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Bálint\Desktop\Curling ranglista\"/>
    </mc:Choice>
  </mc:AlternateContent>
  <bookViews>
    <workbookView showHorizontalScroll="0" showVerticalScroll="0" xWindow="0" yWindow="0" windowWidth="20490" windowHeight="7755" tabRatio="684" activeTab="1"/>
  </bookViews>
  <sheets>
    <sheet name="csapat-ranglista" sheetId="21" r:id="rId1"/>
    <sheet name="egyeni-ranglista" sheetId="20" r:id="rId2"/>
    <sheet name="versenyek" sheetId="19" r:id="rId3"/>
    <sheet name="csapatok" sheetId="18" r:id="rId4"/>
    <sheet name="szabalyok" sheetId="22" r:id="rId5"/>
    <sheet name="kiemelt-versenyek" sheetId="24" state="hidden" r:id="rId6"/>
    <sheet name="WCF 2015-2016 MD" sheetId="29" r:id="rId7"/>
    <sheet name="WCF 2016-2017 MD" sheetId="32" r:id="rId8"/>
    <sheet name="WCF 2017-2018" sheetId="31" r:id="rId9"/>
    <sheet name="WCF 2016-2017" sheetId="30" r:id="rId10"/>
    <sheet name="WCF 2015-2016" sheetId="28" r:id="rId11"/>
    <sheet name="WCF 2014-2015" sheetId="27" r:id="rId12"/>
    <sheet name="WCF 2013-2014" sheetId="25" r:id="rId13"/>
    <sheet name="WCF 2012-2013" sheetId="23" r:id="rId14"/>
    <sheet name="REF" sheetId="26" r:id="rId15"/>
  </sheets>
  <definedNames>
    <definedName name="_xlnm._FilterDatabase" localSheetId="3" hidden="1">csapatok!$A$2:$FM$238</definedName>
    <definedName name="_xlnm._FilterDatabase" localSheetId="0" hidden="1">'csapat-ranglista'!$A$2:$FP$156</definedName>
    <definedName name="_xlnm._FilterDatabase" localSheetId="1" hidden="1">'egyeni-ranglista'!$A$2:$GD$300</definedName>
    <definedName name="_xlnm._FilterDatabase" localSheetId="2" hidden="1">versenyek!$D$13:$O$101</definedName>
    <definedName name="_xlnm._FilterDatabase" localSheetId="13" hidden="1">'WCF 2012-2013'!$A$3:$I$53</definedName>
    <definedName name="_xlnm._FilterDatabase" localSheetId="11" hidden="1">'WCF 2014-2015'!$B$3:$J$57</definedName>
    <definedName name="_xlnm._FilterDatabase" localSheetId="10" hidden="1">'WCF 2015-2016'!$B$3:$J$57</definedName>
    <definedName name="_xlnm._FilterDatabase" localSheetId="6" hidden="1">'WCF 2015-2016 MD'!$B$3:$F$57</definedName>
    <definedName name="_xlnm._FilterDatabase" localSheetId="9" hidden="1">'WCF 2016-2017'!$B$3:$J$59</definedName>
    <definedName name="_xlnm._FilterDatabase" localSheetId="8" hidden="1">'WCF 2017-2018'!$B$3:$J$63</definedName>
    <definedName name="_xlnm.Criteria" localSheetId="0">'csapat-ranglista'!$A$2:$FP$2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A2" i="20" l="1"/>
  <c r="GA1" i="20"/>
  <c r="GA290" i="20"/>
  <c r="GA289" i="20"/>
  <c r="GA288" i="20"/>
  <c r="GA286" i="20"/>
  <c r="GA278" i="20"/>
  <c r="GA275" i="20"/>
  <c r="GA268" i="20"/>
  <c r="GA262" i="20"/>
  <c r="GA249" i="20"/>
  <c r="GA247" i="20"/>
  <c r="GA244" i="20"/>
  <c r="GA243" i="20"/>
  <c r="GA242" i="20"/>
  <c r="GA239" i="20"/>
  <c r="GA238" i="20"/>
  <c r="GA237" i="20"/>
  <c r="GA236" i="20"/>
  <c r="GA230" i="20"/>
  <c r="GA227" i="20"/>
  <c r="GA222" i="20"/>
  <c r="GA219" i="20"/>
  <c r="GA213" i="20"/>
  <c r="GA206" i="20"/>
  <c r="GA201" i="20"/>
  <c r="GA190" i="20"/>
  <c r="GA179" i="20"/>
  <c r="GA322" i="20"/>
  <c r="FM4" i="21"/>
  <c r="FM5" i="21"/>
  <c r="FM6" i="21"/>
  <c r="FM7" i="21"/>
  <c r="FM8" i="21"/>
  <c r="FM9" i="21"/>
  <c r="FM10" i="21"/>
  <c r="FM11" i="21"/>
  <c r="FM12" i="21"/>
  <c r="FM13" i="21"/>
  <c r="FM14" i="21"/>
  <c r="FM15" i="21"/>
  <c r="FM16" i="21"/>
  <c r="FM17" i="21"/>
  <c r="FM18" i="21"/>
  <c r="FM19" i="21"/>
  <c r="FM20" i="21"/>
  <c r="FM21" i="21"/>
  <c r="FM22" i="21"/>
  <c r="FM23" i="21"/>
  <c r="FM24" i="21"/>
  <c r="FM25" i="21"/>
  <c r="FM26" i="21"/>
  <c r="FM27" i="21"/>
  <c r="FM28" i="21"/>
  <c r="FM29" i="21"/>
  <c r="FM30" i="21"/>
  <c r="FM31" i="21"/>
  <c r="FM32" i="21"/>
  <c r="FM33" i="21"/>
  <c r="FM34" i="21"/>
  <c r="FM35" i="21"/>
  <c r="FM36" i="21"/>
  <c r="FM37" i="21"/>
  <c r="FM38" i="21"/>
  <c r="FM39" i="21"/>
  <c r="FM40" i="21"/>
  <c r="FM41" i="21"/>
  <c r="FM42" i="21"/>
  <c r="FM43" i="21"/>
  <c r="FM44" i="21"/>
  <c r="FM45" i="21"/>
  <c r="FM46" i="21"/>
  <c r="FM47" i="21"/>
  <c r="FM48" i="21"/>
  <c r="FM49" i="21"/>
  <c r="FM50" i="21"/>
  <c r="FM51" i="21"/>
  <c r="FM52" i="21"/>
  <c r="FM53" i="21"/>
  <c r="FM54" i="21"/>
  <c r="FM55" i="21"/>
  <c r="FM56" i="21"/>
  <c r="FM57" i="21"/>
  <c r="FM58" i="21"/>
  <c r="FM59" i="21"/>
  <c r="FM60" i="21"/>
  <c r="FM61" i="21"/>
  <c r="FM62" i="21"/>
  <c r="FM63" i="21"/>
  <c r="FM64" i="21"/>
  <c r="FM65" i="21"/>
  <c r="FM66" i="21"/>
  <c r="FM67" i="21"/>
  <c r="FM68" i="21"/>
  <c r="FM69" i="21"/>
  <c r="FM70" i="21"/>
  <c r="FM71" i="21"/>
  <c r="FM72" i="21"/>
  <c r="FM73" i="21"/>
  <c r="FM74" i="21"/>
  <c r="FM75" i="21"/>
  <c r="FM76" i="21"/>
  <c r="FM77" i="21"/>
  <c r="FM78" i="21"/>
  <c r="FM79" i="21"/>
  <c r="FM80" i="21"/>
  <c r="FM81" i="21"/>
  <c r="FM82" i="21"/>
  <c r="FM83" i="21"/>
  <c r="FM84" i="21"/>
  <c r="FM85" i="21"/>
  <c r="FM86" i="21"/>
  <c r="FM87" i="21"/>
  <c r="FM88" i="21"/>
  <c r="FM89" i="21"/>
  <c r="FM90" i="21"/>
  <c r="FM91" i="21"/>
  <c r="FM92" i="21"/>
  <c r="FM93" i="21"/>
  <c r="FM94" i="21"/>
  <c r="FM95" i="21"/>
  <c r="FM96" i="21"/>
  <c r="FM97" i="21"/>
  <c r="FM98" i="21"/>
  <c r="FM99" i="21"/>
  <c r="FM100" i="21"/>
  <c r="FM101" i="21"/>
  <c r="FM102" i="21"/>
  <c r="FM103" i="21"/>
  <c r="FM104" i="21"/>
  <c r="FM105" i="21"/>
  <c r="FM106" i="21"/>
  <c r="FM107" i="21"/>
  <c r="FM108" i="21"/>
  <c r="FM109" i="21"/>
  <c r="FM110" i="21"/>
  <c r="FM111" i="21"/>
  <c r="FM112" i="21"/>
  <c r="FM113" i="21"/>
  <c r="FM114" i="21"/>
  <c r="FM115" i="21"/>
  <c r="FM116" i="21"/>
  <c r="FM117" i="21"/>
  <c r="FM118" i="21"/>
  <c r="FM119" i="21"/>
  <c r="FM120" i="21"/>
  <c r="FM121" i="21"/>
  <c r="FM122" i="21"/>
  <c r="FM123" i="21"/>
  <c r="FM124" i="21"/>
  <c r="FM125" i="21"/>
  <c r="FM126" i="21"/>
  <c r="FM127" i="21"/>
  <c r="FM128" i="21"/>
  <c r="FM129" i="21"/>
  <c r="FM130" i="21"/>
  <c r="FM131" i="21"/>
  <c r="FM132" i="21"/>
  <c r="FM133" i="21"/>
  <c r="FM134" i="21"/>
  <c r="FM135" i="21"/>
  <c r="FM136" i="21"/>
  <c r="FM137" i="21"/>
  <c r="FM138" i="21"/>
  <c r="FM139" i="21"/>
  <c r="FM140" i="21"/>
  <c r="FM141" i="21"/>
  <c r="FM142" i="21"/>
  <c r="FM143" i="21"/>
  <c r="FM144" i="21"/>
  <c r="FM145" i="21"/>
  <c r="FM146" i="21"/>
  <c r="FM147" i="21"/>
  <c r="FM148" i="21"/>
  <c r="FM149" i="21"/>
  <c r="FM150" i="21"/>
  <c r="FM151" i="21"/>
  <c r="FM152" i="21"/>
  <c r="FM153" i="21"/>
  <c r="FM154" i="21"/>
  <c r="FM3" i="21"/>
  <c r="FM2" i="21"/>
  <c r="FM159" i="21" s="1"/>
  <c r="FM1" i="21"/>
  <c r="FM156" i="21"/>
  <c r="FM155" i="21"/>
  <c r="MT281" i="18"/>
  <c r="MS2" i="18"/>
  <c r="MS1" i="18"/>
  <c r="TP5" i="19"/>
  <c r="TP37" i="19"/>
  <c r="TP21" i="19" s="1"/>
  <c r="TP36" i="19"/>
  <c r="TP20" i="19" s="1"/>
  <c r="TP35" i="19"/>
  <c r="TP19" i="19" s="1"/>
  <c r="TP34" i="19"/>
  <c r="TP18" i="19" s="1"/>
  <c r="TP33" i="19"/>
  <c r="TP17" i="19" s="1"/>
  <c r="TP32" i="19"/>
  <c r="TP31" i="19"/>
  <c r="TP15" i="19" s="1"/>
  <c r="TP30" i="19"/>
  <c r="TP14" i="19" s="1"/>
  <c r="TP16" i="19"/>
  <c r="TP9" i="19"/>
  <c r="GA320" i="20" l="1"/>
  <c r="GA321" i="20"/>
  <c r="MS278" i="18"/>
  <c r="TP7" i="19"/>
  <c r="TP11" i="19" s="1"/>
  <c r="GB2" i="20"/>
  <c r="GB1" i="20"/>
  <c r="GB290" i="20"/>
  <c r="GB289" i="20"/>
  <c r="GB288" i="20"/>
  <c r="GB286" i="20"/>
  <c r="GB278" i="20"/>
  <c r="GB275" i="20"/>
  <c r="GB268" i="20"/>
  <c r="GB262" i="20"/>
  <c r="GB249" i="20"/>
  <c r="GB247" i="20"/>
  <c r="GB244" i="20"/>
  <c r="GB243" i="20"/>
  <c r="GB242" i="20"/>
  <c r="GB239" i="20"/>
  <c r="GB238" i="20"/>
  <c r="GB237" i="20"/>
  <c r="GB236" i="20"/>
  <c r="GB230" i="20"/>
  <c r="GB227" i="20"/>
  <c r="GB222" i="20"/>
  <c r="GB219" i="20"/>
  <c r="GB213" i="20"/>
  <c r="GB206" i="20"/>
  <c r="GB201" i="20"/>
  <c r="GB190" i="20"/>
  <c r="GB179" i="20"/>
  <c r="GB322" i="20"/>
  <c r="FN2" i="21"/>
  <c r="FN1" i="21"/>
  <c r="C94" i="20"/>
  <c r="MU2" i="18"/>
  <c r="MU1" i="18"/>
  <c r="TS36" i="19"/>
  <c r="TS14" i="19" s="1"/>
  <c r="TS38" i="19"/>
  <c r="TS39" i="19"/>
  <c r="TS17" i="19" s="1"/>
  <c r="TS5" i="19" s="1"/>
  <c r="TS40" i="19"/>
  <c r="TS18" i="19" s="1"/>
  <c r="TS37" i="19"/>
  <c r="TS15" i="19" s="1"/>
  <c r="TS16" i="19"/>
  <c r="TS9" i="19"/>
  <c r="GA299" i="20" l="1"/>
  <c r="GA295" i="20"/>
  <c r="GA291" i="20"/>
  <c r="GA287" i="20"/>
  <c r="GA283" i="20"/>
  <c r="GA279" i="20"/>
  <c r="GA271" i="20"/>
  <c r="GA267" i="20"/>
  <c r="GA263" i="20"/>
  <c r="GA259" i="20"/>
  <c r="GA255" i="20"/>
  <c r="GA251" i="20"/>
  <c r="GA235" i="20"/>
  <c r="GA231" i="20"/>
  <c r="GA223" i="20"/>
  <c r="GA215" i="20"/>
  <c r="GA211" i="20"/>
  <c r="GA207" i="20"/>
  <c r="GA203" i="20"/>
  <c r="GA199" i="20"/>
  <c r="GA195" i="20"/>
  <c r="GA191" i="20"/>
  <c r="GA187" i="20"/>
  <c r="GA183" i="20"/>
  <c r="GA175" i="20"/>
  <c r="GA171" i="20"/>
  <c r="GA167" i="20"/>
  <c r="GA163" i="20"/>
  <c r="GA159" i="20"/>
  <c r="GA155" i="20"/>
  <c r="GA151" i="20"/>
  <c r="GA147" i="20"/>
  <c r="GA143" i="20"/>
  <c r="GA139" i="20"/>
  <c r="GA135" i="20"/>
  <c r="GA131" i="20"/>
  <c r="GA127" i="20"/>
  <c r="GA123" i="20"/>
  <c r="GA119" i="20"/>
  <c r="GA115" i="20"/>
  <c r="GA111" i="20"/>
  <c r="GA107" i="20"/>
  <c r="GA103" i="20"/>
  <c r="GA99" i="20"/>
  <c r="GA95" i="20"/>
  <c r="GA91" i="20"/>
  <c r="GA87" i="20"/>
  <c r="GA83" i="20"/>
  <c r="GA79" i="20"/>
  <c r="GA75" i="20"/>
  <c r="GA71" i="20"/>
  <c r="GA67" i="20"/>
  <c r="GA63" i="20"/>
  <c r="GA59" i="20"/>
  <c r="GA55" i="20"/>
  <c r="GA51" i="20"/>
  <c r="GA47" i="20"/>
  <c r="GA43" i="20"/>
  <c r="GA39" i="20"/>
  <c r="GA35" i="20"/>
  <c r="GA31" i="20"/>
  <c r="GA27" i="20"/>
  <c r="GA23" i="20"/>
  <c r="GA19" i="20"/>
  <c r="GA15" i="20"/>
  <c r="GA11" i="20"/>
  <c r="GA7" i="20"/>
  <c r="GA3" i="20"/>
  <c r="GA42" i="20"/>
  <c r="GA26" i="20"/>
  <c r="GA18" i="20"/>
  <c r="GA298" i="20"/>
  <c r="GA294" i="20"/>
  <c r="GA282" i="20"/>
  <c r="GA274" i="20"/>
  <c r="GA270" i="20"/>
  <c r="GA266" i="20"/>
  <c r="GA258" i="20"/>
  <c r="GA254" i="20"/>
  <c r="GA250" i="20"/>
  <c r="GA246" i="20"/>
  <c r="GA234" i="20"/>
  <c r="GA226" i="20"/>
  <c r="GA218" i="20"/>
  <c r="GA214" i="20"/>
  <c r="GA210" i="20"/>
  <c r="GA202" i="20"/>
  <c r="GA198" i="20"/>
  <c r="GA194" i="20"/>
  <c r="GA186" i="20"/>
  <c r="GA182" i="20"/>
  <c r="GA178" i="20"/>
  <c r="GA174" i="20"/>
  <c r="GA170" i="20"/>
  <c r="GA166" i="20"/>
  <c r="GA162" i="20"/>
  <c r="GA158" i="20"/>
  <c r="GA154" i="20"/>
  <c r="GA150" i="20"/>
  <c r="GA146" i="20"/>
  <c r="GA142" i="20"/>
  <c r="GA138" i="20"/>
  <c r="GA134" i="20"/>
  <c r="GA130" i="20"/>
  <c r="GA126" i="20"/>
  <c r="GA122" i="20"/>
  <c r="GA118" i="20"/>
  <c r="GA114" i="20"/>
  <c r="GA110" i="20"/>
  <c r="GA106" i="20"/>
  <c r="GA102" i="20"/>
  <c r="GA98" i="20"/>
  <c r="GA94" i="20"/>
  <c r="GA90" i="20"/>
  <c r="GA86" i="20"/>
  <c r="GA82" i="20"/>
  <c r="GA78" i="20"/>
  <c r="GA74" i="20"/>
  <c r="GA70" i="20"/>
  <c r="GA66" i="20"/>
  <c r="GA62" i="20"/>
  <c r="GA58" i="20"/>
  <c r="GA54" i="20"/>
  <c r="GA50" i="20"/>
  <c r="GA46" i="20"/>
  <c r="GA38" i="20"/>
  <c r="GA34" i="20"/>
  <c r="GA30" i="20"/>
  <c r="GA22" i="20"/>
  <c r="GA14" i="20"/>
  <c r="GA10" i="20"/>
  <c r="GA6" i="20"/>
  <c r="GA208" i="20"/>
  <c r="GA192" i="20"/>
  <c r="GA188" i="20"/>
  <c r="GA176" i="20"/>
  <c r="GA164" i="20"/>
  <c r="GA297" i="20"/>
  <c r="GA293" i="20"/>
  <c r="GA285" i="20"/>
  <c r="GA281" i="20"/>
  <c r="GA277" i="20"/>
  <c r="GA273" i="20"/>
  <c r="GA269" i="20"/>
  <c r="GA265" i="20"/>
  <c r="GA261" i="20"/>
  <c r="GA257" i="20"/>
  <c r="GA253" i="20"/>
  <c r="GA245" i="20"/>
  <c r="GA241" i="20"/>
  <c r="GA233" i="20"/>
  <c r="GA229" i="20"/>
  <c r="GA225" i="20"/>
  <c r="GA221" i="20"/>
  <c r="GA217" i="20"/>
  <c r="GA209" i="20"/>
  <c r="GA205" i="20"/>
  <c r="GA197" i="20"/>
  <c r="GA193" i="20"/>
  <c r="GA189" i="20"/>
  <c r="GA185" i="20"/>
  <c r="GA181" i="20"/>
  <c r="GA177" i="20"/>
  <c r="GA173" i="20"/>
  <c r="GA169" i="20"/>
  <c r="GA165" i="20"/>
  <c r="GA161" i="20"/>
  <c r="GA157" i="20"/>
  <c r="GA153" i="20"/>
  <c r="GA149" i="20"/>
  <c r="GA145" i="20"/>
  <c r="GA141" i="20"/>
  <c r="GA137" i="20"/>
  <c r="GA133" i="20"/>
  <c r="GA129" i="20"/>
  <c r="GA125" i="20"/>
  <c r="GA121" i="20"/>
  <c r="GA117" i="20"/>
  <c r="GA113" i="20"/>
  <c r="GA109" i="20"/>
  <c r="GA105" i="20"/>
  <c r="GA101" i="20"/>
  <c r="GA97" i="20"/>
  <c r="GA93" i="20"/>
  <c r="GA89" i="20"/>
  <c r="GA85" i="20"/>
  <c r="GA81" i="20"/>
  <c r="GA77" i="20"/>
  <c r="GA73" i="20"/>
  <c r="GA69" i="20"/>
  <c r="GA65" i="20"/>
  <c r="GA61" i="20"/>
  <c r="GA57" i="20"/>
  <c r="GA53" i="20"/>
  <c r="GA49" i="20"/>
  <c r="GA45" i="20"/>
  <c r="GA41" i="20"/>
  <c r="GA37" i="20"/>
  <c r="GA33" i="20"/>
  <c r="GA29" i="20"/>
  <c r="GA25" i="20"/>
  <c r="GA21" i="20"/>
  <c r="GA17" i="20"/>
  <c r="GA13" i="20"/>
  <c r="GA9" i="20"/>
  <c r="GA4" i="20"/>
  <c r="GA232" i="20"/>
  <c r="GA228" i="20"/>
  <c r="GA224" i="20"/>
  <c r="GA220" i="20"/>
  <c r="GA216" i="20"/>
  <c r="GA200" i="20"/>
  <c r="GA180" i="20"/>
  <c r="GA172" i="20"/>
  <c r="GA160" i="20"/>
  <c r="GA156" i="20"/>
  <c r="GA152" i="20"/>
  <c r="GA296" i="20"/>
  <c r="GA292" i="20"/>
  <c r="GA284" i="20"/>
  <c r="GA280" i="20"/>
  <c r="GA276" i="20"/>
  <c r="GA272" i="20"/>
  <c r="GA264" i="20"/>
  <c r="GA260" i="20"/>
  <c r="GA256" i="20"/>
  <c r="GA252" i="20"/>
  <c r="GA248" i="20"/>
  <c r="GA240" i="20"/>
  <c r="GA212" i="20"/>
  <c r="GA204" i="20"/>
  <c r="GA196" i="20"/>
  <c r="GA184" i="20"/>
  <c r="GA168" i="20"/>
  <c r="GA140" i="20"/>
  <c r="GA124" i="20"/>
  <c r="GA108" i="20"/>
  <c r="GA92" i="20"/>
  <c r="GA76" i="20"/>
  <c r="GA60" i="20"/>
  <c r="GA44" i="20"/>
  <c r="GA28" i="20"/>
  <c r="GA12" i="20"/>
  <c r="GA24" i="20"/>
  <c r="GA8" i="20"/>
  <c r="GA36" i="20"/>
  <c r="GA20" i="20"/>
  <c r="GA5" i="20"/>
  <c r="GA112" i="20"/>
  <c r="GA48" i="20"/>
  <c r="GA16" i="20"/>
  <c r="GA136" i="20"/>
  <c r="GA120" i="20"/>
  <c r="GA104" i="20"/>
  <c r="GA88" i="20"/>
  <c r="GA72" i="20"/>
  <c r="GA56" i="20"/>
  <c r="GA40" i="20"/>
  <c r="GA128" i="20"/>
  <c r="GA32" i="20"/>
  <c r="GA148" i="20"/>
  <c r="GA132" i="20"/>
  <c r="GA116" i="20"/>
  <c r="GA100" i="20"/>
  <c r="GA84" i="20"/>
  <c r="GA68" i="20"/>
  <c r="GA52" i="20"/>
  <c r="GA144" i="20"/>
  <c r="GA80" i="20"/>
  <c r="GA64" i="20"/>
  <c r="GA96" i="20"/>
  <c r="FN159" i="21"/>
  <c r="MU278" i="18"/>
  <c r="TS7" i="19"/>
  <c r="TS11" i="19" s="1"/>
  <c r="FZ2" i="20"/>
  <c r="FZ1" i="20"/>
  <c r="FZ290" i="20"/>
  <c r="FZ289" i="20"/>
  <c r="FZ288" i="20"/>
  <c r="FZ286" i="20"/>
  <c r="FZ278" i="20"/>
  <c r="FZ275" i="20"/>
  <c r="FZ268" i="20"/>
  <c r="FZ262" i="20"/>
  <c r="FZ249" i="20"/>
  <c r="FZ247" i="20"/>
  <c r="FZ244" i="20"/>
  <c r="FZ243" i="20"/>
  <c r="FZ242" i="20"/>
  <c r="FZ239" i="20"/>
  <c r="FZ238" i="20"/>
  <c r="FZ237" i="20"/>
  <c r="FZ236" i="20"/>
  <c r="FZ230" i="20"/>
  <c r="FZ227" i="20"/>
  <c r="FZ222" i="20"/>
  <c r="FZ219" i="20"/>
  <c r="FZ213" i="20"/>
  <c r="FZ206" i="20"/>
  <c r="FZ201" i="20"/>
  <c r="FZ190" i="20"/>
  <c r="FZ179" i="20"/>
  <c r="FZ322" i="20"/>
  <c r="FL2" i="21"/>
  <c r="FL1" i="21"/>
  <c r="MQ2" i="18"/>
  <c r="MQ1" i="18"/>
  <c r="TM9" i="19"/>
  <c r="GA304" i="20" l="1"/>
  <c r="GA309" i="20"/>
  <c r="GA303" i="20"/>
  <c r="GA302" i="20"/>
  <c r="FN5" i="21"/>
  <c r="FN9" i="21"/>
  <c r="FN13" i="21"/>
  <c r="FN17" i="21"/>
  <c r="FN21" i="21"/>
  <c r="FN25" i="21"/>
  <c r="FN29" i="21"/>
  <c r="FN33" i="21"/>
  <c r="FN38" i="21"/>
  <c r="FN42" i="21"/>
  <c r="FN46" i="21"/>
  <c r="FN50" i="21"/>
  <c r="FN54" i="21"/>
  <c r="FN58" i="21"/>
  <c r="FN62" i="21"/>
  <c r="FN66" i="21"/>
  <c r="FN70" i="21"/>
  <c r="FN74" i="21"/>
  <c r="FN78" i="21"/>
  <c r="FN82" i="21"/>
  <c r="FN86" i="21"/>
  <c r="FN90" i="21"/>
  <c r="FN94" i="21"/>
  <c r="FN98" i="21"/>
  <c r="FN102" i="21"/>
  <c r="FN106" i="21"/>
  <c r="FN110" i="21"/>
  <c r="FN114" i="21"/>
  <c r="FN118" i="21"/>
  <c r="FN122" i="21"/>
  <c r="FN126" i="21"/>
  <c r="FN130" i="21"/>
  <c r="FN134" i="21"/>
  <c r="FN138" i="21"/>
  <c r="FN142" i="21"/>
  <c r="FN146" i="21"/>
  <c r="FN150" i="21"/>
  <c r="FN154" i="21"/>
  <c r="FN4" i="21"/>
  <c r="FN8" i="21"/>
  <c r="FN12" i="21"/>
  <c r="FN16" i="21"/>
  <c r="FN20" i="21"/>
  <c r="FN24" i="21"/>
  <c r="FN28" i="21"/>
  <c r="FN32" i="21"/>
  <c r="FN36" i="21"/>
  <c r="FN41" i="21"/>
  <c r="FN45" i="21"/>
  <c r="FN49" i="21"/>
  <c r="FN53" i="21"/>
  <c r="FN57" i="21"/>
  <c r="FN61" i="21"/>
  <c r="FN65" i="21"/>
  <c r="FN69" i="21"/>
  <c r="FN73" i="21"/>
  <c r="FN77" i="21"/>
  <c r="FN81" i="21"/>
  <c r="FN85" i="21"/>
  <c r="FN89" i="21"/>
  <c r="FN93" i="21"/>
  <c r="FN97" i="21"/>
  <c r="FN6" i="21"/>
  <c r="FN10" i="21"/>
  <c r="FN14" i="21"/>
  <c r="FN18" i="21"/>
  <c r="FN22" i="21"/>
  <c r="FN26" i="21"/>
  <c r="FN30" i="21"/>
  <c r="FN34" i="21"/>
  <c r="FN39" i="21"/>
  <c r="FN43" i="21"/>
  <c r="FN47" i="21"/>
  <c r="FN51" i="21"/>
  <c r="FN55" i="21"/>
  <c r="FN59" i="21"/>
  <c r="FN63" i="21"/>
  <c r="FN67" i="21"/>
  <c r="FN71" i="21"/>
  <c r="FN75" i="21"/>
  <c r="FN79" i="21"/>
  <c r="FN83" i="21"/>
  <c r="FN87" i="21"/>
  <c r="FN91" i="21"/>
  <c r="FN95" i="21"/>
  <c r="FN99" i="21"/>
  <c r="FN103" i="21"/>
  <c r="FN107" i="21"/>
  <c r="FN111" i="21"/>
  <c r="FN115" i="21"/>
  <c r="FN119" i="21"/>
  <c r="FN123" i="21"/>
  <c r="FN127" i="21"/>
  <c r="FN131" i="21"/>
  <c r="FN135" i="21"/>
  <c r="FN139" i="21"/>
  <c r="FN143" i="21"/>
  <c r="FN147" i="21"/>
  <c r="FN151" i="21"/>
  <c r="FN37" i="21"/>
  <c r="FN7" i="21"/>
  <c r="FN11" i="21"/>
  <c r="FN15" i="21"/>
  <c r="FN19" i="21"/>
  <c r="FN23" i="21"/>
  <c r="FN27" i="21"/>
  <c r="FN31" i="21"/>
  <c r="FN35" i="21"/>
  <c r="FN40" i="21"/>
  <c r="FN44" i="21"/>
  <c r="FN48" i="21"/>
  <c r="FN52" i="21"/>
  <c r="FN56" i="21"/>
  <c r="FN60" i="21"/>
  <c r="FN64" i="21"/>
  <c r="FN68" i="21"/>
  <c r="FN72" i="21"/>
  <c r="FN76" i="21"/>
  <c r="FN80" i="21"/>
  <c r="FN84" i="21"/>
  <c r="FN88" i="21"/>
  <c r="FN92" i="21"/>
  <c r="FN96" i="21"/>
  <c r="FN100" i="21"/>
  <c r="FN104" i="21"/>
  <c r="FN108" i="21"/>
  <c r="FN112" i="21"/>
  <c r="FN116" i="21"/>
  <c r="FN120" i="21"/>
  <c r="FN124" i="21"/>
  <c r="FN128" i="21"/>
  <c r="FN132" i="21"/>
  <c r="FN136" i="21"/>
  <c r="FN140" i="21"/>
  <c r="FN144" i="21"/>
  <c r="FN148" i="21"/>
  <c r="FN152" i="21"/>
  <c r="FN3" i="21"/>
  <c r="FN105" i="21"/>
  <c r="FN121" i="21"/>
  <c r="FN137" i="21"/>
  <c r="FN153" i="21"/>
  <c r="FN125" i="21"/>
  <c r="FN109" i="21"/>
  <c r="FN113" i="21"/>
  <c r="FN129" i="21"/>
  <c r="FN145" i="21"/>
  <c r="FN101" i="21"/>
  <c r="FN117" i="21"/>
  <c r="FN133" i="21"/>
  <c r="FN149" i="21"/>
  <c r="FN141" i="21"/>
  <c r="FL159" i="21"/>
  <c r="MQ278" i="18"/>
  <c r="TJ42" i="19"/>
  <c r="TJ41" i="19"/>
  <c r="TJ39" i="19"/>
  <c r="TJ31" i="19"/>
  <c r="TJ32" i="19"/>
  <c r="TJ33" i="19"/>
  <c r="TJ34" i="19"/>
  <c r="TJ35" i="19"/>
  <c r="TJ36" i="19"/>
  <c r="TJ37" i="19"/>
  <c r="TJ38" i="19"/>
  <c r="TJ30" i="19"/>
  <c r="SO31" i="19"/>
  <c r="SO32" i="19"/>
  <c r="SO33" i="19"/>
  <c r="SO34" i="19"/>
  <c r="SO30" i="19"/>
  <c r="SF31" i="19"/>
  <c r="SF32" i="19"/>
  <c r="SF33" i="19"/>
  <c r="SF34" i="19"/>
  <c r="SF35" i="19"/>
  <c r="SF36" i="19"/>
  <c r="SF37" i="19"/>
  <c r="SF38" i="19"/>
  <c r="SF30" i="19"/>
  <c r="TG38" i="19"/>
  <c r="TG25" i="19"/>
  <c r="TG22" i="19"/>
  <c r="TG20" i="19"/>
  <c r="TG21" i="19"/>
  <c r="TG23" i="19"/>
  <c r="TG24" i="19"/>
  <c r="TG26" i="19"/>
  <c r="TG27" i="19"/>
  <c r="TG28" i="19"/>
  <c r="TG29" i="19"/>
  <c r="TG30" i="19"/>
  <c r="TG31" i="19"/>
  <c r="TG32" i="19"/>
  <c r="TG33" i="19"/>
  <c r="TG34" i="19"/>
  <c r="TG35" i="19"/>
  <c r="TG36" i="19"/>
  <c r="TG19" i="19"/>
  <c r="TG15" i="19"/>
  <c r="TG16" i="19"/>
  <c r="TG17" i="19"/>
  <c r="TG14" i="19"/>
  <c r="TD38" i="19"/>
  <c r="TD30" i="19"/>
  <c r="TD20" i="19"/>
  <c r="TD21" i="19"/>
  <c r="TD22" i="19"/>
  <c r="TD23" i="19"/>
  <c r="TD24" i="19"/>
  <c r="TD25" i="19"/>
  <c r="TD26" i="19"/>
  <c r="TD27" i="19"/>
  <c r="TD28" i="19"/>
  <c r="TD29" i="19"/>
  <c r="TD31" i="19"/>
  <c r="TD32" i="19"/>
  <c r="TD33" i="19"/>
  <c r="TD34" i="19"/>
  <c r="TD35" i="19"/>
  <c r="TD19" i="19"/>
  <c r="TD15" i="19"/>
  <c r="TD16" i="19"/>
  <c r="TD17" i="19"/>
  <c r="TD14" i="19"/>
  <c r="TA29" i="19"/>
  <c r="TA30" i="19"/>
  <c r="TA31" i="19"/>
  <c r="TA28" i="19"/>
  <c r="E65" i="32"/>
  <c r="E64" i="32"/>
  <c r="E63" i="32"/>
  <c r="F59" i="32" s="1"/>
  <c r="G52" i="31"/>
  <c r="G48" i="31"/>
  <c r="G37" i="31"/>
  <c r="G5" i="31"/>
  <c r="F69" i="31"/>
  <c r="E69" i="31"/>
  <c r="F68" i="31"/>
  <c r="E68" i="31"/>
  <c r="F67" i="31"/>
  <c r="I34" i="31" s="1"/>
  <c r="E67" i="31"/>
  <c r="H5" i="31" s="1"/>
  <c r="G63" i="31"/>
  <c r="G62" i="31"/>
  <c r="G61" i="31"/>
  <c r="G60" i="31"/>
  <c r="G59" i="31"/>
  <c r="G58" i="31"/>
  <c r="G57" i="31"/>
  <c r="G56" i="31"/>
  <c r="G55" i="31"/>
  <c r="G54" i="31"/>
  <c r="G53" i="31"/>
  <c r="G51" i="31"/>
  <c r="G50" i="31"/>
  <c r="G49" i="31"/>
  <c r="G47" i="31"/>
  <c r="G46" i="31"/>
  <c r="G45" i="31"/>
  <c r="G44" i="31"/>
  <c r="G43" i="31"/>
  <c r="G42" i="31"/>
  <c r="G41" i="31"/>
  <c r="G40" i="31"/>
  <c r="G39" i="31"/>
  <c r="G38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G4" i="31"/>
  <c r="ND31" i="19"/>
  <c r="F40" i="32" l="1"/>
  <c r="F25" i="32"/>
  <c r="F16" i="32"/>
  <c r="F41" i="32"/>
  <c r="F4" i="32"/>
  <c r="F5" i="32"/>
  <c r="F28" i="32"/>
  <c r="F26" i="32"/>
  <c r="F15" i="32"/>
  <c r="F37" i="32"/>
  <c r="F56" i="32"/>
  <c r="F9" i="32"/>
  <c r="F20" i="32"/>
  <c r="F32" i="32"/>
  <c r="F46" i="32"/>
  <c r="F11" i="32"/>
  <c r="F21" i="32"/>
  <c r="F33" i="32"/>
  <c r="F49" i="32"/>
  <c r="F7" i="32"/>
  <c r="F12" i="32"/>
  <c r="F17" i="32"/>
  <c r="F23" i="32"/>
  <c r="F29" i="32"/>
  <c r="F34" i="32"/>
  <c r="F42" i="32"/>
  <c r="F50" i="32"/>
  <c r="F8" i="32"/>
  <c r="F13" i="32"/>
  <c r="F19" i="32"/>
  <c r="F24" i="32"/>
  <c r="F30" i="32"/>
  <c r="F36" i="32"/>
  <c r="F45" i="32"/>
  <c r="F54" i="32"/>
  <c r="F38" i="32"/>
  <c r="F43" i="32"/>
  <c r="F47" i="32"/>
  <c r="F52" i="32"/>
  <c r="F57" i="32"/>
  <c r="F6" i="32"/>
  <c r="F10" i="32"/>
  <c r="F14" i="32"/>
  <c r="F18" i="32"/>
  <c r="F22" i="32"/>
  <c r="F27" i="32"/>
  <c r="F31" i="32"/>
  <c r="F35" i="32"/>
  <c r="F39" i="32"/>
  <c r="F44" i="32"/>
  <c r="F48" i="32"/>
  <c r="F53" i="32"/>
  <c r="F58" i="32"/>
  <c r="F51" i="32"/>
  <c r="F55" i="32"/>
  <c r="H40" i="31"/>
  <c r="H52" i="31"/>
  <c r="H9" i="31"/>
  <c r="H58" i="31"/>
  <c r="H51" i="31"/>
  <c r="I52" i="31"/>
  <c r="H27" i="31"/>
  <c r="H33" i="31"/>
  <c r="H44" i="31"/>
  <c r="H48" i="31"/>
  <c r="I48" i="31"/>
  <c r="H13" i="31"/>
  <c r="H19" i="31"/>
  <c r="H25" i="31"/>
  <c r="H31" i="31"/>
  <c r="H62" i="31"/>
  <c r="H4" i="31"/>
  <c r="H11" i="31"/>
  <c r="H17" i="31"/>
  <c r="H23" i="31"/>
  <c r="H54" i="31"/>
  <c r="H60" i="31"/>
  <c r="H37" i="31"/>
  <c r="H7" i="31"/>
  <c r="H15" i="31"/>
  <c r="H35" i="31"/>
  <c r="H42" i="31"/>
  <c r="H49" i="31"/>
  <c r="I37" i="31"/>
  <c r="H6" i="31"/>
  <c r="H8" i="31"/>
  <c r="H10" i="31"/>
  <c r="H12" i="31"/>
  <c r="H14" i="31"/>
  <c r="H16" i="31"/>
  <c r="H21" i="31"/>
  <c r="H29" i="31"/>
  <c r="H38" i="31"/>
  <c r="H46" i="31"/>
  <c r="H56" i="31"/>
  <c r="H18" i="31"/>
  <c r="H20" i="31"/>
  <c r="H22" i="31"/>
  <c r="H24" i="31"/>
  <c r="H26" i="31"/>
  <c r="H28" i="31"/>
  <c r="H30" i="31"/>
  <c r="H32" i="31"/>
  <c r="H34" i="31"/>
  <c r="H36" i="31"/>
  <c r="H39" i="31"/>
  <c r="H41" i="31"/>
  <c r="H43" i="31"/>
  <c r="H45" i="31"/>
  <c r="H47" i="31"/>
  <c r="H50" i="31"/>
  <c r="H53" i="31"/>
  <c r="H55" i="31"/>
  <c r="H57" i="31"/>
  <c r="H59" i="31"/>
  <c r="H61" i="31"/>
  <c r="H63" i="31"/>
  <c r="I5" i="31"/>
  <c r="I9" i="31"/>
  <c r="I6" i="31"/>
  <c r="I33" i="31"/>
  <c r="I8" i="31"/>
  <c r="I4" i="31"/>
  <c r="I13" i="31"/>
  <c r="I21" i="31"/>
  <c r="I16" i="31"/>
  <c r="I25" i="31"/>
  <c r="I32" i="31"/>
  <c r="I17" i="31"/>
  <c r="I24" i="31"/>
  <c r="I29" i="31"/>
  <c r="I12" i="31"/>
  <c r="I20" i="31"/>
  <c r="I28" i="31"/>
  <c r="G69" i="31"/>
  <c r="I7" i="31"/>
  <c r="I11" i="31"/>
  <c r="I15" i="31"/>
  <c r="I19" i="31"/>
  <c r="I23" i="31"/>
  <c r="I27" i="31"/>
  <c r="I31" i="31"/>
  <c r="G68" i="31"/>
  <c r="I10" i="31"/>
  <c r="I14" i="31"/>
  <c r="I18" i="31"/>
  <c r="I22" i="31"/>
  <c r="I26" i="31"/>
  <c r="I30" i="31"/>
  <c r="G67" i="31"/>
  <c r="J19" i="31" s="1"/>
  <c r="F71" i="31"/>
  <c r="I63" i="31"/>
  <c r="I62" i="31"/>
  <c r="I61" i="31"/>
  <c r="I60" i="31"/>
  <c r="I59" i="31"/>
  <c r="I58" i="31"/>
  <c r="I57" i="31"/>
  <c r="I56" i="31"/>
  <c r="I55" i="31"/>
  <c r="I54" i="31"/>
  <c r="I53" i="31"/>
  <c r="I51" i="31"/>
  <c r="I50" i="31"/>
  <c r="I49" i="31"/>
  <c r="I47" i="31"/>
  <c r="I46" i="31"/>
  <c r="I45" i="31"/>
  <c r="I44" i="31"/>
  <c r="I43" i="31"/>
  <c r="I42" i="31"/>
  <c r="I41" i="31"/>
  <c r="I40" i="31"/>
  <c r="I39" i="31"/>
  <c r="I38" i="31"/>
  <c r="I36" i="31"/>
  <c r="I35" i="31"/>
  <c r="FQ2" i="20"/>
  <c r="FQ1" i="20"/>
  <c r="FQ290" i="20"/>
  <c r="FQ289" i="20"/>
  <c r="FQ288" i="20"/>
  <c r="FQ286" i="20"/>
  <c r="FQ278" i="20"/>
  <c r="FQ275" i="20"/>
  <c r="FQ268" i="20"/>
  <c r="FQ262" i="20"/>
  <c r="FQ249" i="20"/>
  <c r="FQ247" i="20"/>
  <c r="FQ244" i="20"/>
  <c r="FQ243" i="20"/>
  <c r="FQ242" i="20"/>
  <c r="FQ239" i="20"/>
  <c r="FQ238" i="20"/>
  <c r="FQ237" i="20"/>
  <c r="FQ236" i="20"/>
  <c r="FQ230" i="20"/>
  <c r="FQ227" i="20"/>
  <c r="FQ222" i="20"/>
  <c r="FQ219" i="20"/>
  <c r="FQ213" i="20"/>
  <c r="FQ206" i="20"/>
  <c r="FQ201" i="20"/>
  <c r="FQ190" i="20"/>
  <c r="FQ179" i="20"/>
  <c r="FQ322" i="20"/>
  <c r="FC2" i="21"/>
  <c r="FC1" i="21"/>
  <c r="LY2" i="18"/>
  <c r="LY1" i="18"/>
  <c r="SL38" i="19"/>
  <c r="SL37" i="19"/>
  <c r="SL17" i="19" s="1"/>
  <c r="SL36" i="19"/>
  <c r="SL16" i="19" s="1"/>
  <c r="SL35" i="19"/>
  <c r="SL15" i="19" s="1"/>
  <c r="SL14" i="19"/>
  <c r="SL9" i="19"/>
  <c r="FY2" i="20"/>
  <c r="FY1" i="20"/>
  <c r="FY290" i="20"/>
  <c r="FY289" i="20"/>
  <c r="FY288" i="20"/>
  <c r="FY286" i="20"/>
  <c r="FY278" i="20"/>
  <c r="FY275" i="20"/>
  <c r="FY268" i="20"/>
  <c r="FY262" i="20"/>
  <c r="FY249" i="20"/>
  <c r="FY247" i="20"/>
  <c r="FY244" i="20"/>
  <c r="FY243" i="20"/>
  <c r="FY242" i="20"/>
  <c r="FY239" i="20"/>
  <c r="FY238" i="20"/>
  <c r="FY237" i="20"/>
  <c r="FY236" i="20"/>
  <c r="FY230" i="20"/>
  <c r="FY227" i="20"/>
  <c r="FY222" i="20"/>
  <c r="FY219" i="20"/>
  <c r="FY213" i="20"/>
  <c r="FY206" i="20"/>
  <c r="FY201" i="20"/>
  <c r="FY190" i="20"/>
  <c r="FY179" i="20"/>
  <c r="FK2" i="21"/>
  <c r="FK1" i="21"/>
  <c r="MO2" i="18"/>
  <c r="MO1" i="18"/>
  <c r="TJ19" i="19"/>
  <c r="TJ20" i="19"/>
  <c r="TJ21" i="19"/>
  <c r="TJ22" i="19"/>
  <c r="TJ23" i="19"/>
  <c r="TJ18" i="19"/>
  <c r="TJ17" i="19"/>
  <c r="TJ16" i="19"/>
  <c r="TJ15" i="19"/>
  <c r="TJ14" i="19"/>
  <c r="TJ9" i="19"/>
  <c r="FX2" i="20"/>
  <c r="FX1" i="20"/>
  <c r="FX290" i="20"/>
  <c r="FX289" i="20"/>
  <c r="FX288" i="20"/>
  <c r="FX286" i="20"/>
  <c r="FX278" i="20"/>
  <c r="FX275" i="20"/>
  <c r="FX268" i="20"/>
  <c r="FX262" i="20"/>
  <c r="FX249" i="20"/>
  <c r="FX247" i="20"/>
  <c r="FX244" i="20"/>
  <c r="FX243" i="20"/>
  <c r="FX242" i="20"/>
  <c r="FX239" i="20"/>
  <c r="FX238" i="20"/>
  <c r="FX237" i="20"/>
  <c r="FX236" i="20"/>
  <c r="FX230" i="20"/>
  <c r="FX227" i="20"/>
  <c r="FX222" i="20"/>
  <c r="FX219" i="20"/>
  <c r="FX213" i="20"/>
  <c r="FX206" i="20"/>
  <c r="FX201" i="20"/>
  <c r="FX190" i="20"/>
  <c r="FX179" i="20"/>
  <c r="FW2" i="20"/>
  <c r="FW1" i="20"/>
  <c r="FW290" i="20"/>
  <c r="FW289" i="20"/>
  <c r="FW288" i="20"/>
  <c r="FW286" i="20"/>
  <c r="FW278" i="20"/>
  <c r="FW275" i="20"/>
  <c r="FW268" i="20"/>
  <c r="FW262" i="20"/>
  <c r="FW249" i="20"/>
  <c r="FW247" i="20"/>
  <c r="FW244" i="20"/>
  <c r="FW243" i="20"/>
  <c r="FW242" i="20"/>
  <c r="FW239" i="20"/>
  <c r="FW238" i="20"/>
  <c r="FW237" i="20"/>
  <c r="FW236" i="20"/>
  <c r="FW230" i="20"/>
  <c r="FW227" i="20"/>
  <c r="FW222" i="20"/>
  <c r="FW219" i="20"/>
  <c r="FW213" i="20"/>
  <c r="FW206" i="20"/>
  <c r="FW201" i="20"/>
  <c r="FW190" i="20"/>
  <c r="FW179" i="20"/>
  <c r="FJ2" i="21"/>
  <c r="FJ1" i="21"/>
  <c r="FI2" i="21"/>
  <c r="FI1" i="21"/>
  <c r="MM2" i="18"/>
  <c r="MM1" i="18"/>
  <c r="MK2" i="18"/>
  <c r="MK1" i="18"/>
  <c r="TD4" i="19"/>
  <c r="TG18" i="19"/>
  <c r="TG9" i="19"/>
  <c r="TD18" i="19"/>
  <c r="TD9" i="19"/>
  <c r="FV2" i="20"/>
  <c r="FV1" i="20"/>
  <c r="FV290" i="20"/>
  <c r="FV289" i="20"/>
  <c r="FV288" i="20"/>
  <c r="FV286" i="20"/>
  <c r="FV278" i="20"/>
  <c r="FV275" i="20"/>
  <c r="FV268" i="20"/>
  <c r="FV262" i="20"/>
  <c r="FV249" i="20"/>
  <c r="FV247" i="20"/>
  <c r="FV244" i="20"/>
  <c r="FV243" i="20"/>
  <c r="FV242" i="20"/>
  <c r="FV239" i="20"/>
  <c r="FV238" i="20"/>
  <c r="FV237" i="20"/>
  <c r="FV236" i="20"/>
  <c r="FV230" i="20"/>
  <c r="FV227" i="20"/>
  <c r="FV222" i="20"/>
  <c r="FV219" i="20"/>
  <c r="FV213" i="20"/>
  <c r="FV206" i="20"/>
  <c r="FV201" i="20"/>
  <c r="FV190" i="20"/>
  <c r="FV179" i="20"/>
  <c r="FH2" i="21"/>
  <c r="FH1" i="21"/>
  <c r="MI2" i="18"/>
  <c r="MI1" i="18"/>
  <c r="TA8" i="19"/>
  <c r="TA9" i="19" s="1"/>
  <c r="FU2" i="20"/>
  <c r="FU1" i="20"/>
  <c r="FU290" i="20"/>
  <c r="FU289" i="20"/>
  <c r="FU288" i="20"/>
  <c r="FU286" i="20"/>
  <c r="FU278" i="20"/>
  <c r="FU275" i="20"/>
  <c r="FU268" i="20"/>
  <c r="FU262" i="20"/>
  <c r="FU249" i="20"/>
  <c r="FU247" i="20"/>
  <c r="FU244" i="20"/>
  <c r="FU243" i="20"/>
  <c r="FU242" i="20"/>
  <c r="FU239" i="20"/>
  <c r="FU238" i="20"/>
  <c r="FU237" i="20"/>
  <c r="FU236" i="20"/>
  <c r="FU230" i="20"/>
  <c r="FU227" i="20"/>
  <c r="FU222" i="20"/>
  <c r="FU219" i="20"/>
  <c r="FU213" i="20"/>
  <c r="FU206" i="20"/>
  <c r="FU201" i="20"/>
  <c r="FU190" i="20"/>
  <c r="FU179" i="20"/>
  <c r="FG2" i="21"/>
  <c r="FG1" i="21"/>
  <c r="MG2" i="18"/>
  <c r="MG1" i="18"/>
  <c r="SX29" i="19"/>
  <c r="SX28" i="19"/>
  <c r="SX8" i="19"/>
  <c r="SX9" i="19" s="1"/>
  <c r="FX322" i="20" l="1"/>
  <c r="FC159" i="21"/>
  <c r="SL5" i="19"/>
  <c r="LY278" i="18"/>
  <c r="F63" i="32"/>
  <c r="J32" i="31"/>
  <c r="J52" i="31"/>
  <c r="J48" i="31"/>
  <c r="J37" i="31"/>
  <c r="H67" i="31"/>
  <c r="J5" i="31"/>
  <c r="J33" i="31"/>
  <c r="J53" i="31"/>
  <c r="J63" i="31"/>
  <c r="J45" i="31"/>
  <c r="J21" i="31"/>
  <c r="J16" i="31"/>
  <c r="J34" i="31"/>
  <c r="J54" i="31"/>
  <c r="J61" i="31"/>
  <c r="J43" i="31"/>
  <c r="J17" i="31"/>
  <c r="J18" i="31"/>
  <c r="J31" i="31"/>
  <c r="J55" i="31"/>
  <c r="J36" i="31"/>
  <c r="J4" i="31"/>
  <c r="J12" i="31"/>
  <c r="J59" i="31"/>
  <c r="J50" i="31"/>
  <c r="J41" i="31"/>
  <c r="J29" i="31"/>
  <c r="J13" i="31"/>
  <c r="J28" i="31"/>
  <c r="J26" i="31"/>
  <c r="J6" i="31"/>
  <c r="J62" i="31"/>
  <c r="J44" i="31"/>
  <c r="I67" i="31"/>
  <c r="J30" i="31"/>
  <c r="J14" i="31"/>
  <c r="J51" i="31"/>
  <c r="J15" i="31"/>
  <c r="J57" i="31"/>
  <c r="J47" i="31"/>
  <c r="J39" i="31"/>
  <c r="J25" i="31"/>
  <c r="J9" i="31"/>
  <c r="J24" i="31"/>
  <c r="J22" i="31"/>
  <c r="J20" i="31"/>
  <c r="J60" i="31"/>
  <c r="J42" i="31"/>
  <c r="J10" i="31"/>
  <c r="J8" i="31"/>
  <c r="J58" i="31"/>
  <c r="J49" i="31"/>
  <c r="J40" i="31"/>
  <c r="J27" i="31"/>
  <c r="J11" i="31"/>
  <c r="J56" i="31"/>
  <c r="J46" i="31"/>
  <c r="J38" i="31"/>
  <c r="J23" i="31"/>
  <c r="J7" i="31"/>
  <c r="J35" i="31"/>
  <c r="SL7" i="19"/>
  <c r="SL11" i="19" s="1"/>
  <c r="FC37" i="21" s="1"/>
  <c r="FY322" i="20"/>
  <c r="MK278" i="18"/>
  <c r="FJ159" i="21"/>
  <c r="FW322" i="20"/>
  <c r="TJ43" i="19"/>
  <c r="TJ24" i="19" s="1"/>
  <c r="TJ5" i="19" s="1"/>
  <c r="TJ7" i="19" s="1"/>
  <c r="TJ11" i="19" s="1"/>
  <c r="FK37" i="21" s="1"/>
  <c r="TD5" i="19"/>
  <c r="TD7" i="19" s="1"/>
  <c r="TD11" i="19" s="1"/>
  <c r="FI37" i="21" s="1"/>
  <c r="MM278" i="18"/>
  <c r="FK159" i="21"/>
  <c r="MO278" i="18"/>
  <c r="FV322" i="20"/>
  <c r="FU322" i="20"/>
  <c r="FI159" i="21"/>
  <c r="FH159" i="21"/>
  <c r="MI278" i="18"/>
  <c r="TG5" i="19"/>
  <c r="TG7" i="19" s="1"/>
  <c r="TG11" i="19" s="1"/>
  <c r="FJ37" i="21" s="1"/>
  <c r="FG159" i="21"/>
  <c r="MG278" i="18"/>
  <c r="FT2" i="20"/>
  <c r="FT1" i="20"/>
  <c r="FT290" i="20"/>
  <c r="FT289" i="20"/>
  <c r="FT288" i="20"/>
  <c r="FT286" i="20"/>
  <c r="FT278" i="20"/>
  <c r="FT275" i="20"/>
  <c r="FT268" i="20"/>
  <c r="FT262" i="20"/>
  <c r="FT249" i="20"/>
  <c r="FT247" i="20"/>
  <c r="FT244" i="20"/>
  <c r="FT243" i="20"/>
  <c r="FT242" i="20"/>
  <c r="FT239" i="20"/>
  <c r="FT238" i="20"/>
  <c r="FT237" i="20"/>
  <c r="FT236" i="20"/>
  <c r="FT230" i="20"/>
  <c r="FT227" i="20"/>
  <c r="FT222" i="20"/>
  <c r="FT219" i="20"/>
  <c r="FT213" i="20"/>
  <c r="FT206" i="20"/>
  <c r="FT201" i="20"/>
  <c r="FT190" i="20"/>
  <c r="FT179" i="20"/>
  <c r="FF2" i="21"/>
  <c r="FF1" i="21"/>
  <c r="ME2" i="18"/>
  <c r="ME1" i="18"/>
  <c r="SU9" i="19"/>
  <c r="FC51" i="21" l="1"/>
  <c r="FC16" i="21"/>
  <c r="FC23" i="21"/>
  <c r="FC46" i="21"/>
  <c r="FC41" i="21"/>
  <c r="FC5" i="21"/>
  <c r="FC9" i="21"/>
  <c r="FC13" i="21"/>
  <c r="FC18" i="21"/>
  <c r="FC22" i="21"/>
  <c r="FC27" i="21"/>
  <c r="FC31" i="21"/>
  <c r="FC34" i="21"/>
  <c r="FC40" i="21"/>
  <c r="FC56" i="21"/>
  <c r="FC47" i="21"/>
  <c r="FC58" i="21"/>
  <c r="FC54" i="21"/>
  <c r="FC63" i="21"/>
  <c r="FC67" i="21"/>
  <c r="FC71" i="21"/>
  <c r="FC75" i="21"/>
  <c r="FC79" i="21"/>
  <c r="FC83" i="21"/>
  <c r="FC87" i="21"/>
  <c r="FC91" i="21"/>
  <c r="FC95" i="21"/>
  <c r="FC99" i="21"/>
  <c r="FC103" i="21"/>
  <c r="FC107" i="21"/>
  <c r="FC111" i="21"/>
  <c r="FC115" i="21"/>
  <c r="FC119" i="21"/>
  <c r="FC123" i="21"/>
  <c r="FC127" i="21"/>
  <c r="FC131" i="21"/>
  <c r="FC135" i="21"/>
  <c r="FC139" i="21"/>
  <c r="FC143" i="21"/>
  <c r="FC147" i="21"/>
  <c r="FC151" i="21"/>
  <c r="FC3" i="21"/>
  <c r="FC6" i="21"/>
  <c r="FC10" i="21"/>
  <c r="FC14" i="21"/>
  <c r="FC20" i="21"/>
  <c r="FC24" i="21"/>
  <c r="FC28" i="21"/>
  <c r="FC30" i="21"/>
  <c r="FC36" i="21"/>
  <c r="FC42" i="21"/>
  <c r="FC26" i="21"/>
  <c r="FC48" i="21"/>
  <c r="FC52" i="21"/>
  <c r="FC60" i="21"/>
  <c r="FC64" i="21"/>
  <c r="FC68" i="21"/>
  <c r="FC72" i="21"/>
  <c r="FC76" i="21"/>
  <c r="FC80" i="21"/>
  <c r="FC84" i="21"/>
  <c r="FC88" i="21"/>
  <c r="FC92" i="21"/>
  <c r="FC96" i="21"/>
  <c r="FC100" i="21"/>
  <c r="FC104" i="21"/>
  <c r="FC108" i="21"/>
  <c r="FC112" i="21"/>
  <c r="FC116" i="21"/>
  <c r="FC120" i="21"/>
  <c r="FC124" i="21"/>
  <c r="FC128" i="21"/>
  <c r="FC132" i="21"/>
  <c r="FC136" i="21"/>
  <c r="FC140" i="21"/>
  <c r="FC144" i="21"/>
  <c r="FC148" i="21"/>
  <c r="FC152" i="21"/>
  <c r="FC7" i="21"/>
  <c r="FC12" i="21"/>
  <c r="FC15" i="21"/>
  <c r="FC19" i="21"/>
  <c r="FC25" i="21"/>
  <c r="FC29" i="21"/>
  <c r="FC32" i="21"/>
  <c r="FC38" i="21"/>
  <c r="FC43" i="21"/>
  <c r="FC45" i="21"/>
  <c r="FC49" i="21"/>
  <c r="FC53" i="21"/>
  <c r="FC61" i="21"/>
  <c r="FC65" i="21"/>
  <c r="FC69" i="21"/>
  <c r="FC73" i="21"/>
  <c r="FC77" i="21"/>
  <c r="FC81" i="21"/>
  <c r="FC85" i="21"/>
  <c r="FC89" i="21"/>
  <c r="FC93" i="21"/>
  <c r="FC97" i="21"/>
  <c r="FC101" i="21"/>
  <c r="FC105" i="21"/>
  <c r="FC109" i="21"/>
  <c r="FC113" i="21"/>
  <c r="FC117" i="21"/>
  <c r="FC121" i="21"/>
  <c r="FC125" i="21"/>
  <c r="FC129" i="21"/>
  <c r="FC133" i="21"/>
  <c r="FC137" i="21"/>
  <c r="FC141" i="21"/>
  <c r="FC145" i="21"/>
  <c r="FC149" i="21"/>
  <c r="FC153" i="21"/>
  <c r="FC4" i="21"/>
  <c r="FC8" i="21"/>
  <c r="FC11" i="21"/>
  <c r="FC17" i="21"/>
  <c r="FC21" i="21"/>
  <c r="FC55" i="21"/>
  <c r="FC35" i="21"/>
  <c r="FC33" i="21"/>
  <c r="FC39" i="21"/>
  <c r="FC44" i="21"/>
  <c r="FC57" i="21"/>
  <c r="FC50" i="21"/>
  <c r="FC59" i="21"/>
  <c r="FC62" i="21"/>
  <c r="FC66" i="21"/>
  <c r="FC70" i="21"/>
  <c r="FC74" i="21"/>
  <c r="FC78" i="21"/>
  <c r="FC82" i="21"/>
  <c r="FC86" i="21"/>
  <c r="FC90" i="21"/>
  <c r="FC94" i="21"/>
  <c r="FC98" i="21"/>
  <c r="FC102" i="21"/>
  <c r="FC106" i="21"/>
  <c r="FC110" i="21"/>
  <c r="FC114" i="21"/>
  <c r="FC118" i="21"/>
  <c r="FC122" i="21"/>
  <c r="FC126" i="21"/>
  <c r="FC130" i="21"/>
  <c r="FC134" i="21"/>
  <c r="FC138" i="21"/>
  <c r="FC142" i="21"/>
  <c r="FC146" i="21"/>
  <c r="FC150" i="21"/>
  <c r="FC154" i="21"/>
  <c r="FJ16" i="21"/>
  <c r="FJ46" i="21"/>
  <c r="FJ41" i="21"/>
  <c r="FJ51" i="21"/>
  <c r="FJ23" i="21"/>
  <c r="FI51" i="21"/>
  <c r="FI16" i="21"/>
  <c r="FI23" i="21"/>
  <c r="FI46" i="21"/>
  <c r="FI41" i="21"/>
  <c r="FK51" i="21"/>
  <c r="FK16" i="21"/>
  <c r="FK23" i="21"/>
  <c r="FK46" i="21"/>
  <c r="FK41" i="21"/>
  <c r="J67" i="31"/>
  <c r="FK7" i="21"/>
  <c r="FK12" i="21"/>
  <c r="FK15" i="21"/>
  <c r="FK19" i="21"/>
  <c r="FK25" i="21"/>
  <c r="FK29" i="21"/>
  <c r="FK32" i="21"/>
  <c r="FK38" i="21"/>
  <c r="FK43" i="21"/>
  <c r="FK45" i="21"/>
  <c r="FK49" i="21"/>
  <c r="FK53" i="21"/>
  <c r="FK61" i="21"/>
  <c r="FK65" i="21"/>
  <c r="FK69" i="21"/>
  <c r="FK73" i="21"/>
  <c r="FK77" i="21"/>
  <c r="FK81" i="21"/>
  <c r="FK85" i="21"/>
  <c r="FK89" i="21"/>
  <c r="FK93" i="21"/>
  <c r="FK97" i="21"/>
  <c r="FK101" i="21"/>
  <c r="FK105" i="21"/>
  <c r="FK109" i="21"/>
  <c r="FK113" i="21"/>
  <c r="FK117" i="21"/>
  <c r="FK121" i="21"/>
  <c r="FK125" i="21"/>
  <c r="FK129" i="21"/>
  <c r="FK133" i="21"/>
  <c r="FK137" i="21"/>
  <c r="FK141" i="21"/>
  <c r="FK145" i="21"/>
  <c r="FK149" i="21"/>
  <c r="FK153" i="21"/>
  <c r="FK4" i="21"/>
  <c r="FK8" i="21"/>
  <c r="FK11" i="21"/>
  <c r="FK17" i="21"/>
  <c r="FK21" i="21"/>
  <c r="FK55" i="21"/>
  <c r="FK35" i="21"/>
  <c r="FK33" i="21"/>
  <c r="FK39" i="21"/>
  <c r="FK44" i="21"/>
  <c r="FK57" i="21"/>
  <c r="FK50" i="21"/>
  <c r="FK59" i="21"/>
  <c r="FK62" i="21"/>
  <c r="FK66" i="21"/>
  <c r="FK70" i="21"/>
  <c r="FK74" i="21"/>
  <c r="FK78" i="21"/>
  <c r="FK82" i="21"/>
  <c r="FK86" i="21"/>
  <c r="FK90" i="21"/>
  <c r="FK94" i="21"/>
  <c r="FK98" i="21"/>
  <c r="FK102" i="21"/>
  <c r="FK106" i="21"/>
  <c r="FK110" i="21"/>
  <c r="FK114" i="21"/>
  <c r="FK118" i="21"/>
  <c r="FK122" i="21"/>
  <c r="FK126" i="21"/>
  <c r="FK130" i="21"/>
  <c r="FK134" i="21"/>
  <c r="FK138" i="21"/>
  <c r="FK142" i="21"/>
  <c r="FK146" i="21"/>
  <c r="FK150" i="21"/>
  <c r="FK154" i="21"/>
  <c r="FK5" i="21"/>
  <c r="FK9" i="21"/>
  <c r="FK13" i="21"/>
  <c r="FK18" i="21"/>
  <c r="FK22" i="21"/>
  <c r="FK27" i="21"/>
  <c r="FK31" i="21"/>
  <c r="FK34" i="21"/>
  <c r="FK40" i="21"/>
  <c r="FK56" i="21"/>
  <c r="FK47" i="21"/>
  <c r="FK58" i="21"/>
  <c r="FK54" i="21"/>
  <c r="FK63" i="21"/>
  <c r="FK67" i="21"/>
  <c r="FK71" i="21"/>
  <c r="FK75" i="21"/>
  <c r="FK79" i="21"/>
  <c r="FK83" i="21"/>
  <c r="FK87" i="21"/>
  <c r="FK91" i="21"/>
  <c r="FK95" i="21"/>
  <c r="FK99" i="21"/>
  <c r="FK103" i="21"/>
  <c r="FK107" i="21"/>
  <c r="FK111" i="21"/>
  <c r="FK115" i="21"/>
  <c r="FK119" i="21"/>
  <c r="FK123" i="21"/>
  <c r="FK127" i="21"/>
  <c r="FK131" i="21"/>
  <c r="FK135" i="21"/>
  <c r="FK139" i="21"/>
  <c r="FK143" i="21"/>
  <c r="FK147" i="21"/>
  <c r="FK151" i="21"/>
  <c r="FK3" i="21"/>
  <c r="FK6" i="21"/>
  <c r="FK10" i="21"/>
  <c r="FK14" i="21"/>
  <c r="FK20" i="21"/>
  <c r="FK24" i="21"/>
  <c r="FK28" i="21"/>
  <c r="FK30" i="21"/>
  <c r="FK36" i="21"/>
  <c r="FK42" i="21"/>
  <c r="FK26" i="21"/>
  <c r="FK48" i="21"/>
  <c r="FK52" i="21"/>
  <c r="FK60" i="21"/>
  <c r="FK64" i="21"/>
  <c r="FK68" i="21"/>
  <c r="FK72" i="21"/>
  <c r="FK76" i="21"/>
  <c r="FK80" i="21"/>
  <c r="FK84" i="21"/>
  <c r="FK88" i="21"/>
  <c r="FK92" i="21"/>
  <c r="FK96" i="21"/>
  <c r="FK100" i="21"/>
  <c r="FK104" i="21"/>
  <c r="FK108" i="21"/>
  <c r="FK112" i="21"/>
  <c r="FK116" i="21"/>
  <c r="FK120" i="21"/>
  <c r="FK124" i="21"/>
  <c r="FK128" i="21"/>
  <c r="FK132" i="21"/>
  <c r="FK136" i="21"/>
  <c r="FK140" i="21"/>
  <c r="FK144" i="21"/>
  <c r="FK148" i="21"/>
  <c r="FK152" i="21"/>
  <c r="FI7" i="21"/>
  <c r="FI11" i="21"/>
  <c r="FI17" i="21"/>
  <c r="FI19" i="21"/>
  <c r="FI25" i="21"/>
  <c r="FI29" i="21"/>
  <c r="FI32" i="21"/>
  <c r="FI38" i="21"/>
  <c r="FI43" i="21"/>
  <c r="FI45" i="21"/>
  <c r="FI49" i="21"/>
  <c r="FI53" i="21"/>
  <c r="FI10" i="21"/>
  <c r="FI64" i="21"/>
  <c r="FI68" i="21"/>
  <c r="FI72" i="21"/>
  <c r="FI76" i="21"/>
  <c r="FI80" i="21"/>
  <c r="FI84" i="21"/>
  <c r="FI88" i="21"/>
  <c r="FI92" i="21"/>
  <c r="FI96" i="21"/>
  <c r="FI100" i="21"/>
  <c r="FI104" i="21"/>
  <c r="FI108" i="21"/>
  <c r="FI112" i="21"/>
  <c r="FI116" i="21"/>
  <c r="FI120" i="21"/>
  <c r="FI124" i="21"/>
  <c r="FI128" i="21"/>
  <c r="FI132" i="21"/>
  <c r="FI136" i="21"/>
  <c r="FI140" i="21"/>
  <c r="FI144" i="21"/>
  <c r="FI148" i="21"/>
  <c r="FI152" i="21"/>
  <c r="FI8" i="21"/>
  <c r="FI13" i="21"/>
  <c r="FI6" i="21"/>
  <c r="FI21" i="21"/>
  <c r="FI55" i="21"/>
  <c r="FI35" i="21"/>
  <c r="FI33" i="21"/>
  <c r="FI39" i="21"/>
  <c r="FI44" i="21"/>
  <c r="FI57" i="21"/>
  <c r="FI50" i="21"/>
  <c r="FI59" i="21"/>
  <c r="FI61" i="21"/>
  <c r="FI65" i="21"/>
  <c r="FI69" i="21"/>
  <c r="FI73" i="21"/>
  <c r="FI77" i="21"/>
  <c r="FI81" i="21"/>
  <c r="FI85" i="21"/>
  <c r="FI89" i="21"/>
  <c r="FI93" i="21"/>
  <c r="FI97" i="21"/>
  <c r="FI101" i="21"/>
  <c r="FI105" i="21"/>
  <c r="FI109" i="21"/>
  <c r="FI113" i="21"/>
  <c r="FI117" i="21"/>
  <c r="FI121" i="21"/>
  <c r="FI125" i="21"/>
  <c r="FI129" i="21"/>
  <c r="FI133" i="21"/>
  <c r="FI137" i="21"/>
  <c r="FI141" i="21"/>
  <c r="FI145" i="21"/>
  <c r="FI149" i="21"/>
  <c r="FI153" i="21"/>
  <c r="FI4" i="21"/>
  <c r="FI9" i="21"/>
  <c r="FI14" i="21"/>
  <c r="FI18" i="21"/>
  <c r="FI22" i="21"/>
  <c r="FI27" i="21"/>
  <c r="FI31" i="21"/>
  <c r="FI34" i="21"/>
  <c r="FI40" i="21"/>
  <c r="FI56" i="21"/>
  <c r="FI47" i="21"/>
  <c r="FI58" i="21"/>
  <c r="FI54" i="21"/>
  <c r="FI62" i="21"/>
  <c r="FI66" i="21"/>
  <c r="FI70" i="21"/>
  <c r="FI74" i="21"/>
  <c r="FI78" i="21"/>
  <c r="FI82" i="21"/>
  <c r="FI86" i="21"/>
  <c r="FI90" i="21"/>
  <c r="FI94" i="21"/>
  <c r="FI98" i="21"/>
  <c r="FI102" i="21"/>
  <c r="FI106" i="21"/>
  <c r="FI110" i="21"/>
  <c r="FI114" i="21"/>
  <c r="FI118" i="21"/>
  <c r="FI122" i="21"/>
  <c r="FI126" i="21"/>
  <c r="FI130" i="21"/>
  <c r="FI134" i="21"/>
  <c r="FI138" i="21"/>
  <c r="FI142" i="21"/>
  <c r="FI146" i="21"/>
  <c r="FI150" i="21"/>
  <c r="FI154" i="21"/>
  <c r="FI20" i="21"/>
  <c r="FI36" i="21"/>
  <c r="FI52" i="21"/>
  <c r="FI71" i="21"/>
  <c r="FI87" i="21"/>
  <c r="FI103" i="21"/>
  <c r="FI119" i="21"/>
  <c r="FI135" i="21"/>
  <c r="FI151" i="21"/>
  <c r="FI5" i="21"/>
  <c r="FI24" i="21"/>
  <c r="FI42" i="21"/>
  <c r="FI60" i="21"/>
  <c r="FI75" i="21"/>
  <c r="FI91" i="21"/>
  <c r="FI107" i="21"/>
  <c r="FI123" i="21"/>
  <c r="FI139" i="21"/>
  <c r="FI3" i="21"/>
  <c r="FI12" i="21"/>
  <c r="FI28" i="21"/>
  <c r="FI26" i="21"/>
  <c r="FI63" i="21"/>
  <c r="FI79" i="21"/>
  <c r="FI95" i="21"/>
  <c r="FI111" i="21"/>
  <c r="FI127" i="21"/>
  <c r="FI143" i="21"/>
  <c r="FI15" i="21"/>
  <c r="FI30" i="21"/>
  <c r="FI48" i="21"/>
  <c r="FI67" i="21"/>
  <c r="FI83" i="21"/>
  <c r="FI99" i="21"/>
  <c r="FI115" i="21"/>
  <c r="FI131" i="21"/>
  <c r="FI147" i="21"/>
  <c r="FJ4" i="21"/>
  <c r="FJ9" i="21"/>
  <c r="FJ14" i="21"/>
  <c r="FJ18" i="21"/>
  <c r="FJ22" i="21"/>
  <c r="FJ27" i="21"/>
  <c r="FJ31" i="21"/>
  <c r="FJ34" i="21"/>
  <c r="FJ40" i="21"/>
  <c r="FJ56" i="21"/>
  <c r="FJ47" i="21"/>
  <c r="FJ58" i="21"/>
  <c r="FJ54" i="21"/>
  <c r="FJ62" i="21"/>
  <c r="FJ66" i="21"/>
  <c r="FJ70" i="21"/>
  <c r="FJ74" i="21"/>
  <c r="FJ78" i="21"/>
  <c r="FJ82" i="21"/>
  <c r="FJ86" i="21"/>
  <c r="FJ90" i="21"/>
  <c r="FJ94" i="21"/>
  <c r="FJ98" i="21"/>
  <c r="FJ102" i="21"/>
  <c r="FJ106" i="21"/>
  <c r="FJ110" i="21"/>
  <c r="FJ114" i="21"/>
  <c r="FJ118" i="21"/>
  <c r="FJ122" i="21"/>
  <c r="FJ126" i="21"/>
  <c r="FJ130" i="21"/>
  <c r="FJ134" i="21"/>
  <c r="FJ138" i="21"/>
  <c r="FJ142" i="21"/>
  <c r="FJ146" i="21"/>
  <c r="FJ150" i="21"/>
  <c r="FJ154" i="21"/>
  <c r="FJ8" i="21"/>
  <c r="FJ13" i="21"/>
  <c r="FJ6" i="21"/>
  <c r="FJ21" i="21"/>
  <c r="FJ55" i="21"/>
  <c r="FJ35" i="21"/>
  <c r="FJ33" i="21"/>
  <c r="FJ39" i="21"/>
  <c r="FJ5" i="21"/>
  <c r="FJ12" i="21"/>
  <c r="FJ15" i="21"/>
  <c r="FJ20" i="21"/>
  <c r="FJ24" i="21"/>
  <c r="FJ28" i="21"/>
  <c r="FJ30" i="21"/>
  <c r="FJ36" i="21"/>
  <c r="FJ42" i="21"/>
  <c r="FJ26" i="21"/>
  <c r="FJ48" i="21"/>
  <c r="FJ52" i="21"/>
  <c r="FJ60" i="21"/>
  <c r="FJ63" i="21"/>
  <c r="FJ67" i="21"/>
  <c r="FJ71" i="21"/>
  <c r="FJ75" i="21"/>
  <c r="FJ79" i="21"/>
  <c r="FJ83" i="21"/>
  <c r="FJ87" i="21"/>
  <c r="FJ91" i="21"/>
  <c r="FJ95" i="21"/>
  <c r="FJ99" i="21"/>
  <c r="FJ103" i="21"/>
  <c r="FJ107" i="21"/>
  <c r="FJ111" i="21"/>
  <c r="FJ115" i="21"/>
  <c r="FJ119" i="21"/>
  <c r="FJ123" i="21"/>
  <c r="FJ127" i="21"/>
  <c r="FJ131" i="21"/>
  <c r="FJ135" i="21"/>
  <c r="FJ139" i="21"/>
  <c r="FJ143" i="21"/>
  <c r="FJ147" i="21"/>
  <c r="FJ151" i="21"/>
  <c r="FJ3" i="21"/>
  <c r="FJ7" i="21"/>
  <c r="FJ11" i="21"/>
  <c r="FJ17" i="21"/>
  <c r="FJ19" i="21"/>
  <c r="FJ25" i="21"/>
  <c r="FJ29" i="21"/>
  <c r="FJ32" i="21"/>
  <c r="FJ38" i="21"/>
  <c r="FJ43" i="21"/>
  <c r="FJ45" i="21"/>
  <c r="FJ49" i="21"/>
  <c r="FJ53" i="21"/>
  <c r="FJ10" i="21"/>
  <c r="FJ64" i="21"/>
  <c r="FJ68" i="21"/>
  <c r="FJ72" i="21"/>
  <c r="FJ76" i="21"/>
  <c r="FJ80" i="21"/>
  <c r="FJ84" i="21"/>
  <c r="FJ88" i="21"/>
  <c r="FJ92" i="21"/>
  <c r="FJ96" i="21"/>
  <c r="FJ100" i="21"/>
  <c r="FJ104" i="21"/>
  <c r="FJ108" i="21"/>
  <c r="FJ112" i="21"/>
  <c r="FJ116" i="21"/>
  <c r="FJ120" i="21"/>
  <c r="FJ124" i="21"/>
  <c r="FJ128" i="21"/>
  <c r="FJ132" i="21"/>
  <c r="FJ136" i="21"/>
  <c r="FJ140" i="21"/>
  <c r="FJ144" i="21"/>
  <c r="FJ148" i="21"/>
  <c r="FJ152" i="21"/>
  <c r="FJ59" i="21"/>
  <c r="FJ73" i="21"/>
  <c r="FJ89" i="21"/>
  <c r="FJ105" i="21"/>
  <c r="FJ121" i="21"/>
  <c r="FJ137" i="21"/>
  <c r="FJ153" i="21"/>
  <c r="FJ44" i="21"/>
  <c r="FJ61" i="21"/>
  <c r="FJ77" i="21"/>
  <c r="FJ93" i="21"/>
  <c r="FJ109" i="21"/>
  <c r="FJ125" i="21"/>
  <c r="FJ141" i="21"/>
  <c r="FJ57" i="21"/>
  <c r="FJ65" i="21"/>
  <c r="FJ81" i="21"/>
  <c r="FJ97" i="21"/>
  <c r="FJ113" i="21"/>
  <c r="FJ129" i="21"/>
  <c r="FJ145" i="21"/>
  <c r="FJ50" i="21"/>
  <c r="FJ69" i="21"/>
  <c r="FJ85" i="21"/>
  <c r="FJ101" i="21"/>
  <c r="FJ117" i="21"/>
  <c r="FJ133" i="21"/>
  <c r="FJ149" i="21"/>
  <c r="FT322" i="20"/>
  <c r="FF159" i="21"/>
  <c r="ME278" i="18"/>
  <c r="FS2" i="20"/>
  <c r="FS1" i="20"/>
  <c r="FS290" i="20"/>
  <c r="FS289" i="20"/>
  <c r="FS288" i="20"/>
  <c r="FS286" i="20"/>
  <c r="FS278" i="20"/>
  <c r="FS275" i="20"/>
  <c r="FS268" i="20"/>
  <c r="FS262" i="20"/>
  <c r="FS249" i="20"/>
  <c r="FS247" i="20"/>
  <c r="FS244" i="20"/>
  <c r="FS243" i="20"/>
  <c r="FS242" i="20"/>
  <c r="FS239" i="20"/>
  <c r="FS238" i="20"/>
  <c r="FS237" i="20"/>
  <c r="FS236" i="20"/>
  <c r="FS230" i="20"/>
  <c r="FS227" i="20"/>
  <c r="FS222" i="20"/>
  <c r="FS219" i="20"/>
  <c r="FS213" i="20"/>
  <c r="FS206" i="20"/>
  <c r="FS201" i="20"/>
  <c r="FS190" i="20"/>
  <c r="FS179" i="20"/>
  <c r="FE2" i="21"/>
  <c r="FE1" i="21"/>
  <c r="C299" i="20"/>
  <c r="MC2" i="18"/>
  <c r="MC1" i="18"/>
  <c r="SR9" i="19"/>
  <c r="FS322" i="20" l="1"/>
  <c r="FE159" i="21"/>
  <c r="MC278" i="18"/>
  <c r="FR2" i="20"/>
  <c r="FR1" i="20"/>
  <c r="FR290" i="20"/>
  <c r="FR289" i="20"/>
  <c r="FR288" i="20"/>
  <c r="FR286" i="20"/>
  <c r="FR278" i="20"/>
  <c r="FR275" i="20"/>
  <c r="FR268" i="20"/>
  <c r="FR262" i="20"/>
  <c r="FR249" i="20"/>
  <c r="FR247" i="20"/>
  <c r="FR244" i="20"/>
  <c r="FR243" i="20"/>
  <c r="FR242" i="20"/>
  <c r="FR239" i="20"/>
  <c r="FR238" i="20"/>
  <c r="FR237" i="20"/>
  <c r="FR236" i="20"/>
  <c r="FR230" i="20"/>
  <c r="FR227" i="20"/>
  <c r="FR222" i="20"/>
  <c r="FR219" i="20"/>
  <c r="FR213" i="20"/>
  <c r="FR206" i="20"/>
  <c r="FR201" i="20"/>
  <c r="FR190" i="20"/>
  <c r="FR179" i="20"/>
  <c r="FD2" i="21"/>
  <c r="FD1" i="21"/>
  <c r="MA2" i="18"/>
  <c r="MA1" i="18"/>
  <c r="SO18" i="19"/>
  <c r="SO17" i="19"/>
  <c r="SO15" i="19"/>
  <c r="SO14" i="19"/>
  <c r="SO9" i="19"/>
  <c r="FR322" i="20" l="1"/>
  <c r="FD159" i="21"/>
  <c r="MA278" i="18"/>
  <c r="SO16" i="19"/>
  <c r="SO7" i="19" s="1"/>
  <c r="SO11" i="19" s="1"/>
  <c r="FD37" i="21" s="1"/>
  <c r="FP2" i="20"/>
  <c r="FP1" i="20"/>
  <c r="FP290" i="20"/>
  <c r="FP289" i="20"/>
  <c r="FP288" i="20"/>
  <c r="FP286" i="20"/>
  <c r="FP278" i="20"/>
  <c r="FP275" i="20"/>
  <c r="FP268" i="20"/>
  <c r="FP262" i="20"/>
  <c r="FP249" i="20"/>
  <c r="FP247" i="20"/>
  <c r="FP244" i="20"/>
  <c r="FP243" i="20"/>
  <c r="FP242" i="20"/>
  <c r="FP239" i="20"/>
  <c r="FP238" i="20"/>
  <c r="FP237" i="20"/>
  <c r="FP236" i="20"/>
  <c r="FP230" i="20"/>
  <c r="FP227" i="20"/>
  <c r="FP222" i="20"/>
  <c r="FP219" i="20"/>
  <c r="FP213" i="20"/>
  <c r="FP206" i="20"/>
  <c r="FP201" i="20"/>
  <c r="FP190" i="20"/>
  <c r="FP179" i="20"/>
  <c r="FB2" i="21"/>
  <c r="FB1" i="21"/>
  <c r="LW2" i="18"/>
  <c r="LW1" i="18"/>
  <c r="SI9" i="19"/>
  <c r="FO2" i="20"/>
  <c r="FO1" i="20"/>
  <c r="FO290" i="20"/>
  <c r="FO289" i="20"/>
  <c r="FO288" i="20"/>
  <c r="FO286" i="20"/>
  <c r="FO278" i="20"/>
  <c r="FO275" i="20"/>
  <c r="FO268" i="20"/>
  <c r="FO262" i="20"/>
  <c r="FO249" i="20"/>
  <c r="FO247" i="20"/>
  <c r="FO244" i="20"/>
  <c r="FO243" i="20"/>
  <c r="FO242" i="20"/>
  <c r="FO239" i="20"/>
  <c r="FO238" i="20"/>
  <c r="FO237" i="20"/>
  <c r="FO236" i="20"/>
  <c r="FO230" i="20"/>
  <c r="FO227" i="20"/>
  <c r="FO222" i="20"/>
  <c r="FO219" i="20"/>
  <c r="FO213" i="20"/>
  <c r="FO206" i="20"/>
  <c r="FO201" i="20"/>
  <c r="FO190" i="20"/>
  <c r="FO179" i="20"/>
  <c r="FA2" i="21"/>
  <c r="FA1" i="21"/>
  <c r="LU2" i="18"/>
  <c r="LU1" i="18"/>
  <c r="SF21" i="19"/>
  <c r="SF20" i="19"/>
  <c r="SF19" i="19"/>
  <c r="SF18" i="19"/>
  <c r="SF17" i="19"/>
  <c r="SF16" i="19"/>
  <c r="SF15" i="19"/>
  <c r="SF14" i="19"/>
  <c r="SF9" i="19"/>
  <c r="FD51" i="21" l="1"/>
  <c r="FD16" i="21"/>
  <c r="FD23" i="21"/>
  <c r="FD46" i="21"/>
  <c r="FD41" i="21"/>
  <c r="FD30" i="21"/>
  <c r="FD26" i="21"/>
  <c r="FD4" i="21"/>
  <c r="FD11" i="21"/>
  <c r="FD20" i="21"/>
  <c r="FD14" i="21"/>
  <c r="FD34" i="21"/>
  <c r="FD25" i="21"/>
  <c r="FD38" i="21"/>
  <c r="FD32" i="21"/>
  <c r="FD44" i="21"/>
  <c r="FD47" i="21"/>
  <c r="FD62" i="21"/>
  <c r="FD10" i="21"/>
  <c r="FD60" i="21"/>
  <c r="FD33" i="21"/>
  <c r="FD69" i="21"/>
  <c r="FD73" i="21"/>
  <c r="FD77" i="21"/>
  <c r="FD81" i="21"/>
  <c r="FD85" i="21"/>
  <c r="FD89" i="21"/>
  <c r="FD93" i="21"/>
  <c r="FD97" i="21"/>
  <c r="FD101" i="21"/>
  <c r="FD105" i="21"/>
  <c r="FD109" i="21"/>
  <c r="FD113" i="21"/>
  <c r="FD117" i="21"/>
  <c r="FD121" i="21"/>
  <c r="FD125" i="21"/>
  <c r="FD129" i="21"/>
  <c r="FD133" i="21"/>
  <c r="FD137" i="21"/>
  <c r="FD141" i="21"/>
  <c r="FD145" i="21"/>
  <c r="FD149" i="21"/>
  <c r="FD153" i="21"/>
  <c r="FD5" i="21"/>
  <c r="FD6" i="21"/>
  <c r="FD13" i="21"/>
  <c r="FD19" i="21"/>
  <c r="FD29" i="21"/>
  <c r="FD24" i="21"/>
  <c r="FD63" i="21"/>
  <c r="FD40" i="21"/>
  <c r="FD43" i="21"/>
  <c r="FD57" i="21"/>
  <c r="FD50" i="21"/>
  <c r="FD53" i="21"/>
  <c r="FD61" i="21"/>
  <c r="FD65" i="21"/>
  <c r="FD68" i="21"/>
  <c r="FD72" i="21"/>
  <c r="FD76" i="21"/>
  <c r="FD80" i="21"/>
  <c r="FD88" i="21"/>
  <c r="FD92" i="21"/>
  <c r="FD96" i="21"/>
  <c r="FD100" i="21"/>
  <c r="FD104" i="21"/>
  <c r="FD112" i="21"/>
  <c r="FD116" i="21"/>
  <c r="FD124" i="21"/>
  <c r="FD128" i="21"/>
  <c r="FD136" i="21"/>
  <c r="FD144" i="21"/>
  <c r="FD152" i="21"/>
  <c r="FD8" i="21"/>
  <c r="FD12" i="21"/>
  <c r="FD15" i="21"/>
  <c r="FD18" i="21"/>
  <c r="FD22" i="21"/>
  <c r="FD31" i="21"/>
  <c r="FD39" i="21"/>
  <c r="FD42" i="21"/>
  <c r="FD56" i="21"/>
  <c r="FD48" i="21"/>
  <c r="FD58" i="21"/>
  <c r="FD59" i="21"/>
  <c r="FD21" i="21"/>
  <c r="FD66" i="21"/>
  <c r="FD70" i="21"/>
  <c r="FD74" i="21"/>
  <c r="FD78" i="21"/>
  <c r="FD82" i="21"/>
  <c r="FD86" i="21"/>
  <c r="FD90" i="21"/>
  <c r="FD94" i="21"/>
  <c r="FD98" i="21"/>
  <c r="FD102" i="21"/>
  <c r="FD106" i="21"/>
  <c r="FD110" i="21"/>
  <c r="FD114" i="21"/>
  <c r="FD118" i="21"/>
  <c r="FD122" i="21"/>
  <c r="FD126" i="21"/>
  <c r="FD130" i="21"/>
  <c r="FD134" i="21"/>
  <c r="FD138" i="21"/>
  <c r="FD142" i="21"/>
  <c r="FD146" i="21"/>
  <c r="FD150" i="21"/>
  <c r="FD154" i="21"/>
  <c r="FD7" i="21"/>
  <c r="FD9" i="21"/>
  <c r="FD17" i="21"/>
  <c r="FD55" i="21"/>
  <c r="FD27" i="21"/>
  <c r="FD35" i="21"/>
  <c r="FD28" i="21"/>
  <c r="FD36" i="21"/>
  <c r="FD45" i="21"/>
  <c r="FD49" i="21"/>
  <c r="FD52" i="21"/>
  <c r="FD54" i="21"/>
  <c r="FD64" i="21"/>
  <c r="FD67" i="21"/>
  <c r="FD71" i="21"/>
  <c r="FD75" i="21"/>
  <c r="FD79" i="21"/>
  <c r="FD83" i="21"/>
  <c r="FD87" i="21"/>
  <c r="FD91" i="21"/>
  <c r="FD95" i="21"/>
  <c r="FD99" i="21"/>
  <c r="FD103" i="21"/>
  <c r="FD107" i="21"/>
  <c r="FD111" i="21"/>
  <c r="FD115" i="21"/>
  <c r="FD119" i="21"/>
  <c r="FD123" i="21"/>
  <c r="FD127" i="21"/>
  <c r="FD131" i="21"/>
  <c r="FD135" i="21"/>
  <c r="FD139" i="21"/>
  <c r="FD143" i="21"/>
  <c r="FD147" i="21"/>
  <c r="FD151" i="21"/>
  <c r="FD3" i="21"/>
  <c r="FD84" i="21"/>
  <c r="FD108" i="21"/>
  <c r="FD120" i="21"/>
  <c r="FD132" i="21"/>
  <c r="FD140" i="21"/>
  <c r="FD148" i="21"/>
  <c r="FB159" i="21"/>
  <c r="FP322" i="20"/>
  <c r="LW278" i="18"/>
  <c r="SF22" i="19"/>
  <c r="SF5" i="19" s="1"/>
  <c r="SF7" i="19" s="1"/>
  <c r="SF11" i="19" s="1"/>
  <c r="FA37" i="21" s="1"/>
  <c r="FO322" i="20"/>
  <c r="FA159" i="21"/>
  <c r="LU278" i="18"/>
  <c r="FN2" i="20"/>
  <c r="FN1" i="20"/>
  <c r="FN290" i="20"/>
  <c r="FN289" i="20"/>
  <c r="FN288" i="20"/>
  <c r="FN286" i="20"/>
  <c r="FN278" i="20"/>
  <c r="FN275" i="20"/>
  <c r="FN268" i="20"/>
  <c r="FN262" i="20"/>
  <c r="FN249" i="20"/>
  <c r="FN247" i="20"/>
  <c r="FN244" i="20"/>
  <c r="FN243" i="20"/>
  <c r="FN242" i="20"/>
  <c r="FN239" i="20"/>
  <c r="FN238" i="20"/>
  <c r="FN237" i="20"/>
  <c r="FN236" i="20"/>
  <c r="FN230" i="20"/>
  <c r="FN227" i="20"/>
  <c r="FN222" i="20"/>
  <c r="FN219" i="20"/>
  <c r="FN213" i="20"/>
  <c r="FN206" i="20"/>
  <c r="FN201" i="20"/>
  <c r="FN190" i="20"/>
  <c r="FN179" i="20"/>
  <c r="EZ2" i="21"/>
  <c r="EZ1" i="21"/>
  <c r="C107" i="20"/>
  <c r="GD300" i="20"/>
  <c r="LS2" i="18"/>
  <c r="LS1" i="18"/>
  <c r="SC30" i="19"/>
  <c r="SC29" i="19"/>
  <c r="SC8" i="19"/>
  <c r="SC9" i="19" s="1"/>
  <c r="FM2" i="20"/>
  <c r="FM1" i="20"/>
  <c r="FM290" i="20"/>
  <c r="FM289" i="20"/>
  <c r="FM288" i="20"/>
  <c r="FM286" i="20"/>
  <c r="FM278" i="20"/>
  <c r="FM275" i="20"/>
  <c r="FM268" i="20"/>
  <c r="FM262" i="20"/>
  <c r="FM249" i="20"/>
  <c r="FM247" i="20"/>
  <c r="FM244" i="20"/>
  <c r="FM243" i="20"/>
  <c r="FM242" i="20"/>
  <c r="FM239" i="20"/>
  <c r="FM238" i="20"/>
  <c r="FM237" i="20"/>
  <c r="FM236" i="20"/>
  <c r="FM230" i="20"/>
  <c r="FM227" i="20"/>
  <c r="FM222" i="20"/>
  <c r="FM219" i="20"/>
  <c r="FM213" i="20"/>
  <c r="FM206" i="20"/>
  <c r="FM201" i="20"/>
  <c r="FM190" i="20"/>
  <c r="FM179" i="20"/>
  <c r="EY2" i="21"/>
  <c r="EY1" i="21"/>
  <c r="LQ2" i="18"/>
  <c r="LQ1" i="18"/>
  <c r="RZ38" i="19"/>
  <c r="RZ14" i="19" s="1"/>
  <c r="RZ37" i="19"/>
  <c r="RZ17" i="19" s="1"/>
  <c r="RZ36" i="19"/>
  <c r="RZ16" i="19" s="1"/>
  <c r="RZ35" i="19"/>
  <c r="RZ15" i="19" s="1"/>
  <c r="RZ9" i="19"/>
  <c r="FA16" i="21" l="1"/>
  <c r="FA46" i="21"/>
  <c r="FA41" i="21"/>
  <c r="FA23" i="21"/>
  <c r="FA51" i="21"/>
  <c r="FA30" i="21"/>
  <c r="FA26" i="21"/>
  <c r="FA28" i="21"/>
  <c r="FA52" i="21"/>
  <c r="FA4" i="21"/>
  <c r="FA6" i="21"/>
  <c r="FA13" i="21"/>
  <c r="FA18" i="21"/>
  <c r="FA34" i="21"/>
  <c r="FA25" i="21"/>
  <c r="FA35" i="21"/>
  <c r="FA38" i="21"/>
  <c r="FA42" i="21"/>
  <c r="FA56" i="21"/>
  <c r="FA47" i="21"/>
  <c r="FA58" i="21"/>
  <c r="FA61" i="21"/>
  <c r="FA68" i="21"/>
  <c r="FA71" i="21"/>
  <c r="FA75" i="21"/>
  <c r="FA79" i="21"/>
  <c r="FA83" i="21"/>
  <c r="FA87" i="21"/>
  <c r="FA91" i="21"/>
  <c r="FA95" i="21"/>
  <c r="FA7" i="21"/>
  <c r="FA20" i="21"/>
  <c r="FA55" i="21"/>
  <c r="FA24" i="21"/>
  <c r="FA63" i="21"/>
  <c r="FA40" i="21"/>
  <c r="FA44" i="21"/>
  <c r="FA48" i="21"/>
  <c r="FA32" i="21"/>
  <c r="FA67" i="21"/>
  <c r="FA72" i="21"/>
  <c r="FA77" i="21"/>
  <c r="FA82" i="21"/>
  <c r="FA88" i="21"/>
  <c r="FA93" i="21"/>
  <c r="FA98" i="21"/>
  <c r="FA102" i="21"/>
  <c r="FA106" i="21"/>
  <c r="FA110" i="21"/>
  <c r="FA114" i="21"/>
  <c r="FA118" i="21"/>
  <c r="FA122" i="21"/>
  <c r="FA126" i="21"/>
  <c r="FA130" i="21"/>
  <c r="FA134" i="21"/>
  <c r="FA138" i="21"/>
  <c r="FA142" i="21"/>
  <c r="FA146" i="21"/>
  <c r="FA150" i="21"/>
  <c r="FA154" i="21"/>
  <c r="FA54" i="21"/>
  <c r="FA11" i="21"/>
  <c r="FA15" i="21"/>
  <c r="FA29" i="21"/>
  <c r="FA14" i="21"/>
  <c r="FA10" i="21"/>
  <c r="FA65" i="21"/>
  <c r="FA45" i="21"/>
  <c r="FA50" i="21"/>
  <c r="FA59" i="21"/>
  <c r="FA69" i="21"/>
  <c r="FA73" i="21"/>
  <c r="FA78" i="21"/>
  <c r="FA84" i="21"/>
  <c r="FA89" i="21"/>
  <c r="FA94" i="21"/>
  <c r="FA99" i="21"/>
  <c r="FA103" i="21"/>
  <c r="FA107" i="21"/>
  <c r="FA111" i="21"/>
  <c r="FA115" i="21"/>
  <c r="FA119" i="21"/>
  <c r="FA123" i="21"/>
  <c r="FA127" i="21"/>
  <c r="FA131" i="21"/>
  <c r="FA135" i="21"/>
  <c r="FA139" i="21"/>
  <c r="FA143" i="21"/>
  <c r="FA147" i="21"/>
  <c r="FA151" i="21"/>
  <c r="FA3" i="21"/>
  <c r="FA57" i="21"/>
  <c r="FA86" i="21"/>
  <c r="FA97" i="21"/>
  <c r="FA105" i="21"/>
  <c r="FA113" i="21"/>
  <c r="FA121" i="21"/>
  <c r="FA129" i="21"/>
  <c r="FA137" i="21"/>
  <c r="FA149" i="21"/>
  <c r="FA5" i="21"/>
  <c r="FA12" i="21"/>
  <c r="FA17" i="21"/>
  <c r="FA22" i="21"/>
  <c r="FA21" i="21"/>
  <c r="FA64" i="21"/>
  <c r="FA36" i="21"/>
  <c r="FA33" i="21"/>
  <c r="FA62" i="21"/>
  <c r="FA60" i="21"/>
  <c r="FA70" i="21"/>
  <c r="FA74" i="21"/>
  <c r="FA80" i="21"/>
  <c r="FA85" i="21"/>
  <c r="FA90" i="21"/>
  <c r="FA96" i="21"/>
  <c r="FA100" i="21"/>
  <c r="FA104" i="21"/>
  <c r="FA108" i="21"/>
  <c r="FA112" i="21"/>
  <c r="FA116" i="21"/>
  <c r="FA120" i="21"/>
  <c r="FA124" i="21"/>
  <c r="FA128" i="21"/>
  <c r="FA132" i="21"/>
  <c r="FA136" i="21"/>
  <c r="FA140" i="21"/>
  <c r="FA144" i="21"/>
  <c r="FA148" i="21"/>
  <c r="FA152" i="21"/>
  <c r="FA8" i="21"/>
  <c r="FA9" i="21"/>
  <c r="FA19" i="21"/>
  <c r="FA27" i="21"/>
  <c r="FA31" i="21"/>
  <c r="FA39" i="21"/>
  <c r="FA43" i="21"/>
  <c r="FA53" i="21"/>
  <c r="FA66" i="21"/>
  <c r="FA49" i="21"/>
  <c r="FA76" i="21"/>
  <c r="FA81" i="21"/>
  <c r="FA92" i="21"/>
  <c r="FA101" i="21"/>
  <c r="FA109" i="21"/>
  <c r="FA117" i="21"/>
  <c r="FA125" i="21"/>
  <c r="FA133" i="21"/>
  <c r="FA141" i="21"/>
  <c r="FA145" i="21"/>
  <c r="FA153" i="21"/>
  <c r="RZ5" i="19"/>
  <c r="RZ7" i="19" s="1"/>
  <c r="RZ11" i="19" s="1"/>
  <c r="EY37" i="21" s="1"/>
  <c r="FN322" i="20"/>
  <c r="EZ159" i="21"/>
  <c r="LS278" i="18"/>
  <c r="FM322" i="20"/>
  <c r="EY159" i="21"/>
  <c r="LQ278" i="18"/>
  <c r="FL2" i="20"/>
  <c r="FL1" i="20"/>
  <c r="FL290" i="20"/>
  <c r="FL289" i="20"/>
  <c r="FL288" i="20"/>
  <c r="FL286" i="20"/>
  <c r="FL278" i="20"/>
  <c r="FL275" i="20"/>
  <c r="FL268" i="20"/>
  <c r="FL262" i="20"/>
  <c r="FL249" i="20"/>
  <c r="FL247" i="20"/>
  <c r="FL244" i="20"/>
  <c r="FL243" i="20"/>
  <c r="FL242" i="20"/>
  <c r="FL239" i="20"/>
  <c r="FL238" i="20"/>
  <c r="FL237" i="20"/>
  <c r="FL236" i="20"/>
  <c r="FL230" i="20"/>
  <c r="FL227" i="20"/>
  <c r="FL222" i="20"/>
  <c r="FL219" i="20"/>
  <c r="FL213" i="20"/>
  <c r="FL206" i="20"/>
  <c r="FL201" i="20"/>
  <c r="FL190" i="20"/>
  <c r="FL179" i="20"/>
  <c r="EX2" i="21"/>
  <c r="EX1" i="21"/>
  <c r="LO2" i="18"/>
  <c r="LO1" i="18"/>
  <c r="RW40" i="19"/>
  <c r="RW19" i="19" s="1"/>
  <c r="RW41" i="19"/>
  <c r="RW20" i="19" s="1"/>
  <c r="RW39" i="19"/>
  <c r="RW18" i="19" s="1"/>
  <c r="RW38" i="19"/>
  <c r="RW14" i="19" s="1"/>
  <c r="RW37" i="19"/>
  <c r="RW17" i="19" s="1"/>
  <c r="RW36" i="19"/>
  <c r="RW16" i="19" s="1"/>
  <c r="RW35" i="19"/>
  <c r="RW15" i="19" s="1"/>
  <c r="RW9" i="19"/>
  <c r="EY51" i="21" l="1"/>
  <c r="EY16" i="21"/>
  <c r="EY23" i="21"/>
  <c r="EY46" i="21"/>
  <c r="EY41" i="21"/>
  <c r="EY30" i="21"/>
  <c r="EY26" i="21"/>
  <c r="EY54" i="21"/>
  <c r="EY28" i="21"/>
  <c r="EY52" i="21"/>
  <c r="EY5" i="21"/>
  <c r="EY6" i="21"/>
  <c r="EY7" i="21"/>
  <c r="EY17" i="21"/>
  <c r="EY66" i="21"/>
  <c r="EY14" i="21"/>
  <c r="EY31" i="21"/>
  <c r="EY64" i="21"/>
  <c r="EY65" i="21"/>
  <c r="EY44" i="21"/>
  <c r="EY33" i="21"/>
  <c r="EY62" i="21"/>
  <c r="EY59" i="21"/>
  <c r="EY68" i="21"/>
  <c r="EY71" i="21"/>
  <c r="EY75" i="21"/>
  <c r="EY79" i="21"/>
  <c r="EY83" i="21"/>
  <c r="EY87" i="21"/>
  <c r="EY91" i="21"/>
  <c r="EY95" i="21"/>
  <c r="EY99" i="21"/>
  <c r="EY103" i="21"/>
  <c r="EY107" i="21"/>
  <c r="EY111" i="21"/>
  <c r="EY115" i="21"/>
  <c r="EY119" i="21"/>
  <c r="EY123" i="21"/>
  <c r="EY127" i="21"/>
  <c r="EY131" i="21"/>
  <c r="EY135" i="21"/>
  <c r="EY139" i="21"/>
  <c r="EY143" i="21"/>
  <c r="EY147" i="21"/>
  <c r="EY151" i="21"/>
  <c r="EY3" i="21"/>
  <c r="EY4" i="21"/>
  <c r="EY11" i="21"/>
  <c r="EY20" i="21"/>
  <c r="EY19" i="21"/>
  <c r="EY34" i="21"/>
  <c r="EY25" i="21"/>
  <c r="EY35" i="21"/>
  <c r="EY39" i="21"/>
  <c r="EY42" i="21"/>
  <c r="EY56" i="21"/>
  <c r="EY57" i="21"/>
  <c r="EY58" i="21"/>
  <c r="EY61" i="21"/>
  <c r="EY69" i="21"/>
  <c r="EY72" i="21"/>
  <c r="EY76" i="21"/>
  <c r="EY80" i="21"/>
  <c r="EY84" i="21"/>
  <c r="EY88" i="21"/>
  <c r="EY92" i="21"/>
  <c r="EY96" i="21"/>
  <c r="EY100" i="21"/>
  <c r="EY104" i="21"/>
  <c r="EY108" i="21"/>
  <c r="EY112" i="21"/>
  <c r="EY116" i="21"/>
  <c r="EY120" i="21"/>
  <c r="EY124" i="21"/>
  <c r="EY128" i="21"/>
  <c r="EY132" i="21"/>
  <c r="EY136" i="21"/>
  <c r="EY140" i="21"/>
  <c r="EY144" i="21"/>
  <c r="EY148" i="21"/>
  <c r="EY152" i="21"/>
  <c r="EY13" i="21"/>
  <c r="EY9" i="21"/>
  <c r="EY15" i="21"/>
  <c r="EY29" i="21"/>
  <c r="EY27" i="21"/>
  <c r="EY21" i="21"/>
  <c r="EY10" i="21"/>
  <c r="EY40" i="21"/>
  <c r="EY38" i="21"/>
  <c r="EY45" i="21"/>
  <c r="EY50" i="21"/>
  <c r="EY32" i="21"/>
  <c r="EY67" i="21"/>
  <c r="EY49" i="21"/>
  <c r="EY74" i="21"/>
  <c r="EY78" i="21"/>
  <c r="EY82" i="21"/>
  <c r="EY86" i="21"/>
  <c r="EY90" i="21"/>
  <c r="EY94" i="21"/>
  <c r="EY98" i="21"/>
  <c r="EY102" i="21"/>
  <c r="EY106" i="21"/>
  <c r="EY110" i="21"/>
  <c r="EY114" i="21"/>
  <c r="EY118" i="21"/>
  <c r="EY122" i="21"/>
  <c r="EY126" i="21"/>
  <c r="EY130" i="21"/>
  <c r="EY134" i="21"/>
  <c r="EY138" i="21"/>
  <c r="EY142" i="21"/>
  <c r="EY146" i="21"/>
  <c r="EY150" i="21"/>
  <c r="EY154" i="21"/>
  <c r="EY8" i="21"/>
  <c r="EY12" i="21"/>
  <c r="EY18" i="21"/>
  <c r="EY55" i="21"/>
  <c r="EY22" i="21"/>
  <c r="EY24" i="21"/>
  <c r="EY63" i="21"/>
  <c r="EY36" i="21"/>
  <c r="EY43" i="21"/>
  <c r="EY48" i="21"/>
  <c r="EY47" i="21"/>
  <c r="EY53" i="21"/>
  <c r="EY60" i="21"/>
  <c r="EY70" i="21"/>
  <c r="EY73" i="21"/>
  <c r="EY77" i="21"/>
  <c r="EY81" i="21"/>
  <c r="EY85" i="21"/>
  <c r="EY89" i="21"/>
  <c r="EY93" i="21"/>
  <c r="EY97" i="21"/>
  <c r="EY101" i="21"/>
  <c r="EY105" i="21"/>
  <c r="EY109" i="21"/>
  <c r="EY113" i="21"/>
  <c r="EY117" i="21"/>
  <c r="EY121" i="21"/>
  <c r="EY125" i="21"/>
  <c r="EY129" i="21"/>
  <c r="EY133" i="21"/>
  <c r="EY137" i="21"/>
  <c r="EY141" i="21"/>
  <c r="EY145" i="21"/>
  <c r="EY149" i="21"/>
  <c r="EY153" i="21"/>
  <c r="RW5" i="19"/>
  <c r="RW7" i="19" s="1"/>
  <c r="RW11" i="19" s="1"/>
  <c r="EX37" i="21" s="1"/>
  <c r="EX159" i="21"/>
  <c r="FL322" i="20"/>
  <c r="LO278" i="18"/>
  <c r="RT30" i="19"/>
  <c r="RT31" i="19"/>
  <c r="RT29" i="19"/>
  <c r="QG25" i="19"/>
  <c r="EX51" i="21" l="1"/>
  <c r="EX16" i="21"/>
  <c r="EX23" i="21"/>
  <c r="EX46" i="21"/>
  <c r="EX41" i="21"/>
  <c r="EX30" i="21"/>
  <c r="EX26" i="21"/>
  <c r="EX52" i="21"/>
  <c r="EX54" i="21"/>
  <c r="EX28" i="21"/>
  <c r="EX8" i="21"/>
  <c r="EX12" i="21"/>
  <c r="EX18" i="21"/>
  <c r="EX55" i="21"/>
  <c r="EX22" i="21"/>
  <c r="EX24" i="21"/>
  <c r="EX63" i="21"/>
  <c r="EX36" i="21"/>
  <c r="EX43" i="21"/>
  <c r="EX48" i="21"/>
  <c r="EX47" i="21"/>
  <c r="EX53" i="21"/>
  <c r="EX60" i="21"/>
  <c r="EX70" i="21"/>
  <c r="EX73" i="21"/>
  <c r="EX77" i="21"/>
  <c r="EX81" i="21"/>
  <c r="EX85" i="21"/>
  <c r="EX89" i="21"/>
  <c r="EX93" i="21"/>
  <c r="EX97" i="21"/>
  <c r="EX101" i="21"/>
  <c r="EX105" i="21"/>
  <c r="EX109" i="21"/>
  <c r="EX113" i="21"/>
  <c r="EX117" i="21"/>
  <c r="EX121" i="21"/>
  <c r="EX125" i="21"/>
  <c r="EX129" i="21"/>
  <c r="EX133" i="21"/>
  <c r="EX137" i="21"/>
  <c r="EX141" i="21"/>
  <c r="EX145" i="21"/>
  <c r="EX149" i="21"/>
  <c r="EX153" i="21"/>
  <c r="EX13" i="21"/>
  <c r="EX9" i="21"/>
  <c r="EX15" i="21"/>
  <c r="EX29" i="21"/>
  <c r="EX27" i="21"/>
  <c r="EX21" i="21"/>
  <c r="EX10" i="21"/>
  <c r="EX40" i="21"/>
  <c r="EX38" i="21"/>
  <c r="EX45" i="21"/>
  <c r="EX50" i="21"/>
  <c r="EX32" i="21"/>
  <c r="EX67" i="21"/>
  <c r="EX49" i="21"/>
  <c r="EX74" i="21"/>
  <c r="EX78" i="21"/>
  <c r="EX82" i="21"/>
  <c r="EX86" i="21"/>
  <c r="EX90" i="21"/>
  <c r="EX94" i="21"/>
  <c r="EX98" i="21"/>
  <c r="EX102" i="21"/>
  <c r="EX106" i="21"/>
  <c r="EX110" i="21"/>
  <c r="EX114" i="21"/>
  <c r="EX118" i="21"/>
  <c r="EX122" i="21"/>
  <c r="EX126" i="21"/>
  <c r="EX130" i="21"/>
  <c r="EX134" i="21"/>
  <c r="EX138" i="21"/>
  <c r="EX142" i="21"/>
  <c r="EX146" i="21"/>
  <c r="EX150" i="21"/>
  <c r="EX154" i="21"/>
  <c r="EX4" i="21"/>
  <c r="EX11" i="21"/>
  <c r="EX20" i="21"/>
  <c r="EX19" i="21"/>
  <c r="EX34" i="21"/>
  <c r="EX25" i="21"/>
  <c r="EX35" i="21"/>
  <c r="EX39" i="21"/>
  <c r="EX42" i="21"/>
  <c r="EX56" i="21"/>
  <c r="EX57" i="21"/>
  <c r="EX58" i="21"/>
  <c r="EX61" i="21"/>
  <c r="EX69" i="21"/>
  <c r="EX72" i="21"/>
  <c r="EX76" i="21"/>
  <c r="EX80" i="21"/>
  <c r="EX84" i="21"/>
  <c r="EX88" i="21"/>
  <c r="EX92" i="21"/>
  <c r="EX96" i="21"/>
  <c r="EX100" i="21"/>
  <c r="EX104" i="21"/>
  <c r="EX108" i="21"/>
  <c r="EX112" i="21"/>
  <c r="EX116" i="21"/>
  <c r="EX120" i="21"/>
  <c r="EX124" i="21"/>
  <c r="EX128" i="21"/>
  <c r="EX132" i="21"/>
  <c r="EX136" i="21"/>
  <c r="EX140" i="21"/>
  <c r="EX144" i="21"/>
  <c r="EX148" i="21"/>
  <c r="EX152" i="21"/>
  <c r="EX5" i="21"/>
  <c r="EX6" i="21"/>
  <c r="EX7" i="21"/>
  <c r="EX17" i="21"/>
  <c r="EX66" i="21"/>
  <c r="EX14" i="21"/>
  <c r="EX31" i="21"/>
  <c r="EX64" i="21"/>
  <c r="EX65" i="21"/>
  <c r="EX44" i="21"/>
  <c r="EX33" i="21"/>
  <c r="EX62" i="21"/>
  <c r="EX59" i="21"/>
  <c r="EX68" i="21"/>
  <c r="EX71" i="21"/>
  <c r="EX75" i="21"/>
  <c r="EX79" i="21"/>
  <c r="EX83" i="21"/>
  <c r="EX87" i="21"/>
  <c r="EX91" i="21"/>
  <c r="EX95" i="21"/>
  <c r="EX99" i="21"/>
  <c r="EX103" i="21"/>
  <c r="EX107" i="21"/>
  <c r="EX111" i="21"/>
  <c r="EX115" i="21"/>
  <c r="EX119" i="21"/>
  <c r="EX123" i="21"/>
  <c r="EX127" i="21"/>
  <c r="EX131" i="21"/>
  <c r="EX135" i="21"/>
  <c r="EX139" i="21"/>
  <c r="EX143" i="21"/>
  <c r="EX147" i="21"/>
  <c r="EX151" i="21"/>
  <c r="EX3" i="21"/>
  <c r="FK2" i="20"/>
  <c r="FK1" i="20"/>
  <c r="FK290" i="20"/>
  <c r="FK289" i="20"/>
  <c r="FK288" i="20"/>
  <c r="FK286" i="20"/>
  <c r="FK278" i="20"/>
  <c r="FK275" i="20"/>
  <c r="FK268" i="20"/>
  <c r="FK262" i="20"/>
  <c r="FK249" i="20"/>
  <c r="FK247" i="20"/>
  <c r="FK244" i="20"/>
  <c r="FK243" i="20"/>
  <c r="FK242" i="20"/>
  <c r="FK239" i="20"/>
  <c r="FK238" i="20"/>
  <c r="FK237" i="20"/>
  <c r="FK236" i="20"/>
  <c r="FK230" i="20"/>
  <c r="FK227" i="20"/>
  <c r="FK222" i="20"/>
  <c r="FK219" i="20"/>
  <c r="FK213" i="20"/>
  <c r="FK206" i="20"/>
  <c r="FK201" i="20"/>
  <c r="FK190" i="20"/>
  <c r="FK179" i="20"/>
  <c r="EW2" i="21"/>
  <c r="EW1" i="21"/>
  <c r="C298" i="20"/>
  <c r="C297" i="20"/>
  <c r="C296" i="20"/>
  <c r="C295" i="20"/>
  <c r="C73" i="20"/>
  <c r="LM2" i="18"/>
  <c r="LM1" i="18"/>
  <c r="RT8" i="19"/>
  <c r="RT9" i="19" s="1"/>
  <c r="MR29" i="19"/>
  <c r="MR30" i="19"/>
  <c r="MR28" i="19"/>
  <c r="EW159" i="21" l="1"/>
  <c r="FK322" i="20"/>
  <c r="LM278" i="18"/>
  <c r="FJ2" i="20"/>
  <c r="FJ1" i="20"/>
  <c r="FJ290" i="20"/>
  <c r="FJ289" i="20"/>
  <c r="FJ288" i="20"/>
  <c r="FJ286" i="20"/>
  <c r="FJ278" i="20"/>
  <c r="FJ275" i="20"/>
  <c r="FJ268" i="20"/>
  <c r="FJ262" i="20"/>
  <c r="FJ249" i="20"/>
  <c r="FJ247" i="20"/>
  <c r="FJ244" i="20"/>
  <c r="FJ243" i="20"/>
  <c r="FJ242" i="20"/>
  <c r="FJ239" i="20"/>
  <c r="FJ238" i="20"/>
  <c r="FJ237" i="20"/>
  <c r="FJ236" i="20"/>
  <c r="FJ230" i="20"/>
  <c r="FJ227" i="20"/>
  <c r="FJ222" i="20"/>
  <c r="FJ219" i="20"/>
  <c r="FJ213" i="20"/>
  <c r="FJ206" i="20"/>
  <c r="FJ201" i="20"/>
  <c r="FJ190" i="20"/>
  <c r="FJ179" i="20"/>
  <c r="EV2" i="21"/>
  <c r="EV1" i="21"/>
  <c r="LK2" i="18"/>
  <c r="LK1" i="18"/>
  <c r="RQ39" i="19"/>
  <c r="RQ20" i="19" s="1"/>
  <c r="RQ40" i="19"/>
  <c r="RQ21" i="19" s="1"/>
  <c r="RQ36" i="19"/>
  <c r="RQ15" i="19" s="1"/>
  <c r="RQ37" i="19"/>
  <c r="RQ17" i="19" s="1"/>
  <c r="RQ38" i="19"/>
  <c r="RQ19" i="19" s="1"/>
  <c r="RQ35" i="19"/>
  <c r="RQ16" i="19" s="1"/>
  <c r="RQ9" i="19"/>
  <c r="FJ322" i="20" l="1"/>
  <c r="RQ14" i="19"/>
  <c r="RQ18" i="19"/>
  <c r="EV159" i="21"/>
  <c r="LK278" i="18"/>
  <c r="FI2" i="20"/>
  <c r="FI1" i="20"/>
  <c r="FI290" i="20"/>
  <c r="FI289" i="20"/>
  <c r="FI288" i="20"/>
  <c r="FI286" i="20"/>
  <c r="FI278" i="20"/>
  <c r="FI275" i="20"/>
  <c r="FI268" i="20"/>
  <c r="FI262" i="20"/>
  <c r="FI249" i="20"/>
  <c r="FI247" i="20"/>
  <c r="FI244" i="20"/>
  <c r="FI243" i="20"/>
  <c r="FI242" i="20"/>
  <c r="FI239" i="20"/>
  <c r="FI238" i="20"/>
  <c r="FI237" i="20"/>
  <c r="FI236" i="20"/>
  <c r="FI230" i="20"/>
  <c r="FI227" i="20"/>
  <c r="FI222" i="20"/>
  <c r="FI219" i="20"/>
  <c r="FI213" i="20"/>
  <c r="FI206" i="20"/>
  <c r="FI201" i="20"/>
  <c r="FI190" i="20"/>
  <c r="FI179" i="20"/>
  <c r="EU2" i="21"/>
  <c r="EU1" i="21"/>
  <c r="LI2" i="18"/>
  <c r="LI1" i="18"/>
  <c r="RN31" i="19"/>
  <c r="RN15" i="19" s="1"/>
  <c r="RN32" i="19"/>
  <c r="RN16" i="19" s="1"/>
  <c r="RN33" i="19"/>
  <c r="RN17" i="19" s="1"/>
  <c r="RN34" i="19"/>
  <c r="RN18" i="19" s="1"/>
  <c r="RN35" i="19"/>
  <c r="RN19" i="19" s="1"/>
  <c r="RN36" i="19"/>
  <c r="RN20" i="19" s="1"/>
  <c r="RN37" i="19"/>
  <c r="RN21" i="19" s="1"/>
  <c r="RN38" i="19"/>
  <c r="RN22" i="19" s="1"/>
  <c r="RN39" i="19"/>
  <c r="RN40" i="19"/>
  <c r="RN24" i="19" s="1"/>
  <c r="RN41" i="19"/>
  <c r="RN25" i="19" s="1"/>
  <c r="RN42" i="19"/>
  <c r="RN26" i="19" s="1"/>
  <c r="RN23" i="19"/>
  <c r="RN30" i="19"/>
  <c r="RN14" i="19" s="1"/>
  <c r="RN9" i="19"/>
  <c r="RQ5" i="19" l="1"/>
  <c r="RQ7" i="19" s="1"/>
  <c r="RQ11" i="19" s="1"/>
  <c r="RN5" i="19"/>
  <c r="RN7" i="19" s="1"/>
  <c r="RN11" i="19" s="1"/>
  <c r="EU37" i="21" s="1"/>
  <c r="FI322" i="20"/>
  <c r="EU159" i="21"/>
  <c r="LI278" i="18"/>
  <c r="C133" i="20"/>
  <c r="FL155" i="21" l="1"/>
  <c r="EV37" i="21"/>
  <c r="FN155" i="21"/>
  <c r="EU51" i="21"/>
  <c r="EU23" i="21"/>
  <c r="EU41" i="21"/>
  <c r="EU16" i="21"/>
  <c r="EU46" i="21"/>
  <c r="EV51" i="21"/>
  <c r="EV16" i="21"/>
  <c r="EV23" i="21"/>
  <c r="EV46" i="21"/>
  <c r="EV41" i="21"/>
  <c r="FC155" i="21"/>
  <c r="FI155" i="21"/>
  <c r="FK155" i="21"/>
  <c r="FK158" i="21" s="1"/>
  <c r="EU30" i="21"/>
  <c r="EU26" i="21"/>
  <c r="FG155" i="21"/>
  <c r="EV30" i="21"/>
  <c r="EV26" i="21"/>
  <c r="FH155" i="21"/>
  <c r="FE155" i="21"/>
  <c r="FF155" i="21"/>
  <c r="EV104" i="21"/>
  <c r="FD155" i="21"/>
  <c r="EV60" i="21"/>
  <c r="FB155" i="21"/>
  <c r="EV73" i="21"/>
  <c r="EU28" i="21"/>
  <c r="EU52" i="21"/>
  <c r="EU54" i="21"/>
  <c r="EV131" i="21"/>
  <c r="EV136" i="21"/>
  <c r="EV83" i="21"/>
  <c r="EV28" i="21"/>
  <c r="EV52" i="21"/>
  <c r="EV54" i="21"/>
  <c r="FA155" i="21"/>
  <c r="EV146" i="21"/>
  <c r="EV21" i="21"/>
  <c r="EV94" i="21"/>
  <c r="EY155" i="21"/>
  <c r="EY158" i="21" s="1"/>
  <c r="EV120" i="21"/>
  <c r="EV45" i="21"/>
  <c r="EV100" i="21"/>
  <c r="EV114" i="21"/>
  <c r="EV89" i="21"/>
  <c r="EV9" i="21"/>
  <c r="EV55" i="21"/>
  <c r="EV65" i="21"/>
  <c r="EV141" i="21"/>
  <c r="EV144" i="21"/>
  <c r="EV112" i="21"/>
  <c r="EV81" i="21"/>
  <c r="EV36" i="21"/>
  <c r="EV4" i="21"/>
  <c r="EV123" i="21"/>
  <c r="EV92" i="21"/>
  <c r="EV47" i="21"/>
  <c r="EV15" i="21"/>
  <c r="EV138" i="21"/>
  <c r="EV106" i="21"/>
  <c r="EV75" i="21"/>
  <c r="EV29" i="21"/>
  <c r="EV125" i="21"/>
  <c r="EV147" i="21"/>
  <c r="EV84" i="21"/>
  <c r="EV42" i="21"/>
  <c r="EV13" i="21"/>
  <c r="EV130" i="21"/>
  <c r="EV99" i="21"/>
  <c r="EV61" i="21"/>
  <c r="EV18" i="21"/>
  <c r="EV109" i="21"/>
  <c r="EV115" i="21"/>
  <c r="EV128" i="21"/>
  <c r="EV97" i="21"/>
  <c r="EV32" i="21"/>
  <c r="EV34" i="21"/>
  <c r="EV139" i="21"/>
  <c r="EV107" i="21"/>
  <c r="EV76" i="21"/>
  <c r="EV63" i="21"/>
  <c r="EV3" i="21"/>
  <c r="EV122" i="21"/>
  <c r="EV91" i="21"/>
  <c r="EV57" i="21"/>
  <c r="EV8" i="21"/>
  <c r="EV5" i="21"/>
  <c r="EX155" i="21"/>
  <c r="EU154" i="21"/>
  <c r="EU53" i="21"/>
  <c r="EU153" i="21"/>
  <c r="EV78" i="21"/>
  <c r="EV50" i="21"/>
  <c r="EV68" i="21"/>
  <c r="EV19" i="21"/>
  <c r="EV148" i="21"/>
  <c r="EV132" i="21"/>
  <c r="EV116" i="21"/>
  <c r="EV101" i="21"/>
  <c r="EV85" i="21"/>
  <c r="EV70" i="21"/>
  <c r="EV38" i="21"/>
  <c r="EV24" i="21"/>
  <c r="EV11" i="21"/>
  <c r="EV143" i="21"/>
  <c r="EV127" i="21"/>
  <c r="EV111" i="21"/>
  <c r="EV96" i="21"/>
  <c r="EV80" i="21"/>
  <c r="EV58" i="21"/>
  <c r="EV39" i="21"/>
  <c r="EV67" i="21"/>
  <c r="EV152" i="21"/>
  <c r="EV142" i="21"/>
  <c r="EV126" i="21"/>
  <c r="EV110" i="21"/>
  <c r="EV95" i="21"/>
  <c r="EV79" i="21"/>
  <c r="EV62" i="21"/>
  <c r="EV64" i="21"/>
  <c r="EV7" i="21"/>
  <c r="EV155" i="21"/>
  <c r="EV137" i="21"/>
  <c r="EV121" i="21"/>
  <c r="EV105" i="21"/>
  <c r="EV90" i="21"/>
  <c r="EV74" i="21"/>
  <c r="EV33" i="21"/>
  <c r="EV31" i="21"/>
  <c r="EV20" i="21"/>
  <c r="EV117" i="21"/>
  <c r="EV102" i="21"/>
  <c r="EV49" i="21"/>
  <c r="EV44" i="21"/>
  <c r="EV22" i="21"/>
  <c r="EV66" i="21"/>
  <c r="EV35" i="21"/>
  <c r="EV149" i="21"/>
  <c r="EV133" i="21"/>
  <c r="EV86" i="21"/>
  <c r="EV140" i="21"/>
  <c r="EV124" i="21"/>
  <c r="EV108" i="21"/>
  <c r="EV93" i="21"/>
  <c r="EV77" i="21"/>
  <c r="EV69" i="21"/>
  <c r="EV10" i="21"/>
  <c r="EV17" i="21"/>
  <c r="EV151" i="21"/>
  <c r="EV135" i="21"/>
  <c r="EV119" i="21"/>
  <c r="EV103" i="21"/>
  <c r="EV88" i="21"/>
  <c r="EV72" i="21"/>
  <c r="EV48" i="21"/>
  <c r="EV25" i="21"/>
  <c r="EV6" i="21"/>
  <c r="EV150" i="21"/>
  <c r="EV134" i="21"/>
  <c r="EV118" i="21"/>
  <c r="EV43" i="21"/>
  <c r="EV87" i="21"/>
  <c r="EV71" i="21"/>
  <c r="EV56" i="21"/>
  <c r="EV14" i="21"/>
  <c r="EV12" i="21"/>
  <c r="EV145" i="21"/>
  <c r="EV129" i="21"/>
  <c r="EV113" i="21"/>
  <c r="EV98" i="21"/>
  <c r="EV82" i="21"/>
  <c r="EV59" i="21"/>
  <c r="EV40" i="21"/>
  <c r="EV27" i="21"/>
  <c r="EV154" i="21"/>
  <c r="EV53" i="21"/>
  <c r="EV153" i="21"/>
  <c r="EW155" i="21"/>
  <c r="EU8" i="21"/>
  <c r="EU12" i="21"/>
  <c r="EU18" i="21"/>
  <c r="EU7" i="21"/>
  <c r="EU29" i="21"/>
  <c r="EU14" i="21"/>
  <c r="EU35" i="21"/>
  <c r="EU64" i="21"/>
  <c r="EU65" i="21"/>
  <c r="EU56" i="21"/>
  <c r="EU57" i="21"/>
  <c r="EU62" i="21"/>
  <c r="EU61" i="21"/>
  <c r="EU71" i="21"/>
  <c r="EU75" i="21"/>
  <c r="EU79" i="21"/>
  <c r="EU83" i="21"/>
  <c r="EU87" i="21"/>
  <c r="EU91" i="21"/>
  <c r="EU95" i="21"/>
  <c r="EU99" i="21"/>
  <c r="EU43" i="21"/>
  <c r="EU106" i="21"/>
  <c r="EU110" i="21"/>
  <c r="EU114" i="21"/>
  <c r="EU118" i="21"/>
  <c r="EU122" i="21"/>
  <c r="EU126" i="21"/>
  <c r="EU130" i="21"/>
  <c r="EU134" i="21"/>
  <c r="EU138" i="21"/>
  <c r="EU142" i="21"/>
  <c r="EU146" i="21"/>
  <c r="EU150" i="21"/>
  <c r="EU3" i="21"/>
  <c r="EU39" i="21"/>
  <c r="EU48" i="21"/>
  <c r="EU58" i="21"/>
  <c r="EU72" i="21"/>
  <c r="EU80" i="21"/>
  <c r="EU84" i="21"/>
  <c r="EU92" i="21"/>
  <c r="EU100" i="21"/>
  <c r="EU107" i="21"/>
  <c r="EU115" i="21"/>
  <c r="EU123" i="21"/>
  <c r="EU131" i="21"/>
  <c r="EU139" i="21"/>
  <c r="EU147" i="21"/>
  <c r="EU4" i="21"/>
  <c r="EU11" i="21"/>
  <c r="EU9" i="21"/>
  <c r="EU17" i="21"/>
  <c r="EU34" i="21"/>
  <c r="EU24" i="21"/>
  <c r="EU21" i="21"/>
  <c r="EU10" i="21"/>
  <c r="EU36" i="21"/>
  <c r="EU38" i="21"/>
  <c r="EU45" i="21"/>
  <c r="EU69" i="21"/>
  <c r="EU32" i="21"/>
  <c r="EU70" i="21"/>
  <c r="EU73" i="21"/>
  <c r="EU77" i="21"/>
  <c r="EU81" i="21"/>
  <c r="EU85" i="21"/>
  <c r="EU89" i="21"/>
  <c r="EU93" i="21"/>
  <c r="EU97" i="21"/>
  <c r="EU101" i="21"/>
  <c r="EU104" i="21"/>
  <c r="EU108" i="21"/>
  <c r="EU112" i="21"/>
  <c r="EU116" i="21"/>
  <c r="EU120" i="21"/>
  <c r="EU124" i="21"/>
  <c r="EU128" i="21"/>
  <c r="EU132" i="21"/>
  <c r="EU136" i="21"/>
  <c r="EU144" i="21"/>
  <c r="EU13" i="21"/>
  <c r="EU6" i="21"/>
  <c r="EU15" i="21"/>
  <c r="EU67" i="21"/>
  <c r="EU55" i="21"/>
  <c r="EU25" i="21"/>
  <c r="EU63" i="21"/>
  <c r="EU42" i="21"/>
  <c r="EU47" i="21"/>
  <c r="EU60" i="21"/>
  <c r="EU76" i="21"/>
  <c r="EU88" i="21"/>
  <c r="EU96" i="21"/>
  <c r="EU103" i="21"/>
  <c r="EU111" i="21"/>
  <c r="EU119" i="21"/>
  <c r="EU127" i="21"/>
  <c r="EU135" i="21"/>
  <c r="EU143" i="21"/>
  <c r="EU151" i="21"/>
  <c r="EU140" i="21"/>
  <c r="EU20" i="21"/>
  <c r="EU31" i="21"/>
  <c r="EU33" i="21"/>
  <c r="EU74" i="21"/>
  <c r="EU90" i="21"/>
  <c r="EU105" i="21"/>
  <c r="EU121" i="21"/>
  <c r="EU137" i="21"/>
  <c r="EU149" i="21"/>
  <c r="EU66" i="21"/>
  <c r="EU22" i="21"/>
  <c r="EU44" i="21"/>
  <c r="EU49" i="21"/>
  <c r="EU86" i="21"/>
  <c r="EU102" i="21"/>
  <c r="EU117" i="21"/>
  <c r="EU133" i="21"/>
  <c r="EU148" i="21"/>
  <c r="EU19" i="21"/>
  <c r="EU68" i="21"/>
  <c r="EU50" i="21"/>
  <c r="EU78" i="21"/>
  <c r="EU94" i="21"/>
  <c r="EU109" i="21"/>
  <c r="EU125" i="21"/>
  <c r="EU141" i="21"/>
  <c r="EU152" i="21"/>
  <c r="EU5" i="21"/>
  <c r="EU27" i="21"/>
  <c r="EU40" i="21"/>
  <c r="EU59" i="21"/>
  <c r="EU82" i="21"/>
  <c r="EU98" i="21"/>
  <c r="EU113" i="21"/>
  <c r="EU129" i="21"/>
  <c r="EU145" i="21"/>
  <c r="EU155" i="21"/>
  <c r="C29" i="20"/>
  <c r="C18" i="20"/>
  <c r="C7" i="20"/>
  <c r="C13" i="20"/>
  <c r="C23" i="20"/>
  <c r="C9" i="20"/>
  <c r="C10" i="20"/>
  <c r="C31" i="20"/>
  <c r="C48" i="20"/>
  <c r="C45" i="20"/>
  <c r="C61" i="20"/>
  <c r="C54" i="20"/>
  <c r="C24" i="20"/>
  <c r="C62" i="20"/>
  <c r="C30" i="20"/>
  <c r="EV158" i="21" l="1"/>
  <c r="FH2" i="20"/>
  <c r="FH1" i="20"/>
  <c r="FH290" i="20"/>
  <c r="FH289" i="20"/>
  <c r="FH288" i="20"/>
  <c r="FH286" i="20"/>
  <c r="FH278" i="20"/>
  <c r="FH275" i="20"/>
  <c r="FH268" i="20"/>
  <c r="FH262" i="20"/>
  <c r="FH249" i="20"/>
  <c r="FH247" i="20"/>
  <c r="FH244" i="20"/>
  <c r="FH243" i="20"/>
  <c r="FH242" i="20"/>
  <c r="FH239" i="20"/>
  <c r="FH238" i="20"/>
  <c r="FH237" i="20"/>
  <c r="FH236" i="20"/>
  <c r="FH230" i="20"/>
  <c r="FH227" i="20"/>
  <c r="FH222" i="20"/>
  <c r="FH219" i="20"/>
  <c r="FH213" i="20"/>
  <c r="FH206" i="20"/>
  <c r="FH201" i="20"/>
  <c r="FH190" i="20"/>
  <c r="FH179" i="20"/>
  <c r="FH322" i="20"/>
  <c r="ET2" i="21"/>
  <c r="ET1" i="21"/>
  <c r="LG2" i="18"/>
  <c r="LG278" i="18" s="1"/>
  <c r="LG1" i="18"/>
  <c r="RK8" i="19"/>
  <c r="RK9" i="19" s="1"/>
  <c r="FG2" i="20"/>
  <c r="FG1" i="20"/>
  <c r="FG290" i="20"/>
  <c r="FG289" i="20"/>
  <c r="FG288" i="20"/>
  <c r="FG286" i="20"/>
  <c r="FG278" i="20"/>
  <c r="FG275" i="20"/>
  <c r="FG268" i="20"/>
  <c r="FG262" i="20"/>
  <c r="FG249" i="20"/>
  <c r="FG247" i="20"/>
  <c r="FG244" i="20"/>
  <c r="FG243" i="20"/>
  <c r="FG242" i="20"/>
  <c r="FG239" i="20"/>
  <c r="FG238" i="20"/>
  <c r="FG237" i="20"/>
  <c r="FG236" i="20"/>
  <c r="FG230" i="20"/>
  <c r="FG227" i="20"/>
  <c r="FG222" i="20"/>
  <c r="FG219" i="20"/>
  <c r="FG213" i="20"/>
  <c r="FG206" i="20"/>
  <c r="FG201" i="20"/>
  <c r="FG190" i="20"/>
  <c r="FG179" i="20"/>
  <c r="FG322" i="20"/>
  <c r="FF2" i="20"/>
  <c r="FF1" i="20"/>
  <c r="FF290" i="20"/>
  <c r="FF289" i="20"/>
  <c r="FF288" i="20"/>
  <c r="FF286" i="20"/>
  <c r="FF278" i="20"/>
  <c r="FF275" i="20"/>
  <c r="FF268" i="20"/>
  <c r="FF262" i="20"/>
  <c r="FF249" i="20"/>
  <c r="FF247" i="20"/>
  <c r="FF244" i="20"/>
  <c r="FF243" i="20"/>
  <c r="FF242" i="20"/>
  <c r="FF239" i="20"/>
  <c r="FF238" i="20"/>
  <c r="FF237" i="20"/>
  <c r="FF236" i="20"/>
  <c r="FF230" i="20"/>
  <c r="FF227" i="20"/>
  <c r="FF222" i="20"/>
  <c r="FF219" i="20"/>
  <c r="FF213" i="20"/>
  <c r="FF206" i="20"/>
  <c r="FF201" i="20"/>
  <c r="FF190" i="20"/>
  <c r="FF179" i="20"/>
  <c r="ES2" i="21"/>
  <c r="ES1" i="21"/>
  <c r="ER2" i="21"/>
  <c r="ER1" i="21"/>
  <c r="LE2" i="18"/>
  <c r="LE1" i="18"/>
  <c r="LC2" i="18"/>
  <c r="LC1" i="18"/>
  <c r="C88" i="20"/>
  <c r="C109" i="20"/>
  <c r="C90" i="20"/>
  <c r="C101" i="20"/>
  <c r="C117" i="20"/>
  <c r="C116" i="20"/>
  <c r="C115" i="20"/>
  <c r="C114" i="20"/>
  <c r="C125" i="20"/>
  <c r="C124" i="20"/>
  <c r="C123" i="20"/>
  <c r="C122" i="20"/>
  <c r="C120" i="20"/>
  <c r="C119" i="20"/>
  <c r="C106" i="20"/>
  <c r="C128" i="20"/>
  <c r="C127" i="20"/>
  <c r="C113" i="20"/>
  <c r="C112" i="20"/>
  <c r="RH9" i="19"/>
  <c r="RE9" i="19"/>
  <c r="FF322" i="20" l="1"/>
  <c r="LE278" i="18"/>
  <c r="ET159" i="21"/>
  <c r="ER159" i="21"/>
  <c r="ES159" i="21"/>
  <c r="LC278" i="18"/>
  <c r="FE2" i="20"/>
  <c r="FE1" i="20"/>
  <c r="LA2" i="18"/>
  <c r="LA1" i="18"/>
  <c r="FD2" i="20"/>
  <c r="FD1" i="20"/>
  <c r="KY2" i="18"/>
  <c r="KY1" i="18"/>
  <c r="RB9" i="19"/>
  <c r="QY9" i="19"/>
  <c r="FC2" i="20"/>
  <c r="FC1" i="20"/>
  <c r="FC290" i="20"/>
  <c r="FC289" i="20"/>
  <c r="FC288" i="20"/>
  <c r="FC286" i="20"/>
  <c r="FC278" i="20"/>
  <c r="FC275" i="20"/>
  <c r="FC268" i="20"/>
  <c r="FC262" i="20"/>
  <c r="FC249" i="20"/>
  <c r="FC247" i="20"/>
  <c r="FC244" i="20"/>
  <c r="FC243" i="20"/>
  <c r="FC242" i="20"/>
  <c r="FC239" i="20"/>
  <c r="FC238" i="20"/>
  <c r="FC237" i="20"/>
  <c r="FC236" i="20"/>
  <c r="FC230" i="20"/>
  <c r="FC227" i="20"/>
  <c r="FC222" i="20"/>
  <c r="FC219" i="20"/>
  <c r="FC213" i="20"/>
  <c r="FC206" i="20"/>
  <c r="FC201" i="20"/>
  <c r="FC190" i="20"/>
  <c r="FC179" i="20"/>
  <c r="EQ2" i="21"/>
  <c r="EQ1" i="21"/>
  <c r="KW2" i="18"/>
  <c r="KW1" i="18"/>
  <c r="QV9" i="19"/>
  <c r="FB2" i="20"/>
  <c r="FB1" i="20"/>
  <c r="FB290" i="20"/>
  <c r="FB289" i="20"/>
  <c r="FB288" i="20"/>
  <c r="FB286" i="20"/>
  <c r="FB278" i="20"/>
  <c r="FB275" i="20"/>
  <c r="FB268" i="20"/>
  <c r="FB262" i="20"/>
  <c r="FB249" i="20"/>
  <c r="FB247" i="20"/>
  <c r="FB244" i="20"/>
  <c r="FB243" i="20"/>
  <c r="FB242" i="20"/>
  <c r="FB239" i="20"/>
  <c r="FB238" i="20"/>
  <c r="FB237" i="20"/>
  <c r="FB236" i="20"/>
  <c r="FB230" i="20"/>
  <c r="FB227" i="20"/>
  <c r="FB222" i="20"/>
  <c r="FB219" i="20"/>
  <c r="FB213" i="20"/>
  <c r="FB206" i="20"/>
  <c r="FB201" i="20"/>
  <c r="FB190" i="20"/>
  <c r="FB179" i="20"/>
  <c r="EP2" i="21"/>
  <c r="EP1" i="21"/>
  <c r="KU2" i="18"/>
  <c r="KU1" i="18"/>
  <c r="QS9" i="19"/>
  <c r="LA278" i="18" l="1"/>
  <c r="KY278" i="18"/>
  <c r="FD322" i="20"/>
  <c r="FE322" i="20"/>
  <c r="FC322" i="20"/>
  <c r="FB322" i="20"/>
  <c r="EQ159" i="21"/>
  <c r="KW278" i="18"/>
  <c r="EP159" i="21"/>
  <c r="KU278" i="18"/>
  <c r="FA2" i="20"/>
  <c r="FA1" i="20"/>
  <c r="FA290" i="20"/>
  <c r="FA289" i="20"/>
  <c r="FA288" i="20"/>
  <c r="FA286" i="20"/>
  <c r="FA278" i="20"/>
  <c r="FA275" i="20"/>
  <c r="FA268" i="20"/>
  <c r="FA262" i="20"/>
  <c r="FA249" i="20"/>
  <c r="FA247" i="20"/>
  <c r="FA244" i="20"/>
  <c r="FA243" i="20"/>
  <c r="FA242" i="20"/>
  <c r="FA239" i="20"/>
  <c r="FA238" i="20"/>
  <c r="FA237" i="20"/>
  <c r="FA236" i="20"/>
  <c r="FA230" i="20"/>
  <c r="FA227" i="20"/>
  <c r="FA222" i="20"/>
  <c r="FA219" i="20"/>
  <c r="FA213" i="20"/>
  <c r="FA206" i="20"/>
  <c r="FA201" i="20"/>
  <c r="FA190" i="20"/>
  <c r="FA179" i="20"/>
  <c r="EO2" i="21"/>
  <c r="EO1" i="21"/>
  <c r="KS2" i="18"/>
  <c r="KS1" i="18"/>
  <c r="EZ2" i="20"/>
  <c r="EZ1" i="20"/>
  <c r="EZ290" i="20"/>
  <c r="EZ289" i="20"/>
  <c r="EZ288" i="20"/>
  <c r="EZ286" i="20"/>
  <c r="EZ278" i="20"/>
  <c r="EZ275" i="20"/>
  <c r="EZ268" i="20"/>
  <c r="EZ262" i="20"/>
  <c r="EZ249" i="20"/>
  <c r="EZ247" i="20"/>
  <c r="EZ244" i="20"/>
  <c r="EZ243" i="20"/>
  <c r="EZ242" i="20"/>
  <c r="EZ239" i="20"/>
  <c r="EZ238" i="20"/>
  <c r="EZ237" i="20"/>
  <c r="EZ236" i="20"/>
  <c r="EZ230" i="20"/>
  <c r="EZ227" i="20"/>
  <c r="EZ222" i="20"/>
  <c r="EZ219" i="20"/>
  <c r="EZ213" i="20"/>
  <c r="EZ206" i="20"/>
  <c r="EZ201" i="20"/>
  <c r="EZ190" i="20"/>
  <c r="EZ179" i="20"/>
  <c r="EN2" i="21"/>
  <c r="EN1" i="21"/>
  <c r="KQ2" i="18"/>
  <c r="KQ1" i="18"/>
  <c r="EY2" i="20"/>
  <c r="EY1" i="20"/>
  <c r="EY290" i="20"/>
  <c r="EY289" i="20"/>
  <c r="EY288" i="20"/>
  <c r="EY286" i="20"/>
  <c r="EY278" i="20"/>
  <c r="EY275" i="20"/>
  <c r="EY268" i="20"/>
  <c r="EY262" i="20"/>
  <c r="EY249" i="20"/>
  <c r="EY247" i="20"/>
  <c r="EY244" i="20"/>
  <c r="EY243" i="20"/>
  <c r="EY242" i="20"/>
  <c r="EY239" i="20"/>
  <c r="EY238" i="20"/>
  <c r="EY237" i="20"/>
  <c r="EY236" i="20"/>
  <c r="EY230" i="20"/>
  <c r="EY227" i="20"/>
  <c r="EY222" i="20"/>
  <c r="EY219" i="20"/>
  <c r="EY213" i="20"/>
  <c r="EY206" i="20"/>
  <c r="EY201" i="20"/>
  <c r="EY190" i="20"/>
  <c r="EY179" i="20"/>
  <c r="EM2" i="21"/>
  <c r="EM1" i="21"/>
  <c r="KO2" i="18"/>
  <c r="KO1" i="18"/>
  <c r="QJ9" i="19"/>
  <c r="FA322" i="20" l="1"/>
  <c r="KS278" i="18"/>
  <c r="EO159" i="21"/>
  <c r="EZ322" i="20"/>
  <c r="EN159" i="21"/>
  <c r="KQ278" i="18"/>
  <c r="EY322" i="20"/>
  <c r="EM159" i="21"/>
  <c r="KO278" i="18"/>
  <c r="EX2" i="20"/>
  <c r="EX1" i="20"/>
  <c r="EX290" i="20"/>
  <c r="EX289" i="20"/>
  <c r="EX288" i="20"/>
  <c r="EX286" i="20"/>
  <c r="EX278" i="20"/>
  <c r="EX275" i="20"/>
  <c r="EX268" i="20"/>
  <c r="EX262" i="20"/>
  <c r="EX249" i="20"/>
  <c r="EX247" i="20"/>
  <c r="EX244" i="20"/>
  <c r="EX243" i="20"/>
  <c r="EX242" i="20"/>
  <c r="EX239" i="20"/>
  <c r="EX238" i="20"/>
  <c r="EX237" i="20"/>
  <c r="EX236" i="20"/>
  <c r="EX230" i="20"/>
  <c r="EX227" i="20"/>
  <c r="EX222" i="20"/>
  <c r="EX219" i="20"/>
  <c r="EX213" i="20"/>
  <c r="EX206" i="20"/>
  <c r="EX201" i="20"/>
  <c r="EX190" i="20"/>
  <c r="EX179" i="20"/>
  <c r="EL2" i="21"/>
  <c r="EL1" i="21"/>
  <c r="C93" i="20"/>
  <c r="C92" i="20"/>
  <c r="KM2" i="18"/>
  <c r="KM1" i="18"/>
  <c r="QG9" i="19"/>
  <c r="EX322" i="20" l="1"/>
  <c r="EL159" i="21"/>
  <c r="KM278" i="18"/>
  <c r="EW2" i="20"/>
  <c r="EW1" i="20"/>
  <c r="EW290" i="20"/>
  <c r="EW289" i="20"/>
  <c r="EW288" i="20"/>
  <c r="EW286" i="20"/>
  <c r="EW278" i="20"/>
  <c r="EW275" i="20"/>
  <c r="EW268" i="20"/>
  <c r="EW262" i="20"/>
  <c r="EW249" i="20"/>
  <c r="EW247" i="20"/>
  <c r="EW244" i="20"/>
  <c r="EW243" i="20"/>
  <c r="EW242" i="20"/>
  <c r="EW239" i="20"/>
  <c r="EW238" i="20"/>
  <c r="EW237" i="20"/>
  <c r="EW236" i="20"/>
  <c r="EW230" i="20"/>
  <c r="EW227" i="20"/>
  <c r="EW222" i="20"/>
  <c r="EW219" i="20"/>
  <c r="EW213" i="20"/>
  <c r="EW206" i="20"/>
  <c r="EW201" i="20"/>
  <c r="EW190" i="20"/>
  <c r="EW179" i="20"/>
  <c r="EK2" i="21"/>
  <c r="EK1" i="21"/>
  <c r="KK2" i="18"/>
  <c r="KK1" i="18"/>
  <c r="QD7" i="19"/>
  <c r="QD9" i="19"/>
  <c r="EW322" i="20" l="1"/>
  <c r="QD11" i="19"/>
  <c r="EK12" i="21" s="1"/>
  <c r="EK159" i="21"/>
  <c r="KK278" i="18"/>
  <c r="EV2" i="20"/>
  <c r="EV1" i="20"/>
  <c r="EV290" i="20"/>
  <c r="EV289" i="20"/>
  <c r="EV288" i="20"/>
  <c r="EV286" i="20"/>
  <c r="EV278" i="20"/>
  <c r="EV275" i="20"/>
  <c r="EV268" i="20"/>
  <c r="EV262" i="20"/>
  <c r="EV249" i="20"/>
  <c r="EV247" i="20"/>
  <c r="EV244" i="20"/>
  <c r="EV243" i="20"/>
  <c r="EV242" i="20"/>
  <c r="EV239" i="20"/>
  <c r="EV238" i="20"/>
  <c r="EV237" i="20"/>
  <c r="EV236" i="20"/>
  <c r="EV230" i="20"/>
  <c r="EV227" i="20"/>
  <c r="EV222" i="20"/>
  <c r="EV219" i="20"/>
  <c r="EV213" i="20"/>
  <c r="EV206" i="20"/>
  <c r="EV201" i="20"/>
  <c r="EV190" i="20"/>
  <c r="EV179" i="20"/>
  <c r="EJ2" i="21"/>
  <c r="EJ1" i="21"/>
  <c r="KI2" i="18"/>
  <c r="KI1" i="18"/>
  <c r="QA9" i="19"/>
  <c r="EK106" i="21" l="1"/>
  <c r="EK37" i="21"/>
  <c r="EK17" i="21"/>
  <c r="EK67" i="21"/>
  <c r="EK51" i="21"/>
  <c r="EK23" i="21"/>
  <c r="EK41" i="21"/>
  <c r="EK46" i="21"/>
  <c r="EK16" i="21"/>
  <c r="EK91" i="21"/>
  <c r="EK48" i="21"/>
  <c r="EK146" i="21"/>
  <c r="EK75" i="21"/>
  <c r="EK135" i="21"/>
  <c r="EK20" i="21"/>
  <c r="EK35" i="21"/>
  <c r="EK39" i="21"/>
  <c r="EK83" i="21"/>
  <c r="EK99" i="21"/>
  <c r="EK114" i="21"/>
  <c r="EK61" i="21"/>
  <c r="EK36" i="21"/>
  <c r="EK29" i="21"/>
  <c r="EK64" i="21"/>
  <c r="EK71" i="21"/>
  <c r="EK87" i="21"/>
  <c r="EK43" i="21"/>
  <c r="EK142" i="21"/>
  <c r="EK127" i="21"/>
  <c r="EK6" i="21"/>
  <c r="EK22" i="21"/>
  <c r="EK69" i="21"/>
  <c r="EK79" i="21"/>
  <c r="EK95" i="21"/>
  <c r="EK110" i="21"/>
  <c r="EK38" i="21"/>
  <c r="EK57" i="21"/>
  <c r="EK126" i="21"/>
  <c r="EK27" i="21"/>
  <c r="EK96" i="21"/>
  <c r="EK24" i="21"/>
  <c r="EK108" i="21"/>
  <c r="EK130" i="21"/>
  <c r="EK55" i="21"/>
  <c r="EK103" i="21"/>
  <c r="EK56" i="21"/>
  <c r="EK30" i="21"/>
  <c r="EK26" i="21"/>
  <c r="EK124" i="21"/>
  <c r="EK118" i="21"/>
  <c r="EK134" i="21"/>
  <c r="EK150" i="21"/>
  <c r="EK25" i="21"/>
  <c r="EK80" i="21"/>
  <c r="EK111" i="21"/>
  <c r="EK143" i="21"/>
  <c r="EK74" i="21"/>
  <c r="EK77" i="21"/>
  <c r="EK8" i="21"/>
  <c r="EK122" i="21"/>
  <c r="EK138" i="21"/>
  <c r="EK5" i="21"/>
  <c r="EK40" i="21"/>
  <c r="EK88" i="21"/>
  <c r="EK119" i="21"/>
  <c r="EK151" i="21"/>
  <c r="EK10" i="21"/>
  <c r="EK93" i="21"/>
  <c r="EK101" i="21"/>
  <c r="EK113" i="21"/>
  <c r="EK28" i="21"/>
  <c r="EK52" i="21"/>
  <c r="EK54" i="21"/>
  <c r="EK82" i="21"/>
  <c r="EK148" i="21"/>
  <c r="EK90" i="21"/>
  <c r="EK85" i="21"/>
  <c r="EK116" i="21"/>
  <c r="EK73" i="21"/>
  <c r="EK32" i="21"/>
  <c r="EK154" i="21"/>
  <c r="EK53" i="21"/>
  <c r="EK153" i="21"/>
  <c r="EK121" i="21"/>
  <c r="EK140" i="21"/>
  <c r="EK14" i="21"/>
  <c r="EK72" i="21"/>
  <c r="EK105" i="21"/>
  <c r="EK137" i="21"/>
  <c r="EK132" i="21"/>
  <c r="EK13" i="21"/>
  <c r="EK58" i="21"/>
  <c r="EK98" i="21"/>
  <c r="EK129" i="21"/>
  <c r="EK149" i="21"/>
  <c r="EK44" i="21"/>
  <c r="EK45" i="21"/>
  <c r="EK50" i="21"/>
  <c r="EK47" i="21"/>
  <c r="EK145" i="21"/>
  <c r="EK3" i="21"/>
  <c r="EK4" i="21"/>
  <c r="EK34" i="21"/>
  <c r="EK63" i="21"/>
  <c r="EK49" i="21"/>
  <c r="EK84" i="21"/>
  <c r="EK100" i="21"/>
  <c r="EK115" i="21"/>
  <c r="EK131" i="21"/>
  <c r="EK147" i="21"/>
  <c r="EK9" i="21"/>
  <c r="EK21" i="21"/>
  <c r="EK62" i="21"/>
  <c r="EK81" i="21"/>
  <c r="EK97" i="21"/>
  <c r="EK112" i="21"/>
  <c r="EK128" i="21"/>
  <c r="EK144" i="21"/>
  <c r="EK66" i="21"/>
  <c r="EK42" i="21"/>
  <c r="EK70" i="21"/>
  <c r="EK78" i="21"/>
  <c r="EK94" i="21"/>
  <c r="EK109" i="21"/>
  <c r="EK125" i="21"/>
  <c r="EK141" i="21"/>
  <c r="EK7" i="21"/>
  <c r="EK18" i="21"/>
  <c r="EK19" i="21"/>
  <c r="EK33" i="21"/>
  <c r="EK76" i="21"/>
  <c r="EK92" i="21"/>
  <c r="EK107" i="21"/>
  <c r="EK123" i="21"/>
  <c r="EK139" i="21"/>
  <c r="EK11" i="21"/>
  <c r="EK15" i="21"/>
  <c r="EK65" i="21"/>
  <c r="EK60" i="21"/>
  <c r="EK89" i="21"/>
  <c r="EK104" i="21"/>
  <c r="EK120" i="21"/>
  <c r="EK136" i="21"/>
  <c r="EK152" i="21"/>
  <c r="EK31" i="21"/>
  <c r="EK68" i="21"/>
  <c r="EK59" i="21"/>
  <c r="EK86" i="21"/>
  <c r="EK102" i="21"/>
  <c r="EK117" i="21"/>
  <c r="EK133" i="21"/>
  <c r="EJ159" i="21"/>
  <c r="EV322" i="20"/>
  <c r="KI278" i="18"/>
  <c r="QA7" i="19"/>
  <c r="QA11" i="19" s="1"/>
  <c r="EJ37" i="21" s="1"/>
  <c r="EU2" i="20"/>
  <c r="EU1" i="20"/>
  <c r="EU290" i="20"/>
  <c r="EU289" i="20"/>
  <c r="EU288" i="20"/>
  <c r="EU286" i="20"/>
  <c r="EU278" i="20"/>
  <c r="EU275" i="20"/>
  <c r="EU268" i="20"/>
  <c r="EU262" i="20"/>
  <c r="EU249" i="20"/>
  <c r="EU247" i="20"/>
  <c r="EU244" i="20"/>
  <c r="EU243" i="20"/>
  <c r="EU242" i="20"/>
  <c r="EU239" i="20"/>
  <c r="EU238" i="20"/>
  <c r="EU237" i="20"/>
  <c r="EU236" i="20"/>
  <c r="EU230" i="20"/>
  <c r="EU227" i="20"/>
  <c r="EU222" i="20"/>
  <c r="EU219" i="20"/>
  <c r="EU213" i="20"/>
  <c r="EU206" i="20"/>
  <c r="EU201" i="20"/>
  <c r="EU190" i="20"/>
  <c r="EU179" i="20"/>
  <c r="EI2" i="21"/>
  <c r="EI1" i="21"/>
  <c r="KG2" i="18"/>
  <c r="KG1" i="18"/>
  <c r="PX9" i="19"/>
  <c r="ET2" i="20"/>
  <c r="ET1" i="20"/>
  <c r="ET290" i="20"/>
  <c r="ET289" i="20"/>
  <c r="ET288" i="20"/>
  <c r="ET286" i="20"/>
  <c r="ET278" i="20"/>
  <c r="ET275" i="20"/>
  <c r="ET268" i="20"/>
  <c r="ET262" i="20"/>
  <c r="ET249" i="20"/>
  <c r="ET247" i="20"/>
  <c r="ET244" i="20"/>
  <c r="ET243" i="20"/>
  <c r="ET242" i="20"/>
  <c r="ET239" i="20"/>
  <c r="ET238" i="20"/>
  <c r="ET237" i="20"/>
  <c r="ET236" i="20"/>
  <c r="ET230" i="20"/>
  <c r="ET227" i="20"/>
  <c r="ET222" i="20"/>
  <c r="ET219" i="20"/>
  <c r="ET213" i="20"/>
  <c r="ET206" i="20"/>
  <c r="ET201" i="20"/>
  <c r="ET190" i="20"/>
  <c r="ET179" i="20"/>
  <c r="EH2" i="21"/>
  <c r="EH1" i="21"/>
  <c r="KE2" i="18"/>
  <c r="KE1" i="18"/>
  <c r="PU9" i="19"/>
  <c r="ES2" i="20"/>
  <c r="ES1" i="20"/>
  <c r="ES290" i="20"/>
  <c r="ES289" i="20"/>
  <c r="ES288" i="20"/>
  <c r="ES286" i="20"/>
  <c r="ES278" i="20"/>
  <c r="ES275" i="20"/>
  <c r="ES268" i="20"/>
  <c r="ES262" i="20"/>
  <c r="ES249" i="20"/>
  <c r="ES247" i="20"/>
  <c r="ES244" i="20"/>
  <c r="ES243" i="20"/>
  <c r="ES242" i="20"/>
  <c r="ES239" i="20"/>
  <c r="ES238" i="20"/>
  <c r="ES237" i="20"/>
  <c r="ES236" i="20"/>
  <c r="ES230" i="20"/>
  <c r="ES227" i="20"/>
  <c r="ES222" i="20"/>
  <c r="ES219" i="20"/>
  <c r="ES213" i="20"/>
  <c r="ES206" i="20"/>
  <c r="ES201" i="20"/>
  <c r="ES190" i="20"/>
  <c r="ES179" i="20"/>
  <c r="EG2" i="21"/>
  <c r="EG1" i="21"/>
  <c r="KC2" i="18"/>
  <c r="KC1" i="18"/>
  <c r="PR9" i="19"/>
  <c r="EJ51" i="21" l="1"/>
  <c r="EJ16" i="21"/>
  <c r="EJ23" i="21"/>
  <c r="EJ46" i="21"/>
  <c r="EJ41" i="21"/>
  <c r="EJ30" i="21"/>
  <c r="EJ26" i="21"/>
  <c r="EJ54" i="21"/>
  <c r="EJ28" i="21"/>
  <c r="EJ52" i="21"/>
  <c r="EJ32" i="21"/>
  <c r="EJ154" i="21"/>
  <c r="EJ53" i="21"/>
  <c r="EJ153" i="21"/>
  <c r="EJ7" i="21"/>
  <c r="EJ44" i="21"/>
  <c r="EJ45" i="21"/>
  <c r="EJ50" i="21"/>
  <c r="EJ47" i="21"/>
  <c r="EU322" i="20"/>
  <c r="EI159" i="21"/>
  <c r="ET322" i="20"/>
  <c r="EJ3" i="21"/>
  <c r="EJ12" i="21"/>
  <c r="EJ6" i="21"/>
  <c r="EJ20" i="21"/>
  <c r="EJ29" i="21"/>
  <c r="EJ17" i="21"/>
  <c r="EJ22" i="21"/>
  <c r="EJ35" i="21"/>
  <c r="EJ64" i="21"/>
  <c r="EJ48" i="21"/>
  <c r="EJ69" i="21"/>
  <c r="EJ39" i="21"/>
  <c r="EJ71" i="21"/>
  <c r="EJ75" i="21"/>
  <c r="EJ79" i="21"/>
  <c r="EJ83" i="21"/>
  <c r="EJ87" i="21"/>
  <c r="EJ91" i="21"/>
  <c r="EJ95" i="21"/>
  <c r="EJ99" i="21"/>
  <c r="EJ43" i="21"/>
  <c r="EJ106" i="21"/>
  <c r="EJ110" i="21"/>
  <c r="EJ114" i="21"/>
  <c r="EJ118" i="21"/>
  <c r="EJ122" i="21"/>
  <c r="EJ126" i="21"/>
  <c r="EJ130" i="21"/>
  <c r="EJ134" i="21"/>
  <c r="EJ138" i="21"/>
  <c r="EJ142" i="21"/>
  <c r="EJ146" i="21"/>
  <c r="EJ150" i="21"/>
  <c r="EJ8" i="21"/>
  <c r="EJ66" i="21"/>
  <c r="EJ13" i="21"/>
  <c r="EJ31" i="21"/>
  <c r="EJ14" i="21"/>
  <c r="EJ42" i="21"/>
  <c r="EJ73" i="21"/>
  <c r="EJ68" i="21"/>
  <c r="EJ56" i="21"/>
  <c r="EJ70" i="21"/>
  <c r="EJ58" i="21"/>
  <c r="EJ59" i="21"/>
  <c r="EJ72" i="21"/>
  <c r="EJ78" i="21"/>
  <c r="EJ82" i="21"/>
  <c r="EJ86" i="21"/>
  <c r="EJ90" i="21"/>
  <c r="EJ94" i="21"/>
  <c r="EJ98" i="21"/>
  <c r="EJ102" i="21"/>
  <c r="EJ105" i="21"/>
  <c r="EJ109" i="21"/>
  <c r="EJ113" i="21"/>
  <c r="EJ117" i="21"/>
  <c r="EJ121" i="21"/>
  <c r="EJ125" i="21"/>
  <c r="EJ129" i="21"/>
  <c r="EJ133" i="21"/>
  <c r="EJ137" i="21"/>
  <c r="EJ141" i="21"/>
  <c r="EJ145" i="21"/>
  <c r="EJ149" i="21"/>
  <c r="EJ5" i="21"/>
  <c r="EJ4" i="21"/>
  <c r="EJ18" i="21"/>
  <c r="EJ27" i="21"/>
  <c r="EJ34" i="21"/>
  <c r="EJ55" i="21"/>
  <c r="EJ19" i="21"/>
  <c r="EJ25" i="21"/>
  <c r="EJ63" i="21"/>
  <c r="EJ40" i="21"/>
  <c r="EJ33" i="21"/>
  <c r="EJ38" i="21"/>
  <c r="EJ49" i="21"/>
  <c r="EJ61" i="21"/>
  <c r="EJ76" i="21"/>
  <c r="EJ80" i="21"/>
  <c r="EJ84" i="21"/>
  <c r="EJ88" i="21"/>
  <c r="EJ92" i="21"/>
  <c r="EJ96" i="21"/>
  <c r="EJ100" i="21"/>
  <c r="EJ103" i="21"/>
  <c r="EJ107" i="21"/>
  <c r="EJ111" i="21"/>
  <c r="EJ115" i="21"/>
  <c r="EJ119" i="21"/>
  <c r="EJ123" i="21"/>
  <c r="EJ127" i="21"/>
  <c r="EJ131" i="21"/>
  <c r="EJ135" i="21"/>
  <c r="EJ139" i="21"/>
  <c r="EJ143" i="21"/>
  <c r="EJ147" i="21"/>
  <c r="EJ151" i="21"/>
  <c r="EJ11" i="21"/>
  <c r="EJ24" i="21"/>
  <c r="EJ9" i="21"/>
  <c r="EJ67" i="21"/>
  <c r="EJ15" i="21"/>
  <c r="EJ74" i="21"/>
  <c r="EJ21" i="21"/>
  <c r="EJ10" i="21"/>
  <c r="EJ65" i="21"/>
  <c r="EJ57" i="21"/>
  <c r="EJ62" i="21"/>
  <c r="EJ36" i="21"/>
  <c r="EJ60" i="21"/>
  <c r="EJ77" i="21"/>
  <c r="EJ81" i="21"/>
  <c r="EJ85" i="21"/>
  <c r="EJ89" i="21"/>
  <c r="EJ93" i="21"/>
  <c r="EJ97" i="21"/>
  <c r="EJ101" i="21"/>
  <c r="EJ104" i="21"/>
  <c r="EJ108" i="21"/>
  <c r="EJ112" i="21"/>
  <c r="EJ116" i="21"/>
  <c r="EJ120" i="21"/>
  <c r="EJ124" i="21"/>
  <c r="EJ128" i="21"/>
  <c r="EJ132" i="21"/>
  <c r="EJ136" i="21"/>
  <c r="EJ140" i="21"/>
  <c r="EJ144" i="21"/>
  <c r="EJ148" i="21"/>
  <c r="EJ152" i="21"/>
  <c r="KG278" i="18"/>
  <c r="EH159" i="21"/>
  <c r="ES322" i="20"/>
  <c r="KE278" i="18"/>
  <c r="EG159" i="21"/>
  <c r="KC278" i="18"/>
  <c r="ER2" i="20"/>
  <c r="ER1" i="20"/>
  <c r="ER290" i="20"/>
  <c r="ER289" i="20"/>
  <c r="ER288" i="20"/>
  <c r="ER286" i="20"/>
  <c r="ER278" i="20"/>
  <c r="ER275" i="20"/>
  <c r="ER268" i="20"/>
  <c r="ER262" i="20"/>
  <c r="ER249" i="20"/>
  <c r="ER247" i="20"/>
  <c r="ER244" i="20"/>
  <c r="ER243" i="20"/>
  <c r="ER242" i="20"/>
  <c r="ER239" i="20"/>
  <c r="ER238" i="20"/>
  <c r="ER237" i="20"/>
  <c r="ER236" i="20"/>
  <c r="ER230" i="20"/>
  <c r="ER227" i="20"/>
  <c r="ER222" i="20"/>
  <c r="ER219" i="20"/>
  <c r="ER213" i="20"/>
  <c r="ER206" i="20"/>
  <c r="ER201" i="20"/>
  <c r="ER190" i="20"/>
  <c r="ER179" i="20"/>
  <c r="EF2" i="21"/>
  <c r="EF1" i="21"/>
  <c r="KA2" i="18"/>
  <c r="KA1" i="18"/>
  <c r="PO9" i="19"/>
  <c r="ER322" i="20" l="1"/>
  <c r="EF159" i="21"/>
  <c r="KA278" i="18"/>
  <c r="EQ2" i="20"/>
  <c r="EQ1" i="20"/>
  <c r="EQ290" i="20"/>
  <c r="EQ289" i="20"/>
  <c r="EQ288" i="20"/>
  <c r="EQ286" i="20"/>
  <c r="EQ278" i="20"/>
  <c r="EQ275" i="20"/>
  <c r="EQ268" i="20"/>
  <c r="EQ262" i="20"/>
  <c r="EQ249" i="20"/>
  <c r="EQ247" i="20"/>
  <c r="EQ244" i="20"/>
  <c r="EQ243" i="20"/>
  <c r="EQ242" i="20"/>
  <c r="EQ239" i="20"/>
  <c r="EQ238" i="20"/>
  <c r="EQ237" i="20"/>
  <c r="EQ236" i="20"/>
  <c r="EQ230" i="20"/>
  <c r="EQ227" i="20"/>
  <c r="EQ222" i="20"/>
  <c r="EQ219" i="20"/>
  <c r="EQ213" i="20"/>
  <c r="EQ206" i="20"/>
  <c r="EQ201" i="20"/>
  <c r="EQ190" i="20"/>
  <c r="EQ179" i="20"/>
  <c r="EE2" i="21"/>
  <c r="EE1" i="21"/>
  <c r="JY2" i="18"/>
  <c r="JY1" i="18"/>
  <c r="PL7" i="19"/>
  <c r="PL9" i="19"/>
  <c r="PL11" i="19" l="1"/>
  <c r="EE37" i="21" s="1"/>
  <c r="EQ322" i="20"/>
  <c r="EE159" i="21"/>
  <c r="JY278" i="18"/>
  <c r="EP2" i="20"/>
  <c r="EP1" i="20"/>
  <c r="EP290" i="20"/>
  <c r="EP289" i="20"/>
  <c r="EP288" i="20"/>
  <c r="EP286" i="20"/>
  <c r="EP278" i="20"/>
  <c r="EP275" i="20"/>
  <c r="EP268" i="20"/>
  <c r="EP262" i="20"/>
  <c r="EP249" i="20"/>
  <c r="EP247" i="20"/>
  <c r="EP244" i="20"/>
  <c r="EP243" i="20"/>
  <c r="EP242" i="20"/>
  <c r="EP239" i="20"/>
  <c r="EP238" i="20"/>
  <c r="EP237" i="20"/>
  <c r="EP236" i="20"/>
  <c r="EP230" i="20"/>
  <c r="EP227" i="20"/>
  <c r="EP222" i="20"/>
  <c r="EP219" i="20"/>
  <c r="EP213" i="20"/>
  <c r="EP206" i="20"/>
  <c r="EP201" i="20"/>
  <c r="EP190" i="20"/>
  <c r="EP179" i="20"/>
  <c r="ED2" i="21"/>
  <c r="ED1" i="21"/>
  <c r="JW1" i="18"/>
  <c r="JW2" i="18"/>
  <c r="PI8" i="19"/>
  <c r="PI9" i="19" s="1"/>
  <c r="EE51" i="21" l="1"/>
  <c r="EE16" i="21"/>
  <c r="EE23" i="21"/>
  <c r="EE46" i="21"/>
  <c r="EE41" i="21"/>
  <c r="EE30" i="21"/>
  <c r="EE26" i="21"/>
  <c r="EE52" i="21"/>
  <c r="EE54" i="21"/>
  <c r="EE28" i="21"/>
  <c r="EE32" i="21"/>
  <c r="EE154" i="21"/>
  <c r="EE53" i="21"/>
  <c r="EE153" i="21"/>
  <c r="EE47" i="21"/>
  <c r="EE50" i="21"/>
  <c r="EE44" i="21"/>
  <c r="EE45" i="21"/>
  <c r="EE40" i="21"/>
  <c r="EE7" i="21"/>
  <c r="EE4" i="21"/>
  <c r="EE12" i="21"/>
  <c r="EE27" i="21"/>
  <c r="EE20" i="21"/>
  <c r="EE29" i="21"/>
  <c r="EE17" i="21"/>
  <c r="EE22" i="21"/>
  <c r="EE75" i="21"/>
  <c r="EE35" i="21"/>
  <c r="EE68" i="21"/>
  <c r="EE65" i="21"/>
  <c r="EE48" i="21"/>
  <c r="EE69" i="21"/>
  <c r="EE39" i="21"/>
  <c r="EE61" i="21"/>
  <c r="EE85" i="21"/>
  <c r="EE89" i="21"/>
  <c r="EE93" i="21"/>
  <c r="EE97" i="21"/>
  <c r="EE101" i="21"/>
  <c r="EE104" i="21"/>
  <c r="EE108" i="21"/>
  <c r="EE112" i="21"/>
  <c r="EE116" i="21"/>
  <c r="EE120" i="21"/>
  <c r="EE124" i="21"/>
  <c r="EE128" i="21"/>
  <c r="EE132" i="21"/>
  <c r="EE136" i="21"/>
  <c r="EE140" i="21"/>
  <c r="EE144" i="21"/>
  <c r="EE148" i="21"/>
  <c r="EE152" i="21"/>
  <c r="EE11" i="21"/>
  <c r="EE18" i="21"/>
  <c r="EE9" i="21"/>
  <c r="EE34" i="21"/>
  <c r="EE55" i="21"/>
  <c r="EE74" i="21"/>
  <c r="EE81" i="21"/>
  <c r="EE21" i="21"/>
  <c r="EE63" i="21"/>
  <c r="EE64" i="21"/>
  <c r="EE77" i="21"/>
  <c r="EE33" i="21"/>
  <c r="EE38" i="21"/>
  <c r="EE49" i="21"/>
  <c r="EE72" i="21"/>
  <c r="EE86" i="21"/>
  <c r="EE90" i="21"/>
  <c r="EE94" i="21"/>
  <c r="EE98" i="21"/>
  <c r="EE102" i="21"/>
  <c r="EE105" i="21"/>
  <c r="EE109" i="21"/>
  <c r="EE113" i="21"/>
  <c r="EE117" i="21"/>
  <c r="EE121" i="21"/>
  <c r="EE125" i="21"/>
  <c r="EE129" i="21"/>
  <c r="EE133" i="21"/>
  <c r="EE137" i="21"/>
  <c r="EE141" i="21"/>
  <c r="EE145" i="21"/>
  <c r="EE149" i="21"/>
  <c r="EE5" i="21"/>
  <c r="EE66" i="21"/>
  <c r="EE24" i="21"/>
  <c r="EE78" i="21"/>
  <c r="EE67" i="21"/>
  <c r="EE79" i="21"/>
  <c r="EE80" i="21"/>
  <c r="EE15" i="21"/>
  <c r="EE19" i="21"/>
  <c r="EE10" i="21"/>
  <c r="EE76" i="21"/>
  <c r="EE60" i="21"/>
  <c r="EE57" i="21"/>
  <c r="EE62" i="21"/>
  <c r="EE36" i="21"/>
  <c r="EE83" i="21"/>
  <c r="EE87" i="21"/>
  <c r="EE91" i="21"/>
  <c r="EE95" i="21"/>
  <c r="EE99" i="21"/>
  <c r="EE43" i="21"/>
  <c r="EE106" i="21"/>
  <c r="EE110" i="21"/>
  <c r="EE114" i="21"/>
  <c r="EE118" i="21"/>
  <c r="EE122" i="21"/>
  <c r="EE126" i="21"/>
  <c r="EE130" i="21"/>
  <c r="EE134" i="21"/>
  <c r="EE138" i="21"/>
  <c r="EE146" i="21"/>
  <c r="EE150" i="21"/>
  <c r="EE8" i="21"/>
  <c r="EE13" i="21"/>
  <c r="EE14" i="21"/>
  <c r="EE25" i="21"/>
  <c r="EE82" i="21"/>
  <c r="EE56" i="21"/>
  <c r="EE58" i="21"/>
  <c r="EE84" i="21"/>
  <c r="EE92" i="21"/>
  <c r="EE100" i="21"/>
  <c r="EE107" i="21"/>
  <c r="EE115" i="21"/>
  <c r="EE123" i="21"/>
  <c r="EE131" i="21"/>
  <c r="EE139" i="21"/>
  <c r="EE142" i="21"/>
  <c r="EE3" i="21"/>
  <c r="EE6" i="21"/>
  <c r="EE31" i="21"/>
  <c r="EE42" i="21"/>
  <c r="EE73" i="21"/>
  <c r="EE59" i="21"/>
  <c r="EE70" i="21"/>
  <c r="EE71" i="21"/>
  <c r="EE88" i="21"/>
  <c r="EE96" i="21"/>
  <c r="EE103" i="21"/>
  <c r="EE111" i="21"/>
  <c r="EE119" i="21"/>
  <c r="EE127" i="21"/>
  <c r="EE135" i="21"/>
  <c r="EE143" i="21"/>
  <c r="EE151" i="21"/>
  <c r="EE147" i="21"/>
  <c r="ED159" i="21"/>
  <c r="JW278" i="18"/>
  <c r="EP322" i="20"/>
  <c r="EO2" i="20"/>
  <c r="EO1" i="20"/>
  <c r="EO290" i="20"/>
  <c r="EO289" i="20"/>
  <c r="EO288" i="20"/>
  <c r="EO286" i="20"/>
  <c r="EO278" i="20"/>
  <c r="EO275" i="20"/>
  <c r="EO268" i="20"/>
  <c r="EO262" i="20"/>
  <c r="EO249" i="20"/>
  <c r="EO247" i="20"/>
  <c r="EO244" i="20"/>
  <c r="EO243" i="20"/>
  <c r="EO242" i="20"/>
  <c r="EO239" i="20"/>
  <c r="EO238" i="20"/>
  <c r="EO237" i="20"/>
  <c r="EO236" i="20"/>
  <c r="EO230" i="20"/>
  <c r="EO227" i="20"/>
  <c r="EO222" i="20"/>
  <c r="EO219" i="20"/>
  <c r="EO213" i="20"/>
  <c r="EO206" i="20"/>
  <c r="EO201" i="20"/>
  <c r="EO190" i="20"/>
  <c r="EO179" i="20"/>
  <c r="EC2" i="21"/>
  <c r="EC1" i="21"/>
  <c r="JU2" i="18"/>
  <c r="JU1" i="18"/>
  <c r="PF9" i="19"/>
  <c r="PF7" i="19"/>
  <c r="EO322" i="20" l="1"/>
  <c r="EC159" i="21"/>
  <c r="JU278" i="18"/>
  <c r="PF11" i="19"/>
  <c r="EC37" i="21" s="1"/>
  <c r="EM2" i="20"/>
  <c r="EM1" i="20"/>
  <c r="EM290" i="20"/>
  <c r="EM289" i="20"/>
  <c r="EM288" i="20"/>
  <c r="EM286" i="20"/>
  <c r="EM278" i="20"/>
  <c r="EM275" i="20"/>
  <c r="EM268" i="20"/>
  <c r="EM262" i="20"/>
  <c r="EM249" i="20"/>
  <c r="EM247" i="20"/>
  <c r="EM244" i="20"/>
  <c r="EM243" i="20"/>
  <c r="EM242" i="20"/>
  <c r="EM239" i="20"/>
  <c r="EM238" i="20"/>
  <c r="EM237" i="20"/>
  <c r="EM236" i="20"/>
  <c r="EM230" i="20"/>
  <c r="EM227" i="20"/>
  <c r="EM222" i="20"/>
  <c r="EM219" i="20"/>
  <c r="EM213" i="20"/>
  <c r="EM206" i="20"/>
  <c r="EM201" i="20"/>
  <c r="EM190" i="20"/>
  <c r="EM179" i="20"/>
  <c r="EM322" i="20"/>
  <c r="EA2" i="21"/>
  <c r="EA1" i="21"/>
  <c r="JQ2" i="18"/>
  <c r="JQ1" i="18"/>
  <c r="OZ9" i="19"/>
  <c r="OZ7" i="19"/>
  <c r="EN2" i="20"/>
  <c r="EN1" i="20"/>
  <c r="EN290" i="20"/>
  <c r="EN289" i="20"/>
  <c r="EN288" i="20"/>
  <c r="EN286" i="20"/>
  <c r="EN278" i="20"/>
  <c r="EN275" i="20"/>
  <c r="EN268" i="20"/>
  <c r="EN262" i="20"/>
  <c r="EN249" i="20"/>
  <c r="EN247" i="20"/>
  <c r="EN244" i="20"/>
  <c r="EN243" i="20"/>
  <c r="EN242" i="20"/>
  <c r="EN239" i="20"/>
  <c r="EN238" i="20"/>
  <c r="EN237" i="20"/>
  <c r="EN236" i="20"/>
  <c r="EN230" i="20"/>
  <c r="EN227" i="20"/>
  <c r="EN222" i="20"/>
  <c r="EN219" i="20"/>
  <c r="EN213" i="20"/>
  <c r="EN206" i="20"/>
  <c r="EN201" i="20"/>
  <c r="EN190" i="20"/>
  <c r="EN179" i="20"/>
  <c r="EB2" i="21"/>
  <c r="EB1" i="21"/>
  <c r="JS2" i="18"/>
  <c r="JS1" i="18"/>
  <c r="PC8" i="19"/>
  <c r="PC9" i="19" s="1"/>
  <c r="EC51" i="21" l="1"/>
  <c r="EC16" i="21"/>
  <c r="EC23" i="21"/>
  <c r="EC46" i="21"/>
  <c r="EC41" i="21"/>
  <c r="EC30" i="21"/>
  <c r="EC26" i="21"/>
  <c r="EC28" i="21"/>
  <c r="EC52" i="21"/>
  <c r="EC54" i="21"/>
  <c r="EC32" i="21"/>
  <c r="EC154" i="21"/>
  <c r="EC53" i="21"/>
  <c r="EC153" i="21"/>
  <c r="EC47" i="21"/>
  <c r="EC50" i="21"/>
  <c r="EC44" i="21"/>
  <c r="EC45" i="21"/>
  <c r="OZ11" i="19"/>
  <c r="EA37" i="21" s="1"/>
  <c r="EC40" i="21"/>
  <c r="EC7" i="21"/>
  <c r="EN322" i="20"/>
  <c r="EC35" i="21"/>
  <c r="EC56" i="21"/>
  <c r="EC57" i="21"/>
  <c r="EC58" i="21"/>
  <c r="EC66" i="21"/>
  <c r="EC24" i="21"/>
  <c r="EC78" i="21"/>
  <c r="EC67" i="21"/>
  <c r="EC79" i="21"/>
  <c r="EC74" i="21"/>
  <c r="EC15" i="21"/>
  <c r="EC19" i="21"/>
  <c r="EC82" i="21"/>
  <c r="EC65" i="21"/>
  <c r="EC60" i="21"/>
  <c r="EC38" i="21"/>
  <c r="EC83" i="21"/>
  <c r="EC72" i="21"/>
  <c r="EC87" i="21"/>
  <c r="EC91" i="21"/>
  <c r="EC95" i="21"/>
  <c r="EC99" i="21"/>
  <c r="EC43" i="21"/>
  <c r="EC106" i="21"/>
  <c r="EC110" i="21"/>
  <c r="EC114" i="21"/>
  <c r="EC118" i="21"/>
  <c r="EC122" i="21"/>
  <c r="EC126" i="21"/>
  <c r="EC130" i="21"/>
  <c r="EC134" i="21"/>
  <c r="EC138" i="21"/>
  <c r="EC142" i="21"/>
  <c r="EC146" i="21"/>
  <c r="EC150" i="21"/>
  <c r="EC3" i="21"/>
  <c r="EC8" i="21"/>
  <c r="EC6" i="21"/>
  <c r="EC13" i="21"/>
  <c r="EC81" i="21"/>
  <c r="EC14" i="21"/>
  <c r="EC80" i="21"/>
  <c r="EC25" i="21"/>
  <c r="EC73" i="21"/>
  <c r="EC68" i="21"/>
  <c r="EC59" i="21"/>
  <c r="EC33" i="21"/>
  <c r="EC62" i="21"/>
  <c r="EC36" i="21"/>
  <c r="EC84" i="21"/>
  <c r="EC88" i="21"/>
  <c r="EC92" i="21"/>
  <c r="EC96" i="21"/>
  <c r="EC100" i="21"/>
  <c r="EC103" i="21"/>
  <c r="EC107" i="21"/>
  <c r="EC111" i="21"/>
  <c r="EC115" i="21"/>
  <c r="EC119" i="21"/>
  <c r="EC123" i="21"/>
  <c r="EC127" i="21"/>
  <c r="EC131" i="21"/>
  <c r="EC135" i="21"/>
  <c r="EC139" i="21"/>
  <c r="EC143" i="21"/>
  <c r="EC147" i="21"/>
  <c r="EC151" i="21"/>
  <c r="EC4" i="21"/>
  <c r="EC12" i="21"/>
  <c r="EC27" i="21"/>
  <c r="EC20" i="21"/>
  <c r="EC31" i="21"/>
  <c r="EC17" i="21"/>
  <c r="EC42" i="21"/>
  <c r="EC75" i="21"/>
  <c r="EC63" i="21"/>
  <c r="EC64" i="21"/>
  <c r="EC77" i="21"/>
  <c r="EC70" i="21"/>
  <c r="EC39" i="21"/>
  <c r="EC71" i="21"/>
  <c r="EC85" i="21"/>
  <c r="EC89" i="21"/>
  <c r="EC93" i="21"/>
  <c r="EC97" i="21"/>
  <c r="EC101" i="21"/>
  <c r="EC104" i="21"/>
  <c r="EC108" i="21"/>
  <c r="EC112" i="21"/>
  <c r="EC116" i="21"/>
  <c r="EC120" i="21"/>
  <c r="EC124" i="21"/>
  <c r="EC128" i="21"/>
  <c r="EC132" i="21"/>
  <c r="EC136" i="21"/>
  <c r="EC140" i="21"/>
  <c r="EC144" i="21"/>
  <c r="EC148" i="21"/>
  <c r="EC152" i="21"/>
  <c r="EC11" i="21"/>
  <c r="EC18" i="21"/>
  <c r="EC9" i="21"/>
  <c r="EC34" i="21"/>
  <c r="EC29" i="21"/>
  <c r="EC55" i="21"/>
  <c r="EC22" i="21"/>
  <c r="EC21" i="21"/>
  <c r="EC10" i="21"/>
  <c r="EC76" i="21"/>
  <c r="EC48" i="21"/>
  <c r="EC69" i="21"/>
  <c r="EC49" i="21"/>
  <c r="EC61" i="21"/>
  <c r="EC86" i="21"/>
  <c r="EC90" i="21"/>
  <c r="EC94" i="21"/>
  <c r="EC98" i="21"/>
  <c r="EC102" i="21"/>
  <c r="EC105" i="21"/>
  <c r="EC109" i="21"/>
  <c r="EC113" i="21"/>
  <c r="EC117" i="21"/>
  <c r="EC121" i="21"/>
  <c r="EC125" i="21"/>
  <c r="EC129" i="21"/>
  <c r="EC133" i="21"/>
  <c r="EC137" i="21"/>
  <c r="EC141" i="21"/>
  <c r="EC145" i="21"/>
  <c r="EC149" i="21"/>
  <c r="EC5" i="21"/>
  <c r="EA4" i="21"/>
  <c r="EA12" i="21"/>
  <c r="EA27" i="21"/>
  <c r="EA20" i="21"/>
  <c r="EA31" i="21"/>
  <c r="EA17" i="21"/>
  <c r="EA42" i="21"/>
  <c r="EA75" i="21"/>
  <c r="EA63" i="21"/>
  <c r="EA64" i="21"/>
  <c r="EA77" i="21"/>
  <c r="EA70" i="21"/>
  <c r="EA39" i="21"/>
  <c r="EA71" i="21"/>
  <c r="EA85" i="21"/>
  <c r="EA89" i="21"/>
  <c r="EA93" i="21"/>
  <c r="EA97" i="21"/>
  <c r="EA101" i="21"/>
  <c r="EA104" i="21"/>
  <c r="EA108" i="21"/>
  <c r="EA112" i="21"/>
  <c r="EA116" i="21"/>
  <c r="EA120" i="21"/>
  <c r="EA124" i="21"/>
  <c r="EA128" i="21"/>
  <c r="EA132" i="21"/>
  <c r="EA136" i="21"/>
  <c r="EA140" i="21"/>
  <c r="EA144" i="21"/>
  <c r="EA148" i="21"/>
  <c r="EA152" i="21"/>
  <c r="EA11" i="21"/>
  <c r="EA18" i="21"/>
  <c r="EA9" i="21"/>
  <c r="EA34" i="21"/>
  <c r="EA29" i="21"/>
  <c r="EA55" i="21"/>
  <c r="EA22" i="21"/>
  <c r="EA21" i="21"/>
  <c r="EA10" i="21"/>
  <c r="EA76" i="21"/>
  <c r="EA48" i="21"/>
  <c r="EA69" i="21"/>
  <c r="EA49" i="21"/>
  <c r="EA61" i="21"/>
  <c r="EA86" i="21"/>
  <c r="EA90" i="21"/>
  <c r="EA94" i="21"/>
  <c r="EA98" i="21"/>
  <c r="EA102" i="21"/>
  <c r="EA105" i="21"/>
  <c r="EA109" i="21"/>
  <c r="EA113" i="21"/>
  <c r="EA117" i="21"/>
  <c r="EA121" i="21"/>
  <c r="EA125" i="21"/>
  <c r="EA129" i="21"/>
  <c r="EA133" i="21"/>
  <c r="EA137" i="21"/>
  <c r="EA141" i="21"/>
  <c r="EA145" i="21"/>
  <c r="EA149" i="21"/>
  <c r="EA5" i="21"/>
  <c r="EA3" i="21"/>
  <c r="EA8" i="21"/>
  <c r="EA6" i="21"/>
  <c r="EA13" i="21"/>
  <c r="EA81" i="21"/>
  <c r="EA14" i="21"/>
  <c r="EA80" i="21"/>
  <c r="EA25" i="21"/>
  <c r="EA73" i="21"/>
  <c r="EA68" i="21"/>
  <c r="EA59" i="21"/>
  <c r="EA33" i="21"/>
  <c r="EA62" i="21"/>
  <c r="EA36" i="21"/>
  <c r="EA84" i="21"/>
  <c r="EA88" i="21"/>
  <c r="EA92" i="21"/>
  <c r="EA96" i="21"/>
  <c r="EA100" i="21"/>
  <c r="EA103" i="21"/>
  <c r="EA107" i="21"/>
  <c r="EA111" i="21"/>
  <c r="EA115" i="21"/>
  <c r="EA119" i="21"/>
  <c r="EA123" i="21"/>
  <c r="EA127" i="21"/>
  <c r="EA131" i="21"/>
  <c r="EA135" i="21"/>
  <c r="EA139" i="21"/>
  <c r="EA143" i="21"/>
  <c r="EA147" i="21"/>
  <c r="EA151" i="21"/>
  <c r="EA66" i="21"/>
  <c r="EA24" i="21"/>
  <c r="EA78" i="21"/>
  <c r="EA67" i="21"/>
  <c r="EA79" i="21"/>
  <c r="EA74" i="21"/>
  <c r="EA15" i="21"/>
  <c r="EA19" i="21"/>
  <c r="EA82" i="21"/>
  <c r="EA65" i="21"/>
  <c r="EA60" i="21"/>
  <c r="EA38" i="21"/>
  <c r="EA83" i="21"/>
  <c r="EA72" i="21"/>
  <c r="EA87" i="21"/>
  <c r="EA91" i="21"/>
  <c r="EA95" i="21"/>
  <c r="EA99" i="21"/>
  <c r="EA43" i="21"/>
  <c r="EA106" i="21"/>
  <c r="EA110" i="21"/>
  <c r="EA114" i="21"/>
  <c r="EA118" i="21"/>
  <c r="EA122" i="21"/>
  <c r="EA126" i="21"/>
  <c r="EA130" i="21"/>
  <c r="EA134" i="21"/>
  <c r="EA138" i="21"/>
  <c r="EA142" i="21"/>
  <c r="EA146" i="21"/>
  <c r="EA150" i="21"/>
  <c r="EA159" i="21"/>
  <c r="JQ278" i="18"/>
  <c r="EB159" i="21"/>
  <c r="JS278" i="18"/>
  <c r="G40" i="30"/>
  <c r="G25" i="30"/>
  <c r="F65" i="30"/>
  <c r="E65" i="30"/>
  <c r="F64" i="30"/>
  <c r="E64" i="30"/>
  <c r="F63" i="30"/>
  <c r="I40" i="30" s="1"/>
  <c r="E63" i="30"/>
  <c r="H59" i="30" s="1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PC29" i="19" s="1"/>
  <c r="G26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G4" i="30"/>
  <c r="EA16" i="21" l="1"/>
  <c r="EA46" i="21"/>
  <c r="EA41" i="21"/>
  <c r="EA51" i="21"/>
  <c r="EA23" i="21"/>
  <c r="EA30" i="21"/>
  <c r="EA26" i="21"/>
  <c r="EA28" i="21"/>
  <c r="EA52" i="21"/>
  <c r="EA54" i="21"/>
  <c r="EA35" i="21"/>
  <c r="EA154" i="21"/>
  <c r="EA53" i="21"/>
  <c r="EA153" i="21"/>
  <c r="OW29" i="19"/>
  <c r="OW28" i="19"/>
  <c r="EA56" i="21"/>
  <c r="EA32" i="21"/>
  <c r="EA58" i="21"/>
  <c r="EA40" i="21"/>
  <c r="EA44" i="21"/>
  <c r="EA45" i="21"/>
  <c r="EA50" i="21"/>
  <c r="EA47" i="21"/>
  <c r="EA7" i="21"/>
  <c r="EA57" i="21"/>
  <c r="I8" i="30"/>
  <c r="I4" i="30"/>
  <c r="I10" i="30"/>
  <c r="I6" i="30"/>
  <c r="I14" i="30"/>
  <c r="I18" i="30"/>
  <c r="I22" i="30"/>
  <c r="I27" i="30"/>
  <c r="I25" i="30"/>
  <c r="I12" i="30"/>
  <c r="I16" i="30"/>
  <c r="I20" i="30"/>
  <c r="I24" i="30"/>
  <c r="I29" i="30"/>
  <c r="I5" i="30"/>
  <c r="I7" i="30"/>
  <c r="I9" i="30"/>
  <c r="I11" i="30"/>
  <c r="I13" i="30"/>
  <c r="I15" i="30"/>
  <c r="I17" i="30"/>
  <c r="I19" i="30"/>
  <c r="I21" i="30"/>
  <c r="I23" i="30"/>
  <c r="I26" i="30"/>
  <c r="I28" i="30"/>
  <c r="I30" i="30"/>
  <c r="H40" i="30"/>
  <c r="G64" i="30"/>
  <c r="H25" i="30"/>
  <c r="G65" i="30"/>
  <c r="H28" i="30"/>
  <c r="H11" i="30"/>
  <c r="H19" i="30"/>
  <c r="H15" i="30"/>
  <c r="H7" i="30"/>
  <c r="H23" i="30"/>
  <c r="H6" i="30"/>
  <c r="H10" i="30"/>
  <c r="H14" i="30"/>
  <c r="H18" i="30"/>
  <c r="H22" i="30"/>
  <c r="H27" i="30"/>
  <c r="H31" i="30"/>
  <c r="H33" i="30"/>
  <c r="H35" i="30"/>
  <c r="H37" i="30"/>
  <c r="H39" i="30"/>
  <c r="H42" i="30"/>
  <c r="H44" i="30"/>
  <c r="H46" i="30"/>
  <c r="H48" i="30"/>
  <c r="H50" i="30"/>
  <c r="H52" i="30"/>
  <c r="H54" i="30"/>
  <c r="H56" i="30"/>
  <c r="H58" i="30"/>
  <c r="H5" i="30"/>
  <c r="H9" i="30"/>
  <c r="H13" i="30"/>
  <c r="H17" i="30"/>
  <c r="H21" i="30"/>
  <c r="H26" i="30"/>
  <c r="H30" i="30"/>
  <c r="H4" i="30"/>
  <c r="H8" i="30"/>
  <c r="H12" i="30"/>
  <c r="H16" i="30"/>
  <c r="H20" i="30"/>
  <c r="H24" i="30"/>
  <c r="H29" i="30"/>
  <c r="H32" i="30"/>
  <c r="H34" i="30"/>
  <c r="H36" i="30"/>
  <c r="H38" i="30"/>
  <c r="H41" i="30"/>
  <c r="H43" i="30"/>
  <c r="H45" i="30"/>
  <c r="H47" i="30"/>
  <c r="H49" i="30"/>
  <c r="H51" i="30"/>
  <c r="H53" i="30"/>
  <c r="H55" i="30"/>
  <c r="H57" i="30"/>
  <c r="G63" i="30"/>
  <c r="J40" i="30" s="1"/>
  <c r="F67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39" i="30"/>
  <c r="I38" i="30"/>
  <c r="I37" i="30"/>
  <c r="I36" i="30"/>
  <c r="I35" i="30"/>
  <c r="I34" i="30"/>
  <c r="I33" i="30"/>
  <c r="I32" i="30"/>
  <c r="I31" i="30"/>
  <c r="GC290" i="20"/>
  <c r="GC289" i="20"/>
  <c r="GC288" i="20"/>
  <c r="GC286" i="20"/>
  <c r="GC278" i="20"/>
  <c r="GC275" i="20"/>
  <c r="GC268" i="20"/>
  <c r="GC262" i="20"/>
  <c r="GC249" i="20"/>
  <c r="GC247" i="20"/>
  <c r="GC244" i="20"/>
  <c r="GC243" i="20"/>
  <c r="GC242" i="20"/>
  <c r="GC239" i="20"/>
  <c r="GC238" i="20"/>
  <c r="GC237" i="20"/>
  <c r="GC236" i="20"/>
  <c r="GC230" i="20"/>
  <c r="GC227" i="20"/>
  <c r="GC222" i="20"/>
  <c r="GC219" i="20"/>
  <c r="GC213" i="20"/>
  <c r="GC206" i="20"/>
  <c r="GC201" i="20"/>
  <c r="GC190" i="20"/>
  <c r="GC179" i="20"/>
  <c r="GC2" i="20"/>
  <c r="GC1" i="20"/>
  <c r="I63" i="30" l="1"/>
  <c r="J11" i="30"/>
  <c r="J25" i="30"/>
  <c r="J47" i="30"/>
  <c r="J29" i="30"/>
  <c r="J38" i="30"/>
  <c r="J55" i="30"/>
  <c r="J12" i="30"/>
  <c r="J7" i="30"/>
  <c r="J17" i="30"/>
  <c r="OQ39" i="19" s="1"/>
  <c r="J23" i="30"/>
  <c r="J53" i="30"/>
  <c r="J45" i="30"/>
  <c r="J36" i="30"/>
  <c r="J24" i="30"/>
  <c r="J8" i="30"/>
  <c r="J13" i="30"/>
  <c r="J58" i="30"/>
  <c r="J59" i="30"/>
  <c r="J51" i="30"/>
  <c r="J43" i="30"/>
  <c r="J34" i="30"/>
  <c r="PX21" i="19" s="1"/>
  <c r="J20" i="30"/>
  <c r="OQ37" i="19" s="1"/>
  <c r="J4" i="30"/>
  <c r="J30" i="30"/>
  <c r="J9" i="30"/>
  <c r="J50" i="30"/>
  <c r="PR41" i="19" s="1"/>
  <c r="PR19" i="19" s="1"/>
  <c r="J57" i="30"/>
  <c r="PX18" i="19" s="1"/>
  <c r="J49" i="30"/>
  <c r="J41" i="30"/>
  <c r="J32" i="30"/>
  <c r="J16" i="30"/>
  <c r="J19" i="30"/>
  <c r="J26" i="30"/>
  <c r="J15" i="30"/>
  <c r="PR42" i="19" s="1"/>
  <c r="PR20" i="19" s="1"/>
  <c r="J18" i="30"/>
  <c r="H63" i="30"/>
  <c r="J42" i="30"/>
  <c r="PR40" i="19" s="1"/>
  <c r="PR18" i="19" s="1"/>
  <c r="J33" i="30"/>
  <c r="J46" i="30"/>
  <c r="J27" i="30"/>
  <c r="J54" i="30"/>
  <c r="J37" i="30"/>
  <c r="J10" i="30"/>
  <c r="J21" i="30"/>
  <c r="J5" i="30"/>
  <c r="J56" i="30"/>
  <c r="J48" i="30"/>
  <c r="J39" i="30"/>
  <c r="J31" i="30"/>
  <c r="OQ35" i="19" s="1"/>
  <c r="J14" i="30"/>
  <c r="J28" i="30"/>
  <c r="J52" i="30"/>
  <c r="J44" i="30"/>
  <c r="J35" i="30"/>
  <c r="J22" i="30"/>
  <c r="J6" i="30"/>
  <c r="GC322" i="20"/>
  <c r="C294" i="20"/>
  <c r="C103" i="20"/>
  <c r="EL2" i="20"/>
  <c r="EL1" i="20"/>
  <c r="EL290" i="20"/>
  <c r="EL289" i="20"/>
  <c r="EL288" i="20"/>
  <c r="EL286" i="20"/>
  <c r="EL278" i="20"/>
  <c r="EL275" i="20"/>
  <c r="EL268" i="20"/>
  <c r="EL262" i="20"/>
  <c r="EL249" i="20"/>
  <c r="EL247" i="20"/>
  <c r="EL244" i="20"/>
  <c r="EL243" i="20"/>
  <c r="EL242" i="20"/>
  <c r="EL239" i="20"/>
  <c r="EL238" i="20"/>
  <c r="EL237" i="20"/>
  <c r="EL236" i="20"/>
  <c r="EL230" i="20"/>
  <c r="EL227" i="20"/>
  <c r="EL222" i="20"/>
  <c r="EL219" i="20"/>
  <c r="EL213" i="20"/>
  <c r="EL206" i="20"/>
  <c r="EL201" i="20"/>
  <c r="EL190" i="20"/>
  <c r="EL179" i="20"/>
  <c r="DZ2" i="21"/>
  <c r="DZ1" i="21"/>
  <c r="DY1" i="21"/>
  <c r="DY2" i="21"/>
  <c r="JO2" i="18"/>
  <c r="JO1" i="18"/>
  <c r="OW8" i="19"/>
  <c r="OW9" i="19" s="1"/>
  <c r="EK2" i="20"/>
  <c r="EK1" i="20"/>
  <c r="EK290" i="20"/>
  <c r="EK289" i="20"/>
  <c r="EK288" i="20"/>
  <c r="EK286" i="20"/>
  <c r="EK278" i="20"/>
  <c r="EK275" i="20"/>
  <c r="EK268" i="20"/>
  <c r="EK262" i="20"/>
  <c r="EK249" i="20"/>
  <c r="EK247" i="20"/>
  <c r="EK244" i="20"/>
  <c r="EK243" i="20"/>
  <c r="EK242" i="20"/>
  <c r="EK239" i="20"/>
  <c r="EK238" i="20"/>
  <c r="EK237" i="20"/>
  <c r="EK236" i="20"/>
  <c r="EK230" i="20"/>
  <c r="EK227" i="20"/>
  <c r="EK222" i="20"/>
  <c r="EK219" i="20"/>
  <c r="EK213" i="20"/>
  <c r="EK206" i="20"/>
  <c r="EK201" i="20"/>
  <c r="EK190" i="20"/>
  <c r="EK179" i="20"/>
  <c r="JM2" i="18"/>
  <c r="JM1" i="18"/>
  <c r="OT9" i="19"/>
  <c r="PX16" i="19" l="1"/>
  <c r="PU16" i="19"/>
  <c r="PR37" i="19"/>
  <c r="PR15" i="19" s="1"/>
  <c r="PU15" i="19"/>
  <c r="PX22" i="19"/>
  <c r="PU18" i="19"/>
  <c r="OQ40" i="19"/>
  <c r="PX20" i="19"/>
  <c r="PU20" i="19"/>
  <c r="PU19" i="19"/>
  <c r="PX17" i="19"/>
  <c r="PR38" i="19"/>
  <c r="PR16" i="19" s="1"/>
  <c r="OT37" i="19"/>
  <c r="OT17" i="19" s="1"/>
  <c r="PX15" i="19"/>
  <c r="PU17" i="19"/>
  <c r="PX19" i="19"/>
  <c r="OQ36" i="19"/>
  <c r="OT36" i="19"/>
  <c r="OT16" i="19" s="1"/>
  <c r="PX38" i="19"/>
  <c r="PX14" i="19" s="1"/>
  <c r="PR36" i="19"/>
  <c r="PR14" i="19" s="1"/>
  <c r="PU38" i="19"/>
  <c r="PU14" i="19" s="1"/>
  <c r="OT38" i="19"/>
  <c r="OQ38" i="19"/>
  <c r="PR39" i="19"/>
  <c r="PR17" i="19" s="1"/>
  <c r="PU21" i="19"/>
  <c r="PX23" i="19"/>
  <c r="DZ159" i="21"/>
  <c r="J63" i="30"/>
  <c r="EL322" i="20"/>
  <c r="EK322" i="20"/>
  <c r="JO278" i="18"/>
  <c r="DY159" i="21"/>
  <c r="JM278" i="18"/>
  <c r="PR5" i="19" l="1"/>
  <c r="PR7" i="19" s="1"/>
  <c r="PR11" i="19" s="1"/>
  <c r="EG37" i="21" s="1"/>
  <c r="PU5" i="19"/>
  <c r="PU7" i="19" s="1"/>
  <c r="PU11" i="19" s="1"/>
  <c r="EH37" i="21" s="1"/>
  <c r="PX5" i="19"/>
  <c r="PX7" i="19" s="1"/>
  <c r="PX11" i="19" s="1"/>
  <c r="EI37" i="21" s="1"/>
  <c r="OT14" i="19"/>
  <c r="OT15" i="19"/>
  <c r="EJ2" i="20"/>
  <c r="EJ1" i="20"/>
  <c r="EJ290" i="20"/>
  <c r="EJ289" i="20"/>
  <c r="EJ288" i="20"/>
  <c r="EJ286" i="20"/>
  <c r="EJ278" i="20"/>
  <c r="EJ275" i="20"/>
  <c r="EJ268" i="20"/>
  <c r="EJ262" i="20"/>
  <c r="EJ249" i="20"/>
  <c r="EJ247" i="20"/>
  <c r="EJ244" i="20"/>
  <c r="EJ243" i="20"/>
  <c r="EJ242" i="20"/>
  <c r="EJ239" i="20"/>
  <c r="EJ238" i="20"/>
  <c r="EJ237" i="20"/>
  <c r="EJ236" i="20"/>
  <c r="EJ230" i="20"/>
  <c r="EJ227" i="20"/>
  <c r="EJ222" i="20"/>
  <c r="EJ219" i="20"/>
  <c r="EJ213" i="20"/>
  <c r="EJ206" i="20"/>
  <c r="EJ201" i="20"/>
  <c r="EJ190" i="20"/>
  <c r="EJ179" i="20"/>
  <c r="DX2" i="21"/>
  <c r="DX1" i="21"/>
  <c r="JK2" i="18"/>
  <c r="JK1" i="18"/>
  <c r="OQ19" i="19"/>
  <c r="OQ18" i="19"/>
  <c r="OQ17" i="19"/>
  <c r="OQ16" i="19"/>
  <c r="OQ15" i="19"/>
  <c r="OQ14" i="19"/>
  <c r="OQ9" i="19"/>
  <c r="EI51" i="21" l="1"/>
  <c r="EI16" i="21"/>
  <c r="EI23" i="21"/>
  <c r="EI46" i="21"/>
  <c r="EI41" i="21"/>
  <c r="EH51" i="21"/>
  <c r="EH16" i="21"/>
  <c r="EH23" i="21"/>
  <c r="EH46" i="21"/>
  <c r="EH41" i="21"/>
  <c r="EG16" i="21"/>
  <c r="EG46" i="21"/>
  <c r="EG41" i="21"/>
  <c r="EG51" i="21"/>
  <c r="EG23" i="21"/>
  <c r="EI26" i="21"/>
  <c r="EI30" i="21"/>
  <c r="EH30" i="21"/>
  <c r="EH26" i="21"/>
  <c r="EG30" i="21"/>
  <c r="EG26" i="21"/>
  <c r="EI52" i="21"/>
  <c r="EI54" i="21"/>
  <c r="EI28" i="21"/>
  <c r="EH28" i="21"/>
  <c r="EH52" i="21"/>
  <c r="EH54" i="21"/>
  <c r="EG28" i="21"/>
  <c r="EG52" i="21"/>
  <c r="EG54" i="21"/>
  <c r="EI154" i="21"/>
  <c r="EI53" i="21"/>
  <c r="EI153" i="21"/>
  <c r="EH154" i="21"/>
  <c r="EH53" i="21"/>
  <c r="EH153" i="21"/>
  <c r="EG154" i="21"/>
  <c r="EG53" i="21"/>
  <c r="EG153" i="21"/>
  <c r="OT5" i="19"/>
  <c r="OT7" i="19" s="1"/>
  <c r="OT11" i="19" s="1"/>
  <c r="DY37" i="21" s="1"/>
  <c r="EI32" i="21"/>
  <c r="EI44" i="21"/>
  <c r="EI31" i="21"/>
  <c r="EI68" i="21"/>
  <c r="EI59" i="21"/>
  <c r="EI86" i="21"/>
  <c r="EI102" i="21"/>
  <c r="EI117" i="21"/>
  <c r="EI133" i="21"/>
  <c r="EI149" i="21"/>
  <c r="EI6" i="21"/>
  <c r="EI15" i="21"/>
  <c r="EI69" i="21"/>
  <c r="EI79" i="21"/>
  <c r="EI95" i="21"/>
  <c r="EI110" i="21"/>
  <c r="EI126" i="21"/>
  <c r="EI142" i="21"/>
  <c r="EI18" i="21"/>
  <c r="EI74" i="21"/>
  <c r="EI33" i="21"/>
  <c r="EI76" i="21"/>
  <c r="EI92" i="21"/>
  <c r="EI107" i="21"/>
  <c r="EI123" i="21"/>
  <c r="EI139" i="21"/>
  <c r="EI11" i="21"/>
  <c r="EI14" i="21"/>
  <c r="EI65" i="21"/>
  <c r="EI60" i="21"/>
  <c r="EI89" i="21"/>
  <c r="EI104" i="21"/>
  <c r="EI120" i="21"/>
  <c r="EI7" i="21"/>
  <c r="EI45" i="21"/>
  <c r="EI8" i="21"/>
  <c r="EI17" i="21"/>
  <c r="EI56" i="21"/>
  <c r="EI72" i="21"/>
  <c r="EI90" i="21"/>
  <c r="EI105" i="21"/>
  <c r="EI121" i="21"/>
  <c r="EI137" i="21"/>
  <c r="EI5" i="21"/>
  <c r="EI20" i="21"/>
  <c r="EI35" i="21"/>
  <c r="EI39" i="21"/>
  <c r="EI83" i="21"/>
  <c r="EI99" i="21"/>
  <c r="EI114" i="21"/>
  <c r="EI130" i="21"/>
  <c r="EI146" i="21"/>
  <c r="EI27" i="21"/>
  <c r="EI25" i="21"/>
  <c r="EI38" i="21"/>
  <c r="EI80" i="21"/>
  <c r="EI96" i="21"/>
  <c r="EI111" i="21"/>
  <c r="EI127" i="21"/>
  <c r="EI143" i="21"/>
  <c r="EI24" i="21"/>
  <c r="EI42" i="21"/>
  <c r="EI57" i="21"/>
  <c r="EI77" i="21"/>
  <c r="EI93" i="21"/>
  <c r="EI108" i="21"/>
  <c r="EI124" i="21"/>
  <c r="EI140" i="21"/>
  <c r="EI47" i="21"/>
  <c r="EI66" i="21"/>
  <c r="EI22" i="21"/>
  <c r="EI70" i="21"/>
  <c r="EI78" i="21"/>
  <c r="EI94" i="21"/>
  <c r="EI109" i="21"/>
  <c r="EI125" i="21"/>
  <c r="EI141" i="21"/>
  <c r="EI3" i="21"/>
  <c r="EI29" i="21"/>
  <c r="EI64" i="21"/>
  <c r="EI71" i="21"/>
  <c r="EI87" i="21"/>
  <c r="EI43" i="21"/>
  <c r="EI118" i="21"/>
  <c r="EI134" i="21"/>
  <c r="EI150" i="21"/>
  <c r="EI34" i="21"/>
  <c r="EI63" i="21"/>
  <c r="EI49" i="21"/>
  <c r="EI84" i="21"/>
  <c r="EI100" i="21"/>
  <c r="EI115" i="21"/>
  <c r="EI131" i="21"/>
  <c r="EI147" i="21"/>
  <c r="EI9" i="21"/>
  <c r="EI21" i="21"/>
  <c r="EI62" i="21"/>
  <c r="EI81" i="21"/>
  <c r="EI97" i="21"/>
  <c r="EI112" i="21"/>
  <c r="EI128" i="21"/>
  <c r="EI144" i="21"/>
  <c r="EI50" i="21"/>
  <c r="EI13" i="21"/>
  <c r="EI73" i="21"/>
  <c r="EI58" i="21"/>
  <c r="EI82" i="21"/>
  <c r="EI98" i="21"/>
  <c r="EI113" i="21"/>
  <c r="EI129" i="21"/>
  <c r="EI145" i="21"/>
  <c r="EI12" i="21"/>
  <c r="EI19" i="21"/>
  <c r="EI48" i="21"/>
  <c r="EI75" i="21"/>
  <c r="EI91" i="21"/>
  <c r="EI106" i="21"/>
  <c r="EI122" i="21"/>
  <c r="EI138" i="21"/>
  <c r="EI4" i="21"/>
  <c r="EI55" i="21"/>
  <c r="EI40" i="21"/>
  <c r="EI61" i="21"/>
  <c r="EI88" i="21"/>
  <c r="EI103" i="21"/>
  <c r="EI119" i="21"/>
  <c r="EI135" i="21"/>
  <c r="EI151" i="21"/>
  <c r="EI67" i="21"/>
  <c r="EI10" i="21"/>
  <c r="EI36" i="21"/>
  <c r="EI85" i="21"/>
  <c r="EI101" i="21"/>
  <c r="EI116" i="21"/>
  <c r="EI132" i="21"/>
  <c r="EI148" i="21"/>
  <c r="EI136" i="21"/>
  <c r="EI152" i="21"/>
  <c r="ET155" i="21"/>
  <c r="EH32" i="21"/>
  <c r="EI155" i="21"/>
  <c r="EH50" i="21"/>
  <c r="EK155" i="21"/>
  <c r="EK158" i="21" s="1"/>
  <c r="EH44" i="21"/>
  <c r="EM155" i="21"/>
  <c r="EJ155" i="21"/>
  <c r="EJ158" i="21" s="1"/>
  <c r="EP155" i="21"/>
  <c r="EH3" i="21"/>
  <c r="EH29" i="21"/>
  <c r="EH64" i="21"/>
  <c r="EH71" i="21"/>
  <c r="EH87" i="21"/>
  <c r="EH43" i="21"/>
  <c r="EH118" i="21"/>
  <c r="EH134" i="21"/>
  <c r="EH150" i="21"/>
  <c r="EH27" i="21"/>
  <c r="EH21" i="21"/>
  <c r="EH38" i="21"/>
  <c r="EH80" i="21"/>
  <c r="EH96" i="21"/>
  <c r="EH111" i="21"/>
  <c r="EH127" i="21"/>
  <c r="EH143" i="21"/>
  <c r="EH66" i="21"/>
  <c r="EH15" i="21"/>
  <c r="EH70" i="21"/>
  <c r="EH78" i="21"/>
  <c r="EH94" i="21"/>
  <c r="EH109" i="21"/>
  <c r="EH125" i="21"/>
  <c r="EH141" i="21"/>
  <c r="EH24" i="21"/>
  <c r="EH22" i="21"/>
  <c r="EH57" i="21"/>
  <c r="EH77" i="21"/>
  <c r="EH93" i="21"/>
  <c r="EH108" i="21"/>
  <c r="EH124" i="21"/>
  <c r="EH140" i="21"/>
  <c r="EQ155" i="21"/>
  <c r="EN155" i="21"/>
  <c r="ES155" i="21"/>
  <c r="EH45" i="21"/>
  <c r="EH7" i="21"/>
  <c r="EH12" i="21"/>
  <c r="EH74" i="21"/>
  <c r="EH48" i="21"/>
  <c r="EH75" i="21"/>
  <c r="EH91" i="21"/>
  <c r="EH106" i="21"/>
  <c r="EH122" i="21"/>
  <c r="EH138" i="21"/>
  <c r="EH5" i="21"/>
  <c r="EH34" i="21"/>
  <c r="EH63" i="21"/>
  <c r="EH49" i="21"/>
  <c r="EH84" i="21"/>
  <c r="EH100" i="21"/>
  <c r="EH115" i="21"/>
  <c r="EH131" i="21"/>
  <c r="EH147" i="21"/>
  <c r="EH47" i="21"/>
  <c r="EL155" i="21"/>
  <c r="EH155" i="21"/>
  <c r="EH6" i="21"/>
  <c r="EH25" i="21"/>
  <c r="EH69" i="21"/>
  <c r="EH79" i="21"/>
  <c r="EH95" i="21"/>
  <c r="EH110" i="21"/>
  <c r="EH126" i="21"/>
  <c r="EH142" i="21"/>
  <c r="EH4" i="21"/>
  <c r="EH55" i="21"/>
  <c r="EH40" i="21"/>
  <c r="EH61" i="21"/>
  <c r="EH88" i="21"/>
  <c r="EH103" i="21"/>
  <c r="EH119" i="21"/>
  <c r="EH135" i="21"/>
  <c r="EH151" i="21"/>
  <c r="EH31" i="21"/>
  <c r="EH68" i="21"/>
  <c r="EH59" i="21"/>
  <c r="EH86" i="21"/>
  <c r="EH102" i="21"/>
  <c r="EH117" i="21"/>
  <c r="EH133" i="21"/>
  <c r="EH149" i="21"/>
  <c r="EH67" i="21"/>
  <c r="EH10" i="21"/>
  <c r="EH36" i="21"/>
  <c r="EH85" i="21"/>
  <c r="EH101" i="21"/>
  <c r="EH116" i="21"/>
  <c r="EH132" i="21"/>
  <c r="EH148" i="21"/>
  <c r="EH35" i="21"/>
  <c r="EH114" i="21"/>
  <c r="EH42" i="21"/>
  <c r="EH107" i="21"/>
  <c r="EH13" i="21"/>
  <c r="EH58" i="21"/>
  <c r="EH98" i="21"/>
  <c r="EH129" i="21"/>
  <c r="EH9" i="21"/>
  <c r="EH62" i="21"/>
  <c r="EH97" i="21"/>
  <c r="EH128" i="21"/>
  <c r="EH39" i="21"/>
  <c r="EH130" i="21"/>
  <c r="EH33" i="21"/>
  <c r="EH123" i="21"/>
  <c r="EH17" i="21"/>
  <c r="EH72" i="21"/>
  <c r="EH105" i="21"/>
  <c r="EH137" i="21"/>
  <c r="EH14" i="21"/>
  <c r="EH60" i="21"/>
  <c r="EH104" i="21"/>
  <c r="EH136" i="21"/>
  <c r="EH83" i="21"/>
  <c r="EH146" i="21"/>
  <c r="EH76" i="21"/>
  <c r="EH139" i="21"/>
  <c r="EH73" i="21"/>
  <c r="EH82" i="21"/>
  <c r="EH113" i="21"/>
  <c r="EH145" i="21"/>
  <c r="EH19" i="21"/>
  <c r="EH81" i="21"/>
  <c r="EH112" i="21"/>
  <c r="EH144" i="21"/>
  <c r="EH20" i="21"/>
  <c r="EH99" i="21"/>
  <c r="EH18" i="21"/>
  <c r="EH92" i="21"/>
  <c r="EH8" i="21"/>
  <c r="EH56" i="21"/>
  <c r="EH90" i="21"/>
  <c r="EH121" i="21"/>
  <c r="EH11" i="21"/>
  <c r="EH65" i="21"/>
  <c r="EH89" i="21"/>
  <c r="EH120" i="21"/>
  <c r="EH152" i="21"/>
  <c r="EG32" i="21"/>
  <c r="EG7" i="21"/>
  <c r="EG50" i="21"/>
  <c r="EG44" i="21"/>
  <c r="EG4" i="21"/>
  <c r="EG55" i="21"/>
  <c r="EG64" i="21"/>
  <c r="EG59" i="21"/>
  <c r="EG89" i="21"/>
  <c r="EG104" i="21"/>
  <c r="EG120" i="21"/>
  <c r="EG136" i="21"/>
  <c r="EG152" i="21"/>
  <c r="EG67" i="21"/>
  <c r="EG63" i="21"/>
  <c r="EG39" i="21"/>
  <c r="EG45" i="21"/>
  <c r="EG47" i="21"/>
  <c r="EG27" i="21"/>
  <c r="EG75" i="21"/>
  <c r="EG70" i="21"/>
  <c r="EG81" i="21"/>
  <c r="EG97" i="21"/>
  <c r="EG112" i="21"/>
  <c r="EG128" i="21"/>
  <c r="EG144" i="21"/>
  <c r="EG24" i="21"/>
  <c r="EG22" i="21"/>
  <c r="EG48" i="21"/>
  <c r="EG78" i="21"/>
  <c r="EG18" i="21"/>
  <c r="EG56" i="21"/>
  <c r="EG93" i="21"/>
  <c r="EG124" i="21"/>
  <c r="EG11" i="21"/>
  <c r="EG76" i="21"/>
  <c r="EG86" i="21"/>
  <c r="EG102" i="21"/>
  <c r="EG117" i="21"/>
  <c r="EG133" i="21"/>
  <c r="EG13" i="21"/>
  <c r="EG19" i="21"/>
  <c r="EG38" i="21"/>
  <c r="EG83" i="21"/>
  <c r="EG99" i="21"/>
  <c r="EG114" i="21"/>
  <c r="EG130" i="21"/>
  <c r="EG146" i="21"/>
  <c r="EG73" i="21"/>
  <c r="EG115" i="21"/>
  <c r="EG3" i="21"/>
  <c r="EG88" i="21"/>
  <c r="EG145" i="21"/>
  <c r="EG77" i="21"/>
  <c r="EG123" i="21"/>
  <c r="EG25" i="21"/>
  <c r="EG111" i="21"/>
  <c r="EG34" i="21"/>
  <c r="EG58" i="21"/>
  <c r="EG101" i="21"/>
  <c r="EG132" i="21"/>
  <c r="EG9" i="21"/>
  <c r="EG69" i="21"/>
  <c r="EG90" i="21"/>
  <c r="EG105" i="21"/>
  <c r="EG121" i="21"/>
  <c r="EG137" i="21"/>
  <c r="EG31" i="21"/>
  <c r="EG10" i="21"/>
  <c r="EG49" i="21"/>
  <c r="EG87" i="21"/>
  <c r="EG43" i="21"/>
  <c r="EG118" i="21"/>
  <c r="EG134" i="21"/>
  <c r="EG150" i="21"/>
  <c r="EG62" i="21"/>
  <c r="EG131" i="21"/>
  <c r="EG29" i="21"/>
  <c r="EG103" i="21"/>
  <c r="EG40" i="21"/>
  <c r="EG60" i="21"/>
  <c r="EG139" i="21"/>
  <c r="EG57" i="21"/>
  <c r="EG127" i="21"/>
  <c r="EG42" i="21"/>
  <c r="EG72" i="21"/>
  <c r="EG108" i="21"/>
  <c r="EG140" i="21"/>
  <c r="EG14" i="21"/>
  <c r="EG71" i="21"/>
  <c r="EG94" i="21"/>
  <c r="EG109" i="21"/>
  <c r="EG125" i="21"/>
  <c r="EG8" i="21"/>
  <c r="EG17" i="21"/>
  <c r="EG65" i="21"/>
  <c r="EG61" i="21"/>
  <c r="EG91" i="21"/>
  <c r="EG106" i="21"/>
  <c r="EG122" i="21"/>
  <c r="EG138" i="21"/>
  <c r="EG5" i="21"/>
  <c r="EG84" i="21"/>
  <c r="EG143" i="21"/>
  <c r="EG68" i="21"/>
  <c r="EG119" i="21"/>
  <c r="EG12" i="21"/>
  <c r="EG92" i="21"/>
  <c r="EG147" i="21"/>
  <c r="EG80" i="21"/>
  <c r="EG141" i="21"/>
  <c r="EG35" i="21"/>
  <c r="EG85" i="21"/>
  <c r="EG116" i="21"/>
  <c r="EG148" i="21"/>
  <c r="EG21" i="21"/>
  <c r="EG82" i="21"/>
  <c r="EG98" i="21"/>
  <c r="EG113" i="21"/>
  <c r="EG129" i="21"/>
  <c r="EG66" i="21"/>
  <c r="EG15" i="21"/>
  <c r="EG33" i="21"/>
  <c r="EG79" i="21"/>
  <c r="EG95" i="21"/>
  <c r="EG110" i="21"/>
  <c r="EG126" i="21"/>
  <c r="EG142" i="21"/>
  <c r="EG20" i="21"/>
  <c r="EG100" i="21"/>
  <c r="EG151" i="21"/>
  <c r="EG36" i="21"/>
  <c r="EG135" i="21"/>
  <c r="EG74" i="21"/>
  <c r="EG107" i="21"/>
  <c r="EG6" i="21"/>
  <c r="EG96" i="21"/>
  <c r="EG149" i="21"/>
  <c r="OQ5" i="19"/>
  <c r="OQ7" i="19" s="1"/>
  <c r="OQ11" i="19" s="1"/>
  <c r="DX37" i="21" s="1"/>
  <c r="EJ322" i="20"/>
  <c r="DX159" i="21"/>
  <c r="JK278" i="18"/>
  <c r="DY51" i="21" l="1"/>
  <c r="DY16" i="21"/>
  <c r="DY23" i="21"/>
  <c r="DY46" i="21"/>
  <c r="DY41" i="21"/>
  <c r="DX51" i="21"/>
  <c r="DX16" i="21"/>
  <c r="DX23" i="21"/>
  <c r="DX46" i="21"/>
  <c r="DX41" i="21"/>
  <c r="DX30" i="21"/>
  <c r="DX26" i="21"/>
  <c r="DY30" i="21"/>
  <c r="DY26" i="21"/>
  <c r="DY54" i="21"/>
  <c r="DY28" i="21"/>
  <c r="DY52" i="21"/>
  <c r="DX52" i="21"/>
  <c r="DX54" i="21"/>
  <c r="DX28" i="21"/>
  <c r="DX32" i="21"/>
  <c r="DX154" i="21"/>
  <c r="DX53" i="21"/>
  <c r="DX153" i="21"/>
  <c r="DY154" i="21"/>
  <c r="DY53" i="21"/>
  <c r="DY153" i="21"/>
  <c r="EI158" i="21"/>
  <c r="DY32" i="21"/>
  <c r="DY47" i="21"/>
  <c r="DY57" i="21"/>
  <c r="DY5" i="21"/>
  <c r="DY67" i="21"/>
  <c r="DY63" i="21"/>
  <c r="DY69" i="21"/>
  <c r="DY92" i="21"/>
  <c r="DY107" i="21"/>
  <c r="DY123" i="21"/>
  <c r="DY139" i="21"/>
  <c r="DY3" i="21"/>
  <c r="DY81" i="21"/>
  <c r="DY19" i="21"/>
  <c r="DY38" i="21"/>
  <c r="DY93" i="21"/>
  <c r="DY108" i="21"/>
  <c r="DY124" i="21"/>
  <c r="DY140" i="21"/>
  <c r="DY4" i="21"/>
  <c r="DY31" i="21"/>
  <c r="DY68" i="21"/>
  <c r="DY39" i="21"/>
  <c r="DY94" i="21"/>
  <c r="DY109" i="21"/>
  <c r="DY125" i="21"/>
  <c r="DY141" i="21"/>
  <c r="DY12" i="21"/>
  <c r="DY74" i="21"/>
  <c r="DY76" i="21"/>
  <c r="DY72" i="21"/>
  <c r="DY99" i="21"/>
  <c r="DY114" i="21"/>
  <c r="DY130" i="21"/>
  <c r="DY146" i="21"/>
  <c r="DY44" i="21"/>
  <c r="DY40" i="21"/>
  <c r="DY58" i="21"/>
  <c r="DY66" i="21"/>
  <c r="DY79" i="21"/>
  <c r="DY10" i="21"/>
  <c r="DY83" i="21"/>
  <c r="DY96" i="21"/>
  <c r="DY111" i="21"/>
  <c r="DY127" i="21"/>
  <c r="DY143" i="21"/>
  <c r="DY8" i="21"/>
  <c r="DY14" i="21"/>
  <c r="DY64" i="21"/>
  <c r="DY36" i="21"/>
  <c r="DY97" i="21"/>
  <c r="DY112" i="21"/>
  <c r="DY128" i="21"/>
  <c r="DY144" i="21"/>
  <c r="DY78" i="21"/>
  <c r="DY17" i="21"/>
  <c r="DY55" i="21"/>
  <c r="DY71" i="21"/>
  <c r="DY98" i="21"/>
  <c r="DY113" i="21"/>
  <c r="DY129" i="21"/>
  <c r="DY145" i="21"/>
  <c r="DY6" i="21"/>
  <c r="DY25" i="21"/>
  <c r="DY77" i="21"/>
  <c r="DY87" i="21"/>
  <c r="DY43" i="21"/>
  <c r="DY118" i="21"/>
  <c r="DY134" i="21"/>
  <c r="DY150" i="21"/>
  <c r="DY45" i="21"/>
  <c r="DY7" i="21"/>
  <c r="DY56" i="21"/>
  <c r="DY18" i="21"/>
  <c r="DY42" i="21"/>
  <c r="DY65" i="21"/>
  <c r="DY84" i="21"/>
  <c r="DY100" i="21"/>
  <c r="DY115" i="21"/>
  <c r="DY131" i="21"/>
  <c r="DY147" i="21"/>
  <c r="DY24" i="21"/>
  <c r="DY80" i="21"/>
  <c r="DY15" i="21"/>
  <c r="DY85" i="21"/>
  <c r="DY101" i="21"/>
  <c r="DY116" i="21"/>
  <c r="DY132" i="21"/>
  <c r="DY148" i="21"/>
  <c r="DY27" i="21"/>
  <c r="DY22" i="21"/>
  <c r="DY59" i="21"/>
  <c r="DY86" i="21"/>
  <c r="DY102" i="21"/>
  <c r="DY117" i="21"/>
  <c r="DY133" i="21"/>
  <c r="DY149" i="21"/>
  <c r="DY34" i="21"/>
  <c r="DY73" i="21"/>
  <c r="DY70" i="21"/>
  <c r="DY91" i="21"/>
  <c r="DY106" i="21"/>
  <c r="DY122" i="21"/>
  <c r="DY138" i="21"/>
  <c r="DY50" i="21"/>
  <c r="DY61" i="21"/>
  <c r="DY35" i="21"/>
  <c r="DY9" i="21"/>
  <c r="DY75" i="21"/>
  <c r="DY48" i="21"/>
  <c r="DY88" i="21"/>
  <c r="DY103" i="21"/>
  <c r="DY119" i="21"/>
  <c r="DY135" i="21"/>
  <c r="DY151" i="21"/>
  <c r="DY20" i="21"/>
  <c r="DY21" i="21"/>
  <c r="DY33" i="21"/>
  <c r="DY89" i="21"/>
  <c r="DY104" i="21"/>
  <c r="DY120" i="21"/>
  <c r="DY136" i="21"/>
  <c r="DY152" i="21"/>
  <c r="DY13" i="21"/>
  <c r="DY62" i="21"/>
  <c r="DY60" i="21"/>
  <c r="DY90" i="21"/>
  <c r="DY105" i="21"/>
  <c r="DY121" i="21"/>
  <c r="DY137" i="21"/>
  <c r="DY11" i="21"/>
  <c r="DY29" i="21"/>
  <c r="DY82" i="21"/>
  <c r="DY49" i="21"/>
  <c r="DY95" i="21"/>
  <c r="DY110" i="21"/>
  <c r="DY126" i="21"/>
  <c r="DY142" i="21"/>
  <c r="DX47" i="21"/>
  <c r="DX50" i="21"/>
  <c r="DX44" i="21"/>
  <c r="DX45" i="21"/>
  <c r="DX40" i="21"/>
  <c r="DX7" i="21"/>
  <c r="DX57" i="21"/>
  <c r="DX58" i="21"/>
  <c r="DX56" i="21"/>
  <c r="DX35" i="21"/>
  <c r="DX63" i="21"/>
  <c r="DX61" i="21"/>
  <c r="DX21" i="21"/>
  <c r="DX66" i="21"/>
  <c r="DX24" i="21"/>
  <c r="DX27" i="21"/>
  <c r="DX67" i="21"/>
  <c r="DX79" i="21"/>
  <c r="DX80" i="21"/>
  <c r="DX75" i="21"/>
  <c r="DX68" i="21"/>
  <c r="DX64" i="21"/>
  <c r="DX59" i="21"/>
  <c r="DX33" i="21"/>
  <c r="DX38" i="21"/>
  <c r="DX36" i="21"/>
  <c r="DX85" i="21"/>
  <c r="DX89" i="21"/>
  <c r="DX93" i="21"/>
  <c r="DX97" i="21"/>
  <c r="DX101" i="21"/>
  <c r="DX104" i="21"/>
  <c r="DX108" i="21"/>
  <c r="DX112" i="21"/>
  <c r="DX116" i="21"/>
  <c r="DX120" i="21"/>
  <c r="DX124" i="21"/>
  <c r="DX128" i="21"/>
  <c r="DX132" i="21"/>
  <c r="DX136" i="21"/>
  <c r="DX140" i="21"/>
  <c r="DX144" i="21"/>
  <c r="DX148" i="21"/>
  <c r="DX152" i="21"/>
  <c r="DX11" i="21"/>
  <c r="DX18" i="21"/>
  <c r="DX20" i="21"/>
  <c r="DX81" i="21"/>
  <c r="DX14" i="21"/>
  <c r="DX42" i="21"/>
  <c r="DX6" i="21"/>
  <c r="DX82" i="21"/>
  <c r="DX55" i="21"/>
  <c r="DX77" i="21"/>
  <c r="DX60" i="21"/>
  <c r="DX39" i="21"/>
  <c r="DX71" i="21"/>
  <c r="DX86" i="21"/>
  <c r="DX90" i="21"/>
  <c r="DX94" i="21"/>
  <c r="DX98" i="21"/>
  <c r="DX102" i="21"/>
  <c r="DX105" i="21"/>
  <c r="DX109" i="21"/>
  <c r="DX113" i="21"/>
  <c r="DX117" i="21"/>
  <c r="DX121" i="21"/>
  <c r="DX125" i="21"/>
  <c r="DX129" i="21"/>
  <c r="DX133" i="21"/>
  <c r="DX137" i="21"/>
  <c r="DX141" i="21"/>
  <c r="DX145" i="21"/>
  <c r="DX149" i="21"/>
  <c r="DX5" i="21"/>
  <c r="DX4" i="21"/>
  <c r="DX34" i="21"/>
  <c r="DX25" i="21"/>
  <c r="DX65" i="21"/>
  <c r="DX69" i="21"/>
  <c r="DX88" i="21"/>
  <c r="DX96" i="21"/>
  <c r="DX103" i="21"/>
  <c r="DX115" i="21"/>
  <c r="DX123" i="21"/>
  <c r="DX131" i="21"/>
  <c r="DX135" i="21"/>
  <c r="DX143" i="21"/>
  <c r="DX151" i="21"/>
  <c r="DX3" i="21"/>
  <c r="DX8" i="21"/>
  <c r="DX12" i="21"/>
  <c r="DX13" i="21"/>
  <c r="DX31" i="21"/>
  <c r="DX17" i="21"/>
  <c r="DX22" i="21"/>
  <c r="DX62" i="21"/>
  <c r="DX10" i="21"/>
  <c r="DX76" i="21"/>
  <c r="DX15" i="21"/>
  <c r="DX70" i="21"/>
  <c r="DX49" i="21"/>
  <c r="DX72" i="21"/>
  <c r="DX87" i="21"/>
  <c r="DX91" i="21"/>
  <c r="DX95" i="21"/>
  <c r="DX99" i="21"/>
  <c r="DX43" i="21"/>
  <c r="DX106" i="21"/>
  <c r="DX110" i="21"/>
  <c r="DX114" i="21"/>
  <c r="DX118" i="21"/>
  <c r="DX122" i="21"/>
  <c r="DX126" i="21"/>
  <c r="DX130" i="21"/>
  <c r="DX134" i="21"/>
  <c r="DX138" i="21"/>
  <c r="DX142" i="21"/>
  <c r="DX146" i="21"/>
  <c r="DX150" i="21"/>
  <c r="DX78" i="21"/>
  <c r="DX9" i="21"/>
  <c r="DX29" i="21"/>
  <c r="DX74" i="21"/>
  <c r="DX19" i="21"/>
  <c r="DX73" i="21"/>
  <c r="DX48" i="21"/>
  <c r="DX83" i="21"/>
  <c r="DX84" i="21"/>
  <c r="DX92" i="21"/>
  <c r="DX100" i="21"/>
  <c r="DX107" i="21"/>
  <c r="DX111" i="21"/>
  <c r="DX119" i="21"/>
  <c r="DX127" i="21"/>
  <c r="DX139" i="21"/>
  <c r="DX147" i="21"/>
  <c r="EI2" i="20"/>
  <c r="EI1" i="20"/>
  <c r="EI290" i="20"/>
  <c r="EI289" i="20"/>
  <c r="EI288" i="20"/>
  <c r="EI286" i="20"/>
  <c r="EI278" i="20"/>
  <c r="EI275" i="20"/>
  <c r="EI268" i="20"/>
  <c r="EI262" i="20"/>
  <c r="EI249" i="20"/>
  <c r="EI247" i="20"/>
  <c r="EI244" i="20"/>
  <c r="EI243" i="20"/>
  <c r="EI242" i="20"/>
  <c r="EI239" i="20"/>
  <c r="EI238" i="20"/>
  <c r="EI237" i="20"/>
  <c r="EI236" i="20"/>
  <c r="EI230" i="20"/>
  <c r="EI227" i="20"/>
  <c r="EI222" i="20"/>
  <c r="EI219" i="20"/>
  <c r="EI213" i="20"/>
  <c r="EI206" i="20"/>
  <c r="EI201" i="20"/>
  <c r="EI190" i="20"/>
  <c r="EI179" i="20"/>
  <c r="DW2" i="21"/>
  <c r="DW1" i="21"/>
  <c r="JI2" i="18"/>
  <c r="JI1" i="18"/>
  <c r="EH2" i="20"/>
  <c r="EH1" i="20"/>
  <c r="EH290" i="20"/>
  <c r="EH289" i="20"/>
  <c r="EH288" i="20"/>
  <c r="EH286" i="20"/>
  <c r="EH278" i="20"/>
  <c r="EH275" i="20"/>
  <c r="EH268" i="20"/>
  <c r="EH262" i="20"/>
  <c r="EH249" i="20"/>
  <c r="EH247" i="20"/>
  <c r="EH244" i="20"/>
  <c r="EH243" i="20"/>
  <c r="EH242" i="20"/>
  <c r="EH239" i="20"/>
  <c r="EH238" i="20"/>
  <c r="EH237" i="20"/>
  <c r="EH236" i="20"/>
  <c r="EH230" i="20"/>
  <c r="EH227" i="20"/>
  <c r="EH222" i="20"/>
  <c r="EH219" i="20"/>
  <c r="EH213" i="20"/>
  <c r="EH206" i="20"/>
  <c r="EH201" i="20"/>
  <c r="EH190" i="20"/>
  <c r="EH179" i="20"/>
  <c r="DV2" i="21"/>
  <c r="DV1" i="21"/>
  <c r="JG2" i="18"/>
  <c r="JG1" i="18"/>
  <c r="ON9" i="19"/>
  <c r="OK9" i="19"/>
  <c r="EI322" i="20" l="1"/>
  <c r="DW159" i="21"/>
  <c r="JI278" i="18"/>
  <c r="EH322" i="20"/>
  <c r="DV159" i="21"/>
  <c r="JG278" i="18"/>
  <c r="EG2" i="20"/>
  <c r="EG1" i="20"/>
  <c r="EG290" i="20"/>
  <c r="EG289" i="20"/>
  <c r="EG288" i="20"/>
  <c r="EG286" i="20"/>
  <c r="EG278" i="20"/>
  <c r="EG275" i="20"/>
  <c r="EG268" i="20"/>
  <c r="EG262" i="20"/>
  <c r="EG249" i="20"/>
  <c r="EG247" i="20"/>
  <c r="EG244" i="20"/>
  <c r="EG243" i="20"/>
  <c r="EG242" i="20"/>
  <c r="EG239" i="20"/>
  <c r="EG238" i="20"/>
  <c r="EG237" i="20"/>
  <c r="EG236" i="20"/>
  <c r="EG230" i="20"/>
  <c r="EG227" i="20"/>
  <c r="EG222" i="20"/>
  <c r="EG219" i="20"/>
  <c r="EG213" i="20"/>
  <c r="EG206" i="20"/>
  <c r="EG201" i="20"/>
  <c r="EG190" i="20"/>
  <c r="EG179" i="20"/>
  <c r="DU2" i="21"/>
  <c r="DU1" i="21"/>
  <c r="JE2" i="18"/>
  <c r="JE1" i="18"/>
  <c r="OH9" i="19"/>
  <c r="DU159" i="21" l="1"/>
  <c r="EG322" i="20"/>
  <c r="JE278" i="18"/>
  <c r="OH7" i="19"/>
  <c r="OH11" i="19" s="1"/>
  <c r="DU37" i="21" s="1"/>
  <c r="EF2" i="20"/>
  <c r="EF1" i="20"/>
  <c r="EF290" i="20"/>
  <c r="EF289" i="20"/>
  <c r="EF288" i="20"/>
  <c r="EF286" i="20"/>
  <c r="EF278" i="20"/>
  <c r="EF275" i="20"/>
  <c r="EF268" i="20"/>
  <c r="EF262" i="20"/>
  <c r="EF249" i="20"/>
  <c r="EF247" i="20"/>
  <c r="EF244" i="20"/>
  <c r="EF243" i="20"/>
  <c r="EF242" i="20"/>
  <c r="EF239" i="20"/>
  <c r="EF238" i="20"/>
  <c r="EF237" i="20"/>
  <c r="EF236" i="20"/>
  <c r="EF230" i="20"/>
  <c r="EF227" i="20"/>
  <c r="EF222" i="20"/>
  <c r="EF219" i="20"/>
  <c r="EF213" i="20"/>
  <c r="EF206" i="20"/>
  <c r="EF201" i="20"/>
  <c r="EF190" i="20"/>
  <c r="EF179" i="20"/>
  <c r="DT2" i="21"/>
  <c r="DT1" i="21"/>
  <c r="JC2" i="18"/>
  <c r="JC1" i="18"/>
  <c r="OE9" i="19"/>
  <c r="EE2" i="20"/>
  <c r="EE1" i="20"/>
  <c r="EE290" i="20"/>
  <c r="EE289" i="20"/>
  <c r="EE288" i="20"/>
  <c r="EE286" i="20"/>
  <c r="EE278" i="20"/>
  <c r="EE275" i="20"/>
  <c r="EE268" i="20"/>
  <c r="EE262" i="20"/>
  <c r="EE249" i="20"/>
  <c r="EE247" i="20"/>
  <c r="EE244" i="20"/>
  <c r="EE243" i="20"/>
  <c r="EE242" i="20"/>
  <c r="EE239" i="20"/>
  <c r="EE238" i="20"/>
  <c r="EE237" i="20"/>
  <c r="EE236" i="20"/>
  <c r="EE230" i="20"/>
  <c r="EE227" i="20"/>
  <c r="EE222" i="20"/>
  <c r="EE219" i="20"/>
  <c r="EE213" i="20"/>
  <c r="EE206" i="20"/>
  <c r="EE201" i="20"/>
  <c r="EE190" i="20"/>
  <c r="EE179" i="20"/>
  <c r="DS2" i="21"/>
  <c r="DS1" i="21"/>
  <c r="JA2" i="18"/>
  <c r="JA1" i="18"/>
  <c r="OB9" i="19"/>
  <c r="DU51" i="21" l="1"/>
  <c r="DU16" i="21"/>
  <c r="DU23" i="21"/>
  <c r="DU46" i="21"/>
  <c r="DU41" i="21"/>
  <c r="DU30" i="21"/>
  <c r="DU26" i="21"/>
  <c r="DU54" i="21"/>
  <c r="DU28" i="21"/>
  <c r="DU52" i="21"/>
  <c r="DU32" i="21"/>
  <c r="DU154" i="21"/>
  <c r="DU53" i="21"/>
  <c r="DU153" i="21"/>
  <c r="DU44" i="21"/>
  <c r="DU45" i="21"/>
  <c r="DU47" i="21"/>
  <c r="DU50" i="21"/>
  <c r="DU40" i="21"/>
  <c r="DU7" i="21"/>
  <c r="DU61" i="21"/>
  <c r="DU57" i="21"/>
  <c r="DU58" i="21"/>
  <c r="DU56" i="21"/>
  <c r="DU35" i="21"/>
  <c r="DT159" i="21"/>
  <c r="DU21" i="21"/>
  <c r="DU63" i="21"/>
  <c r="DU8" i="21"/>
  <c r="DU24" i="21"/>
  <c r="DU9" i="21"/>
  <c r="DU67" i="21"/>
  <c r="DU29" i="21"/>
  <c r="DU80" i="21"/>
  <c r="DU22" i="21"/>
  <c r="DU68" i="21"/>
  <c r="DU64" i="21"/>
  <c r="DU39" i="21"/>
  <c r="DU48" i="21"/>
  <c r="DU69" i="21"/>
  <c r="DU36" i="21"/>
  <c r="DU85" i="21"/>
  <c r="DU89" i="21"/>
  <c r="DU93" i="21"/>
  <c r="DU97" i="21"/>
  <c r="DU101" i="21"/>
  <c r="DU104" i="21"/>
  <c r="DU108" i="21"/>
  <c r="DU112" i="21"/>
  <c r="DU116" i="21"/>
  <c r="DU120" i="21"/>
  <c r="DU124" i="21"/>
  <c r="DU128" i="21"/>
  <c r="DU132" i="21"/>
  <c r="DU136" i="21"/>
  <c r="DU140" i="21"/>
  <c r="DU144" i="21"/>
  <c r="DU148" i="21"/>
  <c r="DU152" i="21"/>
  <c r="DU4" i="21"/>
  <c r="DU78" i="21"/>
  <c r="DU18" i="21"/>
  <c r="DU17" i="21"/>
  <c r="DU31" i="21"/>
  <c r="DU74" i="21"/>
  <c r="DU25" i="21"/>
  <c r="DU62" i="21"/>
  <c r="DU73" i="21"/>
  <c r="DU65" i="21"/>
  <c r="DU15" i="21"/>
  <c r="DU70" i="21"/>
  <c r="DU83" i="21"/>
  <c r="DU84" i="21"/>
  <c r="DU88" i="21"/>
  <c r="DU92" i="21"/>
  <c r="DU96" i="21"/>
  <c r="DU100" i="21"/>
  <c r="DU103" i="21"/>
  <c r="DU107" i="21"/>
  <c r="DU111" i="21"/>
  <c r="DU115" i="21"/>
  <c r="DU119" i="21"/>
  <c r="DU123" i="21"/>
  <c r="DU127" i="21"/>
  <c r="DU131" i="21"/>
  <c r="DU135" i="21"/>
  <c r="DU139" i="21"/>
  <c r="DU143" i="21"/>
  <c r="DU147" i="21"/>
  <c r="DU151" i="21"/>
  <c r="DU66" i="21"/>
  <c r="DU12" i="21"/>
  <c r="DU20" i="21"/>
  <c r="DU34" i="21"/>
  <c r="DU79" i="21"/>
  <c r="DU19" i="21"/>
  <c r="DU75" i="21"/>
  <c r="DU82" i="21"/>
  <c r="DU55" i="21"/>
  <c r="DU59" i="21"/>
  <c r="DU33" i="21"/>
  <c r="DU38" i="21"/>
  <c r="DU71" i="21"/>
  <c r="DU86" i="21"/>
  <c r="DU90" i="21"/>
  <c r="DU94" i="21"/>
  <c r="DU98" i="21"/>
  <c r="DU102" i="21"/>
  <c r="DU105" i="21"/>
  <c r="DU109" i="21"/>
  <c r="DU113" i="21"/>
  <c r="DU117" i="21"/>
  <c r="DU121" i="21"/>
  <c r="DU125" i="21"/>
  <c r="DU129" i="21"/>
  <c r="DU133" i="21"/>
  <c r="DU137" i="21"/>
  <c r="DU141" i="21"/>
  <c r="DU145" i="21"/>
  <c r="DU149" i="21"/>
  <c r="DU5" i="21"/>
  <c r="DU3" i="21"/>
  <c r="DU11" i="21"/>
  <c r="DU27" i="21"/>
  <c r="DU13" i="21"/>
  <c r="DU81" i="21"/>
  <c r="DU14" i="21"/>
  <c r="DU42" i="21"/>
  <c r="DU6" i="21"/>
  <c r="DU10" i="21"/>
  <c r="DU76" i="21"/>
  <c r="DU77" i="21"/>
  <c r="DU60" i="21"/>
  <c r="DU49" i="21"/>
  <c r="DU72" i="21"/>
  <c r="DU87" i="21"/>
  <c r="DU91" i="21"/>
  <c r="DU95" i="21"/>
  <c r="DU99" i="21"/>
  <c r="DU43" i="21"/>
  <c r="DU106" i="21"/>
  <c r="DU110" i="21"/>
  <c r="DU114" i="21"/>
  <c r="DU118" i="21"/>
  <c r="DU122" i="21"/>
  <c r="DU126" i="21"/>
  <c r="DU130" i="21"/>
  <c r="DU134" i="21"/>
  <c r="DU138" i="21"/>
  <c r="DU142" i="21"/>
  <c r="DU146" i="21"/>
  <c r="DU150" i="21"/>
  <c r="EF322" i="20"/>
  <c r="JC278" i="18"/>
  <c r="EE322" i="20"/>
  <c r="DS159" i="21"/>
  <c r="JA278" i="18"/>
  <c r="OB7" i="19"/>
  <c r="OB11" i="19" s="1"/>
  <c r="DS37" i="21" s="1"/>
  <c r="ED2" i="20"/>
  <c r="ED1" i="20"/>
  <c r="ED290" i="20"/>
  <c r="ED289" i="20"/>
  <c r="ED288" i="20"/>
  <c r="ED286" i="20"/>
  <c r="ED278" i="20"/>
  <c r="ED275" i="20"/>
  <c r="ED268" i="20"/>
  <c r="ED262" i="20"/>
  <c r="ED249" i="20"/>
  <c r="ED247" i="20"/>
  <c r="ED244" i="20"/>
  <c r="ED243" i="20"/>
  <c r="ED242" i="20"/>
  <c r="ED239" i="20"/>
  <c r="ED238" i="20"/>
  <c r="ED237" i="20"/>
  <c r="ED236" i="20"/>
  <c r="ED230" i="20"/>
  <c r="ED227" i="20"/>
  <c r="ED222" i="20"/>
  <c r="ED219" i="20"/>
  <c r="ED213" i="20"/>
  <c r="ED206" i="20"/>
  <c r="ED201" i="20"/>
  <c r="ED190" i="20"/>
  <c r="ED179" i="20"/>
  <c r="DR2" i="21"/>
  <c r="DR1" i="21"/>
  <c r="IY2" i="18"/>
  <c r="IY1" i="18"/>
  <c r="NY9" i="19"/>
  <c r="EC2" i="20"/>
  <c r="EC1" i="20"/>
  <c r="EC290" i="20"/>
  <c r="EC289" i="20"/>
  <c r="EC288" i="20"/>
  <c r="EC286" i="20"/>
  <c r="EC278" i="20"/>
  <c r="EC275" i="20"/>
  <c r="EC268" i="20"/>
  <c r="EC262" i="20"/>
  <c r="EC249" i="20"/>
  <c r="EC247" i="20"/>
  <c r="EC244" i="20"/>
  <c r="EC243" i="20"/>
  <c r="EC242" i="20"/>
  <c r="EC239" i="20"/>
  <c r="EC238" i="20"/>
  <c r="EC237" i="20"/>
  <c r="EC236" i="20"/>
  <c r="EC230" i="20"/>
  <c r="EC227" i="20"/>
  <c r="EC222" i="20"/>
  <c r="EC219" i="20"/>
  <c r="EC213" i="20"/>
  <c r="EC206" i="20"/>
  <c r="EC201" i="20"/>
  <c r="EC190" i="20"/>
  <c r="EC179" i="20"/>
  <c r="DQ2" i="21"/>
  <c r="DQ1" i="21"/>
  <c r="IW2" i="18"/>
  <c r="IW1" i="18"/>
  <c r="NV9" i="19"/>
  <c r="EB2" i="20"/>
  <c r="EB1" i="20"/>
  <c r="EB290" i="20"/>
  <c r="EB289" i="20"/>
  <c r="EB288" i="20"/>
  <c r="EB286" i="20"/>
  <c r="EB278" i="20"/>
  <c r="EB275" i="20"/>
  <c r="EB268" i="20"/>
  <c r="EB262" i="20"/>
  <c r="EB249" i="20"/>
  <c r="EB247" i="20"/>
  <c r="EB244" i="20"/>
  <c r="EB243" i="20"/>
  <c r="EB242" i="20"/>
  <c r="EB239" i="20"/>
  <c r="EB238" i="20"/>
  <c r="EB237" i="20"/>
  <c r="EB236" i="20"/>
  <c r="EB230" i="20"/>
  <c r="EB227" i="20"/>
  <c r="EB222" i="20"/>
  <c r="EB219" i="20"/>
  <c r="EB213" i="20"/>
  <c r="EB206" i="20"/>
  <c r="EB201" i="20"/>
  <c r="EB190" i="20"/>
  <c r="EB179" i="20"/>
  <c r="DP2" i="21"/>
  <c r="DP1" i="21"/>
  <c r="IU2" i="18"/>
  <c r="IU1" i="18"/>
  <c r="NS9" i="19"/>
  <c r="DS51" i="21" l="1"/>
  <c r="DS16" i="21"/>
  <c r="DS23" i="21"/>
  <c r="DS46" i="21"/>
  <c r="DS41" i="21"/>
  <c r="DS30" i="21"/>
  <c r="DS26" i="21"/>
  <c r="DS52" i="21"/>
  <c r="DS54" i="21"/>
  <c r="DS28" i="21"/>
  <c r="DS32" i="21"/>
  <c r="DS154" i="21"/>
  <c r="DS53" i="21"/>
  <c r="DS153" i="21"/>
  <c r="DS47" i="21"/>
  <c r="DS50" i="21"/>
  <c r="DS44" i="21"/>
  <c r="DS45" i="21"/>
  <c r="DS40" i="21"/>
  <c r="DS7" i="21"/>
  <c r="DS61" i="21"/>
  <c r="DS57" i="21"/>
  <c r="DS58" i="21"/>
  <c r="DS35" i="21"/>
  <c r="DS56" i="21"/>
  <c r="DS21" i="21"/>
  <c r="DS63" i="21"/>
  <c r="ED322" i="20"/>
  <c r="EC322" i="20"/>
  <c r="DS11" i="21"/>
  <c r="DS12" i="21"/>
  <c r="DS20" i="21"/>
  <c r="DS31" i="21"/>
  <c r="DS74" i="21"/>
  <c r="DS25" i="21"/>
  <c r="DS75" i="21"/>
  <c r="DS82" i="21"/>
  <c r="DS55" i="21"/>
  <c r="DS59" i="21"/>
  <c r="DS33" i="21"/>
  <c r="DS38" i="21"/>
  <c r="DS71" i="21"/>
  <c r="DS86" i="21"/>
  <c r="DS90" i="21"/>
  <c r="DS94" i="21"/>
  <c r="DS98" i="21"/>
  <c r="DS102" i="21"/>
  <c r="DS105" i="21"/>
  <c r="DS109" i="21"/>
  <c r="DS113" i="21"/>
  <c r="DS117" i="21"/>
  <c r="DS121" i="21"/>
  <c r="DS125" i="21"/>
  <c r="DS129" i="21"/>
  <c r="DS133" i="21"/>
  <c r="DS137" i="21"/>
  <c r="DS141" i="21"/>
  <c r="DS145" i="21"/>
  <c r="DS149" i="21"/>
  <c r="DS5" i="21"/>
  <c r="DS66" i="21"/>
  <c r="DS24" i="21"/>
  <c r="DS27" i="21"/>
  <c r="DS81" i="21"/>
  <c r="DS14" i="21"/>
  <c r="DS42" i="21"/>
  <c r="DS34" i="21"/>
  <c r="DS68" i="21"/>
  <c r="DS64" i="21"/>
  <c r="DS39" i="21"/>
  <c r="DS48" i="21"/>
  <c r="DS69" i="21"/>
  <c r="DS36" i="21"/>
  <c r="DS85" i="21"/>
  <c r="DS89" i="21"/>
  <c r="DS93" i="21"/>
  <c r="DS97" i="21"/>
  <c r="DS101" i="21"/>
  <c r="DS104" i="21"/>
  <c r="DS108" i="21"/>
  <c r="DS112" i="21"/>
  <c r="DS116" i="21"/>
  <c r="DS120" i="21"/>
  <c r="DS124" i="21"/>
  <c r="DS128" i="21"/>
  <c r="DS132" i="21"/>
  <c r="DS136" i="21"/>
  <c r="DS140" i="21"/>
  <c r="DS144" i="21"/>
  <c r="DS148" i="21"/>
  <c r="DS152" i="21"/>
  <c r="DS3" i="21"/>
  <c r="DS78" i="21"/>
  <c r="DS18" i="21"/>
  <c r="DS67" i="21"/>
  <c r="DS13" i="21"/>
  <c r="DS80" i="21"/>
  <c r="DS29" i="21"/>
  <c r="DS6" i="21"/>
  <c r="DS10" i="21"/>
  <c r="DS76" i="21"/>
  <c r="DS77" i="21"/>
  <c r="DS60" i="21"/>
  <c r="DS49" i="21"/>
  <c r="DS72" i="21"/>
  <c r="DS87" i="21"/>
  <c r="DS91" i="21"/>
  <c r="DS95" i="21"/>
  <c r="DS99" i="21"/>
  <c r="DS43" i="21"/>
  <c r="DS106" i="21"/>
  <c r="DS110" i="21"/>
  <c r="DS114" i="21"/>
  <c r="DS118" i="21"/>
  <c r="DS122" i="21"/>
  <c r="DS126" i="21"/>
  <c r="DS130" i="21"/>
  <c r="DS134" i="21"/>
  <c r="DS138" i="21"/>
  <c r="DS142" i="21"/>
  <c r="DS146" i="21"/>
  <c r="DS150" i="21"/>
  <c r="DS4" i="21"/>
  <c r="DS8" i="21"/>
  <c r="DS9" i="21"/>
  <c r="DS17" i="21"/>
  <c r="DS79" i="21"/>
  <c r="DS19" i="21"/>
  <c r="DS22" i="21"/>
  <c r="DS62" i="21"/>
  <c r="DS73" i="21"/>
  <c r="DS65" i="21"/>
  <c r="DS15" i="21"/>
  <c r="DS70" i="21"/>
  <c r="DS83" i="21"/>
  <c r="DS84" i="21"/>
  <c r="DS88" i="21"/>
  <c r="DS92" i="21"/>
  <c r="DS96" i="21"/>
  <c r="DS100" i="21"/>
  <c r="DS103" i="21"/>
  <c r="DS107" i="21"/>
  <c r="DS111" i="21"/>
  <c r="DS115" i="21"/>
  <c r="DS119" i="21"/>
  <c r="DS123" i="21"/>
  <c r="DS127" i="21"/>
  <c r="DS131" i="21"/>
  <c r="DS135" i="21"/>
  <c r="DS139" i="21"/>
  <c r="DS143" i="21"/>
  <c r="DS147" i="21"/>
  <c r="DS151" i="21"/>
  <c r="DR159" i="21"/>
  <c r="IW278" i="18"/>
  <c r="IY278" i="18"/>
  <c r="DQ159" i="21"/>
  <c r="EB322" i="20"/>
  <c r="DP159" i="21"/>
  <c r="IU278" i="18"/>
  <c r="EA2" i="20"/>
  <c r="EA1" i="20"/>
  <c r="EA290" i="20"/>
  <c r="EA289" i="20"/>
  <c r="EA288" i="20"/>
  <c r="EA286" i="20"/>
  <c r="EA278" i="20"/>
  <c r="EA275" i="20"/>
  <c r="EA268" i="20"/>
  <c r="EA262" i="20"/>
  <c r="EA249" i="20"/>
  <c r="EA247" i="20"/>
  <c r="EA244" i="20"/>
  <c r="EA243" i="20"/>
  <c r="EA242" i="20"/>
  <c r="EA239" i="20"/>
  <c r="EA238" i="20"/>
  <c r="EA237" i="20"/>
  <c r="EA236" i="20"/>
  <c r="EA230" i="20"/>
  <c r="EA227" i="20"/>
  <c r="EA222" i="20"/>
  <c r="EA219" i="20"/>
  <c r="EA213" i="20"/>
  <c r="EA206" i="20"/>
  <c r="EA201" i="20"/>
  <c r="EA190" i="20"/>
  <c r="EA179" i="20"/>
  <c r="DO2" i="21"/>
  <c r="DO1" i="21"/>
  <c r="IS2" i="18"/>
  <c r="IS1" i="18"/>
  <c r="DZ2" i="20"/>
  <c r="DZ1" i="20"/>
  <c r="DZ290" i="20"/>
  <c r="DZ289" i="20"/>
  <c r="DZ288" i="20"/>
  <c r="DZ286" i="20"/>
  <c r="DZ278" i="20"/>
  <c r="DZ275" i="20"/>
  <c r="DZ268" i="20"/>
  <c r="DZ262" i="20"/>
  <c r="DZ249" i="20"/>
  <c r="DZ247" i="20"/>
  <c r="DZ244" i="20"/>
  <c r="DZ243" i="20"/>
  <c r="DZ242" i="20"/>
  <c r="DZ239" i="20"/>
  <c r="DZ238" i="20"/>
  <c r="DZ237" i="20"/>
  <c r="DZ236" i="20"/>
  <c r="DZ230" i="20"/>
  <c r="DZ227" i="20"/>
  <c r="DZ222" i="20"/>
  <c r="DZ219" i="20"/>
  <c r="DZ213" i="20"/>
  <c r="DZ206" i="20"/>
  <c r="DZ201" i="20"/>
  <c r="DZ190" i="20"/>
  <c r="DZ179" i="20"/>
  <c r="DN2" i="21"/>
  <c r="DN1" i="21"/>
  <c r="IQ2" i="18"/>
  <c r="IQ1" i="18"/>
  <c r="NP9" i="19"/>
  <c r="NM9" i="19"/>
  <c r="IS278" i="18" l="1"/>
  <c r="EA322" i="20"/>
  <c r="DO159" i="21"/>
  <c r="DZ322" i="20"/>
  <c r="DN159" i="21"/>
  <c r="IQ278" i="18"/>
  <c r="DY2" i="20"/>
  <c r="DY1" i="20"/>
  <c r="DY290" i="20"/>
  <c r="DY289" i="20"/>
  <c r="DY288" i="20"/>
  <c r="DY286" i="20"/>
  <c r="DY278" i="20"/>
  <c r="DY275" i="20"/>
  <c r="DY268" i="20"/>
  <c r="DY262" i="20"/>
  <c r="DY249" i="20"/>
  <c r="DY247" i="20"/>
  <c r="DY244" i="20"/>
  <c r="DY243" i="20"/>
  <c r="DY242" i="20"/>
  <c r="DY239" i="20"/>
  <c r="DY238" i="20"/>
  <c r="DY237" i="20"/>
  <c r="DY236" i="20"/>
  <c r="DY230" i="20"/>
  <c r="DY227" i="20"/>
  <c r="DY222" i="20"/>
  <c r="DY219" i="20"/>
  <c r="DY213" i="20"/>
  <c r="DY206" i="20"/>
  <c r="DY201" i="20"/>
  <c r="DY190" i="20"/>
  <c r="DY179" i="20"/>
  <c r="DM2" i="21"/>
  <c r="DM1" i="21"/>
  <c r="IO2" i="18"/>
  <c r="IO1" i="18"/>
  <c r="NJ9" i="19"/>
  <c r="DY322" i="20" l="1"/>
  <c r="DM159" i="21"/>
  <c r="IO278" i="18"/>
  <c r="DL2" i="21"/>
  <c r="DL1" i="21"/>
  <c r="DX2" i="20"/>
  <c r="DX1" i="20"/>
  <c r="DX290" i="20"/>
  <c r="DX289" i="20"/>
  <c r="DX288" i="20"/>
  <c r="DX286" i="20"/>
  <c r="DX278" i="20"/>
  <c r="DX275" i="20"/>
  <c r="DX268" i="20"/>
  <c r="DX262" i="20"/>
  <c r="DX249" i="20"/>
  <c r="DX247" i="20"/>
  <c r="DX244" i="20"/>
  <c r="DX243" i="20"/>
  <c r="DX242" i="20"/>
  <c r="DX239" i="20"/>
  <c r="DX238" i="20"/>
  <c r="DX237" i="20"/>
  <c r="DX236" i="20"/>
  <c r="DX230" i="20"/>
  <c r="DX227" i="20"/>
  <c r="DX222" i="20"/>
  <c r="DX219" i="20"/>
  <c r="DX213" i="20"/>
  <c r="DX206" i="20"/>
  <c r="DX201" i="20"/>
  <c r="DX190" i="20"/>
  <c r="DX179" i="20"/>
  <c r="IM2" i="18"/>
  <c r="IM1" i="18"/>
  <c r="NG9" i="19"/>
  <c r="DX322" i="20" l="1"/>
  <c r="DL159" i="21"/>
  <c r="IM278" i="18"/>
  <c r="DK2" i="21"/>
  <c r="DK1" i="21"/>
  <c r="DW2" i="20"/>
  <c r="DW1" i="20"/>
  <c r="DW290" i="20"/>
  <c r="DW289" i="20"/>
  <c r="DW288" i="20"/>
  <c r="DW286" i="20"/>
  <c r="DW278" i="20"/>
  <c r="DW275" i="20"/>
  <c r="DW268" i="20"/>
  <c r="DW262" i="20"/>
  <c r="DW249" i="20"/>
  <c r="DW247" i="20"/>
  <c r="DW244" i="20"/>
  <c r="DW243" i="20"/>
  <c r="DW242" i="20"/>
  <c r="DW239" i="20"/>
  <c r="DW238" i="20"/>
  <c r="DW237" i="20"/>
  <c r="DW236" i="20"/>
  <c r="DW230" i="20"/>
  <c r="DW227" i="20"/>
  <c r="DW222" i="20"/>
  <c r="DW219" i="20"/>
  <c r="DW213" i="20"/>
  <c r="DW206" i="20"/>
  <c r="DW201" i="20"/>
  <c r="DW190" i="20"/>
  <c r="DW179" i="20"/>
  <c r="DW322" i="20"/>
  <c r="IK2" i="18"/>
  <c r="IK1" i="18"/>
  <c r="ND9" i="19"/>
  <c r="DV2" i="20"/>
  <c r="DV1" i="20"/>
  <c r="DV290" i="20"/>
  <c r="DV289" i="20"/>
  <c r="DV288" i="20"/>
  <c r="DV286" i="20"/>
  <c r="DV278" i="20"/>
  <c r="DV275" i="20"/>
  <c r="DV268" i="20"/>
  <c r="DV262" i="20"/>
  <c r="DV249" i="20"/>
  <c r="DV247" i="20"/>
  <c r="DV244" i="20"/>
  <c r="DV243" i="20"/>
  <c r="DV242" i="20"/>
  <c r="DV239" i="20"/>
  <c r="DV238" i="20"/>
  <c r="DV237" i="20"/>
  <c r="DV236" i="20"/>
  <c r="DV230" i="20"/>
  <c r="DV227" i="20"/>
  <c r="DV222" i="20"/>
  <c r="DV219" i="20"/>
  <c r="DV213" i="20"/>
  <c r="DV206" i="20"/>
  <c r="DV201" i="20"/>
  <c r="DV190" i="20"/>
  <c r="DV179" i="20"/>
  <c r="DJ2" i="21"/>
  <c r="DJ1" i="21"/>
  <c r="II2" i="18"/>
  <c r="II1" i="18"/>
  <c r="NA9" i="19"/>
  <c r="DK159" i="21" l="1"/>
  <c r="IK278" i="18"/>
  <c r="DV322" i="20"/>
  <c r="DJ159" i="21"/>
  <c r="II278" i="18"/>
  <c r="DU2" i="20"/>
  <c r="DU1" i="20"/>
  <c r="DU290" i="20"/>
  <c r="DU289" i="20"/>
  <c r="DU288" i="20"/>
  <c r="DU286" i="20"/>
  <c r="DU278" i="20"/>
  <c r="DU275" i="20"/>
  <c r="DU268" i="20"/>
  <c r="DU262" i="20"/>
  <c r="DU249" i="20"/>
  <c r="DU247" i="20"/>
  <c r="DU244" i="20"/>
  <c r="DU243" i="20"/>
  <c r="DU242" i="20"/>
  <c r="DU239" i="20"/>
  <c r="DU238" i="20"/>
  <c r="DU237" i="20"/>
  <c r="DU236" i="20"/>
  <c r="DU230" i="20"/>
  <c r="DU227" i="20"/>
  <c r="DU222" i="20"/>
  <c r="DU219" i="20"/>
  <c r="DU213" i="20"/>
  <c r="DU206" i="20"/>
  <c r="DU201" i="20"/>
  <c r="DU190" i="20"/>
  <c r="DU179" i="20"/>
  <c r="DI2" i="21"/>
  <c r="DI1" i="21"/>
  <c r="IG2" i="18"/>
  <c r="IG1" i="18"/>
  <c r="MX9" i="19"/>
  <c r="DU322" i="20" l="1"/>
  <c r="DI159" i="21"/>
  <c r="IG278" i="18"/>
  <c r="IE1" i="18"/>
  <c r="DT2" i="20" l="1"/>
  <c r="DT1" i="20"/>
  <c r="DT290" i="20"/>
  <c r="DT289" i="20"/>
  <c r="DT288" i="20"/>
  <c r="DT286" i="20"/>
  <c r="DT278" i="20"/>
  <c r="DT275" i="20"/>
  <c r="DT268" i="20"/>
  <c r="DT262" i="20"/>
  <c r="DT249" i="20"/>
  <c r="DT247" i="20"/>
  <c r="DT244" i="20"/>
  <c r="DT243" i="20"/>
  <c r="DT242" i="20"/>
  <c r="DT239" i="20"/>
  <c r="DT238" i="20"/>
  <c r="DT237" i="20"/>
  <c r="DT236" i="20"/>
  <c r="DT230" i="20"/>
  <c r="DT227" i="20"/>
  <c r="DT222" i="20"/>
  <c r="DT219" i="20"/>
  <c r="DT213" i="20"/>
  <c r="DT206" i="20"/>
  <c r="DT201" i="20"/>
  <c r="DT190" i="20"/>
  <c r="DT179" i="20"/>
  <c r="DH2" i="21"/>
  <c r="DH1" i="21"/>
  <c r="IE2" i="18"/>
  <c r="IE278" i="18" s="1"/>
  <c r="MU9" i="19"/>
  <c r="DS2" i="20"/>
  <c r="DS1" i="20"/>
  <c r="DS290" i="20"/>
  <c r="DS289" i="20"/>
  <c r="DS288" i="20"/>
  <c r="DS286" i="20"/>
  <c r="DS278" i="20"/>
  <c r="DS275" i="20"/>
  <c r="DS268" i="20"/>
  <c r="DS262" i="20"/>
  <c r="DS249" i="20"/>
  <c r="DS247" i="20"/>
  <c r="DS244" i="20"/>
  <c r="DS243" i="20"/>
  <c r="DS242" i="20"/>
  <c r="DS239" i="20"/>
  <c r="DS238" i="20"/>
  <c r="DS237" i="20"/>
  <c r="DS236" i="20"/>
  <c r="DS230" i="20"/>
  <c r="DS227" i="20"/>
  <c r="DS222" i="20"/>
  <c r="DS219" i="20"/>
  <c r="DS213" i="20"/>
  <c r="DS206" i="20"/>
  <c r="DS201" i="20"/>
  <c r="DS190" i="20"/>
  <c r="DS179" i="20"/>
  <c r="DG2" i="21"/>
  <c r="DG1" i="21"/>
  <c r="IC2" i="18"/>
  <c r="IC1" i="18"/>
  <c r="MR8" i="19"/>
  <c r="MR9" i="19" s="1"/>
  <c r="DS322" i="20" l="1"/>
  <c r="DT322" i="20"/>
  <c r="DH159" i="21"/>
  <c r="DG159" i="21"/>
  <c r="IC278" i="18"/>
  <c r="DR2" i="20"/>
  <c r="DR1" i="20"/>
  <c r="DR290" i="20"/>
  <c r="DR289" i="20"/>
  <c r="DR288" i="20"/>
  <c r="DR286" i="20"/>
  <c r="DR278" i="20"/>
  <c r="DR275" i="20"/>
  <c r="DR268" i="20"/>
  <c r="DR262" i="20"/>
  <c r="DR249" i="20"/>
  <c r="DR247" i="20"/>
  <c r="DR244" i="20"/>
  <c r="DR243" i="20"/>
  <c r="DR242" i="20"/>
  <c r="DR239" i="20"/>
  <c r="DR238" i="20"/>
  <c r="DR237" i="20"/>
  <c r="DR236" i="20"/>
  <c r="DR230" i="20"/>
  <c r="DR227" i="20"/>
  <c r="DR222" i="20"/>
  <c r="DR219" i="20"/>
  <c r="DR213" i="20"/>
  <c r="DR206" i="20"/>
  <c r="DR201" i="20"/>
  <c r="DR190" i="20"/>
  <c r="DR179" i="20"/>
  <c r="DR322" i="20"/>
  <c r="IA2" i="18"/>
  <c r="IA1" i="18"/>
  <c r="DF2" i="21"/>
  <c r="DF1" i="21"/>
  <c r="MO9" i="19"/>
  <c r="DF159" i="21" l="1"/>
  <c r="IA278" i="18"/>
  <c r="C5" i="20"/>
  <c r="C19" i="20"/>
  <c r="C8" i="20"/>
  <c r="C4" i="20"/>
  <c r="C6" i="20"/>
  <c r="C20" i="20"/>
  <c r="C26" i="20"/>
  <c r="C22" i="20"/>
  <c r="C100" i="20"/>
  <c r="C126" i="20"/>
  <c r="C11" i="20"/>
  <c r="C12" i="20"/>
  <c r="C36" i="20"/>
  <c r="C21" i="20"/>
  <c r="C15" i="20"/>
  <c r="C41" i="20"/>
  <c r="C38" i="20"/>
  <c r="C33" i="20"/>
  <c r="C40" i="20"/>
  <c r="C35" i="20"/>
  <c r="C16" i="20"/>
  <c r="C34" i="20"/>
  <c r="C66" i="20"/>
  <c r="C77" i="20"/>
  <c r="C32" i="20"/>
  <c r="C85" i="20"/>
  <c r="C121" i="20"/>
  <c r="C130" i="20"/>
  <c r="C136" i="20"/>
  <c r="C57" i="20"/>
  <c r="C67" i="20"/>
  <c r="C111" i="20"/>
  <c r="C53" i="20"/>
  <c r="C59" i="20"/>
  <c r="C58" i="20"/>
  <c r="C44" i="20"/>
  <c r="C74" i="20"/>
  <c r="C110" i="20"/>
  <c r="C55" i="20"/>
  <c r="C68" i="20"/>
  <c r="C17" i="20"/>
  <c r="C27" i="20"/>
  <c r="C79" i="20"/>
  <c r="C39" i="20"/>
  <c r="C14" i="20"/>
  <c r="C83" i="20"/>
  <c r="C78" i="20"/>
  <c r="C50" i="20"/>
  <c r="C91" i="20"/>
  <c r="C37" i="20"/>
  <c r="C137" i="20"/>
  <c r="C70" i="20"/>
  <c r="C95" i="20"/>
  <c r="C97" i="20"/>
  <c r="C25" i="20"/>
  <c r="C75" i="20"/>
  <c r="C104" i="20"/>
  <c r="C134" i="20"/>
  <c r="C81" i="20"/>
  <c r="C56" i="20"/>
  <c r="C51" i="20"/>
  <c r="C105" i="20"/>
  <c r="C102" i="20"/>
  <c r="C87" i="20"/>
  <c r="C89" i="20"/>
  <c r="C138" i="20"/>
  <c r="C76" i="20"/>
  <c r="C80" i="20"/>
  <c r="C142" i="20"/>
  <c r="C71" i="20"/>
  <c r="C65" i="20"/>
  <c r="C139" i="20"/>
  <c r="C144" i="20"/>
  <c r="C63" i="20"/>
  <c r="C42" i="20"/>
  <c r="C72" i="20"/>
  <c r="C60" i="20"/>
  <c r="C143" i="20"/>
  <c r="C84" i="20"/>
  <c r="C118" i="20"/>
  <c r="C145" i="20"/>
  <c r="C52" i="20"/>
  <c r="C146" i="20"/>
  <c r="C147" i="20"/>
  <c r="C108" i="20"/>
  <c r="C47" i="20"/>
  <c r="C43" i="20"/>
  <c r="C140" i="20"/>
  <c r="C99" i="20"/>
  <c r="C49" i="20"/>
  <c r="C69" i="20"/>
  <c r="C148" i="20"/>
  <c r="C86" i="20"/>
  <c r="C64" i="20"/>
  <c r="C96" i="20"/>
  <c r="C98" i="20"/>
  <c r="C46" i="20"/>
  <c r="C141" i="20"/>
  <c r="C135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29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32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82" i="20"/>
  <c r="C287" i="20"/>
  <c r="C288" i="20"/>
  <c r="C289" i="20"/>
  <c r="C290" i="20"/>
  <c r="C291" i="20"/>
  <c r="C131" i="20"/>
  <c r="C292" i="20"/>
  <c r="C293" i="20"/>
  <c r="C3" i="20"/>
  <c r="DQ179" i="20"/>
  <c r="DQ190" i="20"/>
  <c r="DQ201" i="20"/>
  <c r="DQ206" i="20"/>
  <c r="DQ213" i="20"/>
  <c r="DQ219" i="20"/>
  <c r="DQ222" i="20"/>
  <c r="DQ227" i="20"/>
  <c r="DQ230" i="20"/>
  <c r="DQ236" i="20"/>
  <c r="DQ237" i="20"/>
  <c r="DQ238" i="20"/>
  <c r="DQ239" i="20"/>
  <c r="DQ242" i="20"/>
  <c r="DQ243" i="20"/>
  <c r="DQ244" i="20"/>
  <c r="DQ247" i="20"/>
  <c r="DQ249" i="20"/>
  <c r="DQ262" i="20"/>
  <c r="DQ268" i="20"/>
  <c r="DQ275" i="20"/>
  <c r="DQ278" i="20"/>
  <c r="DQ286" i="20"/>
  <c r="DQ288" i="20"/>
  <c r="DQ289" i="20"/>
  <c r="DQ290" i="20"/>
  <c r="GA311" i="20" l="1"/>
  <c r="GA313" i="20"/>
  <c r="GA310" i="20"/>
  <c r="GA312" i="20"/>
  <c r="DQ2" i="20"/>
  <c r="DQ1" i="20"/>
  <c r="DE2" i="21"/>
  <c r="DE1" i="21"/>
  <c r="HY2" i="18"/>
  <c r="HY1" i="18"/>
  <c r="ML9" i="19"/>
  <c r="DQ322" i="20" l="1"/>
  <c r="DE159" i="21"/>
  <c r="HY278" i="18"/>
  <c r="ML7" i="19"/>
  <c r="ML11" i="19" s="1"/>
  <c r="DE37" i="21" s="1"/>
  <c r="DP1" i="20"/>
  <c r="DP2" i="20"/>
  <c r="DO2" i="20"/>
  <c r="DO1" i="20"/>
  <c r="HW2" i="18"/>
  <c r="HW1" i="18"/>
  <c r="HU2" i="18"/>
  <c r="HU1" i="18"/>
  <c r="DE51" i="21" l="1"/>
  <c r="DE16" i="21"/>
  <c r="DE23" i="21"/>
  <c r="DE46" i="21"/>
  <c r="DE41" i="21"/>
  <c r="DE30" i="21"/>
  <c r="DE26" i="21"/>
  <c r="DE54" i="21"/>
  <c r="DE28" i="21"/>
  <c r="DE52" i="21"/>
  <c r="DE32" i="21"/>
  <c r="DE154" i="21"/>
  <c r="DE53" i="21"/>
  <c r="DE153" i="21"/>
  <c r="DE44" i="21"/>
  <c r="DE45" i="21"/>
  <c r="DE50" i="21"/>
  <c r="DE47" i="21"/>
  <c r="DE40" i="21"/>
  <c r="DE7" i="21"/>
  <c r="DE57" i="21"/>
  <c r="DE58" i="21"/>
  <c r="DE56" i="21"/>
  <c r="DE35" i="21"/>
  <c r="DE63" i="21"/>
  <c r="DE61" i="21"/>
  <c r="DE33" i="21"/>
  <c r="DE21" i="21"/>
  <c r="DE68" i="21"/>
  <c r="DE10" i="21"/>
  <c r="DE67" i="21"/>
  <c r="DE3" i="21"/>
  <c r="DE8" i="21"/>
  <c r="DE18" i="21"/>
  <c r="DE85" i="21"/>
  <c r="DE79" i="21"/>
  <c r="DE87" i="21"/>
  <c r="DE29" i="21"/>
  <c r="DE34" i="21"/>
  <c r="DE55" i="21"/>
  <c r="DE59" i="21"/>
  <c r="DE13" i="21"/>
  <c r="DE15" i="21"/>
  <c r="DE36" i="21"/>
  <c r="DE91" i="21"/>
  <c r="DE95" i="21"/>
  <c r="DE98" i="21"/>
  <c r="DE102" i="21"/>
  <c r="DE105" i="21"/>
  <c r="DE109" i="21"/>
  <c r="DE113" i="21"/>
  <c r="DE117" i="21"/>
  <c r="DE121" i="21"/>
  <c r="DE125" i="21"/>
  <c r="DE129" i="21"/>
  <c r="DE133" i="21"/>
  <c r="DE137" i="21"/>
  <c r="DE12" i="21"/>
  <c r="DE66" i="21"/>
  <c r="DE27" i="21"/>
  <c r="DE86" i="21"/>
  <c r="DE42" i="21"/>
  <c r="DE75" i="21"/>
  <c r="DE65" i="21"/>
  <c r="DE77" i="21"/>
  <c r="DE60" i="21"/>
  <c r="DE83" i="21"/>
  <c r="DE93" i="21"/>
  <c r="DE97" i="21"/>
  <c r="DE43" i="21"/>
  <c r="DE107" i="21"/>
  <c r="DE112" i="21"/>
  <c r="DE118" i="21"/>
  <c r="DE123" i="21"/>
  <c r="DE128" i="21"/>
  <c r="DE134" i="21"/>
  <c r="DE139" i="21"/>
  <c r="DE142" i="21"/>
  <c r="DE146" i="21"/>
  <c r="DE150" i="21"/>
  <c r="DE78" i="21"/>
  <c r="DE9" i="21"/>
  <c r="DE31" i="21"/>
  <c r="DE62" i="21"/>
  <c r="DE25" i="21"/>
  <c r="DE73" i="21"/>
  <c r="DE76" i="21"/>
  <c r="DE89" i="21"/>
  <c r="DE84" i="21"/>
  <c r="DE71" i="21"/>
  <c r="DE94" i="21"/>
  <c r="DE99" i="21"/>
  <c r="DE103" i="21"/>
  <c r="DE108" i="21"/>
  <c r="DE114" i="21"/>
  <c r="DE119" i="21"/>
  <c r="DE124" i="21"/>
  <c r="DE130" i="21"/>
  <c r="DE135" i="21"/>
  <c r="DE64" i="21"/>
  <c r="DE143" i="21"/>
  <c r="DE147" i="21"/>
  <c r="DE151" i="21"/>
  <c r="DE11" i="21"/>
  <c r="DE24" i="21"/>
  <c r="DE81" i="21"/>
  <c r="DE74" i="21"/>
  <c r="DE22" i="21"/>
  <c r="DE82" i="21"/>
  <c r="DE90" i="21"/>
  <c r="DE39" i="21"/>
  <c r="DE38" i="21"/>
  <c r="DE72" i="21"/>
  <c r="DE96" i="21"/>
  <c r="DE100" i="21"/>
  <c r="DE104" i="21"/>
  <c r="DE110" i="21"/>
  <c r="DE115" i="21"/>
  <c r="DE120" i="21"/>
  <c r="DE126" i="21"/>
  <c r="DE131" i="21"/>
  <c r="DE136" i="21"/>
  <c r="DE140" i="21"/>
  <c r="DE148" i="21"/>
  <c r="DE69" i="21"/>
  <c r="DE4" i="21"/>
  <c r="DE80" i="21"/>
  <c r="DE20" i="21"/>
  <c r="DE19" i="21"/>
  <c r="DE14" i="21"/>
  <c r="DE70" i="21"/>
  <c r="DE92" i="21"/>
  <c r="DE101" i="21"/>
  <c r="DE111" i="21"/>
  <c r="DE122" i="21"/>
  <c r="DE132" i="21"/>
  <c r="DE141" i="21"/>
  <c r="DE149" i="21"/>
  <c r="DE144" i="21"/>
  <c r="DE17" i="21"/>
  <c r="DE88" i="21"/>
  <c r="DE48" i="21"/>
  <c r="DE49" i="21"/>
  <c r="DE6" i="21"/>
  <c r="DE106" i="21"/>
  <c r="DE116" i="21"/>
  <c r="DE127" i="21"/>
  <c r="DE138" i="21"/>
  <c r="DE145" i="21"/>
  <c r="DE152" i="21"/>
  <c r="DE5" i="21"/>
  <c r="DO322" i="20"/>
  <c r="DP322" i="20"/>
  <c r="HW278" i="18"/>
  <c r="HU278" i="18"/>
  <c r="MI9" i="19" l="1"/>
  <c r="MF9" i="19"/>
  <c r="DN2" i="20"/>
  <c r="DN1" i="20"/>
  <c r="DN290" i="20"/>
  <c r="DN289" i="20"/>
  <c r="DN288" i="20"/>
  <c r="DN286" i="20"/>
  <c r="DN278" i="20"/>
  <c r="DN275" i="20"/>
  <c r="DN268" i="20"/>
  <c r="DN262" i="20"/>
  <c r="DN249" i="20"/>
  <c r="DN247" i="20"/>
  <c r="DN244" i="20"/>
  <c r="DN243" i="20"/>
  <c r="DN242" i="20"/>
  <c r="DN239" i="20"/>
  <c r="DN238" i="20"/>
  <c r="DN237" i="20"/>
  <c r="DN236" i="20"/>
  <c r="DN230" i="20"/>
  <c r="DN227" i="20"/>
  <c r="DN222" i="20"/>
  <c r="DN219" i="20"/>
  <c r="DN213" i="20"/>
  <c r="DN206" i="20"/>
  <c r="DN201" i="20"/>
  <c r="DN190" i="20"/>
  <c r="DN179" i="20"/>
  <c r="DD2" i="21"/>
  <c r="DD1" i="21"/>
  <c r="MC8" i="19"/>
  <c r="MC9" i="19" s="1"/>
  <c r="HS2" i="18"/>
  <c r="HS1" i="18"/>
  <c r="DN322" i="20" l="1"/>
  <c r="DD159" i="21"/>
  <c r="HS278" i="18"/>
  <c r="DL179" i="20"/>
  <c r="DL190" i="20"/>
  <c r="DL201" i="20"/>
  <c r="DL206" i="20"/>
  <c r="DL213" i="20"/>
  <c r="DL219" i="20"/>
  <c r="DL222" i="20"/>
  <c r="DL227" i="20"/>
  <c r="DL230" i="20"/>
  <c r="DL236" i="20"/>
  <c r="DL237" i="20"/>
  <c r="DL238" i="20"/>
  <c r="DL239" i="20"/>
  <c r="DL242" i="20"/>
  <c r="DL243" i="20"/>
  <c r="DL244" i="20"/>
  <c r="DL247" i="20"/>
  <c r="DL249" i="20"/>
  <c r="DL262" i="20"/>
  <c r="DL268" i="20"/>
  <c r="DL275" i="20"/>
  <c r="DL278" i="20"/>
  <c r="DL286" i="20"/>
  <c r="DL288" i="20"/>
  <c r="DL289" i="20"/>
  <c r="DL290" i="20"/>
  <c r="DM2" i="20"/>
  <c r="DM1" i="20"/>
  <c r="DL2" i="20"/>
  <c r="DL1" i="20"/>
  <c r="DM290" i="20"/>
  <c r="DM289" i="20"/>
  <c r="DM288" i="20"/>
  <c r="DM286" i="20"/>
  <c r="DM278" i="20"/>
  <c r="DM275" i="20"/>
  <c r="DM268" i="20"/>
  <c r="DM262" i="20"/>
  <c r="DM249" i="20"/>
  <c r="DM247" i="20"/>
  <c r="DM244" i="20"/>
  <c r="DM243" i="20"/>
  <c r="DM242" i="20"/>
  <c r="DM239" i="20"/>
  <c r="DM238" i="20"/>
  <c r="DM237" i="20"/>
  <c r="DM236" i="20"/>
  <c r="DM230" i="20"/>
  <c r="DM227" i="20"/>
  <c r="DM222" i="20"/>
  <c r="DM219" i="20"/>
  <c r="DM213" i="20"/>
  <c r="DM206" i="20"/>
  <c r="DM201" i="20"/>
  <c r="DM190" i="20"/>
  <c r="DM179" i="20"/>
  <c r="DC2" i="21"/>
  <c r="DC1" i="21"/>
  <c r="DB2" i="21"/>
  <c r="DB1" i="21"/>
  <c r="HQ1" i="18"/>
  <c r="HQ2" i="18"/>
  <c r="HO2" i="18"/>
  <c r="HO1" i="18"/>
  <c r="DM322" i="20" l="1"/>
  <c r="DL322" i="20"/>
  <c r="DC159" i="21"/>
  <c r="DB159" i="21"/>
  <c r="HQ278" i="18"/>
  <c r="HO278" i="18"/>
  <c r="DK2" i="20"/>
  <c r="DK1" i="20"/>
  <c r="DK290" i="20"/>
  <c r="DK289" i="20"/>
  <c r="DK288" i="20"/>
  <c r="DK286" i="20"/>
  <c r="DK278" i="20"/>
  <c r="DK275" i="20"/>
  <c r="DK268" i="20"/>
  <c r="DK262" i="20"/>
  <c r="DK249" i="20"/>
  <c r="DK247" i="20"/>
  <c r="DK244" i="20"/>
  <c r="DK243" i="20"/>
  <c r="DK242" i="20"/>
  <c r="DK239" i="20"/>
  <c r="DK238" i="20"/>
  <c r="DK237" i="20"/>
  <c r="DK236" i="20"/>
  <c r="DK230" i="20"/>
  <c r="DK227" i="20"/>
  <c r="DK222" i="20"/>
  <c r="DK219" i="20"/>
  <c r="DK213" i="20"/>
  <c r="DK206" i="20"/>
  <c r="DK201" i="20"/>
  <c r="DK190" i="20"/>
  <c r="DK179" i="20"/>
  <c r="DA2" i="21"/>
  <c r="DA1" i="21"/>
  <c r="HM2" i="18"/>
  <c r="HM1" i="18"/>
  <c r="LT9" i="19"/>
  <c r="DJ2" i="20"/>
  <c r="DJ1" i="20"/>
  <c r="DJ290" i="20"/>
  <c r="DJ289" i="20"/>
  <c r="DJ288" i="20"/>
  <c r="DJ286" i="20"/>
  <c r="DJ278" i="20"/>
  <c r="DJ275" i="20"/>
  <c r="DJ268" i="20"/>
  <c r="DJ262" i="20"/>
  <c r="DJ249" i="20"/>
  <c r="DJ247" i="20"/>
  <c r="DJ244" i="20"/>
  <c r="DJ243" i="20"/>
  <c r="DJ242" i="20"/>
  <c r="DJ239" i="20"/>
  <c r="DJ238" i="20"/>
  <c r="DJ237" i="20"/>
  <c r="DJ236" i="20"/>
  <c r="DJ230" i="20"/>
  <c r="DJ227" i="20"/>
  <c r="DJ222" i="20"/>
  <c r="DJ219" i="20"/>
  <c r="DJ213" i="20"/>
  <c r="DJ206" i="20"/>
  <c r="DJ201" i="20"/>
  <c r="DJ190" i="20"/>
  <c r="DJ179" i="20"/>
  <c r="CZ2" i="21"/>
  <c r="CZ1" i="21"/>
  <c r="HK2" i="18"/>
  <c r="HK1" i="18"/>
  <c r="LQ9" i="19"/>
  <c r="DI2" i="20"/>
  <c r="DI1" i="20"/>
  <c r="DI290" i="20"/>
  <c r="DI289" i="20"/>
  <c r="DI288" i="20"/>
  <c r="DI286" i="20"/>
  <c r="DI278" i="20"/>
  <c r="DI275" i="20"/>
  <c r="DI268" i="20"/>
  <c r="DI262" i="20"/>
  <c r="DI249" i="20"/>
  <c r="DI247" i="20"/>
  <c r="DI244" i="20"/>
  <c r="DI243" i="20"/>
  <c r="DI242" i="20"/>
  <c r="DI239" i="20"/>
  <c r="DI238" i="20"/>
  <c r="DI237" i="20"/>
  <c r="DI236" i="20"/>
  <c r="DI230" i="20"/>
  <c r="DI227" i="20"/>
  <c r="DI222" i="20"/>
  <c r="DI219" i="20"/>
  <c r="DI213" i="20"/>
  <c r="DI206" i="20"/>
  <c r="DI201" i="20"/>
  <c r="DI190" i="20"/>
  <c r="DI179" i="20"/>
  <c r="CY2" i="21"/>
  <c r="CY1" i="21"/>
  <c r="HI2" i="18"/>
  <c r="HI1" i="18"/>
  <c r="LN9" i="19"/>
  <c r="DK322" i="20" l="1"/>
  <c r="DJ322" i="20"/>
  <c r="DA159" i="21"/>
  <c r="HM278" i="18"/>
  <c r="HK278" i="18"/>
  <c r="CZ159" i="21"/>
  <c r="DI322" i="20"/>
  <c r="CY159" i="21"/>
  <c r="HI278" i="18"/>
  <c r="DH2" i="20"/>
  <c r="DH1" i="20"/>
  <c r="DH290" i="20"/>
  <c r="DH289" i="20"/>
  <c r="DH288" i="20"/>
  <c r="DH286" i="20"/>
  <c r="DH278" i="20"/>
  <c r="DH275" i="20"/>
  <c r="DH268" i="20"/>
  <c r="DH262" i="20"/>
  <c r="DH249" i="20"/>
  <c r="DH247" i="20"/>
  <c r="DH244" i="20"/>
  <c r="DH243" i="20"/>
  <c r="DH242" i="20"/>
  <c r="DH239" i="20"/>
  <c r="DH238" i="20"/>
  <c r="DH237" i="20"/>
  <c r="DH236" i="20"/>
  <c r="DH230" i="20"/>
  <c r="DH227" i="20"/>
  <c r="DH222" i="20"/>
  <c r="DH219" i="20"/>
  <c r="DH213" i="20"/>
  <c r="DH206" i="20"/>
  <c r="DH201" i="20"/>
  <c r="DH190" i="20"/>
  <c r="DH179" i="20"/>
  <c r="CX2" i="21"/>
  <c r="CX1" i="21"/>
  <c r="HG2" i="18"/>
  <c r="HG1" i="18"/>
  <c r="LK9" i="19"/>
  <c r="DG2" i="20"/>
  <c r="DG1" i="20"/>
  <c r="DG290" i="20"/>
  <c r="DG289" i="20"/>
  <c r="DG288" i="20"/>
  <c r="DG286" i="20"/>
  <c r="DG278" i="20"/>
  <c r="DG275" i="20"/>
  <c r="DG268" i="20"/>
  <c r="DG262" i="20"/>
  <c r="DG249" i="20"/>
  <c r="DG247" i="20"/>
  <c r="DG244" i="20"/>
  <c r="DG243" i="20"/>
  <c r="DG242" i="20"/>
  <c r="DG239" i="20"/>
  <c r="DG238" i="20"/>
  <c r="DG237" i="20"/>
  <c r="DG236" i="20"/>
  <c r="DG230" i="20"/>
  <c r="DG227" i="20"/>
  <c r="DG222" i="20"/>
  <c r="DG219" i="20"/>
  <c r="DG213" i="20"/>
  <c r="DG206" i="20"/>
  <c r="DG201" i="20"/>
  <c r="DG190" i="20"/>
  <c r="DG179" i="20"/>
  <c r="CW2" i="21"/>
  <c r="CW1" i="21"/>
  <c r="HE2" i="18"/>
  <c r="HE1" i="18"/>
  <c r="LH9" i="19"/>
  <c r="DF2" i="20"/>
  <c r="DF1" i="20"/>
  <c r="DF290" i="20"/>
  <c r="DF289" i="20"/>
  <c r="DF288" i="20"/>
  <c r="DF286" i="20"/>
  <c r="DF278" i="20"/>
  <c r="DF275" i="20"/>
  <c r="DF268" i="20"/>
  <c r="DF262" i="20"/>
  <c r="DF249" i="20"/>
  <c r="DF247" i="20"/>
  <c r="DF244" i="20"/>
  <c r="DF243" i="20"/>
  <c r="DF242" i="20"/>
  <c r="DF239" i="20"/>
  <c r="DF238" i="20"/>
  <c r="DF237" i="20"/>
  <c r="DF236" i="20"/>
  <c r="DF230" i="20"/>
  <c r="DF227" i="20"/>
  <c r="DF222" i="20"/>
  <c r="DF219" i="20"/>
  <c r="DF213" i="20"/>
  <c r="DF206" i="20"/>
  <c r="DF201" i="20"/>
  <c r="DF190" i="20"/>
  <c r="DF179" i="20"/>
  <c r="CV2" i="21"/>
  <c r="CV1" i="21"/>
  <c r="HC2" i="18"/>
  <c r="HC1" i="18"/>
  <c r="LE9" i="19"/>
  <c r="DE2" i="20"/>
  <c r="DE1" i="20"/>
  <c r="DE290" i="20"/>
  <c r="DE289" i="20"/>
  <c r="DE288" i="20"/>
  <c r="DE286" i="20"/>
  <c r="DE278" i="20"/>
  <c r="DE275" i="20"/>
  <c r="DE268" i="20"/>
  <c r="DE262" i="20"/>
  <c r="DE249" i="20"/>
  <c r="DE247" i="20"/>
  <c r="DE244" i="20"/>
  <c r="DE243" i="20"/>
  <c r="DE242" i="20"/>
  <c r="DE239" i="20"/>
  <c r="DE238" i="20"/>
  <c r="DE237" i="20"/>
  <c r="DE236" i="20"/>
  <c r="DE230" i="20"/>
  <c r="DE227" i="20"/>
  <c r="DE222" i="20"/>
  <c r="DE219" i="20"/>
  <c r="DE213" i="20"/>
  <c r="DE206" i="20"/>
  <c r="DE201" i="20"/>
  <c r="DE190" i="20"/>
  <c r="DE179" i="20"/>
  <c r="CU2" i="21"/>
  <c r="CU1" i="21"/>
  <c r="HA2" i="18"/>
  <c r="HA1" i="18"/>
  <c r="LB9" i="19"/>
  <c r="DH322" i="20" l="1"/>
  <c r="DG322" i="20"/>
  <c r="CX159" i="21"/>
  <c r="CW159" i="21"/>
  <c r="DF322" i="20"/>
  <c r="HG278" i="18"/>
  <c r="HC278" i="18"/>
  <c r="CV159" i="21"/>
  <c r="DE322" i="20"/>
  <c r="HE278" i="18"/>
  <c r="CU159" i="21"/>
  <c r="HA278" i="18"/>
  <c r="DD2" i="20"/>
  <c r="DD1" i="20"/>
  <c r="DD290" i="20"/>
  <c r="DD289" i="20"/>
  <c r="DD288" i="20"/>
  <c r="DD286" i="20"/>
  <c r="DD278" i="20"/>
  <c r="DD275" i="20"/>
  <c r="DD268" i="20"/>
  <c r="DD262" i="20"/>
  <c r="DD249" i="20"/>
  <c r="DD247" i="20"/>
  <c r="DD244" i="20"/>
  <c r="DD243" i="20"/>
  <c r="DD242" i="20"/>
  <c r="DD239" i="20"/>
  <c r="DD238" i="20"/>
  <c r="DD237" i="20"/>
  <c r="DD236" i="20"/>
  <c r="DD230" i="20"/>
  <c r="DD227" i="20"/>
  <c r="DD222" i="20"/>
  <c r="DD219" i="20"/>
  <c r="DD213" i="20"/>
  <c r="DD206" i="20"/>
  <c r="DD201" i="20"/>
  <c r="DD190" i="20"/>
  <c r="DD179" i="20"/>
  <c r="CT1" i="21"/>
  <c r="CT2" i="21"/>
  <c r="GY2" i="18"/>
  <c r="GY1" i="18"/>
  <c r="KY9" i="19"/>
  <c r="DA2" i="20"/>
  <c r="DA1" i="20"/>
  <c r="DA290" i="20"/>
  <c r="DA289" i="20"/>
  <c r="DA288" i="20"/>
  <c r="DA286" i="20"/>
  <c r="DA278" i="20"/>
  <c r="DA275" i="20"/>
  <c r="DA268" i="20"/>
  <c r="DA262" i="20"/>
  <c r="DA249" i="20"/>
  <c r="DA247" i="20"/>
  <c r="DA244" i="20"/>
  <c r="DA243" i="20"/>
  <c r="DA242" i="20"/>
  <c r="DA239" i="20"/>
  <c r="DA238" i="20"/>
  <c r="DA237" i="20"/>
  <c r="DA236" i="20"/>
  <c r="DA230" i="20"/>
  <c r="DA227" i="20"/>
  <c r="DA222" i="20"/>
  <c r="DA219" i="20"/>
  <c r="DA213" i="20"/>
  <c r="DA206" i="20"/>
  <c r="DA201" i="20"/>
  <c r="DA190" i="20"/>
  <c r="DA179" i="20"/>
  <c r="CQ2" i="21"/>
  <c r="CQ1" i="21"/>
  <c r="GS2" i="18"/>
  <c r="GS1" i="18"/>
  <c r="KP9" i="19"/>
  <c r="DD322" i="20" l="1"/>
  <c r="DA322" i="20"/>
  <c r="CT159" i="21"/>
  <c r="CQ159" i="21"/>
  <c r="GY278" i="18"/>
  <c r="GS278" i="18"/>
  <c r="GW2" i="18"/>
  <c r="GW1" i="18"/>
  <c r="CS2" i="21"/>
  <c r="CS1" i="21"/>
  <c r="DC2" i="20"/>
  <c r="DC1" i="20"/>
  <c r="DC290" i="20"/>
  <c r="DC289" i="20"/>
  <c r="DC288" i="20"/>
  <c r="DC286" i="20"/>
  <c r="DC278" i="20"/>
  <c r="DC275" i="20"/>
  <c r="DC268" i="20"/>
  <c r="DC262" i="20"/>
  <c r="DC249" i="20"/>
  <c r="DC247" i="20"/>
  <c r="DC244" i="20"/>
  <c r="DC243" i="20"/>
  <c r="DC242" i="20"/>
  <c r="DC239" i="20"/>
  <c r="DC238" i="20"/>
  <c r="DC237" i="20"/>
  <c r="DC236" i="20"/>
  <c r="DC230" i="20"/>
  <c r="DC227" i="20"/>
  <c r="DC222" i="20"/>
  <c r="DC219" i="20"/>
  <c r="DC213" i="20"/>
  <c r="DC206" i="20"/>
  <c r="DC201" i="20"/>
  <c r="DC190" i="20"/>
  <c r="DC179" i="20"/>
  <c r="KV9" i="19"/>
  <c r="DC322" i="20" l="1"/>
  <c r="GW278" i="18"/>
  <c r="CS159" i="21"/>
  <c r="KV7" i="19"/>
  <c r="KV11" i="19" s="1"/>
  <c r="CS37" i="21" s="1"/>
  <c r="DB2" i="20"/>
  <c r="DB1" i="20"/>
  <c r="CR2" i="21"/>
  <c r="CR1" i="21"/>
  <c r="GU2" i="18"/>
  <c r="GU1" i="18"/>
  <c r="CZ2" i="20"/>
  <c r="CZ1" i="20"/>
  <c r="CP2" i="21"/>
  <c r="CP1" i="21"/>
  <c r="GQ2" i="18"/>
  <c r="GQ1" i="18"/>
  <c r="CN2" i="21"/>
  <c r="CN1" i="21"/>
  <c r="CX2" i="20"/>
  <c r="CX1" i="20"/>
  <c r="GM2" i="18"/>
  <c r="GM1" i="18"/>
  <c r="DB290" i="20"/>
  <c r="DB289" i="20"/>
  <c r="DB288" i="20"/>
  <c r="DB286" i="20"/>
  <c r="DB278" i="20"/>
  <c r="DB275" i="20"/>
  <c r="DB268" i="20"/>
  <c r="DB262" i="20"/>
  <c r="DB249" i="20"/>
  <c r="DB247" i="20"/>
  <c r="DB244" i="20"/>
  <c r="DB243" i="20"/>
  <c r="DB242" i="20"/>
  <c r="DB239" i="20"/>
  <c r="DB238" i="20"/>
  <c r="DB237" i="20"/>
  <c r="DB236" i="20"/>
  <c r="DB230" i="20"/>
  <c r="DB227" i="20"/>
  <c r="DB222" i="20"/>
  <c r="DB219" i="20"/>
  <c r="DB213" i="20"/>
  <c r="DB206" i="20"/>
  <c r="DB201" i="20"/>
  <c r="DB190" i="20"/>
  <c r="DB179" i="20"/>
  <c r="KS9" i="19"/>
  <c r="E63" i="29"/>
  <c r="E62" i="29"/>
  <c r="E61" i="29"/>
  <c r="F57" i="29" s="1"/>
  <c r="KM9" i="19"/>
  <c r="KG9" i="19"/>
  <c r="CZ290" i="20"/>
  <c r="CZ289" i="20"/>
  <c r="CZ288" i="20"/>
  <c r="CZ286" i="20"/>
  <c r="CZ278" i="20"/>
  <c r="CZ275" i="20"/>
  <c r="CZ268" i="20"/>
  <c r="CZ262" i="20"/>
  <c r="CZ249" i="20"/>
  <c r="CZ247" i="20"/>
  <c r="CZ244" i="20"/>
  <c r="CZ243" i="20"/>
  <c r="CZ242" i="20"/>
  <c r="CZ239" i="20"/>
  <c r="CZ238" i="20"/>
  <c r="CZ237" i="20"/>
  <c r="CZ236" i="20"/>
  <c r="CZ230" i="20"/>
  <c r="CZ227" i="20"/>
  <c r="CZ222" i="20"/>
  <c r="CZ219" i="20"/>
  <c r="CZ213" i="20"/>
  <c r="CZ206" i="20"/>
  <c r="CZ201" i="20"/>
  <c r="CZ190" i="20"/>
  <c r="CZ179" i="20"/>
  <c r="CX290" i="20"/>
  <c r="CX289" i="20"/>
  <c r="CX288" i="20"/>
  <c r="CX286" i="20"/>
  <c r="CX278" i="20"/>
  <c r="CX275" i="20"/>
  <c r="CX268" i="20"/>
  <c r="CX262" i="20"/>
  <c r="CX249" i="20"/>
  <c r="CX247" i="20"/>
  <c r="CX244" i="20"/>
  <c r="CX243" i="20"/>
  <c r="CX242" i="20"/>
  <c r="CX239" i="20"/>
  <c r="CX238" i="20"/>
  <c r="CX237" i="20"/>
  <c r="CX236" i="20"/>
  <c r="CX230" i="20"/>
  <c r="CX227" i="20"/>
  <c r="CX222" i="20"/>
  <c r="CX219" i="20"/>
  <c r="CX213" i="20"/>
  <c r="CX206" i="20"/>
  <c r="CX201" i="20"/>
  <c r="CX190" i="20"/>
  <c r="CX179" i="20"/>
  <c r="CS51" i="21" l="1"/>
  <c r="CS16" i="21"/>
  <c r="CS23" i="21"/>
  <c r="CS46" i="21"/>
  <c r="CS41" i="21"/>
  <c r="CS30" i="21"/>
  <c r="CS26" i="21"/>
  <c r="CS28" i="21"/>
  <c r="CS52" i="21"/>
  <c r="CS54" i="21"/>
  <c r="CS32" i="21"/>
  <c r="CS154" i="21"/>
  <c r="CS53" i="21"/>
  <c r="CS153" i="21"/>
  <c r="QJ36" i="19"/>
  <c r="QJ20" i="19" s="1"/>
  <c r="QD40" i="19"/>
  <c r="QD24" i="19" s="1"/>
  <c r="PO43" i="19"/>
  <c r="PO24" i="19" s="1"/>
  <c r="CS47" i="21"/>
  <c r="CS50" i="21"/>
  <c r="CS44" i="21"/>
  <c r="CS45" i="21"/>
  <c r="CS40" i="21"/>
  <c r="CS7" i="21"/>
  <c r="CS61" i="21"/>
  <c r="CS58" i="21"/>
  <c r="CS56" i="21"/>
  <c r="CS57" i="21"/>
  <c r="CS35" i="21"/>
  <c r="CS21" i="21"/>
  <c r="CS63" i="21"/>
  <c r="CS10" i="21"/>
  <c r="CS33" i="21"/>
  <c r="CS67" i="21"/>
  <c r="CS68" i="21"/>
  <c r="CS20" i="21"/>
  <c r="CS147" i="21"/>
  <c r="CP159" i="21"/>
  <c r="CS75" i="21"/>
  <c r="CS76" i="21"/>
  <c r="CS77" i="21"/>
  <c r="CS78" i="21"/>
  <c r="CS12" i="21"/>
  <c r="CS86" i="21"/>
  <c r="CS73" i="21"/>
  <c r="CS27" i="21"/>
  <c r="CS34" i="21"/>
  <c r="CS82" i="21"/>
  <c r="CS31" i="21"/>
  <c r="CS59" i="21"/>
  <c r="CS84" i="21"/>
  <c r="CS96" i="21"/>
  <c r="CS74" i="21"/>
  <c r="CS99" i="21"/>
  <c r="CS43" i="21"/>
  <c r="CS106" i="21"/>
  <c r="CS110" i="21"/>
  <c r="CS114" i="21"/>
  <c r="CS118" i="21"/>
  <c r="CS122" i="21"/>
  <c r="CS126" i="21"/>
  <c r="CS130" i="21"/>
  <c r="CS134" i="21"/>
  <c r="CS138" i="21"/>
  <c r="CS141" i="21"/>
  <c r="CS145" i="21"/>
  <c r="CS149" i="21"/>
  <c r="CS152" i="21"/>
  <c r="CS3" i="21"/>
  <c r="CS79" i="21"/>
  <c r="CS17" i="21"/>
  <c r="CS11" i="21"/>
  <c r="CS9" i="21"/>
  <c r="CS91" i="21"/>
  <c r="CS42" i="21"/>
  <c r="CS55" i="21"/>
  <c r="CS90" i="21"/>
  <c r="CS89" i="21"/>
  <c r="CS25" i="21"/>
  <c r="CS15" i="21"/>
  <c r="CS6" i="21"/>
  <c r="CS100" i="21"/>
  <c r="CS103" i="21"/>
  <c r="CS107" i="21"/>
  <c r="CS111" i="21"/>
  <c r="CS115" i="21"/>
  <c r="CS119" i="21"/>
  <c r="CS123" i="21"/>
  <c r="CS127" i="21"/>
  <c r="CS131" i="21"/>
  <c r="CS135" i="21"/>
  <c r="CS139" i="21"/>
  <c r="CS142" i="21"/>
  <c r="CS146" i="21"/>
  <c r="CS150" i="21"/>
  <c r="CS4" i="21"/>
  <c r="CS5" i="21"/>
  <c r="CS66" i="21"/>
  <c r="CS8" i="21"/>
  <c r="CS62" i="21"/>
  <c r="CS22" i="21"/>
  <c r="CS88" i="21"/>
  <c r="CS92" i="21"/>
  <c r="CS65" i="21"/>
  <c r="CS93" i="21"/>
  <c r="CS39" i="21"/>
  <c r="CS83" i="21"/>
  <c r="CS38" i="21"/>
  <c r="CS97" i="21"/>
  <c r="CS101" i="21"/>
  <c r="CS104" i="21"/>
  <c r="CS108" i="21"/>
  <c r="CS112" i="21"/>
  <c r="CS116" i="21"/>
  <c r="CS120" i="21"/>
  <c r="CS124" i="21"/>
  <c r="CS128" i="21"/>
  <c r="CS132" i="21"/>
  <c r="CS136" i="21"/>
  <c r="CS64" i="21"/>
  <c r="CS143" i="21"/>
  <c r="CS151" i="21"/>
  <c r="CS80" i="21"/>
  <c r="CS81" i="21"/>
  <c r="CS85" i="21"/>
  <c r="CS87" i="21"/>
  <c r="CS19" i="21"/>
  <c r="CS18" i="21"/>
  <c r="CS29" i="21"/>
  <c r="CS94" i="21"/>
  <c r="CS24" i="21"/>
  <c r="CS60" i="21"/>
  <c r="CS95" i="21"/>
  <c r="CS13" i="21"/>
  <c r="CS98" i="21"/>
  <c r="CS102" i="21"/>
  <c r="CS105" i="21"/>
  <c r="CS109" i="21"/>
  <c r="CS113" i="21"/>
  <c r="CS117" i="21"/>
  <c r="CS121" i="21"/>
  <c r="CS125" i="21"/>
  <c r="CS129" i="21"/>
  <c r="CS133" i="21"/>
  <c r="CS137" i="21"/>
  <c r="CS140" i="21"/>
  <c r="CS144" i="21"/>
  <c r="CS148" i="21"/>
  <c r="CS69" i="21"/>
  <c r="GQ278" i="18"/>
  <c r="CR159" i="21"/>
  <c r="GU278" i="18"/>
  <c r="DB322" i="20"/>
  <c r="GM278" i="18"/>
  <c r="KM7" i="19"/>
  <c r="KM11" i="19" s="1"/>
  <c r="CP37" i="21" s="1"/>
  <c r="F16" i="29"/>
  <c r="F31" i="29"/>
  <c r="PL42" i="19" s="1"/>
  <c r="PL23" i="19" s="1"/>
  <c r="F22" i="29"/>
  <c r="F6" i="29"/>
  <c r="F38" i="29"/>
  <c r="F14" i="29"/>
  <c r="F30" i="29"/>
  <c r="F54" i="29"/>
  <c r="F8" i="29"/>
  <c r="KG31" i="19" s="1"/>
  <c r="F24" i="29"/>
  <c r="F42" i="29"/>
  <c r="F46" i="29"/>
  <c r="F10" i="29"/>
  <c r="F18" i="29"/>
  <c r="F26" i="29"/>
  <c r="F34" i="29"/>
  <c r="F4" i="29"/>
  <c r="F12" i="29"/>
  <c r="F20" i="29"/>
  <c r="F28" i="29"/>
  <c r="F35" i="29"/>
  <c r="F50" i="29"/>
  <c r="F39" i="29"/>
  <c r="F43" i="29"/>
  <c r="F47" i="29"/>
  <c r="F51" i="29"/>
  <c r="F55" i="29"/>
  <c r="NM31" i="19" s="1"/>
  <c r="NM18" i="19" s="1"/>
  <c r="F5" i="29"/>
  <c r="KG28" i="19" s="1"/>
  <c r="F7" i="29"/>
  <c r="F9" i="29"/>
  <c r="F11" i="29"/>
  <c r="F13" i="29"/>
  <c r="F15" i="29"/>
  <c r="F17" i="29"/>
  <c r="F19" i="29"/>
  <c r="F21" i="29"/>
  <c r="F23" i="29"/>
  <c r="F25" i="29"/>
  <c r="F27" i="29"/>
  <c r="F29" i="29"/>
  <c r="F32" i="29"/>
  <c r="F36" i="29"/>
  <c r="F40" i="29"/>
  <c r="F44" i="29"/>
  <c r="F48" i="29"/>
  <c r="QA40" i="19" s="1"/>
  <c r="QA25" i="19" s="1"/>
  <c r="F52" i="29"/>
  <c r="F56" i="29"/>
  <c r="F33" i="29"/>
  <c r="F37" i="29"/>
  <c r="F41" i="29"/>
  <c r="F45" i="29"/>
  <c r="F49" i="29"/>
  <c r="F53" i="29"/>
  <c r="CZ322" i="20"/>
  <c r="CN159" i="21"/>
  <c r="CX322" i="20"/>
  <c r="CP51" i="21" l="1"/>
  <c r="CP16" i="21"/>
  <c r="CP23" i="21"/>
  <c r="CP46" i="21"/>
  <c r="CP41" i="21"/>
  <c r="CP26" i="21"/>
  <c r="CP30" i="21"/>
  <c r="CP52" i="21"/>
  <c r="CP54" i="21"/>
  <c r="CP28" i="21"/>
  <c r="CP32" i="21"/>
  <c r="CP154" i="21"/>
  <c r="CP53" i="21"/>
  <c r="CP153" i="21"/>
  <c r="QD43" i="19"/>
  <c r="QD27" i="19" s="1"/>
  <c r="QA36" i="19"/>
  <c r="QA21" i="19" s="1"/>
  <c r="PO42" i="19"/>
  <c r="PO23" i="19" s="1"/>
  <c r="PL46" i="19"/>
  <c r="PL27" i="19" s="1"/>
  <c r="PF36" i="19"/>
  <c r="PF17" i="19" s="1"/>
  <c r="NP28" i="19"/>
  <c r="NP15" i="19" s="1"/>
  <c r="OH47" i="19"/>
  <c r="OH28" i="19" s="1"/>
  <c r="MX29" i="19"/>
  <c r="MX16" i="19" s="1"/>
  <c r="QV32" i="19"/>
  <c r="QV16" i="19" s="1"/>
  <c r="QS32" i="19"/>
  <c r="QJ32" i="19"/>
  <c r="QJ16" i="19" s="1"/>
  <c r="QD32" i="19"/>
  <c r="QD16" i="19" s="1"/>
  <c r="QA32" i="19"/>
  <c r="PO33" i="19"/>
  <c r="PO15" i="19" s="1"/>
  <c r="PL33" i="19"/>
  <c r="PF48" i="19"/>
  <c r="PF33" i="19"/>
  <c r="OZ33" i="19"/>
  <c r="OZ14" i="19" s="1"/>
  <c r="NP27" i="19"/>
  <c r="NP14" i="19" s="1"/>
  <c r="MX27" i="19"/>
  <c r="MX14" i="19" s="1"/>
  <c r="OH33" i="19"/>
  <c r="OH14" i="19" s="1"/>
  <c r="NM27" i="19"/>
  <c r="NM14" i="19" s="1"/>
  <c r="LH31" i="19"/>
  <c r="LH19" i="19" s="1"/>
  <c r="LE22" i="19"/>
  <c r="LE18" i="19" s="1"/>
  <c r="LE16" i="19" s="1"/>
  <c r="LE26" i="19"/>
  <c r="QJ34" i="19"/>
  <c r="QJ18" i="19" s="1"/>
  <c r="OH43" i="19"/>
  <c r="OH24" i="19" s="1"/>
  <c r="KG25" i="19"/>
  <c r="QA38" i="19"/>
  <c r="QA23" i="19" s="1"/>
  <c r="PL45" i="19"/>
  <c r="PL26" i="19" s="1"/>
  <c r="OH48" i="19"/>
  <c r="OH29" i="19" s="1"/>
  <c r="MX32" i="19"/>
  <c r="MX19" i="19" s="1"/>
  <c r="QS38" i="19"/>
  <c r="QS22" i="19" s="1"/>
  <c r="QJ39" i="19"/>
  <c r="QJ23" i="19" s="1"/>
  <c r="QA35" i="19"/>
  <c r="QA20" i="19" s="1"/>
  <c r="PO40" i="19"/>
  <c r="PO21" i="19" s="1"/>
  <c r="PF46" i="19"/>
  <c r="PF27" i="19" s="1"/>
  <c r="OZ42" i="19"/>
  <c r="OZ23" i="19" s="1"/>
  <c r="MX33" i="19"/>
  <c r="MX20" i="19" s="1"/>
  <c r="OH38" i="19"/>
  <c r="OH19" i="19" s="1"/>
  <c r="LE29" i="19"/>
  <c r="QS33" i="19"/>
  <c r="QS17" i="19" s="1"/>
  <c r="QJ33" i="19"/>
  <c r="QJ17" i="19" s="1"/>
  <c r="QD30" i="19"/>
  <c r="QD14" i="19" s="1"/>
  <c r="QA30" i="19"/>
  <c r="QA14" i="19" s="1"/>
  <c r="PO36" i="19"/>
  <c r="PO17" i="19" s="1"/>
  <c r="PL47" i="19"/>
  <c r="PL28" i="19" s="1"/>
  <c r="PF37" i="19"/>
  <c r="PF18" i="19" s="1"/>
  <c r="OZ35" i="19"/>
  <c r="OZ16" i="19" s="1"/>
  <c r="NM30" i="19"/>
  <c r="NM17" i="19" s="1"/>
  <c r="OH40" i="19"/>
  <c r="OH21" i="19" s="1"/>
  <c r="NP30" i="19"/>
  <c r="NP17" i="19" s="1"/>
  <c r="LH17" i="19"/>
  <c r="LE17" i="19"/>
  <c r="LE14" i="19"/>
  <c r="KS29" i="19"/>
  <c r="PL36" i="19"/>
  <c r="PL17" i="19" s="1"/>
  <c r="OZ43" i="19"/>
  <c r="OZ24" i="19" s="1"/>
  <c r="NP31" i="19"/>
  <c r="NP18" i="19" s="1"/>
  <c r="LE28" i="19"/>
  <c r="QJ35" i="19"/>
  <c r="QJ19" i="19" s="1"/>
  <c r="OH39" i="19"/>
  <c r="OH20" i="19" s="1"/>
  <c r="LH26" i="19"/>
  <c r="LE25" i="19"/>
  <c r="QS36" i="19"/>
  <c r="QS20" i="19" s="1"/>
  <c r="PF39" i="19"/>
  <c r="PF20" i="19" s="1"/>
  <c r="PF49" i="19"/>
  <c r="KV26" i="19"/>
  <c r="QD34" i="19"/>
  <c r="QD18" i="19" s="1"/>
  <c r="PL40" i="19"/>
  <c r="PL21" i="19" s="1"/>
  <c r="PF45" i="19"/>
  <c r="PF26" i="19" s="1"/>
  <c r="QV31" i="19"/>
  <c r="QV15" i="19" s="1"/>
  <c r="QJ30" i="19"/>
  <c r="QJ14" i="19" s="1"/>
  <c r="QD38" i="19"/>
  <c r="QD22" i="19" s="1"/>
  <c r="QA39" i="19"/>
  <c r="QA24" i="19" s="1"/>
  <c r="PF41" i="19"/>
  <c r="PF22" i="19" s="1"/>
  <c r="OZ38" i="19"/>
  <c r="OZ19" i="19" s="1"/>
  <c r="MX35" i="19"/>
  <c r="MX22" i="19" s="1"/>
  <c r="OH46" i="19"/>
  <c r="OH27" i="19" s="1"/>
  <c r="LH22" i="19"/>
  <c r="LH18" i="19" s="1"/>
  <c r="LH16" i="19" s="1"/>
  <c r="LH24" i="19"/>
  <c r="QS41" i="19"/>
  <c r="QS39" i="19"/>
  <c r="QS23" i="19" s="1"/>
  <c r="PL41" i="19"/>
  <c r="PL22" i="19" s="1"/>
  <c r="PF38" i="19"/>
  <c r="PF19" i="19" s="1"/>
  <c r="OZ40" i="19"/>
  <c r="OZ21" i="19" s="1"/>
  <c r="NM28" i="19"/>
  <c r="NM15" i="19" s="1"/>
  <c r="PO37" i="19"/>
  <c r="PO18" i="19" s="1"/>
  <c r="PL49" i="19"/>
  <c r="PL30" i="19" s="1"/>
  <c r="OZ39" i="19"/>
  <c r="OZ20" i="19" s="1"/>
  <c r="MX30" i="19"/>
  <c r="MX17" i="19" s="1"/>
  <c r="QD33" i="19"/>
  <c r="QD17" i="19" s="1"/>
  <c r="QA34" i="19"/>
  <c r="QA19" i="19" s="1"/>
  <c r="PL35" i="19"/>
  <c r="PL16" i="19" s="1"/>
  <c r="PF43" i="19"/>
  <c r="PF24" i="19" s="1"/>
  <c r="OH35" i="19"/>
  <c r="OH16" i="19" s="1"/>
  <c r="LE20" i="19"/>
  <c r="LH14" i="19"/>
  <c r="LE19" i="19"/>
  <c r="QD37" i="19"/>
  <c r="QD21" i="19" s="1"/>
  <c r="PL38" i="19"/>
  <c r="PL19" i="19" s="1"/>
  <c r="OH36" i="19"/>
  <c r="OH17" i="19" s="1"/>
  <c r="LH25" i="19"/>
  <c r="QV30" i="19"/>
  <c r="QV14" i="19" s="1"/>
  <c r="PO45" i="19"/>
  <c r="PO26" i="19" s="1"/>
  <c r="PL44" i="19"/>
  <c r="PL25" i="19" s="1"/>
  <c r="NP35" i="19"/>
  <c r="NP22" i="19" s="1"/>
  <c r="OH37" i="19"/>
  <c r="OH18" i="19" s="1"/>
  <c r="QJ31" i="19"/>
  <c r="QJ15" i="19" s="1"/>
  <c r="QD39" i="19"/>
  <c r="QD23" i="19" s="1"/>
  <c r="QA33" i="19"/>
  <c r="QA17" i="19" s="1"/>
  <c r="PO44" i="19"/>
  <c r="PO25" i="19" s="1"/>
  <c r="PL48" i="19"/>
  <c r="PL29" i="19" s="1"/>
  <c r="PF44" i="19"/>
  <c r="PF25" i="19" s="1"/>
  <c r="OZ34" i="19"/>
  <c r="OZ15" i="19" s="1"/>
  <c r="MX28" i="19"/>
  <c r="MX15" i="19" s="1"/>
  <c r="OH34" i="19"/>
  <c r="OH15" i="19" s="1"/>
  <c r="NP33" i="19"/>
  <c r="NP20" i="19" s="1"/>
  <c r="LH23" i="19"/>
  <c r="LH15" i="19"/>
  <c r="LE21" i="19"/>
  <c r="KV14" i="19"/>
  <c r="QD31" i="19"/>
  <c r="QD15" i="19" s="1"/>
  <c r="OZ36" i="19"/>
  <c r="OZ17" i="19" s="1"/>
  <c r="NM29" i="19"/>
  <c r="NM16" i="19" s="1"/>
  <c r="KV20" i="19"/>
  <c r="QS30" i="19"/>
  <c r="QS14" i="19" s="1"/>
  <c r="QD42" i="19"/>
  <c r="QD26" i="19" s="1"/>
  <c r="PO38" i="19"/>
  <c r="PO19" i="19" s="1"/>
  <c r="PL39" i="19"/>
  <c r="PL20" i="19" s="1"/>
  <c r="PF42" i="19"/>
  <c r="PF23" i="19" s="1"/>
  <c r="KV30" i="19"/>
  <c r="QS34" i="19"/>
  <c r="QS18" i="19" s="1"/>
  <c r="QS37" i="19"/>
  <c r="QS21" i="19" s="1"/>
  <c r="PL43" i="19"/>
  <c r="PL24" i="19" s="1"/>
  <c r="OZ41" i="19"/>
  <c r="OZ22" i="19" s="1"/>
  <c r="NP32" i="19"/>
  <c r="NP19" i="19" s="1"/>
  <c r="OH42" i="19"/>
  <c r="OH23" i="19" s="1"/>
  <c r="QD41" i="19"/>
  <c r="QD25" i="19" s="1"/>
  <c r="PO39" i="19"/>
  <c r="PO20" i="19" s="1"/>
  <c r="OH45" i="19"/>
  <c r="OH26" i="19" s="1"/>
  <c r="MX34" i="19"/>
  <c r="MX21" i="19" s="1"/>
  <c r="LE23" i="19"/>
  <c r="KS27" i="19"/>
  <c r="PO41" i="19"/>
  <c r="PO22" i="19" s="1"/>
  <c r="LH20" i="19"/>
  <c r="QS31" i="19"/>
  <c r="QS15" i="19" s="1"/>
  <c r="QD36" i="19"/>
  <c r="QD20" i="19" s="1"/>
  <c r="QA31" i="19"/>
  <c r="QA15" i="19" s="1"/>
  <c r="PF35" i="19"/>
  <c r="PF16" i="19" s="1"/>
  <c r="OH41" i="19"/>
  <c r="OH22" i="19" s="1"/>
  <c r="NP34" i="19"/>
  <c r="NP21" i="19" s="1"/>
  <c r="LE15" i="19"/>
  <c r="QS42" i="19"/>
  <c r="QS35" i="19"/>
  <c r="QS19" i="19" s="1"/>
  <c r="QJ38" i="19"/>
  <c r="QJ22" i="19" s="1"/>
  <c r="QD35" i="19"/>
  <c r="QD19" i="19" s="1"/>
  <c r="QA37" i="19"/>
  <c r="QA22" i="19" s="1"/>
  <c r="PO35" i="19"/>
  <c r="PO16" i="19" s="1"/>
  <c r="PL37" i="19"/>
  <c r="PL18" i="19" s="1"/>
  <c r="PF40" i="19"/>
  <c r="PF21" i="19" s="1"/>
  <c r="OZ37" i="19"/>
  <c r="OZ18" i="19" s="1"/>
  <c r="MX31" i="19"/>
  <c r="MX18" i="19" s="1"/>
  <c r="OH44" i="19"/>
  <c r="OH25" i="19" s="1"/>
  <c r="NP29" i="19"/>
  <c r="NP16" i="19" s="1"/>
  <c r="LE24" i="19"/>
  <c r="LH29" i="19"/>
  <c r="LH21" i="19"/>
  <c r="LH28" i="19"/>
  <c r="LE27" i="19"/>
  <c r="QJ37" i="19"/>
  <c r="QJ21" i="19" s="1"/>
  <c r="QA41" i="19"/>
  <c r="QA26" i="19" s="1"/>
  <c r="LH27" i="19"/>
  <c r="CP47" i="21"/>
  <c r="CP50" i="21"/>
  <c r="CP44" i="21"/>
  <c r="CP45" i="21"/>
  <c r="CP40" i="21"/>
  <c r="CP7" i="21"/>
  <c r="CP61" i="21"/>
  <c r="CP57" i="21"/>
  <c r="CP35" i="21"/>
  <c r="CP56" i="21"/>
  <c r="CP58" i="21"/>
  <c r="CP21" i="21"/>
  <c r="CP63" i="21"/>
  <c r="CP10" i="21"/>
  <c r="CP33" i="21"/>
  <c r="CP67" i="21"/>
  <c r="CP68" i="21"/>
  <c r="CP20" i="21"/>
  <c r="CP147" i="21"/>
  <c r="KM35" i="19"/>
  <c r="KS22" i="19"/>
  <c r="KS19" i="19"/>
  <c r="KV37" i="19"/>
  <c r="KV17" i="19"/>
  <c r="KV34" i="19"/>
  <c r="KV35" i="19"/>
  <c r="KV24" i="19"/>
  <c r="KV19" i="19"/>
  <c r="KM17" i="19"/>
  <c r="KG20" i="19"/>
  <c r="KG22" i="19"/>
  <c r="KM31" i="19"/>
  <c r="KM32" i="19"/>
  <c r="KV36" i="19"/>
  <c r="KS26" i="19"/>
  <c r="KS30" i="19"/>
  <c r="KM33" i="19"/>
  <c r="KV22" i="19"/>
  <c r="KV29" i="19"/>
  <c r="KV23" i="19"/>
  <c r="KS16" i="19"/>
  <c r="KM29" i="19"/>
  <c r="KG17" i="19"/>
  <c r="KS15" i="19"/>
  <c r="KM20" i="19"/>
  <c r="KG15" i="19"/>
  <c r="KS20" i="19"/>
  <c r="KM21" i="19"/>
  <c r="CP77" i="21"/>
  <c r="CP76" i="21"/>
  <c r="CP75" i="21"/>
  <c r="KM34" i="19"/>
  <c r="KG27" i="19"/>
  <c r="KG33" i="19"/>
  <c r="KG32" i="19"/>
  <c r="KG26" i="19"/>
  <c r="KG30" i="19"/>
  <c r="KG29" i="19"/>
  <c r="KV31" i="19"/>
  <c r="KG24" i="19"/>
  <c r="KG19" i="19"/>
  <c r="KS28" i="19"/>
  <c r="KV25" i="19"/>
  <c r="KG18" i="19"/>
  <c r="KV39" i="19"/>
  <c r="KV18" i="19" s="1"/>
  <c r="KS24" i="19"/>
  <c r="KM28" i="19"/>
  <c r="KM18" i="19" s="1"/>
  <c r="KG36" i="19"/>
  <c r="KV33" i="19"/>
  <c r="KV15" i="19"/>
  <c r="KV21" i="19"/>
  <c r="KV28" i="19"/>
  <c r="KV27" i="19"/>
  <c r="KM36" i="19"/>
  <c r="KM37" i="19"/>
  <c r="KV32" i="19"/>
  <c r="KV16" i="19"/>
  <c r="KS25" i="19"/>
  <c r="KM22" i="19"/>
  <c r="KM26" i="19"/>
  <c r="KM14" i="19"/>
  <c r="KG23" i="19"/>
  <c r="KS18" i="19"/>
  <c r="KM19" i="19"/>
  <c r="KM24" i="19"/>
  <c r="KM25" i="19"/>
  <c r="KG21" i="19"/>
  <c r="KM15" i="19"/>
  <c r="KM27" i="19"/>
  <c r="KM16" i="19"/>
  <c r="KM23" i="19"/>
  <c r="KS21" i="19"/>
  <c r="KM30" i="19"/>
  <c r="KS23" i="19"/>
  <c r="CP80" i="21"/>
  <c r="CP3" i="21"/>
  <c r="CP81" i="21"/>
  <c r="CP85" i="21"/>
  <c r="CP31" i="21"/>
  <c r="CP73" i="21"/>
  <c r="CP38" i="21"/>
  <c r="CP92" i="21"/>
  <c r="CP65" i="21"/>
  <c r="CP93" i="21"/>
  <c r="CP39" i="21"/>
  <c r="CP95" i="21"/>
  <c r="CP98" i="21"/>
  <c r="CP102" i="21"/>
  <c r="CP105" i="21"/>
  <c r="CP109" i="21"/>
  <c r="CP113" i="21"/>
  <c r="CP117" i="21"/>
  <c r="CP121" i="21"/>
  <c r="CP125" i="21"/>
  <c r="CP129" i="21"/>
  <c r="CP133" i="21"/>
  <c r="CP137" i="21"/>
  <c r="CP140" i="21"/>
  <c r="CP144" i="21"/>
  <c r="CP148" i="21"/>
  <c r="CP69" i="21"/>
  <c r="CP78" i="21"/>
  <c r="CP84" i="21"/>
  <c r="CP9" i="21"/>
  <c r="CP18" i="21"/>
  <c r="CP62" i="21"/>
  <c r="CP22" i="21"/>
  <c r="CP13" i="21"/>
  <c r="CP82" i="21"/>
  <c r="CP74" i="21"/>
  <c r="CP24" i="21"/>
  <c r="CP60" i="21"/>
  <c r="CP96" i="21"/>
  <c r="CP99" i="21"/>
  <c r="CP43" i="21"/>
  <c r="CP106" i="21"/>
  <c r="CP110" i="21"/>
  <c r="CP114" i="21"/>
  <c r="CP118" i="21"/>
  <c r="CP122" i="21"/>
  <c r="CP126" i="21"/>
  <c r="CP130" i="21"/>
  <c r="CP134" i="21"/>
  <c r="CP138" i="21"/>
  <c r="CP141" i="21"/>
  <c r="CP145" i="21"/>
  <c r="CP149" i="21"/>
  <c r="CP152" i="21"/>
  <c r="CP5" i="21"/>
  <c r="CP17" i="21"/>
  <c r="CP79" i="21"/>
  <c r="CP27" i="21"/>
  <c r="CP86" i="21"/>
  <c r="CP15" i="21"/>
  <c r="CP91" i="21"/>
  <c r="CP34" i="21"/>
  <c r="CP29" i="21"/>
  <c r="CP94" i="21"/>
  <c r="CP59" i="21"/>
  <c r="CP25" i="21"/>
  <c r="CP6" i="21"/>
  <c r="CP100" i="21"/>
  <c r="CP103" i="21"/>
  <c r="CP107" i="21"/>
  <c r="CP111" i="21"/>
  <c r="CP115" i="21"/>
  <c r="CP119" i="21"/>
  <c r="CP123" i="21"/>
  <c r="CP127" i="21"/>
  <c r="CP131" i="21"/>
  <c r="CP135" i="21"/>
  <c r="CP139" i="21"/>
  <c r="CP142" i="21"/>
  <c r="CP146" i="21"/>
  <c r="CP150" i="21"/>
  <c r="CP4" i="21"/>
  <c r="CP12" i="21"/>
  <c r="CP8" i="21"/>
  <c r="CP66" i="21"/>
  <c r="CP19" i="21"/>
  <c r="CP11" i="21"/>
  <c r="CP87" i="21"/>
  <c r="CP88" i="21"/>
  <c r="CP42" i="21"/>
  <c r="CP55" i="21"/>
  <c r="CP90" i="21"/>
  <c r="CP89" i="21"/>
  <c r="CP83" i="21"/>
  <c r="CP97" i="21"/>
  <c r="CP101" i="21"/>
  <c r="CP104" i="21"/>
  <c r="CP108" i="21"/>
  <c r="CP112" i="21"/>
  <c r="CP116" i="21"/>
  <c r="CP120" i="21"/>
  <c r="CP124" i="21"/>
  <c r="CP128" i="21"/>
  <c r="CP132" i="21"/>
  <c r="CP136" i="21"/>
  <c r="CP64" i="21"/>
  <c r="CP143" i="21"/>
  <c r="CP151" i="21"/>
  <c r="F61" i="29"/>
  <c r="ER155" i="21" l="1"/>
  <c r="MX5" i="19"/>
  <c r="MX7" i="19" s="1"/>
  <c r="MX11" i="19" s="1"/>
  <c r="DI37" i="21" s="1"/>
  <c r="PF50" i="19"/>
  <c r="PF28" i="19" s="1"/>
  <c r="LE5" i="19"/>
  <c r="LE7" i="19" s="1"/>
  <c r="LE11" i="19" s="1"/>
  <c r="CV37" i="21" s="1"/>
  <c r="NP5" i="19"/>
  <c r="NP7" i="19" s="1"/>
  <c r="NP11" i="19" s="1"/>
  <c r="DO37" i="21" s="1"/>
  <c r="PL15" i="19"/>
  <c r="PL14" i="19"/>
  <c r="LH5" i="19"/>
  <c r="LH7" i="19" s="1"/>
  <c r="LH11" i="19" s="1"/>
  <c r="CW37" i="21" s="1"/>
  <c r="QS43" i="19"/>
  <c r="QS25" i="19" s="1"/>
  <c r="NM5" i="19"/>
  <c r="NM7" i="19" s="1"/>
  <c r="NM11" i="19" s="1"/>
  <c r="DN37" i="21" s="1"/>
  <c r="PO5" i="19"/>
  <c r="PO7" i="19" s="1"/>
  <c r="PO11" i="19" s="1"/>
  <c r="EF37" i="21" s="1"/>
  <c r="QS16" i="19"/>
  <c r="QS24" i="19"/>
  <c r="QJ5" i="19"/>
  <c r="QJ7" i="19" s="1"/>
  <c r="QJ11" i="19" s="1"/>
  <c r="EM37" i="21" s="1"/>
  <c r="PF14" i="19"/>
  <c r="PF15" i="19"/>
  <c r="QA27" i="19"/>
  <c r="QA18" i="19"/>
  <c r="QA16" i="19"/>
  <c r="QV5" i="19"/>
  <c r="QV7" i="19" s="1"/>
  <c r="QV11" i="19" s="1"/>
  <c r="EQ37" i="21" s="1"/>
  <c r="KS17" i="19"/>
  <c r="KS14" i="19"/>
  <c r="KG16" i="19"/>
  <c r="KG14" i="19"/>
  <c r="CO2" i="21"/>
  <c r="CO1" i="21"/>
  <c r="CY2" i="20"/>
  <c r="CY1" i="20"/>
  <c r="CY290" i="20"/>
  <c r="CY289" i="20"/>
  <c r="CY288" i="20"/>
  <c r="CY286" i="20"/>
  <c r="CY278" i="20"/>
  <c r="CY275" i="20"/>
  <c r="CY268" i="20"/>
  <c r="CY262" i="20"/>
  <c r="CY249" i="20"/>
  <c r="CY247" i="20"/>
  <c r="CY244" i="20"/>
  <c r="CY243" i="20"/>
  <c r="CY242" i="20"/>
  <c r="CY239" i="20"/>
  <c r="CY238" i="20"/>
  <c r="CY237" i="20"/>
  <c r="CY236" i="20"/>
  <c r="CY230" i="20"/>
  <c r="CY227" i="20"/>
  <c r="CY222" i="20"/>
  <c r="CY219" i="20"/>
  <c r="CY213" i="20"/>
  <c r="CY206" i="20"/>
  <c r="CY201" i="20"/>
  <c r="CY190" i="20"/>
  <c r="CY179" i="20"/>
  <c r="GO2" i="18"/>
  <c r="GO1" i="18"/>
  <c r="KJ9" i="19"/>
  <c r="B191" i="18"/>
  <c r="CW2" i="20"/>
  <c r="CW1" i="20"/>
  <c r="CW290" i="20"/>
  <c r="CW289" i="20"/>
  <c r="CW288" i="20"/>
  <c r="CW286" i="20"/>
  <c r="CW278" i="20"/>
  <c r="CW275" i="20"/>
  <c r="CW268" i="20"/>
  <c r="CW262" i="20"/>
  <c r="CW249" i="20"/>
  <c r="CW247" i="20"/>
  <c r="CW244" i="20"/>
  <c r="CW243" i="20"/>
  <c r="CW242" i="20"/>
  <c r="CW239" i="20"/>
  <c r="CW238" i="20"/>
  <c r="CW237" i="20"/>
  <c r="CW236" i="20"/>
  <c r="CW230" i="20"/>
  <c r="CW227" i="20"/>
  <c r="CW222" i="20"/>
  <c r="CW219" i="20"/>
  <c r="CW213" i="20"/>
  <c r="CW206" i="20"/>
  <c r="CW201" i="20"/>
  <c r="CW190" i="20"/>
  <c r="CW179" i="20"/>
  <c r="CM2" i="21"/>
  <c r="CM1" i="21"/>
  <c r="GK2" i="18"/>
  <c r="GK1" i="18"/>
  <c r="KD9" i="19"/>
  <c r="CL2" i="21"/>
  <c r="CL1" i="21"/>
  <c r="CV2" i="20"/>
  <c r="CV1" i="20"/>
  <c r="CV290" i="20"/>
  <c r="CV289" i="20"/>
  <c r="CV288" i="20"/>
  <c r="CV286" i="20"/>
  <c r="CV278" i="20"/>
  <c r="CV275" i="20"/>
  <c r="CV268" i="20"/>
  <c r="CV262" i="20"/>
  <c r="CV249" i="20"/>
  <c r="CV247" i="20"/>
  <c r="CV244" i="20"/>
  <c r="CV243" i="20"/>
  <c r="CV242" i="20"/>
  <c r="CV239" i="20"/>
  <c r="CV238" i="20"/>
  <c r="CV237" i="20"/>
  <c r="CV236" i="20"/>
  <c r="CV230" i="20"/>
  <c r="CV227" i="20"/>
  <c r="CV222" i="20"/>
  <c r="CV219" i="20"/>
  <c r="CV213" i="20"/>
  <c r="CV206" i="20"/>
  <c r="CV201" i="20"/>
  <c r="CV190" i="20"/>
  <c r="CV179" i="20"/>
  <c r="GI2" i="18"/>
  <c r="GI1" i="18"/>
  <c r="KA9" i="19"/>
  <c r="GE2" i="18"/>
  <c r="GE1" i="18"/>
  <c r="CJ2" i="21"/>
  <c r="CJ1" i="21"/>
  <c r="CT2" i="20"/>
  <c r="CT1" i="20"/>
  <c r="CT290" i="20"/>
  <c r="CT289" i="20"/>
  <c r="CT288" i="20"/>
  <c r="CT286" i="20"/>
  <c r="CT278" i="20"/>
  <c r="CT275" i="20"/>
  <c r="CT268" i="20"/>
  <c r="CT262" i="20"/>
  <c r="CT249" i="20"/>
  <c r="CT247" i="20"/>
  <c r="CT244" i="20"/>
  <c r="CT243" i="20"/>
  <c r="CT242" i="20"/>
  <c r="CT239" i="20"/>
  <c r="CT238" i="20"/>
  <c r="CT237" i="20"/>
  <c r="CT236" i="20"/>
  <c r="CT230" i="20"/>
  <c r="CT227" i="20"/>
  <c r="CT222" i="20"/>
  <c r="CT219" i="20"/>
  <c r="CT213" i="20"/>
  <c r="CT206" i="20"/>
  <c r="CT201" i="20"/>
  <c r="CT190" i="20"/>
  <c r="CT179" i="20"/>
  <c r="JU9" i="19"/>
  <c r="F61" i="28"/>
  <c r="I28" i="28" s="1"/>
  <c r="F61" i="27"/>
  <c r="E61" i="27"/>
  <c r="E61" i="28"/>
  <c r="H56" i="28" s="1"/>
  <c r="F63" i="28"/>
  <c r="E63" i="28"/>
  <c r="F62" i="28"/>
  <c r="E62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JX31" i="19" s="1"/>
  <c r="G14" i="28"/>
  <c r="G13" i="28"/>
  <c r="G12" i="28"/>
  <c r="G11" i="28"/>
  <c r="G10" i="28"/>
  <c r="G9" i="28"/>
  <c r="G8" i="28"/>
  <c r="G7" i="28"/>
  <c r="G6" i="28"/>
  <c r="G5" i="28"/>
  <c r="G4" i="28"/>
  <c r="CK2" i="21"/>
  <c r="CK1" i="21"/>
  <c r="CU179" i="20"/>
  <c r="CU190" i="20"/>
  <c r="CU201" i="20"/>
  <c r="CU206" i="20"/>
  <c r="CU213" i="20"/>
  <c r="CU219" i="20"/>
  <c r="CU222" i="20"/>
  <c r="CU227" i="20"/>
  <c r="CU230" i="20"/>
  <c r="CU236" i="20"/>
  <c r="CU237" i="20"/>
  <c r="CU238" i="20"/>
  <c r="CU239" i="20"/>
  <c r="CU242" i="20"/>
  <c r="CU243" i="20"/>
  <c r="CU244" i="20"/>
  <c r="CU247" i="20"/>
  <c r="CU249" i="20"/>
  <c r="CU262" i="20"/>
  <c r="CU268" i="20"/>
  <c r="CU275" i="20"/>
  <c r="CU278" i="20"/>
  <c r="CU286" i="20"/>
  <c r="CU288" i="20"/>
  <c r="CU289" i="20"/>
  <c r="CU290" i="20"/>
  <c r="CU2" i="20"/>
  <c r="CU1" i="20"/>
  <c r="GG2" i="18"/>
  <c r="GG1" i="18"/>
  <c r="JX9" i="19"/>
  <c r="EQ51" i="21" l="1"/>
  <c r="EQ16" i="21"/>
  <c r="EQ23" i="21"/>
  <c r="EQ46" i="21"/>
  <c r="EQ41" i="21"/>
  <c r="CW51" i="21"/>
  <c r="CW16" i="21"/>
  <c r="CW23" i="21"/>
  <c r="CW46" i="21"/>
  <c r="CW41" i="21"/>
  <c r="CV51" i="21"/>
  <c r="CV23" i="21"/>
  <c r="CV41" i="21"/>
  <c r="CV16" i="21"/>
  <c r="CV46" i="21"/>
  <c r="EF51" i="21"/>
  <c r="EF16" i="21"/>
  <c r="EF23" i="21"/>
  <c r="EF46" i="21"/>
  <c r="EF41" i="21"/>
  <c r="EM51" i="21"/>
  <c r="EM16" i="21"/>
  <c r="EM23" i="21"/>
  <c r="EM46" i="21"/>
  <c r="EM41" i="21"/>
  <c r="DN51" i="21"/>
  <c r="DN16" i="21"/>
  <c r="DN23" i="21"/>
  <c r="DN46" i="21"/>
  <c r="DN41" i="21"/>
  <c r="DI51" i="21"/>
  <c r="DI16" i="21"/>
  <c r="DI23" i="21"/>
  <c r="DI46" i="21"/>
  <c r="DI41" i="21"/>
  <c r="DO51" i="21"/>
  <c r="DO16" i="21"/>
  <c r="DO23" i="21"/>
  <c r="DO46" i="21"/>
  <c r="DO41" i="21"/>
  <c r="EQ30" i="21"/>
  <c r="EQ26" i="21"/>
  <c r="CW30" i="21"/>
  <c r="CW26" i="21"/>
  <c r="CV30" i="21"/>
  <c r="CV26" i="21"/>
  <c r="EF30" i="21"/>
  <c r="EF26" i="21"/>
  <c r="EM30" i="21"/>
  <c r="EM26" i="21"/>
  <c r="DN26" i="21"/>
  <c r="DN30" i="21"/>
  <c r="DI30" i="21"/>
  <c r="DI26" i="21"/>
  <c r="DO30" i="21"/>
  <c r="DO26" i="21"/>
  <c r="EQ54" i="21"/>
  <c r="EQ28" i="21"/>
  <c r="EQ52" i="21"/>
  <c r="CW28" i="21"/>
  <c r="CW52" i="21"/>
  <c r="CW54" i="21"/>
  <c r="CV28" i="21"/>
  <c r="CV52" i="21"/>
  <c r="CV54" i="21"/>
  <c r="EF54" i="21"/>
  <c r="EF28" i="21"/>
  <c r="EF52" i="21"/>
  <c r="EM28" i="21"/>
  <c r="EM52" i="21"/>
  <c r="EM54" i="21"/>
  <c r="DN52" i="21"/>
  <c r="DN54" i="21"/>
  <c r="DN28" i="21"/>
  <c r="DI52" i="21"/>
  <c r="DI54" i="21"/>
  <c r="DI28" i="21"/>
  <c r="DO54" i="21"/>
  <c r="DO28" i="21"/>
  <c r="DO52" i="21"/>
  <c r="EQ154" i="21"/>
  <c r="EQ53" i="21"/>
  <c r="EQ153" i="21"/>
  <c r="CW154" i="21"/>
  <c r="CW53" i="21"/>
  <c r="CW153" i="21"/>
  <c r="CV154" i="21"/>
  <c r="CV53" i="21"/>
  <c r="CV153" i="21"/>
  <c r="EF154" i="21"/>
  <c r="EF53" i="21"/>
  <c r="EF153" i="21"/>
  <c r="EM154" i="21"/>
  <c r="EM53" i="21"/>
  <c r="EM153" i="21"/>
  <c r="DN154" i="21"/>
  <c r="DN53" i="21"/>
  <c r="DN153" i="21"/>
  <c r="DI154" i="21"/>
  <c r="DI53" i="21"/>
  <c r="DI153" i="21"/>
  <c r="DO154" i="21"/>
  <c r="DO53" i="21"/>
  <c r="DO153" i="21"/>
  <c r="QS5" i="19"/>
  <c r="QS7" i="19" s="1"/>
  <c r="QS11" i="19" s="1"/>
  <c r="EP37" i="21" s="1"/>
  <c r="EO155" i="21"/>
  <c r="EF32" i="21"/>
  <c r="EF44" i="21"/>
  <c r="EF40" i="21"/>
  <c r="EF18" i="21"/>
  <c r="EF42" i="21"/>
  <c r="EF56" i="21"/>
  <c r="EF72" i="21"/>
  <c r="EF93" i="21"/>
  <c r="EF108" i="21"/>
  <c r="EF124" i="21"/>
  <c r="EF140" i="21"/>
  <c r="EF11" i="21"/>
  <c r="EF14" i="21"/>
  <c r="EF76" i="21"/>
  <c r="EF71" i="21"/>
  <c r="EF90" i="21"/>
  <c r="EF105" i="21"/>
  <c r="EF121" i="21"/>
  <c r="EF137" i="21"/>
  <c r="EF5" i="21"/>
  <c r="EF31" i="21"/>
  <c r="EF10" i="21"/>
  <c r="EF49" i="21"/>
  <c r="EF87" i="21"/>
  <c r="EF43" i="21"/>
  <c r="EF118" i="21"/>
  <c r="EF134" i="21"/>
  <c r="EF150" i="21"/>
  <c r="EF20" i="21"/>
  <c r="EF73" i="21"/>
  <c r="EF62" i="21"/>
  <c r="EF84" i="21"/>
  <c r="EF100" i="21"/>
  <c r="EF115" i="21"/>
  <c r="EF131" i="21"/>
  <c r="EF147" i="21"/>
  <c r="EF45" i="21"/>
  <c r="EF7" i="21"/>
  <c r="EF27" i="21"/>
  <c r="EF75" i="21"/>
  <c r="EF70" i="21"/>
  <c r="EF81" i="21"/>
  <c r="EF97" i="21"/>
  <c r="EF112" i="21"/>
  <c r="EF128" i="21"/>
  <c r="EF144" i="21"/>
  <c r="EF24" i="21"/>
  <c r="EF22" i="21"/>
  <c r="EF48" i="21"/>
  <c r="EF78" i="21"/>
  <c r="EF94" i="21"/>
  <c r="EF109" i="21"/>
  <c r="EF125" i="21"/>
  <c r="EF141" i="21"/>
  <c r="EF8" i="21"/>
  <c r="EF17" i="21"/>
  <c r="EF65" i="21"/>
  <c r="EF61" i="21"/>
  <c r="EF91" i="21"/>
  <c r="EF106" i="21"/>
  <c r="EF122" i="21"/>
  <c r="EF138" i="21"/>
  <c r="EF3" i="21"/>
  <c r="EF29" i="21"/>
  <c r="EF68" i="21"/>
  <c r="EF36" i="21"/>
  <c r="EF88" i="21"/>
  <c r="EF103" i="21"/>
  <c r="EF119" i="21"/>
  <c r="EF135" i="21"/>
  <c r="EF151" i="21"/>
  <c r="EF47" i="21"/>
  <c r="EF34" i="21"/>
  <c r="EF35" i="21"/>
  <c r="EF58" i="21"/>
  <c r="EF85" i="21"/>
  <c r="EF101" i="21"/>
  <c r="EF116" i="21"/>
  <c r="EF132" i="21"/>
  <c r="EF148" i="21"/>
  <c r="EF9" i="21"/>
  <c r="EF21" i="21"/>
  <c r="EF69" i="21"/>
  <c r="EF82" i="21"/>
  <c r="EF98" i="21"/>
  <c r="EF113" i="21"/>
  <c r="EF129" i="21"/>
  <c r="EF145" i="21"/>
  <c r="EF66" i="21"/>
  <c r="EF15" i="21"/>
  <c r="EF33" i="21"/>
  <c r="EF79" i="21"/>
  <c r="EF95" i="21"/>
  <c r="EF110" i="21"/>
  <c r="EF126" i="21"/>
  <c r="EF142" i="21"/>
  <c r="EF12" i="21"/>
  <c r="EF74" i="21"/>
  <c r="EF77" i="21"/>
  <c r="EF60" i="21"/>
  <c r="EF92" i="21"/>
  <c r="EF107" i="21"/>
  <c r="EF123" i="21"/>
  <c r="EF139" i="21"/>
  <c r="EF50" i="21"/>
  <c r="EF4" i="21"/>
  <c r="EF55" i="21"/>
  <c r="EF64" i="21"/>
  <c r="EF59" i="21"/>
  <c r="EF89" i="21"/>
  <c r="EF104" i="21"/>
  <c r="EF120" i="21"/>
  <c r="EF136" i="21"/>
  <c r="EF152" i="21"/>
  <c r="EF67" i="21"/>
  <c r="EF63" i="21"/>
  <c r="EF39" i="21"/>
  <c r="EF86" i="21"/>
  <c r="EF102" i="21"/>
  <c r="EF117" i="21"/>
  <c r="EF133" i="21"/>
  <c r="EF149" i="21"/>
  <c r="EF13" i="21"/>
  <c r="EF19" i="21"/>
  <c r="EF38" i="21"/>
  <c r="EF83" i="21"/>
  <c r="EF99" i="21"/>
  <c r="EF114" i="21"/>
  <c r="EF130" i="21"/>
  <c r="EF146" i="21"/>
  <c r="EF6" i="21"/>
  <c r="EF25" i="21"/>
  <c r="EF57" i="21"/>
  <c r="EF80" i="21"/>
  <c r="EF96" i="21"/>
  <c r="EF111" i="21"/>
  <c r="EF127" i="21"/>
  <c r="EF143" i="21"/>
  <c r="KD31" i="19"/>
  <c r="EM32" i="21"/>
  <c r="EM45" i="21"/>
  <c r="EM15" i="21"/>
  <c r="EM42" i="21"/>
  <c r="EM70" i="21"/>
  <c r="EM79" i="21"/>
  <c r="EM95" i="21"/>
  <c r="EM110" i="21"/>
  <c r="EM126" i="21"/>
  <c r="EM142" i="21"/>
  <c r="EM24" i="21"/>
  <c r="EM17" i="21"/>
  <c r="EM48" i="21"/>
  <c r="EM76" i="21"/>
  <c r="EM92" i="21"/>
  <c r="EM107" i="21"/>
  <c r="EM123" i="21"/>
  <c r="EM139" i="21"/>
  <c r="EM8" i="21"/>
  <c r="EM55" i="21"/>
  <c r="EM40" i="21"/>
  <c r="EM60" i="21"/>
  <c r="EM89" i="21"/>
  <c r="EM104" i="21"/>
  <c r="EM120" i="21"/>
  <c r="EM136" i="21"/>
  <c r="EM152" i="21"/>
  <c r="EM31" i="21"/>
  <c r="EM68" i="21"/>
  <c r="EM86" i="21"/>
  <c r="EM117" i="21"/>
  <c r="EM58" i="21"/>
  <c r="EM98" i="21"/>
  <c r="EM129" i="21"/>
  <c r="EM141" i="21"/>
  <c r="EM47" i="21"/>
  <c r="EM13" i="21"/>
  <c r="EM35" i="21"/>
  <c r="EM39" i="21"/>
  <c r="EM83" i="21"/>
  <c r="EM99" i="21"/>
  <c r="EM114" i="21"/>
  <c r="EM130" i="21"/>
  <c r="EM146" i="21"/>
  <c r="EM27" i="21"/>
  <c r="EM22" i="21"/>
  <c r="EM69" i="21"/>
  <c r="EM80" i="21"/>
  <c r="EM96" i="21"/>
  <c r="EM111" i="21"/>
  <c r="EM127" i="21"/>
  <c r="EM143" i="21"/>
  <c r="EM66" i="21"/>
  <c r="EM19" i="21"/>
  <c r="EM33" i="21"/>
  <c r="EM77" i="21"/>
  <c r="EM93" i="21"/>
  <c r="EM108" i="21"/>
  <c r="EM124" i="21"/>
  <c r="EM140" i="21"/>
  <c r="EM4" i="21"/>
  <c r="EM34" i="21"/>
  <c r="EM57" i="21"/>
  <c r="EM94" i="21"/>
  <c r="EM125" i="21"/>
  <c r="EM72" i="21"/>
  <c r="EM105" i="21"/>
  <c r="EM133" i="21"/>
  <c r="EM145" i="21"/>
  <c r="EM50" i="21"/>
  <c r="EM5" i="21"/>
  <c r="EM67" i="21"/>
  <c r="EM64" i="21"/>
  <c r="EM71" i="21"/>
  <c r="EM87" i="21"/>
  <c r="EM43" i="21"/>
  <c r="EM118" i="21"/>
  <c r="EM134" i="21"/>
  <c r="EM150" i="21"/>
  <c r="EM20" i="21"/>
  <c r="EM63" i="21"/>
  <c r="EM49" i="21"/>
  <c r="EM84" i="21"/>
  <c r="EM100" i="21"/>
  <c r="EM115" i="21"/>
  <c r="EM131" i="21"/>
  <c r="EM147" i="21"/>
  <c r="EM9" i="21"/>
  <c r="EM21" i="21"/>
  <c r="EM62" i="21"/>
  <c r="EM81" i="21"/>
  <c r="EM97" i="21"/>
  <c r="EM112" i="21"/>
  <c r="EM128" i="21"/>
  <c r="EM144" i="21"/>
  <c r="EM12" i="21"/>
  <c r="EM74" i="21"/>
  <c r="EM59" i="21"/>
  <c r="EM102" i="21"/>
  <c r="EM25" i="21"/>
  <c r="EM82" i="21"/>
  <c r="EM113" i="21"/>
  <c r="EM137" i="21"/>
  <c r="EM149" i="21"/>
  <c r="EM44" i="21"/>
  <c r="EM18" i="21"/>
  <c r="EM14" i="21"/>
  <c r="EM56" i="21"/>
  <c r="EM75" i="21"/>
  <c r="EM91" i="21"/>
  <c r="EM106" i="21"/>
  <c r="EM122" i="21"/>
  <c r="EM138" i="21"/>
  <c r="EM11" i="21"/>
  <c r="EM29" i="21"/>
  <c r="EM38" i="21"/>
  <c r="EM61" i="21"/>
  <c r="EM88" i="21"/>
  <c r="EM103" i="21"/>
  <c r="EM119" i="21"/>
  <c r="EM135" i="21"/>
  <c r="EM151" i="21"/>
  <c r="EM7" i="21"/>
  <c r="EM10" i="21"/>
  <c r="EM36" i="21"/>
  <c r="EM85" i="21"/>
  <c r="EM101" i="21"/>
  <c r="EM116" i="21"/>
  <c r="EM132" i="21"/>
  <c r="EM148" i="21"/>
  <c r="EM6" i="21"/>
  <c r="EM73" i="21"/>
  <c r="EM78" i="21"/>
  <c r="EM109" i="21"/>
  <c r="EM65" i="21"/>
  <c r="EM90" i="21"/>
  <c r="EM121" i="21"/>
  <c r="EM3" i="21"/>
  <c r="DN32" i="21"/>
  <c r="DN47" i="21"/>
  <c r="DN40" i="21"/>
  <c r="DN57" i="21"/>
  <c r="DN63" i="21"/>
  <c r="DN33" i="21"/>
  <c r="DN24" i="21"/>
  <c r="DN87" i="21"/>
  <c r="DN76" i="21"/>
  <c r="DN71" i="21"/>
  <c r="DN103" i="21"/>
  <c r="DN119" i="21"/>
  <c r="DN135" i="21"/>
  <c r="DN150" i="21"/>
  <c r="DN85" i="21"/>
  <c r="DN29" i="21"/>
  <c r="DN77" i="21"/>
  <c r="DN93" i="21"/>
  <c r="DN108" i="21"/>
  <c r="DN124" i="21"/>
  <c r="DN64" i="21"/>
  <c r="DN3" i="21"/>
  <c r="DN13" i="21"/>
  <c r="DN14" i="21"/>
  <c r="DN69" i="21"/>
  <c r="DN99" i="21"/>
  <c r="DN114" i="21"/>
  <c r="DN130" i="21"/>
  <c r="DN145" i="21"/>
  <c r="DN78" i="21"/>
  <c r="DN74" i="21"/>
  <c r="DN55" i="21"/>
  <c r="DN36" i="21"/>
  <c r="DN102" i="21"/>
  <c r="DN117" i="21"/>
  <c r="DN133" i="21"/>
  <c r="DN148" i="21"/>
  <c r="DN50" i="21"/>
  <c r="DN7" i="21"/>
  <c r="DN35" i="21"/>
  <c r="DN61" i="21"/>
  <c r="DN21" i="21"/>
  <c r="DN27" i="21"/>
  <c r="DN25" i="21"/>
  <c r="DN59" i="21"/>
  <c r="DN92" i="21"/>
  <c r="DN107" i="21"/>
  <c r="DN123" i="21"/>
  <c r="DN139" i="21"/>
  <c r="DN5" i="21"/>
  <c r="DN81" i="21"/>
  <c r="DN62" i="21"/>
  <c r="DN60" i="21"/>
  <c r="DN97" i="21"/>
  <c r="DN112" i="21"/>
  <c r="DN128" i="21"/>
  <c r="DN143" i="21"/>
  <c r="DN8" i="21"/>
  <c r="DN80" i="21"/>
  <c r="DN65" i="21"/>
  <c r="DN83" i="21"/>
  <c r="DN43" i="21"/>
  <c r="DN118" i="21"/>
  <c r="DN134" i="21"/>
  <c r="DN149" i="21"/>
  <c r="DN18" i="21"/>
  <c r="DN42" i="21"/>
  <c r="DN39" i="21"/>
  <c r="DN90" i="21"/>
  <c r="DN105" i="21"/>
  <c r="DN121" i="21"/>
  <c r="DN137" i="21"/>
  <c r="DN152" i="21"/>
  <c r="DN44" i="21"/>
  <c r="DN56" i="21"/>
  <c r="DN17" i="21"/>
  <c r="DN75" i="21"/>
  <c r="DN70" i="21"/>
  <c r="DN96" i="21"/>
  <c r="DN111" i="21"/>
  <c r="DN127" i="21"/>
  <c r="DN142" i="21"/>
  <c r="DN11" i="21"/>
  <c r="DN86" i="21"/>
  <c r="DN73" i="21"/>
  <c r="DN38" i="21"/>
  <c r="DN101" i="21"/>
  <c r="DN116" i="21"/>
  <c r="DN132" i="21"/>
  <c r="DN147" i="21"/>
  <c r="DN9" i="21"/>
  <c r="DN34" i="21"/>
  <c r="DN48" i="21"/>
  <c r="DN91" i="21"/>
  <c r="DN106" i="21"/>
  <c r="DN122" i="21"/>
  <c r="DN138" i="21"/>
  <c r="DN10" i="21"/>
  <c r="DN20" i="21"/>
  <c r="DN22" i="21"/>
  <c r="DN89" i="21"/>
  <c r="DN94" i="21"/>
  <c r="DN109" i="21"/>
  <c r="DN125" i="21"/>
  <c r="DN140" i="21"/>
  <c r="DN45" i="21"/>
  <c r="DN58" i="21"/>
  <c r="DN66" i="21"/>
  <c r="DN79" i="21"/>
  <c r="DN82" i="21"/>
  <c r="DN49" i="21"/>
  <c r="DN100" i="21"/>
  <c r="DN115" i="21"/>
  <c r="DN131" i="21"/>
  <c r="DN146" i="21"/>
  <c r="DN12" i="21"/>
  <c r="DN19" i="21"/>
  <c r="DN6" i="21"/>
  <c r="DN72" i="21"/>
  <c r="DN104" i="21"/>
  <c r="DN120" i="21"/>
  <c r="DN136" i="21"/>
  <c r="DN151" i="21"/>
  <c r="DN67" i="21"/>
  <c r="DN88" i="21"/>
  <c r="DN15" i="21"/>
  <c r="DN95" i="21"/>
  <c r="DN110" i="21"/>
  <c r="DN126" i="21"/>
  <c r="DN141" i="21"/>
  <c r="DN4" i="21"/>
  <c r="DN31" i="21"/>
  <c r="DN68" i="21"/>
  <c r="DN84" i="21"/>
  <c r="DN98" i="21"/>
  <c r="DN113" i="21"/>
  <c r="DN129" i="21"/>
  <c r="DN144" i="21"/>
  <c r="EQ32" i="21"/>
  <c r="EQ50" i="21"/>
  <c r="EQ6" i="21"/>
  <c r="EQ35" i="21"/>
  <c r="EQ39" i="21"/>
  <c r="EQ83" i="21"/>
  <c r="EQ99" i="21"/>
  <c r="EQ114" i="21"/>
  <c r="EQ130" i="21"/>
  <c r="EQ146" i="21"/>
  <c r="EQ66" i="21"/>
  <c r="EQ74" i="21"/>
  <c r="EQ69" i="21"/>
  <c r="EQ80" i="21"/>
  <c r="EQ96" i="21"/>
  <c r="EQ111" i="21"/>
  <c r="EQ127" i="21"/>
  <c r="EQ143" i="21"/>
  <c r="EQ13" i="21"/>
  <c r="EQ25" i="21"/>
  <c r="EQ33" i="21"/>
  <c r="EQ77" i="21"/>
  <c r="EQ93" i="21"/>
  <c r="EQ108" i="21"/>
  <c r="EQ124" i="21"/>
  <c r="EQ140" i="21"/>
  <c r="EQ5" i="21"/>
  <c r="EQ29" i="21"/>
  <c r="EQ68" i="21"/>
  <c r="EQ59" i="21"/>
  <c r="EQ86" i="21"/>
  <c r="EQ102" i="21"/>
  <c r="EQ117" i="21"/>
  <c r="EQ133" i="21"/>
  <c r="EQ149" i="21"/>
  <c r="EQ44" i="21"/>
  <c r="EQ4" i="21"/>
  <c r="EQ31" i="21"/>
  <c r="EQ64" i="21"/>
  <c r="EQ71" i="21"/>
  <c r="EQ87" i="21"/>
  <c r="EQ43" i="21"/>
  <c r="EQ118" i="21"/>
  <c r="EQ134" i="21"/>
  <c r="EQ150" i="21"/>
  <c r="EQ15" i="21"/>
  <c r="EQ63" i="21"/>
  <c r="EQ49" i="21"/>
  <c r="EQ84" i="21"/>
  <c r="EQ100" i="21"/>
  <c r="EQ115" i="21"/>
  <c r="EQ131" i="21"/>
  <c r="EQ147" i="21"/>
  <c r="EQ27" i="21"/>
  <c r="EQ21" i="21"/>
  <c r="EQ62" i="21"/>
  <c r="EQ81" i="21"/>
  <c r="EQ97" i="21"/>
  <c r="EQ112" i="21"/>
  <c r="EQ128" i="21"/>
  <c r="EQ144" i="21"/>
  <c r="EQ12" i="21"/>
  <c r="EQ67" i="21"/>
  <c r="EQ65" i="21"/>
  <c r="EQ72" i="21"/>
  <c r="EQ90" i="21"/>
  <c r="EQ105" i="21"/>
  <c r="EQ121" i="21"/>
  <c r="EQ137" i="21"/>
  <c r="EQ3" i="21"/>
  <c r="EQ45" i="21"/>
  <c r="EQ9" i="21"/>
  <c r="EQ22" i="21"/>
  <c r="EQ56" i="21"/>
  <c r="EQ75" i="21"/>
  <c r="EQ91" i="21"/>
  <c r="EQ106" i="21"/>
  <c r="EQ122" i="21"/>
  <c r="EQ138" i="21"/>
  <c r="EQ8" i="21"/>
  <c r="EQ7" i="21"/>
  <c r="EQ38" i="21"/>
  <c r="EQ61" i="21"/>
  <c r="EQ88" i="21"/>
  <c r="EQ103" i="21"/>
  <c r="EQ119" i="21"/>
  <c r="EQ135" i="21"/>
  <c r="EQ151" i="21"/>
  <c r="EQ19" i="21"/>
  <c r="EQ10" i="21"/>
  <c r="EQ36" i="21"/>
  <c r="EQ85" i="21"/>
  <c r="EQ101" i="21"/>
  <c r="EQ116" i="21"/>
  <c r="EQ132" i="21"/>
  <c r="EQ148" i="21"/>
  <c r="EQ24" i="21"/>
  <c r="EQ14" i="21"/>
  <c r="EQ57" i="21"/>
  <c r="EQ78" i="21"/>
  <c r="EQ94" i="21"/>
  <c r="EQ109" i="21"/>
  <c r="EQ125" i="21"/>
  <c r="EQ141" i="21"/>
  <c r="EQ47" i="21"/>
  <c r="EQ20" i="21"/>
  <c r="EQ42" i="21"/>
  <c r="EQ70" i="21"/>
  <c r="EQ79" i="21"/>
  <c r="EQ95" i="21"/>
  <c r="EQ110" i="21"/>
  <c r="EQ126" i="21"/>
  <c r="EQ142" i="21"/>
  <c r="EQ18" i="21"/>
  <c r="EQ55" i="21"/>
  <c r="EQ48" i="21"/>
  <c r="EQ76" i="21"/>
  <c r="EQ92" i="21"/>
  <c r="EQ107" i="21"/>
  <c r="EQ123" i="21"/>
  <c r="EQ139" i="21"/>
  <c r="EQ11" i="21"/>
  <c r="EQ34" i="21"/>
  <c r="EQ40" i="21"/>
  <c r="EQ60" i="21"/>
  <c r="EQ89" i="21"/>
  <c r="EQ104" i="21"/>
  <c r="EQ120" i="21"/>
  <c r="EQ136" i="21"/>
  <c r="EQ152" i="21"/>
  <c r="EQ17" i="21"/>
  <c r="EQ73" i="21"/>
  <c r="EQ58" i="21"/>
  <c r="EQ82" i="21"/>
  <c r="EQ98" i="21"/>
  <c r="EQ113" i="21"/>
  <c r="EQ129" i="21"/>
  <c r="EQ145" i="21"/>
  <c r="DO32" i="21"/>
  <c r="DO44" i="21"/>
  <c r="DO57" i="21"/>
  <c r="DO4" i="21"/>
  <c r="DO31" i="21"/>
  <c r="DO68" i="21"/>
  <c r="DO84" i="21"/>
  <c r="DO98" i="21"/>
  <c r="DO113" i="21"/>
  <c r="DO129" i="21"/>
  <c r="DO144" i="21"/>
  <c r="DO8" i="21"/>
  <c r="DO80" i="21"/>
  <c r="DO65" i="21"/>
  <c r="DO83" i="21"/>
  <c r="DO43" i="21"/>
  <c r="DO118" i="21"/>
  <c r="DO134" i="21"/>
  <c r="DO149" i="21"/>
  <c r="DO27" i="21"/>
  <c r="DO25" i="21"/>
  <c r="DO59" i="21"/>
  <c r="DO92" i="21"/>
  <c r="DO107" i="21"/>
  <c r="DO123" i="21"/>
  <c r="DO139" i="21"/>
  <c r="DO5" i="21"/>
  <c r="DO81" i="21"/>
  <c r="DO62" i="21"/>
  <c r="DO60" i="21"/>
  <c r="DO97" i="21"/>
  <c r="DO112" i="21"/>
  <c r="DO128" i="21"/>
  <c r="DO143" i="21"/>
  <c r="DO45" i="21"/>
  <c r="DO58" i="21"/>
  <c r="DO78" i="21"/>
  <c r="DO74" i="21"/>
  <c r="DO55" i="21"/>
  <c r="DO36" i="21"/>
  <c r="DO102" i="21"/>
  <c r="DO117" i="21"/>
  <c r="DO133" i="21"/>
  <c r="DO148" i="21"/>
  <c r="DO9" i="21"/>
  <c r="DO34" i="21"/>
  <c r="DO48" i="21"/>
  <c r="DO91" i="21"/>
  <c r="DO106" i="21"/>
  <c r="DO122" i="21"/>
  <c r="DO138" i="21"/>
  <c r="DO10" i="21"/>
  <c r="DO17" i="21"/>
  <c r="DO75" i="21"/>
  <c r="DO70" i="21"/>
  <c r="DO96" i="21"/>
  <c r="DO111" i="21"/>
  <c r="DO127" i="21"/>
  <c r="DO142" i="21"/>
  <c r="DO11" i="21"/>
  <c r="DO86" i="21"/>
  <c r="DO73" i="21"/>
  <c r="DO38" i="21"/>
  <c r="DO101" i="21"/>
  <c r="DO116" i="21"/>
  <c r="DO132" i="21"/>
  <c r="DO147" i="21"/>
  <c r="DO50" i="21"/>
  <c r="DO40" i="21"/>
  <c r="DO56" i="21"/>
  <c r="DO63" i="21"/>
  <c r="DO33" i="21"/>
  <c r="DO18" i="21"/>
  <c r="DO42" i="21"/>
  <c r="DO39" i="21"/>
  <c r="DO90" i="21"/>
  <c r="DO105" i="21"/>
  <c r="DO121" i="21"/>
  <c r="DO137" i="21"/>
  <c r="DO152" i="21"/>
  <c r="DO67" i="21"/>
  <c r="DO88" i="21"/>
  <c r="DO15" i="21"/>
  <c r="DO95" i="21"/>
  <c r="DO110" i="21"/>
  <c r="DO126" i="21"/>
  <c r="DO141" i="21"/>
  <c r="DO66" i="21"/>
  <c r="DO79" i="21"/>
  <c r="DO82" i="21"/>
  <c r="DO49" i="21"/>
  <c r="DO100" i="21"/>
  <c r="DO115" i="21"/>
  <c r="DO131" i="21"/>
  <c r="DO146" i="21"/>
  <c r="DO12" i="21"/>
  <c r="DO19" i="21"/>
  <c r="DO6" i="21"/>
  <c r="DO72" i="21"/>
  <c r="DO104" i="21"/>
  <c r="DO120" i="21"/>
  <c r="DO136" i="21"/>
  <c r="DO151" i="21"/>
  <c r="DO47" i="21"/>
  <c r="DO7" i="21"/>
  <c r="DO35" i="21"/>
  <c r="DO61" i="21"/>
  <c r="DO21" i="21"/>
  <c r="DO20" i="21"/>
  <c r="DO22" i="21"/>
  <c r="DO89" i="21"/>
  <c r="DO94" i="21"/>
  <c r="DO109" i="21"/>
  <c r="DO125" i="21"/>
  <c r="DO140" i="21"/>
  <c r="DO3" i="21"/>
  <c r="DO13" i="21"/>
  <c r="DO14" i="21"/>
  <c r="DO69" i="21"/>
  <c r="DO99" i="21"/>
  <c r="DO114" i="21"/>
  <c r="DO130" i="21"/>
  <c r="DO145" i="21"/>
  <c r="DO24" i="21"/>
  <c r="DO87" i="21"/>
  <c r="DO76" i="21"/>
  <c r="DO71" i="21"/>
  <c r="DO103" i="21"/>
  <c r="DO119" i="21"/>
  <c r="DO135" i="21"/>
  <c r="DO150" i="21"/>
  <c r="DO85" i="21"/>
  <c r="DO29" i="21"/>
  <c r="DO77" i="21"/>
  <c r="DO93" i="21"/>
  <c r="DO108" i="21"/>
  <c r="DO124" i="21"/>
  <c r="DO64" i="21"/>
  <c r="DI32" i="21"/>
  <c r="DI47" i="21"/>
  <c r="DI40" i="21"/>
  <c r="DI56" i="21"/>
  <c r="DI63" i="21"/>
  <c r="DI4" i="21"/>
  <c r="DI31" i="21"/>
  <c r="DI14" i="21"/>
  <c r="DI84" i="21"/>
  <c r="DI98" i="21"/>
  <c r="DI113" i="21"/>
  <c r="DI129" i="21"/>
  <c r="DI144" i="21"/>
  <c r="DI12" i="21"/>
  <c r="DI80" i="21"/>
  <c r="DI76" i="21"/>
  <c r="DI83" i="21"/>
  <c r="DI43" i="21"/>
  <c r="DI118" i="21"/>
  <c r="DI134" i="21"/>
  <c r="DI149" i="21"/>
  <c r="DI18" i="21"/>
  <c r="DI25" i="21"/>
  <c r="DI77" i="21"/>
  <c r="DI93" i="21"/>
  <c r="DI107" i="21"/>
  <c r="DI123" i="21"/>
  <c r="DI139" i="21"/>
  <c r="DI19" i="21"/>
  <c r="DI72" i="21"/>
  <c r="DI120" i="21"/>
  <c r="DI151" i="21"/>
  <c r="DI20" i="21"/>
  <c r="DI89" i="21"/>
  <c r="DI108" i="21"/>
  <c r="DI64" i="21"/>
  <c r="DI50" i="21"/>
  <c r="DI7" i="21"/>
  <c r="DI35" i="21"/>
  <c r="DI10" i="21"/>
  <c r="DI66" i="21"/>
  <c r="DI74" i="21"/>
  <c r="DI65" i="21"/>
  <c r="DI36" i="21"/>
  <c r="DI102" i="21"/>
  <c r="DI117" i="21"/>
  <c r="DI133" i="21"/>
  <c r="DI148" i="21"/>
  <c r="DI9" i="21"/>
  <c r="DI34" i="21"/>
  <c r="DI59" i="21"/>
  <c r="DI92" i="21"/>
  <c r="DI106" i="21"/>
  <c r="DI122" i="21"/>
  <c r="DI138" i="21"/>
  <c r="DI5" i="21"/>
  <c r="DI81" i="21"/>
  <c r="DI75" i="21"/>
  <c r="DI60" i="21"/>
  <c r="DI6" i="21"/>
  <c r="DI111" i="21"/>
  <c r="DI127" i="21"/>
  <c r="DI142" i="21"/>
  <c r="DI68" i="21"/>
  <c r="DI97" i="21"/>
  <c r="DI128" i="21"/>
  <c r="DI11" i="21"/>
  <c r="DI62" i="21"/>
  <c r="DI38" i="21"/>
  <c r="DI116" i="21"/>
  <c r="DI147" i="21"/>
  <c r="DI44" i="21"/>
  <c r="DI61" i="21"/>
  <c r="DI58" i="21"/>
  <c r="DI33" i="21"/>
  <c r="DI24" i="21"/>
  <c r="DI42" i="21"/>
  <c r="DI90" i="21"/>
  <c r="DI91" i="21"/>
  <c r="DI105" i="21"/>
  <c r="DI121" i="21"/>
  <c r="DI137" i="21"/>
  <c r="DI152" i="21"/>
  <c r="DI67" i="21"/>
  <c r="DI88" i="21"/>
  <c r="DI70" i="21"/>
  <c r="DI96" i="21"/>
  <c r="DI110" i="21"/>
  <c r="DI126" i="21"/>
  <c r="DI141" i="21"/>
  <c r="DI78" i="21"/>
  <c r="DI86" i="21"/>
  <c r="DI73" i="21"/>
  <c r="DI49" i="21"/>
  <c r="DI100" i="21"/>
  <c r="DI115" i="21"/>
  <c r="DI131" i="21"/>
  <c r="DI146" i="21"/>
  <c r="DI48" i="21"/>
  <c r="DI104" i="21"/>
  <c r="DI136" i="21"/>
  <c r="DI17" i="21"/>
  <c r="DI29" i="21"/>
  <c r="DI94" i="21"/>
  <c r="DI124" i="21"/>
  <c r="DI45" i="21"/>
  <c r="DI57" i="21"/>
  <c r="DI21" i="21"/>
  <c r="DI85" i="21"/>
  <c r="DI22" i="21"/>
  <c r="DI13" i="21"/>
  <c r="DI95" i="21"/>
  <c r="DI109" i="21"/>
  <c r="DI125" i="21"/>
  <c r="DI140" i="21"/>
  <c r="DI3" i="21"/>
  <c r="DI79" i="21"/>
  <c r="DI82" i="21"/>
  <c r="DI69" i="21"/>
  <c r="DI99" i="21"/>
  <c r="DI114" i="21"/>
  <c r="DI130" i="21"/>
  <c r="DI145" i="21"/>
  <c r="DI8" i="21"/>
  <c r="DI87" i="21"/>
  <c r="DI39" i="21"/>
  <c r="DI71" i="21"/>
  <c r="DI103" i="21"/>
  <c r="DI119" i="21"/>
  <c r="DI135" i="21"/>
  <c r="DI150" i="21"/>
  <c r="DI15" i="21"/>
  <c r="DI112" i="21"/>
  <c r="DI143" i="21"/>
  <c r="DI27" i="21"/>
  <c r="DI55" i="21"/>
  <c r="DI101" i="21"/>
  <c r="DI132" i="21"/>
  <c r="CW32" i="21"/>
  <c r="CW47" i="21"/>
  <c r="CW57" i="21"/>
  <c r="CW63" i="21"/>
  <c r="CW67" i="21"/>
  <c r="CW12" i="21"/>
  <c r="CW55" i="21"/>
  <c r="CW73" i="21"/>
  <c r="CW100" i="21"/>
  <c r="CW115" i="21"/>
  <c r="CW131" i="21"/>
  <c r="CW146" i="21"/>
  <c r="CW79" i="21"/>
  <c r="CW18" i="21"/>
  <c r="CW84" i="21"/>
  <c r="CW97" i="21"/>
  <c r="CW112" i="21"/>
  <c r="CW128" i="21"/>
  <c r="CW143" i="21"/>
  <c r="CW8" i="21"/>
  <c r="CW76" i="21"/>
  <c r="CW22" i="21"/>
  <c r="CW102" i="21"/>
  <c r="CW117" i="21"/>
  <c r="CW133" i="21"/>
  <c r="CW148" i="21"/>
  <c r="CW85" i="21"/>
  <c r="CW31" i="21"/>
  <c r="CW34" i="21"/>
  <c r="CW43" i="21"/>
  <c r="CW118" i="21"/>
  <c r="CW134" i="21"/>
  <c r="CW149" i="21"/>
  <c r="CW50" i="21"/>
  <c r="CW56" i="21"/>
  <c r="CW10" i="21"/>
  <c r="CW68" i="21"/>
  <c r="CW86" i="21"/>
  <c r="CW19" i="21"/>
  <c r="CW29" i="21"/>
  <c r="CW103" i="21"/>
  <c r="CW119" i="21"/>
  <c r="CW135" i="21"/>
  <c r="CW150" i="21"/>
  <c r="CW17" i="21"/>
  <c r="CW65" i="21"/>
  <c r="CW83" i="21"/>
  <c r="CW101" i="21"/>
  <c r="CW116" i="21"/>
  <c r="CW132" i="21"/>
  <c r="CW151" i="21"/>
  <c r="CW62" i="21"/>
  <c r="CW93" i="21"/>
  <c r="CW95" i="21"/>
  <c r="CW105" i="21"/>
  <c r="CW121" i="21"/>
  <c r="CW137" i="21"/>
  <c r="CW69" i="21"/>
  <c r="CW87" i="21"/>
  <c r="CW59" i="21"/>
  <c r="CW96" i="21"/>
  <c r="CW106" i="21"/>
  <c r="CW122" i="21"/>
  <c r="CW138" i="21"/>
  <c r="CW152" i="21"/>
  <c r="CW45" i="21"/>
  <c r="CW40" i="21"/>
  <c r="CW58" i="21"/>
  <c r="CW33" i="21"/>
  <c r="CW20" i="21"/>
  <c r="CW9" i="21"/>
  <c r="CW77" i="21"/>
  <c r="CW15" i="21"/>
  <c r="CW107" i="21"/>
  <c r="CW123" i="21"/>
  <c r="CW139" i="21"/>
  <c r="CW4" i="21"/>
  <c r="CW11" i="21"/>
  <c r="CW90" i="21"/>
  <c r="CW94" i="21"/>
  <c r="CW104" i="21"/>
  <c r="CW120" i="21"/>
  <c r="CW136" i="21"/>
  <c r="CW3" i="21"/>
  <c r="CW91" i="21"/>
  <c r="CW42" i="21"/>
  <c r="CW13" i="21"/>
  <c r="CW109" i="21"/>
  <c r="CW125" i="21"/>
  <c r="CW140" i="21"/>
  <c r="CW78" i="21"/>
  <c r="CW88" i="21"/>
  <c r="CW60" i="21"/>
  <c r="CW74" i="21"/>
  <c r="CW110" i="21"/>
  <c r="CW126" i="21"/>
  <c r="CW141" i="21"/>
  <c r="CW44" i="21"/>
  <c r="CW7" i="21"/>
  <c r="CW61" i="21"/>
  <c r="CW35" i="21"/>
  <c r="CW21" i="21"/>
  <c r="CW147" i="21"/>
  <c r="CW80" i="21"/>
  <c r="CW75" i="21"/>
  <c r="CW39" i="21"/>
  <c r="CW6" i="21"/>
  <c r="CW111" i="21"/>
  <c r="CW127" i="21"/>
  <c r="CW142" i="21"/>
  <c r="CW5" i="21"/>
  <c r="CW27" i="21"/>
  <c r="CW89" i="21"/>
  <c r="CW38" i="21"/>
  <c r="CW108" i="21"/>
  <c r="CW124" i="21"/>
  <c r="CW64" i="21"/>
  <c r="CW66" i="21"/>
  <c r="CW92" i="21"/>
  <c r="CW24" i="21"/>
  <c r="CW98" i="21"/>
  <c r="CW113" i="21"/>
  <c r="CW129" i="21"/>
  <c r="CW144" i="21"/>
  <c r="CW81" i="21"/>
  <c r="CW82" i="21"/>
  <c r="CW25" i="21"/>
  <c r="CW99" i="21"/>
  <c r="CW114" i="21"/>
  <c r="CW130" i="21"/>
  <c r="CW145" i="21"/>
  <c r="CV32" i="21"/>
  <c r="CV44" i="21"/>
  <c r="CV40" i="21"/>
  <c r="CV61" i="21"/>
  <c r="CV58" i="21"/>
  <c r="CV33" i="21"/>
  <c r="CV20" i="21"/>
  <c r="CV8" i="21"/>
  <c r="CV76" i="21"/>
  <c r="CV22" i="21"/>
  <c r="CV102" i="21"/>
  <c r="CV117" i="21"/>
  <c r="CV133" i="21"/>
  <c r="CV148" i="21"/>
  <c r="CV85" i="21"/>
  <c r="CV31" i="21"/>
  <c r="CV34" i="21"/>
  <c r="CV43" i="21"/>
  <c r="CV118" i="21"/>
  <c r="CV134" i="21"/>
  <c r="CV149" i="21"/>
  <c r="CV143" i="21"/>
  <c r="CV86" i="21"/>
  <c r="CV19" i="21"/>
  <c r="CV29" i="21"/>
  <c r="CV103" i="21"/>
  <c r="CV119" i="21"/>
  <c r="CV135" i="21"/>
  <c r="CV150" i="21"/>
  <c r="CV17" i="21"/>
  <c r="CV65" i="21"/>
  <c r="CV83" i="21"/>
  <c r="CV101" i="21"/>
  <c r="CV116" i="21"/>
  <c r="CV64" i="21"/>
  <c r="CV45" i="21"/>
  <c r="CV7" i="21"/>
  <c r="CV35" i="21"/>
  <c r="CV21" i="21"/>
  <c r="CV147" i="21"/>
  <c r="CV62" i="21"/>
  <c r="CV93" i="21"/>
  <c r="CV95" i="21"/>
  <c r="CV105" i="21"/>
  <c r="CV121" i="21"/>
  <c r="CV137" i="21"/>
  <c r="CV69" i="21"/>
  <c r="CV87" i="21"/>
  <c r="CV59" i="21"/>
  <c r="CV96" i="21"/>
  <c r="CV106" i="21"/>
  <c r="CV122" i="21"/>
  <c r="CV138" i="21"/>
  <c r="CV152" i="21"/>
  <c r="CV151" i="21"/>
  <c r="CV9" i="21"/>
  <c r="CV77" i="21"/>
  <c r="CV15" i="21"/>
  <c r="CV107" i="21"/>
  <c r="CV123" i="21"/>
  <c r="CV139" i="21"/>
  <c r="CV4" i="21"/>
  <c r="CV11" i="21"/>
  <c r="CV90" i="21"/>
  <c r="CV94" i="21"/>
  <c r="CV104" i="21"/>
  <c r="CV124" i="21"/>
  <c r="CV47" i="21"/>
  <c r="CV57" i="21"/>
  <c r="CV63" i="21"/>
  <c r="CV67" i="21"/>
  <c r="CV3" i="21"/>
  <c r="CV91" i="21"/>
  <c r="CV42" i="21"/>
  <c r="CV13" i="21"/>
  <c r="CV109" i="21"/>
  <c r="CV125" i="21"/>
  <c r="CV140" i="21"/>
  <c r="CV78" i="21"/>
  <c r="CV88" i="21"/>
  <c r="CV60" i="21"/>
  <c r="CV74" i="21"/>
  <c r="CV110" i="21"/>
  <c r="CV126" i="21"/>
  <c r="CV141" i="21"/>
  <c r="CV120" i="21"/>
  <c r="CV80" i="21"/>
  <c r="CV75" i="21"/>
  <c r="CV39" i="21"/>
  <c r="CV6" i="21"/>
  <c r="CV111" i="21"/>
  <c r="CV127" i="21"/>
  <c r="CV142" i="21"/>
  <c r="CV5" i="21"/>
  <c r="CV27" i="21"/>
  <c r="CV89" i="21"/>
  <c r="CV38" i="21"/>
  <c r="CV108" i="21"/>
  <c r="CV128" i="21"/>
  <c r="CV50" i="21"/>
  <c r="CV56" i="21"/>
  <c r="CV10" i="21"/>
  <c r="CV68" i="21"/>
  <c r="CV66" i="21"/>
  <c r="CV92" i="21"/>
  <c r="CV24" i="21"/>
  <c r="CV98" i="21"/>
  <c r="CV113" i="21"/>
  <c r="CV129" i="21"/>
  <c r="CV144" i="21"/>
  <c r="CV81" i="21"/>
  <c r="CV82" i="21"/>
  <c r="CV25" i="21"/>
  <c r="CV99" i="21"/>
  <c r="CV114" i="21"/>
  <c r="CV130" i="21"/>
  <c r="CV145" i="21"/>
  <c r="CV136" i="21"/>
  <c r="CV12" i="21"/>
  <c r="CV55" i="21"/>
  <c r="CV73" i="21"/>
  <c r="CV100" i="21"/>
  <c r="CV115" i="21"/>
  <c r="CV131" i="21"/>
  <c r="CV146" i="21"/>
  <c r="CV79" i="21"/>
  <c r="CV18" i="21"/>
  <c r="CV84" i="21"/>
  <c r="CV97" i="21"/>
  <c r="CV112" i="21"/>
  <c r="CV132" i="21"/>
  <c r="KS5" i="19"/>
  <c r="KS7" i="19" s="1"/>
  <c r="KS11" i="19" s="1"/>
  <c r="CR37" i="21" s="1"/>
  <c r="KG5" i="19"/>
  <c r="KG7" i="19" s="1"/>
  <c r="KG11" i="19" s="1"/>
  <c r="CN37" i="21" s="1"/>
  <c r="KD32" i="19"/>
  <c r="F65" i="28"/>
  <c r="LB4" i="19" s="1"/>
  <c r="KD33" i="19"/>
  <c r="CW322" i="20"/>
  <c r="CY322" i="20"/>
  <c r="CO159" i="21"/>
  <c r="GO278" i="18"/>
  <c r="CM159" i="21"/>
  <c r="CV322" i="20"/>
  <c r="CT322" i="20"/>
  <c r="GK278" i="18"/>
  <c r="CL159" i="21"/>
  <c r="GI278" i="18"/>
  <c r="CU322" i="20"/>
  <c r="GE278" i="18"/>
  <c r="CJ159" i="21"/>
  <c r="JX33" i="19"/>
  <c r="JX32" i="19"/>
  <c r="G63" i="28"/>
  <c r="G62" i="28"/>
  <c r="I5" i="28"/>
  <c r="I7" i="28"/>
  <c r="I9" i="28"/>
  <c r="I11" i="28"/>
  <c r="I13" i="28"/>
  <c r="I15" i="28"/>
  <c r="I17" i="28"/>
  <c r="I19" i="28"/>
  <c r="I21" i="28"/>
  <c r="I23" i="28"/>
  <c r="I25" i="28"/>
  <c r="I27" i="28"/>
  <c r="I29" i="28"/>
  <c r="I4" i="28"/>
  <c r="I6" i="28"/>
  <c r="I8" i="28"/>
  <c r="I10" i="28"/>
  <c r="I12" i="28"/>
  <c r="I14" i="28"/>
  <c r="I16" i="28"/>
  <c r="I18" i="28"/>
  <c r="I20" i="28"/>
  <c r="I22" i="28"/>
  <c r="I24" i="28"/>
  <c r="I26" i="28"/>
  <c r="H15" i="28"/>
  <c r="H7" i="28"/>
  <c r="H27" i="28"/>
  <c r="H11" i="28"/>
  <c r="H19" i="28"/>
  <c r="H9" i="28"/>
  <c r="H17" i="28"/>
  <c r="H5" i="28"/>
  <c r="H13" i="28"/>
  <c r="H23" i="28"/>
  <c r="H21" i="28"/>
  <c r="H25" i="28"/>
  <c r="H29" i="28"/>
  <c r="H4" i="28"/>
  <c r="H8" i="28"/>
  <c r="H12" i="28"/>
  <c r="H16" i="28"/>
  <c r="H20" i="28"/>
  <c r="H24" i="28"/>
  <c r="H28" i="28"/>
  <c r="H31" i="28"/>
  <c r="H33" i="28"/>
  <c r="H35" i="28"/>
  <c r="H37" i="28"/>
  <c r="H39" i="28"/>
  <c r="H41" i="28"/>
  <c r="H43" i="28"/>
  <c r="H45" i="28"/>
  <c r="H47" i="28"/>
  <c r="H49" i="28"/>
  <c r="H51" i="28"/>
  <c r="H53" i="28"/>
  <c r="H55" i="28"/>
  <c r="H57" i="28"/>
  <c r="H6" i="28"/>
  <c r="H10" i="28"/>
  <c r="H14" i="28"/>
  <c r="H18" i="28"/>
  <c r="H22" i="28"/>
  <c r="H26" i="28"/>
  <c r="H30" i="28"/>
  <c r="H32" i="28"/>
  <c r="H34" i="28"/>
  <c r="H36" i="28"/>
  <c r="H38" i="28"/>
  <c r="H40" i="28"/>
  <c r="H42" i="28"/>
  <c r="H44" i="28"/>
  <c r="H46" i="28"/>
  <c r="H48" i="28"/>
  <c r="H50" i="28"/>
  <c r="H52" i="28"/>
  <c r="H54" i="28"/>
  <c r="G61" i="28"/>
  <c r="J11" i="28" s="1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CK159" i="21"/>
  <c r="GG278" i="18"/>
  <c r="CS1" i="20"/>
  <c r="CS2" i="20"/>
  <c r="CS290" i="20"/>
  <c r="CS289" i="20"/>
  <c r="CS288" i="20"/>
  <c r="CS286" i="20"/>
  <c r="CS278" i="20"/>
  <c r="CS275" i="20"/>
  <c r="CS268" i="20"/>
  <c r="CS262" i="20"/>
  <c r="CS249" i="20"/>
  <c r="CS247" i="20"/>
  <c r="CS244" i="20"/>
  <c r="CS243" i="20"/>
  <c r="CS242" i="20"/>
  <c r="CS239" i="20"/>
  <c r="CS238" i="20"/>
  <c r="CS237" i="20"/>
  <c r="CS236" i="20"/>
  <c r="CS230" i="20"/>
  <c r="CS227" i="20"/>
  <c r="CS222" i="20"/>
  <c r="CS219" i="20"/>
  <c r="CS213" i="20"/>
  <c r="CS206" i="20"/>
  <c r="CS201" i="20"/>
  <c r="CS190" i="20"/>
  <c r="CS179" i="20"/>
  <c r="CI1" i="21"/>
  <c r="CI2" i="21"/>
  <c r="GC2" i="18"/>
  <c r="GC1" i="18"/>
  <c r="JR9" i="19"/>
  <c r="CN51" i="21" l="1"/>
  <c r="CN16" i="21"/>
  <c r="CN23" i="21"/>
  <c r="CN46" i="21"/>
  <c r="CN41" i="21"/>
  <c r="CR51" i="21"/>
  <c r="CR23" i="21"/>
  <c r="CR41" i="21"/>
  <c r="CR46" i="21"/>
  <c r="CR16" i="21"/>
  <c r="EP19" i="21"/>
  <c r="EP51" i="21"/>
  <c r="EP16" i="21"/>
  <c r="EP23" i="21"/>
  <c r="EP46" i="21"/>
  <c r="EP41" i="21"/>
  <c r="EP50" i="21"/>
  <c r="EP111" i="21"/>
  <c r="EP11" i="21"/>
  <c r="EP5" i="21"/>
  <c r="EP146" i="21"/>
  <c r="EP18" i="21"/>
  <c r="CN30" i="21"/>
  <c r="CN26" i="21"/>
  <c r="EP152" i="21"/>
  <c r="CR30" i="21"/>
  <c r="CR26" i="21"/>
  <c r="EP106" i="21"/>
  <c r="EP30" i="21"/>
  <c r="EP26" i="21"/>
  <c r="EP112" i="21"/>
  <c r="EP73" i="21"/>
  <c r="EP83" i="21"/>
  <c r="EP94" i="21"/>
  <c r="EP95" i="21"/>
  <c r="EP105" i="21"/>
  <c r="EP117" i="21"/>
  <c r="EP20" i="21"/>
  <c r="EP29" i="21"/>
  <c r="EP33" i="21"/>
  <c r="CN28" i="21"/>
  <c r="CN52" i="21"/>
  <c r="CN54" i="21"/>
  <c r="EP80" i="21"/>
  <c r="EP89" i="21"/>
  <c r="EP92" i="21"/>
  <c r="EP101" i="21"/>
  <c r="CR28" i="21"/>
  <c r="CR52" i="21"/>
  <c r="CR54" i="21"/>
  <c r="EP124" i="21"/>
  <c r="EP52" i="21"/>
  <c r="EP54" i="21"/>
  <c r="EP28" i="21"/>
  <c r="EP103" i="21"/>
  <c r="EP115" i="21"/>
  <c r="EP118" i="21"/>
  <c r="CR32" i="21"/>
  <c r="CR154" i="21"/>
  <c r="CR53" i="21"/>
  <c r="CR153" i="21"/>
  <c r="EP44" i="21"/>
  <c r="EP143" i="21"/>
  <c r="EP74" i="21"/>
  <c r="EP35" i="21"/>
  <c r="EP40" i="21"/>
  <c r="EP57" i="21"/>
  <c r="EP48" i="21"/>
  <c r="EP70" i="21"/>
  <c r="EP36" i="21"/>
  <c r="EP72" i="21"/>
  <c r="EP61" i="21"/>
  <c r="EP75" i="21"/>
  <c r="EP81" i="21"/>
  <c r="EP86" i="21"/>
  <c r="EP84" i="21"/>
  <c r="EP87" i="21"/>
  <c r="EP129" i="21"/>
  <c r="EP7" i="21"/>
  <c r="EP22" i="21"/>
  <c r="EP21" i="21"/>
  <c r="EP68" i="21"/>
  <c r="EP63" i="21"/>
  <c r="EP64" i="21"/>
  <c r="EP58" i="21"/>
  <c r="EP45" i="21"/>
  <c r="EP96" i="21"/>
  <c r="EP114" i="21"/>
  <c r="EP120" i="21"/>
  <c r="EP125" i="21"/>
  <c r="EP123" i="21"/>
  <c r="EP126" i="21"/>
  <c r="EP132" i="21"/>
  <c r="EP137" i="21"/>
  <c r="EP135" i="21"/>
  <c r="EP138" i="21"/>
  <c r="EP144" i="21"/>
  <c r="EP149" i="21"/>
  <c r="EP147" i="21"/>
  <c r="EP150" i="21"/>
  <c r="CN32" i="21"/>
  <c r="CN154" i="21"/>
  <c r="CN53" i="21"/>
  <c r="CN153" i="21"/>
  <c r="EP17" i="21"/>
  <c r="EP154" i="21"/>
  <c r="EP53" i="21"/>
  <c r="EP153" i="21"/>
  <c r="EP47" i="21"/>
  <c r="EP127" i="21"/>
  <c r="EP69" i="21"/>
  <c r="EP130" i="21"/>
  <c r="EP39" i="21"/>
  <c r="EP136" i="21"/>
  <c r="EP60" i="21"/>
  <c r="EP141" i="21"/>
  <c r="EP78" i="21"/>
  <c r="EP139" i="21"/>
  <c r="EP76" i="21"/>
  <c r="EP142" i="21"/>
  <c r="EP79" i="21"/>
  <c r="EP148" i="21"/>
  <c r="EP85" i="21"/>
  <c r="EP3" i="21"/>
  <c r="EP90" i="21"/>
  <c r="EP151" i="21"/>
  <c r="EP88" i="21"/>
  <c r="EP8" i="21"/>
  <c r="EP91" i="21"/>
  <c r="EP9" i="21"/>
  <c r="EP97" i="21"/>
  <c r="EP27" i="21"/>
  <c r="EP102" i="21"/>
  <c r="EP24" i="21"/>
  <c r="EP100" i="21"/>
  <c r="EP15" i="21"/>
  <c r="EP43" i="21"/>
  <c r="EP31" i="21"/>
  <c r="EP108" i="21"/>
  <c r="EP25" i="21"/>
  <c r="EP113" i="21"/>
  <c r="EP14" i="21"/>
  <c r="EP4" i="21"/>
  <c r="EP93" i="21"/>
  <c r="EP13" i="21"/>
  <c r="EP98" i="21"/>
  <c r="EP12" i="21"/>
  <c r="EP66" i="21"/>
  <c r="EP99" i="21"/>
  <c r="EP6" i="21"/>
  <c r="EP104" i="21"/>
  <c r="EP34" i="21"/>
  <c r="EP109" i="21"/>
  <c r="EP67" i="21"/>
  <c r="EP107" i="21"/>
  <c r="EP55" i="21"/>
  <c r="EP110" i="21"/>
  <c r="EP42" i="21"/>
  <c r="EP116" i="21"/>
  <c r="EP10" i="21"/>
  <c r="EP121" i="21"/>
  <c r="EP65" i="21"/>
  <c r="EP119" i="21"/>
  <c r="EP38" i="21"/>
  <c r="EP122" i="21"/>
  <c r="EP56" i="21"/>
  <c r="EP128" i="21"/>
  <c r="EP62" i="21"/>
  <c r="EP133" i="21"/>
  <c r="EP59" i="21"/>
  <c r="EP131" i="21"/>
  <c r="EP49" i="21"/>
  <c r="EP134" i="21"/>
  <c r="EP71" i="21"/>
  <c r="EP140" i="21"/>
  <c r="EP77" i="21"/>
  <c r="EP145" i="21"/>
  <c r="EP82" i="21"/>
  <c r="EP32" i="21"/>
  <c r="EQ158" i="21"/>
  <c r="JU31" i="19"/>
  <c r="MU39" i="19"/>
  <c r="MU18" i="19" s="1"/>
  <c r="LB14" i="19"/>
  <c r="CN47" i="21"/>
  <c r="CN50" i="21"/>
  <c r="CN44" i="21"/>
  <c r="CN45" i="21"/>
  <c r="CR44" i="21"/>
  <c r="CR45" i="21"/>
  <c r="CR50" i="21"/>
  <c r="CR47" i="21"/>
  <c r="CN40" i="21"/>
  <c r="CN7" i="21"/>
  <c r="CR40" i="21"/>
  <c r="CR7" i="21"/>
  <c r="CN57" i="21"/>
  <c r="CN58" i="21"/>
  <c r="CN35" i="21"/>
  <c r="CN56" i="21"/>
  <c r="CR56" i="21"/>
  <c r="CR57" i="21"/>
  <c r="CR58" i="21"/>
  <c r="CR35" i="21"/>
  <c r="CN63" i="21"/>
  <c r="CN61" i="21"/>
  <c r="CR63" i="21"/>
  <c r="CR61" i="21"/>
  <c r="CR78" i="21"/>
  <c r="CN33" i="21"/>
  <c r="CN21" i="21"/>
  <c r="CR22" i="21"/>
  <c r="CR21" i="21"/>
  <c r="CR6" i="21"/>
  <c r="CR112" i="21"/>
  <c r="CR106" i="21"/>
  <c r="CR33" i="21"/>
  <c r="CR19" i="21"/>
  <c r="CR122" i="21"/>
  <c r="CR80" i="21"/>
  <c r="CR151" i="21"/>
  <c r="CR91" i="21"/>
  <c r="CR15" i="21"/>
  <c r="CR105" i="21"/>
  <c r="CR25" i="21"/>
  <c r="CR135" i="21"/>
  <c r="CR113" i="21"/>
  <c r="CR115" i="21"/>
  <c r="CR109" i="21"/>
  <c r="CR5" i="21"/>
  <c r="CR117" i="21"/>
  <c r="CR118" i="21"/>
  <c r="CR124" i="21"/>
  <c r="CR114" i="21"/>
  <c r="CR89" i="21"/>
  <c r="CR128" i="21"/>
  <c r="CR142" i="21"/>
  <c r="CR148" i="21"/>
  <c r="CR150" i="21"/>
  <c r="CR79" i="21"/>
  <c r="CR144" i="21"/>
  <c r="CR64" i="21"/>
  <c r="CR146" i="21"/>
  <c r="CR130" i="21"/>
  <c r="CR140" i="21"/>
  <c r="CR136" i="21"/>
  <c r="CR29" i="21"/>
  <c r="CR132" i="21"/>
  <c r="CR152" i="21"/>
  <c r="CR73" i="21"/>
  <c r="CR59" i="21"/>
  <c r="CR43" i="21"/>
  <c r="CR98" i="21"/>
  <c r="CR42" i="21"/>
  <c r="CR94" i="21"/>
  <c r="CR99" i="21"/>
  <c r="CR92" i="21"/>
  <c r="CR88" i="21"/>
  <c r="CR82" i="21"/>
  <c r="CR12" i="21"/>
  <c r="CR96" i="21"/>
  <c r="CR87" i="21"/>
  <c r="CR137" i="21"/>
  <c r="CR4" i="21"/>
  <c r="CR81" i="21"/>
  <c r="CN139" i="21"/>
  <c r="CN10" i="21"/>
  <c r="CR68" i="21"/>
  <c r="CR10" i="21"/>
  <c r="CR66" i="21"/>
  <c r="CR126" i="21"/>
  <c r="CR121" i="21"/>
  <c r="CR101" i="21"/>
  <c r="CR9" i="21"/>
  <c r="CR123" i="21"/>
  <c r="CR97" i="21"/>
  <c r="CN55" i="21"/>
  <c r="CR133" i="21"/>
  <c r="CR76" i="21"/>
  <c r="CN109" i="21"/>
  <c r="CN68" i="21"/>
  <c r="CN141" i="21"/>
  <c r="CN67" i="21"/>
  <c r="CR77" i="21"/>
  <c r="CR67" i="21"/>
  <c r="CR139" i="21"/>
  <c r="CR13" i="21"/>
  <c r="CR143" i="21"/>
  <c r="CR119" i="21"/>
  <c r="CR134" i="21"/>
  <c r="CR84" i="21"/>
  <c r="CR65" i="21"/>
  <c r="CR83" i="21"/>
  <c r="CR131" i="21"/>
  <c r="CR17" i="21"/>
  <c r="CR62" i="21"/>
  <c r="CR95" i="21"/>
  <c r="CR120" i="21"/>
  <c r="CR111" i="21"/>
  <c r="CR141" i="21"/>
  <c r="CR18" i="21"/>
  <c r="CR38" i="21"/>
  <c r="CR90" i="21"/>
  <c r="CR34" i="21"/>
  <c r="CR3" i="21"/>
  <c r="CR75" i="21"/>
  <c r="CN148" i="21"/>
  <c r="CN95" i="21"/>
  <c r="CN43" i="21"/>
  <c r="CN103" i="21"/>
  <c r="CR107" i="21"/>
  <c r="CR60" i="21"/>
  <c r="CR102" i="21"/>
  <c r="CR55" i="21"/>
  <c r="CR103" i="21"/>
  <c r="CR149" i="21"/>
  <c r="CR24" i="21"/>
  <c r="CR129" i="21"/>
  <c r="CR31" i="21"/>
  <c r="CR108" i="21"/>
  <c r="CR27" i="21"/>
  <c r="CR100" i="21"/>
  <c r="CR145" i="21"/>
  <c r="CR74" i="21"/>
  <c r="CR125" i="21"/>
  <c r="CR85" i="21"/>
  <c r="CR104" i="21"/>
  <c r="CR127" i="21"/>
  <c r="CR86" i="21"/>
  <c r="CR110" i="21"/>
  <c r="CR69" i="21"/>
  <c r="CR39" i="21"/>
  <c r="CR116" i="21"/>
  <c r="CR8" i="21"/>
  <c r="CR138" i="21"/>
  <c r="CR93" i="21"/>
  <c r="CR11" i="21"/>
  <c r="CN152" i="21"/>
  <c r="CN27" i="21"/>
  <c r="CN11" i="21"/>
  <c r="CN13" i="21"/>
  <c r="CN31" i="21"/>
  <c r="CN140" i="21"/>
  <c r="CN88" i="21"/>
  <c r="CN146" i="21"/>
  <c r="CN147" i="21"/>
  <c r="CN138" i="21"/>
  <c r="CN144" i="21"/>
  <c r="CN114" i="21"/>
  <c r="CN120" i="21"/>
  <c r="CN84" i="21"/>
  <c r="CR20" i="21"/>
  <c r="CR147" i="21"/>
  <c r="CN106" i="21"/>
  <c r="CN111" i="21"/>
  <c r="CN64" i="21"/>
  <c r="CN99" i="21"/>
  <c r="CN136" i="21"/>
  <c r="CN91" i="21"/>
  <c r="CN110" i="21"/>
  <c r="CN25" i="21"/>
  <c r="CN62" i="21"/>
  <c r="CN151" i="21"/>
  <c r="CN135" i="21"/>
  <c r="CN127" i="21"/>
  <c r="CN81" i="21"/>
  <c r="CN66" i="21"/>
  <c r="CN79" i="21"/>
  <c r="CN65" i="21"/>
  <c r="CN132" i="21"/>
  <c r="CN60" i="21"/>
  <c r="CN128" i="21"/>
  <c r="CN22" i="21"/>
  <c r="CN83" i="21"/>
  <c r="CN130" i="21"/>
  <c r="CN78" i="21"/>
  <c r="CN92" i="21"/>
  <c r="CN89" i="21"/>
  <c r="CN119" i="21"/>
  <c r="CN133" i="21"/>
  <c r="CN134" i="21"/>
  <c r="CN80" i="21"/>
  <c r="CN69" i="21"/>
  <c r="CN8" i="21"/>
  <c r="CN112" i="21"/>
  <c r="CN24" i="21"/>
  <c r="CN108" i="21"/>
  <c r="CN137" i="21"/>
  <c r="CN77" i="21"/>
  <c r="CN20" i="21"/>
  <c r="CN123" i="21"/>
  <c r="CN96" i="21"/>
  <c r="CN121" i="21"/>
  <c r="CN116" i="21"/>
  <c r="CN97" i="21"/>
  <c r="CN34" i="21"/>
  <c r="CN82" i="21"/>
  <c r="CN39" i="21"/>
  <c r="CN87" i="21"/>
  <c r="CN142" i="21"/>
  <c r="CN38" i="21"/>
  <c r="CN101" i="21"/>
  <c r="CN100" i="21"/>
  <c r="CN118" i="21"/>
  <c r="CN94" i="21"/>
  <c r="CN98" i="21"/>
  <c r="CN9" i="21"/>
  <c r="CN122" i="21"/>
  <c r="CN93" i="21"/>
  <c r="CN149" i="21"/>
  <c r="CN113" i="21"/>
  <c r="CN19" i="21"/>
  <c r="CN145" i="21"/>
  <c r="CN74" i="21"/>
  <c r="CN125" i="21"/>
  <c r="CN85" i="21"/>
  <c r="CN104" i="21"/>
  <c r="CN150" i="21"/>
  <c r="CN59" i="21"/>
  <c r="CN73" i="21"/>
  <c r="CN5" i="21"/>
  <c r="CN129" i="21"/>
  <c r="CN4" i="21"/>
  <c r="CN126" i="21"/>
  <c r="CN18" i="21"/>
  <c r="CN105" i="21"/>
  <c r="CN90" i="21"/>
  <c r="CN131" i="21"/>
  <c r="CN15" i="21"/>
  <c r="CN86" i="21"/>
  <c r="CN107" i="21"/>
  <c r="CN115" i="21"/>
  <c r="CN17" i="21"/>
  <c r="CN102" i="21"/>
  <c r="CN76" i="21"/>
  <c r="CN117" i="21"/>
  <c r="CN6" i="21"/>
  <c r="CN143" i="21"/>
  <c r="CN124" i="21"/>
  <c r="CN75" i="21"/>
  <c r="CN3" i="21"/>
  <c r="CN29" i="21"/>
  <c r="CN12" i="21"/>
  <c r="CN42" i="21"/>
  <c r="KP4" i="19"/>
  <c r="KA4" i="19"/>
  <c r="JU4" i="19"/>
  <c r="H61" i="28"/>
  <c r="CS322" i="20"/>
  <c r="I61" i="28"/>
  <c r="J47" i="28"/>
  <c r="J43" i="28"/>
  <c r="J16" i="28"/>
  <c r="J35" i="28"/>
  <c r="J31" i="28"/>
  <c r="J55" i="28"/>
  <c r="J39" i="28"/>
  <c r="J8" i="28"/>
  <c r="J51" i="28"/>
  <c r="J21" i="28"/>
  <c r="J24" i="28"/>
  <c r="J52" i="28"/>
  <c r="J44" i="28"/>
  <c r="J36" i="28"/>
  <c r="J26" i="28"/>
  <c r="J10" i="28"/>
  <c r="J23" i="28"/>
  <c r="J7" i="28"/>
  <c r="ON21" i="19" s="1"/>
  <c r="J53" i="28"/>
  <c r="J45" i="28"/>
  <c r="KA29" i="19" s="1"/>
  <c r="J37" i="28"/>
  <c r="J28" i="28"/>
  <c r="J12" i="28"/>
  <c r="J17" i="28"/>
  <c r="J5" i="28"/>
  <c r="KA31" i="19" s="1"/>
  <c r="J50" i="28"/>
  <c r="J42" i="28"/>
  <c r="KA20" i="19" s="1"/>
  <c r="J34" i="28"/>
  <c r="J22" i="28"/>
  <c r="J19" i="28"/>
  <c r="J29" i="28"/>
  <c r="OK17" i="19" s="1"/>
  <c r="J13" i="28"/>
  <c r="J56" i="28"/>
  <c r="JU32" i="19" s="1"/>
  <c r="J48" i="28"/>
  <c r="J40" i="28"/>
  <c r="J32" i="28"/>
  <c r="KA32" i="19" s="1"/>
  <c r="J18" i="28"/>
  <c r="J6" i="28"/>
  <c r="J15" i="28"/>
  <c r="J57" i="28"/>
  <c r="OK20" i="19" s="1"/>
  <c r="J49" i="28"/>
  <c r="J41" i="28"/>
  <c r="KA26" i="19" s="1"/>
  <c r="J33" i="28"/>
  <c r="LB16" i="19" s="1"/>
  <c r="J20" i="28"/>
  <c r="NG35" i="19" s="1"/>
  <c r="NG15" i="19" s="1"/>
  <c r="J4" i="28"/>
  <c r="J25" i="28"/>
  <c r="J9" i="28"/>
  <c r="NG39" i="19" s="1"/>
  <c r="NG18" i="19" s="1"/>
  <c r="J54" i="28"/>
  <c r="J46" i="28"/>
  <c r="J38" i="28"/>
  <c r="J30" i="28"/>
  <c r="J14" i="28"/>
  <c r="J27" i="28"/>
  <c r="JU36" i="19" s="1"/>
  <c r="CI159" i="21"/>
  <c r="GC278" i="18"/>
  <c r="CR1" i="20"/>
  <c r="CR2" i="20"/>
  <c r="CR290" i="20"/>
  <c r="CR289" i="20"/>
  <c r="CR288" i="20"/>
  <c r="CR286" i="20"/>
  <c r="CR278" i="20"/>
  <c r="CR275" i="20"/>
  <c r="CR268" i="20"/>
  <c r="CR262" i="20"/>
  <c r="CR249" i="20"/>
  <c r="CR247" i="20"/>
  <c r="CR244" i="20"/>
  <c r="CR243" i="20"/>
  <c r="CR242" i="20"/>
  <c r="CR239" i="20"/>
  <c r="CR238" i="20"/>
  <c r="CR237" i="20"/>
  <c r="CR236" i="20"/>
  <c r="CR230" i="20"/>
  <c r="CR227" i="20"/>
  <c r="CR222" i="20"/>
  <c r="CR219" i="20"/>
  <c r="CR213" i="20"/>
  <c r="CR206" i="20"/>
  <c r="CR201" i="20"/>
  <c r="CR190" i="20"/>
  <c r="CR179" i="20"/>
  <c r="CQ1" i="20"/>
  <c r="CQ2" i="20"/>
  <c r="CP1" i="20"/>
  <c r="CP2" i="20"/>
  <c r="CQ290" i="20"/>
  <c r="CP290" i="20"/>
  <c r="CQ289" i="20"/>
  <c r="CP289" i="20"/>
  <c r="CQ288" i="20"/>
  <c r="CP288" i="20"/>
  <c r="CQ286" i="20"/>
  <c r="CP286" i="20"/>
  <c r="CQ278" i="20"/>
  <c r="CP278" i="20"/>
  <c r="CQ275" i="20"/>
  <c r="CP275" i="20"/>
  <c r="CQ268" i="20"/>
  <c r="CP268" i="20"/>
  <c r="CQ262" i="20"/>
  <c r="CP262" i="20"/>
  <c r="CQ249" i="20"/>
  <c r="CP249" i="20"/>
  <c r="CQ247" i="20"/>
  <c r="CP247" i="20"/>
  <c r="CQ244" i="20"/>
  <c r="CP244" i="20"/>
  <c r="CQ243" i="20"/>
  <c r="CP243" i="20"/>
  <c r="CQ242" i="20"/>
  <c r="CP242" i="20"/>
  <c r="CQ239" i="20"/>
  <c r="CP239" i="20"/>
  <c r="CQ238" i="20"/>
  <c r="CP238" i="20"/>
  <c r="CQ237" i="20"/>
  <c r="CP237" i="20"/>
  <c r="CQ236" i="20"/>
  <c r="CP236" i="20"/>
  <c r="CQ230" i="20"/>
  <c r="CP230" i="20"/>
  <c r="CQ227" i="20"/>
  <c r="CP227" i="20"/>
  <c r="CQ222" i="20"/>
  <c r="CP222" i="20"/>
  <c r="CQ219" i="20"/>
  <c r="CP219" i="20"/>
  <c r="CQ213" i="20"/>
  <c r="CP213" i="20"/>
  <c r="CQ206" i="20"/>
  <c r="CP206" i="20"/>
  <c r="CQ201" i="20"/>
  <c r="CP201" i="20"/>
  <c r="CQ190" i="20"/>
  <c r="CP190" i="20"/>
  <c r="CQ179" i="20"/>
  <c r="CP179" i="20"/>
  <c r="CH1" i="21"/>
  <c r="CG1" i="21"/>
  <c r="CF1" i="21"/>
  <c r="CH2" i="21"/>
  <c r="CG2" i="21"/>
  <c r="CF2" i="21"/>
  <c r="KA34" i="19" l="1"/>
  <c r="NA37" i="19"/>
  <c r="NA17" i="19" s="1"/>
  <c r="OB40" i="19"/>
  <c r="OB19" i="19" s="1"/>
  <c r="MO37" i="19"/>
  <c r="MO17" i="19" s="1"/>
  <c r="LN37" i="19"/>
  <c r="LN18" i="19" s="1"/>
  <c r="NA35" i="19"/>
  <c r="NA16" i="19" s="1"/>
  <c r="OK30" i="19"/>
  <c r="NV37" i="19"/>
  <c r="NV17" i="19" s="1"/>
  <c r="NS37" i="19"/>
  <c r="NS17" i="19" s="1"/>
  <c r="MO35" i="19"/>
  <c r="MO16" i="19" s="1"/>
  <c r="LN35" i="19"/>
  <c r="LN16" i="19" s="1"/>
  <c r="KA17" i="19"/>
  <c r="NG52" i="19"/>
  <c r="NG36" i="19"/>
  <c r="NG16" i="19" s="1"/>
  <c r="OK29" i="19"/>
  <c r="ON17" i="19"/>
  <c r="OB35" i="19"/>
  <c r="OB15" i="19" s="1"/>
  <c r="NV35" i="19"/>
  <c r="NV15" i="19" s="1"/>
  <c r="NS35" i="19"/>
  <c r="NS15" i="19" s="1"/>
  <c r="NG48" i="19"/>
  <c r="NG42" i="19"/>
  <c r="NG21" i="19" s="1"/>
  <c r="NJ35" i="19"/>
  <c r="NJ15" i="19" s="1"/>
  <c r="ML37" i="19"/>
  <c r="ML16" i="19" s="1"/>
  <c r="LB19" i="19"/>
  <c r="NJ37" i="19"/>
  <c r="NJ17" i="19" s="1"/>
  <c r="OK22" i="19"/>
  <c r="NG43" i="19"/>
  <c r="NG22" i="19" s="1"/>
  <c r="LB15" i="19"/>
  <c r="NG47" i="19"/>
  <c r="MU41" i="19"/>
  <c r="MU20" i="19" s="1"/>
  <c r="OK26" i="19"/>
  <c r="ON24" i="19"/>
  <c r="MU36" i="19"/>
  <c r="MU16" i="19" s="1"/>
  <c r="LB20" i="19"/>
  <c r="KA30" i="19"/>
  <c r="OK27" i="19"/>
  <c r="ON19" i="19"/>
  <c r="NG37" i="19"/>
  <c r="NG17" i="19" s="1"/>
  <c r="OK21" i="19"/>
  <c r="ON22" i="19"/>
  <c r="NV36" i="19"/>
  <c r="NV16" i="19" s="1"/>
  <c r="NS36" i="19"/>
  <c r="NS16" i="19" s="1"/>
  <c r="NG45" i="19"/>
  <c r="OB39" i="19"/>
  <c r="OB18" i="19" s="1"/>
  <c r="MU40" i="19"/>
  <c r="MU19" i="19" s="1"/>
  <c r="MO36" i="19"/>
  <c r="MO15" i="19" s="1"/>
  <c r="ML36" i="19"/>
  <c r="ML15" i="19" s="1"/>
  <c r="NV40" i="19"/>
  <c r="NV19" i="19" s="1"/>
  <c r="OK18" i="19"/>
  <c r="NA39" i="19"/>
  <c r="NA18" i="19" s="1"/>
  <c r="ON23" i="19"/>
  <c r="LN36" i="19"/>
  <c r="LN17" i="19" s="1"/>
  <c r="KA15" i="19"/>
  <c r="LB23" i="19"/>
  <c r="NV39" i="19"/>
  <c r="NV18" i="19" s="1"/>
  <c r="NS39" i="19"/>
  <c r="NS18" i="19" s="1"/>
  <c r="NG53" i="19"/>
  <c r="NA36" i="19"/>
  <c r="NA15" i="19" s="1"/>
  <c r="LB22" i="19"/>
  <c r="KA33" i="19"/>
  <c r="OB37" i="19"/>
  <c r="OB17" i="19" s="1"/>
  <c r="OK23" i="19"/>
  <c r="NS41" i="19"/>
  <c r="NS20" i="19" s="1"/>
  <c r="KP15" i="19"/>
  <c r="NG40" i="19"/>
  <c r="NG19" i="19" s="1"/>
  <c r="MU37" i="19"/>
  <c r="MU17" i="19" s="1"/>
  <c r="LB18" i="19"/>
  <c r="NG51" i="19"/>
  <c r="NG54" i="19" s="1"/>
  <c r="NG24" i="19" s="1"/>
  <c r="OK28" i="19"/>
  <c r="KA23" i="19"/>
  <c r="MU42" i="19"/>
  <c r="MU21" i="19" s="1"/>
  <c r="OK25" i="19"/>
  <c r="NG41" i="19"/>
  <c r="NG20" i="19" s="1"/>
  <c r="ON20" i="19"/>
  <c r="KA22" i="19"/>
  <c r="NS40" i="19"/>
  <c r="NS19" i="19" s="1"/>
  <c r="OB36" i="19"/>
  <c r="OB16" i="19" s="1"/>
  <c r="NJ36" i="19"/>
  <c r="NJ16" i="19" s="1"/>
  <c r="NA40" i="19"/>
  <c r="NA19" i="19" s="1"/>
  <c r="MU35" i="19"/>
  <c r="MU15" i="19" s="1"/>
  <c r="OK16" i="19"/>
  <c r="NV42" i="19"/>
  <c r="NV21" i="19" s="1"/>
  <c r="NS42" i="19"/>
  <c r="NS21" i="19" s="1"/>
  <c r="LN34" i="19"/>
  <c r="LN15" i="19" s="1"/>
  <c r="NV41" i="19"/>
  <c r="NV20" i="19" s="1"/>
  <c r="OK24" i="19"/>
  <c r="ON18" i="19"/>
  <c r="JU34" i="19"/>
  <c r="OK19" i="19"/>
  <c r="ON16" i="19"/>
  <c r="LB21" i="19"/>
  <c r="NG38" i="19"/>
  <c r="NG14" i="19" s="1"/>
  <c r="MU38" i="19"/>
  <c r="MU14" i="19" s="1"/>
  <c r="OB38" i="19"/>
  <c r="OB14" i="19" s="1"/>
  <c r="NJ38" i="19"/>
  <c r="NJ14" i="19" s="1"/>
  <c r="NJ5" i="19" s="1"/>
  <c r="NJ7" i="19" s="1"/>
  <c r="NJ11" i="19" s="1"/>
  <c r="DM37" i="21" s="1"/>
  <c r="NA38" i="19"/>
  <c r="NA14" i="19" s="1"/>
  <c r="ON27" i="19"/>
  <c r="ON14" i="19" s="1"/>
  <c r="NV38" i="19"/>
  <c r="NV14" i="19" s="1"/>
  <c r="OK33" i="19"/>
  <c r="OK14" i="19" s="1"/>
  <c r="NS38" i="19"/>
  <c r="NS14" i="19" s="1"/>
  <c r="MO38" i="19"/>
  <c r="ML38" i="19"/>
  <c r="ML14" i="19" s="1"/>
  <c r="LN38" i="19"/>
  <c r="LN14" i="19" s="1"/>
  <c r="LB36" i="19"/>
  <c r="LB17" i="19" s="1"/>
  <c r="KA25" i="19"/>
  <c r="NG46" i="19"/>
  <c r="ML35" i="19"/>
  <c r="ML17" i="19" s="1"/>
  <c r="KP16" i="19"/>
  <c r="KA14" i="19"/>
  <c r="KY23" i="19"/>
  <c r="KP21" i="19"/>
  <c r="KY17" i="19"/>
  <c r="KY20" i="19"/>
  <c r="KA24" i="19"/>
  <c r="JU33" i="19"/>
  <c r="KA28" i="19"/>
  <c r="KY19" i="19"/>
  <c r="KY24" i="19"/>
  <c r="KY21" i="19"/>
  <c r="KY22" i="19"/>
  <c r="KA19" i="19"/>
  <c r="JU35" i="19"/>
  <c r="KA18" i="19"/>
  <c r="KY36" i="19"/>
  <c r="KP36" i="19"/>
  <c r="KP14" i="19" s="1"/>
  <c r="KA36" i="19"/>
  <c r="KA16" i="19" s="1"/>
  <c r="KY25" i="19"/>
  <c r="KA27" i="19"/>
  <c r="KP17" i="19"/>
  <c r="KP20" i="19"/>
  <c r="KP19" i="19"/>
  <c r="KP18" i="19"/>
  <c r="KY18" i="19"/>
  <c r="KA21" i="19"/>
  <c r="CR322" i="20"/>
  <c r="J61" i="28"/>
  <c r="CF159" i="21"/>
  <c r="CG159" i="21"/>
  <c r="CH159" i="21"/>
  <c r="CP322" i="20"/>
  <c r="CQ322" i="20"/>
  <c r="GA1" i="18"/>
  <c r="FY1" i="18"/>
  <c r="FW1" i="18"/>
  <c r="GA2" i="18"/>
  <c r="FY2" i="18"/>
  <c r="FW2" i="18"/>
  <c r="JO9" i="19"/>
  <c r="JL9" i="19"/>
  <c r="JI9" i="19"/>
  <c r="DM51" i="21" l="1"/>
  <c r="DM16" i="21"/>
  <c r="DM23" i="21"/>
  <c r="DM46" i="21"/>
  <c r="DM41" i="21"/>
  <c r="LN5" i="19"/>
  <c r="OK5" i="19"/>
  <c r="OK7" i="19" s="1"/>
  <c r="OK11" i="19" s="1"/>
  <c r="DV37" i="21" s="1"/>
  <c r="NV5" i="19"/>
  <c r="NV7" i="19" s="1"/>
  <c r="NV11" i="19" s="1"/>
  <c r="DQ37" i="21" s="1"/>
  <c r="DM30" i="21"/>
  <c r="DM26" i="21"/>
  <c r="DQ30" i="21"/>
  <c r="DV52" i="21"/>
  <c r="DV54" i="21"/>
  <c r="DM28" i="21"/>
  <c r="DM52" i="21"/>
  <c r="DM54" i="21"/>
  <c r="DQ28" i="21"/>
  <c r="DQ52" i="21"/>
  <c r="NS5" i="19"/>
  <c r="NS7" i="19" s="1"/>
  <c r="NS11" i="19" s="1"/>
  <c r="DP37" i="21" s="1"/>
  <c r="NA5" i="19"/>
  <c r="NA7" i="19" s="1"/>
  <c r="NA11" i="19" s="1"/>
  <c r="DJ37" i="21" s="1"/>
  <c r="MU5" i="19"/>
  <c r="MU7" i="19" s="1"/>
  <c r="MU11" i="19" s="1"/>
  <c r="DH37" i="21" s="1"/>
  <c r="DV154" i="21"/>
  <c r="DV53" i="21"/>
  <c r="DV153" i="21"/>
  <c r="DM154" i="21"/>
  <c r="DM53" i="21"/>
  <c r="DM153" i="21"/>
  <c r="DQ154" i="21"/>
  <c r="DQ53" i="21"/>
  <c r="DQ153" i="21"/>
  <c r="DH53" i="21"/>
  <c r="MO14" i="19"/>
  <c r="MO5" i="19" s="1"/>
  <c r="MO7" i="19" s="1"/>
  <c r="MO11" i="19" s="1"/>
  <c r="DF37" i="21" s="1"/>
  <c r="MO18" i="19"/>
  <c r="LB5" i="19"/>
  <c r="LB7" i="19" s="1"/>
  <c r="LB11" i="19" s="1"/>
  <c r="CU37" i="21" s="1"/>
  <c r="DV32" i="21"/>
  <c r="DV44" i="21"/>
  <c r="DV40" i="21"/>
  <c r="DV61" i="21"/>
  <c r="DV58" i="21"/>
  <c r="DV21" i="21"/>
  <c r="DV20" i="21"/>
  <c r="DV6" i="21"/>
  <c r="DV60" i="21"/>
  <c r="DV90" i="21"/>
  <c r="DV105" i="21"/>
  <c r="DV121" i="21"/>
  <c r="DV137" i="21"/>
  <c r="DV5" i="21"/>
  <c r="DV13" i="21"/>
  <c r="DV62" i="21"/>
  <c r="DV70" i="21"/>
  <c r="DV91" i="21"/>
  <c r="DV106" i="21"/>
  <c r="DV122" i="21"/>
  <c r="DV138" i="21"/>
  <c r="DV4" i="21"/>
  <c r="DV29" i="21"/>
  <c r="DV73" i="21"/>
  <c r="DV83" i="21"/>
  <c r="DV96" i="21"/>
  <c r="DV111" i="21"/>
  <c r="DV127" i="21"/>
  <c r="DV143" i="21"/>
  <c r="DV38" i="21"/>
  <c r="DV108" i="21"/>
  <c r="DV140" i="21"/>
  <c r="DV27" i="21"/>
  <c r="DV75" i="21"/>
  <c r="DV36" i="21"/>
  <c r="DV112" i="21"/>
  <c r="DV144" i="21"/>
  <c r="DV45" i="21"/>
  <c r="DV7" i="21"/>
  <c r="DV35" i="21"/>
  <c r="DV63" i="21"/>
  <c r="DV81" i="21"/>
  <c r="DV82" i="21"/>
  <c r="DV39" i="21"/>
  <c r="DV94" i="21"/>
  <c r="DV109" i="21"/>
  <c r="DV125" i="21"/>
  <c r="DV141" i="21"/>
  <c r="DV3" i="21"/>
  <c r="DV31" i="21"/>
  <c r="DV10" i="21"/>
  <c r="DV49" i="21"/>
  <c r="DV95" i="21"/>
  <c r="DV110" i="21"/>
  <c r="DV126" i="21"/>
  <c r="DV142" i="21"/>
  <c r="DV78" i="21"/>
  <c r="DV74" i="21"/>
  <c r="DV65" i="21"/>
  <c r="DV84" i="21"/>
  <c r="DV100" i="21"/>
  <c r="DV115" i="21"/>
  <c r="DV131" i="21"/>
  <c r="DV147" i="21"/>
  <c r="DV85" i="21"/>
  <c r="DV116" i="21"/>
  <c r="DV148" i="21"/>
  <c r="DV34" i="21"/>
  <c r="DV64" i="21"/>
  <c r="DV89" i="21"/>
  <c r="DV120" i="21"/>
  <c r="DV152" i="21"/>
  <c r="DV47" i="21"/>
  <c r="DV57" i="21"/>
  <c r="DV11" i="21"/>
  <c r="DV14" i="21"/>
  <c r="DV55" i="21"/>
  <c r="DV71" i="21"/>
  <c r="DV98" i="21"/>
  <c r="DV113" i="21"/>
  <c r="DV129" i="21"/>
  <c r="DV145" i="21"/>
  <c r="DV8" i="21"/>
  <c r="DV17" i="21"/>
  <c r="DV76" i="21"/>
  <c r="DV72" i="21"/>
  <c r="DV99" i="21"/>
  <c r="DV114" i="21"/>
  <c r="DV130" i="21"/>
  <c r="DV146" i="21"/>
  <c r="DV9" i="21"/>
  <c r="DV25" i="21"/>
  <c r="DV48" i="21"/>
  <c r="DV88" i="21"/>
  <c r="DV103" i="21"/>
  <c r="DV119" i="21"/>
  <c r="DV135" i="21"/>
  <c r="DV151" i="21"/>
  <c r="DV93" i="21"/>
  <c r="DV124" i="21"/>
  <c r="DV66" i="21"/>
  <c r="DV79" i="21"/>
  <c r="DV59" i="21"/>
  <c r="DV97" i="21"/>
  <c r="DV128" i="21"/>
  <c r="DV50" i="21"/>
  <c r="DV56" i="21"/>
  <c r="DV12" i="21"/>
  <c r="DV42" i="21"/>
  <c r="DV77" i="21"/>
  <c r="DV86" i="21"/>
  <c r="DV102" i="21"/>
  <c r="DV117" i="21"/>
  <c r="DV133" i="21"/>
  <c r="DV149" i="21"/>
  <c r="DV18" i="21"/>
  <c r="DV22" i="21"/>
  <c r="DV15" i="21"/>
  <c r="DV87" i="21"/>
  <c r="DV43" i="21"/>
  <c r="DV118" i="21"/>
  <c r="DV134" i="21"/>
  <c r="DV150" i="21"/>
  <c r="DV67" i="21"/>
  <c r="DV19" i="21"/>
  <c r="DV69" i="21"/>
  <c r="DV92" i="21"/>
  <c r="DV107" i="21"/>
  <c r="DV123" i="21"/>
  <c r="DV139" i="21"/>
  <c r="DV68" i="21"/>
  <c r="DV101" i="21"/>
  <c r="DV132" i="21"/>
  <c r="DV24" i="21"/>
  <c r="DV80" i="21"/>
  <c r="DV33" i="21"/>
  <c r="DV104" i="21"/>
  <c r="DV136" i="21"/>
  <c r="DM32" i="21"/>
  <c r="DM47" i="21"/>
  <c r="DM40" i="21"/>
  <c r="DM35" i="21"/>
  <c r="DM33" i="21"/>
  <c r="DM8" i="21"/>
  <c r="DM80" i="21"/>
  <c r="DM65" i="21"/>
  <c r="DM83" i="21"/>
  <c r="DM43" i="21"/>
  <c r="DM118" i="21"/>
  <c r="DM134" i="21"/>
  <c r="DM149" i="21"/>
  <c r="DM18" i="21"/>
  <c r="DM25" i="21"/>
  <c r="DM59" i="21"/>
  <c r="DM92" i="21"/>
  <c r="DM107" i="21"/>
  <c r="DM123" i="21"/>
  <c r="DM139" i="21"/>
  <c r="DM5" i="21"/>
  <c r="DM81" i="21"/>
  <c r="DM62" i="21"/>
  <c r="DM60" i="21"/>
  <c r="DM97" i="21"/>
  <c r="DM116" i="21"/>
  <c r="DM39" i="21"/>
  <c r="DM121" i="21"/>
  <c r="DM152" i="21"/>
  <c r="DM108" i="21"/>
  <c r="DM31" i="21"/>
  <c r="DM109" i="21"/>
  <c r="DM140" i="21"/>
  <c r="DM55" i="21"/>
  <c r="DM120" i="21"/>
  <c r="DM151" i="21"/>
  <c r="DM50" i="21"/>
  <c r="DM7" i="21"/>
  <c r="DM56" i="21"/>
  <c r="DM21" i="21"/>
  <c r="DM27" i="21"/>
  <c r="DM34" i="21"/>
  <c r="DM48" i="21"/>
  <c r="DM91" i="21"/>
  <c r="DM106" i="21"/>
  <c r="DM122" i="21"/>
  <c r="DM138" i="21"/>
  <c r="DM10" i="21"/>
  <c r="DM17" i="21"/>
  <c r="DM75" i="21"/>
  <c r="DM70" i="21"/>
  <c r="DM96" i="21"/>
  <c r="DM111" i="21"/>
  <c r="DM127" i="21"/>
  <c r="DM142" i="21"/>
  <c r="DM11" i="21"/>
  <c r="DM86" i="21"/>
  <c r="DM73" i="21"/>
  <c r="DM38" i="21"/>
  <c r="DM101" i="21"/>
  <c r="DM64" i="21"/>
  <c r="DM90" i="21"/>
  <c r="DM129" i="21"/>
  <c r="DM20" i="21"/>
  <c r="DM124" i="21"/>
  <c r="DM68" i="21"/>
  <c r="DM117" i="21"/>
  <c r="DM148" i="21"/>
  <c r="DM36" i="21"/>
  <c r="DM128" i="21"/>
  <c r="DM132" i="21"/>
  <c r="DM45" i="21"/>
  <c r="DM57" i="21"/>
  <c r="DM63" i="21"/>
  <c r="DM67" i="21"/>
  <c r="DM88" i="21"/>
  <c r="DM15" i="21"/>
  <c r="DM95" i="21"/>
  <c r="DM110" i="21"/>
  <c r="DM126" i="21"/>
  <c r="DM141" i="21"/>
  <c r="DM66" i="21"/>
  <c r="DM79" i="21"/>
  <c r="DM82" i="21"/>
  <c r="DM49" i="21"/>
  <c r="DM100" i="21"/>
  <c r="DM115" i="21"/>
  <c r="DM131" i="21"/>
  <c r="DM146" i="21"/>
  <c r="DM12" i="21"/>
  <c r="DM19" i="21"/>
  <c r="DM6" i="21"/>
  <c r="DM72" i="21"/>
  <c r="DM104" i="21"/>
  <c r="DM9" i="21"/>
  <c r="DM105" i="21"/>
  <c r="DM137" i="21"/>
  <c r="DM22" i="21"/>
  <c r="DM147" i="21"/>
  <c r="DM84" i="21"/>
  <c r="DM125" i="21"/>
  <c r="DM78" i="21"/>
  <c r="DM102" i="21"/>
  <c r="DM136" i="21"/>
  <c r="DM44" i="21"/>
  <c r="DM58" i="21"/>
  <c r="DM61" i="21"/>
  <c r="DM3" i="21"/>
  <c r="DM13" i="21"/>
  <c r="DM14" i="21"/>
  <c r="DM69" i="21"/>
  <c r="DM99" i="21"/>
  <c r="DM114" i="21"/>
  <c r="DM130" i="21"/>
  <c r="DM145" i="21"/>
  <c r="DM24" i="21"/>
  <c r="DM87" i="21"/>
  <c r="DM76" i="21"/>
  <c r="DM71" i="21"/>
  <c r="DM103" i="21"/>
  <c r="DM119" i="21"/>
  <c r="DM135" i="21"/>
  <c r="DM150" i="21"/>
  <c r="DM85" i="21"/>
  <c r="DM29" i="21"/>
  <c r="DM77" i="21"/>
  <c r="DM93" i="21"/>
  <c r="DM89" i="21"/>
  <c r="DM42" i="21"/>
  <c r="DM113" i="21"/>
  <c r="DM144" i="21"/>
  <c r="DM94" i="21"/>
  <c r="DM4" i="21"/>
  <c r="DM98" i="21"/>
  <c r="DM133" i="21"/>
  <c r="DM74" i="21"/>
  <c r="DM112" i="21"/>
  <c r="DM143" i="21"/>
  <c r="NG49" i="19"/>
  <c r="NG23" i="19" s="1"/>
  <c r="DF4" i="21"/>
  <c r="DF3" i="21"/>
  <c r="DF5" i="21"/>
  <c r="DQ32" i="21"/>
  <c r="DQ47" i="21"/>
  <c r="DQ58" i="21"/>
  <c r="DQ63" i="21"/>
  <c r="DQ11" i="21"/>
  <c r="DQ80" i="21"/>
  <c r="DQ14" i="21"/>
  <c r="DQ85" i="21"/>
  <c r="DQ100" i="21"/>
  <c r="DQ115" i="21"/>
  <c r="DQ131" i="21"/>
  <c r="DQ146" i="21"/>
  <c r="DQ18" i="21"/>
  <c r="DQ22" i="21"/>
  <c r="DQ48" i="21"/>
  <c r="DQ89" i="21"/>
  <c r="DQ104" i="21"/>
  <c r="DQ120" i="21"/>
  <c r="DQ136" i="21"/>
  <c r="DQ151" i="21"/>
  <c r="DQ17" i="21"/>
  <c r="DQ82" i="21"/>
  <c r="DQ38" i="21"/>
  <c r="DQ94" i="21"/>
  <c r="DQ109" i="21"/>
  <c r="DQ125" i="21"/>
  <c r="DQ140" i="21"/>
  <c r="DQ66" i="21"/>
  <c r="DQ74" i="21"/>
  <c r="DQ6" i="21"/>
  <c r="DQ72" i="21"/>
  <c r="DQ99" i="21"/>
  <c r="DQ114" i="21"/>
  <c r="DQ130" i="21"/>
  <c r="DQ145" i="21"/>
  <c r="DQ50" i="21"/>
  <c r="DQ56" i="21"/>
  <c r="DQ61" i="21"/>
  <c r="DQ12" i="21"/>
  <c r="DQ29" i="21"/>
  <c r="DQ15" i="21"/>
  <c r="DQ65" i="21"/>
  <c r="DQ103" i="21"/>
  <c r="DQ119" i="21"/>
  <c r="DQ135" i="21"/>
  <c r="DQ150" i="21"/>
  <c r="DQ67" i="21"/>
  <c r="DQ68" i="21"/>
  <c r="DQ69" i="21"/>
  <c r="DQ93" i="21"/>
  <c r="DQ108" i="21"/>
  <c r="DQ124" i="21"/>
  <c r="DQ64" i="21"/>
  <c r="DQ4" i="21"/>
  <c r="DQ79" i="21"/>
  <c r="DQ76" i="21"/>
  <c r="DQ71" i="21"/>
  <c r="DQ98" i="21"/>
  <c r="DQ113" i="21"/>
  <c r="DQ129" i="21"/>
  <c r="DQ144" i="21"/>
  <c r="DQ24" i="21"/>
  <c r="DQ25" i="21"/>
  <c r="DQ77" i="21"/>
  <c r="DQ88" i="21"/>
  <c r="DQ43" i="21"/>
  <c r="DQ118" i="21"/>
  <c r="DQ134" i="21"/>
  <c r="DQ149" i="21"/>
  <c r="DQ44" i="21"/>
  <c r="DQ40" i="21"/>
  <c r="DQ57" i="21"/>
  <c r="DQ33" i="21"/>
  <c r="DQ20" i="21"/>
  <c r="DQ62" i="21"/>
  <c r="DQ70" i="21"/>
  <c r="DQ92" i="21"/>
  <c r="DQ107" i="21"/>
  <c r="DQ123" i="21"/>
  <c r="DQ139" i="21"/>
  <c r="DQ3" i="21"/>
  <c r="DQ13" i="21"/>
  <c r="DQ55" i="21"/>
  <c r="DQ36" i="21"/>
  <c r="DQ97" i="21"/>
  <c r="DQ112" i="21"/>
  <c r="DQ128" i="21"/>
  <c r="DQ143" i="21"/>
  <c r="DQ8" i="21"/>
  <c r="DQ42" i="21"/>
  <c r="DQ59" i="21"/>
  <c r="DQ87" i="21"/>
  <c r="DQ102" i="21"/>
  <c r="DQ117" i="21"/>
  <c r="DQ133" i="21"/>
  <c r="DQ148" i="21"/>
  <c r="DQ27" i="21"/>
  <c r="DQ75" i="21"/>
  <c r="DQ84" i="21"/>
  <c r="DQ91" i="21"/>
  <c r="DQ106" i="21"/>
  <c r="DQ122" i="21"/>
  <c r="DQ138" i="21"/>
  <c r="DQ5" i="21"/>
  <c r="DQ45" i="21"/>
  <c r="DQ7" i="21"/>
  <c r="DQ35" i="21"/>
  <c r="DQ21" i="21"/>
  <c r="DQ31" i="21"/>
  <c r="DQ73" i="21"/>
  <c r="DQ83" i="21"/>
  <c r="DQ96" i="21"/>
  <c r="DQ111" i="21"/>
  <c r="DQ127" i="21"/>
  <c r="DQ142" i="21"/>
  <c r="DQ78" i="21"/>
  <c r="DQ19" i="21"/>
  <c r="DQ39" i="21"/>
  <c r="DQ86" i="21"/>
  <c r="DQ101" i="21"/>
  <c r="DQ116" i="21"/>
  <c r="DQ132" i="21"/>
  <c r="DQ147" i="21"/>
  <c r="DQ9" i="21"/>
  <c r="DQ34" i="21"/>
  <c r="DQ60" i="21"/>
  <c r="DQ90" i="21"/>
  <c r="DQ105" i="21"/>
  <c r="DQ121" i="21"/>
  <c r="DQ137" i="21"/>
  <c r="DQ152" i="21"/>
  <c r="DQ81" i="21"/>
  <c r="DQ10" i="21"/>
  <c r="DQ49" i="21"/>
  <c r="DQ95" i="21"/>
  <c r="DQ110" i="21"/>
  <c r="DQ126" i="21"/>
  <c r="DQ141" i="21"/>
  <c r="ON5" i="19"/>
  <c r="ON7" i="19" s="1"/>
  <c r="ON11" i="19" s="1"/>
  <c r="DW37" i="21" s="1"/>
  <c r="DH32" i="21"/>
  <c r="DH47" i="21"/>
  <c r="DH40" i="21"/>
  <c r="DH57" i="21"/>
  <c r="DH33" i="21"/>
  <c r="DH12" i="21"/>
  <c r="DH80" i="21"/>
  <c r="DH65" i="21"/>
  <c r="DH83" i="21"/>
  <c r="DH43" i="21"/>
  <c r="DH118" i="21"/>
  <c r="DH134" i="21"/>
  <c r="DH149" i="21"/>
  <c r="DH27" i="21"/>
  <c r="DH34" i="21"/>
  <c r="DH70" i="21"/>
  <c r="DH6" i="21"/>
  <c r="DH111" i="21"/>
  <c r="DH127" i="21"/>
  <c r="DH142" i="21"/>
  <c r="DH4" i="21"/>
  <c r="DH79" i="21"/>
  <c r="DH82" i="21"/>
  <c r="DH38" i="21"/>
  <c r="DH101" i="21"/>
  <c r="DH116" i="21"/>
  <c r="DH132" i="21"/>
  <c r="DH147" i="21"/>
  <c r="DH66" i="21"/>
  <c r="DH87" i="21"/>
  <c r="DH48" i="21"/>
  <c r="DH91" i="21"/>
  <c r="DH105" i="21"/>
  <c r="DH121" i="21"/>
  <c r="DH137" i="21"/>
  <c r="DH69" i="21"/>
  <c r="DH50" i="21"/>
  <c r="DH7" i="21"/>
  <c r="DH58" i="21"/>
  <c r="DH21" i="21"/>
  <c r="DH8" i="21"/>
  <c r="DH19" i="21"/>
  <c r="DH90" i="21"/>
  <c r="DH92" i="21"/>
  <c r="DH106" i="21"/>
  <c r="DH122" i="21"/>
  <c r="DH138" i="21"/>
  <c r="DH152" i="21"/>
  <c r="DH20" i="21"/>
  <c r="DH14" i="21"/>
  <c r="DH49" i="21"/>
  <c r="DH100" i="21"/>
  <c r="DH115" i="21"/>
  <c r="DH131" i="21"/>
  <c r="DH146" i="21"/>
  <c r="DH11" i="21"/>
  <c r="DH74" i="21"/>
  <c r="DH39" i="21"/>
  <c r="DH72" i="21"/>
  <c r="DH104" i="21"/>
  <c r="DH120" i="21"/>
  <c r="DH136" i="21"/>
  <c r="DH151" i="21"/>
  <c r="DH18" i="21"/>
  <c r="DH29" i="21"/>
  <c r="DH89" i="21"/>
  <c r="DH95" i="21"/>
  <c r="DH109" i="21"/>
  <c r="DH125" i="21"/>
  <c r="DH140" i="21"/>
  <c r="DH44" i="21"/>
  <c r="DH35" i="21"/>
  <c r="DH63" i="21"/>
  <c r="DH68" i="21"/>
  <c r="DH24" i="21"/>
  <c r="DH22" i="21"/>
  <c r="DH13" i="21"/>
  <c r="DH96" i="21"/>
  <c r="DH110" i="21"/>
  <c r="DH126" i="21"/>
  <c r="DH141" i="21"/>
  <c r="DH78" i="21"/>
  <c r="DH62" i="21"/>
  <c r="DH76" i="21"/>
  <c r="DH71" i="21"/>
  <c r="DH103" i="21"/>
  <c r="DH119" i="21"/>
  <c r="DH135" i="21"/>
  <c r="DH150" i="21"/>
  <c r="DH9" i="21"/>
  <c r="DH25" i="21"/>
  <c r="DH77" i="21"/>
  <c r="DH94" i="21"/>
  <c r="DH108" i="21"/>
  <c r="DH124" i="21"/>
  <c r="DH64" i="21"/>
  <c r="DH5" i="21"/>
  <c r="DH31" i="21"/>
  <c r="DH75" i="21"/>
  <c r="DH15" i="21"/>
  <c r="DH98" i="21"/>
  <c r="DH113" i="21"/>
  <c r="DH129" i="21"/>
  <c r="DH144" i="21"/>
  <c r="DH45" i="21"/>
  <c r="DH56" i="21"/>
  <c r="DH61" i="21"/>
  <c r="DH10" i="21"/>
  <c r="DH81" i="21"/>
  <c r="DH73" i="21"/>
  <c r="DH84" i="21"/>
  <c r="DH99" i="21"/>
  <c r="DH114" i="21"/>
  <c r="DH130" i="21"/>
  <c r="DH145" i="21"/>
  <c r="DH17" i="21"/>
  <c r="DH42" i="21"/>
  <c r="DH59" i="21"/>
  <c r="DH93" i="21"/>
  <c r="DH107" i="21"/>
  <c r="DH123" i="21"/>
  <c r="DH139" i="21"/>
  <c r="DH67" i="21"/>
  <c r="DH85" i="21"/>
  <c r="DH88" i="21"/>
  <c r="DH60" i="21"/>
  <c r="DH97" i="21"/>
  <c r="DH112" i="21"/>
  <c r="DH128" i="21"/>
  <c r="DH143" i="21"/>
  <c r="DH3" i="21"/>
  <c r="DH86" i="21"/>
  <c r="DH55" i="21"/>
  <c r="DH36" i="21"/>
  <c r="DH102" i="21"/>
  <c r="DH117" i="21"/>
  <c r="DH133" i="21"/>
  <c r="DH148" i="21"/>
  <c r="DP32" i="21"/>
  <c r="DP44" i="21"/>
  <c r="DP40" i="21"/>
  <c r="DP56" i="21"/>
  <c r="DP33" i="21"/>
  <c r="DP81" i="21"/>
  <c r="DP62" i="21"/>
  <c r="DP60" i="21"/>
  <c r="DP97" i="21"/>
  <c r="DP116" i="21"/>
  <c r="DP132" i="21"/>
  <c r="DP3" i="21"/>
  <c r="DP31" i="21"/>
  <c r="DP68" i="21"/>
  <c r="DP84" i="21"/>
  <c r="DP98" i="21"/>
  <c r="DP113" i="21"/>
  <c r="DP129" i="21"/>
  <c r="DP144" i="21"/>
  <c r="DP136" i="21"/>
  <c r="DP9" i="21"/>
  <c r="DP34" i="21"/>
  <c r="DP48" i="21"/>
  <c r="DP91" i="21"/>
  <c r="DP106" i="21"/>
  <c r="DP122" i="21"/>
  <c r="DP138" i="21"/>
  <c r="DP10" i="21"/>
  <c r="DP17" i="21"/>
  <c r="DP75" i="21"/>
  <c r="DP70" i="21"/>
  <c r="DP96" i="21"/>
  <c r="DP111" i="21"/>
  <c r="DP127" i="21"/>
  <c r="DP142" i="21"/>
  <c r="DP45" i="21"/>
  <c r="DP7" i="21"/>
  <c r="DP57" i="21"/>
  <c r="DP21" i="21"/>
  <c r="DP11" i="21"/>
  <c r="DP86" i="21"/>
  <c r="DP73" i="21"/>
  <c r="DP38" i="21"/>
  <c r="DP101" i="21"/>
  <c r="DP120" i="21"/>
  <c r="DP64" i="21"/>
  <c r="DP78" i="21"/>
  <c r="DP74" i="21"/>
  <c r="DP55" i="21"/>
  <c r="DP36" i="21"/>
  <c r="DP102" i="21"/>
  <c r="DP117" i="21"/>
  <c r="DP133" i="21"/>
  <c r="DP148" i="21"/>
  <c r="DP147" i="21"/>
  <c r="DP67" i="21"/>
  <c r="DP88" i="21"/>
  <c r="DP15" i="21"/>
  <c r="DP95" i="21"/>
  <c r="DP110" i="21"/>
  <c r="DP126" i="21"/>
  <c r="DP141" i="21"/>
  <c r="DP66" i="21"/>
  <c r="DP79" i="21"/>
  <c r="DP82" i="21"/>
  <c r="DP49" i="21"/>
  <c r="DP100" i="21"/>
  <c r="DP115" i="21"/>
  <c r="DP131" i="21"/>
  <c r="DP146" i="21"/>
  <c r="DP50" i="21"/>
  <c r="DP35" i="21"/>
  <c r="DP63" i="21"/>
  <c r="DP12" i="21"/>
  <c r="DP19" i="21"/>
  <c r="DP6" i="21"/>
  <c r="DP72" i="21"/>
  <c r="DP104" i="21"/>
  <c r="DP124" i="21"/>
  <c r="DP143" i="21"/>
  <c r="DP18" i="21"/>
  <c r="DP42" i="21"/>
  <c r="DP39" i="21"/>
  <c r="DP90" i="21"/>
  <c r="DP105" i="21"/>
  <c r="DP121" i="21"/>
  <c r="DP137" i="21"/>
  <c r="DP152" i="21"/>
  <c r="DP4" i="21"/>
  <c r="DP13" i="21"/>
  <c r="DP14" i="21"/>
  <c r="DP69" i="21"/>
  <c r="DP99" i="21"/>
  <c r="DP114" i="21"/>
  <c r="DP130" i="21"/>
  <c r="DP145" i="21"/>
  <c r="DP24" i="21"/>
  <c r="DP87" i="21"/>
  <c r="DP76" i="21"/>
  <c r="DP71" i="21"/>
  <c r="DP103" i="21"/>
  <c r="DP119" i="21"/>
  <c r="DP135" i="21"/>
  <c r="DP150" i="21"/>
  <c r="DP47" i="21"/>
  <c r="DP58" i="21"/>
  <c r="DP61" i="21"/>
  <c r="DP85" i="21"/>
  <c r="DP29" i="21"/>
  <c r="DP77" i="21"/>
  <c r="DP93" i="21"/>
  <c r="DP108" i="21"/>
  <c r="DP128" i="21"/>
  <c r="DP151" i="21"/>
  <c r="DP20" i="21"/>
  <c r="DP22" i="21"/>
  <c r="DP89" i="21"/>
  <c r="DP94" i="21"/>
  <c r="DP109" i="21"/>
  <c r="DP125" i="21"/>
  <c r="DP140" i="21"/>
  <c r="DP112" i="21"/>
  <c r="DP8" i="21"/>
  <c r="DP80" i="21"/>
  <c r="DP65" i="21"/>
  <c r="DP83" i="21"/>
  <c r="DP43" i="21"/>
  <c r="DP118" i="21"/>
  <c r="DP134" i="21"/>
  <c r="DP149" i="21"/>
  <c r="DP27" i="21"/>
  <c r="DP25" i="21"/>
  <c r="DP59" i="21"/>
  <c r="DP92" i="21"/>
  <c r="DP107" i="21"/>
  <c r="DP123" i="21"/>
  <c r="DP139" i="21"/>
  <c r="DP5" i="21"/>
  <c r="DJ32" i="21"/>
  <c r="DJ44" i="21"/>
  <c r="DJ40" i="21"/>
  <c r="DJ61" i="21"/>
  <c r="DJ35" i="21"/>
  <c r="DJ63" i="21"/>
  <c r="DJ33" i="21"/>
  <c r="DJ18" i="21"/>
  <c r="DJ25" i="21"/>
  <c r="DJ77" i="21"/>
  <c r="DJ93" i="21"/>
  <c r="DJ107" i="21"/>
  <c r="DJ123" i="21"/>
  <c r="DJ139" i="21"/>
  <c r="DJ11" i="21"/>
  <c r="DJ62" i="21"/>
  <c r="DJ55" i="21"/>
  <c r="DJ38" i="21"/>
  <c r="DJ101" i="21"/>
  <c r="DJ116" i="21"/>
  <c r="DJ132" i="21"/>
  <c r="DJ147" i="21"/>
  <c r="DJ34" i="21"/>
  <c r="DJ59" i="21"/>
  <c r="DJ106" i="21"/>
  <c r="DJ138" i="21"/>
  <c r="DJ22" i="21"/>
  <c r="DJ95" i="21"/>
  <c r="DJ140" i="21"/>
  <c r="DJ45" i="21"/>
  <c r="DJ7" i="21"/>
  <c r="DJ57" i="21"/>
  <c r="DJ81" i="21"/>
  <c r="DJ75" i="21"/>
  <c r="DJ60" i="21"/>
  <c r="DJ6" i="21"/>
  <c r="DJ111" i="21"/>
  <c r="DJ127" i="21"/>
  <c r="DJ142" i="21"/>
  <c r="DJ17" i="21"/>
  <c r="DJ19" i="21"/>
  <c r="DJ48" i="21"/>
  <c r="DJ72" i="21"/>
  <c r="DJ104" i="21"/>
  <c r="DJ120" i="21"/>
  <c r="DJ136" i="21"/>
  <c r="DJ151" i="21"/>
  <c r="DJ67" i="21"/>
  <c r="DJ88" i="21"/>
  <c r="DJ70" i="21"/>
  <c r="DJ96" i="21"/>
  <c r="DJ110" i="21"/>
  <c r="DJ126" i="21"/>
  <c r="DJ141" i="21"/>
  <c r="DJ4" i="21"/>
  <c r="DJ31" i="21"/>
  <c r="DJ14" i="21"/>
  <c r="DJ84" i="21"/>
  <c r="DJ98" i="21"/>
  <c r="DJ113" i="21"/>
  <c r="DJ129" i="21"/>
  <c r="DJ144" i="21"/>
  <c r="DJ69" i="21"/>
  <c r="DJ114" i="21"/>
  <c r="DJ145" i="21"/>
  <c r="DJ74" i="21"/>
  <c r="DJ65" i="21"/>
  <c r="DJ102" i="21"/>
  <c r="DJ133" i="21"/>
  <c r="DJ148" i="21"/>
  <c r="DJ47" i="21"/>
  <c r="DJ58" i="21"/>
  <c r="DJ78" i="21"/>
  <c r="DJ86" i="21"/>
  <c r="DJ73" i="21"/>
  <c r="DJ49" i="21"/>
  <c r="DJ100" i="21"/>
  <c r="DJ115" i="21"/>
  <c r="DJ131" i="21"/>
  <c r="DJ146" i="21"/>
  <c r="DJ27" i="21"/>
  <c r="DJ29" i="21"/>
  <c r="DJ89" i="21"/>
  <c r="DJ94" i="21"/>
  <c r="DJ108" i="21"/>
  <c r="DJ124" i="21"/>
  <c r="DJ64" i="21"/>
  <c r="DJ3" i="21"/>
  <c r="DJ79" i="21"/>
  <c r="DJ82" i="21"/>
  <c r="DJ99" i="21"/>
  <c r="DJ130" i="21"/>
  <c r="DJ66" i="21"/>
  <c r="DJ36" i="21"/>
  <c r="DJ117" i="21"/>
  <c r="DJ50" i="21"/>
  <c r="DJ56" i="21"/>
  <c r="DJ21" i="21"/>
  <c r="DJ10" i="21"/>
  <c r="DJ8" i="21"/>
  <c r="DJ87" i="21"/>
  <c r="DJ39" i="21"/>
  <c r="DJ71" i="21"/>
  <c r="DJ103" i="21"/>
  <c r="DJ119" i="21"/>
  <c r="DJ135" i="21"/>
  <c r="DJ150" i="21"/>
  <c r="DJ20" i="21"/>
  <c r="DJ68" i="21"/>
  <c r="DJ15" i="21"/>
  <c r="DJ97" i="21"/>
  <c r="DJ112" i="21"/>
  <c r="DJ128" i="21"/>
  <c r="DJ143" i="21"/>
  <c r="DJ12" i="21"/>
  <c r="DJ80" i="21"/>
  <c r="DJ76" i="21"/>
  <c r="DJ83" i="21"/>
  <c r="DJ43" i="21"/>
  <c r="DJ118" i="21"/>
  <c r="DJ134" i="21"/>
  <c r="DJ149" i="21"/>
  <c r="DJ24" i="21"/>
  <c r="DJ42" i="21"/>
  <c r="DJ90" i="21"/>
  <c r="DJ91" i="21"/>
  <c r="DJ105" i="21"/>
  <c r="DJ121" i="21"/>
  <c r="DJ137" i="21"/>
  <c r="DJ152" i="21"/>
  <c r="DJ9" i="21"/>
  <c r="DJ92" i="21"/>
  <c r="DJ122" i="21"/>
  <c r="DJ5" i="21"/>
  <c r="DJ85" i="21"/>
  <c r="DJ13" i="21"/>
  <c r="DJ109" i="21"/>
  <c r="DJ125" i="21"/>
  <c r="NG5" i="19"/>
  <c r="NG7" i="19" s="1"/>
  <c r="NG11" i="19" s="1"/>
  <c r="DL37" i="21" s="1"/>
  <c r="JU5" i="19"/>
  <c r="JU7" i="19" s="1"/>
  <c r="KP5" i="19"/>
  <c r="KP7" i="19" s="1"/>
  <c r="KP11" i="19" s="1"/>
  <c r="CQ37" i="21" s="1"/>
  <c r="KA5" i="19"/>
  <c r="KA7" i="19" s="1"/>
  <c r="KA11" i="19" s="1"/>
  <c r="CL37" i="21" s="1"/>
  <c r="KY15" i="19"/>
  <c r="KY14" i="19"/>
  <c r="KY16" i="19"/>
  <c r="FW278" i="18"/>
  <c r="GA278" i="18"/>
  <c r="FY278" i="18"/>
  <c r="DL16" i="21" l="1"/>
  <c r="DL46" i="21"/>
  <c r="DL41" i="21"/>
  <c r="DL51" i="21"/>
  <c r="DL23" i="21"/>
  <c r="DF16" i="21"/>
  <c r="DF46" i="21"/>
  <c r="DF41" i="21"/>
  <c r="DF23" i="21"/>
  <c r="DF51" i="21"/>
  <c r="DJ51" i="21"/>
  <c r="DJ16" i="21"/>
  <c r="DJ23" i="21"/>
  <c r="DJ46" i="21"/>
  <c r="DJ41" i="21"/>
  <c r="DQ26" i="21"/>
  <c r="DQ51" i="21"/>
  <c r="DQ16" i="21"/>
  <c r="DQ23" i="21"/>
  <c r="DQ46" i="21"/>
  <c r="DQ41" i="21"/>
  <c r="CL16" i="21"/>
  <c r="CL46" i="21"/>
  <c r="CL41" i="21"/>
  <c r="CL51" i="21"/>
  <c r="CL23" i="21"/>
  <c r="DP51" i="21"/>
  <c r="DP23" i="21"/>
  <c r="DP41" i="21"/>
  <c r="DP16" i="21"/>
  <c r="DP46" i="21"/>
  <c r="DV26" i="21"/>
  <c r="DV51" i="21"/>
  <c r="DV23" i="21"/>
  <c r="DV41" i="21"/>
  <c r="DV16" i="21"/>
  <c r="DV46" i="21"/>
  <c r="CQ51" i="21"/>
  <c r="CQ16" i="21"/>
  <c r="CQ23" i="21"/>
  <c r="CQ46" i="21"/>
  <c r="CQ41" i="21"/>
  <c r="CU51" i="21"/>
  <c r="CU16" i="21"/>
  <c r="CU23" i="21"/>
  <c r="CU46" i="21"/>
  <c r="CU41" i="21"/>
  <c r="DW51" i="21"/>
  <c r="DW16" i="21"/>
  <c r="DW23" i="21"/>
  <c r="DW46" i="21"/>
  <c r="DW41" i="21"/>
  <c r="DH154" i="21"/>
  <c r="DH51" i="21"/>
  <c r="DH16" i="21"/>
  <c r="DH23" i="21"/>
  <c r="DH46" i="21"/>
  <c r="DH41" i="21"/>
  <c r="DQ54" i="21"/>
  <c r="DV28" i="21"/>
  <c r="DV30" i="21"/>
  <c r="DH153" i="21"/>
  <c r="DW30" i="21"/>
  <c r="DW26" i="21"/>
  <c r="DP53" i="21"/>
  <c r="DP30" i="21"/>
  <c r="DP26" i="21"/>
  <c r="DL30" i="21"/>
  <c r="DL26" i="21"/>
  <c r="DF30" i="21"/>
  <c r="DF26" i="21"/>
  <c r="DH30" i="21"/>
  <c r="DH26" i="21"/>
  <c r="CL30" i="21"/>
  <c r="CL26" i="21"/>
  <c r="CQ30" i="21"/>
  <c r="CQ26" i="21"/>
  <c r="CU63" i="21"/>
  <c r="CU30" i="21"/>
  <c r="CU26" i="21"/>
  <c r="DJ153" i="21"/>
  <c r="DJ30" i="21"/>
  <c r="DJ26" i="21"/>
  <c r="CU3" i="21"/>
  <c r="CU108" i="21"/>
  <c r="CU150" i="21"/>
  <c r="CU142" i="21"/>
  <c r="CU124" i="21"/>
  <c r="CU94" i="21"/>
  <c r="CU27" i="21"/>
  <c r="CU39" i="21"/>
  <c r="CU9" i="21"/>
  <c r="CU149" i="21"/>
  <c r="CU90" i="21"/>
  <c r="CU29" i="21"/>
  <c r="CU38" i="21"/>
  <c r="CU111" i="21"/>
  <c r="CU15" i="21"/>
  <c r="CU115" i="21"/>
  <c r="CU100" i="21"/>
  <c r="CU12" i="21"/>
  <c r="CU75" i="21"/>
  <c r="CU139" i="21"/>
  <c r="CU132" i="21"/>
  <c r="CU143" i="21"/>
  <c r="CU117" i="21"/>
  <c r="CU66" i="21"/>
  <c r="CU104" i="21"/>
  <c r="CU123" i="21"/>
  <c r="CU116" i="21"/>
  <c r="CU18" i="21"/>
  <c r="CU8" i="21"/>
  <c r="CU56" i="21"/>
  <c r="DW28" i="21"/>
  <c r="DW52" i="21"/>
  <c r="DW54" i="21"/>
  <c r="DF28" i="21"/>
  <c r="DF52" i="21"/>
  <c r="DF54" i="21"/>
  <c r="DH28" i="21"/>
  <c r="DH52" i="21"/>
  <c r="DH54" i="21"/>
  <c r="DL28" i="21"/>
  <c r="DL52" i="21"/>
  <c r="DL54" i="21"/>
  <c r="DJ53" i="21"/>
  <c r="DJ54" i="21"/>
  <c r="DJ28" i="21"/>
  <c r="DJ52" i="21"/>
  <c r="CU138" i="21"/>
  <c r="CU54" i="21"/>
  <c r="CU28" i="21"/>
  <c r="CU52" i="21"/>
  <c r="DJ154" i="21"/>
  <c r="DP153" i="21"/>
  <c r="DP28" i="21"/>
  <c r="DP52" i="21"/>
  <c r="DP54" i="21"/>
  <c r="CL28" i="21"/>
  <c r="CL52" i="21"/>
  <c r="CL54" i="21"/>
  <c r="CQ54" i="21"/>
  <c r="CQ28" i="21"/>
  <c r="CQ52" i="21"/>
  <c r="DP154" i="21"/>
  <c r="CU64" i="21"/>
  <c r="CU89" i="21"/>
  <c r="CU127" i="21"/>
  <c r="CU136" i="21"/>
  <c r="CU4" i="21"/>
  <c r="CU77" i="21"/>
  <c r="CU17" i="21"/>
  <c r="CU84" i="21"/>
  <c r="CU148" i="21"/>
  <c r="CU31" i="21"/>
  <c r="CU5" i="21"/>
  <c r="CU101" i="21"/>
  <c r="CU119" i="21"/>
  <c r="CU128" i="21"/>
  <c r="CU79" i="21"/>
  <c r="CU55" i="21"/>
  <c r="CU102" i="21"/>
  <c r="CU134" i="21"/>
  <c r="CU68" i="21"/>
  <c r="CU144" i="21"/>
  <c r="CU145" i="21"/>
  <c r="CU47" i="21"/>
  <c r="CU126" i="21"/>
  <c r="CU69" i="21"/>
  <c r="CU65" i="21"/>
  <c r="CU103" i="21"/>
  <c r="CU112" i="21"/>
  <c r="CU131" i="21"/>
  <c r="CU86" i="21"/>
  <c r="CU22" i="21"/>
  <c r="CU43" i="21"/>
  <c r="CU10" i="21"/>
  <c r="CU113" i="21"/>
  <c r="CU99" i="21"/>
  <c r="CU140" i="21"/>
  <c r="CU60" i="21"/>
  <c r="CU105" i="21"/>
  <c r="CU34" i="21"/>
  <c r="CU57" i="21"/>
  <c r="CU24" i="21"/>
  <c r="CU82" i="21"/>
  <c r="CU13" i="21"/>
  <c r="CU147" i="21"/>
  <c r="CU62" i="21"/>
  <c r="DF47" i="21"/>
  <c r="DF80" i="21"/>
  <c r="DF111" i="21"/>
  <c r="DF74" i="21"/>
  <c r="DF120" i="21"/>
  <c r="DF55" i="21"/>
  <c r="DF133" i="21"/>
  <c r="DF84" i="21"/>
  <c r="DF145" i="21"/>
  <c r="DF33" i="21"/>
  <c r="DF38" i="21"/>
  <c r="DF146" i="21"/>
  <c r="DF94" i="21"/>
  <c r="DF8" i="21"/>
  <c r="DF105" i="21"/>
  <c r="DF86" i="21"/>
  <c r="DF118" i="21"/>
  <c r="DF7" i="21"/>
  <c r="DF62" i="21"/>
  <c r="DF119" i="21"/>
  <c r="DF75" i="21"/>
  <c r="DF128" i="21"/>
  <c r="DF13" i="21"/>
  <c r="DF140" i="21"/>
  <c r="DF92" i="21"/>
  <c r="DF152" i="21"/>
  <c r="DF68" i="21"/>
  <c r="DF93" i="21"/>
  <c r="DF12" i="21"/>
  <c r="DF101" i="21"/>
  <c r="DF85" i="21"/>
  <c r="DF113" i="21"/>
  <c r="DF22" i="21"/>
  <c r="DF126" i="21"/>
  <c r="DF58" i="21"/>
  <c r="DF88" i="21"/>
  <c r="DF127" i="21"/>
  <c r="DF90" i="21"/>
  <c r="DF136" i="21"/>
  <c r="DF36" i="21"/>
  <c r="DF148" i="21"/>
  <c r="DF99" i="21"/>
  <c r="DF44" i="21"/>
  <c r="DF67" i="21"/>
  <c r="DF100" i="21"/>
  <c r="DF9" i="21"/>
  <c r="DF108" i="21"/>
  <c r="DF87" i="21"/>
  <c r="DF121" i="21"/>
  <c r="DF65" i="21"/>
  <c r="DF134" i="21"/>
  <c r="DF56" i="21"/>
  <c r="DF76" i="21"/>
  <c r="DF135" i="21"/>
  <c r="DF60" i="21"/>
  <c r="DF143" i="21"/>
  <c r="DF95" i="21"/>
  <c r="DF17" i="21"/>
  <c r="DF106" i="21"/>
  <c r="DF50" i="21"/>
  <c r="DF66" i="21"/>
  <c r="DF107" i="21"/>
  <c r="DF20" i="21"/>
  <c r="DF116" i="21"/>
  <c r="DF34" i="21"/>
  <c r="DF129" i="21"/>
  <c r="DF39" i="21"/>
  <c r="DF141" i="21"/>
  <c r="DF61" i="21"/>
  <c r="DF70" i="21"/>
  <c r="DF142" i="21"/>
  <c r="DF72" i="21"/>
  <c r="DF151" i="21"/>
  <c r="DF102" i="21"/>
  <c r="DF31" i="21"/>
  <c r="DF114" i="21"/>
  <c r="DF40" i="21"/>
  <c r="DF81" i="21"/>
  <c r="DF115" i="21"/>
  <c r="DF25" i="21"/>
  <c r="DF124" i="21"/>
  <c r="DF59" i="21"/>
  <c r="DF137" i="21"/>
  <c r="DF83" i="21"/>
  <c r="DF149" i="21"/>
  <c r="DF21" i="21"/>
  <c r="DF71" i="21"/>
  <c r="DF150" i="21"/>
  <c r="DF97" i="21"/>
  <c r="DF18" i="21"/>
  <c r="DF109" i="21"/>
  <c r="DF19" i="21"/>
  <c r="DF122" i="21"/>
  <c r="DF57" i="21"/>
  <c r="DF42" i="21"/>
  <c r="DF123" i="21"/>
  <c r="DF14" i="21"/>
  <c r="DF132" i="21"/>
  <c r="DF15" i="21"/>
  <c r="DF144" i="21"/>
  <c r="DF96" i="21"/>
  <c r="DF32" i="21"/>
  <c r="DF10" i="21"/>
  <c r="DF6" i="21"/>
  <c r="DF11" i="21"/>
  <c r="DF104" i="21"/>
  <c r="DF79" i="21"/>
  <c r="DF117" i="21"/>
  <c r="DF73" i="21"/>
  <c r="DF130" i="21"/>
  <c r="DF35" i="21"/>
  <c r="DF82" i="21"/>
  <c r="DF131" i="21"/>
  <c r="DF89" i="21"/>
  <c r="DF64" i="21"/>
  <c r="DF91" i="21"/>
  <c r="DF69" i="21"/>
  <c r="DF43" i="21"/>
  <c r="DF45" i="21"/>
  <c r="DF78" i="21"/>
  <c r="DF103" i="21"/>
  <c r="DF27" i="21"/>
  <c r="DF112" i="21"/>
  <c r="DF29" i="21"/>
  <c r="DF125" i="21"/>
  <c r="DF48" i="21"/>
  <c r="DF138" i="21"/>
  <c r="DF63" i="21"/>
  <c r="DF77" i="21"/>
  <c r="DF139" i="21"/>
  <c r="DF49" i="21"/>
  <c r="DF147" i="21"/>
  <c r="DF98" i="21"/>
  <c r="DF24" i="21"/>
  <c r="DF110" i="21"/>
  <c r="CU6" i="21"/>
  <c r="CU120" i="21"/>
  <c r="CU11" i="21"/>
  <c r="CU107" i="21"/>
  <c r="CU151" i="21"/>
  <c r="CU83" i="21"/>
  <c r="CU135" i="21"/>
  <c r="CU19" i="21"/>
  <c r="CU97" i="21"/>
  <c r="CU146" i="21"/>
  <c r="CU73" i="21"/>
  <c r="CU133" i="21"/>
  <c r="CU76" i="21"/>
  <c r="CU118" i="21"/>
  <c r="CU85" i="21"/>
  <c r="CU50" i="21"/>
  <c r="CU98" i="21"/>
  <c r="CU130" i="21"/>
  <c r="CU67" i="21"/>
  <c r="CU80" i="21"/>
  <c r="CU42" i="21"/>
  <c r="CU74" i="21"/>
  <c r="CU21" i="21"/>
  <c r="CU137" i="21"/>
  <c r="CU58" i="21"/>
  <c r="CU25" i="21"/>
  <c r="CU35" i="21"/>
  <c r="CU109" i="21"/>
  <c r="CU141" i="21"/>
  <c r="CU88" i="21"/>
  <c r="CU45" i="21"/>
  <c r="CU93" i="21"/>
  <c r="CQ32" i="21"/>
  <c r="CQ154" i="21"/>
  <c r="CQ53" i="21"/>
  <c r="CQ153" i="21"/>
  <c r="CU129" i="21"/>
  <c r="CU92" i="21"/>
  <c r="CU114" i="21"/>
  <c r="CU81" i="21"/>
  <c r="CU61" i="21"/>
  <c r="CU125" i="21"/>
  <c r="CU91" i="21"/>
  <c r="CU110" i="21"/>
  <c r="CU78" i="21"/>
  <c r="CU7" i="21"/>
  <c r="CU121" i="21"/>
  <c r="DW154" i="21"/>
  <c r="DW53" i="21"/>
  <c r="DW153" i="21"/>
  <c r="DF154" i="21"/>
  <c r="DF53" i="21"/>
  <c r="DF153" i="21"/>
  <c r="DL154" i="21"/>
  <c r="DL53" i="21"/>
  <c r="DL153" i="21"/>
  <c r="CU32" i="21"/>
  <c r="CU154" i="21"/>
  <c r="CU53" i="21"/>
  <c r="CU153" i="21"/>
  <c r="CL32" i="21"/>
  <c r="CL154" i="21"/>
  <c r="CL53" i="21"/>
  <c r="CL153" i="21"/>
  <c r="CU95" i="21"/>
  <c r="CU59" i="21"/>
  <c r="CU122" i="21"/>
  <c r="CU87" i="21"/>
  <c r="CU40" i="21"/>
  <c r="CU106" i="21"/>
  <c r="CU20" i="21"/>
  <c r="CU44" i="21"/>
  <c r="CU152" i="21"/>
  <c r="CU96" i="21"/>
  <c r="CU33" i="21"/>
  <c r="DL32" i="21"/>
  <c r="DL62" i="21"/>
  <c r="DL103" i="21"/>
  <c r="DL114" i="21"/>
  <c r="DL117" i="21"/>
  <c r="DL139" i="21"/>
  <c r="DL145" i="21"/>
  <c r="DL66" i="21"/>
  <c r="DL13" i="21"/>
  <c r="DL112" i="21"/>
  <c r="DL82" i="21"/>
  <c r="DL84" i="21"/>
  <c r="DL44" i="21"/>
  <c r="DL35" i="21"/>
  <c r="DL14" i="21"/>
  <c r="DL70" i="21"/>
  <c r="DL83" i="21"/>
  <c r="DL122" i="21"/>
  <c r="DL111" i="21"/>
  <c r="DL55" i="21"/>
  <c r="DL106" i="21"/>
  <c r="DL96" i="21"/>
  <c r="DL78" i="21"/>
  <c r="DL85" i="21"/>
  <c r="DL17" i="21"/>
  <c r="DL151" i="21"/>
  <c r="DL81" i="21"/>
  <c r="DL110" i="21"/>
  <c r="DL20" i="21"/>
  <c r="DL100" i="21"/>
  <c r="DL152" i="21"/>
  <c r="DL72" i="21"/>
  <c r="DL147" i="21"/>
  <c r="DL49" i="21"/>
  <c r="DL146" i="21"/>
  <c r="DL43" i="21"/>
  <c r="DL12" i="21"/>
  <c r="DL92" i="21"/>
  <c r="DL144" i="21"/>
  <c r="DL60" i="21"/>
  <c r="DL64" i="21"/>
  <c r="DL59" i="21"/>
  <c r="DL45" i="21"/>
  <c r="DL58" i="21"/>
  <c r="DL63" i="21"/>
  <c r="DL119" i="21"/>
  <c r="DL135" i="21"/>
  <c r="DL140" i="21"/>
  <c r="DL91" i="21"/>
  <c r="DL90" i="21"/>
  <c r="DL128" i="21"/>
  <c r="DL48" i="21"/>
  <c r="DL34" i="21"/>
  <c r="DL97" i="21"/>
  <c r="DL136" i="21"/>
  <c r="DL125" i="21"/>
  <c r="DL120" i="21"/>
  <c r="DL69" i="21"/>
  <c r="DL95" i="21"/>
  <c r="DL5" i="21"/>
  <c r="DL15" i="21"/>
  <c r="DL137" i="21"/>
  <c r="DL39" i="21"/>
  <c r="DL132" i="21"/>
  <c r="DL73" i="21"/>
  <c r="DL149" i="21"/>
  <c r="DL36" i="21"/>
  <c r="DL142" i="21"/>
  <c r="DL76" i="21"/>
  <c r="DL129" i="21"/>
  <c r="DL68" i="21"/>
  <c r="DL124" i="21"/>
  <c r="DL25" i="21"/>
  <c r="DL33" i="21"/>
  <c r="DL47" i="21"/>
  <c r="DL40" i="21"/>
  <c r="DL56" i="21"/>
  <c r="DL61" i="21"/>
  <c r="DL79" i="21"/>
  <c r="DL99" i="21"/>
  <c r="DL143" i="21"/>
  <c r="DL42" i="21"/>
  <c r="DL18" i="21"/>
  <c r="DL75" i="21"/>
  <c r="DL9" i="21"/>
  <c r="DL148" i="21"/>
  <c r="DL109" i="21"/>
  <c r="DL104" i="21"/>
  <c r="DL94" i="21"/>
  <c r="DL71" i="21"/>
  <c r="DL141" i="21"/>
  <c r="DL89" i="21"/>
  <c r="DL131" i="21"/>
  <c r="DL88" i="21"/>
  <c r="DL121" i="21"/>
  <c r="DL19" i="21"/>
  <c r="DL116" i="21"/>
  <c r="DL86" i="21"/>
  <c r="DL134" i="21"/>
  <c r="DL65" i="21"/>
  <c r="DL123" i="21"/>
  <c r="DL80" i="21"/>
  <c r="DL113" i="21"/>
  <c r="DL31" i="21"/>
  <c r="DL108" i="21"/>
  <c r="DL27" i="21"/>
  <c r="DL21" i="21"/>
  <c r="DL50" i="21"/>
  <c r="DL7" i="21"/>
  <c r="DL57" i="21"/>
  <c r="DL130" i="21"/>
  <c r="DL38" i="21"/>
  <c r="DL3" i="21"/>
  <c r="DL10" i="21"/>
  <c r="DL150" i="21"/>
  <c r="DL133" i="21"/>
  <c r="DL138" i="21"/>
  <c r="DL127" i="21"/>
  <c r="DL102" i="21"/>
  <c r="DL77" i="21"/>
  <c r="DL6" i="21"/>
  <c r="DL29" i="21"/>
  <c r="DL87" i="21"/>
  <c r="DL126" i="21"/>
  <c r="DL22" i="21"/>
  <c r="DL115" i="21"/>
  <c r="DL67" i="21"/>
  <c r="DL105" i="21"/>
  <c r="DL24" i="21"/>
  <c r="DL101" i="21"/>
  <c r="DL11" i="21"/>
  <c r="DL118" i="21"/>
  <c r="DL74" i="21"/>
  <c r="DL107" i="21"/>
  <c r="DL8" i="21"/>
  <c r="DL98" i="21"/>
  <c r="DL4" i="21"/>
  <c r="DL93" i="21"/>
  <c r="DW32" i="21"/>
  <c r="DW47" i="21"/>
  <c r="DW35" i="21"/>
  <c r="DW9" i="21"/>
  <c r="DW25" i="21"/>
  <c r="DW48" i="21"/>
  <c r="DW88" i="21"/>
  <c r="DW103" i="21"/>
  <c r="DW119" i="21"/>
  <c r="DW135" i="21"/>
  <c r="DW151" i="21"/>
  <c r="DW34" i="21"/>
  <c r="DW68" i="21"/>
  <c r="DW38" i="21"/>
  <c r="DW93" i="21"/>
  <c r="DW108" i="21"/>
  <c r="DW124" i="21"/>
  <c r="DW140" i="21"/>
  <c r="DW3" i="21"/>
  <c r="DW31" i="21"/>
  <c r="DW10" i="21"/>
  <c r="DW49" i="21"/>
  <c r="DW95" i="21"/>
  <c r="DW110" i="21"/>
  <c r="DW130" i="21"/>
  <c r="DW146" i="21"/>
  <c r="DW20" i="21"/>
  <c r="DW6" i="21"/>
  <c r="DW60" i="21"/>
  <c r="DW90" i="21"/>
  <c r="DW105" i="21"/>
  <c r="DW121" i="21"/>
  <c r="DW137" i="21"/>
  <c r="DW5" i="21"/>
  <c r="DW50" i="21"/>
  <c r="DW61" i="21"/>
  <c r="DW58" i="21"/>
  <c r="DW67" i="21"/>
  <c r="DW19" i="21"/>
  <c r="DW69" i="21"/>
  <c r="DW92" i="21"/>
  <c r="DW107" i="21"/>
  <c r="DW123" i="21"/>
  <c r="DW139" i="21"/>
  <c r="DW66" i="21"/>
  <c r="DW79" i="21"/>
  <c r="DW64" i="21"/>
  <c r="DW36" i="21"/>
  <c r="DW97" i="21"/>
  <c r="DW112" i="21"/>
  <c r="DW128" i="21"/>
  <c r="DW144" i="21"/>
  <c r="DW8" i="21"/>
  <c r="DW17" i="21"/>
  <c r="DW76" i="21"/>
  <c r="DW72" i="21"/>
  <c r="DW99" i="21"/>
  <c r="DW114" i="21"/>
  <c r="DW134" i="21"/>
  <c r="DW150" i="21"/>
  <c r="DW81" i="21"/>
  <c r="DW82" i="21"/>
  <c r="DW39" i="21"/>
  <c r="DW94" i="21"/>
  <c r="DW109" i="21"/>
  <c r="DW125" i="21"/>
  <c r="DW141" i="21"/>
  <c r="DW118" i="21"/>
  <c r="DW44" i="21"/>
  <c r="DW40" i="21"/>
  <c r="DW57" i="21"/>
  <c r="DW21" i="21"/>
  <c r="DW4" i="21"/>
  <c r="DW29" i="21"/>
  <c r="DW73" i="21"/>
  <c r="DW83" i="21"/>
  <c r="DW96" i="21"/>
  <c r="DW111" i="21"/>
  <c r="DW127" i="21"/>
  <c r="DW143" i="21"/>
  <c r="DW24" i="21"/>
  <c r="DW80" i="21"/>
  <c r="DW59" i="21"/>
  <c r="DW85" i="21"/>
  <c r="DW101" i="21"/>
  <c r="DW116" i="21"/>
  <c r="DW132" i="21"/>
  <c r="DW148" i="21"/>
  <c r="DW12" i="21"/>
  <c r="DW22" i="21"/>
  <c r="DW15" i="21"/>
  <c r="DW87" i="21"/>
  <c r="DW43" i="21"/>
  <c r="DW122" i="21"/>
  <c r="DW138" i="21"/>
  <c r="DW11" i="21"/>
  <c r="DW14" i="21"/>
  <c r="DW55" i="21"/>
  <c r="DW71" i="21"/>
  <c r="DW98" i="21"/>
  <c r="DW113" i="21"/>
  <c r="DW129" i="21"/>
  <c r="DW145" i="21"/>
  <c r="DW45" i="21"/>
  <c r="DW7" i="21"/>
  <c r="DW56" i="21"/>
  <c r="DW63" i="21"/>
  <c r="DW78" i="21"/>
  <c r="DW74" i="21"/>
  <c r="DW65" i="21"/>
  <c r="DW84" i="21"/>
  <c r="DW100" i="21"/>
  <c r="DW115" i="21"/>
  <c r="DW131" i="21"/>
  <c r="DW147" i="21"/>
  <c r="DW27" i="21"/>
  <c r="DW75" i="21"/>
  <c r="DW33" i="21"/>
  <c r="DW89" i="21"/>
  <c r="DW104" i="21"/>
  <c r="DW120" i="21"/>
  <c r="DW136" i="21"/>
  <c r="DW152" i="21"/>
  <c r="DW13" i="21"/>
  <c r="DW62" i="21"/>
  <c r="DW70" i="21"/>
  <c r="DW91" i="21"/>
  <c r="DW106" i="21"/>
  <c r="DW126" i="21"/>
  <c r="DW142" i="21"/>
  <c r="DW18" i="21"/>
  <c r="DW42" i="21"/>
  <c r="DW77" i="21"/>
  <c r="DW86" i="21"/>
  <c r="DW102" i="21"/>
  <c r="DW117" i="21"/>
  <c r="DW133" i="21"/>
  <c r="DW149" i="21"/>
  <c r="CL44" i="21"/>
  <c r="CL45" i="21"/>
  <c r="CL47" i="21"/>
  <c r="CL50" i="21"/>
  <c r="CQ44" i="21"/>
  <c r="CQ45" i="21"/>
  <c r="CQ50" i="21"/>
  <c r="CQ47" i="21"/>
  <c r="CL40" i="21"/>
  <c r="CL7" i="21"/>
  <c r="CQ40" i="21"/>
  <c r="CQ7" i="21"/>
  <c r="CL61" i="21"/>
  <c r="CL58" i="21"/>
  <c r="CL56" i="21"/>
  <c r="CL57" i="21"/>
  <c r="CL35" i="21"/>
  <c r="CQ61" i="21"/>
  <c r="CQ57" i="21"/>
  <c r="CQ58" i="21"/>
  <c r="CQ56" i="21"/>
  <c r="CQ35" i="21"/>
  <c r="CL21" i="21"/>
  <c r="CL63" i="21"/>
  <c r="CQ21" i="21"/>
  <c r="CQ63" i="21"/>
  <c r="CQ10" i="21"/>
  <c r="CQ33" i="21"/>
  <c r="CL10" i="21"/>
  <c r="CL33" i="21"/>
  <c r="CL67" i="21"/>
  <c r="CL68" i="21"/>
  <c r="CQ67" i="21"/>
  <c r="CQ68" i="21"/>
  <c r="CL20" i="21"/>
  <c r="CL147" i="21"/>
  <c r="CQ20" i="21"/>
  <c r="CQ147" i="21"/>
  <c r="KY5" i="19"/>
  <c r="KY7" i="19" s="1"/>
  <c r="KY11" i="19" s="1"/>
  <c r="CT37" i="21" s="1"/>
  <c r="CL77" i="21"/>
  <c r="CL76" i="21"/>
  <c r="CL75" i="21"/>
  <c r="CL66" i="21"/>
  <c r="CL83" i="21"/>
  <c r="CL15" i="21"/>
  <c r="CL65" i="21"/>
  <c r="CL100" i="21"/>
  <c r="CL115" i="21"/>
  <c r="CL131" i="21"/>
  <c r="CL146" i="21"/>
  <c r="CL78" i="21"/>
  <c r="CL91" i="21"/>
  <c r="CL24" i="21"/>
  <c r="CL108" i="21"/>
  <c r="CL124" i="21"/>
  <c r="CL64" i="21"/>
  <c r="CL5" i="21"/>
  <c r="CL31" i="21"/>
  <c r="CL94" i="21"/>
  <c r="CL102" i="21"/>
  <c r="CL117" i="21"/>
  <c r="CL133" i="21"/>
  <c r="CL148" i="21"/>
  <c r="CL27" i="21"/>
  <c r="CL88" i="21"/>
  <c r="CL6" i="21"/>
  <c r="CL110" i="21"/>
  <c r="CL126" i="21"/>
  <c r="CL141" i="21"/>
  <c r="CL82" i="21"/>
  <c r="CL17" i="21"/>
  <c r="CL11" i="21"/>
  <c r="CL90" i="21"/>
  <c r="CL103" i="21"/>
  <c r="CL119" i="21"/>
  <c r="CL135" i="21"/>
  <c r="CL150" i="21"/>
  <c r="CL79" i="21"/>
  <c r="CL34" i="21"/>
  <c r="CL98" i="21"/>
  <c r="CL112" i="21"/>
  <c r="CL128" i="21"/>
  <c r="CL143" i="21"/>
  <c r="CL84" i="21"/>
  <c r="CL87" i="21"/>
  <c r="CL89" i="21"/>
  <c r="CL105" i="21"/>
  <c r="CL121" i="21"/>
  <c r="CL137" i="21"/>
  <c r="CL69" i="21"/>
  <c r="CL18" i="21"/>
  <c r="CL29" i="21"/>
  <c r="CL99" i="21"/>
  <c r="CL114" i="21"/>
  <c r="CL130" i="21"/>
  <c r="CL145" i="21"/>
  <c r="CL59" i="21"/>
  <c r="CL3" i="21"/>
  <c r="CL22" i="21"/>
  <c r="CL25" i="21"/>
  <c r="CL107" i="21"/>
  <c r="CL123" i="21"/>
  <c r="CL139" i="21"/>
  <c r="CL4" i="21"/>
  <c r="CL81" i="21"/>
  <c r="CL74" i="21"/>
  <c r="CL101" i="21"/>
  <c r="CL116" i="21"/>
  <c r="CL132" i="21"/>
  <c r="CL9" i="21"/>
  <c r="CL38" i="21"/>
  <c r="CL95" i="21"/>
  <c r="CL109" i="21"/>
  <c r="CL125" i="21"/>
  <c r="CL140" i="21"/>
  <c r="CL12" i="21"/>
  <c r="CL86" i="21"/>
  <c r="CL42" i="21"/>
  <c r="CL43" i="21"/>
  <c r="CL118" i="21"/>
  <c r="CL134" i="21"/>
  <c r="CL149" i="21"/>
  <c r="CL60" i="21"/>
  <c r="CL55" i="21"/>
  <c r="CL19" i="21"/>
  <c r="CL13" i="21"/>
  <c r="CL97" i="21"/>
  <c r="CL111" i="21"/>
  <c r="CL127" i="21"/>
  <c r="CL142" i="21"/>
  <c r="CL8" i="21"/>
  <c r="CL62" i="21"/>
  <c r="CL93" i="21"/>
  <c r="CL104" i="21"/>
  <c r="CL120" i="21"/>
  <c r="CL136" i="21"/>
  <c r="CL151" i="21"/>
  <c r="CL85" i="21"/>
  <c r="CL92" i="21"/>
  <c r="CL96" i="21"/>
  <c r="CL113" i="21"/>
  <c r="CL129" i="21"/>
  <c r="CL144" i="21"/>
  <c r="CL80" i="21"/>
  <c r="CL73" i="21"/>
  <c r="CL39" i="21"/>
  <c r="CL106" i="21"/>
  <c r="CL122" i="21"/>
  <c r="CL138" i="21"/>
  <c r="CL152" i="21"/>
  <c r="CQ77" i="21"/>
  <c r="CQ76" i="21"/>
  <c r="CQ75" i="21"/>
  <c r="CQ87" i="21"/>
  <c r="CQ94" i="21"/>
  <c r="CQ13" i="21"/>
  <c r="CQ109" i="21"/>
  <c r="CQ125" i="21"/>
  <c r="CQ140" i="21"/>
  <c r="CQ78" i="21"/>
  <c r="CQ27" i="21"/>
  <c r="CQ59" i="21"/>
  <c r="CQ99" i="21"/>
  <c r="CQ114" i="21"/>
  <c r="CQ130" i="21"/>
  <c r="CQ145" i="21"/>
  <c r="CQ79" i="21"/>
  <c r="CQ91" i="21"/>
  <c r="CQ89" i="21"/>
  <c r="CQ100" i="21"/>
  <c r="CQ115" i="21"/>
  <c r="CQ131" i="21"/>
  <c r="CQ146" i="21"/>
  <c r="CQ66" i="21"/>
  <c r="CQ88" i="21"/>
  <c r="CQ39" i="21"/>
  <c r="CQ101" i="21"/>
  <c r="CQ116" i="21"/>
  <c r="CQ132" i="21"/>
  <c r="CQ80" i="21"/>
  <c r="CQ19" i="21"/>
  <c r="CQ24" i="21"/>
  <c r="CQ98" i="21"/>
  <c r="CQ113" i="21"/>
  <c r="CQ129" i="21"/>
  <c r="CQ144" i="21"/>
  <c r="CQ12" i="21"/>
  <c r="CQ34" i="21"/>
  <c r="CQ84" i="21"/>
  <c r="CQ43" i="21"/>
  <c r="CQ118" i="21"/>
  <c r="CQ134" i="21"/>
  <c r="CQ149" i="21"/>
  <c r="CQ17" i="21"/>
  <c r="CQ42" i="21"/>
  <c r="CQ25" i="21"/>
  <c r="CQ103" i="21"/>
  <c r="CQ119" i="21"/>
  <c r="CQ135" i="21"/>
  <c r="CQ150" i="21"/>
  <c r="CQ8" i="21"/>
  <c r="CQ92" i="21"/>
  <c r="CQ83" i="21"/>
  <c r="CQ104" i="21"/>
  <c r="CQ120" i="21"/>
  <c r="CQ136" i="21"/>
  <c r="CQ151" i="21"/>
  <c r="CQ18" i="21"/>
  <c r="CQ102" i="21"/>
  <c r="CQ133" i="21"/>
  <c r="CQ86" i="21"/>
  <c r="CQ96" i="21"/>
  <c r="CQ122" i="21"/>
  <c r="CQ152" i="21"/>
  <c r="CQ55" i="21"/>
  <c r="CQ107" i="21"/>
  <c r="CQ139" i="21"/>
  <c r="CQ62" i="21"/>
  <c r="CQ38" i="21"/>
  <c r="CQ124" i="21"/>
  <c r="CQ29" i="21"/>
  <c r="CQ105" i="21"/>
  <c r="CQ137" i="21"/>
  <c r="CQ73" i="21"/>
  <c r="CQ74" i="21"/>
  <c r="CQ126" i="21"/>
  <c r="CQ3" i="21"/>
  <c r="CQ90" i="21"/>
  <c r="CQ111" i="21"/>
  <c r="CQ142" i="21"/>
  <c r="CQ22" i="21"/>
  <c r="CQ97" i="21"/>
  <c r="CQ128" i="21"/>
  <c r="CQ81" i="21"/>
  <c r="CQ60" i="21"/>
  <c r="CQ117" i="21"/>
  <c r="CQ148" i="21"/>
  <c r="CQ82" i="21"/>
  <c r="CQ106" i="21"/>
  <c r="CQ138" i="21"/>
  <c r="CQ11" i="21"/>
  <c r="CQ15" i="21"/>
  <c r="CQ123" i="21"/>
  <c r="CQ4" i="21"/>
  <c r="CQ65" i="21"/>
  <c r="CQ108" i="21"/>
  <c r="CQ64" i="21"/>
  <c r="CQ85" i="21"/>
  <c r="CQ95" i="21"/>
  <c r="CQ121" i="21"/>
  <c r="CQ69" i="21"/>
  <c r="CQ31" i="21"/>
  <c r="CQ110" i="21"/>
  <c r="CQ141" i="21"/>
  <c r="CQ9" i="21"/>
  <c r="CQ6" i="21"/>
  <c r="CQ127" i="21"/>
  <c r="CQ5" i="21"/>
  <c r="CQ93" i="21"/>
  <c r="CQ112" i="21"/>
  <c r="CQ143" i="21"/>
  <c r="CT51" i="21" l="1"/>
  <c r="CT16" i="21"/>
  <c r="CT23" i="21"/>
  <c r="CT46" i="21"/>
  <c r="CT41" i="21"/>
  <c r="CT30" i="21"/>
  <c r="CT26" i="21"/>
  <c r="CT52" i="21"/>
  <c r="CT54" i="21"/>
  <c r="CT28" i="21"/>
  <c r="CT32" i="21"/>
  <c r="CT154" i="21"/>
  <c r="CT53" i="21"/>
  <c r="CT153" i="21"/>
  <c r="CT47" i="21"/>
  <c r="CT50" i="21"/>
  <c r="CT44" i="21"/>
  <c r="CT45" i="21"/>
  <c r="CT40" i="21"/>
  <c r="CT7" i="21"/>
  <c r="CT61" i="21"/>
  <c r="CT57" i="21"/>
  <c r="CT58" i="21"/>
  <c r="CT35" i="21"/>
  <c r="CT56" i="21"/>
  <c r="CT21" i="21"/>
  <c r="CT63" i="21"/>
  <c r="CT10" i="21"/>
  <c r="CT33" i="21"/>
  <c r="CT67" i="21"/>
  <c r="CT68" i="21"/>
  <c r="CT20" i="21"/>
  <c r="CT147" i="21"/>
  <c r="CT78" i="21"/>
  <c r="CT81" i="21"/>
  <c r="CT85" i="21"/>
  <c r="CT87" i="21"/>
  <c r="CT88" i="21"/>
  <c r="CT55" i="21"/>
  <c r="CT90" i="21"/>
  <c r="CT42" i="21"/>
  <c r="CT24" i="21"/>
  <c r="CT22" i="21"/>
  <c r="CT95" i="21"/>
  <c r="CT13" i="21"/>
  <c r="CT98" i="21"/>
  <c r="CT102" i="21"/>
  <c r="CT105" i="21"/>
  <c r="CT109" i="21"/>
  <c r="CT113" i="21"/>
  <c r="CT117" i="21"/>
  <c r="CT121" i="21"/>
  <c r="CT125" i="21"/>
  <c r="CT129" i="21"/>
  <c r="CT133" i="21"/>
  <c r="CT137" i="21"/>
  <c r="CT140" i="21"/>
  <c r="CT144" i="21"/>
  <c r="CT148" i="21"/>
  <c r="CT69" i="21"/>
  <c r="CT77" i="21"/>
  <c r="CT94" i="21"/>
  <c r="CT80" i="21"/>
  <c r="CT12" i="21"/>
  <c r="CT86" i="21"/>
  <c r="CT9" i="21"/>
  <c r="CT18" i="21"/>
  <c r="CT65" i="21"/>
  <c r="CT93" i="21"/>
  <c r="CT60" i="21"/>
  <c r="CT25" i="21"/>
  <c r="CT34" i="21"/>
  <c r="CT96" i="21"/>
  <c r="CT74" i="21"/>
  <c r="CT99" i="21"/>
  <c r="CT43" i="21"/>
  <c r="CT106" i="21"/>
  <c r="CT110" i="21"/>
  <c r="CT114" i="21"/>
  <c r="CT118" i="21"/>
  <c r="CT122" i="21"/>
  <c r="CT126" i="21"/>
  <c r="CT130" i="21"/>
  <c r="CT134" i="21"/>
  <c r="CT138" i="21"/>
  <c r="CT141" i="21"/>
  <c r="CT145" i="21"/>
  <c r="CT149" i="21"/>
  <c r="CT152" i="21"/>
  <c r="CT4" i="21"/>
  <c r="CT3" i="21"/>
  <c r="CT79" i="21"/>
  <c r="CT17" i="21"/>
  <c r="CT11" i="21"/>
  <c r="CT27" i="21"/>
  <c r="CT92" i="21"/>
  <c r="CT31" i="21"/>
  <c r="CT59" i="21"/>
  <c r="CT39" i="21"/>
  <c r="CT73" i="21"/>
  <c r="CT29" i="21"/>
  <c r="CT15" i="21"/>
  <c r="CT6" i="21"/>
  <c r="CT100" i="21"/>
  <c r="CT103" i="21"/>
  <c r="CT107" i="21"/>
  <c r="CT111" i="21"/>
  <c r="CT115" i="21"/>
  <c r="CT119" i="21"/>
  <c r="CT123" i="21"/>
  <c r="CT127" i="21"/>
  <c r="CT131" i="21"/>
  <c r="CT135" i="21"/>
  <c r="CT139" i="21"/>
  <c r="CT142" i="21"/>
  <c r="CT146" i="21"/>
  <c r="CT150" i="21"/>
  <c r="CT75" i="21"/>
  <c r="CT5" i="21"/>
  <c r="CT66" i="21"/>
  <c r="CT8" i="21"/>
  <c r="CT62" i="21"/>
  <c r="CT91" i="21"/>
  <c r="CT82" i="21"/>
  <c r="CT89" i="21"/>
  <c r="CT84" i="21"/>
  <c r="CT83" i="21"/>
  <c r="CT38" i="21"/>
  <c r="CT97" i="21"/>
  <c r="CT101" i="21"/>
  <c r="CT104" i="21"/>
  <c r="CT112" i="21"/>
  <c r="CT116" i="21"/>
  <c r="CT120" i="21"/>
  <c r="CT124" i="21"/>
  <c r="CT64" i="21"/>
  <c r="CT76" i="21"/>
  <c r="CT128" i="21"/>
  <c r="CT143" i="21"/>
  <c r="CT19" i="21"/>
  <c r="CT132" i="21"/>
  <c r="CT108" i="21"/>
  <c r="CT136" i="21"/>
  <c r="CT151" i="21"/>
  <c r="CL179" i="20"/>
  <c r="CM179" i="20"/>
  <c r="CN179" i="20"/>
  <c r="CO179" i="20"/>
  <c r="CL190" i="20"/>
  <c r="CM190" i="20"/>
  <c r="CN190" i="20"/>
  <c r="CO190" i="20"/>
  <c r="CL201" i="20"/>
  <c r="CM201" i="20"/>
  <c r="CN201" i="20"/>
  <c r="CO201" i="20"/>
  <c r="CL206" i="20"/>
  <c r="CM206" i="20"/>
  <c r="CN206" i="20"/>
  <c r="CO206" i="20"/>
  <c r="CL213" i="20"/>
  <c r="CM213" i="20"/>
  <c r="CN213" i="20"/>
  <c r="CO213" i="20"/>
  <c r="CL219" i="20"/>
  <c r="CM219" i="20"/>
  <c r="CN219" i="20"/>
  <c r="CO219" i="20"/>
  <c r="CL222" i="20"/>
  <c r="CM222" i="20"/>
  <c r="CN222" i="20"/>
  <c r="CO222" i="20"/>
  <c r="CL227" i="20"/>
  <c r="CM227" i="20"/>
  <c r="CN227" i="20"/>
  <c r="CO227" i="20"/>
  <c r="CL230" i="20"/>
  <c r="CM230" i="20"/>
  <c r="CN230" i="20"/>
  <c r="CO230" i="20"/>
  <c r="CL236" i="20"/>
  <c r="CM236" i="20"/>
  <c r="CN236" i="20"/>
  <c r="CO236" i="20"/>
  <c r="CL237" i="20"/>
  <c r="CM237" i="20"/>
  <c r="CN237" i="20"/>
  <c r="CO237" i="20"/>
  <c r="CL238" i="20"/>
  <c r="CM238" i="20"/>
  <c r="CN238" i="20"/>
  <c r="CO238" i="20"/>
  <c r="CL239" i="20"/>
  <c r="CM239" i="20"/>
  <c r="CN239" i="20"/>
  <c r="CO239" i="20"/>
  <c r="CL242" i="20"/>
  <c r="CM242" i="20"/>
  <c r="CN242" i="20"/>
  <c r="CO242" i="20"/>
  <c r="CL243" i="20"/>
  <c r="CM243" i="20"/>
  <c r="CN243" i="20"/>
  <c r="CO243" i="20"/>
  <c r="CL244" i="20"/>
  <c r="CM244" i="20"/>
  <c r="CN244" i="20"/>
  <c r="CO244" i="20"/>
  <c r="CL247" i="20"/>
  <c r="CM247" i="20"/>
  <c r="CN247" i="20"/>
  <c r="CO247" i="20"/>
  <c r="CL249" i="20"/>
  <c r="CM249" i="20"/>
  <c r="CN249" i="20"/>
  <c r="CO249" i="20"/>
  <c r="CL262" i="20"/>
  <c r="CM262" i="20"/>
  <c r="CN262" i="20"/>
  <c r="CO262" i="20"/>
  <c r="CL268" i="20"/>
  <c r="CM268" i="20"/>
  <c r="CN268" i="20"/>
  <c r="CO268" i="20"/>
  <c r="CL275" i="20"/>
  <c r="CM275" i="20"/>
  <c r="CN275" i="20"/>
  <c r="CO275" i="20"/>
  <c r="CL278" i="20"/>
  <c r="CM278" i="20"/>
  <c r="CN278" i="20"/>
  <c r="CO278" i="20"/>
  <c r="CL286" i="20"/>
  <c r="CM286" i="20"/>
  <c r="CN286" i="20"/>
  <c r="CO286" i="20"/>
  <c r="CL288" i="20"/>
  <c r="CM288" i="20"/>
  <c r="CN288" i="20"/>
  <c r="CO288" i="20"/>
  <c r="CL289" i="20"/>
  <c r="CM289" i="20"/>
  <c r="CN289" i="20"/>
  <c r="CO289" i="20"/>
  <c r="CL290" i="20"/>
  <c r="CM290" i="20"/>
  <c r="CN290" i="20"/>
  <c r="CO290" i="20"/>
  <c r="CB1" i="21"/>
  <c r="CC1" i="21"/>
  <c r="CD1" i="21"/>
  <c r="CE1" i="21"/>
  <c r="CE2" i="21"/>
  <c r="CD2" i="21"/>
  <c r="CC2" i="21"/>
  <c r="CB2" i="21"/>
  <c r="CO1" i="20"/>
  <c r="CN1" i="20"/>
  <c r="CM1" i="20"/>
  <c r="CL1" i="20"/>
  <c r="CO2" i="20"/>
  <c r="CN2" i="20"/>
  <c r="CM2" i="20"/>
  <c r="CL2" i="20"/>
  <c r="FU2" i="18"/>
  <c r="FU1" i="18"/>
  <c r="FS2" i="18"/>
  <c r="FS1" i="18"/>
  <c r="FQ2" i="18"/>
  <c r="FQ1" i="18"/>
  <c r="FO2" i="18"/>
  <c r="FO1" i="18"/>
  <c r="CB159" i="21" l="1"/>
  <c r="CE159" i="21"/>
  <c r="CC159" i="21"/>
  <c r="CD159" i="21"/>
  <c r="CM322" i="20"/>
  <c r="CN322" i="20"/>
  <c r="CO322" i="20"/>
  <c r="CL322" i="20"/>
  <c r="FU278" i="18"/>
  <c r="FS278" i="18"/>
  <c r="FQ278" i="18"/>
  <c r="FO278" i="18"/>
  <c r="IZ8" i="19"/>
  <c r="IZ9" i="19" s="1"/>
  <c r="IW8" i="19" l="1"/>
  <c r="IW9" i="19" s="1"/>
  <c r="JF8" i="19"/>
  <c r="JF9" i="19" s="1"/>
  <c r="JC8" i="19"/>
  <c r="JC9" i="19" s="1"/>
  <c r="B2" i="21" l="1"/>
  <c r="B1" i="21"/>
  <c r="C2" i="21"/>
  <c r="C1" i="21"/>
  <c r="D2" i="21"/>
  <c r="D1" i="21"/>
  <c r="E2" i="21"/>
  <c r="E1" i="21"/>
  <c r="F2" i="21"/>
  <c r="F1" i="21"/>
  <c r="G2" i="21"/>
  <c r="G1" i="21"/>
  <c r="H2" i="21"/>
  <c r="H1" i="21"/>
  <c r="I2" i="21"/>
  <c r="I1" i="21"/>
  <c r="J2" i="21"/>
  <c r="J1" i="21"/>
  <c r="K2" i="21"/>
  <c r="K1" i="21"/>
  <c r="L2" i="21"/>
  <c r="L1" i="21"/>
  <c r="M2" i="21"/>
  <c r="M1" i="21"/>
  <c r="N2" i="21"/>
  <c r="N1" i="21"/>
  <c r="O2" i="21"/>
  <c r="O1" i="21"/>
  <c r="P2" i="21"/>
  <c r="P1" i="21"/>
  <c r="Q2" i="21"/>
  <c r="Q1" i="21"/>
  <c r="R2" i="21"/>
  <c r="R1" i="21"/>
  <c r="S2" i="21"/>
  <c r="S1" i="21"/>
  <c r="T2" i="21"/>
  <c r="T1" i="21"/>
  <c r="U2" i="21"/>
  <c r="U1" i="21"/>
  <c r="V2" i="21"/>
  <c r="V1" i="21"/>
  <c r="W2" i="21"/>
  <c r="W1" i="21"/>
  <c r="X2" i="21"/>
  <c r="X1" i="21"/>
  <c r="Y2" i="21"/>
  <c r="Y1" i="21"/>
  <c r="Z2" i="21"/>
  <c r="Z1" i="21"/>
  <c r="AA2" i="21"/>
  <c r="AA1" i="21"/>
  <c r="AB2" i="21"/>
  <c r="AB1" i="21"/>
  <c r="AC2" i="21"/>
  <c r="AC1" i="21"/>
  <c r="AD2" i="21"/>
  <c r="AD1" i="21"/>
  <c r="AE2" i="21"/>
  <c r="AE1" i="21"/>
  <c r="AF2" i="21"/>
  <c r="AF1" i="21"/>
  <c r="AG2" i="21"/>
  <c r="AG1" i="21"/>
  <c r="AH2" i="21"/>
  <c r="AH1" i="21"/>
  <c r="AI2" i="21"/>
  <c r="AI1" i="21"/>
  <c r="AJ2" i="21"/>
  <c r="AJ1" i="21"/>
  <c r="AK2" i="21"/>
  <c r="AK1" i="21"/>
  <c r="AL2" i="21"/>
  <c r="AL1" i="21"/>
  <c r="AM2" i="21"/>
  <c r="AM1" i="21"/>
  <c r="AN2" i="21"/>
  <c r="AN1" i="21"/>
  <c r="AO2" i="21"/>
  <c r="AO1" i="21"/>
  <c r="AP2" i="21"/>
  <c r="AP1" i="21"/>
  <c r="AQ2" i="21"/>
  <c r="AQ1" i="21"/>
  <c r="AR2" i="21"/>
  <c r="AR1" i="21"/>
  <c r="AS2" i="21"/>
  <c r="AS1" i="21"/>
  <c r="AT2" i="21"/>
  <c r="AT1" i="21"/>
  <c r="AU2" i="21"/>
  <c r="AU1" i="21"/>
  <c r="AV2" i="21"/>
  <c r="AV1" i="21"/>
  <c r="AW2" i="21"/>
  <c r="AW1" i="21"/>
  <c r="AX2" i="21"/>
  <c r="AX1" i="21"/>
  <c r="AY2" i="21"/>
  <c r="AY1" i="21"/>
  <c r="AZ2" i="21"/>
  <c r="AZ1" i="21"/>
  <c r="BA2" i="21"/>
  <c r="BA1" i="21"/>
  <c r="BB2" i="21"/>
  <c r="BB1" i="21"/>
  <c r="BC2" i="21"/>
  <c r="BC1" i="21"/>
  <c r="BD2" i="21"/>
  <c r="BD1" i="21"/>
  <c r="BE2" i="21"/>
  <c r="BE1" i="21"/>
  <c r="BF2" i="21"/>
  <c r="BF1" i="21"/>
  <c r="BG2" i="21"/>
  <c r="BG1" i="21"/>
  <c r="BH2" i="21"/>
  <c r="BH1" i="21"/>
  <c r="BI2" i="21"/>
  <c r="BI1" i="21"/>
  <c r="BJ2" i="21"/>
  <c r="BJ1" i="21"/>
  <c r="BK2" i="21"/>
  <c r="BK1" i="21"/>
  <c r="BL2" i="21"/>
  <c r="BL1" i="21"/>
  <c r="BM2" i="21"/>
  <c r="BM1" i="21"/>
  <c r="BN2" i="21"/>
  <c r="BN1" i="21"/>
  <c r="BO2" i="21"/>
  <c r="BO1" i="21"/>
  <c r="BP2" i="21"/>
  <c r="BP1" i="21"/>
  <c r="BQ2" i="21"/>
  <c r="BQ1" i="21"/>
  <c r="BR2" i="21"/>
  <c r="BR1" i="21"/>
  <c r="BS2" i="21"/>
  <c r="BS1" i="21"/>
  <c r="BT2" i="21"/>
  <c r="BT1" i="21"/>
  <c r="BU2" i="21"/>
  <c r="BU1" i="21"/>
  <c r="BV2" i="21"/>
  <c r="BV1" i="21"/>
  <c r="BW2" i="21"/>
  <c r="BW1" i="21"/>
  <c r="BX2" i="21"/>
  <c r="BX1" i="21"/>
  <c r="BY2" i="21"/>
  <c r="BY1" i="21"/>
  <c r="BZ2" i="21"/>
  <c r="BZ1" i="21"/>
  <c r="CA2" i="21"/>
  <c r="CA1" i="21"/>
  <c r="V12" i="20"/>
  <c r="X179" i="20"/>
  <c r="X190" i="20"/>
  <c r="X201" i="20"/>
  <c r="X206" i="20"/>
  <c r="X213" i="20"/>
  <c r="X219" i="20"/>
  <c r="X222" i="20"/>
  <c r="X227" i="20"/>
  <c r="X230" i="20"/>
  <c r="X236" i="20"/>
  <c r="X237" i="20"/>
  <c r="X238" i="20"/>
  <c r="X239" i="20"/>
  <c r="X242" i="20"/>
  <c r="X243" i="20"/>
  <c r="X244" i="20"/>
  <c r="X247" i="20"/>
  <c r="X249" i="20"/>
  <c r="X262" i="20"/>
  <c r="X268" i="20"/>
  <c r="X275" i="20"/>
  <c r="X278" i="20"/>
  <c r="X286" i="20"/>
  <c r="X288" i="20"/>
  <c r="X289" i="20"/>
  <c r="X290" i="20"/>
  <c r="Y179" i="20"/>
  <c r="Y190" i="20"/>
  <c r="Y201" i="20"/>
  <c r="Y206" i="20"/>
  <c r="Y213" i="20"/>
  <c r="Y219" i="20"/>
  <c r="Y222" i="20"/>
  <c r="Y227" i="20"/>
  <c r="Y230" i="20"/>
  <c r="Y236" i="20"/>
  <c r="Y237" i="20"/>
  <c r="Y238" i="20"/>
  <c r="Y239" i="20"/>
  <c r="Y242" i="20"/>
  <c r="Y243" i="20"/>
  <c r="Y244" i="20"/>
  <c r="Y247" i="20"/>
  <c r="Y249" i="20"/>
  <c r="Y262" i="20"/>
  <c r="Y268" i="20"/>
  <c r="Y275" i="20"/>
  <c r="Y278" i="20"/>
  <c r="Y286" i="20"/>
  <c r="Y288" i="20"/>
  <c r="Y289" i="20"/>
  <c r="Y290" i="20"/>
  <c r="Z179" i="20"/>
  <c r="Z190" i="20"/>
  <c r="Z201" i="20"/>
  <c r="Z206" i="20"/>
  <c r="Z213" i="20"/>
  <c r="Z219" i="20"/>
  <c r="Z222" i="20"/>
  <c r="Z227" i="20"/>
  <c r="Z230" i="20"/>
  <c r="Z236" i="20"/>
  <c r="Z237" i="20"/>
  <c r="Z238" i="20"/>
  <c r="Z239" i="20"/>
  <c r="Z242" i="20"/>
  <c r="Z243" i="20"/>
  <c r="Z244" i="20"/>
  <c r="Z247" i="20"/>
  <c r="Z249" i="20"/>
  <c r="Z262" i="20"/>
  <c r="Z268" i="20"/>
  <c r="Z275" i="20"/>
  <c r="Z278" i="20"/>
  <c r="Z286" i="20"/>
  <c r="Z288" i="20"/>
  <c r="Z289" i="20"/>
  <c r="Z290" i="20"/>
  <c r="AA179" i="20"/>
  <c r="AA190" i="20"/>
  <c r="AA201" i="20"/>
  <c r="AA206" i="20"/>
  <c r="AA213" i="20"/>
  <c r="AA219" i="20"/>
  <c r="AA222" i="20"/>
  <c r="AA227" i="20"/>
  <c r="AA230" i="20"/>
  <c r="AA236" i="20"/>
  <c r="AA237" i="20"/>
  <c r="AA238" i="20"/>
  <c r="AA239" i="20"/>
  <c r="AA242" i="20"/>
  <c r="AA243" i="20"/>
  <c r="AA244" i="20"/>
  <c r="AA247" i="20"/>
  <c r="AA249" i="20"/>
  <c r="AA262" i="20"/>
  <c r="AA268" i="20"/>
  <c r="AA275" i="20"/>
  <c r="AA278" i="20"/>
  <c r="AA286" i="20"/>
  <c r="AA288" i="20"/>
  <c r="AA289" i="20"/>
  <c r="AA290" i="20"/>
  <c r="AB179" i="20"/>
  <c r="AB190" i="20"/>
  <c r="AB201" i="20"/>
  <c r="AB206" i="20"/>
  <c r="AB213" i="20"/>
  <c r="AB219" i="20"/>
  <c r="AB222" i="20"/>
  <c r="AB227" i="20"/>
  <c r="AB230" i="20"/>
  <c r="AB236" i="20"/>
  <c r="AB237" i="20"/>
  <c r="AB238" i="20"/>
  <c r="AB239" i="20"/>
  <c r="AB242" i="20"/>
  <c r="AB243" i="20"/>
  <c r="AB244" i="20"/>
  <c r="AB247" i="20"/>
  <c r="AB249" i="20"/>
  <c r="AB262" i="20"/>
  <c r="AB268" i="20"/>
  <c r="AB275" i="20"/>
  <c r="AB278" i="20"/>
  <c r="AB286" i="20"/>
  <c r="AB288" i="20"/>
  <c r="AB289" i="20"/>
  <c r="AB290" i="20"/>
  <c r="AC179" i="20"/>
  <c r="AC190" i="20"/>
  <c r="AC201" i="20"/>
  <c r="AC206" i="20"/>
  <c r="AC213" i="20"/>
  <c r="AC219" i="20"/>
  <c r="AC222" i="20"/>
  <c r="AC227" i="20"/>
  <c r="AC230" i="20"/>
  <c r="AC236" i="20"/>
  <c r="AC237" i="20"/>
  <c r="AC238" i="20"/>
  <c r="AC239" i="20"/>
  <c r="AC242" i="20"/>
  <c r="AC243" i="20"/>
  <c r="AC244" i="20"/>
  <c r="AC247" i="20"/>
  <c r="AC249" i="20"/>
  <c r="AC262" i="20"/>
  <c r="AC268" i="20"/>
  <c r="AC275" i="20"/>
  <c r="AC278" i="20"/>
  <c r="AC286" i="20"/>
  <c r="AC288" i="20"/>
  <c r="AC289" i="20"/>
  <c r="AC290" i="20"/>
  <c r="AD179" i="20"/>
  <c r="AD190" i="20"/>
  <c r="AD201" i="20"/>
  <c r="AD206" i="20"/>
  <c r="AD213" i="20"/>
  <c r="AD219" i="20"/>
  <c r="AD222" i="20"/>
  <c r="AD227" i="20"/>
  <c r="AD230" i="20"/>
  <c r="AD236" i="20"/>
  <c r="AD237" i="20"/>
  <c r="AD238" i="20"/>
  <c r="AD239" i="20"/>
  <c r="AD242" i="20"/>
  <c r="AD243" i="20"/>
  <c r="AD244" i="20"/>
  <c r="AD247" i="20"/>
  <c r="AD249" i="20"/>
  <c r="AD262" i="20"/>
  <c r="AD268" i="20"/>
  <c r="AD275" i="20"/>
  <c r="AD278" i="20"/>
  <c r="AD286" i="20"/>
  <c r="AD288" i="20"/>
  <c r="AD289" i="20"/>
  <c r="AD290" i="20"/>
  <c r="AE179" i="20"/>
  <c r="AE190" i="20"/>
  <c r="AE201" i="20"/>
  <c r="AE206" i="20"/>
  <c r="AE213" i="20"/>
  <c r="AE219" i="20"/>
  <c r="AE222" i="20"/>
  <c r="AE227" i="20"/>
  <c r="AE230" i="20"/>
  <c r="AE236" i="20"/>
  <c r="AE237" i="20"/>
  <c r="AE238" i="20"/>
  <c r="AE239" i="20"/>
  <c r="AE242" i="20"/>
  <c r="AE243" i="20"/>
  <c r="AE244" i="20"/>
  <c r="AE247" i="20"/>
  <c r="AE249" i="20"/>
  <c r="AE262" i="20"/>
  <c r="AE268" i="20"/>
  <c r="AE275" i="20"/>
  <c r="AE278" i="20"/>
  <c r="AE286" i="20"/>
  <c r="AE288" i="20"/>
  <c r="AE289" i="20"/>
  <c r="AE290" i="20"/>
  <c r="AF179" i="20"/>
  <c r="AF190" i="20"/>
  <c r="AF201" i="20"/>
  <c r="AF206" i="20"/>
  <c r="AF213" i="20"/>
  <c r="AF219" i="20"/>
  <c r="AF222" i="20"/>
  <c r="AF227" i="20"/>
  <c r="AF230" i="20"/>
  <c r="AF236" i="20"/>
  <c r="AF237" i="20"/>
  <c r="AF238" i="20"/>
  <c r="AF239" i="20"/>
  <c r="AF242" i="20"/>
  <c r="AF243" i="20"/>
  <c r="AF244" i="20"/>
  <c r="AF247" i="20"/>
  <c r="AF249" i="20"/>
  <c r="AF262" i="20"/>
  <c r="AF268" i="20"/>
  <c r="AF275" i="20"/>
  <c r="AF278" i="20"/>
  <c r="AF286" i="20"/>
  <c r="AF288" i="20"/>
  <c r="AF289" i="20"/>
  <c r="AF290" i="20"/>
  <c r="AG179" i="20"/>
  <c r="AG190" i="20"/>
  <c r="AG201" i="20"/>
  <c r="AG206" i="20"/>
  <c r="AG213" i="20"/>
  <c r="AG219" i="20"/>
  <c r="AG222" i="20"/>
  <c r="AG227" i="20"/>
  <c r="AG230" i="20"/>
  <c r="AG236" i="20"/>
  <c r="AG237" i="20"/>
  <c r="AG238" i="20"/>
  <c r="AG239" i="20"/>
  <c r="AG242" i="20"/>
  <c r="AG243" i="20"/>
  <c r="AG244" i="20"/>
  <c r="AG247" i="20"/>
  <c r="AG249" i="20"/>
  <c r="AG262" i="20"/>
  <c r="AG268" i="20"/>
  <c r="AG275" i="20"/>
  <c r="AG278" i="20"/>
  <c r="AG286" i="20"/>
  <c r="AG288" i="20"/>
  <c r="AG289" i="20"/>
  <c r="AG290" i="20"/>
  <c r="AH179" i="20"/>
  <c r="AH190" i="20"/>
  <c r="AH201" i="20"/>
  <c r="AH206" i="20"/>
  <c r="AH213" i="20"/>
  <c r="AH219" i="20"/>
  <c r="AH222" i="20"/>
  <c r="AH227" i="20"/>
  <c r="AH230" i="20"/>
  <c r="AH236" i="20"/>
  <c r="AH237" i="20"/>
  <c r="AH238" i="20"/>
  <c r="AH239" i="20"/>
  <c r="AH242" i="20"/>
  <c r="AH243" i="20"/>
  <c r="AH244" i="20"/>
  <c r="AH247" i="20"/>
  <c r="AH249" i="20"/>
  <c r="AH262" i="20"/>
  <c r="AH268" i="20"/>
  <c r="AH275" i="20"/>
  <c r="AH278" i="20"/>
  <c r="AH286" i="20"/>
  <c r="AH288" i="20"/>
  <c r="AH289" i="20"/>
  <c r="AH290" i="20"/>
  <c r="AI179" i="20"/>
  <c r="AI190" i="20"/>
  <c r="AI201" i="20"/>
  <c r="AI206" i="20"/>
  <c r="AI213" i="20"/>
  <c r="AI219" i="20"/>
  <c r="AI222" i="20"/>
  <c r="AI227" i="20"/>
  <c r="AI230" i="20"/>
  <c r="AI236" i="20"/>
  <c r="AI237" i="20"/>
  <c r="AI238" i="20"/>
  <c r="AI239" i="20"/>
  <c r="AI242" i="20"/>
  <c r="AI243" i="20"/>
  <c r="AI244" i="20"/>
  <c r="AI247" i="20"/>
  <c r="AI249" i="20"/>
  <c r="AI262" i="20"/>
  <c r="AI268" i="20"/>
  <c r="AI275" i="20"/>
  <c r="AI278" i="20"/>
  <c r="AI286" i="20"/>
  <c r="AI288" i="20"/>
  <c r="AI289" i="20"/>
  <c r="AI290" i="20"/>
  <c r="AJ179" i="20"/>
  <c r="AJ190" i="20"/>
  <c r="AJ201" i="20"/>
  <c r="AJ206" i="20"/>
  <c r="AJ213" i="20"/>
  <c r="AJ219" i="20"/>
  <c r="AJ222" i="20"/>
  <c r="AJ227" i="20"/>
  <c r="AJ230" i="20"/>
  <c r="AJ236" i="20"/>
  <c r="AJ237" i="20"/>
  <c r="AJ238" i="20"/>
  <c r="AJ239" i="20"/>
  <c r="AJ242" i="20"/>
  <c r="AJ243" i="20"/>
  <c r="AJ244" i="20"/>
  <c r="AJ247" i="20"/>
  <c r="AJ249" i="20"/>
  <c r="AJ262" i="20"/>
  <c r="AJ268" i="20"/>
  <c r="AJ275" i="20"/>
  <c r="AJ278" i="20"/>
  <c r="AJ286" i="20"/>
  <c r="AJ288" i="20"/>
  <c r="AJ289" i="20"/>
  <c r="AJ290" i="20"/>
  <c r="AK179" i="20"/>
  <c r="AK190" i="20"/>
  <c r="AK201" i="20"/>
  <c r="AK206" i="20"/>
  <c r="AK213" i="20"/>
  <c r="AK219" i="20"/>
  <c r="AK222" i="20"/>
  <c r="AK227" i="20"/>
  <c r="AK230" i="20"/>
  <c r="AK236" i="20"/>
  <c r="AK237" i="20"/>
  <c r="AK238" i="20"/>
  <c r="AK239" i="20"/>
  <c r="AK242" i="20"/>
  <c r="AK243" i="20"/>
  <c r="AK244" i="20"/>
  <c r="AK247" i="20"/>
  <c r="AK249" i="20"/>
  <c r="AK262" i="20"/>
  <c r="AK268" i="20"/>
  <c r="AK275" i="20"/>
  <c r="AK278" i="20"/>
  <c r="AK286" i="20"/>
  <c r="AK288" i="20"/>
  <c r="AK289" i="20"/>
  <c r="AK290" i="20"/>
  <c r="AL179" i="20"/>
  <c r="AL190" i="20"/>
  <c r="AL201" i="20"/>
  <c r="AL206" i="20"/>
  <c r="AL213" i="20"/>
  <c r="AL219" i="20"/>
  <c r="AL222" i="20"/>
  <c r="AL227" i="20"/>
  <c r="AL230" i="20"/>
  <c r="AL236" i="20"/>
  <c r="AL237" i="20"/>
  <c r="AL238" i="20"/>
  <c r="AL239" i="20"/>
  <c r="AL242" i="20"/>
  <c r="AL243" i="20"/>
  <c r="AL244" i="20"/>
  <c r="AL247" i="20"/>
  <c r="AL249" i="20"/>
  <c r="AL262" i="20"/>
  <c r="AL268" i="20"/>
  <c r="AL275" i="20"/>
  <c r="AL278" i="20"/>
  <c r="AL286" i="20"/>
  <c r="AL288" i="20"/>
  <c r="AL289" i="20"/>
  <c r="AL290" i="20"/>
  <c r="AM179" i="20"/>
  <c r="AM190" i="20"/>
  <c r="AM201" i="20"/>
  <c r="AM206" i="20"/>
  <c r="AM213" i="20"/>
  <c r="AM219" i="20"/>
  <c r="AM222" i="20"/>
  <c r="AM227" i="20"/>
  <c r="AM230" i="20"/>
  <c r="AM236" i="20"/>
  <c r="AM237" i="20"/>
  <c r="AM238" i="20"/>
  <c r="AM239" i="20"/>
  <c r="AM242" i="20"/>
  <c r="AM243" i="20"/>
  <c r="AM244" i="20"/>
  <c r="AM247" i="20"/>
  <c r="AM249" i="20"/>
  <c r="AM262" i="20"/>
  <c r="AM268" i="20"/>
  <c r="AM275" i="20"/>
  <c r="AM278" i="20"/>
  <c r="AM286" i="20"/>
  <c r="AM288" i="20"/>
  <c r="AM289" i="20"/>
  <c r="AM290" i="20"/>
  <c r="AN179" i="20"/>
  <c r="AN190" i="20"/>
  <c r="AN201" i="20"/>
  <c r="AN206" i="20"/>
  <c r="AN213" i="20"/>
  <c r="AN219" i="20"/>
  <c r="AN222" i="20"/>
  <c r="AN227" i="20"/>
  <c r="AN230" i="20"/>
  <c r="AN236" i="20"/>
  <c r="AN237" i="20"/>
  <c r="AN238" i="20"/>
  <c r="AN239" i="20"/>
  <c r="AN242" i="20"/>
  <c r="AN243" i="20"/>
  <c r="AN244" i="20"/>
  <c r="AN247" i="20"/>
  <c r="AN249" i="20"/>
  <c r="AN262" i="20"/>
  <c r="AN268" i="20"/>
  <c r="AN275" i="20"/>
  <c r="AN278" i="20"/>
  <c r="AN286" i="20"/>
  <c r="AN288" i="20"/>
  <c r="AN289" i="20"/>
  <c r="AN290" i="20"/>
  <c r="AO179" i="20"/>
  <c r="AO190" i="20"/>
  <c r="AO201" i="20"/>
  <c r="AO206" i="20"/>
  <c r="AO213" i="20"/>
  <c r="AO219" i="20"/>
  <c r="AO222" i="20"/>
  <c r="AO227" i="20"/>
  <c r="AO230" i="20"/>
  <c r="AO236" i="20"/>
  <c r="AO237" i="20"/>
  <c r="AO238" i="20"/>
  <c r="AO239" i="20"/>
  <c r="AO242" i="20"/>
  <c r="AO243" i="20"/>
  <c r="AO244" i="20"/>
  <c r="AO247" i="20"/>
  <c r="AO249" i="20"/>
  <c r="AO262" i="20"/>
  <c r="AO268" i="20"/>
  <c r="AO275" i="20"/>
  <c r="AO278" i="20"/>
  <c r="AO286" i="20"/>
  <c r="AO288" i="20"/>
  <c r="AO289" i="20"/>
  <c r="AO290" i="20"/>
  <c r="AP179" i="20"/>
  <c r="AP190" i="20"/>
  <c r="AP201" i="20"/>
  <c r="AP206" i="20"/>
  <c r="AP213" i="20"/>
  <c r="AP219" i="20"/>
  <c r="AP222" i="20"/>
  <c r="AP227" i="20"/>
  <c r="AP230" i="20"/>
  <c r="AP236" i="20"/>
  <c r="AP237" i="20"/>
  <c r="AP238" i="20"/>
  <c r="AP239" i="20"/>
  <c r="AP242" i="20"/>
  <c r="AP243" i="20"/>
  <c r="AP244" i="20"/>
  <c r="AP247" i="20"/>
  <c r="AP249" i="20"/>
  <c r="AP262" i="20"/>
  <c r="AP268" i="20"/>
  <c r="AP275" i="20"/>
  <c r="AP278" i="20"/>
  <c r="AP286" i="20"/>
  <c r="AP288" i="20"/>
  <c r="AP289" i="20"/>
  <c r="AP290" i="20"/>
  <c r="V304" i="20"/>
  <c r="AQ179" i="20"/>
  <c r="AQ190" i="20"/>
  <c r="AQ201" i="20"/>
  <c r="AQ206" i="20"/>
  <c r="AQ213" i="20"/>
  <c r="AQ219" i="20"/>
  <c r="AQ222" i="20"/>
  <c r="AQ227" i="20"/>
  <c r="AQ230" i="20"/>
  <c r="AQ236" i="20"/>
  <c r="AQ237" i="20"/>
  <c r="AQ238" i="20"/>
  <c r="AQ239" i="20"/>
  <c r="AQ242" i="20"/>
  <c r="AQ243" i="20"/>
  <c r="AQ244" i="20"/>
  <c r="AQ247" i="20"/>
  <c r="AQ249" i="20"/>
  <c r="AQ262" i="20"/>
  <c r="AQ268" i="20"/>
  <c r="AQ275" i="20"/>
  <c r="AQ278" i="20"/>
  <c r="AQ286" i="20"/>
  <c r="AQ288" i="20"/>
  <c r="AQ289" i="20"/>
  <c r="AQ290" i="20"/>
  <c r="AR179" i="20"/>
  <c r="AR190" i="20"/>
  <c r="AR201" i="20"/>
  <c r="AR206" i="20"/>
  <c r="AR213" i="20"/>
  <c r="AR219" i="20"/>
  <c r="AR222" i="20"/>
  <c r="AR227" i="20"/>
  <c r="AR230" i="20"/>
  <c r="AR236" i="20"/>
  <c r="AR237" i="20"/>
  <c r="AR238" i="20"/>
  <c r="AR239" i="20"/>
  <c r="AR242" i="20"/>
  <c r="AR243" i="20"/>
  <c r="AR244" i="20"/>
  <c r="AR247" i="20"/>
  <c r="AR249" i="20"/>
  <c r="AR262" i="20"/>
  <c r="AR268" i="20"/>
  <c r="AR275" i="20"/>
  <c r="AR278" i="20"/>
  <c r="AR286" i="20"/>
  <c r="AR288" i="20"/>
  <c r="AR289" i="20"/>
  <c r="AR290" i="20"/>
  <c r="M304" i="20"/>
  <c r="N304" i="20"/>
  <c r="O304" i="20"/>
  <c r="P304" i="20"/>
  <c r="Q304" i="20"/>
  <c r="R304" i="20"/>
  <c r="S304" i="20"/>
  <c r="T304" i="20"/>
  <c r="U304" i="20"/>
  <c r="W304" i="20"/>
  <c r="V303" i="20"/>
  <c r="M303" i="20"/>
  <c r="N303" i="20"/>
  <c r="O303" i="20"/>
  <c r="P303" i="20"/>
  <c r="Q303" i="20"/>
  <c r="R303" i="20"/>
  <c r="S303" i="20"/>
  <c r="T303" i="20"/>
  <c r="U303" i="20"/>
  <c r="W303" i="20"/>
  <c r="AS179" i="20"/>
  <c r="AS190" i="20"/>
  <c r="AS201" i="20"/>
  <c r="AS206" i="20"/>
  <c r="AS213" i="20"/>
  <c r="AS219" i="20"/>
  <c r="AS222" i="20"/>
  <c r="AS227" i="20"/>
  <c r="AS230" i="20"/>
  <c r="AS236" i="20"/>
  <c r="AS237" i="20"/>
  <c r="AS238" i="20"/>
  <c r="AS239" i="20"/>
  <c r="AS242" i="20"/>
  <c r="AS243" i="20"/>
  <c r="AS244" i="20"/>
  <c r="AS247" i="20"/>
  <c r="AS249" i="20"/>
  <c r="AS262" i="20"/>
  <c r="AS268" i="20"/>
  <c r="AS275" i="20"/>
  <c r="AS278" i="20"/>
  <c r="AS286" i="20"/>
  <c r="AS288" i="20"/>
  <c r="AS289" i="20"/>
  <c r="AS290" i="20"/>
  <c r="AT179" i="20"/>
  <c r="AT190" i="20"/>
  <c r="AT201" i="20"/>
  <c r="AT206" i="20"/>
  <c r="AT213" i="20"/>
  <c r="AT219" i="20"/>
  <c r="AT222" i="20"/>
  <c r="AT227" i="20"/>
  <c r="AT230" i="20"/>
  <c r="AT236" i="20"/>
  <c r="AT237" i="20"/>
  <c r="AT238" i="20"/>
  <c r="AT239" i="20"/>
  <c r="AT242" i="20"/>
  <c r="AT243" i="20"/>
  <c r="AT244" i="20"/>
  <c r="AT247" i="20"/>
  <c r="AT249" i="20"/>
  <c r="AT262" i="20"/>
  <c r="AT268" i="20"/>
  <c r="AT275" i="20"/>
  <c r="AT278" i="20"/>
  <c r="AT286" i="20"/>
  <c r="AT288" i="20"/>
  <c r="AT289" i="20"/>
  <c r="AT290" i="20"/>
  <c r="AU179" i="20"/>
  <c r="AU190" i="20"/>
  <c r="AU201" i="20"/>
  <c r="AU206" i="20"/>
  <c r="AU213" i="20"/>
  <c r="AU219" i="20"/>
  <c r="AU222" i="20"/>
  <c r="AU227" i="20"/>
  <c r="AU230" i="20"/>
  <c r="AU236" i="20"/>
  <c r="AU237" i="20"/>
  <c r="AU238" i="20"/>
  <c r="AU239" i="20"/>
  <c r="AU242" i="20"/>
  <c r="AU243" i="20"/>
  <c r="AU244" i="20"/>
  <c r="AU247" i="20"/>
  <c r="AU249" i="20"/>
  <c r="AU262" i="20"/>
  <c r="AU268" i="20"/>
  <c r="AU275" i="20"/>
  <c r="AU278" i="20"/>
  <c r="AU286" i="20"/>
  <c r="AU288" i="20"/>
  <c r="AU289" i="20"/>
  <c r="AU290" i="20"/>
  <c r="AV179" i="20"/>
  <c r="AV190" i="20"/>
  <c r="AV201" i="20"/>
  <c r="AV206" i="20"/>
  <c r="AV213" i="20"/>
  <c r="AV219" i="20"/>
  <c r="AV222" i="20"/>
  <c r="AV227" i="20"/>
  <c r="AV230" i="20"/>
  <c r="AV236" i="20"/>
  <c r="AV237" i="20"/>
  <c r="AV238" i="20"/>
  <c r="AV239" i="20"/>
  <c r="AV242" i="20"/>
  <c r="AV243" i="20"/>
  <c r="AV244" i="20"/>
  <c r="AV247" i="20"/>
  <c r="AV249" i="20"/>
  <c r="AV262" i="20"/>
  <c r="AV268" i="20"/>
  <c r="AV275" i="20"/>
  <c r="AV278" i="20"/>
  <c r="AV286" i="20"/>
  <c r="AV288" i="20"/>
  <c r="AV289" i="20"/>
  <c r="AV290" i="20"/>
  <c r="AW179" i="20"/>
  <c r="AW190" i="20"/>
  <c r="AW201" i="20"/>
  <c r="AW206" i="20"/>
  <c r="AW213" i="20"/>
  <c r="AW219" i="20"/>
  <c r="AW222" i="20"/>
  <c r="AW227" i="20"/>
  <c r="AW230" i="20"/>
  <c r="AW236" i="20"/>
  <c r="AW237" i="20"/>
  <c r="AW238" i="20"/>
  <c r="AW239" i="20"/>
  <c r="AW242" i="20"/>
  <c r="AW243" i="20"/>
  <c r="AW244" i="20"/>
  <c r="AW247" i="20"/>
  <c r="AW249" i="20"/>
  <c r="AW262" i="20"/>
  <c r="AW268" i="20"/>
  <c r="AW275" i="20"/>
  <c r="AW278" i="20"/>
  <c r="AW286" i="20"/>
  <c r="AW288" i="20"/>
  <c r="AW289" i="20"/>
  <c r="AW290" i="20"/>
  <c r="AX179" i="20"/>
  <c r="AX190" i="20"/>
  <c r="AX201" i="20"/>
  <c r="AX206" i="20"/>
  <c r="AX213" i="20"/>
  <c r="AX219" i="20"/>
  <c r="AX222" i="20"/>
  <c r="AX227" i="20"/>
  <c r="AX230" i="20"/>
  <c r="AX236" i="20"/>
  <c r="AX237" i="20"/>
  <c r="AX238" i="20"/>
  <c r="AX239" i="20"/>
  <c r="AX242" i="20"/>
  <c r="AX243" i="20"/>
  <c r="AX244" i="20"/>
  <c r="AX247" i="20"/>
  <c r="AX249" i="20"/>
  <c r="AX262" i="20"/>
  <c r="AX268" i="20"/>
  <c r="AX275" i="20"/>
  <c r="AX278" i="20"/>
  <c r="AX286" i="20"/>
  <c r="AX288" i="20"/>
  <c r="AX289" i="20"/>
  <c r="AX290" i="20"/>
  <c r="AY179" i="20"/>
  <c r="AY190" i="20"/>
  <c r="AY201" i="20"/>
  <c r="AY206" i="20"/>
  <c r="AY213" i="20"/>
  <c r="AY219" i="20"/>
  <c r="AY222" i="20"/>
  <c r="AY227" i="20"/>
  <c r="AY230" i="20"/>
  <c r="AY236" i="20"/>
  <c r="AY237" i="20"/>
  <c r="AY238" i="20"/>
  <c r="AY239" i="20"/>
  <c r="AY242" i="20"/>
  <c r="AY243" i="20"/>
  <c r="AY244" i="20"/>
  <c r="AY247" i="20"/>
  <c r="AY249" i="20"/>
  <c r="AY262" i="20"/>
  <c r="AY268" i="20"/>
  <c r="AY275" i="20"/>
  <c r="AY278" i="20"/>
  <c r="AY286" i="20"/>
  <c r="AY288" i="20"/>
  <c r="AY289" i="20"/>
  <c r="AY290" i="20"/>
  <c r="AZ179" i="20"/>
  <c r="AZ190" i="20"/>
  <c r="AZ201" i="20"/>
  <c r="AZ206" i="20"/>
  <c r="AZ213" i="20"/>
  <c r="AZ219" i="20"/>
  <c r="AZ222" i="20"/>
  <c r="AZ227" i="20"/>
  <c r="AZ230" i="20"/>
  <c r="AZ236" i="20"/>
  <c r="AZ237" i="20"/>
  <c r="AZ238" i="20"/>
  <c r="AZ239" i="20"/>
  <c r="AZ242" i="20"/>
  <c r="AZ243" i="20"/>
  <c r="AZ244" i="20"/>
  <c r="AZ247" i="20"/>
  <c r="AZ249" i="20"/>
  <c r="AZ262" i="20"/>
  <c r="AZ268" i="20"/>
  <c r="AZ275" i="20"/>
  <c r="AZ278" i="20"/>
  <c r="AZ286" i="20"/>
  <c r="AZ288" i="20"/>
  <c r="AZ289" i="20"/>
  <c r="AZ290" i="20"/>
  <c r="BA179" i="20"/>
  <c r="BA190" i="20"/>
  <c r="BA201" i="20"/>
  <c r="BA206" i="20"/>
  <c r="BA213" i="20"/>
  <c r="BA219" i="20"/>
  <c r="BA222" i="20"/>
  <c r="BA227" i="20"/>
  <c r="BA230" i="20"/>
  <c r="BA236" i="20"/>
  <c r="BA237" i="20"/>
  <c r="BA238" i="20"/>
  <c r="BA239" i="20"/>
  <c r="BA242" i="20"/>
  <c r="BA243" i="20"/>
  <c r="BA244" i="20"/>
  <c r="BA247" i="20"/>
  <c r="BA249" i="20"/>
  <c r="BA262" i="20"/>
  <c r="BA268" i="20"/>
  <c r="BA275" i="20"/>
  <c r="BA278" i="20"/>
  <c r="BA286" i="20"/>
  <c r="BA288" i="20"/>
  <c r="BA289" i="20"/>
  <c r="BA290" i="20"/>
  <c r="BB179" i="20"/>
  <c r="BB190" i="20"/>
  <c r="BB201" i="20"/>
  <c r="BB206" i="20"/>
  <c r="BB213" i="20"/>
  <c r="BB219" i="20"/>
  <c r="BB222" i="20"/>
  <c r="BB227" i="20"/>
  <c r="BB230" i="20"/>
  <c r="BB236" i="20"/>
  <c r="BB237" i="20"/>
  <c r="BB238" i="20"/>
  <c r="BB239" i="20"/>
  <c r="BB242" i="20"/>
  <c r="BB243" i="20"/>
  <c r="BB244" i="20"/>
  <c r="BB247" i="20"/>
  <c r="BB249" i="20"/>
  <c r="BB262" i="20"/>
  <c r="BB268" i="20"/>
  <c r="BB275" i="20"/>
  <c r="BB278" i="20"/>
  <c r="BB286" i="20"/>
  <c r="BB288" i="20"/>
  <c r="BB289" i="20"/>
  <c r="BB290" i="20"/>
  <c r="BE179" i="20"/>
  <c r="BE190" i="20"/>
  <c r="BE201" i="20"/>
  <c r="BE206" i="20"/>
  <c r="BE213" i="20"/>
  <c r="BE219" i="20"/>
  <c r="BE222" i="20"/>
  <c r="BE227" i="20"/>
  <c r="BE230" i="20"/>
  <c r="BE236" i="20"/>
  <c r="BE237" i="20"/>
  <c r="BE238" i="20"/>
  <c r="BE239" i="20"/>
  <c r="BE242" i="20"/>
  <c r="BE243" i="20"/>
  <c r="BE244" i="20"/>
  <c r="BE247" i="20"/>
  <c r="BE249" i="20"/>
  <c r="BE262" i="20"/>
  <c r="BE268" i="20"/>
  <c r="BE275" i="20"/>
  <c r="BE278" i="20"/>
  <c r="BE286" i="20"/>
  <c r="BE288" i="20"/>
  <c r="BE289" i="20"/>
  <c r="BE290" i="20"/>
  <c r="BF179" i="20"/>
  <c r="BF190" i="20"/>
  <c r="BF201" i="20"/>
  <c r="BF206" i="20"/>
  <c r="BF213" i="20"/>
  <c r="BF219" i="20"/>
  <c r="BF222" i="20"/>
  <c r="BF227" i="20"/>
  <c r="BF230" i="20"/>
  <c r="BF236" i="20"/>
  <c r="BF237" i="20"/>
  <c r="BF238" i="20"/>
  <c r="BF239" i="20"/>
  <c r="BF242" i="20"/>
  <c r="BF243" i="20"/>
  <c r="BF244" i="20"/>
  <c r="BF247" i="20"/>
  <c r="BF249" i="20"/>
  <c r="BF262" i="20"/>
  <c r="BF268" i="20"/>
  <c r="BF275" i="20"/>
  <c r="BF278" i="20"/>
  <c r="BF286" i="20"/>
  <c r="BF288" i="20"/>
  <c r="BF289" i="20"/>
  <c r="BF290" i="20"/>
  <c r="BG179" i="20"/>
  <c r="BG190" i="20"/>
  <c r="BG201" i="20"/>
  <c r="BG206" i="20"/>
  <c r="BG213" i="20"/>
  <c r="BG219" i="20"/>
  <c r="BG222" i="20"/>
  <c r="BG227" i="20"/>
  <c r="BG230" i="20"/>
  <c r="BG236" i="20"/>
  <c r="BG237" i="20"/>
  <c r="BG238" i="20"/>
  <c r="BG239" i="20"/>
  <c r="BG242" i="20"/>
  <c r="BG243" i="20"/>
  <c r="BG244" i="20"/>
  <c r="BG247" i="20"/>
  <c r="BG249" i="20"/>
  <c r="BG262" i="20"/>
  <c r="BG268" i="20"/>
  <c r="BG275" i="20"/>
  <c r="BG278" i="20"/>
  <c r="BG286" i="20"/>
  <c r="BG288" i="20"/>
  <c r="BG289" i="20"/>
  <c r="BG290" i="20"/>
  <c r="BH179" i="20"/>
  <c r="BH190" i="20"/>
  <c r="BH201" i="20"/>
  <c r="BH206" i="20"/>
  <c r="BH213" i="20"/>
  <c r="BH219" i="20"/>
  <c r="BH222" i="20"/>
  <c r="BH227" i="20"/>
  <c r="BH230" i="20"/>
  <c r="BH236" i="20"/>
  <c r="BH237" i="20"/>
  <c r="BH238" i="20"/>
  <c r="BH239" i="20"/>
  <c r="BH242" i="20"/>
  <c r="BH243" i="20"/>
  <c r="BH244" i="20"/>
  <c r="BH247" i="20"/>
  <c r="BH249" i="20"/>
  <c r="BH262" i="20"/>
  <c r="BH268" i="20"/>
  <c r="BH275" i="20"/>
  <c r="BH278" i="20"/>
  <c r="BH286" i="20"/>
  <c r="BH288" i="20"/>
  <c r="BH289" i="20"/>
  <c r="BH290" i="20"/>
  <c r="BI179" i="20"/>
  <c r="BI190" i="20"/>
  <c r="BI201" i="20"/>
  <c r="BI206" i="20"/>
  <c r="BI213" i="20"/>
  <c r="BI219" i="20"/>
  <c r="BI222" i="20"/>
  <c r="BI227" i="20"/>
  <c r="BI230" i="20"/>
  <c r="BI236" i="20"/>
  <c r="BI237" i="20"/>
  <c r="BI238" i="20"/>
  <c r="BI239" i="20"/>
  <c r="BI242" i="20"/>
  <c r="BI243" i="20"/>
  <c r="BI244" i="20"/>
  <c r="BI247" i="20"/>
  <c r="BI249" i="20"/>
  <c r="BI262" i="20"/>
  <c r="BI268" i="20"/>
  <c r="BI275" i="20"/>
  <c r="BI278" i="20"/>
  <c r="BI286" i="20"/>
  <c r="BI288" i="20"/>
  <c r="BI289" i="20"/>
  <c r="BI290" i="20"/>
  <c r="BJ179" i="20"/>
  <c r="BJ190" i="20"/>
  <c r="BJ201" i="20"/>
  <c r="BJ206" i="20"/>
  <c r="BJ213" i="20"/>
  <c r="BJ219" i="20"/>
  <c r="BJ222" i="20"/>
  <c r="BJ227" i="20"/>
  <c r="BJ230" i="20"/>
  <c r="BJ236" i="20"/>
  <c r="BJ237" i="20"/>
  <c r="BJ238" i="20"/>
  <c r="BJ239" i="20"/>
  <c r="BJ242" i="20"/>
  <c r="BJ243" i="20"/>
  <c r="BJ244" i="20"/>
  <c r="BJ247" i="20"/>
  <c r="BJ249" i="20"/>
  <c r="BJ262" i="20"/>
  <c r="BJ268" i="20"/>
  <c r="BJ275" i="20"/>
  <c r="BJ278" i="20"/>
  <c r="BJ286" i="20"/>
  <c r="BJ288" i="20"/>
  <c r="BJ289" i="20"/>
  <c r="BJ290" i="20"/>
  <c r="BK179" i="20"/>
  <c r="BK190" i="20"/>
  <c r="BK201" i="20"/>
  <c r="BK206" i="20"/>
  <c r="BK213" i="20"/>
  <c r="BK219" i="20"/>
  <c r="BK222" i="20"/>
  <c r="BK227" i="20"/>
  <c r="BK230" i="20"/>
  <c r="BK236" i="20"/>
  <c r="BK237" i="20"/>
  <c r="BK238" i="20"/>
  <c r="BK239" i="20"/>
  <c r="BK242" i="20"/>
  <c r="BK243" i="20"/>
  <c r="BK244" i="20"/>
  <c r="BK247" i="20"/>
  <c r="BK249" i="20"/>
  <c r="BK262" i="20"/>
  <c r="BK268" i="20"/>
  <c r="BK275" i="20"/>
  <c r="BK278" i="20"/>
  <c r="BK286" i="20"/>
  <c r="BK288" i="20"/>
  <c r="BK289" i="20"/>
  <c r="BK290" i="20"/>
  <c r="BL179" i="20"/>
  <c r="BL190" i="20"/>
  <c r="BL201" i="20"/>
  <c r="BL206" i="20"/>
  <c r="BL213" i="20"/>
  <c r="BL219" i="20"/>
  <c r="BL222" i="20"/>
  <c r="BL227" i="20"/>
  <c r="BL230" i="20"/>
  <c r="BL236" i="20"/>
  <c r="BL237" i="20"/>
  <c r="BL238" i="20"/>
  <c r="BL239" i="20"/>
  <c r="BL242" i="20"/>
  <c r="BL243" i="20"/>
  <c r="BL244" i="20"/>
  <c r="BL247" i="20"/>
  <c r="BL249" i="20"/>
  <c r="BL262" i="20"/>
  <c r="BL268" i="20"/>
  <c r="BL275" i="20"/>
  <c r="BL278" i="20"/>
  <c r="BL286" i="20"/>
  <c r="BL288" i="20"/>
  <c r="BL289" i="20"/>
  <c r="BL290" i="20"/>
  <c r="BM179" i="20"/>
  <c r="BM190" i="20"/>
  <c r="BM201" i="20"/>
  <c r="BM206" i="20"/>
  <c r="BM213" i="20"/>
  <c r="BM219" i="20"/>
  <c r="BM222" i="20"/>
  <c r="BM227" i="20"/>
  <c r="BM230" i="20"/>
  <c r="BM236" i="20"/>
  <c r="BM237" i="20"/>
  <c r="BM238" i="20"/>
  <c r="BM239" i="20"/>
  <c r="BM242" i="20"/>
  <c r="BM243" i="20"/>
  <c r="BM244" i="20"/>
  <c r="BM247" i="20"/>
  <c r="BM249" i="20"/>
  <c r="BM262" i="20"/>
  <c r="BM268" i="20"/>
  <c r="BM275" i="20"/>
  <c r="BM278" i="20"/>
  <c r="BM286" i="20"/>
  <c r="BM288" i="20"/>
  <c r="BM289" i="20"/>
  <c r="BM290" i="20"/>
  <c r="BN179" i="20"/>
  <c r="BN190" i="20"/>
  <c r="BN201" i="20"/>
  <c r="BN206" i="20"/>
  <c r="BN213" i="20"/>
  <c r="BN219" i="20"/>
  <c r="BN222" i="20"/>
  <c r="BN227" i="20"/>
  <c r="BN230" i="20"/>
  <c r="BN236" i="20"/>
  <c r="BN237" i="20"/>
  <c r="BN238" i="20"/>
  <c r="BN239" i="20"/>
  <c r="BN242" i="20"/>
  <c r="BN243" i="20"/>
  <c r="BN244" i="20"/>
  <c r="BN247" i="20"/>
  <c r="BN249" i="20"/>
  <c r="BN262" i="20"/>
  <c r="BN268" i="20"/>
  <c r="BN275" i="20"/>
  <c r="BN278" i="20"/>
  <c r="BN286" i="20"/>
  <c r="BN288" i="20"/>
  <c r="BN289" i="20"/>
  <c r="BN290" i="20"/>
  <c r="BO179" i="20"/>
  <c r="BO190" i="20"/>
  <c r="BO201" i="20"/>
  <c r="BO206" i="20"/>
  <c r="BO213" i="20"/>
  <c r="BO219" i="20"/>
  <c r="BO222" i="20"/>
  <c r="BO227" i="20"/>
  <c r="BO230" i="20"/>
  <c r="BO236" i="20"/>
  <c r="BO237" i="20"/>
  <c r="BO238" i="20"/>
  <c r="BO239" i="20"/>
  <c r="BO242" i="20"/>
  <c r="BO243" i="20"/>
  <c r="BO244" i="20"/>
  <c r="BO247" i="20"/>
  <c r="BO249" i="20"/>
  <c r="BO262" i="20"/>
  <c r="BO268" i="20"/>
  <c r="BO275" i="20"/>
  <c r="BO278" i="20"/>
  <c r="BO286" i="20"/>
  <c r="BO288" i="20"/>
  <c r="BO289" i="20"/>
  <c r="BO290" i="20"/>
  <c r="BP179" i="20"/>
  <c r="BP190" i="20"/>
  <c r="BP201" i="20"/>
  <c r="BP206" i="20"/>
  <c r="BP213" i="20"/>
  <c r="BP219" i="20"/>
  <c r="BP222" i="20"/>
  <c r="BP227" i="20"/>
  <c r="BP230" i="20"/>
  <c r="BP236" i="20"/>
  <c r="BP237" i="20"/>
  <c r="BP238" i="20"/>
  <c r="BP239" i="20"/>
  <c r="BP242" i="20"/>
  <c r="BP243" i="20"/>
  <c r="BP244" i="20"/>
  <c r="BP247" i="20"/>
  <c r="BP249" i="20"/>
  <c r="BP262" i="20"/>
  <c r="BP268" i="20"/>
  <c r="BP275" i="20"/>
  <c r="BP278" i="20"/>
  <c r="BP286" i="20"/>
  <c r="BP288" i="20"/>
  <c r="BP289" i="20"/>
  <c r="BP290" i="20"/>
  <c r="BQ179" i="20"/>
  <c r="BQ190" i="20"/>
  <c r="BQ201" i="20"/>
  <c r="BQ206" i="20"/>
  <c r="BQ213" i="20"/>
  <c r="BQ219" i="20"/>
  <c r="BQ222" i="20"/>
  <c r="BQ227" i="20"/>
  <c r="BQ230" i="20"/>
  <c r="BQ236" i="20"/>
  <c r="BQ237" i="20"/>
  <c r="BQ238" i="20"/>
  <c r="BQ239" i="20"/>
  <c r="BQ242" i="20"/>
  <c r="BQ243" i="20"/>
  <c r="BQ244" i="20"/>
  <c r="BQ247" i="20"/>
  <c r="BQ249" i="20"/>
  <c r="BQ262" i="20"/>
  <c r="BQ268" i="20"/>
  <c r="BQ275" i="20"/>
  <c r="BQ278" i="20"/>
  <c r="BQ286" i="20"/>
  <c r="BQ288" i="20"/>
  <c r="BQ289" i="20"/>
  <c r="BQ290" i="20"/>
  <c r="BR179" i="20"/>
  <c r="BR190" i="20"/>
  <c r="BR201" i="20"/>
  <c r="BR206" i="20"/>
  <c r="BR213" i="20"/>
  <c r="BR219" i="20"/>
  <c r="BR222" i="20"/>
  <c r="BR227" i="20"/>
  <c r="BR230" i="20"/>
  <c r="BR236" i="20"/>
  <c r="BR237" i="20"/>
  <c r="BR238" i="20"/>
  <c r="BR239" i="20"/>
  <c r="BR242" i="20"/>
  <c r="BR243" i="20"/>
  <c r="BR244" i="20"/>
  <c r="BR247" i="20"/>
  <c r="BR249" i="20"/>
  <c r="BR262" i="20"/>
  <c r="BR268" i="20"/>
  <c r="BR275" i="20"/>
  <c r="BR278" i="20"/>
  <c r="BR286" i="20"/>
  <c r="BR288" i="20"/>
  <c r="BR289" i="20"/>
  <c r="BR290" i="20"/>
  <c r="BS179" i="20"/>
  <c r="BS190" i="20"/>
  <c r="BS201" i="20"/>
  <c r="BS206" i="20"/>
  <c r="BS213" i="20"/>
  <c r="BS219" i="20"/>
  <c r="BS222" i="20"/>
  <c r="BS227" i="20"/>
  <c r="BS230" i="20"/>
  <c r="BS236" i="20"/>
  <c r="BS237" i="20"/>
  <c r="BS238" i="20"/>
  <c r="BS239" i="20"/>
  <c r="BS242" i="20"/>
  <c r="BS243" i="20"/>
  <c r="BS244" i="20"/>
  <c r="BS247" i="20"/>
  <c r="BS249" i="20"/>
  <c r="BS262" i="20"/>
  <c r="BS268" i="20"/>
  <c r="BS275" i="20"/>
  <c r="BS278" i="20"/>
  <c r="BS286" i="20"/>
  <c r="BS288" i="20"/>
  <c r="BS289" i="20"/>
  <c r="BS290" i="20"/>
  <c r="BT179" i="20"/>
  <c r="BT190" i="20"/>
  <c r="BT201" i="20"/>
  <c r="BT206" i="20"/>
  <c r="BT213" i="20"/>
  <c r="BT219" i="20"/>
  <c r="BT222" i="20"/>
  <c r="BT227" i="20"/>
  <c r="BT230" i="20"/>
  <c r="BT236" i="20"/>
  <c r="BT237" i="20"/>
  <c r="BT238" i="20"/>
  <c r="BT239" i="20"/>
  <c r="BT242" i="20"/>
  <c r="BT243" i="20"/>
  <c r="BT244" i="20"/>
  <c r="BT247" i="20"/>
  <c r="BT249" i="20"/>
  <c r="BT262" i="20"/>
  <c r="BT268" i="20"/>
  <c r="BT275" i="20"/>
  <c r="BT278" i="20"/>
  <c r="BT286" i="20"/>
  <c r="BT288" i="20"/>
  <c r="BT289" i="20"/>
  <c r="BT290" i="20"/>
  <c r="BU179" i="20"/>
  <c r="BU190" i="20"/>
  <c r="BU201" i="20"/>
  <c r="BU206" i="20"/>
  <c r="BU213" i="20"/>
  <c r="BU219" i="20"/>
  <c r="BU222" i="20"/>
  <c r="BU227" i="20"/>
  <c r="BU230" i="20"/>
  <c r="BU236" i="20"/>
  <c r="BU237" i="20"/>
  <c r="BU238" i="20"/>
  <c r="BU239" i="20"/>
  <c r="BU242" i="20"/>
  <c r="BU243" i="20"/>
  <c r="BU244" i="20"/>
  <c r="BU247" i="20"/>
  <c r="BU249" i="20"/>
  <c r="BU262" i="20"/>
  <c r="BU268" i="20"/>
  <c r="BU275" i="20"/>
  <c r="BU278" i="20"/>
  <c r="BU286" i="20"/>
  <c r="BU288" i="20"/>
  <c r="BU289" i="20"/>
  <c r="BU290" i="20"/>
  <c r="BV179" i="20"/>
  <c r="BV190" i="20"/>
  <c r="BV201" i="20"/>
  <c r="BV206" i="20"/>
  <c r="BV213" i="20"/>
  <c r="BV219" i="20"/>
  <c r="BV222" i="20"/>
  <c r="BV227" i="20"/>
  <c r="BV230" i="20"/>
  <c r="BV236" i="20"/>
  <c r="BV237" i="20"/>
  <c r="BV238" i="20"/>
  <c r="BV239" i="20"/>
  <c r="BV242" i="20"/>
  <c r="BV243" i="20"/>
  <c r="BV244" i="20"/>
  <c r="BV247" i="20"/>
  <c r="BV249" i="20"/>
  <c r="BV262" i="20"/>
  <c r="BV268" i="20"/>
  <c r="BV275" i="20"/>
  <c r="BV278" i="20"/>
  <c r="BV286" i="20"/>
  <c r="BV288" i="20"/>
  <c r="BV289" i="20"/>
  <c r="BV290" i="20"/>
  <c r="BW179" i="20"/>
  <c r="BW190" i="20"/>
  <c r="BW201" i="20"/>
  <c r="BW206" i="20"/>
  <c r="BW213" i="20"/>
  <c r="BW219" i="20"/>
  <c r="BW222" i="20"/>
  <c r="BW227" i="20"/>
  <c r="BW230" i="20"/>
  <c r="BW236" i="20"/>
  <c r="BW237" i="20"/>
  <c r="BW238" i="20"/>
  <c r="BW239" i="20"/>
  <c r="BW242" i="20"/>
  <c r="BW243" i="20"/>
  <c r="BW244" i="20"/>
  <c r="BW247" i="20"/>
  <c r="BW249" i="20"/>
  <c r="BW262" i="20"/>
  <c r="BW268" i="20"/>
  <c r="BW275" i="20"/>
  <c r="BW278" i="20"/>
  <c r="BW286" i="20"/>
  <c r="BW288" i="20"/>
  <c r="BW289" i="20"/>
  <c r="BW290" i="20"/>
  <c r="BX179" i="20"/>
  <c r="BX190" i="20"/>
  <c r="BX201" i="20"/>
  <c r="BX206" i="20"/>
  <c r="BX213" i="20"/>
  <c r="BX219" i="20"/>
  <c r="BX222" i="20"/>
  <c r="BX227" i="20"/>
  <c r="BX230" i="20"/>
  <c r="BX236" i="20"/>
  <c r="BX237" i="20"/>
  <c r="BX238" i="20"/>
  <c r="BX239" i="20"/>
  <c r="BX242" i="20"/>
  <c r="BX243" i="20"/>
  <c r="BX244" i="20"/>
  <c r="BX247" i="20"/>
  <c r="BX249" i="20"/>
  <c r="BX262" i="20"/>
  <c r="BX268" i="20"/>
  <c r="BX275" i="20"/>
  <c r="BX278" i="20"/>
  <c r="BX286" i="20"/>
  <c r="BX288" i="20"/>
  <c r="BX289" i="20"/>
  <c r="BX290" i="20"/>
  <c r="BY179" i="20"/>
  <c r="BY190" i="20"/>
  <c r="BY201" i="20"/>
  <c r="BY206" i="20"/>
  <c r="BY213" i="20"/>
  <c r="BY219" i="20"/>
  <c r="BY222" i="20"/>
  <c r="BY227" i="20"/>
  <c r="BY230" i="20"/>
  <c r="BY236" i="20"/>
  <c r="BY237" i="20"/>
  <c r="BY238" i="20"/>
  <c r="BY239" i="20"/>
  <c r="BY242" i="20"/>
  <c r="BY243" i="20"/>
  <c r="BY244" i="20"/>
  <c r="BY247" i="20"/>
  <c r="BY249" i="20"/>
  <c r="BY262" i="20"/>
  <c r="BY268" i="20"/>
  <c r="BY275" i="20"/>
  <c r="BY278" i="20"/>
  <c r="BY286" i="20"/>
  <c r="BY288" i="20"/>
  <c r="BY289" i="20"/>
  <c r="BY290" i="20"/>
  <c r="BZ179" i="20"/>
  <c r="BZ190" i="20"/>
  <c r="BZ201" i="20"/>
  <c r="BZ206" i="20"/>
  <c r="BZ213" i="20"/>
  <c r="BZ219" i="20"/>
  <c r="BZ222" i="20"/>
  <c r="BZ227" i="20"/>
  <c r="BZ230" i="20"/>
  <c r="BZ236" i="20"/>
  <c r="BZ237" i="20"/>
  <c r="BZ238" i="20"/>
  <c r="BZ239" i="20"/>
  <c r="BZ242" i="20"/>
  <c r="BZ243" i="20"/>
  <c r="BZ244" i="20"/>
  <c r="BZ247" i="20"/>
  <c r="BZ249" i="20"/>
  <c r="BZ262" i="20"/>
  <c r="BZ268" i="20"/>
  <c r="BZ275" i="20"/>
  <c r="BZ278" i="20"/>
  <c r="BZ286" i="20"/>
  <c r="BZ288" i="20"/>
  <c r="BZ289" i="20"/>
  <c r="BZ290" i="20"/>
  <c r="CA179" i="20"/>
  <c r="CA190" i="20"/>
  <c r="CA201" i="20"/>
  <c r="CA206" i="20"/>
  <c r="CA213" i="20"/>
  <c r="CA219" i="20"/>
  <c r="CA222" i="20"/>
  <c r="CA227" i="20"/>
  <c r="CA230" i="20"/>
  <c r="CA236" i="20"/>
  <c r="CA237" i="20"/>
  <c r="CA238" i="20"/>
  <c r="CA239" i="20"/>
  <c r="CA242" i="20"/>
  <c r="CA243" i="20"/>
  <c r="CA244" i="20"/>
  <c r="CA247" i="20"/>
  <c r="CA249" i="20"/>
  <c r="CA262" i="20"/>
  <c r="CA268" i="20"/>
  <c r="CA275" i="20"/>
  <c r="CA278" i="20"/>
  <c r="CA286" i="20"/>
  <c r="CA288" i="20"/>
  <c r="CA289" i="20"/>
  <c r="CA290" i="20"/>
  <c r="CB179" i="20"/>
  <c r="CB190" i="20"/>
  <c r="CB201" i="20"/>
  <c r="CB206" i="20"/>
  <c r="CB213" i="20"/>
  <c r="CB219" i="20"/>
  <c r="CB222" i="20"/>
  <c r="CB227" i="20"/>
  <c r="CB230" i="20"/>
  <c r="CB236" i="20"/>
  <c r="CB237" i="20"/>
  <c r="CB238" i="20"/>
  <c r="CB239" i="20"/>
  <c r="CB242" i="20"/>
  <c r="CB243" i="20"/>
  <c r="CB244" i="20"/>
  <c r="CB247" i="20"/>
  <c r="CB249" i="20"/>
  <c r="CB262" i="20"/>
  <c r="CB268" i="20"/>
  <c r="CB275" i="20"/>
  <c r="CB278" i="20"/>
  <c r="CB286" i="20"/>
  <c r="CB288" i="20"/>
  <c r="CB289" i="20"/>
  <c r="CB290" i="20"/>
  <c r="CC179" i="20"/>
  <c r="CC190" i="20"/>
  <c r="CC201" i="20"/>
  <c r="CC206" i="20"/>
  <c r="CC213" i="20"/>
  <c r="CC219" i="20"/>
  <c r="CC222" i="20"/>
  <c r="CC227" i="20"/>
  <c r="CC230" i="20"/>
  <c r="CC236" i="20"/>
  <c r="CC237" i="20"/>
  <c r="CC238" i="20"/>
  <c r="CC239" i="20"/>
  <c r="CC242" i="20"/>
  <c r="CC243" i="20"/>
  <c r="CC244" i="20"/>
  <c r="CC247" i="20"/>
  <c r="CC249" i="20"/>
  <c r="CC262" i="20"/>
  <c r="CC268" i="20"/>
  <c r="CC275" i="20"/>
  <c r="CC278" i="20"/>
  <c r="CC286" i="20"/>
  <c r="CC288" i="20"/>
  <c r="CC289" i="20"/>
  <c r="CC290" i="20"/>
  <c r="CD179" i="20"/>
  <c r="CD190" i="20"/>
  <c r="CD201" i="20"/>
  <c r="CD206" i="20"/>
  <c r="CD213" i="20"/>
  <c r="CD219" i="20"/>
  <c r="CD222" i="20"/>
  <c r="CD227" i="20"/>
  <c r="CD230" i="20"/>
  <c r="CD236" i="20"/>
  <c r="CD237" i="20"/>
  <c r="CD238" i="20"/>
  <c r="CD239" i="20"/>
  <c r="CD242" i="20"/>
  <c r="CD243" i="20"/>
  <c r="CD244" i="20"/>
  <c r="CD247" i="20"/>
  <c r="CD249" i="20"/>
  <c r="CD262" i="20"/>
  <c r="CD268" i="20"/>
  <c r="CD275" i="20"/>
  <c r="CD278" i="20"/>
  <c r="CD286" i="20"/>
  <c r="CD288" i="20"/>
  <c r="CD289" i="20"/>
  <c r="CD290" i="20"/>
  <c r="CE179" i="20"/>
  <c r="CE190" i="20"/>
  <c r="CE201" i="20"/>
  <c r="CE206" i="20"/>
  <c r="CE213" i="20"/>
  <c r="CE219" i="20"/>
  <c r="CE222" i="20"/>
  <c r="CE227" i="20"/>
  <c r="CE230" i="20"/>
  <c r="CE236" i="20"/>
  <c r="CE237" i="20"/>
  <c r="CE238" i="20"/>
  <c r="CE239" i="20"/>
  <c r="CE242" i="20"/>
  <c r="CE243" i="20"/>
  <c r="CE244" i="20"/>
  <c r="CE247" i="20"/>
  <c r="CE249" i="20"/>
  <c r="CE262" i="20"/>
  <c r="CE268" i="20"/>
  <c r="CE275" i="20"/>
  <c r="CE278" i="20"/>
  <c r="CE286" i="20"/>
  <c r="CE288" i="20"/>
  <c r="CE289" i="20"/>
  <c r="CE290" i="20"/>
  <c r="CF179" i="20"/>
  <c r="CF190" i="20"/>
  <c r="CF201" i="20"/>
  <c r="CF206" i="20"/>
  <c r="CF213" i="20"/>
  <c r="CF219" i="20"/>
  <c r="CF222" i="20"/>
  <c r="CF227" i="20"/>
  <c r="CF230" i="20"/>
  <c r="CF236" i="20"/>
  <c r="CF237" i="20"/>
  <c r="CF238" i="20"/>
  <c r="CF239" i="20"/>
  <c r="CF242" i="20"/>
  <c r="CF243" i="20"/>
  <c r="CF244" i="20"/>
  <c r="CF247" i="20"/>
  <c r="CF249" i="20"/>
  <c r="CF262" i="20"/>
  <c r="CF268" i="20"/>
  <c r="CF275" i="20"/>
  <c r="CF278" i="20"/>
  <c r="CF286" i="20"/>
  <c r="CF288" i="20"/>
  <c r="CF289" i="20"/>
  <c r="CF290" i="20"/>
  <c r="CG179" i="20"/>
  <c r="CG190" i="20"/>
  <c r="CG201" i="20"/>
  <c r="CG206" i="20"/>
  <c r="CG213" i="20"/>
  <c r="CG219" i="20"/>
  <c r="CG222" i="20"/>
  <c r="CG227" i="20"/>
  <c r="CG230" i="20"/>
  <c r="CG236" i="20"/>
  <c r="CG237" i="20"/>
  <c r="CG238" i="20"/>
  <c r="CG239" i="20"/>
  <c r="CG242" i="20"/>
  <c r="CG243" i="20"/>
  <c r="CG244" i="20"/>
  <c r="CG247" i="20"/>
  <c r="CG249" i="20"/>
  <c r="CG262" i="20"/>
  <c r="CG268" i="20"/>
  <c r="CG275" i="20"/>
  <c r="CG278" i="20"/>
  <c r="CG286" i="20"/>
  <c r="CG288" i="20"/>
  <c r="CG289" i="20"/>
  <c r="CG290" i="20"/>
  <c r="CE2" i="20"/>
  <c r="CD2" i="20"/>
  <c r="CE1" i="20"/>
  <c r="CD1" i="20"/>
  <c r="C323" i="20"/>
  <c r="D323" i="20" s="1"/>
  <c r="E323" i="20" s="1"/>
  <c r="F323" i="20" s="1"/>
  <c r="G323" i="20" s="1"/>
  <c r="H323" i="20" s="1"/>
  <c r="I323" i="20" s="1"/>
  <c r="J323" i="20" s="1"/>
  <c r="K323" i="20" s="1"/>
  <c r="L323" i="20" s="1"/>
  <c r="M323" i="20" s="1"/>
  <c r="N323" i="20" s="1"/>
  <c r="O323" i="20" s="1"/>
  <c r="P323" i="20" s="1"/>
  <c r="Q323" i="20" s="1"/>
  <c r="R323" i="20" s="1"/>
  <c r="S323" i="20" s="1"/>
  <c r="T323" i="20" s="1"/>
  <c r="U323" i="20" s="1"/>
  <c r="V323" i="20" s="1"/>
  <c r="W323" i="20" s="1"/>
  <c r="X323" i="20" s="1"/>
  <c r="Y323" i="20" s="1"/>
  <c r="Z323" i="20" s="1"/>
  <c r="AA323" i="20" s="1"/>
  <c r="AB323" i="20" s="1"/>
  <c r="AC323" i="20" s="1"/>
  <c r="AD323" i="20" s="1"/>
  <c r="AE323" i="20" s="1"/>
  <c r="AF323" i="20" s="1"/>
  <c r="AG323" i="20" s="1"/>
  <c r="AH323" i="20" s="1"/>
  <c r="AI323" i="20" s="1"/>
  <c r="AJ323" i="20" s="1"/>
  <c r="AK323" i="20" s="1"/>
  <c r="AL323" i="20" s="1"/>
  <c r="AM323" i="20" s="1"/>
  <c r="AN323" i="20" s="1"/>
  <c r="AO323" i="20" s="1"/>
  <c r="AP323" i="20" s="1"/>
  <c r="AQ323" i="20" s="1"/>
  <c r="AR323" i="20" s="1"/>
  <c r="AS323" i="20" s="1"/>
  <c r="AT323" i="20" s="1"/>
  <c r="AU323" i="20" s="1"/>
  <c r="AV323" i="20" s="1"/>
  <c r="AW323" i="20" s="1"/>
  <c r="AX323" i="20" s="1"/>
  <c r="AY323" i="20" s="1"/>
  <c r="AZ323" i="20" s="1"/>
  <c r="BA323" i="20" s="1"/>
  <c r="BB323" i="20" s="1"/>
  <c r="BC323" i="20" s="1"/>
  <c r="BD323" i="20" s="1"/>
  <c r="BE323" i="20" s="1"/>
  <c r="BF323" i="20" s="1"/>
  <c r="BG323" i="20" s="1"/>
  <c r="BH323" i="20" s="1"/>
  <c r="BI323" i="20" s="1"/>
  <c r="BJ323" i="20" s="1"/>
  <c r="BK323" i="20" s="1"/>
  <c r="BL323" i="20" s="1"/>
  <c r="BM323" i="20" s="1"/>
  <c r="BN323" i="20" s="1"/>
  <c r="BO323" i="20" s="1"/>
  <c r="BP323" i="20" s="1"/>
  <c r="BQ323" i="20" s="1"/>
  <c r="BR323" i="20" s="1"/>
  <c r="BS323" i="20" s="1"/>
  <c r="BT323" i="20" s="1"/>
  <c r="BU323" i="20" s="1"/>
  <c r="BV323" i="20" s="1"/>
  <c r="BW323" i="20" s="1"/>
  <c r="BX323" i="20" s="1"/>
  <c r="BY323" i="20" s="1"/>
  <c r="BZ323" i="20" s="1"/>
  <c r="CA323" i="20" s="1"/>
  <c r="CB323" i="20" s="1"/>
  <c r="CC323" i="20" s="1"/>
  <c r="CD323" i="20" s="1"/>
  <c r="CE323" i="20" s="1"/>
  <c r="CF323" i="20" s="1"/>
  <c r="CG323" i="20" s="1"/>
  <c r="CH323" i="20" s="1"/>
  <c r="CI323" i="20" s="1"/>
  <c r="CJ323" i="20" s="1"/>
  <c r="CK323" i="20" s="1"/>
  <c r="CL323" i="20" s="1"/>
  <c r="CM323" i="20" s="1"/>
  <c r="CN323" i="20" s="1"/>
  <c r="CO323" i="20" s="1"/>
  <c r="AX2" i="20"/>
  <c r="AX1" i="20"/>
  <c r="X2" i="20"/>
  <c r="X1" i="20"/>
  <c r="Y2" i="20"/>
  <c r="Y1" i="20"/>
  <c r="Z2" i="20"/>
  <c r="Z1" i="20"/>
  <c r="F2" i="20"/>
  <c r="F1" i="20"/>
  <c r="G2" i="20"/>
  <c r="G1" i="20"/>
  <c r="H2" i="20"/>
  <c r="H1" i="20"/>
  <c r="I2" i="20"/>
  <c r="I1" i="20"/>
  <c r="J2" i="20"/>
  <c r="J1" i="20"/>
  <c r="K2" i="20"/>
  <c r="K1" i="20"/>
  <c r="L2" i="20"/>
  <c r="L1" i="20"/>
  <c r="M2" i="20"/>
  <c r="M1" i="20"/>
  <c r="N2" i="20"/>
  <c r="N1" i="20"/>
  <c r="O2" i="20"/>
  <c r="O1" i="20"/>
  <c r="P2" i="20"/>
  <c r="P1" i="20"/>
  <c r="Q2" i="20"/>
  <c r="Q1" i="20"/>
  <c r="R2" i="20"/>
  <c r="R1" i="20"/>
  <c r="S2" i="20"/>
  <c r="S1" i="20"/>
  <c r="T2" i="20"/>
  <c r="T1" i="20"/>
  <c r="U2" i="20"/>
  <c r="U1" i="20"/>
  <c r="V2" i="20"/>
  <c r="V1" i="20"/>
  <c r="W2" i="20"/>
  <c r="W1" i="20"/>
  <c r="AA2" i="20"/>
  <c r="AA1" i="20"/>
  <c r="AB2" i="20"/>
  <c r="AB1" i="20"/>
  <c r="AC2" i="20"/>
  <c r="AC1" i="20"/>
  <c r="AD2" i="20"/>
  <c r="AD1" i="20"/>
  <c r="AE2" i="20"/>
  <c r="AE1" i="20"/>
  <c r="AF2" i="20"/>
  <c r="AF1" i="20"/>
  <c r="AG2" i="20"/>
  <c r="AG1" i="20"/>
  <c r="AH2" i="20"/>
  <c r="AH1" i="20"/>
  <c r="AI2" i="20"/>
  <c r="AI1" i="20"/>
  <c r="AJ2" i="20"/>
  <c r="AJ1" i="20"/>
  <c r="AK2" i="20"/>
  <c r="AK1" i="20"/>
  <c r="AL2" i="20"/>
  <c r="AL1" i="20"/>
  <c r="AM2" i="20"/>
  <c r="AM1" i="20"/>
  <c r="AN2" i="20"/>
  <c r="AN1" i="20"/>
  <c r="AO2" i="20"/>
  <c r="AO1" i="20"/>
  <c r="AP2" i="20"/>
  <c r="AP1" i="20"/>
  <c r="AQ2" i="20"/>
  <c r="AQ1" i="20"/>
  <c r="AR2" i="20"/>
  <c r="AR1" i="20"/>
  <c r="AS2" i="20"/>
  <c r="AS1" i="20"/>
  <c r="AT2" i="20"/>
  <c r="AT1" i="20"/>
  <c r="AU2" i="20"/>
  <c r="AU1" i="20"/>
  <c r="AV2" i="20"/>
  <c r="AV1" i="20"/>
  <c r="AW2" i="20"/>
  <c r="AW1" i="20"/>
  <c r="AY2" i="20"/>
  <c r="AY1" i="20"/>
  <c r="AZ2" i="20"/>
  <c r="AZ1" i="20"/>
  <c r="BA2" i="20"/>
  <c r="BA1" i="20"/>
  <c r="BB2" i="20"/>
  <c r="BB1" i="20"/>
  <c r="BC2" i="20"/>
  <c r="BC1" i="20"/>
  <c r="BD2" i="20"/>
  <c r="BD1" i="20"/>
  <c r="BE2" i="20"/>
  <c r="BE1" i="20"/>
  <c r="BF2" i="20"/>
  <c r="BF1" i="20"/>
  <c r="BG2" i="20"/>
  <c r="BG1" i="20"/>
  <c r="BH2" i="20"/>
  <c r="BH1" i="20"/>
  <c r="BI2" i="20"/>
  <c r="BI1" i="20"/>
  <c r="BJ2" i="20"/>
  <c r="BJ1" i="20"/>
  <c r="BK2" i="20"/>
  <c r="BK1" i="20"/>
  <c r="BL2" i="20"/>
  <c r="BL1" i="20"/>
  <c r="BM2" i="20"/>
  <c r="BM1" i="20"/>
  <c r="BN2" i="20"/>
  <c r="BN1" i="20"/>
  <c r="BO2" i="20"/>
  <c r="BO1" i="20"/>
  <c r="BP2" i="20"/>
  <c r="BP1" i="20"/>
  <c r="BQ2" i="20"/>
  <c r="BQ1" i="20"/>
  <c r="BR2" i="20"/>
  <c r="BR1" i="20"/>
  <c r="BS2" i="20"/>
  <c r="BS1" i="20"/>
  <c r="BT2" i="20"/>
  <c r="BT1" i="20"/>
  <c r="BU2" i="20"/>
  <c r="BU1" i="20"/>
  <c r="BV2" i="20"/>
  <c r="BV1" i="20"/>
  <c r="BW2" i="20"/>
  <c r="BW1" i="20"/>
  <c r="BX2" i="20"/>
  <c r="BX1" i="20"/>
  <c r="BY2" i="20"/>
  <c r="BY1" i="20"/>
  <c r="BZ2" i="20"/>
  <c r="BZ1" i="20"/>
  <c r="CA2" i="20"/>
  <c r="CA1" i="20"/>
  <c r="CB2" i="20"/>
  <c r="CB1" i="20"/>
  <c r="CC2" i="20"/>
  <c r="CC1" i="20"/>
  <c r="CF2" i="20"/>
  <c r="CF1" i="20"/>
  <c r="CG2" i="20"/>
  <c r="CG1" i="20"/>
  <c r="CH2" i="20"/>
  <c r="CH1" i="20"/>
  <c r="CI2" i="20"/>
  <c r="CI1" i="20"/>
  <c r="CJ2" i="20"/>
  <c r="CJ1" i="20"/>
  <c r="CK2" i="20"/>
  <c r="CK1" i="20"/>
  <c r="CH179" i="20"/>
  <c r="CH190" i="20"/>
  <c r="CH201" i="20"/>
  <c r="CH206" i="20"/>
  <c r="CH213" i="20"/>
  <c r="CH219" i="20"/>
  <c r="CH222" i="20"/>
  <c r="CH227" i="20"/>
  <c r="CH230" i="20"/>
  <c r="CH236" i="20"/>
  <c r="CH237" i="20"/>
  <c r="CH238" i="20"/>
  <c r="CH239" i="20"/>
  <c r="CH242" i="20"/>
  <c r="CH243" i="20"/>
  <c r="CH244" i="20"/>
  <c r="CH247" i="20"/>
  <c r="CH249" i="20"/>
  <c r="CH262" i="20"/>
  <c r="CH268" i="20"/>
  <c r="CH275" i="20"/>
  <c r="CH278" i="20"/>
  <c r="CH286" i="20"/>
  <c r="CH288" i="20"/>
  <c r="CH289" i="20"/>
  <c r="CH290" i="20"/>
  <c r="CI179" i="20"/>
  <c r="CI190" i="20"/>
  <c r="CI201" i="20"/>
  <c r="CI206" i="20"/>
  <c r="CI213" i="20"/>
  <c r="CI219" i="20"/>
  <c r="CI222" i="20"/>
  <c r="CI227" i="20"/>
  <c r="CI230" i="20"/>
  <c r="CI236" i="20"/>
  <c r="CI237" i="20"/>
  <c r="CI238" i="20"/>
  <c r="CI239" i="20"/>
  <c r="CI242" i="20"/>
  <c r="CI243" i="20"/>
  <c r="CI244" i="20"/>
  <c r="CI247" i="20"/>
  <c r="CI249" i="20"/>
  <c r="CI262" i="20"/>
  <c r="CI268" i="20"/>
  <c r="CI275" i="20"/>
  <c r="CI278" i="20"/>
  <c r="CI286" i="20"/>
  <c r="CI288" i="20"/>
  <c r="CI289" i="20"/>
  <c r="CI290" i="20"/>
  <c r="AO2" i="18"/>
  <c r="AO1" i="18"/>
  <c r="C2" i="18"/>
  <c r="C1" i="18"/>
  <c r="E2" i="18"/>
  <c r="E1" i="18"/>
  <c r="G2" i="18"/>
  <c r="G1" i="18"/>
  <c r="I2" i="18"/>
  <c r="I1" i="18"/>
  <c r="K2" i="18"/>
  <c r="K1" i="18"/>
  <c r="M2" i="18"/>
  <c r="M1" i="18"/>
  <c r="O2" i="18"/>
  <c r="O1" i="18"/>
  <c r="Q2" i="18"/>
  <c r="Q1" i="18"/>
  <c r="S2" i="18"/>
  <c r="S1" i="18"/>
  <c r="U2" i="18"/>
  <c r="U1" i="18"/>
  <c r="W2" i="18"/>
  <c r="W1" i="18"/>
  <c r="Y2" i="18"/>
  <c r="Y1" i="18"/>
  <c r="AA2" i="18"/>
  <c r="AA1" i="18"/>
  <c r="AC2" i="18"/>
  <c r="AC1" i="18"/>
  <c r="AE2" i="18"/>
  <c r="AE1" i="18"/>
  <c r="AG2" i="18"/>
  <c r="AG1" i="18"/>
  <c r="AI2" i="18"/>
  <c r="AI1" i="18"/>
  <c r="AK2" i="18"/>
  <c r="AK1" i="18"/>
  <c r="AM2" i="18"/>
  <c r="AM1" i="18"/>
  <c r="AQ2" i="18"/>
  <c r="AQ1" i="18"/>
  <c r="AS2" i="18"/>
  <c r="AS1" i="18"/>
  <c r="AU2" i="18"/>
  <c r="AU1" i="18"/>
  <c r="AW2" i="18"/>
  <c r="AW1" i="18"/>
  <c r="AY2" i="18"/>
  <c r="AY1" i="18"/>
  <c r="BA2" i="18"/>
  <c r="BA1" i="18"/>
  <c r="BC2" i="18"/>
  <c r="BC1" i="18"/>
  <c r="BE2" i="18"/>
  <c r="BE1" i="18"/>
  <c r="BG2" i="18"/>
  <c r="BG1" i="18"/>
  <c r="BI2" i="18"/>
  <c r="BI1" i="18"/>
  <c r="BK2" i="18"/>
  <c r="BK1" i="18"/>
  <c r="BM2" i="18"/>
  <c r="BM1" i="18"/>
  <c r="BO2" i="18"/>
  <c r="BO1" i="18"/>
  <c r="BQ2" i="18"/>
  <c r="BQ1" i="18"/>
  <c r="BS2" i="18"/>
  <c r="BS1" i="18"/>
  <c r="BU2" i="18"/>
  <c r="BU1" i="18"/>
  <c r="BW2" i="18"/>
  <c r="BW1" i="18"/>
  <c r="BY2" i="18"/>
  <c r="BY1" i="18"/>
  <c r="CA2" i="18"/>
  <c r="CA1" i="18"/>
  <c r="CC2" i="18"/>
  <c r="CC1" i="18"/>
  <c r="CE2" i="18"/>
  <c r="CE1" i="18"/>
  <c r="CG2" i="18"/>
  <c r="CG1" i="18"/>
  <c r="CI2" i="18"/>
  <c r="CI1" i="18"/>
  <c r="CK2" i="18"/>
  <c r="CK1" i="18"/>
  <c r="CM2" i="18"/>
  <c r="CM1" i="18"/>
  <c r="CO2" i="18"/>
  <c r="CO1" i="18"/>
  <c r="CQ2" i="18"/>
  <c r="CQ1" i="18"/>
  <c r="CS2" i="18"/>
  <c r="CS1" i="18"/>
  <c r="CU2" i="18"/>
  <c r="CU1" i="18"/>
  <c r="CW2" i="18"/>
  <c r="CW1" i="18"/>
  <c r="CY2" i="18"/>
  <c r="CY1" i="18"/>
  <c r="DA2" i="18"/>
  <c r="DA1" i="18"/>
  <c r="DC2" i="18"/>
  <c r="DC1" i="18"/>
  <c r="DE2" i="18"/>
  <c r="DE1" i="18"/>
  <c r="DG2" i="18"/>
  <c r="DG1" i="18"/>
  <c r="DI2" i="18"/>
  <c r="DI1" i="18"/>
  <c r="DK2" i="18"/>
  <c r="DK1" i="18"/>
  <c r="DM2" i="18"/>
  <c r="DM1" i="18"/>
  <c r="DO2" i="18"/>
  <c r="DO1" i="18"/>
  <c r="DQ2" i="18"/>
  <c r="DQ1" i="18"/>
  <c r="DS2" i="18"/>
  <c r="DS1" i="18"/>
  <c r="DU2" i="18"/>
  <c r="DU1" i="18"/>
  <c r="DW2" i="18"/>
  <c r="DW1" i="18"/>
  <c r="DY2" i="18"/>
  <c r="DY1" i="18"/>
  <c r="EA2" i="18"/>
  <c r="EA1" i="18"/>
  <c r="EC2" i="18"/>
  <c r="EC1" i="18"/>
  <c r="EE2" i="18"/>
  <c r="EE1" i="18"/>
  <c r="EG2" i="18"/>
  <c r="EG1" i="18"/>
  <c r="EI2" i="18"/>
  <c r="EI1" i="18"/>
  <c r="EK2" i="18"/>
  <c r="EK1" i="18"/>
  <c r="EM2" i="18"/>
  <c r="EM1" i="18"/>
  <c r="EO2" i="18"/>
  <c r="EO1" i="18"/>
  <c r="EQ2" i="18"/>
  <c r="EQ1" i="18"/>
  <c r="ES2" i="18"/>
  <c r="ES1" i="18"/>
  <c r="EU2" i="18"/>
  <c r="EU1" i="18"/>
  <c r="EW2" i="18"/>
  <c r="EW1" i="18"/>
  <c r="EY2" i="18"/>
  <c r="EY1" i="18"/>
  <c r="FA2" i="18"/>
  <c r="FA1" i="18"/>
  <c r="FC2" i="18"/>
  <c r="FC1" i="18"/>
  <c r="FE2" i="18"/>
  <c r="FE1" i="18"/>
  <c r="FG2" i="18"/>
  <c r="FG1" i="18"/>
  <c r="FI2" i="18"/>
  <c r="FI1" i="18"/>
  <c r="FK2" i="18"/>
  <c r="FK1" i="18"/>
  <c r="FM2" i="18"/>
  <c r="FM1" i="18"/>
  <c r="C281" i="18"/>
  <c r="D281" i="18" s="1"/>
  <c r="E281" i="18" s="1"/>
  <c r="F281" i="18" s="1"/>
  <c r="G281" i="18" s="1"/>
  <c r="H281" i="18" s="1"/>
  <c r="I281" i="18" s="1"/>
  <c r="J281" i="18" s="1"/>
  <c r="K281" i="18" s="1"/>
  <c r="L281" i="18" s="1"/>
  <c r="M281" i="18" s="1"/>
  <c r="N281" i="18" s="1"/>
  <c r="O281" i="18" s="1"/>
  <c r="P281" i="18" s="1"/>
  <c r="Q281" i="18" s="1"/>
  <c r="R281" i="18" s="1"/>
  <c r="S281" i="18" s="1"/>
  <c r="T281" i="18" s="1"/>
  <c r="U281" i="18" s="1"/>
  <c r="V281" i="18" s="1"/>
  <c r="W281" i="18" s="1"/>
  <c r="X281" i="18" s="1"/>
  <c r="Y281" i="18" s="1"/>
  <c r="Z281" i="18" s="1"/>
  <c r="AA281" i="18" s="1"/>
  <c r="AB281" i="18" s="1"/>
  <c r="AC281" i="18" s="1"/>
  <c r="AD281" i="18" s="1"/>
  <c r="AE281" i="18" s="1"/>
  <c r="AF281" i="18" s="1"/>
  <c r="AG281" i="18" s="1"/>
  <c r="AH281" i="18" s="1"/>
  <c r="AI281" i="18" s="1"/>
  <c r="AJ281" i="18" s="1"/>
  <c r="AK281" i="18" s="1"/>
  <c r="AL281" i="18" s="1"/>
  <c r="AM281" i="18" s="1"/>
  <c r="AN281" i="18" s="1"/>
  <c r="AO281" i="18" s="1"/>
  <c r="AP281" i="18" s="1"/>
  <c r="AQ281" i="18" s="1"/>
  <c r="AR281" i="18" s="1"/>
  <c r="AS281" i="18" s="1"/>
  <c r="AT281" i="18" s="1"/>
  <c r="AU281" i="18" s="1"/>
  <c r="AV281" i="18" s="1"/>
  <c r="AW281" i="18" s="1"/>
  <c r="AX281" i="18" s="1"/>
  <c r="AY281" i="18" s="1"/>
  <c r="AZ281" i="18" s="1"/>
  <c r="BA281" i="18" s="1"/>
  <c r="BB281" i="18" s="1"/>
  <c r="BC281" i="18" s="1"/>
  <c r="BD281" i="18" s="1"/>
  <c r="BE281" i="18" s="1"/>
  <c r="BF281" i="18" s="1"/>
  <c r="BG281" i="18" s="1"/>
  <c r="BH281" i="18" s="1"/>
  <c r="BI281" i="18" s="1"/>
  <c r="BJ281" i="18" s="1"/>
  <c r="BK281" i="18" s="1"/>
  <c r="BL281" i="18" s="1"/>
  <c r="BM281" i="18" s="1"/>
  <c r="BN281" i="18" s="1"/>
  <c r="BO281" i="18" s="1"/>
  <c r="BP281" i="18" s="1"/>
  <c r="BQ281" i="18" s="1"/>
  <c r="BR281" i="18" s="1"/>
  <c r="BS281" i="18" s="1"/>
  <c r="BT281" i="18" s="1"/>
  <c r="BU281" i="18" s="1"/>
  <c r="BV281" i="18" s="1"/>
  <c r="BW281" i="18" s="1"/>
  <c r="BX281" i="18" s="1"/>
  <c r="BY281" i="18" s="1"/>
  <c r="BZ281" i="18" s="1"/>
  <c r="CA281" i="18" s="1"/>
  <c r="CB281" i="18" s="1"/>
  <c r="CC281" i="18" s="1"/>
  <c r="CD281" i="18" s="1"/>
  <c r="CE281" i="18" s="1"/>
  <c r="CF281" i="18" s="1"/>
  <c r="CG281" i="18" s="1"/>
  <c r="CH281" i="18" s="1"/>
  <c r="CI281" i="18" s="1"/>
  <c r="CJ281" i="18" s="1"/>
  <c r="CK281" i="18" s="1"/>
  <c r="CL281" i="18" s="1"/>
  <c r="CM281" i="18" s="1"/>
  <c r="CN281" i="18" s="1"/>
  <c r="CO281" i="18" s="1"/>
  <c r="CP281" i="18" s="1"/>
  <c r="CQ281" i="18" s="1"/>
  <c r="CR281" i="18" s="1"/>
  <c r="CS281" i="18" s="1"/>
  <c r="CT281" i="18" s="1"/>
  <c r="CU281" i="18" s="1"/>
  <c r="CV281" i="18" s="1"/>
  <c r="CW281" i="18" s="1"/>
  <c r="CX281" i="18" s="1"/>
  <c r="CY281" i="18" s="1"/>
  <c r="CZ281" i="18" s="1"/>
  <c r="DA281" i="18" s="1"/>
  <c r="DB281" i="18" s="1"/>
  <c r="DC281" i="18" s="1"/>
  <c r="DD281" i="18" s="1"/>
  <c r="DE281" i="18" s="1"/>
  <c r="DF281" i="18" s="1"/>
  <c r="DG281" i="18" s="1"/>
  <c r="DH281" i="18" s="1"/>
  <c r="DI281" i="18" s="1"/>
  <c r="DJ281" i="18" s="1"/>
  <c r="DK281" i="18" s="1"/>
  <c r="DL281" i="18" s="1"/>
  <c r="DM281" i="18" s="1"/>
  <c r="DN281" i="18" s="1"/>
  <c r="DO281" i="18" s="1"/>
  <c r="DP281" i="18" s="1"/>
  <c r="DQ281" i="18" s="1"/>
  <c r="DR281" i="18" s="1"/>
  <c r="DS281" i="18" s="1"/>
  <c r="DT281" i="18" s="1"/>
  <c r="DU281" i="18" s="1"/>
  <c r="DV281" i="18" s="1"/>
  <c r="DW281" i="18" s="1"/>
  <c r="DX281" i="18" s="1"/>
  <c r="DY281" i="18" s="1"/>
  <c r="DZ281" i="18" s="1"/>
  <c r="EA281" i="18" s="1"/>
  <c r="EB281" i="18" s="1"/>
  <c r="EC281" i="18" s="1"/>
  <c r="ED281" i="18" s="1"/>
  <c r="EE281" i="18" s="1"/>
  <c r="EF281" i="18" s="1"/>
  <c r="EG281" i="18" s="1"/>
  <c r="EH281" i="18" s="1"/>
  <c r="EI281" i="18" s="1"/>
  <c r="EJ281" i="18" s="1"/>
  <c r="EK281" i="18" s="1"/>
  <c r="EL281" i="18" s="1"/>
  <c r="EM281" i="18" s="1"/>
  <c r="EN281" i="18" s="1"/>
  <c r="EO281" i="18" s="1"/>
  <c r="EP281" i="18" s="1"/>
  <c r="EQ281" i="18" s="1"/>
  <c r="ER281" i="18" s="1"/>
  <c r="ES281" i="18" s="1"/>
  <c r="ET281" i="18" s="1"/>
  <c r="EU281" i="18" s="1"/>
  <c r="EV281" i="18" s="1"/>
  <c r="EW281" i="18" s="1"/>
  <c r="EX281" i="18" s="1"/>
  <c r="EY281" i="18" s="1"/>
  <c r="EZ281" i="18" s="1"/>
  <c r="FA281" i="18" s="1"/>
  <c r="FB281" i="18" s="1"/>
  <c r="FC281" i="18" s="1"/>
  <c r="FD281" i="18" s="1"/>
  <c r="FE281" i="18" s="1"/>
  <c r="FF281" i="18" s="1"/>
  <c r="FG281" i="18" s="1"/>
  <c r="FH281" i="18" s="1"/>
  <c r="FI281" i="18" s="1"/>
  <c r="FJ281" i="18" s="1"/>
  <c r="FK281" i="18" s="1"/>
  <c r="FL281" i="18" s="1"/>
  <c r="FM281" i="18" s="1"/>
  <c r="FN281" i="18" s="1"/>
  <c r="FO281" i="18" s="1"/>
  <c r="FP281" i="18" s="1"/>
  <c r="FQ281" i="18" s="1"/>
  <c r="FR281" i="18" s="1"/>
  <c r="FS281" i="18" s="1"/>
  <c r="FT281" i="18" s="1"/>
  <c r="FU281" i="18" s="1"/>
  <c r="FV281" i="18" s="1"/>
  <c r="FW281" i="18" s="1"/>
  <c r="FX281" i="18" s="1"/>
  <c r="FY281" i="18" s="1"/>
  <c r="FZ281" i="18" s="1"/>
  <c r="GA281" i="18" s="1"/>
  <c r="GB281" i="18" s="1"/>
  <c r="GC281" i="18" s="1"/>
  <c r="BD9" i="19"/>
  <c r="BD11" i="19" s="1"/>
  <c r="R37" i="21" s="1"/>
  <c r="BG9" i="19"/>
  <c r="BG11" i="19" s="1"/>
  <c r="S37" i="21" s="1"/>
  <c r="BJ9" i="19"/>
  <c r="BM9" i="19"/>
  <c r="BP9" i="19"/>
  <c r="BS9" i="19"/>
  <c r="BV9" i="19"/>
  <c r="BY9" i="19"/>
  <c r="CB9" i="19"/>
  <c r="CE9" i="19"/>
  <c r="CH9" i="19"/>
  <c r="CK9" i="19"/>
  <c r="CN9" i="19"/>
  <c r="CQ9" i="19"/>
  <c r="CT9" i="19"/>
  <c r="CW9" i="19"/>
  <c r="CZ9" i="19"/>
  <c r="DC9" i="19"/>
  <c r="DF9" i="19"/>
  <c r="DI9" i="19"/>
  <c r="DL9" i="19"/>
  <c r="DR9" i="19"/>
  <c r="DU9" i="19"/>
  <c r="DO9" i="19"/>
  <c r="DX9" i="19"/>
  <c r="IB9" i="19"/>
  <c r="HY9" i="19"/>
  <c r="EA9" i="19"/>
  <c r="ED9" i="19"/>
  <c r="EG9" i="19"/>
  <c r="EJ9" i="19"/>
  <c r="EM9" i="19"/>
  <c r="EP9" i="19"/>
  <c r="EP11" i="19" s="1"/>
  <c r="AV37" i="21" s="1"/>
  <c r="ES9" i="19"/>
  <c r="EV9" i="19"/>
  <c r="EY8" i="19"/>
  <c r="EY9" i="19" s="1"/>
  <c r="FB8" i="19"/>
  <c r="FB9" i="19" s="1"/>
  <c r="FE8" i="19"/>
  <c r="FE9" i="19" s="1"/>
  <c r="FH8" i="19"/>
  <c r="FH9" i="19" s="1"/>
  <c r="FK8" i="19"/>
  <c r="FK9" i="19" s="1"/>
  <c r="FN9" i="19"/>
  <c r="FQ9" i="19"/>
  <c r="FT9" i="19"/>
  <c r="FW9" i="19"/>
  <c r="FZ9" i="19"/>
  <c r="GC9" i="19"/>
  <c r="GF9" i="19"/>
  <c r="GI9" i="19"/>
  <c r="GL9" i="19"/>
  <c r="GO9" i="19"/>
  <c r="GR9" i="19"/>
  <c r="GX9" i="19"/>
  <c r="HA9" i="19"/>
  <c r="HD9" i="19"/>
  <c r="HM9" i="19"/>
  <c r="HP9" i="19"/>
  <c r="HS9" i="19"/>
  <c r="HV9" i="19"/>
  <c r="IE9" i="19"/>
  <c r="IH9" i="19"/>
  <c r="IK9" i="19"/>
  <c r="IN9" i="19"/>
  <c r="IN11" i="19" s="1"/>
  <c r="CA37" i="21" s="1"/>
  <c r="IQ9" i="19"/>
  <c r="IT9" i="19"/>
  <c r="GU4" i="19"/>
  <c r="GR4" i="19"/>
  <c r="C161" i="21"/>
  <c r="D161" i="21" s="1"/>
  <c r="E161" i="21" s="1"/>
  <c r="F161" i="21" s="1"/>
  <c r="G161" i="21" s="1"/>
  <c r="H161" i="21" s="1"/>
  <c r="I161" i="21" s="1"/>
  <c r="J161" i="21" s="1"/>
  <c r="K161" i="21" s="1"/>
  <c r="L161" i="21" s="1"/>
  <c r="M161" i="21" s="1"/>
  <c r="N161" i="21" s="1"/>
  <c r="O161" i="21" s="1"/>
  <c r="P161" i="21" s="1"/>
  <c r="Q161" i="21" s="1"/>
  <c r="R161" i="21" s="1"/>
  <c r="S161" i="21" s="1"/>
  <c r="T161" i="21" s="1"/>
  <c r="U161" i="21" s="1"/>
  <c r="V161" i="21" s="1"/>
  <c r="W161" i="21" s="1"/>
  <c r="X161" i="21" s="1"/>
  <c r="Y161" i="21" s="1"/>
  <c r="Z161" i="21" s="1"/>
  <c r="AA161" i="21" s="1"/>
  <c r="AB161" i="21" s="1"/>
  <c r="AC161" i="21" s="1"/>
  <c r="AD161" i="21" s="1"/>
  <c r="AE161" i="21" s="1"/>
  <c r="AF161" i="21" s="1"/>
  <c r="AG161" i="21" s="1"/>
  <c r="AH161" i="21" s="1"/>
  <c r="AI161" i="21" s="1"/>
  <c r="AJ161" i="21" s="1"/>
  <c r="AK161" i="21" s="1"/>
  <c r="AL161" i="21" s="1"/>
  <c r="BM5" i="19"/>
  <c r="BM7" i="19" s="1"/>
  <c r="BY5" i="19"/>
  <c r="BY7" i="19" s="1"/>
  <c r="CB5" i="19"/>
  <c r="CB7" i="19" s="1"/>
  <c r="F5" i="23"/>
  <c r="P13" i="24" s="1"/>
  <c r="F22" i="23"/>
  <c r="F40" i="23"/>
  <c r="F30" i="23"/>
  <c r="F4" i="23"/>
  <c r="P12" i="24" s="1"/>
  <c r="F32" i="23"/>
  <c r="F25" i="23"/>
  <c r="F23" i="23"/>
  <c r="BV5" i="19"/>
  <c r="BV7" i="19" s="1"/>
  <c r="BS5" i="19"/>
  <c r="BS7" i="19" s="1"/>
  <c r="F15" i="23"/>
  <c r="CH5" i="19"/>
  <c r="CH7" i="19" s="1"/>
  <c r="CQ5" i="19"/>
  <c r="CQ7" i="19" s="1"/>
  <c r="DC5" i="19"/>
  <c r="DC7" i="19" s="1"/>
  <c r="CW5" i="19"/>
  <c r="CW7" i="19" s="1"/>
  <c r="CZ5" i="19"/>
  <c r="CZ7" i="19" s="1"/>
  <c r="F29" i="23"/>
  <c r="F39" i="23"/>
  <c r="DL4" i="19"/>
  <c r="DL5" i="19"/>
  <c r="DL7" i="19" s="1"/>
  <c r="F11" i="23"/>
  <c r="P19" i="24" s="1"/>
  <c r="EJ5" i="19"/>
  <c r="EJ7" i="19" s="1"/>
  <c r="EG5" i="19"/>
  <c r="EG7" i="19" s="1"/>
  <c r="E40" i="25"/>
  <c r="F40" i="25"/>
  <c r="E4" i="25"/>
  <c r="E5" i="25"/>
  <c r="E6" i="25"/>
  <c r="E7" i="25"/>
  <c r="E8" i="25"/>
  <c r="G8" i="25" s="1"/>
  <c r="E9" i="25"/>
  <c r="E10" i="25"/>
  <c r="E11" i="25"/>
  <c r="E12" i="25"/>
  <c r="E13" i="25"/>
  <c r="E14" i="25"/>
  <c r="E15" i="25"/>
  <c r="G15" i="25" s="1"/>
  <c r="E16" i="25"/>
  <c r="E17" i="25"/>
  <c r="E18" i="25"/>
  <c r="E19" i="25"/>
  <c r="G19" i="25" s="1"/>
  <c r="E20" i="25"/>
  <c r="G20" i="25" s="1"/>
  <c r="E21" i="25"/>
  <c r="E22" i="25"/>
  <c r="E23" i="25"/>
  <c r="G23" i="25" s="1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G37" i="25" s="1"/>
  <c r="E38" i="25"/>
  <c r="E39" i="25"/>
  <c r="G39" i="25" s="1"/>
  <c r="E41" i="25"/>
  <c r="E42" i="25"/>
  <c r="E43" i="25"/>
  <c r="E44" i="25"/>
  <c r="G44" i="25" s="1"/>
  <c r="E45" i="25"/>
  <c r="E46" i="25"/>
  <c r="E47" i="25"/>
  <c r="E48" i="25"/>
  <c r="E49" i="25"/>
  <c r="E50" i="25"/>
  <c r="E51" i="25"/>
  <c r="E52" i="25"/>
  <c r="G52" i="25" s="1"/>
  <c r="E53" i="25"/>
  <c r="E54" i="25"/>
  <c r="E55" i="25"/>
  <c r="E56" i="25"/>
  <c r="G56" i="25" s="1"/>
  <c r="F4" i="25"/>
  <c r="G4" i="25" s="1"/>
  <c r="F5" i="25"/>
  <c r="F6" i="25"/>
  <c r="F7" i="25"/>
  <c r="F8" i="25"/>
  <c r="F9" i="25"/>
  <c r="F10" i="25"/>
  <c r="F11" i="25"/>
  <c r="F12" i="25"/>
  <c r="G12" i="25" s="1"/>
  <c r="F13" i="25"/>
  <c r="F14" i="25"/>
  <c r="F15" i="25"/>
  <c r="F16" i="25"/>
  <c r="G16" i="25" s="1"/>
  <c r="F17" i="25"/>
  <c r="F18" i="25"/>
  <c r="F19" i="25"/>
  <c r="F20" i="25"/>
  <c r="F21" i="25"/>
  <c r="F22" i="25"/>
  <c r="F23" i="25"/>
  <c r="F24" i="25"/>
  <c r="F25" i="25"/>
  <c r="F26" i="25"/>
  <c r="F27" i="25"/>
  <c r="F28" i="25"/>
  <c r="G28" i="25" s="1"/>
  <c r="F29" i="25"/>
  <c r="G29" i="25" s="1"/>
  <c r="F30" i="25"/>
  <c r="F31" i="25"/>
  <c r="F32" i="25"/>
  <c r="F33" i="25"/>
  <c r="F34" i="25"/>
  <c r="F35" i="25"/>
  <c r="F36" i="25"/>
  <c r="F37" i="25"/>
  <c r="F38" i="25"/>
  <c r="F39" i="25"/>
  <c r="F41" i="25"/>
  <c r="G41" i="25" s="1"/>
  <c r="F42" i="25"/>
  <c r="F43" i="25"/>
  <c r="F44" i="25"/>
  <c r="F45" i="25"/>
  <c r="G45" i="25" s="1"/>
  <c r="F46" i="25"/>
  <c r="F47" i="25"/>
  <c r="F48" i="25"/>
  <c r="F49" i="25"/>
  <c r="F50" i="25"/>
  <c r="F51" i="25"/>
  <c r="F52" i="25"/>
  <c r="F53" i="25"/>
  <c r="G53" i="25" s="1"/>
  <c r="F54" i="25"/>
  <c r="F55" i="25"/>
  <c r="F56" i="25"/>
  <c r="G17" i="25"/>
  <c r="G38" i="25"/>
  <c r="G25" i="25"/>
  <c r="G35" i="25"/>
  <c r="G46" i="25"/>
  <c r="G9" i="25"/>
  <c r="G7" i="25"/>
  <c r="G47" i="25"/>
  <c r="G51" i="25"/>
  <c r="G49" i="25"/>
  <c r="G43" i="25"/>
  <c r="F20" i="23"/>
  <c r="P28" i="24" s="1"/>
  <c r="F6" i="23"/>
  <c r="HD4" i="19"/>
  <c r="G26" i="27"/>
  <c r="I8" i="27"/>
  <c r="G48" i="27"/>
  <c r="G35" i="27"/>
  <c r="G50" i="27"/>
  <c r="HA4" i="19"/>
  <c r="G23" i="27"/>
  <c r="G37" i="27"/>
  <c r="G14" i="27"/>
  <c r="G46" i="27"/>
  <c r="HM4" i="19"/>
  <c r="G43" i="27"/>
  <c r="G51" i="27"/>
  <c r="G52" i="27"/>
  <c r="G6" i="27"/>
  <c r="G47" i="27"/>
  <c r="G21" i="27"/>
  <c r="G57" i="27"/>
  <c r="G8" i="27"/>
  <c r="G45" i="27"/>
  <c r="G55" i="27"/>
  <c r="G16" i="27"/>
  <c r="G31" i="27"/>
  <c r="G15" i="27"/>
  <c r="JC29" i="19" s="1"/>
  <c r="G53" i="27"/>
  <c r="G5" i="27"/>
  <c r="G41" i="27"/>
  <c r="G30" i="27"/>
  <c r="G20" i="27"/>
  <c r="G12" i="27"/>
  <c r="G42" i="27"/>
  <c r="G9" i="27"/>
  <c r="G11" i="27"/>
  <c r="G19" i="27"/>
  <c r="G33" i="27"/>
  <c r="G18" i="27"/>
  <c r="G17" i="27"/>
  <c r="G7" i="27"/>
  <c r="G13" i="27"/>
  <c r="G54" i="27"/>
  <c r="G24" i="27"/>
  <c r="G40" i="27"/>
  <c r="G32" i="27"/>
  <c r="C158" i="21"/>
  <c r="D158" i="21"/>
  <c r="E158" i="21"/>
  <c r="F158" i="21"/>
  <c r="G158" i="21"/>
  <c r="H158" i="21"/>
  <c r="I158" i="21"/>
  <c r="J158" i="21"/>
  <c r="K158" i="21"/>
  <c r="L158" i="21"/>
  <c r="M158" i="21"/>
  <c r="N158" i="21"/>
  <c r="O158" i="21"/>
  <c r="P158" i="21"/>
  <c r="Q158" i="21"/>
  <c r="B158" i="21"/>
  <c r="H5" i="27"/>
  <c r="G38" i="27"/>
  <c r="G10" i="27"/>
  <c r="G22" i="27"/>
  <c r="G25" i="27"/>
  <c r="G28" i="27"/>
  <c r="G27" i="27"/>
  <c r="G29" i="27"/>
  <c r="G34" i="27"/>
  <c r="G36" i="27"/>
  <c r="G39" i="27"/>
  <c r="G44" i="27"/>
  <c r="G49" i="27"/>
  <c r="G56" i="27"/>
  <c r="G4" i="27"/>
  <c r="I19" i="27"/>
  <c r="I42" i="27"/>
  <c r="H7" i="27"/>
  <c r="H12" i="27"/>
  <c r="H18" i="27"/>
  <c r="H24" i="27"/>
  <c r="H29" i="27"/>
  <c r="H34" i="27"/>
  <c r="H40" i="27"/>
  <c r="H45" i="27"/>
  <c r="H48" i="27"/>
  <c r="H56" i="27"/>
  <c r="E63" i="27"/>
  <c r="F63" i="27"/>
  <c r="E62" i="27"/>
  <c r="F62" i="27"/>
  <c r="GU9" i="19"/>
  <c r="P23" i="24"/>
  <c r="E303" i="20"/>
  <c r="F303" i="20"/>
  <c r="G303" i="20"/>
  <c r="H303" i="20"/>
  <c r="I303" i="20"/>
  <c r="J303" i="20"/>
  <c r="K303" i="20"/>
  <c r="L303" i="20"/>
  <c r="E304" i="20"/>
  <c r="E307" i="20" s="1"/>
  <c r="F304" i="20"/>
  <c r="F302" i="20" s="1"/>
  <c r="G304" i="20"/>
  <c r="G302" i="20" s="1"/>
  <c r="H304" i="20"/>
  <c r="H302" i="20" s="1"/>
  <c r="I304" i="20"/>
  <c r="I302" i="20" s="1"/>
  <c r="J304" i="20"/>
  <c r="J302" i="20" s="1"/>
  <c r="K304" i="20"/>
  <c r="K302" i="20" s="1"/>
  <c r="L304" i="20"/>
  <c r="L302" i="20" s="1"/>
  <c r="G27" i="25"/>
  <c r="G32" i="25"/>
  <c r="B276" i="18"/>
  <c r="H276" i="18"/>
  <c r="J276" i="18"/>
  <c r="N276" i="18"/>
  <c r="T276" i="18"/>
  <c r="V276" i="18"/>
  <c r="X276" i="18"/>
  <c r="Z276" i="18"/>
  <c r="AB276" i="18"/>
  <c r="AF276" i="18"/>
  <c r="AH276" i="18"/>
  <c r="AL276" i="18"/>
  <c r="AR276" i="18"/>
  <c r="AZ276" i="18"/>
  <c r="BB276" i="18"/>
  <c r="D279" i="18"/>
  <c r="F279" i="18" s="1"/>
  <c r="H279" i="18" s="1"/>
  <c r="J279" i="18" s="1"/>
  <c r="L279" i="18" s="1"/>
  <c r="N279" i="18" s="1"/>
  <c r="P279" i="18" s="1"/>
  <c r="R279" i="18" s="1"/>
  <c r="T279" i="18" s="1"/>
  <c r="V279" i="18" s="1"/>
  <c r="X279" i="18" s="1"/>
  <c r="Z279" i="18" s="1"/>
  <c r="AB279" i="18" s="1"/>
  <c r="AD279" i="18" s="1"/>
  <c r="AF279" i="18" s="1"/>
  <c r="AH279" i="18" s="1"/>
  <c r="AJ279" i="18" s="1"/>
  <c r="BD5" i="19"/>
  <c r="BG5" i="19"/>
  <c r="G10" i="25"/>
  <c r="G11" i="25"/>
  <c r="G24" i="25"/>
  <c r="G26" i="25"/>
  <c r="G31" i="25"/>
  <c r="G33" i="25"/>
  <c r="G36" i="25"/>
  <c r="G42" i="25"/>
  <c r="G48" i="25"/>
  <c r="G55" i="25"/>
  <c r="E60" i="25"/>
  <c r="EP5" i="19"/>
  <c r="CP276" i="18"/>
  <c r="BT276" i="18"/>
  <c r="D55" i="23"/>
  <c r="F55" i="23" s="1"/>
  <c r="I30" i="23" s="1"/>
  <c r="S8" i="24" s="1"/>
  <c r="T8" i="24" s="1"/>
  <c r="E55" i="23"/>
  <c r="H48" i="23" s="1"/>
  <c r="R13" i="24"/>
  <c r="F7" i="23"/>
  <c r="P15" i="24"/>
  <c r="F8" i="23"/>
  <c r="P16" i="24" s="1"/>
  <c r="F16" i="23"/>
  <c r="N20" i="24" s="1"/>
  <c r="F19" i="23"/>
  <c r="P27" i="24" s="1"/>
  <c r="F27" i="23"/>
  <c r="P35" i="24" s="1"/>
  <c r="P9" i="24"/>
  <c r="N13" i="24"/>
  <c r="F10" i="23"/>
  <c r="N24" i="24"/>
  <c r="N28" i="24"/>
  <c r="F28" i="23"/>
  <c r="N29" i="24" s="1"/>
  <c r="L13" i="24"/>
  <c r="L12" i="24"/>
  <c r="L14" i="24"/>
  <c r="L15" i="24"/>
  <c r="L16" i="24"/>
  <c r="L17" i="24"/>
  <c r="L18" i="24"/>
  <c r="L19" i="24"/>
  <c r="L20" i="24"/>
  <c r="L21" i="24"/>
  <c r="L22" i="24"/>
  <c r="L23" i="24"/>
  <c r="N9" i="24"/>
  <c r="L9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12" i="24"/>
  <c r="J5" i="24" s="1"/>
  <c r="J9" i="24"/>
  <c r="H21" i="24"/>
  <c r="H20" i="24"/>
  <c r="H19" i="24"/>
  <c r="H18" i="24"/>
  <c r="H17" i="24"/>
  <c r="H16" i="24"/>
  <c r="H15" i="24"/>
  <c r="H14" i="24"/>
  <c r="H13" i="24"/>
  <c r="H12" i="24"/>
  <c r="H9" i="24"/>
  <c r="F21" i="24"/>
  <c r="F20" i="24"/>
  <c r="F19" i="24"/>
  <c r="F18" i="24"/>
  <c r="F17" i="24"/>
  <c r="F16" i="24"/>
  <c r="F15" i="24"/>
  <c r="F14" i="24"/>
  <c r="F12" i="24"/>
  <c r="F13" i="24"/>
  <c r="F9" i="24"/>
  <c r="D13" i="24"/>
  <c r="D14" i="24"/>
  <c r="D15" i="24"/>
  <c r="D16" i="24"/>
  <c r="D17" i="24"/>
  <c r="D18" i="24"/>
  <c r="D19" i="24"/>
  <c r="D20" i="24"/>
  <c r="D21" i="24"/>
  <c r="D22" i="24"/>
  <c r="D23" i="24"/>
  <c r="D4" i="24"/>
  <c r="D9" i="24"/>
  <c r="D12" i="24"/>
  <c r="B13" i="24"/>
  <c r="B14" i="24"/>
  <c r="B15" i="24"/>
  <c r="B16" i="24"/>
  <c r="B17" i="24"/>
  <c r="B18" i="24"/>
  <c r="B19" i="24"/>
  <c r="B20" i="24"/>
  <c r="B21" i="24"/>
  <c r="B22" i="24"/>
  <c r="B23" i="24"/>
  <c r="B12" i="24"/>
  <c r="B5" i="24" s="1"/>
  <c r="B9" i="24"/>
  <c r="E56" i="23"/>
  <c r="E57" i="23"/>
  <c r="D57" i="23"/>
  <c r="D56" i="23"/>
  <c r="P14" i="24"/>
  <c r="N14" i="24"/>
  <c r="F9" i="23"/>
  <c r="F12" i="23"/>
  <c r="F13" i="23"/>
  <c r="P21" i="24" s="1"/>
  <c r="F21" i="23"/>
  <c r="P29" i="24" s="1"/>
  <c r="F18" i="23"/>
  <c r="N21" i="24" s="1"/>
  <c r="F14" i="23"/>
  <c r="P22" i="24"/>
  <c r="F17" i="23"/>
  <c r="P25" i="24" s="1"/>
  <c r="F24" i="23"/>
  <c r="P32" i="24"/>
  <c r="P30" i="24"/>
  <c r="F26" i="23"/>
  <c r="F31" i="23"/>
  <c r="N32" i="24"/>
  <c r="F34" i="23"/>
  <c r="F33" i="23"/>
  <c r="N30" i="24"/>
  <c r="N31" i="24"/>
  <c r="F37" i="23"/>
  <c r="F38" i="23"/>
  <c r="I38" i="23"/>
  <c r="F36" i="23"/>
  <c r="F35" i="23"/>
  <c r="F43" i="23"/>
  <c r="F44" i="23"/>
  <c r="I44" i="23" s="1"/>
  <c r="F45" i="23"/>
  <c r="F41" i="23"/>
  <c r="F46" i="23"/>
  <c r="F42" i="23"/>
  <c r="F47" i="23"/>
  <c r="I47" i="23" s="1"/>
  <c r="F48" i="23"/>
  <c r="F49" i="23"/>
  <c r="I49" i="23" s="1"/>
  <c r="F50" i="23"/>
  <c r="F51" i="23"/>
  <c r="F52" i="23"/>
  <c r="F53" i="23"/>
  <c r="I53" i="23" s="1"/>
  <c r="B24" i="22"/>
  <c r="G47" i="23"/>
  <c r="G33" i="23"/>
  <c r="G13" i="23"/>
  <c r="G31" i="23"/>
  <c r="G6" i="23"/>
  <c r="G21" i="23"/>
  <c r="G42" i="23"/>
  <c r="H15" i="23"/>
  <c r="H47" i="23"/>
  <c r="H13" i="23"/>
  <c r="P33" i="24"/>
  <c r="N26" i="24"/>
  <c r="N19" i="24"/>
  <c r="P31" i="24"/>
  <c r="N25" i="24"/>
  <c r="P17" i="24"/>
  <c r="N15" i="24"/>
  <c r="CT276" i="18"/>
  <c r="M312" i="20"/>
  <c r="L312" i="20"/>
  <c r="J313" i="20"/>
  <c r="L311" i="20"/>
  <c r="P311" i="20"/>
  <c r="I25" i="23"/>
  <c r="N18" i="24"/>
  <c r="N22" i="24"/>
  <c r="I30" i="27"/>
  <c r="I7" i="27"/>
  <c r="I29" i="27"/>
  <c r="I50" i="27"/>
  <c r="H4" i="27"/>
  <c r="H54" i="27"/>
  <c r="H17" i="27"/>
  <c r="H47" i="27"/>
  <c r="H43" i="27"/>
  <c r="H39" i="27"/>
  <c r="H35" i="27"/>
  <c r="H31" i="27"/>
  <c r="H28" i="27"/>
  <c r="H23" i="27"/>
  <c r="H19" i="27"/>
  <c r="H14" i="27"/>
  <c r="H10" i="27"/>
  <c r="H6" i="27"/>
  <c r="E313" i="20"/>
  <c r="E318" i="20" s="1"/>
  <c r="E310" i="20"/>
  <c r="E315" i="20" s="1"/>
  <c r="G312" i="20"/>
  <c r="E311" i="20"/>
  <c r="E316" i="20" s="1"/>
  <c r="O313" i="20"/>
  <c r="O310" i="20"/>
  <c r="G311" i="20"/>
  <c r="N313" i="20"/>
  <c r="I313" i="20"/>
  <c r="K312" i="20"/>
  <c r="G310" i="20"/>
  <c r="I310" i="20"/>
  <c r="O311" i="20"/>
  <c r="F312" i="20"/>
  <c r="N310" i="20"/>
  <c r="M311" i="20"/>
  <c r="J311" i="20"/>
  <c r="N311" i="20"/>
  <c r="M313" i="20"/>
  <c r="G313" i="20"/>
  <c r="P312" i="20"/>
  <c r="J312" i="20"/>
  <c r="E312" i="20"/>
  <c r="E317" i="20" s="1"/>
  <c r="K310" i="20"/>
  <c r="F311" i="20"/>
  <c r="K311" i="20"/>
  <c r="F310" i="20"/>
  <c r="K313" i="20"/>
  <c r="F313" i="20"/>
  <c r="O312" i="20"/>
  <c r="H312" i="20"/>
  <c r="L310" i="20"/>
  <c r="I311" i="20"/>
  <c r="J310" i="20"/>
  <c r="H311" i="20"/>
  <c r="P310" i="20"/>
  <c r="M310" i="20"/>
  <c r="P313" i="20"/>
  <c r="L313" i="20"/>
  <c r="H313" i="20"/>
  <c r="H310" i="20"/>
  <c r="N312" i="20"/>
  <c r="I312" i="20"/>
  <c r="H5" i="24"/>
  <c r="H7" i="24" s="1"/>
  <c r="H6" i="24"/>
  <c r="I10" i="23"/>
  <c r="P18" i="24"/>
  <c r="P34" i="24"/>
  <c r="F60" i="25"/>
  <c r="G60" i="25"/>
  <c r="F57" i="23"/>
  <c r="F56" i="23"/>
  <c r="I23" i="23"/>
  <c r="I31" i="23"/>
  <c r="G54" i="25"/>
  <c r="G13" i="25"/>
  <c r="G6" i="25"/>
  <c r="N27" i="24"/>
  <c r="I55" i="23"/>
  <c r="I28" i="23"/>
  <c r="I4" i="23"/>
  <c r="I50" i="23"/>
  <c r="I37" i="23"/>
  <c r="I21" i="23"/>
  <c r="H44" i="23"/>
  <c r="H26" i="23"/>
  <c r="H7" i="23"/>
  <c r="H41" i="23"/>
  <c r="H31" i="23"/>
  <c r="H8" i="23"/>
  <c r="H53" i="23"/>
  <c r="H39" i="23"/>
  <c r="H36" i="23"/>
  <c r="H27" i="23"/>
  <c r="H24" i="23"/>
  <c r="H12" i="23"/>
  <c r="H6" i="23"/>
  <c r="I24" i="23"/>
  <c r="I35" i="23"/>
  <c r="I46" i="23"/>
  <c r="I9" i="23"/>
  <c r="N16" i="24"/>
  <c r="N33" i="24"/>
  <c r="I32" i="23"/>
  <c r="I22" i="23"/>
  <c r="S5" i="24"/>
  <c r="T5" i="24"/>
  <c r="H57" i="27"/>
  <c r="H50" i="27"/>
  <c r="H49" i="27"/>
  <c r="H41" i="27"/>
  <c r="H37" i="27"/>
  <c r="H32" i="27"/>
  <c r="H26" i="27"/>
  <c r="H21" i="27"/>
  <c r="H15" i="27"/>
  <c r="H9" i="27"/>
  <c r="H55" i="27"/>
  <c r="H52" i="27"/>
  <c r="H46" i="27"/>
  <c r="H42" i="27"/>
  <c r="H36" i="27"/>
  <c r="H30" i="27"/>
  <c r="H25" i="27"/>
  <c r="H20" i="27"/>
  <c r="H13" i="27"/>
  <c r="H8" i="27"/>
  <c r="H53" i="27"/>
  <c r="H51" i="27"/>
  <c r="H44" i="27"/>
  <c r="H38" i="27"/>
  <c r="H33" i="27"/>
  <c r="H27" i="27"/>
  <c r="H22" i="27"/>
  <c r="H16" i="27"/>
  <c r="H11" i="27"/>
  <c r="AV51" i="21" l="1"/>
  <c r="AV16" i="21"/>
  <c r="AV23" i="21"/>
  <c r="AV46" i="21"/>
  <c r="AV41" i="21"/>
  <c r="R51" i="21"/>
  <c r="R16" i="21"/>
  <c r="R23" i="21"/>
  <c r="R46" i="21"/>
  <c r="R41" i="21"/>
  <c r="CA51" i="21"/>
  <c r="CA16" i="21"/>
  <c r="CA23" i="21"/>
  <c r="CA46" i="21"/>
  <c r="CA41" i="21"/>
  <c r="S51" i="21"/>
  <c r="S16" i="21"/>
  <c r="S23" i="21"/>
  <c r="S46" i="21"/>
  <c r="S41" i="21"/>
  <c r="CA30" i="21"/>
  <c r="CA26" i="21"/>
  <c r="S30" i="21"/>
  <c r="S26" i="21"/>
  <c r="AV30" i="21"/>
  <c r="AV26" i="21"/>
  <c r="R30" i="21"/>
  <c r="R26" i="21"/>
  <c r="AV28" i="21"/>
  <c r="AV52" i="21"/>
  <c r="AV54" i="21"/>
  <c r="R52" i="21"/>
  <c r="R54" i="21"/>
  <c r="R28" i="21"/>
  <c r="CA52" i="21"/>
  <c r="CA54" i="21"/>
  <c r="CA28" i="21"/>
  <c r="S54" i="21"/>
  <c r="S28" i="21"/>
  <c r="S52" i="21"/>
  <c r="S32" i="21"/>
  <c r="S154" i="21"/>
  <c r="S53" i="21"/>
  <c r="S153" i="21"/>
  <c r="R32" i="21"/>
  <c r="R154" i="21"/>
  <c r="R53" i="21"/>
  <c r="R153" i="21"/>
  <c r="AV32" i="21"/>
  <c r="AV154" i="21"/>
  <c r="AV53" i="21"/>
  <c r="AV153" i="21"/>
  <c r="CA32" i="21"/>
  <c r="CA154" i="21"/>
  <c r="CA53" i="21"/>
  <c r="CA153" i="21"/>
  <c r="I27" i="23"/>
  <c r="I48" i="23"/>
  <c r="H37" i="23"/>
  <c r="H4" i="23"/>
  <c r="G29" i="23"/>
  <c r="G15" i="23"/>
  <c r="H42" i="23"/>
  <c r="G10" i="23"/>
  <c r="G22" i="23"/>
  <c r="G43" i="23"/>
  <c r="I51" i="23"/>
  <c r="I41" i="23"/>
  <c r="I33" i="23"/>
  <c r="I26" i="23"/>
  <c r="S9" i="24" s="1"/>
  <c r="T9" i="24" s="1"/>
  <c r="N23" i="24"/>
  <c r="L6" i="24"/>
  <c r="I46" i="25"/>
  <c r="GF32" i="19" s="1"/>
  <c r="I25" i="25"/>
  <c r="I17" i="25"/>
  <c r="F58" i="25"/>
  <c r="G50" i="25"/>
  <c r="G21" i="25"/>
  <c r="FH29" i="19" s="1"/>
  <c r="E59" i="25"/>
  <c r="I29" i="23"/>
  <c r="G44" i="23"/>
  <c r="G25" i="23"/>
  <c r="G4" i="23"/>
  <c r="G20" i="23"/>
  <c r="G12" i="23"/>
  <c r="G27" i="23"/>
  <c r="G39" i="23"/>
  <c r="I17" i="23"/>
  <c r="P26" i="24"/>
  <c r="D5" i="24"/>
  <c r="N6" i="24"/>
  <c r="H23" i="23"/>
  <c r="H32" i="23"/>
  <c r="G35" i="23"/>
  <c r="G16" i="23"/>
  <c r="H17" i="23"/>
  <c r="G50" i="23"/>
  <c r="G24" i="23"/>
  <c r="G36" i="23"/>
  <c r="G53" i="23"/>
  <c r="I43" i="23"/>
  <c r="N34" i="24"/>
  <c r="P24" i="24"/>
  <c r="G34" i="25"/>
  <c r="G30" i="25"/>
  <c r="G22" i="25"/>
  <c r="G14" i="25"/>
  <c r="G40" i="25"/>
  <c r="AV47" i="21"/>
  <c r="AV50" i="21"/>
  <c r="AV45" i="21"/>
  <c r="AV44" i="21"/>
  <c r="R47" i="21"/>
  <c r="R50" i="21"/>
  <c r="R44" i="21"/>
  <c r="R45" i="21"/>
  <c r="CA47" i="21"/>
  <c r="CA50" i="21"/>
  <c r="BZ155" i="21"/>
  <c r="CF155" i="21"/>
  <c r="CK155" i="21"/>
  <c r="CO155" i="21"/>
  <c r="CT155" i="21"/>
  <c r="CT158" i="21" s="1"/>
  <c r="CX155" i="21"/>
  <c r="CA155" i="21"/>
  <c r="CG155" i="21"/>
  <c r="CP155" i="21"/>
  <c r="CU155" i="21"/>
  <c r="CU158" i="21" s="1"/>
  <c r="CM155" i="21"/>
  <c r="CA44" i="21"/>
  <c r="CQ155" i="21"/>
  <c r="CQ158" i="21" s="1"/>
  <c r="CA45" i="21"/>
  <c r="CD155" i="21"/>
  <c r="CW155" i="21"/>
  <c r="CI155" i="21"/>
  <c r="CJ155" i="21"/>
  <c r="CR155" i="21"/>
  <c r="S44" i="21"/>
  <c r="S45" i="21"/>
  <c r="S50" i="21"/>
  <c r="S47" i="21"/>
  <c r="AV40" i="21"/>
  <c r="AV7" i="21"/>
  <c r="R40" i="21"/>
  <c r="R7" i="21"/>
  <c r="CA40" i="21"/>
  <c r="CA7" i="21"/>
  <c r="S40" i="21"/>
  <c r="S7" i="21"/>
  <c r="AV61" i="21"/>
  <c r="AV57" i="21"/>
  <c r="AV56" i="21"/>
  <c r="AV58" i="21"/>
  <c r="AV35" i="21"/>
  <c r="R61" i="21"/>
  <c r="R58" i="21"/>
  <c r="R56" i="21"/>
  <c r="R57" i="21"/>
  <c r="R35" i="21"/>
  <c r="CA57" i="21"/>
  <c r="CA58" i="21"/>
  <c r="CA56" i="21"/>
  <c r="CA35" i="21"/>
  <c r="S61" i="21"/>
  <c r="S57" i="21"/>
  <c r="S58" i="21"/>
  <c r="S56" i="21"/>
  <c r="S35" i="21"/>
  <c r="CA63" i="21"/>
  <c r="CA61" i="21"/>
  <c r="T302" i="20"/>
  <c r="T309" i="20" s="1"/>
  <c r="P302" i="20"/>
  <c r="P309" i="20" s="1"/>
  <c r="S302" i="20"/>
  <c r="S309" i="20" s="1"/>
  <c r="O302" i="20"/>
  <c r="O309" i="20" s="1"/>
  <c r="W302" i="20"/>
  <c r="W309" i="20" s="1"/>
  <c r="R302" i="20"/>
  <c r="R309" i="20" s="1"/>
  <c r="N302" i="20"/>
  <c r="N309" i="20" s="1"/>
  <c r="U302" i="20"/>
  <c r="U309" i="20" s="1"/>
  <c r="Q302" i="20"/>
  <c r="Q309" i="20" s="1"/>
  <c r="M302" i="20"/>
  <c r="M309" i="20" s="1"/>
  <c r="E302" i="20"/>
  <c r="E305" i="20" s="1"/>
  <c r="F305" i="20" s="1"/>
  <c r="G305" i="20" s="1"/>
  <c r="H305" i="20" s="1"/>
  <c r="I305" i="20" s="1"/>
  <c r="J305" i="20" s="1"/>
  <c r="K305" i="20" s="1"/>
  <c r="L305" i="20" s="1"/>
  <c r="V302" i="20"/>
  <c r="V309" i="20" s="1"/>
  <c r="J309" i="20"/>
  <c r="F309" i="20"/>
  <c r="E309" i="20"/>
  <c r="E314" i="20" s="1"/>
  <c r="I309" i="20"/>
  <c r="L309" i="20"/>
  <c r="H309" i="20"/>
  <c r="K309" i="20"/>
  <c r="G309" i="20"/>
  <c r="S21" i="21"/>
  <c r="S63" i="21"/>
  <c r="AV21" i="21"/>
  <c r="AV63" i="21"/>
  <c r="R21" i="21"/>
  <c r="R63" i="21"/>
  <c r="CA33" i="21"/>
  <c r="CA21" i="21"/>
  <c r="AV10" i="21"/>
  <c r="AV33" i="21"/>
  <c r="R10" i="21"/>
  <c r="R33" i="21"/>
  <c r="S10" i="21"/>
  <c r="S33" i="21"/>
  <c r="CA10" i="21"/>
  <c r="CA67" i="21"/>
  <c r="CA68" i="21"/>
  <c r="S67" i="21"/>
  <c r="S68" i="21"/>
  <c r="AV67" i="21"/>
  <c r="AV68" i="21"/>
  <c r="R67" i="21"/>
  <c r="R68" i="21"/>
  <c r="CA147" i="21"/>
  <c r="S20" i="21"/>
  <c r="S71" i="21"/>
  <c r="S49" i="21"/>
  <c r="S14" i="21"/>
  <c r="S147" i="21"/>
  <c r="S72" i="21"/>
  <c r="S36" i="21"/>
  <c r="S70" i="21"/>
  <c r="S48" i="21"/>
  <c r="AV20" i="21"/>
  <c r="AV147" i="21"/>
  <c r="R20" i="21"/>
  <c r="R72" i="21"/>
  <c r="R71" i="21"/>
  <c r="R36" i="21"/>
  <c r="R49" i="21"/>
  <c r="R70" i="21"/>
  <c r="R48" i="21"/>
  <c r="R147" i="21"/>
  <c r="R14" i="21"/>
  <c r="CA20" i="21"/>
  <c r="I34" i="23"/>
  <c r="N35" i="24"/>
  <c r="F5" i="24"/>
  <c r="P20" i="24"/>
  <c r="P5" i="24" s="1"/>
  <c r="N17" i="24"/>
  <c r="I12" i="23"/>
  <c r="S4" i="24" s="1"/>
  <c r="T4" i="24" s="1"/>
  <c r="H4" i="24"/>
  <c r="L4" i="24"/>
  <c r="GF33" i="19"/>
  <c r="GO29" i="19"/>
  <c r="GL25" i="19"/>
  <c r="GL15" i="19" s="1"/>
  <c r="GX27" i="19"/>
  <c r="I19" i="25"/>
  <c r="I45" i="25"/>
  <c r="I7" i="25"/>
  <c r="I35" i="25"/>
  <c r="I53" i="25"/>
  <c r="I23" i="25"/>
  <c r="I9" i="25"/>
  <c r="I41" i="25"/>
  <c r="I49" i="25"/>
  <c r="GF43" i="19" s="1"/>
  <c r="I21" i="25"/>
  <c r="I47" i="25"/>
  <c r="I30" i="25"/>
  <c r="I51" i="25"/>
  <c r="GF37" i="19" s="1"/>
  <c r="I18" i="25"/>
  <c r="GF41" i="19" s="1"/>
  <c r="I43" i="25"/>
  <c r="H17" i="25"/>
  <c r="GI43" i="19" s="1"/>
  <c r="GI27" i="19" s="1"/>
  <c r="I45" i="23"/>
  <c r="I42" i="23"/>
  <c r="S7" i="24" s="1"/>
  <c r="T7" i="24" s="1"/>
  <c r="I11" i="23"/>
  <c r="I20" i="23"/>
  <c r="S12" i="24" s="1"/>
  <c r="T12" i="24" s="1"/>
  <c r="I14" i="23"/>
  <c r="I15" i="23"/>
  <c r="S3" i="24" s="1"/>
  <c r="T3" i="24" s="1"/>
  <c r="I52" i="23"/>
  <c r="I36" i="23"/>
  <c r="P6" i="24"/>
  <c r="I39" i="23"/>
  <c r="I13" i="23"/>
  <c r="S6" i="24" s="1"/>
  <c r="T6" i="24" s="1"/>
  <c r="I40" i="23"/>
  <c r="I18" i="23"/>
  <c r="I19" i="23"/>
  <c r="S10" i="24" s="1"/>
  <c r="T10" i="24" s="1"/>
  <c r="I7" i="23"/>
  <c r="I6" i="23"/>
  <c r="FH27" i="19"/>
  <c r="L5" i="24"/>
  <c r="L7" i="24" s="1"/>
  <c r="I44" i="25"/>
  <c r="I15" i="25"/>
  <c r="I40" i="25"/>
  <c r="I8" i="23"/>
  <c r="H9" i="23"/>
  <c r="H14" i="23"/>
  <c r="H33" i="23"/>
  <c r="H45" i="23"/>
  <c r="H51" i="23"/>
  <c r="H19" i="23"/>
  <c r="H40" i="23"/>
  <c r="G52" i="23"/>
  <c r="G40" i="23"/>
  <c r="G28" i="23"/>
  <c r="G19" i="23"/>
  <c r="G7" i="23"/>
  <c r="I16" i="23"/>
  <c r="H16" i="23"/>
  <c r="H29" i="23"/>
  <c r="H52" i="23"/>
  <c r="G32" i="23"/>
  <c r="G9" i="23"/>
  <c r="G18" i="23"/>
  <c r="G23" i="23"/>
  <c r="G30" i="23"/>
  <c r="G45" i="23"/>
  <c r="G49" i="23"/>
  <c r="D6" i="24"/>
  <c r="D7" i="24" s="1"/>
  <c r="D10" i="24" s="1"/>
  <c r="F6" i="24"/>
  <c r="H10" i="24"/>
  <c r="N12" i="24"/>
  <c r="I5" i="23"/>
  <c r="S11" i="24" s="1"/>
  <c r="T11" i="24" s="1"/>
  <c r="F59" i="25"/>
  <c r="G59" i="25" s="1"/>
  <c r="G5" i="25"/>
  <c r="I16" i="25"/>
  <c r="H14" i="25"/>
  <c r="GI36" i="19" s="1"/>
  <c r="GI20" i="19" s="1"/>
  <c r="H21" i="25"/>
  <c r="GI32" i="19" s="1"/>
  <c r="GI16" i="19" s="1"/>
  <c r="G18" i="25"/>
  <c r="E58" i="25"/>
  <c r="H18" i="25" s="1"/>
  <c r="GI39" i="19" s="1"/>
  <c r="GI23" i="19" s="1"/>
  <c r="F60" i="23"/>
  <c r="FH31" i="19"/>
  <c r="S77" i="21"/>
  <c r="S76" i="21"/>
  <c r="S75" i="21"/>
  <c r="H11" i="23"/>
  <c r="H22" i="23"/>
  <c r="H30" i="23"/>
  <c r="H46" i="23"/>
  <c r="H5" i="23"/>
  <c r="H25" i="23"/>
  <c r="H50" i="23"/>
  <c r="G48" i="23"/>
  <c r="G38" i="23"/>
  <c r="G26" i="23"/>
  <c r="G17" i="23"/>
  <c r="G5" i="23"/>
  <c r="H21" i="23"/>
  <c r="H38" i="23"/>
  <c r="G8" i="23"/>
  <c r="G41" i="23"/>
  <c r="G11" i="23"/>
  <c r="G14" i="23"/>
  <c r="G34" i="23"/>
  <c r="G37" i="23"/>
  <c r="G46" i="23"/>
  <c r="G51" i="23"/>
  <c r="H55" i="23"/>
  <c r="B6" i="24"/>
  <c r="B7" i="24" s="1"/>
  <c r="B10" i="24" s="1"/>
  <c r="J6" i="24"/>
  <c r="J7" i="24" s="1"/>
  <c r="J10" i="24" s="1"/>
  <c r="H40" i="25"/>
  <c r="GI31" i="19" s="1"/>
  <c r="GI15" i="19" s="1"/>
  <c r="CA77" i="21"/>
  <c r="CA76" i="21"/>
  <c r="CA75" i="21"/>
  <c r="FH30" i="19"/>
  <c r="AV75" i="21"/>
  <c r="AV76" i="21"/>
  <c r="AV77" i="21"/>
  <c r="R77" i="21"/>
  <c r="R76" i="21"/>
  <c r="R75" i="21"/>
  <c r="FT29" i="19"/>
  <c r="FH28" i="19"/>
  <c r="H10" i="23"/>
  <c r="H18" i="23"/>
  <c r="H34" i="23"/>
  <c r="H43" i="23"/>
  <c r="H49" i="23"/>
  <c r="H20" i="23"/>
  <c r="H35" i="23"/>
  <c r="H28" i="23"/>
  <c r="AV82" i="21"/>
  <c r="AV59" i="21"/>
  <c r="AV60" i="21"/>
  <c r="AV66" i="21"/>
  <c r="R82" i="21"/>
  <c r="R59" i="21"/>
  <c r="R60" i="21"/>
  <c r="R66" i="21"/>
  <c r="CA82" i="21"/>
  <c r="CA59" i="21"/>
  <c r="CA60" i="21"/>
  <c r="CA66" i="21"/>
  <c r="S60" i="21"/>
  <c r="S66" i="21"/>
  <c r="S82" i="21"/>
  <c r="S59" i="21"/>
  <c r="S104" i="21"/>
  <c r="S83" i="21"/>
  <c r="S55" i="21"/>
  <c r="CA55" i="21"/>
  <c r="CA83" i="21"/>
  <c r="AV98" i="21"/>
  <c r="AV55" i="21"/>
  <c r="AV83" i="21"/>
  <c r="R128" i="21"/>
  <c r="R55" i="21"/>
  <c r="R83" i="21"/>
  <c r="R95" i="21"/>
  <c r="AV133" i="21"/>
  <c r="R142" i="21"/>
  <c r="GD281" i="18"/>
  <c r="GE281" i="18" s="1"/>
  <c r="GF281" i="18" s="1"/>
  <c r="GG281" i="18" s="1"/>
  <c r="GH281" i="18" s="1"/>
  <c r="GI281" i="18" s="1"/>
  <c r="GJ281" i="18" s="1"/>
  <c r="GK281" i="18" s="1"/>
  <c r="GL281" i="18" s="1"/>
  <c r="GM281" i="18" s="1"/>
  <c r="GN281" i="18" s="1"/>
  <c r="GO281" i="18" s="1"/>
  <c r="GP281" i="18" s="1"/>
  <c r="GQ281" i="18" s="1"/>
  <c r="GR281" i="18" s="1"/>
  <c r="GS281" i="18" s="1"/>
  <c r="GT281" i="18" s="1"/>
  <c r="GU281" i="18" s="1"/>
  <c r="GV281" i="18" s="1"/>
  <c r="GW281" i="18" s="1"/>
  <c r="GX281" i="18" s="1"/>
  <c r="GY281" i="18" s="1"/>
  <c r="GZ281" i="18" s="1"/>
  <c r="HA281" i="18" s="1"/>
  <c r="HB281" i="18" s="1"/>
  <c r="HC281" i="18" s="1"/>
  <c r="HD281" i="18" s="1"/>
  <c r="HE281" i="18" s="1"/>
  <c r="HF281" i="18" s="1"/>
  <c r="HG281" i="18" s="1"/>
  <c r="HH281" i="18" s="1"/>
  <c r="HI281" i="18" s="1"/>
  <c r="HJ281" i="18" s="1"/>
  <c r="HK281" i="18" s="1"/>
  <c r="HL281" i="18" s="1"/>
  <c r="HM281" i="18" s="1"/>
  <c r="HN281" i="18" s="1"/>
  <c r="HO281" i="18" s="1"/>
  <c r="HP281" i="18" s="1"/>
  <c r="HQ281" i="18" s="1"/>
  <c r="HR281" i="18" s="1"/>
  <c r="HS281" i="18" s="1"/>
  <c r="HT281" i="18" s="1"/>
  <c r="HU281" i="18" s="1"/>
  <c r="HV281" i="18" s="1"/>
  <c r="HW281" i="18" s="1"/>
  <c r="HX281" i="18" s="1"/>
  <c r="HY281" i="18" s="1"/>
  <c r="HZ281" i="18" s="1"/>
  <c r="IA281" i="18" s="1"/>
  <c r="IB281" i="18" s="1"/>
  <c r="IC281" i="18" s="1"/>
  <c r="ID281" i="18" s="1"/>
  <c r="IE281" i="18" s="1"/>
  <c r="IF281" i="18" s="1"/>
  <c r="IG281" i="18" s="1"/>
  <c r="IH281" i="18" s="1"/>
  <c r="II281" i="18" s="1"/>
  <c r="IJ281" i="18" s="1"/>
  <c r="IK281" i="18" s="1"/>
  <c r="IL281" i="18" s="1"/>
  <c r="IM281" i="18" s="1"/>
  <c r="IN281" i="18" s="1"/>
  <c r="IO281" i="18" s="1"/>
  <c r="IP281" i="18" s="1"/>
  <c r="IQ281" i="18" s="1"/>
  <c r="IR281" i="18" s="1"/>
  <c r="IS281" i="18" s="1"/>
  <c r="IT281" i="18" s="1"/>
  <c r="IU281" i="18" s="1"/>
  <c r="IV281" i="18" s="1"/>
  <c r="IW281" i="18" s="1"/>
  <c r="IX281" i="18" s="1"/>
  <c r="IY281" i="18" s="1"/>
  <c r="IZ281" i="18" s="1"/>
  <c r="JA281" i="18" s="1"/>
  <c r="JB281" i="18" s="1"/>
  <c r="JC281" i="18" s="1"/>
  <c r="JD281" i="18" s="1"/>
  <c r="JE281" i="18" s="1"/>
  <c r="JF281" i="18" s="1"/>
  <c r="JG281" i="18" s="1"/>
  <c r="JH281" i="18" s="1"/>
  <c r="JI281" i="18" s="1"/>
  <c r="JJ281" i="18" s="1"/>
  <c r="JK281" i="18" s="1"/>
  <c r="JL281" i="18" s="1"/>
  <c r="JM281" i="18" s="1"/>
  <c r="JN281" i="18" s="1"/>
  <c r="JO281" i="18" s="1"/>
  <c r="R116" i="21"/>
  <c r="H61" i="27"/>
  <c r="JI32" i="19"/>
  <c r="JC28" i="19"/>
  <c r="JC30" i="19"/>
  <c r="JC27" i="19"/>
  <c r="JI31" i="19"/>
  <c r="CQ11" i="19"/>
  <c r="AE37" i="21" s="1"/>
  <c r="S96" i="21"/>
  <c r="S11" i="21"/>
  <c r="CA148" i="21"/>
  <c r="CA11" i="21"/>
  <c r="CA89" i="21"/>
  <c r="AV130" i="21"/>
  <c r="AV11" i="21"/>
  <c r="AV89" i="21"/>
  <c r="R13" i="21"/>
  <c r="R11" i="21"/>
  <c r="CP323" i="20"/>
  <c r="CQ323" i="20" s="1"/>
  <c r="CR323" i="20" s="1"/>
  <c r="CS323" i="20" s="1"/>
  <c r="S64" i="21"/>
  <c r="R129" i="21"/>
  <c r="R78" i="21"/>
  <c r="AV121" i="21"/>
  <c r="AV95" i="21"/>
  <c r="CB11" i="19"/>
  <c r="Z37" i="21" s="1"/>
  <c r="AV85" i="21"/>
  <c r="R145" i="21"/>
  <c r="R106" i="21"/>
  <c r="AV148" i="21"/>
  <c r="S109" i="21"/>
  <c r="S86" i="21"/>
  <c r="CA80" i="21"/>
  <c r="CA97" i="21"/>
  <c r="CA90" i="21"/>
  <c r="AV102" i="21"/>
  <c r="AV97" i="21"/>
  <c r="AV90" i="21"/>
  <c r="S108" i="21"/>
  <c r="S80" i="21"/>
  <c r="CA18" i="21"/>
  <c r="S144" i="21"/>
  <c r="BS11" i="19"/>
  <c r="W37" i="21" s="1"/>
  <c r="AM161" i="21"/>
  <c r="AN161" i="21" s="1"/>
  <c r="AE98" i="21"/>
  <c r="BM11" i="19"/>
  <c r="U37" i="21" s="1"/>
  <c r="S121" i="21"/>
  <c r="S43" i="21"/>
  <c r="S84" i="21"/>
  <c r="U278" i="18"/>
  <c r="AV140" i="21"/>
  <c r="AV111" i="21"/>
  <c r="AV25" i="21"/>
  <c r="AV86" i="21"/>
  <c r="BV11" i="19"/>
  <c r="X37" i="21" s="1"/>
  <c r="CA145" i="21"/>
  <c r="AE148" i="21"/>
  <c r="Z110" i="21"/>
  <c r="S126" i="21"/>
  <c r="S87" i="21"/>
  <c r="S18" i="21"/>
  <c r="R22" i="21"/>
  <c r="R127" i="21"/>
  <c r="R130" i="21"/>
  <c r="R12" i="21"/>
  <c r="AV39" i="21"/>
  <c r="AV129" i="21"/>
  <c r="AV87" i="21"/>
  <c r="AE122" i="21"/>
  <c r="EG11" i="19"/>
  <c r="AS37" i="21" s="1"/>
  <c r="CW11" i="19"/>
  <c r="AG37" i="21" s="1"/>
  <c r="AV24" i="21"/>
  <c r="DQ278" i="18"/>
  <c r="F317" i="20"/>
  <c r="G317" i="20" s="1"/>
  <c r="H317" i="20" s="1"/>
  <c r="I317" i="20" s="1"/>
  <c r="J317" i="20" s="1"/>
  <c r="K317" i="20" s="1"/>
  <c r="L317" i="20" s="1"/>
  <c r="M317" i="20" s="1"/>
  <c r="N317" i="20" s="1"/>
  <c r="O317" i="20" s="1"/>
  <c r="P317" i="20" s="1"/>
  <c r="V311" i="20"/>
  <c r="U313" i="20"/>
  <c r="R312" i="20"/>
  <c r="F307" i="20"/>
  <c r="G307" i="20" s="1"/>
  <c r="H307" i="20" s="1"/>
  <c r="I307" i="20" s="1"/>
  <c r="J307" i="20" s="1"/>
  <c r="K307" i="20" s="1"/>
  <c r="L307" i="20" s="1"/>
  <c r="M307" i="20" s="1"/>
  <c r="N307" i="20" s="1"/>
  <c r="O307" i="20" s="1"/>
  <c r="P307" i="20" s="1"/>
  <c r="Q307" i="20" s="1"/>
  <c r="R307" i="20" s="1"/>
  <c r="S307" i="20" s="1"/>
  <c r="T307" i="20" s="1"/>
  <c r="U307" i="20" s="1"/>
  <c r="V307" i="20" s="1"/>
  <c r="Q313" i="20"/>
  <c r="F318" i="20"/>
  <c r="G318" i="20" s="1"/>
  <c r="H318" i="20" s="1"/>
  <c r="I318" i="20" s="1"/>
  <c r="J318" i="20" s="1"/>
  <c r="K318" i="20" s="1"/>
  <c r="L318" i="20" s="1"/>
  <c r="M318" i="20" s="1"/>
  <c r="N318" i="20" s="1"/>
  <c r="O318" i="20" s="1"/>
  <c r="P318" i="20" s="1"/>
  <c r="F316" i="20"/>
  <c r="G316" i="20" s="1"/>
  <c r="H316" i="20" s="1"/>
  <c r="I316" i="20" s="1"/>
  <c r="J316" i="20" s="1"/>
  <c r="K316" i="20" s="1"/>
  <c r="L316" i="20" s="1"/>
  <c r="M316" i="20" s="1"/>
  <c r="N316" i="20" s="1"/>
  <c r="O316" i="20" s="1"/>
  <c r="P316" i="20" s="1"/>
  <c r="I159" i="21"/>
  <c r="BZ159" i="21"/>
  <c r="BX159" i="21"/>
  <c r="BV159" i="21"/>
  <c r="BN159" i="21"/>
  <c r="BJ159" i="21"/>
  <c r="BH159" i="21"/>
  <c r="BF159" i="21"/>
  <c r="AX159" i="21"/>
  <c r="AT159" i="21"/>
  <c r="AR159" i="21"/>
  <c r="AP159" i="21"/>
  <c r="AH159" i="21"/>
  <c r="AD159" i="21"/>
  <c r="AB159" i="21"/>
  <c r="Z159" i="21"/>
  <c r="R159" i="21"/>
  <c r="N159" i="21"/>
  <c r="L159" i="21"/>
  <c r="W307" i="20"/>
  <c r="R311" i="20"/>
  <c r="W306" i="20"/>
  <c r="V312" i="20"/>
  <c r="T310" i="20"/>
  <c r="CJ322" i="20"/>
  <c r="CH322" i="20"/>
  <c r="BX322" i="20"/>
  <c r="BT322" i="20"/>
  <c r="BL322" i="20"/>
  <c r="BH322" i="20"/>
  <c r="BD322" i="20"/>
  <c r="AZ322" i="20"/>
  <c r="V322" i="20"/>
  <c r="P322" i="20"/>
  <c r="L322" i="20"/>
  <c r="J322" i="20"/>
  <c r="H322" i="20"/>
  <c r="F322" i="20"/>
  <c r="Y322" i="20"/>
  <c r="DI278" i="18"/>
  <c r="BU278" i="18"/>
  <c r="W278" i="18"/>
  <c r="C278" i="18"/>
  <c r="EQ278" i="18"/>
  <c r="EA278" i="18"/>
  <c r="DO278" i="18"/>
  <c r="FT27" i="19" s="1"/>
  <c r="DK278" i="18"/>
  <c r="I4" i="27"/>
  <c r="I40" i="27"/>
  <c r="I20" i="27"/>
  <c r="I46" i="27"/>
  <c r="I13" i="27"/>
  <c r="I17" i="27"/>
  <c r="I31" i="27"/>
  <c r="I10" i="27"/>
  <c r="I23" i="27"/>
  <c r="I33" i="27"/>
  <c r="I43" i="27"/>
  <c r="I54" i="27"/>
  <c r="I9" i="27"/>
  <c r="I26" i="27"/>
  <c r="I41" i="27"/>
  <c r="I57" i="27"/>
  <c r="I15" i="27"/>
  <c r="I27" i="27"/>
  <c r="I37" i="27"/>
  <c r="I49" i="27"/>
  <c r="G61" i="27"/>
  <c r="J13" i="27" s="1"/>
  <c r="I6" i="27"/>
  <c r="I16" i="27"/>
  <c r="I28" i="27"/>
  <c r="I39" i="27"/>
  <c r="I51" i="27"/>
  <c r="I18" i="27"/>
  <c r="I34" i="27"/>
  <c r="I48" i="27"/>
  <c r="I11" i="27"/>
  <c r="I21" i="27"/>
  <c r="I32" i="27"/>
  <c r="I44" i="27"/>
  <c r="I52" i="27"/>
  <c r="F65" i="27"/>
  <c r="I56" i="27"/>
  <c r="I36" i="27"/>
  <c r="I12" i="27"/>
  <c r="I38" i="27"/>
  <c r="I5" i="27"/>
  <c r="I47" i="27"/>
  <c r="I25" i="27"/>
  <c r="I45" i="27"/>
  <c r="I24" i="27"/>
  <c r="I53" i="27"/>
  <c r="I22" i="27"/>
  <c r="I55" i="27"/>
  <c r="I35" i="27"/>
  <c r="I14" i="27"/>
  <c r="G62" i="27"/>
  <c r="G63" i="27"/>
  <c r="R9" i="21"/>
  <c r="R15" i="21"/>
  <c r="R24" i="21"/>
  <c r="R105" i="21"/>
  <c r="R122" i="21"/>
  <c r="R140" i="21"/>
  <c r="R94" i="21"/>
  <c r="CA278" i="18"/>
  <c r="BW278" i="18"/>
  <c r="BK278" i="18"/>
  <c r="BG278" i="18"/>
  <c r="AU278" i="18"/>
  <c r="AQ278" i="18"/>
  <c r="AC278" i="18"/>
  <c r="W39" i="21"/>
  <c r="AG65" i="21"/>
  <c r="AG79" i="21"/>
  <c r="R135" i="21"/>
  <c r="R115" i="21"/>
  <c r="R6" i="21"/>
  <c r="R8" i="21"/>
  <c r="FM278" i="18"/>
  <c r="FI278" i="18"/>
  <c r="EW278" i="18"/>
  <c r="ES278" i="18"/>
  <c r="EG278" i="18"/>
  <c r="GX22" i="19" s="1"/>
  <c r="EC278" i="18"/>
  <c r="EJ11" i="19"/>
  <c r="AT37" i="21" s="1"/>
  <c r="BY11" i="19"/>
  <c r="FC278" i="18"/>
  <c r="DE278" i="18"/>
  <c r="DA278" i="18"/>
  <c r="EY28" i="19" s="1"/>
  <c r="CK278" i="18"/>
  <c r="CC278" i="18"/>
  <c r="BA278" i="18"/>
  <c r="AI278" i="18"/>
  <c r="CB322" i="20"/>
  <c r="AT322" i="20"/>
  <c r="AL322" i="20"/>
  <c r="AH322" i="20"/>
  <c r="AD322" i="20"/>
  <c r="Q322" i="20"/>
  <c r="DG278" i="18"/>
  <c r="CI278" i="18"/>
  <c r="CE322" i="20"/>
  <c r="BR159" i="21"/>
  <c r="BB159" i="21"/>
  <c r="AL159" i="21"/>
  <c r="V159" i="21"/>
  <c r="AE31" i="21"/>
  <c r="AE91" i="21"/>
  <c r="AE117" i="21"/>
  <c r="AE134" i="21"/>
  <c r="W9" i="21"/>
  <c r="W24" i="21"/>
  <c r="W113" i="21"/>
  <c r="W143" i="21"/>
  <c r="W86" i="21"/>
  <c r="W96" i="21"/>
  <c r="W122" i="21"/>
  <c r="W22" i="21"/>
  <c r="U117" i="21"/>
  <c r="AE38" i="21"/>
  <c r="AE19" i="21"/>
  <c r="X110" i="21"/>
  <c r="X119" i="21"/>
  <c r="X127" i="21"/>
  <c r="X12" i="21"/>
  <c r="X91" i="21"/>
  <c r="X106" i="21"/>
  <c r="X138" i="21"/>
  <c r="CA79" i="21"/>
  <c r="CA86" i="21"/>
  <c r="CA109" i="21"/>
  <c r="CA135" i="21"/>
  <c r="CA100" i="21"/>
  <c r="CA123" i="21"/>
  <c r="CA101" i="21"/>
  <c r="CA134" i="21"/>
  <c r="AE111" i="21"/>
  <c r="AE79" i="21"/>
  <c r="AE5" i="21"/>
  <c r="AE138" i="21"/>
  <c r="AE127" i="21"/>
  <c r="AE85" i="21"/>
  <c r="AE146" i="21"/>
  <c r="AE86" i="21"/>
  <c r="AE9" i="21"/>
  <c r="X109" i="21"/>
  <c r="X8" i="21"/>
  <c r="W123" i="21"/>
  <c r="CA121" i="21"/>
  <c r="W134" i="21"/>
  <c r="W78" i="21"/>
  <c r="AE22" i="21"/>
  <c r="AE144" i="21"/>
  <c r="AE115" i="21"/>
  <c r="AE106" i="21"/>
  <c r="AE100" i="21"/>
  <c r="AE74" i="21"/>
  <c r="X148" i="21"/>
  <c r="X141" i="21"/>
  <c r="W140" i="21"/>
  <c r="W43" i="21"/>
  <c r="CA107" i="21"/>
  <c r="S17" i="21"/>
  <c r="S27" i="21"/>
  <c r="S74" i="21"/>
  <c r="S102" i="21"/>
  <c r="S107" i="21"/>
  <c r="S65" i="21"/>
  <c r="S113" i="21"/>
  <c r="S125" i="21"/>
  <c r="S138" i="21"/>
  <c r="S149" i="21"/>
  <c r="S3" i="21"/>
  <c r="S88" i="21"/>
  <c r="S98" i="21"/>
  <c r="S119" i="21"/>
  <c r="S114" i="21"/>
  <c r="S132" i="21"/>
  <c r="S145" i="21"/>
  <c r="S103" i="21"/>
  <c r="S38" i="21"/>
  <c r="S139" i="21"/>
  <c r="S131" i="21"/>
  <c r="S117" i="21"/>
  <c r="S134" i="21"/>
  <c r="S22" i="21"/>
  <c r="AV145" i="21"/>
  <c r="AV138" i="21"/>
  <c r="AV124" i="21"/>
  <c r="AV115" i="21"/>
  <c r="AV108" i="21"/>
  <c r="AV137" i="21"/>
  <c r="AV73" i="21"/>
  <c r="AV99" i="21"/>
  <c r="AV80" i="21"/>
  <c r="CH11" i="19"/>
  <c r="AB37" i="21" s="1"/>
  <c r="EO278" i="18"/>
  <c r="BQ278" i="18"/>
  <c r="AV113" i="21"/>
  <c r="AV105" i="21"/>
  <c r="AV141" i="21"/>
  <c r="AV5" i="21"/>
  <c r="AV27" i="21"/>
  <c r="AV29" i="21"/>
  <c r="AV107" i="21"/>
  <c r="AV65" i="21"/>
  <c r="AV117" i="21"/>
  <c r="AV126" i="21"/>
  <c r="AV135" i="21"/>
  <c r="AV143" i="21"/>
  <c r="AV22" i="21"/>
  <c r="DC11" i="19"/>
  <c r="AI37" i="21" s="1"/>
  <c r="FG278" i="18"/>
  <c r="EM278" i="18"/>
  <c r="DW278" i="18"/>
  <c r="CY278" i="18"/>
  <c r="EV24" i="19" s="1"/>
  <c r="CU278" i="18"/>
  <c r="CQ278" i="18"/>
  <c r="CM278" i="18"/>
  <c r="BE278" i="18"/>
  <c r="AM278" i="18"/>
  <c r="M278" i="18"/>
  <c r="I278" i="18"/>
  <c r="E278" i="18"/>
  <c r="CK322" i="20"/>
  <c r="BG322" i="20"/>
  <c r="BC322" i="20"/>
  <c r="AG322" i="20"/>
  <c r="AC322" i="20"/>
  <c r="M322" i="20"/>
  <c r="K322" i="20"/>
  <c r="G322" i="20"/>
  <c r="Z322" i="20"/>
  <c r="X322" i="20"/>
  <c r="BY159" i="21"/>
  <c r="BU159" i="21"/>
  <c r="AY159" i="21"/>
  <c r="AW159" i="21"/>
  <c r="AS159" i="21"/>
  <c r="AO159" i="21"/>
  <c r="S159" i="21"/>
  <c r="Q159" i="21"/>
  <c r="M159" i="21"/>
  <c r="B159" i="21"/>
  <c r="CW278" i="18"/>
  <c r="ES26" i="19" s="1"/>
  <c r="BC278" i="18"/>
  <c r="S278" i="18"/>
  <c r="K278" i="18"/>
  <c r="BW322" i="20"/>
  <c r="BS322" i="20"/>
  <c r="AW322" i="20"/>
  <c r="AS322" i="20"/>
  <c r="W322" i="20"/>
  <c r="BO159" i="21"/>
  <c r="BM159" i="21"/>
  <c r="BI159" i="21"/>
  <c r="BE159" i="21"/>
  <c r="AI159" i="21"/>
  <c r="AG159" i="21"/>
  <c r="AC159" i="21"/>
  <c r="Y159" i="21"/>
  <c r="E159" i="21"/>
  <c r="C159" i="21"/>
  <c r="AT22" i="21"/>
  <c r="CA39" i="21"/>
  <c r="CA64" i="21"/>
  <c r="CA85" i="21"/>
  <c r="CA115" i="21"/>
  <c r="CA24" i="21"/>
  <c r="CA74" i="21"/>
  <c r="AT15" i="21"/>
  <c r="AT24" i="21"/>
  <c r="AT115" i="21"/>
  <c r="AT39" i="21"/>
  <c r="Y8" i="21"/>
  <c r="Y103" i="21"/>
  <c r="Y141" i="21"/>
  <c r="Y111" i="21"/>
  <c r="Y116" i="21"/>
  <c r="Y145" i="21"/>
  <c r="CA152" i="21"/>
  <c r="CA5" i="21"/>
  <c r="CA9" i="21"/>
  <c r="CA81" i="21"/>
  <c r="CA31" i="21"/>
  <c r="CA92" i="21"/>
  <c r="CA93" i="21"/>
  <c r="CA102" i="21"/>
  <c r="CA34" i="21"/>
  <c r="CA108" i="21"/>
  <c r="CA113" i="21"/>
  <c r="CA119" i="21"/>
  <c r="CA124" i="21"/>
  <c r="CA128" i="21"/>
  <c r="CA133" i="21"/>
  <c r="CA138" i="21"/>
  <c r="CA141" i="21"/>
  <c r="CA96" i="21"/>
  <c r="CA12" i="21"/>
  <c r="CA103" i="21"/>
  <c r="CA99" i="21"/>
  <c r="CA104" i="21"/>
  <c r="CA62" i="21"/>
  <c r="CA25" i="21"/>
  <c r="CA111" i="21"/>
  <c r="CA117" i="21"/>
  <c r="CA125" i="21"/>
  <c r="CA130" i="21"/>
  <c r="CA137" i="21"/>
  <c r="CA143" i="21"/>
  <c r="CA149" i="21"/>
  <c r="CA8" i="21"/>
  <c r="CA15" i="21"/>
  <c r="CA91" i="21"/>
  <c r="CA73" i="21"/>
  <c r="CA43" i="21"/>
  <c r="CA105" i="21"/>
  <c r="CA112" i="21"/>
  <c r="CA120" i="21"/>
  <c r="CA127" i="21"/>
  <c r="CA131" i="21"/>
  <c r="CA65" i="21"/>
  <c r="CA144" i="21"/>
  <c r="CA94" i="21"/>
  <c r="CA140" i="21"/>
  <c r="CA87" i="21"/>
  <c r="CA116" i="21"/>
  <c r="CA6" i="21"/>
  <c r="CA38" i="21"/>
  <c r="CA19" i="21"/>
  <c r="R136" i="21"/>
  <c r="R124" i="21"/>
  <c r="R112" i="21"/>
  <c r="R123" i="21"/>
  <c r="R146" i="21"/>
  <c r="R62" i="21"/>
  <c r="R110" i="21"/>
  <c r="R19" i="21"/>
  <c r="AV12" i="21"/>
  <c r="AV9" i="21"/>
  <c r="AV15" i="21"/>
  <c r="AV31" i="21"/>
  <c r="AV74" i="21"/>
  <c r="AV38" i="21"/>
  <c r="AV62" i="21"/>
  <c r="FE278" i="18"/>
  <c r="FA278" i="18"/>
  <c r="EI278" i="18"/>
  <c r="EE278" i="18"/>
  <c r="CG278" i="18"/>
  <c r="BS278" i="18"/>
  <c r="BO278" i="18"/>
  <c r="AW278" i="18"/>
  <c r="AS278" i="18"/>
  <c r="Y278" i="18"/>
  <c r="G278" i="18"/>
  <c r="BP322" i="20"/>
  <c r="AP322" i="20"/>
  <c r="R111" i="21"/>
  <c r="R137" i="21"/>
  <c r="R141" i="21"/>
  <c r="R91" i="21"/>
  <c r="R79" i="21"/>
  <c r="CZ11" i="19"/>
  <c r="AH37" i="21" s="1"/>
  <c r="FK278" i="18"/>
  <c r="BY278" i="18"/>
  <c r="T322" i="20"/>
  <c r="DY278" i="18"/>
  <c r="DU278" i="18"/>
  <c r="GC22" i="19" s="1"/>
  <c r="AK278" i="18"/>
  <c r="AG278" i="18"/>
  <c r="O278" i="18"/>
  <c r="AO278" i="18"/>
  <c r="BW159" i="21"/>
  <c r="BP159" i="21"/>
  <c r="BG159" i="21"/>
  <c r="AZ159" i="21"/>
  <c r="AQ159" i="21"/>
  <c r="AJ159" i="21"/>
  <c r="AA159" i="21"/>
  <c r="T159" i="21"/>
  <c r="K159" i="21"/>
  <c r="R322" i="20"/>
  <c r="I322" i="20"/>
  <c r="BS159" i="21"/>
  <c r="BQ159" i="21"/>
  <c r="BL159" i="21"/>
  <c r="BC159" i="21"/>
  <c r="BA159" i="21"/>
  <c r="AV159" i="21"/>
  <c r="AM159" i="21"/>
  <c r="AK159" i="21"/>
  <c r="AF159" i="21"/>
  <c r="W159" i="21"/>
  <c r="U159" i="21"/>
  <c r="P159" i="21"/>
  <c r="J159" i="21"/>
  <c r="G159" i="21"/>
  <c r="EY278" i="18"/>
  <c r="EU278" i="18"/>
  <c r="EK278" i="18"/>
  <c r="DS278" i="18"/>
  <c r="DM278" i="18"/>
  <c r="DC278" i="18"/>
  <c r="CS278" i="18"/>
  <c r="CO278" i="18"/>
  <c r="CE278" i="18"/>
  <c r="BM278" i="18"/>
  <c r="BI278" i="18"/>
  <c r="AY278" i="18"/>
  <c r="AE278" i="18"/>
  <c r="AA278" i="18"/>
  <c r="Q278" i="18"/>
  <c r="CI322" i="20"/>
  <c r="CG322" i="20"/>
  <c r="BO322" i="20"/>
  <c r="AY322" i="20"/>
  <c r="AO322" i="20"/>
  <c r="U322" i="20"/>
  <c r="S322" i="20"/>
  <c r="N322" i="20"/>
  <c r="CA322" i="20"/>
  <c r="AK322" i="20"/>
  <c r="O322" i="20"/>
  <c r="CA159" i="21"/>
  <c r="BT159" i="21"/>
  <c r="BK159" i="21"/>
  <c r="BD159" i="21"/>
  <c r="AU159" i="21"/>
  <c r="AN159" i="21"/>
  <c r="AE159" i="21"/>
  <c r="X159" i="21"/>
  <c r="O159" i="21"/>
  <c r="H159" i="21"/>
  <c r="F159" i="21"/>
  <c r="D159" i="21"/>
  <c r="Z80" i="21"/>
  <c r="Z84" i="21"/>
  <c r="Z88" i="21"/>
  <c r="Z96" i="21"/>
  <c r="Z114" i="21"/>
  <c r="Z136" i="21"/>
  <c r="S143" i="21"/>
  <c r="S69" i="21"/>
  <c r="S151" i="21"/>
  <c r="S150" i="21"/>
  <c r="S12" i="21"/>
  <c r="S9" i="21"/>
  <c r="S15" i="21"/>
  <c r="S79" i="21"/>
  <c r="S95" i="21"/>
  <c r="S91" i="21"/>
  <c r="S24" i="21"/>
  <c r="S141" i="21"/>
  <c r="S130" i="21"/>
  <c r="S137" i="21"/>
  <c r="S105" i="21"/>
  <c r="S111" i="21"/>
  <c r="S115" i="21"/>
  <c r="S122" i="21"/>
  <c r="S127" i="21"/>
  <c r="S135" i="21"/>
  <c r="S140" i="21"/>
  <c r="S94" i="21"/>
  <c r="S8" i="21"/>
  <c r="S19" i="21"/>
  <c r="S110" i="21"/>
  <c r="S62" i="21"/>
  <c r="S6" i="21"/>
  <c r="S128" i="21"/>
  <c r="S123" i="21"/>
  <c r="S112" i="21"/>
  <c r="S116" i="21"/>
  <c r="S129" i="21"/>
  <c r="S136" i="21"/>
  <c r="S148" i="21"/>
  <c r="S39" i="21"/>
  <c r="S152" i="21"/>
  <c r="S4" i="21"/>
  <c r="S13" i="21"/>
  <c r="S78" i="21"/>
  <c r="S146" i="21"/>
  <c r="S106" i="21"/>
  <c r="S124" i="21"/>
  <c r="S142" i="21"/>
  <c r="AS27" i="21"/>
  <c r="AS73" i="21"/>
  <c r="AS133" i="21"/>
  <c r="AS39" i="21"/>
  <c r="AE152" i="21"/>
  <c r="AE69" i="21"/>
  <c r="AE3" i="21"/>
  <c r="AE103" i="21"/>
  <c r="AE78" i="21"/>
  <c r="AE62" i="21"/>
  <c r="AE130" i="21"/>
  <c r="AE137" i="21"/>
  <c r="AE114" i="21"/>
  <c r="AE120" i="21"/>
  <c r="AE136" i="21"/>
  <c r="AE142" i="21"/>
  <c r="W131" i="21"/>
  <c r="W84" i="21"/>
  <c r="W74" i="21"/>
  <c r="W107" i="21"/>
  <c r="W114" i="21"/>
  <c r="W136" i="21"/>
  <c r="Y80" i="21"/>
  <c r="Y69" i="21"/>
  <c r="Y151" i="21"/>
  <c r="Y150" i="21"/>
  <c r="Y84" i="21"/>
  <c r="Y9" i="21"/>
  <c r="Y15" i="21"/>
  <c r="Y31" i="21"/>
  <c r="Y88" i="21"/>
  <c r="Y104" i="21"/>
  <c r="Y43" i="21"/>
  <c r="Y139" i="21"/>
  <c r="Y96" i="21"/>
  <c r="Y119" i="21"/>
  <c r="Y131" i="21"/>
  <c r="Y109" i="21"/>
  <c r="Y114" i="21"/>
  <c r="Y120" i="21"/>
  <c r="Y125" i="21"/>
  <c r="Y132" i="21"/>
  <c r="Y136" i="21"/>
  <c r="Y142" i="21"/>
  <c r="Y94" i="21"/>
  <c r="Y152" i="21"/>
  <c r="R84" i="21"/>
  <c r="R152" i="21"/>
  <c r="R69" i="21"/>
  <c r="R151" i="21"/>
  <c r="R4" i="21"/>
  <c r="R80" i="21"/>
  <c r="R27" i="21"/>
  <c r="R86" i="21"/>
  <c r="R74" i="21"/>
  <c r="R38" i="21"/>
  <c r="R102" i="21"/>
  <c r="R98" i="21"/>
  <c r="R107" i="21"/>
  <c r="R87" i="21"/>
  <c r="R65" i="21"/>
  <c r="R108" i="21"/>
  <c r="R113" i="21"/>
  <c r="R117" i="21"/>
  <c r="R125" i="21"/>
  <c r="R132" i="21"/>
  <c r="R138" i="21"/>
  <c r="R143" i="21"/>
  <c r="R148" i="21"/>
  <c r="R39" i="21"/>
  <c r="R17" i="21"/>
  <c r="R3" i="21"/>
  <c r="R103" i="21"/>
  <c r="R18" i="21"/>
  <c r="R88" i="21"/>
  <c r="R104" i="21"/>
  <c r="R43" i="21"/>
  <c r="R96" i="21"/>
  <c r="R119" i="21"/>
  <c r="R131" i="21"/>
  <c r="R109" i="21"/>
  <c r="R121" i="21"/>
  <c r="R134" i="21"/>
  <c r="R64" i="21"/>
  <c r="R149" i="21"/>
  <c r="R150" i="21"/>
  <c r="R139" i="21"/>
  <c r="R114" i="21"/>
  <c r="R126" i="21"/>
  <c r="R144" i="21"/>
  <c r="DL11" i="19"/>
  <c r="AL37" i="21" s="1"/>
  <c r="AG151" i="21"/>
  <c r="AG103" i="21"/>
  <c r="AG62" i="21"/>
  <c r="AG137" i="21"/>
  <c r="AG121" i="21"/>
  <c r="AG143" i="21"/>
  <c r="X112" i="21"/>
  <c r="X84" i="21"/>
  <c r="X74" i="21"/>
  <c r="X107" i="21"/>
  <c r="X114" i="21"/>
  <c r="X136" i="21"/>
  <c r="AT4" i="21"/>
  <c r="AT151" i="21"/>
  <c r="AT150" i="21"/>
  <c r="AT152" i="21"/>
  <c r="AT84" i="21"/>
  <c r="AT8" i="21"/>
  <c r="AT3" i="21"/>
  <c r="AT19" i="21"/>
  <c r="AT103" i="21"/>
  <c r="AT13" i="21"/>
  <c r="AT18" i="21"/>
  <c r="AT79" i="21"/>
  <c r="AT110" i="21"/>
  <c r="AT88" i="21"/>
  <c r="AT78" i="21"/>
  <c r="AT104" i="21"/>
  <c r="AT91" i="21"/>
  <c r="AT100" i="21"/>
  <c r="AT42" i="21"/>
  <c r="AT43" i="21"/>
  <c r="AT6" i="21"/>
  <c r="AT34" i="21"/>
  <c r="AT139" i="21"/>
  <c r="AT146" i="21"/>
  <c r="AT96" i="21"/>
  <c r="AT128" i="21"/>
  <c r="AT119" i="21"/>
  <c r="AT118" i="21"/>
  <c r="AT123" i="21"/>
  <c r="AT131" i="21"/>
  <c r="AT106" i="21"/>
  <c r="AT109" i="21"/>
  <c r="AT112" i="21"/>
  <c r="AT114" i="21"/>
  <c r="AT116" i="21"/>
  <c r="AT120" i="21"/>
  <c r="AT122" i="21"/>
  <c r="AT125" i="21"/>
  <c r="AT127" i="21"/>
  <c r="AT132" i="21"/>
  <c r="AT134" i="21"/>
  <c r="AT136" i="21"/>
  <c r="AT64" i="21"/>
  <c r="AT142" i="21"/>
  <c r="AT144" i="21"/>
  <c r="AT149" i="21"/>
  <c r="AT94" i="21"/>
  <c r="AT5" i="21"/>
  <c r="AT69" i="21"/>
  <c r="AB84" i="21"/>
  <c r="AB150" i="21"/>
  <c r="AB12" i="21"/>
  <c r="AB9" i="21"/>
  <c r="AB88" i="21"/>
  <c r="AB104" i="21"/>
  <c r="AB96" i="21"/>
  <c r="AB119" i="21"/>
  <c r="AB114" i="21"/>
  <c r="AB120" i="21"/>
  <c r="AB136" i="21"/>
  <c r="AB142" i="21"/>
  <c r="U80" i="21"/>
  <c r="U151" i="21"/>
  <c r="U150" i="21"/>
  <c r="U152" i="21"/>
  <c r="U84" i="21"/>
  <c r="U9" i="21"/>
  <c r="U15" i="21"/>
  <c r="U31" i="21"/>
  <c r="U88" i="21"/>
  <c r="U104" i="21"/>
  <c r="U43" i="21"/>
  <c r="U139" i="21"/>
  <c r="U96" i="21"/>
  <c r="U119" i="21"/>
  <c r="U131" i="21"/>
  <c r="U109" i="21"/>
  <c r="U114" i="21"/>
  <c r="U120" i="21"/>
  <c r="U125" i="21"/>
  <c r="U132" i="21"/>
  <c r="U136" i="21"/>
  <c r="U142" i="21"/>
  <c r="U94" i="21"/>
  <c r="U69" i="21"/>
  <c r="AV17" i="21"/>
  <c r="AV150" i="21"/>
  <c r="AV152" i="21"/>
  <c r="AV69" i="21"/>
  <c r="AV4" i="21"/>
  <c r="AV84" i="21"/>
  <c r="AV8" i="21"/>
  <c r="AV3" i="21"/>
  <c r="AV19" i="21"/>
  <c r="AV103" i="21"/>
  <c r="AV13" i="21"/>
  <c r="AV18" i="21"/>
  <c r="AV79" i="21"/>
  <c r="AV110" i="21"/>
  <c r="AV88" i="21"/>
  <c r="AV78" i="21"/>
  <c r="AV104" i="21"/>
  <c r="AV91" i="21"/>
  <c r="AV100" i="21"/>
  <c r="AV42" i="21"/>
  <c r="AV43" i="21"/>
  <c r="AV6" i="21"/>
  <c r="AV34" i="21"/>
  <c r="AV139" i="21"/>
  <c r="AV146" i="21"/>
  <c r="AV96" i="21"/>
  <c r="AV128" i="21"/>
  <c r="AV119" i="21"/>
  <c r="AV118" i="21"/>
  <c r="AV123" i="21"/>
  <c r="AV131" i="21"/>
  <c r="AV106" i="21"/>
  <c r="AV109" i="21"/>
  <c r="AV112" i="21"/>
  <c r="AV114" i="21"/>
  <c r="AV116" i="21"/>
  <c r="AV120" i="21"/>
  <c r="AV122" i="21"/>
  <c r="AV125" i="21"/>
  <c r="AV127" i="21"/>
  <c r="AV132" i="21"/>
  <c r="AV134" i="21"/>
  <c r="AV136" i="21"/>
  <c r="AV64" i="21"/>
  <c r="AV142" i="21"/>
  <c r="AV149" i="21"/>
  <c r="AV94" i="21"/>
  <c r="AV151" i="21"/>
  <c r="AV144" i="21"/>
  <c r="BK322" i="20"/>
  <c r="CD322" i="20"/>
  <c r="CA150" i="21"/>
  <c r="CA4" i="21"/>
  <c r="CA22" i="21"/>
  <c r="CA146" i="21"/>
  <c r="CA142" i="21"/>
  <c r="CA139" i="21"/>
  <c r="CA136" i="21"/>
  <c r="CA132" i="21"/>
  <c r="CA129" i="21"/>
  <c r="CA126" i="21"/>
  <c r="CA122" i="21"/>
  <c r="CA118" i="21"/>
  <c r="CA114" i="21"/>
  <c r="CA110" i="21"/>
  <c r="CA106" i="21"/>
  <c r="CA98" i="21"/>
  <c r="CA42" i="21"/>
  <c r="CA29" i="21"/>
  <c r="CA95" i="21"/>
  <c r="CA88" i="21"/>
  <c r="CA78" i="21"/>
  <c r="CA13" i="21"/>
  <c r="CA27" i="21"/>
  <c r="CA3" i="21"/>
  <c r="CA84" i="21"/>
  <c r="CA17" i="21"/>
  <c r="CA151" i="21"/>
  <c r="CC322" i="20"/>
  <c r="BY322" i="20"/>
  <c r="BU322" i="20"/>
  <c r="BQ322" i="20"/>
  <c r="BM322" i="20"/>
  <c r="BI322" i="20"/>
  <c r="BE322" i="20"/>
  <c r="BA322" i="20"/>
  <c r="AU322" i="20"/>
  <c r="AQ322" i="20"/>
  <c r="AM322" i="20"/>
  <c r="AI322" i="20"/>
  <c r="AE322" i="20"/>
  <c r="AA322" i="20"/>
  <c r="CA69" i="21"/>
  <c r="CF322" i="20"/>
  <c r="BZ322" i="20"/>
  <c r="BV322" i="20"/>
  <c r="BR322" i="20"/>
  <c r="BN322" i="20"/>
  <c r="BJ322" i="20"/>
  <c r="BF322" i="20"/>
  <c r="BB322" i="20"/>
  <c r="AX322" i="20"/>
  <c r="AV322" i="20"/>
  <c r="AR322" i="20"/>
  <c r="AN322" i="20"/>
  <c r="AJ322" i="20"/>
  <c r="AF322" i="20"/>
  <c r="AB322" i="20"/>
  <c r="F315" i="20"/>
  <c r="G315" i="20" s="1"/>
  <c r="H315" i="20" s="1"/>
  <c r="I315" i="20" s="1"/>
  <c r="J315" i="20" s="1"/>
  <c r="K315" i="20" s="1"/>
  <c r="L315" i="20" s="1"/>
  <c r="M315" i="20" s="1"/>
  <c r="N315" i="20" s="1"/>
  <c r="O315" i="20" s="1"/>
  <c r="P315" i="20" s="1"/>
  <c r="Q310" i="20"/>
  <c r="U312" i="20"/>
  <c r="Q312" i="20"/>
  <c r="U311" i="20"/>
  <c r="Q311" i="20"/>
  <c r="T313" i="20"/>
  <c r="W310" i="20"/>
  <c r="S310" i="20"/>
  <c r="T312" i="20"/>
  <c r="T311" i="20"/>
  <c r="W313" i="20"/>
  <c r="S313" i="20"/>
  <c r="V310" i="20"/>
  <c r="R310" i="20"/>
  <c r="W312" i="20"/>
  <c r="S312" i="20"/>
  <c r="W311" i="20"/>
  <c r="S311" i="20"/>
  <c r="V313" i="20"/>
  <c r="R313" i="20"/>
  <c r="U310" i="20"/>
  <c r="Z142" i="21" l="1"/>
  <c r="Z120" i="21"/>
  <c r="Z119" i="21"/>
  <c r="Z104" i="21"/>
  <c r="Z9" i="21"/>
  <c r="Z151" i="21"/>
  <c r="AS111" i="21"/>
  <c r="AS151" i="21"/>
  <c r="Z69" i="21"/>
  <c r="Z132" i="21"/>
  <c r="Z109" i="21"/>
  <c r="Z139" i="21"/>
  <c r="Z31" i="21"/>
  <c r="Z152" i="21"/>
  <c r="Z103" i="21"/>
  <c r="U145" i="21"/>
  <c r="U130" i="21"/>
  <c r="AS107" i="21"/>
  <c r="Z94" i="21"/>
  <c r="Z125" i="21"/>
  <c r="Z131" i="21"/>
  <c r="Z43" i="21"/>
  <c r="Z15" i="21"/>
  <c r="Z150" i="21"/>
  <c r="GB321" i="20"/>
  <c r="Y102" i="21"/>
  <c r="Y37" i="21"/>
  <c r="GB320" i="20"/>
  <c r="Y64" i="21"/>
  <c r="FZ321" i="20"/>
  <c r="FZ320" i="20"/>
  <c r="FZ94" i="20" s="1"/>
  <c r="AH51" i="21"/>
  <c r="AH23" i="21"/>
  <c r="AH46" i="21"/>
  <c r="AH41" i="21"/>
  <c r="AH16" i="21"/>
  <c r="AT51" i="21"/>
  <c r="AT23" i="21"/>
  <c r="AT46" i="21"/>
  <c r="AT41" i="21"/>
  <c r="AT16" i="21"/>
  <c r="AG51" i="21"/>
  <c r="AG16" i="21"/>
  <c r="AG23" i="21"/>
  <c r="AG46" i="21"/>
  <c r="AG41" i="21"/>
  <c r="X51" i="21"/>
  <c r="X16" i="21"/>
  <c r="X23" i="21"/>
  <c r="X46" i="21"/>
  <c r="X41" i="21"/>
  <c r="W111" i="21"/>
  <c r="W51" i="21"/>
  <c r="W16" i="21"/>
  <c r="W23" i="21"/>
  <c r="W46" i="21"/>
  <c r="W41" i="21"/>
  <c r="AS51" i="21"/>
  <c r="AS16" i="21"/>
  <c r="AS23" i="21"/>
  <c r="AS46" i="21"/>
  <c r="AS41" i="21"/>
  <c r="U122" i="21"/>
  <c r="U16" i="21"/>
  <c r="U46" i="21"/>
  <c r="U41" i="21"/>
  <c r="U51" i="21"/>
  <c r="U23" i="21"/>
  <c r="Z148" i="21"/>
  <c r="Z16" i="21"/>
  <c r="Z46" i="21"/>
  <c r="Z41" i="21"/>
  <c r="Z51" i="21"/>
  <c r="Z23" i="21"/>
  <c r="AE51" i="21"/>
  <c r="AE16" i="21"/>
  <c r="AE23" i="21"/>
  <c r="AE41" i="21"/>
  <c r="AE46" i="21"/>
  <c r="AL51" i="21"/>
  <c r="AL16" i="21"/>
  <c r="AL23" i="21"/>
  <c r="AL41" i="21"/>
  <c r="AL46" i="21"/>
  <c r="AI51" i="21"/>
  <c r="AI16" i="21"/>
  <c r="AI23" i="21"/>
  <c r="AI46" i="21"/>
  <c r="AI41" i="21"/>
  <c r="AB51" i="21"/>
  <c r="AB16" i="21"/>
  <c r="AB23" i="21"/>
  <c r="AB46" i="21"/>
  <c r="AB41" i="21"/>
  <c r="Y51" i="21"/>
  <c r="Y16" i="21"/>
  <c r="Y23" i="21"/>
  <c r="Y46" i="21"/>
  <c r="Y41" i="21"/>
  <c r="FQ320" i="20"/>
  <c r="FQ94" i="20" s="1"/>
  <c r="FQ321" i="20"/>
  <c r="U133" i="21"/>
  <c r="U102" i="21"/>
  <c r="U18" i="21"/>
  <c r="Z133" i="21"/>
  <c r="Z79" i="21"/>
  <c r="U107" i="21"/>
  <c r="U22" i="21"/>
  <c r="Z74" i="21"/>
  <c r="Z78" i="21"/>
  <c r="U110" i="21"/>
  <c r="U116" i="21"/>
  <c r="U128" i="21"/>
  <c r="U3" i="21"/>
  <c r="FY321" i="20"/>
  <c r="FY320" i="20"/>
  <c r="FY94" i="20" s="1"/>
  <c r="FW321" i="20"/>
  <c r="FX321" i="20"/>
  <c r="FW320" i="20"/>
  <c r="FW94" i="20" s="1"/>
  <c r="FX320" i="20"/>
  <c r="FX94" i="20" s="1"/>
  <c r="AS30" i="21"/>
  <c r="AS26" i="21"/>
  <c r="U79" i="21"/>
  <c r="U30" i="21"/>
  <c r="U26" i="21"/>
  <c r="Z102" i="21"/>
  <c r="Z30" i="21"/>
  <c r="Z26" i="21"/>
  <c r="Y30" i="21"/>
  <c r="Y26" i="21"/>
  <c r="FV320" i="20"/>
  <c r="FV94" i="20" s="1"/>
  <c r="AE26" i="21"/>
  <c r="AE30" i="21"/>
  <c r="AL30" i="21"/>
  <c r="AL26" i="21"/>
  <c r="AT129" i="21"/>
  <c r="AT30" i="21"/>
  <c r="AT26" i="21"/>
  <c r="AH30" i="21"/>
  <c r="AH26" i="21"/>
  <c r="FV321" i="20"/>
  <c r="AI30" i="21"/>
  <c r="AI26" i="21"/>
  <c r="AB30" i="21"/>
  <c r="AB26" i="21"/>
  <c r="AG30" i="21"/>
  <c r="AG26" i="21"/>
  <c r="X30" i="21"/>
  <c r="X26" i="21"/>
  <c r="W30" i="21"/>
  <c r="W26" i="21"/>
  <c r="FU321" i="20"/>
  <c r="AT121" i="21"/>
  <c r="AT17" i="21"/>
  <c r="U126" i="21"/>
  <c r="U87" i="21"/>
  <c r="U140" i="21"/>
  <c r="U86" i="21"/>
  <c r="U146" i="21"/>
  <c r="U129" i="21"/>
  <c r="U95" i="21"/>
  <c r="Z137" i="21"/>
  <c r="Z111" i="21"/>
  <c r="Z4" i="21"/>
  <c r="FU320" i="20"/>
  <c r="FU94" i="20" s="1"/>
  <c r="Z108" i="21"/>
  <c r="Z65" i="21"/>
  <c r="AT107" i="21"/>
  <c r="U17" i="21"/>
  <c r="U113" i="21"/>
  <c r="U65" i="21"/>
  <c r="U127" i="21"/>
  <c r="U8" i="21"/>
  <c r="U123" i="21"/>
  <c r="Z27" i="21"/>
  <c r="Z138" i="21"/>
  <c r="Z64" i="21"/>
  <c r="FT321" i="20"/>
  <c r="FT320" i="20"/>
  <c r="FT94" i="20" s="1"/>
  <c r="FS321" i="20"/>
  <c r="FS320" i="20"/>
  <c r="FR321" i="20"/>
  <c r="FR320" i="20"/>
  <c r="FR94" i="20" s="1"/>
  <c r="FP321" i="20"/>
  <c r="FP320" i="20"/>
  <c r="FP94" i="20" s="1"/>
  <c r="AH28" i="21"/>
  <c r="AH52" i="21"/>
  <c r="AH54" i="21"/>
  <c r="AI28" i="21"/>
  <c r="AI52" i="21"/>
  <c r="AI54" i="21"/>
  <c r="AB152" i="21"/>
  <c r="AB28" i="21"/>
  <c r="AB52" i="21"/>
  <c r="AB54" i="21"/>
  <c r="AT108" i="21"/>
  <c r="AT28" i="21"/>
  <c r="AT52" i="21"/>
  <c r="AT54" i="21"/>
  <c r="AS54" i="21"/>
  <c r="AS28" i="21"/>
  <c r="AS52" i="21"/>
  <c r="U143" i="21"/>
  <c r="U28" i="21"/>
  <c r="U52" i="21"/>
  <c r="U54" i="21"/>
  <c r="Z19" i="21"/>
  <c r="Z28" i="21"/>
  <c r="Z52" i="21"/>
  <c r="Z54" i="21"/>
  <c r="FO320" i="20"/>
  <c r="FO94" i="20" s="1"/>
  <c r="AE104" i="21"/>
  <c r="AE52" i="21"/>
  <c r="AE54" i="21"/>
  <c r="AE28" i="21"/>
  <c r="AL52" i="21"/>
  <c r="AL54" i="21"/>
  <c r="AL28" i="21"/>
  <c r="Y54" i="21"/>
  <c r="Y28" i="21"/>
  <c r="Y52" i="21"/>
  <c r="AG119" i="21"/>
  <c r="AG54" i="21"/>
  <c r="AG28" i="21"/>
  <c r="AG52" i="21"/>
  <c r="X111" i="21"/>
  <c r="X52" i="21"/>
  <c r="X54" i="21"/>
  <c r="X28" i="21"/>
  <c r="W130" i="21"/>
  <c r="W28" i="21"/>
  <c r="W52" i="21"/>
  <c r="W54" i="21"/>
  <c r="FO321" i="20"/>
  <c r="FN321" i="20"/>
  <c r="AB151" i="21"/>
  <c r="AB132" i="21"/>
  <c r="AB109" i="21"/>
  <c r="AB139" i="21"/>
  <c r="AB31" i="21"/>
  <c r="AB69" i="21"/>
  <c r="AE150" i="21"/>
  <c r="AE132" i="21"/>
  <c r="AE109" i="21"/>
  <c r="AE141" i="21"/>
  <c r="AE110" i="21"/>
  <c r="AE17" i="21"/>
  <c r="AE84" i="21"/>
  <c r="AT143" i="21"/>
  <c r="AT111" i="21"/>
  <c r="AT38" i="21"/>
  <c r="Z8" i="21"/>
  <c r="U141" i="21"/>
  <c r="AE80" i="21"/>
  <c r="AE139" i="21"/>
  <c r="AE124" i="21"/>
  <c r="U103" i="21"/>
  <c r="U135" i="21"/>
  <c r="U19" i="21"/>
  <c r="U134" i="21"/>
  <c r="AE95" i="21"/>
  <c r="AE108" i="21"/>
  <c r="AE145" i="21"/>
  <c r="AE43" i="21"/>
  <c r="AE123" i="21"/>
  <c r="U121" i="21"/>
  <c r="U24" i="21"/>
  <c r="U148" i="21"/>
  <c r="U111" i="21"/>
  <c r="U74" i="21"/>
  <c r="U144" i="21"/>
  <c r="U115" i="21"/>
  <c r="U98" i="21"/>
  <c r="U27" i="21"/>
  <c r="AE105" i="21"/>
  <c r="AE8" i="21"/>
  <c r="Z62" i="21"/>
  <c r="Z117" i="21"/>
  <c r="AE15" i="21"/>
  <c r="AG140" i="21"/>
  <c r="AE133" i="21"/>
  <c r="Z39" i="21"/>
  <c r="Z124" i="21"/>
  <c r="Z128" i="21"/>
  <c r="Z18" i="21"/>
  <c r="X79" i="21"/>
  <c r="AB94" i="21"/>
  <c r="AB125" i="21"/>
  <c r="AB131" i="21"/>
  <c r="AB43" i="21"/>
  <c r="AB15" i="21"/>
  <c r="AE94" i="21"/>
  <c r="AE125" i="21"/>
  <c r="AE131" i="21"/>
  <c r="AE24" i="21"/>
  <c r="AE18" i="21"/>
  <c r="AE151" i="21"/>
  <c r="AT138" i="21"/>
  <c r="AT87" i="21"/>
  <c r="AT9" i="21"/>
  <c r="AT74" i="21"/>
  <c r="U106" i="21"/>
  <c r="AE13" i="21"/>
  <c r="AE87" i="21"/>
  <c r="AE135" i="21"/>
  <c r="U91" i="21"/>
  <c r="U38" i="21"/>
  <c r="U39" i="21"/>
  <c r="AE4" i="21"/>
  <c r="AE102" i="21"/>
  <c r="AE116" i="21"/>
  <c r="AE39" i="21"/>
  <c r="AE96" i="21"/>
  <c r="U149" i="21"/>
  <c r="U112" i="21"/>
  <c r="U78" i="21"/>
  <c r="U64" i="21"/>
  <c r="U137" i="21"/>
  <c r="U13" i="21"/>
  <c r="U138" i="21"/>
  <c r="U108" i="21"/>
  <c r="U62" i="21"/>
  <c r="U12" i="21"/>
  <c r="AE107" i="21"/>
  <c r="U105" i="21"/>
  <c r="Z146" i="21"/>
  <c r="Z127" i="21"/>
  <c r="AE64" i="21"/>
  <c r="Z145" i="21"/>
  <c r="Z116" i="21"/>
  <c r="Z141" i="21"/>
  <c r="FN320" i="20"/>
  <c r="FN94" i="20" s="1"/>
  <c r="FM321" i="20"/>
  <c r="FM320" i="20"/>
  <c r="FM94" i="20" s="1"/>
  <c r="X94" i="21"/>
  <c r="X125" i="21"/>
  <c r="X65" i="21"/>
  <c r="X102" i="21"/>
  <c r="X103" i="21"/>
  <c r="X69" i="21"/>
  <c r="AG39" i="21"/>
  <c r="AG133" i="21"/>
  <c r="AG111" i="21"/>
  <c r="AG141" i="21"/>
  <c r="AG110" i="21"/>
  <c r="AG17" i="21"/>
  <c r="AG8" i="21"/>
  <c r="W94" i="21"/>
  <c r="W125" i="21"/>
  <c r="W65" i="21"/>
  <c r="W102" i="21"/>
  <c r="W103" i="21"/>
  <c r="W152" i="21"/>
  <c r="W80" i="21"/>
  <c r="W112" i="21"/>
  <c r="X15" i="21"/>
  <c r="X117" i="21"/>
  <c r="W4" i="21"/>
  <c r="W105" i="21"/>
  <c r="W95" i="21"/>
  <c r="W133" i="21"/>
  <c r="X62" i="21"/>
  <c r="X64" i="21"/>
  <c r="X22" i="21"/>
  <c r="X122" i="21"/>
  <c r="X96" i="21"/>
  <c r="X86" i="21"/>
  <c r="X143" i="21"/>
  <c r="X113" i="21"/>
  <c r="X24" i="21"/>
  <c r="X9" i="21"/>
  <c r="W138" i="21"/>
  <c r="W108" i="21"/>
  <c r="W91" i="21"/>
  <c r="W12" i="21"/>
  <c r="W127" i="21"/>
  <c r="W119" i="21"/>
  <c r="W110" i="21"/>
  <c r="X123" i="21"/>
  <c r="AG5" i="21"/>
  <c r="AG43" i="21"/>
  <c r="AG122" i="21"/>
  <c r="W8" i="21"/>
  <c r="X142" i="21"/>
  <c r="X120" i="21"/>
  <c r="X87" i="21"/>
  <c r="X38" i="21"/>
  <c r="X3" i="21"/>
  <c r="X152" i="21"/>
  <c r="AG148" i="21"/>
  <c r="AG126" i="21"/>
  <c r="AG105" i="21"/>
  <c r="AG24" i="21"/>
  <c r="AG18" i="21"/>
  <c r="AG150" i="21"/>
  <c r="AG123" i="21"/>
  <c r="W142" i="21"/>
  <c r="W120" i="21"/>
  <c r="W87" i="21"/>
  <c r="W38" i="21"/>
  <c r="W3" i="21"/>
  <c r="W150" i="21"/>
  <c r="AT133" i="21"/>
  <c r="AT85" i="21"/>
  <c r="AT29" i="21"/>
  <c r="AT62" i="21"/>
  <c r="W79" i="21"/>
  <c r="W126" i="21"/>
  <c r="X78" i="21"/>
  <c r="X134" i="21"/>
  <c r="W15" i="21"/>
  <c r="W117" i="21"/>
  <c r="W139" i="21"/>
  <c r="W145" i="21"/>
  <c r="X130" i="21"/>
  <c r="X39" i="21"/>
  <c r="X144" i="21"/>
  <c r="X115" i="21"/>
  <c r="X6" i="21"/>
  <c r="X19" i="21"/>
  <c r="X135" i="21"/>
  <c r="X105" i="21"/>
  <c r="X104" i="21"/>
  <c r="X17" i="21"/>
  <c r="W129" i="21"/>
  <c r="W137" i="21"/>
  <c r="W88" i="21"/>
  <c r="W149" i="21"/>
  <c r="W121" i="21"/>
  <c r="W146" i="21"/>
  <c r="W13" i="21"/>
  <c r="X95" i="21"/>
  <c r="AG19" i="21"/>
  <c r="AG96" i="21"/>
  <c r="AG132" i="21"/>
  <c r="W124" i="21"/>
  <c r="W64" i="21"/>
  <c r="X150" i="21"/>
  <c r="X132" i="21"/>
  <c r="X108" i="21"/>
  <c r="X98" i="21"/>
  <c r="X18" i="21"/>
  <c r="X151" i="21"/>
  <c r="AG152" i="21"/>
  <c r="AG138" i="21"/>
  <c r="AG115" i="21"/>
  <c r="AG130" i="21"/>
  <c r="AG78" i="21"/>
  <c r="AG3" i="21"/>
  <c r="AG69" i="21"/>
  <c r="W151" i="21"/>
  <c r="W132" i="21"/>
  <c r="W109" i="21"/>
  <c r="W98" i="21"/>
  <c r="W18" i="21"/>
  <c r="W69" i="21"/>
  <c r="FL321" i="20"/>
  <c r="W128" i="21"/>
  <c r="X4" i="21"/>
  <c r="X131" i="21"/>
  <c r="W141" i="21"/>
  <c r="W148" i="21"/>
  <c r="W27" i="21"/>
  <c r="W116" i="21"/>
  <c r="X31" i="21"/>
  <c r="X124" i="21"/>
  <c r="X129" i="21"/>
  <c r="X137" i="21"/>
  <c r="X88" i="21"/>
  <c r="X149" i="21"/>
  <c r="X121" i="21"/>
  <c r="X146" i="21"/>
  <c r="X13" i="21"/>
  <c r="W144" i="21"/>
  <c r="W115" i="21"/>
  <c r="W6" i="21"/>
  <c r="W19" i="21"/>
  <c r="W135" i="21"/>
  <c r="W106" i="21"/>
  <c r="W104" i="21"/>
  <c r="W17" i="21"/>
  <c r="X133" i="21"/>
  <c r="W62" i="21"/>
  <c r="AG38" i="21"/>
  <c r="AG112" i="21"/>
  <c r="AG22" i="21"/>
  <c r="FL320" i="20"/>
  <c r="FL94" i="20" s="1"/>
  <c r="AT32" i="21"/>
  <c r="AT154" i="21"/>
  <c r="AT53" i="21"/>
  <c r="AT153" i="21"/>
  <c r="AE32" i="21"/>
  <c r="AE154" i="21"/>
  <c r="AE53" i="21"/>
  <c r="AE153" i="21"/>
  <c r="AL32" i="21"/>
  <c r="AL154" i="21"/>
  <c r="AL53" i="21"/>
  <c r="AL153" i="21"/>
  <c r="AH32" i="21"/>
  <c r="AH154" i="21"/>
  <c r="AH53" i="21"/>
  <c r="AH153" i="21"/>
  <c r="AG32" i="21"/>
  <c r="AG154" i="21"/>
  <c r="AG53" i="21"/>
  <c r="AG153" i="21"/>
  <c r="X32" i="21"/>
  <c r="X154" i="21"/>
  <c r="X53" i="21"/>
  <c r="X153" i="21"/>
  <c r="W32" i="21"/>
  <c r="W154" i="21"/>
  <c r="W53" i="21"/>
  <c r="W153" i="21"/>
  <c r="FK321" i="20"/>
  <c r="AI32" i="21"/>
  <c r="AI154" i="21"/>
  <c r="AI53" i="21"/>
  <c r="AI153" i="21"/>
  <c r="AB32" i="21"/>
  <c r="AB154" i="21"/>
  <c r="AB53" i="21"/>
  <c r="AB153" i="21"/>
  <c r="Y32" i="21"/>
  <c r="Y154" i="21"/>
  <c r="Y53" i="21"/>
  <c r="Y153" i="21"/>
  <c r="FK320" i="20"/>
  <c r="FK94" i="20" s="1"/>
  <c r="AS32" i="21"/>
  <c r="AS154" i="21"/>
  <c r="AS53" i="21"/>
  <c r="AS153" i="21"/>
  <c r="U32" i="21"/>
  <c r="U154" i="21"/>
  <c r="U53" i="21"/>
  <c r="U153" i="21"/>
  <c r="Z32" i="21"/>
  <c r="Z154" i="21"/>
  <c r="Z53" i="21"/>
  <c r="Z153" i="21"/>
  <c r="FJ321" i="20"/>
  <c r="FJ320" i="20"/>
  <c r="FJ94" i="20" s="1"/>
  <c r="FI321" i="20"/>
  <c r="FI320" i="20"/>
  <c r="FI94" i="20" s="1"/>
  <c r="GR27" i="19"/>
  <c r="GU15" i="19"/>
  <c r="G55" i="23"/>
  <c r="MR31" i="19"/>
  <c r="GU28" i="19"/>
  <c r="GR29" i="19"/>
  <c r="N5" i="24"/>
  <c r="N7" i="24" s="1"/>
  <c r="N10" i="24" s="1"/>
  <c r="FH321" i="20"/>
  <c r="FH320" i="20"/>
  <c r="FH94" i="20" s="1"/>
  <c r="I28" i="25"/>
  <c r="I39" i="25"/>
  <c r="I5" i="25"/>
  <c r="I14" i="25"/>
  <c r="I24" i="25"/>
  <c r="I20" i="25"/>
  <c r="GU24" i="19" s="1"/>
  <c r="I55" i="25"/>
  <c r="I13" i="25"/>
  <c r="I33" i="25"/>
  <c r="I34" i="25"/>
  <c r="I26" i="25"/>
  <c r="I37" i="25"/>
  <c r="GU25" i="19" s="1"/>
  <c r="I48" i="25"/>
  <c r="I36" i="25"/>
  <c r="I11" i="25"/>
  <c r="I38" i="25"/>
  <c r="I54" i="25"/>
  <c r="I27" i="25"/>
  <c r="I56" i="25"/>
  <c r="I8" i="25"/>
  <c r="I22" i="25"/>
  <c r="I29" i="25"/>
  <c r="I12" i="25"/>
  <c r="I4" i="25"/>
  <c r="I31" i="25"/>
  <c r="I32" i="25"/>
  <c r="I52" i="25"/>
  <c r="I42" i="25"/>
  <c r="I10" i="25"/>
  <c r="I6" i="25"/>
  <c r="I50" i="25"/>
  <c r="FG321" i="20"/>
  <c r="FF321" i="20"/>
  <c r="AI47" i="21"/>
  <c r="AI50" i="21"/>
  <c r="AI45" i="21"/>
  <c r="AI44" i="21"/>
  <c r="AB47" i="21"/>
  <c r="AB50" i="21"/>
  <c r="AB45" i="21"/>
  <c r="AB44" i="21"/>
  <c r="Y44" i="21"/>
  <c r="Y45" i="21"/>
  <c r="Y47" i="21"/>
  <c r="Y50" i="21"/>
  <c r="FG320" i="20"/>
  <c r="FG94" i="20" s="1"/>
  <c r="FF320" i="20"/>
  <c r="FF94" i="20" s="1"/>
  <c r="AS44" i="21"/>
  <c r="AS45" i="21"/>
  <c r="AS47" i="21"/>
  <c r="AS50" i="21"/>
  <c r="U124" i="21"/>
  <c r="U44" i="21"/>
  <c r="U50" i="21"/>
  <c r="U47" i="21"/>
  <c r="U45" i="21"/>
  <c r="Z44" i="21"/>
  <c r="Z47" i="21"/>
  <c r="Z50" i="21"/>
  <c r="Z45" i="21"/>
  <c r="AT141" i="21"/>
  <c r="AT44" i="21"/>
  <c r="AT47" i="21"/>
  <c r="AT50" i="21"/>
  <c r="AT45" i="21"/>
  <c r="AE121" i="21"/>
  <c r="AE47" i="21"/>
  <c r="AE50" i="21"/>
  <c r="AE44" i="21"/>
  <c r="AE45" i="21"/>
  <c r="AL47" i="21"/>
  <c r="AL50" i="21"/>
  <c r="AL44" i="21"/>
  <c r="AL45" i="21"/>
  <c r="AH44" i="21"/>
  <c r="AH50" i="21"/>
  <c r="AH47" i="21"/>
  <c r="AH45" i="21"/>
  <c r="AG44" i="21"/>
  <c r="AG45" i="21"/>
  <c r="AG50" i="21"/>
  <c r="AG47" i="21"/>
  <c r="X47" i="21"/>
  <c r="X50" i="21"/>
  <c r="X44" i="21"/>
  <c r="X45" i="21"/>
  <c r="W31" i="21"/>
  <c r="W47" i="21"/>
  <c r="W50" i="21"/>
  <c r="W45" i="21"/>
  <c r="W44" i="21"/>
  <c r="W314" i="20"/>
  <c r="FD321" i="20"/>
  <c r="FE321" i="20"/>
  <c r="FE320" i="20"/>
  <c r="FD320" i="20"/>
  <c r="FC321" i="20"/>
  <c r="FC320" i="20"/>
  <c r="FC94" i="20" s="1"/>
  <c r="W305" i="20"/>
  <c r="FB321" i="20"/>
  <c r="FB320" i="20"/>
  <c r="FB94" i="20" s="1"/>
  <c r="FA321" i="20"/>
  <c r="FA320" i="20"/>
  <c r="FA94" i="20" s="1"/>
  <c r="EZ321" i="20"/>
  <c r="EZ320" i="20"/>
  <c r="EZ94" i="20" s="1"/>
  <c r="EY321" i="20"/>
  <c r="EY320" i="20"/>
  <c r="EY94" i="20" s="1"/>
  <c r="AT148" i="21"/>
  <c r="AT126" i="21"/>
  <c r="AT105" i="21"/>
  <c r="AT25" i="21"/>
  <c r="AT86" i="21"/>
  <c r="AT99" i="21"/>
  <c r="AE140" i="21"/>
  <c r="AE112" i="21"/>
  <c r="AE6" i="21"/>
  <c r="AE27" i="21"/>
  <c r="AE149" i="21"/>
  <c r="AE128" i="21"/>
  <c r="AG40" i="21"/>
  <c r="AG7" i="21"/>
  <c r="AE99" i="21"/>
  <c r="EX320" i="20"/>
  <c r="EX94" i="20" s="1"/>
  <c r="AE143" i="21"/>
  <c r="AS40" i="21"/>
  <c r="AS7" i="21"/>
  <c r="AE129" i="21"/>
  <c r="X40" i="21"/>
  <c r="X7" i="21"/>
  <c r="W40" i="21"/>
  <c r="W7" i="21"/>
  <c r="AE126" i="21"/>
  <c r="AE119" i="21"/>
  <c r="AE88" i="21"/>
  <c r="Y40" i="21"/>
  <c r="Y7" i="21"/>
  <c r="AE65" i="21"/>
  <c r="AE113" i="21"/>
  <c r="AE12" i="21"/>
  <c r="U40" i="21"/>
  <c r="U7" i="21"/>
  <c r="Z40" i="21"/>
  <c r="Z7" i="21"/>
  <c r="AL40" i="21"/>
  <c r="AL7" i="21"/>
  <c r="AH40" i="21"/>
  <c r="AH7" i="21"/>
  <c r="EX321" i="20"/>
  <c r="AI40" i="21"/>
  <c r="AI7" i="21"/>
  <c r="AB40" i="21"/>
  <c r="AB7" i="21"/>
  <c r="AT40" i="21"/>
  <c r="AT7" i="21"/>
  <c r="AE40" i="21"/>
  <c r="AE7" i="21"/>
  <c r="EW320" i="20"/>
  <c r="EW94" i="20" s="1"/>
  <c r="EW321" i="20"/>
  <c r="AH146" i="21"/>
  <c r="Z24" i="21"/>
  <c r="EV321" i="20"/>
  <c r="EV320" i="20"/>
  <c r="EV94" i="20" s="1"/>
  <c r="CW158" i="21"/>
  <c r="EU321" i="20"/>
  <c r="EU320" i="20"/>
  <c r="EU94" i="20" s="1"/>
  <c r="ET321" i="20"/>
  <c r="Z106" i="21"/>
  <c r="ET320" i="20"/>
  <c r="ET94" i="20" s="1"/>
  <c r="ES321" i="20"/>
  <c r="ES320" i="20"/>
  <c r="ES94" i="20" s="1"/>
  <c r="ER320" i="20"/>
  <c r="ER94" i="20" s="1"/>
  <c r="ER321" i="20"/>
  <c r="EQ320" i="20"/>
  <c r="EQ94" i="20" s="1"/>
  <c r="EQ321" i="20"/>
  <c r="AG57" i="21"/>
  <c r="AG58" i="21"/>
  <c r="AG56" i="21"/>
  <c r="AG35" i="21"/>
  <c r="U61" i="21"/>
  <c r="U57" i="21"/>
  <c r="U58" i="21"/>
  <c r="U35" i="21"/>
  <c r="U56" i="21"/>
  <c r="Z61" i="21"/>
  <c r="Z58" i="21"/>
  <c r="Z56" i="21"/>
  <c r="Z57" i="21"/>
  <c r="Z35" i="21"/>
  <c r="EP320" i="20"/>
  <c r="EP94" i="20" s="1"/>
  <c r="AS57" i="21"/>
  <c r="AS58" i="21"/>
  <c r="AS56" i="21"/>
  <c r="AS35" i="21"/>
  <c r="AE61" i="21"/>
  <c r="AE57" i="21"/>
  <c r="AE35" i="21"/>
  <c r="AE56" i="21"/>
  <c r="AE58" i="21"/>
  <c r="AL61" i="21"/>
  <c r="AL57" i="21"/>
  <c r="AL58" i="21"/>
  <c r="AL35" i="21"/>
  <c r="AL56" i="21"/>
  <c r="Y61" i="21"/>
  <c r="Y57" i="21"/>
  <c r="Y58" i="21"/>
  <c r="Y56" i="21"/>
  <c r="Y35" i="21"/>
  <c r="AH56" i="21"/>
  <c r="AH57" i="21"/>
  <c r="AH58" i="21"/>
  <c r="AH35" i="21"/>
  <c r="EP321" i="20"/>
  <c r="AI61" i="21"/>
  <c r="AI58" i="21"/>
  <c r="AI56" i="21"/>
  <c r="AI57" i="21"/>
  <c r="AI35" i="21"/>
  <c r="AB61" i="21"/>
  <c r="AB57" i="21"/>
  <c r="AB58" i="21"/>
  <c r="AB35" i="21"/>
  <c r="AB56" i="21"/>
  <c r="AT61" i="21"/>
  <c r="AT35" i="21"/>
  <c r="AT57" i="21"/>
  <c r="AT56" i="21"/>
  <c r="AT58" i="21"/>
  <c r="X56" i="21"/>
  <c r="X58" i="21"/>
  <c r="X57" i="21"/>
  <c r="X35" i="21"/>
  <c r="W61" i="21"/>
  <c r="W35" i="21"/>
  <c r="W57" i="21"/>
  <c r="W56" i="21"/>
  <c r="W58" i="21"/>
  <c r="EO320" i="20"/>
  <c r="EO94" i="20" s="1"/>
  <c r="EO321" i="20"/>
  <c r="F314" i="20"/>
  <c r="G314" i="20" s="1"/>
  <c r="H314" i="20" s="1"/>
  <c r="I314" i="20" s="1"/>
  <c r="J314" i="20" s="1"/>
  <c r="K314" i="20" s="1"/>
  <c r="L314" i="20" s="1"/>
  <c r="M314" i="20" s="1"/>
  <c r="N314" i="20" s="1"/>
  <c r="O314" i="20" s="1"/>
  <c r="P314" i="20" s="1"/>
  <c r="Q314" i="20" s="1"/>
  <c r="R314" i="20" s="1"/>
  <c r="S314" i="20" s="1"/>
  <c r="T314" i="20" s="1"/>
  <c r="U314" i="20" s="1"/>
  <c r="V314" i="20" s="1"/>
  <c r="M305" i="20"/>
  <c r="N305" i="20" s="1"/>
  <c r="O305" i="20" s="1"/>
  <c r="P305" i="20" s="1"/>
  <c r="Q305" i="20" s="1"/>
  <c r="R305" i="20" s="1"/>
  <c r="S305" i="20" s="1"/>
  <c r="T305" i="20" s="1"/>
  <c r="U305" i="20" s="1"/>
  <c r="V305" i="20" s="1"/>
  <c r="EM320" i="20"/>
  <c r="EM94" i="20" s="1"/>
  <c r="EM321" i="20"/>
  <c r="JP281" i="18"/>
  <c r="JQ281" i="18" s="1"/>
  <c r="JR281" i="18" s="1"/>
  <c r="EN320" i="20"/>
  <c r="EN94" i="20" s="1"/>
  <c r="AS63" i="21"/>
  <c r="AS61" i="21"/>
  <c r="AH121" i="21"/>
  <c r="AH61" i="21"/>
  <c r="EN321" i="20"/>
  <c r="X63" i="21"/>
  <c r="X61" i="21"/>
  <c r="AG63" i="21"/>
  <c r="AG61" i="21"/>
  <c r="GC321" i="20"/>
  <c r="EL321" i="20"/>
  <c r="AH12" i="21"/>
  <c r="AH69" i="21"/>
  <c r="GC320" i="20"/>
  <c r="GC94" i="20" s="1"/>
  <c r="EL320" i="20"/>
  <c r="EL94" i="20" s="1"/>
  <c r="E306" i="20"/>
  <c r="F306" i="20" s="1"/>
  <c r="G306" i="20" s="1"/>
  <c r="H306" i="20" s="1"/>
  <c r="I306" i="20" s="1"/>
  <c r="J306" i="20" s="1"/>
  <c r="K306" i="20" s="1"/>
  <c r="L306" i="20" s="1"/>
  <c r="M306" i="20" s="1"/>
  <c r="N306" i="20" s="1"/>
  <c r="O306" i="20" s="1"/>
  <c r="P306" i="20" s="1"/>
  <c r="Q306" i="20" s="1"/>
  <c r="R306" i="20" s="1"/>
  <c r="S306" i="20" s="1"/>
  <c r="T306" i="20" s="1"/>
  <c r="U306" i="20" s="1"/>
  <c r="V306" i="20" s="1"/>
  <c r="EK320" i="20"/>
  <c r="EK94" i="20" s="1"/>
  <c r="W21" i="21"/>
  <c r="W63" i="21"/>
  <c r="Y21" i="21"/>
  <c r="Y63" i="21"/>
  <c r="U21" i="21"/>
  <c r="U63" i="21"/>
  <c r="Z21" i="21"/>
  <c r="Z63" i="21"/>
  <c r="AL21" i="21"/>
  <c r="AL63" i="21"/>
  <c r="AH21" i="21"/>
  <c r="AH63" i="21"/>
  <c r="EK321" i="20"/>
  <c r="AI21" i="21"/>
  <c r="AI63" i="21"/>
  <c r="AB21" i="21"/>
  <c r="AB63" i="21"/>
  <c r="AT21" i="21"/>
  <c r="AT63" i="21"/>
  <c r="AE21" i="21"/>
  <c r="AE63" i="21"/>
  <c r="AS33" i="21"/>
  <c r="AS21" i="21"/>
  <c r="EJ320" i="20"/>
  <c r="EJ94" i="20" s="1"/>
  <c r="X80" i="21"/>
  <c r="X21" i="21"/>
  <c r="AG142" i="21"/>
  <c r="AG21" i="21"/>
  <c r="EJ321" i="20"/>
  <c r="EI321" i="20"/>
  <c r="EI320" i="20"/>
  <c r="EI94" i="20" s="1"/>
  <c r="EH321" i="20"/>
  <c r="EH320" i="20"/>
  <c r="EH94" i="20" s="1"/>
  <c r="EG321" i="20"/>
  <c r="EG320" i="20"/>
  <c r="EG94" i="20" s="1"/>
  <c r="AS152" i="21"/>
  <c r="AS138" i="21"/>
  <c r="AS115" i="21"/>
  <c r="AS87" i="21"/>
  <c r="AS29" i="21"/>
  <c r="AS86" i="21"/>
  <c r="AS150" i="21"/>
  <c r="AS148" i="21"/>
  <c r="AS126" i="21"/>
  <c r="AS105" i="21"/>
  <c r="AS25" i="21"/>
  <c r="AS95" i="21"/>
  <c r="AS80" i="21"/>
  <c r="AS69" i="21"/>
  <c r="AS143" i="21"/>
  <c r="AS121" i="21"/>
  <c r="AS85" i="21"/>
  <c r="AS24" i="21"/>
  <c r="AS99" i="21"/>
  <c r="AS17" i="21"/>
  <c r="AS5" i="21"/>
  <c r="EF321" i="20"/>
  <c r="AS34" i="21"/>
  <c r="EF320" i="20"/>
  <c r="EF94" i="20" s="1"/>
  <c r="EE321" i="20"/>
  <c r="EE320" i="20"/>
  <c r="EE94" i="20" s="1"/>
  <c r="AG10" i="21"/>
  <c r="AG33" i="21"/>
  <c r="X10" i="21"/>
  <c r="X33" i="21"/>
  <c r="W10" i="21"/>
  <c r="W33" i="21"/>
  <c r="U10" i="21"/>
  <c r="U33" i="21"/>
  <c r="Z10" i="21"/>
  <c r="Z33" i="21"/>
  <c r="AL10" i="21"/>
  <c r="AL33" i="21"/>
  <c r="Y10" i="21"/>
  <c r="Y33" i="21"/>
  <c r="AE10" i="21"/>
  <c r="AE33" i="21"/>
  <c r="AH10" i="21"/>
  <c r="AH33" i="21"/>
  <c r="ED321" i="20"/>
  <c r="AI10" i="21"/>
  <c r="AI33" i="21"/>
  <c r="AB10" i="21"/>
  <c r="AB33" i="21"/>
  <c r="AT10" i="21"/>
  <c r="AT33" i="21"/>
  <c r="ED320" i="20"/>
  <c r="ED94" i="20" s="1"/>
  <c r="EC321" i="20"/>
  <c r="EC320" i="20"/>
  <c r="EC94" i="20" s="1"/>
  <c r="EB321" i="20"/>
  <c r="EB320" i="20"/>
  <c r="EB94" i="20" s="1"/>
  <c r="EA321" i="20"/>
  <c r="AG6" i="21"/>
  <c r="EA320" i="20"/>
  <c r="EA94" i="20" s="1"/>
  <c r="DZ321" i="20"/>
  <c r="DZ320" i="20"/>
  <c r="DZ94" i="20" s="1"/>
  <c r="AG149" i="21"/>
  <c r="AG31" i="21"/>
  <c r="DY320" i="20"/>
  <c r="DY94" i="20" s="1"/>
  <c r="DY321" i="20"/>
  <c r="DX320" i="20"/>
  <c r="DX94" i="20" s="1"/>
  <c r="DX321" i="20"/>
  <c r="DW320" i="20"/>
  <c r="DW94" i="20" s="1"/>
  <c r="AS68" i="21"/>
  <c r="AS10" i="21"/>
  <c r="DW321" i="20"/>
  <c r="DV320" i="20"/>
  <c r="DV94" i="20" s="1"/>
  <c r="DV321" i="20"/>
  <c r="DU320" i="20"/>
  <c r="DU94" i="20" s="1"/>
  <c r="DU321" i="20"/>
  <c r="AL67" i="21"/>
  <c r="AL68" i="21"/>
  <c r="AE67" i="21"/>
  <c r="AE68" i="21"/>
  <c r="Y67" i="21"/>
  <c r="Y68" i="21"/>
  <c r="DT320" i="20"/>
  <c r="DT94" i="20" s="1"/>
  <c r="AH67" i="21"/>
  <c r="AH68" i="21"/>
  <c r="AI67" i="21"/>
  <c r="AI68" i="21"/>
  <c r="AB67" i="21"/>
  <c r="AB68" i="21"/>
  <c r="AT67" i="21"/>
  <c r="AT68" i="21"/>
  <c r="AG67" i="21"/>
  <c r="AG68" i="21"/>
  <c r="X67" i="21"/>
  <c r="X68" i="21"/>
  <c r="W67" i="21"/>
  <c r="W68" i="21"/>
  <c r="U67" i="21"/>
  <c r="U68" i="21"/>
  <c r="Z67" i="21"/>
  <c r="Z68" i="21"/>
  <c r="DT321" i="20"/>
  <c r="AH143" i="21"/>
  <c r="AH85" i="21"/>
  <c r="AH74" i="21"/>
  <c r="AH151" i="21"/>
  <c r="AI17" i="21"/>
  <c r="AH133" i="21"/>
  <c r="AH128" i="21"/>
  <c r="AH15" i="21"/>
  <c r="DS320" i="20"/>
  <c r="DS94" i="20" s="1"/>
  <c r="DS321" i="20"/>
  <c r="AH39" i="21"/>
  <c r="AH115" i="21"/>
  <c r="AH38" i="21"/>
  <c r="AH150" i="21"/>
  <c r="AS147" i="21"/>
  <c r="AS67" i="21"/>
  <c r="AH321" i="20"/>
  <c r="DR320" i="20"/>
  <c r="DR94" i="20" s="1"/>
  <c r="DR321" i="20"/>
  <c r="DQ320" i="20"/>
  <c r="DQ94" i="20" s="1"/>
  <c r="DQ321" i="20"/>
  <c r="AS130" i="21"/>
  <c r="DO321" i="20"/>
  <c r="DP321" i="20"/>
  <c r="DP320" i="20"/>
  <c r="DO320" i="20"/>
  <c r="AH20" i="21"/>
  <c r="AH14" i="21"/>
  <c r="AH147" i="21"/>
  <c r="AH72" i="21"/>
  <c r="AH71" i="21"/>
  <c r="AH36" i="21"/>
  <c r="AH49" i="21"/>
  <c r="AH70" i="21"/>
  <c r="AH48" i="21"/>
  <c r="DN321" i="20"/>
  <c r="AI150" i="21"/>
  <c r="AI14" i="21"/>
  <c r="AI147" i="21"/>
  <c r="AI72" i="21"/>
  <c r="AI71" i="21"/>
  <c r="AI36" i="21"/>
  <c r="AI49" i="21"/>
  <c r="AI70" i="21"/>
  <c r="AI48" i="21"/>
  <c r="AB20" i="21"/>
  <c r="AB14" i="21"/>
  <c r="AB147" i="21"/>
  <c r="AB72" i="21"/>
  <c r="AB71" i="21"/>
  <c r="AB36" i="21"/>
  <c r="AB49" i="21"/>
  <c r="AB70" i="21"/>
  <c r="AB48" i="21"/>
  <c r="AT20" i="21"/>
  <c r="AT147" i="21"/>
  <c r="DN320" i="20"/>
  <c r="DN94" i="20" s="1"/>
  <c r="AG88" i="21"/>
  <c r="AG72" i="21"/>
  <c r="AG71" i="21"/>
  <c r="AG49" i="21"/>
  <c r="AG14" i="21"/>
  <c r="AG147" i="21"/>
  <c r="AG36" i="21"/>
  <c r="AG70" i="21"/>
  <c r="AG48" i="21"/>
  <c r="X72" i="21"/>
  <c r="X71" i="21"/>
  <c r="X36" i="21"/>
  <c r="X49" i="21"/>
  <c r="X70" i="21"/>
  <c r="X48" i="21"/>
  <c r="X147" i="21"/>
  <c r="X14" i="21"/>
  <c r="W20" i="21"/>
  <c r="W14" i="21"/>
  <c r="W147" i="21"/>
  <c r="W72" i="21"/>
  <c r="W71" i="21"/>
  <c r="W36" i="21"/>
  <c r="W49" i="21"/>
  <c r="W70" i="21"/>
  <c r="W48" i="21"/>
  <c r="AL20" i="21"/>
  <c r="AL147" i="21"/>
  <c r="U20" i="21"/>
  <c r="U14" i="21"/>
  <c r="U147" i="21"/>
  <c r="U72" i="21"/>
  <c r="U71" i="21"/>
  <c r="U36" i="21"/>
  <c r="U49" i="21"/>
  <c r="U70" i="21"/>
  <c r="U48" i="21"/>
  <c r="Z13" i="21"/>
  <c r="Z14" i="21"/>
  <c r="Z72" i="21"/>
  <c r="Z71" i="21"/>
  <c r="Z36" i="21"/>
  <c r="Z49" i="21"/>
  <c r="Z70" i="21"/>
  <c r="Z48" i="21"/>
  <c r="Z147" i="21"/>
  <c r="Y20" i="21"/>
  <c r="Y36" i="21"/>
  <c r="Y70" i="21"/>
  <c r="Y48" i="21"/>
  <c r="Y14" i="21"/>
  <c r="Y147" i="21"/>
  <c r="Y72" i="21"/>
  <c r="Y71" i="21"/>
  <c r="Y49" i="21"/>
  <c r="AE20" i="21"/>
  <c r="AE72" i="21"/>
  <c r="AE71" i="21"/>
  <c r="AE36" i="21"/>
  <c r="AE49" i="21"/>
  <c r="AE70" i="21"/>
  <c r="AE48" i="21"/>
  <c r="AE147" i="21"/>
  <c r="AE14" i="21"/>
  <c r="BK321" i="20"/>
  <c r="AC321" i="20"/>
  <c r="CI321" i="20"/>
  <c r="BP321" i="20"/>
  <c r="AY321" i="20"/>
  <c r="BS321" i="20"/>
  <c r="BH321" i="20"/>
  <c r="AS321" i="20"/>
  <c r="CA321" i="20"/>
  <c r="AP321" i="20"/>
  <c r="BX321" i="20"/>
  <c r="AK321" i="20"/>
  <c r="DM320" i="20"/>
  <c r="DM94" i="20" s="1"/>
  <c r="DL320" i="20"/>
  <c r="DL94" i="20" s="1"/>
  <c r="DM321" i="20"/>
  <c r="DL321" i="20"/>
  <c r="CG321" i="20"/>
  <c r="AZ321" i="20"/>
  <c r="CE321" i="20"/>
  <c r="AD321" i="20"/>
  <c r="AL321" i="20"/>
  <c r="AT321" i="20"/>
  <c r="BL321" i="20"/>
  <c r="BT321" i="20"/>
  <c r="CB321" i="20"/>
  <c r="X321" i="20"/>
  <c r="AG321" i="20"/>
  <c r="AO321" i="20"/>
  <c r="AW321" i="20"/>
  <c r="BG321" i="20"/>
  <c r="BO321" i="20"/>
  <c r="BW321" i="20"/>
  <c r="DK321" i="20"/>
  <c r="AG113" i="21"/>
  <c r="Z134" i="21"/>
  <c r="DK320" i="20"/>
  <c r="DK94" i="20" s="1"/>
  <c r="DJ320" i="20"/>
  <c r="DJ94" i="20" s="1"/>
  <c r="DJ321" i="20"/>
  <c r="DI321" i="20"/>
  <c r="DI320" i="20"/>
  <c r="DI94" i="20" s="1"/>
  <c r="AH138" i="21"/>
  <c r="AH111" i="21"/>
  <c r="AH100" i="21"/>
  <c r="AH9" i="21"/>
  <c r="AH84" i="21"/>
  <c r="DH320" i="20"/>
  <c r="DH94" i="20" s="1"/>
  <c r="Z22" i="21"/>
  <c r="Z20" i="21"/>
  <c r="DH321" i="20"/>
  <c r="AI146" i="21"/>
  <c r="AI20" i="21"/>
  <c r="AG120" i="21"/>
  <c r="Z98" i="21"/>
  <c r="AG27" i="21"/>
  <c r="AG20" i="21"/>
  <c r="AS88" i="21"/>
  <c r="AS20" i="21"/>
  <c r="X128" i="21"/>
  <c r="X20" i="21"/>
  <c r="Q316" i="20"/>
  <c r="R316" i="20" s="1"/>
  <c r="S316" i="20" s="1"/>
  <c r="T316" i="20" s="1"/>
  <c r="U316" i="20" s="1"/>
  <c r="V316" i="20" s="1"/>
  <c r="X145" i="21"/>
  <c r="Z12" i="21"/>
  <c r="Z121" i="21"/>
  <c r="Z113" i="21"/>
  <c r="DG320" i="20"/>
  <c r="DG94" i="20" s="1"/>
  <c r="DG321" i="20"/>
  <c r="DF320" i="20"/>
  <c r="DF94" i="20" s="1"/>
  <c r="DF321" i="20"/>
  <c r="Z126" i="21"/>
  <c r="DE320" i="20"/>
  <c r="DE94" i="20" s="1"/>
  <c r="DE321" i="20"/>
  <c r="Z38" i="21"/>
  <c r="Z140" i="21"/>
  <c r="AG127" i="21"/>
  <c r="AG107" i="21"/>
  <c r="Z130" i="21"/>
  <c r="Z144" i="21"/>
  <c r="Z123" i="21"/>
  <c r="AI111" i="21"/>
  <c r="AH77" i="21"/>
  <c r="AH76" i="21"/>
  <c r="AH75" i="21"/>
  <c r="J9" i="27"/>
  <c r="IH34" i="19" s="1"/>
  <c r="J19" i="27"/>
  <c r="IH36" i="19" s="1"/>
  <c r="X77" i="21"/>
  <c r="X76" i="21"/>
  <c r="X75" i="21"/>
  <c r="W76" i="21"/>
  <c r="W77" i="21"/>
  <c r="W75" i="21"/>
  <c r="GL28" i="19"/>
  <c r="GL18" i="19" s="1"/>
  <c r="GR15" i="19"/>
  <c r="GU16" i="19"/>
  <c r="GF30" i="19"/>
  <c r="GR25" i="19"/>
  <c r="GU29" i="19"/>
  <c r="AL77" i="21"/>
  <c r="AL76" i="21"/>
  <c r="AL75" i="21"/>
  <c r="AB77" i="21"/>
  <c r="AB75" i="21"/>
  <c r="AB76" i="21"/>
  <c r="Y79" i="21"/>
  <c r="Y77" i="21"/>
  <c r="Y76" i="21"/>
  <c r="Y75" i="21"/>
  <c r="U77" i="21"/>
  <c r="U76" i="21"/>
  <c r="U75" i="21"/>
  <c r="H25" i="25"/>
  <c r="GI33" i="19" s="1"/>
  <c r="GI17" i="19" s="1"/>
  <c r="H8" i="25"/>
  <c r="GI37" i="19" s="1"/>
  <c r="GI21" i="19" s="1"/>
  <c r="H20" i="25"/>
  <c r="GI45" i="19" s="1"/>
  <c r="GI29" i="19" s="1"/>
  <c r="G58" i="25"/>
  <c r="H19" i="25"/>
  <c r="GI30" i="19" s="1"/>
  <c r="GI14" i="19" s="1"/>
  <c r="H53" i="25"/>
  <c r="GI34" i="19" s="1"/>
  <c r="GI18" i="19" s="1"/>
  <c r="H56" i="25"/>
  <c r="GI38" i="19" s="1"/>
  <c r="GI22" i="19" s="1"/>
  <c r="H37" i="25"/>
  <c r="GI42" i="19" s="1"/>
  <c r="GI26" i="19" s="1"/>
  <c r="H7" i="25"/>
  <c r="GI35" i="19" s="1"/>
  <c r="GI19" i="19" s="1"/>
  <c r="H28" i="25"/>
  <c r="GI40" i="19" s="1"/>
  <c r="GI24" i="19" s="1"/>
  <c r="H44" i="25"/>
  <c r="GI44" i="19" s="1"/>
  <c r="GI28" i="19" s="1"/>
  <c r="H52" i="25"/>
  <c r="H24" i="25"/>
  <c r="H10" i="25"/>
  <c r="H55" i="25"/>
  <c r="H36" i="25"/>
  <c r="H26" i="25"/>
  <c r="H47" i="25"/>
  <c r="H39" i="25"/>
  <c r="H54" i="25"/>
  <c r="H15" i="25"/>
  <c r="H32" i="25"/>
  <c r="H13" i="25"/>
  <c r="H5" i="25"/>
  <c r="H34" i="25"/>
  <c r="H49" i="25"/>
  <c r="H46" i="25"/>
  <c r="H12" i="25"/>
  <c r="H51" i="25"/>
  <c r="H38" i="25"/>
  <c r="H16" i="25"/>
  <c r="H33" i="25"/>
  <c r="H30" i="25"/>
  <c r="H42" i="25"/>
  <c r="H11" i="25"/>
  <c r="H9" i="25"/>
  <c r="H31" i="25"/>
  <c r="H23" i="25"/>
  <c r="H4" i="25"/>
  <c r="H35" i="25"/>
  <c r="H50" i="25"/>
  <c r="H41" i="25"/>
  <c r="H6" i="25"/>
  <c r="H27" i="25"/>
  <c r="H22" i="25"/>
  <c r="H48" i="25"/>
  <c r="H45" i="25"/>
  <c r="H29" i="25"/>
  <c r="GR22" i="19"/>
  <c r="GU22" i="19"/>
  <c r="GL30" i="19"/>
  <c r="GL20" i="19" s="1"/>
  <c r="GU21" i="19"/>
  <c r="GR17" i="19"/>
  <c r="GF40" i="19"/>
  <c r="GL26" i="19"/>
  <c r="GL16" i="19" s="1"/>
  <c r="GR19" i="19"/>
  <c r="GL24" i="19"/>
  <c r="GL14" i="19" s="1"/>
  <c r="GF39" i="19"/>
  <c r="GF42" i="19"/>
  <c r="GR21" i="19"/>
  <c r="GU19" i="19"/>
  <c r="G63" i="25"/>
  <c r="DD321" i="20"/>
  <c r="AI69" i="21"/>
  <c r="AI75" i="21"/>
  <c r="AI76" i="21"/>
  <c r="AI77" i="21"/>
  <c r="AT77" i="21"/>
  <c r="AT76" i="21"/>
  <c r="AT75" i="21"/>
  <c r="AG12" i="21"/>
  <c r="AG77" i="21"/>
  <c r="AG76" i="21"/>
  <c r="AG75" i="21"/>
  <c r="AE77" i="21"/>
  <c r="AE76" i="21"/>
  <c r="AE75" i="21"/>
  <c r="J18" i="25"/>
  <c r="J5" i="25"/>
  <c r="GF36" i="19"/>
  <c r="GU20" i="19"/>
  <c r="T13" i="24"/>
  <c r="GL31" i="19"/>
  <c r="GL21" i="19" s="1"/>
  <c r="GR20" i="19"/>
  <c r="GU26" i="19"/>
  <c r="GO27" i="19"/>
  <c r="GR24" i="19"/>
  <c r="GU31" i="19"/>
  <c r="GL32" i="19"/>
  <c r="GL22" i="19" s="1"/>
  <c r="GF35" i="19"/>
  <c r="GL27" i="19"/>
  <c r="GL17" i="19" s="1"/>
  <c r="GF38" i="19"/>
  <c r="GU17" i="19"/>
  <c r="I58" i="25"/>
  <c r="L10" i="24"/>
  <c r="P7" i="24"/>
  <c r="P10" i="24" s="1"/>
  <c r="H43" i="25"/>
  <c r="GI41" i="19" s="1"/>
  <c r="GI25" i="19" s="1"/>
  <c r="DD320" i="20"/>
  <c r="DD94" i="20" s="1"/>
  <c r="AS110" i="21"/>
  <c r="AS77" i="21"/>
  <c r="AS76" i="21"/>
  <c r="AS75" i="21"/>
  <c r="Z105" i="21"/>
  <c r="Z77" i="21"/>
  <c r="Z76" i="21"/>
  <c r="Z75" i="21"/>
  <c r="GO28" i="19"/>
  <c r="GR26" i="19"/>
  <c r="GU30" i="19"/>
  <c r="GR14" i="19"/>
  <c r="GL29" i="19"/>
  <c r="GL19" i="19" s="1"/>
  <c r="GU23" i="19"/>
  <c r="GF31" i="19"/>
  <c r="GR18" i="19"/>
  <c r="GU18" i="19"/>
  <c r="GF34" i="19"/>
  <c r="GU14" i="19"/>
  <c r="F7" i="24"/>
  <c r="F10" i="24" s="1"/>
  <c r="DA320" i="20"/>
  <c r="DA94" i="20" s="1"/>
  <c r="AI138" i="21"/>
  <c r="AI38" i="21"/>
  <c r="AI133" i="21"/>
  <c r="AI31" i="21"/>
  <c r="DA321" i="20"/>
  <c r="AG135" i="21"/>
  <c r="AG106" i="21"/>
  <c r="AG91" i="21"/>
  <c r="AS15" i="21"/>
  <c r="Z91" i="21"/>
  <c r="DC320" i="20"/>
  <c r="DC94" i="20" s="1"/>
  <c r="DC321" i="20"/>
  <c r="AS140" i="21"/>
  <c r="AS13" i="21"/>
  <c r="AS112" i="21"/>
  <c r="AO161" i="21"/>
  <c r="AP161" i="21" s="1"/>
  <c r="AQ161" i="21" s="1"/>
  <c r="AR161" i="21" s="1"/>
  <c r="AS161" i="21" s="1"/>
  <c r="AT161" i="21" s="1"/>
  <c r="AU161" i="21" s="1"/>
  <c r="AV161" i="21" s="1"/>
  <c r="AW161" i="21" s="1"/>
  <c r="AX161" i="21" s="1"/>
  <c r="AY161" i="21" s="1"/>
  <c r="AZ161" i="21" s="1"/>
  <c r="BA161" i="21" s="1"/>
  <c r="BB161" i="21" s="1"/>
  <c r="BC161" i="21" s="1"/>
  <c r="BD161" i="21" s="1"/>
  <c r="BE161" i="21" s="1"/>
  <c r="BF161" i="21" s="1"/>
  <c r="BG161" i="21" s="1"/>
  <c r="BH161" i="21" s="1"/>
  <c r="BI161" i="21" s="1"/>
  <c r="BJ161" i="21" s="1"/>
  <c r="BK161" i="21" s="1"/>
  <c r="BL161" i="21" s="1"/>
  <c r="BM161" i="21" s="1"/>
  <c r="BN161" i="21" s="1"/>
  <c r="BO161" i="21" s="1"/>
  <c r="BP161" i="21" s="1"/>
  <c r="BQ161" i="21" s="1"/>
  <c r="BR161" i="21" s="1"/>
  <c r="BS161" i="21" s="1"/>
  <c r="BT161" i="21" s="1"/>
  <c r="BU161" i="21" s="1"/>
  <c r="BV161" i="21" s="1"/>
  <c r="BW161" i="21" s="1"/>
  <c r="BX161" i="21" s="1"/>
  <c r="BY161" i="21" s="1"/>
  <c r="BZ161" i="21" s="1"/>
  <c r="CA161" i="21" s="1"/>
  <c r="CB161" i="21" s="1"/>
  <c r="CC161" i="21" s="1"/>
  <c r="CD161" i="21" s="1"/>
  <c r="CE161" i="21" s="1"/>
  <c r="CF161" i="21" s="1"/>
  <c r="CG161" i="21" s="1"/>
  <c r="CH161" i="21" s="1"/>
  <c r="CI161" i="21" s="1"/>
  <c r="DB320" i="20"/>
  <c r="DB94" i="20" s="1"/>
  <c r="AI148" i="21"/>
  <c r="AI105" i="21"/>
  <c r="AI9" i="21"/>
  <c r="DB321" i="20"/>
  <c r="AI151" i="21"/>
  <c r="AI115" i="21"/>
  <c r="AI6" i="21"/>
  <c r="AI12" i="21"/>
  <c r="AI39" i="21"/>
  <c r="AI126" i="21"/>
  <c r="AI128" i="21"/>
  <c r="AI74" i="21"/>
  <c r="Y39" i="21"/>
  <c r="Y124" i="21"/>
  <c r="Y128" i="21"/>
  <c r="AS106" i="21"/>
  <c r="AS43" i="21"/>
  <c r="AS3" i="21"/>
  <c r="AS125" i="21"/>
  <c r="AS137" i="21"/>
  <c r="AS91" i="21"/>
  <c r="AS38" i="21"/>
  <c r="AS84" i="21"/>
  <c r="U60" i="21"/>
  <c r="U66" i="21"/>
  <c r="U82" i="21"/>
  <c r="U59" i="21"/>
  <c r="Z60" i="21"/>
  <c r="Z66" i="21"/>
  <c r="Z82" i="21"/>
  <c r="Z59" i="21"/>
  <c r="AH60" i="21"/>
  <c r="AH66" i="21"/>
  <c r="AH82" i="21"/>
  <c r="AH59" i="21"/>
  <c r="AS118" i="21"/>
  <c r="AS62" i="21"/>
  <c r="AS117" i="21"/>
  <c r="AS96" i="21"/>
  <c r="AS74" i="21"/>
  <c r="AG60" i="21"/>
  <c r="AG66" i="21"/>
  <c r="AG82" i="21"/>
  <c r="AG59" i="21"/>
  <c r="AL82" i="21"/>
  <c r="AL59" i="21"/>
  <c r="AL60" i="21"/>
  <c r="AL66" i="21"/>
  <c r="AB82" i="21"/>
  <c r="AB59" i="21"/>
  <c r="AB60" i="21"/>
  <c r="AB66" i="21"/>
  <c r="Y60" i="21"/>
  <c r="Y66" i="21"/>
  <c r="Y82" i="21"/>
  <c r="Y59" i="21"/>
  <c r="CZ320" i="20"/>
  <c r="CZ94" i="20" s="1"/>
  <c r="CX320" i="20"/>
  <c r="CX94" i="20" s="1"/>
  <c r="CY320" i="20"/>
  <c r="CY94" i="20" s="1"/>
  <c r="AS60" i="21"/>
  <c r="AS66" i="21"/>
  <c r="AS82" i="21"/>
  <c r="AS59" i="21"/>
  <c r="Y133" i="21"/>
  <c r="Y65" i="21"/>
  <c r="Y78" i="21"/>
  <c r="AI82" i="21"/>
  <c r="AI59" i="21"/>
  <c r="AI60" i="21"/>
  <c r="AI66" i="21"/>
  <c r="AT60" i="21"/>
  <c r="AT66" i="21"/>
  <c r="AT82" i="21"/>
  <c r="AT59" i="21"/>
  <c r="AS139" i="21"/>
  <c r="AS18" i="21"/>
  <c r="AS134" i="21"/>
  <c r="AS131" i="21"/>
  <c r="AS102" i="21"/>
  <c r="AS8" i="21"/>
  <c r="AS9" i="21"/>
  <c r="X82" i="21"/>
  <c r="X59" i="21"/>
  <c r="X60" i="21"/>
  <c r="X66" i="21"/>
  <c r="W82" i="21"/>
  <c r="W59" i="21"/>
  <c r="W60" i="21"/>
  <c r="W66" i="21"/>
  <c r="AE82" i="21"/>
  <c r="AE59" i="21"/>
  <c r="AE60" i="21"/>
  <c r="AE66" i="21"/>
  <c r="CZ321" i="20"/>
  <c r="CX321" i="20"/>
  <c r="CY321" i="20"/>
  <c r="AH11" i="21"/>
  <c r="AH55" i="21"/>
  <c r="AH83" i="21"/>
  <c r="AG11" i="21"/>
  <c r="AG83" i="21"/>
  <c r="AG55" i="21"/>
  <c r="AB11" i="21"/>
  <c r="AB55" i="21"/>
  <c r="AB83" i="21"/>
  <c r="Y11" i="21"/>
  <c r="Y83" i="21"/>
  <c r="Y55" i="21"/>
  <c r="AS83" i="21"/>
  <c r="AS55" i="21"/>
  <c r="CW321" i="20"/>
  <c r="AI55" i="21"/>
  <c r="AI83" i="21"/>
  <c r="AT55" i="21"/>
  <c r="AT83" i="21"/>
  <c r="X11" i="21"/>
  <c r="X55" i="21"/>
  <c r="X83" i="21"/>
  <c r="W11" i="21"/>
  <c r="W55" i="21"/>
  <c r="W83" i="21"/>
  <c r="AE11" i="21"/>
  <c r="AE55" i="21"/>
  <c r="AE83" i="21"/>
  <c r="AL55" i="21"/>
  <c r="AL83" i="21"/>
  <c r="U11" i="21"/>
  <c r="U55" i="21"/>
  <c r="U83" i="21"/>
  <c r="Z11" i="21"/>
  <c r="Z55" i="21"/>
  <c r="Z83" i="21"/>
  <c r="CW320" i="20"/>
  <c r="CW94" i="20" s="1"/>
  <c r="Z129" i="21"/>
  <c r="AH148" i="21"/>
  <c r="AH126" i="21"/>
  <c r="AH105" i="21"/>
  <c r="AH6" i="21"/>
  <c r="AH31" i="21"/>
  <c r="AH152" i="21"/>
  <c r="U6" i="21"/>
  <c r="CV320" i="20"/>
  <c r="CV94" i="20" s="1"/>
  <c r="CV321" i="20"/>
  <c r="CT320" i="20"/>
  <c r="CT94" i="20" s="1"/>
  <c r="CT321" i="20"/>
  <c r="CT323" i="20"/>
  <c r="J54" i="27"/>
  <c r="HS19" i="19" s="1"/>
  <c r="J51" i="27"/>
  <c r="I61" i="27"/>
  <c r="J47" i="27"/>
  <c r="AS11" i="21"/>
  <c r="AS89" i="21"/>
  <c r="AI152" i="21"/>
  <c r="AI11" i="21"/>
  <c r="AT11" i="21"/>
  <c r="AT89" i="21"/>
  <c r="AL11" i="21"/>
  <c r="AL89" i="21"/>
  <c r="CU320" i="20"/>
  <c r="CU94" i="20" s="1"/>
  <c r="J15" i="27"/>
  <c r="J53" i="27"/>
  <c r="J40" i="27"/>
  <c r="J57" i="27"/>
  <c r="J4" i="27"/>
  <c r="J5" i="27"/>
  <c r="IH25" i="19" s="1"/>
  <c r="CU321" i="20"/>
  <c r="CS321" i="20"/>
  <c r="CS320" i="20"/>
  <c r="CS94" i="20" s="1"/>
  <c r="AI143" i="21"/>
  <c r="AI121" i="21"/>
  <c r="AI85" i="21"/>
  <c r="AI100" i="21"/>
  <c r="AI15" i="21"/>
  <c r="Z17" i="21"/>
  <c r="Z86" i="21"/>
  <c r="Z87" i="21"/>
  <c r="Z135" i="21"/>
  <c r="Z95" i="21"/>
  <c r="Z112" i="21"/>
  <c r="Z143" i="21"/>
  <c r="Z6" i="21"/>
  <c r="Z115" i="21"/>
  <c r="Z149" i="21"/>
  <c r="Z3" i="21"/>
  <c r="Z107" i="21"/>
  <c r="Z122" i="21"/>
  <c r="AL97" i="21"/>
  <c r="AL90" i="21"/>
  <c r="AS97" i="21"/>
  <c r="AS90" i="21"/>
  <c r="CR321" i="20"/>
  <c r="CQ321" i="20"/>
  <c r="CP321" i="20"/>
  <c r="AT97" i="21"/>
  <c r="AT90" i="21"/>
  <c r="CR320" i="20"/>
  <c r="CR94" i="20" s="1"/>
  <c r="CP320" i="20"/>
  <c r="CP94" i="20" s="1"/>
  <c r="CQ320" i="20"/>
  <c r="CQ94" i="20" s="1"/>
  <c r="BH320" i="20"/>
  <c r="BH94" i="20" s="1"/>
  <c r="AG320" i="20"/>
  <c r="AG129" i="20" s="1"/>
  <c r="BI320" i="20"/>
  <c r="BI94" i="20" s="1"/>
  <c r="GC24" i="19"/>
  <c r="AP320" i="20"/>
  <c r="AP129" i="20" s="1"/>
  <c r="AW320" i="20"/>
  <c r="AW129" i="20" s="1"/>
  <c r="BZ320" i="20"/>
  <c r="BZ94" i="20" s="1"/>
  <c r="EY32" i="19"/>
  <c r="U320" i="20"/>
  <c r="BU320" i="20"/>
  <c r="BU94" i="20" s="1"/>
  <c r="AE320" i="20"/>
  <c r="AE129" i="20" s="1"/>
  <c r="BA320" i="20"/>
  <c r="BA129" i="20" s="1"/>
  <c r="AQ320" i="20"/>
  <c r="AQ129" i="20" s="1"/>
  <c r="AO320" i="20"/>
  <c r="AO129" i="20" s="1"/>
  <c r="BG320" i="20"/>
  <c r="BG94" i="20" s="1"/>
  <c r="BY320" i="20"/>
  <c r="BY94" i="20" s="1"/>
  <c r="Z320" i="20"/>
  <c r="Z129" i="20" s="1"/>
  <c r="AR320" i="20"/>
  <c r="AR129" i="20" s="1"/>
  <c r="BN320" i="20"/>
  <c r="BN94" i="20" s="1"/>
  <c r="CH320" i="20"/>
  <c r="CH94" i="20" s="1"/>
  <c r="AH320" i="20"/>
  <c r="AH36" i="20" s="1"/>
  <c r="BO320" i="20"/>
  <c r="BO94" i="20" s="1"/>
  <c r="AF320" i="20"/>
  <c r="AF129" i="20" s="1"/>
  <c r="BP320" i="20"/>
  <c r="BP94" i="20" s="1"/>
  <c r="AU320" i="20"/>
  <c r="BJ320" i="20"/>
  <c r="CC320" i="20"/>
  <c r="CC94" i="20" s="1"/>
  <c r="AA320" i="20"/>
  <c r="AA19" i="20" s="1"/>
  <c r="AZ320" i="20"/>
  <c r="AZ4" i="20" s="1"/>
  <c r="BR320" i="20"/>
  <c r="AS320" i="20"/>
  <c r="AS129" i="20" s="1"/>
  <c r="BS320" i="20"/>
  <c r="BS94" i="20" s="1"/>
  <c r="AI320" i="20"/>
  <c r="AI129" i="20" s="1"/>
  <c r="BX320" i="20"/>
  <c r="BX94" i="20" s="1"/>
  <c r="AX320" i="20"/>
  <c r="AX129" i="20" s="1"/>
  <c r="AC320" i="20"/>
  <c r="AC129" i="20" s="1"/>
  <c r="AY320" i="20"/>
  <c r="AY129" i="20" s="1"/>
  <c r="BQ320" i="20"/>
  <c r="BQ94" i="20" s="1"/>
  <c r="CG320" i="20"/>
  <c r="CG94" i="20" s="1"/>
  <c r="CD320" i="20"/>
  <c r="CD94" i="20" s="1"/>
  <c r="AJ320" i="20"/>
  <c r="AJ129" i="20" s="1"/>
  <c r="BE320" i="20"/>
  <c r="BE94" i="20" s="1"/>
  <c r="BV320" i="20"/>
  <c r="BV94" i="20" s="1"/>
  <c r="AB320" i="20"/>
  <c r="AB129" i="20" s="1"/>
  <c r="AV320" i="20"/>
  <c r="AV129" i="20" s="1"/>
  <c r="BW320" i="20"/>
  <c r="BW94" i="20" s="1"/>
  <c r="X320" i="20"/>
  <c r="X129" i="20" s="1"/>
  <c r="U4" i="21"/>
  <c r="BD320" i="20"/>
  <c r="X116" i="21"/>
  <c r="X27" i="21"/>
  <c r="X126" i="21"/>
  <c r="X43" i="21"/>
  <c r="X140" i="21"/>
  <c r="X139" i="21"/>
  <c r="AG4" i="21"/>
  <c r="AG15" i="21"/>
  <c r="AG74" i="21"/>
  <c r="AG102" i="21"/>
  <c r="AG128" i="21"/>
  <c r="AG108" i="21"/>
  <c r="AG117" i="21"/>
  <c r="AG134" i="21"/>
  <c r="AG145" i="21"/>
  <c r="AG84" i="21"/>
  <c r="AG13" i="21"/>
  <c r="AG95" i="21"/>
  <c r="AG98" i="21"/>
  <c r="AG87" i="21"/>
  <c r="AG109" i="21"/>
  <c r="AG124" i="21"/>
  <c r="AG136" i="21"/>
  <c r="AG80" i="21"/>
  <c r="AG86" i="21"/>
  <c r="AG104" i="21"/>
  <c r="AG139" i="21"/>
  <c r="AG85" i="21"/>
  <c r="AG114" i="21"/>
  <c r="AG125" i="21"/>
  <c r="AG64" i="21"/>
  <c r="AG94" i="21"/>
  <c r="AG9" i="21"/>
  <c r="AG99" i="21"/>
  <c r="AG100" i="21"/>
  <c r="AG146" i="21"/>
  <c r="AG131" i="21"/>
  <c r="AG116" i="21"/>
  <c r="AG129" i="21"/>
  <c r="AG144" i="21"/>
  <c r="AS4" i="21"/>
  <c r="AS122" i="21"/>
  <c r="AS22" i="21"/>
  <c r="AS114" i="21"/>
  <c r="AS12" i="21"/>
  <c r="AS79" i="21"/>
  <c r="AS42" i="21"/>
  <c r="AS65" i="21"/>
  <c r="AS135" i="21"/>
  <c r="AS144" i="21"/>
  <c r="AS19" i="21"/>
  <c r="AS78" i="21"/>
  <c r="AS6" i="21"/>
  <c r="AS128" i="21"/>
  <c r="AS108" i="21"/>
  <c r="AS116" i="21"/>
  <c r="AS127" i="21"/>
  <c r="AS136" i="21"/>
  <c r="AS145" i="21"/>
  <c r="AS146" i="21"/>
  <c r="AS94" i="21"/>
  <c r="AS103" i="21"/>
  <c r="AS104" i="21"/>
  <c r="AS98" i="21"/>
  <c r="AS119" i="21"/>
  <c r="AS109" i="21"/>
  <c r="AS120" i="21"/>
  <c r="AS129" i="21"/>
  <c r="AS64" i="21"/>
  <c r="AS149" i="21"/>
  <c r="AS31" i="21"/>
  <c r="AS100" i="21"/>
  <c r="AS141" i="21"/>
  <c r="AS123" i="21"/>
  <c r="AS113" i="21"/>
  <c r="AS132" i="21"/>
  <c r="AS142" i="21"/>
  <c r="AS124" i="21"/>
  <c r="J320" i="20"/>
  <c r="S158" i="21"/>
  <c r="Q317" i="20"/>
  <c r="R317" i="20" s="1"/>
  <c r="V320" i="20"/>
  <c r="BL320" i="20"/>
  <c r="BL94" i="20" s="1"/>
  <c r="CF320" i="20"/>
  <c r="CF94" i="20" s="1"/>
  <c r="F320" i="20"/>
  <c r="CM320" i="20"/>
  <c r="CM94" i="20" s="1"/>
  <c r="CO320" i="20"/>
  <c r="CO94" i="20" s="1"/>
  <c r="CN320" i="20"/>
  <c r="CN94" i="20" s="1"/>
  <c r="CL320" i="20"/>
  <c r="CL94" i="20" s="1"/>
  <c r="Y320" i="20"/>
  <c r="Y129" i="20" s="1"/>
  <c r="AM320" i="20"/>
  <c r="AM129" i="20" s="1"/>
  <c r="BB320" i="20"/>
  <c r="BB129" i="20" s="1"/>
  <c r="AT320" i="20"/>
  <c r="AT129" i="20" s="1"/>
  <c r="CB320" i="20"/>
  <c r="CB94" i="20" s="1"/>
  <c r="L320" i="20"/>
  <c r="D280" i="18"/>
  <c r="D198" i="18" s="1"/>
  <c r="D276" i="18" s="1"/>
  <c r="Q318" i="20"/>
  <c r="R318" i="20" s="1"/>
  <c r="S318" i="20" s="1"/>
  <c r="T318" i="20" s="1"/>
  <c r="U318" i="20" s="1"/>
  <c r="V318" i="20" s="1"/>
  <c r="CM321" i="20"/>
  <c r="CL321" i="20"/>
  <c r="CN321" i="20"/>
  <c r="CO321" i="20"/>
  <c r="CA320" i="20"/>
  <c r="CA94" i="20" s="1"/>
  <c r="AN320" i="20"/>
  <c r="AN129" i="20" s="1"/>
  <c r="BM320" i="20"/>
  <c r="BM94" i="20" s="1"/>
  <c r="CK320" i="20"/>
  <c r="AD320" i="20"/>
  <c r="AD129" i="20" s="1"/>
  <c r="BC320" i="20"/>
  <c r="CJ320" i="20"/>
  <c r="CE320" i="20"/>
  <c r="CE94" i="20" s="1"/>
  <c r="AK320" i="20"/>
  <c r="AK129" i="20" s="1"/>
  <c r="BF320" i="20"/>
  <c r="BF94" i="20" s="1"/>
  <c r="BT320" i="20"/>
  <c r="BT94" i="20" s="1"/>
  <c r="CI320" i="20"/>
  <c r="CI94" i="20" s="1"/>
  <c r="BK320" i="20"/>
  <c r="BK94" i="20" s="1"/>
  <c r="AL320" i="20"/>
  <c r="AL129" i="20" s="1"/>
  <c r="J45" i="27"/>
  <c r="J18" i="27"/>
  <c r="J55" i="27"/>
  <c r="J52" i="27"/>
  <c r="IZ28" i="19" s="1"/>
  <c r="J12" i="27"/>
  <c r="J10" i="27"/>
  <c r="J6" i="27"/>
  <c r="J42" i="27"/>
  <c r="IH21" i="19"/>
  <c r="HV20" i="19"/>
  <c r="J21" i="27"/>
  <c r="J8" i="27"/>
  <c r="IW41" i="19" s="1"/>
  <c r="J33" i="27"/>
  <c r="J43" i="27"/>
  <c r="J30" i="27"/>
  <c r="J49" i="27"/>
  <c r="J11" i="27"/>
  <c r="IW42" i="19" s="1"/>
  <c r="J16" i="27"/>
  <c r="IH18" i="19" s="1"/>
  <c r="J7" i="27"/>
  <c r="IZ30" i="19" s="1"/>
  <c r="J20" i="27"/>
  <c r="IH29" i="19" s="1"/>
  <c r="J31" i="27"/>
  <c r="IH40" i="19"/>
  <c r="IE36" i="19"/>
  <c r="HM78" i="19"/>
  <c r="IN43" i="19"/>
  <c r="J28" i="27"/>
  <c r="J56" i="27"/>
  <c r="J44" i="27"/>
  <c r="J48" i="27"/>
  <c r="JF28" i="19" s="1"/>
  <c r="J50" i="27"/>
  <c r="JF32" i="19" s="1"/>
  <c r="J23" i="27"/>
  <c r="J14" i="27"/>
  <c r="HP24" i="19" s="1"/>
  <c r="J32" i="27"/>
  <c r="J34" i="27"/>
  <c r="J24" i="27"/>
  <c r="J36" i="27"/>
  <c r="J26" i="27"/>
  <c r="J35" i="27"/>
  <c r="IZ27" i="19" s="1"/>
  <c r="J37" i="27"/>
  <c r="J46" i="27"/>
  <c r="J27" i="27"/>
  <c r="JO36" i="19" s="1"/>
  <c r="J25" i="27"/>
  <c r="J22" i="27"/>
  <c r="J38" i="27"/>
  <c r="J17" i="27"/>
  <c r="JO38" i="19" s="1"/>
  <c r="J41" i="27"/>
  <c r="IH26" i="19" s="1"/>
  <c r="J29" i="27"/>
  <c r="J39" i="27"/>
  <c r="Y17" i="21"/>
  <c r="Y27" i="21"/>
  <c r="Y110" i="21"/>
  <c r="Y91" i="21"/>
  <c r="Y98" i="21"/>
  <c r="Y87" i="21"/>
  <c r="Y106" i="21"/>
  <c r="Y115" i="21"/>
  <c r="Y126" i="21"/>
  <c r="Y135" i="21"/>
  <c r="Y144" i="21"/>
  <c r="Y12" i="21"/>
  <c r="Y86" i="21"/>
  <c r="Y38" i="21"/>
  <c r="Y146" i="21"/>
  <c r="Y123" i="21"/>
  <c r="Y113" i="21"/>
  <c r="Y127" i="21"/>
  <c r="Y140" i="21"/>
  <c r="Y22" i="21"/>
  <c r="Y3" i="21"/>
  <c r="Y18" i="21"/>
  <c r="Y62" i="21"/>
  <c r="Y107" i="21"/>
  <c r="Y105" i="21"/>
  <c r="Y117" i="21"/>
  <c r="Y143" i="21"/>
  <c r="Y129" i="21"/>
  <c r="Y74" i="21"/>
  <c r="Y130" i="21"/>
  <c r="Y121" i="21"/>
  <c r="Y148" i="21"/>
  <c r="Y4" i="21"/>
  <c r="Y95" i="21"/>
  <c r="Y137" i="21"/>
  <c r="Y122" i="21"/>
  <c r="Y149" i="21"/>
  <c r="Y13" i="21"/>
  <c r="Y6" i="21"/>
  <c r="Y112" i="21"/>
  <c r="Y138" i="21"/>
  <c r="Y19" i="21"/>
  <c r="Y24" i="21"/>
  <c r="Y108" i="21"/>
  <c r="Y134" i="21"/>
  <c r="AN321" i="20"/>
  <c r="AT12" i="21"/>
  <c r="AT80" i="21"/>
  <c r="AT95" i="21"/>
  <c r="AT130" i="21"/>
  <c r="AT117" i="21"/>
  <c r="AT145" i="21"/>
  <c r="AT31" i="21"/>
  <c r="AT65" i="21"/>
  <c r="AT124" i="21"/>
  <c r="AT140" i="21"/>
  <c r="AT98" i="21"/>
  <c r="AT102" i="21"/>
  <c r="AT135" i="21"/>
  <c r="AT73" i="21"/>
  <c r="AT27" i="21"/>
  <c r="AT113" i="21"/>
  <c r="AT137" i="21"/>
  <c r="R158" i="21"/>
  <c r="P280" i="18"/>
  <c r="AB80" i="21"/>
  <c r="AB103" i="21"/>
  <c r="AB79" i="21"/>
  <c r="AB78" i="21"/>
  <c r="AB102" i="21"/>
  <c r="AB141" i="21"/>
  <c r="AB128" i="21"/>
  <c r="AB65" i="21"/>
  <c r="AB111" i="21"/>
  <c r="AB116" i="21"/>
  <c r="AB124" i="21"/>
  <c r="AB133" i="21"/>
  <c r="AB64" i="21"/>
  <c r="AB145" i="21"/>
  <c r="AB39" i="21"/>
  <c r="AB4" i="21"/>
  <c r="AB19" i="21"/>
  <c r="AB18" i="21"/>
  <c r="AB38" i="21"/>
  <c r="AB6" i="21"/>
  <c r="AB130" i="21"/>
  <c r="AB105" i="21"/>
  <c r="AB113" i="21"/>
  <c r="AB122" i="21"/>
  <c r="AB134" i="21"/>
  <c r="AB143" i="21"/>
  <c r="AB22" i="21"/>
  <c r="AB17" i="21"/>
  <c r="AB27" i="21"/>
  <c r="AB110" i="21"/>
  <c r="AB91" i="21"/>
  <c r="AB98" i="21"/>
  <c r="AB87" i="21"/>
  <c r="AB106" i="21"/>
  <c r="AB115" i="21"/>
  <c r="AB126" i="21"/>
  <c r="AB135" i="21"/>
  <c r="AB144" i="21"/>
  <c r="AB117" i="21"/>
  <c r="AB138" i="21"/>
  <c r="AB86" i="21"/>
  <c r="AB123" i="21"/>
  <c r="AB129" i="21"/>
  <c r="AB149" i="21"/>
  <c r="AB8" i="21"/>
  <c r="AB13" i="21"/>
  <c r="AB74" i="21"/>
  <c r="AB62" i="21"/>
  <c r="AB146" i="21"/>
  <c r="AB137" i="21"/>
  <c r="AB108" i="21"/>
  <c r="AB127" i="21"/>
  <c r="AB148" i="21"/>
  <c r="AB3" i="21"/>
  <c r="AB95" i="21"/>
  <c r="AB24" i="21"/>
  <c r="AB107" i="21"/>
  <c r="AB112" i="21"/>
  <c r="AB121" i="21"/>
  <c r="AB140" i="21"/>
  <c r="F321" i="20"/>
  <c r="G321" i="20"/>
  <c r="G320" i="20"/>
  <c r="F280" i="18"/>
  <c r="AI4" i="21"/>
  <c r="AI80" i="21"/>
  <c r="AI103" i="21"/>
  <c r="AI79" i="21"/>
  <c r="AI95" i="21"/>
  <c r="AI62" i="21"/>
  <c r="AI98" i="21"/>
  <c r="AI96" i="21"/>
  <c r="AI137" i="21"/>
  <c r="AI106" i="21"/>
  <c r="AI113" i="21"/>
  <c r="AI120" i="21"/>
  <c r="AI127" i="21"/>
  <c r="AI135" i="21"/>
  <c r="AI142" i="21"/>
  <c r="AI149" i="21"/>
  <c r="AI27" i="21"/>
  <c r="AI88" i="21"/>
  <c r="AI24" i="21"/>
  <c r="AI119" i="21"/>
  <c r="AI112" i="21"/>
  <c r="AI125" i="21"/>
  <c r="AI140" i="21"/>
  <c r="AI5" i="21"/>
  <c r="AI3" i="21"/>
  <c r="AI13" i="21"/>
  <c r="AI99" i="21"/>
  <c r="AI78" i="21"/>
  <c r="AI102" i="21"/>
  <c r="AI139" i="21"/>
  <c r="AI130" i="21"/>
  <c r="AI123" i="21"/>
  <c r="AI108" i="21"/>
  <c r="AI114" i="21"/>
  <c r="AI122" i="21"/>
  <c r="AI129" i="21"/>
  <c r="AI136" i="21"/>
  <c r="AI144" i="21"/>
  <c r="AI22" i="21"/>
  <c r="AI8" i="21"/>
  <c r="AI18" i="21"/>
  <c r="AI91" i="21"/>
  <c r="AI107" i="21"/>
  <c r="AI131" i="21"/>
  <c r="AI117" i="21"/>
  <c r="AI134" i="21"/>
  <c r="AI84" i="21"/>
  <c r="AI19" i="21"/>
  <c r="AI86" i="21"/>
  <c r="AI110" i="21"/>
  <c r="AI104" i="21"/>
  <c r="AI43" i="21"/>
  <c r="AI141" i="21"/>
  <c r="AI87" i="21"/>
  <c r="AI65" i="21"/>
  <c r="AI109" i="21"/>
  <c r="AI116" i="21"/>
  <c r="AI124" i="21"/>
  <c r="AI132" i="21"/>
  <c r="AI64" i="21"/>
  <c r="AI145" i="21"/>
  <c r="AI94" i="21"/>
  <c r="CD321" i="20"/>
  <c r="AV158" i="21"/>
  <c r="CH321" i="20"/>
  <c r="CK321" i="20"/>
  <c r="CJ321" i="20"/>
  <c r="L321" i="20"/>
  <c r="W321" i="20"/>
  <c r="R321" i="20"/>
  <c r="BC321" i="20"/>
  <c r="T321" i="20"/>
  <c r="Q321" i="20"/>
  <c r="H321" i="20"/>
  <c r="P321" i="20"/>
  <c r="M321" i="20"/>
  <c r="J321" i="20"/>
  <c r="N321" i="20"/>
  <c r="O321" i="20"/>
  <c r="S321" i="20"/>
  <c r="BD321" i="20"/>
  <c r="K321" i="20"/>
  <c r="I321" i="20"/>
  <c r="V321" i="20"/>
  <c r="U321" i="20"/>
  <c r="AV321" i="20"/>
  <c r="BJ321" i="20"/>
  <c r="AF280" i="18"/>
  <c r="AH280" i="18" s="1"/>
  <c r="L280" i="18"/>
  <c r="V280" i="18"/>
  <c r="AD280" i="18"/>
  <c r="AD188" i="18" s="1"/>
  <c r="AD276" i="18" s="1"/>
  <c r="AJ280" i="18"/>
  <c r="J280" i="18"/>
  <c r="N280" i="18"/>
  <c r="AR280" i="18"/>
  <c r="X280" i="18"/>
  <c r="Z280" i="18" s="1"/>
  <c r="AU321" i="20"/>
  <c r="CF321" i="20"/>
  <c r="AI321" i="20"/>
  <c r="AB321" i="20"/>
  <c r="AN280" i="18"/>
  <c r="H320" i="20"/>
  <c r="M320" i="20"/>
  <c r="T320" i="20"/>
  <c r="O320" i="20"/>
  <c r="H280" i="18"/>
  <c r="I320" i="20"/>
  <c r="Q320" i="20"/>
  <c r="N320" i="20"/>
  <c r="R320" i="20"/>
  <c r="S320" i="20"/>
  <c r="K320" i="20"/>
  <c r="P320" i="20"/>
  <c r="W320" i="20"/>
  <c r="AF321" i="20"/>
  <c r="BF321" i="20"/>
  <c r="CC321" i="20"/>
  <c r="AQ321" i="20"/>
  <c r="BE321" i="20"/>
  <c r="BI321" i="20"/>
  <c r="AL280" i="18"/>
  <c r="BB321" i="20"/>
  <c r="AR321" i="20"/>
  <c r="BM321" i="20"/>
  <c r="Z321" i="20"/>
  <c r="AA321" i="20"/>
  <c r="BQ321" i="20"/>
  <c r="AE321" i="20"/>
  <c r="BN321" i="20"/>
  <c r="AX321" i="20"/>
  <c r="AP280" i="18"/>
  <c r="AH8" i="21"/>
  <c r="AH27" i="21"/>
  <c r="AH18" i="21"/>
  <c r="AH88" i="21"/>
  <c r="AH91" i="21"/>
  <c r="AH24" i="21"/>
  <c r="AH107" i="21"/>
  <c r="AH119" i="21"/>
  <c r="AH131" i="21"/>
  <c r="AH112" i="21"/>
  <c r="AH117" i="21"/>
  <c r="AH125" i="21"/>
  <c r="AH134" i="21"/>
  <c r="AH140" i="21"/>
  <c r="AH4" i="21"/>
  <c r="AH80" i="21"/>
  <c r="AH103" i="21"/>
  <c r="AH79" i="21"/>
  <c r="AH95" i="21"/>
  <c r="AH62" i="21"/>
  <c r="AH98" i="21"/>
  <c r="AH96" i="21"/>
  <c r="AH137" i="21"/>
  <c r="AH106" i="21"/>
  <c r="AH113" i="21"/>
  <c r="AH120" i="21"/>
  <c r="AH127" i="21"/>
  <c r="AH135" i="21"/>
  <c r="AH142" i="21"/>
  <c r="AH149" i="21"/>
  <c r="AH5" i="21"/>
  <c r="AH3" i="21"/>
  <c r="AH13" i="21"/>
  <c r="AH99" i="21"/>
  <c r="AH78" i="21"/>
  <c r="AH102" i="21"/>
  <c r="AH139" i="21"/>
  <c r="AH130" i="21"/>
  <c r="AH123" i="21"/>
  <c r="AH108" i="21"/>
  <c r="AH114" i="21"/>
  <c r="AH122" i="21"/>
  <c r="AH129" i="21"/>
  <c r="AH136" i="21"/>
  <c r="AH144" i="21"/>
  <c r="AH22" i="21"/>
  <c r="AH17" i="21"/>
  <c r="AH19" i="21"/>
  <c r="AH86" i="21"/>
  <c r="AH110" i="21"/>
  <c r="AH104" i="21"/>
  <c r="AH43" i="21"/>
  <c r="AH141" i="21"/>
  <c r="AH87" i="21"/>
  <c r="AH65" i="21"/>
  <c r="AH109" i="21"/>
  <c r="AH116" i="21"/>
  <c r="AH124" i="21"/>
  <c r="AH132" i="21"/>
  <c r="AH64" i="21"/>
  <c r="AH145" i="21"/>
  <c r="AH94" i="21"/>
  <c r="AM321" i="20"/>
  <c r="BV321" i="20"/>
  <c r="AJ321" i="20"/>
  <c r="BA321" i="20"/>
  <c r="BZ321" i="20"/>
  <c r="AB280" i="18"/>
  <c r="BU321" i="20"/>
  <c r="Y321" i="20"/>
  <c r="BY321" i="20"/>
  <c r="BR321" i="20"/>
  <c r="BJ172" i="20"/>
  <c r="CP280" i="18"/>
  <c r="AV280" i="18"/>
  <c r="BT280" i="18"/>
  <c r="DB280" i="18"/>
  <c r="BR280" i="18"/>
  <c r="BZ280" i="18"/>
  <c r="CT280" i="18"/>
  <c r="AZ280" i="18"/>
  <c r="CN280" i="18"/>
  <c r="BF280" i="18"/>
  <c r="BB280" i="18"/>
  <c r="AA3" i="20"/>
  <c r="AA47" i="20"/>
  <c r="AA167" i="20"/>
  <c r="AA27" i="20"/>
  <c r="AA186" i="20"/>
  <c r="AA209" i="20"/>
  <c r="AA228" i="20"/>
  <c r="AA250" i="20"/>
  <c r="AA265" i="20"/>
  <c r="AA281" i="20"/>
  <c r="AA136" i="20"/>
  <c r="AA32" i="20"/>
  <c r="AA85" i="20"/>
  <c r="AA134" i="20"/>
  <c r="AA81" i="20"/>
  <c r="AA91" i="20"/>
  <c r="AA187" i="20"/>
  <c r="AA202" i="20"/>
  <c r="AA226" i="20"/>
  <c r="AA251" i="20"/>
  <c r="AA270" i="20"/>
  <c r="AA160" i="20"/>
  <c r="AA23" i="20"/>
  <c r="AA52" i="20"/>
  <c r="AA54" i="20"/>
  <c r="AA87" i="20"/>
  <c r="AA171" i="20"/>
  <c r="AA176" i="20"/>
  <c r="AA188" i="20"/>
  <c r="AA192" i="20"/>
  <c r="AA203" i="20"/>
  <c r="AA207" i="20"/>
  <c r="AA223" i="20"/>
  <c r="AA74" i="20"/>
  <c r="AA248" i="20"/>
  <c r="AA252" i="20"/>
  <c r="AA263" i="20"/>
  <c r="AA267" i="20"/>
  <c r="AA38" i="20"/>
  <c r="AA21" i="20"/>
  <c r="AA100" i="20"/>
  <c r="AA145" i="20"/>
  <c r="AA49" i="20"/>
  <c r="AA53" i="20"/>
  <c r="AA163" i="20"/>
  <c r="AA68" i="20"/>
  <c r="AA64" i="20"/>
  <c r="AA13" i="20"/>
  <c r="AA58" i="20"/>
  <c r="AA24" i="20"/>
  <c r="AA7" i="20"/>
  <c r="AA66" i="20"/>
  <c r="AA173" i="20"/>
  <c r="AA177" i="20"/>
  <c r="AA185" i="20"/>
  <c r="AA193" i="20"/>
  <c r="AA196" i="20"/>
  <c r="AA200" i="20"/>
  <c r="AA208" i="20"/>
  <c r="AA212" i="20"/>
  <c r="AA216" i="20"/>
  <c r="AA224" i="20"/>
  <c r="AA158" i="20"/>
  <c r="AA234" i="20"/>
  <c r="AA245" i="20"/>
  <c r="AA253" i="20"/>
  <c r="AA257" i="20"/>
  <c r="AA264" i="20"/>
  <c r="AA272" i="20"/>
  <c r="AA276" i="20"/>
  <c r="AA284" i="20"/>
  <c r="AA150" i="20"/>
  <c r="AA149" i="20"/>
  <c r="AA287" i="20"/>
  <c r="AA159" i="20"/>
  <c r="AA279" i="20"/>
  <c r="AA271" i="20"/>
  <c r="AA283" i="20"/>
  <c r="AA157" i="20"/>
  <c r="AZ72" i="20"/>
  <c r="AZ254" i="20"/>
  <c r="AZ148" i="20"/>
  <c r="AZ220" i="20"/>
  <c r="BR35" i="20"/>
  <c r="BR254" i="20"/>
  <c r="BR170" i="20"/>
  <c r="BR218" i="20"/>
  <c r="BR47" i="20"/>
  <c r="BR135" i="20"/>
  <c r="BR79" i="20"/>
  <c r="BR67" i="20"/>
  <c r="BR183" i="20"/>
  <c r="BR194" i="20"/>
  <c r="BR215" i="20"/>
  <c r="BR233" i="20"/>
  <c r="BR256" i="20"/>
  <c r="BR142" i="20"/>
  <c r="BR271" i="20"/>
  <c r="BR279" i="20"/>
  <c r="BR159" i="20"/>
  <c r="BR153" i="20"/>
  <c r="BR59" i="20"/>
  <c r="BR48" i="20"/>
  <c r="BR86" i="20"/>
  <c r="BR52" i="20"/>
  <c r="BR22" i="20"/>
  <c r="BR61" i="20"/>
  <c r="BR85" i="20"/>
  <c r="BR53" i="20"/>
  <c r="BR17" i="20"/>
  <c r="BR97" i="20"/>
  <c r="BR30" i="20"/>
  <c r="BR138" i="20"/>
  <c r="BR76" i="20"/>
  <c r="BR173" i="20"/>
  <c r="BR184" i="20"/>
  <c r="BR188" i="20"/>
  <c r="BR199" i="20"/>
  <c r="BR203" i="20"/>
  <c r="BR216" i="20"/>
  <c r="BR220" i="20"/>
  <c r="BR234" i="20"/>
  <c r="BR241" i="20"/>
  <c r="BR257" i="20"/>
  <c r="BR260" i="20"/>
  <c r="BR276" i="20"/>
  <c r="BR280" i="20"/>
  <c r="BR149" i="20"/>
  <c r="BR83" i="20"/>
  <c r="AH136" i="20"/>
  <c r="AH4" i="20"/>
  <c r="AH62" i="20"/>
  <c r="AH64" i="20"/>
  <c r="AH229" i="20"/>
  <c r="AH260" i="20"/>
  <c r="AH61" i="20"/>
  <c r="AH133" i="20"/>
  <c r="AH211" i="20"/>
  <c r="AH245" i="20"/>
  <c r="AH97" i="20"/>
  <c r="AH76" i="20"/>
  <c r="AH181" i="20"/>
  <c r="AH195" i="20"/>
  <c r="AH250" i="20"/>
  <c r="AH267" i="20"/>
  <c r="AH78" i="20"/>
  <c r="AH19" i="20"/>
  <c r="AH99" i="20"/>
  <c r="AH174" i="20"/>
  <c r="AH193" i="20"/>
  <c r="AH232" i="20"/>
  <c r="AH142" i="20"/>
  <c r="AH280" i="20"/>
  <c r="BA134" i="20"/>
  <c r="BA47" i="20"/>
  <c r="BA17" i="20"/>
  <c r="BA133" i="20"/>
  <c r="BA165" i="20"/>
  <c r="BA19" i="20"/>
  <c r="BA40" i="20"/>
  <c r="BA23" i="20"/>
  <c r="BA62" i="20"/>
  <c r="BA52" i="20"/>
  <c r="BA162" i="20"/>
  <c r="BA164" i="20"/>
  <c r="BA166" i="20"/>
  <c r="BA137" i="20"/>
  <c r="BA13" i="20"/>
  <c r="BA81" i="20"/>
  <c r="BA24" i="20"/>
  <c r="BA110" i="20"/>
  <c r="BA91" i="20"/>
  <c r="BA72" i="20"/>
  <c r="BA175" i="20"/>
  <c r="BA182" i="20"/>
  <c r="BA186" i="20"/>
  <c r="BA132" i="20"/>
  <c r="BA197" i="20"/>
  <c r="BA205" i="20"/>
  <c r="BA209" i="20"/>
  <c r="BA217" i="20"/>
  <c r="BA221" i="20"/>
  <c r="BA225" i="20"/>
  <c r="BA228" i="20"/>
  <c r="BA231" i="20"/>
  <c r="BA235" i="20"/>
  <c r="BA86" i="20"/>
  <c r="BA241" i="20"/>
  <c r="BA245" i="20"/>
  <c r="BA253" i="20"/>
  <c r="BA257" i="20"/>
  <c r="BA260" i="20"/>
  <c r="BA264" i="20"/>
  <c r="BA272" i="20"/>
  <c r="BA276" i="20"/>
  <c r="BA281" i="20"/>
  <c r="BA285" i="20"/>
  <c r="BA151" i="20"/>
  <c r="BA25" i="20"/>
  <c r="BA48" i="20"/>
  <c r="BA45" i="20"/>
  <c r="BA42" i="20"/>
  <c r="BA15" i="20"/>
  <c r="BA61" i="20"/>
  <c r="BA35" i="20"/>
  <c r="BA50" i="20"/>
  <c r="BA145" i="20"/>
  <c r="BA78" i="20"/>
  <c r="BA55" i="20"/>
  <c r="BA41" i="20"/>
  <c r="BA64" i="20"/>
  <c r="BA168" i="20"/>
  <c r="BA99" i="20"/>
  <c r="BA170" i="20"/>
  <c r="BA67" i="20"/>
  <c r="BA156" i="20"/>
  <c r="BA172" i="20"/>
  <c r="BA176" i="20"/>
  <c r="BA180" i="20"/>
  <c r="BA183" i="20"/>
  <c r="BA187" i="20"/>
  <c r="BA191" i="20"/>
  <c r="BA194" i="20"/>
  <c r="BA198" i="20"/>
  <c r="BA202" i="20"/>
  <c r="BA210" i="20"/>
  <c r="BA214" i="20"/>
  <c r="BA218" i="20"/>
  <c r="BA226" i="20"/>
  <c r="BA229" i="20"/>
  <c r="BA232" i="20"/>
  <c r="BA246" i="20"/>
  <c r="BA250" i="20"/>
  <c r="BA254" i="20"/>
  <c r="BA258" i="20"/>
  <c r="BA261" i="20"/>
  <c r="BA265" i="20"/>
  <c r="BA269" i="20"/>
  <c r="BA273" i="20"/>
  <c r="BA277" i="20"/>
  <c r="BA282" i="20"/>
  <c r="BA152" i="20"/>
  <c r="BA160" i="20"/>
  <c r="BA43" i="20"/>
  <c r="BA10" i="20"/>
  <c r="BA14" i="20"/>
  <c r="BA155" i="20"/>
  <c r="BA11" i="20"/>
  <c r="BA22" i="20"/>
  <c r="BA161" i="20"/>
  <c r="BA77" i="20"/>
  <c r="BA100" i="20"/>
  <c r="BA9" i="20"/>
  <c r="BA139" i="20"/>
  <c r="BA54" i="20"/>
  <c r="BA167" i="20"/>
  <c r="BA87" i="20"/>
  <c r="BA29" i="20"/>
  <c r="BA63" i="20"/>
  <c r="BA105" i="20"/>
  <c r="BA66" i="20"/>
  <c r="BA70" i="20"/>
  <c r="BA173" i="20"/>
  <c r="BA177" i="20"/>
  <c r="BA181" i="20"/>
  <c r="BA184" i="20"/>
  <c r="BA188" i="20"/>
  <c r="BA192" i="20"/>
  <c r="BA195" i="20"/>
  <c r="BA199" i="20"/>
  <c r="BA203" i="20"/>
  <c r="BA207" i="20"/>
  <c r="BA211" i="20"/>
  <c r="BA215" i="20"/>
  <c r="BA223" i="20"/>
  <c r="BA74" i="20"/>
  <c r="BA233" i="20"/>
  <c r="BA148" i="20"/>
  <c r="BA251" i="20"/>
  <c r="BA255" i="20"/>
  <c r="BA259" i="20"/>
  <c r="BA266" i="20"/>
  <c r="BA270" i="20"/>
  <c r="BA274" i="20"/>
  <c r="BA283" i="20"/>
  <c r="BA287" i="20"/>
  <c r="BA159" i="20"/>
  <c r="BA153" i="20"/>
  <c r="BA157" i="20"/>
  <c r="BA7" i="20"/>
  <c r="BA169" i="20"/>
  <c r="BA136" i="20"/>
  <c r="BA44" i="20"/>
  <c r="BA121" i="20"/>
  <c r="BA59" i="20"/>
  <c r="BA56" i="20"/>
  <c r="BA49" i="20"/>
  <c r="BA53" i="20"/>
  <c r="BA163" i="20"/>
  <c r="BA96" i="20"/>
  <c r="BA79" i="20"/>
  <c r="BA75" i="20"/>
  <c r="BA30" i="20"/>
  <c r="BA171" i="20"/>
  <c r="BA27" i="20"/>
  <c r="BA76" i="20"/>
  <c r="BA174" i="20"/>
  <c r="BA178" i="20"/>
  <c r="BA185" i="20"/>
  <c r="BA189" i="20"/>
  <c r="BA193" i="20"/>
  <c r="BA196" i="20"/>
  <c r="BA200" i="20"/>
  <c r="BA204" i="20"/>
  <c r="BA208" i="20"/>
  <c r="BA212" i="20"/>
  <c r="BA216" i="20"/>
  <c r="BA220" i="20"/>
  <c r="BA224" i="20"/>
  <c r="BA158" i="20"/>
  <c r="BA234" i="20"/>
  <c r="BA240" i="20"/>
  <c r="BA248" i="20"/>
  <c r="BA252" i="20"/>
  <c r="BA256" i="20"/>
  <c r="BA142" i="20"/>
  <c r="BA263" i="20"/>
  <c r="BA267" i="20"/>
  <c r="BA271" i="20"/>
  <c r="BA280" i="20"/>
  <c r="BA284" i="20"/>
  <c r="BA150" i="20"/>
  <c r="BA149" i="20"/>
  <c r="BA83" i="20"/>
  <c r="BS40" i="20"/>
  <c r="BS85" i="20"/>
  <c r="BS130" i="20"/>
  <c r="BS32" i="20"/>
  <c r="BS86" i="20"/>
  <c r="BS64" i="20"/>
  <c r="BS80" i="20"/>
  <c r="BS135" i="20"/>
  <c r="BS161" i="20"/>
  <c r="BS34" i="20"/>
  <c r="BS164" i="20"/>
  <c r="BS10" i="20"/>
  <c r="BS14" i="20"/>
  <c r="BS98" i="20"/>
  <c r="BS168" i="20"/>
  <c r="BS57" i="20"/>
  <c r="BS105" i="20"/>
  <c r="BS67" i="20"/>
  <c r="BS27" i="20"/>
  <c r="BS70" i="20"/>
  <c r="BS172" i="20"/>
  <c r="BS176" i="20"/>
  <c r="BS180" i="20"/>
  <c r="BS183" i="20"/>
  <c r="BS187" i="20"/>
  <c r="BS191" i="20"/>
  <c r="BS194" i="20"/>
  <c r="BS198" i="20"/>
  <c r="BS202" i="20"/>
  <c r="BS210" i="20"/>
  <c r="BS214" i="20"/>
  <c r="BS218" i="20"/>
  <c r="BS226" i="20"/>
  <c r="BS74" i="20"/>
  <c r="BS233" i="20"/>
  <c r="BS11" i="20"/>
  <c r="BS17" i="20"/>
  <c r="BS20" i="20"/>
  <c r="BS22" i="20"/>
  <c r="BS43" i="20"/>
  <c r="BS166" i="20"/>
  <c r="BS99" i="20"/>
  <c r="BS26" i="20"/>
  <c r="BS136" i="20"/>
  <c r="BS23" i="20"/>
  <c r="BS62" i="20"/>
  <c r="BS55" i="20"/>
  <c r="BS41" i="20"/>
  <c r="BS95" i="20"/>
  <c r="BS87" i="20"/>
  <c r="BS169" i="20"/>
  <c r="BS30" i="20"/>
  <c r="BS138" i="20"/>
  <c r="BS111" i="20"/>
  <c r="BS91" i="20"/>
  <c r="BS76" i="20"/>
  <c r="BS18" i="20"/>
  <c r="BS5" i="20"/>
  <c r="BS126" i="20"/>
  <c r="BS38" i="20"/>
  <c r="BS229" i="20"/>
  <c r="BS42" i="20"/>
  <c r="BS53" i="20"/>
  <c r="BS6" i="20"/>
  <c r="BS31" i="20"/>
  <c r="BS21" i="20"/>
  <c r="BS162" i="20"/>
  <c r="BS54" i="20"/>
  <c r="BS134" i="20"/>
  <c r="BS96" i="20"/>
  <c r="BS79" i="20"/>
  <c r="BS29" i="20"/>
  <c r="BS24" i="20"/>
  <c r="BS171" i="20"/>
  <c r="BS66" i="20"/>
  <c r="BS71" i="20"/>
  <c r="BS143" i="20"/>
  <c r="BS174" i="20"/>
  <c r="BS178" i="20"/>
  <c r="BS185" i="20"/>
  <c r="BS189" i="20"/>
  <c r="BS193" i="20"/>
  <c r="BS196" i="20"/>
  <c r="BS61" i="20"/>
  <c r="BS75" i="20"/>
  <c r="BS44" i="20"/>
  <c r="BS133" i="20"/>
  <c r="BS170" i="20"/>
  <c r="BS72" i="20"/>
  <c r="BS184" i="20"/>
  <c r="BS192" i="20"/>
  <c r="BS199" i="20"/>
  <c r="BS204" i="20"/>
  <c r="BS208" i="20"/>
  <c r="BS223" i="20"/>
  <c r="BS158" i="20"/>
  <c r="BS232" i="20"/>
  <c r="BS240" i="20"/>
  <c r="BS248" i="20"/>
  <c r="BS252" i="20"/>
  <c r="BS256" i="20"/>
  <c r="BS142" i="20"/>
  <c r="BS263" i="20"/>
  <c r="BS267" i="20"/>
  <c r="BS271" i="20"/>
  <c r="BS279" i="20"/>
  <c r="BS283" i="20"/>
  <c r="BS287" i="20"/>
  <c r="BS159" i="20"/>
  <c r="BS153" i="20"/>
  <c r="BS157" i="20"/>
  <c r="BS4" i="20"/>
  <c r="BS81" i="20"/>
  <c r="BS35" i="20"/>
  <c r="BS97" i="20"/>
  <c r="BS110" i="20"/>
  <c r="BS173" i="20"/>
  <c r="BS181" i="20"/>
  <c r="BS186" i="20"/>
  <c r="BS132" i="20"/>
  <c r="BS200" i="20"/>
  <c r="BS205" i="20"/>
  <c r="BS209" i="20"/>
  <c r="BS215" i="20"/>
  <c r="BS220" i="20"/>
  <c r="BS224" i="20"/>
  <c r="BS228" i="20"/>
  <c r="BS234" i="20"/>
  <c r="BS241" i="20"/>
  <c r="BS245" i="20"/>
  <c r="BS253" i="20"/>
  <c r="BS257" i="20"/>
  <c r="BS260" i="20"/>
  <c r="BS264" i="20"/>
  <c r="BS272" i="20"/>
  <c r="BS276" i="20"/>
  <c r="BS280" i="20"/>
  <c r="BS284" i="20"/>
  <c r="BS150" i="20"/>
  <c r="BS149" i="20"/>
  <c r="BS83" i="20"/>
  <c r="BS68" i="20"/>
  <c r="BS139" i="20"/>
  <c r="BS13" i="20"/>
  <c r="BS84" i="20"/>
  <c r="BS175" i="20"/>
  <c r="BS188" i="20"/>
  <c r="BS195" i="20"/>
  <c r="BS211" i="20"/>
  <c r="BS216" i="20"/>
  <c r="BS221" i="20"/>
  <c r="BS225" i="20"/>
  <c r="BS235" i="20"/>
  <c r="BS246" i="20"/>
  <c r="BS250" i="20"/>
  <c r="BS254" i="20"/>
  <c r="BS258" i="20"/>
  <c r="BS261" i="20"/>
  <c r="BS265" i="20"/>
  <c r="BS269" i="20"/>
  <c r="BS273" i="20"/>
  <c r="BS277" i="20"/>
  <c r="BS281" i="20"/>
  <c r="BS285" i="20"/>
  <c r="BS151" i="20"/>
  <c r="BS25" i="20"/>
  <c r="BS33" i="20"/>
  <c r="BS12" i="20"/>
  <c r="BS163" i="20"/>
  <c r="BS58" i="20"/>
  <c r="BS156" i="20"/>
  <c r="BS177" i="20"/>
  <c r="BS182" i="20"/>
  <c r="BS197" i="20"/>
  <c r="BS203" i="20"/>
  <c r="BS207" i="20"/>
  <c r="BS212" i="20"/>
  <c r="BS217" i="20"/>
  <c r="BS231" i="20"/>
  <c r="BS148" i="20"/>
  <c r="BS251" i="20"/>
  <c r="BS255" i="20"/>
  <c r="BS259" i="20"/>
  <c r="BS266" i="20"/>
  <c r="BS270" i="20"/>
  <c r="BS274" i="20"/>
  <c r="BS282" i="20"/>
  <c r="BS152" i="20"/>
  <c r="BS160" i="20"/>
  <c r="AF57" i="20"/>
  <c r="AF111" i="20"/>
  <c r="AF100" i="20"/>
  <c r="AF78" i="20"/>
  <c r="AF4" i="20"/>
  <c r="AF20" i="20"/>
  <c r="AF22" i="20"/>
  <c r="AF5" i="20"/>
  <c r="AF38" i="20"/>
  <c r="AF32" i="20"/>
  <c r="AF54" i="20"/>
  <c r="AF130" i="20"/>
  <c r="AF58" i="20"/>
  <c r="AF67" i="20"/>
  <c r="AF171" i="20"/>
  <c r="AF40" i="20"/>
  <c r="AF6" i="20"/>
  <c r="AF11" i="20"/>
  <c r="AF126" i="20"/>
  <c r="AF31" i="20"/>
  <c r="AF198" i="20"/>
  <c r="AF42" i="20"/>
  <c r="AF59" i="20"/>
  <c r="AF12" i="20"/>
  <c r="AF44" i="20"/>
  <c r="AF23" i="20"/>
  <c r="AF77" i="20"/>
  <c r="AF3" i="20"/>
  <c r="AF135" i="20"/>
  <c r="AF61" i="20"/>
  <c r="AF21" i="20"/>
  <c r="AF36" i="20"/>
  <c r="AF50" i="20"/>
  <c r="AF145" i="20"/>
  <c r="AF49" i="20"/>
  <c r="AF43" i="20"/>
  <c r="AF55" i="20"/>
  <c r="AF41" i="20"/>
  <c r="AF133" i="20"/>
  <c r="AF96" i="20"/>
  <c r="AF87" i="20"/>
  <c r="AF169" i="20"/>
  <c r="AF63" i="20"/>
  <c r="AF170" i="20"/>
  <c r="AF66" i="20"/>
  <c r="AF70" i="20"/>
  <c r="AF173" i="20"/>
  <c r="AF177" i="20"/>
  <c r="AF181" i="20"/>
  <c r="AF184" i="20"/>
  <c r="AF188" i="20"/>
  <c r="AF192" i="20"/>
  <c r="AF195" i="20"/>
  <c r="AF200" i="20"/>
  <c r="AF204" i="20"/>
  <c r="AF208" i="20"/>
  <c r="AF212" i="20"/>
  <c r="AF216" i="20"/>
  <c r="AF220" i="20"/>
  <c r="AF224" i="20"/>
  <c r="AF158" i="20"/>
  <c r="AF19" i="20"/>
  <c r="AF136" i="20"/>
  <c r="AF161" i="20"/>
  <c r="AF35" i="20"/>
  <c r="AF62" i="20"/>
  <c r="AF47" i="20"/>
  <c r="AF9" i="20"/>
  <c r="AF165" i="20"/>
  <c r="AF139" i="20"/>
  <c r="AF163" i="20"/>
  <c r="AF68" i="20"/>
  <c r="AF14" i="20"/>
  <c r="AF64" i="20"/>
  <c r="AF13" i="20"/>
  <c r="AF75" i="20"/>
  <c r="AF155" i="20"/>
  <c r="AF105" i="20"/>
  <c r="AF27" i="20"/>
  <c r="AF76" i="20"/>
  <c r="AF174" i="20"/>
  <c r="AF178" i="20"/>
  <c r="AF185" i="20"/>
  <c r="AF189" i="20"/>
  <c r="AF193" i="20"/>
  <c r="AF196" i="20"/>
  <c r="AF205" i="20"/>
  <c r="AF209" i="20"/>
  <c r="AF217" i="20"/>
  <c r="AF221" i="20"/>
  <c r="AF225" i="20"/>
  <c r="AF228" i="20"/>
  <c r="AF231" i="20"/>
  <c r="AF235" i="20"/>
  <c r="AF246" i="20"/>
  <c r="AF250" i="20"/>
  <c r="AF254" i="20"/>
  <c r="AF258" i="20"/>
  <c r="AF261" i="20"/>
  <c r="AF265" i="20"/>
  <c r="AF269" i="20"/>
  <c r="AF273" i="20"/>
  <c r="AF277" i="20"/>
  <c r="AF281" i="20"/>
  <c r="AF285" i="20"/>
  <c r="AF151" i="20"/>
  <c r="AF25" i="20"/>
  <c r="AF15" i="20"/>
  <c r="AF8" i="20"/>
  <c r="AF121" i="20"/>
  <c r="AF34" i="20"/>
  <c r="AF18" i="20"/>
  <c r="AF56" i="20"/>
  <c r="AF48" i="20"/>
  <c r="AF85" i="20"/>
  <c r="AF53" i="20"/>
  <c r="AF10" i="20"/>
  <c r="AF167" i="20"/>
  <c r="AF17" i="20"/>
  <c r="AF97" i="20"/>
  <c r="AF168" i="20"/>
  <c r="AF81" i="20"/>
  <c r="AF30" i="20"/>
  <c r="AF7" i="20"/>
  <c r="AF91" i="20"/>
  <c r="AF72" i="20"/>
  <c r="AF175" i="20"/>
  <c r="AF182" i="20"/>
  <c r="AF186" i="20"/>
  <c r="AF132" i="20"/>
  <c r="AF197" i="20"/>
  <c r="AF202" i="20"/>
  <c r="AF210" i="20"/>
  <c r="AF214" i="20"/>
  <c r="AF218" i="20"/>
  <c r="AF226" i="20"/>
  <c r="AF229" i="20"/>
  <c r="AF232" i="20"/>
  <c r="AF148" i="20"/>
  <c r="AF251" i="20"/>
  <c r="AF255" i="20"/>
  <c r="AF259" i="20"/>
  <c r="AF266" i="20"/>
  <c r="AF270" i="20"/>
  <c r="AF274" i="20"/>
  <c r="AF282" i="20"/>
  <c r="AF152" i="20"/>
  <c r="AF160" i="20"/>
  <c r="AF51" i="20"/>
  <c r="AF164" i="20"/>
  <c r="AF98" i="20"/>
  <c r="AF110" i="20"/>
  <c r="AF187" i="20"/>
  <c r="AF199" i="20"/>
  <c r="AF207" i="20"/>
  <c r="AF74" i="20"/>
  <c r="AF240" i="20"/>
  <c r="AF257" i="20"/>
  <c r="AF263" i="20"/>
  <c r="AF271" i="20"/>
  <c r="AF284" i="20"/>
  <c r="AF153" i="20"/>
  <c r="AF52" i="20"/>
  <c r="AF166" i="20"/>
  <c r="AF80" i="20"/>
  <c r="AF156" i="20"/>
  <c r="AF180" i="20"/>
  <c r="AF211" i="20"/>
  <c r="AF241" i="20"/>
  <c r="AF245" i="20"/>
  <c r="AF252" i="20"/>
  <c r="AF142" i="20"/>
  <c r="AF264" i="20"/>
  <c r="AF272" i="20"/>
  <c r="AF279" i="20"/>
  <c r="AF149" i="20"/>
  <c r="AF45" i="20"/>
  <c r="AF134" i="20"/>
  <c r="AF99" i="20"/>
  <c r="AF172" i="20"/>
  <c r="AF191" i="20"/>
  <c r="AF203" i="20"/>
  <c r="AF223" i="20"/>
  <c r="AF233" i="20"/>
  <c r="AF253" i="20"/>
  <c r="AF260" i="20"/>
  <c r="AF267" i="20"/>
  <c r="AF280" i="20"/>
  <c r="AF287" i="20"/>
  <c r="AF159" i="20"/>
  <c r="AF157" i="20"/>
  <c r="AF162" i="20"/>
  <c r="AF95" i="20"/>
  <c r="AF24" i="20"/>
  <c r="AF176" i="20"/>
  <c r="AF183" i="20"/>
  <c r="AF194" i="20"/>
  <c r="AF215" i="20"/>
  <c r="AF234" i="20"/>
  <c r="AF248" i="20"/>
  <c r="AF256" i="20"/>
  <c r="AF276" i="20"/>
  <c r="AF283" i="20"/>
  <c r="AF150" i="20"/>
  <c r="AF83" i="20"/>
  <c r="AQ5" i="20"/>
  <c r="AQ20" i="20"/>
  <c r="AQ130" i="20"/>
  <c r="AQ76" i="20"/>
  <c r="AQ62" i="20"/>
  <c r="AQ4" i="20"/>
  <c r="AQ22" i="20"/>
  <c r="AQ172" i="20"/>
  <c r="AQ281" i="20"/>
  <c r="AQ74" i="20"/>
  <c r="AQ77" i="20"/>
  <c r="AQ19" i="20"/>
  <c r="AQ44" i="20"/>
  <c r="AQ9" i="20"/>
  <c r="AQ41" i="20"/>
  <c r="AQ17" i="20"/>
  <c r="AQ64" i="20"/>
  <c r="AQ80" i="20"/>
  <c r="AQ81" i="20"/>
  <c r="AQ30" i="20"/>
  <c r="AQ7" i="20"/>
  <c r="AQ156" i="20"/>
  <c r="AQ175" i="20"/>
  <c r="AQ182" i="20"/>
  <c r="AQ186" i="20"/>
  <c r="AQ132" i="20"/>
  <c r="AQ197" i="20"/>
  <c r="AQ202" i="20"/>
  <c r="AQ210" i="20"/>
  <c r="AQ214" i="20"/>
  <c r="AQ218" i="20"/>
  <c r="AQ234" i="20"/>
  <c r="AQ240" i="20"/>
  <c r="AQ248" i="20"/>
  <c r="AQ252" i="20"/>
  <c r="AQ256" i="20"/>
  <c r="AQ261" i="20"/>
  <c r="AQ265" i="20"/>
  <c r="AQ269" i="20"/>
  <c r="AQ273" i="20"/>
  <c r="AQ277" i="20"/>
  <c r="AQ282" i="20"/>
  <c r="AQ152" i="20"/>
  <c r="AQ160" i="20"/>
  <c r="AQ3" i="20"/>
  <c r="AQ15" i="20"/>
  <c r="AQ121" i="20"/>
  <c r="AQ164" i="20"/>
  <c r="AQ134" i="20"/>
  <c r="AQ95" i="20"/>
  <c r="AQ97" i="20"/>
  <c r="AQ169" i="20"/>
  <c r="AQ99" i="20"/>
  <c r="AQ24" i="20"/>
  <c r="AQ110" i="20"/>
  <c r="AQ72" i="20"/>
  <c r="AQ176" i="20"/>
  <c r="AQ180" i="20"/>
  <c r="AQ183" i="20"/>
  <c r="AQ187" i="20"/>
  <c r="AQ191" i="20"/>
  <c r="AQ194" i="20"/>
  <c r="AQ199" i="20"/>
  <c r="AQ203" i="20"/>
  <c r="AQ207" i="20"/>
  <c r="AQ211" i="20"/>
  <c r="AQ215" i="20"/>
  <c r="AQ223" i="20"/>
  <c r="AQ158" i="20"/>
  <c r="AQ231" i="20"/>
  <c r="AQ235" i="20"/>
  <c r="AQ86" i="20"/>
  <c r="AQ241" i="20"/>
  <c r="AQ245" i="20"/>
  <c r="AQ253" i="20"/>
  <c r="AQ258" i="20"/>
  <c r="AQ266" i="20"/>
  <c r="AQ270" i="20"/>
  <c r="AQ274" i="20"/>
  <c r="AQ283" i="20"/>
  <c r="AQ287" i="20"/>
  <c r="AQ159" i="20"/>
  <c r="AQ153" i="20"/>
  <c r="AQ157" i="20"/>
  <c r="AQ259" i="20"/>
  <c r="AQ26" i="20"/>
  <c r="AQ8" i="20"/>
  <c r="AQ21" i="20"/>
  <c r="AQ163" i="20"/>
  <c r="AQ133" i="20"/>
  <c r="AQ96" i="20"/>
  <c r="AQ98" i="20"/>
  <c r="AQ29" i="20"/>
  <c r="AQ63" i="20"/>
  <c r="AQ170" i="20"/>
  <c r="AQ27" i="20"/>
  <c r="AQ173" i="20"/>
  <c r="AQ177" i="20"/>
  <c r="AQ181" i="20"/>
  <c r="AQ184" i="20"/>
  <c r="AQ188" i="20"/>
  <c r="AQ192" i="20"/>
  <c r="AQ195" i="20"/>
  <c r="AQ200" i="20"/>
  <c r="AQ204" i="20"/>
  <c r="AQ208" i="20"/>
  <c r="AQ212" i="20"/>
  <c r="AQ216" i="20"/>
  <c r="AQ220" i="20"/>
  <c r="AQ225" i="20"/>
  <c r="AQ228" i="20"/>
  <c r="AQ232" i="20"/>
  <c r="AQ246" i="20"/>
  <c r="AQ250" i="20"/>
  <c r="AQ254" i="20"/>
  <c r="AQ142" i="20"/>
  <c r="AQ263" i="20"/>
  <c r="AQ267" i="20"/>
  <c r="AQ271" i="20"/>
  <c r="AQ279" i="20"/>
  <c r="AQ284" i="20"/>
  <c r="AQ150" i="20"/>
  <c r="AQ149" i="20"/>
  <c r="AQ83" i="20"/>
  <c r="AQ61" i="20"/>
  <c r="AQ6" i="20"/>
  <c r="AQ31" i="20"/>
  <c r="AQ35" i="20"/>
  <c r="AQ10" i="20"/>
  <c r="AQ14" i="20"/>
  <c r="AQ137" i="20"/>
  <c r="AQ13" i="20"/>
  <c r="AQ75" i="20"/>
  <c r="AQ155" i="20"/>
  <c r="AQ105" i="20"/>
  <c r="AQ91" i="20"/>
  <c r="AQ174" i="20"/>
  <c r="AQ178" i="20"/>
  <c r="AQ185" i="20"/>
  <c r="AQ189" i="20"/>
  <c r="AQ193" i="20"/>
  <c r="AQ196" i="20"/>
  <c r="AQ205" i="20"/>
  <c r="AQ209" i="20"/>
  <c r="AQ217" i="20"/>
  <c r="AQ221" i="20"/>
  <c r="AQ226" i="20"/>
  <c r="AQ229" i="20"/>
  <c r="AQ233" i="20"/>
  <c r="AQ148" i="20"/>
  <c r="AQ251" i="20"/>
  <c r="AQ255" i="20"/>
  <c r="AQ260" i="20"/>
  <c r="AQ264" i="20"/>
  <c r="AQ272" i="20"/>
  <c r="AQ276" i="20"/>
  <c r="AQ280" i="20"/>
  <c r="AQ285" i="20"/>
  <c r="AQ151" i="20"/>
  <c r="AQ25" i="20"/>
  <c r="BM85" i="20"/>
  <c r="BM95" i="20"/>
  <c r="BM47" i="20"/>
  <c r="BM50" i="20"/>
  <c r="BM97" i="20"/>
  <c r="BM145" i="20"/>
  <c r="BM45" i="20"/>
  <c r="BM167" i="20"/>
  <c r="BM49" i="20"/>
  <c r="BM104" i="20"/>
  <c r="BM86" i="20"/>
  <c r="BM166" i="20"/>
  <c r="BM8" i="20"/>
  <c r="BM44" i="20"/>
  <c r="BM81" i="20"/>
  <c r="BM7" i="20"/>
  <c r="BM96" i="20"/>
  <c r="BM43" i="20"/>
  <c r="BM165" i="20"/>
  <c r="BM34" i="20"/>
  <c r="BM111" i="20"/>
  <c r="BM64" i="20"/>
  <c r="BM99" i="20"/>
  <c r="BM52" i="20"/>
  <c r="BM20" i="20"/>
  <c r="BM18" i="20"/>
  <c r="BM139" i="20"/>
  <c r="BM54" i="20"/>
  <c r="BM17" i="20"/>
  <c r="BM80" i="20"/>
  <c r="BM57" i="20"/>
  <c r="BM105" i="20"/>
  <c r="BM67" i="20"/>
  <c r="BM71" i="20"/>
  <c r="BM72" i="20"/>
  <c r="BM175" i="20"/>
  <c r="BM182" i="20"/>
  <c r="BM186" i="20"/>
  <c r="BM132" i="20"/>
  <c r="BM197" i="20"/>
  <c r="BM205" i="20"/>
  <c r="BM209" i="20"/>
  <c r="BM217" i="20"/>
  <c r="BM221" i="20"/>
  <c r="BM225" i="20"/>
  <c r="BM228" i="20"/>
  <c r="BM231" i="20"/>
  <c r="BM235" i="20"/>
  <c r="BM246" i="20"/>
  <c r="BM250" i="20"/>
  <c r="BM254" i="20"/>
  <c r="BM258" i="20"/>
  <c r="BM261" i="20"/>
  <c r="BM265" i="20"/>
  <c r="BM269" i="20"/>
  <c r="BM273" i="20"/>
  <c r="BM277" i="20"/>
  <c r="BM281" i="20"/>
  <c r="BM285" i="20"/>
  <c r="BM151" i="20"/>
  <c r="BM25" i="20"/>
  <c r="BM61" i="20"/>
  <c r="BM98" i="20"/>
  <c r="BM22" i="20"/>
  <c r="BM155" i="20"/>
  <c r="BM87" i="20"/>
  <c r="BM161" i="20"/>
  <c r="BM38" i="20"/>
  <c r="BM33" i="20"/>
  <c r="BM53" i="20"/>
  <c r="BM163" i="20"/>
  <c r="BM79" i="20"/>
  <c r="BM29" i="20"/>
  <c r="BM63" i="20"/>
  <c r="BM138" i="20"/>
  <c r="BM84" i="20"/>
  <c r="BM156" i="20"/>
  <c r="BM172" i="20"/>
  <c r="BM176" i="20"/>
  <c r="BM180" i="20"/>
  <c r="BM183" i="20"/>
  <c r="BM187" i="20"/>
  <c r="BM191" i="20"/>
  <c r="BM194" i="20"/>
  <c r="BM198" i="20"/>
  <c r="BM202" i="20"/>
  <c r="BM210" i="20"/>
  <c r="BM214" i="20"/>
  <c r="BM218" i="20"/>
  <c r="BM226" i="20"/>
  <c r="BM229" i="20"/>
  <c r="BM232" i="20"/>
  <c r="BM148" i="20"/>
  <c r="BM251" i="20"/>
  <c r="BM255" i="20"/>
  <c r="BM259" i="20"/>
  <c r="BM266" i="20"/>
  <c r="BM270" i="20"/>
  <c r="BM274" i="20"/>
  <c r="BM282" i="20"/>
  <c r="BM152" i="20"/>
  <c r="BM160" i="20"/>
  <c r="BM137" i="20"/>
  <c r="BM100" i="20"/>
  <c r="BM135" i="20"/>
  <c r="BM56" i="20"/>
  <c r="BM169" i="20"/>
  <c r="BM133" i="20"/>
  <c r="BM121" i="20"/>
  <c r="BM70" i="20"/>
  <c r="BM170" i="20"/>
  <c r="BM15" i="20"/>
  <c r="BM9" i="20"/>
  <c r="BM68" i="20"/>
  <c r="BM66" i="20"/>
  <c r="BM77" i="20"/>
  <c r="BM162" i="20"/>
  <c r="BM164" i="20"/>
  <c r="BM41" i="20"/>
  <c r="BM13" i="20"/>
  <c r="BM58" i="20"/>
  <c r="BM30" i="20"/>
  <c r="BM171" i="20"/>
  <c r="BM27" i="20"/>
  <c r="BM76" i="20"/>
  <c r="BM173" i="20"/>
  <c r="BM177" i="20"/>
  <c r="BM181" i="20"/>
  <c r="BM184" i="20"/>
  <c r="BM188" i="20"/>
  <c r="BM192" i="20"/>
  <c r="BM195" i="20"/>
  <c r="BM199" i="20"/>
  <c r="BM203" i="20"/>
  <c r="BM207" i="20"/>
  <c r="BM211" i="20"/>
  <c r="BM215" i="20"/>
  <c r="BM223" i="20"/>
  <c r="BM74" i="20"/>
  <c r="BM233" i="20"/>
  <c r="BM240" i="20"/>
  <c r="BM248" i="20"/>
  <c r="BM252" i="20"/>
  <c r="BM256" i="20"/>
  <c r="BM142" i="20"/>
  <c r="BM263" i="20"/>
  <c r="BM267" i="20"/>
  <c r="BM271" i="20"/>
  <c r="BM279" i="20"/>
  <c r="BM283" i="20"/>
  <c r="BM287" i="20"/>
  <c r="BM159" i="20"/>
  <c r="BM153" i="20"/>
  <c r="BM157" i="20"/>
  <c r="BM40" i="20"/>
  <c r="BM10" i="20"/>
  <c r="BM59" i="20"/>
  <c r="BM48" i="20"/>
  <c r="BM60" i="20"/>
  <c r="BM134" i="20"/>
  <c r="BM42" i="20"/>
  <c r="BM62" i="20"/>
  <c r="BM78" i="20"/>
  <c r="BM55" i="20"/>
  <c r="BM14" i="20"/>
  <c r="BM168" i="20"/>
  <c r="BM75" i="20"/>
  <c r="BM24" i="20"/>
  <c r="BM110" i="20"/>
  <c r="BM91" i="20"/>
  <c r="BM143" i="20"/>
  <c r="BM174" i="20"/>
  <c r="BM178" i="20"/>
  <c r="BM185" i="20"/>
  <c r="BM189" i="20"/>
  <c r="BM193" i="20"/>
  <c r="BM196" i="20"/>
  <c r="BM200" i="20"/>
  <c r="BM204" i="20"/>
  <c r="BM208" i="20"/>
  <c r="BM212" i="20"/>
  <c r="BM216" i="20"/>
  <c r="BM220" i="20"/>
  <c r="BM224" i="20"/>
  <c r="BM158" i="20"/>
  <c r="BM234" i="20"/>
  <c r="BM241" i="20"/>
  <c r="BM245" i="20"/>
  <c r="BM253" i="20"/>
  <c r="BM257" i="20"/>
  <c r="BM260" i="20"/>
  <c r="BM264" i="20"/>
  <c r="BM272" i="20"/>
  <c r="BM276" i="20"/>
  <c r="BM280" i="20"/>
  <c r="BM284" i="20"/>
  <c r="BM150" i="20"/>
  <c r="BM149" i="20"/>
  <c r="BM83" i="20"/>
  <c r="CB3" i="20"/>
  <c r="CB5" i="20"/>
  <c r="CB135" i="20"/>
  <c r="CB31" i="20"/>
  <c r="CB40" i="20"/>
  <c r="CB161" i="20"/>
  <c r="CB35" i="20"/>
  <c r="CB36" i="20"/>
  <c r="CB18" i="20"/>
  <c r="CB47" i="20"/>
  <c r="CB9" i="20"/>
  <c r="CB85" i="20"/>
  <c r="CB78" i="20"/>
  <c r="CB55" i="20"/>
  <c r="CB166" i="20"/>
  <c r="CB133" i="20"/>
  <c r="CB96" i="20"/>
  <c r="CB97" i="20"/>
  <c r="CB13" i="20"/>
  <c r="CB29" i="20"/>
  <c r="CB99" i="20"/>
  <c r="CB104" i="20"/>
  <c r="CB105" i="20"/>
  <c r="CB110" i="20"/>
  <c r="CB84" i="20"/>
  <c r="CB156" i="20"/>
  <c r="CB72" i="20"/>
  <c r="CB175" i="20"/>
  <c r="CB182" i="20"/>
  <c r="CB186" i="20"/>
  <c r="CB132" i="20"/>
  <c r="CB197" i="20"/>
  <c r="CB205" i="20"/>
  <c r="CB209" i="20"/>
  <c r="CB217" i="20"/>
  <c r="CB221" i="20"/>
  <c r="CB225" i="20"/>
  <c r="CB228" i="20"/>
  <c r="CB231" i="20"/>
  <c r="CB235" i="20"/>
  <c r="CB86" i="20"/>
  <c r="CB241" i="20"/>
  <c r="CB245" i="20"/>
  <c r="CB253" i="20"/>
  <c r="CB257" i="20"/>
  <c r="CB260" i="20"/>
  <c r="CB264" i="20"/>
  <c r="CB272" i="20"/>
  <c r="CB276" i="20"/>
  <c r="CB280" i="20"/>
  <c r="CB284" i="20"/>
  <c r="CB150" i="20"/>
  <c r="CB149" i="20"/>
  <c r="CB83" i="20"/>
  <c r="CB26" i="20"/>
  <c r="CB4" i="20"/>
  <c r="CB11" i="20"/>
  <c r="CB20" i="20"/>
  <c r="CB130" i="20"/>
  <c r="CB121" i="20"/>
  <c r="CB34" i="20"/>
  <c r="CB32" i="20"/>
  <c r="CB51" i="20"/>
  <c r="CB56" i="20"/>
  <c r="CB162" i="20"/>
  <c r="CB139" i="20"/>
  <c r="CB54" i="20"/>
  <c r="CB41" i="20"/>
  <c r="CB14" i="20"/>
  <c r="CB60" i="20"/>
  <c r="CB98" i="20"/>
  <c r="CB168" i="20"/>
  <c r="CB58" i="20"/>
  <c r="CB57" i="20"/>
  <c r="CB30" i="20"/>
  <c r="CB138" i="20"/>
  <c r="CB67" i="20"/>
  <c r="CB27" i="20"/>
  <c r="CB70" i="20"/>
  <c r="CB172" i="20"/>
  <c r="CB176" i="20"/>
  <c r="CB180" i="20"/>
  <c r="CB183" i="20"/>
  <c r="CB187" i="20"/>
  <c r="CB191" i="20"/>
  <c r="CB194" i="20"/>
  <c r="CB198" i="20"/>
  <c r="CB202" i="20"/>
  <c r="CB210" i="20"/>
  <c r="CB214" i="20"/>
  <c r="CB218" i="20"/>
  <c r="CB226" i="20"/>
  <c r="CB229" i="20"/>
  <c r="CB232" i="20"/>
  <c r="CB246" i="20"/>
  <c r="CB250" i="20"/>
  <c r="CB254" i="20"/>
  <c r="CB258" i="20"/>
  <c r="CB261" i="20"/>
  <c r="CB265" i="20"/>
  <c r="CB269" i="20"/>
  <c r="CB273" i="20"/>
  <c r="CB277" i="20"/>
  <c r="CB281" i="20"/>
  <c r="CB285" i="20"/>
  <c r="CB151" i="20"/>
  <c r="CB25" i="20"/>
  <c r="CB19" i="20"/>
  <c r="CB6" i="20"/>
  <c r="CB136" i="20"/>
  <c r="CB22" i="20"/>
  <c r="CB61" i="20"/>
  <c r="CB23" i="20"/>
  <c r="CB77" i="20"/>
  <c r="CB59" i="20"/>
  <c r="CB50" i="20"/>
  <c r="CB52" i="20"/>
  <c r="CB43" i="20"/>
  <c r="CB53" i="20"/>
  <c r="CB163" i="20"/>
  <c r="CB68" i="20"/>
  <c r="CB17" i="20"/>
  <c r="CB137" i="20"/>
  <c r="CB87" i="20"/>
  <c r="CB80" i="20"/>
  <c r="CB75" i="20"/>
  <c r="CB63" i="20"/>
  <c r="CB24" i="20"/>
  <c r="CB171" i="20"/>
  <c r="CB111" i="20"/>
  <c r="CB91" i="20"/>
  <c r="CB76" i="20"/>
  <c r="CB173" i="20"/>
  <c r="CB177" i="20"/>
  <c r="CB181" i="20"/>
  <c r="CB184" i="20"/>
  <c r="CB188" i="20"/>
  <c r="CB192" i="20"/>
  <c r="CB195" i="20"/>
  <c r="CB199" i="20"/>
  <c r="CB203" i="20"/>
  <c r="CB207" i="20"/>
  <c r="CB211" i="20"/>
  <c r="CB215" i="20"/>
  <c r="CB223" i="20"/>
  <c r="CB74" i="20"/>
  <c r="CB233" i="20"/>
  <c r="CB148" i="20"/>
  <c r="CB251" i="20"/>
  <c r="CB255" i="20"/>
  <c r="CB259" i="20"/>
  <c r="CB266" i="20"/>
  <c r="CB270" i="20"/>
  <c r="CB274" i="20"/>
  <c r="CB282" i="20"/>
  <c r="CB152" i="20"/>
  <c r="CB160" i="20"/>
  <c r="CB15" i="20"/>
  <c r="CB12" i="20"/>
  <c r="CB8" i="20"/>
  <c r="CB44" i="20"/>
  <c r="CB38" i="20"/>
  <c r="CB21" i="20"/>
  <c r="CB126" i="20"/>
  <c r="CB62" i="20"/>
  <c r="CB100" i="20"/>
  <c r="CB145" i="20"/>
  <c r="CB33" i="20"/>
  <c r="CB42" i="20"/>
  <c r="CB164" i="20"/>
  <c r="CB10" i="20"/>
  <c r="CB134" i="20"/>
  <c r="CB95" i="20"/>
  <c r="CB64" i="20"/>
  <c r="CB79" i="20"/>
  <c r="CB169" i="20"/>
  <c r="CB81" i="20"/>
  <c r="CB155" i="20"/>
  <c r="CB170" i="20"/>
  <c r="CB7" i="20"/>
  <c r="CB66" i="20"/>
  <c r="CB71" i="20"/>
  <c r="CB143" i="20"/>
  <c r="CB174" i="20"/>
  <c r="CB178" i="20"/>
  <c r="CB185" i="20"/>
  <c r="CB189" i="20"/>
  <c r="CB193" i="20"/>
  <c r="CB196" i="20"/>
  <c r="CB200" i="20"/>
  <c r="CB204" i="20"/>
  <c r="CB208" i="20"/>
  <c r="CB212" i="20"/>
  <c r="CB216" i="20"/>
  <c r="CB220" i="20"/>
  <c r="CB224" i="20"/>
  <c r="CB158" i="20"/>
  <c r="CB234" i="20"/>
  <c r="CB240" i="20"/>
  <c r="CB248" i="20"/>
  <c r="CB252" i="20"/>
  <c r="CB256" i="20"/>
  <c r="CB142" i="20"/>
  <c r="CB263" i="20"/>
  <c r="CB267" i="20"/>
  <c r="CB271" i="20"/>
  <c r="CB279" i="20"/>
  <c r="CB283" i="20"/>
  <c r="CB287" i="20"/>
  <c r="CB159" i="20"/>
  <c r="CB153" i="20"/>
  <c r="CB157" i="20"/>
  <c r="BX280" i="18"/>
  <c r="BB26" i="20"/>
  <c r="AH12" i="20"/>
  <c r="BN280" i="18"/>
  <c r="AM3" i="20"/>
  <c r="AL135" i="20"/>
  <c r="AL130" i="20"/>
  <c r="AL11" i="20"/>
  <c r="AL235" i="20"/>
  <c r="AL44" i="20"/>
  <c r="AL81" i="20"/>
  <c r="AL259" i="20"/>
  <c r="AL18" i="20"/>
  <c r="AL77" i="20"/>
  <c r="AL52" i="20"/>
  <c r="AL45" i="20"/>
  <c r="AL162" i="20"/>
  <c r="AL41" i="20"/>
  <c r="AL17" i="20"/>
  <c r="AL64" i="20"/>
  <c r="AL13" i="20"/>
  <c r="AL99" i="20"/>
  <c r="AL24" i="20"/>
  <c r="AL7" i="20"/>
  <c r="AL66" i="20"/>
  <c r="AL72" i="20"/>
  <c r="AL176" i="20"/>
  <c r="AL185" i="20"/>
  <c r="AL132" i="20"/>
  <c r="AL197" i="20"/>
  <c r="AL202" i="20"/>
  <c r="AL210" i="20"/>
  <c r="AL214" i="20"/>
  <c r="AL218" i="20"/>
  <c r="AL223" i="20"/>
  <c r="AL158" i="20"/>
  <c r="AL231" i="20"/>
  <c r="AL246" i="20"/>
  <c r="AL15" i="20"/>
  <c r="AL62" i="20"/>
  <c r="AL145" i="20"/>
  <c r="AL49" i="20"/>
  <c r="AL139" i="20"/>
  <c r="AL68" i="20"/>
  <c r="AL95" i="20"/>
  <c r="AL97" i="20"/>
  <c r="AL80" i="20"/>
  <c r="AL57" i="20"/>
  <c r="AL170" i="20"/>
  <c r="AL110" i="20"/>
  <c r="AL27" i="20"/>
  <c r="AL173" i="20"/>
  <c r="AL177" i="20"/>
  <c r="AL182" i="20"/>
  <c r="AL187" i="20"/>
  <c r="AL191" i="20"/>
  <c r="AL194" i="20"/>
  <c r="AL199" i="20"/>
  <c r="AL203" i="20"/>
  <c r="AL207" i="20"/>
  <c r="AL211" i="20"/>
  <c r="AL215" i="20"/>
  <c r="AL225" i="20"/>
  <c r="AL228" i="20"/>
  <c r="AL232" i="20"/>
  <c r="AL148" i="20"/>
  <c r="AL251" i="20"/>
  <c r="AL255" i="20"/>
  <c r="AL260" i="20"/>
  <c r="AL264" i="20"/>
  <c r="AL272" i="20"/>
  <c r="AL276" i="20"/>
  <c r="AL280" i="20"/>
  <c r="AL285" i="20"/>
  <c r="AL151" i="20"/>
  <c r="AL25" i="20"/>
  <c r="AL221" i="20"/>
  <c r="AL40" i="20"/>
  <c r="AL61" i="20"/>
  <c r="AL51" i="20"/>
  <c r="AL9" i="20"/>
  <c r="AL165" i="20"/>
  <c r="AL55" i="20"/>
  <c r="AL167" i="20"/>
  <c r="AL96" i="20"/>
  <c r="AL98" i="20"/>
  <c r="AL58" i="20"/>
  <c r="AL155" i="20"/>
  <c r="AL105" i="20"/>
  <c r="AL67" i="20"/>
  <c r="AL91" i="20"/>
  <c r="AL174" i="20"/>
  <c r="AL183" i="20"/>
  <c r="AL188" i="20"/>
  <c r="AL192" i="20"/>
  <c r="AL195" i="20"/>
  <c r="AL200" i="20"/>
  <c r="AL204" i="20"/>
  <c r="AL208" i="20"/>
  <c r="AL212" i="20"/>
  <c r="AL216" i="20"/>
  <c r="AL220" i="20"/>
  <c r="AL226" i="20"/>
  <c r="AL229" i="20"/>
  <c r="AL233" i="20"/>
  <c r="AL240" i="20"/>
  <c r="AL248" i="20"/>
  <c r="AL252" i="20"/>
  <c r="AL256" i="20"/>
  <c r="AL261" i="20"/>
  <c r="AL265" i="20"/>
  <c r="AL269" i="20"/>
  <c r="AL273" i="20"/>
  <c r="AL277" i="20"/>
  <c r="AL282" i="20"/>
  <c r="AL152" i="20"/>
  <c r="AL160" i="20"/>
  <c r="AL12" i="20"/>
  <c r="AL136" i="20"/>
  <c r="AL23" i="20"/>
  <c r="AL35" i="20"/>
  <c r="AL21" i="20"/>
  <c r="AL34" i="20"/>
  <c r="AL121" i="20"/>
  <c r="AL56" i="20"/>
  <c r="AL48" i="20"/>
  <c r="AL85" i="20"/>
  <c r="AL163" i="20"/>
  <c r="AL14" i="20"/>
  <c r="AL137" i="20"/>
  <c r="AL87" i="20"/>
  <c r="AL75" i="20"/>
  <c r="AL30" i="20"/>
  <c r="AL171" i="20"/>
  <c r="AL111" i="20"/>
  <c r="AL156" i="20"/>
  <c r="AL175" i="20"/>
  <c r="AL181" i="20"/>
  <c r="AL184" i="20"/>
  <c r="AL189" i="20"/>
  <c r="AL193" i="20"/>
  <c r="AL196" i="20"/>
  <c r="AL205" i="20"/>
  <c r="AL209" i="20"/>
  <c r="AL217" i="20"/>
  <c r="AL254" i="20"/>
  <c r="AL263" i="20"/>
  <c r="AL270" i="20"/>
  <c r="AL149" i="20"/>
  <c r="AL234" i="20"/>
  <c r="AL86" i="20"/>
  <c r="AL258" i="20"/>
  <c r="AL266" i="20"/>
  <c r="AL271" i="20"/>
  <c r="AL279" i="20"/>
  <c r="AL287" i="20"/>
  <c r="AL159" i="20"/>
  <c r="AL157" i="20"/>
  <c r="AL250" i="20"/>
  <c r="AL142" i="20"/>
  <c r="AL267" i="20"/>
  <c r="AL274" i="20"/>
  <c r="AL283" i="20"/>
  <c r="AL150" i="20"/>
  <c r="AL83" i="20"/>
  <c r="AL241" i="20"/>
  <c r="AL245" i="20"/>
  <c r="AL253" i="20"/>
  <c r="AL284" i="20"/>
  <c r="AL153" i="20"/>
  <c r="BH280" i="18"/>
  <c r="AK12" i="20"/>
  <c r="AT280" i="18"/>
  <c r="CJ280" i="18"/>
  <c r="AF26" i="20"/>
  <c r="AX5" i="20"/>
  <c r="AX4" i="20"/>
  <c r="AX6" i="20"/>
  <c r="AX26" i="20"/>
  <c r="AX3" i="20"/>
  <c r="AX135" i="20"/>
  <c r="AX12" i="20"/>
  <c r="AX136" i="20"/>
  <c r="AX44" i="20"/>
  <c r="AX121" i="20"/>
  <c r="AX77" i="20"/>
  <c r="AX100" i="20"/>
  <c r="AX145" i="20"/>
  <c r="AX49" i="20"/>
  <c r="AX43" i="20"/>
  <c r="AX53" i="20"/>
  <c r="AX163" i="20"/>
  <c r="AX8" i="20"/>
  <c r="AX51" i="20"/>
  <c r="AX34" i="20"/>
  <c r="AX126" i="20"/>
  <c r="AX279" i="20"/>
  <c r="AX31" i="20"/>
  <c r="AX68" i="20"/>
  <c r="AX58" i="20"/>
  <c r="AX57" i="20"/>
  <c r="AX15" i="20"/>
  <c r="AX23" i="20"/>
  <c r="AX62" i="20"/>
  <c r="AX52" i="20"/>
  <c r="AX165" i="20"/>
  <c r="AX78" i="20"/>
  <c r="AX54" i="20"/>
  <c r="AX134" i="20"/>
  <c r="AX64" i="20"/>
  <c r="AX80" i="20"/>
  <c r="AX81" i="20"/>
  <c r="AX30" i="20"/>
  <c r="AX171" i="20"/>
  <c r="AX66" i="20"/>
  <c r="AX76" i="20"/>
  <c r="AX174" i="20"/>
  <c r="AX182" i="20"/>
  <c r="AX186" i="20"/>
  <c r="AX191" i="20"/>
  <c r="AX194" i="20"/>
  <c r="AX198" i="20"/>
  <c r="AX202" i="20"/>
  <c r="AX210" i="20"/>
  <c r="AX214" i="20"/>
  <c r="AX218" i="20"/>
  <c r="AX223" i="20"/>
  <c r="AX74" i="20"/>
  <c r="AX233" i="20"/>
  <c r="AX148" i="20"/>
  <c r="AX251" i="20"/>
  <c r="AX255" i="20"/>
  <c r="AX259" i="20"/>
  <c r="AX263" i="20"/>
  <c r="AX272" i="20"/>
  <c r="AX276" i="20"/>
  <c r="AX281" i="20"/>
  <c r="AX152" i="20"/>
  <c r="AX160" i="20"/>
  <c r="AX11" i="20"/>
  <c r="AX40" i="20"/>
  <c r="AX21" i="20"/>
  <c r="AX50" i="20"/>
  <c r="AX9" i="20"/>
  <c r="AX85" i="20"/>
  <c r="AX139" i="20"/>
  <c r="AX166" i="20"/>
  <c r="AX133" i="20"/>
  <c r="AX98" i="20"/>
  <c r="AX169" i="20"/>
  <c r="AX99" i="20"/>
  <c r="AX24" i="20"/>
  <c r="AX110" i="20"/>
  <c r="AX27" i="20"/>
  <c r="AX72" i="20"/>
  <c r="AX175" i="20"/>
  <c r="AX180" i="20"/>
  <c r="AX183" i="20"/>
  <c r="AX187" i="20"/>
  <c r="AX192" i="20"/>
  <c r="AX195" i="20"/>
  <c r="AX199" i="20"/>
  <c r="AX203" i="20"/>
  <c r="AX207" i="20"/>
  <c r="AX211" i="20"/>
  <c r="AX215" i="20"/>
  <c r="AX224" i="20"/>
  <c r="AX158" i="20"/>
  <c r="AX234" i="20"/>
  <c r="AX240" i="20"/>
  <c r="AX248" i="20"/>
  <c r="AX252" i="20"/>
  <c r="AX256" i="20"/>
  <c r="AX142" i="20"/>
  <c r="AX264" i="20"/>
  <c r="AX269" i="20"/>
  <c r="AX273" i="20"/>
  <c r="AX277" i="20"/>
  <c r="AX283" i="20"/>
  <c r="AX287" i="20"/>
  <c r="AX159" i="20"/>
  <c r="AX153" i="20"/>
  <c r="AX157" i="20"/>
  <c r="AX130" i="20"/>
  <c r="AX18" i="20"/>
  <c r="AX20" i="20"/>
  <c r="AX36" i="20"/>
  <c r="AX38" i="20"/>
  <c r="AX32" i="20"/>
  <c r="AX95" i="20"/>
  <c r="AX97" i="20"/>
  <c r="AX61" i="20"/>
  <c r="AX35" i="20"/>
  <c r="AX47" i="20"/>
  <c r="AX48" i="20"/>
  <c r="AX162" i="20"/>
  <c r="AX164" i="20"/>
  <c r="AX41" i="20"/>
  <c r="AX96" i="20"/>
  <c r="AX87" i="20"/>
  <c r="AX29" i="20"/>
  <c r="AX63" i="20"/>
  <c r="AX170" i="20"/>
  <c r="AX67" i="20"/>
  <c r="AX91" i="20"/>
  <c r="AX172" i="20"/>
  <c r="AX176" i="20"/>
  <c r="AX181" i="20"/>
  <c r="AX184" i="20"/>
  <c r="AX188" i="20"/>
  <c r="AX193" i="20"/>
  <c r="AX196" i="20"/>
  <c r="AX200" i="20"/>
  <c r="AX204" i="20"/>
  <c r="AX208" i="20"/>
  <c r="AX212" i="20"/>
  <c r="AX216" i="20"/>
  <c r="AX220" i="20"/>
  <c r="AX225" i="20"/>
  <c r="AX228" i="20"/>
  <c r="AX231" i="20"/>
  <c r="AX235" i="20"/>
  <c r="AX86" i="20"/>
  <c r="AX241" i="20"/>
  <c r="AX245" i="20"/>
  <c r="AX253" i="20"/>
  <c r="AX257" i="20"/>
  <c r="AX260" i="20"/>
  <c r="AX265" i="20"/>
  <c r="AX270" i="20"/>
  <c r="AX274" i="20"/>
  <c r="AX284" i="20"/>
  <c r="AX150" i="20"/>
  <c r="AX149" i="20"/>
  <c r="AX83" i="20"/>
  <c r="AX19" i="20"/>
  <c r="AX161" i="20"/>
  <c r="AX59" i="20"/>
  <c r="AX56" i="20"/>
  <c r="AX45" i="20"/>
  <c r="AX42" i="20"/>
  <c r="AX55" i="20"/>
  <c r="AX167" i="20"/>
  <c r="AX137" i="20"/>
  <c r="AX168" i="20"/>
  <c r="AX75" i="20"/>
  <c r="AX155" i="20"/>
  <c r="AX105" i="20"/>
  <c r="AX111" i="20"/>
  <c r="AX70" i="20"/>
  <c r="AX173" i="20"/>
  <c r="AX177" i="20"/>
  <c r="AX185" i="20"/>
  <c r="AX132" i="20"/>
  <c r="AX197" i="20"/>
  <c r="AX205" i="20"/>
  <c r="AX209" i="20"/>
  <c r="AX217" i="20"/>
  <c r="AX226" i="20"/>
  <c r="AX229" i="20"/>
  <c r="AX232" i="20"/>
  <c r="AX246" i="20"/>
  <c r="AX250" i="20"/>
  <c r="AX254" i="20"/>
  <c r="AX258" i="20"/>
  <c r="AX266" i="20"/>
  <c r="AX271" i="20"/>
  <c r="AX280" i="20"/>
  <c r="AX285" i="20"/>
  <c r="AX151" i="20"/>
  <c r="AX25" i="20"/>
  <c r="AC5" i="20"/>
  <c r="AC4" i="20"/>
  <c r="AC20" i="20"/>
  <c r="AC22" i="20"/>
  <c r="AC67" i="20"/>
  <c r="AC54" i="20"/>
  <c r="AC6" i="20"/>
  <c r="AC31" i="20"/>
  <c r="AC126" i="20"/>
  <c r="AC59" i="20"/>
  <c r="AC12" i="20"/>
  <c r="AC44" i="20"/>
  <c r="AC23" i="20"/>
  <c r="AC36" i="20"/>
  <c r="AC50" i="20"/>
  <c r="AC145" i="20"/>
  <c r="AC49" i="20"/>
  <c r="AC43" i="20"/>
  <c r="AC55" i="20"/>
  <c r="AC41" i="20"/>
  <c r="AC133" i="20"/>
  <c r="AC96" i="20"/>
  <c r="AC87" i="20"/>
  <c r="AC169" i="20"/>
  <c r="AC63" i="20"/>
  <c r="AC170" i="20"/>
  <c r="AC100" i="20"/>
  <c r="AC3" i="20"/>
  <c r="AC135" i="20"/>
  <c r="AC61" i="20"/>
  <c r="AC21" i="20"/>
  <c r="AC62" i="20"/>
  <c r="AC47" i="20"/>
  <c r="AC9" i="20"/>
  <c r="AC165" i="20"/>
  <c r="AC139" i="20"/>
  <c r="AC163" i="20"/>
  <c r="AC68" i="20"/>
  <c r="AC14" i="20"/>
  <c r="AC64" i="20"/>
  <c r="AC13" i="20"/>
  <c r="AC75" i="20"/>
  <c r="AC155" i="20"/>
  <c r="AC105" i="20"/>
  <c r="AC27" i="20"/>
  <c r="AC76" i="20"/>
  <c r="AC174" i="20"/>
  <c r="AC178" i="20"/>
  <c r="AC185" i="20"/>
  <c r="AC189" i="20"/>
  <c r="AC193" i="20"/>
  <c r="AC57" i="20"/>
  <c r="AC58" i="20"/>
  <c r="AC111" i="20"/>
  <c r="AC38" i="20"/>
  <c r="AC32" i="20"/>
  <c r="AC26" i="20"/>
  <c r="AC19" i="20"/>
  <c r="AC136" i="20"/>
  <c r="AC161" i="20"/>
  <c r="AC35" i="20"/>
  <c r="AC18" i="20"/>
  <c r="AC56" i="20"/>
  <c r="AC48" i="20"/>
  <c r="AC85" i="20"/>
  <c r="AC53" i="20"/>
  <c r="AC10" i="20"/>
  <c r="AC167" i="20"/>
  <c r="AC17" i="20"/>
  <c r="AC97" i="20"/>
  <c r="AC168" i="20"/>
  <c r="AC81" i="20"/>
  <c r="AC30" i="20"/>
  <c r="AC7" i="20"/>
  <c r="AC91" i="20"/>
  <c r="AC72" i="20"/>
  <c r="AC175" i="20"/>
  <c r="AC40" i="20"/>
  <c r="AC78" i="20"/>
  <c r="AC198" i="20"/>
  <c r="AC42" i="20"/>
  <c r="AC15" i="20"/>
  <c r="AC8" i="20"/>
  <c r="AC121" i="20"/>
  <c r="AC77" i="20"/>
  <c r="AC51" i="20"/>
  <c r="AC52" i="20"/>
  <c r="AC45" i="20"/>
  <c r="AC162" i="20"/>
  <c r="AC164" i="20"/>
  <c r="AC166" i="20"/>
  <c r="AC134" i="20"/>
  <c r="AC95" i="20"/>
  <c r="AC98" i="20"/>
  <c r="AC80" i="20"/>
  <c r="AC99" i="20"/>
  <c r="AC24" i="20"/>
  <c r="AC110" i="20"/>
  <c r="AC156" i="20"/>
  <c r="AC172" i="20"/>
  <c r="AC176" i="20"/>
  <c r="AC180" i="20"/>
  <c r="AC70" i="20"/>
  <c r="AC181" i="20"/>
  <c r="AC184" i="20"/>
  <c r="AC194" i="20"/>
  <c r="AC199" i="20"/>
  <c r="AC203" i="20"/>
  <c r="AC207" i="20"/>
  <c r="AC211" i="20"/>
  <c r="AC215" i="20"/>
  <c r="AC223" i="20"/>
  <c r="AC74" i="20"/>
  <c r="AC233" i="20"/>
  <c r="AC240" i="20"/>
  <c r="AC248" i="20"/>
  <c r="AC252" i="20"/>
  <c r="AC256" i="20"/>
  <c r="AC142" i="20"/>
  <c r="AC263" i="20"/>
  <c r="AC267" i="20"/>
  <c r="AC271" i="20"/>
  <c r="AC279" i="20"/>
  <c r="AC283" i="20"/>
  <c r="AC287" i="20"/>
  <c r="AC159" i="20"/>
  <c r="AC153" i="20"/>
  <c r="AC157" i="20"/>
  <c r="AC173" i="20"/>
  <c r="AC186" i="20"/>
  <c r="AC191" i="20"/>
  <c r="AC195" i="20"/>
  <c r="AC200" i="20"/>
  <c r="AC204" i="20"/>
  <c r="AC208" i="20"/>
  <c r="AC212" i="20"/>
  <c r="AC216" i="20"/>
  <c r="AC220" i="20"/>
  <c r="AC224" i="20"/>
  <c r="AC158" i="20"/>
  <c r="AC234" i="20"/>
  <c r="AC241" i="20"/>
  <c r="AC245" i="20"/>
  <c r="AC253" i="20"/>
  <c r="AC257" i="20"/>
  <c r="AC260" i="20"/>
  <c r="AC264" i="20"/>
  <c r="AC272" i="20"/>
  <c r="AC276" i="20"/>
  <c r="AC280" i="20"/>
  <c r="AC284" i="20"/>
  <c r="AC150" i="20"/>
  <c r="AC149" i="20"/>
  <c r="AC83" i="20"/>
  <c r="AC177" i="20"/>
  <c r="AC182" i="20"/>
  <c r="AC187" i="20"/>
  <c r="AC192" i="20"/>
  <c r="AC196" i="20"/>
  <c r="AC205" i="20"/>
  <c r="AC209" i="20"/>
  <c r="AC217" i="20"/>
  <c r="AC221" i="20"/>
  <c r="AC225" i="20"/>
  <c r="AC228" i="20"/>
  <c r="AC231" i="20"/>
  <c r="AC235" i="20"/>
  <c r="AC246" i="20"/>
  <c r="AC250" i="20"/>
  <c r="AC254" i="20"/>
  <c r="AC258" i="20"/>
  <c r="AC261" i="20"/>
  <c r="AC265" i="20"/>
  <c r="AC269" i="20"/>
  <c r="AC273" i="20"/>
  <c r="AC277" i="20"/>
  <c r="AC281" i="20"/>
  <c r="AC285" i="20"/>
  <c r="AC151" i="20"/>
  <c r="AC25" i="20"/>
  <c r="AC66" i="20"/>
  <c r="AC183" i="20"/>
  <c r="AC188" i="20"/>
  <c r="AC132" i="20"/>
  <c r="AC197" i="20"/>
  <c r="AC202" i="20"/>
  <c r="AC210" i="20"/>
  <c r="AC214" i="20"/>
  <c r="AC218" i="20"/>
  <c r="AC226" i="20"/>
  <c r="AC229" i="20"/>
  <c r="AC232" i="20"/>
  <c r="AC148" i="20"/>
  <c r="AC251" i="20"/>
  <c r="AC255" i="20"/>
  <c r="AC259" i="20"/>
  <c r="AC266" i="20"/>
  <c r="AC270" i="20"/>
  <c r="AC274" i="20"/>
  <c r="AC282" i="20"/>
  <c r="AC152" i="20"/>
  <c r="AC160" i="20"/>
  <c r="AY26" i="20"/>
  <c r="AY135" i="20"/>
  <c r="AY12" i="20"/>
  <c r="AY5" i="20"/>
  <c r="AY4" i="20"/>
  <c r="AY6" i="20"/>
  <c r="AY8" i="20"/>
  <c r="AY130" i="20"/>
  <c r="AY51" i="20"/>
  <c r="AY18" i="20"/>
  <c r="AY34" i="20"/>
  <c r="AY20" i="20"/>
  <c r="AY126" i="20"/>
  <c r="AY36" i="20"/>
  <c r="AY279" i="20"/>
  <c r="AY38" i="20"/>
  <c r="AY31" i="20"/>
  <c r="AY32" i="20"/>
  <c r="AY68" i="20"/>
  <c r="AY95" i="20"/>
  <c r="AY58" i="20"/>
  <c r="AY97" i="20"/>
  <c r="AY57" i="20"/>
  <c r="AY136" i="20"/>
  <c r="AY61" i="20"/>
  <c r="AY35" i="20"/>
  <c r="AY50" i="20"/>
  <c r="AY52" i="20"/>
  <c r="AY45" i="20"/>
  <c r="AY162" i="20"/>
  <c r="AY139" i="20"/>
  <c r="AY54" i="20"/>
  <c r="AY41" i="20"/>
  <c r="AY14" i="20"/>
  <c r="AY64" i="20"/>
  <c r="AY168" i="20"/>
  <c r="AY75" i="20"/>
  <c r="AY155" i="20"/>
  <c r="AY105" i="20"/>
  <c r="AY67" i="20"/>
  <c r="AY91" i="20"/>
  <c r="AY72" i="20"/>
  <c r="AY175" i="20"/>
  <c r="AY182" i="20"/>
  <c r="AY186" i="20"/>
  <c r="AY132" i="20"/>
  <c r="AY197" i="20"/>
  <c r="AY205" i="20"/>
  <c r="AY209" i="20"/>
  <c r="AY217" i="20"/>
  <c r="AY221" i="20"/>
  <c r="AY225" i="20"/>
  <c r="AY228" i="20"/>
  <c r="AY231" i="20"/>
  <c r="AY235" i="20"/>
  <c r="AY86" i="20"/>
  <c r="AY241" i="20"/>
  <c r="AY245" i="20"/>
  <c r="AY253" i="20"/>
  <c r="AY257" i="20"/>
  <c r="AY260" i="20"/>
  <c r="AY264" i="20"/>
  <c r="AY272" i="20"/>
  <c r="AY276" i="20"/>
  <c r="AY281" i="20"/>
  <c r="AY285" i="20"/>
  <c r="AY151" i="20"/>
  <c r="AY25" i="20"/>
  <c r="AY22" i="20"/>
  <c r="AY161" i="20"/>
  <c r="AY77" i="20"/>
  <c r="AY100" i="20"/>
  <c r="AY145" i="20"/>
  <c r="AY49" i="20"/>
  <c r="AY43" i="20"/>
  <c r="AY53" i="20"/>
  <c r="AY163" i="20"/>
  <c r="AY167" i="20"/>
  <c r="AY17" i="20"/>
  <c r="AY98" i="20"/>
  <c r="AY80" i="20"/>
  <c r="AY81" i="20"/>
  <c r="AY30" i="20"/>
  <c r="AY171" i="20"/>
  <c r="AY111" i="20"/>
  <c r="AY156" i="20"/>
  <c r="AY172" i="20"/>
  <c r="AY176" i="20"/>
  <c r="AY180" i="20"/>
  <c r="AY183" i="20"/>
  <c r="AY187" i="20"/>
  <c r="AY191" i="20"/>
  <c r="AY194" i="20"/>
  <c r="AY198" i="20"/>
  <c r="AY202" i="20"/>
  <c r="AY210" i="20"/>
  <c r="AY214" i="20"/>
  <c r="AY218" i="20"/>
  <c r="AY226" i="20"/>
  <c r="AY229" i="20"/>
  <c r="AY232" i="20"/>
  <c r="AY246" i="20"/>
  <c r="AY250" i="20"/>
  <c r="AY254" i="20"/>
  <c r="AY258" i="20"/>
  <c r="AY261" i="20"/>
  <c r="AY265" i="20"/>
  <c r="AY269" i="20"/>
  <c r="AY273" i="20"/>
  <c r="AY277" i="20"/>
  <c r="AY282" i="20"/>
  <c r="AY152" i="20"/>
  <c r="AY160" i="20"/>
  <c r="AY44" i="20"/>
  <c r="AY23" i="20"/>
  <c r="AY59" i="20"/>
  <c r="AY47" i="20"/>
  <c r="AY9" i="20"/>
  <c r="AY165" i="20"/>
  <c r="AY42" i="20"/>
  <c r="AY164" i="20"/>
  <c r="AY10" i="20"/>
  <c r="AY134" i="20"/>
  <c r="AY96" i="20"/>
  <c r="AY87" i="20"/>
  <c r="AY169" i="20"/>
  <c r="AY99" i="20"/>
  <c r="AY24" i="20"/>
  <c r="AY7" i="20"/>
  <c r="AY66" i="20"/>
  <c r="AY70" i="20"/>
  <c r="AY173" i="20"/>
  <c r="AY177" i="20"/>
  <c r="AY181" i="20"/>
  <c r="AY184" i="20"/>
  <c r="AY188" i="20"/>
  <c r="AY192" i="20"/>
  <c r="AY195" i="20"/>
  <c r="AY199" i="20"/>
  <c r="AY203" i="20"/>
  <c r="AY207" i="20"/>
  <c r="AY211" i="20"/>
  <c r="AY215" i="20"/>
  <c r="AY223" i="20"/>
  <c r="AY74" i="20"/>
  <c r="AY233" i="20"/>
  <c r="AY148" i="20"/>
  <c r="AY251" i="20"/>
  <c r="AY255" i="20"/>
  <c r="AY259" i="20"/>
  <c r="AY266" i="20"/>
  <c r="AY270" i="20"/>
  <c r="AY274" i="20"/>
  <c r="AY283" i="20"/>
  <c r="AY287" i="20"/>
  <c r="AY159" i="20"/>
  <c r="AY153" i="20"/>
  <c r="AY157" i="20"/>
  <c r="AY11" i="20"/>
  <c r="AY40" i="20"/>
  <c r="AY21" i="20"/>
  <c r="AY62" i="20"/>
  <c r="AY56" i="20"/>
  <c r="AY48" i="20"/>
  <c r="AY85" i="20"/>
  <c r="AY78" i="20"/>
  <c r="AY55" i="20"/>
  <c r="AY166" i="20"/>
  <c r="AY133" i="20"/>
  <c r="AY137" i="20"/>
  <c r="AY13" i="20"/>
  <c r="AY29" i="20"/>
  <c r="AY63" i="20"/>
  <c r="AY170" i="20"/>
  <c r="AY110" i="20"/>
  <c r="AY27" i="20"/>
  <c r="AY76" i="20"/>
  <c r="AY174" i="20"/>
  <c r="AY178" i="20"/>
  <c r="AY185" i="20"/>
  <c r="AY189" i="20"/>
  <c r="AY193" i="20"/>
  <c r="AY196" i="20"/>
  <c r="AY200" i="20"/>
  <c r="AY204" i="20"/>
  <c r="AY208" i="20"/>
  <c r="AY212" i="20"/>
  <c r="AY216" i="20"/>
  <c r="AY220" i="20"/>
  <c r="AY224" i="20"/>
  <c r="AY158" i="20"/>
  <c r="AY234" i="20"/>
  <c r="AY240" i="20"/>
  <c r="AY248" i="20"/>
  <c r="AY252" i="20"/>
  <c r="AY256" i="20"/>
  <c r="AY142" i="20"/>
  <c r="AY263" i="20"/>
  <c r="AY267" i="20"/>
  <c r="AY271" i="20"/>
  <c r="AY280" i="20"/>
  <c r="AY284" i="20"/>
  <c r="AY150" i="20"/>
  <c r="AY149" i="20"/>
  <c r="AY83" i="20"/>
  <c r="BQ36" i="20"/>
  <c r="BQ56" i="20"/>
  <c r="BQ60" i="20"/>
  <c r="BQ49" i="20"/>
  <c r="BQ42" i="20"/>
  <c r="BQ9" i="20"/>
  <c r="BQ5" i="20"/>
  <c r="BQ20" i="20"/>
  <c r="BQ130" i="20"/>
  <c r="BQ21" i="20"/>
  <c r="BQ32" i="20"/>
  <c r="BQ85" i="20"/>
  <c r="BQ53" i="20"/>
  <c r="BQ163" i="20"/>
  <c r="BQ68" i="20"/>
  <c r="BQ17" i="20"/>
  <c r="BQ97" i="20"/>
  <c r="BQ13" i="20"/>
  <c r="BQ29" i="20"/>
  <c r="BQ30" i="20"/>
  <c r="BQ138" i="20"/>
  <c r="BQ111" i="20"/>
  <c r="BQ91" i="20"/>
  <c r="BQ76" i="20"/>
  <c r="BQ173" i="20"/>
  <c r="BQ177" i="20"/>
  <c r="BQ181" i="20"/>
  <c r="BQ184" i="20"/>
  <c r="BQ188" i="20"/>
  <c r="BQ192" i="20"/>
  <c r="BQ195" i="20"/>
  <c r="BQ199" i="20"/>
  <c r="BQ203" i="20"/>
  <c r="BQ208" i="20"/>
  <c r="BQ212" i="20"/>
  <c r="BQ216" i="20"/>
  <c r="BQ220" i="20"/>
  <c r="BQ224" i="20"/>
  <c r="BQ158" i="20"/>
  <c r="BQ234" i="20"/>
  <c r="BQ241" i="20"/>
  <c r="BQ245" i="20"/>
  <c r="BQ253" i="20"/>
  <c r="BQ257" i="20"/>
  <c r="BQ260" i="20"/>
  <c r="BQ264" i="20"/>
  <c r="BQ272" i="20"/>
  <c r="BQ276" i="20"/>
  <c r="BQ280" i="20"/>
  <c r="BQ284" i="20"/>
  <c r="BQ150" i="20"/>
  <c r="BQ149" i="20"/>
  <c r="BQ83" i="20"/>
  <c r="BQ19" i="20"/>
  <c r="BQ3" i="20"/>
  <c r="BQ121" i="20"/>
  <c r="BQ100" i="20"/>
  <c r="BQ47" i="20"/>
  <c r="BQ51" i="20"/>
  <c r="BQ167" i="20"/>
  <c r="BQ165" i="20"/>
  <c r="BQ26" i="20"/>
  <c r="BQ22" i="20"/>
  <c r="BQ61" i="20"/>
  <c r="BQ35" i="20"/>
  <c r="BQ62" i="20"/>
  <c r="BQ162" i="20"/>
  <c r="BQ164" i="20"/>
  <c r="BQ10" i="20"/>
  <c r="BQ134" i="20"/>
  <c r="BQ95" i="20"/>
  <c r="BQ98" i="20"/>
  <c r="BQ168" i="20"/>
  <c r="BQ58" i="20"/>
  <c r="BQ24" i="20"/>
  <c r="BQ171" i="20"/>
  <c r="BQ66" i="20"/>
  <c r="BQ71" i="20"/>
  <c r="BQ143" i="20"/>
  <c r="BQ174" i="20"/>
  <c r="BQ178" i="20"/>
  <c r="BQ185" i="20"/>
  <c r="BQ189" i="20"/>
  <c r="BQ193" i="20"/>
  <c r="BQ196" i="20"/>
  <c r="BQ200" i="20"/>
  <c r="BQ205" i="20"/>
  <c r="BQ209" i="20"/>
  <c r="BQ217" i="20"/>
  <c r="BQ221" i="20"/>
  <c r="BQ225" i="20"/>
  <c r="BQ228" i="20"/>
  <c r="BQ231" i="20"/>
  <c r="BQ235" i="20"/>
  <c r="BQ246" i="20"/>
  <c r="BQ250" i="20"/>
  <c r="BQ254" i="20"/>
  <c r="BQ258" i="20"/>
  <c r="BQ261" i="20"/>
  <c r="BQ265" i="20"/>
  <c r="BQ269" i="20"/>
  <c r="BQ273" i="20"/>
  <c r="BQ277" i="20"/>
  <c r="BQ281" i="20"/>
  <c r="BQ285" i="20"/>
  <c r="BQ151" i="20"/>
  <c r="BQ25" i="20"/>
  <c r="BQ137" i="20"/>
  <c r="BQ59" i="20"/>
  <c r="BQ48" i="20"/>
  <c r="BQ45" i="20"/>
  <c r="BQ155" i="20"/>
  <c r="BQ86" i="20"/>
  <c r="BQ15" i="20"/>
  <c r="BQ52" i="20"/>
  <c r="BQ4" i="20"/>
  <c r="BQ44" i="20"/>
  <c r="BQ38" i="20"/>
  <c r="BQ34" i="20"/>
  <c r="BQ18" i="20"/>
  <c r="BQ43" i="20"/>
  <c r="BQ55" i="20"/>
  <c r="BQ166" i="20"/>
  <c r="BQ133" i="20"/>
  <c r="BQ96" i="20"/>
  <c r="BQ87" i="20"/>
  <c r="BQ80" i="20"/>
  <c r="BQ75" i="20"/>
  <c r="BQ170" i="20"/>
  <c r="BQ110" i="20"/>
  <c r="BQ84" i="20"/>
  <c r="BQ156" i="20"/>
  <c r="BQ72" i="20"/>
  <c r="BQ175" i="20"/>
  <c r="BQ182" i="20"/>
  <c r="BQ186" i="20"/>
  <c r="BQ132" i="20"/>
  <c r="BQ197" i="20"/>
  <c r="BQ210" i="20"/>
  <c r="BQ214" i="20"/>
  <c r="BQ218" i="20"/>
  <c r="BQ226" i="20"/>
  <c r="BQ229" i="20"/>
  <c r="BQ232" i="20"/>
  <c r="BQ148" i="20"/>
  <c r="BQ251" i="20"/>
  <c r="BQ255" i="20"/>
  <c r="BQ259" i="20"/>
  <c r="BQ266" i="20"/>
  <c r="BQ270" i="20"/>
  <c r="BQ274" i="20"/>
  <c r="BQ282" i="20"/>
  <c r="BQ152" i="20"/>
  <c r="BQ160" i="20"/>
  <c r="BQ8" i="20"/>
  <c r="BQ7" i="20"/>
  <c r="BQ77" i="20"/>
  <c r="BQ50" i="20"/>
  <c r="BQ145" i="20"/>
  <c r="BQ78" i="20"/>
  <c r="BQ63" i="20"/>
  <c r="BQ204" i="20"/>
  <c r="BQ104" i="20"/>
  <c r="BQ81" i="20"/>
  <c r="BQ99" i="20"/>
  <c r="BQ6" i="20"/>
  <c r="BQ31" i="20"/>
  <c r="BQ40" i="20"/>
  <c r="BQ23" i="20"/>
  <c r="BQ126" i="20"/>
  <c r="BQ33" i="20"/>
  <c r="BQ139" i="20"/>
  <c r="BQ54" i="20"/>
  <c r="BQ41" i="20"/>
  <c r="BQ14" i="20"/>
  <c r="BQ64" i="20"/>
  <c r="BQ79" i="20"/>
  <c r="BQ169" i="20"/>
  <c r="BQ57" i="20"/>
  <c r="BQ105" i="20"/>
  <c r="BQ67" i="20"/>
  <c r="BQ27" i="20"/>
  <c r="BQ70" i="20"/>
  <c r="BQ172" i="20"/>
  <c r="BQ176" i="20"/>
  <c r="BQ180" i="20"/>
  <c r="BQ183" i="20"/>
  <c r="BQ187" i="20"/>
  <c r="BQ191" i="20"/>
  <c r="BQ194" i="20"/>
  <c r="BQ198" i="20"/>
  <c r="BQ202" i="20"/>
  <c r="BQ207" i="20"/>
  <c r="BQ211" i="20"/>
  <c r="BQ215" i="20"/>
  <c r="BQ223" i="20"/>
  <c r="BQ74" i="20"/>
  <c r="BQ233" i="20"/>
  <c r="BQ240" i="20"/>
  <c r="BQ248" i="20"/>
  <c r="BQ252" i="20"/>
  <c r="BQ256" i="20"/>
  <c r="BQ142" i="20"/>
  <c r="BQ263" i="20"/>
  <c r="BQ267" i="20"/>
  <c r="BQ271" i="20"/>
  <c r="BQ279" i="20"/>
  <c r="BQ283" i="20"/>
  <c r="BQ287" i="20"/>
  <c r="BQ159" i="20"/>
  <c r="BQ153" i="20"/>
  <c r="BQ157" i="20"/>
  <c r="CG135" i="20"/>
  <c r="CG12" i="20"/>
  <c r="CG21" i="20"/>
  <c r="CG126" i="20"/>
  <c r="CG36" i="20"/>
  <c r="CG30" i="20"/>
  <c r="CG17" i="20"/>
  <c r="CG4" i="20"/>
  <c r="CG14" i="20"/>
  <c r="CG35" i="20"/>
  <c r="CG59" i="20"/>
  <c r="CG47" i="20"/>
  <c r="CG56" i="20"/>
  <c r="CG50" i="20"/>
  <c r="CG22" i="20"/>
  <c r="CG38" i="20"/>
  <c r="CG33" i="20"/>
  <c r="CG31" i="20"/>
  <c r="CG32" i="20"/>
  <c r="CG19" i="20"/>
  <c r="CG77" i="20"/>
  <c r="CG41" i="20"/>
  <c r="CG11" i="20"/>
  <c r="CG20" i="20"/>
  <c r="CG100" i="20"/>
  <c r="CG13" i="20"/>
  <c r="CG24" i="20"/>
  <c r="CG85" i="20"/>
  <c r="CG98" i="20"/>
  <c r="CG95" i="20"/>
  <c r="CG57" i="20"/>
  <c r="CG58" i="20"/>
  <c r="CG96" i="20"/>
  <c r="CG130" i="20"/>
  <c r="CG8" i="20"/>
  <c r="CG161" i="20"/>
  <c r="CG62" i="20"/>
  <c r="CG145" i="20"/>
  <c r="CG49" i="20"/>
  <c r="CG42" i="20"/>
  <c r="CG164" i="20"/>
  <c r="CG10" i="20"/>
  <c r="CG134" i="20"/>
  <c r="CG64" i="20"/>
  <c r="CG168" i="20"/>
  <c r="CG75" i="20"/>
  <c r="CG155" i="20"/>
  <c r="CG138" i="20"/>
  <c r="CG67" i="20"/>
  <c r="CG27" i="20"/>
  <c r="CG70" i="20"/>
  <c r="CG172" i="20"/>
  <c r="CG176" i="20"/>
  <c r="CG180" i="20"/>
  <c r="CG183" i="20"/>
  <c r="CG187" i="20"/>
  <c r="CG191" i="20"/>
  <c r="CG194" i="20"/>
  <c r="CG198" i="20"/>
  <c r="CG202" i="20"/>
  <c r="CG210" i="20"/>
  <c r="CG214" i="20"/>
  <c r="CG218" i="20"/>
  <c r="CG226" i="20"/>
  <c r="CG229" i="20"/>
  <c r="CG232" i="20"/>
  <c r="CG246" i="20"/>
  <c r="CG250" i="20"/>
  <c r="CG254" i="20"/>
  <c r="CG258" i="20"/>
  <c r="CG261" i="20"/>
  <c r="CG265" i="20"/>
  <c r="CG269" i="20"/>
  <c r="CG273" i="20"/>
  <c r="CG277" i="20"/>
  <c r="CG281" i="20"/>
  <c r="CG285" i="20"/>
  <c r="CG151" i="20"/>
  <c r="CG25" i="20"/>
  <c r="CG44" i="20"/>
  <c r="CG121" i="20"/>
  <c r="CG18" i="20"/>
  <c r="CG9" i="20"/>
  <c r="CG165" i="20"/>
  <c r="CG78" i="20"/>
  <c r="CG55" i="20"/>
  <c r="CG166" i="20"/>
  <c r="CG133" i="20"/>
  <c r="CG97" i="20"/>
  <c r="CG80" i="20"/>
  <c r="CG81" i="20"/>
  <c r="CG104" i="20"/>
  <c r="CG171" i="20"/>
  <c r="CG111" i="20"/>
  <c r="CG91" i="20"/>
  <c r="CG76" i="20"/>
  <c r="CG173" i="20"/>
  <c r="CG177" i="20"/>
  <c r="CG181" i="20"/>
  <c r="CG184" i="20"/>
  <c r="CG188" i="20"/>
  <c r="CG192" i="20"/>
  <c r="CG195" i="20"/>
  <c r="CG199" i="20"/>
  <c r="CG203" i="20"/>
  <c r="CG207" i="20"/>
  <c r="CG211" i="20"/>
  <c r="CG215" i="20"/>
  <c r="CG223" i="20"/>
  <c r="CG74" i="20"/>
  <c r="CG233" i="20"/>
  <c r="CG148" i="20"/>
  <c r="CG251" i="20"/>
  <c r="CG255" i="20"/>
  <c r="CG259" i="20"/>
  <c r="CG266" i="20"/>
  <c r="CG270" i="20"/>
  <c r="CG274" i="20"/>
  <c r="CG282" i="20"/>
  <c r="CG152" i="20"/>
  <c r="CG160" i="20"/>
  <c r="CG15" i="20"/>
  <c r="CG40" i="20"/>
  <c r="CG23" i="20"/>
  <c r="CG51" i="20"/>
  <c r="CG48" i="20"/>
  <c r="CG162" i="20"/>
  <c r="CG139" i="20"/>
  <c r="CG54" i="20"/>
  <c r="CG68" i="20"/>
  <c r="CG60" i="20"/>
  <c r="CG87" i="20"/>
  <c r="CG169" i="20"/>
  <c r="CG99" i="20"/>
  <c r="CG170" i="20"/>
  <c r="CG7" i="20"/>
  <c r="CG66" i="20"/>
  <c r="CG71" i="20"/>
  <c r="CG143" i="20"/>
  <c r="CG174" i="20"/>
  <c r="CG178" i="20"/>
  <c r="CG185" i="20"/>
  <c r="CG189" i="20"/>
  <c r="CG193" i="20"/>
  <c r="CG196" i="20"/>
  <c r="CG200" i="20"/>
  <c r="CG204" i="20"/>
  <c r="CG208" i="20"/>
  <c r="CG212" i="20"/>
  <c r="CG216" i="20"/>
  <c r="CG220" i="20"/>
  <c r="CG224" i="20"/>
  <c r="CG158" i="20"/>
  <c r="CG234" i="20"/>
  <c r="CG240" i="20"/>
  <c r="CG248" i="20"/>
  <c r="CG252" i="20"/>
  <c r="CG256" i="20"/>
  <c r="CG142" i="20"/>
  <c r="CG263" i="20"/>
  <c r="CG267" i="20"/>
  <c r="CG271" i="20"/>
  <c r="CG279" i="20"/>
  <c r="CG283" i="20"/>
  <c r="CG287" i="20"/>
  <c r="CG159" i="20"/>
  <c r="CG153" i="20"/>
  <c r="CG157" i="20"/>
  <c r="CG136" i="20"/>
  <c r="CG61" i="20"/>
  <c r="CG34" i="20"/>
  <c r="CG52" i="20"/>
  <c r="CG45" i="20"/>
  <c r="CG43" i="20"/>
  <c r="CG53" i="20"/>
  <c r="CG163" i="20"/>
  <c r="CG167" i="20"/>
  <c r="CG137" i="20"/>
  <c r="CG79" i="20"/>
  <c r="CG29" i="20"/>
  <c r="CG63" i="20"/>
  <c r="CG105" i="20"/>
  <c r="CG110" i="20"/>
  <c r="CG84" i="20"/>
  <c r="CG156" i="20"/>
  <c r="CG72" i="20"/>
  <c r="CG175" i="20"/>
  <c r="CG182" i="20"/>
  <c r="CG186" i="20"/>
  <c r="CG132" i="20"/>
  <c r="CG197" i="20"/>
  <c r="CG205" i="20"/>
  <c r="CG209" i="20"/>
  <c r="CG217" i="20"/>
  <c r="CG221" i="20"/>
  <c r="CG225" i="20"/>
  <c r="CG228" i="20"/>
  <c r="CG231" i="20"/>
  <c r="CG235" i="20"/>
  <c r="CG86" i="20"/>
  <c r="CG241" i="20"/>
  <c r="CG245" i="20"/>
  <c r="CG253" i="20"/>
  <c r="CG257" i="20"/>
  <c r="CG260" i="20"/>
  <c r="CG264" i="20"/>
  <c r="CG272" i="20"/>
  <c r="CG276" i="20"/>
  <c r="CG280" i="20"/>
  <c r="CG284" i="20"/>
  <c r="CG150" i="20"/>
  <c r="CG149" i="20"/>
  <c r="CG83" i="20"/>
  <c r="CD77" i="20"/>
  <c r="CD41" i="20"/>
  <c r="CD11" i="20"/>
  <c r="CD20" i="20"/>
  <c r="CD100" i="20"/>
  <c r="CD126" i="20"/>
  <c r="CD14" i="20"/>
  <c r="CD85" i="20"/>
  <c r="CD98" i="20"/>
  <c r="CD95" i="20"/>
  <c r="CD57" i="20"/>
  <c r="CD58" i="20"/>
  <c r="CD96" i="20"/>
  <c r="CD130" i="20"/>
  <c r="CD35" i="20"/>
  <c r="CD136" i="20"/>
  <c r="CD61" i="20"/>
  <c r="CD34" i="20"/>
  <c r="CD52" i="20"/>
  <c r="CD45" i="20"/>
  <c r="CD43" i="20"/>
  <c r="CD53" i="20"/>
  <c r="CD163" i="20"/>
  <c r="CD167" i="20"/>
  <c r="CD137" i="20"/>
  <c r="CD79" i="20"/>
  <c r="CD75" i="20"/>
  <c r="CD155" i="20"/>
  <c r="CD138" i="20"/>
  <c r="CD67" i="20"/>
  <c r="CD156" i="20"/>
  <c r="CD72" i="20"/>
  <c r="CD175" i="20"/>
  <c r="CD182" i="20"/>
  <c r="CD186" i="20"/>
  <c r="CD132" i="20"/>
  <c r="CD197" i="20"/>
  <c r="CD205" i="20"/>
  <c r="CD209" i="20"/>
  <c r="CD217" i="20"/>
  <c r="CD221" i="20"/>
  <c r="CD225" i="20"/>
  <c r="CD228" i="20"/>
  <c r="CD231" i="20"/>
  <c r="CD235" i="20"/>
  <c r="CD86" i="20"/>
  <c r="CD241" i="20"/>
  <c r="CD245" i="20"/>
  <c r="CD253" i="20"/>
  <c r="CD257" i="20"/>
  <c r="CD260" i="20"/>
  <c r="CD264" i="20"/>
  <c r="CD272" i="20"/>
  <c r="CD276" i="20"/>
  <c r="CD280" i="20"/>
  <c r="CD284" i="20"/>
  <c r="CD160" i="20"/>
  <c r="CD5" i="20"/>
  <c r="CD135" i="20"/>
  <c r="CD12" i="20"/>
  <c r="CD21" i="20"/>
  <c r="CD36" i="20"/>
  <c r="CD13" i="20"/>
  <c r="CD8" i="20"/>
  <c r="CD161" i="20"/>
  <c r="CD62" i="20"/>
  <c r="CD145" i="20"/>
  <c r="CD49" i="20"/>
  <c r="CD42" i="20"/>
  <c r="CD164" i="20"/>
  <c r="CD10" i="20"/>
  <c r="CD134" i="20"/>
  <c r="CD64" i="20"/>
  <c r="CD168" i="20"/>
  <c r="CD81" i="20"/>
  <c r="CD104" i="20"/>
  <c r="CD171" i="20"/>
  <c r="CD111" i="20"/>
  <c r="CD70" i="20"/>
  <c r="CD172" i="20"/>
  <c r="CD176" i="20"/>
  <c r="CD180" i="20"/>
  <c r="CD183" i="20"/>
  <c r="CD187" i="20"/>
  <c r="CD191" i="20"/>
  <c r="CD194" i="20"/>
  <c r="CD198" i="20"/>
  <c r="CD202" i="20"/>
  <c r="CD210" i="20"/>
  <c r="CD214" i="20"/>
  <c r="CD218" i="20"/>
  <c r="CD226" i="20"/>
  <c r="CD229" i="20"/>
  <c r="CD232" i="20"/>
  <c r="CD246" i="20"/>
  <c r="CD250" i="20"/>
  <c r="CD254" i="20"/>
  <c r="CD258" i="20"/>
  <c r="CD261" i="20"/>
  <c r="CD265" i="20"/>
  <c r="CD269" i="20"/>
  <c r="CD273" i="20"/>
  <c r="CD277" i="20"/>
  <c r="CD281" i="20"/>
  <c r="CD285" i="20"/>
  <c r="CD157" i="20"/>
  <c r="CD26" i="20"/>
  <c r="CD44" i="20"/>
  <c r="CD121" i="20"/>
  <c r="CD18" i="20"/>
  <c r="CD9" i="20"/>
  <c r="CD165" i="20"/>
  <c r="CD78" i="20"/>
  <c r="CD55" i="20"/>
  <c r="CD166" i="20"/>
  <c r="CD133" i="20"/>
  <c r="CD97" i="20"/>
  <c r="CD80" i="20"/>
  <c r="CD99" i="20"/>
  <c r="CD170" i="20"/>
  <c r="CD7" i="20"/>
  <c r="CD66" i="20"/>
  <c r="CD76" i="20"/>
  <c r="CD173" i="20"/>
  <c r="CD177" i="20"/>
  <c r="CD181" i="20"/>
  <c r="CD184" i="20"/>
  <c r="CD188" i="20"/>
  <c r="CD192" i="20"/>
  <c r="CD195" i="20"/>
  <c r="CD199" i="20"/>
  <c r="CD203" i="20"/>
  <c r="CD207" i="20"/>
  <c r="CD211" i="20"/>
  <c r="CD215" i="20"/>
  <c r="CD223" i="20"/>
  <c r="CD74" i="20"/>
  <c r="CD233" i="20"/>
  <c r="CD148" i="20"/>
  <c r="CD251" i="20"/>
  <c r="CD255" i="20"/>
  <c r="CD259" i="20"/>
  <c r="CD266" i="20"/>
  <c r="CD270" i="20"/>
  <c r="CD274" i="20"/>
  <c r="CD282" i="20"/>
  <c r="CD83" i="20"/>
  <c r="CD4" i="20"/>
  <c r="CD6" i="20"/>
  <c r="CD17" i="20"/>
  <c r="CD59" i="20"/>
  <c r="CD47" i="20"/>
  <c r="CD56" i="20"/>
  <c r="CD50" i="20"/>
  <c r="CD22" i="20"/>
  <c r="CD38" i="20"/>
  <c r="CD33" i="20"/>
  <c r="CD31" i="20"/>
  <c r="CD32" i="20"/>
  <c r="CD15" i="20"/>
  <c r="CD40" i="20"/>
  <c r="CD23" i="20"/>
  <c r="CD51" i="20"/>
  <c r="CD48" i="20"/>
  <c r="CD162" i="20"/>
  <c r="CD139" i="20"/>
  <c r="CD54" i="20"/>
  <c r="CD68" i="20"/>
  <c r="CD60" i="20"/>
  <c r="CD87" i="20"/>
  <c r="CD169" i="20"/>
  <c r="CD63" i="20"/>
  <c r="CD105" i="20"/>
  <c r="CD110" i="20"/>
  <c r="CD71" i="20"/>
  <c r="CD143" i="20"/>
  <c r="CD174" i="20"/>
  <c r="CD178" i="20"/>
  <c r="CD185" i="20"/>
  <c r="CD189" i="20"/>
  <c r="CD193" i="20"/>
  <c r="CD196" i="20"/>
  <c r="CD200" i="20"/>
  <c r="CD204" i="20"/>
  <c r="CD208" i="20"/>
  <c r="CD212" i="20"/>
  <c r="CD216" i="20"/>
  <c r="CD220" i="20"/>
  <c r="CD224" i="20"/>
  <c r="CD158" i="20"/>
  <c r="CD234" i="20"/>
  <c r="CD240" i="20"/>
  <c r="CD248" i="20"/>
  <c r="CD252" i="20"/>
  <c r="CD256" i="20"/>
  <c r="CD142" i="20"/>
  <c r="CD263" i="20"/>
  <c r="CD267" i="20"/>
  <c r="CD271" i="20"/>
  <c r="CD279" i="20"/>
  <c r="CD283" i="20"/>
  <c r="CD287" i="20"/>
  <c r="CD159" i="20"/>
  <c r="AJ31" i="20"/>
  <c r="AJ100" i="20"/>
  <c r="AJ59" i="20"/>
  <c r="AJ161" i="20"/>
  <c r="AJ257" i="20"/>
  <c r="AJ53" i="20"/>
  <c r="AJ15" i="20"/>
  <c r="AJ40" i="20"/>
  <c r="AJ23" i="20"/>
  <c r="AJ62" i="20"/>
  <c r="AJ52" i="20"/>
  <c r="AJ45" i="20"/>
  <c r="AJ85" i="20"/>
  <c r="AJ163" i="20"/>
  <c r="AJ22" i="20"/>
  <c r="AJ19" i="20"/>
  <c r="AJ32" i="20"/>
  <c r="AJ178" i="20"/>
  <c r="AJ186" i="20"/>
  <c r="AJ78" i="20"/>
  <c r="AJ63" i="20"/>
  <c r="AJ164" i="20"/>
  <c r="AJ43" i="20"/>
  <c r="AJ134" i="20"/>
  <c r="AJ126" i="20"/>
  <c r="AJ36" i="20"/>
  <c r="AJ47" i="20"/>
  <c r="AJ42" i="20"/>
  <c r="AJ70" i="20"/>
  <c r="AJ76" i="20"/>
  <c r="AJ281" i="20"/>
  <c r="AJ135" i="20"/>
  <c r="AJ61" i="20"/>
  <c r="AJ35" i="20"/>
  <c r="AJ50" i="20"/>
  <c r="AJ9" i="20"/>
  <c r="AJ165" i="20"/>
  <c r="AJ139" i="20"/>
  <c r="AJ68" i="20"/>
  <c r="AJ95" i="20"/>
  <c r="AJ64" i="20"/>
  <c r="AJ13" i="20"/>
  <c r="AJ81" i="20"/>
  <c r="AJ20" i="20"/>
  <c r="AJ10" i="20"/>
  <c r="AJ172" i="20"/>
  <c r="AJ180" i="20"/>
  <c r="AJ168" i="20"/>
  <c r="AJ198" i="20"/>
  <c r="AJ169" i="20"/>
  <c r="AJ224" i="20"/>
  <c r="AJ74" i="20"/>
  <c r="AJ133" i="20"/>
  <c r="AJ166" i="20"/>
  <c r="AJ44" i="20"/>
  <c r="AJ121" i="20"/>
  <c r="AJ77" i="20"/>
  <c r="AJ56" i="20"/>
  <c r="AJ48" i="20"/>
  <c r="AJ33" i="20"/>
  <c r="AJ55" i="20"/>
  <c r="AJ167" i="20"/>
  <c r="AJ96" i="20"/>
  <c r="AJ97" i="20"/>
  <c r="AJ80" i="20"/>
  <c r="AJ99" i="20"/>
  <c r="AJ30" i="20"/>
  <c r="AJ54" i="20"/>
  <c r="AJ51" i="20"/>
  <c r="AJ41" i="20"/>
  <c r="AJ137" i="20"/>
  <c r="AJ75" i="20"/>
  <c r="AJ24" i="20"/>
  <c r="AJ7" i="20"/>
  <c r="AJ66" i="20"/>
  <c r="AJ72" i="20"/>
  <c r="AJ176" i="20"/>
  <c r="AJ185" i="20"/>
  <c r="AJ132" i="20"/>
  <c r="AJ197" i="20"/>
  <c r="AJ202" i="20"/>
  <c r="AJ210" i="20"/>
  <c r="AJ214" i="20"/>
  <c r="AJ218" i="20"/>
  <c r="AJ234" i="20"/>
  <c r="AJ240" i="20"/>
  <c r="AJ248" i="20"/>
  <c r="AJ252" i="20"/>
  <c r="AJ256" i="20"/>
  <c r="AJ260" i="20"/>
  <c r="AJ264" i="20"/>
  <c r="AJ272" i="20"/>
  <c r="AJ276" i="20"/>
  <c r="AJ280" i="20"/>
  <c r="AJ285" i="20"/>
  <c r="AJ151" i="20"/>
  <c r="AJ25" i="20"/>
  <c r="AJ12" i="20"/>
  <c r="AJ145" i="20"/>
  <c r="AJ14" i="20"/>
  <c r="AJ98" i="20"/>
  <c r="AJ57" i="20"/>
  <c r="AJ170" i="20"/>
  <c r="AJ110" i="20"/>
  <c r="AJ27" i="20"/>
  <c r="AJ173" i="20"/>
  <c r="AJ177" i="20"/>
  <c r="AJ182" i="20"/>
  <c r="AJ187" i="20"/>
  <c r="AJ191" i="20"/>
  <c r="AJ194" i="20"/>
  <c r="AJ199" i="20"/>
  <c r="AJ203" i="20"/>
  <c r="AJ207" i="20"/>
  <c r="AJ211" i="20"/>
  <c r="AJ215" i="20"/>
  <c r="AJ223" i="20"/>
  <c r="AJ158" i="20"/>
  <c r="AJ231" i="20"/>
  <c r="AJ235" i="20"/>
  <c r="AJ86" i="20"/>
  <c r="AJ241" i="20"/>
  <c r="AJ245" i="20"/>
  <c r="AJ253" i="20"/>
  <c r="AJ258" i="20"/>
  <c r="AJ261" i="20"/>
  <c r="AJ265" i="20"/>
  <c r="AJ269" i="20"/>
  <c r="AJ273" i="20"/>
  <c r="AJ277" i="20"/>
  <c r="AJ282" i="20"/>
  <c r="AJ152" i="20"/>
  <c r="AJ160" i="20"/>
  <c r="AJ130" i="20"/>
  <c r="AJ49" i="20"/>
  <c r="AJ17" i="20"/>
  <c r="AJ87" i="20"/>
  <c r="AJ155" i="20"/>
  <c r="AJ105" i="20"/>
  <c r="AJ67" i="20"/>
  <c r="AJ91" i="20"/>
  <c r="AJ174" i="20"/>
  <c r="AJ183" i="20"/>
  <c r="AJ188" i="20"/>
  <c r="AJ192" i="20"/>
  <c r="AJ195" i="20"/>
  <c r="AJ200" i="20"/>
  <c r="AJ204" i="20"/>
  <c r="AJ208" i="20"/>
  <c r="AJ212" i="20"/>
  <c r="AJ216" i="20"/>
  <c r="AJ220" i="20"/>
  <c r="AJ225" i="20"/>
  <c r="AJ228" i="20"/>
  <c r="AJ232" i="20"/>
  <c r="AJ246" i="20"/>
  <c r="AJ250" i="20"/>
  <c r="AJ254" i="20"/>
  <c r="AJ259" i="20"/>
  <c r="AJ266" i="20"/>
  <c r="AJ270" i="20"/>
  <c r="AJ274" i="20"/>
  <c r="AJ283" i="20"/>
  <c r="AJ287" i="20"/>
  <c r="AJ159" i="20"/>
  <c r="AJ153" i="20"/>
  <c r="AJ157" i="20"/>
  <c r="AJ21" i="20"/>
  <c r="AJ162" i="20"/>
  <c r="AJ60" i="20"/>
  <c r="AJ58" i="20"/>
  <c r="AJ104" i="20"/>
  <c r="AJ138" i="20"/>
  <c r="AJ111" i="20"/>
  <c r="AJ156" i="20"/>
  <c r="AJ175" i="20"/>
  <c r="AJ181" i="20"/>
  <c r="AJ184" i="20"/>
  <c r="AJ189" i="20"/>
  <c r="AJ193" i="20"/>
  <c r="AJ196" i="20"/>
  <c r="AJ205" i="20"/>
  <c r="AJ209" i="20"/>
  <c r="AJ217" i="20"/>
  <c r="AJ221" i="20"/>
  <c r="AJ226" i="20"/>
  <c r="AJ229" i="20"/>
  <c r="AJ233" i="20"/>
  <c r="AJ148" i="20"/>
  <c r="AJ251" i="20"/>
  <c r="AJ255" i="20"/>
  <c r="AJ142" i="20"/>
  <c r="AJ263" i="20"/>
  <c r="AJ267" i="20"/>
  <c r="AJ271" i="20"/>
  <c r="AJ279" i="20"/>
  <c r="AJ284" i="20"/>
  <c r="AJ150" i="20"/>
  <c r="AJ149" i="20"/>
  <c r="AJ83" i="20"/>
  <c r="BE10" i="20"/>
  <c r="BE233" i="20"/>
  <c r="BE283" i="20"/>
  <c r="BE4" i="20"/>
  <c r="BE44" i="20"/>
  <c r="BE77" i="20"/>
  <c r="BE49" i="20"/>
  <c r="BE139" i="20"/>
  <c r="BE41" i="20"/>
  <c r="BE96" i="20"/>
  <c r="BE79" i="20"/>
  <c r="BE169" i="20"/>
  <c r="BE155" i="20"/>
  <c r="BE105" i="20"/>
  <c r="BE27" i="20"/>
  <c r="BE172" i="20"/>
  <c r="BE176" i="20"/>
  <c r="BE180" i="20"/>
  <c r="BE183" i="20"/>
  <c r="BE187" i="20"/>
  <c r="BE191" i="20"/>
  <c r="BE194" i="20"/>
  <c r="BE198" i="20"/>
  <c r="BE202" i="20"/>
  <c r="BE210" i="20"/>
  <c r="BE214" i="20"/>
  <c r="BE218" i="20"/>
  <c r="BE226" i="20"/>
  <c r="BE74" i="20"/>
  <c r="BE234" i="20"/>
  <c r="BE240" i="20"/>
  <c r="BE248" i="20"/>
  <c r="BE252" i="20"/>
  <c r="BE134" i="20"/>
  <c r="BE6" i="20"/>
  <c r="BE61" i="20"/>
  <c r="BE36" i="20"/>
  <c r="BE33" i="20"/>
  <c r="BE164" i="20"/>
  <c r="BE14" i="20"/>
  <c r="BE137" i="20"/>
  <c r="BE13" i="20"/>
  <c r="BE29" i="20"/>
  <c r="BE30" i="20"/>
  <c r="BE7" i="20"/>
  <c r="BE91" i="20"/>
  <c r="BE173" i="20"/>
  <c r="BE177" i="20"/>
  <c r="BE181" i="20"/>
  <c r="BE184" i="20"/>
  <c r="BE188" i="20"/>
  <c r="BE192" i="20"/>
  <c r="BE195" i="20"/>
  <c r="BE199" i="20"/>
  <c r="BE203" i="20"/>
  <c r="BE207" i="20"/>
  <c r="BE211" i="20"/>
  <c r="BE215" i="20"/>
  <c r="BE223" i="20"/>
  <c r="BE235" i="20"/>
  <c r="BE86" i="20"/>
  <c r="BE241" i="20"/>
  <c r="BE245" i="20"/>
  <c r="BE253" i="20"/>
  <c r="BE257" i="20"/>
  <c r="BE260" i="20"/>
  <c r="BE264" i="20"/>
  <c r="BE272" i="20"/>
  <c r="BE276" i="20"/>
  <c r="BE280" i="20"/>
  <c r="BE285" i="20"/>
  <c r="BE151" i="20"/>
  <c r="BE25" i="20"/>
  <c r="BE38" i="20"/>
  <c r="BE229" i="20"/>
  <c r="BE133" i="20"/>
  <c r="BE81" i="20"/>
  <c r="BE20" i="20"/>
  <c r="BE21" i="20"/>
  <c r="BE62" i="20"/>
  <c r="BE162" i="20"/>
  <c r="BE163" i="20"/>
  <c r="BE17" i="20"/>
  <c r="BE64" i="20"/>
  <c r="BE168" i="20"/>
  <c r="BE75" i="20"/>
  <c r="BE24" i="20"/>
  <c r="BE66" i="20"/>
  <c r="BE156" i="20"/>
  <c r="BE174" i="20"/>
  <c r="BE178" i="20"/>
  <c r="BE185" i="20"/>
  <c r="BE189" i="20"/>
  <c r="BE193" i="20"/>
  <c r="BE196" i="20"/>
  <c r="BE200" i="20"/>
  <c r="BE204" i="20"/>
  <c r="BE208" i="20"/>
  <c r="BE212" i="20"/>
  <c r="BE216" i="20"/>
  <c r="BE220" i="20"/>
  <c r="BE224" i="20"/>
  <c r="BE158" i="20"/>
  <c r="BE231" i="20"/>
  <c r="BE246" i="20"/>
  <c r="BE250" i="20"/>
  <c r="BE254" i="20"/>
  <c r="BE258" i="20"/>
  <c r="BE261" i="20"/>
  <c r="BE265" i="20"/>
  <c r="BE269" i="20"/>
  <c r="BE273" i="20"/>
  <c r="BE277" i="20"/>
  <c r="BE281" i="20"/>
  <c r="BE152" i="20"/>
  <c r="BE160" i="20"/>
  <c r="BE59" i="20"/>
  <c r="BE60" i="20"/>
  <c r="BE104" i="20"/>
  <c r="BE42" i="20"/>
  <c r="BE99" i="20"/>
  <c r="BE138" i="20"/>
  <c r="BE22" i="20"/>
  <c r="BE34" i="20"/>
  <c r="BE18" i="20"/>
  <c r="BE78" i="20"/>
  <c r="BE166" i="20"/>
  <c r="BE95" i="20"/>
  <c r="BE98" i="20"/>
  <c r="BE80" i="20"/>
  <c r="BE63" i="20"/>
  <c r="BE170" i="20"/>
  <c r="BE84" i="20"/>
  <c r="BE72" i="20"/>
  <c r="BE175" i="20"/>
  <c r="BE182" i="20"/>
  <c r="BE186" i="20"/>
  <c r="BE132" i="20"/>
  <c r="BE197" i="20"/>
  <c r="BE205" i="20"/>
  <c r="BE209" i="20"/>
  <c r="BE217" i="20"/>
  <c r="BE221" i="20"/>
  <c r="BE225" i="20"/>
  <c r="BE228" i="20"/>
  <c r="BE232" i="20"/>
  <c r="BE148" i="20"/>
  <c r="BE251" i="20"/>
  <c r="BE255" i="20"/>
  <c r="BE142" i="20"/>
  <c r="BE267" i="20"/>
  <c r="BE274" i="20"/>
  <c r="BE282" i="20"/>
  <c r="BE150" i="20"/>
  <c r="BE83" i="20"/>
  <c r="BE284" i="20"/>
  <c r="BE153" i="20"/>
  <c r="BE256" i="20"/>
  <c r="BE263" i="20"/>
  <c r="BE270" i="20"/>
  <c r="BE149" i="20"/>
  <c r="BE259" i="20"/>
  <c r="BE266" i="20"/>
  <c r="BE271" i="20"/>
  <c r="BE279" i="20"/>
  <c r="BE287" i="20"/>
  <c r="BE159" i="20"/>
  <c r="BE157" i="20"/>
  <c r="BV126" i="20"/>
  <c r="BV98" i="20"/>
  <c r="BV95" i="20"/>
  <c r="BV96" i="20"/>
  <c r="BV35" i="20"/>
  <c r="BV21" i="20"/>
  <c r="BV145" i="20"/>
  <c r="BV164" i="20"/>
  <c r="BV44" i="20"/>
  <c r="BV121" i="20"/>
  <c r="BV34" i="20"/>
  <c r="BV41" i="20"/>
  <c r="BV5" i="20"/>
  <c r="BV22" i="20"/>
  <c r="BV161" i="20"/>
  <c r="BV32" i="20"/>
  <c r="BV9" i="20"/>
  <c r="BV165" i="20"/>
  <c r="BV78" i="20"/>
  <c r="BV54" i="20"/>
  <c r="BV134" i="20"/>
  <c r="BV60" i="20"/>
  <c r="BV13" i="20"/>
  <c r="BV99" i="20"/>
  <c r="BV104" i="20"/>
  <c r="BV105" i="20"/>
  <c r="BV110" i="20"/>
  <c r="BV84" i="20"/>
  <c r="BV156" i="20"/>
  <c r="BV72" i="20"/>
  <c r="BV175" i="20"/>
  <c r="BV182" i="20"/>
  <c r="BV186" i="20"/>
  <c r="BV132" i="20"/>
  <c r="BV197" i="20"/>
  <c r="BV205" i="20"/>
  <c r="BV209" i="20"/>
  <c r="BV217" i="20"/>
  <c r="BV221" i="20"/>
  <c r="BV225" i="20"/>
  <c r="BV228" i="20"/>
  <c r="BV231" i="20"/>
  <c r="BV235" i="20"/>
  <c r="BV86" i="20"/>
  <c r="BV241" i="20"/>
  <c r="BV245" i="20"/>
  <c r="BV253" i="20"/>
  <c r="BV257" i="20"/>
  <c r="BV260" i="20"/>
  <c r="BV264" i="20"/>
  <c r="BV272" i="20"/>
  <c r="BV276" i="20"/>
  <c r="BV280" i="20"/>
  <c r="BV284" i="20"/>
  <c r="BV150" i="20"/>
  <c r="BV149" i="20"/>
  <c r="BV83" i="20"/>
  <c r="BV26" i="20"/>
  <c r="BV85" i="20"/>
  <c r="BV100" i="20"/>
  <c r="BV51" i="20"/>
  <c r="BV97" i="20"/>
  <c r="BV163" i="20"/>
  <c r="BV168" i="20"/>
  <c r="BV87" i="20"/>
  <c r="BV4" i="20"/>
  <c r="BV23" i="20"/>
  <c r="BV59" i="20"/>
  <c r="BV48" i="20"/>
  <c r="BV162" i="20"/>
  <c r="BV139" i="20"/>
  <c r="BV10" i="20"/>
  <c r="BV133" i="20"/>
  <c r="BV137" i="20"/>
  <c r="BV169" i="20"/>
  <c r="BV57" i="20"/>
  <c r="BV30" i="20"/>
  <c r="BV138" i="20"/>
  <c r="BV67" i="20"/>
  <c r="BV27" i="20"/>
  <c r="BV70" i="20"/>
  <c r="BV172" i="20"/>
  <c r="BV176" i="20"/>
  <c r="BV180" i="20"/>
  <c r="BV183" i="20"/>
  <c r="BV187" i="20"/>
  <c r="BV191" i="20"/>
  <c r="BV194" i="20"/>
  <c r="BV198" i="20"/>
  <c r="BV202" i="20"/>
  <c r="BV210" i="20"/>
  <c r="BV214" i="20"/>
  <c r="BV218" i="20"/>
  <c r="BV226" i="20"/>
  <c r="BV229" i="20"/>
  <c r="BV232" i="20"/>
  <c r="BV246" i="20"/>
  <c r="BV250" i="20"/>
  <c r="BV254" i="20"/>
  <c r="BV258" i="20"/>
  <c r="BV261" i="20"/>
  <c r="BV265" i="20"/>
  <c r="BV269" i="20"/>
  <c r="BV273" i="20"/>
  <c r="BV277" i="20"/>
  <c r="BV281" i="20"/>
  <c r="BV285" i="20"/>
  <c r="BV151" i="20"/>
  <c r="BV25" i="20"/>
  <c r="BV3" i="20"/>
  <c r="BV15" i="20"/>
  <c r="BV29" i="20"/>
  <c r="BV6" i="20"/>
  <c r="BV50" i="20"/>
  <c r="BV33" i="20"/>
  <c r="BV31" i="20"/>
  <c r="BV52" i="20"/>
  <c r="BV80" i="20"/>
  <c r="BV12" i="20"/>
  <c r="BV136" i="20"/>
  <c r="BV61" i="20"/>
  <c r="BV77" i="20"/>
  <c r="BV62" i="20"/>
  <c r="BV45" i="20"/>
  <c r="BV43" i="20"/>
  <c r="BV53" i="20"/>
  <c r="BV166" i="20"/>
  <c r="BV14" i="20"/>
  <c r="BV64" i="20"/>
  <c r="BV58" i="20"/>
  <c r="BV63" i="20"/>
  <c r="BV24" i="20"/>
  <c r="BV171" i="20"/>
  <c r="BV111" i="20"/>
  <c r="BV91" i="20"/>
  <c r="BV76" i="20"/>
  <c r="BV173" i="20"/>
  <c r="BV177" i="20"/>
  <c r="BV181" i="20"/>
  <c r="BV184" i="20"/>
  <c r="BV188" i="20"/>
  <c r="BV192" i="20"/>
  <c r="BV195" i="20"/>
  <c r="BV199" i="20"/>
  <c r="BV203" i="20"/>
  <c r="BV207" i="20"/>
  <c r="BV211" i="20"/>
  <c r="BV215" i="20"/>
  <c r="BV223" i="20"/>
  <c r="BV74" i="20"/>
  <c r="BV233" i="20"/>
  <c r="BV148" i="20"/>
  <c r="BV251" i="20"/>
  <c r="BV255" i="20"/>
  <c r="BV259" i="20"/>
  <c r="BV266" i="20"/>
  <c r="BV270" i="20"/>
  <c r="BV274" i="20"/>
  <c r="BV282" i="20"/>
  <c r="BV152" i="20"/>
  <c r="BV160" i="20"/>
  <c r="BV19" i="20"/>
  <c r="BV8" i="20"/>
  <c r="BV56" i="20"/>
  <c r="BV68" i="20"/>
  <c r="BV75" i="20"/>
  <c r="BV135" i="20"/>
  <c r="BV20" i="20"/>
  <c r="BV38" i="20"/>
  <c r="BV36" i="20"/>
  <c r="BV47" i="20"/>
  <c r="BV49" i="20"/>
  <c r="BV42" i="20"/>
  <c r="BV55" i="20"/>
  <c r="BV167" i="20"/>
  <c r="BV17" i="20"/>
  <c r="BV79" i="20"/>
  <c r="BV81" i="20"/>
  <c r="BV155" i="20"/>
  <c r="BV170" i="20"/>
  <c r="BV7" i="20"/>
  <c r="BV66" i="20"/>
  <c r="BV71" i="20"/>
  <c r="BV143" i="20"/>
  <c r="BV174" i="20"/>
  <c r="BV178" i="20"/>
  <c r="BV185" i="20"/>
  <c r="BV189" i="20"/>
  <c r="BV193" i="20"/>
  <c r="BV196" i="20"/>
  <c r="BV200" i="20"/>
  <c r="BV204" i="20"/>
  <c r="BV208" i="20"/>
  <c r="BV212" i="20"/>
  <c r="BV216" i="20"/>
  <c r="BV220" i="20"/>
  <c r="BV224" i="20"/>
  <c r="BV158" i="20"/>
  <c r="BV234" i="20"/>
  <c r="BV240" i="20"/>
  <c r="BV248" i="20"/>
  <c r="BV252" i="20"/>
  <c r="BV256" i="20"/>
  <c r="BV142" i="20"/>
  <c r="BV263" i="20"/>
  <c r="BV267" i="20"/>
  <c r="BV271" i="20"/>
  <c r="BV279" i="20"/>
  <c r="BV283" i="20"/>
  <c r="BV287" i="20"/>
  <c r="BV159" i="20"/>
  <c r="BV153" i="20"/>
  <c r="BV157" i="20"/>
  <c r="Y26" i="20"/>
  <c r="Y136" i="20"/>
  <c r="Y44" i="20"/>
  <c r="Y38" i="20"/>
  <c r="Y35" i="20"/>
  <c r="Y36" i="20"/>
  <c r="Y18" i="20"/>
  <c r="Y6" i="20"/>
  <c r="Y8" i="20"/>
  <c r="Y40" i="20"/>
  <c r="Y161" i="20"/>
  <c r="Y34" i="20"/>
  <c r="Y32" i="20"/>
  <c r="Y51" i="20"/>
  <c r="Y56" i="20"/>
  <c r="Y5" i="20"/>
  <c r="Y20" i="20"/>
  <c r="Y180" i="20"/>
  <c r="Y19" i="20"/>
  <c r="Y12" i="20"/>
  <c r="Y31" i="20"/>
  <c r="Y130" i="20"/>
  <c r="Y121" i="20"/>
  <c r="Y77" i="20"/>
  <c r="Y59" i="20"/>
  <c r="Y50" i="20"/>
  <c r="Y52" i="20"/>
  <c r="Y45" i="20"/>
  <c r="Y162" i="20"/>
  <c r="Y139" i="20"/>
  <c r="Y4" i="20"/>
  <c r="Y3" i="20"/>
  <c r="Y15" i="20"/>
  <c r="Y135" i="20"/>
  <c r="Y22" i="20"/>
  <c r="Y61" i="20"/>
  <c r="Y23" i="20"/>
  <c r="Y126" i="20"/>
  <c r="Y62" i="20"/>
  <c r="Y100" i="20"/>
  <c r="Y145" i="20"/>
  <c r="Y49" i="20"/>
  <c r="Y43" i="20"/>
  <c r="Y9" i="20"/>
  <c r="Y42" i="20"/>
  <c r="Y55" i="20"/>
  <c r="Y166" i="20"/>
  <c r="Y134" i="20"/>
  <c r="Y95" i="20"/>
  <c r="Y98" i="20"/>
  <c r="Y80" i="20"/>
  <c r="Y81" i="20"/>
  <c r="Y155" i="20"/>
  <c r="Y105" i="20"/>
  <c r="Y111" i="20"/>
  <c r="Y156" i="20"/>
  <c r="Y172" i="20"/>
  <c r="Y176" i="20"/>
  <c r="Y181" i="20"/>
  <c r="Y184" i="20"/>
  <c r="Y188" i="20"/>
  <c r="Y192" i="20"/>
  <c r="Y195" i="20"/>
  <c r="Y199" i="20"/>
  <c r="Y203" i="20"/>
  <c r="Y207" i="20"/>
  <c r="Y211" i="20"/>
  <c r="Y215" i="20"/>
  <c r="Y223" i="20"/>
  <c r="Y74" i="20"/>
  <c r="Y233" i="20"/>
  <c r="Y240" i="20"/>
  <c r="Y248" i="20"/>
  <c r="Y252" i="20"/>
  <c r="Y256" i="20"/>
  <c r="Y142" i="20"/>
  <c r="Y263" i="20"/>
  <c r="Y267" i="20"/>
  <c r="Y271" i="20"/>
  <c r="Y279" i="20"/>
  <c r="Y283" i="20"/>
  <c r="Y287" i="20"/>
  <c r="Y159" i="20"/>
  <c r="Y153" i="20"/>
  <c r="Y157" i="20"/>
  <c r="Y48" i="20"/>
  <c r="Y78" i="20"/>
  <c r="Y54" i="20"/>
  <c r="Y41" i="20"/>
  <c r="Y133" i="20"/>
  <c r="Y96" i="20"/>
  <c r="Y87" i="20"/>
  <c r="Y169" i="20"/>
  <c r="Y99" i="20"/>
  <c r="Y30" i="20"/>
  <c r="Y7" i="20"/>
  <c r="Y66" i="20"/>
  <c r="Y70" i="20"/>
  <c r="Y173" i="20"/>
  <c r="Y177" i="20"/>
  <c r="Y185" i="20"/>
  <c r="Y189" i="20"/>
  <c r="Y193" i="20"/>
  <c r="Y196" i="20"/>
  <c r="Y200" i="20"/>
  <c r="Y204" i="20"/>
  <c r="Y208" i="20"/>
  <c r="Y212" i="20"/>
  <c r="Y216" i="20"/>
  <c r="Y220" i="20"/>
  <c r="Y224" i="20"/>
  <c r="Y158" i="20"/>
  <c r="Y234" i="20"/>
  <c r="Y241" i="20"/>
  <c r="Y245" i="20"/>
  <c r="Y253" i="20"/>
  <c r="Y257" i="20"/>
  <c r="Y260" i="20"/>
  <c r="Y264" i="20"/>
  <c r="Y272" i="20"/>
  <c r="Y276" i="20"/>
  <c r="Y280" i="20"/>
  <c r="Y284" i="20"/>
  <c r="Y150" i="20"/>
  <c r="Y149" i="20"/>
  <c r="Y83" i="20"/>
  <c r="Y165" i="20"/>
  <c r="Y53" i="20"/>
  <c r="Y163" i="20"/>
  <c r="Y68" i="20"/>
  <c r="Y14" i="20"/>
  <c r="Y64" i="20"/>
  <c r="Y13" i="20"/>
  <c r="Y58" i="20"/>
  <c r="Y57" i="20"/>
  <c r="Y24" i="20"/>
  <c r="Y110" i="20"/>
  <c r="Y27" i="20"/>
  <c r="Y76" i="20"/>
  <c r="Y174" i="20"/>
  <c r="Y178" i="20"/>
  <c r="Y182" i="20"/>
  <c r="Y186" i="20"/>
  <c r="Y132" i="20"/>
  <c r="Y197" i="20"/>
  <c r="Y205" i="20"/>
  <c r="Y209" i="20"/>
  <c r="Y217" i="20"/>
  <c r="Y221" i="20"/>
  <c r="Y225" i="20"/>
  <c r="Y228" i="20"/>
  <c r="Y231" i="20"/>
  <c r="Y235" i="20"/>
  <c r="Y246" i="20"/>
  <c r="Y250" i="20"/>
  <c r="Y254" i="20"/>
  <c r="Y258" i="20"/>
  <c r="Y261" i="20"/>
  <c r="Y265" i="20"/>
  <c r="Y269" i="20"/>
  <c r="Y273" i="20"/>
  <c r="Y277" i="20"/>
  <c r="Y281" i="20"/>
  <c r="Y285" i="20"/>
  <c r="Y151" i="20"/>
  <c r="Y25" i="20"/>
  <c r="Y47" i="20"/>
  <c r="Y85" i="20"/>
  <c r="Y164" i="20"/>
  <c r="Y10" i="20"/>
  <c r="Y167" i="20"/>
  <c r="Y17" i="20"/>
  <c r="Y97" i="20"/>
  <c r="Y168" i="20"/>
  <c r="Y75" i="20"/>
  <c r="Y63" i="20"/>
  <c r="Y170" i="20"/>
  <c r="Y67" i="20"/>
  <c r="Y91" i="20"/>
  <c r="Y72" i="20"/>
  <c r="Y175" i="20"/>
  <c r="Y183" i="20"/>
  <c r="Y187" i="20"/>
  <c r="Y191" i="20"/>
  <c r="Y194" i="20"/>
  <c r="Y198" i="20"/>
  <c r="Y202" i="20"/>
  <c r="Y210" i="20"/>
  <c r="Y214" i="20"/>
  <c r="Y218" i="20"/>
  <c r="Y226" i="20"/>
  <c r="Y229" i="20"/>
  <c r="Y232" i="20"/>
  <c r="Y148" i="20"/>
  <c r="Y251" i="20"/>
  <c r="Y255" i="20"/>
  <c r="Y259" i="20"/>
  <c r="Y266" i="20"/>
  <c r="Y270" i="20"/>
  <c r="Y274" i="20"/>
  <c r="Y282" i="20"/>
  <c r="Y152" i="20"/>
  <c r="Y160" i="20"/>
  <c r="AM5" i="20"/>
  <c r="AM12" i="20"/>
  <c r="AM136" i="20"/>
  <c r="AM23" i="20"/>
  <c r="AM74" i="20"/>
  <c r="AM35" i="20"/>
  <c r="AM21" i="20"/>
  <c r="AM135" i="20"/>
  <c r="AM172" i="20"/>
  <c r="AM10" i="20"/>
  <c r="AM134" i="20"/>
  <c r="AM235" i="20"/>
  <c r="AM44" i="20"/>
  <c r="AM81" i="20"/>
  <c r="AM259" i="20"/>
  <c r="AM4" i="20"/>
  <c r="AM31" i="20"/>
  <c r="AM121" i="20"/>
  <c r="AM32" i="20"/>
  <c r="AM100" i="20"/>
  <c r="AM145" i="20"/>
  <c r="AM49" i="20"/>
  <c r="AM139" i="20"/>
  <c r="AM163" i="20"/>
  <c r="AM167" i="20"/>
  <c r="AM95" i="20"/>
  <c r="AM97" i="20"/>
  <c r="AM168" i="20"/>
  <c r="AM75" i="20"/>
  <c r="AM155" i="20"/>
  <c r="AM105" i="20"/>
  <c r="AM67" i="20"/>
  <c r="AM91" i="20"/>
  <c r="AM72" i="20"/>
  <c r="AM176" i="20"/>
  <c r="AM8" i="20"/>
  <c r="AM161" i="20"/>
  <c r="AM43" i="20"/>
  <c r="AM6" i="20"/>
  <c r="AM20" i="20"/>
  <c r="AM77" i="20"/>
  <c r="AM62" i="20"/>
  <c r="AM47" i="20"/>
  <c r="AM9" i="20"/>
  <c r="AM165" i="20"/>
  <c r="AM53" i="20"/>
  <c r="AM166" i="20"/>
  <c r="AM133" i="20"/>
  <c r="AM96" i="20"/>
  <c r="AM98" i="20"/>
  <c r="AM80" i="20"/>
  <c r="AM99" i="20"/>
  <c r="AM30" i="20"/>
  <c r="AM59" i="20"/>
  <c r="AM78" i="20"/>
  <c r="AM198" i="20"/>
  <c r="AM42" i="20"/>
  <c r="AM26" i="20"/>
  <c r="AM164" i="20"/>
  <c r="AM281" i="20"/>
  <c r="AM22" i="20"/>
  <c r="AM221" i="20"/>
  <c r="AM15" i="20"/>
  <c r="AM36" i="20"/>
  <c r="AM52" i="20"/>
  <c r="AM162" i="20"/>
  <c r="AM68" i="20"/>
  <c r="AM64" i="20"/>
  <c r="AM58" i="20"/>
  <c r="AM170" i="20"/>
  <c r="AM111" i="20"/>
  <c r="AM70" i="20"/>
  <c r="AM175" i="20"/>
  <c r="AM180" i="20"/>
  <c r="AM183" i="20"/>
  <c r="AM187" i="20"/>
  <c r="AM191" i="20"/>
  <c r="AM194" i="20"/>
  <c r="AM199" i="20"/>
  <c r="AM203" i="20"/>
  <c r="AM207" i="20"/>
  <c r="AM211" i="20"/>
  <c r="AM215" i="20"/>
  <c r="AM224" i="20"/>
  <c r="AM158" i="20"/>
  <c r="AM231" i="20"/>
  <c r="AM246" i="20"/>
  <c r="AM250" i="20"/>
  <c r="AM254" i="20"/>
  <c r="AM258" i="20"/>
  <c r="AM266" i="20"/>
  <c r="AM270" i="20"/>
  <c r="AM274" i="20"/>
  <c r="AM283" i="20"/>
  <c r="AM287" i="20"/>
  <c r="AM159" i="20"/>
  <c r="AM153" i="20"/>
  <c r="AM157" i="20"/>
  <c r="AM61" i="20"/>
  <c r="AM51" i="20"/>
  <c r="AM48" i="20"/>
  <c r="AM55" i="20"/>
  <c r="AM14" i="20"/>
  <c r="AM87" i="20"/>
  <c r="AM57" i="20"/>
  <c r="AM171" i="20"/>
  <c r="AM66" i="20"/>
  <c r="AM76" i="20"/>
  <c r="AM177" i="20"/>
  <c r="AM181" i="20"/>
  <c r="AM184" i="20"/>
  <c r="AM188" i="20"/>
  <c r="AM192" i="20"/>
  <c r="AM195" i="20"/>
  <c r="AM200" i="20"/>
  <c r="AM204" i="20"/>
  <c r="AM208" i="20"/>
  <c r="AM212" i="20"/>
  <c r="AM216" i="20"/>
  <c r="AM220" i="20"/>
  <c r="AM225" i="20"/>
  <c r="AM228" i="20"/>
  <c r="AM232" i="20"/>
  <c r="AM148" i="20"/>
  <c r="AM251" i="20"/>
  <c r="AM255" i="20"/>
  <c r="AM142" i="20"/>
  <c r="AM263" i="20"/>
  <c r="AM267" i="20"/>
  <c r="AM271" i="20"/>
  <c r="AM279" i="20"/>
  <c r="AM284" i="20"/>
  <c r="AM150" i="20"/>
  <c r="AM149" i="20"/>
  <c r="AM83" i="20"/>
  <c r="AM38" i="20"/>
  <c r="AM50" i="20"/>
  <c r="AM45" i="20"/>
  <c r="AM54" i="20"/>
  <c r="AM17" i="20"/>
  <c r="AM13" i="20"/>
  <c r="AM63" i="20"/>
  <c r="AM7" i="20"/>
  <c r="AM27" i="20"/>
  <c r="AM173" i="20"/>
  <c r="AM178" i="20"/>
  <c r="AM185" i="20"/>
  <c r="AM189" i="20"/>
  <c r="AM193" i="20"/>
  <c r="AM196" i="20"/>
  <c r="AM205" i="20"/>
  <c r="AM209" i="20"/>
  <c r="AM217" i="20"/>
  <c r="AM226" i="20"/>
  <c r="AM229" i="20"/>
  <c r="AM233" i="20"/>
  <c r="AM240" i="20"/>
  <c r="AM248" i="20"/>
  <c r="AM252" i="20"/>
  <c r="AM256" i="20"/>
  <c r="AM260" i="20"/>
  <c r="AM264" i="20"/>
  <c r="AM272" i="20"/>
  <c r="AM276" i="20"/>
  <c r="AM280" i="20"/>
  <c r="AM285" i="20"/>
  <c r="AM151" i="20"/>
  <c r="AM25" i="20"/>
  <c r="AM19" i="20"/>
  <c r="AM126" i="20"/>
  <c r="AM56" i="20"/>
  <c r="AM85" i="20"/>
  <c r="AM41" i="20"/>
  <c r="AM137" i="20"/>
  <c r="AM169" i="20"/>
  <c r="AM24" i="20"/>
  <c r="AM110" i="20"/>
  <c r="AM156" i="20"/>
  <c r="AM174" i="20"/>
  <c r="AM182" i="20"/>
  <c r="AM186" i="20"/>
  <c r="AM132" i="20"/>
  <c r="AM197" i="20"/>
  <c r="AM202" i="20"/>
  <c r="AM210" i="20"/>
  <c r="AM214" i="20"/>
  <c r="AM218" i="20"/>
  <c r="AM223" i="20"/>
  <c r="AM234" i="20"/>
  <c r="AM86" i="20"/>
  <c r="AM241" i="20"/>
  <c r="AM245" i="20"/>
  <c r="AM253" i="20"/>
  <c r="AM257" i="20"/>
  <c r="AM261" i="20"/>
  <c r="AM265" i="20"/>
  <c r="AM269" i="20"/>
  <c r="AM273" i="20"/>
  <c r="AM277" i="20"/>
  <c r="AM282" i="20"/>
  <c r="AM152" i="20"/>
  <c r="AM160" i="20"/>
  <c r="BB5" i="20"/>
  <c r="BB58" i="20"/>
  <c r="BB7" i="20"/>
  <c r="BB169" i="20"/>
  <c r="BB12" i="20"/>
  <c r="BB15" i="20"/>
  <c r="BB44" i="20"/>
  <c r="BB161" i="20"/>
  <c r="BB35" i="20"/>
  <c r="BB32" i="20"/>
  <c r="BB51" i="20"/>
  <c r="BB52" i="20"/>
  <c r="BB85" i="20"/>
  <c r="BB53" i="20"/>
  <c r="BB163" i="20"/>
  <c r="BB167" i="20"/>
  <c r="BB64" i="20"/>
  <c r="BB79" i="20"/>
  <c r="BB29" i="20"/>
  <c r="BB57" i="20"/>
  <c r="BB170" i="20"/>
  <c r="BB67" i="20"/>
  <c r="BB27" i="20"/>
  <c r="BB76" i="20"/>
  <c r="BB174" i="20"/>
  <c r="BB178" i="20"/>
  <c r="BB185" i="20"/>
  <c r="BB189" i="20"/>
  <c r="BB193" i="20"/>
  <c r="BB196" i="20"/>
  <c r="BB200" i="20"/>
  <c r="BB204" i="20"/>
  <c r="BB208" i="20"/>
  <c r="BB212" i="20"/>
  <c r="BB216" i="20"/>
  <c r="BB220" i="20"/>
  <c r="BB224" i="20"/>
  <c r="BB158" i="20"/>
  <c r="BB234" i="20"/>
  <c r="BB240" i="20"/>
  <c r="BB248" i="20"/>
  <c r="BB252" i="20"/>
  <c r="BB256" i="20"/>
  <c r="BB142" i="20"/>
  <c r="BB263" i="20"/>
  <c r="BB267" i="20"/>
  <c r="BB271" i="20"/>
  <c r="BB279" i="20"/>
  <c r="BB283" i="20"/>
  <c r="BB287" i="20"/>
  <c r="BB159" i="20"/>
  <c r="BB153" i="20"/>
  <c r="BB157" i="20"/>
  <c r="BB4" i="20"/>
  <c r="BB134" i="20"/>
  <c r="BB47" i="20"/>
  <c r="BB17" i="20"/>
  <c r="BB133" i="20"/>
  <c r="BB165" i="20"/>
  <c r="BB135" i="20"/>
  <c r="BB8" i="20"/>
  <c r="BB40" i="20"/>
  <c r="BB121" i="20"/>
  <c r="BB34" i="20"/>
  <c r="BB59" i="20"/>
  <c r="BB50" i="20"/>
  <c r="BB145" i="20"/>
  <c r="BB162" i="20"/>
  <c r="BB164" i="20"/>
  <c r="BB166" i="20"/>
  <c r="BB95" i="20"/>
  <c r="BB97" i="20"/>
  <c r="BB13" i="20"/>
  <c r="BB75" i="20"/>
  <c r="BB63" i="20"/>
  <c r="BB105" i="20"/>
  <c r="BB111" i="20"/>
  <c r="BB91" i="20"/>
  <c r="BB72" i="20"/>
  <c r="BB175" i="20"/>
  <c r="BB182" i="20"/>
  <c r="BB186" i="20"/>
  <c r="BB132" i="20"/>
  <c r="BB197" i="20"/>
  <c r="BB205" i="20"/>
  <c r="BB209" i="20"/>
  <c r="BB217" i="20"/>
  <c r="BB221" i="20"/>
  <c r="BB225" i="20"/>
  <c r="BB228" i="20"/>
  <c r="BB231" i="20"/>
  <c r="BB235" i="20"/>
  <c r="BB86" i="20"/>
  <c r="BB241" i="20"/>
  <c r="BB245" i="20"/>
  <c r="BB253" i="20"/>
  <c r="BB257" i="20"/>
  <c r="BB260" i="20"/>
  <c r="BB264" i="20"/>
  <c r="BB272" i="20"/>
  <c r="BB276" i="20"/>
  <c r="BB280" i="20"/>
  <c r="BB284" i="20"/>
  <c r="BB150" i="20"/>
  <c r="BB149" i="20"/>
  <c r="BB83" i="20"/>
  <c r="BB38" i="20"/>
  <c r="BB48" i="20"/>
  <c r="BB45" i="20"/>
  <c r="BB42" i="20"/>
  <c r="BB11" i="20"/>
  <c r="BB3" i="20"/>
  <c r="BB20" i="20"/>
  <c r="BB130" i="20"/>
  <c r="BB23" i="20"/>
  <c r="BB77" i="20"/>
  <c r="BB62" i="20"/>
  <c r="BB100" i="20"/>
  <c r="BB9" i="20"/>
  <c r="BB78" i="20"/>
  <c r="BB55" i="20"/>
  <c r="BB41" i="20"/>
  <c r="BB96" i="20"/>
  <c r="BB98" i="20"/>
  <c r="BB168" i="20"/>
  <c r="BB81" i="20"/>
  <c r="BB30" i="20"/>
  <c r="BB171" i="20"/>
  <c r="BB66" i="20"/>
  <c r="BB156" i="20"/>
  <c r="BB172" i="20"/>
  <c r="BB176" i="20"/>
  <c r="BB180" i="20"/>
  <c r="BB183" i="20"/>
  <c r="BB187" i="20"/>
  <c r="BB191" i="20"/>
  <c r="BB194" i="20"/>
  <c r="BB198" i="20"/>
  <c r="BB202" i="20"/>
  <c r="BB210" i="20"/>
  <c r="BB214" i="20"/>
  <c r="BB218" i="20"/>
  <c r="BB226" i="20"/>
  <c r="BB229" i="20"/>
  <c r="BB232" i="20"/>
  <c r="BB246" i="20"/>
  <c r="BB250" i="20"/>
  <c r="BB254" i="20"/>
  <c r="BB258" i="20"/>
  <c r="BB261" i="20"/>
  <c r="BB265" i="20"/>
  <c r="BB269" i="20"/>
  <c r="BB273" i="20"/>
  <c r="BB277" i="20"/>
  <c r="BB281" i="20"/>
  <c r="BB285" i="20"/>
  <c r="BB151" i="20"/>
  <c r="BB25" i="20"/>
  <c r="BB36" i="20"/>
  <c r="BB43" i="20"/>
  <c r="BB10" i="20"/>
  <c r="BB14" i="20"/>
  <c r="BB155" i="20"/>
  <c r="BB136" i="20"/>
  <c r="BB19" i="20"/>
  <c r="BB22" i="20"/>
  <c r="BB61" i="20"/>
  <c r="BB21" i="20"/>
  <c r="BB126" i="20"/>
  <c r="BB18" i="20"/>
  <c r="BB56" i="20"/>
  <c r="BB49" i="20"/>
  <c r="BB139" i="20"/>
  <c r="BB54" i="20"/>
  <c r="BB68" i="20"/>
  <c r="BB137" i="20"/>
  <c r="BB87" i="20"/>
  <c r="BB80" i="20"/>
  <c r="BB99" i="20"/>
  <c r="BB24" i="20"/>
  <c r="BB110" i="20"/>
  <c r="BB84" i="20"/>
  <c r="BB70" i="20"/>
  <c r="BB173" i="20"/>
  <c r="BB177" i="20"/>
  <c r="BB181" i="20"/>
  <c r="BB184" i="20"/>
  <c r="BB188" i="20"/>
  <c r="BB192" i="20"/>
  <c r="BB195" i="20"/>
  <c r="BB199" i="20"/>
  <c r="BB203" i="20"/>
  <c r="BB207" i="20"/>
  <c r="BB211" i="20"/>
  <c r="BB215" i="20"/>
  <c r="BB223" i="20"/>
  <c r="BB74" i="20"/>
  <c r="BB233" i="20"/>
  <c r="BB148" i="20"/>
  <c r="BB251" i="20"/>
  <c r="BB255" i="20"/>
  <c r="BB259" i="20"/>
  <c r="BB266" i="20"/>
  <c r="BB270" i="20"/>
  <c r="BB274" i="20"/>
  <c r="BB282" i="20"/>
  <c r="BB152" i="20"/>
  <c r="BB160" i="20"/>
  <c r="BW19" i="20"/>
  <c r="BW8" i="20"/>
  <c r="BW56" i="20"/>
  <c r="BW68" i="20"/>
  <c r="BW75" i="20"/>
  <c r="BW136" i="20"/>
  <c r="BW130" i="20"/>
  <c r="BW23" i="20"/>
  <c r="BW59" i="20"/>
  <c r="BW9" i="20"/>
  <c r="BW165" i="20"/>
  <c r="BW78" i="20"/>
  <c r="BW54" i="20"/>
  <c r="BW134" i="20"/>
  <c r="BW60" i="20"/>
  <c r="BW13" i="20"/>
  <c r="BW99" i="20"/>
  <c r="BW104" i="20"/>
  <c r="BW105" i="20"/>
  <c r="BW110" i="20"/>
  <c r="BW84" i="20"/>
  <c r="BW156" i="20"/>
  <c r="BW72" i="20"/>
  <c r="BW175" i="20"/>
  <c r="BW182" i="20"/>
  <c r="BW186" i="20"/>
  <c r="BW132" i="20"/>
  <c r="BW197" i="20"/>
  <c r="BW205" i="20"/>
  <c r="BW209" i="20"/>
  <c r="BW217" i="20"/>
  <c r="BW221" i="20"/>
  <c r="BW225" i="20"/>
  <c r="BW228" i="20"/>
  <c r="BW231" i="20"/>
  <c r="BW235" i="20"/>
  <c r="BW86" i="20"/>
  <c r="BW241" i="20"/>
  <c r="BW245" i="20"/>
  <c r="BW253" i="20"/>
  <c r="BW257" i="20"/>
  <c r="BW260" i="20"/>
  <c r="BW264" i="20"/>
  <c r="BW272" i="20"/>
  <c r="BW276" i="20"/>
  <c r="BW280" i="20"/>
  <c r="BW284" i="20"/>
  <c r="BW150" i="20"/>
  <c r="BW149" i="20"/>
  <c r="BW83" i="20"/>
  <c r="BW126" i="20"/>
  <c r="BW98" i="20"/>
  <c r="BW95" i="20"/>
  <c r="BW96" i="20"/>
  <c r="BW35" i="20"/>
  <c r="BW21" i="20"/>
  <c r="BW145" i="20"/>
  <c r="BW164" i="20"/>
  <c r="BW44" i="20"/>
  <c r="BW121" i="20"/>
  <c r="BW34" i="20"/>
  <c r="BW41" i="20"/>
  <c r="BW12" i="20"/>
  <c r="BW20" i="20"/>
  <c r="BW61" i="20"/>
  <c r="BW77" i="20"/>
  <c r="BW62" i="20"/>
  <c r="BW48" i="20"/>
  <c r="BW162" i="20"/>
  <c r="BW139" i="20"/>
  <c r="BW10" i="20"/>
  <c r="BW133" i="20"/>
  <c r="BW137" i="20"/>
  <c r="BW169" i="20"/>
  <c r="BW57" i="20"/>
  <c r="BW30" i="20"/>
  <c r="BW138" i="20"/>
  <c r="BW67" i="20"/>
  <c r="BW27" i="20"/>
  <c r="BW70" i="20"/>
  <c r="BW172" i="20"/>
  <c r="BW176" i="20"/>
  <c r="BW180" i="20"/>
  <c r="BW183" i="20"/>
  <c r="BW187" i="20"/>
  <c r="BW191" i="20"/>
  <c r="BW194" i="20"/>
  <c r="BW198" i="20"/>
  <c r="BW202" i="20"/>
  <c r="BW210" i="20"/>
  <c r="BW214" i="20"/>
  <c r="BW218" i="20"/>
  <c r="BW226" i="20"/>
  <c r="BW229" i="20"/>
  <c r="BW232" i="20"/>
  <c r="BW246" i="20"/>
  <c r="BW250" i="20"/>
  <c r="BW254" i="20"/>
  <c r="BW258" i="20"/>
  <c r="BW261" i="20"/>
  <c r="BW265" i="20"/>
  <c r="BW269" i="20"/>
  <c r="BW273" i="20"/>
  <c r="BW277" i="20"/>
  <c r="BW281" i="20"/>
  <c r="BW285" i="20"/>
  <c r="BW151" i="20"/>
  <c r="BW25" i="20"/>
  <c r="BW26" i="20"/>
  <c r="BW85" i="20"/>
  <c r="BW100" i="20"/>
  <c r="BW51" i="20"/>
  <c r="BW97" i="20"/>
  <c r="BW163" i="20"/>
  <c r="BW168" i="20"/>
  <c r="BW87" i="20"/>
  <c r="BW135" i="20"/>
  <c r="BW22" i="20"/>
  <c r="BW38" i="20"/>
  <c r="BW36" i="20"/>
  <c r="BW18" i="20"/>
  <c r="BW45" i="20"/>
  <c r="BW43" i="20"/>
  <c r="BW53" i="20"/>
  <c r="BW166" i="20"/>
  <c r="BW14" i="20"/>
  <c r="BW64" i="20"/>
  <c r="BW58" i="20"/>
  <c r="BW63" i="20"/>
  <c r="BW24" i="20"/>
  <c r="BW171" i="20"/>
  <c r="BW111" i="20"/>
  <c r="BW91" i="20"/>
  <c r="BW76" i="20"/>
  <c r="BW173" i="20"/>
  <c r="BW177" i="20"/>
  <c r="BW181" i="20"/>
  <c r="BW184" i="20"/>
  <c r="BW188" i="20"/>
  <c r="BW192" i="20"/>
  <c r="BW195" i="20"/>
  <c r="BW199" i="20"/>
  <c r="BW203" i="20"/>
  <c r="BW207" i="20"/>
  <c r="BW211" i="20"/>
  <c r="BW215" i="20"/>
  <c r="BW223" i="20"/>
  <c r="BW74" i="20"/>
  <c r="BW233" i="20"/>
  <c r="BW148" i="20"/>
  <c r="BW251" i="20"/>
  <c r="BW255" i="20"/>
  <c r="BW259" i="20"/>
  <c r="BW266" i="20"/>
  <c r="BW270" i="20"/>
  <c r="BW274" i="20"/>
  <c r="BW282" i="20"/>
  <c r="BW152" i="20"/>
  <c r="BW160" i="20"/>
  <c r="BW15" i="20"/>
  <c r="BW29" i="20"/>
  <c r="BW50" i="20"/>
  <c r="BW33" i="20"/>
  <c r="BW31" i="20"/>
  <c r="BW52" i="20"/>
  <c r="BW80" i="20"/>
  <c r="BW11" i="20"/>
  <c r="BW40" i="20"/>
  <c r="BW161" i="20"/>
  <c r="BW32" i="20"/>
  <c r="BW47" i="20"/>
  <c r="BW49" i="20"/>
  <c r="BW42" i="20"/>
  <c r="BW55" i="20"/>
  <c r="BW167" i="20"/>
  <c r="BW17" i="20"/>
  <c r="BW79" i="20"/>
  <c r="BW81" i="20"/>
  <c r="BW155" i="20"/>
  <c r="BW170" i="20"/>
  <c r="BW7" i="20"/>
  <c r="BW66" i="20"/>
  <c r="BW71" i="20"/>
  <c r="BW143" i="20"/>
  <c r="BW174" i="20"/>
  <c r="BW178" i="20"/>
  <c r="BW185" i="20"/>
  <c r="BW189" i="20"/>
  <c r="BW193" i="20"/>
  <c r="BW196" i="20"/>
  <c r="BW200" i="20"/>
  <c r="BW204" i="20"/>
  <c r="BW208" i="20"/>
  <c r="BW212" i="20"/>
  <c r="BW216" i="20"/>
  <c r="BW220" i="20"/>
  <c r="BW224" i="20"/>
  <c r="BW158" i="20"/>
  <c r="BW234" i="20"/>
  <c r="BW240" i="20"/>
  <c r="BW248" i="20"/>
  <c r="BW252" i="20"/>
  <c r="BW256" i="20"/>
  <c r="BW142" i="20"/>
  <c r="BW263" i="20"/>
  <c r="BW267" i="20"/>
  <c r="BW271" i="20"/>
  <c r="BW279" i="20"/>
  <c r="BW283" i="20"/>
  <c r="BW287" i="20"/>
  <c r="BW159" i="20"/>
  <c r="BW153" i="20"/>
  <c r="BW157" i="20"/>
  <c r="AI77" i="20"/>
  <c r="AI48" i="20"/>
  <c r="AI85" i="20"/>
  <c r="AI41" i="20"/>
  <c r="AI17" i="20"/>
  <c r="AI168" i="20"/>
  <c r="AI99" i="20"/>
  <c r="AI170" i="20"/>
  <c r="AI91" i="20"/>
  <c r="AI174" i="20"/>
  <c r="AI178" i="20"/>
  <c r="AI182" i="20"/>
  <c r="AI186" i="20"/>
  <c r="AI132" i="20"/>
  <c r="AI197" i="20"/>
  <c r="AI202" i="20"/>
  <c r="AI211" i="20"/>
  <c r="AI216" i="20"/>
  <c r="AI220" i="20"/>
  <c r="AI225" i="20"/>
  <c r="AI228" i="20"/>
  <c r="AI232" i="20"/>
  <c r="AI148" i="20"/>
  <c r="AI251" i="20"/>
  <c r="AI256" i="20"/>
  <c r="AI260" i="20"/>
  <c r="AI266" i="20"/>
  <c r="AI270" i="20"/>
  <c r="AI274" i="20"/>
  <c r="AI283" i="20"/>
  <c r="AI287" i="20"/>
  <c r="AI159" i="20"/>
  <c r="AI153" i="20"/>
  <c r="AI157" i="20"/>
  <c r="AI19" i="20"/>
  <c r="AI62" i="20"/>
  <c r="AI45" i="20"/>
  <c r="AI162" i="20"/>
  <c r="AI68" i="20"/>
  <c r="AI64" i="20"/>
  <c r="AI80" i="20"/>
  <c r="AI155" i="20"/>
  <c r="AI105" i="20"/>
  <c r="AI156" i="20"/>
  <c r="AI175" i="20"/>
  <c r="AI183" i="20"/>
  <c r="AI187" i="20"/>
  <c r="AI191" i="20"/>
  <c r="AI194" i="20"/>
  <c r="AI199" i="20"/>
  <c r="AI203" i="20"/>
  <c r="AI208" i="20"/>
  <c r="AI212" i="20"/>
  <c r="AI217" i="20"/>
  <c r="AI226" i="20"/>
  <c r="AI229" i="20"/>
  <c r="AI233" i="20"/>
  <c r="AI240" i="20"/>
  <c r="AI248" i="20"/>
  <c r="AI253" i="20"/>
  <c r="AI257" i="20"/>
  <c r="AI267" i="20"/>
  <c r="AI271" i="20"/>
  <c r="AI279" i="20"/>
  <c r="AI284" i="20"/>
  <c r="AI150" i="20"/>
  <c r="AI149" i="20"/>
  <c r="AI83" i="20"/>
  <c r="AI44" i="20"/>
  <c r="AI100" i="20"/>
  <c r="AI49" i="20"/>
  <c r="AI163" i="20"/>
  <c r="AI167" i="20"/>
  <c r="AI87" i="20"/>
  <c r="AI75" i="20"/>
  <c r="AI30" i="20"/>
  <c r="AI7" i="20"/>
  <c r="AI72" i="20"/>
  <c r="AI176" i="20"/>
  <c r="AI181" i="20"/>
  <c r="AI184" i="20"/>
  <c r="AI188" i="20"/>
  <c r="AI192" i="20"/>
  <c r="AI195" i="20"/>
  <c r="AI200" i="20"/>
  <c r="AI204" i="20"/>
  <c r="AI209" i="20"/>
  <c r="AI218" i="20"/>
  <c r="AI223" i="20"/>
  <c r="AI234" i="20"/>
  <c r="AI241" i="20"/>
  <c r="AI245" i="20"/>
  <c r="AI254" i="20"/>
  <c r="AI258" i="20"/>
  <c r="AI264" i="20"/>
  <c r="AI272" i="20"/>
  <c r="AI276" i="20"/>
  <c r="AI280" i="20"/>
  <c r="AI285" i="20"/>
  <c r="AI151" i="20"/>
  <c r="AI25" i="20"/>
  <c r="AI61" i="20"/>
  <c r="AI9" i="20"/>
  <c r="AI165" i="20"/>
  <c r="AI166" i="20"/>
  <c r="AI14" i="20"/>
  <c r="AI13" i="20"/>
  <c r="AI81" i="20"/>
  <c r="AI24" i="20"/>
  <c r="AI27" i="20"/>
  <c r="AI173" i="20"/>
  <c r="AI177" i="20"/>
  <c r="AI185" i="20"/>
  <c r="AI189" i="20"/>
  <c r="AI193" i="20"/>
  <c r="AI196" i="20"/>
  <c r="AI205" i="20"/>
  <c r="AI210" i="20"/>
  <c r="AI215" i="20"/>
  <c r="AI224" i="20"/>
  <c r="AI158" i="20"/>
  <c r="AI231" i="20"/>
  <c r="AI235" i="20"/>
  <c r="AI246" i="20"/>
  <c r="AI250" i="20"/>
  <c r="AI255" i="20"/>
  <c r="AI142" i="20"/>
  <c r="AI265" i="20"/>
  <c r="AI269" i="20"/>
  <c r="AI273" i="20"/>
  <c r="AI277" i="20"/>
  <c r="AI282" i="20"/>
  <c r="AI152" i="20"/>
  <c r="AI160" i="20"/>
  <c r="AT26" i="20"/>
  <c r="AT8" i="20"/>
  <c r="AT121" i="20"/>
  <c r="AT77" i="20"/>
  <c r="AT100" i="20"/>
  <c r="AT48" i="20"/>
  <c r="AT85" i="20"/>
  <c r="AT166" i="20"/>
  <c r="AT134" i="20"/>
  <c r="AT95" i="20"/>
  <c r="AT97" i="20"/>
  <c r="AT168" i="20"/>
  <c r="AT75" i="20"/>
  <c r="AT30" i="20"/>
  <c r="AT171" i="20"/>
  <c r="AT91" i="20"/>
  <c r="AT174" i="20"/>
  <c r="AT178" i="20"/>
  <c r="AT182" i="20"/>
  <c r="AT186" i="20"/>
  <c r="AT194" i="20"/>
  <c r="AT199" i="20"/>
  <c r="AT203" i="20"/>
  <c r="AT207" i="20"/>
  <c r="AT211" i="20"/>
  <c r="AT215" i="20"/>
  <c r="AT223" i="20"/>
  <c r="AT234" i="20"/>
  <c r="AT240" i="20"/>
  <c r="AT248" i="20"/>
  <c r="AT252" i="20"/>
  <c r="AT256" i="20"/>
  <c r="AT260" i="20"/>
  <c r="AT264" i="20"/>
  <c r="AT272" i="20"/>
  <c r="AT276" i="20"/>
  <c r="AT280" i="20"/>
  <c r="AT285" i="20"/>
  <c r="AT151" i="20"/>
  <c r="AT25" i="20"/>
  <c r="AT3" i="20"/>
  <c r="AT6" i="20"/>
  <c r="AT31" i="20"/>
  <c r="AT21" i="20"/>
  <c r="AT126" i="20"/>
  <c r="AT56" i="20"/>
  <c r="AT45" i="20"/>
  <c r="AT164" i="20"/>
  <c r="AT41" i="20"/>
  <c r="AT133" i="20"/>
  <c r="AT96" i="20"/>
  <c r="AT98" i="20"/>
  <c r="AT80" i="20"/>
  <c r="AT81" i="20"/>
  <c r="AT24" i="20"/>
  <c r="AT7" i="20"/>
  <c r="AT156" i="20"/>
  <c r="AT175" i="20"/>
  <c r="AT183" i="20"/>
  <c r="AT187" i="20"/>
  <c r="AT191" i="20"/>
  <c r="AT195" i="20"/>
  <c r="AT200" i="20"/>
  <c r="AT204" i="20"/>
  <c r="AT208" i="20"/>
  <c r="AT212" i="20"/>
  <c r="AT216" i="20"/>
  <c r="AT220" i="20"/>
  <c r="AT224" i="20"/>
  <c r="AT158" i="20"/>
  <c r="AT231" i="20"/>
  <c r="AT235" i="20"/>
  <c r="AT86" i="20"/>
  <c r="AT241" i="20"/>
  <c r="AT245" i="20"/>
  <c r="AT253" i="20"/>
  <c r="AT257" i="20"/>
  <c r="AT261" i="20"/>
  <c r="AT265" i="20"/>
  <c r="AT269" i="20"/>
  <c r="AT273" i="20"/>
  <c r="AT277" i="20"/>
  <c r="AT282" i="20"/>
  <c r="AT152" i="20"/>
  <c r="AT160" i="20"/>
  <c r="AT19" i="20"/>
  <c r="AT44" i="20"/>
  <c r="AT35" i="20"/>
  <c r="AT51" i="20"/>
  <c r="AT52" i="20"/>
  <c r="AT49" i="20"/>
  <c r="AT163" i="20"/>
  <c r="AT68" i="20"/>
  <c r="AT14" i="20"/>
  <c r="AT137" i="20"/>
  <c r="AT87" i="20"/>
  <c r="AT169" i="20"/>
  <c r="AT99" i="20"/>
  <c r="AT170" i="20"/>
  <c r="AT110" i="20"/>
  <c r="AT72" i="20"/>
  <c r="AT176" i="20"/>
  <c r="AT181" i="20"/>
  <c r="AT184" i="20"/>
  <c r="AT188" i="20"/>
  <c r="AT192" i="20"/>
  <c r="AT196" i="20"/>
  <c r="AT205" i="20"/>
  <c r="AT209" i="20"/>
  <c r="AT217" i="20"/>
  <c r="AT221" i="20"/>
  <c r="AT225" i="20"/>
  <c r="AT228" i="20"/>
  <c r="AT232" i="20"/>
  <c r="AT246" i="20"/>
  <c r="AT250" i="20"/>
  <c r="AT254" i="20"/>
  <c r="AT258" i="20"/>
  <c r="AT266" i="20"/>
  <c r="AT270" i="20"/>
  <c r="AT274" i="20"/>
  <c r="AT283" i="20"/>
  <c r="AT287" i="20"/>
  <c r="AT159" i="20"/>
  <c r="AT153" i="20"/>
  <c r="AT157" i="20"/>
  <c r="AT15" i="20"/>
  <c r="AT61" i="20"/>
  <c r="AT34" i="20"/>
  <c r="AT50" i="20"/>
  <c r="AT145" i="20"/>
  <c r="AT165" i="20"/>
  <c r="AT10" i="20"/>
  <c r="AT167" i="20"/>
  <c r="AT17" i="20"/>
  <c r="AT64" i="20"/>
  <c r="AT13" i="20"/>
  <c r="AT29" i="20"/>
  <c r="AT155" i="20"/>
  <c r="AT105" i="20"/>
  <c r="AT27" i="20"/>
  <c r="AT173" i="20"/>
  <c r="AT177" i="20"/>
  <c r="AT185" i="20"/>
  <c r="AT189" i="20"/>
  <c r="AT193" i="20"/>
  <c r="AT197" i="20"/>
  <c r="AT202" i="20"/>
  <c r="AT210" i="20"/>
  <c r="AT214" i="20"/>
  <c r="AT218" i="20"/>
  <c r="AT226" i="20"/>
  <c r="AT229" i="20"/>
  <c r="AT233" i="20"/>
  <c r="AT148" i="20"/>
  <c r="AT251" i="20"/>
  <c r="AT255" i="20"/>
  <c r="AT142" i="20"/>
  <c r="AT263" i="20"/>
  <c r="AT267" i="20"/>
  <c r="AT271" i="20"/>
  <c r="AT279" i="20"/>
  <c r="AT284" i="20"/>
  <c r="AT150" i="20"/>
  <c r="AT149" i="20"/>
  <c r="AT83" i="20"/>
  <c r="BP19" i="20"/>
  <c r="BP3" i="20"/>
  <c r="BP121" i="20"/>
  <c r="BP100" i="20"/>
  <c r="BP47" i="20"/>
  <c r="BP51" i="20"/>
  <c r="BP167" i="20"/>
  <c r="BP165" i="20"/>
  <c r="BP11" i="20"/>
  <c r="BP22" i="20"/>
  <c r="BP38" i="20"/>
  <c r="BP35" i="20"/>
  <c r="BP62" i="20"/>
  <c r="BP162" i="20"/>
  <c r="BP164" i="20"/>
  <c r="BP10" i="20"/>
  <c r="BP134" i="20"/>
  <c r="BP95" i="20"/>
  <c r="BP98" i="20"/>
  <c r="BP168" i="20"/>
  <c r="BP58" i="20"/>
  <c r="BP24" i="20"/>
  <c r="BP171" i="20"/>
  <c r="BP66" i="20"/>
  <c r="BP71" i="20"/>
  <c r="BP143" i="20"/>
  <c r="BP174" i="20"/>
  <c r="BP178" i="20"/>
  <c r="BP185" i="20"/>
  <c r="BP189" i="20"/>
  <c r="BP193" i="20"/>
  <c r="BP196" i="20"/>
  <c r="BP200" i="20"/>
  <c r="BP205" i="20"/>
  <c r="BP209" i="20"/>
  <c r="BP217" i="20"/>
  <c r="BP221" i="20"/>
  <c r="BP225" i="20"/>
  <c r="BP228" i="20"/>
  <c r="BP231" i="20"/>
  <c r="BP235" i="20"/>
  <c r="BP246" i="20"/>
  <c r="BP250" i="20"/>
  <c r="BP254" i="20"/>
  <c r="BP258" i="20"/>
  <c r="BP261" i="20"/>
  <c r="BP265" i="20"/>
  <c r="BP269" i="20"/>
  <c r="BP273" i="20"/>
  <c r="BP277" i="20"/>
  <c r="BP281" i="20"/>
  <c r="BP285" i="20"/>
  <c r="BP151" i="20"/>
  <c r="BP25" i="20"/>
  <c r="BP137" i="20"/>
  <c r="BP59" i="20"/>
  <c r="BP48" i="20"/>
  <c r="BP45" i="20"/>
  <c r="BP155" i="20"/>
  <c r="BP86" i="20"/>
  <c r="BP15" i="20"/>
  <c r="BP52" i="20"/>
  <c r="BP4" i="20"/>
  <c r="BP136" i="20"/>
  <c r="BP40" i="20"/>
  <c r="BP161" i="20"/>
  <c r="BP34" i="20"/>
  <c r="BP18" i="20"/>
  <c r="BP43" i="20"/>
  <c r="BP55" i="20"/>
  <c r="BP166" i="20"/>
  <c r="BP133" i="20"/>
  <c r="BP96" i="20"/>
  <c r="BP87" i="20"/>
  <c r="BP80" i="20"/>
  <c r="BP75" i="20"/>
  <c r="BP170" i="20"/>
  <c r="BP110" i="20"/>
  <c r="BP84" i="20"/>
  <c r="BP156" i="20"/>
  <c r="BP72" i="20"/>
  <c r="BP175" i="20"/>
  <c r="BP182" i="20"/>
  <c r="BP186" i="20"/>
  <c r="BP132" i="20"/>
  <c r="BP197" i="20"/>
  <c r="BP210" i="20"/>
  <c r="BP214" i="20"/>
  <c r="BP218" i="20"/>
  <c r="BP226" i="20"/>
  <c r="BP229" i="20"/>
  <c r="BP232" i="20"/>
  <c r="BP148" i="20"/>
  <c r="BP251" i="20"/>
  <c r="BP255" i="20"/>
  <c r="BP259" i="20"/>
  <c r="BP266" i="20"/>
  <c r="BP270" i="20"/>
  <c r="BP274" i="20"/>
  <c r="BP282" i="20"/>
  <c r="BP152" i="20"/>
  <c r="BP160" i="20"/>
  <c r="BP8" i="20"/>
  <c r="BP7" i="20"/>
  <c r="BP77" i="20"/>
  <c r="BP50" i="20"/>
  <c r="BP145" i="20"/>
  <c r="BP78" i="20"/>
  <c r="BP63" i="20"/>
  <c r="BP204" i="20"/>
  <c r="BP104" i="20"/>
  <c r="BP81" i="20"/>
  <c r="BP99" i="20"/>
  <c r="BP5" i="20"/>
  <c r="BP12" i="20"/>
  <c r="BP130" i="20"/>
  <c r="BP23" i="20"/>
  <c r="BP126" i="20"/>
  <c r="BP33" i="20"/>
  <c r="BP139" i="20"/>
  <c r="BP54" i="20"/>
  <c r="BP41" i="20"/>
  <c r="BP14" i="20"/>
  <c r="BP64" i="20"/>
  <c r="BP79" i="20"/>
  <c r="BP169" i="20"/>
  <c r="BP57" i="20"/>
  <c r="BP105" i="20"/>
  <c r="BP67" i="20"/>
  <c r="BP27" i="20"/>
  <c r="BP70" i="20"/>
  <c r="BP172" i="20"/>
  <c r="BP176" i="20"/>
  <c r="BP180" i="20"/>
  <c r="BP183" i="20"/>
  <c r="BP187" i="20"/>
  <c r="BP191" i="20"/>
  <c r="BP194" i="20"/>
  <c r="BP198" i="20"/>
  <c r="BP202" i="20"/>
  <c r="BP207" i="20"/>
  <c r="BP211" i="20"/>
  <c r="BP215" i="20"/>
  <c r="BP223" i="20"/>
  <c r="BP74" i="20"/>
  <c r="BP233" i="20"/>
  <c r="BP240" i="20"/>
  <c r="BP248" i="20"/>
  <c r="BP252" i="20"/>
  <c r="BP256" i="20"/>
  <c r="BP142" i="20"/>
  <c r="BP263" i="20"/>
  <c r="BP267" i="20"/>
  <c r="BP271" i="20"/>
  <c r="BP279" i="20"/>
  <c r="BP283" i="20"/>
  <c r="BP287" i="20"/>
  <c r="BP159" i="20"/>
  <c r="BP153" i="20"/>
  <c r="BP157" i="20"/>
  <c r="BP36" i="20"/>
  <c r="BP56" i="20"/>
  <c r="BP60" i="20"/>
  <c r="BP49" i="20"/>
  <c r="BP42" i="20"/>
  <c r="BP9" i="20"/>
  <c r="BP135" i="20"/>
  <c r="BP20" i="20"/>
  <c r="BP61" i="20"/>
  <c r="BP21" i="20"/>
  <c r="BP32" i="20"/>
  <c r="BP85" i="20"/>
  <c r="BP53" i="20"/>
  <c r="BP163" i="20"/>
  <c r="BP68" i="20"/>
  <c r="BP17" i="20"/>
  <c r="BP97" i="20"/>
  <c r="BP13" i="20"/>
  <c r="BP29" i="20"/>
  <c r="BP30" i="20"/>
  <c r="BP138" i="20"/>
  <c r="BP111" i="20"/>
  <c r="BP91" i="20"/>
  <c r="BP76" i="20"/>
  <c r="BP173" i="20"/>
  <c r="BP177" i="20"/>
  <c r="BP181" i="20"/>
  <c r="BP184" i="20"/>
  <c r="BP188" i="20"/>
  <c r="BP192" i="20"/>
  <c r="BP195" i="20"/>
  <c r="BP199" i="20"/>
  <c r="BP203" i="20"/>
  <c r="BP208" i="20"/>
  <c r="BP212" i="20"/>
  <c r="BP216" i="20"/>
  <c r="BP220" i="20"/>
  <c r="BP224" i="20"/>
  <c r="BP158" i="20"/>
  <c r="BP234" i="20"/>
  <c r="BP241" i="20"/>
  <c r="BP245" i="20"/>
  <c r="BP253" i="20"/>
  <c r="BP257" i="20"/>
  <c r="BP260" i="20"/>
  <c r="BP264" i="20"/>
  <c r="BP272" i="20"/>
  <c r="BP276" i="20"/>
  <c r="BP280" i="20"/>
  <c r="BP284" i="20"/>
  <c r="BP150" i="20"/>
  <c r="BP149" i="20"/>
  <c r="BP83" i="20"/>
  <c r="CF17" i="20"/>
  <c r="CF40" i="20"/>
  <c r="CF23" i="20"/>
  <c r="CF51" i="20"/>
  <c r="CF48" i="20"/>
  <c r="CF162" i="20"/>
  <c r="CF14" i="20"/>
  <c r="CF59" i="20"/>
  <c r="CF47" i="20"/>
  <c r="CF56" i="20"/>
  <c r="CF50" i="20"/>
  <c r="CF22" i="20"/>
  <c r="CF38" i="20"/>
  <c r="CF33" i="20"/>
  <c r="CF31" i="20"/>
  <c r="CF19" i="20"/>
  <c r="CF77" i="20"/>
  <c r="CF41" i="20"/>
  <c r="CF20" i="20"/>
  <c r="CF100" i="20"/>
  <c r="CF13" i="20"/>
  <c r="CF24" i="20"/>
  <c r="CF85" i="20"/>
  <c r="CF98" i="20"/>
  <c r="CF95" i="20"/>
  <c r="CF57" i="20"/>
  <c r="CF58" i="20"/>
  <c r="CF96" i="20"/>
  <c r="CF130" i="20"/>
  <c r="CF8" i="20"/>
  <c r="CF161" i="20"/>
  <c r="CF62" i="20"/>
  <c r="CF145" i="20"/>
  <c r="CF49" i="20"/>
  <c r="CF42" i="20"/>
  <c r="CF164" i="20"/>
  <c r="CF10" i="20"/>
  <c r="CF134" i="20"/>
  <c r="CF64" i="20"/>
  <c r="CF168" i="20"/>
  <c r="CF75" i="20"/>
  <c r="CF155" i="20"/>
  <c r="CF138" i="20"/>
  <c r="CF67" i="20"/>
  <c r="CF27" i="20"/>
  <c r="CF70" i="20"/>
  <c r="CF172" i="20"/>
  <c r="CF176" i="20"/>
  <c r="CF180" i="20"/>
  <c r="CF183" i="20"/>
  <c r="CF187" i="20"/>
  <c r="CF191" i="20"/>
  <c r="CF194" i="20"/>
  <c r="CF198" i="20"/>
  <c r="CF202" i="20"/>
  <c r="CF210" i="20"/>
  <c r="CF214" i="20"/>
  <c r="CF218" i="20"/>
  <c r="CF226" i="20"/>
  <c r="CF229" i="20"/>
  <c r="CF232" i="20"/>
  <c r="CF135" i="20"/>
  <c r="CF12" i="20"/>
  <c r="CF21" i="20"/>
  <c r="CF36" i="20"/>
  <c r="CF30" i="20"/>
  <c r="CF61" i="20"/>
  <c r="CF52" i="20"/>
  <c r="CF43" i="20"/>
  <c r="CF55" i="20"/>
  <c r="CF68" i="20"/>
  <c r="CF137" i="20"/>
  <c r="CF80" i="20"/>
  <c r="CF99" i="20"/>
  <c r="CF105" i="20"/>
  <c r="CF111" i="20"/>
  <c r="CF71" i="20"/>
  <c r="CF72" i="20"/>
  <c r="CF177" i="20"/>
  <c r="CF186" i="20"/>
  <c r="CF192" i="20"/>
  <c r="CF196" i="20"/>
  <c r="CF211" i="20"/>
  <c r="CF216" i="20"/>
  <c r="CF221" i="20"/>
  <c r="CF225" i="20"/>
  <c r="CF74" i="20"/>
  <c r="CF234" i="20"/>
  <c r="CF240" i="20"/>
  <c r="CF248" i="20"/>
  <c r="CF252" i="20"/>
  <c r="CF256" i="20"/>
  <c r="CF142" i="20"/>
  <c r="CF263" i="20"/>
  <c r="CF267" i="20"/>
  <c r="CF271" i="20"/>
  <c r="CF279" i="20"/>
  <c r="CF283" i="20"/>
  <c r="CF287" i="20"/>
  <c r="CF159" i="20"/>
  <c r="CF153" i="20"/>
  <c r="CF157" i="20"/>
  <c r="CF121" i="20"/>
  <c r="CF9" i="20"/>
  <c r="CF78" i="20"/>
  <c r="CF54" i="20"/>
  <c r="CF167" i="20"/>
  <c r="CF97" i="20"/>
  <c r="CF169" i="20"/>
  <c r="CF63" i="20"/>
  <c r="CF171" i="20"/>
  <c r="CF66" i="20"/>
  <c r="CF156" i="20"/>
  <c r="CF173" i="20"/>
  <c r="CF178" i="20"/>
  <c r="CF182" i="20"/>
  <c r="CF188" i="20"/>
  <c r="CF193" i="20"/>
  <c r="CF197" i="20"/>
  <c r="CF203" i="20"/>
  <c r="CF207" i="20"/>
  <c r="CF212" i="20"/>
  <c r="CF217" i="20"/>
  <c r="CF235" i="20"/>
  <c r="CF86" i="20"/>
  <c r="CF241" i="20"/>
  <c r="CF245" i="20"/>
  <c r="CF253" i="20"/>
  <c r="CF257" i="20"/>
  <c r="CF260" i="20"/>
  <c r="CF264" i="20"/>
  <c r="CF272" i="20"/>
  <c r="CF276" i="20"/>
  <c r="CF280" i="20"/>
  <c r="CF284" i="20"/>
  <c r="CF150" i="20"/>
  <c r="CF149" i="20"/>
  <c r="CF83" i="20"/>
  <c r="CF15" i="20"/>
  <c r="CF34" i="20"/>
  <c r="CF45" i="20"/>
  <c r="CF139" i="20"/>
  <c r="CF163" i="20"/>
  <c r="CF133" i="20"/>
  <c r="CF87" i="20"/>
  <c r="CF29" i="20"/>
  <c r="CF104" i="20"/>
  <c r="CF7" i="20"/>
  <c r="CF84" i="20"/>
  <c r="CF76" i="20"/>
  <c r="CF174" i="20"/>
  <c r="CF184" i="20"/>
  <c r="CF189" i="20"/>
  <c r="CF132" i="20"/>
  <c r="CF199" i="20"/>
  <c r="CF204" i="20"/>
  <c r="CF208" i="20"/>
  <c r="CF223" i="20"/>
  <c r="CF158" i="20"/>
  <c r="CF231" i="20"/>
  <c r="CF246" i="20"/>
  <c r="CF250" i="20"/>
  <c r="CF254" i="20"/>
  <c r="CF258" i="20"/>
  <c r="CF261" i="20"/>
  <c r="CF265" i="20"/>
  <c r="CF269" i="20"/>
  <c r="CF273" i="20"/>
  <c r="CF277" i="20"/>
  <c r="CF281" i="20"/>
  <c r="CF285" i="20"/>
  <c r="CF151" i="20"/>
  <c r="CF25" i="20"/>
  <c r="CF44" i="20"/>
  <c r="CF18" i="20"/>
  <c r="CF165" i="20"/>
  <c r="CF53" i="20"/>
  <c r="CF166" i="20"/>
  <c r="CF60" i="20"/>
  <c r="CF79" i="20"/>
  <c r="CF81" i="20"/>
  <c r="CF170" i="20"/>
  <c r="CF110" i="20"/>
  <c r="CF91" i="20"/>
  <c r="CF143" i="20"/>
  <c r="CF175" i="20"/>
  <c r="CF181" i="20"/>
  <c r="CF185" i="20"/>
  <c r="CF195" i="20"/>
  <c r="CF200" i="20"/>
  <c r="CF205" i="20"/>
  <c r="CF209" i="20"/>
  <c r="CF215" i="20"/>
  <c r="CF220" i="20"/>
  <c r="CF224" i="20"/>
  <c r="CF228" i="20"/>
  <c r="CF233" i="20"/>
  <c r="CF148" i="20"/>
  <c r="CF251" i="20"/>
  <c r="CF255" i="20"/>
  <c r="CF259" i="20"/>
  <c r="CF266" i="20"/>
  <c r="CF270" i="20"/>
  <c r="CF274" i="20"/>
  <c r="CF282" i="20"/>
  <c r="CF152" i="20"/>
  <c r="CF160" i="20"/>
  <c r="CH280" i="18"/>
  <c r="CZ280" i="18"/>
  <c r="AD58" i="20"/>
  <c r="AL5" i="21"/>
  <c r="AL152" i="21"/>
  <c r="AL69" i="21"/>
  <c r="AL151" i="21"/>
  <c r="AL12" i="21"/>
  <c r="AL9" i="21"/>
  <c r="AL15" i="21"/>
  <c r="AL31" i="21"/>
  <c r="AL74" i="21"/>
  <c r="AL38" i="21"/>
  <c r="AL62" i="21"/>
  <c r="AL102" i="21"/>
  <c r="AL98" i="21"/>
  <c r="AL141" i="21"/>
  <c r="AL130" i="21"/>
  <c r="AL137" i="21"/>
  <c r="AL65" i="21"/>
  <c r="AL108" i="21"/>
  <c r="AL113" i="21"/>
  <c r="AL117" i="21"/>
  <c r="AL124" i="21"/>
  <c r="AL129" i="21"/>
  <c r="AL135" i="21"/>
  <c r="AL140" i="21"/>
  <c r="AL145" i="21"/>
  <c r="AL22" i="21"/>
  <c r="AL150" i="21"/>
  <c r="AL84" i="21"/>
  <c r="AL19" i="21"/>
  <c r="AL86" i="21"/>
  <c r="AL110" i="21"/>
  <c r="AL104" i="21"/>
  <c r="AL29" i="21"/>
  <c r="AL6" i="21"/>
  <c r="AL146" i="21"/>
  <c r="AL87" i="21"/>
  <c r="AL123" i="21"/>
  <c r="AL109" i="21"/>
  <c r="AL115" i="21"/>
  <c r="AL122" i="21"/>
  <c r="AL132" i="21"/>
  <c r="AL138" i="21"/>
  <c r="AL144" i="21"/>
  <c r="AL94" i="21"/>
  <c r="AL8" i="21"/>
  <c r="AL27" i="21"/>
  <c r="AL18" i="21"/>
  <c r="AL88" i="21"/>
  <c r="AL73" i="21"/>
  <c r="AL42" i="21"/>
  <c r="AL34" i="21"/>
  <c r="AL107" i="21"/>
  <c r="AL119" i="21"/>
  <c r="AL131" i="21"/>
  <c r="AL111" i="21"/>
  <c r="AL116" i="21"/>
  <c r="AL125" i="21"/>
  <c r="AL133" i="21"/>
  <c r="AL64" i="21"/>
  <c r="AL39" i="21"/>
  <c r="AL4" i="21"/>
  <c r="AL80" i="21"/>
  <c r="AL103" i="21"/>
  <c r="AL79" i="21"/>
  <c r="AL95" i="21"/>
  <c r="AL91" i="21"/>
  <c r="AL43" i="21"/>
  <c r="AL25" i="21"/>
  <c r="AL96" i="21"/>
  <c r="AL118" i="21"/>
  <c r="AL105" i="21"/>
  <c r="AL112" i="21"/>
  <c r="AL120" i="21"/>
  <c r="AL126" i="21"/>
  <c r="AL134" i="21"/>
  <c r="AL142" i="21"/>
  <c r="AL148" i="21"/>
  <c r="AL17" i="21"/>
  <c r="AL3" i="21"/>
  <c r="AL13" i="21"/>
  <c r="AL99" i="21"/>
  <c r="AL78" i="21"/>
  <c r="AL100" i="21"/>
  <c r="AL24" i="21"/>
  <c r="AL139" i="21"/>
  <c r="AL128" i="21"/>
  <c r="AL85" i="21"/>
  <c r="AL106" i="21"/>
  <c r="AL114" i="21"/>
  <c r="AL121" i="21"/>
  <c r="AL127" i="21"/>
  <c r="AL136" i="21"/>
  <c r="AL143" i="21"/>
  <c r="AL149" i="21"/>
  <c r="BV280" i="18"/>
  <c r="AE5" i="20"/>
  <c r="CE4" i="20"/>
  <c r="CE6" i="20"/>
  <c r="CE59" i="20"/>
  <c r="CE47" i="20"/>
  <c r="CE56" i="20"/>
  <c r="CE50" i="20"/>
  <c r="CE22" i="20"/>
  <c r="CE38" i="20"/>
  <c r="CE33" i="20"/>
  <c r="CE31" i="20"/>
  <c r="CE32" i="20"/>
  <c r="CE136" i="20"/>
  <c r="CE61" i="20"/>
  <c r="CE34" i="20"/>
  <c r="CE52" i="20"/>
  <c r="CE45" i="20"/>
  <c r="CE43" i="20"/>
  <c r="CE53" i="20"/>
  <c r="CE163" i="20"/>
  <c r="CE167" i="20"/>
  <c r="CE168" i="20"/>
  <c r="CE75" i="20"/>
  <c r="CE155" i="20"/>
  <c r="CE138" i="20"/>
  <c r="CE111" i="20"/>
  <c r="CE91" i="20"/>
  <c r="CE143" i="20"/>
  <c r="CE174" i="20"/>
  <c r="CE178" i="20"/>
  <c r="CE185" i="20"/>
  <c r="CE189" i="20"/>
  <c r="CE193" i="20"/>
  <c r="CE196" i="20"/>
  <c r="CE200" i="20"/>
  <c r="CE204" i="20"/>
  <c r="CE208" i="20"/>
  <c r="CE212" i="20"/>
  <c r="CE216" i="20"/>
  <c r="CE220" i="20"/>
  <c r="CE224" i="20"/>
  <c r="CE228" i="20"/>
  <c r="CE231" i="20"/>
  <c r="CE235" i="20"/>
  <c r="CE86" i="20"/>
  <c r="CE241" i="20"/>
  <c r="CE245" i="20"/>
  <c r="CE253" i="20"/>
  <c r="CE257" i="20"/>
  <c r="CE260" i="20"/>
  <c r="CE264" i="20"/>
  <c r="CE272" i="20"/>
  <c r="CE276" i="20"/>
  <c r="CE280" i="20"/>
  <c r="CE284" i="20"/>
  <c r="CE151" i="20"/>
  <c r="CE25" i="20"/>
  <c r="CE19" i="20"/>
  <c r="CE77" i="20"/>
  <c r="CE41" i="20"/>
  <c r="CE11" i="20"/>
  <c r="CE20" i="20"/>
  <c r="CE100" i="20"/>
  <c r="CE126" i="20"/>
  <c r="CE24" i="20"/>
  <c r="CE85" i="20"/>
  <c r="CE98" i="20"/>
  <c r="CE95" i="20"/>
  <c r="CE57" i="20"/>
  <c r="CE58" i="20"/>
  <c r="CE96" i="20"/>
  <c r="CE130" i="20"/>
  <c r="CE35" i="20"/>
  <c r="CE8" i="20"/>
  <c r="CE161" i="20"/>
  <c r="CE62" i="20"/>
  <c r="CE145" i="20"/>
  <c r="CE49" i="20"/>
  <c r="CE42" i="20"/>
  <c r="CE164" i="20"/>
  <c r="CE10" i="20"/>
  <c r="CE134" i="20"/>
  <c r="CE64" i="20"/>
  <c r="CE80" i="20"/>
  <c r="CE81" i="20"/>
  <c r="CE104" i="20"/>
  <c r="CE171" i="20"/>
  <c r="CE66" i="20"/>
  <c r="CE71" i="20"/>
  <c r="CE72" i="20"/>
  <c r="CE175" i="20"/>
  <c r="CE182" i="20"/>
  <c r="CE186" i="20"/>
  <c r="CE132" i="20"/>
  <c r="CE197" i="20"/>
  <c r="CE205" i="20"/>
  <c r="CE209" i="20"/>
  <c r="CE217" i="20"/>
  <c r="CE221" i="20"/>
  <c r="CE225" i="20"/>
  <c r="CE229" i="20"/>
  <c r="CE232" i="20"/>
  <c r="CE5" i="20"/>
  <c r="CE135" i="20"/>
  <c r="CE12" i="20"/>
  <c r="CE21" i="20"/>
  <c r="CE36" i="20"/>
  <c r="CE30" i="20"/>
  <c r="CE44" i="20"/>
  <c r="CE121" i="20"/>
  <c r="CE18" i="20"/>
  <c r="CE9" i="20"/>
  <c r="CE165" i="20"/>
  <c r="CE78" i="20"/>
  <c r="CE55" i="20"/>
  <c r="CE166" i="20"/>
  <c r="CE133" i="20"/>
  <c r="CE97" i="20"/>
  <c r="CE169" i="20"/>
  <c r="CE99" i="20"/>
  <c r="CE170" i="20"/>
  <c r="CE110" i="20"/>
  <c r="CE84" i="20"/>
  <c r="CE70" i="20"/>
  <c r="CE172" i="20"/>
  <c r="CE176" i="20"/>
  <c r="CE180" i="20"/>
  <c r="CE183" i="20"/>
  <c r="CE187" i="20"/>
  <c r="CE191" i="20"/>
  <c r="CE194" i="20"/>
  <c r="CE198" i="20"/>
  <c r="CE202" i="20"/>
  <c r="CE210" i="20"/>
  <c r="CE214" i="20"/>
  <c r="CE218" i="20"/>
  <c r="CE226" i="20"/>
  <c r="CE74" i="20"/>
  <c r="CE233" i="20"/>
  <c r="CE148" i="20"/>
  <c r="CE251" i="20"/>
  <c r="CE255" i="20"/>
  <c r="CE259" i="20"/>
  <c r="CE266" i="20"/>
  <c r="CE270" i="20"/>
  <c r="CE274" i="20"/>
  <c r="CE282" i="20"/>
  <c r="CE153" i="20"/>
  <c r="CE26" i="20"/>
  <c r="CE3" i="20"/>
  <c r="CE15" i="20"/>
  <c r="CE40" i="20"/>
  <c r="CE23" i="20"/>
  <c r="CE51" i="20"/>
  <c r="CE48" i="20"/>
  <c r="CE162" i="20"/>
  <c r="CE60" i="20"/>
  <c r="CE105" i="20"/>
  <c r="CE173" i="20"/>
  <c r="CE192" i="20"/>
  <c r="CE203" i="20"/>
  <c r="CE223" i="20"/>
  <c r="CE240" i="20"/>
  <c r="CE246" i="20"/>
  <c r="CE250" i="20"/>
  <c r="CE258" i="20"/>
  <c r="CE263" i="20"/>
  <c r="CE269" i="20"/>
  <c r="CE277" i="20"/>
  <c r="CE283" i="20"/>
  <c r="CE152" i="20"/>
  <c r="CE139" i="20"/>
  <c r="CE87" i="20"/>
  <c r="CE67" i="20"/>
  <c r="CE177" i="20"/>
  <c r="CE184" i="20"/>
  <c r="CE195" i="20"/>
  <c r="CE215" i="20"/>
  <c r="CE252" i="20"/>
  <c r="CE142" i="20"/>
  <c r="CE265" i="20"/>
  <c r="CE271" i="20"/>
  <c r="CE285" i="20"/>
  <c r="CE149" i="20"/>
  <c r="CE54" i="20"/>
  <c r="CE29" i="20"/>
  <c r="CE27" i="20"/>
  <c r="CE188" i="20"/>
  <c r="CE199" i="20"/>
  <c r="CE207" i="20"/>
  <c r="CE248" i="20"/>
  <c r="CE254" i="20"/>
  <c r="CE261" i="20"/>
  <c r="CE267" i="20"/>
  <c r="CE273" i="20"/>
  <c r="CE279" i="20"/>
  <c r="CE68" i="20"/>
  <c r="CE63" i="20"/>
  <c r="CE76" i="20"/>
  <c r="CE181" i="20"/>
  <c r="CE211" i="20"/>
  <c r="CE234" i="20"/>
  <c r="CE256" i="20"/>
  <c r="CE281" i="20"/>
  <c r="CE287" i="20"/>
  <c r="CE150" i="20"/>
  <c r="AX280" i="18"/>
  <c r="CV280" i="18"/>
  <c r="AG53" i="20"/>
  <c r="AG8" i="20"/>
  <c r="AG15" i="20"/>
  <c r="AG3" i="20"/>
  <c r="AG12" i="20"/>
  <c r="AG18" i="20"/>
  <c r="AG44" i="20"/>
  <c r="AG52" i="20"/>
  <c r="AG165" i="20"/>
  <c r="AG163" i="20"/>
  <c r="AG167" i="20"/>
  <c r="AG64" i="20"/>
  <c r="AG80" i="20"/>
  <c r="AG63" i="20"/>
  <c r="AG170" i="20"/>
  <c r="AG91" i="20"/>
  <c r="AG175" i="20"/>
  <c r="AG181" i="20"/>
  <c r="AG184" i="20"/>
  <c r="AG189" i="20"/>
  <c r="AG193" i="20"/>
  <c r="AG196" i="20"/>
  <c r="AG205" i="20"/>
  <c r="AG209" i="20"/>
  <c r="AG218" i="20"/>
  <c r="AG223" i="20"/>
  <c r="AG234" i="20"/>
  <c r="AG241" i="20"/>
  <c r="AG245" i="20"/>
  <c r="AG253" i="20"/>
  <c r="AG257" i="20"/>
  <c r="AG266" i="20"/>
  <c r="AG270" i="20"/>
  <c r="AG274" i="20"/>
  <c r="AG282" i="20"/>
  <c r="AG152" i="20"/>
  <c r="AG160" i="20"/>
  <c r="AG135" i="20"/>
  <c r="AG136" i="20"/>
  <c r="AG66" i="20"/>
  <c r="AG74" i="20"/>
  <c r="AG161" i="20"/>
  <c r="AG50" i="20"/>
  <c r="AG145" i="20"/>
  <c r="AG47" i="20"/>
  <c r="AG76" i="20"/>
  <c r="AG169" i="20"/>
  <c r="AG261" i="20"/>
  <c r="AG61" i="20"/>
  <c r="AG48" i="20"/>
  <c r="AG85" i="20"/>
  <c r="AG166" i="20"/>
  <c r="AG133" i="20"/>
  <c r="AG87" i="20"/>
  <c r="AG75" i="20"/>
  <c r="AG155" i="20"/>
  <c r="AG105" i="20"/>
  <c r="AG72" i="20"/>
  <c r="AG176" i="20"/>
  <c r="AG185" i="20"/>
  <c r="AG132" i="20"/>
  <c r="AG197" i="20"/>
  <c r="AG202" i="20"/>
  <c r="AG210" i="20"/>
  <c r="AG215" i="20"/>
  <c r="AG224" i="20"/>
  <c r="AG158" i="20"/>
  <c r="AG231" i="20"/>
  <c r="AG235" i="20"/>
  <c r="AG246" i="20"/>
  <c r="AG250" i="20"/>
  <c r="AG254" i="20"/>
  <c r="AG258" i="20"/>
  <c r="AG263" i="20"/>
  <c r="AG267" i="20"/>
  <c r="AG271" i="20"/>
  <c r="AG279" i="20"/>
  <c r="AG283" i="20"/>
  <c r="AG287" i="20"/>
  <c r="AG159" i="20"/>
  <c r="AG153" i="20"/>
  <c r="AG157" i="20"/>
  <c r="AG23" i="20"/>
  <c r="AG77" i="20"/>
  <c r="AG45" i="20"/>
  <c r="AG162" i="20"/>
  <c r="AG41" i="20"/>
  <c r="AG14" i="20"/>
  <c r="AG13" i="20"/>
  <c r="AG81" i="20"/>
  <c r="AG30" i="20"/>
  <c r="AG110" i="20"/>
  <c r="AG173" i="20"/>
  <c r="AG177" i="20"/>
  <c r="AG182" i="20"/>
  <c r="AG187" i="20"/>
  <c r="AG191" i="20"/>
  <c r="AG194" i="20"/>
  <c r="AG199" i="20"/>
  <c r="AG203" i="20"/>
  <c r="AG207" i="20"/>
  <c r="AG211" i="20"/>
  <c r="AG216" i="20"/>
  <c r="AG220" i="20"/>
  <c r="AG225" i="20"/>
  <c r="AG228" i="20"/>
  <c r="AG232" i="20"/>
  <c r="AG148" i="20"/>
  <c r="AG251" i="20"/>
  <c r="AG255" i="20"/>
  <c r="AG142" i="20"/>
  <c r="AG264" i="20"/>
  <c r="AG272" i="20"/>
  <c r="AG276" i="20"/>
  <c r="AG280" i="20"/>
  <c r="AG284" i="20"/>
  <c r="AG150" i="20"/>
  <c r="AG149" i="20"/>
  <c r="AG83" i="20"/>
  <c r="AG121" i="20"/>
  <c r="AG172" i="20"/>
  <c r="AG259" i="20"/>
  <c r="AG56" i="20"/>
  <c r="AG51" i="20"/>
  <c r="AG36" i="20"/>
  <c r="AG70" i="20"/>
  <c r="AG10" i="20"/>
  <c r="AG134" i="20"/>
  <c r="AG19" i="20"/>
  <c r="AG62" i="20"/>
  <c r="AG49" i="20"/>
  <c r="AG43" i="20"/>
  <c r="AG68" i="20"/>
  <c r="AG17" i="20"/>
  <c r="AG168" i="20"/>
  <c r="AG99" i="20"/>
  <c r="AG24" i="20"/>
  <c r="AG27" i="20"/>
  <c r="AG174" i="20"/>
  <c r="AG183" i="20"/>
  <c r="AG188" i="20"/>
  <c r="AG192" i="20"/>
  <c r="AG195" i="20"/>
  <c r="AG200" i="20"/>
  <c r="AG204" i="20"/>
  <c r="AG208" i="20"/>
  <c r="AG212" i="20"/>
  <c r="AG217" i="20"/>
  <c r="AG226" i="20"/>
  <c r="AG229" i="20"/>
  <c r="AG233" i="20"/>
  <c r="AG240" i="20"/>
  <c r="AG248" i="20"/>
  <c r="AG252" i="20"/>
  <c r="AG256" i="20"/>
  <c r="AG260" i="20"/>
  <c r="AG265" i="20"/>
  <c r="AG269" i="20"/>
  <c r="AG273" i="20"/>
  <c r="AG277" i="20"/>
  <c r="AG281" i="20"/>
  <c r="AG285" i="20"/>
  <c r="AG151" i="20"/>
  <c r="AG25" i="20"/>
  <c r="AW5" i="20"/>
  <c r="AW4" i="20"/>
  <c r="AW44" i="20"/>
  <c r="AW121" i="20"/>
  <c r="AW77" i="20"/>
  <c r="AW100" i="20"/>
  <c r="AW145" i="20"/>
  <c r="AW49" i="20"/>
  <c r="AW43" i="20"/>
  <c r="AW53" i="20"/>
  <c r="AW163" i="20"/>
  <c r="AW167" i="20"/>
  <c r="AW17" i="20"/>
  <c r="AW98" i="20"/>
  <c r="AW80" i="20"/>
  <c r="AW81" i="20"/>
  <c r="AW170" i="20"/>
  <c r="AW110" i="20"/>
  <c r="AW156" i="20"/>
  <c r="AW172" i="20"/>
  <c r="AW176" i="20"/>
  <c r="AW181" i="20"/>
  <c r="AW186" i="20"/>
  <c r="AW191" i="20"/>
  <c r="AW194" i="20"/>
  <c r="AW198" i="20"/>
  <c r="AW202" i="20"/>
  <c r="AW211" i="20"/>
  <c r="AW215" i="20"/>
  <c r="AW223" i="20"/>
  <c r="AW74" i="20"/>
  <c r="AW233" i="20"/>
  <c r="AW148" i="20"/>
  <c r="AW6" i="20"/>
  <c r="AW26" i="20"/>
  <c r="AW22" i="20"/>
  <c r="AW161" i="20"/>
  <c r="AW35" i="20"/>
  <c r="AW50" i="20"/>
  <c r="AW52" i="20"/>
  <c r="AW45" i="20"/>
  <c r="AW162" i="20"/>
  <c r="AW139" i="20"/>
  <c r="AW54" i="20"/>
  <c r="AW41" i="20"/>
  <c r="AW14" i="20"/>
  <c r="AW64" i="20"/>
  <c r="AW168" i="20"/>
  <c r="AW75" i="20"/>
  <c r="AW155" i="20"/>
  <c r="AW7" i="20"/>
  <c r="AW66" i="20"/>
  <c r="AW72" i="20"/>
  <c r="AW175" i="20"/>
  <c r="AW180" i="20"/>
  <c r="AW185" i="20"/>
  <c r="AW132" i="20"/>
  <c r="AW197" i="20"/>
  <c r="AW205" i="20"/>
  <c r="AW210" i="20"/>
  <c r="AW214" i="20"/>
  <c r="AW218" i="20"/>
  <c r="AW226" i="20"/>
  <c r="AW229" i="20"/>
  <c r="AW232" i="20"/>
  <c r="AW246" i="20"/>
  <c r="AW250" i="20"/>
  <c r="AW254" i="20"/>
  <c r="AW258" i="20"/>
  <c r="AW261" i="20"/>
  <c r="AW266" i="20"/>
  <c r="AW270" i="20"/>
  <c r="AW280" i="20"/>
  <c r="AW284" i="20"/>
  <c r="AW150" i="20"/>
  <c r="AW149" i="20"/>
  <c r="AW83" i="20"/>
  <c r="AW135" i="20"/>
  <c r="AW61" i="20"/>
  <c r="AW62" i="20"/>
  <c r="AW48" i="20"/>
  <c r="AW78" i="20"/>
  <c r="AW166" i="20"/>
  <c r="AW137" i="20"/>
  <c r="AW29" i="20"/>
  <c r="AW171" i="20"/>
  <c r="AW76" i="20"/>
  <c r="AW189" i="20"/>
  <c r="AW195" i="20"/>
  <c r="AW207" i="20"/>
  <c r="AW216" i="20"/>
  <c r="AW221" i="20"/>
  <c r="AW231" i="20"/>
  <c r="AW240" i="20"/>
  <c r="AW255" i="20"/>
  <c r="AW142" i="20"/>
  <c r="AW265" i="20"/>
  <c r="AW271" i="20"/>
  <c r="AW276" i="20"/>
  <c r="AW282" i="20"/>
  <c r="AW287" i="20"/>
  <c r="AW159" i="20"/>
  <c r="AW25" i="20"/>
  <c r="AW130" i="20"/>
  <c r="AW18" i="20"/>
  <c r="AW20" i="20"/>
  <c r="AW36" i="20"/>
  <c r="AW38" i="20"/>
  <c r="AW32" i="20"/>
  <c r="AW95" i="20"/>
  <c r="AW97" i="20"/>
  <c r="AW11" i="20"/>
  <c r="AW23" i="20"/>
  <c r="AW47" i="20"/>
  <c r="AW165" i="20"/>
  <c r="AW164" i="20"/>
  <c r="AW134" i="20"/>
  <c r="AW87" i="20"/>
  <c r="AW99" i="20"/>
  <c r="AW67" i="20"/>
  <c r="AW173" i="20"/>
  <c r="AW196" i="20"/>
  <c r="AW203" i="20"/>
  <c r="AW208" i="20"/>
  <c r="AW217" i="20"/>
  <c r="AW158" i="20"/>
  <c r="AW234" i="20"/>
  <c r="AW241" i="20"/>
  <c r="AW245" i="20"/>
  <c r="AW251" i="20"/>
  <c r="AW256" i="20"/>
  <c r="AW260" i="20"/>
  <c r="AW267" i="20"/>
  <c r="AW273" i="20"/>
  <c r="AW277" i="20"/>
  <c r="AW283" i="20"/>
  <c r="AW151" i="20"/>
  <c r="AW160" i="20"/>
  <c r="AW12" i="20"/>
  <c r="AW136" i="20"/>
  <c r="AW21" i="20"/>
  <c r="AW56" i="20"/>
  <c r="AW85" i="20"/>
  <c r="AW55" i="20"/>
  <c r="AW133" i="20"/>
  <c r="AW13" i="20"/>
  <c r="AW63" i="20"/>
  <c r="AW111" i="20"/>
  <c r="AW174" i="20"/>
  <c r="AW183" i="20"/>
  <c r="AW192" i="20"/>
  <c r="AW199" i="20"/>
  <c r="AW204" i="20"/>
  <c r="AW212" i="20"/>
  <c r="AW224" i="20"/>
  <c r="AW228" i="20"/>
  <c r="AW235" i="20"/>
  <c r="AW86" i="20"/>
  <c r="AW252" i="20"/>
  <c r="AW257" i="20"/>
  <c r="AW274" i="20"/>
  <c r="AW285" i="20"/>
  <c r="AW152" i="20"/>
  <c r="AW157" i="20"/>
  <c r="AW51" i="20"/>
  <c r="AW34" i="20"/>
  <c r="AW126" i="20"/>
  <c r="AW279" i="20"/>
  <c r="AW31" i="20"/>
  <c r="AW68" i="20"/>
  <c r="AW58" i="20"/>
  <c r="AW57" i="20"/>
  <c r="AW40" i="20"/>
  <c r="AW59" i="20"/>
  <c r="AW9" i="20"/>
  <c r="AW42" i="20"/>
  <c r="AW10" i="20"/>
  <c r="AW96" i="20"/>
  <c r="AW169" i="20"/>
  <c r="AW105" i="20"/>
  <c r="AW70" i="20"/>
  <c r="AW178" i="20"/>
  <c r="AW188" i="20"/>
  <c r="AW193" i="20"/>
  <c r="AW200" i="20"/>
  <c r="AW220" i="20"/>
  <c r="AW225" i="20"/>
  <c r="AW248" i="20"/>
  <c r="AW253" i="20"/>
  <c r="AW259" i="20"/>
  <c r="AW263" i="20"/>
  <c r="AW269" i="20"/>
  <c r="AW281" i="20"/>
  <c r="AW153" i="20"/>
  <c r="BU26" i="20"/>
  <c r="BU100" i="20"/>
  <c r="BU97" i="20"/>
  <c r="BU163" i="20"/>
  <c r="BU168" i="20"/>
  <c r="BU80" i="20"/>
  <c r="BU136" i="20"/>
  <c r="BU59" i="20"/>
  <c r="BU78" i="20"/>
  <c r="BU10" i="20"/>
  <c r="BU169" i="20"/>
  <c r="BU170" i="20"/>
  <c r="BU7" i="20"/>
  <c r="BU66" i="20"/>
  <c r="BU71" i="20"/>
  <c r="BU143" i="20"/>
  <c r="BU174" i="20"/>
  <c r="BU178" i="20"/>
  <c r="BU185" i="20"/>
  <c r="BU189" i="20"/>
  <c r="BU193" i="20"/>
  <c r="BU196" i="20"/>
  <c r="BU200" i="20"/>
  <c r="BU204" i="20"/>
  <c r="BU208" i="20"/>
  <c r="BU212" i="20"/>
  <c r="BU216" i="20"/>
  <c r="BU220" i="20"/>
  <c r="BU224" i="20"/>
  <c r="BU158" i="20"/>
  <c r="BU231" i="20"/>
  <c r="BU235" i="20"/>
  <c r="BU246" i="20"/>
  <c r="BU250" i="20"/>
  <c r="BU254" i="20"/>
  <c r="BU258" i="20"/>
  <c r="BU261" i="20"/>
  <c r="BU265" i="20"/>
  <c r="BU269" i="20"/>
  <c r="BU273" i="20"/>
  <c r="BU277" i="20"/>
  <c r="BU281" i="20"/>
  <c r="BU285" i="20"/>
  <c r="BU151" i="20"/>
  <c r="BU25" i="20"/>
  <c r="BU3" i="20"/>
  <c r="BU15" i="20"/>
  <c r="BU29" i="20"/>
  <c r="BU6" i="20"/>
  <c r="BU33" i="20"/>
  <c r="BU31" i="20"/>
  <c r="BU75" i="20"/>
  <c r="BU161" i="20"/>
  <c r="BU62" i="20"/>
  <c r="BU139" i="20"/>
  <c r="BU134" i="20"/>
  <c r="BU137" i="20"/>
  <c r="BU58" i="20"/>
  <c r="BU105" i="20"/>
  <c r="BU110" i="20"/>
  <c r="BU84" i="20"/>
  <c r="BU156" i="20"/>
  <c r="BU72" i="20"/>
  <c r="BU175" i="20"/>
  <c r="BU182" i="20"/>
  <c r="BU186" i="20"/>
  <c r="BU132" i="20"/>
  <c r="BU197" i="20"/>
  <c r="BU205" i="20"/>
  <c r="BU209" i="20"/>
  <c r="BU217" i="20"/>
  <c r="BU221" i="20"/>
  <c r="BU225" i="20"/>
  <c r="BU228" i="20"/>
  <c r="BU232" i="20"/>
  <c r="BU148" i="20"/>
  <c r="BU251" i="20"/>
  <c r="BU255" i="20"/>
  <c r="BU259" i="20"/>
  <c r="BU266" i="20"/>
  <c r="BU270" i="20"/>
  <c r="BU274" i="20"/>
  <c r="BU282" i="20"/>
  <c r="BU152" i="20"/>
  <c r="BU160" i="20"/>
  <c r="BU19" i="20"/>
  <c r="BU8" i="20"/>
  <c r="BU41" i="20"/>
  <c r="BU12" i="20"/>
  <c r="BU23" i="20"/>
  <c r="BU9" i="20"/>
  <c r="BU55" i="20"/>
  <c r="BU133" i="20"/>
  <c r="BU79" i="20"/>
  <c r="BU57" i="20"/>
  <c r="BU30" i="20"/>
  <c r="BU67" i="20"/>
  <c r="BU27" i="20"/>
  <c r="BU70" i="20"/>
  <c r="BU172" i="20"/>
  <c r="BU176" i="20"/>
  <c r="BU180" i="20"/>
  <c r="BU183" i="20"/>
  <c r="BU187" i="20"/>
  <c r="BU191" i="20"/>
  <c r="BU194" i="20"/>
  <c r="BU198" i="20"/>
  <c r="BU202" i="20"/>
  <c r="BU210" i="20"/>
  <c r="BU214" i="20"/>
  <c r="BU218" i="20"/>
  <c r="BU226" i="20"/>
  <c r="BU74" i="20"/>
  <c r="BU233" i="20"/>
  <c r="BU240" i="20"/>
  <c r="BU248" i="20"/>
  <c r="BU252" i="20"/>
  <c r="BU256" i="20"/>
  <c r="BU142" i="20"/>
  <c r="BU263" i="20"/>
  <c r="BU267" i="20"/>
  <c r="BU271" i="20"/>
  <c r="BU279" i="20"/>
  <c r="BU283" i="20"/>
  <c r="BU287" i="20"/>
  <c r="BU159" i="20"/>
  <c r="BU153" i="20"/>
  <c r="BU157" i="20"/>
  <c r="BU98" i="20"/>
  <c r="BU95" i="20"/>
  <c r="BU96" i="20"/>
  <c r="BU35" i="20"/>
  <c r="BU21" i="20"/>
  <c r="BU164" i="20"/>
  <c r="BU44" i="20"/>
  <c r="BU121" i="20"/>
  <c r="BU34" i="20"/>
  <c r="BU87" i="20"/>
  <c r="BU135" i="20"/>
  <c r="BU77" i="20"/>
  <c r="BU162" i="20"/>
  <c r="BU54" i="20"/>
  <c r="BU14" i="20"/>
  <c r="BU13" i="20"/>
  <c r="BU24" i="20"/>
  <c r="BU171" i="20"/>
  <c r="BU111" i="20"/>
  <c r="BU91" i="20"/>
  <c r="BU76" i="20"/>
  <c r="BU173" i="20"/>
  <c r="BU177" i="20"/>
  <c r="BU181" i="20"/>
  <c r="BU184" i="20"/>
  <c r="BU188" i="20"/>
  <c r="BU192" i="20"/>
  <c r="BU195" i="20"/>
  <c r="BU199" i="20"/>
  <c r="BU203" i="20"/>
  <c r="BU207" i="20"/>
  <c r="BU211" i="20"/>
  <c r="BU215" i="20"/>
  <c r="BU223" i="20"/>
  <c r="BU234" i="20"/>
  <c r="BU241" i="20"/>
  <c r="BU245" i="20"/>
  <c r="BU253" i="20"/>
  <c r="BU257" i="20"/>
  <c r="BU260" i="20"/>
  <c r="BU264" i="20"/>
  <c r="BU272" i="20"/>
  <c r="BU276" i="20"/>
  <c r="BU280" i="20"/>
  <c r="BU284" i="20"/>
  <c r="BU150" i="20"/>
  <c r="BU149" i="20"/>
  <c r="BU83" i="20"/>
  <c r="AP135" i="20"/>
  <c r="AP12" i="20"/>
  <c r="AP136" i="20"/>
  <c r="AP23" i="20"/>
  <c r="AP59" i="20"/>
  <c r="AP78" i="20"/>
  <c r="AP198" i="20"/>
  <c r="AP5" i="20"/>
  <c r="AP54" i="20"/>
  <c r="AP167" i="20"/>
  <c r="AP67" i="20"/>
  <c r="AP126" i="20"/>
  <c r="AP50" i="20"/>
  <c r="AP224" i="20"/>
  <c r="AP68" i="20"/>
  <c r="AP31" i="20"/>
  <c r="AP77" i="20"/>
  <c r="AP162" i="20"/>
  <c r="AP41" i="20"/>
  <c r="AP95" i="20"/>
  <c r="AP97" i="20"/>
  <c r="AP80" i="20"/>
  <c r="AP99" i="20"/>
  <c r="AP105" i="20"/>
  <c r="AP27" i="20"/>
  <c r="AP72" i="20"/>
  <c r="AP176" i="20"/>
  <c r="AP181" i="20"/>
  <c r="AP184" i="20"/>
  <c r="AP188" i="20"/>
  <c r="AP192" i="20"/>
  <c r="AP195" i="20"/>
  <c r="AP200" i="20"/>
  <c r="AP204" i="20"/>
  <c r="AP208" i="20"/>
  <c r="AP212" i="20"/>
  <c r="AP216" i="20"/>
  <c r="AP220" i="20"/>
  <c r="AP226" i="20"/>
  <c r="AP229" i="20"/>
  <c r="AP233" i="20"/>
  <c r="AP240" i="20"/>
  <c r="AP248" i="20"/>
  <c r="AP252" i="20"/>
  <c r="AP256" i="20"/>
  <c r="AP261" i="20"/>
  <c r="AP265" i="20"/>
  <c r="AP269" i="20"/>
  <c r="AP273" i="20"/>
  <c r="AP277" i="20"/>
  <c r="AP282" i="20"/>
  <c r="AP53" i="20"/>
  <c r="AP165" i="20"/>
  <c r="AP66" i="20"/>
  <c r="AP36" i="20"/>
  <c r="AP51" i="20"/>
  <c r="AP166" i="20"/>
  <c r="AP4" i="20"/>
  <c r="AP20" i="20"/>
  <c r="AP52" i="20"/>
  <c r="AP139" i="20"/>
  <c r="AP133" i="20"/>
  <c r="AP96" i="20"/>
  <c r="AP98" i="20"/>
  <c r="AP169" i="20"/>
  <c r="AP30" i="20"/>
  <c r="AP7" i="20"/>
  <c r="AP91" i="20"/>
  <c r="AP173" i="20"/>
  <c r="AP177" i="20"/>
  <c r="AP185" i="20"/>
  <c r="AP189" i="20"/>
  <c r="AP193" i="20"/>
  <c r="AP196" i="20"/>
  <c r="AP205" i="20"/>
  <c r="AP209" i="20"/>
  <c r="AP217" i="20"/>
  <c r="AP234" i="20"/>
  <c r="AP86" i="20"/>
  <c r="AP241" i="20"/>
  <c r="AP245" i="20"/>
  <c r="AP253" i="20"/>
  <c r="AP258" i="20"/>
  <c r="AP266" i="20"/>
  <c r="AP270" i="20"/>
  <c r="AP274" i="20"/>
  <c r="AP283" i="20"/>
  <c r="AP287" i="20"/>
  <c r="AP159" i="20"/>
  <c r="AP153" i="20"/>
  <c r="AP157" i="20"/>
  <c r="AP38" i="20"/>
  <c r="AP48" i="20"/>
  <c r="AP57" i="20"/>
  <c r="AP85" i="20"/>
  <c r="AP47" i="20"/>
  <c r="AP168" i="20"/>
  <c r="AP70" i="20"/>
  <c r="AP6" i="20"/>
  <c r="AP61" i="20"/>
  <c r="AP9" i="20"/>
  <c r="AP55" i="20"/>
  <c r="AP14" i="20"/>
  <c r="AP137" i="20"/>
  <c r="AP87" i="20"/>
  <c r="AP29" i="20"/>
  <c r="AP24" i="20"/>
  <c r="AP110" i="20"/>
  <c r="AP156" i="20"/>
  <c r="AP174" i="20"/>
  <c r="AP182" i="20"/>
  <c r="AP186" i="20"/>
  <c r="AP132" i="20"/>
  <c r="AP197" i="20"/>
  <c r="AP202" i="20"/>
  <c r="AP210" i="20"/>
  <c r="AP214" i="20"/>
  <c r="AP218" i="20"/>
  <c r="AP223" i="20"/>
  <c r="AP158" i="20"/>
  <c r="AP231" i="20"/>
  <c r="AP246" i="20"/>
  <c r="AP250" i="20"/>
  <c r="AP254" i="20"/>
  <c r="AP142" i="20"/>
  <c r="AP263" i="20"/>
  <c r="AP267" i="20"/>
  <c r="AP271" i="20"/>
  <c r="AP279" i="20"/>
  <c r="AP284" i="20"/>
  <c r="AP150" i="20"/>
  <c r="AP149" i="20"/>
  <c r="AP83" i="20"/>
  <c r="AP32" i="20"/>
  <c r="AP45" i="20"/>
  <c r="AP58" i="20"/>
  <c r="AP100" i="20"/>
  <c r="AP56" i="20"/>
  <c r="AP145" i="20"/>
  <c r="AP257" i="20"/>
  <c r="AP15" i="20"/>
  <c r="AP121" i="20"/>
  <c r="AP49" i="20"/>
  <c r="AP163" i="20"/>
  <c r="AP17" i="20"/>
  <c r="AP64" i="20"/>
  <c r="AP13" i="20"/>
  <c r="AP75" i="20"/>
  <c r="AP170" i="20"/>
  <c r="AP111" i="20"/>
  <c r="AP76" i="20"/>
  <c r="AP175" i="20"/>
  <c r="AP180" i="20"/>
  <c r="AP183" i="20"/>
  <c r="AP187" i="20"/>
  <c r="AP191" i="20"/>
  <c r="AP194" i="20"/>
  <c r="AP199" i="20"/>
  <c r="AP203" i="20"/>
  <c r="AP207" i="20"/>
  <c r="AP211" i="20"/>
  <c r="AP215" i="20"/>
  <c r="AP225" i="20"/>
  <c r="AP228" i="20"/>
  <c r="AP232" i="20"/>
  <c r="AP148" i="20"/>
  <c r="AP251" i="20"/>
  <c r="AP255" i="20"/>
  <c r="AP260" i="20"/>
  <c r="AP264" i="20"/>
  <c r="AP272" i="20"/>
  <c r="AP276" i="20"/>
  <c r="AP280" i="20"/>
  <c r="AP285" i="20"/>
  <c r="AP151" i="20"/>
  <c r="AP25" i="20"/>
  <c r="AP152" i="20"/>
  <c r="AP160" i="20"/>
  <c r="BH97" i="20"/>
  <c r="BH68" i="20"/>
  <c r="BH77" i="20"/>
  <c r="BH9" i="20"/>
  <c r="BH139" i="20"/>
  <c r="BH163" i="20"/>
  <c r="BH17" i="20"/>
  <c r="BH79" i="20"/>
  <c r="BH169" i="20"/>
  <c r="BH99" i="20"/>
  <c r="BH30" i="20"/>
  <c r="BH138" i="20"/>
  <c r="BH66" i="20"/>
  <c r="BH156" i="20"/>
  <c r="BH172" i="20"/>
  <c r="BH176" i="20"/>
  <c r="BH180" i="20"/>
  <c r="BH183" i="20"/>
  <c r="BH187" i="20"/>
  <c r="BH191" i="20"/>
  <c r="BH194" i="20"/>
  <c r="BH199" i="20"/>
  <c r="BH203" i="20"/>
  <c r="BH207" i="20"/>
  <c r="BH211" i="20"/>
  <c r="BH215" i="20"/>
  <c r="BH223" i="20"/>
  <c r="BH234" i="20"/>
  <c r="BH240" i="20"/>
  <c r="BH248" i="20"/>
  <c r="BH252" i="20"/>
  <c r="BH256" i="20"/>
  <c r="BH142" i="20"/>
  <c r="BH263" i="20"/>
  <c r="BH267" i="20"/>
  <c r="BH271" i="20"/>
  <c r="BH279" i="20"/>
  <c r="BH283" i="20"/>
  <c r="BH287" i="20"/>
  <c r="BH159" i="20"/>
  <c r="BH153" i="20"/>
  <c r="BH157" i="20"/>
  <c r="BH20" i="20"/>
  <c r="BH22" i="20"/>
  <c r="BH35" i="20"/>
  <c r="BH21" i="20"/>
  <c r="BH34" i="20"/>
  <c r="BH6" i="20"/>
  <c r="BH26" i="20"/>
  <c r="BH85" i="20"/>
  <c r="BH100" i="20"/>
  <c r="BH126" i="20"/>
  <c r="BH36" i="20"/>
  <c r="BH98" i="20"/>
  <c r="BH95" i="20"/>
  <c r="BH57" i="20"/>
  <c r="BH58" i="20"/>
  <c r="BH96" i="20"/>
  <c r="BH11" i="20"/>
  <c r="BH31" i="20"/>
  <c r="BH48" i="20"/>
  <c r="BH111" i="20"/>
  <c r="BH32" i="20"/>
  <c r="BH49" i="20"/>
  <c r="BH53" i="20"/>
  <c r="BH166" i="20"/>
  <c r="BH60" i="20"/>
  <c r="BH13" i="20"/>
  <c r="BH29" i="20"/>
  <c r="BH63" i="20"/>
  <c r="BH24" i="20"/>
  <c r="BH171" i="20"/>
  <c r="BH84" i="20"/>
  <c r="BH70" i="20"/>
  <c r="BH173" i="20"/>
  <c r="BH177" i="20"/>
  <c r="BH181" i="20"/>
  <c r="BH184" i="20"/>
  <c r="BH188" i="20"/>
  <c r="BH192" i="20"/>
  <c r="BH195" i="20"/>
  <c r="BH200" i="20"/>
  <c r="BH204" i="20"/>
  <c r="BH208" i="20"/>
  <c r="BH212" i="20"/>
  <c r="BH216" i="20"/>
  <c r="BH220" i="20"/>
  <c r="BH224" i="20"/>
  <c r="BH158" i="20"/>
  <c r="BH231" i="20"/>
  <c r="BH235" i="20"/>
  <c r="BH86" i="20"/>
  <c r="BH241" i="20"/>
  <c r="BH245" i="20"/>
  <c r="BH253" i="20"/>
  <c r="BH257" i="20"/>
  <c r="BH260" i="20"/>
  <c r="BH264" i="20"/>
  <c r="BH272" i="20"/>
  <c r="BH276" i="20"/>
  <c r="BH280" i="20"/>
  <c r="BH284" i="20"/>
  <c r="BH150" i="20"/>
  <c r="BH149" i="20"/>
  <c r="BH83" i="20"/>
  <c r="BH4" i="20"/>
  <c r="BH61" i="20"/>
  <c r="BH42" i="20"/>
  <c r="BH44" i="20"/>
  <c r="BH121" i="20"/>
  <c r="BH40" i="20"/>
  <c r="BH62" i="20"/>
  <c r="BH33" i="20"/>
  <c r="BH55" i="20"/>
  <c r="BH41" i="20"/>
  <c r="BH137" i="20"/>
  <c r="BH168" i="20"/>
  <c r="BH75" i="20"/>
  <c r="BH155" i="20"/>
  <c r="BH170" i="20"/>
  <c r="BH7" i="20"/>
  <c r="BH27" i="20"/>
  <c r="BH76" i="20"/>
  <c r="BH174" i="20"/>
  <c r="BH178" i="20"/>
  <c r="BH185" i="20"/>
  <c r="BH189" i="20"/>
  <c r="BH193" i="20"/>
  <c r="BH196" i="20"/>
  <c r="BH205" i="20"/>
  <c r="BH209" i="20"/>
  <c r="BH217" i="20"/>
  <c r="BH221" i="20"/>
  <c r="BH225" i="20"/>
  <c r="BH228" i="20"/>
  <c r="BH232" i="20"/>
  <c r="BH246" i="20"/>
  <c r="BH250" i="20"/>
  <c r="BH254" i="20"/>
  <c r="BH258" i="20"/>
  <c r="BH261" i="20"/>
  <c r="BH265" i="20"/>
  <c r="BH269" i="20"/>
  <c r="BH273" i="20"/>
  <c r="BH277" i="20"/>
  <c r="BH281" i="20"/>
  <c r="BH285" i="20"/>
  <c r="BH151" i="20"/>
  <c r="BH25" i="20"/>
  <c r="BH5" i="20"/>
  <c r="BH47" i="20"/>
  <c r="BH78" i="20"/>
  <c r="BH198" i="20"/>
  <c r="BH45" i="20"/>
  <c r="BH164" i="20"/>
  <c r="BH167" i="20"/>
  <c r="BH67" i="20"/>
  <c r="BH43" i="20"/>
  <c r="BH74" i="20"/>
  <c r="BH87" i="20"/>
  <c r="BH165" i="20"/>
  <c r="BH130" i="20"/>
  <c r="BH18" i="20"/>
  <c r="BH162" i="20"/>
  <c r="BH54" i="20"/>
  <c r="BH14" i="20"/>
  <c r="BH64" i="20"/>
  <c r="BH80" i="20"/>
  <c r="BH81" i="20"/>
  <c r="BH104" i="20"/>
  <c r="BH105" i="20"/>
  <c r="BH110" i="20"/>
  <c r="BH91" i="20"/>
  <c r="BH72" i="20"/>
  <c r="BH175" i="20"/>
  <c r="BH182" i="20"/>
  <c r="BH186" i="20"/>
  <c r="BH132" i="20"/>
  <c r="BH197" i="20"/>
  <c r="BH202" i="20"/>
  <c r="BH210" i="20"/>
  <c r="BH214" i="20"/>
  <c r="BH218" i="20"/>
  <c r="BH226" i="20"/>
  <c r="BH229" i="20"/>
  <c r="BH233" i="20"/>
  <c r="BH148" i="20"/>
  <c r="BH251" i="20"/>
  <c r="BH255" i="20"/>
  <c r="BH259" i="20"/>
  <c r="BH266" i="20"/>
  <c r="BH270" i="20"/>
  <c r="BH274" i="20"/>
  <c r="BH282" i="20"/>
  <c r="BH152" i="20"/>
  <c r="BH160" i="20"/>
  <c r="BZ137" i="20"/>
  <c r="BZ13" i="20"/>
  <c r="BZ159" i="20"/>
  <c r="BZ29" i="20"/>
  <c r="BZ58" i="20"/>
  <c r="BZ155" i="20"/>
  <c r="BZ74" i="20"/>
  <c r="BZ70" i="20"/>
  <c r="BZ259" i="20"/>
  <c r="BZ9" i="20"/>
  <c r="BZ66" i="20"/>
  <c r="BZ19" i="20"/>
  <c r="BZ11" i="20"/>
  <c r="BZ20" i="20"/>
  <c r="BZ130" i="20"/>
  <c r="BZ121" i="20"/>
  <c r="BZ34" i="20"/>
  <c r="BZ32" i="20"/>
  <c r="BZ51" i="20"/>
  <c r="BZ56" i="20"/>
  <c r="BZ45" i="20"/>
  <c r="BZ85" i="20"/>
  <c r="BZ78" i="20"/>
  <c r="BZ55" i="20"/>
  <c r="BZ41" i="20"/>
  <c r="BZ133" i="20"/>
  <c r="BZ97" i="20"/>
  <c r="BZ169" i="20"/>
  <c r="BZ171" i="20"/>
  <c r="BZ174" i="20"/>
  <c r="BZ178" i="20"/>
  <c r="BZ185" i="20"/>
  <c r="BZ189" i="20"/>
  <c r="BZ193" i="20"/>
  <c r="BZ196" i="20"/>
  <c r="BZ200" i="20"/>
  <c r="BZ204" i="20"/>
  <c r="BZ208" i="20"/>
  <c r="BZ212" i="20"/>
  <c r="BZ216" i="20"/>
  <c r="BZ220" i="20"/>
  <c r="BZ224" i="20"/>
  <c r="BZ228" i="20"/>
  <c r="BZ232" i="20"/>
  <c r="BZ246" i="20"/>
  <c r="BZ250" i="20"/>
  <c r="BZ254" i="20"/>
  <c r="BZ261" i="20"/>
  <c r="BZ265" i="20"/>
  <c r="BZ269" i="20"/>
  <c r="BZ273" i="20"/>
  <c r="BZ277" i="20"/>
  <c r="BZ281" i="20"/>
  <c r="BZ285" i="20"/>
  <c r="BZ152" i="20"/>
  <c r="BZ160" i="20"/>
  <c r="BZ10" i="20"/>
  <c r="BZ156" i="20"/>
  <c r="BZ84" i="20"/>
  <c r="BZ57" i="20"/>
  <c r="BZ110" i="20"/>
  <c r="BZ105" i="20"/>
  <c r="BZ81" i="20"/>
  <c r="BZ258" i="20"/>
  <c r="BZ143" i="20"/>
  <c r="BZ15" i="20"/>
  <c r="BZ136" i="20"/>
  <c r="BZ22" i="20"/>
  <c r="BZ61" i="20"/>
  <c r="BZ23" i="20"/>
  <c r="BZ77" i="20"/>
  <c r="BZ59" i="20"/>
  <c r="BZ50" i="20"/>
  <c r="BZ52" i="20"/>
  <c r="BZ49" i="20"/>
  <c r="BZ162" i="20"/>
  <c r="BZ139" i="20"/>
  <c r="BZ54" i="20"/>
  <c r="BZ68" i="20"/>
  <c r="BZ95" i="20"/>
  <c r="BZ98" i="20"/>
  <c r="BZ30" i="20"/>
  <c r="BZ72" i="20"/>
  <c r="BZ175" i="20"/>
  <c r="BZ182" i="20"/>
  <c r="BZ186" i="20"/>
  <c r="BZ132" i="20"/>
  <c r="BZ197" i="20"/>
  <c r="BZ205" i="20"/>
  <c r="BZ209" i="20"/>
  <c r="BZ217" i="20"/>
  <c r="BZ221" i="20"/>
  <c r="BZ225" i="20"/>
  <c r="BZ229" i="20"/>
  <c r="BZ233" i="20"/>
  <c r="BZ148" i="20"/>
  <c r="BZ251" i="20"/>
  <c r="BZ255" i="20"/>
  <c r="BZ266" i="20"/>
  <c r="BZ270" i="20"/>
  <c r="BZ274" i="20"/>
  <c r="BZ282" i="20"/>
  <c r="BZ153" i="20"/>
  <c r="BZ157" i="20"/>
  <c r="BZ158" i="20"/>
  <c r="BZ17" i="20"/>
  <c r="BZ91" i="20"/>
  <c r="BZ63" i="20"/>
  <c r="BZ67" i="20"/>
  <c r="BZ104" i="20"/>
  <c r="BZ76" i="20"/>
  <c r="BZ111" i="20"/>
  <c r="BZ80" i="20"/>
  <c r="BZ12" i="20"/>
  <c r="BZ8" i="20"/>
  <c r="BZ44" i="20"/>
  <c r="BZ38" i="20"/>
  <c r="BZ21" i="20"/>
  <c r="BZ126" i="20"/>
  <c r="BZ62" i="20"/>
  <c r="BZ100" i="20"/>
  <c r="BZ145" i="20"/>
  <c r="BZ165" i="20"/>
  <c r="BZ43" i="20"/>
  <c r="BZ53" i="20"/>
  <c r="BZ163" i="20"/>
  <c r="BZ167" i="20"/>
  <c r="BZ96" i="20"/>
  <c r="BZ87" i="20"/>
  <c r="BZ24" i="20"/>
  <c r="BZ172" i="20"/>
  <c r="BZ176" i="20"/>
  <c r="BZ180" i="20"/>
  <c r="BZ183" i="20"/>
  <c r="BZ187" i="20"/>
  <c r="BZ191" i="20"/>
  <c r="BZ194" i="20"/>
  <c r="BZ198" i="20"/>
  <c r="BZ202" i="20"/>
  <c r="BZ210" i="20"/>
  <c r="BZ214" i="20"/>
  <c r="BZ218" i="20"/>
  <c r="BZ226" i="20"/>
  <c r="BZ234" i="20"/>
  <c r="BZ240" i="20"/>
  <c r="BZ248" i="20"/>
  <c r="BZ252" i="20"/>
  <c r="BZ256" i="20"/>
  <c r="BZ263" i="20"/>
  <c r="BZ267" i="20"/>
  <c r="BZ271" i="20"/>
  <c r="BZ279" i="20"/>
  <c r="BZ283" i="20"/>
  <c r="BZ287" i="20"/>
  <c r="BZ150" i="20"/>
  <c r="BZ149" i="20"/>
  <c r="BZ83" i="20"/>
  <c r="BZ79" i="20"/>
  <c r="BZ7" i="20"/>
  <c r="BZ14" i="20"/>
  <c r="BZ27" i="20"/>
  <c r="BZ60" i="20"/>
  <c r="BZ71" i="20"/>
  <c r="BZ75" i="20"/>
  <c r="BZ257" i="20"/>
  <c r="BZ142" i="20"/>
  <c r="BZ99" i="20"/>
  <c r="BZ138" i="20"/>
  <c r="BZ3" i="20"/>
  <c r="BZ135" i="20"/>
  <c r="BZ31" i="20"/>
  <c r="BZ40" i="20"/>
  <c r="BZ161" i="20"/>
  <c r="BZ35" i="20"/>
  <c r="BZ36" i="20"/>
  <c r="BZ18" i="20"/>
  <c r="BZ47" i="20"/>
  <c r="BZ48" i="20"/>
  <c r="BZ33" i="20"/>
  <c r="BZ42" i="20"/>
  <c r="BZ164" i="20"/>
  <c r="BZ166" i="20"/>
  <c r="BZ134" i="20"/>
  <c r="BZ64" i="20"/>
  <c r="BZ168" i="20"/>
  <c r="BZ170" i="20"/>
  <c r="BZ173" i="20"/>
  <c r="BZ177" i="20"/>
  <c r="BZ181" i="20"/>
  <c r="BZ184" i="20"/>
  <c r="BZ188" i="20"/>
  <c r="BZ192" i="20"/>
  <c r="BZ195" i="20"/>
  <c r="BZ199" i="20"/>
  <c r="BZ203" i="20"/>
  <c r="BZ207" i="20"/>
  <c r="BZ211" i="20"/>
  <c r="BZ215" i="20"/>
  <c r="BZ223" i="20"/>
  <c r="BZ231" i="20"/>
  <c r="BZ235" i="20"/>
  <c r="BZ86" i="20"/>
  <c r="BZ241" i="20"/>
  <c r="BZ245" i="20"/>
  <c r="BZ253" i="20"/>
  <c r="BZ260" i="20"/>
  <c r="BZ264" i="20"/>
  <c r="BZ272" i="20"/>
  <c r="BZ276" i="20"/>
  <c r="BZ280" i="20"/>
  <c r="BZ284" i="20"/>
  <c r="BZ151" i="20"/>
  <c r="BZ25" i="20"/>
  <c r="AB57" i="20"/>
  <c r="AB111" i="20"/>
  <c r="AB100" i="20"/>
  <c r="AB26" i="20"/>
  <c r="AB78" i="20"/>
  <c r="AB130" i="20"/>
  <c r="AB3" i="20"/>
  <c r="AB44" i="20"/>
  <c r="AB35" i="20"/>
  <c r="AB18" i="20"/>
  <c r="AB56" i="20"/>
  <c r="AB48" i="20"/>
  <c r="AB85" i="20"/>
  <c r="AB53" i="20"/>
  <c r="AB166" i="20"/>
  <c r="AB134" i="20"/>
  <c r="AB95" i="20"/>
  <c r="AB98" i="20"/>
  <c r="AB80" i="20"/>
  <c r="AB99" i="20"/>
  <c r="AB170" i="20"/>
  <c r="AB66" i="20"/>
  <c r="AB70" i="20"/>
  <c r="AB175" i="20"/>
  <c r="AB181" i="20"/>
  <c r="AB184" i="20"/>
  <c r="AB188" i="20"/>
  <c r="AB192" i="20"/>
  <c r="AB195" i="20"/>
  <c r="AB200" i="20"/>
  <c r="AB204" i="20"/>
  <c r="AB208" i="20"/>
  <c r="AB212" i="20"/>
  <c r="AB216" i="20"/>
  <c r="AB220" i="20"/>
  <c r="AB225" i="20"/>
  <c r="AB228" i="20"/>
  <c r="AB231" i="20"/>
  <c r="AB235" i="20"/>
  <c r="AB246" i="20"/>
  <c r="AB250" i="20"/>
  <c r="AB254" i="20"/>
  <c r="AB258" i="20"/>
  <c r="AB266" i="20"/>
  <c r="AB270" i="20"/>
  <c r="AB274" i="20"/>
  <c r="AB284" i="20"/>
  <c r="AB150" i="20"/>
  <c r="AB149" i="20"/>
  <c r="AB83" i="20"/>
  <c r="AB58" i="20"/>
  <c r="AB38" i="20"/>
  <c r="AB32" i="20"/>
  <c r="AB54" i="20"/>
  <c r="AB11" i="20"/>
  <c r="AB19" i="20"/>
  <c r="AB61" i="20"/>
  <c r="AB34" i="20"/>
  <c r="AB51" i="20"/>
  <c r="AB52" i="20"/>
  <c r="AB45" i="20"/>
  <c r="AB162" i="20"/>
  <c r="AB164" i="20"/>
  <c r="AB41" i="20"/>
  <c r="AB133" i="20"/>
  <c r="AB96" i="20"/>
  <c r="AB87" i="20"/>
  <c r="AB169" i="20"/>
  <c r="AB155" i="20"/>
  <c r="AB105" i="20"/>
  <c r="AB27" i="20"/>
  <c r="AB72" i="20"/>
  <c r="AB176" i="20"/>
  <c r="AB185" i="20"/>
  <c r="AB189" i="20"/>
  <c r="AB193" i="20"/>
  <c r="AB196" i="20"/>
  <c r="AB205" i="20"/>
  <c r="AB209" i="20"/>
  <c r="AB217" i="20"/>
  <c r="AB226" i="20"/>
  <c r="AB229" i="20"/>
  <c r="AB232" i="20"/>
  <c r="AB148" i="20"/>
  <c r="AB251" i="20"/>
  <c r="AB255" i="20"/>
  <c r="AB259" i="20"/>
  <c r="AB263" i="20"/>
  <c r="AB267" i="20"/>
  <c r="AB271" i="20"/>
  <c r="AB280" i="20"/>
  <c r="AB285" i="20"/>
  <c r="AB151" i="20"/>
  <c r="AB25" i="20"/>
  <c r="AB67" i="20"/>
  <c r="AB40" i="20"/>
  <c r="AB6" i="20"/>
  <c r="AB198" i="20"/>
  <c r="AB15" i="20"/>
  <c r="AB161" i="20"/>
  <c r="AB77" i="20"/>
  <c r="AB50" i="20"/>
  <c r="AB145" i="20"/>
  <c r="AB49" i="20"/>
  <c r="AB43" i="20"/>
  <c r="AB55" i="20"/>
  <c r="AB68" i="20"/>
  <c r="AB14" i="20"/>
  <c r="AB64" i="20"/>
  <c r="AB13" i="20"/>
  <c r="AB75" i="20"/>
  <c r="AB30" i="20"/>
  <c r="AB7" i="20"/>
  <c r="AB91" i="20"/>
  <c r="AB173" i="20"/>
  <c r="AB177" i="20"/>
  <c r="AB182" i="20"/>
  <c r="AB186" i="20"/>
  <c r="AB132" i="20"/>
  <c r="AB197" i="20"/>
  <c r="AB202" i="20"/>
  <c r="AB210" i="20"/>
  <c r="AB214" i="20"/>
  <c r="AB218" i="20"/>
  <c r="AB223" i="20"/>
  <c r="AB74" i="20"/>
  <c r="AB233" i="20"/>
  <c r="AB240" i="20"/>
  <c r="AB248" i="20"/>
  <c r="AB252" i="20"/>
  <c r="AB256" i="20"/>
  <c r="AB142" i="20"/>
  <c r="AB264" i="20"/>
  <c r="AB272" i="20"/>
  <c r="AB276" i="20"/>
  <c r="AB282" i="20"/>
  <c r="AB152" i="20"/>
  <c r="AB160" i="20"/>
  <c r="AB171" i="20"/>
  <c r="AB31" i="20"/>
  <c r="AB59" i="20"/>
  <c r="AB8" i="20"/>
  <c r="AB121" i="20"/>
  <c r="AB62" i="20"/>
  <c r="AB47" i="20"/>
  <c r="AB9" i="20"/>
  <c r="AB165" i="20"/>
  <c r="AB139" i="20"/>
  <c r="AB163" i="20"/>
  <c r="AB167" i="20"/>
  <c r="AB17" i="20"/>
  <c r="AB97" i="20"/>
  <c r="AB168" i="20"/>
  <c r="AB81" i="20"/>
  <c r="AB24" i="20"/>
  <c r="AB110" i="20"/>
  <c r="AB156" i="20"/>
  <c r="AB174" i="20"/>
  <c r="AB183" i="20"/>
  <c r="AB187" i="20"/>
  <c r="AB191" i="20"/>
  <c r="AB194" i="20"/>
  <c r="AB199" i="20"/>
  <c r="AB203" i="20"/>
  <c r="AB207" i="20"/>
  <c r="AB211" i="20"/>
  <c r="AB215" i="20"/>
  <c r="AB224" i="20"/>
  <c r="AB158" i="20"/>
  <c r="AB234" i="20"/>
  <c r="AB241" i="20"/>
  <c r="AB245" i="20"/>
  <c r="AB253" i="20"/>
  <c r="AB257" i="20"/>
  <c r="AB260" i="20"/>
  <c r="AB265" i="20"/>
  <c r="AB269" i="20"/>
  <c r="AB273" i="20"/>
  <c r="AB277" i="20"/>
  <c r="AB283" i="20"/>
  <c r="AB287" i="20"/>
  <c r="AB159" i="20"/>
  <c r="AB153" i="20"/>
  <c r="AB157" i="20"/>
  <c r="AS5" i="20"/>
  <c r="AS135" i="20"/>
  <c r="AS22" i="20"/>
  <c r="AS38" i="20"/>
  <c r="AS36" i="20"/>
  <c r="AS18" i="20"/>
  <c r="AS45" i="20"/>
  <c r="AS43" i="20"/>
  <c r="AS53" i="20"/>
  <c r="AS166" i="20"/>
  <c r="AS133" i="20"/>
  <c r="AS64" i="20"/>
  <c r="AS169" i="20"/>
  <c r="AS81" i="20"/>
  <c r="AS155" i="20"/>
  <c r="AS105" i="20"/>
  <c r="AS111" i="20"/>
  <c r="AS156" i="20"/>
  <c r="AS172" i="20"/>
  <c r="AS176" i="20"/>
  <c r="AS180" i="20"/>
  <c r="AS183" i="20"/>
  <c r="AS187" i="20"/>
  <c r="AS191" i="20"/>
  <c r="AS194" i="20"/>
  <c r="AS198" i="20"/>
  <c r="AS202" i="20"/>
  <c r="AS210" i="20"/>
  <c r="AS214" i="20"/>
  <c r="AS218" i="20"/>
  <c r="AS226" i="20"/>
  <c r="AS229" i="20"/>
  <c r="AS232" i="20"/>
  <c r="AS246" i="20"/>
  <c r="AS250" i="20"/>
  <c r="AS254" i="20"/>
  <c r="AS258" i="20"/>
  <c r="AS261" i="20"/>
  <c r="AS265" i="20"/>
  <c r="AS269" i="20"/>
  <c r="AS273" i="20"/>
  <c r="AS277" i="20"/>
  <c r="AS281" i="20"/>
  <c r="AS285" i="20"/>
  <c r="AS151" i="20"/>
  <c r="AS25" i="20"/>
  <c r="AS11" i="20"/>
  <c r="AS40" i="20"/>
  <c r="AS161" i="20"/>
  <c r="AS32" i="20"/>
  <c r="AS47" i="20"/>
  <c r="AS49" i="20"/>
  <c r="AS42" i="20"/>
  <c r="AS55" i="20"/>
  <c r="AS41" i="20"/>
  <c r="AS14" i="20"/>
  <c r="AS13" i="20"/>
  <c r="AS29" i="20"/>
  <c r="AS99" i="20"/>
  <c r="AS30" i="20"/>
  <c r="AS7" i="20"/>
  <c r="AS66" i="20"/>
  <c r="AS70" i="20"/>
  <c r="AS173" i="20"/>
  <c r="AS177" i="20"/>
  <c r="AS181" i="20"/>
  <c r="AS184" i="20"/>
  <c r="AS188" i="20"/>
  <c r="AS192" i="20"/>
  <c r="AS195" i="20"/>
  <c r="AS199" i="20"/>
  <c r="AS203" i="20"/>
  <c r="AS207" i="20"/>
  <c r="AS211" i="20"/>
  <c r="AS215" i="20"/>
  <c r="AS223" i="20"/>
  <c r="AS74" i="20"/>
  <c r="AS233" i="20"/>
  <c r="AS148" i="20"/>
  <c r="AS251" i="20"/>
  <c r="AS255" i="20"/>
  <c r="AS259" i="20"/>
  <c r="AS266" i="20"/>
  <c r="AS270" i="20"/>
  <c r="AS274" i="20"/>
  <c r="AS282" i="20"/>
  <c r="AS152" i="20"/>
  <c r="AS160" i="20"/>
  <c r="AS4" i="20"/>
  <c r="AS136" i="20"/>
  <c r="AS130" i="20"/>
  <c r="AS23" i="20"/>
  <c r="AS59" i="20"/>
  <c r="AS9" i="20"/>
  <c r="AS165" i="20"/>
  <c r="AS78" i="20"/>
  <c r="AS54" i="20"/>
  <c r="AS167" i="20"/>
  <c r="AS17" i="20"/>
  <c r="AS168" i="20"/>
  <c r="AS58" i="20"/>
  <c r="AS57" i="20"/>
  <c r="AS24" i="20"/>
  <c r="AS110" i="20"/>
  <c r="AS27" i="20"/>
  <c r="AS76" i="20"/>
  <c r="AS174" i="20"/>
  <c r="AS178" i="20"/>
  <c r="AS185" i="20"/>
  <c r="AS189" i="20"/>
  <c r="AS193" i="20"/>
  <c r="AS196" i="20"/>
  <c r="AS200" i="20"/>
  <c r="AS204" i="20"/>
  <c r="AS208" i="20"/>
  <c r="AS212" i="20"/>
  <c r="AS216" i="20"/>
  <c r="AS220" i="20"/>
  <c r="AS224" i="20"/>
  <c r="AS158" i="20"/>
  <c r="AS234" i="20"/>
  <c r="AS240" i="20"/>
  <c r="AS248" i="20"/>
  <c r="AS252" i="20"/>
  <c r="AS256" i="20"/>
  <c r="AS142" i="20"/>
  <c r="AS263" i="20"/>
  <c r="AS267" i="20"/>
  <c r="AS271" i="20"/>
  <c r="AS279" i="20"/>
  <c r="AS283" i="20"/>
  <c r="AS287" i="20"/>
  <c r="AS159" i="20"/>
  <c r="AS153" i="20"/>
  <c r="AS157" i="20"/>
  <c r="AS12" i="20"/>
  <c r="AS20" i="20"/>
  <c r="AS61" i="20"/>
  <c r="AS77" i="20"/>
  <c r="AS62" i="20"/>
  <c r="AS48" i="20"/>
  <c r="AS162" i="20"/>
  <c r="AS139" i="20"/>
  <c r="AS10" i="20"/>
  <c r="AS134" i="20"/>
  <c r="AS137" i="20"/>
  <c r="AS80" i="20"/>
  <c r="AS75" i="20"/>
  <c r="AS63" i="20"/>
  <c r="AS170" i="20"/>
  <c r="AS67" i="20"/>
  <c r="AS91" i="20"/>
  <c r="AS72" i="20"/>
  <c r="AS175" i="20"/>
  <c r="AS182" i="20"/>
  <c r="AS186" i="20"/>
  <c r="AS132" i="20"/>
  <c r="AS197" i="20"/>
  <c r="AS205" i="20"/>
  <c r="AS209" i="20"/>
  <c r="AS217" i="20"/>
  <c r="AS221" i="20"/>
  <c r="AS225" i="20"/>
  <c r="AS228" i="20"/>
  <c r="AS231" i="20"/>
  <c r="AS235" i="20"/>
  <c r="AS86" i="20"/>
  <c r="AS241" i="20"/>
  <c r="AS245" i="20"/>
  <c r="AS253" i="20"/>
  <c r="AS257" i="20"/>
  <c r="AS260" i="20"/>
  <c r="AS264" i="20"/>
  <c r="AS272" i="20"/>
  <c r="AS276" i="20"/>
  <c r="AS280" i="20"/>
  <c r="AS284" i="20"/>
  <c r="AS150" i="20"/>
  <c r="AS149" i="20"/>
  <c r="AS83" i="20"/>
  <c r="BL136" i="20"/>
  <c r="BL77" i="20"/>
  <c r="BL49" i="20"/>
  <c r="BL55" i="20"/>
  <c r="BL166" i="20"/>
  <c r="BL14" i="20"/>
  <c r="BL64" i="20"/>
  <c r="BL80" i="20"/>
  <c r="BL81" i="20"/>
  <c r="BL104" i="20"/>
  <c r="BL105" i="20"/>
  <c r="BL110" i="20"/>
  <c r="BL91" i="20"/>
  <c r="BL76" i="20"/>
  <c r="BL173" i="20"/>
  <c r="BL177" i="20"/>
  <c r="BL181" i="20"/>
  <c r="BL184" i="20"/>
  <c r="BL188" i="20"/>
  <c r="BL192" i="20"/>
  <c r="BL195" i="20"/>
  <c r="BL200" i="20"/>
  <c r="BL204" i="20"/>
  <c r="BL208" i="20"/>
  <c r="BL212" i="20"/>
  <c r="BL217" i="20"/>
  <c r="BL221" i="20"/>
  <c r="BL225" i="20"/>
  <c r="BL228" i="20"/>
  <c r="BL231" i="20"/>
  <c r="BL235" i="20"/>
  <c r="BL86" i="20"/>
  <c r="BL241" i="20"/>
  <c r="BL245" i="20"/>
  <c r="BL253" i="20"/>
  <c r="BL32" i="20"/>
  <c r="BL62" i="20"/>
  <c r="BL33" i="20"/>
  <c r="BL54" i="20"/>
  <c r="BL41" i="20"/>
  <c r="BL17" i="20"/>
  <c r="BL79" i="20"/>
  <c r="BL169" i="20"/>
  <c r="BL99" i="20"/>
  <c r="BL30" i="20"/>
  <c r="BL138" i="20"/>
  <c r="BL66" i="20"/>
  <c r="BL71" i="20"/>
  <c r="BL143" i="20"/>
  <c r="BL174" i="20"/>
  <c r="BL178" i="20"/>
  <c r="BL185" i="20"/>
  <c r="BL189" i="20"/>
  <c r="BL193" i="20"/>
  <c r="BL196" i="20"/>
  <c r="BL205" i="20"/>
  <c r="BL209" i="20"/>
  <c r="BL218" i="20"/>
  <c r="BL226" i="20"/>
  <c r="BL229" i="20"/>
  <c r="BL232" i="20"/>
  <c r="BL246" i="20"/>
  <c r="BL250" i="20"/>
  <c r="BL254" i="20"/>
  <c r="BL258" i="20"/>
  <c r="BL261" i="20"/>
  <c r="BL265" i="20"/>
  <c r="BL269" i="20"/>
  <c r="BL273" i="20"/>
  <c r="BL277" i="20"/>
  <c r="BL281" i="20"/>
  <c r="BL285" i="20"/>
  <c r="BL151" i="20"/>
  <c r="BL25" i="20"/>
  <c r="BL130" i="20"/>
  <c r="BL18" i="20"/>
  <c r="BL162" i="20"/>
  <c r="BL163" i="20"/>
  <c r="BL134" i="20"/>
  <c r="BL60" i="20"/>
  <c r="BL13" i="20"/>
  <c r="BL29" i="20"/>
  <c r="BL63" i="20"/>
  <c r="BL24" i="20"/>
  <c r="BL171" i="20"/>
  <c r="BL84" i="20"/>
  <c r="BL156" i="20"/>
  <c r="BL72" i="20"/>
  <c r="BL175" i="20"/>
  <c r="BL182" i="20"/>
  <c r="BL186" i="20"/>
  <c r="BL132" i="20"/>
  <c r="BL197" i="20"/>
  <c r="BL202" i="20"/>
  <c r="BL210" i="20"/>
  <c r="BL215" i="20"/>
  <c r="BL223" i="20"/>
  <c r="BL74" i="20"/>
  <c r="BL233" i="20"/>
  <c r="BL148" i="20"/>
  <c r="BL251" i="20"/>
  <c r="BL255" i="20"/>
  <c r="BL259" i="20"/>
  <c r="BL266" i="20"/>
  <c r="BL270" i="20"/>
  <c r="BL274" i="20"/>
  <c r="BL282" i="20"/>
  <c r="BL40" i="20"/>
  <c r="BL9" i="20"/>
  <c r="BL53" i="20"/>
  <c r="BL10" i="20"/>
  <c r="BL133" i="20"/>
  <c r="BL137" i="20"/>
  <c r="BL168" i="20"/>
  <c r="BL75" i="20"/>
  <c r="BL155" i="20"/>
  <c r="BL170" i="20"/>
  <c r="BL7" i="20"/>
  <c r="BL27" i="20"/>
  <c r="BL70" i="20"/>
  <c r="BL172" i="20"/>
  <c r="BL176" i="20"/>
  <c r="BL180" i="20"/>
  <c r="BL183" i="20"/>
  <c r="BL187" i="20"/>
  <c r="BL191" i="20"/>
  <c r="BL194" i="20"/>
  <c r="BL211" i="20"/>
  <c r="BL220" i="20"/>
  <c r="BL158" i="20"/>
  <c r="BL248" i="20"/>
  <c r="BL257" i="20"/>
  <c r="BL263" i="20"/>
  <c r="BL271" i="20"/>
  <c r="BL284" i="20"/>
  <c r="BL152" i="20"/>
  <c r="BL157" i="20"/>
  <c r="BL203" i="20"/>
  <c r="BL142" i="20"/>
  <c r="BL264" i="20"/>
  <c r="BL272" i="20"/>
  <c r="BL279" i="20"/>
  <c r="BL153" i="20"/>
  <c r="BL83" i="20"/>
  <c r="BL216" i="20"/>
  <c r="BL224" i="20"/>
  <c r="BL234" i="20"/>
  <c r="BL252" i="20"/>
  <c r="BL260" i="20"/>
  <c r="BL267" i="20"/>
  <c r="BL280" i="20"/>
  <c r="BL287" i="20"/>
  <c r="BL159" i="20"/>
  <c r="BL149" i="20"/>
  <c r="BL199" i="20"/>
  <c r="BL207" i="20"/>
  <c r="BL240" i="20"/>
  <c r="BL256" i="20"/>
  <c r="BL276" i="20"/>
  <c r="BL283" i="20"/>
  <c r="BL150" i="20"/>
  <c r="BL160" i="20"/>
  <c r="CA15" i="20"/>
  <c r="CA12" i="20"/>
  <c r="CA8" i="20"/>
  <c r="CA44" i="20"/>
  <c r="CA38" i="20"/>
  <c r="CA21" i="20"/>
  <c r="CA126" i="20"/>
  <c r="CA62" i="20"/>
  <c r="CA100" i="20"/>
  <c r="CA145" i="20"/>
  <c r="CA49" i="20"/>
  <c r="CA162" i="20"/>
  <c r="CA139" i="20"/>
  <c r="CA54" i="20"/>
  <c r="CA68" i="20"/>
  <c r="CA95" i="20"/>
  <c r="CA98" i="20"/>
  <c r="CA30" i="20"/>
  <c r="CA72" i="20"/>
  <c r="CA175" i="20"/>
  <c r="CA182" i="20"/>
  <c r="CA186" i="20"/>
  <c r="CA132" i="20"/>
  <c r="CA197" i="20"/>
  <c r="CA205" i="20"/>
  <c r="CA209" i="20"/>
  <c r="CA217" i="20"/>
  <c r="CA221" i="20"/>
  <c r="CA225" i="20"/>
  <c r="CA229" i="20"/>
  <c r="CA233" i="20"/>
  <c r="CA148" i="20"/>
  <c r="CA251" i="20"/>
  <c r="CA255" i="20"/>
  <c r="CA260" i="20"/>
  <c r="CA264" i="20"/>
  <c r="CA272" i="20"/>
  <c r="CA276" i="20"/>
  <c r="CA280" i="20"/>
  <c r="CA284" i="20"/>
  <c r="CA151" i="20"/>
  <c r="CA25" i="20"/>
  <c r="CA3" i="20"/>
  <c r="CA5" i="20"/>
  <c r="CA135" i="20"/>
  <c r="CA31" i="20"/>
  <c r="CA40" i="20"/>
  <c r="CA161" i="20"/>
  <c r="CA35" i="20"/>
  <c r="CA36" i="20"/>
  <c r="CA18" i="20"/>
  <c r="CA47" i="20"/>
  <c r="CA165" i="20"/>
  <c r="CA43" i="20"/>
  <c r="CA53" i="20"/>
  <c r="CA163" i="20"/>
  <c r="CA167" i="20"/>
  <c r="CA96" i="20"/>
  <c r="CA87" i="20"/>
  <c r="CA24" i="20"/>
  <c r="CA172" i="20"/>
  <c r="CA176" i="20"/>
  <c r="CA180" i="20"/>
  <c r="CA183" i="20"/>
  <c r="CA187" i="20"/>
  <c r="CA191" i="20"/>
  <c r="CA194" i="20"/>
  <c r="CA198" i="20"/>
  <c r="CA202" i="20"/>
  <c r="CA210" i="20"/>
  <c r="CA214" i="20"/>
  <c r="CA218" i="20"/>
  <c r="CA226" i="20"/>
  <c r="CA234" i="20"/>
  <c r="CA240" i="20"/>
  <c r="CA248" i="20"/>
  <c r="CA252" i="20"/>
  <c r="CA256" i="20"/>
  <c r="CA261" i="20"/>
  <c r="CA265" i="20"/>
  <c r="CA269" i="20"/>
  <c r="CA273" i="20"/>
  <c r="CA277" i="20"/>
  <c r="CA281" i="20"/>
  <c r="CA285" i="20"/>
  <c r="CA152" i="20"/>
  <c r="CA160" i="20"/>
  <c r="CA26" i="20"/>
  <c r="CA4" i="20"/>
  <c r="CA11" i="20"/>
  <c r="CA20" i="20"/>
  <c r="CA130" i="20"/>
  <c r="CA121" i="20"/>
  <c r="CA34" i="20"/>
  <c r="CA32" i="20"/>
  <c r="CA51" i="20"/>
  <c r="CA56" i="20"/>
  <c r="CA48" i="20"/>
  <c r="CA33" i="20"/>
  <c r="CA42" i="20"/>
  <c r="CA164" i="20"/>
  <c r="CA166" i="20"/>
  <c r="CA134" i="20"/>
  <c r="CA64" i="20"/>
  <c r="CA168" i="20"/>
  <c r="CA170" i="20"/>
  <c r="CA173" i="20"/>
  <c r="CA177" i="20"/>
  <c r="CA181" i="20"/>
  <c r="CA184" i="20"/>
  <c r="CA188" i="20"/>
  <c r="CA192" i="20"/>
  <c r="CA195" i="20"/>
  <c r="CA199" i="20"/>
  <c r="CA203" i="20"/>
  <c r="CA207" i="20"/>
  <c r="CA211" i="20"/>
  <c r="CA215" i="20"/>
  <c r="CA223" i="20"/>
  <c r="CA231" i="20"/>
  <c r="CA235" i="20"/>
  <c r="CA86" i="20"/>
  <c r="CA241" i="20"/>
  <c r="CA245" i="20"/>
  <c r="CA253" i="20"/>
  <c r="CA257" i="20"/>
  <c r="CA266" i="20"/>
  <c r="CA270" i="20"/>
  <c r="CA274" i="20"/>
  <c r="CA282" i="20"/>
  <c r="CA153" i="20"/>
  <c r="CA157" i="20"/>
  <c r="CA19" i="20"/>
  <c r="CA6" i="20"/>
  <c r="CA136" i="20"/>
  <c r="CA22" i="20"/>
  <c r="CA61" i="20"/>
  <c r="CA23" i="20"/>
  <c r="CA77" i="20"/>
  <c r="CA59" i="20"/>
  <c r="CA50" i="20"/>
  <c r="CA52" i="20"/>
  <c r="CA45" i="20"/>
  <c r="CA85" i="20"/>
  <c r="CA78" i="20"/>
  <c r="CA55" i="20"/>
  <c r="CA41" i="20"/>
  <c r="CA133" i="20"/>
  <c r="CA97" i="20"/>
  <c r="CA169" i="20"/>
  <c r="CA171" i="20"/>
  <c r="CA174" i="20"/>
  <c r="CA178" i="20"/>
  <c r="CA185" i="20"/>
  <c r="CA189" i="20"/>
  <c r="CA193" i="20"/>
  <c r="CA196" i="20"/>
  <c r="CA200" i="20"/>
  <c r="CA204" i="20"/>
  <c r="CA208" i="20"/>
  <c r="CA212" i="20"/>
  <c r="CA216" i="20"/>
  <c r="CA220" i="20"/>
  <c r="CA224" i="20"/>
  <c r="CA228" i="20"/>
  <c r="CA232" i="20"/>
  <c r="CA246" i="20"/>
  <c r="CA250" i="20"/>
  <c r="CA254" i="20"/>
  <c r="CA258" i="20"/>
  <c r="CA263" i="20"/>
  <c r="CA267" i="20"/>
  <c r="CA271" i="20"/>
  <c r="CA279" i="20"/>
  <c r="CA283" i="20"/>
  <c r="CA287" i="20"/>
  <c r="CA150" i="20"/>
  <c r="CA149" i="20"/>
  <c r="CA83" i="20"/>
  <c r="X3" i="20"/>
  <c r="X15" i="20"/>
  <c r="X8" i="20"/>
  <c r="X40" i="20"/>
  <c r="X161" i="20"/>
  <c r="X34" i="20"/>
  <c r="X32" i="20"/>
  <c r="AP62" i="18" s="1"/>
  <c r="X51" i="20"/>
  <c r="X56" i="20"/>
  <c r="X48" i="20"/>
  <c r="X85" i="20"/>
  <c r="X78" i="20"/>
  <c r="X55" i="20"/>
  <c r="X166" i="20"/>
  <c r="AP162" i="18" s="1"/>
  <c r="X134" i="20"/>
  <c r="X95" i="20"/>
  <c r="X98" i="20"/>
  <c r="AP41" i="18" s="1"/>
  <c r="X80" i="20"/>
  <c r="X81" i="20"/>
  <c r="X155" i="20"/>
  <c r="X105" i="20"/>
  <c r="X67" i="20"/>
  <c r="X91" i="20"/>
  <c r="X72" i="20"/>
  <c r="X175" i="20"/>
  <c r="X183" i="20"/>
  <c r="X187" i="20"/>
  <c r="X191" i="20"/>
  <c r="X194" i="20"/>
  <c r="X198" i="20"/>
  <c r="AP99" i="18" s="1"/>
  <c r="X202" i="20"/>
  <c r="X210" i="20"/>
  <c r="X214" i="20"/>
  <c r="X218" i="20"/>
  <c r="X226" i="20"/>
  <c r="X229" i="20"/>
  <c r="X232" i="20"/>
  <c r="X148" i="20"/>
  <c r="X251" i="20"/>
  <c r="X255" i="20"/>
  <c r="X259" i="20"/>
  <c r="X266" i="20"/>
  <c r="X270" i="20"/>
  <c r="X274" i="20"/>
  <c r="X282" i="20"/>
  <c r="X152" i="20"/>
  <c r="X160" i="20"/>
  <c r="X5" i="20"/>
  <c r="X20" i="20"/>
  <c r="X180" i="20"/>
  <c r="X26" i="20"/>
  <c r="X31" i="20"/>
  <c r="X130" i="20"/>
  <c r="X121" i="20"/>
  <c r="X77" i="20"/>
  <c r="X59" i="20"/>
  <c r="X50" i="20"/>
  <c r="X52" i="20"/>
  <c r="X45" i="20"/>
  <c r="X162" i="20"/>
  <c r="X139" i="20"/>
  <c r="X54" i="20"/>
  <c r="AP159" i="18" s="1"/>
  <c r="X41" i="20"/>
  <c r="X133" i="20"/>
  <c r="X96" i="20"/>
  <c r="AP45" i="18" s="1"/>
  <c r="X87" i="20"/>
  <c r="X169" i="20"/>
  <c r="X99" i="20"/>
  <c r="X30" i="20"/>
  <c r="X171" i="20"/>
  <c r="X111" i="20"/>
  <c r="X156" i="20"/>
  <c r="X172" i="20"/>
  <c r="X176" i="20"/>
  <c r="AP68" i="18" s="1"/>
  <c r="X181" i="20"/>
  <c r="X184" i="20"/>
  <c r="X188" i="20"/>
  <c r="X192" i="20"/>
  <c r="AP89" i="18" s="1"/>
  <c r="X195" i="20"/>
  <c r="X199" i="20"/>
  <c r="X203" i="20"/>
  <c r="X207" i="20"/>
  <c r="X211" i="20"/>
  <c r="X215" i="20"/>
  <c r="X223" i="20"/>
  <c r="X74" i="20"/>
  <c r="AP141" i="18" s="1"/>
  <c r="X233" i="20"/>
  <c r="X240" i="20"/>
  <c r="X248" i="20"/>
  <c r="X252" i="20"/>
  <c r="X256" i="20"/>
  <c r="AP183" i="18" s="1"/>
  <c r="X142" i="20"/>
  <c r="X263" i="20"/>
  <c r="X267" i="20"/>
  <c r="X271" i="20"/>
  <c r="X279" i="20"/>
  <c r="X283" i="20"/>
  <c r="X287" i="20"/>
  <c r="X159" i="20"/>
  <c r="X153" i="20"/>
  <c r="X157" i="20"/>
  <c r="X4" i="20"/>
  <c r="X6" i="20"/>
  <c r="X22" i="20"/>
  <c r="X61" i="20"/>
  <c r="X21" i="20"/>
  <c r="X126" i="20"/>
  <c r="X62" i="20"/>
  <c r="X100" i="20"/>
  <c r="X145" i="20"/>
  <c r="X49" i="20"/>
  <c r="X43" i="20"/>
  <c r="X53" i="20"/>
  <c r="X163" i="20"/>
  <c r="X68" i="20"/>
  <c r="AP211" i="18" s="1"/>
  <c r="X14" i="20"/>
  <c r="X64" i="20"/>
  <c r="X13" i="20"/>
  <c r="X58" i="20"/>
  <c r="AP44" i="18" s="1"/>
  <c r="X57" i="20"/>
  <c r="AP43" i="18" s="1"/>
  <c r="X24" i="20"/>
  <c r="X7" i="20"/>
  <c r="X66" i="20"/>
  <c r="AP230" i="18" s="1"/>
  <c r="X70" i="20"/>
  <c r="X173" i="20"/>
  <c r="AP65" i="18" s="1"/>
  <c r="X177" i="20"/>
  <c r="X185" i="20"/>
  <c r="X189" i="20"/>
  <c r="X193" i="20"/>
  <c r="X196" i="20"/>
  <c r="X200" i="20"/>
  <c r="X204" i="20"/>
  <c r="AP105" i="18" s="1"/>
  <c r="X208" i="20"/>
  <c r="X212" i="20"/>
  <c r="X216" i="20"/>
  <c r="X220" i="20"/>
  <c r="X224" i="20"/>
  <c r="AP130" i="18" s="1"/>
  <c r="X158" i="20"/>
  <c r="X234" i="20"/>
  <c r="AP153" i="18" s="1"/>
  <c r="X241" i="20"/>
  <c r="AP165" i="18" s="1"/>
  <c r="X245" i="20"/>
  <c r="AP169" i="18" s="1"/>
  <c r="X253" i="20"/>
  <c r="X257" i="20"/>
  <c r="AP185" i="18" s="1"/>
  <c r="X260" i="20"/>
  <c r="X264" i="20"/>
  <c r="X272" i="20"/>
  <c r="X276" i="20"/>
  <c r="AP220" i="18" s="1"/>
  <c r="X280" i="20"/>
  <c r="X284" i="20"/>
  <c r="X150" i="20"/>
  <c r="X149" i="20"/>
  <c r="X83" i="20"/>
  <c r="X19" i="20"/>
  <c r="AP21" i="18" s="1"/>
  <c r="X11" i="20"/>
  <c r="X44" i="20"/>
  <c r="X38" i="20"/>
  <c r="X35" i="20"/>
  <c r="X36" i="20"/>
  <c r="X18" i="20"/>
  <c r="X47" i="20"/>
  <c r="AP55" i="18" s="1"/>
  <c r="X9" i="20"/>
  <c r="X165" i="20"/>
  <c r="X42" i="20"/>
  <c r="X164" i="20"/>
  <c r="X10" i="20"/>
  <c r="X167" i="20"/>
  <c r="X17" i="20"/>
  <c r="X97" i="20"/>
  <c r="X168" i="20"/>
  <c r="X75" i="20"/>
  <c r="X63" i="20"/>
  <c r="X170" i="20"/>
  <c r="X110" i="20"/>
  <c r="X27" i="20"/>
  <c r="X76" i="20"/>
  <c r="AP186" i="18" s="1"/>
  <c r="X174" i="20"/>
  <c r="X178" i="20"/>
  <c r="X182" i="20"/>
  <c r="X186" i="20"/>
  <c r="X132" i="20"/>
  <c r="X197" i="20"/>
  <c r="X205" i="20"/>
  <c r="AP106" i="18" s="1"/>
  <c r="X209" i="20"/>
  <c r="X217" i="20"/>
  <c r="X221" i="20"/>
  <c r="X225" i="20"/>
  <c r="X228" i="20"/>
  <c r="X231" i="20"/>
  <c r="X235" i="20"/>
  <c r="X246" i="20"/>
  <c r="AP170" i="18" s="1"/>
  <c r="X250" i="20"/>
  <c r="X254" i="20"/>
  <c r="X258" i="20"/>
  <c r="X261" i="20"/>
  <c r="AP191" i="18" s="1"/>
  <c r="X265" i="20"/>
  <c r="X269" i="20"/>
  <c r="X273" i="20"/>
  <c r="X277" i="20"/>
  <c r="AP221" i="18" s="1"/>
  <c r="X281" i="20"/>
  <c r="X285" i="20"/>
  <c r="X151" i="20"/>
  <c r="X25" i="20"/>
  <c r="AK6" i="20"/>
  <c r="AK20" i="20"/>
  <c r="AK10" i="20"/>
  <c r="AK38" i="20"/>
  <c r="AK172" i="20"/>
  <c r="AK180" i="20"/>
  <c r="AK168" i="20"/>
  <c r="AK198" i="20"/>
  <c r="AK169" i="20"/>
  <c r="AK224" i="20"/>
  <c r="AK74" i="20"/>
  <c r="AK133" i="20"/>
  <c r="AK166" i="20"/>
  <c r="AK26" i="20"/>
  <c r="AK31" i="20"/>
  <c r="AK100" i="20"/>
  <c r="AK59" i="20"/>
  <c r="AK5" i="20"/>
  <c r="AK4" i="20"/>
  <c r="AK22" i="20"/>
  <c r="AK19" i="20"/>
  <c r="AK32" i="20"/>
  <c r="AK178" i="20"/>
  <c r="AK186" i="20"/>
  <c r="AK78" i="20"/>
  <c r="AK63" i="20"/>
  <c r="AK164" i="20"/>
  <c r="AK43" i="20"/>
  <c r="AK134" i="20"/>
  <c r="AK54" i="20"/>
  <c r="AK126" i="20"/>
  <c r="AK3" i="20"/>
  <c r="AK36" i="20"/>
  <c r="AK47" i="20"/>
  <c r="AK42" i="20"/>
  <c r="AK70" i="20"/>
  <c r="AK76" i="20"/>
  <c r="AK281" i="20"/>
  <c r="AK53" i="20"/>
  <c r="AK15" i="20"/>
  <c r="AK136" i="20"/>
  <c r="AK61" i="20"/>
  <c r="AK34" i="20"/>
  <c r="AK51" i="20"/>
  <c r="AK145" i="20"/>
  <c r="AK49" i="20"/>
  <c r="AK139" i="20"/>
  <c r="AK68" i="20"/>
  <c r="AK95" i="20"/>
  <c r="AK97" i="20"/>
  <c r="AK80" i="20"/>
  <c r="AK99" i="20"/>
  <c r="AK24" i="20"/>
  <c r="AK7" i="20"/>
  <c r="AK66" i="20"/>
  <c r="AK72" i="20"/>
  <c r="AK176" i="20"/>
  <c r="AK185" i="20"/>
  <c r="AK132" i="20"/>
  <c r="AK197" i="20"/>
  <c r="AK202" i="20"/>
  <c r="AK210" i="20"/>
  <c r="AK214" i="20"/>
  <c r="AK218" i="20"/>
  <c r="AK234" i="20"/>
  <c r="AK240" i="20"/>
  <c r="AK248" i="20"/>
  <c r="AK252" i="20"/>
  <c r="AK256" i="20"/>
  <c r="AK260" i="20"/>
  <c r="AK264" i="20"/>
  <c r="AK272" i="20"/>
  <c r="AK276" i="20"/>
  <c r="AK280" i="20"/>
  <c r="AK285" i="20"/>
  <c r="AK151" i="20"/>
  <c r="AK25" i="20"/>
  <c r="AK8" i="20"/>
  <c r="AK44" i="20"/>
  <c r="AK121" i="20"/>
  <c r="AK77" i="20"/>
  <c r="AK50" i="20"/>
  <c r="AK9" i="20"/>
  <c r="AK165" i="20"/>
  <c r="AK55" i="20"/>
  <c r="AK167" i="20"/>
  <c r="AK96" i="20"/>
  <c r="AK98" i="20"/>
  <c r="AK58" i="20"/>
  <c r="AK57" i="20"/>
  <c r="AK170" i="20"/>
  <c r="AK110" i="20"/>
  <c r="AK27" i="20"/>
  <c r="AK173" i="20"/>
  <c r="AK177" i="20"/>
  <c r="AK182" i="20"/>
  <c r="AK187" i="20"/>
  <c r="AK191" i="20"/>
  <c r="AK194" i="20"/>
  <c r="AK199" i="20"/>
  <c r="AK203" i="20"/>
  <c r="AK207" i="20"/>
  <c r="AK211" i="20"/>
  <c r="AK215" i="20"/>
  <c r="AK223" i="20"/>
  <c r="AK158" i="20"/>
  <c r="AK231" i="20"/>
  <c r="AK235" i="20"/>
  <c r="AK86" i="20"/>
  <c r="AK241" i="20"/>
  <c r="AK245" i="20"/>
  <c r="AK253" i="20"/>
  <c r="AK258" i="20"/>
  <c r="AK261" i="20"/>
  <c r="AK265" i="20"/>
  <c r="AK269" i="20"/>
  <c r="AK273" i="20"/>
  <c r="AK277" i="20"/>
  <c r="AK282" i="20"/>
  <c r="AK152" i="20"/>
  <c r="AK160" i="20"/>
  <c r="AK161" i="20"/>
  <c r="AK40" i="20"/>
  <c r="AK21" i="20"/>
  <c r="AK62" i="20"/>
  <c r="AK56" i="20"/>
  <c r="AK48" i="20"/>
  <c r="AK85" i="20"/>
  <c r="AK163" i="20"/>
  <c r="AK14" i="20"/>
  <c r="AK137" i="20"/>
  <c r="AK87" i="20"/>
  <c r="AK75" i="20"/>
  <c r="AK155" i="20"/>
  <c r="AK105" i="20"/>
  <c r="AK67" i="20"/>
  <c r="AK91" i="20"/>
  <c r="AK174" i="20"/>
  <c r="AK183" i="20"/>
  <c r="AK188" i="20"/>
  <c r="AK192" i="20"/>
  <c r="AK195" i="20"/>
  <c r="AK200" i="20"/>
  <c r="AK204" i="20"/>
  <c r="AK208" i="20"/>
  <c r="AK212" i="20"/>
  <c r="AK216" i="20"/>
  <c r="AK220" i="20"/>
  <c r="AK225" i="20"/>
  <c r="AK228" i="20"/>
  <c r="AK232" i="20"/>
  <c r="AK246" i="20"/>
  <c r="AK250" i="20"/>
  <c r="AK254" i="20"/>
  <c r="AK259" i="20"/>
  <c r="AK266" i="20"/>
  <c r="AK270" i="20"/>
  <c r="AK274" i="20"/>
  <c r="AK283" i="20"/>
  <c r="AK287" i="20"/>
  <c r="AK159" i="20"/>
  <c r="AK153" i="20"/>
  <c r="AK157" i="20"/>
  <c r="AK257" i="20"/>
  <c r="AK11" i="20"/>
  <c r="AK130" i="20"/>
  <c r="AK35" i="20"/>
  <c r="AK18" i="20"/>
  <c r="AK52" i="20"/>
  <c r="AK45" i="20"/>
  <c r="AK162" i="20"/>
  <c r="AK41" i="20"/>
  <c r="AK17" i="20"/>
  <c r="AK64" i="20"/>
  <c r="AK13" i="20"/>
  <c r="AK81" i="20"/>
  <c r="AK30" i="20"/>
  <c r="AK171" i="20"/>
  <c r="AK111" i="20"/>
  <c r="AK156" i="20"/>
  <c r="AK175" i="20"/>
  <c r="AK181" i="20"/>
  <c r="AK184" i="20"/>
  <c r="AK189" i="20"/>
  <c r="AK193" i="20"/>
  <c r="AK196" i="20"/>
  <c r="AK205" i="20"/>
  <c r="AK209" i="20"/>
  <c r="AK217" i="20"/>
  <c r="AK221" i="20"/>
  <c r="AK226" i="20"/>
  <c r="AK229" i="20"/>
  <c r="AK233" i="20"/>
  <c r="AK148" i="20"/>
  <c r="AK251" i="20"/>
  <c r="AK255" i="20"/>
  <c r="AK142" i="20"/>
  <c r="AK263" i="20"/>
  <c r="AK267" i="20"/>
  <c r="AK271" i="20"/>
  <c r="AK279" i="20"/>
  <c r="AK284" i="20"/>
  <c r="AK150" i="20"/>
  <c r="AK149" i="20"/>
  <c r="AK83" i="20"/>
  <c r="BF135" i="20"/>
  <c r="BF136" i="20"/>
  <c r="BF59" i="20"/>
  <c r="BF50" i="20"/>
  <c r="BF60" i="20"/>
  <c r="BF43" i="20"/>
  <c r="BF104" i="20"/>
  <c r="BF42" i="20"/>
  <c r="BF99" i="20"/>
  <c r="BF138" i="20"/>
  <c r="BF10" i="20"/>
  <c r="BF3" i="20"/>
  <c r="BF51" i="20"/>
  <c r="BF233" i="20"/>
  <c r="BF8" i="20"/>
  <c r="BF15" i="20"/>
  <c r="BF283" i="20"/>
  <c r="BF5" i="20"/>
  <c r="BF11" i="20"/>
  <c r="BF40" i="20"/>
  <c r="BF21" i="20"/>
  <c r="BF126" i="20"/>
  <c r="BF18" i="20"/>
  <c r="BF48" i="20"/>
  <c r="BF33" i="20"/>
  <c r="BF139" i="20"/>
  <c r="BF54" i="20"/>
  <c r="BF68" i="20"/>
  <c r="BF95" i="20"/>
  <c r="BF97" i="20"/>
  <c r="BF13" i="20"/>
  <c r="BF12" i="20"/>
  <c r="BF161" i="20"/>
  <c r="BF56" i="20"/>
  <c r="BF145" i="20"/>
  <c r="BF134" i="20"/>
  <c r="BF52" i="20"/>
  <c r="BF23" i="20"/>
  <c r="BF20" i="20"/>
  <c r="BF130" i="20"/>
  <c r="BF19" i="20"/>
  <c r="BF38" i="20"/>
  <c r="BF229" i="20"/>
  <c r="BF133" i="20"/>
  <c r="BF81" i="20"/>
  <c r="BF44" i="20"/>
  <c r="BF34" i="20"/>
  <c r="BF62" i="20"/>
  <c r="BF45" i="20"/>
  <c r="BF162" i="20"/>
  <c r="BF55" i="20"/>
  <c r="BF167" i="20"/>
  <c r="BF137" i="20"/>
  <c r="BF79" i="20"/>
  <c r="BF29" i="20"/>
  <c r="BF63" i="20"/>
  <c r="BF170" i="20"/>
  <c r="BF110" i="20"/>
  <c r="BF84" i="20"/>
  <c r="BF70" i="20"/>
  <c r="BF173" i="20"/>
  <c r="BF177" i="20"/>
  <c r="BF181" i="20"/>
  <c r="BF184" i="20"/>
  <c r="BF188" i="20"/>
  <c r="BF192" i="20"/>
  <c r="BF195" i="20"/>
  <c r="BF199" i="20"/>
  <c r="BF203" i="20"/>
  <c r="BF207" i="20"/>
  <c r="BF211" i="20"/>
  <c r="BF215" i="20"/>
  <c r="BF223" i="20"/>
  <c r="BF235" i="20"/>
  <c r="BF86" i="20"/>
  <c r="BF241" i="20"/>
  <c r="BF245" i="20"/>
  <c r="BF253" i="20"/>
  <c r="BF257" i="20"/>
  <c r="BF260" i="20"/>
  <c r="BF264" i="20"/>
  <c r="BF272" i="20"/>
  <c r="BF276" i="20"/>
  <c r="BF280" i="20"/>
  <c r="BF285" i="20"/>
  <c r="BF151" i="20"/>
  <c r="BF25" i="20"/>
  <c r="BF61" i="20"/>
  <c r="BF77" i="20"/>
  <c r="BF100" i="20"/>
  <c r="BF49" i="20"/>
  <c r="BF78" i="20"/>
  <c r="BF163" i="20"/>
  <c r="BF14" i="20"/>
  <c r="BF64" i="20"/>
  <c r="BF168" i="20"/>
  <c r="BF58" i="20"/>
  <c r="BF155" i="20"/>
  <c r="BF105" i="20"/>
  <c r="BF67" i="20"/>
  <c r="BF27" i="20"/>
  <c r="BF76" i="20"/>
  <c r="BF174" i="20"/>
  <c r="BF178" i="20"/>
  <c r="BF185" i="20"/>
  <c r="BF189" i="20"/>
  <c r="BF193" i="20"/>
  <c r="BF196" i="20"/>
  <c r="BF200" i="20"/>
  <c r="BF204" i="20"/>
  <c r="BF208" i="20"/>
  <c r="BF212" i="20"/>
  <c r="BF216" i="20"/>
  <c r="BF220" i="20"/>
  <c r="BF224" i="20"/>
  <c r="BF158" i="20"/>
  <c r="BF231" i="20"/>
  <c r="BF246" i="20"/>
  <c r="BF250" i="20"/>
  <c r="BF254" i="20"/>
  <c r="BF258" i="20"/>
  <c r="BF261" i="20"/>
  <c r="BF265" i="20"/>
  <c r="BF269" i="20"/>
  <c r="BF273" i="20"/>
  <c r="BF277" i="20"/>
  <c r="BF281" i="20"/>
  <c r="BF152" i="20"/>
  <c r="BF160" i="20"/>
  <c r="BF121" i="20"/>
  <c r="BF36" i="20"/>
  <c r="BF47" i="20"/>
  <c r="BF165" i="20"/>
  <c r="BF53" i="20"/>
  <c r="BF166" i="20"/>
  <c r="BF17" i="20"/>
  <c r="BF98" i="20"/>
  <c r="BF80" i="20"/>
  <c r="BF75" i="20"/>
  <c r="BF30" i="20"/>
  <c r="BF171" i="20"/>
  <c r="BF111" i="20"/>
  <c r="BF91" i="20"/>
  <c r="BF72" i="20"/>
  <c r="BF175" i="20"/>
  <c r="BF182" i="20"/>
  <c r="BF186" i="20"/>
  <c r="BF132" i="20"/>
  <c r="BF197" i="20"/>
  <c r="BF205" i="20"/>
  <c r="BF209" i="20"/>
  <c r="BF217" i="20"/>
  <c r="BF221" i="20"/>
  <c r="BF225" i="20"/>
  <c r="BF228" i="20"/>
  <c r="BF232" i="20"/>
  <c r="BF148" i="20"/>
  <c r="BF251" i="20"/>
  <c r="BF255" i="20"/>
  <c r="BF259" i="20"/>
  <c r="BF266" i="20"/>
  <c r="BF270" i="20"/>
  <c r="BF274" i="20"/>
  <c r="BF282" i="20"/>
  <c r="BF287" i="20"/>
  <c r="BF159" i="20"/>
  <c r="BF153" i="20"/>
  <c r="BF157" i="20"/>
  <c r="BF22" i="20"/>
  <c r="BF35" i="20"/>
  <c r="BF32" i="20"/>
  <c r="BF9" i="20"/>
  <c r="BF85" i="20"/>
  <c r="BF164" i="20"/>
  <c r="BF41" i="20"/>
  <c r="BF96" i="20"/>
  <c r="BF87" i="20"/>
  <c r="BF169" i="20"/>
  <c r="BF57" i="20"/>
  <c r="BF24" i="20"/>
  <c r="BF7" i="20"/>
  <c r="BF66" i="20"/>
  <c r="BF156" i="20"/>
  <c r="BF172" i="20"/>
  <c r="BF176" i="20"/>
  <c r="BF180" i="20"/>
  <c r="BF183" i="20"/>
  <c r="BF187" i="20"/>
  <c r="BF191" i="20"/>
  <c r="BF194" i="20"/>
  <c r="BF198" i="20"/>
  <c r="BF202" i="20"/>
  <c r="BF210" i="20"/>
  <c r="BF214" i="20"/>
  <c r="BF218" i="20"/>
  <c r="BF226" i="20"/>
  <c r="BF74" i="20"/>
  <c r="BF234" i="20"/>
  <c r="BF240" i="20"/>
  <c r="BF248" i="20"/>
  <c r="BF252" i="20"/>
  <c r="BF256" i="20"/>
  <c r="BF142" i="20"/>
  <c r="BF263" i="20"/>
  <c r="BF267" i="20"/>
  <c r="BF271" i="20"/>
  <c r="BF279" i="20"/>
  <c r="BF284" i="20"/>
  <c r="BF150" i="20"/>
  <c r="BF149" i="20"/>
  <c r="BF83" i="20"/>
  <c r="BT29" i="20"/>
  <c r="BT6" i="20"/>
  <c r="BT33" i="20"/>
  <c r="BT31" i="20"/>
  <c r="BT51" i="20"/>
  <c r="BT41" i="20"/>
  <c r="BT5" i="20"/>
  <c r="BT11" i="20"/>
  <c r="BT40" i="20"/>
  <c r="BT161" i="20"/>
  <c r="BT32" i="20"/>
  <c r="BT47" i="20"/>
  <c r="BT49" i="20"/>
  <c r="BT42" i="20"/>
  <c r="BT55" i="20"/>
  <c r="BT167" i="20"/>
  <c r="BT17" i="20"/>
  <c r="BT79" i="20"/>
  <c r="BT81" i="20"/>
  <c r="BT155" i="20"/>
  <c r="BT170" i="20"/>
  <c r="BT7" i="20"/>
  <c r="BT66" i="20"/>
  <c r="BT71" i="20"/>
  <c r="BT143" i="20"/>
  <c r="BT174" i="20"/>
  <c r="BT178" i="20"/>
  <c r="BT185" i="20"/>
  <c r="BT189" i="20"/>
  <c r="BT193" i="20"/>
  <c r="BT196" i="20"/>
  <c r="BT200" i="20"/>
  <c r="BT204" i="20"/>
  <c r="BT208" i="20"/>
  <c r="BT212" i="20"/>
  <c r="BT216" i="20"/>
  <c r="BT220" i="20"/>
  <c r="BT224" i="20"/>
  <c r="BT158" i="20"/>
  <c r="BT234" i="20"/>
  <c r="BT240" i="20"/>
  <c r="BT248" i="20"/>
  <c r="BT252" i="20"/>
  <c r="BT256" i="20"/>
  <c r="BT142" i="20"/>
  <c r="BT263" i="20"/>
  <c r="BT267" i="20"/>
  <c r="BT271" i="20"/>
  <c r="BT279" i="20"/>
  <c r="BT283" i="20"/>
  <c r="BT287" i="20"/>
  <c r="BT159" i="20"/>
  <c r="BT153" i="20"/>
  <c r="BT157" i="20"/>
  <c r="BT8" i="20"/>
  <c r="BT50" i="20"/>
  <c r="BT52" i="20"/>
  <c r="BT87" i="20"/>
  <c r="BT4" i="20"/>
  <c r="BT136" i="20"/>
  <c r="BT130" i="20"/>
  <c r="BT23" i="20"/>
  <c r="BT59" i="20"/>
  <c r="BT9" i="20"/>
  <c r="BT165" i="20"/>
  <c r="BT78" i="20"/>
  <c r="BT54" i="20"/>
  <c r="BT134" i="20"/>
  <c r="BT60" i="20"/>
  <c r="BT13" i="20"/>
  <c r="BT99" i="20"/>
  <c r="BT104" i="20"/>
  <c r="BT105" i="20"/>
  <c r="BT110" i="20"/>
  <c r="BT84" i="20"/>
  <c r="BT156" i="20"/>
  <c r="BT72" i="20"/>
  <c r="BT175" i="20"/>
  <c r="BT182" i="20"/>
  <c r="BT186" i="20"/>
  <c r="BT132" i="20"/>
  <c r="BT197" i="20"/>
  <c r="BT205" i="20"/>
  <c r="BT209" i="20"/>
  <c r="BT217" i="20"/>
  <c r="BT221" i="20"/>
  <c r="BT225" i="20"/>
  <c r="BT228" i="20"/>
  <c r="BT231" i="20"/>
  <c r="BT235" i="20"/>
  <c r="BT86" i="20"/>
  <c r="BT241" i="20"/>
  <c r="BT245" i="20"/>
  <c r="BT253" i="20"/>
  <c r="BT257" i="20"/>
  <c r="BT260" i="20"/>
  <c r="BT264" i="20"/>
  <c r="BT272" i="20"/>
  <c r="BT276" i="20"/>
  <c r="BT280" i="20"/>
  <c r="BT284" i="20"/>
  <c r="BT150" i="20"/>
  <c r="BT149" i="20"/>
  <c r="BT83" i="20"/>
  <c r="BT98" i="20"/>
  <c r="BT95" i="20"/>
  <c r="BT96" i="20"/>
  <c r="BT35" i="20"/>
  <c r="BT21" i="20"/>
  <c r="BT56" i="20"/>
  <c r="BT164" i="20"/>
  <c r="BT44" i="20"/>
  <c r="BT121" i="20"/>
  <c r="BT34" i="20"/>
  <c r="BT68" i="20"/>
  <c r="BT80" i="20"/>
  <c r="BT12" i="20"/>
  <c r="BT20" i="20"/>
  <c r="BT61" i="20"/>
  <c r="BT77" i="20"/>
  <c r="BT62" i="20"/>
  <c r="BT48" i="20"/>
  <c r="BT162" i="20"/>
  <c r="BT139" i="20"/>
  <c r="BT10" i="20"/>
  <c r="BT133" i="20"/>
  <c r="BT137" i="20"/>
  <c r="BT169" i="20"/>
  <c r="BT57" i="20"/>
  <c r="BT30" i="20"/>
  <c r="BT138" i="20"/>
  <c r="BT67" i="20"/>
  <c r="BT27" i="20"/>
  <c r="BT70" i="20"/>
  <c r="BT172" i="20"/>
  <c r="BT176" i="20"/>
  <c r="BT180" i="20"/>
  <c r="BT183" i="20"/>
  <c r="BT187" i="20"/>
  <c r="BT191" i="20"/>
  <c r="BT194" i="20"/>
  <c r="BT198" i="20"/>
  <c r="BT202" i="20"/>
  <c r="BT210" i="20"/>
  <c r="BT214" i="20"/>
  <c r="BT218" i="20"/>
  <c r="BT226" i="20"/>
  <c r="BT229" i="20"/>
  <c r="BT232" i="20"/>
  <c r="BT246" i="20"/>
  <c r="BT250" i="20"/>
  <c r="BT254" i="20"/>
  <c r="BT258" i="20"/>
  <c r="BT261" i="20"/>
  <c r="BT265" i="20"/>
  <c r="BT269" i="20"/>
  <c r="BT273" i="20"/>
  <c r="BT277" i="20"/>
  <c r="BT281" i="20"/>
  <c r="BT285" i="20"/>
  <c r="BT151" i="20"/>
  <c r="BT25" i="20"/>
  <c r="BT85" i="20"/>
  <c r="BT100" i="20"/>
  <c r="BT126" i="20"/>
  <c r="BT97" i="20"/>
  <c r="BT163" i="20"/>
  <c r="BT168" i="20"/>
  <c r="BT145" i="20"/>
  <c r="BT75" i="20"/>
  <c r="BT135" i="20"/>
  <c r="BT22" i="20"/>
  <c r="BT38" i="20"/>
  <c r="BT36" i="20"/>
  <c r="BT18" i="20"/>
  <c r="BT45" i="20"/>
  <c r="BT43" i="20"/>
  <c r="BT53" i="20"/>
  <c r="BT166" i="20"/>
  <c r="BT14" i="20"/>
  <c r="BT64" i="20"/>
  <c r="BT58" i="20"/>
  <c r="BT63" i="20"/>
  <c r="BT24" i="20"/>
  <c r="BT171" i="20"/>
  <c r="BT111" i="20"/>
  <c r="BT91" i="20"/>
  <c r="BT76" i="20"/>
  <c r="BT173" i="20"/>
  <c r="BT177" i="20"/>
  <c r="BT181" i="20"/>
  <c r="BT184" i="20"/>
  <c r="BT188" i="20"/>
  <c r="BT192" i="20"/>
  <c r="BT195" i="20"/>
  <c r="BT199" i="20"/>
  <c r="BT203" i="20"/>
  <c r="BT207" i="20"/>
  <c r="BT211" i="20"/>
  <c r="BT215" i="20"/>
  <c r="BT223" i="20"/>
  <c r="BT74" i="20"/>
  <c r="BT233" i="20"/>
  <c r="BT148" i="20"/>
  <c r="BT251" i="20"/>
  <c r="BT255" i="20"/>
  <c r="BT259" i="20"/>
  <c r="BT266" i="20"/>
  <c r="BT270" i="20"/>
  <c r="BT274" i="20"/>
  <c r="BT282" i="20"/>
  <c r="BT152" i="20"/>
  <c r="BT160" i="20"/>
  <c r="CI157" i="20"/>
  <c r="CI5" i="20"/>
  <c r="CI36" i="20"/>
  <c r="CI47" i="20"/>
  <c r="CI7" i="20"/>
  <c r="CI79" i="20"/>
  <c r="CI136" i="20"/>
  <c r="CI8" i="20"/>
  <c r="CI161" i="20"/>
  <c r="CI34" i="20"/>
  <c r="CI62" i="20"/>
  <c r="CI100" i="20"/>
  <c r="CI165" i="20"/>
  <c r="CI43" i="20"/>
  <c r="CI164" i="20"/>
  <c r="CI166" i="20"/>
  <c r="CI95" i="20"/>
  <c r="CI97" i="20"/>
  <c r="CI169" i="20"/>
  <c r="CI99" i="20"/>
  <c r="CI104" i="20"/>
  <c r="CI105" i="20"/>
  <c r="CI111" i="20"/>
  <c r="CI91" i="20"/>
  <c r="CI143" i="20"/>
  <c r="CI174" i="20"/>
  <c r="CI178" i="20"/>
  <c r="CI185" i="20"/>
  <c r="CI189" i="20"/>
  <c r="CI193" i="20"/>
  <c r="CI196" i="20"/>
  <c r="CI200" i="20"/>
  <c r="CI204" i="20"/>
  <c r="CI208" i="20"/>
  <c r="CI212" i="20"/>
  <c r="CI216" i="20"/>
  <c r="CI220" i="20"/>
  <c r="CI224" i="20"/>
  <c r="CI158" i="20"/>
  <c r="CI234" i="20"/>
  <c r="CI240" i="20"/>
  <c r="CI248" i="20"/>
  <c r="CI252" i="20"/>
  <c r="CI256" i="20"/>
  <c r="CI142" i="20"/>
  <c r="CI263" i="20"/>
  <c r="CI267" i="20"/>
  <c r="CI271" i="20"/>
  <c r="CI279" i="20"/>
  <c r="CI283" i="20"/>
  <c r="CI287" i="20"/>
  <c r="CI159" i="20"/>
  <c r="CI153" i="20"/>
  <c r="CI83" i="20"/>
  <c r="CI98" i="20"/>
  <c r="CI35" i="20"/>
  <c r="CI77" i="20"/>
  <c r="CI134" i="20"/>
  <c r="CI10" i="20"/>
  <c r="CI67" i="20"/>
  <c r="CI133" i="20"/>
  <c r="CI156" i="20"/>
  <c r="CI12" i="20"/>
  <c r="CI3" i="20"/>
  <c r="CI20" i="20"/>
  <c r="CI121" i="20"/>
  <c r="CI126" i="20"/>
  <c r="CI18" i="20"/>
  <c r="CI56" i="20"/>
  <c r="CI33" i="20"/>
  <c r="CI42" i="20"/>
  <c r="CI55" i="20"/>
  <c r="CI41" i="20"/>
  <c r="CI96" i="20"/>
  <c r="CI87" i="20"/>
  <c r="CI29" i="20"/>
  <c r="CI57" i="20"/>
  <c r="CI30" i="20"/>
  <c r="CI138" i="20"/>
  <c r="CI66" i="20"/>
  <c r="CI71" i="20"/>
  <c r="CI72" i="20"/>
  <c r="CI175" i="20"/>
  <c r="CI182" i="20"/>
  <c r="CI186" i="20"/>
  <c r="CI132" i="20"/>
  <c r="CI197" i="20"/>
  <c r="CI205" i="20"/>
  <c r="CI209" i="20"/>
  <c r="CI217" i="20"/>
  <c r="CI221" i="20"/>
  <c r="CI225" i="20"/>
  <c r="CI228" i="20"/>
  <c r="CI231" i="20"/>
  <c r="CI235" i="20"/>
  <c r="CI86" i="20"/>
  <c r="CI241" i="20"/>
  <c r="CI245" i="20"/>
  <c r="CI253" i="20"/>
  <c r="CI257" i="20"/>
  <c r="CI260" i="20"/>
  <c r="CI264" i="20"/>
  <c r="CI272" i="20"/>
  <c r="CI276" i="20"/>
  <c r="CI280" i="20"/>
  <c r="CI284" i="20"/>
  <c r="CI150" i="20"/>
  <c r="CI149" i="20"/>
  <c r="CI14" i="20"/>
  <c r="CI9" i="20"/>
  <c r="CI53" i="20"/>
  <c r="CI137" i="20"/>
  <c r="CI135" i="20"/>
  <c r="CI19" i="20"/>
  <c r="CI44" i="20"/>
  <c r="CI23" i="20"/>
  <c r="CI32" i="20"/>
  <c r="CI51" i="20"/>
  <c r="CI52" i="20"/>
  <c r="CI85" i="20"/>
  <c r="CI78" i="20"/>
  <c r="CI54" i="20"/>
  <c r="CI68" i="20"/>
  <c r="CI60" i="20"/>
  <c r="CI168" i="20"/>
  <c r="CI75" i="20"/>
  <c r="CI63" i="20"/>
  <c r="CI24" i="20"/>
  <c r="CI171" i="20"/>
  <c r="CI84" i="20"/>
  <c r="CI70" i="20"/>
  <c r="CI172" i="20"/>
  <c r="CI176" i="20"/>
  <c r="CI180" i="20"/>
  <c r="CI183" i="20"/>
  <c r="CI187" i="20"/>
  <c r="CI191" i="20"/>
  <c r="CI194" i="20"/>
  <c r="CI198" i="20"/>
  <c r="CI202" i="20"/>
  <c r="CI210" i="20"/>
  <c r="CI214" i="20"/>
  <c r="CI218" i="20"/>
  <c r="CI226" i="20"/>
  <c r="CI229" i="20"/>
  <c r="CI232" i="20"/>
  <c r="CI246" i="20"/>
  <c r="CI250" i="20"/>
  <c r="CI254" i="20"/>
  <c r="CI258" i="20"/>
  <c r="CI261" i="20"/>
  <c r="CI265" i="20"/>
  <c r="CI269" i="20"/>
  <c r="CI273" i="20"/>
  <c r="CI277" i="20"/>
  <c r="CI281" i="20"/>
  <c r="CI285" i="20"/>
  <c r="CI151" i="20"/>
  <c r="CI25" i="20"/>
  <c r="CI13" i="20"/>
  <c r="CI130" i="20"/>
  <c r="CI22" i="20"/>
  <c r="CI38" i="20"/>
  <c r="CI58" i="20"/>
  <c r="CI49" i="20"/>
  <c r="CI48" i="20"/>
  <c r="CI45" i="20"/>
  <c r="CI17" i="20"/>
  <c r="CI61" i="20"/>
  <c r="CI11" i="20"/>
  <c r="CI15" i="20"/>
  <c r="CI40" i="20"/>
  <c r="CI21" i="20"/>
  <c r="CI59" i="20"/>
  <c r="CI50" i="20"/>
  <c r="CI145" i="20"/>
  <c r="CI162" i="20"/>
  <c r="CI139" i="20"/>
  <c r="CI163" i="20"/>
  <c r="CI167" i="20"/>
  <c r="CI64" i="20"/>
  <c r="CI80" i="20"/>
  <c r="CI81" i="20"/>
  <c r="CI155" i="20"/>
  <c r="CI170" i="20"/>
  <c r="CI110" i="20"/>
  <c r="CI27" i="20"/>
  <c r="CI76" i="20"/>
  <c r="CI173" i="20"/>
  <c r="CI177" i="20"/>
  <c r="CI181" i="20"/>
  <c r="CI184" i="20"/>
  <c r="CI188" i="20"/>
  <c r="CI192" i="20"/>
  <c r="CI195" i="20"/>
  <c r="CI199" i="20"/>
  <c r="CI203" i="20"/>
  <c r="CI207" i="20"/>
  <c r="CI211" i="20"/>
  <c r="CI215" i="20"/>
  <c r="CI223" i="20"/>
  <c r="CI74" i="20"/>
  <c r="CI233" i="20"/>
  <c r="CI148" i="20"/>
  <c r="CI251" i="20"/>
  <c r="CI255" i="20"/>
  <c r="CI259" i="20"/>
  <c r="CI266" i="20"/>
  <c r="CI270" i="20"/>
  <c r="CI274" i="20"/>
  <c r="CI282" i="20"/>
  <c r="CI152" i="20"/>
  <c r="CI160" i="20"/>
  <c r="CR280" i="18"/>
  <c r="AZ3" i="20"/>
  <c r="DD280" i="18"/>
  <c r="AD32" i="20"/>
  <c r="AD130" i="20"/>
  <c r="AD40" i="20"/>
  <c r="AD126" i="20"/>
  <c r="AD5" i="20"/>
  <c r="AD4" i="20"/>
  <c r="AD22" i="20"/>
  <c r="AD171" i="20"/>
  <c r="AD31" i="20"/>
  <c r="AD78" i="20"/>
  <c r="AD198" i="20"/>
  <c r="AD42" i="20"/>
  <c r="AD59" i="20"/>
  <c r="AD20" i="20"/>
  <c r="AD54" i="20"/>
  <c r="AD100" i="20"/>
  <c r="AD57" i="20"/>
  <c r="AD67" i="20"/>
  <c r="AD111" i="20"/>
  <c r="AD38" i="20"/>
  <c r="AD6" i="20"/>
  <c r="AD26" i="20"/>
  <c r="AD15" i="20"/>
  <c r="AD8" i="20"/>
  <c r="AD121" i="20"/>
  <c r="AD36" i="20"/>
  <c r="AD50" i="20"/>
  <c r="AD9" i="20"/>
  <c r="AD165" i="20"/>
  <c r="AD139" i="20"/>
  <c r="AD163" i="20"/>
  <c r="AD68" i="20"/>
  <c r="AD14" i="20"/>
  <c r="AD64" i="20"/>
  <c r="AD13" i="20"/>
  <c r="AD75" i="20"/>
  <c r="AD155" i="20"/>
  <c r="AD105" i="20"/>
  <c r="AD27" i="20"/>
  <c r="AD76" i="20"/>
  <c r="AD174" i="20"/>
  <c r="AD178" i="20"/>
  <c r="AD185" i="20"/>
  <c r="AD189" i="20"/>
  <c r="AD193" i="20"/>
  <c r="AD196" i="20"/>
  <c r="AD205" i="20"/>
  <c r="AD209" i="20"/>
  <c r="AD217" i="20"/>
  <c r="AD221" i="20"/>
  <c r="AD225" i="20"/>
  <c r="AD228" i="20"/>
  <c r="AD231" i="20"/>
  <c r="AD235" i="20"/>
  <c r="AD246" i="20"/>
  <c r="AD250" i="20"/>
  <c r="AD254" i="20"/>
  <c r="AD258" i="20"/>
  <c r="AD261" i="20"/>
  <c r="AD265" i="20"/>
  <c r="AD269" i="20"/>
  <c r="AD273" i="20"/>
  <c r="AD277" i="20"/>
  <c r="AD281" i="20"/>
  <c r="AD285" i="20"/>
  <c r="AD151" i="20"/>
  <c r="AD25" i="20"/>
  <c r="AD12" i="20"/>
  <c r="AD44" i="20"/>
  <c r="AD23" i="20"/>
  <c r="AD62" i="20"/>
  <c r="AD56" i="20"/>
  <c r="AD48" i="20"/>
  <c r="AD85" i="20"/>
  <c r="AD53" i="20"/>
  <c r="AD10" i="20"/>
  <c r="AD167" i="20"/>
  <c r="AD17" i="20"/>
  <c r="AD97" i="20"/>
  <c r="AD168" i="20"/>
  <c r="AD81" i="20"/>
  <c r="AD30" i="20"/>
  <c r="AD7" i="20"/>
  <c r="AD91" i="20"/>
  <c r="AD72" i="20"/>
  <c r="AD175" i="20"/>
  <c r="AD182" i="20"/>
  <c r="AD186" i="20"/>
  <c r="AD132" i="20"/>
  <c r="AD197" i="20"/>
  <c r="AD202" i="20"/>
  <c r="AD210" i="20"/>
  <c r="AD214" i="20"/>
  <c r="AD218" i="20"/>
  <c r="AD226" i="20"/>
  <c r="AD229" i="20"/>
  <c r="AD232" i="20"/>
  <c r="AD148" i="20"/>
  <c r="AD251" i="20"/>
  <c r="AD255" i="20"/>
  <c r="AD259" i="20"/>
  <c r="AD266" i="20"/>
  <c r="AD270" i="20"/>
  <c r="AD274" i="20"/>
  <c r="AD282" i="20"/>
  <c r="AD152" i="20"/>
  <c r="AD160" i="20"/>
  <c r="AD3" i="20"/>
  <c r="AD135" i="20"/>
  <c r="AD61" i="20"/>
  <c r="AD21" i="20"/>
  <c r="AD18" i="20"/>
  <c r="AD52" i="20"/>
  <c r="AD45" i="20"/>
  <c r="AD162" i="20"/>
  <c r="AD164" i="20"/>
  <c r="AD166" i="20"/>
  <c r="AD134" i="20"/>
  <c r="AD95" i="20"/>
  <c r="AD98" i="20"/>
  <c r="AD80" i="20"/>
  <c r="AD99" i="20"/>
  <c r="AD24" i="20"/>
  <c r="AD110" i="20"/>
  <c r="AD156" i="20"/>
  <c r="AD172" i="20"/>
  <c r="AD176" i="20"/>
  <c r="AD180" i="20"/>
  <c r="AD183" i="20"/>
  <c r="AD187" i="20"/>
  <c r="AD191" i="20"/>
  <c r="AD194" i="20"/>
  <c r="AD199" i="20"/>
  <c r="AD203" i="20"/>
  <c r="AD207" i="20"/>
  <c r="AD211" i="20"/>
  <c r="AD215" i="20"/>
  <c r="AD223" i="20"/>
  <c r="AD74" i="20"/>
  <c r="AD233" i="20"/>
  <c r="AD240" i="20"/>
  <c r="AD248" i="20"/>
  <c r="AD252" i="20"/>
  <c r="AD256" i="20"/>
  <c r="AD142" i="20"/>
  <c r="AD263" i="20"/>
  <c r="AD267" i="20"/>
  <c r="AD271" i="20"/>
  <c r="AD279" i="20"/>
  <c r="AD283" i="20"/>
  <c r="AD287" i="20"/>
  <c r="AD159" i="20"/>
  <c r="AD153" i="20"/>
  <c r="AD157" i="20"/>
  <c r="AD19" i="20"/>
  <c r="AD136" i="20"/>
  <c r="AD161" i="20"/>
  <c r="AD77" i="20"/>
  <c r="AD51" i="20"/>
  <c r="AD145" i="20"/>
  <c r="AD49" i="20"/>
  <c r="AD43" i="20"/>
  <c r="AD55" i="20"/>
  <c r="AD41" i="20"/>
  <c r="AD133" i="20"/>
  <c r="AD96" i="20"/>
  <c r="AD87" i="20"/>
  <c r="AD169" i="20"/>
  <c r="AD63" i="20"/>
  <c r="AD170" i="20"/>
  <c r="AD66" i="20"/>
  <c r="AD70" i="20"/>
  <c r="AD173" i="20"/>
  <c r="AD177" i="20"/>
  <c r="AD181" i="20"/>
  <c r="AD184" i="20"/>
  <c r="AD188" i="20"/>
  <c r="AD192" i="20"/>
  <c r="AD195" i="20"/>
  <c r="AD200" i="20"/>
  <c r="AD204" i="20"/>
  <c r="AD208" i="20"/>
  <c r="AD212" i="20"/>
  <c r="AD216" i="20"/>
  <c r="AD220" i="20"/>
  <c r="AD224" i="20"/>
  <c r="AD158" i="20"/>
  <c r="AD234" i="20"/>
  <c r="AD241" i="20"/>
  <c r="AD245" i="20"/>
  <c r="AD253" i="20"/>
  <c r="AD257" i="20"/>
  <c r="AD260" i="20"/>
  <c r="AD264" i="20"/>
  <c r="AD272" i="20"/>
  <c r="AD276" i="20"/>
  <c r="AD280" i="20"/>
  <c r="AD284" i="20"/>
  <c r="AD150" i="20"/>
  <c r="AD149" i="20"/>
  <c r="AD83" i="20"/>
  <c r="CB280" i="18"/>
  <c r="AC130" i="20"/>
  <c r="AN135" i="20"/>
  <c r="AY3" i="20"/>
  <c r="BL280" i="18"/>
  <c r="BD280" i="18"/>
  <c r="DF280" i="18"/>
  <c r="Y11" i="20"/>
  <c r="AO26" i="20"/>
  <c r="AO135" i="20"/>
  <c r="AO8" i="20"/>
  <c r="AO161" i="20"/>
  <c r="AO43" i="20"/>
  <c r="AO40" i="20"/>
  <c r="AO12" i="20"/>
  <c r="AO136" i="20"/>
  <c r="AO23" i="20"/>
  <c r="AO59" i="20"/>
  <c r="AO78" i="20"/>
  <c r="AO198" i="20"/>
  <c r="AO42" i="20"/>
  <c r="AO164" i="20"/>
  <c r="AO281" i="20"/>
  <c r="AO22" i="20"/>
  <c r="AO221" i="20"/>
  <c r="AO34" i="20"/>
  <c r="AO5" i="20"/>
  <c r="AO3" i="20"/>
  <c r="AO74" i="20"/>
  <c r="AO11" i="20"/>
  <c r="AO35" i="20"/>
  <c r="AO21" i="20"/>
  <c r="AO18" i="20"/>
  <c r="AO172" i="20"/>
  <c r="AO10" i="20"/>
  <c r="AO130" i="20"/>
  <c r="AO134" i="20"/>
  <c r="AO235" i="20"/>
  <c r="AO44" i="20"/>
  <c r="AO81" i="20"/>
  <c r="AO259" i="20"/>
  <c r="AO19" i="20"/>
  <c r="AO38" i="20"/>
  <c r="AO32" i="20"/>
  <c r="AO100" i="20"/>
  <c r="AO145" i="20"/>
  <c r="AO49" i="20"/>
  <c r="AO139" i="20"/>
  <c r="AO163" i="20"/>
  <c r="AO167" i="20"/>
  <c r="AO95" i="20"/>
  <c r="AO97" i="20"/>
  <c r="AO168" i="20"/>
  <c r="AO75" i="20"/>
  <c r="AO155" i="20"/>
  <c r="AO105" i="20"/>
  <c r="AO67" i="20"/>
  <c r="AO91" i="20"/>
  <c r="AO72" i="20"/>
  <c r="AO176" i="20"/>
  <c r="AO180" i="20"/>
  <c r="AO183" i="20"/>
  <c r="AO187" i="20"/>
  <c r="AO191" i="20"/>
  <c r="AO194" i="20"/>
  <c r="AO199" i="20"/>
  <c r="AO203" i="20"/>
  <c r="AO207" i="20"/>
  <c r="AO211" i="20"/>
  <c r="AO215" i="20"/>
  <c r="AO224" i="20"/>
  <c r="AO158" i="20"/>
  <c r="AO231" i="20"/>
  <c r="AO246" i="20"/>
  <c r="AO250" i="20"/>
  <c r="AO254" i="20"/>
  <c r="AO258" i="20"/>
  <c r="AO266" i="20"/>
  <c r="AO270" i="20"/>
  <c r="AO274" i="20"/>
  <c r="AO283" i="20"/>
  <c r="AO287" i="20"/>
  <c r="AO159" i="20"/>
  <c r="AO153" i="20"/>
  <c r="AO157" i="20"/>
  <c r="AO15" i="20"/>
  <c r="AO121" i="20"/>
  <c r="AO62" i="20"/>
  <c r="AO47" i="20"/>
  <c r="AO9" i="20"/>
  <c r="AO165" i="20"/>
  <c r="AO53" i="20"/>
  <c r="AO166" i="20"/>
  <c r="AO133" i="20"/>
  <c r="AO96" i="20"/>
  <c r="AO98" i="20"/>
  <c r="AO80" i="20"/>
  <c r="AO99" i="20"/>
  <c r="AO30" i="20"/>
  <c r="AO171" i="20"/>
  <c r="AO111" i="20"/>
  <c r="AO156" i="20"/>
  <c r="AO173" i="20"/>
  <c r="AO177" i="20"/>
  <c r="AO181" i="20"/>
  <c r="AO184" i="20"/>
  <c r="AO188" i="20"/>
  <c r="AO192" i="20"/>
  <c r="AO195" i="20"/>
  <c r="AO200" i="20"/>
  <c r="AO204" i="20"/>
  <c r="AO208" i="20"/>
  <c r="AO212" i="20"/>
  <c r="AO216" i="20"/>
  <c r="AO220" i="20"/>
  <c r="AO225" i="20"/>
  <c r="AO228" i="20"/>
  <c r="AO232" i="20"/>
  <c r="AO148" i="20"/>
  <c r="AO251" i="20"/>
  <c r="AO255" i="20"/>
  <c r="AO142" i="20"/>
  <c r="AO263" i="20"/>
  <c r="AO267" i="20"/>
  <c r="AO271" i="20"/>
  <c r="AO279" i="20"/>
  <c r="AO284" i="20"/>
  <c r="AO150" i="20"/>
  <c r="AO149" i="20"/>
  <c r="AO83" i="20"/>
  <c r="AO20" i="20"/>
  <c r="AO77" i="20"/>
  <c r="AO51" i="20"/>
  <c r="AO56" i="20"/>
  <c r="AO48" i="20"/>
  <c r="AO85" i="20"/>
  <c r="AO55" i="20"/>
  <c r="AO41" i="20"/>
  <c r="AO14" i="20"/>
  <c r="AO137" i="20"/>
  <c r="AO87" i="20"/>
  <c r="AO169" i="20"/>
  <c r="AO57" i="20"/>
  <c r="AO24" i="20"/>
  <c r="AO7" i="20"/>
  <c r="AO66" i="20"/>
  <c r="AO70" i="20"/>
  <c r="AO174" i="20"/>
  <c r="AO178" i="20"/>
  <c r="AO185" i="20"/>
  <c r="AO189" i="20"/>
  <c r="AO193" i="20"/>
  <c r="AO196" i="20"/>
  <c r="AO205" i="20"/>
  <c r="AO209" i="20"/>
  <c r="AO217" i="20"/>
  <c r="AO226" i="20"/>
  <c r="AO229" i="20"/>
  <c r="AO233" i="20"/>
  <c r="AO240" i="20"/>
  <c r="AO248" i="20"/>
  <c r="AO252" i="20"/>
  <c r="AO256" i="20"/>
  <c r="AO260" i="20"/>
  <c r="AO264" i="20"/>
  <c r="AO272" i="20"/>
  <c r="AO276" i="20"/>
  <c r="AO280" i="20"/>
  <c r="AO285" i="20"/>
  <c r="AO151" i="20"/>
  <c r="AO25" i="20"/>
  <c r="AO4" i="20"/>
  <c r="AO61" i="20"/>
  <c r="AO36" i="20"/>
  <c r="AO50" i="20"/>
  <c r="AO52" i="20"/>
  <c r="AO45" i="20"/>
  <c r="AO162" i="20"/>
  <c r="AO54" i="20"/>
  <c r="AO68" i="20"/>
  <c r="AO17" i="20"/>
  <c r="AO64" i="20"/>
  <c r="AO13" i="20"/>
  <c r="AO58" i="20"/>
  <c r="AO63" i="20"/>
  <c r="AO170" i="20"/>
  <c r="AO110" i="20"/>
  <c r="AO27" i="20"/>
  <c r="AO76" i="20"/>
  <c r="AO175" i="20"/>
  <c r="AO182" i="20"/>
  <c r="AO186" i="20"/>
  <c r="AO132" i="20"/>
  <c r="AO197" i="20"/>
  <c r="AO202" i="20"/>
  <c r="AO210" i="20"/>
  <c r="AO214" i="20"/>
  <c r="AO218" i="20"/>
  <c r="AO223" i="20"/>
  <c r="AO234" i="20"/>
  <c r="AO86" i="20"/>
  <c r="AO241" i="20"/>
  <c r="AO245" i="20"/>
  <c r="AO253" i="20"/>
  <c r="AO257" i="20"/>
  <c r="AO261" i="20"/>
  <c r="AO265" i="20"/>
  <c r="AO269" i="20"/>
  <c r="AO273" i="20"/>
  <c r="AO277" i="20"/>
  <c r="AO282" i="20"/>
  <c r="AO152" i="20"/>
  <c r="AO160" i="20"/>
  <c r="BG19" i="20"/>
  <c r="BG38" i="20"/>
  <c r="BG229" i="20"/>
  <c r="BG133" i="20"/>
  <c r="BG81" i="20"/>
  <c r="BG135" i="20"/>
  <c r="BG136" i="20"/>
  <c r="BG59" i="20"/>
  <c r="BG50" i="20"/>
  <c r="BG60" i="20"/>
  <c r="BG43" i="20"/>
  <c r="BG104" i="20"/>
  <c r="BG42" i="20"/>
  <c r="BG99" i="20"/>
  <c r="BG138" i="20"/>
  <c r="BG10" i="20"/>
  <c r="BG3" i="20"/>
  <c r="BG51" i="20"/>
  <c r="BG233" i="20"/>
  <c r="BG8" i="20"/>
  <c r="BG15" i="20"/>
  <c r="BG283" i="20"/>
  <c r="BG12" i="20"/>
  <c r="BG161" i="20"/>
  <c r="BG56" i="20"/>
  <c r="BG145" i="20"/>
  <c r="BG134" i="20"/>
  <c r="BG52" i="20"/>
  <c r="BG23" i="20"/>
  <c r="BG31" i="20"/>
  <c r="BG40" i="20"/>
  <c r="BG21" i="20"/>
  <c r="BG126" i="20"/>
  <c r="BG18" i="20"/>
  <c r="BG48" i="20"/>
  <c r="BG33" i="20"/>
  <c r="BG139" i="20"/>
  <c r="BG54" i="20"/>
  <c r="BG68" i="20"/>
  <c r="BG95" i="20"/>
  <c r="BG97" i="20"/>
  <c r="BG13" i="20"/>
  <c r="BG29" i="20"/>
  <c r="BG63" i="20"/>
  <c r="BG170" i="20"/>
  <c r="BG110" i="20"/>
  <c r="BG84" i="20"/>
  <c r="BG70" i="20"/>
  <c r="BG173" i="20"/>
  <c r="BG177" i="20"/>
  <c r="BG181" i="20"/>
  <c r="BG184" i="20"/>
  <c r="BG188" i="20"/>
  <c r="BG192" i="20"/>
  <c r="BG195" i="20"/>
  <c r="BG199" i="20"/>
  <c r="BG203" i="20"/>
  <c r="BG207" i="20"/>
  <c r="BG211" i="20"/>
  <c r="BG215" i="20"/>
  <c r="BG223" i="20"/>
  <c r="BG235" i="20"/>
  <c r="BG86" i="20"/>
  <c r="BG241" i="20"/>
  <c r="BG245" i="20"/>
  <c r="BG253" i="20"/>
  <c r="BG257" i="20"/>
  <c r="BG260" i="20"/>
  <c r="BG264" i="20"/>
  <c r="BG272" i="20"/>
  <c r="BG276" i="20"/>
  <c r="BG280" i="20"/>
  <c r="BG285" i="20"/>
  <c r="BG151" i="20"/>
  <c r="BG25" i="20"/>
  <c r="BG20" i="20"/>
  <c r="BG130" i="20"/>
  <c r="BG35" i="20"/>
  <c r="BG36" i="20"/>
  <c r="BG100" i="20"/>
  <c r="BG45" i="20"/>
  <c r="BG85" i="20"/>
  <c r="BG53" i="20"/>
  <c r="BG163" i="20"/>
  <c r="BG167" i="20"/>
  <c r="BG96" i="20"/>
  <c r="BG98" i="20"/>
  <c r="BG168" i="20"/>
  <c r="BG58" i="20"/>
  <c r="BG155" i="20"/>
  <c r="BG105" i="20"/>
  <c r="BG67" i="20"/>
  <c r="BG27" i="20"/>
  <c r="BG76" i="20"/>
  <c r="BG174" i="20"/>
  <c r="BG178" i="20"/>
  <c r="BG185" i="20"/>
  <c r="BG189" i="20"/>
  <c r="BG193" i="20"/>
  <c r="BG196" i="20"/>
  <c r="BG200" i="20"/>
  <c r="BG204" i="20"/>
  <c r="BG208" i="20"/>
  <c r="BG212" i="20"/>
  <c r="BG216" i="20"/>
  <c r="BG220" i="20"/>
  <c r="BG224" i="20"/>
  <c r="BG158" i="20"/>
  <c r="BG231" i="20"/>
  <c r="BG246" i="20"/>
  <c r="BG250" i="20"/>
  <c r="BG254" i="20"/>
  <c r="BG258" i="20"/>
  <c r="BG261" i="20"/>
  <c r="BG265" i="20"/>
  <c r="BG269" i="20"/>
  <c r="BG273" i="20"/>
  <c r="BG277" i="20"/>
  <c r="BG281" i="20"/>
  <c r="BG152" i="20"/>
  <c r="BG160" i="20"/>
  <c r="BG22" i="20"/>
  <c r="BG61" i="20"/>
  <c r="BG34" i="20"/>
  <c r="BG32" i="20"/>
  <c r="BG47" i="20"/>
  <c r="BG49" i="20"/>
  <c r="BG162" i="20"/>
  <c r="BG164" i="20"/>
  <c r="BG166" i="20"/>
  <c r="BG14" i="20"/>
  <c r="BG137" i="20"/>
  <c r="BG87" i="20"/>
  <c r="BG80" i="20"/>
  <c r="BG75" i="20"/>
  <c r="BG30" i="20"/>
  <c r="BG171" i="20"/>
  <c r="BG111" i="20"/>
  <c r="BG91" i="20"/>
  <c r="BG72" i="20"/>
  <c r="BG175" i="20"/>
  <c r="BG182" i="20"/>
  <c r="BG186" i="20"/>
  <c r="BG132" i="20"/>
  <c r="BG197" i="20"/>
  <c r="BG205" i="20"/>
  <c r="BG209" i="20"/>
  <c r="BG217" i="20"/>
  <c r="BG221" i="20"/>
  <c r="BG225" i="20"/>
  <c r="BG228" i="20"/>
  <c r="BG232" i="20"/>
  <c r="BG148" i="20"/>
  <c r="BG251" i="20"/>
  <c r="BG255" i="20"/>
  <c r="BG259" i="20"/>
  <c r="BG266" i="20"/>
  <c r="BG270" i="20"/>
  <c r="BG274" i="20"/>
  <c r="BG282" i="20"/>
  <c r="BG287" i="20"/>
  <c r="BG159" i="20"/>
  <c r="BG153" i="20"/>
  <c r="BG157" i="20"/>
  <c r="BG11" i="20"/>
  <c r="BG44" i="20"/>
  <c r="BG121" i="20"/>
  <c r="BG77" i="20"/>
  <c r="BG62" i="20"/>
  <c r="BG9" i="20"/>
  <c r="BG165" i="20"/>
  <c r="BG78" i="20"/>
  <c r="BG55" i="20"/>
  <c r="BG41" i="20"/>
  <c r="BG17" i="20"/>
  <c r="BG64" i="20"/>
  <c r="BG79" i="20"/>
  <c r="BG169" i="20"/>
  <c r="BG57" i="20"/>
  <c r="BG24" i="20"/>
  <c r="BG7" i="20"/>
  <c r="BG66" i="20"/>
  <c r="BG156" i="20"/>
  <c r="BG172" i="20"/>
  <c r="BG176" i="20"/>
  <c r="BG180" i="20"/>
  <c r="BG183" i="20"/>
  <c r="BG187" i="20"/>
  <c r="BG191" i="20"/>
  <c r="BG194" i="20"/>
  <c r="BG198" i="20"/>
  <c r="BG202" i="20"/>
  <c r="BG210" i="20"/>
  <c r="BG214" i="20"/>
  <c r="BG218" i="20"/>
  <c r="BG226" i="20"/>
  <c r="BG74" i="20"/>
  <c r="BG234" i="20"/>
  <c r="BG240" i="20"/>
  <c r="BG248" i="20"/>
  <c r="BG252" i="20"/>
  <c r="BG256" i="20"/>
  <c r="BG142" i="20"/>
  <c r="BG263" i="20"/>
  <c r="BG267" i="20"/>
  <c r="BG271" i="20"/>
  <c r="BG279" i="20"/>
  <c r="BG284" i="20"/>
  <c r="BG150" i="20"/>
  <c r="BG149" i="20"/>
  <c r="BG83" i="20"/>
  <c r="BY156" i="20"/>
  <c r="BY84" i="20"/>
  <c r="BY57" i="20"/>
  <c r="BY110" i="20"/>
  <c r="BY105" i="20"/>
  <c r="BY81" i="20"/>
  <c r="BY258" i="20"/>
  <c r="BY143" i="20"/>
  <c r="BY26" i="20"/>
  <c r="BY8" i="20"/>
  <c r="BY21" i="20"/>
  <c r="BY56" i="20"/>
  <c r="BY85" i="20"/>
  <c r="BY68" i="20"/>
  <c r="BY98" i="20"/>
  <c r="BY24" i="20"/>
  <c r="BY172" i="20"/>
  <c r="BY176" i="20"/>
  <c r="BY180" i="20"/>
  <c r="BY183" i="20"/>
  <c r="BY187" i="20"/>
  <c r="BY191" i="20"/>
  <c r="BY194" i="20"/>
  <c r="BY198" i="20"/>
  <c r="BY202" i="20"/>
  <c r="BY210" i="20"/>
  <c r="BY214" i="20"/>
  <c r="BY218" i="20"/>
  <c r="BY226" i="20"/>
  <c r="BY234" i="20"/>
  <c r="BY240" i="20"/>
  <c r="BY248" i="20"/>
  <c r="BY252" i="20"/>
  <c r="BY256" i="20"/>
  <c r="BY263" i="20"/>
  <c r="BY267" i="20"/>
  <c r="BY271" i="20"/>
  <c r="BY279" i="20"/>
  <c r="BY283" i="20"/>
  <c r="BY287" i="20"/>
  <c r="BY150" i="20"/>
  <c r="BY149" i="20"/>
  <c r="BY83" i="20"/>
  <c r="BY158" i="20"/>
  <c r="BY17" i="20"/>
  <c r="BY91" i="20"/>
  <c r="BY63" i="20"/>
  <c r="BY67" i="20"/>
  <c r="BY104" i="20"/>
  <c r="BY76" i="20"/>
  <c r="BY111" i="20"/>
  <c r="BY80" i="20"/>
  <c r="BY6" i="20"/>
  <c r="BY31" i="20"/>
  <c r="BY35" i="20"/>
  <c r="BY51" i="20"/>
  <c r="BY52" i="20"/>
  <c r="BY164" i="20"/>
  <c r="BY95" i="20"/>
  <c r="BY87" i="20"/>
  <c r="BY170" i="20"/>
  <c r="BY173" i="20"/>
  <c r="BY177" i="20"/>
  <c r="BY181" i="20"/>
  <c r="BY184" i="20"/>
  <c r="BY188" i="20"/>
  <c r="BY192" i="20"/>
  <c r="BY195" i="20"/>
  <c r="BY199" i="20"/>
  <c r="BY203" i="20"/>
  <c r="BY207" i="20"/>
  <c r="BY211" i="20"/>
  <c r="BY215" i="20"/>
  <c r="BY223" i="20"/>
  <c r="BY231" i="20"/>
  <c r="BY235" i="20"/>
  <c r="BY86" i="20"/>
  <c r="BY241" i="20"/>
  <c r="BY245" i="20"/>
  <c r="BY253" i="20"/>
  <c r="BY260" i="20"/>
  <c r="BY264" i="20"/>
  <c r="BY272" i="20"/>
  <c r="BY276" i="20"/>
  <c r="BY280" i="20"/>
  <c r="BY284" i="20"/>
  <c r="BY151" i="20"/>
  <c r="BY25" i="20"/>
  <c r="BY79" i="20"/>
  <c r="BY7" i="20"/>
  <c r="BY14" i="20"/>
  <c r="BY27" i="20"/>
  <c r="BY60" i="20"/>
  <c r="BY71" i="20"/>
  <c r="BY75" i="20"/>
  <c r="BY257" i="20"/>
  <c r="BY142" i="20"/>
  <c r="BY99" i="20"/>
  <c r="BY138" i="20"/>
  <c r="BY19" i="20"/>
  <c r="BY44" i="20"/>
  <c r="BY34" i="20"/>
  <c r="BY50" i="20"/>
  <c r="BY145" i="20"/>
  <c r="BY163" i="20"/>
  <c r="BY96" i="20"/>
  <c r="BY168" i="20"/>
  <c r="BY171" i="20"/>
  <c r="BY174" i="20"/>
  <c r="BY178" i="20"/>
  <c r="BY185" i="20"/>
  <c r="BY189" i="20"/>
  <c r="BY193" i="20"/>
  <c r="BY196" i="20"/>
  <c r="BY200" i="20"/>
  <c r="BY204" i="20"/>
  <c r="BY208" i="20"/>
  <c r="BY212" i="20"/>
  <c r="BY216" i="20"/>
  <c r="BY220" i="20"/>
  <c r="BY224" i="20"/>
  <c r="BY228" i="20"/>
  <c r="BY232" i="20"/>
  <c r="BY246" i="20"/>
  <c r="BY250" i="20"/>
  <c r="BY254" i="20"/>
  <c r="BY261" i="20"/>
  <c r="BY265" i="20"/>
  <c r="BY269" i="20"/>
  <c r="BY273" i="20"/>
  <c r="BY277" i="20"/>
  <c r="BY281" i="20"/>
  <c r="BY285" i="20"/>
  <c r="BY152" i="20"/>
  <c r="BY160" i="20"/>
  <c r="BY13" i="20"/>
  <c r="BY159" i="20"/>
  <c r="BY29" i="20"/>
  <c r="BY58" i="20"/>
  <c r="BY155" i="20"/>
  <c r="BY74" i="20"/>
  <c r="BY70" i="20"/>
  <c r="BY259" i="20"/>
  <c r="BY66" i="20"/>
  <c r="BY3" i="20"/>
  <c r="BY15" i="20"/>
  <c r="BY121" i="20"/>
  <c r="BY126" i="20"/>
  <c r="BY100" i="20"/>
  <c r="BY33" i="20"/>
  <c r="BY41" i="20"/>
  <c r="BY97" i="20"/>
  <c r="BY30" i="20"/>
  <c r="BY72" i="20"/>
  <c r="BY175" i="20"/>
  <c r="BY182" i="20"/>
  <c r="BY186" i="20"/>
  <c r="BY132" i="20"/>
  <c r="BY197" i="20"/>
  <c r="BY205" i="20"/>
  <c r="BY209" i="20"/>
  <c r="BY217" i="20"/>
  <c r="BY221" i="20"/>
  <c r="BY225" i="20"/>
  <c r="BY229" i="20"/>
  <c r="BY233" i="20"/>
  <c r="BY148" i="20"/>
  <c r="BY251" i="20"/>
  <c r="BY255" i="20"/>
  <c r="BY266" i="20"/>
  <c r="BY270" i="20"/>
  <c r="BY274" i="20"/>
  <c r="BY282" i="20"/>
  <c r="BY153" i="20"/>
  <c r="BY157" i="20"/>
  <c r="Z4" i="20"/>
  <c r="Z5" i="20"/>
  <c r="Z20" i="20"/>
  <c r="Z180" i="20"/>
  <c r="Z6" i="20"/>
  <c r="Z135" i="20"/>
  <c r="Z121" i="20"/>
  <c r="Z36" i="20"/>
  <c r="Z51" i="20"/>
  <c r="Z52" i="20"/>
  <c r="Z45" i="20"/>
  <c r="Z42" i="20"/>
  <c r="Z10" i="20"/>
  <c r="Z133" i="20"/>
  <c r="Z13" i="20"/>
  <c r="Z75" i="20"/>
  <c r="Z155" i="20"/>
  <c r="Z105" i="20"/>
  <c r="Z27" i="20"/>
  <c r="Z76" i="20"/>
  <c r="Z174" i="20"/>
  <c r="Z178" i="20"/>
  <c r="Z182" i="20"/>
  <c r="Z186" i="20"/>
  <c r="Z132" i="20"/>
  <c r="Z197" i="20"/>
  <c r="Z207" i="20"/>
  <c r="Z211" i="20"/>
  <c r="Z216" i="20"/>
  <c r="Z220" i="20"/>
  <c r="Z226" i="20"/>
  <c r="Z240" i="20"/>
  <c r="Z253" i="20"/>
  <c r="Z142" i="20"/>
  <c r="Z264" i="20"/>
  <c r="Z272" i="20"/>
  <c r="Z277" i="20"/>
  <c r="Z281" i="20"/>
  <c r="Z285" i="20"/>
  <c r="Z151" i="20"/>
  <c r="Z25" i="20"/>
  <c r="Z19" i="20"/>
  <c r="Z8" i="20"/>
  <c r="Z23" i="20"/>
  <c r="Z59" i="20"/>
  <c r="Z50" i="20"/>
  <c r="Z145" i="20"/>
  <c r="Z49" i="20"/>
  <c r="Z78" i="20"/>
  <c r="Z41" i="20"/>
  <c r="Z14" i="20"/>
  <c r="Z168" i="20"/>
  <c r="Z81" i="20"/>
  <c r="Z30" i="20"/>
  <c r="Z171" i="20"/>
  <c r="Z91" i="20"/>
  <c r="Z72" i="20"/>
  <c r="Z175" i="20"/>
  <c r="Z183" i="20"/>
  <c r="Z187" i="20"/>
  <c r="Z191" i="20"/>
  <c r="Z194" i="20"/>
  <c r="Z198" i="20"/>
  <c r="Z202" i="20"/>
  <c r="Z208" i="20"/>
  <c r="Z212" i="20"/>
  <c r="Z217" i="20"/>
  <c r="Z231" i="20"/>
  <c r="Z241" i="20"/>
  <c r="Z245" i="20"/>
  <c r="Z250" i="20"/>
  <c r="Z254" i="20"/>
  <c r="Z260" i="20"/>
  <c r="Z265" i="20"/>
  <c r="Z269" i="20"/>
  <c r="Z273" i="20"/>
  <c r="Z282" i="20"/>
  <c r="Z15" i="20"/>
  <c r="Z31" i="20"/>
  <c r="Z77" i="20"/>
  <c r="Z62" i="20"/>
  <c r="Z47" i="20"/>
  <c r="Z9" i="20"/>
  <c r="Z165" i="20"/>
  <c r="Z139" i="20"/>
  <c r="Z167" i="20"/>
  <c r="Z17" i="20"/>
  <c r="Z80" i="20"/>
  <c r="Z99" i="20"/>
  <c r="Z24" i="20"/>
  <c r="Z7" i="20"/>
  <c r="Z156" i="20"/>
  <c r="Z172" i="20"/>
  <c r="Z176" i="20"/>
  <c r="Z181" i="20"/>
  <c r="Z184" i="20"/>
  <c r="Z188" i="20"/>
  <c r="Z192" i="20"/>
  <c r="Z195" i="20"/>
  <c r="Z199" i="20"/>
  <c r="Z203" i="20"/>
  <c r="Z209" i="20"/>
  <c r="Z218" i="20"/>
  <c r="Z223" i="20"/>
  <c r="Z158" i="20"/>
  <c r="Z233" i="20"/>
  <c r="Z246" i="20"/>
  <c r="Z251" i="20"/>
  <c r="Z255" i="20"/>
  <c r="Z266" i="20"/>
  <c r="Z270" i="20"/>
  <c r="Z279" i="20"/>
  <c r="Z283" i="20"/>
  <c r="Z287" i="20"/>
  <c r="Z159" i="20"/>
  <c r="Z153" i="20"/>
  <c r="Z157" i="20"/>
  <c r="Z3" i="20"/>
  <c r="Z18" i="20"/>
  <c r="Z163" i="20"/>
  <c r="Z63" i="20"/>
  <c r="Z173" i="20"/>
  <c r="Z185" i="20"/>
  <c r="Z196" i="20"/>
  <c r="Z210" i="20"/>
  <c r="Z258" i="20"/>
  <c r="Z152" i="20"/>
  <c r="Z56" i="20"/>
  <c r="Z134" i="20"/>
  <c r="Z170" i="20"/>
  <c r="Z177" i="20"/>
  <c r="Z189" i="20"/>
  <c r="Z200" i="20"/>
  <c r="Z225" i="20"/>
  <c r="Z235" i="20"/>
  <c r="Z271" i="20"/>
  <c r="Z280" i="20"/>
  <c r="Z149" i="20"/>
  <c r="Z44" i="20"/>
  <c r="Z48" i="20"/>
  <c r="Z64" i="20"/>
  <c r="Z111" i="20"/>
  <c r="Z215" i="20"/>
  <c r="Z263" i="20"/>
  <c r="Z284" i="20"/>
  <c r="Z160" i="20"/>
  <c r="Z126" i="20"/>
  <c r="Z162" i="20"/>
  <c r="Z169" i="20"/>
  <c r="Z70" i="20"/>
  <c r="Z193" i="20"/>
  <c r="Z229" i="20"/>
  <c r="Z252" i="20"/>
  <c r="Z267" i="20"/>
  <c r="Z276" i="20"/>
  <c r="Z150" i="20"/>
  <c r="Z83" i="20"/>
  <c r="AR5" i="20"/>
  <c r="AR136" i="20"/>
  <c r="AR40" i="20"/>
  <c r="AR53" i="20"/>
  <c r="AR23" i="20"/>
  <c r="AR20" i="20"/>
  <c r="AR130" i="20"/>
  <c r="AR38" i="20"/>
  <c r="AR36" i="20"/>
  <c r="AR76" i="20"/>
  <c r="AR42" i="20"/>
  <c r="AR74" i="20"/>
  <c r="AR259" i="20"/>
  <c r="AR67" i="20"/>
  <c r="AR135" i="20"/>
  <c r="AR11" i="20"/>
  <c r="AR32" i="20"/>
  <c r="AR47" i="20"/>
  <c r="AR59" i="20"/>
  <c r="AR4" i="20"/>
  <c r="AR70" i="20"/>
  <c r="AR58" i="20"/>
  <c r="AR161" i="20"/>
  <c r="AR31" i="20"/>
  <c r="AR35" i="20"/>
  <c r="AR50" i="20"/>
  <c r="AR145" i="20"/>
  <c r="AR49" i="20"/>
  <c r="AR43" i="20"/>
  <c r="AR10" i="20"/>
  <c r="AR167" i="20"/>
  <c r="AR17" i="20"/>
  <c r="AR64" i="20"/>
  <c r="AR13" i="20"/>
  <c r="AR29" i="20"/>
  <c r="AR63" i="20"/>
  <c r="AR170" i="20"/>
  <c r="AR110" i="20"/>
  <c r="AR156" i="20"/>
  <c r="AR175" i="20"/>
  <c r="AR182" i="20"/>
  <c r="AR186" i="20"/>
  <c r="AR132" i="20"/>
  <c r="AR197" i="20"/>
  <c r="AR202" i="20"/>
  <c r="AR210" i="20"/>
  <c r="AR214" i="20"/>
  <c r="AR218" i="20"/>
  <c r="AR226" i="20"/>
  <c r="AR229" i="20"/>
  <c r="AR233" i="20"/>
  <c r="AR148" i="20"/>
  <c r="AR251" i="20"/>
  <c r="AR255" i="20"/>
  <c r="AR142" i="20"/>
  <c r="AR263" i="20"/>
  <c r="AR267" i="20"/>
  <c r="AR271" i="20"/>
  <c r="AR279" i="20"/>
  <c r="AR284" i="20"/>
  <c r="AR150" i="20"/>
  <c r="AR149" i="20"/>
  <c r="AR83" i="20"/>
  <c r="AR22" i="20"/>
  <c r="AR78" i="20"/>
  <c r="AR281" i="20"/>
  <c r="AR66" i="20"/>
  <c r="AR77" i="20"/>
  <c r="AR6" i="20"/>
  <c r="AR44" i="20"/>
  <c r="AR34" i="20"/>
  <c r="AR100" i="20"/>
  <c r="AR9" i="20"/>
  <c r="AR165" i="20"/>
  <c r="AR139" i="20"/>
  <c r="AR166" i="20"/>
  <c r="AR134" i="20"/>
  <c r="AR95" i="20"/>
  <c r="AR97" i="20"/>
  <c r="AR168" i="20"/>
  <c r="AR75" i="20"/>
  <c r="AR155" i="20"/>
  <c r="AR105" i="20"/>
  <c r="AR111" i="20"/>
  <c r="AR72" i="20"/>
  <c r="AR176" i="20"/>
  <c r="AR180" i="20"/>
  <c r="AR183" i="20"/>
  <c r="AR187" i="20"/>
  <c r="AR191" i="20"/>
  <c r="AR194" i="20"/>
  <c r="AR199" i="20"/>
  <c r="AR203" i="20"/>
  <c r="AR207" i="20"/>
  <c r="AR211" i="20"/>
  <c r="AR215" i="20"/>
  <c r="AR223" i="20"/>
  <c r="AR234" i="20"/>
  <c r="AR240" i="20"/>
  <c r="AR248" i="20"/>
  <c r="AR252" i="20"/>
  <c r="AR256" i="20"/>
  <c r="AR260" i="20"/>
  <c r="AR264" i="20"/>
  <c r="AR272" i="20"/>
  <c r="AR276" i="20"/>
  <c r="AR280" i="20"/>
  <c r="AR285" i="20"/>
  <c r="AR151" i="20"/>
  <c r="AR25" i="20"/>
  <c r="AR18" i="20"/>
  <c r="AR198" i="20"/>
  <c r="AR62" i="20"/>
  <c r="AR19" i="20"/>
  <c r="AR121" i="20"/>
  <c r="AR126" i="20"/>
  <c r="AR56" i="20"/>
  <c r="AR48" i="20"/>
  <c r="AR85" i="20"/>
  <c r="AR55" i="20"/>
  <c r="AR41" i="20"/>
  <c r="AR133" i="20"/>
  <c r="AR96" i="20"/>
  <c r="AR98" i="20"/>
  <c r="AR80" i="20"/>
  <c r="AR81" i="20"/>
  <c r="AR30" i="20"/>
  <c r="AR171" i="20"/>
  <c r="AR27" i="20"/>
  <c r="AR173" i="20"/>
  <c r="AR177" i="20"/>
  <c r="AR181" i="20"/>
  <c r="AR184" i="20"/>
  <c r="AR188" i="20"/>
  <c r="AR192" i="20"/>
  <c r="AR195" i="20"/>
  <c r="AR200" i="20"/>
  <c r="AR204" i="20"/>
  <c r="AR208" i="20"/>
  <c r="AR212" i="20"/>
  <c r="AR216" i="20"/>
  <c r="AR220" i="20"/>
  <c r="AR224" i="20"/>
  <c r="AR158" i="20"/>
  <c r="AR231" i="20"/>
  <c r="AR235" i="20"/>
  <c r="AR86" i="20"/>
  <c r="AR241" i="20"/>
  <c r="AR245" i="20"/>
  <c r="AR253" i="20"/>
  <c r="AR257" i="20"/>
  <c r="AR261" i="20"/>
  <c r="AR265" i="20"/>
  <c r="AR269" i="20"/>
  <c r="AR273" i="20"/>
  <c r="AR277" i="20"/>
  <c r="AR282" i="20"/>
  <c r="AR152" i="20"/>
  <c r="AR160" i="20"/>
  <c r="AR12" i="20"/>
  <c r="AR54" i="20"/>
  <c r="AR172" i="20"/>
  <c r="AR57" i="20"/>
  <c r="AR61" i="20"/>
  <c r="AR15" i="20"/>
  <c r="AR21" i="20"/>
  <c r="AR51" i="20"/>
  <c r="AR52" i="20"/>
  <c r="AR45" i="20"/>
  <c r="AR162" i="20"/>
  <c r="AR163" i="20"/>
  <c r="AR68" i="20"/>
  <c r="AR14" i="20"/>
  <c r="AR137" i="20"/>
  <c r="AR87" i="20"/>
  <c r="AR169" i="20"/>
  <c r="AR99" i="20"/>
  <c r="AR24" i="20"/>
  <c r="AR7" i="20"/>
  <c r="AR91" i="20"/>
  <c r="AR174" i="20"/>
  <c r="AR178" i="20"/>
  <c r="AR185" i="20"/>
  <c r="AR189" i="20"/>
  <c r="AR193" i="20"/>
  <c r="AR196" i="20"/>
  <c r="AR205" i="20"/>
  <c r="AR209" i="20"/>
  <c r="AR217" i="20"/>
  <c r="AR221" i="20"/>
  <c r="AR225" i="20"/>
  <c r="AR228" i="20"/>
  <c r="AR232" i="20"/>
  <c r="AR246" i="20"/>
  <c r="AR250" i="20"/>
  <c r="AR254" i="20"/>
  <c r="AR258" i="20"/>
  <c r="AR266" i="20"/>
  <c r="AR270" i="20"/>
  <c r="AR274" i="20"/>
  <c r="AR283" i="20"/>
  <c r="AR287" i="20"/>
  <c r="AR159" i="20"/>
  <c r="AR153" i="20"/>
  <c r="AR157" i="20"/>
  <c r="BN40" i="20"/>
  <c r="BN137" i="20"/>
  <c r="BN19" i="20"/>
  <c r="BN126" i="20"/>
  <c r="BN35" i="20"/>
  <c r="BN31" i="20"/>
  <c r="BN10" i="20"/>
  <c r="BN26" i="20"/>
  <c r="BN36" i="20"/>
  <c r="BN59" i="20"/>
  <c r="BN50" i="20"/>
  <c r="BN48" i="20"/>
  <c r="BN60" i="20"/>
  <c r="BN45" i="20"/>
  <c r="BN134" i="20"/>
  <c r="BN86" i="20"/>
  <c r="BN42" i="20"/>
  <c r="BN81" i="20"/>
  <c r="BN5" i="20"/>
  <c r="BN21" i="20"/>
  <c r="BN18" i="20"/>
  <c r="BN139" i="20"/>
  <c r="BN54" i="20"/>
  <c r="BN17" i="20"/>
  <c r="BN80" i="20"/>
  <c r="BN57" i="20"/>
  <c r="BN105" i="20"/>
  <c r="BN67" i="20"/>
  <c r="BN71" i="20"/>
  <c r="BN72" i="20"/>
  <c r="BN175" i="20"/>
  <c r="BN182" i="20"/>
  <c r="BN186" i="20"/>
  <c r="BN132" i="20"/>
  <c r="BN197" i="20"/>
  <c r="BN205" i="20"/>
  <c r="BN209" i="20"/>
  <c r="BN217" i="20"/>
  <c r="BN221" i="20"/>
  <c r="BN225" i="20"/>
  <c r="BN228" i="20"/>
  <c r="BN231" i="20"/>
  <c r="BN235" i="20"/>
  <c r="BN246" i="20"/>
  <c r="BN250" i="20"/>
  <c r="BN254" i="20"/>
  <c r="BN258" i="20"/>
  <c r="BN261" i="20"/>
  <c r="BN265" i="20"/>
  <c r="BN269" i="20"/>
  <c r="BN273" i="20"/>
  <c r="BN277" i="20"/>
  <c r="BN281" i="20"/>
  <c r="BN285" i="20"/>
  <c r="BN151" i="20"/>
  <c r="BN25" i="20"/>
  <c r="BN7" i="20"/>
  <c r="BN85" i="20"/>
  <c r="BN96" i="20"/>
  <c r="BN47" i="20"/>
  <c r="BN51" i="20"/>
  <c r="BN145" i="20"/>
  <c r="BN43" i="20"/>
  <c r="BN104" i="20"/>
  <c r="BN165" i="20"/>
  <c r="BN44" i="20"/>
  <c r="BN34" i="20"/>
  <c r="BN111" i="20"/>
  <c r="BN64" i="20"/>
  <c r="BN99" i="20"/>
  <c r="BN52" i="20"/>
  <c r="BN23" i="20"/>
  <c r="BN4" i="20"/>
  <c r="BN77" i="20"/>
  <c r="BN33" i="20"/>
  <c r="BN53" i="20"/>
  <c r="BN163" i="20"/>
  <c r="BN79" i="20"/>
  <c r="BN29" i="20"/>
  <c r="BN63" i="20"/>
  <c r="BN138" i="20"/>
  <c r="BN84" i="20"/>
  <c r="BN156" i="20"/>
  <c r="BN172" i="20"/>
  <c r="BN176" i="20"/>
  <c r="BN180" i="20"/>
  <c r="BN183" i="20"/>
  <c r="BN187" i="20"/>
  <c r="BN191" i="20"/>
  <c r="BN194" i="20"/>
  <c r="BN198" i="20"/>
  <c r="BN202" i="20"/>
  <c r="BN210" i="20"/>
  <c r="BN214" i="20"/>
  <c r="BN218" i="20"/>
  <c r="BN226" i="20"/>
  <c r="BN229" i="20"/>
  <c r="BN232" i="20"/>
  <c r="BN148" i="20"/>
  <c r="BN251" i="20"/>
  <c r="BN255" i="20"/>
  <c r="BN259" i="20"/>
  <c r="BN266" i="20"/>
  <c r="BN270" i="20"/>
  <c r="BN274" i="20"/>
  <c r="BN282" i="20"/>
  <c r="BN152" i="20"/>
  <c r="BN160" i="20"/>
  <c r="BN61" i="20"/>
  <c r="BN3" i="20"/>
  <c r="BN98" i="20"/>
  <c r="BN22" i="20"/>
  <c r="BN97" i="20"/>
  <c r="BN155" i="20"/>
  <c r="BN49" i="20"/>
  <c r="BN87" i="20"/>
  <c r="BN8" i="20"/>
  <c r="BN20" i="20"/>
  <c r="BN32" i="20"/>
  <c r="BN162" i="20"/>
  <c r="BN164" i="20"/>
  <c r="BN41" i="20"/>
  <c r="BN13" i="20"/>
  <c r="BN58" i="20"/>
  <c r="BN30" i="20"/>
  <c r="BN171" i="20"/>
  <c r="BN27" i="20"/>
  <c r="BN76" i="20"/>
  <c r="BN173" i="20"/>
  <c r="BN177" i="20"/>
  <c r="BN181" i="20"/>
  <c r="BN184" i="20"/>
  <c r="BN188" i="20"/>
  <c r="BN192" i="20"/>
  <c r="BN195" i="20"/>
  <c r="BN199" i="20"/>
  <c r="BN203" i="20"/>
  <c r="BN207" i="20"/>
  <c r="BN211" i="20"/>
  <c r="BN215" i="20"/>
  <c r="BN223" i="20"/>
  <c r="BN74" i="20"/>
  <c r="BN233" i="20"/>
  <c r="BN240" i="20"/>
  <c r="BN248" i="20"/>
  <c r="BN252" i="20"/>
  <c r="BN256" i="20"/>
  <c r="BN142" i="20"/>
  <c r="BN263" i="20"/>
  <c r="BN267" i="20"/>
  <c r="BN271" i="20"/>
  <c r="BN279" i="20"/>
  <c r="BN283" i="20"/>
  <c r="BN287" i="20"/>
  <c r="BN159" i="20"/>
  <c r="BN153" i="20"/>
  <c r="BN157" i="20"/>
  <c r="BN130" i="20"/>
  <c r="BN6" i="20"/>
  <c r="BN100" i="20"/>
  <c r="BN95" i="20"/>
  <c r="BN56" i="20"/>
  <c r="BN169" i="20"/>
  <c r="BN167" i="20"/>
  <c r="BN133" i="20"/>
  <c r="BN166" i="20"/>
  <c r="BN121" i="20"/>
  <c r="BN70" i="20"/>
  <c r="BN170" i="20"/>
  <c r="BN15" i="20"/>
  <c r="BN9" i="20"/>
  <c r="BN68" i="20"/>
  <c r="BN66" i="20"/>
  <c r="BN38" i="20"/>
  <c r="BN62" i="20"/>
  <c r="BN78" i="20"/>
  <c r="BN55" i="20"/>
  <c r="BN14" i="20"/>
  <c r="BN168" i="20"/>
  <c r="BN75" i="20"/>
  <c r="BN24" i="20"/>
  <c r="BN110" i="20"/>
  <c r="BN91" i="20"/>
  <c r="BN143" i="20"/>
  <c r="BN174" i="20"/>
  <c r="BN178" i="20"/>
  <c r="BN185" i="20"/>
  <c r="BN189" i="20"/>
  <c r="BN193" i="20"/>
  <c r="BN196" i="20"/>
  <c r="BN200" i="20"/>
  <c r="BN204" i="20"/>
  <c r="BN208" i="20"/>
  <c r="BN212" i="20"/>
  <c r="BN216" i="20"/>
  <c r="BN220" i="20"/>
  <c r="BN224" i="20"/>
  <c r="BN158" i="20"/>
  <c r="BN234" i="20"/>
  <c r="BN241" i="20"/>
  <c r="BN245" i="20"/>
  <c r="BN253" i="20"/>
  <c r="BN257" i="20"/>
  <c r="BN260" i="20"/>
  <c r="BN264" i="20"/>
  <c r="BN272" i="20"/>
  <c r="BN276" i="20"/>
  <c r="BN280" i="20"/>
  <c r="BN284" i="20"/>
  <c r="BN150" i="20"/>
  <c r="BN149" i="20"/>
  <c r="BN83" i="20"/>
  <c r="CH134" i="20"/>
  <c r="CH10" i="20"/>
  <c r="CH67" i="20"/>
  <c r="CH133" i="20"/>
  <c r="CH156" i="20"/>
  <c r="CH8" i="20"/>
  <c r="CH121" i="20"/>
  <c r="CH18" i="20"/>
  <c r="CH165" i="20"/>
  <c r="CH78" i="20"/>
  <c r="CH54" i="20"/>
  <c r="CH167" i="20"/>
  <c r="CH87" i="20"/>
  <c r="CH29" i="20"/>
  <c r="CH63" i="20"/>
  <c r="CH105" i="20"/>
  <c r="CH111" i="20"/>
  <c r="CH91" i="20"/>
  <c r="CH143" i="20"/>
  <c r="CH174" i="20"/>
  <c r="CH178" i="20"/>
  <c r="CH185" i="20"/>
  <c r="CH189" i="20"/>
  <c r="CH193" i="20"/>
  <c r="CH196" i="20"/>
  <c r="CH200" i="20"/>
  <c r="CH204" i="20"/>
  <c r="CH208" i="20"/>
  <c r="CH212" i="20"/>
  <c r="CH216" i="20"/>
  <c r="CH220" i="20"/>
  <c r="CH224" i="20"/>
  <c r="CH158" i="20"/>
  <c r="CH234" i="20"/>
  <c r="CH240" i="20"/>
  <c r="CH248" i="20"/>
  <c r="CH252" i="20"/>
  <c r="CH256" i="20"/>
  <c r="CH142" i="20"/>
  <c r="CH263" i="20"/>
  <c r="CH267" i="20"/>
  <c r="CH271" i="20"/>
  <c r="CH279" i="20"/>
  <c r="CH283" i="20"/>
  <c r="CH287" i="20"/>
  <c r="CH159" i="20"/>
  <c r="CH153" i="20"/>
  <c r="CH83" i="20"/>
  <c r="CH9" i="20"/>
  <c r="CH53" i="20"/>
  <c r="CH137" i="20"/>
  <c r="CH44" i="20"/>
  <c r="CH23" i="20"/>
  <c r="CH51" i="20"/>
  <c r="CH162" i="20"/>
  <c r="CH139" i="20"/>
  <c r="CH163" i="20"/>
  <c r="CH60" i="20"/>
  <c r="CH168" i="20"/>
  <c r="CH75" i="20"/>
  <c r="CH155" i="20"/>
  <c r="CH138" i="20"/>
  <c r="CH66" i="20"/>
  <c r="CH71" i="20"/>
  <c r="CH72" i="20"/>
  <c r="CH175" i="20"/>
  <c r="CH182" i="20"/>
  <c r="CH186" i="20"/>
  <c r="CH132" i="20"/>
  <c r="CH197" i="20"/>
  <c r="CH205" i="20"/>
  <c r="CH209" i="20"/>
  <c r="CH217" i="20"/>
  <c r="CH221" i="20"/>
  <c r="CH225" i="20"/>
  <c r="CH228" i="20"/>
  <c r="CH231" i="20"/>
  <c r="CH235" i="20"/>
  <c r="CH86" i="20"/>
  <c r="CH241" i="20"/>
  <c r="CH245" i="20"/>
  <c r="CH253" i="20"/>
  <c r="CH257" i="20"/>
  <c r="CH260" i="20"/>
  <c r="CH264" i="20"/>
  <c r="CH272" i="20"/>
  <c r="CH276" i="20"/>
  <c r="CH280" i="20"/>
  <c r="CH284" i="20"/>
  <c r="CH150" i="20"/>
  <c r="CH149" i="20"/>
  <c r="CH157" i="20"/>
  <c r="CH49" i="20"/>
  <c r="CH48" i="20"/>
  <c r="CH45" i="20"/>
  <c r="CH61" i="20"/>
  <c r="CH136" i="20"/>
  <c r="CH40" i="20"/>
  <c r="CH34" i="20"/>
  <c r="CH52" i="20"/>
  <c r="CH43" i="20"/>
  <c r="CH164" i="20"/>
  <c r="CH166" i="20"/>
  <c r="CH64" i="20"/>
  <c r="CH80" i="20"/>
  <c r="CH81" i="20"/>
  <c r="CH104" i="20"/>
  <c r="CH171" i="20"/>
  <c r="CH84" i="20"/>
  <c r="CH70" i="20"/>
  <c r="CH172" i="20"/>
  <c r="CH176" i="20"/>
  <c r="CH180" i="20"/>
  <c r="CH183" i="20"/>
  <c r="CH187" i="20"/>
  <c r="CH191" i="20"/>
  <c r="CH194" i="20"/>
  <c r="CH198" i="20"/>
  <c r="CH202" i="20"/>
  <c r="CH210" i="20"/>
  <c r="CH214" i="20"/>
  <c r="CH218" i="20"/>
  <c r="CH226" i="20"/>
  <c r="CH229" i="20"/>
  <c r="CH232" i="20"/>
  <c r="CH246" i="20"/>
  <c r="CH250" i="20"/>
  <c r="CH254" i="20"/>
  <c r="CH258" i="20"/>
  <c r="CH261" i="20"/>
  <c r="CH265" i="20"/>
  <c r="CH269" i="20"/>
  <c r="CH273" i="20"/>
  <c r="CH277" i="20"/>
  <c r="CH281" i="20"/>
  <c r="CH285" i="20"/>
  <c r="CH151" i="20"/>
  <c r="CH25" i="20"/>
  <c r="CH7" i="20"/>
  <c r="CH79" i="20"/>
  <c r="CH15" i="20"/>
  <c r="CH161" i="20"/>
  <c r="CH62" i="20"/>
  <c r="CH145" i="20"/>
  <c r="CH42" i="20"/>
  <c r="CH55" i="20"/>
  <c r="CH68" i="20"/>
  <c r="CH97" i="20"/>
  <c r="CH169" i="20"/>
  <c r="CH99" i="20"/>
  <c r="CH170" i="20"/>
  <c r="CH110" i="20"/>
  <c r="CH27" i="20"/>
  <c r="CH76" i="20"/>
  <c r="CH173" i="20"/>
  <c r="CH177" i="20"/>
  <c r="CH181" i="20"/>
  <c r="CH184" i="20"/>
  <c r="CH188" i="20"/>
  <c r="CH192" i="20"/>
  <c r="CH195" i="20"/>
  <c r="CH199" i="20"/>
  <c r="CH203" i="20"/>
  <c r="CH207" i="20"/>
  <c r="CH211" i="20"/>
  <c r="CH215" i="20"/>
  <c r="CH223" i="20"/>
  <c r="CH74" i="20"/>
  <c r="CH233" i="20"/>
  <c r="CH148" i="20"/>
  <c r="CH251" i="20"/>
  <c r="CH255" i="20"/>
  <c r="CH259" i="20"/>
  <c r="CH266" i="20"/>
  <c r="CH270" i="20"/>
  <c r="CH274" i="20"/>
  <c r="CH282" i="20"/>
  <c r="CH152" i="20"/>
  <c r="CH160" i="20"/>
  <c r="AE38" i="20"/>
  <c r="AE11" i="20"/>
  <c r="AE171" i="20"/>
  <c r="AE57" i="20"/>
  <c r="AE58" i="20"/>
  <c r="AE67" i="20"/>
  <c r="AE111" i="20"/>
  <c r="AE40" i="20"/>
  <c r="AE6" i="20"/>
  <c r="AE4" i="20"/>
  <c r="AE22" i="20"/>
  <c r="AE126" i="20"/>
  <c r="AE31" i="20"/>
  <c r="AE78" i="20"/>
  <c r="AE198" i="20"/>
  <c r="AE42" i="20"/>
  <c r="AE59" i="20"/>
  <c r="AE20" i="20"/>
  <c r="AE32" i="20"/>
  <c r="AE54" i="20"/>
  <c r="AE100" i="20"/>
  <c r="AE130" i="20"/>
  <c r="AE3" i="20"/>
  <c r="AE135" i="20"/>
  <c r="AE61" i="20"/>
  <c r="AE21" i="20"/>
  <c r="AE36" i="20"/>
  <c r="AE50" i="20"/>
  <c r="AE145" i="20"/>
  <c r="AE49" i="20"/>
  <c r="AE43" i="20"/>
  <c r="AE55" i="20"/>
  <c r="AE41" i="20"/>
  <c r="AE133" i="20"/>
  <c r="AE96" i="20"/>
  <c r="AE87" i="20"/>
  <c r="AE169" i="20"/>
  <c r="AE63" i="20"/>
  <c r="AE170" i="20"/>
  <c r="AE66" i="20"/>
  <c r="AE70" i="20"/>
  <c r="AE173" i="20"/>
  <c r="AE177" i="20"/>
  <c r="AE181" i="20"/>
  <c r="AE184" i="20"/>
  <c r="AE188" i="20"/>
  <c r="AE192" i="20"/>
  <c r="AE195" i="20"/>
  <c r="AE200" i="20"/>
  <c r="AE204" i="20"/>
  <c r="AE208" i="20"/>
  <c r="AE212" i="20"/>
  <c r="AE216" i="20"/>
  <c r="AE220" i="20"/>
  <c r="AE224" i="20"/>
  <c r="AE158" i="20"/>
  <c r="AE234" i="20"/>
  <c r="AE241" i="20"/>
  <c r="AE245" i="20"/>
  <c r="AE253" i="20"/>
  <c r="AE257" i="20"/>
  <c r="AE260" i="20"/>
  <c r="AE264" i="20"/>
  <c r="AE272" i="20"/>
  <c r="AE276" i="20"/>
  <c r="AE280" i="20"/>
  <c r="AE284" i="20"/>
  <c r="AE150" i="20"/>
  <c r="AE149" i="20"/>
  <c r="AE83" i="20"/>
  <c r="AE19" i="20"/>
  <c r="AE136" i="20"/>
  <c r="AE161" i="20"/>
  <c r="AE35" i="20"/>
  <c r="AE62" i="20"/>
  <c r="AE47" i="20"/>
  <c r="AE9" i="20"/>
  <c r="AE165" i="20"/>
  <c r="AE139" i="20"/>
  <c r="AE163" i="20"/>
  <c r="AE68" i="20"/>
  <c r="AE14" i="20"/>
  <c r="AE64" i="20"/>
  <c r="AE13" i="20"/>
  <c r="AE75" i="20"/>
  <c r="AE155" i="20"/>
  <c r="AE105" i="20"/>
  <c r="AE27" i="20"/>
  <c r="AE76" i="20"/>
  <c r="AE174" i="20"/>
  <c r="AE178" i="20"/>
  <c r="AE185" i="20"/>
  <c r="AE189" i="20"/>
  <c r="AE193" i="20"/>
  <c r="AE196" i="20"/>
  <c r="AE205" i="20"/>
  <c r="AE209" i="20"/>
  <c r="AE217" i="20"/>
  <c r="AE221" i="20"/>
  <c r="AE225" i="20"/>
  <c r="AE228" i="20"/>
  <c r="AE231" i="20"/>
  <c r="AE235" i="20"/>
  <c r="AE246" i="20"/>
  <c r="AE250" i="20"/>
  <c r="AE254" i="20"/>
  <c r="AE258" i="20"/>
  <c r="AE261" i="20"/>
  <c r="AE265" i="20"/>
  <c r="AE269" i="20"/>
  <c r="AE273" i="20"/>
  <c r="AE277" i="20"/>
  <c r="AE281" i="20"/>
  <c r="AE285" i="20"/>
  <c r="AE151" i="20"/>
  <c r="AE25" i="20"/>
  <c r="AE15" i="20"/>
  <c r="AE8" i="20"/>
  <c r="AE121" i="20"/>
  <c r="AE34" i="20"/>
  <c r="AE18" i="20"/>
  <c r="AE56" i="20"/>
  <c r="AE48" i="20"/>
  <c r="AE85" i="20"/>
  <c r="AE53" i="20"/>
  <c r="AE10" i="20"/>
  <c r="AE167" i="20"/>
  <c r="AE17" i="20"/>
  <c r="AE97" i="20"/>
  <c r="AE168" i="20"/>
  <c r="AE81" i="20"/>
  <c r="AE30" i="20"/>
  <c r="AE7" i="20"/>
  <c r="AE91" i="20"/>
  <c r="AE72" i="20"/>
  <c r="AE175" i="20"/>
  <c r="AE182" i="20"/>
  <c r="AE186" i="20"/>
  <c r="AE132" i="20"/>
  <c r="AE197" i="20"/>
  <c r="AE202" i="20"/>
  <c r="AE210" i="20"/>
  <c r="AE214" i="20"/>
  <c r="AE218" i="20"/>
  <c r="AE226" i="20"/>
  <c r="AE229" i="20"/>
  <c r="AE232" i="20"/>
  <c r="AE148" i="20"/>
  <c r="AE251" i="20"/>
  <c r="AE255" i="20"/>
  <c r="AE259" i="20"/>
  <c r="AE266" i="20"/>
  <c r="AE270" i="20"/>
  <c r="AE274" i="20"/>
  <c r="AE282" i="20"/>
  <c r="AE152" i="20"/>
  <c r="AE160" i="20"/>
  <c r="AE12" i="20"/>
  <c r="AE44" i="20"/>
  <c r="AE23" i="20"/>
  <c r="AE77" i="20"/>
  <c r="AE51" i="20"/>
  <c r="AE52" i="20"/>
  <c r="AE45" i="20"/>
  <c r="AE162" i="20"/>
  <c r="AE164" i="20"/>
  <c r="AE166" i="20"/>
  <c r="AE134" i="20"/>
  <c r="AE95" i="20"/>
  <c r="AE98" i="20"/>
  <c r="AE80" i="20"/>
  <c r="AE99" i="20"/>
  <c r="AE24" i="20"/>
  <c r="AE110" i="20"/>
  <c r="AE156" i="20"/>
  <c r="AE172" i="20"/>
  <c r="AE176" i="20"/>
  <c r="AE180" i="20"/>
  <c r="AE183" i="20"/>
  <c r="AE187" i="20"/>
  <c r="AE191" i="20"/>
  <c r="AE194" i="20"/>
  <c r="AE199" i="20"/>
  <c r="AE203" i="20"/>
  <c r="AE207" i="20"/>
  <c r="AE211" i="20"/>
  <c r="AE215" i="20"/>
  <c r="AE223" i="20"/>
  <c r="AE74" i="20"/>
  <c r="AE233" i="20"/>
  <c r="AE240" i="20"/>
  <c r="AE248" i="20"/>
  <c r="AE252" i="20"/>
  <c r="AE256" i="20"/>
  <c r="AE142" i="20"/>
  <c r="AE263" i="20"/>
  <c r="AE267" i="20"/>
  <c r="AE271" i="20"/>
  <c r="AE279" i="20"/>
  <c r="AE283" i="20"/>
  <c r="AE287" i="20"/>
  <c r="AE159" i="20"/>
  <c r="AE153" i="20"/>
  <c r="AE157" i="20"/>
  <c r="AV19" i="20"/>
  <c r="AV20" i="20"/>
  <c r="AV161" i="20"/>
  <c r="AV34" i="20"/>
  <c r="AV32" i="20"/>
  <c r="AV51" i="20"/>
  <c r="AV56" i="20"/>
  <c r="AV48" i="20"/>
  <c r="AV85" i="20"/>
  <c r="AV78" i="20"/>
  <c r="AV55" i="20"/>
  <c r="AV166" i="20"/>
  <c r="AV134" i="20"/>
  <c r="AV95" i="20"/>
  <c r="AV97" i="20"/>
  <c r="AV168" i="20"/>
  <c r="AV58" i="20"/>
  <c r="AV57" i="20"/>
  <c r="AV24" i="20"/>
  <c r="AV110" i="20"/>
  <c r="AV27" i="20"/>
  <c r="AV76" i="20"/>
  <c r="AV174" i="20"/>
  <c r="AV178" i="20"/>
  <c r="AV185" i="20"/>
  <c r="AV189" i="20"/>
  <c r="AV193" i="20"/>
  <c r="AV196" i="20"/>
  <c r="AV200" i="20"/>
  <c r="AV204" i="20"/>
  <c r="AV208" i="20"/>
  <c r="AV212" i="20"/>
  <c r="AV216" i="20"/>
  <c r="AV220" i="20"/>
  <c r="AV224" i="20"/>
  <c r="AV158" i="20"/>
  <c r="AV234" i="20"/>
  <c r="AV240" i="20"/>
  <c r="AV248" i="20"/>
  <c r="AV252" i="20"/>
  <c r="AV256" i="20"/>
  <c r="AV142" i="20"/>
  <c r="AV263" i="20"/>
  <c r="AV267" i="20"/>
  <c r="AV271" i="20"/>
  <c r="AV279" i="20"/>
  <c r="AV283" i="20"/>
  <c r="AV287" i="20"/>
  <c r="AV159" i="20"/>
  <c r="AV153" i="20"/>
  <c r="AV157" i="20"/>
  <c r="AV15" i="20"/>
  <c r="AV44" i="20"/>
  <c r="AV121" i="20"/>
  <c r="AV77" i="20"/>
  <c r="AV59" i="20"/>
  <c r="AV50" i="20"/>
  <c r="AV52" i="20"/>
  <c r="AV45" i="20"/>
  <c r="AV162" i="20"/>
  <c r="AV139" i="20"/>
  <c r="AV54" i="20"/>
  <c r="AV41" i="20"/>
  <c r="AV133" i="20"/>
  <c r="AV96" i="20"/>
  <c r="AV98" i="20"/>
  <c r="AV80" i="20"/>
  <c r="AV75" i="20"/>
  <c r="AV63" i="20"/>
  <c r="AV170" i="20"/>
  <c r="AV67" i="20"/>
  <c r="AV91" i="20"/>
  <c r="AV72" i="20"/>
  <c r="AV175" i="20"/>
  <c r="AV182" i="20"/>
  <c r="AV186" i="20"/>
  <c r="AV132" i="20"/>
  <c r="AV197" i="20"/>
  <c r="AV205" i="20"/>
  <c r="AV209" i="20"/>
  <c r="AV217" i="20"/>
  <c r="AV221" i="20"/>
  <c r="AV225" i="20"/>
  <c r="AV228" i="20"/>
  <c r="AV231" i="20"/>
  <c r="AV235" i="20"/>
  <c r="AV86" i="20"/>
  <c r="AV241" i="20"/>
  <c r="AV245" i="20"/>
  <c r="AV253" i="20"/>
  <c r="AV257" i="20"/>
  <c r="AV260" i="20"/>
  <c r="AV264" i="20"/>
  <c r="AV272" i="20"/>
  <c r="AV276" i="20"/>
  <c r="AV280" i="20"/>
  <c r="AV284" i="20"/>
  <c r="AV150" i="20"/>
  <c r="AV149" i="20"/>
  <c r="AV83" i="20"/>
  <c r="AV22" i="20"/>
  <c r="AV40" i="20"/>
  <c r="AV23" i="20"/>
  <c r="AV126" i="20"/>
  <c r="AV62" i="20"/>
  <c r="AV100" i="20"/>
  <c r="AV145" i="20"/>
  <c r="AV49" i="20"/>
  <c r="AV43" i="20"/>
  <c r="AV53" i="20"/>
  <c r="AV163" i="20"/>
  <c r="AV68" i="20"/>
  <c r="AV14" i="20"/>
  <c r="AV137" i="20"/>
  <c r="AV87" i="20"/>
  <c r="AV169" i="20"/>
  <c r="AV81" i="20"/>
  <c r="AV155" i="20"/>
  <c r="AV105" i="20"/>
  <c r="AV111" i="20"/>
  <c r="AV156" i="20"/>
  <c r="AV172" i="20"/>
  <c r="AV176" i="20"/>
  <c r="AV180" i="20"/>
  <c r="AV183" i="20"/>
  <c r="AV187" i="20"/>
  <c r="AV191" i="20"/>
  <c r="AV194" i="20"/>
  <c r="AV198" i="20"/>
  <c r="AV202" i="20"/>
  <c r="AV210" i="20"/>
  <c r="AV214" i="20"/>
  <c r="AV218" i="20"/>
  <c r="AV226" i="20"/>
  <c r="AV229" i="20"/>
  <c r="AV232" i="20"/>
  <c r="AV246" i="20"/>
  <c r="AV250" i="20"/>
  <c r="AV254" i="20"/>
  <c r="AV258" i="20"/>
  <c r="AV261" i="20"/>
  <c r="AV265" i="20"/>
  <c r="AV269" i="20"/>
  <c r="AV273" i="20"/>
  <c r="AV277" i="20"/>
  <c r="AV281" i="20"/>
  <c r="AV285" i="20"/>
  <c r="AV151" i="20"/>
  <c r="AV25" i="20"/>
  <c r="AV135" i="20"/>
  <c r="AV61" i="20"/>
  <c r="AV21" i="20"/>
  <c r="AV36" i="20"/>
  <c r="AV18" i="20"/>
  <c r="AV47" i="20"/>
  <c r="AV9" i="20"/>
  <c r="AV165" i="20"/>
  <c r="AV42" i="20"/>
  <c r="AV164" i="20"/>
  <c r="AV10" i="20"/>
  <c r="AV167" i="20"/>
  <c r="AV17" i="20"/>
  <c r="AV64" i="20"/>
  <c r="AV13" i="20"/>
  <c r="AV29" i="20"/>
  <c r="AV99" i="20"/>
  <c r="AV30" i="20"/>
  <c r="AV7" i="20"/>
  <c r="AV66" i="20"/>
  <c r="AV70" i="20"/>
  <c r="AV173" i="20"/>
  <c r="AV177" i="20"/>
  <c r="AV181" i="20"/>
  <c r="AV184" i="20"/>
  <c r="AV188" i="20"/>
  <c r="AV192" i="20"/>
  <c r="AV195" i="20"/>
  <c r="AV199" i="20"/>
  <c r="AV203" i="20"/>
  <c r="AV207" i="20"/>
  <c r="AV211" i="20"/>
  <c r="AV215" i="20"/>
  <c r="AV223" i="20"/>
  <c r="AV74" i="20"/>
  <c r="AV233" i="20"/>
  <c r="AV148" i="20"/>
  <c r="AV251" i="20"/>
  <c r="AV255" i="20"/>
  <c r="AV259" i="20"/>
  <c r="AV266" i="20"/>
  <c r="AV270" i="20"/>
  <c r="AV274" i="20"/>
  <c r="AV282" i="20"/>
  <c r="AV152" i="20"/>
  <c r="AV160" i="20"/>
  <c r="BO155" i="20"/>
  <c r="BO5" i="20"/>
  <c r="BO23" i="20"/>
  <c r="BO18" i="20"/>
  <c r="BO53" i="20"/>
  <c r="BO163" i="20"/>
  <c r="BO79" i="20"/>
  <c r="BO29" i="20"/>
  <c r="BO30" i="20"/>
  <c r="BO171" i="20"/>
  <c r="BO84" i="20"/>
  <c r="BO156" i="20"/>
  <c r="BO172" i="20"/>
  <c r="BO176" i="20"/>
  <c r="BO180" i="20"/>
  <c r="BO183" i="20"/>
  <c r="BO187" i="20"/>
  <c r="BO191" i="20"/>
  <c r="BO194" i="20"/>
  <c r="BO198" i="20"/>
  <c r="BO202" i="20"/>
  <c r="BO207" i="20"/>
  <c r="BO211" i="20"/>
  <c r="BO215" i="20"/>
  <c r="BO223" i="20"/>
  <c r="BO74" i="20"/>
  <c r="BO233" i="20"/>
  <c r="BO240" i="20"/>
  <c r="BO248" i="20"/>
  <c r="BO252" i="20"/>
  <c r="BO256" i="20"/>
  <c r="BO142" i="20"/>
  <c r="BO263" i="20"/>
  <c r="BO267" i="20"/>
  <c r="BO271" i="20"/>
  <c r="BO279" i="20"/>
  <c r="BO283" i="20"/>
  <c r="BO287" i="20"/>
  <c r="BO159" i="20"/>
  <c r="BO153" i="20"/>
  <c r="BO157" i="20"/>
  <c r="BO78" i="20"/>
  <c r="BO63" i="20"/>
  <c r="BO204" i="20"/>
  <c r="BO4" i="20"/>
  <c r="BO21" i="20"/>
  <c r="BO33" i="20"/>
  <c r="BO164" i="20"/>
  <c r="BO41" i="20"/>
  <c r="BO13" i="20"/>
  <c r="BO58" i="20"/>
  <c r="BO24" i="20"/>
  <c r="BO110" i="20"/>
  <c r="BO27" i="20"/>
  <c r="BO76" i="20"/>
  <c r="BO173" i="20"/>
  <c r="BO177" i="20"/>
  <c r="BO181" i="20"/>
  <c r="BO184" i="20"/>
  <c r="BO188" i="20"/>
  <c r="BO192" i="20"/>
  <c r="BO195" i="20"/>
  <c r="BO199" i="20"/>
  <c r="BO203" i="20"/>
  <c r="BO208" i="20"/>
  <c r="BO212" i="20"/>
  <c r="BO216" i="20"/>
  <c r="BO220" i="20"/>
  <c r="BO224" i="20"/>
  <c r="BO158" i="20"/>
  <c r="BO234" i="20"/>
  <c r="BO241" i="20"/>
  <c r="BO245" i="20"/>
  <c r="BO253" i="20"/>
  <c r="BO257" i="20"/>
  <c r="BO260" i="20"/>
  <c r="BO264" i="20"/>
  <c r="BO272" i="20"/>
  <c r="BO276" i="20"/>
  <c r="BO280" i="20"/>
  <c r="BO284" i="20"/>
  <c r="BO150" i="20"/>
  <c r="BO149" i="20"/>
  <c r="BO83" i="20"/>
  <c r="BO20" i="20"/>
  <c r="BO32" i="20"/>
  <c r="BO162" i="20"/>
  <c r="BO55" i="20"/>
  <c r="BO14" i="20"/>
  <c r="BO168" i="20"/>
  <c r="BO75" i="20"/>
  <c r="BO105" i="20"/>
  <c r="BO67" i="20"/>
  <c r="BO91" i="20"/>
  <c r="BO143" i="20"/>
  <c r="BO174" i="20"/>
  <c r="BO178" i="20"/>
  <c r="BO185" i="20"/>
  <c r="BO189" i="20"/>
  <c r="BO193" i="20"/>
  <c r="BO196" i="20"/>
  <c r="BO200" i="20"/>
  <c r="BO205" i="20"/>
  <c r="BO209" i="20"/>
  <c r="BO217" i="20"/>
  <c r="BO221" i="20"/>
  <c r="BO225" i="20"/>
  <c r="BO228" i="20"/>
  <c r="BO231" i="20"/>
  <c r="BO235" i="20"/>
  <c r="BO246" i="20"/>
  <c r="BO250" i="20"/>
  <c r="BO254" i="20"/>
  <c r="BO258" i="20"/>
  <c r="BO261" i="20"/>
  <c r="BO265" i="20"/>
  <c r="BO269" i="20"/>
  <c r="BO273" i="20"/>
  <c r="BO277" i="20"/>
  <c r="BO281" i="20"/>
  <c r="BO285" i="20"/>
  <c r="BO151" i="20"/>
  <c r="BO25" i="20"/>
  <c r="BO38" i="20"/>
  <c r="BO62" i="20"/>
  <c r="BO139" i="20"/>
  <c r="BO54" i="20"/>
  <c r="BO17" i="20"/>
  <c r="BO80" i="20"/>
  <c r="BO57" i="20"/>
  <c r="BO138" i="20"/>
  <c r="BO111" i="20"/>
  <c r="BO71" i="20"/>
  <c r="BO72" i="20"/>
  <c r="BO175" i="20"/>
  <c r="BO182" i="20"/>
  <c r="BO186" i="20"/>
  <c r="BO132" i="20"/>
  <c r="BO197" i="20"/>
  <c r="BO210" i="20"/>
  <c r="BO214" i="20"/>
  <c r="BO218" i="20"/>
  <c r="BO226" i="20"/>
  <c r="BO229" i="20"/>
  <c r="BO232" i="20"/>
  <c r="BO148" i="20"/>
  <c r="BO251" i="20"/>
  <c r="BO255" i="20"/>
  <c r="BO259" i="20"/>
  <c r="BO266" i="20"/>
  <c r="BO270" i="20"/>
  <c r="BO274" i="20"/>
  <c r="BO282" i="20"/>
  <c r="BO152" i="20"/>
  <c r="BO160" i="20"/>
  <c r="CI4" i="20"/>
  <c r="CA158" i="21"/>
  <c r="AN59" i="20"/>
  <c r="AN78" i="20"/>
  <c r="AN198" i="20"/>
  <c r="AN42" i="20"/>
  <c r="AN26" i="20"/>
  <c r="AN164" i="20"/>
  <c r="AN281" i="20"/>
  <c r="AN22" i="20"/>
  <c r="AN221" i="20"/>
  <c r="AN34" i="20"/>
  <c r="AN5" i="20"/>
  <c r="AN3" i="20"/>
  <c r="AN74" i="20"/>
  <c r="AN11" i="20"/>
  <c r="AN35" i="20"/>
  <c r="AN21" i="20"/>
  <c r="AN18" i="20"/>
  <c r="AN172" i="20"/>
  <c r="AN10" i="20"/>
  <c r="AN130" i="20"/>
  <c r="AN134" i="20"/>
  <c r="AN235" i="20"/>
  <c r="AN44" i="20"/>
  <c r="AN81" i="20"/>
  <c r="AN259" i="20"/>
  <c r="AN8" i="20"/>
  <c r="AN161" i="20"/>
  <c r="AN43" i="20"/>
  <c r="AN40" i="20"/>
  <c r="AN19" i="20"/>
  <c r="AN61" i="20"/>
  <c r="AN126" i="20"/>
  <c r="AN51" i="20"/>
  <c r="AN56" i="20"/>
  <c r="AN48" i="20"/>
  <c r="AN85" i="20"/>
  <c r="AN54" i="20"/>
  <c r="AN68" i="20"/>
  <c r="AN17" i="20"/>
  <c r="AN64" i="20"/>
  <c r="AN13" i="20"/>
  <c r="AN58" i="20"/>
  <c r="AN63" i="20"/>
  <c r="AN170" i="20"/>
  <c r="AN110" i="20"/>
  <c r="AN27" i="20"/>
  <c r="AN76" i="20"/>
  <c r="AN175" i="20"/>
  <c r="AN182" i="20"/>
  <c r="AN186" i="20"/>
  <c r="AN132" i="20"/>
  <c r="AN197" i="20"/>
  <c r="AN202" i="20"/>
  <c r="AN210" i="20"/>
  <c r="AN214" i="20"/>
  <c r="AN218" i="20"/>
  <c r="AN223" i="20"/>
  <c r="AN234" i="20"/>
  <c r="AN86" i="20"/>
  <c r="AN241" i="20"/>
  <c r="AN245" i="20"/>
  <c r="AN253" i="20"/>
  <c r="AN257" i="20"/>
  <c r="AN261" i="20"/>
  <c r="AN265" i="20"/>
  <c r="AN269" i="20"/>
  <c r="AN273" i="20"/>
  <c r="AN277" i="20"/>
  <c r="AN282" i="20"/>
  <c r="AN152" i="20"/>
  <c r="AN160" i="20"/>
  <c r="AN15" i="20"/>
  <c r="AN38" i="20"/>
  <c r="AN36" i="20"/>
  <c r="AN50" i="20"/>
  <c r="AN52" i="20"/>
  <c r="AN45" i="20"/>
  <c r="AN139" i="20"/>
  <c r="AN163" i="20"/>
  <c r="AN167" i="20"/>
  <c r="AN95" i="20"/>
  <c r="AN97" i="20"/>
  <c r="AN168" i="20"/>
  <c r="AN75" i="20"/>
  <c r="AN155" i="20"/>
  <c r="AN105" i="20"/>
  <c r="AN67" i="20"/>
  <c r="AN91" i="20"/>
  <c r="AN72" i="20"/>
  <c r="AN176" i="20"/>
  <c r="AN180" i="20"/>
  <c r="AN183" i="20"/>
  <c r="AN187" i="20"/>
  <c r="AN191" i="20"/>
  <c r="AN194" i="20"/>
  <c r="AN199" i="20"/>
  <c r="AN203" i="20"/>
  <c r="AN207" i="20"/>
  <c r="AN211" i="20"/>
  <c r="AN215" i="20"/>
  <c r="AN224" i="20"/>
  <c r="AN158" i="20"/>
  <c r="AN231" i="20"/>
  <c r="AN246" i="20"/>
  <c r="AN250" i="20"/>
  <c r="AN254" i="20"/>
  <c r="AN258" i="20"/>
  <c r="AN266" i="20"/>
  <c r="AN270" i="20"/>
  <c r="AN274" i="20"/>
  <c r="AN283" i="20"/>
  <c r="AN287" i="20"/>
  <c r="AN159" i="20"/>
  <c r="AN153" i="20"/>
  <c r="AN157" i="20"/>
  <c r="AN4" i="20"/>
  <c r="AN31" i="20"/>
  <c r="AN121" i="20"/>
  <c r="AN32" i="20"/>
  <c r="AN100" i="20"/>
  <c r="AN145" i="20"/>
  <c r="AN49" i="20"/>
  <c r="AN53" i="20"/>
  <c r="AN166" i="20"/>
  <c r="AN133" i="20"/>
  <c r="AN96" i="20"/>
  <c r="AN98" i="20"/>
  <c r="AN80" i="20"/>
  <c r="AN99" i="20"/>
  <c r="AN30" i="20"/>
  <c r="AN171" i="20"/>
  <c r="AN111" i="20"/>
  <c r="AN156" i="20"/>
  <c r="AN173" i="20"/>
  <c r="AN177" i="20"/>
  <c r="AN181" i="20"/>
  <c r="AN184" i="20"/>
  <c r="AN188" i="20"/>
  <c r="AN192" i="20"/>
  <c r="AN195" i="20"/>
  <c r="AN200" i="20"/>
  <c r="AN204" i="20"/>
  <c r="AN208" i="20"/>
  <c r="AN212" i="20"/>
  <c r="AN216" i="20"/>
  <c r="AN220" i="20"/>
  <c r="AN225" i="20"/>
  <c r="AN228" i="20"/>
  <c r="AN232" i="20"/>
  <c r="AN148" i="20"/>
  <c r="AN251" i="20"/>
  <c r="AN255" i="20"/>
  <c r="AN142" i="20"/>
  <c r="AN263" i="20"/>
  <c r="AN267" i="20"/>
  <c r="AN271" i="20"/>
  <c r="AN279" i="20"/>
  <c r="AN284" i="20"/>
  <c r="AN150" i="20"/>
  <c r="AN149" i="20"/>
  <c r="AN83" i="20"/>
  <c r="AN6" i="20"/>
  <c r="AN20" i="20"/>
  <c r="AN77" i="20"/>
  <c r="AN62" i="20"/>
  <c r="AN47" i="20"/>
  <c r="AN9" i="20"/>
  <c r="AN165" i="20"/>
  <c r="AN55" i="20"/>
  <c r="AN41" i="20"/>
  <c r="AN14" i="20"/>
  <c r="AN137" i="20"/>
  <c r="AN87" i="20"/>
  <c r="AN169" i="20"/>
  <c r="AN57" i="20"/>
  <c r="AN24" i="20"/>
  <c r="AN7" i="20"/>
  <c r="AN66" i="20"/>
  <c r="AN70" i="20"/>
  <c r="AN174" i="20"/>
  <c r="AN178" i="20"/>
  <c r="AN185" i="20"/>
  <c r="AN189" i="20"/>
  <c r="AN193" i="20"/>
  <c r="AN196" i="20"/>
  <c r="AN205" i="20"/>
  <c r="AN209" i="20"/>
  <c r="AN217" i="20"/>
  <c r="AN226" i="20"/>
  <c r="AN229" i="20"/>
  <c r="AN233" i="20"/>
  <c r="AN240" i="20"/>
  <c r="AN248" i="20"/>
  <c r="AN252" i="20"/>
  <c r="AN256" i="20"/>
  <c r="AN260" i="20"/>
  <c r="AN264" i="20"/>
  <c r="AN272" i="20"/>
  <c r="AN276" i="20"/>
  <c r="AN280" i="20"/>
  <c r="AN285" i="20"/>
  <c r="AN151" i="20"/>
  <c r="AN25" i="20"/>
  <c r="BI59" i="20"/>
  <c r="BI47" i="20"/>
  <c r="BI145" i="20"/>
  <c r="BI78" i="20"/>
  <c r="BI198" i="20"/>
  <c r="BI45" i="20"/>
  <c r="BI164" i="20"/>
  <c r="BI167" i="20"/>
  <c r="BI67" i="20"/>
  <c r="BI43" i="20"/>
  <c r="BI74" i="20"/>
  <c r="BI87" i="20"/>
  <c r="BI165" i="20"/>
  <c r="BI52" i="20"/>
  <c r="BI130" i="20"/>
  <c r="BI62" i="20"/>
  <c r="BI33" i="20"/>
  <c r="BI55" i="20"/>
  <c r="BI166" i="20"/>
  <c r="BI14" i="20"/>
  <c r="BI64" i="20"/>
  <c r="BI169" i="20"/>
  <c r="BI99" i="20"/>
  <c r="BI30" i="20"/>
  <c r="BI138" i="20"/>
  <c r="BI66" i="20"/>
  <c r="BI71" i="20"/>
  <c r="BI143" i="20"/>
  <c r="BI174" i="20"/>
  <c r="BI178" i="20"/>
  <c r="BI185" i="20"/>
  <c r="BI189" i="20"/>
  <c r="BI193" i="20"/>
  <c r="BI196" i="20"/>
  <c r="BI205" i="20"/>
  <c r="BI209" i="20"/>
  <c r="BI217" i="20"/>
  <c r="BI221" i="20"/>
  <c r="BI225" i="20"/>
  <c r="BI228" i="20"/>
  <c r="BI232" i="20"/>
  <c r="BI246" i="20"/>
  <c r="BI250" i="20"/>
  <c r="BI254" i="20"/>
  <c r="BI258" i="20"/>
  <c r="BI261" i="20"/>
  <c r="BI265" i="20"/>
  <c r="BI269" i="20"/>
  <c r="BI273" i="20"/>
  <c r="BI277" i="20"/>
  <c r="BI281" i="20"/>
  <c r="BI285" i="20"/>
  <c r="BI151" i="20"/>
  <c r="BI25" i="20"/>
  <c r="BI12" i="20"/>
  <c r="BI51" i="20"/>
  <c r="BI97" i="20"/>
  <c r="BI15" i="20"/>
  <c r="BI68" i="20"/>
  <c r="BI38" i="20"/>
  <c r="BI18" i="20"/>
  <c r="BI162" i="20"/>
  <c r="BI54" i="20"/>
  <c r="BI41" i="20"/>
  <c r="BI17" i="20"/>
  <c r="BI79" i="20"/>
  <c r="BI29" i="20"/>
  <c r="BI63" i="20"/>
  <c r="BI24" i="20"/>
  <c r="BI171" i="20"/>
  <c r="BI84" i="20"/>
  <c r="BI156" i="20"/>
  <c r="BI72" i="20"/>
  <c r="BI175" i="20"/>
  <c r="BI182" i="20"/>
  <c r="BI186" i="20"/>
  <c r="BI132" i="20"/>
  <c r="BI197" i="20"/>
  <c r="BI202" i="20"/>
  <c r="BI210" i="20"/>
  <c r="BI214" i="20"/>
  <c r="BI218" i="20"/>
  <c r="BI226" i="20"/>
  <c r="BI229" i="20"/>
  <c r="BI233" i="20"/>
  <c r="BI148" i="20"/>
  <c r="BI251" i="20"/>
  <c r="BI255" i="20"/>
  <c r="BI259" i="20"/>
  <c r="BI266" i="20"/>
  <c r="BI270" i="20"/>
  <c r="BI274" i="20"/>
  <c r="BI282" i="20"/>
  <c r="BI152" i="20"/>
  <c r="BI160" i="20"/>
  <c r="BI20" i="20"/>
  <c r="BI22" i="20"/>
  <c r="BI35" i="20"/>
  <c r="BI21" i="20"/>
  <c r="BI34" i="20"/>
  <c r="BI3" i="20"/>
  <c r="BI85" i="20"/>
  <c r="BI100" i="20"/>
  <c r="BI126" i="20"/>
  <c r="BI36" i="20"/>
  <c r="BI98" i="20"/>
  <c r="BI95" i="20"/>
  <c r="BI57" i="20"/>
  <c r="BI58" i="20"/>
  <c r="BI96" i="20"/>
  <c r="BI135" i="20"/>
  <c r="BI50" i="20"/>
  <c r="BI48" i="20"/>
  <c r="BI161" i="20"/>
  <c r="BI111" i="20"/>
  <c r="BI136" i="20"/>
  <c r="BI77" i="20"/>
  <c r="BI9" i="20"/>
  <c r="BI139" i="20"/>
  <c r="BI163" i="20"/>
  <c r="BI134" i="20"/>
  <c r="BI60" i="20"/>
  <c r="BI13" i="20"/>
  <c r="BI75" i="20"/>
  <c r="BI155" i="20"/>
  <c r="BI170" i="20"/>
  <c r="BI7" i="20"/>
  <c r="BI27" i="20"/>
  <c r="BI70" i="20"/>
  <c r="BI172" i="20"/>
  <c r="BI176" i="20"/>
  <c r="BI180" i="20"/>
  <c r="BI183" i="20"/>
  <c r="BI187" i="20"/>
  <c r="BI191" i="20"/>
  <c r="BI194" i="20"/>
  <c r="BI199" i="20"/>
  <c r="BI203" i="20"/>
  <c r="BI207" i="20"/>
  <c r="BI211" i="20"/>
  <c r="BI215" i="20"/>
  <c r="BI223" i="20"/>
  <c r="BI234" i="20"/>
  <c r="BI240" i="20"/>
  <c r="BI248" i="20"/>
  <c r="BI252" i="20"/>
  <c r="BI256" i="20"/>
  <c r="BI142" i="20"/>
  <c r="BI263" i="20"/>
  <c r="BI267" i="20"/>
  <c r="BI271" i="20"/>
  <c r="BI279" i="20"/>
  <c r="BI283" i="20"/>
  <c r="BI287" i="20"/>
  <c r="BI159" i="20"/>
  <c r="BI153" i="20"/>
  <c r="BI157" i="20"/>
  <c r="BI61" i="20"/>
  <c r="BI19" i="20"/>
  <c r="BI56" i="20"/>
  <c r="BI8" i="20"/>
  <c r="BI42" i="20"/>
  <c r="BI44" i="20"/>
  <c r="BI121" i="20"/>
  <c r="BI23" i="20"/>
  <c r="BI40" i="20"/>
  <c r="BI32" i="20"/>
  <c r="BI49" i="20"/>
  <c r="BI53" i="20"/>
  <c r="BI10" i="20"/>
  <c r="BI133" i="20"/>
  <c r="BI137" i="20"/>
  <c r="BI168" i="20"/>
  <c r="BI81" i="20"/>
  <c r="BI104" i="20"/>
  <c r="BI105" i="20"/>
  <c r="BI110" i="20"/>
  <c r="BI91" i="20"/>
  <c r="BI76" i="20"/>
  <c r="BI173" i="20"/>
  <c r="BI177" i="20"/>
  <c r="BI181" i="20"/>
  <c r="BI184" i="20"/>
  <c r="BI188" i="20"/>
  <c r="BI192" i="20"/>
  <c r="BI195" i="20"/>
  <c r="BI200" i="20"/>
  <c r="BI204" i="20"/>
  <c r="BI208" i="20"/>
  <c r="BI212" i="20"/>
  <c r="BI216" i="20"/>
  <c r="BI220" i="20"/>
  <c r="BI224" i="20"/>
  <c r="BI158" i="20"/>
  <c r="BI231" i="20"/>
  <c r="BI235" i="20"/>
  <c r="BI86" i="20"/>
  <c r="BI241" i="20"/>
  <c r="BI245" i="20"/>
  <c r="BI253" i="20"/>
  <c r="BI257" i="20"/>
  <c r="BI260" i="20"/>
  <c r="BI264" i="20"/>
  <c r="BI272" i="20"/>
  <c r="BI276" i="20"/>
  <c r="BI280" i="20"/>
  <c r="BI284" i="20"/>
  <c r="BI150" i="20"/>
  <c r="BI149" i="20"/>
  <c r="BI83" i="20"/>
  <c r="BX10" i="20"/>
  <c r="BX158" i="20"/>
  <c r="BX17" i="20"/>
  <c r="BX91" i="20"/>
  <c r="BX63" i="20"/>
  <c r="BX67" i="20"/>
  <c r="BX104" i="20"/>
  <c r="BX76" i="20"/>
  <c r="BX111" i="20"/>
  <c r="BX80" i="20"/>
  <c r="BX5" i="20"/>
  <c r="BX11" i="20"/>
  <c r="BX40" i="20"/>
  <c r="BX161" i="20"/>
  <c r="BX32" i="20"/>
  <c r="BX47" i="20"/>
  <c r="BX165" i="20"/>
  <c r="BX78" i="20"/>
  <c r="BX54" i="20"/>
  <c r="BX134" i="20"/>
  <c r="BX169" i="20"/>
  <c r="BX171" i="20"/>
  <c r="BX174" i="20"/>
  <c r="BX178" i="20"/>
  <c r="BX185" i="20"/>
  <c r="BX189" i="20"/>
  <c r="BX193" i="20"/>
  <c r="BX196" i="20"/>
  <c r="BX200" i="20"/>
  <c r="BX204" i="20"/>
  <c r="BX208" i="20"/>
  <c r="BX212" i="20"/>
  <c r="BX216" i="20"/>
  <c r="BX220" i="20"/>
  <c r="BX224" i="20"/>
  <c r="BX228" i="20"/>
  <c r="BX232" i="20"/>
  <c r="BX246" i="20"/>
  <c r="BX250" i="20"/>
  <c r="BX254" i="20"/>
  <c r="BX261" i="20"/>
  <c r="BX265" i="20"/>
  <c r="BX269" i="20"/>
  <c r="BX273" i="20"/>
  <c r="BX277" i="20"/>
  <c r="BX281" i="20"/>
  <c r="BX285" i="20"/>
  <c r="BX152" i="20"/>
  <c r="BX160" i="20"/>
  <c r="BX79" i="20"/>
  <c r="BX7" i="20"/>
  <c r="BX14" i="20"/>
  <c r="BX27" i="20"/>
  <c r="BX60" i="20"/>
  <c r="BX71" i="20"/>
  <c r="BX75" i="20"/>
  <c r="BX257" i="20"/>
  <c r="BX142" i="20"/>
  <c r="BX99" i="20"/>
  <c r="BX138" i="20"/>
  <c r="BX4" i="20"/>
  <c r="BX136" i="20"/>
  <c r="BX130" i="20"/>
  <c r="BX23" i="20"/>
  <c r="BX59" i="20"/>
  <c r="BX48" i="20"/>
  <c r="BX162" i="20"/>
  <c r="BX139" i="20"/>
  <c r="BX166" i="20"/>
  <c r="BX133" i="20"/>
  <c r="BX30" i="20"/>
  <c r="BX72" i="20"/>
  <c r="BX175" i="20"/>
  <c r="BX182" i="20"/>
  <c r="BX186" i="20"/>
  <c r="BX132" i="20"/>
  <c r="BX197" i="20"/>
  <c r="BX205" i="20"/>
  <c r="BX209" i="20"/>
  <c r="BX217" i="20"/>
  <c r="BX221" i="20"/>
  <c r="BX225" i="20"/>
  <c r="BX229" i="20"/>
  <c r="BX233" i="20"/>
  <c r="BX148" i="20"/>
  <c r="BX251" i="20"/>
  <c r="BX255" i="20"/>
  <c r="BX266" i="20"/>
  <c r="BX270" i="20"/>
  <c r="BX274" i="20"/>
  <c r="BX282" i="20"/>
  <c r="BX153" i="20"/>
  <c r="BX157" i="20"/>
  <c r="BX137" i="20"/>
  <c r="BX13" i="20"/>
  <c r="BX159" i="20"/>
  <c r="BX58" i="20"/>
  <c r="BX155" i="20"/>
  <c r="BX74" i="20"/>
  <c r="BX70" i="20"/>
  <c r="BX259" i="20"/>
  <c r="BX66" i="20"/>
  <c r="BX12" i="20"/>
  <c r="BX20" i="20"/>
  <c r="BX61" i="20"/>
  <c r="BX77" i="20"/>
  <c r="BX62" i="20"/>
  <c r="BX45" i="20"/>
  <c r="BX43" i="20"/>
  <c r="BX53" i="20"/>
  <c r="BX41" i="20"/>
  <c r="BX64" i="20"/>
  <c r="BX24" i="20"/>
  <c r="BX172" i="20"/>
  <c r="BX176" i="20"/>
  <c r="BX180" i="20"/>
  <c r="BX183" i="20"/>
  <c r="BX187" i="20"/>
  <c r="BX191" i="20"/>
  <c r="BX194" i="20"/>
  <c r="BX198" i="20"/>
  <c r="BX202" i="20"/>
  <c r="BX210" i="20"/>
  <c r="BX214" i="20"/>
  <c r="BX218" i="20"/>
  <c r="BX226" i="20"/>
  <c r="BX234" i="20"/>
  <c r="BX240" i="20"/>
  <c r="BX248" i="20"/>
  <c r="BX252" i="20"/>
  <c r="BX256" i="20"/>
  <c r="BX263" i="20"/>
  <c r="BX267" i="20"/>
  <c r="BX271" i="20"/>
  <c r="BX279" i="20"/>
  <c r="BX283" i="20"/>
  <c r="BX287" i="20"/>
  <c r="BX150" i="20"/>
  <c r="BX149" i="20"/>
  <c r="BX83" i="20"/>
  <c r="BX156" i="20"/>
  <c r="BX84" i="20"/>
  <c r="BX57" i="20"/>
  <c r="BX110" i="20"/>
  <c r="BX105" i="20"/>
  <c r="BX81" i="20"/>
  <c r="BX258" i="20"/>
  <c r="BX9" i="20"/>
  <c r="BX143" i="20"/>
  <c r="BX135" i="20"/>
  <c r="BX22" i="20"/>
  <c r="BX38" i="20"/>
  <c r="BX36" i="20"/>
  <c r="BX18" i="20"/>
  <c r="BX49" i="20"/>
  <c r="BX42" i="20"/>
  <c r="BX55" i="20"/>
  <c r="BX167" i="20"/>
  <c r="BX87" i="20"/>
  <c r="BX170" i="20"/>
  <c r="BX173" i="20"/>
  <c r="BX177" i="20"/>
  <c r="BX181" i="20"/>
  <c r="BX184" i="20"/>
  <c r="BX188" i="20"/>
  <c r="BX192" i="20"/>
  <c r="BX195" i="20"/>
  <c r="BX199" i="20"/>
  <c r="BX203" i="20"/>
  <c r="BX207" i="20"/>
  <c r="BX211" i="20"/>
  <c r="BX215" i="20"/>
  <c r="BX223" i="20"/>
  <c r="BX231" i="20"/>
  <c r="BX235" i="20"/>
  <c r="BX86" i="20"/>
  <c r="BX241" i="20"/>
  <c r="BX245" i="20"/>
  <c r="BX253" i="20"/>
  <c r="BX260" i="20"/>
  <c r="BX264" i="20"/>
  <c r="BX272" i="20"/>
  <c r="BX276" i="20"/>
  <c r="BX280" i="20"/>
  <c r="BX284" i="20"/>
  <c r="BX151" i="20"/>
  <c r="BX25" i="20"/>
  <c r="BK4" i="20"/>
  <c r="BK20" i="20"/>
  <c r="BK22" i="20"/>
  <c r="BK35" i="20"/>
  <c r="BK21" i="20"/>
  <c r="BK3" i="20"/>
  <c r="BK6" i="20"/>
  <c r="BK26" i="20"/>
  <c r="BK85" i="20"/>
  <c r="BK100" i="20"/>
  <c r="BK126" i="20"/>
  <c r="BK36" i="20"/>
  <c r="BK98" i="20"/>
  <c r="BK95" i="20"/>
  <c r="BK57" i="20"/>
  <c r="BK58" i="20"/>
  <c r="BK96" i="20"/>
  <c r="BK50" i="20"/>
  <c r="BK31" i="20"/>
  <c r="BK48" i="20"/>
  <c r="BK161" i="20"/>
  <c r="BK111" i="20"/>
  <c r="BK40" i="20"/>
  <c r="BK32" i="20"/>
  <c r="BK49" i="20"/>
  <c r="BK53" i="20"/>
  <c r="BK10" i="20"/>
  <c r="BK133" i="20"/>
  <c r="BK137" i="20"/>
  <c r="BK168" i="20"/>
  <c r="BK75" i="20"/>
  <c r="BK155" i="20"/>
  <c r="BK170" i="20"/>
  <c r="BK7" i="20"/>
  <c r="BK27" i="20"/>
  <c r="BK70" i="20"/>
  <c r="BK172" i="20"/>
  <c r="BK176" i="20"/>
  <c r="BK180" i="20"/>
  <c r="BK183" i="20"/>
  <c r="BK187" i="20"/>
  <c r="BK191" i="20"/>
  <c r="BK194" i="20"/>
  <c r="BK199" i="20"/>
  <c r="BK203" i="20"/>
  <c r="BK207" i="20"/>
  <c r="BK211" i="20"/>
  <c r="BK215" i="20"/>
  <c r="BK223" i="20"/>
  <c r="BK234" i="20"/>
  <c r="BK240" i="20"/>
  <c r="BK248" i="20"/>
  <c r="BK252" i="20"/>
  <c r="BK256" i="20"/>
  <c r="BK142" i="20"/>
  <c r="BK263" i="20"/>
  <c r="BK267" i="20"/>
  <c r="BK271" i="20"/>
  <c r="BK279" i="20"/>
  <c r="BK283" i="20"/>
  <c r="BK287" i="20"/>
  <c r="BK159" i="20"/>
  <c r="BK153" i="20"/>
  <c r="BK157" i="20"/>
  <c r="BK5" i="20"/>
  <c r="BK61" i="20"/>
  <c r="BK19" i="20"/>
  <c r="BK56" i="20"/>
  <c r="BK8" i="20"/>
  <c r="BK42" i="20"/>
  <c r="BK44" i="20"/>
  <c r="BK121" i="20"/>
  <c r="BK23" i="20"/>
  <c r="BK130" i="20"/>
  <c r="BK62" i="20"/>
  <c r="BK33" i="20"/>
  <c r="BK55" i="20"/>
  <c r="BK166" i="20"/>
  <c r="BK14" i="20"/>
  <c r="BK64" i="20"/>
  <c r="BK80" i="20"/>
  <c r="BK81" i="20"/>
  <c r="BK104" i="20"/>
  <c r="BK105" i="20"/>
  <c r="BK110" i="20"/>
  <c r="BK91" i="20"/>
  <c r="BK76" i="20"/>
  <c r="BK173" i="20"/>
  <c r="BK177" i="20"/>
  <c r="BK181" i="20"/>
  <c r="BK184" i="20"/>
  <c r="BK188" i="20"/>
  <c r="BK192" i="20"/>
  <c r="BK195" i="20"/>
  <c r="BK200" i="20"/>
  <c r="BK204" i="20"/>
  <c r="BK208" i="20"/>
  <c r="BK212" i="20"/>
  <c r="BK216" i="20"/>
  <c r="BK220" i="20"/>
  <c r="BK224" i="20"/>
  <c r="BK158" i="20"/>
  <c r="BK231" i="20"/>
  <c r="BK235" i="20"/>
  <c r="BK86" i="20"/>
  <c r="BK241" i="20"/>
  <c r="BK245" i="20"/>
  <c r="BK253" i="20"/>
  <c r="BK257" i="20"/>
  <c r="BK260" i="20"/>
  <c r="BK264" i="20"/>
  <c r="BK272" i="20"/>
  <c r="BK276" i="20"/>
  <c r="BK280" i="20"/>
  <c r="BK284" i="20"/>
  <c r="BK150" i="20"/>
  <c r="BK149" i="20"/>
  <c r="BK83" i="20"/>
  <c r="BK59" i="20"/>
  <c r="BK47" i="20"/>
  <c r="BK145" i="20"/>
  <c r="BK78" i="20"/>
  <c r="BK198" i="20"/>
  <c r="BK45" i="20"/>
  <c r="BK164" i="20"/>
  <c r="BK167" i="20"/>
  <c r="BK67" i="20"/>
  <c r="BK43" i="20"/>
  <c r="BK74" i="20"/>
  <c r="BK87" i="20"/>
  <c r="BK165" i="20"/>
  <c r="BK52" i="20"/>
  <c r="BK38" i="20"/>
  <c r="BK162" i="20"/>
  <c r="BK54" i="20"/>
  <c r="BK41" i="20"/>
  <c r="BK17" i="20"/>
  <c r="BK79" i="20"/>
  <c r="BK169" i="20"/>
  <c r="BK99" i="20"/>
  <c r="BK30" i="20"/>
  <c r="BK138" i="20"/>
  <c r="BK66" i="20"/>
  <c r="BK71" i="20"/>
  <c r="BK143" i="20"/>
  <c r="BK174" i="20"/>
  <c r="BK178" i="20"/>
  <c r="BK185" i="20"/>
  <c r="BK189" i="20"/>
  <c r="BK193" i="20"/>
  <c r="BK196" i="20"/>
  <c r="BK205" i="20"/>
  <c r="BK209" i="20"/>
  <c r="BK217" i="20"/>
  <c r="BK221" i="20"/>
  <c r="BK225" i="20"/>
  <c r="BK228" i="20"/>
  <c r="BK232" i="20"/>
  <c r="BK246" i="20"/>
  <c r="BK250" i="20"/>
  <c r="BK254" i="20"/>
  <c r="BK258" i="20"/>
  <c r="BK261" i="20"/>
  <c r="BK265" i="20"/>
  <c r="BK269" i="20"/>
  <c r="BK273" i="20"/>
  <c r="BK277" i="20"/>
  <c r="BK281" i="20"/>
  <c r="BK285" i="20"/>
  <c r="BK151" i="20"/>
  <c r="BK25" i="20"/>
  <c r="BK51" i="20"/>
  <c r="BK97" i="20"/>
  <c r="BK15" i="20"/>
  <c r="BK68" i="20"/>
  <c r="BK77" i="20"/>
  <c r="BK9" i="20"/>
  <c r="BK139" i="20"/>
  <c r="BK163" i="20"/>
  <c r="BK134" i="20"/>
  <c r="BK60" i="20"/>
  <c r="BK13" i="20"/>
  <c r="BK29" i="20"/>
  <c r="BK63" i="20"/>
  <c r="BK24" i="20"/>
  <c r="BK171" i="20"/>
  <c r="BK84" i="20"/>
  <c r="BK156" i="20"/>
  <c r="BK72" i="20"/>
  <c r="BK175" i="20"/>
  <c r="BK182" i="20"/>
  <c r="BK186" i="20"/>
  <c r="BK132" i="20"/>
  <c r="BK197" i="20"/>
  <c r="BK202" i="20"/>
  <c r="BK210" i="20"/>
  <c r="BK214" i="20"/>
  <c r="BK218" i="20"/>
  <c r="BK226" i="20"/>
  <c r="BK229" i="20"/>
  <c r="BK233" i="20"/>
  <c r="BK148" i="20"/>
  <c r="BK251" i="20"/>
  <c r="BK255" i="20"/>
  <c r="BK259" i="20"/>
  <c r="BK266" i="20"/>
  <c r="BK270" i="20"/>
  <c r="BK274" i="20"/>
  <c r="BK282" i="20"/>
  <c r="BK152" i="20"/>
  <c r="BK160" i="20"/>
  <c r="AA4" i="20"/>
  <c r="BJ280" i="18"/>
  <c r="DP280" i="18"/>
  <c r="AM130" i="20"/>
  <c r="CX280" i="18"/>
  <c r="X12" i="20"/>
  <c r="DH280" i="18"/>
  <c r="BP280" i="18"/>
  <c r="S317" i="20"/>
  <c r="T317" i="20" s="1"/>
  <c r="U317" i="20" s="1"/>
  <c r="V317" i="20" s="1"/>
  <c r="W315" i="20"/>
  <c r="W318" i="20"/>
  <c r="W317" i="20"/>
  <c r="Q315" i="20"/>
  <c r="R315" i="20" s="1"/>
  <c r="S315" i="20" s="1"/>
  <c r="T315" i="20" s="1"/>
  <c r="U315" i="20" s="1"/>
  <c r="V315" i="20" s="1"/>
  <c r="W316" i="20"/>
  <c r="GB94" i="20" l="1"/>
  <c r="GB280" i="20"/>
  <c r="GB260" i="20"/>
  <c r="GB240" i="20"/>
  <c r="GB220" i="20"/>
  <c r="GB204" i="20"/>
  <c r="GB188" i="20"/>
  <c r="GB172" i="20"/>
  <c r="GB156" i="20"/>
  <c r="GB140" i="20"/>
  <c r="GB124" i="20"/>
  <c r="GB109" i="20"/>
  <c r="GB92" i="20"/>
  <c r="GB75" i="20"/>
  <c r="GB59" i="20"/>
  <c r="GB43" i="20"/>
  <c r="GB291" i="20"/>
  <c r="GB271" i="20"/>
  <c r="GB255" i="20"/>
  <c r="GB223" i="20"/>
  <c r="GB203" i="20"/>
  <c r="GB187" i="20"/>
  <c r="GB167" i="20"/>
  <c r="GB151" i="20"/>
  <c r="GB135" i="20"/>
  <c r="GB120" i="20"/>
  <c r="GB104" i="20"/>
  <c r="GB86" i="20"/>
  <c r="GB70" i="20"/>
  <c r="GB54" i="20"/>
  <c r="GB38" i="20"/>
  <c r="GB22" i="20"/>
  <c r="GB6" i="20"/>
  <c r="GB69" i="20"/>
  <c r="GB37" i="20"/>
  <c r="GB181" i="20"/>
  <c r="GB282" i="20"/>
  <c r="GB258" i="20"/>
  <c r="GB186" i="20"/>
  <c r="GB154" i="20"/>
  <c r="GB138" i="20"/>
  <c r="GB53" i="20"/>
  <c r="GB221" i="20"/>
  <c r="GB177" i="20"/>
  <c r="GB137" i="20"/>
  <c r="GB72" i="20"/>
  <c r="GB28" i="20"/>
  <c r="GB296" i="20"/>
  <c r="GB276" i="20"/>
  <c r="GB256" i="20"/>
  <c r="GB232" i="20"/>
  <c r="GB216" i="20"/>
  <c r="GB200" i="20"/>
  <c r="GB184" i="20"/>
  <c r="GB168" i="20"/>
  <c r="GB152" i="20"/>
  <c r="GB136" i="20"/>
  <c r="GB121" i="20"/>
  <c r="GB105" i="20"/>
  <c r="GB87" i="20"/>
  <c r="GB71" i="20"/>
  <c r="GB55" i="20"/>
  <c r="GB39" i="20"/>
  <c r="GB287" i="20"/>
  <c r="GB267" i="20"/>
  <c r="GB251" i="20"/>
  <c r="GB215" i="20"/>
  <c r="GB199" i="20"/>
  <c r="GB183" i="20"/>
  <c r="GB163" i="20"/>
  <c r="GB147" i="20"/>
  <c r="GB131" i="20"/>
  <c r="GB116" i="20"/>
  <c r="GB100" i="20"/>
  <c r="GB82" i="20"/>
  <c r="GB66" i="20"/>
  <c r="GB50" i="20"/>
  <c r="GB25" i="20"/>
  <c r="GB18" i="20"/>
  <c r="GB99" i="20"/>
  <c r="GB65" i="20"/>
  <c r="GB17" i="20"/>
  <c r="GB169" i="20"/>
  <c r="GB274" i="20"/>
  <c r="GB254" i="20"/>
  <c r="GB226" i="20"/>
  <c r="GB202" i="20"/>
  <c r="GB182" i="20"/>
  <c r="GB166" i="20"/>
  <c r="GB150" i="20"/>
  <c r="GB134" i="20"/>
  <c r="GB119" i="20"/>
  <c r="GB103" i="20"/>
  <c r="GB81" i="20"/>
  <c r="GB41" i="20"/>
  <c r="GB21" i="20"/>
  <c r="GB293" i="20"/>
  <c r="GB273" i="20"/>
  <c r="GB257" i="20"/>
  <c r="GB233" i="20"/>
  <c r="GB217" i="20"/>
  <c r="GB193" i="20"/>
  <c r="GB173" i="20"/>
  <c r="GB89" i="20"/>
  <c r="GB56" i="20"/>
  <c r="GB133" i="20"/>
  <c r="GB68" i="20"/>
  <c r="GB20" i="20"/>
  <c r="GB11" i="20"/>
  <c r="GB129" i="20"/>
  <c r="GB64" i="20"/>
  <c r="GB3" i="20"/>
  <c r="GB23" i="20"/>
  <c r="GB110" i="20"/>
  <c r="GB44" i="20"/>
  <c r="GB277" i="20"/>
  <c r="GB197" i="20"/>
  <c r="GB84" i="20"/>
  <c r="GB29" i="20"/>
  <c r="GB80" i="20"/>
  <c r="GB292" i="20"/>
  <c r="GB272" i="20"/>
  <c r="GB252" i="20"/>
  <c r="GB228" i="20"/>
  <c r="GB212" i="20"/>
  <c r="GB196" i="20"/>
  <c r="GB180" i="20"/>
  <c r="GB164" i="20"/>
  <c r="GB148" i="20"/>
  <c r="GB132" i="20"/>
  <c r="GB117" i="20"/>
  <c r="GB101" i="20"/>
  <c r="GB83" i="20"/>
  <c r="GB67" i="20"/>
  <c r="GB51" i="20"/>
  <c r="GB299" i="20"/>
  <c r="GB283" i="20"/>
  <c r="GB263" i="20"/>
  <c r="GB235" i="20"/>
  <c r="GB211" i="20"/>
  <c r="GB195" i="20"/>
  <c r="GB175" i="20"/>
  <c r="GB159" i="20"/>
  <c r="GB143" i="20"/>
  <c r="GB127" i="20"/>
  <c r="GB112" i="20"/>
  <c r="GB96" i="20"/>
  <c r="GB78" i="20"/>
  <c r="GB62" i="20"/>
  <c r="GB46" i="20"/>
  <c r="GB30" i="20"/>
  <c r="GB14" i="20"/>
  <c r="GB77" i="20"/>
  <c r="GB49" i="20"/>
  <c r="GB13" i="20"/>
  <c r="GB298" i="20"/>
  <c r="GB270" i="20"/>
  <c r="GB250" i="20"/>
  <c r="GB218" i="20"/>
  <c r="GB198" i="20"/>
  <c r="GB178" i="20"/>
  <c r="GB162" i="20"/>
  <c r="GB146" i="20"/>
  <c r="GB130" i="20"/>
  <c r="GB115" i="20"/>
  <c r="GB95" i="20"/>
  <c r="GB61" i="20"/>
  <c r="GB36" i="20"/>
  <c r="GB9" i="20"/>
  <c r="GB285" i="20"/>
  <c r="GB269" i="20"/>
  <c r="GB253" i="20"/>
  <c r="GB229" i="20"/>
  <c r="GB209" i="20"/>
  <c r="GB189" i="20"/>
  <c r="GB161" i="20"/>
  <c r="GB106" i="20"/>
  <c r="GB40" i="20"/>
  <c r="GB118" i="20"/>
  <c r="GB52" i="20"/>
  <c r="GB12" i="20"/>
  <c r="GB26" i="20"/>
  <c r="GB114" i="20"/>
  <c r="GB48" i="20"/>
  <c r="GB32" i="20"/>
  <c r="GB157" i="20"/>
  <c r="GB93" i="20"/>
  <c r="GB15" i="20"/>
  <c r="GB261" i="20"/>
  <c r="GB241" i="20"/>
  <c r="GB19" i="20"/>
  <c r="GB31" i="20"/>
  <c r="GB60" i="20"/>
  <c r="GB284" i="20"/>
  <c r="GB264" i="20"/>
  <c r="GB248" i="20"/>
  <c r="GB224" i="20"/>
  <c r="GB208" i="20"/>
  <c r="GB192" i="20"/>
  <c r="GB176" i="20"/>
  <c r="GB160" i="20"/>
  <c r="GB144" i="20"/>
  <c r="GB128" i="20"/>
  <c r="GB113" i="20"/>
  <c r="GB97" i="20"/>
  <c r="GB79" i="20"/>
  <c r="GB63" i="20"/>
  <c r="GB47" i="20"/>
  <c r="GB295" i="20"/>
  <c r="GB279" i="20"/>
  <c r="GB259" i="20"/>
  <c r="GB231" i="20"/>
  <c r="GB207" i="20"/>
  <c r="GB191" i="20"/>
  <c r="GB171" i="20"/>
  <c r="GB155" i="20"/>
  <c r="GB139" i="20"/>
  <c r="GB123" i="20"/>
  <c r="GB108" i="20"/>
  <c r="GB91" i="20"/>
  <c r="GB74" i="20"/>
  <c r="GB58" i="20"/>
  <c r="GB42" i="20"/>
  <c r="GB24" i="20"/>
  <c r="GB10" i="20"/>
  <c r="GB73" i="20"/>
  <c r="GB45" i="20"/>
  <c r="GB4" i="20"/>
  <c r="GB294" i="20"/>
  <c r="GB266" i="20"/>
  <c r="GB246" i="20"/>
  <c r="GB214" i="20"/>
  <c r="GB194" i="20"/>
  <c r="GB174" i="20"/>
  <c r="GB158" i="20"/>
  <c r="GB142" i="20"/>
  <c r="GB126" i="20"/>
  <c r="GB111" i="20"/>
  <c r="GB90" i="20"/>
  <c r="GB57" i="20"/>
  <c r="GB33" i="20"/>
  <c r="GB165" i="20"/>
  <c r="GB281" i="20"/>
  <c r="GB265" i="20"/>
  <c r="GB245" i="20"/>
  <c r="GB225" i="20"/>
  <c r="GB205" i="20"/>
  <c r="GB185" i="20"/>
  <c r="GB153" i="20"/>
  <c r="GB88" i="20"/>
  <c r="GB7" i="20"/>
  <c r="GB102" i="20"/>
  <c r="GB35" i="20"/>
  <c r="GB5" i="20"/>
  <c r="GB16" i="20"/>
  <c r="GB98" i="20"/>
  <c r="GB34" i="20"/>
  <c r="GB8" i="20"/>
  <c r="GB141" i="20"/>
  <c r="GB76" i="20"/>
  <c r="GB234" i="20"/>
  <c r="GB210" i="20"/>
  <c r="GB170" i="20"/>
  <c r="GB122" i="20"/>
  <c r="GB107" i="20"/>
  <c r="GB85" i="20"/>
  <c r="GB27" i="20"/>
  <c r="GB297" i="20"/>
  <c r="GB149" i="20"/>
  <c r="GB145" i="20"/>
  <c r="GB125" i="20"/>
  <c r="BR178" i="20"/>
  <c r="BR94" i="20"/>
  <c r="BJ48" i="20"/>
  <c r="BJ94" i="20"/>
  <c r="FZ299" i="20"/>
  <c r="FZ283" i="20"/>
  <c r="FZ263" i="20"/>
  <c r="FZ235" i="20"/>
  <c r="FZ211" i="20"/>
  <c r="FZ195" i="20"/>
  <c r="FZ175" i="20"/>
  <c r="FZ159" i="20"/>
  <c r="FZ143" i="20"/>
  <c r="FZ127" i="20"/>
  <c r="FZ112" i="20"/>
  <c r="FZ95" i="20"/>
  <c r="FZ79" i="20"/>
  <c r="FZ66" i="20"/>
  <c r="FZ39" i="20"/>
  <c r="FZ14" i="20"/>
  <c r="FZ76" i="20"/>
  <c r="FZ252" i="20"/>
  <c r="FZ156" i="20"/>
  <c r="FZ274" i="20"/>
  <c r="FZ254" i="20"/>
  <c r="FZ226" i="20"/>
  <c r="FZ202" i="20"/>
  <c r="FZ182" i="20"/>
  <c r="FZ166" i="20"/>
  <c r="FZ150" i="20"/>
  <c r="FZ134" i="20"/>
  <c r="FZ119" i="20"/>
  <c r="FZ102" i="20"/>
  <c r="FZ86" i="20"/>
  <c r="FZ64" i="20"/>
  <c r="FZ38" i="20"/>
  <c r="FZ81" i="20"/>
  <c r="FZ248" i="20"/>
  <c r="FZ188" i="20"/>
  <c r="FZ297" i="20"/>
  <c r="FZ277" i="20"/>
  <c r="FZ261" i="20"/>
  <c r="FZ241" i="20"/>
  <c r="FZ221" i="20"/>
  <c r="FZ197" i="20"/>
  <c r="FZ181" i="20"/>
  <c r="FZ165" i="20"/>
  <c r="FZ149" i="20"/>
  <c r="FZ133" i="20"/>
  <c r="FZ118" i="20"/>
  <c r="FZ101" i="20"/>
  <c r="FZ77" i="20"/>
  <c r="FZ22" i="20"/>
  <c r="FZ212" i="20"/>
  <c r="FZ164" i="20"/>
  <c r="FZ280" i="20"/>
  <c r="FZ260" i="20"/>
  <c r="FZ200" i="20"/>
  <c r="FZ124" i="20"/>
  <c r="FZ42" i="20"/>
  <c r="FZ88" i="20"/>
  <c r="FZ100" i="20"/>
  <c r="FZ128" i="20"/>
  <c r="FZ67" i="20"/>
  <c r="FZ295" i="20"/>
  <c r="FZ279" i="20"/>
  <c r="FZ259" i="20"/>
  <c r="FZ231" i="20"/>
  <c r="FZ207" i="20"/>
  <c r="FZ191" i="20"/>
  <c r="FZ171" i="20"/>
  <c r="FZ155" i="20"/>
  <c r="FZ139" i="20"/>
  <c r="FZ123" i="20"/>
  <c r="FZ107" i="20"/>
  <c r="FZ91" i="20"/>
  <c r="FZ80" i="20"/>
  <c r="FZ62" i="20"/>
  <c r="FZ37" i="20"/>
  <c r="FZ13" i="20"/>
  <c r="FZ63" i="20"/>
  <c r="FZ196" i="20"/>
  <c r="FZ298" i="20"/>
  <c r="FZ270" i="20"/>
  <c r="FZ250" i="20"/>
  <c r="FZ218" i="20"/>
  <c r="FZ198" i="20"/>
  <c r="FZ178" i="20"/>
  <c r="FZ162" i="20"/>
  <c r="FZ146" i="20"/>
  <c r="FZ130" i="20"/>
  <c r="FZ115" i="20"/>
  <c r="FZ98" i="20"/>
  <c r="FZ82" i="20"/>
  <c r="FZ61" i="20"/>
  <c r="FZ30" i="20"/>
  <c r="FZ47" i="20"/>
  <c r="FZ232" i="20"/>
  <c r="FZ180" i="20"/>
  <c r="FZ293" i="20"/>
  <c r="FZ273" i="20"/>
  <c r="FZ257" i="20"/>
  <c r="FZ233" i="20"/>
  <c r="FZ217" i="20"/>
  <c r="FZ193" i="20"/>
  <c r="FZ177" i="20"/>
  <c r="FZ161" i="20"/>
  <c r="FZ145" i="20"/>
  <c r="FZ129" i="20"/>
  <c r="FZ114" i="20"/>
  <c r="FZ97" i="20"/>
  <c r="FZ71" i="20"/>
  <c r="FZ9" i="20"/>
  <c r="FZ204" i="20"/>
  <c r="FZ296" i="20"/>
  <c r="FZ276" i="20"/>
  <c r="FZ256" i="20"/>
  <c r="FZ176" i="20"/>
  <c r="FZ109" i="20"/>
  <c r="FZ136" i="20"/>
  <c r="FZ74" i="20"/>
  <c r="FZ70" i="20"/>
  <c r="FZ113" i="20"/>
  <c r="FZ15" i="20"/>
  <c r="FZ291" i="20"/>
  <c r="FZ271" i="20"/>
  <c r="FZ255" i="20"/>
  <c r="FZ223" i="20"/>
  <c r="FZ203" i="20"/>
  <c r="FZ187" i="20"/>
  <c r="FZ167" i="20"/>
  <c r="FZ151" i="20"/>
  <c r="FZ135" i="20"/>
  <c r="FZ120" i="20"/>
  <c r="FZ103" i="20"/>
  <c r="FZ87" i="20"/>
  <c r="FZ72" i="20"/>
  <c r="FZ56" i="20"/>
  <c r="FZ28" i="20"/>
  <c r="FZ6" i="20"/>
  <c r="FZ27" i="20"/>
  <c r="FZ168" i="20"/>
  <c r="FZ294" i="20"/>
  <c r="FZ266" i="20"/>
  <c r="FZ246" i="20"/>
  <c r="FZ214" i="20"/>
  <c r="FZ194" i="20"/>
  <c r="FZ174" i="20"/>
  <c r="FZ158" i="20"/>
  <c r="FZ142" i="20"/>
  <c r="FZ126" i="20"/>
  <c r="FZ111" i="20"/>
  <c r="FZ93" i="20"/>
  <c r="FZ78" i="20"/>
  <c r="FZ55" i="20"/>
  <c r="FZ24" i="20"/>
  <c r="FZ44" i="20"/>
  <c r="FZ220" i="20"/>
  <c r="FZ172" i="20"/>
  <c r="FZ285" i="20"/>
  <c r="FZ269" i="20"/>
  <c r="FZ253" i="20"/>
  <c r="FZ229" i="20"/>
  <c r="FZ209" i="20"/>
  <c r="FZ189" i="20"/>
  <c r="FZ173" i="20"/>
  <c r="FZ157" i="20"/>
  <c r="FZ141" i="20"/>
  <c r="FZ125" i="20"/>
  <c r="FZ110" i="20"/>
  <c r="FZ92" i="20"/>
  <c r="FZ36" i="20"/>
  <c r="FZ240" i="20"/>
  <c r="FZ192" i="20"/>
  <c r="FZ292" i="20"/>
  <c r="FZ272" i="20"/>
  <c r="FZ224" i="20"/>
  <c r="FZ148" i="20"/>
  <c r="FZ108" i="20"/>
  <c r="FZ121" i="20"/>
  <c r="FZ132" i="20"/>
  <c r="FZ54" i="20"/>
  <c r="FZ96" i="20"/>
  <c r="FZ287" i="20"/>
  <c r="FZ267" i="20"/>
  <c r="FZ251" i="20"/>
  <c r="FZ215" i="20"/>
  <c r="FZ199" i="20"/>
  <c r="FZ183" i="20"/>
  <c r="FZ163" i="20"/>
  <c r="FZ147" i="20"/>
  <c r="FZ131" i="20"/>
  <c r="FZ116" i="20"/>
  <c r="FZ99" i="20"/>
  <c r="FZ83" i="20"/>
  <c r="FZ69" i="20"/>
  <c r="FZ53" i="20"/>
  <c r="FZ19" i="20"/>
  <c r="FZ10" i="20"/>
  <c r="FZ17" i="20"/>
  <c r="FZ160" i="20"/>
  <c r="FZ282" i="20"/>
  <c r="FZ258" i="20"/>
  <c r="FZ234" i="20"/>
  <c r="FZ210" i="20"/>
  <c r="FZ186" i="20"/>
  <c r="FZ170" i="20"/>
  <c r="FZ154" i="20"/>
  <c r="FZ138" i="20"/>
  <c r="FZ122" i="20"/>
  <c r="FZ106" i="20"/>
  <c r="FZ90" i="20"/>
  <c r="FZ68" i="20"/>
  <c r="FZ43" i="20"/>
  <c r="FZ23" i="20"/>
  <c r="FZ4" i="20"/>
  <c r="FZ208" i="20"/>
  <c r="FZ152" i="20"/>
  <c r="FZ281" i="20"/>
  <c r="FZ265" i="20"/>
  <c r="FZ245" i="20"/>
  <c r="FZ225" i="20"/>
  <c r="FZ205" i="20"/>
  <c r="FZ185" i="20"/>
  <c r="FZ169" i="20"/>
  <c r="FZ153" i="20"/>
  <c r="FZ137" i="20"/>
  <c r="FZ89" i="20"/>
  <c r="FZ105" i="20"/>
  <c r="FZ85" i="20"/>
  <c r="FZ25" i="20"/>
  <c r="FZ228" i="20"/>
  <c r="FZ184" i="20"/>
  <c r="FZ284" i="20"/>
  <c r="FZ264" i="20"/>
  <c r="FZ216" i="20"/>
  <c r="FZ140" i="20"/>
  <c r="FZ60" i="20"/>
  <c r="FZ104" i="20"/>
  <c r="FZ117" i="20"/>
  <c r="FZ144" i="20"/>
  <c r="FZ84" i="20"/>
  <c r="AH83" i="20"/>
  <c r="AH217" i="20"/>
  <c r="AH55" i="20"/>
  <c r="AH287" i="20"/>
  <c r="AH212" i="20"/>
  <c r="AH49" i="20"/>
  <c r="AH282" i="20"/>
  <c r="AH111" i="20"/>
  <c r="AH281" i="20"/>
  <c r="AH175" i="20"/>
  <c r="AH164" i="20"/>
  <c r="AZ166" i="20"/>
  <c r="AZ169" i="20"/>
  <c r="AZ100" i="20"/>
  <c r="AZ271" i="20"/>
  <c r="AZ157" i="20"/>
  <c r="AZ23" i="20"/>
  <c r="AZ245" i="20"/>
  <c r="AH54" i="20"/>
  <c r="AH158" i="20"/>
  <c r="AH81" i="20"/>
  <c r="AH6" i="20"/>
  <c r="AH191" i="20"/>
  <c r="AH3" i="20"/>
  <c r="AH202" i="20"/>
  <c r="AZ174" i="20"/>
  <c r="AZ192" i="20"/>
  <c r="AZ176" i="20"/>
  <c r="FQ295" i="20"/>
  <c r="FQ279" i="20"/>
  <c r="FQ259" i="20"/>
  <c r="FQ231" i="20"/>
  <c r="FQ207" i="20"/>
  <c r="FQ191" i="20"/>
  <c r="FQ171" i="20"/>
  <c r="FQ155" i="20"/>
  <c r="FQ139" i="20"/>
  <c r="FQ123" i="20"/>
  <c r="FQ107" i="20"/>
  <c r="FQ91" i="20"/>
  <c r="FQ75" i="20"/>
  <c r="FQ62" i="20"/>
  <c r="FQ43" i="20"/>
  <c r="FQ28" i="20"/>
  <c r="FQ29" i="20"/>
  <c r="FQ282" i="20"/>
  <c r="FQ258" i="20"/>
  <c r="FQ234" i="20"/>
  <c r="FQ210" i="20"/>
  <c r="FQ186" i="20"/>
  <c r="FQ170" i="20"/>
  <c r="FQ154" i="20"/>
  <c r="FQ138" i="20"/>
  <c r="FQ122" i="20"/>
  <c r="FQ106" i="20"/>
  <c r="FQ90" i="20"/>
  <c r="FQ80" i="20"/>
  <c r="FQ61" i="20"/>
  <c r="FQ40" i="20"/>
  <c r="FQ24" i="20"/>
  <c r="FQ10" i="20"/>
  <c r="FQ8" i="20"/>
  <c r="FQ281" i="20"/>
  <c r="FQ265" i="20"/>
  <c r="FQ245" i="20"/>
  <c r="FQ225" i="20"/>
  <c r="FQ205" i="20"/>
  <c r="FQ185" i="20"/>
  <c r="FQ169" i="20"/>
  <c r="FQ153" i="20"/>
  <c r="FQ137" i="20"/>
  <c r="FQ89" i="20"/>
  <c r="FQ105" i="20"/>
  <c r="FQ58" i="20"/>
  <c r="FQ76" i="20"/>
  <c r="FQ52" i="20"/>
  <c r="FQ44" i="20"/>
  <c r="FQ27" i="20"/>
  <c r="FQ9" i="20"/>
  <c r="FQ292" i="20"/>
  <c r="FQ272" i="20"/>
  <c r="FQ252" i="20"/>
  <c r="FQ228" i="20"/>
  <c r="FQ212" i="20"/>
  <c r="FQ196" i="20"/>
  <c r="FQ180" i="20"/>
  <c r="FQ164" i="20"/>
  <c r="FQ132" i="20"/>
  <c r="FQ100" i="20"/>
  <c r="FQ70" i="20"/>
  <c r="FQ3" i="20"/>
  <c r="FQ291" i="20"/>
  <c r="FQ271" i="20"/>
  <c r="FQ255" i="20"/>
  <c r="FQ223" i="20"/>
  <c r="FQ203" i="20"/>
  <c r="FQ187" i="20"/>
  <c r="FQ167" i="20"/>
  <c r="FQ151" i="20"/>
  <c r="FQ135" i="20"/>
  <c r="FQ120" i="20"/>
  <c r="FQ103" i="20"/>
  <c r="FQ87" i="20"/>
  <c r="FQ72" i="20"/>
  <c r="FQ56" i="20"/>
  <c r="FQ39" i="20"/>
  <c r="FQ20" i="20"/>
  <c r="FQ16" i="20"/>
  <c r="FQ274" i="20"/>
  <c r="FQ254" i="20"/>
  <c r="FQ226" i="20"/>
  <c r="FQ202" i="20"/>
  <c r="FQ182" i="20"/>
  <c r="FQ166" i="20"/>
  <c r="FQ150" i="20"/>
  <c r="FQ134" i="20"/>
  <c r="FQ119" i="20"/>
  <c r="FQ102" i="20"/>
  <c r="FQ86" i="20"/>
  <c r="FQ65" i="20"/>
  <c r="FQ55" i="20"/>
  <c r="FQ38" i="20"/>
  <c r="FQ21" i="20"/>
  <c r="FQ5" i="20"/>
  <c r="FQ297" i="20"/>
  <c r="FQ277" i="20"/>
  <c r="FQ261" i="20"/>
  <c r="FQ241" i="20"/>
  <c r="FQ221" i="20"/>
  <c r="FQ197" i="20"/>
  <c r="FQ181" i="20"/>
  <c r="FQ165" i="20"/>
  <c r="FQ149" i="20"/>
  <c r="FQ133" i="20"/>
  <c r="FQ118" i="20"/>
  <c r="FQ101" i="20"/>
  <c r="FQ85" i="20"/>
  <c r="FQ71" i="20"/>
  <c r="FQ50" i="20"/>
  <c r="FQ34" i="20"/>
  <c r="FQ22" i="20"/>
  <c r="FQ4" i="20"/>
  <c r="FQ284" i="20"/>
  <c r="FQ264" i="20"/>
  <c r="FQ248" i="20"/>
  <c r="FQ224" i="20"/>
  <c r="FQ208" i="20"/>
  <c r="FQ192" i="20"/>
  <c r="FQ176" i="20"/>
  <c r="FQ160" i="20"/>
  <c r="FQ144" i="20"/>
  <c r="FQ128" i="20"/>
  <c r="FQ113" i="20"/>
  <c r="FQ96" i="20"/>
  <c r="FQ81" i="20"/>
  <c r="FQ67" i="20"/>
  <c r="FQ49" i="20"/>
  <c r="FQ287" i="20"/>
  <c r="FQ267" i="20"/>
  <c r="FQ251" i="20"/>
  <c r="FQ215" i="20"/>
  <c r="FQ199" i="20"/>
  <c r="FQ183" i="20"/>
  <c r="FQ163" i="20"/>
  <c r="FQ147" i="20"/>
  <c r="FQ131" i="20"/>
  <c r="FQ116" i="20"/>
  <c r="FQ99" i="20"/>
  <c r="FQ57" i="20"/>
  <c r="FQ59" i="20"/>
  <c r="FQ53" i="20"/>
  <c r="FQ35" i="20"/>
  <c r="FQ13" i="20"/>
  <c r="FQ298" i="20"/>
  <c r="FQ270" i="20"/>
  <c r="FQ250" i="20"/>
  <c r="FQ218" i="20"/>
  <c r="FQ198" i="20"/>
  <c r="FQ178" i="20"/>
  <c r="FQ162" i="20"/>
  <c r="FQ146" i="20"/>
  <c r="FQ130" i="20"/>
  <c r="FQ115" i="20"/>
  <c r="FQ98" i="20"/>
  <c r="FQ83" i="20"/>
  <c r="FQ69" i="20"/>
  <c r="FQ41" i="20"/>
  <c r="FQ26" i="20"/>
  <c r="FQ19" i="20"/>
  <c r="FQ33" i="20"/>
  <c r="FQ293" i="20"/>
  <c r="FQ273" i="20"/>
  <c r="FQ257" i="20"/>
  <c r="FQ233" i="20"/>
  <c r="FQ217" i="20"/>
  <c r="FQ193" i="20"/>
  <c r="FQ177" i="20"/>
  <c r="FQ161" i="20"/>
  <c r="FQ145" i="20"/>
  <c r="FQ129" i="20"/>
  <c r="FQ114" i="20"/>
  <c r="FQ97" i="20"/>
  <c r="FQ82" i="20"/>
  <c r="FQ68" i="20"/>
  <c r="FQ46" i="20"/>
  <c r="FQ25" i="20"/>
  <c r="FQ17" i="20"/>
  <c r="FQ42" i="20"/>
  <c r="FQ280" i="20"/>
  <c r="FQ260" i="20"/>
  <c r="FQ240" i="20"/>
  <c r="FQ220" i="20"/>
  <c r="FQ204" i="20"/>
  <c r="FQ188" i="20"/>
  <c r="FQ172" i="20"/>
  <c r="FQ156" i="20"/>
  <c r="FQ140" i="20"/>
  <c r="FQ124" i="20"/>
  <c r="FQ109" i="20"/>
  <c r="FQ108" i="20"/>
  <c r="FQ77" i="20"/>
  <c r="FQ60" i="20"/>
  <c r="FQ36" i="20"/>
  <c r="FQ148" i="20"/>
  <c r="FQ117" i="20"/>
  <c r="FQ73" i="20"/>
  <c r="FQ54" i="20"/>
  <c r="FQ299" i="20"/>
  <c r="FQ283" i="20"/>
  <c r="FQ263" i="20"/>
  <c r="FQ235" i="20"/>
  <c r="FQ211" i="20"/>
  <c r="FQ195" i="20"/>
  <c r="FQ175" i="20"/>
  <c r="FQ159" i="20"/>
  <c r="FQ143" i="20"/>
  <c r="FQ127" i="20"/>
  <c r="FQ112" i="20"/>
  <c r="FQ95" i="20"/>
  <c r="FQ84" i="20"/>
  <c r="FQ66" i="20"/>
  <c r="FQ45" i="20"/>
  <c r="FQ31" i="20"/>
  <c r="FQ6" i="20"/>
  <c r="FQ294" i="20"/>
  <c r="FQ266" i="20"/>
  <c r="FQ246" i="20"/>
  <c r="FQ214" i="20"/>
  <c r="FQ194" i="20"/>
  <c r="FQ174" i="20"/>
  <c r="FQ158" i="20"/>
  <c r="FQ142" i="20"/>
  <c r="FQ126" i="20"/>
  <c r="FQ111" i="20"/>
  <c r="FQ93" i="20"/>
  <c r="FQ79" i="20"/>
  <c r="FQ64" i="20"/>
  <c r="FQ48" i="20"/>
  <c r="FQ37" i="20"/>
  <c r="FQ15" i="20"/>
  <c r="FQ32" i="20"/>
  <c r="FQ285" i="20"/>
  <c r="FQ269" i="20"/>
  <c r="FQ253" i="20"/>
  <c r="FQ229" i="20"/>
  <c r="FQ209" i="20"/>
  <c r="FQ189" i="20"/>
  <c r="FQ173" i="20"/>
  <c r="FQ157" i="20"/>
  <c r="FQ141" i="20"/>
  <c r="FQ125" i="20"/>
  <c r="FQ110" i="20"/>
  <c r="FQ92" i="20"/>
  <c r="FQ78" i="20"/>
  <c r="FQ63" i="20"/>
  <c r="FQ47" i="20"/>
  <c r="FQ30" i="20"/>
  <c r="FQ14" i="20"/>
  <c r="FQ296" i="20"/>
  <c r="FQ276" i="20"/>
  <c r="FQ256" i="20"/>
  <c r="FQ232" i="20"/>
  <c r="FQ216" i="20"/>
  <c r="FQ200" i="20"/>
  <c r="FQ184" i="20"/>
  <c r="FQ168" i="20"/>
  <c r="FQ152" i="20"/>
  <c r="FQ136" i="20"/>
  <c r="FQ121" i="20"/>
  <c r="FQ104" i="20"/>
  <c r="FQ88" i="20"/>
  <c r="FQ74" i="20"/>
  <c r="FQ51" i="20"/>
  <c r="FQ7" i="20"/>
  <c r="FQ18" i="20"/>
  <c r="FQ12" i="20"/>
  <c r="FQ11" i="20"/>
  <c r="FQ23" i="20"/>
  <c r="AA126" i="20"/>
  <c r="AA12" i="20"/>
  <c r="AA256" i="20"/>
  <c r="AA233" i="20"/>
  <c r="AA211" i="20"/>
  <c r="AA195" i="20"/>
  <c r="AA181" i="20"/>
  <c r="AA111" i="20"/>
  <c r="AA169" i="20"/>
  <c r="AA41" i="20"/>
  <c r="AA45" i="20"/>
  <c r="AA77" i="20"/>
  <c r="AA15" i="20"/>
  <c r="AA274" i="20"/>
  <c r="AA255" i="20"/>
  <c r="AA229" i="20"/>
  <c r="AA210" i="20"/>
  <c r="AA191" i="20"/>
  <c r="AA72" i="20"/>
  <c r="AA155" i="20"/>
  <c r="AA95" i="20"/>
  <c r="AA78" i="20"/>
  <c r="AA51" i="20"/>
  <c r="AA40" i="20"/>
  <c r="AA285" i="20"/>
  <c r="AA269" i="20"/>
  <c r="AA254" i="20"/>
  <c r="AA231" i="20"/>
  <c r="AA217" i="20"/>
  <c r="AA132" i="20"/>
  <c r="AA76" i="20"/>
  <c r="AA168" i="20"/>
  <c r="AA9" i="20"/>
  <c r="AA135" i="20"/>
  <c r="AA180" i="20"/>
  <c r="AA172" i="20"/>
  <c r="AA30" i="20"/>
  <c r="AA96" i="20"/>
  <c r="AA139" i="20"/>
  <c r="AA50" i="20"/>
  <c r="AA130" i="20"/>
  <c r="AA152" i="20"/>
  <c r="AA266" i="20"/>
  <c r="AA148" i="20"/>
  <c r="AA218" i="20"/>
  <c r="AA198" i="20"/>
  <c r="AA183" i="20"/>
  <c r="AA67" i="20"/>
  <c r="AA80" i="20"/>
  <c r="AA166" i="20"/>
  <c r="AA48" i="20"/>
  <c r="AA34" i="20"/>
  <c r="AA25" i="20"/>
  <c r="AA277" i="20"/>
  <c r="AA261" i="20"/>
  <c r="AA246" i="20"/>
  <c r="AA225" i="20"/>
  <c r="AA205" i="20"/>
  <c r="AA182" i="20"/>
  <c r="AA170" i="20"/>
  <c r="AA10" i="20"/>
  <c r="AA36" i="20"/>
  <c r="AA11" i="20"/>
  <c r="AA153" i="20"/>
  <c r="AA83" i="20"/>
  <c r="AA280" i="20"/>
  <c r="AA260" i="20"/>
  <c r="AA241" i="20"/>
  <c r="AA220" i="20"/>
  <c r="AA204" i="20"/>
  <c r="AA189" i="20"/>
  <c r="AA70" i="20"/>
  <c r="AA57" i="20"/>
  <c r="AA14" i="20"/>
  <c r="AA43" i="20"/>
  <c r="AA62" i="20"/>
  <c r="AA31" i="20"/>
  <c r="AA142" i="20"/>
  <c r="AA240" i="20"/>
  <c r="AA215" i="20"/>
  <c r="AA199" i="20"/>
  <c r="AA184" i="20"/>
  <c r="AA156" i="20"/>
  <c r="AA99" i="20"/>
  <c r="AA133" i="20"/>
  <c r="AA162" i="20"/>
  <c r="AA59" i="20"/>
  <c r="AA8" i="20"/>
  <c r="AA282" i="20"/>
  <c r="AA259" i="20"/>
  <c r="AA232" i="20"/>
  <c r="AA214" i="20"/>
  <c r="AA194" i="20"/>
  <c r="AA175" i="20"/>
  <c r="AA105" i="20"/>
  <c r="AA98" i="20"/>
  <c r="AA55" i="20"/>
  <c r="AA56" i="20"/>
  <c r="AA121" i="20"/>
  <c r="AA151" i="20"/>
  <c r="AA273" i="20"/>
  <c r="AA258" i="20"/>
  <c r="AA235" i="20"/>
  <c r="AA221" i="20"/>
  <c r="AA197" i="20"/>
  <c r="AA174" i="20"/>
  <c r="AA75" i="20"/>
  <c r="AA164" i="20"/>
  <c r="AA161" i="20"/>
  <c r="FY291" i="20"/>
  <c r="FY271" i="20"/>
  <c r="FY255" i="20"/>
  <c r="FY223" i="20"/>
  <c r="FY203" i="20"/>
  <c r="FY187" i="20"/>
  <c r="FY167" i="20"/>
  <c r="FY151" i="20"/>
  <c r="FY135" i="20"/>
  <c r="FY120" i="20"/>
  <c r="FY103" i="20"/>
  <c r="FY87" i="20"/>
  <c r="FY72" i="20"/>
  <c r="FY56" i="20"/>
  <c r="FY39" i="20"/>
  <c r="FY20" i="20"/>
  <c r="FY6" i="20"/>
  <c r="FY274" i="20"/>
  <c r="FY254" i="20"/>
  <c r="FY226" i="20"/>
  <c r="FY202" i="20"/>
  <c r="FY182" i="20"/>
  <c r="FY166" i="20"/>
  <c r="FY150" i="20"/>
  <c r="FY134" i="20"/>
  <c r="FY119" i="20"/>
  <c r="FY102" i="20"/>
  <c r="FY86" i="20"/>
  <c r="FY65" i="20"/>
  <c r="FY55" i="20"/>
  <c r="FY38" i="20"/>
  <c r="FY21" i="20"/>
  <c r="FY5" i="20"/>
  <c r="FY281" i="20"/>
  <c r="FY265" i="20"/>
  <c r="FY245" i="20"/>
  <c r="FY225" i="20"/>
  <c r="FY205" i="20"/>
  <c r="FY185" i="20"/>
  <c r="FY169" i="20"/>
  <c r="FY153" i="20"/>
  <c r="FY137" i="20"/>
  <c r="FY89" i="20"/>
  <c r="FY105" i="20"/>
  <c r="FY58" i="20"/>
  <c r="FY76" i="20"/>
  <c r="FY52" i="20"/>
  <c r="FY44" i="20"/>
  <c r="FY27" i="20"/>
  <c r="FY9" i="20"/>
  <c r="FY42" i="20"/>
  <c r="FY3" i="20"/>
  <c r="FY280" i="20"/>
  <c r="FY260" i="20"/>
  <c r="FY240" i="20"/>
  <c r="FY220" i="20"/>
  <c r="FY204" i="20"/>
  <c r="FY188" i="20"/>
  <c r="FY172" i="20"/>
  <c r="FY156" i="20"/>
  <c r="FY140" i="20"/>
  <c r="FY124" i="20"/>
  <c r="FY109" i="20"/>
  <c r="FY108" i="20"/>
  <c r="FY77" i="20"/>
  <c r="FY60" i="20"/>
  <c r="FY29" i="20"/>
  <c r="FY287" i="20"/>
  <c r="FY267" i="20"/>
  <c r="FY251" i="20"/>
  <c r="FY215" i="20"/>
  <c r="FY199" i="20"/>
  <c r="FY183" i="20"/>
  <c r="FY163" i="20"/>
  <c r="FY147" i="20"/>
  <c r="FY131" i="20"/>
  <c r="FY116" i="20"/>
  <c r="FY99" i="20"/>
  <c r="FY57" i="20"/>
  <c r="FY59" i="20"/>
  <c r="FY53" i="20"/>
  <c r="FY35" i="20"/>
  <c r="FY18" i="20"/>
  <c r="FY298" i="20"/>
  <c r="FY270" i="20"/>
  <c r="FY250" i="20"/>
  <c r="FY218" i="20"/>
  <c r="FY198" i="20"/>
  <c r="FY178" i="20"/>
  <c r="FY162" i="20"/>
  <c r="FY146" i="20"/>
  <c r="FY130" i="20"/>
  <c r="FY115" i="20"/>
  <c r="FY98" i="20"/>
  <c r="FY83" i="20"/>
  <c r="FY69" i="20"/>
  <c r="FY41" i="20"/>
  <c r="FY26" i="20"/>
  <c r="FY19" i="20"/>
  <c r="FY297" i="20"/>
  <c r="FY277" i="20"/>
  <c r="FY261" i="20"/>
  <c r="FY241" i="20"/>
  <c r="FY221" i="20"/>
  <c r="FY197" i="20"/>
  <c r="FY181" i="20"/>
  <c r="FY165" i="20"/>
  <c r="FY149" i="20"/>
  <c r="FY133" i="20"/>
  <c r="FY118" i="20"/>
  <c r="FY101" i="20"/>
  <c r="FY85" i="20"/>
  <c r="FY71" i="20"/>
  <c r="FY50" i="20"/>
  <c r="FY34" i="20"/>
  <c r="FY22" i="20"/>
  <c r="FY4" i="20"/>
  <c r="FY32" i="20"/>
  <c r="FY296" i="20"/>
  <c r="FY276" i="20"/>
  <c r="FY256" i="20"/>
  <c r="FY232" i="20"/>
  <c r="FY216" i="20"/>
  <c r="FY200" i="20"/>
  <c r="FY184" i="20"/>
  <c r="FY168" i="20"/>
  <c r="FY152" i="20"/>
  <c r="FY136" i="20"/>
  <c r="FY121" i="20"/>
  <c r="FY104" i="20"/>
  <c r="FY88" i="20"/>
  <c r="FY74" i="20"/>
  <c r="FY49" i="20"/>
  <c r="FY23" i="20"/>
  <c r="FY229" i="20"/>
  <c r="FY209" i="20"/>
  <c r="FY157" i="20"/>
  <c r="FY141" i="20"/>
  <c r="FY14" i="20"/>
  <c r="FY7" i="20"/>
  <c r="FY264" i="20"/>
  <c r="FY224" i="20"/>
  <c r="FY208" i="20"/>
  <c r="FY176" i="20"/>
  <c r="FY113" i="20"/>
  <c r="FY67" i="20"/>
  <c r="FY299" i="20"/>
  <c r="FY283" i="20"/>
  <c r="FY263" i="20"/>
  <c r="FY235" i="20"/>
  <c r="FY211" i="20"/>
  <c r="FY195" i="20"/>
  <c r="FY175" i="20"/>
  <c r="FY159" i="20"/>
  <c r="FY143" i="20"/>
  <c r="FY127" i="20"/>
  <c r="FY112" i="20"/>
  <c r="FY95" i="20"/>
  <c r="FY84" i="20"/>
  <c r="FY66" i="20"/>
  <c r="FY45" i="20"/>
  <c r="FY31" i="20"/>
  <c r="FY11" i="20"/>
  <c r="FY294" i="20"/>
  <c r="FY266" i="20"/>
  <c r="FY246" i="20"/>
  <c r="FY214" i="20"/>
  <c r="FY194" i="20"/>
  <c r="FY174" i="20"/>
  <c r="FY158" i="20"/>
  <c r="FY142" i="20"/>
  <c r="FY126" i="20"/>
  <c r="FY111" i="20"/>
  <c r="FY93" i="20"/>
  <c r="FY79" i="20"/>
  <c r="FY64" i="20"/>
  <c r="FY48" i="20"/>
  <c r="FY37" i="20"/>
  <c r="FY15" i="20"/>
  <c r="FY293" i="20"/>
  <c r="FY273" i="20"/>
  <c r="FY257" i="20"/>
  <c r="FY233" i="20"/>
  <c r="FY217" i="20"/>
  <c r="FY193" i="20"/>
  <c r="FY177" i="20"/>
  <c r="FY161" i="20"/>
  <c r="FY145" i="20"/>
  <c r="FY129" i="20"/>
  <c r="FY114" i="20"/>
  <c r="FY97" i="20"/>
  <c r="FY82" i="20"/>
  <c r="FY68" i="20"/>
  <c r="FY46" i="20"/>
  <c r="FY25" i="20"/>
  <c r="FY17" i="20"/>
  <c r="FY51" i="20"/>
  <c r="FY16" i="20"/>
  <c r="FY292" i="20"/>
  <c r="FY272" i="20"/>
  <c r="FY252" i="20"/>
  <c r="FY228" i="20"/>
  <c r="FY212" i="20"/>
  <c r="FY196" i="20"/>
  <c r="FY180" i="20"/>
  <c r="FY164" i="20"/>
  <c r="FY148" i="20"/>
  <c r="FY132" i="20"/>
  <c r="FY117" i="20"/>
  <c r="FY100" i="20"/>
  <c r="FY73" i="20"/>
  <c r="FY70" i="20"/>
  <c r="FY33" i="20"/>
  <c r="FY12" i="20"/>
  <c r="FY173" i="20"/>
  <c r="FY110" i="20"/>
  <c r="FY92" i="20"/>
  <c r="FY63" i="20"/>
  <c r="FY47" i="20"/>
  <c r="FY54" i="20"/>
  <c r="FY248" i="20"/>
  <c r="FY128" i="20"/>
  <c r="FY36" i="20"/>
  <c r="FY8" i="20"/>
  <c r="FY295" i="20"/>
  <c r="FY279" i="20"/>
  <c r="FY259" i="20"/>
  <c r="FY231" i="20"/>
  <c r="FY207" i="20"/>
  <c r="FY191" i="20"/>
  <c r="FY171" i="20"/>
  <c r="FY155" i="20"/>
  <c r="FY139" i="20"/>
  <c r="FY123" i="20"/>
  <c r="FY107" i="20"/>
  <c r="FY91" i="20"/>
  <c r="FY75" i="20"/>
  <c r="FY62" i="20"/>
  <c r="FY43" i="20"/>
  <c r="FY28" i="20"/>
  <c r="FY13" i="20"/>
  <c r="FY282" i="20"/>
  <c r="FY258" i="20"/>
  <c r="FY234" i="20"/>
  <c r="FY210" i="20"/>
  <c r="FY186" i="20"/>
  <c r="FY170" i="20"/>
  <c r="FY154" i="20"/>
  <c r="FY138" i="20"/>
  <c r="FY122" i="20"/>
  <c r="FY106" i="20"/>
  <c r="FY90" i="20"/>
  <c r="FY80" i="20"/>
  <c r="FY61" i="20"/>
  <c r="FY40" i="20"/>
  <c r="FY24" i="20"/>
  <c r="FY10" i="20"/>
  <c r="FY285" i="20"/>
  <c r="FY269" i="20"/>
  <c r="FY253" i="20"/>
  <c r="FY189" i="20"/>
  <c r="FY125" i="20"/>
  <c r="FY78" i="20"/>
  <c r="FY30" i="20"/>
  <c r="FY284" i="20"/>
  <c r="FY192" i="20"/>
  <c r="FY160" i="20"/>
  <c r="FY144" i="20"/>
  <c r="FY96" i="20"/>
  <c r="FY81" i="20"/>
  <c r="FW30" i="20"/>
  <c r="FX299" i="20"/>
  <c r="FX283" i="20"/>
  <c r="FX263" i="20"/>
  <c r="FX235" i="20"/>
  <c r="FX211" i="20"/>
  <c r="FX195" i="20"/>
  <c r="FX175" i="20"/>
  <c r="FX159" i="20"/>
  <c r="FX143" i="20"/>
  <c r="FX127" i="20"/>
  <c r="FX112" i="20"/>
  <c r="FX95" i="20"/>
  <c r="FX84" i="20"/>
  <c r="FX66" i="20"/>
  <c r="FX41" i="20"/>
  <c r="FX36" i="20"/>
  <c r="FX18" i="20"/>
  <c r="FX17" i="20"/>
  <c r="FX282" i="20"/>
  <c r="FX258" i="20"/>
  <c r="FX234" i="20"/>
  <c r="FX210" i="20"/>
  <c r="FX186" i="20"/>
  <c r="FX170" i="20"/>
  <c r="FX154" i="20"/>
  <c r="FX138" i="20"/>
  <c r="FX122" i="20"/>
  <c r="FX106" i="20"/>
  <c r="FX90" i="20"/>
  <c r="FX80" i="20"/>
  <c r="FX30" i="20"/>
  <c r="FX24" i="20"/>
  <c r="FX10" i="20"/>
  <c r="FX11" i="20"/>
  <c r="FX285" i="20"/>
  <c r="FX269" i="20"/>
  <c r="FX253" i="20"/>
  <c r="FX229" i="20"/>
  <c r="FX209" i="20"/>
  <c r="FX189" i="20"/>
  <c r="FX173" i="20"/>
  <c r="FX157" i="20"/>
  <c r="FX141" i="20"/>
  <c r="FX125" i="20"/>
  <c r="FX110" i="20"/>
  <c r="FX92" i="20"/>
  <c r="FX78" i="20"/>
  <c r="FX63" i="20"/>
  <c r="FX49" i="20"/>
  <c r="FX26" i="20"/>
  <c r="FX19" i="20"/>
  <c r="FX47" i="20"/>
  <c r="FX292" i="20"/>
  <c r="FX272" i="20"/>
  <c r="FX252" i="20"/>
  <c r="FX228" i="20"/>
  <c r="FX212" i="20"/>
  <c r="FX196" i="20"/>
  <c r="FX180" i="20"/>
  <c r="FX164" i="20"/>
  <c r="FX148" i="20"/>
  <c r="FX132" i="20"/>
  <c r="FX117" i="20"/>
  <c r="FX100" i="20"/>
  <c r="FX73" i="20"/>
  <c r="FX70" i="20"/>
  <c r="FX28" i="20"/>
  <c r="FX9" i="20"/>
  <c r="FX295" i="20"/>
  <c r="FX279" i="20"/>
  <c r="FX259" i="20"/>
  <c r="FX231" i="20"/>
  <c r="FX207" i="20"/>
  <c r="FX191" i="20"/>
  <c r="FX171" i="20"/>
  <c r="FX155" i="20"/>
  <c r="FX139" i="20"/>
  <c r="FX123" i="20"/>
  <c r="FX107" i="20"/>
  <c r="FX91" i="20"/>
  <c r="FX75" i="20"/>
  <c r="FX37" i="20"/>
  <c r="FX48" i="20"/>
  <c r="FX13" i="20"/>
  <c r="FX12" i="20"/>
  <c r="FX8" i="20"/>
  <c r="FX274" i="20"/>
  <c r="FX254" i="20"/>
  <c r="FX226" i="20"/>
  <c r="FX202" i="20"/>
  <c r="FX182" i="20"/>
  <c r="FX166" i="20"/>
  <c r="FX150" i="20"/>
  <c r="FX134" i="20"/>
  <c r="FX119" i="20"/>
  <c r="FX102" i="20"/>
  <c r="FX86" i="20"/>
  <c r="FX65" i="20"/>
  <c r="FX51" i="20"/>
  <c r="FX43" i="20"/>
  <c r="FX27" i="20"/>
  <c r="FX5" i="20"/>
  <c r="FX281" i="20"/>
  <c r="FX265" i="20"/>
  <c r="FX245" i="20"/>
  <c r="FX225" i="20"/>
  <c r="FX205" i="20"/>
  <c r="FX185" i="20"/>
  <c r="FX169" i="20"/>
  <c r="FX153" i="20"/>
  <c r="FX137" i="20"/>
  <c r="FX89" i="20"/>
  <c r="FX105" i="20"/>
  <c r="FX58" i="20"/>
  <c r="FX76" i="20"/>
  <c r="FX62" i="20"/>
  <c r="FX25" i="20"/>
  <c r="FX31" i="20"/>
  <c r="FX15" i="20"/>
  <c r="FX44" i="20"/>
  <c r="FX284" i="20"/>
  <c r="FX264" i="20"/>
  <c r="FX248" i="20"/>
  <c r="FX224" i="20"/>
  <c r="FX208" i="20"/>
  <c r="FX192" i="20"/>
  <c r="FX176" i="20"/>
  <c r="FX160" i="20"/>
  <c r="FX144" i="20"/>
  <c r="FX128" i="20"/>
  <c r="FX113" i="20"/>
  <c r="FX96" i="20"/>
  <c r="FX81" i="20"/>
  <c r="FX67" i="20"/>
  <c r="FX45" i="20"/>
  <c r="FX3" i="20"/>
  <c r="FX291" i="20"/>
  <c r="FX271" i="20"/>
  <c r="FX255" i="20"/>
  <c r="FX223" i="20"/>
  <c r="FX203" i="20"/>
  <c r="FX187" i="20"/>
  <c r="FX167" i="20"/>
  <c r="FX151" i="20"/>
  <c r="FX135" i="20"/>
  <c r="FX120" i="20"/>
  <c r="FX103" i="20"/>
  <c r="FX87" i="20"/>
  <c r="FX72" i="20"/>
  <c r="FX52" i="20"/>
  <c r="FX42" i="20"/>
  <c r="FX29" i="20"/>
  <c r="FX6" i="20"/>
  <c r="FX298" i="20"/>
  <c r="FX270" i="20"/>
  <c r="FX250" i="20"/>
  <c r="FX218" i="20"/>
  <c r="FX198" i="20"/>
  <c r="FX178" i="20"/>
  <c r="FX162" i="20"/>
  <c r="FX146" i="20"/>
  <c r="FX130" i="20"/>
  <c r="FX115" i="20"/>
  <c r="FX98" i="20"/>
  <c r="FX83" i="20"/>
  <c r="FX69" i="20"/>
  <c r="FX54" i="20"/>
  <c r="FX39" i="20"/>
  <c r="FX14" i="20"/>
  <c r="FX297" i="20"/>
  <c r="FX277" i="20"/>
  <c r="FX261" i="20"/>
  <c r="FX241" i="20"/>
  <c r="FX221" i="20"/>
  <c r="FX197" i="20"/>
  <c r="FX181" i="20"/>
  <c r="FX165" i="20"/>
  <c r="FX149" i="20"/>
  <c r="FX133" i="20"/>
  <c r="FX118" i="20"/>
  <c r="FX101" i="20"/>
  <c r="FX85" i="20"/>
  <c r="FX71" i="20"/>
  <c r="FX56" i="20"/>
  <c r="FX40" i="20"/>
  <c r="FX23" i="20"/>
  <c r="FX4" i="20"/>
  <c r="FX16" i="20"/>
  <c r="FX280" i="20"/>
  <c r="FX260" i="20"/>
  <c r="FX240" i="20"/>
  <c r="FX220" i="20"/>
  <c r="FX204" i="20"/>
  <c r="FX188" i="20"/>
  <c r="FX172" i="20"/>
  <c r="FX156" i="20"/>
  <c r="FX140" i="20"/>
  <c r="FX124" i="20"/>
  <c r="FX109" i="20"/>
  <c r="FX108" i="20"/>
  <c r="FX77" i="20"/>
  <c r="FX60" i="20"/>
  <c r="FX34" i="20"/>
  <c r="FX287" i="20"/>
  <c r="FX267" i="20"/>
  <c r="FX251" i="20"/>
  <c r="FX215" i="20"/>
  <c r="FX199" i="20"/>
  <c r="FX183" i="20"/>
  <c r="FX163" i="20"/>
  <c r="FX147" i="20"/>
  <c r="FX131" i="20"/>
  <c r="FX116" i="20"/>
  <c r="FX99" i="20"/>
  <c r="FX57" i="20"/>
  <c r="FX59" i="20"/>
  <c r="FX50" i="20"/>
  <c r="FX33" i="20"/>
  <c r="FX21" i="20"/>
  <c r="FX20" i="20"/>
  <c r="FX294" i="20"/>
  <c r="FX266" i="20"/>
  <c r="FX246" i="20"/>
  <c r="FX214" i="20"/>
  <c r="FX194" i="20"/>
  <c r="FX174" i="20"/>
  <c r="FX158" i="20"/>
  <c r="FX142" i="20"/>
  <c r="FX126" i="20"/>
  <c r="FX111" i="20"/>
  <c r="FX93" i="20"/>
  <c r="FX79" i="20"/>
  <c r="FX64" i="20"/>
  <c r="FX46" i="20"/>
  <c r="FX35" i="20"/>
  <c r="FX7" i="20"/>
  <c r="FX293" i="20"/>
  <c r="FX273" i="20"/>
  <c r="FX257" i="20"/>
  <c r="FX233" i="20"/>
  <c r="FX217" i="20"/>
  <c r="FX193" i="20"/>
  <c r="FX177" i="20"/>
  <c r="FX161" i="20"/>
  <c r="FX145" i="20"/>
  <c r="FX129" i="20"/>
  <c r="FX114" i="20"/>
  <c r="FX97" i="20"/>
  <c r="FX82" i="20"/>
  <c r="FX68" i="20"/>
  <c r="FX53" i="20"/>
  <c r="FX38" i="20"/>
  <c r="FX22" i="20"/>
  <c r="FX55" i="20"/>
  <c r="FX296" i="20"/>
  <c r="FX276" i="20"/>
  <c r="FX256" i="20"/>
  <c r="FX232" i="20"/>
  <c r="FX216" i="20"/>
  <c r="FX200" i="20"/>
  <c r="FX184" i="20"/>
  <c r="FX168" i="20"/>
  <c r="FX152" i="20"/>
  <c r="FX136" i="20"/>
  <c r="FX121" i="20"/>
  <c r="FX104" i="20"/>
  <c r="FX88" i="20"/>
  <c r="FX74" i="20"/>
  <c r="FX61" i="20"/>
  <c r="FX32" i="20"/>
  <c r="FW9" i="20"/>
  <c r="FW3" i="20"/>
  <c r="FW299" i="20"/>
  <c r="FW283" i="20"/>
  <c r="FW263" i="20"/>
  <c r="FW235" i="20"/>
  <c r="FW211" i="20"/>
  <c r="FW195" i="20"/>
  <c r="FW175" i="20"/>
  <c r="FW159" i="20"/>
  <c r="FW143" i="20"/>
  <c r="FW127" i="20"/>
  <c r="FW112" i="20"/>
  <c r="FW95" i="20"/>
  <c r="FW84" i="20"/>
  <c r="FW66" i="20"/>
  <c r="FW48" i="20"/>
  <c r="FW13" i="20"/>
  <c r="FW12" i="20"/>
  <c r="FW128" i="20"/>
  <c r="FW55" i="20"/>
  <c r="FW274" i="20"/>
  <c r="FW254" i="20"/>
  <c r="FW226" i="20"/>
  <c r="FW202" i="20"/>
  <c r="FW182" i="20"/>
  <c r="FW166" i="20"/>
  <c r="FW150" i="20"/>
  <c r="FW134" i="20"/>
  <c r="FW119" i="20"/>
  <c r="FW102" i="20"/>
  <c r="FW86" i="20"/>
  <c r="FW65" i="20"/>
  <c r="FW54" i="20"/>
  <c r="FW35" i="20"/>
  <c r="FW7" i="20"/>
  <c r="FW200" i="20"/>
  <c r="FW156" i="20"/>
  <c r="FW104" i="20"/>
  <c r="FW61" i="20"/>
  <c r="FW285" i="20"/>
  <c r="FW269" i="20"/>
  <c r="FW253" i="20"/>
  <c r="FW229" i="20"/>
  <c r="FW209" i="20"/>
  <c r="FW189" i="20"/>
  <c r="FW173" i="20"/>
  <c r="FW157" i="20"/>
  <c r="FW141" i="20"/>
  <c r="FW125" i="20"/>
  <c r="FW110" i="20"/>
  <c r="FW92" i="20"/>
  <c r="FW78" i="20"/>
  <c r="FW63" i="20"/>
  <c r="FW49" i="20"/>
  <c r="FW31" i="20"/>
  <c r="FW15" i="20"/>
  <c r="FW184" i="20"/>
  <c r="FW100" i="20"/>
  <c r="FW296" i="20"/>
  <c r="FW276" i="20"/>
  <c r="FW256" i="20"/>
  <c r="FW232" i="20"/>
  <c r="FW216" i="20"/>
  <c r="FW168" i="20"/>
  <c r="FW109" i="20"/>
  <c r="FW17" i="20"/>
  <c r="FW20" i="20"/>
  <c r="FW295" i="20"/>
  <c r="FW279" i="20"/>
  <c r="FW259" i="20"/>
  <c r="FW231" i="20"/>
  <c r="FW207" i="20"/>
  <c r="FW191" i="20"/>
  <c r="FW171" i="20"/>
  <c r="FW155" i="20"/>
  <c r="FW139" i="20"/>
  <c r="FW123" i="20"/>
  <c r="FW107" i="20"/>
  <c r="FW91" i="20"/>
  <c r="FW75" i="20"/>
  <c r="FW52" i="20"/>
  <c r="FW42" i="20"/>
  <c r="FW29" i="20"/>
  <c r="FW6" i="20"/>
  <c r="FW113" i="20"/>
  <c r="FW298" i="20"/>
  <c r="FW270" i="20"/>
  <c r="FW250" i="20"/>
  <c r="FW218" i="20"/>
  <c r="FW198" i="20"/>
  <c r="FW178" i="20"/>
  <c r="FW162" i="20"/>
  <c r="FW146" i="20"/>
  <c r="FW130" i="20"/>
  <c r="FW115" i="20"/>
  <c r="FW98" i="20"/>
  <c r="FW83" i="20"/>
  <c r="FW69" i="20"/>
  <c r="FW46" i="20"/>
  <c r="FW10" i="20"/>
  <c r="FW11" i="20"/>
  <c r="FW188" i="20"/>
  <c r="FW152" i="20"/>
  <c r="FW73" i="20"/>
  <c r="FW47" i="20"/>
  <c r="FW281" i="20"/>
  <c r="FW265" i="20"/>
  <c r="FW245" i="20"/>
  <c r="FW225" i="20"/>
  <c r="FW205" i="20"/>
  <c r="FW185" i="20"/>
  <c r="FW169" i="20"/>
  <c r="FW153" i="20"/>
  <c r="FW137" i="20"/>
  <c r="FW89" i="20"/>
  <c r="FW105" i="20"/>
  <c r="FW58" i="20"/>
  <c r="FW76" i="20"/>
  <c r="FW62" i="20"/>
  <c r="FW40" i="20"/>
  <c r="FW23" i="20"/>
  <c r="FW4" i="20"/>
  <c r="FW164" i="20"/>
  <c r="FW96" i="20"/>
  <c r="FW292" i="20"/>
  <c r="FW272" i="20"/>
  <c r="FW252" i="20"/>
  <c r="FW228" i="20"/>
  <c r="FW208" i="20"/>
  <c r="FW148" i="20"/>
  <c r="FW77" i="20"/>
  <c r="FW32" i="20"/>
  <c r="FW44" i="20"/>
  <c r="FW291" i="20"/>
  <c r="FW271" i="20"/>
  <c r="FW255" i="20"/>
  <c r="FW223" i="20"/>
  <c r="FW203" i="20"/>
  <c r="FW187" i="20"/>
  <c r="FW167" i="20"/>
  <c r="FW151" i="20"/>
  <c r="FW135" i="20"/>
  <c r="FW120" i="20"/>
  <c r="FW103" i="20"/>
  <c r="FW87" i="20"/>
  <c r="FW72" i="20"/>
  <c r="FW50" i="20"/>
  <c r="FW33" i="20"/>
  <c r="FW21" i="20"/>
  <c r="FW172" i="20"/>
  <c r="FW108" i="20"/>
  <c r="FW294" i="20"/>
  <c r="FW266" i="20"/>
  <c r="FW246" i="20"/>
  <c r="FW214" i="20"/>
  <c r="FW194" i="20"/>
  <c r="FW174" i="20"/>
  <c r="FW158" i="20"/>
  <c r="FW142" i="20"/>
  <c r="FW126" i="20"/>
  <c r="FW111" i="20"/>
  <c r="FW93" i="20"/>
  <c r="FW79" i="20"/>
  <c r="FW64" i="20"/>
  <c r="FW43" i="20"/>
  <c r="FW27" i="20"/>
  <c r="FW5" i="20"/>
  <c r="FW176" i="20"/>
  <c r="FW140" i="20"/>
  <c r="FW70" i="20"/>
  <c r="FW297" i="20"/>
  <c r="FW277" i="20"/>
  <c r="FW261" i="20"/>
  <c r="FW241" i="20"/>
  <c r="FW221" i="20"/>
  <c r="FW197" i="20"/>
  <c r="FW181" i="20"/>
  <c r="FW165" i="20"/>
  <c r="FW149" i="20"/>
  <c r="FW133" i="20"/>
  <c r="FW118" i="20"/>
  <c r="FW101" i="20"/>
  <c r="FW85" i="20"/>
  <c r="FW71" i="20"/>
  <c r="FW56" i="20"/>
  <c r="FW38" i="20"/>
  <c r="FW22" i="20"/>
  <c r="FW204" i="20"/>
  <c r="FW136" i="20"/>
  <c r="FW88" i="20"/>
  <c r="FW284" i="20"/>
  <c r="FW264" i="20"/>
  <c r="FW248" i="20"/>
  <c r="FW224" i="20"/>
  <c r="FW196" i="20"/>
  <c r="FW132" i="20"/>
  <c r="FW74" i="20"/>
  <c r="FW16" i="20"/>
  <c r="FW8" i="20"/>
  <c r="FW287" i="20"/>
  <c r="FW267" i="20"/>
  <c r="FW251" i="20"/>
  <c r="FW215" i="20"/>
  <c r="FW199" i="20"/>
  <c r="FW183" i="20"/>
  <c r="FW163" i="20"/>
  <c r="FW147" i="20"/>
  <c r="FW131" i="20"/>
  <c r="FW116" i="20"/>
  <c r="FW99" i="20"/>
  <c r="FW57" i="20"/>
  <c r="FW59" i="20"/>
  <c r="FW41" i="20"/>
  <c r="FW36" i="20"/>
  <c r="FW18" i="20"/>
  <c r="FW144" i="20"/>
  <c r="FW81" i="20"/>
  <c r="FW282" i="20"/>
  <c r="FW258" i="20"/>
  <c r="FW234" i="20"/>
  <c r="FW210" i="20"/>
  <c r="FW186" i="20"/>
  <c r="FW170" i="20"/>
  <c r="FW154" i="20"/>
  <c r="FW138" i="20"/>
  <c r="FW122" i="20"/>
  <c r="FW106" i="20"/>
  <c r="FW90" i="20"/>
  <c r="FW80" i="20"/>
  <c r="FW51" i="20"/>
  <c r="FW39" i="20"/>
  <c r="FW14" i="20"/>
  <c r="FW212" i="20"/>
  <c r="FW160" i="20"/>
  <c r="FW124" i="20"/>
  <c r="FW60" i="20"/>
  <c r="FW293" i="20"/>
  <c r="FW273" i="20"/>
  <c r="FW257" i="20"/>
  <c r="FW233" i="20"/>
  <c r="FW217" i="20"/>
  <c r="FW193" i="20"/>
  <c r="FW177" i="20"/>
  <c r="FW161" i="20"/>
  <c r="FW145" i="20"/>
  <c r="FW129" i="20"/>
  <c r="FW114" i="20"/>
  <c r="FW97" i="20"/>
  <c r="FW82" i="20"/>
  <c r="FW68" i="20"/>
  <c r="FW53" i="20"/>
  <c r="FW26" i="20"/>
  <c r="FW19" i="20"/>
  <c r="FW192" i="20"/>
  <c r="FW121" i="20"/>
  <c r="FW45" i="20"/>
  <c r="FW280" i="20"/>
  <c r="FW260" i="20"/>
  <c r="FW240" i="20"/>
  <c r="FW220" i="20"/>
  <c r="FW180" i="20"/>
  <c r="FW117" i="20"/>
  <c r="FW67" i="20"/>
  <c r="FW34" i="20"/>
  <c r="FW25" i="20"/>
  <c r="FW24" i="20"/>
  <c r="FW37" i="20"/>
  <c r="FW28" i="20"/>
  <c r="FV287" i="20"/>
  <c r="FV267" i="20"/>
  <c r="FV251" i="20"/>
  <c r="FV215" i="20"/>
  <c r="FV199" i="20"/>
  <c r="FV183" i="20"/>
  <c r="FV163" i="20"/>
  <c r="FV147" i="20"/>
  <c r="FV129" i="20"/>
  <c r="FV115" i="20"/>
  <c r="FV102" i="20"/>
  <c r="FV57" i="20"/>
  <c r="FV70" i="20"/>
  <c r="FV53" i="20"/>
  <c r="FV29" i="20"/>
  <c r="FV232" i="20"/>
  <c r="FV156" i="20"/>
  <c r="FV298" i="20"/>
  <c r="FV270" i="20"/>
  <c r="FV250" i="20"/>
  <c r="FV218" i="20"/>
  <c r="FV198" i="20"/>
  <c r="FV178" i="20"/>
  <c r="FV162" i="20"/>
  <c r="FV146" i="20"/>
  <c r="FV131" i="20"/>
  <c r="FV111" i="20"/>
  <c r="FV134" i="20"/>
  <c r="FV77" i="20"/>
  <c r="FV37" i="20"/>
  <c r="FV26" i="20"/>
  <c r="FV224" i="20"/>
  <c r="FV180" i="20"/>
  <c r="FV124" i="20"/>
  <c r="FV281" i="20"/>
  <c r="FV265" i="20"/>
  <c r="FV245" i="20"/>
  <c r="FV225" i="20"/>
  <c r="FV205" i="20"/>
  <c r="FV185" i="20"/>
  <c r="FV169" i="20"/>
  <c r="FV153" i="20"/>
  <c r="FV137" i="20"/>
  <c r="FV89" i="20"/>
  <c r="FV105" i="20"/>
  <c r="FV90" i="20"/>
  <c r="FV72" i="20"/>
  <c r="FV48" i="20"/>
  <c r="FV9" i="20"/>
  <c r="FV4" i="20"/>
  <c r="FV204" i="20"/>
  <c r="FV160" i="20"/>
  <c r="FV296" i="20"/>
  <c r="FV276" i="20"/>
  <c r="FV256" i="20"/>
  <c r="FV164" i="20"/>
  <c r="FV58" i="20"/>
  <c r="FV103" i="20"/>
  <c r="FV96" i="20"/>
  <c r="FV13" i="20"/>
  <c r="FV82" i="20"/>
  <c r="FV299" i="20"/>
  <c r="FV283" i="20"/>
  <c r="FV263" i="20"/>
  <c r="FV235" i="20"/>
  <c r="FV211" i="20"/>
  <c r="FV195" i="20"/>
  <c r="FV175" i="20"/>
  <c r="FV159" i="20"/>
  <c r="FV143" i="20"/>
  <c r="FV126" i="20"/>
  <c r="FV118" i="20"/>
  <c r="FV95" i="20"/>
  <c r="FV78" i="20"/>
  <c r="FV66" i="20"/>
  <c r="FV33" i="20"/>
  <c r="FV20" i="20"/>
  <c r="FV216" i="20"/>
  <c r="FV144" i="20"/>
  <c r="FV294" i="20"/>
  <c r="FV266" i="20"/>
  <c r="FV246" i="20"/>
  <c r="FV214" i="20"/>
  <c r="FV194" i="20"/>
  <c r="FV174" i="20"/>
  <c r="FV158" i="20"/>
  <c r="FV142" i="20"/>
  <c r="FV122" i="20"/>
  <c r="FV106" i="20"/>
  <c r="FV91" i="20"/>
  <c r="FV81" i="20"/>
  <c r="FV54" i="20"/>
  <c r="FV14" i="20"/>
  <c r="FV220" i="20"/>
  <c r="FV168" i="20"/>
  <c r="FV297" i="20"/>
  <c r="FV277" i="20"/>
  <c r="FV261" i="20"/>
  <c r="FV241" i="20"/>
  <c r="FV221" i="20"/>
  <c r="FV197" i="20"/>
  <c r="FV181" i="20"/>
  <c r="FV165" i="20"/>
  <c r="FV149" i="20"/>
  <c r="FV130" i="20"/>
  <c r="FV117" i="20"/>
  <c r="FV99" i="20"/>
  <c r="FV86" i="20"/>
  <c r="FV62" i="20"/>
  <c r="FV40" i="20"/>
  <c r="FV27" i="20"/>
  <c r="FV240" i="20"/>
  <c r="FV192" i="20"/>
  <c r="FV148" i="20"/>
  <c r="FV292" i="20"/>
  <c r="FV272" i="20"/>
  <c r="FV252" i="20"/>
  <c r="FV140" i="20"/>
  <c r="FV75" i="20"/>
  <c r="FV85" i="20"/>
  <c r="FV79" i="20"/>
  <c r="FV23" i="20"/>
  <c r="FV3" i="20"/>
  <c r="FV295" i="20"/>
  <c r="FV279" i="20"/>
  <c r="FV259" i="20"/>
  <c r="FV231" i="20"/>
  <c r="FV207" i="20"/>
  <c r="FV191" i="20"/>
  <c r="FV171" i="20"/>
  <c r="FV155" i="20"/>
  <c r="FV139" i="20"/>
  <c r="FV123" i="20"/>
  <c r="FV107" i="20"/>
  <c r="FV108" i="20"/>
  <c r="FV74" i="20"/>
  <c r="FV30" i="20"/>
  <c r="FV36" i="20"/>
  <c r="FV17" i="20"/>
  <c r="FV196" i="20"/>
  <c r="FV127" i="20"/>
  <c r="FV282" i="20"/>
  <c r="FV258" i="20"/>
  <c r="FV234" i="20"/>
  <c r="FV210" i="20"/>
  <c r="FV186" i="20"/>
  <c r="FV170" i="20"/>
  <c r="FV154" i="20"/>
  <c r="FV138" i="20"/>
  <c r="FV119" i="20"/>
  <c r="FV104" i="20"/>
  <c r="FV87" i="20"/>
  <c r="FV68" i="20"/>
  <c r="FV24" i="20"/>
  <c r="FV7" i="20"/>
  <c r="FV208" i="20"/>
  <c r="FV152" i="20"/>
  <c r="FV293" i="20"/>
  <c r="FV273" i="20"/>
  <c r="FV257" i="20"/>
  <c r="FV233" i="20"/>
  <c r="FV217" i="20"/>
  <c r="FV193" i="20"/>
  <c r="FV177" i="20"/>
  <c r="FV161" i="20"/>
  <c r="FV145" i="20"/>
  <c r="FV128" i="20"/>
  <c r="FV113" i="20"/>
  <c r="FV97" i="20"/>
  <c r="FV84" i="20"/>
  <c r="FV28" i="20"/>
  <c r="FV38" i="20"/>
  <c r="FV19" i="20"/>
  <c r="FV228" i="20"/>
  <c r="FV188" i="20"/>
  <c r="FV132" i="20"/>
  <c r="FV284" i="20"/>
  <c r="FV264" i="20"/>
  <c r="FV248" i="20"/>
  <c r="FV121" i="20"/>
  <c r="FV61" i="20"/>
  <c r="FV71" i="20"/>
  <c r="FV67" i="20"/>
  <c r="FV109" i="20"/>
  <c r="FV291" i="20"/>
  <c r="FV271" i="20"/>
  <c r="FV255" i="20"/>
  <c r="FV223" i="20"/>
  <c r="FV203" i="20"/>
  <c r="FV187" i="20"/>
  <c r="FV167" i="20"/>
  <c r="FV151" i="20"/>
  <c r="FV135" i="20"/>
  <c r="FV120" i="20"/>
  <c r="FV100" i="20"/>
  <c r="FV88" i="20"/>
  <c r="FV80" i="20"/>
  <c r="FV55" i="20"/>
  <c r="FV10" i="20"/>
  <c r="FV6" i="20"/>
  <c r="FV176" i="20"/>
  <c r="FV112" i="20"/>
  <c r="FV274" i="20"/>
  <c r="FV254" i="20"/>
  <c r="FV226" i="20"/>
  <c r="FV202" i="20"/>
  <c r="FV182" i="20"/>
  <c r="FV166" i="20"/>
  <c r="FV150" i="20"/>
  <c r="FV133" i="20"/>
  <c r="FV114" i="20"/>
  <c r="FV98" i="20"/>
  <c r="FV83" i="20"/>
  <c r="FV63" i="20"/>
  <c r="FV39" i="20"/>
  <c r="FV5" i="20"/>
  <c r="FV200" i="20"/>
  <c r="FV136" i="20"/>
  <c r="FV285" i="20"/>
  <c r="FV269" i="20"/>
  <c r="FV253" i="20"/>
  <c r="FV229" i="20"/>
  <c r="FV209" i="20"/>
  <c r="FV189" i="20"/>
  <c r="FV173" i="20"/>
  <c r="FV157" i="20"/>
  <c r="FV141" i="20"/>
  <c r="FV125" i="20"/>
  <c r="FV110" i="20"/>
  <c r="FV93" i="20"/>
  <c r="FV76" i="20"/>
  <c r="FV25" i="20"/>
  <c r="FV35" i="20"/>
  <c r="FV15" i="20"/>
  <c r="FV212" i="20"/>
  <c r="FV172" i="20"/>
  <c r="FV116" i="20"/>
  <c r="FV280" i="20"/>
  <c r="FV260" i="20"/>
  <c r="FV184" i="20"/>
  <c r="FV101" i="20"/>
  <c r="FV8" i="20"/>
  <c r="FV44" i="20"/>
  <c r="FV22" i="20"/>
  <c r="FV92" i="20"/>
  <c r="BR56" i="20"/>
  <c r="BR66" i="20"/>
  <c r="BJ68" i="20"/>
  <c r="BR150" i="20"/>
  <c r="BR272" i="20"/>
  <c r="BR253" i="20"/>
  <c r="BR158" i="20"/>
  <c r="BR212" i="20"/>
  <c r="BR195" i="20"/>
  <c r="BR181" i="20"/>
  <c r="BR91" i="20"/>
  <c r="BR29" i="20"/>
  <c r="BR68" i="20"/>
  <c r="BR32" i="20"/>
  <c r="BR11" i="20"/>
  <c r="BR155" i="20"/>
  <c r="BR137" i="20"/>
  <c r="BR287" i="20"/>
  <c r="BR267" i="20"/>
  <c r="BR252" i="20"/>
  <c r="BR211" i="20"/>
  <c r="BR180" i="20"/>
  <c r="BR41" i="20"/>
  <c r="BR152" i="20"/>
  <c r="BR96" i="20"/>
  <c r="BR231" i="20"/>
  <c r="BR6" i="20"/>
  <c r="BJ254" i="20"/>
  <c r="BJ134" i="20"/>
  <c r="FU287" i="20"/>
  <c r="FU267" i="20"/>
  <c r="FU251" i="20"/>
  <c r="FU215" i="20"/>
  <c r="FU199" i="20"/>
  <c r="FU183" i="20"/>
  <c r="FU168" i="20"/>
  <c r="FU152" i="20"/>
  <c r="FU138" i="20"/>
  <c r="FU119" i="20"/>
  <c r="FU110" i="20"/>
  <c r="FU88" i="20"/>
  <c r="FU80" i="20"/>
  <c r="FU52" i="20"/>
  <c r="FU29" i="20"/>
  <c r="FU90" i="20"/>
  <c r="FU47" i="20"/>
  <c r="FU27" i="20"/>
  <c r="FU282" i="20"/>
  <c r="FU258" i="20"/>
  <c r="FU234" i="20"/>
  <c r="FU210" i="20"/>
  <c r="FU186" i="20"/>
  <c r="FU167" i="20"/>
  <c r="FU151" i="20"/>
  <c r="FU137" i="20"/>
  <c r="FU117" i="20"/>
  <c r="FU103" i="20"/>
  <c r="FU87" i="20"/>
  <c r="FU64" i="20"/>
  <c r="FU45" i="20"/>
  <c r="FU32" i="20"/>
  <c r="FU76" i="20"/>
  <c r="FU22" i="20"/>
  <c r="FU285" i="20"/>
  <c r="FU269" i="20"/>
  <c r="FU253" i="20"/>
  <c r="FU229" i="20"/>
  <c r="FU209" i="20"/>
  <c r="FU189" i="20"/>
  <c r="FU170" i="20"/>
  <c r="FU154" i="20"/>
  <c r="FU136" i="20"/>
  <c r="FU116" i="20"/>
  <c r="FU92" i="20"/>
  <c r="FU46" i="20"/>
  <c r="FU280" i="20"/>
  <c r="FU228" i="20"/>
  <c r="FU149" i="20"/>
  <c r="FU34" i="20"/>
  <c r="FU17" i="20"/>
  <c r="FU200" i="20"/>
  <c r="FU145" i="20"/>
  <c r="FU276" i="20"/>
  <c r="FU224" i="20"/>
  <c r="FU173" i="20"/>
  <c r="FU192" i="20"/>
  <c r="FU139" i="20"/>
  <c r="FU75" i="20"/>
  <c r="FU115" i="20"/>
  <c r="FU4" i="20"/>
  <c r="FU299" i="20"/>
  <c r="FU283" i="20"/>
  <c r="FU263" i="20"/>
  <c r="FU235" i="20"/>
  <c r="FU211" i="20"/>
  <c r="FU195" i="20"/>
  <c r="FU180" i="20"/>
  <c r="FU164" i="20"/>
  <c r="FU148" i="20"/>
  <c r="FU131" i="20"/>
  <c r="FU114" i="20"/>
  <c r="FU99" i="20"/>
  <c r="FU57" i="20"/>
  <c r="FU70" i="20"/>
  <c r="FU50" i="20"/>
  <c r="FU20" i="20"/>
  <c r="FU96" i="20"/>
  <c r="FU48" i="20"/>
  <c r="FU19" i="20"/>
  <c r="FU274" i="20"/>
  <c r="FU254" i="20"/>
  <c r="FU226" i="20"/>
  <c r="FU202" i="20"/>
  <c r="FU182" i="20"/>
  <c r="FU163" i="20"/>
  <c r="FU147" i="20"/>
  <c r="FU128" i="20"/>
  <c r="FU113" i="20"/>
  <c r="FU93" i="20"/>
  <c r="FU83" i="20"/>
  <c r="FU63" i="20"/>
  <c r="FU53" i="20"/>
  <c r="FU18" i="20"/>
  <c r="FU67" i="20"/>
  <c r="FU15" i="20"/>
  <c r="FU281" i="20"/>
  <c r="FU265" i="20"/>
  <c r="FU245" i="20"/>
  <c r="FU225" i="20"/>
  <c r="FU205" i="20"/>
  <c r="FU185" i="20"/>
  <c r="FU166" i="20"/>
  <c r="FU150" i="20"/>
  <c r="FU127" i="20"/>
  <c r="FU112" i="20"/>
  <c r="FU86" i="20"/>
  <c r="FU296" i="20"/>
  <c r="FU272" i="20"/>
  <c r="FU220" i="20"/>
  <c r="FU134" i="20"/>
  <c r="FU3" i="20"/>
  <c r="FU256" i="20"/>
  <c r="FU188" i="20"/>
  <c r="FU126" i="20"/>
  <c r="FU264" i="20"/>
  <c r="FU216" i="20"/>
  <c r="FU157" i="20"/>
  <c r="FU181" i="20"/>
  <c r="FU120" i="20"/>
  <c r="FU61" i="20"/>
  <c r="FU85" i="20"/>
  <c r="FU79" i="20"/>
  <c r="FU295" i="20"/>
  <c r="FU279" i="20"/>
  <c r="FU259" i="20"/>
  <c r="FU231" i="20"/>
  <c r="FU207" i="20"/>
  <c r="FU191" i="20"/>
  <c r="FU176" i="20"/>
  <c r="FU160" i="20"/>
  <c r="FU144" i="20"/>
  <c r="FU73" i="20"/>
  <c r="FU111" i="20"/>
  <c r="FU98" i="20"/>
  <c r="FU78" i="20"/>
  <c r="FU66" i="20"/>
  <c r="FU55" i="20"/>
  <c r="FU6" i="20"/>
  <c r="FU81" i="20"/>
  <c r="FU38" i="20"/>
  <c r="FU298" i="20"/>
  <c r="FU270" i="20"/>
  <c r="FU250" i="20"/>
  <c r="FU218" i="20"/>
  <c r="FU198" i="20"/>
  <c r="FU175" i="20"/>
  <c r="FU159" i="20"/>
  <c r="FU143" i="20"/>
  <c r="FU125" i="20"/>
  <c r="FU109" i="20"/>
  <c r="FU97" i="20"/>
  <c r="FU77" i="20"/>
  <c r="FU51" i="20"/>
  <c r="FU39" i="20"/>
  <c r="FU102" i="20"/>
  <c r="FU62" i="20"/>
  <c r="FU297" i="20"/>
  <c r="FU277" i="20"/>
  <c r="FU261" i="20"/>
  <c r="FU241" i="20"/>
  <c r="FU221" i="20"/>
  <c r="FU197" i="20"/>
  <c r="FU178" i="20"/>
  <c r="FU162" i="20"/>
  <c r="FU146" i="20"/>
  <c r="FU124" i="20"/>
  <c r="FU107" i="20"/>
  <c r="FU72" i="20"/>
  <c r="FU292" i="20"/>
  <c r="FU260" i="20"/>
  <c r="FU212" i="20"/>
  <c r="FU40" i="20"/>
  <c r="FU135" i="20"/>
  <c r="FU240" i="20"/>
  <c r="FU177" i="20"/>
  <c r="FU91" i="20"/>
  <c r="FU252" i="20"/>
  <c r="FU196" i="20"/>
  <c r="FU123" i="20"/>
  <c r="FU169" i="20"/>
  <c r="FU100" i="20"/>
  <c r="FU42" i="20"/>
  <c r="FU71" i="20"/>
  <c r="FU68" i="20"/>
  <c r="FU291" i="20"/>
  <c r="FU271" i="20"/>
  <c r="FU255" i="20"/>
  <c r="FU223" i="20"/>
  <c r="FU203" i="20"/>
  <c r="FU187" i="20"/>
  <c r="FU172" i="20"/>
  <c r="FU156" i="20"/>
  <c r="FU141" i="20"/>
  <c r="FU122" i="20"/>
  <c r="FU105" i="20"/>
  <c r="FU108" i="20"/>
  <c r="FU82" i="20"/>
  <c r="FU37" i="20"/>
  <c r="FU49" i="20"/>
  <c r="FU5" i="20"/>
  <c r="FU56" i="20"/>
  <c r="FU35" i="20"/>
  <c r="FU294" i="20"/>
  <c r="FU266" i="20"/>
  <c r="FU246" i="20"/>
  <c r="FU214" i="20"/>
  <c r="FU194" i="20"/>
  <c r="FU171" i="20"/>
  <c r="FU155" i="20"/>
  <c r="FU140" i="20"/>
  <c r="FU89" i="20"/>
  <c r="FU101" i="20"/>
  <c r="FU58" i="20"/>
  <c r="FU65" i="20"/>
  <c r="FU54" i="20"/>
  <c r="FU36" i="20"/>
  <c r="FU84" i="20"/>
  <c r="FU43" i="20"/>
  <c r="FU293" i="20"/>
  <c r="FU273" i="20"/>
  <c r="FU257" i="20"/>
  <c r="FU233" i="20"/>
  <c r="FU217" i="20"/>
  <c r="FU193" i="20"/>
  <c r="FU174" i="20"/>
  <c r="FU158" i="20"/>
  <c r="FU142" i="20"/>
  <c r="FU121" i="20"/>
  <c r="FU104" i="20"/>
  <c r="FU69" i="20"/>
  <c r="FU284" i="20"/>
  <c r="FU248" i="20"/>
  <c r="FU165" i="20"/>
  <c r="FU118" i="20"/>
  <c r="FU60" i="20"/>
  <c r="FU208" i="20"/>
  <c r="FU161" i="20"/>
  <c r="FU106" i="20"/>
  <c r="FU232" i="20"/>
  <c r="FU184" i="20"/>
  <c r="FU204" i="20"/>
  <c r="FU153" i="20"/>
  <c r="FU95" i="20"/>
  <c r="FU8" i="20"/>
  <c r="FU23" i="20"/>
  <c r="BR284" i="20"/>
  <c r="BR264" i="20"/>
  <c r="BR245" i="20"/>
  <c r="BR224" i="20"/>
  <c r="BR208" i="20"/>
  <c r="BR192" i="20"/>
  <c r="BR177" i="20"/>
  <c r="BR111" i="20"/>
  <c r="BR13" i="20"/>
  <c r="BR163" i="20"/>
  <c r="BR21" i="20"/>
  <c r="BR4" i="20"/>
  <c r="BR45" i="20"/>
  <c r="BR157" i="20"/>
  <c r="BR283" i="20"/>
  <c r="BR263" i="20"/>
  <c r="BR240" i="20"/>
  <c r="BR198" i="20"/>
  <c r="BR27" i="20"/>
  <c r="BR23" i="20"/>
  <c r="BR148" i="20"/>
  <c r="BR9" i="20"/>
  <c r="BT129" i="20"/>
  <c r="BM129" i="20"/>
  <c r="CN129" i="20"/>
  <c r="CF129" i="20"/>
  <c r="AZ8" i="20"/>
  <c r="AZ129" i="20"/>
  <c r="AU44" i="20"/>
  <c r="AU129" i="20"/>
  <c r="AH67" i="20"/>
  <c r="AH129" i="20"/>
  <c r="BH129" i="20"/>
  <c r="CU129" i="20"/>
  <c r="CY129" i="20"/>
  <c r="DA129" i="20"/>
  <c r="DI129" i="20"/>
  <c r="DK129" i="20"/>
  <c r="DN129" i="20"/>
  <c r="DS129" i="20"/>
  <c r="DT129" i="20"/>
  <c r="DU129" i="20"/>
  <c r="DX129" i="20"/>
  <c r="EC129" i="20"/>
  <c r="EE129" i="20"/>
  <c r="EH129" i="20"/>
  <c r="GC129" i="20"/>
  <c r="ER129" i="20"/>
  <c r="EX129" i="20"/>
  <c r="EY129" i="20"/>
  <c r="FA129" i="20"/>
  <c r="FF129" i="20"/>
  <c r="FI129" i="20"/>
  <c r="FK129" i="20"/>
  <c r="FP299" i="20"/>
  <c r="FP129" i="20"/>
  <c r="FS129" i="20"/>
  <c r="BF129" i="20"/>
  <c r="CO129" i="20"/>
  <c r="BL129" i="20"/>
  <c r="CD129" i="20"/>
  <c r="BS129" i="20"/>
  <c r="AA20" i="20"/>
  <c r="AA129" i="20"/>
  <c r="BP129" i="20"/>
  <c r="CH129" i="20"/>
  <c r="BY129" i="20"/>
  <c r="CQ129" i="20"/>
  <c r="CV129" i="20"/>
  <c r="CX129" i="20"/>
  <c r="DC129" i="20"/>
  <c r="DD129" i="20"/>
  <c r="DF129" i="20"/>
  <c r="DQ129" i="20"/>
  <c r="DZ129" i="20"/>
  <c r="EJ129" i="20"/>
  <c r="EK129" i="20"/>
  <c r="EM129" i="20"/>
  <c r="EO129" i="20"/>
  <c r="ES129" i="20"/>
  <c r="EV129" i="20"/>
  <c r="FC129" i="20"/>
  <c r="FG129" i="20"/>
  <c r="FN299" i="20"/>
  <c r="FN129" i="20"/>
  <c r="BK129" i="20"/>
  <c r="CA129" i="20"/>
  <c r="CB129" i="20"/>
  <c r="CM129" i="20"/>
  <c r="BV129" i="20"/>
  <c r="CG129" i="20"/>
  <c r="CC129" i="20"/>
  <c r="BN129" i="20"/>
  <c r="BG129" i="20"/>
  <c r="BZ129" i="20"/>
  <c r="BI129" i="20"/>
  <c r="CP129" i="20"/>
  <c r="CW129" i="20"/>
  <c r="CZ129" i="20"/>
  <c r="DE129" i="20"/>
  <c r="DH129" i="20"/>
  <c r="DL129" i="20"/>
  <c r="DV129" i="20"/>
  <c r="DW129" i="20"/>
  <c r="DY129" i="20"/>
  <c r="EB129" i="20"/>
  <c r="ED129" i="20"/>
  <c r="EF129" i="20"/>
  <c r="EG129" i="20"/>
  <c r="EI129" i="20"/>
  <c r="EN129" i="20"/>
  <c r="EP129" i="20"/>
  <c r="EQ129" i="20"/>
  <c r="EU129" i="20"/>
  <c r="EW129" i="20"/>
  <c r="EZ129" i="20"/>
  <c r="FB129" i="20"/>
  <c r="FJ129" i="20"/>
  <c r="FL129" i="20"/>
  <c r="FO299" i="20"/>
  <c r="FO129" i="20"/>
  <c r="FR299" i="20"/>
  <c r="FR129" i="20"/>
  <c r="FT129" i="20"/>
  <c r="CI129" i="20"/>
  <c r="CE129" i="20"/>
  <c r="CL129" i="20"/>
  <c r="BW129" i="20"/>
  <c r="BE129" i="20"/>
  <c r="BQ129" i="20"/>
  <c r="BX129" i="20"/>
  <c r="BR129" i="20"/>
  <c r="BJ299" i="20"/>
  <c r="BJ129" i="20"/>
  <c r="BO129" i="20"/>
  <c r="BU129" i="20"/>
  <c r="CR129" i="20"/>
  <c r="CS129" i="20"/>
  <c r="CT129" i="20"/>
  <c r="DB129" i="20"/>
  <c r="DG129" i="20"/>
  <c r="DJ129" i="20"/>
  <c r="DM129" i="20"/>
  <c r="DR129" i="20"/>
  <c r="EA129" i="20"/>
  <c r="EL129" i="20"/>
  <c r="ET129" i="20"/>
  <c r="FH129" i="20"/>
  <c r="FM129" i="20"/>
  <c r="FT287" i="20"/>
  <c r="FT267" i="20"/>
  <c r="FT251" i="20"/>
  <c r="FT215" i="20"/>
  <c r="FT199" i="20"/>
  <c r="FT183" i="20"/>
  <c r="FT168" i="20"/>
  <c r="FT152" i="20"/>
  <c r="FT138" i="20"/>
  <c r="FT119" i="20"/>
  <c r="FT110" i="20"/>
  <c r="FT87" i="20"/>
  <c r="FT80" i="20"/>
  <c r="FT50" i="20"/>
  <c r="FT33" i="20"/>
  <c r="FT63" i="20"/>
  <c r="FT39" i="20"/>
  <c r="FT208" i="20"/>
  <c r="FT298" i="20"/>
  <c r="FT270" i="20"/>
  <c r="FT250" i="20"/>
  <c r="FT218" i="20"/>
  <c r="FT198" i="20"/>
  <c r="FT175" i="20"/>
  <c r="FT159" i="20"/>
  <c r="FT143" i="20"/>
  <c r="FT125" i="20"/>
  <c r="FT109" i="20"/>
  <c r="FT90" i="20"/>
  <c r="FT76" i="20"/>
  <c r="FT30" i="20"/>
  <c r="FT18" i="20"/>
  <c r="FT216" i="20"/>
  <c r="FT297" i="20"/>
  <c r="FT277" i="20"/>
  <c r="FT261" i="20"/>
  <c r="FT241" i="20"/>
  <c r="FT221" i="20"/>
  <c r="FT197" i="20"/>
  <c r="FT178" i="20"/>
  <c r="FT162" i="20"/>
  <c r="FT146" i="20"/>
  <c r="FT127" i="20"/>
  <c r="FT112" i="20"/>
  <c r="FT91" i="20"/>
  <c r="FT79" i="20"/>
  <c r="FT67" i="20"/>
  <c r="FT55" i="20"/>
  <c r="FT35" i="20"/>
  <c r="FT232" i="20"/>
  <c r="FT192" i="20"/>
  <c r="FT292" i="20"/>
  <c r="FT272" i="20"/>
  <c r="FT252" i="20"/>
  <c r="FT153" i="20"/>
  <c r="FT134" i="20"/>
  <c r="FT40" i="20"/>
  <c r="FT139" i="20"/>
  <c r="FT126" i="20"/>
  <c r="FT68" i="20"/>
  <c r="FT60" i="20"/>
  <c r="FT133" i="20"/>
  <c r="FT42" i="20"/>
  <c r="FT299" i="20"/>
  <c r="FT283" i="20"/>
  <c r="FT263" i="20"/>
  <c r="FT235" i="20"/>
  <c r="FT211" i="20"/>
  <c r="FT195" i="20"/>
  <c r="FT180" i="20"/>
  <c r="FT164" i="20"/>
  <c r="FT148" i="20"/>
  <c r="FT131" i="20"/>
  <c r="FT114" i="20"/>
  <c r="FT93" i="20"/>
  <c r="FT83" i="20"/>
  <c r="FT70" i="20"/>
  <c r="FT46" i="20"/>
  <c r="FT13" i="20"/>
  <c r="FT51" i="20"/>
  <c r="FT21" i="20"/>
  <c r="FT188" i="20"/>
  <c r="FT294" i="20"/>
  <c r="FT266" i="20"/>
  <c r="FT246" i="20"/>
  <c r="FT214" i="20"/>
  <c r="FT194" i="20"/>
  <c r="FT171" i="20"/>
  <c r="FT155" i="20"/>
  <c r="FT140" i="20"/>
  <c r="FT89" i="20"/>
  <c r="FT101" i="20"/>
  <c r="FT96" i="20"/>
  <c r="FT81" i="20"/>
  <c r="FT54" i="20"/>
  <c r="FT19" i="20"/>
  <c r="FT200" i="20"/>
  <c r="FT293" i="20"/>
  <c r="FT273" i="20"/>
  <c r="FT257" i="20"/>
  <c r="FT233" i="20"/>
  <c r="FT217" i="20"/>
  <c r="FT193" i="20"/>
  <c r="FT174" i="20"/>
  <c r="FT158" i="20"/>
  <c r="FT142" i="20"/>
  <c r="FT124" i="20"/>
  <c r="FT107" i="20"/>
  <c r="FT135" i="20"/>
  <c r="FT74" i="20"/>
  <c r="FT69" i="20"/>
  <c r="FT48" i="20"/>
  <c r="FT27" i="20"/>
  <c r="FT220" i="20"/>
  <c r="FT184" i="20"/>
  <c r="FT284" i="20"/>
  <c r="FT264" i="20"/>
  <c r="FT196" i="20"/>
  <c r="FT149" i="20"/>
  <c r="FT57" i="20"/>
  <c r="FT20" i="20"/>
  <c r="FT100" i="20"/>
  <c r="FT118" i="20"/>
  <c r="FT34" i="20"/>
  <c r="FT120" i="20"/>
  <c r="FT123" i="20"/>
  <c r="FT8" i="20"/>
  <c r="FT295" i="20"/>
  <c r="FT279" i="20"/>
  <c r="FT259" i="20"/>
  <c r="FT231" i="20"/>
  <c r="FT207" i="20"/>
  <c r="FT191" i="20"/>
  <c r="FT176" i="20"/>
  <c r="FT160" i="20"/>
  <c r="FT144" i="20"/>
  <c r="FT73" i="20"/>
  <c r="FT111" i="20"/>
  <c r="FT97" i="20"/>
  <c r="FT77" i="20"/>
  <c r="FT66" i="20"/>
  <c r="FT49" i="20"/>
  <c r="FT10" i="20"/>
  <c r="FT28" i="20"/>
  <c r="FT248" i="20"/>
  <c r="FT181" i="20"/>
  <c r="FT282" i="20"/>
  <c r="FT258" i="20"/>
  <c r="FT234" i="20"/>
  <c r="FT210" i="20"/>
  <c r="FT186" i="20"/>
  <c r="FT167" i="20"/>
  <c r="FT151" i="20"/>
  <c r="FT137" i="20"/>
  <c r="FT117" i="20"/>
  <c r="FT103" i="20"/>
  <c r="FT86" i="20"/>
  <c r="FT65" i="20"/>
  <c r="FT53" i="20"/>
  <c r="FT12" i="20"/>
  <c r="FT177" i="20"/>
  <c r="FT285" i="20"/>
  <c r="FT269" i="20"/>
  <c r="FT253" i="20"/>
  <c r="FT229" i="20"/>
  <c r="FT209" i="20"/>
  <c r="FT189" i="20"/>
  <c r="FT170" i="20"/>
  <c r="FT154" i="20"/>
  <c r="FT130" i="20"/>
  <c r="FT121" i="20"/>
  <c r="FT104" i="20"/>
  <c r="FT95" i="20"/>
  <c r="FT99" i="20"/>
  <c r="FT62" i="20"/>
  <c r="FT43" i="20"/>
  <c r="FT22" i="20"/>
  <c r="FT212" i="20"/>
  <c r="FT161" i="20"/>
  <c r="FT280" i="20"/>
  <c r="FT260" i="20"/>
  <c r="FT173" i="20"/>
  <c r="FT132" i="20"/>
  <c r="FT71" i="20"/>
  <c r="FT47" i="20"/>
  <c r="FT88" i="20"/>
  <c r="FT98" i="20"/>
  <c r="FT106" i="20"/>
  <c r="FT61" i="20"/>
  <c r="FT82" i="20"/>
  <c r="FT291" i="20"/>
  <c r="FT271" i="20"/>
  <c r="FT255" i="20"/>
  <c r="FT223" i="20"/>
  <c r="FT203" i="20"/>
  <c r="FT187" i="20"/>
  <c r="FT172" i="20"/>
  <c r="FT156" i="20"/>
  <c r="FT141" i="20"/>
  <c r="FT122" i="20"/>
  <c r="FT105" i="20"/>
  <c r="FT58" i="20"/>
  <c r="FT59" i="20"/>
  <c r="FT52" i="20"/>
  <c r="FT44" i="20"/>
  <c r="FT15" i="20"/>
  <c r="FT45" i="20"/>
  <c r="FT228" i="20"/>
  <c r="FT169" i="20"/>
  <c r="FT274" i="20"/>
  <c r="FT254" i="20"/>
  <c r="FT226" i="20"/>
  <c r="FT202" i="20"/>
  <c r="FT182" i="20"/>
  <c r="FT163" i="20"/>
  <c r="FT147" i="20"/>
  <c r="FT128" i="20"/>
  <c r="FT113" i="20"/>
  <c r="FT92" i="20"/>
  <c r="FT84" i="20"/>
  <c r="FT64" i="20"/>
  <c r="FT26" i="20"/>
  <c r="FT224" i="20"/>
  <c r="FT165" i="20"/>
  <c r="FT281" i="20"/>
  <c r="FT265" i="20"/>
  <c r="FT245" i="20"/>
  <c r="FT225" i="20"/>
  <c r="FT205" i="20"/>
  <c r="FT185" i="20"/>
  <c r="FT166" i="20"/>
  <c r="FT150" i="20"/>
  <c r="FT136" i="20"/>
  <c r="FT116" i="20"/>
  <c r="FT102" i="20"/>
  <c r="FT85" i="20"/>
  <c r="FT72" i="20"/>
  <c r="FT56" i="20"/>
  <c r="FT38" i="20"/>
  <c r="FT240" i="20"/>
  <c r="FT204" i="20"/>
  <c r="FT296" i="20"/>
  <c r="FT276" i="20"/>
  <c r="FT256" i="20"/>
  <c r="FT157" i="20"/>
  <c r="FT115" i="20"/>
  <c r="FT41" i="20"/>
  <c r="FT17" i="20"/>
  <c r="FT145" i="20"/>
  <c r="FT78" i="20"/>
  <c r="FT108" i="20"/>
  <c r="FT23" i="20"/>
  <c r="FT75" i="20"/>
  <c r="FS4" i="20"/>
  <c r="FS6" i="20"/>
  <c r="FS291" i="20"/>
  <c r="FS271" i="20"/>
  <c r="FS255" i="20"/>
  <c r="FS223" i="20"/>
  <c r="FS203" i="20"/>
  <c r="FS187" i="20"/>
  <c r="FS172" i="20"/>
  <c r="FS156" i="20"/>
  <c r="FS141" i="20"/>
  <c r="FS119" i="20"/>
  <c r="FS100" i="20"/>
  <c r="FS79" i="20"/>
  <c r="FS33" i="20"/>
  <c r="FS196" i="20"/>
  <c r="FS118" i="20"/>
  <c r="FS274" i="20"/>
  <c r="FS254" i="20"/>
  <c r="FS226" i="20"/>
  <c r="FS202" i="20"/>
  <c r="FS182" i="20"/>
  <c r="FS163" i="20"/>
  <c r="FS147" i="20"/>
  <c r="FS128" i="20"/>
  <c r="FS113" i="20"/>
  <c r="FS87" i="20"/>
  <c r="FS212" i="20"/>
  <c r="FS165" i="20"/>
  <c r="FS135" i="20"/>
  <c r="FS285" i="20"/>
  <c r="FS269" i="20"/>
  <c r="FS253" i="20"/>
  <c r="FS229" i="20"/>
  <c r="FS209" i="20"/>
  <c r="FS189" i="20"/>
  <c r="FS170" i="20"/>
  <c r="FS154" i="20"/>
  <c r="FS136" i="20"/>
  <c r="FS116" i="20"/>
  <c r="FS103" i="20"/>
  <c r="FS86" i="20"/>
  <c r="FS38" i="20"/>
  <c r="FS126" i="20"/>
  <c r="FS85" i="20"/>
  <c r="FS276" i="20"/>
  <c r="FS256" i="20"/>
  <c r="FS232" i="20"/>
  <c r="FS177" i="20"/>
  <c r="FS139" i="20"/>
  <c r="FS61" i="20"/>
  <c r="FS287" i="20"/>
  <c r="FS267" i="20"/>
  <c r="FS251" i="20"/>
  <c r="FS215" i="20"/>
  <c r="FS199" i="20"/>
  <c r="FS183" i="20"/>
  <c r="FS168" i="20"/>
  <c r="FS152" i="20"/>
  <c r="FS138" i="20"/>
  <c r="FS114" i="20"/>
  <c r="FS134" i="20"/>
  <c r="FS99" i="20"/>
  <c r="FS34" i="20"/>
  <c r="FS169" i="20"/>
  <c r="FS298" i="20"/>
  <c r="FS270" i="20"/>
  <c r="FS250" i="20"/>
  <c r="FS218" i="20"/>
  <c r="FS198" i="20"/>
  <c r="FS175" i="20"/>
  <c r="FS159" i="20"/>
  <c r="FS143" i="20"/>
  <c r="FS125" i="20"/>
  <c r="FS105" i="20"/>
  <c r="FS83" i="20"/>
  <c r="FS208" i="20"/>
  <c r="FS145" i="20"/>
  <c r="FS84" i="20"/>
  <c r="FS281" i="20"/>
  <c r="FS265" i="20"/>
  <c r="FS245" i="20"/>
  <c r="FS225" i="20"/>
  <c r="FS205" i="20"/>
  <c r="FS185" i="20"/>
  <c r="FS166" i="20"/>
  <c r="FS150" i="20"/>
  <c r="FS127" i="20"/>
  <c r="FS112" i="20"/>
  <c r="FS92" i="20"/>
  <c r="FS77" i="20"/>
  <c r="FS200" i="20"/>
  <c r="FS120" i="20"/>
  <c r="FS292" i="20"/>
  <c r="FS272" i="20"/>
  <c r="FS252" i="20"/>
  <c r="FS228" i="20"/>
  <c r="FS173" i="20"/>
  <c r="FS123" i="20"/>
  <c r="FS40" i="20"/>
  <c r="FS283" i="20"/>
  <c r="FS263" i="20"/>
  <c r="FS235" i="20"/>
  <c r="FS211" i="20"/>
  <c r="FS195" i="20"/>
  <c r="FS180" i="20"/>
  <c r="FS164" i="20"/>
  <c r="FS148" i="20"/>
  <c r="FS131" i="20"/>
  <c r="FS111" i="20"/>
  <c r="FS98" i="20"/>
  <c r="FS72" i="20"/>
  <c r="FS224" i="20"/>
  <c r="FS153" i="20"/>
  <c r="FS294" i="20"/>
  <c r="FS266" i="20"/>
  <c r="FS246" i="20"/>
  <c r="FS214" i="20"/>
  <c r="FS194" i="20"/>
  <c r="FS171" i="20"/>
  <c r="FS155" i="20"/>
  <c r="FS140" i="20"/>
  <c r="FS89" i="20"/>
  <c r="FS93" i="20"/>
  <c r="FS78" i="20"/>
  <c r="FS192" i="20"/>
  <c r="FS132" i="20"/>
  <c r="FS81" i="20"/>
  <c r="FS277" i="20"/>
  <c r="FS261" i="20"/>
  <c r="FS241" i="20"/>
  <c r="FS221" i="20"/>
  <c r="FS197" i="20"/>
  <c r="FS178" i="20"/>
  <c r="FS162" i="20"/>
  <c r="FS146" i="20"/>
  <c r="FS124" i="20"/>
  <c r="FS109" i="20"/>
  <c r="FS90" i="20"/>
  <c r="FS80" i="20"/>
  <c r="FS184" i="20"/>
  <c r="FS91" i="20"/>
  <c r="FS284" i="20"/>
  <c r="FS264" i="20"/>
  <c r="FS248" i="20"/>
  <c r="FS204" i="20"/>
  <c r="FS157" i="20"/>
  <c r="FS102" i="20"/>
  <c r="FS279" i="20"/>
  <c r="FS259" i="20"/>
  <c r="FS231" i="20"/>
  <c r="FS207" i="20"/>
  <c r="FS191" i="20"/>
  <c r="FS176" i="20"/>
  <c r="FS160" i="20"/>
  <c r="FS144" i="20"/>
  <c r="FS122" i="20"/>
  <c r="FS106" i="20"/>
  <c r="FS108" i="20"/>
  <c r="FS41" i="20"/>
  <c r="FS216" i="20"/>
  <c r="FS133" i="20"/>
  <c r="FS282" i="20"/>
  <c r="FS258" i="20"/>
  <c r="FS234" i="20"/>
  <c r="FS210" i="20"/>
  <c r="FS186" i="20"/>
  <c r="FS167" i="20"/>
  <c r="FS151" i="20"/>
  <c r="FS137" i="20"/>
  <c r="FS117" i="20"/>
  <c r="FS97" i="20"/>
  <c r="FS220" i="20"/>
  <c r="FS181" i="20"/>
  <c r="FS115" i="20"/>
  <c r="FS293" i="20"/>
  <c r="FS273" i="20"/>
  <c r="FS257" i="20"/>
  <c r="FS233" i="20"/>
  <c r="FS217" i="20"/>
  <c r="FS193" i="20"/>
  <c r="FS174" i="20"/>
  <c r="FS158" i="20"/>
  <c r="FS142" i="20"/>
  <c r="FS121" i="20"/>
  <c r="FS101" i="20"/>
  <c r="FS96" i="20"/>
  <c r="FS62" i="20"/>
  <c r="FS161" i="20"/>
  <c r="FS95" i="20"/>
  <c r="FS280" i="20"/>
  <c r="FS260" i="20"/>
  <c r="FS240" i="20"/>
  <c r="FS188" i="20"/>
  <c r="FS149" i="20"/>
  <c r="FS26" i="20"/>
  <c r="BT107" i="20"/>
  <c r="BT299" i="20"/>
  <c r="BM107" i="20"/>
  <c r="BM299" i="20"/>
  <c r="CN107" i="20"/>
  <c r="CN299" i="20"/>
  <c r="CF107" i="20"/>
  <c r="CF299" i="20"/>
  <c r="BH107" i="20"/>
  <c r="BH299" i="20"/>
  <c r="CU107" i="20"/>
  <c r="CU299" i="20"/>
  <c r="CY107" i="20"/>
  <c r="CY299" i="20"/>
  <c r="DA107" i="20"/>
  <c r="DA299" i="20"/>
  <c r="DI107" i="20"/>
  <c r="DI299" i="20"/>
  <c r="DK107" i="20"/>
  <c r="DK299" i="20"/>
  <c r="DN107" i="20"/>
  <c r="DN299" i="20"/>
  <c r="DS107" i="20"/>
  <c r="DS299" i="20"/>
  <c r="DT107" i="20"/>
  <c r="DT299" i="20"/>
  <c r="DU107" i="20"/>
  <c r="DU299" i="20"/>
  <c r="DX107" i="20"/>
  <c r="DX299" i="20"/>
  <c r="EC107" i="20"/>
  <c r="EC299" i="20"/>
  <c r="EE107" i="20"/>
  <c r="EE299" i="20"/>
  <c r="EH107" i="20"/>
  <c r="EH299" i="20"/>
  <c r="GC107" i="20"/>
  <c r="GC299" i="20"/>
  <c r="ER107" i="20"/>
  <c r="ER299" i="20"/>
  <c r="EX107" i="20"/>
  <c r="EX299" i="20"/>
  <c r="EY107" i="20"/>
  <c r="EY299" i="20"/>
  <c r="FA107" i="20"/>
  <c r="FA299" i="20"/>
  <c r="FF107" i="20"/>
  <c r="FF299" i="20"/>
  <c r="FI107" i="20"/>
  <c r="FI299" i="20"/>
  <c r="BF107" i="20"/>
  <c r="BF299" i="20"/>
  <c r="CO107" i="20"/>
  <c r="CO299" i="20"/>
  <c r="BL107" i="20"/>
  <c r="BL299" i="20"/>
  <c r="CD107" i="20"/>
  <c r="CD299" i="20"/>
  <c r="BS107" i="20"/>
  <c r="BS299" i="20"/>
  <c r="BP107" i="20"/>
  <c r="BP299" i="20"/>
  <c r="CH107" i="20"/>
  <c r="CH299" i="20"/>
  <c r="BY107" i="20"/>
  <c r="BY299" i="20"/>
  <c r="CQ107" i="20"/>
  <c r="CQ299" i="20"/>
  <c r="CV107" i="20"/>
  <c r="CV299" i="20"/>
  <c r="CX107" i="20"/>
  <c r="CX299" i="20"/>
  <c r="DC107" i="20"/>
  <c r="DC299" i="20"/>
  <c r="DD107" i="20"/>
  <c r="DD299" i="20"/>
  <c r="DF107" i="20"/>
  <c r="DF299" i="20"/>
  <c r="DQ107" i="20"/>
  <c r="DQ299" i="20"/>
  <c r="DZ107" i="20"/>
  <c r="DZ299" i="20"/>
  <c r="EJ107" i="20"/>
  <c r="EJ299" i="20"/>
  <c r="EK107" i="20"/>
  <c r="EK299" i="20"/>
  <c r="EM107" i="20"/>
  <c r="EM299" i="20"/>
  <c r="EO107" i="20"/>
  <c r="EO299" i="20"/>
  <c r="ES107" i="20"/>
  <c r="ES299" i="20"/>
  <c r="EV107" i="20"/>
  <c r="EV299" i="20"/>
  <c r="FC107" i="20"/>
  <c r="FC299" i="20"/>
  <c r="FG107" i="20"/>
  <c r="FG299" i="20"/>
  <c r="BK107" i="20"/>
  <c r="BK299" i="20"/>
  <c r="CA107" i="20"/>
  <c r="CA299" i="20"/>
  <c r="CB107" i="20"/>
  <c r="CB299" i="20"/>
  <c r="CM107" i="20"/>
  <c r="CM299" i="20"/>
  <c r="BV107" i="20"/>
  <c r="BV299" i="20"/>
  <c r="CG107" i="20"/>
  <c r="CG299" i="20"/>
  <c r="CC76" i="20"/>
  <c r="CC299" i="20"/>
  <c r="BN107" i="20"/>
  <c r="BN299" i="20"/>
  <c r="BG107" i="20"/>
  <c r="BG299" i="20"/>
  <c r="BZ107" i="20"/>
  <c r="BZ299" i="20"/>
  <c r="BI107" i="20"/>
  <c r="BI299" i="20"/>
  <c r="CP107" i="20"/>
  <c r="CP299" i="20"/>
  <c r="CW107" i="20"/>
  <c r="CW299" i="20"/>
  <c r="CZ107" i="20"/>
  <c r="CZ299" i="20"/>
  <c r="DE107" i="20"/>
  <c r="DE299" i="20"/>
  <c r="DH107" i="20"/>
  <c r="DH299" i="20"/>
  <c r="DL107" i="20"/>
  <c r="DL299" i="20"/>
  <c r="DV107" i="20"/>
  <c r="DV299" i="20"/>
  <c r="DW107" i="20"/>
  <c r="DW299" i="20"/>
  <c r="DY107" i="20"/>
  <c r="DY299" i="20"/>
  <c r="EB107" i="20"/>
  <c r="EB299" i="20"/>
  <c r="ED107" i="20"/>
  <c r="ED299" i="20"/>
  <c r="EF107" i="20"/>
  <c r="EF299" i="20"/>
  <c r="EG107" i="20"/>
  <c r="EG299" i="20"/>
  <c r="EI107" i="20"/>
  <c r="EI299" i="20"/>
  <c r="EN107" i="20"/>
  <c r="EN299" i="20"/>
  <c r="EP107" i="20"/>
  <c r="EP299" i="20"/>
  <c r="EQ107" i="20"/>
  <c r="EQ299" i="20"/>
  <c r="EU107" i="20"/>
  <c r="EU299" i="20"/>
  <c r="EW107" i="20"/>
  <c r="EW299" i="20"/>
  <c r="EZ107" i="20"/>
  <c r="EZ299" i="20"/>
  <c r="FB107" i="20"/>
  <c r="FB299" i="20"/>
  <c r="FJ107" i="20"/>
  <c r="FJ299" i="20"/>
  <c r="FL107" i="20"/>
  <c r="FL299" i="20"/>
  <c r="CI107" i="20"/>
  <c r="CI299" i="20"/>
  <c r="CE107" i="20"/>
  <c r="CE299" i="20"/>
  <c r="CL107" i="20"/>
  <c r="CL299" i="20"/>
  <c r="BW107" i="20"/>
  <c r="BW299" i="20"/>
  <c r="BE107" i="20"/>
  <c r="BE299" i="20"/>
  <c r="BQ107" i="20"/>
  <c r="BQ299" i="20"/>
  <c r="BX107" i="20"/>
  <c r="BX299" i="20"/>
  <c r="BR107" i="20"/>
  <c r="BR299" i="20"/>
  <c r="BO107" i="20"/>
  <c r="BO299" i="20"/>
  <c r="BU107" i="20"/>
  <c r="BU299" i="20"/>
  <c r="CR107" i="20"/>
  <c r="CR299" i="20"/>
  <c r="CS107" i="20"/>
  <c r="CS299" i="20"/>
  <c r="CT107" i="20"/>
  <c r="CT299" i="20"/>
  <c r="DB107" i="20"/>
  <c r="DB299" i="20"/>
  <c r="DG107" i="20"/>
  <c r="DG299" i="20"/>
  <c r="DJ107" i="20"/>
  <c r="DJ299" i="20"/>
  <c r="DM107" i="20"/>
  <c r="DM299" i="20"/>
  <c r="DR107" i="20"/>
  <c r="DR299" i="20"/>
  <c r="EA107" i="20"/>
  <c r="EA299" i="20"/>
  <c r="EL107" i="20"/>
  <c r="EL299" i="20"/>
  <c r="ET107" i="20"/>
  <c r="ET299" i="20"/>
  <c r="FH107" i="20"/>
  <c r="FH299" i="20"/>
  <c r="FM107" i="20"/>
  <c r="FM299" i="20"/>
  <c r="FR298" i="20"/>
  <c r="FR270" i="20"/>
  <c r="FR250" i="20"/>
  <c r="FR218" i="20"/>
  <c r="FR198" i="20"/>
  <c r="FR175" i="20"/>
  <c r="FR159" i="20"/>
  <c r="FR143" i="20"/>
  <c r="FR124" i="20"/>
  <c r="FR106" i="20"/>
  <c r="FR108" i="20"/>
  <c r="FR65" i="20"/>
  <c r="FR99" i="20"/>
  <c r="FR24" i="20"/>
  <c r="FR35" i="20"/>
  <c r="FR7" i="20"/>
  <c r="FR297" i="20"/>
  <c r="FR277" i="20"/>
  <c r="FR261" i="20"/>
  <c r="FR241" i="20"/>
  <c r="FR221" i="20"/>
  <c r="FR197" i="20"/>
  <c r="FR178" i="20"/>
  <c r="FR162" i="20"/>
  <c r="FR146" i="20"/>
  <c r="FR126" i="20"/>
  <c r="FR118" i="20"/>
  <c r="FR97" i="20"/>
  <c r="FR136" i="20"/>
  <c r="FR63" i="20"/>
  <c r="FR56" i="20"/>
  <c r="FR34" i="20"/>
  <c r="FR10" i="20"/>
  <c r="FR76" i="20"/>
  <c r="FR26" i="20"/>
  <c r="FR3" i="20"/>
  <c r="FR296" i="20"/>
  <c r="FR276" i="20"/>
  <c r="FR256" i="20"/>
  <c r="FR232" i="20"/>
  <c r="FR216" i="20"/>
  <c r="FR200" i="20"/>
  <c r="FR184" i="20"/>
  <c r="FR169" i="20"/>
  <c r="FR153" i="20"/>
  <c r="FR139" i="20"/>
  <c r="FR119" i="20"/>
  <c r="FR103" i="20"/>
  <c r="FR86" i="20"/>
  <c r="FR59" i="20"/>
  <c r="FR47" i="20"/>
  <c r="FR8" i="20"/>
  <c r="FR223" i="20"/>
  <c r="FR287" i="20"/>
  <c r="FR263" i="20"/>
  <c r="FR172" i="20"/>
  <c r="FR104" i="20"/>
  <c r="FR117" i="20"/>
  <c r="FR39" i="20"/>
  <c r="FR95" i="20"/>
  <c r="FR294" i="20"/>
  <c r="FR266" i="20"/>
  <c r="FR246" i="20"/>
  <c r="FR214" i="20"/>
  <c r="FR194" i="20"/>
  <c r="FR171" i="20"/>
  <c r="FR155" i="20"/>
  <c r="FR140" i="20"/>
  <c r="FR121" i="20"/>
  <c r="FR100" i="20"/>
  <c r="FR88" i="20"/>
  <c r="FR69" i="20"/>
  <c r="FR55" i="20"/>
  <c r="FR25" i="20"/>
  <c r="FR36" i="20"/>
  <c r="FR19" i="20"/>
  <c r="FR293" i="20"/>
  <c r="FR273" i="20"/>
  <c r="FR257" i="20"/>
  <c r="FR233" i="20"/>
  <c r="FR217" i="20"/>
  <c r="FR193" i="20"/>
  <c r="FR174" i="20"/>
  <c r="FR158" i="20"/>
  <c r="FR142" i="20"/>
  <c r="FR123" i="20"/>
  <c r="FR105" i="20"/>
  <c r="FR58" i="20"/>
  <c r="FR72" i="20"/>
  <c r="FR75" i="20"/>
  <c r="FR49" i="20"/>
  <c r="FR38" i="20"/>
  <c r="FR29" i="20"/>
  <c r="FR64" i="20"/>
  <c r="FR27" i="20"/>
  <c r="FR267" i="20"/>
  <c r="FR292" i="20"/>
  <c r="FR272" i="20"/>
  <c r="FR252" i="20"/>
  <c r="FR228" i="20"/>
  <c r="FR212" i="20"/>
  <c r="FR196" i="20"/>
  <c r="FR181" i="20"/>
  <c r="FR165" i="20"/>
  <c r="FR149" i="20"/>
  <c r="FR131" i="20"/>
  <c r="FR114" i="20"/>
  <c r="FR92" i="20"/>
  <c r="FR68" i="20"/>
  <c r="FR80" i="20"/>
  <c r="FR33" i="20"/>
  <c r="FR259" i="20"/>
  <c r="FR207" i="20"/>
  <c r="FR283" i="20"/>
  <c r="FR255" i="20"/>
  <c r="FR156" i="20"/>
  <c r="FR60" i="20"/>
  <c r="FR168" i="20"/>
  <c r="FR102" i="20"/>
  <c r="FR42" i="20"/>
  <c r="FR199" i="20"/>
  <c r="FR128" i="20"/>
  <c r="FR66" i="20"/>
  <c r="FR176" i="20"/>
  <c r="FR107" i="20"/>
  <c r="FR41" i="20"/>
  <c r="FR70" i="20"/>
  <c r="FR282" i="20"/>
  <c r="FR258" i="20"/>
  <c r="FR234" i="20"/>
  <c r="FR210" i="20"/>
  <c r="FR186" i="20"/>
  <c r="FR167" i="20"/>
  <c r="FR151" i="20"/>
  <c r="FR137" i="20"/>
  <c r="FR116" i="20"/>
  <c r="FR134" i="20"/>
  <c r="FR44" i="20"/>
  <c r="FR81" i="20"/>
  <c r="FR30" i="20"/>
  <c r="FR28" i="20"/>
  <c r="FR21" i="20"/>
  <c r="FR5" i="20"/>
  <c r="FR285" i="20"/>
  <c r="FR269" i="20"/>
  <c r="FR253" i="20"/>
  <c r="FR229" i="20"/>
  <c r="FR209" i="20"/>
  <c r="FR189" i="20"/>
  <c r="FR170" i="20"/>
  <c r="FR154" i="20"/>
  <c r="FR130" i="20"/>
  <c r="FR120" i="20"/>
  <c r="FR110" i="20"/>
  <c r="FR87" i="20"/>
  <c r="FR67" i="20"/>
  <c r="FR37" i="20"/>
  <c r="FR53" i="20"/>
  <c r="FR20" i="20"/>
  <c r="FR15" i="20"/>
  <c r="FR50" i="20"/>
  <c r="FR16" i="20"/>
  <c r="FR231" i="20"/>
  <c r="FR284" i="20"/>
  <c r="FR264" i="20"/>
  <c r="FR248" i="20"/>
  <c r="FR224" i="20"/>
  <c r="FR208" i="20"/>
  <c r="FR192" i="20"/>
  <c r="FR177" i="20"/>
  <c r="FR161" i="20"/>
  <c r="FR145" i="20"/>
  <c r="FR73" i="20"/>
  <c r="FR109" i="20"/>
  <c r="FR90" i="20"/>
  <c r="FR71" i="20"/>
  <c r="FR54" i="20"/>
  <c r="FR40" i="20"/>
  <c r="FR251" i="20"/>
  <c r="FR295" i="20"/>
  <c r="FR279" i="20"/>
  <c r="FR203" i="20"/>
  <c r="FR141" i="20"/>
  <c r="FR48" i="20"/>
  <c r="FR152" i="20"/>
  <c r="FR85" i="20"/>
  <c r="FR17" i="20"/>
  <c r="FR187" i="20"/>
  <c r="FR113" i="20"/>
  <c r="FR52" i="20"/>
  <c r="FR160" i="20"/>
  <c r="FR135" i="20"/>
  <c r="FR31" i="20"/>
  <c r="FR22" i="20"/>
  <c r="FR274" i="20"/>
  <c r="FR254" i="20"/>
  <c r="FR226" i="20"/>
  <c r="FR202" i="20"/>
  <c r="FR182" i="20"/>
  <c r="FR163" i="20"/>
  <c r="FR147" i="20"/>
  <c r="FR127" i="20"/>
  <c r="FR112" i="20"/>
  <c r="FR98" i="20"/>
  <c r="FR84" i="20"/>
  <c r="FR74" i="20"/>
  <c r="FR51" i="20"/>
  <c r="FR32" i="20"/>
  <c r="FR14" i="20"/>
  <c r="FR215" i="20"/>
  <c r="FR281" i="20"/>
  <c r="FR265" i="20"/>
  <c r="FR245" i="20"/>
  <c r="FR225" i="20"/>
  <c r="FR205" i="20"/>
  <c r="FR185" i="20"/>
  <c r="FR166" i="20"/>
  <c r="FR150" i="20"/>
  <c r="FR132" i="20"/>
  <c r="FR115" i="20"/>
  <c r="FR93" i="20"/>
  <c r="FR57" i="20"/>
  <c r="FR111" i="20"/>
  <c r="FR62" i="20"/>
  <c r="FR43" i="20"/>
  <c r="FR13" i="20"/>
  <c r="FR4" i="20"/>
  <c r="FR45" i="20"/>
  <c r="FR11" i="20"/>
  <c r="FR211" i="20"/>
  <c r="FR280" i="20"/>
  <c r="FR260" i="20"/>
  <c r="FR240" i="20"/>
  <c r="FR220" i="20"/>
  <c r="FR204" i="20"/>
  <c r="FR188" i="20"/>
  <c r="FR173" i="20"/>
  <c r="FR157" i="20"/>
  <c r="FR133" i="20"/>
  <c r="FR122" i="20"/>
  <c r="FR101" i="20"/>
  <c r="FR96" i="20"/>
  <c r="FR78" i="20"/>
  <c r="FR61" i="20"/>
  <c r="FR23" i="20"/>
  <c r="FR235" i="20"/>
  <c r="FR291" i="20"/>
  <c r="FR271" i="20"/>
  <c r="FR191" i="20"/>
  <c r="FR89" i="20"/>
  <c r="FR12" i="20"/>
  <c r="FR138" i="20"/>
  <c r="FR77" i="20"/>
  <c r="FR6" i="20"/>
  <c r="FR164" i="20"/>
  <c r="FR91" i="20"/>
  <c r="FR195" i="20"/>
  <c r="FR144" i="20"/>
  <c r="FR79" i="20"/>
  <c r="FR18" i="20"/>
  <c r="FR9" i="20"/>
  <c r="FR180" i="20"/>
  <c r="FR46" i="20"/>
  <c r="FR148" i="20"/>
  <c r="FR83" i="20"/>
  <c r="FR183" i="20"/>
  <c r="FR125" i="20"/>
  <c r="FR82" i="20"/>
  <c r="FP298" i="20"/>
  <c r="FP279" i="20"/>
  <c r="FP259" i="20"/>
  <c r="FP231" i="20"/>
  <c r="FP207" i="20"/>
  <c r="FP191" i="20"/>
  <c r="FP176" i="20"/>
  <c r="FP160" i="20"/>
  <c r="FP144" i="20"/>
  <c r="FP121" i="20"/>
  <c r="FP100" i="20"/>
  <c r="FP44" i="20"/>
  <c r="FP81" i="20"/>
  <c r="FP62" i="20"/>
  <c r="FP40" i="20"/>
  <c r="FP5" i="20"/>
  <c r="FP297" i="20"/>
  <c r="FP270" i="20"/>
  <c r="FP250" i="20"/>
  <c r="FP218" i="20"/>
  <c r="FP198" i="20"/>
  <c r="FP175" i="20"/>
  <c r="FP159" i="20"/>
  <c r="FP143" i="20"/>
  <c r="FP124" i="20"/>
  <c r="FP105" i="20"/>
  <c r="FP58" i="20"/>
  <c r="FP72" i="20"/>
  <c r="FP75" i="20"/>
  <c r="FP48" i="20"/>
  <c r="FP26" i="20"/>
  <c r="FP29" i="20"/>
  <c r="FP92" i="20"/>
  <c r="FP285" i="20"/>
  <c r="FP269" i="20"/>
  <c r="FP253" i="20"/>
  <c r="FP229" i="20"/>
  <c r="FP209" i="20"/>
  <c r="FP189" i="20"/>
  <c r="FP170" i="20"/>
  <c r="FP154" i="20"/>
  <c r="FP130" i="20"/>
  <c r="FP119" i="20"/>
  <c r="FP103" i="20"/>
  <c r="FP86" i="20"/>
  <c r="FP78" i="20"/>
  <c r="FP54" i="20"/>
  <c r="FP38" i="20"/>
  <c r="FP23" i="20"/>
  <c r="FP192" i="20"/>
  <c r="FP161" i="20"/>
  <c r="FP126" i="20"/>
  <c r="FP295" i="20"/>
  <c r="FP276" i="20"/>
  <c r="FP256" i="20"/>
  <c r="FP232" i="20"/>
  <c r="FP216" i="20"/>
  <c r="FP200" i="20"/>
  <c r="FP173" i="20"/>
  <c r="FP149" i="20"/>
  <c r="FP95" i="20"/>
  <c r="FP9" i="20"/>
  <c r="FP18" i="20"/>
  <c r="FP12" i="20"/>
  <c r="FP42" i="20"/>
  <c r="FP184" i="20"/>
  <c r="FP32" i="20"/>
  <c r="FP291" i="20"/>
  <c r="FP271" i="20"/>
  <c r="FP255" i="20"/>
  <c r="FP223" i="20"/>
  <c r="FP203" i="20"/>
  <c r="FP187" i="20"/>
  <c r="FP172" i="20"/>
  <c r="FP156" i="20"/>
  <c r="FP141" i="20"/>
  <c r="FP116" i="20"/>
  <c r="FP91" i="20"/>
  <c r="FP84" i="20"/>
  <c r="FP74" i="20"/>
  <c r="FP50" i="20"/>
  <c r="FP31" i="20"/>
  <c r="FP135" i="20"/>
  <c r="FP294" i="20"/>
  <c r="FP266" i="20"/>
  <c r="FP246" i="20"/>
  <c r="FP214" i="20"/>
  <c r="FP194" i="20"/>
  <c r="FP171" i="20"/>
  <c r="FP155" i="20"/>
  <c r="FP140" i="20"/>
  <c r="FP120" i="20"/>
  <c r="FP110" i="20"/>
  <c r="FP87" i="20"/>
  <c r="FP67" i="20"/>
  <c r="FP37" i="20"/>
  <c r="FP53" i="20"/>
  <c r="FP20" i="20"/>
  <c r="FP15" i="20"/>
  <c r="FP85" i="20"/>
  <c r="FP281" i="20"/>
  <c r="FP265" i="20"/>
  <c r="FP245" i="20"/>
  <c r="FP225" i="20"/>
  <c r="FP205" i="20"/>
  <c r="FP185" i="20"/>
  <c r="FP166" i="20"/>
  <c r="FP150" i="20"/>
  <c r="FP132" i="20"/>
  <c r="FP114" i="20"/>
  <c r="FP93" i="20"/>
  <c r="FP68" i="20"/>
  <c r="FP64" i="20"/>
  <c r="FP51" i="20"/>
  <c r="FP35" i="20"/>
  <c r="FP11" i="20"/>
  <c r="FP181" i="20"/>
  <c r="FP145" i="20"/>
  <c r="FP122" i="20"/>
  <c r="FP292" i="20"/>
  <c r="FP272" i="20"/>
  <c r="FP252" i="20"/>
  <c r="FP228" i="20"/>
  <c r="FP212" i="20"/>
  <c r="FP196" i="20"/>
  <c r="FP165" i="20"/>
  <c r="FP133" i="20"/>
  <c r="FP83" i="20"/>
  <c r="FP82" i="20"/>
  <c r="FP60" i="20"/>
  <c r="FP21" i="20"/>
  <c r="FP56" i="20"/>
  <c r="FP153" i="20"/>
  <c r="FP102" i="20"/>
  <c r="FP22" i="20"/>
  <c r="FP46" i="20"/>
  <c r="FP287" i="20"/>
  <c r="FP267" i="20"/>
  <c r="FP251" i="20"/>
  <c r="FP215" i="20"/>
  <c r="FP199" i="20"/>
  <c r="FP183" i="20"/>
  <c r="FP168" i="20"/>
  <c r="FP152" i="20"/>
  <c r="FP138" i="20"/>
  <c r="FP112" i="20"/>
  <c r="FP108" i="20"/>
  <c r="FP65" i="20"/>
  <c r="FP99" i="20"/>
  <c r="FP45" i="20"/>
  <c r="FP7" i="20"/>
  <c r="FP79" i="20"/>
  <c r="FP282" i="20"/>
  <c r="FP258" i="20"/>
  <c r="FP234" i="20"/>
  <c r="FP210" i="20"/>
  <c r="FP186" i="20"/>
  <c r="FP167" i="20"/>
  <c r="FP151" i="20"/>
  <c r="FP137" i="20"/>
  <c r="FP115" i="20"/>
  <c r="FP134" i="20"/>
  <c r="FP57" i="20"/>
  <c r="FP111" i="20"/>
  <c r="FP52" i="20"/>
  <c r="FP33" i="20"/>
  <c r="FP13" i="20"/>
  <c r="FP4" i="20"/>
  <c r="FP296" i="20"/>
  <c r="FP277" i="20"/>
  <c r="FP261" i="20"/>
  <c r="FP241" i="20"/>
  <c r="FP221" i="20"/>
  <c r="FP197" i="20"/>
  <c r="FP178" i="20"/>
  <c r="FP162" i="20"/>
  <c r="FP146" i="20"/>
  <c r="FP127" i="20"/>
  <c r="FP109" i="20"/>
  <c r="FP97" i="20"/>
  <c r="FP76" i="20"/>
  <c r="FP59" i="20"/>
  <c r="FP47" i="20"/>
  <c r="FP27" i="20"/>
  <c r="FP8" i="20"/>
  <c r="FP177" i="20"/>
  <c r="FP139" i="20"/>
  <c r="FP107" i="20"/>
  <c r="FP284" i="20"/>
  <c r="FP264" i="20"/>
  <c r="FP248" i="20"/>
  <c r="FP224" i="20"/>
  <c r="FP208" i="20"/>
  <c r="FP188" i="20"/>
  <c r="FP157" i="20"/>
  <c r="FP117" i="20"/>
  <c r="FP70" i="20"/>
  <c r="FP49" i="20"/>
  <c r="FP61" i="20"/>
  <c r="FP6" i="20"/>
  <c r="FP16" i="20"/>
  <c r="FP3" i="20"/>
  <c r="FP169" i="20"/>
  <c r="FP131" i="20"/>
  <c r="FP104" i="20"/>
  <c r="FP280" i="20"/>
  <c r="FP260" i="20"/>
  <c r="FP240" i="20"/>
  <c r="FP220" i="20"/>
  <c r="FP204" i="20"/>
  <c r="FP66" i="20"/>
  <c r="FP283" i="20"/>
  <c r="FP263" i="20"/>
  <c r="FP235" i="20"/>
  <c r="FP211" i="20"/>
  <c r="FP195" i="20"/>
  <c r="FP180" i="20"/>
  <c r="FP164" i="20"/>
  <c r="FP148" i="20"/>
  <c r="FP125" i="20"/>
  <c r="FP106" i="20"/>
  <c r="FP88" i="20"/>
  <c r="FP69" i="20"/>
  <c r="FP55" i="20"/>
  <c r="FP43" i="20"/>
  <c r="FP19" i="20"/>
  <c r="FP77" i="20"/>
  <c r="FP274" i="20"/>
  <c r="FP254" i="20"/>
  <c r="FP226" i="20"/>
  <c r="FP202" i="20"/>
  <c r="FP182" i="20"/>
  <c r="FP163" i="20"/>
  <c r="FP147" i="20"/>
  <c r="FP128" i="20"/>
  <c r="FP118" i="20"/>
  <c r="FP98" i="20"/>
  <c r="FP136" i="20"/>
  <c r="FP63" i="20"/>
  <c r="FP41" i="20"/>
  <c r="FP34" i="20"/>
  <c r="FP10" i="20"/>
  <c r="FP113" i="20"/>
  <c r="FP293" i="20"/>
  <c r="FP273" i="20"/>
  <c r="FP257" i="20"/>
  <c r="FP233" i="20"/>
  <c r="FP217" i="20"/>
  <c r="FP193" i="20"/>
  <c r="FP174" i="20"/>
  <c r="FP158" i="20"/>
  <c r="FP142" i="20"/>
  <c r="FP123" i="20"/>
  <c r="FP101" i="20"/>
  <c r="FP96" i="20"/>
  <c r="FP71" i="20"/>
  <c r="FP80" i="20"/>
  <c r="FP39" i="20"/>
  <c r="AH149" i="20"/>
  <c r="AH276" i="20"/>
  <c r="AH255" i="20"/>
  <c r="AH228" i="20"/>
  <c r="AH209" i="20"/>
  <c r="AH189" i="20"/>
  <c r="AH91" i="20"/>
  <c r="AH168" i="20"/>
  <c r="AH165" i="20"/>
  <c r="AH98" i="20"/>
  <c r="AH57" i="20"/>
  <c r="AH157" i="20"/>
  <c r="AH283" i="20"/>
  <c r="AH263" i="20"/>
  <c r="AH246" i="20"/>
  <c r="AH224" i="20"/>
  <c r="AH208" i="20"/>
  <c r="AH192" i="20"/>
  <c r="AH173" i="20"/>
  <c r="AH13" i="20"/>
  <c r="AH52" i="20"/>
  <c r="AH145" i="20"/>
  <c r="AH40" i="20"/>
  <c r="AH8" i="20"/>
  <c r="AH270" i="20"/>
  <c r="AH241" i="20"/>
  <c r="AH207" i="20"/>
  <c r="AH183" i="20"/>
  <c r="AH105" i="20"/>
  <c r="AH166" i="20"/>
  <c r="AH18" i="20"/>
  <c r="AH20" i="20"/>
  <c r="AH277" i="20"/>
  <c r="AH252" i="20"/>
  <c r="AH226" i="20"/>
  <c r="AH197" i="20"/>
  <c r="AH110" i="20"/>
  <c r="AH167" i="20"/>
  <c r="AH44" i="20"/>
  <c r="AH56" i="20"/>
  <c r="AH139" i="20"/>
  <c r="AH53" i="20"/>
  <c r="AH22" i="20"/>
  <c r="AZ142" i="20"/>
  <c r="AZ208" i="20"/>
  <c r="AZ27" i="20"/>
  <c r="AZ85" i="20"/>
  <c r="AZ287" i="20"/>
  <c r="AZ74" i="20"/>
  <c r="AZ181" i="20"/>
  <c r="AZ134" i="20"/>
  <c r="AZ11" i="20"/>
  <c r="AZ229" i="20"/>
  <c r="AZ171" i="20"/>
  <c r="AZ15" i="20"/>
  <c r="AZ231" i="20"/>
  <c r="AZ155" i="20"/>
  <c r="AZ58" i="20"/>
  <c r="AH150" i="20"/>
  <c r="AH272" i="20"/>
  <c r="AH251" i="20"/>
  <c r="AH225" i="20"/>
  <c r="AH205" i="20"/>
  <c r="AH185" i="20"/>
  <c r="AH7" i="20"/>
  <c r="AH17" i="20"/>
  <c r="AH9" i="20"/>
  <c r="AH11" i="20"/>
  <c r="AH135" i="20"/>
  <c r="AH153" i="20"/>
  <c r="AH279" i="20"/>
  <c r="AH258" i="20"/>
  <c r="AH235" i="20"/>
  <c r="AH220" i="20"/>
  <c r="AH204" i="20"/>
  <c r="AH188" i="20"/>
  <c r="AH27" i="20"/>
  <c r="AH14" i="20"/>
  <c r="AH261" i="20"/>
  <c r="AH50" i="20"/>
  <c r="AH130" i="20"/>
  <c r="AH160" i="20"/>
  <c r="AH266" i="20"/>
  <c r="AH234" i="20"/>
  <c r="AH199" i="20"/>
  <c r="AH180" i="20"/>
  <c r="AH155" i="20"/>
  <c r="AH45" i="20"/>
  <c r="AH34" i="20"/>
  <c r="AH25" i="20"/>
  <c r="AH269" i="20"/>
  <c r="AH248" i="20"/>
  <c r="AH218" i="20"/>
  <c r="AH186" i="20"/>
  <c r="AH170" i="20"/>
  <c r="AH163" i="20"/>
  <c r="AH10" i="20"/>
  <c r="AH259" i="20"/>
  <c r="AH58" i="20"/>
  <c r="AH198" i="20"/>
  <c r="AH5" i="20"/>
  <c r="AZ83" i="20"/>
  <c r="AZ248" i="20"/>
  <c r="AZ200" i="20"/>
  <c r="AZ63" i="20"/>
  <c r="AZ62" i="20"/>
  <c r="AZ274" i="20"/>
  <c r="AZ211" i="20"/>
  <c r="AZ70" i="20"/>
  <c r="AZ164" i="20"/>
  <c r="AZ282" i="20"/>
  <c r="AZ210" i="20"/>
  <c r="AZ98" i="20"/>
  <c r="AZ285" i="20"/>
  <c r="AZ217" i="20"/>
  <c r="AZ41" i="20"/>
  <c r="AZ279" i="20"/>
  <c r="AH284" i="20"/>
  <c r="AH264" i="20"/>
  <c r="AH148" i="20"/>
  <c r="AH221" i="20"/>
  <c r="AH196" i="20"/>
  <c r="AH178" i="20"/>
  <c r="AH24" i="20"/>
  <c r="AH68" i="20"/>
  <c r="AH59" i="20"/>
  <c r="AH21" i="20"/>
  <c r="AH26" i="20"/>
  <c r="AH159" i="20"/>
  <c r="AH271" i="20"/>
  <c r="AH254" i="20"/>
  <c r="AH231" i="20"/>
  <c r="AH216" i="20"/>
  <c r="AH200" i="20"/>
  <c r="AH184" i="20"/>
  <c r="AH171" i="20"/>
  <c r="AH43" i="20"/>
  <c r="AH169" i="20"/>
  <c r="AH161" i="20"/>
  <c r="AH66" i="20"/>
  <c r="AH152" i="20"/>
  <c r="AH257" i="20"/>
  <c r="AH215" i="20"/>
  <c r="AH194" i="20"/>
  <c r="AH176" i="20"/>
  <c r="AH87" i="20"/>
  <c r="AH100" i="20"/>
  <c r="AH42" i="20"/>
  <c r="AH285" i="20"/>
  <c r="AH265" i="20"/>
  <c r="AH240" i="20"/>
  <c r="AH210" i="20"/>
  <c r="AH182" i="20"/>
  <c r="AH63" i="20"/>
  <c r="AH48" i="20"/>
  <c r="AH70" i="20"/>
  <c r="AH172" i="20"/>
  <c r="AH121" i="20"/>
  <c r="AZ284" i="20"/>
  <c r="AZ234" i="20"/>
  <c r="AZ189" i="20"/>
  <c r="AZ137" i="20"/>
  <c r="AZ61" i="20"/>
  <c r="AZ259" i="20"/>
  <c r="AZ199" i="20"/>
  <c r="AZ7" i="20"/>
  <c r="AZ9" i="20"/>
  <c r="AZ269" i="20"/>
  <c r="AZ191" i="20"/>
  <c r="AZ53" i="20"/>
  <c r="AZ264" i="20"/>
  <c r="AZ132" i="20"/>
  <c r="AZ50" i="20"/>
  <c r="AZ18" i="20"/>
  <c r="FO298" i="20"/>
  <c r="FO283" i="20"/>
  <c r="FO223" i="20"/>
  <c r="FO176" i="20"/>
  <c r="FO297" i="20"/>
  <c r="FO270" i="20"/>
  <c r="FO250" i="20"/>
  <c r="FO218" i="20"/>
  <c r="FO198" i="20"/>
  <c r="FO175" i="20"/>
  <c r="FO159" i="20"/>
  <c r="FO143" i="20"/>
  <c r="FO124" i="20"/>
  <c r="FO105" i="20"/>
  <c r="FO58" i="20"/>
  <c r="FO72" i="20"/>
  <c r="FO75" i="20"/>
  <c r="FO48" i="20"/>
  <c r="FO35" i="20"/>
  <c r="FO18" i="20"/>
  <c r="FO22" i="20"/>
  <c r="FO3" i="20"/>
  <c r="FO187" i="20"/>
  <c r="FO141" i="20"/>
  <c r="FO296" i="20"/>
  <c r="FO277" i="20"/>
  <c r="FO261" i="20"/>
  <c r="FO241" i="20"/>
  <c r="FO221" i="20"/>
  <c r="FO197" i="20"/>
  <c r="FO178" i="20"/>
  <c r="FO162" i="20"/>
  <c r="FO146" i="20"/>
  <c r="FO127" i="20"/>
  <c r="FO109" i="20"/>
  <c r="FO97" i="20"/>
  <c r="FO76" i="20"/>
  <c r="FO59" i="20"/>
  <c r="FO54" i="20"/>
  <c r="FO23" i="20"/>
  <c r="FO231" i="20"/>
  <c r="FO172" i="20"/>
  <c r="FO121" i="20"/>
  <c r="FO295" i="20"/>
  <c r="FO276" i="20"/>
  <c r="FO256" i="20"/>
  <c r="FO232" i="20"/>
  <c r="FO216" i="20"/>
  <c r="FO200" i="20"/>
  <c r="FO184" i="20"/>
  <c r="FO169" i="20"/>
  <c r="FO153" i="20"/>
  <c r="FO139" i="20"/>
  <c r="FO117" i="20"/>
  <c r="FO102" i="20"/>
  <c r="FO85" i="20"/>
  <c r="FO77" i="20"/>
  <c r="FO52" i="20"/>
  <c r="FO42" i="20"/>
  <c r="FO21" i="20"/>
  <c r="FO263" i="20"/>
  <c r="FO89" i="20"/>
  <c r="FO84" i="20"/>
  <c r="FO65" i="20"/>
  <c r="FO37" i="20"/>
  <c r="FO51" i="20"/>
  <c r="FO14" i="20"/>
  <c r="FO73" i="20"/>
  <c r="FO279" i="20"/>
  <c r="FO215" i="20"/>
  <c r="FO164" i="20"/>
  <c r="FO294" i="20"/>
  <c r="FO266" i="20"/>
  <c r="FO246" i="20"/>
  <c r="FO214" i="20"/>
  <c r="FO194" i="20"/>
  <c r="FO171" i="20"/>
  <c r="FO155" i="20"/>
  <c r="FO140" i="20"/>
  <c r="FO120" i="20"/>
  <c r="FO110" i="20"/>
  <c r="FO87" i="20"/>
  <c r="FO67" i="20"/>
  <c r="FO46" i="20"/>
  <c r="FO47" i="20"/>
  <c r="FO20" i="20"/>
  <c r="FO15" i="20"/>
  <c r="FO27" i="20"/>
  <c r="FO255" i="20"/>
  <c r="FO180" i="20"/>
  <c r="FO116" i="20"/>
  <c r="FO293" i="20"/>
  <c r="FO273" i="20"/>
  <c r="FO257" i="20"/>
  <c r="FO233" i="20"/>
  <c r="FO217" i="20"/>
  <c r="FO193" i="20"/>
  <c r="FO174" i="20"/>
  <c r="FO158" i="20"/>
  <c r="FO142" i="20"/>
  <c r="FO123" i="20"/>
  <c r="FO101" i="20"/>
  <c r="FO96" i="20"/>
  <c r="FO71" i="20"/>
  <c r="FO80" i="20"/>
  <c r="FO24" i="20"/>
  <c r="FO8" i="20"/>
  <c r="FO207" i="20"/>
  <c r="FO156" i="20"/>
  <c r="FO100" i="20"/>
  <c r="FO292" i="20"/>
  <c r="FO272" i="20"/>
  <c r="FO252" i="20"/>
  <c r="FO228" i="20"/>
  <c r="FO212" i="20"/>
  <c r="FO196" i="20"/>
  <c r="FO181" i="20"/>
  <c r="FO165" i="20"/>
  <c r="FO149" i="20"/>
  <c r="FO131" i="20"/>
  <c r="FO113" i="20"/>
  <c r="FO92" i="20"/>
  <c r="FO83" i="20"/>
  <c r="FO66" i="20"/>
  <c r="FO41" i="20"/>
  <c r="FO28" i="20"/>
  <c r="FO9" i="20"/>
  <c r="FO259" i="20"/>
  <c r="FO106" i="20"/>
  <c r="FO74" i="20"/>
  <c r="FO99" i="20"/>
  <c r="FO25" i="20"/>
  <c r="FO43" i="20"/>
  <c r="FO26" i="20"/>
  <c r="FO291" i="20"/>
  <c r="FO271" i="20"/>
  <c r="FO199" i="20"/>
  <c r="FO138" i="20"/>
  <c r="FO282" i="20"/>
  <c r="FO258" i="20"/>
  <c r="FO234" i="20"/>
  <c r="FO210" i="20"/>
  <c r="FO186" i="20"/>
  <c r="FO167" i="20"/>
  <c r="FO151" i="20"/>
  <c r="FO137" i="20"/>
  <c r="FO115" i="20"/>
  <c r="FO134" i="20"/>
  <c r="FO57" i="20"/>
  <c r="FO111" i="20"/>
  <c r="FO56" i="20"/>
  <c r="FO33" i="20"/>
  <c r="FO13" i="20"/>
  <c r="FO4" i="20"/>
  <c r="FO16" i="20"/>
  <c r="FO211" i="20"/>
  <c r="FO168" i="20"/>
  <c r="FO90" i="20"/>
  <c r="FO285" i="20"/>
  <c r="FO269" i="20"/>
  <c r="FO253" i="20"/>
  <c r="FO229" i="20"/>
  <c r="FO209" i="20"/>
  <c r="FO189" i="20"/>
  <c r="FO170" i="20"/>
  <c r="FO154" i="20"/>
  <c r="FO130" i="20"/>
  <c r="FO119" i="20"/>
  <c r="FO103" i="20"/>
  <c r="FO86" i="20"/>
  <c r="FO78" i="20"/>
  <c r="FO62" i="20"/>
  <c r="FO53" i="20"/>
  <c r="FO251" i="20"/>
  <c r="FO191" i="20"/>
  <c r="FO144" i="20"/>
  <c r="FO91" i="20"/>
  <c r="FO284" i="20"/>
  <c r="FO264" i="20"/>
  <c r="FO248" i="20"/>
  <c r="FO224" i="20"/>
  <c r="FO208" i="20"/>
  <c r="FO192" i="20"/>
  <c r="FO177" i="20"/>
  <c r="FO161" i="20"/>
  <c r="FO145" i="20"/>
  <c r="FO126" i="20"/>
  <c r="FO107" i="20"/>
  <c r="FO135" i="20"/>
  <c r="FO79" i="20"/>
  <c r="FO82" i="20"/>
  <c r="FO49" i="20"/>
  <c r="FO36" i="20"/>
  <c r="FO12" i="20"/>
  <c r="FO160" i="20"/>
  <c r="FO44" i="20"/>
  <c r="FO55" i="20"/>
  <c r="FO45" i="20"/>
  <c r="FO31" i="20"/>
  <c r="FO17" i="20"/>
  <c r="FO287" i="20"/>
  <c r="FO267" i="20"/>
  <c r="FO195" i="20"/>
  <c r="FO112" i="20"/>
  <c r="FO274" i="20"/>
  <c r="FO254" i="20"/>
  <c r="FO226" i="20"/>
  <c r="FO202" i="20"/>
  <c r="FO182" i="20"/>
  <c r="FO163" i="20"/>
  <c r="FO147" i="20"/>
  <c r="FO128" i="20"/>
  <c r="FO118" i="20"/>
  <c r="FO98" i="20"/>
  <c r="FO136" i="20"/>
  <c r="FO63" i="20"/>
  <c r="FO30" i="20"/>
  <c r="FO34" i="20"/>
  <c r="FO10" i="20"/>
  <c r="FO38" i="20"/>
  <c r="FO11" i="20"/>
  <c r="FO203" i="20"/>
  <c r="FO152" i="20"/>
  <c r="FO108" i="20"/>
  <c r="FO281" i="20"/>
  <c r="FO265" i="20"/>
  <c r="FO245" i="20"/>
  <c r="FO225" i="20"/>
  <c r="FO205" i="20"/>
  <c r="FO185" i="20"/>
  <c r="FO166" i="20"/>
  <c r="FO150" i="20"/>
  <c r="FO132" i="20"/>
  <c r="FO114" i="20"/>
  <c r="FO93" i="20"/>
  <c r="FO68" i="20"/>
  <c r="FO64" i="20"/>
  <c r="FO50" i="20"/>
  <c r="FO39" i="20"/>
  <c r="FO235" i="20"/>
  <c r="FO183" i="20"/>
  <c r="FO125" i="20"/>
  <c r="FO88" i="20"/>
  <c r="FO280" i="20"/>
  <c r="FO260" i="20"/>
  <c r="FO240" i="20"/>
  <c r="FO220" i="20"/>
  <c r="FO204" i="20"/>
  <c r="FO188" i="20"/>
  <c r="FO173" i="20"/>
  <c r="FO157" i="20"/>
  <c r="FO133" i="20"/>
  <c r="FO122" i="20"/>
  <c r="FO104" i="20"/>
  <c r="FO95" i="20"/>
  <c r="FO70" i="20"/>
  <c r="FO60" i="20"/>
  <c r="FO61" i="20"/>
  <c r="FO32" i="20"/>
  <c r="FO5" i="20"/>
  <c r="FO148" i="20"/>
  <c r="FO81" i="20"/>
  <c r="FO40" i="20"/>
  <c r="FO69" i="20"/>
  <c r="FO19" i="20"/>
  <c r="FO6" i="20"/>
  <c r="FO7" i="20"/>
  <c r="FO29" i="20"/>
  <c r="CC266" i="20"/>
  <c r="FN292" i="20"/>
  <c r="FN273" i="20"/>
  <c r="FN257" i="20"/>
  <c r="FN233" i="20"/>
  <c r="FN217" i="20"/>
  <c r="FN193" i="20"/>
  <c r="FN174" i="20"/>
  <c r="FN158" i="20"/>
  <c r="FN142" i="20"/>
  <c r="FN122" i="20"/>
  <c r="FN102" i="20"/>
  <c r="FN72" i="20"/>
  <c r="FN30" i="20"/>
  <c r="FN38" i="20"/>
  <c r="FN29" i="20"/>
  <c r="FN234" i="20"/>
  <c r="FN167" i="20"/>
  <c r="FN119" i="20"/>
  <c r="FN284" i="20"/>
  <c r="FN264" i="20"/>
  <c r="FN248" i="20"/>
  <c r="FN224" i="20"/>
  <c r="FN208" i="20"/>
  <c r="FN192" i="20"/>
  <c r="FN177" i="20"/>
  <c r="FN161" i="20"/>
  <c r="FN145" i="20"/>
  <c r="FN125" i="20"/>
  <c r="FN106" i="20"/>
  <c r="FN87" i="20"/>
  <c r="FN81" i="20"/>
  <c r="FN49" i="20"/>
  <c r="FN4" i="20"/>
  <c r="FN202" i="20"/>
  <c r="FN151" i="20"/>
  <c r="FN291" i="20"/>
  <c r="FN271" i="20"/>
  <c r="FN255" i="20"/>
  <c r="FN223" i="20"/>
  <c r="FN203" i="20"/>
  <c r="FN187" i="20"/>
  <c r="FN172" i="20"/>
  <c r="FN156" i="20"/>
  <c r="FN141" i="20"/>
  <c r="FN120" i="20"/>
  <c r="FN110" i="20"/>
  <c r="FN86" i="20"/>
  <c r="FN46" i="20"/>
  <c r="FN61" i="20"/>
  <c r="FN254" i="20"/>
  <c r="FN138" i="20"/>
  <c r="FN270" i="20"/>
  <c r="FN114" i="20"/>
  <c r="FN92" i="20"/>
  <c r="FN34" i="20"/>
  <c r="FN64" i="20"/>
  <c r="FN85" i="20"/>
  <c r="FN261" i="20"/>
  <c r="FN178" i="20"/>
  <c r="FN162" i="20"/>
  <c r="FN50" i="20"/>
  <c r="FN28" i="20"/>
  <c r="FN250" i="20"/>
  <c r="FN228" i="20"/>
  <c r="FN181" i="20"/>
  <c r="FN165" i="20"/>
  <c r="FN91" i="20"/>
  <c r="FN41" i="20"/>
  <c r="FN214" i="20"/>
  <c r="FN294" i="20"/>
  <c r="FN160" i="20"/>
  <c r="FN124" i="20"/>
  <c r="FN77" i="20"/>
  <c r="FN24" i="20"/>
  <c r="FN12" i="20"/>
  <c r="FN285" i="20"/>
  <c r="FN269" i="20"/>
  <c r="FN253" i="20"/>
  <c r="FN229" i="20"/>
  <c r="FN209" i="20"/>
  <c r="FN189" i="20"/>
  <c r="FN170" i="20"/>
  <c r="FN154" i="20"/>
  <c r="FN140" i="20"/>
  <c r="FN117" i="20"/>
  <c r="FN58" i="20"/>
  <c r="FN78" i="20"/>
  <c r="FN45" i="20"/>
  <c r="FN31" i="20"/>
  <c r="FN19" i="20"/>
  <c r="FN226" i="20"/>
  <c r="FN159" i="20"/>
  <c r="FN101" i="20"/>
  <c r="FN280" i="20"/>
  <c r="FN260" i="20"/>
  <c r="FN240" i="20"/>
  <c r="FN220" i="20"/>
  <c r="FN204" i="20"/>
  <c r="FN188" i="20"/>
  <c r="FN173" i="20"/>
  <c r="FN157" i="20"/>
  <c r="FN133" i="20"/>
  <c r="FN121" i="20"/>
  <c r="FN90" i="20"/>
  <c r="FN68" i="20"/>
  <c r="FN80" i="20"/>
  <c r="FN48" i="20"/>
  <c r="FN266" i="20"/>
  <c r="FN186" i="20"/>
  <c r="FN143" i="20"/>
  <c r="FN287" i="20"/>
  <c r="FN267" i="20"/>
  <c r="FN251" i="20"/>
  <c r="FN215" i="20"/>
  <c r="FN199" i="20"/>
  <c r="FN183" i="20"/>
  <c r="FN168" i="20"/>
  <c r="FN152" i="20"/>
  <c r="FN139" i="20"/>
  <c r="FN115" i="20"/>
  <c r="FN134" i="20"/>
  <c r="FN83" i="20"/>
  <c r="FN51" i="20"/>
  <c r="FN20" i="20"/>
  <c r="FN218" i="20"/>
  <c r="FN293" i="20"/>
  <c r="FN258" i="20"/>
  <c r="FN103" i="20"/>
  <c r="FN76" i="20"/>
  <c r="FN16" i="20"/>
  <c r="FN62" i="20"/>
  <c r="FN69" i="20"/>
  <c r="FN241" i="20"/>
  <c r="FN126" i="20"/>
  <c r="FN109" i="20"/>
  <c r="FN175" i="20"/>
  <c r="FN73" i="20"/>
  <c r="FN272" i="20"/>
  <c r="FN212" i="20"/>
  <c r="FN196" i="20"/>
  <c r="FN149" i="20"/>
  <c r="FN112" i="20"/>
  <c r="FN231" i="20"/>
  <c r="FN176" i="20"/>
  <c r="FN135" i="20"/>
  <c r="FN55" i="20"/>
  <c r="FN65" i="20"/>
  <c r="FN281" i="20"/>
  <c r="FN265" i="20"/>
  <c r="FN245" i="20"/>
  <c r="FN225" i="20"/>
  <c r="FN205" i="20"/>
  <c r="FN185" i="20"/>
  <c r="FN166" i="20"/>
  <c r="FN150" i="20"/>
  <c r="FN137" i="20"/>
  <c r="FN113" i="20"/>
  <c r="FN57" i="20"/>
  <c r="FN37" i="20"/>
  <c r="FN54" i="20"/>
  <c r="FN35" i="20"/>
  <c r="FN6" i="20"/>
  <c r="FN194" i="20"/>
  <c r="FN155" i="20"/>
  <c r="FN298" i="20"/>
  <c r="FN276" i="20"/>
  <c r="FN256" i="20"/>
  <c r="FN232" i="20"/>
  <c r="FN216" i="20"/>
  <c r="FN200" i="20"/>
  <c r="FN184" i="20"/>
  <c r="FN169" i="20"/>
  <c r="FN153" i="20"/>
  <c r="FN130" i="20"/>
  <c r="FN116" i="20"/>
  <c r="FN100" i="20"/>
  <c r="FN44" i="20"/>
  <c r="FN52" i="20"/>
  <c r="FN40" i="20"/>
  <c r="FN246" i="20"/>
  <c r="FN182" i="20"/>
  <c r="FN123" i="20"/>
  <c r="FN283" i="20"/>
  <c r="FN263" i="20"/>
  <c r="FN235" i="20"/>
  <c r="FN211" i="20"/>
  <c r="FN195" i="20"/>
  <c r="FN180" i="20"/>
  <c r="FN164" i="20"/>
  <c r="FN148" i="20"/>
  <c r="FN128" i="20"/>
  <c r="FN118" i="20"/>
  <c r="FN93" i="20"/>
  <c r="FN111" i="20"/>
  <c r="FN25" i="20"/>
  <c r="FN23" i="20"/>
  <c r="FN210" i="20"/>
  <c r="FN282" i="20"/>
  <c r="FN163" i="20"/>
  <c r="FN84" i="20"/>
  <c r="FN99" i="20"/>
  <c r="FN108" i="20"/>
  <c r="FN32" i="20"/>
  <c r="FN56" i="20"/>
  <c r="FN277" i="20"/>
  <c r="FN221" i="20"/>
  <c r="FN197" i="20"/>
  <c r="FN146" i="20"/>
  <c r="FN136" i="20"/>
  <c r="FN21" i="20"/>
  <c r="FN127" i="20"/>
  <c r="FN252" i="20"/>
  <c r="FN132" i="20"/>
  <c r="FN79" i="20"/>
  <c r="FN18" i="20"/>
  <c r="FN259" i="20"/>
  <c r="FN191" i="20"/>
  <c r="FN105" i="20"/>
  <c r="FN11" i="20"/>
  <c r="FN198" i="20"/>
  <c r="FN147" i="20"/>
  <c r="FN33" i="20"/>
  <c r="FN171" i="20"/>
  <c r="FN279" i="20"/>
  <c r="FN207" i="20"/>
  <c r="FN144" i="20"/>
  <c r="FN82" i="20"/>
  <c r="FN274" i="20"/>
  <c r="AA5" i="20"/>
  <c r="AA178" i="20"/>
  <c r="AA110" i="20"/>
  <c r="AA97" i="20"/>
  <c r="AA165" i="20"/>
  <c r="AA35" i="20"/>
  <c r="AA61" i="20"/>
  <c r="CC207" i="20"/>
  <c r="CC107" i="20"/>
  <c r="BJ86" i="20"/>
  <c r="BJ107" i="20"/>
  <c r="FM131" i="20"/>
  <c r="FM272" i="20"/>
  <c r="FM252" i="20"/>
  <c r="FM228" i="20"/>
  <c r="FM212" i="20"/>
  <c r="FM196" i="20"/>
  <c r="FM181" i="20"/>
  <c r="FM165" i="20"/>
  <c r="FM149" i="20"/>
  <c r="FM132" i="20"/>
  <c r="FM112" i="20"/>
  <c r="FM100" i="20"/>
  <c r="FM67" i="20"/>
  <c r="FM59" i="20"/>
  <c r="FM49" i="20"/>
  <c r="FM43" i="20"/>
  <c r="FM16" i="20"/>
  <c r="FM96" i="20"/>
  <c r="FM99" i="20"/>
  <c r="FM13" i="20"/>
  <c r="FM294" i="20"/>
  <c r="FM279" i="20"/>
  <c r="FM259" i="20"/>
  <c r="FM231" i="20"/>
  <c r="FM207" i="20"/>
  <c r="FM191" i="20"/>
  <c r="FM176" i="20"/>
  <c r="FM160" i="20"/>
  <c r="FM144" i="20"/>
  <c r="FM124" i="20"/>
  <c r="FM105" i="20"/>
  <c r="FM135" i="20"/>
  <c r="FM66" i="20"/>
  <c r="FM46" i="20"/>
  <c r="FM61" i="20"/>
  <c r="FM20" i="20"/>
  <c r="FM11" i="20"/>
  <c r="FM103" i="20"/>
  <c r="FM24" i="20"/>
  <c r="FM277" i="20"/>
  <c r="FM282" i="20"/>
  <c r="FM258" i="20"/>
  <c r="FM234" i="20"/>
  <c r="FM210" i="20"/>
  <c r="FM186" i="20"/>
  <c r="FM167" i="20"/>
  <c r="FM151" i="20"/>
  <c r="FM138" i="20"/>
  <c r="FM114" i="20"/>
  <c r="FM76" i="20"/>
  <c r="FM5" i="20"/>
  <c r="FM292" i="20"/>
  <c r="FM245" i="20"/>
  <c r="FM154" i="20"/>
  <c r="FM57" i="20"/>
  <c r="FM21" i="20"/>
  <c r="FM253" i="20"/>
  <c r="FM205" i="20"/>
  <c r="FM113" i="20"/>
  <c r="FM30" i="20"/>
  <c r="FM31" i="20"/>
  <c r="FM146" i="20"/>
  <c r="FM221" i="20"/>
  <c r="FM174" i="20"/>
  <c r="FM98" i="20"/>
  <c r="FM54" i="20"/>
  <c r="FM45" i="20"/>
  <c r="FM284" i="20"/>
  <c r="FM264" i="20"/>
  <c r="FM248" i="20"/>
  <c r="FM224" i="20"/>
  <c r="FM208" i="20"/>
  <c r="FM192" i="20"/>
  <c r="FM177" i="20"/>
  <c r="FM161" i="20"/>
  <c r="FM145" i="20"/>
  <c r="FM125" i="20"/>
  <c r="FM106" i="20"/>
  <c r="FM91" i="20"/>
  <c r="FM44" i="20"/>
  <c r="FM80" i="20"/>
  <c r="FM48" i="20"/>
  <c r="FM22" i="20"/>
  <c r="FM18" i="20"/>
  <c r="FM108" i="20"/>
  <c r="FM33" i="20"/>
  <c r="FM23" i="20"/>
  <c r="FM291" i="20"/>
  <c r="FM271" i="20"/>
  <c r="FM255" i="20"/>
  <c r="FM223" i="20"/>
  <c r="FM203" i="20"/>
  <c r="FM187" i="20"/>
  <c r="FM172" i="20"/>
  <c r="FM156" i="20"/>
  <c r="FM141" i="20"/>
  <c r="FM120" i="20"/>
  <c r="FM110" i="20"/>
  <c r="FM86" i="20"/>
  <c r="FM63" i="20"/>
  <c r="FM51" i="20"/>
  <c r="FM53" i="20"/>
  <c r="FM17" i="20"/>
  <c r="FM8" i="20"/>
  <c r="FM69" i="20"/>
  <c r="FM62" i="20"/>
  <c r="FM257" i="20"/>
  <c r="FM274" i="20"/>
  <c r="FM254" i="20"/>
  <c r="FM226" i="20"/>
  <c r="FM202" i="20"/>
  <c r="FM182" i="20"/>
  <c r="FM163" i="20"/>
  <c r="FM147" i="20"/>
  <c r="FM127" i="20"/>
  <c r="FM88" i="20"/>
  <c r="FM77" i="20"/>
  <c r="FM273" i="20"/>
  <c r="FM285" i="20"/>
  <c r="FM241" i="20"/>
  <c r="FM140" i="20"/>
  <c r="FM78" i="20"/>
  <c r="FM6" i="20"/>
  <c r="FM233" i="20"/>
  <c r="FM166" i="20"/>
  <c r="FM95" i="20"/>
  <c r="FM38" i="20"/>
  <c r="FM189" i="20"/>
  <c r="FM104" i="20"/>
  <c r="FM209" i="20"/>
  <c r="FM158" i="20"/>
  <c r="FM58" i="20"/>
  <c r="FM35" i="20"/>
  <c r="FM269" i="20"/>
  <c r="FM109" i="20"/>
  <c r="FM162" i="20"/>
  <c r="FM298" i="20"/>
  <c r="FM280" i="20"/>
  <c r="FM260" i="20"/>
  <c r="FM240" i="20"/>
  <c r="FM220" i="20"/>
  <c r="FM204" i="20"/>
  <c r="FM188" i="20"/>
  <c r="FM173" i="20"/>
  <c r="FM157" i="20"/>
  <c r="FM133" i="20"/>
  <c r="FM121" i="20"/>
  <c r="FM97" i="20"/>
  <c r="FM87" i="20"/>
  <c r="FM79" i="20"/>
  <c r="FM52" i="20"/>
  <c r="FM39" i="20"/>
  <c r="FM36" i="20"/>
  <c r="FM15" i="20"/>
  <c r="FM85" i="20"/>
  <c r="FM34" i="20"/>
  <c r="FM261" i="20"/>
  <c r="FM287" i="20"/>
  <c r="FM267" i="20"/>
  <c r="FM251" i="20"/>
  <c r="FM215" i="20"/>
  <c r="FM199" i="20"/>
  <c r="FM183" i="20"/>
  <c r="FM168" i="20"/>
  <c r="FM152" i="20"/>
  <c r="FM139" i="20"/>
  <c r="FM115" i="20"/>
  <c r="FM134" i="20"/>
  <c r="FM83" i="20"/>
  <c r="FM111" i="20"/>
  <c r="FM25" i="20"/>
  <c r="FM47" i="20"/>
  <c r="FM14" i="20"/>
  <c r="FM3" i="20"/>
  <c r="FM56" i="20"/>
  <c r="FM32" i="20"/>
  <c r="FM296" i="20"/>
  <c r="FM270" i="20"/>
  <c r="FM250" i="20"/>
  <c r="FM218" i="20"/>
  <c r="FM198" i="20"/>
  <c r="FM175" i="20"/>
  <c r="FM159" i="20"/>
  <c r="FM143" i="20"/>
  <c r="FM123" i="20"/>
  <c r="FM92" i="20"/>
  <c r="FM64" i="20"/>
  <c r="FM265" i="20"/>
  <c r="FM281" i="20"/>
  <c r="FM193" i="20"/>
  <c r="FM117" i="20"/>
  <c r="FM50" i="20"/>
  <c r="FM10" i="20"/>
  <c r="FM225" i="20"/>
  <c r="FM150" i="20"/>
  <c r="FM136" i="20"/>
  <c r="FM126" i="20"/>
  <c r="FM178" i="20"/>
  <c r="FM29" i="20"/>
  <c r="FM197" i="20"/>
  <c r="FM142" i="20"/>
  <c r="FM72" i="20"/>
  <c r="FM19" i="20"/>
  <c r="FM119" i="20"/>
  <c r="FM42" i="20"/>
  <c r="FM170" i="20"/>
  <c r="FM102" i="20"/>
  <c r="FM28" i="20"/>
  <c r="FM137" i="20"/>
  <c r="FM74" i="20"/>
  <c r="FM70" i="20"/>
  <c r="FM185" i="20"/>
  <c r="FM37" i="20"/>
  <c r="FM75" i="20"/>
  <c r="FM73" i="20"/>
  <c r="FM276" i="20"/>
  <c r="FM256" i="20"/>
  <c r="FM232" i="20"/>
  <c r="FM216" i="20"/>
  <c r="FM200" i="20"/>
  <c r="FM184" i="20"/>
  <c r="FM169" i="20"/>
  <c r="FM153" i="20"/>
  <c r="FM130" i="20"/>
  <c r="FM116" i="20"/>
  <c r="FM90" i="20"/>
  <c r="FM68" i="20"/>
  <c r="FM81" i="20"/>
  <c r="FM41" i="20"/>
  <c r="FM40" i="20"/>
  <c r="FM9" i="20"/>
  <c r="FM4" i="20"/>
  <c r="FM65" i="20"/>
  <c r="FM27" i="20"/>
  <c r="FM297" i="20"/>
  <c r="FM283" i="20"/>
  <c r="FM263" i="20"/>
  <c r="FM235" i="20"/>
  <c r="FM211" i="20"/>
  <c r="FM195" i="20"/>
  <c r="FM180" i="20"/>
  <c r="FM164" i="20"/>
  <c r="FM148" i="20"/>
  <c r="FM128" i="20"/>
  <c r="FM118" i="20"/>
  <c r="FM93" i="20"/>
  <c r="FM71" i="20"/>
  <c r="FM82" i="20"/>
  <c r="FM55" i="20"/>
  <c r="FM26" i="20"/>
  <c r="FM7" i="20"/>
  <c r="FM101" i="20"/>
  <c r="FM60" i="20"/>
  <c r="FM12" i="20"/>
  <c r="FM293" i="20"/>
  <c r="FM266" i="20"/>
  <c r="FM246" i="20"/>
  <c r="FM214" i="20"/>
  <c r="FM194" i="20"/>
  <c r="FM171" i="20"/>
  <c r="FM155" i="20"/>
  <c r="FM89" i="20"/>
  <c r="FM84" i="20"/>
  <c r="FM295" i="20"/>
  <c r="FM217" i="20"/>
  <c r="FM229" i="20"/>
  <c r="FM122" i="20"/>
  <c r="AZ280" i="20"/>
  <c r="AZ256" i="20"/>
  <c r="AZ224" i="20"/>
  <c r="AZ204" i="20"/>
  <c r="AZ185" i="20"/>
  <c r="AZ170" i="20"/>
  <c r="AZ133" i="20"/>
  <c r="AZ48" i="20"/>
  <c r="AZ12" i="20"/>
  <c r="AZ283" i="20"/>
  <c r="AZ255" i="20"/>
  <c r="AZ215" i="20"/>
  <c r="AZ195" i="20"/>
  <c r="AZ177" i="20"/>
  <c r="AZ99" i="20"/>
  <c r="AZ10" i="20"/>
  <c r="AZ47" i="20"/>
  <c r="AZ152" i="20"/>
  <c r="AZ261" i="20"/>
  <c r="AZ218" i="20"/>
  <c r="AZ183" i="20"/>
  <c r="AZ81" i="20"/>
  <c r="AZ49" i="20"/>
  <c r="AZ25" i="20"/>
  <c r="AZ257" i="20"/>
  <c r="AZ225" i="20"/>
  <c r="AZ182" i="20"/>
  <c r="AZ64" i="20"/>
  <c r="AZ161" i="20"/>
  <c r="AZ32" i="20"/>
  <c r="AZ130" i="20"/>
  <c r="AZ6" i="20"/>
  <c r="AZ34" i="20"/>
  <c r="AZ31" i="20"/>
  <c r="AZ97" i="20"/>
  <c r="AZ19" i="20"/>
  <c r="AZ45" i="20"/>
  <c r="AZ14" i="20"/>
  <c r="AZ105" i="20"/>
  <c r="AZ175" i="20"/>
  <c r="AZ197" i="20"/>
  <c r="AZ221" i="20"/>
  <c r="AZ235" i="20"/>
  <c r="AZ253" i="20"/>
  <c r="AZ272" i="20"/>
  <c r="AZ151" i="20"/>
  <c r="AZ44" i="20"/>
  <c r="AZ145" i="20"/>
  <c r="AZ163" i="20"/>
  <c r="AZ80" i="20"/>
  <c r="AZ111" i="20"/>
  <c r="AZ180" i="20"/>
  <c r="AZ194" i="20"/>
  <c r="AZ214" i="20"/>
  <c r="AZ232" i="20"/>
  <c r="AZ258" i="20"/>
  <c r="AZ273" i="20"/>
  <c r="AZ160" i="20"/>
  <c r="AZ59" i="20"/>
  <c r="AZ42" i="20"/>
  <c r="AZ96" i="20"/>
  <c r="AZ24" i="20"/>
  <c r="AZ173" i="20"/>
  <c r="AZ188" i="20"/>
  <c r="AZ203" i="20"/>
  <c r="AZ223" i="20"/>
  <c r="AZ251" i="20"/>
  <c r="AZ270" i="20"/>
  <c r="AZ159" i="20"/>
  <c r="AZ136" i="20"/>
  <c r="AZ56" i="20"/>
  <c r="AZ55" i="20"/>
  <c r="AZ13" i="20"/>
  <c r="AZ110" i="20"/>
  <c r="AZ178" i="20"/>
  <c r="AZ196" i="20"/>
  <c r="AZ212" i="20"/>
  <c r="AZ158" i="20"/>
  <c r="AZ252" i="20"/>
  <c r="AZ267" i="20"/>
  <c r="AZ150" i="20"/>
  <c r="AZ51" i="20"/>
  <c r="AZ36" i="20"/>
  <c r="AZ68" i="20"/>
  <c r="AZ26" i="20"/>
  <c r="AZ35" i="20"/>
  <c r="AZ139" i="20"/>
  <c r="AZ75" i="20"/>
  <c r="AZ91" i="20"/>
  <c r="AZ186" i="20"/>
  <c r="AZ209" i="20"/>
  <c r="AZ228" i="20"/>
  <c r="AZ241" i="20"/>
  <c r="AZ260" i="20"/>
  <c r="AZ281" i="20"/>
  <c r="AZ135" i="20"/>
  <c r="AZ77" i="20"/>
  <c r="AZ43" i="20"/>
  <c r="AZ17" i="20"/>
  <c r="AZ30" i="20"/>
  <c r="AZ172" i="20"/>
  <c r="AZ187" i="20"/>
  <c r="AZ202" i="20"/>
  <c r="AZ226" i="20"/>
  <c r="AZ250" i="20"/>
  <c r="AZ265" i="20"/>
  <c r="AH126" i="20"/>
  <c r="AH38" i="20"/>
  <c r="AH31" i="20"/>
  <c r="AH95" i="20"/>
  <c r="AH51" i="20"/>
  <c r="AH134" i="20"/>
  <c r="AH85" i="20"/>
  <c r="AH80" i="20"/>
  <c r="AH156" i="20"/>
  <c r="AH132" i="20"/>
  <c r="AH214" i="20"/>
  <c r="AH233" i="20"/>
  <c r="AH256" i="20"/>
  <c r="AH273" i="20"/>
  <c r="AH151" i="20"/>
  <c r="AH15" i="20"/>
  <c r="AH96" i="20"/>
  <c r="AH162" i="20"/>
  <c r="AH75" i="20"/>
  <c r="AH72" i="20"/>
  <c r="AH187" i="20"/>
  <c r="AH203" i="20"/>
  <c r="AH223" i="20"/>
  <c r="AH253" i="20"/>
  <c r="AH274" i="20"/>
  <c r="AH32" i="20"/>
  <c r="AH35" i="20"/>
  <c r="AH74" i="20"/>
  <c r="AH47" i="20"/>
  <c r="AH77" i="20"/>
  <c r="AH41" i="20"/>
  <c r="AH30" i="20"/>
  <c r="AH177" i="20"/>
  <c r="AZ149" i="20"/>
  <c r="AZ263" i="20"/>
  <c r="AZ240" i="20"/>
  <c r="AZ216" i="20"/>
  <c r="AZ193" i="20"/>
  <c r="AZ76" i="20"/>
  <c r="AZ29" i="20"/>
  <c r="AZ78" i="20"/>
  <c r="AZ21" i="20"/>
  <c r="AZ153" i="20"/>
  <c r="AZ266" i="20"/>
  <c r="AZ233" i="20"/>
  <c r="AZ207" i="20"/>
  <c r="AZ184" i="20"/>
  <c r="AZ66" i="20"/>
  <c r="AZ87" i="20"/>
  <c r="AZ165" i="20"/>
  <c r="AZ40" i="20"/>
  <c r="AZ277" i="20"/>
  <c r="AZ246" i="20"/>
  <c r="AZ198" i="20"/>
  <c r="AZ156" i="20"/>
  <c r="AZ167" i="20"/>
  <c r="AZ121" i="20"/>
  <c r="AZ276" i="20"/>
  <c r="AZ86" i="20"/>
  <c r="AZ205" i="20"/>
  <c r="AZ67" i="20"/>
  <c r="AZ162" i="20"/>
  <c r="AZ57" i="20"/>
  <c r="AZ126" i="20"/>
  <c r="FL284" i="20"/>
  <c r="FL264" i="20"/>
  <c r="FL248" i="20"/>
  <c r="FL224" i="20"/>
  <c r="FL208" i="20"/>
  <c r="FL192" i="20"/>
  <c r="FL177" i="20"/>
  <c r="FL161" i="20"/>
  <c r="FL145" i="20"/>
  <c r="FL125" i="20"/>
  <c r="FL106" i="20"/>
  <c r="FL91" i="20"/>
  <c r="FL44" i="20"/>
  <c r="FL80" i="20"/>
  <c r="FL40" i="20"/>
  <c r="FL18" i="20"/>
  <c r="FL172" i="20"/>
  <c r="FL291" i="20"/>
  <c r="FL271" i="20"/>
  <c r="FL255" i="20"/>
  <c r="FL203" i="20"/>
  <c r="FL164" i="20"/>
  <c r="FL274" i="20"/>
  <c r="FL254" i="20"/>
  <c r="FL226" i="20"/>
  <c r="FL202" i="20"/>
  <c r="FL182" i="20"/>
  <c r="FL163" i="20"/>
  <c r="FL147" i="20"/>
  <c r="FL127" i="20"/>
  <c r="FL88" i="20"/>
  <c r="FL92" i="20"/>
  <c r="FL76" i="20"/>
  <c r="FL292" i="20"/>
  <c r="FL273" i="20"/>
  <c r="FL257" i="20"/>
  <c r="FL233" i="20"/>
  <c r="FL217" i="20"/>
  <c r="FL193" i="20"/>
  <c r="FL174" i="20"/>
  <c r="FL158" i="20"/>
  <c r="FL142" i="20"/>
  <c r="FL122" i="20"/>
  <c r="FL98" i="20"/>
  <c r="FL58" i="20"/>
  <c r="FL72" i="20"/>
  <c r="FL37" i="20"/>
  <c r="FL54" i="20"/>
  <c r="FL27" i="20"/>
  <c r="FL15" i="20"/>
  <c r="FL43" i="20"/>
  <c r="FL207" i="20"/>
  <c r="FL180" i="20"/>
  <c r="FL139" i="20"/>
  <c r="FL111" i="20"/>
  <c r="FL47" i="20"/>
  <c r="FL3" i="20"/>
  <c r="FL13" i="20"/>
  <c r="FL148" i="20"/>
  <c r="FL71" i="20"/>
  <c r="FL53" i="20"/>
  <c r="FL135" i="20"/>
  <c r="FL55" i="20"/>
  <c r="FL141" i="20"/>
  <c r="FL63" i="20"/>
  <c r="FL33" i="20"/>
  <c r="FL26" i="20"/>
  <c r="FL120" i="20"/>
  <c r="FL34" i="20"/>
  <c r="FL298" i="20"/>
  <c r="FL280" i="20"/>
  <c r="FL260" i="20"/>
  <c r="FL240" i="20"/>
  <c r="FL220" i="20"/>
  <c r="FL204" i="20"/>
  <c r="FL188" i="20"/>
  <c r="FL173" i="20"/>
  <c r="FL157" i="20"/>
  <c r="FL133" i="20"/>
  <c r="FL121" i="20"/>
  <c r="FL97" i="20"/>
  <c r="FL87" i="20"/>
  <c r="FL79" i="20"/>
  <c r="FL52" i="20"/>
  <c r="FL22" i="20"/>
  <c r="FL4" i="20"/>
  <c r="FL156" i="20"/>
  <c r="FL287" i="20"/>
  <c r="FL267" i="20"/>
  <c r="FL251" i="20"/>
  <c r="FL191" i="20"/>
  <c r="FL296" i="20"/>
  <c r="FL270" i="20"/>
  <c r="FL250" i="20"/>
  <c r="FL218" i="20"/>
  <c r="FL198" i="20"/>
  <c r="FL175" i="20"/>
  <c r="FL159" i="20"/>
  <c r="FL143" i="20"/>
  <c r="FL123" i="20"/>
  <c r="FL101" i="20"/>
  <c r="FL108" i="20"/>
  <c r="FL65" i="20"/>
  <c r="FL285" i="20"/>
  <c r="FL269" i="20"/>
  <c r="FL253" i="20"/>
  <c r="FL229" i="20"/>
  <c r="FL209" i="20"/>
  <c r="FL189" i="20"/>
  <c r="FL170" i="20"/>
  <c r="FL154" i="20"/>
  <c r="FL140" i="20"/>
  <c r="FL117" i="20"/>
  <c r="FL102" i="20"/>
  <c r="FL57" i="20"/>
  <c r="FL78" i="20"/>
  <c r="FL50" i="20"/>
  <c r="FL28" i="20"/>
  <c r="FL21" i="20"/>
  <c r="FL6" i="20"/>
  <c r="FL16" i="20"/>
  <c r="FL199" i="20"/>
  <c r="FL168" i="20"/>
  <c r="FL115" i="20"/>
  <c r="FL46" i="20"/>
  <c r="FL20" i="20"/>
  <c r="FL60" i="20"/>
  <c r="FL12" i="20"/>
  <c r="FL128" i="20"/>
  <c r="FL77" i="20"/>
  <c r="FL144" i="20"/>
  <c r="FL66" i="20"/>
  <c r="FL99" i="20"/>
  <c r="FL73" i="20"/>
  <c r="FL276" i="20"/>
  <c r="FL256" i="20"/>
  <c r="FL232" i="20"/>
  <c r="FL216" i="20"/>
  <c r="FL200" i="20"/>
  <c r="FL184" i="20"/>
  <c r="FL169" i="20"/>
  <c r="FL153" i="20"/>
  <c r="FL130" i="20"/>
  <c r="FL116" i="20"/>
  <c r="FL90" i="20"/>
  <c r="FL68" i="20"/>
  <c r="FL81" i="20"/>
  <c r="FL41" i="20"/>
  <c r="FL35" i="20"/>
  <c r="FL235" i="20"/>
  <c r="FL297" i="20"/>
  <c r="FL283" i="20"/>
  <c r="FL263" i="20"/>
  <c r="FL231" i="20"/>
  <c r="FL183" i="20"/>
  <c r="FL293" i="20"/>
  <c r="FL266" i="20"/>
  <c r="FL246" i="20"/>
  <c r="FL214" i="20"/>
  <c r="FL194" i="20"/>
  <c r="FL171" i="20"/>
  <c r="FL155" i="20"/>
  <c r="FL89" i="20"/>
  <c r="FL119" i="20"/>
  <c r="FL103" i="20"/>
  <c r="FL85" i="20"/>
  <c r="FL69" i="20"/>
  <c r="FL281" i="20"/>
  <c r="FL265" i="20"/>
  <c r="FL245" i="20"/>
  <c r="FL225" i="20"/>
  <c r="FL205" i="20"/>
  <c r="FL185" i="20"/>
  <c r="FL166" i="20"/>
  <c r="FL150" i="20"/>
  <c r="FL137" i="20"/>
  <c r="FL113" i="20"/>
  <c r="FL95" i="20"/>
  <c r="FL136" i="20"/>
  <c r="FL74" i="20"/>
  <c r="FL30" i="20"/>
  <c r="FL38" i="20"/>
  <c r="FL10" i="20"/>
  <c r="FL48" i="20"/>
  <c r="FL19" i="20"/>
  <c r="FL195" i="20"/>
  <c r="FL160" i="20"/>
  <c r="FL134" i="20"/>
  <c r="FL25" i="20"/>
  <c r="FL14" i="20"/>
  <c r="FL62" i="20"/>
  <c r="FL36" i="20"/>
  <c r="FL118" i="20"/>
  <c r="FL64" i="20"/>
  <c r="FL124" i="20"/>
  <c r="FL82" i="20"/>
  <c r="FL7" i="20"/>
  <c r="FL110" i="20"/>
  <c r="FL56" i="20"/>
  <c r="FL17" i="20"/>
  <c r="FL131" i="20"/>
  <c r="FL272" i="20"/>
  <c r="FL252" i="20"/>
  <c r="FL228" i="20"/>
  <c r="FL212" i="20"/>
  <c r="FL196" i="20"/>
  <c r="FL181" i="20"/>
  <c r="FL165" i="20"/>
  <c r="FL149" i="20"/>
  <c r="FL132" i="20"/>
  <c r="FL112" i="20"/>
  <c r="FL100" i="20"/>
  <c r="FL67" i="20"/>
  <c r="FL59" i="20"/>
  <c r="FL49" i="20"/>
  <c r="FL9" i="20"/>
  <c r="FL223" i="20"/>
  <c r="FL294" i="20"/>
  <c r="FL279" i="20"/>
  <c r="FL259" i="20"/>
  <c r="FL215" i="20"/>
  <c r="FL176" i="20"/>
  <c r="FL282" i="20"/>
  <c r="FL258" i="20"/>
  <c r="FL234" i="20"/>
  <c r="FL210" i="20"/>
  <c r="FL186" i="20"/>
  <c r="FL167" i="20"/>
  <c r="FL151" i="20"/>
  <c r="FL138" i="20"/>
  <c r="FL114" i="20"/>
  <c r="FL96" i="20"/>
  <c r="FL84" i="20"/>
  <c r="FL295" i="20"/>
  <c r="FL277" i="20"/>
  <c r="FL261" i="20"/>
  <c r="FL241" i="20"/>
  <c r="FL221" i="20"/>
  <c r="FL197" i="20"/>
  <c r="FL178" i="20"/>
  <c r="FL162" i="20"/>
  <c r="FL146" i="20"/>
  <c r="FL126" i="20"/>
  <c r="FL109" i="20"/>
  <c r="FL104" i="20"/>
  <c r="FL70" i="20"/>
  <c r="FL75" i="20"/>
  <c r="FL45" i="20"/>
  <c r="FL31" i="20"/>
  <c r="FL29" i="20"/>
  <c r="FL39" i="20"/>
  <c r="FL211" i="20"/>
  <c r="FL187" i="20"/>
  <c r="FL152" i="20"/>
  <c r="FL83" i="20"/>
  <c r="FL61" i="20"/>
  <c r="FL11" i="20"/>
  <c r="FL32" i="20"/>
  <c r="FL5" i="20"/>
  <c r="FL93" i="20"/>
  <c r="FL42" i="20"/>
  <c r="FL105" i="20"/>
  <c r="FL51" i="20"/>
  <c r="FL8" i="20"/>
  <c r="FL86" i="20"/>
  <c r="FL24" i="20"/>
  <c r="FL23" i="20"/>
  <c r="FK189" i="20"/>
  <c r="FK64" i="20"/>
  <c r="FK154" i="20"/>
  <c r="FK6" i="20"/>
  <c r="FK77" i="20"/>
  <c r="FK158" i="20"/>
  <c r="FK209" i="20"/>
  <c r="FK135" i="20"/>
  <c r="FK162" i="20"/>
  <c r="FK280" i="20"/>
  <c r="FK260" i="20"/>
  <c r="FK240" i="20"/>
  <c r="FK220" i="20"/>
  <c r="FK204" i="20"/>
  <c r="FK188" i="20"/>
  <c r="FK173" i="20"/>
  <c r="FK157" i="20"/>
  <c r="FK133" i="20"/>
  <c r="FK121" i="20"/>
  <c r="FK97" i="20"/>
  <c r="FK85" i="20"/>
  <c r="FK82" i="20"/>
  <c r="FK279" i="20"/>
  <c r="FK259" i="20"/>
  <c r="FK231" i="20"/>
  <c r="FK207" i="20"/>
  <c r="FK191" i="20"/>
  <c r="FK176" i="20"/>
  <c r="FK160" i="20"/>
  <c r="FK144" i="20"/>
  <c r="FK120" i="20"/>
  <c r="FK103" i="20"/>
  <c r="FK110" i="20"/>
  <c r="FK59" i="20"/>
  <c r="FK80" i="20"/>
  <c r="FK16" i="20"/>
  <c r="FK293" i="20"/>
  <c r="FK266" i="20"/>
  <c r="FK246" i="20"/>
  <c r="FK214" i="20"/>
  <c r="FK194" i="20"/>
  <c r="FK171" i="20"/>
  <c r="FK155" i="20"/>
  <c r="FK89" i="20"/>
  <c r="FK119" i="20"/>
  <c r="FK102" i="20"/>
  <c r="FK83" i="20"/>
  <c r="FK50" i="20"/>
  <c r="FK285" i="20"/>
  <c r="FK245" i="20"/>
  <c r="FK221" i="20"/>
  <c r="FK217" i="20"/>
  <c r="FK41" i="20"/>
  <c r="FK113" i="20"/>
  <c r="FK4" i="20"/>
  <c r="FK136" i="20"/>
  <c r="FK170" i="20"/>
  <c r="FK40" i="20"/>
  <c r="FK98" i="20"/>
  <c r="FK174" i="20"/>
  <c r="FK49" i="20"/>
  <c r="FK109" i="20"/>
  <c r="FK178" i="20"/>
  <c r="FK276" i="20"/>
  <c r="FK256" i="20"/>
  <c r="FK232" i="20"/>
  <c r="FK216" i="20"/>
  <c r="FK200" i="20"/>
  <c r="FK184" i="20"/>
  <c r="FK169" i="20"/>
  <c r="FK153" i="20"/>
  <c r="FK130" i="20"/>
  <c r="FK116" i="20"/>
  <c r="FK90" i="20"/>
  <c r="FK84" i="20"/>
  <c r="FK294" i="20"/>
  <c r="FK271" i="20"/>
  <c r="FK255" i="20"/>
  <c r="FK223" i="20"/>
  <c r="FK203" i="20"/>
  <c r="FK187" i="20"/>
  <c r="FK172" i="20"/>
  <c r="FK156" i="20"/>
  <c r="FK141" i="20"/>
  <c r="FK115" i="20"/>
  <c r="FK134" i="20"/>
  <c r="FK78" i="20"/>
  <c r="FK46" i="20"/>
  <c r="FK38" i="20"/>
  <c r="FK277" i="20"/>
  <c r="FK282" i="20"/>
  <c r="FK258" i="20"/>
  <c r="FK234" i="20"/>
  <c r="FK210" i="20"/>
  <c r="FK186" i="20"/>
  <c r="FK167" i="20"/>
  <c r="FK151" i="20"/>
  <c r="FK138" i="20"/>
  <c r="FK114" i="20"/>
  <c r="FK96" i="20"/>
  <c r="FK71" i="20"/>
  <c r="FK55" i="20"/>
  <c r="FK281" i="20"/>
  <c r="FK241" i="20"/>
  <c r="FK273" i="20"/>
  <c r="FK34" i="20"/>
  <c r="FK52" i="20"/>
  <c r="FK150" i="20"/>
  <c r="FK47" i="20"/>
  <c r="FK117" i="20"/>
  <c r="FK193" i="20"/>
  <c r="FK45" i="20"/>
  <c r="FK122" i="20"/>
  <c r="FK185" i="20"/>
  <c r="FK51" i="20"/>
  <c r="FK127" i="20"/>
  <c r="FK131" i="20"/>
  <c r="FK272" i="20"/>
  <c r="FK252" i="20"/>
  <c r="FK228" i="20"/>
  <c r="FK212" i="20"/>
  <c r="FK196" i="20"/>
  <c r="FK181" i="20"/>
  <c r="FK165" i="20"/>
  <c r="FK149" i="20"/>
  <c r="FK137" i="20"/>
  <c r="FK112" i="20"/>
  <c r="FK93" i="20"/>
  <c r="FK70" i="20"/>
  <c r="FK287" i="20"/>
  <c r="FK267" i="20"/>
  <c r="FK251" i="20"/>
  <c r="FK215" i="20"/>
  <c r="FK199" i="20"/>
  <c r="FK183" i="20"/>
  <c r="FK168" i="20"/>
  <c r="FK152" i="20"/>
  <c r="FK139" i="20"/>
  <c r="FK118" i="20"/>
  <c r="FK92" i="20"/>
  <c r="FK72" i="20"/>
  <c r="FK56" i="20"/>
  <c r="FK61" i="20"/>
  <c r="FK269" i="20"/>
  <c r="FK274" i="20"/>
  <c r="FK254" i="20"/>
  <c r="FK226" i="20"/>
  <c r="FK202" i="20"/>
  <c r="FK182" i="20"/>
  <c r="FK163" i="20"/>
  <c r="FK147" i="20"/>
  <c r="FK128" i="20"/>
  <c r="FK88" i="20"/>
  <c r="FK91" i="20"/>
  <c r="FK65" i="20"/>
  <c r="FK33" i="20"/>
  <c r="FK261" i="20"/>
  <c r="FK233" i="20"/>
  <c r="FK265" i="20"/>
  <c r="FK76" i="20"/>
  <c r="FK166" i="20"/>
  <c r="FK48" i="20"/>
  <c r="FK140" i="20"/>
  <c r="FK9" i="20"/>
  <c r="FK75" i="20"/>
  <c r="FK142" i="20"/>
  <c r="FK197" i="20"/>
  <c r="FK79" i="20"/>
  <c r="FK146" i="20"/>
  <c r="FK284" i="20"/>
  <c r="FK264" i="20"/>
  <c r="FK248" i="20"/>
  <c r="FK224" i="20"/>
  <c r="FK208" i="20"/>
  <c r="FK192" i="20"/>
  <c r="FK177" i="20"/>
  <c r="FK161" i="20"/>
  <c r="FK145" i="20"/>
  <c r="FK125" i="20"/>
  <c r="FK106" i="20"/>
  <c r="FK108" i="20"/>
  <c r="FK69" i="20"/>
  <c r="FK283" i="20"/>
  <c r="FK263" i="20"/>
  <c r="FK235" i="20"/>
  <c r="FK211" i="20"/>
  <c r="FK195" i="20"/>
  <c r="FK180" i="20"/>
  <c r="FK164" i="20"/>
  <c r="FK148" i="20"/>
  <c r="FK124" i="20"/>
  <c r="FK105" i="20"/>
  <c r="FK87" i="20"/>
  <c r="FK58" i="20"/>
  <c r="FK30" i="20"/>
  <c r="FK31" i="20"/>
  <c r="FK225" i="20"/>
  <c r="FK270" i="20"/>
  <c r="FK250" i="20"/>
  <c r="FK218" i="20"/>
  <c r="FK198" i="20"/>
  <c r="FK175" i="20"/>
  <c r="FK159" i="20"/>
  <c r="FK143" i="20"/>
  <c r="FK123" i="20"/>
  <c r="FK101" i="20"/>
  <c r="FK86" i="20"/>
  <c r="FK111" i="20"/>
  <c r="FK292" i="20"/>
  <c r="FK257" i="20"/>
  <c r="FK229" i="20"/>
  <c r="FK253" i="20"/>
  <c r="FK43" i="20"/>
  <c r="FK95" i="20"/>
  <c r="FK205" i="20"/>
  <c r="BT73" i="20"/>
  <c r="BT298" i="20"/>
  <c r="BT296" i="20"/>
  <c r="BT297" i="20"/>
  <c r="BT295" i="20"/>
  <c r="BM73" i="20"/>
  <c r="BM298" i="20"/>
  <c r="BM296" i="20"/>
  <c r="BM297" i="20"/>
  <c r="BM295" i="20"/>
  <c r="CN73" i="20"/>
  <c r="CN298" i="20"/>
  <c r="CN297" i="20"/>
  <c r="CN295" i="20"/>
  <c r="CN296" i="20"/>
  <c r="CF73" i="20"/>
  <c r="CF298" i="20"/>
  <c r="CF296" i="20"/>
  <c r="CF297" i="20"/>
  <c r="CF295" i="20"/>
  <c r="BH73" i="20"/>
  <c r="BH298" i="20"/>
  <c r="BH295" i="20"/>
  <c r="BH297" i="20"/>
  <c r="BH296" i="20"/>
  <c r="CU73" i="20"/>
  <c r="CU298" i="20"/>
  <c r="CU296" i="20"/>
  <c r="CU297" i="20"/>
  <c r="CU295" i="20"/>
  <c r="CY73" i="20"/>
  <c r="CY298" i="20"/>
  <c r="CY296" i="20"/>
  <c r="CY297" i="20"/>
  <c r="CY295" i="20"/>
  <c r="DA73" i="20"/>
  <c r="DA297" i="20"/>
  <c r="DA298" i="20"/>
  <c r="DA296" i="20"/>
  <c r="DA295" i="20"/>
  <c r="DI73" i="20"/>
  <c r="DI298" i="20"/>
  <c r="DI297" i="20"/>
  <c r="DI296" i="20"/>
  <c r="DI295" i="20"/>
  <c r="DK73" i="20"/>
  <c r="DK296" i="20"/>
  <c r="DK298" i="20"/>
  <c r="DK297" i="20"/>
  <c r="DK295" i="20"/>
  <c r="DN73" i="20"/>
  <c r="DN298" i="20"/>
  <c r="DN296" i="20"/>
  <c r="DN297" i="20"/>
  <c r="DN295" i="20"/>
  <c r="DS73" i="20"/>
  <c r="DS297" i="20"/>
  <c r="DS298" i="20"/>
  <c r="DS296" i="20"/>
  <c r="DS295" i="20"/>
  <c r="DT73" i="20"/>
  <c r="DT298" i="20"/>
  <c r="DT296" i="20"/>
  <c r="DT297" i="20"/>
  <c r="DT295" i="20"/>
  <c r="DU73" i="20"/>
  <c r="DU298" i="20"/>
  <c r="DU296" i="20"/>
  <c r="DU297" i="20"/>
  <c r="DU295" i="20"/>
  <c r="DX73" i="20"/>
  <c r="DX298" i="20"/>
  <c r="DX296" i="20"/>
  <c r="DX297" i="20"/>
  <c r="DX295" i="20"/>
  <c r="EC73" i="20"/>
  <c r="EC298" i="20"/>
  <c r="EC296" i="20"/>
  <c r="EC297" i="20"/>
  <c r="EC295" i="20"/>
  <c r="EE73" i="20"/>
  <c r="EE297" i="20"/>
  <c r="EE298" i="20"/>
  <c r="EE296" i="20"/>
  <c r="EE295" i="20"/>
  <c r="EH73" i="20"/>
  <c r="EH298" i="20"/>
  <c r="EH297" i="20"/>
  <c r="EH295" i="20"/>
  <c r="EH296" i="20"/>
  <c r="GC73" i="20"/>
  <c r="GC298" i="20"/>
  <c r="GC296" i="20"/>
  <c r="GC297" i="20"/>
  <c r="GC295" i="20"/>
  <c r="ER73" i="20"/>
  <c r="ER298" i="20"/>
  <c r="ER297" i="20"/>
  <c r="ER296" i="20"/>
  <c r="ER295" i="20"/>
  <c r="EX73" i="20"/>
  <c r="EX298" i="20"/>
  <c r="EX297" i="20"/>
  <c r="EX295" i="20"/>
  <c r="EX296" i="20"/>
  <c r="EY73" i="20"/>
  <c r="EY298" i="20"/>
  <c r="EY297" i="20"/>
  <c r="EY296" i="20"/>
  <c r="EY295" i="20"/>
  <c r="FA73" i="20"/>
  <c r="FA298" i="20"/>
  <c r="FA296" i="20"/>
  <c r="FA297" i="20"/>
  <c r="FA295" i="20"/>
  <c r="FF73" i="20"/>
  <c r="FF298" i="20"/>
  <c r="FF297" i="20"/>
  <c r="FF296" i="20"/>
  <c r="FF295" i="20"/>
  <c r="FI73" i="20"/>
  <c r="FI298" i="20"/>
  <c r="FI297" i="20"/>
  <c r="FI296" i="20"/>
  <c r="FI295" i="20"/>
  <c r="BF73" i="20"/>
  <c r="BF298" i="20"/>
  <c r="BF297" i="20"/>
  <c r="BF296" i="20"/>
  <c r="BF295" i="20"/>
  <c r="CO73" i="20"/>
  <c r="CO297" i="20"/>
  <c r="CO298" i="20"/>
  <c r="CO296" i="20"/>
  <c r="CO295" i="20"/>
  <c r="BL73" i="20"/>
  <c r="BL298" i="20"/>
  <c r="BL295" i="20"/>
  <c r="BL296" i="20"/>
  <c r="BL297" i="20"/>
  <c r="CD73" i="20"/>
  <c r="CD298" i="20"/>
  <c r="CD297" i="20"/>
  <c r="CD296" i="20"/>
  <c r="CD295" i="20"/>
  <c r="BS73" i="20"/>
  <c r="BS297" i="20"/>
  <c r="BS298" i="20"/>
  <c r="BS296" i="20"/>
  <c r="BS295" i="20"/>
  <c r="BP73" i="20"/>
  <c r="BP298" i="20"/>
  <c r="BP296" i="20"/>
  <c r="BP297" i="20"/>
  <c r="BP295" i="20"/>
  <c r="CH73" i="20"/>
  <c r="CH298" i="20"/>
  <c r="CH297" i="20"/>
  <c r="CH295" i="20"/>
  <c r="CH296" i="20"/>
  <c r="BY73" i="20"/>
  <c r="BY298" i="20"/>
  <c r="BY296" i="20"/>
  <c r="BY297" i="20"/>
  <c r="BY295" i="20"/>
  <c r="CQ73" i="20"/>
  <c r="CQ298" i="20"/>
  <c r="CQ296" i="20"/>
  <c r="CQ297" i="20"/>
  <c r="CQ295" i="20"/>
  <c r="CV73" i="20"/>
  <c r="CV298" i="20"/>
  <c r="CV297" i="20"/>
  <c r="CV296" i="20"/>
  <c r="CV295" i="20"/>
  <c r="CX73" i="20"/>
  <c r="CX298" i="20"/>
  <c r="CX296" i="20"/>
  <c r="CX297" i="20"/>
  <c r="CX295" i="20"/>
  <c r="DC73" i="20"/>
  <c r="DC298" i="20"/>
  <c r="DC296" i="20"/>
  <c r="DC297" i="20"/>
  <c r="DC295" i="20"/>
  <c r="DD73" i="20"/>
  <c r="DD298" i="20"/>
  <c r="DD297" i="20"/>
  <c r="DD295" i="20"/>
  <c r="DD296" i="20"/>
  <c r="DF73" i="20"/>
  <c r="DF298" i="20"/>
  <c r="DF296" i="20"/>
  <c r="DF297" i="20"/>
  <c r="DF295" i="20"/>
  <c r="DQ73" i="20"/>
  <c r="DQ296" i="20"/>
  <c r="DQ298" i="20"/>
  <c r="DQ297" i="20"/>
  <c r="DQ295" i="20"/>
  <c r="DZ73" i="20"/>
  <c r="DZ298" i="20"/>
  <c r="DZ297" i="20"/>
  <c r="DZ296" i="20"/>
  <c r="DZ295" i="20"/>
  <c r="EJ73" i="20"/>
  <c r="EJ298" i="20"/>
  <c r="EJ297" i="20"/>
  <c r="EJ296" i="20"/>
  <c r="EJ295" i="20"/>
  <c r="EK73" i="20"/>
  <c r="EK298" i="20"/>
  <c r="EK296" i="20"/>
  <c r="EK297" i="20"/>
  <c r="EK295" i="20"/>
  <c r="EM73" i="20"/>
  <c r="EM297" i="20"/>
  <c r="EM298" i="20"/>
  <c r="EM296" i="20"/>
  <c r="EM295" i="20"/>
  <c r="EO73" i="20"/>
  <c r="EO298" i="20"/>
  <c r="EO296" i="20"/>
  <c r="EO297" i="20"/>
  <c r="EO295" i="20"/>
  <c r="ES73" i="20"/>
  <c r="ES298" i="20"/>
  <c r="ES296" i="20"/>
  <c r="ES297" i="20"/>
  <c r="ES295" i="20"/>
  <c r="EV73" i="20"/>
  <c r="EV297" i="20"/>
  <c r="EV298" i="20"/>
  <c r="EV296" i="20"/>
  <c r="EV295" i="20"/>
  <c r="FC73" i="20"/>
  <c r="FC298" i="20"/>
  <c r="FC297" i="20"/>
  <c r="FC296" i="20"/>
  <c r="FC295" i="20"/>
  <c r="FG298" i="20"/>
  <c r="FG296" i="20"/>
  <c r="FG297" i="20"/>
  <c r="FG295" i="20"/>
  <c r="BK73" i="20"/>
  <c r="BK297" i="20"/>
  <c r="BK298" i="20"/>
  <c r="BK296" i="20"/>
  <c r="BK295" i="20"/>
  <c r="CA73" i="20"/>
  <c r="CA297" i="20"/>
  <c r="CA298" i="20"/>
  <c r="CA296" i="20"/>
  <c r="CA295" i="20"/>
  <c r="CB73" i="20"/>
  <c r="CB298" i="20"/>
  <c r="CB296" i="20"/>
  <c r="CB297" i="20"/>
  <c r="CB295" i="20"/>
  <c r="CM73" i="20"/>
  <c r="CM298" i="20"/>
  <c r="CM296" i="20"/>
  <c r="CM297" i="20"/>
  <c r="CM295" i="20"/>
  <c r="BV73" i="20"/>
  <c r="BV298" i="20"/>
  <c r="BV297" i="20"/>
  <c r="BV295" i="20"/>
  <c r="BV296" i="20"/>
  <c r="CG73" i="20"/>
  <c r="CG298" i="20"/>
  <c r="CG296" i="20"/>
  <c r="CG297" i="20"/>
  <c r="CG295" i="20"/>
  <c r="CC73" i="20"/>
  <c r="CC298" i="20"/>
  <c r="CC296" i="20"/>
  <c r="CC297" i="20"/>
  <c r="CC295" i="20"/>
  <c r="BN73" i="20"/>
  <c r="BN298" i="20"/>
  <c r="BN297" i="20"/>
  <c r="BN296" i="20"/>
  <c r="BN295" i="20"/>
  <c r="BG73" i="20"/>
  <c r="BG297" i="20"/>
  <c r="BG298" i="20"/>
  <c r="BG296" i="20"/>
  <c r="BG295" i="20"/>
  <c r="BZ73" i="20"/>
  <c r="BZ298" i="20"/>
  <c r="BZ297" i="20"/>
  <c r="BZ296" i="20"/>
  <c r="BZ295" i="20"/>
  <c r="BI73" i="20"/>
  <c r="BI298" i="20"/>
  <c r="BI296" i="20"/>
  <c r="BI297" i="20"/>
  <c r="BI295" i="20"/>
  <c r="CP73" i="20"/>
  <c r="CP298" i="20"/>
  <c r="CP296" i="20"/>
  <c r="CP297" i="20"/>
  <c r="CP295" i="20"/>
  <c r="CW73" i="20"/>
  <c r="CW297" i="20"/>
  <c r="CW298" i="20"/>
  <c r="CW296" i="20"/>
  <c r="CW295" i="20"/>
  <c r="CZ73" i="20"/>
  <c r="CZ298" i="20"/>
  <c r="CZ297" i="20"/>
  <c r="CZ295" i="20"/>
  <c r="CZ296" i="20"/>
  <c r="DE73" i="20"/>
  <c r="DE297" i="20"/>
  <c r="DE298" i="20"/>
  <c r="DE296" i="20"/>
  <c r="DE295" i="20"/>
  <c r="DH73" i="20"/>
  <c r="DH298" i="20"/>
  <c r="DH297" i="20"/>
  <c r="DH296" i="20"/>
  <c r="DH295" i="20"/>
  <c r="DL73" i="20"/>
  <c r="DL298" i="20"/>
  <c r="DL297" i="20"/>
  <c r="DL296" i="20"/>
  <c r="DL295" i="20"/>
  <c r="DV73" i="20"/>
  <c r="DV298" i="20"/>
  <c r="DV297" i="20"/>
  <c r="DV295" i="20"/>
  <c r="DV296" i="20"/>
  <c r="DW73" i="20"/>
  <c r="DW297" i="20"/>
  <c r="DW298" i="20"/>
  <c r="DW296" i="20"/>
  <c r="DW295" i="20"/>
  <c r="DY73" i="20"/>
  <c r="DY298" i="20"/>
  <c r="DY296" i="20"/>
  <c r="DY297" i="20"/>
  <c r="DY295" i="20"/>
  <c r="EB73" i="20"/>
  <c r="EB298" i="20"/>
  <c r="EB297" i="20"/>
  <c r="EB296" i="20"/>
  <c r="EB295" i="20"/>
  <c r="ED73" i="20"/>
  <c r="ED298" i="20"/>
  <c r="ED297" i="20"/>
  <c r="ED296" i="20"/>
  <c r="ED295" i="20"/>
  <c r="EF73" i="20"/>
  <c r="EF297" i="20"/>
  <c r="EF298" i="20"/>
  <c r="EF296" i="20"/>
  <c r="EF295" i="20"/>
  <c r="EG73" i="20"/>
  <c r="EG298" i="20"/>
  <c r="EG296" i="20"/>
  <c r="EG297" i="20"/>
  <c r="EG295" i="20"/>
  <c r="EI73" i="20"/>
  <c r="EI298" i="20"/>
  <c r="EI297" i="20"/>
  <c r="EI296" i="20"/>
  <c r="EI295" i="20"/>
  <c r="EN73" i="20"/>
  <c r="EN297" i="20"/>
  <c r="EN298" i="20"/>
  <c r="EN296" i="20"/>
  <c r="EN295" i="20"/>
  <c r="EP73" i="20"/>
  <c r="EP298" i="20"/>
  <c r="EP297" i="20"/>
  <c r="EP296" i="20"/>
  <c r="EP295" i="20"/>
  <c r="EQ73" i="20"/>
  <c r="EQ298" i="20"/>
  <c r="EQ297" i="20"/>
  <c r="EQ296" i="20"/>
  <c r="EQ295" i="20"/>
  <c r="EU73" i="20"/>
  <c r="EU297" i="20"/>
  <c r="EU298" i="20"/>
  <c r="EU296" i="20"/>
  <c r="EU295" i="20"/>
  <c r="EW73" i="20"/>
  <c r="EW298" i="20"/>
  <c r="EW296" i="20"/>
  <c r="EW297" i="20"/>
  <c r="EW295" i="20"/>
  <c r="EZ73" i="20"/>
  <c r="EZ297" i="20"/>
  <c r="EZ298" i="20"/>
  <c r="EZ296" i="20"/>
  <c r="EZ295" i="20"/>
  <c r="FB73" i="20"/>
  <c r="FB298" i="20"/>
  <c r="FB297" i="20"/>
  <c r="FB295" i="20"/>
  <c r="FB296" i="20"/>
  <c r="FJ73" i="20"/>
  <c r="FJ297" i="20"/>
  <c r="FJ296" i="20"/>
  <c r="FJ298" i="20"/>
  <c r="FJ295" i="20"/>
  <c r="AZ168" i="20"/>
  <c r="AZ54" i="20"/>
  <c r="AZ52" i="20"/>
  <c r="AZ22" i="20"/>
  <c r="AZ5" i="20"/>
  <c r="AZ95" i="20"/>
  <c r="AZ38" i="20"/>
  <c r="AZ20" i="20"/>
  <c r="CI73" i="20"/>
  <c r="CI297" i="20"/>
  <c r="CI298" i="20"/>
  <c r="CI296" i="20"/>
  <c r="CI295" i="20"/>
  <c r="CE73" i="20"/>
  <c r="CE297" i="20"/>
  <c r="CE298" i="20"/>
  <c r="CE296" i="20"/>
  <c r="CE295" i="20"/>
  <c r="CL73" i="20"/>
  <c r="CL298" i="20"/>
  <c r="CL296" i="20"/>
  <c r="CL297" i="20"/>
  <c r="CL295" i="20"/>
  <c r="BW73" i="20"/>
  <c r="BW297" i="20"/>
  <c r="BW298" i="20"/>
  <c r="BW296" i="20"/>
  <c r="BW295" i="20"/>
  <c r="BE73" i="20"/>
  <c r="BE298" i="20"/>
  <c r="BE297" i="20"/>
  <c r="BE296" i="20"/>
  <c r="BE295" i="20"/>
  <c r="BQ73" i="20"/>
  <c r="BQ298" i="20"/>
  <c r="BQ296" i="20"/>
  <c r="BQ297" i="20"/>
  <c r="BQ295" i="20"/>
  <c r="BX73" i="20"/>
  <c r="BX298" i="20"/>
  <c r="BX296" i="20"/>
  <c r="BX297" i="20"/>
  <c r="BX295" i="20"/>
  <c r="BR73" i="20"/>
  <c r="BR298" i="20"/>
  <c r="BR297" i="20"/>
  <c r="BR295" i="20"/>
  <c r="BR296" i="20"/>
  <c r="BJ298" i="20"/>
  <c r="BJ297" i="20"/>
  <c r="BJ295" i="20"/>
  <c r="BJ296" i="20"/>
  <c r="BO73" i="20"/>
  <c r="BO297" i="20"/>
  <c r="BO298" i="20"/>
  <c r="BO296" i="20"/>
  <c r="BO295" i="20"/>
  <c r="BU73" i="20"/>
  <c r="BU298" i="20"/>
  <c r="BU296" i="20"/>
  <c r="BU297" i="20"/>
  <c r="BU295" i="20"/>
  <c r="CR73" i="20"/>
  <c r="CR298" i="20"/>
  <c r="CR297" i="20"/>
  <c r="CR296" i="20"/>
  <c r="CR295" i="20"/>
  <c r="CS73" i="20"/>
  <c r="CS297" i="20"/>
  <c r="CS298" i="20"/>
  <c r="CS296" i="20"/>
  <c r="CS295" i="20"/>
  <c r="CT73" i="20"/>
  <c r="CT298" i="20"/>
  <c r="CT296" i="20"/>
  <c r="CT297" i="20"/>
  <c r="CT295" i="20"/>
  <c r="DB73" i="20"/>
  <c r="DB298" i="20"/>
  <c r="DB296" i="20"/>
  <c r="DB297" i="20"/>
  <c r="DB295" i="20"/>
  <c r="DG73" i="20"/>
  <c r="DG298" i="20"/>
  <c r="DG296" i="20"/>
  <c r="DG297" i="20"/>
  <c r="DG295" i="20"/>
  <c r="DJ73" i="20"/>
  <c r="DJ296" i="20"/>
  <c r="DJ298" i="20"/>
  <c r="DJ297" i="20"/>
  <c r="DJ295" i="20"/>
  <c r="DM73" i="20"/>
  <c r="DM298" i="20"/>
  <c r="DM297" i="20"/>
  <c r="DM296" i="20"/>
  <c r="DM295" i="20"/>
  <c r="DR73" i="20"/>
  <c r="DR298" i="20"/>
  <c r="DR297" i="20"/>
  <c r="DR295" i="20"/>
  <c r="DR296" i="20"/>
  <c r="EA73" i="20"/>
  <c r="EA298" i="20"/>
  <c r="EA297" i="20"/>
  <c r="EA296" i="20"/>
  <c r="EA295" i="20"/>
  <c r="EL298" i="20"/>
  <c r="EL297" i="20"/>
  <c r="EL295" i="20"/>
  <c r="EL296" i="20"/>
  <c r="ET73" i="20"/>
  <c r="ET298" i="20"/>
  <c r="ET297" i="20"/>
  <c r="ET296" i="20"/>
  <c r="ET295" i="20"/>
  <c r="FH73" i="20"/>
  <c r="FH298" i="20"/>
  <c r="FH297" i="20"/>
  <c r="FH296" i="20"/>
  <c r="FH295" i="20"/>
  <c r="BJ210" i="20"/>
  <c r="BJ73" i="20"/>
  <c r="AA26" i="20"/>
  <c r="FJ291" i="20"/>
  <c r="FJ271" i="20"/>
  <c r="FJ255" i="20"/>
  <c r="FJ223" i="20"/>
  <c r="FJ203" i="20"/>
  <c r="FJ187" i="20"/>
  <c r="FJ172" i="20"/>
  <c r="FJ156" i="20"/>
  <c r="FJ141" i="20"/>
  <c r="FJ120" i="20"/>
  <c r="FJ103" i="20"/>
  <c r="FJ104" i="20"/>
  <c r="FJ72" i="20"/>
  <c r="FJ56" i="20"/>
  <c r="FJ80" i="20"/>
  <c r="FJ26" i="20"/>
  <c r="FJ8" i="20"/>
  <c r="FJ37" i="20"/>
  <c r="FJ36" i="20"/>
  <c r="FJ16" i="20"/>
  <c r="FJ270" i="20"/>
  <c r="FJ250" i="20"/>
  <c r="FJ218" i="20"/>
  <c r="FJ198" i="20"/>
  <c r="FJ175" i="20"/>
  <c r="FJ159" i="20"/>
  <c r="FJ143" i="20"/>
  <c r="FJ123" i="20"/>
  <c r="FJ101" i="20"/>
  <c r="FJ86" i="20"/>
  <c r="FJ81" i="20"/>
  <c r="FJ40" i="20"/>
  <c r="FJ184" i="20"/>
  <c r="FJ277" i="20"/>
  <c r="FJ261" i="20"/>
  <c r="FJ241" i="20"/>
  <c r="FJ221" i="20"/>
  <c r="FJ197" i="20"/>
  <c r="FJ178" i="20"/>
  <c r="FJ162" i="20"/>
  <c r="FJ146" i="20"/>
  <c r="FJ127" i="20"/>
  <c r="FJ109" i="20"/>
  <c r="FJ135" i="20"/>
  <c r="FJ79" i="20"/>
  <c r="FJ75" i="20"/>
  <c r="FJ45" i="20"/>
  <c r="FJ35" i="20"/>
  <c r="FJ29" i="20"/>
  <c r="FJ276" i="20"/>
  <c r="FJ232" i="20"/>
  <c r="FJ212" i="20"/>
  <c r="FJ177" i="20"/>
  <c r="FJ256" i="20"/>
  <c r="FJ204" i="20"/>
  <c r="FJ157" i="20"/>
  <c r="FJ85" i="20"/>
  <c r="FJ32" i="20"/>
  <c r="FJ130" i="20"/>
  <c r="FJ82" i="20"/>
  <c r="FJ4" i="20"/>
  <c r="FJ53" i="20"/>
  <c r="FJ112" i="20"/>
  <c r="FJ287" i="20"/>
  <c r="FJ267" i="20"/>
  <c r="FJ251" i="20"/>
  <c r="FJ215" i="20"/>
  <c r="FJ199" i="20"/>
  <c r="FJ183" i="20"/>
  <c r="FJ168" i="20"/>
  <c r="FJ152" i="20"/>
  <c r="FJ139" i="20"/>
  <c r="FJ115" i="20"/>
  <c r="FJ134" i="20"/>
  <c r="FJ63" i="20"/>
  <c r="FJ58" i="20"/>
  <c r="FJ30" i="20"/>
  <c r="FJ42" i="20"/>
  <c r="FJ7" i="20"/>
  <c r="FJ3" i="20"/>
  <c r="FJ50" i="20"/>
  <c r="FJ20" i="20"/>
  <c r="FJ293" i="20"/>
  <c r="FJ266" i="20"/>
  <c r="FJ246" i="20"/>
  <c r="FJ214" i="20"/>
  <c r="FJ194" i="20"/>
  <c r="FJ171" i="20"/>
  <c r="FJ155" i="20"/>
  <c r="FJ89" i="20"/>
  <c r="FJ119" i="20"/>
  <c r="FJ102" i="20"/>
  <c r="FJ83" i="20"/>
  <c r="FJ99" i="20"/>
  <c r="FJ11" i="20"/>
  <c r="FJ292" i="20"/>
  <c r="FJ273" i="20"/>
  <c r="FJ257" i="20"/>
  <c r="FJ233" i="20"/>
  <c r="FJ217" i="20"/>
  <c r="FJ193" i="20"/>
  <c r="FJ174" i="20"/>
  <c r="FJ158" i="20"/>
  <c r="FJ142" i="20"/>
  <c r="FJ122" i="20"/>
  <c r="FJ98" i="20"/>
  <c r="FJ68" i="20"/>
  <c r="FJ77" i="20"/>
  <c r="FJ52" i="20"/>
  <c r="FJ41" i="20"/>
  <c r="FJ22" i="20"/>
  <c r="FJ15" i="20"/>
  <c r="FJ264" i="20"/>
  <c r="FJ228" i="20"/>
  <c r="FJ208" i="20"/>
  <c r="FJ131" i="20"/>
  <c r="FJ248" i="20"/>
  <c r="FJ196" i="20"/>
  <c r="FJ133" i="20"/>
  <c r="FJ44" i="20"/>
  <c r="FJ19" i="20"/>
  <c r="FJ116" i="20"/>
  <c r="FJ60" i="20"/>
  <c r="FJ70" i="20"/>
  <c r="FJ165" i="20"/>
  <c r="FJ93" i="20"/>
  <c r="FJ145" i="20"/>
  <c r="FJ69" i="20"/>
  <c r="FJ108" i="20"/>
  <c r="FJ18" i="20"/>
  <c r="FJ283" i="20"/>
  <c r="FJ263" i="20"/>
  <c r="FJ235" i="20"/>
  <c r="FJ211" i="20"/>
  <c r="FJ195" i="20"/>
  <c r="FJ180" i="20"/>
  <c r="FJ164" i="20"/>
  <c r="FJ148" i="20"/>
  <c r="FJ132" i="20"/>
  <c r="FJ118" i="20"/>
  <c r="FJ92" i="20"/>
  <c r="FJ110" i="20"/>
  <c r="FJ59" i="20"/>
  <c r="FJ39" i="20"/>
  <c r="FJ17" i="20"/>
  <c r="FJ23" i="20"/>
  <c r="FJ67" i="20"/>
  <c r="FJ55" i="20"/>
  <c r="FJ14" i="20"/>
  <c r="FJ282" i="20"/>
  <c r="FJ258" i="20"/>
  <c r="FJ234" i="20"/>
  <c r="FJ210" i="20"/>
  <c r="FJ186" i="20"/>
  <c r="FJ167" i="20"/>
  <c r="FJ151" i="20"/>
  <c r="FJ138" i="20"/>
  <c r="FJ114" i="20"/>
  <c r="FJ96" i="20"/>
  <c r="FJ71" i="20"/>
  <c r="FJ61" i="20"/>
  <c r="FJ5" i="20"/>
  <c r="FJ285" i="20"/>
  <c r="FJ269" i="20"/>
  <c r="FJ253" i="20"/>
  <c r="FJ229" i="20"/>
  <c r="FJ209" i="20"/>
  <c r="FJ189" i="20"/>
  <c r="FJ170" i="20"/>
  <c r="FJ154" i="20"/>
  <c r="FJ140" i="20"/>
  <c r="FJ117" i="20"/>
  <c r="FJ100" i="20"/>
  <c r="FJ84" i="20"/>
  <c r="FJ57" i="20"/>
  <c r="FJ25" i="20"/>
  <c r="FJ33" i="20"/>
  <c r="FJ31" i="20"/>
  <c r="FJ6" i="20"/>
  <c r="FJ260" i="20"/>
  <c r="FJ224" i="20"/>
  <c r="FJ200" i="20"/>
  <c r="FJ280" i="20"/>
  <c r="FJ240" i="20"/>
  <c r="FJ181" i="20"/>
  <c r="FJ121" i="20"/>
  <c r="FJ51" i="20"/>
  <c r="FJ169" i="20"/>
  <c r="FJ90" i="20"/>
  <c r="FJ47" i="20"/>
  <c r="FJ34" i="20"/>
  <c r="FJ149" i="20"/>
  <c r="FJ74" i="20"/>
  <c r="FJ125" i="20"/>
  <c r="FJ64" i="20"/>
  <c r="FJ106" i="20"/>
  <c r="FJ294" i="20"/>
  <c r="FJ279" i="20"/>
  <c r="FJ259" i="20"/>
  <c r="FJ231" i="20"/>
  <c r="FJ207" i="20"/>
  <c r="FJ191" i="20"/>
  <c r="FJ176" i="20"/>
  <c r="FJ160" i="20"/>
  <c r="FJ144" i="20"/>
  <c r="FJ124" i="20"/>
  <c r="FJ105" i="20"/>
  <c r="FJ87" i="20"/>
  <c r="FJ78" i="20"/>
  <c r="FJ46" i="20"/>
  <c r="FJ54" i="20"/>
  <c r="FJ38" i="20"/>
  <c r="FJ12" i="20"/>
  <c r="FJ111" i="20"/>
  <c r="FJ27" i="20"/>
  <c r="FJ13" i="20"/>
  <c r="FJ274" i="20"/>
  <c r="FJ254" i="20"/>
  <c r="FJ226" i="20"/>
  <c r="FJ202" i="20"/>
  <c r="FJ182" i="20"/>
  <c r="FJ163" i="20"/>
  <c r="FJ147" i="20"/>
  <c r="FJ128" i="20"/>
  <c r="FJ88" i="20"/>
  <c r="FJ91" i="20"/>
  <c r="FJ65" i="20"/>
  <c r="FJ62" i="20"/>
  <c r="FJ192" i="20"/>
  <c r="FJ281" i="20"/>
  <c r="FJ265" i="20"/>
  <c r="FJ245" i="20"/>
  <c r="FJ225" i="20"/>
  <c r="FJ205" i="20"/>
  <c r="FJ185" i="20"/>
  <c r="FJ166" i="20"/>
  <c r="FJ150" i="20"/>
  <c r="FJ126" i="20"/>
  <c r="FJ113" i="20"/>
  <c r="FJ95" i="20"/>
  <c r="FJ76" i="20"/>
  <c r="FJ66" i="20"/>
  <c r="FJ24" i="20"/>
  <c r="FJ43" i="20"/>
  <c r="FJ9" i="20"/>
  <c r="FJ284" i="20"/>
  <c r="FJ252" i="20"/>
  <c r="FJ220" i="20"/>
  <c r="FJ188" i="20"/>
  <c r="FJ272" i="20"/>
  <c r="FJ216" i="20"/>
  <c r="FJ173" i="20"/>
  <c r="FJ97" i="20"/>
  <c r="FJ28" i="20"/>
  <c r="FJ153" i="20"/>
  <c r="FJ136" i="20"/>
  <c r="FJ10" i="20"/>
  <c r="FJ21" i="20"/>
  <c r="FJ137" i="20"/>
  <c r="FJ49" i="20"/>
  <c r="FJ48" i="20"/>
  <c r="FJ161" i="20"/>
  <c r="FI291" i="20"/>
  <c r="FI271" i="20"/>
  <c r="FI255" i="20"/>
  <c r="FI223" i="20"/>
  <c r="FI176" i="20"/>
  <c r="FI152" i="20"/>
  <c r="FI124" i="20"/>
  <c r="FI274" i="20"/>
  <c r="FI254" i="20"/>
  <c r="FI226" i="20"/>
  <c r="FI202" i="20"/>
  <c r="FI182" i="20"/>
  <c r="FI163" i="20"/>
  <c r="FI147" i="20"/>
  <c r="FI128" i="20"/>
  <c r="FI88" i="20"/>
  <c r="FI91" i="20"/>
  <c r="FI65" i="20"/>
  <c r="FI111" i="20"/>
  <c r="FI292" i="20"/>
  <c r="FI273" i="20"/>
  <c r="FI257" i="20"/>
  <c r="FI233" i="20"/>
  <c r="FI217" i="20"/>
  <c r="FI193" i="20"/>
  <c r="FI174" i="20"/>
  <c r="FI131" i="20"/>
  <c r="FI272" i="20"/>
  <c r="FI252" i="20"/>
  <c r="FI228" i="20"/>
  <c r="FI212" i="20"/>
  <c r="FI196" i="20"/>
  <c r="FI181" i="20"/>
  <c r="FI165" i="20"/>
  <c r="FI149" i="20"/>
  <c r="FI137" i="20"/>
  <c r="FI112" i="20"/>
  <c r="FI93" i="20"/>
  <c r="FI70" i="20"/>
  <c r="FI74" i="20"/>
  <c r="FI49" i="20"/>
  <c r="FI34" i="20"/>
  <c r="FI21" i="20"/>
  <c r="FI215" i="20"/>
  <c r="FI195" i="20"/>
  <c r="FI164" i="20"/>
  <c r="FI158" i="20"/>
  <c r="FI100" i="20"/>
  <c r="FI57" i="20"/>
  <c r="FI41" i="20"/>
  <c r="FI7" i="20"/>
  <c r="FI38" i="20"/>
  <c r="FI127" i="20"/>
  <c r="FI31" i="20"/>
  <c r="FI117" i="20"/>
  <c r="FI63" i="20"/>
  <c r="FI30" i="20"/>
  <c r="FI35" i="20"/>
  <c r="FI8" i="20"/>
  <c r="FI110" i="20"/>
  <c r="FI23" i="20"/>
  <c r="FI98" i="20"/>
  <c r="FI77" i="20"/>
  <c r="FI54" i="20"/>
  <c r="FI39" i="20"/>
  <c r="FI6" i="20"/>
  <c r="FI11" i="20"/>
  <c r="FI78" i="20"/>
  <c r="FI45" i="20"/>
  <c r="FI56" i="20"/>
  <c r="FI150" i="20"/>
  <c r="FI95" i="20"/>
  <c r="FI66" i="20"/>
  <c r="FI24" i="20"/>
  <c r="FI287" i="20"/>
  <c r="FI267" i="20"/>
  <c r="FI251" i="20"/>
  <c r="FI203" i="20"/>
  <c r="FI168" i="20"/>
  <c r="FI144" i="20"/>
  <c r="FI115" i="20"/>
  <c r="FI270" i="20"/>
  <c r="FI250" i="20"/>
  <c r="FI218" i="20"/>
  <c r="FI198" i="20"/>
  <c r="FI175" i="20"/>
  <c r="FI159" i="20"/>
  <c r="FI143" i="20"/>
  <c r="FI123" i="20"/>
  <c r="FI101" i="20"/>
  <c r="FI86" i="20"/>
  <c r="FI81" i="20"/>
  <c r="FI37" i="20"/>
  <c r="FI285" i="20"/>
  <c r="FI269" i="20"/>
  <c r="FI253" i="20"/>
  <c r="FI229" i="20"/>
  <c r="FI209" i="20"/>
  <c r="FI189" i="20"/>
  <c r="FI170" i="20"/>
  <c r="FI284" i="20"/>
  <c r="FI264" i="20"/>
  <c r="FI248" i="20"/>
  <c r="FI224" i="20"/>
  <c r="FI208" i="20"/>
  <c r="FI192" i="20"/>
  <c r="FI177" i="20"/>
  <c r="FI161" i="20"/>
  <c r="FI145" i="20"/>
  <c r="FI125" i="20"/>
  <c r="FI106" i="20"/>
  <c r="FI108" i="20"/>
  <c r="FI69" i="20"/>
  <c r="FI64" i="20"/>
  <c r="FI48" i="20"/>
  <c r="FI53" i="20"/>
  <c r="FI18" i="20"/>
  <c r="FI211" i="20"/>
  <c r="FI187" i="20"/>
  <c r="FI148" i="20"/>
  <c r="FI142" i="20"/>
  <c r="FI135" i="20"/>
  <c r="FI75" i="20"/>
  <c r="FI42" i="20"/>
  <c r="FI16" i="20"/>
  <c r="FI14" i="20"/>
  <c r="FI72" i="20"/>
  <c r="FI105" i="20"/>
  <c r="FI26" i="20"/>
  <c r="FI40" i="20"/>
  <c r="FI43" i="20"/>
  <c r="FI118" i="20"/>
  <c r="FI103" i="20"/>
  <c r="FI283" i="20"/>
  <c r="FI263" i="20"/>
  <c r="FI235" i="20"/>
  <c r="FI191" i="20"/>
  <c r="FI160" i="20"/>
  <c r="FI139" i="20"/>
  <c r="FI293" i="20"/>
  <c r="FI266" i="20"/>
  <c r="FI246" i="20"/>
  <c r="FI214" i="20"/>
  <c r="FI194" i="20"/>
  <c r="FI171" i="20"/>
  <c r="FI155" i="20"/>
  <c r="FI89" i="20"/>
  <c r="FI119" i="20"/>
  <c r="FI102" i="20"/>
  <c r="FI83" i="20"/>
  <c r="FI67" i="20"/>
  <c r="FI50" i="20"/>
  <c r="FI281" i="20"/>
  <c r="FI265" i="20"/>
  <c r="FI245" i="20"/>
  <c r="FI225" i="20"/>
  <c r="FI205" i="20"/>
  <c r="FI185" i="20"/>
  <c r="FI166" i="20"/>
  <c r="FI280" i="20"/>
  <c r="FI260" i="20"/>
  <c r="FI240" i="20"/>
  <c r="FI220" i="20"/>
  <c r="FI204" i="20"/>
  <c r="FI188" i="20"/>
  <c r="FI173" i="20"/>
  <c r="FI157" i="20"/>
  <c r="FI133" i="20"/>
  <c r="FI121" i="20"/>
  <c r="FI97" i="20"/>
  <c r="FI85" i="20"/>
  <c r="FI44" i="20"/>
  <c r="FI51" i="20"/>
  <c r="FI28" i="20"/>
  <c r="FI32" i="20"/>
  <c r="FI19" i="20"/>
  <c r="FI207" i="20"/>
  <c r="FI180" i="20"/>
  <c r="FI141" i="20"/>
  <c r="FI122" i="20"/>
  <c r="FI84" i="20"/>
  <c r="FI25" i="20"/>
  <c r="FI36" i="20"/>
  <c r="FI15" i="20"/>
  <c r="FI12" i="20"/>
  <c r="FI59" i="20"/>
  <c r="FI154" i="20"/>
  <c r="FI134" i="20"/>
  <c r="FI58" i="20"/>
  <c r="FI80" i="20"/>
  <c r="FI13" i="20"/>
  <c r="FI146" i="20"/>
  <c r="FI17" i="20"/>
  <c r="FI126" i="20"/>
  <c r="FI68" i="20"/>
  <c r="FI52" i="20"/>
  <c r="FI9" i="20"/>
  <c r="FI104" i="20"/>
  <c r="FI109" i="20"/>
  <c r="FI33" i="20"/>
  <c r="FI87" i="20"/>
  <c r="FI27" i="20"/>
  <c r="FI29" i="20"/>
  <c r="FI92" i="20"/>
  <c r="FI20" i="20"/>
  <c r="FI76" i="20"/>
  <c r="FI294" i="20"/>
  <c r="FI279" i="20"/>
  <c r="FI259" i="20"/>
  <c r="FI231" i="20"/>
  <c r="FI183" i="20"/>
  <c r="FI156" i="20"/>
  <c r="FI132" i="20"/>
  <c r="FI282" i="20"/>
  <c r="FI258" i="20"/>
  <c r="FI234" i="20"/>
  <c r="FI210" i="20"/>
  <c r="FI186" i="20"/>
  <c r="FI167" i="20"/>
  <c r="FI151" i="20"/>
  <c r="FI138" i="20"/>
  <c r="FI114" i="20"/>
  <c r="FI96" i="20"/>
  <c r="FI71" i="20"/>
  <c r="FI99" i="20"/>
  <c r="FI55" i="20"/>
  <c r="FI277" i="20"/>
  <c r="FI261" i="20"/>
  <c r="FI241" i="20"/>
  <c r="FI221" i="20"/>
  <c r="FI197" i="20"/>
  <c r="FI178" i="20"/>
  <c r="FI162" i="20"/>
  <c r="FI276" i="20"/>
  <c r="FI256" i="20"/>
  <c r="FI232" i="20"/>
  <c r="FI216" i="20"/>
  <c r="FI200" i="20"/>
  <c r="FI184" i="20"/>
  <c r="FI169" i="20"/>
  <c r="FI153" i="20"/>
  <c r="FI130" i="20"/>
  <c r="FI116" i="20"/>
  <c r="FI90" i="20"/>
  <c r="FI136" i="20"/>
  <c r="FI82" i="20"/>
  <c r="FI60" i="20"/>
  <c r="FI47" i="20"/>
  <c r="FI10" i="20"/>
  <c r="FI4" i="20"/>
  <c r="FI199" i="20"/>
  <c r="FI172" i="20"/>
  <c r="FI120" i="20"/>
  <c r="FI79" i="20"/>
  <c r="FI61" i="20"/>
  <c r="FI22" i="20"/>
  <c r="FI3" i="20"/>
  <c r="FI5" i="20"/>
  <c r="FI140" i="20"/>
  <c r="FI46" i="20"/>
  <c r="FI113" i="20"/>
  <c r="FI62" i="20"/>
  <c r="BJ28" i="19"/>
  <c r="AP127" i="18"/>
  <c r="AP114" i="18"/>
  <c r="BJ22" i="19" s="1"/>
  <c r="AP50" i="18"/>
  <c r="AP171" i="18"/>
  <c r="AP151" i="18"/>
  <c r="AP73" i="18"/>
  <c r="AP126" i="18"/>
  <c r="GU27" i="19"/>
  <c r="GX26" i="19"/>
  <c r="GR23" i="19"/>
  <c r="GL33" i="19"/>
  <c r="GL23" i="19" s="1"/>
  <c r="FH294" i="20"/>
  <c r="FH279" i="20"/>
  <c r="FH259" i="20"/>
  <c r="FH231" i="20"/>
  <c r="FH207" i="20"/>
  <c r="FH191" i="20"/>
  <c r="FH176" i="20"/>
  <c r="FH160" i="20"/>
  <c r="FH144" i="20"/>
  <c r="FH116" i="20"/>
  <c r="FH96" i="20"/>
  <c r="FH138" i="20"/>
  <c r="FH126" i="20"/>
  <c r="FH75" i="20"/>
  <c r="FH33" i="20"/>
  <c r="FH18" i="20"/>
  <c r="FH178" i="20"/>
  <c r="FH101" i="20"/>
  <c r="FH59" i="20"/>
  <c r="FH282" i="20"/>
  <c r="FH258" i="20"/>
  <c r="FH234" i="20"/>
  <c r="FH210" i="20"/>
  <c r="FH186" i="20"/>
  <c r="FH167" i="20"/>
  <c r="FH151" i="20"/>
  <c r="FH124" i="20"/>
  <c r="FH106" i="20"/>
  <c r="FH83" i="20"/>
  <c r="FH69" i="20"/>
  <c r="FH46" i="20"/>
  <c r="FH30" i="20"/>
  <c r="FH36" i="20"/>
  <c r="FH11" i="20"/>
  <c r="FH123" i="20"/>
  <c r="FH52" i="20"/>
  <c r="FH20" i="20"/>
  <c r="FH285" i="20"/>
  <c r="FH269" i="20"/>
  <c r="FH253" i="20"/>
  <c r="FH229" i="20"/>
  <c r="FH209" i="20"/>
  <c r="FH189" i="20"/>
  <c r="FH154" i="20"/>
  <c r="FH114" i="20"/>
  <c r="FH136" i="20"/>
  <c r="FH47" i="20"/>
  <c r="FH284" i="20"/>
  <c r="FH264" i="20"/>
  <c r="FH248" i="20"/>
  <c r="FH224" i="20"/>
  <c r="FH208" i="20"/>
  <c r="FH192" i="20"/>
  <c r="FH177" i="20"/>
  <c r="FH161" i="20"/>
  <c r="FH145" i="20"/>
  <c r="FH117" i="20"/>
  <c r="FH134" i="20"/>
  <c r="FH139" i="20"/>
  <c r="FH58" i="20"/>
  <c r="FH39" i="20"/>
  <c r="FH24" i="20"/>
  <c r="FH34" i="20"/>
  <c r="FH19" i="20"/>
  <c r="FH291" i="20"/>
  <c r="FH271" i="20"/>
  <c r="FH255" i="20"/>
  <c r="FH223" i="20"/>
  <c r="FH203" i="20"/>
  <c r="FH187" i="20"/>
  <c r="FH172" i="20"/>
  <c r="FH156" i="20"/>
  <c r="FH132" i="20"/>
  <c r="FH113" i="20"/>
  <c r="FH135" i="20"/>
  <c r="FH102" i="20"/>
  <c r="FH72" i="20"/>
  <c r="FH41" i="20"/>
  <c r="FH17" i="20"/>
  <c r="FH12" i="20"/>
  <c r="FH166" i="20"/>
  <c r="FH93" i="20"/>
  <c r="FH55" i="20"/>
  <c r="FH274" i="20"/>
  <c r="FH254" i="20"/>
  <c r="FH226" i="20"/>
  <c r="FH202" i="20"/>
  <c r="FH182" i="20"/>
  <c r="FH163" i="20"/>
  <c r="FH147" i="20"/>
  <c r="FH119" i="20"/>
  <c r="FH97" i="20"/>
  <c r="FH70" i="20"/>
  <c r="FH65" i="20"/>
  <c r="FH68" i="20"/>
  <c r="FH74" i="20"/>
  <c r="FH38" i="20"/>
  <c r="FH5" i="20"/>
  <c r="FH140" i="20"/>
  <c r="FH85" i="20"/>
  <c r="FH21" i="20"/>
  <c r="FH281" i="20"/>
  <c r="FH265" i="20"/>
  <c r="FH245" i="20"/>
  <c r="FH225" i="20"/>
  <c r="FH205" i="20"/>
  <c r="FH185" i="20"/>
  <c r="FH150" i="20"/>
  <c r="FH130" i="20"/>
  <c r="FH82" i="20"/>
  <c r="FH26" i="20"/>
  <c r="FH280" i="20"/>
  <c r="FH260" i="20"/>
  <c r="FH240" i="20"/>
  <c r="FH220" i="20"/>
  <c r="FH204" i="20"/>
  <c r="FH188" i="20"/>
  <c r="FH173" i="20"/>
  <c r="FH157" i="20"/>
  <c r="FH133" i="20"/>
  <c r="FH137" i="20"/>
  <c r="FH92" i="20"/>
  <c r="FH105" i="20"/>
  <c r="FH111" i="20"/>
  <c r="FH51" i="20"/>
  <c r="FH61" i="20"/>
  <c r="FH31" i="20"/>
  <c r="FH4" i="20"/>
  <c r="FH287" i="20"/>
  <c r="FH267" i="20"/>
  <c r="FH251" i="20"/>
  <c r="FH215" i="20"/>
  <c r="FH199" i="20"/>
  <c r="FH183" i="20"/>
  <c r="FH168" i="20"/>
  <c r="FH152" i="20"/>
  <c r="FH125" i="20"/>
  <c r="FH109" i="20"/>
  <c r="FH86" i="20"/>
  <c r="FH44" i="20"/>
  <c r="FH62" i="20"/>
  <c r="FH28" i="20"/>
  <c r="FH35" i="20"/>
  <c r="FH8" i="20"/>
  <c r="FH142" i="20"/>
  <c r="FH66" i="20"/>
  <c r="FH15" i="20"/>
  <c r="FH270" i="20"/>
  <c r="FH250" i="20"/>
  <c r="FH218" i="20"/>
  <c r="FH198" i="20"/>
  <c r="FH175" i="20"/>
  <c r="FH159" i="20"/>
  <c r="FH143" i="20"/>
  <c r="FH115" i="20"/>
  <c r="FH95" i="20"/>
  <c r="FH110" i="20"/>
  <c r="FH99" i="20"/>
  <c r="FH60" i="20"/>
  <c r="FH80" i="20"/>
  <c r="FH23" i="20"/>
  <c r="FH174" i="20"/>
  <c r="FH103" i="20"/>
  <c r="FH49" i="20"/>
  <c r="FH6" i="20"/>
  <c r="FH277" i="20"/>
  <c r="FH261" i="20"/>
  <c r="FH241" i="20"/>
  <c r="FH221" i="20"/>
  <c r="FH197" i="20"/>
  <c r="FH170" i="20"/>
  <c r="FH146" i="20"/>
  <c r="FH63" i="20"/>
  <c r="FH121" i="20"/>
  <c r="FH53" i="20"/>
  <c r="FH276" i="20"/>
  <c r="FH256" i="20"/>
  <c r="FH232" i="20"/>
  <c r="FH216" i="20"/>
  <c r="FH200" i="20"/>
  <c r="FH184" i="20"/>
  <c r="FH169" i="20"/>
  <c r="FH153" i="20"/>
  <c r="FH141" i="20"/>
  <c r="FH88" i="20"/>
  <c r="FH118" i="20"/>
  <c r="FH87" i="20"/>
  <c r="FH81" i="20"/>
  <c r="FH50" i="20"/>
  <c r="FH40" i="20"/>
  <c r="FH22" i="20"/>
  <c r="FH283" i="20"/>
  <c r="FH263" i="20"/>
  <c r="FH235" i="20"/>
  <c r="FH211" i="20"/>
  <c r="FH195" i="20"/>
  <c r="FH180" i="20"/>
  <c r="FH164" i="20"/>
  <c r="FH148" i="20"/>
  <c r="FH120" i="20"/>
  <c r="FH98" i="20"/>
  <c r="FH76" i="20"/>
  <c r="FH57" i="20"/>
  <c r="FH56" i="20"/>
  <c r="FH42" i="20"/>
  <c r="FH10" i="20"/>
  <c r="FH3" i="20"/>
  <c r="FH89" i="20"/>
  <c r="FH48" i="20"/>
  <c r="FH293" i="20"/>
  <c r="FH266" i="20"/>
  <c r="FH246" i="20"/>
  <c r="FH214" i="20"/>
  <c r="FH194" i="20"/>
  <c r="FH171" i="20"/>
  <c r="FH155" i="20"/>
  <c r="FH128" i="20"/>
  <c r="FH112" i="20"/>
  <c r="FH108" i="20"/>
  <c r="FH79" i="20"/>
  <c r="FH100" i="20"/>
  <c r="FH45" i="20"/>
  <c r="FH27" i="20"/>
  <c r="FH32" i="20"/>
  <c r="FH162" i="20"/>
  <c r="FH104" i="20"/>
  <c r="FH43" i="20"/>
  <c r="FH292" i="20"/>
  <c r="FH273" i="20"/>
  <c r="FH257" i="20"/>
  <c r="FH233" i="20"/>
  <c r="FH217" i="20"/>
  <c r="FH193" i="20"/>
  <c r="FH158" i="20"/>
  <c r="FH127" i="20"/>
  <c r="FH91" i="20"/>
  <c r="FH78" i="20"/>
  <c r="FH131" i="20"/>
  <c r="FH272" i="20"/>
  <c r="FH252" i="20"/>
  <c r="FH228" i="20"/>
  <c r="FH212" i="20"/>
  <c r="FH196" i="20"/>
  <c r="FH181" i="20"/>
  <c r="FH165" i="20"/>
  <c r="FH149" i="20"/>
  <c r="FH122" i="20"/>
  <c r="FH90" i="20"/>
  <c r="FH71" i="20"/>
  <c r="FH67" i="20"/>
  <c r="FH64" i="20"/>
  <c r="FH77" i="20"/>
  <c r="FH54" i="20"/>
  <c r="FH16" i="20"/>
  <c r="AY311" i="20"/>
  <c r="AP210" i="18"/>
  <c r="AP38" i="18"/>
  <c r="AP197" i="18"/>
  <c r="AP52" i="18"/>
  <c r="AP148" i="18"/>
  <c r="AP92" i="18"/>
  <c r="AP66" i="18"/>
  <c r="AP59" i="18"/>
  <c r="AP216" i="18"/>
  <c r="AP110" i="18"/>
  <c r="FF282" i="20"/>
  <c r="FF258" i="20"/>
  <c r="FF234" i="20"/>
  <c r="FF210" i="20"/>
  <c r="FF186" i="20"/>
  <c r="FF292" i="20"/>
  <c r="FF273" i="20"/>
  <c r="FF257" i="20"/>
  <c r="FF233" i="20"/>
  <c r="FF217" i="20"/>
  <c r="FF193" i="20"/>
  <c r="FF174" i="20"/>
  <c r="FF158" i="20"/>
  <c r="FF142" i="20"/>
  <c r="FF135" i="20"/>
  <c r="FF69" i="20"/>
  <c r="FF81" i="20"/>
  <c r="FF75" i="20"/>
  <c r="FF36" i="20"/>
  <c r="FF32" i="20"/>
  <c r="FF13" i="20"/>
  <c r="FF6" i="20"/>
  <c r="FF100" i="20"/>
  <c r="FF22" i="20"/>
  <c r="FF284" i="20"/>
  <c r="FF264" i="20"/>
  <c r="FF248" i="20"/>
  <c r="FF224" i="20"/>
  <c r="FF208" i="20"/>
  <c r="FF192" i="20"/>
  <c r="FF177" i="20"/>
  <c r="FF161" i="20"/>
  <c r="FF145" i="20"/>
  <c r="FF95" i="20"/>
  <c r="FF110" i="20"/>
  <c r="FF99" i="20"/>
  <c r="FF49" i="20"/>
  <c r="FF43" i="20"/>
  <c r="FF87" i="20"/>
  <c r="FF77" i="20"/>
  <c r="FF114" i="20"/>
  <c r="FF283" i="20"/>
  <c r="FF263" i="20"/>
  <c r="FF235" i="20"/>
  <c r="FF211" i="20"/>
  <c r="FF195" i="20"/>
  <c r="FF180" i="20"/>
  <c r="FF164" i="20"/>
  <c r="FF148" i="20"/>
  <c r="FF70" i="20"/>
  <c r="FF23" i="20"/>
  <c r="FF118" i="20"/>
  <c r="FF19" i="20"/>
  <c r="FF140" i="20"/>
  <c r="FF40" i="20"/>
  <c r="FF147" i="20"/>
  <c r="FF62" i="20"/>
  <c r="FF159" i="20"/>
  <c r="FF51" i="20"/>
  <c r="FF3" i="20"/>
  <c r="FF88" i="20"/>
  <c r="FF274" i="20"/>
  <c r="FF254" i="20"/>
  <c r="FF226" i="20"/>
  <c r="FF202" i="20"/>
  <c r="FF182" i="20"/>
  <c r="FF285" i="20"/>
  <c r="FF269" i="20"/>
  <c r="FF253" i="20"/>
  <c r="FF229" i="20"/>
  <c r="FF209" i="20"/>
  <c r="FF189" i="20"/>
  <c r="FF170" i="20"/>
  <c r="FF154" i="20"/>
  <c r="FF89" i="20"/>
  <c r="FF71" i="20"/>
  <c r="FF57" i="20"/>
  <c r="FF64" i="20"/>
  <c r="FF41" i="20"/>
  <c r="FF38" i="20"/>
  <c r="FF11" i="20"/>
  <c r="FF35" i="20"/>
  <c r="FF83" i="20"/>
  <c r="FF46" i="20"/>
  <c r="FF90" i="20"/>
  <c r="FF280" i="20"/>
  <c r="FF260" i="20"/>
  <c r="FF240" i="20"/>
  <c r="FF220" i="20"/>
  <c r="FF204" i="20"/>
  <c r="FF188" i="20"/>
  <c r="FF173" i="20"/>
  <c r="FF157" i="20"/>
  <c r="FF133" i="20"/>
  <c r="FF108" i="20"/>
  <c r="FF136" i="20"/>
  <c r="FF39" i="20"/>
  <c r="FF45" i="20"/>
  <c r="FF54" i="20"/>
  <c r="FF82" i="20"/>
  <c r="FF61" i="20"/>
  <c r="FF294" i="20"/>
  <c r="FF279" i="20"/>
  <c r="FF259" i="20"/>
  <c r="FF231" i="20"/>
  <c r="FF207" i="20"/>
  <c r="FF191" i="20"/>
  <c r="FF176" i="20"/>
  <c r="FF160" i="20"/>
  <c r="FF144" i="20"/>
  <c r="FF66" i="20"/>
  <c r="FF171" i="20"/>
  <c r="FF44" i="20"/>
  <c r="FF4" i="20"/>
  <c r="FF63" i="20"/>
  <c r="FF18" i="20"/>
  <c r="FF134" i="20"/>
  <c r="FF26" i="20"/>
  <c r="FF143" i="20"/>
  <c r="FF47" i="20"/>
  <c r="FF50" i="20"/>
  <c r="FF117" i="20"/>
  <c r="FF270" i="20"/>
  <c r="FF250" i="20"/>
  <c r="FF218" i="20"/>
  <c r="FF198" i="20"/>
  <c r="FF109" i="20"/>
  <c r="FF281" i="20"/>
  <c r="FF265" i="20"/>
  <c r="FF245" i="20"/>
  <c r="FF225" i="20"/>
  <c r="FF205" i="20"/>
  <c r="FF185" i="20"/>
  <c r="FF166" i="20"/>
  <c r="FF150" i="20"/>
  <c r="FF98" i="20"/>
  <c r="FF138" i="20"/>
  <c r="FF126" i="20"/>
  <c r="FF60" i="20"/>
  <c r="FF80" i="20"/>
  <c r="FF34" i="20"/>
  <c r="FF5" i="20"/>
  <c r="FF20" i="20"/>
  <c r="FF103" i="20"/>
  <c r="FF59" i="20"/>
  <c r="FF115" i="20"/>
  <c r="FF276" i="20"/>
  <c r="FF256" i="20"/>
  <c r="FF232" i="20"/>
  <c r="FF216" i="20"/>
  <c r="FF200" i="20"/>
  <c r="FF184" i="20"/>
  <c r="FF169" i="20"/>
  <c r="FF153" i="20"/>
  <c r="FF137" i="20"/>
  <c r="FF86" i="20"/>
  <c r="FF104" i="20"/>
  <c r="FF72" i="20"/>
  <c r="FF78" i="20"/>
  <c r="FF15" i="20"/>
  <c r="FF85" i="20"/>
  <c r="FF53" i="20"/>
  <c r="FF291" i="20"/>
  <c r="FF271" i="20"/>
  <c r="FF255" i="20"/>
  <c r="FF223" i="20"/>
  <c r="FF203" i="20"/>
  <c r="FF187" i="20"/>
  <c r="FF172" i="20"/>
  <c r="FF156" i="20"/>
  <c r="FF132" i="20"/>
  <c r="FF17" i="20"/>
  <c r="FF155" i="20"/>
  <c r="FF52" i="20"/>
  <c r="FF167" i="20"/>
  <c r="FF67" i="20"/>
  <c r="FF8" i="20"/>
  <c r="FF139" i="20"/>
  <c r="FF16" i="20"/>
  <c r="FF92" i="20"/>
  <c r="FF9" i="20"/>
  <c r="FF55" i="20"/>
  <c r="FF293" i="20"/>
  <c r="FF266" i="20"/>
  <c r="FF246" i="20"/>
  <c r="FF214" i="20"/>
  <c r="FF194" i="20"/>
  <c r="FF116" i="20"/>
  <c r="FF277" i="20"/>
  <c r="FF261" i="20"/>
  <c r="FF241" i="20"/>
  <c r="FF221" i="20"/>
  <c r="FF197" i="20"/>
  <c r="FF178" i="20"/>
  <c r="FF162" i="20"/>
  <c r="FF146" i="20"/>
  <c r="FF96" i="20"/>
  <c r="FF79" i="20"/>
  <c r="FF111" i="20"/>
  <c r="FF56" i="20"/>
  <c r="FF42" i="20"/>
  <c r="FF10" i="20"/>
  <c r="FF14" i="20"/>
  <c r="FF21" i="20"/>
  <c r="FF105" i="20"/>
  <c r="FF33" i="20"/>
  <c r="FF131" i="20"/>
  <c r="FF272" i="20"/>
  <c r="FF252" i="20"/>
  <c r="FF228" i="20"/>
  <c r="FF212" i="20"/>
  <c r="FF196" i="20"/>
  <c r="FF181" i="20"/>
  <c r="FF165" i="20"/>
  <c r="FF149" i="20"/>
  <c r="FF97" i="20"/>
  <c r="FF76" i="20"/>
  <c r="FF65" i="20"/>
  <c r="FF68" i="20"/>
  <c r="FF74" i="20"/>
  <c r="FF93" i="20"/>
  <c r="FF48" i="20"/>
  <c r="FF101" i="20"/>
  <c r="FF287" i="20"/>
  <c r="FF267" i="20"/>
  <c r="FF251" i="20"/>
  <c r="FF215" i="20"/>
  <c r="FF199" i="20"/>
  <c r="FF183" i="20"/>
  <c r="FF168" i="20"/>
  <c r="FF152" i="20"/>
  <c r="FF130" i="20"/>
  <c r="FF7" i="20"/>
  <c r="FF141" i="20"/>
  <c r="FF31" i="20"/>
  <c r="FF151" i="20"/>
  <c r="FF121" i="20"/>
  <c r="FF163" i="20"/>
  <c r="FF58" i="20"/>
  <c r="FF175" i="20"/>
  <c r="FF102" i="20"/>
  <c r="FF12" i="20"/>
  <c r="FG287" i="20"/>
  <c r="FG211" i="20"/>
  <c r="FG84" i="20"/>
  <c r="FG55" i="20"/>
  <c r="FG3" i="20"/>
  <c r="FG172" i="20"/>
  <c r="FG122" i="20"/>
  <c r="FG199" i="20"/>
  <c r="FG103" i="20"/>
  <c r="FG59" i="20"/>
  <c r="FG223" i="20"/>
  <c r="FG87" i="20"/>
  <c r="FG283" i="20"/>
  <c r="FG183" i="20"/>
  <c r="FG93" i="20"/>
  <c r="FG61" i="20"/>
  <c r="FG279" i="20"/>
  <c r="FG6" i="20"/>
  <c r="FG35" i="20"/>
  <c r="FG74" i="20"/>
  <c r="FG68" i="20"/>
  <c r="FG104" i="20"/>
  <c r="FG86" i="20"/>
  <c r="FG137" i="20"/>
  <c r="FG153" i="20"/>
  <c r="FG169" i="20"/>
  <c r="FG184" i="20"/>
  <c r="FG200" i="20"/>
  <c r="FG216" i="20"/>
  <c r="FG232" i="20"/>
  <c r="FG256" i="20"/>
  <c r="FG276" i="20"/>
  <c r="FG112" i="20"/>
  <c r="FG5" i="20"/>
  <c r="FG34" i="20"/>
  <c r="FG80" i="20"/>
  <c r="FG60" i="20"/>
  <c r="FG126" i="20"/>
  <c r="FG138" i="20"/>
  <c r="FG96" i="20"/>
  <c r="FG146" i="20"/>
  <c r="FG162" i="20"/>
  <c r="FG178" i="20"/>
  <c r="FG197" i="20"/>
  <c r="FG221" i="20"/>
  <c r="FG241" i="20"/>
  <c r="FG261" i="20"/>
  <c r="FG277" i="20"/>
  <c r="FG113" i="20"/>
  <c r="FG28" i="20"/>
  <c r="FG62" i="20"/>
  <c r="FG58" i="20"/>
  <c r="FG139" i="20"/>
  <c r="FG134" i="20"/>
  <c r="FG147" i="20"/>
  <c r="FG163" i="20"/>
  <c r="FG182" i="20"/>
  <c r="FG202" i="20"/>
  <c r="FG226" i="20"/>
  <c r="FG254" i="20"/>
  <c r="FG274" i="20"/>
  <c r="FG120" i="20"/>
  <c r="FG267" i="20"/>
  <c r="FG180" i="20"/>
  <c r="FG37" i="20"/>
  <c r="FG26" i="20"/>
  <c r="FG294" i="20"/>
  <c r="FG100" i="20"/>
  <c r="FG263" i="20"/>
  <c r="FG187" i="20"/>
  <c r="FG70" i="20"/>
  <c r="FG23" i="20"/>
  <c r="FG203" i="20"/>
  <c r="FG48" i="20"/>
  <c r="FG271" i="20"/>
  <c r="FG176" i="20"/>
  <c r="FG105" i="20"/>
  <c r="FG40" i="20"/>
  <c r="FG259" i="20"/>
  <c r="FG15" i="20"/>
  <c r="FG54" i="20"/>
  <c r="FG78" i="20"/>
  <c r="FG72" i="20"/>
  <c r="FG136" i="20"/>
  <c r="FG108" i="20"/>
  <c r="FG133" i="20"/>
  <c r="FG157" i="20"/>
  <c r="FG173" i="20"/>
  <c r="FG188" i="20"/>
  <c r="FG204" i="20"/>
  <c r="FG220" i="20"/>
  <c r="FG240" i="20"/>
  <c r="FG260" i="20"/>
  <c r="FG280" i="20"/>
  <c r="FG106" i="20"/>
  <c r="FG11" i="20"/>
  <c r="FG38" i="20"/>
  <c r="FG41" i="20"/>
  <c r="FG64" i="20"/>
  <c r="FG57" i="20"/>
  <c r="FG71" i="20"/>
  <c r="FG98" i="20"/>
  <c r="FG150" i="20"/>
  <c r="FG166" i="20"/>
  <c r="FG185" i="20"/>
  <c r="FG205" i="20"/>
  <c r="FG225" i="20"/>
  <c r="FG245" i="20"/>
  <c r="FG265" i="20"/>
  <c r="FG281" i="20"/>
  <c r="FG119" i="20"/>
  <c r="FG24" i="20"/>
  <c r="FG121" i="20"/>
  <c r="FG67" i="20"/>
  <c r="FG63" i="20"/>
  <c r="FG140" i="20"/>
  <c r="FG151" i="20"/>
  <c r="FG167" i="20"/>
  <c r="FG186" i="20"/>
  <c r="FG210" i="20"/>
  <c r="FG234" i="20"/>
  <c r="FG258" i="20"/>
  <c r="FG282" i="20"/>
  <c r="FG125" i="20"/>
  <c r="FG255" i="20"/>
  <c r="FG168" i="20"/>
  <c r="FG46" i="20"/>
  <c r="FG31" i="20"/>
  <c r="FG235" i="20"/>
  <c r="FG33" i="20"/>
  <c r="FG251" i="20"/>
  <c r="FG164" i="20"/>
  <c r="FG82" i="20"/>
  <c r="FG22" i="20"/>
  <c r="FG156" i="20"/>
  <c r="FG16" i="20"/>
  <c r="FG215" i="20"/>
  <c r="FG160" i="20"/>
  <c r="FG66" i="20"/>
  <c r="FG18" i="20"/>
  <c r="FG132" i="20"/>
  <c r="FG21" i="20"/>
  <c r="FG43" i="20"/>
  <c r="FG45" i="20"/>
  <c r="FG99" i="20"/>
  <c r="FG110" i="20"/>
  <c r="FG95" i="20"/>
  <c r="FG145" i="20"/>
  <c r="FG161" i="20"/>
  <c r="FG177" i="20"/>
  <c r="FG192" i="20"/>
  <c r="FG208" i="20"/>
  <c r="FG224" i="20"/>
  <c r="FG248" i="20"/>
  <c r="FG264" i="20"/>
  <c r="FG284" i="20"/>
  <c r="FG123" i="20"/>
  <c r="FG29" i="20"/>
  <c r="FG36" i="20"/>
  <c r="FG75" i="20"/>
  <c r="FG81" i="20"/>
  <c r="FG69" i="20"/>
  <c r="FG91" i="20"/>
  <c r="FG89" i="20"/>
  <c r="FG154" i="20"/>
  <c r="FG170" i="20"/>
  <c r="FG189" i="20"/>
  <c r="FG209" i="20"/>
  <c r="FG229" i="20"/>
  <c r="FG253" i="20"/>
  <c r="FG269" i="20"/>
  <c r="FG285" i="20"/>
  <c r="FG124" i="20"/>
  <c r="FG50" i="20"/>
  <c r="FG52" i="20"/>
  <c r="FG44" i="20"/>
  <c r="FG118" i="20"/>
  <c r="FG141" i="20"/>
  <c r="FG155" i="20"/>
  <c r="FG171" i="20"/>
  <c r="FG194" i="20"/>
  <c r="FG214" i="20"/>
  <c r="FG246" i="20"/>
  <c r="FG266" i="20"/>
  <c r="FG293" i="20"/>
  <c r="FG291" i="20"/>
  <c r="FG231" i="20"/>
  <c r="FG152" i="20"/>
  <c r="FG77" i="20"/>
  <c r="FG12" i="20"/>
  <c r="FG191" i="20"/>
  <c r="FG4" i="20"/>
  <c r="FG207" i="20"/>
  <c r="FG148" i="20"/>
  <c r="FG85" i="20"/>
  <c r="FG19" i="20"/>
  <c r="FG130" i="20"/>
  <c r="FG128" i="20"/>
  <c r="FG195" i="20"/>
  <c r="FG144" i="20"/>
  <c r="FG30" i="20"/>
  <c r="FG8" i="20"/>
  <c r="FG53" i="20"/>
  <c r="FG20" i="20"/>
  <c r="FG27" i="20"/>
  <c r="FG49" i="20"/>
  <c r="FG65" i="20"/>
  <c r="FG76" i="20"/>
  <c r="FG97" i="20"/>
  <c r="FG149" i="20"/>
  <c r="FG165" i="20"/>
  <c r="FG181" i="20"/>
  <c r="FG196" i="20"/>
  <c r="FG212" i="20"/>
  <c r="FG228" i="20"/>
  <c r="FG252" i="20"/>
  <c r="FG272" i="20"/>
  <c r="FG131" i="20"/>
  <c r="FG32" i="20"/>
  <c r="FG42" i="20"/>
  <c r="FG56" i="20"/>
  <c r="FG111" i="20"/>
  <c r="FG79" i="20"/>
  <c r="FG135" i="20"/>
  <c r="FG142" i="20"/>
  <c r="FG158" i="20"/>
  <c r="FG174" i="20"/>
  <c r="FG193" i="20"/>
  <c r="FG217" i="20"/>
  <c r="FG233" i="20"/>
  <c r="FG257" i="20"/>
  <c r="FG273" i="20"/>
  <c r="FG292" i="20"/>
  <c r="FG47" i="20"/>
  <c r="FG51" i="20"/>
  <c r="FG25" i="20"/>
  <c r="FG102" i="20"/>
  <c r="FG92" i="20"/>
  <c r="FG143" i="20"/>
  <c r="FG159" i="20"/>
  <c r="FG175" i="20"/>
  <c r="FG198" i="20"/>
  <c r="FG218" i="20"/>
  <c r="FG250" i="20"/>
  <c r="FG270" i="20"/>
  <c r="FG127" i="20"/>
  <c r="BJ189" i="20"/>
  <c r="BJ85" i="20"/>
  <c r="BJ192" i="20"/>
  <c r="BJ267" i="20"/>
  <c r="BJ49" i="20"/>
  <c r="BJ143" i="20"/>
  <c r="BJ35" i="20"/>
  <c r="BJ177" i="20"/>
  <c r="BJ252" i="20"/>
  <c r="BJ59" i="20"/>
  <c r="AA63" i="20"/>
  <c r="AA17" i="20"/>
  <c r="AA42" i="20"/>
  <c r="AA18" i="20"/>
  <c r="AA44" i="20"/>
  <c r="AA22" i="20"/>
  <c r="BJ269" i="20"/>
  <c r="BJ18" i="20"/>
  <c r="BJ257" i="20"/>
  <c r="BJ55" i="20"/>
  <c r="BJ187" i="20"/>
  <c r="BT112" i="20"/>
  <c r="BT88" i="20"/>
  <c r="BT90" i="20"/>
  <c r="BT101" i="20"/>
  <c r="BT109" i="20"/>
  <c r="BT117" i="20"/>
  <c r="BT116" i="20"/>
  <c r="BT115" i="20"/>
  <c r="BT114" i="20"/>
  <c r="BT123" i="20"/>
  <c r="BT122" i="20"/>
  <c r="BT125" i="20"/>
  <c r="BT124" i="20"/>
  <c r="BT119" i="20"/>
  <c r="BT113" i="20"/>
  <c r="BT106" i="20"/>
  <c r="BT128" i="20"/>
  <c r="BT120" i="20"/>
  <c r="BT127" i="20"/>
  <c r="BM112" i="20"/>
  <c r="BM109" i="20"/>
  <c r="BM88" i="20"/>
  <c r="BM117" i="20"/>
  <c r="BM90" i="20"/>
  <c r="BM101" i="20"/>
  <c r="BM116" i="20"/>
  <c r="BM115" i="20"/>
  <c r="BM114" i="20"/>
  <c r="BM122" i="20"/>
  <c r="BM125" i="20"/>
  <c r="BM124" i="20"/>
  <c r="BM123" i="20"/>
  <c r="BM106" i="20"/>
  <c r="BM128" i="20"/>
  <c r="BM120" i="20"/>
  <c r="BM127" i="20"/>
  <c r="BM119" i="20"/>
  <c r="BM113" i="20"/>
  <c r="CN112" i="20"/>
  <c r="CN88" i="20"/>
  <c r="CN109" i="20"/>
  <c r="CN101" i="20"/>
  <c r="CN90" i="20"/>
  <c r="CN117" i="20"/>
  <c r="CN115" i="20"/>
  <c r="CN114" i="20"/>
  <c r="CN116" i="20"/>
  <c r="CN125" i="20"/>
  <c r="CN124" i="20"/>
  <c r="CN123" i="20"/>
  <c r="CN122" i="20"/>
  <c r="CN128" i="20"/>
  <c r="CN120" i="20"/>
  <c r="CN127" i="20"/>
  <c r="CN119" i="20"/>
  <c r="CN113" i="20"/>
  <c r="CN106" i="20"/>
  <c r="CF112" i="20"/>
  <c r="CF88" i="20"/>
  <c r="CF90" i="20"/>
  <c r="CF101" i="20"/>
  <c r="CF117" i="20"/>
  <c r="CF109" i="20"/>
  <c r="CF116" i="20"/>
  <c r="CF115" i="20"/>
  <c r="CF114" i="20"/>
  <c r="CF123" i="20"/>
  <c r="CF122" i="20"/>
  <c r="CF125" i="20"/>
  <c r="CF124" i="20"/>
  <c r="CF119" i="20"/>
  <c r="CF113" i="20"/>
  <c r="CF106" i="20"/>
  <c r="CF128" i="20"/>
  <c r="CF120" i="20"/>
  <c r="CF127" i="20"/>
  <c r="BH112" i="20"/>
  <c r="BH88" i="20"/>
  <c r="BH90" i="20"/>
  <c r="BH101" i="20"/>
  <c r="BH117" i="20"/>
  <c r="BH109" i="20"/>
  <c r="BH116" i="20"/>
  <c r="BH115" i="20"/>
  <c r="BH114" i="20"/>
  <c r="BH123" i="20"/>
  <c r="BH122" i="20"/>
  <c r="BH125" i="20"/>
  <c r="BH124" i="20"/>
  <c r="BH119" i="20"/>
  <c r="BH113" i="20"/>
  <c r="BH106" i="20"/>
  <c r="BH128" i="20"/>
  <c r="BH120" i="20"/>
  <c r="BH127" i="20"/>
  <c r="CU112" i="20"/>
  <c r="CU109" i="20"/>
  <c r="CU88" i="20"/>
  <c r="CU117" i="20"/>
  <c r="CU90" i="20"/>
  <c r="CU101" i="20"/>
  <c r="CU116" i="20"/>
  <c r="CU115" i="20"/>
  <c r="CU114" i="20"/>
  <c r="CU125" i="20"/>
  <c r="CU122" i="20"/>
  <c r="CU124" i="20"/>
  <c r="CU123" i="20"/>
  <c r="CU106" i="20"/>
  <c r="CU128" i="20"/>
  <c r="CU120" i="20"/>
  <c r="CU127" i="20"/>
  <c r="CU119" i="20"/>
  <c r="CU113" i="20"/>
  <c r="CY112" i="20"/>
  <c r="CY109" i="20"/>
  <c r="CY88" i="20"/>
  <c r="CY117" i="20"/>
  <c r="CY90" i="20"/>
  <c r="CY101" i="20"/>
  <c r="CY116" i="20"/>
  <c r="CY115" i="20"/>
  <c r="CY114" i="20"/>
  <c r="CY125" i="20"/>
  <c r="CY122" i="20"/>
  <c r="CY124" i="20"/>
  <c r="CY123" i="20"/>
  <c r="CY106" i="20"/>
  <c r="CY128" i="20"/>
  <c r="CY120" i="20"/>
  <c r="CY127" i="20"/>
  <c r="CY119" i="20"/>
  <c r="CY113" i="20"/>
  <c r="DA112" i="20"/>
  <c r="DA88" i="20"/>
  <c r="DA109" i="20"/>
  <c r="DA90" i="20"/>
  <c r="DA101" i="20"/>
  <c r="DA117" i="20"/>
  <c r="DA114" i="20"/>
  <c r="DA125" i="20"/>
  <c r="DA116" i="20"/>
  <c r="DA115" i="20"/>
  <c r="DA124" i="20"/>
  <c r="DA123" i="20"/>
  <c r="DA122" i="20"/>
  <c r="DA120" i="20"/>
  <c r="DA127" i="20"/>
  <c r="DA119" i="20"/>
  <c r="DA113" i="20"/>
  <c r="DA106" i="20"/>
  <c r="DA128" i="20"/>
  <c r="DI112" i="20"/>
  <c r="DI88" i="20"/>
  <c r="DI109" i="20"/>
  <c r="DI101" i="20"/>
  <c r="DI117" i="20"/>
  <c r="DI90" i="20"/>
  <c r="DI114" i="20"/>
  <c r="DI125" i="20"/>
  <c r="DI116" i="20"/>
  <c r="DI115" i="20"/>
  <c r="DI124" i="20"/>
  <c r="DI123" i="20"/>
  <c r="DI122" i="20"/>
  <c r="DI120" i="20"/>
  <c r="DI127" i="20"/>
  <c r="DI119" i="20"/>
  <c r="DI113" i="20"/>
  <c r="DI106" i="20"/>
  <c r="DI128" i="20"/>
  <c r="DK112" i="20"/>
  <c r="DK109" i="20"/>
  <c r="DK88" i="20"/>
  <c r="DK117" i="20"/>
  <c r="DK90" i="20"/>
  <c r="DK101" i="20"/>
  <c r="DK116" i="20"/>
  <c r="DK115" i="20"/>
  <c r="DK114" i="20"/>
  <c r="DK125" i="20"/>
  <c r="DK122" i="20"/>
  <c r="DK124" i="20"/>
  <c r="DK123" i="20"/>
  <c r="DK106" i="20"/>
  <c r="DK128" i="20"/>
  <c r="DK120" i="20"/>
  <c r="DK127" i="20"/>
  <c r="DK119" i="20"/>
  <c r="DK113" i="20"/>
  <c r="DN112" i="20"/>
  <c r="DN88" i="20"/>
  <c r="DN90" i="20"/>
  <c r="DN101" i="20"/>
  <c r="DN117" i="20"/>
  <c r="DN109" i="20"/>
  <c r="DN125" i="20"/>
  <c r="DN116" i="20"/>
  <c r="DN115" i="20"/>
  <c r="DN114" i="20"/>
  <c r="DN123" i="20"/>
  <c r="DN122" i="20"/>
  <c r="DN124" i="20"/>
  <c r="DN119" i="20"/>
  <c r="DN113" i="20"/>
  <c r="DN106" i="20"/>
  <c r="DN128" i="20"/>
  <c r="DN120" i="20"/>
  <c r="DN127" i="20"/>
  <c r="DS88" i="20"/>
  <c r="DS109" i="20"/>
  <c r="DS90" i="20"/>
  <c r="DS101" i="20"/>
  <c r="DS117" i="20"/>
  <c r="DS114" i="20"/>
  <c r="DS125" i="20"/>
  <c r="DS116" i="20"/>
  <c r="DS115" i="20"/>
  <c r="DS124" i="20"/>
  <c r="DS123" i="20"/>
  <c r="DS122" i="20"/>
  <c r="DS120" i="20"/>
  <c r="DS127" i="20"/>
  <c r="DS119" i="20"/>
  <c r="DS113" i="20"/>
  <c r="DS106" i="20"/>
  <c r="DS128" i="20"/>
  <c r="DT88" i="20"/>
  <c r="DT90" i="20"/>
  <c r="DT109" i="20"/>
  <c r="DT101" i="20"/>
  <c r="DT117" i="20"/>
  <c r="DT125" i="20"/>
  <c r="DT116" i="20"/>
  <c r="DT115" i="20"/>
  <c r="DT114" i="20"/>
  <c r="DT123" i="20"/>
  <c r="DT122" i="20"/>
  <c r="DT124" i="20"/>
  <c r="DT119" i="20"/>
  <c r="DT113" i="20"/>
  <c r="DT120" i="20"/>
  <c r="DT106" i="20"/>
  <c r="DT128" i="20"/>
  <c r="DT127" i="20"/>
  <c r="DU109" i="20"/>
  <c r="DU101" i="20"/>
  <c r="DU88" i="20"/>
  <c r="DU90" i="20"/>
  <c r="DU117" i="20"/>
  <c r="DU116" i="20"/>
  <c r="DU115" i="20"/>
  <c r="DU114" i="20"/>
  <c r="DU125" i="20"/>
  <c r="DU122" i="20"/>
  <c r="DU120" i="20"/>
  <c r="DU124" i="20"/>
  <c r="DU123" i="20"/>
  <c r="DU106" i="20"/>
  <c r="DU128" i="20"/>
  <c r="DU127" i="20"/>
  <c r="DU119" i="20"/>
  <c r="DU113" i="20"/>
  <c r="DX88" i="20"/>
  <c r="DX90" i="20"/>
  <c r="DX117" i="20"/>
  <c r="DX101" i="20"/>
  <c r="DX109" i="20"/>
  <c r="DX125" i="20"/>
  <c r="DX116" i="20"/>
  <c r="DX115" i="20"/>
  <c r="DX114" i="20"/>
  <c r="DX123" i="20"/>
  <c r="DX122" i="20"/>
  <c r="DX124" i="20"/>
  <c r="DX119" i="20"/>
  <c r="DX113" i="20"/>
  <c r="DX106" i="20"/>
  <c r="DX128" i="20"/>
  <c r="DX120" i="20"/>
  <c r="DX127" i="20"/>
  <c r="EC109" i="20"/>
  <c r="EC101" i="20"/>
  <c r="EC88" i="20"/>
  <c r="EC117" i="20"/>
  <c r="EC90" i="20"/>
  <c r="EC116" i="20"/>
  <c r="EC115" i="20"/>
  <c r="EC114" i="20"/>
  <c r="EC125" i="20"/>
  <c r="EC122" i="20"/>
  <c r="EC120" i="20"/>
  <c r="EC124" i="20"/>
  <c r="EC123" i="20"/>
  <c r="EC106" i="20"/>
  <c r="EC128" i="20"/>
  <c r="EC127" i="20"/>
  <c r="EC119" i="20"/>
  <c r="EC113" i="20"/>
  <c r="EE88" i="20"/>
  <c r="EE109" i="20"/>
  <c r="EE90" i="20"/>
  <c r="EE101" i="20"/>
  <c r="EE117" i="20"/>
  <c r="EE114" i="20"/>
  <c r="EE125" i="20"/>
  <c r="EE116" i="20"/>
  <c r="EE115" i="20"/>
  <c r="EE124" i="20"/>
  <c r="EE123" i="20"/>
  <c r="EE122" i="20"/>
  <c r="EE120" i="20"/>
  <c r="EE127" i="20"/>
  <c r="EE119" i="20"/>
  <c r="EE113" i="20"/>
  <c r="EE106" i="20"/>
  <c r="EE128" i="20"/>
  <c r="EH88" i="20"/>
  <c r="EH109" i="20"/>
  <c r="EH90" i="20"/>
  <c r="EH101" i="20"/>
  <c r="EH117" i="20"/>
  <c r="EH115" i="20"/>
  <c r="EH116" i="20"/>
  <c r="EH114" i="20"/>
  <c r="EH125" i="20"/>
  <c r="EH124" i="20"/>
  <c r="EH123" i="20"/>
  <c r="EH122" i="20"/>
  <c r="EH128" i="20"/>
  <c r="EH127" i="20"/>
  <c r="EH119" i="20"/>
  <c r="EH113" i="20"/>
  <c r="EH120" i="20"/>
  <c r="EH106" i="20"/>
  <c r="GC112" i="20"/>
  <c r="GC88" i="20"/>
  <c r="GC90" i="20"/>
  <c r="GC117" i="20"/>
  <c r="GC101" i="20"/>
  <c r="GC116" i="20"/>
  <c r="GC109" i="20"/>
  <c r="GC125" i="20"/>
  <c r="GC115" i="20"/>
  <c r="GC114" i="20"/>
  <c r="GC123" i="20"/>
  <c r="GC122" i="20"/>
  <c r="GC120" i="20"/>
  <c r="GC124" i="20"/>
  <c r="GC119" i="20"/>
  <c r="GC113" i="20"/>
  <c r="GC106" i="20"/>
  <c r="GC128" i="20"/>
  <c r="GC127" i="20"/>
  <c r="ER112" i="20"/>
  <c r="ER88" i="20"/>
  <c r="ER90" i="20"/>
  <c r="ER117" i="20"/>
  <c r="ER109" i="20"/>
  <c r="ER116" i="20"/>
  <c r="ER101" i="20"/>
  <c r="ER125" i="20"/>
  <c r="ER115" i="20"/>
  <c r="ER114" i="20"/>
  <c r="ER123" i="20"/>
  <c r="ER122" i="20"/>
  <c r="ER124" i="20"/>
  <c r="ER119" i="20"/>
  <c r="ER113" i="20"/>
  <c r="ER106" i="20"/>
  <c r="ER128" i="20"/>
  <c r="ER127" i="20"/>
  <c r="EX112" i="20"/>
  <c r="EX88" i="20"/>
  <c r="EX109" i="20"/>
  <c r="EX116" i="20"/>
  <c r="EX90" i="20"/>
  <c r="EX101" i="20"/>
  <c r="EX117" i="20"/>
  <c r="EX115" i="20"/>
  <c r="EX114" i="20"/>
  <c r="EX125" i="20"/>
  <c r="EX124" i="20"/>
  <c r="EX123" i="20"/>
  <c r="EX122" i="20"/>
  <c r="EX128" i="20"/>
  <c r="EX127" i="20"/>
  <c r="EX119" i="20"/>
  <c r="EX113" i="20"/>
  <c r="EX106" i="20"/>
  <c r="EY112" i="20"/>
  <c r="EY88" i="20"/>
  <c r="EY109" i="20"/>
  <c r="EY90" i="20"/>
  <c r="EY101" i="20"/>
  <c r="EY117" i="20"/>
  <c r="EY116" i="20"/>
  <c r="EY114" i="20"/>
  <c r="EY125" i="20"/>
  <c r="EY115" i="20"/>
  <c r="EY124" i="20"/>
  <c r="EY123" i="20"/>
  <c r="EY122" i="20"/>
  <c r="EY127" i="20"/>
  <c r="EY119" i="20"/>
  <c r="EY113" i="20"/>
  <c r="EY106" i="20"/>
  <c r="EY128" i="20"/>
  <c r="FA112" i="20"/>
  <c r="FA109" i="20"/>
  <c r="FA101" i="20"/>
  <c r="FA88" i="20"/>
  <c r="FA90" i="20"/>
  <c r="FA117" i="20"/>
  <c r="FA116" i="20"/>
  <c r="FA115" i="20"/>
  <c r="FA114" i="20"/>
  <c r="FA125" i="20"/>
  <c r="FA122" i="20"/>
  <c r="FA124" i="20"/>
  <c r="FA123" i="20"/>
  <c r="FA106" i="20"/>
  <c r="FA128" i="20"/>
  <c r="FA127" i="20"/>
  <c r="FA119" i="20"/>
  <c r="FA113" i="20"/>
  <c r="BF112" i="20"/>
  <c r="BF88" i="20"/>
  <c r="BF109" i="20"/>
  <c r="BF101" i="20"/>
  <c r="BF90" i="20"/>
  <c r="BF117" i="20"/>
  <c r="BF115" i="20"/>
  <c r="BF114" i="20"/>
  <c r="BF116" i="20"/>
  <c r="BF125" i="20"/>
  <c r="BF124" i="20"/>
  <c r="BF123" i="20"/>
  <c r="BF122" i="20"/>
  <c r="BF128" i="20"/>
  <c r="BF120" i="20"/>
  <c r="BF127" i="20"/>
  <c r="BF119" i="20"/>
  <c r="BF113" i="20"/>
  <c r="BF106" i="20"/>
  <c r="CO112" i="20"/>
  <c r="CO109" i="20"/>
  <c r="CO88" i="20"/>
  <c r="CO101" i="20"/>
  <c r="CO90" i="20"/>
  <c r="CO117" i="20"/>
  <c r="CO114" i="20"/>
  <c r="CO116" i="20"/>
  <c r="CO115" i="20"/>
  <c r="CO124" i="20"/>
  <c r="CO123" i="20"/>
  <c r="CO122" i="20"/>
  <c r="CO125" i="20"/>
  <c r="CO120" i="20"/>
  <c r="CO127" i="20"/>
  <c r="CO119" i="20"/>
  <c r="CO113" i="20"/>
  <c r="CO106" i="20"/>
  <c r="CO128" i="20"/>
  <c r="BL112" i="20"/>
  <c r="BL88" i="20"/>
  <c r="BL90" i="20"/>
  <c r="BL101" i="20"/>
  <c r="BL109" i="20"/>
  <c r="BL117" i="20"/>
  <c r="BL116" i="20"/>
  <c r="BL115" i="20"/>
  <c r="BL114" i="20"/>
  <c r="BL123" i="20"/>
  <c r="BL122" i="20"/>
  <c r="BL125" i="20"/>
  <c r="BL124" i="20"/>
  <c r="BL119" i="20"/>
  <c r="BL113" i="20"/>
  <c r="BL106" i="20"/>
  <c r="BL128" i="20"/>
  <c r="BL120" i="20"/>
  <c r="BL127" i="20"/>
  <c r="CD112" i="20"/>
  <c r="CD88" i="20"/>
  <c r="CD109" i="20"/>
  <c r="CD90" i="20"/>
  <c r="CD101" i="20"/>
  <c r="CD117" i="20"/>
  <c r="CD115" i="20"/>
  <c r="CD114" i="20"/>
  <c r="CD116" i="20"/>
  <c r="CD125" i="20"/>
  <c r="CD124" i="20"/>
  <c r="CD123" i="20"/>
  <c r="CD122" i="20"/>
  <c r="CD128" i="20"/>
  <c r="CD120" i="20"/>
  <c r="CD127" i="20"/>
  <c r="CD119" i="20"/>
  <c r="CD113" i="20"/>
  <c r="CD106" i="20"/>
  <c r="BS112" i="20"/>
  <c r="BS109" i="20"/>
  <c r="BS90" i="20"/>
  <c r="BS101" i="20"/>
  <c r="BS88" i="20"/>
  <c r="BS117" i="20"/>
  <c r="BS114" i="20"/>
  <c r="BS116" i="20"/>
  <c r="BS115" i="20"/>
  <c r="BS124" i="20"/>
  <c r="BS123" i="20"/>
  <c r="BS122" i="20"/>
  <c r="BS125" i="20"/>
  <c r="BS120" i="20"/>
  <c r="BS127" i="20"/>
  <c r="BS119" i="20"/>
  <c r="BS113" i="20"/>
  <c r="BS106" i="20"/>
  <c r="BS128" i="20"/>
  <c r="BP112" i="20"/>
  <c r="BP88" i="20"/>
  <c r="BP90" i="20"/>
  <c r="BP101" i="20"/>
  <c r="BP117" i="20"/>
  <c r="BP109" i="20"/>
  <c r="BP116" i="20"/>
  <c r="BP115" i="20"/>
  <c r="BP114" i="20"/>
  <c r="BP123" i="20"/>
  <c r="BP122" i="20"/>
  <c r="BP125" i="20"/>
  <c r="BP124" i="20"/>
  <c r="BP119" i="20"/>
  <c r="BP113" i="20"/>
  <c r="BP106" i="20"/>
  <c r="BP128" i="20"/>
  <c r="BP120" i="20"/>
  <c r="BP127" i="20"/>
  <c r="CH112" i="20"/>
  <c r="CH88" i="20"/>
  <c r="CH109" i="20"/>
  <c r="CH90" i="20"/>
  <c r="CH101" i="20"/>
  <c r="CH117" i="20"/>
  <c r="CH115" i="20"/>
  <c r="CH114" i="20"/>
  <c r="CH116" i="20"/>
  <c r="CH125" i="20"/>
  <c r="CH124" i="20"/>
  <c r="CH123" i="20"/>
  <c r="CH122" i="20"/>
  <c r="CH128" i="20"/>
  <c r="CH120" i="20"/>
  <c r="CH127" i="20"/>
  <c r="CH119" i="20"/>
  <c r="CH113" i="20"/>
  <c r="CH106" i="20"/>
  <c r="BY112" i="20"/>
  <c r="BY109" i="20"/>
  <c r="BY88" i="20"/>
  <c r="BY117" i="20"/>
  <c r="BY90" i="20"/>
  <c r="BY101" i="20"/>
  <c r="BY116" i="20"/>
  <c r="BY115" i="20"/>
  <c r="BY114" i="20"/>
  <c r="BY122" i="20"/>
  <c r="BY125" i="20"/>
  <c r="BY124" i="20"/>
  <c r="BY123" i="20"/>
  <c r="BY106" i="20"/>
  <c r="BY128" i="20"/>
  <c r="BY120" i="20"/>
  <c r="BY127" i="20"/>
  <c r="BY119" i="20"/>
  <c r="BY113" i="20"/>
  <c r="CQ112" i="20"/>
  <c r="CQ109" i="20"/>
  <c r="CQ88" i="20"/>
  <c r="CQ117" i="20"/>
  <c r="CQ90" i="20"/>
  <c r="CQ101" i="20"/>
  <c r="CQ116" i="20"/>
  <c r="CQ115" i="20"/>
  <c r="CQ114" i="20"/>
  <c r="CQ122" i="20"/>
  <c r="CQ125" i="20"/>
  <c r="CQ124" i="20"/>
  <c r="CQ123" i="20"/>
  <c r="CQ106" i="20"/>
  <c r="CQ128" i="20"/>
  <c r="CQ120" i="20"/>
  <c r="CQ127" i="20"/>
  <c r="CQ119" i="20"/>
  <c r="CQ113" i="20"/>
  <c r="CV112" i="20"/>
  <c r="CV88" i="20"/>
  <c r="CV109" i="20"/>
  <c r="CV90" i="20"/>
  <c r="CV101" i="20"/>
  <c r="CV117" i="20"/>
  <c r="CV115" i="20"/>
  <c r="CV114" i="20"/>
  <c r="CV116" i="20"/>
  <c r="CV125" i="20"/>
  <c r="CV124" i="20"/>
  <c r="CV123" i="20"/>
  <c r="CV122" i="20"/>
  <c r="CV128" i="20"/>
  <c r="CV120" i="20"/>
  <c r="CV127" i="20"/>
  <c r="CV119" i="20"/>
  <c r="CV113" i="20"/>
  <c r="CV106" i="20"/>
  <c r="CX112" i="20"/>
  <c r="CX88" i="20"/>
  <c r="CX90" i="20"/>
  <c r="CX101" i="20"/>
  <c r="CX117" i="20"/>
  <c r="CX109" i="20"/>
  <c r="CX116" i="20"/>
  <c r="CX115" i="20"/>
  <c r="CX114" i="20"/>
  <c r="CX125" i="20"/>
  <c r="CX123" i="20"/>
  <c r="CX122" i="20"/>
  <c r="CX124" i="20"/>
  <c r="CX119" i="20"/>
  <c r="CX113" i="20"/>
  <c r="CX106" i="20"/>
  <c r="CX128" i="20"/>
  <c r="CX120" i="20"/>
  <c r="CX127" i="20"/>
  <c r="DC112" i="20"/>
  <c r="DC109" i="20"/>
  <c r="DC88" i="20"/>
  <c r="DC90" i="20"/>
  <c r="DC117" i="20"/>
  <c r="DC101" i="20"/>
  <c r="DC116" i="20"/>
  <c r="DC115" i="20"/>
  <c r="DC114" i="20"/>
  <c r="DC125" i="20"/>
  <c r="DC122" i="20"/>
  <c r="DC124" i="20"/>
  <c r="DC123" i="20"/>
  <c r="DC106" i="20"/>
  <c r="DC128" i="20"/>
  <c r="DC120" i="20"/>
  <c r="DC127" i="20"/>
  <c r="DC119" i="20"/>
  <c r="DC113" i="20"/>
  <c r="DD112" i="20"/>
  <c r="DD88" i="20"/>
  <c r="DD109" i="20"/>
  <c r="DD101" i="20"/>
  <c r="DD90" i="20"/>
  <c r="DD117" i="20"/>
  <c r="DD115" i="20"/>
  <c r="DD114" i="20"/>
  <c r="DD116" i="20"/>
  <c r="DD124" i="20"/>
  <c r="DD125" i="20"/>
  <c r="DD123" i="20"/>
  <c r="DD122" i="20"/>
  <c r="DD128" i="20"/>
  <c r="DD120" i="20"/>
  <c r="DD127" i="20"/>
  <c r="DD119" i="20"/>
  <c r="DD113" i="20"/>
  <c r="DD106" i="20"/>
  <c r="DF112" i="20"/>
  <c r="DF88" i="20"/>
  <c r="DF90" i="20"/>
  <c r="DF101" i="20"/>
  <c r="DF117" i="20"/>
  <c r="DF109" i="20"/>
  <c r="DF125" i="20"/>
  <c r="DF116" i="20"/>
  <c r="DF115" i="20"/>
  <c r="DF114" i="20"/>
  <c r="DF123" i="20"/>
  <c r="DF122" i="20"/>
  <c r="DF124" i="20"/>
  <c r="DF119" i="20"/>
  <c r="DF113" i="20"/>
  <c r="DF106" i="20"/>
  <c r="DF128" i="20"/>
  <c r="DF120" i="20"/>
  <c r="DF127" i="20"/>
  <c r="DQ109" i="20"/>
  <c r="DQ101" i="20"/>
  <c r="DQ88" i="20"/>
  <c r="DQ117" i="20"/>
  <c r="DQ90" i="20"/>
  <c r="DQ116" i="20"/>
  <c r="DQ115" i="20"/>
  <c r="DQ114" i="20"/>
  <c r="DQ125" i="20"/>
  <c r="DQ122" i="20"/>
  <c r="DQ120" i="20"/>
  <c r="DQ124" i="20"/>
  <c r="DQ123" i="20"/>
  <c r="DQ106" i="20"/>
  <c r="DQ128" i="20"/>
  <c r="DQ127" i="20"/>
  <c r="DQ119" i="20"/>
  <c r="DQ113" i="20"/>
  <c r="DZ88" i="20"/>
  <c r="DZ109" i="20"/>
  <c r="DZ90" i="20"/>
  <c r="DZ101" i="20"/>
  <c r="DZ117" i="20"/>
  <c r="DZ115" i="20"/>
  <c r="DZ114" i="20"/>
  <c r="DZ125" i="20"/>
  <c r="DZ116" i="20"/>
  <c r="DZ124" i="20"/>
  <c r="DZ123" i="20"/>
  <c r="DZ122" i="20"/>
  <c r="DZ128" i="20"/>
  <c r="DZ127" i="20"/>
  <c r="DZ120" i="20"/>
  <c r="DZ119" i="20"/>
  <c r="DZ113" i="20"/>
  <c r="DZ106" i="20"/>
  <c r="EJ88" i="20"/>
  <c r="EJ90" i="20"/>
  <c r="EJ109" i="20"/>
  <c r="EJ101" i="20"/>
  <c r="EJ117" i="20"/>
  <c r="EJ116" i="20"/>
  <c r="EJ125" i="20"/>
  <c r="EJ115" i="20"/>
  <c r="EJ114" i="20"/>
  <c r="EJ123" i="20"/>
  <c r="EJ122" i="20"/>
  <c r="EJ120" i="20"/>
  <c r="EJ124" i="20"/>
  <c r="EJ119" i="20"/>
  <c r="EJ113" i="20"/>
  <c r="EJ106" i="20"/>
  <c r="EJ128" i="20"/>
  <c r="EJ127" i="20"/>
  <c r="EK109" i="20"/>
  <c r="EK101" i="20"/>
  <c r="EK88" i="20"/>
  <c r="EK90" i="20"/>
  <c r="EK117" i="20"/>
  <c r="EK116" i="20"/>
  <c r="EK115" i="20"/>
  <c r="EK114" i="20"/>
  <c r="EK125" i="20"/>
  <c r="EK122" i="20"/>
  <c r="EK120" i="20"/>
  <c r="EK124" i="20"/>
  <c r="EK123" i="20"/>
  <c r="EK106" i="20"/>
  <c r="EK128" i="20"/>
  <c r="EK127" i="20"/>
  <c r="EK119" i="20"/>
  <c r="EK113" i="20"/>
  <c r="EM112" i="20"/>
  <c r="EM88" i="20"/>
  <c r="EM109" i="20"/>
  <c r="EM90" i="20"/>
  <c r="EM117" i="20"/>
  <c r="EM101" i="20"/>
  <c r="EM116" i="20"/>
  <c r="EM114" i="20"/>
  <c r="EM125" i="20"/>
  <c r="EM115" i="20"/>
  <c r="EM124" i="20"/>
  <c r="EM123" i="20"/>
  <c r="EM122" i="20"/>
  <c r="EM120" i="20"/>
  <c r="EM127" i="20"/>
  <c r="EM119" i="20"/>
  <c r="EM113" i="20"/>
  <c r="EM106" i="20"/>
  <c r="EM128" i="20"/>
  <c r="EO112" i="20"/>
  <c r="EO109" i="20"/>
  <c r="EO101" i="20"/>
  <c r="EO88" i="20"/>
  <c r="EO117" i="20"/>
  <c r="EO90" i="20"/>
  <c r="EO116" i="20"/>
  <c r="EO115" i="20"/>
  <c r="EO114" i="20"/>
  <c r="EO125" i="20"/>
  <c r="EO122" i="20"/>
  <c r="EO124" i="20"/>
  <c r="EO123" i="20"/>
  <c r="EO106" i="20"/>
  <c r="EO128" i="20"/>
  <c r="EO127" i="20"/>
  <c r="EO119" i="20"/>
  <c r="EO113" i="20"/>
  <c r="ES112" i="20"/>
  <c r="ES109" i="20"/>
  <c r="ES101" i="20"/>
  <c r="ES88" i="20"/>
  <c r="ES117" i="20"/>
  <c r="ES116" i="20"/>
  <c r="ES90" i="20"/>
  <c r="ES115" i="20"/>
  <c r="ES114" i="20"/>
  <c r="ES125" i="20"/>
  <c r="ES122" i="20"/>
  <c r="ES124" i="20"/>
  <c r="ES123" i="20"/>
  <c r="ES106" i="20"/>
  <c r="ES128" i="20"/>
  <c r="ES127" i="20"/>
  <c r="ES119" i="20"/>
  <c r="ES113" i="20"/>
  <c r="EV112" i="20"/>
  <c r="EV88" i="20"/>
  <c r="EV90" i="20"/>
  <c r="EV101" i="20"/>
  <c r="EV109" i="20"/>
  <c r="EV117" i="20"/>
  <c r="EV116" i="20"/>
  <c r="EV125" i="20"/>
  <c r="EV115" i="20"/>
  <c r="EV114" i="20"/>
  <c r="EV123" i="20"/>
  <c r="EV122" i="20"/>
  <c r="EV124" i="20"/>
  <c r="EV119" i="20"/>
  <c r="EV113" i="20"/>
  <c r="EV106" i="20"/>
  <c r="EV128" i="20"/>
  <c r="EV127" i="20"/>
  <c r="FC112" i="20"/>
  <c r="FC88" i="20"/>
  <c r="FC109" i="20"/>
  <c r="FC90" i="20"/>
  <c r="FC117" i="20"/>
  <c r="FC101" i="20"/>
  <c r="FC116" i="20"/>
  <c r="FC114" i="20"/>
  <c r="FC125" i="20"/>
  <c r="FC115" i="20"/>
  <c r="FC124" i="20"/>
  <c r="FC123" i="20"/>
  <c r="FC122" i="20"/>
  <c r="FC127" i="20"/>
  <c r="FC119" i="20"/>
  <c r="FC113" i="20"/>
  <c r="FC106" i="20"/>
  <c r="FC128" i="20"/>
  <c r="BK112" i="20"/>
  <c r="BK109" i="20"/>
  <c r="BK88" i="20"/>
  <c r="BK101" i="20"/>
  <c r="BK117" i="20"/>
  <c r="BK90" i="20"/>
  <c r="BK114" i="20"/>
  <c r="BK116" i="20"/>
  <c r="BK115" i="20"/>
  <c r="BK124" i="20"/>
  <c r="BK123" i="20"/>
  <c r="BK122" i="20"/>
  <c r="BK125" i="20"/>
  <c r="BK120" i="20"/>
  <c r="BK127" i="20"/>
  <c r="BK119" i="20"/>
  <c r="BK106" i="20"/>
  <c r="BK128" i="20"/>
  <c r="BK113" i="20"/>
  <c r="CA112" i="20"/>
  <c r="CA109" i="20"/>
  <c r="CA88" i="20"/>
  <c r="CA101" i="20"/>
  <c r="CA117" i="20"/>
  <c r="CA90" i="20"/>
  <c r="CA114" i="20"/>
  <c r="CA116" i="20"/>
  <c r="CA115" i="20"/>
  <c r="CA124" i="20"/>
  <c r="CA123" i="20"/>
  <c r="CA122" i="20"/>
  <c r="CA125" i="20"/>
  <c r="CA120" i="20"/>
  <c r="CA127" i="20"/>
  <c r="CA119" i="20"/>
  <c r="CA113" i="20"/>
  <c r="CA106" i="20"/>
  <c r="CA128" i="20"/>
  <c r="CB112" i="20"/>
  <c r="CB88" i="20"/>
  <c r="CB90" i="20"/>
  <c r="CB101" i="20"/>
  <c r="CB109" i="20"/>
  <c r="CB117" i="20"/>
  <c r="CB116" i="20"/>
  <c r="CB115" i="20"/>
  <c r="CB114" i="20"/>
  <c r="CB123" i="20"/>
  <c r="CB122" i="20"/>
  <c r="CB125" i="20"/>
  <c r="CB124" i="20"/>
  <c r="CB119" i="20"/>
  <c r="CB113" i="20"/>
  <c r="CB106" i="20"/>
  <c r="CB128" i="20"/>
  <c r="CB120" i="20"/>
  <c r="CB127" i="20"/>
  <c r="CM112" i="20"/>
  <c r="CM109" i="20"/>
  <c r="CM88" i="20"/>
  <c r="CM90" i="20"/>
  <c r="CM117" i="20"/>
  <c r="CM101" i="20"/>
  <c r="CM116" i="20"/>
  <c r="CM115" i="20"/>
  <c r="CM114" i="20"/>
  <c r="CM122" i="20"/>
  <c r="CM125" i="20"/>
  <c r="CM124" i="20"/>
  <c r="CM123" i="20"/>
  <c r="CM106" i="20"/>
  <c r="CM128" i="20"/>
  <c r="CM120" i="20"/>
  <c r="CM127" i="20"/>
  <c r="CM119" i="20"/>
  <c r="CM113" i="20"/>
  <c r="BV112" i="20"/>
  <c r="BV88" i="20"/>
  <c r="BV109" i="20"/>
  <c r="BV101" i="20"/>
  <c r="BV90" i="20"/>
  <c r="BV117" i="20"/>
  <c r="BV115" i="20"/>
  <c r="BV114" i="20"/>
  <c r="BV116" i="20"/>
  <c r="BV125" i="20"/>
  <c r="BV124" i="20"/>
  <c r="BV123" i="20"/>
  <c r="BV122" i="20"/>
  <c r="BV128" i="20"/>
  <c r="BV120" i="20"/>
  <c r="BV127" i="20"/>
  <c r="BV119" i="20"/>
  <c r="BV113" i="20"/>
  <c r="BV106" i="20"/>
  <c r="CG112" i="20"/>
  <c r="CG109" i="20"/>
  <c r="CG88" i="20"/>
  <c r="CG117" i="20"/>
  <c r="CG90" i="20"/>
  <c r="CG101" i="20"/>
  <c r="CG116" i="20"/>
  <c r="CG115" i="20"/>
  <c r="CG114" i="20"/>
  <c r="CG122" i="20"/>
  <c r="CG125" i="20"/>
  <c r="CG124" i="20"/>
  <c r="CG123" i="20"/>
  <c r="CG106" i="20"/>
  <c r="CG128" i="20"/>
  <c r="CG120" i="20"/>
  <c r="CG127" i="20"/>
  <c r="CG119" i="20"/>
  <c r="CG113" i="20"/>
  <c r="CC109" i="20"/>
  <c r="CC88" i="20"/>
  <c r="CC117" i="20"/>
  <c r="CC90" i="20"/>
  <c r="CC101" i="20"/>
  <c r="CC116" i="20"/>
  <c r="CC115" i="20"/>
  <c r="CC114" i="20"/>
  <c r="CC122" i="20"/>
  <c r="CC125" i="20"/>
  <c r="CC124" i="20"/>
  <c r="CC123" i="20"/>
  <c r="CC106" i="20"/>
  <c r="CC128" i="20"/>
  <c r="CC120" i="20"/>
  <c r="CC127" i="20"/>
  <c r="CC119" i="20"/>
  <c r="CC113" i="20"/>
  <c r="BN112" i="20"/>
  <c r="BN88" i="20"/>
  <c r="BN109" i="20"/>
  <c r="BN90" i="20"/>
  <c r="BN101" i="20"/>
  <c r="BN117" i="20"/>
  <c r="BN115" i="20"/>
  <c r="BN114" i="20"/>
  <c r="BN116" i="20"/>
  <c r="BN125" i="20"/>
  <c r="BN124" i="20"/>
  <c r="BN123" i="20"/>
  <c r="BN122" i="20"/>
  <c r="BN128" i="20"/>
  <c r="BN120" i="20"/>
  <c r="BN127" i="20"/>
  <c r="BN119" i="20"/>
  <c r="BN113" i="20"/>
  <c r="BN106" i="20"/>
  <c r="BG112" i="20"/>
  <c r="BG109" i="20"/>
  <c r="BG88" i="20"/>
  <c r="BG101" i="20"/>
  <c r="BG90" i="20"/>
  <c r="BG117" i="20"/>
  <c r="BG114" i="20"/>
  <c r="BG116" i="20"/>
  <c r="BG115" i="20"/>
  <c r="BG124" i="20"/>
  <c r="BG123" i="20"/>
  <c r="BG122" i="20"/>
  <c r="BG125" i="20"/>
  <c r="BG120" i="20"/>
  <c r="BG127" i="20"/>
  <c r="BG113" i="20"/>
  <c r="BG119" i="20"/>
  <c r="BG106" i="20"/>
  <c r="BG128" i="20"/>
  <c r="BZ112" i="20"/>
  <c r="BZ88" i="20"/>
  <c r="BZ90" i="20"/>
  <c r="BZ109" i="20"/>
  <c r="BZ101" i="20"/>
  <c r="BZ117" i="20"/>
  <c r="BZ115" i="20"/>
  <c r="BZ114" i="20"/>
  <c r="BZ116" i="20"/>
  <c r="BZ125" i="20"/>
  <c r="BZ124" i="20"/>
  <c r="BZ123" i="20"/>
  <c r="BZ122" i="20"/>
  <c r="BZ128" i="20"/>
  <c r="BZ120" i="20"/>
  <c r="BZ127" i="20"/>
  <c r="BZ119" i="20"/>
  <c r="BZ113" i="20"/>
  <c r="BZ106" i="20"/>
  <c r="BI112" i="20"/>
  <c r="BI109" i="20"/>
  <c r="BI88" i="20"/>
  <c r="BI117" i="20"/>
  <c r="BI90" i="20"/>
  <c r="BI101" i="20"/>
  <c r="BI116" i="20"/>
  <c r="BI115" i="20"/>
  <c r="BI114" i="20"/>
  <c r="BI125" i="20"/>
  <c r="BI124" i="20"/>
  <c r="BI123" i="20"/>
  <c r="BI106" i="20"/>
  <c r="BI128" i="20"/>
  <c r="BI120" i="20"/>
  <c r="BI127" i="20"/>
  <c r="BI122" i="20"/>
  <c r="BI119" i="20"/>
  <c r="BI113" i="20"/>
  <c r="CP112" i="20"/>
  <c r="CP88" i="20"/>
  <c r="CP90" i="20"/>
  <c r="CP101" i="20"/>
  <c r="CP117" i="20"/>
  <c r="CP109" i="20"/>
  <c r="CP116" i="20"/>
  <c r="CP115" i="20"/>
  <c r="CP114" i="20"/>
  <c r="CP123" i="20"/>
  <c r="CP122" i="20"/>
  <c r="CP125" i="20"/>
  <c r="CP124" i="20"/>
  <c r="CP119" i="20"/>
  <c r="CP113" i="20"/>
  <c r="CP106" i="20"/>
  <c r="CP128" i="20"/>
  <c r="CP120" i="20"/>
  <c r="CP127" i="20"/>
  <c r="CW112" i="20"/>
  <c r="CW88" i="20"/>
  <c r="CW109" i="20"/>
  <c r="CW90" i="20"/>
  <c r="CW101" i="20"/>
  <c r="CW117" i="20"/>
  <c r="CW114" i="20"/>
  <c r="CW125" i="20"/>
  <c r="CW116" i="20"/>
  <c r="CW115" i="20"/>
  <c r="CW124" i="20"/>
  <c r="CW123" i="20"/>
  <c r="CW122" i="20"/>
  <c r="CW120" i="20"/>
  <c r="CW127" i="20"/>
  <c r="CW119" i="20"/>
  <c r="CW113" i="20"/>
  <c r="CW106" i="20"/>
  <c r="CW128" i="20"/>
  <c r="CZ112" i="20"/>
  <c r="CZ88" i="20"/>
  <c r="CZ109" i="20"/>
  <c r="CZ90" i="20"/>
  <c r="CZ101" i="20"/>
  <c r="CZ117" i="20"/>
  <c r="CZ115" i="20"/>
  <c r="CZ114" i="20"/>
  <c r="CZ116" i="20"/>
  <c r="CZ124" i="20"/>
  <c r="CZ123" i="20"/>
  <c r="CZ125" i="20"/>
  <c r="CZ122" i="20"/>
  <c r="CZ128" i="20"/>
  <c r="CZ120" i="20"/>
  <c r="CZ127" i="20"/>
  <c r="CZ119" i="20"/>
  <c r="CZ113" i="20"/>
  <c r="CZ106" i="20"/>
  <c r="DE112" i="20"/>
  <c r="DE88" i="20"/>
  <c r="DE109" i="20"/>
  <c r="DE101" i="20"/>
  <c r="DE90" i="20"/>
  <c r="DE117" i="20"/>
  <c r="DE114" i="20"/>
  <c r="DE125" i="20"/>
  <c r="DE116" i="20"/>
  <c r="DE115" i="20"/>
  <c r="DE124" i="20"/>
  <c r="DE123" i="20"/>
  <c r="DE122" i="20"/>
  <c r="DE120" i="20"/>
  <c r="DE127" i="20"/>
  <c r="DE119" i="20"/>
  <c r="DE113" i="20"/>
  <c r="DE106" i="20"/>
  <c r="DE128" i="20"/>
  <c r="DH112" i="20"/>
  <c r="DH88" i="20"/>
  <c r="DH90" i="20"/>
  <c r="DH109" i="20"/>
  <c r="DH101" i="20"/>
  <c r="DH117" i="20"/>
  <c r="DH115" i="20"/>
  <c r="DH114" i="20"/>
  <c r="DH116" i="20"/>
  <c r="DH125" i="20"/>
  <c r="DH124" i="20"/>
  <c r="DH123" i="20"/>
  <c r="DH122" i="20"/>
  <c r="DH128" i="20"/>
  <c r="DH120" i="20"/>
  <c r="DH127" i="20"/>
  <c r="DH119" i="20"/>
  <c r="DH113" i="20"/>
  <c r="DH106" i="20"/>
  <c r="DL112" i="20"/>
  <c r="DL88" i="20"/>
  <c r="DL109" i="20"/>
  <c r="DL90" i="20"/>
  <c r="DL101" i="20"/>
  <c r="DL117" i="20"/>
  <c r="DL115" i="20"/>
  <c r="DL114" i="20"/>
  <c r="DL116" i="20"/>
  <c r="DL125" i="20"/>
  <c r="DL124" i="20"/>
  <c r="DL123" i="20"/>
  <c r="DL122" i="20"/>
  <c r="DL128" i="20"/>
  <c r="DL120" i="20"/>
  <c r="DL127" i="20"/>
  <c r="DL119" i="20"/>
  <c r="DL113" i="20"/>
  <c r="DL106" i="20"/>
  <c r="DV88" i="20"/>
  <c r="DV109" i="20"/>
  <c r="DV101" i="20"/>
  <c r="DV90" i="20"/>
  <c r="DV117" i="20"/>
  <c r="DV115" i="20"/>
  <c r="DV114" i="20"/>
  <c r="DV125" i="20"/>
  <c r="DV116" i="20"/>
  <c r="DV124" i="20"/>
  <c r="DV123" i="20"/>
  <c r="DV122" i="20"/>
  <c r="DV120" i="20"/>
  <c r="DV128" i="20"/>
  <c r="DV127" i="20"/>
  <c r="DV119" i="20"/>
  <c r="DV113" i="20"/>
  <c r="DV106" i="20"/>
  <c r="DW88" i="20"/>
  <c r="DW109" i="20"/>
  <c r="DW90" i="20"/>
  <c r="DW117" i="20"/>
  <c r="DW101" i="20"/>
  <c r="DW114" i="20"/>
  <c r="DW125" i="20"/>
  <c r="DW116" i="20"/>
  <c r="DW115" i="20"/>
  <c r="DW124" i="20"/>
  <c r="DW123" i="20"/>
  <c r="DW122" i="20"/>
  <c r="DW120" i="20"/>
  <c r="DW127" i="20"/>
  <c r="DW119" i="20"/>
  <c r="DW113" i="20"/>
  <c r="DW106" i="20"/>
  <c r="DW128" i="20"/>
  <c r="DY109" i="20"/>
  <c r="DY101" i="20"/>
  <c r="DY88" i="20"/>
  <c r="DY117" i="20"/>
  <c r="DY90" i="20"/>
  <c r="DY116" i="20"/>
  <c r="DY115" i="20"/>
  <c r="DY114" i="20"/>
  <c r="DY125" i="20"/>
  <c r="DY122" i="20"/>
  <c r="DY120" i="20"/>
  <c r="DY124" i="20"/>
  <c r="DY123" i="20"/>
  <c r="DY106" i="20"/>
  <c r="DY128" i="20"/>
  <c r="DY127" i="20"/>
  <c r="DY119" i="20"/>
  <c r="DY113" i="20"/>
  <c r="EB88" i="20"/>
  <c r="EB90" i="20"/>
  <c r="EB117" i="20"/>
  <c r="EB109" i="20"/>
  <c r="EB101" i="20"/>
  <c r="EB125" i="20"/>
  <c r="EB116" i="20"/>
  <c r="EB115" i="20"/>
  <c r="EB114" i="20"/>
  <c r="EB123" i="20"/>
  <c r="EB122" i="20"/>
  <c r="EB124" i="20"/>
  <c r="EB119" i="20"/>
  <c r="EB113" i="20"/>
  <c r="EB120" i="20"/>
  <c r="EB106" i="20"/>
  <c r="EB128" i="20"/>
  <c r="EB127" i="20"/>
  <c r="ED88" i="20"/>
  <c r="ED109" i="20"/>
  <c r="ED90" i="20"/>
  <c r="ED101" i="20"/>
  <c r="ED117" i="20"/>
  <c r="ED115" i="20"/>
  <c r="ED114" i="20"/>
  <c r="ED125" i="20"/>
  <c r="ED116" i="20"/>
  <c r="ED124" i="20"/>
  <c r="ED123" i="20"/>
  <c r="ED122" i="20"/>
  <c r="ED120" i="20"/>
  <c r="ED128" i="20"/>
  <c r="ED127" i="20"/>
  <c r="ED119" i="20"/>
  <c r="ED113" i="20"/>
  <c r="ED106" i="20"/>
  <c r="EF88" i="20"/>
  <c r="EF90" i="20"/>
  <c r="EF101" i="20"/>
  <c r="EF109" i="20"/>
  <c r="EF117" i="20"/>
  <c r="EF116" i="20"/>
  <c r="EF125" i="20"/>
  <c r="EF115" i="20"/>
  <c r="EF114" i="20"/>
  <c r="EF123" i="20"/>
  <c r="EF122" i="20"/>
  <c r="EF120" i="20"/>
  <c r="EF124" i="20"/>
  <c r="EF119" i="20"/>
  <c r="EF113" i="20"/>
  <c r="EF106" i="20"/>
  <c r="EF128" i="20"/>
  <c r="EF127" i="20"/>
  <c r="EG109" i="20"/>
  <c r="EG101" i="20"/>
  <c r="EG88" i="20"/>
  <c r="EG117" i="20"/>
  <c r="EG116" i="20"/>
  <c r="EG90" i="20"/>
  <c r="EG115" i="20"/>
  <c r="EG114" i="20"/>
  <c r="EG125" i="20"/>
  <c r="EG122" i="20"/>
  <c r="EG120" i="20"/>
  <c r="EG124" i="20"/>
  <c r="EG123" i="20"/>
  <c r="EG106" i="20"/>
  <c r="EG128" i="20"/>
  <c r="EG127" i="20"/>
  <c r="EG119" i="20"/>
  <c r="EG113" i="20"/>
  <c r="EI88" i="20"/>
  <c r="EI109" i="20"/>
  <c r="EI90" i="20"/>
  <c r="EI101" i="20"/>
  <c r="EI117" i="20"/>
  <c r="EI116" i="20"/>
  <c r="EI114" i="20"/>
  <c r="EI125" i="20"/>
  <c r="EI115" i="20"/>
  <c r="EI124" i="20"/>
  <c r="EI123" i="20"/>
  <c r="EI122" i="20"/>
  <c r="EI120" i="20"/>
  <c r="EI127" i="20"/>
  <c r="EI119" i="20"/>
  <c r="EI113" i="20"/>
  <c r="EI106" i="20"/>
  <c r="EI128" i="20"/>
  <c r="EN112" i="20"/>
  <c r="EN88" i="20"/>
  <c r="EN90" i="20"/>
  <c r="EN117" i="20"/>
  <c r="EN101" i="20"/>
  <c r="EN116" i="20"/>
  <c r="EN109" i="20"/>
  <c r="EN125" i="20"/>
  <c r="EN115" i="20"/>
  <c r="EN114" i="20"/>
  <c r="EN123" i="20"/>
  <c r="EN122" i="20"/>
  <c r="EN124" i="20"/>
  <c r="EN119" i="20"/>
  <c r="EN113" i="20"/>
  <c r="EN106" i="20"/>
  <c r="EN128" i="20"/>
  <c r="EN127" i="20"/>
  <c r="EP112" i="20"/>
  <c r="EP88" i="20"/>
  <c r="EP109" i="20"/>
  <c r="EP90" i="20"/>
  <c r="EP101" i="20"/>
  <c r="EP117" i="20"/>
  <c r="EP115" i="20"/>
  <c r="EP114" i="20"/>
  <c r="EP116" i="20"/>
  <c r="EP125" i="20"/>
  <c r="EP124" i="20"/>
  <c r="EP123" i="20"/>
  <c r="EP122" i="20"/>
  <c r="EP128" i="20"/>
  <c r="EP127" i="20"/>
  <c r="EP119" i="20"/>
  <c r="EP113" i="20"/>
  <c r="EP106" i="20"/>
  <c r="EQ112" i="20"/>
  <c r="EQ88" i="20"/>
  <c r="EQ109" i="20"/>
  <c r="EQ101" i="20"/>
  <c r="EQ117" i="20"/>
  <c r="EQ90" i="20"/>
  <c r="EQ116" i="20"/>
  <c r="EQ114" i="20"/>
  <c r="EQ125" i="20"/>
  <c r="EQ115" i="20"/>
  <c r="EQ124" i="20"/>
  <c r="EQ123" i="20"/>
  <c r="EQ122" i="20"/>
  <c r="EQ127" i="20"/>
  <c r="EQ119" i="20"/>
  <c r="EQ113" i="20"/>
  <c r="EQ106" i="20"/>
  <c r="EQ128" i="20"/>
  <c r="EU112" i="20"/>
  <c r="EU88" i="20"/>
  <c r="EU109" i="20"/>
  <c r="EU90" i="20"/>
  <c r="EU101" i="20"/>
  <c r="EU117" i="20"/>
  <c r="EU116" i="20"/>
  <c r="EU114" i="20"/>
  <c r="EU125" i="20"/>
  <c r="EU115" i="20"/>
  <c r="EU124" i="20"/>
  <c r="EU123" i="20"/>
  <c r="EU122" i="20"/>
  <c r="EU127" i="20"/>
  <c r="EU119" i="20"/>
  <c r="EU113" i="20"/>
  <c r="EU106" i="20"/>
  <c r="EU128" i="20"/>
  <c r="EW112" i="20"/>
  <c r="EW109" i="20"/>
  <c r="EW101" i="20"/>
  <c r="EW88" i="20"/>
  <c r="EW117" i="20"/>
  <c r="EW116" i="20"/>
  <c r="EW90" i="20"/>
  <c r="EW115" i="20"/>
  <c r="EW114" i="20"/>
  <c r="EW125" i="20"/>
  <c r="EW122" i="20"/>
  <c r="EW124" i="20"/>
  <c r="EW123" i="20"/>
  <c r="EW106" i="20"/>
  <c r="EW128" i="20"/>
  <c r="EW127" i="20"/>
  <c r="EW119" i="20"/>
  <c r="EW113" i="20"/>
  <c r="EZ112" i="20"/>
  <c r="EZ88" i="20"/>
  <c r="EZ90" i="20"/>
  <c r="EZ109" i="20"/>
  <c r="EZ101" i="20"/>
  <c r="EZ117" i="20"/>
  <c r="EZ116" i="20"/>
  <c r="EZ125" i="20"/>
  <c r="EZ115" i="20"/>
  <c r="EZ114" i="20"/>
  <c r="EZ123" i="20"/>
  <c r="EZ122" i="20"/>
  <c r="EZ124" i="20"/>
  <c r="EZ119" i="20"/>
  <c r="EZ113" i="20"/>
  <c r="EZ106" i="20"/>
  <c r="EZ128" i="20"/>
  <c r="EZ127" i="20"/>
  <c r="FB112" i="20"/>
  <c r="FB88" i="20"/>
  <c r="FB109" i="20"/>
  <c r="FB101" i="20"/>
  <c r="FB116" i="20"/>
  <c r="FB90" i="20"/>
  <c r="FB117" i="20"/>
  <c r="FB115" i="20"/>
  <c r="FB114" i="20"/>
  <c r="FB125" i="20"/>
  <c r="FB124" i="20"/>
  <c r="FB123" i="20"/>
  <c r="FB122" i="20"/>
  <c r="FB128" i="20"/>
  <c r="FB127" i="20"/>
  <c r="FB119" i="20"/>
  <c r="FB113" i="20"/>
  <c r="FB106" i="20"/>
  <c r="CI112" i="20"/>
  <c r="CI109" i="20"/>
  <c r="CI90" i="20"/>
  <c r="CI101" i="20"/>
  <c r="CI88" i="20"/>
  <c r="CI117" i="20"/>
  <c r="CI114" i="20"/>
  <c r="CI116" i="20"/>
  <c r="CI115" i="20"/>
  <c r="CI124" i="20"/>
  <c r="CI123" i="20"/>
  <c r="CI122" i="20"/>
  <c r="CI125" i="20"/>
  <c r="CI120" i="20"/>
  <c r="CI127" i="20"/>
  <c r="CI119" i="20"/>
  <c r="CI113" i="20"/>
  <c r="CI106" i="20"/>
  <c r="CI128" i="20"/>
  <c r="CE112" i="20"/>
  <c r="CE109" i="20"/>
  <c r="CE90" i="20"/>
  <c r="CE101" i="20"/>
  <c r="CE117" i="20"/>
  <c r="CE88" i="20"/>
  <c r="CE114" i="20"/>
  <c r="CE116" i="20"/>
  <c r="CE115" i="20"/>
  <c r="CE124" i="20"/>
  <c r="CE123" i="20"/>
  <c r="CE122" i="20"/>
  <c r="CE125" i="20"/>
  <c r="CE120" i="20"/>
  <c r="CE127" i="20"/>
  <c r="CE119" i="20"/>
  <c r="CE113" i="20"/>
  <c r="CE106" i="20"/>
  <c r="CE128" i="20"/>
  <c r="CL112" i="20"/>
  <c r="CL88" i="20"/>
  <c r="CL90" i="20"/>
  <c r="CL101" i="20"/>
  <c r="CL109" i="20"/>
  <c r="CL117" i="20"/>
  <c r="CL116" i="20"/>
  <c r="CL115" i="20"/>
  <c r="CL114" i="20"/>
  <c r="CL123" i="20"/>
  <c r="CL122" i="20"/>
  <c r="CL125" i="20"/>
  <c r="CL124" i="20"/>
  <c r="CL119" i="20"/>
  <c r="CL113" i="20"/>
  <c r="CL106" i="20"/>
  <c r="CL128" i="20"/>
  <c r="CL120" i="20"/>
  <c r="CL127" i="20"/>
  <c r="BW112" i="20"/>
  <c r="BW109" i="20"/>
  <c r="BW88" i="20"/>
  <c r="BW101" i="20"/>
  <c r="BW90" i="20"/>
  <c r="BW117" i="20"/>
  <c r="BW114" i="20"/>
  <c r="BW116" i="20"/>
  <c r="BW115" i="20"/>
  <c r="BW124" i="20"/>
  <c r="BW123" i="20"/>
  <c r="BW122" i="20"/>
  <c r="BW125" i="20"/>
  <c r="BW120" i="20"/>
  <c r="BW127" i="20"/>
  <c r="BW119" i="20"/>
  <c r="BW113" i="20"/>
  <c r="BW106" i="20"/>
  <c r="BW128" i="20"/>
  <c r="BE112" i="20"/>
  <c r="BE109" i="20"/>
  <c r="BE88" i="20"/>
  <c r="BE90" i="20"/>
  <c r="BE117" i="20"/>
  <c r="BE101" i="20"/>
  <c r="BE116" i="20"/>
  <c r="BE115" i="20"/>
  <c r="BE114" i="20"/>
  <c r="BE125" i="20"/>
  <c r="BE124" i="20"/>
  <c r="BE123" i="20"/>
  <c r="BE122" i="20"/>
  <c r="BE106" i="20"/>
  <c r="BE128" i="20"/>
  <c r="BE120" i="20"/>
  <c r="BE127" i="20"/>
  <c r="BE119" i="20"/>
  <c r="BE113" i="20"/>
  <c r="BQ112" i="20"/>
  <c r="BQ109" i="20"/>
  <c r="BQ88" i="20"/>
  <c r="BQ117" i="20"/>
  <c r="BQ90" i="20"/>
  <c r="BQ101" i="20"/>
  <c r="BQ116" i="20"/>
  <c r="BQ115" i="20"/>
  <c r="BQ114" i="20"/>
  <c r="BQ122" i="20"/>
  <c r="BQ125" i="20"/>
  <c r="BQ124" i="20"/>
  <c r="BQ123" i="20"/>
  <c r="BQ106" i="20"/>
  <c r="BQ128" i="20"/>
  <c r="BQ120" i="20"/>
  <c r="BQ127" i="20"/>
  <c r="BQ119" i="20"/>
  <c r="BQ113" i="20"/>
  <c r="BX112" i="20"/>
  <c r="BX88" i="20"/>
  <c r="BX90" i="20"/>
  <c r="BX101" i="20"/>
  <c r="BX117" i="20"/>
  <c r="BX109" i="20"/>
  <c r="BX116" i="20"/>
  <c r="BX115" i="20"/>
  <c r="BX114" i="20"/>
  <c r="BX123" i="20"/>
  <c r="BX122" i="20"/>
  <c r="BX125" i="20"/>
  <c r="BX124" i="20"/>
  <c r="BX119" i="20"/>
  <c r="BX113" i="20"/>
  <c r="BX106" i="20"/>
  <c r="BX128" i="20"/>
  <c r="BX120" i="20"/>
  <c r="BX127" i="20"/>
  <c r="BR88" i="20"/>
  <c r="BR109" i="20"/>
  <c r="BR90" i="20"/>
  <c r="BR101" i="20"/>
  <c r="BR117" i="20"/>
  <c r="BR115" i="20"/>
  <c r="BR114" i="20"/>
  <c r="BR116" i="20"/>
  <c r="BR125" i="20"/>
  <c r="BR124" i="20"/>
  <c r="BR123" i="20"/>
  <c r="BR122" i="20"/>
  <c r="BR128" i="20"/>
  <c r="BR120" i="20"/>
  <c r="BR127" i="20"/>
  <c r="BR119" i="20"/>
  <c r="BR113" i="20"/>
  <c r="BR106" i="20"/>
  <c r="BJ88" i="20"/>
  <c r="BJ90" i="20"/>
  <c r="BJ109" i="20"/>
  <c r="BJ101" i="20"/>
  <c r="BJ117" i="20"/>
  <c r="BJ115" i="20"/>
  <c r="BJ114" i="20"/>
  <c r="BJ116" i="20"/>
  <c r="BJ125" i="20"/>
  <c r="BJ124" i="20"/>
  <c r="BJ123" i="20"/>
  <c r="BJ122" i="20"/>
  <c r="BJ128" i="20"/>
  <c r="BJ120" i="20"/>
  <c r="BJ127" i="20"/>
  <c r="BJ119" i="20"/>
  <c r="BJ113" i="20"/>
  <c r="BJ106" i="20"/>
  <c r="BO112" i="20"/>
  <c r="BO109" i="20"/>
  <c r="BO90" i="20"/>
  <c r="BO101" i="20"/>
  <c r="BO117" i="20"/>
  <c r="BO88" i="20"/>
  <c r="BO114" i="20"/>
  <c r="BO116" i="20"/>
  <c r="BO115" i="20"/>
  <c r="BO124" i="20"/>
  <c r="BO123" i="20"/>
  <c r="BO122" i="20"/>
  <c r="BO125" i="20"/>
  <c r="BO120" i="20"/>
  <c r="BO127" i="20"/>
  <c r="BO119" i="20"/>
  <c r="BO113" i="20"/>
  <c r="BO106" i="20"/>
  <c r="BO128" i="20"/>
  <c r="BU112" i="20"/>
  <c r="BU109" i="20"/>
  <c r="BU88" i="20"/>
  <c r="BU90" i="20"/>
  <c r="BU117" i="20"/>
  <c r="BU101" i="20"/>
  <c r="BU116" i="20"/>
  <c r="BU115" i="20"/>
  <c r="BU114" i="20"/>
  <c r="BU122" i="20"/>
  <c r="BU125" i="20"/>
  <c r="BU124" i="20"/>
  <c r="BU123" i="20"/>
  <c r="BU106" i="20"/>
  <c r="BU128" i="20"/>
  <c r="BU120" i="20"/>
  <c r="BU127" i="20"/>
  <c r="BU119" i="20"/>
  <c r="BU113" i="20"/>
  <c r="CR112" i="20"/>
  <c r="CR88" i="20"/>
  <c r="CR90" i="20"/>
  <c r="CR109" i="20"/>
  <c r="CR101" i="20"/>
  <c r="CR117" i="20"/>
  <c r="CR115" i="20"/>
  <c r="CR114" i="20"/>
  <c r="CR116" i="20"/>
  <c r="CR125" i="20"/>
  <c r="CR124" i="20"/>
  <c r="CR123" i="20"/>
  <c r="CR122" i="20"/>
  <c r="CR128" i="20"/>
  <c r="CR120" i="20"/>
  <c r="CR127" i="20"/>
  <c r="CR119" i="20"/>
  <c r="CR113" i="20"/>
  <c r="CR106" i="20"/>
  <c r="CS112" i="20"/>
  <c r="CS109" i="20"/>
  <c r="CS88" i="20"/>
  <c r="CS101" i="20"/>
  <c r="CS117" i="20"/>
  <c r="CS90" i="20"/>
  <c r="CS114" i="20"/>
  <c r="CS116" i="20"/>
  <c r="CS115" i="20"/>
  <c r="CS124" i="20"/>
  <c r="CS123" i="20"/>
  <c r="CS122" i="20"/>
  <c r="CS125" i="20"/>
  <c r="CS120" i="20"/>
  <c r="CS127" i="20"/>
  <c r="CS119" i="20"/>
  <c r="CS113" i="20"/>
  <c r="CS106" i="20"/>
  <c r="CS128" i="20"/>
  <c r="CT112" i="20"/>
  <c r="CT88" i="20"/>
  <c r="CT90" i="20"/>
  <c r="CT101" i="20"/>
  <c r="CT109" i="20"/>
  <c r="CT117" i="20"/>
  <c r="CT116" i="20"/>
  <c r="CT115" i="20"/>
  <c r="CT114" i="20"/>
  <c r="CT123" i="20"/>
  <c r="CT122" i="20"/>
  <c r="CT125" i="20"/>
  <c r="CT124" i="20"/>
  <c r="CT119" i="20"/>
  <c r="CT113" i="20"/>
  <c r="CT106" i="20"/>
  <c r="CT128" i="20"/>
  <c r="CT120" i="20"/>
  <c r="CT127" i="20"/>
  <c r="DB112" i="20"/>
  <c r="DB88" i="20"/>
  <c r="DB90" i="20"/>
  <c r="DB101" i="20"/>
  <c r="DB109" i="20"/>
  <c r="DB117" i="20"/>
  <c r="DB125" i="20"/>
  <c r="DB116" i="20"/>
  <c r="DB115" i="20"/>
  <c r="DB114" i="20"/>
  <c r="DB123" i="20"/>
  <c r="DB122" i="20"/>
  <c r="DB124" i="20"/>
  <c r="DB119" i="20"/>
  <c r="DB113" i="20"/>
  <c r="DB106" i="20"/>
  <c r="DB128" i="20"/>
  <c r="DB120" i="20"/>
  <c r="DB127" i="20"/>
  <c r="DG112" i="20"/>
  <c r="DG109" i="20"/>
  <c r="DG88" i="20"/>
  <c r="DG117" i="20"/>
  <c r="DG90" i="20"/>
  <c r="DG101" i="20"/>
  <c r="DG116" i="20"/>
  <c r="DG115" i="20"/>
  <c r="DG114" i="20"/>
  <c r="DG125" i="20"/>
  <c r="DG122" i="20"/>
  <c r="DG124" i="20"/>
  <c r="DG123" i="20"/>
  <c r="DG106" i="20"/>
  <c r="DG128" i="20"/>
  <c r="DG120" i="20"/>
  <c r="DG127" i="20"/>
  <c r="DG119" i="20"/>
  <c r="DG113" i="20"/>
  <c r="DJ88" i="20"/>
  <c r="DJ90" i="20"/>
  <c r="DJ101" i="20"/>
  <c r="DJ109" i="20"/>
  <c r="DJ117" i="20"/>
  <c r="DJ125" i="20"/>
  <c r="DJ116" i="20"/>
  <c r="DJ115" i="20"/>
  <c r="DJ114" i="20"/>
  <c r="DJ123" i="20"/>
  <c r="DJ122" i="20"/>
  <c r="DJ124" i="20"/>
  <c r="DJ119" i="20"/>
  <c r="DJ113" i="20"/>
  <c r="DJ106" i="20"/>
  <c r="DJ128" i="20"/>
  <c r="DJ120" i="20"/>
  <c r="DJ127" i="20"/>
  <c r="DM112" i="20"/>
  <c r="DM88" i="20"/>
  <c r="DM109" i="20"/>
  <c r="DM90" i="20"/>
  <c r="DM101" i="20"/>
  <c r="DM117" i="20"/>
  <c r="DM114" i="20"/>
  <c r="DM125" i="20"/>
  <c r="DM116" i="20"/>
  <c r="DM115" i="20"/>
  <c r="DM124" i="20"/>
  <c r="DM123" i="20"/>
  <c r="DM122" i="20"/>
  <c r="DM120" i="20"/>
  <c r="DM127" i="20"/>
  <c r="DM119" i="20"/>
  <c r="DM113" i="20"/>
  <c r="DM106" i="20"/>
  <c r="DM128" i="20"/>
  <c r="DR88" i="20"/>
  <c r="DR109" i="20"/>
  <c r="DR90" i="20"/>
  <c r="DR101" i="20"/>
  <c r="DR117" i="20"/>
  <c r="DR115" i="20"/>
  <c r="DR114" i="20"/>
  <c r="DR125" i="20"/>
  <c r="DR116" i="20"/>
  <c r="DR124" i="20"/>
  <c r="DR123" i="20"/>
  <c r="DR122" i="20"/>
  <c r="DR128" i="20"/>
  <c r="DR127" i="20"/>
  <c r="DR120" i="20"/>
  <c r="DR119" i="20"/>
  <c r="DR113" i="20"/>
  <c r="DR106" i="20"/>
  <c r="EA88" i="20"/>
  <c r="EA109" i="20"/>
  <c r="EA101" i="20"/>
  <c r="EA117" i="20"/>
  <c r="EA90" i="20"/>
  <c r="EA114" i="20"/>
  <c r="EA125" i="20"/>
  <c r="EA116" i="20"/>
  <c r="EA115" i="20"/>
  <c r="EA124" i="20"/>
  <c r="EA123" i="20"/>
  <c r="EA122" i="20"/>
  <c r="EA120" i="20"/>
  <c r="EA127" i="20"/>
  <c r="EA119" i="20"/>
  <c r="EA113" i="20"/>
  <c r="EA106" i="20"/>
  <c r="EA128" i="20"/>
  <c r="EL88" i="20"/>
  <c r="EL109" i="20"/>
  <c r="EL101" i="20"/>
  <c r="EL90" i="20"/>
  <c r="EL117" i="20"/>
  <c r="EL115" i="20"/>
  <c r="EL114" i="20"/>
  <c r="EL125" i="20"/>
  <c r="EL116" i="20"/>
  <c r="EL124" i="20"/>
  <c r="EL123" i="20"/>
  <c r="EL122" i="20"/>
  <c r="EL128" i="20"/>
  <c r="EL127" i="20"/>
  <c r="EL120" i="20"/>
  <c r="EL119" i="20"/>
  <c r="EL113" i="20"/>
  <c r="EL106" i="20"/>
  <c r="ET112" i="20"/>
  <c r="ET88" i="20"/>
  <c r="ET109" i="20"/>
  <c r="ET90" i="20"/>
  <c r="ET101" i="20"/>
  <c r="ET117" i="20"/>
  <c r="ET115" i="20"/>
  <c r="ET116" i="20"/>
  <c r="ET114" i="20"/>
  <c r="ET125" i="20"/>
  <c r="ET124" i="20"/>
  <c r="ET123" i="20"/>
  <c r="ET122" i="20"/>
  <c r="ET128" i="20"/>
  <c r="ET127" i="20"/>
  <c r="ET119" i="20"/>
  <c r="ET113" i="20"/>
  <c r="ET106" i="20"/>
  <c r="BR93" i="20"/>
  <c r="BR112" i="20"/>
  <c r="BJ93" i="20"/>
  <c r="BJ112" i="20"/>
  <c r="DJ93" i="20"/>
  <c r="DJ112" i="20"/>
  <c r="DR93" i="20"/>
  <c r="DR112" i="20"/>
  <c r="EA93" i="20"/>
  <c r="EA112" i="20"/>
  <c r="DS93" i="20"/>
  <c r="DS112" i="20"/>
  <c r="DT93" i="20"/>
  <c r="DT112" i="20"/>
  <c r="DU93" i="20"/>
  <c r="DU112" i="20"/>
  <c r="DX93" i="20"/>
  <c r="DX112" i="20"/>
  <c r="EC93" i="20"/>
  <c r="EC112" i="20"/>
  <c r="EE93" i="20"/>
  <c r="EE112" i="20"/>
  <c r="EH93" i="20"/>
  <c r="EH112" i="20"/>
  <c r="DQ93" i="20"/>
  <c r="DQ112" i="20"/>
  <c r="DZ93" i="20"/>
  <c r="DZ112" i="20"/>
  <c r="EJ93" i="20"/>
  <c r="EJ112" i="20"/>
  <c r="EK93" i="20"/>
  <c r="EK112" i="20"/>
  <c r="CC93" i="20"/>
  <c r="CC112" i="20"/>
  <c r="DV93" i="20"/>
  <c r="DV112" i="20"/>
  <c r="DW93" i="20"/>
  <c r="DW112" i="20"/>
  <c r="DY93" i="20"/>
  <c r="DY112" i="20"/>
  <c r="EB93" i="20"/>
  <c r="EB112" i="20"/>
  <c r="ED93" i="20"/>
  <c r="ED112" i="20"/>
  <c r="EF93" i="20"/>
  <c r="EF112" i="20"/>
  <c r="EG93" i="20"/>
  <c r="EG112" i="20"/>
  <c r="EI93" i="20"/>
  <c r="EI112" i="20"/>
  <c r="CC87" i="20"/>
  <c r="CC259" i="20"/>
  <c r="CC77" i="20"/>
  <c r="CC282" i="20"/>
  <c r="CC199" i="20"/>
  <c r="CC151" i="20"/>
  <c r="CC74" i="20"/>
  <c r="CC111" i="20"/>
  <c r="CC265" i="20"/>
  <c r="CC152" i="20"/>
  <c r="CC255" i="20"/>
  <c r="CC177" i="20"/>
  <c r="CC17" i="20"/>
  <c r="CC214" i="20"/>
  <c r="CC274" i="20"/>
  <c r="CC148" i="20"/>
  <c r="CC192" i="20"/>
  <c r="CC75" i="20"/>
  <c r="CC61" i="20"/>
  <c r="CC176" i="20"/>
  <c r="CC48" i="20"/>
  <c r="CC281" i="20"/>
  <c r="CC138" i="20"/>
  <c r="FC294" i="20"/>
  <c r="FC279" i="20"/>
  <c r="FC259" i="20"/>
  <c r="FC231" i="20"/>
  <c r="FC207" i="20"/>
  <c r="FC191" i="20"/>
  <c r="FC176" i="20"/>
  <c r="FC160" i="20"/>
  <c r="FC144" i="20"/>
  <c r="FC86" i="20"/>
  <c r="FC69" i="20"/>
  <c r="FC121" i="20"/>
  <c r="FC30" i="20"/>
  <c r="FC47" i="20"/>
  <c r="FC35" i="20"/>
  <c r="FC19" i="20"/>
  <c r="FC108" i="20"/>
  <c r="FC104" i="20"/>
  <c r="FC50" i="20"/>
  <c r="FC40" i="20"/>
  <c r="FC20" i="20"/>
  <c r="FC270" i="20"/>
  <c r="FC250" i="20"/>
  <c r="FC218" i="20"/>
  <c r="FC198" i="20"/>
  <c r="FC175" i="20"/>
  <c r="FC159" i="20"/>
  <c r="FC139" i="20"/>
  <c r="FC110" i="20"/>
  <c r="FC34" i="20"/>
  <c r="FC292" i="20"/>
  <c r="FC273" i="20"/>
  <c r="FC257" i="20"/>
  <c r="FC233" i="20"/>
  <c r="FC217" i="20"/>
  <c r="FC193" i="20"/>
  <c r="FC174" i="20"/>
  <c r="FC158" i="20"/>
  <c r="FC141" i="20"/>
  <c r="FC84" i="20"/>
  <c r="FC63" i="20"/>
  <c r="FC64" i="20"/>
  <c r="FC111" i="20"/>
  <c r="FC27" i="20"/>
  <c r="FC31" i="20"/>
  <c r="FC6" i="20"/>
  <c r="FC177" i="20"/>
  <c r="FC97" i="20"/>
  <c r="FC68" i="20"/>
  <c r="FC9" i="20"/>
  <c r="FC276" i="20"/>
  <c r="FC256" i="20"/>
  <c r="FC232" i="20"/>
  <c r="FC216" i="20"/>
  <c r="FC192" i="20"/>
  <c r="FC165" i="20"/>
  <c r="FC145" i="20"/>
  <c r="FC137" i="20"/>
  <c r="FC60" i="20"/>
  <c r="FC57" i="20"/>
  <c r="FC21" i="20"/>
  <c r="FC291" i="20"/>
  <c r="FC271" i="20"/>
  <c r="FC255" i="20"/>
  <c r="FC223" i="20"/>
  <c r="FC203" i="20"/>
  <c r="FC187" i="20"/>
  <c r="FC172" i="20"/>
  <c r="FC156" i="20"/>
  <c r="FC143" i="20"/>
  <c r="FC91" i="20"/>
  <c r="FC76" i="20"/>
  <c r="FC85" i="20"/>
  <c r="FC41" i="20"/>
  <c r="FC36" i="20"/>
  <c r="FC32" i="20"/>
  <c r="FC4" i="20"/>
  <c r="FC95" i="20"/>
  <c r="FC81" i="20"/>
  <c r="FC74" i="20"/>
  <c r="FC7" i="20"/>
  <c r="FC293" i="20"/>
  <c r="FC266" i="20"/>
  <c r="FC246" i="20"/>
  <c r="FC214" i="20"/>
  <c r="FC194" i="20"/>
  <c r="FC171" i="20"/>
  <c r="FC155" i="20"/>
  <c r="FC105" i="20"/>
  <c r="FC78" i="20"/>
  <c r="FC53" i="20"/>
  <c r="FC285" i="20"/>
  <c r="FC269" i="20"/>
  <c r="FC253" i="20"/>
  <c r="FC229" i="20"/>
  <c r="FC209" i="20"/>
  <c r="FC189" i="20"/>
  <c r="FC170" i="20"/>
  <c r="FC154" i="20"/>
  <c r="FC93" i="20"/>
  <c r="FC138" i="20"/>
  <c r="FC65" i="20"/>
  <c r="FC62" i="20"/>
  <c r="FC39" i="20"/>
  <c r="FC55" i="20"/>
  <c r="FC10" i="20"/>
  <c r="FC204" i="20"/>
  <c r="FC169" i="20"/>
  <c r="FC142" i="20"/>
  <c r="FC45" i="20"/>
  <c r="FC131" i="20"/>
  <c r="FC272" i="20"/>
  <c r="FC252" i="20"/>
  <c r="FC228" i="20"/>
  <c r="FC212" i="20"/>
  <c r="FC188" i="20"/>
  <c r="FC157" i="20"/>
  <c r="FC92" i="20"/>
  <c r="FC134" i="20"/>
  <c r="FC79" i="20"/>
  <c r="FC43" i="20"/>
  <c r="FC15" i="20"/>
  <c r="FC287" i="20"/>
  <c r="FC267" i="20"/>
  <c r="FC251" i="20"/>
  <c r="FC215" i="20"/>
  <c r="FC199" i="20"/>
  <c r="FC183" i="20"/>
  <c r="FC168" i="20"/>
  <c r="FC152" i="20"/>
  <c r="FC135" i="20"/>
  <c r="FC133" i="20"/>
  <c r="FC126" i="20"/>
  <c r="FC49" i="20"/>
  <c r="FC24" i="20"/>
  <c r="FC17" i="20"/>
  <c r="FC22" i="20"/>
  <c r="FC151" i="20"/>
  <c r="FC89" i="20"/>
  <c r="FC25" i="20"/>
  <c r="FC42" i="20"/>
  <c r="FC18" i="20"/>
  <c r="FC282" i="20"/>
  <c r="FC258" i="20"/>
  <c r="FC234" i="20"/>
  <c r="FC210" i="20"/>
  <c r="FC186" i="20"/>
  <c r="FC167" i="20"/>
  <c r="FC147" i="20"/>
  <c r="FC70" i="20"/>
  <c r="FC58" i="20"/>
  <c r="FC12" i="20"/>
  <c r="FC281" i="20"/>
  <c r="FC265" i="20"/>
  <c r="FC245" i="20"/>
  <c r="FC225" i="20"/>
  <c r="FC205" i="20"/>
  <c r="FC185" i="20"/>
  <c r="FC166" i="20"/>
  <c r="FC150" i="20"/>
  <c r="FC98" i="20"/>
  <c r="FC102" i="20"/>
  <c r="FC100" i="20"/>
  <c r="FC56" i="20"/>
  <c r="FC67" i="20"/>
  <c r="FC38" i="20"/>
  <c r="FC29" i="20"/>
  <c r="FC196" i="20"/>
  <c r="FC161" i="20"/>
  <c r="FC71" i="20"/>
  <c r="FC61" i="20"/>
  <c r="FC284" i="20"/>
  <c r="FC264" i="20"/>
  <c r="FC248" i="20"/>
  <c r="FC224" i="20"/>
  <c r="FC208" i="20"/>
  <c r="FC181" i="20"/>
  <c r="FC153" i="20"/>
  <c r="FC118" i="20"/>
  <c r="FC37" i="20"/>
  <c r="FC77" i="20"/>
  <c r="FC26" i="20"/>
  <c r="FC5" i="20"/>
  <c r="FC283" i="20"/>
  <c r="FC263" i="20"/>
  <c r="FC235" i="20"/>
  <c r="FC211" i="20"/>
  <c r="FC195" i="20"/>
  <c r="FC180" i="20"/>
  <c r="FC164" i="20"/>
  <c r="FC148" i="20"/>
  <c r="FC96" i="20"/>
  <c r="FC136" i="20"/>
  <c r="FC52" i="20"/>
  <c r="FC48" i="20"/>
  <c r="FC28" i="20"/>
  <c r="FC14" i="20"/>
  <c r="FC16" i="20"/>
  <c r="FC132" i="20"/>
  <c r="FC87" i="20"/>
  <c r="FC51" i="20"/>
  <c r="FC33" i="20"/>
  <c r="FC3" i="20"/>
  <c r="FC274" i="20"/>
  <c r="FC254" i="20"/>
  <c r="FC226" i="20"/>
  <c r="FC202" i="20"/>
  <c r="FC182" i="20"/>
  <c r="FC163" i="20"/>
  <c r="FC103" i="20"/>
  <c r="FC99" i="20"/>
  <c r="FC66" i="20"/>
  <c r="FC8" i="20"/>
  <c r="FC277" i="20"/>
  <c r="FC261" i="20"/>
  <c r="FC241" i="20"/>
  <c r="FC221" i="20"/>
  <c r="FC197" i="20"/>
  <c r="FC178" i="20"/>
  <c r="FC162" i="20"/>
  <c r="FC146" i="20"/>
  <c r="FC130" i="20"/>
  <c r="FC44" i="20"/>
  <c r="FC72" i="20"/>
  <c r="FC75" i="20"/>
  <c r="FC80" i="20"/>
  <c r="FC23" i="20"/>
  <c r="FC11" i="20"/>
  <c r="FC184" i="20"/>
  <c r="FC140" i="20"/>
  <c r="FC82" i="20"/>
  <c r="FC54" i="20"/>
  <c r="FC280" i="20"/>
  <c r="FC260" i="20"/>
  <c r="FC240" i="20"/>
  <c r="FC220" i="20"/>
  <c r="FC200" i="20"/>
  <c r="FC173" i="20"/>
  <c r="FC149" i="20"/>
  <c r="FC83" i="20"/>
  <c r="FC46" i="20"/>
  <c r="FC59" i="20"/>
  <c r="FC13" i="20"/>
  <c r="CC215" i="20"/>
  <c r="CC184" i="20"/>
  <c r="CC24" i="20"/>
  <c r="CC10" i="20"/>
  <c r="CC19" i="20"/>
  <c r="CC250" i="20"/>
  <c r="CC98" i="20"/>
  <c r="CC42" i="20"/>
  <c r="CC136" i="20"/>
  <c r="CC273" i="20"/>
  <c r="CC194" i="20"/>
  <c r="CC9" i="20"/>
  <c r="CC160" i="20"/>
  <c r="CC270" i="20"/>
  <c r="CC251" i="20"/>
  <c r="CC223" i="20"/>
  <c r="CC203" i="20"/>
  <c r="CC188" i="20"/>
  <c r="CC173" i="20"/>
  <c r="CC171" i="20"/>
  <c r="CC80" i="20"/>
  <c r="CC167" i="20"/>
  <c r="CC33" i="20"/>
  <c r="CC23" i="20"/>
  <c r="CC6" i="20"/>
  <c r="CC285" i="20"/>
  <c r="CC269" i="20"/>
  <c r="CC229" i="20"/>
  <c r="CC180" i="20"/>
  <c r="CC57" i="20"/>
  <c r="CC32" i="20"/>
  <c r="CC233" i="20"/>
  <c r="CC211" i="20"/>
  <c r="CC195" i="20"/>
  <c r="CC181" i="20"/>
  <c r="CC91" i="20"/>
  <c r="CC63" i="20"/>
  <c r="CC137" i="20"/>
  <c r="CC164" i="20"/>
  <c r="CC59" i="20"/>
  <c r="CC22" i="20"/>
  <c r="CC25" i="20"/>
  <c r="CC277" i="20"/>
  <c r="CC254" i="20"/>
  <c r="CC202" i="20"/>
  <c r="CC172" i="20"/>
  <c r="CC163" i="20"/>
  <c r="FB3" i="20"/>
  <c r="FB46" i="20"/>
  <c r="FB77" i="20"/>
  <c r="FB61" i="20"/>
  <c r="FB287" i="20"/>
  <c r="FB267" i="20"/>
  <c r="FB251" i="20"/>
  <c r="FB215" i="20"/>
  <c r="FB199" i="20"/>
  <c r="FB183" i="20"/>
  <c r="FB168" i="20"/>
  <c r="FB152" i="20"/>
  <c r="FB135" i="20"/>
  <c r="FB133" i="20"/>
  <c r="FB126" i="20"/>
  <c r="FB49" i="20"/>
  <c r="FB24" i="20"/>
  <c r="FB17" i="20"/>
  <c r="FB22" i="20"/>
  <c r="FB200" i="20"/>
  <c r="FB149" i="20"/>
  <c r="FB293" i="20"/>
  <c r="FB266" i="20"/>
  <c r="FB246" i="20"/>
  <c r="FB214" i="20"/>
  <c r="FB194" i="20"/>
  <c r="FB171" i="20"/>
  <c r="FB155" i="20"/>
  <c r="FB103" i="20"/>
  <c r="FB139" i="20"/>
  <c r="FB70" i="20"/>
  <c r="FB25" i="20"/>
  <c r="FB74" i="20"/>
  <c r="FB33" i="20"/>
  <c r="FB7" i="20"/>
  <c r="FB256" i="20"/>
  <c r="FB216" i="20"/>
  <c r="FB140" i="20"/>
  <c r="FB285" i="20"/>
  <c r="FB269" i="20"/>
  <c r="FB253" i="20"/>
  <c r="FB229" i="20"/>
  <c r="FB209" i="20"/>
  <c r="FB189" i="20"/>
  <c r="FB170" i="20"/>
  <c r="FB154" i="20"/>
  <c r="FB93" i="20"/>
  <c r="FB138" i="20"/>
  <c r="FB65" i="20"/>
  <c r="FB62" i="20"/>
  <c r="FB39" i="20"/>
  <c r="FB55" i="20"/>
  <c r="FB10" i="20"/>
  <c r="FB131" i="20"/>
  <c r="FB272" i="20"/>
  <c r="FB188" i="20"/>
  <c r="FB97" i="20"/>
  <c r="FB224" i="20"/>
  <c r="FB192" i="20"/>
  <c r="FB21" i="20"/>
  <c r="FB37" i="20"/>
  <c r="FB82" i="20"/>
  <c r="FB20" i="20"/>
  <c r="FB68" i="20"/>
  <c r="FB79" i="20"/>
  <c r="FB283" i="20"/>
  <c r="FB263" i="20"/>
  <c r="FB235" i="20"/>
  <c r="FB211" i="20"/>
  <c r="FB195" i="20"/>
  <c r="FB180" i="20"/>
  <c r="FB164" i="20"/>
  <c r="FB148" i="20"/>
  <c r="FB96" i="20"/>
  <c r="FB136" i="20"/>
  <c r="FB52" i="20"/>
  <c r="FB48" i="20"/>
  <c r="FB28" i="20"/>
  <c r="FB14" i="20"/>
  <c r="FB16" i="20"/>
  <c r="FB173" i="20"/>
  <c r="FB92" i="20"/>
  <c r="FB282" i="20"/>
  <c r="FB258" i="20"/>
  <c r="FB234" i="20"/>
  <c r="FB210" i="20"/>
  <c r="FB186" i="20"/>
  <c r="FB167" i="20"/>
  <c r="FB151" i="20"/>
  <c r="FB108" i="20"/>
  <c r="FB105" i="20"/>
  <c r="FB99" i="20"/>
  <c r="FB51" i="20"/>
  <c r="FB58" i="20"/>
  <c r="FB40" i="20"/>
  <c r="FB18" i="20"/>
  <c r="FB248" i="20"/>
  <c r="FB196" i="20"/>
  <c r="FB83" i="20"/>
  <c r="FB281" i="20"/>
  <c r="FB265" i="20"/>
  <c r="FB245" i="20"/>
  <c r="FB225" i="20"/>
  <c r="FB205" i="20"/>
  <c r="FB185" i="20"/>
  <c r="FB166" i="20"/>
  <c r="FB150" i="20"/>
  <c r="FB98" i="20"/>
  <c r="FB102" i="20"/>
  <c r="FB100" i="20"/>
  <c r="FB56" i="20"/>
  <c r="FB67" i="20"/>
  <c r="FB38" i="20"/>
  <c r="FB29" i="20"/>
  <c r="FB284" i="20"/>
  <c r="FB264" i="20"/>
  <c r="FB181" i="20"/>
  <c r="FB118" i="20"/>
  <c r="FB220" i="20"/>
  <c r="FB184" i="20"/>
  <c r="FB26" i="20"/>
  <c r="FB54" i="20"/>
  <c r="FB13" i="20"/>
  <c r="FB15" i="20"/>
  <c r="FB294" i="20"/>
  <c r="FB279" i="20"/>
  <c r="FB259" i="20"/>
  <c r="FB231" i="20"/>
  <c r="FB207" i="20"/>
  <c r="FB191" i="20"/>
  <c r="FB176" i="20"/>
  <c r="FB160" i="20"/>
  <c r="FB144" i="20"/>
  <c r="FB86" i="20"/>
  <c r="FB69" i="20"/>
  <c r="FB121" i="20"/>
  <c r="FB30" i="20"/>
  <c r="FB47" i="20"/>
  <c r="FB35" i="20"/>
  <c r="FB19" i="20"/>
  <c r="FB157" i="20"/>
  <c r="FB137" i="20"/>
  <c r="FB274" i="20"/>
  <c r="FB254" i="20"/>
  <c r="FB226" i="20"/>
  <c r="FB202" i="20"/>
  <c r="FB182" i="20"/>
  <c r="FB163" i="20"/>
  <c r="FB147" i="20"/>
  <c r="FB95" i="20"/>
  <c r="FB87" i="20"/>
  <c r="FB81" i="20"/>
  <c r="FB50" i="20"/>
  <c r="FB66" i="20"/>
  <c r="FB34" i="20"/>
  <c r="FB12" i="20"/>
  <c r="FB232" i="20"/>
  <c r="FB177" i="20"/>
  <c r="FB134" i="20"/>
  <c r="FB277" i="20"/>
  <c r="FB261" i="20"/>
  <c r="FB241" i="20"/>
  <c r="FB221" i="20"/>
  <c r="FB197" i="20"/>
  <c r="FB178" i="20"/>
  <c r="FB162" i="20"/>
  <c r="FB146" i="20"/>
  <c r="FB130" i="20"/>
  <c r="FB44" i="20"/>
  <c r="FB72" i="20"/>
  <c r="FB75" i="20"/>
  <c r="FB80" i="20"/>
  <c r="FB23" i="20"/>
  <c r="FB11" i="20"/>
  <c r="FB280" i="20"/>
  <c r="FB260" i="20"/>
  <c r="FB169" i="20"/>
  <c r="FB252" i="20"/>
  <c r="FB212" i="20"/>
  <c r="FB161" i="20"/>
  <c r="FB57" i="20"/>
  <c r="FB59" i="20"/>
  <c r="FB43" i="20"/>
  <c r="FB9" i="20"/>
  <c r="FB291" i="20"/>
  <c r="FB271" i="20"/>
  <c r="FB255" i="20"/>
  <c r="FB223" i="20"/>
  <c r="FB203" i="20"/>
  <c r="FB187" i="20"/>
  <c r="FB172" i="20"/>
  <c r="FB156" i="20"/>
  <c r="FB143" i="20"/>
  <c r="FB91" i="20"/>
  <c r="FB76" i="20"/>
  <c r="FB85" i="20"/>
  <c r="FB41" i="20"/>
  <c r="FB36" i="20"/>
  <c r="FB32" i="20"/>
  <c r="FB4" i="20"/>
  <c r="FB153" i="20"/>
  <c r="FB71" i="20"/>
  <c r="FB270" i="20"/>
  <c r="FB250" i="20"/>
  <c r="FB218" i="20"/>
  <c r="FB198" i="20"/>
  <c r="FB175" i="20"/>
  <c r="FB159" i="20"/>
  <c r="FB132" i="20"/>
  <c r="FB89" i="20"/>
  <c r="FB104" i="20"/>
  <c r="FB110" i="20"/>
  <c r="FB78" i="20"/>
  <c r="FB42" i="20"/>
  <c r="FB53" i="20"/>
  <c r="FB8" i="20"/>
  <c r="FB228" i="20"/>
  <c r="FB165" i="20"/>
  <c r="FB292" i="20"/>
  <c r="FB273" i="20"/>
  <c r="FB257" i="20"/>
  <c r="FB233" i="20"/>
  <c r="FB217" i="20"/>
  <c r="FB193" i="20"/>
  <c r="FB174" i="20"/>
  <c r="FB158" i="20"/>
  <c r="FB141" i="20"/>
  <c r="FB84" i="20"/>
  <c r="FB63" i="20"/>
  <c r="FB64" i="20"/>
  <c r="FB111" i="20"/>
  <c r="FB27" i="20"/>
  <c r="FB31" i="20"/>
  <c r="FB6" i="20"/>
  <c r="FB276" i="20"/>
  <c r="FB204" i="20"/>
  <c r="FB145" i="20"/>
  <c r="FB240" i="20"/>
  <c r="FB208" i="20"/>
  <c r="FB142" i="20"/>
  <c r="FB45" i="20"/>
  <c r="FB60" i="20"/>
  <c r="FB5" i="20"/>
  <c r="CC258" i="20"/>
  <c r="CC226" i="20"/>
  <c r="CC191" i="20"/>
  <c r="CC67" i="20"/>
  <c r="CC14" i="20"/>
  <c r="CC130" i="20"/>
  <c r="CC232" i="20"/>
  <c r="CC210" i="20"/>
  <c r="CC187" i="20"/>
  <c r="CC27" i="20"/>
  <c r="CC58" i="20"/>
  <c r="CC53" i="20"/>
  <c r="CC150" i="20"/>
  <c r="CC261" i="20"/>
  <c r="CC246" i="20"/>
  <c r="CC218" i="20"/>
  <c r="CC198" i="20"/>
  <c r="CC183" i="20"/>
  <c r="CC70" i="20"/>
  <c r="CC30" i="20"/>
  <c r="CC60" i="20"/>
  <c r="CC43" i="20"/>
  <c r="CC26" i="20"/>
  <c r="CC280" i="20"/>
  <c r="FA294" i="20"/>
  <c r="FA279" i="20"/>
  <c r="FA259" i="20"/>
  <c r="FA231" i="20"/>
  <c r="FA207" i="20"/>
  <c r="FA191" i="20"/>
  <c r="FA176" i="20"/>
  <c r="FA160" i="20"/>
  <c r="FA144" i="20"/>
  <c r="FA139" i="20"/>
  <c r="FA126" i="20"/>
  <c r="FA50" i="20"/>
  <c r="FA20" i="20"/>
  <c r="FA212" i="20"/>
  <c r="FA165" i="20"/>
  <c r="FA27" i="20"/>
  <c r="FA270" i="20"/>
  <c r="FA250" i="20"/>
  <c r="FA218" i="20"/>
  <c r="FA198" i="20"/>
  <c r="FA175" i="20"/>
  <c r="FA159" i="20"/>
  <c r="FA132" i="20"/>
  <c r="FA89" i="20"/>
  <c r="FA63" i="20"/>
  <c r="FA85" i="20"/>
  <c r="FA28" i="20"/>
  <c r="FA8" i="20"/>
  <c r="FA220" i="20"/>
  <c r="FA161" i="20"/>
  <c r="FA31" i="20"/>
  <c r="FA281" i="20"/>
  <c r="FA265" i="20"/>
  <c r="FA245" i="20"/>
  <c r="FA225" i="20"/>
  <c r="FA205" i="20"/>
  <c r="FA185" i="20"/>
  <c r="FA166" i="20"/>
  <c r="FA150" i="20"/>
  <c r="FA95" i="20"/>
  <c r="FA44" i="20"/>
  <c r="FA46" i="20"/>
  <c r="FA35" i="20"/>
  <c r="FA252" i="20"/>
  <c r="FA149" i="20"/>
  <c r="FA56" i="20"/>
  <c r="FA284" i="20"/>
  <c r="FA264" i="20"/>
  <c r="FA216" i="20"/>
  <c r="FA153" i="20"/>
  <c r="FA41" i="20"/>
  <c r="FA291" i="20"/>
  <c r="FA271" i="20"/>
  <c r="FA255" i="20"/>
  <c r="FA223" i="20"/>
  <c r="FA203" i="20"/>
  <c r="FA187" i="20"/>
  <c r="FA172" i="20"/>
  <c r="FA156" i="20"/>
  <c r="FA140" i="20"/>
  <c r="FA133" i="20"/>
  <c r="FA37" i="20"/>
  <c r="FA75" i="20"/>
  <c r="FA19" i="20"/>
  <c r="FA204" i="20"/>
  <c r="FA141" i="20"/>
  <c r="FA293" i="20"/>
  <c r="FA266" i="20"/>
  <c r="FA246" i="20"/>
  <c r="FA214" i="20"/>
  <c r="FA194" i="20"/>
  <c r="FA171" i="20"/>
  <c r="FA155" i="20"/>
  <c r="FA143" i="20"/>
  <c r="FA91" i="20"/>
  <c r="FA65" i="20"/>
  <c r="FA49" i="20"/>
  <c r="FA33" i="20"/>
  <c r="FA3" i="20"/>
  <c r="FA208" i="20"/>
  <c r="FA130" i="20"/>
  <c r="FA5" i="20"/>
  <c r="FA277" i="20"/>
  <c r="FA261" i="20"/>
  <c r="FA241" i="20"/>
  <c r="FA221" i="20"/>
  <c r="FA197" i="20"/>
  <c r="FA178" i="20"/>
  <c r="FA162" i="20"/>
  <c r="FA146" i="20"/>
  <c r="FA84" i="20"/>
  <c r="FA71" i="20"/>
  <c r="FA51" i="20"/>
  <c r="FA29" i="20"/>
  <c r="FA200" i="20"/>
  <c r="FA98" i="20"/>
  <c r="FA34" i="20"/>
  <c r="FA280" i="20"/>
  <c r="FA260" i="20"/>
  <c r="FA196" i="20"/>
  <c r="FA145" i="20"/>
  <c r="FA287" i="20"/>
  <c r="FA267" i="20"/>
  <c r="FA251" i="20"/>
  <c r="FA215" i="20"/>
  <c r="FA199" i="20"/>
  <c r="FA183" i="20"/>
  <c r="FA168" i="20"/>
  <c r="FA152" i="20"/>
  <c r="FA97" i="20"/>
  <c r="FA69" i="20"/>
  <c r="FA72" i="20"/>
  <c r="FA24" i="20"/>
  <c r="FA248" i="20"/>
  <c r="FA188" i="20"/>
  <c r="FA76" i="20"/>
  <c r="FA282" i="20"/>
  <c r="FA258" i="20"/>
  <c r="FA234" i="20"/>
  <c r="FA210" i="20"/>
  <c r="FA186" i="20"/>
  <c r="FA167" i="20"/>
  <c r="FA151" i="20"/>
  <c r="FA135" i="20"/>
  <c r="FA138" i="20"/>
  <c r="FA99" i="20"/>
  <c r="FA45" i="20"/>
  <c r="FA22" i="20"/>
  <c r="FA256" i="20"/>
  <c r="FA192" i="20"/>
  <c r="FA134" i="20"/>
  <c r="FA292" i="20"/>
  <c r="FA273" i="20"/>
  <c r="FA257" i="20"/>
  <c r="FA233" i="20"/>
  <c r="FA217" i="20"/>
  <c r="FA193" i="20"/>
  <c r="FA174" i="20"/>
  <c r="FA158" i="20"/>
  <c r="FA93" i="20"/>
  <c r="FA83" i="20"/>
  <c r="FA82" i="20"/>
  <c r="FA48" i="20"/>
  <c r="FA16" i="20"/>
  <c r="FA177" i="20"/>
  <c r="FA142" i="20"/>
  <c r="FA15" i="20"/>
  <c r="FA276" i="20"/>
  <c r="FA240" i="20"/>
  <c r="FA173" i="20"/>
  <c r="FA92" i="20"/>
  <c r="FA283" i="20"/>
  <c r="FA263" i="20"/>
  <c r="FA235" i="20"/>
  <c r="FA211" i="20"/>
  <c r="FA195" i="20"/>
  <c r="FA180" i="20"/>
  <c r="FA164" i="20"/>
  <c r="FA148" i="20"/>
  <c r="FA86" i="20"/>
  <c r="FA70" i="20"/>
  <c r="FA68" i="20"/>
  <c r="FA26" i="20"/>
  <c r="FA228" i="20"/>
  <c r="FA181" i="20"/>
  <c r="FA25" i="20"/>
  <c r="FA274" i="20"/>
  <c r="FA254" i="20"/>
  <c r="FA226" i="20"/>
  <c r="FA202" i="20"/>
  <c r="FA182" i="20"/>
  <c r="FA163" i="20"/>
  <c r="FA147" i="20"/>
  <c r="FA96" i="20"/>
  <c r="FA87" i="20"/>
  <c r="FA52" i="20"/>
  <c r="FA30" i="20"/>
  <c r="FA21" i="20"/>
  <c r="FA224" i="20"/>
  <c r="FA184" i="20"/>
  <c r="FA121" i="20"/>
  <c r="FA285" i="20"/>
  <c r="FA269" i="20"/>
  <c r="FA253" i="20"/>
  <c r="FA229" i="20"/>
  <c r="FA209" i="20"/>
  <c r="FA189" i="20"/>
  <c r="FA170" i="20"/>
  <c r="FA154" i="20"/>
  <c r="FA108" i="20"/>
  <c r="FA137" i="20"/>
  <c r="FA100" i="20"/>
  <c r="FA80" i="20"/>
  <c r="FA6" i="20"/>
  <c r="FA169" i="20"/>
  <c r="FA136" i="20"/>
  <c r="FA131" i="20"/>
  <c r="FA272" i="20"/>
  <c r="FA232" i="20"/>
  <c r="FA157" i="20"/>
  <c r="FA81" i="20"/>
  <c r="CC168" i="20"/>
  <c r="CC68" i="20"/>
  <c r="CC165" i="20"/>
  <c r="CC20" i="20"/>
  <c r="CC272" i="20"/>
  <c r="CC121" i="20"/>
  <c r="CC83" i="20"/>
  <c r="CC260" i="20"/>
  <c r="CC4" i="20"/>
  <c r="CC284" i="20"/>
  <c r="CC253" i="20"/>
  <c r="CC34" i="20"/>
  <c r="CC11" i="20"/>
  <c r="CC149" i="20"/>
  <c r="CC276" i="20"/>
  <c r="CC241" i="20"/>
  <c r="EZ294" i="20"/>
  <c r="EZ279" i="20"/>
  <c r="EZ259" i="20"/>
  <c r="EZ231" i="20"/>
  <c r="EZ207" i="20"/>
  <c r="EZ191" i="20"/>
  <c r="EZ176" i="20"/>
  <c r="EZ160" i="20"/>
  <c r="EZ144" i="20"/>
  <c r="EZ86" i="20"/>
  <c r="EZ60" i="20"/>
  <c r="EZ47" i="20"/>
  <c r="EZ57" i="20"/>
  <c r="EZ4" i="20"/>
  <c r="EZ240" i="20"/>
  <c r="EZ173" i="20"/>
  <c r="EZ92" i="20"/>
  <c r="EZ55" i="20"/>
  <c r="EZ270" i="20"/>
  <c r="EZ250" i="20"/>
  <c r="EZ218" i="20"/>
  <c r="EZ198" i="20"/>
  <c r="EZ175" i="20"/>
  <c r="EZ159" i="20"/>
  <c r="EZ132" i="20"/>
  <c r="EZ89" i="20"/>
  <c r="EZ87" i="20"/>
  <c r="EZ78" i="20"/>
  <c r="EZ38" i="20"/>
  <c r="EZ22" i="20"/>
  <c r="EZ169" i="20"/>
  <c r="EZ62" i="20"/>
  <c r="EZ285" i="20"/>
  <c r="EZ269" i="20"/>
  <c r="EZ253" i="20"/>
  <c r="EZ229" i="20"/>
  <c r="EZ209" i="20"/>
  <c r="EZ189" i="20"/>
  <c r="EZ170" i="20"/>
  <c r="EZ154" i="20"/>
  <c r="EZ93" i="20"/>
  <c r="EZ138" i="20"/>
  <c r="EZ126" i="20"/>
  <c r="EZ45" i="20"/>
  <c r="EZ248" i="20"/>
  <c r="EZ200" i="20"/>
  <c r="EZ134" i="20"/>
  <c r="EZ131" i="20"/>
  <c r="EZ272" i="20"/>
  <c r="EZ252" i="20"/>
  <c r="EZ192" i="20"/>
  <c r="EZ76" i="20"/>
  <c r="EZ67" i="20"/>
  <c r="EZ185" i="20"/>
  <c r="EZ150" i="20"/>
  <c r="EZ64" i="20"/>
  <c r="EZ68" i="20"/>
  <c r="EZ228" i="20"/>
  <c r="EZ36" i="20"/>
  <c r="EZ291" i="20"/>
  <c r="EZ271" i="20"/>
  <c r="EZ255" i="20"/>
  <c r="EZ223" i="20"/>
  <c r="EZ203" i="20"/>
  <c r="EZ187" i="20"/>
  <c r="EZ172" i="20"/>
  <c r="EZ156" i="20"/>
  <c r="EZ140" i="20"/>
  <c r="EZ142" i="20"/>
  <c r="EZ69" i="20"/>
  <c r="EZ85" i="20"/>
  <c r="EZ17" i="20"/>
  <c r="EZ12" i="20"/>
  <c r="EZ224" i="20"/>
  <c r="EZ157" i="20"/>
  <c r="EZ133" i="20"/>
  <c r="EZ293" i="20"/>
  <c r="EZ266" i="20"/>
  <c r="EZ246" i="20"/>
  <c r="EZ214" i="20"/>
  <c r="EZ194" i="20"/>
  <c r="EZ171" i="20"/>
  <c r="EZ155" i="20"/>
  <c r="EZ143" i="20"/>
  <c r="EZ105" i="20"/>
  <c r="EZ63" i="20"/>
  <c r="EZ77" i="20"/>
  <c r="EZ66" i="20"/>
  <c r="EZ9" i="20"/>
  <c r="EZ149" i="20"/>
  <c r="EZ104" i="20"/>
  <c r="EZ13" i="20"/>
  <c r="EZ281" i="20"/>
  <c r="EZ265" i="20"/>
  <c r="EZ245" i="20"/>
  <c r="EZ225" i="20"/>
  <c r="EZ287" i="20"/>
  <c r="EZ267" i="20"/>
  <c r="EZ251" i="20"/>
  <c r="EZ215" i="20"/>
  <c r="EZ199" i="20"/>
  <c r="EZ183" i="20"/>
  <c r="EZ168" i="20"/>
  <c r="EZ152" i="20"/>
  <c r="EZ118" i="20"/>
  <c r="EZ102" i="20"/>
  <c r="EZ70" i="20"/>
  <c r="EZ61" i="20"/>
  <c r="EZ18" i="20"/>
  <c r="EZ58" i="20"/>
  <c r="EZ216" i="20"/>
  <c r="EZ153" i="20"/>
  <c r="EZ136" i="20"/>
  <c r="EZ282" i="20"/>
  <c r="EZ258" i="20"/>
  <c r="EZ234" i="20"/>
  <c r="EZ210" i="20"/>
  <c r="EZ186" i="20"/>
  <c r="EZ167" i="20"/>
  <c r="EZ151" i="20"/>
  <c r="EZ135" i="20"/>
  <c r="EZ139" i="20"/>
  <c r="EZ23" i="20"/>
  <c r="EZ49" i="20"/>
  <c r="EZ54" i="20"/>
  <c r="EZ188" i="20"/>
  <c r="EZ98" i="20"/>
  <c r="EZ100" i="20"/>
  <c r="EZ10" i="20"/>
  <c r="EZ277" i="20"/>
  <c r="EZ261" i="20"/>
  <c r="EZ241" i="20"/>
  <c r="EZ221" i="20"/>
  <c r="EZ197" i="20"/>
  <c r="EZ178" i="20"/>
  <c r="EZ162" i="20"/>
  <c r="EZ146" i="20"/>
  <c r="EZ95" i="20"/>
  <c r="EZ44" i="20"/>
  <c r="EZ42" i="20"/>
  <c r="EZ32" i="20"/>
  <c r="EZ220" i="20"/>
  <c r="EZ161" i="20"/>
  <c r="EZ40" i="20"/>
  <c r="EZ280" i="20"/>
  <c r="EZ260" i="20"/>
  <c r="EZ212" i="20"/>
  <c r="EZ165" i="20"/>
  <c r="EZ48" i="20"/>
  <c r="EZ205" i="20"/>
  <c r="EZ108" i="20"/>
  <c r="EZ46" i="20"/>
  <c r="EZ177" i="20"/>
  <c r="EZ284" i="20"/>
  <c r="EZ283" i="20"/>
  <c r="EZ263" i="20"/>
  <c r="EZ235" i="20"/>
  <c r="EZ211" i="20"/>
  <c r="EZ195" i="20"/>
  <c r="EZ180" i="20"/>
  <c r="EZ164" i="20"/>
  <c r="EZ148" i="20"/>
  <c r="EZ97" i="20"/>
  <c r="EZ137" i="20"/>
  <c r="EZ110" i="20"/>
  <c r="EZ14" i="20"/>
  <c r="EZ20" i="20"/>
  <c r="EZ53" i="20"/>
  <c r="EZ196" i="20"/>
  <c r="EZ145" i="20"/>
  <c r="EZ39" i="20"/>
  <c r="EZ274" i="20"/>
  <c r="EZ254" i="20"/>
  <c r="EZ226" i="20"/>
  <c r="EZ202" i="20"/>
  <c r="EZ182" i="20"/>
  <c r="EZ163" i="20"/>
  <c r="EZ147" i="20"/>
  <c r="EZ96" i="20"/>
  <c r="EZ83" i="20"/>
  <c r="EZ79" i="20"/>
  <c r="EZ74" i="20"/>
  <c r="EZ7" i="20"/>
  <c r="EZ181" i="20"/>
  <c r="EZ84" i="20"/>
  <c r="EZ121" i="20"/>
  <c r="EZ292" i="20"/>
  <c r="EZ273" i="20"/>
  <c r="EZ257" i="20"/>
  <c r="EZ233" i="20"/>
  <c r="EZ217" i="20"/>
  <c r="EZ193" i="20"/>
  <c r="EZ174" i="20"/>
  <c r="EZ158" i="20"/>
  <c r="EZ103" i="20"/>
  <c r="EZ91" i="20"/>
  <c r="EZ71" i="20"/>
  <c r="EZ43" i="20"/>
  <c r="EZ11" i="20"/>
  <c r="EZ208" i="20"/>
  <c r="EZ130" i="20"/>
  <c r="EZ5" i="20"/>
  <c r="EZ276" i="20"/>
  <c r="EZ256" i="20"/>
  <c r="EZ204" i="20"/>
  <c r="EZ141" i="20"/>
  <c r="EZ59" i="20"/>
  <c r="EZ166" i="20"/>
  <c r="EZ111" i="20"/>
  <c r="EZ232" i="20"/>
  <c r="EZ264" i="20"/>
  <c r="EZ184" i="20"/>
  <c r="CC264" i="20"/>
  <c r="CC235" i="20"/>
  <c r="CC231" i="20"/>
  <c r="CC245" i="20"/>
  <c r="CC228" i="20"/>
  <c r="CC257" i="20"/>
  <c r="CC86" i="20"/>
  <c r="CC209" i="20"/>
  <c r="EY283" i="20"/>
  <c r="EY263" i="20"/>
  <c r="EY235" i="20"/>
  <c r="EY211" i="20"/>
  <c r="EY195" i="20"/>
  <c r="EY180" i="20"/>
  <c r="EY164" i="20"/>
  <c r="EY148" i="20"/>
  <c r="EY97" i="20"/>
  <c r="EY82" i="20"/>
  <c r="EY60" i="20"/>
  <c r="EY27" i="20"/>
  <c r="EY33" i="20"/>
  <c r="EY34" i="20"/>
  <c r="EY29" i="20"/>
  <c r="EY74" i="20"/>
  <c r="EY41" i="20"/>
  <c r="EY32" i="20"/>
  <c r="EY248" i="20"/>
  <c r="EY204" i="20"/>
  <c r="EY274" i="20"/>
  <c r="EY254" i="20"/>
  <c r="EY226" i="20"/>
  <c r="EY202" i="20"/>
  <c r="EY182" i="20"/>
  <c r="EY163" i="20"/>
  <c r="EY147" i="20"/>
  <c r="EY96" i="20"/>
  <c r="EY83" i="20"/>
  <c r="EY87" i="20"/>
  <c r="EY79" i="20"/>
  <c r="EY54" i="20"/>
  <c r="EY12" i="20"/>
  <c r="EY46" i="20"/>
  <c r="EY256" i="20"/>
  <c r="EY292" i="20"/>
  <c r="EY273" i="20"/>
  <c r="EY257" i="20"/>
  <c r="EY233" i="20"/>
  <c r="EY217" i="20"/>
  <c r="EY193" i="20"/>
  <c r="EY174" i="20"/>
  <c r="EY158" i="20"/>
  <c r="EY103" i="20"/>
  <c r="EY52" i="20"/>
  <c r="EY71" i="20"/>
  <c r="EY24" i="20"/>
  <c r="EY260" i="20"/>
  <c r="EY192" i="20"/>
  <c r="EY280" i="20"/>
  <c r="EY200" i="20"/>
  <c r="EY65" i="20"/>
  <c r="EY55" i="20"/>
  <c r="EY145" i="20"/>
  <c r="EY121" i="20"/>
  <c r="EY173" i="20"/>
  <c r="EY104" i="20"/>
  <c r="EY181" i="20"/>
  <c r="EY62" i="20"/>
  <c r="EY67" i="20"/>
  <c r="EY294" i="20"/>
  <c r="EY279" i="20"/>
  <c r="EY259" i="20"/>
  <c r="EY231" i="20"/>
  <c r="EY207" i="20"/>
  <c r="EY191" i="20"/>
  <c r="EY176" i="20"/>
  <c r="EY160" i="20"/>
  <c r="EY144" i="20"/>
  <c r="EY86" i="20"/>
  <c r="EY72" i="20"/>
  <c r="EY69" i="20"/>
  <c r="EY47" i="20"/>
  <c r="EY61" i="20"/>
  <c r="EY17" i="20"/>
  <c r="EY19" i="20"/>
  <c r="EY38" i="20"/>
  <c r="EY81" i="20"/>
  <c r="EY21" i="20"/>
  <c r="EY224" i="20"/>
  <c r="EY188" i="20"/>
  <c r="EY270" i="20"/>
  <c r="EY250" i="20"/>
  <c r="EY218" i="20"/>
  <c r="EY198" i="20"/>
  <c r="EY175" i="20"/>
  <c r="EY159" i="20"/>
  <c r="EY132" i="20"/>
  <c r="EY89" i="20"/>
  <c r="EY37" i="20"/>
  <c r="EY63" i="20"/>
  <c r="EY78" i="20"/>
  <c r="EY31" i="20"/>
  <c r="EY8" i="20"/>
  <c r="EY111" i="20"/>
  <c r="EY232" i="20"/>
  <c r="EY285" i="20"/>
  <c r="EY269" i="20"/>
  <c r="EY253" i="20"/>
  <c r="EY229" i="20"/>
  <c r="EY209" i="20"/>
  <c r="EY189" i="20"/>
  <c r="EY170" i="20"/>
  <c r="EY154" i="20"/>
  <c r="EY93" i="20"/>
  <c r="EY91" i="20"/>
  <c r="EY126" i="20"/>
  <c r="EY58" i="20"/>
  <c r="EY240" i="20"/>
  <c r="EY184" i="20"/>
  <c r="EY276" i="20"/>
  <c r="EY165" i="20"/>
  <c r="EY136" i="20"/>
  <c r="EY16" i="20"/>
  <c r="EY130" i="20"/>
  <c r="EY59" i="20"/>
  <c r="EY157" i="20"/>
  <c r="EY76" i="20"/>
  <c r="EY169" i="20"/>
  <c r="EY50" i="20"/>
  <c r="EY10" i="20"/>
  <c r="EY291" i="20"/>
  <c r="EY271" i="20"/>
  <c r="EY255" i="20"/>
  <c r="EY223" i="20"/>
  <c r="EY203" i="20"/>
  <c r="EY187" i="20"/>
  <c r="EY172" i="20"/>
  <c r="EY156" i="20"/>
  <c r="EY140" i="20"/>
  <c r="EY142" i="20"/>
  <c r="EY137" i="20"/>
  <c r="EY70" i="20"/>
  <c r="EY85" i="20"/>
  <c r="EY14" i="20"/>
  <c r="EY18" i="20"/>
  <c r="EY5" i="20"/>
  <c r="EY66" i="20"/>
  <c r="EY43" i="20"/>
  <c r="EY6" i="20"/>
  <c r="EY220" i="20"/>
  <c r="EY293" i="20"/>
  <c r="EY266" i="20"/>
  <c r="EY246" i="20"/>
  <c r="EY214" i="20"/>
  <c r="EY194" i="20"/>
  <c r="EY171" i="20"/>
  <c r="EY155" i="20"/>
  <c r="EY143" i="20"/>
  <c r="EY105" i="20"/>
  <c r="EY51" i="20"/>
  <c r="EY23" i="20"/>
  <c r="EY49" i="20"/>
  <c r="EY7" i="20"/>
  <c r="EY56" i="20"/>
  <c r="EY35" i="20"/>
  <c r="EY216" i="20"/>
  <c r="EY281" i="20"/>
  <c r="EY265" i="20"/>
  <c r="EY245" i="20"/>
  <c r="EY225" i="20"/>
  <c r="EY205" i="20"/>
  <c r="EY185" i="20"/>
  <c r="EY166" i="20"/>
  <c r="EY150" i="20"/>
  <c r="EY108" i="20"/>
  <c r="EY138" i="20"/>
  <c r="EY75" i="20"/>
  <c r="EY9" i="20"/>
  <c r="EY228" i="20"/>
  <c r="EY131" i="20"/>
  <c r="EY272" i="20"/>
  <c r="EY149" i="20"/>
  <c r="EY100" i="20"/>
  <c r="EY177" i="20"/>
  <c r="EY133" i="20"/>
  <c r="EY26" i="20"/>
  <c r="EY141" i="20"/>
  <c r="EY68" i="20"/>
  <c r="EY153" i="20"/>
  <c r="EY39" i="20"/>
  <c r="EY13" i="20"/>
  <c r="EY287" i="20"/>
  <c r="EY267" i="20"/>
  <c r="EY251" i="20"/>
  <c r="EY215" i="20"/>
  <c r="EY199" i="20"/>
  <c r="EY183" i="20"/>
  <c r="EY168" i="20"/>
  <c r="EY152" i="20"/>
  <c r="EY118" i="20"/>
  <c r="EY102" i="20"/>
  <c r="EY25" i="20"/>
  <c r="EY110" i="20"/>
  <c r="EY28" i="20"/>
  <c r="EY57" i="20"/>
  <c r="EY20" i="20"/>
  <c r="EY77" i="20"/>
  <c r="EY3" i="20"/>
  <c r="EY45" i="20"/>
  <c r="EY264" i="20"/>
  <c r="EY212" i="20"/>
  <c r="EY282" i="20"/>
  <c r="EY258" i="20"/>
  <c r="EY234" i="20"/>
  <c r="EY210" i="20"/>
  <c r="EY186" i="20"/>
  <c r="EY167" i="20"/>
  <c r="EY151" i="20"/>
  <c r="EY135" i="20"/>
  <c r="EY139" i="20"/>
  <c r="EY99" i="20"/>
  <c r="EY30" i="20"/>
  <c r="EY80" i="20"/>
  <c r="EY22" i="20"/>
  <c r="EY44" i="20"/>
  <c r="EY53" i="20"/>
  <c r="EY196" i="20"/>
  <c r="EY277" i="20"/>
  <c r="EY261" i="20"/>
  <c r="EY241" i="20"/>
  <c r="EY221" i="20"/>
  <c r="EY197" i="20"/>
  <c r="EY178" i="20"/>
  <c r="EY162" i="20"/>
  <c r="EY146" i="20"/>
  <c r="EY95" i="20"/>
  <c r="EY64" i="20"/>
  <c r="EY42" i="20"/>
  <c r="EY11" i="20"/>
  <c r="EY208" i="20"/>
  <c r="EY284" i="20"/>
  <c r="EY252" i="20"/>
  <c r="EY98" i="20"/>
  <c r="EY48" i="20"/>
  <c r="EY161" i="20"/>
  <c r="EY134" i="20"/>
  <c r="EY15" i="20"/>
  <c r="EY84" i="20"/>
  <c r="EY40" i="20"/>
  <c r="EY92" i="20"/>
  <c r="EY36" i="20"/>
  <c r="EY4" i="20"/>
  <c r="CC72" i="20"/>
  <c r="EX281" i="20"/>
  <c r="EX265" i="20"/>
  <c r="EX245" i="20"/>
  <c r="EX225" i="20"/>
  <c r="EX205" i="20"/>
  <c r="EX185" i="20"/>
  <c r="EX166" i="20"/>
  <c r="EX150" i="20"/>
  <c r="EX83" i="20"/>
  <c r="EX134" i="20"/>
  <c r="EX33" i="20"/>
  <c r="EX55" i="20"/>
  <c r="EX19" i="20"/>
  <c r="EX81" i="20"/>
  <c r="EX282" i="20"/>
  <c r="EX202" i="20"/>
  <c r="EX280" i="20"/>
  <c r="EX260" i="20"/>
  <c r="EX240" i="20"/>
  <c r="EX220" i="20"/>
  <c r="EX204" i="20"/>
  <c r="EX188" i="20"/>
  <c r="EX173" i="20"/>
  <c r="EX157" i="20"/>
  <c r="EX103" i="20"/>
  <c r="EX64" i="20"/>
  <c r="EX23" i="20"/>
  <c r="EX74" i="20"/>
  <c r="EX34" i="20"/>
  <c r="EX8" i="20"/>
  <c r="EX60" i="20"/>
  <c r="EX270" i="20"/>
  <c r="EX198" i="20"/>
  <c r="EX291" i="20"/>
  <c r="EX271" i="20"/>
  <c r="EX255" i="20"/>
  <c r="EX223" i="20"/>
  <c r="EX203" i="20"/>
  <c r="EX187" i="20"/>
  <c r="EX172" i="20"/>
  <c r="EX156" i="20"/>
  <c r="EX141" i="20"/>
  <c r="EX102" i="20"/>
  <c r="EX36" i="20"/>
  <c r="EX250" i="20"/>
  <c r="EX171" i="20"/>
  <c r="EX218" i="20"/>
  <c r="EX82" i="20"/>
  <c r="EX35" i="20"/>
  <c r="EX44" i="20"/>
  <c r="EX62" i="20"/>
  <c r="EX16" i="20"/>
  <c r="EX39" i="20"/>
  <c r="EX277" i="20"/>
  <c r="EX261" i="20"/>
  <c r="EX241" i="20"/>
  <c r="EX221" i="20"/>
  <c r="EX197" i="20"/>
  <c r="EX178" i="20"/>
  <c r="EX162" i="20"/>
  <c r="EX146" i="20"/>
  <c r="EX37" i="20"/>
  <c r="EX110" i="20"/>
  <c r="EX61" i="20"/>
  <c r="EX26" i="20"/>
  <c r="EX4" i="20"/>
  <c r="EX80" i="20"/>
  <c r="EX258" i="20"/>
  <c r="EX186" i="20"/>
  <c r="EX276" i="20"/>
  <c r="EX256" i="20"/>
  <c r="EX232" i="20"/>
  <c r="EX216" i="20"/>
  <c r="EX200" i="20"/>
  <c r="EX184" i="20"/>
  <c r="EX169" i="20"/>
  <c r="EX153" i="20"/>
  <c r="EX143" i="20"/>
  <c r="EX41" i="20"/>
  <c r="EX30" i="20"/>
  <c r="EX38" i="20"/>
  <c r="EX31" i="20"/>
  <c r="EX3" i="20"/>
  <c r="EX7" i="20"/>
  <c r="EX266" i="20"/>
  <c r="EX182" i="20"/>
  <c r="EX287" i="20"/>
  <c r="EX267" i="20"/>
  <c r="EX251" i="20"/>
  <c r="EX215" i="20"/>
  <c r="EX199" i="20"/>
  <c r="EX183" i="20"/>
  <c r="EX168" i="20"/>
  <c r="EX152" i="20"/>
  <c r="EX140" i="20"/>
  <c r="EX104" i="20"/>
  <c r="EX24" i="20"/>
  <c r="EX234" i="20"/>
  <c r="EX293" i="20"/>
  <c r="EX163" i="20"/>
  <c r="EX136" i="20"/>
  <c r="EX15" i="20"/>
  <c r="EX58" i="20"/>
  <c r="EX137" i="20"/>
  <c r="EX147" i="20"/>
  <c r="EX59" i="20"/>
  <c r="EX292" i="20"/>
  <c r="EX273" i="20"/>
  <c r="EX257" i="20"/>
  <c r="EX233" i="20"/>
  <c r="EX217" i="20"/>
  <c r="EX193" i="20"/>
  <c r="EX174" i="20"/>
  <c r="EX158" i="20"/>
  <c r="EX52" i="20"/>
  <c r="EX51" i="20"/>
  <c r="EX79" i="20"/>
  <c r="EX40" i="20"/>
  <c r="EX53" i="20"/>
  <c r="EX65" i="20"/>
  <c r="EX54" i="20"/>
  <c r="EX226" i="20"/>
  <c r="EX131" i="20"/>
  <c r="EX272" i="20"/>
  <c r="EX252" i="20"/>
  <c r="EX228" i="20"/>
  <c r="EX212" i="20"/>
  <c r="EX196" i="20"/>
  <c r="EX181" i="20"/>
  <c r="EX165" i="20"/>
  <c r="EX149" i="20"/>
  <c r="EX130" i="20"/>
  <c r="EX56" i="20"/>
  <c r="EX47" i="20"/>
  <c r="EX14" i="20"/>
  <c r="EX18" i="20"/>
  <c r="EX105" i="20"/>
  <c r="EX21" i="20"/>
  <c r="EX246" i="20"/>
  <c r="EX167" i="20"/>
  <c r="EX283" i="20"/>
  <c r="EX263" i="20"/>
  <c r="EX235" i="20"/>
  <c r="EX211" i="20"/>
  <c r="EX195" i="20"/>
  <c r="EX180" i="20"/>
  <c r="EX164" i="20"/>
  <c r="EX148" i="20"/>
  <c r="EX118" i="20"/>
  <c r="EX126" i="20"/>
  <c r="EX111" i="20"/>
  <c r="EX194" i="20"/>
  <c r="EX274" i="20"/>
  <c r="EX159" i="20"/>
  <c r="EX75" i="20"/>
  <c r="EX155" i="20"/>
  <c r="EX32" i="20"/>
  <c r="EX28" i="20"/>
  <c r="EX135" i="20"/>
  <c r="EX285" i="20"/>
  <c r="EX269" i="20"/>
  <c r="EX253" i="20"/>
  <c r="EX229" i="20"/>
  <c r="EX209" i="20"/>
  <c r="EX189" i="20"/>
  <c r="EX170" i="20"/>
  <c r="EX154" i="20"/>
  <c r="EX138" i="20"/>
  <c r="EX25" i="20"/>
  <c r="EX77" i="20"/>
  <c r="EX67" i="20"/>
  <c r="EX29" i="20"/>
  <c r="EX50" i="20"/>
  <c r="EX6" i="20"/>
  <c r="EX214" i="20"/>
  <c r="EX284" i="20"/>
  <c r="EX264" i="20"/>
  <c r="EX248" i="20"/>
  <c r="EX224" i="20"/>
  <c r="EX208" i="20"/>
  <c r="EX192" i="20"/>
  <c r="EX177" i="20"/>
  <c r="EX161" i="20"/>
  <c r="EX145" i="20"/>
  <c r="EX142" i="20"/>
  <c r="EX99" i="20"/>
  <c r="EX43" i="20"/>
  <c r="EX57" i="20"/>
  <c r="EX12" i="20"/>
  <c r="EX133" i="20"/>
  <c r="EX11" i="20"/>
  <c r="EX210" i="20"/>
  <c r="EX294" i="20"/>
  <c r="EX279" i="20"/>
  <c r="EX259" i="20"/>
  <c r="EX231" i="20"/>
  <c r="EX207" i="20"/>
  <c r="EX191" i="20"/>
  <c r="EX176" i="20"/>
  <c r="EX160" i="20"/>
  <c r="EX144" i="20"/>
  <c r="EX89" i="20"/>
  <c r="EX78" i="20"/>
  <c r="EX66" i="20"/>
  <c r="EX175" i="20"/>
  <c r="EX254" i="20"/>
  <c r="EX132" i="20"/>
  <c r="EX42" i="20"/>
  <c r="EX72" i="20"/>
  <c r="EX151" i="20"/>
  <c r="EX9" i="20"/>
  <c r="EX139" i="20"/>
  <c r="BT92" i="20"/>
  <c r="BT93" i="20"/>
  <c r="BM92" i="20"/>
  <c r="BM93" i="20"/>
  <c r="CN92" i="20"/>
  <c r="CN93" i="20"/>
  <c r="CF92" i="20"/>
  <c r="CF93" i="20"/>
  <c r="BH92" i="20"/>
  <c r="BH93" i="20"/>
  <c r="CU92" i="20"/>
  <c r="CU93" i="20"/>
  <c r="CY92" i="20"/>
  <c r="CY93" i="20"/>
  <c r="DA92" i="20"/>
  <c r="DA93" i="20"/>
  <c r="DI92" i="20"/>
  <c r="DI93" i="20"/>
  <c r="DK92" i="20"/>
  <c r="DK93" i="20"/>
  <c r="DN92" i="20"/>
  <c r="DN93" i="20"/>
  <c r="ET92" i="20"/>
  <c r="ET93" i="20"/>
  <c r="BF92" i="20"/>
  <c r="BF93" i="20"/>
  <c r="CO92" i="20"/>
  <c r="CO93" i="20"/>
  <c r="BL92" i="20"/>
  <c r="BL93" i="20"/>
  <c r="CD92" i="20"/>
  <c r="CD93" i="20"/>
  <c r="BS92" i="20"/>
  <c r="BS93" i="20"/>
  <c r="BP92" i="20"/>
  <c r="BP93" i="20"/>
  <c r="CH92" i="20"/>
  <c r="CH93" i="20"/>
  <c r="BY92" i="20"/>
  <c r="BY93" i="20"/>
  <c r="CQ92" i="20"/>
  <c r="CQ93" i="20"/>
  <c r="CV92" i="20"/>
  <c r="CV93" i="20"/>
  <c r="CX92" i="20"/>
  <c r="CX93" i="20"/>
  <c r="DC92" i="20"/>
  <c r="DC93" i="20"/>
  <c r="DD92" i="20"/>
  <c r="DD93" i="20"/>
  <c r="DF92" i="20"/>
  <c r="DF93" i="20"/>
  <c r="GC92" i="20"/>
  <c r="GC93" i="20"/>
  <c r="ER92" i="20"/>
  <c r="ER93" i="20"/>
  <c r="BK92" i="20"/>
  <c r="BK93" i="20"/>
  <c r="CA92" i="20"/>
  <c r="CA93" i="20"/>
  <c r="CB92" i="20"/>
  <c r="CB93" i="20"/>
  <c r="CM92" i="20"/>
  <c r="CM93" i="20"/>
  <c r="BV92" i="20"/>
  <c r="BV93" i="20"/>
  <c r="CG92" i="20"/>
  <c r="CG93" i="20"/>
  <c r="BN92" i="20"/>
  <c r="BN93" i="20"/>
  <c r="BG92" i="20"/>
  <c r="BG93" i="20"/>
  <c r="BZ92" i="20"/>
  <c r="BZ93" i="20"/>
  <c r="BI92" i="20"/>
  <c r="BI93" i="20"/>
  <c r="CP92" i="20"/>
  <c r="CP93" i="20"/>
  <c r="CW92" i="20"/>
  <c r="CW93" i="20"/>
  <c r="CZ92" i="20"/>
  <c r="CZ93" i="20"/>
  <c r="DE92" i="20"/>
  <c r="DE93" i="20"/>
  <c r="DH92" i="20"/>
  <c r="DH93" i="20"/>
  <c r="DL92" i="20"/>
  <c r="DL93" i="20"/>
  <c r="EM92" i="20"/>
  <c r="EM93" i="20"/>
  <c r="EO92" i="20"/>
  <c r="EO93" i="20"/>
  <c r="ES92" i="20"/>
  <c r="ES93" i="20"/>
  <c r="EV92" i="20"/>
  <c r="EV93" i="20"/>
  <c r="CI92" i="20"/>
  <c r="CI93" i="20"/>
  <c r="CE92" i="20"/>
  <c r="CE93" i="20"/>
  <c r="CL92" i="20"/>
  <c r="CL93" i="20"/>
  <c r="BW92" i="20"/>
  <c r="BW93" i="20"/>
  <c r="BE92" i="20"/>
  <c r="BE93" i="20"/>
  <c r="BQ92" i="20"/>
  <c r="BQ93" i="20"/>
  <c r="BX92" i="20"/>
  <c r="BX93" i="20"/>
  <c r="BO92" i="20"/>
  <c r="BO93" i="20"/>
  <c r="BU92" i="20"/>
  <c r="BU93" i="20"/>
  <c r="CR92" i="20"/>
  <c r="CR93" i="20"/>
  <c r="CS92" i="20"/>
  <c r="CS93" i="20"/>
  <c r="CT92" i="20"/>
  <c r="CT93" i="20"/>
  <c r="DB92" i="20"/>
  <c r="DB93" i="20"/>
  <c r="DG92" i="20"/>
  <c r="DG93" i="20"/>
  <c r="DM92" i="20"/>
  <c r="DM93" i="20"/>
  <c r="EN92" i="20"/>
  <c r="EN93" i="20"/>
  <c r="EP92" i="20"/>
  <c r="EP93" i="20"/>
  <c r="EQ92" i="20"/>
  <c r="EQ93" i="20"/>
  <c r="EU92" i="20"/>
  <c r="EU93" i="20"/>
  <c r="EW92" i="20"/>
  <c r="EW93" i="20"/>
  <c r="DS294" i="20"/>
  <c r="DS92" i="20"/>
  <c r="DT294" i="20"/>
  <c r="DT92" i="20"/>
  <c r="DU294" i="20"/>
  <c r="DU92" i="20"/>
  <c r="DX294" i="20"/>
  <c r="DX92" i="20"/>
  <c r="EC294" i="20"/>
  <c r="EC92" i="20"/>
  <c r="EE294" i="20"/>
  <c r="EE92" i="20"/>
  <c r="EH294" i="20"/>
  <c r="EH92" i="20"/>
  <c r="DQ294" i="20"/>
  <c r="DQ92" i="20"/>
  <c r="DZ294" i="20"/>
  <c r="DZ92" i="20"/>
  <c r="EJ294" i="20"/>
  <c r="EJ92" i="20"/>
  <c r="EK294" i="20"/>
  <c r="EK92" i="20"/>
  <c r="CC12" i="20"/>
  <c r="CC92" i="20"/>
  <c r="DV294" i="20"/>
  <c r="DV92" i="20"/>
  <c r="DW294" i="20"/>
  <c r="DW92" i="20"/>
  <c r="DY294" i="20"/>
  <c r="DY92" i="20"/>
  <c r="EB294" i="20"/>
  <c r="EB92" i="20"/>
  <c r="ED294" i="20"/>
  <c r="ED92" i="20"/>
  <c r="EF294" i="20"/>
  <c r="EF92" i="20"/>
  <c r="EG294" i="20"/>
  <c r="EG92" i="20"/>
  <c r="EI294" i="20"/>
  <c r="EI92" i="20"/>
  <c r="BR50" i="20"/>
  <c r="BR92" i="20"/>
  <c r="BJ11" i="20"/>
  <c r="BJ92" i="20"/>
  <c r="DJ294" i="20"/>
  <c r="DJ92" i="20"/>
  <c r="DR294" i="20"/>
  <c r="DR92" i="20"/>
  <c r="EA294" i="20"/>
  <c r="EA92" i="20"/>
  <c r="CC221" i="20"/>
  <c r="CC99" i="20"/>
  <c r="CC197" i="20"/>
  <c r="CC217" i="20"/>
  <c r="CC186" i="20"/>
  <c r="CC41" i="20"/>
  <c r="CC225" i="20"/>
  <c r="CC205" i="20"/>
  <c r="CC84" i="20"/>
  <c r="CC182" i="20"/>
  <c r="CC104" i="20"/>
  <c r="CC49" i="20"/>
  <c r="CC132" i="20"/>
  <c r="CC156" i="20"/>
  <c r="CC97" i="20"/>
  <c r="CC175" i="20"/>
  <c r="CC105" i="20"/>
  <c r="CC96" i="20"/>
  <c r="CC161" i="20"/>
  <c r="CC139" i="20"/>
  <c r="CC110" i="20"/>
  <c r="CC13" i="20"/>
  <c r="CC54" i="20"/>
  <c r="CC159" i="20"/>
  <c r="EW283" i="20"/>
  <c r="EW263" i="20"/>
  <c r="EW235" i="20"/>
  <c r="EW211" i="20"/>
  <c r="EW195" i="20"/>
  <c r="EW180" i="20"/>
  <c r="EW164" i="20"/>
  <c r="EW148" i="20"/>
  <c r="EW118" i="20"/>
  <c r="EW102" i="20"/>
  <c r="EW50" i="20"/>
  <c r="EW27" i="20"/>
  <c r="EW24" i="20"/>
  <c r="EW54" i="20"/>
  <c r="EW11" i="20"/>
  <c r="EW32" i="20"/>
  <c r="EW256" i="20"/>
  <c r="EW181" i="20"/>
  <c r="EW282" i="20"/>
  <c r="EW258" i="20"/>
  <c r="EW234" i="20"/>
  <c r="EW210" i="20"/>
  <c r="EW186" i="20"/>
  <c r="EW167" i="20"/>
  <c r="EW151" i="20"/>
  <c r="EW96" i="20"/>
  <c r="EW62" i="20"/>
  <c r="EW137" i="20"/>
  <c r="EW68" i="20"/>
  <c r="EW28" i="20"/>
  <c r="EW9" i="20"/>
  <c r="EW220" i="20"/>
  <c r="EW184" i="20"/>
  <c r="EW281" i="20"/>
  <c r="EW265" i="20"/>
  <c r="EW245" i="20"/>
  <c r="EW225" i="20"/>
  <c r="EW205" i="20"/>
  <c r="EW185" i="20"/>
  <c r="EW166" i="20"/>
  <c r="EW150" i="20"/>
  <c r="EW95" i="20"/>
  <c r="EW87" i="20"/>
  <c r="EW51" i="20"/>
  <c r="EW85" i="20"/>
  <c r="EW33" i="20"/>
  <c r="EW55" i="20"/>
  <c r="EW29" i="20"/>
  <c r="EW284" i="20"/>
  <c r="EW248" i="20"/>
  <c r="EW196" i="20"/>
  <c r="EW149" i="20"/>
  <c r="EW165" i="20"/>
  <c r="EW41" i="20"/>
  <c r="EW22" i="20"/>
  <c r="EW56" i="20"/>
  <c r="EW130" i="20"/>
  <c r="EW38" i="20"/>
  <c r="EW64" i="20"/>
  <c r="EW18" i="20"/>
  <c r="EW294" i="20"/>
  <c r="EW279" i="20"/>
  <c r="EW259" i="20"/>
  <c r="EW231" i="20"/>
  <c r="EW207" i="20"/>
  <c r="EW191" i="20"/>
  <c r="EW176" i="20"/>
  <c r="EW160" i="20"/>
  <c r="EW144" i="20"/>
  <c r="EW89" i="20"/>
  <c r="EW65" i="20"/>
  <c r="EW81" i="20"/>
  <c r="EW121" i="20"/>
  <c r="EW111" i="20"/>
  <c r="EW13" i="20"/>
  <c r="EW6" i="20"/>
  <c r="EW15" i="20"/>
  <c r="EW228" i="20"/>
  <c r="EW169" i="20"/>
  <c r="EW274" i="20"/>
  <c r="EW254" i="20"/>
  <c r="EW226" i="20"/>
  <c r="EW202" i="20"/>
  <c r="EW182" i="20"/>
  <c r="EW163" i="20"/>
  <c r="EW147" i="20"/>
  <c r="EW135" i="20"/>
  <c r="EW139" i="20"/>
  <c r="EW49" i="20"/>
  <c r="EW39" i="20"/>
  <c r="EW59" i="20"/>
  <c r="EW16" i="20"/>
  <c r="EW212" i="20"/>
  <c r="EW161" i="20"/>
  <c r="EW277" i="20"/>
  <c r="EW261" i="20"/>
  <c r="EW241" i="20"/>
  <c r="EW221" i="20"/>
  <c r="EW197" i="20"/>
  <c r="EW178" i="20"/>
  <c r="EW162" i="20"/>
  <c r="EW146" i="20"/>
  <c r="EW84" i="20"/>
  <c r="EW138" i="20"/>
  <c r="EW25" i="20"/>
  <c r="EW110" i="20"/>
  <c r="EW61" i="20"/>
  <c r="EW26" i="20"/>
  <c r="EW19" i="20"/>
  <c r="EW280" i="20"/>
  <c r="EW232" i="20"/>
  <c r="EW173" i="20"/>
  <c r="EW252" i="20"/>
  <c r="EW103" i="20"/>
  <c r="EW23" i="20"/>
  <c r="EW12" i="20"/>
  <c r="EW100" i="20"/>
  <c r="EW46" i="20"/>
  <c r="EW31" i="20"/>
  <c r="EW48" i="20"/>
  <c r="EW3" i="20"/>
  <c r="EW291" i="20"/>
  <c r="EW271" i="20"/>
  <c r="EW255" i="20"/>
  <c r="EW223" i="20"/>
  <c r="EW203" i="20"/>
  <c r="EW187" i="20"/>
  <c r="EW172" i="20"/>
  <c r="EW156" i="20"/>
  <c r="EW141" i="20"/>
  <c r="EW71" i="20"/>
  <c r="EW133" i="20"/>
  <c r="EW60" i="20"/>
  <c r="EW78" i="20"/>
  <c r="EW80" i="20"/>
  <c r="EW7" i="20"/>
  <c r="EW35" i="20"/>
  <c r="EW5" i="20"/>
  <c r="EW208" i="20"/>
  <c r="EW145" i="20"/>
  <c r="EW270" i="20"/>
  <c r="EW250" i="20"/>
  <c r="EW218" i="20"/>
  <c r="EW198" i="20"/>
  <c r="EW175" i="20"/>
  <c r="EW159" i="20"/>
  <c r="EW132" i="20"/>
  <c r="EW91" i="20"/>
  <c r="EW82" i="20"/>
  <c r="EW136" i="20"/>
  <c r="EW75" i="20"/>
  <c r="EW17" i="20"/>
  <c r="EW260" i="20"/>
  <c r="EW204" i="20"/>
  <c r="EW292" i="20"/>
  <c r="EW273" i="20"/>
  <c r="EW257" i="20"/>
  <c r="EW233" i="20"/>
  <c r="EW217" i="20"/>
  <c r="EW193" i="20"/>
  <c r="EW174" i="20"/>
  <c r="EW158" i="20"/>
  <c r="EW86" i="20"/>
  <c r="EW52" i="20"/>
  <c r="EW83" i="20"/>
  <c r="EW45" i="20"/>
  <c r="EW79" i="20"/>
  <c r="EW40" i="20"/>
  <c r="EW53" i="20"/>
  <c r="EW4" i="20"/>
  <c r="EW276" i="20"/>
  <c r="EW224" i="20"/>
  <c r="EW157" i="20"/>
  <c r="EW200" i="20"/>
  <c r="EW97" i="20"/>
  <c r="EW43" i="20"/>
  <c r="EW143" i="20"/>
  <c r="EW74" i="20"/>
  <c r="EW99" i="20"/>
  <c r="EW8" i="20"/>
  <c r="EW47" i="20"/>
  <c r="EW287" i="20"/>
  <c r="EW267" i="20"/>
  <c r="EW251" i="20"/>
  <c r="EW215" i="20"/>
  <c r="EW199" i="20"/>
  <c r="EW183" i="20"/>
  <c r="EW168" i="20"/>
  <c r="EW152" i="20"/>
  <c r="EW140" i="20"/>
  <c r="EW105" i="20"/>
  <c r="EW104" i="20"/>
  <c r="EW126" i="20"/>
  <c r="EW36" i="20"/>
  <c r="EW66" i="20"/>
  <c r="EW21" i="20"/>
  <c r="EW10" i="20"/>
  <c r="EW264" i="20"/>
  <c r="EW188" i="20"/>
  <c r="EW293" i="20"/>
  <c r="EW266" i="20"/>
  <c r="EW246" i="20"/>
  <c r="EW214" i="20"/>
  <c r="EW194" i="20"/>
  <c r="EW171" i="20"/>
  <c r="EW155" i="20"/>
  <c r="EW108" i="20"/>
  <c r="EW76" i="20"/>
  <c r="EW72" i="20"/>
  <c r="EW44" i="20"/>
  <c r="EW42" i="20"/>
  <c r="EW58" i="20"/>
  <c r="EW240" i="20"/>
  <c r="EW192" i="20"/>
  <c r="EW285" i="20"/>
  <c r="EW269" i="20"/>
  <c r="EW253" i="20"/>
  <c r="EW229" i="20"/>
  <c r="EW209" i="20"/>
  <c r="EW189" i="20"/>
  <c r="EW170" i="20"/>
  <c r="EW154" i="20"/>
  <c r="EW98" i="20"/>
  <c r="EW70" i="20"/>
  <c r="EW37" i="20"/>
  <c r="EW134" i="20"/>
  <c r="EW77" i="20"/>
  <c r="EW67" i="20"/>
  <c r="EW20" i="20"/>
  <c r="EW131" i="20"/>
  <c r="EW272" i="20"/>
  <c r="EW216" i="20"/>
  <c r="EW153" i="20"/>
  <c r="EW177" i="20"/>
  <c r="EW142" i="20"/>
  <c r="EW57" i="20"/>
  <c r="EW69" i="20"/>
  <c r="EW34" i="20"/>
  <c r="EW30" i="20"/>
  <c r="EW63" i="20"/>
  <c r="EW14" i="20"/>
  <c r="CC18" i="20"/>
  <c r="CC283" i="20"/>
  <c r="CC29" i="20"/>
  <c r="CC133" i="20"/>
  <c r="CC162" i="20"/>
  <c r="CC5" i="20"/>
  <c r="CC36" i="20"/>
  <c r="CC3" i="20"/>
  <c r="CC263" i="20"/>
  <c r="CC47" i="20"/>
  <c r="CC31" i="20"/>
  <c r="CC287" i="20"/>
  <c r="CC248" i="20"/>
  <c r="CC40" i="20"/>
  <c r="CC157" i="20"/>
  <c r="CC271" i="20"/>
  <c r="EV180" i="20"/>
  <c r="EV293" i="20"/>
  <c r="EV266" i="20"/>
  <c r="EV246" i="20"/>
  <c r="EV214" i="20"/>
  <c r="EV194" i="20"/>
  <c r="EV171" i="20"/>
  <c r="EV155" i="20"/>
  <c r="EV108" i="20"/>
  <c r="EV76" i="20"/>
  <c r="EV281" i="20"/>
  <c r="EV265" i="20"/>
  <c r="EV245" i="20"/>
  <c r="EV225" i="20"/>
  <c r="EV205" i="20"/>
  <c r="EV185" i="20"/>
  <c r="EV166" i="20"/>
  <c r="EV150" i="20"/>
  <c r="EV95" i="20"/>
  <c r="EV87" i="20"/>
  <c r="EV51" i="20"/>
  <c r="EV85" i="20"/>
  <c r="EV33" i="20"/>
  <c r="EV55" i="20"/>
  <c r="EV12" i="20"/>
  <c r="EV287" i="20"/>
  <c r="EV251" i="20"/>
  <c r="EV199" i="20"/>
  <c r="EV164" i="20"/>
  <c r="EV280" i="20"/>
  <c r="EV260" i="20"/>
  <c r="EV240" i="20"/>
  <c r="EV220" i="20"/>
  <c r="EV204" i="20"/>
  <c r="EV188" i="20"/>
  <c r="EV173" i="20"/>
  <c r="EV157" i="20"/>
  <c r="EV103" i="20"/>
  <c r="EV63" i="20"/>
  <c r="EV64" i="20"/>
  <c r="EV48" i="20"/>
  <c r="EV47" i="20"/>
  <c r="EV14" i="20"/>
  <c r="EV18" i="20"/>
  <c r="EV3" i="20"/>
  <c r="EV235" i="20"/>
  <c r="EV191" i="20"/>
  <c r="EV156" i="20"/>
  <c r="EV82" i="20"/>
  <c r="EV75" i="20"/>
  <c r="EV10" i="20"/>
  <c r="EV133" i="20"/>
  <c r="EV78" i="20"/>
  <c r="EV7" i="20"/>
  <c r="EV35" i="20"/>
  <c r="EV19" i="20"/>
  <c r="EV49" i="20"/>
  <c r="EV32" i="20"/>
  <c r="EV104" i="20"/>
  <c r="EV36" i="20"/>
  <c r="EV172" i="20"/>
  <c r="EV282" i="20"/>
  <c r="EV258" i="20"/>
  <c r="EV234" i="20"/>
  <c r="EV210" i="20"/>
  <c r="EV186" i="20"/>
  <c r="EV167" i="20"/>
  <c r="EV151" i="20"/>
  <c r="EV96" i="20"/>
  <c r="EV62" i="20"/>
  <c r="EV277" i="20"/>
  <c r="EV261" i="20"/>
  <c r="EV241" i="20"/>
  <c r="EV221" i="20"/>
  <c r="EV197" i="20"/>
  <c r="EV178" i="20"/>
  <c r="EV162" i="20"/>
  <c r="EV146" i="20"/>
  <c r="EV84" i="20"/>
  <c r="EV138" i="20"/>
  <c r="EV25" i="20"/>
  <c r="EV110" i="20"/>
  <c r="EV61" i="20"/>
  <c r="EV26" i="20"/>
  <c r="EV5" i="20"/>
  <c r="EV279" i="20"/>
  <c r="EV231" i="20"/>
  <c r="EV195" i="20"/>
  <c r="EV141" i="20"/>
  <c r="EV276" i="20"/>
  <c r="EV256" i="20"/>
  <c r="EV232" i="20"/>
  <c r="EV216" i="20"/>
  <c r="EV200" i="20"/>
  <c r="EV184" i="20"/>
  <c r="EV169" i="20"/>
  <c r="EV153" i="20"/>
  <c r="EV97" i="20"/>
  <c r="EV142" i="20"/>
  <c r="EV41" i="20"/>
  <c r="EV23" i="20"/>
  <c r="EV43" i="20"/>
  <c r="EV57" i="20"/>
  <c r="EV22" i="20"/>
  <c r="EV294" i="20"/>
  <c r="EV223" i="20"/>
  <c r="EV187" i="20"/>
  <c r="EV148" i="20"/>
  <c r="EV137" i="20"/>
  <c r="EV28" i="20"/>
  <c r="EV16" i="20"/>
  <c r="EV50" i="20"/>
  <c r="EV24" i="20"/>
  <c r="EV15" i="20"/>
  <c r="EV29" i="20"/>
  <c r="EV89" i="20"/>
  <c r="EV44" i="20"/>
  <c r="EV4" i="20"/>
  <c r="EV81" i="20"/>
  <c r="EV111" i="20"/>
  <c r="EV263" i="20"/>
  <c r="EV152" i="20"/>
  <c r="EV274" i="20"/>
  <c r="EV254" i="20"/>
  <c r="EV226" i="20"/>
  <c r="EV202" i="20"/>
  <c r="EV182" i="20"/>
  <c r="EV163" i="20"/>
  <c r="EV147" i="20"/>
  <c r="EV135" i="20"/>
  <c r="EV292" i="20"/>
  <c r="EV273" i="20"/>
  <c r="EV257" i="20"/>
  <c r="EV233" i="20"/>
  <c r="EV217" i="20"/>
  <c r="EV193" i="20"/>
  <c r="EV174" i="20"/>
  <c r="EV158" i="20"/>
  <c r="EV86" i="20"/>
  <c r="EV52" i="20"/>
  <c r="EV83" i="20"/>
  <c r="EV45" i="20"/>
  <c r="EV79" i="20"/>
  <c r="EV40" i="20"/>
  <c r="EV53" i="20"/>
  <c r="EV8" i="20"/>
  <c r="EV271" i="20"/>
  <c r="EV215" i="20"/>
  <c r="EV183" i="20"/>
  <c r="EV131" i="20"/>
  <c r="EV272" i="20"/>
  <c r="EV252" i="20"/>
  <c r="EV228" i="20"/>
  <c r="EV212" i="20"/>
  <c r="EV196" i="20"/>
  <c r="EV181" i="20"/>
  <c r="EV165" i="20"/>
  <c r="EV149" i="20"/>
  <c r="EV143" i="20"/>
  <c r="EV69" i="20"/>
  <c r="EV56" i="20"/>
  <c r="EV100" i="20"/>
  <c r="EV74" i="20"/>
  <c r="EV34" i="20"/>
  <c r="EV11" i="20"/>
  <c r="EV283" i="20"/>
  <c r="EV211" i="20"/>
  <c r="EV176" i="20"/>
  <c r="EV140" i="20"/>
  <c r="EV136" i="20"/>
  <c r="EV17" i="20"/>
  <c r="EV118" i="20"/>
  <c r="EV60" i="20"/>
  <c r="EV80" i="20"/>
  <c r="EV42" i="20"/>
  <c r="EV13" i="20"/>
  <c r="EV139" i="20"/>
  <c r="EV39" i="20"/>
  <c r="EV71" i="20"/>
  <c r="EV126" i="20"/>
  <c r="EV66" i="20"/>
  <c r="EV255" i="20"/>
  <c r="EV144" i="20"/>
  <c r="EV270" i="20"/>
  <c r="EV250" i="20"/>
  <c r="EV218" i="20"/>
  <c r="EV198" i="20"/>
  <c r="EV175" i="20"/>
  <c r="EV159" i="20"/>
  <c r="EV132" i="20"/>
  <c r="EV91" i="20"/>
  <c r="EV285" i="20"/>
  <c r="EV269" i="20"/>
  <c r="EV253" i="20"/>
  <c r="EV229" i="20"/>
  <c r="EV209" i="20"/>
  <c r="EV189" i="20"/>
  <c r="EV170" i="20"/>
  <c r="EV154" i="20"/>
  <c r="EV98" i="20"/>
  <c r="EV70" i="20"/>
  <c r="EV37" i="20"/>
  <c r="EV134" i="20"/>
  <c r="EV77" i="20"/>
  <c r="EV67" i="20"/>
  <c r="EV20" i="20"/>
  <c r="EV291" i="20"/>
  <c r="EV267" i="20"/>
  <c r="EV207" i="20"/>
  <c r="EV168" i="20"/>
  <c r="EV284" i="20"/>
  <c r="EV264" i="20"/>
  <c r="EV248" i="20"/>
  <c r="EV224" i="20"/>
  <c r="EV208" i="20"/>
  <c r="EV192" i="20"/>
  <c r="EV177" i="20"/>
  <c r="EV161" i="20"/>
  <c r="EV145" i="20"/>
  <c r="EV130" i="20"/>
  <c r="EV46" i="20"/>
  <c r="EV99" i="20"/>
  <c r="EV30" i="20"/>
  <c r="EV38" i="20"/>
  <c r="EV31" i="20"/>
  <c r="EV6" i="20"/>
  <c r="EV259" i="20"/>
  <c r="EV203" i="20"/>
  <c r="EV160" i="20"/>
  <c r="EV105" i="20"/>
  <c r="EV68" i="20"/>
  <c r="EV9" i="20"/>
  <c r="EV102" i="20"/>
  <c r="EV27" i="20"/>
  <c r="EV54" i="20"/>
  <c r="EV59" i="20"/>
  <c r="EV21" i="20"/>
  <c r="EV72" i="20"/>
  <c r="EV58" i="20"/>
  <c r="EV65" i="20"/>
  <c r="EV121" i="20"/>
  <c r="CC267" i="20"/>
  <c r="CC158" i="20"/>
  <c r="CC35" i="20"/>
  <c r="CC135" i="20"/>
  <c r="CC153" i="20"/>
  <c r="CC279" i="20"/>
  <c r="CC142" i="20"/>
  <c r="CC256" i="20"/>
  <c r="CC200" i="20"/>
  <c r="CC240" i="20"/>
  <c r="CC143" i="20"/>
  <c r="CC252" i="20"/>
  <c r="CC216" i="20"/>
  <c r="CC234" i="20"/>
  <c r="CC208" i="20"/>
  <c r="CC155" i="20"/>
  <c r="CC224" i="20"/>
  <c r="CC189" i="20"/>
  <c r="EU48" i="20"/>
  <c r="EU283" i="20"/>
  <c r="EU263" i="20"/>
  <c r="EU235" i="20"/>
  <c r="EU211" i="20"/>
  <c r="EU195" i="20"/>
  <c r="EU180" i="20"/>
  <c r="EU164" i="20"/>
  <c r="EU148" i="20"/>
  <c r="EU95" i="20"/>
  <c r="EU62" i="20"/>
  <c r="EU136" i="20"/>
  <c r="EU79" i="20"/>
  <c r="EU111" i="20"/>
  <c r="EU13" i="20"/>
  <c r="EU6" i="20"/>
  <c r="EU153" i="20"/>
  <c r="EU102" i="20"/>
  <c r="EU75" i="20"/>
  <c r="EU282" i="20"/>
  <c r="EU258" i="20"/>
  <c r="EU234" i="20"/>
  <c r="EU210" i="20"/>
  <c r="EU186" i="20"/>
  <c r="EU167" i="20"/>
  <c r="EU151" i="20"/>
  <c r="EU97" i="20"/>
  <c r="EU89" i="20"/>
  <c r="EU25" i="20"/>
  <c r="EU47" i="20"/>
  <c r="EU40" i="20"/>
  <c r="EU10" i="20"/>
  <c r="EU5" i="20"/>
  <c r="EU161" i="20"/>
  <c r="EU74" i="20"/>
  <c r="EU281" i="20"/>
  <c r="EU265" i="20"/>
  <c r="EU245" i="20"/>
  <c r="EU225" i="20"/>
  <c r="EU205" i="20"/>
  <c r="EU185" i="20"/>
  <c r="EU166" i="20"/>
  <c r="EU150" i="20"/>
  <c r="EU118" i="20"/>
  <c r="EU87" i="20"/>
  <c r="EU60" i="20"/>
  <c r="EU78" i="20"/>
  <c r="EU17" i="20"/>
  <c r="EU53" i="20"/>
  <c r="EU4" i="20"/>
  <c r="EU145" i="20"/>
  <c r="EU44" i="20"/>
  <c r="EU131" i="20"/>
  <c r="EU272" i="20"/>
  <c r="EU252" i="20"/>
  <c r="EU228" i="20"/>
  <c r="EU212" i="20"/>
  <c r="EU165" i="20"/>
  <c r="EU14" i="20"/>
  <c r="EU3" i="20"/>
  <c r="EU57" i="20"/>
  <c r="EU110" i="20"/>
  <c r="EU269" i="20"/>
  <c r="EU154" i="20"/>
  <c r="EU142" i="20"/>
  <c r="EU26" i="20"/>
  <c r="EU169" i="20"/>
  <c r="EU8" i="20"/>
  <c r="EU232" i="20"/>
  <c r="EU36" i="20"/>
  <c r="EU294" i="20"/>
  <c r="EU279" i="20"/>
  <c r="EU259" i="20"/>
  <c r="EU231" i="20"/>
  <c r="EU207" i="20"/>
  <c r="EU191" i="20"/>
  <c r="EU176" i="20"/>
  <c r="EU160" i="20"/>
  <c r="EU144" i="20"/>
  <c r="EU84" i="20"/>
  <c r="EU139" i="20"/>
  <c r="EU134" i="20"/>
  <c r="EU30" i="20"/>
  <c r="EU80" i="20"/>
  <c r="EU32" i="20"/>
  <c r="EU188" i="20"/>
  <c r="EU149" i="20"/>
  <c r="EU104" i="20"/>
  <c r="EU38" i="20"/>
  <c r="EU274" i="20"/>
  <c r="EU254" i="20"/>
  <c r="EU226" i="20"/>
  <c r="EU202" i="20"/>
  <c r="EU182" i="20"/>
  <c r="EU163" i="20"/>
  <c r="EU147" i="20"/>
  <c r="EU143" i="20"/>
  <c r="EU138" i="20"/>
  <c r="EU37" i="20"/>
  <c r="EU77" i="20"/>
  <c r="EU58" i="20"/>
  <c r="EU7" i="20"/>
  <c r="EU208" i="20"/>
  <c r="EU135" i="20"/>
  <c r="EU18" i="20"/>
  <c r="EU277" i="20"/>
  <c r="EU261" i="20"/>
  <c r="EU241" i="20"/>
  <c r="EU221" i="20"/>
  <c r="EU197" i="20"/>
  <c r="EU178" i="20"/>
  <c r="EU162" i="20"/>
  <c r="EU146" i="20"/>
  <c r="EU65" i="20"/>
  <c r="EU82" i="20"/>
  <c r="EU23" i="20"/>
  <c r="EU43" i="20"/>
  <c r="EU67" i="20"/>
  <c r="EU20" i="20"/>
  <c r="EU200" i="20"/>
  <c r="EU96" i="20"/>
  <c r="EU42" i="20"/>
  <c r="EU284" i="20"/>
  <c r="EU264" i="20"/>
  <c r="EU248" i="20"/>
  <c r="EU224" i="20"/>
  <c r="EU204" i="20"/>
  <c r="EU86" i="20"/>
  <c r="EU71" i="20"/>
  <c r="EU35" i="20"/>
  <c r="EU81" i="20"/>
  <c r="EU189" i="20"/>
  <c r="EU99" i="20"/>
  <c r="EU256" i="20"/>
  <c r="EU177" i="20"/>
  <c r="EU11" i="20"/>
  <c r="EU291" i="20"/>
  <c r="EU271" i="20"/>
  <c r="EU255" i="20"/>
  <c r="EU223" i="20"/>
  <c r="EU203" i="20"/>
  <c r="EU187" i="20"/>
  <c r="EU172" i="20"/>
  <c r="EU156" i="20"/>
  <c r="EU103" i="20"/>
  <c r="EU51" i="20"/>
  <c r="EU133" i="20"/>
  <c r="EU126" i="20"/>
  <c r="EU28" i="20"/>
  <c r="EU66" i="20"/>
  <c r="EU21" i="20"/>
  <c r="EU173" i="20"/>
  <c r="EU108" i="20"/>
  <c r="EU83" i="20"/>
  <c r="EU54" i="20"/>
  <c r="EU270" i="20"/>
  <c r="EU250" i="20"/>
  <c r="EU218" i="20"/>
  <c r="EU198" i="20"/>
  <c r="EU175" i="20"/>
  <c r="EU159" i="20"/>
  <c r="EU132" i="20"/>
  <c r="EU56" i="20"/>
  <c r="EU72" i="20"/>
  <c r="EU68" i="20"/>
  <c r="EU27" i="20"/>
  <c r="EU55" i="20"/>
  <c r="EU16" i="20"/>
  <c r="EU192" i="20"/>
  <c r="EU70" i="20"/>
  <c r="EU292" i="20"/>
  <c r="EU273" i="20"/>
  <c r="EU257" i="20"/>
  <c r="EU233" i="20"/>
  <c r="EU217" i="20"/>
  <c r="EU193" i="20"/>
  <c r="EU174" i="20"/>
  <c r="EU158" i="20"/>
  <c r="EU52" i="20"/>
  <c r="EU76" i="20"/>
  <c r="EU41" i="20"/>
  <c r="EU85" i="20"/>
  <c r="EU33" i="20"/>
  <c r="EU34" i="20"/>
  <c r="EU12" i="20"/>
  <c r="EU181" i="20"/>
  <c r="EU50" i="20"/>
  <c r="EU22" i="20"/>
  <c r="EU280" i="20"/>
  <c r="EU260" i="20"/>
  <c r="EU240" i="20"/>
  <c r="EU220" i="20"/>
  <c r="EU196" i="20"/>
  <c r="EU64" i="20"/>
  <c r="EU31" i="20"/>
  <c r="EU91" i="20"/>
  <c r="EU24" i="20"/>
  <c r="EU29" i="20"/>
  <c r="EU285" i="20"/>
  <c r="EU229" i="20"/>
  <c r="EU209" i="20"/>
  <c r="EU140" i="20"/>
  <c r="EU61" i="20"/>
  <c r="EU19" i="20"/>
  <c r="EU105" i="20"/>
  <c r="EU276" i="20"/>
  <c r="EU287" i="20"/>
  <c r="EU267" i="20"/>
  <c r="EU251" i="20"/>
  <c r="EU215" i="20"/>
  <c r="EU199" i="20"/>
  <c r="EU183" i="20"/>
  <c r="EU168" i="20"/>
  <c r="EU152" i="20"/>
  <c r="EU98" i="20"/>
  <c r="EU63" i="20"/>
  <c r="EU137" i="20"/>
  <c r="EU39" i="20"/>
  <c r="EU59" i="20"/>
  <c r="EU9" i="20"/>
  <c r="EU15" i="20"/>
  <c r="EU157" i="20"/>
  <c r="EU130" i="20"/>
  <c r="EU100" i="20"/>
  <c r="EU293" i="20"/>
  <c r="EU266" i="20"/>
  <c r="EU246" i="20"/>
  <c r="EU214" i="20"/>
  <c r="EU194" i="20"/>
  <c r="EU171" i="20"/>
  <c r="EU155" i="20"/>
  <c r="EU141" i="20"/>
  <c r="EU184" i="20"/>
  <c r="EU253" i="20"/>
  <c r="EU170" i="20"/>
  <c r="EU121" i="20"/>
  <c r="EU216" i="20"/>
  <c r="EU45" i="20"/>
  <c r="EU69" i="20"/>
  <c r="EU49" i="20"/>
  <c r="EU46" i="20"/>
  <c r="CC212" i="20"/>
  <c r="CC193" i="20"/>
  <c r="CC66" i="20"/>
  <c r="CC220" i="20"/>
  <c r="CC204" i="20"/>
  <c r="CC185" i="20"/>
  <c r="CC64" i="20"/>
  <c r="CC71" i="20"/>
  <c r="CC81" i="20"/>
  <c r="CC196" i="20"/>
  <c r="CC178" i="20"/>
  <c r="CC170" i="20"/>
  <c r="CC85" i="20"/>
  <c r="CC166" i="20"/>
  <c r="CC174" i="20"/>
  <c r="CC7" i="20"/>
  <c r="CC169" i="20"/>
  <c r="CC38" i="20"/>
  <c r="ET283" i="20"/>
  <c r="ET263" i="20"/>
  <c r="ET235" i="20"/>
  <c r="ET211" i="20"/>
  <c r="ET195" i="20"/>
  <c r="ET180" i="20"/>
  <c r="ET164" i="20"/>
  <c r="ET148" i="20"/>
  <c r="ET95" i="20"/>
  <c r="ET62" i="20"/>
  <c r="ET136" i="20"/>
  <c r="ET79" i="20"/>
  <c r="ET111" i="20"/>
  <c r="ET13" i="20"/>
  <c r="ET6" i="20"/>
  <c r="ET4" i="20"/>
  <c r="ET192" i="20"/>
  <c r="ET105" i="20"/>
  <c r="ET57" i="20"/>
  <c r="ET282" i="20"/>
  <c r="ET258" i="20"/>
  <c r="ET234" i="20"/>
  <c r="ET210" i="20"/>
  <c r="ET186" i="20"/>
  <c r="ET167" i="20"/>
  <c r="ET151" i="20"/>
  <c r="ET97" i="20"/>
  <c r="ET48" i="20"/>
  <c r="ET91" i="20"/>
  <c r="ET110" i="20"/>
  <c r="ET24" i="20"/>
  <c r="ET35" i="20"/>
  <c r="ET29" i="20"/>
  <c r="ET248" i="20"/>
  <c r="ET177" i="20"/>
  <c r="ET42" i="20"/>
  <c r="ET281" i="20"/>
  <c r="ET265" i="20"/>
  <c r="ET245" i="20"/>
  <c r="ET225" i="20"/>
  <c r="ET205" i="20"/>
  <c r="ET185" i="20"/>
  <c r="ET166" i="20"/>
  <c r="ET150" i="20"/>
  <c r="ET118" i="20"/>
  <c r="ET87" i="20"/>
  <c r="ET60" i="20"/>
  <c r="ET78" i="20"/>
  <c r="ET17" i="20"/>
  <c r="ET196" i="20"/>
  <c r="ET108" i="20"/>
  <c r="ET83" i="20"/>
  <c r="ET18" i="20"/>
  <c r="ET276" i="20"/>
  <c r="ET256" i="20"/>
  <c r="ET204" i="20"/>
  <c r="ET153" i="20"/>
  <c r="ET81" i="20"/>
  <c r="ET8" i="20"/>
  <c r="ET149" i="20"/>
  <c r="ET74" i="20"/>
  <c r="ET280" i="20"/>
  <c r="ET3" i="20"/>
  <c r="ET294" i="20"/>
  <c r="ET279" i="20"/>
  <c r="ET259" i="20"/>
  <c r="ET231" i="20"/>
  <c r="ET207" i="20"/>
  <c r="ET191" i="20"/>
  <c r="ET176" i="20"/>
  <c r="ET160" i="20"/>
  <c r="ET144" i="20"/>
  <c r="ET84" i="20"/>
  <c r="ET139" i="20"/>
  <c r="ET134" i="20"/>
  <c r="ET30" i="20"/>
  <c r="ET80" i="20"/>
  <c r="ET32" i="20"/>
  <c r="ET34" i="20"/>
  <c r="ET224" i="20"/>
  <c r="ET184" i="20"/>
  <c r="ET44" i="20"/>
  <c r="ET31" i="20"/>
  <c r="ET274" i="20"/>
  <c r="ET254" i="20"/>
  <c r="ET226" i="20"/>
  <c r="ET202" i="20"/>
  <c r="ET182" i="20"/>
  <c r="ET163" i="20"/>
  <c r="ET147" i="20"/>
  <c r="ET143" i="20"/>
  <c r="ET89" i="20"/>
  <c r="ET25" i="20"/>
  <c r="ET47" i="20"/>
  <c r="ET40" i="20"/>
  <c r="ET10" i="20"/>
  <c r="ET5" i="20"/>
  <c r="ET232" i="20"/>
  <c r="ET165" i="20"/>
  <c r="ET11" i="20"/>
  <c r="ET277" i="20"/>
  <c r="ET261" i="20"/>
  <c r="ET241" i="20"/>
  <c r="ET221" i="20"/>
  <c r="ET197" i="20"/>
  <c r="ET178" i="20"/>
  <c r="ET162" i="20"/>
  <c r="ET146" i="20"/>
  <c r="ET49" i="20"/>
  <c r="ET82" i="20"/>
  <c r="ET23" i="20"/>
  <c r="ET43" i="20"/>
  <c r="ET67" i="20"/>
  <c r="ET173" i="20"/>
  <c r="ET130" i="20"/>
  <c r="ET100" i="20"/>
  <c r="ET131" i="20"/>
  <c r="ET272" i="20"/>
  <c r="ET240" i="20"/>
  <c r="ET188" i="20"/>
  <c r="ET145" i="20"/>
  <c r="ET38" i="20"/>
  <c r="ET121" i="20"/>
  <c r="ET169" i="20"/>
  <c r="ET291" i="20"/>
  <c r="ET271" i="20"/>
  <c r="ET255" i="20"/>
  <c r="ET223" i="20"/>
  <c r="ET203" i="20"/>
  <c r="ET187" i="20"/>
  <c r="ET172" i="20"/>
  <c r="ET156" i="20"/>
  <c r="ET103" i="20"/>
  <c r="ET63" i="20"/>
  <c r="ET133" i="20"/>
  <c r="ET126" i="20"/>
  <c r="ET28" i="20"/>
  <c r="ET66" i="20"/>
  <c r="ET21" i="20"/>
  <c r="ET20" i="20"/>
  <c r="ET220" i="20"/>
  <c r="ET161" i="20"/>
  <c r="ET36" i="20"/>
  <c r="ET22" i="20"/>
  <c r="ET270" i="20"/>
  <c r="ET250" i="20"/>
  <c r="ET218" i="20"/>
  <c r="ET198" i="20"/>
  <c r="ET175" i="20"/>
  <c r="ET159" i="20"/>
  <c r="ET132" i="20"/>
  <c r="ET69" i="20"/>
  <c r="ET138" i="20"/>
  <c r="ET37" i="20"/>
  <c r="ET77" i="20"/>
  <c r="ET58" i="20"/>
  <c r="ET7" i="20"/>
  <c r="ET26" i="20"/>
  <c r="ET216" i="20"/>
  <c r="ET86" i="20"/>
  <c r="ET292" i="20"/>
  <c r="ET273" i="20"/>
  <c r="ET257" i="20"/>
  <c r="ET233" i="20"/>
  <c r="ET217" i="20"/>
  <c r="ET193" i="20"/>
  <c r="ET174" i="20"/>
  <c r="ET158" i="20"/>
  <c r="ET46" i="20"/>
  <c r="ET76" i="20"/>
  <c r="ET41" i="20"/>
  <c r="ET85" i="20"/>
  <c r="ET33" i="20"/>
  <c r="ET12" i="20"/>
  <c r="ET157" i="20"/>
  <c r="ET102" i="20"/>
  <c r="ET75" i="20"/>
  <c r="ET284" i="20"/>
  <c r="ET264" i="20"/>
  <c r="ET228" i="20"/>
  <c r="ET181" i="20"/>
  <c r="ET96" i="20"/>
  <c r="ET54" i="20"/>
  <c r="ET252" i="20"/>
  <c r="ET260" i="20"/>
  <c r="ET287" i="20"/>
  <c r="ET267" i="20"/>
  <c r="ET251" i="20"/>
  <c r="ET215" i="20"/>
  <c r="ET199" i="20"/>
  <c r="ET183" i="20"/>
  <c r="ET168" i="20"/>
  <c r="ET152" i="20"/>
  <c r="ET98" i="20"/>
  <c r="ET45" i="20"/>
  <c r="ET137" i="20"/>
  <c r="ET39" i="20"/>
  <c r="ET59" i="20"/>
  <c r="ET9" i="20"/>
  <c r="ET15" i="20"/>
  <c r="ET19" i="20"/>
  <c r="ET208" i="20"/>
  <c r="ET135" i="20"/>
  <c r="ET14" i="20"/>
  <c r="ET293" i="20"/>
  <c r="ET266" i="20"/>
  <c r="ET246" i="20"/>
  <c r="ET214" i="20"/>
  <c r="ET194" i="20"/>
  <c r="ET171" i="20"/>
  <c r="ET155" i="20"/>
  <c r="ET141" i="20"/>
  <c r="ET71" i="20"/>
  <c r="ET72" i="20"/>
  <c r="ET68" i="20"/>
  <c r="ET27" i="20"/>
  <c r="ET55" i="20"/>
  <c r="ET16" i="20"/>
  <c r="ET53" i="20"/>
  <c r="ET200" i="20"/>
  <c r="ET64" i="20"/>
  <c r="ET285" i="20"/>
  <c r="ET269" i="20"/>
  <c r="ET253" i="20"/>
  <c r="ET229" i="20"/>
  <c r="ET209" i="20"/>
  <c r="ET189" i="20"/>
  <c r="ET170" i="20"/>
  <c r="ET154" i="20"/>
  <c r="ET140" i="20"/>
  <c r="ET142" i="20"/>
  <c r="ET99" i="20"/>
  <c r="ET61" i="20"/>
  <c r="ET104" i="20"/>
  <c r="ET212" i="20"/>
  <c r="ET70" i="20"/>
  <c r="ET56" i="20"/>
  <c r="ET51" i="20"/>
  <c r="ET65" i="20"/>
  <c r="ET52" i="20"/>
  <c r="ET50" i="20"/>
  <c r="CC79" i="20"/>
  <c r="CC55" i="20"/>
  <c r="CC8" i="20"/>
  <c r="CC134" i="20"/>
  <c r="CC62" i="20"/>
  <c r="CC95" i="20"/>
  <c r="CC78" i="20"/>
  <c r="CC126" i="20"/>
  <c r="CC15" i="20"/>
  <c r="CC100" i="20"/>
  <c r="CC44" i="20"/>
  <c r="CC45" i="20"/>
  <c r="CC21" i="20"/>
  <c r="AU8" i="20"/>
  <c r="AY121" i="20"/>
  <c r="ES14" i="20"/>
  <c r="BJ165" i="20"/>
  <c r="BJ274" i="20"/>
  <c r="BJ186" i="20"/>
  <c r="BJ77" i="20"/>
  <c r="BR74" i="20"/>
  <c r="BR207" i="20"/>
  <c r="BR191" i="20"/>
  <c r="BR176" i="20"/>
  <c r="BR105" i="20"/>
  <c r="BR54" i="20"/>
  <c r="BR26" i="20"/>
  <c r="BR282" i="20"/>
  <c r="BR132" i="20"/>
  <c r="BR43" i="20"/>
  <c r="BR285" i="20"/>
  <c r="BR217" i="20"/>
  <c r="BR168" i="20"/>
  <c r="BR204" i="20"/>
  <c r="BJ228" i="20"/>
  <c r="BJ30" i="20"/>
  <c r="BJ96" i="20"/>
  <c r="BJ149" i="20"/>
  <c r="BJ224" i="20"/>
  <c r="BJ110" i="20"/>
  <c r="BJ12" i="20"/>
  <c r="BJ223" i="20"/>
  <c r="BJ170" i="20"/>
  <c r="BJ67" i="20"/>
  <c r="BJ255" i="20"/>
  <c r="BJ156" i="20"/>
  <c r="BJ44" i="20"/>
  <c r="BR248" i="20"/>
  <c r="BR223" i="20"/>
  <c r="BR202" i="20"/>
  <c r="BR187" i="20"/>
  <c r="BR172" i="20"/>
  <c r="BR169" i="20"/>
  <c r="BR126" i="20"/>
  <c r="BR51" i="20"/>
  <c r="BR266" i="20"/>
  <c r="BR72" i="20"/>
  <c r="BR40" i="20"/>
  <c r="BR269" i="20"/>
  <c r="BR196" i="20"/>
  <c r="BR10" i="20"/>
  <c r="BJ285" i="20"/>
  <c r="BJ209" i="20"/>
  <c r="BJ17" i="20"/>
  <c r="BJ98" i="20"/>
  <c r="BJ276" i="20"/>
  <c r="BJ208" i="20"/>
  <c r="BJ80" i="20"/>
  <c r="BJ287" i="20"/>
  <c r="BJ203" i="20"/>
  <c r="BJ137" i="20"/>
  <c r="BJ198" i="20"/>
  <c r="BJ229" i="20"/>
  <c r="BJ63" i="20"/>
  <c r="BR145" i="20"/>
  <c r="BR104" i="20"/>
  <c r="BR136" i="20"/>
  <c r="BR62" i="20"/>
  <c r="BR134" i="20"/>
  <c r="BR58" i="20"/>
  <c r="BR71" i="20"/>
  <c r="BR185" i="20"/>
  <c r="BR200" i="20"/>
  <c r="BR221" i="20"/>
  <c r="BR235" i="20"/>
  <c r="BR258" i="20"/>
  <c r="BR273" i="20"/>
  <c r="BR151" i="20"/>
  <c r="BR60" i="20"/>
  <c r="BR5" i="20"/>
  <c r="BR161" i="20"/>
  <c r="BR55" i="20"/>
  <c r="BR87" i="20"/>
  <c r="BR110" i="20"/>
  <c r="BR175" i="20"/>
  <c r="BR197" i="20"/>
  <c r="BR226" i="20"/>
  <c r="BR251" i="20"/>
  <c r="BR270" i="20"/>
  <c r="BR160" i="20"/>
  <c r="BR167" i="20"/>
  <c r="BR20" i="20"/>
  <c r="BR33" i="20"/>
  <c r="BR14" i="20"/>
  <c r="BR57" i="20"/>
  <c r="BR70" i="20"/>
  <c r="BR7" i="20"/>
  <c r="BR78" i="20"/>
  <c r="BR81" i="20"/>
  <c r="BR44" i="20"/>
  <c r="BR162" i="20"/>
  <c r="BR95" i="20"/>
  <c r="BR24" i="20"/>
  <c r="BR143" i="20"/>
  <c r="BR189" i="20"/>
  <c r="BR205" i="20"/>
  <c r="BR225" i="20"/>
  <c r="BR246" i="20"/>
  <c r="BR261" i="20"/>
  <c r="BR277" i="20"/>
  <c r="BR25" i="20"/>
  <c r="BR49" i="20"/>
  <c r="BR12" i="20"/>
  <c r="BR34" i="20"/>
  <c r="BR166" i="20"/>
  <c r="BR80" i="20"/>
  <c r="BR84" i="20"/>
  <c r="BR182" i="20"/>
  <c r="BR210" i="20"/>
  <c r="BR229" i="20"/>
  <c r="BR255" i="20"/>
  <c r="BR274" i="20"/>
  <c r="BR100" i="20"/>
  <c r="BR165" i="20"/>
  <c r="BR130" i="20"/>
  <c r="BR139" i="20"/>
  <c r="BR64" i="20"/>
  <c r="BR77" i="20"/>
  <c r="BR63" i="20"/>
  <c r="BR99" i="20"/>
  <c r="BR38" i="20"/>
  <c r="BR164" i="20"/>
  <c r="BR98" i="20"/>
  <c r="BR171" i="20"/>
  <c r="BR174" i="20"/>
  <c r="BR193" i="20"/>
  <c r="BR209" i="20"/>
  <c r="BR228" i="20"/>
  <c r="BR250" i="20"/>
  <c r="BR265" i="20"/>
  <c r="BR281" i="20"/>
  <c r="BR36" i="20"/>
  <c r="BR42" i="20"/>
  <c r="BR31" i="20"/>
  <c r="BR18" i="20"/>
  <c r="BR133" i="20"/>
  <c r="BR75" i="20"/>
  <c r="BR156" i="20"/>
  <c r="BR186" i="20"/>
  <c r="BR214" i="20"/>
  <c r="BR232" i="20"/>
  <c r="BR259" i="20"/>
  <c r="BJ56" i="20"/>
  <c r="BJ121" i="20"/>
  <c r="BJ9" i="20"/>
  <c r="BJ60" i="20"/>
  <c r="BJ24" i="20"/>
  <c r="BJ72" i="20"/>
  <c r="BJ132" i="20"/>
  <c r="BJ214" i="20"/>
  <c r="BJ233" i="20"/>
  <c r="BJ259" i="20"/>
  <c r="BJ282" i="20"/>
  <c r="BJ47" i="20"/>
  <c r="BJ45" i="20"/>
  <c r="BJ43" i="20"/>
  <c r="BJ52" i="20"/>
  <c r="BJ53" i="20"/>
  <c r="BJ168" i="20"/>
  <c r="BJ7" i="20"/>
  <c r="BJ176" i="20"/>
  <c r="BJ191" i="20"/>
  <c r="BJ207" i="20"/>
  <c r="BJ234" i="20"/>
  <c r="BJ256" i="20"/>
  <c r="BJ271" i="20"/>
  <c r="BJ159" i="20"/>
  <c r="BJ51" i="20"/>
  <c r="BJ130" i="20"/>
  <c r="BJ166" i="20"/>
  <c r="BJ81" i="20"/>
  <c r="BJ91" i="20"/>
  <c r="BJ181" i="20"/>
  <c r="BJ195" i="20"/>
  <c r="BJ212" i="20"/>
  <c r="BJ158" i="20"/>
  <c r="BJ241" i="20"/>
  <c r="BJ260" i="20"/>
  <c r="BJ280" i="20"/>
  <c r="BJ83" i="20"/>
  <c r="BJ21" i="20"/>
  <c r="BJ100" i="20"/>
  <c r="BJ95" i="20"/>
  <c r="BJ135" i="20"/>
  <c r="BJ161" i="20"/>
  <c r="BJ162" i="20"/>
  <c r="BJ79" i="20"/>
  <c r="BJ138" i="20"/>
  <c r="BJ174" i="20"/>
  <c r="BJ193" i="20"/>
  <c r="BJ217" i="20"/>
  <c r="BJ232" i="20"/>
  <c r="BJ258" i="20"/>
  <c r="BJ273" i="20"/>
  <c r="BJ151" i="20"/>
  <c r="BJ61" i="20"/>
  <c r="BJ8" i="20"/>
  <c r="BJ23" i="20"/>
  <c r="BJ139" i="20"/>
  <c r="BJ13" i="20"/>
  <c r="BJ171" i="20"/>
  <c r="BJ175" i="20"/>
  <c r="BJ197" i="20"/>
  <c r="BJ218" i="20"/>
  <c r="BJ148" i="20"/>
  <c r="BJ266" i="20"/>
  <c r="BJ152" i="20"/>
  <c r="BJ145" i="20"/>
  <c r="BJ164" i="20"/>
  <c r="BJ74" i="20"/>
  <c r="BJ40" i="20"/>
  <c r="BJ10" i="20"/>
  <c r="BJ75" i="20"/>
  <c r="BJ27" i="20"/>
  <c r="BJ180" i="20"/>
  <c r="BJ194" i="20"/>
  <c r="BJ211" i="20"/>
  <c r="BJ240" i="20"/>
  <c r="BJ142" i="20"/>
  <c r="BJ279" i="20"/>
  <c r="BJ153" i="20"/>
  <c r="BJ97" i="20"/>
  <c r="BJ62" i="20"/>
  <c r="BJ14" i="20"/>
  <c r="BJ104" i="20"/>
  <c r="BJ76" i="20"/>
  <c r="BJ184" i="20"/>
  <c r="BJ200" i="20"/>
  <c r="BJ216" i="20"/>
  <c r="BJ231" i="20"/>
  <c r="BJ245" i="20"/>
  <c r="BJ264" i="20"/>
  <c r="BJ284" i="20"/>
  <c r="BJ20" i="20"/>
  <c r="BJ34" i="20"/>
  <c r="BJ126" i="20"/>
  <c r="BJ57" i="20"/>
  <c r="BJ50" i="20"/>
  <c r="BJ111" i="20"/>
  <c r="BJ54" i="20"/>
  <c r="BJ169" i="20"/>
  <c r="BJ66" i="20"/>
  <c r="BJ178" i="20"/>
  <c r="BJ196" i="20"/>
  <c r="BJ221" i="20"/>
  <c r="BJ246" i="20"/>
  <c r="BJ261" i="20"/>
  <c r="BJ277" i="20"/>
  <c r="BJ25" i="20"/>
  <c r="BJ19" i="20"/>
  <c r="BJ42" i="20"/>
  <c r="BJ136" i="20"/>
  <c r="BJ163" i="20"/>
  <c r="BJ29" i="20"/>
  <c r="BJ84" i="20"/>
  <c r="BJ182" i="20"/>
  <c r="BJ202" i="20"/>
  <c r="BJ226" i="20"/>
  <c r="BJ251" i="20"/>
  <c r="BJ270" i="20"/>
  <c r="BJ160" i="20"/>
  <c r="BJ78" i="20"/>
  <c r="BJ167" i="20"/>
  <c r="BJ87" i="20"/>
  <c r="BJ32" i="20"/>
  <c r="BJ133" i="20"/>
  <c r="BJ155" i="20"/>
  <c r="BJ70" i="20"/>
  <c r="BJ183" i="20"/>
  <c r="BJ199" i="20"/>
  <c r="BJ215" i="20"/>
  <c r="BJ248" i="20"/>
  <c r="BJ263" i="20"/>
  <c r="BJ283" i="20"/>
  <c r="BJ157" i="20"/>
  <c r="BJ15" i="20"/>
  <c r="BJ33" i="20"/>
  <c r="BJ64" i="20"/>
  <c r="BJ105" i="20"/>
  <c r="BJ173" i="20"/>
  <c r="BJ188" i="20"/>
  <c r="BJ204" i="20"/>
  <c r="BJ220" i="20"/>
  <c r="BJ235" i="20"/>
  <c r="BJ253" i="20"/>
  <c r="BJ272" i="20"/>
  <c r="BJ150" i="20"/>
  <c r="BJ22" i="20"/>
  <c r="BJ3" i="20"/>
  <c r="BJ36" i="20"/>
  <c r="BJ58" i="20"/>
  <c r="BJ31" i="20"/>
  <c r="BJ38" i="20"/>
  <c r="BJ41" i="20"/>
  <c r="BJ99" i="20"/>
  <c r="BJ71" i="20"/>
  <c r="BJ185" i="20"/>
  <c r="BJ205" i="20"/>
  <c r="BJ225" i="20"/>
  <c r="BJ250" i="20"/>
  <c r="BJ265" i="20"/>
  <c r="BJ281" i="20"/>
  <c r="ES280" i="20"/>
  <c r="ES228" i="20"/>
  <c r="ES169" i="20"/>
  <c r="ES64" i="20"/>
  <c r="ES22" i="20"/>
  <c r="ES54" i="20"/>
  <c r="ES200" i="20"/>
  <c r="ES100" i="20"/>
  <c r="ES192" i="20"/>
  <c r="ES44" i="20"/>
  <c r="ES252" i="20"/>
  <c r="ES196" i="20"/>
  <c r="ES145" i="20"/>
  <c r="ES75" i="20"/>
  <c r="ES204" i="20"/>
  <c r="ES18" i="20"/>
  <c r="ES67" i="20"/>
  <c r="ES23" i="20"/>
  <c r="ES82" i="20"/>
  <c r="ES49" i="20"/>
  <c r="ES46" i="20"/>
  <c r="ES154" i="20"/>
  <c r="ES170" i="20"/>
  <c r="ES189" i="20"/>
  <c r="ES209" i="20"/>
  <c r="ES229" i="20"/>
  <c r="ES253" i="20"/>
  <c r="ES269" i="20"/>
  <c r="ES285" i="20"/>
  <c r="ES26" i="20"/>
  <c r="ES7" i="20"/>
  <c r="ES110" i="20"/>
  <c r="ES72" i="20"/>
  <c r="ES71" i="20"/>
  <c r="ES97" i="20"/>
  <c r="ES151" i="20"/>
  <c r="ES167" i="20"/>
  <c r="ES186" i="20"/>
  <c r="ES210" i="20"/>
  <c r="ES234" i="20"/>
  <c r="ES258" i="20"/>
  <c r="ES282" i="20"/>
  <c r="ES34" i="20"/>
  <c r="ES29" i="20"/>
  <c r="ES24" i="20"/>
  <c r="ES15" i="20"/>
  <c r="ES9" i="20"/>
  <c r="ES59" i="20"/>
  <c r="ES39" i="20"/>
  <c r="ES137" i="20"/>
  <c r="ES45" i="20"/>
  <c r="ES95" i="20"/>
  <c r="ES148" i="20"/>
  <c r="ES164" i="20"/>
  <c r="ES180" i="20"/>
  <c r="ES195" i="20"/>
  <c r="ES211" i="20"/>
  <c r="ES235" i="20"/>
  <c r="ES263" i="20"/>
  <c r="ES283" i="20"/>
  <c r="ES272" i="20"/>
  <c r="ES220" i="20"/>
  <c r="ES153" i="20"/>
  <c r="ES83" i="20"/>
  <c r="ES165" i="20"/>
  <c r="ES256" i="20"/>
  <c r="ES188" i="20"/>
  <c r="ES74" i="20"/>
  <c r="ES173" i="20"/>
  <c r="ES3" i="20"/>
  <c r="ES232" i="20"/>
  <c r="ES184" i="20"/>
  <c r="ES135" i="20"/>
  <c r="ES38" i="20"/>
  <c r="ES157" i="20"/>
  <c r="ES131" i="20"/>
  <c r="ES17" i="20"/>
  <c r="ES60" i="20"/>
  <c r="ES87" i="20"/>
  <c r="ES65" i="20"/>
  <c r="ES52" i="20"/>
  <c r="ES158" i="20"/>
  <c r="ES174" i="20"/>
  <c r="ES193" i="20"/>
  <c r="ES217" i="20"/>
  <c r="ES233" i="20"/>
  <c r="ES257" i="20"/>
  <c r="ES273" i="20"/>
  <c r="ES292" i="20"/>
  <c r="ES61" i="20"/>
  <c r="ES35" i="20"/>
  <c r="ES68" i="20"/>
  <c r="ES138" i="20"/>
  <c r="ES56" i="20"/>
  <c r="ES141" i="20"/>
  <c r="ES155" i="20"/>
  <c r="ES171" i="20"/>
  <c r="ES194" i="20"/>
  <c r="ES214" i="20"/>
  <c r="ES246" i="20"/>
  <c r="ES266" i="20"/>
  <c r="ES293" i="20"/>
  <c r="ES121" i="20"/>
  <c r="ES10" i="20"/>
  <c r="ES77" i="20"/>
  <c r="ES21" i="20"/>
  <c r="ES66" i="20"/>
  <c r="ES28" i="20"/>
  <c r="ES126" i="20"/>
  <c r="ES133" i="20"/>
  <c r="ES63" i="20"/>
  <c r="ES98" i="20"/>
  <c r="ES152" i="20"/>
  <c r="ES168" i="20"/>
  <c r="ES183" i="20"/>
  <c r="ES199" i="20"/>
  <c r="ES215" i="20"/>
  <c r="ES251" i="20"/>
  <c r="ES267" i="20"/>
  <c r="ES287" i="20"/>
  <c r="ES260" i="20"/>
  <c r="ES212" i="20"/>
  <c r="ES108" i="20"/>
  <c r="ES36" i="20"/>
  <c r="ES96" i="20"/>
  <c r="ES240" i="20"/>
  <c r="ES149" i="20"/>
  <c r="ES11" i="20"/>
  <c r="ES130" i="20"/>
  <c r="ES276" i="20"/>
  <c r="ES224" i="20"/>
  <c r="ES177" i="20"/>
  <c r="ES105" i="20"/>
  <c r="ES31" i="20"/>
  <c r="ES86" i="20"/>
  <c r="ES4" i="20"/>
  <c r="ES43" i="20"/>
  <c r="ES99" i="20"/>
  <c r="ES142" i="20"/>
  <c r="ES118" i="20"/>
  <c r="ES146" i="20"/>
  <c r="ES162" i="20"/>
  <c r="ES178" i="20"/>
  <c r="ES197" i="20"/>
  <c r="ES221" i="20"/>
  <c r="ES241" i="20"/>
  <c r="ES261" i="20"/>
  <c r="ES277" i="20"/>
  <c r="ES33" i="20"/>
  <c r="ES40" i="20"/>
  <c r="ES37" i="20"/>
  <c r="ES89" i="20"/>
  <c r="ES69" i="20"/>
  <c r="ES132" i="20"/>
  <c r="ES159" i="20"/>
  <c r="ES175" i="20"/>
  <c r="ES198" i="20"/>
  <c r="ES218" i="20"/>
  <c r="ES250" i="20"/>
  <c r="ES270" i="20"/>
  <c r="ES12" i="20"/>
  <c r="ES85" i="20"/>
  <c r="ES55" i="20"/>
  <c r="ES47" i="20"/>
  <c r="ES32" i="20"/>
  <c r="ES80" i="20"/>
  <c r="ES30" i="20"/>
  <c r="ES134" i="20"/>
  <c r="ES139" i="20"/>
  <c r="ES51" i="20"/>
  <c r="ES103" i="20"/>
  <c r="ES156" i="20"/>
  <c r="ES172" i="20"/>
  <c r="ES187" i="20"/>
  <c r="ES203" i="20"/>
  <c r="ES223" i="20"/>
  <c r="ES255" i="20"/>
  <c r="ES271" i="20"/>
  <c r="ES291" i="20"/>
  <c r="ES294" i="20"/>
  <c r="ES248" i="20"/>
  <c r="ES181" i="20"/>
  <c r="ES50" i="20"/>
  <c r="ES57" i="20"/>
  <c r="ES104" i="20"/>
  <c r="ES208" i="20"/>
  <c r="ES70" i="20"/>
  <c r="ES284" i="20"/>
  <c r="ES102" i="20"/>
  <c r="ES264" i="20"/>
  <c r="ES216" i="20"/>
  <c r="ES161" i="20"/>
  <c r="ES81" i="20"/>
  <c r="ES8" i="20"/>
  <c r="ES42" i="20"/>
  <c r="ES19" i="20"/>
  <c r="ES78" i="20"/>
  <c r="ES41" i="20"/>
  <c r="ES76" i="20"/>
  <c r="ES140" i="20"/>
  <c r="ES150" i="20"/>
  <c r="ES166" i="20"/>
  <c r="ES185" i="20"/>
  <c r="ES205" i="20"/>
  <c r="ES225" i="20"/>
  <c r="ES245" i="20"/>
  <c r="ES265" i="20"/>
  <c r="ES281" i="20"/>
  <c r="ES53" i="20"/>
  <c r="ES16" i="20"/>
  <c r="ES27" i="20"/>
  <c r="ES91" i="20"/>
  <c r="ES48" i="20"/>
  <c r="ES143" i="20"/>
  <c r="ES147" i="20"/>
  <c r="ES163" i="20"/>
  <c r="ES182" i="20"/>
  <c r="ES202" i="20"/>
  <c r="ES226" i="20"/>
  <c r="ES254" i="20"/>
  <c r="ES274" i="20"/>
  <c r="ES20" i="20"/>
  <c r="ES5" i="20"/>
  <c r="ES58" i="20"/>
  <c r="ES6" i="20"/>
  <c r="ES13" i="20"/>
  <c r="ES111" i="20"/>
  <c r="ES79" i="20"/>
  <c r="ES136" i="20"/>
  <c r="ES62" i="20"/>
  <c r="ES84" i="20"/>
  <c r="ES144" i="20"/>
  <c r="ES160" i="20"/>
  <c r="ES176" i="20"/>
  <c r="ES191" i="20"/>
  <c r="ES207" i="20"/>
  <c r="ES231" i="20"/>
  <c r="ES259" i="20"/>
  <c r="ES279" i="20"/>
  <c r="ES25" i="20"/>
  <c r="ER291" i="20"/>
  <c r="ER271" i="20"/>
  <c r="ER255" i="20"/>
  <c r="ER223" i="20"/>
  <c r="ER203" i="20"/>
  <c r="ER187" i="20"/>
  <c r="ER172" i="20"/>
  <c r="ER156" i="20"/>
  <c r="ER103" i="20"/>
  <c r="ER51" i="20"/>
  <c r="ER139" i="20"/>
  <c r="ER134" i="20"/>
  <c r="ER30" i="20"/>
  <c r="ER80" i="20"/>
  <c r="ER37" i="20"/>
  <c r="ER40" i="20"/>
  <c r="ER282" i="20"/>
  <c r="ER258" i="20"/>
  <c r="ER234" i="20"/>
  <c r="ER210" i="20"/>
  <c r="ER186" i="20"/>
  <c r="ER167" i="20"/>
  <c r="ER151" i="20"/>
  <c r="ER97" i="20"/>
  <c r="ER71" i="20"/>
  <c r="ER91" i="20"/>
  <c r="ER35" i="20"/>
  <c r="ER269" i="20"/>
  <c r="ER229" i="20"/>
  <c r="ER197" i="20"/>
  <c r="ER166" i="20"/>
  <c r="ER140" i="20"/>
  <c r="ER23" i="20"/>
  <c r="ER277" i="20"/>
  <c r="ER205" i="20"/>
  <c r="ER162" i="20"/>
  <c r="ER87" i="20"/>
  <c r="ER131" i="20"/>
  <c r="ER272" i="20"/>
  <c r="ER252" i="20"/>
  <c r="ER228" i="20"/>
  <c r="ER212" i="20"/>
  <c r="ER196" i="20"/>
  <c r="ER181" i="20"/>
  <c r="ER165" i="20"/>
  <c r="ER149" i="20"/>
  <c r="ER96" i="20"/>
  <c r="ER70" i="20"/>
  <c r="ER104" i="20"/>
  <c r="ER100" i="20"/>
  <c r="ER74" i="20"/>
  <c r="ER54" i="20"/>
  <c r="ER11" i="20"/>
  <c r="ER32" i="20"/>
  <c r="ER25" i="20"/>
  <c r="ER281" i="20"/>
  <c r="ER46" i="20"/>
  <c r="ER43" i="20"/>
  <c r="ER33" i="20"/>
  <c r="ER5" i="20"/>
  <c r="ER169" i="20"/>
  <c r="ER57" i="20"/>
  <c r="ER13" i="20"/>
  <c r="ER29" i="20"/>
  <c r="ER154" i="20"/>
  <c r="ER85" i="20"/>
  <c r="ER26" i="20"/>
  <c r="ER287" i="20"/>
  <c r="ER267" i="20"/>
  <c r="ER251" i="20"/>
  <c r="ER215" i="20"/>
  <c r="ER199" i="20"/>
  <c r="ER183" i="20"/>
  <c r="ER168" i="20"/>
  <c r="ER152" i="20"/>
  <c r="ER98" i="20"/>
  <c r="ER63" i="20"/>
  <c r="ER133" i="20"/>
  <c r="ER126" i="20"/>
  <c r="ER28" i="20"/>
  <c r="ER66" i="20"/>
  <c r="ER47" i="20"/>
  <c r="ER8" i="20"/>
  <c r="ER274" i="20"/>
  <c r="ER254" i="20"/>
  <c r="ER226" i="20"/>
  <c r="ER202" i="20"/>
  <c r="ER182" i="20"/>
  <c r="ER163" i="20"/>
  <c r="ER147" i="20"/>
  <c r="ER143" i="20"/>
  <c r="ER48" i="20"/>
  <c r="ER110" i="20"/>
  <c r="ER10" i="20"/>
  <c r="ER245" i="20"/>
  <c r="ER221" i="20"/>
  <c r="ER193" i="20"/>
  <c r="ER158" i="20"/>
  <c r="ER65" i="20"/>
  <c r="ER78" i="20"/>
  <c r="ER265" i="20"/>
  <c r="ER189" i="20"/>
  <c r="ER52" i="20"/>
  <c r="ER41" i="20"/>
  <c r="ER284" i="20"/>
  <c r="ER264" i="20"/>
  <c r="ER248" i="20"/>
  <c r="ER224" i="20"/>
  <c r="ER208" i="20"/>
  <c r="ER192" i="20"/>
  <c r="ER177" i="20"/>
  <c r="ER161" i="20"/>
  <c r="ER145" i="20"/>
  <c r="ER135" i="20"/>
  <c r="ER105" i="20"/>
  <c r="ER81" i="20"/>
  <c r="ER75" i="20"/>
  <c r="ER38" i="20"/>
  <c r="ER31" i="20"/>
  <c r="ER19" i="20"/>
  <c r="ER21" i="20"/>
  <c r="ER68" i="20"/>
  <c r="ER261" i="20"/>
  <c r="ER49" i="20"/>
  <c r="ER67" i="20"/>
  <c r="ER34" i="20"/>
  <c r="ER17" i="20"/>
  <c r="ER200" i="20"/>
  <c r="ER153" i="20"/>
  <c r="ER108" i="20"/>
  <c r="ER64" i="20"/>
  <c r="ER283" i="20"/>
  <c r="ER263" i="20"/>
  <c r="ER235" i="20"/>
  <c r="ER211" i="20"/>
  <c r="ER195" i="20"/>
  <c r="ER180" i="20"/>
  <c r="ER164" i="20"/>
  <c r="ER148" i="20"/>
  <c r="ER95" i="20"/>
  <c r="ER45" i="20"/>
  <c r="ER137" i="20"/>
  <c r="ER39" i="20"/>
  <c r="ER59" i="20"/>
  <c r="ER9" i="20"/>
  <c r="ER77" i="20"/>
  <c r="ER273" i="20"/>
  <c r="ER270" i="20"/>
  <c r="ER250" i="20"/>
  <c r="ER218" i="20"/>
  <c r="ER198" i="20"/>
  <c r="ER175" i="20"/>
  <c r="ER159" i="20"/>
  <c r="ER132" i="20"/>
  <c r="ER69" i="20"/>
  <c r="ER89" i="20"/>
  <c r="ER24" i="20"/>
  <c r="ER7" i="20"/>
  <c r="ER241" i="20"/>
  <c r="ER217" i="20"/>
  <c r="ER185" i="20"/>
  <c r="ER150" i="20"/>
  <c r="ER142" i="20"/>
  <c r="ER292" i="20"/>
  <c r="ER253" i="20"/>
  <c r="ER178" i="20"/>
  <c r="ER118" i="20"/>
  <c r="ER99" i="20"/>
  <c r="ER280" i="20"/>
  <c r="ER260" i="20"/>
  <c r="ER240" i="20"/>
  <c r="ER220" i="20"/>
  <c r="ER204" i="20"/>
  <c r="ER188" i="20"/>
  <c r="ER173" i="20"/>
  <c r="ER157" i="20"/>
  <c r="ER86" i="20"/>
  <c r="ER130" i="20"/>
  <c r="ER102" i="20"/>
  <c r="ER44" i="20"/>
  <c r="ER42" i="20"/>
  <c r="ER14" i="20"/>
  <c r="ER18" i="20"/>
  <c r="ER3" i="20"/>
  <c r="ER6" i="20"/>
  <c r="ER55" i="20"/>
  <c r="ER257" i="20"/>
  <c r="ER60" i="20"/>
  <c r="ER20" i="20"/>
  <c r="ER12" i="20"/>
  <c r="ER53" i="20"/>
  <c r="ER256" i="20"/>
  <c r="ER232" i="20"/>
  <c r="ER216" i="20"/>
  <c r="ER184" i="20"/>
  <c r="ER50" i="20"/>
  <c r="ER83" i="20"/>
  <c r="ER36" i="20"/>
  <c r="ER22" i="20"/>
  <c r="ER72" i="20"/>
  <c r="ER4" i="20"/>
  <c r="ER61" i="20"/>
  <c r="ER294" i="20"/>
  <c r="ER279" i="20"/>
  <c r="ER259" i="20"/>
  <c r="ER231" i="20"/>
  <c r="ER207" i="20"/>
  <c r="ER191" i="20"/>
  <c r="ER176" i="20"/>
  <c r="ER160" i="20"/>
  <c r="ER144" i="20"/>
  <c r="ER84" i="20"/>
  <c r="ER62" i="20"/>
  <c r="ER136" i="20"/>
  <c r="ER79" i="20"/>
  <c r="ER111" i="20"/>
  <c r="ER15" i="20"/>
  <c r="ER27" i="20"/>
  <c r="ER293" i="20"/>
  <c r="ER266" i="20"/>
  <c r="ER246" i="20"/>
  <c r="ER214" i="20"/>
  <c r="ER194" i="20"/>
  <c r="ER171" i="20"/>
  <c r="ER155" i="20"/>
  <c r="ER141" i="20"/>
  <c r="ER56" i="20"/>
  <c r="ER138" i="20"/>
  <c r="ER58" i="20"/>
  <c r="ER16" i="20"/>
  <c r="ER233" i="20"/>
  <c r="ER209" i="20"/>
  <c r="ER174" i="20"/>
  <c r="ER146" i="20"/>
  <c r="ER82" i="20"/>
  <c r="ER285" i="20"/>
  <c r="ER225" i="20"/>
  <c r="ER170" i="20"/>
  <c r="ER76" i="20"/>
  <c r="ER121" i="20"/>
  <c r="ER276" i="20"/>
  <c r="EQ187" i="20"/>
  <c r="EQ282" i="20"/>
  <c r="EQ258" i="20"/>
  <c r="EQ234" i="20"/>
  <c r="EQ210" i="20"/>
  <c r="EQ186" i="20"/>
  <c r="EQ167" i="20"/>
  <c r="EQ151" i="20"/>
  <c r="EQ97" i="20"/>
  <c r="EQ76" i="20"/>
  <c r="EQ72" i="20"/>
  <c r="EQ110" i="20"/>
  <c r="EQ285" i="20"/>
  <c r="EQ269" i="20"/>
  <c r="EQ253" i="20"/>
  <c r="EQ229" i="20"/>
  <c r="EQ209" i="20"/>
  <c r="EQ189" i="20"/>
  <c r="EQ170" i="20"/>
  <c r="EQ154" i="20"/>
  <c r="EQ46" i="20"/>
  <c r="EQ49" i="20"/>
  <c r="EQ50" i="20"/>
  <c r="EQ85" i="20"/>
  <c r="EQ24" i="20"/>
  <c r="EQ34" i="20"/>
  <c r="EQ20" i="20"/>
  <c r="EQ263" i="20"/>
  <c r="EQ215" i="20"/>
  <c r="EQ195" i="20"/>
  <c r="EQ284" i="20"/>
  <c r="EQ264" i="20"/>
  <c r="EQ248" i="20"/>
  <c r="EQ224" i="20"/>
  <c r="EQ208" i="20"/>
  <c r="EQ192" i="20"/>
  <c r="EQ177" i="20"/>
  <c r="EQ161" i="20"/>
  <c r="EQ145" i="20"/>
  <c r="EQ135" i="20"/>
  <c r="EQ62" i="20"/>
  <c r="EQ37" i="20"/>
  <c r="EQ75" i="20"/>
  <c r="EQ14" i="20"/>
  <c r="EQ35" i="20"/>
  <c r="EQ6" i="20"/>
  <c r="EQ287" i="20"/>
  <c r="EQ267" i="20"/>
  <c r="EQ191" i="20"/>
  <c r="EQ144" i="20"/>
  <c r="EQ74" i="20"/>
  <c r="EQ26" i="20"/>
  <c r="EQ138" i="20"/>
  <c r="EQ66" i="20"/>
  <c r="EQ71" i="20"/>
  <c r="EQ77" i="20"/>
  <c r="EQ148" i="20"/>
  <c r="EQ47" i="20"/>
  <c r="EQ53" i="20"/>
  <c r="EQ100" i="20"/>
  <c r="EQ180" i="20"/>
  <c r="EQ274" i="20"/>
  <c r="EQ254" i="20"/>
  <c r="EQ226" i="20"/>
  <c r="EQ202" i="20"/>
  <c r="EQ182" i="20"/>
  <c r="EQ163" i="20"/>
  <c r="EQ147" i="20"/>
  <c r="EQ143" i="20"/>
  <c r="EQ142" i="20"/>
  <c r="EQ25" i="20"/>
  <c r="EQ78" i="20"/>
  <c r="EQ281" i="20"/>
  <c r="EQ265" i="20"/>
  <c r="EQ245" i="20"/>
  <c r="EQ225" i="20"/>
  <c r="EQ205" i="20"/>
  <c r="EQ185" i="20"/>
  <c r="EQ166" i="20"/>
  <c r="EQ150" i="20"/>
  <c r="EQ140" i="20"/>
  <c r="EQ70" i="20"/>
  <c r="EQ104" i="20"/>
  <c r="EQ121" i="20"/>
  <c r="EQ40" i="20"/>
  <c r="EQ9" i="20"/>
  <c r="EQ11" i="20"/>
  <c r="EQ255" i="20"/>
  <c r="EQ211" i="20"/>
  <c r="EQ176" i="20"/>
  <c r="EQ280" i="20"/>
  <c r="EQ260" i="20"/>
  <c r="EQ240" i="20"/>
  <c r="EQ220" i="20"/>
  <c r="EQ204" i="20"/>
  <c r="EQ188" i="20"/>
  <c r="EQ173" i="20"/>
  <c r="EQ157" i="20"/>
  <c r="EQ86" i="20"/>
  <c r="EQ130" i="20"/>
  <c r="EQ139" i="20"/>
  <c r="EQ23" i="20"/>
  <c r="EQ42" i="20"/>
  <c r="EQ57" i="20"/>
  <c r="EQ32" i="20"/>
  <c r="EQ3" i="20"/>
  <c r="EQ283" i="20"/>
  <c r="EQ259" i="20"/>
  <c r="EQ183" i="20"/>
  <c r="EQ84" i="20"/>
  <c r="EQ58" i="20"/>
  <c r="EQ156" i="20"/>
  <c r="EQ83" i="20"/>
  <c r="EQ15" i="20"/>
  <c r="EQ133" i="20"/>
  <c r="EQ55" i="20"/>
  <c r="EQ95" i="20"/>
  <c r="EQ38" i="20"/>
  <c r="EQ22" i="20"/>
  <c r="EQ21" i="20"/>
  <c r="EQ172" i="20"/>
  <c r="EQ270" i="20"/>
  <c r="EQ250" i="20"/>
  <c r="EQ218" i="20"/>
  <c r="EQ198" i="20"/>
  <c r="EQ175" i="20"/>
  <c r="EQ159" i="20"/>
  <c r="EQ132" i="20"/>
  <c r="EQ69" i="20"/>
  <c r="EQ87" i="20"/>
  <c r="EQ81" i="20"/>
  <c r="EQ136" i="20"/>
  <c r="EQ277" i="20"/>
  <c r="EQ261" i="20"/>
  <c r="EQ241" i="20"/>
  <c r="EQ221" i="20"/>
  <c r="EQ197" i="20"/>
  <c r="EQ178" i="20"/>
  <c r="EQ162" i="20"/>
  <c r="EQ146" i="20"/>
  <c r="EQ118" i="20"/>
  <c r="EQ105" i="20"/>
  <c r="EQ134" i="20"/>
  <c r="EQ30" i="20"/>
  <c r="EQ17" i="20"/>
  <c r="EQ13" i="20"/>
  <c r="EQ5" i="20"/>
  <c r="EQ235" i="20"/>
  <c r="EQ207" i="20"/>
  <c r="EQ164" i="20"/>
  <c r="EQ276" i="20"/>
  <c r="EQ256" i="20"/>
  <c r="EQ232" i="20"/>
  <c r="EQ216" i="20"/>
  <c r="EQ200" i="20"/>
  <c r="EQ184" i="20"/>
  <c r="EQ169" i="20"/>
  <c r="EQ153" i="20"/>
  <c r="EQ108" i="20"/>
  <c r="EQ63" i="20"/>
  <c r="EQ64" i="20"/>
  <c r="EQ41" i="20"/>
  <c r="EQ61" i="20"/>
  <c r="EQ54" i="20"/>
  <c r="EQ16" i="20"/>
  <c r="EQ294" i="20"/>
  <c r="EQ279" i="20"/>
  <c r="EQ251" i="20"/>
  <c r="EQ168" i="20"/>
  <c r="EQ89" i="20"/>
  <c r="EQ18" i="20"/>
  <c r="EQ103" i="20"/>
  <c r="EQ28" i="20"/>
  <c r="EQ152" i="20"/>
  <c r="EQ39" i="20"/>
  <c r="EQ31" i="20"/>
  <c r="EQ48" i="20"/>
  <c r="EQ80" i="20"/>
  <c r="EQ19" i="20"/>
  <c r="EQ8" i="20"/>
  <c r="EQ203" i="20"/>
  <c r="EQ293" i="20"/>
  <c r="EQ266" i="20"/>
  <c r="EQ246" i="20"/>
  <c r="EQ214" i="20"/>
  <c r="EQ194" i="20"/>
  <c r="EQ171" i="20"/>
  <c r="EQ155" i="20"/>
  <c r="EQ141" i="20"/>
  <c r="EQ56" i="20"/>
  <c r="EQ82" i="20"/>
  <c r="EQ68" i="20"/>
  <c r="EQ292" i="20"/>
  <c r="EQ273" i="20"/>
  <c r="EQ257" i="20"/>
  <c r="EQ233" i="20"/>
  <c r="EQ217" i="20"/>
  <c r="EQ193" i="20"/>
  <c r="EQ174" i="20"/>
  <c r="EQ158" i="20"/>
  <c r="EQ52" i="20"/>
  <c r="EQ65" i="20"/>
  <c r="EQ102" i="20"/>
  <c r="EQ60" i="20"/>
  <c r="EQ44" i="20"/>
  <c r="EQ67" i="20"/>
  <c r="EQ10" i="20"/>
  <c r="EQ4" i="20"/>
  <c r="EQ223" i="20"/>
  <c r="EQ199" i="20"/>
  <c r="EQ131" i="20"/>
  <c r="EQ272" i="20"/>
  <c r="EQ252" i="20"/>
  <c r="EQ228" i="20"/>
  <c r="EQ212" i="20"/>
  <c r="EQ196" i="20"/>
  <c r="EQ181" i="20"/>
  <c r="EQ165" i="20"/>
  <c r="EQ149" i="20"/>
  <c r="EQ96" i="20"/>
  <c r="EQ45" i="20"/>
  <c r="EQ137" i="20"/>
  <c r="EQ79" i="20"/>
  <c r="EQ59" i="20"/>
  <c r="EQ111" i="20"/>
  <c r="EQ12" i="20"/>
  <c r="EQ291" i="20"/>
  <c r="EQ271" i="20"/>
  <c r="EQ231" i="20"/>
  <c r="EQ160" i="20"/>
  <c r="EQ99" i="20"/>
  <c r="EQ7" i="20"/>
  <c r="EQ51" i="20"/>
  <c r="EQ27" i="20"/>
  <c r="EQ98" i="20"/>
  <c r="EQ33" i="20"/>
  <c r="EQ29" i="20"/>
  <c r="EQ91" i="20"/>
  <c r="EQ126" i="20"/>
  <c r="EQ43" i="20"/>
  <c r="EQ36" i="20"/>
  <c r="EP274" i="20"/>
  <c r="EP254" i="20"/>
  <c r="EP226" i="20"/>
  <c r="EP202" i="20"/>
  <c r="EP182" i="20"/>
  <c r="EP163" i="20"/>
  <c r="EP147" i="20"/>
  <c r="EP118" i="20"/>
  <c r="EP130" i="20"/>
  <c r="EP68" i="20"/>
  <c r="EP285" i="20"/>
  <c r="EP269" i="20"/>
  <c r="EP253" i="20"/>
  <c r="EP229" i="20"/>
  <c r="EP209" i="20"/>
  <c r="EP189" i="20"/>
  <c r="EP170" i="20"/>
  <c r="EP154" i="20"/>
  <c r="EP141" i="20"/>
  <c r="EP89" i="20"/>
  <c r="EP85" i="20"/>
  <c r="EP67" i="20"/>
  <c r="EP5" i="20"/>
  <c r="EP111" i="20"/>
  <c r="EP283" i="20"/>
  <c r="EP255" i="20"/>
  <c r="EP276" i="20"/>
  <c r="EP256" i="20"/>
  <c r="EP232" i="20"/>
  <c r="EP216" i="20"/>
  <c r="EP200" i="20"/>
  <c r="EP184" i="20"/>
  <c r="EP169" i="20"/>
  <c r="EP153" i="20"/>
  <c r="EP46" i="20"/>
  <c r="EP63" i="20"/>
  <c r="EP133" i="20"/>
  <c r="EP38" i="20"/>
  <c r="EP291" i="20"/>
  <c r="EP251" i="20"/>
  <c r="EP164" i="20"/>
  <c r="EP91" i="20"/>
  <c r="EP22" i="20"/>
  <c r="EP215" i="20"/>
  <c r="EP160" i="20"/>
  <c r="EP78" i="20"/>
  <c r="EP15" i="20"/>
  <c r="EP66" i="20"/>
  <c r="EP191" i="20"/>
  <c r="EP51" i="20"/>
  <c r="EP55" i="20"/>
  <c r="EP98" i="20"/>
  <c r="EP270" i="20"/>
  <c r="EP250" i="20"/>
  <c r="EP218" i="20"/>
  <c r="EP198" i="20"/>
  <c r="EP175" i="20"/>
  <c r="EP159" i="20"/>
  <c r="EP103" i="20"/>
  <c r="EP56" i="20"/>
  <c r="EP72" i="20"/>
  <c r="EP110" i="20"/>
  <c r="EP281" i="20"/>
  <c r="EP265" i="20"/>
  <c r="EP245" i="20"/>
  <c r="EP225" i="20"/>
  <c r="EP205" i="20"/>
  <c r="EP185" i="20"/>
  <c r="EP166" i="20"/>
  <c r="EP150" i="20"/>
  <c r="EP140" i="20"/>
  <c r="EP82" i="20"/>
  <c r="EP79" i="20"/>
  <c r="EP54" i="20"/>
  <c r="EP39" i="20"/>
  <c r="EP19" i="20"/>
  <c r="EP279" i="20"/>
  <c r="EP131" i="20"/>
  <c r="EP272" i="20"/>
  <c r="EP252" i="20"/>
  <c r="EP228" i="20"/>
  <c r="EP212" i="20"/>
  <c r="EP196" i="20"/>
  <c r="EP181" i="20"/>
  <c r="EP165" i="20"/>
  <c r="EP149" i="20"/>
  <c r="EP96" i="20"/>
  <c r="EP45" i="20"/>
  <c r="EP137" i="20"/>
  <c r="EP14" i="20"/>
  <c r="EP287" i="20"/>
  <c r="EP207" i="20"/>
  <c r="EP148" i="20"/>
  <c r="EP41" i="20"/>
  <c r="EP4" i="20"/>
  <c r="EP195" i="20"/>
  <c r="EP144" i="20"/>
  <c r="EP58" i="20"/>
  <c r="EP168" i="20"/>
  <c r="EP235" i="20"/>
  <c r="EP172" i="20"/>
  <c r="EP105" i="20"/>
  <c r="EP211" i="20"/>
  <c r="EP102" i="20"/>
  <c r="EP293" i="20"/>
  <c r="EP266" i="20"/>
  <c r="EP246" i="20"/>
  <c r="EP214" i="20"/>
  <c r="EP194" i="20"/>
  <c r="EP171" i="20"/>
  <c r="EP155" i="20"/>
  <c r="EP97" i="20"/>
  <c r="EP76" i="20"/>
  <c r="EP104" i="20"/>
  <c r="EP47" i="20"/>
  <c r="EP277" i="20"/>
  <c r="EP261" i="20"/>
  <c r="EP241" i="20"/>
  <c r="EP221" i="20"/>
  <c r="EP197" i="20"/>
  <c r="EP178" i="20"/>
  <c r="EP162" i="20"/>
  <c r="EP146" i="20"/>
  <c r="EP49" i="20"/>
  <c r="EP64" i="20"/>
  <c r="EP24" i="20"/>
  <c r="EP77" i="20"/>
  <c r="EP136" i="20"/>
  <c r="EP3" i="20"/>
  <c r="EP271" i="20"/>
  <c r="EP284" i="20"/>
  <c r="EP264" i="20"/>
  <c r="EP248" i="20"/>
  <c r="EP224" i="20"/>
  <c r="EP208" i="20"/>
  <c r="EP192" i="20"/>
  <c r="EP177" i="20"/>
  <c r="EP161" i="20"/>
  <c r="EP145" i="20"/>
  <c r="EP135" i="20"/>
  <c r="EP87" i="20"/>
  <c r="EP37" i="20"/>
  <c r="EP126" i="20"/>
  <c r="EP263" i="20"/>
  <c r="EP199" i="20"/>
  <c r="EP95" i="20"/>
  <c r="EP100" i="20"/>
  <c r="EP231" i="20"/>
  <c r="EP183" i="20"/>
  <c r="EP69" i="20"/>
  <c r="EP9" i="20"/>
  <c r="EP71" i="20"/>
  <c r="EP223" i="20"/>
  <c r="EP156" i="20"/>
  <c r="EP83" i="20"/>
  <c r="EP180" i="20"/>
  <c r="EP26" i="20"/>
  <c r="EP282" i="20"/>
  <c r="EP258" i="20"/>
  <c r="EP234" i="20"/>
  <c r="EP210" i="20"/>
  <c r="EP186" i="20"/>
  <c r="EP167" i="20"/>
  <c r="EP151" i="20"/>
  <c r="EP143" i="20"/>
  <c r="EP142" i="20"/>
  <c r="EP99" i="20"/>
  <c r="EP292" i="20"/>
  <c r="EP273" i="20"/>
  <c r="EP257" i="20"/>
  <c r="EP233" i="20"/>
  <c r="EP217" i="20"/>
  <c r="EP193" i="20"/>
  <c r="EP174" i="20"/>
  <c r="EP158" i="20"/>
  <c r="EP132" i="20"/>
  <c r="EP70" i="20"/>
  <c r="EP134" i="20"/>
  <c r="EP40" i="20"/>
  <c r="EP8" i="20"/>
  <c r="EP57" i="20"/>
  <c r="EP294" i="20"/>
  <c r="EP267" i="20"/>
  <c r="EP280" i="20"/>
  <c r="EP260" i="20"/>
  <c r="EP240" i="20"/>
  <c r="EP220" i="20"/>
  <c r="EP204" i="20"/>
  <c r="EP188" i="20"/>
  <c r="EP173" i="20"/>
  <c r="EP157" i="20"/>
  <c r="EP52" i="20"/>
  <c r="EP65" i="20"/>
  <c r="EP138" i="20"/>
  <c r="EP23" i="20"/>
  <c r="EP10" i="20"/>
  <c r="EP259" i="20"/>
  <c r="EP187" i="20"/>
  <c r="EP48" i="20"/>
  <c r="EP6" i="20"/>
  <c r="EP121" i="20"/>
  <c r="EP176" i="20"/>
  <c r="EP139" i="20"/>
  <c r="EP53" i="20"/>
  <c r="EP28" i="20"/>
  <c r="EP203" i="20"/>
  <c r="EP86" i="20"/>
  <c r="EP27" i="20"/>
  <c r="EP152" i="20"/>
  <c r="AY19" i="20"/>
  <c r="EO291" i="20"/>
  <c r="EO271" i="20"/>
  <c r="EO255" i="20"/>
  <c r="EO223" i="20"/>
  <c r="EO203" i="20"/>
  <c r="EO187" i="20"/>
  <c r="EO172" i="20"/>
  <c r="EO156" i="20"/>
  <c r="EO86" i="20"/>
  <c r="EO51" i="20"/>
  <c r="EO105" i="20"/>
  <c r="EO83" i="20"/>
  <c r="EO61" i="20"/>
  <c r="EO55" i="20"/>
  <c r="EO7" i="20"/>
  <c r="EO110" i="20"/>
  <c r="EO66" i="20"/>
  <c r="EO292" i="20"/>
  <c r="EO257" i="20"/>
  <c r="EO293" i="20"/>
  <c r="EO266" i="20"/>
  <c r="EO246" i="20"/>
  <c r="EO214" i="20"/>
  <c r="EO194" i="20"/>
  <c r="EO171" i="20"/>
  <c r="EO155" i="20"/>
  <c r="EO103" i="20"/>
  <c r="EO56" i="20"/>
  <c r="EO130" i="20"/>
  <c r="EO68" i="20"/>
  <c r="EO9" i="20"/>
  <c r="EO277" i="20"/>
  <c r="EO253" i="20"/>
  <c r="EO229" i="20"/>
  <c r="EO197" i="20"/>
  <c r="EO158" i="20"/>
  <c r="EO131" i="20"/>
  <c r="EO272" i="20"/>
  <c r="EO252" i="20"/>
  <c r="EO228" i="20"/>
  <c r="EO212" i="20"/>
  <c r="EO196" i="20"/>
  <c r="EO181" i="20"/>
  <c r="EO165" i="20"/>
  <c r="EO149" i="20"/>
  <c r="EO96" i="20"/>
  <c r="EO45" i="20"/>
  <c r="EO137" i="20"/>
  <c r="EO30" i="20"/>
  <c r="EO17" i="20"/>
  <c r="EO111" i="20"/>
  <c r="EO11" i="20"/>
  <c r="EO193" i="20"/>
  <c r="EO62" i="20"/>
  <c r="EO67" i="20"/>
  <c r="EO49" i="20"/>
  <c r="EO25" i="20"/>
  <c r="EO12" i="20"/>
  <c r="EO84" i="20"/>
  <c r="EO34" i="20"/>
  <c r="EO287" i="20"/>
  <c r="EO267" i="20"/>
  <c r="EO251" i="20"/>
  <c r="EO215" i="20"/>
  <c r="EO199" i="20"/>
  <c r="EO183" i="20"/>
  <c r="EO168" i="20"/>
  <c r="EO152" i="20"/>
  <c r="EO98" i="20"/>
  <c r="EO71" i="20"/>
  <c r="EO102" i="20"/>
  <c r="EO121" i="20"/>
  <c r="EO41" i="20"/>
  <c r="EO100" i="20"/>
  <c r="EO21" i="20"/>
  <c r="EO47" i="20"/>
  <c r="EO26" i="20"/>
  <c r="EO285" i="20"/>
  <c r="EO217" i="20"/>
  <c r="EO282" i="20"/>
  <c r="EO258" i="20"/>
  <c r="EO234" i="20"/>
  <c r="EO210" i="20"/>
  <c r="EO186" i="20"/>
  <c r="EO167" i="20"/>
  <c r="EO151" i="20"/>
  <c r="EO97" i="20"/>
  <c r="EO76" i="20"/>
  <c r="EO72" i="20"/>
  <c r="EO28" i="20"/>
  <c r="EO31" i="20"/>
  <c r="EO273" i="20"/>
  <c r="EO245" i="20"/>
  <c r="EO225" i="20"/>
  <c r="EO189" i="20"/>
  <c r="EO154" i="20"/>
  <c r="EO284" i="20"/>
  <c r="EO264" i="20"/>
  <c r="EO248" i="20"/>
  <c r="EO224" i="20"/>
  <c r="EO208" i="20"/>
  <c r="EO192" i="20"/>
  <c r="EO177" i="20"/>
  <c r="EO161" i="20"/>
  <c r="EO145" i="20"/>
  <c r="EO135" i="20"/>
  <c r="EO87" i="20"/>
  <c r="EO37" i="20"/>
  <c r="EO75" i="20"/>
  <c r="EO14" i="20"/>
  <c r="EO35" i="20"/>
  <c r="EO29" i="20"/>
  <c r="EO185" i="20"/>
  <c r="EO82" i="20"/>
  <c r="EO32" i="20"/>
  <c r="EO64" i="20"/>
  <c r="EO79" i="20"/>
  <c r="EO19" i="20"/>
  <c r="EO89" i="20"/>
  <c r="EO13" i="20"/>
  <c r="EO283" i="20"/>
  <c r="EO263" i="20"/>
  <c r="EO235" i="20"/>
  <c r="EO211" i="20"/>
  <c r="EO195" i="20"/>
  <c r="EO180" i="20"/>
  <c r="EO164" i="20"/>
  <c r="EO148" i="20"/>
  <c r="EO95" i="20"/>
  <c r="EO48" i="20"/>
  <c r="EO91" i="20"/>
  <c r="EO33" i="20"/>
  <c r="EO27" i="20"/>
  <c r="EO36" i="20"/>
  <c r="EO15" i="20"/>
  <c r="EO44" i="20"/>
  <c r="EO22" i="20"/>
  <c r="EO281" i="20"/>
  <c r="EO174" i="20"/>
  <c r="EO274" i="20"/>
  <c r="EO254" i="20"/>
  <c r="EO226" i="20"/>
  <c r="EO202" i="20"/>
  <c r="EO182" i="20"/>
  <c r="EO163" i="20"/>
  <c r="EO147" i="20"/>
  <c r="EO143" i="20"/>
  <c r="EO142" i="20"/>
  <c r="EO104" i="20"/>
  <c r="EO74" i="20"/>
  <c r="EO53" i="20"/>
  <c r="EO265" i="20"/>
  <c r="EO241" i="20"/>
  <c r="EO221" i="20"/>
  <c r="EO178" i="20"/>
  <c r="EO150" i="20"/>
  <c r="EO280" i="20"/>
  <c r="EO260" i="20"/>
  <c r="EO240" i="20"/>
  <c r="EO220" i="20"/>
  <c r="EO204" i="20"/>
  <c r="EO188" i="20"/>
  <c r="EO173" i="20"/>
  <c r="EO157" i="20"/>
  <c r="EO52" i="20"/>
  <c r="EO65" i="20"/>
  <c r="EO138" i="20"/>
  <c r="EO23" i="20"/>
  <c r="EO136" i="20"/>
  <c r="EO57" i="20"/>
  <c r="EO10" i="20"/>
  <c r="EO3" i="20"/>
  <c r="EO166" i="20"/>
  <c r="EO60" i="20"/>
  <c r="EO54" i="20"/>
  <c r="EO140" i="20"/>
  <c r="EO40" i="20"/>
  <c r="EO85" i="20"/>
  <c r="EO134" i="20"/>
  <c r="EO4" i="20"/>
  <c r="EO294" i="20"/>
  <c r="EO279" i="20"/>
  <c r="EO259" i="20"/>
  <c r="EO231" i="20"/>
  <c r="EO207" i="20"/>
  <c r="EO191" i="20"/>
  <c r="EO176" i="20"/>
  <c r="EO160" i="20"/>
  <c r="EO144" i="20"/>
  <c r="EO69" i="20"/>
  <c r="EO139" i="20"/>
  <c r="EO81" i="20"/>
  <c r="EO78" i="20"/>
  <c r="EO80" i="20"/>
  <c r="EO18" i="20"/>
  <c r="EO5" i="20"/>
  <c r="EO58" i="20"/>
  <c r="EO8" i="20"/>
  <c r="EO269" i="20"/>
  <c r="EO162" i="20"/>
  <c r="EO270" i="20"/>
  <c r="EO250" i="20"/>
  <c r="EO218" i="20"/>
  <c r="EO198" i="20"/>
  <c r="EO175" i="20"/>
  <c r="EO159" i="20"/>
  <c r="EO108" i="20"/>
  <c r="EO118" i="20"/>
  <c r="EO50" i="20"/>
  <c r="EO99" i="20"/>
  <c r="EO59" i="20"/>
  <c r="EO6" i="20"/>
  <c r="EO261" i="20"/>
  <c r="EO233" i="20"/>
  <c r="EO205" i="20"/>
  <c r="EO170" i="20"/>
  <c r="EO146" i="20"/>
  <c r="EO276" i="20"/>
  <c r="EO256" i="20"/>
  <c r="EO232" i="20"/>
  <c r="EO216" i="20"/>
  <c r="EO200" i="20"/>
  <c r="EO184" i="20"/>
  <c r="EO169" i="20"/>
  <c r="EO153" i="20"/>
  <c r="EO46" i="20"/>
  <c r="EO63" i="20"/>
  <c r="EO133" i="20"/>
  <c r="EO39" i="20"/>
  <c r="EO38" i="20"/>
  <c r="EO126" i="20"/>
  <c r="EO16" i="20"/>
  <c r="EO209" i="20"/>
  <c r="EO132" i="20"/>
  <c r="EO42" i="20"/>
  <c r="EO141" i="20"/>
  <c r="EO70" i="20"/>
  <c r="EO77" i="20"/>
  <c r="EO20" i="20"/>
  <c r="EO43" i="20"/>
  <c r="EO24" i="20"/>
  <c r="AU221" i="20"/>
  <c r="AU87" i="20"/>
  <c r="AU284" i="20"/>
  <c r="AU263" i="20"/>
  <c r="AU279" i="20"/>
  <c r="AU192" i="20"/>
  <c r="AU83" i="20"/>
  <c r="AU251" i="20"/>
  <c r="AU70" i="20"/>
  <c r="AU199" i="20"/>
  <c r="EM6" i="20"/>
  <c r="AU276" i="20"/>
  <c r="AU200" i="20"/>
  <c r="AU20" i="20"/>
  <c r="EM291" i="20"/>
  <c r="EM271" i="20"/>
  <c r="EM255" i="20"/>
  <c r="EM223" i="20"/>
  <c r="EM203" i="20"/>
  <c r="EM187" i="20"/>
  <c r="EM172" i="20"/>
  <c r="EM156" i="20"/>
  <c r="EM86" i="20"/>
  <c r="EM51" i="20"/>
  <c r="EM105" i="20"/>
  <c r="EM83" i="20"/>
  <c r="EM61" i="20"/>
  <c r="EM55" i="20"/>
  <c r="EM7" i="20"/>
  <c r="EM224" i="20"/>
  <c r="EM157" i="20"/>
  <c r="EM30" i="20"/>
  <c r="EM29" i="20"/>
  <c r="EM274" i="20"/>
  <c r="EM254" i="20"/>
  <c r="EM226" i="20"/>
  <c r="EM202" i="20"/>
  <c r="EM182" i="20"/>
  <c r="EM163" i="20"/>
  <c r="EM147" i="20"/>
  <c r="EM143" i="20"/>
  <c r="EM142" i="20"/>
  <c r="EM104" i="20"/>
  <c r="EM47" i="20"/>
  <c r="EM59" i="20"/>
  <c r="EM31" i="20"/>
  <c r="EM8" i="20"/>
  <c r="EM161" i="20"/>
  <c r="EM138" i="20"/>
  <c r="EM16" i="20"/>
  <c r="EM277" i="20"/>
  <c r="EM261" i="20"/>
  <c r="EM241" i="20"/>
  <c r="EM221" i="20"/>
  <c r="EM197" i="20"/>
  <c r="EM178" i="20"/>
  <c r="EM162" i="20"/>
  <c r="EM146" i="20"/>
  <c r="EM84" i="20"/>
  <c r="EM89" i="20"/>
  <c r="EM134" i="20"/>
  <c r="EM43" i="20"/>
  <c r="EM34" i="20"/>
  <c r="EM13" i="20"/>
  <c r="EM19" i="20"/>
  <c r="EM208" i="20"/>
  <c r="EM52" i="20"/>
  <c r="EM17" i="20"/>
  <c r="EM11" i="20"/>
  <c r="EM276" i="20"/>
  <c r="EM256" i="20"/>
  <c r="EM204" i="20"/>
  <c r="EM153" i="20"/>
  <c r="EM37" i="20"/>
  <c r="EM264" i="20"/>
  <c r="EM177" i="20"/>
  <c r="EM96" i="20"/>
  <c r="EM287" i="20"/>
  <c r="EM267" i="20"/>
  <c r="EM251" i="20"/>
  <c r="EM215" i="20"/>
  <c r="EM199" i="20"/>
  <c r="EM183" i="20"/>
  <c r="EM168" i="20"/>
  <c r="EM152" i="20"/>
  <c r="EM98" i="20"/>
  <c r="EM71" i="20"/>
  <c r="EM102" i="20"/>
  <c r="EM121" i="20"/>
  <c r="EM41" i="20"/>
  <c r="EM100" i="20"/>
  <c r="EM21" i="20"/>
  <c r="EM216" i="20"/>
  <c r="EM149" i="20"/>
  <c r="EM75" i="20"/>
  <c r="EM3" i="20"/>
  <c r="EM270" i="20"/>
  <c r="EM250" i="20"/>
  <c r="EM218" i="20"/>
  <c r="EM198" i="20"/>
  <c r="EM175" i="20"/>
  <c r="EM159" i="20"/>
  <c r="EM108" i="20"/>
  <c r="EM118" i="20"/>
  <c r="EM50" i="20"/>
  <c r="EM99" i="20"/>
  <c r="EM44" i="20"/>
  <c r="EM58" i="20"/>
  <c r="EM53" i="20"/>
  <c r="EM212" i="20"/>
  <c r="EM135" i="20"/>
  <c r="EM136" i="20"/>
  <c r="EM292" i="20"/>
  <c r="EM273" i="20"/>
  <c r="EM257" i="20"/>
  <c r="EM233" i="20"/>
  <c r="EM217" i="20"/>
  <c r="EM193" i="20"/>
  <c r="EM174" i="20"/>
  <c r="EM158" i="20"/>
  <c r="EM132" i="20"/>
  <c r="EM62" i="20"/>
  <c r="EM82" i="20"/>
  <c r="EM60" i="20"/>
  <c r="EM42" i="20"/>
  <c r="EM67" i="20"/>
  <c r="EM32" i="20"/>
  <c r="EM240" i="20"/>
  <c r="EM192" i="20"/>
  <c r="EM45" i="20"/>
  <c r="EM14" i="20"/>
  <c r="EM131" i="20"/>
  <c r="EM272" i="20"/>
  <c r="EM252" i="20"/>
  <c r="EM188" i="20"/>
  <c r="EM145" i="20"/>
  <c r="EM39" i="20"/>
  <c r="EM284" i="20"/>
  <c r="EM283" i="20"/>
  <c r="EM263" i="20"/>
  <c r="EM235" i="20"/>
  <c r="EM211" i="20"/>
  <c r="EM195" i="20"/>
  <c r="EM180" i="20"/>
  <c r="EM164" i="20"/>
  <c r="EM148" i="20"/>
  <c r="EM95" i="20"/>
  <c r="EM48" i="20"/>
  <c r="EM91" i="20"/>
  <c r="EM33" i="20"/>
  <c r="EM27" i="20"/>
  <c r="EM36" i="20"/>
  <c r="EM15" i="20"/>
  <c r="EM196" i="20"/>
  <c r="EM46" i="20"/>
  <c r="EM38" i="20"/>
  <c r="EM293" i="20"/>
  <c r="EM266" i="20"/>
  <c r="EM246" i="20"/>
  <c r="EM214" i="20"/>
  <c r="EM194" i="20"/>
  <c r="EM171" i="20"/>
  <c r="EM155" i="20"/>
  <c r="EM103" i="20"/>
  <c r="EM56" i="20"/>
  <c r="EM130" i="20"/>
  <c r="EM68" i="20"/>
  <c r="EM28" i="20"/>
  <c r="EM66" i="20"/>
  <c r="EM26" i="20"/>
  <c r="EM200" i="20"/>
  <c r="EM63" i="20"/>
  <c r="EM57" i="20"/>
  <c r="EM285" i="20"/>
  <c r="EM269" i="20"/>
  <c r="EM253" i="20"/>
  <c r="EM229" i="20"/>
  <c r="EM209" i="20"/>
  <c r="EM189" i="20"/>
  <c r="EM170" i="20"/>
  <c r="EM154" i="20"/>
  <c r="EM141" i="20"/>
  <c r="EM49" i="20"/>
  <c r="EM64" i="20"/>
  <c r="EM85" i="20"/>
  <c r="EM24" i="20"/>
  <c r="EM54" i="20"/>
  <c r="EM20" i="20"/>
  <c r="EM232" i="20"/>
  <c r="EM181" i="20"/>
  <c r="EM137" i="20"/>
  <c r="EM126" i="20"/>
  <c r="EM248" i="20"/>
  <c r="EM294" i="20"/>
  <c r="EM279" i="20"/>
  <c r="EM259" i="20"/>
  <c r="EM231" i="20"/>
  <c r="EM207" i="20"/>
  <c r="EM191" i="20"/>
  <c r="EM176" i="20"/>
  <c r="EM160" i="20"/>
  <c r="EM144" i="20"/>
  <c r="EM69" i="20"/>
  <c r="EM139" i="20"/>
  <c r="EM81" i="20"/>
  <c r="EM78" i="20"/>
  <c r="EM80" i="20"/>
  <c r="EM18" i="20"/>
  <c r="EM5" i="20"/>
  <c r="EM173" i="20"/>
  <c r="EM133" i="20"/>
  <c r="EM111" i="20"/>
  <c r="EM282" i="20"/>
  <c r="EM258" i="20"/>
  <c r="EM234" i="20"/>
  <c r="EM210" i="20"/>
  <c r="EM186" i="20"/>
  <c r="EM167" i="20"/>
  <c r="EM151" i="20"/>
  <c r="EM97" i="20"/>
  <c r="EM76" i="20"/>
  <c r="EM72" i="20"/>
  <c r="EM110" i="20"/>
  <c r="EM74" i="20"/>
  <c r="EM9" i="20"/>
  <c r="EM22" i="20"/>
  <c r="EM184" i="20"/>
  <c r="EM87" i="20"/>
  <c r="EM35" i="20"/>
  <c r="EM281" i="20"/>
  <c r="EM265" i="20"/>
  <c r="EM245" i="20"/>
  <c r="EM225" i="20"/>
  <c r="EM205" i="20"/>
  <c r="EM185" i="20"/>
  <c r="EM166" i="20"/>
  <c r="EM150" i="20"/>
  <c r="EM140" i="20"/>
  <c r="EM70" i="20"/>
  <c r="EM25" i="20"/>
  <c r="EM79" i="20"/>
  <c r="EM40" i="20"/>
  <c r="EM77" i="20"/>
  <c r="EM12" i="20"/>
  <c r="EM220" i="20"/>
  <c r="EM165" i="20"/>
  <c r="EM23" i="20"/>
  <c r="EM10" i="20"/>
  <c r="EM280" i="20"/>
  <c r="EM260" i="20"/>
  <c r="EM228" i="20"/>
  <c r="EM169" i="20"/>
  <c r="EM65" i="20"/>
  <c r="EM4" i="20"/>
  <c r="AU280" i="20"/>
  <c r="AU142" i="20"/>
  <c r="AU217" i="20"/>
  <c r="AU181" i="20"/>
  <c r="AU52" i="20"/>
  <c r="AU246" i="20"/>
  <c r="AU149" i="20"/>
  <c r="AU267" i="20"/>
  <c r="AU229" i="20"/>
  <c r="AU195" i="20"/>
  <c r="AU7" i="20"/>
  <c r="AU5" i="20"/>
  <c r="AU31" i="20"/>
  <c r="AU232" i="20"/>
  <c r="AU209" i="20"/>
  <c r="AU184" i="20"/>
  <c r="AU66" i="20"/>
  <c r="AU78" i="20"/>
  <c r="AU15" i="20"/>
  <c r="AU266" i="20"/>
  <c r="AU155" i="20"/>
  <c r="AU177" i="20"/>
  <c r="AU99" i="20"/>
  <c r="AU59" i="20"/>
  <c r="AU287" i="20"/>
  <c r="AU228" i="20"/>
  <c r="AU186" i="20"/>
  <c r="AU235" i="20"/>
  <c r="AU180" i="20"/>
  <c r="AU270" i="20"/>
  <c r="AU68" i="20"/>
  <c r="AU23" i="20"/>
  <c r="AU153" i="20"/>
  <c r="AU254" i="20"/>
  <c r="AU212" i="20"/>
  <c r="AU164" i="20"/>
  <c r="AU40" i="20"/>
  <c r="EN147" i="20"/>
  <c r="EN29" i="20"/>
  <c r="EN38" i="20"/>
  <c r="EN34" i="20"/>
  <c r="EN294" i="20"/>
  <c r="EN276" i="20"/>
  <c r="EN256" i="20"/>
  <c r="EN232" i="20"/>
  <c r="EN216" i="20"/>
  <c r="EN200" i="20"/>
  <c r="EN185" i="20"/>
  <c r="EN166" i="20"/>
  <c r="EN150" i="20"/>
  <c r="EN84" i="20"/>
  <c r="EN105" i="20"/>
  <c r="EN83" i="20"/>
  <c r="EN28" i="20"/>
  <c r="EN35" i="20"/>
  <c r="EN15" i="20"/>
  <c r="EN57" i="20"/>
  <c r="EN265" i="20"/>
  <c r="EN221" i="20"/>
  <c r="EN175" i="20"/>
  <c r="EN283" i="20"/>
  <c r="EN263" i="20"/>
  <c r="EN235" i="20"/>
  <c r="EN211" i="20"/>
  <c r="EN195" i="20"/>
  <c r="EN181" i="20"/>
  <c r="EN165" i="20"/>
  <c r="EN149" i="20"/>
  <c r="EN76" i="20"/>
  <c r="EN91" i="20"/>
  <c r="EN110" i="20"/>
  <c r="EN241" i="20"/>
  <c r="EN282" i="20"/>
  <c r="EN258" i="20"/>
  <c r="EN234" i="20"/>
  <c r="EN210" i="20"/>
  <c r="EN191" i="20"/>
  <c r="EN176" i="20"/>
  <c r="EN160" i="20"/>
  <c r="EN145" i="20"/>
  <c r="EN89" i="20"/>
  <c r="EN85" i="20"/>
  <c r="EN40" i="20"/>
  <c r="EN10" i="20"/>
  <c r="EN285" i="20"/>
  <c r="EN167" i="20"/>
  <c r="EN261" i="20"/>
  <c r="EN171" i="20"/>
  <c r="EN25" i="20"/>
  <c r="EN61" i="20"/>
  <c r="EN156" i="20"/>
  <c r="EN141" i="20"/>
  <c r="EN58" i="20"/>
  <c r="EN277" i="20"/>
  <c r="EN155" i="20"/>
  <c r="EN198" i="20"/>
  <c r="EN183" i="20"/>
  <c r="EN168" i="20"/>
  <c r="EN64" i="20"/>
  <c r="EN63" i="20"/>
  <c r="EN280" i="20"/>
  <c r="EN189" i="20"/>
  <c r="EN37" i="20"/>
  <c r="EN14" i="20"/>
  <c r="EN229" i="20"/>
  <c r="EN287" i="20"/>
  <c r="EN153" i="20"/>
  <c r="EN135" i="20"/>
  <c r="EN30" i="20"/>
  <c r="EN266" i="20"/>
  <c r="EN214" i="20"/>
  <c r="EN72" i="20"/>
  <c r="EN257" i="20"/>
  <c r="EN17" i="20"/>
  <c r="EN46" i="20"/>
  <c r="EN77" i="20"/>
  <c r="EN3" i="20"/>
  <c r="EN78" i="20"/>
  <c r="EN131" i="20"/>
  <c r="EN272" i="20"/>
  <c r="EN252" i="20"/>
  <c r="EN228" i="20"/>
  <c r="EN212" i="20"/>
  <c r="EN196" i="20"/>
  <c r="EN178" i="20"/>
  <c r="EN162" i="20"/>
  <c r="EN146" i="20"/>
  <c r="EN71" i="20"/>
  <c r="EN133" i="20"/>
  <c r="EN121" i="20"/>
  <c r="EN41" i="20"/>
  <c r="EN126" i="20"/>
  <c r="EN5" i="20"/>
  <c r="EN100" i="20"/>
  <c r="EN245" i="20"/>
  <c r="EN209" i="20"/>
  <c r="EN163" i="20"/>
  <c r="EN279" i="20"/>
  <c r="EN259" i="20"/>
  <c r="EN231" i="20"/>
  <c r="EN207" i="20"/>
  <c r="EN192" i="20"/>
  <c r="EN177" i="20"/>
  <c r="EN161" i="20"/>
  <c r="EN86" i="20"/>
  <c r="EN97" i="20"/>
  <c r="EN99" i="20"/>
  <c r="EN66" i="20"/>
  <c r="EN225" i="20"/>
  <c r="EN274" i="20"/>
  <c r="EN254" i="20"/>
  <c r="EN226" i="20"/>
  <c r="EN202" i="20"/>
  <c r="EN187" i="20"/>
  <c r="EN172" i="20"/>
  <c r="EN138" i="20"/>
  <c r="EN33" i="20"/>
  <c r="EN4" i="20"/>
  <c r="EN159" i="20"/>
  <c r="EN253" i="20"/>
  <c r="EN96" i="20"/>
  <c r="EN23" i="20"/>
  <c r="EN136" i="20"/>
  <c r="EN9" i="20"/>
  <c r="EN205" i="20"/>
  <c r="EN240" i="20"/>
  <c r="EN154" i="20"/>
  <c r="EN139" i="20"/>
  <c r="EN44" i="20"/>
  <c r="EN215" i="20"/>
  <c r="EN199" i="20"/>
  <c r="EN184" i="20"/>
  <c r="EN169" i="20"/>
  <c r="EN269" i="20"/>
  <c r="EN194" i="20"/>
  <c r="EN111" i="20"/>
  <c r="EN182" i="20"/>
  <c r="EN67" i="20"/>
  <c r="EN18" i="20"/>
  <c r="EN87" i="20"/>
  <c r="EN284" i="20"/>
  <c r="EN264" i="20"/>
  <c r="EN248" i="20"/>
  <c r="EN224" i="20"/>
  <c r="EN208" i="20"/>
  <c r="EN193" i="20"/>
  <c r="EN174" i="20"/>
  <c r="EN158" i="20"/>
  <c r="EN108" i="20"/>
  <c r="EN142" i="20"/>
  <c r="EN137" i="20"/>
  <c r="EN79" i="20"/>
  <c r="EN27" i="20"/>
  <c r="EN7" i="20"/>
  <c r="EN74" i="20"/>
  <c r="EN26" i="20"/>
  <c r="EN233" i="20"/>
  <c r="EN197" i="20"/>
  <c r="EN291" i="20"/>
  <c r="EN271" i="20"/>
  <c r="EN255" i="20"/>
  <c r="EN223" i="20"/>
  <c r="EN203" i="20"/>
  <c r="EN188" i="20"/>
  <c r="EN173" i="20"/>
  <c r="EN157" i="20"/>
  <c r="EN140" i="20"/>
  <c r="EN95" i="20"/>
  <c r="EN68" i="20"/>
  <c r="EN6" i="20"/>
  <c r="EN217" i="20"/>
  <c r="EN270" i="20"/>
  <c r="EN250" i="20"/>
  <c r="EN218" i="20"/>
  <c r="EN152" i="20"/>
  <c r="EN62" i="20"/>
  <c r="EN19" i="20"/>
  <c r="EN273" i="20"/>
  <c r="EN151" i="20"/>
  <c r="EN13" i="20"/>
  <c r="EN144" i="20"/>
  <c r="EN260" i="20"/>
  <c r="EN98" i="20"/>
  <c r="EN54" i="20"/>
  <c r="EN267" i="20"/>
  <c r="EN130" i="20"/>
  <c r="EN293" i="20"/>
  <c r="EN180" i="20"/>
  <c r="EN148" i="20"/>
  <c r="EN24" i="20"/>
  <c r="EN292" i="20"/>
  <c r="EN36" i="20"/>
  <c r="EN39" i="20"/>
  <c r="EN143" i="20"/>
  <c r="EN220" i="20"/>
  <c r="EN204" i="20"/>
  <c r="EN170" i="20"/>
  <c r="EN22" i="20"/>
  <c r="EN8" i="20"/>
  <c r="EN186" i="20"/>
  <c r="EN251" i="20"/>
  <c r="EN246" i="20"/>
  <c r="EN164" i="20"/>
  <c r="EN70" i="20"/>
  <c r="EN281" i="20"/>
  <c r="AU150" i="20"/>
  <c r="AU272" i="20"/>
  <c r="AU255" i="20"/>
  <c r="AU226" i="20"/>
  <c r="AU204" i="20"/>
  <c r="AU188" i="20"/>
  <c r="AU173" i="20"/>
  <c r="AU30" i="20"/>
  <c r="AU96" i="20"/>
  <c r="AU85" i="20"/>
  <c r="AU77" i="20"/>
  <c r="AU135" i="20"/>
  <c r="AU157" i="20"/>
  <c r="AU283" i="20"/>
  <c r="AU259" i="20"/>
  <c r="AU86" i="20"/>
  <c r="AU220" i="20"/>
  <c r="AU187" i="20"/>
  <c r="AU80" i="20"/>
  <c r="AU160" i="20"/>
  <c r="AU168" i="20"/>
  <c r="AU29" i="20"/>
  <c r="AU55" i="20"/>
  <c r="AU50" i="20"/>
  <c r="AU61" i="20"/>
  <c r="AU4" i="20"/>
  <c r="AU159" i="20"/>
  <c r="AU271" i="20"/>
  <c r="AU250" i="20"/>
  <c r="AU231" i="20"/>
  <c r="AU203" i="20"/>
  <c r="AU156" i="20"/>
  <c r="AU32" i="20"/>
  <c r="AU234" i="20"/>
  <c r="AU240" i="20"/>
  <c r="AU216" i="20"/>
  <c r="AU194" i="20"/>
  <c r="AU172" i="20"/>
  <c r="AU81" i="20"/>
  <c r="AU56" i="20"/>
  <c r="AU19" i="20"/>
  <c r="AU253" i="20"/>
  <c r="AU91" i="20"/>
  <c r="AU281" i="20"/>
  <c r="AU183" i="20"/>
  <c r="AU111" i="20"/>
  <c r="AU95" i="20"/>
  <c r="AU121" i="20"/>
  <c r="AU282" i="20"/>
  <c r="AU211" i="20"/>
  <c r="AU9" i="20"/>
  <c r="AU189" i="20"/>
  <c r="AU225" i="20"/>
  <c r="AU208" i="20"/>
  <c r="AU191" i="20"/>
  <c r="AU176" i="20"/>
  <c r="AU171" i="20"/>
  <c r="AU98" i="20"/>
  <c r="AU42" i="20"/>
  <c r="AU34" i="20"/>
  <c r="AU12" i="20"/>
  <c r="AU152" i="20"/>
  <c r="AU265" i="20"/>
  <c r="AU223" i="20"/>
  <c r="AU182" i="20"/>
  <c r="AU17" i="20"/>
  <c r="AU25" i="20"/>
  <c r="AU218" i="20"/>
  <c r="AU41" i="20"/>
  <c r="AU51" i="20"/>
  <c r="AU130" i="20"/>
  <c r="AU3" i="20"/>
  <c r="AU274" i="20"/>
  <c r="AU245" i="20"/>
  <c r="AU207" i="20"/>
  <c r="AU63" i="20"/>
  <c r="AU18" i="20"/>
  <c r="AU260" i="20"/>
  <c r="AU137" i="20"/>
  <c r="AU47" i="20"/>
  <c r="AU22" i="20"/>
  <c r="AU264" i="20"/>
  <c r="AU233" i="20"/>
  <c r="AU27" i="20"/>
  <c r="AU132" i="20"/>
  <c r="AU67" i="20"/>
  <c r="AU163" i="20"/>
  <c r="AU161" i="20"/>
  <c r="AU285" i="20"/>
  <c r="AU256" i="20"/>
  <c r="AU210" i="20"/>
  <c r="AU145" i="20"/>
  <c r="EL279" i="20"/>
  <c r="EL192" i="20"/>
  <c r="EL76" i="20"/>
  <c r="EL204" i="20"/>
  <c r="EL250" i="20"/>
  <c r="EL168" i="20"/>
  <c r="EL81" i="20"/>
  <c r="EL71" i="20"/>
  <c r="EL229" i="20"/>
  <c r="EL151" i="20"/>
  <c r="EL44" i="20"/>
  <c r="EL41" i="20"/>
  <c r="EL240" i="20"/>
  <c r="EL131" i="20"/>
  <c r="EL255" i="20"/>
  <c r="EL173" i="20"/>
  <c r="EL136" i="20"/>
  <c r="EL37" i="20"/>
  <c r="EL214" i="20"/>
  <c r="EL147" i="20"/>
  <c r="EL58" i="20"/>
  <c r="EL281" i="20"/>
  <c r="EL205" i="20"/>
  <c r="EL48" i="20"/>
  <c r="EL36" i="20"/>
  <c r="EL15" i="20"/>
  <c r="EL216" i="20"/>
  <c r="EL143" i="20"/>
  <c r="EL215" i="20"/>
  <c r="EL153" i="20"/>
  <c r="EL54" i="20"/>
  <c r="EL282" i="20"/>
  <c r="EL191" i="20"/>
  <c r="EL62" i="20"/>
  <c r="EL4" i="20"/>
  <c r="EL261" i="20"/>
  <c r="EL175" i="20"/>
  <c r="EL130" i="20"/>
  <c r="EL31" i="20"/>
  <c r="EL263" i="20"/>
  <c r="EL181" i="20"/>
  <c r="EL91" i="20"/>
  <c r="EL49" i="20"/>
  <c r="EL226" i="20"/>
  <c r="EL156" i="20"/>
  <c r="EL74" i="20"/>
  <c r="EL292" i="20"/>
  <c r="EL217" i="20"/>
  <c r="EL141" i="20"/>
  <c r="EL77" i="20"/>
  <c r="EL35" i="20"/>
  <c r="EL224" i="20"/>
  <c r="EL259" i="20"/>
  <c r="EL177" i="20"/>
  <c r="EL121" i="20"/>
  <c r="EL137" i="20"/>
  <c r="EL218" i="20"/>
  <c r="EL152" i="20"/>
  <c r="EL59" i="20"/>
  <c r="EL285" i="20"/>
  <c r="EL209" i="20"/>
  <c r="EL140" i="20"/>
  <c r="EL126" i="20"/>
  <c r="EL22" i="20"/>
  <c r="EL220" i="20"/>
  <c r="EL252" i="20"/>
  <c r="EL223" i="20"/>
  <c r="EL157" i="20"/>
  <c r="EL55" i="20"/>
  <c r="EL293" i="20"/>
  <c r="EL194" i="20"/>
  <c r="EL118" i="20"/>
  <c r="EL20" i="20"/>
  <c r="EL265" i="20"/>
  <c r="EL182" i="20"/>
  <c r="EL89" i="20"/>
  <c r="EL170" i="20"/>
  <c r="EL276" i="20"/>
  <c r="EL166" i="20"/>
  <c r="EL287" i="20"/>
  <c r="EL199" i="20"/>
  <c r="EL84" i="20"/>
  <c r="EL8" i="20"/>
  <c r="EL258" i="20"/>
  <c r="EL176" i="20"/>
  <c r="EL50" i="20"/>
  <c r="EL158" i="20"/>
  <c r="EL241" i="20"/>
  <c r="EL159" i="20"/>
  <c r="EL39" i="20"/>
  <c r="EL272" i="20"/>
  <c r="EL235" i="20"/>
  <c r="EL165" i="20"/>
  <c r="EL38" i="20"/>
  <c r="EL78" i="20"/>
  <c r="EL202" i="20"/>
  <c r="EL46" i="20"/>
  <c r="EL111" i="20"/>
  <c r="EL273" i="20"/>
  <c r="EL132" i="20"/>
  <c r="EL63" i="20"/>
  <c r="EL208" i="20"/>
  <c r="EL284" i="20"/>
  <c r="EL185" i="20"/>
  <c r="EL231" i="20"/>
  <c r="EL161" i="20"/>
  <c r="EL27" i="20"/>
  <c r="EL40" i="20"/>
  <c r="EL198" i="20"/>
  <c r="EL45" i="20"/>
  <c r="EL32" i="20"/>
  <c r="EL269" i="20"/>
  <c r="EL186" i="20"/>
  <c r="EL82" i="20"/>
  <c r="EL193" i="20"/>
  <c r="EL280" i="20"/>
  <c r="EL178" i="20"/>
  <c r="EL291" i="20"/>
  <c r="EL203" i="20"/>
  <c r="EL69" i="20"/>
  <c r="EL6" i="20"/>
  <c r="EL266" i="20"/>
  <c r="EL180" i="20"/>
  <c r="EL138" i="20"/>
  <c r="EL174" i="20"/>
  <c r="EL245" i="20"/>
  <c r="EL163" i="20"/>
  <c r="EL23" i="20"/>
  <c r="EL87" i="20"/>
  <c r="EL256" i="20"/>
  <c r="EL67" i="20"/>
  <c r="EL267" i="20"/>
  <c r="EL184" i="20"/>
  <c r="EL133" i="20"/>
  <c r="EL162" i="20"/>
  <c r="EL234" i="20"/>
  <c r="EL160" i="20"/>
  <c r="EL42" i="20"/>
  <c r="EL5" i="20"/>
  <c r="EL221" i="20"/>
  <c r="EL146" i="20"/>
  <c r="EL3" i="20"/>
  <c r="EL200" i="20"/>
  <c r="EL211" i="20"/>
  <c r="EL149" i="20"/>
  <c r="EL53" i="20"/>
  <c r="EL274" i="20"/>
  <c r="EL187" i="20"/>
  <c r="EL70" i="20"/>
  <c r="EL19" i="20"/>
  <c r="EL257" i="20"/>
  <c r="EL171" i="20"/>
  <c r="EL64" i="20"/>
  <c r="EL52" i="20"/>
  <c r="EL264" i="20"/>
  <c r="EL18" i="20"/>
  <c r="EL207" i="20"/>
  <c r="EL145" i="20"/>
  <c r="EL26" i="20"/>
  <c r="EL270" i="20"/>
  <c r="EL183" i="20"/>
  <c r="EL142" i="20"/>
  <c r="EL196" i="20"/>
  <c r="EL253" i="20"/>
  <c r="EL167" i="20"/>
  <c r="EL60" i="20"/>
  <c r="EL51" i="20"/>
  <c r="EL260" i="20"/>
  <c r="EL83" i="20"/>
  <c r="EL271" i="20"/>
  <c r="EL188" i="20"/>
  <c r="EL139" i="20"/>
  <c r="EL189" i="20"/>
  <c r="EL246" i="20"/>
  <c r="EL164" i="20"/>
  <c r="EL33" i="20"/>
  <c r="EL134" i="20"/>
  <c r="EL225" i="20"/>
  <c r="EL148" i="20"/>
  <c r="EL80" i="20"/>
  <c r="EL34" i="20"/>
  <c r="EL232" i="20"/>
  <c r="EL228" i="20"/>
  <c r="EL251" i="20"/>
  <c r="EL169" i="20"/>
  <c r="EL61" i="20"/>
  <c r="EL79" i="20"/>
  <c r="EL210" i="20"/>
  <c r="EL144" i="20"/>
  <c r="EL57" i="20"/>
  <c r="EL277" i="20"/>
  <c r="EL197" i="20"/>
  <c r="EL65" i="20"/>
  <c r="EL150" i="20"/>
  <c r="EL283" i="20"/>
  <c r="EL195" i="20"/>
  <c r="EL56" i="20"/>
  <c r="EL212" i="20"/>
  <c r="EL254" i="20"/>
  <c r="EL172" i="20"/>
  <c r="EL72" i="20"/>
  <c r="EL154" i="20"/>
  <c r="EL233" i="20"/>
  <c r="EL155" i="20"/>
  <c r="EL47" i="20"/>
  <c r="EL75" i="20"/>
  <c r="EL248" i="20"/>
  <c r="GC216" i="20"/>
  <c r="GC283" i="20"/>
  <c r="GC195" i="20"/>
  <c r="GC69" i="20"/>
  <c r="GC27" i="20"/>
  <c r="GC71" i="20"/>
  <c r="GC214" i="20"/>
  <c r="GC135" i="20"/>
  <c r="GC33" i="20"/>
  <c r="GC248" i="20"/>
  <c r="GC269" i="20"/>
  <c r="GC186" i="20"/>
  <c r="GC82" i="20"/>
  <c r="GC13" i="20"/>
  <c r="GC178" i="20"/>
  <c r="GC42" i="20"/>
  <c r="GC182" i="20"/>
  <c r="GC80" i="20"/>
  <c r="GC212" i="20"/>
  <c r="GC193" i="20"/>
  <c r="GC279" i="20"/>
  <c r="GC192" i="20"/>
  <c r="GC52" i="20"/>
  <c r="GC263" i="20"/>
  <c r="GC181" i="20"/>
  <c r="GC95" i="20"/>
  <c r="GC53" i="20"/>
  <c r="GC293" i="20"/>
  <c r="GC194" i="20"/>
  <c r="GC45" i="20"/>
  <c r="GC59" i="20"/>
  <c r="GC98" i="20"/>
  <c r="GC253" i="20"/>
  <c r="GC167" i="20"/>
  <c r="GC25" i="20"/>
  <c r="GC11" i="20"/>
  <c r="GC37" i="20"/>
  <c r="GC143" i="20"/>
  <c r="GC48" i="20"/>
  <c r="GC126" i="20"/>
  <c r="GC75" i="20"/>
  <c r="GC51" i="20"/>
  <c r="GC259" i="20"/>
  <c r="GC177" i="20"/>
  <c r="GC139" i="20"/>
  <c r="GC100" i="20"/>
  <c r="GC282" i="20"/>
  <c r="GC102" i="20"/>
  <c r="GC235" i="20"/>
  <c r="GC165" i="20"/>
  <c r="GC91" i="20"/>
  <c r="GC6" i="20"/>
  <c r="GC266" i="20"/>
  <c r="GC180" i="20"/>
  <c r="GC142" i="20"/>
  <c r="GC32" i="20"/>
  <c r="GC7" i="20"/>
  <c r="GC229" i="20"/>
  <c r="GC151" i="20"/>
  <c r="GC47" i="20"/>
  <c r="GC264" i="20"/>
  <c r="GC31" i="20"/>
  <c r="GC265" i="20"/>
  <c r="GC60" i="20"/>
  <c r="GC29" i="20"/>
  <c r="GC294" i="20"/>
  <c r="GC83" i="20"/>
  <c r="GC231" i="20"/>
  <c r="GC272" i="20"/>
  <c r="GC40" i="20"/>
  <c r="GC211" i="20"/>
  <c r="GC149" i="20"/>
  <c r="GC121" i="20"/>
  <c r="GC174" i="20"/>
  <c r="GC246" i="20"/>
  <c r="GC164" i="20"/>
  <c r="GC81" i="20"/>
  <c r="GC4" i="20"/>
  <c r="GC285" i="20"/>
  <c r="GC209" i="20"/>
  <c r="GC140" i="20"/>
  <c r="GC14" i="20"/>
  <c r="GC228" i="20"/>
  <c r="GC104" i="20"/>
  <c r="GC205" i="20"/>
  <c r="GC44" i="20"/>
  <c r="GC256" i="20"/>
  <c r="GC232" i="20"/>
  <c r="GC103" i="20"/>
  <c r="GC207" i="20"/>
  <c r="GC108" i="20"/>
  <c r="GC136" i="20"/>
  <c r="GC158" i="20"/>
  <c r="GC234" i="20"/>
  <c r="GC160" i="20"/>
  <c r="GC58" i="20"/>
  <c r="GC22" i="20"/>
  <c r="GC163" i="20"/>
  <c r="GC224" i="20"/>
  <c r="GC291" i="20"/>
  <c r="GC203" i="20"/>
  <c r="GC145" i="20"/>
  <c r="GC161" i="20"/>
  <c r="GC8" i="20"/>
  <c r="GC191" i="20"/>
  <c r="GC138" i="20"/>
  <c r="GC281" i="20"/>
  <c r="GC89" i="20"/>
  <c r="GC79" i="20"/>
  <c r="GC188" i="20"/>
  <c r="GC105" i="20"/>
  <c r="GC26" i="20"/>
  <c r="GC274" i="20"/>
  <c r="GC187" i="20"/>
  <c r="GC62" i="20"/>
  <c r="GC57" i="20"/>
  <c r="GC110" i="20"/>
  <c r="GC241" i="20"/>
  <c r="GC159" i="20"/>
  <c r="GC23" i="20"/>
  <c r="GC3" i="20"/>
  <c r="GC41" i="20"/>
  <c r="GC70" i="20"/>
  <c r="GC260" i="20"/>
  <c r="GC217" i="20"/>
  <c r="GC39" i="20"/>
  <c r="GC34" i="20"/>
  <c r="GC150" i="20"/>
  <c r="GC267" i="20"/>
  <c r="GC184" i="20"/>
  <c r="GC76" i="20"/>
  <c r="GC66" i="20"/>
  <c r="GC84" i="20"/>
  <c r="GC134" i="20"/>
  <c r="GC176" i="20"/>
  <c r="GC10" i="20"/>
  <c r="GC245" i="20"/>
  <c r="GC131" i="20"/>
  <c r="GC271" i="20"/>
  <c r="GC173" i="20"/>
  <c r="GC68" i="20"/>
  <c r="GC208" i="20"/>
  <c r="GC254" i="20"/>
  <c r="GC172" i="20"/>
  <c r="GC50" i="20"/>
  <c r="GC20" i="20"/>
  <c r="GC15" i="20"/>
  <c r="GC221" i="20"/>
  <c r="GC146" i="20"/>
  <c r="GC28" i="20"/>
  <c r="GC252" i="20"/>
  <c r="GC198" i="20"/>
  <c r="GC72" i="20"/>
  <c r="GC35" i="20"/>
  <c r="GC171" i="20"/>
  <c r="GC280" i="20"/>
  <c r="GC18" i="20"/>
  <c r="GC87" i="20"/>
  <c r="GC251" i="20"/>
  <c r="GC169" i="20"/>
  <c r="GC133" i="20"/>
  <c r="GC21" i="20"/>
  <c r="GC270" i="20"/>
  <c r="GC46" i="20"/>
  <c r="GC292" i="20"/>
  <c r="GC64" i="20"/>
  <c r="GC240" i="20"/>
  <c r="GC99" i="20"/>
  <c r="GC258" i="20"/>
  <c r="GC147" i="20"/>
  <c r="GC19" i="20"/>
  <c r="GC225" i="20"/>
  <c r="GC170" i="20"/>
  <c r="GC255" i="20"/>
  <c r="GC157" i="20"/>
  <c r="GC61" i="20"/>
  <c r="GC154" i="20"/>
  <c r="GC226" i="20"/>
  <c r="GC156" i="20"/>
  <c r="GC85" i="20"/>
  <c r="GC276" i="20"/>
  <c r="GC277" i="20"/>
  <c r="GC197" i="20"/>
  <c r="GC65" i="20"/>
  <c r="GC67" i="20"/>
  <c r="GC204" i="20"/>
  <c r="GC183" i="20"/>
  <c r="GC74" i="20"/>
  <c r="GC273" i="20"/>
  <c r="GC155" i="20"/>
  <c r="GC189" i="20"/>
  <c r="GC284" i="20"/>
  <c r="GC78" i="20"/>
  <c r="GC215" i="20"/>
  <c r="GC153" i="20"/>
  <c r="GC30" i="20"/>
  <c r="GC196" i="20"/>
  <c r="GC250" i="20"/>
  <c r="GC43" i="20"/>
  <c r="GC233" i="20"/>
  <c r="GC17" i="20"/>
  <c r="GC162" i="20"/>
  <c r="GC55" i="20"/>
  <c r="GC210" i="20"/>
  <c r="GC118" i="20"/>
  <c r="GC200" i="20"/>
  <c r="GC148" i="20"/>
  <c r="GC97" i="20"/>
  <c r="GC223" i="20"/>
  <c r="GC56" i="20"/>
  <c r="GC54" i="20"/>
  <c r="GC9" i="20"/>
  <c r="GC202" i="20"/>
  <c r="GC144" i="20"/>
  <c r="GC24" i="20"/>
  <c r="GC185" i="20"/>
  <c r="GC261" i="20"/>
  <c r="GC175" i="20"/>
  <c r="GC130" i="20"/>
  <c r="GC36" i="20"/>
  <c r="GC49" i="20"/>
  <c r="GC168" i="20"/>
  <c r="GC12" i="20"/>
  <c r="GC257" i="20"/>
  <c r="GC141" i="20"/>
  <c r="GC137" i="20"/>
  <c r="GC220" i="20"/>
  <c r="GC287" i="20"/>
  <c r="GC199" i="20"/>
  <c r="GC96" i="20"/>
  <c r="GC38" i="20"/>
  <c r="GC86" i="20"/>
  <c r="GC218" i="20"/>
  <c r="GC111" i="20"/>
  <c r="GC132" i="20"/>
  <c r="GC77" i="20"/>
  <c r="GC5" i="20"/>
  <c r="GC152" i="20"/>
  <c r="GC166" i="20"/>
  <c r="GC63" i="20"/>
  <c r="GC16" i="20"/>
  <c r="AU193" i="20"/>
  <c r="AU57" i="20"/>
  <c r="AU21" i="20"/>
  <c r="AU174" i="20"/>
  <c r="AU54" i="20"/>
  <c r="AU76" i="20"/>
  <c r="AU58" i="20"/>
  <c r="AU162" i="20"/>
  <c r="AU11" i="20"/>
  <c r="CU323" i="20"/>
  <c r="CV323" i="20" s="1"/>
  <c r="CW323" i="20" s="1"/>
  <c r="CX323" i="20" s="1"/>
  <c r="CY323" i="20" s="1"/>
  <c r="CZ323" i="20" s="1"/>
  <c r="DA323" i="20" s="1"/>
  <c r="DB323" i="20" s="1"/>
  <c r="DC323" i="20" s="1"/>
  <c r="DD323" i="20" s="1"/>
  <c r="DE323" i="20" s="1"/>
  <c r="DF323" i="20" s="1"/>
  <c r="DG323" i="20" s="1"/>
  <c r="DH323" i="20" s="1"/>
  <c r="DI323" i="20" s="1"/>
  <c r="DJ323" i="20" s="1"/>
  <c r="DK323" i="20" s="1"/>
  <c r="DL323" i="20" s="1"/>
  <c r="DM323" i="20" s="1"/>
  <c r="DN323" i="20" s="1"/>
  <c r="DO323" i="20" s="1"/>
  <c r="DP323" i="20" s="1"/>
  <c r="DQ323" i="20" s="1"/>
  <c r="DR323" i="20" s="1"/>
  <c r="DS323" i="20" s="1"/>
  <c r="AU258" i="20"/>
  <c r="AU158" i="20"/>
  <c r="AU202" i="20"/>
  <c r="AU72" i="20"/>
  <c r="AU75" i="20"/>
  <c r="AU53" i="20"/>
  <c r="AU35" i="20"/>
  <c r="AU26" i="20"/>
  <c r="AU277" i="20"/>
  <c r="AU248" i="20"/>
  <c r="AU214" i="20"/>
  <c r="AU185" i="20"/>
  <c r="AU24" i="20"/>
  <c r="AU14" i="20"/>
  <c r="AU62" i="20"/>
  <c r="AU261" i="20"/>
  <c r="AU241" i="20"/>
  <c r="AU215" i="20"/>
  <c r="AU198" i="20"/>
  <c r="AU175" i="20"/>
  <c r="AU170" i="20"/>
  <c r="AU97" i="20"/>
  <c r="AU43" i="20"/>
  <c r="AU36" i="20"/>
  <c r="AU136" i="20"/>
  <c r="AU151" i="20"/>
  <c r="AU273" i="20"/>
  <c r="AU252" i="20"/>
  <c r="AU74" i="20"/>
  <c r="AU197" i="20"/>
  <c r="AU178" i="20"/>
  <c r="AU110" i="20"/>
  <c r="AU13" i="20"/>
  <c r="AU139" i="20"/>
  <c r="AU126" i="20"/>
  <c r="AU6" i="20"/>
  <c r="AY15" i="20"/>
  <c r="AC34" i="20"/>
  <c r="BJ26" i="19"/>
  <c r="AU100" i="20"/>
  <c r="AU38" i="20"/>
  <c r="BF103" i="20"/>
  <c r="BF294" i="20"/>
  <c r="CO103" i="20"/>
  <c r="CO294" i="20"/>
  <c r="BL103" i="20"/>
  <c r="BL294" i="20"/>
  <c r="CD103" i="20"/>
  <c r="CD294" i="20"/>
  <c r="BS103" i="20"/>
  <c r="BS294" i="20"/>
  <c r="BP103" i="20"/>
  <c r="BP294" i="20"/>
  <c r="CH103" i="20"/>
  <c r="CH294" i="20"/>
  <c r="BY103" i="20"/>
  <c r="BY294" i="20"/>
  <c r="CQ103" i="20"/>
  <c r="CQ294" i="20"/>
  <c r="CY103" i="20"/>
  <c r="CY294" i="20"/>
  <c r="DA103" i="20"/>
  <c r="DA294" i="20"/>
  <c r="DI103" i="20"/>
  <c r="DI294" i="20"/>
  <c r="DK103" i="20"/>
  <c r="DK294" i="20"/>
  <c r="DN103" i="20"/>
  <c r="DN294" i="20"/>
  <c r="BK103" i="20"/>
  <c r="BK294" i="20"/>
  <c r="CA103" i="20"/>
  <c r="CA294" i="20"/>
  <c r="CB103" i="20"/>
  <c r="CB294" i="20"/>
  <c r="CM103" i="20"/>
  <c r="CM294" i="20"/>
  <c r="BV103" i="20"/>
  <c r="BV294" i="20"/>
  <c r="CG103" i="20"/>
  <c r="CG294" i="20"/>
  <c r="CC103" i="20"/>
  <c r="CC294" i="20"/>
  <c r="BN103" i="20"/>
  <c r="BN294" i="20"/>
  <c r="BG103" i="20"/>
  <c r="BG294" i="20"/>
  <c r="BZ103" i="20"/>
  <c r="BZ294" i="20"/>
  <c r="BI103" i="20"/>
  <c r="BI294" i="20"/>
  <c r="CP103" i="20"/>
  <c r="CP294" i="20"/>
  <c r="CV103" i="20"/>
  <c r="CV294" i="20"/>
  <c r="CX103" i="20"/>
  <c r="CX294" i="20"/>
  <c r="DC103" i="20"/>
  <c r="DC294" i="20"/>
  <c r="DD103" i="20"/>
  <c r="DD294" i="20"/>
  <c r="DF103" i="20"/>
  <c r="DF294" i="20"/>
  <c r="CI103" i="20"/>
  <c r="CI294" i="20"/>
  <c r="CE103" i="20"/>
  <c r="CE294" i="20"/>
  <c r="CL103" i="20"/>
  <c r="CL294" i="20"/>
  <c r="BW103" i="20"/>
  <c r="BW294" i="20"/>
  <c r="BE103" i="20"/>
  <c r="BE294" i="20"/>
  <c r="BQ103" i="20"/>
  <c r="BQ294" i="20"/>
  <c r="BX103" i="20"/>
  <c r="BX294" i="20"/>
  <c r="BR103" i="20"/>
  <c r="BR294" i="20"/>
  <c r="BJ103" i="20"/>
  <c r="BJ294" i="20"/>
  <c r="BO103" i="20"/>
  <c r="BO294" i="20"/>
  <c r="BU103" i="20"/>
  <c r="BU294" i="20"/>
  <c r="CR103" i="20"/>
  <c r="CR294" i="20"/>
  <c r="CS103" i="20"/>
  <c r="CS294" i="20"/>
  <c r="CW103" i="20"/>
  <c r="CW294" i="20"/>
  <c r="CZ103" i="20"/>
  <c r="CZ294" i="20"/>
  <c r="DE103" i="20"/>
  <c r="DE294" i="20"/>
  <c r="DH103" i="20"/>
  <c r="DH294" i="20"/>
  <c r="DL103" i="20"/>
  <c r="DL294" i="20"/>
  <c r="BT103" i="20"/>
  <c r="BT294" i="20"/>
  <c r="BM103" i="20"/>
  <c r="BM294" i="20"/>
  <c r="CN103" i="20"/>
  <c r="CN294" i="20"/>
  <c r="CF103" i="20"/>
  <c r="CF294" i="20"/>
  <c r="BH103" i="20"/>
  <c r="BH294" i="20"/>
  <c r="CU103" i="20"/>
  <c r="CU294" i="20"/>
  <c r="CT103" i="20"/>
  <c r="CT294" i="20"/>
  <c r="DB103" i="20"/>
  <c r="DB294" i="20"/>
  <c r="DG103" i="20"/>
  <c r="DG294" i="20"/>
  <c r="DM103" i="20"/>
  <c r="DM294" i="20"/>
  <c r="DS103" i="20"/>
  <c r="DT103" i="20"/>
  <c r="DU103" i="20"/>
  <c r="DX103" i="20"/>
  <c r="ED103" i="20"/>
  <c r="EF103" i="20"/>
  <c r="EG103" i="20"/>
  <c r="EI103" i="20"/>
  <c r="DQ103" i="20"/>
  <c r="DZ103" i="20"/>
  <c r="DV103" i="20"/>
  <c r="DW103" i="20"/>
  <c r="DY103" i="20"/>
  <c r="EB103" i="20"/>
  <c r="EC103" i="20"/>
  <c r="EE103" i="20"/>
  <c r="EH103" i="20"/>
  <c r="DJ103" i="20"/>
  <c r="DR103" i="20"/>
  <c r="EA103" i="20"/>
  <c r="EJ103" i="20"/>
  <c r="EK103" i="20"/>
  <c r="BF293" i="20"/>
  <c r="CO293" i="20"/>
  <c r="BL293" i="20"/>
  <c r="CD293" i="20"/>
  <c r="BS293" i="20"/>
  <c r="BP293" i="20"/>
  <c r="CH293" i="20"/>
  <c r="BY293" i="20"/>
  <c r="CQ293" i="20"/>
  <c r="CY293" i="20"/>
  <c r="DA293" i="20"/>
  <c r="DI293" i="20"/>
  <c r="DK293" i="20"/>
  <c r="DN293" i="20"/>
  <c r="BK293" i="20"/>
  <c r="CA293" i="20"/>
  <c r="CB293" i="20"/>
  <c r="CM293" i="20"/>
  <c r="X23" i="20"/>
  <c r="BV293" i="20"/>
  <c r="CG293" i="20"/>
  <c r="CC293" i="20"/>
  <c r="BN293" i="20"/>
  <c r="BG293" i="20"/>
  <c r="BZ293" i="20"/>
  <c r="BI293" i="20"/>
  <c r="CP293" i="20"/>
  <c r="CV293" i="20"/>
  <c r="CX293" i="20"/>
  <c r="DC293" i="20"/>
  <c r="DD293" i="20"/>
  <c r="DF293" i="20"/>
  <c r="CI293" i="20"/>
  <c r="CE293" i="20"/>
  <c r="CL293" i="20"/>
  <c r="BW293" i="20"/>
  <c r="BE293" i="20"/>
  <c r="BQ293" i="20"/>
  <c r="BX293" i="20"/>
  <c r="BR293" i="20"/>
  <c r="BJ293" i="20"/>
  <c r="BO293" i="20"/>
  <c r="BU293" i="20"/>
  <c r="CR293" i="20"/>
  <c r="CS293" i="20"/>
  <c r="CW293" i="20"/>
  <c r="CZ293" i="20"/>
  <c r="DE293" i="20"/>
  <c r="DH293" i="20"/>
  <c r="DL293" i="20"/>
  <c r="BT293" i="20"/>
  <c r="BM293" i="20"/>
  <c r="CN293" i="20"/>
  <c r="CF293" i="20"/>
  <c r="BH293" i="20"/>
  <c r="CU293" i="20"/>
  <c r="CT293" i="20"/>
  <c r="DB293" i="20"/>
  <c r="DG293" i="20"/>
  <c r="DM293" i="20"/>
  <c r="EK14" i="20"/>
  <c r="EK274" i="20"/>
  <c r="EK254" i="20"/>
  <c r="EK226" i="20"/>
  <c r="EK202" i="20"/>
  <c r="EK187" i="20"/>
  <c r="EK172" i="20"/>
  <c r="EK156" i="20"/>
  <c r="EK144" i="20"/>
  <c r="EK62" i="20"/>
  <c r="EK133" i="20"/>
  <c r="EK30" i="20"/>
  <c r="EK40" i="20"/>
  <c r="EK35" i="20"/>
  <c r="EK4" i="20"/>
  <c r="EK32" i="20"/>
  <c r="EK223" i="20"/>
  <c r="EK181" i="20"/>
  <c r="EK76" i="20"/>
  <c r="EK292" i="20"/>
  <c r="EK273" i="20"/>
  <c r="EK257" i="20"/>
  <c r="EK233" i="20"/>
  <c r="EK217" i="20"/>
  <c r="EK132" i="20"/>
  <c r="EK171" i="20"/>
  <c r="EK155" i="20"/>
  <c r="EK141" i="20"/>
  <c r="EK63" i="20"/>
  <c r="EK50" i="20"/>
  <c r="EK43" i="20"/>
  <c r="EK27" i="20"/>
  <c r="EK53" i="20"/>
  <c r="EK29" i="20"/>
  <c r="EK39" i="20"/>
  <c r="EK287" i="20"/>
  <c r="EK177" i="20"/>
  <c r="EK134" i="20"/>
  <c r="EK284" i="20"/>
  <c r="EK264" i="20"/>
  <c r="EK248" i="20"/>
  <c r="EK224" i="20"/>
  <c r="EK208" i="20"/>
  <c r="EK193" i="20"/>
  <c r="EK174" i="20"/>
  <c r="EK158" i="20"/>
  <c r="EK52" i="20"/>
  <c r="EK51" i="20"/>
  <c r="EK130" i="20"/>
  <c r="EK44" i="20"/>
  <c r="EK5" i="20"/>
  <c r="EK207" i="20"/>
  <c r="EK145" i="20"/>
  <c r="EK75" i="20"/>
  <c r="EK279" i="20"/>
  <c r="EK203" i="20"/>
  <c r="EK153" i="20"/>
  <c r="EK102" i="20"/>
  <c r="EK270" i="20"/>
  <c r="EK250" i="20"/>
  <c r="EK218" i="20"/>
  <c r="EK198" i="20"/>
  <c r="EK183" i="20"/>
  <c r="EK168" i="20"/>
  <c r="EK152" i="20"/>
  <c r="EK46" i="20"/>
  <c r="EK70" i="20"/>
  <c r="EK91" i="20"/>
  <c r="EK121" i="20"/>
  <c r="EK34" i="20"/>
  <c r="EK18" i="20"/>
  <c r="EK19" i="20"/>
  <c r="EK15" i="20"/>
  <c r="EK215" i="20"/>
  <c r="EK169" i="20"/>
  <c r="EK79" i="20"/>
  <c r="EK285" i="20"/>
  <c r="EK269" i="20"/>
  <c r="EK253" i="20"/>
  <c r="EK229" i="20"/>
  <c r="EK209" i="20"/>
  <c r="EK186" i="20"/>
  <c r="EK167" i="20"/>
  <c r="EK151" i="20"/>
  <c r="EK140" i="20"/>
  <c r="EK82" i="20"/>
  <c r="EK72" i="20"/>
  <c r="EK33" i="20"/>
  <c r="EK55" i="20"/>
  <c r="EK100" i="20"/>
  <c r="EK3" i="20"/>
  <c r="EK59" i="20"/>
  <c r="EK263" i="20"/>
  <c r="EK161" i="20"/>
  <c r="EK74" i="20"/>
  <c r="EK280" i="20"/>
  <c r="EK260" i="20"/>
  <c r="EK240" i="20"/>
  <c r="EK220" i="20"/>
  <c r="EK204" i="20"/>
  <c r="EK189" i="20"/>
  <c r="EK170" i="20"/>
  <c r="EK154" i="20"/>
  <c r="EK98" i="20"/>
  <c r="EK71" i="20"/>
  <c r="EK64" i="20"/>
  <c r="EK61" i="20"/>
  <c r="EK291" i="20"/>
  <c r="EK192" i="20"/>
  <c r="EK69" i="20"/>
  <c r="EK24" i="20"/>
  <c r="EK271" i="20"/>
  <c r="EK188" i="20"/>
  <c r="EK149" i="20"/>
  <c r="EK68" i="20"/>
  <c r="EK184" i="20"/>
  <c r="EK137" i="20"/>
  <c r="EK80" i="20"/>
  <c r="EK259" i="20"/>
  <c r="EK37" i="20"/>
  <c r="EK67" i="20"/>
  <c r="EK293" i="20"/>
  <c r="EK266" i="20"/>
  <c r="EK246" i="20"/>
  <c r="EK214" i="20"/>
  <c r="EK194" i="20"/>
  <c r="EK180" i="20"/>
  <c r="EK164" i="20"/>
  <c r="EK135" i="20"/>
  <c r="EK45" i="20"/>
  <c r="EK142" i="20"/>
  <c r="EK104" i="20"/>
  <c r="EK78" i="20"/>
  <c r="EK54" i="20"/>
  <c r="EK20" i="20"/>
  <c r="EK136" i="20"/>
  <c r="EK283" i="20"/>
  <c r="EK199" i="20"/>
  <c r="EK108" i="20"/>
  <c r="EK42" i="20"/>
  <c r="EK281" i="20"/>
  <c r="EK265" i="20"/>
  <c r="EK245" i="20"/>
  <c r="EK225" i="20"/>
  <c r="EK205" i="20"/>
  <c r="EK182" i="20"/>
  <c r="EK163" i="20"/>
  <c r="EK148" i="20"/>
  <c r="EK48" i="20"/>
  <c r="EK89" i="20"/>
  <c r="EK81" i="20"/>
  <c r="EK110" i="20"/>
  <c r="EK57" i="20"/>
  <c r="EK16" i="20"/>
  <c r="EK25" i="20"/>
  <c r="EK111" i="20"/>
  <c r="EK251" i="20"/>
  <c r="EK56" i="20"/>
  <c r="EK26" i="20"/>
  <c r="EK276" i="20"/>
  <c r="EK256" i="20"/>
  <c r="EK232" i="20"/>
  <c r="EK216" i="20"/>
  <c r="EK200" i="20"/>
  <c r="EK185" i="20"/>
  <c r="EK166" i="20"/>
  <c r="EK150" i="20"/>
  <c r="EK49" i="20"/>
  <c r="EK97" i="20"/>
  <c r="EK60" i="20"/>
  <c r="EK58" i="20"/>
  <c r="EK255" i="20"/>
  <c r="EK173" i="20"/>
  <c r="EK96" i="20"/>
  <c r="EK126" i="20"/>
  <c r="EK165" i="20"/>
  <c r="EK211" i="20"/>
  <c r="EK157" i="20"/>
  <c r="EK95" i="20"/>
  <c r="EK8" i="20"/>
  <c r="EK6" i="20"/>
  <c r="EK282" i="20"/>
  <c r="EK258" i="20"/>
  <c r="EK234" i="20"/>
  <c r="EK210" i="20"/>
  <c r="EK191" i="20"/>
  <c r="EK176" i="20"/>
  <c r="EK160" i="20"/>
  <c r="EK147" i="20"/>
  <c r="EK118" i="20"/>
  <c r="EK105" i="20"/>
  <c r="EK85" i="20"/>
  <c r="EK28" i="20"/>
  <c r="EK31" i="20"/>
  <c r="EK12" i="20"/>
  <c r="EK38" i="20"/>
  <c r="EK267" i="20"/>
  <c r="EK195" i="20"/>
  <c r="EK84" i="20"/>
  <c r="EK21" i="20"/>
  <c r="EK277" i="20"/>
  <c r="EK261" i="20"/>
  <c r="EK241" i="20"/>
  <c r="EK221" i="20"/>
  <c r="EK197" i="20"/>
  <c r="EK175" i="20"/>
  <c r="EK159" i="20"/>
  <c r="EK146" i="20"/>
  <c r="EK65" i="20"/>
  <c r="EK138" i="20"/>
  <c r="EK23" i="20"/>
  <c r="EK41" i="20"/>
  <c r="EK66" i="20"/>
  <c r="EK11" i="20"/>
  <c r="EK83" i="20"/>
  <c r="EK22" i="20"/>
  <c r="EK235" i="20"/>
  <c r="EK139" i="20"/>
  <c r="EK131" i="20"/>
  <c r="EK272" i="20"/>
  <c r="EK252" i="20"/>
  <c r="EK228" i="20"/>
  <c r="EK212" i="20"/>
  <c r="EK196" i="20"/>
  <c r="EK178" i="20"/>
  <c r="EK162" i="20"/>
  <c r="EK86" i="20"/>
  <c r="EK143" i="20"/>
  <c r="EK87" i="20"/>
  <c r="EK47" i="20"/>
  <c r="EK77" i="20"/>
  <c r="EK231" i="20"/>
  <c r="EK17" i="20"/>
  <c r="EK36" i="20"/>
  <c r="EK7" i="20"/>
  <c r="EK13" i="20"/>
  <c r="EK9" i="20"/>
  <c r="EK10" i="20"/>
  <c r="EK99" i="20"/>
  <c r="EJ270" i="20"/>
  <c r="EJ250" i="20"/>
  <c r="EJ218" i="20"/>
  <c r="EJ198" i="20"/>
  <c r="EJ183" i="20"/>
  <c r="EJ168" i="20"/>
  <c r="EJ152" i="20"/>
  <c r="EJ46" i="20"/>
  <c r="EJ76" i="20"/>
  <c r="EJ133" i="20"/>
  <c r="EJ43" i="20"/>
  <c r="EJ24" i="20"/>
  <c r="EJ57" i="20"/>
  <c r="EJ19" i="20"/>
  <c r="EJ48" i="20"/>
  <c r="EJ142" i="20"/>
  <c r="EJ9" i="20"/>
  <c r="EJ5" i="20"/>
  <c r="EJ193" i="20"/>
  <c r="EJ285" i="20"/>
  <c r="EJ269" i="20"/>
  <c r="EJ253" i="20"/>
  <c r="EJ229" i="20"/>
  <c r="EJ209" i="20"/>
  <c r="EJ186" i="20"/>
  <c r="EJ167" i="20"/>
  <c r="EJ151" i="20"/>
  <c r="EJ13" i="20"/>
  <c r="EJ3" i="20"/>
  <c r="EJ185" i="20"/>
  <c r="EJ131" i="20"/>
  <c r="EJ272" i="20"/>
  <c r="EJ252" i="20"/>
  <c r="EJ174" i="20"/>
  <c r="EJ52" i="20"/>
  <c r="EJ291" i="20"/>
  <c r="EJ271" i="20"/>
  <c r="EJ255" i="20"/>
  <c r="EJ223" i="20"/>
  <c r="EJ203" i="20"/>
  <c r="EJ188" i="20"/>
  <c r="EJ173" i="20"/>
  <c r="EJ157" i="20"/>
  <c r="EJ145" i="20"/>
  <c r="EJ56" i="20"/>
  <c r="EJ130" i="20"/>
  <c r="EJ68" i="20"/>
  <c r="EJ136" i="20"/>
  <c r="EJ31" i="20"/>
  <c r="EJ26" i="20"/>
  <c r="EJ47" i="20"/>
  <c r="EJ66" i="20"/>
  <c r="EJ196" i="20"/>
  <c r="EJ82" i="20"/>
  <c r="EJ54" i="20"/>
  <c r="EJ110" i="20"/>
  <c r="EJ75" i="20"/>
  <c r="EJ29" i="20"/>
  <c r="EJ293" i="20"/>
  <c r="EJ266" i="20"/>
  <c r="EJ246" i="20"/>
  <c r="EJ214" i="20"/>
  <c r="EJ194" i="20"/>
  <c r="EJ180" i="20"/>
  <c r="EJ164" i="20"/>
  <c r="EJ135" i="20"/>
  <c r="EJ45" i="20"/>
  <c r="EJ95" i="20"/>
  <c r="EJ91" i="20"/>
  <c r="EJ17" i="20"/>
  <c r="EJ40" i="20"/>
  <c r="EJ32" i="20"/>
  <c r="EJ146" i="20"/>
  <c r="EJ65" i="20"/>
  <c r="EJ102" i="20"/>
  <c r="EJ44" i="20"/>
  <c r="EJ240" i="20"/>
  <c r="EJ162" i="20"/>
  <c r="EJ281" i="20"/>
  <c r="EJ265" i="20"/>
  <c r="EJ245" i="20"/>
  <c r="EJ225" i="20"/>
  <c r="EJ205" i="20"/>
  <c r="EJ182" i="20"/>
  <c r="EJ163" i="20"/>
  <c r="EJ148" i="20"/>
  <c r="EJ59" i="20"/>
  <c r="EJ220" i="20"/>
  <c r="EJ166" i="20"/>
  <c r="EJ284" i="20"/>
  <c r="EJ264" i="20"/>
  <c r="EJ248" i="20"/>
  <c r="EJ158" i="20"/>
  <c r="EJ51" i="20"/>
  <c r="EJ287" i="20"/>
  <c r="EJ267" i="20"/>
  <c r="EJ251" i="20"/>
  <c r="EJ215" i="20"/>
  <c r="EJ199" i="20"/>
  <c r="EJ184" i="20"/>
  <c r="EJ169" i="20"/>
  <c r="EJ153" i="20"/>
  <c r="EJ96" i="20"/>
  <c r="EJ71" i="20"/>
  <c r="EJ134" i="20"/>
  <c r="EJ39" i="20"/>
  <c r="EJ74" i="20"/>
  <c r="EJ10" i="20"/>
  <c r="EJ22" i="20"/>
  <c r="EJ61" i="20"/>
  <c r="EJ232" i="20"/>
  <c r="EJ178" i="20"/>
  <c r="EJ105" i="20"/>
  <c r="EJ36" i="20"/>
  <c r="EJ67" i="20"/>
  <c r="EJ38" i="20"/>
  <c r="EJ81" i="20"/>
  <c r="EJ282" i="20"/>
  <c r="EJ258" i="20"/>
  <c r="EJ234" i="20"/>
  <c r="EJ210" i="20"/>
  <c r="EJ191" i="20"/>
  <c r="EJ176" i="20"/>
  <c r="EJ160" i="20"/>
  <c r="EJ147" i="20"/>
  <c r="EJ118" i="20"/>
  <c r="EJ87" i="20"/>
  <c r="EJ37" i="20"/>
  <c r="EJ33" i="20"/>
  <c r="EJ80" i="20"/>
  <c r="EJ126" i="20"/>
  <c r="EJ141" i="20"/>
  <c r="EJ139" i="20"/>
  <c r="EJ64" i="20"/>
  <c r="EJ100" i="20"/>
  <c r="EJ228" i="20"/>
  <c r="EJ140" i="20"/>
  <c r="EJ277" i="20"/>
  <c r="EJ261" i="20"/>
  <c r="EJ241" i="20"/>
  <c r="EJ221" i="20"/>
  <c r="EJ197" i="20"/>
  <c r="EJ175" i="20"/>
  <c r="EJ159" i="20"/>
  <c r="EJ72" i="20"/>
  <c r="EJ34" i="20"/>
  <c r="EJ212" i="20"/>
  <c r="EJ98" i="20"/>
  <c r="EJ280" i="20"/>
  <c r="EJ260" i="20"/>
  <c r="EJ204" i="20"/>
  <c r="EJ154" i="20"/>
  <c r="EJ63" i="20"/>
  <c r="EJ283" i="20"/>
  <c r="EJ263" i="20"/>
  <c r="EJ235" i="20"/>
  <c r="EJ211" i="20"/>
  <c r="EJ195" i="20"/>
  <c r="EJ181" i="20"/>
  <c r="EJ165" i="20"/>
  <c r="EJ149" i="20"/>
  <c r="EJ69" i="20"/>
  <c r="EJ97" i="20"/>
  <c r="EJ137" i="20"/>
  <c r="EJ30" i="20"/>
  <c r="EJ41" i="20"/>
  <c r="EJ7" i="20"/>
  <c r="EJ6" i="20"/>
  <c r="EJ28" i="20"/>
  <c r="EJ224" i="20"/>
  <c r="EJ170" i="20"/>
  <c r="EJ83" i="20"/>
  <c r="EJ50" i="20"/>
  <c r="EJ35" i="20"/>
  <c r="EJ111" i="20"/>
  <c r="EJ79" i="20"/>
  <c r="EJ274" i="20"/>
  <c r="EJ254" i="20"/>
  <c r="EJ226" i="20"/>
  <c r="EJ202" i="20"/>
  <c r="EJ187" i="20"/>
  <c r="EJ172" i="20"/>
  <c r="EJ156" i="20"/>
  <c r="EJ144" i="20"/>
  <c r="EJ62" i="20"/>
  <c r="EJ99" i="20"/>
  <c r="EJ85" i="20"/>
  <c r="EJ42" i="20"/>
  <c r="EJ77" i="20"/>
  <c r="EJ4" i="20"/>
  <c r="EJ49" i="20"/>
  <c r="EJ70" i="20"/>
  <c r="EJ60" i="20"/>
  <c r="EJ20" i="20"/>
  <c r="EJ208" i="20"/>
  <c r="EJ292" i="20"/>
  <c r="EJ273" i="20"/>
  <c r="EJ257" i="20"/>
  <c r="EJ233" i="20"/>
  <c r="EJ217" i="20"/>
  <c r="EJ132" i="20"/>
  <c r="EJ171" i="20"/>
  <c r="EJ155" i="20"/>
  <c r="EJ23" i="20"/>
  <c r="EJ53" i="20"/>
  <c r="EJ200" i="20"/>
  <c r="EJ143" i="20"/>
  <c r="EJ276" i="20"/>
  <c r="EJ256" i="20"/>
  <c r="EJ189" i="20"/>
  <c r="EJ150" i="20"/>
  <c r="EJ138" i="20"/>
  <c r="EJ279" i="20"/>
  <c r="EJ259" i="20"/>
  <c r="EJ231" i="20"/>
  <c r="EJ207" i="20"/>
  <c r="EJ192" i="20"/>
  <c r="EJ177" i="20"/>
  <c r="EJ161" i="20"/>
  <c r="EJ108" i="20"/>
  <c r="EJ84" i="20"/>
  <c r="EJ89" i="20"/>
  <c r="EJ104" i="20"/>
  <c r="EJ121" i="20"/>
  <c r="EJ27" i="20"/>
  <c r="EJ18" i="20"/>
  <c r="EJ8" i="20"/>
  <c r="EJ58" i="20"/>
  <c r="EJ216" i="20"/>
  <c r="EJ86" i="20"/>
  <c r="EJ14" i="20"/>
  <c r="EJ78" i="20"/>
  <c r="EJ25" i="20"/>
  <c r="EJ15" i="20"/>
  <c r="EJ55" i="20"/>
  <c r="EJ21" i="20"/>
  <c r="EJ11" i="20"/>
  <c r="EJ16" i="20"/>
  <c r="EJ12" i="20"/>
  <c r="EI293" i="20"/>
  <c r="EI266" i="20"/>
  <c r="EI246" i="20"/>
  <c r="EI214" i="20"/>
  <c r="EI194" i="20"/>
  <c r="EI180" i="20"/>
  <c r="EI164" i="20"/>
  <c r="EI135" i="20"/>
  <c r="EI45" i="20"/>
  <c r="EI95" i="20"/>
  <c r="EI81" i="20"/>
  <c r="EI17" i="20"/>
  <c r="EI59" i="20"/>
  <c r="EI32" i="20"/>
  <c r="EI29" i="20"/>
  <c r="EI56" i="20"/>
  <c r="EI30" i="20"/>
  <c r="EI285" i="20"/>
  <c r="EI269" i="20"/>
  <c r="EI253" i="20"/>
  <c r="EI229" i="20"/>
  <c r="EI209" i="20"/>
  <c r="EI186" i="20"/>
  <c r="EI167" i="20"/>
  <c r="EI151" i="20"/>
  <c r="EI49" i="20"/>
  <c r="EI76" i="20"/>
  <c r="EI72" i="20"/>
  <c r="EI47" i="20"/>
  <c r="EI13" i="20"/>
  <c r="EI111" i="20"/>
  <c r="EI12" i="20"/>
  <c r="EI211" i="20"/>
  <c r="EI165" i="20"/>
  <c r="EI97" i="20"/>
  <c r="EI6" i="20"/>
  <c r="EI280" i="20"/>
  <c r="EI260" i="20"/>
  <c r="EI240" i="20"/>
  <c r="EI220" i="20"/>
  <c r="EI204" i="20"/>
  <c r="EI189" i="20"/>
  <c r="EI170" i="20"/>
  <c r="EI154" i="20"/>
  <c r="EI98" i="20"/>
  <c r="EI139" i="20"/>
  <c r="EI50" i="20"/>
  <c r="EI78" i="20"/>
  <c r="EI110" i="20"/>
  <c r="EI67" i="20"/>
  <c r="EI20" i="20"/>
  <c r="EI251" i="20"/>
  <c r="EI181" i="20"/>
  <c r="EI145" i="20"/>
  <c r="EI21" i="20"/>
  <c r="EI279" i="20"/>
  <c r="EI255" i="20"/>
  <c r="EI184" i="20"/>
  <c r="EI89" i="20"/>
  <c r="EI10" i="20"/>
  <c r="EI263" i="20"/>
  <c r="EI282" i="20"/>
  <c r="EI258" i="20"/>
  <c r="EI234" i="20"/>
  <c r="EI210" i="20"/>
  <c r="EI191" i="20"/>
  <c r="EI176" i="20"/>
  <c r="EI160" i="20"/>
  <c r="EI147" i="20"/>
  <c r="EI118" i="20"/>
  <c r="EI87" i="20"/>
  <c r="EI37" i="20"/>
  <c r="EI33" i="20"/>
  <c r="EI80" i="20"/>
  <c r="EI126" i="20"/>
  <c r="EI19" i="20"/>
  <c r="EI130" i="20"/>
  <c r="EI74" i="20"/>
  <c r="EI281" i="20"/>
  <c r="EI265" i="20"/>
  <c r="EI245" i="20"/>
  <c r="EI225" i="20"/>
  <c r="EI205" i="20"/>
  <c r="EI182" i="20"/>
  <c r="EI163" i="20"/>
  <c r="EI148" i="20"/>
  <c r="EI48" i="20"/>
  <c r="EI142" i="20"/>
  <c r="EI60" i="20"/>
  <c r="EI79" i="20"/>
  <c r="EI27" i="20"/>
  <c r="EI35" i="20"/>
  <c r="EI4" i="20"/>
  <c r="EI203" i="20"/>
  <c r="EI108" i="20"/>
  <c r="EI134" i="20"/>
  <c r="EI5" i="20"/>
  <c r="EI276" i="20"/>
  <c r="EI256" i="20"/>
  <c r="EI232" i="20"/>
  <c r="EI216" i="20"/>
  <c r="EI200" i="20"/>
  <c r="EI185" i="20"/>
  <c r="EI166" i="20"/>
  <c r="EI150" i="20"/>
  <c r="EI140" i="20"/>
  <c r="EI70" i="20"/>
  <c r="EI25" i="20"/>
  <c r="EI75" i="20"/>
  <c r="EI40" i="20"/>
  <c r="EI66" i="20"/>
  <c r="EI11" i="20"/>
  <c r="EI215" i="20"/>
  <c r="EI173" i="20"/>
  <c r="EI69" i="20"/>
  <c r="EI291" i="20"/>
  <c r="EI271" i="20"/>
  <c r="EI231" i="20"/>
  <c r="EI169" i="20"/>
  <c r="EI136" i="20"/>
  <c r="EI7" i="20"/>
  <c r="EI248" i="20"/>
  <c r="EI158" i="20"/>
  <c r="EI52" i="20"/>
  <c r="EI259" i="20"/>
  <c r="EI192" i="20"/>
  <c r="EI96" i="20"/>
  <c r="EI274" i="20"/>
  <c r="EI254" i="20"/>
  <c r="EI226" i="20"/>
  <c r="EI202" i="20"/>
  <c r="EI187" i="20"/>
  <c r="EI172" i="20"/>
  <c r="EI156" i="20"/>
  <c r="EI144" i="20"/>
  <c r="EI62" i="20"/>
  <c r="EI99" i="20"/>
  <c r="EI85" i="20"/>
  <c r="EI42" i="20"/>
  <c r="EI54" i="20"/>
  <c r="EI15" i="20"/>
  <c r="EI223" i="20"/>
  <c r="EI137" i="20"/>
  <c r="EI55" i="20"/>
  <c r="EI277" i="20"/>
  <c r="EI261" i="20"/>
  <c r="EI241" i="20"/>
  <c r="EI221" i="20"/>
  <c r="EI197" i="20"/>
  <c r="EI175" i="20"/>
  <c r="EI159" i="20"/>
  <c r="EI146" i="20"/>
  <c r="EI65" i="20"/>
  <c r="EI102" i="20"/>
  <c r="EI23" i="20"/>
  <c r="EI44" i="20"/>
  <c r="EI34" i="20"/>
  <c r="EI36" i="20"/>
  <c r="EI3" i="20"/>
  <c r="EI188" i="20"/>
  <c r="EI84" i="20"/>
  <c r="EI39" i="20"/>
  <c r="EI131" i="20"/>
  <c r="EI272" i="20"/>
  <c r="EI252" i="20"/>
  <c r="EI228" i="20"/>
  <c r="EI212" i="20"/>
  <c r="EI196" i="20"/>
  <c r="EI178" i="20"/>
  <c r="EI162" i="20"/>
  <c r="EI86" i="20"/>
  <c r="EI143" i="20"/>
  <c r="EI138" i="20"/>
  <c r="EI91" i="20"/>
  <c r="EI61" i="20"/>
  <c r="EI38" i="20"/>
  <c r="EI53" i="20"/>
  <c r="EI8" i="20"/>
  <c r="EI199" i="20"/>
  <c r="EI157" i="20"/>
  <c r="EI68" i="20"/>
  <c r="EI287" i="20"/>
  <c r="EI267" i="20"/>
  <c r="EI207" i="20"/>
  <c r="EI149" i="20"/>
  <c r="EI41" i="20"/>
  <c r="EI18" i="20"/>
  <c r="EI177" i="20"/>
  <c r="EI26" i="20"/>
  <c r="EI284" i="20"/>
  <c r="EI174" i="20"/>
  <c r="EI51" i="20"/>
  <c r="EI83" i="20"/>
  <c r="EI14" i="20"/>
  <c r="EI31" i="20"/>
  <c r="EI100" i="20"/>
  <c r="EI195" i="20"/>
  <c r="EI283" i="20"/>
  <c r="EI270" i="20"/>
  <c r="EI250" i="20"/>
  <c r="EI218" i="20"/>
  <c r="EI198" i="20"/>
  <c r="EI183" i="20"/>
  <c r="EI168" i="20"/>
  <c r="EI152" i="20"/>
  <c r="EI46" i="20"/>
  <c r="EI71" i="20"/>
  <c r="EI133" i="20"/>
  <c r="EI43" i="20"/>
  <c r="EI24" i="20"/>
  <c r="EI57" i="20"/>
  <c r="EI22" i="20"/>
  <c r="EI161" i="20"/>
  <c r="EI104" i="20"/>
  <c r="EI292" i="20"/>
  <c r="EI273" i="20"/>
  <c r="EI257" i="20"/>
  <c r="EI233" i="20"/>
  <c r="EI217" i="20"/>
  <c r="EI132" i="20"/>
  <c r="EI171" i="20"/>
  <c r="EI155" i="20"/>
  <c r="EI141" i="20"/>
  <c r="EI82" i="20"/>
  <c r="EI64" i="20"/>
  <c r="EI9" i="20"/>
  <c r="EI28" i="20"/>
  <c r="EI58" i="20"/>
  <c r="EI16" i="20"/>
  <c r="EI235" i="20"/>
  <c r="EI63" i="20"/>
  <c r="EI264" i="20"/>
  <c r="EI224" i="20"/>
  <c r="EI208" i="20"/>
  <c r="EI193" i="20"/>
  <c r="EI105" i="20"/>
  <c r="EI153" i="20"/>
  <c r="EI121" i="20"/>
  <c r="EI77" i="20"/>
  <c r="EE18" i="20"/>
  <c r="EH18" i="20"/>
  <c r="EH66" i="20"/>
  <c r="EH274" i="20"/>
  <c r="EH254" i="20"/>
  <c r="EH226" i="20"/>
  <c r="EH202" i="20"/>
  <c r="EH187" i="20"/>
  <c r="EH172" i="20"/>
  <c r="EH156" i="20"/>
  <c r="EH144" i="20"/>
  <c r="EH62" i="20"/>
  <c r="EH99" i="20"/>
  <c r="EH85" i="20"/>
  <c r="EH136" i="20"/>
  <c r="EH57" i="20"/>
  <c r="EH29" i="20"/>
  <c r="EH184" i="20"/>
  <c r="EH97" i="20"/>
  <c r="EH285" i="20"/>
  <c r="EH269" i="20"/>
  <c r="EH253" i="20"/>
  <c r="EH229" i="20"/>
  <c r="EH209" i="20"/>
  <c r="EH186" i="20"/>
  <c r="EH167" i="20"/>
  <c r="EH151" i="20"/>
  <c r="EH49" i="20"/>
  <c r="EH76" i="20"/>
  <c r="EH72" i="20"/>
  <c r="EH47" i="20"/>
  <c r="EH40" i="20"/>
  <c r="EH36" i="20"/>
  <c r="EH3" i="20"/>
  <c r="EH251" i="20"/>
  <c r="EH203" i="20"/>
  <c r="EH157" i="20"/>
  <c r="EH137" i="20"/>
  <c r="EH131" i="20"/>
  <c r="EH272" i="20"/>
  <c r="EH252" i="20"/>
  <c r="EH228" i="20"/>
  <c r="EH212" i="20"/>
  <c r="EH196" i="20"/>
  <c r="EH178" i="20"/>
  <c r="EH162" i="20"/>
  <c r="EH86" i="20"/>
  <c r="EH143" i="20"/>
  <c r="EH138" i="20"/>
  <c r="EH91" i="20"/>
  <c r="EH79" i="20"/>
  <c r="EH41" i="20"/>
  <c r="EH35" i="20"/>
  <c r="EH8" i="20"/>
  <c r="EH279" i="20"/>
  <c r="EH153" i="20"/>
  <c r="EH61" i="20"/>
  <c r="EH207" i="20"/>
  <c r="EH108" i="20"/>
  <c r="EH110" i="20"/>
  <c r="EH211" i="20"/>
  <c r="EH165" i="20"/>
  <c r="EH5" i="20"/>
  <c r="EH26" i="20"/>
  <c r="EH270" i="20"/>
  <c r="EH250" i="20"/>
  <c r="EH218" i="20"/>
  <c r="EH198" i="20"/>
  <c r="EH183" i="20"/>
  <c r="EH168" i="20"/>
  <c r="EH152" i="20"/>
  <c r="EH46" i="20"/>
  <c r="EH71" i="20"/>
  <c r="EH133" i="20"/>
  <c r="EH43" i="20"/>
  <c r="EH74" i="20"/>
  <c r="EH126" i="20"/>
  <c r="EH19" i="20"/>
  <c r="EH161" i="20"/>
  <c r="EH134" i="20"/>
  <c r="EH281" i="20"/>
  <c r="EH265" i="20"/>
  <c r="EH245" i="20"/>
  <c r="EH225" i="20"/>
  <c r="EH205" i="20"/>
  <c r="EH182" i="20"/>
  <c r="EH163" i="20"/>
  <c r="EH148" i="20"/>
  <c r="EH48" i="20"/>
  <c r="EH142" i="20"/>
  <c r="EH60" i="20"/>
  <c r="EH17" i="20"/>
  <c r="EH80" i="20"/>
  <c r="EH16" i="20"/>
  <c r="EH271" i="20"/>
  <c r="EH235" i="20"/>
  <c r="EH188" i="20"/>
  <c r="EH149" i="20"/>
  <c r="EH104" i="20"/>
  <c r="EH284" i="20"/>
  <c r="EH264" i="20"/>
  <c r="EH248" i="20"/>
  <c r="EH224" i="20"/>
  <c r="EH208" i="20"/>
  <c r="EH193" i="20"/>
  <c r="EH174" i="20"/>
  <c r="EH158" i="20"/>
  <c r="EH52" i="20"/>
  <c r="EH51" i="20"/>
  <c r="EH105" i="20"/>
  <c r="EH83" i="20"/>
  <c r="EH44" i="20"/>
  <c r="EH34" i="20"/>
  <c r="EH100" i="20"/>
  <c r="EH291" i="20"/>
  <c r="EH267" i="20"/>
  <c r="EH145" i="20"/>
  <c r="EH59" i="20"/>
  <c r="EH195" i="20"/>
  <c r="EH56" i="20"/>
  <c r="EH10" i="20"/>
  <c r="EH169" i="20"/>
  <c r="EH14" i="20"/>
  <c r="EH6" i="20"/>
  <c r="EH293" i="20"/>
  <c r="EH266" i="20"/>
  <c r="EH246" i="20"/>
  <c r="EH214" i="20"/>
  <c r="EH194" i="20"/>
  <c r="EH180" i="20"/>
  <c r="EH164" i="20"/>
  <c r="EH135" i="20"/>
  <c r="EH45" i="20"/>
  <c r="EH95" i="20"/>
  <c r="EH81" i="20"/>
  <c r="EH30" i="20"/>
  <c r="EH27" i="20"/>
  <c r="EH15" i="20"/>
  <c r="EH199" i="20"/>
  <c r="EH84" i="20"/>
  <c r="EH39" i="20"/>
  <c r="EH277" i="20"/>
  <c r="EH261" i="20"/>
  <c r="EH241" i="20"/>
  <c r="EH221" i="20"/>
  <c r="EH197" i="20"/>
  <c r="EH175" i="20"/>
  <c r="EH159" i="20"/>
  <c r="EH146" i="20"/>
  <c r="EH65" i="20"/>
  <c r="EH102" i="20"/>
  <c r="EH23" i="20"/>
  <c r="EH33" i="20"/>
  <c r="EH58" i="20"/>
  <c r="EH12" i="20"/>
  <c r="EH263" i="20"/>
  <c r="EH223" i="20"/>
  <c r="EH177" i="20"/>
  <c r="EH96" i="20"/>
  <c r="EH13" i="20"/>
  <c r="EH280" i="20"/>
  <c r="EH260" i="20"/>
  <c r="EH240" i="20"/>
  <c r="EH220" i="20"/>
  <c r="EH204" i="20"/>
  <c r="EH189" i="20"/>
  <c r="EH170" i="20"/>
  <c r="EH154" i="20"/>
  <c r="EH98" i="20"/>
  <c r="EH139" i="20"/>
  <c r="EH50" i="20"/>
  <c r="EH78" i="20"/>
  <c r="EH28" i="20"/>
  <c r="EH67" i="20"/>
  <c r="EH20" i="20"/>
  <c r="EH287" i="20"/>
  <c r="EH255" i="20"/>
  <c r="EH69" i="20"/>
  <c r="EH231" i="20"/>
  <c r="EH181" i="20"/>
  <c r="EH89" i="20"/>
  <c r="EH68" i="20"/>
  <c r="EH21" i="20"/>
  <c r="EH282" i="20"/>
  <c r="EH258" i="20"/>
  <c r="EH234" i="20"/>
  <c r="EH210" i="20"/>
  <c r="EH191" i="20"/>
  <c r="EH176" i="20"/>
  <c r="EH160" i="20"/>
  <c r="EH147" i="20"/>
  <c r="EH118" i="20"/>
  <c r="EH87" i="20"/>
  <c r="EH37" i="20"/>
  <c r="EH121" i="20"/>
  <c r="EH77" i="20"/>
  <c r="EH22" i="20"/>
  <c r="EH192" i="20"/>
  <c r="EH63" i="20"/>
  <c r="EH292" i="20"/>
  <c r="EH273" i="20"/>
  <c r="EH257" i="20"/>
  <c r="EH233" i="20"/>
  <c r="EH217" i="20"/>
  <c r="EH132" i="20"/>
  <c r="EH171" i="20"/>
  <c r="EH155" i="20"/>
  <c r="EH141" i="20"/>
  <c r="EH82" i="20"/>
  <c r="EH64" i="20"/>
  <c r="EH9" i="20"/>
  <c r="EH42" i="20"/>
  <c r="EH7" i="20"/>
  <c r="EH4" i="20"/>
  <c r="EH259" i="20"/>
  <c r="EH215" i="20"/>
  <c r="EH173" i="20"/>
  <c r="EH130" i="20"/>
  <c r="EH31" i="20"/>
  <c r="EH276" i="20"/>
  <c r="EH256" i="20"/>
  <c r="EH232" i="20"/>
  <c r="EH216" i="20"/>
  <c r="EH200" i="20"/>
  <c r="EH185" i="20"/>
  <c r="EH166" i="20"/>
  <c r="EH150" i="20"/>
  <c r="EH140" i="20"/>
  <c r="EH70" i="20"/>
  <c r="EH25" i="20"/>
  <c r="EH75" i="20"/>
  <c r="EH24" i="20"/>
  <c r="EH111" i="20"/>
  <c r="EH11" i="20"/>
  <c r="EH283" i="20"/>
  <c r="EH54" i="20"/>
  <c r="EH53" i="20"/>
  <c r="EH38" i="20"/>
  <c r="EH32" i="20"/>
  <c r="EH55" i="20"/>
  <c r="GF5" i="19"/>
  <c r="EG293" i="20"/>
  <c r="EG266" i="20"/>
  <c r="EG246" i="20"/>
  <c r="EG214" i="20"/>
  <c r="EG194" i="20"/>
  <c r="EG180" i="20"/>
  <c r="EG164" i="20"/>
  <c r="EG135" i="20"/>
  <c r="EG145" i="20"/>
  <c r="EG70" i="20"/>
  <c r="EG60" i="20"/>
  <c r="EG136" i="20"/>
  <c r="EG85" i="20"/>
  <c r="EG7" i="20"/>
  <c r="EG4" i="20"/>
  <c r="EG264" i="20"/>
  <c r="EG212" i="20"/>
  <c r="EG174" i="20"/>
  <c r="EG277" i="20"/>
  <c r="EG261" i="20"/>
  <c r="EG241" i="20"/>
  <c r="EG221" i="20"/>
  <c r="EG197" i="20"/>
  <c r="EG175" i="20"/>
  <c r="EG159" i="20"/>
  <c r="EG146" i="20"/>
  <c r="EG144" i="20"/>
  <c r="EG51" i="20"/>
  <c r="EG68" i="20"/>
  <c r="EG44" i="20"/>
  <c r="EG41" i="20"/>
  <c r="EG100" i="20"/>
  <c r="EG3" i="20"/>
  <c r="EG256" i="20"/>
  <c r="EG228" i="20"/>
  <c r="EG196" i="20"/>
  <c r="EG291" i="20"/>
  <c r="EG271" i="20"/>
  <c r="EG255" i="20"/>
  <c r="EG223" i="20"/>
  <c r="EG203" i="20"/>
  <c r="EG188" i="20"/>
  <c r="EG173" i="20"/>
  <c r="EG157" i="20"/>
  <c r="EG98" i="20"/>
  <c r="EG139" i="20"/>
  <c r="EG99" i="20"/>
  <c r="EG39" i="20"/>
  <c r="EG55" i="20"/>
  <c r="EG67" i="20"/>
  <c r="EG97" i="20"/>
  <c r="EG77" i="20"/>
  <c r="EG126" i="20"/>
  <c r="EG150" i="20"/>
  <c r="EG9" i="20"/>
  <c r="EG66" i="20"/>
  <c r="EG87" i="20"/>
  <c r="EG18" i="20"/>
  <c r="EG56" i="20"/>
  <c r="EG53" i="20"/>
  <c r="EG282" i="20"/>
  <c r="EG258" i="20"/>
  <c r="EG234" i="20"/>
  <c r="EG210" i="20"/>
  <c r="EG191" i="20"/>
  <c r="EG176" i="20"/>
  <c r="EG160" i="20"/>
  <c r="EG147" i="20"/>
  <c r="EG62" i="20"/>
  <c r="EG105" i="20"/>
  <c r="EG83" i="20"/>
  <c r="EG14" i="20"/>
  <c r="EG34" i="20"/>
  <c r="EG36" i="20"/>
  <c r="EG19" i="20"/>
  <c r="EG260" i="20"/>
  <c r="EG208" i="20"/>
  <c r="EG292" i="20"/>
  <c r="EG273" i="20"/>
  <c r="EG257" i="20"/>
  <c r="EG233" i="20"/>
  <c r="EG217" i="20"/>
  <c r="EG132" i="20"/>
  <c r="EG171" i="20"/>
  <c r="EG155" i="20"/>
  <c r="EG46" i="20"/>
  <c r="EG65" i="20"/>
  <c r="EG134" i="20"/>
  <c r="EG47" i="20"/>
  <c r="EG121" i="20"/>
  <c r="EG57" i="20"/>
  <c r="EG15" i="20"/>
  <c r="EG131" i="20"/>
  <c r="EG248" i="20"/>
  <c r="EG224" i="20"/>
  <c r="EG189" i="20"/>
  <c r="EG287" i="20"/>
  <c r="EG267" i="20"/>
  <c r="EG251" i="20"/>
  <c r="EG215" i="20"/>
  <c r="EG199" i="20"/>
  <c r="EG184" i="20"/>
  <c r="EG169" i="20"/>
  <c r="EG153" i="20"/>
  <c r="EG140" i="20"/>
  <c r="EG95" i="20"/>
  <c r="EG72" i="20"/>
  <c r="EG30" i="20"/>
  <c r="EG54" i="20"/>
  <c r="EG170" i="20"/>
  <c r="EG133" i="20"/>
  <c r="EG35" i="20"/>
  <c r="EG8" i="20"/>
  <c r="EG48" i="20"/>
  <c r="EG74" i="20"/>
  <c r="EG162" i="20"/>
  <c r="EG104" i="20"/>
  <c r="EG158" i="20"/>
  <c r="EG78" i="20"/>
  <c r="EG26" i="20"/>
  <c r="EG274" i="20"/>
  <c r="EG254" i="20"/>
  <c r="EG226" i="20"/>
  <c r="EG202" i="20"/>
  <c r="EG187" i="20"/>
  <c r="EG172" i="20"/>
  <c r="EG156" i="20"/>
  <c r="EG96" i="20"/>
  <c r="EG63" i="20"/>
  <c r="EG64" i="20"/>
  <c r="EG43" i="20"/>
  <c r="EG23" i="20"/>
  <c r="EG10" i="20"/>
  <c r="EG16" i="20"/>
  <c r="EG284" i="20"/>
  <c r="EG252" i="20"/>
  <c r="EG200" i="20"/>
  <c r="EG285" i="20"/>
  <c r="EG269" i="20"/>
  <c r="EG253" i="20"/>
  <c r="EG229" i="20"/>
  <c r="EG209" i="20"/>
  <c r="EG186" i="20"/>
  <c r="EG167" i="20"/>
  <c r="EG151" i="20"/>
  <c r="EG45" i="20"/>
  <c r="EG142" i="20"/>
  <c r="EG137" i="20"/>
  <c r="EG61" i="20"/>
  <c r="EG13" i="20"/>
  <c r="EG111" i="20"/>
  <c r="EG12" i="20"/>
  <c r="EG280" i="20"/>
  <c r="EG240" i="20"/>
  <c r="EG216" i="20"/>
  <c r="EG185" i="20"/>
  <c r="EG283" i="20"/>
  <c r="EG263" i="20"/>
  <c r="EG235" i="20"/>
  <c r="EG211" i="20"/>
  <c r="EG195" i="20"/>
  <c r="EG181" i="20"/>
  <c r="EG165" i="20"/>
  <c r="EG149" i="20"/>
  <c r="EG52" i="20"/>
  <c r="EG76" i="20"/>
  <c r="EG81" i="20"/>
  <c r="EG38" i="20"/>
  <c r="EG27" i="20"/>
  <c r="EG154" i="20"/>
  <c r="EG75" i="20"/>
  <c r="EG20" i="20"/>
  <c r="EG11" i="20"/>
  <c r="EG138" i="20"/>
  <c r="EG32" i="20"/>
  <c r="EG86" i="20"/>
  <c r="EG42" i="20"/>
  <c r="EG141" i="20"/>
  <c r="EG110" i="20"/>
  <c r="EG6" i="20"/>
  <c r="EG270" i="20"/>
  <c r="EG250" i="20"/>
  <c r="EG218" i="20"/>
  <c r="EG198" i="20"/>
  <c r="EG183" i="20"/>
  <c r="EG168" i="20"/>
  <c r="EG152" i="20"/>
  <c r="EG69" i="20"/>
  <c r="EG71" i="20"/>
  <c r="EG25" i="20"/>
  <c r="EG79" i="20"/>
  <c r="EG33" i="20"/>
  <c r="EG31" i="20"/>
  <c r="EG22" i="20"/>
  <c r="EG272" i="20"/>
  <c r="EG220" i="20"/>
  <c r="EG193" i="20"/>
  <c r="EG281" i="20"/>
  <c r="EG265" i="20"/>
  <c r="EG245" i="20"/>
  <c r="EG225" i="20"/>
  <c r="EG205" i="20"/>
  <c r="EG182" i="20"/>
  <c r="EG163" i="20"/>
  <c r="EG148" i="20"/>
  <c r="EG84" i="20"/>
  <c r="EG89" i="20"/>
  <c r="EG91" i="20"/>
  <c r="EG17" i="20"/>
  <c r="EG130" i="20"/>
  <c r="EG40" i="20"/>
  <c r="EG29" i="20"/>
  <c r="EG276" i="20"/>
  <c r="EG232" i="20"/>
  <c r="EG204" i="20"/>
  <c r="EG178" i="20"/>
  <c r="EG279" i="20"/>
  <c r="EG259" i="20"/>
  <c r="EG231" i="20"/>
  <c r="EG207" i="20"/>
  <c r="EG192" i="20"/>
  <c r="EG177" i="20"/>
  <c r="EG161" i="20"/>
  <c r="EG108" i="20"/>
  <c r="EG143" i="20"/>
  <c r="EG102" i="20"/>
  <c r="EG37" i="20"/>
  <c r="EG28" i="20"/>
  <c r="EG59" i="20"/>
  <c r="EG49" i="20"/>
  <c r="EG24" i="20"/>
  <c r="EG5" i="20"/>
  <c r="EG166" i="20"/>
  <c r="EG50" i="20"/>
  <c r="EG21" i="20"/>
  <c r="EG118" i="20"/>
  <c r="EG80" i="20"/>
  <c r="EG82" i="20"/>
  <c r="EG58" i="20"/>
  <c r="EF21" i="20"/>
  <c r="EF279" i="20"/>
  <c r="EF259" i="20"/>
  <c r="EF231" i="20"/>
  <c r="EF207" i="20"/>
  <c r="EF192" i="20"/>
  <c r="EF177" i="20"/>
  <c r="EF161" i="20"/>
  <c r="EF108" i="20"/>
  <c r="EF139" i="20"/>
  <c r="EF68" i="20"/>
  <c r="EF5" i="20"/>
  <c r="EF270" i="20"/>
  <c r="EF250" i="20"/>
  <c r="EF218" i="20"/>
  <c r="EF198" i="20"/>
  <c r="EF183" i="20"/>
  <c r="EF168" i="20"/>
  <c r="EF152" i="20"/>
  <c r="EF140" i="20"/>
  <c r="EF32" i="20"/>
  <c r="EF264" i="20"/>
  <c r="EF224" i="20"/>
  <c r="EF196" i="20"/>
  <c r="EF97" i="20"/>
  <c r="EF131" i="20"/>
  <c r="EF273" i="20"/>
  <c r="EF257" i="20"/>
  <c r="EF233" i="20"/>
  <c r="EF217" i="20"/>
  <c r="EF132" i="20"/>
  <c r="EF171" i="20"/>
  <c r="EF155" i="20"/>
  <c r="EF145" i="20"/>
  <c r="EF134" i="20"/>
  <c r="EF126" i="20"/>
  <c r="EF193" i="20"/>
  <c r="EF49" i="20"/>
  <c r="EF287" i="20"/>
  <c r="EF248" i="20"/>
  <c r="EF200" i="20"/>
  <c r="EF154" i="20"/>
  <c r="EF133" i="20"/>
  <c r="EF271" i="20"/>
  <c r="EF255" i="20"/>
  <c r="EF223" i="20"/>
  <c r="EF203" i="20"/>
  <c r="EF188" i="20"/>
  <c r="EF173" i="20"/>
  <c r="EF157" i="20"/>
  <c r="EF98" i="20"/>
  <c r="EF95" i="20"/>
  <c r="EF121" i="20"/>
  <c r="EF292" i="20"/>
  <c r="EF266" i="20"/>
  <c r="EF246" i="20"/>
  <c r="EF214" i="20"/>
  <c r="EF194" i="20"/>
  <c r="EF180" i="20"/>
  <c r="EF164" i="20"/>
  <c r="EF135" i="20"/>
  <c r="EF102" i="20"/>
  <c r="EF16" i="20"/>
  <c r="EF256" i="20"/>
  <c r="EF220" i="20"/>
  <c r="EF185" i="20"/>
  <c r="EF89" i="20"/>
  <c r="EF285" i="20"/>
  <c r="EF269" i="20"/>
  <c r="EF253" i="20"/>
  <c r="EF229" i="20"/>
  <c r="EF209" i="20"/>
  <c r="EF186" i="20"/>
  <c r="EF167" i="20"/>
  <c r="EF151" i="20"/>
  <c r="EF62" i="20"/>
  <c r="EF104" i="20"/>
  <c r="EF20" i="20"/>
  <c r="EF178" i="20"/>
  <c r="EF138" i="20"/>
  <c r="EF284" i="20"/>
  <c r="EF232" i="20"/>
  <c r="EF189" i="20"/>
  <c r="EF150" i="20"/>
  <c r="EF91" i="20"/>
  <c r="EF293" i="20"/>
  <c r="EF267" i="20"/>
  <c r="EF251" i="20"/>
  <c r="EF215" i="20"/>
  <c r="EF199" i="20"/>
  <c r="EF184" i="20"/>
  <c r="EF169" i="20"/>
  <c r="EF153" i="20"/>
  <c r="EF48" i="20"/>
  <c r="EF87" i="20"/>
  <c r="EF53" i="20"/>
  <c r="EF282" i="20"/>
  <c r="EF258" i="20"/>
  <c r="EF234" i="20"/>
  <c r="EF210" i="20"/>
  <c r="EF191" i="20"/>
  <c r="EF176" i="20"/>
  <c r="EF160" i="20"/>
  <c r="EF147" i="20"/>
  <c r="EF72" i="20"/>
  <c r="EF4" i="20"/>
  <c r="EF252" i="20"/>
  <c r="EF212" i="20"/>
  <c r="EF166" i="20"/>
  <c r="EF54" i="20"/>
  <c r="EF281" i="20"/>
  <c r="EF265" i="20"/>
  <c r="EF245" i="20"/>
  <c r="EF225" i="20"/>
  <c r="EF205" i="20"/>
  <c r="EF182" i="20"/>
  <c r="EF163" i="20"/>
  <c r="EF148" i="20"/>
  <c r="EF142" i="20"/>
  <c r="EF61" i="20"/>
  <c r="EF272" i="20"/>
  <c r="EF174" i="20"/>
  <c r="EF130" i="20"/>
  <c r="EF276" i="20"/>
  <c r="EF228" i="20"/>
  <c r="EF170" i="20"/>
  <c r="EF86" i="20"/>
  <c r="EF55" i="20"/>
  <c r="EF283" i="20"/>
  <c r="EF263" i="20"/>
  <c r="EF235" i="20"/>
  <c r="EF211" i="20"/>
  <c r="EF195" i="20"/>
  <c r="EF181" i="20"/>
  <c r="EF165" i="20"/>
  <c r="EF149" i="20"/>
  <c r="EF118" i="20"/>
  <c r="EF137" i="20"/>
  <c r="EF22" i="20"/>
  <c r="EF274" i="20"/>
  <c r="EF254" i="20"/>
  <c r="EF226" i="20"/>
  <c r="EF202" i="20"/>
  <c r="EF187" i="20"/>
  <c r="EF172" i="20"/>
  <c r="EF156" i="20"/>
  <c r="EF96" i="20"/>
  <c r="EF34" i="20"/>
  <c r="EF280" i="20"/>
  <c r="EF240" i="20"/>
  <c r="EF208" i="20"/>
  <c r="EF141" i="20"/>
  <c r="EF100" i="20"/>
  <c r="EF277" i="20"/>
  <c r="EF261" i="20"/>
  <c r="EF241" i="20"/>
  <c r="EF221" i="20"/>
  <c r="EF197" i="20"/>
  <c r="EF175" i="20"/>
  <c r="EF159" i="20"/>
  <c r="EF146" i="20"/>
  <c r="EF105" i="20"/>
  <c r="EF85" i="20"/>
  <c r="EF204" i="20"/>
  <c r="EF162" i="20"/>
  <c r="EF291" i="20"/>
  <c r="EF260" i="20"/>
  <c r="EF216" i="20"/>
  <c r="EF158" i="20"/>
  <c r="EF144" i="20"/>
  <c r="EE204" i="20"/>
  <c r="EE19" i="20"/>
  <c r="EE86" i="20"/>
  <c r="EE200" i="20"/>
  <c r="EE27" i="20"/>
  <c r="EE150" i="20"/>
  <c r="EE133" i="20"/>
  <c r="EE170" i="20"/>
  <c r="EE283" i="20"/>
  <c r="EE263" i="20"/>
  <c r="EE235" i="20"/>
  <c r="EE211" i="20"/>
  <c r="EE195" i="20"/>
  <c r="EE181" i="20"/>
  <c r="EE165" i="20"/>
  <c r="EE149" i="20"/>
  <c r="EE48" i="20"/>
  <c r="EE64" i="20"/>
  <c r="EE137" i="20"/>
  <c r="EE42" i="20"/>
  <c r="EE59" i="20"/>
  <c r="EE53" i="20"/>
  <c r="EE29" i="20"/>
  <c r="EE272" i="20"/>
  <c r="EE240" i="20"/>
  <c r="EE282" i="20"/>
  <c r="EE258" i="20"/>
  <c r="EE234" i="20"/>
  <c r="EE210" i="20"/>
  <c r="EE191" i="20"/>
  <c r="EE176" i="20"/>
  <c r="EE160" i="20"/>
  <c r="EE147" i="20"/>
  <c r="EE143" i="20"/>
  <c r="EE102" i="20"/>
  <c r="EE78" i="20"/>
  <c r="EE38" i="20"/>
  <c r="EE34" i="20"/>
  <c r="EE36" i="20"/>
  <c r="EE3" i="20"/>
  <c r="EE24" i="20"/>
  <c r="EE126" i="20"/>
  <c r="EE280" i="20"/>
  <c r="EE232" i="20"/>
  <c r="EE131" i="20"/>
  <c r="EE273" i="20"/>
  <c r="EE257" i="20"/>
  <c r="EE233" i="20"/>
  <c r="EE217" i="20"/>
  <c r="EE132" i="20"/>
  <c r="EE171" i="20"/>
  <c r="EE155" i="20"/>
  <c r="EE46" i="20"/>
  <c r="EE65" i="20"/>
  <c r="EE134" i="20"/>
  <c r="EE43" i="20"/>
  <c r="EE284" i="20"/>
  <c r="EE37" i="20"/>
  <c r="EE158" i="20"/>
  <c r="EE91" i="20"/>
  <c r="EE162" i="20"/>
  <c r="EE208" i="20"/>
  <c r="EE25" i="20"/>
  <c r="EE166" i="20"/>
  <c r="EE97" i="20"/>
  <c r="EE193" i="20"/>
  <c r="EE279" i="20"/>
  <c r="EE259" i="20"/>
  <c r="EE231" i="20"/>
  <c r="EE207" i="20"/>
  <c r="EE192" i="20"/>
  <c r="EE177" i="20"/>
  <c r="EE161" i="20"/>
  <c r="EE108" i="20"/>
  <c r="EE118" i="20"/>
  <c r="EE87" i="20"/>
  <c r="EE28" i="20"/>
  <c r="EE44" i="20"/>
  <c r="EE111" i="20"/>
  <c r="EE15" i="20"/>
  <c r="EE5" i="20"/>
  <c r="EE264" i="20"/>
  <c r="EE228" i="20"/>
  <c r="EE274" i="20"/>
  <c r="EE254" i="20"/>
  <c r="EE226" i="20"/>
  <c r="EE202" i="20"/>
  <c r="EE187" i="20"/>
  <c r="EE172" i="20"/>
  <c r="EE156" i="20"/>
  <c r="EE96" i="20"/>
  <c r="EE63" i="20"/>
  <c r="EE81" i="20"/>
  <c r="EE83" i="20"/>
  <c r="EE110" i="20"/>
  <c r="EE58" i="20"/>
  <c r="EE16" i="20"/>
  <c r="EE79" i="20"/>
  <c r="EE41" i="20"/>
  <c r="EE20" i="20"/>
  <c r="EE276" i="20"/>
  <c r="EE224" i="20"/>
  <c r="EE285" i="20"/>
  <c r="EE269" i="20"/>
  <c r="EE253" i="20"/>
  <c r="EE229" i="20"/>
  <c r="EE209" i="20"/>
  <c r="EE186" i="20"/>
  <c r="EE167" i="20"/>
  <c r="EE151" i="20"/>
  <c r="EE69" i="20"/>
  <c r="EE142" i="20"/>
  <c r="EE60" i="20"/>
  <c r="EE80" i="20"/>
  <c r="EE21" i="20"/>
  <c r="EE100" i="20"/>
  <c r="EE51" i="20"/>
  <c r="EE174" i="20"/>
  <c r="EE130" i="20"/>
  <c r="EE89" i="20"/>
  <c r="EE178" i="20"/>
  <c r="EE66" i="20"/>
  <c r="EE138" i="20"/>
  <c r="EE6" i="20"/>
  <c r="EE49" i="20"/>
  <c r="EE293" i="20"/>
  <c r="EE271" i="20"/>
  <c r="EE255" i="20"/>
  <c r="EE223" i="20"/>
  <c r="EE203" i="20"/>
  <c r="EE188" i="20"/>
  <c r="EE173" i="20"/>
  <c r="EE157" i="20"/>
  <c r="EE98" i="20"/>
  <c r="EE139" i="20"/>
  <c r="EE56" i="20"/>
  <c r="EE136" i="20"/>
  <c r="EE74" i="20"/>
  <c r="EE10" i="20"/>
  <c r="EE26" i="20"/>
  <c r="EE8" i="20"/>
  <c r="EE256" i="20"/>
  <c r="EE216" i="20"/>
  <c r="EE270" i="20"/>
  <c r="EE250" i="20"/>
  <c r="EE218" i="20"/>
  <c r="EE198" i="20"/>
  <c r="EE183" i="20"/>
  <c r="EE168" i="20"/>
  <c r="EE152" i="20"/>
  <c r="EE140" i="20"/>
  <c r="EE71" i="20"/>
  <c r="EE72" i="20"/>
  <c r="EE39" i="20"/>
  <c r="EE33" i="20"/>
  <c r="EE32" i="20"/>
  <c r="EE12" i="20"/>
  <c r="EE61" i="20"/>
  <c r="EE67" i="20"/>
  <c r="EE11" i="20"/>
  <c r="EE260" i="20"/>
  <c r="EE220" i="20"/>
  <c r="EE281" i="20"/>
  <c r="EE265" i="20"/>
  <c r="EE245" i="20"/>
  <c r="EE225" i="20"/>
  <c r="EE205" i="20"/>
  <c r="EE182" i="20"/>
  <c r="EE163" i="20"/>
  <c r="EE148" i="20"/>
  <c r="EE145" i="20"/>
  <c r="EE70" i="20"/>
  <c r="EE75" i="20"/>
  <c r="EE85" i="20"/>
  <c r="EE31" i="20"/>
  <c r="EE77" i="20"/>
  <c r="EE144" i="20"/>
  <c r="EE185" i="20"/>
  <c r="EE9" i="20"/>
  <c r="EE84" i="20"/>
  <c r="EE189" i="20"/>
  <c r="EE54" i="20"/>
  <c r="EE45" i="20"/>
  <c r="EE55" i="20"/>
  <c r="EE154" i="20"/>
  <c r="EE82" i="20"/>
  <c r="EE267" i="20"/>
  <c r="EE251" i="20"/>
  <c r="EE215" i="20"/>
  <c r="EE199" i="20"/>
  <c r="EE184" i="20"/>
  <c r="EE169" i="20"/>
  <c r="EE153" i="20"/>
  <c r="EE99" i="20"/>
  <c r="EE95" i="20"/>
  <c r="EE23" i="20"/>
  <c r="EE68" i="20"/>
  <c r="EE121" i="20"/>
  <c r="EE57" i="20"/>
  <c r="EE22" i="20"/>
  <c r="EE287" i="20"/>
  <c r="EE252" i="20"/>
  <c r="EE292" i="20"/>
  <c r="EE266" i="20"/>
  <c r="EE246" i="20"/>
  <c r="EE214" i="20"/>
  <c r="EE194" i="20"/>
  <c r="EE180" i="20"/>
  <c r="EE164" i="20"/>
  <c r="EE135" i="20"/>
  <c r="EE52" i="20"/>
  <c r="EE76" i="20"/>
  <c r="EE50" i="20"/>
  <c r="EE30" i="20"/>
  <c r="EE13" i="20"/>
  <c r="EE7" i="20"/>
  <c r="EE4" i="20"/>
  <c r="EE17" i="20"/>
  <c r="EE35" i="20"/>
  <c r="EE291" i="20"/>
  <c r="EE248" i="20"/>
  <c r="EE212" i="20"/>
  <c r="EE277" i="20"/>
  <c r="EE261" i="20"/>
  <c r="EE241" i="20"/>
  <c r="EE221" i="20"/>
  <c r="EE197" i="20"/>
  <c r="EE175" i="20"/>
  <c r="EE159" i="20"/>
  <c r="EE146" i="20"/>
  <c r="EE62" i="20"/>
  <c r="EE105" i="20"/>
  <c r="EE104" i="20"/>
  <c r="EE40" i="20"/>
  <c r="EE47" i="20"/>
  <c r="EE14" i="20"/>
  <c r="EE141" i="20"/>
  <c r="EE196" i="20"/>
  <c r="ED293" i="20"/>
  <c r="ED271" i="20"/>
  <c r="ED255" i="20"/>
  <c r="ED223" i="20"/>
  <c r="ED157" i="20"/>
  <c r="ED95" i="20"/>
  <c r="ED28" i="20"/>
  <c r="ED22" i="20"/>
  <c r="ED270" i="20"/>
  <c r="ED250" i="20"/>
  <c r="ED218" i="20"/>
  <c r="ED198" i="20"/>
  <c r="ED183" i="20"/>
  <c r="ED168" i="20"/>
  <c r="ED152" i="20"/>
  <c r="ED140" i="20"/>
  <c r="ED71" i="20"/>
  <c r="ED72" i="20"/>
  <c r="ED39" i="20"/>
  <c r="ED33" i="20"/>
  <c r="ED57" i="20"/>
  <c r="ED199" i="20"/>
  <c r="ED98" i="20"/>
  <c r="ED130" i="20"/>
  <c r="ED285" i="20"/>
  <c r="ED269" i="20"/>
  <c r="ED253" i="20"/>
  <c r="ED229" i="20"/>
  <c r="ED209" i="20"/>
  <c r="ED186" i="20"/>
  <c r="ED167" i="20"/>
  <c r="ED151" i="20"/>
  <c r="ED69" i="20"/>
  <c r="ED142" i="20"/>
  <c r="ED60" i="20"/>
  <c r="ED30" i="20"/>
  <c r="ED85" i="20"/>
  <c r="ED53" i="20"/>
  <c r="ED184" i="20"/>
  <c r="ED121" i="20"/>
  <c r="ED280" i="20"/>
  <c r="ED260" i="20"/>
  <c r="ED240" i="20"/>
  <c r="ED220" i="20"/>
  <c r="ED204" i="20"/>
  <c r="ED189" i="20"/>
  <c r="ED170" i="20"/>
  <c r="ED154" i="20"/>
  <c r="ED49" i="20"/>
  <c r="ED97" i="20"/>
  <c r="ED133" i="20"/>
  <c r="ED68" i="20"/>
  <c r="ED55" i="20"/>
  <c r="ED40" i="20"/>
  <c r="ED207" i="20"/>
  <c r="ED149" i="20"/>
  <c r="ED74" i="20"/>
  <c r="ED82" i="20"/>
  <c r="ED267" i="20"/>
  <c r="ED251" i="20"/>
  <c r="ED203" i="20"/>
  <c r="ED153" i="20"/>
  <c r="ED87" i="20"/>
  <c r="ED27" i="20"/>
  <c r="ED292" i="20"/>
  <c r="ED266" i="20"/>
  <c r="ED246" i="20"/>
  <c r="ED214" i="20"/>
  <c r="ED194" i="20"/>
  <c r="ED180" i="20"/>
  <c r="ED164" i="20"/>
  <c r="ED135" i="20"/>
  <c r="ED52" i="20"/>
  <c r="ED76" i="20"/>
  <c r="ED50" i="20"/>
  <c r="ED42" i="20"/>
  <c r="ED13" i="20"/>
  <c r="ED36" i="20"/>
  <c r="ED195" i="20"/>
  <c r="ED118" i="20"/>
  <c r="ED15" i="20"/>
  <c r="ED281" i="20"/>
  <c r="ED265" i="20"/>
  <c r="ED245" i="20"/>
  <c r="ED225" i="20"/>
  <c r="ED205" i="20"/>
  <c r="ED182" i="20"/>
  <c r="ED163" i="20"/>
  <c r="ED148" i="20"/>
  <c r="ED145" i="20"/>
  <c r="ED70" i="20"/>
  <c r="ED75" i="20"/>
  <c r="ED38" i="20"/>
  <c r="ED41" i="20"/>
  <c r="ED126" i="20"/>
  <c r="ED161" i="20"/>
  <c r="ED291" i="20"/>
  <c r="ED276" i="20"/>
  <c r="ED256" i="20"/>
  <c r="ED232" i="20"/>
  <c r="ED216" i="20"/>
  <c r="ED200" i="20"/>
  <c r="ED185" i="20"/>
  <c r="ED166" i="20"/>
  <c r="ED150" i="20"/>
  <c r="ED45" i="20"/>
  <c r="ED138" i="20"/>
  <c r="ED25" i="20"/>
  <c r="ED79" i="20"/>
  <c r="ED54" i="20"/>
  <c r="ED100" i="20"/>
  <c r="ED192" i="20"/>
  <c r="ED99" i="20"/>
  <c r="ED283" i="20"/>
  <c r="ED263" i="20"/>
  <c r="ED235" i="20"/>
  <c r="ED188" i="20"/>
  <c r="ED108" i="20"/>
  <c r="ED56" i="20"/>
  <c r="ED44" i="20"/>
  <c r="ED282" i="20"/>
  <c r="ED258" i="20"/>
  <c r="ED234" i="20"/>
  <c r="ED210" i="20"/>
  <c r="ED191" i="20"/>
  <c r="ED176" i="20"/>
  <c r="ED160" i="20"/>
  <c r="ED147" i="20"/>
  <c r="ED143" i="20"/>
  <c r="ED102" i="20"/>
  <c r="ED78" i="20"/>
  <c r="ED17" i="20"/>
  <c r="ED111" i="20"/>
  <c r="ED12" i="20"/>
  <c r="ED177" i="20"/>
  <c r="ED23" i="20"/>
  <c r="ED19" i="20"/>
  <c r="ED277" i="20"/>
  <c r="ED261" i="20"/>
  <c r="ED241" i="20"/>
  <c r="ED221" i="20"/>
  <c r="ED197" i="20"/>
  <c r="ED175" i="20"/>
  <c r="ED159" i="20"/>
  <c r="ED146" i="20"/>
  <c r="ED62" i="20"/>
  <c r="ED105" i="20"/>
  <c r="ED104" i="20"/>
  <c r="ED80" i="20"/>
  <c r="ED58" i="20"/>
  <c r="ED20" i="20"/>
  <c r="ED139" i="20"/>
  <c r="ED287" i="20"/>
  <c r="ED272" i="20"/>
  <c r="ED252" i="20"/>
  <c r="ED228" i="20"/>
  <c r="ED212" i="20"/>
  <c r="ED196" i="20"/>
  <c r="ED178" i="20"/>
  <c r="ED162" i="20"/>
  <c r="ED86" i="20"/>
  <c r="ED84" i="20"/>
  <c r="ED89" i="20"/>
  <c r="ED91" i="20"/>
  <c r="ED9" i="20"/>
  <c r="ED77" i="20"/>
  <c r="ED21" i="20"/>
  <c r="ED181" i="20"/>
  <c r="ED83" i="20"/>
  <c r="ED66" i="20"/>
  <c r="ED279" i="20"/>
  <c r="ED259" i="20"/>
  <c r="ED231" i="20"/>
  <c r="ED173" i="20"/>
  <c r="ED48" i="20"/>
  <c r="ED137" i="20"/>
  <c r="ED26" i="20"/>
  <c r="ED274" i="20"/>
  <c r="ED254" i="20"/>
  <c r="ED226" i="20"/>
  <c r="ED202" i="20"/>
  <c r="ED187" i="20"/>
  <c r="ED172" i="20"/>
  <c r="ED156" i="20"/>
  <c r="ED96" i="20"/>
  <c r="ED63" i="20"/>
  <c r="ED81" i="20"/>
  <c r="ED43" i="20"/>
  <c r="ED110" i="20"/>
  <c r="ED10" i="20"/>
  <c r="ED215" i="20"/>
  <c r="ED165" i="20"/>
  <c r="ED59" i="20"/>
  <c r="ED131" i="20"/>
  <c r="ED273" i="20"/>
  <c r="ED257" i="20"/>
  <c r="ED233" i="20"/>
  <c r="ED217" i="20"/>
  <c r="ED132" i="20"/>
  <c r="ED171" i="20"/>
  <c r="ED155" i="20"/>
  <c r="ED46" i="20"/>
  <c r="ED65" i="20"/>
  <c r="ED134" i="20"/>
  <c r="ED47" i="20"/>
  <c r="ED24" i="20"/>
  <c r="ED8" i="20"/>
  <c r="ED64" i="20"/>
  <c r="ED284" i="20"/>
  <c r="ED264" i="20"/>
  <c r="ED248" i="20"/>
  <c r="ED224" i="20"/>
  <c r="ED208" i="20"/>
  <c r="ED193" i="20"/>
  <c r="ED174" i="20"/>
  <c r="ED158" i="20"/>
  <c r="ED141" i="20"/>
  <c r="ED144" i="20"/>
  <c r="ED51" i="20"/>
  <c r="ED37" i="20"/>
  <c r="ED14" i="20"/>
  <c r="ED67" i="20"/>
  <c r="ED211" i="20"/>
  <c r="ED169" i="20"/>
  <c r="ED136" i="20"/>
  <c r="EC283" i="20"/>
  <c r="EC263" i="20"/>
  <c r="EC235" i="20"/>
  <c r="EC211" i="20"/>
  <c r="EC195" i="20"/>
  <c r="EC181" i="20"/>
  <c r="EC165" i="20"/>
  <c r="EC149" i="20"/>
  <c r="EC48" i="20"/>
  <c r="EC64" i="20"/>
  <c r="EC137" i="20"/>
  <c r="EC27" i="20"/>
  <c r="EC54" i="20"/>
  <c r="EC66" i="20"/>
  <c r="EC29" i="20"/>
  <c r="EC49" i="20"/>
  <c r="EC79" i="20"/>
  <c r="EC292" i="20"/>
  <c r="EC266" i="20"/>
  <c r="EC246" i="20"/>
  <c r="EC214" i="20"/>
  <c r="EC194" i="20"/>
  <c r="EC180" i="20"/>
  <c r="EC164" i="20"/>
  <c r="EC135" i="20"/>
  <c r="EC52" i="20"/>
  <c r="EC76" i="20"/>
  <c r="EC50" i="20"/>
  <c r="EC17" i="20"/>
  <c r="EC59" i="20"/>
  <c r="EC35" i="20"/>
  <c r="EC4" i="20"/>
  <c r="EC141" i="20"/>
  <c r="EC68" i="20"/>
  <c r="EC285" i="20"/>
  <c r="EC269" i="20"/>
  <c r="EC253" i="20"/>
  <c r="EC229" i="20"/>
  <c r="EC209" i="20"/>
  <c r="EC186" i="20"/>
  <c r="EC167" i="20"/>
  <c r="EC151" i="20"/>
  <c r="EC69" i="20"/>
  <c r="EC142" i="20"/>
  <c r="EC60" i="20"/>
  <c r="EC61" i="20"/>
  <c r="EC33" i="20"/>
  <c r="EC32" i="20"/>
  <c r="EC11" i="20"/>
  <c r="EC138" i="20"/>
  <c r="EC291" i="20"/>
  <c r="EC276" i="20"/>
  <c r="EC256" i="20"/>
  <c r="EC232" i="20"/>
  <c r="EC216" i="20"/>
  <c r="EC200" i="20"/>
  <c r="EC178" i="20"/>
  <c r="EC86" i="20"/>
  <c r="EC24" i="20"/>
  <c r="EC5" i="20"/>
  <c r="EC279" i="20"/>
  <c r="EC259" i="20"/>
  <c r="EC231" i="20"/>
  <c r="EC207" i="20"/>
  <c r="EC192" i="20"/>
  <c r="EC177" i="20"/>
  <c r="EC161" i="20"/>
  <c r="EC108" i="20"/>
  <c r="EC118" i="20"/>
  <c r="EC87" i="20"/>
  <c r="EC28" i="20"/>
  <c r="EC14" i="20"/>
  <c r="EC130" i="20"/>
  <c r="EC15" i="20"/>
  <c r="EC19" i="20"/>
  <c r="EC97" i="20"/>
  <c r="EC30" i="20"/>
  <c r="EC282" i="20"/>
  <c r="EC258" i="20"/>
  <c r="EC234" i="20"/>
  <c r="EC210" i="20"/>
  <c r="EC191" i="20"/>
  <c r="EC176" i="20"/>
  <c r="EC160" i="20"/>
  <c r="EC147" i="20"/>
  <c r="EC143" i="20"/>
  <c r="EC102" i="20"/>
  <c r="EC78" i="20"/>
  <c r="EC9" i="20"/>
  <c r="EC111" i="20"/>
  <c r="EC36" i="20"/>
  <c r="EC3" i="20"/>
  <c r="EC25" i="20"/>
  <c r="EC34" i="20"/>
  <c r="EC281" i="20"/>
  <c r="EC265" i="20"/>
  <c r="EC245" i="20"/>
  <c r="EC225" i="20"/>
  <c r="EC205" i="20"/>
  <c r="EC182" i="20"/>
  <c r="EC163" i="20"/>
  <c r="EC148" i="20"/>
  <c r="EC145" i="20"/>
  <c r="EC70" i="20"/>
  <c r="EC75" i="20"/>
  <c r="EC42" i="20"/>
  <c r="EC85" i="20"/>
  <c r="EC53" i="20"/>
  <c r="EC8" i="20"/>
  <c r="EC38" i="20"/>
  <c r="EC287" i="20"/>
  <c r="EC272" i="20"/>
  <c r="EC252" i="20"/>
  <c r="EC228" i="20"/>
  <c r="EC212" i="20"/>
  <c r="EC196" i="20"/>
  <c r="EC174" i="20"/>
  <c r="EC84" i="20"/>
  <c r="EC67" i="20"/>
  <c r="EC293" i="20"/>
  <c r="EC271" i="20"/>
  <c r="EC255" i="20"/>
  <c r="EC223" i="20"/>
  <c r="EC203" i="20"/>
  <c r="EC188" i="20"/>
  <c r="EC173" i="20"/>
  <c r="EC157" i="20"/>
  <c r="EC98" i="20"/>
  <c r="EC139" i="20"/>
  <c r="EC56" i="20"/>
  <c r="EC83" i="20"/>
  <c r="EC74" i="20"/>
  <c r="EC77" i="20"/>
  <c r="EC26" i="20"/>
  <c r="EC189" i="20"/>
  <c r="EC51" i="20"/>
  <c r="EC55" i="20"/>
  <c r="EC274" i="20"/>
  <c r="EC254" i="20"/>
  <c r="EC226" i="20"/>
  <c r="EC202" i="20"/>
  <c r="EC187" i="20"/>
  <c r="EC172" i="20"/>
  <c r="EC156" i="20"/>
  <c r="EC96" i="20"/>
  <c r="EC63" i="20"/>
  <c r="EC81" i="20"/>
  <c r="EC43" i="20"/>
  <c r="EC110" i="20"/>
  <c r="EC7" i="20"/>
  <c r="EC16" i="20"/>
  <c r="EC170" i="20"/>
  <c r="EC91" i="20"/>
  <c r="EC18" i="20"/>
  <c r="EC277" i="20"/>
  <c r="EC261" i="20"/>
  <c r="EC241" i="20"/>
  <c r="EC221" i="20"/>
  <c r="EC197" i="20"/>
  <c r="EC175" i="20"/>
  <c r="EC159" i="20"/>
  <c r="EC146" i="20"/>
  <c r="EC62" i="20"/>
  <c r="EC105" i="20"/>
  <c r="EC104" i="20"/>
  <c r="EC44" i="20"/>
  <c r="EC41" i="20"/>
  <c r="EC126" i="20"/>
  <c r="EC162" i="20"/>
  <c r="EC10" i="20"/>
  <c r="EC284" i="20"/>
  <c r="EC264" i="20"/>
  <c r="EC248" i="20"/>
  <c r="EC224" i="20"/>
  <c r="EC208" i="20"/>
  <c r="EC193" i="20"/>
  <c r="EC158" i="20"/>
  <c r="EC144" i="20"/>
  <c r="EC100" i="20"/>
  <c r="EC82" i="20"/>
  <c r="EC267" i="20"/>
  <c r="EC251" i="20"/>
  <c r="EC215" i="20"/>
  <c r="EC199" i="20"/>
  <c r="EC184" i="20"/>
  <c r="EC169" i="20"/>
  <c r="EC153" i="20"/>
  <c r="EC99" i="20"/>
  <c r="EC95" i="20"/>
  <c r="EC23" i="20"/>
  <c r="EC136" i="20"/>
  <c r="EC121" i="20"/>
  <c r="EC31" i="20"/>
  <c r="EC22" i="20"/>
  <c r="EC166" i="20"/>
  <c r="EC133" i="20"/>
  <c r="EC21" i="20"/>
  <c r="EC270" i="20"/>
  <c r="EC250" i="20"/>
  <c r="EC218" i="20"/>
  <c r="EC198" i="20"/>
  <c r="EC183" i="20"/>
  <c r="EC168" i="20"/>
  <c r="EC152" i="20"/>
  <c r="EC140" i="20"/>
  <c r="EC71" i="20"/>
  <c r="EC72" i="20"/>
  <c r="EC39" i="20"/>
  <c r="EC13" i="20"/>
  <c r="EC57" i="20"/>
  <c r="EC12" i="20"/>
  <c r="EC150" i="20"/>
  <c r="EC37" i="20"/>
  <c r="EC131" i="20"/>
  <c r="EC273" i="20"/>
  <c r="EC257" i="20"/>
  <c r="EC233" i="20"/>
  <c r="EC217" i="20"/>
  <c r="EC132" i="20"/>
  <c r="EC171" i="20"/>
  <c r="EC155" i="20"/>
  <c r="EC46" i="20"/>
  <c r="EC65" i="20"/>
  <c r="EC134" i="20"/>
  <c r="EC47" i="20"/>
  <c r="EC80" i="20"/>
  <c r="EC58" i="20"/>
  <c r="EC20" i="20"/>
  <c r="EC45" i="20"/>
  <c r="EC40" i="20"/>
  <c r="EC280" i="20"/>
  <c r="EC260" i="20"/>
  <c r="EC240" i="20"/>
  <c r="EC220" i="20"/>
  <c r="EC204" i="20"/>
  <c r="EC185" i="20"/>
  <c r="EC154" i="20"/>
  <c r="EC89" i="20"/>
  <c r="EC6" i="20"/>
  <c r="EB27" i="20"/>
  <c r="EB9" i="20"/>
  <c r="EB85" i="20"/>
  <c r="EB82" i="20"/>
  <c r="EB267" i="20"/>
  <c r="EB251" i="20"/>
  <c r="EB215" i="20"/>
  <c r="EB199" i="20"/>
  <c r="EB184" i="20"/>
  <c r="EB169" i="20"/>
  <c r="EB153" i="20"/>
  <c r="EB99" i="20"/>
  <c r="EB95" i="20"/>
  <c r="EB133" i="20"/>
  <c r="EB17" i="20"/>
  <c r="EB136" i="20"/>
  <c r="EB66" i="20"/>
  <c r="EB6" i="20"/>
  <c r="EB45" i="20"/>
  <c r="EB274" i="20"/>
  <c r="EB254" i="20"/>
  <c r="EB226" i="20"/>
  <c r="EB202" i="20"/>
  <c r="EB187" i="20"/>
  <c r="EB172" i="20"/>
  <c r="EB156" i="20"/>
  <c r="EB96" i="20"/>
  <c r="EB63" i="20"/>
  <c r="EB72" i="20"/>
  <c r="EB61" i="20"/>
  <c r="EB54" i="20"/>
  <c r="EB57" i="20"/>
  <c r="EB12" i="20"/>
  <c r="EB252" i="20"/>
  <c r="EB212" i="20"/>
  <c r="EB150" i="20"/>
  <c r="EB285" i="20"/>
  <c r="EB269" i="20"/>
  <c r="EB253" i="20"/>
  <c r="EB229" i="20"/>
  <c r="EB209" i="20"/>
  <c r="EB186" i="20"/>
  <c r="EB167" i="20"/>
  <c r="EB151" i="20"/>
  <c r="EB69" i="20"/>
  <c r="EB142" i="20"/>
  <c r="EB60" i="20"/>
  <c r="EB14" i="20"/>
  <c r="EB23" i="20"/>
  <c r="EB53" i="20"/>
  <c r="EB280" i="20"/>
  <c r="EB248" i="20"/>
  <c r="EB200" i="20"/>
  <c r="EB49" i="20"/>
  <c r="EB291" i="20"/>
  <c r="EB204" i="20"/>
  <c r="EB154" i="20"/>
  <c r="EB89" i="20"/>
  <c r="EB68" i="20"/>
  <c r="EB10" i="20"/>
  <c r="EB19" i="20"/>
  <c r="EB75" i="20"/>
  <c r="EB283" i="20"/>
  <c r="EB263" i="20"/>
  <c r="EB235" i="20"/>
  <c r="EB211" i="20"/>
  <c r="EB195" i="20"/>
  <c r="EB181" i="20"/>
  <c r="EB165" i="20"/>
  <c r="EB149" i="20"/>
  <c r="EB48" i="20"/>
  <c r="EB64" i="20"/>
  <c r="EB137" i="20"/>
  <c r="EB44" i="20"/>
  <c r="EB111" i="20"/>
  <c r="EB15" i="20"/>
  <c r="EB5" i="20"/>
  <c r="EB138" i="20"/>
  <c r="EB270" i="20"/>
  <c r="EB250" i="20"/>
  <c r="EB218" i="20"/>
  <c r="EB198" i="20"/>
  <c r="EB183" i="20"/>
  <c r="EB168" i="20"/>
  <c r="EB152" i="20"/>
  <c r="EB140" i="20"/>
  <c r="EB71" i="20"/>
  <c r="EB50" i="20"/>
  <c r="EB42" i="20"/>
  <c r="EB130" i="20"/>
  <c r="EB35" i="20"/>
  <c r="EB4" i="20"/>
  <c r="EB240" i="20"/>
  <c r="EB208" i="20"/>
  <c r="EB141" i="20"/>
  <c r="EB281" i="20"/>
  <c r="EB265" i="20"/>
  <c r="EB245" i="20"/>
  <c r="EB225" i="20"/>
  <c r="EB205" i="20"/>
  <c r="EB182" i="20"/>
  <c r="EB163" i="20"/>
  <c r="EB148" i="20"/>
  <c r="EB145" i="20"/>
  <c r="EB70" i="20"/>
  <c r="EB104" i="20"/>
  <c r="EB74" i="20"/>
  <c r="EB34" i="20"/>
  <c r="EB100" i="20"/>
  <c r="EB272" i="20"/>
  <c r="EB232" i="20"/>
  <c r="EB185" i="20"/>
  <c r="EB97" i="20"/>
  <c r="EB287" i="20"/>
  <c r="EB193" i="20"/>
  <c r="EB86" i="20"/>
  <c r="EB22" i="20"/>
  <c r="EB110" i="20"/>
  <c r="EB18" i="20"/>
  <c r="EB29" i="20"/>
  <c r="EB279" i="20"/>
  <c r="EB259" i="20"/>
  <c r="EB231" i="20"/>
  <c r="EB207" i="20"/>
  <c r="EB192" i="20"/>
  <c r="EB177" i="20"/>
  <c r="EB161" i="20"/>
  <c r="EB108" i="20"/>
  <c r="EB118" i="20"/>
  <c r="EB87" i="20"/>
  <c r="EB91" i="20"/>
  <c r="EB80" i="20"/>
  <c r="EB77" i="20"/>
  <c r="EB16" i="20"/>
  <c r="EB189" i="20"/>
  <c r="EB292" i="20"/>
  <c r="EB266" i="20"/>
  <c r="EB246" i="20"/>
  <c r="EB214" i="20"/>
  <c r="EB194" i="20"/>
  <c r="EB180" i="20"/>
  <c r="EB164" i="20"/>
  <c r="EB135" i="20"/>
  <c r="EB52" i="20"/>
  <c r="EB76" i="20"/>
  <c r="EB78" i="20"/>
  <c r="EB24" i="20"/>
  <c r="EB41" i="20"/>
  <c r="EB36" i="20"/>
  <c r="EB3" i="20"/>
  <c r="EB224" i="20"/>
  <c r="EB196" i="20"/>
  <c r="EB134" i="20"/>
  <c r="EB277" i="20"/>
  <c r="EB261" i="20"/>
  <c r="EB241" i="20"/>
  <c r="EB221" i="20"/>
  <c r="EB197" i="20"/>
  <c r="EB175" i="20"/>
  <c r="EB159" i="20"/>
  <c r="EB146" i="20"/>
  <c r="EB62" i="20"/>
  <c r="EB105" i="20"/>
  <c r="EB47" i="20"/>
  <c r="EB121" i="20"/>
  <c r="EB58" i="20"/>
  <c r="EB26" i="20"/>
  <c r="EB264" i="20"/>
  <c r="EB228" i="20"/>
  <c r="EB178" i="20"/>
  <c r="EB51" i="20"/>
  <c r="EB284" i="20"/>
  <c r="EB174" i="20"/>
  <c r="EB84" i="20"/>
  <c r="EB67" i="20"/>
  <c r="EB83" i="20"/>
  <c r="EB38" i="20"/>
  <c r="EB40" i="20"/>
  <c r="EB293" i="20"/>
  <c r="EB271" i="20"/>
  <c r="EB255" i="20"/>
  <c r="EB223" i="20"/>
  <c r="EB203" i="20"/>
  <c r="EB188" i="20"/>
  <c r="EB173" i="20"/>
  <c r="EB157" i="20"/>
  <c r="EB98" i="20"/>
  <c r="EB139" i="20"/>
  <c r="EB56" i="20"/>
  <c r="EB39" i="20"/>
  <c r="EB33" i="20"/>
  <c r="EB31" i="20"/>
  <c r="EB21" i="20"/>
  <c r="EB162" i="20"/>
  <c r="EB282" i="20"/>
  <c r="EB258" i="20"/>
  <c r="EB234" i="20"/>
  <c r="EB210" i="20"/>
  <c r="EB191" i="20"/>
  <c r="EB176" i="20"/>
  <c r="EB160" i="20"/>
  <c r="EB147" i="20"/>
  <c r="EB143" i="20"/>
  <c r="EB102" i="20"/>
  <c r="EB43" i="20"/>
  <c r="EB55" i="20"/>
  <c r="EB7" i="20"/>
  <c r="EB20" i="20"/>
  <c r="EB260" i="20"/>
  <c r="EB220" i="20"/>
  <c r="EB170" i="20"/>
  <c r="EB131" i="20"/>
  <c r="EB273" i="20"/>
  <c r="EB257" i="20"/>
  <c r="EB233" i="20"/>
  <c r="EB217" i="20"/>
  <c r="EB132" i="20"/>
  <c r="EB171" i="20"/>
  <c r="EB155" i="20"/>
  <c r="EB46" i="20"/>
  <c r="EB65" i="20"/>
  <c r="EB81" i="20"/>
  <c r="EB79" i="20"/>
  <c r="EB59" i="20"/>
  <c r="EB32" i="20"/>
  <c r="EB11" i="20"/>
  <c r="EB256" i="20"/>
  <c r="EB216" i="20"/>
  <c r="EB166" i="20"/>
  <c r="EB25" i="20"/>
  <c r="EB276" i="20"/>
  <c r="EB158" i="20"/>
  <c r="EB144" i="20"/>
  <c r="EB13" i="20"/>
  <c r="EB126" i="20"/>
  <c r="EB37" i="20"/>
  <c r="EB30" i="20"/>
  <c r="EB8" i="20"/>
  <c r="EB28" i="20"/>
  <c r="DY54" i="20"/>
  <c r="EA82" i="20"/>
  <c r="EA267" i="20"/>
  <c r="EA251" i="20"/>
  <c r="EA215" i="20"/>
  <c r="EA199" i="20"/>
  <c r="EA184" i="20"/>
  <c r="EA169" i="20"/>
  <c r="EA153" i="20"/>
  <c r="EA99" i="20"/>
  <c r="EA142" i="20"/>
  <c r="EA28" i="20"/>
  <c r="EA39" i="20"/>
  <c r="EA13" i="20"/>
  <c r="EA57" i="20"/>
  <c r="EA21" i="20"/>
  <c r="EA74" i="20"/>
  <c r="EA292" i="20"/>
  <c r="EA266" i="20"/>
  <c r="EA246" i="20"/>
  <c r="EA214" i="20"/>
  <c r="EA194" i="20"/>
  <c r="EA180" i="20"/>
  <c r="EA164" i="20"/>
  <c r="EA135" i="20"/>
  <c r="EA52" i="20"/>
  <c r="EA70" i="20"/>
  <c r="EA50" i="20"/>
  <c r="EA27" i="20"/>
  <c r="EA130" i="20"/>
  <c r="EA35" i="20"/>
  <c r="EA29" i="20"/>
  <c r="EA193" i="20"/>
  <c r="EA51" i="20"/>
  <c r="EA68" i="20"/>
  <c r="EA6" i="20"/>
  <c r="EA277" i="20"/>
  <c r="EA261" i="20"/>
  <c r="EA241" i="20"/>
  <c r="EA221" i="20"/>
  <c r="EA197" i="20"/>
  <c r="EA175" i="20"/>
  <c r="EA159" i="20"/>
  <c r="EA146" i="20"/>
  <c r="EA62" i="20"/>
  <c r="EA105" i="20"/>
  <c r="EA104" i="20"/>
  <c r="EA110" i="20"/>
  <c r="EA34" i="20"/>
  <c r="EA100" i="20"/>
  <c r="EA232" i="20"/>
  <c r="EA208" i="20"/>
  <c r="EA174" i="20"/>
  <c r="EA133" i="20"/>
  <c r="EA291" i="20"/>
  <c r="EA276" i="20"/>
  <c r="EA256" i="20"/>
  <c r="EA216" i="20"/>
  <c r="EA158" i="20"/>
  <c r="EA45" i="20"/>
  <c r="EA22" i="20"/>
  <c r="EA283" i="20"/>
  <c r="EA263" i="20"/>
  <c r="EA235" i="20"/>
  <c r="EA211" i="20"/>
  <c r="EA195" i="20"/>
  <c r="EA181" i="20"/>
  <c r="EA165" i="20"/>
  <c r="EA149" i="20"/>
  <c r="EA48" i="20"/>
  <c r="EA76" i="20"/>
  <c r="EA137" i="20"/>
  <c r="EA17" i="20"/>
  <c r="EA136" i="20"/>
  <c r="EA66" i="20"/>
  <c r="EA4" i="20"/>
  <c r="EA10" i="20"/>
  <c r="EA282" i="20"/>
  <c r="EA258" i="20"/>
  <c r="EA234" i="20"/>
  <c r="EA210" i="20"/>
  <c r="EA191" i="20"/>
  <c r="EA176" i="20"/>
  <c r="EA160" i="20"/>
  <c r="EA147" i="20"/>
  <c r="EA143" i="20"/>
  <c r="EA102" i="20"/>
  <c r="EA78" i="20"/>
  <c r="EA24" i="20"/>
  <c r="EA41" i="20"/>
  <c r="EA36" i="20"/>
  <c r="EA3" i="20"/>
  <c r="EA166" i="20"/>
  <c r="EA25" i="20"/>
  <c r="EA33" i="20"/>
  <c r="EA131" i="20"/>
  <c r="EA273" i="20"/>
  <c r="EA257" i="20"/>
  <c r="EA233" i="20"/>
  <c r="EA217" i="20"/>
  <c r="EA132" i="20"/>
  <c r="EA171" i="20"/>
  <c r="EA155" i="20"/>
  <c r="EA46" i="20"/>
  <c r="EA65" i="20"/>
  <c r="EA134" i="20"/>
  <c r="EA30" i="20"/>
  <c r="EA121" i="20"/>
  <c r="EA77" i="20"/>
  <c r="EA26" i="20"/>
  <c r="EA224" i="20"/>
  <c r="EA196" i="20"/>
  <c r="EA162" i="20"/>
  <c r="EA42" i="20"/>
  <c r="EA287" i="20"/>
  <c r="EA272" i="20"/>
  <c r="EA252" i="20"/>
  <c r="EA200" i="20"/>
  <c r="EA154" i="20"/>
  <c r="EA63" i="20"/>
  <c r="EA19" i="20"/>
  <c r="EA279" i="20"/>
  <c r="EA259" i="20"/>
  <c r="EA231" i="20"/>
  <c r="EA207" i="20"/>
  <c r="EA192" i="20"/>
  <c r="EA177" i="20"/>
  <c r="EA161" i="20"/>
  <c r="EA108" i="20"/>
  <c r="EA84" i="20"/>
  <c r="EA87" i="20"/>
  <c r="EA91" i="20"/>
  <c r="EA9" i="20"/>
  <c r="EA38" i="20"/>
  <c r="EA15" i="20"/>
  <c r="EA5" i="20"/>
  <c r="EA7" i="20"/>
  <c r="EA274" i="20"/>
  <c r="EA254" i="20"/>
  <c r="EA226" i="20"/>
  <c r="EA202" i="20"/>
  <c r="EA187" i="20"/>
  <c r="EA172" i="20"/>
  <c r="EA156" i="20"/>
  <c r="EA96" i="20"/>
  <c r="EA139" i="20"/>
  <c r="EA81" i="20"/>
  <c r="EA47" i="20"/>
  <c r="EA55" i="20"/>
  <c r="EA67" i="20"/>
  <c r="EA20" i="20"/>
  <c r="EA248" i="20"/>
  <c r="EA141" i="20"/>
  <c r="EA75" i="20"/>
  <c r="EA111" i="20"/>
  <c r="EA285" i="20"/>
  <c r="EA269" i="20"/>
  <c r="EA253" i="20"/>
  <c r="EA229" i="20"/>
  <c r="EA209" i="20"/>
  <c r="EA186" i="20"/>
  <c r="EA167" i="20"/>
  <c r="EA151" i="20"/>
  <c r="EA69" i="20"/>
  <c r="EA95" i="20"/>
  <c r="EA60" i="20"/>
  <c r="EA79" i="20"/>
  <c r="EA59" i="20"/>
  <c r="EA32" i="20"/>
  <c r="EA11" i="20"/>
  <c r="EA220" i="20"/>
  <c r="EA185" i="20"/>
  <c r="EA49" i="20"/>
  <c r="EA85" i="20"/>
  <c r="EA284" i="20"/>
  <c r="EA264" i="20"/>
  <c r="EA240" i="20"/>
  <c r="EA189" i="20"/>
  <c r="EA150" i="20"/>
  <c r="EA138" i="20"/>
  <c r="EA293" i="20"/>
  <c r="EA271" i="20"/>
  <c r="EA255" i="20"/>
  <c r="EA223" i="20"/>
  <c r="EA203" i="20"/>
  <c r="EA188" i="20"/>
  <c r="EA173" i="20"/>
  <c r="EA157" i="20"/>
  <c r="EA98" i="20"/>
  <c r="EA144" i="20"/>
  <c r="EA56" i="20"/>
  <c r="EA43" i="20"/>
  <c r="EA80" i="20"/>
  <c r="EA58" i="20"/>
  <c r="EA16" i="20"/>
  <c r="EA89" i="20"/>
  <c r="EA40" i="20"/>
  <c r="EA270" i="20"/>
  <c r="EA250" i="20"/>
  <c r="EA218" i="20"/>
  <c r="EA198" i="20"/>
  <c r="EA183" i="20"/>
  <c r="EA168" i="20"/>
  <c r="EA152" i="20"/>
  <c r="EA140" i="20"/>
  <c r="EA97" i="20"/>
  <c r="EA72" i="20"/>
  <c r="EA61" i="20"/>
  <c r="EA54" i="20"/>
  <c r="EA31" i="20"/>
  <c r="EA12" i="20"/>
  <c r="EA204" i="20"/>
  <c r="EA118" i="20"/>
  <c r="EA83" i="20"/>
  <c r="EA126" i="20"/>
  <c r="EA281" i="20"/>
  <c r="EA265" i="20"/>
  <c r="EA245" i="20"/>
  <c r="EA225" i="20"/>
  <c r="EA205" i="20"/>
  <c r="EA182" i="20"/>
  <c r="EA163" i="20"/>
  <c r="EA148" i="20"/>
  <c r="EA145" i="20"/>
  <c r="EA64" i="20"/>
  <c r="EA37" i="20"/>
  <c r="EA14" i="20"/>
  <c r="EA23" i="20"/>
  <c r="EA53" i="20"/>
  <c r="EA8" i="20"/>
  <c r="EA212" i="20"/>
  <c r="EA178" i="20"/>
  <c r="EA71" i="20"/>
  <c r="EA18" i="20"/>
  <c r="EA280" i="20"/>
  <c r="EA260" i="20"/>
  <c r="EA228" i="20"/>
  <c r="EA170" i="20"/>
  <c r="EA86" i="20"/>
  <c r="EA44" i="20"/>
  <c r="AE26" i="20"/>
  <c r="DZ82" i="20"/>
  <c r="DZ267" i="20"/>
  <c r="DZ251" i="20"/>
  <c r="DZ215" i="20"/>
  <c r="DZ199" i="20"/>
  <c r="DZ184" i="20"/>
  <c r="DZ169" i="20"/>
  <c r="DZ153" i="20"/>
  <c r="DZ99" i="20"/>
  <c r="DZ142" i="20"/>
  <c r="DZ28" i="20"/>
  <c r="DZ39" i="20"/>
  <c r="DZ13" i="20"/>
  <c r="DZ57" i="20"/>
  <c r="DZ21" i="20"/>
  <c r="DZ276" i="20"/>
  <c r="DZ212" i="20"/>
  <c r="DZ166" i="20"/>
  <c r="DZ44" i="20"/>
  <c r="DZ274" i="20"/>
  <c r="DZ254" i="20"/>
  <c r="DZ226" i="20"/>
  <c r="DZ202" i="20"/>
  <c r="DZ187" i="20"/>
  <c r="DZ172" i="20"/>
  <c r="DZ156" i="20"/>
  <c r="DZ96" i="20"/>
  <c r="DZ139" i="20"/>
  <c r="DZ81" i="20"/>
  <c r="DZ47" i="20"/>
  <c r="DZ55" i="20"/>
  <c r="DZ67" i="20"/>
  <c r="DZ20" i="20"/>
  <c r="DZ60" i="20"/>
  <c r="DZ110" i="20"/>
  <c r="DZ53" i="20"/>
  <c r="DZ208" i="20"/>
  <c r="DZ118" i="20"/>
  <c r="DZ126" i="20"/>
  <c r="DZ281" i="20"/>
  <c r="DZ265" i="20"/>
  <c r="DZ245" i="20"/>
  <c r="DZ225" i="20"/>
  <c r="DZ205" i="20"/>
  <c r="DZ182" i="20"/>
  <c r="DZ163" i="20"/>
  <c r="DZ148" i="20"/>
  <c r="DZ145" i="20"/>
  <c r="DZ64" i="20"/>
  <c r="DZ104" i="20"/>
  <c r="DZ100" i="20"/>
  <c r="DZ264" i="20"/>
  <c r="DZ162" i="20"/>
  <c r="DZ75" i="20"/>
  <c r="DZ10" i="20"/>
  <c r="DZ287" i="20"/>
  <c r="DZ232" i="20"/>
  <c r="DZ158" i="20"/>
  <c r="DZ51" i="20"/>
  <c r="DZ18" i="20"/>
  <c r="DZ283" i="20"/>
  <c r="DZ263" i="20"/>
  <c r="DZ235" i="20"/>
  <c r="DZ211" i="20"/>
  <c r="DZ195" i="20"/>
  <c r="DZ181" i="20"/>
  <c r="DZ165" i="20"/>
  <c r="DZ149" i="20"/>
  <c r="DZ48" i="20"/>
  <c r="DZ76" i="20"/>
  <c r="DZ137" i="20"/>
  <c r="DZ17" i="20"/>
  <c r="DZ136" i="20"/>
  <c r="DZ66" i="20"/>
  <c r="DZ4" i="20"/>
  <c r="DZ256" i="20"/>
  <c r="DZ204" i="20"/>
  <c r="DZ49" i="20"/>
  <c r="DZ22" i="20"/>
  <c r="DZ270" i="20"/>
  <c r="DZ250" i="20"/>
  <c r="DZ218" i="20"/>
  <c r="DZ198" i="20"/>
  <c r="DZ183" i="20"/>
  <c r="DZ168" i="20"/>
  <c r="DZ152" i="20"/>
  <c r="DZ140" i="20"/>
  <c r="DZ97" i="20"/>
  <c r="DZ72" i="20"/>
  <c r="DZ61" i="20"/>
  <c r="DZ54" i="20"/>
  <c r="DZ31" i="20"/>
  <c r="DZ12" i="20"/>
  <c r="DZ30" i="20"/>
  <c r="DZ59" i="20"/>
  <c r="DZ240" i="20"/>
  <c r="DZ193" i="20"/>
  <c r="DZ89" i="20"/>
  <c r="DZ6" i="20"/>
  <c r="DZ277" i="20"/>
  <c r="DZ261" i="20"/>
  <c r="DZ241" i="20"/>
  <c r="DZ221" i="20"/>
  <c r="DZ197" i="20"/>
  <c r="DZ175" i="20"/>
  <c r="DZ159" i="20"/>
  <c r="DZ146" i="20"/>
  <c r="DZ62" i="20"/>
  <c r="DZ105" i="20"/>
  <c r="DZ121" i="20"/>
  <c r="DZ26" i="20"/>
  <c r="DZ252" i="20"/>
  <c r="DZ45" i="20"/>
  <c r="DZ83" i="20"/>
  <c r="DZ7" i="20"/>
  <c r="DZ284" i="20"/>
  <c r="DZ216" i="20"/>
  <c r="DZ154" i="20"/>
  <c r="DZ133" i="20"/>
  <c r="DZ19" i="20"/>
  <c r="DZ229" i="20"/>
  <c r="DZ186" i="20"/>
  <c r="DZ167" i="20"/>
  <c r="DZ69" i="20"/>
  <c r="DZ185" i="20"/>
  <c r="DZ25" i="20"/>
  <c r="DZ291" i="20"/>
  <c r="DZ174" i="20"/>
  <c r="DZ141" i="20"/>
  <c r="DZ279" i="20"/>
  <c r="DZ259" i="20"/>
  <c r="DZ231" i="20"/>
  <c r="DZ207" i="20"/>
  <c r="DZ192" i="20"/>
  <c r="DZ177" i="20"/>
  <c r="DZ161" i="20"/>
  <c r="DZ108" i="20"/>
  <c r="DZ84" i="20"/>
  <c r="DZ87" i="20"/>
  <c r="DZ91" i="20"/>
  <c r="DZ9" i="20"/>
  <c r="DZ38" i="20"/>
  <c r="DZ15" i="20"/>
  <c r="DZ5" i="20"/>
  <c r="DZ248" i="20"/>
  <c r="DZ189" i="20"/>
  <c r="DZ63" i="20"/>
  <c r="DZ292" i="20"/>
  <c r="DZ266" i="20"/>
  <c r="DZ246" i="20"/>
  <c r="DZ214" i="20"/>
  <c r="DZ194" i="20"/>
  <c r="DZ180" i="20"/>
  <c r="DZ164" i="20"/>
  <c r="DZ135" i="20"/>
  <c r="DZ52" i="20"/>
  <c r="DZ70" i="20"/>
  <c r="DZ50" i="20"/>
  <c r="DZ27" i="20"/>
  <c r="DZ130" i="20"/>
  <c r="DZ35" i="20"/>
  <c r="DZ29" i="20"/>
  <c r="DZ79" i="20"/>
  <c r="DZ23" i="20"/>
  <c r="DZ224" i="20"/>
  <c r="DZ170" i="20"/>
  <c r="DZ74" i="20"/>
  <c r="DZ131" i="20"/>
  <c r="DZ273" i="20"/>
  <c r="DZ257" i="20"/>
  <c r="DZ233" i="20"/>
  <c r="DZ217" i="20"/>
  <c r="DZ132" i="20"/>
  <c r="DZ171" i="20"/>
  <c r="DZ155" i="20"/>
  <c r="DZ46" i="20"/>
  <c r="DZ65" i="20"/>
  <c r="DZ134" i="20"/>
  <c r="DZ34" i="20"/>
  <c r="DZ8" i="20"/>
  <c r="DZ200" i="20"/>
  <c r="DZ71" i="20"/>
  <c r="DZ68" i="20"/>
  <c r="DZ40" i="20"/>
  <c r="DZ280" i="20"/>
  <c r="DZ196" i="20"/>
  <c r="DZ150" i="20"/>
  <c r="DZ42" i="20"/>
  <c r="DZ269" i="20"/>
  <c r="DZ253" i="20"/>
  <c r="DZ209" i="20"/>
  <c r="DZ151" i="20"/>
  <c r="DZ95" i="20"/>
  <c r="DZ37" i="20"/>
  <c r="DZ32" i="20"/>
  <c r="DZ272" i="20"/>
  <c r="DZ33" i="20"/>
  <c r="DZ260" i="20"/>
  <c r="DZ85" i="20"/>
  <c r="DZ293" i="20"/>
  <c r="DZ271" i="20"/>
  <c r="DZ255" i="20"/>
  <c r="DZ223" i="20"/>
  <c r="DZ203" i="20"/>
  <c r="DZ188" i="20"/>
  <c r="DZ173" i="20"/>
  <c r="DZ157" i="20"/>
  <c r="DZ98" i="20"/>
  <c r="DZ144" i="20"/>
  <c r="DZ56" i="20"/>
  <c r="DZ43" i="20"/>
  <c r="DZ80" i="20"/>
  <c r="DZ58" i="20"/>
  <c r="DZ16" i="20"/>
  <c r="DZ11" i="20"/>
  <c r="DZ228" i="20"/>
  <c r="DZ178" i="20"/>
  <c r="DZ138" i="20"/>
  <c r="DZ282" i="20"/>
  <c r="DZ258" i="20"/>
  <c r="DZ234" i="20"/>
  <c r="DZ210" i="20"/>
  <c r="DZ191" i="20"/>
  <c r="DZ176" i="20"/>
  <c r="DZ160" i="20"/>
  <c r="DZ147" i="20"/>
  <c r="DZ143" i="20"/>
  <c r="DZ102" i="20"/>
  <c r="DZ78" i="20"/>
  <c r="DZ24" i="20"/>
  <c r="DZ41" i="20"/>
  <c r="DZ36" i="20"/>
  <c r="DZ3" i="20"/>
  <c r="DZ14" i="20"/>
  <c r="DZ77" i="20"/>
  <c r="DZ220" i="20"/>
  <c r="DZ86" i="20"/>
  <c r="DZ111" i="20"/>
  <c r="DZ285" i="20"/>
  <c r="DY283" i="20"/>
  <c r="DY263" i="20"/>
  <c r="DY235" i="20"/>
  <c r="DY211" i="20"/>
  <c r="DY195" i="20"/>
  <c r="DY181" i="20"/>
  <c r="DY165" i="20"/>
  <c r="DY149" i="20"/>
  <c r="DY48" i="20"/>
  <c r="DY76" i="20"/>
  <c r="DY137" i="20"/>
  <c r="DY292" i="20"/>
  <c r="DY266" i="20"/>
  <c r="DY246" i="20"/>
  <c r="DY214" i="20"/>
  <c r="DY194" i="20"/>
  <c r="DY180" i="20"/>
  <c r="DY164" i="20"/>
  <c r="DY135" i="20"/>
  <c r="DY52" i="20"/>
  <c r="DY70" i="20"/>
  <c r="DY50" i="20"/>
  <c r="DY27" i="20"/>
  <c r="DY130" i="20"/>
  <c r="DY66" i="20"/>
  <c r="DY29" i="20"/>
  <c r="DY281" i="20"/>
  <c r="DY265" i="20"/>
  <c r="DY245" i="20"/>
  <c r="DY225" i="20"/>
  <c r="DY205" i="20"/>
  <c r="DY182" i="20"/>
  <c r="DY163" i="20"/>
  <c r="DY148" i="20"/>
  <c r="DY145" i="20"/>
  <c r="DY64" i="20"/>
  <c r="DY37" i="20"/>
  <c r="DY14" i="20"/>
  <c r="DY23" i="20"/>
  <c r="DY35" i="20"/>
  <c r="DY8" i="20"/>
  <c r="DY248" i="20"/>
  <c r="DY166" i="20"/>
  <c r="DY25" i="20"/>
  <c r="DY53" i="20"/>
  <c r="DY287" i="20"/>
  <c r="DY200" i="20"/>
  <c r="DY86" i="20"/>
  <c r="DY17" i="20"/>
  <c r="DY40" i="20"/>
  <c r="DY264" i="20"/>
  <c r="DY216" i="20"/>
  <c r="DY158" i="20"/>
  <c r="DY83" i="20"/>
  <c r="DY32" i="20"/>
  <c r="DY284" i="20"/>
  <c r="DY154" i="20"/>
  <c r="DY68" i="20"/>
  <c r="DY7" i="20"/>
  <c r="DY279" i="20"/>
  <c r="DY259" i="20"/>
  <c r="DY231" i="20"/>
  <c r="DY207" i="20"/>
  <c r="DY192" i="20"/>
  <c r="DY177" i="20"/>
  <c r="DY161" i="20"/>
  <c r="DY108" i="20"/>
  <c r="DY84" i="20"/>
  <c r="DY87" i="20"/>
  <c r="DY91" i="20"/>
  <c r="DY282" i="20"/>
  <c r="DY258" i="20"/>
  <c r="DY234" i="20"/>
  <c r="DY210" i="20"/>
  <c r="DY191" i="20"/>
  <c r="DY176" i="20"/>
  <c r="DY160" i="20"/>
  <c r="DY147" i="20"/>
  <c r="DY143" i="20"/>
  <c r="DY102" i="20"/>
  <c r="DY78" i="20"/>
  <c r="DY55" i="20"/>
  <c r="DY41" i="20"/>
  <c r="DY36" i="20"/>
  <c r="DY3" i="20"/>
  <c r="DY277" i="20"/>
  <c r="DY261" i="20"/>
  <c r="DY241" i="20"/>
  <c r="DY221" i="20"/>
  <c r="DY197" i="20"/>
  <c r="DY175" i="20"/>
  <c r="DY159" i="20"/>
  <c r="DY146" i="20"/>
  <c r="DY62" i="20"/>
  <c r="DY105" i="20"/>
  <c r="DY104" i="20"/>
  <c r="DY24" i="20"/>
  <c r="DY34" i="20"/>
  <c r="DY100" i="20"/>
  <c r="DY280" i="20"/>
  <c r="DY228" i="20"/>
  <c r="DY150" i="20"/>
  <c r="DY42" i="20"/>
  <c r="DY126" i="20"/>
  <c r="DY256" i="20"/>
  <c r="DY189" i="20"/>
  <c r="DY118" i="20"/>
  <c r="DY110" i="20"/>
  <c r="DY16" i="20"/>
  <c r="DY252" i="20"/>
  <c r="DY196" i="20"/>
  <c r="DY141" i="20"/>
  <c r="DY44" i="20"/>
  <c r="DY18" i="20"/>
  <c r="DY204" i="20"/>
  <c r="DY49" i="20"/>
  <c r="DY9" i="20"/>
  <c r="DY15" i="20"/>
  <c r="DY293" i="20"/>
  <c r="DY271" i="20"/>
  <c r="DY255" i="20"/>
  <c r="DY223" i="20"/>
  <c r="DY203" i="20"/>
  <c r="DY188" i="20"/>
  <c r="DY173" i="20"/>
  <c r="DY157" i="20"/>
  <c r="DY98" i="20"/>
  <c r="DY144" i="20"/>
  <c r="DY56" i="20"/>
  <c r="DY43" i="20"/>
  <c r="DY274" i="20"/>
  <c r="DY254" i="20"/>
  <c r="DY226" i="20"/>
  <c r="DY202" i="20"/>
  <c r="DY187" i="20"/>
  <c r="DY172" i="20"/>
  <c r="DY156" i="20"/>
  <c r="DY96" i="20"/>
  <c r="DY139" i="20"/>
  <c r="DY81" i="20"/>
  <c r="DY47" i="20"/>
  <c r="DY74" i="20"/>
  <c r="DY67" i="20"/>
  <c r="DY20" i="20"/>
  <c r="DY131" i="20"/>
  <c r="DY273" i="20"/>
  <c r="DY257" i="20"/>
  <c r="DY233" i="20"/>
  <c r="DY217" i="20"/>
  <c r="DY132" i="20"/>
  <c r="DY171" i="20"/>
  <c r="DY155" i="20"/>
  <c r="DY46" i="20"/>
  <c r="DY65" i="20"/>
  <c r="DY134" i="20"/>
  <c r="DY30" i="20"/>
  <c r="DY80" i="20"/>
  <c r="DY77" i="20"/>
  <c r="DY26" i="20"/>
  <c r="DY272" i="20"/>
  <c r="DY220" i="20"/>
  <c r="DY45" i="20"/>
  <c r="DY85" i="20"/>
  <c r="DY6" i="20"/>
  <c r="DY240" i="20"/>
  <c r="DY178" i="20"/>
  <c r="DY89" i="20"/>
  <c r="DY136" i="20"/>
  <c r="DY4" i="20"/>
  <c r="DY232" i="20"/>
  <c r="DY185" i="20"/>
  <c r="DY63" i="20"/>
  <c r="DY121" i="20"/>
  <c r="DY22" i="20"/>
  <c r="DY193" i="20"/>
  <c r="DY71" i="20"/>
  <c r="DY33" i="20"/>
  <c r="DY21" i="20"/>
  <c r="DY82" i="20"/>
  <c r="DY267" i="20"/>
  <c r="DY251" i="20"/>
  <c r="DY215" i="20"/>
  <c r="DY199" i="20"/>
  <c r="DY184" i="20"/>
  <c r="DY169" i="20"/>
  <c r="DY153" i="20"/>
  <c r="DY99" i="20"/>
  <c r="DY142" i="20"/>
  <c r="DY28" i="20"/>
  <c r="DY39" i="20"/>
  <c r="DY270" i="20"/>
  <c r="DY250" i="20"/>
  <c r="DY218" i="20"/>
  <c r="DY198" i="20"/>
  <c r="DY183" i="20"/>
  <c r="DY168" i="20"/>
  <c r="DY152" i="20"/>
  <c r="DY140" i="20"/>
  <c r="DY97" i="20"/>
  <c r="DY72" i="20"/>
  <c r="DY61" i="20"/>
  <c r="DY13" i="20"/>
  <c r="DY57" i="20"/>
  <c r="DY12" i="20"/>
  <c r="DY285" i="20"/>
  <c r="DY269" i="20"/>
  <c r="DY253" i="20"/>
  <c r="DY229" i="20"/>
  <c r="DY209" i="20"/>
  <c r="DY186" i="20"/>
  <c r="DY167" i="20"/>
  <c r="DY151" i="20"/>
  <c r="DY69" i="20"/>
  <c r="DY95" i="20"/>
  <c r="DY60" i="20"/>
  <c r="DY79" i="20"/>
  <c r="DY59" i="20"/>
  <c r="DY31" i="20"/>
  <c r="DY11" i="20"/>
  <c r="DY260" i="20"/>
  <c r="DY212" i="20"/>
  <c r="DY138" i="20"/>
  <c r="DY10" i="20"/>
  <c r="DY291" i="20"/>
  <c r="DY208" i="20"/>
  <c r="DY162" i="20"/>
  <c r="DY75" i="20"/>
  <c r="DY58" i="20"/>
  <c r="DY276" i="20"/>
  <c r="DY224" i="20"/>
  <c r="DY174" i="20"/>
  <c r="DY51" i="20"/>
  <c r="DY111" i="20"/>
  <c r="DY19" i="20"/>
  <c r="DY170" i="20"/>
  <c r="DY133" i="20"/>
  <c r="DY38" i="20"/>
  <c r="DY5" i="20"/>
  <c r="DX82" i="20"/>
  <c r="DX267" i="20"/>
  <c r="DX251" i="20"/>
  <c r="DX215" i="20"/>
  <c r="DX199" i="20"/>
  <c r="DX184" i="20"/>
  <c r="DX169" i="20"/>
  <c r="DX153" i="20"/>
  <c r="DX45" i="20"/>
  <c r="DX142" i="20"/>
  <c r="DX97" i="20"/>
  <c r="DX39" i="20"/>
  <c r="DX85" i="20"/>
  <c r="DX34" i="20"/>
  <c r="DX12" i="20"/>
  <c r="DX240" i="20"/>
  <c r="DX178" i="20"/>
  <c r="DX134" i="20"/>
  <c r="DX282" i="20"/>
  <c r="DX258" i="20"/>
  <c r="DX234" i="20"/>
  <c r="DX210" i="20"/>
  <c r="DX191" i="20"/>
  <c r="DX176" i="20"/>
  <c r="DX160" i="20"/>
  <c r="DX96" i="20"/>
  <c r="DX143" i="20"/>
  <c r="DX56" i="20"/>
  <c r="DX104" i="20"/>
  <c r="DX80" i="20"/>
  <c r="DX77" i="20"/>
  <c r="DX36" i="20"/>
  <c r="DX24" i="20"/>
  <c r="DX66" i="20"/>
  <c r="DX208" i="20"/>
  <c r="DX141" i="20"/>
  <c r="DX27" i="20"/>
  <c r="DX285" i="20"/>
  <c r="DX269" i="20"/>
  <c r="DX253" i="20"/>
  <c r="DX229" i="20"/>
  <c r="DX209" i="20"/>
  <c r="DX186" i="20"/>
  <c r="DX167" i="20"/>
  <c r="DX151" i="20"/>
  <c r="DX108" i="20"/>
  <c r="DX76" i="20"/>
  <c r="DX25" i="20"/>
  <c r="DX42" i="20"/>
  <c r="DX100" i="20"/>
  <c r="DX232" i="20"/>
  <c r="DX189" i="20"/>
  <c r="DX59" i="20"/>
  <c r="DX21" i="20"/>
  <c r="DX280" i="20"/>
  <c r="DX200" i="20"/>
  <c r="DX154" i="20"/>
  <c r="DX137" i="20"/>
  <c r="DX6" i="20"/>
  <c r="DX283" i="20"/>
  <c r="DX263" i="20"/>
  <c r="DX235" i="20"/>
  <c r="DX211" i="20"/>
  <c r="DX195" i="20"/>
  <c r="DX181" i="20"/>
  <c r="DX165" i="20"/>
  <c r="DX149" i="20"/>
  <c r="DX146" i="20"/>
  <c r="DX89" i="20"/>
  <c r="DX70" i="20"/>
  <c r="DX14" i="20"/>
  <c r="DX23" i="20"/>
  <c r="DX33" i="20"/>
  <c r="DX5" i="20"/>
  <c r="DX224" i="20"/>
  <c r="DX166" i="20"/>
  <c r="DX110" i="20"/>
  <c r="DX274" i="20"/>
  <c r="DX254" i="20"/>
  <c r="DX226" i="20"/>
  <c r="DX202" i="20"/>
  <c r="DX187" i="20"/>
  <c r="DX172" i="20"/>
  <c r="DX156" i="20"/>
  <c r="DX99" i="20"/>
  <c r="DX139" i="20"/>
  <c r="DX28" i="20"/>
  <c r="DX47" i="20"/>
  <c r="DX121" i="20"/>
  <c r="DX57" i="20"/>
  <c r="DX22" i="20"/>
  <c r="DX74" i="20"/>
  <c r="DX272" i="20"/>
  <c r="DX193" i="20"/>
  <c r="DX71" i="20"/>
  <c r="DX9" i="20"/>
  <c r="DX281" i="20"/>
  <c r="DX265" i="20"/>
  <c r="DX245" i="20"/>
  <c r="DX225" i="20"/>
  <c r="DX205" i="20"/>
  <c r="DX182" i="20"/>
  <c r="DX163" i="20"/>
  <c r="DX148" i="20"/>
  <c r="DX145" i="20"/>
  <c r="DX102" i="20"/>
  <c r="DX75" i="20"/>
  <c r="DX54" i="20"/>
  <c r="DX20" i="20"/>
  <c r="DX220" i="20"/>
  <c r="DX162" i="20"/>
  <c r="DX10" i="20"/>
  <c r="DX291" i="20"/>
  <c r="DX276" i="20"/>
  <c r="DX185" i="20"/>
  <c r="DX46" i="20"/>
  <c r="DX83" i="20"/>
  <c r="DX279" i="20"/>
  <c r="DX259" i="20"/>
  <c r="DX231" i="20"/>
  <c r="DX207" i="20"/>
  <c r="DX192" i="20"/>
  <c r="DX177" i="20"/>
  <c r="DX161" i="20"/>
  <c r="DX98" i="20"/>
  <c r="DX84" i="20"/>
  <c r="DX51" i="20"/>
  <c r="DX91" i="20"/>
  <c r="DX17" i="20"/>
  <c r="DX58" i="20"/>
  <c r="DX31" i="20"/>
  <c r="DX18" i="20"/>
  <c r="DX216" i="20"/>
  <c r="DX69" i="20"/>
  <c r="DX61" i="20"/>
  <c r="DX270" i="20"/>
  <c r="DX250" i="20"/>
  <c r="DX218" i="20"/>
  <c r="DX198" i="20"/>
  <c r="DX183" i="20"/>
  <c r="DX168" i="20"/>
  <c r="DX152" i="20"/>
  <c r="DX48" i="20"/>
  <c r="DX138" i="20"/>
  <c r="DX95" i="20"/>
  <c r="DX79" i="20"/>
  <c r="DX136" i="20"/>
  <c r="DX35" i="20"/>
  <c r="DX26" i="20"/>
  <c r="DX130" i="20"/>
  <c r="DX260" i="20"/>
  <c r="DX170" i="20"/>
  <c r="DX60" i="20"/>
  <c r="DX53" i="20"/>
  <c r="DX277" i="20"/>
  <c r="DX261" i="20"/>
  <c r="DX241" i="20"/>
  <c r="DX221" i="20"/>
  <c r="DX197" i="20"/>
  <c r="DX175" i="20"/>
  <c r="DX159" i="20"/>
  <c r="DX86" i="20"/>
  <c r="DX62" i="20"/>
  <c r="DX81" i="20"/>
  <c r="DX78" i="20"/>
  <c r="DX7" i="20"/>
  <c r="DX264" i="20"/>
  <c r="DX212" i="20"/>
  <c r="DX63" i="20"/>
  <c r="DX32" i="20"/>
  <c r="DX287" i="20"/>
  <c r="DX256" i="20"/>
  <c r="DX174" i="20"/>
  <c r="DX147" i="20"/>
  <c r="DX68" i="20"/>
  <c r="DX293" i="20"/>
  <c r="DX271" i="20"/>
  <c r="DX255" i="20"/>
  <c r="DX223" i="20"/>
  <c r="DX203" i="20"/>
  <c r="DX188" i="20"/>
  <c r="DX173" i="20"/>
  <c r="DX157" i="20"/>
  <c r="DX49" i="20"/>
  <c r="DX144" i="20"/>
  <c r="DX133" i="20"/>
  <c r="DX43" i="20"/>
  <c r="DX13" i="20"/>
  <c r="DX38" i="20"/>
  <c r="DX16" i="20"/>
  <c r="DX11" i="20"/>
  <c r="DX196" i="20"/>
  <c r="DX118" i="20"/>
  <c r="DX292" i="20"/>
  <c r="DX266" i="20"/>
  <c r="DX246" i="20"/>
  <c r="DX214" i="20"/>
  <c r="DX194" i="20"/>
  <c r="DX180" i="20"/>
  <c r="DX164" i="20"/>
  <c r="DX135" i="20"/>
  <c r="DX52" i="20"/>
  <c r="DX87" i="20"/>
  <c r="DX37" i="20"/>
  <c r="DX55" i="20"/>
  <c r="DX44" i="20"/>
  <c r="DX41" i="20"/>
  <c r="DX4" i="20"/>
  <c r="DX111" i="20"/>
  <c r="DX228" i="20"/>
  <c r="DX150" i="20"/>
  <c r="DX50" i="20"/>
  <c r="DX131" i="20"/>
  <c r="DX273" i="20"/>
  <c r="DX257" i="20"/>
  <c r="DX233" i="20"/>
  <c r="DX217" i="20"/>
  <c r="DX132" i="20"/>
  <c r="DX171" i="20"/>
  <c r="DX155" i="20"/>
  <c r="DX140" i="20"/>
  <c r="DX65" i="20"/>
  <c r="DX72" i="20"/>
  <c r="DX30" i="20"/>
  <c r="DX40" i="20"/>
  <c r="DX248" i="20"/>
  <c r="DX204" i="20"/>
  <c r="DX64" i="20"/>
  <c r="DX126" i="20"/>
  <c r="DX284" i="20"/>
  <c r="DX252" i="20"/>
  <c r="DX158" i="20"/>
  <c r="DX105" i="20"/>
  <c r="DX67" i="20"/>
  <c r="DW136" i="20"/>
  <c r="DW293" i="20"/>
  <c r="DW267" i="20"/>
  <c r="DW251" i="20"/>
  <c r="DW215" i="20"/>
  <c r="DW199" i="20"/>
  <c r="DW184" i="20"/>
  <c r="DW169" i="20"/>
  <c r="DW154" i="20"/>
  <c r="DW63" i="20"/>
  <c r="DW91" i="20"/>
  <c r="DW29" i="20"/>
  <c r="DW151" i="20"/>
  <c r="DW292" i="20"/>
  <c r="DW266" i="20"/>
  <c r="DW246" i="20"/>
  <c r="DW214" i="20"/>
  <c r="DW194" i="20"/>
  <c r="DW180" i="20"/>
  <c r="DW164" i="20"/>
  <c r="DW141" i="20"/>
  <c r="DW142" i="20"/>
  <c r="DW39" i="20"/>
  <c r="DW3" i="20"/>
  <c r="DW162" i="20"/>
  <c r="DW285" i="20"/>
  <c r="DW269" i="20"/>
  <c r="DW253" i="20"/>
  <c r="DW229" i="20"/>
  <c r="DW209" i="20"/>
  <c r="DW186" i="20"/>
  <c r="DW167" i="20"/>
  <c r="DW152" i="20"/>
  <c r="DW139" i="20"/>
  <c r="DW137" i="20"/>
  <c r="DW22" i="20"/>
  <c r="DW256" i="20"/>
  <c r="DW228" i="20"/>
  <c r="DW196" i="20"/>
  <c r="DW76" i="20"/>
  <c r="DW276" i="20"/>
  <c r="DW216" i="20"/>
  <c r="DW159" i="20"/>
  <c r="DW20" i="20"/>
  <c r="DW126" i="20"/>
  <c r="DW283" i="20"/>
  <c r="DW263" i="20"/>
  <c r="DW235" i="20"/>
  <c r="DW211" i="20"/>
  <c r="DW195" i="20"/>
  <c r="DW181" i="20"/>
  <c r="DW165" i="20"/>
  <c r="DW150" i="20"/>
  <c r="DW71" i="20"/>
  <c r="DW68" i="20"/>
  <c r="DW5" i="20"/>
  <c r="DW148" i="20"/>
  <c r="DW282" i="20"/>
  <c r="DW258" i="20"/>
  <c r="DW234" i="20"/>
  <c r="DW210" i="20"/>
  <c r="DW191" i="20"/>
  <c r="DW176" i="20"/>
  <c r="DW157" i="20"/>
  <c r="DW86" i="20"/>
  <c r="DW87" i="20"/>
  <c r="DW85" i="20"/>
  <c r="DW212" i="20"/>
  <c r="DW140" i="20"/>
  <c r="DW281" i="20"/>
  <c r="DW265" i="20"/>
  <c r="DW245" i="20"/>
  <c r="DW225" i="20"/>
  <c r="DW205" i="20"/>
  <c r="DW182" i="20"/>
  <c r="DW163" i="20"/>
  <c r="DW135" i="20"/>
  <c r="DW138" i="20"/>
  <c r="DW83" i="20"/>
  <c r="DW26" i="20"/>
  <c r="DW248" i="20"/>
  <c r="DW224" i="20"/>
  <c r="DW178" i="20"/>
  <c r="DW291" i="20"/>
  <c r="DW264" i="20"/>
  <c r="DW200" i="20"/>
  <c r="DW155" i="20"/>
  <c r="DW6" i="20"/>
  <c r="DW279" i="20"/>
  <c r="DW259" i="20"/>
  <c r="DW231" i="20"/>
  <c r="DW207" i="20"/>
  <c r="DW192" i="20"/>
  <c r="DW177" i="20"/>
  <c r="DW161" i="20"/>
  <c r="DW146" i="20"/>
  <c r="DW89" i="20"/>
  <c r="DW130" i="20"/>
  <c r="DW193" i="20"/>
  <c r="DW49" i="20"/>
  <c r="DW274" i="20"/>
  <c r="DW254" i="20"/>
  <c r="DW226" i="20"/>
  <c r="DW202" i="20"/>
  <c r="DW187" i="20"/>
  <c r="DW172" i="20"/>
  <c r="DW153" i="20"/>
  <c r="DW143" i="20"/>
  <c r="DW25" i="20"/>
  <c r="DW61" i="20"/>
  <c r="DW204" i="20"/>
  <c r="DW134" i="20"/>
  <c r="DW277" i="20"/>
  <c r="DW261" i="20"/>
  <c r="DW241" i="20"/>
  <c r="DW221" i="20"/>
  <c r="DW197" i="20"/>
  <c r="DW175" i="20"/>
  <c r="DW160" i="20"/>
  <c r="DW108" i="20"/>
  <c r="DW102" i="20"/>
  <c r="DW121" i="20"/>
  <c r="DW280" i="20"/>
  <c r="DW240" i="20"/>
  <c r="DW220" i="20"/>
  <c r="DW166" i="20"/>
  <c r="DW287" i="20"/>
  <c r="DW260" i="20"/>
  <c r="DW185" i="20"/>
  <c r="DW147" i="20"/>
  <c r="DW19" i="20"/>
  <c r="DW271" i="20"/>
  <c r="DW255" i="20"/>
  <c r="DW223" i="20"/>
  <c r="DW203" i="20"/>
  <c r="DW188" i="20"/>
  <c r="DW173" i="20"/>
  <c r="DW158" i="20"/>
  <c r="DW84" i="20"/>
  <c r="DW133" i="20"/>
  <c r="DW15" i="20"/>
  <c r="DW170" i="20"/>
  <c r="DW105" i="20"/>
  <c r="DW270" i="20"/>
  <c r="DW250" i="20"/>
  <c r="DW218" i="20"/>
  <c r="DW198" i="20"/>
  <c r="DW183" i="20"/>
  <c r="DW168" i="20"/>
  <c r="DW149" i="20"/>
  <c r="DW144" i="20"/>
  <c r="DW78" i="20"/>
  <c r="DW4" i="20"/>
  <c r="DW189" i="20"/>
  <c r="DW131" i="20"/>
  <c r="DW273" i="20"/>
  <c r="DW257" i="20"/>
  <c r="DW233" i="20"/>
  <c r="DW217" i="20"/>
  <c r="DW132" i="20"/>
  <c r="DW171" i="20"/>
  <c r="DW156" i="20"/>
  <c r="DW145" i="20"/>
  <c r="DW72" i="20"/>
  <c r="DW23" i="20"/>
  <c r="DW272" i="20"/>
  <c r="DW232" i="20"/>
  <c r="DW208" i="20"/>
  <c r="DW118" i="20"/>
  <c r="DW284" i="20"/>
  <c r="DW252" i="20"/>
  <c r="DW174" i="20"/>
  <c r="DW70" i="20"/>
  <c r="DV283" i="20"/>
  <c r="DV263" i="20"/>
  <c r="DV235" i="20"/>
  <c r="DV211" i="20"/>
  <c r="DV195" i="20"/>
  <c r="DV181" i="20"/>
  <c r="DV165" i="20"/>
  <c r="DV150" i="20"/>
  <c r="DV43" i="20"/>
  <c r="DV71" i="20"/>
  <c r="DV95" i="20"/>
  <c r="DV9" i="20"/>
  <c r="DV130" i="20"/>
  <c r="DV33" i="20"/>
  <c r="DV29" i="20"/>
  <c r="DV280" i="20"/>
  <c r="DV220" i="20"/>
  <c r="DV162" i="20"/>
  <c r="DV32" i="20"/>
  <c r="DV274" i="20"/>
  <c r="DV254" i="20"/>
  <c r="DV226" i="20"/>
  <c r="DV202" i="20"/>
  <c r="DV187" i="20"/>
  <c r="DV172" i="20"/>
  <c r="DV157" i="20"/>
  <c r="DV86" i="20"/>
  <c r="DV143" i="20"/>
  <c r="DV56" i="20"/>
  <c r="DV78" i="20"/>
  <c r="DV110" i="20"/>
  <c r="DV67" i="20"/>
  <c r="DV22" i="20"/>
  <c r="DV58" i="20"/>
  <c r="DV260" i="20"/>
  <c r="DV170" i="20"/>
  <c r="DV118" i="20"/>
  <c r="DV136" i="20"/>
  <c r="DV285" i="20"/>
  <c r="DV269" i="20"/>
  <c r="DV139" i="20"/>
  <c r="DV79" i="20"/>
  <c r="DV10" i="20"/>
  <c r="DV212" i="20"/>
  <c r="DV159" i="20"/>
  <c r="DV70" i="20"/>
  <c r="DV105" i="20"/>
  <c r="DV279" i="20"/>
  <c r="DV259" i="20"/>
  <c r="DV231" i="20"/>
  <c r="DV207" i="20"/>
  <c r="DV192" i="20"/>
  <c r="DV177" i="20"/>
  <c r="DV161" i="20"/>
  <c r="DV46" i="20"/>
  <c r="DV146" i="20"/>
  <c r="DV89" i="20"/>
  <c r="DV104" i="20"/>
  <c r="DV24" i="20"/>
  <c r="DV77" i="20"/>
  <c r="DV15" i="20"/>
  <c r="DV5" i="20"/>
  <c r="DV256" i="20"/>
  <c r="DV208" i="20"/>
  <c r="DV140" i="20"/>
  <c r="DV36" i="20"/>
  <c r="DV270" i="20"/>
  <c r="DV250" i="20"/>
  <c r="DV218" i="20"/>
  <c r="DV198" i="20"/>
  <c r="DV183" i="20"/>
  <c r="DV168" i="20"/>
  <c r="DV153" i="20"/>
  <c r="DV48" i="20"/>
  <c r="DV144" i="20"/>
  <c r="DV28" i="20"/>
  <c r="DV39" i="20"/>
  <c r="DV85" i="20"/>
  <c r="DV40" i="20"/>
  <c r="DV12" i="20"/>
  <c r="DV35" i="20"/>
  <c r="DV224" i="20"/>
  <c r="DV151" i="20"/>
  <c r="DV76" i="20"/>
  <c r="DV26" i="20"/>
  <c r="DV281" i="20"/>
  <c r="DV265" i="20"/>
  <c r="DV245" i="20"/>
  <c r="DV225" i="20"/>
  <c r="DV205" i="20"/>
  <c r="DV182" i="20"/>
  <c r="DV163" i="20"/>
  <c r="DV135" i="20"/>
  <c r="DV108" i="20"/>
  <c r="DV138" i="20"/>
  <c r="DV137" i="20"/>
  <c r="DV27" i="20"/>
  <c r="DV23" i="20"/>
  <c r="DV272" i="20"/>
  <c r="DV204" i="20"/>
  <c r="DV155" i="20"/>
  <c r="DV111" i="20"/>
  <c r="DV284" i="20"/>
  <c r="DV185" i="20"/>
  <c r="DV97" i="20"/>
  <c r="DV59" i="20"/>
  <c r="DV209" i="20"/>
  <c r="DV167" i="20"/>
  <c r="DV99" i="20"/>
  <c r="DV200" i="20"/>
  <c r="DV17" i="20"/>
  <c r="DV19" i="20"/>
  <c r="DV293" i="20"/>
  <c r="DV271" i="20"/>
  <c r="DV255" i="20"/>
  <c r="DV223" i="20"/>
  <c r="DV203" i="20"/>
  <c r="DV188" i="20"/>
  <c r="DV173" i="20"/>
  <c r="DV158" i="20"/>
  <c r="DV64" i="20"/>
  <c r="DV84" i="20"/>
  <c r="DV51" i="20"/>
  <c r="DV91" i="20"/>
  <c r="DV54" i="20"/>
  <c r="DV34" i="20"/>
  <c r="DV16" i="20"/>
  <c r="DV100" i="20"/>
  <c r="DV248" i="20"/>
  <c r="DV196" i="20"/>
  <c r="DV42" i="20"/>
  <c r="DV292" i="20"/>
  <c r="DV266" i="20"/>
  <c r="DV246" i="20"/>
  <c r="DV214" i="20"/>
  <c r="DV194" i="20"/>
  <c r="DV180" i="20"/>
  <c r="DV164" i="20"/>
  <c r="DV149" i="20"/>
  <c r="DV47" i="20"/>
  <c r="DV142" i="20"/>
  <c r="DV25" i="20"/>
  <c r="DV55" i="20"/>
  <c r="DV61" i="20"/>
  <c r="DV18" i="20"/>
  <c r="DV4" i="20"/>
  <c r="DV53" i="20"/>
  <c r="DV216" i="20"/>
  <c r="DV148" i="20"/>
  <c r="DV30" i="20"/>
  <c r="DV6" i="20"/>
  <c r="DV277" i="20"/>
  <c r="DV261" i="20"/>
  <c r="DV241" i="20"/>
  <c r="DV221" i="20"/>
  <c r="DV197" i="20"/>
  <c r="DV175" i="20"/>
  <c r="DV160" i="20"/>
  <c r="DV98" i="20"/>
  <c r="DV145" i="20"/>
  <c r="DV102" i="20"/>
  <c r="DV75" i="20"/>
  <c r="DV74" i="20"/>
  <c r="DV41" i="20"/>
  <c r="DV240" i="20"/>
  <c r="DV189" i="20"/>
  <c r="DV147" i="20"/>
  <c r="DV66" i="20"/>
  <c r="DV264" i="20"/>
  <c r="DV166" i="20"/>
  <c r="DV50" i="20"/>
  <c r="DV38" i="20"/>
  <c r="DV49" i="20"/>
  <c r="DV14" i="20"/>
  <c r="DV126" i="20"/>
  <c r="DV253" i="20"/>
  <c r="DV229" i="20"/>
  <c r="DV186" i="20"/>
  <c r="DV152" i="20"/>
  <c r="DV72" i="20"/>
  <c r="DV8" i="20"/>
  <c r="DV287" i="20"/>
  <c r="DV82" i="20"/>
  <c r="DV267" i="20"/>
  <c r="DV251" i="20"/>
  <c r="DV215" i="20"/>
  <c r="DV199" i="20"/>
  <c r="DV184" i="20"/>
  <c r="DV169" i="20"/>
  <c r="DV154" i="20"/>
  <c r="DV45" i="20"/>
  <c r="DV63" i="20"/>
  <c r="DV133" i="20"/>
  <c r="DV68" i="20"/>
  <c r="DV44" i="20"/>
  <c r="DV57" i="20"/>
  <c r="DV20" i="20"/>
  <c r="DV11" i="20"/>
  <c r="DV232" i="20"/>
  <c r="DV178" i="20"/>
  <c r="DV134" i="20"/>
  <c r="DV282" i="20"/>
  <c r="DV258" i="20"/>
  <c r="DV234" i="20"/>
  <c r="DV210" i="20"/>
  <c r="DV191" i="20"/>
  <c r="DV176" i="20"/>
  <c r="DV62" i="20"/>
  <c r="DV141" i="20"/>
  <c r="DV52" i="20"/>
  <c r="DV87" i="20"/>
  <c r="DV37" i="20"/>
  <c r="DV13" i="20"/>
  <c r="DV7" i="20"/>
  <c r="DV31" i="20"/>
  <c r="DV3" i="20"/>
  <c r="DV276" i="20"/>
  <c r="DV193" i="20"/>
  <c r="DV96" i="20"/>
  <c r="DV80" i="20"/>
  <c r="DV131" i="20"/>
  <c r="DV273" i="20"/>
  <c r="DV257" i="20"/>
  <c r="DV233" i="20"/>
  <c r="DV217" i="20"/>
  <c r="DV132" i="20"/>
  <c r="DV171" i="20"/>
  <c r="DV156" i="20"/>
  <c r="DV69" i="20"/>
  <c r="DV60" i="20"/>
  <c r="DV81" i="20"/>
  <c r="DV83" i="20"/>
  <c r="DV121" i="20"/>
  <c r="DV21" i="20"/>
  <c r="DV228" i="20"/>
  <c r="DV174" i="20"/>
  <c r="DV65" i="20"/>
  <c r="DV291" i="20"/>
  <c r="DV252" i="20"/>
  <c r="AH23" i="20"/>
  <c r="AH304" i="20" s="1"/>
  <c r="AK23" i="20"/>
  <c r="AD11" i="20"/>
  <c r="DU283" i="20"/>
  <c r="DU263" i="20"/>
  <c r="DU235" i="20"/>
  <c r="DU211" i="20"/>
  <c r="DU195" i="20"/>
  <c r="DU181" i="20"/>
  <c r="DU165" i="20"/>
  <c r="DU150" i="20"/>
  <c r="DU43" i="20"/>
  <c r="DU71" i="20"/>
  <c r="DU95" i="20"/>
  <c r="DU9" i="20"/>
  <c r="DU130" i="20"/>
  <c r="DU33" i="20"/>
  <c r="DU4" i="20"/>
  <c r="DU280" i="20"/>
  <c r="DU208" i="20"/>
  <c r="DU170" i="20"/>
  <c r="DU105" i="20"/>
  <c r="DU17" i="20"/>
  <c r="DU274" i="20"/>
  <c r="DU254" i="20"/>
  <c r="DU226" i="20"/>
  <c r="DU202" i="20"/>
  <c r="DU187" i="20"/>
  <c r="DU172" i="20"/>
  <c r="DU157" i="20"/>
  <c r="DU86" i="20"/>
  <c r="DU143" i="20"/>
  <c r="DU56" i="20"/>
  <c r="DU78" i="20"/>
  <c r="DU110" i="20"/>
  <c r="DU67" i="20"/>
  <c r="DU22" i="20"/>
  <c r="DU137" i="20"/>
  <c r="DU74" i="20"/>
  <c r="DU21" i="20"/>
  <c r="DU228" i="20"/>
  <c r="DU166" i="20"/>
  <c r="DU30" i="20"/>
  <c r="DU281" i="20"/>
  <c r="DU265" i="20"/>
  <c r="DU245" i="20"/>
  <c r="DU225" i="20"/>
  <c r="DU205" i="20"/>
  <c r="DU182" i="20"/>
  <c r="DU163" i="20"/>
  <c r="DU135" i="20"/>
  <c r="DU108" i="20"/>
  <c r="DU138" i="20"/>
  <c r="DU75" i="20"/>
  <c r="DU53" i="20"/>
  <c r="DU159" i="20"/>
  <c r="DU70" i="20"/>
  <c r="DU256" i="20"/>
  <c r="DU220" i="20"/>
  <c r="DU140" i="20"/>
  <c r="DU66" i="20"/>
  <c r="DU126" i="20"/>
  <c r="DU6" i="20"/>
  <c r="DU279" i="20"/>
  <c r="DU259" i="20"/>
  <c r="DU231" i="20"/>
  <c r="DU207" i="20"/>
  <c r="DU192" i="20"/>
  <c r="DU177" i="20"/>
  <c r="DU161" i="20"/>
  <c r="DU46" i="20"/>
  <c r="DU146" i="20"/>
  <c r="DU89" i="20"/>
  <c r="DU104" i="20"/>
  <c r="DU24" i="20"/>
  <c r="DU77" i="20"/>
  <c r="DU15" i="20"/>
  <c r="DU5" i="20"/>
  <c r="DU264" i="20"/>
  <c r="DU196" i="20"/>
  <c r="DU151" i="20"/>
  <c r="DU97" i="20"/>
  <c r="DU59" i="20"/>
  <c r="DU270" i="20"/>
  <c r="DU250" i="20"/>
  <c r="DU218" i="20"/>
  <c r="DU198" i="20"/>
  <c r="DU183" i="20"/>
  <c r="DU168" i="20"/>
  <c r="DU153" i="20"/>
  <c r="DU48" i="20"/>
  <c r="DU144" i="20"/>
  <c r="DU28" i="20"/>
  <c r="DU39" i="20"/>
  <c r="DU85" i="20"/>
  <c r="DU40" i="20"/>
  <c r="DU12" i="20"/>
  <c r="DU83" i="20"/>
  <c r="DU10" i="20"/>
  <c r="DU8" i="20"/>
  <c r="DU216" i="20"/>
  <c r="DU96" i="20"/>
  <c r="DU80" i="20"/>
  <c r="DU277" i="20"/>
  <c r="DU261" i="20"/>
  <c r="DU241" i="20"/>
  <c r="DU221" i="20"/>
  <c r="DU197" i="20"/>
  <c r="DU175" i="20"/>
  <c r="DU160" i="20"/>
  <c r="DU98" i="20"/>
  <c r="DU145" i="20"/>
  <c r="DU102" i="20"/>
  <c r="DU121" i="20"/>
  <c r="DU272" i="20"/>
  <c r="DU155" i="20"/>
  <c r="DU291" i="20"/>
  <c r="DU248" i="20"/>
  <c r="DU204" i="20"/>
  <c r="DU42" i="20"/>
  <c r="DU111" i="20"/>
  <c r="DU19" i="20"/>
  <c r="DU293" i="20"/>
  <c r="DU271" i="20"/>
  <c r="DU255" i="20"/>
  <c r="DU223" i="20"/>
  <c r="DU203" i="20"/>
  <c r="DU188" i="20"/>
  <c r="DU173" i="20"/>
  <c r="DU158" i="20"/>
  <c r="DU64" i="20"/>
  <c r="DU84" i="20"/>
  <c r="DU51" i="20"/>
  <c r="DU91" i="20"/>
  <c r="DU54" i="20"/>
  <c r="DU34" i="20"/>
  <c r="DU16" i="20"/>
  <c r="DU100" i="20"/>
  <c r="DU252" i="20"/>
  <c r="DU185" i="20"/>
  <c r="DU148" i="20"/>
  <c r="DU50" i="20"/>
  <c r="DU292" i="20"/>
  <c r="DU266" i="20"/>
  <c r="DU246" i="20"/>
  <c r="DU214" i="20"/>
  <c r="DU194" i="20"/>
  <c r="DU180" i="20"/>
  <c r="DU164" i="20"/>
  <c r="DU149" i="20"/>
  <c r="DU47" i="20"/>
  <c r="DU142" i="20"/>
  <c r="DU25" i="20"/>
  <c r="DU55" i="20"/>
  <c r="DU61" i="20"/>
  <c r="DU18" i="20"/>
  <c r="DU29" i="20"/>
  <c r="DU79" i="20"/>
  <c r="DU23" i="20"/>
  <c r="DU276" i="20"/>
  <c r="DU200" i="20"/>
  <c r="DU118" i="20"/>
  <c r="DU131" i="20"/>
  <c r="DU273" i="20"/>
  <c r="DU257" i="20"/>
  <c r="DU233" i="20"/>
  <c r="DU217" i="20"/>
  <c r="DU132" i="20"/>
  <c r="DU171" i="20"/>
  <c r="DU156" i="20"/>
  <c r="DU69" i="20"/>
  <c r="DU60" i="20"/>
  <c r="DU81" i="20"/>
  <c r="DU58" i="20"/>
  <c r="DU240" i="20"/>
  <c r="DU147" i="20"/>
  <c r="DU287" i="20"/>
  <c r="DU232" i="20"/>
  <c r="DU193" i="20"/>
  <c r="DU134" i="20"/>
  <c r="DU36" i="20"/>
  <c r="DU32" i="20"/>
  <c r="DU82" i="20"/>
  <c r="DU267" i="20"/>
  <c r="DU251" i="20"/>
  <c r="DU215" i="20"/>
  <c r="DU199" i="20"/>
  <c r="DU184" i="20"/>
  <c r="DU169" i="20"/>
  <c r="DU154" i="20"/>
  <c r="DU45" i="20"/>
  <c r="DU63" i="20"/>
  <c r="DU133" i="20"/>
  <c r="DU68" i="20"/>
  <c r="DU44" i="20"/>
  <c r="DU57" i="20"/>
  <c r="DU20" i="20"/>
  <c r="DU11" i="20"/>
  <c r="DU212" i="20"/>
  <c r="DU178" i="20"/>
  <c r="DU49" i="20"/>
  <c r="DU14" i="20"/>
  <c r="DU282" i="20"/>
  <c r="DU258" i="20"/>
  <c r="DU234" i="20"/>
  <c r="DU210" i="20"/>
  <c r="DU191" i="20"/>
  <c r="DU176" i="20"/>
  <c r="DU62" i="20"/>
  <c r="DU141" i="20"/>
  <c r="DU52" i="20"/>
  <c r="DU87" i="20"/>
  <c r="DU37" i="20"/>
  <c r="DU13" i="20"/>
  <c r="DU7" i="20"/>
  <c r="DU31" i="20"/>
  <c r="DU3" i="20"/>
  <c r="DU27" i="20"/>
  <c r="DU41" i="20"/>
  <c r="DU260" i="20"/>
  <c r="DU189" i="20"/>
  <c r="DU76" i="20"/>
  <c r="DU285" i="20"/>
  <c r="DU269" i="20"/>
  <c r="DU253" i="20"/>
  <c r="DU229" i="20"/>
  <c r="DU209" i="20"/>
  <c r="DU186" i="20"/>
  <c r="DU167" i="20"/>
  <c r="DU152" i="20"/>
  <c r="DU99" i="20"/>
  <c r="DU139" i="20"/>
  <c r="DU72" i="20"/>
  <c r="DU35" i="20"/>
  <c r="DU174" i="20"/>
  <c r="DU65" i="20"/>
  <c r="DU284" i="20"/>
  <c r="DU224" i="20"/>
  <c r="DU162" i="20"/>
  <c r="DU136" i="20"/>
  <c r="DU38" i="20"/>
  <c r="DU26" i="20"/>
  <c r="DT279" i="20"/>
  <c r="DT259" i="20"/>
  <c r="DT231" i="20"/>
  <c r="DT207" i="20"/>
  <c r="DT192" i="20"/>
  <c r="DT177" i="20"/>
  <c r="DT161" i="20"/>
  <c r="DT141" i="20"/>
  <c r="DT146" i="20"/>
  <c r="DT138" i="20"/>
  <c r="DT25" i="20"/>
  <c r="DT55" i="20"/>
  <c r="DT10" i="20"/>
  <c r="DT16" i="20"/>
  <c r="DT209" i="20"/>
  <c r="DT160" i="20"/>
  <c r="DT69" i="20"/>
  <c r="DT37" i="20"/>
  <c r="DT26" i="20"/>
  <c r="DT274" i="20"/>
  <c r="DT254" i="20"/>
  <c r="DT226" i="20"/>
  <c r="DT202" i="20"/>
  <c r="DT187" i="20"/>
  <c r="DT172" i="20"/>
  <c r="DT157" i="20"/>
  <c r="DT148" i="20"/>
  <c r="DT143" i="20"/>
  <c r="DT105" i="20"/>
  <c r="DT91" i="20"/>
  <c r="DT44" i="20"/>
  <c r="DT66" i="20"/>
  <c r="DT21" i="20"/>
  <c r="DT221" i="20"/>
  <c r="DT163" i="20"/>
  <c r="DT60" i="20"/>
  <c r="DT58" i="20"/>
  <c r="DT126" i="20"/>
  <c r="DT277" i="20"/>
  <c r="DT261" i="20"/>
  <c r="DT241" i="20"/>
  <c r="DT186" i="20"/>
  <c r="DT130" i="20"/>
  <c r="DT284" i="20"/>
  <c r="DT264" i="20"/>
  <c r="DT248" i="20"/>
  <c r="DT224" i="20"/>
  <c r="DT208" i="20"/>
  <c r="DT193" i="20"/>
  <c r="DT174" i="20"/>
  <c r="DT159" i="20"/>
  <c r="DT64" i="20"/>
  <c r="DT118" i="20"/>
  <c r="DT87" i="20"/>
  <c r="DT137" i="20"/>
  <c r="DT74" i="20"/>
  <c r="DT32" i="20"/>
  <c r="DT100" i="20"/>
  <c r="DT293" i="20"/>
  <c r="DT271" i="20"/>
  <c r="DT255" i="20"/>
  <c r="DT223" i="20"/>
  <c r="DT203" i="20"/>
  <c r="DT188" i="20"/>
  <c r="DT173" i="20"/>
  <c r="DT158" i="20"/>
  <c r="DT86" i="20"/>
  <c r="DT84" i="20"/>
  <c r="DT102" i="20"/>
  <c r="DT50" i="20"/>
  <c r="DT24" i="20"/>
  <c r="DT77" i="20"/>
  <c r="DT12" i="20"/>
  <c r="DT197" i="20"/>
  <c r="DT156" i="20"/>
  <c r="DT142" i="20"/>
  <c r="DT78" i="20"/>
  <c r="DT11" i="20"/>
  <c r="DT270" i="20"/>
  <c r="DT250" i="20"/>
  <c r="DT218" i="20"/>
  <c r="DT198" i="20"/>
  <c r="DT183" i="20"/>
  <c r="DT168" i="20"/>
  <c r="DT153" i="20"/>
  <c r="DT48" i="20"/>
  <c r="DT63" i="20"/>
  <c r="DT81" i="20"/>
  <c r="DT30" i="20"/>
  <c r="DT111" i="20"/>
  <c r="DT40" i="20"/>
  <c r="DT20" i="20"/>
  <c r="DT217" i="20"/>
  <c r="DT96" i="20"/>
  <c r="DT144" i="20"/>
  <c r="DT67" i="20"/>
  <c r="DT131" i="20"/>
  <c r="DT273" i="20"/>
  <c r="DT257" i="20"/>
  <c r="DT225" i="20"/>
  <c r="DT99" i="20"/>
  <c r="DT23" i="20"/>
  <c r="DT280" i="20"/>
  <c r="DT260" i="20"/>
  <c r="DT240" i="20"/>
  <c r="DT220" i="20"/>
  <c r="DT204" i="20"/>
  <c r="DT189" i="20"/>
  <c r="DT170" i="20"/>
  <c r="DT155" i="20"/>
  <c r="DT49" i="20"/>
  <c r="DT72" i="20"/>
  <c r="DT56" i="20"/>
  <c r="DT83" i="20"/>
  <c r="DT59" i="20"/>
  <c r="DT34" i="20"/>
  <c r="DT22" i="20"/>
  <c r="DT82" i="20"/>
  <c r="DT267" i="20"/>
  <c r="DT251" i="20"/>
  <c r="DT215" i="20"/>
  <c r="DT199" i="20"/>
  <c r="DT184" i="20"/>
  <c r="DT169" i="20"/>
  <c r="DT154" i="20"/>
  <c r="DT45" i="20"/>
  <c r="DT42" i="20"/>
  <c r="DT28" i="20"/>
  <c r="DT14" i="20"/>
  <c r="DT53" i="20"/>
  <c r="DT35" i="20"/>
  <c r="DT4" i="20"/>
  <c r="DT182" i="20"/>
  <c r="DT152" i="20"/>
  <c r="DT51" i="20"/>
  <c r="DT39" i="20"/>
  <c r="DT292" i="20"/>
  <c r="DT266" i="20"/>
  <c r="DT246" i="20"/>
  <c r="DT214" i="20"/>
  <c r="DT194" i="20"/>
  <c r="DT180" i="20"/>
  <c r="DT164" i="20"/>
  <c r="DT149" i="20"/>
  <c r="DT47" i="20"/>
  <c r="DT71" i="20"/>
  <c r="DT133" i="20"/>
  <c r="DT27" i="20"/>
  <c r="DT136" i="20"/>
  <c r="DT61" i="20"/>
  <c r="DT233" i="20"/>
  <c r="DT175" i="20"/>
  <c r="DT108" i="20"/>
  <c r="DT89" i="20"/>
  <c r="DT7" i="20"/>
  <c r="DT285" i="20"/>
  <c r="DT269" i="20"/>
  <c r="DT253" i="20"/>
  <c r="DT205" i="20"/>
  <c r="DT134" i="20"/>
  <c r="DT291" i="20"/>
  <c r="DT276" i="20"/>
  <c r="DT256" i="20"/>
  <c r="DT232" i="20"/>
  <c r="DT216" i="20"/>
  <c r="DT200" i="20"/>
  <c r="DT185" i="20"/>
  <c r="DT166" i="20"/>
  <c r="DT151" i="20"/>
  <c r="DT140" i="20"/>
  <c r="DT139" i="20"/>
  <c r="DT104" i="20"/>
  <c r="DT9" i="20"/>
  <c r="DT54" i="20"/>
  <c r="DT31" i="20"/>
  <c r="DT6" i="20"/>
  <c r="DT283" i="20"/>
  <c r="DT263" i="20"/>
  <c r="DT235" i="20"/>
  <c r="DT211" i="20"/>
  <c r="DT195" i="20"/>
  <c r="DT181" i="20"/>
  <c r="DT165" i="20"/>
  <c r="DT150" i="20"/>
  <c r="DT43" i="20"/>
  <c r="DT65" i="20"/>
  <c r="DT75" i="20"/>
  <c r="DT79" i="20"/>
  <c r="DT57" i="20"/>
  <c r="DT38" i="20"/>
  <c r="DT5" i="20"/>
  <c r="DT171" i="20"/>
  <c r="DT135" i="20"/>
  <c r="DT97" i="20"/>
  <c r="DT41" i="20"/>
  <c r="DT282" i="20"/>
  <c r="DT258" i="20"/>
  <c r="DT234" i="20"/>
  <c r="DT210" i="20"/>
  <c r="DT191" i="20"/>
  <c r="DT176" i="20"/>
  <c r="DT62" i="20"/>
  <c r="DT98" i="20"/>
  <c r="DT52" i="20"/>
  <c r="DT76" i="20"/>
  <c r="DT70" i="20"/>
  <c r="DT110" i="20"/>
  <c r="DT85" i="20"/>
  <c r="DT36" i="20"/>
  <c r="DT229" i="20"/>
  <c r="DT167" i="20"/>
  <c r="DT145" i="20"/>
  <c r="DT13" i="20"/>
  <c r="DT33" i="20"/>
  <c r="DT281" i="20"/>
  <c r="DT265" i="20"/>
  <c r="DT245" i="20"/>
  <c r="DT132" i="20"/>
  <c r="DT68" i="20"/>
  <c r="DT287" i="20"/>
  <c r="DT272" i="20"/>
  <c r="DT252" i="20"/>
  <c r="DT228" i="20"/>
  <c r="DT212" i="20"/>
  <c r="DT196" i="20"/>
  <c r="DT178" i="20"/>
  <c r="DT162" i="20"/>
  <c r="DT46" i="20"/>
  <c r="DT147" i="20"/>
  <c r="DT80" i="20"/>
  <c r="DT95" i="20"/>
  <c r="DT17" i="20"/>
  <c r="DT121" i="20"/>
  <c r="DT18" i="20"/>
  <c r="DT15" i="20"/>
  <c r="DT3" i="20"/>
  <c r="DT8" i="20"/>
  <c r="DT29" i="20"/>
  <c r="DT19" i="20"/>
  <c r="DS18" i="20"/>
  <c r="DS54" i="20"/>
  <c r="DS56" i="20"/>
  <c r="DS279" i="20"/>
  <c r="DS259" i="20"/>
  <c r="DS231" i="20"/>
  <c r="DS207" i="20"/>
  <c r="DS192" i="20"/>
  <c r="DS177" i="20"/>
  <c r="DS161" i="20"/>
  <c r="DS141" i="20"/>
  <c r="DS146" i="20"/>
  <c r="DS138" i="20"/>
  <c r="DS55" i="20"/>
  <c r="DS35" i="20"/>
  <c r="DS282" i="20"/>
  <c r="DS258" i="20"/>
  <c r="DS234" i="20"/>
  <c r="DS210" i="20"/>
  <c r="DS191" i="20"/>
  <c r="DS176" i="20"/>
  <c r="DS62" i="20"/>
  <c r="DS98" i="20"/>
  <c r="DS52" i="20"/>
  <c r="DS76" i="20"/>
  <c r="DS70" i="20"/>
  <c r="DS61" i="20"/>
  <c r="DS260" i="20"/>
  <c r="DS178" i="20"/>
  <c r="DS64" i="20"/>
  <c r="DS277" i="20"/>
  <c r="DS261" i="20"/>
  <c r="DS241" i="20"/>
  <c r="DS221" i="20"/>
  <c r="DS197" i="20"/>
  <c r="DS175" i="20"/>
  <c r="DS160" i="20"/>
  <c r="DS96" i="20"/>
  <c r="DS145" i="20"/>
  <c r="DS89" i="20"/>
  <c r="DS287" i="20"/>
  <c r="DS272" i="20"/>
  <c r="DS228" i="20"/>
  <c r="DS174" i="20"/>
  <c r="DS240" i="20"/>
  <c r="DS204" i="20"/>
  <c r="DS46" i="20"/>
  <c r="DS137" i="20"/>
  <c r="DS95" i="20"/>
  <c r="DS19" i="20"/>
  <c r="DS293" i="20"/>
  <c r="DS271" i="20"/>
  <c r="DS255" i="20"/>
  <c r="DS223" i="20"/>
  <c r="DS203" i="20"/>
  <c r="DS188" i="20"/>
  <c r="DS173" i="20"/>
  <c r="DS158" i="20"/>
  <c r="DS86" i="20"/>
  <c r="DS84" i="20"/>
  <c r="DS102" i="20"/>
  <c r="DS15" i="20"/>
  <c r="DS274" i="20"/>
  <c r="DS254" i="20"/>
  <c r="DS226" i="20"/>
  <c r="DS202" i="20"/>
  <c r="DS187" i="20"/>
  <c r="DS172" i="20"/>
  <c r="DS157" i="20"/>
  <c r="DS148" i="20"/>
  <c r="DS143" i="20"/>
  <c r="DS105" i="20"/>
  <c r="DS91" i="20"/>
  <c r="DS136" i="20"/>
  <c r="DS36" i="20"/>
  <c r="DS208" i="20"/>
  <c r="DS170" i="20"/>
  <c r="DS131" i="20"/>
  <c r="DS273" i="20"/>
  <c r="DS257" i="20"/>
  <c r="DS233" i="20"/>
  <c r="DS217" i="20"/>
  <c r="DS132" i="20"/>
  <c r="DS171" i="20"/>
  <c r="DS156" i="20"/>
  <c r="DS69" i="20"/>
  <c r="DS60" i="20"/>
  <c r="DS51" i="20"/>
  <c r="DS78" i="20"/>
  <c r="DS130" i="20"/>
  <c r="DS284" i="20"/>
  <c r="DS256" i="20"/>
  <c r="DS216" i="20"/>
  <c r="DS162" i="20"/>
  <c r="DS224" i="20"/>
  <c r="DS193" i="20"/>
  <c r="DS140" i="20"/>
  <c r="DS87" i="20"/>
  <c r="DS147" i="20"/>
  <c r="DS139" i="20"/>
  <c r="DS34" i="20"/>
  <c r="DS82" i="20"/>
  <c r="DS267" i="20"/>
  <c r="DS251" i="20"/>
  <c r="DS215" i="20"/>
  <c r="DS199" i="20"/>
  <c r="DS184" i="20"/>
  <c r="DS169" i="20"/>
  <c r="DS154" i="20"/>
  <c r="DS45" i="20"/>
  <c r="DS42" i="20"/>
  <c r="DS50" i="20"/>
  <c r="DS10" i="20"/>
  <c r="DS270" i="20"/>
  <c r="DS250" i="20"/>
  <c r="DS218" i="20"/>
  <c r="DS198" i="20"/>
  <c r="DS183" i="20"/>
  <c r="DS168" i="20"/>
  <c r="DS153" i="20"/>
  <c r="DS48" i="20"/>
  <c r="DS63" i="20"/>
  <c r="DS81" i="20"/>
  <c r="DS85" i="20"/>
  <c r="DS196" i="20"/>
  <c r="DS159" i="20"/>
  <c r="DS285" i="20"/>
  <c r="DS269" i="20"/>
  <c r="DS253" i="20"/>
  <c r="DS229" i="20"/>
  <c r="DS209" i="20"/>
  <c r="DS186" i="20"/>
  <c r="DS167" i="20"/>
  <c r="DS152" i="20"/>
  <c r="DS99" i="20"/>
  <c r="DS144" i="20"/>
  <c r="DS134" i="20"/>
  <c r="DS39" i="20"/>
  <c r="DS23" i="20"/>
  <c r="DS126" i="20"/>
  <c r="DS280" i="20"/>
  <c r="DS248" i="20"/>
  <c r="DS200" i="20"/>
  <c r="DS49" i="20"/>
  <c r="DS220" i="20"/>
  <c r="DS166" i="20"/>
  <c r="DS4" i="20"/>
  <c r="DS118" i="20"/>
  <c r="DS6" i="20"/>
  <c r="DS83" i="20"/>
  <c r="DS283" i="20"/>
  <c r="DS263" i="20"/>
  <c r="DS235" i="20"/>
  <c r="DS211" i="20"/>
  <c r="DS195" i="20"/>
  <c r="DS181" i="20"/>
  <c r="DS165" i="20"/>
  <c r="DS150" i="20"/>
  <c r="DS43" i="20"/>
  <c r="DS65" i="20"/>
  <c r="DS79" i="20"/>
  <c r="DS77" i="20"/>
  <c r="DS292" i="20"/>
  <c r="DS266" i="20"/>
  <c r="DS246" i="20"/>
  <c r="DS214" i="20"/>
  <c r="DS194" i="20"/>
  <c r="DS180" i="20"/>
  <c r="DS164" i="20"/>
  <c r="DS149" i="20"/>
  <c r="DS47" i="20"/>
  <c r="DS71" i="20"/>
  <c r="DS133" i="20"/>
  <c r="DS40" i="20"/>
  <c r="DS264" i="20"/>
  <c r="DS185" i="20"/>
  <c r="DS155" i="20"/>
  <c r="DS281" i="20"/>
  <c r="DS265" i="20"/>
  <c r="DS245" i="20"/>
  <c r="DS225" i="20"/>
  <c r="DS205" i="20"/>
  <c r="DS182" i="20"/>
  <c r="DS163" i="20"/>
  <c r="DS135" i="20"/>
  <c r="DS108" i="20"/>
  <c r="DS142" i="20"/>
  <c r="DS97" i="20"/>
  <c r="DS68" i="20"/>
  <c r="DS7" i="20"/>
  <c r="DS291" i="20"/>
  <c r="DS276" i="20"/>
  <c r="DS232" i="20"/>
  <c r="DS189" i="20"/>
  <c r="DS252" i="20"/>
  <c r="DS212" i="20"/>
  <c r="DS151" i="20"/>
  <c r="DS100" i="20"/>
  <c r="DS121" i="20"/>
  <c r="DR279" i="20"/>
  <c r="DR259" i="20"/>
  <c r="DR231" i="20"/>
  <c r="DR207" i="20"/>
  <c r="DR192" i="20"/>
  <c r="DR177" i="20"/>
  <c r="DR161" i="20"/>
  <c r="DR141" i="20"/>
  <c r="DR146" i="20"/>
  <c r="DR138" i="20"/>
  <c r="DR25" i="20"/>
  <c r="DR55" i="20"/>
  <c r="DR10" i="20"/>
  <c r="DR15" i="20"/>
  <c r="DR5" i="20"/>
  <c r="DR170" i="20"/>
  <c r="DR72" i="20"/>
  <c r="DR274" i="20"/>
  <c r="DR254" i="20"/>
  <c r="DR226" i="20"/>
  <c r="DR202" i="20"/>
  <c r="DR187" i="20"/>
  <c r="DR172" i="20"/>
  <c r="DR157" i="20"/>
  <c r="DR148" i="20"/>
  <c r="DR143" i="20"/>
  <c r="DR105" i="20"/>
  <c r="DR91" i="20"/>
  <c r="DR44" i="20"/>
  <c r="DR66" i="20"/>
  <c r="DR22" i="20"/>
  <c r="DR13" i="20"/>
  <c r="DR11" i="20"/>
  <c r="DR240" i="20"/>
  <c r="DR189" i="20"/>
  <c r="DR140" i="20"/>
  <c r="DR83" i="20"/>
  <c r="DR281" i="20"/>
  <c r="DR265" i="20"/>
  <c r="DR245" i="20"/>
  <c r="DR225" i="20"/>
  <c r="DR205" i="20"/>
  <c r="DR182" i="20"/>
  <c r="DR163" i="20"/>
  <c r="DR135" i="20"/>
  <c r="DR108" i="20"/>
  <c r="DR142" i="20"/>
  <c r="DR97" i="20"/>
  <c r="DR68" i="20"/>
  <c r="DR41" i="20"/>
  <c r="DR272" i="20"/>
  <c r="DR224" i="20"/>
  <c r="DR166" i="20"/>
  <c r="DR9" i="20"/>
  <c r="DR280" i="20"/>
  <c r="DR162" i="20"/>
  <c r="DR74" i="20"/>
  <c r="DR19" i="20"/>
  <c r="DR32" i="20"/>
  <c r="DR137" i="20"/>
  <c r="DR284" i="20"/>
  <c r="DR293" i="20"/>
  <c r="DR271" i="20"/>
  <c r="DR255" i="20"/>
  <c r="DR223" i="20"/>
  <c r="DR203" i="20"/>
  <c r="DR188" i="20"/>
  <c r="DR173" i="20"/>
  <c r="DR158" i="20"/>
  <c r="DR86" i="20"/>
  <c r="DR84" i="20"/>
  <c r="DR102" i="20"/>
  <c r="DR50" i="20"/>
  <c r="DR24" i="20"/>
  <c r="DR77" i="20"/>
  <c r="DR16" i="20"/>
  <c r="DR220" i="20"/>
  <c r="DR151" i="20"/>
  <c r="DR104" i="20"/>
  <c r="DR270" i="20"/>
  <c r="DR250" i="20"/>
  <c r="DR218" i="20"/>
  <c r="DR198" i="20"/>
  <c r="DR183" i="20"/>
  <c r="DR168" i="20"/>
  <c r="DR153" i="20"/>
  <c r="DR48" i="20"/>
  <c r="DR63" i="20"/>
  <c r="DR81" i="20"/>
  <c r="DR30" i="20"/>
  <c r="DR111" i="20"/>
  <c r="DR40" i="20"/>
  <c r="DR20" i="20"/>
  <c r="DR58" i="20"/>
  <c r="DR276" i="20"/>
  <c r="DR228" i="20"/>
  <c r="DR174" i="20"/>
  <c r="DR118" i="20"/>
  <c r="DR17" i="20"/>
  <c r="DR277" i="20"/>
  <c r="DR261" i="20"/>
  <c r="DR241" i="20"/>
  <c r="DR221" i="20"/>
  <c r="DR197" i="20"/>
  <c r="DR175" i="20"/>
  <c r="DR160" i="20"/>
  <c r="DR96" i="20"/>
  <c r="DR145" i="20"/>
  <c r="DR89" i="20"/>
  <c r="DR37" i="20"/>
  <c r="DR67" i="20"/>
  <c r="DR126" i="20"/>
  <c r="DR264" i="20"/>
  <c r="DR216" i="20"/>
  <c r="DR64" i="20"/>
  <c r="DR291" i="20"/>
  <c r="DR248" i="20"/>
  <c r="DR49" i="20"/>
  <c r="DR59" i="20"/>
  <c r="DR54" i="20"/>
  <c r="DR100" i="20"/>
  <c r="DR144" i="20"/>
  <c r="DR39" i="20"/>
  <c r="DR121" i="20"/>
  <c r="DR82" i="20"/>
  <c r="DR267" i="20"/>
  <c r="DR251" i="20"/>
  <c r="DR215" i="20"/>
  <c r="DR199" i="20"/>
  <c r="DR184" i="20"/>
  <c r="DR169" i="20"/>
  <c r="DR154" i="20"/>
  <c r="DR45" i="20"/>
  <c r="DR42" i="20"/>
  <c r="DR28" i="20"/>
  <c r="DR14" i="20"/>
  <c r="DR53" i="20"/>
  <c r="DR35" i="20"/>
  <c r="DR12" i="20"/>
  <c r="DR208" i="20"/>
  <c r="DR46" i="20"/>
  <c r="DR292" i="20"/>
  <c r="DR266" i="20"/>
  <c r="DR246" i="20"/>
  <c r="DR214" i="20"/>
  <c r="DR194" i="20"/>
  <c r="DR180" i="20"/>
  <c r="DR164" i="20"/>
  <c r="DR149" i="20"/>
  <c r="DR47" i="20"/>
  <c r="DR71" i="20"/>
  <c r="DR133" i="20"/>
  <c r="DR27" i="20"/>
  <c r="DR136" i="20"/>
  <c r="DR61" i="20"/>
  <c r="DR29" i="20"/>
  <c r="DR130" i="20"/>
  <c r="DR256" i="20"/>
  <c r="DR212" i="20"/>
  <c r="DR159" i="20"/>
  <c r="DR80" i="20"/>
  <c r="DR131" i="20"/>
  <c r="DR273" i="20"/>
  <c r="DR257" i="20"/>
  <c r="DR233" i="20"/>
  <c r="DR217" i="20"/>
  <c r="DR132" i="20"/>
  <c r="DR171" i="20"/>
  <c r="DR156" i="20"/>
  <c r="DR69" i="20"/>
  <c r="DR60" i="20"/>
  <c r="DR51" i="20"/>
  <c r="DR78" i="20"/>
  <c r="DR7" i="20"/>
  <c r="DR21" i="20"/>
  <c r="DR260" i="20"/>
  <c r="DR196" i="20"/>
  <c r="DR87" i="20"/>
  <c r="DR287" i="20"/>
  <c r="DR200" i="20"/>
  <c r="DR139" i="20"/>
  <c r="DR34" i="20"/>
  <c r="DR18" i="20"/>
  <c r="DR31" i="20"/>
  <c r="DR99" i="20"/>
  <c r="DR134" i="20"/>
  <c r="DR33" i="20"/>
  <c r="DR8" i="20"/>
  <c r="DR232" i="20"/>
  <c r="DR178" i="20"/>
  <c r="DR185" i="20"/>
  <c r="DR56" i="20"/>
  <c r="DR26" i="20"/>
  <c r="DR6" i="20"/>
  <c r="DR283" i="20"/>
  <c r="DR263" i="20"/>
  <c r="DR235" i="20"/>
  <c r="DR211" i="20"/>
  <c r="DR195" i="20"/>
  <c r="DR181" i="20"/>
  <c r="DR165" i="20"/>
  <c r="DR150" i="20"/>
  <c r="DR43" i="20"/>
  <c r="DR65" i="20"/>
  <c r="DR75" i="20"/>
  <c r="DR79" i="20"/>
  <c r="DR57" i="20"/>
  <c r="DR38" i="20"/>
  <c r="DR4" i="20"/>
  <c r="DR193" i="20"/>
  <c r="DR147" i="20"/>
  <c r="DR282" i="20"/>
  <c r="DR258" i="20"/>
  <c r="DR234" i="20"/>
  <c r="DR210" i="20"/>
  <c r="DR191" i="20"/>
  <c r="DR176" i="20"/>
  <c r="DR62" i="20"/>
  <c r="DR98" i="20"/>
  <c r="DR52" i="20"/>
  <c r="DR76" i="20"/>
  <c r="DR70" i="20"/>
  <c r="DR110" i="20"/>
  <c r="DR85" i="20"/>
  <c r="DR36" i="20"/>
  <c r="DR3" i="20"/>
  <c r="DR23" i="20"/>
  <c r="DR252" i="20"/>
  <c r="DR204" i="20"/>
  <c r="DR155" i="20"/>
  <c r="DR95" i="20"/>
  <c r="DR285" i="20"/>
  <c r="DR269" i="20"/>
  <c r="DR253" i="20"/>
  <c r="DR229" i="20"/>
  <c r="DR209" i="20"/>
  <c r="DR186" i="20"/>
  <c r="DR167" i="20"/>
  <c r="DR152" i="20"/>
  <c r="DQ8" i="20"/>
  <c r="DQ20" i="20"/>
  <c r="DQ126" i="20"/>
  <c r="DQ21" i="20"/>
  <c r="DQ61" i="20"/>
  <c r="DQ40" i="20"/>
  <c r="DQ66" i="20"/>
  <c r="DQ23" i="20"/>
  <c r="DQ136" i="20"/>
  <c r="DQ67" i="20"/>
  <c r="DQ58" i="20"/>
  <c r="DQ110" i="20"/>
  <c r="DQ17" i="20"/>
  <c r="DQ30" i="20"/>
  <c r="DQ78" i="20"/>
  <c r="DQ137" i="20"/>
  <c r="DQ25" i="20"/>
  <c r="DQ134" i="20"/>
  <c r="DQ51" i="20"/>
  <c r="DQ89" i="20"/>
  <c r="DQ142" i="20"/>
  <c r="DQ144" i="20"/>
  <c r="DQ60" i="20"/>
  <c r="DQ145" i="20"/>
  <c r="DQ108" i="20"/>
  <c r="DQ99" i="20"/>
  <c r="DQ69" i="20"/>
  <c r="DQ96" i="20"/>
  <c r="DQ135" i="20"/>
  <c r="DQ152" i="20"/>
  <c r="DQ156" i="20"/>
  <c r="DQ160" i="20"/>
  <c r="DQ163" i="20"/>
  <c r="DQ167" i="20"/>
  <c r="DQ171" i="20"/>
  <c r="DQ175" i="20"/>
  <c r="DQ182" i="20"/>
  <c r="DQ186" i="20"/>
  <c r="DQ132" i="20"/>
  <c r="DQ197" i="20"/>
  <c r="DQ205" i="20"/>
  <c r="DQ209" i="20"/>
  <c r="DQ217" i="20"/>
  <c r="DQ221" i="20"/>
  <c r="DQ225" i="20"/>
  <c r="DQ229" i="20"/>
  <c r="DQ233" i="20"/>
  <c r="DQ241" i="20"/>
  <c r="DQ245" i="20"/>
  <c r="DQ253" i="20"/>
  <c r="DQ257" i="20"/>
  <c r="DQ261" i="20"/>
  <c r="DQ265" i="20"/>
  <c r="DQ269" i="20"/>
  <c r="DQ273" i="20"/>
  <c r="DQ277" i="20"/>
  <c r="DQ281" i="20"/>
  <c r="DQ285" i="20"/>
  <c r="DQ131" i="20"/>
  <c r="DQ29" i="20"/>
  <c r="DQ26" i="20"/>
  <c r="DQ11" i="20"/>
  <c r="DQ15" i="20"/>
  <c r="DQ38" i="20"/>
  <c r="DQ35" i="20"/>
  <c r="DQ77" i="20"/>
  <c r="DQ85" i="20"/>
  <c r="DQ10" i="20"/>
  <c r="DQ111" i="20"/>
  <c r="DQ44" i="20"/>
  <c r="DQ13" i="20"/>
  <c r="DQ27" i="20"/>
  <c r="DQ39" i="20"/>
  <c r="DQ50" i="20"/>
  <c r="DQ70" i="20"/>
  <c r="DQ133" i="20"/>
  <c r="DQ81" i="20"/>
  <c r="DQ105" i="20"/>
  <c r="DQ138" i="20"/>
  <c r="DQ71" i="20"/>
  <c r="DQ63" i="20"/>
  <c r="DQ143" i="20"/>
  <c r="DQ52" i="20"/>
  <c r="DQ47" i="20"/>
  <c r="DQ48" i="20"/>
  <c r="DQ148" i="20"/>
  <c r="DQ98" i="20"/>
  <c r="DQ149" i="20"/>
  <c r="DQ153" i="20"/>
  <c r="DQ157" i="20"/>
  <c r="DQ62" i="20"/>
  <c r="DQ164" i="20"/>
  <c r="DQ168" i="20"/>
  <c r="DQ172" i="20"/>
  <c r="DQ176" i="20"/>
  <c r="DQ180" i="20"/>
  <c r="DQ183" i="20"/>
  <c r="DQ187" i="20"/>
  <c r="DQ191" i="20"/>
  <c r="DQ194" i="20"/>
  <c r="DQ198" i="20"/>
  <c r="DQ202" i="20"/>
  <c r="DQ210" i="20"/>
  <c r="DQ214" i="20"/>
  <c r="DQ218" i="20"/>
  <c r="DQ226" i="20"/>
  <c r="DQ234" i="20"/>
  <c r="DQ246" i="20"/>
  <c r="DQ250" i="20"/>
  <c r="DQ254" i="20"/>
  <c r="DQ258" i="20"/>
  <c r="DQ266" i="20"/>
  <c r="DQ270" i="20"/>
  <c r="DQ274" i="20"/>
  <c r="DQ282" i="20"/>
  <c r="DQ5" i="20"/>
  <c r="DQ4" i="20"/>
  <c r="DQ22" i="20"/>
  <c r="DQ12" i="20"/>
  <c r="DQ18" i="20"/>
  <c r="DQ31" i="20"/>
  <c r="DQ16" i="20"/>
  <c r="DQ7" i="20"/>
  <c r="DQ121" i="20"/>
  <c r="DQ57" i="20"/>
  <c r="DQ53" i="20"/>
  <c r="DQ24" i="20"/>
  <c r="DQ55" i="20"/>
  <c r="DQ9" i="20"/>
  <c r="DQ14" i="20"/>
  <c r="DQ91" i="20"/>
  <c r="DQ95" i="20"/>
  <c r="DQ75" i="20"/>
  <c r="DQ28" i="20"/>
  <c r="DQ102" i="20"/>
  <c r="DQ76" i="20"/>
  <c r="DQ65" i="20"/>
  <c r="DQ42" i="20"/>
  <c r="DQ84" i="20"/>
  <c r="DQ146" i="20"/>
  <c r="DQ43" i="20"/>
  <c r="DQ45" i="20"/>
  <c r="DQ86" i="20"/>
  <c r="DQ46" i="20"/>
  <c r="DQ150" i="20"/>
  <c r="DQ154" i="20"/>
  <c r="DQ158" i="20"/>
  <c r="DQ161" i="20"/>
  <c r="DQ165" i="20"/>
  <c r="DQ169" i="20"/>
  <c r="DQ173" i="20"/>
  <c r="DQ177" i="20"/>
  <c r="DQ181" i="20"/>
  <c r="DQ184" i="20"/>
  <c r="DQ188" i="20"/>
  <c r="DQ192" i="20"/>
  <c r="DQ195" i="20"/>
  <c r="DQ199" i="20"/>
  <c r="DQ203" i="20"/>
  <c r="DQ207" i="20"/>
  <c r="DQ211" i="20"/>
  <c r="DQ215" i="20"/>
  <c r="DQ223" i="20"/>
  <c r="DQ231" i="20"/>
  <c r="DQ235" i="20"/>
  <c r="DQ251" i="20"/>
  <c r="DQ255" i="20"/>
  <c r="DQ259" i="20"/>
  <c r="DQ263" i="20"/>
  <c r="DQ267" i="20"/>
  <c r="DQ271" i="20"/>
  <c r="DQ279" i="20"/>
  <c r="DQ19" i="20"/>
  <c r="DQ6" i="20"/>
  <c r="DQ100" i="20"/>
  <c r="DQ36" i="20"/>
  <c r="DQ41" i="20"/>
  <c r="DQ33" i="20"/>
  <c r="DQ34" i="20"/>
  <c r="DQ32" i="20"/>
  <c r="DQ130" i="20"/>
  <c r="DQ54" i="20"/>
  <c r="DQ59" i="20"/>
  <c r="DQ74" i="20"/>
  <c r="DQ68" i="20"/>
  <c r="DQ79" i="20"/>
  <c r="DQ83" i="20"/>
  <c r="DQ37" i="20"/>
  <c r="DQ97" i="20"/>
  <c r="DQ104" i="20"/>
  <c r="DQ56" i="20"/>
  <c r="DQ87" i="20"/>
  <c r="DQ80" i="20"/>
  <c r="DQ139" i="20"/>
  <c r="DQ72" i="20"/>
  <c r="DQ118" i="20"/>
  <c r="DQ147" i="20"/>
  <c r="DQ140" i="20"/>
  <c r="DQ49" i="20"/>
  <c r="DQ64" i="20"/>
  <c r="DQ141" i="20"/>
  <c r="DQ151" i="20"/>
  <c r="DQ155" i="20"/>
  <c r="DQ159" i="20"/>
  <c r="DQ162" i="20"/>
  <c r="DQ166" i="20"/>
  <c r="DQ170" i="20"/>
  <c r="DQ174" i="20"/>
  <c r="DQ178" i="20"/>
  <c r="DQ185" i="20"/>
  <c r="DQ189" i="20"/>
  <c r="DQ193" i="20"/>
  <c r="DQ196" i="20"/>
  <c r="DQ200" i="20"/>
  <c r="DQ204" i="20"/>
  <c r="DQ212" i="20"/>
  <c r="DQ220" i="20"/>
  <c r="DQ228" i="20"/>
  <c r="DQ248" i="20"/>
  <c r="DQ260" i="20"/>
  <c r="DQ272" i="20"/>
  <c r="DQ280" i="20"/>
  <c r="DQ82" i="20"/>
  <c r="DQ283" i="20"/>
  <c r="DQ287" i="20"/>
  <c r="DQ291" i="20"/>
  <c r="DQ264" i="20"/>
  <c r="DQ284" i="20"/>
  <c r="DQ293" i="20"/>
  <c r="DQ216" i="20"/>
  <c r="DQ224" i="20"/>
  <c r="DQ232" i="20"/>
  <c r="DQ252" i="20"/>
  <c r="DQ276" i="20"/>
  <c r="DQ292" i="20"/>
  <c r="DQ208" i="20"/>
  <c r="DQ240" i="20"/>
  <c r="DQ256" i="20"/>
  <c r="DQ3" i="20"/>
  <c r="AO6" i="20"/>
  <c r="AO126" i="20"/>
  <c r="DJ141" i="20"/>
  <c r="DJ293" i="20"/>
  <c r="DN141" i="20"/>
  <c r="DN277" i="20"/>
  <c r="DN261" i="20"/>
  <c r="DN241" i="20"/>
  <c r="DN221" i="20"/>
  <c r="DN197" i="20"/>
  <c r="DN175" i="20"/>
  <c r="DN48" i="20"/>
  <c r="DN152" i="20"/>
  <c r="DN148" i="20"/>
  <c r="DN42" i="20"/>
  <c r="DN134" i="20"/>
  <c r="DN35" i="20"/>
  <c r="DN61" i="20"/>
  <c r="DN20" i="20"/>
  <c r="DN146" i="20"/>
  <c r="DN32" i="20"/>
  <c r="DN19" i="20"/>
  <c r="DN284" i="20"/>
  <c r="DN264" i="20"/>
  <c r="DN248" i="20"/>
  <c r="DN224" i="20"/>
  <c r="DN208" i="20"/>
  <c r="DN193" i="20"/>
  <c r="DN174" i="20"/>
  <c r="DN164" i="20"/>
  <c r="DN151" i="20"/>
  <c r="DN105" i="20"/>
  <c r="DN76" i="20"/>
  <c r="DN83" i="20"/>
  <c r="DN23" i="20"/>
  <c r="DN26" i="20"/>
  <c r="DN154" i="20"/>
  <c r="DN99" i="20"/>
  <c r="DN70" i="20"/>
  <c r="DN33" i="20"/>
  <c r="DN82" i="20"/>
  <c r="DN267" i="20"/>
  <c r="DN251" i="20"/>
  <c r="DN215" i="20"/>
  <c r="DN199" i="20"/>
  <c r="DN184" i="20"/>
  <c r="DN170" i="20"/>
  <c r="DN292" i="20"/>
  <c r="DN266" i="20"/>
  <c r="DN246" i="20"/>
  <c r="DN64" i="20"/>
  <c r="DN71" i="20"/>
  <c r="DN91" i="20"/>
  <c r="DN187" i="20"/>
  <c r="DN52" i="20"/>
  <c r="DN66" i="20"/>
  <c r="DN176" i="20"/>
  <c r="DN68" i="20"/>
  <c r="DN191" i="20"/>
  <c r="DN81" i="20"/>
  <c r="DN259" i="20"/>
  <c r="DN177" i="20"/>
  <c r="DN254" i="20"/>
  <c r="DN210" i="20"/>
  <c r="DN153" i="20"/>
  <c r="DN214" i="20"/>
  <c r="DN131" i="20"/>
  <c r="DN273" i="20"/>
  <c r="DN257" i="20"/>
  <c r="DN233" i="20"/>
  <c r="DN217" i="20"/>
  <c r="DN132" i="20"/>
  <c r="DN171" i="20"/>
  <c r="DN139" i="20"/>
  <c r="DN149" i="20"/>
  <c r="DN102" i="20"/>
  <c r="DN63" i="20"/>
  <c r="DN121" i="20"/>
  <c r="DN15" i="20"/>
  <c r="DN40" i="20"/>
  <c r="DN3" i="20"/>
  <c r="DN144" i="20"/>
  <c r="DN39" i="20"/>
  <c r="DN69" i="20"/>
  <c r="DN280" i="20"/>
  <c r="DN260" i="20"/>
  <c r="DN240" i="20"/>
  <c r="DN220" i="20"/>
  <c r="DN204" i="20"/>
  <c r="DN189" i="20"/>
  <c r="DN87" i="20"/>
  <c r="DN162" i="20"/>
  <c r="DN47" i="20"/>
  <c r="DN147" i="20"/>
  <c r="DN54" i="20"/>
  <c r="DN85" i="20"/>
  <c r="DN21" i="20"/>
  <c r="DN8" i="20"/>
  <c r="DN150" i="20"/>
  <c r="DN56" i="20"/>
  <c r="DN79" i="20"/>
  <c r="DN38" i="20"/>
  <c r="DN283" i="20"/>
  <c r="DN263" i="20"/>
  <c r="DN235" i="20"/>
  <c r="DN211" i="20"/>
  <c r="DN195" i="20"/>
  <c r="DN181" i="20"/>
  <c r="DN167" i="20"/>
  <c r="DN282" i="20"/>
  <c r="DN258" i="20"/>
  <c r="DN234" i="20"/>
  <c r="DN62" i="20"/>
  <c r="DN31" i="20"/>
  <c r="DN130" i="20"/>
  <c r="DN43" i="20"/>
  <c r="DN89" i="20"/>
  <c r="DN218" i="20"/>
  <c r="DN45" i="20"/>
  <c r="DN12" i="20"/>
  <c r="DN172" i="20"/>
  <c r="DN53" i="20"/>
  <c r="DN207" i="20"/>
  <c r="DN192" i="20"/>
  <c r="DN274" i="20"/>
  <c r="DN226" i="20"/>
  <c r="DN163" i="20"/>
  <c r="DN57" i="20"/>
  <c r="DN285" i="20"/>
  <c r="DN269" i="20"/>
  <c r="DN253" i="20"/>
  <c r="DN229" i="20"/>
  <c r="DN209" i="20"/>
  <c r="DN186" i="20"/>
  <c r="DN169" i="20"/>
  <c r="DN160" i="20"/>
  <c r="DN72" i="20"/>
  <c r="DN108" i="20"/>
  <c r="DN142" i="20"/>
  <c r="DN97" i="20"/>
  <c r="DN44" i="20"/>
  <c r="DN18" i="20"/>
  <c r="DN86" i="20"/>
  <c r="DN50" i="20"/>
  <c r="DN22" i="20"/>
  <c r="DN291" i="20"/>
  <c r="DN276" i="20"/>
  <c r="DN256" i="20"/>
  <c r="DN232" i="20"/>
  <c r="DN216" i="20"/>
  <c r="DN200" i="20"/>
  <c r="DN185" i="20"/>
  <c r="DN168" i="20"/>
  <c r="DN159" i="20"/>
  <c r="DN118" i="20"/>
  <c r="DN51" i="20"/>
  <c r="DN95" i="20"/>
  <c r="DN58" i="20"/>
  <c r="DN41" i="20"/>
  <c r="DN161" i="20"/>
  <c r="DN135" i="20"/>
  <c r="DN143" i="20"/>
  <c r="DN110" i="20"/>
  <c r="DN100" i="20"/>
  <c r="DN279" i="20"/>
  <c r="DN281" i="20"/>
  <c r="DN265" i="20"/>
  <c r="DN245" i="20"/>
  <c r="DN225" i="20"/>
  <c r="DN205" i="20"/>
  <c r="DN182" i="20"/>
  <c r="DN166" i="20"/>
  <c r="DN156" i="20"/>
  <c r="DN96" i="20"/>
  <c r="DN145" i="20"/>
  <c r="DN74" i="20"/>
  <c r="DN16" i="20"/>
  <c r="DN111" i="20"/>
  <c r="DN126" i="20"/>
  <c r="DN140" i="20"/>
  <c r="DN133" i="20"/>
  <c r="DN6" i="20"/>
  <c r="DN287" i="20"/>
  <c r="DN272" i="20"/>
  <c r="DN252" i="20"/>
  <c r="DN228" i="20"/>
  <c r="DN212" i="20"/>
  <c r="DN196" i="20"/>
  <c r="DN178" i="20"/>
  <c r="DN165" i="20"/>
  <c r="DN155" i="20"/>
  <c r="DN60" i="20"/>
  <c r="DN104" i="20"/>
  <c r="DN34" i="20"/>
  <c r="DN67" i="20"/>
  <c r="DN36" i="20"/>
  <c r="DN158" i="20"/>
  <c r="DN138" i="20"/>
  <c r="DN25" i="20"/>
  <c r="DN136" i="20"/>
  <c r="DN46" i="20"/>
  <c r="DN271" i="20"/>
  <c r="DN255" i="20"/>
  <c r="DN223" i="20"/>
  <c r="DN203" i="20"/>
  <c r="DN188" i="20"/>
  <c r="DN173" i="20"/>
  <c r="DN55" i="20"/>
  <c r="DN270" i="20"/>
  <c r="DN250" i="20"/>
  <c r="DN180" i="20"/>
  <c r="DN75" i="20"/>
  <c r="DN5" i="20"/>
  <c r="DN198" i="20"/>
  <c r="DN98" i="20"/>
  <c r="DN77" i="20"/>
  <c r="DN183" i="20"/>
  <c r="DN65" i="20"/>
  <c r="DN202" i="20"/>
  <c r="DN80" i="20"/>
  <c r="DN11" i="20"/>
  <c r="DN231" i="20"/>
  <c r="DN49" i="20"/>
  <c r="DN78" i="20"/>
  <c r="DN4" i="20"/>
  <c r="DN157" i="20"/>
  <c r="DN59" i="20"/>
  <c r="DN194" i="20"/>
  <c r="DL11" i="20"/>
  <c r="DL18" i="20"/>
  <c r="DL23" i="20"/>
  <c r="DL67" i="20"/>
  <c r="DL58" i="20"/>
  <c r="DL10" i="20"/>
  <c r="DL39" i="20"/>
  <c r="DL17" i="20"/>
  <c r="DL97" i="20"/>
  <c r="DL133" i="20"/>
  <c r="DL54" i="20"/>
  <c r="DL142" i="20"/>
  <c r="DL63" i="20"/>
  <c r="DL42" i="20"/>
  <c r="DL147" i="20"/>
  <c r="DL102" i="20"/>
  <c r="DL86" i="20"/>
  <c r="DL138" i="20"/>
  <c r="DL47" i="20"/>
  <c r="DL152" i="20"/>
  <c r="DL156" i="20"/>
  <c r="DL160" i="20"/>
  <c r="DL139" i="20"/>
  <c r="DL48" i="20"/>
  <c r="DL166" i="20"/>
  <c r="DL169" i="20"/>
  <c r="DL172" i="20"/>
  <c r="DL176" i="20"/>
  <c r="DL180" i="20"/>
  <c r="DL183" i="20"/>
  <c r="DL187" i="20"/>
  <c r="DL191" i="20"/>
  <c r="DL194" i="20"/>
  <c r="DL198" i="20"/>
  <c r="DL202" i="20"/>
  <c r="DL210" i="20"/>
  <c r="DL214" i="20"/>
  <c r="DL218" i="20"/>
  <c r="DL226" i="20"/>
  <c r="DL234" i="20"/>
  <c r="DL246" i="20"/>
  <c r="DL250" i="20"/>
  <c r="DL254" i="20"/>
  <c r="DL258" i="20"/>
  <c r="DL266" i="20"/>
  <c r="DL270" i="20"/>
  <c r="DL274" i="20"/>
  <c r="DL282" i="20"/>
  <c r="DL292" i="20"/>
  <c r="DL5" i="20"/>
  <c r="DL36" i="20"/>
  <c r="DL66" i="20"/>
  <c r="DL61" i="20"/>
  <c r="DL111" i="20"/>
  <c r="DL44" i="20"/>
  <c r="DL27" i="20"/>
  <c r="DL83" i="20"/>
  <c r="DL59" i="20"/>
  <c r="DL25" i="20"/>
  <c r="DL134" i="20"/>
  <c r="DL74" i="20"/>
  <c r="DL71" i="20"/>
  <c r="DL53" i="20"/>
  <c r="DL145" i="20"/>
  <c r="DL108" i="20"/>
  <c r="DL99" i="20"/>
  <c r="DL84" i="20"/>
  <c r="DL118" i="20"/>
  <c r="DL149" i="20"/>
  <c r="DL153" i="20"/>
  <c r="DL157" i="20"/>
  <c r="DL62" i="20"/>
  <c r="DL163" i="20"/>
  <c r="DL45" i="20"/>
  <c r="DL43" i="20"/>
  <c r="DL64" i="20"/>
  <c r="DL173" i="20"/>
  <c r="DL177" i="20"/>
  <c r="DL181" i="20"/>
  <c r="DL184" i="20"/>
  <c r="DL188" i="20"/>
  <c r="DL192" i="20"/>
  <c r="DL195" i="20"/>
  <c r="DL199" i="20"/>
  <c r="DL203" i="20"/>
  <c r="DL207" i="20"/>
  <c r="DL211" i="20"/>
  <c r="DL215" i="20"/>
  <c r="DL223" i="20"/>
  <c r="DL231" i="20"/>
  <c r="DL235" i="20"/>
  <c r="DL251" i="20"/>
  <c r="DL255" i="20"/>
  <c r="DL259" i="20"/>
  <c r="DL263" i="20"/>
  <c r="DL267" i="20"/>
  <c r="DL271" i="20"/>
  <c r="DL279" i="20"/>
  <c r="DL283" i="20"/>
  <c r="DL82" i="20"/>
  <c r="DL46" i="20"/>
  <c r="DL4" i="20"/>
  <c r="DL12" i="20"/>
  <c r="DL38" i="20"/>
  <c r="DL57" i="20"/>
  <c r="DL130" i="20"/>
  <c r="DL77" i="20"/>
  <c r="DL79" i="20"/>
  <c r="DL91" i="20"/>
  <c r="DL70" i="20"/>
  <c r="DL37" i="20"/>
  <c r="DL9" i="20"/>
  <c r="DL89" i="20"/>
  <c r="DL144" i="20"/>
  <c r="DL143" i="20"/>
  <c r="DL52" i="20"/>
  <c r="DL140" i="20"/>
  <c r="DL60" i="20"/>
  <c r="DL96" i="20"/>
  <c r="DL78" i="20"/>
  <c r="DL150" i="20"/>
  <c r="DL154" i="20"/>
  <c r="DL158" i="20"/>
  <c r="DL161" i="20"/>
  <c r="DL55" i="20"/>
  <c r="DL49" i="20"/>
  <c r="DL167" i="20"/>
  <c r="DL170" i="20"/>
  <c r="DL174" i="20"/>
  <c r="DL178" i="20"/>
  <c r="DL185" i="20"/>
  <c r="DL189" i="20"/>
  <c r="DL193" i="20"/>
  <c r="DL196" i="20"/>
  <c r="DL200" i="20"/>
  <c r="DL204" i="20"/>
  <c r="DL208" i="20"/>
  <c r="DL212" i="20"/>
  <c r="DL216" i="20"/>
  <c r="DL220" i="20"/>
  <c r="DL224" i="20"/>
  <c r="DL228" i="20"/>
  <c r="DL232" i="20"/>
  <c r="DL240" i="20"/>
  <c r="DL248" i="20"/>
  <c r="DL252" i="20"/>
  <c r="DL256" i="20"/>
  <c r="DL260" i="20"/>
  <c r="DL264" i="20"/>
  <c r="DL272" i="20"/>
  <c r="DL276" i="20"/>
  <c r="DL280" i="20"/>
  <c r="DL284" i="20"/>
  <c r="DL287" i="20"/>
  <c r="DL291" i="20"/>
  <c r="DL69" i="20"/>
  <c r="DL20" i="20"/>
  <c r="DL22" i="20"/>
  <c r="DL40" i="20"/>
  <c r="DL7" i="20"/>
  <c r="DL136" i="20"/>
  <c r="DL110" i="20"/>
  <c r="DL13" i="20"/>
  <c r="DL32" i="20"/>
  <c r="DL95" i="20"/>
  <c r="DL137" i="20"/>
  <c r="DL14" i="20"/>
  <c r="DL76" i="20"/>
  <c r="DL28" i="20"/>
  <c r="DL104" i="20"/>
  <c r="DL146" i="20"/>
  <c r="DL105" i="20"/>
  <c r="DL148" i="20"/>
  <c r="DL98" i="20"/>
  <c r="DL135" i="20"/>
  <c r="DL151" i="20"/>
  <c r="DL155" i="20"/>
  <c r="DL159" i="20"/>
  <c r="DL162" i="20"/>
  <c r="DL164" i="20"/>
  <c r="DL165" i="20"/>
  <c r="DL168" i="20"/>
  <c r="DL171" i="20"/>
  <c r="DL175" i="20"/>
  <c r="DL182" i="20"/>
  <c r="DL186" i="20"/>
  <c r="DL132" i="20"/>
  <c r="DL197" i="20"/>
  <c r="DL205" i="20"/>
  <c r="DL209" i="20"/>
  <c r="DL217" i="20"/>
  <c r="DL221" i="20"/>
  <c r="DL225" i="20"/>
  <c r="DL229" i="20"/>
  <c r="DL233" i="20"/>
  <c r="DL241" i="20"/>
  <c r="DL245" i="20"/>
  <c r="DL253" i="20"/>
  <c r="DL257" i="20"/>
  <c r="DL261" i="20"/>
  <c r="DL265" i="20"/>
  <c r="DL269" i="20"/>
  <c r="DL273" i="20"/>
  <c r="DL277" i="20"/>
  <c r="DL281" i="20"/>
  <c r="DL285" i="20"/>
  <c r="DL131" i="20"/>
  <c r="DL141" i="20"/>
  <c r="DM66" i="20"/>
  <c r="DM31" i="20"/>
  <c r="DM75" i="20"/>
  <c r="DM281" i="20"/>
  <c r="DM265" i="20"/>
  <c r="DM245" i="20"/>
  <c r="DM225" i="20"/>
  <c r="DM205" i="20"/>
  <c r="DM182" i="20"/>
  <c r="DM166" i="20"/>
  <c r="DM149" i="20"/>
  <c r="DM108" i="20"/>
  <c r="DM134" i="20"/>
  <c r="DM35" i="20"/>
  <c r="DM126" i="20"/>
  <c r="DM246" i="20"/>
  <c r="DM191" i="20"/>
  <c r="DM62" i="20"/>
  <c r="DM280" i="20"/>
  <c r="DM260" i="20"/>
  <c r="DM240" i="20"/>
  <c r="DM220" i="20"/>
  <c r="DM204" i="20"/>
  <c r="DM189" i="20"/>
  <c r="DM87" i="20"/>
  <c r="DM162" i="20"/>
  <c r="DM84" i="20"/>
  <c r="DM76" i="20"/>
  <c r="DM34" i="20"/>
  <c r="DM67" i="20"/>
  <c r="DM36" i="20"/>
  <c r="DM50" i="20"/>
  <c r="DM7" i="20"/>
  <c r="DM202" i="20"/>
  <c r="DM82" i="20"/>
  <c r="DM267" i="20"/>
  <c r="DM251" i="20"/>
  <c r="DM215" i="20"/>
  <c r="DM199" i="20"/>
  <c r="DM184" i="20"/>
  <c r="DM170" i="20"/>
  <c r="DM154" i="20"/>
  <c r="DM99" i="20"/>
  <c r="DM143" i="20"/>
  <c r="DM100" i="20"/>
  <c r="DM210" i="20"/>
  <c r="DM274" i="20"/>
  <c r="DM157" i="20"/>
  <c r="DM80" i="20"/>
  <c r="DM153" i="20"/>
  <c r="DM89" i="20"/>
  <c r="DM27" i="20"/>
  <c r="DM141" i="20"/>
  <c r="DM277" i="20"/>
  <c r="DM261" i="20"/>
  <c r="DM241" i="20"/>
  <c r="DM221" i="20"/>
  <c r="DM197" i="20"/>
  <c r="DM175" i="20"/>
  <c r="DM160" i="20"/>
  <c r="DM72" i="20"/>
  <c r="DM145" i="20"/>
  <c r="DM121" i="20"/>
  <c r="DM15" i="20"/>
  <c r="DM29" i="20"/>
  <c r="DM226" i="20"/>
  <c r="DM183" i="20"/>
  <c r="DM291" i="20"/>
  <c r="DM276" i="20"/>
  <c r="DM256" i="20"/>
  <c r="DM232" i="20"/>
  <c r="DM216" i="20"/>
  <c r="DM200" i="20"/>
  <c r="DM185" i="20"/>
  <c r="DM168" i="20"/>
  <c r="DM159" i="20"/>
  <c r="DM147" i="20"/>
  <c r="DM30" i="20"/>
  <c r="DM83" i="20"/>
  <c r="DM23" i="20"/>
  <c r="DM26" i="20"/>
  <c r="DM133" i="20"/>
  <c r="DM33" i="20"/>
  <c r="DM187" i="20"/>
  <c r="DM283" i="20"/>
  <c r="DM263" i="20"/>
  <c r="DM235" i="20"/>
  <c r="DM211" i="20"/>
  <c r="DM195" i="20"/>
  <c r="DM181" i="20"/>
  <c r="DM167" i="20"/>
  <c r="DM150" i="20"/>
  <c r="DM140" i="20"/>
  <c r="DM25" i="20"/>
  <c r="DM19" i="20"/>
  <c r="DM194" i="20"/>
  <c r="DM250" i="20"/>
  <c r="DM57" i="20"/>
  <c r="DM91" i="20"/>
  <c r="DM52" i="20"/>
  <c r="DM24" i="20"/>
  <c r="DM131" i="20"/>
  <c r="DM273" i="20"/>
  <c r="DM257" i="20"/>
  <c r="DM233" i="20"/>
  <c r="DM217" i="20"/>
  <c r="DM132" i="20"/>
  <c r="DM171" i="20"/>
  <c r="DM156" i="20"/>
  <c r="DM96" i="20"/>
  <c r="DM63" i="20"/>
  <c r="DM97" i="20"/>
  <c r="DM44" i="20"/>
  <c r="DM3" i="20"/>
  <c r="DM214" i="20"/>
  <c r="DM176" i="20"/>
  <c r="DM287" i="20"/>
  <c r="DM272" i="20"/>
  <c r="DM252" i="20"/>
  <c r="DM228" i="20"/>
  <c r="DM212" i="20"/>
  <c r="DM196" i="20"/>
  <c r="DM178" i="20"/>
  <c r="DM165" i="20"/>
  <c r="DM155" i="20"/>
  <c r="DM51" i="20"/>
  <c r="DM37" i="20"/>
  <c r="DM85" i="20"/>
  <c r="DM21" i="20"/>
  <c r="DM8" i="20"/>
  <c r="DM79" i="20"/>
  <c r="DM6" i="20"/>
  <c r="DM180" i="20"/>
  <c r="DM279" i="20"/>
  <c r="DM259" i="20"/>
  <c r="DM231" i="20"/>
  <c r="DM207" i="20"/>
  <c r="DM192" i="20"/>
  <c r="DM177" i="20"/>
  <c r="DM161" i="20"/>
  <c r="DM135" i="20"/>
  <c r="DM146" i="20"/>
  <c r="DM70" i="20"/>
  <c r="DM270" i="20"/>
  <c r="DM292" i="20"/>
  <c r="DM234" i="20"/>
  <c r="DM137" i="20"/>
  <c r="DM68" i="20"/>
  <c r="DM271" i="20"/>
  <c r="DM223" i="20"/>
  <c r="DM203" i="20"/>
  <c r="DM158" i="20"/>
  <c r="DM86" i="20"/>
  <c r="DM258" i="20"/>
  <c r="DM282" i="20"/>
  <c r="DM65" i="20"/>
  <c r="DM98" i="20"/>
  <c r="DM71" i="20"/>
  <c r="DM285" i="20"/>
  <c r="DM269" i="20"/>
  <c r="DM253" i="20"/>
  <c r="DM229" i="20"/>
  <c r="DM209" i="20"/>
  <c r="DM186" i="20"/>
  <c r="DM169" i="20"/>
  <c r="DM152" i="20"/>
  <c r="DM148" i="20"/>
  <c r="DM142" i="20"/>
  <c r="DM16" i="20"/>
  <c r="DM111" i="20"/>
  <c r="DM266" i="20"/>
  <c r="DM198" i="20"/>
  <c r="DM163" i="20"/>
  <c r="DM284" i="20"/>
  <c r="DM264" i="20"/>
  <c r="DM248" i="20"/>
  <c r="DM224" i="20"/>
  <c r="DM208" i="20"/>
  <c r="DM193" i="20"/>
  <c r="DM174" i="20"/>
  <c r="DM164" i="20"/>
  <c r="DM151" i="20"/>
  <c r="DM28" i="20"/>
  <c r="DM95" i="20"/>
  <c r="DM58" i="20"/>
  <c r="DM41" i="20"/>
  <c r="DM144" i="20"/>
  <c r="DM110" i="20"/>
  <c r="DM254" i="20"/>
  <c r="DM172" i="20"/>
  <c r="DM255" i="20"/>
  <c r="DM188" i="20"/>
  <c r="DM173" i="20"/>
  <c r="DM56" i="20"/>
  <c r="DM39" i="20"/>
  <c r="DM218" i="20"/>
  <c r="DM81" i="20"/>
  <c r="AE158" i="21"/>
  <c r="DK131" i="20"/>
  <c r="DK273" i="20"/>
  <c r="DK257" i="20"/>
  <c r="DK233" i="20"/>
  <c r="DK217" i="20"/>
  <c r="DK132" i="20"/>
  <c r="DK171" i="20"/>
  <c r="DK139" i="20"/>
  <c r="DK149" i="20"/>
  <c r="DK102" i="20"/>
  <c r="DK28" i="20"/>
  <c r="DK37" i="20"/>
  <c r="DK15" i="20"/>
  <c r="DK40" i="20"/>
  <c r="DK29" i="20"/>
  <c r="DK153" i="20"/>
  <c r="DK32" i="20"/>
  <c r="DK5" i="20"/>
  <c r="DK284" i="20"/>
  <c r="DK264" i="20"/>
  <c r="DK248" i="20"/>
  <c r="DK224" i="20"/>
  <c r="DK208" i="20"/>
  <c r="DK193" i="20"/>
  <c r="DK174" i="20"/>
  <c r="DK164" i="20"/>
  <c r="DK151" i="20"/>
  <c r="DK60" i="20"/>
  <c r="DK104" i="20"/>
  <c r="DK30" i="20"/>
  <c r="DK85" i="20"/>
  <c r="DK21" i="20"/>
  <c r="DK8" i="20"/>
  <c r="DK191" i="20"/>
  <c r="DK157" i="20"/>
  <c r="DK130" i="20"/>
  <c r="DK82" i="20"/>
  <c r="DK267" i="20"/>
  <c r="DK251" i="20"/>
  <c r="DK215" i="20"/>
  <c r="DK199" i="20"/>
  <c r="DK184" i="20"/>
  <c r="DK170" i="20"/>
  <c r="DK161" i="20"/>
  <c r="DK135" i="20"/>
  <c r="DK140" i="20"/>
  <c r="DK144" i="20"/>
  <c r="DK70" i="20"/>
  <c r="DK33" i="20"/>
  <c r="DK6" i="20"/>
  <c r="DK202" i="20"/>
  <c r="DK163" i="20"/>
  <c r="DK71" i="20"/>
  <c r="DK274" i="20"/>
  <c r="DK254" i="20"/>
  <c r="DK64" i="20"/>
  <c r="DK9" i="20"/>
  <c r="DK285" i="20"/>
  <c r="DK269" i="20"/>
  <c r="DK253" i="20"/>
  <c r="DK229" i="20"/>
  <c r="DK209" i="20"/>
  <c r="DK186" i="20"/>
  <c r="DK169" i="20"/>
  <c r="DK160" i="20"/>
  <c r="DK72" i="20"/>
  <c r="DK108" i="20"/>
  <c r="DK142" i="20"/>
  <c r="DK97" i="20"/>
  <c r="DK44" i="20"/>
  <c r="DK18" i="20"/>
  <c r="DK3" i="20"/>
  <c r="DK78" i="20"/>
  <c r="DK77" i="20"/>
  <c r="DK69" i="20"/>
  <c r="DK280" i="20"/>
  <c r="DK260" i="20"/>
  <c r="DK240" i="20"/>
  <c r="DK220" i="20"/>
  <c r="DK204" i="20"/>
  <c r="DK189" i="20"/>
  <c r="DK87" i="20"/>
  <c r="DK162" i="20"/>
  <c r="DK47" i="20"/>
  <c r="DK105" i="20"/>
  <c r="DK63" i="20"/>
  <c r="DK25" i="20"/>
  <c r="DK58" i="20"/>
  <c r="DK41" i="20"/>
  <c r="DK234" i="20"/>
  <c r="DK183" i="20"/>
  <c r="DK80" i="20"/>
  <c r="DK12" i="20"/>
  <c r="DK283" i="20"/>
  <c r="DK263" i="20"/>
  <c r="DK235" i="20"/>
  <c r="DK211" i="20"/>
  <c r="DK195" i="20"/>
  <c r="DK181" i="20"/>
  <c r="DK167" i="20"/>
  <c r="DK158" i="20"/>
  <c r="DK138" i="20"/>
  <c r="DK146" i="20"/>
  <c r="DK89" i="20"/>
  <c r="DK34" i="20"/>
  <c r="DK38" i="20"/>
  <c r="DK19" i="20"/>
  <c r="DK187" i="20"/>
  <c r="DK62" i="20"/>
  <c r="DK121" i="20"/>
  <c r="DK270" i="20"/>
  <c r="DK250" i="20"/>
  <c r="DK75" i="20"/>
  <c r="DK27" i="20"/>
  <c r="DK281" i="20"/>
  <c r="DK265" i="20"/>
  <c r="DK245" i="20"/>
  <c r="DK225" i="20"/>
  <c r="DK205" i="20"/>
  <c r="DK182" i="20"/>
  <c r="DK166" i="20"/>
  <c r="DK156" i="20"/>
  <c r="DK96" i="20"/>
  <c r="DK145" i="20"/>
  <c r="DK74" i="20"/>
  <c r="DK16" i="20"/>
  <c r="DK111" i="20"/>
  <c r="DK126" i="20"/>
  <c r="DK210" i="20"/>
  <c r="DK81" i="20"/>
  <c r="DK31" i="20"/>
  <c r="DK291" i="20"/>
  <c r="DK276" i="20"/>
  <c r="DK256" i="20"/>
  <c r="DK232" i="20"/>
  <c r="DK216" i="20"/>
  <c r="DK200" i="20"/>
  <c r="DK185" i="20"/>
  <c r="DK168" i="20"/>
  <c r="DK159" i="20"/>
  <c r="DK118" i="20"/>
  <c r="DK147" i="20"/>
  <c r="DK76" i="20"/>
  <c r="DK95" i="20"/>
  <c r="DK67" i="20"/>
  <c r="DK36" i="20"/>
  <c r="DK218" i="20"/>
  <c r="DK172" i="20"/>
  <c r="DK65" i="20"/>
  <c r="DK4" i="20"/>
  <c r="DK279" i="20"/>
  <c r="DK259" i="20"/>
  <c r="DK231" i="20"/>
  <c r="DK207" i="20"/>
  <c r="DK192" i="20"/>
  <c r="DK177" i="20"/>
  <c r="DK49" i="20"/>
  <c r="DK154" i="20"/>
  <c r="DK86" i="20"/>
  <c r="DK56" i="20"/>
  <c r="DK133" i="20"/>
  <c r="DK110" i="20"/>
  <c r="DK22" i="20"/>
  <c r="DK226" i="20"/>
  <c r="DK180" i="20"/>
  <c r="DK98" i="20"/>
  <c r="DK292" i="20"/>
  <c r="DK266" i="20"/>
  <c r="DK246" i="20"/>
  <c r="DK68" i="20"/>
  <c r="DK57" i="20"/>
  <c r="DK277" i="20"/>
  <c r="DK261" i="20"/>
  <c r="DK241" i="20"/>
  <c r="DK221" i="20"/>
  <c r="DK197" i="20"/>
  <c r="DK175" i="20"/>
  <c r="DK48" i="20"/>
  <c r="DK152" i="20"/>
  <c r="DK148" i="20"/>
  <c r="DK42" i="20"/>
  <c r="DK134" i="20"/>
  <c r="DK35" i="20"/>
  <c r="DK61" i="20"/>
  <c r="DK20" i="20"/>
  <c r="DK45" i="20"/>
  <c r="DK59" i="20"/>
  <c r="DK11" i="20"/>
  <c r="DK287" i="20"/>
  <c r="DK272" i="20"/>
  <c r="DK252" i="20"/>
  <c r="DK228" i="20"/>
  <c r="DK212" i="20"/>
  <c r="DK196" i="20"/>
  <c r="DK178" i="20"/>
  <c r="DK165" i="20"/>
  <c r="DK155" i="20"/>
  <c r="DK84" i="20"/>
  <c r="DK51" i="20"/>
  <c r="DK54" i="20"/>
  <c r="DK91" i="20"/>
  <c r="DK23" i="20"/>
  <c r="DK26" i="20"/>
  <c r="DK198" i="20"/>
  <c r="DK43" i="20"/>
  <c r="DK53" i="20"/>
  <c r="DK46" i="20"/>
  <c r="DK271" i="20"/>
  <c r="DK255" i="20"/>
  <c r="DK223" i="20"/>
  <c r="DK203" i="20"/>
  <c r="DK188" i="20"/>
  <c r="DK173" i="20"/>
  <c r="DK55" i="20"/>
  <c r="DK150" i="20"/>
  <c r="DK99" i="20"/>
  <c r="DK143" i="20"/>
  <c r="DK24" i="20"/>
  <c r="DK136" i="20"/>
  <c r="DK100" i="20"/>
  <c r="DK214" i="20"/>
  <c r="DK176" i="20"/>
  <c r="DK52" i="20"/>
  <c r="DK282" i="20"/>
  <c r="DK258" i="20"/>
  <c r="DK194" i="20"/>
  <c r="DK50" i="20"/>
  <c r="DK66" i="20"/>
  <c r="BF140" i="20"/>
  <c r="BF141" i="20"/>
  <c r="CO140" i="20"/>
  <c r="CO141" i="20"/>
  <c r="BL140" i="20"/>
  <c r="BL141" i="20"/>
  <c r="BV140" i="20"/>
  <c r="BV141" i="20"/>
  <c r="CG140" i="20"/>
  <c r="CG141" i="20"/>
  <c r="CC140" i="20"/>
  <c r="CC141" i="20"/>
  <c r="BN140" i="20"/>
  <c r="BN141" i="20"/>
  <c r="BG140" i="20"/>
  <c r="BG141" i="20"/>
  <c r="BZ140" i="20"/>
  <c r="BZ141" i="20"/>
  <c r="BI140" i="20"/>
  <c r="BI141" i="20"/>
  <c r="CP140" i="20"/>
  <c r="CP141" i="20"/>
  <c r="CV140" i="20"/>
  <c r="CV141" i="20"/>
  <c r="CX140" i="20"/>
  <c r="CX141" i="20"/>
  <c r="DA140" i="20"/>
  <c r="DA141" i="20"/>
  <c r="DI140" i="20"/>
  <c r="DI141" i="20"/>
  <c r="BK140" i="20"/>
  <c r="BK141" i="20"/>
  <c r="CA140" i="20"/>
  <c r="CA141" i="20"/>
  <c r="CB140" i="20"/>
  <c r="CB141" i="20"/>
  <c r="CM140" i="20"/>
  <c r="CM141" i="20"/>
  <c r="BW140" i="20"/>
  <c r="BW141" i="20"/>
  <c r="BE140" i="20"/>
  <c r="BE141" i="20"/>
  <c r="BQ140" i="20"/>
  <c r="BQ141" i="20"/>
  <c r="BX140" i="20"/>
  <c r="BX141" i="20"/>
  <c r="BR140" i="20"/>
  <c r="BR141" i="20"/>
  <c r="BJ140" i="20"/>
  <c r="BJ141" i="20"/>
  <c r="BO140" i="20"/>
  <c r="BO141" i="20"/>
  <c r="BU140" i="20"/>
  <c r="BU141" i="20"/>
  <c r="CR140" i="20"/>
  <c r="CR141" i="20"/>
  <c r="CW140" i="20"/>
  <c r="CW141" i="20"/>
  <c r="CZ140" i="20"/>
  <c r="CZ141" i="20"/>
  <c r="DC140" i="20"/>
  <c r="DC141" i="20"/>
  <c r="DD140" i="20"/>
  <c r="DD141" i="20"/>
  <c r="DF140" i="20"/>
  <c r="DF141" i="20"/>
  <c r="CI140" i="20"/>
  <c r="CI141" i="20"/>
  <c r="CE140" i="20"/>
  <c r="CE141" i="20"/>
  <c r="CL140" i="20"/>
  <c r="CL141" i="20"/>
  <c r="BH140" i="20"/>
  <c r="BH141" i="20"/>
  <c r="CU140" i="20"/>
  <c r="CU141" i="20"/>
  <c r="CT140" i="20"/>
  <c r="CT141" i="20"/>
  <c r="DE140" i="20"/>
  <c r="DE141" i="20"/>
  <c r="DH140" i="20"/>
  <c r="DH141" i="20"/>
  <c r="BT140" i="20"/>
  <c r="BT141" i="20"/>
  <c r="BM140" i="20"/>
  <c r="BM141" i="20"/>
  <c r="CN140" i="20"/>
  <c r="CN141" i="20"/>
  <c r="CF140" i="20"/>
  <c r="CF141" i="20"/>
  <c r="CD140" i="20"/>
  <c r="CD141" i="20"/>
  <c r="BS140" i="20"/>
  <c r="BS141" i="20"/>
  <c r="BP140" i="20"/>
  <c r="BP141" i="20"/>
  <c r="CH140" i="20"/>
  <c r="CH141" i="20"/>
  <c r="BY140" i="20"/>
  <c r="BY141" i="20"/>
  <c r="CQ140" i="20"/>
  <c r="CQ141" i="20"/>
  <c r="CY140" i="20"/>
  <c r="CY141" i="20"/>
  <c r="DB140" i="20"/>
  <c r="DB141" i="20"/>
  <c r="DG140" i="20"/>
  <c r="DG141" i="20"/>
  <c r="DJ131" i="20"/>
  <c r="DJ273" i="20"/>
  <c r="DJ257" i="20"/>
  <c r="DJ233" i="20"/>
  <c r="DJ217" i="20"/>
  <c r="DJ132" i="20"/>
  <c r="DJ171" i="20"/>
  <c r="DJ139" i="20"/>
  <c r="DJ78" i="20"/>
  <c r="DJ108" i="20"/>
  <c r="DJ142" i="20"/>
  <c r="DJ17" i="20"/>
  <c r="DJ67" i="20"/>
  <c r="DJ36" i="20"/>
  <c r="DJ287" i="20"/>
  <c r="DJ272" i="20"/>
  <c r="DJ252" i="20"/>
  <c r="DJ228" i="20"/>
  <c r="DJ212" i="20"/>
  <c r="DJ196" i="20"/>
  <c r="DJ178" i="20"/>
  <c r="DJ165" i="20"/>
  <c r="DJ155" i="20"/>
  <c r="DJ96" i="20"/>
  <c r="DJ51" i="20"/>
  <c r="DJ95" i="20"/>
  <c r="DJ110" i="20"/>
  <c r="DJ38" i="20"/>
  <c r="DJ19" i="20"/>
  <c r="DJ279" i="20"/>
  <c r="DJ259" i="20"/>
  <c r="DJ231" i="20"/>
  <c r="DJ207" i="20"/>
  <c r="DJ192" i="20"/>
  <c r="DJ177" i="20"/>
  <c r="DJ49" i="20"/>
  <c r="DJ154" i="20"/>
  <c r="DJ86" i="20"/>
  <c r="DJ143" i="20"/>
  <c r="DJ137" i="20"/>
  <c r="DJ79" i="20"/>
  <c r="DJ31" i="20"/>
  <c r="DJ4" i="20"/>
  <c r="DJ292" i="20"/>
  <c r="DJ266" i="20"/>
  <c r="DJ246" i="20"/>
  <c r="DJ214" i="20"/>
  <c r="DJ194" i="20"/>
  <c r="DJ180" i="20"/>
  <c r="DJ43" i="20"/>
  <c r="DJ157" i="20"/>
  <c r="DJ138" i="20"/>
  <c r="DJ52" i="20"/>
  <c r="DJ50" i="20"/>
  <c r="DJ16" i="20"/>
  <c r="DJ111" i="20"/>
  <c r="DJ20" i="20"/>
  <c r="DJ267" i="20"/>
  <c r="DJ199" i="20"/>
  <c r="DJ184" i="20"/>
  <c r="DJ170" i="20"/>
  <c r="DJ161" i="20"/>
  <c r="DJ47" i="20"/>
  <c r="DJ146" i="20"/>
  <c r="DJ76" i="20"/>
  <c r="DJ32" i="20"/>
  <c r="DJ130" i="20"/>
  <c r="DJ12" i="20"/>
  <c r="DJ126" i="20"/>
  <c r="DJ274" i="20"/>
  <c r="DJ254" i="20"/>
  <c r="DJ202" i="20"/>
  <c r="DJ187" i="20"/>
  <c r="DJ163" i="20"/>
  <c r="DJ80" i="20"/>
  <c r="DJ53" i="20"/>
  <c r="DJ15" i="20"/>
  <c r="DJ40" i="20"/>
  <c r="DJ285" i="20"/>
  <c r="DJ269" i="20"/>
  <c r="DJ253" i="20"/>
  <c r="DJ229" i="20"/>
  <c r="DJ209" i="20"/>
  <c r="DJ186" i="20"/>
  <c r="DJ169" i="20"/>
  <c r="DJ160" i="20"/>
  <c r="DJ98" i="20"/>
  <c r="DJ145" i="20"/>
  <c r="DJ74" i="20"/>
  <c r="DJ35" i="20"/>
  <c r="DJ23" i="20"/>
  <c r="DJ26" i="20"/>
  <c r="DJ284" i="20"/>
  <c r="DJ264" i="20"/>
  <c r="DJ248" i="20"/>
  <c r="DJ224" i="20"/>
  <c r="DJ208" i="20"/>
  <c r="DJ193" i="20"/>
  <c r="DJ174" i="20"/>
  <c r="DJ164" i="20"/>
  <c r="DJ151" i="20"/>
  <c r="DJ60" i="20"/>
  <c r="DJ104" i="20"/>
  <c r="DJ34" i="20"/>
  <c r="DJ136" i="20"/>
  <c r="DJ22" i="20"/>
  <c r="DJ46" i="20"/>
  <c r="DJ271" i="20"/>
  <c r="DJ255" i="20"/>
  <c r="DJ223" i="20"/>
  <c r="DJ203" i="20"/>
  <c r="DJ188" i="20"/>
  <c r="DJ173" i="20"/>
  <c r="DJ55" i="20"/>
  <c r="DJ150" i="20"/>
  <c r="DJ99" i="20"/>
  <c r="DJ144" i="20"/>
  <c r="DJ70" i="20"/>
  <c r="DJ77" i="20"/>
  <c r="DJ66" i="20"/>
  <c r="DJ5" i="20"/>
  <c r="DJ282" i="20"/>
  <c r="DJ258" i="20"/>
  <c r="DJ234" i="20"/>
  <c r="DJ210" i="20"/>
  <c r="DJ191" i="20"/>
  <c r="DJ176" i="20"/>
  <c r="DJ45" i="20"/>
  <c r="DJ153" i="20"/>
  <c r="DJ65" i="20"/>
  <c r="DJ68" i="20"/>
  <c r="DJ9" i="20"/>
  <c r="DJ13" i="20"/>
  <c r="DJ61" i="20"/>
  <c r="DJ83" i="20"/>
  <c r="DJ7" i="20"/>
  <c r="DJ100" i="20"/>
  <c r="DJ82" i="20"/>
  <c r="DJ251" i="20"/>
  <c r="DJ215" i="20"/>
  <c r="DJ226" i="20"/>
  <c r="DJ172" i="20"/>
  <c r="DJ81" i="20"/>
  <c r="DJ121" i="20"/>
  <c r="DJ281" i="20"/>
  <c r="DJ265" i="20"/>
  <c r="DJ245" i="20"/>
  <c r="DJ225" i="20"/>
  <c r="DJ205" i="20"/>
  <c r="DJ182" i="20"/>
  <c r="DJ166" i="20"/>
  <c r="DJ156" i="20"/>
  <c r="DJ148" i="20"/>
  <c r="DJ42" i="20"/>
  <c r="DJ134" i="20"/>
  <c r="DJ10" i="20"/>
  <c r="DJ21" i="20"/>
  <c r="DJ69" i="20"/>
  <c r="DJ280" i="20"/>
  <c r="DJ260" i="20"/>
  <c r="DJ240" i="20"/>
  <c r="DJ220" i="20"/>
  <c r="DJ204" i="20"/>
  <c r="DJ189" i="20"/>
  <c r="DJ87" i="20"/>
  <c r="DJ162" i="20"/>
  <c r="DJ149" i="20"/>
  <c r="DJ105" i="20"/>
  <c r="DJ54" i="20"/>
  <c r="DJ277" i="20"/>
  <c r="DJ261" i="20"/>
  <c r="DJ241" i="20"/>
  <c r="DJ221" i="20"/>
  <c r="DJ197" i="20"/>
  <c r="DJ175" i="20"/>
  <c r="DJ48" i="20"/>
  <c r="DJ152" i="20"/>
  <c r="DJ102" i="20"/>
  <c r="DJ63" i="20"/>
  <c r="DJ97" i="20"/>
  <c r="DJ58" i="20"/>
  <c r="DJ41" i="20"/>
  <c r="DJ291" i="20"/>
  <c r="DJ276" i="20"/>
  <c r="DJ256" i="20"/>
  <c r="DJ232" i="20"/>
  <c r="DJ216" i="20"/>
  <c r="DJ200" i="20"/>
  <c r="DJ185" i="20"/>
  <c r="DJ168" i="20"/>
  <c r="DJ159" i="20"/>
  <c r="DJ72" i="20"/>
  <c r="DJ147" i="20"/>
  <c r="DJ133" i="20"/>
  <c r="DJ85" i="20"/>
  <c r="DJ33" i="20"/>
  <c r="DJ6" i="20"/>
  <c r="DJ283" i="20"/>
  <c r="DJ263" i="20"/>
  <c r="DJ235" i="20"/>
  <c r="DJ211" i="20"/>
  <c r="DJ195" i="20"/>
  <c r="DJ181" i="20"/>
  <c r="DJ167" i="20"/>
  <c r="DJ158" i="20"/>
  <c r="DJ118" i="20"/>
  <c r="DJ56" i="20"/>
  <c r="DJ14" i="20"/>
  <c r="DJ39" i="20"/>
  <c r="DJ57" i="20"/>
  <c r="DJ11" i="20"/>
  <c r="DJ3" i="20"/>
  <c r="DJ270" i="20"/>
  <c r="DJ250" i="20"/>
  <c r="DJ218" i="20"/>
  <c r="DJ198" i="20"/>
  <c r="DJ183" i="20"/>
  <c r="DJ64" i="20"/>
  <c r="DJ62" i="20"/>
  <c r="DJ135" i="20"/>
  <c r="DJ75" i="20"/>
  <c r="DJ71" i="20"/>
  <c r="DJ59" i="20"/>
  <c r="DJ44" i="20"/>
  <c r="DJ18" i="20"/>
  <c r="CS28" i="20"/>
  <c r="DI284" i="20"/>
  <c r="DI264" i="20"/>
  <c r="DI248" i="20"/>
  <c r="DI224" i="20"/>
  <c r="DI208" i="20"/>
  <c r="DI193" i="20"/>
  <c r="DI174" i="20"/>
  <c r="DI164" i="20"/>
  <c r="DI151" i="20"/>
  <c r="DI105" i="20"/>
  <c r="DI53" i="20"/>
  <c r="DI133" i="20"/>
  <c r="DI13" i="20"/>
  <c r="DI61" i="20"/>
  <c r="DI100" i="20"/>
  <c r="DI32" i="20"/>
  <c r="DI37" i="20"/>
  <c r="DI79" i="20"/>
  <c r="DI20" i="20"/>
  <c r="DI186" i="20"/>
  <c r="DI283" i="20"/>
  <c r="DI263" i="20"/>
  <c r="DI235" i="20"/>
  <c r="DI211" i="20"/>
  <c r="DI195" i="20"/>
  <c r="DI181" i="20"/>
  <c r="DI167" i="20"/>
  <c r="DI158" i="20"/>
  <c r="DI86" i="20"/>
  <c r="DI51" i="20"/>
  <c r="DI91" i="20"/>
  <c r="DI16" i="20"/>
  <c r="DI38" i="20"/>
  <c r="DI134" i="20"/>
  <c r="DI261" i="20"/>
  <c r="DI274" i="20"/>
  <c r="DI254" i="20"/>
  <c r="DI226" i="20"/>
  <c r="DI202" i="20"/>
  <c r="DI187" i="20"/>
  <c r="DI172" i="20"/>
  <c r="DI163" i="20"/>
  <c r="DI80" i="20"/>
  <c r="DI98" i="20"/>
  <c r="DI89" i="20"/>
  <c r="DI126" i="20"/>
  <c r="DI225" i="20"/>
  <c r="DI169" i="20"/>
  <c r="DI277" i="20"/>
  <c r="DI233" i="20"/>
  <c r="DI132" i="20"/>
  <c r="DI96" i="20"/>
  <c r="DI41" i="20"/>
  <c r="DI47" i="20"/>
  <c r="DI84" i="20"/>
  <c r="DI85" i="20"/>
  <c r="DI52" i="20"/>
  <c r="DI33" i="20"/>
  <c r="DI69" i="20"/>
  <c r="DI280" i="20"/>
  <c r="DI260" i="20"/>
  <c r="DI240" i="20"/>
  <c r="DI220" i="20"/>
  <c r="DI204" i="20"/>
  <c r="DI189" i="20"/>
  <c r="DI87" i="20"/>
  <c r="DI162" i="20"/>
  <c r="DI149" i="20"/>
  <c r="DI108" i="20"/>
  <c r="DI71" i="20"/>
  <c r="DI70" i="20"/>
  <c r="DI10" i="20"/>
  <c r="DI130" i="20"/>
  <c r="DI29" i="20"/>
  <c r="DI44" i="20"/>
  <c r="DI97" i="20"/>
  <c r="DI15" i="20"/>
  <c r="DI257" i="20"/>
  <c r="DI175" i="20"/>
  <c r="DI279" i="20"/>
  <c r="DI259" i="20"/>
  <c r="DI231" i="20"/>
  <c r="DI207" i="20"/>
  <c r="DI192" i="20"/>
  <c r="DI177" i="20"/>
  <c r="DI49" i="20"/>
  <c r="DI154" i="20"/>
  <c r="DI99" i="20"/>
  <c r="DI104" i="20"/>
  <c r="DI9" i="20"/>
  <c r="DI39" i="20"/>
  <c r="DI136" i="20"/>
  <c r="DI171" i="20"/>
  <c r="DI270" i="20"/>
  <c r="DI250" i="20"/>
  <c r="DI218" i="20"/>
  <c r="DI198" i="20"/>
  <c r="DI183" i="20"/>
  <c r="DI64" i="20"/>
  <c r="DI62" i="20"/>
  <c r="DI72" i="20"/>
  <c r="DI146" i="20"/>
  <c r="DI76" i="20"/>
  <c r="DI3" i="20"/>
  <c r="DI209" i="20"/>
  <c r="DI131" i="20"/>
  <c r="DI273" i="20"/>
  <c r="DI229" i="20"/>
  <c r="DI166" i="20"/>
  <c r="DI25" i="20"/>
  <c r="DI48" i="20"/>
  <c r="DI30" i="20"/>
  <c r="DI26" i="20"/>
  <c r="DI75" i="20"/>
  <c r="DI56" i="20"/>
  <c r="DI291" i="20"/>
  <c r="DI276" i="20"/>
  <c r="DI256" i="20"/>
  <c r="DI232" i="20"/>
  <c r="DI216" i="20"/>
  <c r="DI200" i="20"/>
  <c r="DI185" i="20"/>
  <c r="DI168" i="20"/>
  <c r="DI159" i="20"/>
  <c r="DI138" i="20"/>
  <c r="DI145" i="20"/>
  <c r="DI74" i="20"/>
  <c r="DI14" i="20"/>
  <c r="DI31" i="20"/>
  <c r="DI19" i="20"/>
  <c r="DI66" i="20"/>
  <c r="DI50" i="20"/>
  <c r="DI58" i="20"/>
  <c r="DI245" i="20"/>
  <c r="DI46" i="20"/>
  <c r="DI271" i="20"/>
  <c r="DI255" i="20"/>
  <c r="DI223" i="20"/>
  <c r="DI203" i="20"/>
  <c r="DI188" i="20"/>
  <c r="DI173" i="20"/>
  <c r="DI55" i="20"/>
  <c r="DI150" i="20"/>
  <c r="DI28" i="20"/>
  <c r="DI63" i="20"/>
  <c r="DI137" i="20"/>
  <c r="DI7" i="20"/>
  <c r="DI36" i="20"/>
  <c r="DI21" i="20"/>
  <c r="DI292" i="20"/>
  <c r="DI266" i="20"/>
  <c r="DI246" i="20"/>
  <c r="DI214" i="20"/>
  <c r="DI194" i="20"/>
  <c r="DI180" i="20"/>
  <c r="DI43" i="20"/>
  <c r="DI157" i="20"/>
  <c r="DI65" i="20"/>
  <c r="DI68" i="20"/>
  <c r="DI110" i="20"/>
  <c r="DI265" i="20"/>
  <c r="DI205" i="20"/>
  <c r="DI285" i="20"/>
  <c r="DI269" i="20"/>
  <c r="DI221" i="20"/>
  <c r="DI156" i="20"/>
  <c r="DI95" i="20"/>
  <c r="DI152" i="20"/>
  <c r="DI17" i="20"/>
  <c r="DI4" i="20"/>
  <c r="DI144" i="20"/>
  <c r="DI160" i="20"/>
  <c r="DI34" i="20"/>
  <c r="DI287" i="20"/>
  <c r="DI272" i="20"/>
  <c r="DI252" i="20"/>
  <c r="DI228" i="20"/>
  <c r="DI212" i="20"/>
  <c r="DI196" i="20"/>
  <c r="DI178" i="20"/>
  <c r="DI165" i="20"/>
  <c r="DI155" i="20"/>
  <c r="DI60" i="20"/>
  <c r="DI42" i="20"/>
  <c r="DI54" i="20"/>
  <c r="DI83" i="20"/>
  <c r="DI67" i="20"/>
  <c r="DI22" i="20"/>
  <c r="DI59" i="20"/>
  <c r="DI8" i="20"/>
  <c r="DI27" i="20"/>
  <c r="DI77" i="20"/>
  <c r="DI197" i="20"/>
  <c r="DI82" i="20"/>
  <c r="DI267" i="20"/>
  <c r="DI251" i="20"/>
  <c r="DI215" i="20"/>
  <c r="DI199" i="20"/>
  <c r="DI184" i="20"/>
  <c r="DI170" i="20"/>
  <c r="DI161" i="20"/>
  <c r="DI78" i="20"/>
  <c r="DI147" i="20"/>
  <c r="DI142" i="20"/>
  <c r="DI121" i="20"/>
  <c r="DI23" i="20"/>
  <c r="DI5" i="20"/>
  <c r="DI6" i="20"/>
  <c r="DI282" i="20"/>
  <c r="DI258" i="20"/>
  <c r="DI234" i="20"/>
  <c r="DI210" i="20"/>
  <c r="DI191" i="20"/>
  <c r="DI176" i="20"/>
  <c r="DI45" i="20"/>
  <c r="DI153" i="20"/>
  <c r="DI81" i="20"/>
  <c r="DI143" i="20"/>
  <c r="DI57" i="20"/>
  <c r="DI241" i="20"/>
  <c r="DI182" i="20"/>
  <c r="DI281" i="20"/>
  <c r="DI253" i="20"/>
  <c r="DI217" i="20"/>
  <c r="DI148" i="20"/>
  <c r="DI111" i="20"/>
  <c r="DI102" i="20"/>
  <c r="DI35" i="20"/>
  <c r="DI139" i="20"/>
  <c r="DI24" i="20"/>
  <c r="DI118" i="20"/>
  <c r="DI135" i="20"/>
  <c r="DH270" i="20"/>
  <c r="DH251" i="20"/>
  <c r="DH215" i="20"/>
  <c r="DH199" i="20"/>
  <c r="DH184" i="20"/>
  <c r="DH170" i="20"/>
  <c r="DH162" i="20"/>
  <c r="DH84" i="20"/>
  <c r="DH105" i="20"/>
  <c r="DH54" i="20"/>
  <c r="DH31" i="20"/>
  <c r="DH228" i="20"/>
  <c r="DH102" i="20"/>
  <c r="DH131" i="20"/>
  <c r="DH273" i="20"/>
  <c r="DH258" i="20"/>
  <c r="DH234" i="20"/>
  <c r="DH210" i="20"/>
  <c r="DH191" i="20"/>
  <c r="DH176" i="20"/>
  <c r="DH49" i="20"/>
  <c r="DH151" i="20"/>
  <c r="DH99" i="20"/>
  <c r="DH47" i="20"/>
  <c r="DH50" i="20"/>
  <c r="DH130" i="20"/>
  <c r="DH8" i="20"/>
  <c r="DH189" i="20"/>
  <c r="DH56" i="20"/>
  <c r="DH291" i="20"/>
  <c r="DH276" i="20"/>
  <c r="DH257" i="20"/>
  <c r="DH233" i="20"/>
  <c r="DH217" i="20"/>
  <c r="DH132" i="20"/>
  <c r="DH171" i="20"/>
  <c r="DH163" i="20"/>
  <c r="DH150" i="20"/>
  <c r="DH146" i="20"/>
  <c r="DH40" i="20"/>
  <c r="DH126" i="20"/>
  <c r="DH232" i="20"/>
  <c r="DH87" i="20"/>
  <c r="DH75" i="20"/>
  <c r="DH46" i="20"/>
  <c r="DH271" i="20"/>
  <c r="DH252" i="20"/>
  <c r="DH216" i="20"/>
  <c r="DH156" i="20"/>
  <c r="DH4" i="20"/>
  <c r="DH292" i="20"/>
  <c r="DH266" i="20"/>
  <c r="DH235" i="20"/>
  <c r="DH211" i="20"/>
  <c r="DH195" i="20"/>
  <c r="DH181" i="20"/>
  <c r="DH168" i="20"/>
  <c r="DH159" i="20"/>
  <c r="DH72" i="20"/>
  <c r="DH108" i="20"/>
  <c r="DH32" i="20"/>
  <c r="DH22" i="20"/>
  <c r="DH200" i="20"/>
  <c r="DH144" i="20"/>
  <c r="DH285" i="20"/>
  <c r="DH269" i="20"/>
  <c r="DH254" i="20"/>
  <c r="DH226" i="20"/>
  <c r="DH202" i="20"/>
  <c r="DH187" i="20"/>
  <c r="DH172" i="20"/>
  <c r="DH55" i="20"/>
  <c r="DH149" i="20"/>
  <c r="DH147" i="20"/>
  <c r="DH53" i="20"/>
  <c r="DH59" i="20"/>
  <c r="DH38" i="20"/>
  <c r="DH5" i="20"/>
  <c r="DH178" i="20"/>
  <c r="DH16" i="20"/>
  <c r="DH287" i="20"/>
  <c r="DH272" i="20"/>
  <c r="DH253" i="20"/>
  <c r="DH229" i="20"/>
  <c r="DH209" i="20"/>
  <c r="DH186" i="20"/>
  <c r="DH169" i="20"/>
  <c r="DH62" i="20"/>
  <c r="DH78" i="20"/>
  <c r="DH68" i="20"/>
  <c r="DH61" i="20"/>
  <c r="DH20" i="20"/>
  <c r="DH220" i="20"/>
  <c r="DH48" i="20"/>
  <c r="DH44" i="20"/>
  <c r="DH82" i="20"/>
  <c r="DH267" i="20"/>
  <c r="DH248" i="20"/>
  <c r="DH196" i="20"/>
  <c r="DH80" i="20"/>
  <c r="DH282" i="20"/>
  <c r="DH259" i="20"/>
  <c r="DH231" i="20"/>
  <c r="DH207" i="20"/>
  <c r="DH192" i="20"/>
  <c r="DH177" i="20"/>
  <c r="DH165" i="20"/>
  <c r="DH155" i="20"/>
  <c r="DH118" i="20"/>
  <c r="DH145" i="20"/>
  <c r="DH136" i="20"/>
  <c r="DH100" i="20"/>
  <c r="DH185" i="20"/>
  <c r="DH121" i="20"/>
  <c r="DH281" i="20"/>
  <c r="DH265" i="20"/>
  <c r="DH250" i="20"/>
  <c r="DH218" i="20"/>
  <c r="DH198" i="20"/>
  <c r="DH183" i="20"/>
  <c r="DH64" i="20"/>
  <c r="DH161" i="20"/>
  <c r="DH138" i="20"/>
  <c r="DH51" i="20"/>
  <c r="DH74" i="20"/>
  <c r="DH135" i="20"/>
  <c r="DH11" i="20"/>
  <c r="DH212" i="20"/>
  <c r="DH148" i="20"/>
  <c r="DH26" i="20"/>
  <c r="DH284" i="20"/>
  <c r="DH264" i="20"/>
  <c r="DH245" i="20"/>
  <c r="DH225" i="20"/>
  <c r="DH205" i="20"/>
  <c r="DH182" i="20"/>
  <c r="DH43" i="20"/>
  <c r="DH157" i="20"/>
  <c r="DH65" i="20"/>
  <c r="DH34" i="20"/>
  <c r="DH77" i="20"/>
  <c r="DH6" i="20"/>
  <c r="DH208" i="20"/>
  <c r="DH160" i="20"/>
  <c r="DH41" i="20"/>
  <c r="DH283" i="20"/>
  <c r="DH263" i="20"/>
  <c r="DH240" i="20"/>
  <c r="DH174" i="20"/>
  <c r="DH85" i="20"/>
  <c r="DH274" i="20"/>
  <c r="DH255" i="20"/>
  <c r="DH223" i="20"/>
  <c r="DH203" i="20"/>
  <c r="DH188" i="20"/>
  <c r="DH173" i="20"/>
  <c r="DH164" i="20"/>
  <c r="DH152" i="20"/>
  <c r="DH60" i="20"/>
  <c r="DH42" i="20"/>
  <c r="DH18" i="20"/>
  <c r="DH19" i="20"/>
  <c r="DH166" i="20"/>
  <c r="DH33" i="20"/>
  <c r="DH277" i="20"/>
  <c r="DH261" i="20"/>
  <c r="DH246" i="20"/>
  <c r="DH214" i="20"/>
  <c r="DH194" i="20"/>
  <c r="DH180" i="20"/>
  <c r="DH167" i="20"/>
  <c r="DH158" i="20"/>
  <c r="DH86" i="20"/>
  <c r="DH104" i="20"/>
  <c r="DH9" i="20"/>
  <c r="DH35" i="20"/>
  <c r="DH36" i="20"/>
  <c r="DH204" i="20"/>
  <c r="DH52" i="20"/>
  <c r="DH69" i="20"/>
  <c r="DH280" i="20"/>
  <c r="DH260" i="20"/>
  <c r="DH241" i="20"/>
  <c r="DH221" i="20"/>
  <c r="DH197" i="20"/>
  <c r="DH175" i="20"/>
  <c r="DH45" i="20"/>
  <c r="DH154" i="20"/>
  <c r="DH81" i="20"/>
  <c r="DH15" i="20"/>
  <c r="DH21" i="20"/>
  <c r="DH3" i="20"/>
  <c r="DH193" i="20"/>
  <c r="DH153" i="20"/>
  <c r="DH12" i="20"/>
  <c r="DH279" i="20"/>
  <c r="DH256" i="20"/>
  <c r="DH224" i="20"/>
  <c r="DH139" i="20"/>
  <c r="DH23" i="20"/>
  <c r="BK39" i="20"/>
  <c r="BK28" i="20"/>
  <c r="CA39" i="20"/>
  <c r="CA28" i="20"/>
  <c r="CB39" i="20"/>
  <c r="CB28" i="20"/>
  <c r="CM39" i="20"/>
  <c r="CM28" i="20"/>
  <c r="BW39" i="20"/>
  <c r="BW28" i="20"/>
  <c r="BE39" i="20"/>
  <c r="BE28" i="20"/>
  <c r="BQ39" i="20"/>
  <c r="BQ28" i="20"/>
  <c r="BX39" i="20"/>
  <c r="BX28" i="20"/>
  <c r="BR39" i="20"/>
  <c r="BR28" i="20"/>
  <c r="BJ39" i="20"/>
  <c r="BJ28" i="20"/>
  <c r="BO39" i="20"/>
  <c r="BO28" i="20"/>
  <c r="BU39" i="20"/>
  <c r="BU28" i="20"/>
  <c r="CR39" i="20"/>
  <c r="CR28" i="20"/>
  <c r="CW39" i="20"/>
  <c r="CW28" i="20"/>
  <c r="CZ39" i="20"/>
  <c r="CZ28" i="20"/>
  <c r="DC39" i="20"/>
  <c r="DC28" i="20"/>
  <c r="DD39" i="20"/>
  <c r="DD28" i="20"/>
  <c r="DF39" i="20"/>
  <c r="DF28" i="20"/>
  <c r="CI39" i="20"/>
  <c r="CI28" i="20"/>
  <c r="CE39" i="20"/>
  <c r="CE28" i="20"/>
  <c r="CL39" i="20"/>
  <c r="CL28" i="20"/>
  <c r="BH39" i="20"/>
  <c r="BH28" i="20"/>
  <c r="CU39" i="20"/>
  <c r="CU28" i="20"/>
  <c r="CT39" i="20"/>
  <c r="CT28" i="20"/>
  <c r="DE39" i="20"/>
  <c r="DE28" i="20"/>
  <c r="BT39" i="20"/>
  <c r="BT28" i="20"/>
  <c r="BM39" i="20"/>
  <c r="BM28" i="20"/>
  <c r="CN39" i="20"/>
  <c r="CN28" i="20"/>
  <c r="CF39" i="20"/>
  <c r="CF28" i="20"/>
  <c r="CD39" i="20"/>
  <c r="CD28" i="20"/>
  <c r="BS39" i="20"/>
  <c r="BS28" i="20"/>
  <c r="BP39" i="20"/>
  <c r="BP28" i="20"/>
  <c r="CH39" i="20"/>
  <c r="CH28" i="20"/>
  <c r="BY39" i="20"/>
  <c r="BY28" i="20"/>
  <c r="CQ39" i="20"/>
  <c r="CQ28" i="20"/>
  <c r="CY39" i="20"/>
  <c r="CY28" i="20"/>
  <c r="DB39" i="20"/>
  <c r="DB28" i="20"/>
  <c r="DG39" i="20"/>
  <c r="DG28" i="20"/>
  <c r="BF39" i="20"/>
  <c r="BF28" i="20"/>
  <c r="CO39" i="20"/>
  <c r="CO28" i="20"/>
  <c r="BL39" i="20"/>
  <c r="BL28" i="20"/>
  <c r="BV39" i="20"/>
  <c r="BV28" i="20"/>
  <c r="CG39" i="20"/>
  <c r="CG28" i="20"/>
  <c r="CC39" i="20"/>
  <c r="CC28" i="20"/>
  <c r="BN39" i="20"/>
  <c r="BN28" i="20"/>
  <c r="BG39" i="20"/>
  <c r="BG28" i="20"/>
  <c r="BZ39" i="20"/>
  <c r="BZ28" i="20"/>
  <c r="BI39" i="20"/>
  <c r="BI28" i="20"/>
  <c r="CP39" i="20"/>
  <c r="CP28" i="20"/>
  <c r="CV39" i="20"/>
  <c r="CV28" i="20"/>
  <c r="CX39" i="20"/>
  <c r="CX28" i="20"/>
  <c r="DA39" i="20"/>
  <c r="DA28" i="20"/>
  <c r="CL227" i="18"/>
  <c r="DG69" i="20"/>
  <c r="DG280" i="20"/>
  <c r="DG260" i="20"/>
  <c r="DG241" i="20"/>
  <c r="DG221" i="20"/>
  <c r="DG197" i="20"/>
  <c r="DG175" i="20"/>
  <c r="DG45" i="20"/>
  <c r="DG154" i="20"/>
  <c r="DG98" i="20"/>
  <c r="DG70" i="20"/>
  <c r="DG3" i="20"/>
  <c r="DG279" i="20"/>
  <c r="DG142" i="20"/>
  <c r="DG240" i="20"/>
  <c r="DG220" i="20"/>
  <c r="DG204" i="20"/>
  <c r="DG189" i="20"/>
  <c r="DG87" i="20"/>
  <c r="DG139" i="20"/>
  <c r="DG80" i="20"/>
  <c r="DG148" i="20"/>
  <c r="DG67" i="20"/>
  <c r="DG56" i="20"/>
  <c r="DG16" i="20"/>
  <c r="DG33" i="20"/>
  <c r="DG4" i="20"/>
  <c r="DG270" i="20"/>
  <c r="DG251" i="20"/>
  <c r="DG215" i="20"/>
  <c r="DG199" i="20"/>
  <c r="DG184" i="20"/>
  <c r="DG170" i="20"/>
  <c r="DG162" i="20"/>
  <c r="DG84" i="20"/>
  <c r="DG60" i="20"/>
  <c r="DG42" i="20"/>
  <c r="DG14" i="20"/>
  <c r="DG111" i="20"/>
  <c r="DG31" i="20"/>
  <c r="DG19" i="20"/>
  <c r="DG61" i="20"/>
  <c r="DG131" i="20"/>
  <c r="DG273" i="20"/>
  <c r="DG258" i="20"/>
  <c r="DG234" i="20"/>
  <c r="DG210" i="20"/>
  <c r="DG191" i="20"/>
  <c r="DG176" i="20"/>
  <c r="DG49" i="20"/>
  <c r="DG63" i="20"/>
  <c r="DG138" i="20"/>
  <c r="DG147" i="20"/>
  <c r="DG53" i="20"/>
  <c r="DG66" i="20"/>
  <c r="DG35" i="20"/>
  <c r="DG36" i="20"/>
  <c r="DG58" i="20"/>
  <c r="DG95" i="20"/>
  <c r="DG291" i="20"/>
  <c r="DG276" i="20"/>
  <c r="DG257" i="20"/>
  <c r="DG233" i="20"/>
  <c r="DG217" i="20"/>
  <c r="DG132" i="20"/>
  <c r="DG171" i="20"/>
  <c r="DG163" i="20"/>
  <c r="DG150" i="20"/>
  <c r="DG65" i="20"/>
  <c r="DG15" i="20"/>
  <c r="DG46" i="20"/>
  <c r="DG271" i="20"/>
  <c r="DG256" i="20"/>
  <c r="DG232" i="20"/>
  <c r="DG216" i="20"/>
  <c r="DG200" i="20"/>
  <c r="DG185" i="20"/>
  <c r="DG134" i="20"/>
  <c r="DG160" i="20"/>
  <c r="DG71" i="20"/>
  <c r="DG102" i="20"/>
  <c r="DG37" i="20"/>
  <c r="DG110" i="20"/>
  <c r="DG85" i="20"/>
  <c r="DG41" i="20"/>
  <c r="DG292" i="20"/>
  <c r="DG266" i="20"/>
  <c r="DG235" i="20"/>
  <c r="DG211" i="20"/>
  <c r="DG195" i="20"/>
  <c r="DG181" i="20"/>
  <c r="DG168" i="20"/>
  <c r="DG159" i="20"/>
  <c r="DG72" i="20"/>
  <c r="DG105" i="20"/>
  <c r="DG25" i="20"/>
  <c r="DG54" i="20"/>
  <c r="DG32" i="20"/>
  <c r="DG22" i="20"/>
  <c r="DG89" i="20"/>
  <c r="DG77" i="20"/>
  <c r="DG285" i="20"/>
  <c r="DG269" i="20"/>
  <c r="DG254" i="20"/>
  <c r="DG226" i="20"/>
  <c r="DG202" i="20"/>
  <c r="DG187" i="20"/>
  <c r="DG172" i="20"/>
  <c r="DG55" i="20"/>
  <c r="DG151" i="20"/>
  <c r="DG86" i="20"/>
  <c r="DG51" i="20"/>
  <c r="DG91" i="20"/>
  <c r="DG50" i="20"/>
  <c r="DG130" i="20"/>
  <c r="DG6" i="20"/>
  <c r="DG13" i="20"/>
  <c r="DG40" i="20"/>
  <c r="DG287" i="20"/>
  <c r="DG272" i="20"/>
  <c r="DG253" i="20"/>
  <c r="DG229" i="20"/>
  <c r="DG209" i="20"/>
  <c r="DG186" i="20"/>
  <c r="DG169" i="20"/>
  <c r="DG62" i="20"/>
  <c r="DG78" i="20"/>
  <c r="DG81" i="20"/>
  <c r="DG21" i="20"/>
  <c r="DG82" i="20"/>
  <c r="DG267" i="20"/>
  <c r="DG252" i="20"/>
  <c r="DG228" i="20"/>
  <c r="DG212" i="20"/>
  <c r="DG196" i="20"/>
  <c r="DG178" i="20"/>
  <c r="DG166" i="20"/>
  <c r="DG156" i="20"/>
  <c r="DG137" i="20"/>
  <c r="DG75" i="20"/>
  <c r="DG10" i="20"/>
  <c r="DG17" i="20"/>
  <c r="DG44" i="20"/>
  <c r="DG12" i="20"/>
  <c r="DG282" i="20"/>
  <c r="DG259" i="20"/>
  <c r="DG231" i="20"/>
  <c r="DG207" i="20"/>
  <c r="DG192" i="20"/>
  <c r="DG177" i="20"/>
  <c r="DG165" i="20"/>
  <c r="DG155" i="20"/>
  <c r="DG118" i="20"/>
  <c r="DG108" i="20"/>
  <c r="DG30" i="20"/>
  <c r="DG27" i="20"/>
  <c r="DG136" i="20"/>
  <c r="DG100" i="20"/>
  <c r="DG57" i="20"/>
  <c r="DG126" i="20"/>
  <c r="DG281" i="20"/>
  <c r="DG265" i="20"/>
  <c r="DG250" i="20"/>
  <c r="DG218" i="20"/>
  <c r="DG198" i="20"/>
  <c r="DG183" i="20"/>
  <c r="DG64" i="20"/>
  <c r="DG161" i="20"/>
  <c r="DG149" i="20"/>
  <c r="DG99" i="20"/>
  <c r="DG104" i="20"/>
  <c r="DG74" i="20"/>
  <c r="DG59" i="20"/>
  <c r="DG38" i="20"/>
  <c r="DG5" i="20"/>
  <c r="DG24" i="20"/>
  <c r="DG284" i="20"/>
  <c r="DG264" i="20"/>
  <c r="DG245" i="20"/>
  <c r="DG225" i="20"/>
  <c r="DG205" i="20"/>
  <c r="DG182" i="20"/>
  <c r="DG43" i="20"/>
  <c r="DG157" i="20"/>
  <c r="DG79" i="20"/>
  <c r="DG68" i="20"/>
  <c r="DG20" i="20"/>
  <c r="DG283" i="20"/>
  <c r="DG263" i="20"/>
  <c r="DG248" i="20"/>
  <c r="DG224" i="20"/>
  <c r="DG208" i="20"/>
  <c r="DG193" i="20"/>
  <c r="DG174" i="20"/>
  <c r="DG48" i="20"/>
  <c r="DG153" i="20"/>
  <c r="DG143" i="20"/>
  <c r="DG52" i="20"/>
  <c r="DG144" i="20"/>
  <c r="DG121" i="20"/>
  <c r="DG23" i="20"/>
  <c r="DG26" i="20"/>
  <c r="DG274" i="20"/>
  <c r="DG255" i="20"/>
  <c r="DG223" i="20"/>
  <c r="DG203" i="20"/>
  <c r="DG188" i="20"/>
  <c r="DG173" i="20"/>
  <c r="DG164" i="20"/>
  <c r="DG152" i="20"/>
  <c r="DG76" i="20"/>
  <c r="DG145" i="20"/>
  <c r="DG83" i="20"/>
  <c r="DG7" i="20"/>
  <c r="DG18" i="20"/>
  <c r="DG29" i="20"/>
  <c r="DG34" i="20"/>
  <c r="DG8" i="20"/>
  <c r="DG277" i="20"/>
  <c r="DG261" i="20"/>
  <c r="DG246" i="20"/>
  <c r="DG214" i="20"/>
  <c r="DG194" i="20"/>
  <c r="DG180" i="20"/>
  <c r="DG167" i="20"/>
  <c r="DG158" i="20"/>
  <c r="DG133" i="20"/>
  <c r="DG96" i="20"/>
  <c r="DG47" i="20"/>
  <c r="DG9" i="20"/>
  <c r="DG135" i="20"/>
  <c r="DG11" i="20"/>
  <c r="DG146" i="20"/>
  <c r="DG97" i="20"/>
  <c r="DF5" i="20"/>
  <c r="DF69" i="20"/>
  <c r="DF246" i="20"/>
  <c r="DF161" i="20"/>
  <c r="DF74" i="20"/>
  <c r="DF281" i="20"/>
  <c r="DF198" i="20"/>
  <c r="DF133" i="20"/>
  <c r="DF135" i="20"/>
  <c r="DF50" i="20"/>
  <c r="DF218" i="20"/>
  <c r="DF49" i="20"/>
  <c r="DF53" i="20"/>
  <c r="DF172" i="20"/>
  <c r="DF258" i="20"/>
  <c r="DF191" i="20"/>
  <c r="DF22" i="20"/>
  <c r="DF32" i="20"/>
  <c r="DF54" i="20"/>
  <c r="DF25" i="20"/>
  <c r="DF105" i="20"/>
  <c r="DF72" i="20"/>
  <c r="DF159" i="20"/>
  <c r="DF168" i="20"/>
  <c r="DF181" i="20"/>
  <c r="DF195" i="20"/>
  <c r="DF211" i="20"/>
  <c r="DF235" i="20"/>
  <c r="DF266" i="20"/>
  <c r="DF292" i="20"/>
  <c r="DF12" i="20"/>
  <c r="DF44" i="20"/>
  <c r="DF17" i="20"/>
  <c r="DF10" i="20"/>
  <c r="DF75" i="20"/>
  <c r="DF137" i="20"/>
  <c r="DF156" i="20"/>
  <c r="DF166" i="20"/>
  <c r="DF178" i="20"/>
  <c r="DF196" i="20"/>
  <c r="DF212" i="20"/>
  <c r="DF228" i="20"/>
  <c r="DF252" i="20"/>
  <c r="DF267" i="20"/>
  <c r="DF82" i="20"/>
  <c r="DF20" i="20"/>
  <c r="DF61" i="20"/>
  <c r="DF95" i="20"/>
  <c r="DF13" i="20"/>
  <c r="DF146" i="20"/>
  <c r="DF98" i="20"/>
  <c r="DF154" i="20"/>
  <c r="DF45" i="20"/>
  <c r="DF175" i="20"/>
  <c r="DF197" i="20"/>
  <c r="DF221" i="20"/>
  <c r="DF241" i="20"/>
  <c r="DF260" i="20"/>
  <c r="DF280" i="20"/>
  <c r="DF185" i="20"/>
  <c r="DF216" i="20"/>
  <c r="DF271" i="20"/>
  <c r="DF126" i="20"/>
  <c r="DF97" i="20"/>
  <c r="DF70" i="20"/>
  <c r="DF79" i="20"/>
  <c r="DF157" i="20"/>
  <c r="DF43" i="20"/>
  <c r="DF205" i="20"/>
  <c r="DF245" i="20"/>
  <c r="DF285" i="20"/>
  <c r="DF234" i="20"/>
  <c r="DF149" i="20"/>
  <c r="DF59" i="20"/>
  <c r="DF273" i="20"/>
  <c r="DF187" i="20"/>
  <c r="DF96" i="20"/>
  <c r="DF11" i="20"/>
  <c r="DF130" i="20"/>
  <c r="DF194" i="20"/>
  <c r="DF63" i="20"/>
  <c r="DF66" i="20"/>
  <c r="DF86" i="20"/>
  <c r="DF226" i="20"/>
  <c r="DF55" i="20"/>
  <c r="DF31" i="20"/>
  <c r="DF111" i="20"/>
  <c r="DF14" i="20"/>
  <c r="DF42" i="20"/>
  <c r="DF60" i="20"/>
  <c r="DF84" i="20"/>
  <c r="DF162" i="20"/>
  <c r="DF170" i="20"/>
  <c r="DF184" i="20"/>
  <c r="DF199" i="20"/>
  <c r="DF215" i="20"/>
  <c r="DF251" i="20"/>
  <c r="DF270" i="20"/>
  <c r="DF41" i="20"/>
  <c r="DF85" i="20"/>
  <c r="DF110" i="20"/>
  <c r="DF37" i="20"/>
  <c r="DF102" i="20"/>
  <c r="DF71" i="20"/>
  <c r="DF200" i="20"/>
  <c r="DF256" i="20"/>
  <c r="DF40" i="20"/>
  <c r="DF182" i="20"/>
  <c r="DF225" i="20"/>
  <c r="DF284" i="20"/>
  <c r="DF265" i="20"/>
  <c r="DF180" i="20"/>
  <c r="DF99" i="20"/>
  <c r="DF38" i="20"/>
  <c r="DF250" i="20"/>
  <c r="DF167" i="20"/>
  <c r="DF47" i="20"/>
  <c r="DF151" i="20"/>
  <c r="DF269" i="20"/>
  <c r="DF183" i="20"/>
  <c r="DF138" i="20"/>
  <c r="DF35" i="20"/>
  <c r="DF131" i="20"/>
  <c r="DF214" i="20"/>
  <c r="DF19" i="20"/>
  <c r="DF18" i="20"/>
  <c r="DF7" i="20"/>
  <c r="DF83" i="20"/>
  <c r="DF145" i="20"/>
  <c r="DF76" i="20"/>
  <c r="DF152" i="20"/>
  <c r="DF164" i="20"/>
  <c r="DF173" i="20"/>
  <c r="DF188" i="20"/>
  <c r="DF203" i="20"/>
  <c r="DF223" i="20"/>
  <c r="DF255" i="20"/>
  <c r="DF274" i="20"/>
  <c r="DF8" i="20"/>
  <c r="DF33" i="20"/>
  <c r="DF16" i="20"/>
  <c r="DF56" i="20"/>
  <c r="DF67" i="20"/>
  <c r="DF148" i="20"/>
  <c r="DF80" i="20"/>
  <c r="DF139" i="20"/>
  <c r="DF87" i="20"/>
  <c r="DF189" i="20"/>
  <c r="DF204" i="20"/>
  <c r="DF220" i="20"/>
  <c r="DF240" i="20"/>
  <c r="DF142" i="20"/>
  <c r="DF279" i="20"/>
  <c r="DF3" i="20"/>
  <c r="DF21" i="20"/>
  <c r="DF15" i="20"/>
  <c r="DF57" i="20"/>
  <c r="DF58" i="20"/>
  <c r="DF81" i="20"/>
  <c r="DF78" i="20"/>
  <c r="DF62" i="20"/>
  <c r="DF169" i="20"/>
  <c r="DF186" i="20"/>
  <c r="DF209" i="20"/>
  <c r="DF229" i="20"/>
  <c r="DF253" i="20"/>
  <c r="DF272" i="20"/>
  <c r="DF287" i="20"/>
  <c r="DF254" i="20"/>
  <c r="DF64" i="20"/>
  <c r="DF104" i="20"/>
  <c r="DF91" i="20"/>
  <c r="DF210" i="20"/>
  <c r="DF158" i="20"/>
  <c r="DF9" i="20"/>
  <c r="DF51" i="20"/>
  <c r="DF261" i="20"/>
  <c r="DF176" i="20"/>
  <c r="DF147" i="20"/>
  <c r="DF36" i="20"/>
  <c r="DF277" i="20"/>
  <c r="DF202" i="20"/>
  <c r="DF100" i="20"/>
  <c r="DF136" i="20"/>
  <c r="DF27" i="20"/>
  <c r="DF30" i="20"/>
  <c r="DF108" i="20"/>
  <c r="DF118" i="20"/>
  <c r="DF155" i="20"/>
  <c r="DF165" i="20"/>
  <c r="DF177" i="20"/>
  <c r="DF192" i="20"/>
  <c r="DF207" i="20"/>
  <c r="DF231" i="20"/>
  <c r="DF259" i="20"/>
  <c r="DF282" i="20"/>
  <c r="DF26" i="20"/>
  <c r="DF23" i="20"/>
  <c r="DF121" i="20"/>
  <c r="DF144" i="20"/>
  <c r="DF52" i="20"/>
  <c r="DF143" i="20"/>
  <c r="DF153" i="20"/>
  <c r="DF48" i="20"/>
  <c r="DF174" i="20"/>
  <c r="DF193" i="20"/>
  <c r="DF208" i="20"/>
  <c r="DF224" i="20"/>
  <c r="DF248" i="20"/>
  <c r="DF263" i="20"/>
  <c r="DF283" i="20"/>
  <c r="DF29" i="20"/>
  <c r="DF77" i="20"/>
  <c r="DF34" i="20"/>
  <c r="DF24" i="20"/>
  <c r="DF68" i="20"/>
  <c r="DF65" i="20"/>
  <c r="DF150" i="20"/>
  <c r="DF163" i="20"/>
  <c r="DF171" i="20"/>
  <c r="DF132" i="20"/>
  <c r="DF217" i="20"/>
  <c r="DF233" i="20"/>
  <c r="DF257" i="20"/>
  <c r="DF276" i="20"/>
  <c r="DF291" i="20"/>
  <c r="DF160" i="20"/>
  <c r="DF134" i="20"/>
  <c r="DF232" i="20"/>
  <c r="DF46" i="20"/>
  <c r="DF89" i="20"/>
  <c r="DF264" i="20"/>
  <c r="DF6" i="20"/>
  <c r="DF4" i="20"/>
  <c r="DE69" i="20"/>
  <c r="DE280" i="20"/>
  <c r="DE260" i="20"/>
  <c r="DE241" i="20"/>
  <c r="DE221" i="20"/>
  <c r="DE197" i="20"/>
  <c r="DE175" i="20"/>
  <c r="DE45" i="20"/>
  <c r="DE154" i="20"/>
  <c r="DE98" i="20"/>
  <c r="DE146" i="20"/>
  <c r="DE13" i="20"/>
  <c r="DE95" i="20"/>
  <c r="DE61" i="20"/>
  <c r="DE20" i="20"/>
  <c r="DE198" i="20"/>
  <c r="DE167" i="20"/>
  <c r="DE133" i="20"/>
  <c r="DE74" i="20"/>
  <c r="DE283" i="20"/>
  <c r="DE263" i="20"/>
  <c r="DE248" i="20"/>
  <c r="DE224" i="20"/>
  <c r="DE208" i="20"/>
  <c r="DE193" i="20"/>
  <c r="DE174" i="20"/>
  <c r="DE48" i="20"/>
  <c r="DE153" i="20"/>
  <c r="DE143" i="20"/>
  <c r="DE52" i="20"/>
  <c r="DE144" i="20"/>
  <c r="DE121" i="20"/>
  <c r="DE23" i="20"/>
  <c r="DE29" i="20"/>
  <c r="DE55" i="20"/>
  <c r="DE9" i="20"/>
  <c r="DE292" i="20"/>
  <c r="DE266" i="20"/>
  <c r="DE235" i="20"/>
  <c r="DE211" i="20"/>
  <c r="DE195" i="20"/>
  <c r="DE181" i="20"/>
  <c r="DE168" i="20"/>
  <c r="DE159" i="20"/>
  <c r="DE72" i="20"/>
  <c r="DE105" i="20"/>
  <c r="DE25" i="20"/>
  <c r="DE54" i="20"/>
  <c r="DE32" i="20"/>
  <c r="DE22" i="20"/>
  <c r="DE265" i="20"/>
  <c r="DE194" i="20"/>
  <c r="DE138" i="20"/>
  <c r="DE35" i="20"/>
  <c r="DE285" i="20"/>
  <c r="DE269" i="20"/>
  <c r="DE214" i="20"/>
  <c r="DE64" i="20"/>
  <c r="DE130" i="20"/>
  <c r="DE291" i="20"/>
  <c r="DE276" i="20"/>
  <c r="DE257" i="20"/>
  <c r="DE233" i="20"/>
  <c r="DE217" i="20"/>
  <c r="DE132" i="20"/>
  <c r="DE171" i="20"/>
  <c r="DE163" i="20"/>
  <c r="DE150" i="20"/>
  <c r="DE65" i="20"/>
  <c r="DE68" i="20"/>
  <c r="DE24" i="20"/>
  <c r="DE34" i="20"/>
  <c r="DE77" i="20"/>
  <c r="DE19" i="20"/>
  <c r="DE191" i="20"/>
  <c r="DE161" i="20"/>
  <c r="DE96" i="20"/>
  <c r="DE66" i="20"/>
  <c r="DE279" i="20"/>
  <c r="DE142" i="20"/>
  <c r="DE240" i="20"/>
  <c r="DE220" i="20"/>
  <c r="DE204" i="20"/>
  <c r="DE189" i="20"/>
  <c r="DE87" i="20"/>
  <c r="DE139" i="20"/>
  <c r="DE80" i="20"/>
  <c r="DE148" i="20"/>
  <c r="DE67" i="20"/>
  <c r="DE56" i="20"/>
  <c r="DE16" i="20"/>
  <c r="DE33" i="20"/>
  <c r="DE6" i="20"/>
  <c r="DE86" i="20"/>
  <c r="DE135" i="20"/>
  <c r="DE282" i="20"/>
  <c r="DE259" i="20"/>
  <c r="DE231" i="20"/>
  <c r="DE207" i="20"/>
  <c r="DE192" i="20"/>
  <c r="DE177" i="20"/>
  <c r="DE165" i="20"/>
  <c r="DE155" i="20"/>
  <c r="DE118" i="20"/>
  <c r="DE108" i="20"/>
  <c r="DE30" i="20"/>
  <c r="DE27" i="20"/>
  <c r="DE136" i="20"/>
  <c r="DE100" i="20"/>
  <c r="DE254" i="20"/>
  <c r="DE172" i="20"/>
  <c r="DE104" i="20"/>
  <c r="DE38" i="20"/>
  <c r="DE281" i="20"/>
  <c r="DE261" i="20"/>
  <c r="DE202" i="20"/>
  <c r="DE149" i="20"/>
  <c r="DE36" i="20"/>
  <c r="DE287" i="20"/>
  <c r="DE272" i="20"/>
  <c r="DE253" i="20"/>
  <c r="DE229" i="20"/>
  <c r="DE209" i="20"/>
  <c r="DE186" i="20"/>
  <c r="DE169" i="20"/>
  <c r="DE62" i="20"/>
  <c r="DE78" i="20"/>
  <c r="DE81" i="20"/>
  <c r="DE58" i="20"/>
  <c r="DE57" i="20"/>
  <c r="DE15" i="20"/>
  <c r="DE21" i="20"/>
  <c r="DE3" i="20"/>
  <c r="DE183" i="20"/>
  <c r="DE158" i="20"/>
  <c r="DE51" i="20"/>
  <c r="DE46" i="20"/>
  <c r="DE271" i="20"/>
  <c r="DE256" i="20"/>
  <c r="DE232" i="20"/>
  <c r="DE216" i="20"/>
  <c r="DE200" i="20"/>
  <c r="DE185" i="20"/>
  <c r="DE134" i="20"/>
  <c r="DE160" i="20"/>
  <c r="DE71" i="20"/>
  <c r="DE102" i="20"/>
  <c r="DE37" i="20"/>
  <c r="DE110" i="20"/>
  <c r="DE85" i="20"/>
  <c r="DE41" i="20"/>
  <c r="DE226" i="20"/>
  <c r="DE147" i="20"/>
  <c r="DE11" i="20"/>
  <c r="DE274" i="20"/>
  <c r="DE255" i="20"/>
  <c r="DE223" i="20"/>
  <c r="DE203" i="20"/>
  <c r="DE188" i="20"/>
  <c r="DE173" i="20"/>
  <c r="DE164" i="20"/>
  <c r="DE152" i="20"/>
  <c r="DE76" i="20"/>
  <c r="DE145" i="20"/>
  <c r="DE83" i="20"/>
  <c r="DE7" i="20"/>
  <c r="DE18" i="20"/>
  <c r="DE26" i="20"/>
  <c r="DE246" i="20"/>
  <c r="DE49" i="20"/>
  <c r="DE50" i="20"/>
  <c r="DE8" i="20"/>
  <c r="DE277" i="20"/>
  <c r="DE258" i="20"/>
  <c r="DE187" i="20"/>
  <c r="DE99" i="20"/>
  <c r="DE284" i="20"/>
  <c r="DE264" i="20"/>
  <c r="DE245" i="20"/>
  <c r="DE225" i="20"/>
  <c r="DE205" i="20"/>
  <c r="DE182" i="20"/>
  <c r="DE43" i="20"/>
  <c r="DE157" i="20"/>
  <c r="DE79" i="20"/>
  <c r="DE89" i="20"/>
  <c r="DE70" i="20"/>
  <c r="DE97" i="20"/>
  <c r="DE40" i="20"/>
  <c r="DE126" i="20"/>
  <c r="DE234" i="20"/>
  <c r="DE176" i="20"/>
  <c r="DE63" i="20"/>
  <c r="DE47" i="20"/>
  <c r="DE82" i="20"/>
  <c r="DE267" i="20"/>
  <c r="DE252" i="20"/>
  <c r="DE228" i="20"/>
  <c r="DE212" i="20"/>
  <c r="DE196" i="20"/>
  <c r="DE178" i="20"/>
  <c r="DE166" i="20"/>
  <c r="DE156" i="20"/>
  <c r="DE137" i="20"/>
  <c r="DE75" i="20"/>
  <c r="DE10" i="20"/>
  <c r="DE17" i="20"/>
  <c r="DE44" i="20"/>
  <c r="DE12" i="20"/>
  <c r="DE210" i="20"/>
  <c r="DE91" i="20"/>
  <c r="DE5" i="20"/>
  <c r="DE270" i="20"/>
  <c r="DE251" i="20"/>
  <c r="DE215" i="20"/>
  <c r="DE199" i="20"/>
  <c r="DE184" i="20"/>
  <c r="DE170" i="20"/>
  <c r="DE162" i="20"/>
  <c r="DE84" i="20"/>
  <c r="DE60" i="20"/>
  <c r="DE42" i="20"/>
  <c r="DE14" i="20"/>
  <c r="DE111" i="20"/>
  <c r="DE31" i="20"/>
  <c r="DE4" i="20"/>
  <c r="DE218" i="20"/>
  <c r="DE151" i="20"/>
  <c r="DE59" i="20"/>
  <c r="DE131" i="20"/>
  <c r="DE273" i="20"/>
  <c r="DE250" i="20"/>
  <c r="DE180" i="20"/>
  <c r="DE53" i="20"/>
  <c r="GU5" i="19"/>
  <c r="GU7" i="19" s="1"/>
  <c r="GU11" i="19" s="1"/>
  <c r="GL5" i="19"/>
  <c r="GL7" i="19" s="1"/>
  <c r="GL11" i="19" s="1"/>
  <c r="BJ37" i="21" s="1"/>
  <c r="GI5" i="19"/>
  <c r="GI7" i="19" s="1"/>
  <c r="GI11" i="19" s="1"/>
  <c r="BI37" i="21" s="1"/>
  <c r="GF7" i="19"/>
  <c r="GF11" i="19" s="1"/>
  <c r="BH37" i="21" s="1"/>
  <c r="J56" i="25"/>
  <c r="J44" i="25"/>
  <c r="J19" i="25"/>
  <c r="J35" i="25"/>
  <c r="J7" i="25"/>
  <c r="J23" i="25"/>
  <c r="J39" i="25"/>
  <c r="J34" i="25"/>
  <c r="J48" i="25"/>
  <c r="J32" i="25"/>
  <c r="J33" i="25"/>
  <c r="J55" i="25"/>
  <c r="J13" i="25"/>
  <c r="J28" i="25"/>
  <c r="J22" i="25"/>
  <c r="J24" i="25"/>
  <c r="J31" i="25"/>
  <c r="J52" i="25"/>
  <c r="J10" i="25"/>
  <c r="J11" i="25"/>
  <c r="J29" i="25"/>
  <c r="J36" i="25"/>
  <c r="J4" i="25"/>
  <c r="J26" i="25"/>
  <c r="J27" i="25"/>
  <c r="J12" i="25"/>
  <c r="J14" i="25"/>
  <c r="J42" i="25"/>
  <c r="J6" i="25"/>
  <c r="J8" i="25"/>
  <c r="FB42" i="19" s="1"/>
  <c r="J40" i="25"/>
  <c r="J20" i="25"/>
  <c r="FN29" i="19" s="1"/>
  <c r="J15" i="25"/>
  <c r="J53" i="25"/>
  <c r="FN34" i="19" s="1"/>
  <c r="J54" i="25"/>
  <c r="J43" i="25"/>
  <c r="FN32" i="19" s="1"/>
  <c r="J9" i="25"/>
  <c r="J47" i="25"/>
  <c r="J45" i="25"/>
  <c r="J51" i="25"/>
  <c r="FN14" i="19" s="1"/>
  <c r="J30" i="25"/>
  <c r="J17" i="25"/>
  <c r="J50" i="25"/>
  <c r="FN30" i="19" s="1"/>
  <c r="J46" i="25"/>
  <c r="J41" i="25"/>
  <c r="FN15" i="19" s="1"/>
  <c r="J49" i="25"/>
  <c r="J25" i="25"/>
  <c r="J37" i="25"/>
  <c r="FE32" i="19" s="1"/>
  <c r="J21" i="25"/>
  <c r="FN27" i="19" s="1"/>
  <c r="J16" i="25"/>
  <c r="FN18" i="19" s="1"/>
  <c r="J38" i="25"/>
  <c r="FB38" i="19" s="1"/>
  <c r="H58" i="25"/>
  <c r="JO34" i="19"/>
  <c r="GR5" i="19"/>
  <c r="GR7" i="19" s="1"/>
  <c r="GR11" i="19" s="1"/>
  <c r="BL37" i="21" s="1"/>
  <c r="DD69" i="20"/>
  <c r="DD277" i="20"/>
  <c r="DD261" i="20"/>
  <c r="DD246" i="20"/>
  <c r="DD214" i="20"/>
  <c r="DD194" i="20"/>
  <c r="DD180" i="20"/>
  <c r="DD167" i="20"/>
  <c r="DD159" i="20"/>
  <c r="DD149" i="20"/>
  <c r="DD99" i="20"/>
  <c r="DD67" i="20"/>
  <c r="DD57" i="20"/>
  <c r="DD40" i="20"/>
  <c r="DD126" i="20"/>
  <c r="DD89" i="20"/>
  <c r="DD280" i="20"/>
  <c r="DD260" i="20"/>
  <c r="DD241" i="20"/>
  <c r="DD221" i="20"/>
  <c r="DD197" i="20"/>
  <c r="DD175" i="20"/>
  <c r="DD45" i="20"/>
  <c r="DD63" i="20"/>
  <c r="DD79" i="20"/>
  <c r="DD75" i="20"/>
  <c r="DD47" i="20"/>
  <c r="DD95" i="20"/>
  <c r="DD23" i="20"/>
  <c r="DD29" i="20"/>
  <c r="DD283" i="20"/>
  <c r="DD263" i="20"/>
  <c r="DD248" i="20"/>
  <c r="DD224" i="20"/>
  <c r="DD208" i="20"/>
  <c r="DD193" i="20"/>
  <c r="DD174" i="20"/>
  <c r="DD48" i="20"/>
  <c r="DD154" i="20"/>
  <c r="DD137" i="20"/>
  <c r="DD24" i="20"/>
  <c r="DD70" i="20"/>
  <c r="DD121" i="20"/>
  <c r="DD18" i="20"/>
  <c r="DD26" i="20"/>
  <c r="DD274" i="20"/>
  <c r="DD255" i="20"/>
  <c r="DD223" i="20"/>
  <c r="DD203" i="20"/>
  <c r="DD188" i="20"/>
  <c r="DD173" i="20"/>
  <c r="DD164" i="20"/>
  <c r="DD153" i="20"/>
  <c r="DD118" i="20"/>
  <c r="DD30" i="20"/>
  <c r="DD9" i="20"/>
  <c r="DD50" i="20"/>
  <c r="DD130" i="20"/>
  <c r="DD8" i="20"/>
  <c r="DD131" i="20"/>
  <c r="DD273" i="20"/>
  <c r="DD258" i="20"/>
  <c r="DD234" i="20"/>
  <c r="DD210" i="20"/>
  <c r="DD191" i="20"/>
  <c r="DD176" i="20"/>
  <c r="DD49" i="20"/>
  <c r="DD155" i="20"/>
  <c r="DD133" i="20"/>
  <c r="DD96" i="20"/>
  <c r="DD27" i="20"/>
  <c r="DD66" i="20"/>
  <c r="DD61" i="20"/>
  <c r="DD20" i="20"/>
  <c r="DD291" i="20"/>
  <c r="DD276" i="20"/>
  <c r="DD257" i="20"/>
  <c r="DD233" i="20"/>
  <c r="DD217" i="20"/>
  <c r="DD132" i="20"/>
  <c r="DD171" i="20"/>
  <c r="DD163" i="20"/>
  <c r="DD151" i="20"/>
  <c r="DD98" i="20"/>
  <c r="DD147" i="20"/>
  <c r="DD10" i="20"/>
  <c r="DD16" i="20"/>
  <c r="DD33" i="20"/>
  <c r="DD6" i="20"/>
  <c r="DD279" i="20"/>
  <c r="DD142" i="20"/>
  <c r="DD240" i="20"/>
  <c r="DD220" i="20"/>
  <c r="DD204" i="20"/>
  <c r="DD189" i="20"/>
  <c r="DD87" i="20"/>
  <c r="DD139" i="20"/>
  <c r="DD150" i="20"/>
  <c r="DD143" i="20"/>
  <c r="DD146" i="20"/>
  <c r="DD53" i="20"/>
  <c r="DD111" i="20"/>
  <c r="DD31" i="20"/>
  <c r="DD4" i="20"/>
  <c r="DD270" i="20"/>
  <c r="DD251" i="20"/>
  <c r="DD215" i="20"/>
  <c r="DD199" i="20"/>
  <c r="DD184" i="20"/>
  <c r="DD170" i="20"/>
  <c r="DD162" i="20"/>
  <c r="DD80" i="20"/>
  <c r="DD76" i="20"/>
  <c r="DD52" i="20"/>
  <c r="DD7" i="20"/>
  <c r="DD59" i="20"/>
  <c r="DD38" i="20"/>
  <c r="DD5" i="20"/>
  <c r="DD285" i="20"/>
  <c r="DD269" i="20"/>
  <c r="DD254" i="20"/>
  <c r="DD226" i="20"/>
  <c r="DD202" i="20"/>
  <c r="DD187" i="20"/>
  <c r="DD172" i="20"/>
  <c r="DD55" i="20"/>
  <c r="DD152" i="20"/>
  <c r="DD138" i="20"/>
  <c r="DD108" i="20"/>
  <c r="DD14" i="20"/>
  <c r="DD34" i="20"/>
  <c r="DD77" i="20"/>
  <c r="DD19" i="20"/>
  <c r="DD287" i="20"/>
  <c r="DD272" i="20"/>
  <c r="DD253" i="20"/>
  <c r="DD229" i="20"/>
  <c r="DD209" i="20"/>
  <c r="DD186" i="20"/>
  <c r="DD169" i="20"/>
  <c r="DD62" i="20"/>
  <c r="DD84" i="20"/>
  <c r="DD65" i="20"/>
  <c r="DD51" i="20"/>
  <c r="DD17" i="20"/>
  <c r="DD85" i="20"/>
  <c r="DD41" i="20"/>
  <c r="DD46" i="20"/>
  <c r="DD271" i="20"/>
  <c r="DD256" i="20"/>
  <c r="DD232" i="20"/>
  <c r="DD216" i="20"/>
  <c r="DD200" i="20"/>
  <c r="DD185" i="20"/>
  <c r="DD134" i="20"/>
  <c r="DD83" i="20"/>
  <c r="DD37" i="20"/>
  <c r="DD148" i="20"/>
  <c r="DD68" i="20"/>
  <c r="DD56" i="20"/>
  <c r="DD32" i="20"/>
  <c r="DD22" i="20"/>
  <c r="DD292" i="20"/>
  <c r="DD266" i="20"/>
  <c r="DD235" i="20"/>
  <c r="DD211" i="20"/>
  <c r="DD195" i="20"/>
  <c r="DD181" i="20"/>
  <c r="DD168" i="20"/>
  <c r="DD160" i="20"/>
  <c r="DD25" i="20"/>
  <c r="DD60" i="20"/>
  <c r="DD13" i="20"/>
  <c r="DD74" i="20"/>
  <c r="DD135" i="20"/>
  <c r="DD11" i="20"/>
  <c r="DD281" i="20"/>
  <c r="DD265" i="20"/>
  <c r="DD250" i="20"/>
  <c r="DD218" i="20"/>
  <c r="DD198" i="20"/>
  <c r="DD183" i="20"/>
  <c r="DD64" i="20"/>
  <c r="DD161" i="20"/>
  <c r="DD91" i="20"/>
  <c r="DD86" i="20"/>
  <c r="DD145" i="20"/>
  <c r="DD144" i="20"/>
  <c r="DD15" i="20"/>
  <c r="DD21" i="20"/>
  <c r="DD3" i="20"/>
  <c r="DD284" i="20"/>
  <c r="DD264" i="20"/>
  <c r="DD245" i="20"/>
  <c r="DD225" i="20"/>
  <c r="DD205" i="20"/>
  <c r="DD182" i="20"/>
  <c r="DD43" i="20"/>
  <c r="DD158" i="20"/>
  <c r="DD78" i="20"/>
  <c r="DD81" i="20"/>
  <c r="DD42" i="20"/>
  <c r="DD110" i="20"/>
  <c r="DD44" i="20"/>
  <c r="DD12" i="20"/>
  <c r="DD82" i="20"/>
  <c r="DD267" i="20"/>
  <c r="DD252" i="20"/>
  <c r="DD228" i="20"/>
  <c r="DD212" i="20"/>
  <c r="DD196" i="20"/>
  <c r="DD178" i="20"/>
  <c r="DD166" i="20"/>
  <c r="DD157" i="20"/>
  <c r="DD71" i="20"/>
  <c r="DD102" i="20"/>
  <c r="DD104" i="20"/>
  <c r="DD54" i="20"/>
  <c r="DD136" i="20"/>
  <c r="DD100" i="20"/>
  <c r="DD282" i="20"/>
  <c r="DD259" i="20"/>
  <c r="DD231" i="20"/>
  <c r="DD207" i="20"/>
  <c r="DD192" i="20"/>
  <c r="DD72" i="20"/>
  <c r="DD35" i="20"/>
  <c r="DD177" i="20"/>
  <c r="DD105" i="20"/>
  <c r="DD36" i="20"/>
  <c r="DD165" i="20"/>
  <c r="DD58" i="20"/>
  <c r="DD156" i="20"/>
  <c r="DD97" i="20"/>
  <c r="FE29" i="19"/>
  <c r="FN25" i="19"/>
  <c r="DA281" i="20"/>
  <c r="DA265" i="20"/>
  <c r="DA250" i="20"/>
  <c r="DA218" i="20"/>
  <c r="DA198" i="20"/>
  <c r="DA183" i="20"/>
  <c r="DA64" i="20"/>
  <c r="DA161" i="20"/>
  <c r="DA148" i="20"/>
  <c r="DA42" i="20"/>
  <c r="DA99" i="20"/>
  <c r="DA77" i="20"/>
  <c r="DA56" i="20"/>
  <c r="DA89" i="20"/>
  <c r="DA280" i="20"/>
  <c r="DA260" i="20"/>
  <c r="DA241" i="20"/>
  <c r="DA221" i="20"/>
  <c r="DA197" i="20"/>
  <c r="DA175" i="20"/>
  <c r="DA45" i="20"/>
  <c r="DA72" i="20"/>
  <c r="DA155" i="20"/>
  <c r="DA9" i="20"/>
  <c r="DA24" i="20"/>
  <c r="DA29" i="20"/>
  <c r="DA283" i="20"/>
  <c r="DA263" i="20"/>
  <c r="DA248" i="20"/>
  <c r="DA224" i="20"/>
  <c r="DA208" i="20"/>
  <c r="DA193" i="20"/>
  <c r="DA174" i="20"/>
  <c r="DA48" i="20"/>
  <c r="DA133" i="20"/>
  <c r="DA63" i="20"/>
  <c r="DA91" i="20"/>
  <c r="DA54" i="20"/>
  <c r="DA10" i="20"/>
  <c r="DA18" i="20"/>
  <c r="DA8" i="20"/>
  <c r="DA274" i="20"/>
  <c r="DA255" i="20"/>
  <c r="DA223" i="20"/>
  <c r="DA203" i="20"/>
  <c r="DA188" i="20"/>
  <c r="DA173" i="20"/>
  <c r="DA164" i="20"/>
  <c r="DA118" i="20"/>
  <c r="DA154" i="20"/>
  <c r="DA84" i="20"/>
  <c r="DA79" i="20"/>
  <c r="DA14" i="20"/>
  <c r="DA130" i="20"/>
  <c r="DA26" i="20"/>
  <c r="DA137" i="20"/>
  <c r="DA61" i="20"/>
  <c r="DA57" i="20"/>
  <c r="DA69" i="20"/>
  <c r="DA277" i="20"/>
  <c r="DA261" i="20"/>
  <c r="DA246" i="20"/>
  <c r="DA214" i="20"/>
  <c r="DA194" i="20"/>
  <c r="DA180" i="20"/>
  <c r="DA167" i="20"/>
  <c r="DA159" i="20"/>
  <c r="DA96" i="20"/>
  <c r="DA67" i="20"/>
  <c r="DA17" i="20"/>
  <c r="DA12" i="20"/>
  <c r="DA85" i="20"/>
  <c r="DA291" i="20"/>
  <c r="DA276" i="20"/>
  <c r="DA257" i="20"/>
  <c r="DA233" i="20"/>
  <c r="DA217" i="20"/>
  <c r="DA132" i="20"/>
  <c r="DA171" i="20"/>
  <c r="DA163" i="20"/>
  <c r="DA71" i="20"/>
  <c r="DA152" i="20"/>
  <c r="DA53" i="20"/>
  <c r="DA111" i="20"/>
  <c r="DA6" i="20"/>
  <c r="DA279" i="20"/>
  <c r="DA142" i="20"/>
  <c r="DA240" i="20"/>
  <c r="DA220" i="20"/>
  <c r="DA204" i="20"/>
  <c r="DA189" i="20"/>
  <c r="DA87" i="20"/>
  <c r="DA139" i="20"/>
  <c r="DA86" i="20"/>
  <c r="DA151" i="20"/>
  <c r="DA144" i="20"/>
  <c r="DA97" i="20"/>
  <c r="DA59" i="20"/>
  <c r="DA31" i="20"/>
  <c r="DA4" i="20"/>
  <c r="DA270" i="20"/>
  <c r="DA251" i="20"/>
  <c r="DA215" i="20"/>
  <c r="DA199" i="20"/>
  <c r="DA184" i="20"/>
  <c r="DA170" i="20"/>
  <c r="DA162" i="20"/>
  <c r="DA65" i="20"/>
  <c r="DA150" i="20"/>
  <c r="DA7" i="20"/>
  <c r="DA110" i="20"/>
  <c r="DA50" i="20"/>
  <c r="DA38" i="20"/>
  <c r="DA5" i="20"/>
  <c r="DA27" i="20"/>
  <c r="DA21" i="20"/>
  <c r="DA16" i="20"/>
  <c r="DA131" i="20"/>
  <c r="DA273" i="20"/>
  <c r="DA258" i="20"/>
  <c r="DA234" i="20"/>
  <c r="DA210" i="20"/>
  <c r="DA191" i="20"/>
  <c r="DA176" i="20"/>
  <c r="DA49" i="20"/>
  <c r="DA156" i="20"/>
  <c r="DA68" i="20"/>
  <c r="DA58" i="20"/>
  <c r="DA15" i="20"/>
  <c r="DA19" i="20"/>
  <c r="DA23" i="20"/>
  <c r="DA287" i="20"/>
  <c r="DA272" i="20"/>
  <c r="DA253" i="20"/>
  <c r="DA229" i="20"/>
  <c r="DA209" i="20"/>
  <c r="DA186" i="20"/>
  <c r="DA169" i="20"/>
  <c r="DA62" i="20"/>
  <c r="DA143" i="20"/>
  <c r="DA138" i="20"/>
  <c r="DA81" i="20"/>
  <c r="DA44" i="20"/>
  <c r="DA46" i="20"/>
  <c r="DA271" i="20"/>
  <c r="DA256" i="20"/>
  <c r="DA232" i="20"/>
  <c r="DA216" i="20"/>
  <c r="DA200" i="20"/>
  <c r="DA185" i="20"/>
  <c r="DA134" i="20"/>
  <c r="DA83" i="20"/>
  <c r="DA76" i="20"/>
  <c r="DA80" i="20"/>
  <c r="DA104" i="20"/>
  <c r="DA30" i="20"/>
  <c r="DA32" i="20"/>
  <c r="DA22" i="20"/>
  <c r="DA292" i="20"/>
  <c r="DA266" i="20"/>
  <c r="DA235" i="20"/>
  <c r="DA211" i="20"/>
  <c r="DA195" i="20"/>
  <c r="DA181" i="20"/>
  <c r="DA168" i="20"/>
  <c r="DA160" i="20"/>
  <c r="DA102" i="20"/>
  <c r="DA47" i="20"/>
  <c r="DA145" i="20"/>
  <c r="DA13" i="20"/>
  <c r="DA135" i="20"/>
  <c r="DA126" i="20"/>
  <c r="DA51" i="20"/>
  <c r="DA95" i="20"/>
  <c r="DA20" i="20"/>
  <c r="DA33" i="20"/>
  <c r="DA285" i="20"/>
  <c r="DA269" i="20"/>
  <c r="DA254" i="20"/>
  <c r="DA226" i="20"/>
  <c r="DA202" i="20"/>
  <c r="DA187" i="20"/>
  <c r="DA172" i="20"/>
  <c r="DA55" i="20"/>
  <c r="DA98" i="20"/>
  <c r="DA153" i="20"/>
  <c r="DA70" i="20"/>
  <c r="DA40" i="20"/>
  <c r="DA75" i="20"/>
  <c r="DA11" i="20"/>
  <c r="DA284" i="20"/>
  <c r="DA264" i="20"/>
  <c r="DA245" i="20"/>
  <c r="DA225" i="20"/>
  <c r="DA205" i="20"/>
  <c r="DA182" i="20"/>
  <c r="DA43" i="20"/>
  <c r="DA158" i="20"/>
  <c r="DA108" i="20"/>
  <c r="DA60" i="20"/>
  <c r="DA149" i="20"/>
  <c r="DA41" i="20"/>
  <c r="DA82" i="20"/>
  <c r="DA267" i="20"/>
  <c r="DA252" i="20"/>
  <c r="DA228" i="20"/>
  <c r="DA212" i="20"/>
  <c r="DA196" i="20"/>
  <c r="DA178" i="20"/>
  <c r="DA166" i="20"/>
  <c r="DA157" i="20"/>
  <c r="DA147" i="20"/>
  <c r="DA105" i="20"/>
  <c r="DA74" i="20"/>
  <c r="DA121" i="20"/>
  <c r="DA136" i="20"/>
  <c r="DA100" i="20"/>
  <c r="DA282" i="20"/>
  <c r="DA259" i="20"/>
  <c r="DA231" i="20"/>
  <c r="DA207" i="20"/>
  <c r="DA192" i="20"/>
  <c r="DA177" i="20"/>
  <c r="DA165" i="20"/>
  <c r="DA78" i="20"/>
  <c r="DA146" i="20"/>
  <c r="DA52" i="20"/>
  <c r="DA37" i="20"/>
  <c r="DA34" i="20"/>
  <c r="DA35" i="20"/>
  <c r="DA36" i="20"/>
  <c r="DA25" i="20"/>
  <c r="DA66" i="20"/>
  <c r="DA3" i="20"/>
  <c r="DC281" i="20"/>
  <c r="DC265" i="20"/>
  <c r="DC250" i="20"/>
  <c r="DC218" i="20"/>
  <c r="DC198" i="20"/>
  <c r="DC183" i="20"/>
  <c r="DC64" i="20"/>
  <c r="DC161" i="20"/>
  <c r="DC148" i="20"/>
  <c r="DC42" i="20"/>
  <c r="DC15" i="20"/>
  <c r="DC75" i="20"/>
  <c r="DC29" i="20"/>
  <c r="DC10" i="20"/>
  <c r="DC291" i="20"/>
  <c r="DC276" i="20"/>
  <c r="DC257" i="20"/>
  <c r="DC233" i="20"/>
  <c r="DC217" i="20"/>
  <c r="DC132" i="20"/>
  <c r="DC171" i="20"/>
  <c r="DC163" i="20"/>
  <c r="DC71" i="20"/>
  <c r="DC152" i="20"/>
  <c r="DC53" i="20"/>
  <c r="DC41" i="20"/>
  <c r="DC136" i="20"/>
  <c r="DC283" i="20"/>
  <c r="DC263" i="20"/>
  <c r="DC248" i="20"/>
  <c r="DC224" i="20"/>
  <c r="DC208" i="20"/>
  <c r="DC193" i="20"/>
  <c r="DC174" i="20"/>
  <c r="DC48" i="20"/>
  <c r="DC133" i="20"/>
  <c r="DC63" i="20"/>
  <c r="DC32" i="20"/>
  <c r="DC292" i="20"/>
  <c r="DC266" i="20"/>
  <c r="DC235" i="20"/>
  <c r="DC211" i="20"/>
  <c r="DC195" i="20"/>
  <c r="DC181" i="20"/>
  <c r="DC168" i="20"/>
  <c r="DC160" i="20"/>
  <c r="DC102" i="20"/>
  <c r="DC47" i="20"/>
  <c r="DC145" i="20"/>
  <c r="DC13" i="20"/>
  <c r="DC135" i="20"/>
  <c r="DC126" i="20"/>
  <c r="DC58" i="20"/>
  <c r="DC137" i="20"/>
  <c r="DC61" i="20"/>
  <c r="DC19" i="20"/>
  <c r="DC111" i="20"/>
  <c r="DC97" i="20"/>
  <c r="DC87" i="20"/>
  <c r="DC151" i="20"/>
  <c r="DC282" i="20"/>
  <c r="DC34" i="20"/>
  <c r="DC36" i="20"/>
  <c r="DC149" i="20"/>
  <c r="DC121" i="20"/>
  <c r="DC69" i="20"/>
  <c r="DC277" i="20"/>
  <c r="DC261" i="20"/>
  <c r="DC246" i="20"/>
  <c r="DC214" i="20"/>
  <c r="DC194" i="20"/>
  <c r="DC180" i="20"/>
  <c r="DC167" i="20"/>
  <c r="DC159" i="20"/>
  <c r="DC96" i="20"/>
  <c r="DC67" i="20"/>
  <c r="DC40" i="20"/>
  <c r="DC24" i="20"/>
  <c r="DC91" i="20"/>
  <c r="DC59" i="20"/>
  <c r="DC287" i="20"/>
  <c r="DC272" i="20"/>
  <c r="DC253" i="20"/>
  <c r="DC229" i="20"/>
  <c r="DC209" i="20"/>
  <c r="DC186" i="20"/>
  <c r="DC169" i="20"/>
  <c r="DC62" i="20"/>
  <c r="DC143" i="20"/>
  <c r="DC138" i="20"/>
  <c r="DC81" i="20"/>
  <c r="DC11" i="20"/>
  <c r="DC22" i="20"/>
  <c r="DC279" i="20"/>
  <c r="DC142" i="20"/>
  <c r="DC240" i="20"/>
  <c r="DC220" i="20"/>
  <c r="DC204" i="20"/>
  <c r="DC189" i="20"/>
  <c r="DC86" i="20"/>
  <c r="DC207" i="20"/>
  <c r="DC177" i="20"/>
  <c r="DC146" i="20"/>
  <c r="DC27" i="20"/>
  <c r="DC77" i="20"/>
  <c r="DC131" i="20"/>
  <c r="DC273" i="20"/>
  <c r="DC258" i="20"/>
  <c r="DC234" i="20"/>
  <c r="DC210" i="20"/>
  <c r="DC191" i="20"/>
  <c r="DC176" i="20"/>
  <c r="DC49" i="20"/>
  <c r="DC156" i="20"/>
  <c r="DC68" i="20"/>
  <c r="DC99" i="20"/>
  <c r="DC20" i="20"/>
  <c r="DC16" i="20"/>
  <c r="DC74" i="20"/>
  <c r="DC18" i="20"/>
  <c r="DC284" i="20"/>
  <c r="DC264" i="20"/>
  <c r="DC245" i="20"/>
  <c r="DC225" i="20"/>
  <c r="DC205" i="20"/>
  <c r="DC182" i="20"/>
  <c r="DC43" i="20"/>
  <c r="DC158" i="20"/>
  <c r="DC108" i="20"/>
  <c r="DC60" i="20"/>
  <c r="DC85" i="20"/>
  <c r="DC144" i="20"/>
  <c r="DC46" i="20"/>
  <c r="DC271" i="20"/>
  <c r="DC256" i="20"/>
  <c r="DC232" i="20"/>
  <c r="DC216" i="20"/>
  <c r="DC200" i="20"/>
  <c r="DC185" i="20"/>
  <c r="DC134" i="20"/>
  <c r="DC83" i="20"/>
  <c r="DC76" i="20"/>
  <c r="DC80" i="20"/>
  <c r="DC100" i="20"/>
  <c r="DC274" i="20"/>
  <c r="DC255" i="20"/>
  <c r="DC223" i="20"/>
  <c r="DC203" i="20"/>
  <c r="DC188" i="20"/>
  <c r="DC173" i="20"/>
  <c r="DC164" i="20"/>
  <c r="DC118" i="20"/>
  <c r="DC154" i="20"/>
  <c r="DC84" i="20"/>
  <c r="DC79" i="20"/>
  <c r="DC14" i="20"/>
  <c r="DC130" i="20"/>
  <c r="DC26" i="20"/>
  <c r="DC51" i="20"/>
  <c r="DC95" i="20"/>
  <c r="DC21" i="20"/>
  <c r="DC57" i="20"/>
  <c r="DC6" i="20"/>
  <c r="DC4" i="20"/>
  <c r="DC5" i="20"/>
  <c r="DC66" i="20"/>
  <c r="DC231" i="20"/>
  <c r="DC165" i="20"/>
  <c r="DC37" i="20"/>
  <c r="DC35" i="20"/>
  <c r="DC70" i="20"/>
  <c r="DC285" i="20"/>
  <c r="DC269" i="20"/>
  <c r="DC254" i="20"/>
  <c r="DC226" i="20"/>
  <c r="DC202" i="20"/>
  <c r="DC187" i="20"/>
  <c r="DC172" i="20"/>
  <c r="DC55" i="20"/>
  <c r="DC98" i="20"/>
  <c r="DC153" i="20"/>
  <c r="DC17" i="20"/>
  <c r="DC3" i="20"/>
  <c r="DC33" i="20"/>
  <c r="DC30" i="20"/>
  <c r="DC89" i="20"/>
  <c r="DC280" i="20"/>
  <c r="DC260" i="20"/>
  <c r="DC241" i="20"/>
  <c r="DC221" i="20"/>
  <c r="DC197" i="20"/>
  <c r="DC175" i="20"/>
  <c r="DC45" i="20"/>
  <c r="DC72" i="20"/>
  <c r="DC155" i="20"/>
  <c r="DC9" i="20"/>
  <c r="DC44" i="20"/>
  <c r="DC54" i="20"/>
  <c r="DC82" i="20"/>
  <c r="DC267" i="20"/>
  <c r="DC252" i="20"/>
  <c r="DC228" i="20"/>
  <c r="DC212" i="20"/>
  <c r="DC196" i="20"/>
  <c r="DC178" i="20"/>
  <c r="DC166" i="20"/>
  <c r="DC157" i="20"/>
  <c r="DC147" i="20"/>
  <c r="DC104" i="20"/>
  <c r="DC8" i="20"/>
  <c r="DC270" i="20"/>
  <c r="DC251" i="20"/>
  <c r="DC215" i="20"/>
  <c r="DC199" i="20"/>
  <c r="DC184" i="20"/>
  <c r="DC170" i="20"/>
  <c r="DC162" i="20"/>
  <c r="DC65" i="20"/>
  <c r="DC150" i="20"/>
  <c r="DC7" i="20"/>
  <c r="DC110" i="20"/>
  <c r="DC50" i="20"/>
  <c r="DC38" i="20"/>
  <c r="DC25" i="20"/>
  <c r="DC12" i="20"/>
  <c r="DC56" i="20"/>
  <c r="DC105" i="20"/>
  <c r="DC139" i="20"/>
  <c r="DC31" i="20"/>
  <c r="DC259" i="20"/>
  <c r="DC192" i="20"/>
  <c r="DC78" i="20"/>
  <c r="DC52" i="20"/>
  <c r="DC23" i="20"/>
  <c r="DB69" i="20"/>
  <c r="DB277" i="20"/>
  <c r="DB261" i="20"/>
  <c r="DB246" i="20"/>
  <c r="DB214" i="20"/>
  <c r="DB194" i="20"/>
  <c r="DB180" i="20"/>
  <c r="DB157" i="20"/>
  <c r="DB63" i="20"/>
  <c r="DB58" i="20"/>
  <c r="DB96" i="20"/>
  <c r="DB30" i="20"/>
  <c r="DB9" i="20"/>
  <c r="DB40" i="20"/>
  <c r="DB38" i="20"/>
  <c r="DB291" i="20"/>
  <c r="DB276" i="20"/>
  <c r="DB257" i="20"/>
  <c r="DB233" i="20"/>
  <c r="DB217" i="20"/>
  <c r="DB132" i="20"/>
  <c r="DB171" i="20"/>
  <c r="DB76" i="20"/>
  <c r="DB80" i="20"/>
  <c r="DB104" i="20"/>
  <c r="DB164" i="20"/>
  <c r="DB97" i="20"/>
  <c r="DB34" i="20"/>
  <c r="DB46" i="20"/>
  <c r="DB271" i="20"/>
  <c r="DB256" i="20"/>
  <c r="DB232" i="20"/>
  <c r="DB216" i="20"/>
  <c r="DB200" i="20"/>
  <c r="DB185" i="20"/>
  <c r="DB159" i="20"/>
  <c r="DB64" i="20"/>
  <c r="DB25" i="20"/>
  <c r="DB131" i="20"/>
  <c r="DB273" i="20"/>
  <c r="DB258" i="20"/>
  <c r="DB234" i="20"/>
  <c r="DB210" i="20"/>
  <c r="DB191" i="20"/>
  <c r="DB176" i="20"/>
  <c r="DB71" i="20"/>
  <c r="DB151" i="20"/>
  <c r="DB43" i="20"/>
  <c r="DB166" i="20"/>
  <c r="DB14" i="20"/>
  <c r="DB162" i="20"/>
  <c r="DB287" i="20"/>
  <c r="DB272" i="20"/>
  <c r="DB253" i="20"/>
  <c r="DB229" i="20"/>
  <c r="DB209" i="20"/>
  <c r="DB186" i="20"/>
  <c r="DB160" i="20"/>
  <c r="DB146" i="20"/>
  <c r="DB167" i="20"/>
  <c r="DB37" i="20"/>
  <c r="DB137" i="20"/>
  <c r="DB82" i="20"/>
  <c r="DB267" i="20"/>
  <c r="DB252" i="20"/>
  <c r="DB228" i="20"/>
  <c r="DB212" i="20"/>
  <c r="DB196" i="20"/>
  <c r="DB178" i="20"/>
  <c r="DB72" i="20"/>
  <c r="DB153" i="20"/>
  <c r="DB91" i="20"/>
  <c r="DB66" i="20"/>
  <c r="DB145" i="20"/>
  <c r="DB270" i="20"/>
  <c r="DB251" i="20"/>
  <c r="DB215" i="20"/>
  <c r="DB199" i="20"/>
  <c r="DB184" i="20"/>
  <c r="DB170" i="20"/>
  <c r="DB108" i="20"/>
  <c r="DB133" i="20"/>
  <c r="DB98" i="20"/>
  <c r="DB52" i="20"/>
  <c r="DB62" i="20"/>
  <c r="DB23" i="20"/>
  <c r="DB105" i="20"/>
  <c r="DB24" i="20"/>
  <c r="DB259" i="20"/>
  <c r="DB177" i="20"/>
  <c r="DB152" i="20"/>
  <c r="DB16" i="20"/>
  <c r="DB274" i="20"/>
  <c r="DB188" i="20"/>
  <c r="DB148" i="20"/>
  <c r="DB45" i="20"/>
  <c r="DB135" i="20"/>
  <c r="DB285" i="20"/>
  <c r="DB269" i="20"/>
  <c r="DB254" i="20"/>
  <c r="DB226" i="20"/>
  <c r="DB202" i="20"/>
  <c r="DB187" i="20"/>
  <c r="DB172" i="20"/>
  <c r="DB143" i="20"/>
  <c r="DB138" i="20"/>
  <c r="DB15" i="20"/>
  <c r="DB284" i="20"/>
  <c r="DB264" i="20"/>
  <c r="DB245" i="20"/>
  <c r="DB225" i="20"/>
  <c r="DB205" i="20"/>
  <c r="DB182" i="20"/>
  <c r="DB156" i="20"/>
  <c r="DB154" i="20"/>
  <c r="DB70" i="20"/>
  <c r="DB79" i="20"/>
  <c r="DB68" i="20"/>
  <c r="DB78" i="20"/>
  <c r="DB283" i="20"/>
  <c r="DB263" i="20"/>
  <c r="DB248" i="20"/>
  <c r="DB224" i="20"/>
  <c r="DB208" i="20"/>
  <c r="DB193" i="20"/>
  <c r="DB174" i="20"/>
  <c r="DB65" i="20"/>
  <c r="DB169" i="20"/>
  <c r="DB163" i="20"/>
  <c r="DB54" i="20"/>
  <c r="DB292" i="20"/>
  <c r="DB266" i="20"/>
  <c r="DB235" i="20"/>
  <c r="DB211" i="20"/>
  <c r="DB195" i="20"/>
  <c r="DB181" i="20"/>
  <c r="DB158" i="20"/>
  <c r="DB155" i="20"/>
  <c r="DB149" i="20"/>
  <c r="DB139" i="20"/>
  <c r="DB231" i="20"/>
  <c r="DB118" i="20"/>
  <c r="DB13" i="20"/>
  <c r="DB18" i="20"/>
  <c r="DB255" i="20"/>
  <c r="DB173" i="20"/>
  <c r="DB281" i="20"/>
  <c r="DB265" i="20"/>
  <c r="DB250" i="20"/>
  <c r="DB218" i="20"/>
  <c r="DB198" i="20"/>
  <c r="DB183" i="20"/>
  <c r="DB83" i="20"/>
  <c r="DB147" i="20"/>
  <c r="DB67" i="20"/>
  <c r="DB47" i="20"/>
  <c r="DB95" i="20"/>
  <c r="DB121" i="20"/>
  <c r="DB89" i="20"/>
  <c r="DB280" i="20"/>
  <c r="DB260" i="20"/>
  <c r="DB241" i="20"/>
  <c r="DB221" i="20"/>
  <c r="DB197" i="20"/>
  <c r="DB175" i="20"/>
  <c r="DB86" i="20"/>
  <c r="DB150" i="20"/>
  <c r="DB144" i="20"/>
  <c r="DB165" i="20"/>
  <c r="DB55" i="20"/>
  <c r="DB161" i="20"/>
  <c r="DB61" i="20"/>
  <c r="DB279" i="20"/>
  <c r="DB142" i="20"/>
  <c r="DB240" i="20"/>
  <c r="DB220" i="20"/>
  <c r="DB204" i="20"/>
  <c r="DB189" i="20"/>
  <c r="DB87" i="20"/>
  <c r="DB102" i="20"/>
  <c r="DB168" i="20"/>
  <c r="DB110" i="20"/>
  <c r="DB282" i="20"/>
  <c r="DB207" i="20"/>
  <c r="DB192" i="20"/>
  <c r="DB84" i="20"/>
  <c r="DB57" i="20"/>
  <c r="DB53" i="20"/>
  <c r="DB223" i="20"/>
  <c r="DB203" i="20"/>
  <c r="DB134" i="20"/>
  <c r="DB17" i="20"/>
  <c r="DB85" i="20"/>
  <c r="DB8" i="20"/>
  <c r="CY69" i="20"/>
  <c r="CY279" i="20"/>
  <c r="CY142" i="20"/>
  <c r="CY240" i="20"/>
  <c r="CY220" i="20"/>
  <c r="CY204" i="20"/>
  <c r="CY189" i="20"/>
  <c r="CY171" i="20"/>
  <c r="CY152" i="20"/>
  <c r="CY37" i="20"/>
  <c r="CY16" i="20"/>
  <c r="CY54" i="20"/>
  <c r="CY8" i="20"/>
  <c r="CY274" i="20"/>
  <c r="CY255" i="20"/>
  <c r="CY223" i="20"/>
  <c r="CY203" i="20"/>
  <c r="CY188" i="20"/>
  <c r="CY173" i="20"/>
  <c r="CY148" i="20"/>
  <c r="CY138" i="20"/>
  <c r="CY98" i="20"/>
  <c r="CY47" i="20"/>
  <c r="CY52" i="20"/>
  <c r="CY131" i="20"/>
  <c r="CY273" i="20"/>
  <c r="CY258" i="20"/>
  <c r="CY234" i="20"/>
  <c r="CY210" i="20"/>
  <c r="CY191" i="20"/>
  <c r="CY176" i="20"/>
  <c r="CY86" i="20"/>
  <c r="CY150" i="20"/>
  <c r="CY104" i="20"/>
  <c r="CY137" i="20"/>
  <c r="CY34" i="20"/>
  <c r="CY15" i="20"/>
  <c r="CY284" i="20"/>
  <c r="CY264" i="20"/>
  <c r="CY245" i="20"/>
  <c r="CY225" i="20"/>
  <c r="CY205" i="20"/>
  <c r="CY182" i="20"/>
  <c r="CY157" i="20"/>
  <c r="CY153" i="20"/>
  <c r="CY91" i="20"/>
  <c r="CY166" i="20"/>
  <c r="CY45" i="20"/>
  <c r="CY40" i="20"/>
  <c r="CY46" i="20"/>
  <c r="CY271" i="20"/>
  <c r="CY256" i="20"/>
  <c r="CY232" i="20"/>
  <c r="CY216" i="20"/>
  <c r="CY200" i="20"/>
  <c r="CY185" i="20"/>
  <c r="CY160" i="20"/>
  <c r="CY58" i="20"/>
  <c r="CY79" i="20"/>
  <c r="CY163" i="20"/>
  <c r="CY85" i="20"/>
  <c r="CY102" i="20"/>
  <c r="CY270" i="20"/>
  <c r="CY251" i="20"/>
  <c r="CY215" i="20"/>
  <c r="CY199" i="20"/>
  <c r="CY184" i="20"/>
  <c r="CY87" i="20"/>
  <c r="CY108" i="20"/>
  <c r="CY63" i="20"/>
  <c r="CY25" i="20"/>
  <c r="CY68" i="20"/>
  <c r="CY145" i="20"/>
  <c r="CY285" i="20"/>
  <c r="CY269" i="20"/>
  <c r="CY254" i="20"/>
  <c r="CY226" i="20"/>
  <c r="CY202" i="20"/>
  <c r="CY187" i="20"/>
  <c r="CY172" i="20"/>
  <c r="CY143" i="20"/>
  <c r="CY169" i="20"/>
  <c r="CY149" i="20"/>
  <c r="CY14" i="20"/>
  <c r="CY121" i="20"/>
  <c r="CY89" i="20"/>
  <c r="CY280" i="20"/>
  <c r="CY260" i="20"/>
  <c r="CY241" i="20"/>
  <c r="CY221" i="20"/>
  <c r="CY197" i="20"/>
  <c r="CY175" i="20"/>
  <c r="CY65" i="20"/>
  <c r="CY67" i="20"/>
  <c r="CY144" i="20"/>
  <c r="CY30" i="20"/>
  <c r="CY53" i="20"/>
  <c r="CY135" i="20"/>
  <c r="CY82" i="20"/>
  <c r="CY267" i="20"/>
  <c r="CY252" i="20"/>
  <c r="CY228" i="20"/>
  <c r="CY212" i="20"/>
  <c r="CY196" i="20"/>
  <c r="CY178" i="20"/>
  <c r="CY156" i="20"/>
  <c r="CY155" i="20"/>
  <c r="CY164" i="20"/>
  <c r="CY95" i="20"/>
  <c r="CY161" i="20"/>
  <c r="CY292" i="20"/>
  <c r="CY266" i="20"/>
  <c r="CY235" i="20"/>
  <c r="CY211" i="20"/>
  <c r="CY195" i="20"/>
  <c r="CY181" i="20"/>
  <c r="CY159" i="20"/>
  <c r="CY64" i="20"/>
  <c r="CY80" i="20"/>
  <c r="CY110" i="20"/>
  <c r="CY165" i="20"/>
  <c r="CY62" i="20"/>
  <c r="CY281" i="20"/>
  <c r="CY265" i="20"/>
  <c r="CY250" i="20"/>
  <c r="CY218" i="20"/>
  <c r="CY198" i="20"/>
  <c r="CY183" i="20"/>
  <c r="CY170" i="20"/>
  <c r="CY147" i="20"/>
  <c r="CY168" i="20"/>
  <c r="CY167" i="20"/>
  <c r="CY17" i="20"/>
  <c r="CY23" i="20"/>
  <c r="CY291" i="20"/>
  <c r="CY276" i="20"/>
  <c r="CY257" i="20"/>
  <c r="CY233" i="20"/>
  <c r="CY217" i="20"/>
  <c r="CY132" i="20"/>
  <c r="CY72" i="20"/>
  <c r="CY76" i="20"/>
  <c r="CY134" i="20"/>
  <c r="CY57" i="20"/>
  <c r="CY55" i="20"/>
  <c r="CY162" i="20"/>
  <c r="CY283" i="20"/>
  <c r="CY263" i="20"/>
  <c r="CY248" i="20"/>
  <c r="CY224" i="20"/>
  <c r="CY208" i="20"/>
  <c r="CY193" i="20"/>
  <c r="CY174" i="20"/>
  <c r="CY105" i="20"/>
  <c r="CY43" i="20"/>
  <c r="CY66" i="20"/>
  <c r="CY78" i="20"/>
  <c r="CY18" i="20"/>
  <c r="CY282" i="20"/>
  <c r="CY259" i="20"/>
  <c r="CY231" i="20"/>
  <c r="CY207" i="20"/>
  <c r="CY192" i="20"/>
  <c r="CY177" i="20"/>
  <c r="CY71" i="20"/>
  <c r="CY151" i="20"/>
  <c r="CY84" i="20"/>
  <c r="CY13" i="20"/>
  <c r="CY139" i="20"/>
  <c r="CY118" i="20"/>
  <c r="CY277" i="20"/>
  <c r="CY261" i="20"/>
  <c r="CY246" i="20"/>
  <c r="CY214" i="20"/>
  <c r="CY194" i="20"/>
  <c r="CY180" i="20"/>
  <c r="CY158" i="20"/>
  <c r="CY154" i="20"/>
  <c r="CY70" i="20"/>
  <c r="CY24" i="20"/>
  <c r="CY9" i="20"/>
  <c r="CY38" i="20"/>
  <c r="CY287" i="20"/>
  <c r="CY272" i="20"/>
  <c r="CY253" i="20"/>
  <c r="CY229" i="20"/>
  <c r="CY209" i="20"/>
  <c r="CY186" i="20"/>
  <c r="CY83" i="20"/>
  <c r="CY146" i="20"/>
  <c r="CY133" i="20"/>
  <c r="CY96" i="20"/>
  <c r="CY97" i="20"/>
  <c r="CY61" i="20"/>
  <c r="CX285" i="20"/>
  <c r="CX269" i="20"/>
  <c r="CX254" i="20"/>
  <c r="CX226" i="20"/>
  <c r="CX202" i="20"/>
  <c r="CX187" i="20"/>
  <c r="CX172" i="20"/>
  <c r="CX143" i="20"/>
  <c r="CX138" i="20"/>
  <c r="CX281" i="20"/>
  <c r="CX265" i="20"/>
  <c r="CX250" i="20"/>
  <c r="CX218" i="20"/>
  <c r="CX198" i="20"/>
  <c r="CX183" i="20"/>
  <c r="CX83" i="20"/>
  <c r="CX147" i="20"/>
  <c r="CX67" i="20"/>
  <c r="CX47" i="20"/>
  <c r="CX95" i="20"/>
  <c r="CX121" i="20"/>
  <c r="CX97" i="20"/>
  <c r="CX291" i="20"/>
  <c r="CX276" i="20"/>
  <c r="CX257" i="20"/>
  <c r="CX233" i="20"/>
  <c r="CX217" i="20"/>
  <c r="CX69" i="20"/>
  <c r="CX277" i="20"/>
  <c r="CX261" i="20"/>
  <c r="CX246" i="20"/>
  <c r="CX214" i="20"/>
  <c r="CX194" i="20"/>
  <c r="CX180" i="20"/>
  <c r="CX157" i="20"/>
  <c r="CX63" i="20"/>
  <c r="CX58" i="20"/>
  <c r="CX96" i="20"/>
  <c r="CX30" i="20"/>
  <c r="CX9" i="20"/>
  <c r="CX40" i="20"/>
  <c r="CX38" i="20"/>
  <c r="CX287" i="20"/>
  <c r="CX272" i="20"/>
  <c r="CX253" i="20"/>
  <c r="CX229" i="20"/>
  <c r="CX209" i="20"/>
  <c r="CX186" i="20"/>
  <c r="CX160" i="20"/>
  <c r="CX146" i="20"/>
  <c r="CX167" i="20"/>
  <c r="CX164" i="20"/>
  <c r="CX131" i="20"/>
  <c r="CX273" i="20"/>
  <c r="CX258" i="20"/>
  <c r="CX234" i="20"/>
  <c r="CX210" i="20"/>
  <c r="CX191" i="20"/>
  <c r="CX176" i="20"/>
  <c r="CX71" i="20"/>
  <c r="CX151" i="20"/>
  <c r="CX43" i="20"/>
  <c r="CX166" i="20"/>
  <c r="CX14" i="20"/>
  <c r="CX162" i="20"/>
  <c r="CX165" i="20"/>
  <c r="CX89" i="20"/>
  <c r="CX260" i="20"/>
  <c r="CX221" i="20"/>
  <c r="CX182" i="20"/>
  <c r="CX86" i="20"/>
  <c r="CX80" i="20"/>
  <c r="CX137" i="20"/>
  <c r="CX61" i="20"/>
  <c r="CX46" i="20"/>
  <c r="CX271" i="20"/>
  <c r="CX256" i="20"/>
  <c r="CX232" i="20"/>
  <c r="CX216" i="20"/>
  <c r="CX200" i="20"/>
  <c r="CX185" i="20"/>
  <c r="CX159" i="20"/>
  <c r="CX64" i="20"/>
  <c r="CX25" i="20"/>
  <c r="CX13" i="20"/>
  <c r="CX53" i="20"/>
  <c r="CX18" i="20"/>
  <c r="CX251" i="20"/>
  <c r="CX170" i="20"/>
  <c r="CX133" i="20"/>
  <c r="CX62" i="20"/>
  <c r="CX104" i="20"/>
  <c r="CX78" i="20"/>
  <c r="CX284" i="20"/>
  <c r="CX245" i="20"/>
  <c r="CX205" i="20"/>
  <c r="CX175" i="20"/>
  <c r="CX76" i="20"/>
  <c r="CX70" i="20"/>
  <c r="CX68" i="20"/>
  <c r="CX82" i="20"/>
  <c r="CX267" i="20"/>
  <c r="CX252" i="20"/>
  <c r="CX228" i="20"/>
  <c r="CX212" i="20"/>
  <c r="CX196" i="20"/>
  <c r="CX178" i="20"/>
  <c r="CX72" i="20"/>
  <c r="CX153" i="20"/>
  <c r="CX91" i="20"/>
  <c r="CX66" i="20"/>
  <c r="CX145" i="20"/>
  <c r="CX292" i="20"/>
  <c r="CX266" i="20"/>
  <c r="CX235" i="20"/>
  <c r="CX211" i="20"/>
  <c r="CX195" i="20"/>
  <c r="CX181" i="20"/>
  <c r="CX158" i="20"/>
  <c r="CX155" i="20"/>
  <c r="CX105" i="20"/>
  <c r="CX149" i="20"/>
  <c r="CX24" i="20"/>
  <c r="CX139" i="20"/>
  <c r="CX55" i="20"/>
  <c r="CX15" i="20"/>
  <c r="CX161" i="20"/>
  <c r="CX280" i="20"/>
  <c r="CX241" i="20"/>
  <c r="CX197" i="20"/>
  <c r="CX171" i="20"/>
  <c r="CX154" i="20"/>
  <c r="CX37" i="20"/>
  <c r="CX34" i="20"/>
  <c r="CX283" i="20"/>
  <c r="CX263" i="20"/>
  <c r="CX248" i="20"/>
  <c r="CX224" i="20"/>
  <c r="CX208" i="20"/>
  <c r="CX193" i="20"/>
  <c r="CX174" i="20"/>
  <c r="CX65" i="20"/>
  <c r="CX169" i="20"/>
  <c r="CX163" i="20"/>
  <c r="CX54" i="20"/>
  <c r="CX282" i="20"/>
  <c r="CX259" i="20"/>
  <c r="CX231" i="20"/>
  <c r="CX207" i="20"/>
  <c r="CX192" i="20"/>
  <c r="CX177" i="20"/>
  <c r="CX118" i="20"/>
  <c r="CX152" i="20"/>
  <c r="CX84" i="20"/>
  <c r="CX57" i="20"/>
  <c r="CX16" i="20"/>
  <c r="CX144" i="20"/>
  <c r="CX8" i="20"/>
  <c r="CX264" i="20"/>
  <c r="CX225" i="20"/>
  <c r="CX132" i="20"/>
  <c r="CX156" i="20"/>
  <c r="CX150" i="20"/>
  <c r="CX79" i="20"/>
  <c r="CX279" i="20"/>
  <c r="CX142" i="20"/>
  <c r="CX240" i="20"/>
  <c r="CX220" i="20"/>
  <c r="CX204" i="20"/>
  <c r="CX189" i="20"/>
  <c r="CX87" i="20"/>
  <c r="CX102" i="20"/>
  <c r="CX168" i="20"/>
  <c r="CX110" i="20"/>
  <c r="CX274" i="20"/>
  <c r="CX255" i="20"/>
  <c r="CX223" i="20"/>
  <c r="CX203" i="20"/>
  <c r="CX188" i="20"/>
  <c r="CX173" i="20"/>
  <c r="CX148" i="20"/>
  <c r="CX134" i="20"/>
  <c r="CX45" i="20"/>
  <c r="CX17" i="20"/>
  <c r="CX85" i="20"/>
  <c r="CX135" i="20"/>
  <c r="CX270" i="20"/>
  <c r="CX215" i="20"/>
  <c r="CX199" i="20"/>
  <c r="CX184" i="20"/>
  <c r="CX108" i="20"/>
  <c r="CX98" i="20"/>
  <c r="CX52" i="20"/>
  <c r="CX23" i="20"/>
  <c r="CZ69" i="20"/>
  <c r="CZ277" i="20"/>
  <c r="CZ261" i="20"/>
  <c r="CZ246" i="20"/>
  <c r="CZ214" i="20"/>
  <c r="CZ194" i="20"/>
  <c r="CZ180" i="20"/>
  <c r="CZ157" i="20"/>
  <c r="CZ63" i="20"/>
  <c r="CZ58" i="20"/>
  <c r="CZ96" i="20"/>
  <c r="CZ30" i="20"/>
  <c r="CZ9" i="20"/>
  <c r="CZ40" i="20"/>
  <c r="CZ38" i="20"/>
  <c r="CZ89" i="20"/>
  <c r="CZ280" i="20"/>
  <c r="CZ260" i="20"/>
  <c r="CZ241" i="20"/>
  <c r="CZ221" i="20"/>
  <c r="CZ197" i="20"/>
  <c r="CZ175" i="20"/>
  <c r="CZ86" i="20"/>
  <c r="CZ150" i="20"/>
  <c r="CZ144" i="20"/>
  <c r="CZ165" i="20"/>
  <c r="CZ55" i="20"/>
  <c r="CZ161" i="20"/>
  <c r="CZ61" i="20"/>
  <c r="CZ283" i="20"/>
  <c r="CZ263" i="20"/>
  <c r="CZ248" i="20"/>
  <c r="CZ224" i="20"/>
  <c r="CZ208" i="20"/>
  <c r="CZ193" i="20"/>
  <c r="CZ174" i="20"/>
  <c r="CZ65" i="20"/>
  <c r="CZ169" i="20"/>
  <c r="CZ163" i="20"/>
  <c r="CZ54" i="20"/>
  <c r="CZ8" i="20"/>
  <c r="CZ274" i="20"/>
  <c r="CZ255" i="20"/>
  <c r="CZ223" i="20"/>
  <c r="CZ203" i="20"/>
  <c r="CZ188" i="20"/>
  <c r="CZ173" i="20"/>
  <c r="CZ148" i="20"/>
  <c r="CZ134" i="20"/>
  <c r="CZ45" i="20"/>
  <c r="CZ17" i="20"/>
  <c r="CZ85" i="20"/>
  <c r="CZ135" i="20"/>
  <c r="CZ131" i="20"/>
  <c r="CZ273" i="20"/>
  <c r="CZ258" i="20"/>
  <c r="CZ234" i="20"/>
  <c r="CZ210" i="20"/>
  <c r="CZ191" i="20"/>
  <c r="CZ176" i="20"/>
  <c r="CZ71" i="20"/>
  <c r="CZ151" i="20"/>
  <c r="CZ43" i="20"/>
  <c r="CZ166" i="20"/>
  <c r="CZ14" i="20"/>
  <c r="CZ162" i="20"/>
  <c r="CZ291" i="20"/>
  <c r="CZ276" i="20"/>
  <c r="CZ257" i="20"/>
  <c r="CZ233" i="20"/>
  <c r="CZ217" i="20"/>
  <c r="CZ132" i="20"/>
  <c r="CZ171" i="20"/>
  <c r="CZ76" i="20"/>
  <c r="CZ80" i="20"/>
  <c r="CZ104" i="20"/>
  <c r="CZ164" i="20"/>
  <c r="CZ97" i="20"/>
  <c r="CZ34" i="20"/>
  <c r="CZ279" i="20"/>
  <c r="CZ142" i="20"/>
  <c r="CZ240" i="20"/>
  <c r="CZ220" i="20"/>
  <c r="CZ204" i="20"/>
  <c r="CZ189" i="20"/>
  <c r="CZ87" i="20"/>
  <c r="CZ102" i="20"/>
  <c r="CZ168" i="20"/>
  <c r="CZ110" i="20"/>
  <c r="CZ270" i="20"/>
  <c r="CZ251" i="20"/>
  <c r="CZ215" i="20"/>
  <c r="CZ199" i="20"/>
  <c r="CZ184" i="20"/>
  <c r="CZ170" i="20"/>
  <c r="CZ108" i="20"/>
  <c r="CZ133" i="20"/>
  <c r="CZ98" i="20"/>
  <c r="CZ52" i="20"/>
  <c r="CZ62" i="20"/>
  <c r="CZ23" i="20"/>
  <c r="CZ285" i="20"/>
  <c r="CZ269" i="20"/>
  <c r="CZ254" i="20"/>
  <c r="CZ226" i="20"/>
  <c r="CZ202" i="20"/>
  <c r="CZ187" i="20"/>
  <c r="CZ172" i="20"/>
  <c r="CZ143" i="20"/>
  <c r="CZ138" i="20"/>
  <c r="CZ15" i="20"/>
  <c r="CZ287" i="20"/>
  <c r="CZ272" i="20"/>
  <c r="CZ253" i="20"/>
  <c r="CZ229" i="20"/>
  <c r="CZ209" i="20"/>
  <c r="CZ186" i="20"/>
  <c r="CZ160" i="20"/>
  <c r="CZ146" i="20"/>
  <c r="CZ167" i="20"/>
  <c r="CZ37" i="20"/>
  <c r="CZ137" i="20"/>
  <c r="CZ46" i="20"/>
  <c r="CZ271" i="20"/>
  <c r="CZ256" i="20"/>
  <c r="CZ232" i="20"/>
  <c r="CZ216" i="20"/>
  <c r="CZ200" i="20"/>
  <c r="CZ185" i="20"/>
  <c r="CZ159" i="20"/>
  <c r="CZ64" i="20"/>
  <c r="CZ25" i="20"/>
  <c r="CZ13" i="20"/>
  <c r="CZ53" i="20"/>
  <c r="CZ18" i="20"/>
  <c r="CZ292" i="20"/>
  <c r="CZ266" i="20"/>
  <c r="CZ235" i="20"/>
  <c r="CZ211" i="20"/>
  <c r="CZ195" i="20"/>
  <c r="CZ181" i="20"/>
  <c r="CZ158" i="20"/>
  <c r="CZ155" i="20"/>
  <c r="CZ105" i="20"/>
  <c r="CZ149" i="20"/>
  <c r="CZ24" i="20"/>
  <c r="CZ139" i="20"/>
  <c r="CZ281" i="20"/>
  <c r="CZ265" i="20"/>
  <c r="CZ250" i="20"/>
  <c r="CZ218" i="20"/>
  <c r="CZ198" i="20"/>
  <c r="CZ183" i="20"/>
  <c r="CZ83" i="20"/>
  <c r="CZ147" i="20"/>
  <c r="CZ67" i="20"/>
  <c r="CZ47" i="20"/>
  <c r="CZ95" i="20"/>
  <c r="CZ121" i="20"/>
  <c r="CZ284" i="20"/>
  <c r="CZ264" i="20"/>
  <c r="CZ245" i="20"/>
  <c r="CZ225" i="20"/>
  <c r="CZ205" i="20"/>
  <c r="CZ182" i="20"/>
  <c r="CZ156" i="20"/>
  <c r="CZ154" i="20"/>
  <c r="CZ70" i="20"/>
  <c r="CZ79" i="20"/>
  <c r="CZ68" i="20"/>
  <c r="CZ78" i="20"/>
  <c r="CZ82" i="20"/>
  <c r="CZ267" i="20"/>
  <c r="CZ252" i="20"/>
  <c r="CZ228" i="20"/>
  <c r="CZ212" i="20"/>
  <c r="CZ196" i="20"/>
  <c r="CZ178" i="20"/>
  <c r="CZ72" i="20"/>
  <c r="CZ153" i="20"/>
  <c r="CZ91" i="20"/>
  <c r="CZ66" i="20"/>
  <c r="CZ145" i="20"/>
  <c r="CZ282" i="20"/>
  <c r="CZ259" i="20"/>
  <c r="CZ231" i="20"/>
  <c r="CZ207" i="20"/>
  <c r="CZ192" i="20"/>
  <c r="CZ177" i="20"/>
  <c r="CZ118" i="20"/>
  <c r="CZ152" i="20"/>
  <c r="CZ84" i="20"/>
  <c r="CZ57" i="20"/>
  <c r="CZ16" i="20"/>
  <c r="U158" i="21"/>
  <c r="W158" i="21"/>
  <c r="Z158" i="21"/>
  <c r="BT118" i="20"/>
  <c r="BT102" i="20"/>
  <c r="BM118" i="20"/>
  <c r="BM102" i="20"/>
  <c r="CO118" i="20"/>
  <c r="CO102" i="20"/>
  <c r="BL118" i="20"/>
  <c r="BL102" i="20"/>
  <c r="CD118" i="20"/>
  <c r="CD102" i="20"/>
  <c r="BS118" i="20"/>
  <c r="BS102" i="20"/>
  <c r="BP118" i="20"/>
  <c r="BP102" i="20"/>
  <c r="CH118" i="20"/>
  <c r="CH102" i="20"/>
  <c r="BY118" i="20"/>
  <c r="BY102" i="20"/>
  <c r="CQ118" i="20"/>
  <c r="CQ102" i="20"/>
  <c r="CU118" i="20"/>
  <c r="CU102" i="20"/>
  <c r="CT118" i="20"/>
  <c r="CT102" i="20"/>
  <c r="BF118" i="20"/>
  <c r="BF102" i="20"/>
  <c r="CB118" i="20"/>
  <c r="CB102" i="20"/>
  <c r="CM118" i="20"/>
  <c r="CM102" i="20"/>
  <c r="BV118" i="20"/>
  <c r="BV102" i="20"/>
  <c r="CG118" i="20"/>
  <c r="CG102" i="20"/>
  <c r="CC118" i="20"/>
  <c r="CC102" i="20"/>
  <c r="BN118" i="20"/>
  <c r="BN102" i="20"/>
  <c r="BG118" i="20"/>
  <c r="BG102" i="20"/>
  <c r="BZ118" i="20"/>
  <c r="BZ102" i="20"/>
  <c r="BI118" i="20"/>
  <c r="BI102" i="20"/>
  <c r="CP118" i="20"/>
  <c r="CP102" i="20"/>
  <c r="BK118" i="20"/>
  <c r="BK102" i="20"/>
  <c r="CA118" i="20"/>
  <c r="CA102" i="20"/>
  <c r="CL118" i="20"/>
  <c r="CL102" i="20"/>
  <c r="BW118" i="20"/>
  <c r="BW102" i="20"/>
  <c r="BE118" i="20"/>
  <c r="BE102" i="20"/>
  <c r="BQ118" i="20"/>
  <c r="BQ102" i="20"/>
  <c r="BX118" i="20"/>
  <c r="BX102" i="20"/>
  <c r="BR118" i="20"/>
  <c r="BR102" i="20"/>
  <c r="BJ118" i="20"/>
  <c r="BJ102" i="20"/>
  <c r="BO118" i="20"/>
  <c r="BO102" i="20"/>
  <c r="BU118" i="20"/>
  <c r="BU102" i="20"/>
  <c r="CR118" i="20"/>
  <c r="CR102" i="20"/>
  <c r="CV118" i="20"/>
  <c r="CV102" i="20"/>
  <c r="CI118" i="20"/>
  <c r="CI102" i="20"/>
  <c r="CE118" i="20"/>
  <c r="CE102" i="20"/>
  <c r="CN118" i="20"/>
  <c r="CN102" i="20"/>
  <c r="CF118" i="20"/>
  <c r="CF102" i="20"/>
  <c r="BH118" i="20"/>
  <c r="BH102" i="20"/>
  <c r="CS118" i="20"/>
  <c r="CS102" i="20"/>
  <c r="AJ179" i="18"/>
  <c r="AJ198" i="18"/>
  <c r="AJ204" i="18"/>
  <c r="L163" i="18"/>
  <c r="L145" i="18"/>
  <c r="L191" i="18"/>
  <c r="F162" i="18"/>
  <c r="F193" i="18"/>
  <c r="F159" i="18"/>
  <c r="R280" i="18"/>
  <c r="P156" i="18"/>
  <c r="P276" i="18" s="1"/>
  <c r="BX145" i="18"/>
  <c r="AP161" i="18"/>
  <c r="BH157" i="18"/>
  <c r="AP156" i="18"/>
  <c r="BH177" i="18"/>
  <c r="AT198" i="18"/>
  <c r="AP198" i="18"/>
  <c r="AP184" i="18"/>
  <c r="AX184" i="18"/>
  <c r="CJ200" i="18"/>
  <c r="CL205" i="18"/>
  <c r="AP193" i="18"/>
  <c r="AP181" i="18"/>
  <c r="AP166" i="18"/>
  <c r="AP174" i="18"/>
  <c r="AP196" i="18"/>
  <c r="CL226" i="18"/>
  <c r="CJ214" i="18"/>
  <c r="BR237" i="18"/>
  <c r="BH219" i="18"/>
  <c r="AP206" i="18"/>
  <c r="CR217" i="18"/>
  <c r="CW69" i="20"/>
  <c r="CW277" i="20"/>
  <c r="CW261" i="20"/>
  <c r="CW246" i="20"/>
  <c r="CW214" i="20"/>
  <c r="CW194" i="20"/>
  <c r="CW180" i="20"/>
  <c r="CW158" i="20"/>
  <c r="CW154" i="20"/>
  <c r="CW168" i="20"/>
  <c r="CW149" i="20"/>
  <c r="CW14" i="20"/>
  <c r="CW56" i="20"/>
  <c r="CW36" i="20"/>
  <c r="CW291" i="20"/>
  <c r="CW276" i="20"/>
  <c r="CW257" i="20"/>
  <c r="CW233" i="20"/>
  <c r="CW217" i="20"/>
  <c r="CW132" i="20"/>
  <c r="CW76" i="20"/>
  <c r="CW134" i="20"/>
  <c r="CW144" i="20"/>
  <c r="CW30" i="20"/>
  <c r="CW45" i="20"/>
  <c r="CW40" i="20"/>
  <c r="CW5" i="20"/>
  <c r="CW279" i="20"/>
  <c r="CW142" i="20"/>
  <c r="CW240" i="20"/>
  <c r="CW220" i="20"/>
  <c r="CW204" i="20"/>
  <c r="CW189" i="20"/>
  <c r="CW171" i="20"/>
  <c r="CW7" i="20"/>
  <c r="CW155" i="20"/>
  <c r="CW43" i="20"/>
  <c r="CW48" i="20"/>
  <c r="CW35" i="20"/>
  <c r="CW3" i="20"/>
  <c r="CW270" i="20"/>
  <c r="CW251" i="20"/>
  <c r="CW215" i="20"/>
  <c r="CW199" i="20"/>
  <c r="CW184" i="20"/>
  <c r="CW87" i="20"/>
  <c r="CW108" i="20"/>
  <c r="CW63" i="20"/>
  <c r="CW98" i="20"/>
  <c r="CW47" i="20"/>
  <c r="CW139" i="20"/>
  <c r="CW62" i="20"/>
  <c r="CW131" i="20"/>
  <c r="CW273" i="20"/>
  <c r="CW258" i="20"/>
  <c r="CW234" i="20"/>
  <c r="CW210" i="20"/>
  <c r="CW191" i="20"/>
  <c r="CW176" i="20"/>
  <c r="CW86" i="20"/>
  <c r="CW150" i="20"/>
  <c r="CW70" i="20"/>
  <c r="CW167" i="20"/>
  <c r="CW17" i="20"/>
  <c r="CW51" i="20"/>
  <c r="CW121" i="20"/>
  <c r="CW15" i="20"/>
  <c r="CW287" i="20"/>
  <c r="CW272" i="20"/>
  <c r="CW253" i="20"/>
  <c r="CW229" i="20"/>
  <c r="CW209" i="20"/>
  <c r="CW186" i="20"/>
  <c r="CW83" i="20"/>
  <c r="CW146" i="20"/>
  <c r="CW81" i="20"/>
  <c r="CW10" i="20"/>
  <c r="CW53" i="20"/>
  <c r="CW135" i="20"/>
  <c r="CW46" i="20"/>
  <c r="CW271" i="20"/>
  <c r="CW256" i="20"/>
  <c r="CW232" i="20"/>
  <c r="CW216" i="20"/>
  <c r="CW200" i="20"/>
  <c r="CW185" i="20"/>
  <c r="CW160" i="20"/>
  <c r="CW75" i="20"/>
  <c r="CW37" i="20"/>
  <c r="CW16" i="20"/>
  <c r="CW78" i="20"/>
  <c r="CW161" i="20"/>
  <c r="CW292" i="20"/>
  <c r="CW266" i="20"/>
  <c r="CW235" i="20"/>
  <c r="CW211" i="20"/>
  <c r="CW195" i="20"/>
  <c r="CW181" i="20"/>
  <c r="CW159" i="20"/>
  <c r="CW64" i="20"/>
  <c r="CW80" i="20"/>
  <c r="CW25" i="20"/>
  <c r="CW68" i="20"/>
  <c r="CW52" i="20"/>
  <c r="CW285" i="20"/>
  <c r="CW269" i="20"/>
  <c r="CW254" i="20"/>
  <c r="CW226" i="20"/>
  <c r="CW202" i="20"/>
  <c r="CW187" i="20"/>
  <c r="CW172" i="20"/>
  <c r="CW143" i="20"/>
  <c r="CW169" i="20"/>
  <c r="CW24" i="20"/>
  <c r="CW49" i="20"/>
  <c r="CW34" i="20"/>
  <c r="CW23" i="20"/>
  <c r="CW4" i="20"/>
  <c r="CW284" i="20"/>
  <c r="CW264" i="20"/>
  <c r="CW245" i="20"/>
  <c r="CW225" i="20"/>
  <c r="CW205" i="20"/>
  <c r="CW182" i="20"/>
  <c r="CW157" i="20"/>
  <c r="CW153" i="20"/>
  <c r="CW133" i="20"/>
  <c r="CW96" i="20"/>
  <c r="CW55" i="20"/>
  <c r="CW162" i="20"/>
  <c r="CW126" i="20"/>
  <c r="CW12" i="20"/>
  <c r="CW82" i="20"/>
  <c r="CW267" i="20"/>
  <c r="CW252" i="20"/>
  <c r="CW228" i="20"/>
  <c r="CW212" i="20"/>
  <c r="CW196" i="20"/>
  <c r="CW178" i="20"/>
  <c r="CW156" i="20"/>
  <c r="CW152" i="20"/>
  <c r="CW74" i="20"/>
  <c r="CW79" i="20"/>
  <c r="CW163" i="20"/>
  <c r="CW54" i="20"/>
  <c r="CW100" i="20"/>
  <c r="CW8" i="20"/>
  <c r="CW282" i="20"/>
  <c r="CW259" i="20"/>
  <c r="CW231" i="20"/>
  <c r="CW207" i="20"/>
  <c r="CW192" i="20"/>
  <c r="CW177" i="20"/>
  <c r="CW71" i="20"/>
  <c r="CW151" i="20"/>
  <c r="CW60" i="20"/>
  <c r="CW29" i="20"/>
  <c r="CW145" i="20"/>
  <c r="CW21" i="20"/>
  <c r="CW281" i="20"/>
  <c r="CW265" i="20"/>
  <c r="CW250" i="20"/>
  <c r="CW218" i="20"/>
  <c r="CW198" i="20"/>
  <c r="CW183" i="20"/>
  <c r="CW170" i="20"/>
  <c r="CW147" i="20"/>
  <c r="CW99" i="20"/>
  <c r="CW42" i="20"/>
  <c r="CW137" i="20"/>
  <c r="CW9" i="20"/>
  <c r="CW89" i="20"/>
  <c r="CW280" i="20"/>
  <c r="CW260" i="20"/>
  <c r="CW241" i="20"/>
  <c r="CW221" i="20"/>
  <c r="CW197" i="20"/>
  <c r="CW175" i="20"/>
  <c r="CW65" i="20"/>
  <c r="CW91" i="20"/>
  <c r="CW166" i="20"/>
  <c r="CW97" i="20"/>
  <c r="CW50" i="20"/>
  <c r="CW6" i="20"/>
  <c r="CW283" i="20"/>
  <c r="CW263" i="20"/>
  <c r="CW248" i="20"/>
  <c r="CW224" i="20"/>
  <c r="CW208" i="20"/>
  <c r="CW193" i="20"/>
  <c r="CW174" i="20"/>
  <c r="CW27" i="20"/>
  <c r="CW164" i="20"/>
  <c r="CW95" i="20"/>
  <c r="CW85" i="20"/>
  <c r="CW18" i="20"/>
  <c r="CW274" i="20"/>
  <c r="CW255" i="20"/>
  <c r="CW223" i="20"/>
  <c r="CW203" i="20"/>
  <c r="CW188" i="20"/>
  <c r="CW173" i="20"/>
  <c r="CW148" i="20"/>
  <c r="CW84" i="20"/>
  <c r="CW13" i="20"/>
  <c r="CW165" i="20"/>
  <c r="CV131" i="20"/>
  <c r="CV273" i="20"/>
  <c r="CV258" i="20"/>
  <c r="CV234" i="20"/>
  <c r="CV210" i="20"/>
  <c r="CV191" i="20"/>
  <c r="CV176" i="20"/>
  <c r="CV86" i="20"/>
  <c r="CV150" i="20"/>
  <c r="CV70" i="20"/>
  <c r="CV167" i="20"/>
  <c r="CV17" i="20"/>
  <c r="CV51" i="20"/>
  <c r="CV121" i="20"/>
  <c r="CV15" i="20"/>
  <c r="CV287" i="20"/>
  <c r="CV272" i="20"/>
  <c r="CV253" i="20"/>
  <c r="CV229" i="20"/>
  <c r="CV209" i="20"/>
  <c r="CV186" i="20"/>
  <c r="CV83" i="20"/>
  <c r="CV146" i="20"/>
  <c r="CV81" i="20"/>
  <c r="CV57" i="20"/>
  <c r="CV10" i="20"/>
  <c r="CV53" i="20"/>
  <c r="CV41" i="20"/>
  <c r="CV135" i="20"/>
  <c r="CV46" i="20"/>
  <c r="CV271" i="20"/>
  <c r="CV256" i="20"/>
  <c r="CV232" i="20"/>
  <c r="CV216" i="20"/>
  <c r="CV200" i="20"/>
  <c r="CV185" i="20"/>
  <c r="CV160" i="20"/>
  <c r="CV105" i="20"/>
  <c r="CV75" i="20"/>
  <c r="CV37" i="20"/>
  <c r="CV16" i="20"/>
  <c r="CV78" i="20"/>
  <c r="CV161" i="20"/>
  <c r="CV31" i="20"/>
  <c r="CV270" i="20"/>
  <c r="CV251" i="20"/>
  <c r="CV215" i="20"/>
  <c r="CV199" i="20"/>
  <c r="CV184" i="20"/>
  <c r="CV87" i="20"/>
  <c r="CV108" i="20"/>
  <c r="CV63" i="20"/>
  <c r="CV98" i="20"/>
  <c r="CV47" i="20"/>
  <c r="CV52" i="20"/>
  <c r="CV33" i="20"/>
  <c r="CV22" i="20"/>
  <c r="CV285" i="20"/>
  <c r="CV269" i="20"/>
  <c r="CV254" i="20"/>
  <c r="CV226" i="20"/>
  <c r="CV202" i="20"/>
  <c r="CV187" i="20"/>
  <c r="CV172" i="20"/>
  <c r="CV143" i="20"/>
  <c r="CV169" i="20"/>
  <c r="CV104" i="20"/>
  <c r="CV24" i="20"/>
  <c r="CV49" i="20"/>
  <c r="CV34" i="20"/>
  <c r="CV23" i="20"/>
  <c r="CV4" i="20"/>
  <c r="CV284" i="20"/>
  <c r="CV264" i="20"/>
  <c r="CV245" i="20"/>
  <c r="CV225" i="20"/>
  <c r="CV205" i="20"/>
  <c r="CV182" i="20"/>
  <c r="CV157" i="20"/>
  <c r="CV153" i="20"/>
  <c r="CV133" i="20"/>
  <c r="CV96" i="20"/>
  <c r="CV55" i="20"/>
  <c r="CV162" i="20"/>
  <c r="CV126" i="20"/>
  <c r="CV12" i="20"/>
  <c r="CV82" i="20"/>
  <c r="CV267" i="20"/>
  <c r="CV252" i="20"/>
  <c r="CV228" i="20"/>
  <c r="CV212" i="20"/>
  <c r="CV196" i="20"/>
  <c r="CV178" i="20"/>
  <c r="CV156" i="20"/>
  <c r="CV152" i="20"/>
  <c r="CV74" i="20"/>
  <c r="CV79" i="20"/>
  <c r="CV163" i="20"/>
  <c r="CV54" i="20"/>
  <c r="CV100" i="20"/>
  <c r="CV292" i="20"/>
  <c r="CV266" i="20"/>
  <c r="CV235" i="20"/>
  <c r="CV211" i="20"/>
  <c r="CV195" i="20"/>
  <c r="CV181" i="20"/>
  <c r="CV159" i="20"/>
  <c r="CV64" i="20"/>
  <c r="CV80" i="20"/>
  <c r="CV25" i="20"/>
  <c r="CV68" i="20"/>
  <c r="CV145" i="20"/>
  <c r="CV21" i="20"/>
  <c r="CV20" i="20"/>
  <c r="CV281" i="20"/>
  <c r="CV265" i="20"/>
  <c r="CV250" i="20"/>
  <c r="CV218" i="20"/>
  <c r="CV198" i="20"/>
  <c r="CV183" i="20"/>
  <c r="CV170" i="20"/>
  <c r="CV147" i="20"/>
  <c r="CV99" i="20"/>
  <c r="CV42" i="20"/>
  <c r="CV137" i="20"/>
  <c r="CV9" i="20"/>
  <c r="CV77" i="20"/>
  <c r="CV38" i="20"/>
  <c r="CV89" i="20"/>
  <c r="CV280" i="20"/>
  <c r="CV260" i="20"/>
  <c r="CV241" i="20"/>
  <c r="CV221" i="20"/>
  <c r="CV197" i="20"/>
  <c r="CV175" i="20"/>
  <c r="CV65" i="20"/>
  <c r="CV67" i="20"/>
  <c r="CV91" i="20"/>
  <c r="CV166" i="20"/>
  <c r="CV97" i="20"/>
  <c r="CV50" i="20"/>
  <c r="CV61" i="20"/>
  <c r="CV6" i="20"/>
  <c r="CV283" i="20"/>
  <c r="CV263" i="20"/>
  <c r="CV248" i="20"/>
  <c r="CV224" i="20"/>
  <c r="CV208" i="20"/>
  <c r="CV193" i="20"/>
  <c r="CV174" i="20"/>
  <c r="CV111" i="20"/>
  <c r="CV58" i="20"/>
  <c r="CV27" i="20"/>
  <c r="CV164" i="20"/>
  <c r="CV95" i="20"/>
  <c r="CV85" i="20"/>
  <c r="CV18" i="20"/>
  <c r="CV282" i="20"/>
  <c r="CV259" i="20"/>
  <c r="CV231" i="20"/>
  <c r="CV207" i="20"/>
  <c r="CV192" i="20"/>
  <c r="CV177" i="20"/>
  <c r="CV71" i="20"/>
  <c r="CV151" i="20"/>
  <c r="CV60" i="20"/>
  <c r="CV110" i="20"/>
  <c r="CV165" i="20"/>
  <c r="CV32" i="20"/>
  <c r="CV44" i="20"/>
  <c r="CV26" i="20"/>
  <c r="CV69" i="20"/>
  <c r="CV277" i="20"/>
  <c r="CV261" i="20"/>
  <c r="CV246" i="20"/>
  <c r="CV214" i="20"/>
  <c r="CV194" i="20"/>
  <c r="CV180" i="20"/>
  <c r="CV158" i="20"/>
  <c r="CV154" i="20"/>
  <c r="CV168" i="20"/>
  <c r="CV149" i="20"/>
  <c r="CV14" i="20"/>
  <c r="CV56" i="20"/>
  <c r="CV36" i="20"/>
  <c r="CV11" i="20"/>
  <c r="CV291" i="20"/>
  <c r="CV276" i="20"/>
  <c r="CV257" i="20"/>
  <c r="CV233" i="20"/>
  <c r="CV217" i="20"/>
  <c r="CV132" i="20"/>
  <c r="CV72" i="20"/>
  <c r="CV76" i="20"/>
  <c r="CV134" i="20"/>
  <c r="CV144" i="20"/>
  <c r="CV30" i="20"/>
  <c r="CV45" i="20"/>
  <c r="CV59" i="20"/>
  <c r="CV40" i="20"/>
  <c r="CV5" i="20"/>
  <c r="CV279" i="20"/>
  <c r="CV142" i="20"/>
  <c r="CV240" i="20"/>
  <c r="CV220" i="20"/>
  <c r="CV204" i="20"/>
  <c r="CV189" i="20"/>
  <c r="CV171" i="20"/>
  <c r="CV7" i="20"/>
  <c r="CV155" i="20"/>
  <c r="CV43" i="20"/>
  <c r="CV66" i="20"/>
  <c r="CV48" i="20"/>
  <c r="CV35" i="20"/>
  <c r="CV130" i="20"/>
  <c r="CV274" i="20"/>
  <c r="CV255" i="20"/>
  <c r="CV223" i="20"/>
  <c r="CV203" i="20"/>
  <c r="CV188" i="20"/>
  <c r="CV173" i="20"/>
  <c r="CV148" i="20"/>
  <c r="CV138" i="20"/>
  <c r="CV84" i="20"/>
  <c r="CV13" i="20"/>
  <c r="CV139" i="20"/>
  <c r="CV62" i="20"/>
  <c r="CV136" i="20"/>
  <c r="CT277" i="20"/>
  <c r="CT261" i="20"/>
  <c r="CT246" i="20"/>
  <c r="CT214" i="20"/>
  <c r="CT194" i="20"/>
  <c r="CT180" i="20"/>
  <c r="CT158" i="20"/>
  <c r="CT154" i="20"/>
  <c r="CT168" i="20"/>
  <c r="CT149" i="20"/>
  <c r="CT291" i="20"/>
  <c r="CT276" i="20"/>
  <c r="CT257" i="20"/>
  <c r="CT233" i="20"/>
  <c r="CT217" i="20"/>
  <c r="CT132" i="20"/>
  <c r="CT72" i="20"/>
  <c r="CT5" i="20"/>
  <c r="CT279" i="20"/>
  <c r="CT142" i="20"/>
  <c r="CT240" i="20"/>
  <c r="CT220" i="20"/>
  <c r="CT204" i="20"/>
  <c r="CT189" i="20"/>
  <c r="CT171" i="20"/>
  <c r="CT155" i="20"/>
  <c r="CT35" i="20"/>
  <c r="CT270" i="20"/>
  <c r="CT251" i="20"/>
  <c r="CT215" i="20"/>
  <c r="CT199" i="20"/>
  <c r="CT184" i="20"/>
  <c r="CT108" i="20"/>
  <c r="CT63" i="20"/>
  <c r="CT139" i="20"/>
  <c r="CT62" i="20"/>
  <c r="CT136" i="20"/>
  <c r="CT131" i="20"/>
  <c r="CT273" i="20"/>
  <c r="CT258" i="20"/>
  <c r="CT234" i="20"/>
  <c r="CT210" i="20"/>
  <c r="CT191" i="20"/>
  <c r="CT176" i="20"/>
  <c r="CT86" i="20"/>
  <c r="CT150" i="20"/>
  <c r="CT167" i="20"/>
  <c r="CT287" i="20"/>
  <c r="CT272" i="20"/>
  <c r="CT253" i="20"/>
  <c r="CT229" i="20"/>
  <c r="CT209" i="20"/>
  <c r="CT186" i="20"/>
  <c r="CT83" i="20"/>
  <c r="CT146" i="20"/>
  <c r="CT57" i="20"/>
  <c r="CT135" i="20"/>
  <c r="CT271" i="20"/>
  <c r="CT256" i="20"/>
  <c r="CT232" i="20"/>
  <c r="CT216" i="20"/>
  <c r="CT200" i="20"/>
  <c r="CT185" i="20"/>
  <c r="CT160" i="20"/>
  <c r="CT105" i="20"/>
  <c r="CT75" i="20"/>
  <c r="CT16" i="20"/>
  <c r="CT78" i="20"/>
  <c r="CT161" i="20"/>
  <c r="CT292" i="20"/>
  <c r="CT266" i="20"/>
  <c r="CT235" i="20"/>
  <c r="CT211" i="20"/>
  <c r="CT195" i="20"/>
  <c r="CT181" i="20"/>
  <c r="CT159" i="20"/>
  <c r="CT80" i="20"/>
  <c r="CT22" i="20"/>
  <c r="CT285" i="20"/>
  <c r="CT269" i="20"/>
  <c r="CT254" i="20"/>
  <c r="CT226" i="20"/>
  <c r="CT202" i="20"/>
  <c r="CT187" i="20"/>
  <c r="CT172" i="20"/>
  <c r="CT169" i="20"/>
  <c r="CT104" i="20"/>
  <c r="CT49" i="20"/>
  <c r="CT34" i="20"/>
  <c r="CT4" i="20"/>
  <c r="CT284" i="20"/>
  <c r="CT264" i="20"/>
  <c r="CT245" i="20"/>
  <c r="CT225" i="20"/>
  <c r="CT205" i="20"/>
  <c r="CT182" i="20"/>
  <c r="CT157" i="20"/>
  <c r="CT153" i="20"/>
  <c r="CT162" i="20"/>
  <c r="CT82" i="20"/>
  <c r="CT267" i="20"/>
  <c r="CT252" i="20"/>
  <c r="CT228" i="20"/>
  <c r="CT212" i="20"/>
  <c r="CT196" i="20"/>
  <c r="CT178" i="20"/>
  <c r="CT156" i="20"/>
  <c r="CT152" i="20"/>
  <c r="CT163" i="20"/>
  <c r="CT282" i="20"/>
  <c r="CT259" i="20"/>
  <c r="CT231" i="20"/>
  <c r="CT207" i="20"/>
  <c r="CT192" i="20"/>
  <c r="CT177" i="20"/>
  <c r="CT151" i="20"/>
  <c r="CT21" i="20"/>
  <c r="CT20" i="20"/>
  <c r="CT281" i="20"/>
  <c r="CT265" i="20"/>
  <c r="CT250" i="20"/>
  <c r="CT218" i="20"/>
  <c r="CT198" i="20"/>
  <c r="CT183" i="20"/>
  <c r="CT170" i="20"/>
  <c r="CT147" i="20"/>
  <c r="CT99" i="20"/>
  <c r="CT280" i="20"/>
  <c r="CT260" i="20"/>
  <c r="CT241" i="20"/>
  <c r="CT221" i="20"/>
  <c r="CT197" i="20"/>
  <c r="CT175" i="20"/>
  <c r="CT67" i="20"/>
  <c r="CT91" i="20"/>
  <c r="CT166" i="20"/>
  <c r="CT61" i="20"/>
  <c r="CT6" i="20"/>
  <c r="CT283" i="20"/>
  <c r="CT263" i="20"/>
  <c r="CT248" i="20"/>
  <c r="CT224" i="20"/>
  <c r="CT208" i="20"/>
  <c r="CT193" i="20"/>
  <c r="CT174" i="20"/>
  <c r="CT111" i="20"/>
  <c r="CT58" i="20"/>
  <c r="CT27" i="20"/>
  <c r="CT164" i="20"/>
  <c r="CT274" i="20"/>
  <c r="CT255" i="20"/>
  <c r="CT223" i="20"/>
  <c r="CT203" i="20"/>
  <c r="CT188" i="20"/>
  <c r="CT173" i="20"/>
  <c r="CT148" i="20"/>
  <c r="CT138" i="20"/>
  <c r="CT84" i="20"/>
  <c r="CJ161" i="21"/>
  <c r="CK161" i="21" s="1"/>
  <c r="CL161" i="21" s="1"/>
  <c r="CM161" i="21" s="1"/>
  <c r="CN161" i="21" s="1"/>
  <c r="CO161" i="21" s="1"/>
  <c r="CP161" i="21" s="1"/>
  <c r="HM77" i="19"/>
  <c r="IH24" i="19"/>
  <c r="IN19" i="19"/>
  <c r="HA19" i="19"/>
  <c r="IN28" i="19"/>
  <c r="JO35" i="19"/>
  <c r="JF29" i="19"/>
  <c r="HM75" i="19"/>
  <c r="HM62" i="19"/>
  <c r="J61" i="27"/>
  <c r="IN44" i="19"/>
  <c r="JF27" i="19"/>
  <c r="JO37" i="19"/>
  <c r="IW37" i="19"/>
  <c r="CU22" i="20"/>
  <c r="CU62" i="20"/>
  <c r="CU49" i="20"/>
  <c r="CU43" i="20"/>
  <c r="CU134" i="20"/>
  <c r="CU143" i="20"/>
  <c r="CU172" i="20"/>
  <c r="CU187" i="20"/>
  <c r="CU202" i="20"/>
  <c r="CU226" i="20"/>
  <c r="CU254" i="20"/>
  <c r="CU269" i="20"/>
  <c r="CU285" i="20"/>
  <c r="CU31" i="20"/>
  <c r="CU35" i="20"/>
  <c r="CU165" i="20"/>
  <c r="CU144" i="20"/>
  <c r="CU169" i="20"/>
  <c r="CU148" i="20"/>
  <c r="CU173" i="20"/>
  <c r="CU188" i="20"/>
  <c r="CU203" i="20"/>
  <c r="CU223" i="20"/>
  <c r="CU255" i="20"/>
  <c r="CU274" i="20"/>
  <c r="CU135" i="20"/>
  <c r="CU34" i="20"/>
  <c r="CU29" i="20"/>
  <c r="CU84" i="20"/>
  <c r="CU138" i="20"/>
  <c r="CU111" i="20"/>
  <c r="CU174" i="20"/>
  <c r="CU193" i="20"/>
  <c r="CU208" i="20"/>
  <c r="CU224" i="20"/>
  <c r="CU248" i="20"/>
  <c r="CU263" i="20"/>
  <c r="CU283" i="20"/>
  <c r="CU284" i="20"/>
  <c r="CU38" i="20"/>
  <c r="CU32" i="20"/>
  <c r="CU163" i="20"/>
  <c r="CU27" i="20"/>
  <c r="CU58" i="20"/>
  <c r="CU65" i="20"/>
  <c r="CU175" i="20"/>
  <c r="CU197" i="20"/>
  <c r="CU221" i="20"/>
  <c r="CU241" i="20"/>
  <c r="CU260" i="20"/>
  <c r="CU287" i="20"/>
  <c r="CU292" i="20"/>
  <c r="CU136" i="20"/>
  <c r="CU85" i="20"/>
  <c r="CU55" i="20"/>
  <c r="CU91" i="20"/>
  <c r="CU67" i="20"/>
  <c r="CU86" i="20"/>
  <c r="CU176" i="20"/>
  <c r="CU191" i="20"/>
  <c r="CU210" i="20"/>
  <c r="CU234" i="20"/>
  <c r="CU258" i="20"/>
  <c r="CU273" i="20"/>
  <c r="CU3" i="20"/>
  <c r="CU130" i="20"/>
  <c r="CU51" i="20"/>
  <c r="CU68" i="20"/>
  <c r="CU70" i="20"/>
  <c r="CU150" i="20"/>
  <c r="CU71" i="20"/>
  <c r="CU177" i="20"/>
  <c r="CU192" i="20"/>
  <c r="CU207" i="20"/>
  <c r="CU231" i="20"/>
  <c r="CU259" i="20"/>
  <c r="CU282" i="20"/>
  <c r="CU40" i="20"/>
  <c r="CU145" i="20"/>
  <c r="CU47" i="20"/>
  <c r="CU60" i="20"/>
  <c r="CU151" i="20"/>
  <c r="CU156" i="20"/>
  <c r="CU178" i="20"/>
  <c r="CU196" i="20"/>
  <c r="CU212" i="20"/>
  <c r="CU228" i="20"/>
  <c r="CU252" i="20"/>
  <c r="CU267" i="20"/>
  <c r="CU82" i="20"/>
  <c r="CU291" i="20"/>
  <c r="CU23" i="20"/>
  <c r="CU54" i="20"/>
  <c r="CU30" i="20"/>
  <c r="CU74" i="20"/>
  <c r="CU152" i="20"/>
  <c r="CU157" i="20"/>
  <c r="CU182" i="20"/>
  <c r="CU205" i="20"/>
  <c r="CU225" i="20"/>
  <c r="CU245" i="20"/>
  <c r="CU272" i="20"/>
  <c r="CU89" i="20"/>
  <c r="CU44" i="20"/>
  <c r="CU162" i="20"/>
  <c r="CU164" i="20"/>
  <c r="CU133" i="20"/>
  <c r="CU153" i="20"/>
  <c r="CU158" i="20"/>
  <c r="CU180" i="20"/>
  <c r="CU194" i="20"/>
  <c r="CU214" i="20"/>
  <c r="CU246" i="20"/>
  <c r="CU261" i="20"/>
  <c r="CU277" i="20"/>
  <c r="CU5" i="20"/>
  <c r="CU18" i="20"/>
  <c r="CU56" i="20"/>
  <c r="CU166" i="20"/>
  <c r="CU168" i="20"/>
  <c r="CU154" i="20"/>
  <c r="CU159" i="20"/>
  <c r="CU181" i="20"/>
  <c r="CU195" i="20"/>
  <c r="CU211" i="20"/>
  <c r="CU235" i="20"/>
  <c r="CU266" i="20"/>
  <c r="CU4" i="20"/>
  <c r="CU61" i="20"/>
  <c r="CU52" i="20"/>
  <c r="CU167" i="20"/>
  <c r="CU80" i="20"/>
  <c r="CU64" i="20"/>
  <c r="CU160" i="20"/>
  <c r="CU185" i="20"/>
  <c r="CU200" i="20"/>
  <c r="CU216" i="20"/>
  <c r="CU232" i="20"/>
  <c r="CU256" i="20"/>
  <c r="CU271" i="20"/>
  <c r="CU46" i="20"/>
  <c r="CU26" i="20"/>
  <c r="CU121" i="20"/>
  <c r="CU78" i="20"/>
  <c r="CU79" i="20"/>
  <c r="CU75" i="20"/>
  <c r="CU105" i="20"/>
  <c r="CU83" i="20"/>
  <c r="CU186" i="20"/>
  <c r="CU209" i="20"/>
  <c r="CU229" i="20"/>
  <c r="CU253" i="20"/>
  <c r="CU276" i="20"/>
  <c r="CU131" i="20"/>
  <c r="CU19" i="20"/>
  <c r="CU33" i="20"/>
  <c r="CU53" i="20"/>
  <c r="CU96" i="20"/>
  <c r="CU81" i="20"/>
  <c r="CU146" i="20"/>
  <c r="CU170" i="20"/>
  <c r="CU183" i="20"/>
  <c r="CU198" i="20"/>
  <c r="CU218" i="20"/>
  <c r="CU250" i="20"/>
  <c r="CU265" i="20"/>
  <c r="CU281" i="20"/>
  <c r="CU6" i="20"/>
  <c r="CU161" i="20"/>
  <c r="CU139" i="20"/>
  <c r="CU149" i="20"/>
  <c r="CU99" i="20"/>
  <c r="CU147" i="20"/>
  <c r="CU87" i="20"/>
  <c r="CU184" i="20"/>
  <c r="CU199" i="20"/>
  <c r="CU215" i="20"/>
  <c r="CU251" i="20"/>
  <c r="CU270" i="20"/>
  <c r="CU15" i="20"/>
  <c r="CU41" i="20"/>
  <c r="CU48" i="20"/>
  <c r="CU37" i="20"/>
  <c r="CU63" i="20"/>
  <c r="CU108" i="20"/>
  <c r="CU171" i="20"/>
  <c r="CU189" i="20"/>
  <c r="CU204" i="20"/>
  <c r="CU220" i="20"/>
  <c r="CU240" i="20"/>
  <c r="CU142" i="20"/>
  <c r="CU279" i="20"/>
  <c r="CU264" i="20"/>
  <c r="CU8" i="20"/>
  <c r="CU77" i="20"/>
  <c r="CU45" i="20"/>
  <c r="CU98" i="20"/>
  <c r="CU155" i="20"/>
  <c r="CU76" i="20"/>
  <c r="CU72" i="20"/>
  <c r="CU132" i="20"/>
  <c r="CU217" i="20"/>
  <c r="CU233" i="20"/>
  <c r="CU257" i="20"/>
  <c r="CU280" i="20"/>
  <c r="CU69" i="20"/>
  <c r="IH27" i="19"/>
  <c r="JF33" i="19"/>
  <c r="IH38" i="19"/>
  <c r="IZ29" i="19"/>
  <c r="IE40" i="19"/>
  <c r="IW35" i="19"/>
  <c r="IH39" i="19"/>
  <c r="JF34" i="19"/>
  <c r="IW36" i="19"/>
  <c r="IZ31" i="19"/>
  <c r="JF30" i="19"/>
  <c r="IW40" i="19"/>
  <c r="IN30" i="19"/>
  <c r="IN37" i="19"/>
  <c r="IW43" i="19"/>
  <c r="IW34" i="19"/>
  <c r="IW38" i="19"/>
  <c r="JF31" i="19"/>
  <c r="IW39" i="19"/>
  <c r="IH31" i="19"/>
  <c r="JF36" i="19"/>
  <c r="HV15" i="19"/>
  <c r="IH23" i="19"/>
  <c r="JF35" i="19"/>
  <c r="IN41" i="19"/>
  <c r="AC11" i="20"/>
  <c r="AC304" i="20" s="1"/>
  <c r="BT69" i="20"/>
  <c r="BT16" i="20"/>
  <c r="CN69" i="20"/>
  <c r="CN16" i="20"/>
  <c r="CF69" i="20"/>
  <c r="CF16" i="20"/>
  <c r="BW69" i="20"/>
  <c r="BW16" i="20"/>
  <c r="BE69" i="20"/>
  <c r="BE16" i="20"/>
  <c r="BQ69" i="20"/>
  <c r="BQ16" i="20"/>
  <c r="BX69" i="20"/>
  <c r="BX16" i="20"/>
  <c r="BR69" i="20"/>
  <c r="BR16" i="20"/>
  <c r="BJ69" i="20"/>
  <c r="BJ16" i="20"/>
  <c r="BO69" i="20"/>
  <c r="BO16" i="20"/>
  <c r="BU69" i="20"/>
  <c r="BU16" i="20"/>
  <c r="CR69" i="20"/>
  <c r="CR16" i="20"/>
  <c r="BF69" i="20"/>
  <c r="BF16" i="20"/>
  <c r="BM69" i="20"/>
  <c r="BM16" i="20"/>
  <c r="CO69" i="20"/>
  <c r="CO16" i="20"/>
  <c r="BL69" i="20"/>
  <c r="BL16" i="20"/>
  <c r="BH69" i="20"/>
  <c r="BH16" i="20"/>
  <c r="BK69" i="20"/>
  <c r="BK16" i="20"/>
  <c r="CB69" i="20"/>
  <c r="CB16" i="20"/>
  <c r="CM69" i="20"/>
  <c r="CM16" i="20"/>
  <c r="CD69" i="20"/>
  <c r="CD16" i="20"/>
  <c r="BS69" i="20"/>
  <c r="BS16" i="20"/>
  <c r="BP69" i="20"/>
  <c r="BP16" i="20"/>
  <c r="CH69" i="20"/>
  <c r="CH16" i="20"/>
  <c r="BY69" i="20"/>
  <c r="BY16" i="20"/>
  <c r="CQ69" i="20"/>
  <c r="CQ16" i="20"/>
  <c r="CI69" i="20"/>
  <c r="CI16" i="20"/>
  <c r="CE69" i="20"/>
  <c r="CE16" i="20"/>
  <c r="AO31" i="20"/>
  <c r="AO303" i="20" s="1"/>
  <c r="CA69" i="20"/>
  <c r="CA16" i="20"/>
  <c r="CL69" i="20"/>
  <c r="CL16" i="20"/>
  <c r="BV69" i="20"/>
  <c r="BV16" i="20"/>
  <c r="CG69" i="20"/>
  <c r="CG16" i="20"/>
  <c r="CC69" i="20"/>
  <c r="CC16" i="20"/>
  <c r="BN69" i="20"/>
  <c r="BN16" i="20"/>
  <c r="BG69" i="20"/>
  <c r="BG16" i="20"/>
  <c r="BZ69" i="20"/>
  <c r="BZ16" i="20"/>
  <c r="BI69" i="20"/>
  <c r="BI16" i="20"/>
  <c r="CP69" i="20"/>
  <c r="CP16" i="20"/>
  <c r="CS292" i="20"/>
  <c r="CS266" i="20"/>
  <c r="CS235" i="20"/>
  <c r="CS212" i="20"/>
  <c r="CS196" i="20"/>
  <c r="CS178" i="20"/>
  <c r="CS86" i="20"/>
  <c r="CS58" i="20"/>
  <c r="CS91" i="20"/>
  <c r="CS5" i="20"/>
  <c r="CS277" i="20"/>
  <c r="CS261" i="20"/>
  <c r="CS246" i="20"/>
  <c r="CS214" i="20"/>
  <c r="CS199" i="20"/>
  <c r="CS184" i="20"/>
  <c r="CS83" i="20"/>
  <c r="CS108" i="20"/>
  <c r="CS104" i="20"/>
  <c r="CS139" i="20"/>
  <c r="CS136" i="20"/>
  <c r="CS291" i="20"/>
  <c r="CS276" i="20"/>
  <c r="CS257" i="20"/>
  <c r="CS233" i="20"/>
  <c r="CS217" i="20"/>
  <c r="CS194" i="20"/>
  <c r="CS180" i="20"/>
  <c r="CS147" i="20"/>
  <c r="CS63" i="20"/>
  <c r="CS62" i="20"/>
  <c r="CS22" i="20"/>
  <c r="CS271" i="20"/>
  <c r="CS256" i="20"/>
  <c r="CS232" i="20"/>
  <c r="CS216" i="20"/>
  <c r="CS132" i="20"/>
  <c r="CS72" i="20"/>
  <c r="CS152" i="20"/>
  <c r="CS162" i="20"/>
  <c r="CS205" i="20"/>
  <c r="CS282" i="20"/>
  <c r="CS259" i="20"/>
  <c r="CS231" i="20"/>
  <c r="CS208" i="20"/>
  <c r="CS193" i="20"/>
  <c r="CS174" i="20"/>
  <c r="CS170" i="20"/>
  <c r="CS155" i="20"/>
  <c r="CS166" i="20"/>
  <c r="CS131" i="20"/>
  <c r="CS273" i="20"/>
  <c r="CS258" i="20"/>
  <c r="CS234" i="20"/>
  <c r="CS211" i="20"/>
  <c r="CS195" i="20"/>
  <c r="CS181" i="20"/>
  <c r="CS157" i="20"/>
  <c r="CS154" i="20"/>
  <c r="CS27" i="20"/>
  <c r="CS78" i="20"/>
  <c r="CS6" i="20"/>
  <c r="CS287" i="20"/>
  <c r="CS272" i="20"/>
  <c r="CS253" i="20"/>
  <c r="CS229" i="20"/>
  <c r="CS210" i="20"/>
  <c r="CS191" i="20"/>
  <c r="CS176" i="20"/>
  <c r="CS153" i="20"/>
  <c r="CS75" i="20"/>
  <c r="CS35" i="20"/>
  <c r="CS82" i="20"/>
  <c r="CS267" i="20"/>
  <c r="CS252" i="20"/>
  <c r="CS228" i="20"/>
  <c r="CS209" i="20"/>
  <c r="CS159" i="20"/>
  <c r="CS224" i="20"/>
  <c r="CS148" i="20"/>
  <c r="CS274" i="20"/>
  <c r="CS255" i="20"/>
  <c r="CS223" i="20"/>
  <c r="CS204" i="20"/>
  <c r="CS189" i="20"/>
  <c r="CS171" i="20"/>
  <c r="CS105" i="20"/>
  <c r="CS99" i="20"/>
  <c r="CS49" i="20"/>
  <c r="CS285" i="20"/>
  <c r="CS269" i="20"/>
  <c r="CS254" i="20"/>
  <c r="CS226" i="20"/>
  <c r="CS207" i="20"/>
  <c r="CS192" i="20"/>
  <c r="CS177" i="20"/>
  <c r="CS156" i="20"/>
  <c r="CS150" i="20"/>
  <c r="CS167" i="20"/>
  <c r="CS34" i="20"/>
  <c r="CS161" i="20"/>
  <c r="CS284" i="20"/>
  <c r="CS264" i="20"/>
  <c r="CS245" i="20"/>
  <c r="CS225" i="20"/>
  <c r="CS202" i="20"/>
  <c r="CS187" i="20"/>
  <c r="CS172" i="20"/>
  <c r="CS67" i="20"/>
  <c r="CS57" i="20"/>
  <c r="CS61" i="20"/>
  <c r="CS283" i="20"/>
  <c r="CS263" i="20"/>
  <c r="CS248" i="20"/>
  <c r="CS149" i="20"/>
  <c r="CS270" i="20"/>
  <c r="CS251" i="20"/>
  <c r="CS215" i="20"/>
  <c r="CS200" i="20"/>
  <c r="CS185" i="20"/>
  <c r="CS158" i="20"/>
  <c r="CS151" i="20"/>
  <c r="CS168" i="20"/>
  <c r="CS21" i="20"/>
  <c r="CS281" i="20"/>
  <c r="CS265" i="20"/>
  <c r="CS250" i="20"/>
  <c r="CS218" i="20"/>
  <c r="CS203" i="20"/>
  <c r="CS188" i="20"/>
  <c r="CS173" i="20"/>
  <c r="CS111" i="20"/>
  <c r="CS138" i="20"/>
  <c r="CS163" i="20"/>
  <c r="CS135" i="20"/>
  <c r="CS4" i="20"/>
  <c r="CS280" i="20"/>
  <c r="CS260" i="20"/>
  <c r="CS241" i="20"/>
  <c r="CS221" i="20"/>
  <c r="CS198" i="20"/>
  <c r="CS183" i="20"/>
  <c r="CS160" i="20"/>
  <c r="CS169" i="20"/>
  <c r="CS84" i="20"/>
  <c r="CS20" i="20"/>
  <c r="CS279" i="20"/>
  <c r="CS142" i="20"/>
  <c r="CS240" i="20"/>
  <c r="CS220" i="20"/>
  <c r="CS197" i="20"/>
  <c r="CS175" i="20"/>
  <c r="CS146" i="20"/>
  <c r="CS164" i="20"/>
  <c r="CS186" i="20"/>
  <c r="CS80" i="20"/>
  <c r="CS182" i="20"/>
  <c r="X158" i="21"/>
  <c r="X136" i="20"/>
  <c r="AP128" i="18" s="1"/>
  <c r="X135" i="20"/>
  <c r="AT51" i="18" s="1"/>
  <c r="BT89" i="20"/>
  <c r="BT46" i="20"/>
  <c r="BT65" i="20"/>
  <c r="CN89" i="20"/>
  <c r="CN46" i="20"/>
  <c r="CN65" i="20"/>
  <c r="CF89" i="20"/>
  <c r="CF46" i="20"/>
  <c r="CF65" i="20"/>
  <c r="BH89" i="20"/>
  <c r="BH46" i="20"/>
  <c r="BH65" i="20"/>
  <c r="BF46" i="20"/>
  <c r="BF65" i="20"/>
  <c r="BF89" i="20"/>
  <c r="BM89" i="20"/>
  <c r="BM46" i="20"/>
  <c r="BM65" i="20"/>
  <c r="CO89" i="20"/>
  <c r="CO46" i="20"/>
  <c r="CO65" i="20"/>
  <c r="BL89" i="20"/>
  <c r="BL46" i="20"/>
  <c r="BL65" i="20"/>
  <c r="CD46" i="20"/>
  <c r="CD65" i="20"/>
  <c r="CD89" i="20"/>
  <c r="BS65" i="20"/>
  <c r="BS89" i="20"/>
  <c r="BS46" i="20"/>
  <c r="BP89" i="20"/>
  <c r="BP46" i="20"/>
  <c r="BP65" i="20"/>
  <c r="CH46" i="20"/>
  <c r="CH65" i="20"/>
  <c r="CH89" i="20"/>
  <c r="BY89" i="20"/>
  <c r="BY46" i="20"/>
  <c r="BY65" i="20"/>
  <c r="CQ65" i="20"/>
  <c r="CQ89" i="20"/>
  <c r="CQ46" i="20"/>
  <c r="BK65" i="20"/>
  <c r="BK89" i="20"/>
  <c r="BK46" i="20"/>
  <c r="CB89" i="20"/>
  <c r="CB46" i="20"/>
  <c r="CB65" i="20"/>
  <c r="CM65" i="20"/>
  <c r="CM89" i="20"/>
  <c r="CM46" i="20"/>
  <c r="BV46" i="20"/>
  <c r="BV65" i="20"/>
  <c r="BV89" i="20"/>
  <c r="CG89" i="20"/>
  <c r="CG46" i="20"/>
  <c r="CG65" i="20"/>
  <c r="CC89" i="20"/>
  <c r="CC46" i="20"/>
  <c r="CC65" i="20"/>
  <c r="BN46" i="20"/>
  <c r="BN65" i="20"/>
  <c r="BN89" i="20"/>
  <c r="BG65" i="20"/>
  <c r="BG89" i="20"/>
  <c r="BG46" i="20"/>
  <c r="BZ46" i="20"/>
  <c r="BZ65" i="20"/>
  <c r="BZ89" i="20"/>
  <c r="BI89" i="20"/>
  <c r="BI46" i="20"/>
  <c r="BI65" i="20"/>
  <c r="CP46" i="20"/>
  <c r="CP65" i="20"/>
  <c r="CP89" i="20"/>
  <c r="CI65" i="20"/>
  <c r="CI89" i="20"/>
  <c r="CI46" i="20"/>
  <c r="CE65" i="20"/>
  <c r="CE89" i="20"/>
  <c r="CE46" i="20"/>
  <c r="CA65" i="20"/>
  <c r="CA89" i="20"/>
  <c r="CA46" i="20"/>
  <c r="CL46" i="20"/>
  <c r="CL65" i="20"/>
  <c r="CL89" i="20"/>
  <c r="BW65" i="20"/>
  <c r="BW89" i="20"/>
  <c r="BW46" i="20"/>
  <c r="BE89" i="20"/>
  <c r="BE46" i="20"/>
  <c r="BE65" i="20"/>
  <c r="BQ89" i="20"/>
  <c r="BQ46" i="20"/>
  <c r="BQ65" i="20"/>
  <c r="BX89" i="20"/>
  <c r="BX46" i="20"/>
  <c r="BX65" i="20"/>
  <c r="BR46" i="20"/>
  <c r="BR65" i="20"/>
  <c r="BR89" i="20"/>
  <c r="BJ46" i="20"/>
  <c r="BJ65" i="20"/>
  <c r="BJ89" i="20"/>
  <c r="BO65" i="20"/>
  <c r="BO89" i="20"/>
  <c r="BO46" i="20"/>
  <c r="BU89" i="20"/>
  <c r="BU46" i="20"/>
  <c r="BU65" i="20"/>
  <c r="CR89" i="20"/>
  <c r="CR46" i="20"/>
  <c r="CR65" i="20"/>
  <c r="CQ291" i="20"/>
  <c r="CQ281" i="20"/>
  <c r="CQ271" i="20"/>
  <c r="CQ263" i="20"/>
  <c r="CQ256" i="20"/>
  <c r="CQ248" i="20"/>
  <c r="CQ235" i="20"/>
  <c r="CQ228" i="20"/>
  <c r="CQ218" i="20"/>
  <c r="CQ209" i="20"/>
  <c r="CQ199" i="20"/>
  <c r="CQ192" i="20"/>
  <c r="CQ182" i="20"/>
  <c r="CQ173" i="20"/>
  <c r="CQ157" i="20"/>
  <c r="CQ111" i="20"/>
  <c r="CQ57" i="20"/>
  <c r="CQ63" i="20"/>
  <c r="CQ131" i="20"/>
  <c r="CQ282" i="20"/>
  <c r="CQ272" i="20"/>
  <c r="CQ260" i="20"/>
  <c r="CQ253" i="20"/>
  <c r="CQ234" i="20"/>
  <c r="CQ223" i="20"/>
  <c r="CQ144" i="20"/>
  <c r="CQ204" i="20"/>
  <c r="CQ196" i="20"/>
  <c r="CQ189" i="20"/>
  <c r="CQ180" i="20"/>
  <c r="CQ172" i="20"/>
  <c r="CQ143" i="20"/>
  <c r="CQ67" i="20"/>
  <c r="CQ154" i="20"/>
  <c r="CQ58" i="20"/>
  <c r="CQ80" i="20"/>
  <c r="CQ149" i="20"/>
  <c r="CQ30" i="20"/>
  <c r="CQ41" i="20"/>
  <c r="CQ139" i="20"/>
  <c r="CQ45" i="20"/>
  <c r="CQ50" i="20"/>
  <c r="CQ130" i="20"/>
  <c r="CQ91" i="20"/>
  <c r="CQ64" i="20"/>
  <c r="CQ13" i="20"/>
  <c r="CQ10" i="20"/>
  <c r="CQ54" i="20"/>
  <c r="CQ33" i="20"/>
  <c r="CQ100" i="20"/>
  <c r="CQ36" i="20"/>
  <c r="CQ121" i="20"/>
  <c r="CQ135" i="20"/>
  <c r="CQ22" i="20"/>
  <c r="CQ97" i="20"/>
  <c r="CQ79" i="20"/>
  <c r="CQ14" i="20"/>
  <c r="CQ53" i="20"/>
  <c r="CQ62" i="20"/>
  <c r="CQ82" i="20"/>
  <c r="CQ279" i="20"/>
  <c r="CQ269" i="20"/>
  <c r="CQ261" i="20"/>
  <c r="CQ254" i="20"/>
  <c r="CQ246" i="20"/>
  <c r="CQ233" i="20"/>
  <c r="CQ226" i="20"/>
  <c r="CQ216" i="20"/>
  <c r="CQ207" i="20"/>
  <c r="CQ197" i="20"/>
  <c r="CQ188" i="20"/>
  <c r="CQ181" i="20"/>
  <c r="CQ72" i="20"/>
  <c r="CQ76" i="20"/>
  <c r="CQ110" i="20"/>
  <c r="CQ153" i="20"/>
  <c r="CQ169" i="20"/>
  <c r="CQ146" i="20"/>
  <c r="CQ280" i="20"/>
  <c r="CQ270" i="20"/>
  <c r="CQ259" i="20"/>
  <c r="CQ251" i="20"/>
  <c r="CQ232" i="20"/>
  <c r="CQ221" i="20"/>
  <c r="CQ212" i="20"/>
  <c r="CQ202" i="20"/>
  <c r="CQ194" i="20"/>
  <c r="CQ187" i="20"/>
  <c r="CQ178" i="20"/>
  <c r="CQ171" i="20"/>
  <c r="CQ70" i="20"/>
  <c r="CQ7" i="20"/>
  <c r="CQ152" i="20"/>
  <c r="CQ134" i="20"/>
  <c r="CQ84" i="20"/>
  <c r="CQ95" i="20"/>
  <c r="CQ17" i="20"/>
  <c r="CQ163" i="20"/>
  <c r="CQ42" i="20"/>
  <c r="CQ56" i="20"/>
  <c r="CQ161" i="20"/>
  <c r="CQ61" i="20"/>
  <c r="CQ168" i="20"/>
  <c r="CQ25" i="20"/>
  <c r="CQ24" i="20"/>
  <c r="CQ55" i="20"/>
  <c r="CQ85" i="20"/>
  <c r="CQ49" i="20"/>
  <c r="CQ51" i="20"/>
  <c r="CQ44" i="20"/>
  <c r="CQ47" i="20"/>
  <c r="CQ77" i="20"/>
  <c r="CQ40" i="20"/>
  <c r="CQ43" i="20"/>
  <c r="CQ15" i="20"/>
  <c r="CQ108" i="20"/>
  <c r="CQ285" i="20"/>
  <c r="CQ277" i="20"/>
  <c r="CQ267" i="20"/>
  <c r="CQ142" i="20"/>
  <c r="CQ252" i="20"/>
  <c r="CQ240" i="20"/>
  <c r="CQ231" i="20"/>
  <c r="CQ224" i="20"/>
  <c r="CQ214" i="20"/>
  <c r="CQ205" i="20"/>
  <c r="CQ195" i="20"/>
  <c r="CQ186" i="20"/>
  <c r="CQ177" i="20"/>
  <c r="CQ83" i="20"/>
  <c r="CQ71" i="20"/>
  <c r="CQ148" i="20"/>
  <c r="CQ151" i="20"/>
  <c r="CQ99" i="20"/>
  <c r="CQ287" i="20"/>
  <c r="CQ276" i="20"/>
  <c r="CQ266" i="20"/>
  <c r="CQ257" i="20"/>
  <c r="CQ245" i="20"/>
  <c r="CQ229" i="20"/>
  <c r="CQ217" i="20"/>
  <c r="CQ210" i="20"/>
  <c r="CQ200" i="20"/>
  <c r="CQ193" i="20"/>
  <c r="CQ185" i="20"/>
  <c r="CQ176" i="20"/>
  <c r="CQ160" i="20"/>
  <c r="CQ156" i="20"/>
  <c r="CQ170" i="20"/>
  <c r="CQ150" i="20"/>
  <c r="CQ75" i="20"/>
  <c r="CQ98" i="20"/>
  <c r="CQ60" i="20"/>
  <c r="CQ137" i="20"/>
  <c r="CQ9" i="20"/>
  <c r="CQ52" i="20"/>
  <c r="CQ145" i="20"/>
  <c r="CQ35" i="20"/>
  <c r="CQ27" i="20"/>
  <c r="CQ96" i="20"/>
  <c r="CQ29" i="20"/>
  <c r="CQ166" i="20"/>
  <c r="CQ78" i="20"/>
  <c r="CQ48" i="20"/>
  <c r="CQ59" i="20"/>
  <c r="CQ11" i="20"/>
  <c r="CQ147" i="20"/>
  <c r="CQ283" i="20"/>
  <c r="CQ273" i="20"/>
  <c r="CQ265" i="20"/>
  <c r="CQ258" i="20"/>
  <c r="CQ250" i="20"/>
  <c r="CQ86" i="20"/>
  <c r="CQ74" i="20"/>
  <c r="CQ220" i="20"/>
  <c r="CQ211" i="20"/>
  <c r="CQ203" i="20"/>
  <c r="CQ132" i="20"/>
  <c r="CQ184" i="20"/>
  <c r="CQ175" i="20"/>
  <c r="CQ159" i="20"/>
  <c r="CQ87" i="20"/>
  <c r="CQ138" i="20"/>
  <c r="CQ104" i="20"/>
  <c r="CQ292" i="20"/>
  <c r="CQ284" i="20"/>
  <c r="CQ274" i="20"/>
  <c r="CQ264" i="20"/>
  <c r="CQ255" i="20"/>
  <c r="CQ241" i="20"/>
  <c r="CQ225" i="20"/>
  <c r="CQ215" i="20"/>
  <c r="CQ208" i="20"/>
  <c r="CQ198" i="20"/>
  <c r="CQ191" i="20"/>
  <c r="CQ183" i="20"/>
  <c r="CQ174" i="20"/>
  <c r="CQ158" i="20"/>
  <c r="CQ66" i="20"/>
  <c r="CQ105" i="20"/>
  <c r="CQ155" i="20"/>
  <c r="CQ133" i="20"/>
  <c r="CQ37" i="20"/>
  <c r="CQ167" i="20"/>
  <c r="CQ68" i="20"/>
  <c r="CQ164" i="20"/>
  <c r="CQ165" i="20"/>
  <c r="CQ81" i="20"/>
  <c r="CQ162" i="20"/>
  <c r="CP291" i="20"/>
  <c r="CP281" i="20"/>
  <c r="CP271" i="20"/>
  <c r="CP263" i="20"/>
  <c r="CP256" i="20"/>
  <c r="CP248" i="20"/>
  <c r="CP233" i="20"/>
  <c r="CP224" i="20"/>
  <c r="CP214" i="20"/>
  <c r="CP205" i="20"/>
  <c r="CP195" i="20"/>
  <c r="CP186" i="20"/>
  <c r="CP177" i="20"/>
  <c r="CP159" i="20"/>
  <c r="CP111" i="20"/>
  <c r="CP151" i="20"/>
  <c r="CP99" i="20"/>
  <c r="CP131" i="20"/>
  <c r="CP280" i="20"/>
  <c r="CP270" i="20"/>
  <c r="CP259" i="20"/>
  <c r="CP251" i="20"/>
  <c r="CP232" i="20"/>
  <c r="CP221" i="20"/>
  <c r="CP210" i="20"/>
  <c r="CP200" i="20"/>
  <c r="CP193" i="20"/>
  <c r="CP185" i="20"/>
  <c r="CP154" i="20"/>
  <c r="CP82" i="20"/>
  <c r="CP279" i="20"/>
  <c r="CP269" i="20"/>
  <c r="CP261" i="20"/>
  <c r="CP254" i="20"/>
  <c r="CP246" i="20"/>
  <c r="CP231" i="20"/>
  <c r="CP220" i="20"/>
  <c r="CP211" i="20"/>
  <c r="CP203" i="20"/>
  <c r="CP132" i="20"/>
  <c r="CP184" i="20"/>
  <c r="CP175" i="20"/>
  <c r="CP157" i="20"/>
  <c r="CP148" i="20"/>
  <c r="CP104" i="20"/>
  <c r="CP75" i="20"/>
  <c r="CP287" i="20"/>
  <c r="CP276" i="20"/>
  <c r="CP285" i="20"/>
  <c r="CP277" i="20"/>
  <c r="CP267" i="20"/>
  <c r="CP142" i="20"/>
  <c r="CP252" i="20"/>
  <c r="CP240" i="20"/>
  <c r="CP228" i="20"/>
  <c r="CP218" i="20"/>
  <c r="CP209" i="20"/>
  <c r="CP199" i="20"/>
  <c r="CP192" i="20"/>
  <c r="CP182" i="20"/>
  <c r="CP283" i="20"/>
  <c r="CP273" i="20"/>
  <c r="CP265" i="20"/>
  <c r="CP258" i="20"/>
  <c r="CP250" i="20"/>
  <c r="CP235" i="20"/>
  <c r="CP226" i="20"/>
  <c r="CP216" i="20"/>
  <c r="CP207" i="20"/>
  <c r="CP197" i="20"/>
  <c r="CP188" i="20"/>
  <c r="CP181" i="20"/>
  <c r="CP72" i="20"/>
  <c r="CP71" i="20"/>
  <c r="CP153" i="20"/>
  <c r="CP169" i="20"/>
  <c r="CP292" i="20"/>
  <c r="CP282" i="20"/>
  <c r="CP272" i="20"/>
  <c r="CP260" i="20"/>
  <c r="CP253" i="20"/>
  <c r="CP63" i="20"/>
  <c r="CP266" i="20"/>
  <c r="CP245" i="20"/>
  <c r="CP225" i="20"/>
  <c r="CP212" i="20"/>
  <c r="CP198" i="20"/>
  <c r="CP189" i="20"/>
  <c r="CP143" i="20"/>
  <c r="CP24" i="20"/>
  <c r="CP48" i="20"/>
  <c r="CP21" i="20"/>
  <c r="CP6" i="20"/>
  <c r="CP134" i="20"/>
  <c r="CP160" i="20"/>
  <c r="CP80" i="20"/>
  <c r="CP60" i="20"/>
  <c r="CP164" i="20"/>
  <c r="CP45" i="20"/>
  <c r="CP23" i="20"/>
  <c r="CP130" i="20"/>
  <c r="CP105" i="20"/>
  <c r="CP173" i="20"/>
  <c r="CP168" i="20"/>
  <c r="CP264" i="20"/>
  <c r="CP241" i="20"/>
  <c r="CP223" i="20"/>
  <c r="CP208" i="20"/>
  <c r="CP196" i="20"/>
  <c r="CP187" i="20"/>
  <c r="CP58" i="20"/>
  <c r="CP55" i="20"/>
  <c r="CP162" i="20"/>
  <c r="CP135" i="20"/>
  <c r="CP178" i="20"/>
  <c r="CP133" i="20"/>
  <c r="CP156" i="20"/>
  <c r="CP98" i="20"/>
  <c r="CP167" i="20"/>
  <c r="CP139" i="20"/>
  <c r="CP56" i="20"/>
  <c r="CP161" i="20"/>
  <c r="CP136" i="20"/>
  <c r="CP155" i="20"/>
  <c r="CP76" i="20"/>
  <c r="CP284" i="20"/>
  <c r="CP257" i="20"/>
  <c r="CP234" i="20"/>
  <c r="CP217" i="20"/>
  <c r="CP204" i="20"/>
  <c r="CP194" i="20"/>
  <c r="CP183" i="20"/>
  <c r="CP25" i="20"/>
  <c r="CP166" i="20"/>
  <c r="CP51" i="20"/>
  <c r="CP12" i="20"/>
  <c r="CP171" i="20"/>
  <c r="CP180" i="20"/>
  <c r="CP170" i="20"/>
  <c r="CP37" i="20"/>
  <c r="CP30" i="20"/>
  <c r="CP52" i="20"/>
  <c r="CP145" i="20"/>
  <c r="CP35" i="20"/>
  <c r="CP174" i="20"/>
  <c r="CP138" i="20"/>
  <c r="CP274" i="20"/>
  <c r="CP255" i="20"/>
  <c r="CP229" i="20"/>
  <c r="CP215" i="20"/>
  <c r="CP202" i="20"/>
  <c r="CP191" i="20"/>
  <c r="CP172" i="20"/>
  <c r="CP79" i="20"/>
  <c r="CP49" i="20"/>
  <c r="CP62" i="20"/>
  <c r="CP11" i="20"/>
  <c r="CP152" i="20"/>
  <c r="CP176" i="20"/>
  <c r="CP150" i="20"/>
  <c r="CP149" i="20"/>
  <c r="CP163" i="20"/>
  <c r="CP165" i="20"/>
  <c r="CP77" i="20"/>
  <c r="CP40" i="20"/>
  <c r="CP158" i="20"/>
  <c r="CR281" i="20"/>
  <c r="CR265" i="20"/>
  <c r="CR250" i="20"/>
  <c r="CR231" i="20"/>
  <c r="CR216" i="20"/>
  <c r="CR132" i="20"/>
  <c r="CR72" i="20"/>
  <c r="CR110" i="20"/>
  <c r="CR169" i="20"/>
  <c r="CR149" i="20"/>
  <c r="CR41" i="20"/>
  <c r="CR45" i="20"/>
  <c r="CR23" i="20"/>
  <c r="CR8" i="20"/>
  <c r="CR146" i="20"/>
  <c r="CR276" i="20"/>
  <c r="CR257" i="20"/>
  <c r="CR234" i="20"/>
  <c r="CR208" i="20"/>
  <c r="CR193" i="20"/>
  <c r="CR174" i="20"/>
  <c r="CR66" i="20"/>
  <c r="CR155" i="20"/>
  <c r="CR64" i="20"/>
  <c r="CR10" i="20"/>
  <c r="CR33" i="20"/>
  <c r="CR36" i="20"/>
  <c r="CR135" i="20"/>
  <c r="CR147" i="20"/>
  <c r="CR271" i="20"/>
  <c r="CR256" i="20"/>
  <c r="CR233" i="20"/>
  <c r="CR214" i="20"/>
  <c r="CR199" i="20"/>
  <c r="CR184" i="20"/>
  <c r="CR83" i="20"/>
  <c r="CR148" i="20"/>
  <c r="CR99" i="20"/>
  <c r="CR95" i="20"/>
  <c r="CR163" i="20"/>
  <c r="CR56" i="20"/>
  <c r="CR161" i="20"/>
  <c r="CR20" i="20"/>
  <c r="CR274" i="20"/>
  <c r="CR255" i="20"/>
  <c r="CR225" i="20"/>
  <c r="CR210" i="20"/>
  <c r="CR191" i="20"/>
  <c r="CR176" i="20"/>
  <c r="CR156" i="20"/>
  <c r="CR150" i="20"/>
  <c r="CR97" i="20"/>
  <c r="CR14" i="20"/>
  <c r="CR43" i="20"/>
  <c r="CR62" i="20"/>
  <c r="CR31" i="20"/>
  <c r="CR108" i="20"/>
  <c r="CR277" i="20"/>
  <c r="CR261" i="20"/>
  <c r="CR246" i="20"/>
  <c r="CR228" i="20"/>
  <c r="CR209" i="20"/>
  <c r="CR186" i="20"/>
  <c r="CR159" i="20"/>
  <c r="CR138" i="20"/>
  <c r="CR75" i="20"/>
  <c r="CR60" i="20"/>
  <c r="CR9" i="20"/>
  <c r="CR145" i="20"/>
  <c r="CR35" i="20"/>
  <c r="CR19" i="20"/>
  <c r="CR287" i="20"/>
  <c r="CR272" i="20"/>
  <c r="CR253" i="20"/>
  <c r="CR223" i="20"/>
  <c r="CR204" i="20"/>
  <c r="CR189" i="20"/>
  <c r="CR171" i="20"/>
  <c r="CR7" i="20"/>
  <c r="CR134" i="20"/>
  <c r="CR96" i="20"/>
  <c r="CR166" i="20"/>
  <c r="CR48" i="20"/>
  <c r="CR34" i="20"/>
  <c r="CR82" i="20"/>
  <c r="CR267" i="20"/>
  <c r="CR252" i="20"/>
  <c r="CR74" i="20"/>
  <c r="CR211" i="20"/>
  <c r="CR195" i="20"/>
  <c r="CR181" i="20"/>
  <c r="CR157" i="20"/>
  <c r="CR57" i="20"/>
  <c r="CR168" i="20"/>
  <c r="CR167" i="20"/>
  <c r="CR164" i="20"/>
  <c r="CR47" i="20"/>
  <c r="CR40" i="20"/>
  <c r="CR26" i="20"/>
  <c r="CR270" i="20"/>
  <c r="CR251" i="20"/>
  <c r="CR221" i="20"/>
  <c r="CR202" i="20"/>
  <c r="CR187" i="20"/>
  <c r="CR172" i="20"/>
  <c r="CR67" i="20"/>
  <c r="CR58" i="20"/>
  <c r="CR25" i="20"/>
  <c r="CR55" i="20"/>
  <c r="CR49" i="20"/>
  <c r="CR291" i="20"/>
  <c r="CR273" i="20"/>
  <c r="CR258" i="20"/>
  <c r="CR86" i="20"/>
  <c r="CR224" i="20"/>
  <c r="CR205" i="20"/>
  <c r="CR182" i="20"/>
  <c r="CR76" i="20"/>
  <c r="CR153" i="20"/>
  <c r="CR91" i="20"/>
  <c r="CR30" i="20"/>
  <c r="CR139" i="20"/>
  <c r="CR50" i="20"/>
  <c r="CR130" i="20"/>
  <c r="CR284" i="20"/>
  <c r="CR264" i="20"/>
  <c r="CR245" i="20"/>
  <c r="CR215" i="20"/>
  <c r="CR200" i="20"/>
  <c r="CR185" i="20"/>
  <c r="CR158" i="20"/>
  <c r="CR105" i="20"/>
  <c r="CR80" i="20"/>
  <c r="CR13" i="20"/>
  <c r="CR54" i="20"/>
  <c r="CR100" i="20"/>
  <c r="CR121" i="20"/>
  <c r="CR6" i="20"/>
  <c r="CR283" i="20"/>
  <c r="CR263" i="20"/>
  <c r="CR248" i="20"/>
  <c r="CR226" i="20"/>
  <c r="CR207" i="20"/>
  <c r="CR192" i="20"/>
  <c r="CR177" i="20"/>
  <c r="CR71" i="20"/>
  <c r="CR151" i="20"/>
  <c r="CR84" i="20"/>
  <c r="CR17" i="20"/>
  <c r="CR42" i="20"/>
  <c r="CR126" i="20"/>
  <c r="CR131" i="20"/>
  <c r="CR266" i="20"/>
  <c r="CR232" i="20"/>
  <c r="CR217" i="20"/>
  <c r="CR198" i="20"/>
  <c r="CR183" i="20"/>
  <c r="CR160" i="20"/>
  <c r="CR170" i="20"/>
  <c r="CR81" i="20"/>
  <c r="CR79" i="20"/>
  <c r="CR53" i="20"/>
  <c r="CR162" i="20"/>
  <c r="CR21" i="20"/>
  <c r="CR15" i="20"/>
  <c r="CR285" i="20"/>
  <c r="CR269" i="20"/>
  <c r="CR254" i="20"/>
  <c r="CR235" i="20"/>
  <c r="CR220" i="20"/>
  <c r="CR197" i="20"/>
  <c r="CR175" i="20"/>
  <c r="CR87" i="20"/>
  <c r="CR104" i="20"/>
  <c r="CR98" i="20"/>
  <c r="CR137" i="20"/>
  <c r="CR52" i="20"/>
  <c r="CR32" i="20"/>
  <c r="CR292" i="20"/>
  <c r="CR280" i="20"/>
  <c r="CR260" i="20"/>
  <c r="CR241" i="20"/>
  <c r="CR212" i="20"/>
  <c r="CR196" i="20"/>
  <c r="CR178" i="20"/>
  <c r="CR70" i="20"/>
  <c r="CR152" i="20"/>
  <c r="CR27" i="20"/>
  <c r="CR29" i="20"/>
  <c r="CR78" i="20"/>
  <c r="CR59" i="20"/>
  <c r="CR3" i="20"/>
  <c r="CR279" i="20"/>
  <c r="CR142" i="20"/>
  <c r="CR240" i="20"/>
  <c r="CR218" i="20"/>
  <c r="CR203" i="20"/>
  <c r="CR188" i="20"/>
  <c r="CR173" i="20"/>
  <c r="CR111" i="20"/>
  <c r="CR63" i="20"/>
  <c r="CR37" i="20"/>
  <c r="CR68" i="20"/>
  <c r="CR165" i="20"/>
  <c r="CR77" i="20"/>
  <c r="CR22" i="20"/>
  <c r="CR282" i="20"/>
  <c r="CR259" i="20"/>
  <c r="CR229" i="20"/>
  <c r="CR144" i="20"/>
  <c r="CR194" i="20"/>
  <c r="CR180" i="20"/>
  <c r="CR143" i="20"/>
  <c r="CR154" i="20"/>
  <c r="CR133" i="20"/>
  <c r="CR24" i="20"/>
  <c r="CR85" i="20"/>
  <c r="CR51" i="20"/>
  <c r="CR44" i="20"/>
  <c r="BF37" i="20"/>
  <c r="BF146" i="20"/>
  <c r="BF154" i="20"/>
  <c r="BF291" i="20"/>
  <c r="BF131" i="20"/>
  <c r="BF108" i="20"/>
  <c r="BF292" i="20"/>
  <c r="BF312" i="20" s="1"/>
  <c r="BF147" i="20"/>
  <c r="BM146" i="20"/>
  <c r="BM154" i="20"/>
  <c r="BM37" i="20"/>
  <c r="BM108" i="20"/>
  <c r="BM292" i="20"/>
  <c r="BM312" i="20" s="1"/>
  <c r="BM147" i="20"/>
  <c r="BM291" i="20"/>
  <c r="BM131" i="20"/>
  <c r="CO291" i="20"/>
  <c r="CO154" i="20"/>
  <c r="CO146" i="20"/>
  <c r="CO37" i="20"/>
  <c r="CO147" i="20"/>
  <c r="CO131" i="20"/>
  <c r="CO108" i="20"/>
  <c r="CO292" i="20"/>
  <c r="BL154" i="20"/>
  <c r="BL37" i="20"/>
  <c r="BL291" i="20"/>
  <c r="BL146" i="20"/>
  <c r="BL292" i="20"/>
  <c r="BL147" i="20"/>
  <c r="BL131" i="20"/>
  <c r="BL108" i="20"/>
  <c r="CD146" i="20"/>
  <c r="CD291" i="20"/>
  <c r="CD131" i="20"/>
  <c r="CD108" i="20"/>
  <c r="CD292" i="20"/>
  <c r="CD312" i="20" s="1"/>
  <c r="CD147" i="20"/>
  <c r="BS37" i="20"/>
  <c r="BS291" i="20"/>
  <c r="BS146" i="20"/>
  <c r="BS154" i="20"/>
  <c r="BS147" i="20"/>
  <c r="BS131" i="20"/>
  <c r="BS108" i="20"/>
  <c r="BS292" i="20"/>
  <c r="BP154" i="20"/>
  <c r="BP37" i="20"/>
  <c r="BP291" i="20"/>
  <c r="BP146" i="20"/>
  <c r="BP292" i="20"/>
  <c r="BP312" i="20" s="1"/>
  <c r="BP147" i="20"/>
  <c r="BP131" i="20"/>
  <c r="BP108" i="20"/>
  <c r="CH154" i="20"/>
  <c r="CH146" i="20"/>
  <c r="CH37" i="20"/>
  <c r="CH131" i="20"/>
  <c r="CH108" i="20"/>
  <c r="CH291" i="20"/>
  <c r="CH292" i="20"/>
  <c r="CH147" i="20"/>
  <c r="BY146" i="20"/>
  <c r="BY154" i="20"/>
  <c r="BY37" i="20"/>
  <c r="BY108" i="20"/>
  <c r="BY291" i="20"/>
  <c r="BY292" i="20"/>
  <c r="BY147" i="20"/>
  <c r="BY131" i="20"/>
  <c r="BK37" i="20"/>
  <c r="BK291" i="20"/>
  <c r="BK146" i="20"/>
  <c r="BK154" i="20"/>
  <c r="BK147" i="20"/>
  <c r="BK131" i="20"/>
  <c r="BK108" i="20"/>
  <c r="BK292" i="20"/>
  <c r="BK312" i="20" s="1"/>
  <c r="CB154" i="20"/>
  <c r="CB37" i="20"/>
  <c r="CB291" i="20"/>
  <c r="CB146" i="20"/>
  <c r="CB292" i="20"/>
  <c r="CB147" i="20"/>
  <c r="CB131" i="20"/>
  <c r="CB108" i="20"/>
  <c r="CM154" i="20"/>
  <c r="CM37" i="20"/>
  <c r="CM108" i="20"/>
  <c r="CM292" i="20"/>
  <c r="CM146" i="20"/>
  <c r="CM147" i="20"/>
  <c r="CM291" i="20"/>
  <c r="CM131" i="20"/>
  <c r="BV37" i="20"/>
  <c r="BV146" i="20"/>
  <c r="BV154" i="20"/>
  <c r="BV291" i="20"/>
  <c r="BV131" i="20"/>
  <c r="BV108" i="20"/>
  <c r="BV292" i="20"/>
  <c r="BV312" i="20" s="1"/>
  <c r="BV147" i="20"/>
  <c r="CG154" i="20"/>
  <c r="CG146" i="20"/>
  <c r="CG37" i="20"/>
  <c r="CG291" i="20"/>
  <c r="CG292" i="20"/>
  <c r="CG312" i="20" s="1"/>
  <c r="CG147" i="20"/>
  <c r="CG131" i="20"/>
  <c r="CG108" i="20"/>
  <c r="CC146" i="20"/>
  <c r="CC154" i="20"/>
  <c r="CC37" i="20"/>
  <c r="CC108" i="20"/>
  <c r="CC292" i="20"/>
  <c r="CC312" i="20" s="1"/>
  <c r="CC147" i="20"/>
  <c r="CC291" i="20"/>
  <c r="CC131" i="20"/>
  <c r="BN37" i="20"/>
  <c r="BN146" i="20"/>
  <c r="BN154" i="20"/>
  <c r="BN291" i="20"/>
  <c r="BN131" i="20"/>
  <c r="BN108" i="20"/>
  <c r="BN292" i="20"/>
  <c r="BN312" i="20" s="1"/>
  <c r="BN147" i="20"/>
  <c r="BG37" i="20"/>
  <c r="BG291" i="20"/>
  <c r="BG146" i="20"/>
  <c r="BG154" i="20"/>
  <c r="BG147" i="20"/>
  <c r="BG131" i="20"/>
  <c r="BG108" i="20"/>
  <c r="BG292" i="20"/>
  <c r="BG312" i="20" s="1"/>
  <c r="BZ37" i="20"/>
  <c r="BZ146" i="20"/>
  <c r="BZ154" i="20"/>
  <c r="BZ131" i="20"/>
  <c r="BZ108" i="20"/>
  <c r="BZ291" i="20"/>
  <c r="BZ292" i="20"/>
  <c r="BZ312" i="20" s="1"/>
  <c r="BZ147" i="20"/>
  <c r="BI146" i="20"/>
  <c r="BI154" i="20"/>
  <c r="BI131" i="20"/>
  <c r="BI37" i="20"/>
  <c r="BI108" i="20"/>
  <c r="BI291" i="20"/>
  <c r="BI292" i="20"/>
  <c r="BI312" i="20" s="1"/>
  <c r="BI147" i="20"/>
  <c r="CI26" i="20"/>
  <c r="CI37" i="20"/>
  <c r="CI291" i="20"/>
  <c r="CI154" i="20"/>
  <c r="CI146" i="20"/>
  <c r="CI147" i="20"/>
  <c r="CI131" i="20"/>
  <c r="CI108" i="20"/>
  <c r="CI292" i="20"/>
  <c r="CE37" i="20"/>
  <c r="CE291" i="20"/>
  <c r="CE154" i="20"/>
  <c r="CE146" i="20"/>
  <c r="CE147" i="20"/>
  <c r="CE131" i="20"/>
  <c r="CE292" i="20"/>
  <c r="CE108" i="20"/>
  <c r="CA37" i="20"/>
  <c r="CA291" i="20"/>
  <c r="CA146" i="20"/>
  <c r="CA154" i="20"/>
  <c r="CA147" i="20"/>
  <c r="CA131" i="20"/>
  <c r="CA108" i="20"/>
  <c r="CA292" i="20"/>
  <c r="CL37" i="20"/>
  <c r="CL291" i="20"/>
  <c r="CL154" i="20"/>
  <c r="CL292" i="20"/>
  <c r="CL146" i="20"/>
  <c r="CL147" i="20"/>
  <c r="CL131" i="20"/>
  <c r="CL108" i="20"/>
  <c r="BW37" i="20"/>
  <c r="BW291" i="20"/>
  <c r="BW146" i="20"/>
  <c r="BW154" i="20"/>
  <c r="BW147" i="20"/>
  <c r="BW131" i="20"/>
  <c r="BW108" i="20"/>
  <c r="BW292" i="20"/>
  <c r="BE146" i="20"/>
  <c r="BE154" i="20"/>
  <c r="BE131" i="20"/>
  <c r="BE37" i="20"/>
  <c r="BE108" i="20"/>
  <c r="BE292" i="20"/>
  <c r="BE147" i="20"/>
  <c r="BE291" i="20"/>
  <c r="BQ146" i="20"/>
  <c r="BQ154" i="20"/>
  <c r="BQ37" i="20"/>
  <c r="BQ108" i="20"/>
  <c r="BQ291" i="20"/>
  <c r="BQ292" i="20"/>
  <c r="BQ312" i="20" s="1"/>
  <c r="BQ147" i="20"/>
  <c r="BQ131" i="20"/>
  <c r="BX154" i="20"/>
  <c r="BX37" i="20"/>
  <c r="BX291" i="20"/>
  <c r="BX146" i="20"/>
  <c r="BX292" i="20"/>
  <c r="BX147" i="20"/>
  <c r="BX131" i="20"/>
  <c r="BX108" i="20"/>
  <c r="BR37" i="20"/>
  <c r="BR146" i="20"/>
  <c r="BR154" i="20"/>
  <c r="BR131" i="20"/>
  <c r="BR108" i="20"/>
  <c r="BR291" i="20"/>
  <c r="BR292" i="20"/>
  <c r="BR312" i="20" s="1"/>
  <c r="BR147" i="20"/>
  <c r="BJ37" i="20"/>
  <c r="BJ146" i="20"/>
  <c r="BJ154" i="20"/>
  <c r="BJ131" i="20"/>
  <c r="BJ108" i="20"/>
  <c r="BJ291" i="20"/>
  <c r="BJ292" i="20"/>
  <c r="BJ312" i="20" s="1"/>
  <c r="BJ147" i="20"/>
  <c r="BO37" i="20"/>
  <c r="BO291" i="20"/>
  <c r="BO146" i="20"/>
  <c r="BO154" i="20"/>
  <c r="BO147" i="20"/>
  <c r="BO131" i="20"/>
  <c r="BO108" i="20"/>
  <c r="BO292" i="20"/>
  <c r="BU146" i="20"/>
  <c r="BU154" i="20"/>
  <c r="BU37" i="20"/>
  <c r="BU108" i="20"/>
  <c r="BU292" i="20"/>
  <c r="BU147" i="20"/>
  <c r="BU291" i="20"/>
  <c r="BU131" i="20"/>
  <c r="BT154" i="20"/>
  <c r="BT37" i="20"/>
  <c r="BT291" i="20"/>
  <c r="BT146" i="20"/>
  <c r="BT292" i="20"/>
  <c r="BT147" i="20"/>
  <c r="BT131" i="20"/>
  <c r="BT108" i="20"/>
  <c r="CN154" i="20"/>
  <c r="CN146" i="20"/>
  <c r="CN291" i="20"/>
  <c r="CN131" i="20"/>
  <c r="CN108" i="20"/>
  <c r="CN292" i="20"/>
  <c r="CN147" i="20"/>
  <c r="CF37" i="20"/>
  <c r="CF291" i="20"/>
  <c r="CF154" i="20"/>
  <c r="CF146" i="20"/>
  <c r="CF292" i="20"/>
  <c r="CF312" i="20" s="1"/>
  <c r="CF147" i="20"/>
  <c r="CF131" i="20"/>
  <c r="CF108" i="20"/>
  <c r="BH154" i="20"/>
  <c r="BH37" i="20"/>
  <c r="BH291" i="20"/>
  <c r="BH146" i="20"/>
  <c r="BH292" i="20"/>
  <c r="BH147" i="20"/>
  <c r="BH131" i="20"/>
  <c r="BH108" i="20"/>
  <c r="AN162" i="20"/>
  <c r="BX237" i="18" s="1"/>
  <c r="AA6" i="20"/>
  <c r="AC171" i="20"/>
  <c r="AN23" i="20"/>
  <c r="AS158" i="21"/>
  <c r="AN136" i="20"/>
  <c r="AG158" i="21"/>
  <c r="AN12" i="20"/>
  <c r="CN6" i="20"/>
  <c r="CN31" i="20"/>
  <c r="CN9" i="20"/>
  <c r="CN95" i="20"/>
  <c r="CN96" i="20"/>
  <c r="CN60" i="20"/>
  <c r="CN64" i="20"/>
  <c r="CN84" i="20"/>
  <c r="CN27" i="20"/>
  <c r="CN91" i="20"/>
  <c r="CN97" i="20"/>
  <c r="CN98" i="20"/>
  <c r="CN5" i="20"/>
  <c r="CN135" i="20"/>
  <c r="CN136" i="20"/>
  <c r="CN43" i="20"/>
  <c r="CN42" i="20"/>
  <c r="CN78" i="20"/>
  <c r="CN139" i="20"/>
  <c r="CN164" i="20"/>
  <c r="CN169" i="20"/>
  <c r="CN4" i="20"/>
  <c r="CN11" i="20"/>
  <c r="CN12" i="20"/>
  <c r="CN40" i="20"/>
  <c r="CN130" i="20"/>
  <c r="CN126" i="20"/>
  <c r="CN18" i="20"/>
  <c r="CN50" i="20"/>
  <c r="CN47" i="20"/>
  <c r="CN52" i="20"/>
  <c r="CN56" i="20"/>
  <c r="CN145" i="20"/>
  <c r="CN45" i="20"/>
  <c r="CN49" i="20"/>
  <c r="CN165" i="20"/>
  <c r="CN33" i="20"/>
  <c r="CN162" i="20"/>
  <c r="CN166" i="20"/>
  <c r="CN41" i="20"/>
  <c r="CN55" i="20"/>
  <c r="CN167" i="20"/>
  <c r="CN134" i="20"/>
  <c r="CN151" i="20"/>
  <c r="CN152" i="20"/>
  <c r="CN153" i="20"/>
  <c r="CN26" i="20"/>
  <c r="CN19" i="20"/>
  <c r="CN161" i="20"/>
  <c r="CN21" i="20"/>
  <c r="CN35" i="20"/>
  <c r="CN23" i="20"/>
  <c r="CN34" i="20"/>
  <c r="CN77" i="20"/>
  <c r="CN36" i="20"/>
  <c r="CN62" i="20"/>
  <c r="CN58" i="20"/>
  <c r="CN155" i="20"/>
  <c r="CN104" i="20"/>
  <c r="CN170" i="20"/>
  <c r="CN105" i="20"/>
  <c r="CN138" i="20"/>
  <c r="CN7" i="20"/>
  <c r="CN87" i="20"/>
  <c r="CN110" i="20"/>
  <c r="CN67" i="20"/>
  <c r="CN111" i="20"/>
  <c r="CN66" i="20"/>
  <c r="CN156" i="20"/>
  <c r="CN71" i="20"/>
  <c r="CN76" i="20"/>
  <c r="CN143" i="20"/>
  <c r="CN158" i="20"/>
  <c r="CN159" i="20"/>
  <c r="CN160" i="20"/>
  <c r="CN171" i="20"/>
  <c r="CN72" i="20"/>
  <c r="CN172" i="20"/>
  <c r="CN173" i="20"/>
  <c r="CN174" i="20"/>
  <c r="CN175" i="20"/>
  <c r="CN176" i="20"/>
  <c r="CN178" i="20"/>
  <c r="CN180" i="20"/>
  <c r="CN181" i="20"/>
  <c r="CN183" i="20"/>
  <c r="CN185" i="20"/>
  <c r="CN187" i="20"/>
  <c r="CN188" i="20"/>
  <c r="CN189" i="20"/>
  <c r="CN192" i="20"/>
  <c r="CN193" i="20"/>
  <c r="CN132" i="20"/>
  <c r="CN194" i="20"/>
  <c r="CN195" i="20"/>
  <c r="CN196" i="20"/>
  <c r="CN197" i="20"/>
  <c r="CN198" i="20"/>
  <c r="CN199" i="20"/>
  <c r="CN200" i="20"/>
  <c r="CN202" i="20"/>
  <c r="CN205" i="20"/>
  <c r="CN208" i="20"/>
  <c r="CN209" i="20"/>
  <c r="CN210" i="20"/>
  <c r="CN211" i="20"/>
  <c r="CN212" i="20"/>
  <c r="CN144" i="20"/>
  <c r="CN214" i="20"/>
  <c r="CN215" i="20"/>
  <c r="CN216" i="20"/>
  <c r="CN217" i="20"/>
  <c r="CN218" i="20"/>
  <c r="CN220" i="20"/>
  <c r="CN221" i="20"/>
  <c r="CN223" i="20"/>
  <c r="CN224" i="20"/>
  <c r="CN225" i="20"/>
  <c r="CN226" i="20"/>
  <c r="CN228" i="20"/>
  <c r="CN229" i="20"/>
  <c r="CN74" i="20"/>
  <c r="CN231" i="20"/>
  <c r="CN232" i="20"/>
  <c r="CN233" i="20"/>
  <c r="CN234" i="20"/>
  <c r="CN235" i="20"/>
  <c r="CN63" i="20"/>
  <c r="CN57" i="20"/>
  <c r="CN287" i="20"/>
  <c r="CN240" i="20"/>
  <c r="CN241" i="20"/>
  <c r="CN245" i="20"/>
  <c r="CN248" i="20"/>
  <c r="CN250" i="20"/>
  <c r="CN251" i="20"/>
  <c r="CN254" i="20"/>
  <c r="CN255" i="20"/>
  <c r="CN256" i="20"/>
  <c r="CN257" i="20"/>
  <c r="CN142" i="20"/>
  <c r="CN260" i="20"/>
  <c r="CN263" i="20"/>
  <c r="CN264" i="20"/>
  <c r="CN265" i="20"/>
  <c r="CN266" i="20"/>
  <c r="CN267" i="20"/>
  <c r="CN270" i="20"/>
  <c r="CN272" i="20"/>
  <c r="CN274" i="20"/>
  <c r="CN276" i="20"/>
  <c r="CN279" i="20"/>
  <c r="CN280" i="20"/>
  <c r="CN281" i="20"/>
  <c r="CN282" i="20"/>
  <c r="CN283" i="20"/>
  <c r="CN284" i="20"/>
  <c r="CN285" i="20"/>
  <c r="CN86" i="20"/>
  <c r="CO19" i="20"/>
  <c r="CO22" i="20"/>
  <c r="CO121" i="20"/>
  <c r="CO161" i="20"/>
  <c r="CO21" i="20"/>
  <c r="CO35" i="20"/>
  <c r="CO23" i="20"/>
  <c r="CO34" i="20"/>
  <c r="CO77" i="20"/>
  <c r="CO36" i="20"/>
  <c r="CO59" i="20"/>
  <c r="CO62" i="20"/>
  <c r="CO53" i="20"/>
  <c r="CO24" i="20"/>
  <c r="CO14" i="20"/>
  <c r="CO79" i="20"/>
  <c r="CO81" i="20"/>
  <c r="CO20" i="20"/>
  <c r="CO31" i="20"/>
  <c r="CO38" i="20"/>
  <c r="CO85" i="20"/>
  <c r="CO9" i="20"/>
  <c r="CO163" i="20"/>
  <c r="CO30" i="20"/>
  <c r="CO29" i="20"/>
  <c r="CO137" i="20"/>
  <c r="CO95" i="20"/>
  <c r="CO96" i="20"/>
  <c r="CO60" i="20"/>
  <c r="CO64" i="20"/>
  <c r="CO84" i="20"/>
  <c r="CO27" i="20"/>
  <c r="CO91" i="20"/>
  <c r="CO97" i="20"/>
  <c r="CO98" i="20"/>
  <c r="CO75" i="20"/>
  <c r="CO8" i="20"/>
  <c r="CO135" i="20"/>
  <c r="CO136" i="20"/>
  <c r="CO61" i="20"/>
  <c r="CO100" i="20"/>
  <c r="CO43" i="20"/>
  <c r="CO42" i="20"/>
  <c r="CO78" i="20"/>
  <c r="CO139" i="20"/>
  <c r="CO164" i="20"/>
  <c r="CO54" i="20"/>
  <c r="CO25" i="20"/>
  <c r="CO133" i="20"/>
  <c r="CO80" i="20"/>
  <c r="CO169" i="20"/>
  <c r="CO15" i="20"/>
  <c r="CO11" i="20"/>
  <c r="CO12" i="20"/>
  <c r="CO44" i="20"/>
  <c r="CO40" i="20"/>
  <c r="CO130" i="20"/>
  <c r="CO32" i="20"/>
  <c r="CO126" i="20"/>
  <c r="CO18" i="20"/>
  <c r="CO51" i="20"/>
  <c r="CO50" i="20"/>
  <c r="CO47" i="20"/>
  <c r="CO52" i="20"/>
  <c r="CO56" i="20"/>
  <c r="CO145" i="20"/>
  <c r="CO48" i="20"/>
  <c r="CO45" i="20"/>
  <c r="CO49" i="20"/>
  <c r="CO165" i="20"/>
  <c r="CO33" i="20"/>
  <c r="CO162" i="20"/>
  <c r="CO10" i="20"/>
  <c r="CO166" i="20"/>
  <c r="CO41" i="20"/>
  <c r="CO55" i="20"/>
  <c r="CO68" i="20"/>
  <c r="CO167" i="20"/>
  <c r="CO149" i="20"/>
  <c r="CO17" i="20"/>
  <c r="CO134" i="20"/>
  <c r="CO13" i="20"/>
  <c r="CO168" i="20"/>
  <c r="CO150" i="20"/>
  <c r="CO151" i="20"/>
  <c r="CO152" i="20"/>
  <c r="CO153" i="20"/>
  <c r="CO57" i="20"/>
  <c r="CO58" i="20"/>
  <c r="CO99" i="20"/>
  <c r="CO155" i="20"/>
  <c r="CO104" i="20"/>
  <c r="CO170" i="20"/>
  <c r="CO105" i="20"/>
  <c r="CO138" i="20"/>
  <c r="CO7" i="20"/>
  <c r="CO87" i="20"/>
  <c r="CO110" i="20"/>
  <c r="CO67" i="20"/>
  <c r="CO111" i="20"/>
  <c r="CO66" i="20"/>
  <c r="CO156" i="20"/>
  <c r="CO157" i="20"/>
  <c r="CO71" i="20"/>
  <c r="CO70" i="20"/>
  <c r="CO76" i="20"/>
  <c r="CO143" i="20"/>
  <c r="CO158" i="20"/>
  <c r="CO159" i="20"/>
  <c r="CO160" i="20"/>
  <c r="CO83" i="20"/>
  <c r="CO171" i="20"/>
  <c r="CO72" i="20"/>
  <c r="CO172" i="20"/>
  <c r="CO173" i="20"/>
  <c r="CO174" i="20"/>
  <c r="CO175" i="20"/>
  <c r="CO176" i="20"/>
  <c r="CO177" i="20"/>
  <c r="CO178" i="20"/>
  <c r="CO180" i="20"/>
  <c r="CO181" i="20"/>
  <c r="CO182" i="20"/>
  <c r="CO183" i="20"/>
  <c r="CO184" i="20"/>
  <c r="CO185" i="20"/>
  <c r="CO186" i="20"/>
  <c r="CO187" i="20"/>
  <c r="CO188" i="20"/>
  <c r="CO189" i="20"/>
  <c r="CO191" i="20"/>
  <c r="CO192" i="20"/>
  <c r="CO193" i="20"/>
  <c r="CO132" i="20"/>
  <c r="CO194" i="20"/>
  <c r="CO195" i="20"/>
  <c r="CO196" i="20"/>
  <c r="CO197" i="20"/>
  <c r="CO198" i="20"/>
  <c r="CO199" i="20"/>
  <c r="CO200" i="20"/>
  <c r="CO202" i="20"/>
  <c r="CO203" i="20"/>
  <c r="CO204" i="20"/>
  <c r="CO205" i="20"/>
  <c r="CO207" i="20"/>
  <c r="CO208" i="20"/>
  <c r="CO209" i="20"/>
  <c r="CO210" i="20"/>
  <c r="CO211" i="20"/>
  <c r="CO212" i="20"/>
  <c r="CO144" i="20"/>
  <c r="CO214" i="20"/>
  <c r="CO215" i="20"/>
  <c r="CO216" i="20"/>
  <c r="CO217" i="20"/>
  <c r="CO218" i="20"/>
  <c r="CO220" i="20"/>
  <c r="CO221" i="20"/>
  <c r="CO223" i="20"/>
  <c r="CO224" i="20"/>
  <c r="CO225" i="20"/>
  <c r="CO226" i="20"/>
  <c r="CO228" i="20"/>
  <c r="CO229" i="20"/>
  <c r="CO74" i="20"/>
  <c r="CO231" i="20"/>
  <c r="CO232" i="20"/>
  <c r="CO233" i="20"/>
  <c r="CO234" i="20"/>
  <c r="CO235" i="20"/>
  <c r="CO86" i="20"/>
  <c r="CO63" i="20"/>
  <c r="CO271" i="20"/>
  <c r="CO273" i="20"/>
  <c r="CO281" i="20"/>
  <c r="CO285" i="20"/>
  <c r="CO82" i="20"/>
  <c r="CO287" i="20"/>
  <c r="CO269" i="20"/>
  <c r="CO277" i="20"/>
  <c r="CO279" i="20"/>
  <c r="CO282" i="20"/>
  <c r="CO3" i="20"/>
  <c r="CO148" i="20"/>
  <c r="CO240" i="20"/>
  <c r="CO241" i="20"/>
  <c r="CO245" i="20"/>
  <c r="CO246" i="20"/>
  <c r="CO248" i="20"/>
  <c r="CO250" i="20"/>
  <c r="CO251" i="20"/>
  <c r="CO252" i="20"/>
  <c r="CO253" i="20"/>
  <c r="CO254" i="20"/>
  <c r="CO255" i="20"/>
  <c r="CO256" i="20"/>
  <c r="CO257" i="20"/>
  <c r="CO258" i="20"/>
  <c r="CO259" i="20"/>
  <c r="CO142" i="20"/>
  <c r="CO260" i="20"/>
  <c r="CO261" i="20"/>
  <c r="CO263" i="20"/>
  <c r="CO264" i="20"/>
  <c r="CO265" i="20"/>
  <c r="CO266" i="20"/>
  <c r="CO267" i="20"/>
  <c r="CO276" i="20"/>
  <c r="CO280" i="20"/>
  <c r="CO283" i="20"/>
  <c r="CO270" i="20"/>
  <c r="CO272" i="20"/>
  <c r="CO274" i="20"/>
  <c r="CO284" i="20"/>
  <c r="CM135" i="20"/>
  <c r="CM136" i="20"/>
  <c r="CM20" i="20"/>
  <c r="CM38" i="20"/>
  <c r="CM43" i="20"/>
  <c r="CM42" i="20"/>
  <c r="CM78" i="20"/>
  <c r="CM139" i="20"/>
  <c r="CM164" i="20"/>
  <c r="CM85" i="20"/>
  <c r="CM30" i="20"/>
  <c r="CM29" i="20"/>
  <c r="CM137" i="20"/>
  <c r="CM169" i="20"/>
  <c r="CM75" i="20"/>
  <c r="CM11" i="20"/>
  <c r="CM12" i="20"/>
  <c r="CM8" i="20"/>
  <c r="CM40" i="20"/>
  <c r="CM130" i="20"/>
  <c r="CM61" i="20"/>
  <c r="CM126" i="20"/>
  <c r="CM18" i="20"/>
  <c r="CM51" i="20"/>
  <c r="CM50" i="20"/>
  <c r="CM47" i="20"/>
  <c r="CM52" i="20"/>
  <c r="CM56" i="20"/>
  <c r="CM145" i="20"/>
  <c r="CM48" i="20"/>
  <c r="CM45" i="20"/>
  <c r="CM49" i="20"/>
  <c r="CM165" i="20"/>
  <c r="CM33" i="20"/>
  <c r="CM162" i="20"/>
  <c r="CM100" i="20"/>
  <c r="CM166" i="20"/>
  <c r="CM41" i="20"/>
  <c r="CM55" i="20"/>
  <c r="CM54" i="20"/>
  <c r="CM167" i="20"/>
  <c r="CM149" i="20"/>
  <c r="CM25" i="20"/>
  <c r="CM134" i="20"/>
  <c r="CM133" i="20"/>
  <c r="CM168" i="20"/>
  <c r="CM150" i="20"/>
  <c r="CM151" i="20"/>
  <c r="CM152" i="20"/>
  <c r="CM153" i="20"/>
  <c r="CM80" i="20"/>
  <c r="CM19" i="20"/>
  <c r="CM15" i="20"/>
  <c r="CM44" i="20"/>
  <c r="CM161" i="20"/>
  <c r="CM21" i="20"/>
  <c r="CM35" i="20"/>
  <c r="CM23" i="20"/>
  <c r="CM34" i="20"/>
  <c r="CM77" i="20"/>
  <c r="CM36" i="20"/>
  <c r="CM59" i="20"/>
  <c r="CM62" i="20"/>
  <c r="CM32" i="20"/>
  <c r="CM10" i="20"/>
  <c r="CM68" i="20"/>
  <c r="CM17" i="20"/>
  <c r="CM13" i="20"/>
  <c r="CM99" i="20"/>
  <c r="CM31" i="20"/>
  <c r="CM22" i="20"/>
  <c r="CM121" i="20"/>
  <c r="CM9" i="20"/>
  <c r="CM163" i="20"/>
  <c r="CM53" i="20"/>
  <c r="CM24" i="20"/>
  <c r="CM14" i="20"/>
  <c r="CM95" i="20"/>
  <c r="CM96" i="20"/>
  <c r="CM60" i="20"/>
  <c r="CM64" i="20"/>
  <c r="CM84" i="20"/>
  <c r="CM27" i="20"/>
  <c r="CM91" i="20"/>
  <c r="CM97" i="20"/>
  <c r="CM98" i="20"/>
  <c r="CM79" i="20"/>
  <c r="CM155" i="20"/>
  <c r="CM104" i="20"/>
  <c r="CM170" i="20"/>
  <c r="CM105" i="20"/>
  <c r="CM138" i="20"/>
  <c r="CM7" i="20"/>
  <c r="CM87" i="20"/>
  <c r="CM110" i="20"/>
  <c r="CM67" i="20"/>
  <c r="CM111" i="20"/>
  <c r="CM66" i="20"/>
  <c r="CM156" i="20"/>
  <c r="CM157" i="20"/>
  <c r="CM71" i="20"/>
  <c r="CM70" i="20"/>
  <c r="CM76" i="20"/>
  <c r="CM143" i="20"/>
  <c r="CM158" i="20"/>
  <c r="CM159" i="20"/>
  <c r="CM160" i="20"/>
  <c r="CM83" i="20"/>
  <c r="CM171" i="20"/>
  <c r="CM72" i="20"/>
  <c r="CM172" i="20"/>
  <c r="CM173" i="20"/>
  <c r="CM174" i="20"/>
  <c r="CM175" i="20"/>
  <c r="CM176" i="20"/>
  <c r="CM177" i="20"/>
  <c r="CM178" i="20"/>
  <c r="CM180" i="20"/>
  <c r="CM181" i="20"/>
  <c r="CM182" i="20"/>
  <c r="CM183" i="20"/>
  <c r="CM184" i="20"/>
  <c r="CM185" i="20"/>
  <c r="CM186" i="20"/>
  <c r="CM187" i="20"/>
  <c r="CM188" i="20"/>
  <c r="CM189" i="20"/>
  <c r="CM191" i="20"/>
  <c r="CM192" i="20"/>
  <c r="CM193" i="20"/>
  <c r="CM132" i="20"/>
  <c r="CM194" i="20"/>
  <c r="CM195" i="20"/>
  <c r="CM196" i="20"/>
  <c r="CM197" i="20"/>
  <c r="CM198" i="20"/>
  <c r="CM199" i="20"/>
  <c r="CM200" i="20"/>
  <c r="CM202" i="20"/>
  <c r="CM203" i="20"/>
  <c r="CM204" i="20"/>
  <c r="CM205" i="20"/>
  <c r="CM207" i="20"/>
  <c r="CM208" i="20"/>
  <c r="CM209" i="20"/>
  <c r="CM210" i="20"/>
  <c r="CM211" i="20"/>
  <c r="CM212" i="20"/>
  <c r="CM144" i="20"/>
  <c r="CM214" i="20"/>
  <c r="CM215" i="20"/>
  <c r="CM216" i="20"/>
  <c r="CM217" i="20"/>
  <c r="CM218" i="20"/>
  <c r="CM220" i="20"/>
  <c r="CM221" i="20"/>
  <c r="CM223" i="20"/>
  <c r="CM224" i="20"/>
  <c r="CM225" i="20"/>
  <c r="CM226" i="20"/>
  <c r="CM228" i="20"/>
  <c r="CM229" i="20"/>
  <c r="CM74" i="20"/>
  <c r="CM231" i="20"/>
  <c r="CM232" i="20"/>
  <c r="CM233" i="20"/>
  <c r="CM234" i="20"/>
  <c r="CM235" i="20"/>
  <c r="CM86" i="20"/>
  <c r="CM81" i="20"/>
  <c r="CM63" i="20"/>
  <c r="CM57" i="20"/>
  <c r="CM58" i="20"/>
  <c r="CM240" i="20"/>
  <c r="CM241" i="20"/>
  <c r="CM245" i="20"/>
  <c r="CM246" i="20"/>
  <c r="CM248" i="20"/>
  <c r="CM250" i="20"/>
  <c r="CM251" i="20"/>
  <c r="CM252" i="20"/>
  <c r="CM253" i="20"/>
  <c r="CM254" i="20"/>
  <c r="CM255" i="20"/>
  <c r="CM256" i="20"/>
  <c r="CM257" i="20"/>
  <c r="CM258" i="20"/>
  <c r="CM259" i="20"/>
  <c r="CM142" i="20"/>
  <c r="CM260" i="20"/>
  <c r="CM261" i="20"/>
  <c r="CM263" i="20"/>
  <c r="CM264" i="20"/>
  <c r="CM265" i="20"/>
  <c r="CM266" i="20"/>
  <c r="CM267" i="20"/>
  <c r="CM269" i="20"/>
  <c r="CM270" i="20"/>
  <c r="CM271" i="20"/>
  <c r="CM272" i="20"/>
  <c r="CM273" i="20"/>
  <c r="CM274" i="20"/>
  <c r="CM276" i="20"/>
  <c r="CM277" i="20"/>
  <c r="CM279" i="20"/>
  <c r="CM280" i="20"/>
  <c r="CM281" i="20"/>
  <c r="CM282" i="20"/>
  <c r="CM283" i="20"/>
  <c r="CM284" i="20"/>
  <c r="CM285" i="20"/>
  <c r="CM82" i="20"/>
  <c r="CM148" i="20"/>
  <c r="CM287" i="20"/>
  <c r="CM3" i="20"/>
  <c r="CL11" i="20"/>
  <c r="CL12" i="20"/>
  <c r="CL8" i="20"/>
  <c r="CL40" i="20"/>
  <c r="CL130" i="20"/>
  <c r="CL61" i="20"/>
  <c r="CL126" i="20"/>
  <c r="CL18" i="20"/>
  <c r="CL51" i="20"/>
  <c r="CL50" i="20"/>
  <c r="CL47" i="20"/>
  <c r="CL52" i="20"/>
  <c r="CL56" i="20"/>
  <c r="CL145" i="20"/>
  <c r="CL48" i="20"/>
  <c r="CL45" i="20"/>
  <c r="CL49" i="20"/>
  <c r="CL165" i="20"/>
  <c r="CL33" i="20"/>
  <c r="CL162" i="20"/>
  <c r="CL100" i="20"/>
  <c r="CL166" i="20"/>
  <c r="CL41" i="20"/>
  <c r="CL55" i="20"/>
  <c r="CL54" i="20"/>
  <c r="CL167" i="20"/>
  <c r="CL149" i="20"/>
  <c r="CL25" i="20"/>
  <c r="CL134" i="20"/>
  <c r="CL133" i="20"/>
  <c r="CL168" i="20"/>
  <c r="CL150" i="20"/>
  <c r="CL151" i="20"/>
  <c r="CL152" i="20"/>
  <c r="CL153" i="20"/>
  <c r="CL80" i="20"/>
  <c r="CL58" i="20"/>
  <c r="CL57" i="20"/>
  <c r="CL63" i="20"/>
  <c r="CL155" i="20"/>
  <c r="CL19" i="20"/>
  <c r="CL15" i="20"/>
  <c r="CL44" i="20"/>
  <c r="CL161" i="20"/>
  <c r="CL21" i="20"/>
  <c r="CL35" i="20"/>
  <c r="CL23" i="20"/>
  <c r="CL34" i="20"/>
  <c r="CL77" i="20"/>
  <c r="CL36" i="20"/>
  <c r="CL59" i="20"/>
  <c r="CL62" i="20"/>
  <c r="CL32" i="20"/>
  <c r="CL10" i="20"/>
  <c r="CL68" i="20"/>
  <c r="CL17" i="20"/>
  <c r="CL13" i="20"/>
  <c r="CL99" i="20"/>
  <c r="CL31" i="20"/>
  <c r="CL22" i="20"/>
  <c r="CL121" i="20"/>
  <c r="CL9" i="20"/>
  <c r="CL163" i="20"/>
  <c r="CL53" i="20"/>
  <c r="CL24" i="20"/>
  <c r="CL14" i="20"/>
  <c r="CL95" i="20"/>
  <c r="CL96" i="20"/>
  <c r="CL60" i="20"/>
  <c r="CL64" i="20"/>
  <c r="CL84" i="20"/>
  <c r="CL27" i="20"/>
  <c r="CL91" i="20"/>
  <c r="CL97" i="20"/>
  <c r="CL98" i="20"/>
  <c r="CL79" i="20"/>
  <c r="CL81" i="20"/>
  <c r="CL135" i="20"/>
  <c r="CL136" i="20"/>
  <c r="CL20" i="20"/>
  <c r="CL38" i="20"/>
  <c r="CL43" i="20"/>
  <c r="CL42" i="20"/>
  <c r="CL78" i="20"/>
  <c r="CL139" i="20"/>
  <c r="CL164" i="20"/>
  <c r="CL85" i="20"/>
  <c r="CL30" i="20"/>
  <c r="CL29" i="20"/>
  <c r="CL137" i="20"/>
  <c r="CL169" i="20"/>
  <c r="CL75" i="20"/>
  <c r="CL104" i="20"/>
  <c r="CL170" i="20"/>
  <c r="CL105" i="20"/>
  <c r="CL138" i="20"/>
  <c r="CL7" i="20"/>
  <c r="CL87" i="20"/>
  <c r="CL110" i="20"/>
  <c r="CL67" i="20"/>
  <c r="CL111" i="20"/>
  <c r="CL66" i="20"/>
  <c r="CL156" i="20"/>
  <c r="CL157" i="20"/>
  <c r="CL71" i="20"/>
  <c r="CL70" i="20"/>
  <c r="CL76" i="20"/>
  <c r="CL143" i="20"/>
  <c r="CL158" i="20"/>
  <c r="CL159" i="20"/>
  <c r="CL160" i="20"/>
  <c r="CL83" i="20"/>
  <c r="CL171" i="20"/>
  <c r="CL72" i="20"/>
  <c r="CL172" i="20"/>
  <c r="CL173" i="20"/>
  <c r="CL174" i="20"/>
  <c r="CL175" i="20"/>
  <c r="CL176" i="20"/>
  <c r="CL177" i="20"/>
  <c r="CL178" i="20"/>
  <c r="CL180" i="20"/>
  <c r="CL181" i="20"/>
  <c r="CL182" i="20"/>
  <c r="CL183" i="20"/>
  <c r="CL184" i="20"/>
  <c r="CL185" i="20"/>
  <c r="CL186" i="20"/>
  <c r="CL187" i="20"/>
  <c r="CL188" i="20"/>
  <c r="CL189" i="20"/>
  <c r="CL191" i="20"/>
  <c r="CL192" i="20"/>
  <c r="CL193" i="20"/>
  <c r="CL132" i="20"/>
  <c r="CL194" i="20"/>
  <c r="CL195" i="20"/>
  <c r="CL196" i="20"/>
  <c r="CL197" i="20"/>
  <c r="CL202" i="20"/>
  <c r="CL207" i="20"/>
  <c r="CL211" i="20"/>
  <c r="CL215" i="20"/>
  <c r="CL220" i="20"/>
  <c r="CL225" i="20"/>
  <c r="CL74" i="20"/>
  <c r="CL234" i="20"/>
  <c r="CL148" i="20"/>
  <c r="CL287" i="20"/>
  <c r="CL198" i="20"/>
  <c r="CL203" i="20"/>
  <c r="CL208" i="20"/>
  <c r="CL212" i="20"/>
  <c r="CL216" i="20"/>
  <c r="CL221" i="20"/>
  <c r="CL226" i="20"/>
  <c r="CL231" i="20"/>
  <c r="CL235" i="20"/>
  <c r="CL199" i="20"/>
  <c r="CL204" i="20"/>
  <c r="CL209" i="20"/>
  <c r="CL144" i="20"/>
  <c r="CL217" i="20"/>
  <c r="CL223" i="20"/>
  <c r="CL228" i="20"/>
  <c r="CL232" i="20"/>
  <c r="CL86" i="20"/>
  <c r="CL200" i="20"/>
  <c r="CL205" i="20"/>
  <c r="CL210" i="20"/>
  <c r="CL214" i="20"/>
  <c r="CL218" i="20"/>
  <c r="CL224" i="20"/>
  <c r="CL229" i="20"/>
  <c r="CL233" i="20"/>
  <c r="CL240" i="20"/>
  <c r="CL241" i="20"/>
  <c r="CL245" i="20"/>
  <c r="CL246" i="20"/>
  <c r="CL248" i="20"/>
  <c r="CL250" i="20"/>
  <c r="CL251" i="20"/>
  <c r="CL252" i="20"/>
  <c r="CL253" i="20"/>
  <c r="CL254" i="20"/>
  <c r="CL255" i="20"/>
  <c r="CL256" i="20"/>
  <c r="CL257" i="20"/>
  <c r="CL258" i="20"/>
  <c r="CL259" i="20"/>
  <c r="CL142" i="20"/>
  <c r="CL260" i="20"/>
  <c r="CL261" i="20"/>
  <c r="CL263" i="20"/>
  <c r="CL264" i="20"/>
  <c r="CL265" i="20"/>
  <c r="CL266" i="20"/>
  <c r="CL267" i="20"/>
  <c r="CL269" i="20"/>
  <c r="CL270" i="20"/>
  <c r="CL271" i="20"/>
  <c r="CL272" i="20"/>
  <c r="CL273" i="20"/>
  <c r="CL274" i="20"/>
  <c r="CL276" i="20"/>
  <c r="CL277" i="20"/>
  <c r="CL279" i="20"/>
  <c r="CL280" i="20"/>
  <c r="CL281" i="20"/>
  <c r="CL282" i="20"/>
  <c r="CL283" i="20"/>
  <c r="CL284" i="20"/>
  <c r="CL285" i="20"/>
  <c r="CL82" i="20"/>
  <c r="CL3" i="20"/>
  <c r="AK135" i="20"/>
  <c r="AK304" i="20" s="1"/>
  <c r="CI31" i="20"/>
  <c r="CI6" i="20"/>
  <c r="AD34" i="20"/>
  <c r="AD35" i="20"/>
  <c r="AD47" i="20"/>
  <c r="BH55" i="18" s="1"/>
  <c r="HV34" i="19"/>
  <c r="HV18" i="19" s="1"/>
  <c r="IE37" i="19"/>
  <c r="IE41" i="19"/>
  <c r="IN27" i="19"/>
  <c r="IN20" i="19" s="1"/>
  <c r="IN40" i="19"/>
  <c r="HA30" i="19"/>
  <c r="HA14" i="19" s="1"/>
  <c r="HD30" i="19"/>
  <c r="HS34" i="19"/>
  <c r="HS22" i="19" s="1"/>
  <c r="IH50" i="19"/>
  <c r="IH14" i="19" s="1"/>
  <c r="HP26" i="19"/>
  <c r="IE32" i="19"/>
  <c r="HM49" i="19"/>
  <c r="IE42" i="19"/>
  <c r="IE30" i="19"/>
  <c r="IH32" i="19"/>
  <c r="HD17" i="19"/>
  <c r="HV21" i="19"/>
  <c r="HM70" i="19"/>
  <c r="HM74" i="19"/>
  <c r="IE43" i="19"/>
  <c r="HM73" i="19"/>
  <c r="HM59" i="19"/>
  <c r="IN33" i="19"/>
  <c r="IN39" i="19"/>
  <c r="HM67" i="19"/>
  <c r="IH41" i="19"/>
  <c r="IN26" i="19"/>
  <c r="HS14" i="19"/>
  <c r="IH30" i="19"/>
  <c r="HV17" i="19"/>
  <c r="HP25" i="19"/>
  <c r="IE45" i="19"/>
  <c r="IH42" i="19"/>
  <c r="IN38" i="19"/>
  <c r="HM50" i="19"/>
  <c r="HM58" i="19"/>
  <c r="IH16" i="19"/>
  <c r="HA22" i="19"/>
  <c r="HM56" i="19"/>
  <c r="HV16" i="19"/>
  <c r="HM53" i="19"/>
  <c r="IE34" i="19"/>
  <c r="IN15" i="19"/>
  <c r="HS17" i="19"/>
  <c r="HM54" i="19"/>
  <c r="IN23" i="19"/>
  <c r="HM48" i="19"/>
  <c r="HM52" i="19"/>
  <c r="HM60" i="19"/>
  <c r="HM72" i="19"/>
  <c r="HM76" i="19"/>
  <c r="IN25" i="19"/>
  <c r="IN36" i="19"/>
  <c r="HM57" i="19"/>
  <c r="HM65" i="19"/>
  <c r="HM61" i="19"/>
  <c r="HM47" i="19"/>
  <c r="HM51" i="19"/>
  <c r="IN24" i="19"/>
  <c r="HA21" i="19"/>
  <c r="HM55" i="19"/>
  <c r="HM71" i="19"/>
  <c r="IN17" i="19"/>
  <c r="HS18" i="19"/>
  <c r="IH19" i="19"/>
  <c r="HV14" i="19"/>
  <c r="IN14" i="19"/>
  <c r="HS15" i="19"/>
  <c r="IH35" i="19"/>
  <c r="IN31" i="19"/>
  <c r="HS21" i="19"/>
  <c r="IH37" i="19"/>
  <c r="HV19" i="19"/>
  <c r="IN18" i="19"/>
  <c r="IN34" i="19"/>
  <c r="IE31" i="19"/>
  <c r="IN21" i="19"/>
  <c r="IN32" i="19"/>
  <c r="IH15" i="19"/>
  <c r="IN22" i="19"/>
  <c r="HA16" i="19"/>
  <c r="HA20" i="19"/>
  <c r="HA29" i="19"/>
  <c r="HA18" i="19"/>
  <c r="HA27" i="19"/>
  <c r="HM68" i="19"/>
  <c r="HA15" i="19"/>
  <c r="HA24" i="19"/>
  <c r="HA28" i="19"/>
  <c r="HM69" i="19"/>
  <c r="HA25" i="19"/>
  <c r="HA17" i="19"/>
  <c r="IE35" i="19"/>
  <c r="IH33" i="19"/>
  <c r="IN29" i="19"/>
  <c r="HS20" i="19"/>
  <c r="IH17" i="19"/>
  <c r="HD18" i="19"/>
  <c r="IE33" i="19"/>
  <c r="IH28" i="19"/>
  <c r="IE39" i="19"/>
  <c r="IN16" i="19"/>
  <c r="HA31" i="19"/>
  <c r="HD22" i="19"/>
  <c r="HM66" i="19"/>
  <c r="HS16" i="19"/>
  <c r="IH20" i="19"/>
  <c r="HD20" i="19"/>
  <c r="HD31" i="19"/>
  <c r="HM64" i="19"/>
  <c r="HD21" i="19"/>
  <c r="HD25" i="19"/>
  <c r="IN45" i="19"/>
  <c r="HM63" i="19"/>
  <c r="HD19" i="19"/>
  <c r="HD24" i="19"/>
  <c r="IN35" i="19"/>
  <c r="IE44" i="19"/>
  <c r="IH43" i="19"/>
  <c r="IH22" i="19"/>
  <c r="IN42" i="19"/>
  <c r="IE38" i="19"/>
  <c r="AT158" i="21"/>
  <c r="Y158" i="21"/>
  <c r="AI158" i="21"/>
  <c r="AH158" i="21"/>
  <c r="AB158" i="21"/>
  <c r="AE310" i="20"/>
  <c r="Y171" i="20"/>
  <c r="AV167" i="18" s="1"/>
  <c r="Y21" i="20"/>
  <c r="AP53" i="18" s="1"/>
  <c r="AM11" i="20"/>
  <c r="AM34" i="20"/>
  <c r="AM303" i="20" s="1"/>
  <c r="AM40" i="20"/>
  <c r="AM18" i="20"/>
  <c r="BB31" i="20"/>
  <c r="BB6" i="20"/>
  <c r="AD312" i="20"/>
  <c r="AZ311" i="20"/>
  <c r="AZ303" i="20"/>
  <c r="AZ310" i="20"/>
  <c r="CL14" i="18"/>
  <c r="AE304" i="20"/>
  <c r="AE313" i="20"/>
  <c r="AR3" i="20"/>
  <c r="AR8" i="20"/>
  <c r="AR164" i="20"/>
  <c r="AR26" i="20"/>
  <c r="BB312" i="20"/>
  <c r="Y312" i="20"/>
  <c r="AY312" i="20"/>
  <c r="BN21" i="18"/>
  <c r="BN87" i="18"/>
  <c r="BA312" i="20"/>
  <c r="AA311" i="20"/>
  <c r="AA310" i="20"/>
  <c r="AV312" i="20"/>
  <c r="AO311" i="20"/>
  <c r="AO310" i="20"/>
  <c r="AO312" i="20"/>
  <c r="AY310" i="20"/>
  <c r="AY303" i="20"/>
  <c r="CB199" i="18"/>
  <c r="CB139" i="18"/>
  <c r="CB209" i="18"/>
  <c r="CB96" i="18"/>
  <c r="AK311" i="20"/>
  <c r="AK303" i="20"/>
  <c r="AK310" i="20"/>
  <c r="AK312" i="20"/>
  <c r="AP49" i="18"/>
  <c r="CL12" i="18"/>
  <c r="AN53" i="18"/>
  <c r="AN276" i="18" s="1"/>
  <c r="AS312" i="20"/>
  <c r="AB311" i="20"/>
  <c r="AW304" i="20"/>
  <c r="BV178" i="18"/>
  <c r="BV172" i="18"/>
  <c r="BV154" i="18"/>
  <c r="BB304" i="20"/>
  <c r="AP202" i="18"/>
  <c r="BJ35" i="19" s="1"/>
  <c r="AP160" i="18"/>
  <c r="BJ31" i="19" s="1"/>
  <c r="AP46" i="18"/>
  <c r="AY313" i="20"/>
  <c r="AY304" i="20"/>
  <c r="BH146" i="18"/>
  <c r="BH184" i="18"/>
  <c r="BH57" i="18"/>
  <c r="BH192" i="18"/>
  <c r="BH95" i="18"/>
  <c r="BH174" i="18"/>
  <c r="BH71" i="18"/>
  <c r="BH166" i="18"/>
  <c r="BH22" i="18"/>
  <c r="BH56" i="18"/>
  <c r="BH198" i="18"/>
  <c r="BH115" i="18"/>
  <c r="AZ312" i="20"/>
  <c r="AZ304" i="20"/>
  <c r="AZ313" i="20"/>
  <c r="AN310" i="20"/>
  <c r="AN311" i="20"/>
  <c r="AN303" i="20"/>
  <c r="AN312" i="20"/>
  <c r="AR304" i="20"/>
  <c r="AO304" i="20"/>
  <c r="X311" i="20"/>
  <c r="X316" i="20" s="1"/>
  <c r="X310" i="20"/>
  <c r="X315" i="20" s="1"/>
  <c r="X303" i="20"/>
  <c r="AW312" i="20"/>
  <c r="AT303" i="20"/>
  <c r="AT311" i="20"/>
  <c r="BB310" i="20"/>
  <c r="BB311" i="20"/>
  <c r="AP188" i="18"/>
  <c r="BJ30" i="19" s="1"/>
  <c r="AP42" i="18"/>
  <c r="BJ20" i="19" s="1"/>
  <c r="AJ312" i="20"/>
  <c r="AX311" i="20"/>
  <c r="AX303" i="20"/>
  <c r="CJ109" i="18"/>
  <c r="CJ78" i="18"/>
  <c r="CJ27" i="18"/>
  <c r="CJ26" i="18"/>
  <c r="CJ25" i="18"/>
  <c r="CJ76" i="18"/>
  <c r="CJ28" i="18"/>
  <c r="CJ69" i="18"/>
  <c r="AF303" i="20"/>
  <c r="AF311" i="20"/>
  <c r="AF310" i="20"/>
  <c r="AF313" i="20"/>
  <c r="AF304" i="20"/>
  <c r="AH311" i="20"/>
  <c r="AH310" i="20"/>
  <c r="AH303" i="20"/>
  <c r="AH302" i="20" s="1"/>
  <c r="AH312" i="20"/>
  <c r="AA312" i="20"/>
  <c r="AU311" i="20"/>
  <c r="AU303" i="20"/>
  <c r="AE311" i="20"/>
  <c r="AE303" i="20"/>
  <c r="AE312" i="20"/>
  <c r="AR312" i="20"/>
  <c r="BD87" i="18"/>
  <c r="BD4" i="18"/>
  <c r="BD61" i="18"/>
  <c r="BD198" i="18"/>
  <c r="BD98" i="18"/>
  <c r="BD22" i="18"/>
  <c r="BD204" i="18"/>
  <c r="BD99" i="18"/>
  <c r="BD166" i="18"/>
  <c r="BD6" i="18"/>
  <c r="BD174" i="18"/>
  <c r="BD184" i="18"/>
  <c r="BD35" i="18"/>
  <c r="BD54" i="18"/>
  <c r="BD115" i="18"/>
  <c r="BD196" i="18"/>
  <c r="AD311" i="20"/>
  <c r="AD310" i="20"/>
  <c r="CL86" i="18"/>
  <c r="CL13" i="18"/>
  <c r="X312" i="20"/>
  <c r="X317" i="20" s="1"/>
  <c r="AP58" i="18"/>
  <c r="BJ17" i="19" s="1"/>
  <c r="AS304" i="20"/>
  <c r="AL158" i="21"/>
  <c r="AM312" i="20"/>
  <c r="AP88" i="18"/>
  <c r="AP22" i="18"/>
  <c r="Y310" i="20"/>
  <c r="Y311" i="20"/>
  <c r="Y304" i="20"/>
  <c r="AC311" i="20"/>
  <c r="AC310" i="20"/>
  <c r="AC312" i="20"/>
  <c r="AT222" i="18"/>
  <c r="AT225" i="18"/>
  <c r="AT35" i="18"/>
  <c r="AT74" i="18"/>
  <c r="AT186" i="18"/>
  <c r="AT39" i="18"/>
  <c r="AT64" i="18"/>
  <c r="AT32" i="18"/>
  <c r="AT22" i="18"/>
  <c r="AT40" i="18"/>
  <c r="AT33" i="18"/>
  <c r="AT168" i="18"/>
  <c r="AT166" i="18"/>
  <c r="AT37" i="18"/>
  <c r="AT11" i="18"/>
  <c r="AT101" i="18"/>
  <c r="AM310" i="20"/>
  <c r="AM311" i="20"/>
  <c r="BX134" i="18"/>
  <c r="BX116" i="18"/>
  <c r="BX70" i="18"/>
  <c r="BX163" i="18"/>
  <c r="AF312" i="20"/>
  <c r="AH313" i="20"/>
  <c r="AA304" i="20"/>
  <c r="GB311" i="20" l="1"/>
  <c r="GB309" i="20"/>
  <c r="GB303" i="20"/>
  <c r="GB302" i="20"/>
  <c r="GB313" i="20"/>
  <c r="GB310" i="20"/>
  <c r="GB312" i="20"/>
  <c r="GB304" i="20"/>
  <c r="AO313" i="20"/>
  <c r="BL51" i="21"/>
  <c r="BL16" i="21"/>
  <c r="BL23" i="21"/>
  <c r="BL46" i="21"/>
  <c r="BL41" i="21"/>
  <c r="BJ51" i="21"/>
  <c r="BJ16" i="21"/>
  <c r="BJ23" i="21"/>
  <c r="BJ46" i="21"/>
  <c r="BJ41" i="21"/>
  <c r="FQ303" i="20"/>
  <c r="BH16" i="21"/>
  <c r="BH46" i="21"/>
  <c r="BH41" i="21"/>
  <c r="BH51" i="21"/>
  <c r="BH23" i="21"/>
  <c r="FQ310" i="20"/>
  <c r="FQ312" i="20"/>
  <c r="FQ311" i="20"/>
  <c r="BI51" i="21"/>
  <c r="BI16" i="21"/>
  <c r="BI23" i="21"/>
  <c r="BI46" i="21"/>
  <c r="BI41" i="21"/>
  <c r="FQ309" i="20"/>
  <c r="FQ302" i="20"/>
  <c r="FQ304" i="20"/>
  <c r="FQ313" i="20"/>
  <c r="FY310" i="20"/>
  <c r="FY312" i="20"/>
  <c r="FY302" i="20"/>
  <c r="FY309" i="20"/>
  <c r="FY303" i="20"/>
  <c r="FY313" i="20"/>
  <c r="FY304" i="20"/>
  <c r="FY311" i="20"/>
  <c r="FW302" i="20"/>
  <c r="FW303" i="20"/>
  <c r="FW309" i="20"/>
  <c r="FW313" i="20"/>
  <c r="FX310" i="20"/>
  <c r="FX312" i="20"/>
  <c r="FX302" i="20"/>
  <c r="FX309" i="20"/>
  <c r="FX303" i="20"/>
  <c r="FX313" i="20"/>
  <c r="FX304" i="20"/>
  <c r="FW312" i="20"/>
  <c r="FW310" i="20"/>
  <c r="FW311" i="20"/>
  <c r="FW304" i="20"/>
  <c r="FX311" i="20"/>
  <c r="BI30" i="21"/>
  <c r="BI26" i="21"/>
  <c r="BL30" i="21"/>
  <c r="BL26" i="21"/>
  <c r="BJ26" i="21"/>
  <c r="BJ30" i="21"/>
  <c r="FV312" i="20"/>
  <c r="BH30" i="21"/>
  <c r="BH26" i="21"/>
  <c r="FR309" i="20"/>
  <c r="FR303" i="20"/>
  <c r="FR302" i="20"/>
  <c r="FR313" i="20"/>
  <c r="FR310" i="20"/>
  <c r="FR312" i="20"/>
  <c r="FR304" i="20"/>
  <c r="FR311" i="20"/>
  <c r="BH28" i="21"/>
  <c r="BH52" i="21"/>
  <c r="BH54" i="21"/>
  <c r="BI28" i="21"/>
  <c r="BI52" i="21"/>
  <c r="BI54" i="21"/>
  <c r="FO313" i="20"/>
  <c r="BL54" i="21"/>
  <c r="BL28" i="21"/>
  <c r="BL52" i="21"/>
  <c r="BJ52" i="21"/>
  <c r="BJ54" i="21"/>
  <c r="BJ28" i="21"/>
  <c r="FO309" i="20"/>
  <c r="FO303" i="20"/>
  <c r="FO302" i="20"/>
  <c r="FO310" i="20"/>
  <c r="FO311" i="20"/>
  <c r="FO304" i="20"/>
  <c r="FO312" i="20"/>
  <c r="FM304" i="20"/>
  <c r="FM312" i="20"/>
  <c r="FM310" i="20"/>
  <c r="FM311" i="20"/>
  <c r="FM302" i="20"/>
  <c r="FM309" i="20"/>
  <c r="FM303" i="20"/>
  <c r="FM313" i="20"/>
  <c r="FL312" i="20"/>
  <c r="FL310" i="20"/>
  <c r="FL311" i="20"/>
  <c r="FL304" i="20"/>
  <c r="FL309" i="20"/>
  <c r="FL303" i="20"/>
  <c r="FL302" i="20"/>
  <c r="FL313" i="20"/>
  <c r="BH32" i="21"/>
  <c r="BH154" i="21"/>
  <c r="BH53" i="21"/>
  <c r="BH153" i="21"/>
  <c r="BI32" i="21"/>
  <c r="BI154" i="21"/>
  <c r="BI53" i="21"/>
  <c r="BI153" i="21"/>
  <c r="BL32" i="21"/>
  <c r="BL154" i="21"/>
  <c r="BL53" i="21"/>
  <c r="BL153" i="21"/>
  <c r="BJ32" i="21"/>
  <c r="BJ154" i="21"/>
  <c r="BJ153" i="21"/>
  <c r="BJ53" i="21"/>
  <c r="FJ309" i="20"/>
  <c r="FJ303" i="20"/>
  <c r="FJ302" i="20"/>
  <c r="FJ313" i="20"/>
  <c r="FJ312" i="20"/>
  <c r="FJ304" i="20"/>
  <c r="FJ310" i="20"/>
  <c r="FJ311" i="20"/>
  <c r="FI310" i="20"/>
  <c r="FI311" i="20"/>
  <c r="FI304" i="20"/>
  <c r="FI309" i="20"/>
  <c r="FI303" i="20"/>
  <c r="FI302" i="20"/>
  <c r="FI313" i="20"/>
  <c r="FI312" i="20"/>
  <c r="FH313" i="20"/>
  <c r="BX312" i="20"/>
  <c r="BW312" i="20"/>
  <c r="CI312" i="20"/>
  <c r="BJ33" i="19"/>
  <c r="BJ18" i="19"/>
  <c r="BJ24" i="19"/>
  <c r="X304" i="20"/>
  <c r="X307" i="20" s="1"/>
  <c r="BL44" i="21"/>
  <c r="BL45" i="21"/>
  <c r="BL50" i="21"/>
  <c r="BL47" i="21"/>
  <c r="BJ47" i="21"/>
  <c r="BJ50" i="21"/>
  <c r="BJ155" i="21"/>
  <c r="BK155" i="21"/>
  <c r="BJ44" i="21"/>
  <c r="BJ45" i="21"/>
  <c r="FG311" i="20"/>
  <c r="FF313" i="20"/>
  <c r="FG303" i="20"/>
  <c r="FG313" i="20"/>
  <c r="BH44" i="21"/>
  <c r="BH47" i="21"/>
  <c r="BH50" i="21"/>
  <c r="BH155" i="21"/>
  <c r="BH45" i="21"/>
  <c r="FF312" i="20"/>
  <c r="FF304" i="20"/>
  <c r="BI47" i="21"/>
  <c r="BI50" i="21"/>
  <c r="BI45" i="21"/>
  <c r="BI155" i="21"/>
  <c r="BI44" i="21"/>
  <c r="FC313" i="20"/>
  <c r="FC312" i="20"/>
  <c r="FC310" i="20"/>
  <c r="FC311" i="20"/>
  <c r="FC304" i="20"/>
  <c r="FB312" i="20"/>
  <c r="FB311" i="20"/>
  <c r="FB310" i="20"/>
  <c r="FB304" i="20"/>
  <c r="FB313" i="20"/>
  <c r="FA311" i="20"/>
  <c r="EZ312" i="20"/>
  <c r="EZ304" i="20"/>
  <c r="EY304" i="20"/>
  <c r="EY313" i="20"/>
  <c r="EY310" i="20"/>
  <c r="EY311" i="20"/>
  <c r="EY312" i="20"/>
  <c r="BI40" i="21"/>
  <c r="BI7" i="21"/>
  <c r="BL40" i="21"/>
  <c r="BL7" i="21"/>
  <c r="BJ40" i="21"/>
  <c r="BJ7" i="21"/>
  <c r="BH40" i="21"/>
  <c r="BH7" i="21"/>
  <c r="EW310" i="20"/>
  <c r="EW311" i="20"/>
  <c r="EW312" i="20"/>
  <c r="EW304" i="20"/>
  <c r="EW313" i="20"/>
  <c r="EV311" i="20"/>
  <c r="EV310" i="20"/>
  <c r="EV304" i="20"/>
  <c r="EV312" i="20"/>
  <c r="EV313" i="20"/>
  <c r="EU310" i="20"/>
  <c r="EU311" i="20"/>
  <c r="EU313" i="20"/>
  <c r="EU312" i="20"/>
  <c r="EU304" i="20"/>
  <c r="ET310" i="20"/>
  <c r="ET304" i="20"/>
  <c r="ET311" i="20"/>
  <c r="ET313" i="20"/>
  <c r="ET312" i="20"/>
  <c r="ES310" i="20"/>
  <c r="ES311" i="20"/>
  <c r="ES313" i="20"/>
  <c r="ES304" i="20"/>
  <c r="ES312" i="20"/>
  <c r="ER313" i="20"/>
  <c r="ER310" i="20"/>
  <c r="ER311" i="20"/>
  <c r="ER312" i="20"/>
  <c r="ER304" i="20"/>
  <c r="EQ312" i="20"/>
  <c r="EQ304" i="20"/>
  <c r="EQ311" i="20"/>
  <c r="EQ310" i="20"/>
  <c r="EQ313" i="20"/>
  <c r="BL61" i="21"/>
  <c r="BL57" i="21"/>
  <c r="BL58" i="21"/>
  <c r="BL56" i="21"/>
  <c r="BL35" i="21"/>
  <c r="BH58" i="21"/>
  <c r="BH56" i="21"/>
  <c r="BH57" i="21"/>
  <c r="BH35" i="21"/>
  <c r="BI57" i="21"/>
  <c r="BI58" i="21"/>
  <c r="BI35" i="21"/>
  <c r="BI56" i="21"/>
  <c r="BJ57" i="21"/>
  <c r="BJ35" i="21"/>
  <c r="BJ56" i="21"/>
  <c r="BJ58" i="21"/>
  <c r="EO312" i="20"/>
  <c r="EO310" i="20"/>
  <c r="EO311" i="20"/>
  <c r="EO304" i="20"/>
  <c r="EO313" i="20"/>
  <c r="EM304" i="20"/>
  <c r="EM312" i="20"/>
  <c r="EM309" i="20"/>
  <c r="EM303" i="20"/>
  <c r="EM302" i="20"/>
  <c r="EM313" i="20"/>
  <c r="EM310" i="20"/>
  <c r="EM311" i="20"/>
  <c r="BI63" i="21"/>
  <c r="BI61" i="21"/>
  <c r="BJ63" i="21"/>
  <c r="BJ61" i="21"/>
  <c r="BH63" i="21"/>
  <c r="BH61" i="21"/>
  <c r="GC304" i="20"/>
  <c r="GC303" i="20"/>
  <c r="GC313" i="20"/>
  <c r="GC302" i="20"/>
  <c r="GC309" i="20" s="1"/>
  <c r="GC312" i="20"/>
  <c r="GC311" i="20"/>
  <c r="GC310" i="20"/>
  <c r="CC304" i="20"/>
  <c r="BP304" i="20"/>
  <c r="CD304" i="20"/>
  <c r="BT304" i="20"/>
  <c r="BX304" i="20"/>
  <c r="CI304" i="20"/>
  <c r="BR304" i="20"/>
  <c r="CV304" i="20"/>
  <c r="DC304" i="20"/>
  <c r="DE304" i="20"/>
  <c r="DQ304" i="20"/>
  <c r="DR304" i="20"/>
  <c r="DV304" i="20"/>
  <c r="EB304" i="20"/>
  <c r="EC304" i="20"/>
  <c r="EG304" i="20"/>
  <c r="DF304" i="20"/>
  <c r="DG304" i="20"/>
  <c r="DU304" i="20"/>
  <c r="DY304" i="20"/>
  <c r="EJ304" i="20"/>
  <c r="DA304" i="20"/>
  <c r="DD304" i="20"/>
  <c r="DJ304" i="20"/>
  <c r="DT304" i="20"/>
  <c r="DZ304" i="20"/>
  <c r="EE304" i="20"/>
  <c r="EH304" i="20"/>
  <c r="DL304" i="20"/>
  <c r="DX304" i="20"/>
  <c r="EA304" i="20"/>
  <c r="EI304" i="20"/>
  <c r="EK304" i="20"/>
  <c r="AY302" i="20"/>
  <c r="AY309" i="20" s="1"/>
  <c r="AE302" i="20"/>
  <c r="AF302" i="20"/>
  <c r="AF309" i="20" s="1"/>
  <c r="X302" i="20"/>
  <c r="X305" i="20" s="1"/>
  <c r="AO302" i="20"/>
  <c r="AZ302" i="20"/>
  <c r="AZ309" i="20" s="1"/>
  <c r="AE309" i="20"/>
  <c r="AH309" i="20"/>
  <c r="EK311" i="20"/>
  <c r="EK310" i="20"/>
  <c r="EK312" i="20"/>
  <c r="EK303" i="20"/>
  <c r="EK313" i="20"/>
  <c r="EK302" i="20"/>
  <c r="BL21" i="21"/>
  <c r="BL63" i="21"/>
  <c r="X313" i="20"/>
  <c r="X318" i="20" s="1"/>
  <c r="EJ312" i="20"/>
  <c r="BH33" i="21"/>
  <c r="BH21" i="21"/>
  <c r="BI33" i="21"/>
  <c r="BI21" i="21"/>
  <c r="BJ33" i="21"/>
  <c r="BJ21" i="21"/>
  <c r="EJ310" i="20"/>
  <c r="EJ311" i="20"/>
  <c r="EJ313" i="20"/>
  <c r="EJ303" i="20"/>
  <c r="EI303" i="20"/>
  <c r="EI313" i="20"/>
  <c r="EI310" i="20"/>
  <c r="EI311" i="20"/>
  <c r="EI312" i="20"/>
  <c r="EI302" i="20"/>
  <c r="EH312" i="20"/>
  <c r="EH310" i="20"/>
  <c r="EH311" i="20"/>
  <c r="EH303" i="20"/>
  <c r="EH313" i="20"/>
  <c r="EG312" i="20"/>
  <c r="EG310" i="20"/>
  <c r="EG311" i="20"/>
  <c r="EG303" i="20"/>
  <c r="EG313" i="20"/>
  <c r="EE312" i="20"/>
  <c r="EE303" i="20"/>
  <c r="EE313" i="20"/>
  <c r="EE310" i="20"/>
  <c r="EE311" i="20"/>
  <c r="EE302" i="20"/>
  <c r="BL10" i="21"/>
  <c r="BL33" i="21"/>
  <c r="EC303" i="20"/>
  <c r="EC313" i="20"/>
  <c r="EC312" i="20"/>
  <c r="EC310" i="20"/>
  <c r="EC311" i="20"/>
  <c r="EB312" i="20"/>
  <c r="EB310" i="20"/>
  <c r="EB311" i="20"/>
  <c r="EB303" i="20"/>
  <c r="EB313" i="20"/>
  <c r="EB302" i="20"/>
  <c r="EA312" i="20"/>
  <c r="EA303" i="20"/>
  <c r="EA313" i="20"/>
  <c r="EA310" i="20"/>
  <c r="EA311" i="20"/>
  <c r="DZ313" i="20"/>
  <c r="DZ312" i="20"/>
  <c r="DZ303" i="20"/>
  <c r="DZ311" i="20"/>
  <c r="DZ310" i="20"/>
  <c r="DY303" i="20"/>
  <c r="DY310" i="20"/>
  <c r="DY311" i="20"/>
  <c r="DY312" i="20"/>
  <c r="DY302" i="20"/>
  <c r="DY313" i="20"/>
  <c r="DX312" i="20"/>
  <c r="BH10" i="21"/>
  <c r="BI10" i="21"/>
  <c r="BJ10" i="21"/>
  <c r="DV302" i="20"/>
  <c r="DV303" i="20"/>
  <c r="DV311" i="20"/>
  <c r="DV310" i="20"/>
  <c r="DV312" i="20"/>
  <c r="DV313" i="20"/>
  <c r="DU303" i="20"/>
  <c r="DU311" i="20"/>
  <c r="DU310" i="20"/>
  <c r="DU312" i="20"/>
  <c r="DU302" i="20"/>
  <c r="DU313" i="20"/>
  <c r="BL67" i="21"/>
  <c r="BL68" i="21"/>
  <c r="BJ67" i="21"/>
  <c r="BJ68" i="21"/>
  <c r="DT312" i="20"/>
  <c r="BH67" i="21"/>
  <c r="BH68" i="21"/>
  <c r="DT313" i="20"/>
  <c r="BI67" i="21"/>
  <c r="BI68" i="21"/>
  <c r="DT310" i="20"/>
  <c r="DT303" i="20"/>
  <c r="DT311" i="20"/>
  <c r="DT323" i="20"/>
  <c r="DU323" i="20" s="1"/>
  <c r="DV323" i="20" s="1"/>
  <c r="DW323" i="20" s="1"/>
  <c r="DX323" i="20" s="1"/>
  <c r="DY323" i="20" s="1"/>
  <c r="DZ323" i="20" s="1"/>
  <c r="EA323" i="20" s="1"/>
  <c r="EB323" i="20" s="1"/>
  <c r="EC323" i="20" s="1"/>
  <c r="ED323" i="20" s="1"/>
  <c r="EE323" i="20" s="1"/>
  <c r="EF323" i="20" s="1"/>
  <c r="EG323" i="20" s="1"/>
  <c r="EH323" i="20" s="1"/>
  <c r="EI323" i="20" s="1"/>
  <c r="EJ323" i="20" s="1"/>
  <c r="EK323" i="20" s="1"/>
  <c r="EL323" i="20" s="1"/>
  <c r="EM323" i="20" s="1"/>
  <c r="EN323" i="20" s="1"/>
  <c r="EO323" i="20" s="1"/>
  <c r="EP323" i="20" s="1"/>
  <c r="EQ323" i="20" s="1"/>
  <c r="ER323" i="20" s="1"/>
  <c r="ES323" i="20" s="1"/>
  <c r="ET323" i="20" s="1"/>
  <c r="EU323" i="20" s="1"/>
  <c r="EV323" i="20" s="1"/>
  <c r="EW323" i="20" s="1"/>
  <c r="EX323" i="20" s="1"/>
  <c r="EY323" i="20" s="1"/>
  <c r="EZ323" i="20" s="1"/>
  <c r="FA323" i="20" s="1"/>
  <c r="FB323" i="20" s="1"/>
  <c r="FC323" i="20" s="1"/>
  <c r="FD323" i="20" s="1"/>
  <c r="FE323" i="20" s="1"/>
  <c r="FF323" i="20" s="1"/>
  <c r="FG323" i="20" s="1"/>
  <c r="FH323" i="20" s="1"/>
  <c r="FI323" i="20" s="1"/>
  <c r="FJ323" i="20" s="1"/>
  <c r="FK323" i="20" s="1"/>
  <c r="FL323" i="20" s="1"/>
  <c r="FM323" i="20" s="1"/>
  <c r="FN323" i="20" s="1"/>
  <c r="FO323" i="20" s="1"/>
  <c r="FP323" i="20" s="1"/>
  <c r="DR313" i="20"/>
  <c r="DR303" i="20"/>
  <c r="DR311" i="20"/>
  <c r="DR310" i="20"/>
  <c r="DR312" i="20"/>
  <c r="X309" i="20"/>
  <c r="X314" i="20" s="1"/>
  <c r="AO309" i="20"/>
  <c r="BT312" i="20"/>
  <c r="DQ313" i="20"/>
  <c r="DQ303" i="20"/>
  <c r="DQ311" i="20"/>
  <c r="DQ310" i="20"/>
  <c r="DQ312" i="20"/>
  <c r="BH147" i="21"/>
  <c r="BI147" i="21"/>
  <c r="BL20" i="21"/>
  <c r="BL147" i="21"/>
  <c r="BJ147" i="21"/>
  <c r="DN313" i="20"/>
  <c r="DL312" i="20"/>
  <c r="BH20" i="21"/>
  <c r="BI20" i="21"/>
  <c r="DM303" i="20"/>
  <c r="DM311" i="20"/>
  <c r="BJ20" i="21"/>
  <c r="AA313" i="20"/>
  <c r="BD34" i="18"/>
  <c r="BG310" i="20"/>
  <c r="BV311" i="20"/>
  <c r="BP310" i="20"/>
  <c r="AN304" i="20"/>
  <c r="DK303" i="20"/>
  <c r="DK311" i="20"/>
  <c r="CI310" i="20"/>
  <c r="CB311" i="20"/>
  <c r="BY303" i="20"/>
  <c r="CE303" i="20"/>
  <c r="CB303" i="20"/>
  <c r="CE311" i="20"/>
  <c r="CI311" i="20"/>
  <c r="AA303" i="20"/>
  <c r="AA302" i="20" s="1"/>
  <c r="DJ312" i="20"/>
  <c r="BK311" i="20"/>
  <c r="BV310" i="20"/>
  <c r="DI312" i="20"/>
  <c r="DI303" i="20"/>
  <c r="DI311" i="20"/>
  <c r="DI310" i="20"/>
  <c r="BJ310" i="20"/>
  <c r="AN313" i="20"/>
  <c r="BY311" i="20"/>
  <c r="AN302" i="20"/>
  <c r="DG303" i="20"/>
  <c r="DG311" i="20"/>
  <c r="DG310" i="20"/>
  <c r="DG313" i="20"/>
  <c r="DG312" i="20"/>
  <c r="DF303" i="20"/>
  <c r="BP311" i="20"/>
  <c r="DF302" i="20"/>
  <c r="DF312" i="20"/>
  <c r="DF310" i="20"/>
  <c r="DF311" i="20"/>
  <c r="DF313" i="20"/>
  <c r="BQ310" i="20"/>
  <c r="BN303" i="20"/>
  <c r="BV303" i="20"/>
  <c r="AC303" i="20"/>
  <c r="AC302" i="20" s="1"/>
  <c r="DE313" i="20"/>
  <c r="DE312" i="20"/>
  <c r="DE303" i="20"/>
  <c r="DE310" i="20"/>
  <c r="DE311" i="20"/>
  <c r="FB40" i="19"/>
  <c r="FK30" i="19"/>
  <c r="FN19" i="19"/>
  <c r="FE33" i="19"/>
  <c r="FZ36" i="19"/>
  <c r="FQ23" i="19"/>
  <c r="FE31" i="19"/>
  <c r="FK31" i="19"/>
  <c r="FN21" i="19"/>
  <c r="FB34" i="19"/>
  <c r="FN38" i="19"/>
  <c r="J58" i="25"/>
  <c r="FB41" i="19"/>
  <c r="FN20" i="19"/>
  <c r="BH77" i="21"/>
  <c r="BH76" i="21"/>
  <c r="BH75" i="21"/>
  <c r="BH152" i="21"/>
  <c r="BH42" i="21"/>
  <c r="BH88" i="21"/>
  <c r="BH122" i="21"/>
  <c r="BH135" i="21"/>
  <c r="BH138" i="21"/>
  <c r="BH101" i="21"/>
  <c r="BH18" i="21"/>
  <c r="BH106" i="21"/>
  <c r="BH103" i="21"/>
  <c r="BH142" i="21"/>
  <c r="BH148" i="21"/>
  <c r="BH94" i="21"/>
  <c r="BH110" i="21"/>
  <c r="BH9" i="21"/>
  <c r="BH27" i="21"/>
  <c r="BH126" i="21"/>
  <c r="BH129" i="21"/>
  <c r="BH105" i="21"/>
  <c r="BH116" i="21"/>
  <c r="BH130" i="21"/>
  <c r="BH4" i="21"/>
  <c r="BH24" i="21"/>
  <c r="BH62" i="21"/>
  <c r="BH12" i="21"/>
  <c r="BH17" i="21"/>
  <c r="BH98" i="21"/>
  <c r="BH120" i="21"/>
  <c r="BH123" i="21"/>
  <c r="BH99" i="21"/>
  <c r="BH65" i="21"/>
  <c r="BH86" i="21"/>
  <c r="BH107" i="21"/>
  <c r="BH141" i="21"/>
  <c r="BH143" i="21"/>
  <c r="BH29" i="21"/>
  <c r="BH96" i="21"/>
  <c r="BH104" i="21"/>
  <c r="BH43" i="21"/>
  <c r="BH84" i="21"/>
  <c r="BH127" i="21"/>
  <c r="BH79" i="21"/>
  <c r="BH69" i="21"/>
  <c r="BH117" i="21"/>
  <c r="BH131" i="21"/>
  <c r="BH64" i="21"/>
  <c r="BH38" i="21"/>
  <c r="BH146" i="21"/>
  <c r="BH151" i="21"/>
  <c r="BH118" i="21"/>
  <c r="BH6" i="21"/>
  <c r="BH102" i="21"/>
  <c r="BH136" i="21"/>
  <c r="BH139" i="21"/>
  <c r="BH144" i="21"/>
  <c r="BH150" i="21"/>
  <c r="BH108" i="21"/>
  <c r="BH15" i="21"/>
  <c r="BH3" i="21"/>
  <c r="BH149" i="21"/>
  <c r="BH74" i="21"/>
  <c r="BH111" i="21"/>
  <c r="BH113" i="21"/>
  <c r="BH124" i="21"/>
  <c r="BH85" i="21"/>
  <c r="BH73" i="21"/>
  <c r="BH91" i="21"/>
  <c r="BH13" i="21"/>
  <c r="BH132" i="21"/>
  <c r="BH140" i="21"/>
  <c r="BH145" i="21"/>
  <c r="BH8" i="21"/>
  <c r="BH119" i="21"/>
  <c r="BH121" i="21"/>
  <c r="BH134" i="21"/>
  <c r="BH137" i="21"/>
  <c r="BH95" i="21"/>
  <c r="BH5" i="21"/>
  <c r="BH100" i="21"/>
  <c r="BH109" i="21"/>
  <c r="BH19" i="21"/>
  <c r="BH31" i="21"/>
  <c r="BH22" i="21"/>
  <c r="BH39" i="21"/>
  <c r="BH112" i="21"/>
  <c r="BH114" i="21"/>
  <c r="BH125" i="21"/>
  <c r="BH128" i="21"/>
  <c r="BH80" i="21"/>
  <c r="BH115" i="21"/>
  <c r="BH87" i="21"/>
  <c r="BH133" i="21"/>
  <c r="BH25" i="21"/>
  <c r="BH34" i="21"/>
  <c r="BH78" i="21"/>
  <c r="BH59" i="21"/>
  <c r="BH89" i="21"/>
  <c r="BH97" i="21"/>
  <c r="BH60" i="21"/>
  <c r="BH90" i="21"/>
  <c r="BH82" i="21"/>
  <c r="BH55" i="21"/>
  <c r="BH66" i="21"/>
  <c r="BH83" i="21"/>
  <c r="BH11" i="21"/>
  <c r="BL77" i="21"/>
  <c r="BL76" i="21"/>
  <c r="BL75" i="21"/>
  <c r="BL60" i="21"/>
  <c r="BL89" i="21"/>
  <c r="BL90" i="21"/>
  <c r="BL100" i="21"/>
  <c r="BL149" i="21"/>
  <c r="BL125" i="21"/>
  <c r="BL87" i="21"/>
  <c r="BL78" i="21"/>
  <c r="BL135" i="21"/>
  <c r="BL152" i="21"/>
  <c r="BL31" i="21"/>
  <c r="BL114" i="21"/>
  <c r="BL116" i="21"/>
  <c r="BL62" i="21"/>
  <c r="BL123" i="21"/>
  <c r="BL5" i="21"/>
  <c r="BL148" i="21"/>
  <c r="BL27" i="21"/>
  <c r="BL117" i="21"/>
  <c r="BL146" i="21"/>
  <c r="BL102" i="21"/>
  <c r="BL150" i="21"/>
  <c r="BL29" i="21"/>
  <c r="BL124" i="21"/>
  <c r="BL13" i="21"/>
  <c r="BL134" i="21"/>
  <c r="BL66" i="21"/>
  <c r="BL109" i="21"/>
  <c r="BL74" i="21"/>
  <c r="BL128" i="21"/>
  <c r="BL133" i="21"/>
  <c r="BL42" i="21"/>
  <c r="BL138" i="21"/>
  <c r="BL106" i="21"/>
  <c r="BL22" i="21"/>
  <c r="BL126" i="21"/>
  <c r="BL130" i="21"/>
  <c r="BL12" i="21"/>
  <c r="BL99" i="21"/>
  <c r="BL107" i="21"/>
  <c r="BL94" i="21"/>
  <c r="BL127" i="21"/>
  <c r="BL131" i="21"/>
  <c r="BL151" i="21"/>
  <c r="BL136" i="21"/>
  <c r="BL108" i="21"/>
  <c r="BL96" i="21"/>
  <c r="BL85" i="21"/>
  <c r="BL132" i="21"/>
  <c r="BL8" i="21"/>
  <c r="BL137" i="21"/>
  <c r="BL82" i="21"/>
  <c r="BL83" i="21"/>
  <c r="BL15" i="21"/>
  <c r="BL111" i="21"/>
  <c r="BL80" i="21"/>
  <c r="BL25" i="21"/>
  <c r="BL88" i="21"/>
  <c r="BL101" i="21"/>
  <c r="BL103" i="21"/>
  <c r="BL39" i="21"/>
  <c r="BL129" i="21"/>
  <c r="BL4" i="21"/>
  <c r="BL98" i="21"/>
  <c r="BL65" i="21"/>
  <c r="BL84" i="21"/>
  <c r="BL110" i="21"/>
  <c r="BL79" i="21"/>
  <c r="BL64" i="21"/>
  <c r="BL118" i="21"/>
  <c r="BL139" i="21"/>
  <c r="BL141" i="21"/>
  <c r="BL104" i="21"/>
  <c r="BL73" i="21"/>
  <c r="BL140" i="21"/>
  <c r="BL119" i="21"/>
  <c r="BL95" i="21"/>
  <c r="BL59" i="21"/>
  <c r="BL55" i="21"/>
  <c r="BL11" i="21"/>
  <c r="BL97" i="21"/>
  <c r="BL3" i="21"/>
  <c r="BL113" i="21"/>
  <c r="BL115" i="21"/>
  <c r="BL34" i="21"/>
  <c r="BL122" i="21"/>
  <c r="BL17" i="21"/>
  <c r="BL19" i="21"/>
  <c r="BL112" i="21"/>
  <c r="BL105" i="21"/>
  <c r="BL24" i="21"/>
  <c r="BL120" i="21"/>
  <c r="BL86" i="21"/>
  <c r="BL142" i="21"/>
  <c r="BL9" i="21"/>
  <c r="BL69" i="21"/>
  <c r="BL38" i="21"/>
  <c r="BL6" i="21"/>
  <c r="BL144" i="21"/>
  <c r="BL143" i="21"/>
  <c r="BL43" i="21"/>
  <c r="BL91" i="21"/>
  <c r="BL145" i="21"/>
  <c r="BL121" i="21"/>
  <c r="BL18" i="21"/>
  <c r="FZ34" i="19"/>
  <c r="FN16" i="19"/>
  <c r="FB36" i="19"/>
  <c r="FN28" i="19"/>
  <c r="FZ40" i="19"/>
  <c r="FN35" i="19"/>
  <c r="FK28" i="19"/>
  <c r="FN23" i="19"/>
  <c r="FZ35" i="19"/>
  <c r="FQ21" i="19"/>
  <c r="FK29" i="19"/>
  <c r="FB37" i="19"/>
  <c r="FN37" i="19"/>
  <c r="BI77" i="21"/>
  <c r="BI75" i="21"/>
  <c r="BI76" i="21"/>
  <c r="BI82" i="21"/>
  <c r="BI55" i="21"/>
  <c r="BI90" i="21"/>
  <c r="BI69" i="21"/>
  <c r="BI117" i="21"/>
  <c r="BI131" i="21"/>
  <c r="BI64" i="21"/>
  <c r="BI38" i="21"/>
  <c r="BI146" i="21"/>
  <c r="BI151" i="21"/>
  <c r="BI118" i="21"/>
  <c r="BI6" i="21"/>
  <c r="BI102" i="21"/>
  <c r="BI136" i="21"/>
  <c r="BI139" i="21"/>
  <c r="BI144" i="21"/>
  <c r="BI107" i="21"/>
  <c r="BI141" i="21"/>
  <c r="BI143" i="21"/>
  <c r="BI29" i="21"/>
  <c r="BI96" i="21"/>
  <c r="BI104" i="21"/>
  <c r="BI43" i="21"/>
  <c r="BI124" i="21"/>
  <c r="BI85" i="21"/>
  <c r="BI73" i="21"/>
  <c r="BI59" i="21"/>
  <c r="BI83" i="21"/>
  <c r="BI11" i="21"/>
  <c r="BI91" i="21"/>
  <c r="BI13" i="21"/>
  <c r="BI132" i="21"/>
  <c r="BI140" i="21"/>
  <c r="BI145" i="21"/>
  <c r="BI8" i="21"/>
  <c r="BI119" i="21"/>
  <c r="BI121" i="21"/>
  <c r="BI134" i="21"/>
  <c r="BI137" i="21"/>
  <c r="BI95" i="21"/>
  <c r="BI5" i="21"/>
  <c r="BI150" i="21"/>
  <c r="BI108" i="21"/>
  <c r="BI15" i="21"/>
  <c r="BI3" i="21"/>
  <c r="BI149" i="21"/>
  <c r="BI74" i="21"/>
  <c r="BI111" i="21"/>
  <c r="BI113" i="21"/>
  <c r="BI125" i="21"/>
  <c r="BI128" i="21"/>
  <c r="BI80" i="21"/>
  <c r="BI60" i="21"/>
  <c r="BI89" i="21"/>
  <c r="BI152" i="21"/>
  <c r="BI115" i="21"/>
  <c r="BI87" i="21"/>
  <c r="BI133" i="21"/>
  <c r="BI25" i="21"/>
  <c r="BI34" i="21"/>
  <c r="BI78" i="21"/>
  <c r="BI42" i="21"/>
  <c r="BI88" i="21"/>
  <c r="BI122" i="21"/>
  <c r="BI135" i="21"/>
  <c r="BI138" i="21"/>
  <c r="BI101" i="21"/>
  <c r="BI18" i="21"/>
  <c r="BI100" i="21"/>
  <c r="BI109" i="21"/>
  <c r="BI19" i="21"/>
  <c r="BI31" i="21"/>
  <c r="BI22" i="21"/>
  <c r="BI39" i="21"/>
  <c r="BI112" i="21"/>
  <c r="BI114" i="21"/>
  <c r="BI126" i="21"/>
  <c r="BI129" i="21"/>
  <c r="BI105" i="21"/>
  <c r="BI66" i="21"/>
  <c r="BI97" i="21"/>
  <c r="BI84" i="21"/>
  <c r="BI116" i="21"/>
  <c r="BI130" i="21"/>
  <c r="BI4" i="21"/>
  <c r="BI24" i="21"/>
  <c r="BI62" i="21"/>
  <c r="BI12" i="21"/>
  <c r="BI98" i="21"/>
  <c r="BI120" i="21"/>
  <c r="BI123" i="21"/>
  <c r="BI99" i="21"/>
  <c r="BI65" i="21"/>
  <c r="BI86" i="21"/>
  <c r="BI17" i="21"/>
  <c r="BI106" i="21"/>
  <c r="BI103" i="21"/>
  <c r="BI142" i="21"/>
  <c r="BI148" i="21"/>
  <c r="BI94" i="21"/>
  <c r="BI110" i="21"/>
  <c r="BI9" i="21"/>
  <c r="BI27" i="21"/>
  <c r="BI127" i="21"/>
  <c r="BI79" i="21"/>
  <c r="DD303" i="20"/>
  <c r="DD311" i="20"/>
  <c r="DD310" i="20"/>
  <c r="DD312" i="20"/>
  <c r="FB39" i="19"/>
  <c r="FN22" i="19"/>
  <c r="FZ37" i="19"/>
  <c r="FN33" i="19"/>
  <c r="FE30" i="19"/>
  <c r="FN24" i="19"/>
  <c r="FQ20" i="19"/>
  <c r="FZ39" i="19"/>
  <c r="FZ38" i="19"/>
  <c r="FK27" i="19"/>
  <c r="FN26" i="19"/>
  <c r="FN31" i="19"/>
  <c r="FB35" i="19"/>
  <c r="BJ77" i="21"/>
  <c r="BJ76" i="21"/>
  <c r="BJ75" i="21"/>
  <c r="BJ59" i="21"/>
  <c r="BJ55" i="21"/>
  <c r="BJ89" i="21"/>
  <c r="BJ110" i="21"/>
  <c r="BJ9" i="21"/>
  <c r="BJ27" i="21"/>
  <c r="BJ127" i="21"/>
  <c r="BJ79" i="21"/>
  <c r="BJ69" i="21"/>
  <c r="BJ117" i="21"/>
  <c r="BJ131" i="21"/>
  <c r="BJ64" i="21"/>
  <c r="BJ38" i="21"/>
  <c r="BJ146" i="21"/>
  <c r="BJ151" i="21"/>
  <c r="BJ118" i="21"/>
  <c r="BJ6" i="21"/>
  <c r="BJ102" i="21"/>
  <c r="BJ136" i="21"/>
  <c r="BJ139" i="21"/>
  <c r="BJ144" i="21"/>
  <c r="BJ150" i="21"/>
  <c r="BJ108" i="21"/>
  <c r="BJ141" i="21"/>
  <c r="BJ143" i="21"/>
  <c r="BJ29" i="21"/>
  <c r="BJ96" i="21"/>
  <c r="BJ60" i="21"/>
  <c r="BJ83" i="21"/>
  <c r="BJ97" i="21"/>
  <c r="BJ104" i="21"/>
  <c r="BJ43" i="21"/>
  <c r="BJ124" i="21"/>
  <c r="BJ85" i="21"/>
  <c r="BJ73" i="21"/>
  <c r="BJ91" i="21"/>
  <c r="BJ13" i="21"/>
  <c r="BJ132" i="21"/>
  <c r="BJ140" i="21"/>
  <c r="BJ145" i="21"/>
  <c r="BJ8" i="21"/>
  <c r="BJ119" i="21"/>
  <c r="BJ121" i="21"/>
  <c r="BJ134" i="21"/>
  <c r="BJ137" i="21"/>
  <c r="BJ95" i="21"/>
  <c r="BJ18" i="21"/>
  <c r="BJ100" i="21"/>
  <c r="BJ109" i="21"/>
  <c r="BJ15" i="21"/>
  <c r="BJ3" i="21"/>
  <c r="BJ149" i="21"/>
  <c r="BJ74" i="21"/>
  <c r="BJ66" i="21"/>
  <c r="BJ90" i="21"/>
  <c r="BJ152" i="21"/>
  <c r="BJ111" i="21"/>
  <c r="BJ113" i="21"/>
  <c r="BJ125" i="21"/>
  <c r="BJ128" i="21"/>
  <c r="BJ80" i="21"/>
  <c r="BJ115" i="21"/>
  <c r="BJ87" i="21"/>
  <c r="BJ133" i="21"/>
  <c r="BJ25" i="21"/>
  <c r="BJ34" i="21"/>
  <c r="BJ78" i="21"/>
  <c r="BJ42" i="21"/>
  <c r="BJ88" i="21"/>
  <c r="BJ122" i="21"/>
  <c r="BJ135" i="21"/>
  <c r="BJ138" i="21"/>
  <c r="BJ101" i="21"/>
  <c r="BJ17" i="21"/>
  <c r="BJ106" i="21"/>
  <c r="BJ103" i="21"/>
  <c r="BJ19" i="21"/>
  <c r="BJ31" i="21"/>
  <c r="BJ22" i="21"/>
  <c r="BJ39" i="21"/>
  <c r="BJ82" i="21"/>
  <c r="BJ11" i="21"/>
  <c r="BJ5" i="21"/>
  <c r="BJ112" i="21"/>
  <c r="BJ114" i="21"/>
  <c r="BJ126" i="21"/>
  <c r="BJ129" i="21"/>
  <c r="BJ105" i="21"/>
  <c r="BJ116" i="21"/>
  <c r="BJ130" i="21"/>
  <c r="BJ4" i="21"/>
  <c r="BJ24" i="21"/>
  <c r="BJ62" i="21"/>
  <c r="BJ12" i="21"/>
  <c r="BJ98" i="21"/>
  <c r="BJ120" i="21"/>
  <c r="BJ123" i="21"/>
  <c r="BJ99" i="21"/>
  <c r="BJ65" i="21"/>
  <c r="BJ86" i="21"/>
  <c r="BJ107" i="21"/>
  <c r="BJ84" i="21"/>
  <c r="BJ142" i="21"/>
  <c r="BJ148" i="21"/>
  <c r="BJ94" i="21"/>
  <c r="DD302" i="20"/>
  <c r="DD313" i="20"/>
  <c r="FE28" i="19"/>
  <c r="FN17" i="19"/>
  <c r="FE27" i="19"/>
  <c r="FN36" i="19"/>
  <c r="DA312" i="20"/>
  <c r="DA303" i="20"/>
  <c r="DA311" i="20"/>
  <c r="DA310" i="20"/>
  <c r="DA313" i="20"/>
  <c r="CQ161" i="21"/>
  <c r="CR161" i="21" s="1"/>
  <c r="CS161" i="21" s="1"/>
  <c r="DC312" i="20"/>
  <c r="DC313" i="20"/>
  <c r="DC303" i="20"/>
  <c r="DC311" i="20"/>
  <c r="DC310" i="20"/>
  <c r="BG311" i="20"/>
  <c r="BQ303" i="20"/>
  <c r="BN310" i="20"/>
  <c r="BK310" i="20"/>
  <c r="BQ311" i="20"/>
  <c r="BI310" i="20"/>
  <c r="BI311" i="20"/>
  <c r="BJ311" i="20"/>
  <c r="BN311" i="20"/>
  <c r="L276" i="18"/>
  <c r="F276" i="18"/>
  <c r="AJ276" i="18"/>
  <c r="BJ19" i="19"/>
  <c r="T280" i="18"/>
  <c r="R172" i="18"/>
  <c r="R276" i="18" s="1"/>
  <c r="AX167" i="18"/>
  <c r="CV312" i="20"/>
  <c r="AK302" i="20"/>
  <c r="AK309" i="20" s="1"/>
  <c r="JF5" i="19"/>
  <c r="IZ5" i="19"/>
  <c r="IW5" i="19"/>
  <c r="BJ15" i="19"/>
  <c r="CR303" i="20"/>
  <c r="CR310" i="20"/>
  <c r="CR311" i="20"/>
  <c r="CQ312" i="20"/>
  <c r="CR312" i="20"/>
  <c r="AC313" i="20"/>
  <c r="Y317" i="20"/>
  <c r="HA26" i="19"/>
  <c r="HD23" i="19"/>
  <c r="AD303" i="20"/>
  <c r="AR313" i="20"/>
  <c r="CM312" i="20"/>
  <c r="CL312" i="20"/>
  <c r="BD55" i="18"/>
  <c r="AD304" i="20"/>
  <c r="CI313" i="20"/>
  <c r="Y303" i="20"/>
  <c r="Y302" i="20" s="1"/>
  <c r="AM304" i="20"/>
  <c r="BB303" i="20"/>
  <c r="CI303" i="20"/>
  <c r="CI302" i="20" s="1"/>
  <c r="BB313" i="20"/>
  <c r="Y313" i="20"/>
  <c r="AM313" i="20"/>
  <c r="BD167" i="18"/>
  <c r="CL310" i="20"/>
  <c r="CL311" i="20"/>
  <c r="AK313" i="20"/>
  <c r="BF310" i="20"/>
  <c r="AD313" i="20"/>
  <c r="BJ16" i="19"/>
  <c r="HA23" i="19"/>
  <c r="HS5" i="19"/>
  <c r="HS7" i="19" s="1"/>
  <c r="HS11" i="19" s="1"/>
  <c r="BT37" i="21" s="1"/>
  <c r="HD14" i="19"/>
  <c r="HD16" i="19"/>
  <c r="HD15" i="19"/>
  <c r="HV5" i="19"/>
  <c r="HV7" i="19" s="1"/>
  <c r="HV11" i="19" s="1"/>
  <c r="BU37" i="21" s="1"/>
  <c r="IE5" i="19"/>
  <c r="IE7" i="19" s="1"/>
  <c r="IE11" i="19" s="1"/>
  <c r="BX37" i="21" s="1"/>
  <c r="HM5" i="19"/>
  <c r="HM7" i="19" s="1"/>
  <c r="HM11" i="19" s="1"/>
  <c r="BR37" i="21" s="1"/>
  <c r="IH5" i="19"/>
  <c r="IH7" i="19" s="1"/>
  <c r="IH11" i="19" s="1"/>
  <c r="CE23" i="19"/>
  <c r="Y316" i="20"/>
  <c r="BP17" i="19"/>
  <c r="Y315" i="20"/>
  <c r="ED16" i="19"/>
  <c r="DI17" i="19"/>
  <c r="BP14" i="19"/>
  <c r="AP276" i="18"/>
  <c r="Y307" i="20"/>
  <c r="EA15" i="19"/>
  <c r="CK25" i="19"/>
  <c r="AR311" i="20"/>
  <c r="AR303" i="20"/>
  <c r="AR302" i="20" s="1"/>
  <c r="AR310" i="20"/>
  <c r="BJ25" i="19"/>
  <c r="BP18" i="19"/>
  <c r="EA16" i="19"/>
  <c r="CK16" i="19"/>
  <c r="FL156" i="21" l="1"/>
  <c r="BY37" i="21"/>
  <c r="FN156" i="21"/>
  <c r="BY51" i="21"/>
  <c r="BY16" i="21"/>
  <c r="BY23" i="21"/>
  <c r="BY46" i="21"/>
  <c r="BY41" i="21"/>
  <c r="FC156" i="21"/>
  <c r="BR51" i="21"/>
  <c r="BR16" i="21"/>
  <c r="BR23" i="21"/>
  <c r="BR46" i="21"/>
  <c r="BR41" i="21"/>
  <c r="BX51" i="21"/>
  <c r="BX23" i="21"/>
  <c r="BX41" i="21"/>
  <c r="BX16" i="21"/>
  <c r="BX46" i="21"/>
  <c r="BU51" i="21"/>
  <c r="BU16" i="21"/>
  <c r="BU23" i="21"/>
  <c r="BU46" i="21"/>
  <c r="BU41" i="21"/>
  <c r="BT51" i="21"/>
  <c r="BT16" i="21"/>
  <c r="BT23" i="21"/>
  <c r="BT46" i="21"/>
  <c r="BT41" i="21"/>
  <c r="FQ323" i="20"/>
  <c r="FR323" i="20" s="1"/>
  <c r="FS323" i="20" s="1"/>
  <c r="FT323" i="20" s="1"/>
  <c r="FU323" i="20" s="1"/>
  <c r="FV323" i="20" s="1"/>
  <c r="FW323" i="20" s="1"/>
  <c r="FX323" i="20" s="1"/>
  <c r="FY323" i="20" s="1"/>
  <c r="FZ323" i="20" s="1"/>
  <c r="FI156" i="21"/>
  <c r="FJ156" i="21"/>
  <c r="BR30" i="21"/>
  <c r="BR26" i="21"/>
  <c r="FG156" i="21"/>
  <c r="BY30" i="21"/>
  <c r="BY26" i="21"/>
  <c r="BX30" i="21"/>
  <c r="BX26" i="21"/>
  <c r="BU30" i="21"/>
  <c r="BU26" i="21"/>
  <c r="BT30" i="21"/>
  <c r="BT26" i="21"/>
  <c r="EJ302" i="20"/>
  <c r="FE156" i="21"/>
  <c r="FF156" i="21"/>
  <c r="EH302" i="20"/>
  <c r="FB156" i="21"/>
  <c r="FD156" i="21"/>
  <c r="EZ156" i="21"/>
  <c r="BY28" i="21"/>
  <c r="BY52" i="21"/>
  <c r="BY54" i="21"/>
  <c r="FA156" i="21"/>
  <c r="BX28" i="21"/>
  <c r="BX52" i="21"/>
  <c r="BX54" i="21"/>
  <c r="BU54" i="21"/>
  <c r="BU28" i="21"/>
  <c r="BU52" i="21"/>
  <c r="BT52" i="21"/>
  <c r="BT54" i="21"/>
  <c r="BT28" i="21"/>
  <c r="BR28" i="21"/>
  <c r="BR52" i="21"/>
  <c r="BR54" i="21"/>
  <c r="EX156" i="21"/>
  <c r="EY156" i="21"/>
  <c r="BY154" i="21"/>
  <c r="BY53" i="21"/>
  <c r="BY153" i="21"/>
  <c r="EW156" i="21"/>
  <c r="BU32" i="21"/>
  <c r="BU154" i="21"/>
  <c r="BU53" i="21"/>
  <c r="BU153" i="21"/>
  <c r="BT32" i="21"/>
  <c r="BT154" i="21"/>
  <c r="BT53" i="21"/>
  <c r="BT153" i="21"/>
  <c r="BR32" i="21"/>
  <c r="BR154" i="21"/>
  <c r="BR53" i="21"/>
  <c r="BR153" i="21"/>
  <c r="BX32" i="21"/>
  <c r="BX154" i="21"/>
  <c r="BX53" i="21"/>
  <c r="BX153" i="21"/>
  <c r="DT302" i="20"/>
  <c r="EU156" i="21"/>
  <c r="EV156" i="21"/>
  <c r="ET156" i="21"/>
  <c r="BY32" i="21"/>
  <c r="BR47" i="21"/>
  <c r="BR50" i="21"/>
  <c r="BR44" i="21"/>
  <c r="BR45" i="21"/>
  <c r="EQ156" i="21"/>
  <c r="ES156" i="21"/>
  <c r="ER156" i="21"/>
  <c r="BY47" i="21"/>
  <c r="BY50" i="21"/>
  <c r="BW155" i="21"/>
  <c r="BY155" i="21"/>
  <c r="BY44" i="21"/>
  <c r="BY45" i="21"/>
  <c r="BX44" i="21"/>
  <c r="BX45" i="21"/>
  <c r="BX47" i="21"/>
  <c r="CB155" i="21"/>
  <c r="BX50" i="21"/>
  <c r="BX155" i="21"/>
  <c r="BU155" i="21"/>
  <c r="BU44" i="21"/>
  <c r="BU45" i="21"/>
  <c r="BU47" i="21"/>
  <c r="BT155" i="21"/>
  <c r="BU50" i="21"/>
  <c r="BT47" i="21"/>
  <c r="BT50" i="21"/>
  <c r="BT44" i="21"/>
  <c r="BT45" i="21"/>
  <c r="EO156" i="21"/>
  <c r="EP156" i="21"/>
  <c r="EM156" i="21"/>
  <c r="EN156" i="21"/>
  <c r="BY7" i="21"/>
  <c r="EL156" i="21"/>
  <c r="BR40" i="21"/>
  <c r="BR7" i="21"/>
  <c r="BX40" i="21"/>
  <c r="BX7" i="21"/>
  <c r="BU40" i="21"/>
  <c r="BU7" i="21"/>
  <c r="BT40" i="21"/>
  <c r="BT7" i="21"/>
  <c r="EJ156" i="21"/>
  <c r="EK156" i="21"/>
  <c r="EH156" i="21"/>
  <c r="EI156" i="21"/>
  <c r="EE156" i="21"/>
  <c r="EG156" i="21"/>
  <c r="BY40" i="21"/>
  <c r="DE302" i="20"/>
  <c r="Y305" i="20"/>
  <c r="BJ23" i="19" s="1"/>
  <c r="HA5" i="19"/>
  <c r="HA7" i="19" s="1"/>
  <c r="HA11" i="19" s="1"/>
  <c r="BN8" i="21" s="1"/>
  <c r="ED156" i="21"/>
  <c r="BY57" i="21"/>
  <c r="BY56" i="21"/>
  <c r="BY58" i="21"/>
  <c r="BY35" i="21"/>
  <c r="BR61" i="21"/>
  <c r="BR58" i="21"/>
  <c r="BR56" i="21"/>
  <c r="BR57" i="21"/>
  <c r="BR35" i="21"/>
  <c r="BX35" i="21"/>
  <c r="BX57" i="21"/>
  <c r="BX56" i="21"/>
  <c r="BX58" i="21"/>
  <c r="BU57" i="21"/>
  <c r="BU58" i="21"/>
  <c r="BU56" i="21"/>
  <c r="BU35" i="21"/>
  <c r="BT61" i="21"/>
  <c r="BT57" i="21"/>
  <c r="BT58" i="21"/>
  <c r="BT35" i="21"/>
  <c r="BT56" i="21"/>
  <c r="EA156" i="21"/>
  <c r="EC156" i="21"/>
  <c r="BU63" i="21"/>
  <c r="BU61" i="21"/>
  <c r="EB156" i="21"/>
  <c r="BY61" i="21"/>
  <c r="BX63" i="21"/>
  <c r="BX61" i="21"/>
  <c r="GC323" i="20"/>
  <c r="BY63" i="21"/>
  <c r="DZ156" i="21"/>
  <c r="EB309" i="20"/>
  <c r="AN309" i="20"/>
  <c r="DQ302" i="20"/>
  <c r="DZ302" i="20"/>
  <c r="DR302" i="20"/>
  <c r="X306" i="20"/>
  <c r="Y306" i="20" s="1"/>
  <c r="EA302" i="20"/>
  <c r="EH309" i="20"/>
  <c r="DA302" i="20"/>
  <c r="DG302" i="20"/>
  <c r="AD302" i="20"/>
  <c r="DC302" i="20"/>
  <c r="DU309" i="20"/>
  <c r="EG302" i="20"/>
  <c r="EC302" i="20"/>
  <c r="BB302" i="20"/>
  <c r="BB309" i="20" s="1"/>
  <c r="AM302" i="20"/>
  <c r="AM309" i="20" s="1"/>
  <c r="EK309" i="20"/>
  <c r="AD309" i="20"/>
  <c r="CI309" i="20"/>
  <c r="AR309" i="20"/>
  <c r="DZ309" i="20"/>
  <c r="EA309" i="20"/>
  <c r="EG309" i="20"/>
  <c r="EI309" i="20"/>
  <c r="DA309" i="20"/>
  <c r="DD309" i="20"/>
  <c r="DF309" i="20"/>
  <c r="DG309" i="20"/>
  <c r="DR309" i="20"/>
  <c r="DY309" i="20"/>
  <c r="DV309" i="20"/>
  <c r="EE309" i="20"/>
  <c r="AC309" i="20"/>
  <c r="AA309" i="20"/>
  <c r="DQ309" i="20"/>
  <c r="DE309" i="20"/>
  <c r="BT21" i="21"/>
  <c r="BT63" i="21"/>
  <c r="BR21" i="21"/>
  <c r="BR63" i="21"/>
  <c r="Y318" i="20"/>
  <c r="BY21" i="21"/>
  <c r="DX156" i="21"/>
  <c r="BX33" i="21"/>
  <c r="BX21" i="21"/>
  <c r="BU33" i="21"/>
  <c r="BU21" i="21"/>
  <c r="DV156" i="21"/>
  <c r="DW156" i="21"/>
  <c r="DT156" i="21"/>
  <c r="DU156" i="21"/>
  <c r="DQ156" i="21"/>
  <c r="DR156" i="21"/>
  <c r="BY33" i="21"/>
  <c r="BR10" i="21"/>
  <c r="BR33" i="21"/>
  <c r="BT10" i="21"/>
  <c r="BT33" i="21"/>
  <c r="DL156" i="21"/>
  <c r="DO156" i="21"/>
  <c r="DN156" i="21"/>
  <c r="BX10" i="21"/>
  <c r="BY10" i="21"/>
  <c r="DK156" i="21"/>
  <c r="BU10" i="21"/>
  <c r="DI156" i="21"/>
  <c r="BY67" i="21"/>
  <c r="BY68" i="21"/>
  <c r="DH156" i="21"/>
  <c r="BU67" i="21"/>
  <c r="BU68" i="21"/>
  <c r="BR67" i="21"/>
  <c r="BR68" i="21"/>
  <c r="BT67" i="21"/>
  <c r="BT68" i="21"/>
  <c r="BX67" i="21"/>
  <c r="BX68" i="21"/>
  <c r="FK5" i="19"/>
  <c r="FK7" i="19" s="1"/>
  <c r="FK11" i="19" s="1"/>
  <c r="BA37" i="21" s="1"/>
  <c r="DE156" i="21"/>
  <c r="DF156" i="21"/>
  <c r="Y309" i="20"/>
  <c r="Y314" i="20" s="1"/>
  <c r="BR20" i="21"/>
  <c r="BR147" i="21"/>
  <c r="BT20" i="21"/>
  <c r="BT147" i="21"/>
  <c r="BX147" i="21"/>
  <c r="BY147" i="21"/>
  <c r="BU147" i="21"/>
  <c r="FQ22" i="19"/>
  <c r="FQ5" i="19" s="1"/>
  <c r="FQ7" i="19" s="1"/>
  <c r="FQ11" i="19" s="1"/>
  <c r="BC37" i="21" s="1"/>
  <c r="BA20" i="21"/>
  <c r="BX20" i="21"/>
  <c r="DB156" i="21"/>
  <c r="DC156" i="21"/>
  <c r="BU20" i="21"/>
  <c r="CZ156" i="21"/>
  <c r="BY20" i="21"/>
  <c r="CY156" i="21"/>
  <c r="CV156" i="21"/>
  <c r="CW156" i="21"/>
  <c r="JF7" i="19"/>
  <c r="JF11" i="19" s="1"/>
  <c r="CE37" i="21" s="1"/>
  <c r="FE5" i="19"/>
  <c r="FE7" i="19" s="1"/>
  <c r="FE11" i="19" s="1"/>
  <c r="AY37" i="21" s="1"/>
  <c r="FN5" i="19"/>
  <c r="FN7" i="19" s="1"/>
  <c r="FN11" i="19" s="1"/>
  <c r="BB37" i="21" s="1"/>
  <c r="BR75" i="21"/>
  <c r="BR76" i="21"/>
  <c r="BR77" i="21"/>
  <c r="BT77" i="21"/>
  <c r="BT76" i="21"/>
  <c r="BT75" i="21"/>
  <c r="BI158" i="21"/>
  <c r="BJ158" i="21"/>
  <c r="BR15" i="20"/>
  <c r="BR3" i="20"/>
  <c r="BR8" i="20"/>
  <c r="BR121" i="20"/>
  <c r="BR19" i="20"/>
  <c r="BT19" i="20"/>
  <c r="BT3" i="20"/>
  <c r="BT15" i="20"/>
  <c r="BT26" i="20"/>
  <c r="BP31" i="20"/>
  <c r="BP26" i="20"/>
  <c r="BP44" i="20"/>
  <c r="BP6" i="20"/>
  <c r="BH158" i="21"/>
  <c r="BX77" i="21"/>
  <c r="BX76" i="21"/>
  <c r="BX75" i="21"/>
  <c r="FZ5" i="19"/>
  <c r="FZ7" i="19" s="1"/>
  <c r="FZ11" i="19" s="1"/>
  <c r="BF37" i="21" s="1"/>
  <c r="FB5" i="19"/>
  <c r="FB7" i="19" s="1"/>
  <c r="FB11" i="19" s="1"/>
  <c r="AX37" i="21" s="1"/>
  <c r="CT156" i="21"/>
  <c r="BY75" i="21"/>
  <c r="BY76" i="21"/>
  <c r="BY77" i="21"/>
  <c r="BU77" i="21"/>
  <c r="BU76" i="21"/>
  <c r="BU75" i="21"/>
  <c r="AY150" i="21"/>
  <c r="AY29" i="21"/>
  <c r="AY125" i="21"/>
  <c r="AY87" i="21"/>
  <c r="AY78" i="21"/>
  <c r="AY134" i="21"/>
  <c r="AY100" i="21"/>
  <c r="AY149" i="21"/>
  <c r="AY126" i="21"/>
  <c r="AY130" i="21"/>
  <c r="AY12" i="21"/>
  <c r="AY135" i="21"/>
  <c r="AY106" i="21"/>
  <c r="AY22" i="21"/>
  <c r="AY127" i="21"/>
  <c r="AY131" i="21"/>
  <c r="AY151" i="21"/>
  <c r="AY99" i="21"/>
  <c r="AY107" i="21"/>
  <c r="AY94" i="21"/>
  <c r="AY85" i="21"/>
  <c r="AY132" i="21"/>
  <c r="AY119" i="21"/>
  <c r="AY139" i="21"/>
  <c r="AY97" i="21"/>
  <c r="AY83" i="21"/>
  <c r="BA119" i="21"/>
  <c r="BQ11" i="20"/>
  <c r="BQ12" i="20"/>
  <c r="BQ135" i="20"/>
  <c r="BQ161" i="20"/>
  <c r="BQ136" i="20"/>
  <c r="CT161" i="21"/>
  <c r="CU161" i="21" s="1"/>
  <c r="CV161" i="21" s="1"/>
  <c r="CW161" i="21" s="1"/>
  <c r="CX161" i="21" s="1"/>
  <c r="CY161" i="21" s="1"/>
  <c r="CZ161" i="21" s="1"/>
  <c r="DA161" i="21" s="1"/>
  <c r="DB161" i="21" s="1"/>
  <c r="DC161" i="21" s="1"/>
  <c r="DD161" i="21" s="1"/>
  <c r="DE161" i="21" s="1"/>
  <c r="DF161" i="21" s="1"/>
  <c r="DG161" i="21" s="1"/>
  <c r="DH161" i="21" s="1"/>
  <c r="DI161" i="21" s="1"/>
  <c r="DJ161" i="21" s="1"/>
  <c r="DK161" i="21" s="1"/>
  <c r="DL161" i="21" s="1"/>
  <c r="DM161" i="21" s="1"/>
  <c r="DN161" i="21" s="1"/>
  <c r="DO161" i="21" s="1"/>
  <c r="DP161" i="21" s="1"/>
  <c r="DQ161" i="21" s="1"/>
  <c r="DR161" i="21" s="1"/>
  <c r="DS161" i="21" s="1"/>
  <c r="DT161" i="21" s="1"/>
  <c r="DU161" i="21" s="1"/>
  <c r="DV161" i="21" s="1"/>
  <c r="DW161" i="21" s="1"/>
  <c r="DX161" i="21" s="1"/>
  <c r="DY161" i="21" s="1"/>
  <c r="CS156" i="21"/>
  <c r="CE3" i="21"/>
  <c r="BR60" i="21"/>
  <c r="BR66" i="21"/>
  <c r="BR82" i="21"/>
  <c r="BR59" i="21"/>
  <c r="BT82" i="21"/>
  <c r="BT59" i="21"/>
  <c r="BT60" i="21"/>
  <c r="BT66" i="21"/>
  <c r="BX60" i="21"/>
  <c r="BX66" i="21"/>
  <c r="BX82" i="21"/>
  <c r="BX59" i="21"/>
  <c r="CE86" i="21"/>
  <c r="IZ7" i="19"/>
  <c r="IZ11" i="19" s="1"/>
  <c r="CC37" i="21" s="1"/>
  <c r="CP156" i="21"/>
  <c r="CN156" i="21"/>
  <c r="BY60" i="21"/>
  <c r="BY66" i="21"/>
  <c r="BY82" i="21"/>
  <c r="BY59" i="21"/>
  <c r="BU82" i="21"/>
  <c r="BU59" i="21"/>
  <c r="BU60" i="21"/>
  <c r="BU66" i="21"/>
  <c r="CE60" i="21"/>
  <c r="BR55" i="21"/>
  <c r="BR83" i="21"/>
  <c r="BT55" i="21"/>
  <c r="BT83" i="21"/>
  <c r="BX55" i="21"/>
  <c r="BX83" i="21"/>
  <c r="CL156" i="21"/>
  <c r="CM156" i="21"/>
  <c r="BY55" i="21"/>
  <c r="BY83" i="21"/>
  <c r="BU83" i="21"/>
  <c r="BU55" i="21"/>
  <c r="CE22" i="21"/>
  <c r="CE9" i="21"/>
  <c r="CE112" i="21"/>
  <c r="CE110" i="21"/>
  <c r="IW7" i="19"/>
  <c r="IW11" i="19" s="1"/>
  <c r="CB37" i="21" s="1"/>
  <c r="CE150" i="21"/>
  <c r="CE100" i="21"/>
  <c r="CE94" i="21"/>
  <c r="CE151" i="21"/>
  <c r="CE146" i="21"/>
  <c r="CE145" i="21"/>
  <c r="CE130" i="21"/>
  <c r="CC89" i="21"/>
  <c r="BX11" i="21"/>
  <c r="BX89" i="21"/>
  <c r="BY11" i="21"/>
  <c r="CI156" i="21"/>
  <c r="BY89" i="21"/>
  <c r="BU11" i="21"/>
  <c r="BU89" i="21"/>
  <c r="BR11" i="21"/>
  <c r="BR89" i="21"/>
  <c r="BT11" i="21"/>
  <c r="BT89" i="21"/>
  <c r="BX97" i="21"/>
  <c r="BX90" i="21"/>
  <c r="BY97" i="21"/>
  <c r="BY90" i="21"/>
  <c r="CH156" i="21"/>
  <c r="CG156" i="21"/>
  <c r="CF156" i="21"/>
  <c r="BU97" i="21"/>
  <c r="BU90" i="21"/>
  <c r="BR97" i="21"/>
  <c r="BR90" i="21"/>
  <c r="BT97" i="21"/>
  <c r="BT90" i="21"/>
  <c r="CB156" i="21"/>
  <c r="CE156" i="21"/>
  <c r="BX156" i="21"/>
  <c r="BX4" i="21"/>
  <c r="BX99" i="21"/>
  <c r="BX8" i="21"/>
  <c r="BX119" i="21"/>
  <c r="BX121" i="21"/>
  <c r="BX134" i="21"/>
  <c r="BX138" i="21"/>
  <c r="BX144" i="21"/>
  <c r="BX106" i="21"/>
  <c r="BX141" i="21"/>
  <c r="BX143" i="21"/>
  <c r="BX29" i="21"/>
  <c r="BX96" i="21"/>
  <c r="BX110" i="21"/>
  <c r="BX43" i="21"/>
  <c r="BX124" i="21"/>
  <c r="BX85" i="21"/>
  <c r="BX73" i="21"/>
  <c r="BX9" i="21"/>
  <c r="BX116" i="21"/>
  <c r="BX130" i="21"/>
  <c r="BX64" i="21"/>
  <c r="BX24" i="21"/>
  <c r="BX62" i="21"/>
  <c r="BX3" i="21"/>
  <c r="BX151" i="21"/>
  <c r="BX98" i="21"/>
  <c r="BX120" i="21"/>
  <c r="BX123" i="21"/>
  <c r="BX136" i="21"/>
  <c r="BX139" i="21"/>
  <c r="BX150" i="21"/>
  <c r="BX108" i="21"/>
  <c r="BX19" i="21"/>
  <c r="BX17" i="21"/>
  <c r="BX22" i="21"/>
  <c r="BX39" i="21"/>
  <c r="BX111" i="21"/>
  <c r="BX114" i="21"/>
  <c r="BX126" i="21"/>
  <c r="BX129" i="21"/>
  <c r="BX105" i="21"/>
  <c r="BX27" i="21"/>
  <c r="BX79" i="21"/>
  <c r="BX132" i="21"/>
  <c r="BX5" i="21"/>
  <c r="BX145" i="21"/>
  <c r="BX13" i="21"/>
  <c r="BX6" i="21"/>
  <c r="BX137" i="21"/>
  <c r="BX100" i="21"/>
  <c r="BX142" i="21"/>
  <c r="BX94" i="21"/>
  <c r="BX112" i="21"/>
  <c r="BX127" i="21"/>
  <c r="BX69" i="21"/>
  <c r="BX87" i="21"/>
  <c r="BX25" i="21"/>
  <c r="BX78" i="21"/>
  <c r="BX86" i="21"/>
  <c r="BX42" i="21"/>
  <c r="BX122" i="21"/>
  <c r="BX65" i="21"/>
  <c r="BX107" i="21"/>
  <c r="BX18" i="21"/>
  <c r="BX74" i="21"/>
  <c r="BX113" i="21"/>
  <c r="BX128" i="21"/>
  <c r="BX91" i="21"/>
  <c r="BX131" i="21"/>
  <c r="BX38" i="21"/>
  <c r="BX95" i="21"/>
  <c r="BX118" i="21"/>
  <c r="BX102" i="21"/>
  <c r="BX101" i="21"/>
  <c r="BX109" i="21"/>
  <c r="BX148" i="21"/>
  <c r="BX103" i="21"/>
  <c r="BX84" i="21"/>
  <c r="BX31" i="21"/>
  <c r="BX115" i="21"/>
  <c r="BX133" i="21"/>
  <c r="BX34" i="21"/>
  <c r="BX152" i="21"/>
  <c r="BX88" i="21"/>
  <c r="BX135" i="21"/>
  <c r="BX12" i="21"/>
  <c r="BX15" i="21"/>
  <c r="BX149" i="21"/>
  <c r="BX104" i="21"/>
  <c r="BX125" i="21"/>
  <c r="BX80" i="21"/>
  <c r="BX117" i="21"/>
  <c r="BX140" i="21"/>
  <c r="BX146" i="21"/>
  <c r="BY69" i="21"/>
  <c r="BY115" i="21"/>
  <c r="BY87" i="21"/>
  <c r="BY133" i="21"/>
  <c r="BY5" i="21"/>
  <c r="BY145" i="21"/>
  <c r="BY13" i="21"/>
  <c r="BY118" i="21"/>
  <c r="BY6" i="21"/>
  <c r="BY102" i="21"/>
  <c r="BY136" i="21"/>
  <c r="BY139" i="21"/>
  <c r="BY144" i="21"/>
  <c r="BY100" i="21"/>
  <c r="BY109" i="21"/>
  <c r="BY142" i="21"/>
  <c r="BY148" i="21"/>
  <c r="BY94" i="21"/>
  <c r="BY156" i="21"/>
  <c r="BY104" i="21"/>
  <c r="BY113" i="21"/>
  <c r="BY125" i="21"/>
  <c r="BY128" i="21"/>
  <c r="BZ156" i="21"/>
  <c r="BY80" i="21"/>
  <c r="BY91" i="21"/>
  <c r="BY117" i="21"/>
  <c r="BY131" i="21"/>
  <c r="BY64" i="21"/>
  <c r="BY24" i="21"/>
  <c r="BY62" i="21"/>
  <c r="BY42" i="21"/>
  <c r="BY88" i="21"/>
  <c r="BY122" i="21"/>
  <c r="BY135" i="21"/>
  <c r="BY138" i="21"/>
  <c r="BY3" i="21"/>
  <c r="BY150" i="21"/>
  <c r="BY107" i="21"/>
  <c r="BY15" i="21"/>
  <c r="BY18" i="21"/>
  <c r="BY149" i="21"/>
  <c r="BY74" i="21"/>
  <c r="BY103" i="21"/>
  <c r="BY112" i="21"/>
  <c r="BY84" i="21"/>
  <c r="BY127" i="21"/>
  <c r="BY31" i="21"/>
  <c r="CA156" i="21"/>
  <c r="BY27" i="21"/>
  <c r="BY132" i="21"/>
  <c r="BY38" i="21"/>
  <c r="BY151" i="21"/>
  <c r="BY120" i="21"/>
  <c r="BY99" i="21"/>
  <c r="BY86" i="21"/>
  <c r="BY108" i="21"/>
  <c r="BY17" i="21"/>
  <c r="BY39" i="21"/>
  <c r="BY43" i="21"/>
  <c r="BY85" i="21"/>
  <c r="BY152" i="21"/>
  <c r="BY116" i="21"/>
  <c r="BY95" i="21"/>
  <c r="BY34" i="21"/>
  <c r="BY8" i="21"/>
  <c r="BY121" i="21"/>
  <c r="BY137" i="21"/>
  <c r="BY12" i="21"/>
  <c r="BY141" i="21"/>
  <c r="BY29" i="21"/>
  <c r="BW156" i="21"/>
  <c r="BY114" i="21"/>
  <c r="BY129" i="21"/>
  <c r="BY4" i="21"/>
  <c r="BY79" i="21"/>
  <c r="BY140" i="21"/>
  <c r="BY146" i="21"/>
  <c r="BY98" i="21"/>
  <c r="BY123" i="21"/>
  <c r="BY65" i="21"/>
  <c r="BY19" i="21"/>
  <c r="BY22" i="21"/>
  <c r="BY110" i="21"/>
  <c r="BY124" i="21"/>
  <c r="BY73" i="21"/>
  <c r="BY9" i="21"/>
  <c r="BY130" i="21"/>
  <c r="BY25" i="21"/>
  <c r="BY78" i="21"/>
  <c r="BY119" i="21"/>
  <c r="BY134" i="21"/>
  <c r="BY101" i="21"/>
  <c r="BY106" i="21"/>
  <c r="BY143" i="21"/>
  <c r="BY96" i="21"/>
  <c r="BY111" i="21"/>
  <c r="BY126" i="21"/>
  <c r="BY105" i="21"/>
  <c r="BU152" i="21"/>
  <c r="BU106" i="21"/>
  <c r="BU99" i="21"/>
  <c r="BU143" i="21"/>
  <c r="BU17" i="21"/>
  <c r="BU22" i="21"/>
  <c r="BU39" i="21"/>
  <c r="BU111" i="21"/>
  <c r="BU114" i="21"/>
  <c r="BU126" i="21"/>
  <c r="BU129" i="21"/>
  <c r="BU91" i="21"/>
  <c r="BU117" i="21"/>
  <c r="BU131" i="21"/>
  <c r="BU140" i="21"/>
  <c r="BU38" i="21"/>
  <c r="BU146" i="21"/>
  <c r="BT156" i="21"/>
  <c r="BU8" i="21"/>
  <c r="BU119" i="21"/>
  <c r="BU121" i="21"/>
  <c r="BU134" i="21"/>
  <c r="BU138" i="21"/>
  <c r="BU101" i="21"/>
  <c r="BU157" i="21"/>
  <c r="BU19" i="21"/>
  <c r="BU107" i="21"/>
  <c r="BU141" i="21"/>
  <c r="BU3" i="21"/>
  <c r="BU148" i="21"/>
  <c r="BU94" i="21"/>
  <c r="BU103" i="21"/>
  <c r="BU112" i="21"/>
  <c r="BU84" i="21"/>
  <c r="BU127" i="21"/>
  <c r="BU31" i="21"/>
  <c r="BU105" i="21"/>
  <c r="BU27" i="21"/>
  <c r="BU79" i="21"/>
  <c r="BU132" i="21"/>
  <c r="BU5" i="21"/>
  <c r="BU145" i="21"/>
  <c r="BU151" i="21"/>
  <c r="BU42" i="21"/>
  <c r="BU88" i="21"/>
  <c r="BU122" i="21"/>
  <c r="BU135" i="21"/>
  <c r="BU65" i="21"/>
  <c r="BU144" i="21"/>
  <c r="BT157" i="21"/>
  <c r="BU150" i="21"/>
  <c r="BU108" i="21"/>
  <c r="BU15" i="21"/>
  <c r="BU86" i="21"/>
  <c r="BU29" i="21"/>
  <c r="BU96" i="21"/>
  <c r="BU110" i="21"/>
  <c r="BU43" i="21"/>
  <c r="BU124" i="21"/>
  <c r="BU85" i="21"/>
  <c r="BU73" i="21"/>
  <c r="BU69" i="21"/>
  <c r="BU115" i="21"/>
  <c r="BU87" i="21"/>
  <c r="BU133" i="21"/>
  <c r="BU25" i="21"/>
  <c r="BU34" i="21"/>
  <c r="BU78" i="21"/>
  <c r="BU4" i="21"/>
  <c r="BU98" i="21"/>
  <c r="BU120" i="21"/>
  <c r="BU123" i="21"/>
  <c r="BU136" i="21"/>
  <c r="BU139" i="21"/>
  <c r="BU12" i="21"/>
  <c r="BU100" i="21"/>
  <c r="BU109" i="21"/>
  <c r="BU142" i="21"/>
  <c r="BU18" i="21"/>
  <c r="BU149" i="21"/>
  <c r="BU74" i="21"/>
  <c r="BU104" i="21"/>
  <c r="BU113" i="21"/>
  <c r="BU125" i="21"/>
  <c r="BU128" i="21"/>
  <c r="BU80" i="21"/>
  <c r="BU9" i="21"/>
  <c r="BU116" i="21"/>
  <c r="BU130" i="21"/>
  <c r="BU64" i="21"/>
  <c r="BU24" i="21"/>
  <c r="BU62" i="21"/>
  <c r="BU13" i="21"/>
  <c r="BU118" i="21"/>
  <c r="BU6" i="21"/>
  <c r="BU102" i="21"/>
  <c r="BU137" i="21"/>
  <c r="BU95" i="21"/>
  <c r="BU156" i="21"/>
  <c r="BR152" i="21"/>
  <c r="BR91" i="21"/>
  <c r="BR117" i="21"/>
  <c r="BR131" i="21"/>
  <c r="BR64" i="21"/>
  <c r="BR24" i="21"/>
  <c r="BR62" i="21"/>
  <c r="BR151" i="21"/>
  <c r="BR98" i="21"/>
  <c r="BR120" i="21"/>
  <c r="BR123" i="21"/>
  <c r="BR136" i="21"/>
  <c r="BR139" i="21"/>
  <c r="BR12" i="21"/>
  <c r="BR107" i="21"/>
  <c r="BR141" i="21"/>
  <c r="BR86" i="21"/>
  <c r="BR29" i="21"/>
  <c r="BR96" i="21"/>
  <c r="BR110" i="21"/>
  <c r="BR43" i="21"/>
  <c r="BR124" i="21"/>
  <c r="BR85" i="21"/>
  <c r="BR19" i="21"/>
  <c r="BR80" i="21"/>
  <c r="BR27" i="21"/>
  <c r="BR79" i="21"/>
  <c r="BR132" i="21"/>
  <c r="BR140" i="21"/>
  <c r="BR38" i="21"/>
  <c r="BR146" i="21"/>
  <c r="BR13" i="21"/>
  <c r="BR118" i="21"/>
  <c r="BR6" i="21"/>
  <c r="BR102" i="21"/>
  <c r="BR137" i="21"/>
  <c r="BR95" i="21"/>
  <c r="BR150" i="21"/>
  <c r="BR108" i="21"/>
  <c r="BR142" i="21"/>
  <c r="BR18" i="21"/>
  <c r="BR149" i="21"/>
  <c r="BR74" i="21"/>
  <c r="BR104" i="21"/>
  <c r="BR113" i="21"/>
  <c r="BR125" i="21"/>
  <c r="BR128" i="21"/>
  <c r="BR31" i="21"/>
  <c r="BR100" i="21"/>
  <c r="BR126" i="21"/>
  <c r="BR69" i="21"/>
  <c r="BR115" i="21"/>
  <c r="BR87" i="21"/>
  <c r="BR133" i="21"/>
  <c r="BR5" i="21"/>
  <c r="BR145" i="21"/>
  <c r="BR8" i="21"/>
  <c r="BR119" i="21"/>
  <c r="BR121" i="21"/>
  <c r="BR134" i="21"/>
  <c r="BR138" i="21"/>
  <c r="BR101" i="21"/>
  <c r="BR109" i="21"/>
  <c r="BR143" i="21"/>
  <c r="BR17" i="21"/>
  <c r="BR22" i="21"/>
  <c r="BR39" i="21"/>
  <c r="BR111" i="21"/>
  <c r="BR114" i="21"/>
  <c r="BR129" i="21"/>
  <c r="BR73" i="21"/>
  <c r="BR9" i="21"/>
  <c r="BR116" i="21"/>
  <c r="BR130" i="21"/>
  <c r="BR34" i="21"/>
  <c r="BR122" i="21"/>
  <c r="BR106" i="21"/>
  <c r="BR94" i="21"/>
  <c r="BR127" i="21"/>
  <c r="BR78" i="21"/>
  <c r="BR135" i="21"/>
  <c r="BR99" i="21"/>
  <c r="BR103" i="21"/>
  <c r="BR15" i="21"/>
  <c r="BR4" i="21"/>
  <c r="BR42" i="21"/>
  <c r="BR65" i="21"/>
  <c r="BR3" i="21"/>
  <c r="BR112" i="21"/>
  <c r="BR105" i="21"/>
  <c r="BR25" i="21"/>
  <c r="BR88" i="21"/>
  <c r="BR144" i="21"/>
  <c r="BR148" i="21"/>
  <c r="BR84" i="21"/>
  <c r="HD5" i="19"/>
  <c r="HD7" i="19" s="1"/>
  <c r="HD11" i="19" s="1"/>
  <c r="BO37" i="21" s="1"/>
  <c r="BT110" i="21"/>
  <c r="BT43" i="21"/>
  <c r="BT124" i="21"/>
  <c r="BT85" i="21"/>
  <c r="BT31" i="21"/>
  <c r="BT69" i="21"/>
  <c r="BT115" i="21"/>
  <c r="BT87" i="21"/>
  <c r="BT133" i="21"/>
  <c r="BT5" i="21"/>
  <c r="BT145" i="21"/>
  <c r="BT8" i="21"/>
  <c r="BT119" i="21"/>
  <c r="BT121" i="21"/>
  <c r="BT134" i="21"/>
  <c r="BT138" i="21"/>
  <c r="BT101" i="21"/>
  <c r="BT100" i="21"/>
  <c r="BT109" i="21"/>
  <c r="BT143" i="21"/>
  <c r="BT17" i="21"/>
  <c r="BT22" i="21"/>
  <c r="BT39" i="21"/>
  <c r="BT152" i="21"/>
  <c r="BT111" i="21"/>
  <c r="BT114" i="21"/>
  <c r="BT126" i="21"/>
  <c r="BT129" i="21"/>
  <c r="BT80" i="21"/>
  <c r="BT91" i="21"/>
  <c r="BT117" i="21"/>
  <c r="BT131" i="21"/>
  <c r="BT64" i="21"/>
  <c r="BT24" i="21"/>
  <c r="BT62" i="21"/>
  <c r="BT151" i="21"/>
  <c r="BT98" i="21"/>
  <c r="BT120" i="21"/>
  <c r="BT123" i="21"/>
  <c r="BT136" i="21"/>
  <c r="BT139" i="21"/>
  <c r="BT12" i="21"/>
  <c r="BT107" i="21"/>
  <c r="BT141" i="21"/>
  <c r="BT86" i="21"/>
  <c r="BT29" i="21"/>
  <c r="BT96" i="21"/>
  <c r="BT112" i="21"/>
  <c r="BT127" i="21"/>
  <c r="BT105" i="21"/>
  <c r="BT79" i="21"/>
  <c r="BT140" i="21"/>
  <c r="BT146" i="21"/>
  <c r="BT118" i="21"/>
  <c r="BT102" i="21"/>
  <c r="BT95" i="21"/>
  <c r="BT108" i="21"/>
  <c r="BT18" i="21"/>
  <c r="BT74" i="21"/>
  <c r="BT15" i="21"/>
  <c r="BT113" i="21"/>
  <c r="BT128" i="21"/>
  <c r="BT9" i="21"/>
  <c r="BT130" i="21"/>
  <c r="BT25" i="21"/>
  <c r="BT78" i="21"/>
  <c r="BT88" i="21"/>
  <c r="BT135" i="21"/>
  <c r="BT144" i="21"/>
  <c r="BT99" i="21"/>
  <c r="BT148" i="21"/>
  <c r="BT103" i="21"/>
  <c r="BT84" i="21"/>
  <c r="BT19" i="21"/>
  <c r="BT27" i="21"/>
  <c r="BT132" i="21"/>
  <c r="BT38" i="21"/>
  <c r="BT13" i="21"/>
  <c r="BT6" i="21"/>
  <c r="BT137" i="21"/>
  <c r="BT150" i="21"/>
  <c r="BT142" i="21"/>
  <c r="BT149" i="21"/>
  <c r="BT104" i="21"/>
  <c r="BT125" i="21"/>
  <c r="BT73" i="21"/>
  <c r="BT116" i="21"/>
  <c r="BT4" i="21"/>
  <c r="BT34" i="21"/>
  <c r="BT42" i="21"/>
  <c r="BT122" i="21"/>
  <c r="BT65" i="21"/>
  <c r="BT106" i="21"/>
  <c r="BT3" i="21"/>
  <c r="BT94" i="21"/>
  <c r="BN27" i="21"/>
  <c r="BN3" i="21"/>
  <c r="BN84" i="21"/>
  <c r="BN18" i="21"/>
  <c r="GA323" i="20" l="1"/>
  <c r="GB323" i="20"/>
  <c r="BO51" i="21"/>
  <c r="BO23" i="21"/>
  <c r="BO41" i="21"/>
  <c r="BO16" i="21"/>
  <c r="BO46" i="21"/>
  <c r="CB51" i="21"/>
  <c r="CB16" i="21"/>
  <c r="CB23" i="21"/>
  <c r="CB46" i="21"/>
  <c r="CB41" i="21"/>
  <c r="CC16" i="21"/>
  <c r="CC46" i="21"/>
  <c r="CC41" i="21"/>
  <c r="CC51" i="21"/>
  <c r="CC23" i="21"/>
  <c r="AX51" i="21"/>
  <c r="AX16" i="21"/>
  <c r="AX23" i="21"/>
  <c r="AX46" i="21"/>
  <c r="AX41" i="21"/>
  <c r="AY51" i="21"/>
  <c r="AY16" i="21"/>
  <c r="AY23" i="21"/>
  <c r="AY46" i="21"/>
  <c r="AY41" i="21"/>
  <c r="BC51" i="21"/>
  <c r="BC16" i="21"/>
  <c r="BC23" i="21"/>
  <c r="BC46" i="21"/>
  <c r="BC41" i="21"/>
  <c r="BF51" i="21"/>
  <c r="BF16" i="21"/>
  <c r="BF23" i="21"/>
  <c r="BF46" i="21"/>
  <c r="BF41" i="21"/>
  <c r="CE51" i="21"/>
  <c r="CE16" i="21"/>
  <c r="CE23" i="21"/>
  <c r="CE46" i="21"/>
  <c r="CE41" i="21"/>
  <c r="BB51" i="21"/>
  <c r="BB16" i="21"/>
  <c r="BB23" i="21"/>
  <c r="BB46" i="21"/>
  <c r="BB41" i="21"/>
  <c r="BA16" i="21"/>
  <c r="BA46" i="21"/>
  <c r="BA41" i="21"/>
  <c r="BA23" i="21"/>
  <c r="BA51" i="21"/>
  <c r="BB30" i="21"/>
  <c r="BB26" i="21"/>
  <c r="BA120" i="21"/>
  <c r="BA30" i="21"/>
  <c r="BA26" i="21"/>
  <c r="BO30" i="21"/>
  <c r="BO26" i="21"/>
  <c r="CB30" i="21"/>
  <c r="CB26" i="21"/>
  <c r="CC30" i="21"/>
  <c r="CC26" i="21"/>
  <c r="AX30" i="21"/>
  <c r="AX26" i="21"/>
  <c r="AY30" i="21"/>
  <c r="AY26" i="21"/>
  <c r="BC30" i="21"/>
  <c r="BC26" i="21"/>
  <c r="BF30" i="21"/>
  <c r="BF26" i="21"/>
  <c r="CE30" i="21"/>
  <c r="CE26" i="21"/>
  <c r="EJ309" i="20"/>
  <c r="BA83" i="21"/>
  <c r="BA3" i="21"/>
  <c r="BA142" i="21"/>
  <c r="BA115" i="21"/>
  <c r="BA69" i="21"/>
  <c r="EC309" i="20"/>
  <c r="BF54" i="21"/>
  <c r="BF28" i="21"/>
  <c r="BF52" i="21"/>
  <c r="CE79" i="21"/>
  <c r="CE28" i="21"/>
  <c r="CE52" i="21"/>
  <c r="CE54" i="21"/>
  <c r="CE6" i="21"/>
  <c r="CE114" i="21"/>
  <c r="CE119" i="21"/>
  <c r="CE11" i="21"/>
  <c r="CE148" i="21"/>
  <c r="CE149" i="21"/>
  <c r="CE123" i="21"/>
  <c r="CE43" i="21"/>
  <c r="CE116" i="21"/>
  <c r="CE132" i="21"/>
  <c r="CE135" i="21"/>
  <c r="CE95" i="21"/>
  <c r="CE81" i="21"/>
  <c r="CE13" i="21"/>
  <c r="CE62" i="21"/>
  <c r="CE93" i="21"/>
  <c r="CE42" i="21"/>
  <c r="CE128" i="21"/>
  <c r="CE142" i="21"/>
  <c r="CE24" i="21"/>
  <c r="CB54" i="21"/>
  <c r="CB28" i="21"/>
  <c r="CB52" i="21"/>
  <c r="CE87" i="21"/>
  <c r="CE141" i="21"/>
  <c r="CE90" i="21"/>
  <c r="CE78" i="21"/>
  <c r="CE97" i="21"/>
  <c r="CE19" i="21"/>
  <c r="CE133" i="21"/>
  <c r="CE75" i="21"/>
  <c r="BB28" i="21"/>
  <c r="BB52" i="21"/>
  <c r="BB54" i="21"/>
  <c r="BA28" i="21"/>
  <c r="BA52" i="21"/>
  <c r="BA54" i="21"/>
  <c r="BO28" i="21"/>
  <c r="BO52" i="21"/>
  <c r="BO54" i="21"/>
  <c r="CE4" i="21"/>
  <c r="CE69" i="21"/>
  <c r="CE152" i="21"/>
  <c r="CE102" i="21"/>
  <c r="CE115" i="21"/>
  <c r="CE12" i="21"/>
  <c r="CE88" i="21"/>
  <c r="CE103" i="21"/>
  <c r="CE131" i="21"/>
  <c r="CE137" i="21"/>
  <c r="CE96" i="21"/>
  <c r="CE59" i="21"/>
  <c r="CC28" i="21"/>
  <c r="CC52" i="21"/>
  <c r="CC54" i="21"/>
  <c r="CE108" i="21"/>
  <c r="CE77" i="21"/>
  <c r="AX52" i="21"/>
  <c r="AX54" i="21"/>
  <c r="AX28" i="21"/>
  <c r="AY77" i="21"/>
  <c r="AY54" i="21"/>
  <c r="AY28" i="21"/>
  <c r="AY52" i="21"/>
  <c r="BC52" i="21"/>
  <c r="BC54" i="21"/>
  <c r="BC28" i="21"/>
  <c r="AY11" i="21"/>
  <c r="AY60" i="21"/>
  <c r="AY89" i="21"/>
  <c r="AY136" i="21"/>
  <c r="AY8" i="21"/>
  <c r="AY13" i="21"/>
  <c r="AY124" i="21"/>
  <c r="AY148" i="21"/>
  <c r="AY80" i="21"/>
  <c r="AY84" i="21"/>
  <c r="AY146" i="21"/>
  <c r="AY117" i="21"/>
  <c r="AY27" i="21"/>
  <c r="AY17" i="21"/>
  <c r="AY152" i="21"/>
  <c r="AY123" i="21"/>
  <c r="AY62" i="21"/>
  <c r="AY116" i="21"/>
  <c r="AY114" i="21"/>
  <c r="AY31" i="21"/>
  <c r="AY18" i="21"/>
  <c r="AY122" i="21"/>
  <c r="AY34" i="21"/>
  <c r="AY115" i="21"/>
  <c r="AY113" i="21"/>
  <c r="AY3" i="21"/>
  <c r="AY75" i="21"/>
  <c r="BN9" i="21"/>
  <c r="BN5" i="21"/>
  <c r="BN4" i="21"/>
  <c r="BN99" i="21"/>
  <c r="BN17" i="21"/>
  <c r="CE84" i="21"/>
  <c r="CE120" i="21"/>
  <c r="CE38" i="21"/>
  <c r="CE121" i="21"/>
  <c r="CE17" i="21"/>
  <c r="CE122" i="21"/>
  <c r="CE39" i="21"/>
  <c r="CE80" i="21"/>
  <c r="CE117" i="21"/>
  <c r="CE5" i="21"/>
  <c r="CE118" i="21"/>
  <c r="CE125" i="21"/>
  <c r="CE64" i="21"/>
  <c r="CE138" i="21"/>
  <c r="CE65" i="21"/>
  <c r="CE74" i="21"/>
  <c r="CE31" i="21"/>
  <c r="CE99" i="21"/>
  <c r="CE134" i="21"/>
  <c r="CE136" i="21"/>
  <c r="CE139" i="21"/>
  <c r="CE140" i="21"/>
  <c r="CE83" i="21"/>
  <c r="CE82" i="21"/>
  <c r="CE113" i="21"/>
  <c r="CE111" i="21"/>
  <c r="CE144" i="21"/>
  <c r="AY55" i="21"/>
  <c r="AY90" i="21"/>
  <c r="AY82" i="21"/>
  <c r="AY102" i="21"/>
  <c r="AY145" i="21"/>
  <c r="AY43" i="21"/>
  <c r="AY9" i="21"/>
  <c r="AY143" i="21"/>
  <c r="AY144" i="21"/>
  <c r="AY6" i="21"/>
  <c r="AY38" i="21"/>
  <c r="AY91" i="21"/>
  <c r="AY112" i="21"/>
  <c r="AY142" i="21"/>
  <c r="AY86" i="21"/>
  <c r="AY120" i="21"/>
  <c r="AY24" i="21"/>
  <c r="AY69" i="21"/>
  <c r="AY111" i="21"/>
  <c r="AY19" i="21"/>
  <c r="AY95" i="21"/>
  <c r="AY88" i="21"/>
  <c r="AY25" i="21"/>
  <c r="AY105" i="21"/>
  <c r="AY104" i="21"/>
  <c r="AY15" i="21"/>
  <c r="AY76" i="21"/>
  <c r="CE76" i="21"/>
  <c r="BN80" i="21"/>
  <c r="BN12" i="21"/>
  <c r="BN86" i="21"/>
  <c r="BN103" i="21"/>
  <c r="BN19" i="21"/>
  <c r="BN15" i="21"/>
  <c r="BN31" i="21"/>
  <c r="BN79" i="21"/>
  <c r="BN13" i="21"/>
  <c r="CE126" i="21"/>
  <c r="CE91" i="21"/>
  <c r="CE143" i="21"/>
  <c r="CE73" i="21"/>
  <c r="CE85" i="21"/>
  <c r="CE101" i="21"/>
  <c r="CE8" i="21"/>
  <c r="CE127" i="21"/>
  <c r="CE34" i="21"/>
  <c r="CE124" i="21"/>
  <c r="CE92" i="21"/>
  <c r="CE29" i="21"/>
  <c r="CE89" i="21"/>
  <c r="CE27" i="21"/>
  <c r="CE15" i="21"/>
  <c r="CE18" i="21"/>
  <c r="CE104" i="21"/>
  <c r="CE105" i="21"/>
  <c r="CE106" i="21"/>
  <c r="CE98" i="21"/>
  <c r="CE25" i="21"/>
  <c r="CE107" i="21"/>
  <c r="CE55" i="21"/>
  <c r="CE66" i="21"/>
  <c r="CE129" i="21"/>
  <c r="CE109" i="21"/>
  <c r="AY66" i="21"/>
  <c r="AY59" i="21"/>
  <c r="AY5" i="21"/>
  <c r="AY121" i="21"/>
  <c r="AY140" i="21"/>
  <c r="AY73" i="21"/>
  <c r="AY110" i="21"/>
  <c r="AY141" i="21"/>
  <c r="AY65" i="21"/>
  <c r="AY118" i="21"/>
  <c r="AY64" i="21"/>
  <c r="AY79" i="21"/>
  <c r="AY39" i="21"/>
  <c r="AY103" i="21"/>
  <c r="AY138" i="21"/>
  <c r="AY98" i="21"/>
  <c r="AY4" i="21"/>
  <c r="AY129" i="21"/>
  <c r="AY74" i="21"/>
  <c r="AY109" i="21"/>
  <c r="AY137" i="21"/>
  <c r="AY42" i="21"/>
  <c r="AY133" i="21"/>
  <c r="AY128" i="21"/>
  <c r="AY96" i="21"/>
  <c r="AY108" i="21"/>
  <c r="CB32" i="21"/>
  <c r="CB154" i="21"/>
  <c r="CB53" i="21"/>
  <c r="CB153" i="21"/>
  <c r="CC32" i="21"/>
  <c r="CC154" i="21"/>
  <c r="CC53" i="21"/>
  <c r="CC153" i="21"/>
  <c r="AX32" i="21"/>
  <c r="AX154" i="21"/>
  <c r="AX53" i="21"/>
  <c r="AX153" i="21"/>
  <c r="BB32" i="21"/>
  <c r="BB154" i="21"/>
  <c r="BB53" i="21"/>
  <c r="BB153" i="21"/>
  <c r="BA32" i="21"/>
  <c r="BA154" i="21"/>
  <c r="BA53" i="21"/>
  <c r="BA153" i="21"/>
  <c r="BO32" i="21"/>
  <c r="BO154" i="21"/>
  <c r="BO53" i="21"/>
  <c r="BO153" i="21"/>
  <c r="BF32" i="21"/>
  <c r="BF154" i="21"/>
  <c r="BF53" i="21"/>
  <c r="BF153" i="21"/>
  <c r="AY32" i="21"/>
  <c r="AY154" i="21"/>
  <c r="AY53" i="21"/>
  <c r="AY153" i="21"/>
  <c r="BC32" i="21"/>
  <c r="BC154" i="21"/>
  <c r="BC53" i="21"/>
  <c r="BC153" i="21"/>
  <c r="CE32" i="21"/>
  <c r="CE154" i="21"/>
  <c r="CE53" i="21"/>
  <c r="CE153" i="21"/>
  <c r="DT309" i="20"/>
  <c r="BJ32" i="19"/>
  <c r="BF44" i="21"/>
  <c r="BF155" i="21"/>
  <c r="BF45" i="21"/>
  <c r="BF47" i="21"/>
  <c r="BF50" i="21"/>
  <c r="AY44" i="21"/>
  <c r="AY45" i="21"/>
  <c r="AY50" i="21"/>
  <c r="AY47" i="21"/>
  <c r="BC47" i="21"/>
  <c r="BC50" i="21"/>
  <c r="BC44" i="21"/>
  <c r="BC45" i="21"/>
  <c r="CE47" i="21"/>
  <c r="CE50" i="21"/>
  <c r="CE44" i="21"/>
  <c r="CE45" i="21"/>
  <c r="CB44" i="21"/>
  <c r="CB45" i="21"/>
  <c r="CB50" i="21"/>
  <c r="CB47" i="21"/>
  <c r="CV155" i="21"/>
  <c r="CV158" i="21" s="1"/>
  <c r="CN155" i="21"/>
  <c r="BO44" i="21"/>
  <c r="BO50" i="21"/>
  <c r="BO155" i="21"/>
  <c r="BO47" i="21"/>
  <c r="BO45" i="21"/>
  <c r="CC44" i="21"/>
  <c r="CC45" i="21"/>
  <c r="CC50" i="21"/>
  <c r="CC47" i="21"/>
  <c r="AX47" i="21"/>
  <c r="AX50" i="21"/>
  <c r="AX44" i="21"/>
  <c r="AX45" i="21"/>
  <c r="BB47" i="21"/>
  <c r="BB50" i="21"/>
  <c r="BB45" i="21"/>
  <c r="FO101" i="21"/>
  <c r="FO158" i="21" s="1"/>
  <c r="BB44" i="21"/>
  <c r="BA7" i="21"/>
  <c r="BA44" i="21"/>
  <c r="BA50" i="21"/>
  <c r="BA47" i="21"/>
  <c r="BA45" i="21"/>
  <c r="CL155" i="21"/>
  <c r="BJ21" i="19"/>
  <c r="BJ29" i="19"/>
  <c r="BJ34" i="19"/>
  <c r="BJ27" i="19"/>
  <c r="BJ14" i="19"/>
  <c r="CB40" i="21"/>
  <c r="CB7" i="21"/>
  <c r="BO40" i="21"/>
  <c r="BO7" i="21"/>
  <c r="CC40" i="21"/>
  <c r="CC7" i="21"/>
  <c r="AX40" i="21"/>
  <c r="AX7" i="21"/>
  <c r="BB40" i="21"/>
  <c r="BB7" i="21"/>
  <c r="BF40" i="21"/>
  <c r="BF7" i="21"/>
  <c r="AY40" i="21"/>
  <c r="AY7" i="21"/>
  <c r="BC40" i="21"/>
  <c r="BC7" i="21"/>
  <c r="CE40" i="21"/>
  <c r="CE7" i="21"/>
  <c r="BA86" i="21"/>
  <c r="BA40" i="21"/>
  <c r="DC309" i="20"/>
  <c r="BA145" i="21"/>
  <c r="BA95" i="21"/>
  <c r="BA111" i="21"/>
  <c r="BA62" i="21"/>
  <c r="BA144" i="21"/>
  <c r="BA9" i="21"/>
  <c r="BA76" i="21"/>
  <c r="BA91" i="21"/>
  <c r="BA88" i="21"/>
  <c r="BA19" i="21"/>
  <c r="BA116" i="21"/>
  <c r="BA6" i="21"/>
  <c r="BA143" i="21"/>
  <c r="BA97" i="21"/>
  <c r="BA112" i="21"/>
  <c r="BA38" i="21"/>
  <c r="BA139" i="21"/>
  <c r="BA113" i="21"/>
  <c r="BA34" i="21"/>
  <c r="BO56" i="21"/>
  <c r="BO57" i="21"/>
  <c r="BO58" i="21"/>
  <c r="BO35" i="21"/>
  <c r="CB61" i="21"/>
  <c r="CB57" i="21"/>
  <c r="CB58" i="21"/>
  <c r="CB56" i="21"/>
  <c r="CB35" i="21"/>
  <c r="CC57" i="21"/>
  <c r="CC58" i="21"/>
  <c r="CC35" i="21"/>
  <c r="CC56" i="21"/>
  <c r="AX61" i="21"/>
  <c r="AX57" i="21"/>
  <c r="AX58" i="21"/>
  <c r="AX56" i="21"/>
  <c r="AX35" i="21"/>
  <c r="BF57" i="21"/>
  <c r="BF58" i="21"/>
  <c r="BF56" i="21"/>
  <c r="BF35" i="21"/>
  <c r="BC61" i="21"/>
  <c r="BC57" i="21"/>
  <c r="BC56" i="21"/>
  <c r="BC58" i="21"/>
  <c r="BC35" i="21"/>
  <c r="BB61" i="21"/>
  <c r="BB35" i="21"/>
  <c r="BB56" i="21"/>
  <c r="BB57" i="21"/>
  <c r="BB58" i="21"/>
  <c r="AY61" i="21"/>
  <c r="AY57" i="21"/>
  <c r="AY58" i="21"/>
  <c r="AY56" i="21"/>
  <c r="AY35" i="21"/>
  <c r="CE35" i="21"/>
  <c r="CE56" i="21"/>
  <c r="CE57" i="21"/>
  <c r="CE58" i="21"/>
  <c r="BA61" i="21"/>
  <c r="BA57" i="21"/>
  <c r="BA58" i="21"/>
  <c r="BA35" i="21"/>
  <c r="BA56" i="21"/>
  <c r="CC63" i="21"/>
  <c r="CC61" i="21"/>
  <c r="BO63" i="21"/>
  <c r="BO61" i="21"/>
  <c r="BF63" i="21"/>
  <c r="BF61" i="21"/>
  <c r="CE63" i="21"/>
  <c r="CE61" i="21"/>
  <c r="BQ304" i="20"/>
  <c r="DZ161" i="21"/>
  <c r="AX21" i="21"/>
  <c r="AX63" i="21"/>
  <c r="BB21" i="21"/>
  <c r="BB63" i="21"/>
  <c r="BA21" i="21"/>
  <c r="BA63" i="21"/>
  <c r="AY21" i="21"/>
  <c r="AY63" i="21"/>
  <c r="BC21" i="21"/>
  <c r="BC63" i="21"/>
  <c r="CB21" i="21"/>
  <c r="CB63" i="21"/>
  <c r="BO33" i="21"/>
  <c r="BO21" i="21"/>
  <c r="CC33" i="21"/>
  <c r="CC21" i="21"/>
  <c r="BF33" i="21"/>
  <c r="BF21" i="21"/>
  <c r="CE33" i="21"/>
  <c r="CE21" i="21"/>
  <c r="BB33" i="21"/>
  <c r="AY10" i="21"/>
  <c r="AY33" i="21"/>
  <c r="BC10" i="21"/>
  <c r="BC33" i="21"/>
  <c r="CB10" i="21"/>
  <c r="CB33" i="21"/>
  <c r="AX10" i="21"/>
  <c r="AX33" i="21"/>
  <c r="BA10" i="21"/>
  <c r="BA33" i="21"/>
  <c r="BA90" i="21"/>
  <c r="BA60" i="21"/>
  <c r="BA55" i="21"/>
  <c r="BA132" i="21"/>
  <c r="BA127" i="21"/>
  <c r="BA22" i="21"/>
  <c r="BA107" i="21"/>
  <c r="BA134" i="21"/>
  <c r="BA80" i="21"/>
  <c r="BI6" i="20" s="1"/>
  <c r="BA131" i="21"/>
  <c r="BA126" i="21"/>
  <c r="BA149" i="21"/>
  <c r="BA106" i="21"/>
  <c r="BA102" i="21"/>
  <c r="BA152" i="21"/>
  <c r="BA4" i="21"/>
  <c r="BA128" i="21"/>
  <c r="BA96" i="21"/>
  <c r="BA109" i="21"/>
  <c r="BA99" i="21"/>
  <c r="BA151" i="21"/>
  <c r="BA133" i="21"/>
  <c r="BA85" i="21"/>
  <c r="BA94" i="21"/>
  <c r="BA108" i="21"/>
  <c r="BA135" i="21"/>
  <c r="BA43" i="21"/>
  <c r="BI11" i="20" s="1"/>
  <c r="BA66" i="21"/>
  <c r="BA11" i="21"/>
  <c r="BA82" i="21"/>
  <c r="BA13" i="21"/>
  <c r="BA27" i="21"/>
  <c r="BA17" i="21"/>
  <c r="BA18" i="21"/>
  <c r="BA122" i="21"/>
  <c r="BA146" i="21"/>
  <c r="BA117" i="21"/>
  <c r="BA114" i="21"/>
  <c r="BA31" i="21"/>
  <c r="BA5" i="21"/>
  <c r="BA121" i="21"/>
  <c r="BA12" i="21"/>
  <c r="BA130" i="21"/>
  <c r="BA125" i="21"/>
  <c r="BA29" i="21"/>
  <c r="BA100" i="21"/>
  <c r="BA84" i="21"/>
  <c r="BA78" i="21"/>
  <c r="BA87" i="21"/>
  <c r="BA124" i="21"/>
  <c r="BA148" i="21"/>
  <c r="BA150" i="21"/>
  <c r="BA123" i="21"/>
  <c r="BA75" i="21"/>
  <c r="BA89" i="21"/>
  <c r="BA59" i="21"/>
  <c r="BA140" i="21"/>
  <c r="BA79" i="21"/>
  <c r="BA39" i="21"/>
  <c r="BA101" i="21"/>
  <c r="BA137" i="21"/>
  <c r="BA42" i="21"/>
  <c r="BA64" i="21"/>
  <c r="BA129" i="21"/>
  <c r="BA74" i="21"/>
  <c r="BA103" i="21"/>
  <c r="BA136" i="21"/>
  <c r="BA8" i="21"/>
  <c r="BA24" i="21"/>
  <c r="BA105" i="21"/>
  <c r="BA104" i="21"/>
  <c r="BA15" i="21"/>
  <c r="BA65" i="21"/>
  <c r="BA118" i="21"/>
  <c r="BA25" i="21"/>
  <c r="BA73" i="21"/>
  <c r="BA110" i="21"/>
  <c r="BA141" i="21"/>
  <c r="BA138" i="21"/>
  <c r="BA98" i="21"/>
  <c r="BA77" i="21"/>
  <c r="BA147" i="21"/>
  <c r="BO10" i="21"/>
  <c r="CC68" i="21"/>
  <c r="CC10" i="21"/>
  <c r="BB142" i="21"/>
  <c r="BB10" i="21"/>
  <c r="BF10" i="21"/>
  <c r="CE68" i="21"/>
  <c r="CE10" i="21"/>
  <c r="BB141" i="21"/>
  <c r="BB127" i="21"/>
  <c r="BF67" i="21"/>
  <c r="BF68" i="21"/>
  <c r="BB11" i="21"/>
  <c r="BA67" i="21"/>
  <c r="BA68" i="21"/>
  <c r="CB67" i="21"/>
  <c r="CB68" i="21"/>
  <c r="BC67" i="21"/>
  <c r="BC68" i="21"/>
  <c r="BB68" i="21"/>
  <c r="BO67" i="21"/>
  <c r="BO68" i="21"/>
  <c r="AY67" i="21"/>
  <c r="AY68" i="21"/>
  <c r="AX67" i="21"/>
  <c r="AX68" i="21"/>
  <c r="BB83" i="21"/>
  <c r="BB38" i="21"/>
  <c r="BB123" i="21"/>
  <c r="BB67" i="21"/>
  <c r="CC147" i="21"/>
  <c r="CC67" i="21"/>
  <c r="CE147" i="21"/>
  <c r="CE67" i="21"/>
  <c r="BB82" i="21"/>
  <c r="BB60" i="21"/>
  <c r="BB9" i="21"/>
  <c r="BB65" i="21"/>
  <c r="BB64" i="21"/>
  <c r="BB108" i="21"/>
  <c r="BB89" i="21"/>
  <c r="BB59" i="21"/>
  <c r="BB94" i="21"/>
  <c r="BB99" i="21"/>
  <c r="BB129" i="21"/>
  <c r="BB74" i="21"/>
  <c r="BB66" i="21"/>
  <c r="BB79" i="21"/>
  <c r="BB143" i="21"/>
  <c r="BB6" i="21"/>
  <c r="BB39" i="21"/>
  <c r="BB137" i="21"/>
  <c r="BB110" i="21"/>
  <c r="BB109" i="21"/>
  <c r="BB151" i="21"/>
  <c r="BB126" i="21"/>
  <c r="BB86" i="21"/>
  <c r="BB69" i="21"/>
  <c r="BB22" i="21"/>
  <c r="BO147" i="21"/>
  <c r="AX20" i="21"/>
  <c r="AX147" i="21"/>
  <c r="BB147" i="21"/>
  <c r="BF147" i="21"/>
  <c r="AY20" i="21"/>
  <c r="AY147" i="21"/>
  <c r="CB103" i="21"/>
  <c r="CB147" i="21"/>
  <c r="BC20" i="21"/>
  <c r="BC147" i="21"/>
  <c r="BO20" i="21"/>
  <c r="BB133" i="21"/>
  <c r="CB137" i="21"/>
  <c r="BF20" i="21"/>
  <c r="BB97" i="21"/>
  <c r="BB55" i="21"/>
  <c r="BB90" i="21"/>
  <c r="BB27" i="21"/>
  <c r="BB148" i="21"/>
  <c r="BB144" i="21"/>
  <c r="BB118" i="21"/>
  <c r="BB131" i="21"/>
  <c r="BB112" i="21"/>
  <c r="BB130" i="21"/>
  <c r="BB87" i="21"/>
  <c r="DA156" i="21"/>
  <c r="CB96" i="21"/>
  <c r="BB135" i="21"/>
  <c r="BB149" i="21"/>
  <c r="BB104" i="21"/>
  <c r="CB11" i="21"/>
  <c r="CB120" i="21"/>
  <c r="CB69" i="21"/>
  <c r="CB122" i="21"/>
  <c r="BB116" i="21"/>
  <c r="BB134" i="21"/>
  <c r="BB15" i="21"/>
  <c r="CB135" i="21"/>
  <c r="CB97" i="21"/>
  <c r="CB20" i="21"/>
  <c r="CC9" i="21"/>
  <c r="CC20" i="21"/>
  <c r="BB100" i="21"/>
  <c r="BB84" i="21"/>
  <c r="BB146" i="21"/>
  <c r="BB117" i="21"/>
  <c r="BB114" i="21"/>
  <c r="BB17" i="21"/>
  <c r="BB150" i="21"/>
  <c r="BB12" i="21"/>
  <c r="BB128" i="21"/>
  <c r="BB101" i="21"/>
  <c r="BB42" i="21"/>
  <c r="BB73" i="21"/>
  <c r="BB139" i="21"/>
  <c r="CE20" i="21"/>
  <c r="CB74" i="21"/>
  <c r="CB84" i="21"/>
  <c r="CB12" i="21"/>
  <c r="BB62" i="21"/>
  <c r="BB125" i="21"/>
  <c r="BB107" i="21"/>
  <c r="BB78" i="21"/>
  <c r="BB85" i="21"/>
  <c r="CB43" i="21"/>
  <c r="CB88" i="21"/>
  <c r="CB78" i="21"/>
  <c r="BB76" i="21"/>
  <c r="BB20" i="21"/>
  <c r="BR313" i="20"/>
  <c r="CB108" i="21"/>
  <c r="CB145" i="21"/>
  <c r="CB101" i="21"/>
  <c r="CB130" i="21"/>
  <c r="CB81" i="21"/>
  <c r="CB87" i="21"/>
  <c r="BB120" i="21"/>
  <c r="BB24" i="21"/>
  <c r="BB152" i="21"/>
  <c r="BB113" i="21"/>
  <c r="BB31" i="21"/>
  <c r="BB18" i="21"/>
  <c r="BB122" i="21"/>
  <c r="BB34" i="21"/>
  <c r="BB115" i="21"/>
  <c r="BB124" i="21"/>
  <c r="BB29" i="21"/>
  <c r="BB106" i="21"/>
  <c r="BB121" i="21"/>
  <c r="BB13" i="21"/>
  <c r="CB127" i="21"/>
  <c r="CB27" i="21"/>
  <c r="CB110" i="21"/>
  <c r="CB109" i="21"/>
  <c r="CB146" i="21"/>
  <c r="BB138" i="21"/>
  <c r="BB98" i="21"/>
  <c r="BB4" i="21"/>
  <c r="BB105" i="21"/>
  <c r="BB111" i="21"/>
  <c r="BB19" i="21"/>
  <c r="BB95" i="21"/>
  <c r="BB88" i="21"/>
  <c r="BB25" i="21"/>
  <c r="BB80" i="21"/>
  <c r="BJ6" i="20" s="1"/>
  <c r="BB43" i="21"/>
  <c r="BB3" i="21"/>
  <c r="BB5" i="21"/>
  <c r="BB119" i="21"/>
  <c r="BB91" i="21"/>
  <c r="BB96" i="21"/>
  <c r="BB103" i="21"/>
  <c r="BB136" i="21"/>
  <c r="BB140" i="21"/>
  <c r="CB86" i="21"/>
  <c r="CB64" i="21"/>
  <c r="CB114" i="21"/>
  <c r="CB91" i="21"/>
  <c r="CB151" i="21"/>
  <c r="CB126" i="21"/>
  <c r="CB6" i="21"/>
  <c r="CB19" i="21"/>
  <c r="CB136" i="21"/>
  <c r="CB125" i="21"/>
  <c r="CB24" i="21"/>
  <c r="CB9" i="21"/>
  <c r="CB89" i="21"/>
  <c r="CC88" i="21"/>
  <c r="CB121" i="21"/>
  <c r="CB93" i="21"/>
  <c r="CB80" i="21"/>
  <c r="CL5" i="20" s="1"/>
  <c r="CB131" i="21"/>
  <c r="CB104" i="21"/>
  <c r="CB18" i="21"/>
  <c r="CB141" i="21"/>
  <c r="CB116" i="21"/>
  <c r="CB92" i="21"/>
  <c r="CB90" i="21"/>
  <c r="CB140" i="21"/>
  <c r="CB115" i="21"/>
  <c r="CB73" i="21"/>
  <c r="BB102" i="21"/>
  <c r="BB145" i="21"/>
  <c r="BB75" i="21"/>
  <c r="CC102" i="21"/>
  <c r="CC13" i="21"/>
  <c r="CC84" i="21"/>
  <c r="CU156" i="21"/>
  <c r="BB8" i="21"/>
  <c r="BB132" i="21"/>
  <c r="BB77" i="21"/>
  <c r="CB105" i="21"/>
  <c r="CB138" i="21"/>
  <c r="CB31" i="21"/>
  <c r="CB111" i="21"/>
  <c r="CB142" i="21"/>
  <c r="CB34" i="21"/>
  <c r="CB117" i="21"/>
  <c r="CB148" i="21"/>
  <c r="CB94" i="21"/>
  <c r="CB123" i="21"/>
  <c r="CB4" i="21"/>
  <c r="CB102" i="21"/>
  <c r="CB128" i="21"/>
  <c r="CB8" i="21"/>
  <c r="CB39" i="21"/>
  <c r="CB133" i="21"/>
  <c r="CB13" i="21"/>
  <c r="CB106" i="21"/>
  <c r="CB152" i="21"/>
  <c r="CB42" i="21"/>
  <c r="CB85" i="21"/>
  <c r="CB17" i="21"/>
  <c r="CB98" i="21"/>
  <c r="CB132" i="21"/>
  <c r="CB15" i="21"/>
  <c r="CC113" i="21"/>
  <c r="CC110" i="21"/>
  <c r="CC151" i="21"/>
  <c r="CC106" i="21"/>
  <c r="CB149" i="21"/>
  <c r="CB100" i="21"/>
  <c r="CB124" i="21"/>
  <c r="CB5" i="21"/>
  <c r="CB62" i="21"/>
  <c r="CB129" i="21"/>
  <c r="CB3" i="21"/>
  <c r="CB25" i="21"/>
  <c r="CB134" i="21"/>
  <c r="CB79" i="21"/>
  <c r="CB107" i="21"/>
  <c r="CB139" i="21"/>
  <c r="CB22" i="21"/>
  <c r="CB113" i="21"/>
  <c r="CB144" i="21"/>
  <c r="CB95" i="21"/>
  <c r="CB119" i="21"/>
  <c r="CB150" i="21"/>
  <c r="CB29" i="21"/>
  <c r="CB65" i="21"/>
  <c r="CB99" i="21"/>
  <c r="CB112" i="21"/>
  <c r="CB143" i="21"/>
  <c r="CB38" i="21"/>
  <c r="CB118" i="21"/>
  <c r="CC8" i="21"/>
  <c r="CC139" i="21"/>
  <c r="CC69" i="21"/>
  <c r="BO77" i="21"/>
  <c r="BO76" i="21"/>
  <c r="BO75" i="21"/>
  <c r="CC97" i="21"/>
  <c r="CC141" i="21"/>
  <c r="CC22" i="21"/>
  <c r="CB77" i="21"/>
  <c r="CB76" i="21"/>
  <c r="CB75" i="21"/>
  <c r="CC43" i="21"/>
  <c r="CC81" i="21"/>
  <c r="CC31" i="21"/>
  <c r="CC111" i="21"/>
  <c r="BQ313" i="20"/>
  <c r="BQ302" i="20"/>
  <c r="BG5" i="20"/>
  <c r="BG6" i="20"/>
  <c r="BG4" i="20"/>
  <c r="BG26" i="20"/>
  <c r="BP303" i="20"/>
  <c r="BP302" i="20" s="1"/>
  <c r="BP313" i="20"/>
  <c r="BT313" i="20"/>
  <c r="BC77" i="21"/>
  <c r="BC76" i="21"/>
  <c r="BC75" i="21"/>
  <c r="BC59" i="21"/>
  <c r="BC9" i="21"/>
  <c r="BC69" i="21"/>
  <c r="BC38" i="21"/>
  <c r="BC6" i="21"/>
  <c r="BC5" i="21"/>
  <c r="BC17" i="21"/>
  <c r="BC104" i="21"/>
  <c r="BC73" i="21"/>
  <c r="BC140" i="21"/>
  <c r="BC119" i="21"/>
  <c r="BC95" i="21"/>
  <c r="BC143" i="21"/>
  <c r="BC111" i="21"/>
  <c r="BC80" i="21"/>
  <c r="BC25" i="21"/>
  <c r="BC88" i="21"/>
  <c r="BC86" i="21"/>
  <c r="BC3" i="21"/>
  <c r="BC112" i="21"/>
  <c r="BC105" i="21"/>
  <c r="BC24" i="21"/>
  <c r="BC120" i="21"/>
  <c r="BC144" i="21"/>
  <c r="BC31" i="21"/>
  <c r="BC55" i="21"/>
  <c r="BC60" i="21"/>
  <c r="BC27" i="21"/>
  <c r="BC117" i="21"/>
  <c r="BC146" i="21"/>
  <c r="BC102" i="21"/>
  <c r="BC106" i="21"/>
  <c r="BC22" i="21"/>
  <c r="BC43" i="21"/>
  <c r="BC91" i="21"/>
  <c r="BC145" i="21"/>
  <c r="BC121" i="21"/>
  <c r="BC18" i="21"/>
  <c r="BC148" i="21"/>
  <c r="BC113" i="21"/>
  <c r="BC115" i="21"/>
  <c r="BC34" i="21"/>
  <c r="BC122" i="21"/>
  <c r="BC150" i="21"/>
  <c r="BC29" i="21"/>
  <c r="BC114" i="21"/>
  <c r="BC116" i="21"/>
  <c r="BC62" i="21"/>
  <c r="BC123" i="21"/>
  <c r="BC100" i="21"/>
  <c r="BC149" i="21"/>
  <c r="BC83" i="21"/>
  <c r="BC11" i="21"/>
  <c r="BC66" i="21"/>
  <c r="BC127" i="21"/>
  <c r="BC131" i="21"/>
  <c r="BC151" i="21"/>
  <c r="BC136" i="21"/>
  <c r="BC103" i="21"/>
  <c r="BC39" i="21"/>
  <c r="BC124" i="21"/>
  <c r="BC13" i="21"/>
  <c r="BC134" i="21"/>
  <c r="BC107" i="21"/>
  <c r="BC94" i="21"/>
  <c r="BC125" i="21"/>
  <c r="BC87" i="21"/>
  <c r="BC78" i="21"/>
  <c r="BC135" i="21"/>
  <c r="BC108" i="21"/>
  <c r="BC96" i="21"/>
  <c r="BC126" i="21"/>
  <c r="BC130" i="21"/>
  <c r="BC12" i="21"/>
  <c r="BC99" i="21"/>
  <c r="BC109" i="21"/>
  <c r="BC74" i="21"/>
  <c r="BC89" i="21"/>
  <c r="BC97" i="21"/>
  <c r="BC82" i="21"/>
  <c r="BC110" i="21"/>
  <c r="BC79" i="21"/>
  <c r="BC64" i="21"/>
  <c r="BC118" i="21"/>
  <c r="BC139" i="21"/>
  <c r="BC142" i="21"/>
  <c r="BC101" i="21"/>
  <c r="BC85" i="21"/>
  <c r="BC132" i="21"/>
  <c r="BC8" i="21"/>
  <c r="BC137" i="21"/>
  <c r="BC141" i="21"/>
  <c r="BC84" i="21"/>
  <c r="BC128" i="21"/>
  <c r="BC133" i="21"/>
  <c r="BC42" i="21"/>
  <c r="BC138" i="21"/>
  <c r="BC15" i="21"/>
  <c r="BC152" i="21"/>
  <c r="BC129" i="21"/>
  <c r="BC4" i="21"/>
  <c r="BC98" i="21"/>
  <c r="BC65" i="21"/>
  <c r="BC19" i="21"/>
  <c r="BC90" i="21"/>
  <c r="BR303" i="20"/>
  <c r="BR302" i="20" s="1"/>
  <c r="BR309" i="20" s="1"/>
  <c r="BR310" i="20"/>
  <c r="BR311" i="20"/>
  <c r="CC80" i="21"/>
  <c r="CC130" i="21"/>
  <c r="CC87" i="21"/>
  <c r="CC83" i="21"/>
  <c r="CC77" i="21"/>
  <c r="CC76" i="21"/>
  <c r="CC75" i="21"/>
  <c r="AX77" i="21"/>
  <c r="AX76" i="21"/>
  <c r="AX75" i="21"/>
  <c r="AX110" i="21"/>
  <c r="AX9" i="21"/>
  <c r="AX124" i="21"/>
  <c r="AX85" i="21"/>
  <c r="AX73" i="21"/>
  <c r="AX43" i="21"/>
  <c r="AX13" i="21"/>
  <c r="AX132" i="21"/>
  <c r="AX140" i="21"/>
  <c r="AX145" i="21"/>
  <c r="AX8" i="21"/>
  <c r="AX119" i="21"/>
  <c r="AX121" i="21"/>
  <c r="AX102" i="21"/>
  <c r="AX136" i="21"/>
  <c r="AX139" i="21"/>
  <c r="AX5" i="21"/>
  <c r="AX106" i="21"/>
  <c r="AX103" i="21"/>
  <c r="AX142" i="21"/>
  <c r="AX17" i="21"/>
  <c r="AX22" i="21"/>
  <c r="AX39" i="21"/>
  <c r="AX104" i="21"/>
  <c r="AX113" i="21"/>
  <c r="AX125" i="21"/>
  <c r="AX128" i="21"/>
  <c r="AX105" i="21"/>
  <c r="AX115" i="21"/>
  <c r="AX87" i="21"/>
  <c r="AX133" i="21"/>
  <c r="AX25" i="21"/>
  <c r="AX34" i="21"/>
  <c r="AX78" i="21"/>
  <c r="AX42" i="21"/>
  <c r="AX88" i="21"/>
  <c r="AX122" i="21"/>
  <c r="AX134" i="21"/>
  <c r="AX137" i="21"/>
  <c r="AX95" i="21"/>
  <c r="AX18" i="21"/>
  <c r="AX107" i="21"/>
  <c r="AX141" i="21"/>
  <c r="AX143" i="21"/>
  <c r="AX148" i="21"/>
  <c r="AX94" i="21"/>
  <c r="AX152" i="21"/>
  <c r="AX111" i="21"/>
  <c r="AX114" i="21"/>
  <c r="AX126" i="21"/>
  <c r="AX129" i="21"/>
  <c r="AX69" i="21"/>
  <c r="AX116" i="21"/>
  <c r="AX130" i="21"/>
  <c r="AX4" i="21"/>
  <c r="AX24" i="21"/>
  <c r="AX62" i="21"/>
  <c r="AX12" i="21"/>
  <c r="AX98" i="21"/>
  <c r="AX120" i="21"/>
  <c r="AX123" i="21"/>
  <c r="AX135" i="21"/>
  <c r="AX138" i="21"/>
  <c r="AX86" i="21"/>
  <c r="AX150" i="21"/>
  <c r="AX108" i="21"/>
  <c r="AX15" i="21"/>
  <c r="AX3" i="21"/>
  <c r="AX29" i="21"/>
  <c r="AX96" i="21"/>
  <c r="AX80" i="21"/>
  <c r="AX112" i="21"/>
  <c r="AX27" i="21"/>
  <c r="AX127" i="21"/>
  <c r="AX79" i="21"/>
  <c r="AX91" i="21"/>
  <c r="AX117" i="21"/>
  <c r="AX131" i="21"/>
  <c r="AX64" i="21"/>
  <c r="AX38" i="21"/>
  <c r="AX146" i="21"/>
  <c r="AX151" i="21"/>
  <c r="AX118" i="21"/>
  <c r="AX6" i="21"/>
  <c r="AX84" i="21"/>
  <c r="AX99" i="21"/>
  <c r="AX65" i="21"/>
  <c r="AX144" i="21"/>
  <c r="AX100" i="21"/>
  <c r="AX109" i="21"/>
  <c r="AX19" i="21"/>
  <c r="AX31" i="21"/>
  <c r="AX149" i="21"/>
  <c r="AX74" i="21"/>
  <c r="AX59" i="21"/>
  <c r="AX55" i="21"/>
  <c r="AX89" i="21"/>
  <c r="AX60" i="21"/>
  <c r="AX83" i="21"/>
  <c r="AX97" i="21"/>
  <c r="AX66" i="21"/>
  <c r="AX90" i="21"/>
  <c r="AX82" i="21"/>
  <c r="AX11" i="21"/>
  <c r="BT310" i="20"/>
  <c r="BT311" i="20"/>
  <c r="BT303" i="20"/>
  <c r="CC6" i="21"/>
  <c r="CC128" i="21"/>
  <c r="CC126" i="21"/>
  <c r="CC4" i="21"/>
  <c r="CC120" i="21"/>
  <c r="CC115" i="21"/>
  <c r="CC148" i="21"/>
  <c r="CC94" i="21"/>
  <c r="CC55" i="21"/>
  <c r="BI26" i="20"/>
  <c r="BF77" i="21"/>
  <c r="BF76" i="21"/>
  <c r="BF75" i="21"/>
  <c r="BF100" i="21"/>
  <c r="BF109" i="21"/>
  <c r="BF19" i="21"/>
  <c r="BF31" i="21"/>
  <c r="BF149" i="21"/>
  <c r="BF74" i="21"/>
  <c r="BF111" i="21"/>
  <c r="BF113" i="21"/>
  <c r="BF125" i="21"/>
  <c r="BF128" i="21"/>
  <c r="BF80" i="21"/>
  <c r="BF115" i="21"/>
  <c r="BF87" i="21"/>
  <c r="BF133" i="21"/>
  <c r="BF25" i="21"/>
  <c r="BF34" i="21"/>
  <c r="BF78" i="21"/>
  <c r="BF42" i="21"/>
  <c r="BF88" i="21"/>
  <c r="BF122" i="21"/>
  <c r="BF135" i="21"/>
  <c r="BF138" i="21"/>
  <c r="BF101" i="21"/>
  <c r="BF18" i="21"/>
  <c r="BF152" i="21"/>
  <c r="BF106" i="21"/>
  <c r="BF103" i="21"/>
  <c r="BF142" i="21"/>
  <c r="BF17" i="21"/>
  <c r="BF22" i="21"/>
  <c r="BF39" i="21"/>
  <c r="BF112" i="21"/>
  <c r="BF114" i="21"/>
  <c r="BF126" i="21"/>
  <c r="BF129" i="21"/>
  <c r="BF105" i="21"/>
  <c r="BF116" i="21"/>
  <c r="BF130" i="21"/>
  <c r="BF4" i="21"/>
  <c r="BF24" i="21"/>
  <c r="BF62" i="21"/>
  <c r="BF12" i="21"/>
  <c r="BF98" i="21"/>
  <c r="BF120" i="21"/>
  <c r="BF123" i="21"/>
  <c r="BF99" i="21"/>
  <c r="BF65" i="21"/>
  <c r="BF86" i="21"/>
  <c r="BF84" i="21"/>
  <c r="BF107" i="21"/>
  <c r="BF141" i="21"/>
  <c r="BF143" i="21"/>
  <c r="BF148" i="21"/>
  <c r="BF94" i="21"/>
  <c r="BF110" i="21"/>
  <c r="BF9" i="21"/>
  <c r="BF27" i="21"/>
  <c r="BF127" i="21"/>
  <c r="BF79" i="21"/>
  <c r="BF69" i="21"/>
  <c r="BF117" i="21"/>
  <c r="BF131" i="21"/>
  <c r="BF64" i="21"/>
  <c r="BF38" i="21"/>
  <c r="BF146" i="21"/>
  <c r="BF151" i="21"/>
  <c r="BF118" i="21"/>
  <c r="BF6" i="21"/>
  <c r="BF102" i="21"/>
  <c r="BF136" i="21"/>
  <c r="BF139" i="21"/>
  <c r="BF144" i="21"/>
  <c r="BF150" i="21"/>
  <c r="BF108" i="21"/>
  <c r="BF15" i="21"/>
  <c r="BF3" i="21"/>
  <c r="BF29" i="21"/>
  <c r="BF96" i="21"/>
  <c r="BF104" i="21"/>
  <c r="BF43" i="21"/>
  <c r="BF124" i="21"/>
  <c r="BF85" i="21"/>
  <c r="BF73" i="21"/>
  <c r="BF91" i="21"/>
  <c r="BF13" i="21"/>
  <c r="BF132" i="21"/>
  <c r="BF140" i="21"/>
  <c r="BF145" i="21"/>
  <c r="BF8" i="21"/>
  <c r="BF119" i="21"/>
  <c r="BF121" i="21"/>
  <c r="BF134" i="21"/>
  <c r="BF137" i="21"/>
  <c r="BF95" i="21"/>
  <c r="BF5" i="21"/>
  <c r="BF82" i="21"/>
  <c r="BF55" i="21"/>
  <c r="BF59" i="21"/>
  <c r="BF11" i="21"/>
  <c r="BF97" i="21"/>
  <c r="BF60" i="21"/>
  <c r="BF89" i="21"/>
  <c r="BF90" i="21"/>
  <c r="BF66" i="21"/>
  <c r="BF83" i="21"/>
  <c r="CQ156" i="21"/>
  <c r="CC121" i="21"/>
  <c r="CC78" i="21"/>
  <c r="CC136" i="21"/>
  <c r="CC117" i="21"/>
  <c r="CC86" i="21"/>
  <c r="CC112" i="21"/>
  <c r="CC90" i="21"/>
  <c r="CC108" i="21"/>
  <c r="CC143" i="21"/>
  <c r="CC92" i="21"/>
  <c r="CC11" i="21"/>
  <c r="CC27" i="21"/>
  <c r="CC127" i="21"/>
  <c r="CC73" i="21"/>
  <c r="CC140" i="21"/>
  <c r="CC103" i="21"/>
  <c r="CC18" i="21"/>
  <c r="CC114" i="21"/>
  <c r="CC149" i="21"/>
  <c r="CC42" i="21"/>
  <c r="CC144" i="21"/>
  <c r="CC145" i="21"/>
  <c r="CC100" i="21"/>
  <c r="CC85" i="21"/>
  <c r="CC95" i="21"/>
  <c r="CR156" i="21"/>
  <c r="CC101" i="21"/>
  <c r="CC131" i="21"/>
  <c r="CC93" i="21"/>
  <c r="CC146" i="21"/>
  <c r="CC109" i="21"/>
  <c r="CC19" i="21"/>
  <c r="CC79" i="21"/>
  <c r="CC62" i="21"/>
  <c r="CC132" i="21"/>
  <c r="CC29" i="21"/>
  <c r="CC107" i="21"/>
  <c r="CC129" i="21"/>
  <c r="CC15" i="21"/>
  <c r="CC125" i="21"/>
  <c r="BO60" i="21"/>
  <c r="BO66" i="21"/>
  <c r="BO82" i="21"/>
  <c r="BO59" i="21"/>
  <c r="CB82" i="21"/>
  <c r="CB59" i="21"/>
  <c r="CB60" i="21"/>
  <c r="CB66" i="21"/>
  <c r="CC60" i="21"/>
  <c r="CC66" i="21"/>
  <c r="CC82" i="21"/>
  <c r="CC59" i="21"/>
  <c r="CC104" i="21"/>
  <c r="CC3" i="21"/>
  <c r="CC64" i="21"/>
  <c r="CC105" i="21"/>
  <c r="CC38" i="21"/>
  <c r="CC12" i="21"/>
  <c r="CC122" i="21"/>
  <c r="CC39" i="21"/>
  <c r="CC134" i="21"/>
  <c r="CC34" i="21"/>
  <c r="CC5" i="21"/>
  <c r="CC135" i="21"/>
  <c r="CC98" i="21"/>
  <c r="CC99" i="21"/>
  <c r="CC150" i="21"/>
  <c r="CC116" i="21"/>
  <c r="CC123" i="21"/>
  <c r="CC91" i="21"/>
  <c r="CC142" i="21"/>
  <c r="CC124" i="21"/>
  <c r="CC96" i="21"/>
  <c r="CC17" i="21"/>
  <c r="CC65" i="21"/>
  <c r="CC119" i="21"/>
  <c r="CC137" i="21"/>
  <c r="CC25" i="21"/>
  <c r="CC74" i="21"/>
  <c r="CC138" i="21"/>
  <c r="CC118" i="21"/>
  <c r="CC24" i="21"/>
  <c r="CC152" i="21"/>
  <c r="CC133" i="21"/>
  <c r="BO55" i="21"/>
  <c r="BO83" i="21"/>
  <c r="CB83" i="21"/>
  <c r="CB55" i="21"/>
  <c r="CL26" i="20"/>
  <c r="BO11" i="21"/>
  <c r="BO89" i="21"/>
  <c r="BO97" i="21"/>
  <c r="BO90" i="21"/>
  <c r="CB45" i="20"/>
  <c r="CB49" i="20"/>
  <c r="CB165" i="20"/>
  <c r="CB167" i="20"/>
  <c r="CB48" i="20"/>
  <c r="BT158" i="21"/>
  <c r="CG6" i="20"/>
  <c r="CG26" i="20"/>
  <c r="BV130" i="20"/>
  <c r="BV11" i="20"/>
  <c r="BV18" i="20"/>
  <c r="BV40" i="20"/>
  <c r="BO3" i="21"/>
  <c r="BO42" i="21"/>
  <c r="BO88" i="21"/>
  <c r="BO122" i="21"/>
  <c r="BO135" i="21"/>
  <c r="BO65" i="21"/>
  <c r="BO144" i="21"/>
  <c r="BO100" i="21"/>
  <c r="BO109" i="21"/>
  <c r="BO143" i="21"/>
  <c r="BO148" i="21"/>
  <c r="BO94" i="21"/>
  <c r="BO103" i="21"/>
  <c r="BO112" i="21"/>
  <c r="BO84" i="21"/>
  <c r="BO127" i="21"/>
  <c r="BO15" i="21"/>
  <c r="BO105" i="21"/>
  <c r="BO27" i="21"/>
  <c r="BO79" i="21"/>
  <c r="BO132" i="21"/>
  <c r="BO5" i="21"/>
  <c r="BO145" i="21"/>
  <c r="BO151" i="21"/>
  <c r="BO98" i="21"/>
  <c r="BO120" i="21"/>
  <c r="BO123" i="21"/>
  <c r="BO136" i="21"/>
  <c r="BO139" i="21"/>
  <c r="BO12" i="21"/>
  <c r="BO106" i="21"/>
  <c r="BO99" i="21"/>
  <c r="BO86" i="21"/>
  <c r="BO29" i="21"/>
  <c r="BO96" i="21"/>
  <c r="BO110" i="21"/>
  <c r="BO43" i="21"/>
  <c r="BO124" i="21"/>
  <c r="BO85" i="21"/>
  <c r="BO19" i="21"/>
  <c r="BO69" i="21"/>
  <c r="BO115" i="21"/>
  <c r="BO87" i="21"/>
  <c r="BO133" i="21"/>
  <c r="BO25" i="21"/>
  <c r="BO34" i="21"/>
  <c r="BO78" i="21"/>
  <c r="BO4" i="21"/>
  <c r="BO13" i="21"/>
  <c r="BO118" i="21"/>
  <c r="BO6" i="21"/>
  <c r="BO102" i="21"/>
  <c r="BO137" i="21"/>
  <c r="BO95" i="21"/>
  <c r="BO107" i="21"/>
  <c r="BO141" i="21"/>
  <c r="BO18" i="21"/>
  <c r="BO149" i="21"/>
  <c r="BO74" i="21"/>
  <c r="BO104" i="21"/>
  <c r="BO113" i="21"/>
  <c r="BO125" i="21"/>
  <c r="BO128" i="21"/>
  <c r="BO31" i="21"/>
  <c r="BO9" i="21"/>
  <c r="BO116" i="21"/>
  <c r="BO130" i="21"/>
  <c r="BO64" i="21"/>
  <c r="BO24" i="21"/>
  <c r="BO62" i="21"/>
  <c r="BO80" i="21"/>
  <c r="BO152" i="21"/>
  <c r="BO8" i="21"/>
  <c r="BO119" i="21"/>
  <c r="BO121" i="21"/>
  <c r="BO134" i="21"/>
  <c r="BO138" i="21"/>
  <c r="BO101" i="21"/>
  <c r="BO150" i="21"/>
  <c r="BO108" i="21"/>
  <c r="BO142" i="21"/>
  <c r="BO17" i="21"/>
  <c r="BO22" i="21"/>
  <c r="BO39" i="21"/>
  <c r="BO111" i="21"/>
  <c r="BO114" i="21"/>
  <c r="BO126" i="21"/>
  <c r="BO129" i="21"/>
  <c r="BO73" i="21"/>
  <c r="BO91" i="21"/>
  <c r="BO117" i="21"/>
  <c r="BO131" i="21"/>
  <c r="BO140" i="21"/>
  <c r="BO38" i="21"/>
  <c r="BO146" i="21"/>
  <c r="BO156" i="21"/>
  <c r="BZ5" i="20"/>
  <c r="BZ26" i="20"/>
  <c r="BZ4" i="20"/>
  <c r="BZ6" i="20"/>
  <c r="BU158" i="21"/>
  <c r="CC50" i="20"/>
  <c r="CC51" i="20"/>
  <c r="CC56" i="20"/>
  <c r="CC52" i="20"/>
  <c r="CC145" i="20"/>
  <c r="CG3" i="20"/>
  <c r="CG5" i="20"/>
  <c r="CG304" i="20" s="1"/>
  <c r="BY158" i="21"/>
  <c r="CF11" i="20"/>
  <c r="CF35" i="20"/>
  <c r="CF26" i="20"/>
  <c r="CF136" i="20"/>
  <c r="CF4" i="20"/>
  <c r="CF6" i="20"/>
  <c r="CF126" i="20"/>
  <c r="CF32" i="20"/>
  <c r="BX158" i="21"/>
  <c r="CF5" i="20"/>
  <c r="CF3" i="20"/>
  <c r="BJ5" i="19" l="1"/>
  <c r="BI80" i="20"/>
  <c r="BI31" i="20"/>
  <c r="CL6" i="20"/>
  <c r="CL303" i="20" s="1"/>
  <c r="CL4" i="20"/>
  <c r="CL304" i="20" s="1"/>
  <c r="AY158" i="21"/>
  <c r="BJ26" i="20"/>
  <c r="BJ303" i="20" s="1"/>
  <c r="BJ6" i="19"/>
  <c r="EA161" i="21"/>
  <c r="EB161" i="21" s="1"/>
  <c r="EC161" i="21" s="1"/>
  <c r="ED161" i="21" s="1"/>
  <c r="EE161" i="21" s="1"/>
  <c r="EF161" i="21" s="1"/>
  <c r="EG161" i="21" s="1"/>
  <c r="EH161" i="21" s="1"/>
  <c r="EI161" i="21" s="1"/>
  <c r="EJ161" i="21" s="1"/>
  <c r="EK161" i="21" s="1"/>
  <c r="EL161" i="21" s="1"/>
  <c r="EM161" i="21" s="1"/>
  <c r="EN161" i="21" s="1"/>
  <c r="EO161" i="21" s="1"/>
  <c r="EP161" i="21" s="1"/>
  <c r="EQ161" i="21" s="1"/>
  <c r="ER161" i="21" s="1"/>
  <c r="ES161" i="21" s="1"/>
  <c r="ET161" i="21" s="1"/>
  <c r="EU161" i="21" s="1"/>
  <c r="EV161" i="21" s="1"/>
  <c r="EW161" i="21" s="1"/>
  <c r="EX161" i="21" s="1"/>
  <c r="EY161" i="21" s="1"/>
  <c r="EZ161" i="21" s="1"/>
  <c r="FA161" i="21" s="1"/>
  <c r="FB161" i="21" s="1"/>
  <c r="BZ304" i="20"/>
  <c r="CB304" i="20"/>
  <c r="CF304" i="20"/>
  <c r="BV304" i="20"/>
  <c r="BG304" i="20"/>
  <c r="BT302" i="20"/>
  <c r="BT309" i="20" s="1"/>
  <c r="BQ309" i="20"/>
  <c r="BP309" i="20"/>
  <c r="BA158" i="21"/>
  <c r="BI5" i="20"/>
  <c r="BI4" i="20"/>
  <c r="CC311" i="20"/>
  <c r="CC310" i="20"/>
  <c r="CB312" i="20"/>
  <c r="CB310" i="20"/>
  <c r="BJ4" i="20"/>
  <c r="BJ5" i="20"/>
  <c r="BB158" i="21"/>
  <c r="BN11" i="20"/>
  <c r="BN135" i="20"/>
  <c r="BN161" i="20"/>
  <c r="BN136" i="20"/>
  <c r="BN12" i="20"/>
  <c r="BF6" i="20"/>
  <c r="BF4" i="20"/>
  <c r="BF304" i="20" s="1"/>
  <c r="BF26" i="20"/>
  <c r="BF311" i="20" s="1"/>
  <c r="BF31" i="20"/>
  <c r="AX158" i="21"/>
  <c r="BC158" i="21"/>
  <c r="BK135" i="20"/>
  <c r="BK12" i="20"/>
  <c r="BK136" i="20"/>
  <c r="BK11" i="20"/>
  <c r="BG303" i="20"/>
  <c r="BG302" i="20"/>
  <c r="BG313" i="20"/>
  <c r="BF158" i="21"/>
  <c r="BK18" i="20"/>
  <c r="BK34" i="20"/>
  <c r="BK303" i="20" s="1"/>
  <c r="CB158" i="21"/>
  <c r="BZ310" i="20"/>
  <c r="BZ311" i="20"/>
  <c r="BZ303" i="20"/>
  <c r="BZ313" i="20"/>
  <c r="BZ302" i="20"/>
  <c r="CF311" i="20"/>
  <c r="CF303" i="20"/>
  <c r="CF310" i="20"/>
  <c r="CG313" i="20"/>
  <c r="BV302" i="20"/>
  <c r="BV309" i="20" s="1"/>
  <c r="BV313" i="20"/>
  <c r="CF313" i="20"/>
  <c r="CG310" i="20"/>
  <c r="CG303" i="20"/>
  <c r="CG302" i="20" s="1"/>
  <c r="CG311" i="20"/>
  <c r="CC313" i="20"/>
  <c r="CC303" i="20"/>
  <c r="CC302" i="20" s="1"/>
  <c r="BW3" i="20"/>
  <c r="BW5" i="20"/>
  <c r="BO158" i="21"/>
  <c r="BW4" i="20"/>
  <c r="BW6" i="20"/>
  <c r="CB302" i="20"/>
  <c r="CB313" i="20"/>
  <c r="FC161" i="21" l="1"/>
  <c r="FD161" i="21"/>
  <c r="FE161" i="21" s="1"/>
  <c r="FF161" i="21" s="1"/>
  <c r="FG161" i="21" s="1"/>
  <c r="FH161" i="21" s="1"/>
  <c r="FI161" i="21" s="1"/>
  <c r="FJ161" i="21" s="1"/>
  <c r="FK161" i="21" s="1"/>
  <c r="FL161" i="21" s="1"/>
  <c r="BJ7" i="19"/>
  <c r="BJ11" i="19" s="1"/>
  <c r="T37" i="21" s="1"/>
  <c r="CL313" i="20"/>
  <c r="BI303" i="20"/>
  <c r="CL302" i="20"/>
  <c r="T53" i="21"/>
  <c r="T45" i="21"/>
  <c r="T57" i="21"/>
  <c r="BI304" i="20"/>
  <c r="BW304" i="20"/>
  <c r="BK304" i="20"/>
  <c r="BN304" i="20"/>
  <c r="BJ304" i="20"/>
  <c r="CF302" i="20"/>
  <c r="CG309" i="20"/>
  <c r="CB309" i="20"/>
  <c r="CL309" i="20"/>
  <c r="CC309" i="20"/>
  <c r="CF309" i="20"/>
  <c r="BZ309" i="20"/>
  <c r="BG309" i="20"/>
  <c r="BI313" i="20"/>
  <c r="BI302" i="20"/>
  <c r="BI309" i="20" s="1"/>
  <c r="T67" i="21"/>
  <c r="T49" i="21"/>
  <c r="BJ313" i="20"/>
  <c r="BJ302" i="20"/>
  <c r="BK313" i="20"/>
  <c r="BK302" i="20"/>
  <c r="BF313" i="20"/>
  <c r="BF303" i="20"/>
  <c r="BF302" i="20" s="1"/>
  <c r="BN313" i="20"/>
  <c r="BN302" i="20"/>
  <c r="BN309" i="20" s="1"/>
  <c r="T82" i="21"/>
  <c r="T76" i="21"/>
  <c r="T83" i="21"/>
  <c r="T59" i="21"/>
  <c r="T11" i="21"/>
  <c r="T138" i="21"/>
  <c r="T151" i="21"/>
  <c r="T126" i="21"/>
  <c r="T43" i="21"/>
  <c r="T137" i="21"/>
  <c r="Z74" i="20" s="1"/>
  <c r="T8" i="21"/>
  <c r="T62" i="21"/>
  <c r="T140" i="21"/>
  <c r="T129" i="21"/>
  <c r="T149" i="21"/>
  <c r="T130" i="21"/>
  <c r="T18" i="21"/>
  <c r="Z32" i="20" s="1"/>
  <c r="BD62" i="18" s="1"/>
  <c r="T24" i="21"/>
  <c r="Z57" i="20" s="1"/>
  <c r="BD43" i="18" s="1"/>
  <c r="T104" i="21"/>
  <c r="T39" i="21"/>
  <c r="T108" i="21"/>
  <c r="T142" i="21"/>
  <c r="T148" i="21"/>
  <c r="T107" i="21"/>
  <c r="T110" i="21"/>
  <c r="T114" i="21"/>
  <c r="T112" i="21"/>
  <c r="T17" i="21"/>
  <c r="T65" i="21"/>
  <c r="T109" i="21"/>
  <c r="T134" i="21"/>
  <c r="T125" i="21"/>
  <c r="T111" i="21"/>
  <c r="Z136" i="20" s="1"/>
  <c r="AT128" i="18" s="1"/>
  <c r="T131" i="21"/>
  <c r="T19" i="21"/>
  <c r="T64" i="21"/>
  <c r="T136" i="21"/>
  <c r="BW313" i="20"/>
  <c r="BW310" i="20"/>
  <c r="BW303" i="20"/>
  <c r="BW311" i="20"/>
  <c r="T98" i="21"/>
  <c r="T119" i="21"/>
  <c r="T95" i="21"/>
  <c r="T132" i="21"/>
  <c r="T146" i="21"/>
  <c r="T79" i="21"/>
  <c r="T105" i="21"/>
  <c r="T4" i="21"/>
  <c r="T9" i="21"/>
  <c r="T86" i="21"/>
  <c r="FM161" i="21" l="1"/>
  <c r="FN161" i="21"/>
  <c r="T16" i="21"/>
  <c r="T51" i="21"/>
  <c r="T46" i="21"/>
  <c r="T23" i="21"/>
  <c r="T153" i="21"/>
  <c r="T41" i="21"/>
  <c r="T20" i="21"/>
  <c r="T36" i="21"/>
  <c r="T147" i="21"/>
  <c r="T10" i="21"/>
  <c r="T35" i="21"/>
  <c r="T50" i="21"/>
  <c r="T32" i="21"/>
  <c r="T115" i="21"/>
  <c r="T124" i="21"/>
  <c r="T87" i="21"/>
  <c r="T94" i="21"/>
  <c r="T71" i="21"/>
  <c r="T70" i="21"/>
  <c r="T14" i="21"/>
  <c r="T21" i="21"/>
  <c r="T61" i="21"/>
  <c r="T58" i="21"/>
  <c r="T44" i="21"/>
  <c r="T27" i="21"/>
  <c r="T3" i="21"/>
  <c r="T127" i="21"/>
  <c r="T13" i="21"/>
  <c r="T133" i="21"/>
  <c r="Z164" i="20" s="1"/>
  <c r="T74" i="21"/>
  <c r="T143" i="21"/>
  <c r="T84" i="21"/>
  <c r="T135" i="21"/>
  <c r="T80" i="21"/>
  <c r="T150" i="21"/>
  <c r="T123" i="21"/>
  <c r="T31" i="21"/>
  <c r="Z274" i="20" s="1"/>
  <c r="T12" i="21"/>
  <c r="T38" i="21"/>
  <c r="Z214" i="20" s="1"/>
  <c r="T128" i="21"/>
  <c r="Z224" i="20" s="1"/>
  <c r="BN130" i="18" s="1"/>
  <c r="T96" i="21"/>
  <c r="T66" i="21"/>
  <c r="T77" i="21"/>
  <c r="T144" i="21"/>
  <c r="T15" i="21"/>
  <c r="T121" i="21"/>
  <c r="T78" i="21"/>
  <c r="T88" i="21"/>
  <c r="T69" i="21"/>
  <c r="T120" i="21"/>
  <c r="Z34" i="20" s="1"/>
  <c r="T122" i="21"/>
  <c r="T145" i="21"/>
  <c r="T106" i="21"/>
  <c r="T22" i="21"/>
  <c r="T113" i="21"/>
  <c r="Z232" i="20" s="1"/>
  <c r="T116" i="21"/>
  <c r="T141" i="21"/>
  <c r="T103" i="21"/>
  <c r="T91" i="21"/>
  <c r="T6" i="21"/>
  <c r="T139" i="21"/>
  <c r="T102" i="21"/>
  <c r="T117" i="21"/>
  <c r="T152" i="21"/>
  <c r="T55" i="21"/>
  <c r="T60" i="21"/>
  <c r="T75" i="21"/>
  <c r="T48" i="21"/>
  <c r="T72" i="21"/>
  <c r="T68" i="21"/>
  <c r="T33" i="21"/>
  <c r="T63" i="21"/>
  <c r="T40" i="21"/>
  <c r="T28" i="21"/>
  <c r="T30" i="21"/>
  <c r="T56" i="21"/>
  <c r="T7" i="21"/>
  <c r="T47" i="21"/>
  <c r="T154" i="21"/>
  <c r="T52" i="21"/>
  <c r="T54" i="21"/>
  <c r="T26" i="21"/>
  <c r="BW302" i="20"/>
  <c r="BF309" i="20"/>
  <c r="BK309" i="20"/>
  <c r="BJ309" i="20"/>
  <c r="BW309" i="20"/>
  <c r="Z161" i="20"/>
  <c r="BH181" i="18" s="1"/>
  <c r="Z97" i="20"/>
  <c r="BD73" i="18" s="1"/>
  <c r="Z35" i="20"/>
  <c r="BD50" i="18" s="1"/>
  <c r="AV193" i="18"/>
  <c r="AV276" i="18" s="1"/>
  <c r="AX193" i="18"/>
  <c r="AX276" i="18" s="1"/>
  <c r="BD193" i="18"/>
  <c r="Z248" i="20"/>
  <c r="Z256" i="20"/>
  <c r="Z61" i="20"/>
  <c r="Z40" i="20"/>
  <c r="Z11" i="20"/>
  <c r="BD49" i="18" s="1"/>
  <c r="Z38" i="20"/>
  <c r="BD59" i="18" s="1"/>
  <c r="Z54" i="20"/>
  <c r="BD159" i="18" s="1"/>
  <c r="Z53" i="20"/>
  <c r="BH210" i="18" s="1"/>
  <c r="Z66" i="20"/>
  <c r="BH230" i="18" s="1"/>
  <c r="Z67" i="20"/>
  <c r="BD135" i="18" s="1"/>
  <c r="Z58" i="20"/>
  <c r="BD44" i="18" s="1"/>
  <c r="Z21" i="20"/>
  <c r="AT53" i="18" s="1"/>
  <c r="Z259" i="20"/>
  <c r="BH188" i="18" s="1"/>
  <c r="Z12" i="20"/>
  <c r="AT52" i="18" s="1"/>
  <c r="Z234" i="20"/>
  <c r="Z130" i="20"/>
  <c r="BD46" i="18" s="1"/>
  <c r="Z204" i="20"/>
  <c r="Z148" i="20"/>
  <c r="CB160" i="18" s="1"/>
  <c r="DO17" i="19" s="1"/>
  <c r="Z96" i="20"/>
  <c r="BD45" i="18" s="1"/>
  <c r="Z43" i="20"/>
  <c r="Z98" i="20"/>
  <c r="BD41" i="18" s="1"/>
  <c r="Z95" i="20"/>
  <c r="BD42" i="18" s="1"/>
  <c r="Z110" i="20"/>
  <c r="Z261" i="20"/>
  <c r="AT191" i="18" s="1"/>
  <c r="Z85" i="20"/>
  <c r="BX36" i="18" s="1"/>
  <c r="Z221" i="20"/>
  <c r="AT127" i="18" s="1"/>
  <c r="Z22" i="20"/>
  <c r="AT58" i="18" s="1"/>
  <c r="BD141" i="18"/>
  <c r="BH141" i="18"/>
  <c r="BD126" i="18"/>
  <c r="AT126" i="18"/>
  <c r="BP19" i="19" s="1"/>
  <c r="Z205" i="20" l="1"/>
  <c r="CB106" i="18" s="1"/>
  <c r="Z257" i="20"/>
  <c r="BN185" i="18" s="1"/>
  <c r="Z228" i="20"/>
  <c r="Z166" i="20"/>
  <c r="BN162" i="18" s="1"/>
  <c r="CT27" i="19" s="1"/>
  <c r="Z100" i="20"/>
  <c r="BD38" i="18" s="1"/>
  <c r="Z55" i="20"/>
  <c r="BD156" i="18" s="1"/>
  <c r="Z87" i="20"/>
  <c r="Z68" i="20"/>
  <c r="BX211" i="18" s="1"/>
  <c r="T158" i="21"/>
  <c r="BX161" i="18"/>
  <c r="BD206" i="18"/>
  <c r="CE17" i="19" s="1"/>
  <c r="BD230" i="18"/>
  <c r="CE15" i="19"/>
  <c r="BD185" i="18"/>
  <c r="CE26" i="19" s="1"/>
  <c r="BD188" i="18"/>
  <c r="BP21" i="19"/>
  <c r="BP16" i="19"/>
  <c r="CE25" i="19"/>
  <c r="Z311" i="20"/>
  <c r="AD316" i="20" s="1"/>
  <c r="Z310" i="20"/>
  <c r="Z315" i="20" s="1"/>
  <c r="AA315" i="20" s="1"/>
  <c r="Z312" i="20"/>
  <c r="Z317" i="20" s="1"/>
  <c r="AA317" i="20" s="1"/>
  <c r="AT276" i="18"/>
  <c r="Z313" i="20" l="1"/>
  <c r="Z318" i="20" s="1"/>
  <c r="AA318" i="20" s="1"/>
  <c r="Z302" i="20"/>
  <c r="Z305" i="20" s="1"/>
  <c r="AA305" i="20" s="1"/>
  <c r="BP20" i="19" s="1"/>
  <c r="CE16" i="19"/>
  <c r="Z304" i="20"/>
  <c r="Z307" i="20" s="1"/>
  <c r="AA307" i="20" s="1"/>
  <c r="Z303" i="20"/>
  <c r="Z306" i="20" s="1"/>
  <c r="AA306" i="20" s="1"/>
  <c r="Z309" i="20"/>
  <c r="Z314" i="20" s="1"/>
  <c r="AA314" i="20" s="1"/>
  <c r="CE24" i="19"/>
  <c r="AE316" i="20"/>
  <c r="Z316" i="20"/>
  <c r="AA316" i="20" s="1"/>
  <c r="AB316" i="20" s="1"/>
  <c r="AC316" i="20" s="1"/>
  <c r="AF316" i="20"/>
  <c r="BP15" i="19" l="1"/>
  <c r="BP22" i="19"/>
  <c r="BP23" i="19"/>
  <c r="BP6" i="19" s="1"/>
  <c r="BP5" i="19" l="1"/>
  <c r="BP7" i="19" s="1"/>
  <c r="BP11" i="19" s="1"/>
  <c r="V37" i="21" s="1"/>
  <c r="V16" i="21" l="1"/>
  <c r="V51" i="21"/>
  <c r="V46" i="21"/>
  <c r="V23" i="21"/>
  <c r="V30" i="21"/>
  <c r="V41" i="21"/>
  <c r="V54" i="21"/>
  <c r="V26" i="21"/>
  <c r="V28" i="21"/>
  <c r="V52" i="21"/>
  <c r="V53" i="21"/>
  <c r="V154" i="21"/>
  <c r="V32" i="21"/>
  <c r="V153" i="21"/>
  <c r="V44" i="21"/>
  <c r="V47" i="21"/>
  <c r="V45" i="21"/>
  <c r="V50" i="21"/>
  <c r="V40" i="21"/>
  <c r="V7" i="21"/>
  <c r="V58" i="21"/>
  <c r="V57" i="21"/>
  <c r="V35" i="21"/>
  <c r="V56" i="21"/>
  <c r="V63" i="21"/>
  <c r="V61" i="21"/>
  <c r="V33" i="21"/>
  <c r="V21" i="21"/>
  <c r="V10" i="21"/>
  <c r="V68" i="21"/>
  <c r="V14" i="21"/>
  <c r="V67" i="21"/>
  <c r="V147" i="21"/>
  <c r="V36" i="21"/>
  <c r="V71" i="21"/>
  <c r="V48" i="21"/>
  <c r="V70" i="21"/>
  <c r="V72" i="21"/>
  <c r="V49" i="21"/>
  <c r="V20" i="21"/>
  <c r="V82" i="21"/>
  <c r="V77" i="21"/>
  <c r="V76" i="21"/>
  <c r="V75" i="21"/>
  <c r="V83" i="21"/>
  <c r="V66" i="21"/>
  <c r="V59" i="21"/>
  <c r="V60" i="21"/>
  <c r="V11" i="21"/>
  <c r="V55" i="21"/>
  <c r="V78" i="21"/>
  <c r="AB36" i="20" s="1"/>
  <c r="BH40" i="18" s="1"/>
  <c r="V121" i="21"/>
  <c r="V115" i="21"/>
  <c r="V138" i="21"/>
  <c r="V137" i="21"/>
  <c r="V15" i="21"/>
  <c r="V18" i="21"/>
  <c r="V132" i="21"/>
  <c r="V117" i="21"/>
  <c r="V152" i="21"/>
  <c r="V151" i="21"/>
  <c r="V102" i="21"/>
  <c r="V94" i="21"/>
  <c r="V141" i="21"/>
  <c r="V128" i="21"/>
  <c r="V134" i="21"/>
  <c r="V96" i="21"/>
  <c r="V129" i="21"/>
  <c r="V38" i="21"/>
  <c r="V111" i="21"/>
  <c r="V125" i="21"/>
  <c r="V136" i="21"/>
  <c r="V123" i="21"/>
  <c r="V87" i="21"/>
  <c r="V12" i="21"/>
  <c r="AB5" i="20" s="1"/>
  <c r="V43" i="21"/>
  <c r="V31" i="21"/>
  <c r="V131" i="21"/>
  <c r="V105" i="21"/>
  <c r="V22" i="21"/>
  <c r="V135" i="21"/>
  <c r="V69" i="21"/>
  <c r="V149" i="21"/>
  <c r="V103" i="21"/>
  <c r="V86" i="21"/>
  <c r="V79" i="21"/>
  <c r="V142" i="21"/>
  <c r="V116" i="21"/>
  <c r="V13" i="21"/>
  <c r="V133" i="21"/>
  <c r="V110" i="21"/>
  <c r="V88" i="21"/>
  <c r="V119" i="21"/>
  <c r="V74" i="21"/>
  <c r="V95" i="21"/>
  <c r="V9" i="21"/>
  <c r="V127" i="21"/>
  <c r="V148" i="21"/>
  <c r="V17" i="21"/>
  <c r="V80" i="21"/>
  <c r="V122" i="21"/>
  <c r="V113" i="21"/>
  <c r="V6" i="21"/>
  <c r="AB10" i="20" s="1"/>
  <c r="BH11" i="18" s="1"/>
  <c r="V143" i="21"/>
  <c r="V146" i="21"/>
  <c r="V104" i="21"/>
  <c r="V144" i="21"/>
  <c r="AB281" i="20" s="1"/>
  <c r="BH225" i="18" s="1"/>
  <c r="V114" i="21"/>
  <c r="V120" i="21"/>
  <c r="V27" i="21"/>
  <c r="V140" i="21"/>
  <c r="V8" i="21"/>
  <c r="V98" i="21"/>
  <c r="V24" i="21"/>
  <c r="V3" i="21"/>
  <c r="V112" i="21"/>
  <c r="V126" i="21"/>
  <c r="V130" i="21"/>
  <c r="V107" i="21"/>
  <c r="V84" i="21"/>
  <c r="AB21" i="20" s="1"/>
  <c r="V39" i="21"/>
  <c r="V145" i="21"/>
  <c r="V139" i="21"/>
  <c r="V108" i="21"/>
  <c r="V64" i="21"/>
  <c r="V109" i="21"/>
  <c r="V106" i="21"/>
  <c r="V91" i="21"/>
  <c r="V4" i="21"/>
  <c r="V65" i="21"/>
  <c r="V124" i="21"/>
  <c r="V62" i="21"/>
  <c r="V19" i="21"/>
  <c r="V150" i="21"/>
  <c r="AB279" i="20"/>
  <c r="CR222" i="18" s="1"/>
  <c r="AB42" i="20"/>
  <c r="BD168" i="18" s="1"/>
  <c r="CE19" i="19" s="1"/>
  <c r="AB126" i="20" l="1"/>
  <c r="BD39" i="18" s="1"/>
  <c r="CE18" i="19" s="1"/>
  <c r="AB135" i="20"/>
  <c r="BH51" i="18" s="1"/>
  <c r="AB12" i="20"/>
  <c r="BH52" i="18" s="1"/>
  <c r="AB180" i="20"/>
  <c r="AB4" i="20"/>
  <c r="BD33" i="18" s="1"/>
  <c r="AB76" i="20"/>
  <c r="BH186" i="18" s="1"/>
  <c r="CK26" i="19" s="1"/>
  <c r="AB20" i="20"/>
  <c r="BD37" i="18" s="1"/>
  <c r="AB221" i="20"/>
  <c r="AB172" i="20"/>
  <c r="BH64" i="18" s="1"/>
  <c r="CK24" i="19" s="1"/>
  <c r="AB178" i="20"/>
  <c r="BD72" i="18" s="1"/>
  <c r="CE27" i="19" s="1"/>
  <c r="AB63" i="20"/>
  <c r="AB261" i="20"/>
  <c r="BH191" i="18" s="1"/>
  <c r="CK27" i="19" s="1"/>
  <c r="AB22" i="20"/>
  <c r="AB23" i="20"/>
  <c r="AB136" i="20"/>
  <c r="BH128" i="18" s="1"/>
  <c r="V158" i="21"/>
  <c r="BD32" i="18"/>
  <c r="BD53" i="18"/>
  <c r="CE21" i="19" s="1"/>
  <c r="AB303" i="20" l="1"/>
  <c r="BH234" i="18"/>
  <c r="CK18" i="19" s="1"/>
  <c r="BF234" i="18"/>
  <c r="BF276" i="18" s="1"/>
  <c r="AB312" i="20"/>
  <c r="AF317" i="20" s="1"/>
  <c r="BD58" i="18"/>
  <c r="CE14" i="19" s="1"/>
  <c r="AB310" i="20"/>
  <c r="AE315" i="20" s="1"/>
  <c r="AB304" i="20"/>
  <c r="AD307" i="20" s="1"/>
  <c r="AB313" i="20"/>
  <c r="AF318" i="20" s="1"/>
  <c r="AB302" i="20"/>
  <c r="AE305" i="20" s="1"/>
  <c r="AD306" i="20" l="1"/>
  <c r="AB306" i="20"/>
  <c r="AC306" i="20" s="1"/>
  <c r="AE306" i="20"/>
  <c r="AF306" i="20"/>
  <c r="AB309" i="20"/>
  <c r="AE314" i="20" s="1"/>
  <c r="BD276" i="18"/>
  <c r="AD317" i="20"/>
  <c r="AE317" i="20"/>
  <c r="AB317" i="20"/>
  <c r="AC317" i="20" s="1"/>
  <c r="AF315" i="20"/>
  <c r="AD315" i="20"/>
  <c r="AB315" i="20"/>
  <c r="AC315" i="20" s="1"/>
  <c r="AD305" i="20"/>
  <c r="AF305" i="20"/>
  <c r="CE20" i="19" s="1"/>
  <c r="AF307" i="20"/>
  <c r="AB307" i="20"/>
  <c r="AC307" i="20" s="1"/>
  <c r="AB305" i="20"/>
  <c r="AC305" i="20" s="1"/>
  <c r="AE307" i="20"/>
  <c r="AD318" i="20"/>
  <c r="AB318" i="20"/>
  <c r="AC318" i="20" s="1"/>
  <c r="AE318" i="20"/>
  <c r="AD314" i="20" l="1"/>
  <c r="AB314" i="20"/>
  <c r="AC314" i="20" s="1"/>
  <c r="AF314" i="20"/>
  <c r="CE22" i="19"/>
  <c r="CE5" i="19" s="1"/>
  <c r="CE6" i="19" l="1"/>
  <c r="CE7" i="19" s="1"/>
  <c r="CE11" i="19" s="1"/>
  <c r="AA37" i="21" s="1"/>
  <c r="AA16" i="21" l="1"/>
  <c r="AA51" i="21"/>
  <c r="AA46" i="21"/>
  <c r="AA23" i="21"/>
  <c r="AA30" i="21"/>
  <c r="AA41" i="21"/>
  <c r="AA54" i="21"/>
  <c r="AA26" i="21"/>
  <c r="AA28" i="21"/>
  <c r="AA52" i="21"/>
  <c r="AA53" i="21"/>
  <c r="AA154" i="21"/>
  <c r="AA32" i="21"/>
  <c r="AA153" i="21"/>
  <c r="AA44" i="21"/>
  <c r="AA47" i="21"/>
  <c r="AA45" i="21"/>
  <c r="AA50" i="21"/>
  <c r="AA40" i="21"/>
  <c r="AA7" i="21"/>
  <c r="AA58" i="21"/>
  <c r="AA57" i="21"/>
  <c r="AA35" i="21"/>
  <c r="AA56" i="21"/>
  <c r="AA63" i="21"/>
  <c r="AA61" i="21"/>
  <c r="AA33" i="21"/>
  <c r="AA21" i="21"/>
  <c r="AA10" i="21"/>
  <c r="AA68" i="21"/>
  <c r="AA14" i="21"/>
  <c r="AA67" i="21"/>
  <c r="AA147" i="21"/>
  <c r="AA71" i="21"/>
  <c r="AA48" i="21"/>
  <c r="AA49" i="21"/>
  <c r="AA72" i="21"/>
  <c r="AA70" i="21"/>
  <c r="AA36" i="21"/>
  <c r="AA20" i="21"/>
  <c r="AA82" i="21"/>
  <c r="AA76" i="21"/>
  <c r="AA75" i="21"/>
  <c r="AA77" i="21"/>
  <c r="AA59" i="21"/>
  <c r="AA60" i="21"/>
  <c r="AA66" i="21"/>
  <c r="AA55" i="21"/>
  <c r="AA83" i="21"/>
  <c r="AA107" i="21"/>
  <c r="AG178" i="20" s="1"/>
  <c r="BN72" i="18" s="1"/>
  <c r="AA11" i="21"/>
  <c r="AA109" i="21"/>
  <c r="AA121" i="21"/>
  <c r="AA113" i="21"/>
  <c r="AA95" i="21"/>
  <c r="AA124" i="21"/>
  <c r="AA96" i="21"/>
  <c r="AA91" i="21"/>
  <c r="AA62" i="21"/>
  <c r="AA69" i="21"/>
  <c r="AA8" i="21"/>
  <c r="AA3" i="21"/>
  <c r="AA24" i="21"/>
  <c r="AG111" i="20" s="1"/>
  <c r="AA6" i="21"/>
  <c r="AA111" i="21"/>
  <c r="AA141" i="21"/>
  <c r="AA150" i="21"/>
  <c r="AA138" i="21"/>
  <c r="AA43" i="21"/>
  <c r="AA149" i="21"/>
  <c r="AA84" i="21"/>
  <c r="AA94" i="21"/>
  <c r="AA108" i="21"/>
  <c r="AA112" i="21"/>
  <c r="AA15" i="21"/>
  <c r="AA119" i="21"/>
  <c r="AA142" i="21"/>
  <c r="AA102" i="21"/>
  <c r="AA120" i="21"/>
  <c r="AA105" i="21"/>
  <c r="AA38" i="21"/>
  <c r="AG95" i="20" s="1"/>
  <c r="BH42" i="18" s="1"/>
  <c r="AA139" i="21"/>
  <c r="AA134" i="21"/>
  <c r="AA79" i="21"/>
  <c r="AA88" i="21"/>
  <c r="AA18" i="21"/>
  <c r="AG38" i="20" s="1"/>
  <c r="BH59" i="18" s="1"/>
  <c r="AA9" i="21"/>
  <c r="AG34" i="20" s="1"/>
  <c r="AA137" i="21"/>
  <c r="AA123" i="21"/>
  <c r="AA136" i="21"/>
  <c r="AA114" i="21"/>
  <c r="AA78" i="21"/>
  <c r="AA31" i="21"/>
  <c r="AA19" i="21"/>
  <c r="AA127" i="21"/>
  <c r="AA151" i="21"/>
  <c r="AA146" i="21"/>
  <c r="AA13" i="21"/>
  <c r="AA125" i="21"/>
  <c r="AA129" i="21"/>
  <c r="AA74" i="21"/>
  <c r="AA144" i="21"/>
  <c r="AA4" i="21"/>
  <c r="AA115" i="21"/>
  <c r="AA148" i="21"/>
  <c r="AA39" i="21"/>
  <c r="AA143" i="21"/>
  <c r="AA106" i="21"/>
  <c r="AA17" i="21"/>
  <c r="AG26" i="20" s="1"/>
  <c r="AA133" i="21"/>
  <c r="AA27" i="21"/>
  <c r="AG78" i="20" s="1"/>
  <c r="BH98" i="18" s="1"/>
  <c r="AA22" i="21"/>
  <c r="AA98" i="21"/>
  <c r="AA135" i="21"/>
  <c r="AA122" i="21"/>
  <c r="AA131" i="21"/>
  <c r="AG171" i="20" s="1"/>
  <c r="AA132" i="21"/>
  <c r="AA80" i="21"/>
  <c r="AA128" i="21"/>
  <c r="AA65" i="21"/>
  <c r="AA87" i="21"/>
  <c r="AA86" i="21"/>
  <c r="AA145" i="21"/>
  <c r="AA117" i="21"/>
  <c r="AA103" i="21"/>
  <c r="AA64" i="21"/>
  <c r="AA140" i="21"/>
  <c r="AA104" i="21"/>
  <c r="AA126" i="21"/>
  <c r="AA116" i="21"/>
  <c r="AA130" i="21"/>
  <c r="AA110" i="21"/>
  <c r="AA152" i="21"/>
  <c r="AA12" i="21"/>
  <c r="AG221" i="20" s="1"/>
  <c r="AG59" i="20"/>
  <c r="AG130" i="20"/>
  <c r="BH46" i="18" s="1"/>
  <c r="AG214" i="20"/>
  <c r="AG156" i="20" l="1"/>
  <c r="CL6" i="18" s="1"/>
  <c r="AG7" i="20"/>
  <c r="CL4" i="18" s="1"/>
  <c r="AG9" i="20"/>
  <c r="CF204" i="18" s="1"/>
  <c r="BH167" i="18"/>
  <c r="BH193" i="18"/>
  <c r="AG97" i="20"/>
  <c r="BH73" i="18" s="1"/>
  <c r="AG98" i="20"/>
  <c r="BH41" i="18" s="1"/>
  <c r="AG96" i="20"/>
  <c r="BH45" i="18" s="1"/>
  <c r="AG40" i="20"/>
  <c r="AG11" i="20"/>
  <c r="BH49" i="18" s="1"/>
  <c r="AG139" i="20"/>
  <c r="BH113" i="18" s="1"/>
  <c r="AG164" i="20"/>
  <c r="BH126" i="18" s="1"/>
  <c r="AG57" i="20"/>
  <c r="BH43" i="18" s="1"/>
  <c r="AG5" i="20"/>
  <c r="BH32" i="18" s="1"/>
  <c r="AG22" i="20"/>
  <c r="BH58" i="18" s="1"/>
  <c r="AG180" i="20"/>
  <c r="AG21" i="20"/>
  <c r="BH53" i="18" s="1"/>
  <c r="AG4" i="20"/>
  <c r="BH33" i="18" s="1"/>
  <c r="AG35" i="20"/>
  <c r="BH50" i="18" s="1"/>
  <c r="AG20" i="20"/>
  <c r="BH37" i="18" s="1"/>
  <c r="AG54" i="20"/>
  <c r="BH159" i="18" s="1"/>
  <c r="AG32" i="20"/>
  <c r="BH62" i="18" s="1"/>
  <c r="AG67" i="20"/>
  <c r="BH135" i="18" s="1"/>
  <c r="AG31" i="20"/>
  <c r="BH61" i="18" s="1"/>
  <c r="AG55" i="20"/>
  <c r="AG100" i="20"/>
  <c r="BN38" i="18" s="1"/>
  <c r="AG58" i="20"/>
  <c r="BH44" i="18" s="1"/>
  <c r="AG6" i="20"/>
  <c r="BH34" i="18" s="1"/>
  <c r="AG126" i="20"/>
  <c r="BH39" i="18" s="1"/>
  <c r="AA158" i="21"/>
  <c r="AG198" i="20"/>
  <c r="BH99" i="18" s="1"/>
  <c r="AG42" i="20"/>
  <c r="BH168" i="18" s="1"/>
  <c r="AG186" i="20"/>
  <c r="AG311" i="20"/>
  <c r="BH35" i="18"/>
  <c r="AG310" i="20" l="1"/>
  <c r="AH315" i="20" s="1"/>
  <c r="AG312" i="20"/>
  <c r="AH317" i="20" s="1"/>
  <c r="BN81" i="18"/>
  <c r="BN82" i="18"/>
  <c r="BH156" i="18"/>
  <c r="CK15" i="19" s="1"/>
  <c r="BH206" i="18"/>
  <c r="CK22" i="19" s="1"/>
  <c r="CK23" i="19"/>
  <c r="CK19" i="19"/>
  <c r="CK21" i="19"/>
  <c r="CK20" i="19"/>
  <c r="CK17" i="19"/>
  <c r="AG303" i="20"/>
  <c r="AG313" i="20"/>
  <c r="AH318" i="20" s="1"/>
  <c r="AG304" i="20"/>
  <c r="AG307" i="20" s="1"/>
  <c r="CK14" i="19"/>
  <c r="AH316" i="20"/>
  <c r="AG316" i="20"/>
  <c r="AG302" i="20" l="1"/>
  <c r="AG305" i="20" s="1"/>
  <c r="AG315" i="20"/>
  <c r="AG317" i="20"/>
  <c r="AG309" i="20"/>
  <c r="AG314" i="20" s="1"/>
  <c r="BH276" i="18"/>
  <c r="CK5" i="19"/>
  <c r="AH307" i="20"/>
  <c r="AG318" i="20"/>
  <c r="AH305" i="20" l="1"/>
  <c r="CK6" i="19" s="1"/>
  <c r="CK7" i="19" s="1"/>
  <c r="CK11" i="19" s="1"/>
  <c r="AC37" i="21" s="1"/>
  <c r="AH306" i="20"/>
  <c r="AG306" i="20"/>
  <c r="AH314" i="20"/>
  <c r="AC16" i="21" l="1"/>
  <c r="AC51" i="21"/>
  <c r="AC46" i="21"/>
  <c r="AC23" i="21"/>
  <c r="AC30" i="21"/>
  <c r="AC41" i="21"/>
  <c r="AC54" i="21"/>
  <c r="AC26" i="21"/>
  <c r="AC28" i="21"/>
  <c r="AC52" i="21"/>
  <c r="AC53" i="21"/>
  <c r="AC154" i="21"/>
  <c r="AC32" i="21"/>
  <c r="AC153" i="21"/>
  <c r="AC44" i="21"/>
  <c r="AC47" i="21"/>
  <c r="AC45" i="21"/>
  <c r="AC50" i="21"/>
  <c r="AC40" i="21"/>
  <c r="AC7" i="21"/>
  <c r="AC58" i="21"/>
  <c r="AC57" i="21"/>
  <c r="AC35" i="21"/>
  <c r="AC56" i="21"/>
  <c r="AC63" i="21"/>
  <c r="AC61" i="21"/>
  <c r="AC33" i="21"/>
  <c r="AC21" i="21"/>
  <c r="AC10" i="21"/>
  <c r="AC68" i="21"/>
  <c r="AC14" i="21"/>
  <c r="AC67" i="21"/>
  <c r="AC147" i="21"/>
  <c r="AC49" i="21"/>
  <c r="AC36" i="21"/>
  <c r="AC71" i="21"/>
  <c r="AC48" i="21"/>
  <c r="AC72" i="21"/>
  <c r="AC70" i="21"/>
  <c r="AC20" i="21"/>
  <c r="AC82" i="21"/>
  <c r="AC77" i="21"/>
  <c r="AC76" i="21"/>
  <c r="AC75" i="21"/>
  <c r="AC66" i="21"/>
  <c r="AC59" i="21"/>
  <c r="AC60" i="21"/>
  <c r="AC55" i="21"/>
  <c r="AC83" i="21"/>
  <c r="AC120" i="21"/>
  <c r="AC11" i="21"/>
  <c r="AC117" i="21"/>
  <c r="AC12" i="21"/>
  <c r="AI20" i="20" s="1"/>
  <c r="BN37" i="18" s="1"/>
  <c r="AC127" i="21"/>
  <c r="AC150" i="21"/>
  <c r="AC128" i="21"/>
  <c r="AC130" i="21"/>
  <c r="AC95" i="21"/>
  <c r="AC4" i="21"/>
  <c r="AC126" i="21"/>
  <c r="AC110" i="21"/>
  <c r="AC132" i="21"/>
  <c r="AC116" i="21"/>
  <c r="AC133" i="21"/>
  <c r="AC103" i="21"/>
  <c r="AC140" i="21"/>
  <c r="AC91" i="21"/>
  <c r="AC136" i="21"/>
  <c r="AC139" i="21"/>
  <c r="AC24" i="21"/>
  <c r="AI58" i="20" s="1"/>
  <c r="BX44" i="18" s="1"/>
  <c r="AC100" i="21"/>
  <c r="AC39" i="21"/>
  <c r="AC119" i="21"/>
  <c r="AC145" i="21"/>
  <c r="AC152" i="21"/>
  <c r="AC96" i="21"/>
  <c r="AC141" i="21"/>
  <c r="AC149" i="21"/>
  <c r="AC80" i="21"/>
  <c r="AC69" i="21"/>
  <c r="AC124" i="21"/>
  <c r="AC17" i="21"/>
  <c r="AI6" i="20" s="1"/>
  <c r="BJ34" i="18" s="1"/>
  <c r="AC74" i="21"/>
  <c r="AI133" i="20" s="1"/>
  <c r="BN157" i="18" s="1"/>
  <c r="AC143" i="21"/>
  <c r="AC108" i="21"/>
  <c r="AC105" i="21"/>
  <c r="AC65" i="21"/>
  <c r="AC94" i="21"/>
  <c r="AC146" i="21"/>
  <c r="AC106" i="21"/>
  <c r="AC9" i="21"/>
  <c r="AI34" i="20" s="1"/>
  <c r="AC15" i="21"/>
  <c r="AC88" i="21"/>
  <c r="AC38" i="21"/>
  <c r="AC142" i="21"/>
  <c r="AC104" i="21"/>
  <c r="AC114" i="21"/>
  <c r="AC111" i="21"/>
  <c r="AC19" i="21"/>
  <c r="AC135" i="21"/>
  <c r="AC6" i="21"/>
  <c r="AC129" i="21"/>
  <c r="AC121" i="21"/>
  <c r="AC84" i="21"/>
  <c r="AI12" i="20" s="1"/>
  <c r="BX52" i="18" s="1"/>
  <c r="AC102" i="21"/>
  <c r="AC79" i="21"/>
  <c r="AC109" i="21"/>
  <c r="AC62" i="21"/>
  <c r="AC43" i="21"/>
  <c r="AC8" i="21"/>
  <c r="AC112" i="21"/>
  <c r="AC113" i="21"/>
  <c r="AC22" i="21"/>
  <c r="AC138" i="21"/>
  <c r="AC151" i="21"/>
  <c r="AC5" i="21"/>
  <c r="AI15" i="20" s="1"/>
  <c r="CD198" i="18" s="1"/>
  <c r="AC86" i="21"/>
  <c r="AC131" i="21"/>
  <c r="AC98" i="21"/>
  <c r="AC31" i="21"/>
  <c r="AC13" i="21"/>
  <c r="AI43" i="20" s="1"/>
  <c r="BN137" i="18" s="1"/>
  <c r="AC87" i="21"/>
  <c r="AC64" i="21"/>
  <c r="AC85" i="21"/>
  <c r="AC123" i="21"/>
  <c r="AC18" i="21"/>
  <c r="AC107" i="21"/>
  <c r="AC134" i="21"/>
  <c r="AC99" i="21"/>
  <c r="AC148" i="21"/>
  <c r="AC3" i="21"/>
  <c r="AC137" i="21"/>
  <c r="AI259" i="20" s="1"/>
  <c r="BV188" i="18" s="1"/>
  <c r="AC125" i="21"/>
  <c r="AC78" i="21"/>
  <c r="AC122" i="21"/>
  <c r="AC115" i="21"/>
  <c r="AC144" i="21"/>
  <c r="AC27" i="21"/>
  <c r="AI57" i="20" l="1"/>
  <c r="BX43" i="18" s="1"/>
  <c r="AI22" i="20"/>
  <c r="BN58" i="18" s="1"/>
  <c r="AI5" i="20"/>
  <c r="BJ32" i="18" s="1"/>
  <c r="AI26" i="20"/>
  <c r="BJ35" i="18" s="1"/>
  <c r="AI221" i="20"/>
  <c r="BV127" i="18" s="1"/>
  <c r="AI63" i="20"/>
  <c r="BN101" i="18" s="1"/>
  <c r="AI4" i="20"/>
  <c r="BJ33" i="18" s="1"/>
  <c r="CN19" i="19" s="1"/>
  <c r="AI180" i="20"/>
  <c r="BN74" i="18" s="1"/>
  <c r="AI23" i="20"/>
  <c r="BX234" i="18" s="1"/>
  <c r="AI31" i="20"/>
  <c r="BN61" i="18" s="1"/>
  <c r="AI126" i="20"/>
  <c r="BN39" i="18" s="1"/>
  <c r="AI135" i="20"/>
  <c r="BX51" i="18" s="1"/>
  <c r="AI121" i="20"/>
  <c r="CD174" i="18" s="1"/>
  <c r="AI3" i="20"/>
  <c r="BJ22" i="18" s="1"/>
  <c r="AI136" i="20"/>
  <c r="BJ128" i="18" s="1"/>
  <c r="AI134" i="20"/>
  <c r="BN146" i="18" s="1"/>
  <c r="AI261" i="20"/>
  <c r="CL191" i="18" s="1"/>
  <c r="AI252" i="20"/>
  <c r="AI10" i="20"/>
  <c r="BN11" i="18" s="1"/>
  <c r="AI169" i="20"/>
  <c r="BN115" i="18" s="1"/>
  <c r="BJ193" i="18"/>
  <c r="AI35" i="20"/>
  <c r="BV50" i="18" s="1"/>
  <c r="AI21" i="20"/>
  <c r="BV53" i="18" s="1"/>
  <c r="AI164" i="20"/>
  <c r="BN126" i="18" s="1"/>
  <c r="AI171" i="20"/>
  <c r="AI67" i="20"/>
  <c r="BX135" i="18" s="1"/>
  <c r="AI110" i="20"/>
  <c r="AI66" i="20"/>
  <c r="BX230" i="18" s="1"/>
  <c r="AI111" i="20"/>
  <c r="BX196" i="18" s="1"/>
  <c r="AI8" i="20"/>
  <c r="AI214" i="20"/>
  <c r="AI97" i="20"/>
  <c r="CD73" i="18" s="1"/>
  <c r="AI96" i="20"/>
  <c r="CD45" i="18" s="1"/>
  <c r="AI95" i="20"/>
  <c r="CD42" i="18" s="1"/>
  <c r="AI98" i="20"/>
  <c r="CD41" i="18" s="1"/>
  <c r="AI145" i="20"/>
  <c r="BX95" i="18" s="1"/>
  <c r="AI51" i="20"/>
  <c r="BX71" i="18" s="1"/>
  <c r="AI50" i="20"/>
  <c r="AI56" i="20"/>
  <c r="BX56" i="18" s="1"/>
  <c r="AI52" i="20"/>
  <c r="AI281" i="20"/>
  <c r="BN225" i="18" s="1"/>
  <c r="AI172" i="20"/>
  <c r="BN64" i="18" s="1"/>
  <c r="AI207" i="20"/>
  <c r="AI11" i="20"/>
  <c r="BJ49" i="18" s="1"/>
  <c r="AI263" i="20"/>
  <c r="AI130" i="20"/>
  <c r="BV46" i="18" s="1"/>
  <c r="AI18" i="20"/>
  <c r="AI40" i="20"/>
  <c r="AI47" i="20"/>
  <c r="BN55" i="18" s="1"/>
  <c r="AI70" i="20"/>
  <c r="BN184" i="18" s="1"/>
  <c r="AI36" i="20"/>
  <c r="BN40" i="18" s="1"/>
  <c r="AI76" i="20"/>
  <c r="BN186" i="18" s="1"/>
  <c r="AI53" i="20"/>
  <c r="BN210" i="18" s="1"/>
  <c r="AI38" i="20"/>
  <c r="BJ59" i="18" s="1"/>
  <c r="AI55" i="20"/>
  <c r="AI54" i="20"/>
  <c r="BN159" i="18" s="1"/>
  <c r="AI32" i="20"/>
  <c r="BN62" i="18" s="1"/>
  <c r="AC158" i="21"/>
  <c r="AI161" i="20"/>
  <c r="AI74" i="20"/>
  <c r="BN141" i="18" s="1"/>
  <c r="AI78" i="20"/>
  <c r="BN98" i="18" s="1"/>
  <c r="AI198" i="20"/>
  <c r="BN99" i="18" s="1"/>
  <c r="AI42" i="20"/>
  <c r="BN168" i="18" s="1"/>
  <c r="AI139" i="20"/>
  <c r="AI59" i="20"/>
  <c r="BN54" i="18" s="1"/>
  <c r="AI312" i="20" l="1"/>
  <c r="AI317" i="20" s="1"/>
  <c r="CN14" i="19"/>
  <c r="CN16" i="19"/>
  <c r="BR234" i="18"/>
  <c r="BR276" i="18" s="1"/>
  <c r="BL234" i="18"/>
  <c r="BL276" i="18" s="1"/>
  <c r="AI311" i="20"/>
  <c r="AI316" i="20" s="1"/>
  <c r="AI310" i="20"/>
  <c r="AI315" i="20" s="1"/>
  <c r="CT16" i="19"/>
  <c r="BX156" i="18"/>
  <c r="BJ167" i="18"/>
  <c r="CN18" i="19" s="1"/>
  <c r="BN181" i="18"/>
  <c r="CT26" i="19" s="1"/>
  <c r="BJ166" i="18"/>
  <c r="CN15" i="19" s="1"/>
  <c r="BX219" i="18"/>
  <c r="BJ192" i="18"/>
  <c r="CN17" i="19" s="1"/>
  <c r="BV206" i="18"/>
  <c r="BP206" i="18"/>
  <c r="AI303" i="20"/>
  <c r="DI18" i="19"/>
  <c r="DR18" i="19"/>
  <c r="CT22" i="19"/>
  <c r="AI304" i="20"/>
  <c r="AI307" i="20" s="1"/>
  <c r="AI313" i="20"/>
  <c r="AI318" i="20" s="1"/>
  <c r="CT18" i="19"/>
  <c r="AJ317" i="20" l="1"/>
  <c r="AK317" i="20"/>
  <c r="AI302" i="20"/>
  <c r="AI305" i="20" s="1"/>
  <c r="CN6" i="19" s="1"/>
  <c r="BJ276" i="18"/>
  <c r="CN5" i="19"/>
  <c r="AI309" i="20" l="1"/>
  <c r="AI314" i="20" s="1"/>
  <c r="CN7" i="19"/>
  <c r="CN11" i="19" s="1"/>
  <c r="AD37" i="21" s="1"/>
  <c r="AI306" i="20"/>
  <c r="AD16" i="21" l="1"/>
  <c r="AD51" i="21"/>
  <c r="AD46" i="21"/>
  <c r="AD23" i="21"/>
  <c r="AD30" i="21"/>
  <c r="AD41" i="21"/>
  <c r="AD54" i="21"/>
  <c r="AD26" i="21"/>
  <c r="AD28" i="21"/>
  <c r="AD52" i="21"/>
  <c r="AD53" i="21"/>
  <c r="AD154" i="21"/>
  <c r="AD32" i="21"/>
  <c r="AD153" i="21"/>
  <c r="AD44" i="21"/>
  <c r="AD47" i="21"/>
  <c r="AD45" i="21"/>
  <c r="AD50" i="21"/>
  <c r="AD40" i="21"/>
  <c r="AD7" i="21"/>
  <c r="AD58" i="21"/>
  <c r="AD57" i="21"/>
  <c r="AD35" i="21"/>
  <c r="AD56" i="21"/>
  <c r="AD63" i="21"/>
  <c r="AD61" i="21"/>
  <c r="AD86" i="21"/>
  <c r="AJ26" i="20" s="1"/>
  <c r="BN35" i="18" s="1"/>
  <c r="AD102" i="21"/>
  <c r="AD104" i="21"/>
  <c r="AD24" i="21"/>
  <c r="AD18" i="21"/>
  <c r="AD100" i="21"/>
  <c r="AD38" i="21"/>
  <c r="AD85" i="21"/>
  <c r="AD125" i="21"/>
  <c r="AD123" i="21"/>
  <c r="AD116" i="21"/>
  <c r="AD111" i="21"/>
  <c r="AD139" i="21"/>
  <c r="AD103" i="21"/>
  <c r="AD124" i="21"/>
  <c r="AD144" i="21"/>
  <c r="AD84" i="21"/>
  <c r="AD137" i="21"/>
  <c r="AD27" i="21"/>
  <c r="AD15" i="21"/>
  <c r="AD112" i="21"/>
  <c r="AD135" i="21"/>
  <c r="AD151" i="21"/>
  <c r="AD126" i="21"/>
  <c r="AD22" i="21"/>
  <c r="AD8" i="21"/>
  <c r="AD12" i="21"/>
  <c r="AD142" i="21"/>
  <c r="AD65" i="21"/>
  <c r="AJ34" i="20" s="1"/>
  <c r="BV193" i="18" s="1"/>
  <c r="AD74" i="21"/>
  <c r="AD130" i="21"/>
  <c r="AJ11" i="20" s="1"/>
  <c r="BV49" i="18" s="1"/>
  <c r="AD39" i="21"/>
  <c r="AD113" i="21"/>
  <c r="AD78" i="21"/>
  <c r="AD4" i="21"/>
  <c r="AJ3" i="20" s="1"/>
  <c r="AD136" i="21"/>
  <c r="AD140" i="21"/>
  <c r="AD95" i="21"/>
  <c r="AD110" i="21"/>
  <c r="AD152" i="21"/>
  <c r="AD62" i="21"/>
  <c r="AD127" i="21"/>
  <c r="AD149" i="21"/>
  <c r="AD105" i="21"/>
  <c r="AD132" i="21"/>
  <c r="AD98" i="21"/>
  <c r="AD6" i="21"/>
  <c r="AD148" i="21"/>
  <c r="AD122" i="21"/>
  <c r="AD119" i="21"/>
  <c r="AD91" i="21"/>
  <c r="AD133" i="21"/>
  <c r="AD80" i="21"/>
  <c r="AD99" i="21"/>
  <c r="AD3" i="21"/>
  <c r="AJ6" i="20" s="1"/>
  <c r="BN34" i="18" s="1"/>
  <c r="AD13" i="21"/>
  <c r="AD143" i="21"/>
  <c r="AD109" i="21"/>
  <c r="AD64" i="21"/>
  <c r="AD88" i="21"/>
  <c r="AD115" i="21"/>
  <c r="AD117" i="21"/>
  <c r="AD96" i="21"/>
  <c r="AD17" i="21"/>
  <c r="AD43" i="21"/>
  <c r="AD120" i="21"/>
  <c r="AD145" i="21"/>
  <c r="AD141" i="21"/>
  <c r="AD131" i="21"/>
  <c r="AD69" i="21"/>
  <c r="AD114" i="21"/>
  <c r="AD19" i="21"/>
  <c r="AD31" i="21"/>
  <c r="AD138" i="21"/>
  <c r="AD107" i="21"/>
  <c r="AD150" i="21"/>
  <c r="AD106" i="21"/>
  <c r="AD146" i="21"/>
  <c r="AD83" i="21"/>
  <c r="AD66" i="21"/>
  <c r="AD5" i="21"/>
  <c r="AD108" i="21"/>
  <c r="AD134" i="21"/>
  <c r="AD129" i="21"/>
  <c r="AD128" i="21"/>
  <c r="AD55" i="21"/>
  <c r="AD75" i="21"/>
  <c r="AD121" i="21"/>
  <c r="AD94" i="21"/>
  <c r="AD11" i="21"/>
  <c r="AD60" i="21"/>
  <c r="AD76" i="21"/>
  <c r="AD79" i="21"/>
  <c r="AD9" i="21"/>
  <c r="AD87" i="21"/>
  <c r="AJ38" i="20" s="1"/>
  <c r="BN59" i="18" s="1"/>
  <c r="CT17" i="19" s="1"/>
  <c r="AD59" i="21"/>
  <c r="AD77" i="21"/>
  <c r="AD82" i="21"/>
  <c r="AD20" i="21"/>
  <c r="AD49" i="21"/>
  <c r="AD72" i="21"/>
  <c r="AD48" i="21"/>
  <c r="AD36" i="21"/>
  <c r="AD68" i="21"/>
  <c r="AD147" i="21"/>
  <c r="AD10" i="21"/>
  <c r="AD71" i="21"/>
  <c r="AD67" i="21"/>
  <c r="AD21" i="21"/>
  <c r="AD70" i="21"/>
  <c r="AD14" i="21"/>
  <c r="AD33" i="21"/>
  <c r="AJ18" i="20"/>
  <c r="BP192" i="18" s="1"/>
  <c r="AJ136" i="20" l="1"/>
  <c r="BX128" i="18" s="1"/>
  <c r="CT14" i="19"/>
  <c r="AJ171" i="20"/>
  <c r="BP167" i="18" s="1"/>
  <c r="AJ5" i="20"/>
  <c r="BN32" i="18" s="1"/>
  <c r="AJ8" i="20"/>
  <c r="BN166" i="18" s="1"/>
  <c r="AJ4" i="20"/>
  <c r="BN33" i="18" s="1"/>
  <c r="BP193" i="18"/>
  <c r="AD158" i="21"/>
  <c r="BV192" i="18"/>
  <c r="DF18" i="19" s="1"/>
  <c r="BN22" i="18"/>
  <c r="BV167" i="18" l="1"/>
  <c r="DF16" i="19" s="1"/>
  <c r="AJ310" i="20"/>
  <c r="AK315" i="20" s="1"/>
  <c r="BP276" i="18"/>
  <c r="CT15" i="19"/>
  <c r="AJ304" i="20"/>
  <c r="AK307" i="20" s="1"/>
  <c r="AJ303" i="20"/>
  <c r="AJ311" i="20"/>
  <c r="AK316" i="20" s="1"/>
  <c r="AJ313" i="20"/>
  <c r="AK318" i="20" s="1"/>
  <c r="AJ302" i="20"/>
  <c r="BN276" i="18"/>
  <c r="CT20" i="19"/>
  <c r="AJ315" i="20" l="1"/>
  <c r="AJ307" i="20"/>
  <c r="AJ316" i="20"/>
  <c r="AJ318" i="20"/>
  <c r="AJ305" i="20"/>
  <c r="AJ309" i="20"/>
  <c r="AK305" i="20"/>
  <c r="CT19" i="19" s="1"/>
  <c r="AK306" i="20"/>
  <c r="AJ306" i="20"/>
  <c r="CT25" i="19" l="1"/>
  <c r="CT24" i="19"/>
  <c r="CT21" i="19"/>
  <c r="AJ314" i="20"/>
  <c r="AK314" i="20"/>
  <c r="CT23" i="19"/>
  <c r="CT5" i="19" l="1"/>
  <c r="CT6" i="19"/>
  <c r="CT7" i="19" l="1"/>
  <c r="CT11" i="19" s="1"/>
  <c r="AF51" i="21" l="1"/>
  <c r="AF37" i="21"/>
  <c r="AF23" i="21"/>
  <c r="AF16" i="21"/>
  <c r="AF41" i="21"/>
  <c r="AF46" i="21"/>
  <c r="AF26" i="21"/>
  <c r="AF30" i="21"/>
  <c r="AF52" i="21"/>
  <c r="AF54" i="21"/>
  <c r="AF154" i="21"/>
  <c r="AF28" i="21"/>
  <c r="AF153" i="21"/>
  <c r="AF53" i="21"/>
  <c r="AF47" i="21"/>
  <c r="AF32" i="21"/>
  <c r="AF50" i="21"/>
  <c r="AF44" i="21"/>
  <c r="AF7" i="21"/>
  <c r="AF45" i="21"/>
  <c r="AF57" i="21"/>
  <c r="AF40" i="21"/>
  <c r="AF56" i="21"/>
  <c r="AF58" i="21"/>
  <c r="AF115" i="21"/>
  <c r="AF35" i="21"/>
  <c r="AF83" i="21"/>
  <c r="AF66" i="21"/>
  <c r="AF11" i="21"/>
  <c r="AF63" i="21"/>
  <c r="AF61" i="21"/>
  <c r="AF127" i="21"/>
  <c r="AF55" i="21"/>
  <c r="AF133" i="21"/>
  <c r="AF15" i="21"/>
  <c r="AF79" i="21"/>
  <c r="AF27" i="21"/>
  <c r="AL78" i="20" s="1"/>
  <c r="BX98" i="18" s="1"/>
  <c r="AF135" i="21"/>
  <c r="AF98" i="21"/>
  <c r="AF65" i="21"/>
  <c r="AF38" i="21"/>
  <c r="AF129" i="21"/>
  <c r="AF113" i="21"/>
  <c r="AF125" i="21"/>
  <c r="AF12" i="21"/>
  <c r="AL180" i="20" s="1"/>
  <c r="AF60" i="21"/>
  <c r="AF122" i="21"/>
  <c r="AF85" i="21"/>
  <c r="AF31" i="21"/>
  <c r="AF141" i="21"/>
  <c r="AF130" i="21"/>
  <c r="AF138" i="21"/>
  <c r="AF100" i="21"/>
  <c r="AF124" i="21"/>
  <c r="AF8" i="21"/>
  <c r="AF119" i="21"/>
  <c r="AF151" i="21"/>
  <c r="AF107" i="21"/>
  <c r="AF74" i="21"/>
  <c r="AL10" i="20" s="1"/>
  <c r="BV11" i="18" s="1"/>
  <c r="AF145" i="21"/>
  <c r="AF59" i="21"/>
  <c r="AF82" i="21"/>
  <c r="AF144" i="21"/>
  <c r="AF149" i="21"/>
  <c r="AF152" i="21"/>
  <c r="AF103" i="21"/>
  <c r="AF131" i="21"/>
  <c r="AF116" i="21"/>
  <c r="AF143" i="21"/>
  <c r="AF114" i="21"/>
  <c r="AF88" i="21"/>
  <c r="AF112" i="21"/>
  <c r="AF109" i="21"/>
  <c r="AF86" i="21"/>
  <c r="AF146" i="21"/>
  <c r="AF22" i="21"/>
  <c r="AF102" i="21"/>
  <c r="AF13" i="21"/>
  <c r="AL76" i="20" s="1"/>
  <c r="CF186" i="18" s="1"/>
  <c r="AF126" i="21"/>
  <c r="AF108" i="21"/>
  <c r="AF62" i="21"/>
  <c r="AF110" i="21"/>
  <c r="AF148" i="21"/>
  <c r="AF78" i="21"/>
  <c r="AF99" i="21"/>
  <c r="AF150" i="21"/>
  <c r="AF142" i="21"/>
  <c r="AF87" i="21"/>
  <c r="AF140" i="21"/>
  <c r="AF4" i="21"/>
  <c r="AF120" i="21"/>
  <c r="AF91" i="21"/>
  <c r="AF117" i="21"/>
  <c r="AF43" i="21"/>
  <c r="AF24" i="21"/>
  <c r="AF105" i="21"/>
  <c r="AF18" i="21"/>
  <c r="AF132" i="21"/>
  <c r="AF84" i="21"/>
  <c r="AF69" i="21"/>
  <c r="AF121" i="21"/>
  <c r="AF137" i="21"/>
  <c r="AF104" i="21"/>
  <c r="AF111" i="21"/>
  <c r="AF136" i="21"/>
  <c r="AF6" i="21"/>
  <c r="AF134" i="21"/>
  <c r="AF80" i="21"/>
  <c r="AF19" i="21"/>
  <c r="AF123" i="21"/>
  <c r="AF96" i="21"/>
  <c r="AF64" i="21"/>
  <c r="AF139" i="21"/>
  <c r="AF9" i="21"/>
  <c r="AF94" i="21"/>
  <c r="AF106" i="21"/>
  <c r="AF128" i="21"/>
  <c r="AF3" i="21"/>
  <c r="AF39" i="21"/>
  <c r="AF5" i="21"/>
  <c r="AL8" i="20" s="1"/>
  <c r="AL311" i="20" s="1"/>
  <c r="AN316" i="20" s="1"/>
  <c r="AF17" i="21"/>
  <c r="AF77" i="21"/>
  <c r="AF76" i="21"/>
  <c r="AF75" i="21"/>
  <c r="AF95" i="21"/>
  <c r="AF20" i="21"/>
  <c r="AF71" i="21"/>
  <c r="AF48" i="21"/>
  <c r="AF36" i="21"/>
  <c r="AF49" i="21"/>
  <c r="AF70" i="21"/>
  <c r="AF72" i="21"/>
  <c r="AF68" i="21"/>
  <c r="AF147" i="21"/>
  <c r="AF10" i="21"/>
  <c r="AF67" i="21"/>
  <c r="AF21" i="21"/>
  <c r="AF14" i="21"/>
  <c r="AF33" i="21"/>
  <c r="AL50" i="20"/>
  <c r="BX57" i="18" s="1"/>
  <c r="DI22" i="19" s="1"/>
  <c r="AL198" i="20"/>
  <c r="BX99" i="18" s="1"/>
  <c r="AL42" i="20"/>
  <c r="BV168" i="18" s="1"/>
  <c r="AL186" i="20"/>
  <c r="AL5" i="20"/>
  <c r="CF32" i="18" s="1"/>
  <c r="AL134" i="20" l="1"/>
  <c r="BV146" i="18" s="1"/>
  <c r="AL4" i="20"/>
  <c r="CF33" i="18" s="1"/>
  <c r="AL20" i="20"/>
  <c r="CF37" i="18" s="1"/>
  <c r="AL22" i="20"/>
  <c r="BV58" i="18" s="1"/>
  <c r="AL59" i="20"/>
  <c r="BX54" i="18" s="1"/>
  <c r="AL36" i="20"/>
  <c r="BX40" i="18" s="1"/>
  <c r="AL133" i="20"/>
  <c r="CB157" i="18" s="1"/>
  <c r="AL43" i="20"/>
  <c r="BV137" i="18" s="1"/>
  <c r="DF19" i="19" s="1"/>
  <c r="AL70" i="20"/>
  <c r="BX184" i="18" s="1"/>
  <c r="AL169" i="20"/>
  <c r="CB115" i="18" s="1"/>
  <c r="AL47" i="20"/>
  <c r="BX55" i="18" s="1"/>
  <c r="AL178" i="20"/>
  <c r="AL54" i="20"/>
  <c r="BX159" i="18" s="1"/>
  <c r="AL32" i="20"/>
  <c r="BX62" i="18" s="1"/>
  <c r="AL100" i="20"/>
  <c r="BX38" i="18" s="1"/>
  <c r="AL38" i="20"/>
  <c r="BX59" i="18" s="1"/>
  <c r="AL53" i="20"/>
  <c r="BX210" i="18" s="1"/>
  <c r="AL63" i="20"/>
  <c r="AL161" i="20"/>
  <c r="BV181" i="18" s="1"/>
  <c r="AL281" i="20"/>
  <c r="BV225" i="18" s="1"/>
  <c r="AL74" i="20"/>
  <c r="BV141" i="18" s="1"/>
  <c r="AL172" i="20"/>
  <c r="BV64" i="18" s="1"/>
  <c r="AL257" i="20"/>
  <c r="BX185" i="18" s="1"/>
  <c r="AL168" i="20"/>
  <c r="BX87" i="18" s="1"/>
  <c r="AL224" i="20"/>
  <c r="BX130" i="18" s="1"/>
  <c r="AL166" i="20"/>
  <c r="BX162" i="18" s="1"/>
  <c r="AL19" i="20"/>
  <c r="AL3" i="20"/>
  <c r="BV22" i="18" s="1"/>
  <c r="AL164" i="20"/>
  <c r="BV126" i="18" s="1"/>
  <c r="AL31" i="20"/>
  <c r="CD61" i="18" s="1"/>
  <c r="AL26" i="20"/>
  <c r="BV35" i="18" s="1"/>
  <c r="AL6" i="20"/>
  <c r="CD34" i="18" s="1"/>
  <c r="AL126" i="20"/>
  <c r="BX39" i="18" s="1"/>
  <c r="AF158" i="21"/>
  <c r="BV166" i="18"/>
  <c r="AL310" i="20"/>
  <c r="AN315" i="20" s="1"/>
  <c r="AO316" i="20"/>
  <c r="AL316" i="20"/>
  <c r="AM316" i="20"/>
  <c r="DF17" i="19" l="1"/>
  <c r="DI21" i="19"/>
  <c r="AL312" i="20"/>
  <c r="AL317" i="20" s="1"/>
  <c r="AL304" i="20"/>
  <c r="AO307" i="20" s="1"/>
  <c r="DI16" i="19"/>
  <c r="DF15" i="19"/>
  <c r="DI24" i="19"/>
  <c r="AL313" i="20"/>
  <c r="AL318" i="20" s="1"/>
  <c r="AL303" i="20"/>
  <c r="DF14" i="19"/>
  <c r="AL302" i="20"/>
  <c r="AN305" i="20" s="1"/>
  <c r="BV276" i="18"/>
  <c r="AL315" i="20"/>
  <c r="AM315" i="20"/>
  <c r="AO315" i="20"/>
  <c r="AL309" i="20"/>
  <c r="AL314" i="20" s="1"/>
  <c r="AO317" i="20" l="1"/>
  <c r="AN317" i="20"/>
  <c r="AM317" i="20"/>
  <c r="AL307" i="20"/>
  <c r="AM307" i="20"/>
  <c r="AN307" i="20"/>
  <c r="AN318" i="20"/>
  <c r="AM318" i="20"/>
  <c r="AO318" i="20"/>
  <c r="AO305" i="20"/>
  <c r="DF20" i="19" s="1"/>
  <c r="AL305" i="20"/>
  <c r="AM305" i="20"/>
  <c r="AO306" i="20"/>
  <c r="AN306" i="20"/>
  <c r="AM306" i="20"/>
  <c r="AL306" i="20"/>
  <c r="AM314" i="20"/>
  <c r="AN314" i="20"/>
  <c r="AO314" i="20"/>
  <c r="DF21" i="19" l="1"/>
  <c r="DF6" i="19" s="1"/>
  <c r="DF5" i="19" l="1"/>
  <c r="DF7" i="19" s="1"/>
  <c r="DF11" i="19" s="1"/>
  <c r="AJ37" i="21" s="1"/>
  <c r="AJ16" i="21" l="1"/>
  <c r="AJ51" i="21"/>
  <c r="AJ46" i="21"/>
  <c r="AJ23" i="21"/>
  <c r="AJ30" i="21"/>
  <c r="AJ41" i="21"/>
  <c r="AJ54" i="21"/>
  <c r="AJ26" i="21"/>
  <c r="AJ28" i="21"/>
  <c r="AJ52" i="21"/>
  <c r="AJ53" i="21"/>
  <c r="AJ154" i="21"/>
  <c r="AJ32" i="21"/>
  <c r="AJ153" i="21"/>
  <c r="AJ44" i="21"/>
  <c r="AJ47" i="21"/>
  <c r="AJ45" i="21"/>
  <c r="AJ50" i="21"/>
  <c r="AJ40" i="21"/>
  <c r="AJ7" i="21"/>
  <c r="AJ58" i="21"/>
  <c r="AJ57" i="21"/>
  <c r="AJ35" i="21"/>
  <c r="AJ56" i="21"/>
  <c r="AJ63" i="21"/>
  <c r="AJ61" i="21"/>
  <c r="AJ11" i="21"/>
  <c r="AJ83" i="21"/>
  <c r="AJ60" i="21"/>
  <c r="AJ66" i="21"/>
  <c r="AJ55" i="21"/>
  <c r="AJ74" i="21"/>
  <c r="AJ59" i="21"/>
  <c r="AJ95" i="21"/>
  <c r="AJ152" i="21"/>
  <c r="AJ114" i="21"/>
  <c r="AJ108" i="21"/>
  <c r="AJ94" i="21"/>
  <c r="AJ133" i="21"/>
  <c r="AJ9" i="21"/>
  <c r="AP171" i="20" s="1"/>
  <c r="BX167" i="18" s="1"/>
  <c r="AJ130" i="21"/>
  <c r="AJ109" i="21"/>
  <c r="AJ31" i="21"/>
  <c r="AJ84" i="21"/>
  <c r="AJ116" i="21"/>
  <c r="AJ87" i="21"/>
  <c r="AJ79" i="21"/>
  <c r="AJ105" i="21"/>
  <c r="AJ142" i="21"/>
  <c r="AJ150" i="21"/>
  <c r="AJ145" i="21"/>
  <c r="AJ103" i="21"/>
  <c r="AJ96" i="21"/>
  <c r="AJ39" i="21"/>
  <c r="AJ65" i="21"/>
  <c r="AJ99" i="21"/>
  <c r="AJ3" i="21"/>
  <c r="AJ117" i="21"/>
  <c r="AJ132" i="21"/>
  <c r="AJ149" i="21"/>
  <c r="AJ151" i="21"/>
  <c r="AJ86" i="21"/>
  <c r="AJ124" i="21"/>
  <c r="AJ69" i="21"/>
  <c r="AJ126" i="21"/>
  <c r="AJ80" i="21"/>
  <c r="AJ6" i="21"/>
  <c r="AP22" i="20" s="1"/>
  <c r="CF58" i="18" s="1"/>
  <c r="DU15" i="19" s="1"/>
  <c r="AJ121" i="21"/>
  <c r="AJ120" i="21"/>
  <c r="AJ140" i="21"/>
  <c r="AJ38" i="21"/>
  <c r="AJ91" i="21"/>
  <c r="AJ17" i="21"/>
  <c r="AJ137" i="21"/>
  <c r="AP172" i="20" s="1"/>
  <c r="CF64" i="18" s="1"/>
  <c r="AJ27" i="21"/>
  <c r="AJ22" i="21"/>
  <c r="AJ5" i="21"/>
  <c r="AP164" i="20" s="1"/>
  <c r="CD126" i="18" s="1"/>
  <c r="AJ131" i="21"/>
  <c r="AJ15" i="21"/>
  <c r="AJ104" i="21"/>
  <c r="AJ102" i="21"/>
  <c r="AJ143" i="21"/>
  <c r="AJ106" i="21"/>
  <c r="AJ115" i="21"/>
  <c r="AJ43" i="21"/>
  <c r="AJ125" i="21"/>
  <c r="AJ12" i="21"/>
  <c r="AJ148" i="21"/>
  <c r="AJ128" i="21"/>
  <c r="AJ4" i="21"/>
  <c r="AJ62" i="21"/>
  <c r="AJ122" i="21"/>
  <c r="AJ78" i="21"/>
  <c r="AJ110" i="21"/>
  <c r="AJ19" i="21"/>
  <c r="AJ98" i="21"/>
  <c r="AJ112" i="21"/>
  <c r="AJ8" i="21"/>
  <c r="AP130" i="20" s="1"/>
  <c r="CF46" i="18" s="1"/>
  <c r="AJ88" i="21"/>
  <c r="AJ64" i="21"/>
  <c r="AJ134" i="21"/>
  <c r="AJ111" i="21"/>
  <c r="AJ119" i="21"/>
  <c r="AJ100" i="21"/>
  <c r="AJ139" i="21"/>
  <c r="AJ107" i="21"/>
  <c r="AJ18" i="21"/>
  <c r="AJ146" i="21"/>
  <c r="AJ136" i="21"/>
  <c r="AJ144" i="21"/>
  <c r="AJ127" i="21"/>
  <c r="AJ129" i="21"/>
  <c r="AJ24" i="21"/>
  <c r="AJ118" i="21"/>
  <c r="AP42" i="20" s="1"/>
  <c r="BX168" i="18" s="1"/>
  <c r="DI15" i="19" s="1"/>
  <c r="AJ13" i="21"/>
  <c r="AJ113" i="21"/>
  <c r="AJ85" i="21"/>
  <c r="AJ135" i="21"/>
  <c r="AJ138" i="21"/>
  <c r="AJ123" i="21"/>
  <c r="AJ141" i="21"/>
  <c r="AJ77" i="21"/>
  <c r="AJ76" i="21"/>
  <c r="AJ82" i="21"/>
  <c r="AJ75" i="21"/>
  <c r="AJ71" i="21"/>
  <c r="AJ48" i="21"/>
  <c r="AJ36" i="21"/>
  <c r="AJ20" i="21"/>
  <c r="AJ72" i="21"/>
  <c r="AJ147" i="21"/>
  <c r="AJ49" i="21"/>
  <c r="AJ67" i="21"/>
  <c r="AJ70" i="21"/>
  <c r="AJ68" i="21"/>
  <c r="AJ14" i="21"/>
  <c r="AJ21" i="21"/>
  <c r="AJ10" i="21"/>
  <c r="AJ33" i="21"/>
  <c r="AP26" i="20" l="1"/>
  <c r="CD35" i="18" s="1"/>
  <c r="AP134" i="20"/>
  <c r="CB146" i="18" s="1"/>
  <c r="AP221" i="20"/>
  <c r="CL127" i="18" s="1"/>
  <c r="AP34" i="20"/>
  <c r="BX193" i="18" s="1"/>
  <c r="AP63" i="20"/>
  <c r="AP19" i="20"/>
  <c r="CD21" i="18" s="1"/>
  <c r="AP178" i="20"/>
  <c r="CL72" i="18" s="1"/>
  <c r="ED15" i="19" s="1"/>
  <c r="AP10" i="20"/>
  <c r="CB11" i="18" s="1"/>
  <c r="AP62" i="20"/>
  <c r="AP81" i="20"/>
  <c r="AP21" i="20"/>
  <c r="CD53" i="18" s="1"/>
  <c r="AP3" i="20"/>
  <c r="CD22" i="18" s="1"/>
  <c r="AP44" i="20"/>
  <c r="CD172" i="18" s="1"/>
  <c r="DR15" i="19" s="1"/>
  <c r="AP35" i="20"/>
  <c r="CD50" i="18" s="1"/>
  <c r="AJ158" i="21"/>
  <c r="AP259" i="20"/>
  <c r="CF188" i="18" s="1"/>
  <c r="AP281" i="20"/>
  <c r="CF225" i="18" s="1"/>
  <c r="AP8" i="20"/>
  <c r="BZ166" i="18" s="1"/>
  <c r="BZ276" i="18" s="1"/>
  <c r="AP235" i="20"/>
  <c r="AP161" i="20"/>
  <c r="BX181" i="18" s="1"/>
  <c r="DI14" i="19" s="1"/>
  <c r="AP155" i="20"/>
  <c r="CV124" i="18" s="1"/>
  <c r="ES32" i="19" s="1"/>
  <c r="AP74" i="20"/>
  <c r="CF141" i="18" s="1"/>
  <c r="AP43" i="20"/>
  <c r="BX137" i="18" s="1"/>
  <c r="DI20" i="19" s="1"/>
  <c r="AP18" i="20"/>
  <c r="BX192" i="18" s="1"/>
  <c r="AP11" i="20"/>
  <c r="BX49" i="18" s="1"/>
  <c r="AP40" i="20"/>
  <c r="BX206" i="18" s="1"/>
  <c r="DO15" i="19" l="1"/>
  <c r="AP311" i="20"/>
  <c r="AP316" i="20" s="1"/>
  <c r="AP310" i="20"/>
  <c r="AP315" i="20" s="1"/>
  <c r="DU20" i="19"/>
  <c r="AP312" i="20"/>
  <c r="AP317" i="20" s="1"/>
  <c r="AP303" i="20"/>
  <c r="CD166" i="18"/>
  <c r="DR14" i="19" s="1"/>
  <c r="AP313" i="20"/>
  <c r="AP318" i="20" s="1"/>
  <c r="DI19" i="19"/>
  <c r="AP304" i="20"/>
  <c r="AP307" i="20" s="1"/>
  <c r="BX276" i="18"/>
  <c r="AP302" i="20"/>
  <c r="AP305" i="20" s="1"/>
  <c r="DI23" i="19" s="1"/>
  <c r="AP309" i="20" l="1"/>
  <c r="AP314" i="20" s="1"/>
  <c r="DI25" i="19"/>
  <c r="DI5" i="19" s="1"/>
  <c r="AP306" i="20"/>
  <c r="DI6" i="19" l="1"/>
  <c r="DI7" i="19" s="1"/>
  <c r="DI11" i="19" s="1"/>
  <c r="AK37" i="21" s="1"/>
  <c r="AK16" i="21" l="1"/>
  <c r="AK51" i="21"/>
  <c r="AK46" i="21"/>
  <c r="AK23" i="21"/>
  <c r="AK30" i="21"/>
  <c r="AK41" i="21"/>
  <c r="AK54" i="21"/>
  <c r="AK26" i="21"/>
  <c r="AK28" i="21"/>
  <c r="AK52" i="21"/>
  <c r="AK53" i="21"/>
  <c r="AK154" i="21"/>
  <c r="AK32" i="21"/>
  <c r="AK153" i="21"/>
  <c r="AK44" i="21"/>
  <c r="AK47" i="21"/>
  <c r="AK45" i="21"/>
  <c r="AK50" i="21"/>
  <c r="AK40" i="21"/>
  <c r="AK7" i="21"/>
  <c r="AK58" i="21"/>
  <c r="AK57" i="21"/>
  <c r="AK35" i="21"/>
  <c r="AK56" i="21"/>
  <c r="AK63" i="21"/>
  <c r="AK61" i="21"/>
  <c r="AK66" i="21"/>
  <c r="AK60" i="21"/>
  <c r="AK11" i="21"/>
  <c r="AK89" i="21"/>
  <c r="AK142" i="21"/>
  <c r="AK102" i="21"/>
  <c r="AK90" i="21"/>
  <c r="AK127" i="21"/>
  <c r="AK87" i="21"/>
  <c r="AK29" i="21"/>
  <c r="AK73" i="21"/>
  <c r="AK88" i="21"/>
  <c r="AK111" i="21"/>
  <c r="AK69" i="21"/>
  <c r="AK138" i="21"/>
  <c r="AK65" i="21"/>
  <c r="AK85" i="21"/>
  <c r="AK137" i="21"/>
  <c r="AK136" i="21"/>
  <c r="AK64" i="21"/>
  <c r="AK107" i="21"/>
  <c r="AK80" i="21"/>
  <c r="AK128" i="21"/>
  <c r="AQ224" i="20" s="1"/>
  <c r="CB130" i="18" s="1"/>
  <c r="AK145" i="21"/>
  <c r="AK27" i="21"/>
  <c r="AQ139" i="20" s="1"/>
  <c r="AK34" i="21"/>
  <c r="AK100" i="21"/>
  <c r="AK62" i="21"/>
  <c r="AK84" i="21"/>
  <c r="AQ162" i="20" s="1"/>
  <c r="CF237" i="18" s="1"/>
  <c r="AK106" i="21"/>
  <c r="AK12" i="21"/>
  <c r="AK133" i="21"/>
  <c r="AK74" i="21"/>
  <c r="AK4" i="21"/>
  <c r="AK148" i="21"/>
  <c r="AK59" i="21"/>
  <c r="AK55" i="21"/>
  <c r="AK112" i="21"/>
  <c r="AK134" i="21"/>
  <c r="AK143" i="21"/>
  <c r="AK3" i="21"/>
  <c r="AK5" i="21"/>
  <c r="AK25" i="21"/>
  <c r="AK8" i="21"/>
  <c r="AQ11" i="20" s="1"/>
  <c r="CF49" i="18" s="1"/>
  <c r="AK131" i="21"/>
  <c r="AK98" i="21"/>
  <c r="AK94" i="21"/>
  <c r="AK108" i="21"/>
  <c r="AK78" i="21"/>
  <c r="AK42" i="21"/>
  <c r="AK18" i="21"/>
  <c r="AQ54" i="20" s="1"/>
  <c r="CF159" i="18" s="1"/>
  <c r="AK130" i="21"/>
  <c r="AK114" i="21"/>
  <c r="AK139" i="21"/>
  <c r="AK22" i="21"/>
  <c r="AK141" i="21"/>
  <c r="AK31" i="21"/>
  <c r="AQ85" i="20" s="1"/>
  <c r="CD36" i="18" s="1"/>
  <c r="AK113" i="21"/>
  <c r="AK132" i="21"/>
  <c r="AK116" i="21"/>
  <c r="AK83" i="21"/>
  <c r="AK97" i="21"/>
  <c r="AK24" i="21"/>
  <c r="AQ67" i="20" s="1"/>
  <c r="CF135" i="18" s="1"/>
  <c r="AK96" i="21"/>
  <c r="AK146" i="21"/>
  <c r="AK123" i="21"/>
  <c r="AK79" i="21"/>
  <c r="AK91" i="21"/>
  <c r="AK151" i="21"/>
  <c r="AK38" i="21"/>
  <c r="AK39" i="21"/>
  <c r="AK152" i="21"/>
  <c r="AK140" i="21"/>
  <c r="AK121" i="21"/>
  <c r="AK15" i="21"/>
  <c r="AQ48" i="20" s="1"/>
  <c r="CB70" i="18" s="1"/>
  <c r="AK144" i="21"/>
  <c r="AK19" i="21"/>
  <c r="AQ145" i="20" s="1"/>
  <c r="CD95" i="18" s="1"/>
  <c r="AK125" i="21"/>
  <c r="AK6" i="21"/>
  <c r="AK95" i="21"/>
  <c r="AK122" i="21"/>
  <c r="AK104" i="21"/>
  <c r="AK118" i="21"/>
  <c r="AK109" i="21"/>
  <c r="AK105" i="21"/>
  <c r="AK126" i="21"/>
  <c r="AK149" i="21"/>
  <c r="AK129" i="21"/>
  <c r="AK86" i="21"/>
  <c r="AK150" i="21"/>
  <c r="AK110" i="21"/>
  <c r="AK117" i="21"/>
  <c r="AK124" i="21"/>
  <c r="AK135" i="21"/>
  <c r="AK103" i="21"/>
  <c r="AK99" i="21"/>
  <c r="AK75" i="21"/>
  <c r="AK77" i="21"/>
  <c r="AK20" i="21"/>
  <c r="AK68" i="21"/>
  <c r="AK120" i="21"/>
  <c r="AK9" i="21"/>
  <c r="AK13" i="21"/>
  <c r="AQ36" i="20" s="1"/>
  <c r="CF40" i="18" s="1"/>
  <c r="AK119" i="21"/>
  <c r="AK82" i="21"/>
  <c r="AK67" i="21"/>
  <c r="AK10" i="21"/>
  <c r="AK115" i="21"/>
  <c r="AK17" i="21"/>
  <c r="AK43" i="21"/>
  <c r="AK76" i="21"/>
  <c r="AK147" i="21"/>
  <c r="AK21" i="21"/>
  <c r="AK33" i="21"/>
  <c r="AQ168" i="20"/>
  <c r="AQ40" i="20" l="1"/>
  <c r="CF206" i="18" s="1"/>
  <c r="AQ167" i="20"/>
  <c r="CB134" i="18" s="1"/>
  <c r="AQ38" i="20"/>
  <c r="CF59" i="18" s="1"/>
  <c r="AQ78" i="20"/>
  <c r="CF98" i="18" s="1"/>
  <c r="AQ45" i="20"/>
  <c r="CB116" i="18" s="1"/>
  <c r="AQ55" i="20"/>
  <c r="CF156" i="18" s="1"/>
  <c r="AQ257" i="20"/>
  <c r="CB185" i="18" s="1"/>
  <c r="AQ66" i="20"/>
  <c r="CF230" i="18" s="1"/>
  <c r="AQ166" i="20"/>
  <c r="CB162" i="18" s="1"/>
  <c r="AQ18" i="20"/>
  <c r="CF192" i="18" s="1"/>
  <c r="AQ111" i="20"/>
  <c r="AQ58" i="20"/>
  <c r="CF44" i="18" s="1"/>
  <c r="AQ68" i="20"/>
  <c r="CD211" i="18" s="1"/>
  <c r="AQ49" i="20"/>
  <c r="CB145" i="18" s="1"/>
  <c r="AQ70" i="20"/>
  <c r="CF184" i="18" s="1"/>
  <c r="AQ47" i="20"/>
  <c r="CF55" i="18" s="1"/>
  <c r="AQ136" i="20"/>
  <c r="CF128" i="18" s="1"/>
  <c r="AQ59" i="20"/>
  <c r="CF54" i="18" s="1"/>
  <c r="AQ12" i="20"/>
  <c r="CF52" i="18" s="1"/>
  <c r="AQ34" i="20"/>
  <c r="CD193" i="18" s="1"/>
  <c r="AQ135" i="20"/>
  <c r="CF51" i="18" s="1"/>
  <c r="AQ100" i="20"/>
  <c r="CD38" i="18" s="1"/>
  <c r="AQ198" i="20"/>
  <c r="CF99" i="18" s="1"/>
  <c r="AQ23" i="20"/>
  <c r="CF234" i="18" s="1"/>
  <c r="AQ171" i="20"/>
  <c r="CD167" i="18" s="1"/>
  <c r="AQ57" i="20"/>
  <c r="CF43" i="18" s="1"/>
  <c r="AQ42" i="20"/>
  <c r="CF168" i="18" s="1"/>
  <c r="AQ126" i="20"/>
  <c r="CD39" i="18" s="1"/>
  <c r="AQ43" i="20"/>
  <c r="AQ165" i="20"/>
  <c r="CB163" i="18" s="1"/>
  <c r="AQ161" i="20"/>
  <c r="CF181" i="18" s="1"/>
  <c r="AQ52" i="20"/>
  <c r="CD219" i="18" s="1"/>
  <c r="AK158" i="21"/>
  <c r="AQ87" i="20"/>
  <c r="CD161" i="18" s="1"/>
  <c r="AQ50" i="20"/>
  <c r="CD57" i="18" s="1"/>
  <c r="AQ56" i="20"/>
  <c r="CD56" i="18" s="1"/>
  <c r="AQ32" i="20"/>
  <c r="CF62" i="18" s="1"/>
  <c r="AQ53" i="20"/>
  <c r="CF210" i="18" s="1"/>
  <c r="AQ51" i="20"/>
  <c r="CD71" i="18" s="1"/>
  <c r="AQ312" i="20"/>
  <c r="DU16" i="19" l="1"/>
  <c r="DO14" i="19"/>
  <c r="DU21" i="19"/>
  <c r="DU18" i="19"/>
  <c r="DU14" i="19"/>
  <c r="CB276" i="18"/>
  <c r="DO16" i="19"/>
  <c r="DU19" i="19"/>
  <c r="DR16" i="19"/>
  <c r="DR17" i="19"/>
  <c r="DU17" i="19"/>
  <c r="CF276" i="18"/>
  <c r="AQ304" i="20"/>
  <c r="AQ307" i="20" s="1"/>
  <c r="AQ311" i="20"/>
  <c r="AR316" i="20" s="1"/>
  <c r="AQ313" i="20"/>
  <c r="AR318" i="20" s="1"/>
  <c r="AQ303" i="20"/>
  <c r="AQ310" i="20"/>
  <c r="AQ315" i="20" s="1"/>
  <c r="DR19" i="19"/>
  <c r="AQ302" i="20"/>
  <c r="AR305" i="20" s="1"/>
  <c r="CD276" i="18"/>
  <c r="AS317" i="20"/>
  <c r="AQ317" i="20"/>
  <c r="AR317" i="20"/>
  <c r="DO5" i="19" l="1"/>
  <c r="DR5" i="19"/>
  <c r="DU5" i="19"/>
  <c r="AS307" i="20"/>
  <c r="AR307" i="20"/>
  <c r="DU6" i="19" s="1"/>
  <c r="AQ316" i="20"/>
  <c r="AQ309" i="20"/>
  <c r="AR314" i="20" s="1"/>
  <c r="AQ318" i="20"/>
  <c r="AR315" i="20"/>
  <c r="AQ305" i="20"/>
  <c r="AR306" i="20"/>
  <c r="DR6" i="19" s="1"/>
  <c r="AQ306" i="20"/>
  <c r="DR7" i="19" l="1"/>
  <c r="DO6" i="19"/>
  <c r="DO7" i="19" s="1"/>
  <c r="DO11" i="19" s="1"/>
  <c r="AO37" i="21" s="1"/>
  <c r="DU7" i="19"/>
  <c r="DU11" i="19" s="1"/>
  <c r="AN37" i="21" s="1"/>
  <c r="AQ314" i="20"/>
  <c r="DR4" i="19"/>
  <c r="DR11" i="19" l="1"/>
  <c r="AM37" i="21" s="1"/>
  <c r="AN16" i="21"/>
  <c r="AN51" i="21"/>
  <c r="AO16" i="21"/>
  <c r="AO51" i="21"/>
  <c r="AN46" i="21"/>
  <c r="AN23" i="21"/>
  <c r="AO46" i="21"/>
  <c r="AO23" i="21"/>
  <c r="AM23" i="21"/>
  <c r="AN30" i="21"/>
  <c r="AN41" i="21"/>
  <c r="AO30" i="21"/>
  <c r="AO41" i="21"/>
  <c r="AN54" i="21"/>
  <c r="AN26" i="21"/>
  <c r="AO54" i="21"/>
  <c r="AO26" i="21"/>
  <c r="AM26" i="21"/>
  <c r="AN28" i="21"/>
  <c r="AN52" i="21"/>
  <c r="AO28" i="21"/>
  <c r="AO52" i="21"/>
  <c r="AM28" i="21"/>
  <c r="AN53" i="21"/>
  <c r="AN154" i="21"/>
  <c r="AO53" i="21"/>
  <c r="AO154" i="21"/>
  <c r="AM154" i="21"/>
  <c r="AN32" i="21"/>
  <c r="AN153" i="21"/>
  <c r="AO32" i="21"/>
  <c r="AO153" i="21"/>
  <c r="AM32" i="21"/>
  <c r="AN44" i="21"/>
  <c r="AN47" i="21"/>
  <c r="AO44" i="21"/>
  <c r="AO47" i="21"/>
  <c r="AM47" i="21"/>
  <c r="AN45" i="21"/>
  <c r="AN50" i="21"/>
  <c r="AO45" i="21"/>
  <c r="AO50" i="21"/>
  <c r="AM45" i="21"/>
  <c r="AN3" i="21"/>
  <c r="AN7" i="21"/>
  <c r="AO59" i="21"/>
  <c r="AO7" i="21"/>
  <c r="AM7" i="21"/>
  <c r="AN83" i="21"/>
  <c r="AN25" i="21"/>
  <c r="AN73" i="21"/>
  <c r="AN57" i="21"/>
  <c r="AN40" i="21"/>
  <c r="AO35" i="21"/>
  <c r="AO40" i="21"/>
  <c r="AO66" i="21"/>
  <c r="AO55" i="21"/>
  <c r="AN115" i="21"/>
  <c r="AN108" i="21"/>
  <c r="AN119" i="21"/>
  <c r="AN94" i="21"/>
  <c r="AN99" i="21"/>
  <c r="AN60" i="21"/>
  <c r="AN15" i="21"/>
  <c r="AN69" i="21"/>
  <c r="AN98" i="21"/>
  <c r="AN18" i="21"/>
  <c r="AT54" i="20" s="1"/>
  <c r="AN43" i="21"/>
  <c r="AN33" i="21"/>
  <c r="AO60" i="21"/>
  <c r="AN66" i="21"/>
  <c r="AN144" i="21"/>
  <c r="AN84" i="21"/>
  <c r="AT135" i="20" s="1"/>
  <c r="CR51" i="18" s="1"/>
  <c r="AN143" i="21"/>
  <c r="AN106" i="21"/>
  <c r="AN9" i="21"/>
  <c r="AN11" i="21"/>
  <c r="AN31" i="21"/>
  <c r="AN150" i="21"/>
  <c r="AN140" i="21"/>
  <c r="AN97" i="21"/>
  <c r="AN128" i="21"/>
  <c r="AO83" i="21"/>
  <c r="AN59" i="21"/>
  <c r="AN55" i="21"/>
  <c r="AN74" i="21"/>
  <c r="AN116" i="21"/>
  <c r="AN6" i="21"/>
  <c r="AN105" i="21"/>
  <c r="AN127" i="21"/>
  <c r="AN89" i="21"/>
  <c r="AN102" i="21"/>
  <c r="AN100" i="21"/>
  <c r="AN109" i="21"/>
  <c r="AO11" i="21"/>
  <c r="AO97" i="21"/>
  <c r="AN64" i="21"/>
  <c r="AN13" i="21"/>
  <c r="AT36" i="20" s="1"/>
  <c r="CR40" i="18" s="1"/>
  <c r="AN38" i="21"/>
  <c r="AN146" i="21"/>
  <c r="AN118" i="21"/>
  <c r="AN78" i="21"/>
  <c r="AN114" i="21"/>
  <c r="AN24" i="21"/>
  <c r="AT57" i="20" s="1"/>
  <c r="CR43" i="18" s="1"/>
  <c r="AN107" i="21"/>
  <c r="AN86" i="21"/>
  <c r="AN22" i="21"/>
  <c r="AN12" i="21"/>
  <c r="AT5" i="20" s="1"/>
  <c r="CH32" i="18" s="1"/>
  <c r="AN91" i="21"/>
  <c r="AN111" i="21"/>
  <c r="AN133" i="21"/>
  <c r="AN112" i="21"/>
  <c r="AN85" i="21"/>
  <c r="AO89" i="21"/>
  <c r="AN27" i="21"/>
  <c r="AT78" i="20" s="1"/>
  <c r="AN137" i="21"/>
  <c r="AT259" i="20" s="1"/>
  <c r="AN134" i="21"/>
  <c r="AN121" i="21"/>
  <c r="AN29" i="21"/>
  <c r="AN5" i="21"/>
  <c r="AN148" i="21"/>
  <c r="AN88" i="21"/>
  <c r="AN142" i="21"/>
  <c r="AN145" i="21"/>
  <c r="AN79" i="21"/>
  <c r="AN95" i="21"/>
  <c r="AN123" i="21"/>
  <c r="AN152" i="21"/>
  <c r="AN122" i="21"/>
  <c r="AN96" i="21"/>
  <c r="AN113" i="21"/>
  <c r="AN39" i="21"/>
  <c r="AN130" i="21"/>
  <c r="AN151" i="21"/>
  <c r="AN65" i="21"/>
  <c r="AN4" i="21"/>
  <c r="AN126" i="21"/>
  <c r="AO5" i="21"/>
  <c r="AO135" i="21"/>
  <c r="AN139" i="21"/>
  <c r="AN62" i="21"/>
  <c r="AN124" i="21"/>
  <c r="AN8" i="21"/>
  <c r="AT9" i="20" s="1"/>
  <c r="AN141" i="21"/>
  <c r="AN104" i="21"/>
  <c r="AN42" i="21"/>
  <c r="AN17" i="21"/>
  <c r="AN80" i="21"/>
  <c r="AN125" i="21"/>
  <c r="AN87" i="21"/>
  <c r="AN135" i="21"/>
  <c r="AO134" i="21"/>
  <c r="AO8" i="21"/>
  <c r="AN19" i="21"/>
  <c r="AN136" i="21"/>
  <c r="AN131" i="21"/>
  <c r="AN120" i="21"/>
  <c r="AN138" i="21"/>
  <c r="AN149" i="21"/>
  <c r="AN117" i="21"/>
  <c r="AN34" i="21"/>
  <c r="AN103" i="21"/>
  <c r="AN110" i="21"/>
  <c r="AN129" i="21"/>
  <c r="AN132" i="21"/>
  <c r="AN90" i="21"/>
  <c r="AO95" i="21"/>
  <c r="AO4" i="21"/>
  <c r="AO109" i="21"/>
  <c r="AO73" i="21"/>
  <c r="AO106" i="21"/>
  <c r="AO107" i="21"/>
  <c r="AO90" i="21"/>
  <c r="AO149" i="21"/>
  <c r="AO85" i="21"/>
  <c r="AO137" i="21"/>
  <c r="AO148" i="21"/>
  <c r="AO131" i="21"/>
  <c r="AO13" i="21"/>
  <c r="AO139" i="21"/>
  <c r="AO119" i="21"/>
  <c r="AU148" i="20" s="1"/>
  <c r="AO27" i="21"/>
  <c r="AO116" i="21"/>
  <c r="AO15" i="21"/>
  <c r="AU48" i="20" s="1"/>
  <c r="CV70" i="18" s="1"/>
  <c r="ES21" i="19" s="1"/>
  <c r="AO124" i="21"/>
  <c r="AO65" i="21"/>
  <c r="AO98" i="21"/>
  <c r="AO136" i="21"/>
  <c r="AO121" i="21"/>
  <c r="AO150" i="21"/>
  <c r="AO100" i="21"/>
  <c r="AO112" i="21"/>
  <c r="AO127" i="21"/>
  <c r="AO142" i="21"/>
  <c r="AO108" i="21"/>
  <c r="AO22" i="21"/>
  <c r="AO122" i="21"/>
  <c r="AO84" i="21"/>
  <c r="AO3" i="21"/>
  <c r="AO17" i="21"/>
  <c r="AO88" i="21"/>
  <c r="AO132" i="21"/>
  <c r="AO9" i="21"/>
  <c r="AO87" i="21"/>
  <c r="AO91" i="21"/>
  <c r="AO75" i="21"/>
  <c r="AO64" i="21"/>
  <c r="AO129" i="21"/>
  <c r="AO34" i="21"/>
  <c r="AO133" i="21"/>
  <c r="AO99" i="21"/>
  <c r="AO151" i="21"/>
  <c r="AO114" i="21"/>
  <c r="AO39" i="21"/>
  <c r="AO29" i="21"/>
  <c r="AO144" i="21"/>
  <c r="AO42" i="21"/>
  <c r="AO130" i="21"/>
  <c r="AO24" i="21"/>
  <c r="AO126" i="21"/>
  <c r="AO105" i="21"/>
  <c r="AO118" i="21"/>
  <c r="AO31" i="21"/>
  <c r="AO79" i="21"/>
  <c r="AO111" i="21"/>
  <c r="AO110" i="21"/>
  <c r="AO69" i="21"/>
  <c r="AO74" i="21"/>
  <c r="AU134" i="20" s="1"/>
  <c r="CV146" i="18" s="1"/>
  <c r="AO143" i="21"/>
  <c r="AO138" i="21"/>
  <c r="AO12" i="21"/>
  <c r="AO141" i="21"/>
  <c r="AO77" i="21"/>
  <c r="AO82" i="21"/>
  <c r="AO117" i="21"/>
  <c r="AO102" i="21"/>
  <c r="AO25" i="21"/>
  <c r="AO67" i="21"/>
  <c r="AN82" i="21"/>
  <c r="AO147" i="21"/>
  <c r="AN147" i="21"/>
  <c r="AO38" i="21"/>
  <c r="AO152" i="21"/>
  <c r="AO104" i="21"/>
  <c r="AO96" i="21"/>
  <c r="AO128" i="21"/>
  <c r="AU224" i="20" s="1"/>
  <c r="AO140" i="21"/>
  <c r="AO18" i="21"/>
  <c r="AO94" i="21"/>
  <c r="AO113" i="21"/>
  <c r="AO62" i="21"/>
  <c r="AO80" i="21"/>
  <c r="AO19" i="21"/>
  <c r="AO86" i="21"/>
  <c r="AO115" i="21"/>
  <c r="AO123" i="21"/>
  <c r="AO120" i="21"/>
  <c r="AO78" i="21"/>
  <c r="AO125" i="21"/>
  <c r="AO6" i="21"/>
  <c r="AO146" i="21"/>
  <c r="AO103" i="21"/>
  <c r="AO43" i="21"/>
  <c r="AO145" i="21"/>
  <c r="AO76" i="21"/>
  <c r="AO20" i="21"/>
  <c r="AO10" i="21"/>
  <c r="AO63" i="21"/>
  <c r="AO33" i="21"/>
  <c r="AO56" i="21"/>
  <c r="AO68" i="21"/>
  <c r="AO21" i="21"/>
  <c r="AO61" i="21"/>
  <c r="AN76" i="21"/>
  <c r="AN68" i="21"/>
  <c r="AN10" i="21"/>
  <c r="AN61" i="21"/>
  <c r="AN77" i="21"/>
  <c r="AN20" i="21"/>
  <c r="AN67" i="21"/>
  <c r="AN75" i="21"/>
  <c r="AN21" i="21"/>
  <c r="AM57" i="21"/>
  <c r="AO58" i="21"/>
  <c r="AO57" i="21"/>
  <c r="AN56" i="21"/>
  <c r="AN58" i="21"/>
  <c r="AM35" i="21"/>
  <c r="AN63" i="21"/>
  <c r="AN35" i="21"/>
  <c r="AM96" i="21"/>
  <c r="AM128" i="21"/>
  <c r="AM100" i="21"/>
  <c r="AM118" i="21"/>
  <c r="AM38" i="21"/>
  <c r="AM134" i="21"/>
  <c r="AM29" i="21"/>
  <c r="AM3" i="21"/>
  <c r="AM39" i="21"/>
  <c r="AM114" i="21"/>
  <c r="AM152" i="21"/>
  <c r="AM137" i="21"/>
  <c r="AM12" i="21"/>
  <c r="AM66" i="21"/>
  <c r="AM83" i="21"/>
  <c r="AM62" i="21"/>
  <c r="AM117" i="21"/>
  <c r="AM103" i="21"/>
  <c r="AM142" i="21"/>
  <c r="AM15" i="21"/>
  <c r="AM126" i="21"/>
  <c r="AM135" i="21"/>
  <c r="AM69" i="21"/>
  <c r="AM13" i="21"/>
  <c r="AM107" i="21"/>
  <c r="AM18" i="21"/>
  <c r="AM125" i="21"/>
  <c r="AM109" i="21"/>
  <c r="AM78" i="21"/>
  <c r="AM110" i="21"/>
  <c r="AM140" i="21"/>
  <c r="AM108" i="21"/>
  <c r="AM149" i="21"/>
  <c r="AM99" i="21"/>
  <c r="AM112" i="21"/>
  <c r="AM43" i="21"/>
  <c r="AM34" i="21"/>
  <c r="AM90" i="21"/>
  <c r="AM11" i="21"/>
  <c r="AM5" i="21"/>
  <c r="AS3" i="20" s="1"/>
  <c r="CH22" i="18" s="1"/>
  <c r="AM88" i="21"/>
  <c r="AM120" i="21"/>
  <c r="AM151" i="21"/>
  <c r="AM146" i="21"/>
  <c r="AM104" i="21"/>
  <c r="AM141" i="21"/>
  <c r="AM133" i="21"/>
  <c r="AM105" i="21"/>
  <c r="AM106" i="21"/>
  <c r="AM25" i="21"/>
  <c r="AM132" i="21"/>
  <c r="AM63" i="21"/>
  <c r="AM61" i="21"/>
  <c r="AM21" i="21"/>
  <c r="AM10" i="21"/>
  <c r="AM68" i="21"/>
  <c r="AM75" i="21"/>
  <c r="AM76" i="21"/>
  <c r="AM82" i="21"/>
  <c r="AM67" i="21"/>
  <c r="AM20" i="21"/>
  <c r="AT40" i="20"/>
  <c r="AT139" i="20"/>
  <c r="AT59" i="20"/>
  <c r="AT161" i="20"/>
  <c r="AT162" i="20"/>
  <c r="AT136" i="20"/>
  <c r="CH128" i="18" s="1"/>
  <c r="AT23" i="20"/>
  <c r="AT32" i="20"/>
  <c r="CR62" i="18" s="1"/>
  <c r="AT55" i="20"/>
  <c r="AT38" i="20"/>
  <c r="CH59" i="18" s="1"/>
  <c r="AT53" i="20"/>
  <c r="AT198" i="20" l="1"/>
  <c r="AT18" i="20"/>
  <c r="CR192" i="18" s="1"/>
  <c r="AT12" i="20"/>
  <c r="CH52" i="18" s="1"/>
  <c r="AM147" i="21"/>
  <c r="AM77" i="21"/>
  <c r="AM33" i="21"/>
  <c r="AM60" i="21"/>
  <c r="AM138" i="21"/>
  <c r="AM94" i="21"/>
  <c r="AM115" i="21"/>
  <c r="AM127" i="21"/>
  <c r="AM119" i="21"/>
  <c r="AM31" i="21"/>
  <c r="AS126" i="20" s="1"/>
  <c r="CR39" i="18" s="1"/>
  <c r="AM130" i="21"/>
  <c r="AM124" i="21"/>
  <c r="AM95" i="21"/>
  <c r="AM24" i="21"/>
  <c r="AM86" i="21"/>
  <c r="AM131" i="21"/>
  <c r="AM121" i="21"/>
  <c r="AM27" i="21"/>
  <c r="AM84" i="21"/>
  <c r="AM65" i="21"/>
  <c r="AM145" i="21"/>
  <c r="AM8" i="21"/>
  <c r="AM89" i="21"/>
  <c r="AM150" i="21"/>
  <c r="AM148" i="21"/>
  <c r="AM123" i="21"/>
  <c r="AM113" i="21"/>
  <c r="AM4" i="21"/>
  <c r="AM85" i="21"/>
  <c r="AM58" i="21"/>
  <c r="AM40" i="21"/>
  <c r="AM44" i="21"/>
  <c r="AM53" i="21"/>
  <c r="AM54" i="21"/>
  <c r="AM46" i="21"/>
  <c r="AM55" i="21"/>
  <c r="AM111" i="21"/>
  <c r="AM87" i="21"/>
  <c r="AM139" i="21"/>
  <c r="AM143" i="21"/>
  <c r="AM17" i="21"/>
  <c r="AS163" i="20" s="1"/>
  <c r="AM59" i="21"/>
  <c r="AM79" i="21"/>
  <c r="AM136" i="21"/>
  <c r="AM6" i="21"/>
  <c r="AM73" i="21"/>
  <c r="AM116" i="21"/>
  <c r="AM80" i="21"/>
  <c r="AM122" i="21"/>
  <c r="AM144" i="21"/>
  <c r="AM102" i="21"/>
  <c r="AM19" i="21"/>
  <c r="AM129" i="21"/>
  <c r="AM98" i="21"/>
  <c r="AM97" i="21"/>
  <c r="AM74" i="21"/>
  <c r="AM22" i="21"/>
  <c r="AM42" i="21"/>
  <c r="AM91" i="21"/>
  <c r="AM9" i="21"/>
  <c r="AS35" i="20" s="1"/>
  <c r="CH50" i="18" s="1"/>
  <c r="DX17" i="19" s="1"/>
  <c r="AM64" i="21"/>
  <c r="AM56" i="21"/>
  <c r="AM50" i="21"/>
  <c r="AM153" i="21"/>
  <c r="AM52" i="21"/>
  <c r="AM41" i="21"/>
  <c r="AM51" i="21"/>
  <c r="AM30" i="21"/>
  <c r="AM16" i="21"/>
  <c r="AT42" i="20"/>
  <c r="CV168" i="18" s="1"/>
  <c r="ES25" i="19" s="1"/>
  <c r="AT130" i="20"/>
  <c r="CH46" i="18" s="1"/>
  <c r="AT11" i="20"/>
  <c r="CH49" i="18" s="1"/>
  <c r="AT58" i="20"/>
  <c r="CR44" i="18" s="1"/>
  <c r="AT62" i="20"/>
  <c r="AT111" i="20"/>
  <c r="CR196" i="18" s="1"/>
  <c r="AT281" i="20"/>
  <c r="AT74" i="20"/>
  <c r="AT67" i="20"/>
  <c r="AT66" i="20"/>
  <c r="AT180" i="20"/>
  <c r="AU196" i="20"/>
  <c r="AT172" i="20"/>
  <c r="AT22" i="20"/>
  <c r="CL58" i="18" s="1"/>
  <c r="AT4" i="20"/>
  <c r="CH33" i="18" s="1"/>
  <c r="AT20" i="20"/>
  <c r="CR37" i="18" s="1"/>
  <c r="EM17" i="19" s="1"/>
  <c r="AU64" i="20"/>
  <c r="AU105" i="20"/>
  <c r="AU269" i="20"/>
  <c r="AU165" i="20"/>
  <c r="CV163" i="18" s="1"/>
  <c r="ES33" i="19" s="1"/>
  <c r="AS100" i="20"/>
  <c r="AS85" i="20"/>
  <c r="AS21" i="20"/>
  <c r="AU257" i="20"/>
  <c r="AT47" i="20"/>
  <c r="CV55" i="18" s="1"/>
  <c r="ES27" i="19" s="1"/>
  <c r="AT70" i="20"/>
  <c r="AO158" i="21"/>
  <c r="AT76" i="20"/>
  <c r="AT43" i="20"/>
  <c r="CV137" i="18" s="1"/>
  <c r="ES19" i="19" s="1"/>
  <c r="AS87" i="20"/>
  <c r="AS68" i="20"/>
  <c r="CR211" i="18" s="1"/>
  <c r="AU205" i="20"/>
  <c r="AN158" i="21"/>
  <c r="AU166" i="20"/>
  <c r="AT132" i="20"/>
  <c r="AS50" i="20"/>
  <c r="AT63" i="20"/>
  <c r="AS6" i="20"/>
  <c r="CH34" i="18" s="1"/>
  <c r="AS44" i="20"/>
  <c r="AU10" i="20"/>
  <c r="CL11" i="18" s="1"/>
  <c r="ED14" i="19" s="1"/>
  <c r="ED5" i="19" s="1"/>
  <c r="AU49" i="20"/>
  <c r="AU45" i="20"/>
  <c r="CV116" i="18" s="1"/>
  <c r="ES23" i="19" s="1"/>
  <c r="AU167" i="20"/>
  <c r="AU169" i="20"/>
  <c r="CV115" i="18" s="1"/>
  <c r="ES24" i="19" s="1"/>
  <c r="AU133" i="20"/>
  <c r="CV157" i="18" s="1"/>
  <c r="ES31" i="19" s="1"/>
  <c r="AS8" i="20"/>
  <c r="CH166" i="18" s="1"/>
  <c r="DX21" i="19" s="1"/>
  <c r="AS121" i="20"/>
  <c r="CN174" i="18" s="1"/>
  <c r="AS19" i="20"/>
  <c r="CJ21" i="18" s="1"/>
  <c r="AS15" i="20"/>
  <c r="CJ198" i="18" s="1"/>
  <c r="AS26" i="20"/>
  <c r="CH35" i="18" s="1"/>
  <c r="DX19" i="19" s="1"/>
  <c r="AS31" i="20"/>
  <c r="CH61" i="18" s="1"/>
  <c r="DX23" i="19" s="1"/>
  <c r="AS34" i="20"/>
  <c r="CR193" i="18" s="1"/>
  <c r="AS171" i="20"/>
  <c r="CH167" i="18" s="1"/>
  <c r="DX20" i="19" s="1"/>
  <c r="AS96" i="20"/>
  <c r="AS98" i="20"/>
  <c r="AS97" i="20"/>
  <c r="CR73" i="18" s="1"/>
  <c r="AS95" i="20"/>
  <c r="CR42" i="18" s="1"/>
  <c r="DX18" i="19"/>
  <c r="AT312" i="20"/>
  <c r="AT317" i="20" s="1"/>
  <c r="AT310" i="20"/>
  <c r="ES18" i="19"/>
  <c r="DX14" i="19"/>
  <c r="AM158" i="21" l="1"/>
  <c r="AS145" i="20"/>
  <c r="AS52" i="20"/>
  <c r="AS302" i="20" s="1"/>
  <c r="AS305" i="20" s="1"/>
  <c r="AS164" i="20"/>
  <c r="AS51" i="20"/>
  <c r="CR71" i="18" s="1"/>
  <c r="AS56" i="20"/>
  <c r="AT313" i="20"/>
  <c r="AT304" i="20"/>
  <c r="AT307" i="20" s="1"/>
  <c r="AT302" i="20"/>
  <c r="AT309" i="20" s="1"/>
  <c r="AU313" i="20"/>
  <c r="CL276" i="18"/>
  <c r="AU312" i="20"/>
  <c r="AV317" i="20" s="1"/>
  <c r="ED6" i="19" s="1"/>
  <c r="ED7" i="19" s="1"/>
  <c r="AU304" i="20"/>
  <c r="AU302" i="20" s="1"/>
  <c r="AU310" i="20"/>
  <c r="AS311" i="20"/>
  <c r="AT316" i="20" s="1"/>
  <c r="AS310" i="20"/>
  <c r="AS315" i="20" s="1"/>
  <c r="CH276" i="18"/>
  <c r="EM19" i="19"/>
  <c r="AS313" i="20"/>
  <c r="AS318" i="20" s="1"/>
  <c r="AU309" i="20"/>
  <c r="AS309" i="20"/>
  <c r="AS314" i="20" s="1"/>
  <c r="AS303" i="20" l="1"/>
  <c r="AU306" i="20" s="1"/>
  <c r="AW317" i="20"/>
  <c r="AU317" i="20"/>
  <c r="AU307" i="20"/>
  <c r="AT315" i="20"/>
  <c r="AU315" i="20"/>
  <c r="AU316" i="20"/>
  <c r="AS316" i="20"/>
  <c r="AU318" i="20"/>
  <c r="AT318" i="20"/>
  <c r="AU305" i="20"/>
  <c r="AT305" i="20"/>
  <c r="DX16" i="19" s="1"/>
  <c r="AT314" i="20"/>
  <c r="AU314" i="20"/>
  <c r="AS306" i="20" l="1"/>
  <c r="AT306" i="20"/>
  <c r="DX27" i="19"/>
  <c r="DX26" i="19"/>
  <c r="DX25" i="19"/>
  <c r="DX24" i="19"/>
  <c r="DX22" i="19"/>
  <c r="DX15" i="19"/>
  <c r="DX6" i="19" l="1"/>
  <c r="DX5" i="19"/>
  <c r="DX7" i="19" l="1"/>
  <c r="DX11" i="19" s="1"/>
  <c r="AP37" i="21" s="1"/>
  <c r="AP16" i="21" l="1"/>
  <c r="AP51" i="21"/>
  <c r="AP46" i="21"/>
  <c r="AP23" i="21"/>
  <c r="AP30" i="21"/>
  <c r="AP41" i="21"/>
  <c r="AP54" i="21"/>
  <c r="AP26" i="21"/>
  <c r="AP28" i="21"/>
  <c r="AP52" i="21"/>
  <c r="AP53" i="21"/>
  <c r="AP154" i="21"/>
  <c r="AP32" i="21"/>
  <c r="AP153" i="21"/>
  <c r="AP44" i="21"/>
  <c r="AP47" i="21"/>
  <c r="AP45" i="21"/>
  <c r="AP50" i="21"/>
  <c r="AP40" i="21"/>
  <c r="AP7" i="21"/>
  <c r="AP58" i="21"/>
  <c r="AP57" i="21"/>
  <c r="AP35" i="21"/>
  <c r="AP56" i="21"/>
  <c r="AP63" i="21"/>
  <c r="AP61" i="21"/>
  <c r="AP141" i="21"/>
  <c r="AP27" i="21"/>
  <c r="AP112" i="21"/>
  <c r="AP80" i="21"/>
  <c r="AP103" i="21"/>
  <c r="AP25" i="21"/>
  <c r="AP137" i="21"/>
  <c r="AP115" i="21"/>
  <c r="AP104" i="21"/>
  <c r="AP74" i="21"/>
  <c r="AP76" i="21"/>
  <c r="AP38" i="21"/>
  <c r="AP122" i="21"/>
  <c r="AP66" i="21"/>
  <c r="AP113" i="21"/>
  <c r="AP18" i="21"/>
  <c r="AP107" i="21"/>
  <c r="AP19" i="21"/>
  <c r="AP130" i="21"/>
  <c r="AV11" i="20" s="1"/>
  <c r="AP118" i="21"/>
  <c r="AP152" i="21"/>
  <c r="AP146" i="21"/>
  <c r="AP133" i="21"/>
  <c r="AP91" i="21"/>
  <c r="AP8" i="21"/>
  <c r="AP77" i="21"/>
  <c r="AP105" i="21"/>
  <c r="AP62" i="21"/>
  <c r="AP43" i="21"/>
  <c r="AP29" i="21"/>
  <c r="AP88" i="21"/>
  <c r="AP12" i="21"/>
  <c r="AP13" i="21"/>
  <c r="AP39" i="21"/>
  <c r="AP60" i="21"/>
  <c r="AP9" i="21"/>
  <c r="AP135" i="21"/>
  <c r="AP119" i="21"/>
  <c r="AP110" i="21"/>
  <c r="AP120" i="21"/>
  <c r="AP143" i="21"/>
  <c r="AP82" i="21"/>
  <c r="AP114" i="21"/>
  <c r="AP136" i="21"/>
  <c r="AP17" i="21"/>
  <c r="AP3" i="21"/>
  <c r="AV4" i="20" s="1"/>
  <c r="CR33" i="18" s="1"/>
  <c r="AP73" i="21"/>
  <c r="AP31" i="21"/>
  <c r="AP109" i="21"/>
  <c r="AP59" i="21"/>
  <c r="AP89" i="21"/>
  <c r="AP144" i="21"/>
  <c r="AP95" i="21"/>
  <c r="AP42" i="21"/>
  <c r="AP22" i="21"/>
  <c r="AP11" i="21"/>
  <c r="AP98" i="21"/>
  <c r="AP128" i="21"/>
  <c r="AP124" i="21"/>
  <c r="AP94" i="21"/>
  <c r="AP55" i="21"/>
  <c r="AP75" i="21"/>
  <c r="AP85" i="21"/>
  <c r="AP145" i="21"/>
  <c r="AP121" i="21"/>
  <c r="AP90" i="21"/>
  <c r="AP123" i="21"/>
  <c r="AP4" i="21"/>
  <c r="AV5" i="20" s="1"/>
  <c r="CR32" i="18" s="1"/>
  <c r="AP150" i="21"/>
  <c r="AP129" i="21"/>
  <c r="AP127" i="21"/>
  <c r="AP86" i="21"/>
  <c r="AV136" i="20" s="1"/>
  <c r="AP102" i="21"/>
  <c r="AV31" i="20" s="1"/>
  <c r="CR61" i="18" s="1"/>
  <c r="AP151" i="21"/>
  <c r="AP15" i="21"/>
  <c r="AP116" i="21"/>
  <c r="AP131" i="21"/>
  <c r="AP149" i="21"/>
  <c r="AP125" i="21"/>
  <c r="AP100" i="21"/>
  <c r="AP96" i="21"/>
  <c r="AP5" i="21"/>
  <c r="AP126" i="21"/>
  <c r="AP139" i="21"/>
  <c r="AV35" i="20" s="1"/>
  <c r="AP142" i="21"/>
  <c r="AP84" i="21"/>
  <c r="AP78" i="21"/>
  <c r="AP108" i="21"/>
  <c r="AP117" i="21"/>
  <c r="AP6" i="21"/>
  <c r="AP24" i="21"/>
  <c r="AP134" i="21"/>
  <c r="AP99" i="21"/>
  <c r="AP65" i="21"/>
  <c r="AP140" i="21"/>
  <c r="AP97" i="21"/>
  <c r="AP69" i="21"/>
  <c r="AP111" i="21"/>
  <c r="AP106" i="21"/>
  <c r="AP138" i="21"/>
  <c r="AP20" i="21"/>
  <c r="AP148" i="21"/>
  <c r="AP132" i="21"/>
  <c r="AP147" i="21"/>
  <c r="AP64" i="21"/>
  <c r="AP79" i="21"/>
  <c r="AP67" i="21"/>
  <c r="AP83" i="21"/>
  <c r="AP10" i="21"/>
  <c r="AP21" i="21"/>
  <c r="AP34" i="21"/>
  <c r="AP87" i="21"/>
  <c r="AV8" i="20" s="1"/>
  <c r="CJ166" i="18" s="1"/>
  <c r="AP68" i="21"/>
  <c r="AP33" i="21"/>
  <c r="AV171" i="20" l="1"/>
  <c r="AV130" i="20"/>
  <c r="CR46" i="18" s="1"/>
  <c r="EM16" i="19" s="1"/>
  <c r="AV6" i="20"/>
  <c r="CR34" i="18" s="1"/>
  <c r="AV26" i="20"/>
  <c r="CR35" i="18" s="1"/>
  <c r="AV12" i="20"/>
  <c r="CR52" i="18" s="1"/>
  <c r="AV3" i="20"/>
  <c r="CJ22" i="18" s="1"/>
  <c r="CJ276" i="18" s="1"/>
  <c r="AP158" i="21"/>
  <c r="AV38" i="20"/>
  <c r="CR59" i="18" s="1"/>
  <c r="EM18" i="19" s="1"/>
  <c r="AV311" i="20"/>
  <c r="AV316" i="20" s="1"/>
  <c r="EA6" i="19" s="1"/>
  <c r="AV310" i="20"/>
  <c r="AV315" i="20" s="1"/>
  <c r="EM14" i="19" l="1"/>
  <c r="AV303" i="20"/>
  <c r="AV304" i="20"/>
  <c r="AV307" i="20" s="1"/>
  <c r="EA14" i="19"/>
  <c r="EA5" i="19" s="1"/>
  <c r="EA7" i="19" s="1"/>
  <c r="AV313" i="20"/>
  <c r="AV318" i="20" s="1"/>
  <c r="ED4" i="19" s="1"/>
  <c r="ED11" i="19" s="1"/>
  <c r="AR37" i="21" s="1"/>
  <c r="AV302" i="20"/>
  <c r="AV305" i="20" s="1"/>
  <c r="AV309" i="20"/>
  <c r="AV314" i="20" s="1"/>
  <c r="AR16" i="21" l="1"/>
  <c r="AR51" i="21"/>
  <c r="AR46" i="21"/>
  <c r="AR23" i="21"/>
  <c r="AR30" i="21"/>
  <c r="AR41" i="21"/>
  <c r="AR54" i="21"/>
  <c r="AR26" i="21"/>
  <c r="AR28" i="21"/>
  <c r="AR52" i="21"/>
  <c r="AR53" i="21"/>
  <c r="AR154" i="21"/>
  <c r="AR32" i="21"/>
  <c r="AR153" i="21"/>
  <c r="AR44" i="21"/>
  <c r="AR47" i="21"/>
  <c r="AR45" i="21"/>
  <c r="AR50" i="21"/>
  <c r="AR40" i="21"/>
  <c r="AR7" i="21"/>
  <c r="AR58" i="21"/>
  <c r="AR57" i="21"/>
  <c r="AR35" i="21"/>
  <c r="AR56" i="21"/>
  <c r="AR63" i="21"/>
  <c r="AR61" i="21"/>
  <c r="AW307" i="20"/>
  <c r="AR55" i="21"/>
  <c r="AR18" i="21"/>
  <c r="AR135" i="21"/>
  <c r="AR86" i="21"/>
  <c r="AR149" i="21"/>
  <c r="AR11" i="21"/>
  <c r="AR73" i="21"/>
  <c r="AR84" i="21"/>
  <c r="AR69" i="21"/>
  <c r="AX13" i="20" s="1"/>
  <c r="AR152" i="21"/>
  <c r="AR8" i="21"/>
  <c r="AR110" i="21"/>
  <c r="AR94" i="21"/>
  <c r="AR19" i="21"/>
  <c r="AR34" i="21"/>
  <c r="AR139" i="21"/>
  <c r="AR15" i="21"/>
  <c r="AR138" i="21"/>
  <c r="AR109" i="21"/>
  <c r="AR6" i="21"/>
  <c r="AX261" i="20" s="1"/>
  <c r="AR104" i="21"/>
  <c r="AR120" i="21"/>
  <c r="AR122" i="21"/>
  <c r="AR117" i="21"/>
  <c r="AR91" i="21"/>
  <c r="AR76" i="21"/>
  <c r="EA4" i="19"/>
  <c r="EA11" i="19" s="1"/>
  <c r="AR21" i="21"/>
  <c r="AR60" i="21"/>
  <c r="AR83" i="21"/>
  <c r="AR143" i="21"/>
  <c r="AR64" i="21"/>
  <c r="AR145" i="21"/>
  <c r="AR98" i="21"/>
  <c r="AR97" i="21"/>
  <c r="AR100" i="21"/>
  <c r="AR148" i="21"/>
  <c r="AR39" i="21"/>
  <c r="AR151" i="21"/>
  <c r="AR123" i="21"/>
  <c r="AR112" i="21"/>
  <c r="AR102" i="21"/>
  <c r="AR126" i="21"/>
  <c r="AR130" i="21"/>
  <c r="AR146" i="21"/>
  <c r="AR99" i="21"/>
  <c r="AR129" i="21"/>
  <c r="AR27" i="21"/>
  <c r="AR87" i="21"/>
  <c r="AR132" i="21"/>
  <c r="AR115" i="21"/>
  <c r="AR150" i="21"/>
  <c r="AR4" i="21"/>
  <c r="AR95" i="21"/>
  <c r="AR77" i="21"/>
  <c r="AR20" i="21"/>
  <c r="AR68" i="21"/>
  <c r="AR33" i="21"/>
  <c r="AR59" i="21"/>
  <c r="AR89" i="21"/>
  <c r="AR136" i="21"/>
  <c r="AR105" i="21"/>
  <c r="AR78" i="21"/>
  <c r="AR142" i="21"/>
  <c r="AR107" i="21"/>
  <c r="AX7" i="20" s="1"/>
  <c r="CV4" i="18" s="1"/>
  <c r="ES22" i="19" s="1"/>
  <c r="AR29" i="21"/>
  <c r="AR24" i="21"/>
  <c r="AR43" i="21"/>
  <c r="AR42" i="21"/>
  <c r="AR9" i="21"/>
  <c r="AR3" i="21"/>
  <c r="AR62" i="21"/>
  <c r="AR111" i="21"/>
  <c r="AR124" i="21"/>
  <c r="AR5" i="21"/>
  <c r="AR65" i="21"/>
  <c r="AR125" i="21"/>
  <c r="AR31" i="21"/>
  <c r="AR88" i="21"/>
  <c r="AR140" i="21"/>
  <c r="AR137" i="21"/>
  <c r="AR128" i="21"/>
  <c r="AR116" i="21"/>
  <c r="AR17" i="21"/>
  <c r="AR75" i="21"/>
  <c r="AR147" i="21"/>
  <c r="AR67" i="21"/>
  <c r="AR66" i="21"/>
  <c r="AR90" i="21"/>
  <c r="AR134" i="21"/>
  <c r="AR114" i="21"/>
  <c r="AR22" i="21"/>
  <c r="AR133" i="21"/>
  <c r="AR85" i="21"/>
  <c r="AR79" i="21"/>
  <c r="AR113" i="21"/>
  <c r="AR13" i="21"/>
  <c r="AR121" i="21"/>
  <c r="AR106" i="21"/>
  <c r="AR131" i="21"/>
  <c r="AR25" i="21"/>
  <c r="AR80" i="21"/>
  <c r="AR144" i="21"/>
  <c r="AR96" i="21"/>
  <c r="AR103" i="21"/>
  <c r="AR127" i="21"/>
  <c r="AR74" i="21"/>
  <c r="AR38" i="21"/>
  <c r="AR141" i="21"/>
  <c r="AR119" i="21"/>
  <c r="AR118" i="21"/>
  <c r="AR12" i="21"/>
  <c r="AR108" i="21"/>
  <c r="AR82" i="21"/>
  <c r="AR10" i="21"/>
  <c r="AV306" i="20"/>
  <c r="AX17" i="20"/>
  <c r="CV14" i="18" s="1"/>
  <c r="ES29" i="19" s="1"/>
  <c r="AQ51" i="21" l="1"/>
  <c r="AQ37" i="21"/>
  <c r="AQ23" i="21"/>
  <c r="AQ16" i="21"/>
  <c r="AQ41" i="21"/>
  <c r="AQ46" i="21"/>
  <c r="AQ26" i="21"/>
  <c r="AQ30" i="21"/>
  <c r="AQ52" i="21"/>
  <c r="AQ54" i="21"/>
  <c r="AQ154" i="21"/>
  <c r="AQ28" i="21"/>
  <c r="AQ153" i="21"/>
  <c r="AQ53" i="21"/>
  <c r="AQ47" i="21"/>
  <c r="AQ32" i="21"/>
  <c r="AQ50" i="21"/>
  <c r="AQ44" i="21"/>
  <c r="AQ7" i="21"/>
  <c r="AQ45" i="21"/>
  <c r="AX10" i="20"/>
  <c r="CV11" i="18" s="1"/>
  <c r="ES28" i="19" s="1"/>
  <c r="AX22" i="20"/>
  <c r="AQ57" i="21"/>
  <c r="AQ40" i="21"/>
  <c r="AQ56" i="21"/>
  <c r="AQ58" i="21"/>
  <c r="AQ61" i="21"/>
  <c r="AQ35" i="21"/>
  <c r="AX221" i="20"/>
  <c r="AX178" i="20"/>
  <c r="AX156" i="20"/>
  <c r="AQ63" i="21"/>
  <c r="AQ135" i="21"/>
  <c r="AQ60" i="21"/>
  <c r="AQ8" i="21"/>
  <c r="AR158" i="21"/>
  <c r="AQ112" i="21"/>
  <c r="AQ121" i="21"/>
  <c r="AQ83" i="21"/>
  <c r="AQ13" i="21"/>
  <c r="AQ82" i="21"/>
  <c r="AQ136" i="21"/>
  <c r="AQ9" i="21"/>
  <c r="AQ96" i="21"/>
  <c r="AQ148" i="21"/>
  <c r="AQ24" i="21"/>
  <c r="AQ138" i="21"/>
  <c r="AQ19" i="21"/>
  <c r="AQ91" i="21"/>
  <c r="AQ103" i="21"/>
  <c r="AQ144" i="21"/>
  <c r="AQ139" i="21"/>
  <c r="AQ125" i="21"/>
  <c r="AQ76" i="21"/>
  <c r="AQ78" i="21"/>
  <c r="AQ55" i="21"/>
  <c r="AQ116" i="21"/>
  <c r="AQ87" i="21"/>
  <c r="AQ152" i="21"/>
  <c r="AQ107" i="21"/>
  <c r="AQ75" i="21"/>
  <c r="AQ5" i="21"/>
  <c r="AW8" i="20" s="1"/>
  <c r="CN166" i="18" s="1"/>
  <c r="AQ128" i="21"/>
  <c r="AQ149" i="21"/>
  <c r="AQ69" i="21"/>
  <c r="AQ22" i="21"/>
  <c r="AQ85" i="21"/>
  <c r="AQ29" i="21"/>
  <c r="AQ95" i="21"/>
  <c r="AQ77" i="21"/>
  <c r="AQ113" i="21"/>
  <c r="AQ150" i="21"/>
  <c r="AQ151" i="21"/>
  <c r="AQ65" i="21"/>
  <c r="AQ100" i="21"/>
  <c r="AQ11" i="21"/>
  <c r="AQ114" i="21"/>
  <c r="AQ12" i="21"/>
  <c r="AQ34" i="21"/>
  <c r="AQ120" i="21"/>
  <c r="AQ64" i="21"/>
  <c r="AQ131" i="21"/>
  <c r="AQ99" i="21"/>
  <c r="AQ86" i="21"/>
  <c r="AQ59" i="21"/>
  <c r="AQ130" i="21"/>
  <c r="AQ108" i="21"/>
  <c r="AQ105" i="21"/>
  <c r="AQ109" i="21"/>
  <c r="AQ124" i="21"/>
  <c r="AQ145" i="21"/>
  <c r="AQ66" i="21"/>
  <c r="AQ132" i="21"/>
  <c r="AQ97" i="21"/>
  <c r="AQ42" i="21"/>
  <c r="AQ20" i="21"/>
  <c r="AQ102" i="21"/>
  <c r="AQ73" i="21"/>
  <c r="AQ31" i="21"/>
  <c r="AQ18" i="21"/>
  <c r="AQ111" i="21"/>
  <c r="AQ3" i="21"/>
  <c r="AQ84" i="21"/>
  <c r="AQ43" i="21"/>
  <c r="AQ79" i="21"/>
  <c r="AQ142" i="21"/>
  <c r="AQ129" i="21"/>
  <c r="AQ126" i="21"/>
  <c r="AQ39" i="21"/>
  <c r="AQ122" i="21"/>
  <c r="AQ140" i="21"/>
  <c r="AQ127" i="21"/>
  <c r="AQ38" i="21"/>
  <c r="AQ117" i="21"/>
  <c r="AQ123" i="21"/>
  <c r="AQ89" i="21"/>
  <c r="AQ68" i="21"/>
  <c r="AX189" i="20"/>
  <c r="AX282" i="20"/>
  <c r="AX267" i="20"/>
  <c r="AX14" i="20"/>
  <c r="CV13" i="18" s="1"/>
  <c r="ES30" i="19" s="1"/>
  <c r="AQ10" i="21"/>
  <c r="AQ21" i="21"/>
  <c r="AQ33" i="21"/>
  <c r="AQ143" i="21"/>
  <c r="AQ17" i="21"/>
  <c r="AQ110" i="21"/>
  <c r="AQ115" i="21"/>
  <c r="AQ15" i="21"/>
  <c r="AQ4" i="21"/>
  <c r="AQ106" i="21"/>
  <c r="AQ133" i="21"/>
  <c r="AQ137" i="21"/>
  <c r="AQ80" i="21"/>
  <c r="AQ27" i="21"/>
  <c r="AQ88" i="21"/>
  <c r="AQ90" i="21"/>
  <c r="AQ134" i="21"/>
  <c r="AQ146" i="21"/>
  <c r="AW182" i="20" s="1"/>
  <c r="AQ94" i="21"/>
  <c r="AQ25" i="21"/>
  <c r="AQ6" i="21"/>
  <c r="AQ118" i="21"/>
  <c r="AQ62" i="21"/>
  <c r="AQ74" i="21"/>
  <c r="AQ104" i="21"/>
  <c r="AQ119" i="21"/>
  <c r="AQ141" i="21"/>
  <c r="AW272" i="20" s="1"/>
  <c r="AQ98" i="21"/>
  <c r="AQ147" i="21"/>
  <c r="AQ67" i="21"/>
  <c r="AW3" i="20"/>
  <c r="CR22" i="18" s="1"/>
  <c r="AW19" i="20" l="1"/>
  <c r="CR166" i="18"/>
  <c r="EM15" i="19" s="1"/>
  <c r="EM5" i="19" s="1"/>
  <c r="AW15" i="20"/>
  <c r="CN198" i="18" s="1"/>
  <c r="CN276" i="18" s="1"/>
  <c r="AX312" i="20"/>
  <c r="AY317" i="20" s="1"/>
  <c r="AX310" i="20"/>
  <c r="AX304" i="20"/>
  <c r="AZ307" i="20" s="1"/>
  <c r="AX313" i="20"/>
  <c r="AW187" i="20"/>
  <c r="AQ158" i="21"/>
  <c r="AW91" i="20"/>
  <c r="AW209" i="20"/>
  <c r="AW30" i="20"/>
  <c r="AW27" i="20"/>
  <c r="AW24" i="20"/>
  <c r="AW177" i="20"/>
  <c r="AW184" i="20"/>
  <c r="AW264" i="20"/>
  <c r="AX302" i="20"/>
  <c r="AX309" i="20" s="1"/>
  <c r="CR276" i="18"/>
  <c r="BB317" i="20" l="1"/>
  <c r="AX317" i="20"/>
  <c r="BA317" i="20"/>
  <c r="AZ317" i="20"/>
  <c r="AW313" i="20"/>
  <c r="AW318" i="20" s="1"/>
  <c r="AW311" i="20"/>
  <c r="AZ316" i="20" s="1"/>
  <c r="AX307" i="20"/>
  <c r="AY307" i="20"/>
  <c r="AW303" i="20"/>
  <c r="AW302" i="20" s="1"/>
  <c r="AX305" i="20" s="1"/>
  <c r="AW310" i="20"/>
  <c r="AX315" i="20" s="1"/>
  <c r="AZ318" i="20" l="1"/>
  <c r="AY318" i="20"/>
  <c r="AX318" i="20"/>
  <c r="AX316" i="20"/>
  <c r="AW316" i="20"/>
  <c r="AY316" i="20"/>
  <c r="AW309" i="20"/>
  <c r="AZ314" i="20" s="1"/>
  <c r="AY305" i="20"/>
  <c r="AW305" i="20"/>
  <c r="AY306" i="20"/>
  <c r="AX306" i="20"/>
  <c r="AZ305" i="20"/>
  <c r="EM6" i="19" s="1"/>
  <c r="EM7" i="19" s="1"/>
  <c r="EM11" i="19" s="1"/>
  <c r="AW306" i="20"/>
  <c r="AZ306" i="20"/>
  <c r="AY315" i="20"/>
  <c r="AZ315" i="20"/>
  <c r="AW315" i="20"/>
  <c r="AU51" i="21" l="1"/>
  <c r="AU37" i="21"/>
  <c r="AU23" i="21"/>
  <c r="AU16" i="21"/>
  <c r="AU41" i="21"/>
  <c r="AU46" i="21"/>
  <c r="AU26" i="21"/>
  <c r="AU30" i="21"/>
  <c r="AU52" i="21"/>
  <c r="AU54" i="21"/>
  <c r="AU154" i="21"/>
  <c r="AU28" i="21"/>
  <c r="AU153" i="21"/>
  <c r="AU53" i="21"/>
  <c r="AU47" i="21"/>
  <c r="AU32" i="21"/>
  <c r="AU50" i="21"/>
  <c r="AU44" i="21"/>
  <c r="AU7" i="21"/>
  <c r="AU45" i="21"/>
  <c r="AU57" i="21"/>
  <c r="AU40" i="21"/>
  <c r="AU56" i="21"/>
  <c r="AU58" i="21"/>
  <c r="AU152" i="21"/>
  <c r="AU35" i="21"/>
  <c r="AU76" i="21"/>
  <c r="AU150" i="21"/>
  <c r="AU82" i="21"/>
  <c r="AU149" i="21"/>
  <c r="AU99" i="21"/>
  <c r="AU55" i="21"/>
  <c r="AU133" i="21"/>
  <c r="AU115" i="21"/>
  <c r="AU25" i="21"/>
  <c r="AU75" i="21"/>
  <c r="AU59" i="21"/>
  <c r="AU91" i="21"/>
  <c r="BA32" i="20" s="1"/>
  <c r="AU12" i="21"/>
  <c r="AU89" i="21"/>
  <c r="AU66" i="21"/>
  <c r="AU114" i="21"/>
  <c r="AU83" i="21"/>
  <c r="AU62" i="21"/>
  <c r="BA58" i="20" s="1"/>
  <c r="CV44" i="18" s="1"/>
  <c r="ES20" i="19" s="1"/>
  <c r="AU112" i="21"/>
  <c r="AU43" i="21"/>
  <c r="AU77" i="21"/>
  <c r="AU129" i="21"/>
  <c r="AU60" i="21"/>
  <c r="AU31" i="21"/>
  <c r="AU29" i="21"/>
  <c r="AU19" i="21"/>
  <c r="AU137" i="21"/>
  <c r="AU39" i="21"/>
  <c r="AU11" i="21"/>
  <c r="AU96" i="21"/>
  <c r="AU17" i="21"/>
  <c r="AU110" i="21"/>
  <c r="BA51" i="20" s="1"/>
  <c r="AU148" i="21"/>
  <c r="AU144" i="21"/>
  <c r="AU3" i="21"/>
  <c r="AU8" i="21"/>
  <c r="AU141" i="21"/>
  <c r="AU69" i="21"/>
  <c r="AU15" i="21"/>
  <c r="AU120" i="21"/>
  <c r="AU143" i="21"/>
  <c r="AU105" i="21"/>
  <c r="AU130" i="21"/>
  <c r="AU64" i="21"/>
  <c r="AU78" i="21"/>
  <c r="BA20" i="20" s="1"/>
  <c r="AU65" i="21"/>
  <c r="AU38" i="21"/>
  <c r="AU119" i="21"/>
  <c r="AU108" i="21"/>
  <c r="AU136" i="21"/>
  <c r="AU109" i="21"/>
  <c r="AU42" i="21"/>
  <c r="AU131" i="21"/>
  <c r="AU132" i="21"/>
  <c r="AU135" i="21"/>
  <c r="AU106" i="21"/>
  <c r="AU4" i="21"/>
  <c r="AU13" i="21"/>
  <c r="AU138" i="21"/>
  <c r="AU80" i="21"/>
  <c r="BA5" i="20" s="1"/>
  <c r="CV32" i="18" s="1"/>
  <c r="ES17" i="19" s="1"/>
  <c r="AU5" i="21"/>
  <c r="AU145" i="21"/>
  <c r="AU122" i="21"/>
  <c r="AU151" i="21"/>
  <c r="AU22" i="21"/>
  <c r="AU103" i="21"/>
  <c r="AU34" i="21"/>
  <c r="AU134" i="21"/>
  <c r="AU90" i="21"/>
  <c r="AU116" i="21"/>
  <c r="AU124" i="21"/>
  <c r="AU102" i="21"/>
  <c r="AU126" i="21"/>
  <c r="AU142" i="21"/>
  <c r="AU100" i="21"/>
  <c r="AU18" i="21"/>
  <c r="AU139" i="21"/>
  <c r="AU88" i="21"/>
  <c r="AU86" i="21"/>
  <c r="AU74" i="21"/>
  <c r="AU127" i="21"/>
  <c r="AU104" i="21"/>
  <c r="AU128" i="21"/>
  <c r="AU24" i="21"/>
  <c r="AU87" i="21"/>
  <c r="AU63" i="21"/>
  <c r="AU61" i="21"/>
  <c r="AU95" i="21"/>
  <c r="AU9" i="21"/>
  <c r="AU125" i="21"/>
  <c r="AU117" i="21"/>
  <c r="AU140" i="21"/>
  <c r="AU146" i="21"/>
  <c r="AU85" i="21"/>
  <c r="AU27" i="21"/>
  <c r="AU111" i="21"/>
  <c r="AU6" i="21"/>
  <c r="AU97" i="21"/>
  <c r="AU84" i="21"/>
  <c r="AU79" i="21"/>
  <c r="BA8" i="20" s="1"/>
  <c r="BA310" i="20" s="1"/>
  <c r="BA315" i="20" s="1"/>
  <c r="AU98" i="21"/>
  <c r="AU107" i="21"/>
  <c r="AU118" i="21"/>
  <c r="AU123" i="21"/>
  <c r="AU121" i="21"/>
  <c r="AU94" i="21"/>
  <c r="AU73" i="21"/>
  <c r="AY314" i="20"/>
  <c r="AX314" i="20"/>
  <c r="AU113" i="21"/>
  <c r="AU20" i="21"/>
  <c r="AW314" i="20"/>
  <c r="AU147" i="21"/>
  <c r="AU68" i="21"/>
  <c r="AU10" i="21"/>
  <c r="AU21" i="21"/>
  <c r="AU33" i="21"/>
  <c r="AU67" i="21"/>
  <c r="BA18" i="20" l="1"/>
  <c r="BA95" i="20"/>
  <c r="BA111" i="20"/>
  <c r="BA57" i="20"/>
  <c r="BA98" i="20"/>
  <c r="BA97" i="20"/>
  <c r="BA126" i="20"/>
  <c r="BA85" i="20"/>
  <c r="BA34" i="20"/>
  <c r="BA31" i="20"/>
  <c r="BA38" i="20"/>
  <c r="CV59" i="18" s="1"/>
  <c r="ES15" i="19" s="1"/>
  <c r="BA130" i="20"/>
  <c r="BA68" i="20"/>
  <c r="BA80" i="20"/>
  <c r="BA26" i="20"/>
  <c r="BA135" i="20"/>
  <c r="BA21" i="20"/>
  <c r="BA12" i="20"/>
  <c r="BA3" i="20"/>
  <c r="BA311" i="20" s="1"/>
  <c r="BA316" i="20" s="1"/>
  <c r="BA36" i="20"/>
  <c r="CV40" i="18" s="1"/>
  <c r="ES16" i="19" s="1"/>
  <c r="BA279" i="20"/>
  <c r="BA4" i="20"/>
  <c r="CV33" i="18" s="1"/>
  <c r="ES14" i="19" s="1"/>
  <c r="BA6" i="20"/>
  <c r="AU158" i="21"/>
  <c r="BB315" i="20"/>
  <c r="BA303" i="20" l="1"/>
  <c r="BB316" i="20"/>
  <c r="ES5" i="19"/>
  <c r="CV276" i="18"/>
  <c r="BA313" i="20"/>
  <c r="BB318" i="20" s="1"/>
  <c r="BA304" i="20"/>
  <c r="BB307" i="20" s="1"/>
  <c r="ES6" i="19" s="1"/>
  <c r="BA302" i="20"/>
  <c r="BA305" i="20" s="1"/>
  <c r="BA309" i="20" l="1"/>
  <c r="BA314" i="20" s="1"/>
  <c r="ES7" i="19"/>
  <c r="ES11" i="19" s="1"/>
  <c r="BC130" i="20" s="1"/>
  <c r="BA318" i="20"/>
  <c r="BA307" i="20"/>
  <c r="BB305" i="20"/>
  <c r="BA306" i="20"/>
  <c r="BB306" i="20"/>
  <c r="BC216" i="20" l="1"/>
  <c r="BC282" i="20"/>
  <c r="BC247" i="20"/>
  <c r="BB314" i="20"/>
  <c r="BC157" i="20"/>
  <c r="BC258" i="20"/>
  <c r="BC235" i="20"/>
  <c r="BC142" i="20"/>
  <c r="BC166" i="20"/>
  <c r="BC261" i="20"/>
  <c r="BC66" i="20"/>
  <c r="BC285" i="20"/>
  <c r="BC143" i="20"/>
  <c r="ER224" i="18" s="1"/>
  <c r="BC211" i="20"/>
  <c r="BC191" i="20"/>
  <c r="BC97" i="20"/>
  <c r="BC248" i="20"/>
  <c r="BC217" i="20"/>
  <c r="BC86" i="20"/>
  <c r="BC8" i="20"/>
  <c r="BC51" i="20"/>
  <c r="CX71" i="18" s="1"/>
  <c r="EV19" i="19" s="1"/>
  <c r="BC14" i="20"/>
  <c r="BC210" i="20"/>
  <c r="BC64" i="20"/>
  <c r="BC80" i="20"/>
  <c r="BC182" i="20"/>
  <c r="BC153" i="20"/>
  <c r="BC26" i="20"/>
  <c r="CX35" i="18" s="1"/>
  <c r="EV18" i="19" s="1"/>
  <c r="BC10" i="20"/>
  <c r="BC31" i="20"/>
  <c r="CX61" i="18" s="1"/>
  <c r="EV15" i="19" s="1"/>
  <c r="BC265" i="20"/>
  <c r="BC105" i="20"/>
  <c r="BC70" i="20"/>
  <c r="BC256" i="20"/>
  <c r="BC220" i="20"/>
  <c r="BC149" i="20"/>
  <c r="BC228" i="20"/>
  <c r="BC9" i="20"/>
  <c r="BC13" i="20"/>
  <c r="BC37" i="20"/>
  <c r="BC208" i="20"/>
  <c r="BC207" i="20"/>
  <c r="BC183" i="20"/>
  <c r="BC204" i="20"/>
  <c r="BC273" i="20"/>
  <c r="BC226" i="20"/>
  <c r="BC231" i="20"/>
  <c r="BC246" i="20"/>
  <c r="BC259" i="20"/>
  <c r="BC206" i="20"/>
  <c r="BC58" i="20"/>
  <c r="BC104" i="20"/>
  <c r="BC180" i="20"/>
  <c r="BC144" i="20"/>
  <c r="FL117" i="18" s="1"/>
  <c r="IT30" i="19" s="1"/>
  <c r="BC276" i="20"/>
  <c r="BC154" i="20"/>
  <c r="EX19" i="18" s="1"/>
  <c r="BC223" i="20"/>
  <c r="BC238" i="20"/>
  <c r="BC151" i="20"/>
  <c r="BC284" i="20"/>
  <c r="BC202" i="20"/>
  <c r="BC150" i="20"/>
  <c r="BC72" i="20"/>
  <c r="BC23" i="20"/>
  <c r="BC174" i="20"/>
  <c r="BC162" i="20"/>
  <c r="BC134" i="20"/>
  <c r="BC34" i="20"/>
  <c r="CX193" i="18" s="1"/>
  <c r="EV16" i="19" s="1"/>
  <c r="BC184" i="20"/>
  <c r="BC172" i="20"/>
  <c r="BC178" i="20"/>
  <c r="BC44" i="20"/>
  <c r="BC78" i="20"/>
  <c r="BC232" i="20"/>
  <c r="BC85" i="20"/>
  <c r="BC212" i="20"/>
  <c r="BC5" i="20"/>
  <c r="BC196" i="20"/>
  <c r="BC47" i="20"/>
  <c r="BC194" i="20"/>
  <c r="BC219" i="20"/>
  <c r="BC121" i="20"/>
  <c r="BC281" i="20"/>
  <c r="BC177" i="20"/>
  <c r="BC233" i="20"/>
  <c r="BC49" i="20"/>
  <c r="BC277" i="20"/>
  <c r="BC268" i="20"/>
  <c r="BC21" i="20"/>
  <c r="BC165" i="20"/>
  <c r="BC55" i="20"/>
  <c r="BC159" i="20"/>
  <c r="BC245" i="20"/>
  <c r="BC272" i="20"/>
  <c r="BC57" i="20"/>
  <c r="BC3" i="20"/>
  <c r="CX22" i="18" s="1"/>
  <c r="EV14" i="19" s="1"/>
  <c r="BC132" i="20"/>
  <c r="BC75" i="20"/>
  <c r="BC77" i="20"/>
  <c r="BC279" i="20"/>
  <c r="BC240" i="20"/>
  <c r="BC173" i="20"/>
  <c r="BC11" i="20"/>
  <c r="BC190" i="20"/>
  <c r="BC253" i="20"/>
  <c r="BC59" i="20"/>
  <c r="BC249" i="20"/>
  <c r="BC135" i="20"/>
  <c r="BC203" i="20"/>
  <c r="BC96" i="20"/>
  <c r="BC267" i="20"/>
  <c r="BC158" i="20"/>
  <c r="BC185" i="20"/>
  <c r="BC61" i="20"/>
  <c r="BC12" i="20"/>
  <c r="BC188" i="20"/>
  <c r="BC271" i="20"/>
  <c r="BC129" i="20"/>
  <c r="BC33" i="20"/>
  <c r="BC6" i="20"/>
  <c r="BC176" i="20"/>
  <c r="BC234" i="20"/>
  <c r="BC111" i="20"/>
  <c r="BC237" i="20"/>
  <c r="BC133" i="20"/>
  <c r="BC168" i="20"/>
  <c r="BC95" i="20"/>
  <c r="BC214" i="20"/>
  <c r="BC199" i="20"/>
  <c r="BC287" i="20"/>
  <c r="BC250" i="20"/>
  <c r="BC24" i="20"/>
  <c r="BC87" i="20"/>
  <c r="BC241" i="20"/>
  <c r="BC137" i="20"/>
  <c r="BC91" i="20"/>
  <c r="CX26" i="18" s="1"/>
  <c r="EV27" i="19" s="1"/>
  <c r="BC63" i="20"/>
  <c r="BC195" i="20"/>
  <c r="BC99" i="20"/>
  <c r="CX208" i="18" s="1"/>
  <c r="EV29" i="19" s="1"/>
  <c r="BC62" i="20"/>
  <c r="BC7" i="20"/>
  <c r="BC54" i="20"/>
  <c r="BC270" i="20"/>
  <c r="BC167" i="20"/>
  <c r="BC98" i="20"/>
  <c r="BC201" i="20"/>
  <c r="BC171" i="20"/>
  <c r="BC60" i="20"/>
  <c r="BC53" i="20"/>
  <c r="BC225" i="20"/>
  <c r="BC126" i="20"/>
  <c r="BC19" i="20"/>
  <c r="CX21" i="18" s="1"/>
  <c r="EV17" i="19" s="1"/>
  <c r="BC74" i="20"/>
  <c r="BC27" i="20"/>
  <c r="CX25" i="18" s="1"/>
  <c r="EV28" i="19" s="1"/>
  <c r="BC48" i="20"/>
  <c r="BC40" i="20"/>
  <c r="BC160" i="20"/>
  <c r="BC229" i="20"/>
  <c r="BC148" i="20"/>
  <c r="BC25" i="20"/>
  <c r="BC236" i="20"/>
  <c r="BC263" i="20"/>
  <c r="BC181" i="20"/>
  <c r="BC186" i="20"/>
  <c r="BC138" i="20"/>
  <c r="BC4" i="20"/>
  <c r="BC221" i="20"/>
  <c r="BC192" i="20"/>
  <c r="BC45" i="20"/>
  <c r="BC36" i="20"/>
  <c r="BC100" i="20"/>
  <c r="BC252" i="20"/>
  <c r="BC110" i="20"/>
  <c r="BC139" i="20"/>
  <c r="BC269" i="20"/>
  <c r="BC179" i="20"/>
  <c r="BC29" i="20"/>
  <c r="BC255" i="20"/>
  <c r="BC136" i="20"/>
  <c r="BC239" i="20"/>
  <c r="BC15" i="20"/>
  <c r="BC32" i="20"/>
  <c r="BC20" i="20"/>
  <c r="BC164" i="20"/>
  <c r="BC274" i="20"/>
  <c r="BC278" i="20"/>
  <c r="BC266" i="20"/>
  <c r="BC76" i="20"/>
  <c r="BC156" i="20"/>
  <c r="BC283" i="20"/>
  <c r="BC22" i="20"/>
  <c r="BC289" i="20"/>
  <c r="BC56" i="20"/>
  <c r="CX56" i="18" s="1"/>
  <c r="EV22" i="19" s="1"/>
  <c r="BC79" i="20"/>
  <c r="BC209" i="20"/>
  <c r="BC260" i="20"/>
  <c r="BC42" i="20"/>
  <c r="BC18" i="20"/>
  <c r="BC163" i="20"/>
  <c r="BC30" i="20"/>
  <c r="BC50" i="20"/>
  <c r="CX57" i="18" s="1"/>
  <c r="EV26" i="19" s="1"/>
  <c r="BC262" i="20"/>
  <c r="BC251" i="20"/>
  <c r="BC193" i="20"/>
  <c r="BC68" i="20"/>
  <c r="CX211" i="18" s="1"/>
  <c r="EV25" i="19" s="1"/>
  <c r="BC213" i="20"/>
  <c r="BC197" i="20"/>
  <c r="BC275" i="20"/>
  <c r="BC254" i="20"/>
  <c r="BC218" i="20"/>
  <c r="BC224" i="20"/>
  <c r="BC145" i="20"/>
  <c r="BC264" i="20"/>
  <c r="BC200" i="20"/>
  <c r="BC243" i="20"/>
  <c r="BC205" i="20"/>
  <c r="BC81" i="20"/>
  <c r="CX178" i="18" s="1"/>
  <c r="EV23" i="19" s="1"/>
  <c r="BC169" i="20"/>
  <c r="BC242" i="20"/>
  <c r="BC17" i="20"/>
  <c r="BC244" i="20"/>
  <c r="BC257" i="20"/>
  <c r="BC38" i="20"/>
  <c r="BC290" i="20"/>
  <c r="BC83" i="20"/>
  <c r="BC286" i="20"/>
  <c r="BC222" i="20"/>
  <c r="BC152" i="20"/>
  <c r="BC84" i="20"/>
  <c r="BC215" i="20"/>
  <c r="BC227" i="20"/>
  <c r="BC280" i="20"/>
  <c r="BC175" i="20"/>
  <c r="BC189" i="20"/>
  <c r="BC288" i="20"/>
  <c r="BC52" i="20"/>
  <c r="CX219" i="18" s="1"/>
  <c r="EV21" i="19" s="1"/>
  <c r="BC161" i="20"/>
  <c r="BC170" i="20"/>
  <c r="BC71" i="20"/>
  <c r="ER125" i="18" s="1"/>
  <c r="BC35" i="20"/>
  <c r="CX50" i="18" s="1"/>
  <c r="EV20" i="19" s="1"/>
  <c r="BC230" i="20"/>
  <c r="BC155" i="20"/>
  <c r="BC187" i="20"/>
  <c r="BC67" i="20"/>
  <c r="BC43" i="20"/>
  <c r="BC198" i="20"/>
  <c r="BC82" i="20"/>
  <c r="BC41" i="20"/>
  <c r="BC311" i="20" l="1"/>
  <c r="BC316" i="20" s="1"/>
  <c r="BC310" i="20"/>
  <c r="BC315" i="20" s="1"/>
  <c r="BC312" i="20"/>
  <c r="BC317" i="20" s="1"/>
  <c r="BC303" i="20"/>
  <c r="BC306" i="20" s="1"/>
  <c r="EV6" i="19" s="1"/>
  <c r="EV5" i="19"/>
  <c r="BC304" i="20"/>
  <c r="BC307" i="20" s="1"/>
  <c r="CX276" i="18"/>
  <c r="BC309" i="20"/>
  <c r="BC314" i="20" s="1"/>
  <c r="BC302" i="20"/>
  <c r="BC305" i="20" s="1"/>
  <c r="BC313" i="20"/>
  <c r="BC318" i="20" s="1"/>
  <c r="ER235" i="18"/>
  <c r="EF235" i="18"/>
  <c r="EV4" i="19" l="1"/>
  <c r="EV7" i="19"/>
  <c r="EX31" i="18"/>
  <c r="EV11" i="19" l="1"/>
  <c r="BD31" i="20" l="1"/>
  <c r="CZ61" i="18" s="1"/>
  <c r="BD157" i="20"/>
  <c r="EZ15" i="18" s="1"/>
  <c r="BD164" i="20"/>
  <c r="DN126" i="18" s="1"/>
  <c r="BD264" i="20"/>
  <c r="BD78" i="20"/>
  <c r="DN98" i="18" s="1"/>
  <c r="BD23" i="20"/>
  <c r="CZ234" i="18" s="1"/>
  <c r="BD9" i="20"/>
  <c r="CZ204" i="18" s="1"/>
  <c r="BD244" i="20"/>
  <c r="BD95" i="20"/>
  <c r="BD170" i="20"/>
  <c r="DT194" i="18" s="1"/>
  <c r="BD13" i="20"/>
  <c r="ER12" i="18" s="1"/>
  <c r="BD199" i="20"/>
  <c r="BD212" i="20"/>
  <c r="CZ112" i="18" s="1"/>
  <c r="BD273" i="20"/>
  <c r="BD68" i="20"/>
  <c r="CZ211" i="18" s="1"/>
  <c r="BD162" i="20"/>
  <c r="BD91" i="20"/>
  <c r="ER26" i="18" s="1"/>
  <c r="BD150" i="20"/>
  <c r="EX16" i="18" s="1"/>
  <c r="BD60" i="20"/>
  <c r="BD172" i="20"/>
  <c r="BD214" i="20"/>
  <c r="BD52" i="20"/>
  <c r="CZ219" i="18" s="1"/>
  <c r="BD183" i="20"/>
  <c r="BD178" i="20"/>
  <c r="BD57" i="20"/>
  <c r="CZ43" i="18" s="1"/>
  <c r="BD228" i="20"/>
  <c r="BD211" i="20"/>
  <c r="BD179" i="20"/>
  <c r="BD286" i="20"/>
  <c r="BD151" i="20"/>
  <c r="EX17" i="18" s="1"/>
  <c r="BD59" i="20"/>
  <c r="BD287" i="20"/>
  <c r="BD35" i="20"/>
  <c r="CZ50" i="18" s="1"/>
  <c r="BD138" i="20"/>
  <c r="BD171" i="20"/>
  <c r="CZ167" i="18" s="1"/>
  <c r="BD38" i="20"/>
  <c r="DF59" i="18" s="1"/>
  <c r="BD8" i="20"/>
  <c r="BD21" i="20"/>
  <c r="DN53" i="18" s="1"/>
  <c r="BD257" i="20"/>
  <c r="ER185" i="18" s="1"/>
  <c r="BD241" i="20"/>
  <c r="BD250" i="20"/>
  <c r="BD189" i="20"/>
  <c r="BD27" i="20"/>
  <c r="BD180" i="20"/>
  <c r="BD4" i="20"/>
  <c r="BD86" i="20"/>
  <c r="DT158" i="18" s="1"/>
  <c r="BD173" i="20"/>
  <c r="BD177" i="20"/>
  <c r="BD70" i="20"/>
  <c r="CZ184" i="18" s="1"/>
  <c r="BD41" i="20"/>
  <c r="FF48" i="18" s="1"/>
  <c r="BD48" i="20"/>
  <c r="CZ70" i="18" s="1"/>
  <c r="BD268" i="20"/>
  <c r="BD224" i="20"/>
  <c r="BD96" i="20"/>
  <c r="DN45" i="18" s="1"/>
  <c r="BD190" i="20"/>
  <c r="BD161" i="20"/>
  <c r="CZ181" i="18" s="1"/>
  <c r="BD163" i="20"/>
  <c r="EL80" i="18" s="1"/>
  <c r="BD248" i="20"/>
  <c r="BD130" i="20"/>
  <c r="CZ46" i="18" s="1"/>
  <c r="BD20" i="20"/>
  <c r="DN37" i="18" s="1"/>
  <c r="BD72" i="20"/>
  <c r="BD200" i="20"/>
  <c r="BD182" i="20"/>
  <c r="BD55" i="20"/>
  <c r="CZ156" i="18" s="1"/>
  <c r="BD19" i="20"/>
  <c r="CZ21" i="18" s="1"/>
  <c r="BD213" i="20"/>
  <c r="BD277" i="20"/>
  <c r="BD137" i="20"/>
  <c r="DT9" i="18" s="1"/>
  <c r="BD245" i="20"/>
  <c r="BD148" i="20"/>
  <c r="BD121" i="20"/>
  <c r="CZ174" i="18" s="1"/>
  <c r="BD33" i="20"/>
  <c r="BD74" i="20"/>
  <c r="BD198" i="20"/>
  <c r="DN99" i="18" s="1"/>
  <c r="BD266" i="20"/>
  <c r="BD110" i="20"/>
  <c r="CZ114" i="18" s="1"/>
  <c r="BD280" i="20"/>
  <c r="BD66" i="20"/>
  <c r="DT230" i="18" s="1"/>
  <c r="BD229" i="20"/>
  <c r="BD15" i="20"/>
  <c r="CZ198" i="18" s="1"/>
  <c r="BD64" i="20"/>
  <c r="DT199" i="18" s="1"/>
  <c r="BD145" i="20"/>
  <c r="CZ95" i="18" s="1"/>
  <c r="BD168" i="20"/>
  <c r="BD97" i="20"/>
  <c r="CZ73" i="18" s="1"/>
  <c r="BD142" i="20"/>
  <c r="ER189" i="18" s="1"/>
  <c r="BD7" i="20"/>
  <c r="BD260" i="20"/>
  <c r="BD255" i="20"/>
  <c r="BD136" i="20"/>
  <c r="CZ128" i="18" s="1"/>
  <c r="BD230" i="20"/>
  <c r="BD271" i="20"/>
  <c r="BD225" i="20"/>
  <c r="DR128" i="18" s="1"/>
  <c r="BD192" i="20"/>
  <c r="BD276" i="20"/>
  <c r="BD126" i="20"/>
  <c r="CZ39" i="18" s="1"/>
  <c r="BD270" i="20"/>
  <c r="BD100" i="20"/>
  <c r="CZ38" i="18" s="1"/>
  <c r="BD238" i="20"/>
  <c r="BD67" i="20"/>
  <c r="CZ135" i="18" s="1"/>
  <c r="BD83" i="20"/>
  <c r="EZ7" i="18" s="1"/>
  <c r="BD53" i="20"/>
  <c r="CZ210" i="18" s="1"/>
  <c r="BD167" i="20"/>
  <c r="CZ134" i="18" s="1"/>
  <c r="BD188" i="20"/>
  <c r="BD51" i="20"/>
  <c r="CZ71" i="18" s="1"/>
  <c r="BD160" i="20"/>
  <c r="EZ3" i="18" s="1"/>
  <c r="BD176" i="20"/>
  <c r="BD223" i="20"/>
  <c r="BD289" i="20"/>
  <c r="BD11" i="20"/>
  <c r="CZ49" i="18" s="1"/>
  <c r="BD237" i="20"/>
  <c r="BD281" i="20"/>
  <c r="BD206" i="20"/>
  <c r="BD30" i="20"/>
  <c r="EX27" i="18" s="1"/>
  <c r="BD165" i="20"/>
  <c r="CZ163" i="18" s="1"/>
  <c r="BD6" i="20"/>
  <c r="BD77" i="20"/>
  <c r="CZ47" i="18" s="1"/>
  <c r="BD253" i="20"/>
  <c r="BD218" i="20"/>
  <c r="BD263" i="20"/>
  <c r="BD45" i="20"/>
  <c r="CZ116" i="18" s="1"/>
  <c r="BD169" i="20"/>
  <c r="DT115" i="18" s="1"/>
  <c r="BD54" i="20"/>
  <c r="CZ159" i="18" s="1"/>
  <c r="BD246" i="20"/>
  <c r="BD50" i="20"/>
  <c r="CZ57" i="18" s="1"/>
  <c r="BD5" i="20"/>
  <c r="BD184" i="20"/>
  <c r="BD156" i="20"/>
  <c r="ER6" i="18" s="1"/>
  <c r="BD79" i="20"/>
  <c r="ER10" i="18" s="1"/>
  <c r="BD42" i="20"/>
  <c r="BD288" i="20"/>
  <c r="BD278" i="20"/>
  <c r="BD58" i="20"/>
  <c r="CZ44" i="18" s="1"/>
  <c r="BD249" i="20"/>
  <c r="BD274" i="20"/>
  <c r="BD240" i="20"/>
  <c r="BD247" i="20"/>
  <c r="BD152" i="20"/>
  <c r="EX18" i="18" s="1"/>
  <c r="BD219" i="20"/>
  <c r="BD196" i="20"/>
  <c r="BD159" i="20"/>
  <c r="ER8" i="18" s="1"/>
  <c r="BD56" i="20"/>
  <c r="CZ56" i="18" s="1"/>
  <c r="BD243" i="20"/>
  <c r="BD258" i="20"/>
  <c r="ER187" i="18" s="1"/>
  <c r="BD226" i="20"/>
  <c r="BD29" i="20"/>
  <c r="EL24" i="18" s="1"/>
  <c r="BD197" i="20"/>
  <c r="BD111" i="20"/>
  <c r="CZ196" i="18" s="1"/>
  <c r="BD49" i="20"/>
  <c r="DT145" i="18" s="1"/>
  <c r="BD61" i="20"/>
  <c r="DN197" i="18" s="1"/>
  <c r="BD242" i="20"/>
  <c r="BD84" i="20"/>
  <c r="ER23" i="18" s="1"/>
  <c r="BD209" i="20"/>
  <c r="BD24" i="20"/>
  <c r="EX28" i="18" s="1"/>
  <c r="BD290" i="20"/>
  <c r="BD215" i="20"/>
  <c r="BD256" i="20"/>
  <c r="BD208" i="20"/>
  <c r="BD133" i="20"/>
  <c r="DF157" i="18" s="1"/>
  <c r="BD175" i="20"/>
  <c r="BD282" i="20"/>
  <c r="BD204" i="20"/>
  <c r="EB105" i="18" s="1"/>
  <c r="BD284" i="20"/>
  <c r="BD236" i="20"/>
  <c r="BD254" i="20"/>
  <c r="BD222" i="20"/>
  <c r="BD285" i="20"/>
  <c r="BD134" i="20"/>
  <c r="DF146" i="18" s="1"/>
  <c r="BD3" i="20"/>
  <c r="BD227" i="20"/>
  <c r="BD267" i="20"/>
  <c r="BD174" i="20"/>
  <c r="BD220" i="20"/>
  <c r="BD40" i="20"/>
  <c r="CZ206" i="18" s="1"/>
  <c r="BD272" i="20"/>
  <c r="BD85" i="20"/>
  <c r="CZ36" i="18" s="1"/>
  <c r="BD221" i="20"/>
  <c r="BD265" i="20"/>
  <c r="BD191" i="20"/>
  <c r="BD104" i="20"/>
  <c r="BD201" i="20"/>
  <c r="BD149" i="20"/>
  <c r="EX29" i="18" s="1"/>
  <c r="BD139" i="20"/>
  <c r="BD153" i="20"/>
  <c r="EX20" i="18" s="1"/>
  <c r="BD25" i="20"/>
  <c r="EX30" i="18" s="1"/>
  <c r="BD216" i="20"/>
  <c r="BD262" i="20"/>
  <c r="BD235" i="20"/>
  <c r="BD232" i="20"/>
  <c r="BD202" i="20"/>
  <c r="BD195" i="20"/>
  <c r="BD80" i="20"/>
  <c r="BD217" i="20"/>
  <c r="BD261" i="20"/>
  <c r="BD187" i="20"/>
  <c r="BD62" i="20"/>
  <c r="EN133" i="18" s="1"/>
  <c r="BD193" i="20"/>
  <c r="BD185" i="20"/>
  <c r="BD231" i="20"/>
  <c r="BD283" i="20"/>
  <c r="BD233" i="20"/>
  <c r="BD43" i="20"/>
  <c r="CZ137" i="18" s="1"/>
  <c r="BD275" i="20"/>
  <c r="BD129" i="20"/>
  <c r="BD36" i="20"/>
  <c r="DN40" i="18" s="1"/>
  <c r="BD259" i="20"/>
  <c r="ER188" i="18" s="1"/>
  <c r="BD44" i="20"/>
  <c r="BD18" i="20"/>
  <c r="BD47" i="20"/>
  <c r="CZ55" i="18" s="1"/>
  <c r="BD12" i="20"/>
  <c r="CZ52" i="18" s="1"/>
  <c r="BD135" i="20"/>
  <c r="CZ51" i="18" s="1"/>
  <c r="BD181" i="20"/>
  <c r="BD34" i="20"/>
  <c r="BD17" i="20"/>
  <c r="EF14" i="18" s="1"/>
  <c r="BD76" i="20"/>
  <c r="CZ186" i="18" s="1"/>
  <c r="BD158" i="20"/>
  <c r="ER5" i="18" s="1"/>
  <c r="BD98" i="20"/>
  <c r="DN41" i="18" s="1"/>
  <c r="BD132" i="20"/>
  <c r="BD14" i="20"/>
  <c r="ER13" i="18" s="1"/>
  <c r="BD194" i="20"/>
  <c r="BD269" i="20"/>
  <c r="BD207" i="20"/>
  <c r="BD166" i="20"/>
  <c r="BD155" i="20"/>
  <c r="BD10" i="20"/>
  <c r="DF11" i="18" s="1"/>
  <c r="BD22" i="20"/>
  <c r="DN58" i="18" s="1"/>
  <c r="BD251" i="20"/>
  <c r="BD26" i="20"/>
  <c r="CZ35" i="18" s="1"/>
  <c r="BD32" i="20"/>
  <c r="CZ62" i="18" s="1"/>
  <c r="BD239" i="20"/>
  <c r="BD105" i="20"/>
  <c r="ER139" i="18" s="1"/>
  <c r="BD205" i="20"/>
  <c r="BD99" i="20"/>
  <c r="BD75" i="20"/>
  <c r="BD279" i="20"/>
  <c r="BD210" i="20"/>
  <c r="BD252" i="20"/>
  <c r="BD63" i="20"/>
  <c r="EB101" i="18" s="1"/>
  <c r="BD203" i="20"/>
  <c r="BD87" i="20"/>
  <c r="CZ161" i="18" s="1"/>
  <c r="BD81" i="20"/>
  <c r="BD186" i="20"/>
  <c r="BD234" i="20"/>
  <c r="EY19" i="19" l="1"/>
  <c r="EY24" i="19"/>
  <c r="DT178" i="18"/>
  <c r="DF178" i="18"/>
  <c r="CZ178" i="18"/>
  <c r="DF208" i="18"/>
  <c r="DT208" i="18"/>
  <c r="CZ208" i="18"/>
  <c r="DN193" i="18"/>
  <c r="DL193" i="18"/>
  <c r="EY27" i="19"/>
  <c r="CZ152" i="18"/>
  <c r="DF152" i="18"/>
  <c r="CZ22" i="18"/>
  <c r="BD313" i="20"/>
  <c r="BD318" i="20" s="1"/>
  <c r="BD303" i="20"/>
  <c r="BD306" i="20" s="1"/>
  <c r="BD302" i="20"/>
  <c r="BD305" i="20" s="1"/>
  <c r="EF60" i="18"/>
  <c r="EL60" i="18"/>
  <c r="EN237" i="18"/>
  <c r="CZ237" i="18"/>
  <c r="EY22" i="19" s="1"/>
  <c r="EB124" i="18"/>
  <c r="DT124" i="18"/>
  <c r="DL192" i="18"/>
  <c r="EF192" i="18"/>
  <c r="DF228" i="18"/>
  <c r="CZ228" i="18"/>
  <c r="ER217" i="18"/>
  <c r="DH217" i="18"/>
  <c r="CZ217" i="18"/>
  <c r="EF217" i="18"/>
  <c r="DT155" i="18"/>
  <c r="DF155" i="18"/>
  <c r="EY18" i="19"/>
  <c r="DH34" i="18"/>
  <c r="DJ34" i="18"/>
  <c r="DN34" i="18"/>
  <c r="DD34" i="18"/>
  <c r="DB34" i="18"/>
  <c r="CZ87" i="18"/>
  <c r="EL87" i="18"/>
  <c r="DF140" i="18"/>
  <c r="CZ140" i="18"/>
  <c r="EF140" i="18"/>
  <c r="EY21" i="19"/>
  <c r="EY31" i="19"/>
  <c r="ER25" i="18"/>
  <c r="CZ25" i="18"/>
  <c r="CZ54" i="18"/>
  <c r="DF54" i="18"/>
  <c r="FH16" i="19" s="1"/>
  <c r="DF90" i="18"/>
  <c r="DT90" i="18"/>
  <c r="EF142" i="18"/>
  <c r="ER142" i="18"/>
  <c r="CZ162" i="18"/>
  <c r="DT162" i="18"/>
  <c r="EY15" i="19"/>
  <c r="CZ172" i="18"/>
  <c r="DN172" i="18"/>
  <c r="DT4" i="18"/>
  <c r="BD312" i="20"/>
  <c r="BD317" i="20" s="1"/>
  <c r="DF232" i="18"/>
  <c r="EF232" i="18"/>
  <c r="HY16" i="19"/>
  <c r="DN168" i="18"/>
  <c r="DF168" i="18"/>
  <c r="CZ168" i="18"/>
  <c r="CZ32" i="18"/>
  <c r="EY14" i="19" s="1"/>
  <c r="BD304" i="20"/>
  <c r="BD307" i="20" s="1"/>
  <c r="HY14" i="19"/>
  <c r="DN141" i="18"/>
  <c r="ER141" i="18"/>
  <c r="DN33" i="18"/>
  <c r="DB33" i="18"/>
  <c r="DD33" i="18"/>
  <c r="DJ33" i="18"/>
  <c r="DH33" i="18"/>
  <c r="CZ166" i="18"/>
  <c r="EY23" i="19" s="1"/>
  <c r="BD311" i="20"/>
  <c r="BD316" i="20" s="1"/>
  <c r="BD310" i="20"/>
  <c r="BD315" i="20" s="1"/>
  <c r="EY29" i="19"/>
  <c r="DN42" i="18"/>
  <c r="CZ42" i="18"/>
  <c r="EY33" i="19" l="1"/>
  <c r="BD309" i="20"/>
  <c r="BD314" i="20" s="1"/>
  <c r="EY26" i="19"/>
  <c r="FH24" i="19"/>
  <c r="EY20" i="19"/>
  <c r="EY16" i="19"/>
  <c r="EY17" i="19"/>
  <c r="EY30" i="19"/>
  <c r="EY25" i="19"/>
  <c r="GC27" i="19"/>
  <c r="CZ276" i="18"/>
  <c r="EY6" i="19" l="1"/>
  <c r="EY5" i="19"/>
  <c r="EY7" i="19" l="1"/>
  <c r="EY11" i="19" s="1"/>
  <c r="AW51" i="21" l="1"/>
  <c r="AW37" i="21"/>
  <c r="AW23" i="21"/>
  <c r="AW16" i="21"/>
  <c r="AW41" i="21"/>
  <c r="AW46" i="21"/>
  <c r="AW26" i="21"/>
  <c r="AW30" i="21"/>
  <c r="AW52" i="21"/>
  <c r="AW54" i="21"/>
  <c r="AW154" i="21"/>
  <c r="AW28" i="21"/>
  <c r="AW153" i="21"/>
  <c r="AW53" i="21"/>
  <c r="AW47" i="21"/>
  <c r="AW32" i="21"/>
  <c r="AW50" i="21"/>
  <c r="AW44" i="21"/>
  <c r="AW7" i="21"/>
  <c r="AW45" i="21"/>
  <c r="AW57" i="21"/>
  <c r="AW40" i="21"/>
  <c r="AW56" i="21"/>
  <c r="AW58" i="21"/>
  <c r="AW129" i="21"/>
  <c r="AW35" i="21"/>
  <c r="AW60" i="21"/>
  <c r="AW147" i="21"/>
  <c r="AW29" i="21"/>
  <c r="AW69" i="21"/>
  <c r="AW55" i="21"/>
  <c r="AW80" i="21"/>
  <c r="AW134" i="21"/>
  <c r="AW61" i="21"/>
  <c r="AW65" i="21"/>
  <c r="AW133" i="21"/>
  <c r="AW136" i="21"/>
  <c r="AW124" i="21"/>
  <c r="AW4" i="21"/>
  <c r="AW138" i="21"/>
  <c r="AW112" i="21"/>
  <c r="AW87" i="21"/>
  <c r="AW88" i="21"/>
  <c r="AW142" i="21"/>
  <c r="AW63" i="21"/>
  <c r="AW77" i="21"/>
  <c r="AW130" i="21"/>
  <c r="AW119" i="21"/>
  <c r="AW123" i="21"/>
  <c r="AW27" i="21"/>
  <c r="AW125" i="21"/>
  <c r="AW95" i="21"/>
  <c r="AW103" i="21"/>
  <c r="AW99" i="21"/>
  <c r="AW151" i="21"/>
  <c r="AW20" i="21"/>
  <c r="AW59" i="21"/>
  <c r="AW118" i="21"/>
  <c r="AW13" i="21"/>
  <c r="BE47" i="20" s="1"/>
  <c r="DN55" i="18" s="1"/>
  <c r="AW98" i="21"/>
  <c r="AW102" i="21"/>
  <c r="AW117" i="21"/>
  <c r="AW6" i="21"/>
  <c r="AW110" i="21"/>
  <c r="AW126" i="21"/>
  <c r="AW10" i="21"/>
  <c r="AW75" i="21"/>
  <c r="AW66" i="21"/>
  <c r="AW82" i="21"/>
  <c r="AW86" i="21"/>
  <c r="AW31" i="21"/>
  <c r="BE126" i="20" s="1"/>
  <c r="DN39" i="18" s="1"/>
  <c r="AW116" i="21"/>
  <c r="AW9" i="21"/>
  <c r="AW144" i="21"/>
  <c r="AW139" i="21"/>
  <c r="AW5" i="21"/>
  <c r="BE19" i="20" s="1"/>
  <c r="DF21" i="18" s="1"/>
  <c r="AW100" i="21"/>
  <c r="AW146" i="21"/>
  <c r="AW17" i="21"/>
  <c r="AW15" i="21"/>
  <c r="AW18" i="21"/>
  <c r="AW8" i="21"/>
  <c r="AW150" i="21"/>
  <c r="AW90" i="21"/>
  <c r="AW73" i="21"/>
  <c r="AW115" i="21"/>
  <c r="AW68" i="21"/>
  <c r="AW67" i="21"/>
  <c r="AW21" i="21"/>
  <c r="AW76" i="21"/>
  <c r="AW131" i="21"/>
  <c r="AW149" i="21"/>
  <c r="AW22" i="21"/>
  <c r="AW108" i="21"/>
  <c r="AW97" i="21"/>
  <c r="AW109" i="21"/>
  <c r="AW3" i="21"/>
  <c r="AW84" i="21"/>
  <c r="AW127" i="21"/>
  <c r="AW34" i="21"/>
  <c r="AW64" i="21"/>
  <c r="AW145" i="21"/>
  <c r="AW91" i="21"/>
  <c r="AW107" i="21"/>
  <c r="AW78" i="21"/>
  <c r="AW25" i="21"/>
  <c r="AW33" i="21"/>
  <c r="AW140" i="21"/>
  <c r="AW43" i="21"/>
  <c r="AW121" i="21"/>
  <c r="AW148" i="21"/>
  <c r="AW132" i="21"/>
  <c r="AW141" i="21"/>
  <c r="AW114" i="21"/>
  <c r="AW19" i="21"/>
  <c r="AW106" i="21"/>
  <c r="AW89" i="21"/>
  <c r="AW11" i="21"/>
  <c r="AW105" i="21"/>
  <c r="AW96" i="21"/>
  <c r="AW79" i="21"/>
  <c r="AW122" i="21"/>
  <c r="AW62" i="21"/>
  <c r="AW135" i="21"/>
  <c r="AW113" i="21"/>
  <c r="AW12" i="21"/>
  <c r="AW128" i="21"/>
  <c r="AW137" i="21"/>
  <c r="AW38" i="21"/>
  <c r="AW74" i="21"/>
  <c r="AW42" i="21"/>
  <c r="AW94" i="21"/>
  <c r="AW120" i="21"/>
  <c r="AW83" i="21"/>
  <c r="AW24" i="21"/>
  <c r="AW104" i="21"/>
  <c r="BE9" i="20" s="1"/>
  <c r="DT204" i="18" s="1"/>
  <c r="AW39" i="21"/>
  <c r="AW111" i="21"/>
  <c r="AW143" i="21"/>
  <c r="AW152" i="21"/>
  <c r="AW85" i="21"/>
  <c r="BE121" i="20" l="1"/>
  <c r="DN174" i="18" s="1"/>
  <c r="BE15" i="20"/>
  <c r="DF198" i="18" s="1"/>
  <c r="BE87" i="20"/>
  <c r="DN161" i="18" s="1"/>
  <c r="BE43" i="20"/>
  <c r="BE70" i="20"/>
  <c r="DT184" i="18" s="1"/>
  <c r="BE76" i="20"/>
  <c r="ER186" i="18" s="1"/>
  <c r="BE31" i="20"/>
  <c r="BE5" i="20"/>
  <c r="BE26" i="20"/>
  <c r="BE165" i="20"/>
  <c r="DN163" i="18" s="1"/>
  <c r="BE48" i="20"/>
  <c r="DN70" i="18" s="1"/>
  <c r="BE167" i="20"/>
  <c r="DN134" i="18" s="1"/>
  <c r="BE45" i="20"/>
  <c r="BE3" i="20"/>
  <c r="DF22" i="18" s="1"/>
  <c r="AW158" i="21"/>
  <c r="BE8" i="20"/>
  <c r="BE67" i="20"/>
  <c r="DN135" i="18" s="1"/>
  <c r="BE110" i="20"/>
  <c r="ER114" i="18" s="1"/>
  <c r="BE57" i="20"/>
  <c r="DN43" i="18" s="1"/>
  <c r="BE111" i="20"/>
  <c r="DN196" i="18" s="1"/>
  <c r="BE97" i="20"/>
  <c r="DN73" i="18" s="1"/>
  <c r="FT23" i="19" s="1"/>
  <c r="BE58" i="20"/>
  <c r="DN44" i="18" s="1"/>
  <c r="BE52" i="20"/>
  <c r="DF219" i="18" s="1"/>
  <c r="BE50" i="20"/>
  <c r="DF57" i="18" s="1"/>
  <c r="BE145" i="20"/>
  <c r="DF95" i="18" s="1"/>
  <c r="BE51" i="20"/>
  <c r="DF71" i="18" s="1"/>
  <c r="BE56" i="20"/>
  <c r="DF56" i="18" s="1"/>
  <c r="BE100" i="20"/>
  <c r="DN38" i="18" s="1"/>
  <c r="BE85" i="20"/>
  <c r="DN36" i="18" s="1"/>
  <c r="BE68" i="20"/>
  <c r="DN211" i="18" s="1"/>
  <c r="BE12" i="20"/>
  <c r="DF52" i="18" s="1"/>
  <c r="BE23" i="20"/>
  <c r="DF234" i="18" s="1"/>
  <c r="BE136" i="20"/>
  <c r="DF128" i="18" s="1"/>
  <c r="BE161" i="20"/>
  <c r="DF181" i="18" s="1"/>
  <c r="BE135" i="20"/>
  <c r="DF51" i="18" s="1"/>
  <c r="BE171" i="20"/>
  <c r="BE40" i="20"/>
  <c r="DT206" i="18" s="1"/>
  <c r="BE35" i="20"/>
  <c r="DN50" i="18" s="1"/>
  <c r="FT15" i="19" s="1"/>
  <c r="BE130" i="20"/>
  <c r="DP46" i="18" s="1"/>
  <c r="BE11" i="20"/>
  <c r="BE53" i="20"/>
  <c r="EF210" i="18" s="1"/>
  <c r="BE55" i="20"/>
  <c r="EN156" i="18" s="1"/>
  <c r="BE32" i="20"/>
  <c r="DP62" i="18" s="1"/>
  <c r="BE54" i="20"/>
  <c r="EN159" i="18" s="1"/>
  <c r="FT21" i="19" l="1"/>
  <c r="FH18" i="19"/>
  <c r="DN61" i="18"/>
  <c r="DB61" i="18"/>
  <c r="DH61" i="18"/>
  <c r="BE303" i="20"/>
  <c r="BF306" i="20" s="1"/>
  <c r="DB35" i="18"/>
  <c r="DH35" i="18"/>
  <c r="DD35" i="18"/>
  <c r="DN35" i="18"/>
  <c r="DJ35" i="18"/>
  <c r="DJ32" i="18"/>
  <c r="DN32" i="18"/>
  <c r="FT14" i="19" s="1"/>
  <c r="DH32" i="18"/>
  <c r="DD32" i="18"/>
  <c r="DF137" i="18"/>
  <c r="FH25" i="19" s="1"/>
  <c r="DN137" i="18"/>
  <c r="FT18" i="19" s="1"/>
  <c r="DN116" i="18"/>
  <c r="FT24" i="19" s="1"/>
  <c r="BE312" i="20"/>
  <c r="BE302" i="20"/>
  <c r="BE305" i="20" s="1"/>
  <c r="DN49" i="18"/>
  <c r="BE304" i="20"/>
  <c r="DF166" i="18"/>
  <c r="FH17" i="19" s="1"/>
  <c r="BE311" i="20"/>
  <c r="BE310" i="20"/>
  <c r="BE313" i="20"/>
  <c r="BE318" i="20" s="1"/>
  <c r="FH14" i="19"/>
  <c r="FT25" i="19"/>
  <c r="BE309" i="20"/>
  <c r="BG314" i="20" s="1"/>
  <c r="BG305" i="20" l="1"/>
  <c r="FH15" i="19" s="1"/>
  <c r="FT17" i="19"/>
  <c r="BF305" i="20"/>
  <c r="DH276" i="18"/>
  <c r="DF276" i="18"/>
  <c r="BG306" i="20"/>
  <c r="BE306" i="20"/>
  <c r="DB276" i="18"/>
  <c r="DD276" i="18"/>
  <c r="DJ276" i="18"/>
  <c r="BG318" i="20"/>
  <c r="BE315" i="20"/>
  <c r="BG315" i="20"/>
  <c r="BF315" i="20"/>
  <c r="BF316" i="20"/>
  <c r="BG316" i="20"/>
  <c r="BE316" i="20"/>
  <c r="BG317" i="20"/>
  <c r="BE317" i="20"/>
  <c r="BF317" i="20"/>
  <c r="BF318" i="20"/>
  <c r="BF307" i="20"/>
  <c r="BG307" i="20"/>
  <c r="BE307" i="20"/>
  <c r="BF314" i="20"/>
  <c r="BE314" i="20"/>
  <c r="FH19" i="19" l="1"/>
  <c r="FH22" i="19"/>
  <c r="FH23" i="19"/>
  <c r="FH21" i="19"/>
  <c r="FH20" i="19"/>
  <c r="FH5" i="19" l="1"/>
  <c r="FH6" i="19"/>
  <c r="FH7" i="19" l="1"/>
  <c r="FH11" i="19" s="1"/>
  <c r="AZ37" i="21" s="1"/>
  <c r="AZ16" i="21" l="1"/>
  <c r="AZ51" i="21"/>
  <c r="AZ46" i="21"/>
  <c r="AZ23" i="21"/>
  <c r="AZ30" i="21"/>
  <c r="AZ41" i="21"/>
  <c r="AZ54" i="21"/>
  <c r="AZ26" i="21"/>
  <c r="AZ33" i="21"/>
  <c r="AZ67" i="21"/>
  <c r="AZ10" i="21"/>
  <c r="AZ75" i="21"/>
  <c r="AZ126" i="21"/>
  <c r="AZ21" i="21"/>
  <c r="AZ106" i="21"/>
  <c r="AZ142" i="21"/>
  <c r="AZ19" i="21"/>
  <c r="BH56" i="20" s="1"/>
  <c r="DN56" i="18" s="1"/>
  <c r="AZ91" i="21"/>
  <c r="AZ96" i="21"/>
  <c r="AZ143" i="21"/>
  <c r="AZ89" i="21"/>
  <c r="AZ100" i="21"/>
  <c r="AZ31" i="21"/>
  <c r="AZ68" i="21"/>
  <c r="AZ20" i="21"/>
  <c r="AZ77" i="21"/>
  <c r="AZ133" i="21"/>
  <c r="AZ144" i="21"/>
  <c r="AZ29" i="21"/>
  <c r="AZ17" i="21"/>
  <c r="AZ123" i="21"/>
  <c r="AZ102" i="21"/>
  <c r="AZ122" i="21"/>
  <c r="AZ22" i="21"/>
  <c r="AZ74" i="21"/>
  <c r="BH134" i="20" s="1"/>
  <c r="DT146" i="18" s="1"/>
  <c r="AZ147" i="21"/>
  <c r="AZ82" i="21"/>
  <c r="AZ76" i="21"/>
  <c r="AZ78" i="21"/>
  <c r="AZ121" i="21"/>
  <c r="AZ84" i="21"/>
  <c r="BH135" i="20" s="1"/>
  <c r="DN51" i="18" s="1"/>
  <c r="AZ8" i="21"/>
  <c r="AZ43" i="21"/>
  <c r="AZ5" i="21"/>
  <c r="BH3" i="20" s="1"/>
  <c r="DN22" i="18" s="1"/>
  <c r="AZ94" i="21"/>
  <c r="AZ113" i="21"/>
  <c r="AZ80" i="21"/>
  <c r="AZ24" i="21"/>
  <c r="AZ114" i="21"/>
  <c r="AZ148" i="21"/>
  <c r="AZ140" i="21"/>
  <c r="AZ120" i="21"/>
  <c r="AZ107" i="21"/>
  <c r="AZ9" i="21"/>
  <c r="AZ136" i="21"/>
  <c r="AZ103" i="21"/>
  <c r="AZ135" i="21"/>
  <c r="AZ62" i="21"/>
  <c r="AZ6" i="21"/>
  <c r="AZ138" i="21"/>
  <c r="AZ129" i="21"/>
  <c r="AZ115" i="21"/>
  <c r="AZ90" i="21"/>
  <c r="AZ110" i="21"/>
  <c r="AZ127" i="21"/>
  <c r="AZ134" i="21"/>
  <c r="AZ85" i="21"/>
  <c r="AZ13" i="21"/>
  <c r="AZ124" i="21"/>
  <c r="AZ109" i="21"/>
  <c r="AZ125" i="21"/>
  <c r="AZ137" i="21"/>
  <c r="AZ4" i="21"/>
  <c r="AZ145" i="21"/>
  <c r="AZ66" i="21"/>
  <c r="AZ119" i="21"/>
  <c r="AZ108" i="21"/>
  <c r="AZ12" i="21"/>
  <c r="AZ55" i="21"/>
  <c r="AZ150" i="21"/>
  <c r="AZ79" i="21"/>
  <c r="AZ65" i="21"/>
  <c r="AZ95" i="21"/>
  <c r="AZ88" i="21"/>
  <c r="AZ131" i="21"/>
  <c r="AZ152" i="21"/>
  <c r="AZ149" i="21"/>
  <c r="AZ3" i="21"/>
  <c r="AZ15" i="21"/>
  <c r="AZ98" i="21"/>
  <c r="AZ99" i="21"/>
  <c r="AZ130" i="21"/>
  <c r="AZ87" i="21"/>
  <c r="AZ116" i="21"/>
  <c r="AZ73" i="21"/>
  <c r="AZ141" i="21"/>
  <c r="AZ132" i="21"/>
  <c r="AZ146" i="21"/>
  <c r="AZ34" i="21"/>
  <c r="AZ112" i="21"/>
  <c r="AZ42" i="21"/>
  <c r="AZ118" i="21"/>
  <c r="AZ104" i="21"/>
  <c r="AZ117" i="21"/>
  <c r="AZ105" i="21"/>
  <c r="AZ111" i="21"/>
  <c r="AZ27" i="21"/>
  <c r="AZ97" i="21"/>
  <c r="AZ64" i="21"/>
  <c r="AZ139" i="21"/>
  <c r="AZ11" i="21"/>
  <c r="AZ151" i="21"/>
  <c r="AZ101" i="21"/>
  <c r="AZ52" i="21"/>
  <c r="AZ86" i="21"/>
  <c r="AZ53" i="21"/>
  <c r="AZ28" i="21"/>
  <c r="AZ59" i="21"/>
  <c r="AZ69" i="21"/>
  <c r="AZ18" i="21"/>
  <c r="AZ39" i="21"/>
  <c r="AZ60" i="21"/>
  <c r="AZ38" i="21"/>
  <c r="AZ25" i="21"/>
  <c r="AZ128" i="21"/>
  <c r="AZ83" i="21"/>
  <c r="AZ61" i="21"/>
  <c r="AZ56" i="21"/>
  <c r="AZ7" i="21"/>
  <c r="AZ47" i="21"/>
  <c r="AZ35" i="21"/>
  <c r="AZ40" i="21"/>
  <c r="AZ44" i="21"/>
  <c r="AZ57" i="21"/>
  <c r="AZ50" i="21"/>
  <c r="AZ153" i="21"/>
  <c r="AZ63" i="21"/>
  <c r="AZ58" i="21"/>
  <c r="AZ45" i="21"/>
  <c r="AZ32" i="21"/>
  <c r="AZ154" i="21"/>
  <c r="BH52" i="20"/>
  <c r="DN219" i="18" s="1"/>
  <c r="BH51" i="20"/>
  <c r="DN71" i="18" s="1"/>
  <c r="BH23" i="20"/>
  <c r="DN234" i="18" s="1"/>
  <c r="BH145" i="20"/>
  <c r="DN95" i="18" s="1"/>
  <c r="BH161" i="20"/>
  <c r="DN181" i="18" s="1"/>
  <c r="BH136" i="20"/>
  <c r="DP128" i="18" s="1"/>
  <c r="BH12" i="20"/>
  <c r="DN52" i="18" s="1"/>
  <c r="DL51" i="18"/>
  <c r="BH38" i="20"/>
  <c r="BH15" i="20"/>
  <c r="DN198" i="18" s="1"/>
  <c r="BH8" i="20" l="1"/>
  <c r="DN166" i="18" s="1"/>
  <c r="BH50" i="20"/>
  <c r="DN57" i="18" s="1"/>
  <c r="FT20" i="19" s="1"/>
  <c r="BH59" i="20"/>
  <c r="DN54" i="18" s="1"/>
  <c r="FT26" i="19" s="1"/>
  <c r="BH19" i="20"/>
  <c r="DN21" i="18" s="1"/>
  <c r="BH10" i="20"/>
  <c r="BH310" i="20" s="1"/>
  <c r="BH315" i="20" s="1"/>
  <c r="BH133" i="20"/>
  <c r="DT157" i="18" s="1"/>
  <c r="AZ158" i="21"/>
  <c r="DL128" i="18"/>
  <c r="BH311" i="20"/>
  <c r="BH316" i="20" s="1"/>
  <c r="DL52" i="18"/>
  <c r="FT19" i="19"/>
  <c r="FT16" i="19" l="1"/>
  <c r="BH313" i="20"/>
  <c r="BH318" i="20" s="1"/>
  <c r="DN276" i="18"/>
  <c r="BH303" i="20"/>
  <c r="BJ306" i="20" s="1"/>
  <c r="BH302" i="20"/>
  <c r="BJ305" i="20" s="1"/>
  <c r="BH304" i="20"/>
  <c r="BI307" i="20" s="1"/>
  <c r="BH312" i="20"/>
  <c r="DT11" i="18"/>
  <c r="GC25" i="19" s="1"/>
  <c r="BJ316" i="20"/>
  <c r="BK316" i="20"/>
  <c r="BI316" i="20"/>
  <c r="DL276" i="18"/>
  <c r="BI315" i="20"/>
  <c r="BK315" i="20"/>
  <c r="BJ315" i="20"/>
  <c r="BH309" i="20"/>
  <c r="BI314" i="20" s="1"/>
  <c r="BH305" i="20"/>
  <c r="BI305" i="20" l="1"/>
  <c r="BJ318" i="20"/>
  <c r="BK318" i="20"/>
  <c r="BK305" i="20"/>
  <c r="FT22" i="19" s="1"/>
  <c r="FT6" i="19" s="1"/>
  <c r="BI318" i="20"/>
  <c r="BI306" i="20"/>
  <c r="BH306" i="20"/>
  <c r="BK306" i="20"/>
  <c r="BJ317" i="20"/>
  <c r="BI317" i="20"/>
  <c r="BH317" i="20"/>
  <c r="BK317" i="20"/>
  <c r="BJ307" i="20"/>
  <c r="BH307" i="20"/>
  <c r="BK307" i="20"/>
  <c r="BJ314" i="20"/>
  <c r="BK314" i="20"/>
  <c r="BH314" i="20"/>
  <c r="FT5" i="19" l="1"/>
  <c r="FT7" i="19" s="1"/>
  <c r="FT11" i="19" s="1"/>
  <c r="BD37" i="21" s="1"/>
  <c r="BD16" i="21" l="1"/>
  <c r="BD51" i="21"/>
  <c r="BD46" i="21"/>
  <c r="BD23" i="21"/>
  <c r="BD100" i="21"/>
  <c r="BD41" i="21"/>
  <c r="BD10" i="21"/>
  <c r="BD9" i="21"/>
  <c r="BL21" i="20" s="1"/>
  <c r="DP53" i="18" s="1"/>
  <c r="BD147" i="21"/>
  <c r="BD21" i="21"/>
  <c r="BD121" i="21"/>
  <c r="BD33" i="21"/>
  <c r="BD91" i="21"/>
  <c r="BD3" i="21"/>
  <c r="BD67" i="21"/>
  <c r="BD113" i="21"/>
  <c r="BD8" i="21"/>
  <c r="BD4" i="21"/>
  <c r="BD104" i="21"/>
  <c r="BD68" i="21"/>
  <c r="BD142" i="21"/>
  <c r="BD144" i="21"/>
  <c r="BD130" i="21"/>
  <c r="BD141" i="21"/>
  <c r="BD64" i="21"/>
  <c r="BD79" i="21"/>
  <c r="BD149" i="21"/>
  <c r="BD6" i="21"/>
  <c r="BD99" i="21"/>
  <c r="BD148" i="21"/>
  <c r="BD110" i="21"/>
  <c r="BD34" i="21"/>
  <c r="BD107" i="21"/>
  <c r="BD146" i="21"/>
  <c r="BD74" i="21"/>
  <c r="BD87" i="21"/>
  <c r="BD111" i="21"/>
  <c r="BD127" i="21"/>
  <c r="BD98" i="21"/>
  <c r="BD94" i="21"/>
  <c r="BD39" i="21"/>
  <c r="BD133" i="21"/>
  <c r="BD54" i="21"/>
  <c r="BD30" i="21"/>
  <c r="BD151" i="21"/>
  <c r="BD112" i="21"/>
  <c r="BD125" i="21"/>
  <c r="BD129" i="21"/>
  <c r="BD122" i="21"/>
  <c r="BD86" i="21"/>
  <c r="BD29" i="21"/>
  <c r="BD108" i="21"/>
  <c r="BD105" i="21"/>
  <c r="BD18" i="21"/>
  <c r="BD118" i="21"/>
  <c r="BD137" i="21"/>
  <c r="BD136" i="21"/>
  <c r="BD126" i="21"/>
  <c r="BD85" i="21"/>
  <c r="BD101" i="21"/>
  <c r="BD38" i="21"/>
  <c r="BL98" i="20" s="1"/>
  <c r="DT41" i="18" s="1"/>
  <c r="BD120" i="21"/>
  <c r="BD139" i="21"/>
  <c r="BD140" i="21"/>
  <c r="BD25" i="21"/>
  <c r="BD80" i="21"/>
  <c r="BD103" i="21"/>
  <c r="BD123" i="21"/>
  <c r="BD65" i="21"/>
  <c r="BD62" i="21"/>
  <c r="BD24" i="21"/>
  <c r="BL58" i="20" s="1"/>
  <c r="ER44" i="18" s="1"/>
  <c r="BD106" i="21"/>
  <c r="BD119" i="21"/>
  <c r="BD143" i="21"/>
  <c r="BD96" i="21"/>
  <c r="BD42" i="21"/>
  <c r="BD43" i="21"/>
  <c r="BD134" i="21"/>
  <c r="BD145" i="21"/>
  <c r="BD84" i="21"/>
  <c r="BL12" i="20" s="1"/>
  <c r="DP52" i="18" s="1"/>
  <c r="FW18" i="19" s="1"/>
  <c r="BD31" i="21"/>
  <c r="BL68" i="20" s="1"/>
  <c r="DT211" i="18" s="1"/>
  <c r="BD78" i="21"/>
  <c r="BD115" i="21"/>
  <c r="BD114" i="21"/>
  <c r="BD75" i="21"/>
  <c r="BD17" i="21"/>
  <c r="BL31" i="20" s="1"/>
  <c r="DP61" i="18" s="1"/>
  <c r="FW21" i="19" s="1"/>
  <c r="BD19" i="21"/>
  <c r="BD82" i="21"/>
  <c r="BD150" i="21"/>
  <c r="BD152" i="21"/>
  <c r="BD55" i="21"/>
  <c r="BD5" i="21"/>
  <c r="BL3" i="20" s="1"/>
  <c r="DP22" i="18" s="1"/>
  <c r="BD124" i="21"/>
  <c r="BD109" i="21"/>
  <c r="BD89" i="21"/>
  <c r="BD77" i="21"/>
  <c r="BD63" i="21"/>
  <c r="BD20" i="21"/>
  <c r="BD59" i="21"/>
  <c r="BD66" i="21"/>
  <c r="BD83" i="21"/>
  <c r="BD35" i="21"/>
  <c r="BD58" i="21"/>
  <c r="BD50" i="21"/>
  <c r="BD153" i="21"/>
  <c r="BD52" i="21"/>
  <c r="BD138" i="21"/>
  <c r="BD13" i="21"/>
  <c r="BL42" i="20" s="1"/>
  <c r="DT168" i="18" s="1"/>
  <c r="BD88" i="21"/>
  <c r="BD22" i="21"/>
  <c r="BD12" i="21"/>
  <c r="BD117" i="21"/>
  <c r="BD69" i="21"/>
  <c r="BD97" i="21"/>
  <c r="BD131" i="21"/>
  <c r="BD90" i="21"/>
  <c r="BD60" i="21"/>
  <c r="BD56" i="21"/>
  <c r="BD7" i="21"/>
  <c r="BD45" i="21"/>
  <c r="BD32" i="21"/>
  <c r="BD28" i="21"/>
  <c r="BD40" i="21"/>
  <c r="BD47" i="21"/>
  <c r="BD154" i="21"/>
  <c r="BD26" i="21"/>
  <c r="BD128" i="21"/>
  <c r="BD102" i="21"/>
  <c r="BD73" i="21"/>
  <c r="BD132" i="21"/>
  <c r="BD116" i="21"/>
  <c r="BD135" i="21"/>
  <c r="BD11" i="21"/>
  <c r="BD15" i="21"/>
  <c r="BL48" i="20" s="1"/>
  <c r="DT70" i="18" s="1"/>
  <c r="BD27" i="21"/>
  <c r="BL139" i="20" s="1"/>
  <c r="EN113" i="18" s="1"/>
  <c r="BD76" i="21"/>
  <c r="BD95" i="21"/>
  <c r="BD61" i="21"/>
  <c r="BD57" i="21"/>
  <c r="BD155" i="21"/>
  <c r="BD44" i="21"/>
  <c r="BD53" i="21"/>
  <c r="BL44" i="20"/>
  <c r="DT172" i="18" s="1"/>
  <c r="BL51" i="20"/>
  <c r="DP71" i="18" s="1"/>
  <c r="BL26" i="20"/>
  <c r="DP35" i="18" s="1"/>
  <c r="FW16" i="19" s="1"/>
  <c r="BL126" i="20"/>
  <c r="DP39" i="18" s="1"/>
  <c r="FW17" i="19" s="1"/>
  <c r="BL56" i="20"/>
  <c r="DT56" i="18" s="1"/>
  <c r="BL145" i="20"/>
  <c r="DT95" i="18" s="1"/>
  <c r="BL165" i="20"/>
  <c r="DT163" i="18" s="1"/>
  <c r="BL198" i="20"/>
  <c r="BL59" i="20"/>
  <c r="DT54" i="18" s="1"/>
  <c r="GC18" i="19" s="1"/>
  <c r="BL78" i="20"/>
  <c r="EB98" i="18" s="1"/>
  <c r="BL61" i="20"/>
  <c r="DT197" i="18" s="1"/>
  <c r="BL96" i="20"/>
  <c r="DT45" i="18" s="1"/>
  <c r="BL164" i="20"/>
  <c r="EL126" i="18" s="1"/>
  <c r="BL19" i="20"/>
  <c r="DP21" i="18" s="1"/>
  <c r="BL214" i="20"/>
  <c r="BL95" i="20"/>
  <c r="DT42" i="18" s="1"/>
  <c r="BL67" i="20"/>
  <c r="ER135" i="18" s="1"/>
  <c r="BL22" i="20"/>
  <c r="DT58" i="18" s="1"/>
  <c r="BL5" i="20"/>
  <c r="DP32" i="18" s="1"/>
  <c r="BL38" i="20"/>
  <c r="EF59" i="18" s="1"/>
  <c r="BL36" i="20"/>
  <c r="DP40" i="18" s="1"/>
  <c r="BL111" i="20"/>
  <c r="BL57" i="20"/>
  <c r="ER43" i="18" s="1"/>
  <c r="BL97" i="20"/>
  <c r="DT73" i="18" s="1"/>
  <c r="BL311" i="20"/>
  <c r="BL316" i="20" s="1"/>
  <c r="BL312" i="20"/>
  <c r="BL310" i="20"/>
  <c r="BL315" i="20" s="1"/>
  <c r="BL121" i="20" l="1"/>
  <c r="DT174" i="18" s="1"/>
  <c r="BL161" i="20"/>
  <c r="BL11" i="20"/>
  <c r="DP49" i="18" s="1"/>
  <c r="FW19" i="19" s="1"/>
  <c r="BL35" i="20"/>
  <c r="DP50" i="18" s="1"/>
  <c r="BL135" i="20"/>
  <c r="DT51" i="18" s="1"/>
  <c r="BL34" i="20"/>
  <c r="DT193" i="18" s="1"/>
  <c r="BL23" i="20"/>
  <c r="DP234" i="18" s="1"/>
  <c r="FW22" i="19" s="1"/>
  <c r="BL6" i="20"/>
  <c r="DP34" i="18" s="1"/>
  <c r="BD158" i="21"/>
  <c r="BL100" i="20"/>
  <c r="DT38" i="18" s="1"/>
  <c r="BL87" i="20"/>
  <c r="DT161" i="18" s="1"/>
  <c r="BL85" i="20"/>
  <c r="DT36" i="18" s="1"/>
  <c r="BL50" i="20"/>
  <c r="DT57" i="18" s="1"/>
  <c r="BL52" i="20"/>
  <c r="DT219" i="18" s="1"/>
  <c r="BL15" i="20"/>
  <c r="DT198" i="18" s="1"/>
  <c r="BL8" i="20"/>
  <c r="DT166" i="18" s="1"/>
  <c r="BL45" i="20"/>
  <c r="DT116" i="18" s="1"/>
  <c r="BL167" i="20"/>
  <c r="DT134" i="18" s="1"/>
  <c r="BL43" i="20"/>
  <c r="DT137" i="18" s="1"/>
  <c r="BL47" i="20"/>
  <c r="DT55" i="18" s="1"/>
  <c r="BL4" i="20"/>
  <c r="DP33" i="18" s="1"/>
  <c r="FW15" i="19" s="1"/>
  <c r="BL20" i="20"/>
  <c r="EF37" i="18" s="1"/>
  <c r="FW20" i="19"/>
  <c r="GC23" i="19"/>
  <c r="DT196" i="18"/>
  <c r="ER196" i="18"/>
  <c r="FW14" i="19"/>
  <c r="BL317" i="20"/>
  <c r="BN317" i="20"/>
  <c r="BM317" i="20"/>
  <c r="DR51" i="18" l="1"/>
  <c r="DR181" i="18"/>
  <c r="DT181" i="18"/>
  <c r="GC20" i="19"/>
  <c r="BL303" i="20"/>
  <c r="BL306" i="20" s="1"/>
  <c r="FW5" i="19"/>
  <c r="DP276" i="18"/>
  <c r="BL309" i="20"/>
  <c r="BL314" i="20" s="1"/>
  <c r="BL313" i="20"/>
  <c r="BL318" i="20" s="1"/>
  <c r="BL302" i="20"/>
  <c r="BL305" i="20" s="1"/>
  <c r="FW6" i="19" s="1"/>
  <c r="FW7" i="19" s="1"/>
  <c r="FW11" i="19" s="1"/>
  <c r="BE37" i="21" s="1"/>
  <c r="BL304" i="20"/>
  <c r="BL307" i="20" s="1"/>
  <c r="BE16" i="21" l="1"/>
  <c r="BE51" i="21"/>
  <c r="BE46" i="21"/>
  <c r="BE23" i="21"/>
  <c r="BE30" i="21"/>
  <c r="BE41" i="21"/>
  <c r="BE54" i="21"/>
  <c r="BE26" i="21"/>
  <c r="BE28" i="21"/>
  <c r="BE52" i="21"/>
  <c r="BE53" i="21"/>
  <c r="BE154" i="21"/>
  <c r="BE32" i="21"/>
  <c r="BE153" i="21"/>
  <c r="BE44" i="21"/>
  <c r="BE47" i="21"/>
  <c r="BE45" i="21"/>
  <c r="BE155" i="21"/>
  <c r="BE50" i="21"/>
  <c r="BE40" i="21"/>
  <c r="BE7" i="21"/>
  <c r="BE58" i="21"/>
  <c r="BE57" i="21"/>
  <c r="BE35" i="21"/>
  <c r="BE56" i="21"/>
  <c r="BE63" i="21"/>
  <c r="BE61" i="21"/>
  <c r="BE33" i="21"/>
  <c r="BE21" i="21"/>
  <c r="BE10" i="21"/>
  <c r="BE68" i="21"/>
  <c r="BE67" i="21"/>
  <c r="BE147" i="21"/>
  <c r="BE20" i="21"/>
  <c r="BE149" i="21"/>
  <c r="BE9" i="21"/>
  <c r="BE106" i="21"/>
  <c r="BE103" i="21"/>
  <c r="BE123" i="21"/>
  <c r="BE5" i="21"/>
  <c r="BE142" i="21"/>
  <c r="BE138" i="21"/>
  <c r="BE91" i="21"/>
  <c r="BE145" i="21"/>
  <c r="BE139" i="21"/>
  <c r="BE100" i="21"/>
  <c r="BM36" i="20" s="1"/>
  <c r="BE74" i="21"/>
  <c r="BE84" i="21"/>
  <c r="BE27" i="21"/>
  <c r="BE118" i="21"/>
  <c r="BE38" i="21"/>
  <c r="BE65" i="21"/>
  <c r="BE136" i="21"/>
  <c r="BE151" i="21"/>
  <c r="BE125" i="21"/>
  <c r="BE130" i="21"/>
  <c r="BE152" i="21"/>
  <c r="BE114" i="21"/>
  <c r="BE148" i="21"/>
  <c r="BE124" i="21"/>
  <c r="BE150" i="21"/>
  <c r="BE22" i="21"/>
  <c r="BE121" i="21"/>
  <c r="BE97" i="21"/>
  <c r="BE62" i="21"/>
  <c r="BE64" i="21"/>
  <c r="BE25" i="21"/>
  <c r="BE96" i="21"/>
  <c r="BE109" i="21"/>
  <c r="BE43" i="21"/>
  <c r="BE131" i="21"/>
  <c r="BE69" i="21"/>
  <c r="BE135" i="21"/>
  <c r="BE29" i="21"/>
  <c r="BE116" i="21"/>
  <c r="BE78" i="21"/>
  <c r="BE112" i="21"/>
  <c r="BE128" i="21"/>
  <c r="BE126" i="21"/>
  <c r="BE31" i="21"/>
  <c r="BE85" i="21"/>
  <c r="BM19" i="20" s="1"/>
  <c r="DT21" i="18" s="1"/>
  <c r="BE87" i="21"/>
  <c r="BE122" i="21"/>
  <c r="BE6" i="21"/>
  <c r="BE146" i="21"/>
  <c r="BE129" i="21"/>
  <c r="BE94" i="21"/>
  <c r="BE13" i="21"/>
  <c r="BE143" i="21"/>
  <c r="BE15" i="21"/>
  <c r="BE140" i="21"/>
  <c r="BE3" i="21"/>
  <c r="BM4" i="20" s="1"/>
  <c r="EF33" i="18" s="1"/>
  <c r="BE132" i="21"/>
  <c r="BE113" i="21"/>
  <c r="BE24" i="21"/>
  <c r="BE133" i="21"/>
  <c r="BE73" i="21"/>
  <c r="BE107" i="21"/>
  <c r="BE79" i="21"/>
  <c r="BE89" i="21"/>
  <c r="BE95" i="21"/>
  <c r="BM35" i="20" s="1"/>
  <c r="DT50" i="18" s="1"/>
  <c r="BE111" i="21"/>
  <c r="BE83" i="21"/>
  <c r="BE42" i="21"/>
  <c r="BE104" i="21"/>
  <c r="BE34" i="21"/>
  <c r="BE39" i="21"/>
  <c r="BE4" i="21"/>
  <c r="BM3" i="20" s="1"/>
  <c r="DT22" i="18" s="1"/>
  <c r="BE88" i="21"/>
  <c r="BM12" i="20" s="1"/>
  <c r="BE86" i="21"/>
  <c r="BM136" i="20" s="1"/>
  <c r="BE90" i="21"/>
  <c r="BE80" i="21"/>
  <c r="BE141" i="21"/>
  <c r="BE12" i="21"/>
  <c r="BE117" i="21"/>
  <c r="BE110" i="21"/>
  <c r="BE144" i="21"/>
  <c r="BE127" i="21"/>
  <c r="BE19" i="21"/>
  <c r="BE101" i="21"/>
  <c r="BE17" i="21"/>
  <c r="BE102" i="21"/>
  <c r="BM130" i="20" s="1"/>
  <c r="DT46" i="18" s="1"/>
  <c r="BE18" i="21"/>
  <c r="BE98" i="21"/>
  <c r="BE105" i="21"/>
  <c r="BE115" i="21"/>
  <c r="BE108" i="21"/>
  <c r="BE137" i="21"/>
  <c r="BE59" i="21"/>
  <c r="BE119" i="21"/>
  <c r="BE134" i="21"/>
  <c r="BE8" i="21"/>
  <c r="BE66" i="21"/>
  <c r="BE77" i="21"/>
  <c r="BE82" i="21"/>
  <c r="BE120" i="21"/>
  <c r="BE99" i="21"/>
  <c r="BM32" i="20" s="1"/>
  <c r="BE55" i="21"/>
  <c r="BE75" i="21"/>
  <c r="BE11" i="21"/>
  <c r="BE60" i="21"/>
  <c r="BE76" i="21"/>
  <c r="BM51" i="20" l="1"/>
  <c r="DT71" i="18" s="1"/>
  <c r="GC21" i="19" s="1"/>
  <c r="BM26" i="20"/>
  <c r="DT35" i="18" s="1"/>
  <c r="BM31" i="20"/>
  <c r="DT61" i="18" s="1"/>
  <c r="BM5" i="20"/>
  <c r="BM6" i="20"/>
  <c r="DT34" i="18" s="1"/>
  <c r="BM21" i="20"/>
  <c r="EL53" i="18" s="1"/>
  <c r="BE158" i="21"/>
  <c r="BM11" i="20"/>
  <c r="DT49" i="18" s="1"/>
  <c r="GC14" i="19" s="1"/>
  <c r="BM126" i="20"/>
  <c r="DT39" i="18" s="1"/>
  <c r="GC26" i="19" s="1"/>
  <c r="BM23" i="20"/>
  <c r="GC17" i="19"/>
  <c r="BM311" i="20"/>
  <c r="BN316" i="20" s="1"/>
  <c r="BM310" i="20"/>
  <c r="BN315" i="20" s="1"/>
  <c r="DT128" i="18"/>
  <c r="EF62" i="18"/>
  <c r="DT40" i="18"/>
  <c r="GC16" i="19" s="1"/>
  <c r="DR52" i="18"/>
  <c r="DR276" i="18" s="1"/>
  <c r="DT52" i="18"/>
  <c r="EF32" i="18" l="1"/>
  <c r="BM304" i="20"/>
  <c r="BN307" i="20" s="1"/>
  <c r="BM303" i="20"/>
  <c r="BM306" i="20" s="1"/>
  <c r="EN234" i="18"/>
  <c r="BM313" i="20"/>
  <c r="BN318" i="20" s="1"/>
  <c r="BM316" i="20"/>
  <c r="BM315" i="20"/>
  <c r="GC19" i="19"/>
  <c r="GC15" i="19"/>
  <c r="DT276" i="18"/>
  <c r="BM302" i="20" l="1"/>
  <c r="BN305" i="20" s="1"/>
  <c r="GC6" i="19" s="1"/>
  <c r="BM307" i="20"/>
  <c r="BN306" i="20"/>
  <c r="BM318" i="20"/>
  <c r="GC5" i="19"/>
  <c r="BM309" i="20" l="1"/>
  <c r="BN314" i="20" s="1"/>
  <c r="BM305" i="20"/>
  <c r="GC7" i="19"/>
  <c r="GC11" i="19" s="1"/>
  <c r="BG37" i="21" s="1"/>
  <c r="BG16" i="21" l="1"/>
  <c r="BG51" i="21"/>
  <c r="BG46" i="21"/>
  <c r="BG23" i="21"/>
  <c r="BG30" i="21"/>
  <c r="BG41" i="21"/>
  <c r="BG54" i="21"/>
  <c r="BG26" i="21"/>
  <c r="BG28" i="21"/>
  <c r="BG52" i="21"/>
  <c r="BG53" i="21"/>
  <c r="BG154" i="21"/>
  <c r="BG32" i="21"/>
  <c r="BG153" i="21"/>
  <c r="BG44" i="21"/>
  <c r="BG47" i="21"/>
  <c r="BG45" i="21"/>
  <c r="BG155" i="21"/>
  <c r="BG50" i="21"/>
  <c r="BG40" i="21"/>
  <c r="BG7" i="21"/>
  <c r="BG58" i="21"/>
  <c r="BG57" i="21"/>
  <c r="BG35" i="21"/>
  <c r="BG56" i="21"/>
  <c r="BG63" i="21"/>
  <c r="BG61" i="21"/>
  <c r="BM314" i="20"/>
  <c r="BG24" i="21"/>
  <c r="BG90" i="21"/>
  <c r="BG89" i="21"/>
  <c r="BG142" i="21"/>
  <c r="BG43" i="21"/>
  <c r="BG74" i="21"/>
  <c r="BO10" i="20" s="1"/>
  <c r="EN11" i="18" s="1"/>
  <c r="BG117" i="21"/>
  <c r="BG5" i="21"/>
  <c r="BO3" i="20" s="1"/>
  <c r="BG79" i="21"/>
  <c r="BG129" i="21"/>
  <c r="BG25" i="21"/>
  <c r="BG91" i="21"/>
  <c r="BG80" i="21"/>
  <c r="BG111" i="21"/>
  <c r="BG86" i="21"/>
  <c r="BG9" i="21"/>
  <c r="BG15" i="21"/>
  <c r="BO167" i="20" s="1"/>
  <c r="EB134" i="18" s="1"/>
  <c r="BG101" i="21"/>
  <c r="BG152" i="21"/>
  <c r="BG100" i="21"/>
  <c r="BG108" i="21"/>
  <c r="BG112" i="21"/>
  <c r="BG42" i="21"/>
  <c r="BG99" i="21"/>
  <c r="BG146" i="21"/>
  <c r="BG136" i="21"/>
  <c r="BG120" i="21"/>
  <c r="BG134" i="21"/>
  <c r="BG31" i="21"/>
  <c r="BO85" i="20" s="1"/>
  <c r="EF36" i="18" s="1"/>
  <c r="BG133" i="21"/>
  <c r="BG19" i="21"/>
  <c r="BO145" i="20" s="1"/>
  <c r="EB95" i="18" s="1"/>
  <c r="BG62" i="21"/>
  <c r="BG29" i="21"/>
  <c r="BG131" i="21"/>
  <c r="BG8" i="21"/>
  <c r="BO61" i="20" s="1"/>
  <c r="BG116" i="21"/>
  <c r="BG130" i="21"/>
  <c r="BG96" i="21"/>
  <c r="BG65" i="21"/>
  <c r="BG119" i="21"/>
  <c r="BG13" i="21"/>
  <c r="BO43" i="20" s="1"/>
  <c r="EF137" i="18" s="1"/>
  <c r="BG135" i="21"/>
  <c r="BG114" i="21"/>
  <c r="BG95" i="21"/>
  <c r="BG143" i="21"/>
  <c r="BG102" i="21"/>
  <c r="BG98" i="21"/>
  <c r="BO81" i="20" s="1"/>
  <c r="BG105" i="21"/>
  <c r="BG39" i="21"/>
  <c r="BG4" i="21"/>
  <c r="BG150" i="21"/>
  <c r="BG94" i="21"/>
  <c r="BG107" i="21"/>
  <c r="BG126" i="21"/>
  <c r="BG132" i="21"/>
  <c r="BG38" i="21"/>
  <c r="BO95" i="20" s="1"/>
  <c r="EL42" i="18" s="1"/>
  <c r="BG140" i="21"/>
  <c r="BG149" i="21"/>
  <c r="BG109" i="21"/>
  <c r="BG144" i="21"/>
  <c r="BG124" i="21"/>
  <c r="BG123" i="21"/>
  <c r="BG69" i="21"/>
  <c r="BG73" i="21"/>
  <c r="BG3" i="21"/>
  <c r="BG64" i="21"/>
  <c r="BG85" i="21"/>
  <c r="BG12" i="21"/>
  <c r="BG128" i="21"/>
  <c r="BG121" i="21"/>
  <c r="BG27" i="21"/>
  <c r="BO77" i="20" s="1"/>
  <c r="EB47" i="18" s="1"/>
  <c r="BG113" i="21"/>
  <c r="BG17" i="21"/>
  <c r="BO26" i="20" s="1"/>
  <c r="EL35" i="18" s="1"/>
  <c r="BG115" i="21"/>
  <c r="BG34" i="21"/>
  <c r="BG87" i="21"/>
  <c r="BG137" i="21"/>
  <c r="BG110" i="21"/>
  <c r="BG88" i="21"/>
  <c r="BG106" i="21"/>
  <c r="BG6" i="21"/>
  <c r="BO70" i="20" s="1"/>
  <c r="ER184" i="18" s="1"/>
  <c r="BG103" i="21"/>
  <c r="BG151" i="21"/>
  <c r="BG18" i="21"/>
  <c r="BG148" i="21"/>
  <c r="BG22" i="21"/>
  <c r="BG138" i="21"/>
  <c r="BG118" i="21"/>
  <c r="BG104" i="21"/>
  <c r="BG145" i="21"/>
  <c r="BG127" i="21"/>
  <c r="BG78" i="21"/>
  <c r="BG141" i="21"/>
  <c r="BG122" i="21"/>
  <c r="BG84" i="21"/>
  <c r="BO12" i="20" s="1"/>
  <c r="BG139" i="21"/>
  <c r="BG83" i="21"/>
  <c r="BG97" i="21"/>
  <c r="BG11" i="21"/>
  <c r="BG66" i="21"/>
  <c r="BG125" i="21"/>
  <c r="BG55" i="21"/>
  <c r="BG60" i="21"/>
  <c r="BG77" i="21"/>
  <c r="BG59" i="21"/>
  <c r="BG76" i="21"/>
  <c r="BG75" i="21"/>
  <c r="BG147" i="21"/>
  <c r="BG82" i="21"/>
  <c r="BG67" i="21"/>
  <c r="BG20" i="21"/>
  <c r="BG68" i="21"/>
  <c r="BG21" i="21"/>
  <c r="BG10" i="21"/>
  <c r="BG33" i="21"/>
  <c r="BO15" i="20"/>
  <c r="DZ198" i="18" s="1"/>
  <c r="BO56" i="20"/>
  <c r="EB56" i="18" s="1"/>
  <c r="BO51" i="20"/>
  <c r="EB71" i="18" s="1"/>
  <c r="BO86" i="20"/>
  <c r="BO48" i="20"/>
  <c r="EB70" i="18" s="1"/>
  <c r="EF197" i="18"/>
  <c r="BO137" i="20" l="1"/>
  <c r="EB9" i="18" s="1"/>
  <c r="BO169" i="20"/>
  <c r="EN115" i="18" s="1"/>
  <c r="BO134" i="20"/>
  <c r="BO133" i="20"/>
  <c r="EN157" i="18" s="1"/>
  <c r="BO19" i="20"/>
  <c r="BO66" i="20"/>
  <c r="ER230" i="18" s="1"/>
  <c r="HP18" i="19" s="1"/>
  <c r="BO96" i="20"/>
  <c r="EL45" i="18" s="1"/>
  <c r="BO98" i="20"/>
  <c r="EL41" i="18" s="1"/>
  <c r="BO97" i="20"/>
  <c r="EL73" i="18" s="1"/>
  <c r="ED35" i="18"/>
  <c r="BO34" i="20"/>
  <c r="EL193" i="18" s="1"/>
  <c r="HG16" i="19" s="1"/>
  <c r="BO104" i="20"/>
  <c r="EB155" i="18" s="1"/>
  <c r="BO35" i="20"/>
  <c r="EL50" i="18" s="1"/>
  <c r="BO99" i="20"/>
  <c r="EF208" i="18" s="1"/>
  <c r="BO11" i="20"/>
  <c r="EF49" i="18" s="1"/>
  <c r="BO50" i="20"/>
  <c r="EB57" i="18" s="1"/>
  <c r="BO40" i="20"/>
  <c r="EF206" i="18" s="1"/>
  <c r="BO161" i="20"/>
  <c r="DX181" i="18" s="1"/>
  <c r="BO166" i="20"/>
  <c r="EF162" i="18" s="1"/>
  <c r="BO60" i="20"/>
  <c r="EB90" i="18" s="1"/>
  <c r="BO126" i="20"/>
  <c r="EF39" i="18" s="1"/>
  <c r="BO49" i="20"/>
  <c r="EB145" i="18" s="1"/>
  <c r="BO165" i="20"/>
  <c r="EB163" i="18" s="1"/>
  <c r="BO45" i="20"/>
  <c r="EB116" i="18" s="1"/>
  <c r="BO68" i="20"/>
  <c r="EF211" i="18" s="1"/>
  <c r="BO87" i="20"/>
  <c r="BO130" i="20"/>
  <c r="EF46" i="18" s="1"/>
  <c r="BO59" i="20"/>
  <c r="EB54" i="18" s="1"/>
  <c r="BO52" i="20"/>
  <c r="EB219" i="18" s="1"/>
  <c r="BO170" i="20"/>
  <c r="BO42" i="20"/>
  <c r="EF168" i="18" s="1"/>
  <c r="BO64" i="20"/>
  <c r="EF199" i="18" s="1"/>
  <c r="DV35" i="18"/>
  <c r="BO9" i="20"/>
  <c r="EB204" i="18" s="1"/>
  <c r="BO47" i="20"/>
  <c r="EB55" i="18" s="1"/>
  <c r="BO6" i="20"/>
  <c r="EL34" i="18" s="1"/>
  <c r="BO7" i="20"/>
  <c r="EB4" i="18" s="1"/>
  <c r="BO31" i="20"/>
  <c r="EL61" i="18" s="1"/>
  <c r="BO36" i="20"/>
  <c r="EB40" i="18" s="1"/>
  <c r="BO22" i="20"/>
  <c r="EF58" i="18" s="1"/>
  <c r="GX15" i="19" s="1"/>
  <c r="BO100" i="20"/>
  <c r="EB38" i="18" s="1"/>
  <c r="BO44" i="20"/>
  <c r="EL172" i="18" s="1"/>
  <c r="DX49" i="18"/>
  <c r="BO8" i="20"/>
  <c r="BO121" i="20"/>
  <c r="BG158" i="21"/>
  <c r="BO135" i="20"/>
  <c r="DX51" i="18" s="1"/>
  <c r="BO136" i="20"/>
  <c r="EN128" i="18" s="1"/>
  <c r="EB198" i="18"/>
  <c r="EN146" i="18"/>
  <c r="GX19" i="19"/>
  <c r="EN52" i="18"/>
  <c r="DX52" i="18"/>
  <c r="EF178" i="18"/>
  <c r="EB178" i="18"/>
  <c r="EF158" i="18"/>
  <c r="EB158" i="18"/>
  <c r="EB22" i="18"/>
  <c r="DZ22" i="18"/>
  <c r="DZ21" i="18"/>
  <c r="EB21" i="18"/>
  <c r="HG19" i="19" l="1"/>
  <c r="GO23" i="19"/>
  <c r="EN181" i="18"/>
  <c r="EB208" i="18"/>
  <c r="GX14" i="19"/>
  <c r="BO311" i="20"/>
  <c r="BR316" i="20" s="1"/>
  <c r="EB168" i="18"/>
  <c r="EN51" i="18"/>
  <c r="GO19" i="19"/>
  <c r="GO15" i="19"/>
  <c r="BO312" i="20"/>
  <c r="BO317" i="20" s="1"/>
  <c r="GO20" i="19"/>
  <c r="DV34" i="18"/>
  <c r="DV61" i="18"/>
  <c r="EJ34" i="18"/>
  <c r="HG15" i="19"/>
  <c r="BO310" i="20"/>
  <c r="BO315" i="20" s="1"/>
  <c r="GO21" i="19"/>
  <c r="BO313" i="20"/>
  <c r="BQ318" i="20" s="1"/>
  <c r="BO303" i="20"/>
  <c r="BQ306" i="20" s="1"/>
  <c r="DV172" i="18"/>
  <c r="BO304" i="20"/>
  <c r="DZ174" i="18"/>
  <c r="EB174" i="18"/>
  <c r="DZ166" i="18"/>
  <c r="EB166" i="18"/>
  <c r="DX128" i="18"/>
  <c r="DX276" i="18" s="1"/>
  <c r="BO302" i="20"/>
  <c r="BP305" i="20" s="1"/>
  <c r="GX23" i="19"/>
  <c r="GO22" i="19" l="1"/>
  <c r="HJ15" i="19"/>
  <c r="BO316" i="20"/>
  <c r="BP316" i="20"/>
  <c r="BQ316" i="20"/>
  <c r="BQ317" i="20"/>
  <c r="BP317" i="20"/>
  <c r="BR317" i="20"/>
  <c r="DV276" i="18"/>
  <c r="BQ315" i="20"/>
  <c r="BR315" i="20"/>
  <c r="BP315" i="20"/>
  <c r="DZ276" i="18"/>
  <c r="BR306" i="20"/>
  <c r="BO306" i="20"/>
  <c r="BO318" i="20"/>
  <c r="BP318" i="20"/>
  <c r="BR318" i="20"/>
  <c r="BP306" i="20"/>
  <c r="EB276" i="18"/>
  <c r="GO14" i="19"/>
  <c r="BO309" i="20"/>
  <c r="BR314" i="20" s="1"/>
  <c r="BQ305" i="20"/>
  <c r="BR305" i="20"/>
  <c r="GO24" i="19" s="1"/>
  <c r="BO305" i="20"/>
  <c r="BO307" i="20"/>
  <c r="BR307" i="20"/>
  <c r="BP307" i="20"/>
  <c r="BQ307" i="20"/>
  <c r="GO6" i="19" l="1"/>
  <c r="BO314" i="20"/>
  <c r="BQ314" i="20"/>
  <c r="BP314" i="20"/>
  <c r="GO25" i="19"/>
  <c r="GO16" i="19"/>
  <c r="GO18" i="19"/>
  <c r="GO17" i="19"/>
  <c r="GO5" i="19" l="1"/>
  <c r="GO7" i="19" s="1"/>
  <c r="GO11" i="19" s="1"/>
  <c r="BK37" i="21" s="1"/>
  <c r="BK16" i="21" l="1"/>
  <c r="BK51" i="21"/>
  <c r="BK46" i="21"/>
  <c r="BK23" i="21"/>
  <c r="BK30" i="21"/>
  <c r="BK41" i="21"/>
  <c r="BK54" i="21"/>
  <c r="BK26" i="21"/>
  <c r="BK28" i="21"/>
  <c r="BK52" i="21"/>
  <c r="BK53" i="21"/>
  <c r="BK154" i="21"/>
  <c r="BK32" i="21"/>
  <c r="BK153" i="21"/>
  <c r="BK44" i="21"/>
  <c r="BK47" i="21"/>
  <c r="BK45" i="21"/>
  <c r="BK50" i="21"/>
  <c r="BK40" i="21"/>
  <c r="BK7" i="21"/>
  <c r="BK58" i="21"/>
  <c r="BK57" i="21"/>
  <c r="BK35" i="21"/>
  <c r="BK56" i="21"/>
  <c r="BK63" i="21"/>
  <c r="BK61" i="21"/>
  <c r="BK91" i="21"/>
  <c r="BK118" i="21"/>
  <c r="BK96" i="21"/>
  <c r="BK100" i="21"/>
  <c r="BK43" i="21"/>
  <c r="BK15" i="21"/>
  <c r="BS167" i="20" s="1"/>
  <c r="BK27" i="21"/>
  <c r="BS59" i="20" s="1"/>
  <c r="BK142" i="21"/>
  <c r="BK65" i="21"/>
  <c r="BK90" i="21"/>
  <c r="BK122" i="21"/>
  <c r="BK150" i="21"/>
  <c r="BK87" i="21"/>
  <c r="BK131" i="21"/>
  <c r="BK95" i="21"/>
  <c r="BK119" i="21"/>
  <c r="BK98" i="21"/>
  <c r="BS104" i="20" s="1"/>
  <c r="BK103" i="21"/>
  <c r="BK34" i="21"/>
  <c r="BK19" i="21"/>
  <c r="BS56" i="20" s="1"/>
  <c r="BK12" i="21"/>
  <c r="BK125" i="21"/>
  <c r="BK99" i="21"/>
  <c r="BK5" i="21"/>
  <c r="BS8" i="20" s="1"/>
  <c r="BK138" i="21"/>
  <c r="BK25" i="21"/>
  <c r="BK136" i="21"/>
  <c r="BK24" i="21"/>
  <c r="BK80" i="21"/>
  <c r="BK132" i="21"/>
  <c r="BK42" i="21"/>
  <c r="BK128" i="21"/>
  <c r="BK85" i="21"/>
  <c r="BK112" i="21"/>
  <c r="BK127" i="21"/>
  <c r="BK64" i="21"/>
  <c r="BK123" i="21"/>
  <c r="BK139" i="21"/>
  <c r="BK13" i="21"/>
  <c r="BK134" i="21"/>
  <c r="BK3" i="21"/>
  <c r="BK121" i="21"/>
  <c r="BK88" i="21"/>
  <c r="BK104" i="21"/>
  <c r="BK101" i="21"/>
  <c r="BK129" i="21"/>
  <c r="BK106" i="21"/>
  <c r="BK4" i="21"/>
  <c r="BK116" i="21"/>
  <c r="BK6" i="21"/>
  <c r="BS137" i="20" s="1"/>
  <c r="BK102" i="21"/>
  <c r="BK39" i="21"/>
  <c r="BK38" i="21"/>
  <c r="BK17" i="21"/>
  <c r="BK105" i="21"/>
  <c r="BK145" i="21"/>
  <c r="BK18" i="21"/>
  <c r="BK74" i="21"/>
  <c r="BK94" i="21"/>
  <c r="BK110" i="21"/>
  <c r="BK137" i="21"/>
  <c r="BK78" i="21"/>
  <c r="BK120" i="21"/>
  <c r="BK86" i="21"/>
  <c r="BK113" i="21"/>
  <c r="BK22" i="21"/>
  <c r="BK89" i="21"/>
  <c r="BK140" i="21"/>
  <c r="BK111" i="21"/>
  <c r="BK31" i="21"/>
  <c r="BK83" i="21"/>
  <c r="BK60" i="21"/>
  <c r="BK115" i="21"/>
  <c r="BK67" i="21"/>
  <c r="BK59" i="21"/>
  <c r="BK82" i="21"/>
  <c r="BK143" i="21"/>
  <c r="BK117" i="21"/>
  <c r="BK133" i="21"/>
  <c r="BK149" i="21"/>
  <c r="BK29" i="21"/>
  <c r="BK62" i="21"/>
  <c r="BK124" i="21"/>
  <c r="BK146" i="21"/>
  <c r="BK107" i="21"/>
  <c r="BK151" i="21"/>
  <c r="BK79" i="21"/>
  <c r="BK126" i="21"/>
  <c r="BK73" i="21"/>
  <c r="BK135" i="21"/>
  <c r="BK55" i="21"/>
  <c r="BK77" i="21"/>
  <c r="BK20" i="21"/>
  <c r="BK10" i="21"/>
  <c r="BK69" i="21"/>
  <c r="BK8" i="21"/>
  <c r="BK141" i="21"/>
  <c r="BK148" i="21"/>
  <c r="BK130" i="21"/>
  <c r="BK97" i="21"/>
  <c r="BK84" i="21"/>
  <c r="BK9" i="21"/>
  <c r="BK152" i="21"/>
  <c r="BK144" i="21"/>
  <c r="BK108" i="21"/>
  <c r="BK109" i="21"/>
  <c r="BK114" i="21"/>
  <c r="BK11" i="21"/>
  <c r="BK66" i="21"/>
  <c r="BK75" i="21"/>
  <c r="BK147" i="21"/>
  <c r="BK21" i="21"/>
  <c r="BK76" i="21"/>
  <c r="BK68" i="21"/>
  <c r="BK33" i="21"/>
  <c r="BS78" i="20"/>
  <c r="BS36" i="20"/>
  <c r="BS100" i="20"/>
  <c r="BS77" i="20"/>
  <c r="BS60" i="20" l="1"/>
  <c r="BS52" i="20"/>
  <c r="BS47" i="20"/>
  <c r="EF55" i="18" s="1"/>
  <c r="BS63" i="20"/>
  <c r="EF101" i="18" s="1"/>
  <c r="BS48" i="20"/>
  <c r="BS15" i="20"/>
  <c r="EL198" i="18" s="1"/>
  <c r="BS50" i="20"/>
  <c r="BS3" i="20"/>
  <c r="ED22" i="18" s="1"/>
  <c r="BS145" i="20"/>
  <c r="EF95" i="18" s="1"/>
  <c r="BS121" i="20"/>
  <c r="EL174" i="18" s="1"/>
  <c r="BS19" i="20"/>
  <c r="ED21" i="18" s="1"/>
  <c r="BS51" i="20"/>
  <c r="EF71" i="18" s="1"/>
  <c r="BS49" i="20"/>
  <c r="EF145" i="18" s="1"/>
  <c r="BS165" i="20"/>
  <c r="EF163" i="18" s="1"/>
  <c r="BS45" i="20"/>
  <c r="EF116" i="18" s="1"/>
  <c r="BS7" i="20"/>
  <c r="ER4" i="18" s="1"/>
  <c r="HP21" i="19" s="1"/>
  <c r="BS9" i="20"/>
  <c r="EN204" i="18" s="1"/>
  <c r="BS155" i="20"/>
  <c r="EF124" i="18" s="1"/>
  <c r="BK158" i="21"/>
  <c r="EF134" i="18"/>
  <c r="EF40" i="18"/>
  <c r="EF155" i="18"/>
  <c r="EN98" i="18"/>
  <c r="EF219" i="18"/>
  <c r="EL166" i="18"/>
  <c r="EF90" i="18"/>
  <c r="EN54" i="18"/>
  <c r="EF56" i="18"/>
  <c r="EL38" i="18"/>
  <c r="EN47" i="18"/>
  <c r="EN9" i="18"/>
  <c r="HJ21" i="19" s="1"/>
  <c r="BS311" i="20"/>
  <c r="EF57" i="18"/>
  <c r="EF70" i="18"/>
  <c r="EJ22" i="18" l="1"/>
  <c r="EL21" i="18"/>
  <c r="EL22" i="18"/>
  <c r="ED198" i="18"/>
  <c r="ED276" i="18" s="1"/>
  <c r="BS303" i="20"/>
  <c r="BS306" i="20" s="1"/>
  <c r="BS302" i="20"/>
  <c r="BT305" i="20" s="1"/>
  <c r="BS313" i="20"/>
  <c r="BS318" i="20" s="1"/>
  <c r="BS310" i="20"/>
  <c r="BS315" i="20" s="1"/>
  <c r="BS312" i="20"/>
  <c r="BT317" i="20" s="1"/>
  <c r="BS304" i="20"/>
  <c r="BT307" i="20" s="1"/>
  <c r="BS309" i="20"/>
  <c r="BT314" i="20" s="1"/>
  <c r="GX21" i="19"/>
  <c r="GX20" i="19"/>
  <c r="GX17" i="19"/>
  <c r="HG14" i="19"/>
  <c r="BT316" i="20"/>
  <c r="BS316" i="20"/>
  <c r="GX16" i="19"/>
  <c r="EF276" i="18"/>
  <c r="BS305" i="20" l="1"/>
  <c r="GX18" i="19" s="1"/>
  <c r="GX6" i="19" s="1"/>
  <c r="BT306" i="20"/>
  <c r="BS317" i="20"/>
  <c r="BT318" i="20"/>
  <c r="BS314" i="20"/>
  <c r="BT315" i="20"/>
  <c r="BS307" i="20"/>
  <c r="GX5" i="19" l="1"/>
  <c r="GX7" i="19" s="1"/>
  <c r="GX11" i="19" s="1"/>
  <c r="BM37" i="21" l="1"/>
  <c r="BN37" i="21"/>
  <c r="BN51" i="21"/>
  <c r="BM51" i="21"/>
  <c r="BN16" i="21"/>
  <c r="BM16" i="21"/>
  <c r="BM23" i="21"/>
  <c r="BN23" i="21"/>
  <c r="BN46" i="21"/>
  <c r="BM46" i="21"/>
  <c r="BN41" i="21"/>
  <c r="BM41" i="21"/>
  <c r="BN30" i="21"/>
  <c r="BM30" i="21"/>
  <c r="BN26" i="21"/>
  <c r="BM26" i="21"/>
  <c r="BN54" i="21"/>
  <c r="BM54" i="21"/>
  <c r="BN52" i="21"/>
  <c r="BM52" i="21"/>
  <c r="BN28" i="21"/>
  <c r="BM28" i="21"/>
  <c r="BM154" i="21"/>
  <c r="BN154" i="21"/>
  <c r="BM53" i="21"/>
  <c r="BN53" i="21"/>
  <c r="BN32" i="21"/>
  <c r="BM153" i="21"/>
  <c r="BN153" i="21"/>
  <c r="BM119" i="21"/>
  <c r="BM34" i="21"/>
  <c r="BM124" i="21"/>
  <c r="BN85" i="21"/>
  <c r="BM114" i="21"/>
  <c r="BN117" i="21"/>
  <c r="BN113" i="21"/>
  <c r="BM100" i="21"/>
  <c r="BN144" i="21"/>
  <c r="BM8" i="21"/>
  <c r="BU130" i="20" s="1"/>
  <c r="BN146" i="21"/>
  <c r="BN42" i="21"/>
  <c r="BM24" i="21"/>
  <c r="BN22" i="21"/>
  <c r="BN24" i="21"/>
  <c r="BM78" i="21"/>
  <c r="BM144" i="21"/>
  <c r="BN131" i="21"/>
  <c r="BM86" i="21"/>
  <c r="BN118" i="21"/>
  <c r="BN105" i="21"/>
  <c r="BM89" i="21"/>
  <c r="BM135" i="21"/>
  <c r="BN110" i="21"/>
  <c r="BN112" i="21"/>
  <c r="BM126" i="21"/>
  <c r="BN134" i="21"/>
  <c r="BN102" i="21"/>
  <c r="BM42" i="21"/>
  <c r="BN116" i="21"/>
  <c r="BN111" i="21"/>
  <c r="BN121" i="21"/>
  <c r="BN150" i="21"/>
  <c r="BM74" i="21"/>
  <c r="BN94" i="21"/>
  <c r="BM116" i="21"/>
  <c r="BM105" i="21"/>
  <c r="BM29" i="21"/>
  <c r="BN29" i="21"/>
  <c r="BN90" i="21"/>
  <c r="BM69" i="21"/>
  <c r="BM80" i="21"/>
  <c r="BN141" i="21"/>
  <c r="BM118" i="21"/>
  <c r="BM95" i="21"/>
  <c r="BN149" i="21"/>
  <c r="BN91" i="21"/>
  <c r="BM22" i="21"/>
  <c r="BM64" i="21"/>
  <c r="BM65" i="21"/>
  <c r="BN62" i="21"/>
  <c r="BM94" i="21"/>
  <c r="BM9" i="21"/>
  <c r="BM138" i="21"/>
  <c r="BN97" i="21"/>
  <c r="BM143" i="21"/>
  <c r="BN120" i="21"/>
  <c r="BN139" i="21"/>
  <c r="BM115" i="21"/>
  <c r="BN106" i="21"/>
  <c r="BN107" i="21"/>
  <c r="BM140" i="21"/>
  <c r="BM106" i="21"/>
  <c r="BN25" i="21"/>
  <c r="BN152" i="21"/>
  <c r="BN69" i="21"/>
  <c r="BM43" i="21"/>
  <c r="BM121" i="21"/>
  <c r="BN126" i="21"/>
  <c r="BM130" i="21"/>
  <c r="BM79" i="21"/>
  <c r="BN122" i="21"/>
  <c r="BM137" i="21"/>
  <c r="BM99" i="21"/>
  <c r="BN43" i="21"/>
  <c r="BN95" i="21"/>
  <c r="BM109" i="21"/>
  <c r="BN145" i="21"/>
  <c r="BN135" i="21"/>
  <c r="BM145" i="21"/>
  <c r="BM25" i="21"/>
  <c r="BN115" i="21"/>
  <c r="BN89" i="21"/>
  <c r="BM84" i="21"/>
  <c r="BM134" i="21"/>
  <c r="BM27" i="21"/>
  <c r="BN34" i="21"/>
  <c r="BN98" i="21"/>
  <c r="BN136" i="21"/>
  <c r="BN132" i="21"/>
  <c r="BN119" i="21"/>
  <c r="BN151" i="21"/>
  <c r="BN143" i="21"/>
  <c r="BN74" i="21"/>
  <c r="BM62" i="21"/>
  <c r="BM111" i="21"/>
  <c r="BN87" i="21"/>
  <c r="BN137" i="21"/>
  <c r="BN73" i="21"/>
  <c r="BM122" i="21"/>
  <c r="BM150" i="21"/>
  <c r="BN123" i="21"/>
  <c r="BM149" i="21"/>
  <c r="BM73" i="21"/>
  <c r="BN104" i="21"/>
  <c r="BM102" i="21"/>
  <c r="BM125" i="21"/>
  <c r="BN138" i="21"/>
  <c r="BM128" i="21"/>
  <c r="BM98" i="21"/>
  <c r="BU99" i="20" s="1"/>
  <c r="ER208" i="18" s="1"/>
  <c r="BN96" i="21"/>
  <c r="BM104" i="21"/>
  <c r="BN148" i="21"/>
  <c r="BM123" i="21"/>
  <c r="BM4" i="21"/>
  <c r="BM110" i="21"/>
  <c r="BN109" i="21"/>
  <c r="BM88" i="21"/>
  <c r="BM96" i="21"/>
  <c r="BM19" i="21"/>
  <c r="BU145" i="20" s="1"/>
  <c r="EL95" i="18" s="1"/>
  <c r="BM13" i="21"/>
  <c r="BU42" i="20" s="1"/>
  <c r="EN168" i="18" s="1"/>
  <c r="BM127" i="21"/>
  <c r="BM85" i="21"/>
  <c r="BM87" i="21"/>
  <c r="BN114" i="21"/>
  <c r="BM101" i="21"/>
  <c r="BM107" i="21"/>
  <c r="BM108" i="21"/>
  <c r="BM131" i="21"/>
  <c r="BM18" i="21"/>
  <c r="BN130" i="21"/>
  <c r="BM117" i="21"/>
  <c r="BM139" i="21"/>
  <c r="BM152" i="21"/>
  <c r="BN133" i="21"/>
  <c r="BM132" i="21"/>
  <c r="BN64" i="21"/>
  <c r="BN125" i="21"/>
  <c r="BN78" i="21"/>
  <c r="BM90" i="21"/>
  <c r="BM136" i="21"/>
  <c r="BN100" i="21"/>
  <c r="BM142" i="21"/>
  <c r="BM112" i="21"/>
  <c r="BM31" i="21"/>
  <c r="BU32" i="20" s="1"/>
  <c r="EN62" i="18" s="1"/>
  <c r="BM5" i="21"/>
  <c r="BM133" i="21"/>
  <c r="BM151" i="21"/>
  <c r="BM15" i="21"/>
  <c r="BU165" i="20" s="1"/>
  <c r="EN163" i="18" s="1"/>
  <c r="BN128" i="21"/>
  <c r="BN127" i="21"/>
  <c r="BN88" i="21"/>
  <c r="BM146" i="21"/>
  <c r="BM141" i="21"/>
  <c r="BM39" i="21"/>
  <c r="BN108" i="21"/>
  <c r="BM17" i="21"/>
  <c r="BN101" i="21"/>
  <c r="BN65" i="21"/>
  <c r="BN129" i="21"/>
  <c r="BM113" i="21"/>
  <c r="BM3" i="21"/>
  <c r="BN142" i="21"/>
  <c r="BM148" i="21"/>
  <c r="BM38" i="21"/>
  <c r="BM91" i="21"/>
  <c r="BN6" i="21"/>
  <c r="BM120" i="21"/>
  <c r="BN140" i="21"/>
  <c r="BM6" i="21"/>
  <c r="BN124" i="21"/>
  <c r="BM129" i="21"/>
  <c r="BN39" i="21"/>
  <c r="BM11" i="21"/>
  <c r="BM103" i="21"/>
  <c r="BN38" i="21"/>
  <c r="BM12" i="21"/>
  <c r="BU38" i="20" s="1"/>
  <c r="EN59" i="18" s="1"/>
  <c r="BN55" i="21"/>
  <c r="BM97" i="21"/>
  <c r="BU155" i="20" s="1"/>
  <c r="ER124" i="18" s="1"/>
  <c r="BN11" i="21"/>
  <c r="BM83" i="21"/>
  <c r="BM60" i="21"/>
  <c r="BM55" i="21"/>
  <c r="BM59" i="21"/>
  <c r="BN59" i="21"/>
  <c r="BM82" i="21"/>
  <c r="BM75" i="21"/>
  <c r="BN60" i="21"/>
  <c r="BM76" i="21"/>
  <c r="BN66" i="21"/>
  <c r="BN75" i="21"/>
  <c r="BN83" i="21"/>
  <c r="BM66" i="21"/>
  <c r="BN82" i="21"/>
  <c r="BM77" i="21"/>
  <c r="BM20" i="21"/>
  <c r="BN20" i="21"/>
  <c r="BN76" i="21"/>
  <c r="BM147" i="21"/>
  <c r="BN77" i="21"/>
  <c r="BN147" i="21"/>
  <c r="BM67" i="21"/>
  <c r="BN68" i="21"/>
  <c r="BM68" i="21"/>
  <c r="BM10" i="21"/>
  <c r="BM33" i="21"/>
  <c r="BN33" i="21"/>
  <c r="BN21" i="21"/>
  <c r="BN67" i="21"/>
  <c r="BN10" i="21"/>
  <c r="BM21" i="21"/>
  <c r="BM63" i="21"/>
  <c r="BM61" i="21"/>
  <c r="BN35" i="21"/>
  <c r="BM56" i="21"/>
  <c r="BN61" i="21"/>
  <c r="BM58" i="21"/>
  <c r="BN63" i="21"/>
  <c r="BM35" i="21"/>
  <c r="BM40" i="21"/>
  <c r="BN58" i="21"/>
  <c r="BN40" i="21"/>
  <c r="BM57" i="21"/>
  <c r="BM7" i="21"/>
  <c r="BN56" i="21"/>
  <c r="BN57" i="21"/>
  <c r="BM45" i="21"/>
  <c r="BN7" i="21"/>
  <c r="BN45" i="21"/>
  <c r="BP155" i="21"/>
  <c r="BN50" i="21"/>
  <c r="BM155" i="21"/>
  <c r="BM50" i="21"/>
  <c r="BM44" i="21"/>
  <c r="BR155" i="21"/>
  <c r="BR158" i="21" s="1"/>
  <c r="BN44" i="21"/>
  <c r="BL155" i="21"/>
  <c r="BL158" i="21" s="1"/>
  <c r="BN155" i="21"/>
  <c r="BN47" i="21"/>
  <c r="BM47" i="21"/>
  <c r="BM32" i="21"/>
  <c r="BU18" i="20"/>
  <c r="EN192" i="18" s="1"/>
  <c r="BU51" i="20"/>
  <c r="EL71" i="18" s="1"/>
  <c r="BU61" i="20"/>
  <c r="EN197" i="18" s="1"/>
  <c r="BU11" i="20"/>
  <c r="EN49" i="18" s="1"/>
  <c r="BU52" i="20"/>
  <c r="BU40" i="20"/>
  <c r="EN206" i="18" s="1"/>
  <c r="BU50" i="20"/>
  <c r="EL57" i="18" s="1"/>
  <c r="EN46" i="18"/>
  <c r="BU56" i="20" l="1"/>
  <c r="EL56" i="18" s="1"/>
  <c r="BU166" i="20"/>
  <c r="EN162" i="18" s="1"/>
  <c r="HJ17" i="19" s="1"/>
  <c r="BU86" i="20"/>
  <c r="BU60" i="20"/>
  <c r="ER90" i="18" s="1"/>
  <c r="BU47" i="20"/>
  <c r="EN55" i="18" s="1"/>
  <c r="BN158" i="21"/>
  <c r="BU20" i="20"/>
  <c r="EN37" i="18" s="1"/>
  <c r="BU49" i="20"/>
  <c r="EN145" i="18" s="1"/>
  <c r="BM158" i="21"/>
  <c r="BU48" i="20"/>
  <c r="EN70" i="18" s="1"/>
  <c r="BU85" i="20"/>
  <c r="EL36" i="18" s="1"/>
  <c r="BU43" i="20"/>
  <c r="EN137" i="18" s="1"/>
  <c r="BU36" i="20"/>
  <c r="EN40" i="18" s="1"/>
  <c r="BU45" i="20"/>
  <c r="EN116" i="18" s="1"/>
  <c r="BU126" i="20"/>
  <c r="EL39" i="18" s="1"/>
  <c r="BU17" i="20"/>
  <c r="ER14" i="18" s="1"/>
  <c r="BU64" i="20"/>
  <c r="EN199" i="18" s="1"/>
  <c r="BU53" i="20"/>
  <c r="EN210" i="18" s="1"/>
  <c r="HJ18" i="19" s="1"/>
  <c r="BU22" i="20"/>
  <c r="EN58" i="18" s="1"/>
  <c r="BU4" i="20"/>
  <c r="EJ33" i="18" s="1"/>
  <c r="BU5" i="20"/>
  <c r="BU167" i="20"/>
  <c r="EN134" i="18" s="1"/>
  <c r="BU68" i="20"/>
  <c r="EL211" i="18" s="1"/>
  <c r="HG18" i="19" s="1"/>
  <c r="BU229" i="20"/>
  <c r="BU81" i="20"/>
  <c r="ER178" i="18" s="1"/>
  <c r="HP15" i="19" s="1"/>
  <c r="BU63" i="20"/>
  <c r="ER101" i="18" s="1"/>
  <c r="BU104" i="20"/>
  <c r="ER155" i="18" s="1"/>
  <c r="BU138" i="20"/>
  <c r="ER232" i="18" s="1"/>
  <c r="EL219" i="18"/>
  <c r="HG17" i="19" s="1"/>
  <c r="BU311" i="20"/>
  <c r="EH206" i="18"/>
  <c r="EH276" i="18" s="1"/>
  <c r="HJ16" i="19"/>
  <c r="HJ19" i="19" l="1"/>
  <c r="EN33" i="18"/>
  <c r="HJ20" i="19"/>
  <c r="BU303" i="20"/>
  <c r="BV306" i="20" s="1"/>
  <c r="HP16" i="19"/>
  <c r="EJ32" i="18"/>
  <c r="EJ276" i="18" s="1"/>
  <c r="EN32" i="18"/>
  <c r="BU313" i="20"/>
  <c r="BV318" i="20" s="1"/>
  <c r="BU312" i="20"/>
  <c r="BX317" i="20" s="1"/>
  <c r="BU310" i="20"/>
  <c r="BV315" i="20" s="1"/>
  <c r="BU304" i="20"/>
  <c r="BV307" i="20" s="1"/>
  <c r="BU302" i="20"/>
  <c r="BV305" i="20" s="1"/>
  <c r="EL276" i="18"/>
  <c r="BV316" i="20"/>
  <c r="BW316" i="20"/>
  <c r="BU316" i="20"/>
  <c r="HG5" i="19"/>
  <c r="EN276" i="18" l="1"/>
  <c r="HJ14" i="19"/>
  <c r="HJ5" i="19" s="1"/>
  <c r="BU306" i="20"/>
  <c r="BW306" i="20"/>
  <c r="HG6" i="19" s="1"/>
  <c r="HG7" i="19" s="1"/>
  <c r="BU318" i="20"/>
  <c r="BW318" i="20"/>
  <c r="BV317" i="20"/>
  <c r="BU317" i="20"/>
  <c r="BW317" i="20"/>
  <c r="BW315" i="20"/>
  <c r="BW307" i="20"/>
  <c r="HJ6" i="19" s="1"/>
  <c r="BU315" i="20"/>
  <c r="BU307" i="20"/>
  <c r="BX307" i="20"/>
  <c r="BU309" i="20"/>
  <c r="BU314" i="20" s="1"/>
  <c r="BU305" i="20"/>
  <c r="BW305" i="20"/>
  <c r="HJ7" i="19" l="1"/>
  <c r="HJ11" i="19" s="1"/>
  <c r="BQ37" i="21" s="1"/>
  <c r="HG4" i="19"/>
  <c r="HG11" i="19" s="1"/>
  <c r="BV314" i="20"/>
  <c r="BW314" i="20"/>
  <c r="BP51" i="21" l="1"/>
  <c r="BP37" i="21"/>
  <c r="BQ16" i="21"/>
  <c r="BQ51" i="21"/>
  <c r="BP23" i="21"/>
  <c r="BP16" i="21"/>
  <c r="BQ46" i="21"/>
  <c r="BQ23" i="21"/>
  <c r="BP41" i="21"/>
  <c r="BP46" i="21"/>
  <c r="BQ30" i="21"/>
  <c r="BQ41" i="21"/>
  <c r="BP26" i="21"/>
  <c r="BP30" i="21"/>
  <c r="BQ54" i="21"/>
  <c r="BQ26" i="21"/>
  <c r="BQ148" i="21"/>
  <c r="BQ101" i="21"/>
  <c r="BQ106" i="21"/>
  <c r="BQ13" i="21"/>
  <c r="BY42" i="20" s="1"/>
  <c r="BQ105" i="21"/>
  <c r="BQ107" i="21"/>
  <c r="BQ77" i="21"/>
  <c r="BQ80" i="21"/>
  <c r="BQ4" i="21"/>
  <c r="BQ38" i="21"/>
  <c r="BQ132" i="21"/>
  <c r="BQ99" i="21"/>
  <c r="BQ66" i="21"/>
  <c r="BQ22" i="21"/>
  <c r="BQ129" i="21"/>
  <c r="BQ149" i="21"/>
  <c r="BQ64" i="21"/>
  <c r="BQ62" i="21"/>
  <c r="BQ104" i="21"/>
  <c r="BQ135" i="21"/>
  <c r="BQ137" i="21"/>
  <c r="BQ124" i="21"/>
  <c r="BQ118" i="21"/>
  <c r="BQ138" i="21"/>
  <c r="BQ152" i="21"/>
  <c r="BQ68" i="21"/>
  <c r="BQ82" i="21"/>
  <c r="BQ55" i="21"/>
  <c r="BQ75" i="21"/>
  <c r="BQ134" i="21"/>
  <c r="BQ78" i="21"/>
  <c r="BQ86" i="21"/>
  <c r="BQ140" i="21"/>
  <c r="BQ89" i="21"/>
  <c r="BQ136" i="21"/>
  <c r="BQ139" i="21"/>
  <c r="BQ122" i="21"/>
  <c r="BQ109" i="21"/>
  <c r="BQ91" i="21"/>
  <c r="BQ112" i="21"/>
  <c r="BQ145" i="21"/>
  <c r="BQ34" i="21"/>
  <c r="BQ123" i="21"/>
  <c r="BQ94" i="21"/>
  <c r="BQ6" i="21"/>
  <c r="BQ17" i="21"/>
  <c r="BQ103" i="21"/>
  <c r="BQ65" i="21"/>
  <c r="BQ25" i="21"/>
  <c r="BQ146" i="21"/>
  <c r="BQ133" i="21"/>
  <c r="BQ90" i="21"/>
  <c r="BQ76" i="21"/>
  <c r="BQ11" i="21"/>
  <c r="BQ83" i="21"/>
  <c r="BQ5" i="21"/>
  <c r="BQ144" i="21"/>
  <c r="BQ151" i="21"/>
  <c r="BQ100" i="21"/>
  <c r="BQ84" i="21"/>
  <c r="BY161" i="20" s="1"/>
  <c r="BQ15" i="21"/>
  <c r="BY48" i="20" s="1"/>
  <c r="ET70" i="18" s="1"/>
  <c r="BQ126" i="21"/>
  <c r="BQ87" i="21"/>
  <c r="BQ127" i="21"/>
  <c r="BQ119" i="21"/>
  <c r="BQ110" i="21"/>
  <c r="BQ114" i="21"/>
  <c r="BQ24" i="21"/>
  <c r="BQ88" i="21"/>
  <c r="BQ3" i="21"/>
  <c r="BQ42" i="21"/>
  <c r="BQ95" i="21"/>
  <c r="BQ108" i="21"/>
  <c r="BQ79" i="21"/>
  <c r="BQ128" i="21"/>
  <c r="BQ69" i="21"/>
  <c r="BQ125" i="21"/>
  <c r="BQ27" i="21"/>
  <c r="BY139" i="20" s="1"/>
  <c r="BQ60" i="21"/>
  <c r="BQ150" i="21"/>
  <c r="BQ59" i="21"/>
  <c r="BQ19" i="21"/>
  <c r="BQ98" i="21"/>
  <c r="BQ96" i="21"/>
  <c r="BQ39" i="21"/>
  <c r="BQ97" i="21"/>
  <c r="BQ121" i="21"/>
  <c r="BQ116" i="21"/>
  <c r="BQ8" i="21"/>
  <c r="BY130" i="20" s="1"/>
  <c r="FF46" i="18" s="1"/>
  <c r="BQ120" i="21"/>
  <c r="BQ31" i="21"/>
  <c r="BQ102" i="21"/>
  <c r="BQ142" i="21"/>
  <c r="BQ143" i="21"/>
  <c r="BQ85" i="21"/>
  <c r="BQ9" i="21"/>
  <c r="BQ73" i="21"/>
  <c r="BQ130" i="21"/>
  <c r="BQ117" i="21"/>
  <c r="BQ141" i="21"/>
  <c r="BQ43" i="21"/>
  <c r="BQ111" i="21"/>
  <c r="BQ12" i="21"/>
  <c r="BY20" i="20" s="1"/>
  <c r="BQ74" i="21"/>
  <c r="BY134" i="20" s="1"/>
  <c r="FJ146" i="18" s="1"/>
  <c r="IQ22" i="19" s="1"/>
  <c r="BQ147" i="21"/>
  <c r="BQ61" i="21"/>
  <c r="BQ21" i="21"/>
  <c r="BQ56" i="21"/>
  <c r="BQ57" i="21"/>
  <c r="BQ7" i="21"/>
  <c r="BQ50" i="21"/>
  <c r="BQ45" i="21"/>
  <c r="BQ44" i="21"/>
  <c r="BQ153" i="21"/>
  <c r="BQ154" i="21"/>
  <c r="BQ115" i="21"/>
  <c r="BQ113" i="21"/>
  <c r="BQ18" i="21"/>
  <c r="BY55" i="20" s="1"/>
  <c r="BQ67" i="21"/>
  <c r="BQ33" i="21"/>
  <c r="BQ63" i="21"/>
  <c r="BQ58" i="21"/>
  <c r="BQ155" i="21"/>
  <c r="BQ53" i="21"/>
  <c r="BQ52" i="21"/>
  <c r="BQ131" i="21"/>
  <c r="BQ29" i="21"/>
  <c r="BQ20" i="21"/>
  <c r="BQ10" i="21"/>
  <c r="BQ35" i="21"/>
  <c r="BQ40" i="21"/>
  <c r="BQ47" i="21"/>
  <c r="BQ32" i="21"/>
  <c r="BQ28" i="21"/>
  <c r="BP52" i="21"/>
  <c r="BP54" i="21"/>
  <c r="BP135" i="21"/>
  <c r="BP28" i="21"/>
  <c r="BP111" i="21"/>
  <c r="BP43" i="21"/>
  <c r="BP53" i="21"/>
  <c r="BP154" i="21"/>
  <c r="BP32" i="21"/>
  <c r="BP153" i="21"/>
  <c r="BP130" i="21"/>
  <c r="BP104" i="21"/>
  <c r="BP103" i="21"/>
  <c r="BP151" i="21"/>
  <c r="BP18" i="21"/>
  <c r="BP144" i="21"/>
  <c r="BP66" i="21"/>
  <c r="BP148" i="21"/>
  <c r="BP141" i="21"/>
  <c r="BP125" i="21"/>
  <c r="BP24" i="21"/>
  <c r="BP118" i="21"/>
  <c r="BP143" i="21"/>
  <c r="BP5" i="21"/>
  <c r="BX121" i="20" s="1"/>
  <c r="FL174" i="18" s="1"/>
  <c r="IT20" i="19" s="1"/>
  <c r="BP85" i="21"/>
  <c r="BP132" i="21"/>
  <c r="BP108" i="21"/>
  <c r="BP107" i="21"/>
  <c r="BP6" i="21"/>
  <c r="BP13" i="21"/>
  <c r="BP100" i="21"/>
  <c r="BP129" i="21"/>
  <c r="BP12" i="21"/>
  <c r="BP117" i="21"/>
  <c r="BP22" i="21"/>
  <c r="BP105" i="21"/>
  <c r="BP15" i="21"/>
  <c r="BP145" i="21"/>
  <c r="BP79" i="21"/>
  <c r="BP11" i="21"/>
  <c r="BP150" i="21"/>
  <c r="BP25" i="21"/>
  <c r="BP137" i="21"/>
  <c r="BP95" i="21"/>
  <c r="BP65" i="21"/>
  <c r="BP59" i="21"/>
  <c r="BP101" i="21"/>
  <c r="BP134" i="21"/>
  <c r="BP140" i="21"/>
  <c r="BP74" i="21"/>
  <c r="BP127" i="21"/>
  <c r="BP17" i="21"/>
  <c r="BX31" i="20" s="1"/>
  <c r="FF61" i="18" s="1"/>
  <c r="BP112" i="21"/>
  <c r="BP75" i="21"/>
  <c r="BP119" i="21"/>
  <c r="BP94" i="21"/>
  <c r="BP87" i="21"/>
  <c r="BP121" i="21"/>
  <c r="BP19" i="21"/>
  <c r="BX51" i="20" s="1"/>
  <c r="FL71" i="18" s="1"/>
  <c r="IT25" i="19" s="1"/>
  <c r="BP115" i="21"/>
  <c r="BP3" i="21"/>
  <c r="BP123" i="21"/>
  <c r="BP9" i="21"/>
  <c r="BX34" i="20" s="1"/>
  <c r="BP113" i="21"/>
  <c r="BP82" i="21"/>
  <c r="BP4" i="21"/>
  <c r="BP110" i="21"/>
  <c r="BP73" i="21"/>
  <c r="BP69" i="21"/>
  <c r="BP124" i="21"/>
  <c r="BP97" i="21"/>
  <c r="BP34" i="21"/>
  <c r="BP90" i="21"/>
  <c r="BP96" i="21"/>
  <c r="BP116" i="21"/>
  <c r="BP39" i="21"/>
  <c r="BP102" i="21"/>
  <c r="BP126" i="21"/>
  <c r="BP138" i="21"/>
  <c r="BP38" i="21"/>
  <c r="BX95" i="20" s="1"/>
  <c r="BP99" i="21"/>
  <c r="BP122" i="21"/>
  <c r="BP88" i="21"/>
  <c r="BP146" i="21"/>
  <c r="BP27" i="21"/>
  <c r="BP91" i="21"/>
  <c r="BP142" i="21"/>
  <c r="BP98" i="21"/>
  <c r="BP131" i="21"/>
  <c r="BY77" i="20"/>
  <c r="FF47" i="18" s="1"/>
  <c r="BP109" i="21"/>
  <c r="BP8" i="21"/>
  <c r="BP55" i="21"/>
  <c r="BP86" i="21"/>
  <c r="BP31" i="21"/>
  <c r="BX126" i="20" s="1"/>
  <c r="FB39" i="18" s="1"/>
  <c r="BP80" i="21"/>
  <c r="BP89" i="21"/>
  <c r="BP120" i="21"/>
  <c r="BP128" i="21"/>
  <c r="BP114" i="21"/>
  <c r="BP76" i="21"/>
  <c r="BP44" i="21"/>
  <c r="BP47" i="21"/>
  <c r="BP45" i="21"/>
  <c r="BP50" i="21"/>
  <c r="BP40" i="21"/>
  <c r="BP7" i="21"/>
  <c r="BY22" i="20"/>
  <c r="FF58" i="18" s="1"/>
  <c r="BP58" i="21"/>
  <c r="BP57" i="21"/>
  <c r="BP35" i="21"/>
  <c r="BP56" i="21"/>
  <c r="BP63" i="21"/>
  <c r="BP61" i="21"/>
  <c r="BP33" i="21"/>
  <c r="BP21" i="21"/>
  <c r="BY53" i="20"/>
  <c r="FJ210" i="18" s="1"/>
  <c r="IQ32" i="19" s="1"/>
  <c r="BP42" i="21"/>
  <c r="BP149" i="21"/>
  <c r="BP84" i="21"/>
  <c r="BP83" i="21"/>
  <c r="BP60" i="21"/>
  <c r="BP106" i="21"/>
  <c r="BP62" i="21"/>
  <c r="BP139" i="21"/>
  <c r="BP64" i="21"/>
  <c r="BP136" i="21"/>
  <c r="BP29" i="21"/>
  <c r="BP152" i="21"/>
  <c r="BP133" i="21"/>
  <c r="BP78" i="21"/>
  <c r="BP77" i="21"/>
  <c r="BP10" i="21"/>
  <c r="BY62" i="20"/>
  <c r="BY18" i="20"/>
  <c r="BY4" i="20"/>
  <c r="FF33" i="18" s="1"/>
  <c r="BP67" i="21"/>
  <c r="BP68" i="21"/>
  <c r="BY32" i="20"/>
  <c r="FB62" i="18" s="1"/>
  <c r="BP147" i="21"/>
  <c r="BP20" i="21"/>
  <c r="BY45" i="20"/>
  <c r="BY5" i="20"/>
  <c r="BY38" i="20"/>
  <c r="FF59" i="18" s="1"/>
  <c r="BY36" i="20"/>
  <c r="FF40" i="18" s="1"/>
  <c r="BY135" i="20"/>
  <c r="FF51" i="18" s="1"/>
  <c r="BY23" i="20"/>
  <c r="FF37" i="18"/>
  <c r="FJ70" i="18" l="1"/>
  <c r="IQ25" i="19" s="1"/>
  <c r="FF39" i="18"/>
  <c r="BX168" i="20"/>
  <c r="BX100" i="20"/>
  <c r="FF38" i="18" s="1"/>
  <c r="BX68" i="20"/>
  <c r="BX98" i="20"/>
  <c r="BY137" i="20"/>
  <c r="ER9" i="18" s="1"/>
  <c r="BX97" i="20"/>
  <c r="BX44" i="20"/>
  <c r="FL172" i="18" s="1"/>
  <c r="IT36" i="19" s="1"/>
  <c r="BX29" i="20"/>
  <c r="BX26" i="20"/>
  <c r="FB35" i="18" s="1"/>
  <c r="BX163" i="20"/>
  <c r="BX96" i="20"/>
  <c r="BX15" i="20"/>
  <c r="BX8" i="20"/>
  <c r="FL166" i="18" s="1"/>
  <c r="IT19" i="19" s="1"/>
  <c r="BY54" i="20"/>
  <c r="BX19" i="20"/>
  <c r="BY78" i="20"/>
  <c r="BY64" i="20"/>
  <c r="BY12" i="20"/>
  <c r="FF52" i="18" s="1"/>
  <c r="BY47" i="20"/>
  <c r="FF55" i="18" s="1"/>
  <c r="BY169" i="20"/>
  <c r="BY136" i="20"/>
  <c r="FB128" i="18" s="1"/>
  <c r="BY162" i="20"/>
  <c r="BY43" i="20"/>
  <c r="BY49" i="20"/>
  <c r="ET145" i="18" s="1"/>
  <c r="BY11" i="20"/>
  <c r="FF49" i="18" s="1"/>
  <c r="BY61" i="20"/>
  <c r="FJ197" i="18" s="1"/>
  <c r="IQ37" i="19" s="1"/>
  <c r="BY165" i="20"/>
  <c r="ET163" i="18" s="1"/>
  <c r="BY167" i="20"/>
  <c r="ET134" i="18" s="1"/>
  <c r="BY40" i="20"/>
  <c r="BY9" i="20"/>
  <c r="ER204" i="18" s="1"/>
  <c r="HP23" i="19" s="1"/>
  <c r="BY10" i="20"/>
  <c r="ER11" i="18" s="1"/>
  <c r="BY133" i="20"/>
  <c r="FJ157" i="18" s="1"/>
  <c r="IQ36" i="19" s="1"/>
  <c r="BY59" i="20"/>
  <c r="FF54" i="18" s="1"/>
  <c r="BY166" i="20"/>
  <c r="BQ158" i="21"/>
  <c r="BX3" i="20"/>
  <c r="BX85" i="20"/>
  <c r="FF36" i="18" s="1"/>
  <c r="IK17" i="19" s="1"/>
  <c r="BX164" i="20"/>
  <c r="EV71" i="18"/>
  <c r="BX6" i="20"/>
  <c r="FB34" i="18" s="1"/>
  <c r="BX33" i="20"/>
  <c r="FF60" i="18" s="1"/>
  <c r="BX21" i="20"/>
  <c r="FF53" i="18" s="1"/>
  <c r="BX52" i="20"/>
  <c r="EV219" i="18" s="1"/>
  <c r="BX145" i="20"/>
  <c r="FL95" i="18" s="1"/>
  <c r="IT35" i="19" s="1"/>
  <c r="BX50" i="20"/>
  <c r="EV57" i="18" s="1"/>
  <c r="BX35" i="20"/>
  <c r="FB50" i="18" s="1"/>
  <c r="BX56" i="20"/>
  <c r="FB33" i="18"/>
  <c r="EP33" i="18"/>
  <c r="FF62" i="18"/>
  <c r="FF35" i="18"/>
  <c r="BP158" i="21"/>
  <c r="ET116" i="18"/>
  <c r="FJ116" i="18"/>
  <c r="IQ27" i="19" s="1"/>
  <c r="FD32" i="18"/>
  <c r="EP32" i="18"/>
  <c r="FF32" i="18"/>
  <c r="FB32" i="18"/>
  <c r="EX21" i="18"/>
  <c r="EX22" i="18"/>
  <c r="BX310" i="20"/>
  <c r="FF42" i="18"/>
  <c r="FL198" i="18"/>
  <c r="IT21" i="19" s="1"/>
  <c r="FF45" i="18"/>
  <c r="FF41" i="18"/>
  <c r="ER24" i="18"/>
  <c r="HP20" i="19" s="1"/>
  <c r="BX311" i="20"/>
  <c r="FJ145" i="18" l="1"/>
  <c r="IQ23" i="19" s="1"/>
  <c r="EP35" i="18"/>
  <c r="HP14" i="19"/>
  <c r="FD35" i="18"/>
  <c r="BY310" i="20"/>
  <c r="BZ315" i="20" s="1"/>
  <c r="EP34" i="18"/>
  <c r="IK18" i="19"/>
  <c r="FB49" i="18"/>
  <c r="BY313" i="20"/>
  <c r="FF34" i="18"/>
  <c r="IK14" i="19" s="1"/>
  <c r="FD34" i="18"/>
  <c r="BY312" i="20"/>
  <c r="BZ317" i="20" s="1"/>
  <c r="BY304" i="20"/>
  <c r="BZ307" i="20" s="1"/>
  <c r="HP6" i="19" s="1"/>
  <c r="BX313" i="20"/>
  <c r="FF50" i="18"/>
  <c r="BX303" i="20"/>
  <c r="BX302" i="20" s="1"/>
  <c r="BX309" i="20" s="1"/>
  <c r="BX314" i="20" s="1"/>
  <c r="FL219" i="18"/>
  <c r="IT28" i="19" s="1"/>
  <c r="EV95" i="18"/>
  <c r="FF57" i="18"/>
  <c r="FF56" i="18"/>
  <c r="EV56" i="18"/>
  <c r="BY302" i="20"/>
  <c r="BY309" i="20"/>
  <c r="EP276" i="18"/>
  <c r="ET276" i="18"/>
  <c r="BX315" i="20"/>
  <c r="BX316" i="20"/>
  <c r="ER276" i="18"/>
  <c r="BZ316" i="20"/>
  <c r="BY316" i="20"/>
  <c r="BY315" i="20" l="1"/>
  <c r="BZ318" i="20"/>
  <c r="BY307" i="20"/>
  <c r="BY317" i="20"/>
  <c r="IK19" i="19"/>
  <c r="BY318" i="20"/>
  <c r="BX318" i="20"/>
  <c r="BZ306" i="20"/>
  <c r="BZ314" i="20"/>
  <c r="BX306" i="20"/>
  <c r="BY306" i="20"/>
  <c r="BX305" i="20"/>
  <c r="BZ305" i="20"/>
  <c r="HP22" i="19" s="1"/>
  <c r="EV276" i="18"/>
  <c r="BY305" i="20"/>
  <c r="BY314" i="20"/>
  <c r="HP17" i="19" l="1"/>
  <c r="HP19" i="19"/>
  <c r="HP5" i="19" l="1"/>
  <c r="HP7" i="19" s="1"/>
  <c r="HP11" i="19" s="1"/>
  <c r="BS51" i="21" l="1"/>
  <c r="BS37" i="21"/>
  <c r="BS23" i="21"/>
  <c r="BS16" i="21"/>
  <c r="BS41" i="21"/>
  <c r="BS46" i="21"/>
  <c r="BS26" i="21"/>
  <c r="BS30" i="21"/>
  <c r="BS52" i="21"/>
  <c r="BS54" i="21"/>
  <c r="BS53" i="21"/>
  <c r="BS28" i="21"/>
  <c r="BS59" i="21"/>
  <c r="BS60" i="21"/>
  <c r="BS109" i="21"/>
  <c r="BS66" i="21"/>
  <c r="BS83" i="21"/>
  <c r="BS11" i="21"/>
  <c r="BS55" i="21"/>
  <c r="BS73" i="21"/>
  <c r="CA137" i="20" s="1"/>
  <c r="EZ9" i="18" s="1"/>
  <c r="BS137" i="21"/>
  <c r="CA158" i="20" s="1"/>
  <c r="BS114" i="21"/>
  <c r="BS42" i="21"/>
  <c r="CA60" i="20" s="1"/>
  <c r="BS99" i="21"/>
  <c r="BS110" i="21"/>
  <c r="BS111" i="21"/>
  <c r="BS126" i="21"/>
  <c r="BS131" i="21"/>
  <c r="BS80" i="21"/>
  <c r="BS74" i="21"/>
  <c r="BS127" i="21"/>
  <c r="BS91" i="21"/>
  <c r="BS151" i="21"/>
  <c r="BS102" i="21"/>
  <c r="BS100" i="21"/>
  <c r="BS104" i="21"/>
  <c r="BS135" i="21"/>
  <c r="BS79" i="21"/>
  <c r="BS38" i="21"/>
  <c r="BS39" i="21"/>
  <c r="BS136" i="21"/>
  <c r="BS43" i="21"/>
  <c r="BS87" i="21"/>
  <c r="BS101" i="21"/>
  <c r="BS143" i="21"/>
  <c r="BS13" i="21"/>
  <c r="BS88" i="21"/>
  <c r="BS150" i="21"/>
  <c r="BS17" i="21"/>
  <c r="BS116" i="21"/>
  <c r="BS69" i="21"/>
  <c r="BS130" i="21"/>
  <c r="BS112" i="21"/>
  <c r="BS148" i="21"/>
  <c r="BS142" i="21"/>
  <c r="BS152" i="21"/>
  <c r="BS107" i="21"/>
  <c r="BS86" i="21"/>
  <c r="BS123" i="21"/>
  <c r="BS129" i="21"/>
  <c r="BS139" i="21"/>
  <c r="BS128" i="21"/>
  <c r="BS132" i="21"/>
  <c r="BS90" i="21"/>
  <c r="BS113" i="21"/>
  <c r="BS149" i="21"/>
  <c r="BS29" i="21"/>
  <c r="CA75" i="20" s="1"/>
  <c r="BS105" i="21"/>
  <c r="BS120" i="21"/>
  <c r="BS138" i="21"/>
  <c r="BS117" i="21"/>
  <c r="BS34" i="21"/>
  <c r="CA91" i="20" s="1"/>
  <c r="EX26" i="18" s="1"/>
  <c r="BS24" i="21"/>
  <c r="CA67" i="20" s="1"/>
  <c r="FJ135" i="18" s="1"/>
  <c r="IQ26" i="19" s="1"/>
  <c r="BS125" i="21"/>
  <c r="BS103" i="21"/>
  <c r="BS78" i="21"/>
  <c r="BS145" i="21"/>
  <c r="BS19" i="21"/>
  <c r="BS134" i="21"/>
  <c r="BS124" i="21"/>
  <c r="BS140" i="21"/>
  <c r="BS119" i="21"/>
  <c r="BS22" i="21"/>
  <c r="BS122" i="21"/>
  <c r="BS76" i="21"/>
  <c r="BS82" i="21"/>
  <c r="BS68" i="21"/>
  <c r="BS61" i="21"/>
  <c r="BS9" i="21"/>
  <c r="BS156" i="21"/>
  <c r="BS118" i="21"/>
  <c r="BS84" i="21"/>
  <c r="BS12" i="21"/>
  <c r="BS96" i="21"/>
  <c r="BS94" i="21"/>
  <c r="BS6" i="21"/>
  <c r="BS141" i="21"/>
  <c r="BS95" i="21"/>
  <c r="BS64" i="21"/>
  <c r="BS8" i="21"/>
  <c r="BS108" i="21"/>
  <c r="BS15" i="21"/>
  <c r="BS3" i="21"/>
  <c r="BS144" i="21"/>
  <c r="BS77" i="21"/>
  <c r="BS20" i="21"/>
  <c r="BS10" i="21"/>
  <c r="BS63" i="21"/>
  <c r="BS27" i="21"/>
  <c r="BS4" i="21"/>
  <c r="BS121" i="21"/>
  <c r="BS5" i="21"/>
  <c r="BS98" i="21"/>
  <c r="BS85" i="21"/>
  <c r="BS25" i="21"/>
  <c r="CA7" i="20" s="1"/>
  <c r="BS89" i="21"/>
  <c r="BS146" i="21"/>
  <c r="BS65" i="21"/>
  <c r="BS133" i="21"/>
  <c r="BS115" i="21"/>
  <c r="BS106" i="21"/>
  <c r="BS62" i="21"/>
  <c r="BS97" i="21"/>
  <c r="BS18" i="21"/>
  <c r="BS31" i="21"/>
  <c r="BS75" i="21"/>
  <c r="BS147" i="21"/>
  <c r="BS21" i="21"/>
  <c r="BS35" i="21"/>
  <c r="BS67" i="21"/>
  <c r="BS33" i="21"/>
  <c r="BS58" i="21"/>
  <c r="BS57" i="21"/>
  <c r="BS56" i="21"/>
  <c r="BS50" i="21"/>
  <c r="BS155" i="21"/>
  <c r="BS7" i="21"/>
  <c r="BS47" i="21"/>
  <c r="BS40" i="21"/>
  <c r="BS44" i="21"/>
  <c r="BS153" i="21"/>
  <c r="BS45" i="21"/>
  <c r="BS154" i="21"/>
  <c r="BS32" i="21"/>
  <c r="CA110" i="20"/>
  <c r="CA81" i="20"/>
  <c r="FL178" i="18" s="1"/>
  <c r="IT31" i="19" s="1"/>
  <c r="CA80" i="20"/>
  <c r="CA105" i="20"/>
  <c r="CA63" i="20"/>
  <c r="CA74" i="20"/>
  <c r="EZ5" i="18"/>
  <c r="CA259" i="20"/>
  <c r="CA104" i="20"/>
  <c r="CA155" i="20"/>
  <c r="CA138" i="20"/>
  <c r="CA9" i="20"/>
  <c r="CA159" i="20"/>
  <c r="CA142" i="20"/>
  <c r="CA14" i="20"/>
  <c r="CA10" i="20" l="1"/>
  <c r="CA71" i="20"/>
  <c r="CA13" i="20"/>
  <c r="EZ12" i="18" s="1"/>
  <c r="CA79" i="20"/>
  <c r="CA76" i="20"/>
  <c r="CA17" i="20"/>
  <c r="EZ14" i="18" s="1"/>
  <c r="CA156" i="20"/>
  <c r="EZ6" i="18" s="1"/>
  <c r="CA99" i="20"/>
  <c r="BS158" i="21"/>
  <c r="CA57" i="20"/>
  <c r="FF43" i="18" s="1"/>
  <c r="CA58" i="20"/>
  <c r="FF44" i="18" s="1"/>
  <c r="CA29" i="20"/>
  <c r="EX24" i="18" s="1"/>
  <c r="CA27" i="20"/>
  <c r="EX25" i="18" s="1"/>
  <c r="CA84" i="20"/>
  <c r="EX23" i="18" s="1"/>
  <c r="CA111" i="20"/>
  <c r="CA66" i="20"/>
  <c r="CA70" i="20"/>
  <c r="CA143" i="20"/>
  <c r="EZ4" i="18"/>
  <c r="EZ13" i="18"/>
  <c r="FJ204" i="18"/>
  <c r="IQ29" i="19" s="1"/>
  <c r="EZ10" i="18"/>
  <c r="IB14" i="19" s="1"/>
  <c r="EZ8" i="18"/>
  <c r="EZ11" i="18"/>
  <c r="FJ11" i="18"/>
  <c r="IQ24" i="19" s="1"/>
  <c r="IK21" i="19" l="1"/>
  <c r="CA312" i="20"/>
  <c r="CD317" i="20" s="1"/>
  <c r="EX276" i="18"/>
  <c r="CA311" i="20"/>
  <c r="CB316" i="20" s="1"/>
  <c r="CA310" i="20"/>
  <c r="CB315" i="20" s="1"/>
  <c r="CA313" i="20"/>
  <c r="CA318" i="20" s="1"/>
  <c r="CA303" i="20"/>
  <c r="CA306" i="20" s="1"/>
  <c r="CA302" i="20"/>
  <c r="CB305" i="20" s="1"/>
  <c r="CA304" i="20"/>
  <c r="CC307" i="20" s="1"/>
  <c r="IB16" i="19"/>
  <c r="CA309" i="20"/>
  <c r="CC314" i="20" s="1"/>
  <c r="HY15" i="19"/>
  <c r="HY5" i="19" s="1"/>
  <c r="IB15" i="19"/>
  <c r="EZ276" i="18"/>
  <c r="CC317" i="20" l="1"/>
  <c r="IB6" i="19" s="1"/>
  <c r="CA317" i="20"/>
  <c r="CB317" i="20"/>
  <c r="CA315" i="20"/>
  <c r="CC315" i="20"/>
  <c r="CB306" i="20"/>
  <c r="CA316" i="20"/>
  <c r="CC316" i="20"/>
  <c r="HY6" i="19" s="1"/>
  <c r="CB318" i="20"/>
  <c r="CC318" i="20"/>
  <c r="CC306" i="20"/>
  <c r="CC305" i="20"/>
  <c r="CA305" i="20"/>
  <c r="CA307" i="20"/>
  <c r="CB307" i="20"/>
  <c r="CD307" i="20"/>
  <c r="IB5" i="19"/>
  <c r="CB314" i="20"/>
  <c r="CA314" i="20"/>
  <c r="IB7" i="19" l="1"/>
  <c r="IB4" i="19"/>
  <c r="IB11" i="19" s="1"/>
  <c r="BW37" i="21" s="1"/>
  <c r="HY4" i="19"/>
  <c r="HY11" i="19" s="1"/>
  <c r="BV37" i="21" s="1"/>
  <c r="BV16" i="21" l="1"/>
  <c r="BV51" i="21"/>
  <c r="BW16" i="21"/>
  <c r="BW51" i="21"/>
  <c r="BV46" i="21"/>
  <c r="BV23" i="21"/>
  <c r="BW46" i="21"/>
  <c r="BW23" i="21"/>
  <c r="BV30" i="21"/>
  <c r="BV41" i="21"/>
  <c r="BW30" i="21"/>
  <c r="BW41" i="21"/>
  <c r="BV119" i="21"/>
  <c r="BV26" i="21"/>
  <c r="BW54" i="21"/>
  <c r="BW26" i="21"/>
  <c r="BV78" i="21"/>
  <c r="BV99" i="21"/>
  <c r="BV121" i="21"/>
  <c r="BV123" i="21"/>
  <c r="BV54" i="21"/>
  <c r="BV15" i="21"/>
  <c r="BV145" i="21"/>
  <c r="BV52" i="21"/>
  <c r="BW28" i="21"/>
  <c r="BW52" i="21"/>
  <c r="BV132" i="21"/>
  <c r="BV131" i="21"/>
  <c r="BV115" i="21"/>
  <c r="BV53" i="21"/>
  <c r="BV28" i="21"/>
  <c r="BV87" i="21"/>
  <c r="BV148" i="21"/>
  <c r="BV27" i="21"/>
  <c r="BV91" i="21"/>
  <c r="BV89" i="21"/>
  <c r="BV65" i="21"/>
  <c r="BV86" i="21"/>
  <c r="BV139" i="21"/>
  <c r="BV117" i="21"/>
  <c r="BV118" i="21"/>
  <c r="BV88" i="21"/>
  <c r="BV133" i="21"/>
  <c r="BV95" i="21"/>
  <c r="BV128" i="21"/>
  <c r="BV94" i="21"/>
  <c r="CD150" i="20" s="1"/>
  <c r="BV129" i="21"/>
  <c r="BV31" i="21"/>
  <c r="BV127" i="21"/>
  <c r="BV124" i="21"/>
  <c r="BV74" i="21"/>
  <c r="BV43" i="21"/>
  <c r="BV96" i="21"/>
  <c r="BV125" i="21"/>
  <c r="BV84" i="21"/>
  <c r="BV4" i="21"/>
  <c r="BV111" i="21"/>
  <c r="BV120" i="21"/>
  <c r="BV25" i="21"/>
  <c r="BV22" i="21"/>
  <c r="CD37" i="20" s="1"/>
  <c r="BV149" i="21"/>
  <c r="BV19" i="21"/>
  <c r="BV3" i="21"/>
  <c r="BV116" i="21"/>
  <c r="BV137" i="21"/>
  <c r="BV110" i="21"/>
  <c r="BV42" i="21"/>
  <c r="BV113" i="21"/>
  <c r="BV101" i="21"/>
  <c r="BV8" i="21"/>
  <c r="BV105" i="21"/>
  <c r="BV85" i="21"/>
  <c r="BV13" i="21"/>
  <c r="BV107" i="21"/>
  <c r="BV141" i="21"/>
  <c r="BV62" i="21"/>
  <c r="BV106" i="21"/>
  <c r="BV140" i="21"/>
  <c r="BV64" i="21"/>
  <c r="BV152" i="21"/>
  <c r="BV24" i="21"/>
  <c r="BV143" i="21"/>
  <c r="BV144" i="21"/>
  <c r="BV122" i="21"/>
  <c r="BV142" i="21"/>
  <c r="BV39" i="21"/>
  <c r="BV92" i="21"/>
  <c r="BV18" i="21"/>
  <c r="BV108" i="21"/>
  <c r="BV114" i="21"/>
  <c r="BV136" i="21"/>
  <c r="BV103" i="21"/>
  <c r="BV90" i="21"/>
  <c r="BV150" i="21"/>
  <c r="BV100" i="21"/>
  <c r="BV126" i="21"/>
  <c r="BV93" i="21"/>
  <c r="BV81" i="21"/>
  <c r="BV69" i="21"/>
  <c r="BV104" i="21"/>
  <c r="BV134" i="21"/>
  <c r="BV112" i="21"/>
  <c r="BV34" i="21"/>
  <c r="BV135" i="21"/>
  <c r="BV97" i="21"/>
  <c r="BV17" i="21"/>
  <c r="BV146" i="21"/>
  <c r="BV5" i="21"/>
  <c r="BV9" i="21"/>
  <c r="BV80" i="21"/>
  <c r="BV73" i="21"/>
  <c r="BV98" i="21"/>
  <c r="BV29" i="21"/>
  <c r="BV38" i="21"/>
  <c r="BV109" i="21"/>
  <c r="BV151" i="21"/>
  <c r="BV79" i="21"/>
  <c r="BV138" i="21"/>
  <c r="BV12" i="21"/>
  <c r="BV6" i="21"/>
  <c r="BV130" i="21"/>
  <c r="BV102" i="21"/>
  <c r="BV11" i="21"/>
  <c r="BV55" i="21"/>
  <c r="BV83" i="21"/>
  <c r="BV66" i="21"/>
  <c r="BV60" i="21"/>
  <c r="BV59" i="21"/>
  <c r="BV76" i="21"/>
  <c r="BV82" i="21"/>
  <c r="BV77" i="21"/>
  <c r="BV75" i="21"/>
  <c r="BV20" i="21"/>
  <c r="BV68" i="21"/>
  <c r="BV147" i="21"/>
  <c r="BV67" i="21"/>
  <c r="BV21" i="21"/>
  <c r="BV33" i="21"/>
  <c r="BV61" i="21"/>
  <c r="BV10" i="21"/>
  <c r="BV63" i="21"/>
  <c r="BV56" i="21"/>
  <c r="BV35" i="21"/>
  <c r="BV57" i="21"/>
  <c r="BV58" i="21"/>
  <c r="BV7" i="21"/>
  <c r="BV40" i="21"/>
  <c r="BV50" i="21"/>
  <c r="BV47" i="21"/>
  <c r="BV45" i="21"/>
  <c r="BV44" i="21"/>
  <c r="BV153" i="21"/>
  <c r="BV32" i="21"/>
  <c r="BV154" i="21"/>
  <c r="BW53" i="21"/>
  <c r="BW154" i="21"/>
  <c r="BW32" i="21"/>
  <c r="BW153" i="21"/>
  <c r="BW44" i="21"/>
  <c r="BW47" i="21"/>
  <c r="BW45" i="21"/>
  <c r="BW50" i="21"/>
  <c r="BV155" i="21"/>
  <c r="BW40" i="21"/>
  <c r="BW7" i="21"/>
  <c r="BW58" i="21"/>
  <c r="BW57" i="21"/>
  <c r="BW35" i="21"/>
  <c r="BW56" i="21"/>
  <c r="BW63" i="21"/>
  <c r="BW61" i="21"/>
  <c r="BW33" i="21"/>
  <c r="BW21" i="21"/>
  <c r="BW10" i="21"/>
  <c r="BW68" i="21"/>
  <c r="BW125" i="21"/>
  <c r="BW42" i="21"/>
  <c r="BW138" i="21"/>
  <c r="BW139" i="21"/>
  <c r="BW3" i="21"/>
  <c r="BW106" i="21"/>
  <c r="BW117" i="21"/>
  <c r="BW132" i="21"/>
  <c r="BW92" i="21"/>
  <c r="BW6" i="21"/>
  <c r="BW87" i="21"/>
  <c r="BW150" i="21"/>
  <c r="BW109" i="21"/>
  <c r="BW122" i="21"/>
  <c r="BW123" i="21"/>
  <c r="BW18" i="21"/>
  <c r="BW149" i="21"/>
  <c r="BW81" i="21"/>
  <c r="BW135" i="21"/>
  <c r="BW99" i="21"/>
  <c r="BW128" i="21"/>
  <c r="BW119" i="21"/>
  <c r="BW97" i="21"/>
  <c r="BW29" i="21"/>
  <c r="BW67" i="21"/>
  <c r="BW147" i="21"/>
  <c r="BW142" i="21"/>
  <c r="BW25" i="21"/>
  <c r="BW8" i="21"/>
  <c r="BW94" i="21"/>
  <c r="BW88" i="21"/>
  <c r="BW137" i="21"/>
  <c r="BW27" i="21"/>
  <c r="BW146" i="21"/>
  <c r="BW80" i="21"/>
  <c r="BW100" i="21"/>
  <c r="BW19" i="21"/>
  <c r="BW113" i="21"/>
  <c r="BW126" i="21"/>
  <c r="BW39" i="21"/>
  <c r="CE13" i="20" s="1"/>
  <c r="BW129" i="21"/>
  <c r="BW89" i="21"/>
  <c r="BW111" i="21"/>
  <c r="BW78" i="21"/>
  <c r="BW74" i="21"/>
  <c r="BW116" i="21"/>
  <c r="BW110" i="21"/>
  <c r="BW103" i="21"/>
  <c r="BW38" i="21"/>
  <c r="BW31" i="21"/>
  <c r="BW144" i="21"/>
  <c r="BW145" i="21"/>
  <c r="BW102" i="21"/>
  <c r="BW65" i="21"/>
  <c r="BW91" i="21"/>
  <c r="BW115" i="21"/>
  <c r="BW104" i="21"/>
  <c r="BW9" i="21"/>
  <c r="BW12" i="21"/>
  <c r="BW85" i="21"/>
  <c r="BW96" i="21"/>
  <c r="CE83" i="20" s="1"/>
  <c r="FL7" i="18" s="1"/>
  <c r="BV156" i="21"/>
  <c r="BW5" i="21"/>
  <c r="BW152" i="21"/>
  <c r="BW73" i="21"/>
  <c r="CE137" i="20" s="1"/>
  <c r="FJ9" i="18" s="1"/>
  <c r="IQ34" i="19" s="1"/>
  <c r="BW107" i="21"/>
  <c r="BW131" i="21"/>
  <c r="BW148" i="21"/>
  <c r="BW98" i="21"/>
  <c r="BW79" i="21"/>
  <c r="BW64" i="21"/>
  <c r="BW34" i="21"/>
  <c r="BW15" i="21"/>
  <c r="BW120" i="21"/>
  <c r="BW69" i="21"/>
  <c r="BW108" i="21"/>
  <c r="BW134" i="21"/>
  <c r="BW114" i="21"/>
  <c r="BW151" i="21"/>
  <c r="BW4" i="21"/>
  <c r="BW141" i="21"/>
  <c r="BW118" i="21"/>
  <c r="BW84" i="21"/>
  <c r="BW95" i="21"/>
  <c r="BW13" i="21"/>
  <c r="BW101" i="21"/>
  <c r="BW112" i="21"/>
  <c r="BW93" i="21"/>
  <c r="BW62" i="21"/>
  <c r="BW143" i="21"/>
  <c r="BW121" i="21"/>
  <c r="BW86" i="21"/>
  <c r="BW136" i="21"/>
  <c r="BW133" i="21"/>
  <c r="BW43" i="21"/>
  <c r="BW130" i="21"/>
  <c r="BW22" i="21"/>
  <c r="BW24" i="21"/>
  <c r="BW17" i="21"/>
  <c r="BW105" i="21"/>
  <c r="BW82" i="21"/>
  <c r="BW140" i="21"/>
  <c r="BW124" i="21"/>
  <c r="BW11" i="21"/>
  <c r="BW83" i="21"/>
  <c r="BW66" i="21"/>
  <c r="BW127" i="21"/>
  <c r="BW90" i="21"/>
  <c r="BW55" i="21"/>
  <c r="BW60" i="21"/>
  <c r="BW59" i="21"/>
  <c r="BW77" i="21"/>
  <c r="BW75" i="21"/>
  <c r="BW76" i="21"/>
  <c r="BW20" i="21"/>
  <c r="CD27" i="20"/>
  <c r="FL25" i="18" s="1"/>
  <c r="IT26" i="19" s="1"/>
  <c r="CD84" i="20"/>
  <c r="CD3" i="20"/>
  <c r="CD29" i="20"/>
  <c r="CD19" i="20"/>
  <c r="CD91" i="20"/>
  <c r="CD152" i="20"/>
  <c r="CD153" i="20"/>
  <c r="CD154" i="20"/>
  <c r="CD151" i="20"/>
  <c r="CD149" i="20" l="1"/>
  <c r="CD25" i="20"/>
  <c r="CD30" i="20"/>
  <c r="CD24" i="20"/>
  <c r="BV158" i="21"/>
  <c r="CE14" i="20"/>
  <c r="FF13" i="18" s="1"/>
  <c r="CE157" i="20"/>
  <c r="CE17" i="20"/>
  <c r="FF14" i="18" s="1"/>
  <c r="CE160" i="20"/>
  <c r="CE159" i="20"/>
  <c r="CE156" i="20"/>
  <c r="FJ6" i="18" s="1"/>
  <c r="IQ38" i="19" s="1"/>
  <c r="CE79" i="20"/>
  <c r="CE158" i="20"/>
  <c r="CE7" i="20"/>
  <c r="FJ4" i="18" s="1"/>
  <c r="IQ30" i="19" s="1"/>
  <c r="BW158" i="21"/>
  <c r="FL24" i="18"/>
  <c r="IT27" i="19" s="1"/>
  <c r="FD22" i="18"/>
  <c r="FD276" i="18" s="1"/>
  <c r="FB22" i="18"/>
  <c r="FB276" i="18" s="1"/>
  <c r="FF22" i="18"/>
  <c r="IK15" i="19" s="1"/>
  <c r="FF21" i="18"/>
  <c r="IK16" i="19" s="1"/>
  <c r="FF12" i="18"/>
  <c r="FL26" i="18"/>
  <c r="IT33" i="19" s="1"/>
  <c r="FF27" i="18"/>
  <c r="CM5" i="20"/>
  <c r="CM4" i="20"/>
  <c r="CM26" i="20"/>
  <c r="CM6" i="20"/>
  <c r="CD311" i="20" l="1"/>
  <c r="FF28" i="18"/>
  <c r="IK20" i="19" s="1"/>
  <c r="IK5" i="19" s="1"/>
  <c r="CD310" i="20"/>
  <c r="CD315" i="20" s="1"/>
  <c r="CD303" i="20"/>
  <c r="CD302" i="20" s="1"/>
  <c r="CD305" i="20" s="1"/>
  <c r="CD313" i="20"/>
  <c r="CD318" i="20" s="1"/>
  <c r="CE313" i="20"/>
  <c r="CE304" i="20"/>
  <c r="CE307" i="20" s="1"/>
  <c r="CM304" i="20"/>
  <c r="CD309" i="20"/>
  <c r="CD314" i="20" s="1"/>
  <c r="CE312" i="20"/>
  <c r="CG317" i="20" s="1"/>
  <c r="FJ10" i="18"/>
  <c r="IQ33" i="19" s="1"/>
  <c r="CE310" i="20"/>
  <c r="CE315" i="20" s="1"/>
  <c r="CG316" i="20"/>
  <c r="CF316" i="20"/>
  <c r="CD316" i="20"/>
  <c r="CE316" i="20"/>
  <c r="FF276" i="18"/>
  <c r="CM313" i="20"/>
  <c r="CM303" i="20"/>
  <c r="CM311" i="20"/>
  <c r="CM310" i="20"/>
  <c r="CD306" i="20" l="1"/>
  <c r="CF306" i="20"/>
  <c r="CG306" i="20"/>
  <c r="CE306" i="20"/>
  <c r="CG318" i="20"/>
  <c r="CF318" i="20"/>
  <c r="CE318" i="20"/>
  <c r="CM302" i="20"/>
  <c r="CE302" i="20"/>
  <c r="CE305" i="20" s="1"/>
  <c r="CE309" i="20"/>
  <c r="CF314" i="20" s="1"/>
  <c r="CM309" i="20"/>
  <c r="CF317" i="20"/>
  <c r="CE317" i="20"/>
  <c r="CF307" i="20"/>
  <c r="CG307" i="20"/>
  <c r="CF315" i="20"/>
  <c r="CG315" i="20"/>
  <c r="CE314" i="20" l="1"/>
  <c r="CF305" i="20"/>
  <c r="CG314" i="20"/>
  <c r="CG305" i="20"/>
  <c r="IK6" i="19" s="1"/>
  <c r="IK7" i="19" l="1"/>
  <c r="IK11" i="19" s="1"/>
  <c r="BZ51" i="21" l="1"/>
  <c r="BZ37" i="21"/>
  <c r="BZ23" i="21"/>
  <c r="BZ16" i="21"/>
  <c r="BZ41" i="21"/>
  <c r="BZ46" i="21"/>
  <c r="BZ26" i="21"/>
  <c r="BZ30" i="21"/>
  <c r="BZ52" i="21"/>
  <c r="BZ54" i="21"/>
  <c r="BZ154" i="21"/>
  <c r="BZ28" i="21"/>
  <c r="BZ153" i="21"/>
  <c r="BZ53" i="21"/>
  <c r="BZ40" i="21"/>
  <c r="BZ32" i="21"/>
  <c r="BZ21" i="21"/>
  <c r="BZ90" i="21"/>
  <c r="BZ76" i="21"/>
  <c r="BZ59" i="21"/>
  <c r="BZ77" i="21"/>
  <c r="BZ148" i="21"/>
  <c r="BZ98" i="21"/>
  <c r="BZ131" i="21"/>
  <c r="BZ67" i="21"/>
  <c r="BZ55" i="21"/>
  <c r="BZ116" i="21"/>
  <c r="BZ107" i="21"/>
  <c r="BZ147" i="21"/>
  <c r="BZ83" i="21"/>
  <c r="BZ95" i="21"/>
  <c r="BZ140" i="21"/>
  <c r="BZ144" i="21"/>
  <c r="BZ29" i="21"/>
  <c r="BZ65" i="21"/>
  <c r="BZ74" i="21"/>
  <c r="BZ42" i="21"/>
  <c r="BZ129" i="21"/>
  <c r="BZ152" i="21"/>
  <c r="BZ6" i="21"/>
  <c r="BZ18" i="21"/>
  <c r="BZ136" i="21"/>
  <c r="BZ43" i="21"/>
  <c r="BZ97" i="21"/>
  <c r="BZ120" i="21"/>
  <c r="BZ122" i="21"/>
  <c r="BZ13" i="21"/>
  <c r="BZ81" i="21"/>
  <c r="CH19" i="20" s="1"/>
  <c r="FL21" i="18" s="1"/>
  <c r="IT16" i="19" s="1"/>
  <c r="BZ101" i="21"/>
  <c r="BZ82" i="21"/>
  <c r="BZ68" i="21"/>
  <c r="BZ75" i="21"/>
  <c r="BZ60" i="21"/>
  <c r="BZ39" i="21"/>
  <c r="BZ62" i="21"/>
  <c r="CH58" i="20" s="1"/>
  <c r="FJ44" i="18" s="1"/>
  <c r="IQ21" i="19" s="1"/>
  <c r="BZ149" i="21"/>
  <c r="BZ127" i="21"/>
  <c r="BZ34" i="21"/>
  <c r="BZ92" i="21"/>
  <c r="CH47" i="20" s="1"/>
  <c r="FJ55" i="18" s="1"/>
  <c r="IQ28" i="19" s="1"/>
  <c r="BZ137" i="21"/>
  <c r="BZ145" i="21"/>
  <c r="BZ117" i="21"/>
  <c r="CD156" i="21"/>
  <c r="BZ112" i="21"/>
  <c r="BZ109" i="21"/>
  <c r="BZ19" i="21"/>
  <c r="BZ108" i="21"/>
  <c r="BZ10" i="21"/>
  <c r="BZ33" i="21"/>
  <c r="BZ11" i="21"/>
  <c r="BZ66" i="21"/>
  <c r="BZ20" i="21"/>
  <c r="BZ119" i="21"/>
  <c r="BZ142" i="21"/>
  <c r="BZ78" i="21"/>
  <c r="CH20" i="20" s="1"/>
  <c r="BZ88" i="21"/>
  <c r="BZ79" i="21"/>
  <c r="CH21" i="20" s="1"/>
  <c r="BZ132" i="21"/>
  <c r="BZ87" i="21"/>
  <c r="BZ93" i="21"/>
  <c r="CH14" i="20" s="1"/>
  <c r="FJ13" i="18" s="1"/>
  <c r="IQ20" i="19" s="1"/>
  <c r="BZ133" i="21"/>
  <c r="BZ94" i="21"/>
  <c r="BZ150" i="21"/>
  <c r="BZ3" i="21"/>
  <c r="BZ4" i="21"/>
  <c r="BZ130" i="21"/>
  <c r="BZ89" i="21"/>
  <c r="BZ121" i="21"/>
  <c r="BZ99" i="21"/>
  <c r="BZ125" i="21"/>
  <c r="BZ86" i="21"/>
  <c r="BZ110" i="21"/>
  <c r="BZ25" i="21"/>
  <c r="BZ73" i="21"/>
  <c r="BZ114" i="21"/>
  <c r="BZ17" i="21"/>
  <c r="BZ31" i="21"/>
  <c r="BZ5" i="21"/>
  <c r="BZ134" i="21"/>
  <c r="BZ102" i="21"/>
  <c r="BZ105" i="21"/>
  <c r="BZ12" i="21"/>
  <c r="BZ24" i="21"/>
  <c r="BZ103" i="21"/>
  <c r="BZ138" i="21"/>
  <c r="BZ27" i="21"/>
  <c r="BZ143" i="21"/>
  <c r="BZ80" i="21"/>
  <c r="CH26" i="20" s="1"/>
  <c r="BZ64" i="21"/>
  <c r="BZ15" i="21"/>
  <c r="BZ9" i="21"/>
  <c r="BZ84" i="21"/>
  <c r="BZ100" i="21"/>
  <c r="BZ151" i="21"/>
  <c r="BZ111" i="21"/>
  <c r="BZ38" i="21"/>
  <c r="BZ135" i="21"/>
  <c r="BZ139" i="21"/>
  <c r="BZ123" i="21"/>
  <c r="BZ115" i="21"/>
  <c r="BZ69" i="21"/>
  <c r="BZ128" i="21"/>
  <c r="CC156" i="21"/>
  <c r="BZ106" i="21"/>
  <c r="BZ146" i="21"/>
  <c r="BZ96" i="21"/>
  <c r="BZ104" i="21"/>
  <c r="BZ8" i="21"/>
  <c r="BZ141" i="21"/>
  <c r="BZ91" i="21"/>
  <c r="CH22" i="20" s="1"/>
  <c r="FJ58" i="18" s="1"/>
  <c r="IQ19" i="19" s="1"/>
  <c r="BZ113" i="21"/>
  <c r="BZ85" i="21"/>
  <c r="BZ126" i="21"/>
  <c r="BZ22" i="21"/>
  <c r="BZ118" i="21"/>
  <c r="BZ124" i="21"/>
  <c r="CC155" i="21"/>
  <c r="CC158" i="21" s="1"/>
  <c r="BZ57" i="21"/>
  <c r="BZ61" i="21"/>
  <c r="BZ63" i="21"/>
  <c r="BZ56" i="21"/>
  <c r="BZ35" i="21"/>
  <c r="BZ58" i="21"/>
  <c r="BZ47" i="21"/>
  <c r="BZ7" i="21"/>
  <c r="BZ44" i="21"/>
  <c r="BZ45" i="21"/>
  <c r="BZ50" i="21"/>
  <c r="CH3" i="20"/>
  <c r="FH22" i="18" s="1"/>
  <c r="CO5" i="20"/>
  <c r="CO4" i="20"/>
  <c r="CO26" i="20"/>
  <c r="CO6" i="20"/>
  <c r="CH56" i="20" l="1"/>
  <c r="FL56" i="18" s="1"/>
  <c r="IT32" i="19" s="1"/>
  <c r="CH95" i="20"/>
  <c r="CH57" i="20"/>
  <c r="CH126" i="20"/>
  <c r="CH100" i="20"/>
  <c r="CH85" i="20"/>
  <c r="CH36" i="20"/>
  <c r="FJ40" i="18" s="1"/>
  <c r="IQ17" i="19" s="1"/>
  <c r="CH35" i="20"/>
  <c r="FL50" i="18" s="1"/>
  <c r="IT18" i="19" s="1"/>
  <c r="CH12" i="20"/>
  <c r="CH135" i="20"/>
  <c r="CH50" i="20"/>
  <c r="FL57" i="18" s="1"/>
  <c r="IT34" i="19" s="1"/>
  <c r="CH11" i="20"/>
  <c r="CH13" i="20"/>
  <c r="FJ12" i="18" s="1"/>
  <c r="IQ31" i="19" s="1"/>
  <c r="CH30" i="20"/>
  <c r="FL27" i="18" s="1"/>
  <c r="IT23" i="19" s="1"/>
  <c r="CH24" i="20"/>
  <c r="FL28" i="18" s="1"/>
  <c r="IT24" i="19" s="1"/>
  <c r="CH17" i="20"/>
  <c r="FJ14" i="18" s="1"/>
  <c r="IQ35" i="19" s="1"/>
  <c r="CH59" i="20"/>
  <c r="CH77" i="20"/>
  <c r="FJ47" i="18" s="1"/>
  <c r="IQ18" i="19" s="1"/>
  <c r="CH41" i="20"/>
  <c r="FL48" i="18" s="1"/>
  <c r="IT29" i="19" s="1"/>
  <c r="CH130" i="20"/>
  <c r="CH96" i="20"/>
  <c r="CH98" i="20"/>
  <c r="FH35" i="18"/>
  <c r="FL35" i="18"/>
  <c r="IT17" i="19" s="1"/>
  <c r="CH4" i="20"/>
  <c r="FJ33" i="18" s="1"/>
  <c r="IQ15" i="19" s="1"/>
  <c r="CH32" i="20"/>
  <c r="CH31" i="20"/>
  <c r="FL61" i="18" s="1"/>
  <c r="IT37" i="19" s="1"/>
  <c r="CH38" i="20"/>
  <c r="FJ59" i="18" s="1"/>
  <c r="IQ16" i="19" s="1"/>
  <c r="BZ158" i="21"/>
  <c r="CH6" i="20"/>
  <c r="CH5" i="20"/>
  <c r="FJ32" i="18" s="1"/>
  <c r="IQ14" i="19" s="1"/>
  <c r="CH33" i="20"/>
  <c r="FL60" i="18" s="1"/>
  <c r="IT22" i="19" s="1"/>
  <c r="FL22" i="18"/>
  <c r="IT15" i="19" s="1"/>
  <c r="CO304" i="20"/>
  <c r="FH61" i="18" l="1"/>
  <c r="CH311" i="20"/>
  <c r="CH316" i="20" s="1"/>
  <c r="FH33" i="18"/>
  <c r="CH303" i="20"/>
  <c r="CH306" i="20" s="1"/>
  <c r="CH312" i="20"/>
  <c r="CH317" i="20" s="1"/>
  <c r="CH304" i="20"/>
  <c r="CH307" i="20" s="1"/>
  <c r="FJ276" i="18"/>
  <c r="CH313" i="20"/>
  <c r="CI318" i="20" s="1"/>
  <c r="CH310" i="20"/>
  <c r="CH315" i="20" s="1"/>
  <c r="IQ5" i="19"/>
  <c r="CH302" i="20"/>
  <c r="CH305" i="20" s="1"/>
  <c r="FH34" i="18"/>
  <c r="FL34" i="18"/>
  <c r="IT14" i="19" s="1"/>
  <c r="IT5" i="19" s="1"/>
  <c r="CH309" i="20"/>
  <c r="CI305" i="20" l="1"/>
  <c r="FH276" i="18"/>
  <c r="CI316" i="20"/>
  <c r="CI317" i="20"/>
  <c r="CI306" i="20"/>
  <c r="CH318" i="20"/>
  <c r="CI315" i="20"/>
  <c r="CI307" i="20"/>
  <c r="IQ6" i="19" s="1"/>
  <c r="IQ7" i="19" s="1"/>
  <c r="IQ11" i="19" s="1"/>
  <c r="CJ94" i="20" s="1"/>
  <c r="FL276" i="18"/>
  <c r="CI314" i="20"/>
  <c r="CH314" i="20"/>
  <c r="CO312" i="20"/>
  <c r="CO311" i="20"/>
  <c r="CO310" i="20"/>
  <c r="CO303" i="20"/>
  <c r="CO313" i="20"/>
  <c r="CO302" i="20"/>
  <c r="CJ107" i="20" l="1"/>
  <c r="CJ299" i="20"/>
  <c r="CJ103" i="20"/>
  <c r="CJ297" i="20"/>
  <c r="CJ298" i="20"/>
  <c r="CJ295" i="20"/>
  <c r="CJ296" i="20"/>
  <c r="CJ88" i="20"/>
  <c r="CJ73" i="20"/>
  <c r="CJ111" i="20"/>
  <c r="CJ139" i="20"/>
  <c r="CJ274" i="20"/>
  <c r="CJ32" i="20"/>
  <c r="CJ84" i="20"/>
  <c r="CJ97" i="20"/>
  <c r="CJ71" i="20"/>
  <c r="CJ237" i="20"/>
  <c r="CJ232" i="20"/>
  <c r="CJ285" i="20"/>
  <c r="CJ56" i="20"/>
  <c r="CJ47" i="20"/>
  <c r="CJ70" i="20"/>
  <c r="CJ54" i="20"/>
  <c r="CJ6" i="20"/>
  <c r="CJ278" i="20"/>
  <c r="CJ24" i="20"/>
  <c r="CJ272" i="20"/>
  <c r="CJ191" i="20"/>
  <c r="CJ188" i="20"/>
  <c r="CJ138" i="20"/>
  <c r="CJ269" i="20"/>
  <c r="CJ132" i="20"/>
  <c r="CJ193" i="20"/>
  <c r="CJ7" i="20"/>
  <c r="CJ41" i="20"/>
  <c r="CJ87" i="20"/>
  <c r="CJ255" i="20"/>
  <c r="CJ205" i="20"/>
  <c r="CJ241" i="20"/>
  <c r="CJ15" i="20"/>
  <c r="CJ224" i="20"/>
  <c r="CJ110" i="20"/>
  <c r="CJ183" i="20"/>
  <c r="CJ249" i="20"/>
  <c r="CJ273" i="20"/>
  <c r="CJ208" i="20"/>
  <c r="CJ25" i="20"/>
  <c r="CJ290" i="20"/>
  <c r="CJ43" i="20"/>
  <c r="CJ9" i="20"/>
  <c r="CJ105" i="20"/>
  <c r="CJ20" i="20"/>
  <c r="CJ130" i="20"/>
  <c r="CJ228" i="20"/>
  <c r="CJ259" i="20"/>
  <c r="CJ151" i="20"/>
  <c r="CJ10" i="20"/>
  <c r="CJ49" i="20"/>
  <c r="CJ264" i="20"/>
  <c r="CJ59" i="20"/>
  <c r="CJ195" i="20"/>
  <c r="CJ19" i="20"/>
  <c r="CJ287" i="20"/>
  <c r="CJ174" i="20"/>
  <c r="CJ23" i="20"/>
  <c r="CJ45" i="20"/>
  <c r="CJ190" i="20"/>
  <c r="CJ177" i="20"/>
  <c r="CJ61" i="20"/>
  <c r="CJ284" i="20"/>
  <c r="CJ206" i="20"/>
  <c r="CJ198" i="20"/>
  <c r="CJ240" i="20"/>
  <c r="CJ21" i="20"/>
  <c r="CJ156" i="20"/>
  <c r="CJ209" i="20"/>
  <c r="CJ82" i="20"/>
  <c r="CJ147" i="20"/>
  <c r="CJ213" i="20"/>
  <c r="CJ38" i="20"/>
  <c r="CJ219" i="20"/>
  <c r="CJ3" i="20"/>
  <c r="CJ292" i="20"/>
  <c r="CJ4" i="20"/>
  <c r="CJ223" i="20"/>
  <c r="CJ227" i="20"/>
  <c r="CJ33" i="20"/>
  <c r="CJ144" i="20"/>
  <c r="CJ218" i="20"/>
  <c r="CJ178" i="20"/>
  <c r="CJ229" i="20"/>
  <c r="CJ99" i="20"/>
  <c r="CJ215" i="20"/>
  <c r="CJ200" i="20"/>
  <c r="CJ243" i="20"/>
  <c r="CJ72" i="20"/>
  <c r="CJ180" i="20"/>
  <c r="CJ11" i="20"/>
  <c r="CJ175" i="20"/>
  <c r="CJ210" i="20"/>
  <c r="CJ173" i="20"/>
  <c r="CJ260" i="20"/>
  <c r="CJ276" i="20"/>
  <c r="CJ55" i="20"/>
  <c r="CJ282" i="20"/>
  <c r="CJ68" i="20"/>
  <c r="CJ48" i="20"/>
  <c r="CJ248" i="20"/>
  <c r="CJ53" i="20"/>
  <c r="CJ231" i="20"/>
  <c r="CJ277" i="20"/>
  <c r="CJ288" i="20"/>
  <c r="CJ27" i="20"/>
  <c r="CJ63" i="20"/>
  <c r="CJ222" i="20"/>
  <c r="CJ220" i="20"/>
  <c r="CJ163" i="20"/>
  <c r="CJ182" i="20"/>
  <c r="CJ258" i="20"/>
  <c r="CJ79" i="20"/>
  <c r="CJ8" i="20"/>
  <c r="CJ271" i="20"/>
  <c r="CJ166" i="20"/>
  <c r="CJ136" i="20"/>
  <c r="CJ161" i="20"/>
  <c r="CJ67" i="20"/>
  <c r="CJ142" i="20"/>
  <c r="CJ233" i="20"/>
  <c r="CJ221" i="20"/>
  <c r="CJ216" i="20"/>
  <c r="CJ148" i="20"/>
  <c r="CJ74" i="20"/>
  <c r="CJ235" i="20"/>
  <c r="CJ121" i="20"/>
  <c r="CJ239" i="20"/>
  <c r="CJ22" i="20"/>
  <c r="CJ293" i="20"/>
  <c r="CJ149" i="20"/>
  <c r="CJ83" i="20"/>
  <c r="CJ247" i="20"/>
  <c r="CJ234" i="20"/>
  <c r="CJ171" i="20"/>
  <c r="CJ165" i="20"/>
  <c r="CJ80" i="20"/>
  <c r="CJ270" i="20"/>
  <c r="CJ214" i="20"/>
  <c r="CJ242" i="20"/>
  <c r="CJ12" i="20"/>
  <c r="CJ159" i="20"/>
  <c r="CJ279" i="20"/>
  <c r="CJ81" i="20"/>
  <c r="CJ202" i="20"/>
  <c r="CJ186" i="20"/>
  <c r="CJ51" i="20"/>
  <c r="CJ172" i="20"/>
  <c r="CJ13" i="20"/>
  <c r="CJ201" i="20"/>
  <c r="CJ267" i="20"/>
  <c r="CJ18" i="20"/>
  <c r="CJ167" i="20"/>
  <c r="CJ36" i="20"/>
  <c r="CJ91" i="20"/>
  <c r="CJ14" i="20"/>
  <c r="CJ17" i="20"/>
  <c r="CJ194" i="20"/>
  <c r="CJ281" i="20"/>
  <c r="CJ95" i="20"/>
  <c r="CJ253" i="20"/>
  <c r="CJ157" i="20"/>
  <c r="CJ160" i="20"/>
  <c r="CJ44" i="20"/>
  <c r="CJ169" i="20"/>
  <c r="CJ134" i="20"/>
  <c r="CJ170" i="20"/>
  <c r="CJ64" i="20"/>
  <c r="CJ181" i="20"/>
  <c r="CJ254" i="20"/>
  <c r="CJ62" i="20"/>
  <c r="CJ283" i="20"/>
  <c r="CJ96" i="20"/>
  <c r="CJ66" i="20"/>
  <c r="CJ275" i="20"/>
  <c r="CJ146" i="20"/>
  <c r="CJ131" i="20"/>
  <c r="CJ155" i="20"/>
  <c r="CJ98" i="20"/>
  <c r="CJ5" i="20"/>
  <c r="CJ261" i="20"/>
  <c r="CJ76" i="20"/>
  <c r="CJ86" i="20"/>
  <c r="CJ217" i="20"/>
  <c r="CJ263" i="20"/>
  <c r="CJ268" i="20"/>
  <c r="CJ238" i="20"/>
  <c r="CJ145" i="20"/>
  <c r="CJ137" i="20"/>
  <c r="CJ246" i="20"/>
  <c r="CJ31" i="20"/>
  <c r="CJ30" i="20"/>
  <c r="CJ203" i="20"/>
  <c r="CJ37" i="20"/>
  <c r="CJ265" i="20"/>
  <c r="CJ196" i="20"/>
  <c r="CJ189" i="20"/>
  <c r="CJ257" i="20"/>
  <c r="CJ143" i="20"/>
  <c r="CJ50" i="20"/>
  <c r="CJ75" i="20"/>
  <c r="CJ211" i="20"/>
  <c r="CJ168" i="20"/>
  <c r="CJ57" i="20"/>
  <c r="CJ204" i="20"/>
  <c r="CJ251" i="20"/>
  <c r="CJ40" i="20"/>
  <c r="CJ185" i="20"/>
  <c r="CJ162" i="20"/>
  <c r="CJ164" i="20"/>
  <c r="CJ158" i="20"/>
  <c r="CJ225" i="20"/>
  <c r="CJ104" i="20"/>
  <c r="CJ244" i="20"/>
  <c r="CJ133" i="20"/>
  <c r="CJ58" i="20"/>
  <c r="CJ78" i="20"/>
  <c r="CJ262" i="20"/>
  <c r="CJ256" i="20"/>
  <c r="CJ52" i="20"/>
  <c r="CJ152" i="20"/>
  <c r="CJ34" i="20"/>
  <c r="CJ108" i="20"/>
  <c r="CJ286" i="20"/>
  <c r="CJ154" i="20"/>
  <c r="CJ126" i="20"/>
  <c r="CJ289" i="20"/>
  <c r="CJ29" i="20"/>
  <c r="CJ60" i="20"/>
  <c r="CJ199" i="20"/>
  <c r="CJ187" i="20"/>
  <c r="CJ100" i="20"/>
  <c r="CJ226" i="20"/>
  <c r="CJ266" i="20"/>
  <c r="CJ153" i="20"/>
  <c r="CJ135" i="20"/>
  <c r="CJ197" i="20"/>
  <c r="CJ236" i="20"/>
  <c r="CJ192" i="20"/>
  <c r="CJ26" i="20"/>
  <c r="CJ207" i="20"/>
  <c r="CJ176" i="20"/>
  <c r="CJ245" i="20"/>
  <c r="CJ291" i="20"/>
  <c r="CJ280" i="20"/>
  <c r="CJ184" i="20"/>
  <c r="CK156" i="21"/>
  <c r="CJ35" i="20"/>
  <c r="CJ85" i="20"/>
  <c r="CJ179" i="20"/>
  <c r="CJ150" i="20"/>
  <c r="CJ252" i="20"/>
  <c r="CJ77" i="20"/>
  <c r="CJ42" i="20"/>
  <c r="CJ129" i="20"/>
  <c r="CJ212" i="20"/>
  <c r="CJ230" i="20"/>
  <c r="CJ250" i="20"/>
  <c r="CJ65" i="20"/>
  <c r="CJ46" i="20"/>
  <c r="CJ89" i="20"/>
  <c r="CJ156" i="21"/>
  <c r="CJ16" i="20"/>
  <c r="CJ69" i="20"/>
  <c r="CJ118" i="20"/>
  <c r="CJ28" i="20"/>
  <c r="CJ141" i="20"/>
  <c r="CJ102" i="20"/>
  <c r="CJ140" i="20"/>
  <c r="CJ39" i="20"/>
  <c r="CJ294" i="20"/>
  <c r="CJ93" i="20"/>
  <c r="CE155" i="21"/>
  <c r="CJ113" i="20"/>
  <c r="CJ112" i="20"/>
  <c r="CJ92" i="20"/>
  <c r="CJ120" i="20"/>
  <c r="CJ122" i="20"/>
  <c r="CJ128" i="20"/>
  <c r="CJ114" i="20"/>
  <c r="CJ127" i="20"/>
  <c r="CJ106" i="20"/>
  <c r="CJ115" i="20"/>
  <c r="CJ123" i="20"/>
  <c r="CJ101" i="20"/>
  <c r="CJ119" i="20"/>
  <c r="CJ124" i="20"/>
  <c r="CJ90" i="20"/>
  <c r="CJ116" i="20"/>
  <c r="CJ109" i="20"/>
  <c r="CJ125" i="20"/>
  <c r="CJ117" i="20"/>
  <c r="CO309" i="20"/>
  <c r="CJ311" i="20" l="1"/>
  <c r="CJ316" i="20" s="1"/>
  <c r="CJ310" i="20"/>
  <c r="CJ315" i="20" s="1"/>
  <c r="CJ304" i="20"/>
  <c r="CJ307" i="20" s="1"/>
  <c r="CJ312" i="20"/>
  <c r="CJ317" i="20" s="1"/>
  <c r="CJ303" i="20"/>
  <c r="CJ306" i="20" s="1"/>
  <c r="IT6" i="19" s="1"/>
  <c r="IT7" i="19" s="1"/>
  <c r="CJ313" i="20"/>
  <c r="CJ318" i="20" s="1"/>
  <c r="CJ302" i="20"/>
  <c r="CJ305" i="20" s="1"/>
  <c r="CJ309" i="20"/>
  <c r="CJ314" i="20" s="1"/>
  <c r="IT4" i="19" l="1"/>
  <c r="IT11" i="19" l="1"/>
  <c r="CK94" i="20" s="1"/>
  <c r="CE158" i="21"/>
  <c r="CK107" i="20" l="1"/>
  <c r="CK299" i="20"/>
  <c r="CK298" i="20"/>
  <c r="CK296" i="20"/>
  <c r="CK297" i="20"/>
  <c r="CK73" i="20"/>
  <c r="CK295" i="20"/>
  <c r="CK88" i="20"/>
  <c r="CK109" i="20"/>
  <c r="CK90" i="20"/>
  <c r="CK101" i="20"/>
  <c r="CK117" i="20"/>
  <c r="CK116" i="20"/>
  <c r="CK115" i="20"/>
  <c r="CK114" i="20"/>
  <c r="CK125" i="20"/>
  <c r="CK124" i="20"/>
  <c r="CK123" i="20"/>
  <c r="CK122" i="20"/>
  <c r="CK120" i="20"/>
  <c r="CK119" i="20"/>
  <c r="CK106" i="20"/>
  <c r="CK128" i="20"/>
  <c r="CK127" i="20"/>
  <c r="CK113" i="20"/>
  <c r="CH155" i="21"/>
  <c r="CK112" i="20"/>
  <c r="CK92" i="20"/>
  <c r="CK93" i="20"/>
  <c r="CK103" i="20"/>
  <c r="CK294" i="20"/>
  <c r="CK141" i="20"/>
  <c r="CK293" i="20"/>
  <c r="CK187" i="20"/>
  <c r="CK59" i="20"/>
  <c r="CK194" i="20"/>
  <c r="CK87" i="20"/>
  <c r="FV161" i="18" s="1"/>
  <c r="CK281" i="20"/>
  <c r="CK60" i="20"/>
  <c r="CK86" i="20"/>
  <c r="FV158" i="18" s="1"/>
  <c r="CK234" i="20"/>
  <c r="CK33" i="20"/>
  <c r="FV60" i="18" s="1"/>
  <c r="CK192" i="20"/>
  <c r="CK49" i="20"/>
  <c r="CK45" i="20"/>
  <c r="GB116" i="18" s="1"/>
  <c r="CK156" i="20"/>
  <c r="CK7" i="20"/>
  <c r="FV4" i="18" s="1"/>
  <c r="CK223" i="20"/>
  <c r="CK260" i="20"/>
  <c r="CK228" i="20"/>
  <c r="CK242" i="20"/>
  <c r="CK181" i="20"/>
  <c r="CK34" i="20"/>
  <c r="FV193" i="18" s="1"/>
  <c r="CK261" i="20"/>
  <c r="CK193" i="20"/>
  <c r="CK169" i="20"/>
  <c r="CK246" i="20"/>
  <c r="CK180" i="20"/>
  <c r="CK131" i="20"/>
  <c r="FV85" i="18" s="1"/>
  <c r="CK259" i="20"/>
  <c r="CK78" i="20"/>
  <c r="CK162" i="20"/>
  <c r="CK284" i="20"/>
  <c r="CK185" i="20"/>
  <c r="CK75" i="20"/>
  <c r="FR142" i="18" s="1"/>
  <c r="CK172" i="20"/>
  <c r="CK99" i="20"/>
  <c r="FR208" i="18" s="1"/>
  <c r="CK105" i="20"/>
  <c r="GJ139" i="18" s="1"/>
  <c r="CK58" i="20"/>
  <c r="GJ44" i="18" s="1"/>
  <c r="CK83" i="20"/>
  <c r="CK280" i="20"/>
  <c r="CK30" i="20"/>
  <c r="CK100" i="20"/>
  <c r="CK81" i="20"/>
  <c r="CK269" i="20"/>
  <c r="CK216" i="20"/>
  <c r="CK257" i="20"/>
  <c r="CK77" i="20"/>
  <c r="GB47" i="18" s="1"/>
  <c r="CK72" i="20"/>
  <c r="GJ63" i="18" s="1"/>
  <c r="CK159" i="20"/>
  <c r="CK24" i="20"/>
  <c r="CK245" i="20"/>
  <c r="CK283" i="20"/>
  <c r="CK174" i="20"/>
  <c r="CK239" i="20"/>
  <c r="CK224" i="20"/>
  <c r="CK22" i="20"/>
  <c r="CK199" i="20"/>
  <c r="CK52" i="20"/>
  <c r="GB219" i="18" s="1"/>
  <c r="CK182" i="20"/>
  <c r="CK51" i="20"/>
  <c r="CK9" i="20"/>
  <c r="FV204" i="18" s="1"/>
  <c r="CK262" i="20"/>
  <c r="CK271" i="20"/>
  <c r="CK215" i="20"/>
  <c r="CK161" i="20"/>
  <c r="CK264" i="20"/>
  <c r="CK188" i="20"/>
  <c r="CK44" i="20"/>
  <c r="FR172" i="18" s="1"/>
  <c r="CK254" i="20"/>
  <c r="CK153" i="20"/>
  <c r="CK71" i="20"/>
  <c r="GB125" i="18" s="1"/>
  <c r="CK150" i="20"/>
  <c r="CK274" i="20"/>
  <c r="CK289" i="20"/>
  <c r="CK151" i="20"/>
  <c r="CK186" i="20"/>
  <c r="CK286" i="20"/>
  <c r="CK152" i="20"/>
  <c r="CK136" i="20"/>
  <c r="FX128" i="18" s="1"/>
  <c r="CK111" i="20"/>
  <c r="GJ196" i="18" s="1"/>
  <c r="CK272" i="20"/>
  <c r="CK67" i="20"/>
  <c r="FV135" i="18" s="1"/>
  <c r="CK143" i="20"/>
  <c r="GB224" i="18" s="1"/>
  <c r="CK278" i="20"/>
  <c r="CK214" i="20"/>
  <c r="CK37" i="20"/>
  <c r="FR31" i="18" s="1"/>
  <c r="CK189" i="20"/>
  <c r="CK130" i="20"/>
  <c r="GB46" i="18" s="1"/>
  <c r="CK249" i="20"/>
  <c r="CK53" i="20"/>
  <c r="CK205" i="20"/>
  <c r="CK256" i="20"/>
  <c r="CK173" i="20"/>
  <c r="CK55" i="20"/>
  <c r="GB156" i="18" s="1"/>
  <c r="CK91" i="20"/>
  <c r="FV26" i="18" s="1"/>
  <c r="CK277" i="20"/>
  <c r="CK138" i="20"/>
  <c r="GJ232" i="18" s="1"/>
  <c r="CK255" i="20"/>
  <c r="CK207" i="20"/>
  <c r="CK190" i="20"/>
  <c r="CK191" i="20"/>
  <c r="CK20" i="20"/>
  <c r="CK210" i="20"/>
  <c r="CK108" i="20"/>
  <c r="FV138" i="18" s="1"/>
  <c r="CK98" i="20"/>
  <c r="GB41" i="18" s="1"/>
  <c r="CK61" i="20"/>
  <c r="FR197" i="18" s="1"/>
  <c r="CK171" i="20"/>
  <c r="CK229" i="20"/>
  <c r="CK69" i="20"/>
  <c r="GB236" i="18" s="1"/>
  <c r="CK147" i="20"/>
  <c r="FV149" i="18" s="1"/>
  <c r="CK85" i="20"/>
  <c r="FR36" i="18" s="1"/>
  <c r="CK184" i="20"/>
  <c r="CK230" i="20"/>
  <c r="CK155" i="20"/>
  <c r="CK57" i="20"/>
  <c r="FV43" i="18" s="1"/>
  <c r="CK64" i="20"/>
  <c r="FV199" i="18" s="1"/>
  <c r="CK209" i="20"/>
  <c r="CK11" i="20"/>
  <c r="FX49" i="18" s="1"/>
  <c r="CK225" i="20"/>
  <c r="CK5" i="20"/>
  <c r="FN32" i="18" s="1"/>
  <c r="CK144" i="20"/>
  <c r="FV117" i="18" s="1"/>
  <c r="CK97" i="20"/>
  <c r="FV73" i="18" s="1"/>
  <c r="CK206" i="20"/>
  <c r="CK8" i="20"/>
  <c r="FR166" i="18" s="1"/>
  <c r="CK267" i="20"/>
  <c r="CK13" i="20"/>
  <c r="CK41" i="20"/>
  <c r="CK220" i="20"/>
  <c r="CK23" i="20"/>
  <c r="FX234" i="18" s="1"/>
  <c r="CK204" i="20"/>
  <c r="CK219" i="20"/>
  <c r="CK287" i="20"/>
  <c r="CK163" i="20"/>
  <c r="CK275" i="20"/>
  <c r="CK248" i="20"/>
  <c r="CK202" i="20"/>
  <c r="CK291" i="20"/>
  <c r="FV203" i="18" s="1"/>
  <c r="CK27" i="20"/>
  <c r="CK177" i="20"/>
  <c r="CK252" i="20"/>
  <c r="CK212" i="20"/>
  <c r="CK164" i="20"/>
  <c r="CK250" i="20"/>
  <c r="CK226" i="20"/>
  <c r="CK47" i="20"/>
  <c r="CK237" i="20"/>
  <c r="CK175" i="20"/>
  <c r="CK236" i="20"/>
  <c r="CK135" i="20"/>
  <c r="CK273" i="20"/>
  <c r="CK167" i="20"/>
  <c r="CK42" i="20"/>
  <c r="FV168" i="18" s="1"/>
  <c r="CK258" i="20"/>
  <c r="CK183" i="20"/>
  <c r="CK26" i="20"/>
  <c r="FV35" i="18" s="1"/>
  <c r="CK201" i="20"/>
  <c r="CK279" i="20"/>
  <c r="CK15" i="20"/>
  <c r="CK129" i="20"/>
  <c r="CK251" i="20"/>
  <c r="CK221" i="20"/>
  <c r="CK158" i="20"/>
  <c r="CK31" i="20"/>
  <c r="CK102" i="20"/>
  <c r="GJ150" i="18" s="1"/>
  <c r="CK46" i="20"/>
  <c r="CK146" i="20"/>
  <c r="FV229" i="18" s="1"/>
  <c r="CK96" i="20"/>
  <c r="FV45" i="18" s="1"/>
  <c r="CK217" i="20"/>
  <c r="CK76" i="20"/>
  <c r="CK166" i="20"/>
  <c r="CK17" i="20"/>
  <c r="CK238" i="20"/>
  <c r="CK235" i="20"/>
  <c r="CK148" i="20"/>
  <c r="FR160" i="18" s="1"/>
  <c r="CK266" i="20"/>
  <c r="CK253" i="20"/>
  <c r="CK32" i="20"/>
  <c r="CK62" i="20"/>
  <c r="CK12" i="20"/>
  <c r="FV52" i="18" s="1"/>
  <c r="CK179" i="20"/>
  <c r="CK292" i="20"/>
  <c r="FV144" i="18" s="1"/>
  <c r="CK43" i="20"/>
  <c r="FV137" i="18" s="1"/>
  <c r="CK208" i="20"/>
  <c r="CK263" i="20"/>
  <c r="CK270" i="20"/>
  <c r="CK218" i="20"/>
  <c r="CK36" i="20"/>
  <c r="FV40" i="18" s="1"/>
  <c r="CK213" i="20"/>
  <c r="CK50" i="20"/>
  <c r="CK149" i="20"/>
  <c r="CK139" i="20"/>
  <c r="CK233" i="20"/>
  <c r="CK196" i="20"/>
  <c r="CK178" i="20"/>
  <c r="CK211" i="20"/>
  <c r="CK222" i="20"/>
  <c r="CK168" i="20"/>
  <c r="CK54" i="20"/>
  <c r="CK70" i="20"/>
  <c r="CK104" i="20"/>
  <c r="GF155" i="18" s="1"/>
  <c r="CK121" i="20"/>
  <c r="FR174" i="18" s="1"/>
  <c r="CK68" i="20"/>
  <c r="CK4" i="20"/>
  <c r="FT33" i="18" s="1"/>
  <c r="CK3" i="20"/>
  <c r="CK195" i="20"/>
  <c r="CK134" i="20"/>
  <c r="GB146" i="18" s="1"/>
  <c r="CK66" i="20"/>
  <c r="FV230" i="18" s="1"/>
  <c r="CK203" i="20"/>
  <c r="CK244" i="20"/>
  <c r="CK126" i="20"/>
  <c r="FV39" i="18" s="1"/>
  <c r="CK10" i="20"/>
  <c r="CK200" i="20"/>
  <c r="CK268" i="20"/>
  <c r="CK265" i="20"/>
  <c r="CK14" i="20"/>
  <c r="CK288" i="20"/>
  <c r="CK40" i="20"/>
  <c r="CK95" i="20"/>
  <c r="FV42" i="18" s="1"/>
  <c r="CK276" i="20"/>
  <c r="CK74" i="20"/>
  <c r="CK133" i="20"/>
  <c r="CK145" i="20"/>
  <c r="GB95" i="18" s="1"/>
  <c r="CK227" i="20"/>
  <c r="CK80" i="20"/>
  <c r="FR217" i="18" s="1"/>
  <c r="CK290" i="20"/>
  <c r="CK132" i="20"/>
  <c r="FV92" i="18" s="1"/>
  <c r="CK56" i="20"/>
  <c r="CK6" i="20"/>
  <c r="FX34" i="18" s="1"/>
  <c r="CK160" i="20"/>
  <c r="CK157" i="20"/>
  <c r="CK110" i="20"/>
  <c r="FV114" i="18" s="1"/>
  <c r="CK243" i="20"/>
  <c r="CK165" i="20"/>
  <c r="GB163" i="18" s="1"/>
  <c r="CK19" i="20"/>
  <c r="CK18" i="20"/>
  <c r="FV192" i="18" s="1"/>
  <c r="CK240" i="20"/>
  <c r="CK29" i="20"/>
  <c r="CK25" i="20"/>
  <c r="CK232" i="20"/>
  <c r="CK89" i="20"/>
  <c r="GB173" i="18" s="1"/>
  <c r="CK118" i="20"/>
  <c r="CK48" i="20"/>
  <c r="CK79" i="20"/>
  <c r="FR10" i="18" s="1"/>
  <c r="CK142" i="20"/>
  <c r="HF189" i="18" s="1"/>
  <c r="CK21" i="20"/>
  <c r="CK84" i="20"/>
  <c r="CK198" i="20"/>
  <c r="CK285" i="20"/>
  <c r="CK231" i="20"/>
  <c r="CK241" i="20"/>
  <c r="CK170" i="20"/>
  <c r="CK247" i="20"/>
  <c r="CK137" i="20"/>
  <c r="CK282" i="20"/>
  <c r="CK63" i="20"/>
  <c r="HF101" i="18" s="1"/>
  <c r="CK82" i="20"/>
  <c r="FR235" i="18" s="1"/>
  <c r="CK38" i="20"/>
  <c r="CK35" i="20"/>
  <c r="FV50" i="18" s="1"/>
  <c r="CK154" i="20"/>
  <c r="CK176" i="20"/>
  <c r="CO156" i="21"/>
  <c r="CK197" i="20"/>
  <c r="CK65" i="20"/>
  <c r="GB143" i="18" s="1"/>
  <c r="CK16" i="20"/>
  <c r="CK39" i="20"/>
  <c r="CK28" i="20"/>
  <c r="CK140" i="20"/>
  <c r="FV25" i="18"/>
  <c r="FR178" i="18"/>
  <c r="FV98" i="18"/>
  <c r="FR210" i="18"/>
  <c r="GB90" i="18"/>
  <c r="FZ49" i="18"/>
  <c r="FV49" i="18" l="1"/>
  <c r="FX47" i="18"/>
  <c r="FN35" i="18"/>
  <c r="FP35" i="18"/>
  <c r="FT35" i="18"/>
  <c r="FX52" i="18"/>
  <c r="FV33" i="18"/>
  <c r="FP33" i="18"/>
  <c r="FP32" i="18"/>
  <c r="CK304" i="20"/>
  <c r="FN33" i="18"/>
  <c r="FT32" i="18"/>
  <c r="FV32" i="18"/>
  <c r="FP34" i="18"/>
  <c r="FV53" i="18"/>
  <c r="GB56" i="18"/>
  <c r="FR211" i="18"/>
  <c r="FR198" i="18"/>
  <c r="GB186" i="18"/>
  <c r="FR157" i="18"/>
  <c r="GB147" i="18"/>
  <c r="FV61" i="18"/>
  <c r="FR59" i="18"/>
  <c r="FV57" i="18"/>
  <c r="FV48" i="18"/>
  <c r="FR38" i="18"/>
  <c r="FT34" i="18"/>
  <c r="FR30" i="18"/>
  <c r="FR22" i="18"/>
  <c r="FV21" i="18"/>
  <c r="FN34" i="18"/>
  <c r="FV141" i="18"/>
  <c r="FX53" i="18"/>
  <c r="CK312" i="20"/>
  <c r="CL317" i="20" s="1"/>
  <c r="HF82" i="18"/>
  <c r="FR27" i="18"/>
  <c r="FR28" i="18"/>
  <c r="FR24" i="18"/>
  <c r="FV23" i="18"/>
  <c r="FR9" i="18"/>
  <c r="GJ218" i="18"/>
  <c r="FR159" i="18"/>
  <c r="FR12" i="18"/>
  <c r="FR37" i="18"/>
  <c r="GB206" i="18"/>
  <c r="FR62" i="18"/>
  <c r="FV55" i="18"/>
  <c r="FR58" i="18"/>
  <c r="FR13" i="18"/>
  <c r="FR11" i="18"/>
  <c r="HP113" i="18"/>
  <c r="FR14" i="18"/>
  <c r="CK313" i="20"/>
  <c r="CK311" i="20"/>
  <c r="CK302" i="20"/>
  <c r="CK303" i="20"/>
  <c r="CK310" i="20"/>
  <c r="JI16" i="19"/>
  <c r="JC23" i="19"/>
  <c r="JI19" i="19"/>
  <c r="JI28" i="19"/>
  <c r="CN177" i="20"/>
  <c r="CN51" i="20"/>
  <c r="CN48" i="20"/>
  <c r="CN252" i="20"/>
  <c r="CN182" i="20"/>
  <c r="CN70" i="20"/>
  <c r="CN184" i="20"/>
  <c r="CN259" i="20"/>
  <c r="CN269" i="20"/>
  <c r="CN186" i="20"/>
  <c r="CN59" i="20"/>
  <c r="CN163" i="20"/>
  <c r="CN203" i="20"/>
  <c r="CN204" i="20"/>
  <c r="CN168" i="20"/>
  <c r="CN258" i="20"/>
  <c r="CN261" i="20"/>
  <c r="CN271" i="20"/>
  <c r="CN277" i="20"/>
  <c r="CN246" i="20"/>
  <c r="CN157" i="20"/>
  <c r="CN83" i="20"/>
  <c r="CN191" i="20"/>
  <c r="CN253" i="20"/>
  <c r="CN207" i="20"/>
  <c r="CN150" i="20"/>
  <c r="CN149" i="20"/>
  <c r="CN273" i="20"/>
  <c r="JL19" i="19" l="1"/>
  <c r="FP276" i="18"/>
  <c r="CK309" i="20"/>
  <c r="CM314" i="20" s="1"/>
  <c r="FN276" i="18"/>
  <c r="FT276" i="18"/>
  <c r="JC17" i="19"/>
  <c r="CL307" i="20"/>
  <c r="CK317" i="20"/>
  <c r="JC14" i="19"/>
  <c r="CM317" i="20"/>
  <c r="CL305" i="20"/>
  <c r="CM307" i="20"/>
  <c r="JC21" i="19"/>
  <c r="JC18" i="19"/>
  <c r="JC25" i="19"/>
  <c r="CK307" i="20"/>
  <c r="CL306" i="20"/>
  <c r="CK305" i="20"/>
  <c r="CL315" i="20"/>
  <c r="CM316" i="20"/>
  <c r="CM318" i="20"/>
  <c r="FR276" i="18"/>
  <c r="JC24" i="19"/>
  <c r="CK306" i="20"/>
  <c r="CM306" i="20"/>
  <c r="CK318" i="20"/>
  <c r="CK316" i="20"/>
  <c r="CL316" i="20"/>
  <c r="CL318" i="20"/>
  <c r="CM305" i="20"/>
  <c r="CM315" i="20"/>
  <c r="CK315" i="20"/>
  <c r="GB70" i="18"/>
  <c r="JR23" i="19" s="1"/>
  <c r="GB71" i="18"/>
  <c r="JR19" i="19" s="1"/>
  <c r="FV184" i="18"/>
  <c r="JI18" i="19" s="1"/>
  <c r="FV7" i="18"/>
  <c r="FV54" i="18"/>
  <c r="JI21" i="19" s="1"/>
  <c r="CL314" i="20" l="1"/>
  <c r="CK314" i="20"/>
  <c r="JC22" i="19"/>
  <c r="JC15" i="19"/>
  <c r="JC16" i="19"/>
  <c r="JC19" i="19"/>
  <c r="JC20" i="19"/>
  <c r="JC5" i="19" l="1"/>
  <c r="JC6" i="19"/>
  <c r="JC7" i="19" l="1"/>
  <c r="JC11" i="19" s="1"/>
  <c r="CD51" i="21" l="1"/>
  <c r="CD37" i="21"/>
  <c r="CD23" i="21"/>
  <c r="CD16" i="21"/>
  <c r="CD41" i="21"/>
  <c r="CD46" i="21"/>
  <c r="CD26" i="21"/>
  <c r="CD30" i="21"/>
  <c r="CD52" i="21"/>
  <c r="CD54" i="21"/>
  <c r="CD154" i="21"/>
  <c r="CD28" i="21"/>
  <c r="CD153" i="21"/>
  <c r="CD53" i="21"/>
  <c r="CS155" i="21"/>
  <c r="CD32" i="21"/>
  <c r="CD44" i="21"/>
  <c r="CD47" i="21"/>
  <c r="CD45" i="21"/>
  <c r="CD50" i="21"/>
  <c r="CD40" i="21"/>
  <c r="CD7" i="21"/>
  <c r="CD58" i="21"/>
  <c r="CD57" i="21"/>
  <c r="CD35" i="21"/>
  <c r="CD56" i="21"/>
  <c r="CD63" i="21"/>
  <c r="CD61" i="21"/>
  <c r="CD33" i="21"/>
  <c r="CD21" i="21"/>
  <c r="CD10" i="21"/>
  <c r="CX156" i="21"/>
  <c r="CD68" i="21"/>
  <c r="CD20" i="21"/>
  <c r="CD67" i="21"/>
  <c r="CD88" i="21"/>
  <c r="CD119" i="21"/>
  <c r="CD99" i="21"/>
  <c r="CD105" i="21"/>
  <c r="CD73" i="21"/>
  <c r="CN10" i="20" s="1"/>
  <c r="CD148" i="21"/>
  <c r="CD78" i="21"/>
  <c r="CD127" i="21"/>
  <c r="CD149" i="21"/>
  <c r="CD137" i="21"/>
  <c r="CD6" i="21"/>
  <c r="CD87" i="21"/>
  <c r="CD111" i="21"/>
  <c r="CD29" i="21"/>
  <c r="CN80" i="20" s="1"/>
  <c r="CD112" i="21"/>
  <c r="CD3" i="21"/>
  <c r="CD136" i="21"/>
  <c r="CD146" i="21"/>
  <c r="CD151" i="21"/>
  <c r="CD102" i="21"/>
  <c r="CD15" i="21"/>
  <c r="CD4" i="21"/>
  <c r="CD135" i="21"/>
  <c r="CD18" i="21"/>
  <c r="CD94" i="21"/>
  <c r="CD19" i="21"/>
  <c r="CD9" i="21"/>
  <c r="CD143" i="21"/>
  <c r="CD132" i="21"/>
  <c r="CD93" i="21"/>
  <c r="CD81" i="21"/>
  <c r="CD42" i="21"/>
  <c r="CD31" i="21"/>
  <c r="CN32" i="20" s="1"/>
  <c r="CD27" i="21"/>
  <c r="CD133" i="21"/>
  <c r="CD25" i="21"/>
  <c r="CD115" i="21"/>
  <c r="CD125" i="21"/>
  <c r="CD62" i="21"/>
  <c r="CD13" i="21"/>
  <c r="CD129" i="21"/>
  <c r="CD64" i="21"/>
  <c r="CD113" i="21"/>
  <c r="CD103" i="21"/>
  <c r="CD97" i="21"/>
  <c r="CD79" i="21"/>
  <c r="CD8" i="21"/>
  <c r="CD101" i="21"/>
  <c r="CD22" i="21"/>
  <c r="CN25" i="20" s="1"/>
  <c r="CD110" i="21"/>
  <c r="CD104" i="21"/>
  <c r="CD145" i="21"/>
  <c r="CD141" i="21"/>
  <c r="CD85" i="21"/>
  <c r="CD123" i="21"/>
  <c r="CD80" i="21"/>
  <c r="CD34" i="21"/>
  <c r="CD43" i="21"/>
  <c r="CD116" i="21"/>
  <c r="CD134" i="21"/>
  <c r="CD128" i="21"/>
  <c r="CD144" i="21"/>
  <c r="CD91" i="21"/>
  <c r="CD12" i="21"/>
  <c r="CN22" i="20" s="1"/>
  <c r="CD106" i="21"/>
  <c r="CD142" i="21"/>
  <c r="CD84" i="21"/>
  <c r="CD74" i="21"/>
  <c r="CD138" i="21"/>
  <c r="CD109" i="21"/>
  <c r="CD126" i="21"/>
  <c r="CD89" i="21"/>
  <c r="CD38" i="21"/>
  <c r="CD96" i="21"/>
  <c r="CD24" i="21"/>
  <c r="CD100" i="21"/>
  <c r="CD95" i="21"/>
  <c r="CD39" i="21"/>
  <c r="CD90" i="21"/>
  <c r="CS158" i="21"/>
  <c r="CD17" i="21"/>
  <c r="CD140" i="21"/>
  <c r="CD107" i="21"/>
  <c r="CD65" i="21"/>
  <c r="CD121" i="21"/>
  <c r="CD152" i="21"/>
  <c r="CD92" i="21"/>
  <c r="CD131" i="21"/>
  <c r="CD69" i="21"/>
  <c r="CN17" i="20" s="1"/>
  <c r="CD117" i="21"/>
  <c r="CD114" i="21"/>
  <c r="CD139" i="21"/>
  <c r="CD86" i="21"/>
  <c r="CD124" i="21"/>
  <c r="CD150" i="21"/>
  <c r="CD5" i="21"/>
  <c r="CN8" i="20" s="1"/>
  <c r="CD120" i="21"/>
  <c r="CD130" i="21"/>
  <c r="CD108" i="21"/>
  <c r="CD98" i="21"/>
  <c r="CD122" i="21"/>
  <c r="CD11" i="21"/>
  <c r="CD118" i="21"/>
  <c r="CD83" i="21"/>
  <c r="CD55" i="21"/>
  <c r="CD60" i="21"/>
  <c r="CD59" i="21"/>
  <c r="CD66" i="21"/>
  <c r="CD75" i="21"/>
  <c r="CD76" i="21"/>
  <c r="CD77" i="21"/>
  <c r="CD82" i="21"/>
  <c r="CD147" i="21"/>
  <c r="CN99" i="20"/>
  <c r="CN79" i="20" l="1"/>
  <c r="CN133" i="20"/>
  <c r="CN100" i="20"/>
  <c r="FV38" i="18" s="1"/>
  <c r="CN68" i="20"/>
  <c r="FV211" i="18" s="1"/>
  <c r="CN30" i="20"/>
  <c r="CN85" i="20"/>
  <c r="FV36" i="18" s="1"/>
  <c r="CN24" i="20"/>
  <c r="GB28" i="18" s="1"/>
  <c r="CN148" i="20"/>
  <c r="CN137" i="20"/>
  <c r="CN81" i="20"/>
  <c r="FV178" i="18" s="1"/>
  <c r="JI24" i="19" s="1"/>
  <c r="CN44" i="20"/>
  <c r="FV172" i="18" s="1"/>
  <c r="CN61" i="20"/>
  <c r="FV197" i="18" s="1"/>
  <c r="CN37" i="20"/>
  <c r="GB31" i="18" s="1"/>
  <c r="CN13" i="20"/>
  <c r="FV12" i="18" s="1"/>
  <c r="CN82" i="20"/>
  <c r="CN75" i="20"/>
  <c r="CN38" i="20"/>
  <c r="FV59" i="18" s="1"/>
  <c r="CN20" i="20"/>
  <c r="FV37" i="18" s="1"/>
  <c r="CN121" i="20"/>
  <c r="FV174" i="18" s="1"/>
  <c r="CN53" i="20"/>
  <c r="CN54" i="20"/>
  <c r="CN14" i="20"/>
  <c r="FV13" i="18" s="1"/>
  <c r="CN29" i="20"/>
  <c r="FV24" i="18" s="1"/>
  <c r="JI29" i="19" s="1"/>
  <c r="CD158" i="21"/>
  <c r="CN3" i="20"/>
  <c r="FV22" i="18" s="1"/>
  <c r="CN15" i="20"/>
  <c r="HN217" i="18"/>
  <c r="FV58" i="18"/>
  <c r="FV11" i="18"/>
  <c r="FV9" i="18"/>
  <c r="FV62" i="18"/>
  <c r="GB30" i="18"/>
  <c r="FV14" i="18"/>
  <c r="FV166" i="18"/>
  <c r="GB27" i="18"/>
  <c r="GB157" i="18"/>
  <c r="GB10" i="18"/>
  <c r="CN312" i="20" l="1"/>
  <c r="CN317" i="20" s="1"/>
  <c r="CN304" i="20"/>
  <c r="CN307" i="20" s="1"/>
  <c r="CN311" i="20"/>
  <c r="CO316" i="20" s="1"/>
  <c r="CN310" i="20"/>
  <c r="CN315" i="20" s="1"/>
  <c r="FV210" i="18"/>
  <c r="FV159" i="18"/>
  <c r="FV198" i="18"/>
  <c r="CN313" i="20"/>
  <c r="JI15" i="19"/>
  <c r="CN303" i="20"/>
  <c r="JI25" i="19"/>
  <c r="JI26" i="19"/>
  <c r="JR27" i="19"/>
  <c r="CO317" i="20" l="1"/>
  <c r="CN302" i="20"/>
  <c r="CN305" i="20" s="1"/>
  <c r="CO307" i="20"/>
  <c r="JI17" i="19"/>
  <c r="CN316" i="20"/>
  <c r="CO315" i="20"/>
  <c r="FV276" i="18"/>
  <c r="JI14" i="19" s="1"/>
  <c r="JI20" i="19"/>
  <c r="CN306" i="20"/>
  <c r="CO318" i="20"/>
  <c r="CO306" i="20"/>
  <c r="CN318" i="20"/>
  <c r="CO305" i="20" l="1"/>
  <c r="JI27" i="19" s="1"/>
  <c r="CN309" i="20"/>
  <c r="CN314" i="20" s="1"/>
  <c r="JI22" i="19" l="1"/>
  <c r="JI23" i="19"/>
  <c r="CO314" i="20"/>
  <c r="JI5" i="19" l="1"/>
  <c r="JI6" i="19"/>
  <c r="JI7" i="19" l="1"/>
  <c r="JI11" i="19" s="1"/>
  <c r="CF51" i="21" l="1"/>
  <c r="CF37" i="21"/>
  <c r="CF23" i="21"/>
  <c r="CF16" i="21"/>
  <c r="CF41" i="21"/>
  <c r="CF46" i="21"/>
  <c r="CF26" i="21"/>
  <c r="CF30" i="21"/>
  <c r="CF52" i="21"/>
  <c r="CF54" i="21"/>
  <c r="CF154" i="21"/>
  <c r="CF28" i="21"/>
  <c r="CF153" i="21"/>
  <c r="CF53" i="21"/>
  <c r="CF47" i="21"/>
  <c r="CF32" i="21"/>
  <c r="CF50" i="21"/>
  <c r="CF44" i="21"/>
  <c r="CF119" i="21"/>
  <c r="CF45" i="21"/>
  <c r="CF139" i="21"/>
  <c r="CF68" i="21"/>
  <c r="CF15" i="21"/>
  <c r="CF69" i="21"/>
  <c r="CF34" i="21"/>
  <c r="CF113" i="21"/>
  <c r="CF98" i="21"/>
  <c r="CF128" i="21"/>
  <c r="CF91" i="21"/>
  <c r="CF62" i="21"/>
  <c r="CP66" i="20" s="1"/>
  <c r="GB230" i="18" s="1"/>
  <c r="CF64" i="21"/>
  <c r="CF143" i="21"/>
  <c r="CF137" i="21"/>
  <c r="CF25" i="21"/>
  <c r="CF43" i="21"/>
  <c r="CF80" i="21"/>
  <c r="CF93" i="21"/>
  <c r="CF125" i="21"/>
  <c r="CF31" i="21"/>
  <c r="CF114" i="21"/>
  <c r="CF148" i="21"/>
  <c r="CF9" i="21"/>
  <c r="CP34" i="20" s="1"/>
  <c r="FX193" i="18" s="1"/>
  <c r="CF123" i="21"/>
  <c r="CF140" i="21"/>
  <c r="CF112" i="21"/>
  <c r="CF12" i="21"/>
  <c r="CP4" i="20" s="1"/>
  <c r="FX33" i="18" s="1"/>
  <c r="JL15" i="19" s="1"/>
  <c r="CF3" i="21"/>
  <c r="CF104" i="21"/>
  <c r="CF117" i="21"/>
  <c r="CF81" i="21"/>
  <c r="CF97" i="21"/>
  <c r="CF11" i="21"/>
  <c r="CF42" i="21"/>
  <c r="CF13" i="21"/>
  <c r="CP47" i="20" s="1"/>
  <c r="GB55" i="18" s="1"/>
  <c r="CF79" i="21"/>
  <c r="CF106" i="21"/>
  <c r="CF134" i="21"/>
  <c r="CF151" i="21"/>
  <c r="CF18" i="21"/>
  <c r="CP17" i="20" s="1"/>
  <c r="GB14" i="18" s="1"/>
  <c r="CF38" i="21"/>
  <c r="CF8" i="21"/>
  <c r="CF126" i="21"/>
  <c r="CF121" i="21"/>
  <c r="CF122" i="21"/>
  <c r="CF19" i="21"/>
  <c r="CF86" i="21"/>
  <c r="CF74" i="21"/>
  <c r="CF55" i="21"/>
  <c r="CF65" i="21"/>
  <c r="CF131" i="21"/>
  <c r="CF105" i="21"/>
  <c r="CF111" i="21"/>
  <c r="CF76" i="21"/>
  <c r="CF4" i="21"/>
  <c r="CF141" i="21"/>
  <c r="CF88" i="21"/>
  <c r="CF145" i="21"/>
  <c r="CF40" i="21"/>
  <c r="CF7" i="21"/>
  <c r="CF120" i="21"/>
  <c r="CF39" i="21"/>
  <c r="CF108" i="21"/>
  <c r="CF109" i="21"/>
  <c r="CF127" i="21"/>
  <c r="CF132" i="21"/>
  <c r="CF59" i="21"/>
  <c r="CF77" i="21"/>
  <c r="CF66" i="21"/>
  <c r="CF150" i="21"/>
  <c r="CF102" i="21"/>
  <c r="CF6" i="21"/>
  <c r="CP13" i="20" s="1"/>
  <c r="GB12" i="18" s="1"/>
  <c r="CF100" i="21"/>
  <c r="CF129" i="21"/>
  <c r="DD156" i="21"/>
  <c r="CF147" i="21"/>
  <c r="CF135" i="21"/>
  <c r="CF17" i="21"/>
  <c r="CP33" i="20" s="1"/>
  <c r="GB60" i="18" s="1"/>
  <c r="CF133" i="21"/>
  <c r="CF99" i="21"/>
  <c r="CF24" i="21"/>
  <c r="CF110" i="21"/>
  <c r="CF146" i="21"/>
  <c r="CF96" i="21"/>
  <c r="CF82" i="21"/>
  <c r="CF78" i="21"/>
  <c r="CF22" i="21"/>
  <c r="CF85" i="21"/>
  <c r="CF87" i="21"/>
  <c r="CF84" i="21"/>
  <c r="CF29" i="21"/>
  <c r="CF103" i="21"/>
  <c r="CF107" i="21"/>
  <c r="CF116" i="21"/>
  <c r="CF94" i="21"/>
  <c r="CF83" i="21"/>
  <c r="CF142" i="21"/>
  <c r="CF152" i="21"/>
  <c r="CF67" i="21"/>
  <c r="CF136" i="21"/>
  <c r="CF124" i="21"/>
  <c r="CF130" i="21"/>
  <c r="CF73" i="21"/>
  <c r="CF101" i="21"/>
  <c r="CF149" i="21"/>
  <c r="CF115" i="21"/>
  <c r="CF89" i="21"/>
  <c r="CF27" i="21"/>
  <c r="CP74" i="20" s="1"/>
  <c r="GB141" i="18" s="1"/>
  <c r="CF95" i="21"/>
  <c r="CF75" i="21"/>
  <c r="CF90" i="21"/>
  <c r="CP108" i="20" s="1"/>
  <c r="CF118" i="21"/>
  <c r="CF144" i="21"/>
  <c r="CF138" i="21"/>
  <c r="CF92" i="21"/>
  <c r="CF5" i="21"/>
  <c r="CP3" i="20" s="1"/>
  <c r="FX22" i="18" s="1"/>
  <c r="CF60" i="21"/>
  <c r="CF20" i="21"/>
  <c r="CF10" i="21"/>
  <c r="CF21" i="21"/>
  <c r="CF33" i="21"/>
  <c r="CF61" i="21"/>
  <c r="CF56" i="21"/>
  <c r="CF57" i="21"/>
  <c r="CF35" i="21"/>
  <c r="CF63" i="21"/>
  <c r="CF58" i="21"/>
  <c r="CP54" i="20"/>
  <c r="GB159" i="18" s="1"/>
  <c r="CP137" i="20"/>
  <c r="GB9" i="18" s="1"/>
  <c r="CP50" i="20"/>
  <c r="GB57" i="18" s="1"/>
  <c r="CP31" i="20"/>
  <c r="CP126" i="20"/>
  <c r="CP144" i="20"/>
  <c r="CP68" i="20"/>
  <c r="CP100" i="20"/>
  <c r="CP87" i="20"/>
  <c r="CP85" i="20"/>
  <c r="CP83" i="20"/>
  <c r="CP84" i="20"/>
  <c r="CP91" i="20"/>
  <c r="CP29" i="20"/>
  <c r="CP27" i="20"/>
  <c r="CP44" i="20" l="1"/>
  <c r="CP26" i="20"/>
  <c r="FX35" i="18" s="1"/>
  <c r="JL17" i="19" s="1"/>
  <c r="CP10" i="20"/>
  <c r="GB11" i="18" s="1"/>
  <c r="JR22" i="19" s="1"/>
  <c r="CP14" i="20"/>
  <c r="GB13" i="18" s="1"/>
  <c r="CP9" i="20"/>
  <c r="GB204" i="18" s="1"/>
  <c r="CP41" i="20"/>
  <c r="FX48" i="18" s="1"/>
  <c r="JL26" i="19" s="1"/>
  <c r="CP7" i="20"/>
  <c r="FX4" i="18" s="1"/>
  <c r="CP59" i="20"/>
  <c r="GB54" i="18" s="1"/>
  <c r="CP78" i="20"/>
  <c r="HP98" i="18" s="1"/>
  <c r="CP121" i="20"/>
  <c r="GB174" i="18" s="1"/>
  <c r="CP67" i="20"/>
  <c r="GJ135" i="18" s="1"/>
  <c r="CP110" i="20"/>
  <c r="GB114" i="18" s="1"/>
  <c r="CP19" i="20"/>
  <c r="FX21" i="18" s="1"/>
  <c r="JL16" i="19" s="1"/>
  <c r="CP95" i="20"/>
  <c r="GB42" i="18" s="1"/>
  <c r="CF158" i="21"/>
  <c r="CP57" i="20"/>
  <c r="GF43" i="18" s="1"/>
  <c r="CP18" i="20"/>
  <c r="FX192" i="18" s="1"/>
  <c r="JL20" i="19" s="1"/>
  <c r="CP70" i="20"/>
  <c r="GB184" i="18" s="1"/>
  <c r="CP5" i="20"/>
  <c r="FX32" i="18" s="1"/>
  <c r="JL14" i="19" s="1"/>
  <c r="CP97" i="20"/>
  <c r="GB73" i="18" s="1"/>
  <c r="CP81" i="20"/>
  <c r="GB178" i="18" s="1"/>
  <c r="CP61" i="20"/>
  <c r="FZ197" i="18" s="1"/>
  <c r="CP20" i="20"/>
  <c r="FX37" i="18" s="1"/>
  <c r="CP38" i="20"/>
  <c r="FX59" i="18" s="1"/>
  <c r="CP147" i="20"/>
  <c r="CP86" i="20"/>
  <c r="CP146" i="20"/>
  <c r="CP64" i="20"/>
  <c r="GB199" i="18" s="1"/>
  <c r="CP36" i="20"/>
  <c r="FX40" i="18" s="1"/>
  <c r="CP42" i="20"/>
  <c r="GB168" i="18" s="1"/>
  <c r="CP43" i="20"/>
  <c r="GB137" i="18" s="1"/>
  <c r="CP96" i="20"/>
  <c r="GB45" i="18" s="1"/>
  <c r="CP53" i="20"/>
  <c r="GB210" i="18" s="1"/>
  <c r="CP22" i="20"/>
  <c r="GJ58" i="18" s="1"/>
  <c r="CP32" i="20"/>
  <c r="FX62" i="18" s="1"/>
  <c r="CP15" i="20"/>
  <c r="FX198" i="18" s="1"/>
  <c r="JL24" i="19" s="1"/>
  <c r="CP8" i="20"/>
  <c r="FX166" i="18" s="1"/>
  <c r="GB172" i="18"/>
  <c r="FX61" i="18"/>
  <c r="GB48" i="18"/>
  <c r="HJ23" i="18"/>
  <c r="GB36" i="18"/>
  <c r="GB117" i="18"/>
  <c r="GB161" i="18"/>
  <c r="FX39" i="18"/>
  <c r="GB211" i="18"/>
  <c r="FX38" i="18"/>
  <c r="GB38" i="18"/>
  <c r="GB24" i="18"/>
  <c r="FX24" i="18"/>
  <c r="HF26" i="18"/>
  <c r="GX26" i="18"/>
  <c r="GX7" i="18"/>
  <c r="HF7" i="18"/>
  <c r="GB4" i="18" l="1"/>
  <c r="JR18" i="19"/>
  <c r="JL18" i="19"/>
  <c r="GB40" i="18"/>
  <c r="JL21" i="19"/>
  <c r="JL25" i="19"/>
  <c r="CP310" i="20"/>
  <c r="CP315" i="20" s="1"/>
  <c r="JR25" i="19"/>
  <c r="CP312" i="20"/>
  <c r="CR317" i="20" s="1"/>
  <c r="CP311" i="20"/>
  <c r="CP316" i="20" s="1"/>
  <c r="CP303" i="20"/>
  <c r="CP306" i="20" s="1"/>
  <c r="CP313" i="20"/>
  <c r="CP318" i="20" s="1"/>
  <c r="CP304" i="20"/>
  <c r="CP307" i="20" s="1"/>
  <c r="GB198" i="18"/>
  <c r="CP302" i="20"/>
  <c r="CP309" i="20" s="1"/>
  <c r="CP314" i="20" s="1"/>
  <c r="JL23" i="19"/>
  <c r="JR26" i="19"/>
  <c r="JL22" i="19"/>
  <c r="JR21" i="19"/>
  <c r="FX276" i="18"/>
  <c r="CQ317" i="20" l="1"/>
  <c r="CP317" i="20"/>
  <c r="CP305" i="20"/>
  <c r="JL6" i="19" s="1"/>
  <c r="JL5" i="19"/>
  <c r="JL7" i="19" l="1"/>
  <c r="JL11" i="19" s="1"/>
  <c r="CG37" i="21" s="1"/>
  <c r="CG16" i="21" l="1"/>
  <c r="CG51" i="21"/>
  <c r="CG46" i="21"/>
  <c r="CG23" i="21"/>
  <c r="CG30" i="21"/>
  <c r="CG41" i="21"/>
  <c r="CG54" i="21"/>
  <c r="CG26" i="21"/>
  <c r="CG28" i="21"/>
  <c r="CG52" i="21"/>
  <c r="CG53" i="21"/>
  <c r="CG154" i="21"/>
  <c r="CG32" i="21"/>
  <c r="CG153" i="21"/>
  <c r="CG44" i="21"/>
  <c r="CG47" i="21"/>
  <c r="CG45" i="21"/>
  <c r="CG50" i="21"/>
  <c r="CG40" i="21"/>
  <c r="CG7" i="21"/>
  <c r="CG58" i="21"/>
  <c r="CG57" i="21"/>
  <c r="CG35" i="21"/>
  <c r="CG56" i="21"/>
  <c r="CG63" i="21"/>
  <c r="CG61" i="21"/>
  <c r="CG97" i="21"/>
  <c r="CG149" i="21"/>
  <c r="CG55" i="21"/>
  <c r="CG144" i="21"/>
  <c r="CG107" i="21"/>
  <c r="CG68" i="21"/>
  <c r="CG96" i="21"/>
  <c r="CG11" i="21"/>
  <c r="CG88" i="21"/>
  <c r="CQ12" i="20" s="1"/>
  <c r="CG150" i="21"/>
  <c r="CG147" i="21"/>
  <c r="CG81" i="21"/>
  <c r="CG87" i="21"/>
  <c r="CQ8" i="20" s="1"/>
  <c r="GB166" i="18" s="1"/>
  <c r="CG146" i="21"/>
  <c r="CG109" i="21"/>
  <c r="CG105" i="21"/>
  <c r="CG5" i="21"/>
  <c r="CG4" i="21"/>
  <c r="CQ3" i="20" s="1"/>
  <c r="DG156" i="21"/>
  <c r="CG25" i="21"/>
  <c r="CG138" i="21"/>
  <c r="CG136" i="21"/>
  <c r="CG114" i="21"/>
  <c r="CG118" i="21"/>
  <c r="CG131" i="21"/>
  <c r="CG117" i="21"/>
  <c r="CG22" i="21"/>
  <c r="CG24" i="21"/>
  <c r="CG134" i="21"/>
  <c r="CG64" i="21"/>
  <c r="CG43" i="21"/>
  <c r="CG80" i="21"/>
  <c r="CG8" i="21"/>
  <c r="CG133" i="21"/>
  <c r="CG9" i="21"/>
  <c r="CG110" i="21"/>
  <c r="CG69" i="21"/>
  <c r="CG112" i="21"/>
  <c r="CG84" i="21"/>
  <c r="CG125" i="21"/>
  <c r="CG113" i="21"/>
  <c r="CG98" i="21"/>
  <c r="CG73" i="21"/>
  <c r="CG18" i="21"/>
  <c r="CG100" i="21"/>
  <c r="CG103" i="21"/>
  <c r="CG115" i="21"/>
  <c r="CG27" i="21"/>
  <c r="CG132" i="21"/>
  <c r="CG74" i="21"/>
  <c r="CG12" i="21"/>
  <c r="CG126" i="21"/>
  <c r="CG143" i="21"/>
  <c r="CG123" i="21"/>
  <c r="CG108" i="21"/>
  <c r="CG104" i="21"/>
  <c r="CG17" i="21"/>
  <c r="CG141" i="21"/>
  <c r="CG79" i="21"/>
  <c r="CG95" i="21"/>
  <c r="CG99" i="21"/>
  <c r="CG78" i="21"/>
  <c r="CG111" i="21"/>
  <c r="CG3" i="21"/>
  <c r="CQ6" i="20" s="1"/>
  <c r="CG139" i="21"/>
  <c r="CG91" i="21"/>
  <c r="CG152" i="21"/>
  <c r="CG19" i="21"/>
  <c r="CG142" i="21"/>
  <c r="CG65" i="21"/>
  <c r="CQ34" i="20" s="1"/>
  <c r="CG140" i="21"/>
  <c r="CG92" i="21"/>
  <c r="CG34" i="21"/>
  <c r="CG38" i="21"/>
  <c r="CG94" i="21"/>
  <c r="CG89" i="21"/>
  <c r="CQ20" i="20" s="1"/>
  <c r="CG31" i="21"/>
  <c r="CG130" i="21"/>
  <c r="CG124" i="21"/>
  <c r="CG137" i="21"/>
  <c r="CG127" i="21"/>
  <c r="CG62" i="21"/>
  <c r="CG6" i="21"/>
  <c r="CG119" i="21"/>
  <c r="CG15" i="21"/>
  <c r="CG129" i="21"/>
  <c r="CG86" i="21"/>
  <c r="CQ136" i="20" s="1"/>
  <c r="CG116" i="21"/>
  <c r="CG29" i="21"/>
  <c r="CG120" i="21"/>
  <c r="CG121" i="21"/>
  <c r="CG93" i="21"/>
  <c r="CG85" i="21"/>
  <c r="CQ23" i="20" s="1"/>
  <c r="GB234" i="18" s="1"/>
  <c r="CG42" i="21"/>
  <c r="CG13" i="21"/>
  <c r="CG101" i="21"/>
  <c r="CG106" i="21"/>
  <c r="CG148" i="21"/>
  <c r="CG145" i="21"/>
  <c r="CG39" i="21"/>
  <c r="CG135" i="21"/>
  <c r="CG90" i="21"/>
  <c r="CG122" i="21"/>
  <c r="CG59" i="21"/>
  <c r="CG102" i="21"/>
  <c r="CG128" i="21"/>
  <c r="CG75" i="21"/>
  <c r="CG66" i="21"/>
  <c r="CG83" i="21"/>
  <c r="CG82" i="21"/>
  <c r="CG60" i="21"/>
  <c r="CG77" i="21"/>
  <c r="CG151" i="21"/>
  <c r="CG76" i="21"/>
  <c r="CG10" i="21"/>
  <c r="CG21" i="21"/>
  <c r="CQ32" i="20" s="1"/>
  <c r="GB62" i="18" s="1"/>
  <c r="JR24" i="19" s="1"/>
  <c r="CG67" i="21"/>
  <c r="CG20" i="21"/>
  <c r="CG33" i="21"/>
  <c r="CQ21" i="20"/>
  <c r="CQ38" i="20" l="1"/>
  <c r="FZ59" i="18" s="1"/>
  <c r="CQ126" i="20"/>
  <c r="GB39" i="18" s="1"/>
  <c r="JR15" i="19" s="1"/>
  <c r="CQ19" i="20"/>
  <c r="GB21" i="18" s="1"/>
  <c r="CQ26" i="20"/>
  <c r="GB35" i="18" s="1"/>
  <c r="CQ5" i="20"/>
  <c r="FZ32" i="18" s="1"/>
  <c r="CQ18" i="20"/>
  <c r="FZ192" i="18" s="1"/>
  <c r="CQ31" i="20"/>
  <c r="GB61" i="18" s="1"/>
  <c r="GL34" i="18"/>
  <c r="CQ4" i="20"/>
  <c r="FZ33" i="18" s="1"/>
  <c r="CG158" i="21"/>
  <c r="GF37" i="18"/>
  <c r="FZ128" i="18"/>
  <c r="HN193" i="18"/>
  <c r="GF53" i="18"/>
  <c r="FZ52" i="18"/>
  <c r="CQ310" i="20"/>
  <c r="CQ311" i="20"/>
  <c r="GB22" i="18"/>
  <c r="JR17" i="19" l="1"/>
  <c r="CQ303" i="20"/>
  <c r="CR306" i="20" s="1"/>
  <c r="CQ313" i="20"/>
  <c r="CQ318" i="20" s="1"/>
  <c r="CQ304" i="20"/>
  <c r="CQ307" i="20" s="1"/>
  <c r="CQ302" i="20"/>
  <c r="CQ305" i="20" s="1"/>
  <c r="JR16" i="19"/>
  <c r="JO7" i="19"/>
  <c r="JO11" i="19" s="1"/>
  <c r="CH37" i="21" s="1"/>
  <c r="FZ276" i="18"/>
  <c r="CR316" i="20"/>
  <c r="CQ316" i="20"/>
  <c r="CR315" i="20"/>
  <c r="CQ315" i="20"/>
  <c r="CS16" i="20"/>
  <c r="CH51" i="21" l="1"/>
  <c r="CH16" i="21"/>
  <c r="CH23" i="21"/>
  <c r="CH46" i="21"/>
  <c r="CH41" i="21"/>
  <c r="CH30" i="21"/>
  <c r="CH26" i="21"/>
  <c r="CH52" i="21"/>
  <c r="CH54" i="21"/>
  <c r="CH28" i="21"/>
  <c r="CH32" i="21"/>
  <c r="CH154" i="21"/>
  <c r="CH53" i="21"/>
  <c r="CH153" i="21"/>
  <c r="CH47" i="21"/>
  <c r="CH50" i="21"/>
  <c r="CH44" i="21"/>
  <c r="CH45" i="21"/>
  <c r="CH40" i="21"/>
  <c r="CH7" i="21"/>
  <c r="CQ306" i="20"/>
  <c r="CH61" i="21"/>
  <c r="CH57" i="21"/>
  <c r="CH56" i="21"/>
  <c r="CH58" i="21"/>
  <c r="CH35" i="21"/>
  <c r="CQ309" i="20"/>
  <c r="CQ314" i="20" s="1"/>
  <c r="CH21" i="21"/>
  <c r="CH63" i="21"/>
  <c r="DJ156" i="21"/>
  <c r="CH33" i="21"/>
  <c r="CH10" i="21"/>
  <c r="CH68" i="21"/>
  <c r="CH77" i="21"/>
  <c r="CH59" i="21"/>
  <c r="CH83" i="21"/>
  <c r="CH128" i="21"/>
  <c r="CH22" i="21"/>
  <c r="CH81" i="21"/>
  <c r="CH6" i="21"/>
  <c r="CH97" i="21"/>
  <c r="CH87" i="21"/>
  <c r="CH148" i="21"/>
  <c r="CH109" i="21"/>
  <c r="CH136" i="21"/>
  <c r="CH132" i="21"/>
  <c r="CH105" i="21"/>
  <c r="CH74" i="21"/>
  <c r="CH8" i="21"/>
  <c r="CH135" i="21"/>
  <c r="CH102" i="21"/>
  <c r="CH133" i="21"/>
  <c r="CH115" i="21"/>
  <c r="CH134" i="21"/>
  <c r="CH78" i="21"/>
  <c r="CH123" i="21"/>
  <c r="CH118" i="21"/>
  <c r="CH126" i="21"/>
  <c r="CH152" i="21"/>
  <c r="CH113" i="21"/>
  <c r="CH27" i="21"/>
  <c r="CH76" i="21"/>
  <c r="CH60" i="21"/>
  <c r="CH91" i="21"/>
  <c r="CH108" i="21"/>
  <c r="CH131" i="21"/>
  <c r="CH112" i="21"/>
  <c r="CH42" i="21"/>
  <c r="CH111" i="21"/>
  <c r="CH110" i="21"/>
  <c r="CH17" i="21"/>
  <c r="CH101" i="21"/>
  <c r="CH65" i="21"/>
  <c r="CH92" i="21"/>
  <c r="CH38" i="21"/>
  <c r="CH3" i="21"/>
  <c r="CH117" i="21"/>
  <c r="CH5" i="21"/>
  <c r="CH12" i="21"/>
  <c r="CH24" i="21"/>
  <c r="CH84" i="21"/>
  <c r="CH85" i="21"/>
  <c r="CH9" i="21"/>
  <c r="CH143" i="21"/>
  <c r="CH15" i="21"/>
  <c r="CH149" i="21"/>
  <c r="CH116" i="21"/>
  <c r="CH146" i="21"/>
  <c r="CH121" i="21"/>
  <c r="CH20" i="21"/>
  <c r="CH75" i="21"/>
  <c r="CH66" i="21"/>
  <c r="CH94" i="21"/>
  <c r="CH88" i="21"/>
  <c r="CH34" i="21"/>
  <c r="CH79" i="21"/>
  <c r="CH138" i="21"/>
  <c r="CH73" i="21"/>
  <c r="CH19" i="21"/>
  <c r="CH122" i="21"/>
  <c r="CH64" i="21"/>
  <c r="CH25" i="21"/>
  <c r="CH125" i="21"/>
  <c r="CH130" i="21"/>
  <c r="CH93" i="21"/>
  <c r="CH98" i="21"/>
  <c r="CH141" i="21"/>
  <c r="CH144" i="21"/>
  <c r="CH145" i="21"/>
  <c r="CH137" i="21"/>
  <c r="CH106" i="21"/>
  <c r="CH127" i="21"/>
  <c r="CH139" i="21"/>
  <c r="CH114" i="21"/>
  <c r="CH151" i="21"/>
  <c r="CH99" i="21"/>
  <c r="CH96" i="21"/>
  <c r="CH129" i="21"/>
  <c r="CH67" i="21"/>
  <c r="CH147" i="21"/>
  <c r="CH82" i="21"/>
  <c r="CH55" i="21"/>
  <c r="CH119" i="21"/>
  <c r="CH89" i="21"/>
  <c r="CH13" i="21"/>
  <c r="CH120" i="21"/>
  <c r="CH140" i="21"/>
  <c r="CH18" i="21"/>
  <c r="CH43" i="21"/>
  <c r="CH31" i="21"/>
  <c r="CH80" i="21"/>
  <c r="CH107" i="21"/>
  <c r="CH150" i="21"/>
  <c r="CH86" i="21"/>
  <c r="CH11" i="21"/>
  <c r="CH95" i="21"/>
  <c r="CH104" i="21"/>
  <c r="CH124" i="21"/>
  <c r="CH142" i="21"/>
  <c r="CH29" i="21"/>
  <c r="CH69" i="21"/>
  <c r="CH62" i="21"/>
  <c r="CH39" i="21"/>
  <c r="CH100" i="21"/>
  <c r="CH4" i="21"/>
  <c r="CH103" i="21"/>
  <c r="CH90" i="21"/>
  <c r="GF207" i="18"/>
  <c r="CR5" i="20" l="1"/>
  <c r="CR61" i="20"/>
  <c r="CR38" i="20"/>
  <c r="CR4" i="20"/>
  <c r="CH158" i="21"/>
  <c r="CR11" i="20"/>
  <c r="CR18" i="20"/>
  <c r="CR136" i="20"/>
  <c r="CR12" i="20"/>
  <c r="CS39" i="20"/>
  <c r="CS140" i="20"/>
  <c r="CT53" i="20"/>
  <c r="CT68" i="20"/>
  <c r="CT55" i="20"/>
  <c r="CT54" i="20"/>
  <c r="CT32" i="20"/>
  <c r="CT87" i="20"/>
  <c r="CT89" i="20"/>
  <c r="CT30" i="20"/>
  <c r="CT37" i="20"/>
  <c r="CT24" i="20"/>
  <c r="CT25" i="20"/>
  <c r="CT7" i="20"/>
  <c r="CT76" i="20"/>
  <c r="CT71" i="20"/>
  <c r="CT70" i="20"/>
  <c r="CT143" i="20"/>
  <c r="CT56" i="20"/>
  <c r="CT52" i="20"/>
  <c r="CT51" i="20"/>
  <c r="CT145" i="20"/>
  <c r="CT65" i="20"/>
  <c r="CT60" i="20"/>
  <c r="CT81" i="20"/>
  <c r="CT64" i="20"/>
  <c r="CT47" i="20"/>
  <c r="CT43" i="20"/>
  <c r="CT42" i="20"/>
  <c r="CT40" i="20"/>
  <c r="CT12" i="20"/>
  <c r="CT18" i="20"/>
  <c r="CT23" i="20"/>
  <c r="CT11" i="20"/>
  <c r="CT130" i="20"/>
  <c r="CT66" i="20"/>
  <c r="CT96" i="20"/>
  <c r="CT98" i="20"/>
  <c r="CT110" i="20"/>
  <c r="CT95" i="20"/>
  <c r="CT97" i="20"/>
  <c r="CT137" i="20"/>
  <c r="CT134" i="20"/>
  <c r="CT10" i="20"/>
  <c r="CT133" i="20"/>
  <c r="CT79" i="20"/>
  <c r="CT17" i="20"/>
  <c r="CT14" i="20"/>
  <c r="CT38" i="20"/>
  <c r="CT13" i="20"/>
  <c r="CT69" i="20"/>
  <c r="CT165" i="20"/>
  <c r="CT48" i="20"/>
  <c r="CT45" i="20"/>
  <c r="CT46" i="20"/>
  <c r="CT144" i="20"/>
  <c r="CT36" i="20"/>
  <c r="CT100" i="20"/>
  <c r="CT126" i="20"/>
  <c r="CT85" i="20"/>
  <c r="CT29" i="20"/>
  <c r="CT50" i="20"/>
  <c r="CT9" i="20"/>
  <c r="CT74" i="20"/>
  <c r="CT77" i="20"/>
  <c r="CT59" i="20"/>
  <c r="CT41" i="20"/>
  <c r="CT31" i="20"/>
  <c r="CT33" i="20"/>
  <c r="CT44" i="20"/>
  <c r="CT26" i="20"/>
  <c r="CT304" i="20" l="1"/>
  <c r="CR304" i="20"/>
  <c r="GJ128" i="18"/>
  <c r="GB192" i="18"/>
  <c r="GB59" i="18"/>
  <c r="JR20" i="19" s="1"/>
  <c r="GB49" i="18"/>
  <c r="GJ197" i="18"/>
  <c r="GB52" i="18"/>
  <c r="GL33" i="18"/>
  <c r="GL32" i="18"/>
  <c r="CR302" i="20"/>
  <c r="CR313" i="20"/>
  <c r="CS141" i="20"/>
  <c r="HF227" i="18"/>
  <c r="HJ239" i="18"/>
  <c r="CT312" i="20"/>
  <c r="CR309" i="20" l="1"/>
  <c r="CR314" i="20" s="1"/>
  <c r="GB276" i="18"/>
  <c r="JR14" i="19"/>
  <c r="JR5" i="19" s="1"/>
  <c r="CR318" i="20"/>
  <c r="CR307" i="20"/>
  <c r="CR305" i="20"/>
  <c r="HL240" i="18"/>
  <c r="JR6" i="19" l="1"/>
  <c r="JR7" i="19" s="1"/>
  <c r="JR11" i="19" s="1"/>
  <c r="CK37" i="21" l="1"/>
  <c r="CI37" i="21"/>
  <c r="CI51" i="21"/>
  <c r="CK51" i="21"/>
  <c r="CI16" i="21"/>
  <c r="CK16" i="21"/>
  <c r="CI23" i="21"/>
  <c r="CK23" i="21"/>
  <c r="CI46" i="21"/>
  <c r="CK46" i="21"/>
  <c r="CI41" i="21"/>
  <c r="CK41" i="21"/>
  <c r="CI30" i="21"/>
  <c r="CK30" i="21"/>
  <c r="CI26" i="21"/>
  <c r="CK26" i="21"/>
  <c r="CK54" i="21"/>
  <c r="CI54" i="21"/>
  <c r="CK52" i="21"/>
  <c r="CI52" i="21"/>
  <c r="CI28" i="21"/>
  <c r="CK28" i="21"/>
  <c r="CK154" i="21"/>
  <c r="CI154" i="21"/>
  <c r="CK53" i="21"/>
  <c r="CI53" i="21"/>
  <c r="CK153" i="21"/>
  <c r="CI153" i="21"/>
  <c r="CI32" i="21"/>
  <c r="CK32" i="21"/>
  <c r="CI47" i="21"/>
  <c r="CK47" i="21"/>
  <c r="CI44" i="21"/>
  <c r="CK44" i="21"/>
  <c r="CK50" i="21"/>
  <c r="CI50" i="21"/>
  <c r="CI45" i="21"/>
  <c r="CK45" i="21"/>
  <c r="CI7" i="21"/>
  <c r="CK7" i="21"/>
  <c r="CK40" i="21"/>
  <c r="CI40" i="21"/>
  <c r="CI57" i="21"/>
  <c r="CK57" i="21"/>
  <c r="CK58" i="21"/>
  <c r="CI58" i="21"/>
  <c r="CK56" i="21"/>
  <c r="CI56" i="21"/>
  <c r="CI35" i="21"/>
  <c r="CK35" i="21"/>
  <c r="CI61" i="21"/>
  <c r="CK61" i="21"/>
  <c r="CK63" i="21"/>
  <c r="CI63" i="21"/>
  <c r="CI34" i="21"/>
  <c r="CK21" i="21"/>
  <c r="CI21" i="21"/>
  <c r="DM156" i="21"/>
  <c r="CI42" i="21"/>
  <c r="CI67" i="21"/>
  <c r="CI135" i="21"/>
  <c r="CK118" i="21"/>
  <c r="CK121" i="21"/>
  <c r="CK43" i="21"/>
  <c r="CI81" i="21"/>
  <c r="CK107" i="21"/>
  <c r="CI136" i="21"/>
  <c r="CK140" i="21"/>
  <c r="CK100" i="21"/>
  <c r="CK109" i="21"/>
  <c r="CK60" i="21"/>
  <c r="CI78" i="21"/>
  <c r="CS36" i="20" s="1"/>
  <c r="CI130" i="21"/>
  <c r="CI132" i="21"/>
  <c r="CI126" i="21"/>
  <c r="CK145" i="21"/>
  <c r="CK129" i="21"/>
  <c r="CI8" i="21"/>
  <c r="CI123" i="21"/>
  <c r="CK11" i="21"/>
  <c r="CK83" i="21"/>
  <c r="CK92" i="21"/>
  <c r="CK9" i="21"/>
  <c r="CK91" i="21"/>
  <c r="CI106" i="21"/>
  <c r="CI124" i="21"/>
  <c r="CK151" i="21"/>
  <c r="CI20" i="21"/>
  <c r="CK22" i="21"/>
  <c r="CK119" i="21"/>
  <c r="CK77" i="21"/>
  <c r="CI38" i="21"/>
  <c r="CK86" i="21"/>
  <c r="CK20" i="21"/>
  <c r="CI22" i="21"/>
  <c r="CK110" i="21"/>
  <c r="CK136" i="21"/>
  <c r="CI103" i="21"/>
  <c r="CI11" i="21"/>
  <c r="CI13" i="21"/>
  <c r="CI127" i="21"/>
  <c r="CI149" i="21"/>
  <c r="CK117" i="21"/>
  <c r="CK73" i="21"/>
  <c r="CI3" i="21"/>
  <c r="CI110" i="21"/>
  <c r="CK24" i="21"/>
  <c r="CI88" i="21"/>
  <c r="CI134" i="21"/>
  <c r="CK105" i="21"/>
  <c r="CK95" i="21"/>
  <c r="CI131" i="21"/>
  <c r="CK19" i="21"/>
  <c r="CK27" i="21"/>
  <c r="CI122" i="21"/>
  <c r="CI10" i="21"/>
  <c r="CI92" i="21"/>
  <c r="CK85" i="21"/>
  <c r="CK148" i="21"/>
  <c r="CI31" i="21"/>
  <c r="CI148" i="21"/>
  <c r="CK97" i="21"/>
  <c r="CI75" i="21"/>
  <c r="CK34" i="21"/>
  <c r="CK67" i="21"/>
  <c r="CK65" i="21"/>
  <c r="CI96" i="21"/>
  <c r="CK69" i="21"/>
  <c r="CI12" i="21"/>
  <c r="CI59" i="21"/>
  <c r="CI142" i="21"/>
  <c r="CI104" i="21"/>
  <c r="CI120" i="21"/>
  <c r="CK132" i="21"/>
  <c r="CI55" i="21"/>
  <c r="CI143" i="21"/>
  <c r="CK81" i="21"/>
  <c r="CK39" i="21"/>
  <c r="CK80" i="21"/>
  <c r="CK3" i="21"/>
  <c r="CK101" i="21"/>
  <c r="CK127" i="21"/>
  <c r="CI73" i="21"/>
  <c r="CK75" i="21"/>
  <c r="CK112" i="21"/>
  <c r="CI146" i="21"/>
  <c r="CI128" i="21"/>
  <c r="CI93" i="21"/>
  <c r="CK103" i="21"/>
  <c r="CI113" i="21"/>
  <c r="CK5" i="21"/>
  <c r="CI152" i="21"/>
  <c r="CK4" i="21"/>
  <c r="CI107" i="21"/>
  <c r="CI66" i="21"/>
  <c r="CI97" i="21"/>
  <c r="CI150" i="21"/>
  <c r="CK76" i="21"/>
  <c r="CI4" i="21"/>
  <c r="CI19" i="21"/>
  <c r="CI6" i="21"/>
  <c r="CI39" i="21"/>
  <c r="CK90" i="21"/>
  <c r="CK142" i="21"/>
  <c r="CK125" i="21"/>
  <c r="CI109" i="21"/>
  <c r="CK131" i="21"/>
  <c r="CK96" i="21"/>
  <c r="CK93" i="21"/>
  <c r="CI5" i="21"/>
  <c r="CI43" i="21"/>
  <c r="CI101" i="21"/>
  <c r="CK99" i="21"/>
  <c r="CK133" i="21"/>
  <c r="CI68" i="21"/>
  <c r="CI69" i="21"/>
  <c r="CI27" i="21"/>
  <c r="CS74" i="20" s="1"/>
  <c r="CK38" i="21"/>
  <c r="CK123" i="21"/>
  <c r="CK10" i="21"/>
  <c r="CK31" i="21"/>
  <c r="CI114" i="21"/>
  <c r="CK18" i="21"/>
  <c r="CI94" i="21"/>
  <c r="CI151" i="21"/>
  <c r="CI18" i="21"/>
  <c r="CK113" i="21"/>
  <c r="CI76" i="21"/>
  <c r="CK66" i="21"/>
  <c r="CK42" i="21"/>
  <c r="CI117" i="21"/>
  <c r="CK146" i="21"/>
  <c r="CI74" i="21"/>
  <c r="CK143" i="21"/>
  <c r="CI95" i="21"/>
  <c r="CI77" i="21"/>
  <c r="CK6" i="21"/>
  <c r="CI115" i="21"/>
  <c r="CI86" i="21"/>
  <c r="CI80" i="21"/>
  <c r="CI79" i="21"/>
  <c r="CI90" i="21"/>
  <c r="CK138" i="21"/>
  <c r="CK74" i="21"/>
  <c r="CK149" i="21"/>
  <c r="CI98" i="21"/>
  <c r="CI17" i="21"/>
  <c r="CK106" i="21"/>
  <c r="CK147" i="21"/>
  <c r="CK89" i="21"/>
  <c r="CK150" i="21"/>
  <c r="CI60" i="21"/>
  <c r="CK13" i="21"/>
  <c r="CK139" i="21"/>
  <c r="CI125" i="21"/>
  <c r="CI100" i="21"/>
  <c r="CI85" i="21"/>
  <c r="CK84" i="21"/>
  <c r="CI116" i="21"/>
  <c r="CK144" i="21"/>
  <c r="CK124" i="21"/>
  <c r="CI9" i="21"/>
  <c r="CK17" i="21"/>
  <c r="CI83" i="21"/>
  <c r="CK88" i="21"/>
  <c r="CI111" i="21"/>
  <c r="CK87" i="21"/>
  <c r="CK135" i="21"/>
  <c r="CK120" i="21"/>
  <c r="CK55" i="21"/>
  <c r="CK114" i="21"/>
  <c r="CI118" i="21"/>
  <c r="CK82" i="21"/>
  <c r="CI91" i="21"/>
  <c r="CK68" i="21"/>
  <c r="CI138" i="21"/>
  <c r="CI24" i="21"/>
  <c r="CI145" i="21"/>
  <c r="CK102" i="21"/>
  <c r="CI141" i="21"/>
  <c r="CI99" i="21"/>
  <c r="CI119" i="21"/>
  <c r="CK108" i="21"/>
  <c r="CI144" i="21"/>
  <c r="CK130" i="21"/>
  <c r="CK78" i="21"/>
  <c r="CI62" i="21"/>
  <c r="CK64" i="21"/>
  <c r="CK12" i="21"/>
  <c r="CK94" i="21"/>
  <c r="CK134" i="21"/>
  <c r="CI137" i="21"/>
  <c r="CK8" i="21"/>
  <c r="CK115" i="21"/>
  <c r="CI15" i="21"/>
  <c r="CK116" i="21"/>
  <c r="CK29" i="21"/>
  <c r="CK126" i="21"/>
  <c r="CI129" i="21"/>
  <c r="CI82" i="21"/>
  <c r="CK128" i="21"/>
  <c r="CI65" i="21"/>
  <c r="CK111" i="21"/>
  <c r="CI133" i="21"/>
  <c r="CK33" i="21"/>
  <c r="CI33" i="21"/>
  <c r="CI112" i="21"/>
  <c r="CK152" i="21"/>
  <c r="CI64" i="21"/>
  <c r="CK98" i="21"/>
  <c r="CI84" i="21"/>
  <c r="CK79" i="21"/>
  <c r="CI105" i="21"/>
  <c r="CI139" i="21"/>
  <c r="CK59" i="21"/>
  <c r="CS144" i="20"/>
  <c r="CK122" i="21"/>
  <c r="CK62" i="21"/>
  <c r="CI29" i="21"/>
  <c r="CK137" i="21"/>
  <c r="CK141" i="21"/>
  <c r="CI108" i="21"/>
  <c r="CI140" i="21"/>
  <c r="CI121" i="21"/>
  <c r="CK15" i="21"/>
  <c r="CI25" i="21"/>
  <c r="CI147" i="21"/>
  <c r="CK104" i="21"/>
  <c r="CK25" i="21"/>
  <c r="CI102" i="21"/>
  <c r="CI89" i="21"/>
  <c r="CI87" i="21"/>
  <c r="JU11" i="19"/>
  <c r="CJ37" i="21" s="1"/>
  <c r="CJ51" i="21" l="1"/>
  <c r="CJ16" i="21"/>
  <c r="CJ23" i="21"/>
  <c r="CJ46" i="21"/>
  <c r="CJ41" i="21"/>
  <c r="CJ30" i="21"/>
  <c r="CJ26" i="21"/>
  <c r="CJ54" i="21"/>
  <c r="CJ28" i="21"/>
  <c r="CJ52" i="21"/>
  <c r="CJ32" i="21"/>
  <c r="CJ154" i="21"/>
  <c r="CJ53" i="21"/>
  <c r="CJ153" i="21"/>
  <c r="CJ44" i="21"/>
  <c r="CJ45" i="21"/>
  <c r="CJ47" i="21"/>
  <c r="CJ50" i="21"/>
  <c r="CJ40" i="21"/>
  <c r="CJ7" i="21"/>
  <c r="CJ57" i="21"/>
  <c r="CJ58" i="21"/>
  <c r="CJ56" i="21"/>
  <c r="CJ35" i="21"/>
  <c r="CJ63" i="21"/>
  <c r="CJ61" i="21"/>
  <c r="CJ33" i="21"/>
  <c r="CJ21" i="21"/>
  <c r="CS77" i="20"/>
  <c r="GJ47" i="18" s="1"/>
  <c r="CS9" i="20"/>
  <c r="GF204" i="18" s="1"/>
  <c r="HN117" i="18"/>
  <c r="GF40" i="18"/>
  <c r="CS100" i="20"/>
  <c r="CS126" i="20"/>
  <c r="CS85" i="20"/>
  <c r="CU11" i="20"/>
  <c r="CU12" i="20"/>
  <c r="CU16" i="20"/>
  <c r="CU21" i="20"/>
  <c r="CS23" i="20"/>
  <c r="CS12" i="20"/>
  <c r="CS11" i="20"/>
  <c r="CS130" i="20"/>
  <c r="CS18" i="20"/>
  <c r="CS40" i="20"/>
  <c r="CU104" i="20"/>
  <c r="CU59" i="20"/>
  <c r="CU42" i="20"/>
  <c r="CU50" i="20"/>
  <c r="CS60" i="20"/>
  <c r="CS43" i="20"/>
  <c r="CS42" i="20"/>
  <c r="CS64" i="20"/>
  <c r="CS47" i="20"/>
  <c r="CS81" i="20"/>
  <c r="CS25" i="20"/>
  <c r="CS30" i="20"/>
  <c r="CS37" i="20"/>
  <c r="CS89" i="20"/>
  <c r="CS24" i="20"/>
  <c r="CU25" i="20"/>
  <c r="CU24" i="20"/>
  <c r="CU17" i="20"/>
  <c r="CU9" i="20"/>
  <c r="CS137" i="20"/>
  <c r="CS10" i="20"/>
  <c r="CS133" i="20"/>
  <c r="CS79" i="20"/>
  <c r="CS134" i="20"/>
  <c r="CS56" i="20"/>
  <c r="CS51" i="20"/>
  <c r="CS52" i="20"/>
  <c r="CS145" i="20"/>
  <c r="CS65" i="20"/>
  <c r="CS38" i="20"/>
  <c r="CS13" i="20"/>
  <c r="CS17" i="20"/>
  <c r="CS14" i="20"/>
  <c r="CS121" i="20"/>
  <c r="CS3" i="20"/>
  <c r="CS29" i="20"/>
  <c r="CS15" i="20"/>
  <c r="CS8" i="20"/>
  <c r="CS19" i="20"/>
  <c r="CS50" i="20"/>
  <c r="CS59" i="20"/>
  <c r="CS53" i="20"/>
  <c r="CS87" i="20"/>
  <c r="CS32" i="20"/>
  <c r="CS54" i="20"/>
  <c r="CS55" i="20"/>
  <c r="CS68" i="20"/>
  <c r="CU13" i="20"/>
  <c r="CU137" i="20"/>
  <c r="CU7" i="20"/>
  <c r="CU14" i="20"/>
  <c r="CU10" i="20"/>
  <c r="CS33" i="20"/>
  <c r="CS26" i="20"/>
  <c r="CS31" i="20"/>
  <c r="CS41" i="20"/>
  <c r="CS44" i="20"/>
  <c r="CS96" i="20"/>
  <c r="CS95" i="20"/>
  <c r="CS98" i="20"/>
  <c r="CS66" i="20"/>
  <c r="CS110" i="20"/>
  <c r="CS97" i="20"/>
  <c r="CU100" i="20"/>
  <c r="CU126" i="20"/>
  <c r="CU36" i="20"/>
  <c r="CU20" i="20"/>
  <c r="CS48" i="20"/>
  <c r="CS165" i="20"/>
  <c r="CS69" i="20"/>
  <c r="CS45" i="20"/>
  <c r="CS46" i="20"/>
  <c r="CI158" i="21"/>
  <c r="CJ10" i="21"/>
  <c r="DP156" i="21"/>
  <c r="CU57" i="20"/>
  <c r="CU66" i="20"/>
  <c r="CU110" i="20"/>
  <c r="CU95" i="20"/>
  <c r="CU97" i="20"/>
  <c r="CK158" i="21"/>
  <c r="CS143" i="20"/>
  <c r="CS70" i="20"/>
  <c r="CS71" i="20"/>
  <c r="CS76" i="20"/>
  <c r="CS7" i="20"/>
  <c r="CJ67" i="21"/>
  <c r="CJ68" i="21"/>
  <c r="CJ20" i="21"/>
  <c r="CJ147" i="21"/>
  <c r="CJ77" i="21"/>
  <c r="CJ76" i="21"/>
  <c r="CJ75" i="21"/>
  <c r="CJ82" i="21"/>
  <c r="CJ59" i="21"/>
  <c r="CJ60" i="21"/>
  <c r="CJ66" i="21"/>
  <c r="CJ83" i="21"/>
  <c r="CJ55" i="21"/>
  <c r="CJ12" i="21"/>
  <c r="CJ80" i="21"/>
  <c r="CJ27" i="21"/>
  <c r="CJ18" i="21"/>
  <c r="CJ86" i="21"/>
  <c r="CJ73" i="21"/>
  <c r="CJ88" i="21"/>
  <c r="CJ29" i="21"/>
  <c r="CJ42" i="21"/>
  <c r="CJ39" i="21"/>
  <c r="CJ6" i="21"/>
  <c r="CJ99" i="21"/>
  <c r="CJ43" i="21"/>
  <c r="CJ106" i="21"/>
  <c r="CJ110" i="21"/>
  <c r="CJ114" i="21"/>
  <c r="CJ118" i="21"/>
  <c r="CJ122" i="21"/>
  <c r="CJ126" i="21"/>
  <c r="CJ130" i="21"/>
  <c r="CJ134" i="21"/>
  <c r="CJ138" i="21"/>
  <c r="CJ141" i="21"/>
  <c r="CJ145" i="21"/>
  <c r="CJ149" i="21"/>
  <c r="CJ152" i="21"/>
  <c r="CJ17" i="21"/>
  <c r="CJ3" i="21"/>
  <c r="CJ19" i="21"/>
  <c r="CJ15" i="21"/>
  <c r="CJ11" i="21"/>
  <c r="CJ22" i="21"/>
  <c r="CJ13" i="21"/>
  <c r="CJ65" i="21"/>
  <c r="CJ90" i="21"/>
  <c r="CJ25" i="21"/>
  <c r="CJ97" i="21"/>
  <c r="CJ100" i="21"/>
  <c r="CJ103" i="21"/>
  <c r="CJ107" i="21"/>
  <c r="CJ111" i="21"/>
  <c r="CJ115" i="21"/>
  <c r="CJ119" i="21"/>
  <c r="CJ123" i="21"/>
  <c r="CJ127" i="21"/>
  <c r="CJ131" i="21"/>
  <c r="CJ135" i="21"/>
  <c r="CJ139" i="21"/>
  <c r="CJ142" i="21"/>
  <c r="CJ146" i="21"/>
  <c r="CJ150" i="21"/>
  <c r="CJ4" i="21"/>
  <c r="CJ8" i="21"/>
  <c r="CJ78" i="21"/>
  <c r="CJ79" i="21"/>
  <c r="CJ81" i="21"/>
  <c r="CJ62" i="21"/>
  <c r="CJ91" i="21"/>
  <c r="CJ34" i="21"/>
  <c r="CJ74" i="21"/>
  <c r="CJ93" i="21"/>
  <c r="CJ24" i="21"/>
  <c r="CJ98" i="21"/>
  <c r="CJ101" i="21"/>
  <c r="CJ104" i="21"/>
  <c r="CJ108" i="21"/>
  <c r="CJ112" i="21"/>
  <c r="CJ116" i="21"/>
  <c r="CJ120" i="21"/>
  <c r="CJ124" i="21"/>
  <c r="CJ128" i="21"/>
  <c r="CJ132" i="21"/>
  <c r="CJ136" i="21"/>
  <c r="CJ64" i="21"/>
  <c r="CJ143" i="21"/>
  <c r="CJ151" i="21"/>
  <c r="CJ5" i="21"/>
  <c r="CJ84" i="21"/>
  <c r="CJ9" i="21"/>
  <c r="CJ85" i="21"/>
  <c r="CJ31" i="21"/>
  <c r="CJ87" i="21"/>
  <c r="CJ38" i="21"/>
  <c r="CJ92" i="21"/>
  <c r="CJ94" i="21"/>
  <c r="CJ89" i="21"/>
  <c r="CJ95" i="21"/>
  <c r="CJ96" i="21"/>
  <c r="CJ102" i="21"/>
  <c r="CJ105" i="21"/>
  <c r="CJ109" i="21"/>
  <c r="CJ113" i="21"/>
  <c r="CJ117" i="21"/>
  <c r="CJ121" i="21"/>
  <c r="CJ125" i="21"/>
  <c r="CJ129" i="21"/>
  <c r="CJ133" i="21"/>
  <c r="CJ137" i="21"/>
  <c r="CJ140" i="21"/>
  <c r="CJ144" i="21"/>
  <c r="CJ148" i="21"/>
  <c r="CJ69" i="21"/>
  <c r="HP204" i="18" l="1"/>
  <c r="CS304" i="20"/>
  <c r="CU304" i="20"/>
  <c r="GX204" i="18"/>
  <c r="HF41" i="18"/>
  <c r="GJ62" i="18"/>
  <c r="HF146" i="18"/>
  <c r="GF9" i="18"/>
  <c r="GF38" i="18"/>
  <c r="GJ37" i="18"/>
  <c r="GF73" i="18"/>
  <c r="HN211" i="18"/>
  <c r="HN161" i="18"/>
  <c r="HF45" i="18"/>
  <c r="HP156" i="18"/>
  <c r="HP210" i="18"/>
  <c r="GD174" i="18"/>
  <c r="HF157" i="18"/>
  <c r="GJ46" i="18"/>
  <c r="HN36" i="18"/>
  <c r="HP159" i="18"/>
  <c r="GJ155" i="18"/>
  <c r="HN207" i="18"/>
  <c r="GF39" i="18"/>
  <c r="GF230" i="18"/>
  <c r="HH206" i="18"/>
  <c r="HP199" i="18"/>
  <c r="GD198" i="18"/>
  <c r="HH192" i="18"/>
  <c r="GJ172" i="18"/>
  <c r="HP137" i="18"/>
  <c r="HN143" i="18"/>
  <c r="GF114" i="18"/>
  <c r="HF9" i="18"/>
  <c r="GJ60" i="18"/>
  <c r="GJ61" i="18"/>
  <c r="GJ59" i="18"/>
  <c r="HP55" i="18"/>
  <c r="GJ48" i="18"/>
  <c r="GJ35" i="18"/>
  <c r="GF28" i="18"/>
  <c r="GF30" i="18"/>
  <c r="GD22" i="18"/>
  <c r="GH24" i="18"/>
  <c r="GD21" i="18"/>
  <c r="GF12" i="18"/>
  <c r="GF13" i="18"/>
  <c r="GF11" i="18"/>
  <c r="HF10" i="18"/>
  <c r="GF49" i="18"/>
  <c r="GJ49" i="18"/>
  <c r="GF52" i="18"/>
  <c r="HF27" i="18"/>
  <c r="GX27" i="18"/>
  <c r="GF168" i="18"/>
  <c r="HF173" i="18"/>
  <c r="GX173" i="18"/>
  <c r="HF31" i="18"/>
  <c r="GX31" i="18"/>
  <c r="CU311" i="20"/>
  <c r="GX28" i="18"/>
  <c r="HF28" i="18"/>
  <c r="GX30" i="18"/>
  <c r="HF30" i="18"/>
  <c r="GX14" i="18"/>
  <c r="HF14" i="18"/>
  <c r="GF14" i="18"/>
  <c r="GD166" i="18"/>
  <c r="CS311" i="20"/>
  <c r="GF54" i="18"/>
  <c r="GJ54" i="18"/>
  <c r="GF57" i="18"/>
  <c r="GX13" i="18"/>
  <c r="HF13" i="18"/>
  <c r="CU310" i="20"/>
  <c r="CU312" i="20"/>
  <c r="HF12" i="18"/>
  <c r="GX12" i="18"/>
  <c r="CS303" i="20"/>
  <c r="GF42" i="18"/>
  <c r="HP147" i="18"/>
  <c r="HP116" i="18"/>
  <c r="HP236" i="18"/>
  <c r="HF186" i="18"/>
  <c r="HF125" i="18"/>
  <c r="GJ114" i="18"/>
  <c r="HF184" i="18"/>
  <c r="CS310" i="20"/>
  <c r="HF224" i="18"/>
  <c r="HF73" i="18"/>
  <c r="GJ43" i="18"/>
  <c r="CS313" i="20"/>
  <c r="CU303" i="20"/>
  <c r="HF42" i="18"/>
  <c r="CU313" i="20"/>
  <c r="CU302" i="20"/>
  <c r="GJ230" i="18"/>
  <c r="CS302" i="20"/>
  <c r="GF4" i="18"/>
  <c r="CS312" i="20"/>
  <c r="CJ158" i="21"/>
  <c r="CT19" i="20"/>
  <c r="CT3" i="20"/>
  <c r="CT121" i="20"/>
  <c r="CT15" i="20"/>
  <c r="CT8" i="20"/>
  <c r="KD22" i="19" l="1"/>
  <c r="JX14" i="19"/>
  <c r="KD18" i="19"/>
  <c r="CS309" i="20"/>
  <c r="CS314" i="20" s="1"/>
  <c r="KD20" i="19"/>
  <c r="CU309" i="20"/>
  <c r="LK17" i="19"/>
  <c r="JX23" i="19"/>
  <c r="JX17" i="19"/>
  <c r="LK21" i="19"/>
  <c r="CS315" i="20"/>
  <c r="CS316" i="20"/>
  <c r="CS306" i="20"/>
  <c r="GD276" i="18"/>
  <c r="KD16" i="19"/>
  <c r="JX20" i="19"/>
  <c r="JX15" i="19"/>
  <c r="LK16" i="19"/>
  <c r="LK18" i="19"/>
  <c r="CS305" i="20"/>
  <c r="JX16" i="19" s="1"/>
  <c r="KD19" i="19"/>
  <c r="CS318" i="20"/>
  <c r="CU307" i="20"/>
  <c r="CS307" i="20"/>
  <c r="CT307" i="20"/>
  <c r="CV307" i="20"/>
  <c r="CU317" i="20"/>
  <c r="CV317" i="20"/>
  <c r="CT317" i="20"/>
  <c r="CS317" i="20"/>
  <c r="JX22" i="19"/>
  <c r="GF276" i="18"/>
  <c r="HN198" i="18"/>
  <c r="HN174" i="18"/>
  <c r="GH22" i="18"/>
  <c r="CV3" i="20"/>
  <c r="CV8" i="20"/>
  <c r="CV29" i="20"/>
  <c r="CV19" i="20"/>
  <c r="CL158" i="21"/>
  <c r="GH21" i="18"/>
  <c r="GH166" i="18"/>
  <c r="CT313" i="20"/>
  <c r="CT310" i="20"/>
  <c r="CT303" i="20"/>
  <c r="CT302" i="20" s="1"/>
  <c r="CT311" i="20"/>
  <c r="JX18" i="19" l="1"/>
  <c r="GJ21" i="18"/>
  <c r="KD14" i="19" s="1"/>
  <c r="JX19" i="19"/>
  <c r="JX21" i="19"/>
  <c r="CT309" i="20"/>
  <c r="CV313" i="20"/>
  <c r="HJ166" i="18"/>
  <c r="GZ166" i="18"/>
  <c r="GR166" i="18"/>
  <c r="GL22" i="18"/>
  <c r="CV310" i="20"/>
  <c r="CV303" i="20"/>
  <c r="CV311" i="20"/>
  <c r="GH276" i="18"/>
  <c r="CT315" i="20"/>
  <c r="CU315" i="20"/>
  <c r="CT316" i="20"/>
  <c r="CU316" i="20"/>
  <c r="CT306" i="20"/>
  <c r="CU306" i="20"/>
  <c r="CU305" i="20"/>
  <c r="CT305" i="20"/>
  <c r="CT318" i="20"/>
  <c r="CU318" i="20"/>
  <c r="GJ276" i="18" l="1"/>
  <c r="CV302" i="20"/>
  <c r="JX6" i="19"/>
  <c r="CV318" i="20"/>
  <c r="CV309" i="20"/>
  <c r="JX5" i="19"/>
  <c r="CT314" i="20"/>
  <c r="CU314" i="20"/>
  <c r="GL276" i="18"/>
  <c r="CV315" i="20"/>
  <c r="CV316" i="20"/>
  <c r="CV306" i="20"/>
  <c r="CV305" i="20" l="1"/>
  <c r="KD25" i="19" s="1"/>
  <c r="JX7" i="19"/>
  <c r="JX11" i="19" s="1"/>
  <c r="DS156" i="21" s="1"/>
  <c r="CV314" i="20"/>
  <c r="KD17" i="19" l="1"/>
  <c r="KD24" i="19"/>
  <c r="KD15" i="19"/>
  <c r="KD23" i="19"/>
  <c r="KD21" i="19"/>
  <c r="KD6" i="19" s="1"/>
  <c r="KD5" i="19" l="1"/>
  <c r="KD7" i="19" s="1"/>
  <c r="KD11" i="19" s="1"/>
  <c r="CM51" i="21" l="1"/>
  <c r="CM37" i="21"/>
  <c r="CM23" i="21"/>
  <c r="CM16" i="21"/>
  <c r="CM41" i="21"/>
  <c r="CM46" i="21"/>
  <c r="CM26" i="21"/>
  <c r="CM30" i="21"/>
  <c r="CM52" i="21"/>
  <c r="CM54" i="21"/>
  <c r="CM154" i="21"/>
  <c r="CM28" i="21"/>
  <c r="CM153" i="21"/>
  <c r="CM53" i="21"/>
  <c r="CM47" i="21"/>
  <c r="CM32" i="21"/>
  <c r="CM50" i="21"/>
  <c r="CM44" i="21"/>
  <c r="CM7" i="21"/>
  <c r="CM45" i="21"/>
  <c r="CM57" i="21"/>
  <c r="CM40" i="21"/>
  <c r="CM56" i="21"/>
  <c r="CM58" i="21"/>
  <c r="CM61" i="21"/>
  <c r="CM35" i="21"/>
  <c r="CM63" i="21"/>
  <c r="CM111" i="21"/>
  <c r="CM127" i="21"/>
  <c r="CM142" i="21"/>
  <c r="CM8" i="21"/>
  <c r="CM62" i="21"/>
  <c r="CM93" i="21"/>
  <c r="CM104" i="21"/>
  <c r="CM120" i="21"/>
  <c r="CM136" i="21"/>
  <c r="CM83" i="21"/>
  <c r="CW44" i="20" s="1"/>
  <c r="CM115" i="21"/>
  <c r="CM131" i="21"/>
  <c r="CM146" i="21"/>
  <c r="CM78" i="21"/>
  <c r="CM91" i="21"/>
  <c r="CM24" i="21"/>
  <c r="CM108" i="21"/>
  <c r="CM124" i="21"/>
  <c r="CM64" i="21"/>
  <c r="CM100" i="21"/>
  <c r="CM119" i="21"/>
  <c r="CM135" i="21"/>
  <c r="CM150" i="21"/>
  <c r="CM79" i="21"/>
  <c r="CM34" i="21"/>
  <c r="CM98" i="21"/>
  <c r="CM112" i="21"/>
  <c r="CM128" i="21"/>
  <c r="CM143" i="21"/>
  <c r="CM103" i="21"/>
  <c r="CM123" i="21"/>
  <c r="CM139" i="21"/>
  <c r="CM55" i="21"/>
  <c r="CW33" i="20" s="1"/>
  <c r="CM81" i="21"/>
  <c r="CW77" i="20" s="1"/>
  <c r="CM74" i="21"/>
  <c r="CM101" i="21"/>
  <c r="CM116" i="21"/>
  <c r="CM132" i="21"/>
  <c r="CM151" i="21"/>
  <c r="CM90" i="21"/>
  <c r="CM65" i="21"/>
  <c r="CM11" i="21"/>
  <c r="CM15" i="21"/>
  <c r="CM17" i="21"/>
  <c r="CM141" i="21"/>
  <c r="CM152" i="21"/>
  <c r="CM126" i="21"/>
  <c r="CM122" i="21"/>
  <c r="CM110" i="21"/>
  <c r="CM138" i="21"/>
  <c r="CM88" i="21"/>
  <c r="CM106" i="21"/>
  <c r="CM73" i="21"/>
  <c r="CM6" i="21"/>
  <c r="CM27" i="21"/>
  <c r="CM39" i="21"/>
  <c r="CM80" i="21"/>
  <c r="CM148" i="21"/>
  <c r="CM144" i="21"/>
  <c r="CM133" i="21"/>
  <c r="CM129" i="21"/>
  <c r="CM117" i="21"/>
  <c r="CM113" i="21"/>
  <c r="CM102" i="21"/>
  <c r="CM96" i="21"/>
  <c r="CM94" i="21"/>
  <c r="CM92" i="21"/>
  <c r="DY156" i="21"/>
  <c r="CM97" i="21"/>
  <c r="CM13" i="21"/>
  <c r="CM19" i="21"/>
  <c r="CM149" i="21"/>
  <c r="CM134" i="21"/>
  <c r="CM118" i="21"/>
  <c r="CM43" i="21"/>
  <c r="CM42" i="21"/>
  <c r="CW104" i="20" s="1"/>
  <c r="CM86" i="21"/>
  <c r="CM12" i="21"/>
  <c r="CW20" i="20" s="1"/>
  <c r="CM140" i="21"/>
  <c r="CM125" i="21"/>
  <c r="CM109" i="21"/>
  <c r="CM95" i="21"/>
  <c r="CM38" i="21"/>
  <c r="CM107" i="21"/>
  <c r="CM25" i="21"/>
  <c r="CM22" i="21"/>
  <c r="CM3" i="21"/>
  <c r="CM145" i="21"/>
  <c r="CM130" i="21"/>
  <c r="CM114" i="21"/>
  <c r="CM99" i="21"/>
  <c r="CM29" i="21"/>
  <c r="CM18" i="21"/>
  <c r="CM69" i="21"/>
  <c r="CM137" i="21"/>
  <c r="CM121" i="21"/>
  <c r="CM105" i="21"/>
  <c r="CM89" i="21"/>
  <c r="CM87" i="21"/>
  <c r="CM31" i="21"/>
  <c r="CM85" i="21"/>
  <c r="CM9" i="21"/>
  <c r="CM84" i="21"/>
  <c r="CM4" i="21"/>
  <c r="CM66" i="21"/>
  <c r="CM82" i="21"/>
  <c r="CM60" i="21"/>
  <c r="CM5" i="21"/>
  <c r="CM59" i="21"/>
  <c r="CM77" i="21"/>
  <c r="CM75" i="21"/>
  <c r="CM67" i="21"/>
  <c r="CM76" i="21"/>
  <c r="CM20" i="21"/>
  <c r="CM147" i="21"/>
  <c r="CM68" i="21"/>
  <c r="CM10" i="21"/>
  <c r="CM21" i="21"/>
  <c r="CM33" i="21"/>
  <c r="CW118" i="20"/>
  <c r="CW138" i="20"/>
  <c r="CW102" i="20"/>
  <c r="CW105" i="20"/>
  <c r="CW110" i="20"/>
  <c r="CW57" i="20"/>
  <c r="CW111" i="20"/>
  <c r="CW58" i="20"/>
  <c r="CW66" i="20"/>
  <c r="CW67" i="20"/>
  <c r="CW59" i="20" l="1"/>
  <c r="CW32" i="20"/>
  <c r="CW31" i="20"/>
  <c r="CW130" i="20"/>
  <c r="CM158" i="21"/>
  <c r="CW22" i="20"/>
  <c r="CW19" i="20"/>
  <c r="CW72" i="20"/>
  <c r="CW41" i="20"/>
  <c r="CW61" i="20"/>
  <c r="HP197" i="18" s="1"/>
  <c r="CW26" i="20"/>
  <c r="CW11" i="20"/>
  <c r="CW38" i="20"/>
  <c r="HP59" i="18" s="1"/>
  <c r="CW136" i="20"/>
  <c r="CW312" i="20"/>
  <c r="HP232" i="18"/>
  <c r="HP218" i="18"/>
  <c r="HP155" i="18"/>
  <c r="HP150" i="18"/>
  <c r="HP139" i="18"/>
  <c r="HF44" i="18"/>
  <c r="HF230" i="18"/>
  <c r="HF114" i="18"/>
  <c r="HF135" i="18"/>
  <c r="HF43" i="18"/>
  <c r="CW311" i="20"/>
  <c r="CW310" i="20"/>
  <c r="CW303" i="20" l="1"/>
  <c r="HN63" i="18"/>
  <c r="CW304" i="20"/>
  <c r="CW313" i="20"/>
  <c r="CW302" i="20"/>
  <c r="CW317" i="20"/>
  <c r="CW315" i="20"/>
  <c r="CW316" i="20"/>
  <c r="CW306" i="20" l="1"/>
  <c r="CW309" i="20"/>
  <c r="CW307" i="20"/>
  <c r="CW305" i="20"/>
  <c r="KJ6" i="19" s="1"/>
  <c r="CW318" i="20"/>
  <c r="CW314" i="20" l="1"/>
  <c r="DB41" i="20"/>
  <c r="DB11" i="20"/>
  <c r="DB77" i="20"/>
  <c r="DB19" i="20"/>
  <c r="DB81" i="20"/>
  <c r="DB99" i="20"/>
  <c r="DB60" i="20"/>
  <c r="DB42" i="20"/>
  <c r="DB3" i="20"/>
  <c r="DB5" i="20"/>
  <c r="DB26" i="20"/>
  <c r="DB22" i="20"/>
  <c r="DB7" i="20"/>
  <c r="DB27" i="20"/>
  <c r="DB10" i="20"/>
  <c r="DB29" i="20"/>
  <c r="DB48" i="20"/>
  <c r="DB51" i="20"/>
  <c r="DB56" i="20"/>
  <c r="DB49" i="20"/>
  <c r="DB136" i="20"/>
  <c r="DB6" i="20"/>
  <c r="DB44" i="20"/>
  <c r="DB4" i="20"/>
  <c r="DB36" i="20"/>
  <c r="DB100" i="20"/>
  <c r="DB126" i="20"/>
  <c r="DB20" i="20"/>
  <c r="DB130" i="20"/>
  <c r="DB33" i="20"/>
  <c r="DB32" i="20"/>
  <c r="DB31" i="20"/>
  <c r="DB35" i="20"/>
  <c r="DB111" i="20"/>
  <c r="DB21" i="20"/>
  <c r="DB12" i="20"/>
  <c r="DB74" i="20"/>
  <c r="DB59" i="20"/>
  <c r="DB50" i="20"/>
  <c r="DB75" i="20"/>
  <c r="CX5" i="20"/>
  <c r="CX22" i="20"/>
  <c r="CX26" i="20"/>
  <c r="CX3" i="20"/>
  <c r="CZ26" i="20"/>
  <c r="CZ22" i="20"/>
  <c r="CZ5" i="20"/>
  <c r="CZ3" i="20"/>
  <c r="CX27" i="20"/>
  <c r="CZ10" i="20"/>
  <c r="CZ27" i="20"/>
  <c r="CX7" i="20"/>
  <c r="CX29" i="20"/>
  <c r="CX10" i="20"/>
  <c r="CZ7" i="20"/>
  <c r="CZ29" i="20"/>
  <c r="CX48" i="20"/>
  <c r="CZ49" i="20"/>
  <c r="CZ48" i="20"/>
  <c r="CZ56" i="20"/>
  <c r="CX51" i="20"/>
  <c r="CX56" i="20"/>
  <c r="CX49" i="20"/>
  <c r="CZ51" i="20"/>
  <c r="CX44" i="20"/>
  <c r="CX136" i="20"/>
  <c r="CZ6" i="20"/>
  <c r="CZ44" i="20"/>
  <c r="CX4" i="20"/>
  <c r="CX6" i="20"/>
  <c r="CZ136" i="20"/>
  <c r="CZ4" i="20"/>
  <c r="CX36" i="20"/>
  <c r="CZ20" i="20"/>
  <c r="CZ126" i="20"/>
  <c r="CZ36" i="20"/>
  <c r="CX20" i="20"/>
  <c r="CX100" i="20"/>
  <c r="CX126" i="20"/>
  <c r="CZ100" i="20"/>
  <c r="CX32" i="20"/>
  <c r="CX130" i="20"/>
  <c r="CX33" i="20"/>
  <c r="CX31" i="20"/>
  <c r="CZ32" i="20"/>
  <c r="CZ31" i="20"/>
  <c r="CZ130" i="20"/>
  <c r="CZ33" i="20"/>
  <c r="CX111" i="20"/>
  <c r="CZ111" i="20"/>
  <c r="CZ21" i="20"/>
  <c r="CZ12" i="20"/>
  <c r="CX35" i="20"/>
  <c r="CZ35" i="20"/>
  <c r="CX21" i="20"/>
  <c r="CX12" i="20"/>
  <c r="CX75" i="20"/>
  <c r="CZ59" i="20"/>
  <c r="CZ74" i="20"/>
  <c r="CX59" i="20"/>
  <c r="CZ75" i="20"/>
  <c r="CZ50" i="20"/>
  <c r="CX74" i="20"/>
  <c r="CX50" i="20"/>
  <c r="CZ41" i="20"/>
  <c r="CZ19" i="20"/>
  <c r="CZ11" i="20"/>
  <c r="CZ77" i="20"/>
  <c r="CX41" i="20"/>
  <c r="CX77" i="20"/>
  <c r="CX11" i="20"/>
  <c r="CX19" i="20"/>
  <c r="CZ60" i="20"/>
  <c r="CX99" i="20"/>
  <c r="CZ81" i="20"/>
  <c r="CX60" i="20"/>
  <c r="CX42" i="20"/>
  <c r="CX81" i="20"/>
  <c r="CZ99" i="20"/>
  <c r="CZ42" i="20"/>
  <c r="CP158" i="21"/>
  <c r="CN158" i="21"/>
  <c r="GN21" i="18" l="1"/>
  <c r="CZ304" i="20"/>
  <c r="DB304" i="20"/>
  <c r="CX304" i="20"/>
  <c r="GN90" i="18"/>
  <c r="GN57" i="18"/>
  <c r="GN54" i="18"/>
  <c r="GN52" i="18"/>
  <c r="GN61" i="18"/>
  <c r="GN4" i="18"/>
  <c r="GN49" i="18"/>
  <c r="GN141" i="18"/>
  <c r="GN53" i="18"/>
  <c r="GN60" i="18"/>
  <c r="GN39" i="18"/>
  <c r="GN145" i="18"/>
  <c r="GN35" i="18"/>
  <c r="GN178" i="18"/>
  <c r="GN208" i="18"/>
  <c r="GN47" i="18"/>
  <c r="GN46" i="18"/>
  <c r="GN38" i="18"/>
  <c r="GN34" i="18"/>
  <c r="GN128" i="18"/>
  <c r="GN56" i="18"/>
  <c r="GN11" i="18"/>
  <c r="GN58" i="18"/>
  <c r="GN168" i="18"/>
  <c r="GN48" i="18"/>
  <c r="GN142" i="18"/>
  <c r="GN50" i="18"/>
  <c r="GN196" i="18"/>
  <c r="GN62" i="18"/>
  <c r="GN37" i="18"/>
  <c r="GN40" i="18"/>
  <c r="GN33" i="18"/>
  <c r="GN172" i="18"/>
  <c r="GN71" i="18"/>
  <c r="GN70" i="18"/>
  <c r="GN24" i="18"/>
  <c r="GN25" i="18"/>
  <c r="GN32" i="18"/>
  <c r="GN22" i="18"/>
  <c r="CR158" i="21"/>
  <c r="DB313" i="20"/>
  <c r="DB310" i="20"/>
  <c r="DB303" i="20"/>
  <c r="DB311" i="20"/>
  <c r="DB312" i="20"/>
  <c r="CZ312" i="20"/>
  <c r="CX312" i="20"/>
  <c r="CZ311" i="20"/>
  <c r="CZ310" i="20"/>
  <c r="CZ303" i="20"/>
  <c r="CX310" i="20"/>
  <c r="CX311" i="20"/>
  <c r="CX303" i="20"/>
  <c r="CZ302" i="20"/>
  <c r="CZ313" i="20"/>
  <c r="CX302" i="20"/>
  <c r="CX313" i="20"/>
  <c r="KJ18" i="19" l="1"/>
  <c r="KJ15" i="19"/>
  <c r="KJ17" i="19"/>
  <c r="KJ16" i="19"/>
  <c r="KJ22" i="19"/>
  <c r="KJ21" i="19"/>
  <c r="KJ14" i="19"/>
  <c r="KJ20" i="19"/>
  <c r="GN276" i="18"/>
  <c r="KJ19" i="19"/>
  <c r="KJ23" i="19"/>
  <c r="DB302" i="20"/>
  <c r="CZ309" i="20"/>
  <c r="CX316" i="20"/>
  <c r="CX315" i="20"/>
  <c r="CX306" i="20"/>
  <c r="CX318" i="20"/>
  <c r="CX305" i="20"/>
  <c r="CX307" i="20"/>
  <c r="CX309" i="20"/>
  <c r="CX317" i="20"/>
  <c r="DB309" i="20" l="1"/>
  <c r="KJ5" i="19"/>
  <c r="CX314" i="20"/>
  <c r="KJ7" i="19" l="1"/>
  <c r="KJ11" i="19" s="1"/>
  <c r="CO51" i="21" l="1"/>
  <c r="CO37" i="21"/>
  <c r="CO23" i="21"/>
  <c r="CO16" i="21"/>
  <c r="CO41" i="21"/>
  <c r="CO46" i="21"/>
  <c r="CO26" i="21"/>
  <c r="CO30" i="21"/>
  <c r="CO52" i="21"/>
  <c r="CO54" i="21"/>
  <c r="CO154" i="21"/>
  <c r="CO28" i="21"/>
  <c r="CO153" i="21"/>
  <c r="CO53" i="21"/>
  <c r="CO47" i="21"/>
  <c r="CO32" i="21"/>
  <c r="CO50" i="21"/>
  <c r="CO44" i="21"/>
  <c r="CO102" i="21"/>
  <c r="CO45" i="21"/>
  <c r="CO84" i="21"/>
  <c r="CO3" i="21"/>
  <c r="CO69" i="21"/>
  <c r="CO31" i="21"/>
  <c r="CO110" i="21"/>
  <c r="CO93" i="21"/>
  <c r="CO151" i="21"/>
  <c r="CO92" i="21"/>
  <c r="CO123" i="21"/>
  <c r="CO15" i="21"/>
  <c r="CO144" i="21"/>
  <c r="CO80" i="21"/>
  <c r="CY4" i="20" s="1"/>
  <c r="CO131" i="21"/>
  <c r="CO43" i="21"/>
  <c r="CO101" i="21"/>
  <c r="CO34" i="21"/>
  <c r="CO13" i="21"/>
  <c r="CO73" i="21"/>
  <c r="CO143" i="21"/>
  <c r="CO97" i="21"/>
  <c r="CO116" i="21"/>
  <c r="CO119" i="21"/>
  <c r="CO90" i="21"/>
  <c r="CO77" i="21"/>
  <c r="CO29" i="21"/>
  <c r="CO135" i="21"/>
  <c r="CO67" i="21"/>
  <c r="CO96" i="21"/>
  <c r="CO124" i="21"/>
  <c r="CO94" i="21"/>
  <c r="CO11" i="21"/>
  <c r="CO27" i="21"/>
  <c r="CO65" i="21"/>
  <c r="CO126" i="21"/>
  <c r="CO22" i="21"/>
  <c r="CO12" i="21"/>
  <c r="CO89" i="21"/>
  <c r="CO146" i="21"/>
  <c r="CO87" i="21"/>
  <c r="CO104" i="21"/>
  <c r="CO98" i="21"/>
  <c r="CO127" i="21"/>
  <c r="CO140" i="21"/>
  <c r="CO118" i="21"/>
  <c r="CO95" i="21"/>
  <c r="CO39" i="21"/>
  <c r="CO139" i="21"/>
  <c r="CO111" i="21"/>
  <c r="CO132" i="21"/>
  <c r="CO20" i="21"/>
  <c r="CO91" i="21"/>
  <c r="CO82" i="21"/>
  <c r="CY29" i="20" s="1"/>
  <c r="HF24" i="18" s="1"/>
  <c r="CO106" i="21"/>
  <c r="CO64" i="21"/>
  <c r="CO10" i="21"/>
  <c r="CO148" i="21"/>
  <c r="CO7" i="21"/>
  <c r="CO66" i="21"/>
  <c r="CY5" i="20" s="1"/>
  <c r="CO120" i="21"/>
  <c r="CO113" i="21"/>
  <c r="EF156" i="21"/>
  <c r="CO150" i="21"/>
  <c r="CO4" i="21"/>
  <c r="CO88" i="21"/>
  <c r="CO141" i="21"/>
  <c r="CO100" i="21"/>
  <c r="CO145" i="21"/>
  <c r="CO61" i="21"/>
  <c r="CO63" i="21"/>
  <c r="CO8" i="21"/>
  <c r="CO105" i="21"/>
  <c r="CO55" i="21"/>
  <c r="CY33" i="20" s="1"/>
  <c r="CO121" i="21"/>
  <c r="CO134" i="21"/>
  <c r="CO25" i="21"/>
  <c r="CO38" i="21"/>
  <c r="CO112" i="21"/>
  <c r="CO122" i="21"/>
  <c r="CO109" i="21"/>
  <c r="CO138" i="21"/>
  <c r="CO142" i="21"/>
  <c r="CY51" i="20" s="1"/>
  <c r="CO99" i="21"/>
  <c r="CO18" i="21"/>
  <c r="CO108" i="21"/>
  <c r="CO60" i="21"/>
  <c r="CY60" i="20" s="1"/>
  <c r="CO83" i="21"/>
  <c r="CO103" i="21"/>
  <c r="CO75" i="21"/>
  <c r="CO147" i="21"/>
  <c r="CO114" i="21"/>
  <c r="CO85" i="21"/>
  <c r="CO21" i="21"/>
  <c r="CO5" i="21"/>
  <c r="CO117" i="21"/>
  <c r="CO137" i="21"/>
  <c r="CO6" i="21"/>
  <c r="CO59" i="21"/>
  <c r="CY50" i="20" s="1"/>
  <c r="CO115" i="21"/>
  <c r="CO62" i="21"/>
  <c r="CO42" i="21"/>
  <c r="CO136" i="21"/>
  <c r="CO149" i="21"/>
  <c r="CO129" i="21"/>
  <c r="CO107" i="21"/>
  <c r="CO128" i="21"/>
  <c r="CO79" i="21"/>
  <c r="CY12" i="20" s="1"/>
  <c r="CO133" i="21"/>
  <c r="CO152" i="21"/>
  <c r="CO81" i="21"/>
  <c r="CY19" i="20" s="1"/>
  <c r="CO57" i="21"/>
  <c r="CO40" i="21"/>
  <c r="CO74" i="21"/>
  <c r="CO19" i="21"/>
  <c r="CO125" i="21"/>
  <c r="CO17" i="21"/>
  <c r="CO78" i="21"/>
  <c r="CY36" i="20" s="1"/>
  <c r="CO24" i="21"/>
  <c r="CO130" i="21"/>
  <c r="CO68" i="21"/>
  <c r="CO76" i="21"/>
  <c r="CO9" i="21"/>
  <c r="CO33" i="21"/>
  <c r="CO86" i="21"/>
  <c r="CO35" i="21"/>
  <c r="CO56" i="21"/>
  <c r="CO58" i="21"/>
  <c r="CY44" i="20"/>
  <c r="CY81" i="20" l="1"/>
  <c r="CY26" i="20"/>
  <c r="CY74" i="20"/>
  <c r="HP141" i="18" s="1"/>
  <c r="CY56" i="20"/>
  <c r="HN56" i="18" s="1"/>
  <c r="CY49" i="20"/>
  <c r="HP145" i="18" s="1"/>
  <c r="CY48" i="20"/>
  <c r="HP70" i="18" s="1"/>
  <c r="CY77" i="20"/>
  <c r="HP47" i="18" s="1"/>
  <c r="CY21" i="20"/>
  <c r="HN53" i="18" s="1"/>
  <c r="CY22" i="20"/>
  <c r="HP58" i="18" s="1"/>
  <c r="CY3" i="20"/>
  <c r="HN22" i="18" s="1"/>
  <c r="CY42" i="20"/>
  <c r="HP168" i="18" s="1"/>
  <c r="CY75" i="20"/>
  <c r="HN142" i="18" s="1"/>
  <c r="CY11" i="20"/>
  <c r="HH49" i="18" s="1"/>
  <c r="CY99" i="20"/>
  <c r="CY59" i="20"/>
  <c r="HP54" i="18" s="1"/>
  <c r="CY130" i="20"/>
  <c r="HP46" i="18" s="1"/>
  <c r="CY41" i="20"/>
  <c r="HN48" i="18" s="1"/>
  <c r="CY136" i="20"/>
  <c r="HP128" i="18" s="1"/>
  <c r="CY7" i="20"/>
  <c r="HF4" i="18" s="1"/>
  <c r="CY6" i="20"/>
  <c r="HB34" i="18" s="1"/>
  <c r="CY32" i="20"/>
  <c r="HP62" i="18" s="1"/>
  <c r="LZ15" i="19" s="1"/>
  <c r="CY31" i="20"/>
  <c r="HN61" i="18" s="1"/>
  <c r="CY27" i="20"/>
  <c r="GX25" i="18" s="1"/>
  <c r="CY10" i="20"/>
  <c r="HF11" i="18" s="1"/>
  <c r="GZ24" i="18"/>
  <c r="GR24" i="18"/>
  <c r="CY35" i="20"/>
  <c r="HN50" i="18" s="1"/>
  <c r="CY111" i="20"/>
  <c r="HF196" i="18" s="1"/>
  <c r="LK14" i="19" s="1"/>
  <c r="CY126" i="20"/>
  <c r="HN39" i="18" s="1"/>
  <c r="CY100" i="20"/>
  <c r="HN38" i="18" s="1"/>
  <c r="CY20" i="20"/>
  <c r="HP37" i="18" s="1"/>
  <c r="CO158" i="21"/>
  <c r="HN71" i="18"/>
  <c r="HN35" i="18"/>
  <c r="HN60" i="18"/>
  <c r="HN57" i="18"/>
  <c r="HH52" i="18"/>
  <c r="HN178" i="18"/>
  <c r="HP90" i="18"/>
  <c r="GZ21" i="18"/>
  <c r="GR21" i="18"/>
  <c r="HN21" i="18"/>
  <c r="GT32" i="18"/>
  <c r="HP32" i="18"/>
  <c r="HB32" i="18"/>
  <c r="HP33" i="18"/>
  <c r="HB33" i="18"/>
  <c r="HD33" i="18"/>
  <c r="GV33" i="18"/>
  <c r="GP33" i="18"/>
  <c r="GT33" i="18"/>
  <c r="GV34" i="18" l="1"/>
  <c r="GR22" i="18"/>
  <c r="GR276" i="18" s="1"/>
  <c r="HF25" i="18"/>
  <c r="LK20" i="19" s="1"/>
  <c r="CY312" i="20"/>
  <c r="DF317" i="20" s="1"/>
  <c r="HN34" i="18"/>
  <c r="LW17" i="19" s="1"/>
  <c r="CY310" i="20"/>
  <c r="CY315" i="20" s="1"/>
  <c r="GT34" i="18"/>
  <c r="HD34" i="18"/>
  <c r="HD276" i="18" s="1"/>
  <c r="GP34" i="18"/>
  <c r="GP276" i="18" s="1"/>
  <c r="GX4" i="18"/>
  <c r="GX276" i="18" s="1"/>
  <c r="GT22" i="18"/>
  <c r="GZ22" i="18"/>
  <c r="GZ276" i="18" s="1"/>
  <c r="HB22" i="18"/>
  <c r="HB276" i="18" s="1"/>
  <c r="CY311" i="20"/>
  <c r="DC316" i="20" s="1"/>
  <c r="CY304" i="20"/>
  <c r="CZ307" i="20" s="1"/>
  <c r="CY313" i="20"/>
  <c r="DC318" i="20" s="1"/>
  <c r="CY303" i="20"/>
  <c r="DA306" i="20" s="1"/>
  <c r="CY302" i="20"/>
  <c r="DB305" i="20" s="1"/>
  <c r="LW19" i="19"/>
  <c r="LZ16" i="19"/>
  <c r="HH276" i="18"/>
  <c r="LZ20" i="19"/>
  <c r="LW15" i="19"/>
  <c r="CY309" i="20"/>
  <c r="LW16" i="19"/>
  <c r="GV276" i="18"/>
  <c r="LZ21" i="19"/>
  <c r="LZ14" i="19"/>
  <c r="LK15" i="19"/>
  <c r="HF276" i="18"/>
  <c r="DB315" i="20"/>
  <c r="LN7" i="19"/>
  <c r="LN11" i="19" l="1"/>
  <c r="CY37" i="21" s="1"/>
  <c r="FK156" i="21"/>
  <c r="CY30" i="21"/>
  <c r="CY26" i="21"/>
  <c r="DD317" i="20"/>
  <c r="GT276" i="18"/>
  <c r="CZ315" i="20"/>
  <c r="CZ317" i="20"/>
  <c r="DE317" i="20"/>
  <c r="DB317" i="20"/>
  <c r="DA317" i="20"/>
  <c r="CY317" i="20"/>
  <c r="CY52" i="21"/>
  <c r="CY54" i="21"/>
  <c r="CY28" i="21"/>
  <c r="DC317" i="20"/>
  <c r="DG317" i="20"/>
  <c r="CY32" i="21"/>
  <c r="CY154" i="21"/>
  <c r="CY53" i="21"/>
  <c r="CY153" i="21"/>
  <c r="DE315" i="20"/>
  <c r="DA315" i="20"/>
  <c r="DD315" i="20"/>
  <c r="DE305" i="20"/>
  <c r="DG315" i="20"/>
  <c r="DF315" i="20"/>
  <c r="DC315" i="20"/>
  <c r="DA316" i="20"/>
  <c r="DF316" i="20"/>
  <c r="CY316" i="20"/>
  <c r="DD316" i="20"/>
  <c r="CZ316" i="20"/>
  <c r="DG316" i="20"/>
  <c r="DB316" i="20"/>
  <c r="CY47" i="21"/>
  <c r="CY50" i="21"/>
  <c r="CY155" i="21"/>
  <c r="CY44" i="21"/>
  <c r="CY45" i="21"/>
  <c r="CZ155" i="21"/>
  <c r="DE316" i="20"/>
  <c r="DC307" i="20"/>
  <c r="DG307" i="20"/>
  <c r="LK6" i="19" s="1"/>
  <c r="CY307" i="20"/>
  <c r="DD307" i="20"/>
  <c r="DE307" i="20"/>
  <c r="DA307" i="20"/>
  <c r="DB307" i="20"/>
  <c r="DF307" i="20"/>
  <c r="CZ305" i="20"/>
  <c r="DD305" i="20"/>
  <c r="DF305" i="20"/>
  <c r="DG305" i="20"/>
  <c r="DA305" i="20"/>
  <c r="CY305" i="20"/>
  <c r="DC305" i="20"/>
  <c r="CY40" i="21"/>
  <c r="CY7" i="21"/>
  <c r="DB318" i="20"/>
  <c r="DD318" i="20"/>
  <c r="DB306" i="20"/>
  <c r="DF318" i="20"/>
  <c r="CY318" i="20"/>
  <c r="CZ318" i="20"/>
  <c r="DA318" i="20"/>
  <c r="DE318" i="20"/>
  <c r="DG318" i="20"/>
  <c r="DE306" i="20"/>
  <c r="LK19" i="19"/>
  <c r="LK5" i="19" s="1"/>
  <c r="DC306" i="20"/>
  <c r="CY306" i="20"/>
  <c r="DD306" i="20"/>
  <c r="CZ306" i="20"/>
  <c r="DG306" i="20"/>
  <c r="DF306" i="20"/>
  <c r="CY57" i="21"/>
  <c r="CY58" i="21"/>
  <c r="CY56" i="21"/>
  <c r="CY35" i="21"/>
  <c r="DA314" i="20"/>
  <c r="DC314" i="20"/>
  <c r="DG314" i="20"/>
  <c r="CZ314" i="20"/>
  <c r="CY314" i="20"/>
  <c r="DB314" i="20"/>
  <c r="DD314" i="20"/>
  <c r="DF314" i="20"/>
  <c r="DE314" i="20"/>
  <c r="CY63" i="21"/>
  <c r="CY61" i="21"/>
  <c r="CY33" i="21"/>
  <c r="CY21" i="21"/>
  <c r="CY10" i="21"/>
  <c r="CY67" i="21"/>
  <c r="CY68" i="21"/>
  <c r="CY147" i="21"/>
  <c r="CY78" i="21"/>
  <c r="CY81" i="21"/>
  <c r="CY8" i="21"/>
  <c r="CY11" i="21"/>
  <c r="CY9" i="21"/>
  <c r="CY88" i="21"/>
  <c r="CY82" i="21"/>
  <c r="CY76" i="21"/>
  <c r="CY93" i="21"/>
  <c r="CY34" i="21"/>
  <c r="CY84" i="21"/>
  <c r="CY29" i="21"/>
  <c r="CY15" i="21"/>
  <c r="CY98" i="21"/>
  <c r="CY102" i="21"/>
  <c r="CY105" i="21"/>
  <c r="CY109" i="21"/>
  <c r="CY113" i="21"/>
  <c r="CY117" i="21"/>
  <c r="CY121" i="21"/>
  <c r="CY125" i="21"/>
  <c r="CY129" i="21"/>
  <c r="CY133" i="21"/>
  <c r="CY137" i="21"/>
  <c r="CY140" i="21"/>
  <c r="CY144" i="21"/>
  <c r="CY148" i="21"/>
  <c r="CY69" i="21"/>
  <c r="CY80" i="21"/>
  <c r="CY12" i="21"/>
  <c r="CY85" i="21"/>
  <c r="CY62" i="21"/>
  <c r="CY25" i="21"/>
  <c r="CY75" i="21"/>
  <c r="CY22" i="21"/>
  <c r="CY31" i="21"/>
  <c r="CY59" i="21"/>
  <c r="CY42" i="21"/>
  <c r="CY38" i="21"/>
  <c r="CY94" i="21"/>
  <c r="CY13" i="21"/>
  <c r="CY99" i="21"/>
  <c r="CY43" i="21"/>
  <c r="CY106" i="21"/>
  <c r="CY110" i="21"/>
  <c r="CY114" i="21"/>
  <c r="CY118" i="21"/>
  <c r="CY122" i="21"/>
  <c r="CY126" i="21"/>
  <c r="CY130" i="21"/>
  <c r="CY134" i="21"/>
  <c r="CY138" i="21"/>
  <c r="CY141" i="21"/>
  <c r="CY145" i="21"/>
  <c r="CY149" i="21"/>
  <c r="CY152" i="21"/>
  <c r="CY3" i="21"/>
  <c r="CY66" i="21"/>
  <c r="CY24" i="21"/>
  <c r="CY86" i="21"/>
  <c r="CY87" i="21"/>
  <c r="CY91" i="21"/>
  <c r="CY92" i="21"/>
  <c r="CY65" i="21"/>
  <c r="CY90" i="21"/>
  <c r="CY89" i="21"/>
  <c r="CY39" i="21"/>
  <c r="CY83" i="21"/>
  <c r="CY96" i="21"/>
  <c r="CY97" i="21"/>
  <c r="CY101" i="21"/>
  <c r="CY104" i="21"/>
  <c r="CY108" i="21"/>
  <c r="CY112" i="21"/>
  <c r="CY116" i="21"/>
  <c r="CY120" i="21"/>
  <c r="CY124" i="21"/>
  <c r="CY128" i="21"/>
  <c r="CY132" i="21"/>
  <c r="CY136" i="21"/>
  <c r="CY64" i="21"/>
  <c r="CY143" i="21"/>
  <c r="CY151" i="21"/>
  <c r="CY4" i="21"/>
  <c r="CY5" i="21"/>
  <c r="CY79" i="21"/>
  <c r="CY17" i="21"/>
  <c r="CY20" i="21"/>
  <c r="CY74" i="21"/>
  <c r="CY27" i="21"/>
  <c r="CY18" i="21"/>
  <c r="CY55" i="21"/>
  <c r="CY19" i="21"/>
  <c r="CY77" i="21"/>
  <c r="CY60" i="21"/>
  <c r="CY73" i="21"/>
  <c r="CY95" i="21"/>
  <c r="CY6" i="21"/>
  <c r="CY100" i="21"/>
  <c r="CY103" i="21"/>
  <c r="CY107" i="21"/>
  <c r="CY111" i="21"/>
  <c r="CY115" i="21"/>
  <c r="CY119" i="21"/>
  <c r="CY123" i="21"/>
  <c r="CY127" i="21"/>
  <c r="CY131" i="21"/>
  <c r="CY135" i="21"/>
  <c r="CY139" i="21"/>
  <c r="CY142" i="21"/>
  <c r="CY146" i="21"/>
  <c r="CY150" i="21"/>
  <c r="CY51" i="21" l="1"/>
  <c r="CY16" i="21"/>
  <c r="CY23" i="21"/>
  <c r="CY46" i="21"/>
  <c r="CY41" i="21"/>
  <c r="LK7" i="19"/>
  <c r="LK11" i="19" s="1"/>
  <c r="CX37" i="21" s="1"/>
  <c r="DI11" i="20"/>
  <c r="DI18" i="20"/>
  <c r="DI12" i="20"/>
  <c r="DI40" i="20"/>
  <c r="CY158" i="21" l="1"/>
  <c r="CX16" i="21"/>
  <c r="CX51" i="21"/>
  <c r="CX46" i="21"/>
  <c r="CX23" i="21"/>
  <c r="FH156" i="21"/>
  <c r="FP156" i="21" s="1"/>
  <c r="CX41" i="21"/>
  <c r="CX26" i="21"/>
  <c r="CX30" i="21"/>
  <c r="CX52" i="21"/>
  <c r="CX54" i="21"/>
  <c r="CX154" i="21"/>
  <c r="CX28" i="21"/>
  <c r="CX153" i="21"/>
  <c r="CX53" i="21"/>
  <c r="CX47" i="21"/>
  <c r="CX32" i="21"/>
  <c r="CX50" i="21"/>
  <c r="CX44" i="21"/>
  <c r="CX7" i="21"/>
  <c r="CX45" i="21"/>
  <c r="CX29" i="21"/>
  <c r="CX146" i="21"/>
  <c r="CX74" i="21"/>
  <c r="DH133" i="20" s="1"/>
  <c r="CX31" i="21"/>
  <c r="CX129" i="21"/>
  <c r="CX85" i="21"/>
  <c r="CX149" i="21"/>
  <c r="CX55" i="21"/>
  <c r="CX102" i="21"/>
  <c r="CX89" i="21"/>
  <c r="CX93" i="21"/>
  <c r="CX61" i="21"/>
  <c r="CX122" i="21"/>
  <c r="CX123" i="21"/>
  <c r="CX87" i="21"/>
  <c r="CX81" i="21"/>
  <c r="CX114" i="21"/>
  <c r="CX86" i="21"/>
  <c r="CX92" i="21"/>
  <c r="CX141" i="21"/>
  <c r="CX3" i="21"/>
  <c r="CX39" i="21"/>
  <c r="CX98" i="21"/>
  <c r="CX43" i="21"/>
  <c r="CX19" i="21"/>
  <c r="CX103" i="21"/>
  <c r="CX9" i="21"/>
  <c r="CX77" i="21"/>
  <c r="CX20" i="21"/>
  <c r="DH10" i="20" s="1"/>
  <c r="CX111" i="21"/>
  <c r="CX80" i="21"/>
  <c r="CX142" i="21"/>
  <c r="CX6" i="21"/>
  <c r="CX22" i="21"/>
  <c r="DH30" i="20" s="1"/>
  <c r="CX12" i="21"/>
  <c r="CX121" i="21"/>
  <c r="CX125" i="21"/>
  <c r="CX62" i="21"/>
  <c r="CX132" i="21"/>
  <c r="CX10" i="21"/>
  <c r="CX69" i="21"/>
  <c r="CX118" i="21"/>
  <c r="CX34" i="21"/>
  <c r="DH29" i="20" s="1"/>
  <c r="CX119" i="21"/>
  <c r="CX135" i="21"/>
  <c r="CX96" i="21"/>
  <c r="CX107" i="21"/>
  <c r="CX150" i="21"/>
  <c r="CX139" i="21"/>
  <c r="CX110" i="21"/>
  <c r="CX82" i="21"/>
  <c r="CX99" i="21"/>
  <c r="CX25" i="21"/>
  <c r="DH63" i="20" s="1"/>
  <c r="CX130" i="21"/>
  <c r="CX115" i="21"/>
  <c r="CX131" i="21"/>
  <c r="CX5" i="21"/>
  <c r="CX97" i="21"/>
  <c r="CX112" i="21"/>
  <c r="CX66" i="21"/>
  <c r="CX145" i="21"/>
  <c r="CX134" i="21"/>
  <c r="CX104" i="21"/>
  <c r="CX138" i="21"/>
  <c r="CX152" i="21"/>
  <c r="CX15" i="21"/>
  <c r="CX127" i="21"/>
  <c r="CX73" i="21"/>
  <c r="CX42" i="21"/>
  <c r="CX18" i="21"/>
  <c r="CX59" i="21"/>
  <c r="CX60" i="21"/>
  <c r="CX100" i="21"/>
  <c r="CX79" i="21"/>
  <c r="CX17" i="21"/>
  <c r="CX106" i="21"/>
  <c r="CX75" i="21"/>
  <c r="CX126" i="21"/>
  <c r="CX137" i="21"/>
  <c r="CX147" i="21"/>
  <c r="CX67" i="21"/>
  <c r="CX21" i="21"/>
  <c r="CX76" i="21"/>
  <c r="CX136" i="21"/>
  <c r="CX105" i="21"/>
  <c r="CX8" i="21"/>
  <c r="CX68" i="21"/>
  <c r="CX108" i="21"/>
  <c r="CX117" i="21"/>
  <c r="CX91" i="21"/>
  <c r="CX95" i="21"/>
  <c r="CX38" i="21"/>
  <c r="DH97" i="20" s="1"/>
  <c r="CX88" i="21"/>
  <c r="CX63" i="21"/>
  <c r="CX140" i="21"/>
  <c r="CX33" i="21"/>
  <c r="CX143" i="21"/>
  <c r="CX94" i="21"/>
  <c r="CX133" i="21"/>
  <c r="CX109" i="21"/>
  <c r="CX84" i="21"/>
  <c r="CX83" i="21"/>
  <c r="CX144" i="21"/>
  <c r="CX148" i="21"/>
  <c r="CX64" i="21"/>
  <c r="CX4" i="21"/>
  <c r="CX120" i="21"/>
  <c r="CX65" i="21"/>
  <c r="CX90" i="21"/>
  <c r="CX151" i="21"/>
  <c r="CX128" i="21"/>
  <c r="CX11" i="21"/>
  <c r="CX13" i="21"/>
  <c r="CX124" i="21"/>
  <c r="CX27" i="21"/>
  <c r="CX101" i="21"/>
  <c r="CX35" i="21"/>
  <c r="CX113" i="21"/>
  <c r="CX24" i="21"/>
  <c r="CX78" i="21"/>
  <c r="CX58" i="21"/>
  <c r="CX116" i="21"/>
  <c r="CX56" i="21"/>
  <c r="CX40" i="21"/>
  <c r="CX57" i="21"/>
  <c r="DH89" i="20"/>
  <c r="HJ173" i="18" s="1"/>
  <c r="DH27" i="20"/>
  <c r="DH134" i="20"/>
  <c r="DH14" i="20"/>
  <c r="DH137" i="20"/>
  <c r="DH13" i="20"/>
  <c r="DH17" i="20"/>
  <c r="DI304" i="20"/>
  <c r="HP49" i="18"/>
  <c r="HP206" i="18"/>
  <c r="HP52" i="18"/>
  <c r="HP192" i="18"/>
  <c r="DI313" i="20"/>
  <c r="DH91" i="20" l="1"/>
  <c r="DH28" i="20"/>
  <c r="HJ82" i="18" s="1"/>
  <c r="DH24" i="20"/>
  <c r="HJ28" i="18" s="1"/>
  <c r="DH70" i="20"/>
  <c r="HT184" i="18" s="1"/>
  <c r="MF22" i="19" s="1"/>
  <c r="DH142" i="20"/>
  <c r="DH25" i="20"/>
  <c r="DH37" i="20"/>
  <c r="HJ31" i="18" s="1"/>
  <c r="HJ26" i="18"/>
  <c r="DH76" i="20"/>
  <c r="HT186" i="18" s="1"/>
  <c r="MF23" i="19" s="1"/>
  <c r="DH71" i="20"/>
  <c r="HT125" i="18" s="1"/>
  <c r="MF32" i="19" s="1"/>
  <c r="DH7" i="20"/>
  <c r="HL4" i="18" s="1"/>
  <c r="DH83" i="20"/>
  <c r="HL7" i="18" s="1"/>
  <c r="HL11" i="18"/>
  <c r="DH96" i="20"/>
  <c r="DH95" i="20"/>
  <c r="DH98" i="20"/>
  <c r="DH39" i="20"/>
  <c r="DH79" i="20"/>
  <c r="HL13" i="18"/>
  <c r="HT157" i="18"/>
  <c r="MF31" i="19" s="1"/>
  <c r="HJ27" i="18"/>
  <c r="HJ25" i="18"/>
  <c r="HJ24" i="18"/>
  <c r="DH143" i="20"/>
  <c r="CX158" i="21"/>
  <c r="DH111" i="20"/>
  <c r="DH57" i="20"/>
  <c r="DH58" i="20"/>
  <c r="DH66" i="20"/>
  <c r="DH67" i="20"/>
  <c r="DH110" i="20"/>
  <c r="HT146" i="18"/>
  <c r="MF25" i="19" s="1"/>
  <c r="HL9" i="18"/>
  <c r="HL14" i="18"/>
  <c r="HL12" i="18"/>
  <c r="DI302" i="20"/>
  <c r="LZ17" i="19"/>
  <c r="DH311" i="20" l="1"/>
  <c r="DH316" i="20" s="1"/>
  <c r="HJ30" i="18"/>
  <c r="LQ15" i="19" s="1"/>
  <c r="DH310" i="20"/>
  <c r="DH303" i="20"/>
  <c r="DI306" i="20" s="1"/>
  <c r="HL227" i="18"/>
  <c r="HL10" i="18"/>
  <c r="LQ14" i="19"/>
  <c r="HT44" i="18"/>
  <c r="MF30" i="19" s="1"/>
  <c r="DH312" i="20"/>
  <c r="DH302" i="20"/>
  <c r="DH313" i="20"/>
  <c r="DH304" i="20"/>
  <c r="DI315" i="20"/>
  <c r="DH309" i="20"/>
  <c r="LT15" i="19"/>
  <c r="DH315" i="20"/>
  <c r="DI309" i="20"/>
  <c r="DI316" i="20" l="1"/>
  <c r="LQ6" i="19" s="1"/>
  <c r="HJ276" i="18"/>
  <c r="DH306" i="20"/>
  <c r="LQ5" i="19"/>
  <c r="DH305" i="20"/>
  <c r="HL276" i="18"/>
  <c r="DH317" i="20"/>
  <c r="LT14" i="19"/>
  <c r="LT5" i="19" s="1"/>
  <c r="DJ317" i="20"/>
  <c r="DI317" i="20"/>
  <c r="LT6" i="19" s="1"/>
  <c r="DI305" i="20"/>
  <c r="DJ307" i="20"/>
  <c r="DI307" i="20"/>
  <c r="DI318" i="20"/>
  <c r="LQ4" i="19" s="1"/>
  <c r="DH307" i="20"/>
  <c r="DH318" i="20"/>
  <c r="DH314" i="20"/>
  <c r="DI314" i="20"/>
  <c r="LQ7" i="19" l="1"/>
  <c r="LQ11" i="19" s="1"/>
  <c r="LT4" i="19"/>
  <c r="LT11" i="19" s="1"/>
  <c r="EH158" i="21"/>
  <c r="DA51" i="21" l="1"/>
  <c r="DA37" i="21"/>
  <c r="CZ51" i="21"/>
  <c r="CZ37" i="21"/>
  <c r="DA23" i="21"/>
  <c r="DA16" i="21"/>
  <c r="CZ23" i="21"/>
  <c r="CZ16" i="21"/>
  <c r="DA41" i="21"/>
  <c r="DA46" i="21"/>
  <c r="CZ41" i="21"/>
  <c r="CZ46" i="21"/>
  <c r="DA26" i="21"/>
  <c r="DA30" i="21"/>
  <c r="CZ26" i="21"/>
  <c r="CZ30" i="21"/>
  <c r="DA52" i="21"/>
  <c r="DA54" i="21"/>
  <c r="CZ52" i="21"/>
  <c r="CZ54" i="21"/>
  <c r="DA154" i="21"/>
  <c r="DA28" i="21"/>
  <c r="CZ62" i="21"/>
  <c r="CZ28" i="21"/>
  <c r="CZ33" i="21"/>
  <c r="CZ53" i="21"/>
  <c r="CZ154" i="21"/>
  <c r="DA153" i="21"/>
  <c r="DA53" i="21"/>
  <c r="CZ43" i="21"/>
  <c r="CZ153" i="21"/>
  <c r="CZ29" i="21"/>
  <c r="CZ6" i="21"/>
  <c r="CZ110" i="21"/>
  <c r="CZ141" i="21"/>
  <c r="CZ56" i="21"/>
  <c r="CZ55" i="21"/>
  <c r="CZ119" i="21"/>
  <c r="CZ111" i="21"/>
  <c r="CZ109" i="21"/>
  <c r="CZ151" i="21"/>
  <c r="CZ31" i="21"/>
  <c r="CZ128" i="21"/>
  <c r="CZ74" i="21"/>
  <c r="CZ3" i="21"/>
  <c r="CZ114" i="21"/>
  <c r="CZ88" i="21"/>
  <c r="CZ137" i="21"/>
  <c r="CZ101" i="21"/>
  <c r="CZ130" i="21"/>
  <c r="CZ83" i="21"/>
  <c r="CZ68" i="21"/>
  <c r="CZ125" i="21"/>
  <c r="CZ127" i="21"/>
  <c r="CZ25" i="21"/>
  <c r="CZ78" i="21"/>
  <c r="CZ82" i="21"/>
  <c r="CZ150" i="21"/>
  <c r="CZ89" i="21"/>
  <c r="CZ84" i="21"/>
  <c r="CZ8" i="21"/>
  <c r="CZ115" i="21"/>
  <c r="CZ66" i="21"/>
  <c r="CZ118" i="21"/>
  <c r="CZ85" i="21"/>
  <c r="CZ104" i="21"/>
  <c r="CZ121" i="21"/>
  <c r="CZ63" i="21"/>
  <c r="CZ79" i="21"/>
  <c r="CZ9" i="21"/>
  <c r="CZ131" i="21"/>
  <c r="CZ73" i="21"/>
  <c r="CZ90" i="21"/>
  <c r="CZ21" i="21"/>
  <c r="CZ135" i="21"/>
  <c r="CZ136" i="21"/>
  <c r="CZ106" i="21"/>
  <c r="CZ27" i="21"/>
  <c r="CZ123" i="21"/>
  <c r="CZ113" i="21"/>
  <c r="CZ99" i="21"/>
  <c r="CZ22" i="21"/>
  <c r="DJ25" i="20" s="1"/>
  <c r="CZ108" i="21"/>
  <c r="CZ129" i="21"/>
  <c r="CZ147" i="21"/>
  <c r="CZ67" i="21"/>
  <c r="CZ107" i="21"/>
  <c r="CZ139" i="21"/>
  <c r="CZ116" i="21"/>
  <c r="CZ15" i="21"/>
  <c r="CZ24" i="21"/>
  <c r="CZ122" i="21"/>
  <c r="CZ5" i="21"/>
  <c r="CZ145" i="21"/>
  <c r="CZ38" i="21"/>
  <c r="CZ77" i="21"/>
  <c r="CZ124" i="21"/>
  <c r="CZ102" i="21"/>
  <c r="CZ105" i="21"/>
  <c r="CZ133" i="21"/>
  <c r="CZ76" i="21"/>
  <c r="CZ95" i="21"/>
  <c r="CZ87" i="21"/>
  <c r="CZ132" i="21"/>
  <c r="CZ11" i="21"/>
  <c r="CZ69" i="21"/>
  <c r="CZ91" i="21"/>
  <c r="CZ35" i="21"/>
  <c r="CZ80" i="21"/>
  <c r="CZ98" i="21"/>
  <c r="CZ103" i="21"/>
  <c r="CZ18" i="21"/>
  <c r="CZ117" i="21"/>
  <c r="CZ149" i="21"/>
  <c r="CZ97" i="21"/>
  <c r="CZ42" i="21"/>
  <c r="CZ94" i="21"/>
  <c r="CZ59" i="21"/>
  <c r="CZ61" i="21"/>
  <c r="CZ92" i="21"/>
  <c r="CZ86" i="21"/>
  <c r="CZ60" i="21"/>
  <c r="CZ39" i="21"/>
  <c r="CZ19" i="21"/>
  <c r="CZ65" i="21"/>
  <c r="CZ126" i="21"/>
  <c r="CZ10" i="21"/>
  <c r="CZ100" i="21"/>
  <c r="CZ146" i="21"/>
  <c r="CZ4" i="21"/>
  <c r="CZ81" i="21"/>
  <c r="CZ143" i="21"/>
  <c r="CZ148" i="21"/>
  <c r="CZ138" i="21"/>
  <c r="CZ20" i="21"/>
  <c r="CZ142" i="21"/>
  <c r="CZ93" i="21"/>
  <c r="CZ17" i="21"/>
  <c r="CZ140" i="21"/>
  <c r="CZ134" i="21"/>
  <c r="CZ13" i="21"/>
  <c r="CZ58" i="21"/>
  <c r="CZ12" i="21"/>
  <c r="CZ34" i="21"/>
  <c r="DJ28" i="20" s="1"/>
  <c r="CZ120" i="21"/>
  <c r="CZ96" i="21"/>
  <c r="CZ64" i="21"/>
  <c r="CZ144" i="21"/>
  <c r="CZ112" i="21"/>
  <c r="CZ75" i="21"/>
  <c r="CZ152" i="21"/>
  <c r="CZ40" i="21"/>
  <c r="DA56" i="21"/>
  <c r="DA32" i="21"/>
  <c r="CZ47" i="21"/>
  <c r="CZ32" i="21"/>
  <c r="CZ57" i="21"/>
  <c r="DA57" i="21"/>
  <c r="DA63" i="21"/>
  <c r="CZ7" i="21"/>
  <c r="CZ45" i="21"/>
  <c r="CZ44" i="21"/>
  <c r="CZ50" i="21"/>
  <c r="DA35" i="21"/>
  <c r="DA21" i="21"/>
  <c r="DA44" i="21"/>
  <c r="DA47" i="21"/>
  <c r="DA58" i="21"/>
  <c r="DA61" i="21"/>
  <c r="DA155" i="21"/>
  <c r="DI155" i="21"/>
  <c r="DM155" i="21"/>
  <c r="DM158" i="21" s="1"/>
  <c r="DU155" i="21"/>
  <c r="DY155" i="21"/>
  <c r="EC155" i="21"/>
  <c r="EG155" i="21"/>
  <c r="EG158" i="21" s="1"/>
  <c r="DD155" i="21"/>
  <c r="DL155" i="21"/>
  <c r="DP155" i="21"/>
  <c r="DP158" i="21" s="1"/>
  <c r="DT155" i="21"/>
  <c r="DX155" i="21"/>
  <c r="DX158" i="21" s="1"/>
  <c r="EB155" i="21"/>
  <c r="EF155" i="21"/>
  <c r="EF158" i="21" s="1"/>
  <c r="DB155" i="21"/>
  <c r="DF155" i="21"/>
  <c r="DF158" i="21" s="1"/>
  <c r="DJ155" i="21"/>
  <c r="DJ158" i="21" s="1"/>
  <c r="DR155" i="21"/>
  <c r="DV155" i="21"/>
  <c r="DV158" i="21" s="1"/>
  <c r="ED155" i="21"/>
  <c r="DC155" i="21"/>
  <c r="DG155" i="21"/>
  <c r="DO155" i="21"/>
  <c r="DO158" i="21" s="1"/>
  <c r="DS155" i="21"/>
  <c r="DW155" i="21"/>
  <c r="EA155" i="21"/>
  <c r="EE155" i="21"/>
  <c r="DA50" i="21"/>
  <c r="DA115" i="21"/>
  <c r="DA45" i="21"/>
  <c r="DJ27" i="20"/>
  <c r="DA38" i="21"/>
  <c r="DW158" i="21"/>
  <c r="DA80" i="21"/>
  <c r="DA20" i="21"/>
  <c r="DK10" i="20" s="1"/>
  <c r="DA74" i="21"/>
  <c r="DA67" i="21"/>
  <c r="DA92" i="21"/>
  <c r="DA27" i="21"/>
  <c r="DA107" i="21"/>
  <c r="DA4" i="21"/>
  <c r="DA111" i="21"/>
  <c r="DA123" i="21"/>
  <c r="DA139" i="21"/>
  <c r="DA135" i="21"/>
  <c r="DA33" i="21"/>
  <c r="DA40" i="21"/>
  <c r="DA68" i="21"/>
  <c r="DA5" i="21"/>
  <c r="DA90" i="21"/>
  <c r="DA95" i="21"/>
  <c r="DA103" i="21"/>
  <c r="DA100" i="21"/>
  <c r="DA127" i="21"/>
  <c r="DA146" i="21"/>
  <c r="DA6" i="21"/>
  <c r="DA150" i="21"/>
  <c r="DA10" i="21"/>
  <c r="DA147" i="21"/>
  <c r="DA8" i="21"/>
  <c r="DA34" i="21"/>
  <c r="DA65" i="21"/>
  <c r="DA42" i="21"/>
  <c r="DA119" i="21"/>
  <c r="DA142" i="21"/>
  <c r="DA131" i="21"/>
  <c r="DA85" i="21"/>
  <c r="DA87" i="21"/>
  <c r="DA12" i="21"/>
  <c r="DA86" i="21"/>
  <c r="DA18" i="21"/>
  <c r="DA76" i="21"/>
  <c r="DA22" i="21"/>
  <c r="DA59" i="21"/>
  <c r="DA60" i="21"/>
  <c r="DA96" i="21"/>
  <c r="DA93" i="21"/>
  <c r="DA3" i="21"/>
  <c r="DA97" i="21"/>
  <c r="DA104" i="21"/>
  <c r="DA112" i="21"/>
  <c r="DA108" i="21"/>
  <c r="DA120" i="21"/>
  <c r="DA73" i="21"/>
  <c r="DA128" i="21"/>
  <c r="DA124" i="21"/>
  <c r="DA116" i="21"/>
  <c r="DA101" i="21"/>
  <c r="DA64" i="21"/>
  <c r="DA136" i="21"/>
  <c r="DA11" i="21"/>
  <c r="DA151" i="21"/>
  <c r="DA17" i="21"/>
  <c r="DA132" i="21"/>
  <c r="DA88" i="21"/>
  <c r="DA31" i="21"/>
  <c r="DA78" i="21"/>
  <c r="DA77" i="21"/>
  <c r="DA81" i="21"/>
  <c r="DA82" i="21"/>
  <c r="DA143" i="21"/>
  <c r="DA39" i="21"/>
  <c r="DK13" i="20" s="1"/>
  <c r="DA83" i="21"/>
  <c r="DA29" i="21"/>
  <c r="DA105" i="21"/>
  <c r="DA98" i="21"/>
  <c r="DA9" i="21"/>
  <c r="DA117" i="21"/>
  <c r="DA113" i="21"/>
  <c r="DA15" i="21"/>
  <c r="DA102" i="21"/>
  <c r="DA129" i="21"/>
  <c r="DA125" i="21"/>
  <c r="DA137" i="21"/>
  <c r="DA133" i="21"/>
  <c r="DA144" i="21"/>
  <c r="DA109" i="21"/>
  <c r="DA140" i="21"/>
  <c r="DA148" i="21"/>
  <c r="DA79" i="21"/>
  <c r="DA69" i="21"/>
  <c r="DA62" i="21"/>
  <c r="DA25" i="21"/>
  <c r="DA121" i="21"/>
  <c r="DA75" i="21"/>
  <c r="DA55" i="21"/>
  <c r="DA19" i="21"/>
  <c r="DA89" i="21"/>
  <c r="DA91" i="21"/>
  <c r="DA24" i="21"/>
  <c r="DA13" i="21"/>
  <c r="DA94" i="21"/>
  <c r="DA110" i="21"/>
  <c r="DA66" i="21"/>
  <c r="DA84" i="21"/>
  <c r="DA106" i="21"/>
  <c r="DA43" i="21"/>
  <c r="DA118" i="21"/>
  <c r="DA122" i="21"/>
  <c r="DA99" i="21"/>
  <c r="DA138" i="21"/>
  <c r="DA130" i="21"/>
  <c r="DA114" i="21"/>
  <c r="DA134" i="21"/>
  <c r="DA145" i="21"/>
  <c r="DA126" i="21"/>
  <c r="DA149" i="21"/>
  <c r="DA141" i="21"/>
  <c r="DA152" i="21"/>
  <c r="DA7" i="21"/>
  <c r="DJ30" i="20"/>
  <c r="DJ84" i="20"/>
  <c r="DJ37" i="20"/>
  <c r="DJ89" i="20"/>
  <c r="DJ140" i="20"/>
  <c r="DJ24" i="20"/>
  <c r="DK313" i="20"/>
  <c r="DJ29" i="20" l="1"/>
  <c r="HN24" i="18" s="1"/>
  <c r="DI158" i="21"/>
  <c r="DJ8" i="20"/>
  <c r="DJ313" i="20" s="1"/>
  <c r="DJ91" i="20"/>
  <c r="CZ158" i="21"/>
  <c r="HR25" i="18"/>
  <c r="DK137" i="20"/>
  <c r="DK83" i="20"/>
  <c r="DK79" i="20"/>
  <c r="DK141" i="20"/>
  <c r="DK7" i="20"/>
  <c r="DK39" i="20"/>
  <c r="HN27" i="18"/>
  <c r="DK17" i="20"/>
  <c r="DK14" i="20"/>
  <c r="DA158" i="21"/>
  <c r="HP11" i="18"/>
  <c r="LZ18" i="19" s="1"/>
  <c r="HP12" i="18"/>
  <c r="HR31" i="18"/>
  <c r="HR23" i="18"/>
  <c r="HR82" i="18"/>
  <c r="HN28" i="18"/>
  <c r="DJ310" i="20" l="1"/>
  <c r="DJ315" i="20" s="1"/>
  <c r="HN166" i="18"/>
  <c r="HN276" i="18" s="1"/>
  <c r="DJ303" i="20"/>
  <c r="DJ306" i="20" s="1"/>
  <c r="DJ311" i="20"/>
  <c r="DK316" i="20" s="1"/>
  <c r="DJ302" i="20"/>
  <c r="DJ305" i="20" s="1"/>
  <c r="DJ309" i="20"/>
  <c r="DJ314" i="20" s="1"/>
  <c r="DJ318" i="20"/>
  <c r="DK318" i="20"/>
  <c r="LW18" i="19"/>
  <c r="HT7" i="18"/>
  <c r="MF40" i="19" s="1"/>
  <c r="HP9" i="18"/>
  <c r="HT227" i="18"/>
  <c r="MF33" i="19" s="1"/>
  <c r="HT10" i="18"/>
  <c r="MF24" i="19" s="1"/>
  <c r="HR4" i="18"/>
  <c r="HR9" i="18"/>
  <c r="MC19" i="19" s="1"/>
  <c r="DK312" i="20"/>
  <c r="DK302" i="20"/>
  <c r="DK304" i="20"/>
  <c r="HP13" i="18"/>
  <c r="HP14" i="18"/>
  <c r="DK310" i="20"/>
  <c r="LW14" i="19"/>
  <c r="LW5" i="19" l="1"/>
  <c r="DK306" i="20"/>
  <c r="LW6" i="19" s="1"/>
  <c r="DJ316" i="20"/>
  <c r="DK315" i="20"/>
  <c r="DK309" i="20"/>
  <c r="DK305" i="20"/>
  <c r="DL307" i="20"/>
  <c r="DL317" i="20"/>
  <c r="DK317" i="20"/>
  <c r="DK307" i="20"/>
  <c r="LZ6" i="19" s="1"/>
  <c r="HP276" i="18"/>
  <c r="LZ19" i="19"/>
  <c r="LZ5" i="19" s="1"/>
  <c r="LW7" i="19" l="1"/>
  <c r="LW11" i="19" s="1"/>
  <c r="DB37" i="21" s="1"/>
  <c r="DK314" i="20"/>
  <c r="DE155" i="21"/>
  <c r="LZ7" i="19"/>
  <c r="LZ11" i="19" s="1"/>
  <c r="DC37" i="21" s="1"/>
  <c r="DB58" i="21"/>
  <c r="DB132" i="21"/>
  <c r="DB66" i="21"/>
  <c r="DB9" i="21"/>
  <c r="DB140" i="21"/>
  <c r="DB141" i="21"/>
  <c r="DB125" i="21"/>
  <c r="DB99" i="21"/>
  <c r="DB78" i="21"/>
  <c r="DB8" i="21"/>
  <c r="DB116" i="21"/>
  <c r="DB131" i="21"/>
  <c r="DB101" i="21"/>
  <c r="DB73" i="21"/>
  <c r="DB85" i="21"/>
  <c r="DB118" i="21"/>
  <c r="DB146" i="21"/>
  <c r="DB100" i="21"/>
  <c r="DB38" i="21"/>
  <c r="DB34" i="21"/>
  <c r="DB84" i="21"/>
  <c r="DB69" i="21"/>
  <c r="DB137" i="21"/>
  <c r="DB121" i="21"/>
  <c r="DB105" i="21"/>
  <c r="DB29" i="21"/>
  <c r="DB31" i="21"/>
  <c r="DB11" i="21"/>
  <c r="DB152" i="21"/>
  <c r="DB114" i="21"/>
  <c r="DB75" i="21"/>
  <c r="DB143" i="21"/>
  <c r="DB128" i="21"/>
  <c r="DB112" i="21"/>
  <c r="DB97" i="21"/>
  <c r="DB42" i="21"/>
  <c r="DB27" i="21"/>
  <c r="DB12" i="21"/>
  <c r="DB106" i="21"/>
  <c r="DB25" i="21"/>
  <c r="DB142" i="21"/>
  <c r="DB127" i="21"/>
  <c r="DB111" i="21"/>
  <c r="DB6" i="21"/>
  <c r="DB39" i="21"/>
  <c r="DB22" i="21"/>
  <c r="DB122" i="21"/>
  <c r="DB55" i="21"/>
  <c r="DB148" i="21"/>
  <c r="DB133" i="21"/>
  <c r="DB117" i="21"/>
  <c r="DB102" i="21"/>
  <c r="DB83" i="21"/>
  <c r="DB82" i="21"/>
  <c r="DB81" i="21"/>
  <c r="DB145" i="21"/>
  <c r="DB43" i="21"/>
  <c r="DB24" i="21"/>
  <c r="DB64" i="21"/>
  <c r="DB124" i="21"/>
  <c r="DB108" i="21"/>
  <c r="DB96" i="21"/>
  <c r="DB59" i="21"/>
  <c r="DB87" i="21"/>
  <c r="DB3" i="21"/>
  <c r="DB13" i="21"/>
  <c r="DB20" i="21"/>
  <c r="DB139" i="21"/>
  <c r="DB123" i="21"/>
  <c r="DB107" i="21"/>
  <c r="DB95" i="21"/>
  <c r="DB90" i="21"/>
  <c r="DB74" i="21"/>
  <c r="DB149" i="21"/>
  <c r="DB110" i="21"/>
  <c r="DB62" i="21"/>
  <c r="DB144" i="21"/>
  <c r="DB129" i="21"/>
  <c r="DB113" i="21"/>
  <c r="DB98" i="21"/>
  <c r="DB60" i="21"/>
  <c r="DB88" i="21"/>
  <c r="DB17" i="21"/>
  <c r="DB134" i="21"/>
  <c r="DB94" i="21"/>
  <c r="DB151" i="21"/>
  <c r="DB136" i="21"/>
  <c r="DB120" i="21"/>
  <c r="DB104" i="21"/>
  <c r="DB93" i="21"/>
  <c r="DB76" i="21"/>
  <c r="DB86" i="21"/>
  <c r="DB138" i="21"/>
  <c r="DB91" i="21"/>
  <c r="DB150" i="21"/>
  <c r="DB135" i="21"/>
  <c r="DB119" i="21"/>
  <c r="DB103" i="21"/>
  <c r="DB92" i="21"/>
  <c r="DB65" i="21"/>
  <c r="DB4" i="21"/>
  <c r="DB79" i="21"/>
  <c r="DB5" i="21"/>
  <c r="DB80" i="21"/>
  <c r="DL16" i="20"/>
  <c r="DB10" i="21" l="1"/>
  <c r="DC16" i="21"/>
  <c r="DC51" i="21"/>
  <c r="DB16" i="21"/>
  <c r="DB51" i="21"/>
  <c r="DC46" i="21"/>
  <c r="DC23" i="21"/>
  <c r="DB46" i="21"/>
  <c r="DB23" i="21"/>
  <c r="DC75" i="21"/>
  <c r="DC92" i="21"/>
  <c r="DC41" i="21"/>
  <c r="DB30" i="21"/>
  <c r="DB41" i="21"/>
  <c r="DC102" i="21"/>
  <c r="DC89" i="21"/>
  <c r="DC129" i="21"/>
  <c r="DB63" i="21"/>
  <c r="DB130" i="21"/>
  <c r="DB115" i="21"/>
  <c r="DB18" i="21"/>
  <c r="DB19" i="21"/>
  <c r="DB109" i="21"/>
  <c r="DB89" i="21"/>
  <c r="DB126" i="21"/>
  <c r="DB147" i="21"/>
  <c r="DB67" i="21"/>
  <c r="DB21" i="21"/>
  <c r="DB56" i="21"/>
  <c r="DB7" i="21"/>
  <c r="DB50" i="21"/>
  <c r="DB77" i="21"/>
  <c r="DB15" i="21"/>
  <c r="DB68" i="21"/>
  <c r="DB33" i="21"/>
  <c r="DB35" i="21"/>
  <c r="DB40" i="21"/>
  <c r="DB45" i="21"/>
  <c r="DB61" i="21"/>
  <c r="DB57" i="21"/>
  <c r="DB47" i="21"/>
  <c r="DB44" i="21"/>
  <c r="DB153" i="21"/>
  <c r="DB32" i="21"/>
  <c r="DB154" i="21"/>
  <c r="DB53" i="21"/>
  <c r="DB52" i="21"/>
  <c r="DB28" i="21"/>
  <c r="DB26" i="21"/>
  <c r="DB54" i="21"/>
  <c r="DC119" i="21"/>
  <c r="DC90" i="21"/>
  <c r="DC118" i="21"/>
  <c r="DC30" i="21"/>
  <c r="DC150" i="21"/>
  <c r="DC97" i="21"/>
  <c r="DC66" i="21"/>
  <c r="DC130" i="21"/>
  <c r="DC87" i="21"/>
  <c r="DC68" i="21"/>
  <c r="DC26" i="21"/>
  <c r="DC11" i="21"/>
  <c r="DC142" i="21"/>
  <c r="DC9" i="21"/>
  <c r="DC3" i="21"/>
  <c r="DC52" i="21"/>
  <c r="DC54" i="21"/>
  <c r="DC59" i="21"/>
  <c r="DC28" i="21"/>
  <c r="DC107" i="21"/>
  <c r="DC43" i="21"/>
  <c r="DC19" i="21"/>
  <c r="DC55" i="21"/>
  <c r="DC4" i="21"/>
  <c r="DC125" i="21"/>
  <c r="DC53" i="21"/>
  <c r="DC154" i="21"/>
  <c r="DC57" i="21"/>
  <c r="DC153" i="21"/>
  <c r="DC31" i="21"/>
  <c r="DC18" i="21"/>
  <c r="DM32" i="20" s="1"/>
  <c r="HT62" i="18" s="1"/>
  <c r="MF19" i="19" s="1"/>
  <c r="DC95" i="21"/>
  <c r="DC100" i="21"/>
  <c r="DC91" i="21"/>
  <c r="DC123" i="21"/>
  <c r="DC135" i="21"/>
  <c r="DC77" i="21"/>
  <c r="DC146" i="21"/>
  <c r="DC82" i="21"/>
  <c r="DC136" i="21"/>
  <c r="DC12" i="21"/>
  <c r="DM20" i="20" s="1"/>
  <c r="DC113" i="21"/>
  <c r="DC39" i="21"/>
  <c r="DC143" i="21"/>
  <c r="DC79" i="21"/>
  <c r="DC121" i="21"/>
  <c r="DC116" i="21"/>
  <c r="DC62" i="21"/>
  <c r="DC67" i="21"/>
  <c r="DC151" i="21"/>
  <c r="DC65" i="21"/>
  <c r="DC15" i="21"/>
  <c r="DM49" i="20" s="1"/>
  <c r="HT145" i="18" s="1"/>
  <c r="MF38" i="19" s="1"/>
  <c r="DC34" i="21"/>
  <c r="DC99" i="21"/>
  <c r="DC140" i="21"/>
  <c r="DC152" i="21"/>
  <c r="DC147" i="21"/>
  <c r="DC25" i="21"/>
  <c r="DC76" i="21"/>
  <c r="DC6" i="21"/>
  <c r="DC111" i="21"/>
  <c r="DC103" i="21"/>
  <c r="DC27" i="21"/>
  <c r="DM78" i="20" s="1"/>
  <c r="DC94" i="21"/>
  <c r="DC114" i="21"/>
  <c r="DC141" i="21"/>
  <c r="DC104" i="21"/>
  <c r="DC83" i="21"/>
  <c r="DC42" i="21"/>
  <c r="DM10" i="20" s="1"/>
  <c r="HR11" i="18" s="1"/>
  <c r="MC16" i="19" s="1"/>
  <c r="DC8" i="21"/>
  <c r="DM12" i="20" s="1"/>
  <c r="DC112" i="21"/>
  <c r="DC106" i="21"/>
  <c r="DC93" i="21"/>
  <c r="DC80" i="21"/>
  <c r="DC101" i="21"/>
  <c r="DC96" i="21"/>
  <c r="DC86" i="21"/>
  <c r="DC78" i="21"/>
  <c r="DC144" i="21"/>
  <c r="DC137" i="21"/>
  <c r="DC10" i="21"/>
  <c r="DC148" i="21"/>
  <c r="DC56" i="21"/>
  <c r="DC24" i="21"/>
  <c r="DC88" i="21"/>
  <c r="DC5" i="21"/>
  <c r="DC84" i="21"/>
  <c r="DC115" i="21"/>
  <c r="DC127" i="21"/>
  <c r="DC131" i="21"/>
  <c r="DC81" i="21"/>
  <c r="DC139" i="21"/>
  <c r="DC20" i="21"/>
  <c r="DC120" i="21"/>
  <c r="DC126" i="21"/>
  <c r="DC98" i="21"/>
  <c r="DC22" i="21"/>
  <c r="DC128" i="21"/>
  <c r="DC149" i="21"/>
  <c r="DC105" i="21"/>
  <c r="DC38" i="21"/>
  <c r="DC132" i="21"/>
  <c r="DC108" i="21"/>
  <c r="DC64" i="21"/>
  <c r="DC138" i="21"/>
  <c r="DC85" i="21"/>
  <c r="DC122" i="21"/>
  <c r="DC69" i="21"/>
  <c r="DC73" i="21"/>
  <c r="DM38" i="20" s="1"/>
  <c r="HT59" i="18" s="1"/>
  <c r="MF15" i="19" s="1"/>
  <c r="DC17" i="21"/>
  <c r="DC124" i="21"/>
  <c r="DC13" i="21"/>
  <c r="DM47" i="20" s="1"/>
  <c r="DC74" i="21"/>
  <c r="DC29" i="21"/>
  <c r="DC109" i="21"/>
  <c r="DC145" i="21"/>
  <c r="DC133" i="21"/>
  <c r="DC117" i="21"/>
  <c r="DC21" i="21"/>
  <c r="DC47" i="21"/>
  <c r="DC32" i="21"/>
  <c r="DC61" i="21"/>
  <c r="DC50" i="21"/>
  <c r="DC44" i="21"/>
  <c r="DH155" i="21"/>
  <c r="DH158" i="21" s="1"/>
  <c r="DC40" i="21"/>
  <c r="DC45" i="21"/>
  <c r="DC60" i="21"/>
  <c r="DC134" i="21"/>
  <c r="DC110" i="21"/>
  <c r="DC33" i="21"/>
  <c r="DC63" i="21"/>
  <c r="DC35" i="21"/>
  <c r="DC58" i="21"/>
  <c r="DC7" i="21"/>
  <c r="DL85" i="20"/>
  <c r="DL50" i="20"/>
  <c r="DL24" i="20"/>
  <c r="DL35" i="20"/>
  <c r="DL121" i="20"/>
  <c r="DM14" i="20"/>
  <c r="DM40" i="20"/>
  <c r="DM54" i="20"/>
  <c r="DL21" i="20"/>
  <c r="DL34" i="20"/>
  <c r="DL56" i="20"/>
  <c r="DL51" i="20"/>
  <c r="DL65" i="20"/>
  <c r="DL80" i="20"/>
  <c r="DL81" i="20"/>
  <c r="DL30" i="20"/>
  <c r="DL33" i="20"/>
  <c r="DL19" i="20"/>
  <c r="DL29" i="20"/>
  <c r="DL100" i="20"/>
  <c r="DL75" i="20"/>
  <c r="DL126" i="20"/>
  <c r="DL3" i="20"/>
  <c r="DL31" i="20"/>
  <c r="DL26" i="20"/>
  <c r="DL68" i="20"/>
  <c r="DL8" i="20"/>
  <c r="DL41" i="20"/>
  <c r="DL87" i="20"/>
  <c r="DB158" i="21"/>
  <c r="DL15" i="20"/>
  <c r="DL6" i="20"/>
  <c r="DL72" i="20"/>
  <c r="DM43" i="20" l="1"/>
  <c r="DM9" i="20"/>
  <c r="DM138" i="20"/>
  <c r="DM59" i="20"/>
  <c r="DM53" i="20"/>
  <c r="HT210" i="18" s="1"/>
  <c r="MF35" i="19" s="1"/>
  <c r="DM139" i="20"/>
  <c r="DM74" i="20"/>
  <c r="DM55" i="20"/>
  <c r="DM77" i="20"/>
  <c r="HT47" i="18" s="1"/>
  <c r="MF21" i="19" s="1"/>
  <c r="DM64" i="20"/>
  <c r="DM61" i="20"/>
  <c r="DM22" i="20"/>
  <c r="HT58" i="18" s="1"/>
  <c r="MF17" i="19" s="1"/>
  <c r="DM4" i="20"/>
  <c r="HT33" i="18" s="1"/>
  <c r="MF16" i="19" s="1"/>
  <c r="DM5" i="20"/>
  <c r="HT32" i="18" s="1"/>
  <c r="MF14" i="19" s="1"/>
  <c r="DM46" i="20"/>
  <c r="HT147" i="18" s="1"/>
  <c r="MF37" i="19" s="1"/>
  <c r="DM48" i="20"/>
  <c r="HT70" i="18" s="1"/>
  <c r="MF36" i="19" s="1"/>
  <c r="DM45" i="20"/>
  <c r="HT116" i="18" s="1"/>
  <c r="MF39" i="19" s="1"/>
  <c r="DM69" i="20"/>
  <c r="DM60" i="20"/>
  <c r="DM118" i="20"/>
  <c r="DM105" i="20"/>
  <c r="DM136" i="20"/>
  <c r="DM18" i="20"/>
  <c r="DM130" i="20"/>
  <c r="DM11" i="20"/>
  <c r="HT49" i="18" s="1"/>
  <c r="MF28" i="19" s="1"/>
  <c r="DM42" i="20"/>
  <c r="DM104" i="20"/>
  <c r="DM13" i="20"/>
  <c r="HR12" i="18" s="1"/>
  <c r="MC15" i="19" s="1"/>
  <c r="DM102" i="20"/>
  <c r="DM17" i="20"/>
  <c r="HR14" i="18" s="1"/>
  <c r="DC158" i="21"/>
  <c r="HR28" i="18"/>
  <c r="HR13" i="18"/>
  <c r="HR204" i="18"/>
  <c r="MC18" i="19" s="1"/>
  <c r="HR24" i="18"/>
  <c r="MC14" i="19" s="1"/>
  <c r="HR27" i="18"/>
  <c r="DL311" i="20"/>
  <c r="DL310" i="20"/>
  <c r="DL313" i="20"/>
  <c r="DL303" i="20"/>
  <c r="DM310" i="20" l="1"/>
  <c r="DM315" i="20" s="1"/>
  <c r="DM312" i="20"/>
  <c r="DM304" i="20"/>
  <c r="DM313" i="20"/>
  <c r="DM318" i="20" s="1"/>
  <c r="MC20" i="19"/>
  <c r="MC17" i="19"/>
  <c r="DL315" i="20"/>
  <c r="DM316" i="20"/>
  <c r="DL318" i="20"/>
  <c r="DL302" i="20"/>
  <c r="DM302" i="20"/>
  <c r="HR276" i="18"/>
  <c r="DL316" i="20"/>
  <c r="DL306" i="20"/>
  <c r="DM306" i="20"/>
  <c r="DM317" i="20" l="1"/>
  <c r="DM307" i="20"/>
  <c r="DN318" i="20"/>
  <c r="MC6" i="19"/>
  <c r="DM309" i="20"/>
  <c r="MC5" i="19"/>
  <c r="DL305" i="20"/>
  <c r="DM305" i="20"/>
  <c r="DL309" i="20"/>
  <c r="MC4" i="19"/>
  <c r="MC7" i="19" l="1"/>
  <c r="MC11" i="19" s="1"/>
  <c r="DD37" i="21" s="1"/>
  <c r="DL314" i="20"/>
  <c r="DM314" i="20"/>
  <c r="DD16" i="21" l="1"/>
  <c r="DD51" i="21"/>
  <c r="DD46" i="21"/>
  <c r="DD23" i="21"/>
  <c r="DD30" i="21"/>
  <c r="DD41" i="21"/>
  <c r="DD54" i="21"/>
  <c r="DD26" i="21"/>
  <c r="DD28" i="21"/>
  <c r="DD52" i="21"/>
  <c r="DD53" i="21"/>
  <c r="DD154" i="21"/>
  <c r="DD32" i="21"/>
  <c r="DD153" i="21"/>
  <c r="DD44" i="21"/>
  <c r="DD47" i="21"/>
  <c r="DK155" i="21"/>
  <c r="DD45" i="21"/>
  <c r="DD50" i="21"/>
  <c r="DD40" i="21"/>
  <c r="DD7" i="21"/>
  <c r="DD58" i="21"/>
  <c r="DD57" i="21"/>
  <c r="DD35" i="21"/>
  <c r="DD56" i="21"/>
  <c r="DD63" i="21"/>
  <c r="DD61" i="21"/>
  <c r="DD149" i="21"/>
  <c r="DD106" i="21"/>
  <c r="DD82" i="21"/>
  <c r="DD114" i="21"/>
  <c r="DD141" i="21"/>
  <c r="DD134" i="21"/>
  <c r="DD99" i="21"/>
  <c r="DD88" i="21"/>
  <c r="DD13" i="21"/>
  <c r="DD36" i="21"/>
  <c r="DD122" i="21"/>
  <c r="DD92" i="21"/>
  <c r="DD78" i="21"/>
  <c r="DD33" i="21"/>
  <c r="DD21" i="21"/>
  <c r="DD49" i="21"/>
  <c r="DD62" i="21"/>
  <c r="DD148" i="21"/>
  <c r="DD20" i="21"/>
  <c r="DD133" i="21"/>
  <c r="DD117" i="21"/>
  <c r="DD102" i="21"/>
  <c r="DD14" i="21"/>
  <c r="DD144" i="21"/>
  <c r="DD129" i="21"/>
  <c r="DD113" i="21"/>
  <c r="DD98" i="21"/>
  <c r="DD140" i="21"/>
  <c r="DD125" i="21"/>
  <c r="DD109" i="21"/>
  <c r="DD91" i="21"/>
  <c r="DD27" i="21"/>
  <c r="DD69" i="21"/>
  <c r="DD137" i="21"/>
  <c r="DD121" i="21"/>
  <c r="DD105" i="21"/>
  <c r="DD76" i="21"/>
  <c r="DD15" i="21"/>
  <c r="DD95" i="21"/>
  <c r="DD22" i="21"/>
  <c r="DD11" i="21"/>
  <c r="DD12" i="21"/>
  <c r="DD73" i="21"/>
  <c r="DD80" i="21"/>
  <c r="DD89" i="21"/>
  <c r="DD19" i="21"/>
  <c r="DD145" i="21"/>
  <c r="DD126" i="21"/>
  <c r="DD96" i="21"/>
  <c r="DD110" i="21"/>
  <c r="DD10" i="21"/>
  <c r="DD90" i="21"/>
  <c r="DD9" i="21"/>
  <c r="DD70" i="21"/>
  <c r="DD147" i="21"/>
  <c r="DD132" i="21"/>
  <c r="DD124" i="21"/>
  <c r="DD116" i="21"/>
  <c r="DD64" i="21"/>
  <c r="DD60" i="21"/>
  <c r="DD108" i="21"/>
  <c r="DD101" i="21"/>
  <c r="DD94" i="21"/>
  <c r="DD65" i="21"/>
  <c r="DD29" i="21"/>
  <c r="DD24" i="21"/>
  <c r="DD86" i="21"/>
  <c r="DD3" i="21"/>
  <c r="DD71" i="21"/>
  <c r="DD150" i="21"/>
  <c r="DD142" i="21"/>
  <c r="DD135" i="21"/>
  <c r="DD127" i="21"/>
  <c r="DD119" i="21"/>
  <c r="DD38" i="21"/>
  <c r="DD81" i="21"/>
  <c r="DD152" i="21"/>
  <c r="DD118" i="21"/>
  <c r="DD84" i="21"/>
  <c r="DD72" i="21"/>
  <c r="DD143" i="21"/>
  <c r="DD128" i="21"/>
  <c r="DD112" i="21"/>
  <c r="DD97" i="21"/>
  <c r="DD77" i="21"/>
  <c r="DD87" i="21"/>
  <c r="DD17" i="21"/>
  <c r="DD48" i="21"/>
  <c r="DD139" i="21"/>
  <c r="DD123" i="21"/>
  <c r="DD66" i="21"/>
  <c r="DD138" i="21"/>
  <c r="DD43" i="21"/>
  <c r="DD42" i="21"/>
  <c r="DD151" i="21"/>
  <c r="DD136" i="21"/>
  <c r="DD120" i="21"/>
  <c r="DD104" i="21"/>
  <c r="DD83" i="21"/>
  <c r="DD34" i="21"/>
  <c r="DD31" i="21"/>
  <c r="DD130" i="21"/>
  <c r="DD146" i="21"/>
  <c r="DD131" i="21"/>
  <c r="DD111" i="21"/>
  <c r="DD115" i="21"/>
  <c r="DD107" i="21"/>
  <c r="DD100" i="21"/>
  <c r="DD6" i="21"/>
  <c r="DD93" i="21"/>
  <c r="DD103" i="21"/>
  <c r="DD75" i="21"/>
  <c r="DD68" i="21"/>
  <c r="DD59" i="21"/>
  <c r="DD25" i="21"/>
  <c r="DD55" i="21"/>
  <c r="DD39" i="21"/>
  <c r="DD79" i="21"/>
  <c r="DD5" i="21"/>
  <c r="DD67" i="21"/>
  <c r="DD74" i="21"/>
  <c r="DD85" i="21"/>
  <c r="DD18" i="21"/>
  <c r="DD8" i="21"/>
  <c r="DD4" i="21"/>
  <c r="DN7" i="20" l="1"/>
  <c r="DN29" i="20"/>
  <c r="DN9" i="20"/>
  <c r="DN28" i="20"/>
  <c r="DN37" i="20"/>
  <c r="DN137" i="20"/>
  <c r="DN10" i="20"/>
  <c r="DN30" i="20"/>
  <c r="HT4" i="18"/>
  <c r="MF18" i="19" s="1"/>
  <c r="DN17" i="20"/>
  <c r="DN27" i="20"/>
  <c r="DN84" i="20"/>
  <c r="DN14" i="20"/>
  <c r="DN24" i="20"/>
  <c r="DN13" i="20"/>
  <c r="DD158" i="21"/>
  <c r="DE158" i="21"/>
  <c r="HT11" i="18" l="1"/>
  <c r="MF20" i="19" s="1"/>
  <c r="HT12" i="18"/>
  <c r="MF27" i="19" s="1"/>
  <c r="HT14" i="18"/>
  <c r="MF34" i="19" s="1"/>
  <c r="HT9" i="18"/>
  <c r="MF26" i="19" s="1"/>
  <c r="HT13" i="18"/>
  <c r="MF29" i="19" s="1"/>
  <c r="DN304" i="20"/>
  <c r="DN303" i="20"/>
  <c r="DN311" i="20"/>
  <c r="DN310" i="20"/>
  <c r="DN312" i="20"/>
  <c r="DN315" i="20" l="1"/>
  <c r="DN316" i="20"/>
  <c r="DN306" i="20"/>
  <c r="MI6" i="19" s="1"/>
  <c r="DN317" i="20"/>
  <c r="MF5" i="19"/>
  <c r="DN307" i="20"/>
  <c r="MF6" i="19" s="1"/>
  <c r="HT276" i="18"/>
  <c r="DN302" i="20"/>
  <c r="DN309" i="20" l="1"/>
  <c r="MF7" i="19"/>
  <c r="MF4" i="19"/>
  <c r="DN305" i="20"/>
  <c r="DN314" i="20" l="1"/>
  <c r="MF11" i="19"/>
  <c r="DO94" i="20" s="1"/>
  <c r="DO107" i="20" l="1"/>
  <c r="DO299" i="20"/>
  <c r="DO298" i="20"/>
  <c r="DO121" i="20"/>
  <c r="DO18" i="20"/>
  <c r="DO5" i="20"/>
  <c r="DO95" i="20"/>
  <c r="DO76" i="20"/>
  <c r="DO68" i="20"/>
  <c r="DO46" i="20"/>
  <c r="DO192" i="20"/>
  <c r="DO146" i="20"/>
  <c r="DO177" i="20"/>
  <c r="DO161" i="20"/>
  <c r="DO207" i="20"/>
  <c r="DO223" i="20"/>
  <c r="DO7" i="20"/>
  <c r="DO297" i="20"/>
  <c r="DO255" i="20"/>
  <c r="DO295" i="20"/>
  <c r="DO296" i="20"/>
  <c r="DO239" i="20"/>
  <c r="DO51" i="20"/>
  <c r="DO73" i="20"/>
  <c r="DO82" i="20"/>
  <c r="DO271" i="20"/>
  <c r="DO111" i="20"/>
  <c r="DO26" i="20"/>
  <c r="DO81" i="20"/>
  <c r="DO30" i="20"/>
  <c r="DO37" i="20"/>
  <c r="DO35" i="20"/>
  <c r="DO36" i="20"/>
  <c r="DO87" i="20"/>
  <c r="DO110" i="20"/>
  <c r="DO75" i="20"/>
  <c r="DO86" i="20"/>
  <c r="DO16" i="20"/>
  <c r="DO227" i="20"/>
  <c r="DO267" i="20"/>
  <c r="DO184" i="20"/>
  <c r="DO50" i="20"/>
  <c r="DO141" i="20"/>
  <c r="DO15" i="20"/>
  <c r="DO193" i="20"/>
  <c r="DO34" i="20"/>
  <c r="DO162" i="20"/>
  <c r="DO178" i="20"/>
  <c r="DO54" i="20"/>
  <c r="DO83" i="20"/>
  <c r="DO147" i="20"/>
  <c r="DO80" i="20"/>
  <c r="DO29" i="20"/>
  <c r="DO41" i="20"/>
  <c r="DO55" i="20"/>
  <c r="DO133" i="20"/>
  <c r="DO259" i="20"/>
  <c r="DO77" i="20"/>
  <c r="DO279" i="20"/>
  <c r="DO173" i="20"/>
  <c r="DO102" i="20"/>
  <c r="DO235" i="20"/>
  <c r="DO215" i="20"/>
  <c r="DO195" i="20"/>
  <c r="DO43" i="20"/>
  <c r="DO154" i="20"/>
  <c r="DO14" i="20"/>
  <c r="DO10" i="20"/>
  <c r="DO292" i="20"/>
  <c r="DO289" i="20"/>
  <c r="DO12" i="20"/>
  <c r="DO164" i="20"/>
  <c r="DO230" i="20"/>
  <c r="DO282" i="20"/>
  <c r="DO226" i="20"/>
  <c r="DO222" i="20"/>
  <c r="DO168" i="20"/>
  <c r="DO286" i="20"/>
  <c r="DO157" i="20"/>
  <c r="DO261" i="20"/>
  <c r="DO218" i="20"/>
  <c r="DO197" i="20"/>
  <c r="DO277" i="20"/>
  <c r="DO182" i="20"/>
  <c r="DO245" i="20"/>
  <c r="DO213" i="20"/>
  <c r="DO99" i="20"/>
  <c r="DO20" i="20"/>
  <c r="DO62" i="20"/>
  <c r="DO131" i="20"/>
  <c r="DO229" i="20"/>
  <c r="DO167" i="20"/>
  <c r="DO67" i="20"/>
  <c r="DO134" i="20"/>
  <c r="DO268" i="20"/>
  <c r="DO204" i="20"/>
  <c r="DO130" i="20"/>
  <c r="DO31" i="20"/>
  <c r="DO64" i="20"/>
  <c r="DO150" i="20"/>
  <c r="DO57" i="20"/>
  <c r="DO231" i="20"/>
  <c r="DO165" i="20"/>
  <c r="DO129" i="20"/>
  <c r="DO91" i="20"/>
  <c r="DO32" i="20"/>
  <c r="DO263" i="20"/>
  <c r="HV27" i="18"/>
  <c r="MI21" i="19" s="1"/>
  <c r="DO97" i="20"/>
  <c r="DO25" i="20"/>
  <c r="DO53" i="20"/>
  <c r="DO186" i="20"/>
  <c r="DO276" i="20"/>
  <c r="DO236" i="20"/>
  <c r="DO174" i="20"/>
  <c r="DO56" i="20"/>
  <c r="DO70" i="20"/>
  <c r="DO275" i="20"/>
  <c r="DO188" i="20"/>
  <c r="DO28" i="20"/>
  <c r="DO74" i="20"/>
  <c r="DO247" i="20"/>
  <c r="DO24" i="20"/>
  <c r="DO181" i="20"/>
  <c r="DO27" i="20"/>
  <c r="DO166" i="20"/>
  <c r="DO59" i="20"/>
  <c r="DO232" i="20"/>
  <c r="DO66" i="20"/>
  <c r="DO96" i="20"/>
  <c r="DO288" i="20"/>
  <c r="DO152" i="20"/>
  <c r="DO39" i="20"/>
  <c r="DO284" i="20"/>
  <c r="DO220" i="20"/>
  <c r="DO159" i="20"/>
  <c r="DO79" i="20"/>
  <c r="DO44" i="20"/>
  <c r="DO251" i="20"/>
  <c r="DO169" i="20"/>
  <c r="DO9" i="20"/>
  <c r="DO42" i="20"/>
  <c r="DO290" i="20"/>
  <c r="DO33" i="20"/>
  <c r="DO219" i="20"/>
  <c r="DO40" i="20"/>
  <c r="DO196" i="20"/>
  <c r="DO49" i="20"/>
  <c r="DO256" i="20"/>
  <c r="DO13" i="20"/>
  <c r="DO163" i="20"/>
  <c r="DO250" i="20"/>
  <c r="DO144" i="20"/>
  <c r="DO38" i="20"/>
  <c r="DO252" i="20"/>
  <c r="DO189" i="20"/>
  <c r="DO118" i="20"/>
  <c r="DO100" i="20"/>
  <c r="DO293" i="20"/>
  <c r="DO211" i="20"/>
  <c r="DO84" i="20"/>
  <c r="DO22" i="20"/>
  <c r="DO203" i="20"/>
  <c r="DO6" i="20"/>
  <c r="DO45" i="20"/>
  <c r="DO11" i="20"/>
  <c r="DO140" i="20"/>
  <c r="DO243" i="20"/>
  <c r="DO212" i="20"/>
  <c r="DO8" i="20"/>
  <c r="DO60" i="20"/>
  <c r="DO225" i="20"/>
  <c r="DO249" i="20"/>
  <c r="DO47" i="20"/>
  <c r="DO205" i="20"/>
  <c r="DO172" i="20"/>
  <c r="DO198" i="20"/>
  <c r="DO269" i="20"/>
  <c r="DO98" i="20"/>
  <c r="HV24" i="18"/>
  <c r="MI19" i="19" s="1"/>
  <c r="DO238" i="20"/>
  <c r="DO139" i="20"/>
  <c r="DO210" i="20"/>
  <c r="DO155" i="20"/>
  <c r="DO278" i="20"/>
  <c r="DO158" i="20"/>
  <c r="DO287" i="20"/>
  <c r="DO200" i="20"/>
  <c r="DO63" i="20"/>
  <c r="DO85" i="20"/>
  <c r="DO244" i="20"/>
  <c r="DO264" i="20"/>
  <c r="DO78" i="20"/>
  <c r="DO224" i="20"/>
  <c r="DO21" i="20"/>
  <c r="DO136" i="20"/>
  <c r="DO175" i="20"/>
  <c r="DO89" i="20"/>
  <c r="DO108" i="20"/>
  <c r="DO281" i="20"/>
  <c r="DO156" i="20"/>
  <c r="DO257" i="20"/>
  <c r="DO138" i="20"/>
  <c r="DO132" i="20"/>
  <c r="DO143" i="20"/>
  <c r="DO217" i="20"/>
  <c r="DO202" i="20"/>
  <c r="DO270" i="20"/>
  <c r="DO258" i="20"/>
  <c r="DO151" i="20"/>
  <c r="DO246" i="20"/>
  <c r="DO283" i="20"/>
  <c r="DO104" i="20"/>
  <c r="DO65" i="20"/>
  <c r="DO185" i="20"/>
  <c r="DO216" i="20"/>
  <c r="DO240" i="20"/>
  <c r="DO280" i="20"/>
  <c r="DO23" i="20"/>
  <c r="DO190" i="20"/>
  <c r="DO88" i="20"/>
  <c r="DO109" i="20"/>
  <c r="DO126" i="20"/>
  <c r="DO145" i="20"/>
  <c r="DO135" i="20"/>
  <c r="DO260" i="20"/>
  <c r="DO17" i="20"/>
  <c r="DO90" i="20"/>
  <c r="DO101" i="20"/>
  <c r="DO117" i="20"/>
  <c r="DO116" i="20"/>
  <c r="DO115" i="20"/>
  <c r="DO114" i="20"/>
  <c r="DO125" i="20"/>
  <c r="DO124" i="20"/>
  <c r="DO123" i="20"/>
  <c r="DO122" i="20"/>
  <c r="DO233" i="20"/>
  <c r="DO120" i="20"/>
  <c r="DO119" i="20"/>
  <c r="DO209" i="20"/>
  <c r="DO106" i="20"/>
  <c r="DO128" i="20"/>
  <c r="DO127" i="20"/>
  <c r="DO113" i="20"/>
  <c r="DO265" i="20"/>
  <c r="DO112" i="20"/>
  <c r="DN155" i="21"/>
  <c r="DO273" i="20"/>
  <c r="DO187" i="20"/>
  <c r="DO176" i="20"/>
  <c r="DO242" i="20"/>
  <c r="DO105" i="20"/>
  <c r="DO254" i="20"/>
  <c r="DO171" i="20"/>
  <c r="DO253" i="20"/>
  <c r="DO266" i="20"/>
  <c r="DO214" i="20"/>
  <c r="DO191" i="20"/>
  <c r="DO153" i="20"/>
  <c r="DO199" i="20"/>
  <c r="DO149" i="20"/>
  <c r="DO237" i="20"/>
  <c r="DO3" i="20"/>
  <c r="DO48" i="20"/>
  <c r="DO180" i="20"/>
  <c r="DO170" i="20"/>
  <c r="DO137" i="20"/>
  <c r="DO92" i="20"/>
  <c r="DO274" i="20"/>
  <c r="DO291" i="20"/>
  <c r="DO241" i="20"/>
  <c r="DO272" i="20"/>
  <c r="DO52" i="20"/>
  <c r="DO69" i="20"/>
  <c r="DO179" i="20"/>
  <c r="DO72" i="20"/>
  <c r="DO206" i="20"/>
  <c r="DO208" i="20"/>
  <c r="DO262" i="20"/>
  <c r="DO58" i="20"/>
  <c r="DO221" i="20"/>
  <c r="DO71" i="20"/>
  <c r="DO228" i="20"/>
  <c r="DO160" i="20"/>
  <c r="DO234" i="20"/>
  <c r="DO248" i="20"/>
  <c r="DO285" i="20"/>
  <c r="DO61" i="20"/>
  <c r="DO194" i="20"/>
  <c r="DO142" i="20"/>
  <c r="DO201" i="20"/>
  <c r="DO148" i="20"/>
  <c r="DO183" i="20"/>
  <c r="DO19" i="20"/>
  <c r="DO4" i="20"/>
  <c r="DO294" i="20"/>
  <c r="DO103" i="20"/>
  <c r="DO93" i="20"/>
  <c r="HV166" i="18"/>
  <c r="MI16" i="19" s="1"/>
  <c r="HV30" i="18"/>
  <c r="MI34" i="19" s="1"/>
  <c r="HV34" i="18"/>
  <c r="MI15" i="19" s="1"/>
  <c r="HV71" i="18"/>
  <c r="MI27" i="19" s="1"/>
  <c r="HV48" i="18"/>
  <c r="MI32" i="19" s="1"/>
  <c r="HV38" i="18"/>
  <c r="MI25" i="19" s="1"/>
  <c r="HV21" i="18"/>
  <c r="MI17" i="19" s="1"/>
  <c r="HV22" i="18"/>
  <c r="MI14" i="19" s="1"/>
  <c r="HV198" i="18"/>
  <c r="MI23" i="19" s="1"/>
  <c r="HV211" i="18"/>
  <c r="MI26" i="19" s="1"/>
  <c r="HV207" i="18"/>
  <c r="MI29" i="19" s="1"/>
  <c r="HV57" i="18"/>
  <c r="MI24" i="19" s="1"/>
  <c r="HV28" i="18"/>
  <c r="MI18" i="19" s="1"/>
  <c r="HV25" i="18"/>
  <c r="MI31" i="19" s="1"/>
  <c r="HV143" i="18"/>
  <c r="MI30" i="19" s="1"/>
  <c r="HV61" i="18"/>
  <c r="MI20" i="19" s="1"/>
  <c r="HV241" i="18"/>
  <c r="MI35" i="19" s="1"/>
  <c r="HV35" i="18"/>
  <c r="MI22" i="19" s="1"/>
  <c r="HV56" i="18"/>
  <c r="MI28" i="19" s="1"/>
  <c r="HV82" i="18"/>
  <c r="MI33" i="19" s="1"/>
  <c r="DN158" i="21" l="1"/>
  <c r="DO311" i="20"/>
  <c r="DO312" i="20"/>
  <c r="DO310" i="20"/>
  <c r="DO303" i="20"/>
  <c r="DO313" i="20"/>
  <c r="DO304" i="20"/>
  <c r="DO302" i="20"/>
  <c r="MI5" i="19"/>
  <c r="HV276" i="18"/>
  <c r="DO306" i="20" l="1"/>
  <c r="DO317" i="20"/>
  <c r="DO307" i="20"/>
  <c r="DO316" i="20"/>
  <c r="DO318" i="20"/>
  <c r="DO309" i="20"/>
  <c r="DO315" i="20"/>
  <c r="MI7" i="19"/>
  <c r="MI11" i="19" s="1"/>
  <c r="DP94" i="20" s="1"/>
  <c r="DO305" i="20"/>
  <c r="DP107" i="20" l="1"/>
  <c r="DP299" i="20"/>
  <c r="DP297" i="20"/>
  <c r="DP298" i="20"/>
  <c r="DP295" i="20"/>
  <c r="DP296" i="20"/>
  <c r="DP291" i="20"/>
  <c r="DP73" i="20"/>
  <c r="DO314" i="20"/>
  <c r="DP28" i="20"/>
  <c r="DP164" i="20"/>
  <c r="DP231" i="20"/>
  <c r="DP241" i="20"/>
  <c r="DP52" i="20"/>
  <c r="IJ219" i="18" s="1"/>
  <c r="DP243" i="20"/>
  <c r="DP19" i="20"/>
  <c r="ID21" i="18" s="1"/>
  <c r="DP148" i="20"/>
  <c r="DP227" i="20"/>
  <c r="DP271" i="20"/>
  <c r="DP213" i="20"/>
  <c r="DP166" i="20"/>
  <c r="DP151" i="20"/>
  <c r="DP272" i="20"/>
  <c r="DP16" i="20"/>
  <c r="HX207" i="18" s="1"/>
  <c r="DP63" i="20"/>
  <c r="DP58" i="20"/>
  <c r="IB44" i="18" s="1"/>
  <c r="DP42" i="20"/>
  <c r="DP172" i="20"/>
  <c r="DP37" i="20"/>
  <c r="DP85" i="20"/>
  <c r="JN36" i="18" s="1"/>
  <c r="DP254" i="20"/>
  <c r="DP247" i="20"/>
  <c r="DP82" i="20"/>
  <c r="DP130" i="20"/>
  <c r="DP294" i="20"/>
  <c r="DP67" i="20"/>
  <c r="IB135" i="18" s="1"/>
  <c r="DP160" i="20"/>
  <c r="DP157" i="20"/>
  <c r="DP55" i="20"/>
  <c r="DP174" i="20"/>
  <c r="DP212" i="20"/>
  <c r="DP170" i="20"/>
  <c r="DP56" i="20"/>
  <c r="DP188" i="20"/>
  <c r="DP62" i="20"/>
  <c r="DP149" i="20"/>
  <c r="DP10" i="20"/>
  <c r="DP4" i="20"/>
  <c r="IR33" i="18" s="1"/>
  <c r="DP246" i="20"/>
  <c r="DP281" i="20"/>
  <c r="DP209" i="20"/>
  <c r="DP30" i="20"/>
  <c r="DP21" i="20"/>
  <c r="DP96" i="20"/>
  <c r="IJ45" i="18" s="1"/>
  <c r="DP187" i="20"/>
  <c r="DP11" i="20"/>
  <c r="IB49" i="18" s="1"/>
  <c r="DP87" i="20"/>
  <c r="DP196" i="20"/>
  <c r="DP141" i="20"/>
  <c r="DP83" i="20"/>
  <c r="DP173" i="20"/>
  <c r="DP71" i="20"/>
  <c r="JB125" i="18" s="1"/>
  <c r="DP81" i="20"/>
  <c r="DP146" i="20"/>
  <c r="DP278" i="20"/>
  <c r="DP249" i="20"/>
  <c r="DP135" i="20"/>
  <c r="DP25" i="20"/>
  <c r="DP167" i="20"/>
  <c r="DP253" i="20"/>
  <c r="DP66" i="20"/>
  <c r="DP50" i="20"/>
  <c r="DP216" i="20"/>
  <c r="DP255" i="20"/>
  <c r="DP268" i="20"/>
  <c r="DP46" i="20"/>
  <c r="DP283" i="20"/>
  <c r="DP104" i="20"/>
  <c r="DP184" i="20"/>
  <c r="DP181" i="20"/>
  <c r="DP32" i="20"/>
  <c r="DP12" i="20"/>
  <c r="IB52" i="18" s="1"/>
  <c r="DP226" i="20"/>
  <c r="DP103" i="20"/>
  <c r="JN242" i="18" s="1"/>
  <c r="DP136" i="20"/>
  <c r="DP152" i="20"/>
  <c r="DP237" i="20"/>
  <c r="DP20" i="20"/>
  <c r="DP15" i="20"/>
  <c r="DP208" i="20"/>
  <c r="DP161" i="20"/>
  <c r="DP252" i="20"/>
  <c r="DP84" i="20"/>
  <c r="DP267" i="20"/>
  <c r="DP79" i="20"/>
  <c r="DP169" i="20"/>
  <c r="DP165" i="20"/>
  <c r="DP33" i="20"/>
  <c r="DP228" i="20"/>
  <c r="DP72" i="20"/>
  <c r="DP203" i="20"/>
  <c r="DP194" i="20"/>
  <c r="DP9" i="20"/>
  <c r="DP293" i="20"/>
  <c r="DP99" i="20"/>
  <c r="DP284" i="20"/>
  <c r="DP162" i="20"/>
  <c r="DP236" i="20"/>
  <c r="DP154" i="20"/>
  <c r="DP266" i="20"/>
  <c r="DP17" i="20"/>
  <c r="DP198" i="20"/>
  <c r="DP256" i="20"/>
  <c r="DP220" i="20"/>
  <c r="DP235" i="20"/>
  <c r="DP45" i="20"/>
  <c r="IJ116" i="18" s="1"/>
  <c r="DP153" i="20"/>
  <c r="DP78" i="20"/>
  <c r="DP138" i="20"/>
  <c r="DP214" i="20"/>
  <c r="DP137" i="20"/>
  <c r="DP105" i="20"/>
  <c r="DP155" i="20"/>
  <c r="DP7" i="20"/>
  <c r="IJ4" i="18" s="1"/>
  <c r="DP147" i="20"/>
  <c r="DP41" i="20"/>
  <c r="DP100" i="20"/>
  <c r="DP102" i="20"/>
  <c r="JN150" i="18" s="1"/>
  <c r="DP279" i="20"/>
  <c r="DP275" i="20"/>
  <c r="DP95" i="20"/>
  <c r="DP3" i="20"/>
  <c r="IB22" i="18" s="1"/>
  <c r="DP258" i="20"/>
  <c r="DP288" i="20"/>
  <c r="DP163" i="20"/>
  <c r="DP245" i="20"/>
  <c r="DP168" i="20"/>
  <c r="DP13" i="20"/>
  <c r="DP287" i="20"/>
  <c r="DP57" i="20"/>
  <c r="DP36" i="20"/>
  <c r="IJ40" i="18" s="1"/>
  <c r="DP97" i="20"/>
  <c r="DP180" i="20"/>
  <c r="DP218" i="20"/>
  <c r="DP129" i="20"/>
  <c r="DP263" i="20"/>
  <c r="DP259" i="20"/>
  <c r="DP68" i="20"/>
  <c r="DP292" i="20"/>
  <c r="DP156" i="20"/>
  <c r="DP171" i="20"/>
  <c r="DP238" i="20"/>
  <c r="DP134" i="20"/>
  <c r="DP190" i="20"/>
  <c r="DP126" i="20"/>
  <c r="DP200" i="20"/>
  <c r="DP193" i="20"/>
  <c r="DP244" i="20"/>
  <c r="DP204" i="20"/>
  <c r="DP49" i="20"/>
  <c r="JR145" i="18" s="1"/>
  <c r="DP219" i="20"/>
  <c r="DP6" i="20"/>
  <c r="DP91" i="20"/>
  <c r="DP65" i="20"/>
  <c r="DP121" i="20"/>
  <c r="KL174" i="18" s="1"/>
  <c r="DP262" i="20"/>
  <c r="DP265" i="20"/>
  <c r="DP132" i="20"/>
  <c r="DP191" i="20"/>
  <c r="DP39" i="20"/>
  <c r="DP175" i="20"/>
  <c r="DP222" i="20"/>
  <c r="DP47" i="20"/>
  <c r="DP118" i="20"/>
  <c r="DP189" i="20"/>
  <c r="DP206" i="20"/>
  <c r="DP76" i="20"/>
  <c r="JB186" i="18" s="1"/>
  <c r="DP221" i="20"/>
  <c r="DP192" i="20"/>
  <c r="DP54" i="20"/>
  <c r="DP53" i="20"/>
  <c r="DP225" i="20"/>
  <c r="DP205" i="20"/>
  <c r="DP260" i="20"/>
  <c r="DP40" i="20"/>
  <c r="DP5" i="20"/>
  <c r="DP229" i="20"/>
  <c r="DP232" i="20"/>
  <c r="DP197" i="20"/>
  <c r="DP285" i="20"/>
  <c r="DP61" i="20"/>
  <c r="DP264" i="20"/>
  <c r="DP240" i="20"/>
  <c r="DP230" i="20"/>
  <c r="DP70" i="20"/>
  <c r="DP207" i="20"/>
  <c r="DP27" i="20"/>
  <c r="DP140" i="20"/>
  <c r="DP215" i="20"/>
  <c r="DP211" i="20"/>
  <c r="DP14" i="20"/>
  <c r="DP74" i="20"/>
  <c r="DP133" i="20"/>
  <c r="DP44" i="20"/>
  <c r="DP38" i="20"/>
  <c r="DP182" i="20"/>
  <c r="DP269" i="20"/>
  <c r="DP210" i="20"/>
  <c r="DP35" i="20"/>
  <c r="DP185" i="20"/>
  <c r="DP31" i="20"/>
  <c r="DP223" i="20"/>
  <c r="DP239" i="20"/>
  <c r="DP26" i="20"/>
  <c r="DP139" i="20"/>
  <c r="DP199" i="20"/>
  <c r="DP195" i="20"/>
  <c r="DP22" i="20"/>
  <c r="DP289" i="20"/>
  <c r="DP257" i="20"/>
  <c r="DP108" i="20"/>
  <c r="JN138" i="18" s="1"/>
  <c r="DP131" i="20"/>
  <c r="DP234" i="20"/>
  <c r="DP145" i="20"/>
  <c r="DP98" i="20"/>
  <c r="DP280" i="20"/>
  <c r="DP110" i="20"/>
  <c r="DP178" i="20"/>
  <c r="DP80" i="20"/>
  <c r="DP59" i="20"/>
  <c r="DP158" i="20"/>
  <c r="DP111" i="20"/>
  <c r="DP77" i="20"/>
  <c r="DP75" i="20"/>
  <c r="DP18" i="20"/>
  <c r="DP286" i="20"/>
  <c r="DP217" i="20"/>
  <c r="DP51" i="20"/>
  <c r="DP277" i="20"/>
  <c r="DP270" i="20"/>
  <c r="DP89" i="20"/>
  <c r="DP176" i="20"/>
  <c r="DP248" i="20"/>
  <c r="DP64" i="20"/>
  <c r="DP159" i="20"/>
  <c r="DP24" i="20"/>
  <c r="DP34" i="20"/>
  <c r="DP86" i="20"/>
  <c r="DP290" i="20"/>
  <c r="DP8" i="20"/>
  <c r="DP276" i="20"/>
  <c r="DP251" i="20"/>
  <c r="DP150" i="20"/>
  <c r="DP202" i="20"/>
  <c r="DP144" i="20"/>
  <c r="DP224" i="20"/>
  <c r="DP177" i="20"/>
  <c r="DP43" i="20"/>
  <c r="DP273" i="20"/>
  <c r="DP23" i="20"/>
  <c r="JB234" i="18" s="1"/>
  <c r="DQ155" i="21"/>
  <c r="DP261" i="20"/>
  <c r="DP48" i="20"/>
  <c r="DP142" i="20"/>
  <c r="DP60" i="20"/>
  <c r="DP179" i="20"/>
  <c r="DP186" i="20"/>
  <c r="DP201" i="20"/>
  <c r="DP183" i="20"/>
  <c r="DP69" i="20"/>
  <c r="DP274" i="20"/>
  <c r="DP242" i="20"/>
  <c r="DP143" i="20"/>
  <c r="DP250" i="20"/>
  <c r="DP233" i="20"/>
  <c r="DP29" i="20"/>
  <c r="DP88" i="20"/>
  <c r="DP109" i="20"/>
  <c r="DP90" i="20"/>
  <c r="DP101" i="20"/>
  <c r="DP117" i="20"/>
  <c r="DP116" i="20"/>
  <c r="DP115" i="20"/>
  <c r="DP114" i="20"/>
  <c r="DP125" i="20"/>
  <c r="DP124" i="20"/>
  <c r="DP123" i="20"/>
  <c r="DP122" i="20"/>
  <c r="DP120" i="20"/>
  <c r="DP119" i="20"/>
  <c r="DP106" i="20"/>
  <c r="DP128" i="20"/>
  <c r="DP127" i="20"/>
  <c r="DP113" i="20"/>
  <c r="DP92" i="20"/>
  <c r="DP112" i="20"/>
  <c r="DP93" i="20"/>
  <c r="DP282" i="20"/>
  <c r="IJ10" i="18"/>
  <c r="IB230" i="18"/>
  <c r="JB101" i="18"/>
  <c r="KL161" i="18"/>
  <c r="IJ208" i="18"/>
  <c r="JR146" i="18"/>
  <c r="IJ235" i="18"/>
  <c r="JN243" i="18"/>
  <c r="JN51" i="18"/>
  <c r="IJ133" i="18"/>
  <c r="HX53" i="18"/>
  <c r="IB53" i="18"/>
  <c r="IL21" i="18"/>
  <c r="IB207" i="18"/>
  <c r="IL198" i="18"/>
  <c r="ID198" i="18"/>
  <c r="HX49" i="18" l="1"/>
  <c r="IX33" i="18"/>
  <c r="DQ158" i="21"/>
  <c r="IF33" i="18"/>
  <c r="IP33" i="18"/>
  <c r="IJ70" i="18"/>
  <c r="IJ193" i="18"/>
  <c r="IJ192" i="18"/>
  <c r="IB61" i="18"/>
  <c r="IX197" i="18"/>
  <c r="IJ38" i="18"/>
  <c r="IB14" i="18"/>
  <c r="IB204" i="18"/>
  <c r="IJ178" i="18"/>
  <c r="IJ11" i="18"/>
  <c r="IJ56" i="18"/>
  <c r="IJ156" i="18"/>
  <c r="IJ168" i="18"/>
  <c r="IJ236" i="18"/>
  <c r="IJ137" i="18"/>
  <c r="IB166" i="18"/>
  <c r="IB28" i="18"/>
  <c r="IJ71" i="18"/>
  <c r="IB142" i="18"/>
  <c r="IB54" i="18"/>
  <c r="IB58" i="18"/>
  <c r="HZ35" i="18"/>
  <c r="IB141" i="18"/>
  <c r="IB32" i="18"/>
  <c r="JR218" i="18"/>
  <c r="JB227" i="18"/>
  <c r="IX34" i="18"/>
  <c r="IB12" i="18"/>
  <c r="IB48" i="18"/>
  <c r="JN139" i="18"/>
  <c r="JB98" i="18"/>
  <c r="IB60" i="18"/>
  <c r="HX52" i="18"/>
  <c r="HX276" i="18" s="1"/>
  <c r="IB155" i="18"/>
  <c r="IB82" i="18"/>
  <c r="IJ90" i="18"/>
  <c r="IJ47" i="18"/>
  <c r="IB217" i="18"/>
  <c r="IJ50" i="18"/>
  <c r="IB59" i="18"/>
  <c r="IB13" i="18"/>
  <c r="IB25" i="18"/>
  <c r="IJ206" i="18"/>
  <c r="IB210" i="18"/>
  <c r="IJ55" i="18"/>
  <c r="JB23" i="18"/>
  <c r="JB128" i="18"/>
  <c r="IB62" i="18"/>
  <c r="IB31" i="18"/>
  <c r="IB24" i="18"/>
  <c r="IJ199" i="18"/>
  <c r="IJ159" i="18"/>
  <c r="IJ143" i="18"/>
  <c r="JN211" i="18"/>
  <c r="IB63" i="18"/>
  <c r="IB37" i="18"/>
  <c r="IJ147" i="18"/>
  <c r="IJ57" i="18"/>
  <c r="JB7" i="18"/>
  <c r="IB27" i="18"/>
  <c r="HZ22" i="18"/>
  <c r="JN244" i="18"/>
  <c r="IB114" i="18"/>
  <c r="JB184" i="18"/>
  <c r="KL26" i="18"/>
  <c r="IJ42" i="18"/>
  <c r="IJ73" i="18"/>
  <c r="JN245" i="18"/>
  <c r="JB224" i="18"/>
  <c r="IJ41" i="18"/>
  <c r="JN158" i="18"/>
  <c r="IB196" i="18"/>
  <c r="IB172" i="18"/>
  <c r="JR92" i="18"/>
  <c r="IB43" i="18"/>
  <c r="IB30" i="18"/>
  <c r="IF34" i="18"/>
  <c r="IF276" i="18" s="1"/>
  <c r="HZ58" i="18"/>
  <c r="DP312" i="20"/>
  <c r="DP310" i="20"/>
  <c r="DQ315" i="20" s="1"/>
  <c r="IP34" i="18"/>
  <c r="HZ32" i="18"/>
  <c r="IR34" i="18"/>
  <c r="IR276" i="18" s="1"/>
  <c r="IB35" i="18"/>
  <c r="DP313" i="20"/>
  <c r="DP311" i="20"/>
  <c r="DP303" i="20"/>
  <c r="DP304" i="20"/>
  <c r="DP302" i="20"/>
  <c r="DP309" i="20"/>
  <c r="MR18" i="19"/>
  <c r="NY15" i="19"/>
  <c r="ND21" i="19" l="1"/>
  <c r="MR23" i="19"/>
  <c r="DR315" i="20"/>
  <c r="HZ276" i="18"/>
  <c r="ND23" i="19"/>
  <c r="MR14" i="19"/>
  <c r="DP315" i="20"/>
  <c r="DP317" i="20"/>
  <c r="MR21" i="19"/>
  <c r="ND14" i="19"/>
  <c r="MR20" i="19"/>
  <c r="MR19" i="19"/>
  <c r="MR15" i="19"/>
  <c r="MR16" i="19"/>
  <c r="OE26" i="19"/>
  <c r="DR317" i="20"/>
  <c r="DQ317" i="20"/>
  <c r="DP306" i="20"/>
  <c r="DQ316" i="20"/>
  <c r="DQ314" i="20"/>
  <c r="DP305" i="20"/>
  <c r="DP307" i="20"/>
  <c r="DQ318" i="20"/>
  <c r="DP318" i="20"/>
  <c r="IB276" i="18"/>
  <c r="DQ305" i="20"/>
  <c r="DR318" i="20"/>
  <c r="DP316" i="20"/>
  <c r="DR316" i="20"/>
  <c r="DR307" i="20"/>
  <c r="DQ306" i="20"/>
  <c r="DQ307" i="20"/>
  <c r="DR306" i="20"/>
  <c r="DR305" i="20"/>
  <c r="DP314" i="20"/>
  <c r="DR314" i="20"/>
  <c r="MR22" i="19" l="1"/>
  <c r="MR17" i="19"/>
  <c r="MR5" i="19" l="1"/>
  <c r="MR6" i="19"/>
  <c r="MR7" i="19" l="1"/>
  <c r="MR11" i="19" s="1"/>
  <c r="DG51" i="21" l="1"/>
  <c r="DG37" i="21"/>
  <c r="DG23" i="21"/>
  <c r="DG16" i="21"/>
  <c r="DG41" i="21"/>
  <c r="DG46" i="21"/>
  <c r="DG26" i="21"/>
  <c r="DG30" i="21"/>
  <c r="DG52" i="21"/>
  <c r="DG54" i="21"/>
  <c r="DG154" i="21"/>
  <c r="DG28" i="21"/>
  <c r="DG35" i="21"/>
  <c r="DG63" i="21"/>
  <c r="DG56" i="21"/>
  <c r="DG145" i="21"/>
  <c r="DG14" i="21"/>
  <c r="DG95" i="21"/>
  <c r="DG8" i="21"/>
  <c r="DG31" i="21"/>
  <c r="DG48" i="21"/>
  <c r="DG81" i="21"/>
  <c r="DG128" i="21"/>
  <c r="DG152" i="21"/>
  <c r="DG18" i="21"/>
  <c r="DG49" i="21"/>
  <c r="DG75" i="21"/>
  <c r="DG137" i="21"/>
  <c r="DG79" i="21"/>
  <c r="DG113" i="21"/>
  <c r="DG5" i="21"/>
  <c r="DG102" i="21"/>
  <c r="DG150" i="21"/>
  <c r="DG6" i="21"/>
  <c r="DG98" i="21"/>
  <c r="DG127" i="21"/>
  <c r="DG87" i="21"/>
  <c r="DG141" i="21"/>
  <c r="DG66" i="21"/>
  <c r="DS5" i="20" s="1"/>
  <c r="DG122" i="21"/>
  <c r="DG57" i="21"/>
  <c r="DG21" i="21"/>
  <c r="DG27" i="21"/>
  <c r="DG73" i="21"/>
  <c r="DG129" i="21"/>
  <c r="DG93" i="21"/>
  <c r="DG67" i="21"/>
  <c r="DG114" i="21"/>
  <c r="DG96" i="21"/>
  <c r="DG90" i="21"/>
  <c r="DG65" i="21"/>
  <c r="DG109" i="21"/>
  <c r="DG60" i="21"/>
  <c r="DG39" i="21"/>
  <c r="DG11" i="21"/>
  <c r="DG130" i="21"/>
  <c r="DG135" i="21"/>
  <c r="DG110" i="21"/>
  <c r="DG97" i="21"/>
  <c r="DG77" i="21"/>
  <c r="DG104" i="21"/>
  <c r="DG59" i="21"/>
  <c r="DG82" i="21"/>
  <c r="DG136" i="21"/>
  <c r="DG132" i="21"/>
  <c r="DG142" i="21"/>
  <c r="DG131" i="21"/>
  <c r="DG148" i="21"/>
  <c r="DG111" i="21"/>
  <c r="DG118" i="21"/>
  <c r="DG25" i="21"/>
  <c r="DG144" i="21"/>
  <c r="DG100" i="21"/>
  <c r="DG139" i="21"/>
  <c r="DG91" i="21"/>
  <c r="DG76" i="21"/>
  <c r="DG80" i="21"/>
  <c r="DG124" i="21"/>
  <c r="DG22" i="21"/>
  <c r="DS25" i="20" s="1"/>
  <c r="IT30" i="18" s="1"/>
  <c r="DG106" i="21"/>
  <c r="DG62" i="21"/>
  <c r="DG74" i="21"/>
  <c r="DG83" i="21"/>
  <c r="DG151" i="21"/>
  <c r="DG92" i="21"/>
  <c r="DG147" i="21"/>
  <c r="DG61" i="21"/>
  <c r="DG89" i="21"/>
  <c r="DG149" i="21"/>
  <c r="DG86" i="21"/>
  <c r="DG138" i="21"/>
  <c r="DG3" i="21"/>
  <c r="DG134" i="21"/>
  <c r="DG146" i="21"/>
  <c r="DG103" i="21"/>
  <c r="DG99" i="21"/>
  <c r="DG17" i="21"/>
  <c r="DG13" i="21"/>
  <c r="DG64" i="21"/>
  <c r="DG19" i="21"/>
  <c r="DG120" i="21"/>
  <c r="DG20" i="21"/>
  <c r="DG116" i="21"/>
  <c r="DG126" i="21"/>
  <c r="DG123" i="21"/>
  <c r="DG55" i="21"/>
  <c r="DG10" i="21"/>
  <c r="DG121" i="21"/>
  <c r="DG85" i="21"/>
  <c r="DG140" i="21"/>
  <c r="DG33" i="21"/>
  <c r="DG125" i="21"/>
  <c r="DG84" i="21"/>
  <c r="DG24" i="21"/>
  <c r="DS110" i="20" s="1"/>
  <c r="DG112" i="21"/>
  <c r="DG115" i="21"/>
  <c r="DG94" i="21"/>
  <c r="DG70" i="21"/>
  <c r="DG101" i="21"/>
  <c r="DG34" i="21"/>
  <c r="DS8" i="20" s="1"/>
  <c r="DG38" i="21"/>
  <c r="DG143" i="21"/>
  <c r="DG117" i="21"/>
  <c r="DG108" i="21"/>
  <c r="DG105" i="21"/>
  <c r="DG119" i="21"/>
  <c r="DG36" i="21"/>
  <c r="DG107" i="21"/>
  <c r="DG15" i="21"/>
  <c r="DG72" i="21"/>
  <c r="DG69" i="21"/>
  <c r="DS17" i="20" s="1"/>
  <c r="DG88" i="21"/>
  <c r="DG68" i="21"/>
  <c r="DS41" i="20" s="1"/>
  <c r="DZ155" i="21"/>
  <c r="DG9" i="21"/>
  <c r="DG42" i="21"/>
  <c r="DG43" i="21"/>
  <c r="DG78" i="21"/>
  <c r="DG133" i="21"/>
  <c r="DG29" i="21"/>
  <c r="DG4" i="21"/>
  <c r="DG44" i="21"/>
  <c r="DG12" i="21"/>
  <c r="DG40" i="21"/>
  <c r="DG71" i="21"/>
  <c r="DG58" i="21"/>
  <c r="DG45" i="21"/>
  <c r="DG47" i="21"/>
  <c r="DG153" i="21"/>
  <c r="DG50" i="21"/>
  <c r="DG53" i="21"/>
  <c r="DG7" i="21"/>
  <c r="DG32" i="21"/>
  <c r="JB30" i="18"/>
  <c r="DS11" i="20"/>
  <c r="DS80" i="20"/>
  <c r="DS75" i="20"/>
  <c r="IJ142" i="18" s="1"/>
  <c r="DS3" i="20"/>
  <c r="IH22" i="18" s="1"/>
  <c r="DS53" i="20"/>
  <c r="DS74" i="20"/>
  <c r="DS59" i="20"/>
  <c r="DS67" i="20"/>
  <c r="DS104" i="20"/>
  <c r="DS37" i="20"/>
  <c r="DS32" i="20"/>
  <c r="DS20" i="20"/>
  <c r="DS30" i="20"/>
  <c r="DS38" i="20"/>
  <c r="DS31" i="20"/>
  <c r="DS21" i="20"/>
  <c r="DS26" i="20"/>
  <c r="DS16" i="20"/>
  <c r="DS22" i="20"/>
  <c r="DS12" i="20"/>
  <c r="IX32" i="18"/>
  <c r="IH32" i="18"/>
  <c r="DS13" i="20" l="1"/>
  <c r="IJ12" i="18" s="1"/>
  <c r="DS33" i="20"/>
  <c r="DS9" i="20"/>
  <c r="DS24" i="20"/>
  <c r="DS14" i="20"/>
  <c r="IJ13" i="18" s="1"/>
  <c r="DS27" i="20"/>
  <c r="IJ25" i="18" s="1"/>
  <c r="DS28" i="20"/>
  <c r="IJ82" i="18" s="1"/>
  <c r="DS29" i="20"/>
  <c r="ID22" i="18"/>
  <c r="DS72" i="20"/>
  <c r="KP63" i="18" s="1"/>
  <c r="DS44" i="20"/>
  <c r="IJ172" i="18" s="1"/>
  <c r="ND16" i="19" s="1"/>
  <c r="IL22" i="18"/>
  <c r="DS111" i="20"/>
  <c r="IJ196" i="18" s="1"/>
  <c r="DG158" i="21"/>
  <c r="DS66" i="20"/>
  <c r="IJ230" i="18" s="1"/>
  <c r="DS57" i="20"/>
  <c r="IJ43" i="18" s="1"/>
  <c r="DS58" i="20"/>
  <c r="IJ44" i="18" s="1"/>
  <c r="IJ155" i="18"/>
  <c r="IH35" i="18"/>
  <c r="IJ52" i="18"/>
  <c r="IJ53" i="18"/>
  <c r="JR37" i="18"/>
  <c r="IJ114" i="18"/>
  <c r="IJ49" i="18"/>
  <c r="IJ61" i="18"/>
  <c r="IJ62" i="18"/>
  <c r="IJ135" i="18"/>
  <c r="IJ48" i="18"/>
  <c r="IJ59" i="18"/>
  <c r="IJ54" i="18"/>
  <c r="IJ141" i="18"/>
  <c r="IJ204" i="18"/>
  <c r="IJ14" i="18"/>
  <c r="ND19" i="19" s="1"/>
  <c r="IJ28" i="18"/>
  <c r="IJ207" i="18"/>
  <c r="IJ31" i="18"/>
  <c r="ID166" i="18"/>
  <c r="IJ60" i="18"/>
  <c r="IJ210" i="18"/>
  <c r="IJ217" i="18"/>
  <c r="ND25" i="19" s="1"/>
  <c r="IJ27" i="18"/>
  <c r="IJ166" i="18"/>
  <c r="DS312" i="20"/>
  <c r="KL58" i="18"/>
  <c r="JB35" i="18"/>
  <c r="IH58" i="18"/>
  <c r="DX3" i="20"/>
  <c r="DX8" i="20"/>
  <c r="DX15" i="20"/>
  <c r="DX29" i="20"/>
  <c r="DX19" i="20"/>
  <c r="DL158" i="21"/>
  <c r="DS310" i="20" l="1"/>
  <c r="DS315" i="20" s="1"/>
  <c r="DS303" i="20"/>
  <c r="DV306" i="20" s="1"/>
  <c r="DS311" i="20"/>
  <c r="DU316" i="20" s="1"/>
  <c r="ID24" i="18"/>
  <c r="ID276" i="18" s="1"/>
  <c r="IL24" i="18"/>
  <c r="IH276" i="18"/>
  <c r="DS313" i="20"/>
  <c r="DU318" i="20" s="1"/>
  <c r="DS302" i="20"/>
  <c r="DS305" i="20" s="1"/>
  <c r="DS304" i="20"/>
  <c r="DT307" i="20" s="1"/>
  <c r="ND26" i="19"/>
  <c r="ND24" i="19"/>
  <c r="DT317" i="20"/>
  <c r="DT315" i="20"/>
  <c r="DS309" i="20"/>
  <c r="ND18" i="19"/>
  <c r="ND17" i="19"/>
  <c r="ND15" i="19"/>
  <c r="ND20" i="19"/>
  <c r="IJ276" i="18"/>
  <c r="DV317" i="20"/>
  <c r="ND22" i="19"/>
  <c r="DU317" i="20"/>
  <c r="DS317" i="20"/>
  <c r="JB198" i="18"/>
  <c r="JB21" i="18"/>
  <c r="IX24" i="18"/>
  <c r="IX22" i="18"/>
  <c r="NY14" i="19" s="1"/>
  <c r="DX313" i="20"/>
  <c r="DX303" i="20"/>
  <c r="DX302" i="20" s="1"/>
  <c r="DX311" i="20"/>
  <c r="DX310" i="20"/>
  <c r="DV315" i="20" l="1"/>
  <c r="DV316" i="20"/>
  <c r="DU306" i="20"/>
  <c r="DU315" i="20"/>
  <c r="DT316" i="20"/>
  <c r="DS316" i="20"/>
  <c r="DT305" i="20"/>
  <c r="DU305" i="20"/>
  <c r="ND27" i="19" s="1"/>
  <c r="ND6" i="19" s="1"/>
  <c r="DV305" i="20"/>
  <c r="DS306" i="20"/>
  <c r="DT306" i="20"/>
  <c r="DS318" i="20"/>
  <c r="DT318" i="20"/>
  <c r="DV318" i="20"/>
  <c r="DV307" i="20"/>
  <c r="DU307" i="20"/>
  <c r="DS307" i="20"/>
  <c r="DT314" i="20"/>
  <c r="DS314" i="20"/>
  <c r="DV314" i="20"/>
  <c r="DU314" i="20"/>
  <c r="DX309" i="20"/>
  <c r="IP276" i="18"/>
  <c r="ND5" i="19" l="1"/>
  <c r="ND7" i="19" s="1"/>
  <c r="ND11" i="19" s="1"/>
  <c r="DK37" i="21" s="1"/>
  <c r="DK16" i="21" l="1"/>
  <c r="DK51" i="21"/>
  <c r="DK46" i="21"/>
  <c r="DK23" i="21"/>
  <c r="DK30" i="21"/>
  <c r="DK41" i="21"/>
  <c r="DK54" i="21"/>
  <c r="DK26" i="21"/>
  <c r="DK47" i="21"/>
  <c r="DK140" i="21"/>
  <c r="DK50" i="21"/>
  <c r="DK7" i="21"/>
  <c r="DK32" i="21"/>
  <c r="DK45" i="21"/>
  <c r="DK40" i="21"/>
  <c r="DK123" i="21"/>
  <c r="DK93" i="21"/>
  <c r="DK118" i="21"/>
  <c r="DK149" i="21"/>
  <c r="DK139" i="21"/>
  <c r="DK77" i="21"/>
  <c r="DK25" i="21"/>
  <c r="DK76" i="21"/>
  <c r="DK134" i="21"/>
  <c r="DK107" i="21"/>
  <c r="DK18" i="21"/>
  <c r="DW55" i="20" s="1"/>
  <c r="DK43" i="21"/>
  <c r="DK128" i="21"/>
  <c r="DK12" i="21"/>
  <c r="DK83" i="21"/>
  <c r="DK97" i="21"/>
  <c r="DK143" i="21"/>
  <c r="DK80" i="21"/>
  <c r="DK112" i="21"/>
  <c r="DK145" i="21"/>
  <c r="DK20" i="21"/>
  <c r="DW7" i="20" s="1"/>
  <c r="DK114" i="21"/>
  <c r="DK89" i="21"/>
  <c r="DK15" i="21"/>
  <c r="DW45" i="20" s="1"/>
  <c r="JB116" i="18" s="1"/>
  <c r="DK131" i="21"/>
  <c r="DK79" i="21"/>
  <c r="DK70" i="21"/>
  <c r="DK56" i="21"/>
  <c r="DK27" i="21"/>
  <c r="DK104" i="21"/>
  <c r="DK136" i="21"/>
  <c r="DK150" i="21"/>
  <c r="DK8" i="21"/>
  <c r="DW35" i="20" s="1"/>
  <c r="IX50" i="18" s="1"/>
  <c r="NY18" i="19" s="1"/>
  <c r="DK21" i="21"/>
  <c r="DK106" i="21"/>
  <c r="DK147" i="21"/>
  <c r="DK19" i="21"/>
  <c r="DK65" i="21"/>
  <c r="DK138" i="21"/>
  <c r="DK129" i="21"/>
  <c r="DK68" i="21"/>
  <c r="DK63" i="21"/>
  <c r="DK124" i="21"/>
  <c r="DK49" i="21"/>
  <c r="DK146" i="21"/>
  <c r="DK69" i="21"/>
  <c r="DK151" i="21"/>
  <c r="DK141" i="21"/>
  <c r="DK126" i="21"/>
  <c r="DK133" i="21"/>
  <c r="DK100" i="21"/>
  <c r="DK39" i="21"/>
  <c r="DK130" i="21"/>
  <c r="DK67" i="21"/>
  <c r="DK119" i="21"/>
  <c r="DK3" i="21"/>
  <c r="DK152" i="21"/>
  <c r="DK29" i="21"/>
  <c r="DK10" i="21"/>
  <c r="DW30" i="20" s="1"/>
  <c r="DK115" i="21"/>
  <c r="DK58" i="21"/>
  <c r="DK64" i="21"/>
  <c r="DK73" i="21"/>
  <c r="DK57" i="21"/>
  <c r="DK66" i="21"/>
  <c r="DK88" i="21"/>
  <c r="DK35" i="21"/>
  <c r="DK142" i="21"/>
  <c r="DK127" i="21"/>
  <c r="DK17" i="21"/>
  <c r="DW33" i="20" s="1"/>
  <c r="JB60" i="18" s="1"/>
  <c r="DK99" i="21"/>
  <c r="DK6" i="21"/>
  <c r="DK75" i="21"/>
  <c r="DK90" i="21"/>
  <c r="DK92" i="21"/>
  <c r="DK132" i="21"/>
  <c r="DK4" i="21"/>
  <c r="DK38" i="21"/>
  <c r="DK94" i="21"/>
  <c r="DK103" i="21"/>
  <c r="DK135" i="21"/>
  <c r="DK110" i="21"/>
  <c r="DK86" i="21"/>
  <c r="DK82" i="21"/>
  <c r="DK96" i="21"/>
  <c r="DK71" i="21"/>
  <c r="DK108" i="21"/>
  <c r="DK87" i="21"/>
  <c r="DK111" i="21"/>
  <c r="DK48" i="21"/>
  <c r="DK60" i="21"/>
  <c r="DK72" i="21"/>
  <c r="DK122" i="21"/>
  <c r="DK62" i="21"/>
  <c r="DK109" i="21"/>
  <c r="DK34" i="21"/>
  <c r="DK120" i="21"/>
  <c r="DK85" i="21"/>
  <c r="DK81" i="21"/>
  <c r="DK78" i="21"/>
  <c r="DK116" i="21"/>
  <c r="DK59" i="21"/>
  <c r="DK117" i="21"/>
  <c r="DK84" i="21"/>
  <c r="DK9" i="21"/>
  <c r="DK121" i="21"/>
  <c r="DK144" i="21"/>
  <c r="DK55" i="21"/>
  <c r="DK113" i="21"/>
  <c r="DK91" i="21"/>
  <c r="DK24" i="21"/>
  <c r="DK101" i="21"/>
  <c r="DK22" i="21"/>
  <c r="DK98" i="21"/>
  <c r="DK105" i="21"/>
  <c r="DK11" i="21"/>
  <c r="DK74" i="21"/>
  <c r="DK42" i="21"/>
  <c r="DK137" i="21"/>
  <c r="DK33" i="21"/>
  <c r="DK5" i="21"/>
  <c r="DK125" i="21"/>
  <c r="DK61" i="21"/>
  <c r="DK31" i="21"/>
  <c r="DK148" i="21"/>
  <c r="DK36" i="21"/>
  <c r="DK95" i="21"/>
  <c r="DK14" i="21"/>
  <c r="DK102" i="21"/>
  <c r="DK13" i="21"/>
  <c r="DK154" i="21"/>
  <c r="DK53" i="21"/>
  <c r="DK153" i="21"/>
  <c r="DK52" i="21"/>
  <c r="DK44" i="21"/>
  <c r="DK28" i="21"/>
  <c r="DW17" i="20"/>
  <c r="IV14" i="18" s="1"/>
  <c r="DW69" i="20"/>
  <c r="JB236" i="18" s="1"/>
  <c r="DW48" i="20"/>
  <c r="JR70" i="18" s="1"/>
  <c r="DW46" i="20"/>
  <c r="JB147" i="18" s="1"/>
  <c r="DW38" i="20"/>
  <c r="DW32" i="20"/>
  <c r="DW54" i="20"/>
  <c r="JF159" i="18" s="1"/>
  <c r="DW53" i="20"/>
  <c r="IN210" i="18" s="1"/>
  <c r="DW81" i="20"/>
  <c r="DW99" i="20"/>
  <c r="IX4" i="18"/>
  <c r="NY16" i="19" s="1"/>
  <c r="DW41" i="20" l="1"/>
  <c r="DW40" i="20"/>
  <c r="DW31" i="20"/>
  <c r="DW8" i="20"/>
  <c r="DW24" i="20"/>
  <c r="IT28" i="18" s="1"/>
  <c r="DW79" i="20"/>
  <c r="DW18" i="20"/>
  <c r="IX192" i="18" s="1"/>
  <c r="DW62" i="20"/>
  <c r="JV133" i="18" s="1"/>
  <c r="JB14" i="18"/>
  <c r="IT27" i="18"/>
  <c r="JB27" i="18"/>
  <c r="DW37" i="20"/>
  <c r="JB31" i="18" s="1"/>
  <c r="DK158" i="21"/>
  <c r="DW104" i="20"/>
  <c r="JN155" i="18" s="1"/>
  <c r="OW22" i="19" s="1"/>
  <c r="DW100" i="20"/>
  <c r="JN38" i="18" s="1"/>
  <c r="DW74" i="20"/>
  <c r="JB141" i="18" s="1"/>
  <c r="DW77" i="20"/>
  <c r="JB47" i="18" s="1"/>
  <c r="DW59" i="20"/>
  <c r="JB54" i="18" s="1"/>
  <c r="DW34" i="20"/>
  <c r="IX193" i="18" s="1"/>
  <c r="DW44" i="20"/>
  <c r="JB172" i="18" s="1"/>
  <c r="DW56" i="20"/>
  <c r="JB56" i="18" s="1"/>
  <c r="DW51" i="20"/>
  <c r="JB71" i="18" s="1"/>
  <c r="DW65" i="20"/>
  <c r="JB143" i="18" s="1"/>
  <c r="DW50" i="20"/>
  <c r="JB57" i="18" s="1"/>
  <c r="DW52" i="20"/>
  <c r="JB219" i="18" s="1"/>
  <c r="DW80" i="20"/>
  <c r="JB217" i="18" s="1"/>
  <c r="DW75" i="20"/>
  <c r="JB142" i="18" s="1"/>
  <c r="DW82" i="20"/>
  <c r="JB235" i="18" s="1"/>
  <c r="DW28" i="20"/>
  <c r="DW27" i="20"/>
  <c r="JB25" i="18" s="1"/>
  <c r="DW13" i="20"/>
  <c r="DW9" i="20"/>
  <c r="JB204" i="18" s="1"/>
  <c r="DW14" i="20"/>
  <c r="DW10" i="20"/>
  <c r="DW67" i="20"/>
  <c r="JB135" i="18" s="1"/>
  <c r="DW96" i="20"/>
  <c r="JN45" i="18" s="1"/>
  <c r="DW97" i="20"/>
  <c r="JN73" i="18" s="1"/>
  <c r="DW111" i="20"/>
  <c r="JB196" i="18" s="1"/>
  <c r="DW58" i="20"/>
  <c r="JB44" i="18" s="1"/>
  <c r="DW95" i="20"/>
  <c r="DW110" i="20"/>
  <c r="JB114" i="18" s="1"/>
  <c r="DW98" i="20"/>
  <c r="JN41" i="18" s="1"/>
  <c r="DW57" i="20"/>
  <c r="JB43" i="18" s="1"/>
  <c r="DW66" i="20"/>
  <c r="JB230" i="18" s="1"/>
  <c r="DW21" i="20"/>
  <c r="DW16" i="20"/>
  <c r="IX207" i="18" s="1"/>
  <c r="DW12" i="20"/>
  <c r="DW11" i="20"/>
  <c r="IX49" i="18" s="1"/>
  <c r="DW47" i="20"/>
  <c r="JB55" i="18" s="1"/>
  <c r="DW43" i="20"/>
  <c r="JB137" i="18" s="1"/>
  <c r="DW60" i="20"/>
  <c r="JB90" i="18" s="1"/>
  <c r="DW42" i="20"/>
  <c r="JB168" i="18" s="1"/>
  <c r="DW36" i="20"/>
  <c r="JB40" i="18" s="1"/>
  <c r="DW64" i="20"/>
  <c r="JB199" i="18" s="1"/>
  <c r="IT166" i="18"/>
  <c r="JF210" i="18"/>
  <c r="JB48" i="18"/>
  <c r="JB10" i="18"/>
  <c r="IX61" i="18"/>
  <c r="KR159" i="18"/>
  <c r="JF156" i="18"/>
  <c r="JR210" i="18"/>
  <c r="IN156" i="18"/>
  <c r="JR156" i="18"/>
  <c r="JB206" i="18"/>
  <c r="JB59" i="18"/>
  <c r="IX62" i="18"/>
  <c r="IN159" i="18"/>
  <c r="IN62" i="18"/>
  <c r="JB178" i="18"/>
  <c r="JB208" i="18"/>
  <c r="OE24" i="19"/>
  <c r="DS158" i="21"/>
  <c r="JB28" i="18" l="1"/>
  <c r="OE27" i="19" s="1"/>
  <c r="NY19" i="19"/>
  <c r="NY20" i="19"/>
  <c r="OE18" i="19"/>
  <c r="DW310" i="20"/>
  <c r="EC315" i="20" s="1"/>
  <c r="IL166" i="18"/>
  <c r="IL276" i="18" s="1"/>
  <c r="JB166" i="18"/>
  <c r="DW311" i="20"/>
  <c r="EC316" i="20" s="1"/>
  <c r="OE25" i="19"/>
  <c r="DW303" i="20"/>
  <c r="EA306" i="20" s="1"/>
  <c r="OE22" i="19"/>
  <c r="OE19" i="19"/>
  <c r="IT82" i="18"/>
  <c r="IT276" i="18" s="1"/>
  <c r="JB82" i="18"/>
  <c r="DW302" i="20"/>
  <c r="EA305" i="20" s="1"/>
  <c r="JB13" i="18"/>
  <c r="IV13" i="18"/>
  <c r="IV12" i="18"/>
  <c r="JB12" i="18"/>
  <c r="JB11" i="18"/>
  <c r="IV11" i="18"/>
  <c r="DW312" i="20"/>
  <c r="DW309" i="20"/>
  <c r="DZ314" i="20" s="1"/>
  <c r="IZ52" i="18"/>
  <c r="JB52" i="18"/>
  <c r="JJ53" i="18"/>
  <c r="JN53" i="18"/>
  <c r="DW313" i="20"/>
  <c r="DX318" i="20" s="1"/>
  <c r="DW304" i="20"/>
  <c r="DY307" i="20" s="1"/>
  <c r="NY17" i="19"/>
  <c r="IX276" i="18"/>
  <c r="IN276" i="18"/>
  <c r="OE17" i="19"/>
  <c r="DX315" i="20" l="1"/>
  <c r="NY5" i="19"/>
  <c r="DY315" i="20"/>
  <c r="EA315" i="20"/>
  <c r="DZ315" i="20"/>
  <c r="EB315" i="20"/>
  <c r="DW315" i="20"/>
  <c r="EA316" i="20"/>
  <c r="DX305" i="20"/>
  <c r="DY316" i="20"/>
  <c r="DZ316" i="20"/>
  <c r="EB316" i="20"/>
  <c r="DW316" i="20"/>
  <c r="DX316" i="20"/>
  <c r="EC305" i="20"/>
  <c r="NY6" i="19" s="1"/>
  <c r="NY7" i="19" s="1"/>
  <c r="NY11" i="19" s="1"/>
  <c r="DR37" i="21" s="1"/>
  <c r="EB305" i="20"/>
  <c r="DW305" i="20"/>
  <c r="DY305" i="20"/>
  <c r="DZ305" i="20"/>
  <c r="DX314" i="20"/>
  <c r="EA314" i="20"/>
  <c r="DW314" i="20"/>
  <c r="DY314" i="20"/>
  <c r="EB314" i="20"/>
  <c r="EC306" i="20"/>
  <c r="EB306" i="20"/>
  <c r="DX306" i="20"/>
  <c r="DW306" i="20"/>
  <c r="DY306" i="20"/>
  <c r="DZ306" i="20"/>
  <c r="EC314" i="20"/>
  <c r="OE23" i="19"/>
  <c r="IV276" i="18"/>
  <c r="EA317" i="20"/>
  <c r="DZ317" i="20"/>
  <c r="EC317" i="20"/>
  <c r="DW317" i="20"/>
  <c r="DY317" i="20"/>
  <c r="EB317" i="20"/>
  <c r="DX317" i="20"/>
  <c r="DZ318" i="20"/>
  <c r="EC318" i="20"/>
  <c r="EB318" i="20"/>
  <c r="DY318" i="20"/>
  <c r="EA318" i="20"/>
  <c r="DW318" i="20"/>
  <c r="DW307" i="20"/>
  <c r="DZ307" i="20"/>
  <c r="EC307" i="20"/>
  <c r="EA307" i="20"/>
  <c r="DX307" i="20"/>
  <c r="EB307" i="20"/>
  <c r="DR16" i="21" l="1"/>
  <c r="DR51" i="21"/>
  <c r="DR46" i="21"/>
  <c r="DR23" i="21"/>
  <c r="DR30" i="21"/>
  <c r="DR41" i="21"/>
  <c r="SU6" i="19"/>
  <c r="DR52" i="21"/>
  <c r="DR26" i="21"/>
  <c r="DR56" i="21"/>
  <c r="DR62" i="21"/>
  <c r="DR107" i="21"/>
  <c r="DR145" i="21"/>
  <c r="DR137" i="21"/>
  <c r="DR126" i="21"/>
  <c r="DR146" i="21"/>
  <c r="DR27" i="21"/>
  <c r="DR97" i="21"/>
  <c r="DR42" i="21"/>
  <c r="DR140" i="21"/>
  <c r="DR138" i="21"/>
  <c r="DR99" i="21"/>
  <c r="DR93" i="21"/>
  <c r="DR55" i="21"/>
  <c r="DR113" i="21"/>
  <c r="DR131" i="21"/>
  <c r="DR59" i="21"/>
  <c r="DR147" i="21"/>
  <c r="DR39" i="21"/>
  <c r="DR21" i="21"/>
  <c r="ED32" i="20" s="1"/>
  <c r="DR15" i="21"/>
  <c r="DR104" i="21"/>
  <c r="DR150" i="21"/>
  <c r="DR84" i="21"/>
  <c r="DR95" i="21"/>
  <c r="DR13" i="21"/>
  <c r="DR57" i="21"/>
  <c r="DR61" i="21"/>
  <c r="DR8" i="21"/>
  <c r="DR80" i="21"/>
  <c r="DR43" i="21"/>
  <c r="DR71" i="21"/>
  <c r="DR125" i="21"/>
  <c r="DR31" i="21"/>
  <c r="DR130" i="21"/>
  <c r="DR68" i="21"/>
  <c r="DR122" i="21"/>
  <c r="DR149" i="21"/>
  <c r="DR132" i="21"/>
  <c r="DR49" i="21"/>
  <c r="DR136" i="21"/>
  <c r="DR33" i="21"/>
  <c r="DR24" i="21"/>
  <c r="DR67" i="21"/>
  <c r="DR152" i="21"/>
  <c r="DR128" i="21"/>
  <c r="DR133" i="21"/>
  <c r="DR90" i="21"/>
  <c r="DR101" i="21"/>
  <c r="DR20" i="21"/>
  <c r="DR11" i="21"/>
  <c r="DR87" i="21"/>
  <c r="DR64" i="21"/>
  <c r="DR5" i="21"/>
  <c r="DR9" i="21"/>
  <c r="DR119" i="21"/>
  <c r="DR17" i="21"/>
  <c r="DR134" i="21"/>
  <c r="DR100" i="21"/>
  <c r="DR6" i="21"/>
  <c r="DR40" i="21"/>
  <c r="DR35" i="21"/>
  <c r="DR102" i="21"/>
  <c r="DR115" i="21"/>
  <c r="DR116" i="21"/>
  <c r="DR82" i="21"/>
  <c r="DR139" i="21"/>
  <c r="DR76" i="21"/>
  <c r="DR10" i="21"/>
  <c r="DR70" i="21"/>
  <c r="DR63" i="21"/>
  <c r="DR14" i="21"/>
  <c r="ED7" i="20" s="1"/>
  <c r="DR60" i="21"/>
  <c r="DR65" i="21"/>
  <c r="DR96" i="21"/>
  <c r="DR36" i="21"/>
  <c r="DR18" i="21"/>
  <c r="DR92" i="21"/>
  <c r="DR89" i="21"/>
  <c r="DR85" i="21"/>
  <c r="DR103" i="21"/>
  <c r="DR77" i="21"/>
  <c r="DR142" i="21"/>
  <c r="DR94" i="21"/>
  <c r="DR127" i="21"/>
  <c r="DR88" i="21"/>
  <c r="DR105" i="21"/>
  <c r="DR81" i="21"/>
  <c r="DR4" i="21"/>
  <c r="ED3" i="20" s="1"/>
  <c r="DR109" i="21"/>
  <c r="DR74" i="21"/>
  <c r="DR110" i="21"/>
  <c r="DR118" i="21"/>
  <c r="DR58" i="21"/>
  <c r="DR78" i="21"/>
  <c r="DR106" i="21"/>
  <c r="DR121" i="21"/>
  <c r="DR34" i="21"/>
  <c r="DR135" i="21"/>
  <c r="DR108" i="21"/>
  <c r="DR120" i="21"/>
  <c r="DR117" i="21"/>
  <c r="DR73" i="21"/>
  <c r="DR75" i="21"/>
  <c r="DR98" i="21"/>
  <c r="DR141" i="21"/>
  <c r="DR144" i="21"/>
  <c r="DR38" i="21"/>
  <c r="DR72" i="21"/>
  <c r="DR111" i="21"/>
  <c r="DR129" i="21"/>
  <c r="DR83" i="21"/>
  <c r="DR12" i="21"/>
  <c r="DR124" i="21"/>
  <c r="DR66" i="21"/>
  <c r="DR151" i="21"/>
  <c r="DR143" i="21"/>
  <c r="DR48" i="21"/>
  <c r="DR148" i="21"/>
  <c r="DR91" i="21"/>
  <c r="DR25" i="21"/>
  <c r="DR29" i="21"/>
  <c r="DR86" i="21"/>
  <c r="DR79" i="21"/>
  <c r="DR114" i="21"/>
  <c r="DR69" i="21"/>
  <c r="DR123" i="21"/>
  <c r="DR112" i="21"/>
  <c r="DR22" i="21"/>
  <c r="DR3" i="21"/>
  <c r="DR19" i="21"/>
  <c r="DR7" i="21"/>
  <c r="DR45" i="21"/>
  <c r="DR44" i="21"/>
  <c r="DR50" i="21"/>
  <c r="DR47" i="21"/>
  <c r="DR53" i="21"/>
  <c r="DR153" i="21"/>
  <c r="DR32" i="21"/>
  <c r="DR28" i="21"/>
  <c r="DR154" i="21"/>
  <c r="DR54" i="21"/>
  <c r="ED11" i="20"/>
  <c r="ED35" i="20"/>
  <c r="ED34" i="20"/>
  <c r="ED18" i="20"/>
  <c r="ED16" i="20"/>
  <c r="ED29" i="20"/>
  <c r="ED61" i="20"/>
  <c r="ED5" i="20" l="1"/>
  <c r="JZ32" i="18" s="1"/>
  <c r="ED31" i="20"/>
  <c r="JB61" i="18" s="1"/>
  <c r="DR158" i="21"/>
  <c r="ED6" i="20"/>
  <c r="JB34" i="18" s="1"/>
  <c r="ED4" i="20"/>
  <c r="JB4" i="18"/>
  <c r="OE20" i="19" s="1"/>
  <c r="JB49" i="18"/>
  <c r="JV193" i="18"/>
  <c r="IZ49" i="18"/>
  <c r="ED312" i="20"/>
  <c r="JB22" i="18"/>
  <c r="OE14" i="19" s="1"/>
  <c r="JB24" i="18"/>
  <c r="ED310" i="20"/>
  <c r="JB50" i="18"/>
  <c r="JF62" i="18"/>
  <c r="JB192" i="18"/>
  <c r="JV197" i="18"/>
  <c r="JR62" i="18"/>
  <c r="IZ192" i="18"/>
  <c r="ED311" i="20"/>
  <c r="JJ207" i="18"/>
  <c r="JN207" i="18"/>
  <c r="DU158" i="21"/>
  <c r="ED302" i="20" l="1"/>
  <c r="EE305" i="20" s="1"/>
  <c r="OE6" i="19" s="1"/>
  <c r="KH32" i="18"/>
  <c r="KL32" i="18"/>
  <c r="JT32" i="18"/>
  <c r="ED304" i="20"/>
  <c r="ED307" i="20" s="1"/>
  <c r="JX32" i="18"/>
  <c r="ED313" i="20"/>
  <c r="ED303" i="20"/>
  <c r="OE21" i="19"/>
  <c r="KJ33" i="18"/>
  <c r="JP33" i="18"/>
  <c r="KH33" i="18"/>
  <c r="JD33" i="18"/>
  <c r="KN33" i="18"/>
  <c r="JX33" i="18"/>
  <c r="JT33" i="18"/>
  <c r="KR33" i="18"/>
  <c r="IZ276" i="18"/>
  <c r="OE15" i="19"/>
  <c r="EE317" i="20"/>
  <c r="ED317" i="20"/>
  <c r="JB276" i="18"/>
  <c r="OE16" i="19"/>
  <c r="EE315" i="20"/>
  <c r="ED315" i="20"/>
  <c r="ED316" i="20"/>
  <c r="ED309" i="20"/>
  <c r="EE316" i="20"/>
  <c r="ED305" i="20"/>
  <c r="EE307" i="20" l="1"/>
  <c r="EE306" i="20"/>
  <c r="EE318" i="20"/>
  <c r="ED318" i="20"/>
  <c r="ED306" i="20"/>
  <c r="OE5" i="19"/>
  <c r="OE7" i="19" s="1"/>
  <c r="OE11" i="19" s="1"/>
  <c r="ED314" i="20"/>
  <c r="EE314" i="20"/>
  <c r="DT51" i="21" l="1"/>
  <c r="DT37" i="21"/>
  <c r="DT23" i="21"/>
  <c r="DT16" i="21"/>
  <c r="DT41" i="21"/>
  <c r="DT46" i="21"/>
  <c r="DT26" i="21"/>
  <c r="DT30" i="21"/>
  <c r="DT52" i="21"/>
  <c r="DT54" i="21"/>
  <c r="DT154" i="21"/>
  <c r="DT28" i="21"/>
  <c r="DT153" i="21"/>
  <c r="DT53" i="21"/>
  <c r="DT47" i="21"/>
  <c r="DT32" i="21"/>
  <c r="DT50" i="21"/>
  <c r="DT44" i="21"/>
  <c r="DT7" i="21"/>
  <c r="DT45" i="21"/>
  <c r="DT57" i="21"/>
  <c r="DT40" i="21"/>
  <c r="DT56" i="21"/>
  <c r="DT58" i="21"/>
  <c r="DT144" i="21"/>
  <c r="DT35" i="21"/>
  <c r="DT72" i="21"/>
  <c r="DT10" i="21"/>
  <c r="DT4" i="21"/>
  <c r="DT110" i="21"/>
  <c r="DT73" i="21"/>
  <c r="DT96" i="21"/>
  <c r="DT66" i="21"/>
  <c r="DT64" i="21"/>
  <c r="DT20" i="21"/>
  <c r="DT89" i="21"/>
  <c r="DT90" i="21"/>
  <c r="DT82" i="21"/>
  <c r="DT3" i="21"/>
  <c r="DT80" i="21"/>
  <c r="DT91" i="21"/>
  <c r="DT127" i="21"/>
  <c r="DT136" i="21"/>
  <c r="DT125" i="21"/>
  <c r="DT126" i="21"/>
  <c r="DT78" i="21"/>
  <c r="DT100" i="21"/>
  <c r="DT65" i="21"/>
  <c r="DT143" i="21"/>
  <c r="DT14" i="21"/>
  <c r="DT39" i="21"/>
  <c r="DT104" i="21"/>
  <c r="DT124" i="21"/>
  <c r="DT152" i="21"/>
  <c r="DT55" i="21"/>
  <c r="DT105" i="21"/>
  <c r="DT67" i="21"/>
  <c r="DT43" i="21"/>
  <c r="DT62" i="21"/>
  <c r="DT111" i="21"/>
  <c r="DT81" i="21"/>
  <c r="DT24" i="21"/>
  <c r="DT74" i="21"/>
  <c r="DT71" i="21"/>
  <c r="DT6" i="21"/>
  <c r="DT118" i="21"/>
  <c r="DT79" i="21"/>
  <c r="DT115" i="21"/>
  <c r="DT42" i="21"/>
  <c r="DT108" i="21"/>
  <c r="DT25" i="21"/>
  <c r="DT38" i="21"/>
  <c r="DT141" i="21"/>
  <c r="DT87" i="21"/>
  <c r="DT138" i="21"/>
  <c r="DT83" i="21"/>
  <c r="DT147" i="21"/>
  <c r="DT36" i="21"/>
  <c r="DT140" i="21"/>
  <c r="DT117" i="21"/>
  <c r="DT129" i="21"/>
  <c r="DT77" i="21"/>
  <c r="DT142" i="21"/>
  <c r="DT88" i="21"/>
  <c r="DT139" i="21"/>
  <c r="DT97" i="21"/>
  <c r="DT11" i="21"/>
  <c r="DT133" i="21"/>
  <c r="DT145" i="21"/>
  <c r="DT18" i="21"/>
  <c r="DT60" i="21"/>
  <c r="DT95" i="21"/>
  <c r="DT76" i="21"/>
  <c r="DT130" i="21"/>
  <c r="DT9" i="21"/>
  <c r="DT70" i="21"/>
  <c r="DT103" i="21"/>
  <c r="DT135" i="21"/>
  <c r="DT21" i="21"/>
  <c r="DT49" i="21"/>
  <c r="DT146" i="21"/>
  <c r="DT84" i="21"/>
  <c r="DT27" i="21"/>
  <c r="DT106" i="21"/>
  <c r="DT19" i="21"/>
  <c r="DT119" i="21"/>
  <c r="DT112" i="21"/>
  <c r="DT68" i="21"/>
  <c r="DT116" i="21"/>
  <c r="DT101" i="21"/>
  <c r="DT61" i="21"/>
  <c r="DT59" i="21"/>
  <c r="DT93" i="21"/>
  <c r="DT12" i="21"/>
  <c r="DT48" i="21"/>
  <c r="DT128" i="21"/>
  <c r="DT86" i="21"/>
  <c r="DT149" i="21"/>
  <c r="DT121" i="21"/>
  <c r="DT94" i="21"/>
  <c r="DT8" i="21"/>
  <c r="DT98" i="21"/>
  <c r="DT13" i="21"/>
  <c r="DT29" i="21"/>
  <c r="DT114" i="21"/>
  <c r="DT99" i="21"/>
  <c r="DT122" i="21"/>
  <c r="DT134" i="21"/>
  <c r="DT150" i="21"/>
  <c r="DT17" i="21"/>
  <c r="DT22" i="21"/>
  <c r="DT15" i="21"/>
  <c r="DT107" i="21"/>
  <c r="DT92" i="21"/>
  <c r="DT123" i="21"/>
  <c r="DT131" i="21"/>
  <c r="DT151" i="21"/>
  <c r="DT5" i="21"/>
  <c r="DT34" i="21"/>
  <c r="DT85" i="21"/>
  <c r="DT69" i="21"/>
  <c r="DT120" i="21"/>
  <c r="DT63" i="21"/>
  <c r="DT132" i="21"/>
  <c r="DT31" i="21"/>
  <c r="DT148" i="21"/>
  <c r="DT75" i="21"/>
  <c r="DT102" i="21"/>
  <c r="DT33" i="21"/>
  <c r="DT137" i="21"/>
  <c r="DT109" i="21"/>
  <c r="DT113" i="21"/>
  <c r="EF39" i="20"/>
  <c r="EF35" i="20" l="1"/>
  <c r="EF84" i="20"/>
  <c r="JV23" i="18" s="1"/>
  <c r="EF42" i="20"/>
  <c r="EF77" i="20"/>
  <c r="EF76" i="20"/>
  <c r="EF9" i="20"/>
  <c r="EF10" i="20"/>
  <c r="EF3" i="20"/>
  <c r="EF31" i="20"/>
  <c r="EF58" i="20"/>
  <c r="EF136" i="20"/>
  <c r="EF65" i="20"/>
  <c r="EF45" i="20"/>
  <c r="EF81" i="20"/>
  <c r="KR227" i="18"/>
  <c r="EF99" i="20"/>
  <c r="EF82" i="20"/>
  <c r="EF143" i="20"/>
  <c r="EF13" i="20"/>
  <c r="EF46" i="20"/>
  <c r="EF69" i="20"/>
  <c r="EF52" i="20"/>
  <c r="EF75" i="20"/>
  <c r="EF80" i="20"/>
  <c r="EF44" i="20"/>
  <c r="EF12" i="20"/>
  <c r="EF71" i="20"/>
  <c r="EF74" i="20"/>
  <c r="EF110" i="20"/>
  <c r="EF26" i="20"/>
  <c r="EF47" i="20"/>
  <c r="EF8" i="20"/>
  <c r="EF41" i="20"/>
  <c r="EF29" i="20"/>
  <c r="EF24" i="20"/>
  <c r="EF63" i="20"/>
  <c r="EF111" i="20"/>
  <c r="EF36" i="20"/>
  <c r="EF64" i="20"/>
  <c r="EF79" i="20"/>
  <c r="EF78" i="20"/>
  <c r="EF14" i="20"/>
  <c r="EF17" i="20"/>
  <c r="EF70" i="20"/>
  <c r="EF28" i="20"/>
  <c r="EF25" i="20"/>
  <c r="EF60" i="20"/>
  <c r="EF83" i="20"/>
  <c r="EF7" i="20"/>
  <c r="EF59" i="20"/>
  <c r="EF38" i="20"/>
  <c r="EF27" i="20"/>
  <c r="EF37" i="20"/>
  <c r="EF67" i="20"/>
  <c r="EF19" i="20"/>
  <c r="EF6" i="20"/>
  <c r="EF66" i="20"/>
  <c r="EF57" i="20"/>
  <c r="EF15" i="20"/>
  <c r="EF33" i="20"/>
  <c r="EF51" i="20"/>
  <c r="EF50" i="20"/>
  <c r="EF40" i="20"/>
  <c r="EF56" i="20"/>
  <c r="EF23" i="20"/>
  <c r="EF18" i="20"/>
  <c r="EF11" i="20"/>
  <c r="JR116" i="18"/>
  <c r="JR61" i="18"/>
  <c r="DT158" i="21"/>
  <c r="EF30" i="20"/>
  <c r="EF43" i="20"/>
  <c r="JL204" i="18"/>
  <c r="JN11" i="18"/>
  <c r="JL11" i="18" l="1"/>
  <c r="JR168" i="18"/>
  <c r="JR178" i="18"/>
  <c r="KR44" i="18"/>
  <c r="JN204" i="18"/>
  <c r="JR236" i="18"/>
  <c r="KL186" i="18"/>
  <c r="JV50" i="18"/>
  <c r="JH22" i="18"/>
  <c r="JN49" i="18"/>
  <c r="JL4" i="18"/>
  <c r="JX22" i="18"/>
  <c r="JR55" i="18"/>
  <c r="JN13" i="18"/>
  <c r="JR142" i="18"/>
  <c r="JN12" i="18"/>
  <c r="JR143" i="18"/>
  <c r="KR47" i="18"/>
  <c r="JZ22" i="18"/>
  <c r="JT22" i="18"/>
  <c r="KH22" i="18"/>
  <c r="KP22" i="18"/>
  <c r="JH24" i="18"/>
  <c r="JN82" i="18"/>
  <c r="JR90" i="18"/>
  <c r="JN14" i="18"/>
  <c r="JR217" i="18"/>
  <c r="JR235" i="18"/>
  <c r="JR57" i="18"/>
  <c r="JR54" i="18"/>
  <c r="JN30" i="18"/>
  <c r="JN28" i="18"/>
  <c r="JL12" i="18"/>
  <c r="JL208" i="18"/>
  <c r="JN230" i="18"/>
  <c r="JL40" i="18"/>
  <c r="JN52" i="18"/>
  <c r="JR219" i="18"/>
  <c r="JR71" i="18"/>
  <c r="JR56" i="18"/>
  <c r="JN114" i="18"/>
  <c r="JV172" i="18"/>
  <c r="JJ52" i="18"/>
  <c r="JN208" i="18"/>
  <c r="KR234" i="18"/>
  <c r="KR206" i="18"/>
  <c r="KR199" i="18"/>
  <c r="KR196" i="18"/>
  <c r="KR135" i="18"/>
  <c r="KR98" i="18"/>
  <c r="KR59" i="18"/>
  <c r="KR43" i="18"/>
  <c r="KR10" i="18"/>
  <c r="KP34" i="18"/>
  <c r="KP198" i="18"/>
  <c r="KP166" i="18"/>
  <c r="KP48" i="18"/>
  <c r="KP35" i="18"/>
  <c r="KP31" i="18"/>
  <c r="KP21" i="18"/>
  <c r="KN34" i="18"/>
  <c r="KN276" i="18" s="1"/>
  <c r="JN24" i="18"/>
  <c r="KL184" i="18"/>
  <c r="KL147" i="18"/>
  <c r="KL125" i="18"/>
  <c r="KL101" i="18"/>
  <c r="KL25" i="18"/>
  <c r="KJ34" i="18"/>
  <c r="KJ276" i="18" s="1"/>
  <c r="KH34" i="18"/>
  <c r="KH276" i="18" s="1"/>
  <c r="JL13" i="18"/>
  <c r="KF147" i="18"/>
  <c r="JH198" i="18"/>
  <c r="JN4" i="18"/>
  <c r="JD34" i="18"/>
  <c r="JD276" i="18" s="1"/>
  <c r="JZ276" i="18"/>
  <c r="JH166" i="18"/>
  <c r="JX34" i="18"/>
  <c r="JV192" i="18"/>
  <c r="JV141" i="18"/>
  <c r="JV60" i="18"/>
  <c r="JV40" i="18"/>
  <c r="JP34" i="18"/>
  <c r="JP276" i="18" s="1"/>
  <c r="JT34" i="18"/>
  <c r="JJ49" i="18"/>
  <c r="EF312" i="20"/>
  <c r="JF59" i="18"/>
  <c r="JF276" i="18" s="1"/>
  <c r="JL14" i="18"/>
  <c r="JH21" i="18"/>
  <c r="EF303" i="20"/>
  <c r="EF313" i="20"/>
  <c r="EF310" i="20"/>
  <c r="EF311" i="20"/>
  <c r="EF302" i="20"/>
  <c r="EF304" i="20"/>
  <c r="JN27" i="18"/>
  <c r="JN137" i="18"/>
  <c r="OW21" i="19" s="1"/>
  <c r="DY158" i="21"/>
  <c r="OW19" i="19" l="1"/>
  <c r="JX276" i="18"/>
  <c r="OW14" i="19"/>
  <c r="OW15" i="19"/>
  <c r="EJ306" i="20"/>
  <c r="EF317" i="20"/>
  <c r="EG307" i="20"/>
  <c r="EK316" i="20"/>
  <c r="EF305" i="20"/>
  <c r="EH315" i="20"/>
  <c r="EH318" i="20"/>
  <c r="JT276" i="18"/>
  <c r="OW20" i="19"/>
  <c r="JJ276" i="18"/>
  <c r="EH317" i="20"/>
  <c r="JL276" i="18"/>
  <c r="EJ317" i="20"/>
  <c r="EK317" i="20"/>
  <c r="EG317" i="20"/>
  <c r="EI317" i="20"/>
  <c r="JH276" i="18"/>
  <c r="EK306" i="20"/>
  <c r="EH306" i="20"/>
  <c r="EJ305" i="20"/>
  <c r="EG306" i="20"/>
  <c r="EF306" i="20"/>
  <c r="EK305" i="20"/>
  <c r="EI306" i="20"/>
  <c r="EH305" i="20"/>
  <c r="EG305" i="20"/>
  <c r="EG315" i="20"/>
  <c r="EK315" i="20"/>
  <c r="EF318" i="20"/>
  <c r="EG318" i="20"/>
  <c r="EI318" i="20"/>
  <c r="EK318" i="20"/>
  <c r="EJ318" i="20"/>
  <c r="EI305" i="20"/>
  <c r="EF309" i="20"/>
  <c r="EI316" i="20"/>
  <c r="EF315" i="20"/>
  <c r="EI315" i="20"/>
  <c r="EG316" i="20"/>
  <c r="EJ315" i="20"/>
  <c r="EF316" i="20"/>
  <c r="EJ316" i="20"/>
  <c r="EH316" i="20"/>
  <c r="JN276" i="18"/>
  <c r="EK307" i="20"/>
  <c r="EH307" i="20"/>
  <c r="EI307" i="20"/>
  <c r="EF307" i="20"/>
  <c r="EJ307" i="20"/>
  <c r="OW17" i="19" l="1"/>
  <c r="OW16" i="19"/>
  <c r="OW18" i="19"/>
  <c r="EJ314" i="20"/>
  <c r="EH314" i="20"/>
  <c r="EF314" i="20"/>
  <c r="EG314" i="20"/>
  <c r="EK314" i="20"/>
  <c r="EI314" i="20"/>
  <c r="OW6" i="19" l="1"/>
  <c r="OW5" i="19"/>
  <c r="OW7" i="19" l="1"/>
  <c r="OW11" i="19" s="1"/>
  <c r="DZ37" i="21" s="1"/>
  <c r="EA158" i="21"/>
  <c r="DZ16" i="21" l="1"/>
  <c r="DZ51" i="21"/>
  <c r="DZ46" i="21"/>
  <c r="DZ23" i="21"/>
  <c r="DZ30" i="21"/>
  <c r="DZ41" i="21"/>
  <c r="DZ54" i="21"/>
  <c r="DZ26" i="21"/>
  <c r="DZ28" i="21"/>
  <c r="DZ52" i="21"/>
  <c r="DZ53" i="21"/>
  <c r="DZ154" i="21"/>
  <c r="DZ32" i="21"/>
  <c r="DZ153" i="21"/>
  <c r="DZ44" i="21"/>
  <c r="DZ47" i="21"/>
  <c r="DZ45" i="21"/>
  <c r="DZ50" i="21"/>
  <c r="DZ33" i="21"/>
  <c r="DZ7" i="21"/>
  <c r="DZ5" i="21"/>
  <c r="DZ119" i="21"/>
  <c r="DZ93" i="21"/>
  <c r="DZ123" i="21"/>
  <c r="DZ131" i="21"/>
  <c r="DZ109" i="21"/>
  <c r="DZ125" i="21"/>
  <c r="DZ59" i="21"/>
  <c r="DZ19" i="21"/>
  <c r="DZ13" i="21"/>
  <c r="DZ63" i="21"/>
  <c r="DZ66" i="21"/>
  <c r="DZ140" i="21"/>
  <c r="DZ142" i="21"/>
  <c r="DZ15" i="21"/>
  <c r="DZ36" i="21"/>
  <c r="DZ138" i="21"/>
  <c r="DZ136" i="21"/>
  <c r="DZ132" i="21"/>
  <c r="DZ129" i="21"/>
  <c r="DZ139" i="21"/>
  <c r="DZ96" i="21"/>
  <c r="DZ64" i="21"/>
  <c r="DZ10" i="21"/>
  <c r="DZ21" i="21"/>
  <c r="DZ25" i="21"/>
  <c r="DZ133" i="21"/>
  <c r="DZ84" i="21"/>
  <c r="DZ14" i="21"/>
  <c r="DZ71" i="21"/>
  <c r="DZ149" i="21"/>
  <c r="DZ49" i="21"/>
  <c r="DZ135" i="21"/>
  <c r="DZ95" i="21"/>
  <c r="DZ38" i="21"/>
  <c r="DZ113" i="21"/>
  <c r="DZ112" i="21"/>
  <c r="DZ18" i="21"/>
  <c r="DZ55" i="21"/>
  <c r="DZ62" i="21"/>
  <c r="DZ114" i="21"/>
  <c r="DZ27" i="21"/>
  <c r="DZ77" i="21"/>
  <c r="DZ100" i="21"/>
  <c r="DZ86" i="21"/>
  <c r="DZ69" i="21"/>
  <c r="DZ68" i="21"/>
  <c r="DZ74" i="21"/>
  <c r="DZ22" i="21"/>
  <c r="DZ83" i="21"/>
  <c r="DZ76" i="21"/>
  <c r="DZ124" i="21"/>
  <c r="DZ120" i="21"/>
  <c r="DZ143" i="21"/>
  <c r="DZ116" i="21"/>
  <c r="DZ4" i="21"/>
  <c r="DZ20" i="21"/>
  <c r="DZ130" i="21"/>
  <c r="DZ104" i="21"/>
  <c r="DZ70" i="21"/>
  <c r="DZ101" i="21"/>
  <c r="DZ118" i="21"/>
  <c r="DZ89" i="21"/>
  <c r="DZ31" i="21"/>
  <c r="DZ24" i="21"/>
  <c r="DZ137" i="21"/>
  <c r="DZ65" i="21"/>
  <c r="DZ75" i="21"/>
  <c r="DZ3" i="21"/>
  <c r="DZ147" i="21"/>
  <c r="DZ152" i="21"/>
  <c r="DZ11" i="21"/>
  <c r="DZ144" i="21"/>
  <c r="DZ48" i="21"/>
  <c r="DZ8" i="21"/>
  <c r="DZ134" i="21"/>
  <c r="DZ121" i="21"/>
  <c r="DZ107" i="21"/>
  <c r="DZ91" i="21"/>
  <c r="DZ73" i="21"/>
  <c r="DZ82" i="21"/>
  <c r="DZ94" i="21"/>
  <c r="DZ127" i="21"/>
  <c r="DZ85" i="21"/>
  <c r="DZ126" i="21"/>
  <c r="DZ43" i="21"/>
  <c r="DZ122" i="21"/>
  <c r="DZ103" i="21"/>
  <c r="DZ90" i="21"/>
  <c r="DZ97" i="21"/>
  <c r="DZ17" i="21"/>
  <c r="DZ81" i="21"/>
  <c r="DZ35" i="21"/>
  <c r="DZ67" i="21"/>
  <c r="DZ61" i="21"/>
  <c r="DZ99" i="21"/>
  <c r="DZ98" i="21"/>
  <c r="DZ12" i="21"/>
  <c r="DZ9" i="21"/>
  <c r="DZ128" i="21"/>
  <c r="DZ39" i="21"/>
  <c r="DZ29" i="21"/>
  <c r="DZ106" i="21"/>
  <c r="DZ150" i="21"/>
  <c r="DZ146" i="21"/>
  <c r="DZ80" i="21"/>
  <c r="DZ78" i="21"/>
  <c r="DZ105" i="21"/>
  <c r="DZ108" i="21"/>
  <c r="DZ148" i="21"/>
  <c r="DZ34" i="21"/>
  <c r="DZ110" i="21"/>
  <c r="DZ111" i="21"/>
  <c r="DZ87" i="21"/>
  <c r="DZ92" i="21"/>
  <c r="DZ56" i="21"/>
  <c r="DZ115" i="21"/>
  <c r="DZ6" i="21"/>
  <c r="DZ141" i="21"/>
  <c r="DZ42" i="21"/>
  <c r="DZ102" i="21"/>
  <c r="DZ79" i="21"/>
  <c r="DZ117" i="21"/>
  <c r="DZ88" i="21"/>
  <c r="DZ151" i="21"/>
  <c r="DZ72" i="21"/>
  <c r="DZ60" i="21"/>
  <c r="DZ145" i="21"/>
  <c r="DZ58" i="21"/>
  <c r="DZ57" i="21"/>
  <c r="DZ40" i="21"/>
  <c r="EL16" i="20"/>
  <c r="EL66" i="20"/>
  <c r="EL28" i="20" l="1"/>
  <c r="JR207" i="18"/>
  <c r="EL14" i="20"/>
  <c r="EL73" i="20"/>
  <c r="EL21" i="20"/>
  <c r="EL100" i="20"/>
  <c r="KL38" i="18" s="1"/>
  <c r="EL95" i="20"/>
  <c r="KL42" i="18" s="1"/>
  <c r="EL30" i="20"/>
  <c r="EL93" i="20"/>
  <c r="EL112" i="20"/>
  <c r="KR230" i="18"/>
  <c r="KR13" i="18"/>
  <c r="EL102" i="20"/>
  <c r="EL92" i="20"/>
  <c r="EL7" i="20"/>
  <c r="EL68" i="20"/>
  <c r="EL86" i="20"/>
  <c r="EL96" i="20"/>
  <c r="EL110" i="20"/>
  <c r="EL10" i="20"/>
  <c r="EL17" i="20"/>
  <c r="EL9" i="20"/>
  <c r="EL43" i="20"/>
  <c r="EL294" i="20"/>
  <c r="EL99" i="20"/>
  <c r="EL97" i="20"/>
  <c r="EL108" i="20"/>
  <c r="EL12" i="20"/>
  <c r="EL24" i="20"/>
  <c r="EL98" i="20"/>
  <c r="EL29" i="20"/>
  <c r="EL85" i="20"/>
  <c r="EL25" i="20"/>
  <c r="EL13" i="20"/>
  <c r="DZ158" i="21"/>
  <c r="EL11" i="20"/>
  <c r="EL135" i="20"/>
  <c r="EL103" i="20"/>
  <c r="EL105" i="20"/>
  <c r="EL104" i="20"/>
  <c r="KB13" i="18"/>
  <c r="JV27" i="18"/>
  <c r="JV4" i="18"/>
  <c r="KP82" i="18" l="1"/>
  <c r="JV24" i="18"/>
  <c r="JR49" i="18"/>
  <c r="JR137" i="18"/>
  <c r="JR53" i="18"/>
  <c r="JV12" i="18"/>
  <c r="KB28" i="18"/>
  <c r="JV14" i="18"/>
  <c r="JR52" i="18"/>
  <c r="JR242" i="18"/>
  <c r="JV30" i="18"/>
  <c r="JR150" i="18"/>
  <c r="JR155" i="18"/>
  <c r="JV138" i="18"/>
  <c r="KL245" i="18"/>
  <c r="KR204" i="18"/>
  <c r="KR139" i="18"/>
  <c r="KR114" i="18"/>
  <c r="KP208" i="18"/>
  <c r="KP28" i="18"/>
  <c r="KL244" i="18"/>
  <c r="KL211" i="18"/>
  <c r="KL158" i="18"/>
  <c r="KL73" i="18"/>
  <c r="KL41" i="18"/>
  <c r="KL45" i="18"/>
  <c r="KL36" i="18"/>
  <c r="KL11" i="18"/>
  <c r="EL303" i="20"/>
  <c r="EL311" i="20"/>
  <c r="EL312" i="20"/>
  <c r="EL313" i="20"/>
  <c r="EL304" i="20"/>
  <c r="EL309" i="20"/>
  <c r="EL302" i="20"/>
  <c r="EL310" i="20"/>
  <c r="EM318" i="20" l="1"/>
  <c r="EM315" i="20"/>
  <c r="EM317" i="20"/>
  <c r="EL316" i="20"/>
  <c r="EM314" i="20"/>
  <c r="EM307" i="20"/>
  <c r="EM306" i="20"/>
  <c r="EM305" i="20"/>
  <c r="JR276" i="18"/>
  <c r="EL314" i="20"/>
  <c r="EL306" i="20"/>
  <c r="EM316" i="20"/>
  <c r="EL305" i="20"/>
  <c r="PC16" i="19" s="1"/>
  <c r="PC6" i="19" s="1"/>
  <c r="EL317" i="20"/>
  <c r="EL307" i="20"/>
  <c r="EL318" i="20"/>
  <c r="EL315" i="20"/>
  <c r="JS281" i="18"/>
  <c r="PC14" i="19"/>
  <c r="JT281" i="18" l="1"/>
  <c r="JU281" i="18" s="1"/>
  <c r="EN120" i="20"/>
  <c r="PC19" i="19"/>
  <c r="PC15" i="19"/>
  <c r="PC21" i="19"/>
  <c r="PC20" i="19"/>
  <c r="PC18" i="19"/>
  <c r="PC17" i="19"/>
  <c r="JV281" i="18" l="1"/>
  <c r="JW281" i="18" s="1"/>
  <c r="EO120" i="20"/>
  <c r="PC5" i="19"/>
  <c r="PC7" i="19" s="1"/>
  <c r="PC11" i="19" s="1"/>
  <c r="EB51" i="21" l="1"/>
  <c r="EB37" i="21"/>
  <c r="EB23" i="21"/>
  <c r="EB16" i="21"/>
  <c r="EB41" i="21"/>
  <c r="EB46" i="21"/>
  <c r="EB26" i="21"/>
  <c r="EB30" i="21"/>
  <c r="EB52" i="21"/>
  <c r="EB54" i="21"/>
  <c r="EB154" i="21"/>
  <c r="EB28" i="21"/>
  <c r="EB153" i="21"/>
  <c r="EB53" i="21"/>
  <c r="EB47" i="21"/>
  <c r="EB32" i="21"/>
  <c r="EO303" i="20"/>
  <c r="EO309" i="20"/>
  <c r="EO302" i="20"/>
  <c r="JX281" i="18"/>
  <c r="JY281" i="18" s="1"/>
  <c r="EP120" i="20"/>
  <c r="PI17" i="19"/>
  <c r="PI15" i="19"/>
  <c r="PI19" i="19"/>
  <c r="EB50" i="21"/>
  <c r="EB44" i="21"/>
  <c r="EB7" i="21"/>
  <c r="EB45" i="21"/>
  <c r="EB57" i="21"/>
  <c r="EB40" i="21"/>
  <c r="EB56" i="21"/>
  <c r="EB58" i="21"/>
  <c r="EB18" i="21"/>
  <c r="EB35" i="21"/>
  <c r="EB29" i="21"/>
  <c r="EN81" i="20" s="1"/>
  <c r="EB11" i="21"/>
  <c r="EB15" i="21"/>
  <c r="EB19" i="21"/>
  <c r="EB61" i="21"/>
  <c r="EN102" i="20" s="1"/>
  <c r="EB13" i="21"/>
  <c r="EB9" i="21"/>
  <c r="EB5" i="21"/>
  <c r="EB98" i="21"/>
  <c r="EB49" i="21"/>
  <c r="EB55" i="21"/>
  <c r="EB31" i="21"/>
  <c r="EB99" i="21"/>
  <c r="EB27" i="21"/>
  <c r="EB42" i="21"/>
  <c r="EB8" i="21"/>
  <c r="EB137" i="21"/>
  <c r="EB84" i="21"/>
  <c r="EB103" i="21"/>
  <c r="EB108" i="21"/>
  <c r="EB71" i="21"/>
  <c r="EB127" i="21"/>
  <c r="EB117" i="21"/>
  <c r="EB138" i="21"/>
  <c r="EB145" i="21"/>
  <c r="EB89" i="21"/>
  <c r="EB120" i="21"/>
  <c r="EB100" i="21"/>
  <c r="EB79" i="21"/>
  <c r="EB101" i="21"/>
  <c r="EB24" i="21"/>
  <c r="EB68" i="21"/>
  <c r="EB94" i="21"/>
  <c r="EB76" i="21"/>
  <c r="EB4" i="21"/>
  <c r="EB134" i="21"/>
  <c r="EB144" i="21"/>
  <c r="EB36" i="21"/>
  <c r="EB111" i="21"/>
  <c r="EB122" i="21"/>
  <c r="EB121" i="21"/>
  <c r="EB21" i="21"/>
  <c r="EB93" i="21"/>
  <c r="EB3" i="21"/>
  <c r="EB67" i="21"/>
  <c r="EB69" i="21"/>
  <c r="EB12" i="21"/>
  <c r="EB102" i="21"/>
  <c r="EB74" i="21"/>
  <c r="EB139" i="21"/>
  <c r="EB136" i="21"/>
  <c r="EB106" i="21"/>
  <c r="EB118" i="21"/>
  <c r="EB17" i="21"/>
  <c r="EB151" i="21"/>
  <c r="EB60" i="21"/>
  <c r="EB123" i="21"/>
  <c r="EB148" i="21"/>
  <c r="EB141" i="21"/>
  <c r="EB128" i="21"/>
  <c r="EB83" i="21"/>
  <c r="EB105" i="21"/>
  <c r="EB126" i="21"/>
  <c r="EB86" i="21"/>
  <c r="EB87" i="21"/>
  <c r="EB38" i="21"/>
  <c r="EB75" i="21"/>
  <c r="EB146" i="21"/>
  <c r="EB131" i="21"/>
  <c r="EB88" i="21"/>
  <c r="EB34" i="21"/>
  <c r="EB109" i="21"/>
  <c r="EB80" i="21"/>
  <c r="EB116" i="21"/>
  <c r="EB97" i="21"/>
  <c r="EB33" i="21"/>
  <c r="EB81" i="21"/>
  <c r="EB6" i="21"/>
  <c r="EB82" i="21"/>
  <c r="EB152" i="21"/>
  <c r="EB70" i="21"/>
  <c r="EB150" i="21"/>
  <c r="EB72" i="21"/>
  <c r="EB132" i="21"/>
  <c r="EB119" i="21"/>
  <c r="EB125" i="21"/>
  <c r="EB78" i="21"/>
  <c r="EB92" i="21"/>
  <c r="EB48" i="21"/>
  <c r="EB110" i="21"/>
  <c r="EB130" i="21"/>
  <c r="EB77" i="21"/>
  <c r="EB112" i="21"/>
  <c r="EB113" i="21"/>
  <c r="EB59" i="21"/>
  <c r="EB10" i="21"/>
  <c r="EB25" i="21"/>
  <c r="EB14" i="21"/>
  <c r="EB90" i="21"/>
  <c r="EB73" i="21"/>
  <c r="EB95" i="21"/>
  <c r="EB115" i="21"/>
  <c r="EB63" i="21"/>
  <c r="EB135" i="21"/>
  <c r="EB114" i="21"/>
  <c r="EB124" i="21"/>
  <c r="EB22" i="21"/>
  <c r="EB133" i="21"/>
  <c r="EB62" i="21"/>
  <c r="EB65" i="21"/>
  <c r="EB20" i="21"/>
  <c r="EB104" i="21"/>
  <c r="EB129" i="21"/>
  <c r="EB96" i="21"/>
  <c r="EB142" i="21"/>
  <c r="EB85" i="21"/>
  <c r="EB43" i="21"/>
  <c r="EB64" i="21"/>
  <c r="EB66" i="21"/>
  <c r="EB91" i="21"/>
  <c r="EB39" i="21"/>
  <c r="EB140" i="21"/>
  <c r="EB147" i="21"/>
  <c r="EB143" i="21"/>
  <c r="EB149" i="21"/>
  <c r="EB107" i="21"/>
  <c r="EN32" i="20"/>
  <c r="EN82" i="20"/>
  <c r="EN103" i="20"/>
  <c r="EN104" i="20"/>
  <c r="EN132" i="20" l="1"/>
  <c r="EN118" i="20"/>
  <c r="EN59" i="20"/>
  <c r="EN75" i="20"/>
  <c r="JV142" i="18" s="1"/>
  <c r="EN60" i="20"/>
  <c r="JV90" i="18" s="1"/>
  <c r="EN21" i="20"/>
  <c r="EN80" i="20"/>
  <c r="EN56" i="20"/>
  <c r="EN20" i="20"/>
  <c r="EN48" i="20"/>
  <c r="EN69" i="20"/>
  <c r="EN45" i="20"/>
  <c r="JZ281" i="18"/>
  <c r="KA281" i="18" s="1"/>
  <c r="EQ120" i="20"/>
  <c r="KR242" i="18"/>
  <c r="KR218" i="18"/>
  <c r="KR150" i="18"/>
  <c r="KR155" i="18"/>
  <c r="EN55" i="20"/>
  <c r="EN31" i="20"/>
  <c r="KP235" i="18"/>
  <c r="EN16" i="20"/>
  <c r="EN11" i="20"/>
  <c r="EN12" i="20"/>
  <c r="EN43" i="20"/>
  <c r="EN47" i="20"/>
  <c r="EN42" i="20"/>
  <c r="EN50" i="20"/>
  <c r="EN49" i="20"/>
  <c r="EN53" i="20"/>
  <c r="EN134" i="20"/>
  <c r="EN65" i="20"/>
  <c r="EN51" i="20"/>
  <c r="EN52" i="20"/>
  <c r="JV54" i="18"/>
  <c r="JV53" i="18"/>
  <c r="JV62" i="18"/>
  <c r="JV178" i="18"/>
  <c r="EC158" i="21"/>
  <c r="EB158" i="21"/>
  <c r="JV37" i="18" l="1"/>
  <c r="KP56" i="18"/>
  <c r="JV217" i="18"/>
  <c r="KF70" i="18"/>
  <c r="KL70" i="18"/>
  <c r="KD56" i="18"/>
  <c r="JV137" i="18"/>
  <c r="PI18" i="19" s="1"/>
  <c r="JV52" i="18"/>
  <c r="JV49" i="18"/>
  <c r="JV61" i="18"/>
  <c r="JV207" i="18"/>
  <c r="JV168" i="18"/>
  <c r="KL116" i="18"/>
  <c r="KL236" i="18"/>
  <c r="KF236" i="18"/>
  <c r="JV57" i="18"/>
  <c r="KF116" i="18"/>
  <c r="EN312" i="20"/>
  <c r="EQ309" i="20"/>
  <c r="EQ303" i="20"/>
  <c r="EQ302" i="20"/>
  <c r="KB281" i="18"/>
  <c r="KC281" i="18" s="1"/>
  <c r="ER120" i="20"/>
  <c r="KR210" i="18"/>
  <c r="KR156" i="18"/>
  <c r="KR55" i="18"/>
  <c r="KP143" i="18"/>
  <c r="KP219" i="18"/>
  <c r="KP71" i="18"/>
  <c r="KL145" i="18"/>
  <c r="KF145" i="18"/>
  <c r="KD219" i="18"/>
  <c r="KD71" i="18"/>
  <c r="KD143" i="18"/>
  <c r="EN304" i="20"/>
  <c r="EN313" i="20"/>
  <c r="EN311" i="20"/>
  <c r="EN303" i="20"/>
  <c r="EN302" i="20"/>
  <c r="PI21" i="19"/>
  <c r="EN309" i="20"/>
  <c r="EN310" i="20"/>
  <c r="PI20" i="19"/>
  <c r="PI14" i="19" l="1"/>
  <c r="EO317" i="20"/>
  <c r="EO315" i="20"/>
  <c r="EO316" i="20"/>
  <c r="EN318" i="20"/>
  <c r="EO314" i="20"/>
  <c r="EO306" i="20"/>
  <c r="EO307" i="20"/>
  <c r="EO305" i="20"/>
  <c r="JV276" i="18"/>
  <c r="PI16" i="19"/>
  <c r="EN317" i="20"/>
  <c r="KD281" i="18"/>
  <c r="KE281" i="18" s="1"/>
  <c r="ES120" i="20"/>
  <c r="ER309" i="20"/>
  <c r="ER303" i="20"/>
  <c r="ER302" i="20"/>
  <c r="EN307" i="20"/>
  <c r="EN305" i="20"/>
  <c r="EO318" i="20"/>
  <c r="EN316" i="20"/>
  <c r="EN314" i="20"/>
  <c r="EN306" i="20"/>
  <c r="EN315" i="20"/>
  <c r="PI6" i="19" l="1"/>
  <c r="PI5" i="19"/>
  <c r="ES302" i="20"/>
  <c r="ES309" i="20"/>
  <c r="ES303" i="20"/>
  <c r="KF281" i="18"/>
  <c r="KG281" i="18" s="1"/>
  <c r="ET120" i="20"/>
  <c r="PI7" i="19" l="1"/>
  <c r="PI11" i="19" s="1"/>
  <c r="ED87" i="21" s="1"/>
  <c r="ED40" i="21"/>
  <c r="ED60" i="21"/>
  <c r="ED125" i="21"/>
  <c r="ED76" i="21"/>
  <c r="ED21" i="21"/>
  <c r="ED9" i="21"/>
  <c r="ED34" i="21"/>
  <c r="ED144" i="21"/>
  <c r="ED93" i="21"/>
  <c r="ED42" i="21"/>
  <c r="ED89" i="21"/>
  <c r="ED39" i="21"/>
  <c r="ED85" i="21"/>
  <c r="ED70" i="21"/>
  <c r="ED71" i="21"/>
  <c r="ED122" i="21"/>
  <c r="ED138" i="21"/>
  <c r="ED139" i="21"/>
  <c r="ED131" i="21"/>
  <c r="ED127" i="21"/>
  <c r="ED88" i="21"/>
  <c r="ED96" i="21"/>
  <c r="ED36" i="21"/>
  <c r="ED6" i="21"/>
  <c r="ED33" i="21"/>
  <c r="ED108" i="21"/>
  <c r="ED120" i="21"/>
  <c r="ED77" i="21"/>
  <c r="ED20" i="21"/>
  <c r="ED114" i="21"/>
  <c r="ED143" i="21"/>
  <c r="ED119" i="21"/>
  <c r="ED59" i="21"/>
  <c r="EP75" i="20" s="1"/>
  <c r="ED8" i="21"/>
  <c r="ED44" i="21"/>
  <c r="ED142" i="21"/>
  <c r="ED118" i="21"/>
  <c r="ED65" i="21"/>
  <c r="ED19" i="21"/>
  <c r="ED74" i="21"/>
  <c r="ED113" i="21"/>
  <c r="ED98" i="21"/>
  <c r="ED109" i="21"/>
  <c r="ED102" i="21"/>
  <c r="ED48" i="21"/>
  <c r="ED22" i="21"/>
  <c r="ED148" i="21"/>
  <c r="ED152" i="21"/>
  <c r="ED128" i="21"/>
  <c r="ED136" i="21"/>
  <c r="ED132" i="21"/>
  <c r="ED27" i="21"/>
  <c r="ED31" i="21"/>
  <c r="ED75" i="21"/>
  <c r="ED64" i="21"/>
  <c r="ED130" i="21"/>
  <c r="ED135" i="21"/>
  <c r="ED147" i="21"/>
  <c r="ED123" i="21"/>
  <c r="ED92" i="21"/>
  <c r="ED100" i="21"/>
  <c r="ED62" i="21"/>
  <c r="ED73" i="21"/>
  <c r="ED14" i="21"/>
  <c r="ED25" i="21"/>
  <c r="ED7" i="21"/>
  <c r="ED134" i="21"/>
  <c r="ED91" i="21"/>
  <c r="ED15" i="21"/>
  <c r="ED67" i="21"/>
  <c r="ED78" i="21"/>
  <c r="ED149" i="21"/>
  <c r="ED141" i="21"/>
  <c r="ED49" i="21"/>
  <c r="ED86" i="21"/>
  <c r="ED55" i="21"/>
  <c r="ED11" i="21"/>
  <c r="EP11" i="20" s="1"/>
  <c r="ED57" i="21"/>
  <c r="EP36" i="20" s="1"/>
  <c r="ED112" i="21"/>
  <c r="ED116" i="21"/>
  <c r="ED63" i="21"/>
  <c r="ED17" i="21"/>
  <c r="ED58" i="21"/>
  <c r="EP17" i="20" s="1"/>
  <c r="KL14" i="18" s="1"/>
  <c r="ED115" i="21"/>
  <c r="ED84" i="21"/>
  <c r="ED80" i="21"/>
  <c r="ED13" i="21"/>
  <c r="ED50" i="21"/>
  <c r="ED30" i="21"/>
  <c r="ED69" i="21"/>
  <c r="ED117" i="21"/>
  <c r="ED94" i="21"/>
  <c r="ED121" i="21"/>
  <c r="ED105" i="21"/>
  <c r="ED137" i="21"/>
  <c r="ED35" i="21"/>
  <c r="EP34" i="20" s="1"/>
  <c r="ED66" i="21"/>
  <c r="ED95" i="21"/>
  <c r="ED99" i="21"/>
  <c r="ED106" i="21"/>
  <c r="ED126" i="21"/>
  <c r="ED43" i="21"/>
  <c r="ED52" i="21"/>
  <c r="ED26" i="21"/>
  <c r="ED32" i="21"/>
  <c r="ED47" i="21"/>
  <c r="ED53" i="21"/>
  <c r="ED153" i="21"/>
  <c r="ED154" i="21"/>
  <c r="ED28" i="21"/>
  <c r="ED54" i="21"/>
  <c r="EP42" i="20"/>
  <c r="EP60" i="20"/>
  <c r="EP81" i="20"/>
  <c r="EP50" i="20"/>
  <c r="KH281" i="18"/>
  <c r="KI281" i="18" s="1"/>
  <c r="EU120" i="20"/>
  <c r="ET302" i="20"/>
  <c r="ET303" i="20"/>
  <c r="ET309" i="20"/>
  <c r="EP7" i="20"/>
  <c r="EP33" i="20"/>
  <c r="EP32" i="20"/>
  <c r="KF276" i="18"/>
  <c r="EP31" i="20"/>
  <c r="EP16" i="20"/>
  <c r="EP30" i="20"/>
  <c r="EP20" i="20"/>
  <c r="EP13" i="20"/>
  <c r="EP25" i="20"/>
  <c r="EP84" i="20"/>
  <c r="EP108" i="20"/>
  <c r="EP74" i="20"/>
  <c r="EP80" i="20"/>
  <c r="EE158" i="21"/>
  <c r="ED129" i="21" l="1"/>
  <c r="ED24" i="21"/>
  <c r="ED5" i="21"/>
  <c r="ED83" i="21"/>
  <c r="ED68" i="21"/>
  <c r="ED38" i="21"/>
  <c r="ED3" i="21"/>
  <c r="ED82" i="21"/>
  <c r="ED56" i="21"/>
  <c r="ED110" i="21"/>
  <c r="ED103" i="21"/>
  <c r="ED101" i="21"/>
  <c r="ED111" i="21"/>
  <c r="ED151" i="21"/>
  <c r="ED146" i="21"/>
  <c r="ED81" i="21"/>
  <c r="ED107" i="21"/>
  <c r="ED12" i="21"/>
  <c r="ED124" i="21"/>
  <c r="ED18" i="21"/>
  <c r="ED104" i="21"/>
  <c r="ED29" i="21"/>
  <c r="ED4" i="21"/>
  <c r="ED97" i="21"/>
  <c r="ED61" i="21"/>
  <c r="ED133" i="21"/>
  <c r="ED79" i="21"/>
  <c r="ED10" i="21"/>
  <c r="ED145" i="21"/>
  <c r="ED140" i="21"/>
  <c r="ED90" i="21"/>
  <c r="ED51" i="21"/>
  <c r="ED37" i="21"/>
  <c r="ED150" i="21"/>
  <c r="ED45" i="21"/>
  <c r="ED46" i="21"/>
  <c r="ED72" i="21"/>
  <c r="ED41" i="21"/>
  <c r="ED16" i="21"/>
  <c r="ED23" i="21"/>
  <c r="EP21" i="20"/>
  <c r="EP59" i="20"/>
  <c r="KP193" i="18"/>
  <c r="EP12" i="20"/>
  <c r="EP18" i="20"/>
  <c r="EP43" i="20"/>
  <c r="KR137" i="18" s="1"/>
  <c r="EP29" i="20"/>
  <c r="KR168" i="18"/>
  <c r="KR90" i="18"/>
  <c r="KD57" i="18"/>
  <c r="KD276" i="18" s="1"/>
  <c r="KP178" i="18"/>
  <c r="KP57" i="18"/>
  <c r="EU302" i="20"/>
  <c r="EU309" i="20"/>
  <c r="EU303" i="20"/>
  <c r="KJ281" i="18"/>
  <c r="KK281" i="18" s="1"/>
  <c r="EV120" i="20"/>
  <c r="KR141" i="18"/>
  <c r="KR62" i="18"/>
  <c r="KR54" i="18"/>
  <c r="KR52" i="18"/>
  <c r="KR49" i="18"/>
  <c r="KR40" i="18"/>
  <c r="KR4" i="18"/>
  <c r="KP217" i="18"/>
  <c r="KP207" i="18"/>
  <c r="KP142" i="18"/>
  <c r="KP61" i="18"/>
  <c r="KP60" i="18"/>
  <c r="KP53" i="18"/>
  <c r="KP30" i="18"/>
  <c r="KP27" i="18"/>
  <c r="KL12" i="18"/>
  <c r="KL37" i="18"/>
  <c r="KL138" i="18"/>
  <c r="KL23" i="18"/>
  <c r="EP312" i="20"/>
  <c r="KB12" i="18"/>
  <c r="EP311" i="20"/>
  <c r="EP310" i="20"/>
  <c r="KB30" i="18"/>
  <c r="EP35" i="20" l="1"/>
  <c r="EP62" i="20"/>
  <c r="KR133" i="18" s="1"/>
  <c r="EP44" i="20"/>
  <c r="EP302" i="20" s="1"/>
  <c r="EP61" i="20"/>
  <c r="KR197" i="18" s="1"/>
  <c r="ED158" i="21"/>
  <c r="KR192" i="18"/>
  <c r="KP24" i="18"/>
  <c r="EQ317" i="20"/>
  <c r="EV309" i="20"/>
  <c r="EV303" i="20"/>
  <c r="EV302" i="20"/>
  <c r="KL281" i="18"/>
  <c r="KM281" i="18" s="1"/>
  <c r="QG14" i="19" s="1"/>
  <c r="EW120" i="20"/>
  <c r="KB276" i="18"/>
  <c r="EW316" i="20"/>
  <c r="EW315" i="20"/>
  <c r="EW317" i="20"/>
  <c r="KL276" i="18"/>
  <c r="EP317" i="20"/>
  <c r="EU316" i="20"/>
  <c r="EV316" i="20"/>
  <c r="EU315" i="20"/>
  <c r="EV315" i="20"/>
  <c r="EU317" i="20"/>
  <c r="EV317" i="20"/>
  <c r="ET316" i="20"/>
  <c r="ET317" i="20"/>
  <c r="ER317" i="20"/>
  <c r="ER316" i="20"/>
  <c r="EQ316" i="20"/>
  <c r="ES317" i="20"/>
  <c r="EP316" i="20"/>
  <c r="ET315" i="20"/>
  <c r="ES316" i="20"/>
  <c r="ES315" i="20"/>
  <c r="EP315" i="20"/>
  <c r="EQ315" i="20"/>
  <c r="ER315" i="20"/>
  <c r="EP309" i="20" l="1"/>
  <c r="EU314" i="20" s="1"/>
  <c r="EP304" i="20"/>
  <c r="EV307" i="20" s="1"/>
  <c r="QG6" i="19" s="1"/>
  <c r="QG20" i="19"/>
  <c r="ET305" i="20"/>
  <c r="ES305" i="20"/>
  <c r="EP305" i="20"/>
  <c r="EU305" i="20"/>
  <c r="EP313" i="20"/>
  <c r="EV318" i="20" s="1"/>
  <c r="EV314" i="20"/>
  <c r="KP50" i="18"/>
  <c r="EP303" i="20"/>
  <c r="ER305" i="20"/>
  <c r="EQ305" i="20"/>
  <c r="EQ307" i="20"/>
  <c r="EV305" i="20"/>
  <c r="QG18" i="19" s="1"/>
  <c r="EW309" i="20"/>
  <c r="EW314" i="20" s="1"/>
  <c r="EW303" i="20"/>
  <c r="EW302" i="20"/>
  <c r="EW305" i="20" s="1"/>
  <c r="KN281" i="18"/>
  <c r="KO281" i="18" s="1"/>
  <c r="EX120" i="20"/>
  <c r="QG16" i="19"/>
  <c r="QG19" i="19"/>
  <c r="QG15" i="19"/>
  <c r="QG17" i="19"/>
  <c r="EW306" i="20" l="1"/>
  <c r="ER314" i="20"/>
  <c r="ET307" i="20"/>
  <c r="EQ314" i="20"/>
  <c r="ET314" i="20"/>
  <c r="EW307" i="20"/>
  <c r="EP307" i="20"/>
  <c r="EP314" i="20"/>
  <c r="ES314" i="20"/>
  <c r="ER307" i="20"/>
  <c r="EU307" i="20"/>
  <c r="ES307" i="20"/>
  <c r="EQ318" i="20"/>
  <c r="ER318" i="20"/>
  <c r="EP318" i="20"/>
  <c r="ET318" i="20"/>
  <c r="EU318" i="20"/>
  <c r="EW318" i="20"/>
  <c r="ES318" i="20"/>
  <c r="EU306" i="20"/>
  <c r="ET306" i="20"/>
  <c r="EQ306" i="20"/>
  <c r="ER306" i="20"/>
  <c r="ES306" i="20"/>
  <c r="EP306" i="20"/>
  <c r="EV306" i="20"/>
  <c r="QG5" i="19"/>
  <c r="KP281" i="18"/>
  <c r="KQ281" i="18" s="1"/>
  <c r="EY120" i="20"/>
  <c r="QG7" i="19" l="1"/>
  <c r="QG11" i="19" s="1"/>
  <c r="EY309" i="20"/>
  <c r="EY303" i="20"/>
  <c r="EY302" i="20"/>
  <c r="KR281" i="18"/>
  <c r="KS281" i="18" s="1"/>
  <c r="EZ120" i="20"/>
  <c r="QM17" i="19"/>
  <c r="QM15" i="19"/>
  <c r="QM19" i="19"/>
  <c r="QM16" i="19"/>
  <c r="QM18" i="19"/>
  <c r="EM158" i="21"/>
  <c r="EL51" i="21" l="1"/>
  <c r="EL37" i="21"/>
  <c r="EL23" i="21"/>
  <c r="EL16" i="21"/>
  <c r="EL41" i="21"/>
  <c r="EL46" i="21"/>
  <c r="EL26" i="21"/>
  <c r="EL30" i="21"/>
  <c r="EL52" i="21"/>
  <c r="EL54" i="21"/>
  <c r="EL78" i="21"/>
  <c r="EL28" i="21"/>
  <c r="EL47" i="21"/>
  <c r="EL20" i="21"/>
  <c r="EL12" i="21"/>
  <c r="EL17" i="21"/>
  <c r="EL35" i="21"/>
  <c r="EL99" i="21"/>
  <c r="EL39" i="21"/>
  <c r="EL130" i="21"/>
  <c r="EL146" i="21"/>
  <c r="EL75" i="21"/>
  <c r="EL106" i="21"/>
  <c r="EL118" i="21"/>
  <c r="EL98" i="21"/>
  <c r="EL83" i="21"/>
  <c r="EL114" i="21"/>
  <c r="EL126" i="21"/>
  <c r="EL72" i="21"/>
  <c r="EL48" i="21"/>
  <c r="EL91" i="21"/>
  <c r="EL122" i="21"/>
  <c r="EL138" i="21"/>
  <c r="EL5" i="21"/>
  <c r="EL27" i="21"/>
  <c r="EL42" i="21"/>
  <c r="EL58" i="21"/>
  <c r="EL19" i="21"/>
  <c r="EL34" i="21"/>
  <c r="EL63" i="21"/>
  <c r="EL33" i="21"/>
  <c r="EL40" i="21"/>
  <c r="EL49" i="21"/>
  <c r="EL38" i="21"/>
  <c r="EL44" i="21"/>
  <c r="EL50" i="21"/>
  <c r="EL6" i="21"/>
  <c r="EL22" i="21"/>
  <c r="EL69" i="21"/>
  <c r="EL79" i="21"/>
  <c r="EL95" i="21"/>
  <c r="EL110" i="21"/>
  <c r="EL142" i="21"/>
  <c r="EL31" i="21"/>
  <c r="EL141" i="21"/>
  <c r="EL121" i="21"/>
  <c r="EL129" i="21"/>
  <c r="EL145" i="21"/>
  <c r="EL55" i="21"/>
  <c r="EL61" i="21"/>
  <c r="EL88" i="21"/>
  <c r="EL76" i="21"/>
  <c r="EL4" i="21"/>
  <c r="EL3" i="21"/>
  <c r="EL29" i="21"/>
  <c r="EL64" i="21"/>
  <c r="EL71" i="21"/>
  <c r="EL87" i="21"/>
  <c r="EL43" i="21"/>
  <c r="EL134" i="21"/>
  <c r="EL150" i="21"/>
  <c r="EL68" i="21"/>
  <c r="EL66" i="21"/>
  <c r="EL86" i="21"/>
  <c r="EL109" i="21"/>
  <c r="EL18" i="21"/>
  <c r="EL25" i="21"/>
  <c r="EL80" i="21"/>
  <c r="EL96" i="21"/>
  <c r="EL84" i="21"/>
  <c r="EL92" i="21"/>
  <c r="EL100" i="21"/>
  <c r="EL107" i="21"/>
  <c r="EL111" i="21"/>
  <c r="EL127" i="21"/>
  <c r="EL115" i="21"/>
  <c r="EL103" i="21"/>
  <c r="EL119" i="21"/>
  <c r="EL143" i="21"/>
  <c r="EL135" i="21"/>
  <c r="EL123" i="21"/>
  <c r="EL131" i="21"/>
  <c r="EL139" i="21"/>
  <c r="EL151" i="21"/>
  <c r="EL70" i="21"/>
  <c r="EL147" i="21"/>
  <c r="EL82" i="21"/>
  <c r="EL94" i="21"/>
  <c r="EL105" i="21"/>
  <c r="EL11" i="21"/>
  <c r="EL13" i="21"/>
  <c r="EL15" i="21"/>
  <c r="EL133" i="21"/>
  <c r="EL24" i="21"/>
  <c r="EL117" i="21"/>
  <c r="EL65" i="21"/>
  <c r="EL62" i="21"/>
  <c r="EL9" i="21"/>
  <c r="EL21" i="21"/>
  <c r="EL60" i="21"/>
  <c r="EL7" i="21"/>
  <c r="EL67" i="21"/>
  <c r="EL81" i="21"/>
  <c r="EL89" i="21"/>
  <c r="EL97" i="21"/>
  <c r="EL128" i="21"/>
  <c r="EL85" i="21"/>
  <c r="EL120" i="21"/>
  <c r="EL152" i="21"/>
  <c r="EL132" i="21"/>
  <c r="EL140" i="21"/>
  <c r="EL124" i="21"/>
  <c r="EL74" i="21"/>
  <c r="EL57" i="21"/>
  <c r="EL77" i="21"/>
  <c r="EL144" i="21"/>
  <c r="EL136" i="21"/>
  <c r="EL93" i="21"/>
  <c r="EL101" i="21"/>
  <c r="EL116" i="21"/>
  <c r="EL10" i="21"/>
  <c r="EL36" i="21"/>
  <c r="EL112" i="21"/>
  <c r="EL104" i="21"/>
  <c r="EL108" i="21"/>
  <c r="EL8" i="21"/>
  <c r="EL56" i="21"/>
  <c r="EL73" i="21"/>
  <c r="EL14" i="21"/>
  <c r="EL148" i="21"/>
  <c r="EL102" i="21"/>
  <c r="EL59" i="21"/>
  <c r="EL53" i="21"/>
  <c r="EL154" i="21"/>
  <c r="EL125" i="21"/>
  <c r="EL90" i="21"/>
  <c r="EL45" i="21"/>
  <c r="EL153" i="21"/>
  <c r="EL149" i="21"/>
  <c r="EL137" i="21"/>
  <c r="EL113" i="21"/>
  <c r="EL32" i="21"/>
  <c r="EX76" i="20"/>
  <c r="EX85" i="20"/>
  <c r="KT281" i="18"/>
  <c r="KU281" i="18" s="1"/>
  <c r="FA120" i="20"/>
  <c r="QP20" i="19"/>
  <c r="QP21" i="19"/>
  <c r="QP16" i="19"/>
  <c r="QP15" i="19"/>
  <c r="QP14" i="19"/>
  <c r="QP19" i="19"/>
  <c r="EX95" i="20" l="1"/>
  <c r="EX84" i="20"/>
  <c r="EX49" i="20"/>
  <c r="EX63" i="20"/>
  <c r="EX91" i="20"/>
  <c r="EX98" i="20"/>
  <c r="EX70" i="20"/>
  <c r="EX71" i="20"/>
  <c r="EX121" i="20"/>
  <c r="EX69" i="20"/>
  <c r="EX48" i="20"/>
  <c r="EX27" i="20"/>
  <c r="EX97" i="20"/>
  <c r="EX96" i="20"/>
  <c r="EX87" i="20"/>
  <c r="EX86" i="20"/>
  <c r="EX68" i="20"/>
  <c r="EX100" i="20"/>
  <c r="EX108" i="20"/>
  <c r="EX93" i="20"/>
  <c r="EX92" i="20"/>
  <c r="EX46" i="20"/>
  <c r="EX45" i="20"/>
  <c r="KX145" i="18"/>
  <c r="EX22" i="20"/>
  <c r="EX10" i="20"/>
  <c r="EX20" i="20"/>
  <c r="EX13" i="20"/>
  <c r="EX5" i="20"/>
  <c r="EX17" i="20"/>
  <c r="EL158" i="21"/>
  <c r="FA303" i="20"/>
  <c r="KV281" i="18"/>
  <c r="KW281" i="18" s="1"/>
  <c r="FB120" i="20"/>
  <c r="KZ23" i="18" l="1"/>
  <c r="KR14" i="18"/>
  <c r="QP18" i="19" s="1"/>
  <c r="KR12" i="18"/>
  <c r="KX236" i="18"/>
  <c r="KX116" i="18"/>
  <c r="KX70" i="18"/>
  <c r="EX303" i="20"/>
  <c r="KX147" i="18"/>
  <c r="KP25" i="18"/>
  <c r="EX311" i="20"/>
  <c r="KZ211" i="18"/>
  <c r="EX304" i="20"/>
  <c r="EX309" i="20"/>
  <c r="EX302" i="20"/>
  <c r="EX313" i="20"/>
  <c r="KR11" i="18"/>
  <c r="EX312" i="20"/>
  <c r="EX310" i="20"/>
  <c r="KX32" i="18"/>
  <c r="KT32" i="18"/>
  <c r="FB309" i="20"/>
  <c r="FB302" i="20"/>
  <c r="FB303" i="20"/>
  <c r="KX281" i="18"/>
  <c r="KY281" i="18" s="1"/>
  <c r="FC120" i="20"/>
  <c r="EX306" i="20" l="1"/>
  <c r="EX318" i="20"/>
  <c r="EZ307" i="20"/>
  <c r="EY306" i="20"/>
  <c r="QM6" i="19" s="1"/>
  <c r="EX316" i="20"/>
  <c r="EY316" i="20"/>
  <c r="KP276" i="18"/>
  <c r="QM14" i="19"/>
  <c r="QM5" i="19" s="1"/>
  <c r="EX307" i="20"/>
  <c r="EY307" i="20"/>
  <c r="QP6" i="19" s="1"/>
  <c r="EX305" i="20"/>
  <c r="EY305" i="20"/>
  <c r="EX314" i="20"/>
  <c r="EY314" i="20"/>
  <c r="EX315" i="20"/>
  <c r="EY315" i="20"/>
  <c r="EY317" i="20"/>
  <c r="EZ317" i="20"/>
  <c r="EX317" i="20"/>
  <c r="EY318" i="20"/>
  <c r="KR276" i="18"/>
  <c r="QP17" i="19"/>
  <c r="QP5" i="19" s="1"/>
  <c r="QP7" i="19" s="1"/>
  <c r="QP11" i="19" s="1"/>
  <c r="KZ281" i="18"/>
  <c r="LA281" i="18" s="1"/>
  <c r="LB281" i="18" s="1"/>
  <c r="LC281" i="18" s="1"/>
  <c r="LD281" i="18" s="1"/>
  <c r="LE281" i="18" s="1"/>
  <c r="LF281" i="18" s="1"/>
  <c r="LG281" i="18" s="1"/>
  <c r="LH281" i="18" s="1"/>
  <c r="LI281" i="18" s="1"/>
  <c r="LJ281" i="18" s="1"/>
  <c r="LK281" i="18" s="1"/>
  <c r="LL281" i="18" s="1"/>
  <c r="LM281" i="18" s="1"/>
  <c r="LN281" i="18" s="1"/>
  <c r="LO281" i="18" s="1"/>
  <c r="LP281" i="18" s="1"/>
  <c r="LQ281" i="18" s="1"/>
  <c r="LR281" i="18" s="1"/>
  <c r="LS281" i="18" s="1"/>
  <c r="LT281" i="18" s="1"/>
  <c r="LU281" i="18" s="1"/>
  <c r="QY14" i="19"/>
  <c r="QY23" i="19"/>
  <c r="QY26" i="19"/>
  <c r="QY24" i="19"/>
  <c r="QY28" i="19"/>
  <c r="QY31" i="19"/>
  <c r="FC309" i="20"/>
  <c r="FC303" i="20"/>
  <c r="FC302" i="20"/>
  <c r="EO51" i="21" l="1"/>
  <c r="EO37" i="21"/>
  <c r="EO23" i="21"/>
  <c r="EO16" i="21"/>
  <c r="EO41" i="21"/>
  <c r="EO46" i="21"/>
  <c r="LX281" i="18"/>
  <c r="LY281" i="18" s="1"/>
  <c r="LV281" i="18"/>
  <c r="LW281" i="18" s="1"/>
  <c r="LZ281" i="18" s="1"/>
  <c r="MA281" i="18" s="1"/>
  <c r="MB281" i="18" s="1"/>
  <c r="MC281" i="18" s="1"/>
  <c r="MD281" i="18" s="1"/>
  <c r="ME281" i="18" s="1"/>
  <c r="MF281" i="18" s="1"/>
  <c r="MG281" i="18" s="1"/>
  <c r="MH281" i="18" s="1"/>
  <c r="MI281" i="18" s="1"/>
  <c r="MJ281" i="18" s="1"/>
  <c r="MK281" i="18" s="1"/>
  <c r="ML281" i="18" s="1"/>
  <c r="MM281" i="18" s="1"/>
  <c r="MN281" i="18" s="1"/>
  <c r="MO281" i="18" s="1"/>
  <c r="MP281" i="18" s="1"/>
  <c r="MQ281" i="18" s="1"/>
  <c r="EO26" i="21"/>
  <c r="EO30" i="21"/>
  <c r="QM7" i="19"/>
  <c r="QM11" i="19" s="1"/>
  <c r="EN37" i="21" s="1"/>
  <c r="EO52" i="21"/>
  <c r="EO54" i="21"/>
  <c r="EO53" i="21"/>
  <c r="EO28" i="21"/>
  <c r="EO128" i="21"/>
  <c r="EO97" i="21"/>
  <c r="EO62" i="21"/>
  <c r="EO15" i="21"/>
  <c r="EO131" i="21"/>
  <c r="EO100" i="21"/>
  <c r="EO63" i="21"/>
  <c r="EO150" i="21"/>
  <c r="EO118" i="21"/>
  <c r="EO71" i="21"/>
  <c r="EO20" i="21"/>
  <c r="FA10" i="20" s="1"/>
  <c r="EO137" i="21"/>
  <c r="EO105" i="21"/>
  <c r="EO65" i="21"/>
  <c r="EO9" i="21"/>
  <c r="EO140" i="21"/>
  <c r="EO93" i="21"/>
  <c r="EO33" i="21"/>
  <c r="EO143" i="21"/>
  <c r="EO111" i="21"/>
  <c r="EO80" i="21"/>
  <c r="EO42" i="21"/>
  <c r="FA102" i="20" s="1"/>
  <c r="EO146" i="21"/>
  <c r="EO130" i="21"/>
  <c r="EO114" i="21"/>
  <c r="EO99" i="21"/>
  <c r="EO83" i="21"/>
  <c r="EO39" i="21"/>
  <c r="EO35" i="21"/>
  <c r="EO19" i="21"/>
  <c r="EO149" i="21"/>
  <c r="EO133" i="21"/>
  <c r="EO117" i="21"/>
  <c r="EO102" i="21"/>
  <c r="EO86" i="21"/>
  <c r="EO59" i="21"/>
  <c r="EO68" i="21"/>
  <c r="EO13" i="21"/>
  <c r="FA60" i="20" s="1"/>
  <c r="EO5" i="21"/>
  <c r="EO47" i="21"/>
  <c r="EO152" i="21"/>
  <c r="EO136" i="21"/>
  <c r="EO120" i="21"/>
  <c r="EO104" i="21"/>
  <c r="EO89" i="21"/>
  <c r="EO60" i="21"/>
  <c r="EO40" i="21"/>
  <c r="EO34" i="21"/>
  <c r="EO8" i="21"/>
  <c r="FA23" i="20" s="1"/>
  <c r="EO139" i="21"/>
  <c r="EO123" i="21"/>
  <c r="EO107" i="21"/>
  <c r="EO92" i="21"/>
  <c r="EO76" i="21"/>
  <c r="EO48" i="21"/>
  <c r="EO55" i="21"/>
  <c r="EO18" i="21"/>
  <c r="FA53" i="20" s="1"/>
  <c r="EO142" i="21"/>
  <c r="EO126" i="21"/>
  <c r="EO110" i="21"/>
  <c r="EO95" i="21"/>
  <c r="EO79" i="21"/>
  <c r="EO70" i="21"/>
  <c r="EO74" i="21"/>
  <c r="EO17" i="21"/>
  <c r="EO145" i="21"/>
  <c r="EO129" i="21"/>
  <c r="EO113" i="21"/>
  <c r="EO98" i="21"/>
  <c r="EO82" i="21"/>
  <c r="EO58" i="21"/>
  <c r="EO73" i="21"/>
  <c r="EO27" i="21"/>
  <c r="FA59" i="20" s="1"/>
  <c r="EO3" i="21"/>
  <c r="EO44" i="21"/>
  <c r="EO144" i="21"/>
  <c r="EO112" i="21"/>
  <c r="EO81" i="21"/>
  <c r="EO21" i="21"/>
  <c r="EO147" i="21"/>
  <c r="EO115" i="21"/>
  <c r="EO84" i="21"/>
  <c r="EO49" i="21"/>
  <c r="EO29" i="21"/>
  <c r="EO134" i="21"/>
  <c r="EO43" i="21"/>
  <c r="EO87" i="21"/>
  <c r="EO64" i="21"/>
  <c r="EO4" i="21"/>
  <c r="EO121" i="21"/>
  <c r="EO90" i="21"/>
  <c r="EO72" i="21"/>
  <c r="EO67" i="21"/>
  <c r="EO45" i="21"/>
  <c r="EO124" i="21"/>
  <c r="EO108" i="21"/>
  <c r="EO77" i="21"/>
  <c r="EO25" i="21"/>
  <c r="EO24" i="21"/>
  <c r="FA58" i="20" s="1"/>
  <c r="EO127" i="21"/>
  <c r="EO96" i="21"/>
  <c r="EO69" i="21"/>
  <c r="EO6" i="21"/>
  <c r="EO148" i="21"/>
  <c r="EO132" i="21"/>
  <c r="EO116" i="21"/>
  <c r="EO101" i="21"/>
  <c r="EO85" i="21"/>
  <c r="EO36" i="21"/>
  <c r="EO10" i="21"/>
  <c r="EO31" i="21"/>
  <c r="EO151" i="21"/>
  <c r="EO135" i="21"/>
  <c r="EO119" i="21"/>
  <c r="EO103" i="21"/>
  <c r="EO88" i="21"/>
  <c r="EO61" i="21"/>
  <c r="EO38" i="21"/>
  <c r="EO7" i="21"/>
  <c r="EO11" i="21"/>
  <c r="EO138" i="21"/>
  <c r="EO122" i="21"/>
  <c r="EO106" i="21"/>
  <c r="EO91" i="21"/>
  <c r="EO75" i="21"/>
  <c r="EO56" i="21"/>
  <c r="EO22" i="21"/>
  <c r="EO12" i="21"/>
  <c r="FA4" i="20" s="1"/>
  <c r="EO141" i="21"/>
  <c r="EO125" i="21"/>
  <c r="EO109" i="21"/>
  <c r="EO94" i="21"/>
  <c r="EO78" i="21"/>
  <c r="EO57" i="21"/>
  <c r="EO14" i="21"/>
  <c r="EO66" i="21"/>
  <c r="EO50" i="21"/>
  <c r="EN3" i="21"/>
  <c r="EN154" i="21"/>
  <c r="EN148" i="21"/>
  <c r="EN85" i="21"/>
  <c r="EN139" i="21"/>
  <c r="EN119" i="21"/>
  <c r="EN103" i="21"/>
  <c r="EN7" i="21"/>
  <c r="EN61" i="21"/>
  <c r="EN38" i="21"/>
  <c r="EN79" i="21"/>
  <c r="EN129" i="21"/>
  <c r="EN24" i="21"/>
  <c r="EN98" i="21"/>
  <c r="EN73" i="21"/>
  <c r="EN4" i="21"/>
  <c r="EN86" i="21"/>
  <c r="EN149" i="21"/>
  <c r="EN83" i="21"/>
  <c r="EN146" i="21"/>
  <c r="EN80" i="21"/>
  <c r="EN143" i="21"/>
  <c r="EN77" i="21"/>
  <c r="EN140" i="21"/>
  <c r="EN65" i="21"/>
  <c r="EN121" i="21"/>
  <c r="EN64" i="21"/>
  <c r="EN118" i="21"/>
  <c r="EN63" i="21"/>
  <c r="EN115" i="21"/>
  <c r="EN21" i="21"/>
  <c r="EN112" i="21"/>
  <c r="EN74" i="21"/>
  <c r="EN109" i="21"/>
  <c r="EN14" i="21"/>
  <c r="EN106" i="21"/>
  <c r="EN47" i="21"/>
  <c r="EN120" i="21"/>
  <c r="EN40" i="21"/>
  <c r="EN136" i="21"/>
  <c r="EN60" i="21"/>
  <c r="EN132" i="21"/>
  <c r="EN135" i="21"/>
  <c r="EN17" i="21"/>
  <c r="EN126" i="21"/>
  <c r="EN70" i="21"/>
  <c r="EN123" i="21"/>
  <c r="EN110" i="21"/>
  <c r="EN82" i="21"/>
  <c r="EN32" i="21"/>
  <c r="EN34" i="21"/>
  <c r="EN102" i="21"/>
  <c r="EN13" i="21"/>
  <c r="EN99" i="21"/>
  <c r="EN27" i="21"/>
  <c r="EN96" i="21"/>
  <c r="EN66" i="21"/>
  <c r="EN93" i="21"/>
  <c r="EN50" i="21"/>
  <c r="EN72" i="21"/>
  <c r="EN137" i="21"/>
  <c r="EN71" i="21"/>
  <c r="EN134" i="21"/>
  <c r="EN49" i="21"/>
  <c r="EN131" i="21"/>
  <c r="EN62" i="21"/>
  <c r="EN128" i="21"/>
  <c r="EN57" i="21"/>
  <c r="EN125" i="21"/>
  <c r="EN56" i="21"/>
  <c r="EN122" i="21"/>
  <c r="EN153" i="21"/>
  <c r="EN116" i="21"/>
  <c r="EN10" i="21"/>
  <c r="EN89" i="21"/>
  <c r="EN8" i="21"/>
  <c r="EN101" i="21"/>
  <c r="EN88" i="21"/>
  <c r="EN11" i="21"/>
  <c r="EN29" i="21"/>
  <c r="EN15" i="21"/>
  <c r="EN92" i="21"/>
  <c r="EN42" i="21"/>
  <c r="EN58" i="21"/>
  <c r="EN44" i="21"/>
  <c r="EN68" i="21"/>
  <c r="EN117" i="21"/>
  <c r="EN35" i="21"/>
  <c r="EN114" i="21"/>
  <c r="EN22" i="21"/>
  <c r="EN111" i="21"/>
  <c r="EN19" i="21"/>
  <c r="EN108" i="21"/>
  <c r="EN12" i="21"/>
  <c r="EN90" i="21"/>
  <c r="EN5" i="21"/>
  <c r="EN87" i="21"/>
  <c r="EN150" i="21"/>
  <c r="EN84" i="21"/>
  <c r="EN147" i="21"/>
  <c r="EN81" i="21"/>
  <c r="EN144" i="21"/>
  <c r="EN78" i="21"/>
  <c r="EN141" i="21"/>
  <c r="EN75" i="21"/>
  <c r="EN138" i="21"/>
  <c r="EN53" i="21"/>
  <c r="EN152" i="21"/>
  <c r="EN104" i="21"/>
  <c r="EN151" i="21"/>
  <c r="EN55" i="21"/>
  <c r="EN107" i="21"/>
  <c r="EN36" i="21"/>
  <c r="EN76" i="21"/>
  <c r="EN142" i="21"/>
  <c r="EN95" i="21"/>
  <c r="EN145" i="21"/>
  <c r="EN48" i="21"/>
  <c r="EN113" i="21"/>
  <c r="EN31" i="21"/>
  <c r="EN45" i="21"/>
  <c r="EN59" i="21"/>
  <c r="EN133" i="21"/>
  <c r="EN39" i="21"/>
  <c r="EN130" i="21"/>
  <c r="EN69" i="21"/>
  <c r="EN127" i="21"/>
  <c r="EN33" i="21"/>
  <c r="EN124" i="21"/>
  <c r="EN25" i="21"/>
  <c r="EN105" i="21"/>
  <c r="EN67" i="21"/>
  <c r="EN43" i="21"/>
  <c r="EN20" i="21"/>
  <c r="EN100" i="21"/>
  <c r="EN9" i="21"/>
  <c r="EN97" i="21"/>
  <c r="EN6" i="21"/>
  <c r="EN94" i="21"/>
  <c r="EN18" i="21"/>
  <c r="EN91" i="21"/>
  <c r="EO154" i="21"/>
  <c r="EO153" i="21"/>
  <c r="EO32" i="21"/>
  <c r="RB28" i="19"/>
  <c r="RB32" i="19"/>
  <c r="EP158" i="21"/>
  <c r="FA9" i="20"/>
  <c r="FA62" i="20"/>
  <c r="FA38" i="20"/>
  <c r="FA39" i="20"/>
  <c r="FA67" i="20"/>
  <c r="FA110" i="20"/>
  <c r="FA118" i="20"/>
  <c r="FA43" i="20"/>
  <c r="FA11" i="20"/>
  <c r="FA32" i="20"/>
  <c r="MR281" i="18" l="1"/>
  <c r="MS281" i="18" s="1"/>
  <c r="MU281" i="18"/>
  <c r="EN16" i="21"/>
  <c r="EN51" i="21"/>
  <c r="EN46" i="21"/>
  <c r="EN23" i="21"/>
  <c r="EN30" i="21"/>
  <c r="EN41" i="21"/>
  <c r="FA74" i="20"/>
  <c r="FA40" i="20"/>
  <c r="FA54" i="20"/>
  <c r="FA77" i="20"/>
  <c r="FA17" i="20"/>
  <c r="FA18" i="20"/>
  <c r="FA78" i="20"/>
  <c r="FA55" i="20"/>
  <c r="FA12" i="20"/>
  <c r="EZ27" i="20"/>
  <c r="EZ50" i="20"/>
  <c r="EZ99" i="20"/>
  <c r="EZ24" i="20"/>
  <c r="FA61" i="20"/>
  <c r="FA14" i="20"/>
  <c r="EN54" i="21"/>
  <c r="EN26" i="21"/>
  <c r="FA66" i="20"/>
  <c r="FA79" i="20"/>
  <c r="FA57" i="20"/>
  <c r="FA7" i="20"/>
  <c r="FA111" i="20"/>
  <c r="FA13" i="20"/>
  <c r="KX12" i="18" s="1"/>
  <c r="QY27" i="19" s="1"/>
  <c r="EZ25" i="20"/>
  <c r="KX4" i="18"/>
  <c r="QY22" i="19" s="1"/>
  <c r="EN52" i="21"/>
  <c r="EN28" i="21"/>
  <c r="FA64" i="20"/>
  <c r="FA36" i="20"/>
  <c r="FA103" i="20"/>
  <c r="FA47" i="20"/>
  <c r="FA105" i="20"/>
  <c r="FA42" i="20"/>
  <c r="FA104" i="20"/>
  <c r="EZ30" i="20"/>
  <c r="EZ52" i="20"/>
  <c r="EZ56" i="20"/>
  <c r="EZ19" i="20"/>
  <c r="EO158" i="21"/>
  <c r="EZ8" i="20"/>
  <c r="EZ82" i="20"/>
  <c r="EZ75" i="20"/>
  <c r="EZ15" i="20"/>
  <c r="EZ37" i="20"/>
  <c r="EZ3" i="20"/>
  <c r="EZ34" i="20"/>
  <c r="EZ35" i="20"/>
  <c r="EZ29" i="20"/>
  <c r="EZ28" i="20"/>
  <c r="EZ21" i="20"/>
  <c r="EZ16" i="20"/>
  <c r="EZ51" i="20"/>
  <c r="EZ65" i="20"/>
  <c r="EZ81" i="20"/>
  <c r="EZ80" i="20"/>
  <c r="EZ26" i="20"/>
  <c r="EZ33" i="20"/>
  <c r="EZ31" i="20"/>
  <c r="EZ72" i="20"/>
  <c r="EZ41" i="20"/>
  <c r="EZ6" i="20"/>
  <c r="KX14" i="18"/>
  <c r="QY17" i="19" s="1"/>
  <c r="KX13" i="18"/>
  <c r="QY16" i="19" s="1"/>
  <c r="KX210" i="18"/>
  <c r="QY30" i="19" s="1"/>
  <c r="KX137" i="18"/>
  <c r="QY25" i="19" s="1"/>
  <c r="KX90" i="18"/>
  <c r="QY29" i="19" s="1"/>
  <c r="KX62" i="18"/>
  <c r="QY21" i="19" s="1"/>
  <c r="KX49" i="18"/>
  <c r="QY19" i="19" s="1"/>
  <c r="KX44" i="18"/>
  <c r="QY20" i="19" s="1"/>
  <c r="KV33" i="18"/>
  <c r="KX33" i="18"/>
  <c r="QY15" i="19" s="1"/>
  <c r="FA312" i="20"/>
  <c r="KZ28" i="18" l="1"/>
  <c r="RB23" i="19" s="1"/>
  <c r="FB317" i="20"/>
  <c r="KZ25" i="18"/>
  <c r="RB21" i="19" s="1"/>
  <c r="KZ57" i="18"/>
  <c r="RB30" i="19" s="1"/>
  <c r="KZ208" i="18"/>
  <c r="RB31" i="19" s="1"/>
  <c r="FA310" i="20"/>
  <c r="EN158" i="21"/>
  <c r="KX40" i="18"/>
  <c r="QY18" i="19" s="1"/>
  <c r="KZ207" i="18"/>
  <c r="RB17" i="19" s="1"/>
  <c r="KZ30" i="18"/>
  <c r="RB20" i="19" s="1"/>
  <c r="KZ61" i="18"/>
  <c r="RB18" i="19" s="1"/>
  <c r="KZ27" i="18"/>
  <c r="RB19" i="19" s="1"/>
  <c r="FA302" i="20"/>
  <c r="FA304" i="20"/>
  <c r="FA313" i="20"/>
  <c r="FA309" i="20"/>
  <c r="KZ219" i="18"/>
  <c r="RB27" i="19" s="1"/>
  <c r="KZ60" i="18"/>
  <c r="RB24" i="19" s="1"/>
  <c r="KZ143" i="18"/>
  <c r="RB33" i="19" s="1"/>
  <c r="KZ71" i="18"/>
  <c r="RB25" i="19" s="1"/>
  <c r="KZ56" i="18"/>
  <c r="RB22" i="19" s="1"/>
  <c r="KZ198" i="18"/>
  <c r="RB26" i="19" s="1"/>
  <c r="KZ31" i="18"/>
  <c r="RB29" i="19" s="1"/>
  <c r="KZ166" i="18"/>
  <c r="RB15" i="19" s="1"/>
  <c r="KZ22" i="18"/>
  <c r="RB14" i="19" s="1"/>
  <c r="KT22" i="18"/>
  <c r="KT276" i="18" s="1"/>
  <c r="KV34" i="18"/>
  <c r="KV276" i="18" s="1"/>
  <c r="KZ34" i="18"/>
  <c r="EZ313" i="20"/>
  <c r="EZ302" i="20"/>
  <c r="EZ311" i="20"/>
  <c r="EZ310" i="20"/>
  <c r="EZ309" i="20"/>
  <c r="EZ314" i="20" s="1"/>
  <c r="EZ303" i="20"/>
  <c r="FB306" i="20" s="1"/>
  <c r="QY5" i="19"/>
  <c r="KX276" i="18"/>
  <c r="FC317" i="20"/>
  <c r="FC307" i="20"/>
  <c r="QY6" i="19" s="1"/>
  <c r="FA317" i="20"/>
  <c r="EZ315" i="20" l="1"/>
  <c r="EZ305" i="20"/>
  <c r="FB307" i="20"/>
  <c r="EZ318" i="20"/>
  <c r="FC305" i="20"/>
  <c r="FA305" i="20"/>
  <c r="FA307" i="20"/>
  <c r="FC314" i="20"/>
  <c r="FA314" i="20"/>
  <c r="FB314" i="20"/>
  <c r="FC315" i="20"/>
  <c r="FA315" i="20"/>
  <c r="FC306" i="20"/>
  <c r="RB6" i="19" s="1"/>
  <c r="FB318" i="20"/>
  <c r="FC318" i="20"/>
  <c r="FA306" i="20"/>
  <c r="FB316" i="20"/>
  <c r="FC316" i="20"/>
  <c r="FA316" i="20"/>
  <c r="EZ316" i="20"/>
  <c r="FA318" i="20"/>
  <c r="EZ306" i="20"/>
  <c r="RB16" i="19"/>
  <c r="RB5" i="19" s="1"/>
  <c r="KZ276" i="18"/>
  <c r="FB305" i="20"/>
  <c r="FB315" i="20"/>
  <c r="QY7" i="19"/>
  <c r="QY11" i="19" s="1"/>
  <c r="FD94" i="20" s="1"/>
  <c r="RB4" i="19" l="1"/>
  <c r="FD107" i="20"/>
  <c r="FD299" i="20"/>
  <c r="RB7" i="19"/>
  <c r="FD298" i="20"/>
  <c r="FD286" i="20"/>
  <c r="FD278" i="20"/>
  <c r="FD262" i="20"/>
  <c r="FD293" i="20"/>
  <c r="FD254" i="20"/>
  <c r="FD246" i="20"/>
  <c r="FD222" i="20"/>
  <c r="FD270" i="20"/>
  <c r="FD238" i="20"/>
  <c r="FD230" i="20"/>
  <c r="FD198" i="20"/>
  <c r="FD190" i="20"/>
  <c r="FD214" i="20"/>
  <c r="FD182" i="20"/>
  <c r="FD206" i="20"/>
  <c r="FD151" i="20"/>
  <c r="FD296" i="20"/>
  <c r="FD297" i="20"/>
  <c r="FD175" i="20"/>
  <c r="FD295" i="20"/>
  <c r="FD88" i="20"/>
  <c r="FD73" i="20"/>
  <c r="FD132" i="20"/>
  <c r="FD104" i="20"/>
  <c r="FD110" i="20"/>
  <c r="FD167" i="20"/>
  <c r="FD108" i="20"/>
  <c r="FD42" i="20"/>
  <c r="FD159" i="20"/>
  <c r="FD89" i="20"/>
  <c r="FD78" i="20"/>
  <c r="FD53" i="20"/>
  <c r="FD8" i="20"/>
  <c r="FD249" i="20"/>
  <c r="FD233" i="20"/>
  <c r="FD281" i="20"/>
  <c r="FD185" i="20"/>
  <c r="FD265" i="20"/>
  <c r="FD154" i="20"/>
  <c r="FD217" i="20"/>
  <c r="FD39" i="20"/>
  <c r="FD201" i="20"/>
  <c r="FD93" i="20"/>
  <c r="FD62" i="20"/>
  <c r="FD138" i="20"/>
  <c r="FD10" i="20"/>
  <c r="FD170" i="20"/>
  <c r="FD65" i="20"/>
  <c r="FD105" i="20"/>
  <c r="FD51" i="20"/>
  <c r="FD40" i="20"/>
  <c r="FD289" i="20"/>
  <c r="FD257" i="20"/>
  <c r="FD225" i="20"/>
  <c r="FD193" i="20"/>
  <c r="FD162" i="20"/>
  <c r="FD130" i="20"/>
  <c r="FD72" i="20"/>
  <c r="FD80" i="20"/>
  <c r="FD11" i="20"/>
  <c r="FD55" i="20"/>
  <c r="FD131" i="20"/>
  <c r="FD99" i="20"/>
  <c r="FD58" i="20"/>
  <c r="FD18" i="20"/>
  <c r="FD273" i="20"/>
  <c r="FD241" i="20"/>
  <c r="FD209" i="20"/>
  <c r="FD178" i="20"/>
  <c r="FD146" i="20"/>
  <c r="FD44" i="20"/>
  <c r="FD75" i="20"/>
  <c r="FD23" i="20"/>
  <c r="FD284" i="20"/>
  <c r="FD260" i="20"/>
  <c r="FD276" i="20"/>
  <c r="FD268" i="20"/>
  <c r="FD244" i="20"/>
  <c r="FD228" i="20"/>
  <c r="FD212" i="20"/>
  <c r="FD3" i="20"/>
  <c r="FD282" i="20"/>
  <c r="FD266" i="20"/>
  <c r="FD250" i="20"/>
  <c r="FD234" i="20"/>
  <c r="FD218" i="20"/>
  <c r="FD202" i="20"/>
  <c r="FD186" i="20"/>
  <c r="FD171" i="20"/>
  <c r="FD155" i="20"/>
  <c r="FD103" i="20"/>
  <c r="FD139" i="20"/>
  <c r="FD70" i="20"/>
  <c r="FD25" i="20"/>
  <c r="FD74" i="20"/>
  <c r="FD33" i="20"/>
  <c r="FD7" i="20"/>
  <c r="FD292" i="20"/>
  <c r="FD277" i="20"/>
  <c r="FD261" i="20"/>
  <c r="FD245" i="20"/>
  <c r="FD229" i="20"/>
  <c r="FD213" i="20"/>
  <c r="FD197" i="20"/>
  <c r="FD129" i="20"/>
  <c r="FD166" i="20"/>
  <c r="FD150" i="20"/>
  <c r="FD98" i="20"/>
  <c r="FD102" i="20"/>
  <c r="FD100" i="20"/>
  <c r="FD56" i="20"/>
  <c r="FD67" i="20"/>
  <c r="FD38" i="20"/>
  <c r="FD29" i="20"/>
  <c r="FD288" i="20"/>
  <c r="FD272" i="20"/>
  <c r="FD256" i="20"/>
  <c r="FD240" i="20"/>
  <c r="FD224" i="20"/>
  <c r="FD200" i="20"/>
  <c r="FD252" i="20"/>
  <c r="FD236" i="20"/>
  <c r="FD220" i="20"/>
  <c r="FD196" i="20"/>
  <c r="FD290" i="20"/>
  <c r="FD274" i="20"/>
  <c r="FD258" i="20"/>
  <c r="FD242" i="20"/>
  <c r="FD226" i="20"/>
  <c r="FD210" i="20"/>
  <c r="FD194" i="20"/>
  <c r="FD179" i="20"/>
  <c r="FD163" i="20"/>
  <c r="FD147" i="20"/>
  <c r="FD95" i="20"/>
  <c r="FD87" i="20"/>
  <c r="FD81" i="20"/>
  <c r="FD50" i="20"/>
  <c r="FD66" i="20"/>
  <c r="FD34" i="20"/>
  <c r="FD12" i="20"/>
  <c r="FD285" i="20"/>
  <c r="FD269" i="20"/>
  <c r="FD253" i="20"/>
  <c r="FD237" i="20"/>
  <c r="FD221" i="20"/>
  <c r="FD205" i="20"/>
  <c r="FD189" i="20"/>
  <c r="FD174" i="20"/>
  <c r="FD158" i="20"/>
  <c r="FD141" i="20"/>
  <c r="FD84" i="20"/>
  <c r="FD63" i="20"/>
  <c r="FD64" i="20"/>
  <c r="FD111" i="20"/>
  <c r="FD27" i="20"/>
  <c r="FD31" i="20"/>
  <c r="FD5" i="20"/>
  <c r="FD280" i="20"/>
  <c r="FD264" i="20"/>
  <c r="FD248" i="20"/>
  <c r="FD232" i="20"/>
  <c r="FD216" i="20"/>
  <c r="FD184" i="20"/>
  <c r="FD169" i="20"/>
  <c r="FD181" i="20"/>
  <c r="FD165" i="20"/>
  <c r="FD208" i="20"/>
  <c r="FD192" i="20"/>
  <c r="FD177" i="20"/>
  <c r="FD157" i="20"/>
  <c r="FD204" i="20"/>
  <c r="FD188" i="20"/>
  <c r="FD173" i="20"/>
  <c r="FD149" i="20"/>
  <c r="FD153" i="20"/>
  <c r="FD161" i="20"/>
  <c r="FD145" i="20"/>
  <c r="FD140" i="20"/>
  <c r="FD92" i="20"/>
  <c r="FD97" i="20"/>
  <c r="FD118" i="20"/>
  <c r="FD134" i="20"/>
  <c r="FD82" i="20"/>
  <c r="FD142" i="20"/>
  <c r="FD46" i="20"/>
  <c r="FD83" i="20"/>
  <c r="FD60" i="20"/>
  <c r="FD59" i="20"/>
  <c r="FD54" i="20"/>
  <c r="FD231" i="20"/>
  <c r="FD20" i="20"/>
  <c r="FD294" i="20"/>
  <c r="FD199" i="20"/>
  <c r="FD279" i="20"/>
  <c r="FD126" i="20"/>
  <c r="FD263" i="20"/>
  <c r="FD247" i="20"/>
  <c r="FD183" i="20"/>
  <c r="FD215" i="20"/>
  <c r="FD168" i="20"/>
  <c r="FD152" i="20"/>
  <c r="FD135" i="20"/>
  <c r="FD133" i="20"/>
  <c r="FD49" i="20"/>
  <c r="FD24" i="20"/>
  <c r="FD17" i="20"/>
  <c r="FD22" i="20"/>
  <c r="FD128" i="20"/>
  <c r="FD122" i="20"/>
  <c r="FD137" i="20"/>
  <c r="FD37" i="20"/>
  <c r="FD45" i="20"/>
  <c r="FD57" i="20"/>
  <c r="FD26" i="20"/>
  <c r="FD21" i="20"/>
  <c r="FD291" i="20"/>
  <c r="FD275" i="20"/>
  <c r="FD259" i="20"/>
  <c r="FD243" i="20"/>
  <c r="FD227" i="20"/>
  <c r="FD211" i="20"/>
  <c r="FD195" i="20"/>
  <c r="FD180" i="20"/>
  <c r="FD164" i="20"/>
  <c r="FD148" i="20"/>
  <c r="FD96" i="20"/>
  <c r="FD136" i="20"/>
  <c r="FD52" i="20"/>
  <c r="FD48" i="20"/>
  <c r="FD28" i="20"/>
  <c r="FD14" i="20"/>
  <c r="FD16" i="20"/>
  <c r="FD113" i="20"/>
  <c r="FD106" i="20"/>
  <c r="FD123" i="20"/>
  <c r="FD79" i="20"/>
  <c r="FD61" i="20"/>
  <c r="FD9" i="20"/>
  <c r="FD15" i="20"/>
  <c r="FD287" i="20"/>
  <c r="FD271" i="20"/>
  <c r="FD255" i="20"/>
  <c r="FD239" i="20"/>
  <c r="FD223" i="20"/>
  <c r="FD207" i="20"/>
  <c r="FD191" i="20"/>
  <c r="FD176" i="20"/>
  <c r="FD160" i="20"/>
  <c r="FD144" i="20"/>
  <c r="FD86" i="20"/>
  <c r="FD69" i="20"/>
  <c r="FD121" i="20"/>
  <c r="FD30" i="20"/>
  <c r="FD47" i="20"/>
  <c r="FD35" i="20"/>
  <c r="FD19" i="20"/>
  <c r="FD127" i="20"/>
  <c r="FD119" i="20"/>
  <c r="FD124" i="20"/>
  <c r="FD71" i="20"/>
  <c r="FD68" i="20"/>
  <c r="FD77" i="20"/>
  <c r="FD43" i="20"/>
  <c r="FD13" i="20"/>
  <c r="FD6" i="20"/>
  <c r="FD283" i="20"/>
  <c r="FD267" i="20"/>
  <c r="FD251" i="20"/>
  <c r="FD235" i="20"/>
  <c r="FD219" i="20"/>
  <c r="FD203" i="20"/>
  <c r="FD187" i="20"/>
  <c r="FD172" i="20"/>
  <c r="FD156" i="20"/>
  <c r="FD143" i="20"/>
  <c r="FD91" i="20"/>
  <c r="FD76" i="20"/>
  <c r="FD85" i="20"/>
  <c r="FD41" i="20"/>
  <c r="FD36" i="20"/>
  <c r="FD32" i="20"/>
  <c r="FD4" i="20"/>
  <c r="FD112" i="20"/>
  <c r="FD120" i="20"/>
  <c r="FD125" i="20"/>
  <c r="FD115" i="20"/>
  <c r="FD114" i="20"/>
  <c r="FD116" i="20"/>
  <c r="FD117" i="20"/>
  <c r="FD101" i="20"/>
  <c r="FD90" i="20"/>
  <c r="FD109" i="20"/>
  <c r="RB11" i="19" l="1"/>
  <c r="FD310" i="20"/>
  <c r="FD315" i="20" s="1"/>
  <c r="FD311" i="20"/>
  <c r="FD316" i="20" s="1"/>
  <c r="FD309" i="20"/>
  <c r="FD314" i="20" s="1"/>
  <c r="FD304" i="20"/>
  <c r="FD302" i="20"/>
  <c r="FD305" i="20" s="1"/>
  <c r="FD312" i="20"/>
  <c r="FD317" i="20" s="1"/>
  <c r="FD303" i="20"/>
  <c r="FD306" i="20" s="1"/>
  <c r="FD313" i="20"/>
  <c r="FE73" i="20" l="1"/>
  <c r="FE94" i="20"/>
  <c r="FD318" i="20"/>
  <c r="FD307" i="20"/>
  <c r="FE49" i="20"/>
  <c r="FE109" i="20"/>
  <c r="FE24" i="20"/>
  <c r="LB28" i="18" s="1"/>
  <c r="FE209" i="20"/>
  <c r="GD209" i="20" s="1"/>
  <c r="FE87" i="20"/>
  <c r="GD87" i="20" s="1"/>
  <c r="FE207" i="20"/>
  <c r="GD207" i="20" s="1"/>
  <c r="FE282" i="20"/>
  <c r="GD282" i="20" s="1"/>
  <c r="FE220" i="20"/>
  <c r="GD220" i="20" s="1"/>
  <c r="FE110" i="20"/>
  <c r="FE27" i="20"/>
  <c r="LB25" i="18" s="1"/>
  <c r="FE62" i="20"/>
  <c r="LL133" i="18" s="1"/>
  <c r="FE39" i="20"/>
  <c r="LD227" i="18" s="1"/>
  <c r="FE235" i="20"/>
  <c r="GD235" i="20" s="1"/>
  <c r="FE240" i="20"/>
  <c r="GD240" i="20" s="1"/>
  <c r="FE287" i="20"/>
  <c r="GD287" i="20" s="1"/>
  <c r="FE144" i="20"/>
  <c r="GD144" i="20" s="1"/>
  <c r="FE127" i="20"/>
  <c r="FE192" i="20"/>
  <c r="GD192" i="20" s="1"/>
  <c r="FE139" i="20"/>
  <c r="GD139" i="20" s="1"/>
  <c r="FE230" i="20"/>
  <c r="GD230" i="20" s="1"/>
  <c r="FE273" i="20"/>
  <c r="GD273" i="20" s="1"/>
  <c r="FE146" i="20"/>
  <c r="GD146" i="20" s="1"/>
  <c r="FE284" i="20"/>
  <c r="GD284" i="20" s="1"/>
  <c r="FE157" i="20"/>
  <c r="GD157" i="20" s="1"/>
  <c r="FE5" i="20"/>
  <c r="LL32" i="18" s="1"/>
  <c r="FE172" i="20"/>
  <c r="GD172" i="20" s="1"/>
  <c r="FE53" i="20"/>
  <c r="LL210" i="18" s="1"/>
  <c r="FE13" i="20"/>
  <c r="LD12" i="18" s="1"/>
  <c r="FE176" i="20"/>
  <c r="GD176" i="20" s="1"/>
  <c r="FE23" i="20"/>
  <c r="LL234" i="18" s="1"/>
  <c r="FE256" i="20"/>
  <c r="GD256" i="20" s="1"/>
  <c r="FE274" i="20"/>
  <c r="GD274" i="20" s="1"/>
  <c r="FE155" i="20"/>
  <c r="GD155" i="20" s="1"/>
  <c r="FE18" i="20"/>
  <c r="LL192" i="18" s="1"/>
  <c r="FE178" i="20"/>
  <c r="GD178" i="20" s="1"/>
  <c r="FE34" i="20"/>
  <c r="FE188" i="20"/>
  <c r="GD188" i="20" s="1"/>
  <c r="FE43" i="20"/>
  <c r="LR137" i="18" s="1"/>
  <c r="FE203" i="20"/>
  <c r="GD203" i="20" s="1"/>
  <c r="FE48" i="20"/>
  <c r="MB70" i="18" s="1"/>
  <c r="FE177" i="20"/>
  <c r="GD177" i="20" s="1"/>
  <c r="FE239" i="20"/>
  <c r="GD239" i="20" s="1"/>
  <c r="FE105" i="20"/>
  <c r="GD105" i="20" s="1"/>
  <c r="FE124" i="20"/>
  <c r="FE95" i="20"/>
  <c r="LR42" i="18" s="1"/>
  <c r="FE175" i="20"/>
  <c r="GD175" i="20" s="1"/>
  <c r="FE67" i="20"/>
  <c r="LL135" i="18" s="1"/>
  <c r="FE241" i="20"/>
  <c r="GD241" i="20" s="1"/>
  <c r="FE138" i="20"/>
  <c r="GD138" i="20" s="1"/>
  <c r="FE252" i="20"/>
  <c r="GD252" i="20" s="1"/>
  <c r="FE108" i="20"/>
  <c r="GD108" i="20" s="1"/>
  <c r="FE267" i="20"/>
  <c r="GD267" i="20" s="1"/>
  <c r="FE132" i="20"/>
  <c r="FE112" i="20"/>
  <c r="FE125" i="20"/>
  <c r="FE208" i="20"/>
  <c r="GD208" i="20" s="1"/>
  <c r="FE60" i="20"/>
  <c r="LL90" i="18" s="1"/>
  <c r="FE255" i="20"/>
  <c r="GD255" i="20" s="1"/>
  <c r="FE191" i="20"/>
  <c r="GD191" i="20" s="1"/>
  <c r="FE93" i="20"/>
  <c r="GD93" i="20" s="1"/>
  <c r="FE61" i="20"/>
  <c r="GD61" i="20" s="1"/>
  <c r="FE119" i="20"/>
  <c r="FE272" i="20"/>
  <c r="GD272" i="20" s="1"/>
  <c r="FE161" i="20"/>
  <c r="GD161" i="20" s="1"/>
  <c r="FE271" i="20"/>
  <c r="GD271" i="20" s="1"/>
  <c r="FE238" i="20"/>
  <c r="GD238" i="20" s="1"/>
  <c r="FE218" i="20"/>
  <c r="GD218" i="20" s="1"/>
  <c r="FE167" i="20"/>
  <c r="GD167" i="20" s="1"/>
  <c r="FE40" i="20"/>
  <c r="FE257" i="20"/>
  <c r="GD257" i="20" s="1"/>
  <c r="FE193" i="20"/>
  <c r="GD193" i="20" s="1"/>
  <c r="FE96" i="20"/>
  <c r="LR45" i="18" s="1"/>
  <c r="FE80" i="20"/>
  <c r="GD80" i="20" s="1"/>
  <c r="FE268" i="20"/>
  <c r="GD268" i="20" s="1"/>
  <c r="FE204" i="20"/>
  <c r="GD204" i="20" s="1"/>
  <c r="FE133" i="20"/>
  <c r="FE45" i="20"/>
  <c r="FE283" i="20"/>
  <c r="GD283" i="20" s="1"/>
  <c r="FE219" i="20"/>
  <c r="GD219" i="20" s="1"/>
  <c r="FE156" i="20"/>
  <c r="GD156" i="20" s="1"/>
  <c r="FE100" i="20"/>
  <c r="LL38" i="18" s="1"/>
  <c r="FE4" i="20"/>
  <c r="MD33" i="18" s="1"/>
  <c r="FE117" i="20"/>
  <c r="FE88" i="20"/>
  <c r="FE288" i="20"/>
  <c r="GD288" i="20" s="1"/>
  <c r="FE145" i="20"/>
  <c r="GD145" i="20" s="1"/>
  <c r="FE15" i="20"/>
  <c r="LL198" i="18" s="1"/>
  <c r="FE223" i="20"/>
  <c r="GD223" i="20" s="1"/>
  <c r="FE160" i="20"/>
  <c r="GD160" i="20" s="1"/>
  <c r="FE66" i="20"/>
  <c r="LL230" i="18" s="1"/>
  <c r="FE19" i="20"/>
  <c r="LL21" i="18" s="1"/>
  <c r="FE116" i="20"/>
  <c r="FE224" i="20"/>
  <c r="GD224" i="20" s="1"/>
  <c r="FE99" i="20"/>
  <c r="LL208" i="18" s="1"/>
  <c r="FE179" i="20"/>
  <c r="GD179" i="20" s="1"/>
  <c r="FE102" i="20"/>
  <c r="GD102" i="20" s="1"/>
  <c r="FE293" i="20"/>
  <c r="GD293" i="20" s="1"/>
  <c r="FE121" i="20"/>
  <c r="GD121" i="20" s="1"/>
  <c r="FE289" i="20"/>
  <c r="GD289" i="20" s="1"/>
  <c r="FE225" i="20"/>
  <c r="GD225" i="20" s="1"/>
  <c r="FE162" i="20"/>
  <c r="GD162" i="20" s="1"/>
  <c r="FE126" i="20"/>
  <c r="FE11" i="20"/>
  <c r="LJ49" i="18" s="1"/>
  <c r="FE236" i="20"/>
  <c r="GD236" i="20" s="1"/>
  <c r="FE173" i="20"/>
  <c r="GD173" i="20" s="1"/>
  <c r="FE136" i="20"/>
  <c r="GD136" i="20" s="1"/>
  <c r="FE35" i="20"/>
  <c r="LL50" i="18" s="1"/>
  <c r="FE251" i="20"/>
  <c r="GD251" i="20" s="1"/>
  <c r="FE187" i="20"/>
  <c r="GD187" i="20" s="1"/>
  <c r="FE130" i="20"/>
  <c r="FE33" i="20"/>
  <c r="FE120" i="20"/>
  <c r="LB252" i="18" s="1"/>
  <c r="FE295" i="20"/>
  <c r="FE297" i="20"/>
  <c r="MF60" i="18"/>
  <c r="FE298" i="20"/>
  <c r="FE107" i="20"/>
  <c r="FE296" i="20"/>
  <c r="FE299" i="20"/>
  <c r="FE106" i="20"/>
  <c r="FE59" i="20"/>
  <c r="LR54" i="18" s="1"/>
  <c r="FE82" i="20"/>
  <c r="MB235" i="18" s="1"/>
  <c r="FE164" i="20"/>
  <c r="GD164" i="20" s="1"/>
  <c r="FE259" i="20"/>
  <c r="GD259" i="20" s="1"/>
  <c r="FE76" i="20"/>
  <c r="MB186" i="18" s="1"/>
  <c r="FE212" i="20"/>
  <c r="GD212" i="20" s="1"/>
  <c r="FE29" i="20"/>
  <c r="LB24" i="18" s="1"/>
  <c r="FE57" i="20"/>
  <c r="LL43" i="18" s="1"/>
  <c r="FE166" i="20"/>
  <c r="GD166" i="20" s="1"/>
  <c r="FE229" i="20"/>
  <c r="GD229" i="20" s="1"/>
  <c r="FE292" i="20"/>
  <c r="GD292" i="20" s="1"/>
  <c r="FE52" i="20"/>
  <c r="MB219" i="18" s="1"/>
  <c r="FE44" i="20"/>
  <c r="FE92" i="20"/>
  <c r="GD92" i="20" s="1"/>
  <c r="FE210" i="20"/>
  <c r="GD210" i="20" s="1"/>
  <c r="FE22" i="20"/>
  <c r="LL58" i="18" s="1"/>
  <c r="FE83" i="20"/>
  <c r="FE199" i="20"/>
  <c r="GD199" i="20" s="1"/>
  <c r="FE294" i="20"/>
  <c r="GD294" i="20" s="1"/>
  <c r="FE153" i="20"/>
  <c r="GD153" i="20" s="1"/>
  <c r="FE90" i="20"/>
  <c r="FE123" i="20"/>
  <c r="FE113" i="20"/>
  <c r="FE7" i="20"/>
  <c r="LD4" i="18" s="1"/>
  <c r="FE85" i="20"/>
  <c r="GD85" i="20" s="1"/>
  <c r="FE70" i="20"/>
  <c r="LR184" i="18" s="1"/>
  <c r="FE148" i="20"/>
  <c r="GD148" i="20" s="1"/>
  <c r="FE180" i="20"/>
  <c r="GD180" i="20" s="1"/>
  <c r="FE211" i="20"/>
  <c r="GD211" i="20" s="1"/>
  <c r="FE243" i="20"/>
  <c r="GD243" i="20" s="1"/>
  <c r="FE275" i="20"/>
  <c r="GD275" i="20" s="1"/>
  <c r="FE21" i="20"/>
  <c r="LL53" i="18" s="1"/>
  <c r="FE74" i="20"/>
  <c r="LL141" i="18" s="1"/>
  <c r="FE65" i="20"/>
  <c r="MB143" i="18" s="1"/>
  <c r="FE97" i="20"/>
  <c r="LR73" i="18" s="1"/>
  <c r="FE165" i="20"/>
  <c r="GD165" i="20" s="1"/>
  <c r="FE196" i="20"/>
  <c r="GD196" i="20" s="1"/>
  <c r="FE228" i="20"/>
  <c r="GD228" i="20" s="1"/>
  <c r="FE260" i="20"/>
  <c r="GD260" i="20" s="1"/>
  <c r="FE131" i="20"/>
  <c r="FE10" i="20"/>
  <c r="LD11" i="18" s="1"/>
  <c r="FE41" i="20"/>
  <c r="FE81" i="20"/>
  <c r="LL178" i="18" s="1"/>
  <c r="FE79" i="20"/>
  <c r="GD79" i="20" s="1"/>
  <c r="FE98" i="20"/>
  <c r="LR41" i="18" s="1"/>
  <c r="FE154" i="20"/>
  <c r="GD154" i="20" s="1"/>
  <c r="FE174" i="20"/>
  <c r="GD174" i="20" s="1"/>
  <c r="FE197" i="20"/>
  <c r="GD197" i="20" s="1"/>
  <c r="FE217" i="20"/>
  <c r="GD217" i="20" s="1"/>
  <c r="FE237" i="20"/>
  <c r="GD237" i="20" s="1"/>
  <c r="FE261" i="20"/>
  <c r="GD261" i="20" s="1"/>
  <c r="FE281" i="20"/>
  <c r="GD281" i="20" s="1"/>
  <c r="FE12" i="20"/>
  <c r="LL52" i="18" s="1"/>
  <c r="FE55" i="20"/>
  <c r="MB156" i="18" s="1"/>
  <c r="FE51" i="20"/>
  <c r="MB71" i="18" s="1"/>
  <c r="FE58" i="20"/>
  <c r="FE182" i="20"/>
  <c r="GD182" i="20" s="1"/>
  <c r="FE262" i="20"/>
  <c r="GD262" i="20" s="1"/>
  <c r="FE141" i="20"/>
  <c r="GD141" i="20" s="1"/>
  <c r="FE234" i="20"/>
  <c r="GD234" i="20" s="1"/>
  <c r="FE258" i="20"/>
  <c r="GD258" i="20" s="1"/>
  <c r="FE159" i="20"/>
  <c r="GD159" i="20" s="1"/>
  <c r="FE254" i="20"/>
  <c r="GD254" i="20" s="1"/>
  <c r="FE147" i="20"/>
  <c r="GD147" i="20" s="1"/>
  <c r="FE242" i="20"/>
  <c r="GD242" i="20" s="1"/>
  <c r="FE279" i="20"/>
  <c r="GD279" i="20" s="1"/>
  <c r="FE137" i="20"/>
  <c r="GD137" i="20" s="1"/>
  <c r="FE200" i="20"/>
  <c r="GD200" i="20" s="1"/>
  <c r="FE264" i="20"/>
  <c r="GD264" i="20" s="1"/>
  <c r="FE38" i="20"/>
  <c r="GD38" i="20" s="1"/>
  <c r="FE75" i="20"/>
  <c r="LR142" i="18" s="1"/>
  <c r="FE71" i="20"/>
  <c r="LR125" i="18" s="1"/>
  <c r="FE158" i="20"/>
  <c r="GD158" i="20" s="1"/>
  <c r="FE129" i="20"/>
  <c r="FE221" i="20"/>
  <c r="GD221" i="20" s="1"/>
  <c r="FE245" i="20"/>
  <c r="GD245" i="20" s="1"/>
  <c r="FE285" i="20"/>
  <c r="GD285" i="20" s="1"/>
  <c r="FE31" i="20"/>
  <c r="MB61" i="18" s="1"/>
  <c r="FE30" i="20"/>
  <c r="LB27" i="18" s="1"/>
  <c r="FE63" i="20"/>
  <c r="LL101" i="18" s="1"/>
  <c r="FE278" i="20"/>
  <c r="GD278" i="20" s="1"/>
  <c r="FE171" i="20"/>
  <c r="GD171" i="20" s="1"/>
  <c r="FE290" i="20"/>
  <c r="GD290" i="20" s="1"/>
  <c r="FE190" i="20"/>
  <c r="GD190" i="20" s="1"/>
  <c r="FE163" i="20"/>
  <c r="GD163" i="20" s="1"/>
  <c r="FE115" i="20"/>
  <c r="FE103" i="20"/>
  <c r="GD103" i="20" s="1"/>
  <c r="FE195" i="20"/>
  <c r="GD195" i="20" s="1"/>
  <c r="FE291" i="20"/>
  <c r="FE68" i="20"/>
  <c r="LL211" i="18" s="1"/>
  <c r="FE149" i="20"/>
  <c r="GD149" i="20" s="1"/>
  <c r="FE276" i="20"/>
  <c r="GD276" i="20" s="1"/>
  <c r="FE56" i="20"/>
  <c r="MB56" i="18" s="1"/>
  <c r="FE142" i="20"/>
  <c r="GD142" i="20" s="1"/>
  <c r="FE205" i="20"/>
  <c r="GD205" i="20" s="1"/>
  <c r="FE269" i="20"/>
  <c r="GD269" i="20" s="1"/>
  <c r="FE28" i="20"/>
  <c r="LB82" i="18" s="1"/>
  <c r="FE214" i="20"/>
  <c r="GD214" i="20" s="1"/>
  <c r="FE266" i="20"/>
  <c r="GD266" i="20" s="1"/>
  <c r="FE286" i="20"/>
  <c r="GD286" i="20" s="1"/>
  <c r="FE128" i="20"/>
  <c r="FE77" i="20"/>
  <c r="GD77" i="20" s="1"/>
  <c r="FE168" i="20"/>
  <c r="GD168" i="20" s="1"/>
  <c r="FE263" i="20"/>
  <c r="GD263" i="20" s="1"/>
  <c r="FE86" i="20"/>
  <c r="GD86" i="20" s="1"/>
  <c r="FE101" i="20"/>
  <c r="FE122" i="20"/>
  <c r="FE3" i="20"/>
  <c r="LL22" i="18" s="1"/>
  <c r="FE17" i="20"/>
  <c r="LD14" i="18" s="1"/>
  <c r="FE46" i="20"/>
  <c r="MB147" i="18" s="1"/>
  <c r="FE84" i="20"/>
  <c r="LB23" i="18" s="1"/>
  <c r="FE152" i="20"/>
  <c r="GD152" i="20" s="1"/>
  <c r="FE183" i="20"/>
  <c r="GD183" i="20" s="1"/>
  <c r="FE215" i="20"/>
  <c r="GD215" i="20" s="1"/>
  <c r="FE247" i="20"/>
  <c r="GD247" i="20" s="1"/>
  <c r="FE20" i="20"/>
  <c r="FE78" i="20"/>
  <c r="GD78" i="20" s="1"/>
  <c r="FE104" i="20"/>
  <c r="LL155" i="18" s="1"/>
  <c r="FE169" i="20"/>
  <c r="GD169" i="20" s="1"/>
  <c r="FE232" i="20"/>
  <c r="GD232" i="20" s="1"/>
  <c r="FE6" i="20"/>
  <c r="FE111" i="20"/>
  <c r="GD111" i="20" s="1"/>
  <c r="FE89" i="20"/>
  <c r="FE201" i="20"/>
  <c r="GD201" i="20" s="1"/>
  <c r="FE265" i="20"/>
  <c r="GD265" i="20" s="1"/>
  <c r="FE47" i="20"/>
  <c r="LR55" i="18" s="1"/>
  <c r="FE198" i="20"/>
  <c r="GD198" i="20" s="1"/>
  <c r="FE250" i="20"/>
  <c r="GD250" i="20" s="1"/>
  <c r="FE270" i="20"/>
  <c r="GD270" i="20" s="1"/>
  <c r="FE16" i="20"/>
  <c r="FE227" i="20"/>
  <c r="GD227" i="20" s="1"/>
  <c r="FE14" i="20"/>
  <c r="LD13" i="18" s="1"/>
  <c r="FE181" i="20"/>
  <c r="GD181" i="20" s="1"/>
  <c r="FE244" i="20"/>
  <c r="GD244" i="20" s="1"/>
  <c r="FE36" i="20"/>
  <c r="FE91" i="20"/>
  <c r="LB26" i="18" s="1"/>
  <c r="FE185" i="20"/>
  <c r="GD185" i="20" s="1"/>
  <c r="FE249" i="20"/>
  <c r="GD249" i="20" s="1"/>
  <c r="FE9" i="20"/>
  <c r="LD204" i="18" s="1"/>
  <c r="FE140" i="20"/>
  <c r="GD140" i="20" s="1"/>
  <c r="FE186" i="20"/>
  <c r="GD186" i="20" s="1"/>
  <c r="FE206" i="20"/>
  <c r="GD206" i="20" s="1"/>
  <c r="FE114" i="20"/>
  <c r="FE37" i="20"/>
  <c r="LB31" i="18" s="1"/>
  <c r="FE231" i="20"/>
  <c r="GD231" i="20" s="1"/>
  <c r="FE54" i="20"/>
  <c r="LL159" i="18" s="1"/>
  <c r="FE184" i="20"/>
  <c r="GD184" i="20" s="1"/>
  <c r="FE248" i="20"/>
  <c r="GD248" i="20" s="1"/>
  <c r="FE64" i="20"/>
  <c r="MB199" i="18" s="1"/>
  <c r="FE170" i="20"/>
  <c r="GD170" i="20" s="1"/>
  <c r="FE253" i="20"/>
  <c r="GD253" i="20" s="1"/>
  <c r="FE50" i="20"/>
  <c r="MB57" i="18" s="1"/>
  <c r="FE118" i="20"/>
  <c r="GD118" i="20" s="1"/>
  <c r="FE222" i="20"/>
  <c r="GD222" i="20" s="1"/>
  <c r="FE280" i="20"/>
  <c r="GD280" i="20" s="1"/>
  <c r="FE277" i="20"/>
  <c r="GD277" i="20" s="1"/>
  <c r="FE202" i="20"/>
  <c r="GD202" i="20" s="1"/>
  <c r="FE135" i="20"/>
  <c r="GD135" i="20" s="1"/>
  <c r="FE8" i="20"/>
  <c r="LL166" i="18" s="1"/>
  <c r="FE194" i="20"/>
  <c r="GD194" i="20" s="1"/>
  <c r="FE134" i="20"/>
  <c r="GD134" i="20" s="1"/>
  <c r="FE72" i="20"/>
  <c r="GD72" i="20" s="1"/>
  <c r="FE216" i="20"/>
  <c r="GD216" i="20" s="1"/>
  <c r="FE42" i="20"/>
  <c r="FE150" i="20"/>
  <c r="GD150" i="20" s="1"/>
  <c r="FE233" i="20"/>
  <c r="GD233" i="20" s="1"/>
  <c r="FE26" i="20"/>
  <c r="FE246" i="20"/>
  <c r="GD246" i="20" s="1"/>
  <c r="FE143" i="20"/>
  <c r="GD143" i="20" s="1"/>
  <c r="FE69" i="20"/>
  <c r="MB236" i="18" s="1"/>
  <c r="FE189" i="20"/>
  <c r="GD189" i="20" s="1"/>
  <c r="FE25" i="20"/>
  <c r="LB30" i="18" s="1"/>
  <c r="FE32" i="20"/>
  <c r="FE213" i="20"/>
  <c r="GD213" i="20" s="1"/>
  <c r="FE151" i="20"/>
  <c r="GD151" i="20" s="1"/>
  <c r="FE226" i="20"/>
  <c r="GD226" i="20" s="1"/>
  <c r="MB46" i="18"/>
  <c r="MB114" i="18"/>
  <c r="MB116" i="18"/>
  <c r="MB145" i="18"/>
  <c r="LJ206" i="18"/>
  <c r="MP206" i="18" l="1"/>
  <c r="RT18" i="19"/>
  <c r="LH33" i="18"/>
  <c r="LZ33" i="18"/>
  <c r="LL172" i="18"/>
  <c r="LD263" i="18"/>
  <c r="MH193" i="18"/>
  <c r="MF157" i="18"/>
  <c r="LJ60" i="18"/>
  <c r="RE14" i="19"/>
  <c r="LD261" i="18"/>
  <c r="LD258" i="18"/>
  <c r="LB254" i="18"/>
  <c r="LL269" i="18"/>
  <c r="LD260" i="18"/>
  <c r="LB256" i="18"/>
  <c r="LB249" i="18"/>
  <c r="LL203" i="18"/>
  <c r="LD262" i="18"/>
  <c r="RH15" i="19" s="1"/>
  <c r="LD7" i="18"/>
  <c r="LL267" i="18"/>
  <c r="LL39" i="18"/>
  <c r="LB251" i="18"/>
  <c r="LB246" i="18"/>
  <c r="LR85" i="18"/>
  <c r="LB250" i="18"/>
  <c r="LL268" i="18"/>
  <c r="LL266" i="18"/>
  <c r="LL92" i="18"/>
  <c r="LB248" i="18"/>
  <c r="LD257" i="18"/>
  <c r="LR173" i="18"/>
  <c r="LB253" i="18"/>
  <c r="LB247" i="18"/>
  <c r="LD259" i="18"/>
  <c r="LD264" i="18"/>
  <c r="RH16" i="19" s="1"/>
  <c r="LB255" i="18"/>
  <c r="FE304" i="20"/>
  <c r="FE307" i="20" s="1"/>
  <c r="MF272" i="18"/>
  <c r="FE310" i="20"/>
  <c r="FE315" i="20" s="1"/>
  <c r="MF48" i="18"/>
  <c r="LL35" i="18"/>
  <c r="SR23" i="19"/>
  <c r="FE311" i="20"/>
  <c r="FE316" i="20" s="1"/>
  <c r="RE6" i="19" s="1"/>
  <c r="FE312" i="20"/>
  <c r="FE317" i="20" s="1"/>
  <c r="RH6" i="19" s="1"/>
  <c r="FE303" i="20"/>
  <c r="FE306" i="20" s="1"/>
  <c r="FE309" i="20"/>
  <c r="FE314" i="20" s="1"/>
  <c r="MB207" i="18"/>
  <c r="LP207" i="18"/>
  <c r="LJ207" i="18"/>
  <c r="LJ62" i="18"/>
  <c r="LL62" i="18"/>
  <c r="RT21" i="19" s="1"/>
  <c r="LZ34" i="18"/>
  <c r="LH34" i="18"/>
  <c r="LH276" i="18" s="1"/>
  <c r="MD34" i="18"/>
  <c r="SU14" i="19" s="1"/>
  <c r="FE302" i="20"/>
  <c r="FE305" i="20" s="1"/>
  <c r="FE313" i="20"/>
  <c r="FJ318" i="20" s="1"/>
  <c r="LL168" i="18"/>
  <c r="RT22" i="19" s="1"/>
  <c r="LJ168" i="18"/>
  <c r="LJ37" i="18"/>
  <c r="LL37" i="18"/>
  <c r="MB44" i="18"/>
  <c r="LR44" i="18"/>
  <c r="LL44" i="18"/>
  <c r="LJ40" i="18"/>
  <c r="LL40" i="18"/>
  <c r="SR18" i="19"/>
  <c r="RH14" i="19" l="1"/>
  <c r="RE15" i="19"/>
  <c r="LB276" i="18"/>
  <c r="SC20" i="19"/>
  <c r="RT25" i="19"/>
  <c r="LD276" i="18"/>
  <c r="RH17" i="19"/>
  <c r="RE16" i="19"/>
  <c r="RE17" i="19"/>
  <c r="FH318" i="20"/>
  <c r="FF318" i="20"/>
  <c r="FE318" i="20"/>
  <c r="FG318" i="20"/>
  <c r="FI318" i="20"/>
  <c r="RH5" i="19" l="1"/>
  <c r="RH7" i="19" s="1"/>
  <c r="RE5" i="19"/>
  <c r="RE7" i="19" s="1"/>
  <c r="RH4" i="19"/>
  <c r="RE4" i="19"/>
  <c r="RH11" i="19" l="1"/>
  <c r="ES37" i="21" s="1"/>
  <c r="RE11" i="19"/>
  <c r="ER37" i="21" s="1"/>
  <c r="ES25" i="21"/>
  <c r="ES19" i="21"/>
  <c r="ES27" i="21"/>
  <c r="ES47" i="21"/>
  <c r="FG115" i="20" s="1"/>
  <c r="GD115" i="20" s="1"/>
  <c r="ES79" i="21"/>
  <c r="ES87" i="21"/>
  <c r="ES92" i="21"/>
  <c r="ES107" i="21"/>
  <c r="ES45" i="21"/>
  <c r="ES42" i="21"/>
  <c r="ES56" i="21"/>
  <c r="ES22" i="21"/>
  <c r="ER94" i="21"/>
  <c r="ER78" i="21"/>
  <c r="ER73" i="21"/>
  <c r="ER26" i="21"/>
  <c r="ES26" i="21"/>
  <c r="ER56" i="21"/>
  <c r="ER12" i="21"/>
  <c r="ER112" i="21"/>
  <c r="ER153" i="21"/>
  <c r="ER87" i="21"/>
  <c r="ER9" i="21"/>
  <c r="ER107" i="21"/>
  <c r="ER67" i="21"/>
  <c r="ES21" i="21"/>
  <c r="ES152" i="21"/>
  <c r="ES120" i="21"/>
  <c r="ES89" i="21"/>
  <c r="ES48" i="21"/>
  <c r="ES9" i="21"/>
  <c r="ES43" i="21"/>
  <c r="ES67" i="21"/>
  <c r="ES147" i="21"/>
  <c r="ES131" i="21"/>
  <c r="ES115" i="21"/>
  <c r="ES100" i="21"/>
  <c r="ES84" i="21"/>
  <c r="ES59" i="21"/>
  <c r="ES64" i="21"/>
  <c r="ES20" i="21"/>
  <c r="FG83" i="20" s="1"/>
  <c r="GD83" i="20" s="1"/>
  <c r="ES5" i="21"/>
  <c r="ER32" i="21"/>
  <c r="ER146" i="21"/>
  <c r="ER76" i="21"/>
  <c r="ER66" i="21"/>
  <c r="ER117" i="21"/>
  <c r="ES28" i="21"/>
  <c r="ES54" i="21"/>
  <c r="ES24" i="21"/>
  <c r="ES18" i="21"/>
  <c r="ES148" i="21"/>
  <c r="ES132" i="21"/>
  <c r="ES116" i="21"/>
  <c r="ES101" i="21"/>
  <c r="ES85" i="21"/>
  <c r="ES36" i="21"/>
  <c r="ES40" i="21"/>
  <c r="ES34" i="21"/>
  <c r="ES4" i="21"/>
  <c r="ES126" i="21"/>
  <c r="ES95" i="21"/>
  <c r="ES62" i="21"/>
  <c r="ES31" i="21"/>
  <c r="ES143" i="21"/>
  <c r="ES127" i="21"/>
  <c r="ES111" i="21"/>
  <c r="ES96" i="21"/>
  <c r="ES80" i="21"/>
  <c r="ES58" i="21"/>
  <c r="ES35" i="21"/>
  <c r="ES15" i="21"/>
  <c r="ES3" i="21"/>
  <c r="ES53" i="21"/>
  <c r="ER125" i="21"/>
  <c r="ER6" i="21"/>
  <c r="ER92" i="21"/>
  <c r="ER145" i="21"/>
  <c r="ER74" i="21"/>
  <c r="ER29" i="21"/>
  <c r="ER139" i="21"/>
  <c r="ER136" i="21"/>
  <c r="ES154" i="21"/>
  <c r="ER20" i="21"/>
  <c r="ER137" i="21"/>
  <c r="ER88" i="21"/>
  <c r="ER116" i="21"/>
  <c r="ER40" i="21"/>
  <c r="ER121" i="21"/>
  <c r="ER45" i="21"/>
  <c r="FF112" i="20" s="1"/>
  <c r="GD112" i="20" s="1"/>
  <c r="ER79" i="21"/>
  <c r="ER100" i="21"/>
  <c r="ER119" i="21"/>
  <c r="ER143" i="21"/>
  <c r="ER148" i="21"/>
  <c r="ER54" i="21"/>
  <c r="ER8" i="21"/>
  <c r="ER142" i="21"/>
  <c r="ER15" i="21"/>
  <c r="ER81" i="21"/>
  <c r="ER49" i="21"/>
  <c r="ER104" i="21"/>
  <c r="ER131" i="21"/>
  <c r="FG114" i="20"/>
  <c r="GD114" i="20" s="1"/>
  <c r="FG39" i="20"/>
  <c r="ES14" i="21" l="1"/>
  <c r="FF28" i="20"/>
  <c r="LL82" i="18" s="1"/>
  <c r="ER16" i="21"/>
  <c r="ER51" i="21"/>
  <c r="ES16" i="21"/>
  <c r="ES51" i="21"/>
  <c r="ER46" i="21"/>
  <c r="ER23" i="21"/>
  <c r="ES46" i="21"/>
  <c r="ES23" i="21"/>
  <c r="ER108" i="21"/>
  <c r="ER41" i="21"/>
  <c r="ES141" i="21"/>
  <c r="ES41" i="21"/>
  <c r="ES117" i="21"/>
  <c r="ES93" i="21"/>
  <c r="ES29" i="21"/>
  <c r="ES69" i="21"/>
  <c r="ES44" i="21"/>
  <c r="FG109" i="20" s="1"/>
  <c r="GD109" i="20" s="1"/>
  <c r="ES81" i="21"/>
  <c r="ES8" i="21"/>
  <c r="ES94" i="21"/>
  <c r="ES11" i="21"/>
  <c r="ES144" i="21"/>
  <c r="ES61" i="21"/>
  <c r="ES109" i="21"/>
  <c r="ES73" i="21"/>
  <c r="ES102" i="21"/>
  <c r="ES133" i="21"/>
  <c r="ES30" i="21"/>
  <c r="ES12" i="21"/>
  <c r="ES60" i="21"/>
  <c r="ES135" i="21"/>
  <c r="ES118" i="21"/>
  <c r="ES77" i="21"/>
  <c r="ES128" i="21"/>
  <c r="ES10" i="21"/>
  <c r="ES86" i="21"/>
  <c r="ES90" i="21"/>
  <c r="ES125" i="21"/>
  <c r="ES91" i="21"/>
  <c r="ES83" i="21"/>
  <c r="ES122" i="21"/>
  <c r="ES130" i="21"/>
  <c r="FG101" i="20"/>
  <c r="GD101" i="20" s="1"/>
  <c r="ES142" i="21"/>
  <c r="FG10" i="20"/>
  <c r="LL11" i="18" s="1"/>
  <c r="ER144" i="21"/>
  <c r="ER106" i="21"/>
  <c r="ER89" i="21"/>
  <c r="ER147" i="21"/>
  <c r="ER70" i="21"/>
  <c r="ER33" i="21"/>
  <c r="ER60" i="21"/>
  <c r="ER105" i="21"/>
  <c r="ER11" i="21"/>
  <c r="ER7" i="21"/>
  <c r="ER90" i="21"/>
  <c r="ER63" i="21"/>
  <c r="ER118" i="21"/>
  <c r="ER18" i="21"/>
  <c r="ER57" i="21"/>
  <c r="ER52" i="21"/>
  <c r="ER48" i="21"/>
  <c r="ER69" i="21"/>
  <c r="ER36" i="21"/>
  <c r="ER43" i="21"/>
  <c r="ER47" i="21"/>
  <c r="ER84" i="21"/>
  <c r="ER98" i="21"/>
  <c r="ER154" i="21"/>
  <c r="FG7" i="20"/>
  <c r="ER21" i="21"/>
  <c r="ER34" i="21"/>
  <c r="ER111" i="21"/>
  <c r="ER103" i="21"/>
  <c r="ER95" i="21"/>
  <c r="ER38" i="21"/>
  <c r="ER126" i="21"/>
  <c r="ER124" i="21"/>
  <c r="ER115" i="21"/>
  <c r="ER13" i="21"/>
  <c r="ER149" i="21"/>
  <c r="ER64" i="21"/>
  <c r="ER10" i="21"/>
  <c r="ER152" i="21"/>
  <c r="ER129" i="21"/>
  <c r="ER14" i="21"/>
  <c r="ER65" i="21"/>
  <c r="ER68" i="21"/>
  <c r="ER27" i="21"/>
  <c r="ER114" i="21"/>
  <c r="ER85" i="21"/>
  <c r="ES150" i="21"/>
  <c r="FG117" i="20"/>
  <c r="GD117" i="20" s="1"/>
  <c r="FG116" i="20"/>
  <c r="GD116" i="20" s="1"/>
  <c r="FF29" i="20"/>
  <c r="LF24" i="18" s="1"/>
  <c r="ER61" i="21"/>
  <c r="ER127" i="21"/>
  <c r="ER151" i="21"/>
  <c r="ER77" i="21"/>
  <c r="ER138" i="21"/>
  <c r="ER133" i="21"/>
  <c r="ER19" i="21"/>
  <c r="ER120" i="21"/>
  <c r="ER22" i="21"/>
  <c r="ER132" i="21"/>
  <c r="ER135" i="21"/>
  <c r="ER110" i="21"/>
  <c r="ER75" i="21"/>
  <c r="ER72" i="21"/>
  <c r="ER122" i="21"/>
  <c r="ER97" i="21"/>
  <c r="ER82" i="21"/>
  <c r="ER99" i="21"/>
  <c r="ER3" i="21"/>
  <c r="ER59" i="21"/>
  <c r="ER91" i="21"/>
  <c r="ER62" i="21"/>
  <c r="ER58" i="21"/>
  <c r="ER83" i="21"/>
  <c r="ER53" i="21"/>
  <c r="ES71" i="21"/>
  <c r="ES55" i="21"/>
  <c r="ES104" i="21"/>
  <c r="ES17" i="21"/>
  <c r="ER5" i="21"/>
  <c r="ER25" i="21"/>
  <c r="ER50" i="21"/>
  <c r="ER140" i="21"/>
  <c r="ER130" i="21"/>
  <c r="ER86" i="21"/>
  <c r="ER55" i="21"/>
  <c r="ER80" i="21"/>
  <c r="ER4" i="21"/>
  <c r="ER42" i="21"/>
  <c r="ER17" i="21"/>
  <c r="ER35" i="21"/>
  <c r="ES32" i="21"/>
  <c r="ES88" i="21"/>
  <c r="ES119" i="21"/>
  <c r="ES123" i="21"/>
  <c r="ES13" i="21"/>
  <c r="ES38" i="21"/>
  <c r="ES146" i="21"/>
  <c r="ES63" i="21"/>
  <c r="ES70" i="21"/>
  <c r="ES112" i="21"/>
  <c r="ES140" i="21"/>
  <c r="ES33" i="21"/>
  <c r="ES7" i="21"/>
  <c r="ES78" i="21"/>
  <c r="ES74" i="21"/>
  <c r="ES105" i="21"/>
  <c r="ES121" i="21"/>
  <c r="ES137" i="21"/>
  <c r="ES149" i="21"/>
  <c r="ES153" i="21"/>
  <c r="ES49" i="21"/>
  <c r="ES99" i="21"/>
  <c r="ES106" i="21"/>
  <c r="ER123" i="21"/>
  <c r="ER96" i="21"/>
  <c r="ER31" i="21"/>
  <c r="ER128" i="21"/>
  <c r="ER109" i="21"/>
  <c r="ES138" i="21"/>
  <c r="ES72" i="21"/>
  <c r="ES136" i="21"/>
  <c r="ER102" i="21"/>
  <c r="ER28" i="21"/>
  <c r="ER44" i="21"/>
  <c r="ER101" i="21"/>
  <c r="ER113" i="21"/>
  <c r="ER24" i="21"/>
  <c r="ER71" i="21"/>
  <c r="ER141" i="21"/>
  <c r="ER150" i="21"/>
  <c r="ES52" i="21"/>
  <c r="ER39" i="21"/>
  <c r="ER93" i="21"/>
  <c r="ES66" i="21"/>
  <c r="ES76" i="21"/>
  <c r="ES103" i="21"/>
  <c r="ES139" i="21"/>
  <c r="ES151" i="21"/>
  <c r="ES68" i="21"/>
  <c r="ES110" i="21"/>
  <c r="ES50" i="21"/>
  <c r="ES97" i="21"/>
  <c r="ES108" i="21"/>
  <c r="ES124" i="21"/>
  <c r="ES65" i="21"/>
  <c r="ES39" i="21"/>
  <c r="ES82" i="21"/>
  <c r="ES98" i="21"/>
  <c r="ES113" i="21"/>
  <c r="ES129" i="21"/>
  <c r="ES145" i="21"/>
  <c r="ES6" i="21"/>
  <c r="ES57" i="21"/>
  <c r="ES75" i="21"/>
  <c r="ES114" i="21"/>
  <c r="ES134" i="21"/>
  <c r="ER134" i="21"/>
  <c r="ER30" i="21"/>
  <c r="FF25" i="20"/>
  <c r="LF30" i="18" s="1"/>
  <c r="FF113" i="20"/>
  <c r="GD113" i="20" s="1"/>
  <c r="FF127" i="20"/>
  <c r="GD127" i="20" s="1"/>
  <c r="FF128" i="20"/>
  <c r="GD128" i="20" s="1"/>
  <c r="FF30" i="20"/>
  <c r="FF27" i="20"/>
  <c r="FF120" i="20"/>
  <c r="GD120" i="20" s="1"/>
  <c r="FF84" i="20"/>
  <c r="LF23" i="18" s="1"/>
  <c r="FF119" i="20"/>
  <c r="GD119" i="20" s="1"/>
  <c r="FF106" i="20"/>
  <c r="GD106" i="20" s="1"/>
  <c r="FF91" i="20"/>
  <c r="GD91" i="20" s="1"/>
  <c r="LL227" i="18"/>
  <c r="LJ11" i="18"/>
  <c r="LF4" i="18"/>
  <c r="FF37" i="20" l="1"/>
  <c r="LF31" i="18" s="1"/>
  <c r="FF123" i="20"/>
  <c r="GD123" i="20" s="1"/>
  <c r="FF24" i="20"/>
  <c r="LL28" i="18" s="1"/>
  <c r="FG17" i="20"/>
  <c r="LL14" i="18" s="1"/>
  <c r="RT15" i="19" s="1"/>
  <c r="RK16" i="19"/>
  <c r="FG73" i="20"/>
  <c r="FG13" i="20"/>
  <c r="LF12" i="18" s="1"/>
  <c r="RK15" i="19" s="1"/>
  <c r="FG88" i="20"/>
  <c r="LR264" i="18" s="1"/>
  <c r="ER158" i="21"/>
  <c r="ES158" i="21"/>
  <c r="FG9" i="20"/>
  <c r="LF204" i="18" s="1"/>
  <c r="FG90" i="20"/>
  <c r="LV262" i="18" s="1"/>
  <c r="FG14" i="20"/>
  <c r="FF122" i="20"/>
  <c r="GD122" i="20" s="1"/>
  <c r="FF124" i="20"/>
  <c r="GD124" i="20" s="1"/>
  <c r="FF125" i="20"/>
  <c r="GD125" i="20" s="1"/>
  <c r="LV27" i="18"/>
  <c r="LR27" i="18"/>
  <c r="LL25" i="18"/>
  <c r="RT14" i="19" s="1"/>
  <c r="FF311" i="20" l="1"/>
  <c r="FG316" i="20" s="1"/>
  <c r="RK14" i="19"/>
  <c r="FF310" i="20"/>
  <c r="LL265" i="18"/>
  <c r="RT24" i="19" s="1"/>
  <c r="FF303" i="20"/>
  <c r="FG306" i="20" s="1"/>
  <c r="FF309" i="20"/>
  <c r="FG309" i="20"/>
  <c r="FG304" i="20"/>
  <c r="FG302" i="20"/>
  <c r="FG312" i="20"/>
  <c r="LF13" i="18"/>
  <c r="FG310" i="20"/>
  <c r="FG315" i="20" s="1"/>
  <c r="FF302" i="20"/>
  <c r="FH316" i="20"/>
  <c r="FF316" i="20"/>
  <c r="FH306" i="20" l="1"/>
  <c r="RK4" i="19"/>
  <c r="RK6" i="19"/>
  <c r="FF306" i="20"/>
  <c r="RK17" i="19"/>
  <c r="RK5" i="19" s="1"/>
  <c r="LF276" i="18"/>
  <c r="FH315" i="20"/>
  <c r="FG317" i="20"/>
  <c r="FH317" i="20"/>
  <c r="FF317" i="20"/>
  <c r="FG314" i="20"/>
  <c r="FH314" i="20"/>
  <c r="FF314" i="20"/>
  <c r="FH305" i="20"/>
  <c r="FG305" i="20"/>
  <c r="FF305" i="20"/>
  <c r="FF315" i="20"/>
  <c r="FG307" i="20"/>
  <c r="FH307" i="20"/>
  <c r="FF307" i="20"/>
  <c r="EU158" i="21"/>
  <c r="RK7" i="19" l="1"/>
  <c r="RK11" i="19" s="1"/>
  <c r="ET37" i="21" s="1"/>
  <c r="ET16" i="21" l="1"/>
  <c r="ET51" i="21"/>
  <c r="ET46" i="21"/>
  <c r="ET23" i="21"/>
  <c r="ET13" i="21"/>
  <c r="ET41" i="21"/>
  <c r="ET30" i="21"/>
  <c r="ET26" i="21"/>
  <c r="ET152" i="21"/>
  <c r="ET136" i="21"/>
  <c r="ET120" i="21"/>
  <c r="ET108" i="21"/>
  <c r="ET77" i="21"/>
  <c r="ET81" i="21"/>
  <c r="ET29" i="21"/>
  <c r="ET11" i="21"/>
  <c r="ET65" i="21"/>
  <c r="ET151" i="21"/>
  <c r="ET154" i="21"/>
  <c r="ET127" i="21"/>
  <c r="ET107" i="21"/>
  <c r="ET100" i="21"/>
  <c r="ET76" i="21"/>
  <c r="ET45" i="21"/>
  <c r="ET59" i="21"/>
  <c r="ET24" i="21"/>
  <c r="ET8" i="21"/>
  <c r="ET19" i="21"/>
  <c r="ET110" i="21"/>
  <c r="ET95" i="21"/>
  <c r="ET79" i="21"/>
  <c r="ET49" i="21"/>
  <c r="ET39" i="21"/>
  <c r="ET15" i="21"/>
  <c r="ET149" i="21"/>
  <c r="ET133" i="21"/>
  <c r="ET121" i="21"/>
  <c r="ET98" i="21"/>
  <c r="ET105" i="21"/>
  <c r="ET74" i="21"/>
  <c r="ET61" i="21"/>
  <c r="ET35" i="21"/>
  <c r="ET22" i="21"/>
  <c r="ET3" i="21"/>
  <c r="ET148" i="21"/>
  <c r="ET132" i="21"/>
  <c r="ET116" i="21"/>
  <c r="ET101" i="21"/>
  <c r="ET36" i="21"/>
  <c r="ET68" i="21"/>
  <c r="ET89" i="21"/>
  <c r="ET54" i="21"/>
  <c r="ET67" i="21"/>
  <c r="ET147" i="21"/>
  <c r="ET28" i="21"/>
  <c r="ET111" i="21"/>
  <c r="ET103" i="21"/>
  <c r="ET84" i="21"/>
  <c r="ET60" i="21"/>
  <c r="ET17" i="21"/>
  <c r="ET21" i="21"/>
  <c r="ET18" i="21"/>
  <c r="ET138" i="21"/>
  <c r="ET150" i="21"/>
  <c r="ET122" i="21"/>
  <c r="ET91" i="21"/>
  <c r="ET75" i="21"/>
  <c r="ET69" i="21"/>
  <c r="ET25" i="21"/>
  <c r="ET27" i="21"/>
  <c r="ET145" i="21"/>
  <c r="ET129" i="21"/>
  <c r="ET117" i="21"/>
  <c r="ET102" i="21"/>
  <c r="ET90" i="21"/>
  <c r="ET50" i="21"/>
  <c r="ET47" i="21"/>
  <c r="ET20" i="21"/>
  <c r="ET12" i="21"/>
  <c r="ET53" i="21"/>
  <c r="ET115" i="21"/>
  <c r="ET7" i="21"/>
  <c r="ET44" i="21"/>
  <c r="ET10" i="21"/>
  <c r="ET99" i="21"/>
  <c r="ET71" i="21"/>
  <c r="ET34" i="21"/>
  <c r="ET141" i="21"/>
  <c r="ET94" i="21"/>
  <c r="ET33" i="21"/>
  <c r="ET66" i="21"/>
  <c r="ET144" i="21"/>
  <c r="ET128" i="21"/>
  <c r="ET112" i="21"/>
  <c r="ET97" i="21"/>
  <c r="ET85" i="21"/>
  <c r="ET58" i="21"/>
  <c r="ET72" i="21"/>
  <c r="ET73" i="21"/>
  <c r="ET119" i="21"/>
  <c r="ET143" i="21"/>
  <c r="ET131" i="21"/>
  <c r="ET139" i="21"/>
  <c r="ET96" i="21"/>
  <c r="ET80" i="21"/>
  <c r="ET62" i="21"/>
  <c r="ET40" i="21"/>
  <c r="ET130" i="21"/>
  <c r="ET142" i="21"/>
  <c r="ET118" i="21"/>
  <c r="ET134" i="21"/>
  <c r="ET106" i="21"/>
  <c r="ET43" i="21"/>
  <c r="ET87" i="21"/>
  <c r="ET57" i="21"/>
  <c r="ET63" i="21"/>
  <c r="ET55" i="21"/>
  <c r="ET9" i="21"/>
  <c r="ET4" i="21"/>
  <c r="ET109" i="21"/>
  <c r="ET113" i="21"/>
  <c r="ET86" i="21"/>
  <c r="ET82" i="21"/>
  <c r="ET38" i="21"/>
  <c r="ET42" i="21"/>
  <c r="ET31" i="21"/>
  <c r="ET153" i="21"/>
  <c r="ET140" i="21"/>
  <c r="ET124" i="21"/>
  <c r="ET104" i="21"/>
  <c r="ET93" i="21"/>
  <c r="ET70" i="21"/>
  <c r="ET14" i="21"/>
  <c r="ET48" i="21"/>
  <c r="ET6" i="21"/>
  <c r="ET52" i="21"/>
  <c r="ET135" i="21"/>
  <c r="ET123" i="21"/>
  <c r="ET88" i="21"/>
  <c r="ET92" i="21"/>
  <c r="ET146" i="21"/>
  <c r="ET126" i="21"/>
  <c r="ET114" i="21"/>
  <c r="ET83" i="21"/>
  <c r="ET56" i="21"/>
  <c r="ET32" i="21"/>
  <c r="ET137" i="21"/>
  <c r="ET125" i="21"/>
  <c r="ET78" i="21"/>
  <c r="ET64" i="21"/>
  <c r="ET5" i="21"/>
  <c r="FH25" i="20" l="1"/>
  <c r="LL30" i="18" s="1"/>
  <c r="FH14" i="20"/>
  <c r="FH13" i="20"/>
  <c r="LL12" i="18" s="1"/>
  <c r="FH84" i="20"/>
  <c r="GD84" i="20" s="1"/>
  <c r="FH7" i="20"/>
  <c r="FH29" i="20"/>
  <c r="FH37" i="20"/>
  <c r="LL31" i="18" s="1"/>
  <c r="FH9" i="20"/>
  <c r="ET158" i="21"/>
  <c r="LJ204" i="18" l="1"/>
  <c r="LR204" i="18"/>
  <c r="LL24" i="18"/>
  <c r="RT20" i="19" s="1"/>
  <c r="FH311" i="20"/>
  <c r="FH303" i="20"/>
  <c r="LJ13" i="18"/>
  <c r="LL13" i="18"/>
  <c r="RT17" i="19" s="1"/>
  <c r="LL4" i="18"/>
  <c r="FH312" i="20"/>
  <c r="FH304" i="20"/>
  <c r="LJ4" i="18"/>
  <c r="LJ276" i="18" s="1"/>
  <c r="FH302" i="20"/>
  <c r="FH310" i="20"/>
  <c r="FH309" i="20"/>
  <c r="RT23" i="19"/>
  <c r="EX158" i="21"/>
  <c r="FK11" i="20"/>
  <c r="LX49" i="18" s="1"/>
  <c r="FJ314" i="20" l="1"/>
  <c r="FI314" i="20"/>
  <c r="FJ307" i="20"/>
  <c r="FI307" i="20"/>
  <c r="FJ315" i="20"/>
  <c r="FI315" i="20"/>
  <c r="FJ317" i="20"/>
  <c r="FI317" i="20"/>
  <c r="FJ306" i="20"/>
  <c r="FI306" i="20"/>
  <c r="FJ305" i="20"/>
  <c r="FI305" i="20"/>
  <c r="RT16" i="19"/>
  <c r="LL276" i="18"/>
  <c r="FJ316" i="20"/>
  <c r="FI316" i="20"/>
  <c r="MB49" i="18"/>
  <c r="FK107" i="20"/>
  <c r="LR270" i="18" s="1"/>
  <c r="SC18" i="19" s="1"/>
  <c r="FK299" i="20"/>
  <c r="LP49" i="18"/>
  <c r="RT27" i="19" l="1"/>
  <c r="RT26" i="19"/>
  <c r="RT19" i="19"/>
  <c r="MB271" i="18"/>
  <c r="RT5" i="19" l="1"/>
  <c r="RT6" i="19"/>
  <c r="RT7" i="19" l="1"/>
  <c r="RT11" i="19" s="1"/>
  <c r="EW145" i="21" s="1"/>
  <c r="EW39" i="21"/>
  <c r="EW153" i="21"/>
  <c r="EW130" i="21"/>
  <c r="EW62" i="21"/>
  <c r="EW123" i="21"/>
  <c r="EW86" i="21"/>
  <c r="EW148" i="21"/>
  <c r="EW88" i="21"/>
  <c r="EW73" i="21"/>
  <c r="EW35" i="21" l="1"/>
  <c r="EW57" i="21"/>
  <c r="EW52" i="21"/>
  <c r="EW109" i="21"/>
  <c r="EW85" i="21"/>
  <c r="EW118" i="21"/>
  <c r="EW90" i="21"/>
  <c r="EW111" i="21"/>
  <c r="EW79" i="21"/>
  <c r="EW10" i="21"/>
  <c r="EW12" i="21"/>
  <c r="EW127" i="21"/>
  <c r="EW146" i="21"/>
  <c r="EW48" i="21"/>
  <c r="EW98" i="21"/>
  <c r="EW34" i="21"/>
  <c r="EW11" i="21"/>
  <c r="EW87" i="21"/>
  <c r="EW84" i="21"/>
  <c r="EW31" i="21"/>
  <c r="EW6" i="21"/>
  <c r="EW135" i="21"/>
  <c r="EW154" i="21"/>
  <c r="EW63" i="21"/>
  <c r="EW81" i="21"/>
  <c r="EW13" i="21"/>
  <c r="EW136" i="21"/>
  <c r="EW110" i="21"/>
  <c r="EW61" i="21"/>
  <c r="EW21" i="21"/>
  <c r="EW151" i="21"/>
  <c r="EW132" i="21"/>
  <c r="EW75" i="21"/>
  <c r="EW18" i="21"/>
  <c r="EW101" i="21"/>
  <c r="EW107" i="21"/>
  <c r="EW121" i="21"/>
  <c r="EW20" i="21"/>
  <c r="EW28" i="21"/>
  <c r="EW152" i="21"/>
  <c r="EW129" i="21"/>
  <c r="EW143" i="21"/>
  <c r="EW99" i="21"/>
  <c r="EW5" i="21"/>
  <c r="EW37" i="21"/>
  <c r="EW44" i="21"/>
  <c r="EW139" i="21"/>
  <c r="EW78" i="21"/>
  <c r="EW38" i="21"/>
  <c r="EW106" i="21"/>
  <c r="EW69" i="21"/>
  <c r="EW80" i="21"/>
  <c r="EW116" i="21"/>
  <c r="EW36" i="21"/>
  <c r="EW16" i="21"/>
  <c r="EW51" i="21"/>
  <c r="EW46" i="21"/>
  <c r="EW23" i="21"/>
  <c r="EZ155" i="21"/>
  <c r="EW41" i="21"/>
  <c r="EW89" i="21"/>
  <c r="EW122" i="21"/>
  <c r="EW70" i="21"/>
  <c r="EW42" i="21"/>
  <c r="EW72" i="21"/>
  <c r="EW131" i="21"/>
  <c r="EW22" i="21"/>
  <c r="EW66" i="21"/>
  <c r="EW56" i="21"/>
  <c r="EW83" i="21"/>
  <c r="EW29" i="21"/>
  <c r="EW140" i="21"/>
  <c r="EW60" i="21"/>
  <c r="FK42" i="20" s="1"/>
  <c r="LR168" i="18" s="1"/>
  <c r="EW93" i="21"/>
  <c r="EW82" i="21"/>
  <c r="EW14" i="21"/>
  <c r="EW126" i="21"/>
  <c r="EW94" i="21"/>
  <c r="EW147" i="21"/>
  <c r="EW67" i="21"/>
  <c r="EW105" i="21"/>
  <c r="EW77" i="21"/>
  <c r="EW113" i="21"/>
  <c r="EW68" i="21"/>
  <c r="EW33" i="21"/>
  <c r="EW138" i="21"/>
  <c r="EW92" i="21"/>
  <c r="EW144" i="21"/>
  <c r="EW97" i="21"/>
  <c r="EW9" i="21"/>
  <c r="FK28" i="20" s="1"/>
  <c r="LV82" i="18" s="1"/>
  <c r="EW49" i="21"/>
  <c r="EW141" i="21"/>
  <c r="EW26" i="21"/>
  <c r="EW95" i="21"/>
  <c r="EW50" i="21"/>
  <c r="EW137" i="21"/>
  <c r="EW91" i="21"/>
  <c r="EW117" i="21"/>
  <c r="EW65" i="21"/>
  <c r="EW100" i="21"/>
  <c r="EW74" i="21"/>
  <c r="EW103" i="21"/>
  <c r="EW71" i="21"/>
  <c r="EW64" i="21"/>
  <c r="EW119" i="21"/>
  <c r="EW25" i="21"/>
  <c r="EW58" i="21"/>
  <c r="EW104" i="21"/>
  <c r="EW59" i="21"/>
  <c r="EW53" i="21"/>
  <c r="FK126" i="20" s="1"/>
  <c r="GD126" i="20" s="1"/>
  <c r="EW112" i="21"/>
  <c r="EW47" i="21"/>
  <c r="EW45" i="21"/>
  <c r="EW149" i="21"/>
  <c r="EW124" i="21"/>
  <c r="EW27" i="21"/>
  <c r="EW8" i="21"/>
  <c r="FK23" i="20" s="1"/>
  <c r="EW114" i="21"/>
  <c r="EW120" i="21"/>
  <c r="EW102" i="21"/>
  <c r="EW115" i="21"/>
  <c r="EW32" i="21"/>
  <c r="EW128" i="21"/>
  <c r="EW108" i="21"/>
  <c r="EW43" i="21"/>
  <c r="EW3" i="21"/>
  <c r="EW96" i="21"/>
  <c r="EW7" i="21"/>
  <c r="EW134" i="21"/>
  <c r="EW142" i="21"/>
  <c r="EW150" i="21"/>
  <c r="EW17" i="21"/>
  <c r="EW76" i="21"/>
  <c r="EW4" i="21"/>
  <c r="EW24" i="21"/>
  <c r="EW19" i="21"/>
  <c r="EW133" i="21"/>
  <c r="EW55" i="21"/>
  <c r="EW15" i="21"/>
  <c r="EW125" i="21"/>
  <c r="EW40" i="21"/>
  <c r="EW54" i="21"/>
  <c r="EW30" i="21"/>
  <c r="FK54" i="20"/>
  <c r="MB159" i="18" s="1"/>
  <c r="FK12" i="20"/>
  <c r="LX52" i="18" s="1"/>
  <c r="FK20" i="20"/>
  <c r="MB37" i="18" s="1"/>
  <c r="FK5" i="20"/>
  <c r="FK17" i="20"/>
  <c r="FK26" i="20"/>
  <c r="LR35" i="18" s="1"/>
  <c r="FK22" i="20"/>
  <c r="LR58" i="18" s="1"/>
  <c r="FK66" i="20"/>
  <c r="LR230" i="18" s="1"/>
  <c r="FK67" i="20"/>
  <c r="LR135" i="18" s="1"/>
  <c r="FK63" i="20"/>
  <c r="LR101" i="18" s="1"/>
  <c r="FK57" i="20"/>
  <c r="FK73" i="20"/>
  <c r="LV265" i="18" s="1"/>
  <c r="FK74" i="20"/>
  <c r="LR141" i="18" s="1"/>
  <c r="FK104" i="20"/>
  <c r="LR155" i="18" s="1"/>
  <c r="FK132" i="20"/>
  <c r="MF92" i="18" s="1"/>
  <c r="FK291" i="20"/>
  <c r="GD291" i="20" s="1"/>
  <c r="FK99" i="20"/>
  <c r="GD99" i="20" s="1"/>
  <c r="FK81" i="20"/>
  <c r="GD81" i="20" s="1"/>
  <c r="FK29" i="20"/>
  <c r="FK21" i="20"/>
  <c r="FK14" i="20"/>
  <c r="LR13" i="18" s="1"/>
  <c r="FK36" i="20"/>
  <c r="LR40" i="18" s="1"/>
  <c r="FK13" i="20"/>
  <c r="LR12" i="18" s="1"/>
  <c r="FK39" i="20"/>
  <c r="LR227" i="18" s="1"/>
  <c r="FK10" i="20"/>
  <c r="LR11" i="18" s="1"/>
  <c r="FK295" i="20"/>
  <c r="LR266" i="18" s="1"/>
  <c r="FK298" i="20"/>
  <c r="GD298" i="20" s="1"/>
  <c r="FK296" i="20"/>
  <c r="LR269" i="18" s="1"/>
  <c r="FK297" i="20"/>
  <c r="LR267" i="18" s="1"/>
  <c r="FK44" i="20"/>
  <c r="MB172" i="18" s="1"/>
  <c r="FK62" i="20"/>
  <c r="GD62" i="20" s="1"/>
  <c r="FK24" i="20"/>
  <c r="FK37" i="20"/>
  <c r="FK25" i="20"/>
  <c r="FK15" i="20"/>
  <c r="FK3" i="20"/>
  <c r="FK27" i="20"/>
  <c r="FK8" i="20"/>
  <c r="FK19" i="20"/>
  <c r="FK68" i="20" l="1"/>
  <c r="MB211" i="18" s="1"/>
  <c r="FK100" i="20"/>
  <c r="GD100" i="20" s="1"/>
  <c r="FK35" i="20"/>
  <c r="MB50" i="18" s="1"/>
  <c r="FK53" i="20"/>
  <c r="LR210" i="18" s="1"/>
  <c r="FK32" i="20"/>
  <c r="MB62" i="18" s="1"/>
  <c r="FK7" i="20"/>
  <c r="LR4" i="18" s="1"/>
  <c r="FK60" i="20"/>
  <c r="LR90" i="18" s="1"/>
  <c r="SC19" i="19" s="1"/>
  <c r="FK18" i="20"/>
  <c r="MB192" i="18" s="1"/>
  <c r="EW158" i="21"/>
  <c r="MB234" i="18"/>
  <c r="LX234" i="18"/>
  <c r="SC24" i="19"/>
  <c r="SI17" i="19"/>
  <c r="LR166" i="18"/>
  <c r="LN166" i="18"/>
  <c r="LR30" i="18"/>
  <c r="LV30" i="18"/>
  <c r="LR31" i="18"/>
  <c r="MB31" i="18"/>
  <c r="LN21" i="18"/>
  <c r="MB21" i="18"/>
  <c r="LR198" i="18"/>
  <c r="LN198" i="18"/>
  <c r="LT24" i="18"/>
  <c r="MB24" i="18"/>
  <c r="MB43" i="18"/>
  <c r="LR43" i="18"/>
  <c r="SC23" i="19"/>
  <c r="SC17" i="19"/>
  <c r="LR14" i="18"/>
  <c r="FK312" i="20"/>
  <c r="FK310" i="20"/>
  <c r="LP52" i="18"/>
  <c r="MB52" i="18"/>
  <c r="LR25" i="18"/>
  <c r="LN25" i="18"/>
  <c r="FK311" i="20"/>
  <c r="LR22" i="18"/>
  <c r="LN22" i="18"/>
  <c r="FK313" i="20"/>
  <c r="FK302" i="20"/>
  <c r="FK303" i="20"/>
  <c r="FK309" i="20"/>
  <c r="LV28" i="18"/>
  <c r="LR28" i="18"/>
  <c r="LP53" i="18"/>
  <c r="MB53" i="18"/>
  <c r="LR32" i="18"/>
  <c r="FK304" i="20"/>
  <c r="SC15" i="19"/>
  <c r="LX192" i="18" l="1"/>
  <c r="LX276" i="18" s="1"/>
  <c r="SC22" i="19"/>
  <c r="FM305" i="20"/>
  <c r="FK305" i="20"/>
  <c r="FL305" i="20"/>
  <c r="FM316" i="20"/>
  <c r="FL316" i="20"/>
  <c r="FK316" i="20"/>
  <c r="LP276" i="18"/>
  <c r="FM318" i="20"/>
  <c r="FK318" i="20"/>
  <c r="FL318" i="20"/>
  <c r="FM315" i="20"/>
  <c r="FK315" i="20"/>
  <c r="FL315" i="20"/>
  <c r="LN276" i="18"/>
  <c r="FM307" i="20"/>
  <c r="FL307" i="20"/>
  <c r="FK307" i="20"/>
  <c r="LR276" i="18"/>
  <c r="FM314" i="20"/>
  <c r="FL314" i="20"/>
  <c r="FK314" i="20"/>
  <c r="FM317" i="20"/>
  <c r="FL317" i="20"/>
  <c r="FK317" i="20"/>
  <c r="FM306" i="20"/>
  <c r="FK306" i="20"/>
  <c r="FL306" i="20"/>
  <c r="SC16" i="19"/>
  <c r="SC14" i="19"/>
  <c r="FA158" i="21"/>
  <c r="SC25" i="19" l="1"/>
  <c r="SC21" i="19"/>
  <c r="LZ276" i="18"/>
  <c r="SC6" i="19" l="1"/>
  <c r="SC5" i="19"/>
  <c r="SC7" i="19" l="1"/>
  <c r="SC11" i="19" s="1"/>
  <c r="EZ111" i="21" s="1"/>
  <c r="FJ155" i="21"/>
  <c r="FP155" i="21" s="1"/>
  <c r="EZ112" i="21"/>
  <c r="EZ9" i="21"/>
  <c r="EZ108" i="21"/>
  <c r="EZ39" i="21"/>
  <c r="EZ59" i="21"/>
  <c r="EZ154" i="21"/>
  <c r="EZ61" i="21"/>
  <c r="EZ91" i="21"/>
  <c r="EZ141" i="21"/>
  <c r="EZ77" i="21"/>
  <c r="EZ20" i="21"/>
  <c r="EZ99" i="21"/>
  <c r="EZ142" i="21"/>
  <c r="EZ32" i="21"/>
  <c r="EZ116" i="21"/>
  <c r="EZ132" i="21"/>
  <c r="EZ74" i="21"/>
  <c r="EZ70" i="21"/>
  <c r="EZ134" i="21"/>
  <c r="EZ49" i="21"/>
  <c r="EZ8" i="21"/>
  <c r="EZ92" i="21"/>
  <c r="EZ31" i="21"/>
  <c r="EZ65" i="21"/>
  <c r="EZ149" i="21"/>
  <c r="EZ12" i="21"/>
  <c r="EZ34" i="21"/>
  <c r="EZ62" i="21"/>
  <c r="EZ114" i="21"/>
  <c r="EZ38" i="21"/>
  <c r="EZ125" i="21"/>
  <c r="EZ53" i="21"/>
  <c r="EZ136" i="21"/>
  <c r="EZ72" i="21"/>
  <c r="EZ147" i="21"/>
  <c r="EZ83" i="21"/>
  <c r="EZ13" i="21"/>
  <c r="EZ30" i="21"/>
  <c r="EZ110" i="21"/>
  <c r="EZ29" i="21"/>
  <c r="EZ121" i="21"/>
  <c r="EZ47" i="21"/>
  <c r="EZ100" i="21"/>
  <c r="EZ69" i="21"/>
  <c r="EZ143" i="21"/>
  <c r="EZ79" i="21"/>
  <c r="EZ15" i="21"/>
  <c r="EZ24" i="21"/>
  <c r="EZ42" i="21"/>
  <c r="EZ64" i="21"/>
  <c r="EZ118" i="21"/>
  <c r="EZ45" i="21"/>
  <c r="EZ129" i="21"/>
  <c r="EZ60" i="21"/>
  <c r="EZ140" i="21"/>
  <c r="EZ76" i="21"/>
  <c r="EZ151" i="21"/>
  <c r="EZ87" i="21"/>
  <c r="EZ7" i="21"/>
  <c r="EZ66" i="21"/>
  <c r="EZ90" i="21"/>
  <c r="EZ117" i="21"/>
  <c r="EZ128" i="21"/>
  <c r="EZ139" i="21"/>
  <c r="EZ3" i="21"/>
  <c r="EZ98" i="21"/>
  <c r="EZ27" i="21"/>
  <c r="EZ109" i="21"/>
  <c r="EZ36" i="21"/>
  <c r="EZ120" i="21"/>
  <c r="EZ57" i="21"/>
  <c r="EZ131" i="21"/>
  <c r="EZ68" i="21"/>
  <c r="EZ28" i="21"/>
  <c r="EZ54" i="21"/>
  <c r="EZ94" i="21"/>
  <c r="EZ153" i="21"/>
  <c r="EZ105" i="21"/>
  <c r="EZ63" i="21"/>
  <c r="EZ148" i="21"/>
  <c r="EZ56" i="21"/>
  <c r="EZ127" i="21"/>
  <c r="EZ138" i="21"/>
  <c r="EZ133" i="21"/>
  <c r="EZ144" i="21"/>
  <c r="EZ4" i="21"/>
  <c r="EZ17" i="21"/>
  <c r="EZ102" i="21"/>
  <c r="EZ21" i="21"/>
  <c r="EZ113" i="21"/>
  <c r="EZ43" i="21"/>
  <c r="EZ124" i="21"/>
  <c r="EZ58" i="21"/>
  <c r="EZ135" i="21"/>
  <c r="EZ71" i="21"/>
  <c r="EZ52" i="21"/>
  <c r="EZ5" i="21"/>
  <c r="EZ50" i="21"/>
  <c r="EZ85" i="21"/>
  <c r="EZ96" i="21"/>
  <c r="EZ107" i="21"/>
  <c r="EZ146" i="21"/>
  <c r="EZ82" i="21"/>
  <c r="EZ11" i="21"/>
  <c r="EZ93" i="21"/>
  <c r="EZ55" i="21"/>
  <c r="EZ104" i="21"/>
  <c r="EZ35" i="21"/>
  <c r="EZ115" i="21"/>
  <c r="EZ44" i="21"/>
  <c r="EZ86" i="21" l="1"/>
  <c r="EZ101" i="21"/>
  <c r="EZ103" i="21"/>
  <c r="EZ81" i="21"/>
  <c r="EZ75" i="21"/>
  <c r="EZ95" i="21"/>
  <c r="EZ89" i="21"/>
  <c r="EZ26" i="21"/>
  <c r="EZ88" i="21"/>
  <c r="EZ67" i="21"/>
  <c r="EZ48" i="21"/>
  <c r="EZ33" i="21"/>
  <c r="EZ22" i="21"/>
  <c r="EZ150" i="21"/>
  <c r="EZ106" i="21"/>
  <c r="EZ122" i="21"/>
  <c r="EZ19" i="21"/>
  <c r="EZ145" i="21"/>
  <c r="EZ80" i="21"/>
  <c r="EZ6" i="21"/>
  <c r="FN7" i="20" s="1"/>
  <c r="EZ40" i="21"/>
  <c r="EZ14" i="21"/>
  <c r="EZ152" i="21"/>
  <c r="EZ130" i="21"/>
  <c r="EZ10" i="21"/>
  <c r="EZ119" i="21"/>
  <c r="EZ97" i="21"/>
  <c r="EZ123" i="21"/>
  <c r="EZ18" i="21"/>
  <c r="EZ51" i="21"/>
  <c r="EZ37" i="21"/>
  <c r="EZ73" i="21"/>
  <c r="EZ23" i="21"/>
  <c r="EZ16" i="21"/>
  <c r="EZ41" i="21"/>
  <c r="EZ46" i="21"/>
  <c r="EZ126" i="21"/>
  <c r="EZ25" i="21"/>
  <c r="FN107" i="20" s="1"/>
  <c r="MB270" i="18" s="1"/>
  <c r="EZ137" i="21"/>
  <c r="EZ84" i="21"/>
  <c r="EZ78" i="21"/>
  <c r="FN67" i="20"/>
  <c r="MB135" i="18" s="1"/>
  <c r="FN63" i="20"/>
  <c r="MB101" i="18" s="1"/>
  <c r="FN66" i="20"/>
  <c r="MB230" i="18" s="1"/>
  <c r="FN14" i="20"/>
  <c r="LV13" i="18" s="1"/>
  <c r="FN53" i="20"/>
  <c r="MB210" i="18" s="1"/>
  <c r="SR16" i="19" s="1"/>
  <c r="FN59" i="20"/>
  <c r="MB54" i="18" s="1"/>
  <c r="FN75" i="20"/>
  <c r="MB142" i="18" s="1"/>
  <c r="FN74" i="20"/>
  <c r="MB141" i="18" s="1"/>
  <c r="FN104" i="20"/>
  <c r="MB155" i="18" s="1"/>
  <c r="FN22" i="20"/>
  <c r="MB58" i="18" s="1"/>
  <c r="FN17" i="20"/>
  <c r="FN26" i="20"/>
  <c r="MF35" i="18" s="1"/>
  <c r="FN5" i="20"/>
  <c r="FN295" i="20"/>
  <c r="MB266" i="18" s="1"/>
  <c r="FN296" i="20"/>
  <c r="MB269" i="18" s="1"/>
  <c r="FN297" i="20"/>
  <c r="MB267" i="18" s="1"/>
  <c r="FN70" i="20"/>
  <c r="MB184" i="18" s="1"/>
  <c r="FN88" i="20"/>
  <c r="MB264" i="18" s="1"/>
  <c r="FN131" i="20"/>
  <c r="GD131" i="20" s="1"/>
  <c r="FN89" i="20"/>
  <c r="LV173" i="18" s="1"/>
  <c r="SI18" i="19" s="1"/>
  <c r="FN98" i="20"/>
  <c r="GD98" i="20" s="1"/>
  <c r="FN96" i="20"/>
  <c r="GD96" i="20" s="1"/>
  <c r="FN97" i="20"/>
  <c r="GD97" i="20" s="1"/>
  <c r="FN95" i="20"/>
  <c r="GD95" i="20" s="1"/>
  <c r="FN15" i="20"/>
  <c r="MB198" i="18" s="1"/>
  <c r="FN3" i="20"/>
  <c r="FN8" i="20"/>
  <c r="MB166" i="18" s="1"/>
  <c r="FN27" i="20"/>
  <c r="FN43" i="20"/>
  <c r="MB137" i="18" s="1"/>
  <c r="FN42" i="20"/>
  <c r="MB168" i="18" s="1"/>
  <c r="FN47" i="20"/>
  <c r="MB55" i="18" s="1"/>
  <c r="FN36" i="20"/>
  <c r="LV40" i="18" s="1"/>
  <c r="SI14" i="19" s="1"/>
  <c r="FN60" i="20"/>
  <c r="MB90" i="18" s="1"/>
  <c r="FN9" i="20" l="1"/>
  <c r="FN39" i="20"/>
  <c r="MB227" i="18" s="1"/>
  <c r="FN10" i="20"/>
  <c r="MB11" i="18" s="1"/>
  <c r="FN13" i="20"/>
  <c r="FN71" i="20"/>
  <c r="MB125" i="18" s="1"/>
  <c r="EZ158" i="21"/>
  <c r="SR25" i="19"/>
  <c r="MB12" i="18"/>
  <c r="MB204" i="18"/>
  <c r="SR26" i="19"/>
  <c r="MB22" i="18"/>
  <c r="FN303" i="20"/>
  <c r="FN313" i="20"/>
  <c r="LV14" i="18"/>
  <c r="SI16" i="19" s="1"/>
  <c r="SR24" i="19"/>
  <c r="SI15" i="19"/>
  <c r="MB32" i="18"/>
  <c r="LT4" i="18"/>
  <c r="LT276" i="18" s="1"/>
  <c r="MB4" i="18"/>
  <c r="SR19" i="19" s="1"/>
  <c r="MB25" i="18"/>
  <c r="FN311" i="20"/>
  <c r="FD158" i="21"/>
  <c r="FN312" i="20" l="1"/>
  <c r="FO317" i="20" s="1"/>
  <c r="FN310" i="20"/>
  <c r="FN315" i="20" s="1"/>
  <c r="FN304" i="20"/>
  <c r="FO307" i="20" s="1"/>
  <c r="FN302" i="20"/>
  <c r="FN305" i="20" s="1"/>
  <c r="FN309" i="20"/>
  <c r="FO314" i="20" s="1"/>
  <c r="SI5" i="19"/>
  <c r="FO306" i="20"/>
  <c r="FN306" i="20"/>
  <c r="LV276" i="18"/>
  <c r="FO316" i="20"/>
  <c r="FN316" i="20"/>
  <c r="FO318" i="20"/>
  <c r="FN318" i="20"/>
  <c r="SR15" i="19"/>
  <c r="FN317" i="20" l="1"/>
  <c r="FO315" i="20"/>
  <c r="FO305" i="20"/>
  <c r="SI6" i="19" s="1"/>
  <c r="SI7" i="19" s="1"/>
  <c r="SI11" i="19" s="1"/>
  <c r="FB23" i="21" s="1"/>
  <c r="FN307" i="20"/>
  <c r="FN314" i="20"/>
  <c r="FB138" i="21" l="1"/>
  <c r="FB110" i="21"/>
  <c r="FB120" i="21"/>
  <c r="FB48" i="21"/>
  <c r="FB74" i="21"/>
  <c r="FB141" i="21"/>
  <c r="FB98" i="21"/>
  <c r="FB102" i="21"/>
  <c r="FB136" i="21"/>
  <c r="FB72" i="21"/>
  <c r="FB59" i="21"/>
  <c r="FB104" i="21"/>
  <c r="FB63" i="21"/>
  <c r="FB28" i="21"/>
  <c r="FB152" i="21"/>
  <c r="FB88" i="21"/>
  <c r="FB13" i="21"/>
  <c r="FB54" i="21"/>
  <c r="FB77" i="21"/>
  <c r="FB65" i="21"/>
  <c r="FB125" i="21"/>
  <c r="FB82" i="21"/>
  <c r="FB55" i="21"/>
  <c r="FB109" i="21"/>
  <c r="FB93" i="21"/>
  <c r="FB18" i="21"/>
  <c r="FB58" i="21"/>
  <c r="FB32" i="21"/>
  <c r="FB139" i="21"/>
  <c r="FB130" i="21"/>
  <c r="FB40" i="21"/>
  <c r="FB123" i="21"/>
  <c r="FB75" i="21"/>
  <c r="FB3" i="21"/>
  <c r="FB132" i="21"/>
  <c r="FB107" i="21"/>
  <c r="FB38" i="21"/>
  <c r="FB122" i="21"/>
  <c r="FB128" i="21"/>
  <c r="FB91" i="21"/>
  <c r="FB17" i="21"/>
  <c r="FB86" i="21"/>
  <c r="FB153" i="21"/>
  <c r="FB106" i="21"/>
  <c r="FB100" i="21"/>
  <c r="FB142" i="21"/>
  <c r="FB57" i="21"/>
  <c r="FB69" i="21"/>
  <c r="FB78" i="21"/>
  <c r="FB144" i="21"/>
  <c r="FB60" i="21"/>
  <c r="FB134" i="21"/>
  <c r="FB112" i="21"/>
  <c r="FB33" i="21"/>
  <c r="FB49" i="21"/>
  <c r="FB96" i="21"/>
  <c r="FB80" i="21"/>
  <c r="FB5" i="21"/>
  <c r="FB117" i="21"/>
  <c r="FB36" i="21"/>
  <c r="FB31" i="21"/>
  <c r="FB56" i="21"/>
  <c r="FB34" i="21"/>
  <c r="FB9" i="21"/>
  <c r="FB133" i="21"/>
  <c r="FB70" i="21"/>
  <c r="FB115" i="21"/>
  <c r="FB101" i="21"/>
  <c r="FB21" i="21"/>
  <c r="FB146" i="21"/>
  <c r="FB149" i="21"/>
  <c r="FB85" i="21"/>
  <c r="FB147" i="21"/>
  <c r="FB131" i="21"/>
  <c r="FB68" i="21"/>
  <c r="FB26" i="21"/>
  <c r="FB12" i="21"/>
  <c r="FB99" i="21"/>
  <c r="FB24" i="21"/>
  <c r="FB150" i="21"/>
  <c r="FB83" i="21"/>
  <c r="FB6" i="21"/>
  <c r="FB116" i="21"/>
  <c r="FB94" i="21"/>
  <c r="FB45" i="21"/>
  <c r="FB148" i="21"/>
  <c r="FB11" i="21"/>
  <c r="FB84" i="21"/>
  <c r="FB64" i="21"/>
  <c r="FB25" i="21"/>
  <c r="FB121" i="21"/>
  <c r="FB62" i="21"/>
  <c r="FB89" i="21"/>
  <c r="FB15" i="21"/>
  <c r="FB137" i="21"/>
  <c r="FB20" i="21"/>
  <c r="FB105" i="21"/>
  <c r="FB151" i="21"/>
  <c r="FB73" i="21"/>
  <c r="FB50" i="21"/>
  <c r="FB135" i="21"/>
  <c r="FB10" i="21"/>
  <c r="FB87" i="21"/>
  <c r="FB47" i="21"/>
  <c r="FB119" i="21"/>
  <c r="FB103" i="21"/>
  <c r="FB114" i="21"/>
  <c r="FB118" i="21"/>
  <c r="FB35" i="21"/>
  <c r="FB126" i="21"/>
  <c r="FB140" i="21"/>
  <c r="FB14" i="21"/>
  <c r="FB154" i="21"/>
  <c r="FB71" i="21"/>
  <c r="FB30" i="21"/>
  <c r="FB90" i="21"/>
  <c r="FB108" i="21"/>
  <c r="FB52" i="21"/>
  <c r="FB76" i="21"/>
  <c r="FB124" i="21"/>
  <c r="FB67" i="21"/>
  <c r="FB92" i="21"/>
  <c r="FB145" i="21"/>
  <c r="FB39" i="21"/>
  <c r="FB81" i="21"/>
  <c r="FB27" i="21"/>
  <c r="FB8" i="21"/>
  <c r="FB113" i="21"/>
  <c r="FB61" i="21"/>
  <c r="FB43" i="21"/>
  <c r="FB46" i="21"/>
  <c r="FB127" i="21"/>
  <c r="FB19" i="21"/>
  <c r="FB7" i="21"/>
  <c r="FB97" i="21"/>
  <c r="FB22" i="21"/>
  <c r="FB111" i="21"/>
  <c r="FB42" i="21"/>
  <c r="FB16" i="21"/>
  <c r="FB95" i="21"/>
  <c r="FB29" i="21"/>
  <c r="FB53" i="21"/>
  <c r="FB44" i="21"/>
  <c r="FB129" i="21"/>
  <c r="FB66" i="21"/>
  <c r="FB143" i="21"/>
  <c r="FB79" i="21"/>
  <c r="FB4" i="21"/>
  <c r="FB37" i="21"/>
  <c r="FB41" i="21"/>
  <c r="FB51" i="21"/>
  <c r="FC158" i="21"/>
  <c r="FP36" i="20"/>
  <c r="FP24" i="20"/>
  <c r="FP25" i="20"/>
  <c r="FP14" i="20"/>
  <c r="FP73" i="20"/>
  <c r="MB265" i="18" s="1"/>
  <c r="SR27" i="19" s="1"/>
  <c r="FP28" i="20"/>
  <c r="FP30" i="20"/>
  <c r="FP17" i="20"/>
  <c r="FP89" i="20"/>
  <c r="FP90" i="20"/>
  <c r="GD90" i="20" s="1"/>
  <c r="FB158" i="21" l="1"/>
  <c r="GD89" i="20"/>
  <c r="MT173" i="18"/>
  <c r="MB13" i="18"/>
  <c r="MB28" i="18"/>
  <c r="MB82" i="18"/>
  <c r="SR17" i="19" s="1"/>
  <c r="MB27" i="18"/>
  <c r="SR20" i="19"/>
  <c r="MB30" i="18"/>
  <c r="FP311" i="20"/>
  <c r="FQ316" i="20" s="1"/>
  <c r="FP303" i="20"/>
  <c r="FQ306" i="20" s="1"/>
  <c r="FP310" i="20"/>
  <c r="FQ315" i="20" s="1"/>
  <c r="FP309" i="20"/>
  <c r="FQ314" i="20" s="1"/>
  <c r="FP304" i="20"/>
  <c r="FQ307" i="20" s="1"/>
  <c r="FP312" i="20"/>
  <c r="FQ317" i="20" s="1"/>
  <c r="MB14" i="18"/>
  <c r="SR14" i="19" s="1"/>
  <c r="FP302" i="20"/>
  <c r="FQ305" i="20" s="1"/>
  <c r="FP313" i="20"/>
  <c r="FQ318" i="20" s="1"/>
  <c r="MB40" i="18"/>
  <c r="SR21" i="19" s="1"/>
  <c r="SR22" i="19" l="1"/>
  <c r="SR5" i="19" s="1"/>
  <c r="FR317" i="20"/>
  <c r="FP317" i="20"/>
  <c r="FS317" i="20"/>
  <c r="FP307" i="20"/>
  <c r="FR307" i="20"/>
  <c r="FS307" i="20"/>
  <c r="FR305" i="20"/>
  <c r="FP305" i="20"/>
  <c r="SR6" i="19" s="1"/>
  <c r="FS305" i="20"/>
  <c r="FS314" i="20"/>
  <c r="FP314" i="20"/>
  <c r="FR314" i="20"/>
  <c r="FR315" i="20"/>
  <c r="FS315" i="20"/>
  <c r="FP315" i="20"/>
  <c r="MB276" i="18"/>
  <c r="FR306" i="20"/>
  <c r="FS306" i="20"/>
  <c r="FP306" i="20"/>
  <c r="FR318" i="20"/>
  <c r="FS318" i="20"/>
  <c r="FP318" i="20"/>
  <c r="FR316" i="20"/>
  <c r="FS316" i="20"/>
  <c r="FP316" i="20"/>
  <c r="SR7" i="19" l="1"/>
  <c r="SR11" i="19" s="1"/>
  <c r="FE64" i="21" s="1"/>
  <c r="FE52" i="21"/>
  <c r="FE18" i="21"/>
  <c r="FE42" i="21"/>
  <c r="FE90" i="21"/>
  <c r="FE106" i="21"/>
  <c r="FE154" i="21"/>
  <c r="FE49" i="21"/>
  <c r="FE3" i="21"/>
  <c r="FE19" i="21"/>
  <c r="FE72" i="21"/>
  <c r="FE88" i="21"/>
  <c r="FE136" i="21"/>
  <c r="FE152" i="21"/>
  <c r="FE11" i="21"/>
  <c r="FE31" i="21"/>
  <c r="FE81" i="21"/>
  <c r="FE97" i="21"/>
  <c r="FE145" i="21"/>
  <c r="FE55" i="21"/>
  <c r="FE8" i="21"/>
  <c r="FE25" i="21"/>
  <c r="FE78" i="21"/>
  <c r="FE94" i="21"/>
  <c r="FE142" i="21"/>
  <c r="FE7" i="21"/>
  <c r="FE9" i="21" l="1"/>
  <c r="FE109" i="21"/>
  <c r="FE93" i="21"/>
  <c r="FE44" i="21"/>
  <c r="FE24" i="21"/>
  <c r="FE51" i="21"/>
  <c r="FE37" i="21"/>
  <c r="FE148" i="21"/>
  <c r="FE100" i="21"/>
  <c r="FE34" i="21"/>
  <c r="FE71" i="21"/>
  <c r="FE114" i="21"/>
  <c r="FE48" i="21"/>
  <c r="FE75" i="21"/>
  <c r="FE117" i="21"/>
  <c r="FE62" i="21"/>
  <c r="FE91" i="21"/>
  <c r="FE23" i="21"/>
  <c r="FE16" i="21"/>
  <c r="FE108" i="21"/>
  <c r="FE46" i="21"/>
  <c r="FE57" i="21"/>
  <c r="FE41" i="21"/>
  <c r="FE43" i="21"/>
  <c r="FE83" i="21"/>
  <c r="FE118" i="21"/>
  <c r="FE58" i="21"/>
  <c r="FE121" i="21"/>
  <c r="FE87" i="21"/>
  <c r="FE10" i="21"/>
  <c r="FE103" i="21"/>
  <c r="FE112" i="21"/>
  <c r="FE26" i="21"/>
  <c r="FE65" i="21"/>
  <c r="FE128" i="21"/>
  <c r="FE151" i="21"/>
  <c r="FE73" i="21"/>
  <c r="FE137" i="21"/>
  <c r="FE135" i="21"/>
  <c r="FE70" i="21"/>
  <c r="FE134" i="21"/>
  <c r="FE131" i="21"/>
  <c r="FE61" i="21"/>
  <c r="FE124" i="21"/>
  <c r="FE139" i="21"/>
  <c r="FE69" i="21"/>
  <c r="FE133" i="21"/>
  <c r="FE123" i="21"/>
  <c r="FE66" i="21"/>
  <c r="FE130" i="21"/>
  <c r="FE119" i="21"/>
  <c r="FE50" i="21"/>
  <c r="FE116" i="21"/>
  <c r="FE115" i="21"/>
  <c r="FE60" i="21"/>
  <c r="FE125" i="21"/>
  <c r="FE95" i="21"/>
  <c r="FE59" i="21"/>
  <c r="FE122" i="21"/>
  <c r="FE99" i="21"/>
  <c r="FE40" i="21"/>
  <c r="FE104" i="21"/>
  <c r="FE79" i="21"/>
  <c r="FE47" i="21"/>
  <c r="FE113" i="21"/>
  <c r="FE67" i="21"/>
  <c r="FE56" i="21"/>
  <c r="FE110" i="21"/>
  <c r="FE54" i="21"/>
  <c r="FE6" i="21"/>
  <c r="FE80" i="21"/>
  <c r="FE144" i="21"/>
  <c r="FE14" i="21"/>
  <c r="FE89" i="21"/>
  <c r="FE153" i="21"/>
  <c r="FE20" i="21"/>
  <c r="FE86" i="21"/>
  <c r="FE150" i="21"/>
  <c r="FE4" i="21"/>
  <c r="FE76" i="21"/>
  <c r="FE140" i="21"/>
  <c r="FE15" i="21"/>
  <c r="FE85" i="21"/>
  <c r="FE149" i="21"/>
  <c r="FE12" i="21"/>
  <c r="FE82" i="21"/>
  <c r="FE146" i="21"/>
  <c r="FE30" i="21"/>
  <c r="FE68" i="21"/>
  <c r="FE132" i="21"/>
  <c r="FE5" i="21"/>
  <c r="FE77" i="21"/>
  <c r="FE141" i="21"/>
  <c r="FE143" i="21"/>
  <c r="FE74" i="21"/>
  <c r="FE138" i="21"/>
  <c r="FE147" i="21"/>
  <c r="FE53" i="21"/>
  <c r="FE120" i="21"/>
  <c r="FE127" i="21"/>
  <c r="FE33" i="21"/>
  <c r="FE129" i="21"/>
  <c r="FE21" i="21"/>
  <c r="FE126" i="21"/>
  <c r="FE111" i="21"/>
  <c r="FE27" i="21"/>
  <c r="FE96" i="21"/>
  <c r="FE45" i="21"/>
  <c r="FE105" i="21"/>
  <c r="FE36" i="21"/>
  <c r="FE39" i="21"/>
  <c r="FE28" i="21"/>
  <c r="FE92" i="21"/>
  <c r="FE38" i="21"/>
  <c r="FE63" i="21"/>
  <c r="FE98" i="21"/>
  <c r="FE13" i="21"/>
  <c r="FE107" i="21"/>
  <c r="FE32" i="21"/>
  <c r="FE102" i="21"/>
  <c r="FE22" i="21"/>
  <c r="FS94" i="20" s="1"/>
  <c r="FE17" i="21"/>
  <c r="FE101" i="21"/>
  <c r="FE35" i="21"/>
  <c r="FE29" i="21"/>
  <c r="FE84" i="21"/>
  <c r="FS17" i="20"/>
  <c r="GD17" i="20" s="1"/>
  <c r="FS20" i="20"/>
  <c r="FS5" i="20"/>
  <c r="FS44" i="20"/>
  <c r="MF172" i="18" s="1"/>
  <c r="SX18" i="19" s="1"/>
  <c r="FS22" i="20"/>
  <c r="GD22" i="20" s="1"/>
  <c r="FS73" i="20"/>
  <c r="FS107" i="20"/>
  <c r="GD107" i="20" s="1"/>
  <c r="FS70" i="20"/>
  <c r="GD70" i="20" s="1"/>
  <c r="FS71" i="20"/>
  <c r="GD71" i="20" s="1"/>
  <c r="FS76" i="20"/>
  <c r="GD76" i="20" s="1"/>
  <c r="FS88" i="20"/>
  <c r="GD88" i="20" s="1"/>
  <c r="FS50" i="20"/>
  <c r="FS52" i="20"/>
  <c r="FS56" i="20"/>
  <c r="FS65" i="20"/>
  <c r="FS51" i="20"/>
  <c r="FS7" i="20"/>
  <c r="FS18" i="20"/>
  <c r="FS23" i="20"/>
  <c r="GD23" i="20" s="1"/>
  <c r="FS11" i="20"/>
  <c r="MD49" i="18" s="1"/>
  <c r="FS12" i="20"/>
  <c r="FE158" i="21"/>
  <c r="FS295" i="20"/>
  <c r="GD295" i="20" s="1"/>
  <c r="FS297" i="20"/>
  <c r="GD297" i="20" s="1"/>
  <c r="FS296" i="20"/>
  <c r="GD296" i="20" s="1"/>
  <c r="FS53" i="20"/>
  <c r="GD53" i="20" s="1"/>
  <c r="FS31" i="20"/>
  <c r="MD61" i="18" s="1"/>
  <c r="FS54" i="20"/>
  <c r="GD54" i="20" s="1"/>
  <c r="FS68" i="20"/>
  <c r="GD68" i="20" s="1"/>
  <c r="FS32" i="20"/>
  <c r="MD62" i="18" s="1"/>
  <c r="FS55" i="20"/>
  <c r="GD55" i="20" s="1"/>
  <c r="FS21" i="20"/>
  <c r="FS16" i="20"/>
  <c r="MD207" i="18" s="1"/>
  <c r="FS29" i="20"/>
  <c r="MD24" i="18" s="1"/>
  <c r="FS35" i="20"/>
  <c r="FS28" i="20"/>
  <c r="FS66" i="20"/>
  <c r="GD66" i="20" s="1"/>
  <c r="FS57" i="20"/>
  <c r="FS63" i="20"/>
  <c r="GD63" i="20" s="1"/>
  <c r="FS67" i="20"/>
  <c r="GD67" i="20" s="1"/>
  <c r="FS110" i="20"/>
  <c r="GD110" i="20" s="1"/>
  <c r="FS58" i="20"/>
  <c r="FS64" i="20"/>
  <c r="FS47" i="20"/>
  <c r="FS60" i="20"/>
  <c r="FS36" i="20"/>
  <c r="MD40" i="18" s="1"/>
  <c r="FS43" i="20"/>
  <c r="FS42" i="20"/>
  <c r="FS37" i="20"/>
  <c r="FS299" i="20"/>
  <c r="GD299" i="20" s="1"/>
  <c r="FS24" i="20"/>
  <c r="FS30" i="20"/>
  <c r="FS25" i="20"/>
  <c r="FS74" i="20"/>
  <c r="MF141" i="18" s="1"/>
  <c r="FS104" i="20"/>
  <c r="GD104" i="20" s="1"/>
  <c r="FS82" i="20"/>
  <c r="GD82" i="20" s="1"/>
  <c r="FS130" i="20"/>
  <c r="MF46" i="18" s="1"/>
  <c r="FS75" i="20"/>
  <c r="FS59" i="20"/>
  <c r="FS15" i="20"/>
  <c r="GD15" i="20" s="1"/>
  <c r="FS19" i="20"/>
  <c r="GD19" i="20" s="1"/>
  <c r="FS3" i="20"/>
  <c r="FS27" i="20"/>
  <c r="GD27" i="20" s="1"/>
  <c r="FS8" i="20"/>
  <c r="FS45" i="20"/>
  <c r="FS48" i="20"/>
  <c r="FS46" i="20"/>
  <c r="FS69" i="20"/>
  <c r="FS49" i="20"/>
  <c r="FS39" i="20"/>
  <c r="GD39" i="20" s="1"/>
  <c r="FS14" i="20"/>
  <c r="FS10" i="20"/>
  <c r="FS13" i="20"/>
  <c r="FS9" i="20"/>
  <c r="SU15" i="19"/>
  <c r="GD94" i="20" l="1"/>
  <c r="MT273" i="18"/>
  <c r="MP166" i="18"/>
  <c r="MP142" i="18"/>
  <c r="MP70" i="18"/>
  <c r="MP50" i="18"/>
  <c r="MP44" i="18"/>
  <c r="MP43" i="18"/>
  <c r="MP37" i="18"/>
  <c r="MF12" i="18"/>
  <c r="MD4" i="18"/>
  <c r="SU17" i="19" s="1"/>
  <c r="MD204" i="18"/>
  <c r="MF11" i="18"/>
  <c r="MD13" i="18"/>
  <c r="SU18" i="19"/>
  <c r="MF27" i="18"/>
  <c r="MF82" i="18"/>
  <c r="MD28" i="18"/>
  <c r="SU19" i="19" s="1"/>
  <c r="MD30" i="18"/>
  <c r="MD31" i="18"/>
  <c r="SU21" i="19" s="1"/>
  <c r="MH236" i="18"/>
  <c r="MH168" i="18"/>
  <c r="MH55" i="18"/>
  <c r="MF53" i="18"/>
  <c r="MH71" i="18"/>
  <c r="MH57" i="18"/>
  <c r="MH137" i="18"/>
  <c r="MH199" i="18"/>
  <c r="MH143" i="18"/>
  <c r="MD32" i="18"/>
  <c r="FS304" i="20"/>
  <c r="MF54" i="18"/>
  <c r="FS303" i="20"/>
  <c r="FS313" i="20"/>
  <c r="FS309" i="20"/>
  <c r="FS302" i="20"/>
  <c r="MD22" i="18"/>
  <c r="MH192" i="18"/>
  <c r="MH56" i="18"/>
  <c r="MH265" i="18"/>
  <c r="MH147" i="18"/>
  <c r="FS311" i="20"/>
  <c r="MH145" i="18"/>
  <c r="MH116" i="18"/>
  <c r="MH90" i="18"/>
  <c r="MF52" i="18"/>
  <c r="MH219" i="18"/>
  <c r="FS310" i="20"/>
  <c r="FS312" i="20"/>
  <c r="SU20" i="19" l="1"/>
  <c r="SU16" i="19"/>
  <c r="TA19" i="19"/>
  <c r="TA22" i="19"/>
  <c r="TA15" i="19"/>
  <c r="TA18" i="19"/>
  <c r="MD276" i="18"/>
  <c r="SU5" i="19" l="1"/>
  <c r="SU7" i="19" s="1"/>
  <c r="SU11" i="19" s="1"/>
  <c r="FF37" i="21" s="1"/>
  <c r="FF16" i="21" l="1"/>
  <c r="FF51" i="21"/>
  <c r="FF46" i="21"/>
  <c r="FF23" i="21"/>
  <c r="FF3" i="21"/>
  <c r="FF41" i="21"/>
  <c r="FF131" i="21"/>
  <c r="FF115" i="21"/>
  <c r="FF147" i="21"/>
  <c r="FF99" i="21"/>
  <c r="FF83" i="21"/>
  <c r="FF67" i="21"/>
  <c r="FF63" i="21"/>
  <c r="FF12" i="21"/>
  <c r="FF114" i="21"/>
  <c r="FF49" i="21"/>
  <c r="FF66" i="21"/>
  <c r="FF145" i="21"/>
  <c r="FF130" i="21"/>
  <c r="FF9" i="21"/>
  <c r="FF81" i="21"/>
  <c r="FF48" i="21"/>
  <c r="FF129" i="21"/>
  <c r="FF33" i="21"/>
  <c r="FF144" i="21"/>
  <c r="FF98" i="21"/>
  <c r="FF35" i="21"/>
  <c r="FF113" i="21"/>
  <c r="FF47" i="21"/>
  <c r="FF128" i="21"/>
  <c r="FF146" i="21"/>
  <c r="FF82" i="21"/>
  <c r="FF11" i="21"/>
  <c r="FF97" i="21"/>
  <c r="FF31" i="21"/>
  <c r="FF112" i="21"/>
  <c r="FF96" i="21"/>
  <c r="FF80" i="21"/>
  <c r="FF27" i="21"/>
  <c r="FF6" i="21"/>
  <c r="FF26" i="21"/>
  <c r="FF65" i="21"/>
  <c r="FF135" i="21"/>
  <c r="FF119" i="21"/>
  <c r="FF103" i="21"/>
  <c r="FF57" i="21"/>
  <c r="FF151" i="21"/>
  <c r="FF87" i="21"/>
  <c r="FF71" i="21"/>
  <c r="FF28" i="21"/>
  <c r="FT36" i="20" s="1"/>
  <c r="GD36" i="20" s="1"/>
  <c r="FF20" i="21"/>
  <c r="FF150" i="21"/>
  <c r="FF52" i="21"/>
  <c r="FF118" i="21"/>
  <c r="FF102" i="21"/>
  <c r="FF86" i="21"/>
  <c r="FF134" i="21"/>
  <c r="FF58" i="21"/>
  <c r="FF39" i="21"/>
  <c r="FF18" i="21"/>
  <c r="FF70" i="21"/>
  <c r="FF149" i="21"/>
  <c r="FF133" i="21"/>
  <c r="FF117" i="21"/>
  <c r="FF101" i="21"/>
  <c r="FF69" i="21"/>
  <c r="FF62" i="21"/>
  <c r="FF148" i="21"/>
  <c r="FF132" i="21"/>
  <c r="FF116" i="21"/>
  <c r="FF38" i="21"/>
  <c r="FF84" i="21"/>
  <c r="FF68" i="21"/>
  <c r="FF50" i="21"/>
  <c r="FF85" i="21"/>
  <c r="FF13" i="21"/>
  <c r="FF100" i="21"/>
  <c r="FF34" i="21"/>
  <c r="FF15" i="21"/>
  <c r="FF30" i="21"/>
  <c r="FF143" i="21"/>
  <c r="FF127" i="21"/>
  <c r="FF95" i="21"/>
  <c r="FF79" i="21"/>
  <c r="FF64" i="21"/>
  <c r="FF111" i="21"/>
  <c r="FF45" i="21"/>
  <c r="FF29" i="21"/>
  <c r="FF8" i="21"/>
  <c r="FF142" i="21"/>
  <c r="FF110" i="21"/>
  <c r="FF94" i="21"/>
  <c r="FF78" i="21"/>
  <c r="FF126" i="21"/>
  <c r="FF21" i="21"/>
  <c r="FF56" i="21"/>
  <c r="FF25" i="21"/>
  <c r="FF141" i="21"/>
  <c r="FF125" i="21"/>
  <c r="FF93" i="21"/>
  <c r="FF7" i="21"/>
  <c r="FF77" i="21"/>
  <c r="FF60" i="21"/>
  <c r="FF109" i="21"/>
  <c r="FF24" i="21"/>
  <c r="FF5" i="21"/>
  <c r="FF140" i="21"/>
  <c r="FF44" i="21"/>
  <c r="FF76" i="21"/>
  <c r="FF124" i="21"/>
  <c r="FF61" i="21"/>
  <c r="FF108" i="21"/>
  <c r="FF43" i="21"/>
  <c r="FF92" i="21"/>
  <c r="FF4" i="21"/>
  <c r="FF139" i="21"/>
  <c r="FF123" i="21"/>
  <c r="FF22" i="21"/>
  <c r="FF91" i="21"/>
  <c r="FF107" i="21"/>
  <c r="FF75" i="21"/>
  <c r="FF54" i="21"/>
  <c r="FF36" i="21"/>
  <c r="FF55" i="21"/>
  <c r="FF138" i="21"/>
  <c r="FF74" i="21"/>
  <c r="FF122" i="21"/>
  <c r="FF59" i="21"/>
  <c r="FF106" i="21"/>
  <c r="FF42" i="21"/>
  <c r="FF154" i="21"/>
  <c r="FF90" i="21"/>
  <c r="FF14" i="21"/>
  <c r="FF153" i="21"/>
  <c r="FF137" i="21"/>
  <c r="FF121" i="21"/>
  <c r="FF105" i="21"/>
  <c r="FF89" i="21"/>
  <c r="FF10" i="21"/>
  <c r="FF32" i="21"/>
  <c r="FF152" i="21"/>
  <c r="FF73" i="21"/>
  <c r="FF136" i="21"/>
  <c r="FF120" i="21"/>
  <c r="FF19" i="21"/>
  <c r="FF104" i="21"/>
  <c r="FF88" i="21"/>
  <c r="FF72" i="21"/>
  <c r="FF53" i="21"/>
  <c r="FF40" i="21"/>
  <c r="FF17" i="21"/>
  <c r="FT6" i="20"/>
  <c r="MR34" i="18" s="1"/>
  <c r="FT4" i="20"/>
  <c r="MR33" i="18" s="1"/>
  <c r="FT24" i="20"/>
  <c r="MF28" i="18" s="1"/>
  <c r="MR276" i="18" l="1"/>
  <c r="GD6" i="20"/>
  <c r="GD4" i="20"/>
  <c r="FT11" i="20"/>
  <c r="MF49" i="18" s="1"/>
  <c r="FT16" i="20"/>
  <c r="MF207" i="18" s="1"/>
  <c r="FT32" i="20"/>
  <c r="MH62" i="18" s="1"/>
  <c r="FT31" i="20"/>
  <c r="MF61" i="18" s="1"/>
  <c r="SX20" i="19" s="1"/>
  <c r="FT5" i="20"/>
  <c r="FT3" i="20"/>
  <c r="FT9" i="20"/>
  <c r="MF204" i="18" s="1"/>
  <c r="FT37" i="20"/>
  <c r="GD37" i="20" s="1"/>
  <c r="FT29" i="20"/>
  <c r="FT7" i="20"/>
  <c r="MF4" i="18" s="1"/>
  <c r="FF158" i="21"/>
  <c r="FT25" i="20"/>
  <c r="FT14" i="20"/>
  <c r="MN34" i="18"/>
  <c r="MN33" i="18"/>
  <c r="MP32" i="18" l="1"/>
  <c r="MP24" i="18"/>
  <c r="MP22" i="18"/>
  <c r="TM15" i="19" s="1"/>
  <c r="SX14" i="19"/>
  <c r="FT313" i="20"/>
  <c r="MJ31" i="18"/>
  <c r="MN276" i="18"/>
  <c r="FT309" i="20"/>
  <c r="FT310" i="20"/>
  <c r="FT312" i="20"/>
  <c r="MF13" i="18"/>
  <c r="FT302" i="20"/>
  <c r="FT304" i="20"/>
  <c r="MF30" i="18"/>
  <c r="SX21" i="19" s="1"/>
  <c r="FT311" i="20"/>
  <c r="FT303" i="20"/>
  <c r="FT317" i="20" l="1"/>
  <c r="FT315" i="20"/>
  <c r="FT318" i="20"/>
  <c r="FT316" i="20"/>
  <c r="FT314" i="20"/>
  <c r="FT307" i="20"/>
  <c r="FT306" i="20"/>
  <c r="FT305" i="20"/>
  <c r="SX15" i="19"/>
  <c r="MF276" i="18"/>
  <c r="SX17" i="19" l="1"/>
  <c r="SX19" i="19"/>
  <c r="SX16" i="19"/>
  <c r="SX6" i="19" l="1"/>
  <c r="SX5" i="19"/>
  <c r="SX7" i="19" l="1"/>
  <c r="SX11" i="19" s="1"/>
  <c r="FG67" i="21" s="1"/>
  <c r="FG151" i="21"/>
  <c r="FG53" i="21"/>
  <c r="FG57" i="21"/>
  <c r="FG35" i="21"/>
  <c r="FG142" i="21"/>
  <c r="FG18" i="21"/>
  <c r="FG71" i="21"/>
  <c r="FG7" i="21"/>
  <c r="FG77" i="21"/>
  <c r="FG98" i="21"/>
  <c r="FG115" i="21"/>
  <c r="FG101" i="21"/>
  <c r="FG121" i="21"/>
  <c r="FG78" i="21"/>
  <c r="FG32" i="21"/>
  <c r="FG140" i="21"/>
  <c r="FG31" i="21"/>
  <c r="FG14" i="21"/>
  <c r="FG108" i="21"/>
  <c r="FG120" i="21"/>
  <c r="FG88" i="21"/>
  <c r="FG45" i="21"/>
  <c r="FG75" i="21"/>
  <c r="FG80" i="21"/>
  <c r="FG55" i="21"/>
  <c r="FG116" i="21"/>
  <c r="FG106" i="21"/>
  <c r="FG65" i="21"/>
  <c r="FG11" i="21"/>
  <c r="FG10" i="21"/>
  <c r="FG81" i="21"/>
  <c r="FG61" i="21"/>
  <c r="FG146" i="21"/>
  <c r="FG70" i="21"/>
  <c r="FG99" i="21"/>
  <c r="FG122" i="21"/>
  <c r="FG79" i="21"/>
  <c r="FG40" i="21"/>
  <c r="FG144" i="21"/>
  <c r="FG38" i="21"/>
  <c r="FG150" i="21"/>
  <c r="FG125" i="21"/>
  <c r="FG82" i="21"/>
  <c r="FG124" i="21"/>
  <c r="FG105" i="21"/>
  <c r="FG126" i="21"/>
  <c r="FG123" i="21"/>
  <c r="FG15" i="21"/>
  <c r="FG83" i="21"/>
  <c r="FG149" i="21"/>
  <c r="FG85" i="21"/>
  <c r="FG127" i="21"/>
  <c r="FG68" i="21"/>
  <c r="FG52" i="21"/>
  <c r="FG60" i="21"/>
  <c r="FG34" i="21"/>
  <c r="FG20" i="21"/>
  <c r="FG74" i="21"/>
  <c r="FG6" i="21"/>
  <c r="FG112" i="21"/>
  <c r="FG19" i="21"/>
  <c r="FG72" i="21"/>
  <c r="FG131" i="21"/>
  <c r="FG9" i="21"/>
  <c r="FG97" i="21"/>
  <c r="FG12" i="21"/>
  <c r="FG56" i="21"/>
  <c r="FG109" i="21"/>
  <c r="FG90" i="21"/>
  <c r="FG58" i="21"/>
  <c r="FG128" i="21"/>
  <c r="FG130" i="21"/>
  <c r="FG33" i="21"/>
  <c r="FG118" i="21"/>
  <c r="FG43" i="21"/>
  <c r="FG132" i="21"/>
  <c r="FG91" i="21"/>
  <c r="FG153" i="21"/>
  <c r="FG89" i="21"/>
  <c r="FG66" i="21"/>
  <c r="FG135" i="21"/>
  <c r="FG110" i="21"/>
  <c r="FG92" i="21"/>
  <c r="FG48" i="21"/>
  <c r="FG152" i="21"/>
  <c r="FG96" i="21"/>
  <c r="FG17" i="21"/>
  <c r="FG44" i="21"/>
  <c r="FG95" i="21"/>
  <c r="FG133" i="21"/>
  <c r="FG69" i="21"/>
  <c r="FG76" i="21"/>
  <c r="FG30" i="21"/>
  <c r="FG27" i="21"/>
  <c r="FG139" i="21"/>
  <c r="FG104" i="21"/>
  <c r="FG39" i="21"/>
  <c r="FG64" i="21"/>
  <c r="FG3" i="21"/>
  <c r="FG87" i="21"/>
  <c r="FG86" i="21"/>
  <c r="FG134" i="21"/>
  <c r="FG119" i="21"/>
  <c r="FG93" i="21"/>
  <c r="FG148" i="21"/>
  <c r="FG22" i="21"/>
  <c r="FG25" i="21"/>
  <c r="FG13" i="21"/>
  <c r="FG47" i="21"/>
  <c r="FG137" i="21"/>
  <c r="FG113" i="21"/>
  <c r="FG114" i="21"/>
  <c r="FG147" i="21"/>
  <c r="FG94" i="21"/>
  <c r="FG143" i="21"/>
  <c r="FG100" i="21"/>
  <c r="FG73" i="21"/>
  <c r="FG24" i="21"/>
  <c r="FG59" i="21"/>
  <c r="FG103" i="21"/>
  <c r="FG21" i="21"/>
  <c r="FG117" i="21"/>
  <c r="FG36" i="21"/>
  <c r="FG107" i="21"/>
  <c r="FG50" i="21"/>
  <c r="FG42" i="21"/>
  <c r="FG8" i="21"/>
  <c r="FG63" i="21"/>
  <c r="FG26" i="21"/>
  <c r="FG29" i="21"/>
  <c r="FG49" i="21"/>
  <c r="FG136" i="21"/>
  <c r="FG84" i="21"/>
  <c r="FG28" i="21" l="1"/>
  <c r="FG5" i="21"/>
  <c r="FG111" i="21"/>
  <c r="FG154" i="21"/>
  <c r="FG54" i="21"/>
  <c r="FG141" i="21"/>
  <c r="FG145" i="21"/>
  <c r="FG102" i="21"/>
  <c r="FG62" i="21"/>
  <c r="FG129" i="21"/>
  <c r="FG16" i="21"/>
  <c r="FG37" i="21"/>
  <c r="FG138" i="21"/>
  <c r="FG41" i="21"/>
  <c r="FG23" i="21"/>
  <c r="FG46" i="21"/>
  <c r="FG51" i="21"/>
  <c r="FG4" i="21"/>
  <c r="FU30" i="20"/>
  <c r="GD30" i="20" s="1"/>
  <c r="FU24" i="20"/>
  <c r="FU25" i="20"/>
  <c r="FU28" i="20"/>
  <c r="GD28" i="20" s="1"/>
  <c r="FU11" i="20"/>
  <c r="MH49" i="18" s="1"/>
  <c r="FU12" i="20"/>
  <c r="MH52" i="18" s="1"/>
  <c r="FU21" i="20"/>
  <c r="MH53" i="18" s="1"/>
  <c r="FU16" i="20"/>
  <c r="MH207" i="18" s="1"/>
  <c r="FU7" i="20"/>
  <c r="MP4" i="18" s="1"/>
  <c r="FU14" i="20"/>
  <c r="GD14" i="20" s="1"/>
  <c r="FU9" i="20"/>
  <c r="GD9" i="20" s="1"/>
  <c r="FU10" i="20"/>
  <c r="GD10" i="20" s="1"/>
  <c r="FU13" i="20"/>
  <c r="GD13" i="20" s="1"/>
  <c r="FU41" i="20"/>
  <c r="MH48" i="18" s="1"/>
  <c r="FU33" i="20"/>
  <c r="FU44" i="20"/>
  <c r="GD44" i="20" s="1"/>
  <c r="FU129" i="20"/>
  <c r="GD129" i="20" s="1"/>
  <c r="FU26" i="20"/>
  <c r="FU130" i="20"/>
  <c r="GD130" i="20" s="1"/>
  <c r="FU74" i="20"/>
  <c r="GD74" i="20" s="1"/>
  <c r="FU31" i="20"/>
  <c r="FU132" i="20"/>
  <c r="GD132" i="20" s="1"/>
  <c r="FU59" i="20"/>
  <c r="FU133" i="20"/>
  <c r="GD133" i="20" s="1"/>
  <c r="FG158" i="21"/>
  <c r="GD24" i="20" l="1"/>
  <c r="MT28" i="18"/>
  <c r="GD25" i="20"/>
  <c r="MT30" i="18"/>
  <c r="MP60" i="18"/>
  <c r="MP35" i="18"/>
  <c r="TA14" i="19"/>
  <c r="MJ82" i="18"/>
  <c r="MJ30" i="18"/>
  <c r="MJ28" i="18"/>
  <c r="FU311" i="20"/>
  <c r="FU316" i="20" s="1"/>
  <c r="MJ27" i="18"/>
  <c r="ML11" i="18"/>
  <c r="ML204" i="18"/>
  <c r="ML13" i="18"/>
  <c r="ML12" i="18"/>
  <c r="FU312" i="20"/>
  <c r="ML4" i="18"/>
  <c r="FU310" i="20"/>
  <c r="FU315" i="20" s="1"/>
  <c r="MH61" i="18"/>
  <c r="FU309" i="20"/>
  <c r="FU314" i="20" s="1"/>
  <c r="FU303" i="20"/>
  <c r="FU306" i="20" s="1"/>
  <c r="FU313" i="20"/>
  <c r="FU318" i="20" s="1"/>
  <c r="FU302" i="20"/>
  <c r="FU305" i="20" s="1"/>
  <c r="TA23" i="19" s="1"/>
  <c r="MH54" i="18"/>
  <c r="FU304" i="20"/>
  <c r="FU307" i="20" s="1"/>
  <c r="FJ158" i="21"/>
  <c r="FI158" i="21"/>
  <c r="MT276" i="18" l="1"/>
  <c r="TM14" i="19"/>
  <c r="MJ276" i="18"/>
  <c r="TA16" i="19"/>
  <c r="TA20" i="19"/>
  <c r="TA21" i="19"/>
  <c r="ML276" i="18"/>
  <c r="FY317" i="20"/>
  <c r="FW317" i="20"/>
  <c r="FX317" i="20"/>
  <c r="FU317" i="20"/>
  <c r="FV317" i="20"/>
  <c r="TA17" i="19"/>
  <c r="TA5" i="19" s="1"/>
  <c r="MH276" i="18"/>
  <c r="TA6" i="19" l="1"/>
  <c r="TA7" i="19" s="1"/>
  <c r="TA11" i="19" s="1"/>
  <c r="FH106" i="21" s="1"/>
  <c r="FH51" i="21" l="1"/>
  <c r="FH37" i="21"/>
  <c r="FH33" i="21"/>
  <c r="FH94" i="21"/>
  <c r="FH125" i="21"/>
  <c r="FH32" i="21"/>
  <c r="FH59" i="21"/>
  <c r="FH36" i="21"/>
  <c r="FH91" i="21"/>
  <c r="FH28" i="21"/>
  <c r="FH133" i="21"/>
  <c r="FH148" i="21"/>
  <c r="FH112" i="21"/>
  <c r="FH147" i="21"/>
  <c r="FH11" i="21"/>
  <c r="FH130" i="21"/>
  <c r="FH43" i="21"/>
  <c r="FH79" i="21"/>
  <c r="FH6" i="21"/>
  <c r="FH30" i="21"/>
  <c r="FV73" i="20" s="1"/>
  <c r="FH42" i="21"/>
  <c r="FH132" i="21"/>
  <c r="FH29" i="21"/>
  <c r="FH17" i="21"/>
  <c r="FH72" i="21"/>
  <c r="FH48" i="21"/>
  <c r="FH115" i="21"/>
  <c r="FH78" i="21"/>
  <c r="FH90" i="21"/>
  <c r="FH109" i="21"/>
  <c r="FH75" i="21"/>
  <c r="FH96" i="21"/>
  <c r="FH149" i="21"/>
  <c r="FH20" i="21"/>
  <c r="FH16" i="21"/>
  <c r="FH12" i="21"/>
  <c r="FH23" i="21"/>
  <c r="FH52" i="21"/>
  <c r="FH46" i="21"/>
  <c r="FV34" i="20"/>
  <c r="FV21" i="20"/>
  <c r="FH76" i="21"/>
  <c r="FH58" i="21"/>
  <c r="FH152" i="21"/>
  <c r="FH146" i="21"/>
  <c r="FH100" i="21"/>
  <c r="FH54" i="21"/>
  <c r="FH77" i="21"/>
  <c r="FH107" i="21"/>
  <c r="FH128" i="21"/>
  <c r="FH70" i="21"/>
  <c r="FH120" i="21"/>
  <c r="FH99" i="21"/>
  <c r="FH13" i="21"/>
  <c r="FH44" i="21"/>
  <c r="FH26" i="21"/>
  <c r="FH25" i="21"/>
  <c r="FH60" i="21"/>
  <c r="FH18" i="21"/>
  <c r="FH104" i="21"/>
  <c r="FH129" i="21"/>
  <c r="FH14" i="21"/>
  <c r="FH121" i="21"/>
  <c r="FH143" i="21"/>
  <c r="FH108" i="21"/>
  <c r="FH118" i="21"/>
  <c r="FH71" i="21"/>
  <c r="FH88" i="21"/>
  <c r="FH67" i="21"/>
  <c r="FH114" i="21"/>
  <c r="FH84" i="21"/>
  <c r="FH39" i="21"/>
  <c r="FH10" i="21"/>
  <c r="FH55" i="21"/>
  <c r="FH45" i="21"/>
  <c r="FH50" i="21"/>
  <c r="FV16" i="20"/>
  <c r="FH38" i="21"/>
  <c r="FH63" i="21"/>
  <c r="FH21" i="21"/>
  <c r="FH101" i="21"/>
  <c r="FH98" i="21"/>
  <c r="FH47" i="21"/>
  <c r="FH49" i="21"/>
  <c r="FH74" i="21"/>
  <c r="FH93" i="21"/>
  <c r="FH140" i="21"/>
  <c r="FH9" i="21"/>
  <c r="FH135" i="21"/>
  <c r="FH53" i="21"/>
  <c r="FH35" i="21"/>
  <c r="FH122" i="21"/>
  <c r="FH141" i="21"/>
  <c r="FH19" i="21"/>
  <c r="FH56" i="21"/>
  <c r="FH4" i="21"/>
  <c r="FH87" i="21"/>
  <c r="FH81" i="21"/>
  <c r="FH27" i="21"/>
  <c r="FH110" i="21"/>
  <c r="FH73" i="21"/>
  <c r="FH95" i="21"/>
  <c r="FH124" i="21"/>
  <c r="FH150" i="21"/>
  <c r="FH103" i="21"/>
  <c r="FH69" i="21"/>
  <c r="FH66" i="21"/>
  <c r="FH15" i="21"/>
  <c r="FH31" i="21"/>
  <c r="FH137" i="21"/>
  <c r="FH5" i="21"/>
  <c r="FH153" i="21"/>
  <c r="FH154" i="21"/>
  <c r="FH24" i="21"/>
  <c r="FH139" i="21"/>
  <c r="FH8" i="21"/>
  <c r="FH134" i="21"/>
  <c r="FH151" i="21"/>
  <c r="FH145" i="21"/>
  <c r="FH82" i="21"/>
  <c r="FH68" i="21"/>
  <c r="FH105" i="21"/>
  <c r="FH127" i="21"/>
  <c r="FH92" i="21"/>
  <c r="FH86" i="21"/>
  <c r="FH34" i="21"/>
  <c r="FH3" i="21"/>
  <c r="FH116" i="21"/>
  <c r="FH138" i="21"/>
  <c r="FH7" i="21"/>
  <c r="FH61" i="21"/>
  <c r="FH80" i="21"/>
  <c r="FH117" i="21"/>
  <c r="FH136" i="21"/>
  <c r="FH131" i="21"/>
  <c r="FH83" i="21"/>
  <c r="FH62" i="21"/>
  <c r="FH89" i="21"/>
  <c r="FH111" i="21"/>
  <c r="FH123" i="21"/>
  <c r="FH144" i="21"/>
  <c r="FH102" i="21"/>
  <c r="FH119" i="21"/>
  <c r="FH113" i="21"/>
  <c r="FH65" i="21"/>
  <c r="FH126" i="21"/>
  <c r="FH85" i="21"/>
  <c r="FH41" i="21"/>
  <c r="FH97" i="21"/>
  <c r="FH40" i="21"/>
  <c r="FH64" i="21"/>
  <c r="FH22" i="21"/>
  <c r="FH142" i="21"/>
  <c r="FH57" i="21"/>
  <c r="FV11" i="20" l="1"/>
  <c r="FV12" i="20"/>
  <c r="FV18" i="20"/>
  <c r="MP265" i="18"/>
  <c r="TM21" i="19" s="1"/>
  <c r="MP207" i="18"/>
  <c r="MP193" i="18"/>
  <c r="MP53" i="18"/>
  <c r="FV51" i="20"/>
  <c r="FV65" i="20"/>
  <c r="MP143" i="18" s="1"/>
  <c r="FV56" i="20"/>
  <c r="GD56" i="20" s="1"/>
  <c r="FV50" i="20"/>
  <c r="FV52" i="20"/>
  <c r="FV43" i="20"/>
  <c r="GD43" i="20" s="1"/>
  <c r="FV60" i="20"/>
  <c r="GD60" i="20" s="1"/>
  <c r="FV47" i="20"/>
  <c r="GD47" i="20" s="1"/>
  <c r="FV42" i="20"/>
  <c r="GD42" i="20" s="1"/>
  <c r="FV64" i="20"/>
  <c r="GD64" i="20" s="1"/>
  <c r="FV69" i="20"/>
  <c r="GD69" i="20" s="1"/>
  <c r="FV46" i="20"/>
  <c r="FV49" i="20"/>
  <c r="FV45" i="20"/>
  <c r="FV31" i="20"/>
  <c r="MP61" i="18" s="1"/>
  <c r="FV32" i="20"/>
  <c r="MP62" i="18" s="1"/>
  <c r="FV41" i="20"/>
  <c r="FV59" i="20"/>
  <c r="FH158" i="21"/>
  <c r="MP52" i="18" l="1"/>
  <c r="MP49" i="18"/>
  <c r="TM16" i="19" s="1"/>
  <c r="MP192" i="18"/>
  <c r="TM18" i="19" s="1"/>
  <c r="MP219" i="18"/>
  <c r="MP147" i="18"/>
  <c r="MP145" i="18"/>
  <c r="MP116" i="18"/>
  <c r="MP71" i="18"/>
  <c r="MP57" i="18"/>
  <c r="MP54" i="18"/>
  <c r="MP48" i="18"/>
  <c r="FV309" i="20"/>
  <c r="FV303" i="20"/>
  <c r="FV313" i="20"/>
  <c r="FV310" i="20"/>
  <c r="FV311" i="20"/>
  <c r="FV304" i="20"/>
  <c r="FV302" i="20"/>
  <c r="TM20" i="19" l="1"/>
  <c r="TM19" i="19"/>
  <c r="TM17" i="19"/>
  <c r="MP276" i="18"/>
  <c r="FX318" i="20"/>
  <c r="FY318" i="20"/>
  <c r="FV318" i="20"/>
  <c r="FW318" i="20"/>
  <c r="FV306" i="20"/>
  <c r="FW306" i="20"/>
  <c r="FX306" i="20"/>
  <c r="FY306" i="20"/>
  <c r="FW316" i="20"/>
  <c r="FX316" i="20"/>
  <c r="FY316" i="20"/>
  <c r="FV316" i="20"/>
  <c r="FX305" i="20"/>
  <c r="FY305" i="20"/>
  <c r="TM6" i="19" s="1"/>
  <c r="FV305" i="20"/>
  <c r="FW305" i="20"/>
  <c r="FV315" i="20"/>
  <c r="FW315" i="20"/>
  <c r="FX315" i="20"/>
  <c r="FY315" i="20"/>
  <c r="FV314" i="20"/>
  <c r="FW314" i="20"/>
  <c r="FX314" i="20"/>
  <c r="FY314" i="20"/>
  <c r="FW307" i="20"/>
  <c r="FX307" i="20"/>
  <c r="FY307" i="20"/>
  <c r="FV307" i="20"/>
  <c r="TM5" i="19" l="1"/>
  <c r="TM7" i="19" s="1"/>
  <c r="TM11" i="19" s="1"/>
  <c r="FL37" i="21" l="1"/>
  <c r="FL3" i="21"/>
  <c r="FP3" i="21" s="1"/>
  <c r="FL4" i="21"/>
  <c r="FP4" i="21" s="1"/>
  <c r="FL8" i="21"/>
  <c r="FP8" i="21" s="1"/>
  <c r="FL11" i="21"/>
  <c r="FL17" i="21"/>
  <c r="FP17" i="21" s="1"/>
  <c r="FL21" i="21"/>
  <c r="FP21" i="21" s="1"/>
  <c r="FL55" i="21"/>
  <c r="FP55" i="21" s="1"/>
  <c r="FL30" i="21"/>
  <c r="FP30" i="21" s="1"/>
  <c r="FL33" i="21"/>
  <c r="FP33" i="21" s="1"/>
  <c r="FL39" i="21"/>
  <c r="FP39" i="21" s="1"/>
  <c r="FL43" i="21"/>
  <c r="FP43" i="21" s="1"/>
  <c r="FL57" i="21"/>
  <c r="FP57" i="21" s="1"/>
  <c r="FL50" i="21"/>
  <c r="FP50" i="21" s="1"/>
  <c r="FL59" i="21"/>
  <c r="FP59" i="21" s="1"/>
  <c r="FL62" i="21"/>
  <c r="FP62" i="21" s="1"/>
  <c r="FL66" i="21"/>
  <c r="FP66" i="21" s="1"/>
  <c r="FL70" i="21"/>
  <c r="FP70" i="21" s="1"/>
  <c r="FL74" i="21"/>
  <c r="FP74" i="21" s="1"/>
  <c r="FL78" i="21"/>
  <c r="FP78" i="21" s="1"/>
  <c r="FL82" i="21"/>
  <c r="FP82" i="21" s="1"/>
  <c r="FL86" i="21"/>
  <c r="FP86" i="21" s="1"/>
  <c r="FL90" i="21"/>
  <c r="FP90" i="21" s="1"/>
  <c r="FL94" i="21"/>
  <c r="FP94" i="21" s="1"/>
  <c r="FL98" i="21"/>
  <c r="FP98" i="21" s="1"/>
  <c r="FL102" i="21"/>
  <c r="FP102" i="21" s="1"/>
  <c r="FL106" i="21"/>
  <c r="FP106" i="21" s="1"/>
  <c r="FL110" i="21"/>
  <c r="FP110" i="21" s="1"/>
  <c r="FL114" i="21"/>
  <c r="FP114" i="21" s="1"/>
  <c r="FL118" i="21"/>
  <c r="FP118" i="21" s="1"/>
  <c r="FL122" i="21"/>
  <c r="FP122" i="21" s="1"/>
  <c r="FL126" i="21"/>
  <c r="FP126" i="21" s="1"/>
  <c r="FL130" i="21"/>
  <c r="FP130" i="21" s="1"/>
  <c r="FL134" i="21"/>
  <c r="FP134" i="21" s="1"/>
  <c r="FL138" i="21"/>
  <c r="FP138" i="21" s="1"/>
  <c r="FL142" i="21"/>
  <c r="FP142" i="21" s="1"/>
  <c r="FL146" i="21"/>
  <c r="FP146" i="21" s="1"/>
  <c r="FL150" i="21"/>
  <c r="FP150" i="21" s="1"/>
  <c r="FL154" i="21"/>
  <c r="FP154" i="21" s="1"/>
  <c r="FL16" i="21"/>
  <c r="FL6" i="21"/>
  <c r="FP6" i="21" s="1"/>
  <c r="FL10" i="21"/>
  <c r="FP10" i="21" s="1"/>
  <c r="FL14" i="21"/>
  <c r="FP14" i="21" s="1"/>
  <c r="FL19" i="21"/>
  <c r="FP19" i="21" s="1"/>
  <c r="FL24" i="21"/>
  <c r="FP24" i="21" s="1"/>
  <c r="FL28" i="21"/>
  <c r="FP28" i="21" s="1"/>
  <c r="FL31" i="21"/>
  <c r="FP31" i="21" s="1"/>
  <c r="FL36" i="21"/>
  <c r="FP36" i="21" s="1"/>
  <c r="FL26" i="21"/>
  <c r="FL56" i="21"/>
  <c r="FP56" i="21" s="1"/>
  <c r="FL48" i="21"/>
  <c r="FP48" i="21" s="1"/>
  <c r="FL52" i="21"/>
  <c r="FP52" i="21" s="1"/>
  <c r="FL60" i="21"/>
  <c r="FP60" i="21" s="1"/>
  <c r="FL64" i="21"/>
  <c r="FP64" i="21" s="1"/>
  <c r="FL68" i="21"/>
  <c r="FP68" i="21" s="1"/>
  <c r="FL72" i="21"/>
  <c r="FP72" i="21" s="1"/>
  <c r="FL76" i="21"/>
  <c r="FP76" i="21" s="1"/>
  <c r="FL80" i="21"/>
  <c r="FP80" i="21" s="1"/>
  <c r="FL84" i="21"/>
  <c r="FP84" i="21" s="1"/>
  <c r="FL88" i="21"/>
  <c r="FP88" i="21" s="1"/>
  <c r="FL92" i="21"/>
  <c r="FP92" i="21" s="1"/>
  <c r="FL96" i="21"/>
  <c r="FP96" i="21" s="1"/>
  <c r="FL100" i="21"/>
  <c r="FP100" i="21" s="1"/>
  <c r="FL104" i="21"/>
  <c r="FP104" i="21" s="1"/>
  <c r="FL108" i="21"/>
  <c r="FP108" i="21" s="1"/>
  <c r="FL112" i="21"/>
  <c r="FP112" i="21" s="1"/>
  <c r="FL116" i="21"/>
  <c r="FP116" i="21" s="1"/>
  <c r="FL120" i="21"/>
  <c r="FP120" i="21" s="1"/>
  <c r="FL124" i="21"/>
  <c r="FP124" i="21" s="1"/>
  <c r="FL128" i="21"/>
  <c r="FP128" i="21" s="1"/>
  <c r="FL132" i="21"/>
  <c r="FP132" i="21" s="1"/>
  <c r="FL136" i="21"/>
  <c r="FP136" i="21" s="1"/>
  <c r="FL140" i="21"/>
  <c r="FP140" i="21" s="1"/>
  <c r="FL144" i="21"/>
  <c r="FP144" i="21" s="1"/>
  <c r="FL148" i="21"/>
  <c r="FP148" i="21" s="1"/>
  <c r="FL152" i="21"/>
  <c r="FP152" i="21" s="1"/>
  <c r="FL46" i="21"/>
  <c r="FL7" i="21"/>
  <c r="FP7" i="21" s="1"/>
  <c r="FL12" i="21"/>
  <c r="FP12" i="21" s="1"/>
  <c r="FL15" i="21"/>
  <c r="FP15" i="21" s="1"/>
  <c r="FL20" i="21"/>
  <c r="FP20" i="21" s="1"/>
  <c r="FL25" i="21"/>
  <c r="FP25" i="21" s="1"/>
  <c r="FL29" i="21"/>
  <c r="FP29" i="21" s="1"/>
  <c r="FL32" i="21"/>
  <c r="FP32" i="21" s="1"/>
  <c r="FL38" i="21"/>
  <c r="FP38" i="21" s="1"/>
  <c r="FL42" i="21"/>
  <c r="FP42" i="21" s="1"/>
  <c r="FL45" i="21"/>
  <c r="FP45" i="21" s="1"/>
  <c r="FL5" i="21"/>
  <c r="FP5" i="21" s="1"/>
  <c r="FL9" i="21"/>
  <c r="FP9" i="21" s="1"/>
  <c r="FL13" i="21"/>
  <c r="FP13" i="21" s="1"/>
  <c r="FL18" i="21"/>
  <c r="FP18" i="21" s="1"/>
  <c r="FL22" i="21"/>
  <c r="FP22" i="21" s="1"/>
  <c r="FL27" i="21"/>
  <c r="FP27" i="21" s="1"/>
  <c r="FL35" i="21"/>
  <c r="FL34" i="21"/>
  <c r="FP34" i="21" s="1"/>
  <c r="FL40" i="21"/>
  <c r="FP40" i="21" s="1"/>
  <c r="FL44" i="21"/>
  <c r="FP44" i="21" s="1"/>
  <c r="FL47" i="21"/>
  <c r="FP47" i="21" s="1"/>
  <c r="FL58" i="21"/>
  <c r="FP58" i="21" s="1"/>
  <c r="FL54" i="21"/>
  <c r="FP54" i="21" s="1"/>
  <c r="FL63" i="21"/>
  <c r="FP63" i="21" s="1"/>
  <c r="FL67" i="21"/>
  <c r="FP67" i="21" s="1"/>
  <c r="FL71" i="21"/>
  <c r="FP71" i="21" s="1"/>
  <c r="FL75" i="21"/>
  <c r="FP75" i="21" s="1"/>
  <c r="FL79" i="21"/>
  <c r="FP79" i="21" s="1"/>
  <c r="FL83" i="21"/>
  <c r="FP83" i="21" s="1"/>
  <c r="FL87" i="21"/>
  <c r="FP87" i="21" s="1"/>
  <c r="FL91" i="21"/>
  <c r="FP91" i="21" s="1"/>
  <c r="FL95" i="21"/>
  <c r="FP95" i="21" s="1"/>
  <c r="FL99" i="21"/>
  <c r="FP99" i="21" s="1"/>
  <c r="FL103" i="21"/>
  <c r="FP103" i="21" s="1"/>
  <c r="FL107" i="21"/>
  <c r="FP107" i="21" s="1"/>
  <c r="FL111" i="21"/>
  <c r="FP111" i="21" s="1"/>
  <c r="FL115" i="21"/>
  <c r="FP115" i="21" s="1"/>
  <c r="FL119" i="21"/>
  <c r="FP119" i="21" s="1"/>
  <c r="FL123" i="21"/>
  <c r="FP123" i="21" s="1"/>
  <c r="FL127" i="21"/>
  <c r="FP127" i="21" s="1"/>
  <c r="FL131" i="21"/>
  <c r="FP131" i="21" s="1"/>
  <c r="FL135" i="21"/>
  <c r="FP135" i="21" s="1"/>
  <c r="FL139" i="21"/>
  <c r="FP139" i="21" s="1"/>
  <c r="FL143" i="21"/>
  <c r="FP143" i="21" s="1"/>
  <c r="FL147" i="21"/>
  <c r="FP147" i="21" s="1"/>
  <c r="FL151" i="21"/>
  <c r="FP151" i="21" s="1"/>
  <c r="FL41" i="21"/>
  <c r="FL51" i="21"/>
  <c r="FL49" i="21"/>
  <c r="FP49" i="21" s="1"/>
  <c r="FL69" i="21"/>
  <c r="FP69" i="21" s="1"/>
  <c r="FL85" i="21"/>
  <c r="FP85" i="21" s="1"/>
  <c r="FL101" i="21"/>
  <c r="FP101" i="21" s="1"/>
  <c r="FL117" i="21"/>
  <c r="FP117" i="21" s="1"/>
  <c r="FL133" i="21"/>
  <c r="FP133" i="21" s="1"/>
  <c r="FL149" i="21"/>
  <c r="FP149" i="21" s="1"/>
  <c r="FL77" i="21"/>
  <c r="FP77" i="21" s="1"/>
  <c r="FL109" i="21"/>
  <c r="FP109" i="21" s="1"/>
  <c r="FL141" i="21"/>
  <c r="FP141" i="21" s="1"/>
  <c r="FL65" i="21"/>
  <c r="FP65" i="21" s="1"/>
  <c r="FL97" i="21"/>
  <c r="FP97" i="21" s="1"/>
  <c r="FL129" i="21"/>
  <c r="FP129" i="21" s="1"/>
  <c r="FL53" i="21"/>
  <c r="FP53" i="21" s="1"/>
  <c r="FL73" i="21"/>
  <c r="FP73" i="21" s="1"/>
  <c r="FL89" i="21"/>
  <c r="FP89" i="21" s="1"/>
  <c r="FL105" i="21"/>
  <c r="FP105" i="21" s="1"/>
  <c r="FL121" i="21"/>
  <c r="FP121" i="21" s="1"/>
  <c r="FL137" i="21"/>
  <c r="FP137" i="21" s="1"/>
  <c r="FL153" i="21"/>
  <c r="FP153" i="21" s="1"/>
  <c r="FL61" i="21"/>
  <c r="FP61" i="21" s="1"/>
  <c r="FL93" i="21"/>
  <c r="FP93" i="21" s="1"/>
  <c r="FL125" i="21"/>
  <c r="FP125" i="21" s="1"/>
  <c r="FL23" i="21"/>
  <c r="FL81" i="21"/>
  <c r="FP81" i="21" s="1"/>
  <c r="FL113" i="21"/>
  <c r="FP113" i="21" s="1"/>
  <c r="FL145" i="21"/>
  <c r="FP145" i="21" s="1"/>
  <c r="FM158" i="21" l="1"/>
  <c r="FN158" i="21"/>
  <c r="FP37" i="21"/>
  <c r="FP23" i="21"/>
  <c r="FZ8" i="20"/>
  <c r="GD8" i="20" s="1"/>
  <c r="FZ3" i="20"/>
  <c r="GD3" i="20" s="1"/>
  <c r="FZ58" i="20"/>
  <c r="GD58" i="20" s="1"/>
  <c r="FZ57" i="20"/>
  <c r="GD57" i="20" s="1"/>
  <c r="FP51" i="21"/>
  <c r="FZ40" i="20"/>
  <c r="GD40" i="20" s="1"/>
  <c r="FZ35" i="20"/>
  <c r="GD35" i="20" s="1"/>
  <c r="FZ75" i="20"/>
  <c r="GD75" i="20" s="1"/>
  <c r="FZ73" i="20"/>
  <c r="GD73" i="20" s="1"/>
  <c r="FP46" i="21"/>
  <c r="FZ48" i="20"/>
  <c r="GD48" i="20" s="1"/>
  <c r="FZ49" i="20"/>
  <c r="GD49" i="20" s="1"/>
  <c r="FZ65" i="20"/>
  <c r="GD65" i="20" s="1"/>
  <c r="FZ52" i="20"/>
  <c r="GD52" i="20" s="1"/>
  <c r="FP26" i="21"/>
  <c r="FZ32" i="20"/>
  <c r="GD32" i="20" s="1"/>
  <c r="FZ41" i="20"/>
  <c r="GD41" i="20" s="1"/>
  <c r="FZ59" i="20"/>
  <c r="GD59" i="20" s="1"/>
  <c r="FZ31" i="20"/>
  <c r="GD31" i="20" s="1"/>
  <c r="FP11" i="21"/>
  <c r="FZ12" i="20"/>
  <c r="GD12" i="20" s="1"/>
  <c r="FZ21" i="20"/>
  <c r="GD21" i="20" s="1"/>
  <c r="FZ11" i="20"/>
  <c r="GD11" i="20" s="1"/>
  <c r="FZ16" i="20"/>
  <c r="GD16" i="20" s="1"/>
  <c r="FP41" i="21"/>
  <c r="FZ46" i="20"/>
  <c r="GD46" i="20" s="1"/>
  <c r="FZ51" i="20"/>
  <c r="GD51" i="20" s="1"/>
  <c r="FZ50" i="20"/>
  <c r="GD50" i="20" s="1"/>
  <c r="FZ45" i="20"/>
  <c r="GD45" i="20" s="1"/>
  <c r="FP16" i="21"/>
  <c r="FP158" i="21" s="1"/>
  <c r="FZ5" i="20"/>
  <c r="GD5" i="20" s="1"/>
  <c r="FZ33" i="20"/>
  <c r="GD33" i="20" s="1"/>
  <c r="FZ26" i="20"/>
  <c r="GD26" i="20" s="1"/>
  <c r="FZ20" i="20"/>
  <c r="GD20" i="20" s="1"/>
  <c r="FP35" i="21"/>
  <c r="FZ7" i="20"/>
  <c r="GD7" i="20" s="1"/>
  <c r="FZ34" i="20"/>
  <c r="GD34" i="20" s="1"/>
  <c r="FZ29" i="20"/>
  <c r="GD29" i="20" s="1"/>
  <c r="FZ18" i="20"/>
  <c r="GD18" i="20" s="1"/>
  <c r="FL158" i="21"/>
  <c r="FZ311" i="20" l="1"/>
  <c r="GD311" i="20"/>
  <c r="FZ310" i="20"/>
  <c r="FZ312" i="20"/>
  <c r="FZ304" i="20"/>
  <c r="FZ313" i="20"/>
  <c r="FZ309" i="20"/>
  <c r="FZ303" i="20"/>
  <c r="FZ302" i="20"/>
  <c r="GD304" i="20"/>
  <c r="GA317" i="20" l="1"/>
  <c r="FZ317" i="20"/>
  <c r="GA315" i="20"/>
  <c r="FZ315" i="20"/>
  <c r="GA318" i="20"/>
  <c r="FZ318" i="20"/>
  <c r="GA316" i="20"/>
  <c r="FZ316" i="20"/>
  <c r="GA314" i="20"/>
  <c r="FZ314" i="20"/>
  <c r="GA306" i="20"/>
  <c r="FZ306" i="20"/>
  <c r="GA307" i="20"/>
  <c r="FZ307" i="20"/>
  <c r="GA305" i="20"/>
  <c r="FZ305" i="20"/>
  <c r="GB305" i="20"/>
  <c r="GB317" i="20"/>
  <c r="GB306" i="20"/>
  <c r="GB314" i="20"/>
  <c r="GB315" i="20"/>
  <c r="GB318" i="20"/>
  <c r="GB307" i="20"/>
  <c r="GB316" i="20"/>
  <c r="GC318" i="20"/>
  <c r="GC317" i="20"/>
  <c r="GD302" i="20"/>
  <c r="GD303" i="20"/>
  <c r="GD309" i="20"/>
  <c r="GD313" i="20"/>
  <c r="GC305" i="20"/>
  <c r="GC315" i="20"/>
  <c r="GC307" i="20"/>
  <c r="GC306" i="20"/>
  <c r="GC314" i="20"/>
  <c r="GD312" i="20"/>
  <c r="GD310" i="20"/>
  <c r="GC316" i="20"/>
</calcChain>
</file>

<file path=xl/comments1.xml><?xml version="1.0" encoding="utf-8"?>
<comments xmlns="http://schemas.openxmlformats.org/spreadsheetml/2006/main">
  <authors>
    <author>Nandor Miklos</author>
  </authors>
  <commentList>
    <comment ref="FB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E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A1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3-an WSC nők, plusz Gyuri. </t>
        </r>
      </text>
    </comment>
    <comment ref="FG2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Daughters of Mustafa</t>
        </r>
      </text>
    </comment>
    <comment ref="FD2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SCO-LAT Vegyes csapat
</t>
        </r>
      </text>
    </comment>
  </commentList>
</comments>
</file>

<file path=xl/sharedStrings.xml><?xml version="1.0" encoding="utf-8"?>
<sst xmlns="http://schemas.openxmlformats.org/spreadsheetml/2006/main" count="12910" uniqueCount="1656">
  <si>
    <t>WSC Texila</t>
  </si>
  <si>
    <t>End Hunters</t>
  </si>
  <si>
    <t>Szurmai-Palotai Piroska</t>
  </si>
  <si>
    <t>Szabó Emese</t>
  </si>
  <si>
    <t>Szőke Lidia</t>
  </si>
  <si>
    <t>Bartalus Krisztina</t>
  </si>
  <si>
    <t>Raiblné Szabó  Tünde</t>
  </si>
  <si>
    <t>Dr. Szentpáli Krisztina</t>
  </si>
  <si>
    <t>Nem</t>
  </si>
  <si>
    <t>női</t>
  </si>
  <si>
    <t>Putz Csaba</t>
  </si>
  <si>
    <t>Kovács Botond</t>
  </si>
  <si>
    <t>Bajuszné P. Zsuzsanna</t>
  </si>
  <si>
    <t>Czimbalmos Olga</t>
  </si>
  <si>
    <t>Dr. Medgyesi Márton</t>
  </si>
  <si>
    <t>CC Martin (SVK)</t>
  </si>
  <si>
    <t>CC Adara (SVK)</t>
  </si>
  <si>
    <t>dr. Medgyesi Márton</t>
  </si>
  <si>
    <t>Bernát Anikó</t>
  </si>
  <si>
    <t>RATRAK</t>
  </si>
  <si>
    <t>Kryptonite</t>
  </si>
  <si>
    <t>Westbay Férfi</t>
  </si>
  <si>
    <t>FTC Jégmadarak</t>
  </si>
  <si>
    <t>SSC Nők</t>
  </si>
  <si>
    <t>Palancsa Dorottya</t>
  </si>
  <si>
    <t>Szentgyörgyvölgyi László</t>
  </si>
  <si>
    <t>Nyíri József</t>
  </si>
  <si>
    <t>Riesz Gábor</t>
  </si>
  <si>
    <t>Rókusfalvy Zsombor</t>
  </si>
  <si>
    <t>Molnár Gábor</t>
  </si>
  <si>
    <t>Riesz-Rókusfalvy Zsófia</t>
  </si>
  <si>
    <t>Rókusfalvy Orsolya</t>
  </si>
  <si>
    <t>Finta Henrietta</t>
  </si>
  <si>
    <t>Probono</t>
  </si>
  <si>
    <t>Roxstars</t>
  </si>
  <si>
    <t>SSC Team</t>
  </si>
  <si>
    <t>Mixtronite</t>
  </si>
  <si>
    <t>Easy Team</t>
  </si>
  <si>
    <t>Kővári Orsolya</t>
  </si>
  <si>
    <t>Kummer ildikó</t>
  </si>
  <si>
    <t>Major-Fábián Ákos</t>
  </si>
  <si>
    <t>Kassai Attila</t>
  </si>
  <si>
    <t>WSC Mix</t>
  </si>
  <si>
    <t>UTE Mix</t>
  </si>
  <si>
    <t>Fantastic Four</t>
  </si>
  <si>
    <t>Z-Faktor</t>
  </si>
  <si>
    <t>Pomázi Gyula</t>
  </si>
  <si>
    <t>Nyitrai József</t>
  </si>
  <si>
    <t>Pahocsa László</t>
  </si>
  <si>
    <t>Kerekes Olivér</t>
  </si>
  <si>
    <t>Sárdi Péter</t>
  </si>
  <si>
    <t>Szabad Tamás</t>
  </si>
  <si>
    <t>Deák György</t>
  </si>
  <si>
    <t>Fóti Balázs</t>
  </si>
  <si>
    <t>Christian Ludwig</t>
  </si>
  <si>
    <t>Miklós Nándor</t>
  </si>
  <si>
    <t>Juhász Tóth Éva</t>
  </si>
  <si>
    <t>Zoch Timea</t>
  </si>
  <si>
    <t>Ferenczi Domonkos</t>
  </si>
  <si>
    <t>Rochmann Viktor</t>
  </si>
  <si>
    <t>Gunzinám Zsanett</t>
  </si>
  <si>
    <t>Nagy Tímea</t>
  </si>
  <si>
    <t>Czermann Kristóf</t>
  </si>
  <si>
    <t>Helyezés</t>
  </si>
  <si>
    <t>TaRoxer</t>
  </si>
  <si>
    <t>4 STARS</t>
  </si>
  <si>
    <t>HCC</t>
  </si>
  <si>
    <t>Club Aliga</t>
  </si>
  <si>
    <t>Ekés Ákos</t>
  </si>
  <si>
    <t>Gerebenics Péter</t>
  </si>
  <si>
    <t>Pók András</t>
  </si>
  <si>
    <t>Farkas Zoltán</t>
  </si>
  <si>
    <t>Horváth Zsolt</t>
  </si>
  <si>
    <t>Uti Tibor</t>
  </si>
  <si>
    <t>Palancsa Zoltán</t>
  </si>
  <si>
    <t>Miklai János</t>
  </si>
  <si>
    <t>Ferenczi János</t>
  </si>
  <si>
    <t>Bodor Gábor</t>
  </si>
  <si>
    <t>Kiss László</t>
  </si>
  <si>
    <t>Szabó Gergely</t>
  </si>
  <si>
    <t>OCSB női "A"</t>
  </si>
  <si>
    <t>Varga Balázs</t>
  </si>
  <si>
    <t>Szekeres Ildikó</t>
  </si>
  <si>
    <t>Béres Alexandra</t>
  </si>
  <si>
    <t>Nagy Gyöngyi</t>
  </si>
  <si>
    <t>Kalocsai Vera</t>
  </si>
  <si>
    <t>Halász Csilla</t>
  </si>
  <si>
    <t>UTE Four Four Férfi</t>
  </si>
  <si>
    <t>Jakab Zoltán</t>
  </si>
  <si>
    <t>Bardocz-Bencsik Mariann</t>
  </si>
  <si>
    <t>Tatorján Írisz</t>
  </si>
  <si>
    <t>Tárnok Tímea</t>
  </si>
  <si>
    <t>Miklós Krisztina</t>
  </si>
  <si>
    <t>szorzó</t>
  </si>
  <si>
    <t>IND</t>
  </si>
  <si>
    <t>CATZ</t>
  </si>
  <si>
    <t>FTC Fradi</t>
  </si>
  <si>
    <t>FTC Jaguars</t>
  </si>
  <si>
    <t>Last Minute</t>
  </si>
  <si>
    <t>Lendvai Tamás</t>
  </si>
  <si>
    <t>MKK</t>
  </si>
  <si>
    <t>férfi</t>
  </si>
  <si>
    <t>UTE Four Four Nők</t>
  </si>
  <si>
    <t>Lelovics Melinda</t>
  </si>
  <si>
    <t>Miklai Henrietta</t>
  </si>
  <si>
    <t>Szabon Márta</t>
  </si>
  <si>
    <t>Molnár Júlia</t>
  </si>
  <si>
    <t>Nagy György</t>
  </si>
  <si>
    <t>Ézsöl Gábor</t>
  </si>
  <si>
    <t>Hall Krisztián</t>
  </si>
  <si>
    <t>Ágota Győző</t>
  </si>
  <si>
    <t>Dr. Csillag Béla</t>
  </si>
  <si>
    <t>Összesen</t>
  </si>
  <si>
    <t>Thuróczy Gábor</t>
  </si>
  <si>
    <t>Rókusfalvy András</t>
  </si>
  <si>
    <t>Kalmár György</t>
  </si>
  <si>
    <t>Wild Catz</t>
  </si>
  <si>
    <t>Dr. Verasztó Mihály</t>
  </si>
  <si>
    <t>Tolnai László</t>
  </si>
  <si>
    <t>Eperjesi Illés</t>
  </si>
  <si>
    <t>Kertész Zoltán</t>
  </si>
  <si>
    <t>Kardos Miklós</t>
  </si>
  <si>
    <t>Kasuba Viktor</t>
  </si>
  <si>
    <t>Deák Gábor</t>
  </si>
  <si>
    <t>SSC Fiúk</t>
  </si>
  <si>
    <t>FTC Dollys</t>
  </si>
  <si>
    <t>Flank Gyula</t>
  </si>
  <si>
    <t>Énekes Andrea</t>
  </si>
  <si>
    <t>Fakó Viktor</t>
  </si>
  <si>
    <t>Falusi Viktor</t>
  </si>
  <si>
    <t>Palancsa Péter</t>
  </si>
  <si>
    <t>Fehérné B. Ágnes</t>
  </si>
  <si>
    <t>Kraksner Szilvia</t>
  </si>
  <si>
    <t>Magyar Zsanett</t>
  </si>
  <si>
    <t>Soós Kinga</t>
  </si>
  <si>
    <t>Nagy Ildikó</t>
  </si>
  <si>
    <t>Lendvai Tünde</t>
  </si>
  <si>
    <t>Mőbiusz Márk</t>
  </si>
  <si>
    <t>Nagy Benedek</t>
  </si>
  <si>
    <t>László Róbert</t>
  </si>
  <si>
    <t>Zalnadrik Alex</t>
  </si>
  <si>
    <t>Géra László</t>
  </si>
  <si>
    <t>Balog György</t>
  </si>
  <si>
    <t>Halmosi Gábor</t>
  </si>
  <si>
    <t>Róka Levente</t>
  </si>
  <si>
    <t>Plájás Gábor</t>
  </si>
  <si>
    <t>Csepregi Noémi</t>
  </si>
  <si>
    <t>Lacza Karina</t>
  </si>
  <si>
    <t>Név</t>
  </si>
  <si>
    <t>Ádám Boglárka</t>
  </si>
  <si>
    <t>Baluka Csabáné dr.</t>
  </si>
  <si>
    <t>Dr. Farkas Dániel</t>
  </si>
  <si>
    <t>FTC Ciklon</t>
  </si>
  <si>
    <t>Mercz Dóra</t>
  </si>
  <si>
    <t>FTC Happyngwin</t>
  </si>
  <si>
    <t>CC Brasov</t>
  </si>
  <si>
    <t>CC Zagreb</t>
  </si>
  <si>
    <t>Lados Tamás</t>
  </si>
  <si>
    <t>Ozsváth Gábor</t>
  </si>
  <si>
    <t>Becskei Lóránd</t>
  </si>
  <si>
    <t>Szombati Klára</t>
  </si>
  <si>
    <t>Szentannai Ágnes</t>
  </si>
  <si>
    <t>Szarvas Mónika</t>
  </si>
  <si>
    <t>Kiss Gyuláné</t>
  </si>
  <si>
    <t>Tüskéné Borszéki Erika</t>
  </si>
  <si>
    <t>Dobrótiné Kovács Edina</t>
  </si>
  <si>
    <t>Bajusz József</t>
  </si>
  <si>
    <t>Kacsinkó Adrián Gábor</t>
  </si>
  <si>
    <t>Mártonffy Ádám</t>
  </si>
  <si>
    <t>Kiss Gyula</t>
  </si>
  <si>
    <t>Fóti Gábor</t>
  </si>
  <si>
    <t>Fischer Tamás</t>
  </si>
  <si>
    <t>Varga Tibor</t>
  </si>
  <si>
    <t>Major Gergely</t>
  </si>
  <si>
    <t>Szarvas Gábor</t>
  </si>
  <si>
    <t>Balázs Dávid</t>
  </si>
  <si>
    <t>Besnicz Péter</t>
  </si>
  <si>
    <t>Belleli Lajos</t>
  </si>
  <si>
    <t>Kiss Zsolt</t>
  </si>
  <si>
    <t>Gazdagh Pál</t>
  </si>
  <si>
    <t>Németh Balázs</t>
  </si>
  <si>
    <t>Bartalus Gábor</t>
  </si>
  <si>
    <t>Barna Krisztián</t>
  </si>
  <si>
    <t>Németh Ákos</t>
  </si>
  <si>
    <t>Hofstetter József</t>
  </si>
  <si>
    <t>Márton Árpád</t>
  </si>
  <si>
    <t>Pjeczka Attila</t>
  </si>
  <si>
    <t>Záhonyi Zsuzsa</t>
  </si>
  <si>
    <t>Tóth Teodóra</t>
  </si>
  <si>
    <t>Hafenscher Richárd</t>
  </si>
  <si>
    <t>Sándor Nikolett</t>
  </si>
  <si>
    <t>Tanító Dorottya</t>
  </si>
  <si>
    <t>Patonai Ágnes</t>
  </si>
  <si>
    <t>Ekés Károly</t>
  </si>
  <si>
    <t>Junior Lányok</t>
  </si>
  <si>
    <t>Junior Fiúk</t>
  </si>
  <si>
    <t>Pünkösti Zoltán</t>
  </si>
  <si>
    <t>Páthy-Dencső Blanka</t>
  </si>
  <si>
    <t>Játékos</t>
  </si>
  <si>
    <t>Csapat</t>
  </si>
  <si>
    <t>Újpest Kupa</t>
  </si>
  <si>
    <t>WSC nők</t>
  </si>
  <si>
    <t>2011-2012 
versenyek</t>
  </si>
  <si>
    <t>Élő pontszám</t>
  </si>
  <si>
    <t>Magyar játékosok élő pontszáma</t>
  </si>
  <si>
    <t>ÉP</t>
  </si>
  <si>
    <t/>
  </si>
  <si>
    <t>Összes Élő Pont</t>
  </si>
  <si>
    <t>Maximális Élő Pont</t>
  </si>
  <si>
    <t>Döntő napja</t>
  </si>
  <si>
    <t>Torna erőssége</t>
  </si>
  <si>
    <t>Versenyek minősítése</t>
  </si>
  <si>
    <t>Lebonyolítás módja</t>
  </si>
  <si>
    <t>triple knock-out</t>
  </si>
  <si>
    <t>svájci, 4+1 kör</t>
  </si>
  <si>
    <t>svájci, 5+1 kör</t>
  </si>
  <si>
    <t>Torna pontjainak elosztása</t>
  </si>
  <si>
    <t>Arány</t>
  </si>
  <si>
    <t>összesen</t>
  </si>
  <si>
    <t>Lebonyolítási szorzó</t>
  </si>
  <si>
    <t>Torna pontértéke</t>
  </si>
  <si>
    <t>Hely.</t>
  </si>
  <si>
    <t>Vegyes páros OB</t>
  </si>
  <si>
    <t>Patonai-Sárdi</t>
  </si>
  <si>
    <t>Halász-Ézsöl</t>
  </si>
  <si>
    <t>Rókusfalvy-Rókusfalvy</t>
  </si>
  <si>
    <t>Riesz-Rókusfalvy-Riesz</t>
  </si>
  <si>
    <t>Miklós-Fóti</t>
  </si>
  <si>
    <t>Páthy-Dencső-Szabad</t>
  </si>
  <si>
    <t>Szentannai-Hall</t>
  </si>
  <si>
    <t>Szekeres-Nagy</t>
  </si>
  <si>
    <t>Palancsa-Kiss</t>
  </si>
  <si>
    <t>Miklai-Bodor</t>
  </si>
  <si>
    <t>5-7 csapatos round-robin</t>
  </si>
  <si>
    <t>8-12 csapatos round-robin</t>
  </si>
  <si>
    <t>Évnyitó kupa</t>
  </si>
  <si>
    <t>Jégfarkasok</t>
  </si>
  <si>
    <t>CC Minsk (UA)</t>
  </si>
  <si>
    <t>OCSB férfi "B"</t>
  </si>
  <si>
    <t>OCSB férfi "A"</t>
  </si>
  <si>
    <t>Tavasz kupa</t>
  </si>
  <si>
    <t>Vegyes OB</t>
  </si>
  <si>
    <t>WSC Texila fiúk</t>
  </si>
  <si>
    <t>MAKUKA</t>
  </si>
  <si>
    <t>Egy versenyen résztvevő csapat pontértékének meghatározásakor a csapat négy legmagasabb élő pont értékű játékosának élő pontszáma kerül figyelembevételre.</t>
  </si>
  <si>
    <t>Vegyes versenynél a nevezett játékosok közül a legmagasabb élő pontszámú 2 fiú és 2 lány játékos élő pontszáma adja a vegyes csapat pontszámát.</t>
  </si>
  <si>
    <t>Egy verseny erősségének meghatározásakor a verseny döntőjének napját megelőző nap aktuális élő pontszámai kerülnek figyelembevételre.</t>
  </si>
  <si>
    <t>Az elő pontszám bármely napon az adott napon és az azt megelőző 364 nap során szerzett pontszámok összege.</t>
  </si>
  <si>
    <t>Minden nevezett játékos megkapja egy adott versenyen a csapata által szerzett pontszám 1/4-ét.</t>
  </si>
  <si>
    <t>Kummulált összeg</t>
  </si>
  <si>
    <t>ebből női</t>
  </si>
  <si>
    <t>ebből férfi</t>
  </si>
  <si>
    <t>Kategória:</t>
  </si>
  <si>
    <t>nyílt</t>
  </si>
  <si>
    <t>Kategória súlya:</t>
  </si>
  <si>
    <t>A férfi B, férfi A és női A OB-k egy időpontban változtatják az élő pontszámokat.</t>
  </si>
  <si>
    <t>A torna erőssége a tornán induló csapatok élő pontszámának összege osztva az aktuális összes élő pontszám összegével az adott kategóriában.</t>
  </si>
  <si>
    <t>A kategória súlya nyílt versenyek esetén 100%, egyéb versenyek esetén a magasabb élő pontszámmal rendelkező kategória súlya 100%, az alacsonyabbé pedig a magasabb arányában kerül meghatározásra.</t>
  </si>
  <si>
    <t>Egyéni férfi OB</t>
  </si>
  <si>
    <t>Egyéni női OB</t>
  </si>
  <si>
    <t>Szezonnyitó kupa</t>
  </si>
  <si>
    <t>WSC Raptors</t>
  </si>
  <si>
    <t>Czech Mixed Team (CZE)</t>
  </si>
  <si>
    <t>Team Austria (AUT)</t>
  </si>
  <si>
    <t>CC Zagrab (CRO)</t>
  </si>
  <si>
    <t>CK Emona (POL)</t>
  </si>
  <si>
    <t>SNTNTN (SLO)</t>
  </si>
  <si>
    <t>Zagar Team (SLO)</t>
  </si>
  <si>
    <t>Sochi Komanda (SLO)</t>
  </si>
  <si>
    <t>CK Silent Woman (CRO)</t>
  </si>
  <si>
    <t>oszlop sorszáma a csapatok munkalapon</t>
  </si>
  <si>
    <t>oszlop sorszáma a csapat-ranglista munkalapon</t>
  </si>
  <si>
    <t>Torna kódja</t>
  </si>
  <si>
    <t>kummulálás kezdő oszlopa az egyéni ranglista munkalapon</t>
  </si>
  <si>
    <t>kummulálás utolsó oszlopa az egyéni ranglista munkalapon</t>
  </si>
  <si>
    <t>Évzáró kupa</t>
  </si>
  <si>
    <t>CK Vis (SLO)</t>
  </si>
  <si>
    <t>HMDCC</t>
  </si>
  <si>
    <t>Persson-Carlsson (SWE)</t>
  </si>
  <si>
    <t>Lehmann-Spychiger (SUI)</t>
  </si>
  <si>
    <t>Aitken-Mouat (SCO)</t>
  </si>
  <si>
    <t>Nekrasova-Kamnev (RUS)</t>
  </si>
  <si>
    <t>Clark-Christensen (ENG/DEN)</t>
  </si>
  <si>
    <t>Toth-Roth (AUT)</t>
  </si>
  <si>
    <t>Kiiskinen-Ostrowski (FIN/DEN)</t>
  </si>
  <si>
    <t>McFarlane-McCleary (SCO)</t>
  </si>
  <si>
    <t>Gazdewich-Gazdewich (CAN)</t>
  </si>
  <si>
    <t>Kajanova-Kajan (SVK)</t>
  </si>
  <si>
    <t>IFI női OB</t>
  </si>
  <si>
    <t>Beregszászi Lilla</t>
  </si>
  <si>
    <t>WSC Texila Lányok</t>
  </si>
  <si>
    <t>UTE Ice Girls</t>
  </si>
  <si>
    <t>Uti Vivien</t>
  </si>
  <si>
    <t>BTKSE Illyés 13/b</t>
  </si>
  <si>
    <t>Bagi Erika</t>
  </si>
  <si>
    <t>Doba Fruzsina</t>
  </si>
  <si>
    <t>Galkó Adrienn</t>
  </si>
  <si>
    <t>Hesz Annamária</t>
  </si>
  <si>
    <t>Vámosi Boglárka</t>
  </si>
  <si>
    <t>4 kör</t>
  </si>
  <si>
    <t>3 kör</t>
  </si>
  <si>
    <t>ifi-női</t>
  </si>
  <si>
    <t>Balladik András</t>
  </si>
  <si>
    <t>Kariusz Mátyás</t>
  </si>
  <si>
    <t>Születési Dátum</t>
  </si>
  <si>
    <t>Korosztály</t>
  </si>
  <si>
    <t>Összes élő pont</t>
  </si>
  <si>
    <t>ebből ifi</t>
  </si>
  <si>
    <t>ebből felnőtt</t>
  </si>
  <si>
    <t>IFI férfi OB</t>
  </si>
  <si>
    <t>ifi-férfi</t>
  </si>
  <si>
    <t>Kalocsai Ottó</t>
  </si>
  <si>
    <t>Spiller Emilió</t>
  </si>
  <si>
    <t>BTKSE Jégördögök</t>
  </si>
  <si>
    <t>Nagy Viktor</t>
  </si>
  <si>
    <t>Gazda Ádám</t>
  </si>
  <si>
    <t>Pomázi Marcell</t>
  </si>
  <si>
    <t>Zabó Dominik</t>
  </si>
  <si>
    <t>Szilágyi Zsombor</t>
  </si>
  <si>
    <t>Horváth Bálint</t>
  </si>
  <si>
    <t>Ratrak Ifi</t>
  </si>
  <si>
    <t>Szezonzáró verseny</t>
  </si>
  <si>
    <t>Jégszirmok</t>
  </si>
  <si>
    <t>Mixed Greens</t>
  </si>
  <si>
    <t>UTE Bálnák</t>
  </si>
  <si>
    <t>Just for fun</t>
  </si>
  <si>
    <t>Cool Team</t>
  </si>
  <si>
    <t>Vaspöri Tamás</t>
  </si>
  <si>
    <t>Balogh András</t>
  </si>
  <si>
    <t>Feldmájer Benjámin</t>
  </si>
  <si>
    <t>Nyárai Márton</t>
  </si>
  <si>
    <t>USA 1</t>
  </si>
  <si>
    <t>USA 2</t>
  </si>
  <si>
    <t>Heffner Team (USA)</t>
  </si>
  <si>
    <t>Chrobáci (SVK)</t>
  </si>
  <si>
    <t>Massila CC (FRA)</t>
  </si>
  <si>
    <t>FTC Hopes I.</t>
  </si>
  <si>
    <t>FTC Hopes II.</t>
  </si>
  <si>
    <t>Füstös István</t>
  </si>
  <si>
    <t>Bui Tuan Tommy</t>
  </si>
  <si>
    <t>Szentirmai Bálint</t>
  </si>
  <si>
    <t>Elek Boldizsár</t>
  </si>
  <si>
    <t>Dési Áron</t>
  </si>
  <si>
    <t>Ember Illés</t>
  </si>
  <si>
    <t>Schmidt Dávid</t>
  </si>
  <si>
    <t>Máté Bálint</t>
  </si>
  <si>
    <t>Dorogi Balázs</t>
  </si>
  <si>
    <t>Canada</t>
  </si>
  <si>
    <t>Scotland/GBR</t>
  </si>
  <si>
    <t>Sweden</t>
  </si>
  <si>
    <t>Norway</t>
  </si>
  <si>
    <t>Switzerland</t>
  </si>
  <si>
    <t>Denmark</t>
  </si>
  <si>
    <t>China</t>
  </si>
  <si>
    <t>USA</t>
  </si>
  <si>
    <t>France</t>
  </si>
  <si>
    <t>Germany</t>
  </si>
  <si>
    <t>Czech Republic</t>
  </si>
  <si>
    <t>Russia</t>
  </si>
  <si>
    <t>New Zealand</t>
  </si>
  <si>
    <t>Italy</t>
  </si>
  <si>
    <t>Finland</t>
  </si>
  <si>
    <t>Japan</t>
  </si>
  <si>
    <t>Korea</t>
  </si>
  <si>
    <t>Australia</t>
  </si>
  <si>
    <t>Latvia</t>
  </si>
  <si>
    <t>Hungary</t>
  </si>
  <si>
    <t>Netherlands</t>
  </si>
  <si>
    <t>England</t>
  </si>
  <si>
    <t>Ireland</t>
  </si>
  <si>
    <t>Belgium</t>
  </si>
  <si>
    <t>Spain</t>
  </si>
  <si>
    <t>Estonia</t>
  </si>
  <si>
    <t>Austria</t>
  </si>
  <si>
    <t>Wales</t>
  </si>
  <si>
    <t>Poland</t>
  </si>
  <si>
    <t>Slovakia</t>
  </si>
  <si>
    <t>Croatia</t>
  </si>
  <si>
    <t>Chinese Taipei</t>
  </si>
  <si>
    <t>Lithuania</t>
  </si>
  <si>
    <t>Belarus</t>
  </si>
  <si>
    <t>Turkey</t>
  </si>
  <si>
    <t>Iceland</t>
  </si>
  <si>
    <t>Greece</t>
  </si>
  <si>
    <t>Bulgaria*</t>
  </si>
  <si>
    <t>Serbia</t>
  </si>
  <si>
    <t>Luxembourg</t>
  </si>
  <si>
    <t>Kazakhstan</t>
  </si>
  <si>
    <t>Slovenia</t>
  </si>
  <si>
    <t>Romania</t>
  </si>
  <si>
    <t>Brazil</t>
  </si>
  <si>
    <t>Andorra</t>
  </si>
  <si>
    <t>Armenia*</t>
  </si>
  <si>
    <t>Kosovo</t>
  </si>
  <si>
    <t>Liechtenstein</t>
  </si>
  <si>
    <t>Mongolia</t>
  </si>
  <si>
    <t>US Virgin Islands</t>
  </si>
  <si>
    <t>Férfi pont</t>
  </si>
  <si>
    <t>2012/2013</t>
  </si>
  <si>
    <t>Női pont</t>
  </si>
  <si>
    <t>férfi arány</t>
  </si>
  <si>
    <t>női arány</t>
  </si>
  <si>
    <t>összes pont</t>
  </si>
  <si>
    <t>összes arány</t>
  </si>
  <si>
    <t>CZE</t>
  </si>
  <si>
    <t>GER</t>
  </si>
  <si>
    <t>HUN</t>
  </si>
  <si>
    <t>RUS</t>
  </si>
  <si>
    <t>KAZ</t>
  </si>
  <si>
    <t>SVK</t>
  </si>
  <si>
    <t>NED</t>
  </si>
  <si>
    <t>LAT</t>
  </si>
  <si>
    <t>SWE</t>
  </si>
  <si>
    <t>FIN</t>
  </si>
  <si>
    <t>csapatok száma</t>
  </si>
  <si>
    <t>Kolibris 2013</t>
  </si>
  <si>
    <t>erősség</t>
  </si>
  <si>
    <t>erősség/db</t>
  </si>
  <si>
    <t>Férfi VB</t>
  </si>
  <si>
    <t>Európa</t>
  </si>
  <si>
    <t>Nem Európa</t>
  </si>
  <si>
    <t>ebből Európa</t>
  </si>
  <si>
    <t>ebből nem Európa</t>
  </si>
  <si>
    <t>Női VB</t>
  </si>
  <si>
    <t>Férfi EB - A</t>
  </si>
  <si>
    <t>Női EB - A</t>
  </si>
  <si>
    <t>Férfi EB - B</t>
  </si>
  <si>
    <t>Női EB - B</t>
  </si>
  <si>
    <t>Vegyes EB</t>
  </si>
  <si>
    <t>Vegyes páros VB</t>
  </si>
  <si>
    <t>Champery 2014 (SUI)</t>
  </si>
  <si>
    <t>Margarita Rox with Salt (USA)</t>
  </si>
  <si>
    <t>Scandilicious (DAN)</t>
  </si>
  <si>
    <t>CC Adelboden 2 (SUI)</t>
  </si>
  <si>
    <t>Smooth Blend (USA)</t>
  </si>
  <si>
    <t>Team Kajan Modra (SVK)</t>
  </si>
  <si>
    <t>CC Dolomiti (ITA)</t>
  </si>
  <si>
    <t>South of Kopenhagen (DAN)</t>
  </si>
  <si>
    <t>CC Füssen (GER)</t>
  </si>
  <si>
    <t>South of England (GBR)</t>
  </si>
  <si>
    <t>Trentino Wheel (ITA)</t>
  </si>
  <si>
    <t>CC Ronco (SUI)</t>
  </si>
  <si>
    <t>CC Lugano Euiua 2(SUI)</t>
  </si>
  <si>
    <t>Ice Picts (GBR)</t>
  </si>
  <si>
    <t>Team Kost &amp; Kugler (DAN)</t>
  </si>
  <si>
    <t>CC Ardsley (USA)</t>
  </si>
  <si>
    <t>CC Biella (ITA)</t>
  </si>
  <si>
    <t>Team Zimmermann (SUI)</t>
  </si>
  <si>
    <t>CC Jorgensen (DAN)</t>
  </si>
  <si>
    <t>RPK Brno (CZE)</t>
  </si>
  <si>
    <t>CC Anpezo (ITA)</t>
  </si>
  <si>
    <t>Lugano Euiua 1(SUI)</t>
  </si>
  <si>
    <t>Priapismus 2 (SUI)</t>
  </si>
  <si>
    <t>Margarita Int. (INT)</t>
  </si>
  <si>
    <t>Priapismus Shy (INT)</t>
  </si>
  <si>
    <t>CC Biella 2(ITA)</t>
  </si>
  <si>
    <t>CC Limattal (SUI)</t>
  </si>
  <si>
    <t>KLST GmbH (DAN)</t>
  </si>
  <si>
    <t>CC Adelboden (SUI)</t>
  </si>
  <si>
    <t>The Rock Rockers (GER)</t>
  </si>
  <si>
    <t>CC Mississauga (CAN)</t>
  </si>
  <si>
    <t>CC Riessersee (GER)</t>
  </si>
  <si>
    <t>Finland (FIN)</t>
  </si>
  <si>
    <t>CC 66 W Cortina (ITA)</t>
  </si>
  <si>
    <t>Bloody Marys (GBR)</t>
  </si>
  <si>
    <t>CC Chiasso 1 (SUI)</t>
  </si>
  <si>
    <t>CC Tofane (ITA)</t>
  </si>
  <si>
    <t>CC Neuchatel (SUI)</t>
  </si>
  <si>
    <t>Biancoblu Zurigo (SUI)</t>
  </si>
  <si>
    <t>CC Geneva Lully (SUI)</t>
  </si>
  <si>
    <t>CC Toggenburg (SUI)</t>
  </si>
  <si>
    <t>England (GBR)</t>
  </si>
  <si>
    <t>New York Pizza (USA)</t>
  </si>
  <si>
    <t>CC Niederdorf (ITA)</t>
  </si>
  <si>
    <t>Zug &amp; Friends (SUI)</t>
  </si>
  <si>
    <t>Sex'n Rocks 'n hit 'n Roll (HUN)</t>
  </si>
  <si>
    <t>CC Pinerolo (ITA)</t>
  </si>
  <si>
    <t>Hene's schnupp (SUI)</t>
  </si>
  <si>
    <t>Team XS (FIN)</t>
  </si>
  <si>
    <t>CC Usignolo (ITA)</t>
  </si>
  <si>
    <t>Geneve Cannoniere (SUI)</t>
  </si>
  <si>
    <t>CC Nasztupisztu (HUN)</t>
  </si>
  <si>
    <t>Team Gaudi Wetzikon (SUI)</t>
  </si>
  <si>
    <t>CC Fireblock (ITA)</t>
  </si>
  <si>
    <t>CC Spudis (SUI)</t>
  </si>
  <si>
    <t>CC Swissair (SUI)</t>
  </si>
  <si>
    <t>CC Smart (RUS)</t>
  </si>
  <si>
    <t>CC Wetzikon (SUI)</t>
  </si>
  <si>
    <t>CC Jagger 10y (ESP)</t>
  </si>
  <si>
    <t>Cortina Int.</t>
  </si>
  <si>
    <t>Etalon torna pontértéke</t>
  </si>
  <si>
    <t>49th Garmisch</t>
  </si>
  <si>
    <t>SCR Mixed / Schöpp (GER)</t>
  </si>
  <si>
    <t>Adelboden / Hari (SUI)</t>
  </si>
  <si>
    <t>Uznach / Domeniconi (SUI)</t>
  </si>
  <si>
    <t>Thun Regio / Stauffer (SUI)</t>
  </si>
  <si>
    <t>ECO / Jacoby (GER)</t>
  </si>
  <si>
    <t>IRL Old Boys / Kenny (IRL)</t>
  </si>
  <si>
    <t>Stone Hunters</t>
  </si>
  <si>
    <t>Thun Balsan / Junker (SUI)</t>
  </si>
  <si>
    <t>ECO / SCR / Burba (GER)</t>
  </si>
  <si>
    <t>BB Lubomir / Rammig</t>
  </si>
  <si>
    <t>Aritma Praha / Kubeskova (CZE)</t>
  </si>
  <si>
    <t>Toggenburg / Würmli (SUI)</t>
  </si>
  <si>
    <t>Sissach S&amp;F 1 / Stocker (SUI)</t>
  </si>
  <si>
    <t>Dübendorf / Pleisch (SUI)</t>
  </si>
  <si>
    <t>Wallisellen / Schallere (SUI)</t>
  </si>
  <si>
    <t>Easy Slider Thun / Hunkeler (SUI)</t>
  </si>
  <si>
    <t>OCC Mixed / Purzner (AUT)</t>
  </si>
  <si>
    <t>Bern Bubenberg / Riggenbach (SUI)</t>
  </si>
  <si>
    <t>Wildhaus Inter / Maurer</t>
  </si>
  <si>
    <t>SCR Junioren 1 / Rothballer (GER)</t>
  </si>
  <si>
    <t>SCR/CCF / Falk (GER)</t>
  </si>
  <si>
    <t>St. Gallen Bar / Maag (SUI)</t>
  </si>
  <si>
    <t>Sissach S&amp;F 3 / Tschan (SUI)</t>
  </si>
  <si>
    <t>Ottakinger 1 / Csenar (AUT)</t>
  </si>
  <si>
    <t>Cortina / Menardi (ITA)</t>
  </si>
  <si>
    <t>SCR 1 / Hein (GER)</t>
  </si>
  <si>
    <t>SCR 3 / Wagner (GER)</t>
  </si>
  <si>
    <t>Traun 1 / Gugubauer (AUT)</t>
  </si>
  <si>
    <t>Drytech / Camenzind</t>
  </si>
  <si>
    <t>Citadella / Safrankova (CZE)</t>
  </si>
  <si>
    <t>SCR Junioren 2 / Oswald (GER)</t>
  </si>
  <si>
    <t>Küsnacht / Wildhaber (AUT)</t>
  </si>
  <si>
    <t>Konstanz / Luterbacher</t>
  </si>
  <si>
    <t>St. Gallen Sitter 1 / Dahler (SUI)</t>
  </si>
  <si>
    <t>OCC 4 Nations / Unterberger</t>
  </si>
  <si>
    <t>Traun 2 / Auer (AUT)</t>
  </si>
  <si>
    <t>Sissach S&amp;F 2 / Senn (SUI)</t>
  </si>
  <si>
    <t>St. Gallen Sitter 2 / Bruhin (SUI)</t>
  </si>
  <si>
    <t xml:space="preserve">Samedan La Bassa / Bundi </t>
  </si>
  <si>
    <t>Wetzikon / Manigley (SUI)</t>
  </si>
  <si>
    <t xml:space="preserve">Team Prowald / Prowald </t>
  </si>
  <si>
    <t>Luxembourg / Benoy</t>
  </si>
  <si>
    <t>Solothurn / Pfaffli</t>
  </si>
  <si>
    <t>Suvretta House GC / Fierz</t>
  </si>
  <si>
    <t>Debrecen</t>
  </si>
  <si>
    <t>p-kick</t>
  </si>
  <si>
    <t>All-Stars</t>
  </si>
  <si>
    <t>Fülöp Andrea</t>
  </si>
  <si>
    <t>Star Wars</t>
  </si>
  <si>
    <t>Mérvadó Béla</t>
  </si>
  <si>
    <t>Nagy Gábor</t>
  </si>
  <si>
    <t>WSC Hackers</t>
  </si>
  <si>
    <t>Major-Zéman Adrienn</t>
  </si>
  <si>
    <t>Hóbaglyok</t>
  </si>
  <si>
    <t>Bagdi Ágnes</t>
  </si>
  <si>
    <t>Fazekas Lajos</t>
  </si>
  <si>
    <t>Cserepesi Helga</t>
  </si>
  <si>
    <t>Kozma Kata</t>
  </si>
  <si>
    <t>Táncoló Talpak</t>
  </si>
  <si>
    <t>Nádasdi Norbert</t>
  </si>
  <si>
    <t>Nagy Ákos</t>
  </si>
  <si>
    <t>Shánta Judit</t>
  </si>
  <si>
    <t>Tárkányi Zsófia</t>
  </si>
  <si>
    <t>Tárkányi Mária</t>
  </si>
  <si>
    <t>Bagi Ági</t>
  </si>
  <si>
    <t>Bagi Zoltán</t>
  </si>
  <si>
    <t>DJKSE I</t>
  </si>
  <si>
    <t>DJKSE II</t>
  </si>
  <si>
    <t>STONE HUNTERS (SVK)</t>
  </si>
  <si>
    <t>Malung CC (SWE)</t>
  </si>
  <si>
    <t>SEJK (SVK)</t>
  </si>
  <si>
    <t>FreshSEJK (SVK)</t>
  </si>
  <si>
    <t>Cudnovati Cunjas (CRO)</t>
  </si>
  <si>
    <t>CC Schei Brasov (ROM)</t>
  </si>
  <si>
    <t>CC Schei Brasov</t>
  </si>
  <si>
    <t>Easy Team-Csere</t>
  </si>
  <si>
    <t>Kryptonite-Csere</t>
  </si>
  <si>
    <t>UTE Four Four Nők-Csere</t>
  </si>
  <si>
    <t>UTE Four Four Férfi-Csere</t>
  </si>
  <si>
    <t>FTC Ciklon-Csere</t>
  </si>
  <si>
    <t>UTE Bálnák-Csere</t>
  </si>
  <si>
    <t>p-kick-Csere</t>
  </si>
  <si>
    <t>WSC Hackers-Csere</t>
  </si>
  <si>
    <t>DJKSE I-Csere</t>
  </si>
  <si>
    <t>Jégfarkasok-Csere</t>
  </si>
  <si>
    <t>IFI lány válogatott 2013</t>
  </si>
  <si>
    <t>Riga open 2013</t>
  </si>
  <si>
    <t>Jensen (DEN)</t>
  </si>
  <si>
    <t>E. Lill (EST)</t>
  </si>
  <si>
    <t>Gray (SCO)</t>
  </si>
  <si>
    <t>Hoiberg (NOR)</t>
  </si>
  <si>
    <t>Sarsune (LAT)</t>
  </si>
  <si>
    <t>Swan (LAT)</t>
  </si>
  <si>
    <t>Veidemanis (LAT)</t>
  </si>
  <si>
    <t>Regza (LAT)</t>
  </si>
  <si>
    <t>Pauliuchyk (BLR)</t>
  </si>
  <si>
    <t>Vyskupaitis (LTU)</t>
  </si>
  <si>
    <t>Truksans (LTU)</t>
  </si>
  <si>
    <t>Adara CT (SVK)</t>
  </si>
  <si>
    <t>Austria Mixed Team (AUT)</t>
  </si>
  <si>
    <t>England Mixed Team (ENG)</t>
  </si>
  <si>
    <t>CFÖ Wien (AUT)</t>
  </si>
  <si>
    <t>Mentor Torun Cup 2013</t>
  </si>
  <si>
    <t>Sopot CC (POL)</t>
  </si>
  <si>
    <t>MKS Axel Toruń (POL)</t>
  </si>
  <si>
    <t>ŚKC Katowice „Marlex” (POL)</t>
  </si>
  <si>
    <t>CCC Warszawa „Mleko” (POL)</t>
  </si>
  <si>
    <t>MKS Axel Toruń „PZC” (POL)</t>
  </si>
  <si>
    <t>AZS Gliwice „Kamikaze” (POL)</t>
  </si>
  <si>
    <t>Krakowski KC „Mistral” (POL)</t>
  </si>
  <si>
    <t>AZS Gliwice „Rozbitki” (POL)</t>
  </si>
  <si>
    <t>MCC Warszawa „Fazi” (POL)</t>
  </si>
  <si>
    <t>MCC Warszawa „Plan B i Przyjaciele” (POL)</t>
  </si>
  <si>
    <t>POS Łódź „Tikatukatam” (POL)</t>
  </si>
  <si>
    <t>ŚKC Katowice „Kretes” (POL)</t>
  </si>
  <si>
    <t>MCC Warszawa „NOX” (POL)</t>
  </si>
  <si>
    <t>MKS Axel Toruń „TrzyDoZera.pl” (POL)</t>
  </si>
  <si>
    <t>Team Brand (SCO)</t>
  </si>
  <si>
    <t>POL</t>
  </si>
  <si>
    <t>EECC HUN</t>
  </si>
  <si>
    <t>CRO</t>
  </si>
  <si>
    <t>SLO</t>
  </si>
  <si>
    <t>ROM</t>
  </si>
  <si>
    <t>EECC 2013</t>
  </si>
  <si>
    <t>Kitzbühel</t>
  </si>
  <si>
    <t>Riessersee CC (GER)</t>
  </si>
  <si>
    <t>Austrian Junior Boy Team (AUT)</t>
  </si>
  <si>
    <t>Smart Team (AUT)</t>
  </si>
  <si>
    <t>Kaltbad CC Lucern (SUI)</t>
  </si>
  <si>
    <t>férfi (POL)</t>
  </si>
  <si>
    <t>CC Traun (AUT)</t>
  </si>
  <si>
    <t>férfi (SLO)</t>
  </si>
  <si>
    <t>vegyes (AUT)</t>
  </si>
  <si>
    <t>szenior női válogatott (AUT)</t>
  </si>
  <si>
    <t>férfi (AUT)</t>
  </si>
  <si>
    <t>női (AUT)</t>
  </si>
  <si>
    <t>EMCC 2013 Edinburgh</t>
  </si>
  <si>
    <t>Scotland</t>
  </si>
  <si>
    <t>FTC Fradi-Csere</t>
  </si>
  <si>
    <t>Just for fun II.</t>
  </si>
  <si>
    <t>Just for fun II.-Csere</t>
  </si>
  <si>
    <t>Oszlop sorszám</t>
  </si>
  <si>
    <t>RATRAK II.</t>
  </si>
  <si>
    <t>RATRAK II.-Csere</t>
  </si>
  <si>
    <t>Zbraslav OH (CZE)</t>
  </si>
  <si>
    <t>CK VIS (CRO)</t>
  </si>
  <si>
    <t>October Fest Garmisch</t>
  </si>
  <si>
    <t>Schöpp Andrea (GER)</t>
  </si>
  <si>
    <t>Rothballer Daniel (GER)</t>
  </si>
  <si>
    <t>Schöpp Rainer (GER)</t>
  </si>
  <si>
    <t>Scholz Corinna (GER)</t>
  </si>
  <si>
    <t>Rammig Rudi (GER)</t>
  </si>
  <si>
    <t>FTC Jaguars-Csere</t>
  </si>
  <si>
    <t>Németh Endre</t>
  </si>
  <si>
    <t>End Hunters-Csere</t>
  </si>
  <si>
    <t>SSC Nők-Csere</t>
  </si>
  <si>
    <t>FTC Jégmadarak-Csere</t>
  </si>
  <si>
    <t>RATRAK-Csere</t>
  </si>
  <si>
    <t>Vegyes Páros OB</t>
  </si>
  <si>
    <t>Bern Heliomalt (SUI)</t>
  </si>
  <si>
    <t>Netherlands (NED)</t>
  </si>
  <si>
    <t>Italia 1 (ITA)</t>
  </si>
  <si>
    <t>Deutschland 2 Junioren (GER)</t>
  </si>
  <si>
    <t>Riessersee (GER)</t>
  </si>
  <si>
    <t>Espana 1 (ESP)</t>
  </si>
  <si>
    <t>Aarau 2 (SUI)</t>
  </si>
  <si>
    <t>Italia 3 (ITA)</t>
  </si>
  <si>
    <t>Uzwil 2 (SUI)</t>
  </si>
  <si>
    <t>Oesterreich 1 (AUT)</t>
  </si>
  <si>
    <t>Oesterreich 2 (AUT)</t>
  </si>
  <si>
    <t>Langenthal Bern Junioren (SUI)</t>
  </si>
  <si>
    <t>Zürich Stadt (SUI)</t>
  </si>
  <si>
    <t>Neuchatel Sport (SUI)</t>
  </si>
  <si>
    <t>Bern Zahringer (SUI)</t>
  </si>
  <si>
    <t>Aarau 1 (SUI)</t>
  </si>
  <si>
    <t>Espana 2 (ESP)</t>
  </si>
  <si>
    <t>Utikon Waldegg 2 (SUI)</t>
  </si>
  <si>
    <t>Biel Bienne (SUI)</t>
  </si>
  <si>
    <t>Bern Intern Consolation</t>
  </si>
  <si>
    <t>CC Zagreb (CRO)</t>
  </si>
  <si>
    <t>CK Silent (CRO)</t>
  </si>
  <si>
    <t>CK Vis (CRO)</t>
  </si>
  <si>
    <t>Adara CC (SVK)</t>
  </si>
  <si>
    <t>Román ffi. Vál. (ROU)</t>
  </si>
  <si>
    <t>ECC B  Men</t>
  </si>
  <si>
    <t>ECC B Women</t>
  </si>
  <si>
    <t>Oedtsee Trophy</t>
  </si>
  <si>
    <t>CC Martin A.G. (SVK)</t>
  </si>
  <si>
    <t>OCC Grot (AUT)</t>
  </si>
  <si>
    <t>Jam&amp;Potato</t>
  </si>
  <si>
    <t>CC Touchdown (RUS)</t>
  </si>
  <si>
    <t>CC Jesenice DT (SLO)</t>
  </si>
  <si>
    <t>CC Jesenice M (SLO)</t>
  </si>
  <si>
    <t>CC Kloten Dorf (SUI)</t>
  </si>
  <si>
    <t>CC Sav. Prag (CZE)</t>
  </si>
  <si>
    <t>St. Gallen/Konst (SUI)</t>
  </si>
  <si>
    <t>CC St. Margarethen (AUT)</t>
  </si>
  <si>
    <t>CC Jesenice S. (SLO)</t>
  </si>
  <si>
    <t>CC Schabernack (SUI)</t>
  </si>
  <si>
    <t>OCC J (AUT)</t>
  </si>
  <si>
    <t>Kitzbühel CC G.g (AUT)</t>
  </si>
  <si>
    <t>St. Margarethen (AUT)</t>
  </si>
  <si>
    <t>OCC (AUT)</t>
  </si>
  <si>
    <t>CC. Jesenice Dr. M (SLO)</t>
  </si>
  <si>
    <t>OCC - R.G. (AUT)</t>
  </si>
  <si>
    <t>Polish Junior Man</t>
  </si>
  <si>
    <t>Polish Junior Women</t>
  </si>
  <si>
    <t>FTC Szőke Ciklon</t>
  </si>
  <si>
    <t>Noskó Éva</t>
  </si>
  <si>
    <t>Kutas Roland</t>
  </si>
  <si>
    <t>Gönczi Péter</t>
  </si>
  <si>
    <t>FTC Szőke Ciklon-Csere</t>
  </si>
  <si>
    <t>OCC Daltons (AUT)</t>
  </si>
  <si>
    <t>Debelinars (SLO)</t>
  </si>
  <si>
    <t>SSC Fiúk-Csere</t>
  </si>
  <si>
    <t>EJCC Women</t>
  </si>
  <si>
    <t>FTC-Cannons</t>
  </si>
  <si>
    <t>Szabó Lajos</t>
  </si>
  <si>
    <t>Dohanek Ákos</t>
  </si>
  <si>
    <t>Sasi Bálint</t>
  </si>
  <si>
    <t>WSC nők-Csere</t>
  </si>
  <si>
    <t>Fischer-Roth (AUT)</t>
  </si>
  <si>
    <t>Rókusfalvy-Ézsöl</t>
  </si>
  <si>
    <t>Hajkova-Paul (CZE)</t>
  </si>
  <si>
    <t>Páthy-Dencső-Fóti</t>
  </si>
  <si>
    <t>Meechai-Gebauer (USA)</t>
  </si>
  <si>
    <t>Butucea-Coliban (ROM)</t>
  </si>
  <si>
    <t>Saracu-Anghelinei (ROM)</t>
  </si>
  <si>
    <t>Kvardova-Derzsi (SVK)</t>
  </si>
  <si>
    <t>Serdülő Lányok</t>
  </si>
  <si>
    <t>Micheller Dorottya</t>
  </si>
  <si>
    <t>Szita Dóra</t>
  </si>
  <si>
    <t>Dobor Regina</t>
  </si>
  <si>
    <t>Joó Linda</t>
  </si>
  <si>
    <t>Szentmiklósi-Tóth Luca</t>
  </si>
  <si>
    <t>Fazekas Dóra</t>
  </si>
  <si>
    <t>Beke Zsófia</t>
  </si>
  <si>
    <t>Bajtsi Violetta</t>
  </si>
  <si>
    <t>Becze Réka</t>
  </si>
  <si>
    <t>Schaffer Júlia</t>
  </si>
  <si>
    <t>Boncsó Melinda</t>
  </si>
  <si>
    <t>UTE-Illyés Lányok</t>
  </si>
  <si>
    <t>UTE-Illyés Lányok-Csere</t>
  </si>
  <si>
    <t>Serdülő Lányok-Csere</t>
  </si>
  <si>
    <t>WSC-Ifjú Titánok</t>
  </si>
  <si>
    <t>Szarvas Kristóf</t>
  </si>
  <si>
    <t>Tatár Lőrincz</t>
  </si>
  <si>
    <t>Catele Manuel</t>
  </si>
  <si>
    <t>Steer Alex</t>
  </si>
  <si>
    <t>Tóth Bálint</t>
  </si>
  <si>
    <t>WSC-Ifjú Titánok-Csere</t>
  </si>
  <si>
    <t>Silesian GP</t>
  </si>
  <si>
    <t>Team Ireland (IRL)</t>
  </si>
  <si>
    <t>RKC Halonet (SCO)</t>
  </si>
  <si>
    <t>Team Jones Scotland (SCO)</t>
  </si>
  <si>
    <t>Scotland (SCO)</t>
  </si>
  <si>
    <t>Hungary Seniors (HUN)</t>
  </si>
  <si>
    <t>AZS Gliwice Smok (POL)</t>
  </si>
  <si>
    <t>MCC Fazi (POL)</t>
  </si>
  <si>
    <t>Axel Toruń (POL)</t>
  </si>
  <si>
    <t>ŚKC Marlex (POL)</t>
  </si>
  <si>
    <t>Savona 4 (CZE)</t>
  </si>
  <si>
    <t>TriCity (POL)</t>
  </si>
  <si>
    <t>Granit (SWE)</t>
  </si>
  <si>
    <t>RKC PZC (POL)</t>
  </si>
  <si>
    <t>AZS Kamyczek (POL)</t>
  </si>
  <si>
    <t>Arctic Gorrilaz Martin (SVK)</t>
  </si>
  <si>
    <t>UTE Men (HUN)</t>
  </si>
  <si>
    <t>UTE Women (HUN)</t>
  </si>
  <si>
    <t>Kraków (POL)</t>
  </si>
  <si>
    <t>MM POS Monkey Man (POL)</t>
  </si>
  <si>
    <t>Stonix Torino Draghi C.C. (ITA)</t>
  </si>
  <si>
    <t>KKC Mistral (POL)</t>
  </si>
  <si>
    <t>KKC Krakofsky (POL)</t>
  </si>
  <si>
    <t>KS Warszowice Curlusy (POL)</t>
  </si>
  <si>
    <t>MMC Warszawa (POL)</t>
  </si>
  <si>
    <t>Grey Wolves (POL)</t>
  </si>
  <si>
    <t>RUS Seniors (RUS)</t>
  </si>
  <si>
    <t>Cocktail (POL)</t>
  </si>
  <si>
    <t>Mazsola (HUN)</t>
  </si>
  <si>
    <t>WMDCC 2014</t>
  </si>
  <si>
    <t>Savona Cup</t>
  </si>
  <si>
    <t>Curlking</t>
  </si>
  <si>
    <t>Fantastic Four-Csere</t>
  </si>
  <si>
    <t>MAKUKA-Csere</t>
  </si>
  <si>
    <t>UTE Mix-Csere</t>
  </si>
  <si>
    <t>Wild Catz-Csere</t>
  </si>
  <si>
    <t>WSC Nők</t>
  </si>
  <si>
    <t>Kladno (CZE)</t>
  </si>
  <si>
    <t>Schabernack (SUI)</t>
  </si>
  <si>
    <t>Bratislava W (SVK)</t>
  </si>
  <si>
    <t>Tarnby (DEN)</t>
  </si>
  <si>
    <t>Solothurn (SUI)</t>
  </si>
  <si>
    <t>Czech it out (USA)</t>
  </si>
  <si>
    <t>Vintage Ducks (USA)</t>
  </si>
  <si>
    <t>Svizci (SLO)</t>
  </si>
  <si>
    <t>Rudzisu (LAT)</t>
  </si>
  <si>
    <t>Promile Curlers (DEN)</t>
  </si>
  <si>
    <t>Internat Mix (CZE)</t>
  </si>
  <si>
    <t>Citadela (CZE)</t>
  </si>
  <si>
    <t>Sejk (SVK)</t>
  </si>
  <si>
    <t>Blackwater (SVK)</t>
  </si>
  <si>
    <t>Belarus (BLR)</t>
  </si>
  <si>
    <t>Savona I. (CZE)</t>
  </si>
  <si>
    <t>Glarus (SUI)</t>
  </si>
  <si>
    <t>Curling Codders (USA)</t>
  </si>
  <si>
    <t>Almaty (KAZ)</t>
  </si>
  <si>
    <t>Prague Mix (CZE)</t>
  </si>
  <si>
    <t>Noring (SWE)</t>
  </si>
  <si>
    <t>Ottakringer (AUT)</t>
  </si>
  <si>
    <t>Suhina (FIN)</t>
  </si>
  <si>
    <t>Scandilicious (DEN)</t>
  </si>
  <si>
    <t>NYP (USA)</t>
  </si>
  <si>
    <t>Ardsley (USA)</t>
  </si>
  <si>
    <t>Jaguars (HUN)</t>
  </si>
  <si>
    <t>Bernáth Vendel</t>
  </si>
  <si>
    <t>Dobrotiné Edina</t>
  </si>
  <si>
    <t>Szabó Eszter</t>
  </si>
  <si>
    <t>Szezonzáró kupa</t>
  </si>
  <si>
    <t>Come on</t>
  </si>
  <si>
    <t>Fó(Team)</t>
  </si>
  <si>
    <t>Pink Power</t>
  </si>
  <si>
    <t>Top Schuszter</t>
  </si>
  <si>
    <t>Rimes</t>
  </si>
  <si>
    <t>Rillanders (FIN)</t>
  </si>
  <si>
    <t>John Sharp Team (ENG)</t>
  </si>
  <si>
    <t>David Jones's Team (SCO)</t>
  </si>
  <si>
    <t>Team Dyer (SCO)</t>
  </si>
  <si>
    <t>Lac Team (SLV)</t>
  </si>
  <si>
    <t>Fó(Team)-Csere</t>
  </si>
  <si>
    <t>FTC Fradi 2</t>
  </si>
  <si>
    <t>Tóth Viktória</t>
  </si>
  <si>
    <t>Kazinczi Ildikó</t>
  </si>
  <si>
    <t>Pink Power-Csere</t>
  </si>
  <si>
    <t>Zoetermeer Sweetlake Summer Cup</t>
  </si>
  <si>
    <t>Awesomesauce</t>
  </si>
  <si>
    <t>Bicerin</t>
  </si>
  <si>
    <t>Dolly Hunters</t>
  </si>
  <si>
    <t>NYP</t>
  </si>
  <si>
    <t>Breedtesport</t>
  </si>
  <si>
    <t>VDC</t>
  </si>
  <si>
    <t>Team Mollinedo</t>
  </si>
  <si>
    <t>Loser Done</t>
  </si>
  <si>
    <t>NCB Men</t>
  </si>
  <si>
    <t>Wales Men (WAL)</t>
  </si>
  <si>
    <t>Wales Mixed (WAL)</t>
  </si>
  <si>
    <t>Wales Legends  (WAL)</t>
  </si>
  <si>
    <t>Romania (ROM)</t>
  </si>
  <si>
    <t>Luxembourg (LUX)</t>
  </si>
  <si>
    <t>Team Belgium (BEL)</t>
  </si>
  <si>
    <t>NL Dames (NED)</t>
  </si>
  <si>
    <t>Team Txuri Berri (ESP)</t>
  </si>
  <si>
    <t>2013/2014</t>
  </si>
  <si>
    <t>Bulgaria</t>
  </si>
  <si>
    <t>Armenia</t>
  </si>
  <si>
    <t>Georgia</t>
  </si>
  <si>
    <t>-</t>
  </si>
  <si>
    <t>Israel</t>
  </si>
  <si>
    <t>Ukraine</t>
  </si>
  <si>
    <t>Scotland/Great Britain</t>
  </si>
  <si>
    <t>Armenia (*)</t>
  </si>
  <si>
    <t>változás</t>
  </si>
  <si>
    <t>ország</t>
  </si>
  <si>
    <t>WAL</t>
  </si>
  <si>
    <t>ESP</t>
  </si>
  <si>
    <t>LUX</t>
  </si>
  <si>
    <t>ITA</t>
  </si>
  <si>
    <t>BEL</t>
  </si>
  <si>
    <t>Ország</t>
  </si>
  <si>
    <t>GUI</t>
  </si>
  <si>
    <t>BUR</t>
  </si>
  <si>
    <t>Myanmar</t>
  </si>
  <si>
    <t>Benin</t>
  </si>
  <si>
    <t>Belize</t>
  </si>
  <si>
    <t>Cambodia</t>
  </si>
  <si>
    <t>Malaysia</t>
  </si>
  <si>
    <t>Zambia</t>
  </si>
  <si>
    <t>Egypt</t>
  </si>
  <si>
    <t>Syria</t>
  </si>
  <si>
    <t>Zimbabwe</t>
  </si>
  <si>
    <t>Yemen</t>
  </si>
  <si>
    <t>Congo</t>
  </si>
  <si>
    <t>Guyana</t>
  </si>
  <si>
    <t>Ghana</t>
  </si>
  <si>
    <t>AFG</t>
  </si>
  <si>
    <t>ALB</t>
  </si>
  <si>
    <t>ALG</t>
  </si>
  <si>
    <t>AND</t>
  </si>
  <si>
    <t>ANG</t>
  </si>
  <si>
    <t>ANT</t>
  </si>
  <si>
    <t>ARG</t>
  </si>
  <si>
    <t>ARM</t>
  </si>
  <si>
    <t>ARU</t>
  </si>
  <si>
    <t>ASA</t>
  </si>
  <si>
    <t>AUS</t>
  </si>
  <si>
    <t>AUT</t>
  </si>
  <si>
    <t>AZE</t>
  </si>
  <si>
    <t>BAH</t>
  </si>
  <si>
    <t>BAN</t>
  </si>
  <si>
    <t>BAR</t>
  </si>
  <si>
    <t>BDI</t>
  </si>
  <si>
    <t>BEN</t>
  </si>
  <si>
    <t>BER</t>
  </si>
  <si>
    <t>BHU</t>
  </si>
  <si>
    <t>BIH</t>
  </si>
  <si>
    <t>BIZ</t>
  </si>
  <si>
    <t>BLR</t>
  </si>
  <si>
    <t>BOL</t>
  </si>
  <si>
    <t>BOT</t>
  </si>
  <si>
    <t>BRA</t>
  </si>
  <si>
    <t>BRN</t>
  </si>
  <si>
    <t>BRU</t>
  </si>
  <si>
    <t>BUL</t>
  </si>
  <si>
    <t>CAF</t>
  </si>
  <si>
    <t>CAM</t>
  </si>
  <si>
    <t>CAN</t>
  </si>
  <si>
    <t>CAY</t>
  </si>
  <si>
    <t>CGO</t>
  </si>
  <si>
    <t>CHA</t>
  </si>
  <si>
    <t>CHI</t>
  </si>
  <si>
    <t>CHN</t>
  </si>
  <si>
    <t>CIV</t>
  </si>
  <si>
    <t>CMR</t>
  </si>
  <si>
    <t>COK</t>
  </si>
  <si>
    <t>COL</t>
  </si>
  <si>
    <t>COM</t>
  </si>
  <si>
    <t>CPV</t>
  </si>
  <si>
    <t>CRC</t>
  </si>
  <si>
    <t>CUB</t>
  </si>
  <si>
    <t>CYP</t>
  </si>
  <si>
    <t>DEN</t>
  </si>
  <si>
    <t>DJI</t>
  </si>
  <si>
    <t>DMA</t>
  </si>
  <si>
    <t>DOM</t>
  </si>
  <si>
    <t>ECU</t>
  </si>
  <si>
    <t>EGY</t>
  </si>
  <si>
    <t>ERI</t>
  </si>
  <si>
    <t>ESA</t>
  </si>
  <si>
    <t>EST</t>
  </si>
  <si>
    <t>ETH</t>
  </si>
  <si>
    <t>FIJ</t>
  </si>
  <si>
    <t>FRA</t>
  </si>
  <si>
    <t>FSM</t>
  </si>
  <si>
    <t>GAB</t>
  </si>
  <si>
    <t>GAM</t>
  </si>
  <si>
    <t>GBR</t>
  </si>
  <si>
    <t>GBS</t>
  </si>
  <si>
    <t>GEO</t>
  </si>
  <si>
    <t>GEQ</t>
  </si>
  <si>
    <t>GHA</t>
  </si>
  <si>
    <t>GRE</t>
  </si>
  <si>
    <t>GRN</t>
  </si>
  <si>
    <t>GUA</t>
  </si>
  <si>
    <t>GUM</t>
  </si>
  <si>
    <t>GUY</t>
  </si>
  <si>
    <t>HAI</t>
  </si>
  <si>
    <t>HKG</t>
  </si>
  <si>
    <t>HON</t>
  </si>
  <si>
    <t>INA</t>
  </si>
  <si>
    <t>IRI</t>
  </si>
  <si>
    <t>IRL</t>
  </si>
  <si>
    <t>IRQ</t>
  </si>
  <si>
    <t>ISL</t>
  </si>
  <si>
    <t>ISR</t>
  </si>
  <si>
    <t>ISV</t>
  </si>
  <si>
    <t>IVB</t>
  </si>
  <si>
    <t>JAM</t>
  </si>
  <si>
    <t>JOR</t>
  </si>
  <si>
    <t>JPN</t>
  </si>
  <si>
    <t>KEN</t>
  </si>
  <si>
    <t>KGZ</t>
  </si>
  <si>
    <t>KIR</t>
  </si>
  <si>
    <t>KOR</t>
  </si>
  <si>
    <t>KSA</t>
  </si>
  <si>
    <t>KUW</t>
  </si>
  <si>
    <t>LAO</t>
  </si>
  <si>
    <t>LBA</t>
  </si>
  <si>
    <t>LBR</t>
  </si>
  <si>
    <t>LCA</t>
  </si>
  <si>
    <t>LES</t>
  </si>
  <si>
    <t>LIB</t>
  </si>
  <si>
    <t>LIE</t>
  </si>
  <si>
    <t>LTU</t>
  </si>
  <si>
    <t>MAD</t>
  </si>
  <si>
    <t>MAR</t>
  </si>
  <si>
    <t>MAS</t>
  </si>
  <si>
    <t>MAW</t>
  </si>
  <si>
    <t>MDA</t>
  </si>
  <si>
    <t>MDV</t>
  </si>
  <si>
    <t>MEX</t>
  </si>
  <si>
    <t>MGL</t>
  </si>
  <si>
    <t>MHL</t>
  </si>
  <si>
    <t>MKD</t>
  </si>
  <si>
    <t>MLI</t>
  </si>
  <si>
    <t>MLT</t>
  </si>
  <si>
    <t>MNE</t>
  </si>
  <si>
    <t>MON</t>
  </si>
  <si>
    <t>MOZ</t>
  </si>
  <si>
    <t>MRI</t>
  </si>
  <si>
    <t>MTN</t>
  </si>
  <si>
    <t>MYA</t>
  </si>
  <si>
    <t>NAM</t>
  </si>
  <si>
    <t>NCA</t>
  </si>
  <si>
    <t>NEP</t>
  </si>
  <si>
    <t>NGR</t>
  </si>
  <si>
    <t>NIG</t>
  </si>
  <si>
    <t>NOR</t>
  </si>
  <si>
    <t>NRU</t>
  </si>
  <si>
    <t>NZL</t>
  </si>
  <si>
    <t>OMA</t>
  </si>
  <si>
    <t>PAK</t>
  </si>
  <si>
    <t>PAN</t>
  </si>
  <si>
    <t>PAR</t>
  </si>
  <si>
    <t>PER</t>
  </si>
  <si>
    <t>PHI</t>
  </si>
  <si>
    <t>PLE</t>
  </si>
  <si>
    <t>PLW</t>
  </si>
  <si>
    <t>PNG</t>
  </si>
  <si>
    <t>POR</t>
  </si>
  <si>
    <t>PRK</t>
  </si>
  <si>
    <t>PUR</t>
  </si>
  <si>
    <t>QAT</t>
  </si>
  <si>
    <t>ROU</t>
  </si>
  <si>
    <t>RSA</t>
  </si>
  <si>
    <t>RWA</t>
  </si>
  <si>
    <t>SAM</t>
  </si>
  <si>
    <t>SEN</t>
  </si>
  <si>
    <t>SEY</t>
  </si>
  <si>
    <t>SIN</t>
  </si>
  <si>
    <t>SKN</t>
  </si>
  <si>
    <t>SLE</t>
  </si>
  <si>
    <t>SMR</t>
  </si>
  <si>
    <t>SOL</t>
  </si>
  <si>
    <t>SOM</t>
  </si>
  <si>
    <t>SRB</t>
  </si>
  <si>
    <t>SRI</t>
  </si>
  <si>
    <t>STP</t>
  </si>
  <si>
    <t>SUD</t>
  </si>
  <si>
    <t>SUI</t>
  </si>
  <si>
    <t>SUR</t>
  </si>
  <si>
    <t>SWZ</t>
  </si>
  <si>
    <t>SYR</t>
  </si>
  <si>
    <t>TAN</t>
  </si>
  <si>
    <t>TGA</t>
  </si>
  <si>
    <t>THA</t>
  </si>
  <si>
    <t>TJK</t>
  </si>
  <si>
    <t>TKM</t>
  </si>
  <si>
    <t>TLS</t>
  </si>
  <si>
    <t>TOG</t>
  </si>
  <si>
    <t>TPE</t>
  </si>
  <si>
    <t>TTO</t>
  </si>
  <si>
    <t>TUN</t>
  </si>
  <si>
    <t>TUR</t>
  </si>
  <si>
    <t>TUV</t>
  </si>
  <si>
    <t>UAE</t>
  </si>
  <si>
    <t>UGA</t>
  </si>
  <si>
    <t>UKR</t>
  </si>
  <si>
    <t>URU</t>
  </si>
  <si>
    <t>UZB</t>
  </si>
  <si>
    <t>VAN</t>
  </si>
  <si>
    <t>VEN</t>
  </si>
  <si>
    <t>VIE</t>
  </si>
  <si>
    <t>VIN</t>
  </si>
  <si>
    <t>YEM</t>
  </si>
  <si>
    <t>ZAM</t>
  </si>
  <si>
    <t>ZIM</t>
  </si>
  <si>
    <t>Antigua and Barbuda</t>
  </si>
  <si>
    <t>American Samoa</t>
  </si>
  <si>
    <t>Barbados</t>
  </si>
  <si>
    <t>Bosnia and Herzegovina</t>
  </si>
  <si>
    <t>Burkina Faso</t>
  </si>
  <si>
    <t>Central African Republic</t>
  </si>
  <si>
    <t>Cayman Islands</t>
  </si>
  <si>
    <t>Code</t>
  </si>
  <si>
    <t>Nation (NOC)</t>
  </si>
  <si>
    <t>Marshall Islands</t>
  </si>
  <si>
    <t>Saint Vincent and the Grenadines</t>
  </si>
  <si>
    <t>Vietnam</t>
  </si>
  <si>
    <t>Venezuela</t>
  </si>
  <si>
    <t>Vanuatu</t>
  </si>
  <si>
    <t>Uzbekistan</t>
  </si>
  <si>
    <t>United States</t>
  </si>
  <si>
    <t>Uruguay</t>
  </si>
  <si>
    <t>Uganda</t>
  </si>
  <si>
    <t>United Arab Emirates</t>
  </si>
  <si>
    <t>Tuvalu</t>
  </si>
  <si>
    <t>Tunisia</t>
  </si>
  <si>
    <t>Trinidad and Tobago</t>
  </si>
  <si>
    <t>Chinese Taipei[5]</t>
  </si>
  <si>
    <t>Togo</t>
  </si>
  <si>
    <t>Timor-Leste</t>
  </si>
  <si>
    <t>Turkmenistan</t>
  </si>
  <si>
    <t>Tajikistan</t>
  </si>
  <si>
    <t>Thailand</t>
  </si>
  <si>
    <t>Tonga</t>
  </si>
  <si>
    <t>Tanzania</t>
  </si>
  <si>
    <t>Swaziland</t>
  </si>
  <si>
    <t>Suriname</t>
  </si>
  <si>
    <t>Sudan</t>
  </si>
  <si>
    <t>São Tomé and Príncipe</t>
  </si>
  <si>
    <t>Sri Lanka</t>
  </si>
  <si>
    <t>Somalia</t>
  </si>
  <si>
    <t>Solomon Islands</t>
  </si>
  <si>
    <t>San Marino</t>
  </si>
  <si>
    <t>Sierra Leone</t>
  </si>
  <si>
    <t>Saint Kitts and Nevis</t>
  </si>
  <si>
    <t>Singapore</t>
  </si>
  <si>
    <t>Seychelles</t>
  </si>
  <si>
    <t>Senegal</t>
  </si>
  <si>
    <t>Samoa</t>
  </si>
  <si>
    <t>Rwanda</t>
  </si>
  <si>
    <t>South Africa</t>
  </si>
  <si>
    <t>Qatar</t>
  </si>
  <si>
    <t>Puerto Rico</t>
  </si>
  <si>
    <t>North Korea</t>
  </si>
  <si>
    <t>Portugal</t>
  </si>
  <si>
    <t>Papua New Guinea</t>
  </si>
  <si>
    <t>Palau</t>
  </si>
  <si>
    <t>Palestine</t>
  </si>
  <si>
    <t>Philippines</t>
  </si>
  <si>
    <t>Peru</t>
  </si>
  <si>
    <t>Paraguay</t>
  </si>
  <si>
    <t>Panama</t>
  </si>
  <si>
    <t>Pakistan</t>
  </si>
  <si>
    <t>Oman</t>
  </si>
  <si>
    <t>Nauru</t>
  </si>
  <si>
    <t>Niger</t>
  </si>
  <si>
    <t>Nigeria</t>
  </si>
  <si>
    <t>Nepal</t>
  </si>
  <si>
    <t>Nicaragua</t>
  </si>
  <si>
    <t>Namibia</t>
  </si>
  <si>
    <t>Mauritania</t>
  </si>
  <si>
    <t>Mauritius</t>
  </si>
  <si>
    <t>Mozambique</t>
  </si>
  <si>
    <t>Monaco</t>
  </si>
  <si>
    <t>Montenegro</t>
  </si>
  <si>
    <t>Malta</t>
  </si>
  <si>
    <t>Mali</t>
  </si>
  <si>
    <t>Macedonia</t>
  </si>
  <si>
    <t>Mexico</t>
  </si>
  <si>
    <t>Maldives</t>
  </si>
  <si>
    <t>Moldova</t>
  </si>
  <si>
    <t>Malawi</t>
  </si>
  <si>
    <t>Morocco</t>
  </si>
  <si>
    <t>Madagascar</t>
  </si>
  <si>
    <t>Lebanon</t>
  </si>
  <si>
    <t>Lesotho</t>
  </si>
  <si>
    <t>Saint Lucia</t>
  </si>
  <si>
    <t>Liberia</t>
  </si>
  <si>
    <t>Libya</t>
  </si>
  <si>
    <t>Laos</t>
  </si>
  <si>
    <t>Kuwait</t>
  </si>
  <si>
    <t>Saudi Arabia</t>
  </si>
  <si>
    <t>South Korea</t>
  </si>
  <si>
    <t>Kiribati</t>
  </si>
  <si>
    <t>Kyrgyzstan</t>
  </si>
  <si>
    <t>Kenya</t>
  </si>
  <si>
    <t>Jordan</t>
  </si>
  <si>
    <t>Jamaica</t>
  </si>
  <si>
    <t>British Virgin Islands</t>
  </si>
  <si>
    <t>Virgin Islands</t>
  </si>
  <si>
    <t>Iraq</t>
  </si>
  <si>
    <t>Iran</t>
  </si>
  <si>
    <t>India</t>
  </si>
  <si>
    <t>Indonesia</t>
  </si>
  <si>
    <t>Honduras</t>
  </si>
  <si>
    <t>Hong Kong</t>
  </si>
  <si>
    <t>Haiti</t>
  </si>
  <si>
    <t>Guam</t>
  </si>
  <si>
    <t>Guinea</t>
  </si>
  <si>
    <t>Guatemala</t>
  </si>
  <si>
    <t>Grenada</t>
  </si>
  <si>
    <t>Equatorial Guinea</t>
  </si>
  <si>
    <t>Guinea-Bissau</t>
  </si>
  <si>
    <t>The Gambia</t>
  </si>
  <si>
    <t>Gabon</t>
  </si>
  <si>
    <t>Federated States of Micronesia</t>
  </si>
  <si>
    <t>Fiji</t>
  </si>
  <si>
    <t>Ethiopia</t>
  </si>
  <si>
    <t>El Salvador</t>
  </si>
  <si>
    <t>Eritrea</t>
  </si>
  <si>
    <t>Ecuador</t>
  </si>
  <si>
    <t>Dominican Republic</t>
  </si>
  <si>
    <t>Dominica</t>
  </si>
  <si>
    <t>Djibouti</t>
  </si>
  <si>
    <t>Cyprus</t>
  </si>
  <si>
    <t>Cuba</t>
  </si>
  <si>
    <t>Costa Rica</t>
  </si>
  <si>
    <t>Cape Verde</t>
  </si>
  <si>
    <t>Comoros</t>
  </si>
  <si>
    <t>Colombia</t>
  </si>
  <si>
    <t>Cook Islands</t>
  </si>
  <si>
    <t>Cameroon</t>
  </si>
  <si>
    <t>Ivory Coast</t>
  </si>
  <si>
    <t>Chile</t>
  </si>
  <si>
    <t>Chad</t>
  </si>
  <si>
    <t>Brunei</t>
  </si>
  <si>
    <t>Bahrain</t>
  </si>
  <si>
    <t>Botswana</t>
  </si>
  <si>
    <t>Bolivia</t>
  </si>
  <si>
    <t>Bhutan</t>
  </si>
  <si>
    <t>Bermuda</t>
  </si>
  <si>
    <t>Burundi</t>
  </si>
  <si>
    <t>Bangladesh</t>
  </si>
  <si>
    <t>Bahamas</t>
  </si>
  <si>
    <t>Azerbaijan</t>
  </si>
  <si>
    <t>Aruba</t>
  </si>
  <si>
    <t>Argentina</t>
  </si>
  <si>
    <t>Angola</t>
  </si>
  <si>
    <t>Algeria</t>
  </si>
  <si>
    <t>Albania</t>
  </si>
  <si>
    <t>Afghanistan</t>
  </si>
  <si>
    <t>SCO</t>
  </si>
  <si>
    <t>KOS</t>
  </si>
  <si>
    <t>Riga open 2014</t>
  </si>
  <si>
    <t>Csapatok száma</t>
  </si>
  <si>
    <t>Friends of Mustafa</t>
  </si>
  <si>
    <t>Kuttner Ádám</t>
  </si>
  <si>
    <t>Csörgics Mátyás</t>
  </si>
  <si>
    <t>Adara Team (SVK)</t>
  </si>
  <si>
    <t>Stone Hunters (SVK)</t>
  </si>
  <si>
    <t>Slovenian Woman (SLO)</t>
  </si>
  <si>
    <t>Romanian Woman Team (ROU)</t>
  </si>
  <si>
    <t>England Mix Team (GBR)</t>
  </si>
  <si>
    <t>Jane Team (GBR)</t>
  </si>
  <si>
    <t>Pink Power = Daughters of Mustafa</t>
  </si>
  <si>
    <t>Friends of Mustafa-Csere</t>
  </si>
  <si>
    <t xml:space="preserve">Jane team= 2GBR, 1CAN, 1DEN </t>
  </si>
  <si>
    <r>
      <rPr>
        <sz val="10"/>
        <rFont val="Verdana"/>
        <family val="2"/>
        <charset val="238"/>
      </rPr>
      <t>2</t>
    </r>
    <r>
      <rPr>
        <sz val="10"/>
        <rFont val="Verdana"/>
        <family val="2"/>
        <charset val="238"/>
      </rPr>
      <t xml:space="preserve"> kör</t>
    </r>
  </si>
  <si>
    <t>EMCC 2014</t>
  </si>
  <si>
    <t>Octoberfest Turnier 2014</t>
  </si>
  <si>
    <t>SCR/HUN</t>
  </si>
  <si>
    <t>GER/HUN</t>
  </si>
  <si>
    <t>UTE Ratrak</t>
  </si>
  <si>
    <t>Magyar Kupa</t>
  </si>
  <si>
    <t>FTC Musztafa</t>
  </si>
  <si>
    <t>WSC G-Force</t>
  </si>
  <si>
    <t>Lóth Viktória</t>
  </si>
  <si>
    <t>WSCápák</t>
  </si>
  <si>
    <t>IFI fiú válogatott</t>
  </si>
  <si>
    <t>ifi fiú válogatott</t>
  </si>
  <si>
    <t>ifi fiú válogatott-Csere</t>
  </si>
  <si>
    <t>WSCápák-Csere</t>
  </si>
  <si>
    <t>ifi</t>
  </si>
  <si>
    <t>WSC G-Force-Csere</t>
  </si>
  <si>
    <t>FTC Musztafa - Csere</t>
  </si>
  <si>
    <t>Aarau copyfix (Marc Suter)</t>
  </si>
  <si>
    <t>Baden Regio 1 (Meico Oehninger)</t>
  </si>
  <si>
    <t>Bern Inter APPATRADE (Christian Bangerter (Nr. 3))</t>
  </si>
  <si>
    <t>Bern-Zähringer (Bernhard Werthemann)</t>
  </si>
  <si>
    <t>Deutschland Junioren (Daniel Rothballer)</t>
  </si>
  <si>
    <t>España (Mikel Unanue)</t>
  </si>
  <si>
    <t>Interlaken-Adelboden (Björn Jungen)</t>
  </si>
  <si>
    <t>Italia 3 PIN (Simone Gonin)</t>
  </si>
  <si>
    <t>Thun Regio (Christian Durtschi (Nr. 3))</t>
  </si>
  <si>
    <t>Uzwil 2 (Rolf Bruggmann)</t>
  </si>
  <si>
    <t>Biel-Touring (Melanie Barbezat)</t>
  </si>
  <si>
    <t>Czech Republic (Linda Klimova)</t>
  </si>
  <si>
    <t>Deutschland (Imogen Oona Lehmann)</t>
  </si>
  <si>
    <t>Füssen / GER (Daniela Driendl)</t>
  </si>
  <si>
    <t>Italia 2 (Veronica Zappone)</t>
  </si>
  <si>
    <t>Lausanne Olympique (Isabelle Maillard)</t>
  </si>
  <si>
    <t>Österreich 2 (Karina Toth)</t>
  </si>
  <si>
    <t>Schaffhausen VitoData (Alisha Mathis)</t>
  </si>
  <si>
    <t>Uzwil 1 (Ursi Hegner)</t>
  </si>
  <si>
    <t xml:space="preserve">Wetzikon </t>
  </si>
  <si>
    <t>RUS - Sidorova</t>
  </si>
  <si>
    <t>SUI Gissler</t>
  </si>
  <si>
    <t>Patonai-Szabó</t>
  </si>
  <si>
    <t>Rókusfalvy-Fóti</t>
  </si>
  <si>
    <t>Bajuszné-Sárdi</t>
  </si>
  <si>
    <t>Kalocsai-Varga</t>
  </si>
  <si>
    <t>Slovenian Girl Team</t>
  </si>
  <si>
    <t>Team Mamuti</t>
  </si>
  <si>
    <t>Team Jesenice</t>
  </si>
  <si>
    <t>Team Ajskrim</t>
  </si>
  <si>
    <t>FTC Musztafa-csere</t>
  </si>
  <si>
    <t>Adara (SVK)</t>
  </si>
  <si>
    <t>FTC Jégverés</t>
  </si>
  <si>
    <t>Varga Viktória</t>
  </si>
  <si>
    <t>Vámos Tibor</t>
  </si>
  <si>
    <t>FTC Jégverés-Csere</t>
  </si>
  <si>
    <t>FTC Musztafa-Csere</t>
  </si>
  <si>
    <t>Csősz Orsolya</t>
  </si>
  <si>
    <t>Keresztes Orsolya</t>
  </si>
  <si>
    <t>EJCC Men</t>
  </si>
  <si>
    <t>Berlin Cup</t>
  </si>
  <si>
    <t>2014-2015</t>
  </si>
  <si>
    <t>WCF Member Association</t>
  </si>
  <si>
    <t>FERFI</t>
  </si>
  <si>
    <t>NŐI</t>
  </si>
  <si>
    <t>ÖSSZES</t>
  </si>
  <si>
    <t>FÉRFI ARÁNY</t>
  </si>
  <si>
    <t>NŐI ARÁNY</t>
  </si>
  <si>
    <t>ÖSSZES ARÁNY</t>
  </si>
  <si>
    <t>QTE</t>
  </si>
  <si>
    <t>USV</t>
  </si>
  <si>
    <t>GER/SUI</t>
  </si>
  <si>
    <t>WSC Férfi</t>
  </si>
  <si>
    <t>WSC Férfi-Csere</t>
  </si>
  <si>
    <t>Aarau Mixed Doubles</t>
  </si>
  <si>
    <t>Letící Kameny</t>
  </si>
  <si>
    <t>WSCápák-csere</t>
  </si>
  <si>
    <t>SSC Nők-csere</t>
  </si>
  <si>
    <t>CC Kolibris 1</t>
  </si>
  <si>
    <t>CC Kolibris 2</t>
  </si>
  <si>
    <t>Adamant</t>
  </si>
  <si>
    <t>Liboc 1</t>
  </si>
  <si>
    <t>1.CK Sem Tam Brno</t>
  </si>
  <si>
    <t>Club SKA</t>
  </si>
  <si>
    <t>Zbraslav W</t>
  </si>
  <si>
    <t>CC Savona M</t>
  </si>
  <si>
    <t>Adamant 1 men</t>
  </si>
  <si>
    <t>Duhoví jednorožci</t>
  </si>
  <si>
    <t>Adamant 1 women</t>
  </si>
  <si>
    <t>Team Caffeine</t>
  </si>
  <si>
    <t>CK Zlatá Praha</t>
  </si>
  <si>
    <t>CC Dion YB</t>
  </si>
  <si>
    <t>CC Martin</t>
  </si>
  <si>
    <t>CC Uzwil</t>
  </si>
  <si>
    <t>Geneva Lully</t>
  </si>
  <si>
    <t>Zbraslav OH</t>
  </si>
  <si>
    <t>HCC Morges</t>
  </si>
  <si>
    <t>MCC Ladies</t>
  </si>
  <si>
    <t>1. SCV Geising</t>
  </si>
  <si>
    <t>CC Berlin</t>
  </si>
  <si>
    <t>SKC Marlex Team</t>
  </si>
  <si>
    <t>CC Savona H</t>
  </si>
  <si>
    <t>CC Savona 5</t>
  </si>
  <si>
    <t>SKC Icebreaker</t>
  </si>
  <si>
    <t>KKC Krakofsky</t>
  </si>
  <si>
    <t>1.CC Bratislava 2</t>
  </si>
  <si>
    <t>CC Ledoborci</t>
  </si>
  <si>
    <t>GUERERA Bratislava</t>
  </si>
  <si>
    <t>CC Martin W</t>
  </si>
  <si>
    <t>Bíró Bernadett</t>
  </si>
  <si>
    <t>WSC Icefighters</t>
  </si>
  <si>
    <t>WSC Rimes</t>
  </si>
  <si>
    <t>FTC Kazuár</t>
  </si>
  <si>
    <t>CC VIS</t>
  </si>
  <si>
    <t>UTE Jégkristályok</t>
  </si>
  <si>
    <t>UTE Dragons</t>
  </si>
  <si>
    <t>Croatian Deaf Women</t>
  </si>
  <si>
    <t>WMDCC 2015</t>
  </si>
  <si>
    <t>G</t>
  </si>
  <si>
    <t>W</t>
  </si>
  <si>
    <t>L</t>
  </si>
  <si>
    <t>VIII Mixed-Doubles Curling Cup</t>
  </si>
  <si>
    <t>Persson / Carlsson (SWE)</t>
  </si>
  <si>
    <t>Regza / Regza (LAT)</t>
  </si>
  <si>
    <t>Moiseeva / Dron (RUS)</t>
  </si>
  <si>
    <t>Weghuber / Schagerl (AUT)</t>
  </si>
  <si>
    <t>McCleary / McCleary (SCO)</t>
  </si>
  <si>
    <t>Watson / Sharp (ENG)</t>
  </si>
  <si>
    <t>Rudzite / Rudzitis (LAT)</t>
  </si>
  <si>
    <t>Watson / Meikle (WAL)</t>
  </si>
  <si>
    <t>Walczak / Piworowicz (POL)</t>
  </si>
  <si>
    <t>Kirillova / Kirillov (BLR)</t>
  </si>
  <si>
    <t>Traila / Matau (ROM)</t>
  </si>
  <si>
    <t>Pongrácz Dániel</t>
  </si>
  <si>
    <t>Balladik Bereniké</t>
  </si>
  <si>
    <t>Gubányi Attila</t>
  </si>
  <si>
    <t>Timo Seufert</t>
  </si>
  <si>
    <t>Karacs András</t>
  </si>
  <si>
    <t>Zsarnóczi Gábor</t>
  </si>
  <si>
    <t>Deaflympics 2015 Women</t>
  </si>
  <si>
    <t>Deaflympics 2015 Men</t>
  </si>
  <si>
    <t>Makuka</t>
  </si>
  <si>
    <t>Mixrobi</t>
  </si>
  <si>
    <t>FTC Mix</t>
  </si>
  <si>
    <t>WSC Olympic Hopes</t>
  </si>
  <si>
    <t>Pol</t>
  </si>
  <si>
    <t>Földvári Anita</t>
  </si>
  <si>
    <t>WSC Girling</t>
  </si>
  <si>
    <t>BTK Jégmadarak</t>
  </si>
  <si>
    <t>WSC Titánok</t>
  </si>
  <si>
    <t>UTE Jégördögök</t>
  </si>
  <si>
    <t>Nyerges Márk</t>
  </si>
  <si>
    <t>WSC Icefigthers</t>
  </si>
  <si>
    <t>Baka Nikolett</t>
  </si>
  <si>
    <t>Hantó Doma</t>
  </si>
  <si>
    <t>Szita András</t>
  </si>
  <si>
    <t>Faragó Teodóra</t>
  </si>
  <si>
    <t>Balla Dorottya</t>
  </si>
  <si>
    <t>Keresztesi Ágnes</t>
  </si>
  <si>
    <t>Juhász Dóra</t>
  </si>
  <si>
    <t>Cser Nikolett</t>
  </si>
  <si>
    <t>CAN/NED</t>
  </si>
  <si>
    <t>Tallin Season Starter 2015</t>
  </si>
  <si>
    <t>Klub Z Viktorky</t>
  </si>
  <si>
    <t>Sárvári Team</t>
  </si>
  <si>
    <t>Slovenian Mixed Team (SLO)</t>
  </si>
  <si>
    <t>ROC</t>
  </si>
  <si>
    <t>Adara Curling Team (SVK)</t>
  </si>
  <si>
    <t>Mixrobi-Csere</t>
  </si>
  <si>
    <t>WSC Olympic Hopes-Csere</t>
  </si>
  <si>
    <t>WSC Rimes-Csere</t>
  </si>
  <si>
    <t>Nagy Laura II</t>
  </si>
  <si>
    <t>Musztafa Lányai</t>
  </si>
  <si>
    <t>CC Zagreb Men</t>
  </si>
  <si>
    <t>SK ADARA 2000 Trnava</t>
  </si>
  <si>
    <t>CC Zagreb Women</t>
  </si>
  <si>
    <t>Magyar Curling Szövetség</t>
  </si>
  <si>
    <t>IFI fiú válogatott-Csere</t>
  </si>
  <si>
    <t>UTE Jégkristályok-Csere</t>
  </si>
  <si>
    <t>Musztafa Lányai-Csere</t>
  </si>
  <si>
    <t>Török Bernadett</t>
  </si>
  <si>
    <t>Kovách Kamilla</t>
  </si>
  <si>
    <t>Dr. Kassai-Kutas Tímea</t>
  </si>
  <si>
    <t>Bukta Zsuzsanna</t>
  </si>
  <si>
    <t>Magyar Curling Szövetség-Csere</t>
  </si>
  <si>
    <t>Kiss Bálint</t>
  </si>
  <si>
    <t>Sövegjártó Petra</t>
  </si>
  <si>
    <t>End-Hunters</t>
  </si>
  <si>
    <t>Patonai-Balázs</t>
  </si>
  <si>
    <t>Mercz-Sárdi</t>
  </si>
  <si>
    <t>Bíró-Kalocsay</t>
  </si>
  <si>
    <t>Sándor-Fóti</t>
  </si>
  <si>
    <t>Páthy-Dencső-Szabó</t>
  </si>
  <si>
    <t>Bardocz-Bencsik-Balogh</t>
  </si>
  <si>
    <t>Biel-Touring 2</t>
  </si>
  <si>
    <t>Riessersee</t>
  </si>
  <si>
    <t>Bern Inter 2</t>
  </si>
  <si>
    <t>Glarus Junioren</t>
  </si>
  <si>
    <t>Uzwil 1</t>
  </si>
  <si>
    <t>Schaffhausen VitoData</t>
  </si>
  <si>
    <t>Uzwil 3</t>
  </si>
  <si>
    <t>Espana</t>
  </si>
  <si>
    <t>Füssen</t>
  </si>
  <si>
    <t>Adelboden Junioren</t>
  </si>
  <si>
    <t>Oesterreich 2</t>
  </si>
  <si>
    <t>Interlaken-Adelboden</t>
  </si>
  <si>
    <t>Bern-Zähringer 2</t>
  </si>
  <si>
    <t>Uitikon Waldegg</t>
  </si>
  <si>
    <t>Geneve Citadelle</t>
  </si>
  <si>
    <t>Bern ISP Juniorinnen</t>
  </si>
  <si>
    <t>Westbay 2 HUN</t>
  </si>
  <si>
    <t>Bern Gurten</t>
  </si>
  <si>
    <t>FTC Jégmadarak-csere</t>
  </si>
  <si>
    <t>Wild Catz-csere</t>
  </si>
  <si>
    <t>UTE Bálnák-csere</t>
  </si>
  <si>
    <t>WSC nők-csere</t>
  </si>
  <si>
    <t>FTC Fradi-csere</t>
  </si>
  <si>
    <t>Kiss Anett</t>
  </si>
  <si>
    <t>UTE Dragons-csere</t>
  </si>
  <si>
    <t>WSC Titánok-csere</t>
  </si>
  <si>
    <t>WSC Icefighters-csere</t>
  </si>
  <si>
    <t>Kiss Péter</t>
  </si>
  <si>
    <t>Varkoly Zoltán</t>
  </si>
  <si>
    <t>SSC Fiúk-csere</t>
  </si>
  <si>
    <t>WSC G-Force-csere</t>
  </si>
  <si>
    <t>FTC Jaguars-csere</t>
  </si>
  <si>
    <t>UTE Mix-csere</t>
  </si>
  <si>
    <t>Nagy Lola</t>
  </si>
  <si>
    <t>WSC Girling-csere</t>
  </si>
  <si>
    <t>Évzáró Kupa</t>
  </si>
  <si>
    <t>Hammer Time</t>
  </si>
  <si>
    <t>Team Rozbitki</t>
  </si>
  <si>
    <t>Czech Junior Mixed</t>
  </si>
  <si>
    <t>ARCA</t>
  </si>
  <si>
    <t>Czech Junior Girl</t>
  </si>
  <si>
    <t>Ifi fiú válogatott</t>
  </si>
  <si>
    <t>Ifi fiú válogatott-Csere</t>
  </si>
  <si>
    <t>Szabó Enikő</t>
  </si>
  <si>
    <t>2015-2016</t>
  </si>
  <si>
    <t>5th Yichun International Ladies</t>
  </si>
  <si>
    <t>Harbini China</t>
  </si>
  <si>
    <t>China National</t>
  </si>
  <si>
    <t>Yitchun China</t>
  </si>
  <si>
    <t>WJCC Women</t>
  </si>
  <si>
    <t>FTC Kupa</t>
  </si>
  <si>
    <t>Pingvini</t>
  </si>
  <si>
    <t>No Turners</t>
  </si>
  <si>
    <t>Turkish Junior Men</t>
  </si>
  <si>
    <t>Gombok</t>
  </si>
  <si>
    <t>CFÖ Wien</t>
  </si>
  <si>
    <t>Olimpija</t>
  </si>
  <si>
    <t>Ledene Kocke</t>
  </si>
  <si>
    <t>Turkish Junior Women</t>
  </si>
  <si>
    <t>UTE Four Four Férfi-csere</t>
  </si>
  <si>
    <t>FTC Kazuár-csere</t>
  </si>
  <si>
    <t>Szuróczki Balázs</t>
  </si>
  <si>
    <t>Kovács Levente</t>
  </si>
  <si>
    <t>Lynx</t>
  </si>
  <si>
    <t>UTE Junior Mix</t>
  </si>
  <si>
    <t>Hideg Színek</t>
  </si>
  <si>
    <t>Nesza Rozmár</t>
  </si>
  <si>
    <t>ARÁNY</t>
  </si>
  <si>
    <t>Slovakian Mixed Doubles</t>
  </si>
  <si>
    <t>Dutch Masters Mixed Doubles</t>
  </si>
  <si>
    <t>Dumfries Mixed Doubles</t>
  </si>
  <si>
    <t>Nagy Laura Karolina</t>
  </si>
  <si>
    <t>Junior Masters Geneva Women</t>
  </si>
  <si>
    <t>Olympic Hopes</t>
  </si>
  <si>
    <t>UTE ORV</t>
  </si>
  <si>
    <t>WSC ORV1</t>
  </si>
  <si>
    <t>WSC ORV2</t>
  </si>
  <si>
    <t>WSC ORV1-csere</t>
  </si>
  <si>
    <t>WJCC A Women</t>
  </si>
  <si>
    <t>IX Mixed-Doubles Curling Cup</t>
  </si>
  <si>
    <t>Latvian Mixed-Doubles Curling Cup</t>
  </si>
  <si>
    <t>UTE Ifi</t>
  </si>
  <si>
    <t>UTE Ifi-csere</t>
  </si>
  <si>
    <t>Tóth Dániel</t>
  </si>
  <si>
    <t>Bíró Blanka</t>
  </si>
  <si>
    <t>VIII. Czechoslovak Open</t>
  </si>
  <si>
    <t>UTE Jégkristályok-csere</t>
  </si>
  <si>
    <t>Vratarics Eszter</t>
  </si>
  <si>
    <t>Mézes Ábel</t>
  </si>
  <si>
    <t>WSC Ice-Fighters</t>
  </si>
  <si>
    <t>Hackers-csere</t>
  </si>
  <si>
    <t>WSC Rimes-csere</t>
  </si>
  <si>
    <t>WSC Hackers-csere</t>
  </si>
  <si>
    <t>WSC Férfi-csere</t>
  </si>
  <si>
    <t>Ifi Vegyes Páros OB</t>
  </si>
  <si>
    <t>Balladik-Tatár</t>
  </si>
  <si>
    <t>Bíró-Kovács</t>
  </si>
  <si>
    <t>Dobor-Szarvas</t>
  </si>
  <si>
    <t>Nagy-Spiller</t>
  </si>
  <si>
    <t>Micheller-Bernáth</t>
  </si>
  <si>
    <t>Joó-Nagy</t>
  </si>
  <si>
    <t>Kalocsay Ottó</t>
  </si>
  <si>
    <t>Rácz Emese</t>
  </si>
  <si>
    <t>52. Internationales Sommerturnier Garmisch</t>
  </si>
  <si>
    <t>Eurotours Austrian Curling Open</t>
  </si>
  <si>
    <t>Csalamádé</t>
  </si>
  <si>
    <t>Jane's Team</t>
  </si>
  <si>
    <t>ADARA</t>
  </si>
  <si>
    <t>Kolibris Curling Cup</t>
  </si>
  <si>
    <t>Csalamádé-csere</t>
  </si>
  <si>
    <t>HUN-GBR</t>
  </si>
  <si>
    <t>Tallinn Mixed-doubles International</t>
  </si>
  <si>
    <t>SYS-TEK International Bonspiel</t>
  </si>
  <si>
    <t>HUN junior lányok</t>
  </si>
  <si>
    <t>Croatia MIX</t>
  </si>
  <si>
    <t>V. Újpest Kupa</t>
  </si>
  <si>
    <t>HUN junior lányok-csere</t>
  </si>
  <si>
    <t>Tallinn Cup</t>
  </si>
  <si>
    <t>GER-DEN-POL-SUI</t>
  </si>
  <si>
    <t>BEL-EST-SCO</t>
  </si>
  <si>
    <t>44. International Curling Tournament Chamonix</t>
  </si>
  <si>
    <t>Service Experts Doubles Classic</t>
  </si>
  <si>
    <t xml:space="preserve">CCT Austrian MD Cup </t>
  </si>
  <si>
    <t>2nd EJCT Prague Junior Cup lány</t>
  </si>
  <si>
    <t>2nd EJCT Prague Junior Cup fiú</t>
  </si>
  <si>
    <t>Szabó-Fóti</t>
  </si>
  <si>
    <t>Bern Inter Consolation Cup</t>
  </si>
  <si>
    <t>Bern Mixed-doubles CCT</t>
  </si>
  <si>
    <t>Torneo Internazionale</t>
  </si>
  <si>
    <t>11. Gstaad Cup</t>
  </si>
  <si>
    <t>HUN Mixed</t>
  </si>
  <si>
    <t>Polish Junior Boys</t>
  </si>
  <si>
    <t>Pingvinje Kocke</t>
  </si>
  <si>
    <t>Polish Junior Girls</t>
  </si>
  <si>
    <t>Hammer Time-csere</t>
  </si>
  <si>
    <t>IFI fiú válogatott-csere</t>
  </si>
  <si>
    <t>Hajdú János</t>
  </si>
  <si>
    <t>Báró Martin</t>
  </si>
  <si>
    <t>2016-2017</t>
  </si>
  <si>
    <t>FTC All-Star</t>
  </si>
  <si>
    <t>No Turners-csere</t>
  </si>
  <si>
    <t>FTC All-Star-csere</t>
  </si>
  <si>
    <t>Limmattal Mixed-doubles CCT</t>
  </si>
  <si>
    <t>Dutch Masters Mixed-doubles CCT</t>
  </si>
  <si>
    <t>HUN-NED</t>
  </si>
  <si>
    <t>Vegyes-csapat OB</t>
  </si>
  <si>
    <t>Stones</t>
  </si>
  <si>
    <t>Rókusfalvy</t>
  </si>
  <si>
    <t>Broom-Broom</t>
  </si>
  <si>
    <t>Sivatagi Rohamkukacok</t>
  </si>
  <si>
    <t>International MD Trophy Aarau</t>
  </si>
  <si>
    <t>CCT Slovakian MD Cup 2017</t>
  </si>
  <si>
    <t>Vasas ORV</t>
  </si>
  <si>
    <t>Siket VB nők</t>
  </si>
  <si>
    <t>Siket VB férfi</t>
  </si>
  <si>
    <t>X. Mixed-Doubles Curling Cup</t>
  </si>
  <si>
    <t>CCT Dumfries</t>
  </si>
  <si>
    <t>UTE Férfi 1.</t>
  </si>
  <si>
    <t>UTE Four Four Nők-csere</t>
  </si>
  <si>
    <t>Papp Szilveszter</t>
  </si>
  <si>
    <t>Komli József</t>
  </si>
  <si>
    <t>UTE Férfi 1.-csere</t>
  </si>
  <si>
    <t>CCT Riga</t>
  </si>
  <si>
    <t>End Hunters-csere</t>
  </si>
  <si>
    <t>Latvian MD Curling Cup</t>
  </si>
  <si>
    <t>CAN-LAT</t>
  </si>
  <si>
    <t>CCT MD Tallinn</t>
  </si>
  <si>
    <t>Fradi Junior</t>
  </si>
  <si>
    <t>Pontosak</t>
  </si>
  <si>
    <t>Ifjonti HÉV</t>
  </si>
  <si>
    <t>FTC Pontosak</t>
  </si>
  <si>
    <t>Zombor Maja</t>
  </si>
  <si>
    <t>Molnár Orsolya</t>
  </si>
  <si>
    <t>Pásztor Petra</t>
  </si>
  <si>
    <t>Eppel Zsófia</t>
  </si>
  <si>
    <t>Hamvas Villő</t>
  </si>
  <si>
    <t>Angelidisz Aphrodité</t>
  </si>
  <si>
    <t>Eötvös Dorka</t>
  </si>
  <si>
    <t>János Zsuzsa Anna</t>
  </si>
  <si>
    <t>Takács Eszter</t>
  </si>
  <si>
    <t>Kraxner Anna</t>
  </si>
  <si>
    <t>Dallos Anna Hajnal</t>
  </si>
  <si>
    <t>Baka Richárd</t>
  </si>
  <si>
    <t>Erdélyi Dominik</t>
  </si>
  <si>
    <t>Fazekas Levente</t>
  </si>
  <si>
    <t>Olchváry Ambrus</t>
  </si>
  <si>
    <t>Melegh Csongor</t>
  </si>
  <si>
    <t>Kárász Benjámin Raúl</t>
  </si>
  <si>
    <t>Gazdag Zsombor</t>
  </si>
  <si>
    <t>Kószó Máté</t>
  </si>
  <si>
    <t>Fradi Junior-csere</t>
  </si>
  <si>
    <t>Nagy-Nagy</t>
  </si>
  <si>
    <t>New Zealand Winter Games</t>
  </si>
  <si>
    <t>JAP</t>
  </si>
  <si>
    <t>Hackforce</t>
  </si>
  <si>
    <t>Jégdarálók</t>
  </si>
  <si>
    <t>Rolling Stones</t>
  </si>
  <si>
    <t>Adara</t>
  </si>
  <si>
    <t>Power Ladies</t>
  </si>
  <si>
    <t>Hackforce-csere</t>
  </si>
  <si>
    <t xml:space="preserve">UTE Four Four Férfi </t>
  </si>
  <si>
    <t>Jégdarálók-csere</t>
  </si>
  <si>
    <t>Kispataki Viktor</t>
  </si>
  <si>
    <t>Sárai Rita</t>
  </si>
  <si>
    <t>Barkóczi Péter</t>
  </si>
  <si>
    <t>Beke Viktor</t>
  </si>
  <si>
    <t>Vaszil György</t>
  </si>
  <si>
    <t>17. Kolibris Cup</t>
  </si>
  <si>
    <t>SYS-TEK - Pinerolo</t>
  </si>
  <si>
    <t>Team Romania</t>
  </si>
  <si>
    <t>Vasas SC Girling</t>
  </si>
  <si>
    <t>Callum Macfarlane</t>
  </si>
  <si>
    <t>CCT Austrian Mixed Doubles Curling Cup</t>
  </si>
  <si>
    <t>Joó-Sárdi</t>
  </si>
  <si>
    <t>Bíró-Kispataki</t>
  </si>
  <si>
    <t>Nagy-Kárász</t>
  </si>
  <si>
    <t>Vegyes-páros OB B liga</t>
  </si>
  <si>
    <t xml:space="preserve"> Sochi World Curling Tour</t>
  </si>
  <si>
    <t>Magyar Kupa 2017</t>
  </si>
  <si>
    <t>Bartalus Anna</t>
  </si>
  <si>
    <t>2017. évi Vegyes Páros OB</t>
  </si>
  <si>
    <t>Gliwice Team Pluta</t>
  </si>
  <si>
    <t>2017. évi Évzáró Kupa</t>
  </si>
  <si>
    <t>2018. évi Fradi Kupa</t>
  </si>
  <si>
    <t>Vasas Mix</t>
  </si>
  <si>
    <t>KL/SB</t>
  </si>
  <si>
    <t>CK Legija</t>
  </si>
  <si>
    <t>Silent Croatia</t>
  </si>
  <si>
    <t>Riesz Team</t>
  </si>
  <si>
    <t>WJCC B Women</t>
  </si>
  <si>
    <t>WJCC B Men</t>
  </si>
  <si>
    <t>World Curling Tour - Hollandia</t>
  </si>
  <si>
    <t>CAN-ESP</t>
  </si>
  <si>
    <t>CC Bern Inter Consolation cup</t>
  </si>
  <si>
    <t>2017-2018</t>
  </si>
  <si>
    <t>SSC Deaf Power</t>
  </si>
  <si>
    <t>SSC Mix</t>
  </si>
  <si>
    <t>UTE MP4</t>
  </si>
  <si>
    <t>MixSzuri</t>
  </si>
  <si>
    <t>KŐ-Link</t>
  </si>
  <si>
    <t>2018. évi Vegyes-csapat OB</t>
  </si>
  <si>
    <t>HUN 1</t>
  </si>
  <si>
    <t>Spiller Tiziána</t>
  </si>
  <si>
    <t>World Curling Tour - Gavle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</si>
</sst>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#,##0.0"/>
  </numFmts>
  <fonts count="28">
    <font>
      <sz val="10"/>
      <name val="Verdana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Calibri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Verdana"/>
      <family val="2"/>
      <charset val="238"/>
    </font>
    <font>
      <sz val="10"/>
      <name val="Arial"/>
      <family val="2"/>
      <charset val="238"/>
    </font>
    <font>
      <sz val="9"/>
      <color indexed="81"/>
      <name val="Verdana"/>
      <family val="2"/>
      <charset val="238"/>
    </font>
    <font>
      <b/>
      <sz val="9"/>
      <color indexed="81"/>
      <name val="Verdana"/>
      <family val="2"/>
      <charset val="238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1"/>
      <color rgb="FF000000"/>
      <name val="Calibri"/>
      <family val="2"/>
    </font>
    <font>
      <sz val="12"/>
      <color rgb="FF222222"/>
      <name val="Times New Roman"/>
      <family val="1"/>
    </font>
    <font>
      <b/>
      <sz val="10"/>
      <color rgb="FF373737"/>
      <name val="Times New Roman"/>
      <family val="1"/>
      <charset val="238"/>
    </font>
    <font>
      <sz val="10"/>
      <color rgb="FF373737"/>
      <name val="Times New Roman"/>
      <family val="1"/>
      <charset val="238"/>
    </font>
    <font>
      <u/>
      <sz val="10"/>
      <color theme="10"/>
      <name val="Verdana"/>
      <family val="2"/>
      <charset val="238"/>
    </font>
    <font>
      <u/>
      <sz val="10"/>
      <color theme="11"/>
      <name val="Verdana"/>
      <family val="2"/>
      <charset val="238"/>
    </font>
    <font>
      <sz val="10"/>
      <name val="Courier"/>
      <family val="3"/>
    </font>
    <font>
      <b/>
      <sz val="10"/>
      <color rgb="FF3399CC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2"/>
      <name val="Verdana"/>
      <family val="2"/>
      <charset val="238"/>
    </font>
    <font>
      <sz val="9"/>
      <color rgb="FFFFFFFF"/>
      <name val="Arial"/>
      <family val="2"/>
      <charset val="238"/>
    </font>
    <font>
      <sz val="8.5"/>
      <color rgb="FF666666"/>
      <name val="Arial"/>
      <family val="2"/>
      <charset val="238"/>
    </font>
    <font>
      <sz val="13"/>
      <color rgb="FF808080"/>
      <name val="Open Sans"/>
    </font>
    <font>
      <sz val="10"/>
      <name val="Calibri"/>
      <family val="2"/>
      <charset val="238"/>
      <scheme val="minor"/>
    </font>
    <font>
      <sz val="10"/>
      <name val="Calibri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7139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771394"/>
        <bgColor rgb="FF000000"/>
      </patternFill>
    </fill>
    <fill>
      <patternFill patternType="solid">
        <fgColor rgb="FFFCD5B4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924">
    <xf numFmtId="0" fontId="0" fillId="0" borderId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04">
    <xf numFmtId="0" fontId="0" fillId="0" borderId="0" xfId="0"/>
    <xf numFmtId="0" fontId="3" fillId="0" borderId="0" xfId="0" applyFont="1" applyBorder="1"/>
    <xf numFmtId="14" fontId="3" fillId="0" borderId="0" xfId="0" applyNumberFormat="1" applyFont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3" fillId="2" borderId="0" xfId="0" applyFont="1" applyFill="1" applyBorder="1"/>
    <xf numFmtId="0" fontId="3" fillId="3" borderId="0" xfId="0" applyFont="1" applyFill="1" applyBorder="1"/>
    <xf numFmtId="0" fontId="3" fillId="4" borderId="0" xfId="0" applyFont="1" applyFill="1" applyBorder="1"/>
    <xf numFmtId="0" fontId="3" fillId="0" borderId="0" xfId="0" applyFont="1" applyFill="1" applyBorder="1"/>
    <xf numFmtId="0" fontId="3" fillId="5" borderId="0" xfId="0" applyFont="1" applyFill="1" applyBorder="1"/>
    <xf numFmtId="0" fontId="3" fillId="6" borderId="0" xfId="0" applyFont="1" applyFill="1" applyBorder="1"/>
    <xf numFmtId="0" fontId="3" fillId="7" borderId="0" xfId="0" applyFont="1" applyFill="1" applyBorder="1"/>
    <xf numFmtId="0" fontId="3" fillId="8" borderId="0" xfId="0" applyFont="1" applyFill="1" applyBorder="1"/>
    <xf numFmtId="0" fontId="3" fillId="9" borderId="0" xfId="0" applyFont="1" applyFill="1" applyBorder="1"/>
    <xf numFmtId="0" fontId="3" fillId="10" borderId="0" xfId="0" applyFont="1" applyFill="1" applyBorder="1"/>
    <xf numFmtId="0" fontId="3" fillId="11" borderId="0" xfId="0" applyFont="1" applyFill="1" applyBorder="1"/>
    <xf numFmtId="0" fontId="3" fillId="0" borderId="1" xfId="0" applyFont="1" applyFill="1" applyBorder="1"/>
    <xf numFmtId="0" fontId="5" fillId="0" borderId="0" xfId="0" applyFont="1"/>
    <xf numFmtId="0" fontId="4" fillId="0" borderId="0" xfId="0" applyFont="1" applyBorder="1" applyAlignment="1">
      <alignment horizontal="left"/>
    </xf>
    <xf numFmtId="3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right"/>
    </xf>
    <xf numFmtId="9" fontId="4" fillId="0" borderId="0" xfId="1" applyFont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0" fillId="0" borderId="2" xfId="0" applyBorder="1"/>
    <xf numFmtId="9" fontId="5" fillId="0" borderId="2" xfId="0" applyNumberFormat="1" applyFont="1" applyBorder="1"/>
    <xf numFmtId="9" fontId="0" fillId="0" borderId="2" xfId="0" applyNumberFormat="1" applyBorder="1"/>
    <xf numFmtId="0" fontId="5" fillId="0" borderId="2" xfId="0" applyFont="1" applyBorder="1"/>
    <xf numFmtId="3" fontId="6" fillId="0" borderId="0" xfId="0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right"/>
    </xf>
    <xf numFmtId="0" fontId="3" fillId="12" borderId="0" xfId="0" applyFont="1" applyFill="1" applyBorder="1"/>
    <xf numFmtId="9" fontId="4" fillId="0" borderId="0" xfId="1" applyNumberFormat="1" applyFont="1" applyBorder="1" applyAlignment="1">
      <alignment horizontal="right"/>
    </xf>
    <xf numFmtId="1" fontId="3" fillId="0" borderId="0" xfId="0" applyNumberFormat="1" applyFont="1" applyBorder="1"/>
    <xf numFmtId="1" fontId="0" fillId="0" borderId="0" xfId="0" applyNumberFormat="1"/>
    <xf numFmtId="14" fontId="11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3" fontId="11" fillId="9" borderId="0" xfId="0" applyNumberFormat="1" applyFont="1" applyFill="1" applyBorder="1"/>
    <xf numFmtId="3" fontId="11" fillId="4" borderId="0" xfId="0" applyNumberFormat="1" applyFont="1" applyFill="1" applyBorder="1"/>
    <xf numFmtId="3" fontId="11" fillId="2" borderId="0" xfId="0" applyNumberFormat="1" applyFont="1" applyFill="1" applyBorder="1"/>
    <xf numFmtId="14" fontId="4" fillId="12" borderId="0" xfId="0" applyNumberFormat="1" applyFont="1" applyFill="1" applyBorder="1" applyAlignment="1">
      <alignment horizontal="center"/>
    </xf>
    <xf numFmtId="0" fontId="4" fillId="12" borderId="0" xfId="0" applyFont="1" applyFill="1" applyBorder="1"/>
    <xf numFmtId="3" fontId="4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/>
    <xf numFmtId="3" fontId="4" fillId="0" borderId="0" xfId="0" applyNumberFormat="1" applyFont="1" applyFill="1" applyBorder="1"/>
    <xf numFmtId="1" fontId="3" fillId="12" borderId="0" xfId="0" applyNumberFormat="1" applyFont="1" applyFill="1" applyBorder="1"/>
    <xf numFmtId="1" fontId="3" fillId="0" borderId="0" xfId="0" applyNumberFormat="1" applyFont="1" applyFill="1" applyBorder="1"/>
    <xf numFmtId="4" fontId="11" fillId="0" borderId="0" xfId="0" applyNumberFormat="1" applyFont="1"/>
    <xf numFmtId="3" fontId="4" fillId="12" borderId="0" xfId="0" applyNumberFormat="1" applyFont="1" applyFill="1" applyBorder="1" applyAlignment="1">
      <alignment horizontal="right"/>
    </xf>
    <xf numFmtId="0" fontId="3" fillId="13" borderId="0" xfId="0" applyFont="1" applyFill="1" applyBorder="1"/>
    <xf numFmtId="0" fontId="3" fillId="14" borderId="0" xfId="0" applyFont="1" applyFill="1" applyBorder="1"/>
    <xf numFmtId="0" fontId="3" fillId="15" borderId="0" xfId="0" applyFont="1" applyFill="1" applyBorder="1"/>
    <xf numFmtId="0" fontId="3" fillId="16" borderId="0" xfId="0" applyFont="1" applyFill="1" applyBorder="1"/>
    <xf numFmtId="0" fontId="3" fillId="17" borderId="0" xfId="0" applyFont="1" applyFill="1" applyBorder="1"/>
    <xf numFmtId="0" fontId="3" fillId="18" borderId="0" xfId="0" applyFont="1" applyFill="1" applyBorder="1"/>
    <xf numFmtId="0" fontId="3" fillId="19" borderId="0" xfId="0" applyFont="1" applyFill="1" applyBorder="1"/>
    <xf numFmtId="0" fontId="4" fillId="0" borderId="3" xfId="0" applyFont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3" fontId="6" fillId="0" borderId="6" xfId="0" applyNumberFormat="1" applyFont="1" applyBorder="1" applyAlignment="1">
      <alignment horizontal="left"/>
    </xf>
    <xf numFmtId="3" fontId="4" fillId="0" borderId="7" xfId="0" applyNumberFormat="1" applyFont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4" fillId="0" borderId="6" xfId="0" applyFont="1" applyBorder="1" applyAlignment="1">
      <alignment horizontal="center"/>
    </xf>
    <xf numFmtId="0" fontId="3" fillId="7" borderId="6" xfId="0" applyFont="1" applyFill="1" applyBorder="1"/>
    <xf numFmtId="0" fontId="3" fillId="0" borderId="7" xfId="0" applyFont="1" applyFill="1" applyBorder="1"/>
    <xf numFmtId="0" fontId="3" fillId="11" borderId="6" xfId="0" applyFont="1" applyFill="1" applyBorder="1"/>
    <xf numFmtId="0" fontId="3" fillId="8" borderId="6" xfId="0" applyFont="1" applyFill="1" applyBorder="1"/>
    <xf numFmtId="0" fontId="3" fillId="9" borderId="6" xfId="0" applyFont="1" applyFill="1" applyBorder="1"/>
    <xf numFmtId="0" fontId="3" fillId="14" borderId="6" xfId="0" applyFont="1" applyFill="1" applyBorder="1"/>
    <xf numFmtId="0" fontId="3" fillId="4" borderId="6" xfId="0" applyFont="1" applyFill="1" applyBorder="1"/>
    <xf numFmtId="0" fontId="3" fillId="3" borderId="6" xfId="0" applyFont="1" applyFill="1" applyBorder="1"/>
    <xf numFmtId="0" fontId="3" fillId="10" borderId="6" xfId="0" applyFont="1" applyFill="1" applyBorder="1"/>
    <xf numFmtId="0" fontId="3" fillId="16" borderId="6" xfId="0" applyFont="1" applyFill="1" applyBorder="1"/>
    <xf numFmtId="0" fontId="3" fillId="17" borderId="6" xfId="0" applyFont="1" applyFill="1" applyBorder="1"/>
    <xf numFmtId="0" fontId="3" fillId="2" borderId="6" xfId="0" applyFont="1" applyFill="1" applyBorder="1"/>
    <xf numFmtId="0" fontId="3" fillId="6" borderId="8" xfId="0" applyFont="1" applyFill="1" applyBorder="1"/>
    <xf numFmtId="0" fontId="3" fillId="0" borderId="9" xfId="0" applyFont="1" applyFill="1" applyBorder="1"/>
    <xf numFmtId="0" fontId="3" fillId="0" borderId="10" xfId="0" applyFont="1" applyBorder="1"/>
    <xf numFmtId="0" fontId="3" fillId="5" borderId="6" xfId="0" applyFont="1" applyFill="1" applyBorder="1"/>
    <xf numFmtId="0" fontId="3" fillId="0" borderId="8" xfId="0" applyFont="1" applyBorder="1"/>
    <xf numFmtId="0" fontId="3" fillId="12" borderId="9" xfId="0" applyFont="1" applyFill="1" applyBorder="1"/>
    <xf numFmtId="0" fontId="3" fillId="0" borderId="10" xfId="0" applyFont="1" applyFill="1" applyBorder="1"/>
    <xf numFmtId="1" fontId="3" fillId="0" borderId="9" xfId="0" applyNumberFormat="1" applyFont="1" applyFill="1" applyBorder="1"/>
    <xf numFmtId="0" fontId="4" fillId="0" borderId="4" xfId="0" applyFont="1" applyBorder="1" applyAlignment="1">
      <alignment horizontal="center"/>
    </xf>
    <xf numFmtId="0" fontId="3" fillId="0" borderId="9" xfId="0" applyFont="1" applyBorder="1"/>
    <xf numFmtId="0" fontId="3" fillId="13" borderId="6" xfId="0" applyFont="1" applyFill="1" applyBorder="1"/>
    <xf numFmtId="0" fontId="3" fillId="6" borderId="6" xfId="0" applyFont="1" applyFill="1" applyBorder="1"/>
    <xf numFmtId="0" fontId="3" fillId="8" borderId="8" xfId="0" applyFont="1" applyFill="1" applyBorder="1"/>
    <xf numFmtId="0" fontId="3" fillId="13" borderId="8" xfId="0" applyFont="1" applyFill="1" applyBorder="1"/>
    <xf numFmtId="0" fontId="3" fillId="20" borderId="0" xfId="0" applyFont="1" applyFill="1" applyBorder="1"/>
    <xf numFmtId="0" fontId="3" fillId="19" borderId="8" xfId="0" applyFont="1" applyFill="1" applyBorder="1"/>
    <xf numFmtId="0" fontId="3" fillId="19" borderId="6" xfId="0" applyFont="1" applyFill="1" applyBorder="1"/>
    <xf numFmtId="0" fontId="3" fillId="21" borderId="0" xfId="0" applyFont="1" applyFill="1" applyBorder="1"/>
    <xf numFmtId="0" fontId="3" fillId="21" borderId="6" xfId="0" applyFont="1" applyFill="1" applyBorder="1"/>
    <xf numFmtId="0" fontId="3" fillId="16" borderId="8" xfId="0" applyFont="1" applyFill="1" applyBorder="1"/>
    <xf numFmtId="0" fontId="3" fillId="18" borderId="6" xfId="0" applyFont="1" applyFill="1" applyBorder="1"/>
    <xf numFmtId="0" fontId="3" fillId="20" borderId="8" xfId="0" applyFont="1" applyFill="1" applyBorder="1"/>
    <xf numFmtId="3" fontId="4" fillId="0" borderId="0" xfId="0" applyNumberFormat="1" applyFont="1" applyBorder="1"/>
    <xf numFmtId="3" fontId="4" fillId="0" borderId="0" xfId="0" applyNumberFormat="1" applyFont="1" applyBorder="1" applyAlignment="1">
      <alignment horizontal="left" indent="1"/>
    </xf>
    <xf numFmtId="1" fontId="4" fillId="0" borderId="0" xfId="0" applyNumberFormat="1" applyFont="1" applyBorder="1" applyAlignment="1">
      <alignment horizontal="left" indent="1"/>
    </xf>
    <xf numFmtId="9" fontId="3" fillId="0" borderId="0" xfId="1" applyFont="1" applyBorder="1"/>
    <xf numFmtId="9" fontId="4" fillId="12" borderId="0" xfId="0" applyNumberFormat="1" applyFont="1" applyFill="1" applyBorder="1" applyAlignment="1">
      <alignment horizontal="right"/>
    </xf>
    <xf numFmtId="9" fontId="4" fillId="0" borderId="0" xfId="0" applyNumberFormat="1" applyFont="1" applyFill="1" applyBorder="1" applyAlignment="1">
      <alignment horizontal="right"/>
    </xf>
    <xf numFmtId="0" fontId="3" fillId="0" borderId="6" xfId="0" applyFont="1" applyFill="1" applyBorder="1"/>
    <xf numFmtId="0" fontId="3" fillId="0" borderId="8" xfId="0" applyFont="1" applyFill="1" applyBorder="1"/>
    <xf numFmtId="0" fontId="0" fillId="0" borderId="2" xfId="0" applyFill="1" applyBorder="1"/>
    <xf numFmtId="0" fontId="3" fillId="22" borderId="0" xfId="0" applyFont="1" applyFill="1" applyBorder="1"/>
    <xf numFmtId="0" fontId="3" fillId="22" borderId="6" xfId="0" applyFont="1" applyFill="1" applyBorder="1"/>
    <xf numFmtId="3" fontId="3" fillId="12" borderId="0" xfId="0" applyNumberFormat="1" applyFont="1" applyFill="1" applyBorder="1"/>
    <xf numFmtId="166" fontId="3" fillId="0" borderId="0" xfId="0" applyNumberFormat="1" applyFont="1" applyFill="1" applyBorder="1"/>
    <xf numFmtId="0" fontId="6" fillId="0" borderId="0" xfId="0" applyFont="1" applyBorder="1" applyAlignment="1">
      <alignment horizontal="left"/>
    </xf>
    <xf numFmtId="0" fontId="3" fillId="3" borderId="9" xfId="0" applyFont="1" applyFill="1" applyBorder="1"/>
    <xf numFmtId="3" fontId="3" fillId="0" borderId="0" xfId="0" applyNumberFormat="1" applyFont="1" applyBorder="1"/>
    <xf numFmtId="0" fontId="4" fillId="0" borderId="3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3" fontId="6" fillId="0" borderId="6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>
      <alignment horizontal="right"/>
    </xf>
    <xf numFmtId="3" fontId="4" fillId="0" borderId="7" xfId="0" applyNumberFormat="1" applyFont="1" applyFill="1" applyBorder="1" applyAlignment="1">
      <alignment horizontal="center"/>
    </xf>
    <xf numFmtId="9" fontId="4" fillId="0" borderId="0" xfId="1" applyNumberFormat="1" applyFont="1" applyFill="1" applyBorder="1" applyAlignment="1">
      <alignment horizontal="right"/>
    </xf>
    <xf numFmtId="9" fontId="4" fillId="0" borderId="0" xfId="1" applyFont="1" applyFill="1" applyBorder="1" applyAlignment="1">
      <alignment horizontal="right"/>
    </xf>
    <xf numFmtId="3" fontId="4" fillId="0" borderId="0" xfId="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4" fontId="4" fillId="0" borderId="0" xfId="0" applyNumberFormat="1" applyFont="1" applyBorder="1"/>
    <xf numFmtId="14" fontId="4" fillId="0" borderId="0" xfId="0" applyNumberFormat="1" applyFont="1" applyBorder="1" applyAlignment="1">
      <alignment horizontal="left" indent="1"/>
    </xf>
    <xf numFmtId="14" fontId="3" fillId="5" borderId="0" xfId="0" applyNumberFormat="1" applyFont="1" applyFill="1" applyBorder="1"/>
    <xf numFmtId="14" fontId="3" fillId="0" borderId="0" xfId="0" applyNumberFormat="1" applyFont="1" applyFill="1" applyBorder="1"/>
    <xf numFmtId="14" fontId="4" fillId="0" borderId="0" xfId="0" applyNumberFormat="1" applyFont="1" applyFill="1" applyBorder="1"/>
    <xf numFmtId="14" fontId="4" fillId="0" borderId="0" xfId="0" applyNumberFormat="1" applyFont="1" applyFill="1" applyBorder="1" applyAlignment="1">
      <alignment horizontal="left" indent="1"/>
    </xf>
    <xf numFmtId="1" fontId="4" fillId="0" borderId="0" xfId="0" applyNumberFormat="1" applyFont="1" applyBorder="1" applyAlignment="1">
      <alignment horizontal="left"/>
    </xf>
    <xf numFmtId="1" fontId="4" fillId="0" borderId="0" xfId="0" applyNumberFormat="1" applyFont="1" applyBorder="1" applyAlignment="1">
      <alignment horizontal="left" indent="2"/>
    </xf>
    <xf numFmtId="0" fontId="3" fillId="23" borderId="0" xfId="0" applyFont="1" applyFill="1" applyBorder="1"/>
    <xf numFmtId="0" fontId="3" fillId="23" borderId="6" xfId="0" applyFont="1" applyFill="1" applyBorder="1"/>
    <xf numFmtId="14" fontId="11" fillId="0" borderId="0" xfId="0" applyNumberFormat="1" applyFont="1" applyFill="1"/>
    <xf numFmtId="3" fontId="11" fillId="0" borderId="0" xfId="0" applyNumberFormat="1" applyFont="1" applyFill="1"/>
    <xf numFmtId="3" fontId="12" fillId="0" borderId="0" xfId="0" applyNumberFormat="1" applyFont="1" applyFill="1"/>
    <xf numFmtId="0" fontId="3" fillId="24" borderId="0" xfId="0" applyFont="1" applyFill="1" applyBorder="1"/>
    <xf numFmtId="0" fontId="3" fillId="24" borderId="6" xfId="0" applyFont="1" applyFill="1" applyBorder="1"/>
    <xf numFmtId="1" fontId="3" fillId="0" borderId="9" xfId="0" applyNumberFormat="1" applyFont="1" applyBorder="1"/>
    <xf numFmtId="3" fontId="11" fillId="0" borderId="0" xfId="0" applyNumberFormat="1" applyFont="1" applyAlignment="1">
      <alignment textRotation="90"/>
    </xf>
    <xf numFmtId="3" fontId="11" fillId="0" borderId="0" xfId="0" applyNumberFormat="1" applyFont="1" applyFill="1" applyAlignment="1">
      <alignment textRotation="90"/>
    </xf>
    <xf numFmtId="3" fontId="11" fillId="0" borderId="0" xfId="0" applyNumberFormat="1" applyFont="1" applyFill="1" applyAlignment="1">
      <alignment wrapText="1"/>
    </xf>
    <xf numFmtId="3" fontId="11" fillId="0" borderId="0" xfId="0" applyNumberFormat="1" applyFont="1" applyAlignment="1">
      <alignment wrapText="1"/>
    </xf>
    <xf numFmtId="14" fontId="3" fillId="0" borderId="0" xfId="0" applyNumberFormat="1" applyFont="1" applyBorder="1" applyAlignment="1">
      <alignment textRotation="90"/>
    </xf>
    <xf numFmtId="1" fontId="3" fillId="0" borderId="0" xfId="0" applyNumberFormat="1" applyFont="1" applyBorder="1" applyAlignment="1">
      <alignment textRotation="90"/>
    </xf>
    <xf numFmtId="14" fontId="3" fillId="0" borderId="0" xfId="0" applyNumberFormat="1" applyFont="1" applyFill="1" applyBorder="1" applyAlignment="1">
      <alignment textRotation="90"/>
    </xf>
    <xf numFmtId="1" fontId="0" fillId="0" borderId="0" xfId="0" applyNumberFormat="1" applyAlignment="1">
      <alignment textRotation="90"/>
    </xf>
    <xf numFmtId="165" fontId="0" fillId="0" borderId="0" xfId="1" applyNumberFormat="1" applyFont="1"/>
    <xf numFmtId="165" fontId="0" fillId="0" borderId="0" xfId="0" applyNumberFormat="1"/>
    <xf numFmtId="9" fontId="0" fillId="0" borderId="0" xfId="1" applyFont="1"/>
    <xf numFmtId="10" fontId="0" fillId="0" borderId="0" xfId="1" applyNumberFormat="1" applyFont="1"/>
    <xf numFmtId="0" fontId="6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0" fillId="0" borderId="0" xfId="0" applyFill="1" applyBorder="1"/>
    <xf numFmtId="165" fontId="0" fillId="0" borderId="0" xfId="0" applyNumberFormat="1" applyFill="1" applyBorder="1"/>
    <xf numFmtId="1" fontId="6" fillId="0" borderId="0" xfId="0" applyNumberFormat="1" applyFont="1" applyBorder="1" applyAlignment="1">
      <alignment horizontal="center" textRotation="90" wrapText="1"/>
    </xf>
    <xf numFmtId="14" fontId="6" fillId="0" borderId="0" xfId="0" applyNumberFormat="1" applyFont="1" applyBorder="1"/>
    <xf numFmtId="14" fontId="6" fillId="12" borderId="0" xfId="0" applyNumberFormat="1" applyFont="1" applyFill="1" applyBorder="1"/>
    <xf numFmtId="14" fontId="6" fillId="0" borderId="0" xfId="0" applyNumberFormat="1" applyFont="1" applyBorder="1" applyAlignment="1">
      <alignment horizontal="center" textRotation="90"/>
    </xf>
    <xf numFmtId="1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Fill="1" applyBorder="1" applyAlignment="1">
      <alignment horizontal="center" wrapText="1"/>
    </xf>
    <xf numFmtId="1" fontId="6" fillId="0" borderId="0" xfId="0" applyNumberFormat="1" applyFont="1" applyBorder="1" applyAlignment="1">
      <alignment wrapText="1"/>
    </xf>
    <xf numFmtId="14" fontId="11" fillId="0" borderId="0" xfId="0" applyNumberFormat="1" applyFont="1" applyBorder="1" applyAlignment="1">
      <alignment horizontal="center"/>
    </xf>
    <xf numFmtId="14" fontId="11" fillId="0" borderId="0" xfId="0" applyNumberFormat="1" applyFont="1" applyBorder="1" applyAlignment="1">
      <alignment horizontal="center" textRotation="90"/>
    </xf>
    <xf numFmtId="3" fontId="11" fillId="0" borderId="0" xfId="0" applyNumberFormat="1" applyFont="1" applyBorder="1" applyAlignment="1">
      <alignment horizontal="center" wrapText="1"/>
    </xf>
    <xf numFmtId="3" fontId="11" fillId="0" borderId="0" xfId="0" applyNumberFormat="1" applyFont="1" applyBorder="1" applyAlignment="1">
      <alignment horizontal="center" textRotation="90" wrapText="1"/>
    </xf>
    <xf numFmtId="9" fontId="4" fillId="12" borderId="0" xfId="1" applyFont="1" applyFill="1" applyBorder="1" applyAlignment="1">
      <alignment horizontal="right"/>
    </xf>
    <xf numFmtId="0" fontId="0" fillId="0" borderId="6" xfId="0" applyBorder="1"/>
    <xf numFmtId="0" fontId="0" fillId="0" borderId="0" xfId="0" applyBorder="1"/>
    <xf numFmtId="165" fontId="0" fillId="0" borderId="0" xfId="1" applyNumberFormat="1" applyFont="1" applyBorder="1"/>
    <xf numFmtId="3" fontId="6" fillId="6" borderId="6" xfId="0" applyNumberFormat="1" applyFont="1" applyFill="1" applyBorder="1" applyAlignment="1">
      <alignment horizontal="left"/>
    </xf>
    <xf numFmtId="0" fontId="3" fillId="6" borderId="7" xfId="0" applyFont="1" applyFill="1" applyBorder="1"/>
    <xf numFmtId="3" fontId="6" fillId="0" borderId="8" xfId="0" applyNumberFormat="1" applyFont="1" applyFill="1" applyBorder="1" applyAlignment="1">
      <alignment horizontal="left"/>
    </xf>
    <xf numFmtId="3" fontId="6" fillId="0" borderId="9" xfId="0" applyNumberFormat="1" applyFont="1" applyFill="1" applyBorder="1" applyAlignment="1">
      <alignment horizontal="left"/>
    </xf>
    <xf numFmtId="3" fontId="6" fillId="5" borderId="0" xfId="0" applyNumberFormat="1" applyFont="1" applyFill="1" applyBorder="1" applyAlignment="1">
      <alignment horizontal="left"/>
    </xf>
    <xf numFmtId="1" fontId="3" fillId="6" borderId="0" xfId="0" applyNumberFormat="1" applyFont="1" applyFill="1" applyBorder="1"/>
    <xf numFmtId="0" fontId="3" fillId="15" borderId="6" xfId="0" applyFont="1" applyFill="1" applyBorder="1"/>
    <xf numFmtId="0" fontId="3" fillId="25" borderId="6" xfId="0" applyFont="1" applyFill="1" applyBorder="1"/>
    <xf numFmtId="165" fontId="3" fillId="0" borderId="0" xfId="1" applyNumberFormat="1" applyFont="1" applyBorder="1"/>
    <xf numFmtId="165" fontId="3" fillId="0" borderId="9" xfId="1" applyNumberFormat="1" applyFont="1" applyBorder="1"/>
    <xf numFmtId="165" fontId="11" fillId="0" borderId="0" xfId="1" applyNumberFormat="1" applyFont="1" applyBorder="1"/>
    <xf numFmtId="165" fontId="11" fillId="0" borderId="0" xfId="1" applyNumberFormat="1" applyFont="1" applyFill="1" applyBorder="1"/>
    <xf numFmtId="165" fontId="11" fillId="0" borderId="9" xfId="1" applyNumberFormat="1" applyFont="1" applyBorder="1"/>
    <xf numFmtId="165" fontId="11" fillId="6" borderId="0" xfId="1" applyNumberFormat="1" applyFont="1" applyFill="1" applyBorder="1"/>
    <xf numFmtId="0" fontId="11" fillId="0" borderId="0" xfId="0" applyFont="1" applyBorder="1"/>
    <xf numFmtId="3" fontId="3" fillId="12" borderId="9" xfId="0" applyNumberFormat="1" applyFont="1" applyFill="1" applyBorder="1"/>
    <xf numFmtId="0" fontId="13" fillId="0" borderId="6" xfId="0" applyFont="1" applyBorder="1"/>
    <xf numFmtId="0" fontId="13" fillId="0" borderId="8" xfId="0" applyFont="1" applyBorder="1"/>
    <xf numFmtId="10" fontId="3" fillId="0" borderId="0" xfId="0" applyNumberFormat="1" applyFont="1" applyBorder="1"/>
    <xf numFmtId="10" fontId="3" fillId="0" borderId="9" xfId="0" applyNumberFormat="1" applyFont="1" applyBorder="1"/>
    <xf numFmtId="14" fontId="4" fillId="0" borderId="0" xfId="0" applyNumberFormat="1" applyFont="1" applyBorder="1" applyAlignment="1">
      <alignment horizontal="left"/>
    </xf>
    <xf numFmtId="0" fontId="13" fillId="5" borderId="6" xfId="0" applyFont="1" applyFill="1" applyBorder="1"/>
    <xf numFmtId="165" fontId="3" fillId="0" borderId="0" xfId="1" applyNumberFormat="1" applyFont="1" applyFill="1" applyBorder="1"/>
    <xf numFmtId="165" fontId="3" fillId="0" borderId="9" xfId="1" applyNumberFormat="1" applyFont="1" applyFill="1" applyBorder="1"/>
    <xf numFmtId="1" fontId="3" fillId="0" borderId="1" xfId="0" applyNumberFormat="1" applyFont="1" applyBorder="1"/>
    <xf numFmtId="0" fontId="3" fillId="14" borderId="8" xfId="0" applyFont="1" applyFill="1" applyBorder="1"/>
    <xf numFmtId="0" fontId="3" fillId="0" borderId="1" xfId="0" applyFont="1" applyBorder="1"/>
    <xf numFmtId="0" fontId="3" fillId="10" borderId="8" xfId="0" applyFont="1" applyFill="1" applyBorder="1"/>
    <xf numFmtId="0" fontId="8" fillId="0" borderId="6" xfId="0" applyFont="1" applyBorder="1"/>
    <xf numFmtId="0" fontId="8" fillId="0" borderId="8" xfId="0" applyFont="1" applyBorder="1"/>
    <xf numFmtId="0" fontId="3" fillId="24" borderId="8" xfId="0" applyFont="1" applyFill="1" applyBorder="1"/>
    <xf numFmtId="3" fontId="3" fillId="0" borderId="9" xfId="0" applyNumberFormat="1" applyFont="1" applyBorder="1"/>
    <xf numFmtId="3" fontId="11" fillId="0" borderId="0" xfId="0" applyNumberFormat="1" applyFont="1" applyBorder="1"/>
    <xf numFmtId="3" fontId="11" fillId="7" borderId="0" xfId="0" applyNumberFormat="1" applyFont="1" applyFill="1" applyBorder="1"/>
    <xf numFmtId="0" fontId="8" fillId="0" borderId="0" xfId="0" applyFont="1"/>
    <xf numFmtId="0" fontId="0" fillId="0" borderId="0" xfId="0" applyFont="1"/>
    <xf numFmtId="1" fontId="3" fillId="0" borderId="6" xfId="0" applyNumberFormat="1" applyFont="1" applyBorder="1"/>
    <xf numFmtId="1" fontId="3" fillId="0" borderId="0" xfId="1" applyNumberFormat="1" applyFont="1" applyBorder="1"/>
    <xf numFmtId="1" fontId="3" fillId="0" borderId="7" xfId="0" applyNumberFormat="1" applyFont="1" applyBorder="1"/>
    <xf numFmtId="1" fontId="3" fillId="0" borderId="8" xfId="0" applyNumberFormat="1" applyFont="1" applyBorder="1"/>
    <xf numFmtId="1" fontId="3" fillId="0" borderId="9" xfId="1" applyNumberFormat="1" applyFont="1" applyBorder="1"/>
    <xf numFmtId="0" fontId="3" fillId="0" borderId="5" xfId="0" applyFont="1" applyBorder="1"/>
    <xf numFmtId="165" fontId="4" fillId="0" borderId="4" xfId="1" applyNumberFormat="1" applyFont="1" applyBorder="1" applyAlignment="1">
      <alignment horizontal="center"/>
    </xf>
    <xf numFmtId="10" fontId="3" fillId="0" borderId="10" xfId="0" applyNumberFormat="1" applyFont="1" applyBorder="1"/>
    <xf numFmtId="3" fontId="3" fillId="0" borderId="0" xfId="0" applyNumberFormat="1" applyFont="1"/>
    <xf numFmtId="2" fontId="3" fillId="0" borderId="0" xfId="0" applyNumberFormat="1" applyFont="1" applyBorder="1"/>
    <xf numFmtId="2" fontId="3" fillId="0" borderId="0" xfId="0" applyNumberFormat="1" applyFont="1" applyFill="1" applyBorder="1"/>
    <xf numFmtId="15" fontId="0" fillId="0" borderId="0" xfId="0" applyNumberFormat="1"/>
    <xf numFmtId="0" fontId="3" fillId="0" borderId="0" xfId="0" applyFont="1"/>
    <xf numFmtId="1" fontId="4" fillId="0" borderId="5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" fontId="3" fillId="0" borderId="10" xfId="0" applyNumberFormat="1" applyFont="1" applyBorder="1"/>
    <xf numFmtId="1" fontId="3" fillId="0" borderId="5" xfId="0" applyNumberFormat="1" applyFont="1" applyBorder="1"/>
    <xf numFmtId="0" fontId="14" fillId="0" borderId="0" xfId="0" applyFont="1"/>
    <xf numFmtId="0" fontId="0" fillId="0" borderId="2" xfId="0" applyFont="1" applyBorder="1"/>
    <xf numFmtId="164" fontId="11" fillId="0" borderId="0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 textRotation="90" wrapText="1"/>
    </xf>
    <xf numFmtId="164" fontId="12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 applyAlignment="1">
      <alignment textRotation="90"/>
    </xf>
    <xf numFmtId="0" fontId="3" fillId="26" borderId="0" xfId="0" applyFont="1" applyFill="1"/>
    <xf numFmtId="0" fontId="3" fillId="27" borderId="0" xfId="0" applyFont="1" applyFill="1" applyBorder="1"/>
    <xf numFmtId="0" fontId="3" fillId="28" borderId="0" xfId="0" applyFont="1" applyFill="1" applyBorder="1"/>
    <xf numFmtId="0" fontId="3" fillId="29" borderId="0" xfId="0" applyFont="1" applyFill="1"/>
    <xf numFmtId="0" fontId="3" fillId="30" borderId="0" xfId="0" applyFont="1" applyFill="1" applyBorder="1"/>
    <xf numFmtId="0" fontId="3" fillId="31" borderId="0" xfId="0" applyFont="1" applyFill="1" applyBorder="1"/>
    <xf numFmtId="0" fontId="3" fillId="32" borderId="0" xfId="0" applyFont="1" applyFill="1"/>
    <xf numFmtId="14" fontId="4" fillId="0" borderId="0" xfId="0" applyNumberFormat="1" applyFont="1" applyBorder="1" applyAlignment="1">
      <alignment textRotation="90"/>
    </xf>
    <xf numFmtId="1" fontId="4" fillId="0" borderId="0" xfId="0" applyNumberFormat="1" applyFont="1" applyBorder="1" applyAlignment="1">
      <alignment horizontal="center" textRotation="90" wrapText="1"/>
    </xf>
    <xf numFmtId="164" fontId="4" fillId="0" borderId="0" xfId="0" applyNumberFormat="1" applyFont="1" applyBorder="1"/>
    <xf numFmtId="9" fontId="4" fillId="0" borderId="0" xfId="1" applyFont="1" applyBorder="1"/>
    <xf numFmtId="1" fontId="4" fillId="0" borderId="0" xfId="0" applyNumberFormat="1" applyFont="1" applyBorder="1"/>
    <xf numFmtId="1" fontId="1" fillId="0" borderId="0" xfId="0" applyNumberFormat="1" applyFont="1" applyAlignment="1">
      <alignment textRotation="90"/>
    </xf>
    <xf numFmtId="0" fontId="3" fillId="33" borderId="0" xfId="0" applyFont="1" applyFill="1"/>
    <xf numFmtId="0" fontId="15" fillId="0" borderId="0" xfId="0" applyFont="1"/>
    <xf numFmtId="0" fontId="16" fillId="0" borderId="0" xfId="0" applyFont="1"/>
    <xf numFmtId="0" fontId="3" fillId="34" borderId="0" xfId="0" applyFont="1" applyFill="1"/>
    <xf numFmtId="1" fontId="3" fillId="6" borderId="9" xfId="0" applyNumberFormat="1" applyFont="1" applyFill="1" applyBorder="1"/>
    <xf numFmtId="0" fontId="4" fillId="12" borderId="0" xfId="0" applyFont="1" applyFill="1" applyBorder="1" applyAlignment="1">
      <alignment horizontal="center"/>
    </xf>
    <xf numFmtId="0" fontId="3" fillId="25" borderId="0" xfId="0" applyFont="1" applyFill="1" applyBorder="1"/>
    <xf numFmtId="0" fontId="3" fillId="32" borderId="0" xfId="0" applyFont="1" applyFill="1" applyBorder="1"/>
    <xf numFmtId="3" fontId="11" fillId="10" borderId="6" xfId="0" applyNumberFormat="1" applyFont="1" applyFill="1" applyBorder="1"/>
    <xf numFmtId="0" fontId="19" fillId="0" borderId="0" xfId="0" applyFont="1" applyAlignment="1">
      <alignment vertical="center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3" fillId="36" borderId="6" xfId="0" applyFont="1" applyFill="1" applyBorder="1"/>
    <xf numFmtId="0" fontId="3" fillId="29" borderId="0" xfId="0" applyFont="1" applyFill="1" applyBorder="1"/>
    <xf numFmtId="3" fontId="11" fillId="8" borderId="6" xfId="0" applyNumberFormat="1" applyFont="1" applyFill="1" applyBorder="1"/>
    <xf numFmtId="2" fontId="3" fillId="6" borderId="0" xfId="0" applyNumberFormat="1" applyFont="1" applyFill="1" applyBorder="1"/>
    <xf numFmtId="0" fontId="3" fillId="37" borderId="6" xfId="0" applyFont="1" applyFill="1" applyBorder="1"/>
    <xf numFmtId="0" fontId="23" fillId="0" borderId="0" xfId="0" applyFont="1"/>
    <xf numFmtId="0" fontId="24" fillId="0" borderId="0" xfId="0" applyFont="1"/>
    <xf numFmtId="3" fontId="11" fillId="10" borderId="0" xfId="0" applyNumberFormat="1" applyFont="1" applyFill="1" applyBorder="1"/>
    <xf numFmtId="0" fontId="3" fillId="38" borderId="0" xfId="0" applyFont="1" applyFill="1" applyBorder="1"/>
    <xf numFmtId="0" fontId="3" fillId="39" borderId="0" xfId="0" applyFont="1" applyFill="1"/>
    <xf numFmtId="3" fontId="11" fillId="8" borderId="0" xfId="0" applyNumberFormat="1" applyFont="1" applyFill="1" applyBorder="1"/>
    <xf numFmtId="3" fontId="11" fillId="2" borderId="6" xfId="0" applyNumberFormat="1" applyFont="1" applyFill="1" applyBorder="1"/>
    <xf numFmtId="0" fontId="3" fillId="40" borderId="0" xfId="0" applyFont="1" applyFill="1" applyBorder="1"/>
    <xf numFmtId="0" fontId="3" fillId="39" borderId="0" xfId="0" applyFont="1" applyFill="1" applyBorder="1"/>
    <xf numFmtId="166" fontId="12" fillId="0" borderId="0" xfId="0" applyNumberFormat="1" applyFont="1"/>
    <xf numFmtId="166" fontId="11" fillId="0" borderId="0" xfId="0" applyNumberFormat="1" applyFont="1" applyFill="1"/>
    <xf numFmtId="166" fontId="11" fillId="0" borderId="0" xfId="0" applyNumberFormat="1" applyFont="1"/>
    <xf numFmtId="0" fontId="4" fillId="21" borderId="0" xfId="0" applyFont="1" applyFill="1" applyBorder="1"/>
    <xf numFmtId="4" fontId="12" fillId="0" borderId="0" xfId="0" applyNumberFormat="1" applyFont="1"/>
    <xf numFmtId="166" fontId="12" fillId="0" borderId="0" xfId="0" applyNumberFormat="1" applyFont="1" applyFill="1"/>
    <xf numFmtId="0" fontId="2" fillId="0" borderId="2" xfId="0" applyFont="1" applyBorder="1"/>
    <xf numFmtId="0" fontId="25" fillId="0" borderId="0" xfId="0" applyFont="1"/>
    <xf numFmtId="0" fontId="3" fillId="41" borderId="0" xfId="0" applyFont="1" applyFill="1"/>
    <xf numFmtId="14" fontId="26" fillId="0" borderId="0" xfId="0" applyNumberFormat="1" applyFont="1"/>
    <xf numFmtId="14" fontId="3" fillId="0" borderId="0" xfId="0" applyNumberFormat="1" applyFont="1" applyFill="1" applyBorder="1" applyAlignment="1">
      <alignment horizontal="right"/>
    </xf>
    <xf numFmtId="14" fontId="26" fillId="0" borderId="0" xfId="0" applyNumberFormat="1" applyFont="1" applyAlignment="1">
      <alignment horizontal="right"/>
    </xf>
    <xf numFmtId="0" fontId="3" fillId="0" borderId="3" xfId="0" applyFont="1" applyBorder="1"/>
    <xf numFmtId="10" fontId="3" fillId="0" borderId="4" xfId="0" applyNumberFormat="1" applyFont="1" applyBorder="1"/>
    <xf numFmtId="0" fontId="2" fillId="0" borderId="0" xfId="0" applyFont="1"/>
    <xf numFmtId="3" fontId="11" fillId="3" borderId="0" xfId="0" applyNumberFormat="1" applyFont="1" applyFill="1" applyBorder="1"/>
    <xf numFmtId="16" fontId="4" fillId="12" borderId="0" xfId="0" applyNumberFormat="1" applyFont="1" applyFill="1" applyBorder="1"/>
    <xf numFmtId="0" fontId="26" fillId="0" borderId="0" xfId="0" applyFont="1"/>
    <xf numFmtId="10" fontId="26" fillId="0" borderId="0" xfId="0" applyNumberFormat="1" applyFont="1"/>
    <xf numFmtId="10" fontId="3" fillId="0" borderId="0" xfId="1" applyNumberFormat="1" applyFont="1" applyFill="1" applyBorder="1"/>
    <xf numFmtId="10" fontId="3" fillId="0" borderId="0" xfId="1" applyNumberFormat="1" applyFont="1" applyBorder="1"/>
    <xf numFmtId="3" fontId="11" fillId="35" borderId="0" xfId="0" applyNumberFormat="1" applyFont="1" applyFill="1" applyBorder="1"/>
    <xf numFmtId="10" fontId="3" fillId="0" borderId="0" xfId="0" applyNumberFormat="1" applyFont="1" applyFill="1" applyBorder="1"/>
    <xf numFmtId="0" fontId="27" fillId="0" borderId="3" xfId="0" applyFont="1" applyBorder="1" applyAlignment="1">
      <alignment horizontal="left"/>
    </xf>
    <xf numFmtId="3" fontId="11" fillId="0" borderId="0" xfId="0" applyNumberFormat="1" applyFont="1" applyFill="1" applyBorder="1"/>
    <xf numFmtId="3" fontId="11" fillId="11" borderId="6" xfId="0" applyNumberFormat="1" applyFont="1" applyFill="1" applyBorder="1"/>
  </cellXfs>
  <cellStyles count="924">
    <cellStyle name="Hivatkozás" xfId="2" builtinId="8" hidden="1"/>
    <cellStyle name="Hivatkozás" xfId="4" builtinId="8" hidden="1"/>
    <cellStyle name="Hivatkozás" xfId="6" builtinId="8" hidden="1"/>
    <cellStyle name="Hivatkozás" xfId="8" builtinId="8" hidden="1"/>
    <cellStyle name="Hivatkozás" xfId="10" builtinId="8" hidden="1"/>
    <cellStyle name="Hivatkozás" xfId="12" builtinId="8" hidden="1"/>
    <cellStyle name="Hivatkozás" xfId="14" builtinId="8" hidden="1"/>
    <cellStyle name="Hivatkozás" xfId="16" builtinId="8" hidden="1"/>
    <cellStyle name="Hivatkozás" xfId="18" builtinId="8" hidden="1"/>
    <cellStyle name="Hivatkozás" xfId="20" builtinId="8" hidden="1"/>
    <cellStyle name="Hivatkozás" xfId="22" builtinId="8" hidden="1"/>
    <cellStyle name="Hivatkozás" xfId="24" builtinId="8" hidden="1"/>
    <cellStyle name="Hivatkozás" xfId="26" builtinId="8" hidden="1"/>
    <cellStyle name="Hivatkozás" xfId="28" builtinId="8" hidden="1"/>
    <cellStyle name="Hivatkozás" xfId="30" builtinId="8" hidden="1"/>
    <cellStyle name="Hivatkozás" xfId="32" builtinId="8" hidden="1"/>
    <cellStyle name="Hivatkozás" xfId="34" builtinId="8" hidden="1"/>
    <cellStyle name="Hivatkozás" xfId="36" builtinId="8" hidden="1"/>
    <cellStyle name="Hivatkozás" xfId="38" builtinId="8" hidden="1"/>
    <cellStyle name="Hivatkozás" xfId="40" builtinId="8" hidden="1"/>
    <cellStyle name="Hivatkozás" xfId="42" builtinId="8" hidden="1"/>
    <cellStyle name="Hivatkozás" xfId="44" builtinId="8" hidden="1"/>
    <cellStyle name="Hivatkozás" xfId="46" builtinId="8" hidden="1"/>
    <cellStyle name="Hivatkozás" xfId="48" builtinId="8" hidden="1"/>
    <cellStyle name="Hivatkozás" xfId="50" builtinId="8" hidden="1"/>
    <cellStyle name="Hivatkozás" xfId="52" builtinId="8" hidden="1"/>
    <cellStyle name="Hivatkozás" xfId="54" builtinId="8" hidden="1"/>
    <cellStyle name="Hivatkozás" xfId="56" builtinId="8" hidden="1"/>
    <cellStyle name="Hivatkozás" xfId="58" builtinId="8" hidden="1"/>
    <cellStyle name="Hivatkozás" xfId="60" builtinId="8" hidden="1"/>
    <cellStyle name="Hivatkozás" xfId="62" builtinId="8" hidden="1"/>
    <cellStyle name="Hivatkozás" xfId="64" builtinId="8" hidden="1"/>
    <cellStyle name="Hivatkozás" xfId="66" builtinId="8" hidden="1"/>
    <cellStyle name="Hivatkozás" xfId="68" builtinId="8" hidden="1"/>
    <cellStyle name="Hivatkozás" xfId="70" builtinId="8" hidden="1"/>
    <cellStyle name="Hivatkozás" xfId="72" builtinId="8" hidden="1"/>
    <cellStyle name="Hivatkozás" xfId="74" builtinId="8" hidden="1"/>
    <cellStyle name="Hivatkozás" xfId="76" builtinId="8" hidden="1"/>
    <cellStyle name="Hivatkozás" xfId="78" builtinId="8" hidden="1"/>
    <cellStyle name="Hivatkozás" xfId="80" builtinId="8" hidden="1"/>
    <cellStyle name="Hivatkozás" xfId="82" builtinId="8" hidden="1"/>
    <cellStyle name="Hivatkozás" xfId="84" builtinId="8" hidden="1"/>
    <cellStyle name="Hivatkozás" xfId="86" builtinId="8" hidden="1"/>
    <cellStyle name="Hivatkozás" xfId="88" builtinId="8" hidden="1"/>
    <cellStyle name="Hivatkozás" xfId="90" builtinId="8" hidden="1"/>
    <cellStyle name="Hivatkozás" xfId="92" builtinId="8" hidden="1"/>
    <cellStyle name="Hivatkozás" xfId="94" builtinId="8" hidden="1"/>
    <cellStyle name="Hivatkozás" xfId="96" builtinId="8" hidden="1"/>
    <cellStyle name="Hivatkozás" xfId="98" builtinId="8" hidden="1"/>
    <cellStyle name="Hivatkozás" xfId="100" builtinId="8" hidden="1"/>
    <cellStyle name="Hivatkozás" xfId="102" builtinId="8" hidden="1"/>
    <cellStyle name="Hivatkozás" xfId="104" builtinId="8" hidden="1"/>
    <cellStyle name="Hivatkozás" xfId="106" builtinId="8" hidden="1"/>
    <cellStyle name="Hivatkozás" xfId="108" builtinId="8" hidden="1"/>
    <cellStyle name="Hivatkozás" xfId="110" builtinId="8" hidden="1"/>
    <cellStyle name="Hivatkozás" xfId="112" builtinId="8" hidden="1"/>
    <cellStyle name="Hivatkozás" xfId="114" builtinId="8" hidden="1"/>
    <cellStyle name="Hivatkozás" xfId="116" builtinId="8" hidden="1"/>
    <cellStyle name="Hivatkozás" xfId="118" builtinId="8" hidden="1"/>
    <cellStyle name="Hivatkozás" xfId="120" builtinId="8" hidden="1"/>
    <cellStyle name="Hivatkozás" xfId="122" builtinId="8" hidden="1"/>
    <cellStyle name="Hivatkozás" xfId="124" builtinId="8" hidden="1"/>
    <cellStyle name="Hivatkozás" xfId="126" builtinId="8" hidden="1"/>
    <cellStyle name="Hivatkozás" xfId="128" builtinId="8" hidden="1"/>
    <cellStyle name="Hivatkozás" xfId="130" builtinId="8" hidden="1"/>
    <cellStyle name="Hivatkozás" xfId="132" builtinId="8" hidden="1"/>
    <cellStyle name="Hivatkozás" xfId="134" builtinId="8" hidden="1"/>
    <cellStyle name="Hivatkozás" xfId="136" builtinId="8" hidden="1"/>
    <cellStyle name="Hivatkozás" xfId="138" builtinId="8" hidden="1"/>
    <cellStyle name="Hivatkozás" xfId="140" builtinId="8" hidden="1"/>
    <cellStyle name="Hivatkozás" xfId="142" builtinId="8" hidden="1"/>
    <cellStyle name="Hivatkozás" xfId="144" builtinId="8" hidden="1"/>
    <cellStyle name="Hivatkozás" xfId="146" builtinId="8" hidden="1"/>
    <cellStyle name="Hivatkozás" xfId="148" builtinId="8" hidden="1"/>
    <cellStyle name="Hivatkozás" xfId="150" builtinId="8" hidden="1"/>
    <cellStyle name="Hivatkozás" xfId="152" builtinId="8" hidden="1"/>
    <cellStyle name="Hivatkozás" xfId="154" builtinId="8" hidden="1"/>
    <cellStyle name="Hivatkozás" xfId="156" builtinId="8" hidden="1"/>
    <cellStyle name="Hivatkozás" xfId="158" builtinId="8" hidden="1"/>
    <cellStyle name="Hivatkozás" xfId="160" builtinId="8" hidden="1"/>
    <cellStyle name="Hivatkozás" xfId="162" builtinId="8" hidden="1"/>
    <cellStyle name="Hivatkozás" xfId="164" builtinId="8" hidden="1"/>
    <cellStyle name="Hivatkozás" xfId="166" builtinId="8" hidden="1"/>
    <cellStyle name="Hivatkozás" xfId="168" builtinId="8" hidden="1"/>
    <cellStyle name="Hivatkozás" xfId="170" builtinId="8" hidden="1"/>
    <cellStyle name="Hivatkozás" xfId="172" builtinId="8" hidden="1"/>
    <cellStyle name="Hivatkozás" xfId="174" builtinId="8" hidden="1"/>
    <cellStyle name="Hivatkozás" xfId="176" builtinId="8" hidden="1"/>
    <cellStyle name="Hivatkozás" xfId="178" builtinId="8" hidden="1"/>
    <cellStyle name="Hivatkozás" xfId="180" builtinId="8" hidden="1"/>
    <cellStyle name="Hivatkozás" xfId="182" builtinId="8" hidden="1"/>
    <cellStyle name="Hivatkozás" xfId="184" builtinId="8" hidden="1"/>
    <cellStyle name="Hivatkozás" xfId="186" builtinId="8" hidden="1"/>
    <cellStyle name="Hivatkozás" xfId="188" builtinId="8" hidden="1"/>
    <cellStyle name="Hivatkozás" xfId="190" builtinId="8" hidden="1"/>
    <cellStyle name="Hivatkozás" xfId="192" builtinId="8" hidden="1"/>
    <cellStyle name="Hivatkozás" xfId="194" builtinId="8" hidden="1"/>
    <cellStyle name="Hivatkozás" xfId="196" builtinId="8" hidden="1"/>
    <cellStyle name="Hivatkozás" xfId="198" builtinId="8" hidden="1"/>
    <cellStyle name="Hivatkozás" xfId="200" builtinId="8" hidden="1"/>
    <cellStyle name="Hivatkozás" xfId="202" builtinId="8" hidden="1"/>
    <cellStyle name="Hivatkozás" xfId="204" builtinId="8" hidden="1"/>
    <cellStyle name="Hivatkozás" xfId="206" builtinId="8" hidden="1"/>
    <cellStyle name="Hivatkozás" xfId="208" builtinId="8" hidden="1"/>
    <cellStyle name="Hivatkozás" xfId="210" builtinId="8" hidden="1"/>
    <cellStyle name="Hivatkozás" xfId="212" builtinId="8" hidden="1"/>
    <cellStyle name="Hivatkozás" xfId="214" builtinId="8" hidden="1"/>
    <cellStyle name="Hivatkozás" xfId="216" builtinId="8" hidden="1"/>
    <cellStyle name="Hivatkozás" xfId="218" builtinId="8" hidden="1"/>
    <cellStyle name="Hivatkozás" xfId="220" builtinId="8" hidden="1"/>
    <cellStyle name="Hivatkozás" xfId="222" builtinId="8" hidden="1"/>
    <cellStyle name="Hivatkozás" xfId="224" builtinId="8" hidden="1"/>
    <cellStyle name="Hivatkozás" xfId="226" builtinId="8" hidden="1"/>
    <cellStyle name="Hivatkozás" xfId="228" builtinId="8" hidden="1"/>
    <cellStyle name="Hivatkozás" xfId="230" builtinId="8" hidden="1"/>
    <cellStyle name="Hivatkozás" xfId="232" builtinId="8" hidden="1"/>
    <cellStyle name="Hivatkozás" xfId="234" builtinId="8" hidden="1"/>
    <cellStyle name="Hivatkozás" xfId="236" builtinId="8" hidden="1"/>
    <cellStyle name="Hivatkozás" xfId="238" builtinId="8" hidden="1"/>
    <cellStyle name="Hivatkozás" xfId="240" builtinId="8" hidden="1"/>
    <cellStyle name="Hivatkozás" xfId="242" builtinId="8" hidden="1"/>
    <cellStyle name="Hivatkozás" xfId="244" builtinId="8" hidden="1"/>
    <cellStyle name="Hivatkozás" xfId="246" builtinId="8" hidden="1"/>
    <cellStyle name="Hivatkozás" xfId="248" builtinId="8" hidden="1"/>
    <cellStyle name="Hivatkozás" xfId="250" builtinId="8" hidden="1"/>
    <cellStyle name="Hivatkozás" xfId="252" builtinId="8" hidden="1"/>
    <cellStyle name="Hivatkozás" xfId="254" builtinId="8" hidden="1"/>
    <cellStyle name="Hivatkozás" xfId="256" builtinId="8" hidden="1"/>
    <cellStyle name="Hivatkozás" xfId="258" builtinId="8" hidden="1"/>
    <cellStyle name="Hivatkozás" xfId="260" builtinId="8" hidden="1"/>
    <cellStyle name="Hivatkozás" xfId="262" builtinId="8" hidden="1"/>
    <cellStyle name="Hivatkozás" xfId="264" builtinId="8" hidden="1"/>
    <cellStyle name="Hivatkozás" xfId="266" builtinId="8" hidden="1"/>
    <cellStyle name="Hivatkozás" xfId="268" builtinId="8" hidden="1"/>
    <cellStyle name="Hivatkozás" xfId="270" builtinId="8" hidden="1"/>
    <cellStyle name="Hivatkozás" xfId="272" builtinId="8" hidden="1"/>
    <cellStyle name="Hivatkozás" xfId="274" builtinId="8" hidden="1"/>
    <cellStyle name="Hivatkozás" xfId="276" builtinId="8" hidden="1"/>
    <cellStyle name="Hivatkozás" xfId="278" builtinId="8" hidden="1"/>
    <cellStyle name="Hivatkozás" xfId="280" builtinId="8" hidden="1"/>
    <cellStyle name="Hivatkozás" xfId="282" builtinId="8" hidden="1"/>
    <cellStyle name="Hivatkozás" xfId="284" builtinId="8" hidden="1"/>
    <cellStyle name="Hivatkozás" xfId="286" builtinId="8" hidden="1"/>
    <cellStyle name="Hivatkozás" xfId="288" builtinId="8" hidden="1"/>
    <cellStyle name="Hivatkozás" xfId="290" builtinId="8" hidden="1"/>
    <cellStyle name="Hivatkozás" xfId="292" builtinId="8" hidden="1"/>
    <cellStyle name="Hivatkozás" xfId="294" builtinId="8" hidden="1"/>
    <cellStyle name="Hivatkozás" xfId="296" builtinId="8" hidden="1"/>
    <cellStyle name="Hivatkozás" xfId="298" builtinId="8" hidden="1"/>
    <cellStyle name="Hivatkozás" xfId="300" builtinId="8" hidden="1"/>
    <cellStyle name="Hivatkozás" xfId="302" builtinId="8" hidden="1"/>
    <cellStyle name="Hivatkozás" xfId="304" builtinId="8" hidden="1"/>
    <cellStyle name="Hivatkozás" xfId="306" builtinId="8" hidden="1"/>
    <cellStyle name="Hivatkozás" xfId="308" builtinId="8" hidden="1"/>
    <cellStyle name="Hivatkozás" xfId="310" builtinId="8" hidden="1"/>
    <cellStyle name="Hivatkozás" xfId="312" builtinId="8" hidden="1"/>
    <cellStyle name="Hivatkozás" xfId="314" builtinId="8" hidden="1"/>
    <cellStyle name="Hivatkozás" xfId="316" builtinId="8" hidden="1"/>
    <cellStyle name="Hivatkozás" xfId="318" builtinId="8" hidden="1"/>
    <cellStyle name="Hivatkozás" xfId="320" builtinId="8" hidden="1"/>
    <cellStyle name="Hivatkozás" xfId="322" builtinId="8" hidden="1"/>
    <cellStyle name="Hivatkozás" xfId="324" builtinId="8" hidden="1"/>
    <cellStyle name="Hivatkozás" xfId="326" builtinId="8" hidden="1"/>
    <cellStyle name="Hivatkozás" xfId="328" builtinId="8" hidden="1"/>
    <cellStyle name="Hivatkozás" xfId="330" builtinId="8" hidden="1"/>
    <cellStyle name="Hivatkozás" xfId="332" builtinId="8" hidden="1"/>
    <cellStyle name="Hivatkozás" xfId="334" builtinId="8" hidden="1"/>
    <cellStyle name="Hivatkozás" xfId="336" builtinId="8" hidden="1"/>
    <cellStyle name="Hivatkozás" xfId="338" builtinId="8" hidden="1"/>
    <cellStyle name="Hivatkozás" xfId="340" builtinId="8" hidden="1"/>
    <cellStyle name="Hivatkozás" xfId="342" builtinId="8" hidden="1"/>
    <cellStyle name="Hivatkozás" xfId="344" builtinId="8" hidden="1"/>
    <cellStyle name="Hivatkozás" xfId="346" builtinId="8" hidden="1"/>
    <cellStyle name="Hivatkozás" xfId="348" builtinId="8" hidden="1"/>
    <cellStyle name="Hivatkozás" xfId="350" builtinId="8" hidden="1"/>
    <cellStyle name="Hivatkozás" xfId="352" builtinId="8" hidden="1"/>
    <cellStyle name="Hivatkozás" xfId="354" builtinId="8" hidden="1"/>
    <cellStyle name="Hivatkozás" xfId="356" builtinId="8" hidden="1"/>
    <cellStyle name="Hivatkozás" xfId="358" builtinId="8" hidden="1"/>
    <cellStyle name="Hivatkozás" xfId="360" builtinId="8" hidden="1"/>
    <cellStyle name="Hivatkozás" xfId="362" builtinId="8" hidden="1"/>
    <cellStyle name="Hivatkozás" xfId="364" builtinId="8" hidden="1"/>
    <cellStyle name="Hivatkozás" xfId="366" builtinId="8" hidden="1"/>
    <cellStyle name="Hivatkozás" xfId="368" builtinId="8" hidden="1"/>
    <cellStyle name="Hivatkozás" xfId="370" builtinId="8" hidden="1"/>
    <cellStyle name="Hivatkozás" xfId="372" builtinId="8" hidden="1"/>
    <cellStyle name="Hivatkozás" xfId="374" builtinId="8" hidden="1"/>
    <cellStyle name="Hivatkozás" xfId="376" builtinId="8" hidden="1"/>
    <cellStyle name="Hivatkozás" xfId="378" builtinId="8" hidden="1"/>
    <cellStyle name="Hivatkozás" xfId="380" builtinId="8" hidden="1"/>
    <cellStyle name="Hivatkozás" xfId="382" builtinId="8" hidden="1"/>
    <cellStyle name="Hivatkozás" xfId="384" builtinId="8" hidden="1"/>
    <cellStyle name="Hivatkozás" xfId="386" builtinId="8" hidden="1"/>
    <cellStyle name="Hivatkozás" xfId="388" builtinId="8" hidden="1"/>
    <cellStyle name="Hivatkozás" xfId="390" builtinId="8" hidden="1"/>
    <cellStyle name="Hivatkozás" xfId="392" builtinId="8" hidden="1"/>
    <cellStyle name="Hivatkozás" xfId="394" builtinId="8" hidden="1"/>
    <cellStyle name="Hivatkozás" xfId="396" builtinId="8" hidden="1"/>
    <cellStyle name="Hivatkozás" xfId="398" builtinId="8" hidden="1"/>
    <cellStyle name="Hivatkozás" xfId="400" builtinId="8" hidden="1"/>
    <cellStyle name="Hivatkozás" xfId="402" builtinId="8" hidden="1"/>
    <cellStyle name="Hivatkozás" xfId="404" builtinId="8" hidden="1"/>
    <cellStyle name="Hivatkozás" xfId="406" builtinId="8" hidden="1"/>
    <cellStyle name="Hivatkozás" xfId="408" builtinId="8" hidden="1"/>
    <cellStyle name="Hivatkozás" xfId="410" builtinId="8" hidden="1"/>
    <cellStyle name="Hivatkozás" xfId="412" builtinId="8" hidden="1"/>
    <cellStyle name="Hivatkozás" xfId="414" builtinId="8" hidden="1"/>
    <cellStyle name="Hivatkozás" xfId="416" builtinId="8" hidden="1"/>
    <cellStyle name="Hivatkozás" xfId="418" builtinId="8" hidden="1"/>
    <cellStyle name="Hivatkozás" xfId="420" builtinId="8" hidden="1"/>
    <cellStyle name="Hivatkozás" xfId="422" builtinId="8" hidden="1"/>
    <cellStyle name="Hivatkozás" xfId="424" builtinId="8" hidden="1"/>
    <cellStyle name="Hivatkozás" xfId="426" builtinId="8" hidden="1"/>
    <cellStyle name="Hivatkozás" xfId="428" builtinId="8" hidden="1"/>
    <cellStyle name="Hivatkozás" xfId="430" builtinId="8" hidden="1"/>
    <cellStyle name="Hivatkozás" xfId="432" builtinId="8" hidden="1"/>
    <cellStyle name="Hivatkozás" xfId="434" builtinId="8" hidden="1"/>
    <cellStyle name="Hivatkozás" xfId="436" builtinId="8" hidden="1"/>
    <cellStyle name="Hivatkozás" xfId="438" builtinId="8" hidden="1"/>
    <cellStyle name="Hivatkozás" xfId="440" builtinId="8" hidden="1"/>
    <cellStyle name="Hivatkozás" xfId="442" builtinId="8" hidden="1"/>
    <cellStyle name="Hivatkozás" xfId="444" builtinId="8" hidden="1"/>
    <cellStyle name="Hivatkozás" xfId="446" builtinId="8" hidden="1"/>
    <cellStyle name="Hivatkozás" xfId="448" builtinId="8" hidden="1"/>
    <cellStyle name="Hivatkozás" xfId="450" builtinId="8" hidden="1"/>
    <cellStyle name="Hivatkozás" xfId="452" builtinId="8" hidden="1"/>
    <cellStyle name="Hivatkozás" xfId="454" builtinId="8" hidden="1"/>
    <cellStyle name="Hivatkozás" xfId="456" builtinId="8" hidden="1"/>
    <cellStyle name="Hivatkozás" xfId="458" builtinId="8" hidden="1"/>
    <cellStyle name="Hivatkozás" xfId="460" builtinId="8" hidden="1"/>
    <cellStyle name="Hivatkozás" xfId="462" builtinId="8" hidden="1"/>
    <cellStyle name="Hivatkozás" xfId="464" builtinId="8" hidden="1"/>
    <cellStyle name="Hivatkozás" xfId="466" builtinId="8" hidden="1"/>
    <cellStyle name="Hivatkozás" xfId="468" builtinId="8" hidden="1"/>
    <cellStyle name="Hivatkozás" xfId="470" builtinId="8" hidden="1"/>
    <cellStyle name="Hivatkozás" xfId="472" builtinId="8" hidden="1"/>
    <cellStyle name="Hivatkozás" xfId="474" builtinId="8" hidden="1"/>
    <cellStyle name="Hivatkozás" xfId="476" builtinId="8" hidden="1"/>
    <cellStyle name="Hivatkozás" xfId="478" builtinId="8" hidden="1"/>
    <cellStyle name="Hivatkozás" xfId="480" builtinId="8" hidden="1"/>
    <cellStyle name="Hivatkozás" xfId="482" builtinId="8" hidden="1"/>
    <cellStyle name="Hivatkozás" xfId="484" builtinId="8" hidden="1"/>
    <cellStyle name="Hivatkozás" xfId="486" builtinId="8" hidden="1"/>
    <cellStyle name="Hivatkozás" xfId="488" builtinId="8" hidden="1"/>
    <cellStyle name="Hivatkozás" xfId="490" builtinId="8" hidden="1"/>
    <cellStyle name="Hivatkozás" xfId="492" builtinId="8" hidden="1"/>
    <cellStyle name="Hivatkozás" xfId="494" builtinId="8" hidden="1"/>
    <cellStyle name="Hivatkozás" xfId="496" builtinId="8" hidden="1"/>
    <cellStyle name="Hivatkozás" xfId="498" builtinId="8" hidden="1"/>
    <cellStyle name="Hivatkozás" xfId="500" builtinId="8" hidden="1"/>
    <cellStyle name="Hivatkozás" xfId="502" builtinId="8" hidden="1"/>
    <cellStyle name="Hivatkozás" xfId="504" builtinId="8" hidden="1"/>
    <cellStyle name="Hivatkozás" xfId="506" builtinId="8" hidden="1"/>
    <cellStyle name="Hivatkozás" xfId="508" builtinId="8" hidden="1"/>
    <cellStyle name="Hivatkozás" xfId="510" builtinId="8" hidden="1"/>
    <cellStyle name="Hivatkozás" xfId="512" builtinId="8" hidden="1"/>
    <cellStyle name="Hivatkozás" xfId="514" builtinId="8" hidden="1"/>
    <cellStyle name="Hivatkozás" xfId="516" builtinId="8" hidden="1"/>
    <cellStyle name="Hivatkozás" xfId="518" builtinId="8" hidden="1"/>
    <cellStyle name="Hivatkozás" xfId="520" builtinId="8" hidden="1"/>
    <cellStyle name="Hivatkozás" xfId="522" builtinId="8" hidden="1"/>
    <cellStyle name="Hivatkozás" xfId="524" builtinId="8" hidden="1"/>
    <cellStyle name="Hivatkozás" xfId="526" builtinId="8" hidden="1"/>
    <cellStyle name="Hivatkozás" xfId="528" builtinId="8" hidden="1"/>
    <cellStyle name="Hivatkozás" xfId="530" builtinId="8" hidden="1"/>
    <cellStyle name="Hivatkozás" xfId="532" builtinId="8" hidden="1"/>
    <cellStyle name="Hivatkozás" xfId="534" builtinId="8" hidden="1"/>
    <cellStyle name="Hivatkozás" xfId="536" builtinId="8" hidden="1"/>
    <cellStyle name="Hivatkozás" xfId="538" builtinId="8" hidden="1"/>
    <cellStyle name="Hivatkozás" xfId="540" builtinId="8" hidden="1"/>
    <cellStyle name="Hivatkozás" xfId="542" builtinId="8" hidden="1"/>
    <cellStyle name="Hivatkozás" xfId="544" builtinId="8" hidden="1"/>
    <cellStyle name="Hivatkozás" xfId="546" builtinId="8" hidden="1"/>
    <cellStyle name="Hivatkozás" xfId="548" builtinId="8" hidden="1"/>
    <cellStyle name="Hivatkozás" xfId="550" builtinId="8" hidden="1"/>
    <cellStyle name="Hivatkozás" xfId="552" builtinId="8" hidden="1"/>
    <cellStyle name="Hivatkozás" xfId="554" builtinId="8" hidden="1"/>
    <cellStyle name="Hivatkozás" xfId="556" builtinId="8" hidden="1"/>
    <cellStyle name="Hivatkozás" xfId="558" builtinId="8" hidden="1"/>
    <cellStyle name="Hivatkozás" xfId="560" builtinId="8" hidden="1"/>
    <cellStyle name="Hivatkozás" xfId="562" builtinId="8" hidden="1"/>
    <cellStyle name="Hivatkozás" xfId="564" builtinId="8" hidden="1"/>
    <cellStyle name="Hivatkozás" xfId="566" builtinId="8" hidden="1"/>
    <cellStyle name="Hivatkozás" xfId="568" builtinId="8" hidden="1"/>
    <cellStyle name="Hivatkozás" xfId="570" builtinId="8" hidden="1"/>
    <cellStyle name="Hivatkozás" xfId="572" builtinId="8" hidden="1"/>
    <cellStyle name="Hivatkozás" xfId="574" builtinId="8" hidden="1"/>
    <cellStyle name="Hivatkozás" xfId="576" builtinId="8" hidden="1"/>
    <cellStyle name="Hivatkozás" xfId="578" builtinId="8" hidden="1"/>
    <cellStyle name="Hivatkozás" xfId="580" builtinId="8" hidden="1"/>
    <cellStyle name="Hivatkozás" xfId="582" builtinId="8" hidden="1"/>
    <cellStyle name="Hivatkozás" xfId="584" builtinId="8" hidden="1"/>
    <cellStyle name="Hivatkozás" xfId="586" builtinId="8" hidden="1"/>
    <cellStyle name="Hivatkozás" xfId="588" builtinId="8" hidden="1"/>
    <cellStyle name="Hivatkozás" xfId="590" builtinId="8" hidden="1"/>
    <cellStyle name="Hivatkozás" xfId="592" builtinId="8" hidden="1"/>
    <cellStyle name="Hivatkozás" xfId="594" builtinId="8" hidden="1"/>
    <cellStyle name="Hivatkozás" xfId="596" builtinId="8" hidden="1"/>
    <cellStyle name="Hivatkozás" xfId="598" builtinId="8" hidden="1"/>
    <cellStyle name="Hivatkozás" xfId="600" builtinId="8" hidden="1"/>
    <cellStyle name="Hivatkozás" xfId="602" builtinId="8" hidden="1"/>
    <cellStyle name="Hivatkozás" xfId="604" builtinId="8" hidden="1"/>
    <cellStyle name="Hivatkozás" xfId="606" builtinId="8" hidden="1"/>
    <cellStyle name="Hivatkozás" xfId="608" builtinId="8" hidden="1"/>
    <cellStyle name="Hivatkozás" xfId="610" builtinId="8" hidden="1"/>
    <cellStyle name="Hivatkozás" xfId="612" builtinId="8" hidden="1"/>
    <cellStyle name="Hivatkozás" xfId="614" builtinId="8" hidden="1"/>
    <cellStyle name="Hivatkozás" xfId="616" builtinId="8" hidden="1"/>
    <cellStyle name="Hivatkozás" xfId="618" builtinId="8" hidden="1"/>
    <cellStyle name="Hivatkozás" xfId="620" builtinId="8" hidden="1"/>
    <cellStyle name="Hivatkozás" xfId="622" builtinId="8" hidden="1"/>
    <cellStyle name="Hivatkozás" xfId="624" builtinId="8" hidden="1"/>
    <cellStyle name="Hivatkozás" xfId="626" builtinId="8" hidden="1"/>
    <cellStyle name="Hivatkozás" xfId="628" builtinId="8" hidden="1"/>
    <cellStyle name="Hivatkozás" xfId="630" builtinId="8" hidden="1"/>
    <cellStyle name="Hivatkozás" xfId="632" builtinId="8" hidden="1"/>
    <cellStyle name="Hivatkozás" xfId="634" builtinId="8" hidden="1"/>
    <cellStyle name="Hivatkozás" xfId="636" builtinId="8" hidden="1"/>
    <cellStyle name="Hivatkozás" xfId="638" builtinId="8" hidden="1"/>
    <cellStyle name="Hivatkozás" xfId="640" builtinId="8" hidden="1"/>
    <cellStyle name="Hivatkozás" xfId="642" builtinId="8" hidden="1"/>
    <cellStyle name="Hivatkozás" xfId="644" builtinId="8" hidden="1"/>
    <cellStyle name="Hivatkozás" xfId="646" builtinId="8" hidden="1"/>
    <cellStyle name="Hivatkozás" xfId="648" builtinId="8" hidden="1"/>
    <cellStyle name="Hivatkozás" xfId="650" builtinId="8" hidden="1"/>
    <cellStyle name="Hivatkozás" xfId="652" builtinId="8" hidden="1"/>
    <cellStyle name="Hivatkozás" xfId="654" builtinId="8" hidden="1"/>
    <cellStyle name="Hivatkozás" xfId="656" builtinId="8" hidden="1"/>
    <cellStyle name="Hivatkozás" xfId="658" builtinId="8" hidden="1"/>
    <cellStyle name="Hivatkozás" xfId="660" builtinId="8" hidden="1"/>
    <cellStyle name="Hivatkozás" xfId="662" builtinId="8" hidden="1"/>
    <cellStyle name="Hivatkozás" xfId="664" builtinId="8" hidden="1"/>
    <cellStyle name="Hivatkozás" xfId="666" builtinId="8" hidden="1"/>
    <cellStyle name="Hivatkozás" xfId="668" builtinId="8" hidden="1"/>
    <cellStyle name="Hivatkozás" xfId="670" builtinId="8" hidden="1"/>
    <cellStyle name="Hivatkozás" xfId="672" builtinId="8" hidden="1"/>
    <cellStyle name="Hivatkozás" xfId="674" builtinId="8" hidden="1"/>
    <cellStyle name="Hivatkozás" xfId="676" builtinId="8" hidden="1"/>
    <cellStyle name="Hivatkozás" xfId="678" builtinId="8" hidden="1"/>
    <cellStyle name="Hivatkozás" xfId="680" builtinId="8" hidden="1"/>
    <cellStyle name="Hivatkozás" xfId="682" builtinId="8" hidden="1"/>
    <cellStyle name="Hivatkozás" xfId="684" builtinId="8" hidden="1"/>
    <cellStyle name="Hivatkozás" xfId="686" builtinId="8" hidden="1"/>
    <cellStyle name="Hivatkozás" xfId="688" builtinId="8" hidden="1"/>
    <cellStyle name="Hivatkozás" xfId="690" builtinId="8" hidden="1"/>
    <cellStyle name="Hivatkozás" xfId="692" builtinId="8" hidden="1"/>
    <cellStyle name="Hivatkozás" xfId="694" builtinId="8" hidden="1"/>
    <cellStyle name="Hivatkozás" xfId="696" builtinId="8" hidden="1"/>
    <cellStyle name="Hivatkozás" xfId="698" builtinId="8" hidden="1"/>
    <cellStyle name="Hivatkozás" xfId="700" builtinId="8" hidden="1"/>
    <cellStyle name="Hivatkozás" xfId="702" builtinId="8" hidden="1"/>
    <cellStyle name="Hivatkozás" xfId="704" builtinId="8" hidden="1"/>
    <cellStyle name="Hivatkozás" xfId="706" builtinId="8" hidden="1"/>
    <cellStyle name="Hivatkozás" xfId="708" builtinId="8" hidden="1"/>
    <cellStyle name="Hivatkozás" xfId="710" builtinId="8" hidden="1"/>
    <cellStyle name="Hivatkozás" xfId="712" builtinId="8" hidden="1"/>
    <cellStyle name="Hivatkozás" xfId="714" builtinId="8" hidden="1"/>
    <cellStyle name="Hivatkozás" xfId="716" builtinId="8" hidden="1"/>
    <cellStyle name="Hivatkozás" xfId="718" builtinId="8" hidden="1"/>
    <cellStyle name="Hivatkozás" xfId="720" builtinId="8" hidden="1"/>
    <cellStyle name="Hivatkozás" xfId="722" builtinId="8" hidden="1"/>
    <cellStyle name="Hivatkozás" xfId="724" builtinId="8" hidden="1"/>
    <cellStyle name="Hivatkozás" xfId="726" builtinId="8" hidden="1"/>
    <cellStyle name="Hivatkozás" xfId="728" builtinId="8" hidden="1"/>
    <cellStyle name="Hivatkozás" xfId="730" builtinId="8" hidden="1"/>
    <cellStyle name="Hivatkozás" xfId="732" builtinId="8" hidden="1"/>
    <cellStyle name="Hivatkozás" xfId="734" builtinId="8" hidden="1"/>
    <cellStyle name="Hivatkozás" xfId="736" builtinId="8" hidden="1"/>
    <cellStyle name="Hivatkozás" xfId="738" builtinId="8" hidden="1"/>
    <cellStyle name="Hivatkozás" xfId="740" builtinId="8" hidden="1"/>
    <cellStyle name="Hivatkozás" xfId="742" builtinId="8" hidden="1"/>
    <cellStyle name="Hivatkozás" xfId="744" builtinId="8" hidden="1"/>
    <cellStyle name="Hivatkozás" xfId="746" builtinId="8" hidden="1"/>
    <cellStyle name="Hivatkozás" xfId="748" builtinId="8" hidden="1"/>
    <cellStyle name="Hivatkozás" xfId="750" builtinId="8" hidden="1"/>
    <cellStyle name="Hivatkozás" xfId="752" builtinId="8" hidden="1"/>
    <cellStyle name="Hivatkozás" xfId="754" builtinId="8" hidden="1"/>
    <cellStyle name="Hivatkozás" xfId="756" builtinId="8" hidden="1"/>
    <cellStyle name="Hivatkozás" xfId="758" builtinId="8" hidden="1"/>
    <cellStyle name="Hivatkozás" xfId="760" builtinId="8" hidden="1"/>
    <cellStyle name="Hivatkozás" xfId="762" builtinId="8" hidden="1"/>
    <cellStyle name="Hivatkozás" xfId="764" builtinId="8" hidden="1"/>
    <cellStyle name="Hivatkozás" xfId="766" builtinId="8" hidden="1"/>
    <cellStyle name="Hivatkozás" xfId="768" builtinId="8" hidden="1"/>
    <cellStyle name="Hivatkozás" xfId="770" builtinId="8" hidden="1"/>
    <cellStyle name="Hivatkozás" xfId="772" builtinId="8" hidden="1"/>
    <cellStyle name="Hivatkozás" xfId="774" builtinId="8" hidden="1"/>
    <cellStyle name="Hivatkozás" xfId="776" builtinId="8" hidden="1"/>
    <cellStyle name="Hivatkozás" xfId="778" builtinId="8" hidden="1"/>
    <cellStyle name="Hivatkozás" xfId="780" builtinId="8" hidden="1"/>
    <cellStyle name="Hivatkozás" xfId="782" builtinId="8" hidden="1"/>
    <cellStyle name="Hivatkozás" xfId="784" builtinId="8" hidden="1"/>
    <cellStyle name="Hivatkozás" xfId="786" builtinId="8" hidden="1"/>
    <cellStyle name="Hivatkozás" xfId="788" builtinId="8" hidden="1"/>
    <cellStyle name="Hivatkozás" xfId="790" builtinId="8" hidden="1"/>
    <cellStyle name="Hivatkozás" xfId="792" builtinId="8" hidden="1"/>
    <cellStyle name="Hivatkozás" xfId="794" builtinId="8" hidden="1"/>
    <cellStyle name="Hivatkozás" xfId="796" builtinId="8" hidden="1"/>
    <cellStyle name="Hivatkozás" xfId="798" builtinId="8" hidden="1"/>
    <cellStyle name="Hivatkozás" xfId="800" builtinId="8" hidden="1"/>
    <cellStyle name="Hivatkozás" xfId="802" builtinId="8" hidden="1"/>
    <cellStyle name="Hivatkozás" xfId="804" builtinId="8" hidden="1"/>
    <cellStyle name="Hivatkozás" xfId="806" builtinId="8" hidden="1"/>
    <cellStyle name="Hivatkozás" xfId="808" builtinId="8" hidden="1"/>
    <cellStyle name="Hivatkozás" xfId="810" builtinId="8" hidden="1"/>
    <cellStyle name="Hivatkozás" xfId="812" builtinId="8" hidden="1"/>
    <cellStyle name="Hivatkozás" xfId="814" builtinId="8" hidden="1"/>
    <cellStyle name="Hivatkozás" xfId="816" builtinId="8" hidden="1"/>
    <cellStyle name="Hivatkozás" xfId="818" builtinId="8" hidden="1"/>
    <cellStyle name="Hivatkozás" xfId="820" builtinId="8" hidden="1"/>
    <cellStyle name="Hivatkozás" xfId="822" builtinId="8" hidden="1"/>
    <cellStyle name="Hivatkozás" xfId="824" builtinId="8" hidden="1"/>
    <cellStyle name="Hivatkozás" xfId="826" builtinId="8" hidden="1"/>
    <cellStyle name="Hivatkozás" xfId="828" builtinId="8" hidden="1"/>
    <cellStyle name="Hivatkozás" xfId="830" builtinId="8" hidden="1"/>
    <cellStyle name="Hivatkozás" xfId="832" builtinId="8" hidden="1"/>
    <cellStyle name="Hivatkozás" xfId="834" builtinId="8" hidden="1"/>
    <cellStyle name="Hivatkozás" xfId="836" builtinId="8" hidden="1"/>
    <cellStyle name="Hivatkozás" xfId="838" builtinId="8" hidden="1"/>
    <cellStyle name="Hivatkozás" xfId="840" builtinId="8" hidden="1"/>
    <cellStyle name="Hivatkozás" xfId="842" builtinId="8" hidden="1"/>
    <cellStyle name="Hivatkozás" xfId="844" builtinId="8" hidden="1"/>
    <cellStyle name="Hivatkozás" xfId="846" builtinId="8" hidden="1"/>
    <cellStyle name="Hivatkozás" xfId="848" builtinId="8" hidden="1"/>
    <cellStyle name="Hivatkozás" xfId="850" builtinId="8" hidden="1"/>
    <cellStyle name="Hivatkozás" xfId="852" builtinId="8" hidden="1"/>
    <cellStyle name="Hivatkozás" xfId="854" builtinId="8" hidden="1"/>
    <cellStyle name="Hivatkozás" xfId="856" builtinId="8" hidden="1"/>
    <cellStyle name="Hivatkozás" xfId="858" builtinId="8" hidden="1"/>
    <cellStyle name="Hivatkozás" xfId="860" builtinId="8" hidden="1"/>
    <cellStyle name="Hivatkozás" xfId="862" builtinId="8" hidden="1"/>
    <cellStyle name="Hivatkozás" xfId="864" builtinId="8" hidden="1"/>
    <cellStyle name="Hivatkozás" xfId="866" builtinId="8" hidden="1"/>
    <cellStyle name="Hivatkozás" xfId="868" builtinId="8" hidden="1"/>
    <cellStyle name="Hivatkozás" xfId="870" builtinId="8" hidden="1"/>
    <cellStyle name="Hivatkozás" xfId="872" builtinId="8" hidden="1"/>
    <cellStyle name="Hivatkozás" xfId="874" builtinId="8" hidden="1"/>
    <cellStyle name="Hivatkozás" xfId="876" builtinId="8" hidden="1"/>
    <cellStyle name="Hivatkozás" xfId="878" builtinId="8" hidden="1"/>
    <cellStyle name="Hivatkozás" xfId="880" builtinId="8" hidden="1"/>
    <cellStyle name="Hivatkozás" xfId="882" builtinId="8" hidden="1"/>
    <cellStyle name="Hivatkozás" xfId="884" builtinId="8" hidden="1"/>
    <cellStyle name="Hivatkozás" xfId="886" builtinId="8" hidden="1"/>
    <cellStyle name="Hivatkozás" xfId="888" builtinId="8" hidden="1"/>
    <cellStyle name="Hivatkozás" xfId="890" builtinId="8" hidden="1"/>
    <cellStyle name="Hivatkozás" xfId="892" builtinId="8" hidden="1"/>
    <cellStyle name="Hivatkozás" xfId="894" builtinId="8" hidden="1"/>
    <cellStyle name="Hivatkozás" xfId="896" builtinId="8" hidden="1"/>
    <cellStyle name="Hivatkozás" xfId="898" builtinId="8" hidden="1"/>
    <cellStyle name="Hivatkozás" xfId="900" builtinId="8" hidden="1"/>
    <cellStyle name="Hivatkozás" xfId="902" builtinId="8" hidden="1"/>
    <cellStyle name="Hivatkozás" xfId="904" builtinId="8" hidden="1"/>
    <cellStyle name="Hivatkozás" xfId="906" builtinId="8" hidden="1"/>
    <cellStyle name="Hivatkozás" xfId="908" builtinId="8" hidden="1"/>
    <cellStyle name="Hivatkozás" xfId="910" builtinId="8" hidden="1"/>
    <cellStyle name="Hivatkozás" xfId="912" builtinId="8" hidden="1"/>
    <cellStyle name="Hivatkozás" xfId="914" builtinId="8" hidden="1"/>
    <cellStyle name="Hivatkozás" xfId="916" builtinId="8" hidden="1"/>
    <cellStyle name="Hivatkozás" xfId="918" builtinId="8" hidden="1"/>
    <cellStyle name="Hivatkozás" xfId="920" builtinId="8" hidden="1"/>
    <cellStyle name="Hivatkozás" xfId="922" builtinId="8" hidden="1"/>
    <cellStyle name="Látott hivatkozás" xfId="3" builtinId="9" hidden="1"/>
    <cellStyle name="Látott hivatkozás" xfId="5" builtinId="9" hidden="1"/>
    <cellStyle name="Látott hivatkozás" xfId="7" builtinId="9" hidden="1"/>
    <cellStyle name="Látott hivatkozás" xfId="9" builtinId="9" hidden="1"/>
    <cellStyle name="Látott hivatkozás" xfId="11" builtinId="9" hidden="1"/>
    <cellStyle name="Látott hivatkozás" xfId="13" builtinId="9" hidden="1"/>
    <cellStyle name="Látott hivatkozás" xfId="15" builtinId="9" hidden="1"/>
    <cellStyle name="Látott hivatkozás" xfId="17" builtinId="9" hidden="1"/>
    <cellStyle name="Látott hivatkozás" xfId="19" builtinId="9" hidden="1"/>
    <cellStyle name="Látott hivatkozás" xfId="21" builtinId="9" hidden="1"/>
    <cellStyle name="Látott hivatkozás" xfId="23" builtinId="9" hidden="1"/>
    <cellStyle name="Látott hivatkozás" xfId="25" builtinId="9" hidden="1"/>
    <cellStyle name="Látott hivatkozás" xfId="27" builtinId="9" hidden="1"/>
    <cellStyle name="Látott hivatkozás" xfId="29" builtinId="9" hidden="1"/>
    <cellStyle name="Látott hivatkozás" xfId="31" builtinId="9" hidden="1"/>
    <cellStyle name="Látott hivatkozás" xfId="33" builtinId="9" hidden="1"/>
    <cellStyle name="Látott hivatkozás" xfId="35" builtinId="9" hidden="1"/>
    <cellStyle name="Látott hivatkozás" xfId="37" builtinId="9" hidden="1"/>
    <cellStyle name="Látott hivatkozás" xfId="39" builtinId="9" hidden="1"/>
    <cellStyle name="Látott hivatkozás" xfId="41" builtinId="9" hidden="1"/>
    <cellStyle name="Látott hivatkozás" xfId="43" builtinId="9" hidden="1"/>
    <cellStyle name="Látott hivatkozás" xfId="45" builtinId="9" hidden="1"/>
    <cellStyle name="Látott hivatkozás" xfId="47" builtinId="9" hidden="1"/>
    <cellStyle name="Látott hivatkozás" xfId="49" builtinId="9" hidden="1"/>
    <cellStyle name="Látott hivatkozás" xfId="51" builtinId="9" hidden="1"/>
    <cellStyle name="Látott hivatkozás" xfId="53" builtinId="9" hidden="1"/>
    <cellStyle name="Látott hivatkozás" xfId="55" builtinId="9" hidden="1"/>
    <cellStyle name="Látott hivatkozás" xfId="57" builtinId="9" hidden="1"/>
    <cellStyle name="Látott hivatkozás" xfId="59" builtinId="9" hidden="1"/>
    <cellStyle name="Látott hivatkozás" xfId="61" builtinId="9" hidden="1"/>
    <cellStyle name="Látott hivatkozás" xfId="63" builtinId="9" hidden="1"/>
    <cellStyle name="Látott hivatkozás" xfId="65" builtinId="9" hidden="1"/>
    <cellStyle name="Látott hivatkozás" xfId="67" builtinId="9" hidden="1"/>
    <cellStyle name="Látott hivatkozás" xfId="69" builtinId="9" hidden="1"/>
    <cellStyle name="Látott hivatkozás" xfId="71" builtinId="9" hidden="1"/>
    <cellStyle name="Látott hivatkozás" xfId="73" builtinId="9" hidden="1"/>
    <cellStyle name="Látott hivatkozás" xfId="75" builtinId="9" hidden="1"/>
    <cellStyle name="Látott hivatkozás" xfId="77" builtinId="9" hidden="1"/>
    <cellStyle name="Látott hivatkozás" xfId="79" builtinId="9" hidden="1"/>
    <cellStyle name="Látott hivatkozás" xfId="81" builtinId="9" hidden="1"/>
    <cellStyle name="Látott hivatkozás" xfId="83" builtinId="9" hidden="1"/>
    <cellStyle name="Látott hivatkozás" xfId="85" builtinId="9" hidden="1"/>
    <cellStyle name="Látott hivatkozás" xfId="87" builtinId="9" hidden="1"/>
    <cellStyle name="Látott hivatkozás" xfId="89" builtinId="9" hidden="1"/>
    <cellStyle name="Látott hivatkozás" xfId="91" builtinId="9" hidden="1"/>
    <cellStyle name="Látott hivatkozás" xfId="93" builtinId="9" hidden="1"/>
    <cellStyle name="Látott hivatkozás" xfId="95" builtinId="9" hidden="1"/>
    <cellStyle name="Látott hivatkozás" xfId="97" builtinId="9" hidden="1"/>
    <cellStyle name="Látott hivatkozás" xfId="99" builtinId="9" hidden="1"/>
    <cellStyle name="Látott hivatkozás" xfId="101" builtinId="9" hidden="1"/>
    <cellStyle name="Látott hivatkozás" xfId="103" builtinId="9" hidden="1"/>
    <cellStyle name="Látott hivatkozás" xfId="105" builtinId="9" hidden="1"/>
    <cellStyle name="Látott hivatkozás" xfId="107" builtinId="9" hidden="1"/>
    <cellStyle name="Látott hivatkozás" xfId="109" builtinId="9" hidden="1"/>
    <cellStyle name="Látott hivatkozás" xfId="111" builtinId="9" hidden="1"/>
    <cellStyle name="Látott hivatkozás" xfId="113" builtinId="9" hidden="1"/>
    <cellStyle name="Látott hivatkozás" xfId="115" builtinId="9" hidden="1"/>
    <cellStyle name="Látott hivatkozás" xfId="117" builtinId="9" hidden="1"/>
    <cellStyle name="Látott hivatkozás" xfId="119" builtinId="9" hidden="1"/>
    <cellStyle name="Látott hivatkozás" xfId="121" builtinId="9" hidden="1"/>
    <cellStyle name="Látott hivatkozás" xfId="123" builtinId="9" hidden="1"/>
    <cellStyle name="Látott hivatkozás" xfId="125" builtinId="9" hidden="1"/>
    <cellStyle name="Látott hivatkozás" xfId="127" builtinId="9" hidden="1"/>
    <cellStyle name="Látott hivatkozás" xfId="129" builtinId="9" hidden="1"/>
    <cellStyle name="Látott hivatkozás" xfId="131" builtinId="9" hidden="1"/>
    <cellStyle name="Látott hivatkozás" xfId="133" builtinId="9" hidden="1"/>
    <cellStyle name="Látott hivatkozás" xfId="135" builtinId="9" hidden="1"/>
    <cellStyle name="Látott hivatkozás" xfId="137" builtinId="9" hidden="1"/>
    <cellStyle name="Látott hivatkozás" xfId="139" builtinId="9" hidden="1"/>
    <cellStyle name="Látott hivatkozás" xfId="141" builtinId="9" hidden="1"/>
    <cellStyle name="Látott hivatkozás" xfId="143" builtinId="9" hidden="1"/>
    <cellStyle name="Látott hivatkozás" xfId="145" builtinId="9" hidden="1"/>
    <cellStyle name="Látott hivatkozás" xfId="147" builtinId="9" hidden="1"/>
    <cellStyle name="Látott hivatkozás" xfId="149" builtinId="9" hidden="1"/>
    <cellStyle name="Látott hivatkozás" xfId="151" builtinId="9" hidden="1"/>
    <cellStyle name="Látott hivatkozás" xfId="153" builtinId="9" hidden="1"/>
    <cellStyle name="Látott hivatkozás" xfId="155" builtinId="9" hidden="1"/>
    <cellStyle name="Látott hivatkozás" xfId="157" builtinId="9" hidden="1"/>
    <cellStyle name="Látott hivatkozás" xfId="159" builtinId="9" hidden="1"/>
    <cellStyle name="Látott hivatkozás" xfId="161" builtinId="9" hidden="1"/>
    <cellStyle name="Látott hivatkozás" xfId="163" builtinId="9" hidden="1"/>
    <cellStyle name="Látott hivatkozás" xfId="165" builtinId="9" hidden="1"/>
    <cellStyle name="Látott hivatkozás" xfId="167" builtinId="9" hidden="1"/>
    <cellStyle name="Látott hivatkozás" xfId="169" builtinId="9" hidden="1"/>
    <cellStyle name="Látott hivatkozás" xfId="171" builtinId="9" hidden="1"/>
    <cellStyle name="Látott hivatkozás" xfId="173" builtinId="9" hidden="1"/>
    <cellStyle name="Látott hivatkozás" xfId="175" builtinId="9" hidden="1"/>
    <cellStyle name="Látott hivatkozás" xfId="177" builtinId="9" hidden="1"/>
    <cellStyle name="Látott hivatkozás" xfId="179" builtinId="9" hidden="1"/>
    <cellStyle name="Látott hivatkozás" xfId="181" builtinId="9" hidden="1"/>
    <cellStyle name="Látott hivatkozás" xfId="183" builtinId="9" hidden="1"/>
    <cellStyle name="Látott hivatkozás" xfId="185" builtinId="9" hidden="1"/>
    <cellStyle name="Látott hivatkozás" xfId="187" builtinId="9" hidden="1"/>
    <cellStyle name="Látott hivatkozás" xfId="189" builtinId="9" hidden="1"/>
    <cellStyle name="Látott hivatkozás" xfId="191" builtinId="9" hidden="1"/>
    <cellStyle name="Látott hivatkozás" xfId="193" builtinId="9" hidden="1"/>
    <cellStyle name="Látott hivatkozás" xfId="195" builtinId="9" hidden="1"/>
    <cellStyle name="Látott hivatkozás" xfId="197" builtinId="9" hidden="1"/>
    <cellStyle name="Látott hivatkozás" xfId="199" builtinId="9" hidden="1"/>
    <cellStyle name="Látott hivatkozás" xfId="201" builtinId="9" hidden="1"/>
    <cellStyle name="Látott hivatkozás" xfId="203" builtinId="9" hidden="1"/>
    <cellStyle name="Látott hivatkozás" xfId="205" builtinId="9" hidden="1"/>
    <cellStyle name="Látott hivatkozás" xfId="207" builtinId="9" hidden="1"/>
    <cellStyle name="Látott hivatkozás" xfId="209" builtinId="9" hidden="1"/>
    <cellStyle name="Látott hivatkozás" xfId="211" builtinId="9" hidden="1"/>
    <cellStyle name="Látott hivatkozás" xfId="213" builtinId="9" hidden="1"/>
    <cellStyle name="Látott hivatkozás" xfId="215" builtinId="9" hidden="1"/>
    <cellStyle name="Látott hivatkozás" xfId="217" builtinId="9" hidden="1"/>
    <cellStyle name="Látott hivatkozás" xfId="219" builtinId="9" hidden="1"/>
    <cellStyle name="Látott hivatkozás" xfId="221" builtinId="9" hidden="1"/>
    <cellStyle name="Látott hivatkozás" xfId="223" builtinId="9" hidden="1"/>
    <cellStyle name="Látott hivatkozás" xfId="225" builtinId="9" hidden="1"/>
    <cellStyle name="Látott hivatkozás" xfId="227" builtinId="9" hidden="1"/>
    <cellStyle name="Látott hivatkozás" xfId="229" builtinId="9" hidden="1"/>
    <cellStyle name="Látott hivatkozás" xfId="231" builtinId="9" hidden="1"/>
    <cellStyle name="Látott hivatkozás" xfId="233" builtinId="9" hidden="1"/>
    <cellStyle name="Látott hivatkozás" xfId="235" builtinId="9" hidden="1"/>
    <cellStyle name="Látott hivatkozás" xfId="237" builtinId="9" hidden="1"/>
    <cellStyle name="Látott hivatkozás" xfId="239" builtinId="9" hidden="1"/>
    <cellStyle name="Látott hivatkozás" xfId="241" builtinId="9" hidden="1"/>
    <cellStyle name="Látott hivatkozás" xfId="243" builtinId="9" hidden="1"/>
    <cellStyle name="Látott hivatkozás" xfId="245" builtinId="9" hidden="1"/>
    <cellStyle name="Látott hivatkozás" xfId="247" builtinId="9" hidden="1"/>
    <cellStyle name="Látott hivatkozás" xfId="249" builtinId="9" hidden="1"/>
    <cellStyle name="Látott hivatkozás" xfId="251" builtinId="9" hidden="1"/>
    <cellStyle name="Látott hivatkozás" xfId="253" builtinId="9" hidden="1"/>
    <cellStyle name="Látott hivatkozás" xfId="255" builtinId="9" hidden="1"/>
    <cellStyle name="Látott hivatkozás" xfId="257" builtinId="9" hidden="1"/>
    <cellStyle name="Látott hivatkozás" xfId="259" builtinId="9" hidden="1"/>
    <cellStyle name="Látott hivatkozás" xfId="261" builtinId="9" hidden="1"/>
    <cellStyle name="Látott hivatkozás" xfId="263" builtinId="9" hidden="1"/>
    <cellStyle name="Látott hivatkozás" xfId="265" builtinId="9" hidden="1"/>
    <cellStyle name="Látott hivatkozás" xfId="267" builtinId="9" hidden="1"/>
    <cellStyle name="Látott hivatkozás" xfId="269" builtinId="9" hidden="1"/>
    <cellStyle name="Látott hivatkozás" xfId="271" builtinId="9" hidden="1"/>
    <cellStyle name="Látott hivatkozás" xfId="273" builtinId="9" hidden="1"/>
    <cellStyle name="Látott hivatkozás" xfId="275" builtinId="9" hidden="1"/>
    <cellStyle name="Látott hivatkozás" xfId="277" builtinId="9" hidden="1"/>
    <cellStyle name="Látott hivatkozás" xfId="279" builtinId="9" hidden="1"/>
    <cellStyle name="Látott hivatkozás" xfId="281" builtinId="9" hidden="1"/>
    <cellStyle name="Látott hivatkozás" xfId="283" builtinId="9" hidden="1"/>
    <cellStyle name="Látott hivatkozás" xfId="285" builtinId="9" hidden="1"/>
    <cellStyle name="Látott hivatkozás" xfId="287" builtinId="9" hidden="1"/>
    <cellStyle name="Látott hivatkozás" xfId="289" builtinId="9" hidden="1"/>
    <cellStyle name="Látott hivatkozás" xfId="291" builtinId="9" hidden="1"/>
    <cellStyle name="Látott hivatkozás" xfId="293" builtinId="9" hidden="1"/>
    <cellStyle name="Látott hivatkozás" xfId="295" builtinId="9" hidden="1"/>
    <cellStyle name="Látott hivatkozás" xfId="297" builtinId="9" hidden="1"/>
    <cellStyle name="Látott hivatkozás" xfId="299" builtinId="9" hidden="1"/>
    <cellStyle name="Látott hivatkozás" xfId="301" builtinId="9" hidden="1"/>
    <cellStyle name="Látott hivatkozás" xfId="303" builtinId="9" hidden="1"/>
    <cellStyle name="Látott hivatkozás" xfId="305" builtinId="9" hidden="1"/>
    <cellStyle name="Látott hivatkozás" xfId="307" builtinId="9" hidden="1"/>
    <cellStyle name="Látott hivatkozás" xfId="309" builtinId="9" hidden="1"/>
    <cellStyle name="Látott hivatkozás" xfId="311" builtinId="9" hidden="1"/>
    <cellStyle name="Látott hivatkozás" xfId="313" builtinId="9" hidden="1"/>
    <cellStyle name="Látott hivatkozás" xfId="315" builtinId="9" hidden="1"/>
    <cellStyle name="Látott hivatkozás" xfId="317" builtinId="9" hidden="1"/>
    <cellStyle name="Látott hivatkozás" xfId="319" builtinId="9" hidden="1"/>
    <cellStyle name="Látott hivatkozás" xfId="321" builtinId="9" hidden="1"/>
    <cellStyle name="Látott hivatkozás" xfId="323" builtinId="9" hidden="1"/>
    <cellStyle name="Látott hivatkozás" xfId="325" builtinId="9" hidden="1"/>
    <cellStyle name="Látott hivatkozás" xfId="327" builtinId="9" hidden="1"/>
    <cellStyle name="Látott hivatkozás" xfId="329" builtinId="9" hidden="1"/>
    <cellStyle name="Látott hivatkozás" xfId="331" builtinId="9" hidden="1"/>
    <cellStyle name="Látott hivatkozás" xfId="333" builtinId="9" hidden="1"/>
    <cellStyle name="Látott hivatkozás" xfId="335" builtinId="9" hidden="1"/>
    <cellStyle name="Látott hivatkozás" xfId="337" builtinId="9" hidden="1"/>
    <cellStyle name="Látott hivatkozás" xfId="339" builtinId="9" hidden="1"/>
    <cellStyle name="Látott hivatkozás" xfId="341" builtinId="9" hidden="1"/>
    <cellStyle name="Látott hivatkozás" xfId="343" builtinId="9" hidden="1"/>
    <cellStyle name="Látott hivatkozás" xfId="345" builtinId="9" hidden="1"/>
    <cellStyle name="Látott hivatkozás" xfId="347" builtinId="9" hidden="1"/>
    <cellStyle name="Látott hivatkozás" xfId="349" builtinId="9" hidden="1"/>
    <cellStyle name="Látott hivatkozás" xfId="351" builtinId="9" hidden="1"/>
    <cellStyle name="Látott hivatkozás" xfId="353" builtinId="9" hidden="1"/>
    <cellStyle name="Látott hivatkozás" xfId="355" builtinId="9" hidden="1"/>
    <cellStyle name="Látott hivatkozás" xfId="357" builtinId="9" hidden="1"/>
    <cellStyle name="Látott hivatkozás" xfId="359" builtinId="9" hidden="1"/>
    <cellStyle name="Látott hivatkozás" xfId="361" builtinId="9" hidden="1"/>
    <cellStyle name="Látott hivatkozás" xfId="363" builtinId="9" hidden="1"/>
    <cellStyle name="Látott hivatkozás" xfId="365" builtinId="9" hidden="1"/>
    <cellStyle name="Látott hivatkozás" xfId="367" builtinId="9" hidden="1"/>
    <cellStyle name="Látott hivatkozás" xfId="369" builtinId="9" hidden="1"/>
    <cellStyle name="Látott hivatkozás" xfId="371" builtinId="9" hidden="1"/>
    <cellStyle name="Látott hivatkozás" xfId="373" builtinId="9" hidden="1"/>
    <cellStyle name="Látott hivatkozás" xfId="375" builtinId="9" hidden="1"/>
    <cellStyle name="Látott hivatkozás" xfId="377" builtinId="9" hidden="1"/>
    <cellStyle name="Látott hivatkozás" xfId="379" builtinId="9" hidden="1"/>
    <cellStyle name="Látott hivatkozás" xfId="381" builtinId="9" hidden="1"/>
    <cellStyle name="Látott hivatkozás" xfId="383" builtinId="9" hidden="1"/>
    <cellStyle name="Látott hivatkozás" xfId="385" builtinId="9" hidden="1"/>
    <cellStyle name="Látott hivatkozás" xfId="387" builtinId="9" hidden="1"/>
    <cellStyle name="Látott hivatkozás" xfId="389" builtinId="9" hidden="1"/>
    <cellStyle name="Látott hivatkozás" xfId="391" builtinId="9" hidden="1"/>
    <cellStyle name="Látott hivatkozás" xfId="393" builtinId="9" hidden="1"/>
    <cellStyle name="Látott hivatkozás" xfId="395" builtinId="9" hidden="1"/>
    <cellStyle name="Látott hivatkozás" xfId="397" builtinId="9" hidden="1"/>
    <cellStyle name="Látott hivatkozás" xfId="399" builtinId="9" hidden="1"/>
    <cellStyle name="Látott hivatkozás" xfId="401" builtinId="9" hidden="1"/>
    <cellStyle name="Látott hivatkozás" xfId="403" builtinId="9" hidden="1"/>
    <cellStyle name="Látott hivatkozás" xfId="405" builtinId="9" hidden="1"/>
    <cellStyle name="Látott hivatkozás" xfId="407" builtinId="9" hidden="1"/>
    <cellStyle name="Látott hivatkozás" xfId="409" builtinId="9" hidden="1"/>
    <cellStyle name="Látott hivatkozás" xfId="411" builtinId="9" hidden="1"/>
    <cellStyle name="Látott hivatkozás" xfId="413" builtinId="9" hidden="1"/>
    <cellStyle name="Látott hivatkozás" xfId="415" builtinId="9" hidden="1"/>
    <cellStyle name="Látott hivatkozás" xfId="417" builtinId="9" hidden="1"/>
    <cellStyle name="Látott hivatkozás" xfId="419" builtinId="9" hidden="1"/>
    <cellStyle name="Látott hivatkozás" xfId="421" builtinId="9" hidden="1"/>
    <cellStyle name="Látott hivatkozás" xfId="423" builtinId="9" hidden="1"/>
    <cellStyle name="Látott hivatkozás" xfId="425" builtinId="9" hidden="1"/>
    <cellStyle name="Látott hivatkozás" xfId="427" builtinId="9" hidden="1"/>
    <cellStyle name="Látott hivatkozás" xfId="429" builtinId="9" hidden="1"/>
    <cellStyle name="Látott hivatkozás" xfId="431" builtinId="9" hidden="1"/>
    <cellStyle name="Látott hivatkozás" xfId="433" builtinId="9" hidden="1"/>
    <cellStyle name="Látott hivatkozás" xfId="435" builtinId="9" hidden="1"/>
    <cellStyle name="Látott hivatkozás" xfId="437" builtinId="9" hidden="1"/>
    <cellStyle name="Látott hivatkozás" xfId="439" builtinId="9" hidden="1"/>
    <cellStyle name="Látott hivatkozás" xfId="441" builtinId="9" hidden="1"/>
    <cellStyle name="Látott hivatkozás" xfId="443" builtinId="9" hidden="1"/>
    <cellStyle name="Látott hivatkozás" xfId="445" builtinId="9" hidden="1"/>
    <cellStyle name="Látott hivatkozás" xfId="447" builtinId="9" hidden="1"/>
    <cellStyle name="Látott hivatkozás" xfId="449" builtinId="9" hidden="1"/>
    <cellStyle name="Látott hivatkozás" xfId="451" builtinId="9" hidden="1"/>
    <cellStyle name="Látott hivatkozás" xfId="453" builtinId="9" hidden="1"/>
    <cellStyle name="Látott hivatkozás" xfId="455" builtinId="9" hidden="1"/>
    <cellStyle name="Látott hivatkozás" xfId="457" builtinId="9" hidden="1"/>
    <cellStyle name="Látott hivatkozás" xfId="459" builtinId="9" hidden="1"/>
    <cellStyle name="Látott hivatkozás" xfId="461" builtinId="9" hidden="1"/>
    <cellStyle name="Látott hivatkozás" xfId="463" builtinId="9" hidden="1"/>
    <cellStyle name="Látott hivatkozás" xfId="465" builtinId="9" hidden="1"/>
    <cellStyle name="Látott hivatkozás" xfId="467" builtinId="9" hidden="1"/>
    <cellStyle name="Látott hivatkozás" xfId="469" builtinId="9" hidden="1"/>
    <cellStyle name="Látott hivatkozás" xfId="471" builtinId="9" hidden="1"/>
    <cellStyle name="Látott hivatkozás" xfId="473" builtinId="9" hidden="1"/>
    <cellStyle name="Látott hivatkozás" xfId="475" builtinId="9" hidden="1"/>
    <cellStyle name="Látott hivatkozás" xfId="477" builtinId="9" hidden="1"/>
    <cellStyle name="Látott hivatkozás" xfId="479" builtinId="9" hidden="1"/>
    <cellStyle name="Látott hivatkozás" xfId="481" builtinId="9" hidden="1"/>
    <cellStyle name="Látott hivatkozás" xfId="483" builtinId="9" hidden="1"/>
    <cellStyle name="Látott hivatkozás" xfId="485" builtinId="9" hidden="1"/>
    <cellStyle name="Látott hivatkozás" xfId="487" builtinId="9" hidden="1"/>
    <cellStyle name="Látott hivatkozás" xfId="489" builtinId="9" hidden="1"/>
    <cellStyle name="Látott hivatkozás" xfId="491" builtinId="9" hidden="1"/>
    <cellStyle name="Látott hivatkozás" xfId="493" builtinId="9" hidden="1"/>
    <cellStyle name="Látott hivatkozás" xfId="495" builtinId="9" hidden="1"/>
    <cellStyle name="Látott hivatkozás" xfId="497" builtinId="9" hidden="1"/>
    <cellStyle name="Látott hivatkozás" xfId="499" builtinId="9" hidden="1"/>
    <cellStyle name="Látott hivatkozás" xfId="501" builtinId="9" hidden="1"/>
    <cellStyle name="Látott hivatkozás" xfId="503" builtinId="9" hidden="1"/>
    <cellStyle name="Látott hivatkozás" xfId="505" builtinId="9" hidden="1"/>
    <cellStyle name="Látott hivatkozás" xfId="507" builtinId="9" hidden="1"/>
    <cellStyle name="Látott hivatkozás" xfId="509" builtinId="9" hidden="1"/>
    <cellStyle name="Látott hivatkozás" xfId="511" builtinId="9" hidden="1"/>
    <cellStyle name="Látott hivatkozás" xfId="513" builtinId="9" hidden="1"/>
    <cellStyle name="Látott hivatkozás" xfId="515" builtinId="9" hidden="1"/>
    <cellStyle name="Látott hivatkozás" xfId="517" builtinId="9" hidden="1"/>
    <cellStyle name="Látott hivatkozás" xfId="519" builtinId="9" hidden="1"/>
    <cellStyle name="Látott hivatkozás" xfId="521" builtinId="9" hidden="1"/>
    <cellStyle name="Látott hivatkozás" xfId="523" builtinId="9" hidden="1"/>
    <cellStyle name="Látott hivatkozás" xfId="525" builtinId="9" hidden="1"/>
    <cellStyle name="Látott hivatkozás" xfId="527" builtinId="9" hidden="1"/>
    <cellStyle name="Látott hivatkozás" xfId="529" builtinId="9" hidden="1"/>
    <cellStyle name="Látott hivatkozás" xfId="531" builtinId="9" hidden="1"/>
    <cellStyle name="Látott hivatkozás" xfId="533" builtinId="9" hidden="1"/>
    <cellStyle name="Látott hivatkozás" xfId="535" builtinId="9" hidden="1"/>
    <cellStyle name="Látott hivatkozás" xfId="537" builtinId="9" hidden="1"/>
    <cellStyle name="Látott hivatkozás" xfId="539" builtinId="9" hidden="1"/>
    <cellStyle name="Látott hivatkozás" xfId="541" builtinId="9" hidden="1"/>
    <cellStyle name="Látott hivatkozás" xfId="543" builtinId="9" hidden="1"/>
    <cellStyle name="Látott hivatkozás" xfId="545" builtinId="9" hidden="1"/>
    <cellStyle name="Látott hivatkozás" xfId="547" builtinId="9" hidden="1"/>
    <cellStyle name="Látott hivatkozás" xfId="549" builtinId="9" hidden="1"/>
    <cellStyle name="Látott hivatkozás" xfId="551" builtinId="9" hidden="1"/>
    <cellStyle name="Látott hivatkozás" xfId="553" builtinId="9" hidden="1"/>
    <cellStyle name="Látott hivatkozás" xfId="555" builtinId="9" hidden="1"/>
    <cellStyle name="Látott hivatkozás" xfId="557" builtinId="9" hidden="1"/>
    <cellStyle name="Látott hivatkozás" xfId="559" builtinId="9" hidden="1"/>
    <cellStyle name="Látott hivatkozás" xfId="561" builtinId="9" hidden="1"/>
    <cellStyle name="Látott hivatkozás" xfId="563" builtinId="9" hidden="1"/>
    <cellStyle name="Látott hivatkozás" xfId="565" builtinId="9" hidden="1"/>
    <cellStyle name="Látott hivatkozás" xfId="567" builtinId="9" hidden="1"/>
    <cellStyle name="Látott hivatkozás" xfId="569" builtinId="9" hidden="1"/>
    <cellStyle name="Látott hivatkozás" xfId="571" builtinId="9" hidden="1"/>
    <cellStyle name="Látott hivatkozás" xfId="573" builtinId="9" hidden="1"/>
    <cellStyle name="Látott hivatkozás" xfId="575" builtinId="9" hidden="1"/>
    <cellStyle name="Látott hivatkozás" xfId="577" builtinId="9" hidden="1"/>
    <cellStyle name="Látott hivatkozás" xfId="579" builtinId="9" hidden="1"/>
    <cellStyle name="Látott hivatkozás" xfId="581" builtinId="9" hidden="1"/>
    <cellStyle name="Látott hivatkozás" xfId="583" builtinId="9" hidden="1"/>
    <cellStyle name="Látott hivatkozás" xfId="585" builtinId="9" hidden="1"/>
    <cellStyle name="Látott hivatkozás" xfId="587" builtinId="9" hidden="1"/>
    <cellStyle name="Látott hivatkozás" xfId="589" builtinId="9" hidden="1"/>
    <cellStyle name="Látott hivatkozás" xfId="591" builtinId="9" hidden="1"/>
    <cellStyle name="Látott hivatkozás" xfId="593" builtinId="9" hidden="1"/>
    <cellStyle name="Látott hivatkozás" xfId="595" builtinId="9" hidden="1"/>
    <cellStyle name="Látott hivatkozás" xfId="597" builtinId="9" hidden="1"/>
    <cellStyle name="Látott hivatkozás" xfId="599" builtinId="9" hidden="1"/>
    <cellStyle name="Látott hivatkozás" xfId="601" builtinId="9" hidden="1"/>
    <cellStyle name="Látott hivatkozás" xfId="603" builtinId="9" hidden="1"/>
    <cellStyle name="Látott hivatkozás" xfId="605" builtinId="9" hidden="1"/>
    <cellStyle name="Látott hivatkozás" xfId="607" builtinId="9" hidden="1"/>
    <cellStyle name="Látott hivatkozás" xfId="609" builtinId="9" hidden="1"/>
    <cellStyle name="Látott hivatkozás" xfId="611" builtinId="9" hidden="1"/>
    <cellStyle name="Látott hivatkozás" xfId="613" builtinId="9" hidden="1"/>
    <cellStyle name="Látott hivatkozás" xfId="615" builtinId="9" hidden="1"/>
    <cellStyle name="Látott hivatkozás" xfId="617" builtinId="9" hidden="1"/>
    <cellStyle name="Látott hivatkozás" xfId="619" builtinId="9" hidden="1"/>
    <cellStyle name="Látott hivatkozás" xfId="621" builtinId="9" hidden="1"/>
    <cellStyle name="Látott hivatkozás" xfId="623" builtinId="9" hidden="1"/>
    <cellStyle name="Látott hivatkozás" xfId="625" builtinId="9" hidden="1"/>
    <cellStyle name="Látott hivatkozás" xfId="627" builtinId="9" hidden="1"/>
    <cellStyle name="Látott hivatkozás" xfId="629" builtinId="9" hidden="1"/>
    <cellStyle name="Látott hivatkozás" xfId="631" builtinId="9" hidden="1"/>
    <cellStyle name="Látott hivatkozás" xfId="633" builtinId="9" hidden="1"/>
    <cellStyle name="Látott hivatkozás" xfId="635" builtinId="9" hidden="1"/>
    <cellStyle name="Látott hivatkozás" xfId="637" builtinId="9" hidden="1"/>
    <cellStyle name="Látott hivatkozás" xfId="639" builtinId="9" hidden="1"/>
    <cellStyle name="Látott hivatkozás" xfId="641" builtinId="9" hidden="1"/>
    <cellStyle name="Látott hivatkozás" xfId="643" builtinId="9" hidden="1"/>
    <cellStyle name="Látott hivatkozás" xfId="645" builtinId="9" hidden="1"/>
    <cellStyle name="Látott hivatkozás" xfId="647" builtinId="9" hidden="1"/>
    <cellStyle name="Látott hivatkozás" xfId="649" builtinId="9" hidden="1"/>
    <cellStyle name="Látott hivatkozás" xfId="651" builtinId="9" hidden="1"/>
    <cellStyle name="Látott hivatkozás" xfId="653" builtinId="9" hidden="1"/>
    <cellStyle name="Látott hivatkozás" xfId="655" builtinId="9" hidden="1"/>
    <cellStyle name="Látott hivatkozás" xfId="657" builtinId="9" hidden="1"/>
    <cellStyle name="Látott hivatkozás" xfId="659" builtinId="9" hidden="1"/>
    <cellStyle name="Látott hivatkozás" xfId="661" builtinId="9" hidden="1"/>
    <cellStyle name="Látott hivatkozás" xfId="663" builtinId="9" hidden="1"/>
    <cellStyle name="Látott hivatkozás" xfId="665" builtinId="9" hidden="1"/>
    <cellStyle name="Látott hivatkozás" xfId="667" builtinId="9" hidden="1"/>
    <cellStyle name="Látott hivatkozás" xfId="669" builtinId="9" hidden="1"/>
    <cellStyle name="Látott hivatkozás" xfId="671" builtinId="9" hidden="1"/>
    <cellStyle name="Látott hivatkozás" xfId="673" builtinId="9" hidden="1"/>
    <cellStyle name="Látott hivatkozás" xfId="675" builtinId="9" hidden="1"/>
    <cellStyle name="Látott hivatkozás" xfId="677" builtinId="9" hidden="1"/>
    <cellStyle name="Látott hivatkozás" xfId="679" builtinId="9" hidden="1"/>
    <cellStyle name="Látott hivatkozás" xfId="681" builtinId="9" hidden="1"/>
    <cellStyle name="Látott hivatkozás" xfId="683" builtinId="9" hidden="1"/>
    <cellStyle name="Látott hivatkozás" xfId="685" builtinId="9" hidden="1"/>
    <cellStyle name="Látott hivatkozás" xfId="687" builtinId="9" hidden="1"/>
    <cellStyle name="Látott hivatkozás" xfId="689" builtinId="9" hidden="1"/>
    <cellStyle name="Látott hivatkozás" xfId="691" builtinId="9" hidden="1"/>
    <cellStyle name="Látott hivatkozás" xfId="693" builtinId="9" hidden="1"/>
    <cellStyle name="Látott hivatkozás" xfId="695" builtinId="9" hidden="1"/>
    <cellStyle name="Látott hivatkozás" xfId="697" builtinId="9" hidden="1"/>
    <cellStyle name="Látott hivatkozás" xfId="699" builtinId="9" hidden="1"/>
    <cellStyle name="Látott hivatkozás" xfId="701" builtinId="9" hidden="1"/>
    <cellStyle name="Látott hivatkozás" xfId="703" builtinId="9" hidden="1"/>
    <cellStyle name="Látott hivatkozás" xfId="705" builtinId="9" hidden="1"/>
    <cellStyle name="Látott hivatkozás" xfId="707" builtinId="9" hidden="1"/>
    <cellStyle name="Látott hivatkozás" xfId="709" builtinId="9" hidden="1"/>
    <cellStyle name="Látott hivatkozás" xfId="711" builtinId="9" hidden="1"/>
    <cellStyle name="Látott hivatkozás" xfId="713" builtinId="9" hidden="1"/>
    <cellStyle name="Látott hivatkozás" xfId="715" builtinId="9" hidden="1"/>
    <cellStyle name="Látott hivatkozás" xfId="717" builtinId="9" hidden="1"/>
    <cellStyle name="Látott hivatkozás" xfId="719" builtinId="9" hidden="1"/>
    <cellStyle name="Látott hivatkozás" xfId="721" builtinId="9" hidden="1"/>
    <cellStyle name="Látott hivatkozás" xfId="723" builtinId="9" hidden="1"/>
    <cellStyle name="Látott hivatkozás" xfId="725" builtinId="9" hidden="1"/>
    <cellStyle name="Látott hivatkozás" xfId="727" builtinId="9" hidden="1"/>
    <cellStyle name="Látott hivatkozás" xfId="729" builtinId="9" hidden="1"/>
    <cellStyle name="Látott hivatkozás" xfId="731" builtinId="9" hidden="1"/>
    <cellStyle name="Látott hivatkozás" xfId="733" builtinId="9" hidden="1"/>
    <cellStyle name="Látott hivatkozás" xfId="735" builtinId="9" hidden="1"/>
    <cellStyle name="Látott hivatkozás" xfId="737" builtinId="9" hidden="1"/>
    <cellStyle name="Látott hivatkozás" xfId="739" builtinId="9" hidden="1"/>
    <cellStyle name="Látott hivatkozás" xfId="741" builtinId="9" hidden="1"/>
    <cellStyle name="Látott hivatkozás" xfId="743" builtinId="9" hidden="1"/>
    <cellStyle name="Látott hivatkozás" xfId="745" builtinId="9" hidden="1"/>
    <cellStyle name="Látott hivatkozás" xfId="747" builtinId="9" hidden="1"/>
    <cellStyle name="Látott hivatkozás" xfId="749" builtinId="9" hidden="1"/>
    <cellStyle name="Látott hivatkozás" xfId="751" builtinId="9" hidden="1"/>
    <cellStyle name="Látott hivatkozás" xfId="753" builtinId="9" hidden="1"/>
    <cellStyle name="Látott hivatkozás" xfId="755" builtinId="9" hidden="1"/>
    <cellStyle name="Látott hivatkozás" xfId="757" builtinId="9" hidden="1"/>
    <cellStyle name="Látott hivatkozás" xfId="759" builtinId="9" hidden="1"/>
    <cellStyle name="Látott hivatkozás" xfId="761" builtinId="9" hidden="1"/>
    <cellStyle name="Látott hivatkozás" xfId="763" builtinId="9" hidden="1"/>
    <cellStyle name="Látott hivatkozás" xfId="765" builtinId="9" hidden="1"/>
    <cellStyle name="Látott hivatkozás" xfId="767" builtinId="9" hidden="1"/>
    <cellStyle name="Látott hivatkozás" xfId="769" builtinId="9" hidden="1"/>
    <cellStyle name="Látott hivatkozás" xfId="771" builtinId="9" hidden="1"/>
    <cellStyle name="Látott hivatkozás" xfId="773" builtinId="9" hidden="1"/>
    <cellStyle name="Látott hivatkozás" xfId="775" builtinId="9" hidden="1"/>
    <cellStyle name="Látott hivatkozás" xfId="777" builtinId="9" hidden="1"/>
    <cellStyle name="Látott hivatkozás" xfId="779" builtinId="9" hidden="1"/>
    <cellStyle name="Látott hivatkozás" xfId="781" builtinId="9" hidden="1"/>
    <cellStyle name="Látott hivatkozás" xfId="783" builtinId="9" hidden="1"/>
    <cellStyle name="Látott hivatkozás" xfId="785" builtinId="9" hidden="1"/>
    <cellStyle name="Látott hivatkozás" xfId="787" builtinId="9" hidden="1"/>
    <cellStyle name="Látott hivatkozás" xfId="789" builtinId="9" hidden="1"/>
    <cellStyle name="Látott hivatkozás" xfId="791" builtinId="9" hidden="1"/>
    <cellStyle name="Látott hivatkozás" xfId="793" builtinId="9" hidden="1"/>
    <cellStyle name="Látott hivatkozás" xfId="795" builtinId="9" hidden="1"/>
    <cellStyle name="Látott hivatkozás" xfId="797" builtinId="9" hidden="1"/>
    <cellStyle name="Látott hivatkozás" xfId="799" builtinId="9" hidden="1"/>
    <cellStyle name="Látott hivatkozás" xfId="801" builtinId="9" hidden="1"/>
    <cellStyle name="Látott hivatkozás" xfId="803" builtinId="9" hidden="1"/>
    <cellStyle name="Látott hivatkozás" xfId="805" builtinId="9" hidden="1"/>
    <cellStyle name="Látott hivatkozás" xfId="807" builtinId="9" hidden="1"/>
    <cellStyle name="Látott hivatkozás" xfId="809" builtinId="9" hidden="1"/>
    <cellStyle name="Látott hivatkozás" xfId="811" builtinId="9" hidden="1"/>
    <cellStyle name="Látott hivatkozás" xfId="813" builtinId="9" hidden="1"/>
    <cellStyle name="Látott hivatkozás" xfId="815" builtinId="9" hidden="1"/>
    <cellStyle name="Látott hivatkozás" xfId="817" builtinId="9" hidden="1"/>
    <cellStyle name="Látott hivatkozás" xfId="819" builtinId="9" hidden="1"/>
    <cellStyle name="Látott hivatkozás" xfId="821" builtinId="9" hidden="1"/>
    <cellStyle name="Látott hivatkozás" xfId="823" builtinId="9" hidden="1"/>
    <cellStyle name="Látott hivatkozás" xfId="825" builtinId="9" hidden="1"/>
    <cellStyle name="Látott hivatkozás" xfId="827" builtinId="9" hidden="1"/>
    <cellStyle name="Látott hivatkozás" xfId="829" builtinId="9" hidden="1"/>
    <cellStyle name="Látott hivatkozás" xfId="831" builtinId="9" hidden="1"/>
    <cellStyle name="Látott hivatkozás" xfId="833" builtinId="9" hidden="1"/>
    <cellStyle name="Látott hivatkozás" xfId="835" builtinId="9" hidden="1"/>
    <cellStyle name="Látott hivatkozás" xfId="837" builtinId="9" hidden="1"/>
    <cellStyle name="Látott hivatkozás" xfId="839" builtinId="9" hidden="1"/>
    <cellStyle name="Látott hivatkozás" xfId="841" builtinId="9" hidden="1"/>
    <cellStyle name="Látott hivatkozás" xfId="843" builtinId="9" hidden="1"/>
    <cellStyle name="Látott hivatkozás" xfId="845" builtinId="9" hidden="1"/>
    <cellStyle name="Látott hivatkozás" xfId="847" builtinId="9" hidden="1"/>
    <cellStyle name="Látott hivatkozás" xfId="849" builtinId="9" hidden="1"/>
    <cellStyle name="Látott hivatkozás" xfId="851" builtinId="9" hidden="1"/>
    <cellStyle name="Látott hivatkozás" xfId="853" builtinId="9" hidden="1"/>
    <cellStyle name="Látott hivatkozás" xfId="855" builtinId="9" hidden="1"/>
    <cellStyle name="Látott hivatkozás" xfId="857" builtinId="9" hidden="1"/>
    <cellStyle name="Látott hivatkozás" xfId="859" builtinId="9" hidden="1"/>
    <cellStyle name="Látott hivatkozás" xfId="861" builtinId="9" hidden="1"/>
    <cellStyle name="Látott hivatkozás" xfId="863" builtinId="9" hidden="1"/>
    <cellStyle name="Látott hivatkozás" xfId="865" builtinId="9" hidden="1"/>
    <cellStyle name="Látott hivatkozás" xfId="867" builtinId="9" hidden="1"/>
    <cellStyle name="Látott hivatkozás" xfId="869" builtinId="9" hidden="1"/>
    <cellStyle name="Látott hivatkozás" xfId="871" builtinId="9" hidden="1"/>
    <cellStyle name="Látott hivatkozás" xfId="873" builtinId="9" hidden="1"/>
    <cellStyle name="Látott hivatkozás" xfId="875" builtinId="9" hidden="1"/>
    <cellStyle name="Látott hivatkozás" xfId="877" builtinId="9" hidden="1"/>
    <cellStyle name="Látott hivatkozás" xfId="879" builtinId="9" hidden="1"/>
    <cellStyle name="Látott hivatkozás" xfId="881" builtinId="9" hidden="1"/>
    <cellStyle name="Látott hivatkozás" xfId="883" builtinId="9" hidden="1"/>
    <cellStyle name="Látott hivatkozás" xfId="885" builtinId="9" hidden="1"/>
    <cellStyle name="Látott hivatkozás" xfId="887" builtinId="9" hidden="1"/>
    <cellStyle name="Látott hivatkozás" xfId="889" builtinId="9" hidden="1"/>
    <cellStyle name="Látott hivatkozás" xfId="891" builtinId="9" hidden="1"/>
    <cellStyle name="Látott hivatkozás" xfId="893" builtinId="9" hidden="1"/>
    <cellStyle name="Látott hivatkozás" xfId="895" builtinId="9" hidden="1"/>
    <cellStyle name="Látott hivatkozás" xfId="897" builtinId="9" hidden="1"/>
    <cellStyle name="Látott hivatkozás" xfId="899" builtinId="9" hidden="1"/>
    <cellStyle name="Látott hivatkozás" xfId="901" builtinId="9" hidden="1"/>
    <cellStyle name="Látott hivatkozás" xfId="903" builtinId="9" hidden="1"/>
    <cellStyle name="Látott hivatkozás" xfId="905" builtinId="9" hidden="1"/>
    <cellStyle name="Látott hivatkozás" xfId="907" builtinId="9" hidden="1"/>
    <cellStyle name="Látott hivatkozás" xfId="909" builtinId="9" hidden="1"/>
    <cellStyle name="Látott hivatkozás" xfId="911" builtinId="9" hidden="1"/>
    <cellStyle name="Látott hivatkozás" xfId="913" builtinId="9" hidden="1"/>
    <cellStyle name="Látott hivatkozás" xfId="915" builtinId="9" hidden="1"/>
    <cellStyle name="Látott hivatkozás" xfId="917" builtinId="9" hidden="1"/>
    <cellStyle name="Látott hivatkozás" xfId="919" builtinId="9" hidden="1"/>
    <cellStyle name="Látott hivatkozás" xfId="921" builtinId="9" hidden="1"/>
    <cellStyle name="Látott hivatkozás" xfId="923" builtinId="9" hidden="1"/>
    <cellStyle name="Normál" xfId="0" builtinId="0"/>
    <cellStyle name="Százalék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urlingbern.ch/turniere/2015-2016/inter/teams/?teamid=/D695713F-D54F-4E48-945B-96DB09B4E598" TargetMode="External"/><Relationship Id="rId3" Type="http://schemas.openxmlformats.org/officeDocument/2006/relationships/hyperlink" Target="http://www.curlingbern.ch/turniere/2015-2016/inter/teams/?teamid=2E148B26-365A-4B66-8976-573CD94D63FD" TargetMode="External"/><Relationship Id="rId7" Type="http://schemas.openxmlformats.org/officeDocument/2006/relationships/hyperlink" Target="http://www.curlingbern.ch/turniere/2015-2016/inter/teams/?teamid=/3A83CAEC-F782-4AA1-9DD2-F199EEBFFF93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curlingbern.ch/turniere/2015-2016/inter/teams/?teamid=/46EC9A84-6382-4D49-BDE4-10F3788F4362" TargetMode="External"/><Relationship Id="rId1" Type="http://schemas.openxmlformats.org/officeDocument/2006/relationships/hyperlink" Target="http://www.curlingbern.ch/turniere/2015-2016/inter/teams/?teamid=A3DBACDB-89F2-46E6-BEE6-B4E24246AB35" TargetMode="External"/><Relationship Id="rId6" Type="http://schemas.openxmlformats.org/officeDocument/2006/relationships/hyperlink" Target="http://www.curlingbern.ch/turniere/2015-2016/inter/teams/?teamid=7AB31CDA-4DA7-4119-B85B-FDFE102BB872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curlingbern.ch/turniere/2015-2016/inter/teams/?teamid=/27CF0811-5676-4394-BA28-216C84F63765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curlingbern.ch/turniere/2015-2016/inter/teams/?teamid=/7B8ABBC0-1E30-4616-AF28-15AB0F5D975F" TargetMode="External"/><Relationship Id="rId9" Type="http://schemas.openxmlformats.org/officeDocument/2006/relationships/hyperlink" Target="http://www.curlingbern.ch/turniere/2015-2016/inter/teams/?teamid=/15ABAFBE-C0C8-4339-8BA9-D19C157E7BA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61"/>
  <sheetViews>
    <sheetView showZeros="0" workbookViewId="0">
      <pane xSplit="1" ySplit="2" topLeftCell="FC3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2.75" outlineLevelCol="1"/>
  <cols>
    <col min="1" max="1" width="18.375" style="35" bestFit="1" customWidth="1"/>
    <col min="2" max="2" width="5.25" style="35" hidden="1" customWidth="1" outlineLevel="1"/>
    <col min="3" max="36" width="6" style="35" hidden="1" customWidth="1" outlineLevel="1"/>
    <col min="37" max="37" width="6" style="35" customWidth="1" collapsed="1"/>
    <col min="38" max="74" width="6" style="35" customWidth="1"/>
    <col min="75" max="75" width="7.375" style="35" customWidth="1"/>
    <col min="76" max="76" width="6" style="35" customWidth="1"/>
    <col min="77" max="77" width="7.375" style="35" customWidth="1"/>
    <col min="78" max="79" width="6.875" style="35" bestFit="1" customWidth="1"/>
    <col min="80" max="80" width="6" style="35" customWidth="1"/>
    <col min="81" max="81" width="7.375" style="35" customWidth="1"/>
    <col min="82" max="170" width="6.875" style="35" bestFit="1" customWidth="1"/>
    <col min="171" max="171" width="6" style="35" customWidth="1"/>
    <col min="172" max="172" width="9.875" style="235" bestFit="1" customWidth="1"/>
    <col min="173" max="173" width="9" style="139"/>
    <col min="174" max="16384" width="9" style="35"/>
  </cols>
  <sheetData>
    <row r="1" spans="1:173" s="34" customFormat="1" ht="51.75">
      <c r="A1" s="170"/>
      <c r="B1" s="171">
        <f>versenyek!B2</f>
        <v>39692</v>
      </c>
      <c r="C1" s="171">
        <f>versenyek!E2</f>
        <v>39727</v>
      </c>
      <c r="D1" s="171">
        <f>versenyek!H2</f>
        <v>39741</v>
      </c>
      <c r="E1" s="171">
        <f>versenyek!K2</f>
        <v>39770</v>
      </c>
      <c r="F1" s="171">
        <f>versenyek!N2</f>
        <v>39776</v>
      </c>
      <c r="G1" s="171">
        <f>versenyek!Q2</f>
        <v>39797</v>
      </c>
      <c r="H1" s="171">
        <f>versenyek!T2</f>
        <v>39818</v>
      </c>
      <c r="I1" s="171">
        <f>versenyek!W2</f>
        <v>39867</v>
      </c>
      <c r="J1" s="171">
        <f>versenyek!Z2</f>
        <v>39867</v>
      </c>
      <c r="K1" s="171">
        <f>versenyek!AC2</f>
        <v>39867</v>
      </c>
      <c r="L1" s="171">
        <f>versenyek!AF2</f>
        <v>39881</v>
      </c>
      <c r="M1" s="171">
        <f>versenyek!AI2</f>
        <v>39909</v>
      </c>
      <c r="N1" s="171">
        <f>versenyek!AL2</f>
        <v>39909</v>
      </c>
      <c r="O1" s="171">
        <f>versenyek!AO2</f>
        <v>39923</v>
      </c>
      <c r="P1" s="171">
        <f>versenyek!AR2</f>
        <v>39938</v>
      </c>
      <c r="Q1" s="171">
        <f>versenyek!BA2</f>
        <v>39972</v>
      </c>
      <c r="R1" s="171">
        <f>versenyek!BD2</f>
        <v>39986</v>
      </c>
      <c r="S1" s="171">
        <f>versenyek!BG2</f>
        <v>40007</v>
      </c>
      <c r="T1" s="171">
        <f>versenyek!BJ2</f>
        <v>40021</v>
      </c>
      <c r="U1" s="171">
        <f>versenyek!BM2</f>
        <v>40049</v>
      </c>
      <c r="V1" s="171">
        <f>versenyek!BP2</f>
        <v>40056</v>
      </c>
      <c r="W1" s="171">
        <f>versenyek!BS2</f>
        <v>40056</v>
      </c>
      <c r="X1" s="171">
        <f>versenyek!BV2</f>
        <v>40063</v>
      </c>
      <c r="Y1" s="171">
        <f>versenyek!BY2</f>
        <v>40063</v>
      </c>
      <c r="Z1" s="171">
        <f>versenyek!CB2</f>
        <v>40076</v>
      </c>
      <c r="AA1" s="171">
        <f>versenyek!CE2</f>
        <v>40084</v>
      </c>
      <c r="AB1" s="171">
        <f>versenyek!CH2</f>
        <v>40084</v>
      </c>
      <c r="AC1" s="171">
        <f>versenyek!CK2</f>
        <v>40105</v>
      </c>
      <c r="AD1" s="171">
        <f>versenyek!CN2</f>
        <v>40112</v>
      </c>
      <c r="AE1" s="171">
        <f>versenyek!CQ2</f>
        <v>40119</v>
      </c>
      <c r="AF1" s="171">
        <f>versenyek!CT2</f>
        <v>40126</v>
      </c>
      <c r="AG1" s="171">
        <f>versenyek!CW2</f>
        <v>40140</v>
      </c>
      <c r="AH1" s="171">
        <f>versenyek!CZ2</f>
        <v>40146</v>
      </c>
      <c r="AI1" s="171">
        <f>versenyek!DC2</f>
        <v>40146</v>
      </c>
      <c r="AJ1" s="171">
        <f>versenyek!DF2</f>
        <v>40161</v>
      </c>
      <c r="AK1" s="171">
        <f>versenyek!DI2</f>
        <v>40182</v>
      </c>
      <c r="AL1" s="171">
        <f>versenyek!DL2</f>
        <v>40185</v>
      </c>
      <c r="AM1" s="171">
        <f>versenyek!DR2</f>
        <v>40246</v>
      </c>
      <c r="AN1" s="171">
        <f>versenyek!DU2</f>
        <v>40246</v>
      </c>
      <c r="AO1" s="171">
        <f>versenyek!DO2</f>
        <v>40246</v>
      </c>
      <c r="AP1" s="171">
        <f>versenyek!DX2</f>
        <v>40259</v>
      </c>
      <c r="AQ1" s="171">
        <f>versenyek!EA2</f>
        <v>40266</v>
      </c>
      <c r="AR1" s="171">
        <f>versenyek!ED2</f>
        <v>40266</v>
      </c>
      <c r="AS1" s="171">
        <f>versenyek!EG2</f>
        <v>40280</v>
      </c>
      <c r="AT1" s="171">
        <f>versenyek!EJ2</f>
        <v>40297</v>
      </c>
      <c r="AU1" s="171">
        <f>versenyek!EM2</f>
        <v>40309</v>
      </c>
      <c r="AV1" s="171">
        <f>versenyek!EP2</f>
        <v>40315</v>
      </c>
      <c r="AW1" s="171">
        <f>versenyek!EY2</f>
        <v>40336</v>
      </c>
      <c r="AX1" s="171">
        <f>versenyek!FB2</f>
        <v>40406</v>
      </c>
      <c r="AY1" s="171">
        <f>versenyek!FE2</f>
        <v>40413</v>
      </c>
      <c r="AZ1" s="171">
        <f>versenyek!FH2</f>
        <v>40427</v>
      </c>
      <c r="BA1" s="171">
        <f>versenyek!FK2</f>
        <v>40427</v>
      </c>
      <c r="BB1" s="171">
        <f>versenyek!FN2</f>
        <v>40440</v>
      </c>
      <c r="BC1" s="171">
        <f>versenyek!FQ2</f>
        <v>40449</v>
      </c>
      <c r="BD1" s="171">
        <f>versenyek!FT2</f>
        <v>40455</v>
      </c>
      <c r="BE1" s="171">
        <f>versenyek!FW2</f>
        <v>40477</v>
      </c>
      <c r="BF1" s="171">
        <f>versenyek!FZ2</f>
        <v>40484</v>
      </c>
      <c r="BG1" s="171">
        <f>versenyek!GC2</f>
        <v>40490</v>
      </c>
      <c r="BH1" s="171">
        <f>versenyek!GF2</f>
        <v>40497</v>
      </c>
      <c r="BI1" s="171">
        <f>versenyek!GI2</f>
        <v>40511</v>
      </c>
      <c r="BJ1" s="171">
        <f>versenyek!GL2</f>
        <v>40511</v>
      </c>
      <c r="BK1" s="171">
        <f>versenyek!GO2</f>
        <v>40532</v>
      </c>
      <c r="BL1" s="171">
        <f>versenyek!GR2</f>
        <v>40553</v>
      </c>
      <c r="BM1" s="171">
        <f>versenyek!GX2</f>
        <v>40553</v>
      </c>
      <c r="BN1" s="171">
        <f>versenyek!HA2</f>
        <v>40561</v>
      </c>
      <c r="BO1" s="171">
        <f>versenyek!HD2</f>
        <v>40581</v>
      </c>
      <c r="BP1" s="171">
        <f>versenyek!HG2</f>
        <v>40595</v>
      </c>
      <c r="BQ1" s="171">
        <f>versenyek!HJ2</f>
        <v>40595</v>
      </c>
      <c r="BR1" s="171">
        <f>versenyek!HM2</f>
        <v>40602</v>
      </c>
      <c r="BS1" s="171">
        <f>versenyek!HP2</f>
        <v>40623</v>
      </c>
      <c r="BT1" s="171">
        <f>versenyek!HS2</f>
        <v>40637</v>
      </c>
      <c r="BU1" s="171">
        <f>versenyek!HV2</f>
        <v>40637</v>
      </c>
      <c r="BV1" s="171">
        <f>versenyek!HY2</f>
        <v>40643</v>
      </c>
      <c r="BW1" s="171">
        <f>versenyek!IB2</f>
        <v>40643</v>
      </c>
      <c r="BX1" s="171">
        <f>versenyek!IE2</f>
        <v>40644</v>
      </c>
      <c r="BY1" s="171">
        <f>versenyek!IH2</f>
        <v>40657</v>
      </c>
      <c r="BZ1" s="171">
        <f>versenyek!IK2</f>
        <v>40665</v>
      </c>
      <c r="CA1" s="171">
        <f>versenyek!IN2</f>
        <v>40679</v>
      </c>
      <c r="CB1" s="171">
        <f>versenyek!IW2</f>
        <v>40770</v>
      </c>
      <c r="CC1" s="171">
        <f>versenyek!IZ2</f>
        <v>40784</v>
      </c>
      <c r="CD1" s="171">
        <f>versenyek!JC2</f>
        <v>40791</v>
      </c>
      <c r="CE1" s="171">
        <f>versenyek!JF2</f>
        <v>40791</v>
      </c>
      <c r="CF1" s="171">
        <f>versenyek!JI2</f>
        <v>40819</v>
      </c>
      <c r="CG1" s="171">
        <f>versenyek!JL2</f>
        <v>40841</v>
      </c>
      <c r="CH1" s="171">
        <f>versenyek!JO2</f>
        <v>40847</v>
      </c>
      <c r="CI1" s="171">
        <f>versenyek!JR2</f>
        <v>40861</v>
      </c>
      <c r="CJ1" s="171">
        <f>versenyek!JU2</f>
        <v>40894</v>
      </c>
      <c r="CK1" s="171">
        <f>versenyek!JX2</f>
        <v>40895</v>
      </c>
      <c r="CL1" s="171">
        <f>versenyek!KA2</f>
        <v>40916</v>
      </c>
      <c r="CM1" s="171">
        <f>versenyek!KD2</f>
        <v>40924</v>
      </c>
      <c r="CN1" s="171">
        <f>versenyek!KG2</f>
        <v>40924</v>
      </c>
      <c r="CO1" s="171">
        <f>versenyek!KJ2</f>
        <v>40938</v>
      </c>
      <c r="CP1" s="171">
        <f>versenyek!KM2</f>
        <v>40945</v>
      </c>
      <c r="CQ1" s="171">
        <f>versenyek!KP2</f>
        <v>40952</v>
      </c>
      <c r="CR1" s="171">
        <f>versenyek!KS2</f>
        <v>40959</v>
      </c>
      <c r="CS1" s="171">
        <f>versenyek!KV2</f>
        <v>40966</v>
      </c>
      <c r="CT1" s="171">
        <f>versenyek!KY2</f>
        <v>40973</v>
      </c>
      <c r="CU1" s="171">
        <f>versenyek!LB2</f>
        <v>40980</v>
      </c>
      <c r="CV1" s="171">
        <f>versenyek!LE2</f>
        <v>40987</v>
      </c>
      <c r="CW1" s="171">
        <f>versenyek!LH2</f>
        <v>40994</v>
      </c>
      <c r="CX1" s="171">
        <f>versenyek!LK2</f>
        <v>41008</v>
      </c>
      <c r="CY1" s="171">
        <f>versenyek!LN2</f>
        <v>41015</v>
      </c>
      <c r="CZ1" s="171">
        <f>versenyek!LQ2</f>
        <v>41022</v>
      </c>
      <c r="DA1" s="171">
        <f>versenyek!LT2</f>
        <v>41022</v>
      </c>
      <c r="DB1" s="171">
        <f>versenyek!LW2</f>
        <v>41037</v>
      </c>
      <c r="DC1" s="171">
        <f>versenyek!LZ2</f>
        <v>41037</v>
      </c>
      <c r="DD1" s="171">
        <f>versenyek!MC2</f>
        <v>41044</v>
      </c>
      <c r="DE1" s="171">
        <f>versenyek!ML2</f>
        <v>41099</v>
      </c>
      <c r="DF1" s="171">
        <f>versenyek!MO2</f>
        <v>41156</v>
      </c>
      <c r="DG1" s="171">
        <f>versenyek!MR2</f>
        <v>41162</v>
      </c>
      <c r="DH1" s="171">
        <f>versenyek!MU2</f>
        <v>41169</v>
      </c>
      <c r="DI1" s="171">
        <f>versenyek!MX2</f>
        <v>41176</v>
      </c>
      <c r="DJ1" s="171">
        <f>versenyek!NA2</f>
        <v>41183</v>
      </c>
      <c r="DK1" s="171">
        <f>versenyek!ND2</f>
        <v>41183</v>
      </c>
      <c r="DL1" s="171">
        <f>versenyek!NG2</f>
        <v>41190</v>
      </c>
      <c r="DM1" s="171">
        <f>versenyek!NJ2</f>
        <v>41197</v>
      </c>
      <c r="DN1" s="171">
        <f>versenyek!NM2</f>
        <v>41197</v>
      </c>
      <c r="DO1" s="171">
        <f>versenyek!NP2</f>
        <v>41204</v>
      </c>
      <c r="DP1" s="171">
        <f>versenyek!NS2</f>
        <v>41211</v>
      </c>
      <c r="DQ1" s="171">
        <f>versenyek!NV2</f>
        <v>41211</v>
      </c>
      <c r="DR1" s="171">
        <f>versenyek!NY2</f>
        <v>41213</v>
      </c>
      <c r="DS1" s="171">
        <f>versenyek!OB2</f>
        <v>41218</v>
      </c>
      <c r="DT1" s="171">
        <f>versenyek!OE2</f>
        <v>41225</v>
      </c>
      <c r="DU1" s="171">
        <f>versenyek!OH2</f>
        <v>41232</v>
      </c>
      <c r="DV1" s="171">
        <f>versenyek!OK2</f>
        <v>41237</v>
      </c>
      <c r="DW1" s="171">
        <f>versenyek!ON2</f>
        <v>41237</v>
      </c>
      <c r="DX1" s="171">
        <f>versenyek!OQ2</f>
        <v>41246</v>
      </c>
      <c r="DY1" s="171">
        <f>versenyek!OT2</f>
        <v>41246</v>
      </c>
      <c r="DZ1" s="171">
        <f>versenyek!OW2</f>
        <v>41260</v>
      </c>
      <c r="EA1" s="171">
        <f>versenyek!OZ2</f>
        <v>41260</v>
      </c>
      <c r="EB1" s="171">
        <f>versenyek!PC2</f>
        <v>41281</v>
      </c>
      <c r="EC1" s="171">
        <f>versenyek!PF2</f>
        <v>41288</v>
      </c>
      <c r="ED1" s="171">
        <f>versenyek!PI2</f>
        <v>41296</v>
      </c>
      <c r="EE1" s="171">
        <f>versenyek!PL2</f>
        <v>41309</v>
      </c>
      <c r="EF1" s="171">
        <f>versenyek!PO2</f>
        <v>41323</v>
      </c>
      <c r="EG1" s="171">
        <f>versenyek!PR2</f>
        <v>41344</v>
      </c>
      <c r="EH1" s="171">
        <f>versenyek!PU2</f>
        <v>41344</v>
      </c>
      <c r="EI1" s="171">
        <f>versenyek!PX2</f>
        <v>41344</v>
      </c>
      <c r="EJ1" s="171">
        <f>versenyek!QA2</f>
        <v>41351</v>
      </c>
      <c r="EK1" s="171">
        <f>versenyek!QD2</f>
        <v>41358</v>
      </c>
      <c r="EL1" s="171">
        <f>versenyek!QG2</f>
        <v>41358</v>
      </c>
      <c r="EM1" s="171">
        <f>versenyek!QJ2</f>
        <v>41365</v>
      </c>
      <c r="EN1" s="171">
        <f>versenyek!QM2</f>
        <v>41366</v>
      </c>
      <c r="EO1" s="171">
        <f>versenyek!QP2</f>
        <v>41366</v>
      </c>
      <c r="EP1" s="171">
        <f>versenyek!QS2</f>
        <v>41372</v>
      </c>
      <c r="EQ1" s="171">
        <f>versenyek!QV2</f>
        <v>41372</v>
      </c>
      <c r="ER1" s="171">
        <f>versenyek!RE2</f>
        <v>41386</v>
      </c>
      <c r="ES1" s="171">
        <f>versenyek!RH2</f>
        <v>41386</v>
      </c>
      <c r="ET1" s="171">
        <f>versenyek!RK2</f>
        <v>41400</v>
      </c>
      <c r="EU1" s="171">
        <f>versenyek!RN2</f>
        <v>41512</v>
      </c>
      <c r="EV1" s="171">
        <f>versenyek!RQ2</f>
        <v>41519</v>
      </c>
      <c r="EW1" s="171">
        <f>versenyek!RT2</f>
        <v>41526</v>
      </c>
      <c r="EX1" s="171">
        <f>versenyek!RW2</f>
        <v>41540</v>
      </c>
      <c r="EY1" s="171">
        <f>versenyek!RZ2</f>
        <v>41547</v>
      </c>
      <c r="EZ1" s="171">
        <f>versenyek!SC2</f>
        <v>41547</v>
      </c>
      <c r="FA1" s="171">
        <f>versenyek!SF2</f>
        <v>41568</v>
      </c>
      <c r="FB1" s="171">
        <f>versenyek!SI2</f>
        <v>41569</v>
      </c>
      <c r="FC1" s="171">
        <f>versenyek!SL2</f>
        <v>41582</v>
      </c>
      <c r="FD1" s="171">
        <f>versenyek!SO2</f>
        <v>41589</v>
      </c>
      <c r="FE1" s="171">
        <f>versenyek!SR2</f>
        <v>41589</v>
      </c>
      <c r="FF1" s="171">
        <f>versenyek!SU2</f>
        <v>41619</v>
      </c>
      <c r="FG1" s="171">
        <f>versenyek!SX2</f>
        <v>41624</v>
      </c>
      <c r="FH1" s="171">
        <f>versenyek!TA2</f>
        <v>41645</v>
      </c>
      <c r="FI1" s="171">
        <f>versenyek!TD2</f>
        <v>41648</v>
      </c>
      <c r="FJ1" s="171">
        <f>versenyek!TG2</f>
        <v>41648</v>
      </c>
      <c r="FK1" s="171">
        <f>versenyek!TJ2</f>
        <v>41652</v>
      </c>
      <c r="FL1" s="171">
        <f>versenyek!TM2</f>
        <v>41296</v>
      </c>
      <c r="FM1" s="171">
        <f>versenyek!TP2</f>
        <v>41666</v>
      </c>
      <c r="FN1" s="171">
        <f>versenyek!TS2</f>
        <v>41673</v>
      </c>
      <c r="FO1" s="171"/>
      <c r="FP1" s="233"/>
      <c r="FQ1" s="138"/>
    </row>
    <row r="2" spans="1:173" s="147" customFormat="1" ht="58.5" customHeight="1">
      <c r="A2" s="172" t="s">
        <v>199</v>
      </c>
      <c r="B2" s="173" t="str">
        <f>versenyek!B1</f>
        <v>Szezonnyitó kupa</v>
      </c>
      <c r="C2" s="173" t="str">
        <f>versenyek!E1</f>
        <v>Újpest Kupa</v>
      </c>
      <c r="D2" s="173" t="str">
        <f>versenyek!H1</f>
        <v>HCC</v>
      </c>
      <c r="E2" s="173" t="str">
        <f>versenyek!K1</f>
        <v>Vegyes páros OB</v>
      </c>
      <c r="F2" s="173" t="str">
        <f>versenyek!N1</f>
        <v>MKK</v>
      </c>
      <c r="G2" s="173" t="str">
        <f>versenyek!Q1</f>
        <v>Évzáró kupa</v>
      </c>
      <c r="H2" s="173" t="str">
        <f>versenyek!T1</f>
        <v>Évnyitó kupa</v>
      </c>
      <c r="I2" s="173" t="str">
        <f>versenyek!W1</f>
        <v>OCSB férfi "B"</v>
      </c>
      <c r="J2" s="173" t="str">
        <f>versenyek!Z1</f>
        <v>OCSB női "A"</v>
      </c>
      <c r="K2" s="173" t="str">
        <f>versenyek!AC1</f>
        <v>OCSB férfi "A"</v>
      </c>
      <c r="L2" s="173" t="str">
        <f>versenyek!AF1</f>
        <v>HMDCC</v>
      </c>
      <c r="M2" s="173" t="str">
        <f>versenyek!AI1</f>
        <v>IFI női OB</v>
      </c>
      <c r="N2" s="173" t="str">
        <f>versenyek!AL1</f>
        <v>IFI férfi OB</v>
      </c>
      <c r="O2" s="173" t="str">
        <f>versenyek!AO1</f>
        <v>Tavasz kupa</v>
      </c>
      <c r="P2" s="173" t="str">
        <f>versenyek!AR1</f>
        <v>Vegyes OB</v>
      </c>
      <c r="Q2" s="173" t="str">
        <f>versenyek!BA1</f>
        <v>Szezonzáró verseny</v>
      </c>
      <c r="R2" s="173" t="str">
        <f>versenyek!BD1</f>
        <v>Cortina Int.</v>
      </c>
      <c r="S2" s="173" t="str">
        <f>versenyek!BG1</f>
        <v>49th Garmisch</v>
      </c>
      <c r="T2" s="173" t="str">
        <f>versenyek!BJ1</f>
        <v>Debrecen</v>
      </c>
      <c r="U2" s="173" t="str">
        <f>versenyek!BM1</f>
        <v>Riga open 2013</v>
      </c>
      <c r="V2" s="173" t="str">
        <f>versenyek!BP1</f>
        <v>Szezonnyitó kupa</v>
      </c>
      <c r="W2" s="173" t="str">
        <f>versenyek!BS1</f>
        <v>Mentor Torun Cup 2013</v>
      </c>
      <c r="X2" s="173" t="str">
        <f>versenyek!BV1</f>
        <v>EECC 2013</v>
      </c>
      <c r="Y2" s="173" t="str">
        <f>versenyek!BY1</f>
        <v>Kitzbühel</v>
      </c>
      <c r="Z2" s="173" t="str">
        <f>versenyek!CB1</f>
        <v>EMCC 2013 Edinburgh</v>
      </c>
      <c r="AA2" s="173" t="str">
        <f>versenyek!CE1</f>
        <v>Újpest Kupa</v>
      </c>
      <c r="AB2" s="173" t="str">
        <f>versenyek!CH1</f>
        <v>October Fest Garmisch</v>
      </c>
      <c r="AC2" s="173" t="str">
        <f>versenyek!CK1</f>
        <v>MKK</v>
      </c>
      <c r="AD2" s="173" t="str">
        <f>versenyek!CN1</f>
        <v>Vegyes Páros OB</v>
      </c>
      <c r="AE2" s="173" t="str">
        <f>versenyek!CQ1</f>
        <v>Bern Intern Consolation</v>
      </c>
      <c r="AF2" s="173" t="str">
        <f>versenyek!CT1</f>
        <v>HCC</v>
      </c>
      <c r="AG2" s="173" t="str">
        <f>versenyek!CW1</f>
        <v>Oedtsee Trophy</v>
      </c>
      <c r="AH2" s="173" t="str">
        <f>versenyek!CZ1</f>
        <v>ECC B  Men</v>
      </c>
      <c r="AI2" s="173" t="str">
        <f>versenyek!DC1</f>
        <v>ECC B Women</v>
      </c>
      <c r="AJ2" s="173" t="str">
        <f>versenyek!DF1</f>
        <v>Évzáró kupa</v>
      </c>
      <c r="AK2" s="173" t="str">
        <f>versenyek!DI1</f>
        <v>Évnyitó kupa</v>
      </c>
      <c r="AL2" s="173" t="str">
        <f>versenyek!DL1</f>
        <v>EJCC Women</v>
      </c>
      <c r="AM2" s="173" t="str">
        <f>versenyek!DR1</f>
        <v>OCSB női "A"</v>
      </c>
      <c r="AN2" s="173" t="str">
        <f>versenyek!DU1</f>
        <v>OCSB férfi "A"</v>
      </c>
      <c r="AO2" s="173" t="str">
        <f>versenyek!DO1</f>
        <v>OCSB férfi "B"</v>
      </c>
      <c r="AP2" s="173" t="str">
        <f>versenyek!DX1</f>
        <v>HMDCC</v>
      </c>
      <c r="AQ2" s="173" t="str">
        <f>versenyek!EA1</f>
        <v>IFI női OB</v>
      </c>
      <c r="AR2" s="173" t="str">
        <f>versenyek!ED1</f>
        <v>IFI férfi OB</v>
      </c>
      <c r="AS2" s="173" t="str">
        <f>versenyek!EG1</f>
        <v>Silesian GP</v>
      </c>
      <c r="AT2" s="173" t="str">
        <f>versenyek!EJ1</f>
        <v>WMDCC 2014</v>
      </c>
      <c r="AU2" s="173" t="str">
        <f>versenyek!EM1</f>
        <v>Vegyes OB</v>
      </c>
      <c r="AV2" s="173" t="str">
        <f>versenyek!EP1</f>
        <v>Savona Cup</v>
      </c>
      <c r="AW2" s="173" t="str">
        <f>versenyek!EY1</f>
        <v>Szezonzáró kupa</v>
      </c>
      <c r="AX2" s="173" t="str">
        <f>versenyek!FB1</f>
        <v>Zoetermeer Sweetlake Summer Cup</v>
      </c>
      <c r="AY2" s="173" t="str">
        <f>versenyek!FE1</f>
        <v>Riga open 2014</v>
      </c>
      <c r="AZ2" s="173" t="str">
        <f>versenyek!FH1</f>
        <v>Szezonnyitó kupa</v>
      </c>
      <c r="BA2" s="173" t="str">
        <f>versenyek!FK1</f>
        <v>Kitzbühel</v>
      </c>
      <c r="BB2" s="173" t="str">
        <f>versenyek!FN1</f>
        <v>EMCC 2014</v>
      </c>
      <c r="BC2" s="173" t="str">
        <f>versenyek!FQ1</f>
        <v>Octoberfest Turnier 2014</v>
      </c>
      <c r="BD2" s="173" t="str">
        <f>versenyek!FT1</f>
        <v>Újpest Kupa</v>
      </c>
      <c r="BE2" s="173" t="str">
        <f>versenyek!FW1</f>
        <v>Vegyes Páros OB</v>
      </c>
      <c r="BF2" s="173" t="str">
        <f>versenyek!FZ1</f>
        <v>Bern Intern Consolation</v>
      </c>
      <c r="BG2" s="173" t="str">
        <f>versenyek!GC1</f>
        <v>Magyar Kupa</v>
      </c>
      <c r="BH2" s="173" t="str">
        <f>versenyek!GF1</f>
        <v xml:space="preserve">Wetzikon </v>
      </c>
      <c r="BI2" s="173" t="str">
        <f>versenyek!GI1</f>
        <v>ECC B  Men</v>
      </c>
      <c r="BJ2" s="173" t="str">
        <f>versenyek!GL1</f>
        <v>ECC B Women</v>
      </c>
      <c r="BK2" s="173" t="str">
        <f>versenyek!GO1</f>
        <v>Évzáró kupa</v>
      </c>
      <c r="BL2" s="173" t="str">
        <f>versenyek!GR1</f>
        <v>EJCC Women</v>
      </c>
      <c r="BM2" s="173" t="str">
        <f>versenyek!GX1</f>
        <v>Évnyitó kupa</v>
      </c>
      <c r="BN2" s="173" t="str">
        <f>versenyek!HA1</f>
        <v>Berlin Cup</v>
      </c>
      <c r="BO2" s="173" t="str">
        <f>versenyek!HD1</f>
        <v>Aarau Mixed Doubles</v>
      </c>
      <c r="BP2" s="173" t="str">
        <f>versenyek!HG1</f>
        <v>OCSB női "A"</v>
      </c>
      <c r="BQ2" s="173" t="str">
        <f>versenyek!HJ1</f>
        <v>OCSB férfi "A"</v>
      </c>
      <c r="BR2" s="173" t="str">
        <f>versenyek!HM1</f>
        <v>Letící Kameny</v>
      </c>
      <c r="BS2" s="173" t="str">
        <f>versenyek!HP1</f>
        <v>OCSB férfi "B"</v>
      </c>
      <c r="BT2" s="173" t="str">
        <f>versenyek!HS1</f>
        <v>Deaflympics 2015 Men</v>
      </c>
      <c r="BU2" s="173" t="str">
        <f>versenyek!HV1</f>
        <v>Deaflympics 2015 Women</v>
      </c>
      <c r="BV2" s="173" t="str">
        <f>versenyek!HY1</f>
        <v>IFI női OB</v>
      </c>
      <c r="BW2" s="173" t="str">
        <f>versenyek!IB1</f>
        <v>IFI férfi OB</v>
      </c>
      <c r="BX2" s="173" t="str">
        <f>versenyek!IE1</f>
        <v>VIII Mixed-Doubles Curling Cup</v>
      </c>
      <c r="BY2" s="173" t="str">
        <f>versenyek!IH1</f>
        <v>WMDCC 2015</v>
      </c>
      <c r="BZ2" s="173" t="str">
        <f>versenyek!IK1</f>
        <v>Vegyes OB</v>
      </c>
      <c r="CA2" s="173" t="str">
        <f>versenyek!IN1</f>
        <v>Savona Cup</v>
      </c>
      <c r="CB2" s="173" t="str">
        <f>versenyek!IW1</f>
        <v>Zoetermeer Sweetlake Summer Cup</v>
      </c>
      <c r="CC2" s="173" t="str">
        <f>versenyek!IZ1</f>
        <v>Tallin Season Starter 2015</v>
      </c>
      <c r="CD2" s="173" t="str">
        <f>versenyek!JC1</f>
        <v>Szezonnyitó kupa</v>
      </c>
      <c r="CE2" s="173" t="str">
        <f>versenyek!JF1</f>
        <v>Kitzbühel</v>
      </c>
      <c r="CF2" s="173" t="str">
        <f>versenyek!JI1</f>
        <v>Újpest Kupa</v>
      </c>
      <c r="CG2" s="173" t="str">
        <f>versenyek!JL1</f>
        <v>Vegyes Páros OB</v>
      </c>
      <c r="CH2" s="173" t="str">
        <f>versenyek!JO1</f>
        <v>Bern Intern Consolation</v>
      </c>
      <c r="CI2" s="173" t="str">
        <f>versenyek!JR1</f>
        <v>Magyar Kupa</v>
      </c>
      <c r="CJ2" s="173" t="str">
        <f>versenyek!JU1</f>
        <v>5th Yichun International Ladies</v>
      </c>
      <c r="CK2" s="173" t="str">
        <f>versenyek!JX1</f>
        <v>Évzáró Kupa</v>
      </c>
      <c r="CL2" s="173" t="str">
        <f>versenyek!KA1</f>
        <v>WJCC Women</v>
      </c>
      <c r="CM2" s="173" t="str">
        <f>versenyek!KD1</f>
        <v>FTC Kupa</v>
      </c>
      <c r="CN2" s="173" t="str">
        <f>versenyek!KG1</f>
        <v>Dutch Masters Mixed Doubles</v>
      </c>
      <c r="CO2" s="173" t="str">
        <f>versenyek!KJ1</f>
        <v>Vegyes OB</v>
      </c>
      <c r="CP2" s="173" t="str">
        <f>versenyek!KM1</f>
        <v>Aarau Mixed Doubles</v>
      </c>
      <c r="CQ2" s="173" t="str">
        <f>versenyek!KP1</f>
        <v>Junior Masters Geneva Women</v>
      </c>
      <c r="CR2" s="173" t="str">
        <f>versenyek!KS1</f>
        <v>Slovakian Mixed Doubles</v>
      </c>
      <c r="CS2" s="173" t="str">
        <f>versenyek!KV1</f>
        <v>Dumfries Mixed Doubles</v>
      </c>
      <c r="CT2" s="173" t="str">
        <f>versenyek!KY1</f>
        <v>Olympic Hopes</v>
      </c>
      <c r="CU2" s="173" t="str">
        <f>versenyek!LB1</f>
        <v>WJCC A Women</v>
      </c>
      <c r="CV2" s="173" t="str">
        <f>versenyek!LE1</f>
        <v>IX Mixed-Doubles Curling Cup</v>
      </c>
      <c r="CW2" s="173" t="str">
        <f>versenyek!LH1</f>
        <v>Latvian Mixed-Doubles Curling Cup</v>
      </c>
      <c r="CX2" s="173" t="str">
        <f>versenyek!LK1</f>
        <v>OCSB férfi "B"</v>
      </c>
      <c r="CY2" s="173" t="str">
        <f>versenyek!LN1</f>
        <v>VIII. Czechoslovak Open</v>
      </c>
      <c r="CZ2" s="173" t="str">
        <f>versenyek!LQ1</f>
        <v>IFI női OB</v>
      </c>
      <c r="DA2" s="173" t="str">
        <f>versenyek!LT1</f>
        <v>IFI férfi OB</v>
      </c>
      <c r="DB2" s="173" t="str">
        <f>versenyek!LW1</f>
        <v>OCSB női "A"</v>
      </c>
      <c r="DC2" s="173" t="str">
        <f>versenyek!LZ1</f>
        <v>OCSB férfi "A"</v>
      </c>
      <c r="DD2" s="173" t="str">
        <f>versenyek!MC1</f>
        <v>Ifi Vegyes Páros OB</v>
      </c>
      <c r="DE2" s="173" t="str">
        <f>versenyek!ML1</f>
        <v>52. Internationales Sommerturnier Garmisch</v>
      </c>
      <c r="DF2" s="173" t="str">
        <f>versenyek!MO1</f>
        <v>Eurotours Austrian Curling Open</v>
      </c>
      <c r="DG2" s="173" t="str">
        <f>versenyek!MR1</f>
        <v>Szezonnyitó kupa</v>
      </c>
      <c r="DH2" s="173" t="str">
        <f>versenyek!MU1</f>
        <v>Kolibris Curling Cup</v>
      </c>
      <c r="DI2" s="173" t="str">
        <f>versenyek!MX1</f>
        <v>Tallinn Mixed-doubles International</v>
      </c>
      <c r="DJ2" s="173" t="str">
        <f>versenyek!NA1</f>
        <v>SYS-TEK International Bonspiel</v>
      </c>
      <c r="DK2" s="173" t="str">
        <f>versenyek!ND1</f>
        <v>V. Újpest Kupa</v>
      </c>
      <c r="DL2" s="173" t="str">
        <f>versenyek!NG1</f>
        <v>Tallinn Cup</v>
      </c>
      <c r="DM2" s="173" t="str">
        <f>versenyek!NJ1</f>
        <v>44. International Curling Tournament Chamonix</v>
      </c>
      <c r="DN2" s="173" t="str">
        <f>versenyek!NM1</f>
        <v>Service Experts Doubles Classic</v>
      </c>
      <c r="DO2" s="173" t="str">
        <f>versenyek!NP1</f>
        <v xml:space="preserve">CCT Austrian MD Cup </v>
      </c>
      <c r="DP2" s="173" t="str">
        <f>versenyek!NS1</f>
        <v>2nd EJCT Prague Junior Cup lány</v>
      </c>
      <c r="DQ2" s="173" t="str">
        <f>versenyek!NV1</f>
        <v>2nd EJCT Prague Junior Cup fiú</v>
      </c>
      <c r="DR2" s="173" t="str">
        <f>versenyek!NY1</f>
        <v>Vegyes Páros OB</v>
      </c>
      <c r="DS2" s="173" t="str">
        <f>versenyek!OB1</f>
        <v>Bern Inter Consolation Cup</v>
      </c>
      <c r="DT2" s="173" t="str">
        <f>versenyek!OE1</f>
        <v>Magyar Kupa</v>
      </c>
      <c r="DU2" s="173" t="str">
        <f>versenyek!OH1</f>
        <v>Bern Mixed-doubles CCT</v>
      </c>
      <c r="DV2" s="173" t="str">
        <f>versenyek!OK1</f>
        <v>ECC B  Men</v>
      </c>
      <c r="DW2" s="173" t="str">
        <f>versenyek!ON1</f>
        <v>ECC B Women</v>
      </c>
      <c r="DX2" s="173" t="str">
        <f>versenyek!OQ1</f>
        <v>Torneo Internazionale</v>
      </c>
      <c r="DY2" s="173" t="str">
        <f>versenyek!OT1</f>
        <v>11. Gstaad Cup</v>
      </c>
      <c r="DZ2" s="173" t="str">
        <f>versenyek!OW1</f>
        <v>Évzáró Kupa</v>
      </c>
      <c r="EA2" s="173" t="str">
        <f>versenyek!OZ1</f>
        <v>Limmattal Mixed-doubles CCT</v>
      </c>
      <c r="EB2" s="173" t="str">
        <f>versenyek!PC1</f>
        <v>FTC Kupa</v>
      </c>
      <c r="EC2" s="173" t="str">
        <f>versenyek!PF1</f>
        <v>Dutch Masters Mixed-doubles CCT</v>
      </c>
      <c r="ED2" s="173" t="str">
        <f>versenyek!PI1</f>
        <v>Vegyes-csapat OB</v>
      </c>
      <c r="EE2" s="173" t="str">
        <f>versenyek!PL1</f>
        <v>International MD Trophy Aarau</v>
      </c>
      <c r="EF2" s="173" t="str">
        <f>versenyek!PO1</f>
        <v>CCT Slovakian MD Cup 2017</v>
      </c>
      <c r="EG2" s="173" t="str">
        <f>versenyek!PR1</f>
        <v>Olympic Hopes</v>
      </c>
      <c r="EH2" s="173" t="str">
        <f>versenyek!PU1</f>
        <v>Siket VB nők</v>
      </c>
      <c r="EI2" s="173" t="str">
        <f>versenyek!PX1</f>
        <v>Siket VB férfi</v>
      </c>
      <c r="EJ2" s="173" t="str">
        <f>versenyek!QA1</f>
        <v>X. Mixed-Doubles Curling Cup</v>
      </c>
      <c r="EK2" s="173" t="str">
        <f>versenyek!QD1</f>
        <v>CCT Dumfries</v>
      </c>
      <c r="EL2" s="173" t="str">
        <f>versenyek!QG1</f>
        <v>OCSB férfi "B"</v>
      </c>
      <c r="EM2" s="173" t="str">
        <f>versenyek!QJ1</f>
        <v>CCT Riga</v>
      </c>
      <c r="EN2" s="173" t="str">
        <f>versenyek!QM1</f>
        <v>OCSB női "A"</v>
      </c>
      <c r="EO2" s="173" t="str">
        <f>versenyek!QP1</f>
        <v>OCSB férfi "A"</v>
      </c>
      <c r="EP2" s="173" t="str">
        <f>versenyek!QS1</f>
        <v>Latvian MD Curling Cup</v>
      </c>
      <c r="EQ2" s="173" t="str">
        <f>versenyek!QV1</f>
        <v>CCT MD Tallinn</v>
      </c>
      <c r="ER2" s="173" t="str">
        <f>versenyek!RE1</f>
        <v>IFI női OB</v>
      </c>
      <c r="ES2" s="173" t="str">
        <f>versenyek!RH1</f>
        <v>IFI férfi OB</v>
      </c>
      <c r="ET2" s="173" t="str">
        <f>versenyek!RK1</f>
        <v>Ifi Vegyes Páros OB</v>
      </c>
      <c r="EU2" s="173" t="str">
        <f>versenyek!RN1</f>
        <v>New Zealand Winter Games</v>
      </c>
      <c r="EV2" s="173" t="str">
        <f>versenyek!RQ1</f>
        <v>Eurotours Austrian Curling Open</v>
      </c>
      <c r="EW2" s="173" t="str">
        <f>versenyek!RT1</f>
        <v>Szezonnyitó kupa</v>
      </c>
      <c r="EX2" s="173" t="str">
        <f>versenyek!RW1</f>
        <v>17. Kolibris Cup</v>
      </c>
      <c r="EY2" s="173" t="str">
        <f>versenyek!RZ1</f>
        <v>SYS-TEK - Pinerolo</v>
      </c>
      <c r="EZ2" s="173" t="str">
        <f>versenyek!SC1</f>
        <v>Újpest Kupa</v>
      </c>
      <c r="FA2" s="173" t="str">
        <f>versenyek!SF1</f>
        <v>CCT Austrian Mixed Doubles Curling Cup</v>
      </c>
      <c r="FB2" s="173" t="str">
        <f>versenyek!SI1</f>
        <v>Vegyes-páros OB B liga</v>
      </c>
      <c r="FC2" s="173" t="str">
        <f>versenyek!SL1</f>
        <v>CC Bern Inter Consolation cup</v>
      </c>
      <c r="FD2" s="173" t="str">
        <f>versenyek!SO1</f>
        <v xml:space="preserve"> Sochi World Curling Tour</v>
      </c>
      <c r="FE2" s="173" t="str">
        <f>versenyek!SR1</f>
        <v>Magyar Kupa 2017</v>
      </c>
      <c r="FF2" s="173" t="str">
        <f>versenyek!SU1</f>
        <v>2017. évi Vegyes Páros OB</v>
      </c>
      <c r="FG2" s="173" t="str">
        <f>versenyek!SX1</f>
        <v>2017. évi Évzáró Kupa</v>
      </c>
      <c r="FH2" s="173" t="str">
        <f>versenyek!TA1</f>
        <v>2018. évi Fradi Kupa</v>
      </c>
      <c r="FI2" s="173" t="str">
        <f>versenyek!TD1</f>
        <v>WJCC B Women</v>
      </c>
      <c r="FJ2" s="173" t="str">
        <f>versenyek!TG1</f>
        <v>WJCC B Men</v>
      </c>
      <c r="FK2" s="173" t="str">
        <f>versenyek!TJ1</f>
        <v>World Curling Tour - Hollandia</v>
      </c>
      <c r="FL2" s="173" t="str">
        <f>versenyek!TM1</f>
        <v>2018. évi Vegyes-csapat OB</v>
      </c>
      <c r="FM2" s="173" t="str">
        <f>versenyek!TP1</f>
        <v>World Curling Tour - Gavle</v>
      </c>
      <c r="FN2" s="173" t="str">
        <f>versenyek!TS1</f>
        <v>Olympic Hopes</v>
      </c>
      <c r="FO2" s="173"/>
      <c r="FP2" s="234" t="s">
        <v>203</v>
      </c>
      <c r="FQ2" s="146"/>
    </row>
    <row r="3" spans="1:173">
      <c r="A3" s="1" t="s">
        <v>230</v>
      </c>
      <c r="B3" s="47">
        <v>0</v>
      </c>
      <c r="C3" s="47">
        <v>0</v>
      </c>
      <c r="D3" s="47">
        <v>0</v>
      </c>
      <c r="E3" s="47">
        <v>59.811734039676885</v>
      </c>
      <c r="F3" s="47">
        <v>0</v>
      </c>
      <c r="G3" s="47">
        <v>0</v>
      </c>
      <c r="H3" s="47">
        <v>0</v>
      </c>
      <c r="I3" s="47">
        <v>0</v>
      </c>
      <c r="J3" s="47">
        <v>0</v>
      </c>
      <c r="K3" s="47">
        <v>0</v>
      </c>
      <c r="L3" s="47">
        <v>25.908718256807578</v>
      </c>
      <c r="M3" s="47">
        <v>0</v>
      </c>
      <c r="N3" s="47">
        <v>0</v>
      </c>
      <c r="O3" s="47">
        <v>0</v>
      </c>
      <c r="P3" s="47">
        <v>0</v>
      </c>
      <c r="Q3" s="47">
        <v>0</v>
      </c>
      <c r="R3" s="47">
        <f>versenyek!$BD$11*IFERROR(VLOOKUP(VLOOKUP($A3,versenyek!BC:BE,3,FALSE),szabalyok!$A$16:$B$23,2,FALSE),0)</f>
        <v>0</v>
      </c>
      <c r="S3" s="47">
        <f>versenyek!$BG$11*IFERROR(VLOOKUP(VLOOKUP($A3,versenyek!BF:BH,3,FALSE),szabalyok!$A$16:$B$23,2,FALSE),0)</f>
        <v>0</v>
      </c>
      <c r="T3" s="47">
        <f>versenyek!$BJ$11*IFERROR(VLOOKUP(VLOOKUP($A3,versenyek!BI:BK,3,FALSE),szabalyok!$A$16:$B$23,2,FALSE),0)</f>
        <v>0</v>
      </c>
      <c r="U3" s="47">
        <f>versenyek!$BM$11*IFERROR(VLOOKUP(VLOOKUP($A3,versenyek!BL:BN,3,FALSE),szabalyok!$A$16:$B$23,2,FALSE),0)</f>
        <v>0</v>
      </c>
      <c r="V3" s="47">
        <f>versenyek!$BP$11*IFERROR(VLOOKUP(VLOOKUP($A3,versenyek!BO:BQ,3,FALSE),szabalyok!$A$16:$B$23,2,FALSE),0)</f>
        <v>0</v>
      </c>
      <c r="W3" s="47">
        <f>versenyek!$BS$11*IFERROR(VLOOKUP(VLOOKUP($A3,versenyek!BR:BT,3,FALSE),szabalyok!$A$16:$B$23,2,FALSE),0)</f>
        <v>0</v>
      </c>
      <c r="X3" s="47">
        <f>versenyek!$BV$11*IFERROR(VLOOKUP(VLOOKUP($A3,versenyek!BU:BW,3,FALSE),szabalyok!$A$16:$B$23,2,FALSE),0)</f>
        <v>0</v>
      </c>
      <c r="Y3" s="47">
        <f>versenyek!$BY$11*IFERROR(VLOOKUP(VLOOKUP($A3,versenyek!BX:BZ,3,FALSE),szabalyok!$A$16:$B$23,2,FALSE),0)</f>
        <v>0</v>
      </c>
      <c r="Z3" s="47">
        <f>versenyek!$CB$11*IFERROR(VLOOKUP(VLOOKUP($A3,versenyek!CA:CC,3,FALSE),szabalyok!$A$16:$B$23,2,FALSE),0)</f>
        <v>0</v>
      </c>
      <c r="AA3" s="47">
        <f>versenyek!$CE$11*IFERROR(VLOOKUP(VLOOKUP($A3,versenyek!CD:CF,3,FALSE),szabalyok!$A$16:$B$23,2,FALSE),0)</f>
        <v>0</v>
      </c>
      <c r="AB3" s="47">
        <f>versenyek!$CH$11*IFERROR(VLOOKUP(VLOOKUP($A3,versenyek!CG:CI,3,FALSE),szabalyok!$A$16:$B$23,2,FALSE),0)</f>
        <v>0</v>
      </c>
      <c r="AC3" s="47">
        <f>versenyek!$CK$11*IFERROR(VLOOKUP(VLOOKUP($A3,versenyek!CJ:CL,3,FALSE),szabalyok!$A$16:$B$23,2,FALSE),0)</f>
        <v>0</v>
      </c>
      <c r="AD3" s="47">
        <f>versenyek!$CN$11*IFERROR(VLOOKUP(VLOOKUP($A3,versenyek!CM:CO,3,FALSE),szabalyok!$A$16:$B$23,2,FALSE),0)</f>
        <v>10.213544835281166</v>
      </c>
      <c r="AE3" s="47">
        <f>versenyek!$CQ$11*IFERROR(VLOOKUP(VLOOKUP($A3,versenyek!CP:CR,3,FALSE),szabalyok!$A$16:$B$23,2,FALSE),0)</f>
        <v>0</v>
      </c>
      <c r="AF3" s="47">
        <f>versenyek!$CT$11*IFERROR(VLOOKUP(VLOOKUP($A3,versenyek!CS:CU,3,FALSE),szabalyok!$A$16:$B$23,2,FALSE),0)</f>
        <v>0</v>
      </c>
      <c r="AG3" s="47">
        <f>versenyek!$CW$11*IFERROR(VLOOKUP(VLOOKUP($A3,versenyek!CV:CX,3,FALSE),szabalyok!$A$16:$B$23,2,FALSE),0)</f>
        <v>0</v>
      </c>
      <c r="AH3" s="47">
        <f>versenyek!$CZ$11*IFERROR(VLOOKUP(VLOOKUP($A3,versenyek!CY:DA,3,FALSE),szabalyok!$A$16:$B$23,2,FALSE),0)</f>
        <v>0</v>
      </c>
      <c r="AI3" s="47">
        <f>versenyek!$DC$11*IFERROR(VLOOKUP(VLOOKUP($A3,versenyek!DB:DD,3,FALSE),szabalyok!$A$16:$B$23,2,FALSE),0)</f>
        <v>0</v>
      </c>
      <c r="AJ3" s="47">
        <f>versenyek!$DF$11*IFERROR(VLOOKUP(VLOOKUP($A3,versenyek!DE:DG,3,FALSE),szabalyok!$A$16:$B$23,2,FALSE),0)</f>
        <v>0</v>
      </c>
      <c r="AK3" s="47">
        <f>versenyek!$DI$11*IFERROR(VLOOKUP(VLOOKUP($A3,versenyek!DH:DJ,3,FALSE),szabalyok!$A$16:$B$23,2,FALSE),0)</f>
        <v>0</v>
      </c>
      <c r="AL3" s="47">
        <f>versenyek!$DL$11*IFERROR(VLOOKUP(VLOOKUP($A3,versenyek!DK:DM,3,FALSE),szabalyok!$A$16:$B$23,2,FALSE),0)</f>
        <v>0</v>
      </c>
      <c r="AM3" s="47">
        <f>versenyek!$DR$11*IFERROR(VLOOKUP(VLOOKUP($A3,versenyek!DQ:DS,3,FALSE),szabalyok!$A$16:$B$23,2,FALSE),0)</f>
        <v>0</v>
      </c>
      <c r="AN3" s="47">
        <f>versenyek!$DU$11*IFERROR(VLOOKUP(VLOOKUP($A3,versenyek!DT:DV,3,FALSE),szabalyok!$A$16:$B$23,2,FALSE),0)</f>
        <v>0</v>
      </c>
      <c r="AO3" s="47">
        <f>versenyek!$DO$11*IFERROR(VLOOKUP(VLOOKUP($A3,versenyek!DN:DP,3,FALSE),szabalyok!$A$16:$B$23,2,FALSE),0)</f>
        <v>0</v>
      </c>
      <c r="AP3" s="47">
        <f>versenyek!$DX$11*IFERROR(VLOOKUP(VLOOKUP($A3,versenyek!DW:DY,3,FALSE),szabalyok!$A$16:$B$23,2,FALSE),0)</f>
        <v>18.680139464468201</v>
      </c>
      <c r="AQ3" s="47" t="e">
        <f>versenyek!$EA$11*IFERROR(VLOOKUP(VLOOKUP($A3,versenyek!DZ:EB,3,FALSE),szabalyok!$A$16:$B$23,2,FALSE),0)</f>
        <v>#DIV/0!</v>
      </c>
      <c r="AR3" s="47" t="e">
        <f>versenyek!$ED$11*IFERROR(VLOOKUP(VLOOKUP($A3,versenyek!EC:EE,3,FALSE),szabalyok!$A$16:$B$23,2,FALSE),0)</f>
        <v>#DIV/0!</v>
      </c>
      <c r="AS3" s="47">
        <f>versenyek!$EG$11*IFERROR(VLOOKUP(VLOOKUP($A3,versenyek!EF:EH,3,FALSE),szabalyok!$A$16:$B$23,2,FALSE),0)</f>
        <v>0</v>
      </c>
      <c r="AT3" s="47">
        <f>versenyek!$EJ$11*IFERROR(VLOOKUP(VLOOKUP($A3,versenyek!EI:EK,3,FALSE),szabalyok!$A$16:$B$23,2,FALSE),0)</f>
        <v>0</v>
      </c>
      <c r="AU3" s="47">
        <f>versenyek!$EM$11*IFERROR(VLOOKUP(VLOOKUP($A3,versenyek!EL:EN,3,FALSE),szabalyok!$A$16:$B$23,2,FALSE),0)</f>
        <v>0</v>
      </c>
      <c r="AV3" s="47">
        <f>versenyek!$EP$11*IFERROR(VLOOKUP(VLOOKUP($A3,versenyek!EO:EQ,3,FALSE),szabalyok!$A$16:$B$23,2,FALSE),0)</f>
        <v>0</v>
      </c>
      <c r="AW3" s="47">
        <f>versenyek!$EY$11*IFERROR(VLOOKUP(VLOOKUP($A3,versenyek!EX:EZ,3,FALSE),szabalyok!$A$16:$B$23,2,FALSE),0)</f>
        <v>0</v>
      </c>
      <c r="AX3" s="47">
        <f>versenyek!$FB$11*IFERROR(VLOOKUP(VLOOKUP($A3,versenyek!FA:FC,3,FALSE),szabalyok!$A$16:$B$23,2,FALSE),0)</f>
        <v>0</v>
      </c>
      <c r="AY3" s="47">
        <f>versenyek!$FE$11*IFERROR(VLOOKUP(VLOOKUP($A3,versenyek!FD:FF,3,FALSE),szabalyok!$A$16:$B$23,2,FALSE),0)</f>
        <v>0</v>
      </c>
      <c r="AZ3" s="47">
        <f>versenyek!$FH$11*IFERROR(VLOOKUP(VLOOKUP($A3,versenyek!FG:FI,3,FALSE),szabalyok!$A$16:$B$23,2,FALSE),0)</f>
        <v>0</v>
      </c>
      <c r="BA3" s="47">
        <f>versenyek!$FK$11*IFERROR(VLOOKUP(VLOOKUP($A3,versenyek!FJ:FL,3,FALSE),szabalyok!$A$16:$B$23,2,FALSE),0)</f>
        <v>0</v>
      </c>
      <c r="BB3" s="47">
        <f>versenyek!$FN$11*IFERROR(VLOOKUP(VLOOKUP($A3,versenyek!FM:FO,3,FALSE),szabalyok!$A$16:$B$23,2,FALSE),0)</f>
        <v>0</v>
      </c>
      <c r="BC3" s="47">
        <f>versenyek!$FQ$11*IFERROR(VLOOKUP(VLOOKUP($A3,versenyek!FP:FR,3,FALSE),szabalyok!$A$16:$B$23,2,FALSE),0)</f>
        <v>0</v>
      </c>
      <c r="BD3" s="47">
        <f>versenyek!$FT$11*IFERROR(VLOOKUP(VLOOKUP($A3,versenyek!FS:FU,3,FALSE),szabalyok!$A$16:$B$23,2,FALSE),0)</f>
        <v>0</v>
      </c>
      <c r="BE3" s="47">
        <f>versenyek!$FW$11*IFERROR(VLOOKUP(VLOOKUP($A3,versenyek!FV:FX,3,FALSE),szabalyok!$A$16:$B$23,2,FALSE),0)</f>
        <v>117.18272786920879</v>
      </c>
      <c r="BF3" s="47">
        <f>versenyek!$FZ$11*IFERROR(VLOOKUP(VLOOKUP($A3,versenyek!FY:GA,3,FALSE),szabalyok!$A$16:$B$23,2,FALSE),0)</f>
        <v>0</v>
      </c>
      <c r="BG3" s="47">
        <f>versenyek!$GC$11*IFERROR(VLOOKUP(VLOOKUP($A3,versenyek!GB:GD,3,FALSE),szabalyok!$A$16:$B$23,2,FALSE),0)</f>
        <v>0</v>
      </c>
      <c r="BH3" s="47">
        <f>versenyek!$GF$11*IFERROR(VLOOKUP(VLOOKUP($A3,versenyek!GE:GG,3,FALSE),szabalyok!$A$16:$B$23,2,FALSE),0)</f>
        <v>0</v>
      </c>
      <c r="BI3" s="47">
        <f>versenyek!$GI$11*IFERROR(VLOOKUP(VLOOKUP($A3,versenyek!GH:GJ,3,FALSE),szabalyok!$A$16:$B$23,2,FALSE),0)</f>
        <v>0</v>
      </c>
      <c r="BJ3" s="47">
        <f>versenyek!$GL$11*IFERROR(VLOOKUP(VLOOKUP($A3,versenyek!GK:GM,3,FALSE),szabalyok!$A$16:$B$23,2,FALSE),0)</f>
        <v>0</v>
      </c>
      <c r="BK3" s="47">
        <f>versenyek!$GO$11*IFERROR(VLOOKUP(VLOOKUP($A3,versenyek!GN:GP,3,FALSE),szabalyok!$A$16:$B$23,2,FALSE),0)</f>
        <v>0</v>
      </c>
      <c r="BL3" s="47">
        <f>versenyek!$GR$11*IFERROR(VLOOKUP(VLOOKUP($A3,versenyek!GQ:GS,3,FALSE),szabalyok!$A$16:$B$23,2,FALSE),0)</f>
        <v>0</v>
      </c>
      <c r="BM3" s="47">
        <f>versenyek!$GX$11*IFERROR(VLOOKUP(VLOOKUP($A3,versenyek!GW:GY,3,FALSE),szabalyok!$A$16:$B$23,2,FALSE),0)</f>
        <v>0</v>
      </c>
      <c r="BN3" s="47">
        <f>versenyek!$HA$11*IFERROR(VLOOKUP(VLOOKUP($A3,versenyek!GZ:HB,3,FALSE),szabalyok!$A$16:$B$23,2,FALSE),0)</f>
        <v>0</v>
      </c>
      <c r="BO3" s="47">
        <f>versenyek!$HD$11*IFERROR(VLOOKUP(VLOOKUP($A3,versenyek!HC:HE,3,FALSE),szabalyok!$A$16:$B$23,2,FALSE),0)</f>
        <v>67.231798457087748</v>
      </c>
      <c r="BP3" s="47">
        <f>versenyek!$HG$11*IFERROR(VLOOKUP(VLOOKUP($A3,versenyek!HF:HH,3,FALSE),szabalyok!$A$16:$B$23,2,FALSE),0)</f>
        <v>0</v>
      </c>
      <c r="BQ3" s="47">
        <f>versenyek!$HJ$11*IFERROR(VLOOKUP(VLOOKUP($A3,versenyek!HI:HK,3,FALSE),szabalyok!$A$16:$B$23,2,FALSE),0)</f>
        <v>0</v>
      </c>
      <c r="BR3" s="47">
        <f>versenyek!$HM$11*IFERROR(VLOOKUP(VLOOKUP($A3,versenyek!HL:HN,3,FALSE),szabalyok!$A$16:$B$23,2,FALSE),0)</f>
        <v>0</v>
      </c>
      <c r="BS3" s="47">
        <f>versenyek!$HP$11*IFERROR(VLOOKUP(VLOOKUP($A3,versenyek!HO:HQ,3,FALSE),szabalyok!$A$16:$B$23,2,FALSE),0)</f>
        <v>0</v>
      </c>
      <c r="BT3" s="47">
        <f>versenyek!$HS$11*IFERROR(VLOOKUP(VLOOKUP($A3,versenyek!HR:HT,3,FALSE),szabalyok!$A$16:$B$23,2,FALSE),0)</f>
        <v>0</v>
      </c>
      <c r="BU3" s="47">
        <f>versenyek!$HV$11*IFERROR(VLOOKUP(VLOOKUP($A3,versenyek!HU:HW,3,FALSE),szabalyok!$A$16:$B$23,2,FALSE),0)</f>
        <v>0</v>
      </c>
      <c r="BV3" s="47">
        <f>versenyek!$HY$11*IFERROR(VLOOKUP(VLOOKUP($A3,versenyek!HX:HZ,3,FALSE),szabalyok!$A$16:$B$23,2,FALSE),0)</f>
        <v>0</v>
      </c>
      <c r="BW3" s="47">
        <f>versenyek!$IB$11*IFERROR(VLOOKUP(VLOOKUP($A3,versenyek!IA:IC,3,FALSE),szabalyok!$A$16:$B$23,2,FALSE),0)</f>
        <v>0</v>
      </c>
      <c r="BX3" s="47">
        <f>versenyek!$IE$11*IFERROR(VLOOKUP(VLOOKUP($A3,versenyek!ID:IF,3,FALSE),szabalyok!$A$16:$B$23,2,FALSE),0)</f>
        <v>28.197324011571844</v>
      </c>
      <c r="BY3" s="47">
        <f>versenyek!$IH$11*IFERROR(VLOOKUP(VLOOKUP($A3,versenyek!IG:II,3,FALSE),szabalyok!$A$16:$B$23,2,FALSE),0)</f>
        <v>0</v>
      </c>
      <c r="BZ3" s="47">
        <f>versenyek!$IK$11*IFERROR(VLOOKUP(VLOOKUP($A3,versenyek!IJ:IL,3,FALSE),szabalyok!$A$16:$B$23,2,FALSE),0)</f>
        <v>0</v>
      </c>
      <c r="CA3" s="47">
        <f>versenyek!$IN$11*IFERROR(VLOOKUP(VLOOKUP($A3,versenyek!IM:IO,3,FALSE),szabalyok!$A$16:$B$23,2,FALSE),0)</f>
        <v>0</v>
      </c>
      <c r="CB3" s="47">
        <f>versenyek!$IW$11*IFERROR(VLOOKUP(VLOOKUP($A3,versenyek!IV:IX,3,FALSE),szabalyok!$A$16:$B$23,2,FALSE),0)</f>
        <v>0</v>
      </c>
      <c r="CC3" s="47">
        <f>versenyek!$IZ$11*IFERROR(VLOOKUP(VLOOKUP($A3,versenyek!IY:JA,3,FALSE),szabalyok!$A$16:$B$23,2,FALSE),0)</f>
        <v>0</v>
      </c>
      <c r="CD3" s="47">
        <f>versenyek!$JC$11*IFERROR(VLOOKUP(VLOOKUP($A3,versenyek!JB:JD,3,FALSE),szabalyok!$A$16:$B$23,2,FALSE),0)</f>
        <v>0</v>
      </c>
      <c r="CE3" s="47">
        <f>versenyek!$JF$11*IFERROR(VLOOKUP(VLOOKUP($A3,versenyek!JE:JG,3,FALSE),szabalyok!$A$16:$B$23,2,FALSE),0)</f>
        <v>0</v>
      </c>
      <c r="CF3" s="47">
        <f>versenyek!$JI$11*IFERROR(VLOOKUP(VLOOKUP($A3,versenyek!JH:JJ,3,FALSE),szabalyok!$A$16:$B$23,2,FALSE),0)</f>
        <v>0</v>
      </c>
      <c r="CG3" s="47">
        <f>versenyek!$JL$11*IFERROR(VLOOKUP(VLOOKUP($A3,versenyek!JK:JM,3,FALSE),szabalyok!$A$16:$B$23,2,FALSE),0)</f>
        <v>140.06256687146038</v>
      </c>
      <c r="CH3" s="47">
        <f>versenyek!$JO$11*IFERROR(VLOOKUP(VLOOKUP($A3,versenyek!JN:JP,3,FALSE),szabalyok!$A$16:$B$23,2,FALSE),0)</f>
        <v>0</v>
      </c>
      <c r="CI3" s="47">
        <f>versenyek!$JR$11*IFERROR(VLOOKUP(VLOOKUP($A3,versenyek!JQ:JS,3,FALSE),szabalyok!$A$16:$B$23,2,FALSE),0)</f>
        <v>0</v>
      </c>
      <c r="CJ3" s="47">
        <f>versenyek!$JU$11*IFERROR(VLOOKUP(VLOOKUP($A3,versenyek!JT:JV,3,FALSE),szabalyok!$A$16:$B$23,2,FALSE),0)</f>
        <v>0</v>
      </c>
      <c r="CK3" s="47">
        <f>versenyek!$JR$11*IFERROR(VLOOKUP(VLOOKUP($A3,versenyek!JW:JY,3,FALSE),szabalyok!$A$16:$B$23,2,FALSE),0)</f>
        <v>0</v>
      </c>
      <c r="CL3" s="47">
        <f>versenyek!$KA$11*IFERROR(VLOOKUP(VLOOKUP($A3,versenyek!JZ:KB,3,FALSE),szabalyok!$A$16:$B$23,2,FALSE),0)</f>
        <v>0</v>
      </c>
      <c r="CM3" s="47">
        <f>versenyek!$KD$11*IFERROR(VLOOKUP(VLOOKUP($A3,versenyek!KC:KE,3,FALSE),szabalyok!$A$16:$B$23,2,FALSE),0)</f>
        <v>0</v>
      </c>
      <c r="CN3" s="47">
        <f>versenyek!$KG$11*IFERROR(VLOOKUP(VLOOKUP($A3,versenyek!KF:KH,3,FALSE),szabalyok!$A$16:$B$23,2,FALSE),0)</f>
        <v>147.69078947368416</v>
      </c>
      <c r="CO3" s="47">
        <f>versenyek!$KJ$11*IFERROR(VLOOKUP(VLOOKUP($A3,versenyek!KI:KK,3,FALSE),szabalyok!$A$16:$B$23,2,FALSE),0)</f>
        <v>0</v>
      </c>
      <c r="CP3" s="47">
        <f>versenyek!$KM$11*IFERROR(VLOOKUP(VLOOKUP($A3,versenyek!KL:KN,3,FALSE),szabalyok!$A$16:$B$23,2,FALSE),0)</f>
        <v>98.000000000000014</v>
      </c>
      <c r="CQ3" s="47">
        <f>versenyek!$KP$11*IFERROR(VLOOKUP(VLOOKUP($A3,versenyek!KO:KQ,3,FALSE),szabalyok!$A$16:$B$23,2,FALSE),0)</f>
        <v>0</v>
      </c>
      <c r="CR3" s="47">
        <f>versenyek!$KS$11*IFERROR(VLOOKUP(VLOOKUP($A3,versenyek!KR:KT,3,FALSE),szabalyok!$A$16:$B$23,2,FALSE),0)</f>
        <v>108.86842105263155</v>
      </c>
      <c r="CS3" s="47">
        <f>versenyek!$KV$11*IFERROR(VLOOKUP(VLOOKUP($A3,versenyek!KU:KW,3,FALSE),szabalyok!$A$16:$B$23,2,FALSE),0)</f>
        <v>98.000000000000014</v>
      </c>
      <c r="CT3" s="47">
        <f>versenyek!$KY$11*IFERROR(VLOOKUP(VLOOKUP($A3,versenyek!KX:KZ,3,FALSE),szabalyok!$A$16:$B$23,2,FALSE),0)</f>
        <v>0</v>
      </c>
      <c r="CU3" s="47">
        <f>versenyek!$LB$11*IFERROR(VLOOKUP(VLOOKUP($A3,versenyek!LA:LC,3,FALSE),szabalyok!$A$16:$B$23,2,FALSE),0)</f>
        <v>0</v>
      </c>
      <c r="CV3" s="47">
        <f>versenyek!$LE$11*IFERROR(VLOOKUP(VLOOKUP($A3,versenyek!LD:LF,3,FALSE),szabalyok!$A$16:$B$23,2,FALSE),0)</f>
        <v>138.97203947368422</v>
      </c>
      <c r="CW3" s="47">
        <f>versenyek!$LH$11*IFERROR(VLOOKUP(VLOOKUP($A3,versenyek!LG:LI,3,FALSE),szabalyok!$A$16:$B$23,2,FALSE),0)</f>
        <v>34.506578947368425</v>
      </c>
      <c r="CX3" s="47">
        <f>versenyek!$LK$11*IFERROR(VLOOKUP(VLOOKUP($A3,versenyek!LJ:LL,3,FALSE),szabalyok!$A$16:$B$23,2,FALSE),0)</f>
        <v>0</v>
      </c>
      <c r="CY3" s="47">
        <f>versenyek!$LN$11*IFERROR(VLOOKUP(VLOOKUP($A3,versenyek!LM:LO,3,FALSE),szabalyok!$A$16:$B$23,2,FALSE),0)</f>
        <v>0</v>
      </c>
      <c r="CZ3" s="47">
        <f>versenyek!$LQ$11*IFERROR(VLOOKUP(VLOOKUP($A3,versenyek!LP:LR,3,FALSE),szabalyok!$A$16:$B$23,2,FALSE),0)</f>
        <v>0</v>
      </c>
      <c r="DA3" s="47">
        <f>versenyek!$LT$11*IFERROR(VLOOKUP(VLOOKUP($A3,versenyek!LS:LU,3,FALSE),szabalyok!$A$16:$B$23,2,FALSE),0)</f>
        <v>0</v>
      </c>
      <c r="DB3" s="47">
        <f>versenyek!$LW$11*IFERROR(VLOOKUP(VLOOKUP($A3,versenyek!LV:LX,3,FALSE),szabalyok!$A$16:$B$23,2,FALSE),0)</f>
        <v>0</v>
      </c>
      <c r="DC3" s="47">
        <f>versenyek!$LZ$11*IFERROR(VLOOKUP(VLOOKUP($A3,versenyek!LY:MA,3,FALSE),szabalyok!$A$16:$B$23,2,FALSE),0)</f>
        <v>0</v>
      </c>
      <c r="DD3" s="47">
        <f>versenyek!$MC$11*IFERROR(VLOOKUP(VLOOKUP($A3,versenyek!MB:MD,3,FALSE),szabalyok!$A$16:$B$23,2,FALSE),0)</f>
        <v>0</v>
      </c>
      <c r="DE3" s="47">
        <f>versenyek!$ML$11*IFERROR(VLOOKUP(VLOOKUP($A3,versenyek!MK:MM,3,FALSE),szabalyok!$A$16:$B$23,2,FALSE),0)</f>
        <v>0</v>
      </c>
      <c r="DF3" s="47">
        <f>versenyek!$ML$11*IFERROR(VLOOKUP(VLOOKUP($A3,versenyek!ML:MN,3,FALSE),szabalyok!$A$16:$B$23,2,FALSE),0)</f>
        <v>0</v>
      </c>
      <c r="DG3" s="47">
        <f>versenyek!$MR$11*IFERROR(VLOOKUP(VLOOKUP($A3,versenyek!MQ:MS,3,FALSE),szabalyok!$A$16:$B$23,2,FALSE),0)</f>
        <v>0</v>
      </c>
      <c r="DH3" s="47">
        <f>versenyek!$MU$11*IFERROR(VLOOKUP(VLOOKUP($A3,versenyek!MT:MV,3,FALSE),szabalyok!$A$16:$B$23,2,FALSE),0)</f>
        <v>0</v>
      </c>
      <c r="DI3" s="47">
        <f>versenyek!$MX$11*IFERROR(VLOOKUP(VLOOKUP($A3,versenyek!MW:MY,3,FALSE),szabalyok!$A$16:$B$23,2,FALSE),0)</f>
        <v>133.46052631578942</v>
      </c>
      <c r="DJ3" s="47">
        <f>versenyek!$NA$11*IFERROR(VLOOKUP(VLOOKUP($A3,versenyek!MZ:NB,3,FALSE),szabalyok!$A$16:$B$23,2,FALSE),0)</f>
        <v>0</v>
      </c>
      <c r="DK3" s="47">
        <f>versenyek!$ND$11*IFERROR(VLOOKUP(VLOOKUP($A3,versenyek!NC:NE,3,FALSE),szabalyok!$A$16:$B$23,2,FALSE),0)</f>
        <v>0</v>
      </c>
      <c r="DL3" s="47">
        <f>versenyek!$NG$11*IFERROR(VLOOKUP(VLOOKUP($A3,versenyek!NF:NH,3,FALSE),szabalyok!$A$16:$B$23,2,FALSE),0)</f>
        <v>0</v>
      </c>
      <c r="DM3" s="47">
        <f>versenyek!$NJ$11*IFERROR(VLOOKUP(VLOOKUP($A3,versenyek!NI:NK,3,FALSE),szabalyok!$A$16:$B$23,2,FALSE),0)</f>
        <v>0</v>
      </c>
      <c r="DN3" s="47">
        <f>versenyek!$NM$11*IFERROR(VLOOKUP(VLOOKUP($A3,versenyek!NL:NN,3,FALSE),szabalyok!$A$16:$B$23,2,FALSE),0)</f>
        <v>55.067434210526322</v>
      </c>
      <c r="DO3" s="47">
        <f>versenyek!$NP$11*IFERROR(VLOOKUP(VLOOKUP($A3,versenyek!NO:NQ,3,FALSE),szabalyok!$A$16:$B$23,2,FALSE),0)</f>
        <v>149.98026315789471</v>
      </c>
      <c r="DP3" s="47">
        <f>versenyek!$NS$11*IFERROR(VLOOKUP(VLOOKUP($A3,versenyek!NR:NT,3,FALSE),szabalyok!$A$16:$B$23,2,FALSE),0)</f>
        <v>0</v>
      </c>
      <c r="DQ3" s="47">
        <f>versenyek!$NV$11*IFERROR(VLOOKUP(VLOOKUP($A3,versenyek!NU:NW,3,FALSE),szabalyok!$A$16:$B$23,2,FALSE),0)</f>
        <v>0</v>
      </c>
      <c r="DR3" s="47">
        <f>versenyek!$NY$11*IFERROR(VLOOKUP(VLOOKUP($A3,versenyek!NX:NZ,3,FALSE),szabalyok!$A$16:$B$23,2,FALSE),0)</f>
        <v>65.426936375644544</v>
      </c>
      <c r="DS3" s="47">
        <f>versenyek!$OB$11*IFERROR(VLOOKUP(VLOOKUP($A3,versenyek!OA:OC,3,FALSE),szabalyok!$A$16:$B$23,2,FALSE),0)</f>
        <v>0</v>
      </c>
      <c r="DT3" s="47">
        <f>versenyek!$OE$11*IFERROR(VLOOKUP(VLOOKUP($A3,versenyek!OD:OF,3,FALSE),szabalyok!$A$16:$B$23,2,FALSE),0)</f>
        <v>0</v>
      </c>
      <c r="DU3" s="47">
        <f>versenyek!$OH$11*IFERROR(VLOOKUP(VLOOKUP($A3,versenyek!OG:OI,3,FALSE),szabalyok!$A$16:$B$23,2,FALSE),0)</f>
        <v>70</v>
      </c>
      <c r="DV3" s="47">
        <f>versenyek!$OK$11*IFERROR(VLOOKUP(VLOOKUP($A3,versenyek!OJ:OL,3,FALSE),szabalyok!$A$16:$B$23,2,FALSE),0)</f>
        <v>0</v>
      </c>
      <c r="DW3" s="47">
        <f>versenyek!$ON$11*IFERROR(VLOOKUP(VLOOKUP($A3,versenyek!OM:OO,3,FALSE),szabalyok!$A$16:$B$23,2,FALSE),0)</f>
        <v>0</v>
      </c>
      <c r="DX3" s="47">
        <f>versenyek!$OQ$11*IFERROR(VLOOKUP(VLOOKUP($A3,versenyek!OP:OR,3,FALSE),szabalyok!$A$16:$B$23,2,FALSE),0)</f>
        <v>0</v>
      </c>
      <c r="DY3" s="47">
        <f>versenyek!$OT$11*IFERROR(VLOOKUP(VLOOKUP($A3,versenyek!OS:OU,3,FALSE),szabalyok!$A$16:$B$23,2,FALSE),0)</f>
        <v>0</v>
      </c>
      <c r="DZ3" s="47">
        <f>versenyek!$OW$11*IFERROR(VLOOKUP(VLOOKUP($A3,versenyek!OV:OX,3,FALSE),szabalyok!$A$16:$B$23,2,FALSE),0)</f>
        <v>0</v>
      </c>
      <c r="EA3" s="47">
        <f>versenyek!$OZ$11*IFERROR(VLOOKUP(VLOOKUP($A3,versenyek!OY:PA,3,FALSE),szabalyok!$A$16:$B$23,2,FALSE),0)</f>
        <v>98.000000000000014</v>
      </c>
      <c r="EB3" s="47">
        <f>versenyek!$PC$11*IFERROR(VLOOKUP(VLOOKUP($A3,versenyek!PB:PD,3,FALSE),szabalyok!$A$16:$B$23,2,FALSE),0)</f>
        <v>0</v>
      </c>
      <c r="EC3" s="47">
        <f>versenyek!$PF$11*IFERROR(VLOOKUP(VLOOKUP($A3,versenyek!PE:PG,3,FALSE),szabalyok!$A$16:$B$23,2,FALSE),0)</f>
        <v>98.000000000000014</v>
      </c>
      <c r="ED3" s="47">
        <f>versenyek!$PI$11*IFERROR(VLOOKUP(VLOOKUP($A3,versenyek!PH:PJ,3,FALSE),szabalyok!$A$16:$B$23,2,FALSE),0)</f>
        <v>0</v>
      </c>
      <c r="EE3" s="47">
        <f>versenyek!$PL$11*IFERROR(VLOOKUP(VLOOKUP($A3,versenyek!PK:PM,3,FALSE),szabalyok!$A$16:$B$23,2,FALSE),0)</f>
        <v>98.000000000000014</v>
      </c>
      <c r="EF3" s="47">
        <f>versenyek!$PO$11*IFERROR(VLOOKUP(VLOOKUP($A3,versenyek!PN:PP,3,FALSE),szabalyok!$A$16:$B$23,2,FALSE),0)</f>
        <v>0</v>
      </c>
      <c r="EG3" s="47">
        <f>versenyek!$PR$11*IFERROR(VLOOKUP(VLOOKUP($A3,versenyek!PQ:PS,3,FALSE),szabalyok!$A$16:$B$23,2,FALSE),0)</f>
        <v>0</v>
      </c>
      <c r="EH3" s="47">
        <f>versenyek!$PU$11*IFERROR(VLOOKUP(VLOOKUP($A3,versenyek!PT:PV,3,FALSE),szabalyok!$A$16:$B$23,2,FALSE),0)</f>
        <v>0</v>
      </c>
      <c r="EI3" s="47">
        <f>versenyek!$PX$11*IFERROR(VLOOKUP(VLOOKUP($A3,versenyek!PW:PY,3,FALSE),szabalyok!$A$16:$B$23,2,FALSE),0)</f>
        <v>0</v>
      </c>
      <c r="EJ3" s="47">
        <f>versenyek!$QA$11*IFERROR(VLOOKUP(VLOOKUP($A3,versenyek!PZ:QB,3,FALSE),szabalyok!$A$16:$B$23,2,FALSE),0)</f>
        <v>140</v>
      </c>
      <c r="EK3" s="47">
        <f>versenyek!$QD$11*IFERROR(VLOOKUP(VLOOKUP($A3,versenyek!QC:QE,3,FALSE),szabalyok!$A$16:$B$23,2,FALSE),0)</f>
        <v>98.000000000000014</v>
      </c>
      <c r="EL3" s="47">
        <f>versenyek!$QG$11*IFERROR(VLOOKUP(VLOOKUP($A3,versenyek!QF:QH,3,FALSE),szabalyok!$A$16:$B$23,2,FALSE),0)</f>
        <v>0</v>
      </c>
      <c r="EM3" s="47">
        <f>versenyek!$QJ$11*IFERROR(VLOOKUP(VLOOKUP($A3,versenyek!QI:QK,3,FALSE),szabalyok!$A$16:$B$23,2,FALSE),0)</f>
        <v>54.415789473684207</v>
      </c>
      <c r="EN3" s="47">
        <f>versenyek!$QM$11*IFERROR(VLOOKUP(VLOOKUP($A3,versenyek!QL:QN,3,FALSE),szabalyok!$A$16:$B$23,2,FALSE),0)</f>
        <v>0</v>
      </c>
      <c r="EO3" s="47">
        <f>versenyek!$QP$11*IFERROR(VLOOKUP(VLOOKUP($A3,versenyek!QO:QQ,3,FALSE),szabalyok!$A$16:$B$23,2,FALSE),0)</f>
        <v>0</v>
      </c>
      <c r="EP3" s="47">
        <f>versenyek!$QS$11*IFERROR(VLOOKUP(VLOOKUP($A3,versenyek!QR:QT,3,FALSE),szabalyok!$A$16:$B$23,2,FALSE),0)</f>
        <v>0</v>
      </c>
      <c r="EQ3" s="47">
        <f>versenyek!$QV$11*IFERROR(VLOOKUP(VLOOKUP($A3,versenyek!QU:QW,3,FALSE),szabalyok!$A$16:$B$23,2,FALSE),0)</f>
        <v>154.51578947368421</v>
      </c>
      <c r="ER3" s="47">
        <f>versenyek!$RE$11*IFERROR(VLOOKUP(VLOOKUP($A3,versenyek!RD:RF,3,FALSE),szabalyok!$A$16:$B$23,2,FALSE),0)</f>
        <v>0</v>
      </c>
      <c r="ES3" s="47">
        <f>versenyek!$RH$11*IFERROR(VLOOKUP(VLOOKUP($A3,versenyek!RG:RI,3,FALSE),szabalyok!$A$16:$B$23,2,FALSE),0)</f>
        <v>0</v>
      </c>
      <c r="ET3" s="47">
        <f>versenyek!$RK$11*IFERROR(VLOOKUP(VLOOKUP($A3,versenyek!RJ:RL,3,FALSE),szabalyok!$A$16:$B$23,2,FALSE),0)</f>
        <v>0</v>
      </c>
      <c r="EU3" s="47">
        <f>versenyek!$RN$11*IFERROR(VLOOKUP(VLOOKUP($A3,versenyek!RM:RO,3,FALSE),szabalyok!$A$16:$B$23,2,FALSE),0)</f>
        <v>88.029605263157904</v>
      </c>
      <c r="EV3" s="47">
        <f>versenyek!$RQ$11*IFERROR(VLOOKUP(VLOOKUP($A3,versenyek!RP:RR,3,FALSE),szabalyok!$A$16:$B$23,2,FALSE),0)</f>
        <v>0</v>
      </c>
      <c r="EW3" s="47">
        <f>versenyek!$RT$11*IFERROR(VLOOKUP(VLOOKUP($A3,versenyek!RS:RU,3,FALSE),szabalyok!$A$16:$B$23,2,FALSE),0)</f>
        <v>0</v>
      </c>
      <c r="EX3" s="47">
        <f>versenyek!$RW$11*IFERROR(VLOOKUP(VLOOKUP($A3,versenyek!RV:RX,3,FALSE),szabalyok!$A$16:$B$23,2,FALSE),0)</f>
        <v>0</v>
      </c>
      <c r="EY3" s="47">
        <f>versenyek!$RZ$11*IFERROR(VLOOKUP(VLOOKUP($A3,versenyek!RY:SA,3,FALSE),szabalyok!$A$16:$B$23,2,FALSE),0)</f>
        <v>0</v>
      </c>
      <c r="EZ3" s="47">
        <f>versenyek!$SC$11*IFERROR(VLOOKUP(VLOOKUP($A3,versenyek!SB:SD,3,FALSE),szabalyok!$A$16:$B$23,2,FALSE),0)</f>
        <v>0</v>
      </c>
      <c r="FA3" s="47">
        <f>versenyek!$SF$11*IFERROR(VLOOKUP(VLOOKUP($A3,versenyek!SE:SG,3,FALSE),szabalyok!$A$16:$B$23,2,FALSE),0)</f>
        <v>0</v>
      </c>
      <c r="FB3" s="47">
        <f>versenyek!$SI$11*IFERROR(VLOOKUP(VLOOKUP($A3,versenyek!SH:SJ,3,FALSE),szabalyok!$A$16:$B$23,2,FALSE),0)</f>
        <v>0</v>
      </c>
      <c r="FC3" s="47">
        <f>versenyek!$SL$11*IFERROR(VLOOKUP(VLOOKUP($A3,versenyek!SK:SM,3,FALSE),szabalyok!$A$16:$B$23,2,FALSE),0)</f>
        <v>0</v>
      </c>
      <c r="FD3" s="47">
        <f>versenyek!$SO$11*IFERROR(VLOOKUP(VLOOKUP($A3,versenyek!SN:SP,3,FALSE),szabalyok!$A$16:$B$23,2,FALSE),0)</f>
        <v>140</v>
      </c>
      <c r="FE3" s="47">
        <f>versenyek!$SR$11*IFERROR(VLOOKUP(VLOOKUP($A3,versenyek!SQ:SS,3,FALSE),szabalyok!$A$16:$B$23,2,FALSE),0)</f>
        <v>0</v>
      </c>
      <c r="FF3" s="47">
        <f>versenyek!$SU$11*IFERROR(VLOOKUP(VLOOKUP($A3,versenyek!ST:SV,3,FALSE),szabalyok!$A$16:$B$23,2,FALSE),0)</f>
        <v>115.7164002707121</v>
      </c>
      <c r="FG3" s="47">
        <f>versenyek!$SX$11*IFERROR(VLOOKUP(VLOOKUP($A3,versenyek!SW:SY,3,FALSE),szabalyok!$A$16:$B$23,2,FALSE),0)</f>
        <v>0</v>
      </c>
      <c r="FH3" s="47">
        <f>versenyek!$TA$11*IFERROR(VLOOKUP(VLOOKUP($A3,versenyek!SZ:TB,3,FALSE),szabalyok!$A$16:$B$23,2,FALSE),0)</f>
        <v>0</v>
      </c>
      <c r="FI3" s="47">
        <f>versenyek!$TD$11*IFERROR(VLOOKUP(VLOOKUP($A3,versenyek!TC:TE,3,FALSE),szabalyok!$A$16:$B$23,2,FALSE),0)</f>
        <v>0</v>
      </c>
      <c r="FJ3" s="47">
        <f>versenyek!$TG$11*IFERROR(VLOOKUP(VLOOKUP($A3,versenyek!TF:TH,3,FALSE),szabalyok!$A$16:$B$23,2,FALSE),0)</f>
        <v>0</v>
      </c>
      <c r="FK3" s="47">
        <f>versenyek!$TJ$11*IFERROR(VLOOKUP(VLOOKUP($A3,versenyek!TI:TK,3,FALSE),szabalyok!$A$16:$B$23,2,FALSE),0)</f>
        <v>73.845512820512823</v>
      </c>
      <c r="FL3" s="47">
        <f>versenyek!$TM$11*IFERROR(VLOOKUP(VLOOKUP($A3,versenyek!TL:TN,3,FALSE),szabalyok!$A$16:$B$23,2,FALSE),0)</f>
        <v>0</v>
      </c>
      <c r="FM3" s="47">
        <f>versenyek!$TP$11*IFERROR(VLOOKUP(VLOOKUP($A3,versenyek!TO:TQ,3,FALSE),szabalyok!$A$16:$B$23,2,FALSE),0)</f>
        <v>77.115384615384613</v>
      </c>
      <c r="FN3" s="47">
        <f>versenyek!$TS$11*IFERROR(VLOOKUP(VLOOKUP($A3,versenyek!TR:TT,3,FALSE),szabalyok!$A$16:$B$23,2,FALSE),0)</f>
        <v>0</v>
      </c>
      <c r="FO3" s="47"/>
      <c r="FP3" s="235">
        <f t="shared" ref="FP3:FP34" si="0">SUM(EE3:FO3)</f>
        <v>1039.6384819171358</v>
      </c>
    </row>
    <row r="4" spans="1:173">
      <c r="A4" s="1" t="s">
        <v>231</v>
      </c>
      <c r="B4" s="47">
        <v>0</v>
      </c>
      <c r="C4" s="47">
        <v>0</v>
      </c>
      <c r="D4" s="47">
        <v>0</v>
      </c>
      <c r="E4" s="47">
        <v>97.873746610380351</v>
      </c>
      <c r="F4" s="47">
        <v>0</v>
      </c>
      <c r="G4" s="47">
        <v>0</v>
      </c>
      <c r="H4" s="47">
        <v>0</v>
      </c>
      <c r="I4" s="47">
        <v>0</v>
      </c>
      <c r="J4" s="47">
        <v>0</v>
      </c>
      <c r="K4" s="47">
        <v>0</v>
      </c>
      <c r="L4" s="47">
        <v>62.180923816338186</v>
      </c>
      <c r="M4" s="47">
        <v>0</v>
      </c>
      <c r="N4" s="47">
        <v>0</v>
      </c>
      <c r="O4" s="47">
        <v>0</v>
      </c>
      <c r="P4" s="47">
        <v>0</v>
      </c>
      <c r="Q4" s="47">
        <v>0</v>
      </c>
      <c r="R4" s="47">
        <f>versenyek!$BD$11*IFERROR(VLOOKUP(VLOOKUP($A4,versenyek!BC:BE,3,FALSE),szabalyok!$A$16:$B$23,2,FALSE),0)</f>
        <v>0</v>
      </c>
      <c r="S4" s="47">
        <f>versenyek!$BG$11*IFERROR(VLOOKUP(VLOOKUP($A4,versenyek!BF:BH,3,FALSE),szabalyok!$A$16:$B$23,2,FALSE),0)</f>
        <v>0</v>
      </c>
      <c r="T4" s="47">
        <f>versenyek!$BJ$11*IFERROR(VLOOKUP(VLOOKUP($A4,versenyek!BI:BK,3,FALSE),szabalyok!$A$16:$B$23,2,FALSE),0)</f>
        <v>0</v>
      </c>
      <c r="U4" s="47">
        <f>versenyek!$BM$11*IFERROR(VLOOKUP(VLOOKUP($A4,versenyek!BL:BN,3,FALSE),szabalyok!$A$16:$B$23,2,FALSE),0)</f>
        <v>0</v>
      </c>
      <c r="V4" s="47">
        <f>versenyek!$BP$11*IFERROR(VLOOKUP(VLOOKUP($A4,versenyek!BO:BQ,3,FALSE),szabalyok!$A$16:$B$23,2,FALSE),0)</f>
        <v>0</v>
      </c>
      <c r="W4" s="47">
        <f>versenyek!$BS$11*IFERROR(VLOOKUP(VLOOKUP($A4,versenyek!BR:BT,3,FALSE),szabalyok!$A$16:$B$23,2,FALSE),0)</f>
        <v>0</v>
      </c>
      <c r="X4" s="47">
        <f>versenyek!$BV$11*IFERROR(VLOOKUP(VLOOKUP($A4,versenyek!BU:BW,3,FALSE),szabalyok!$A$16:$B$23,2,FALSE),0)</f>
        <v>0</v>
      </c>
      <c r="Y4" s="47">
        <f>versenyek!$BY$11*IFERROR(VLOOKUP(VLOOKUP($A4,versenyek!BX:BZ,3,FALSE),szabalyok!$A$16:$B$23,2,FALSE),0)</f>
        <v>0</v>
      </c>
      <c r="Z4" s="47">
        <f>versenyek!$CB$11*IFERROR(VLOOKUP(VLOOKUP($A4,versenyek!CA:CC,3,FALSE),szabalyok!$A$16:$B$23,2,FALSE),0)</f>
        <v>0</v>
      </c>
      <c r="AA4" s="47">
        <f>versenyek!$CE$11*IFERROR(VLOOKUP(VLOOKUP($A4,versenyek!CD:CF,3,FALSE),szabalyok!$A$16:$B$23,2,FALSE),0)</f>
        <v>0</v>
      </c>
      <c r="AB4" s="47">
        <f>versenyek!$CH$11*IFERROR(VLOOKUP(VLOOKUP($A4,versenyek!CG:CI,3,FALSE),szabalyok!$A$16:$B$23,2,FALSE),0)</f>
        <v>0</v>
      </c>
      <c r="AC4" s="47">
        <f>versenyek!$CK$11*IFERROR(VLOOKUP(VLOOKUP($A4,versenyek!CJ:CL,3,FALSE),szabalyok!$A$16:$B$23,2,FALSE),0)</f>
        <v>0</v>
      </c>
      <c r="AD4" s="47">
        <f>versenyek!$CN$11*IFERROR(VLOOKUP(VLOOKUP($A4,versenyek!CM:CO,3,FALSE),szabalyok!$A$16:$B$23,2,FALSE),0)</f>
        <v>73.537522814024385</v>
      </c>
      <c r="AE4" s="47">
        <f>versenyek!$CQ$11*IFERROR(VLOOKUP(VLOOKUP($A4,versenyek!CP:CR,3,FALSE),szabalyok!$A$16:$B$23,2,FALSE),0)</f>
        <v>0</v>
      </c>
      <c r="AF4" s="47">
        <f>versenyek!$CT$11*IFERROR(VLOOKUP(VLOOKUP($A4,versenyek!CS:CU,3,FALSE),szabalyok!$A$16:$B$23,2,FALSE),0)</f>
        <v>0</v>
      </c>
      <c r="AG4" s="47">
        <f>versenyek!$CW$11*IFERROR(VLOOKUP(VLOOKUP($A4,versenyek!CV:CX,3,FALSE),szabalyok!$A$16:$B$23,2,FALSE),0)</f>
        <v>0</v>
      </c>
      <c r="AH4" s="47">
        <f>versenyek!$CZ$11*IFERROR(VLOOKUP(VLOOKUP($A4,versenyek!CY:DA,3,FALSE),szabalyok!$A$16:$B$23,2,FALSE),0)</f>
        <v>0</v>
      </c>
      <c r="AI4" s="47">
        <f>versenyek!$DC$11*IFERROR(VLOOKUP(VLOOKUP($A4,versenyek!DB:DD,3,FALSE),szabalyok!$A$16:$B$23,2,FALSE),0)</f>
        <v>0</v>
      </c>
      <c r="AJ4" s="47">
        <f>versenyek!$DF$11*IFERROR(VLOOKUP(VLOOKUP($A4,versenyek!DE:DG,3,FALSE),szabalyok!$A$16:$B$23,2,FALSE),0)</f>
        <v>0</v>
      </c>
      <c r="AK4" s="47">
        <f>versenyek!$DI$11*IFERROR(VLOOKUP(VLOOKUP($A4,versenyek!DH:DJ,3,FALSE),szabalyok!$A$16:$B$23,2,FALSE),0)</f>
        <v>0</v>
      </c>
      <c r="AL4" s="47">
        <f>versenyek!$DL$11*IFERROR(VLOOKUP(VLOOKUP($A4,versenyek!DK:DM,3,FALSE),szabalyok!$A$16:$B$23,2,FALSE),0)</f>
        <v>0</v>
      </c>
      <c r="AM4" s="47">
        <f>versenyek!$DR$11*IFERROR(VLOOKUP(VLOOKUP($A4,versenyek!DQ:DS,3,FALSE),szabalyok!$A$16:$B$23,2,FALSE),0)</f>
        <v>0</v>
      </c>
      <c r="AN4" s="47">
        <f>versenyek!$DU$11*IFERROR(VLOOKUP(VLOOKUP($A4,versenyek!DT:DV,3,FALSE),szabalyok!$A$16:$B$23,2,FALSE),0)</f>
        <v>0</v>
      </c>
      <c r="AO4" s="47">
        <f>versenyek!$DO$11*IFERROR(VLOOKUP(VLOOKUP($A4,versenyek!DN:DP,3,FALSE),szabalyok!$A$16:$B$23,2,FALSE),0)</f>
        <v>0</v>
      </c>
      <c r="AP4" s="47">
        <f>versenyek!$DX$11*IFERROR(VLOOKUP(VLOOKUP($A4,versenyek!DW:DY,3,FALSE),szabalyok!$A$16:$B$23,2,FALSE),0)</f>
        <v>96.069288674407886</v>
      </c>
      <c r="AQ4" s="47" t="e">
        <f>versenyek!$EA$11*IFERROR(VLOOKUP(VLOOKUP($A4,versenyek!DZ:EB,3,FALSE),szabalyok!$A$16:$B$23,2,FALSE),0)</f>
        <v>#DIV/0!</v>
      </c>
      <c r="AR4" s="47" t="e">
        <f>versenyek!$ED$11*IFERROR(VLOOKUP(VLOOKUP($A4,versenyek!EC:EE,3,FALSE),szabalyok!$A$16:$B$23,2,FALSE),0)</f>
        <v>#DIV/0!</v>
      </c>
      <c r="AS4" s="47">
        <f>versenyek!$EG$11*IFERROR(VLOOKUP(VLOOKUP($A4,versenyek!EF:EH,3,FALSE),szabalyok!$A$16:$B$23,2,FALSE),0)</f>
        <v>0</v>
      </c>
      <c r="AT4" s="47">
        <f>versenyek!$EJ$11*IFERROR(VLOOKUP(VLOOKUP($A4,versenyek!EI:EK,3,FALSE),szabalyok!$A$16:$B$23,2,FALSE),0)</f>
        <v>486.7038957585429</v>
      </c>
      <c r="AU4" s="47">
        <f>versenyek!$EM$11*IFERROR(VLOOKUP(VLOOKUP($A4,versenyek!EL:EN,3,FALSE),szabalyok!$A$16:$B$23,2,FALSE),0)</f>
        <v>0</v>
      </c>
      <c r="AV4" s="47">
        <f>versenyek!$EP$11*IFERROR(VLOOKUP(VLOOKUP($A4,versenyek!EO:EQ,3,FALSE),szabalyok!$A$16:$B$23,2,FALSE),0)</f>
        <v>0</v>
      </c>
      <c r="AW4" s="47">
        <f>versenyek!$EY$11*IFERROR(VLOOKUP(VLOOKUP($A4,versenyek!EX:EZ,3,FALSE),szabalyok!$A$16:$B$23,2,FALSE),0)</f>
        <v>0</v>
      </c>
      <c r="AX4" s="47">
        <f>versenyek!$FB$11*IFERROR(VLOOKUP(VLOOKUP($A4,versenyek!FA:FC,3,FALSE),szabalyok!$A$16:$B$23,2,FALSE),0)</f>
        <v>0</v>
      </c>
      <c r="AY4" s="47">
        <f>versenyek!$FE$11*IFERROR(VLOOKUP(VLOOKUP($A4,versenyek!FD:FF,3,FALSE),szabalyok!$A$16:$B$23,2,FALSE),0)</f>
        <v>0</v>
      </c>
      <c r="AZ4" s="47">
        <f>versenyek!$FH$11*IFERROR(VLOOKUP(VLOOKUP($A4,versenyek!FG:FI,3,FALSE),szabalyok!$A$16:$B$23,2,FALSE),0)</f>
        <v>0</v>
      </c>
      <c r="BA4" s="47">
        <f>versenyek!$FK$11*IFERROR(VLOOKUP(VLOOKUP($A4,versenyek!FJ:FL,3,FALSE),szabalyok!$A$16:$B$23,2,FALSE),0)</f>
        <v>0</v>
      </c>
      <c r="BB4" s="47">
        <f>versenyek!$FN$11*IFERROR(VLOOKUP(VLOOKUP($A4,versenyek!FM:FO,3,FALSE),szabalyok!$A$16:$B$23,2,FALSE),0)</f>
        <v>0</v>
      </c>
      <c r="BC4" s="47">
        <f>versenyek!$FQ$11*IFERROR(VLOOKUP(VLOOKUP($A4,versenyek!FP:FR,3,FALSE),szabalyok!$A$16:$B$23,2,FALSE),0)</f>
        <v>0</v>
      </c>
      <c r="BD4" s="47">
        <f>versenyek!$FT$11*IFERROR(VLOOKUP(VLOOKUP($A4,versenyek!FS:FU,3,FALSE),szabalyok!$A$16:$B$23,2,FALSE),0)</f>
        <v>0</v>
      </c>
      <c r="BE4" s="47">
        <f>versenyek!$FW$11*IFERROR(VLOOKUP(VLOOKUP($A4,versenyek!FV:FX,3,FALSE),szabalyok!$A$16:$B$23,2,FALSE),0)</f>
        <v>191.75355469506894</v>
      </c>
      <c r="BF4" s="47">
        <f>versenyek!$FZ$11*IFERROR(VLOOKUP(VLOOKUP($A4,versenyek!FY:GA,3,FALSE),szabalyok!$A$16:$B$23,2,FALSE),0)</f>
        <v>0</v>
      </c>
      <c r="BG4" s="47">
        <f>versenyek!$GC$11*IFERROR(VLOOKUP(VLOOKUP($A4,versenyek!GB:GD,3,FALSE),szabalyok!$A$16:$B$23,2,FALSE),0)</f>
        <v>0</v>
      </c>
      <c r="BH4" s="47">
        <f>versenyek!$GF$11*IFERROR(VLOOKUP(VLOOKUP($A4,versenyek!GE:GG,3,FALSE),szabalyok!$A$16:$B$23,2,FALSE),0)</f>
        <v>0</v>
      </c>
      <c r="BI4" s="47">
        <f>versenyek!$GI$11*IFERROR(VLOOKUP(VLOOKUP($A4,versenyek!GH:GJ,3,FALSE),szabalyok!$A$16:$B$23,2,FALSE),0)</f>
        <v>0</v>
      </c>
      <c r="BJ4" s="47">
        <f>versenyek!$GL$11*IFERROR(VLOOKUP(VLOOKUP($A4,versenyek!GK:GM,3,FALSE),szabalyok!$A$16:$B$23,2,FALSE),0)</f>
        <v>0</v>
      </c>
      <c r="BK4" s="47">
        <f>versenyek!$GO$11*IFERROR(VLOOKUP(VLOOKUP($A4,versenyek!GN:GP,3,FALSE),szabalyok!$A$16:$B$23,2,FALSE),0)</f>
        <v>0</v>
      </c>
      <c r="BL4" s="47">
        <f>versenyek!$GR$11*IFERROR(VLOOKUP(VLOOKUP($A4,versenyek!GQ:GS,3,FALSE),szabalyok!$A$16:$B$23,2,FALSE),0)</f>
        <v>0</v>
      </c>
      <c r="BM4" s="47">
        <f>versenyek!$GX$11*IFERROR(VLOOKUP(VLOOKUP($A4,versenyek!GW:GY,3,FALSE),szabalyok!$A$16:$B$23,2,FALSE),0)</f>
        <v>0</v>
      </c>
      <c r="BN4" s="47">
        <f>versenyek!$HA$11*IFERROR(VLOOKUP(VLOOKUP($A4,versenyek!GZ:HB,3,FALSE),szabalyok!$A$16:$B$23,2,FALSE),0)</f>
        <v>0</v>
      </c>
      <c r="BO4" s="47">
        <f>versenyek!$HD$11*IFERROR(VLOOKUP(VLOOKUP($A4,versenyek!HC:HE,3,FALSE),szabalyok!$A$16:$B$23,2,FALSE),0)</f>
        <v>45.839862584378004</v>
      </c>
      <c r="BP4" s="47">
        <f>versenyek!$HG$11*IFERROR(VLOOKUP(VLOOKUP($A4,versenyek!HF:HH,3,FALSE),szabalyok!$A$16:$B$23,2,FALSE),0)</f>
        <v>0</v>
      </c>
      <c r="BQ4" s="47">
        <f>versenyek!$HJ$11*IFERROR(VLOOKUP(VLOOKUP($A4,versenyek!HI:HK,3,FALSE),szabalyok!$A$16:$B$23,2,FALSE),0)</f>
        <v>0</v>
      </c>
      <c r="BR4" s="47">
        <f>versenyek!$HM$11*IFERROR(VLOOKUP(VLOOKUP($A4,versenyek!HL:HN,3,FALSE),szabalyok!$A$16:$B$23,2,FALSE),0)</f>
        <v>0</v>
      </c>
      <c r="BS4" s="47">
        <f>versenyek!$HP$11*IFERROR(VLOOKUP(VLOOKUP($A4,versenyek!HO:HQ,3,FALSE),szabalyok!$A$16:$B$23,2,FALSE),0)</f>
        <v>0</v>
      </c>
      <c r="BT4" s="47">
        <f>versenyek!$HS$11*IFERROR(VLOOKUP(VLOOKUP($A4,versenyek!HR:HT,3,FALSE),szabalyok!$A$16:$B$23,2,FALSE),0)</f>
        <v>0</v>
      </c>
      <c r="BU4" s="47">
        <f>versenyek!$HV$11*IFERROR(VLOOKUP(VLOOKUP($A4,versenyek!HU:HW,3,FALSE),szabalyok!$A$16:$B$23,2,FALSE),0)</f>
        <v>0</v>
      </c>
      <c r="BV4" s="47">
        <f>versenyek!$HY$11*IFERROR(VLOOKUP(VLOOKUP($A4,versenyek!HX:HZ,3,FALSE),szabalyok!$A$16:$B$23,2,FALSE),0)</f>
        <v>0</v>
      </c>
      <c r="BW4" s="47">
        <f>versenyek!$IB$11*IFERROR(VLOOKUP(VLOOKUP($A4,versenyek!IA:IC,3,FALSE),szabalyok!$A$16:$B$23,2,FALSE),0)</f>
        <v>0</v>
      </c>
      <c r="BX4" s="47">
        <f>versenyek!$IE$11*IFERROR(VLOOKUP(VLOOKUP($A4,versenyek!ID:IF,3,FALSE),szabalyok!$A$16:$B$23,2,FALSE),0)</f>
        <v>67.673577627772431</v>
      </c>
      <c r="BY4" s="47">
        <f>versenyek!$IH$11*IFERROR(VLOOKUP(VLOOKUP($A4,versenyek!IG:II,3,FALSE),szabalyok!$A$16:$B$23,2,FALSE),0)</f>
        <v>1656.256027000964</v>
      </c>
      <c r="BZ4" s="47">
        <f>versenyek!$IK$11*IFERROR(VLOOKUP(VLOOKUP($A4,versenyek!IJ:IL,3,FALSE),szabalyok!$A$16:$B$23,2,FALSE),0)</f>
        <v>0</v>
      </c>
      <c r="CA4" s="47">
        <f>versenyek!$IN$11*IFERROR(VLOOKUP(VLOOKUP($A4,versenyek!IM:IO,3,FALSE),szabalyok!$A$16:$B$23,2,FALSE),0)</f>
        <v>0</v>
      </c>
      <c r="CB4" s="47">
        <f>versenyek!$IW$11*IFERROR(VLOOKUP(VLOOKUP($A4,versenyek!IV:IX,3,FALSE),szabalyok!$A$16:$B$23,2,FALSE),0)</f>
        <v>0</v>
      </c>
      <c r="CC4" s="47">
        <f>versenyek!$IZ$11*IFERROR(VLOOKUP(VLOOKUP($A4,versenyek!IY:JA,3,FALSE),szabalyok!$A$16:$B$23,2,FALSE),0)</f>
        <v>0</v>
      </c>
      <c r="CD4" s="47">
        <f>versenyek!$JC$11*IFERROR(VLOOKUP(VLOOKUP($A4,versenyek!JB:JD,3,FALSE),szabalyok!$A$16:$B$23,2,FALSE),0)</f>
        <v>0</v>
      </c>
      <c r="CE4" s="47">
        <f>versenyek!$JF$11*IFERROR(VLOOKUP(VLOOKUP($A4,versenyek!JE:JG,3,FALSE),szabalyok!$A$16:$B$23,2,FALSE),0)</f>
        <v>0</v>
      </c>
      <c r="CF4" s="47">
        <f>versenyek!$JI$11*IFERROR(VLOOKUP(VLOOKUP($A4,versenyek!JH:JJ,3,FALSE),szabalyok!$A$16:$B$23,2,FALSE),0)</f>
        <v>0</v>
      </c>
      <c r="CG4" s="47">
        <f>versenyek!$JL$11*IFERROR(VLOOKUP(VLOOKUP($A4,versenyek!JK:JM,3,FALSE),szabalyok!$A$16:$B$23,2,FALSE),0)</f>
        <v>229.1932912442079</v>
      </c>
      <c r="CH4" s="47">
        <f>versenyek!$JO$11*IFERROR(VLOOKUP(VLOOKUP($A4,versenyek!JN:JP,3,FALSE),szabalyok!$A$16:$B$23,2,FALSE),0)</f>
        <v>0</v>
      </c>
      <c r="CI4" s="47">
        <f>versenyek!$JR$11*IFERROR(VLOOKUP(VLOOKUP($A4,versenyek!JQ:JS,3,FALSE),szabalyok!$A$16:$B$23,2,FALSE),0)</f>
        <v>0</v>
      </c>
      <c r="CJ4" s="47">
        <f>versenyek!$JU$11*IFERROR(VLOOKUP(VLOOKUP($A4,versenyek!JT:JV,3,FALSE),szabalyok!$A$16:$B$23,2,FALSE),0)</f>
        <v>0</v>
      </c>
      <c r="CK4" s="47">
        <f>versenyek!$JR$11*IFERROR(VLOOKUP(VLOOKUP($A4,versenyek!JW:JY,3,FALSE),szabalyok!$A$16:$B$23,2,FALSE),0)</f>
        <v>0</v>
      </c>
      <c r="CL4" s="47">
        <f>versenyek!$KA$11*IFERROR(VLOOKUP(VLOOKUP($A4,versenyek!JZ:KB,3,FALSE),szabalyok!$A$16:$B$23,2,FALSE),0)</f>
        <v>0</v>
      </c>
      <c r="CM4" s="47">
        <f>versenyek!$KD$11*IFERROR(VLOOKUP(VLOOKUP($A4,versenyek!KC:KE,3,FALSE),szabalyok!$A$16:$B$23,2,FALSE),0)</f>
        <v>0</v>
      </c>
      <c r="CN4" s="47">
        <f>versenyek!$KG$11*IFERROR(VLOOKUP(VLOOKUP($A4,versenyek!KF:KH,3,FALSE),szabalyok!$A$16:$B$23,2,FALSE),0)</f>
        <v>354.45789473684198</v>
      </c>
      <c r="CO4" s="47">
        <f>versenyek!$KJ$11*IFERROR(VLOOKUP(VLOOKUP($A4,versenyek!KI:KK,3,FALSE),szabalyok!$A$16:$B$23,2,FALSE),0)</f>
        <v>0</v>
      </c>
      <c r="CP4" s="47">
        <f>versenyek!$KM$11*IFERROR(VLOOKUP(VLOOKUP($A4,versenyek!KL:KN,3,FALSE),szabalyok!$A$16:$B$23,2,FALSE),0)</f>
        <v>0</v>
      </c>
      <c r="CQ4" s="47">
        <f>versenyek!$KP$11*IFERROR(VLOOKUP(VLOOKUP($A4,versenyek!KO:KQ,3,FALSE),szabalyok!$A$16:$B$23,2,FALSE),0)</f>
        <v>0</v>
      </c>
      <c r="CR4" s="47">
        <f>versenyek!$KS$11*IFERROR(VLOOKUP(VLOOKUP($A4,versenyek!KR:KT,3,FALSE),szabalyok!$A$16:$B$23,2,FALSE),0)</f>
        <v>391.92631578947351</v>
      </c>
      <c r="CS4" s="47">
        <f>versenyek!$KV$11*IFERROR(VLOOKUP(VLOOKUP($A4,versenyek!KU:KW,3,FALSE),szabalyok!$A$16:$B$23,2,FALSE),0)</f>
        <v>0</v>
      </c>
      <c r="CT4" s="47">
        <f>versenyek!$KY$11*IFERROR(VLOOKUP(VLOOKUP($A4,versenyek!KX:KZ,3,FALSE),szabalyok!$A$16:$B$23,2,FALSE),0)</f>
        <v>0</v>
      </c>
      <c r="CU4" s="47">
        <f>versenyek!$LB$11*IFERROR(VLOOKUP(VLOOKUP($A4,versenyek!LA:LC,3,FALSE),szabalyok!$A$16:$B$23,2,FALSE),0)</f>
        <v>0</v>
      </c>
      <c r="CV4" s="47">
        <f>versenyek!$LE$11*IFERROR(VLOOKUP(VLOOKUP($A4,versenyek!LD:LF,3,FALSE),szabalyok!$A$16:$B$23,2,FALSE),0)</f>
        <v>64.853618421052644</v>
      </c>
      <c r="CW4" s="47">
        <f>versenyek!$LH$11*IFERROR(VLOOKUP(VLOOKUP($A4,versenyek!LG:LI,3,FALSE),szabalyok!$A$16:$B$23,2,FALSE),0)</f>
        <v>0</v>
      </c>
      <c r="CX4" s="47">
        <f>versenyek!$LK$11*IFERROR(VLOOKUP(VLOOKUP($A4,versenyek!LJ:LL,3,FALSE),szabalyok!$A$16:$B$23,2,FALSE),0)</f>
        <v>0</v>
      </c>
      <c r="CY4" s="47">
        <f>versenyek!$LN$11*IFERROR(VLOOKUP(VLOOKUP($A4,versenyek!LM:LO,3,FALSE),szabalyok!$A$16:$B$23,2,FALSE),0)</f>
        <v>0</v>
      </c>
      <c r="CZ4" s="47">
        <f>versenyek!$LQ$11*IFERROR(VLOOKUP(VLOOKUP($A4,versenyek!LP:LR,3,FALSE),szabalyok!$A$16:$B$23,2,FALSE),0)</f>
        <v>0</v>
      </c>
      <c r="DA4" s="47">
        <f>versenyek!$LT$11*IFERROR(VLOOKUP(VLOOKUP($A4,versenyek!LS:LU,3,FALSE),szabalyok!$A$16:$B$23,2,FALSE),0)</f>
        <v>0</v>
      </c>
      <c r="DB4" s="47">
        <f>versenyek!$LW$11*IFERROR(VLOOKUP(VLOOKUP($A4,versenyek!LV:LX,3,FALSE),szabalyok!$A$16:$B$23,2,FALSE),0)</f>
        <v>0</v>
      </c>
      <c r="DC4" s="47">
        <f>versenyek!$LZ$11*IFERROR(VLOOKUP(VLOOKUP($A4,versenyek!LY:MA,3,FALSE),szabalyok!$A$16:$B$23,2,FALSE),0)</f>
        <v>0</v>
      </c>
      <c r="DD4" s="47">
        <f>versenyek!$MC$11*IFERROR(VLOOKUP(VLOOKUP($A4,versenyek!MB:MD,3,FALSE),szabalyok!$A$16:$B$23,2,FALSE),0)</f>
        <v>0</v>
      </c>
      <c r="DE4" s="47">
        <f>versenyek!$ML$11*IFERROR(VLOOKUP(VLOOKUP($A4,versenyek!MK:MM,3,FALSE),szabalyok!$A$16:$B$23,2,FALSE),0)</f>
        <v>0</v>
      </c>
      <c r="DF4" s="47">
        <f>versenyek!$ML$11*IFERROR(VLOOKUP(VLOOKUP($A4,versenyek!ML:MN,3,FALSE),szabalyok!$A$16:$B$23,2,FALSE),0)</f>
        <v>0</v>
      </c>
      <c r="DG4" s="47">
        <f>versenyek!$MR$11*IFERROR(VLOOKUP(VLOOKUP($A4,versenyek!MQ:MS,3,FALSE),szabalyok!$A$16:$B$23,2,FALSE),0)</f>
        <v>0</v>
      </c>
      <c r="DH4" s="47">
        <f>versenyek!$MU$11*IFERROR(VLOOKUP(VLOOKUP($A4,versenyek!MT:MV,3,FALSE),szabalyok!$A$16:$B$23,2,FALSE),0)</f>
        <v>0</v>
      </c>
      <c r="DI4" s="47">
        <f>versenyek!$MX$11*IFERROR(VLOOKUP(VLOOKUP($A4,versenyek!MW:MY,3,FALSE),szabalyok!$A$16:$B$23,2,FALSE),0)</f>
        <v>0</v>
      </c>
      <c r="DJ4" s="47">
        <f>versenyek!$NA$11*IFERROR(VLOOKUP(VLOOKUP($A4,versenyek!MZ:NB,3,FALSE),szabalyok!$A$16:$B$23,2,FALSE),0)</f>
        <v>0</v>
      </c>
      <c r="DK4" s="47">
        <f>versenyek!$ND$11*IFERROR(VLOOKUP(VLOOKUP($A4,versenyek!NC:NE,3,FALSE),szabalyok!$A$16:$B$23,2,FALSE),0)</f>
        <v>0</v>
      </c>
      <c r="DL4" s="47">
        <f>versenyek!$NG$11*IFERROR(VLOOKUP(VLOOKUP($A4,versenyek!NF:NH,3,FALSE),szabalyok!$A$16:$B$23,2,FALSE),0)</f>
        <v>0</v>
      </c>
      <c r="DM4" s="47">
        <f>versenyek!$NJ$11*IFERROR(VLOOKUP(VLOOKUP($A4,versenyek!NI:NK,3,FALSE),szabalyok!$A$16:$B$23,2,FALSE),0)</f>
        <v>0</v>
      </c>
      <c r="DN4" s="47">
        <f>versenyek!$NM$11*IFERROR(VLOOKUP(VLOOKUP($A4,versenyek!NL:NN,3,FALSE),szabalyok!$A$16:$B$23,2,FALSE),0)</f>
        <v>0</v>
      </c>
      <c r="DO4" s="47">
        <f>versenyek!$NP$11*IFERROR(VLOOKUP(VLOOKUP($A4,versenyek!NO:NQ,3,FALSE),szabalyok!$A$16:$B$23,2,FALSE),0)</f>
        <v>0</v>
      </c>
      <c r="DP4" s="47">
        <f>versenyek!$NS$11*IFERROR(VLOOKUP(VLOOKUP($A4,versenyek!NR:NT,3,FALSE),szabalyok!$A$16:$B$23,2,FALSE),0)</f>
        <v>0</v>
      </c>
      <c r="DQ4" s="47">
        <f>versenyek!$NV$11*IFERROR(VLOOKUP(VLOOKUP($A4,versenyek!NU:NW,3,FALSE),szabalyok!$A$16:$B$23,2,FALSE),0)</f>
        <v>0</v>
      </c>
      <c r="DR4" s="47">
        <f>versenyek!$NY$11*IFERROR(VLOOKUP(VLOOKUP($A4,versenyek!NX:NZ,3,FALSE),szabalyok!$A$16:$B$23,2,FALSE),0)</f>
        <v>107.06225952378198</v>
      </c>
      <c r="DS4" s="47">
        <f>versenyek!$OB$11*IFERROR(VLOOKUP(VLOOKUP($A4,versenyek!OA:OC,3,FALSE),szabalyok!$A$16:$B$23,2,FALSE),0)</f>
        <v>0</v>
      </c>
      <c r="DT4" s="47">
        <f>versenyek!$OE$11*IFERROR(VLOOKUP(VLOOKUP($A4,versenyek!OD:OF,3,FALSE),szabalyok!$A$16:$B$23,2,FALSE),0)</f>
        <v>0</v>
      </c>
      <c r="DU4" s="47">
        <f>versenyek!$OH$11*IFERROR(VLOOKUP(VLOOKUP($A4,versenyek!OG:OI,3,FALSE),szabalyok!$A$16:$B$23,2,FALSE),0)</f>
        <v>0</v>
      </c>
      <c r="DV4" s="47">
        <f>versenyek!$OK$11*IFERROR(VLOOKUP(VLOOKUP($A4,versenyek!OJ:OL,3,FALSE),szabalyok!$A$16:$B$23,2,FALSE),0)</f>
        <v>0</v>
      </c>
      <c r="DW4" s="47">
        <f>versenyek!$ON$11*IFERROR(VLOOKUP(VLOOKUP($A4,versenyek!OM:OO,3,FALSE),szabalyok!$A$16:$B$23,2,FALSE),0)</f>
        <v>0</v>
      </c>
      <c r="DX4" s="47">
        <f>versenyek!$OQ$11*IFERROR(VLOOKUP(VLOOKUP($A4,versenyek!OP:OR,3,FALSE),szabalyok!$A$16:$B$23,2,FALSE),0)</f>
        <v>0</v>
      </c>
      <c r="DY4" s="47">
        <f>versenyek!$OT$11*IFERROR(VLOOKUP(VLOOKUP($A4,versenyek!OS:OU,3,FALSE),szabalyok!$A$16:$B$23,2,FALSE),0)</f>
        <v>0</v>
      </c>
      <c r="DZ4" s="47">
        <f>versenyek!$OW$11*IFERROR(VLOOKUP(VLOOKUP($A4,versenyek!OV:OX,3,FALSE),szabalyok!$A$16:$B$23,2,FALSE),0)</f>
        <v>0</v>
      </c>
      <c r="EA4" s="47">
        <f>versenyek!$OZ$11*IFERROR(VLOOKUP(VLOOKUP($A4,versenyek!OY:PA,3,FALSE),szabalyok!$A$16:$B$23,2,FALSE),0)</f>
        <v>0</v>
      </c>
      <c r="EB4" s="47">
        <f>versenyek!$PC$11*IFERROR(VLOOKUP(VLOOKUP($A4,versenyek!PB:PD,3,FALSE),szabalyok!$A$16:$B$23,2,FALSE),0)</f>
        <v>0</v>
      </c>
      <c r="EC4" s="47">
        <f>versenyek!$PF$11*IFERROR(VLOOKUP(VLOOKUP($A4,versenyek!PE:PG,3,FALSE),szabalyok!$A$16:$B$23,2,FALSE),0)</f>
        <v>98.000000000000014</v>
      </c>
      <c r="ED4" s="47">
        <f>versenyek!$PI$11*IFERROR(VLOOKUP(VLOOKUP($A4,versenyek!PH:PJ,3,FALSE),szabalyok!$A$16:$B$23,2,FALSE),0)</f>
        <v>0</v>
      </c>
      <c r="EE4" s="47">
        <f>versenyek!$PL$11*IFERROR(VLOOKUP(VLOOKUP($A4,versenyek!PK:PM,3,FALSE),szabalyok!$A$16:$B$23,2,FALSE),0)</f>
        <v>98.000000000000014</v>
      </c>
      <c r="EF4" s="47">
        <f>versenyek!$PO$11*IFERROR(VLOOKUP(VLOOKUP($A4,versenyek!PN:PP,3,FALSE),szabalyok!$A$16:$B$23,2,FALSE),0)</f>
        <v>193.66282894736841</v>
      </c>
      <c r="EG4" s="47">
        <f>versenyek!$PR$11*IFERROR(VLOOKUP(VLOOKUP($A4,versenyek!PQ:PS,3,FALSE),szabalyok!$A$16:$B$23,2,FALSE),0)</f>
        <v>0</v>
      </c>
      <c r="EH4" s="47">
        <f>versenyek!$PU$11*IFERROR(VLOOKUP(VLOOKUP($A4,versenyek!PT:PV,3,FALSE),szabalyok!$A$16:$B$23,2,FALSE),0)</f>
        <v>0</v>
      </c>
      <c r="EI4" s="47">
        <f>versenyek!$PX$11*IFERROR(VLOOKUP(VLOOKUP($A4,versenyek!PW:PY,3,FALSE),szabalyok!$A$16:$B$23,2,FALSE),0)</f>
        <v>0</v>
      </c>
      <c r="EJ4" s="47">
        <f>versenyek!$QA$11*IFERROR(VLOOKUP(VLOOKUP($A4,versenyek!PZ:QB,3,FALSE),szabalyok!$A$16:$B$23,2,FALSE),0)</f>
        <v>308</v>
      </c>
      <c r="EK4" s="47">
        <f>versenyek!$QD$11*IFERROR(VLOOKUP(VLOOKUP($A4,versenyek!QC:QE,3,FALSE),szabalyok!$A$16:$B$23,2,FALSE),0)</f>
        <v>0</v>
      </c>
      <c r="EL4" s="47">
        <f>versenyek!$QG$11*IFERROR(VLOOKUP(VLOOKUP($A4,versenyek!QF:QH,3,FALSE),szabalyok!$A$16:$B$23,2,FALSE),0)</f>
        <v>0</v>
      </c>
      <c r="EM4" s="47">
        <f>versenyek!$QJ$11*IFERROR(VLOOKUP(VLOOKUP($A4,versenyek!QI:QK,3,FALSE),szabalyok!$A$16:$B$23,2,FALSE),0)</f>
        <v>0</v>
      </c>
      <c r="EN4" s="47">
        <f>versenyek!$QM$11*IFERROR(VLOOKUP(VLOOKUP($A4,versenyek!QL:QN,3,FALSE),szabalyok!$A$16:$B$23,2,FALSE),0)</f>
        <v>0</v>
      </c>
      <c r="EO4" s="47">
        <f>versenyek!$QP$11*IFERROR(VLOOKUP(VLOOKUP($A4,versenyek!QO:QQ,3,FALSE),szabalyok!$A$16:$B$23,2,FALSE),0)</f>
        <v>0</v>
      </c>
      <c r="EP4" s="47">
        <f>versenyek!$QS$11*IFERROR(VLOOKUP(VLOOKUP($A4,versenyek!QR:QT,3,FALSE),szabalyok!$A$16:$B$23,2,FALSE),0)</f>
        <v>48.169901315789474</v>
      </c>
      <c r="EQ4" s="47">
        <f>versenyek!$QV$11*IFERROR(VLOOKUP(VLOOKUP($A4,versenyek!QU:QW,3,FALSE),szabalyok!$A$16:$B$23,2,FALSE),0)</f>
        <v>0</v>
      </c>
      <c r="ER4" s="47">
        <f>versenyek!$RE$11*IFERROR(VLOOKUP(VLOOKUP($A4,versenyek!RD:RF,3,FALSE),szabalyok!$A$16:$B$23,2,FALSE),0)</f>
        <v>0</v>
      </c>
      <c r="ES4" s="47">
        <f>versenyek!$RH$11*IFERROR(VLOOKUP(VLOOKUP($A4,versenyek!RG:RI,3,FALSE),szabalyok!$A$16:$B$23,2,FALSE),0)</f>
        <v>0</v>
      </c>
      <c r="ET4" s="47">
        <f>versenyek!$RK$11*IFERROR(VLOOKUP(VLOOKUP($A4,versenyek!RJ:RL,3,FALSE),szabalyok!$A$16:$B$23,2,FALSE),0)</f>
        <v>0</v>
      </c>
      <c r="EU4" s="47">
        <f>versenyek!$RN$11*IFERROR(VLOOKUP(VLOOKUP($A4,versenyek!RM:RO,3,FALSE),szabalyok!$A$16:$B$23,2,FALSE),0)</f>
        <v>0</v>
      </c>
      <c r="EV4" s="47">
        <f>versenyek!$RQ$11*IFERROR(VLOOKUP(VLOOKUP($A4,versenyek!RP:RR,3,FALSE),szabalyok!$A$16:$B$23,2,FALSE),0)</f>
        <v>0</v>
      </c>
      <c r="EW4" s="47">
        <f>versenyek!$RT$11*IFERROR(VLOOKUP(VLOOKUP($A4,versenyek!RS:RU,3,FALSE),szabalyok!$A$16:$B$23,2,FALSE),0)</f>
        <v>0</v>
      </c>
      <c r="EX4" s="47">
        <f>versenyek!$RW$11*IFERROR(VLOOKUP(VLOOKUP($A4,versenyek!RV:RX,3,FALSE),szabalyok!$A$16:$B$23,2,FALSE),0)</f>
        <v>0</v>
      </c>
      <c r="EY4" s="47">
        <f>versenyek!$RZ$11*IFERROR(VLOOKUP(VLOOKUP($A4,versenyek!RY:SA,3,FALSE),szabalyok!$A$16:$B$23,2,FALSE),0)</f>
        <v>0</v>
      </c>
      <c r="EZ4" s="47">
        <f>versenyek!$SC$11*IFERROR(VLOOKUP(VLOOKUP($A4,versenyek!SB:SD,3,FALSE),szabalyok!$A$16:$B$23,2,FALSE),0)</f>
        <v>0</v>
      </c>
      <c r="FA4" s="47">
        <f>versenyek!$SF$11*IFERROR(VLOOKUP(VLOOKUP($A4,versenyek!SE:SG,3,FALSE),szabalyok!$A$16:$B$23,2,FALSE),0)</f>
        <v>0</v>
      </c>
      <c r="FB4" s="47">
        <f>versenyek!$SI$11*IFERROR(VLOOKUP(VLOOKUP($A4,versenyek!SH:SJ,3,FALSE),szabalyok!$A$16:$B$23,2,FALSE),0)</f>
        <v>0</v>
      </c>
      <c r="FC4" s="47">
        <f>versenyek!$SL$11*IFERROR(VLOOKUP(VLOOKUP($A4,versenyek!SK:SM,3,FALSE),szabalyok!$A$16:$B$23,2,FALSE),0)</f>
        <v>0</v>
      </c>
      <c r="FD4" s="47">
        <f>versenyek!$SO$11*IFERROR(VLOOKUP(VLOOKUP($A4,versenyek!SN:SP,3,FALSE),szabalyok!$A$16:$B$23,2,FALSE),0)</f>
        <v>0</v>
      </c>
      <c r="FE4" s="47">
        <f>versenyek!$SR$11*IFERROR(VLOOKUP(VLOOKUP($A4,versenyek!SQ:SS,3,FALSE),szabalyok!$A$16:$B$23,2,FALSE),0)</f>
        <v>0</v>
      </c>
      <c r="FF4" s="47">
        <f>versenyek!$SU$11*IFERROR(VLOOKUP(VLOOKUP($A4,versenyek!ST:SV,3,FALSE),szabalyok!$A$16:$B$23,2,FALSE),0)</f>
        <v>48.215166779463381</v>
      </c>
      <c r="FG4" s="47">
        <f>versenyek!$SX$11*IFERROR(VLOOKUP(VLOOKUP($A4,versenyek!SW:SY,3,FALSE),szabalyok!$A$16:$B$23,2,FALSE),0)</f>
        <v>0</v>
      </c>
      <c r="FH4" s="47">
        <f>versenyek!$TA$11*IFERROR(VLOOKUP(VLOOKUP($A4,versenyek!SZ:TB,3,FALSE),szabalyok!$A$16:$B$23,2,FALSE),0)</f>
        <v>0</v>
      </c>
      <c r="FI4" s="47">
        <f>versenyek!$TD$11*IFERROR(VLOOKUP(VLOOKUP($A4,versenyek!TC:TE,3,FALSE),szabalyok!$A$16:$B$23,2,FALSE),0)</f>
        <v>0</v>
      </c>
      <c r="FJ4" s="47">
        <f>versenyek!$TG$11*IFERROR(VLOOKUP(VLOOKUP($A4,versenyek!TF:TH,3,FALSE),szabalyok!$A$16:$B$23,2,FALSE),0)</f>
        <v>0</v>
      </c>
      <c r="FK4" s="47">
        <f>versenyek!$TJ$11*IFERROR(VLOOKUP(VLOOKUP($A4,versenyek!TI:TK,3,FALSE),szabalyok!$A$16:$B$23,2,FALSE),0)</f>
        <v>0</v>
      </c>
      <c r="FL4" s="47">
        <f>versenyek!$TM$11*IFERROR(VLOOKUP(VLOOKUP($A4,versenyek!TL:TN,3,FALSE),szabalyok!$A$16:$B$23,2,FALSE),0)</f>
        <v>0</v>
      </c>
      <c r="FM4" s="47">
        <f>versenyek!$TP$11*IFERROR(VLOOKUP(VLOOKUP($A4,versenyek!TO:TQ,3,FALSE),szabalyok!$A$16:$B$23,2,FALSE),0)</f>
        <v>0</v>
      </c>
      <c r="FN4" s="47">
        <f>versenyek!$TS$11*IFERROR(VLOOKUP(VLOOKUP($A4,versenyek!TR:TT,3,FALSE),szabalyok!$A$16:$B$23,2,FALSE),0)</f>
        <v>0</v>
      </c>
      <c r="FO4" s="47"/>
      <c r="FP4" s="235">
        <f t="shared" si="0"/>
        <v>696.04789704262134</v>
      </c>
    </row>
    <row r="5" spans="1:173">
      <c r="A5" s="1" t="s">
        <v>324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>
        <f>versenyek!$CK$11*IFERROR(VLOOKUP(VLOOKUP($A5,versenyek!CJ:CL,3,FALSE),szabalyok!$A$16:$B$23,2,FALSE),0)</f>
        <v>56.871194681989294</v>
      </c>
      <c r="AD5" s="47">
        <f>versenyek!$CN$11*IFERROR(VLOOKUP(VLOOKUP($A5,versenyek!CM:CO,3,FALSE),szabalyok!$A$16:$B$23,2,FALSE),0)</f>
        <v>0</v>
      </c>
      <c r="AE5" s="47">
        <f>versenyek!$CQ$11*IFERROR(VLOOKUP(VLOOKUP($A5,versenyek!CP:CR,3,FALSE),szabalyok!$A$16:$B$23,2,FALSE),0)</f>
        <v>0</v>
      </c>
      <c r="AF5" s="47">
        <f>versenyek!$CT$11*IFERROR(VLOOKUP(VLOOKUP($A5,versenyek!CS:CU,3,FALSE),szabalyok!$A$16:$B$23,2,FALSE),0)</f>
        <v>6.5184786768813714</v>
      </c>
      <c r="AG5" s="47">
        <f>versenyek!$CW$11*IFERROR(VLOOKUP(VLOOKUP($A5,versenyek!CV:CX,3,FALSE),szabalyok!$A$16:$B$23,2,FALSE),0)</f>
        <v>0</v>
      </c>
      <c r="AH5" s="47">
        <f>versenyek!$CZ$11*IFERROR(VLOOKUP(VLOOKUP($A5,versenyek!CY:DA,3,FALSE),szabalyok!$A$16:$B$23,2,FALSE),0)</f>
        <v>0</v>
      </c>
      <c r="AI5" s="47">
        <f>versenyek!$DC$11*IFERROR(VLOOKUP(VLOOKUP($A5,versenyek!DB:DD,3,FALSE),szabalyok!$A$16:$B$23,2,FALSE),0)</f>
        <v>0</v>
      </c>
      <c r="AJ5" s="47">
        <f>versenyek!$DF$11*IFERROR(VLOOKUP(VLOOKUP($A5,versenyek!DE:DG,3,FALSE),szabalyok!$A$16:$B$23,2,FALSE),0)</f>
        <v>52.308706059944427</v>
      </c>
      <c r="AK5" s="47">
        <f>versenyek!$DI$11*IFERROR(VLOOKUP(VLOOKUP($A5,versenyek!DH:DJ,3,FALSE),szabalyok!$A$16:$B$23,2,FALSE),0)</f>
        <v>0</v>
      </c>
      <c r="AL5" s="47">
        <f>versenyek!$DL$11*IFERROR(VLOOKUP(VLOOKUP($A5,versenyek!DK:DM,3,FALSE),szabalyok!$A$16:$B$23,2,FALSE),0)</f>
        <v>249.77356503422845</v>
      </c>
      <c r="AM5" s="47">
        <f>versenyek!$DR$11*IFERROR(VLOOKUP(VLOOKUP($A5,versenyek!DQ:DS,3,FALSE),szabalyok!$A$16:$B$23,2,FALSE),0)</f>
        <v>102.98110462065033</v>
      </c>
      <c r="AN5" s="47">
        <f>versenyek!$DU$11*IFERROR(VLOOKUP(VLOOKUP($A5,versenyek!DT:DV,3,FALSE),szabalyok!$A$16:$B$23,2,FALSE),0)</f>
        <v>0</v>
      </c>
      <c r="AO5" s="47">
        <f>versenyek!$DO$11*IFERROR(VLOOKUP(VLOOKUP($A5,versenyek!DN:DP,3,FALSE),szabalyok!$A$16:$B$23,2,FALSE),0)</f>
        <v>0</v>
      </c>
      <c r="AP5" s="47">
        <f>versenyek!$DX$11*IFERROR(VLOOKUP(VLOOKUP($A5,versenyek!DW:DY,3,FALSE),szabalyok!$A$16:$B$23,2,FALSE),0)</f>
        <v>0</v>
      </c>
      <c r="AQ5" s="47" t="e">
        <f>versenyek!$EA$11*IFERROR(VLOOKUP(VLOOKUP($A5,versenyek!DZ:EB,3,FALSE),szabalyok!$A$16:$B$23,2,FALSE),0)</f>
        <v>#DIV/0!</v>
      </c>
      <c r="AR5" s="47" t="e">
        <f>versenyek!$ED$11*IFERROR(VLOOKUP(VLOOKUP($A5,versenyek!EC:EE,3,FALSE),szabalyok!$A$16:$B$23,2,FALSE),0)</f>
        <v>#DIV/0!</v>
      </c>
      <c r="AS5" s="47">
        <f>versenyek!$EG$11*IFERROR(VLOOKUP(VLOOKUP($A5,versenyek!EF:EH,3,FALSE),szabalyok!$A$16:$B$23,2,FALSE),0)</f>
        <v>16.585228028187753</v>
      </c>
      <c r="AT5" s="47">
        <f>versenyek!$EJ$11*IFERROR(VLOOKUP(VLOOKUP($A5,versenyek!EI:EK,3,FALSE),szabalyok!$A$16:$B$23,2,FALSE),0)</f>
        <v>0</v>
      </c>
      <c r="AU5" s="47">
        <f>versenyek!$EM$11*IFERROR(VLOOKUP(VLOOKUP($A5,versenyek!EL:EN,3,FALSE),szabalyok!$A$16:$B$23,2,FALSE),0)</f>
        <v>0</v>
      </c>
      <c r="AV5" s="47">
        <f>versenyek!$EP$11*IFERROR(VLOOKUP(VLOOKUP($A5,versenyek!EO:EQ,3,FALSE),szabalyok!$A$16:$B$23,2,FALSE),0)</f>
        <v>0</v>
      </c>
      <c r="AW5" s="47">
        <f>versenyek!$EY$11*IFERROR(VLOOKUP(VLOOKUP($A5,versenyek!EX:EZ,3,FALSE),szabalyok!$A$16:$B$23,2,FALSE),0)</f>
        <v>0</v>
      </c>
      <c r="AX5" s="47">
        <f>versenyek!$FB$11*IFERROR(VLOOKUP(VLOOKUP($A5,versenyek!FA:FC,3,FALSE),szabalyok!$A$16:$B$23,2,FALSE),0)</f>
        <v>0</v>
      </c>
      <c r="AY5" s="47">
        <f>versenyek!$FE$11*IFERROR(VLOOKUP(VLOOKUP($A5,versenyek!FD:FF,3,FALSE),szabalyok!$A$16:$B$23,2,FALSE),0)</f>
        <v>0</v>
      </c>
      <c r="AZ5" s="47">
        <f>versenyek!$FH$11*IFERROR(VLOOKUP(VLOOKUP($A5,versenyek!FG:FI,3,FALSE),szabalyok!$A$16:$B$23,2,FALSE),0)</f>
        <v>16.588395503795486</v>
      </c>
      <c r="BA5" s="47">
        <f>versenyek!$FK$11*IFERROR(VLOOKUP(VLOOKUP($A5,versenyek!FJ:FL,3,FALSE),szabalyok!$A$16:$B$23,2,FALSE),0)</f>
        <v>0</v>
      </c>
      <c r="BB5" s="47">
        <f>versenyek!$FN$11*IFERROR(VLOOKUP(VLOOKUP($A5,versenyek!FM:FO,3,FALSE),szabalyok!$A$16:$B$23,2,FALSE),0)</f>
        <v>0</v>
      </c>
      <c r="BC5" s="47">
        <f>versenyek!$FQ$11*IFERROR(VLOOKUP(VLOOKUP($A5,versenyek!FP:FR,3,FALSE),szabalyok!$A$16:$B$23,2,FALSE),0)</f>
        <v>0</v>
      </c>
      <c r="BD5" s="47">
        <f>versenyek!$FT$11*IFERROR(VLOOKUP(VLOOKUP($A5,versenyek!FS:FU,3,FALSE),szabalyok!$A$16:$B$23,2,FALSE),0)</f>
        <v>46.032243873592783</v>
      </c>
      <c r="BE5" s="47">
        <f>versenyek!$FW$11*IFERROR(VLOOKUP(VLOOKUP($A5,versenyek!FV:FX,3,FALSE),szabalyok!$A$16:$B$23,2,FALSE),0)</f>
        <v>0</v>
      </c>
      <c r="BF5" s="47">
        <f>versenyek!$FZ$11*IFERROR(VLOOKUP(VLOOKUP($A5,versenyek!FY:GA,3,FALSE),szabalyok!$A$16:$B$23,2,FALSE),0)</f>
        <v>0</v>
      </c>
      <c r="BG5" s="47">
        <f>versenyek!$GC$11*IFERROR(VLOOKUP(VLOOKUP($A5,versenyek!GB:GD,3,FALSE),szabalyok!$A$16:$B$23,2,FALSE),0)</f>
        <v>31.48205397611963</v>
      </c>
      <c r="BH5" s="47">
        <f>versenyek!$GF$11*IFERROR(VLOOKUP(VLOOKUP($A5,versenyek!GE:GG,3,FALSE),szabalyok!$A$16:$B$23,2,FALSE),0)</f>
        <v>0</v>
      </c>
      <c r="BI5" s="47">
        <f>versenyek!$GI$11*IFERROR(VLOOKUP(VLOOKUP($A5,versenyek!GH:GJ,3,FALSE),szabalyok!$A$16:$B$23,2,FALSE),0)</f>
        <v>0</v>
      </c>
      <c r="BJ5" s="47">
        <f>versenyek!$GL$11*IFERROR(VLOOKUP(VLOOKUP($A5,versenyek!GK:GM,3,FALSE),szabalyok!$A$16:$B$23,2,FALSE),0)</f>
        <v>203.09721320113778</v>
      </c>
      <c r="BK5" s="47">
        <f>versenyek!$GO$11*IFERROR(VLOOKUP(VLOOKUP($A5,versenyek!GN:GP,3,FALSE),szabalyok!$A$16:$B$23,2,FALSE),0)</f>
        <v>43.343884648487148</v>
      </c>
      <c r="BL5" s="47">
        <f>versenyek!$GR$11*IFERROR(VLOOKUP(VLOOKUP($A5,versenyek!GQ:GS,3,FALSE),szabalyok!$A$16:$B$23,2,FALSE),0)</f>
        <v>178.87080408667416</v>
      </c>
      <c r="BM5" s="47">
        <f>versenyek!$GX$11*IFERROR(VLOOKUP(VLOOKUP($A5,versenyek!GW:GY,3,FALSE),szabalyok!$A$16:$B$23,2,FALSE),0)</f>
        <v>0</v>
      </c>
      <c r="BN5" s="47">
        <f>versenyek!$HA$11*IFERROR(VLOOKUP(VLOOKUP($A5,versenyek!GZ:HB,3,FALSE),szabalyok!$A$16:$B$23,2,FALSE),0)</f>
        <v>0</v>
      </c>
      <c r="BO5" s="47">
        <f>versenyek!$HD$11*IFERROR(VLOOKUP(VLOOKUP($A5,versenyek!HC:HE,3,FALSE),szabalyok!$A$16:$B$23,2,FALSE),0)</f>
        <v>0</v>
      </c>
      <c r="BP5" s="47">
        <f>versenyek!$HG$11*IFERROR(VLOOKUP(VLOOKUP($A5,versenyek!HF:HH,3,FALSE),szabalyok!$A$16:$B$23,2,FALSE),0)</f>
        <v>241.70951975224688</v>
      </c>
      <c r="BQ5" s="47">
        <f>versenyek!$HJ$11*IFERROR(VLOOKUP(VLOOKUP($A5,versenyek!HI:HK,3,FALSE),szabalyok!$A$16:$B$23,2,FALSE),0)</f>
        <v>0</v>
      </c>
      <c r="BR5" s="47">
        <f>versenyek!$HM$11*IFERROR(VLOOKUP(VLOOKUP($A5,versenyek!HL:HN,3,FALSE),szabalyok!$A$16:$B$23,2,FALSE),0)</f>
        <v>0</v>
      </c>
      <c r="BS5" s="47">
        <f>versenyek!$HP$11*IFERROR(VLOOKUP(VLOOKUP($A5,versenyek!HO:HQ,3,FALSE),szabalyok!$A$16:$B$23,2,FALSE),0)</f>
        <v>0</v>
      </c>
      <c r="BT5" s="47">
        <f>versenyek!$HS$11*IFERROR(VLOOKUP(VLOOKUP($A5,versenyek!HR:HT,3,FALSE),szabalyok!$A$16:$B$23,2,FALSE),0)</f>
        <v>0</v>
      </c>
      <c r="BU5" s="47">
        <f>versenyek!$HV$11*IFERROR(VLOOKUP(VLOOKUP($A5,versenyek!HU:HW,3,FALSE),szabalyok!$A$16:$B$23,2,FALSE),0)</f>
        <v>0</v>
      </c>
      <c r="BV5" s="47">
        <f>versenyek!$HY$11*IFERROR(VLOOKUP(VLOOKUP($A5,versenyek!HX:HZ,3,FALSE),szabalyok!$A$16:$B$23,2,FALSE),0)</f>
        <v>0</v>
      </c>
      <c r="BW5" s="47">
        <f>versenyek!$IB$11*IFERROR(VLOOKUP(VLOOKUP($A5,versenyek!IA:IC,3,FALSE),szabalyok!$A$16:$B$23,2,FALSE),0)</f>
        <v>0</v>
      </c>
      <c r="BX5" s="47">
        <f>versenyek!$IE$11*IFERROR(VLOOKUP(VLOOKUP($A5,versenyek!ID:IF,3,FALSE),szabalyok!$A$16:$B$23,2,FALSE),0)</f>
        <v>0</v>
      </c>
      <c r="BY5" s="47">
        <f>versenyek!$IH$11*IFERROR(VLOOKUP(VLOOKUP($A5,versenyek!IG:II,3,FALSE),szabalyok!$A$16:$B$23,2,FALSE),0)</f>
        <v>0</v>
      </c>
      <c r="BZ5" s="47">
        <f>versenyek!$IK$11*IFERROR(VLOOKUP(VLOOKUP($A5,versenyek!IJ:IL,3,FALSE),szabalyok!$A$16:$B$23,2,FALSE),0)</f>
        <v>0</v>
      </c>
      <c r="CA5" s="47">
        <f>versenyek!$IN$11*IFERROR(VLOOKUP(VLOOKUP($A5,versenyek!IM:IO,3,FALSE),szabalyok!$A$16:$B$23,2,FALSE),0)</f>
        <v>0</v>
      </c>
      <c r="CB5" s="47">
        <f>versenyek!$IW$11*IFERROR(VLOOKUP(VLOOKUP($A5,versenyek!IV:IX,3,FALSE),szabalyok!$A$16:$B$23,2,FALSE),0)</f>
        <v>0</v>
      </c>
      <c r="CC5" s="47">
        <f>versenyek!$IZ$11*IFERROR(VLOOKUP(VLOOKUP($A5,versenyek!IY:JA,3,FALSE),szabalyok!$A$16:$B$23,2,FALSE),0)</f>
        <v>0</v>
      </c>
      <c r="CD5" s="47">
        <f>versenyek!$JC$11*IFERROR(VLOOKUP(VLOOKUP($A5,versenyek!JB:JD,3,FALSE),szabalyok!$A$16:$B$23,2,FALSE),0)</f>
        <v>20.81671940577337</v>
      </c>
      <c r="CE5" s="47">
        <f>versenyek!$JF$11*IFERROR(VLOOKUP(VLOOKUP($A5,versenyek!JE:JG,3,FALSE),szabalyok!$A$16:$B$23,2,FALSE),0)</f>
        <v>0</v>
      </c>
      <c r="CF5" s="47">
        <f>versenyek!$JI$11*IFERROR(VLOOKUP(VLOOKUP($A5,versenyek!JH:JJ,3,FALSE),szabalyok!$A$16:$B$23,2,FALSE),0)</f>
        <v>8.2994980500649511</v>
      </c>
      <c r="CG5" s="47">
        <f>versenyek!$JL$11*IFERROR(VLOOKUP(VLOOKUP($A5,versenyek!JK:JM,3,FALSE),szabalyok!$A$16:$B$23,2,FALSE),0)</f>
        <v>0</v>
      </c>
      <c r="CH5" s="47">
        <f>versenyek!$JO$11*IFERROR(VLOOKUP(VLOOKUP($A5,versenyek!JN:JP,3,FALSE),szabalyok!$A$16:$B$23,2,FALSE),0)</f>
        <v>0</v>
      </c>
      <c r="CI5" s="47">
        <f>versenyek!$JR$11*IFERROR(VLOOKUP(VLOOKUP($A5,versenyek!JQ:JS,3,FALSE),szabalyok!$A$16:$B$23,2,FALSE),0)</f>
        <v>41.944501224206498</v>
      </c>
      <c r="CJ5" s="47">
        <f>versenyek!$JU$11*IFERROR(VLOOKUP(VLOOKUP($A5,versenyek!JT:JV,3,FALSE),szabalyok!$A$16:$B$23,2,FALSE),0)</f>
        <v>13.645720169450236</v>
      </c>
      <c r="CK5" s="47">
        <f>versenyek!$JR$11*IFERROR(VLOOKUP(VLOOKUP($A5,versenyek!JW:JY,3,FALSE),szabalyok!$A$16:$B$23,2,FALSE),0)</f>
        <v>0</v>
      </c>
      <c r="CL5" s="47">
        <f>versenyek!$KA$11*IFERROR(VLOOKUP(VLOOKUP($A5,versenyek!JZ:KB,3,FALSE),szabalyok!$A$16:$B$23,2,FALSE),0)</f>
        <v>391.69118389308085</v>
      </c>
      <c r="CM5" s="47">
        <f>versenyek!$KD$11*IFERROR(VLOOKUP(VLOOKUP($A5,versenyek!KC:KE,3,FALSE),szabalyok!$A$16:$B$23,2,FALSE),0)</f>
        <v>0</v>
      </c>
      <c r="CN5" s="47">
        <f>versenyek!$KG$11*IFERROR(VLOOKUP(VLOOKUP($A5,versenyek!KF:KH,3,FALSE),szabalyok!$A$16:$B$23,2,FALSE),0)</f>
        <v>0</v>
      </c>
      <c r="CO5" s="47">
        <f>versenyek!$KJ$11*IFERROR(VLOOKUP(VLOOKUP($A5,versenyek!KI:KK,3,FALSE),szabalyok!$A$16:$B$23,2,FALSE),0)</f>
        <v>0</v>
      </c>
      <c r="CP5" s="47">
        <f>versenyek!$KM$11*IFERROR(VLOOKUP(VLOOKUP($A5,versenyek!KL:KN,3,FALSE),szabalyok!$A$16:$B$23,2,FALSE),0)</f>
        <v>0</v>
      </c>
      <c r="CQ5" s="47">
        <f>versenyek!$KP$11*IFERROR(VLOOKUP(VLOOKUP($A5,versenyek!KO:KQ,3,FALSE),szabalyok!$A$16:$B$23,2,FALSE),0)</f>
        <v>114.83505826483722</v>
      </c>
      <c r="CR5" s="47">
        <f>versenyek!$KS$11*IFERROR(VLOOKUP(VLOOKUP($A5,versenyek!KR:KT,3,FALSE),szabalyok!$A$16:$B$23,2,FALSE),0)</f>
        <v>0</v>
      </c>
      <c r="CS5" s="47">
        <f>versenyek!$KV$11*IFERROR(VLOOKUP(VLOOKUP($A5,versenyek!KU:KW,3,FALSE),szabalyok!$A$16:$B$23,2,FALSE),0)</f>
        <v>0</v>
      </c>
      <c r="CT5" s="47">
        <f>versenyek!$KY$11*IFERROR(VLOOKUP(VLOOKUP($A5,versenyek!KX:KZ,3,FALSE),szabalyok!$A$16:$B$23,2,FALSE),0)</f>
        <v>0</v>
      </c>
      <c r="CU5" s="47">
        <f>versenyek!$LB$11*IFERROR(VLOOKUP(VLOOKUP($A5,versenyek!LA:LC,3,FALSE),szabalyok!$A$16:$B$23,2,FALSE),0)</f>
        <v>436.36328654058389</v>
      </c>
      <c r="CV5" s="47">
        <f>versenyek!$LE$11*IFERROR(VLOOKUP(VLOOKUP($A5,versenyek!LD:LF,3,FALSE),szabalyok!$A$16:$B$23,2,FALSE),0)</f>
        <v>0</v>
      </c>
      <c r="CW5" s="47">
        <f>versenyek!$LH$11*IFERROR(VLOOKUP(VLOOKUP($A5,versenyek!LG:LI,3,FALSE),szabalyok!$A$16:$B$23,2,FALSE),0)</f>
        <v>0</v>
      </c>
      <c r="CX5" s="47">
        <f>versenyek!$LK$11*IFERROR(VLOOKUP(VLOOKUP($A5,versenyek!LJ:LL,3,FALSE),szabalyok!$A$16:$B$23,2,FALSE),0)</f>
        <v>0</v>
      </c>
      <c r="CY5" s="47">
        <f>versenyek!$LN$11*IFERROR(VLOOKUP(VLOOKUP($A5,versenyek!LM:LO,3,FALSE),szabalyok!$A$16:$B$23,2,FALSE),0)</f>
        <v>0</v>
      </c>
      <c r="CZ5" s="47">
        <f>versenyek!$LQ$11*IFERROR(VLOOKUP(VLOOKUP($A5,versenyek!LP:LR,3,FALSE),szabalyok!$A$16:$B$23,2,FALSE),0)</f>
        <v>0</v>
      </c>
      <c r="DA5" s="47">
        <f>versenyek!$LT$11*IFERROR(VLOOKUP(VLOOKUP($A5,versenyek!LS:LU,3,FALSE),szabalyok!$A$16:$B$23,2,FALSE),0)</f>
        <v>0</v>
      </c>
      <c r="DB5" s="47">
        <f>versenyek!$LW$11*IFERROR(VLOOKUP(VLOOKUP($A5,versenyek!LV:LX,3,FALSE),szabalyok!$A$16:$B$23,2,FALSE),0)</f>
        <v>183.45005369167012</v>
      </c>
      <c r="DC5" s="47">
        <f>versenyek!$LZ$11*IFERROR(VLOOKUP(VLOOKUP($A5,versenyek!LY:MA,3,FALSE),szabalyok!$A$16:$B$23,2,FALSE),0)</f>
        <v>0</v>
      </c>
      <c r="DD5" s="47">
        <f>versenyek!$MC$11*IFERROR(VLOOKUP(VLOOKUP($A5,versenyek!MB:MD,3,FALSE),szabalyok!$A$16:$B$23,2,FALSE),0)</f>
        <v>0</v>
      </c>
      <c r="DE5" s="47">
        <f>versenyek!$ML$11*IFERROR(VLOOKUP(VLOOKUP($A5,versenyek!MK:MM,3,FALSE),szabalyok!$A$16:$B$23,2,FALSE),0)</f>
        <v>0</v>
      </c>
      <c r="DF5" s="47">
        <f>versenyek!$ML$11*IFERROR(VLOOKUP(VLOOKUP($A5,versenyek!ML:MN,3,FALSE),szabalyok!$A$16:$B$23,2,FALSE),0)</f>
        <v>0</v>
      </c>
      <c r="DG5" s="47">
        <f>versenyek!$MR$11*IFERROR(VLOOKUP(VLOOKUP($A5,versenyek!MQ:MS,3,FALSE),szabalyok!$A$16:$B$23,2,FALSE),0)</f>
        <v>0</v>
      </c>
      <c r="DH5" s="47">
        <f>versenyek!$MU$11*IFERROR(VLOOKUP(VLOOKUP($A5,versenyek!MT:MV,3,FALSE),szabalyok!$A$16:$B$23,2,FALSE),0)</f>
        <v>31.257148763177842</v>
      </c>
      <c r="DI5" s="47">
        <f>versenyek!$MX$11*IFERROR(VLOOKUP(VLOOKUP($A5,versenyek!MW:MY,3,FALSE),szabalyok!$A$16:$B$23,2,FALSE),0)</f>
        <v>0</v>
      </c>
      <c r="DJ5" s="47">
        <f>versenyek!$NA$11*IFERROR(VLOOKUP(VLOOKUP($A5,versenyek!MZ:NB,3,FALSE),szabalyok!$A$16:$B$23,2,FALSE),0)</f>
        <v>0</v>
      </c>
      <c r="DK5" s="47">
        <f>versenyek!$ND$11*IFERROR(VLOOKUP(VLOOKUP($A5,versenyek!NC:NE,3,FALSE),szabalyok!$A$16:$B$23,2,FALSE),0)</f>
        <v>0</v>
      </c>
      <c r="DL5" s="47">
        <f>versenyek!$NG$11*IFERROR(VLOOKUP(VLOOKUP($A5,versenyek!NF:NH,3,FALSE),szabalyok!$A$16:$B$23,2,FALSE),0)</f>
        <v>43.483084131468352</v>
      </c>
      <c r="DM5" s="47">
        <f>versenyek!$NJ$11*IFERROR(VLOOKUP(VLOOKUP($A5,versenyek!NI:NK,3,FALSE),szabalyok!$A$16:$B$23,2,FALSE),0)</f>
        <v>0</v>
      </c>
      <c r="DN5" s="47">
        <f>versenyek!$NM$11*IFERROR(VLOOKUP(VLOOKUP($A5,versenyek!NL:NN,3,FALSE),szabalyok!$A$16:$B$23,2,FALSE),0)</f>
        <v>0</v>
      </c>
      <c r="DO5" s="47">
        <f>versenyek!$NP$11*IFERROR(VLOOKUP(VLOOKUP($A5,versenyek!NO:NQ,3,FALSE),szabalyok!$A$16:$B$23,2,FALSE),0)</f>
        <v>0</v>
      </c>
      <c r="DP5" s="47">
        <f>versenyek!$NS$11*IFERROR(VLOOKUP(VLOOKUP($A5,versenyek!NR:NT,3,FALSE),szabalyok!$A$16:$B$23,2,FALSE),0)</f>
        <v>0</v>
      </c>
      <c r="DQ5" s="47">
        <f>versenyek!$NV$11*IFERROR(VLOOKUP(VLOOKUP($A5,versenyek!NU:NW,3,FALSE),szabalyok!$A$16:$B$23,2,FALSE),0)</f>
        <v>0</v>
      </c>
      <c r="DR5" s="47">
        <f>versenyek!$NY$11*IFERROR(VLOOKUP(VLOOKUP($A5,versenyek!NX:NZ,3,FALSE),szabalyok!$A$16:$B$23,2,FALSE),0)</f>
        <v>0</v>
      </c>
      <c r="DS5" s="47">
        <f>versenyek!$OB$11*IFERROR(VLOOKUP(VLOOKUP($A5,versenyek!OA:OC,3,FALSE),szabalyok!$A$16:$B$23,2,FALSE),0)</f>
        <v>0</v>
      </c>
      <c r="DT5" s="47">
        <f>versenyek!$OE$11*IFERROR(VLOOKUP(VLOOKUP($A5,versenyek!OD:OF,3,FALSE),szabalyok!$A$16:$B$23,2,FALSE),0)</f>
        <v>120.16749264025405</v>
      </c>
      <c r="DU5" s="47">
        <f>versenyek!$OH$11*IFERROR(VLOOKUP(VLOOKUP($A5,versenyek!OG:OI,3,FALSE),szabalyok!$A$16:$B$23,2,FALSE),0)</f>
        <v>0</v>
      </c>
      <c r="DV5" s="47">
        <f>versenyek!$OK$11*IFERROR(VLOOKUP(VLOOKUP($A5,versenyek!OJ:OL,3,FALSE),szabalyok!$A$16:$B$23,2,FALSE),0)</f>
        <v>0</v>
      </c>
      <c r="DW5" s="47">
        <f>versenyek!$ON$11*IFERROR(VLOOKUP(VLOOKUP($A5,versenyek!OM:OO,3,FALSE),szabalyok!$A$16:$B$23,2,FALSE),0)</f>
        <v>363.99468811465584</v>
      </c>
      <c r="DX5" s="47">
        <f>versenyek!$OQ$11*IFERROR(VLOOKUP(VLOOKUP($A5,versenyek!OP:OR,3,FALSE),szabalyok!$A$16:$B$23,2,FALSE),0)</f>
        <v>0</v>
      </c>
      <c r="DY5" s="47">
        <f>versenyek!$OT$11*IFERROR(VLOOKUP(VLOOKUP($A5,versenyek!OS:OU,3,FALSE),szabalyok!$A$16:$B$23,2,FALSE),0)</f>
        <v>0</v>
      </c>
      <c r="DZ5" s="47">
        <f>versenyek!$OW$11*IFERROR(VLOOKUP(VLOOKUP($A5,versenyek!OV:OX,3,FALSE),szabalyok!$A$16:$B$23,2,FALSE),0)</f>
        <v>0</v>
      </c>
      <c r="EA5" s="47">
        <f>versenyek!$OZ$11*IFERROR(VLOOKUP(VLOOKUP($A5,versenyek!OY:PA,3,FALSE),szabalyok!$A$16:$B$23,2,FALSE),0)</f>
        <v>0</v>
      </c>
      <c r="EB5" s="47">
        <f>versenyek!$PC$11*IFERROR(VLOOKUP(VLOOKUP($A5,versenyek!PB:PD,3,FALSE),szabalyok!$A$16:$B$23,2,FALSE),0)</f>
        <v>0</v>
      </c>
      <c r="EC5" s="47">
        <f>versenyek!$PF$11*IFERROR(VLOOKUP(VLOOKUP($A5,versenyek!PE:PG,3,FALSE),szabalyok!$A$16:$B$23,2,FALSE),0)</f>
        <v>0</v>
      </c>
      <c r="ED5" s="47">
        <f>versenyek!$PI$11*IFERROR(VLOOKUP(VLOOKUP($A5,versenyek!PH:PJ,3,FALSE),szabalyok!$A$16:$B$23,2,FALSE),0)</f>
        <v>0</v>
      </c>
      <c r="EE5" s="47">
        <f>versenyek!$PL$11*IFERROR(VLOOKUP(VLOOKUP($A5,versenyek!PK:PM,3,FALSE),szabalyok!$A$16:$B$23,2,FALSE),0)</f>
        <v>0</v>
      </c>
      <c r="EF5" s="47">
        <f>versenyek!$PO$11*IFERROR(VLOOKUP(VLOOKUP($A5,versenyek!PN:PP,3,FALSE),szabalyok!$A$16:$B$23,2,FALSE),0)</f>
        <v>0</v>
      </c>
      <c r="EG5" s="47">
        <f>versenyek!$PR$11*IFERROR(VLOOKUP(VLOOKUP($A5,versenyek!PQ:PS,3,FALSE),szabalyok!$A$16:$B$23,2,FALSE),0)</f>
        <v>0</v>
      </c>
      <c r="EH5" s="47">
        <f>versenyek!$PU$11*IFERROR(VLOOKUP(VLOOKUP($A5,versenyek!PT:PV,3,FALSE),szabalyok!$A$16:$B$23,2,FALSE),0)</f>
        <v>0</v>
      </c>
      <c r="EI5" s="47">
        <f>versenyek!$PX$11*IFERROR(VLOOKUP(VLOOKUP($A5,versenyek!PW:PY,3,FALSE),szabalyok!$A$16:$B$23,2,FALSE),0)</f>
        <v>0</v>
      </c>
      <c r="EJ5" s="47">
        <f>versenyek!$QA$11*IFERROR(VLOOKUP(VLOOKUP($A5,versenyek!PZ:QB,3,FALSE),szabalyok!$A$16:$B$23,2,FALSE),0)</f>
        <v>0</v>
      </c>
      <c r="EK5" s="47">
        <f>versenyek!$QD$11*IFERROR(VLOOKUP(VLOOKUP($A5,versenyek!QC:QE,3,FALSE),szabalyok!$A$16:$B$23,2,FALSE),0)</f>
        <v>0</v>
      </c>
      <c r="EL5" s="47">
        <f>versenyek!$QG$11*IFERROR(VLOOKUP(VLOOKUP($A5,versenyek!QF:QH,3,FALSE),szabalyok!$A$16:$B$23,2,FALSE),0)</f>
        <v>0</v>
      </c>
      <c r="EM5" s="47">
        <f>versenyek!$QJ$11*IFERROR(VLOOKUP(VLOOKUP($A5,versenyek!QI:QK,3,FALSE),szabalyok!$A$16:$B$23,2,FALSE),0)</f>
        <v>0</v>
      </c>
      <c r="EN5" s="47">
        <f>versenyek!$QM$11*IFERROR(VLOOKUP(VLOOKUP($A5,versenyek!QL:QN,3,FALSE),szabalyok!$A$16:$B$23,2,FALSE),0)</f>
        <v>230.1430369284526</v>
      </c>
      <c r="EO5" s="47">
        <f>versenyek!$QP$11*IFERROR(VLOOKUP(VLOOKUP($A5,versenyek!QO:QQ,3,FALSE),szabalyok!$A$16:$B$23,2,FALSE),0)</f>
        <v>0</v>
      </c>
      <c r="EP5" s="47">
        <f>versenyek!$QS$11*IFERROR(VLOOKUP(VLOOKUP($A5,versenyek!QR:QT,3,FALSE),szabalyok!$A$16:$B$23,2,FALSE),0)</f>
        <v>0</v>
      </c>
      <c r="EQ5" s="47">
        <f>versenyek!$QV$11*IFERROR(VLOOKUP(VLOOKUP($A5,versenyek!QU:QW,3,FALSE),szabalyok!$A$16:$B$23,2,FALSE),0)</f>
        <v>0</v>
      </c>
      <c r="ER5" s="47">
        <f>versenyek!$RE$11*IFERROR(VLOOKUP(VLOOKUP($A5,versenyek!RD:RF,3,FALSE),szabalyok!$A$16:$B$23,2,FALSE),0)</f>
        <v>0</v>
      </c>
      <c r="ES5" s="47">
        <f>versenyek!$RH$11*IFERROR(VLOOKUP(VLOOKUP($A5,versenyek!RG:RI,3,FALSE),szabalyok!$A$16:$B$23,2,FALSE),0)</f>
        <v>0</v>
      </c>
      <c r="ET5" s="47">
        <f>versenyek!$RK$11*IFERROR(VLOOKUP(VLOOKUP($A5,versenyek!RJ:RL,3,FALSE),szabalyok!$A$16:$B$23,2,FALSE),0)</f>
        <v>0</v>
      </c>
      <c r="EU5" s="47">
        <f>versenyek!$RN$11*IFERROR(VLOOKUP(VLOOKUP($A5,versenyek!RM:RO,3,FALSE),szabalyok!$A$16:$B$23,2,FALSE),0)</f>
        <v>0</v>
      </c>
      <c r="EV5" s="47">
        <f>versenyek!$RQ$11*IFERROR(VLOOKUP(VLOOKUP($A5,versenyek!RP:RR,3,FALSE),szabalyok!$A$16:$B$23,2,FALSE),0)</f>
        <v>0</v>
      </c>
      <c r="EW5" s="47">
        <f>versenyek!$RT$11*IFERROR(VLOOKUP(VLOOKUP($A5,versenyek!RS:RU,3,FALSE),szabalyok!$A$16:$B$23,2,FALSE),0)</f>
        <v>84.055649216235437</v>
      </c>
      <c r="EX5" s="47">
        <f>versenyek!$RW$11*IFERROR(VLOOKUP(VLOOKUP($A5,versenyek!RV:RX,3,FALSE),szabalyok!$A$16:$B$23,2,FALSE),0)</f>
        <v>24.412765328008287</v>
      </c>
      <c r="EY5" s="47">
        <f>versenyek!$RZ$11*IFERROR(VLOOKUP(VLOOKUP($A5,versenyek!RY:SA,3,FALSE),szabalyok!$A$16:$B$23,2,FALSE),0)</f>
        <v>0</v>
      </c>
      <c r="EZ5" s="47">
        <f>versenyek!$SC$11*IFERROR(VLOOKUP(VLOOKUP($A5,versenyek!SB:SD,3,FALSE),szabalyok!$A$16:$B$23,2,FALSE),0)</f>
        <v>27.73240132664548</v>
      </c>
      <c r="FA5" s="47">
        <f>versenyek!$SF$11*IFERROR(VLOOKUP(VLOOKUP($A5,versenyek!SE:SG,3,FALSE),szabalyok!$A$16:$B$23,2,FALSE),0)</f>
        <v>0</v>
      </c>
      <c r="FB5" s="47">
        <f>versenyek!$SI$11*IFERROR(VLOOKUP(VLOOKUP($A5,versenyek!SH:SJ,3,FALSE),szabalyok!$A$16:$B$23,2,FALSE),0)</f>
        <v>0</v>
      </c>
      <c r="FC5" s="47">
        <f>versenyek!$SL$11*IFERROR(VLOOKUP(VLOOKUP($A5,versenyek!SK:SM,3,FALSE),szabalyok!$A$16:$B$23,2,FALSE),0)</f>
        <v>0</v>
      </c>
      <c r="FD5" s="47">
        <f>versenyek!$SO$11*IFERROR(VLOOKUP(VLOOKUP($A5,versenyek!SN:SP,3,FALSE),szabalyok!$A$16:$B$23,2,FALSE),0)</f>
        <v>0</v>
      </c>
      <c r="FE5" s="47">
        <f>versenyek!$SR$11*IFERROR(VLOOKUP(VLOOKUP($A5,versenyek!SQ:SS,3,FALSE),szabalyok!$A$16:$B$23,2,FALSE),0)</f>
        <v>75.021365871988152</v>
      </c>
      <c r="FF5" s="47">
        <f>versenyek!$SU$11*IFERROR(VLOOKUP(VLOOKUP($A5,versenyek!ST:SV,3,FALSE),szabalyok!$A$16:$B$23,2,FALSE),0)</f>
        <v>0</v>
      </c>
      <c r="FG5" s="47">
        <f>versenyek!$SX$11*IFERROR(VLOOKUP(VLOOKUP($A5,versenyek!SW:SY,3,FALSE),szabalyok!$A$16:$B$23,2,FALSE),0)</f>
        <v>0</v>
      </c>
      <c r="FH5" s="47">
        <f>versenyek!$TA$11*IFERROR(VLOOKUP(VLOOKUP($A5,versenyek!SZ:TB,3,FALSE),szabalyok!$A$16:$B$23,2,FALSE),0)</f>
        <v>0</v>
      </c>
      <c r="FI5" s="47">
        <f>versenyek!$TD$11*IFERROR(VLOOKUP(VLOOKUP($A5,versenyek!TC:TE,3,FALSE),szabalyok!$A$16:$B$23,2,FALSE),0)</f>
        <v>0</v>
      </c>
      <c r="FJ5" s="47">
        <f>versenyek!$TG$11*IFERROR(VLOOKUP(VLOOKUP($A5,versenyek!TF:TH,3,FALSE),szabalyok!$A$16:$B$23,2,FALSE),0)</f>
        <v>0</v>
      </c>
      <c r="FK5" s="47">
        <f>versenyek!$TJ$11*IFERROR(VLOOKUP(VLOOKUP($A5,versenyek!TI:TK,3,FALSE),szabalyok!$A$16:$B$23,2,FALSE),0)</f>
        <v>0</v>
      </c>
      <c r="FL5" s="47">
        <f>versenyek!$TM$11*IFERROR(VLOOKUP(VLOOKUP($A5,versenyek!TL:TN,3,FALSE),szabalyok!$A$16:$B$23,2,FALSE),0)</f>
        <v>0</v>
      </c>
      <c r="FM5" s="47">
        <f>versenyek!$TP$11*IFERROR(VLOOKUP(VLOOKUP($A5,versenyek!TO:TQ,3,FALSE),szabalyok!$A$16:$B$23,2,FALSE),0)</f>
        <v>0</v>
      </c>
      <c r="FN5" s="47">
        <f>versenyek!$TS$11*IFERROR(VLOOKUP(VLOOKUP($A5,versenyek!TR:TT,3,FALSE),szabalyok!$A$16:$B$23,2,FALSE),0)</f>
        <v>0</v>
      </c>
      <c r="FO5" s="47"/>
      <c r="FP5" s="235">
        <f t="shared" si="0"/>
        <v>441.36521867132996</v>
      </c>
    </row>
    <row r="6" spans="1:173">
      <c r="A6" s="1" t="s">
        <v>1231</v>
      </c>
      <c r="B6" s="47">
        <v>0</v>
      </c>
      <c r="C6" s="47">
        <v>0</v>
      </c>
      <c r="D6" s="47">
        <v>0</v>
      </c>
      <c r="E6" s="47">
        <v>0</v>
      </c>
      <c r="F6" s="47">
        <v>0</v>
      </c>
      <c r="G6" s="47">
        <v>0</v>
      </c>
      <c r="H6" s="47">
        <v>0</v>
      </c>
      <c r="I6" s="47">
        <v>0</v>
      </c>
      <c r="J6" s="47">
        <v>0</v>
      </c>
      <c r="K6" s="47">
        <v>0</v>
      </c>
      <c r="L6" s="47">
        <v>0</v>
      </c>
      <c r="M6" s="47">
        <v>0</v>
      </c>
      <c r="N6" s="47">
        <v>0</v>
      </c>
      <c r="O6" s="47">
        <v>0</v>
      </c>
      <c r="P6" s="47">
        <v>0</v>
      </c>
      <c r="Q6" s="47">
        <v>0</v>
      </c>
      <c r="R6" s="47">
        <f>versenyek!$BD$11*IFERROR(VLOOKUP(VLOOKUP($A6,versenyek!BC:BE,3,FALSE),szabalyok!$A$16:$B$23,2,FALSE),0)</f>
        <v>0</v>
      </c>
      <c r="S6" s="47">
        <f>versenyek!$BG$11*IFERROR(VLOOKUP(VLOOKUP($A6,versenyek!BF:BH,3,FALSE),szabalyok!$A$16:$B$23,2,FALSE),0)</f>
        <v>0</v>
      </c>
      <c r="T6" s="47">
        <f>versenyek!$BJ$11*IFERROR(VLOOKUP(VLOOKUP($A6,versenyek!BI:BK,3,FALSE),szabalyok!$A$16:$B$23,2,FALSE),0)</f>
        <v>0</v>
      </c>
      <c r="U6" s="47">
        <f>versenyek!$BM$11*IFERROR(VLOOKUP(VLOOKUP($A6,versenyek!BL:BN,3,FALSE),szabalyok!$A$16:$B$23,2,FALSE),0)</f>
        <v>0</v>
      </c>
      <c r="V6" s="47">
        <f>versenyek!$BP$11*IFERROR(VLOOKUP(VLOOKUP($A6,versenyek!BO:BQ,3,FALSE),szabalyok!$A$16:$B$23,2,FALSE),0)</f>
        <v>4.0232070265281132</v>
      </c>
      <c r="W6" s="47">
        <f>versenyek!$BS$11*IFERROR(VLOOKUP(VLOOKUP($A6,versenyek!BR:BT,3,FALSE),szabalyok!$A$16:$B$23,2,FALSE),0)</f>
        <v>0</v>
      </c>
      <c r="X6" s="47">
        <f>versenyek!$BV$11*IFERROR(VLOOKUP(VLOOKUP($A6,versenyek!BU:BW,3,FALSE),szabalyok!$A$16:$B$23,2,FALSE),0)</f>
        <v>0</v>
      </c>
      <c r="Y6" s="47">
        <f>versenyek!$BY$11*IFERROR(VLOOKUP(VLOOKUP($A6,versenyek!BX:BZ,3,FALSE),szabalyok!$A$16:$B$23,2,FALSE),0)</f>
        <v>0</v>
      </c>
      <c r="Z6" s="47">
        <f>versenyek!$CB$11*IFERROR(VLOOKUP(VLOOKUP($A6,versenyek!CA:CC,3,FALSE),szabalyok!$A$16:$B$23,2,FALSE),0)</f>
        <v>0</v>
      </c>
      <c r="AA6" s="47">
        <f>versenyek!$CE$11*IFERROR(VLOOKUP(VLOOKUP($A6,versenyek!CD:CF,3,FALSE),szabalyok!$A$16:$B$23,2,FALSE),0)</f>
        <v>0</v>
      </c>
      <c r="AB6" s="47">
        <f>versenyek!$CH$11*IFERROR(VLOOKUP(VLOOKUP($A6,versenyek!CG:CI,3,FALSE),szabalyok!$A$16:$B$23,2,FALSE),0)</f>
        <v>0</v>
      </c>
      <c r="AC6" s="47">
        <f>versenyek!$CK$11*IFERROR(VLOOKUP(VLOOKUP($A6,versenyek!CJ:CL,3,FALSE),szabalyok!$A$16:$B$23,2,FALSE),0)</f>
        <v>0</v>
      </c>
      <c r="AD6" s="47">
        <f>versenyek!$CN$11*IFERROR(VLOOKUP(VLOOKUP($A6,versenyek!CM:CO,3,FALSE),szabalyok!$A$16:$B$23,2,FALSE),0)</f>
        <v>0</v>
      </c>
      <c r="AE6" s="47">
        <f>versenyek!$CQ$11*IFERROR(VLOOKUP(VLOOKUP($A6,versenyek!CP:CR,3,FALSE),szabalyok!$A$16:$B$23,2,FALSE),0)</f>
        <v>0</v>
      </c>
      <c r="AF6" s="47">
        <f>versenyek!$CT$11*IFERROR(VLOOKUP(VLOOKUP($A6,versenyek!CS:CU,3,FALSE),szabalyok!$A$16:$B$23,2,FALSE),0)</f>
        <v>0</v>
      </c>
      <c r="AG6" s="47">
        <f>versenyek!$CW$11*IFERROR(VLOOKUP(VLOOKUP($A6,versenyek!CV:CX,3,FALSE),szabalyok!$A$16:$B$23,2,FALSE),0)</f>
        <v>0</v>
      </c>
      <c r="AH6" s="47">
        <f>versenyek!$CZ$11*IFERROR(VLOOKUP(VLOOKUP($A6,versenyek!CY:DA,3,FALSE),szabalyok!$A$16:$B$23,2,FALSE),0)</f>
        <v>0</v>
      </c>
      <c r="AI6" s="47">
        <f>versenyek!$DC$11*IFERROR(VLOOKUP(VLOOKUP($A6,versenyek!DB:DD,3,FALSE),szabalyok!$A$16:$B$23,2,FALSE),0)</f>
        <v>0</v>
      </c>
      <c r="AJ6" s="47">
        <f>versenyek!$DF$11*IFERROR(VLOOKUP(VLOOKUP($A6,versenyek!DE:DG,3,FALSE),szabalyok!$A$16:$B$23,2,FALSE),0)</f>
        <v>14.530196127762341</v>
      </c>
      <c r="AK6" s="47">
        <f>versenyek!$DI$11*IFERROR(VLOOKUP(VLOOKUP($A6,versenyek!DH:DJ,3,FALSE),szabalyok!$A$16:$B$23,2,FALSE),0)</f>
        <v>0</v>
      </c>
      <c r="AL6" s="47">
        <f>versenyek!$DL$11*IFERROR(VLOOKUP(VLOOKUP($A6,versenyek!DK:DM,3,FALSE),szabalyok!$A$16:$B$23,2,FALSE),0)</f>
        <v>0</v>
      </c>
      <c r="AM6" s="47">
        <f>versenyek!$DR$11*IFERROR(VLOOKUP(VLOOKUP($A6,versenyek!DQ:DS,3,FALSE),szabalyok!$A$16:$B$23,2,FALSE),0)</f>
        <v>0</v>
      </c>
      <c r="AN6" s="47">
        <f>versenyek!$DU$11*IFERROR(VLOOKUP(VLOOKUP($A6,versenyek!DT:DV,3,FALSE),szabalyok!$A$16:$B$23,2,FALSE),0)</f>
        <v>0</v>
      </c>
      <c r="AO6" s="47">
        <f>versenyek!$DO$11*IFERROR(VLOOKUP(VLOOKUP($A6,versenyek!DN:DP,3,FALSE),szabalyok!$A$16:$B$23,2,FALSE),0)</f>
        <v>0</v>
      </c>
      <c r="AP6" s="47">
        <f>versenyek!$DX$11*IFERROR(VLOOKUP(VLOOKUP($A6,versenyek!DW:DY,3,FALSE),szabalyok!$A$16:$B$23,2,FALSE),0)</f>
        <v>0</v>
      </c>
      <c r="AQ6" s="47" t="e">
        <f>versenyek!$EA$11*IFERROR(VLOOKUP(VLOOKUP($A6,versenyek!DZ:EB,3,FALSE),szabalyok!$A$16:$B$23,2,FALSE),0)</f>
        <v>#DIV/0!</v>
      </c>
      <c r="AR6" s="47" t="e">
        <f>versenyek!$ED$11*IFERROR(VLOOKUP(VLOOKUP($A6,versenyek!EC:EE,3,FALSE),szabalyok!$A$16:$B$23,2,FALSE),0)</f>
        <v>#DIV/0!</v>
      </c>
      <c r="AS6" s="47">
        <f>versenyek!$EG$11*IFERROR(VLOOKUP(VLOOKUP($A6,versenyek!EF:EH,3,FALSE),szabalyok!$A$16:$B$23,2,FALSE),0)</f>
        <v>0</v>
      </c>
      <c r="AT6" s="47">
        <f>versenyek!$EJ$11*IFERROR(VLOOKUP(VLOOKUP($A6,versenyek!EI:EK,3,FALSE),szabalyok!$A$16:$B$23,2,FALSE),0)</f>
        <v>0</v>
      </c>
      <c r="AU6" s="47">
        <f>versenyek!$EM$11*IFERROR(VLOOKUP(VLOOKUP($A6,versenyek!EL:EN,3,FALSE),szabalyok!$A$16:$B$23,2,FALSE),0)</f>
        <v>0</v>
      </c>
      <c r="AV6" s="47">
        <f>versenyek!$EP$11*IFERROR(VLOOKUP(VLOOKUP($A6,versenyek!EO:EQ,3,FALSE),szabalyok!$A$16:$B$23,2,FALSE),0)</f>
        <v>0</v>
      </c>
      <c r="AW6" s="47">
        <f>versenyek!$EY$11*IFERROR(VLOOKUP(VLOOKUP($A6,versenyek!EX:EZ,3,FALSE),szabalyok!$A$16:$B$23,2,FALSE),0)</f>
        <v>0</v>
      </c>
      <c r="AX6" s="47">
        <f>versenyek!$FB$11*IFERROR(VLOOKUP(VLOOKUP($A6,versenyek!FA:FC,3,FALSE),szabalyok!$A$16:$B$23,2,FALSE),0)</f>
        <v>0</v>
      </c>
      <c r="AY6" s="47">
        <f>versenyek!$FE$11*IFERROR(VLOOKUP(VLOOKUP($A6,versenyek!FD:FF,3,FALSE),szabalyok!$A$16:$B$23,2,FALSE),0)</f>
        <v>0</v>
      </c>
      <c r="AZ6" s="47">
        <f>versenyek!$FH$11*IFERROR(VLOOKUP(VLOOKUP($A6,versenyek!FG:FI,3,FALSE),szabalyok!$A$16:$B$23,2,FALSE),0)</f>
        <v>0</v>
      </c>
      <c r="BA6" s="47">
        <f>versenyek!$FK$11*IFERROR(VLOOKUP(VLOOKUP($A6,versenyek!FJ:FL,3,FALSE),szabalyok!$A$16:$B$23,2,FALSE),0)</f>
        <v>0</v>
      </c>
      <c r="BB6" s="47">
        <f>versenyek!$FN$11*IFERROR(VLOOKUP(VLOOKUP($A6,versenyek!FM:FO,3,FALSE),szabalyok!$A$16:$B$23,2,FALSE),0)</f>
        <v>0</v>
      </c>
      <c r="BC6" s="47">
        <f>versenyek!$FQ$11*IFERROR(VLOOKUP(VLOOKUP($A6,versenyek!FP:FR,3,FALSE),szabalyok!$A$16:$B$23,2,FALSE),0)</f>
        <v>0</v>
      </c>
      <c r="BD6" s="47">
        <f>versenyek!$FT$11*IFERROR(VLOOKUP(VLOOKUP($A6,versenyek!FS:FU,3,FALSE),szabalyok!$A$16:$B$23,2,FALSE),0)</f>
        <v>0</v>
      </c>
      <c r="BE6" s="47">
        <f>versenyek!$FW$11*IFERROR(VLOOKUP(VLOOKUP($A6,versenyek!FV:FX,3,FALSE),szabalyok!$A$16:$B$23,2,FALSE),0)</f>
        <v>0</v>
      </c>
      <c r="BF6" s="47">
        <f>versenyek!$FZ$11*IFERROR(VLOOKUP(VLOOKUP($A6,versenyek!FY:GA,3,FALSE),szabalyok!$A$16:$B$23,2,FALSE),0)</f>
        <v>0</v>
      </c>
      <c r="BG6" s="47">
        <f>versenyek!$GC$11*IFERROR(VLOOKUP(VLOOKUP($A6,versenyek!GB:GD,3,FALSE),szabalyok!$A$16:$B$23,2,FALSE),0)</f>
        <v>0</v>
      </c>
      <c r="BH6" s="47">
        <f>versenyek!$GF$11*IFERROR(VLOOKUP(VLOOKUP($A6,versenyek!GE:GG,3,FALSE),szabalyok!$A$16:$B$23,2,FALSE),0)</f>
        <v>0</v>
      </c>
      <c r="BI6" s="47">
        <f>versenyek!$GI$11*IFERROR(VLOOKUP(VLOOKUP($A6,versenyek!GH:GJ,3,FALSE),szabalyok!$A$16:$B$23,2,FALSE),0)</f>
        <v>0</v>
      </c>
      <c r="BJ6" s="47">
        <f>versenyek!$GL$11*IFERROR(VLOOKUP(VLOOKUP($A6,versenyek!GK:GM,3,FALSE),szabalyok!$A$16:$B$23,2,FALSE),0)</f>
        <v>0</v>
      </c>
      <c r="BK6" s="47">
        <f>versenyek!$GO$11*IFERROR(VLOOKUP(VLOOKUP($A6,versenyek!GN:GP,3,FALSE),szabalyok!$A$16:$B$23,2,FALSE),0)</f>
        <v>3.6119903873739285</v>
      </c>
      <c r="BL6" s="47">
        <f>versenyek!$GR$11*IFERROR(VLOOKUP(VLOOKUP($A6,versenyek!GQ:GS,3,FALSE),szabalyok!$A$16:$B$23,2,FALSE),0)</f>
        <v>0</v>
      </c>
      <c r="BM6" s="47">
        <f>versenyek!$GX$11*IFERROR(VLOOKUP(VLOOKUP($A6,versenyek!GW:GY,3,FALSE),szabalyok!$A$16:$B$23,2,FALSE),0)</f>
        <v>0</v>
      </c>
      <c r="BN6" s="47">
        <f>versenyek!$GX$11*IFERROR(VLOOKUP(VLOOKUP($A6,versenyek!GX:GZ,3,FALSE),szabalyok!$A$16:$B$23,2,FALSE),0)</f>
        <v>0</v>
      </c>
      <c r="BO6" s="47">
        <f>versenyek!$HD$11*IFERROR(VLOOKUP(VLOOKUP($A6,versenyek!HC:HE,3,FALSE),szabalyok!$A$16:$B$23,2,FALSE),0)</f>
        <v>0</v>
      </c>
      <c r="BP6" s="47">
        <f>versenyek!$HG$11*IFERROR(VLOOKUP(VLOOKUP($A6,versenyek!HF:HH,3,FALSE),szabalyok!$A$16:$B$23,2,FALSE),0)</f>
        <v>0</v>
      </c>
      <c r="BQ6" s="47">
        <f>versenyek!$HJ$11*IFERROR(VLOOKUP(VLOOKUP($A6,versenyek!HI:HK,3,FALSE),szabalyok!$A$16:$B$23,2,FALSE),0)</f>
        <v>0</v>
      </c>
      <c r="BR6" s="47">
        <f>versenyek!$HM$11*IFERROR(VLOOKUP(VLOOKUP($A6,versenyek!HL:HN,3,FALSE),szabalyok!$A$16:$B$23,2,FALSE),0)</f>
        <v>0</v>
      </c>
      <c r="BS6" s="47">
        <f>versenyek!$HP$11*IFERROR(VLOOKUP(VLOOKUP($A6,versenyek!HO:HQ,3,FALSE),szabalyok!$A$16:$B$23,2,FALSE),0)</f>
        <v>0</v>
      </c>
      <c r="BT6" s="47">
        <f>versenyek!$HS$11*IFERROR(VLOOKUP(VLOOKUP($A6,versenyek!HR:HT,3,FALSE),szabalyok!$A$16:$B$23,2,FALSE),0)</f>
        <v>0</v>
      </c>
      <c r="BU6" s="47">
        <f>versenyek!$HV$11*IFERROR(VLOOKUP(VLOOKUP($A6,versenyek!HU:HW,3,FALSE),szabalyok!$A$16:$B$23,2,FALSE),0)</f>
        <v>0</v>
      </c>
      <c r="BV6" s="47">
        <f>versenyek!$HY$11*IFERROR(VLOOKUP(VLOOKUP($A6,versenyek!HX:HZ,3,FALSE),szabalyok!$A$16:$B$23,2,FALSE),0)</f>
        <v>0</v>
      </c>
      <c r="BW6" s="47">
        <f>versenyek!$IB$11*IFERROR(VLOOKUP(VLOOKUP($A6,versenyek!IA:IC,3,FALSE),szabalyok!$A$16:$B$23,2,FALSE),0)</f>
        <v>0</v>
      </c>
      <c r="BX6" s="47">
        <f>versenyek!$IE$11*IFERROR(VLOOKUP(VLOOKUP($A6,versenyek!ID:IF,3,FALSE),szabalyok!$A$16:$B$23,2,FALSE),0)</f>
        <v>0</v>
      </c>
      <c r="BY6" s="47">
        <f>versenyek!$IH$11*IFERROR(VLOOKUP(VLOOKUP($A6,versenyek!IG:II,3,FALSE),szabalyok!$A$16:$B$23,2,FALSE),0)</f>
        <v>0</v>
      </c>
      <c r="BZ6" s="47">
        <f>versenyek!$IK$11*IFERROR(VLOOKUP(VLOOKUP($A6,versenyek!IJ:IL,3,FALSE),szabalyok!$A$16:$B$23,2,FALSE),0)</f>
        <v>0</v>
      </c>
      <c r="CA6" s="47">
        <f>versenyek!$IN$11*IFERROR(VLOOKUP(VLOOKUP($A6,versenyek!IM:IO,3,FALSE),szabalyok!$A$16:$B$23,2,FALSE),0)</f>
        <v>0</v>
      </c>
      <c r="CB6" s="47">
        <f>versenyek!$IW$11*IFERROR(VLOOKUP(VLOOKUP($A6,versenyek!IV:IX,3,FALSE),szabalyok!$A$16:$B$23,2,FALSE),0)</f>
        <v>0</v>
      </c>
      <c r="CC6" s="47">
        <f>versenyek!$IZ$11*IFERROR(VLOOKUP(VLOOKUP($A6,versenyek!IY:JA,3,FALSE),szabalyok!$A$16:$B$23,2,FALSE),0)</f>
        <v>0</v>
      </c>
      <c r="CD6" s="47">
        <f>versenyek!$JC$11*IFERROR(VLOOKUP(VLOOKUP($A6,versenyek!JB:JD,3,FALSE),szabalyok!$A$16:$B$23,2,FALSE),0)</f>
        <v>0</v>
      </c>
      <c r="CE6" s="47">
        <f>versenyek!$JF$11*IFERROR(VLOOKUP(VLOOKUP($A6,versenyek!JE:JG,3,FALSE),szabalyok!$A$16:$B$23,2,FALSE),0)</f>
        <v>0</v>
      </c>
      <c r="CF6" s="47">
        <f>versenyek!$JI$11*IFERROR(VLOOKUP(VLOOKUP($A6,versenyek!JH:JJ,3,FALSE),szabalyok!$A$16:$B$23,2,FALSE),0)</f>
        <v>0</v>
      </c>
      <c r="CG6" s="47">
        <f>versenyek!$JL$11*IFERROR(VLOOKUP(VLOOKUP($A6,versenyek!JK:JM,3,FALSE),szabalyok!$A$16:$B$23,2,FALSE),0)</f>
        <v>0</v>
      </c>
      <c r="CH6" s="47">
        <f>versenyek!$JO$11*IFERROR(VLOOKUP(VLOOKUP($A6,versenyek!JN:JP,3,FALSE),szabalyok!$A$16:$B$23,2,FALSE),0)</f>
        <v>0</v>
      </c>
      <c r="CI6" s="47">
        <f>versenyek!$JR$11*IFERROR(VLOOKUP(VLOOKUP($A6,versenyek!JQ:JS,3,FALSE),szabalyok!$A$16:$B$23,2,FALSE),0)</f>
        <v>0</v>
      </c>
      <c r="CJ6" s="47">
        <f>versenyek!$JU$11*IFERROR(VLOOKUP(VLOOKUP($A6,versenyek!JT:JV,3,FALSE),szabalyok!$A$16:$B$23,2,FALSE),0)</f>
        <v>0</v>
      </c>
      <c r="CK6" s="47">
        <f>versenyek!$JR$11*IFERROR(VLOOKUP(VLOOKUP($A6,versenyek!JW:JY,3,FALSE),szabalyok!$A$16:$B$23,2,FALSE),0)</f>
        <v>0</v>
      </c>
      <c r="CL6" s="47">
        <f>versenyek!$KA$11*IFERROR(VLOOKUP(VLOOKUP($A6,versenyek!JZ:KB,3,FALSE),szabalyok!$A$16:$B$23,2,FALSE),0)</f>
        <v>0</v>
      </c>
      <c r="CM6" s="47">
        <f>versenyek!$KD$11*IFERROR(VLOOKUP(VLOOKUP($A6,versenyek!KC:KE,3,FALSE),szabalyok!$A$16:$B$23,2,FALSE),0)</f>
        <v>0</v>
      </c>
      <c r="CN6" s="47">
        <f>versenyek!$KG$11*IFERROR(VLOOKUP(VLOOKUP($A6,versenyek!KF:KH,3,FALSE),szabalyok!$A$16:$B$23,2,FALSE),0)</f>
        <v>0</v>
      </c>
      <c r="CO6" s="47">
        <f>versenyek!$KJ$11*IFERROR(VLOOKUP(VLOOKUP($A6,versenyek!KI:KK,3,FALSE),szabalyok!$A$16:$B$23,2,FALSE),0)</f>
        <v>0</v>
      </c>
      <c r="CP6" s="47">
        <f>versenyek!$KM$11*IFERROR(VLOOKUP(VLOOKUP($A6,versenyek!KL:KN,3,FALSE),szabalyok!$A$16:$B$23,2,FALSE),0)</f>
        <v>0</v>
      </c>
      <c r="CQ6" s="47">
        <f>versenyek!$KP$11*IFERROR(VLOOKUP(VLOOKUP($A6,versenyek!KO:KQ,3,FALSE),szabalyok!$A$16:$B$23,2,FALSE),0)</f>
        <v>0</v>
      </c>
      <c r="CR6" s="47">
        <f>versenyek!$KS$11*IFERROR(VLOOKUP(VLOOKUP($A6,versenyek!KR:KT,3,FALSE),szabalyok!$A$16:$B$23,2,FALSE),0)</f>
        <v>0</v>
      </c>
      <c r="CS6" s="47">
        <f>versenyek!$KV$11*IFERROR(VLOOKUP(VLOOKUP($A6,versenyek!KU:KW,3,FALSE),szabalyok!$A$16:$B$23,2,FALSE),0)</f>
        <v>0</v>
      </c>
      <c r="CT6" s="47">
        <f>versenyek!$KY$11*IFERROR(VLOOKUP(VLOOKUP($A6,versenyek!KX:KZ,3,FALSE),szabalyok!$A$16:$B$23,2,FALSE),0)</f>
        <v>0</v>
      </c>
      <c r="CU6" s="47">
        <f>versenyek!$LB$11*IFERROR(VLOOKUP(VLOOKUP($A6,versenyek!LA:LC,3,FALSE),szabalyok!$A$16:$B$23,2,FALSE),0)</f>
        <v>0</v>
      </c>
      <c r="CV6" s="47">
        <f>versenyek!$LE$11*IFERROR(VLOOKUP(VLOOKUP($A6,versenyek!LD:LF,3,FALSE),szabalyok!$A$16:$B$23,2,FALSE),0)</f>
        <v>0</v>
      </c>
      <c r="CW6" s="47">
        <f>versenyek!$LH$11*IFERROR(VLOOKUP(VLOOKUP($A6,versenyek!LG:LI,3,FALSE),szabalyok!$A$16:$B$23,2,FALSE),0)</f>
        <v>0</v>
      </c>
      <c r="CX6" s="47">
        <f>versenyek!$LK$11*IFERROR(VLOOKUP(VLOOKUP($A6,versenyek!LJ:LL,3,FALSE),szabalyok!$A$16:$B$23,2,FALSE),0)</f>
        <v>0</v>
      </c>
      <c r="CY6" s="47">
        <f>versenyek!$LN$11*IFERROR(VLOOKUP(VLOOKUP($A6,versenyek!LM:LO,3,FALSE),szabalyok!$A$16:$B$23,2,FALSE),0)</f>
        <v>0</v>
      </c>
      <c r="CZ6" s="47">
        <f>versenyek!$LQ$11*IFERROR(VLOOKUP(VLOOKUP($A6,versenyek!LP:LR,3,FALSE),szabalyok!$A$16:$B$23,2,FALSE),0)</f>
        <v>0</v>
      </c>
      <c r="DA6" s="47">
        <f>versenyek!$LT$11*IFERROR(VLOOKUP(VLOOKUP($A6,versenyek!LS:LU,3,FALSE),szabalyok!$A$16:$B$23,2,FALSE),0)</f>
        <v>0</v>
      </c>
      <c r="DB6" s="47">
        <f>versenyek!$LW$11*IFERROR(VLOOKUP(VLOOKUP($A6,versenyek!LV:LX,3,FALSE),szabalyok!$A$16:$B$23,2,FALSE),0)</f>
        <v>0</v>
      </c>
      <c r="DC6" s="47">
        <f>versenyek!$LZ$11*IFERROR(VLOOKUP(VLOOKUP($A6,versenyek!LY:MA,3,FALSE),szabalyok!$A$16:$B$23,2,FALSE),0)</f>
        <v>0</v>
      </c>
      <c r="DD6" s="47">
        <f>versenyek!$MC$11*IFERROR(VLOOKUP(VLOOKUP($A6,versenyek!MB:MD,3,FALSE),szabalyok!$A$16:$B$23,2,FALSE),0)</f>
        <v>0</v>
      </c>
      <c r="DE6" s="47">
        <f>versenyek!$ML$11*IFERROR(VLOOKUP(VLOOKUP($A6,versenyek!MK:MM,3,FALSE),szabalyok!$A$16:$B$23,2,FALSE),0)</f>
        <v>0</v>
      </c>
      <c r="DF6" s="47">
        <f>versenyek!$MO$11*IFERROR(VLOOKUP(VLOOKUP($A6,versenyek!MN:MP,3,FALSE),szabalyok!$A$16:$B$23,2,FALSE),0)</f>
        <v>0</v>
      </c>
      <c r="DG6" s="47">
        <f>versenyek!$MR$11*IFERROR(VLOOKUP(VLOOKUP($A6,versenyek!MQ:MS,3,FALSE),szabalyok!$A$16:$B$23,2,FALSE),0)</f>
        <v>0</v>
      </c>
      <c r="DH6" s="47">
        <f>versenyek!$MU$11*IFERROR(VLOOKUP(VLOOKUP($A6,versenyek!MT:MV,3,FALSE),szabalyok!$A$16:$B$23,2,FALSE),0)</f>
        <v>0</v>
      </c>
      <c r="DI6" s="47">
        <f>versenyek!$MX$11*IFERROR(VLOOKUP(VLOOKUP($A6,versenyek!MW:MY,3,FALSE),szabalyok!$A$16:$B$23,2,FALSE),0)</f>
        <v>0</v>
      </c>
      <c r="DJ6" s="47">
        <f>versenyek!$NA$11*IFERROR(VLOOKUP(VLOOKUP($A6,versenyek!MZ:NB,3,FALSE),szabalyok!$A$16:$B$23,2,FALSE),0)</f>
        <v>0</v>
      </c>
      <c r="DK6" s="47">
        <f>versenyek!$ND$11*IFERROR(VLOOKUP(VLOOKUP($A6,versenyek!NC:NE,3,FALSE),szabalyok!$A$16:$B$23,2,FALSE),0)</f>
        <v>17.308161351628058</v>
      </c>
      <c r="DL6" s="47">
        <f>versenyek!$NG$11*IFERROR(VLOOKUP(VLOOKUP($A6,versenyek!NF:NH,3,FALSE),szabalyok!$A$16:$B$23,2,FALSE),0)</f>
        <v>0</v>
      </c>
      <c r="DM6" s="47">
        <f>versenyek!$NJ$11*IFERROR(VLOOKUP(VLOOKUP($A6,versenyek!NI:NK,3,FALSE),szabalyok!$A$16:$B$23,2,FALSE),0)</f>
        <v>0</v>
      </c>
      <c r="DN6" s="47">
        <f>versenyek!$NM$11*IFERROR(VLOOKUP(VLOOKUP($A6,versenyek!NL:NN,3,FALSE),szabalyok!$A$16:$B$23,2,FALSE),0)</f>
        <v>0</v>
      </c>
      <c r="DO6" s="47">
        <f>versenyek!$NP$11*IFERROR(VLOOKUP(VLOOKUP($A6,versenyek!NO:NQ,3,FALSE),szabalyok!$A$16:$B$23,2,FALSE),0)</f>
        <v>0</v>
      </c>
      <c r="DP6" s="47">
        <f>versenyek!$NS$11*IFERROR(VLOOKUP(VLOOKUP($A6,versenyek!NR:NT,3,FALSE),szabalyok!$A$16:$B$23,2,FALSE),0)</f>
        <v>0</v>
      </c>
      <c r="DQ6" s="47">
        <f>versenyek!$NV$11*IFERROR(VLOOKUP(VLOOKUP($A6,versenyek!NU:NW,3,FALSE),szabalyok!$A$16:$B$23,2,FALSE),0)</f>
        <v>13.110783435540549</v>
      </c>
      <c r="DR6" s="47">
        <f>versenyek!$NY$11*IFERROR(VLOOKUP(VLOOKUP($A6,versenyek!NX:NZ,3,FALSE),szabalyok!$A$16:$B$23,2,FALSE),0)</f>
        <v>0</v>
      </c>
      <c r="DS6" s="47">
        <f>versenyek!$OB$11*IFERROR(VLOOKUP(VLOOKUP($A6,versenyek!OA:OC,3,FALSE),szabalyok!$A$16:$B$23,2,FALSE),0)</f>
        <v>0</v>
      </c>
      <c r="DT6" s="47">
        <f>versenyek!$OE$11*IFERROR(VLOOKUP(VLOOKUP($A6,versenyek!OD:OF,3,FALSE),szabalyok!$A$16:$B$23,2,FALSE),0)</f>
        <v>0</v>
      </c>
      <c r="DU6" s="47">
        <f>versenyek!$OH$11*IFERROR(VLOOKUP(VLOOKUP($A6,versenyek!OG:OI,3,FALSE),szabalyok!$A$16:$B$23,2,FALSE),0)</f>
        <v>0</v>
      </c>
      <c r="DV6" s="47">
        <f>versenyek!$OK$11*IFERROR(VLOOKUP(VLOOKUP($A6,versenyek!OJ:OL,3,FALSE),szabalyok!$A$16:$B$23,2,FALSE),0)</f>
        <v>0</v>
      </c>
      <c r="DW6" s="47">
        <f>versenyek!$ON$11*IFERROR(VLOOKUP(VLOOKUP($A6,versenyek!OM:OO,3,FALSE),szabalyok!$A$16:$B$23,2,FALSE),0)</f>
        <v>0</v>
      </c>
      <c r="DX6" s="47">
        <f>versenyek!$OQ$11*IFERROR(VLOOKUP(VLOOKUP($A6,versenyek!OP:OR,3,FALSE),szabalyok!$A$16:$B$23,2,FALSE),0)</f>
        <v>0</v>
      </c>
      <c r="DY6" s="47">
        <f>versenyek!$OT$11*IFERROR(VLOOKUP(VLOOKUP($A6,versenyek!OS:OU,3,FALSE),szabalyok!$A$16:$B$23,2,FALSE),0)</f>
        <v>90.802751275793213</v>
      </c>
      <c r="DZ6" s="47">
        <f>versenyek!$OW$11*IFERROR(VLOOKUP(VLOOKUP($A6,versenyek!OV:OX,3,FALSE),szabalyok!$A$16:$B$23,2,FALSE),0)</f>
        <v>26.169282175118301</v>
      </c>
      <c r="EA6" s="47">
        <f>versenyek!$OZ$11*IFERROR(VLOOKUP(VLOOKUP($A6,versenyek!OY:PA,3,FALSE),szabalyok!$A$16:$B$23,2,FALSE),0)</f>
        <v>0</v>
      </c>
      <c r="EB6" s="47">
        <f>versenyek!$PC$11*IFERROR(VLOOKUP(VLOOKUP($A6,versenyek!PB:PD,3,FALSE),szabalyok!$A$16:$B$23,2,FALSE),0)</f>
        <v>0</v>
      </c>
      <c r="EC6" s="47">
        <f>versenyek!$PF$11*IFERROR(VLOOKUP(VLOOKUP($A6,versenyek!PE:PG,3,FALSE),szabalyok!$A$16:$B$23,2,FALSE),0)</f>
        <v>0</v>
      </c>
      <c r="ED6" s="47">
        <f>versenyek!$PI$11*IFERROR(VLOOKUP(VLOOKUP($A6,versenyek!PH:PJ,3,FALSE),szabalyok!$A$16:$B$23,2,FALSE),0)</f>
        <v>0</v>
      </c>
      <c r="EE6" s="47">
        <f>versenyek!$PL$11*IFERROR(VLOOKUP(VLOOKUP($A6,versenyek!PK:PM,3,FALSE),szabalyok!$A$16:$B$23,2,FALSE),0)</f>
        <v>0</v>
      </c>
      <c r="EF6" s="47">
        <f>versenyek!$PO$11*IFERROR(VLOOKUP(VLOOKUP($A6,versenyek!PN:PP,3,FALSE),szabalyok!$A$16:$B$23,2,FALSE),0)</f>
        <v>0</v>
      </c>
      <c r="EG6" s="47">
        <f>versenyek!$PR$11*IFERROR(VLOOKUP(VLOOKUP($A6,versenyek!PQ:PS,3,FALSE),szabalyok!$A$16:$B$23,2,FALSE),0)</f>
        <v>0</v>
      </c>
      <c r="EH6" s="47">
        <f>versenyek!$PU$11*IFERROR(VLOOKUP(VLOOKUP($A6,versenyek!PT:PV,3,FALSE),szabalyok!$A$16:$B$23,2,FALSE),0)</f>
        <v>0</v>
      </c>
      <c r="EI6" s="47">
        <f>versenyek!$PX$11*IFERROR(VLOOKUP(VLOOKUP($A6,versenyek!PW:PY,3,FALSE),szabalyok!$A$16:$B$23,2,FALSE),0)</f>
        <v>0</v>
      </c>
      <c r="EJ6" s="47">
        <f>versenyek!$QA$11*IFERROR(VLOOKUP(VLOOKUP($A6,versenyek!PZ:QB,3,FALSE),szabalyok!$A$16:$B$23,2,FALSE),0)</f>
        <v>0</v>
      </c>
      <c r="EK6" s="47">
        <f>versenyek!$QD$11*IFERROR(VLOOKUP(VLOOKUP($A6,versenyek!QC:QE,3,FALSE),szabalyok!$A$16:$B$23,2,FALSE),0)</f>
        <v>0</v>
      </c>
      <c r="EL6" s="47">
        <f>versenyek!$QG$11*IFERROR(VLOOKUP(VLOOKUP($A6,versenyek!QF:QH,3,FALSE),szabalyok!$A$16:$B$23,2,FALSE),0)</f>
        <v>0</v>
      </c>
      <c r="EM6" s="47">
        <f>versenyek!$QJ$11*IFERROR(VLOOKUP(VLOOKUP($A6,versenyek!QI:QK,3,FALSE),szabalyok!$A$16:$B$23,2,FALSE),0)</f>
        <v>0</v>
      </c>
      <c r="EN6" s="47">
        <f>versenyek!$QM$11*IFERROR(VLOOKUP(VLOOKUP($A6,versenyek!QL:QN,3,FALSE),szabalyok!$A$16:$B$23,2,FALSE),0)</f>
        <v>0</v>
      </c>
      <c r="EO6" s="47">
        <f>versenyek!$QP$11*IFERROR(VLOOKUP(VLOOKUP($A6,versenyek!QO:QQ,3,FALSE),szabalyok!$A$16:$B$23,2,FALSE),0)</f>
        <v>0</v>
      </c>
      <c r="EP6" s="47">
        <f>versenyek!$QS$11*IFERROR(VLOOKUP(VLOOKUP($A6,versenyek!QR:QT,3,FALSE),szabalyok!$A$16:$B$23,2,FALSE),0)</f>
        <v>0</v>
      </c>
      <c r="EQ6" s="47">
        <f>versenyek!$QV$11*IFERROR(VLOOKUP(VLOOKUP($A6,versenyek!QU:QW,3,FALSE),szabalyok!$A$16:$B$23,2,FALSE),0)</f>
        <v>0</v>
      </c>
      <c r="ER6" s="47">
        <f>versenyek!$RE$11*IFERROR(VLOOKUP(VLOOKUP($A6,versenyek!RD:RF,3,FALSE),szabalyok!$A$16:$B$23,2,FALSE),0)</f>
        <v>0</v>
      </c>
      <c r="ES6" s="47">
        <f>versenyek!$RH$11*IFERROR(VLOOKUP(VLOOKUP($A6,versenyek!RG:RI,3,FALSE),szabalyok!$A$16:$B$23,2,FALSE),0)</f>
        <v>0</v>
      </c>
      <c r="ET6" s="47">
        <f>versenyek!$RK$11*IFERROR(VLOOKUP(VLOOKUP($A6,versenyek!RJ:RL,3,FALSE),szabalyok!$A$16:$B$23,2,FALSE),0)</f>
        <v>0</v>
      </c>
      <c r="EU6" s="47">
        <f>versenyek!$RN$11*IFERROR(VLOOKUP(VLOOKUP($A6,versenyek!RM:RO,3,FALSE),szabalyok!$A$16:$B$23,2,FALSE),0)</f>
        <v>0</v>
      </c>
      <c r="EV6" s="47">
        <f>versenyek!$RQ$11*IFERROR(VLOOKUP(VLOOKUP($A6,versenyek!RP:RR,3,FALSE),szabalyok!$A$16:$B$23,2,FALSE),0)</f>
        <v>6.3397677686561673</v>
      </c>
      <c r="EW6" s="47">
        <f>versenyek!$RT$11*IFERROR(VLOOKUP(VLOOKUP($A6,versenyek!RS:RU,3,FALSE),szabalyok!$A$16:$B$23,2,FALSE),0)</f>
        <v>23.348791448954287</v>
      </c>
      <c r="EX6" s="47">
        <f>versenyek!$RW$11*IFERROR(VLOOKUP(VLOOKUP($A6,versenyek!RV:RX,3,FALSE),szabalyok!$A$16:$B$23,2,FALSE),0)</f>
        <v>0</v>
      </c>
      <c r="EY6" s="47">
        <f>versenyek!$RZ$11*IFERROR(VLOOKUP(VLOOKUP($A6,versenyek!RY:SA,3,FALSE),szabalyok!$A$16:$B$23,2,FALSE),0)</f>
        <v>0</v>
      </c>
      <c r="EZ6" s="47">
        <f>versenyek!$SC$11*IFERROR(VLOOKUP(VLOOKUP($A6,versenyek!SB:SD,3,FALSE),szabalyok!$A$16:$B$23,2,FALSE),0)</f>
        <v>40.674188612413374</v>
      </c>
      <c r="FA6" s="47">
        <f>versenyek!$SF$11*IFERROR(VLOOKUP(VLOOKUP($A6,versenyek!SE:SG,3,FALSE),szabalyok!$A$16:$B$23,2,FALSE),0)</f>
        <v>0</v>
      </c>
      <c r="FB6" s="47">
        <f>versenyek!$SI$11*IFERROR(VLOOKUP(VLOOKUP($A6,versenyek!SH:SJ,3,FALSE),szabalyok!$A$16:$B$23,2,FALSE),0)</f>
        <v>0</v>
      </c>
      <c r="FC6" s="47">
        <f>versenyek!$SL$11*IFERROR(VLOOKUP(VLOOKUP($A6,versenyek!SK:SM,3,FALSE),szabalyok!$A$16:$B$23,2,FALSE),0)</f>
        <v>0</v>
      </c>
      <c r="FD6" s="47">
        <f>versenyek!$SO$11*IFERROR(VLOOKUP(VLOOKUP($A6,versenyek!SN:SP,3,FALSE),szabalyok!$A$16:$B$23,2,FALSE),0)</f>
        <v>0</v>
      </c>
      <c r="FE6" s="47">
        <f>versenyek!$SR$11*IFERROR(VLOOKUP(VLOOKUP($A6,versenyek!SQ:SS,3,FALSE),szabalyok!$A$16:$B$23,2,FALSE),0)</f>
        <v>10.230186255271111</v>
      </c>
      <c r="FF6" s="47">
        <f>versenyek!$SU$11*IFERROR(VLOOKUP(VLOOKUP($A6,versenyek!ST:SV,3,FALSE),szabalyok!$A$16:$B$23,2,FALSE),0)</f>
        <v>0</v>
      </c>
      <c r="FG6" s="47">
        <f>versenyek!$SX$11*IFERROR(VLOOKUP(VLOOKUP($A6,versenyek!SW:SY,3,FALSE),szabalyok!$A$16:$B$23,2,FALSE),0)</f>
        <v>21.113399956500718</v>
      </c>
      <c r="FH6" s="47">
        <f>versenyek!$TA$11*IFERROR(VLOOKUP(VLOOKUP($A6,versenyek!SZ:TB,3,FALSE),szabalyok!$A$16:$B$23,2,FALSE),0)</f>
        <v>0</v>
      </c>
      <c r="FI6" s="47">
        <f>versenyek!$TD$11*IFERROR(VLOOKUP(VLOOKUP($A6,versenyek!TC:TE,3,FALSE),szabalyok!$A$16:$B$23,2,FALSE),0)</f>
        <v>0</v>
      </c>
      <c r="FJ6" s="47">
        <f>versenyek!$TG$11*IFERROR(VLOOKUP(VLOOKUP($A6,versenyek!TF:TH,3,FALSE),szabalyok!$A$16:$B$23,2,FALSE),0)</f>
        <v>256.9618894256576</v>
      </c>
      <c r="FK6" s="47">
        <f>versenyek!$TJ$11*IFERROR(VLOOKUP(VLOOKUP($A6,versenyek!TI:TK,3,FALSE),szabalyok!$A$16:$B$23,2,FALSE),0)</f>
        <v>0</v>
      </c>
      <c r="FL6" s="47">
        <f>versenyek!$TM$11*IFERROR(VLOOKUP(VLOOKUP($A6,versenyek!TL:TN,3,FALSE),szabalyok!$A$16:$B$23,2,FALSE),0)</f>
        <v>0</v>
      </c>
      <c r="FM6" s="47">
        <f>versenyek!$TP$11*IFERROR(VLOOKUP(VLOOKUP($A6,versenyek!TO:TQ,3,FALSE),szabalyok!$A$16:$B$23,2,FALSE),0)</f>
        <v>0</v>
      </c>
      <c r="FN6" s="47">
        <f>versenyek!$TS$11*IFERROR(VLOOKUP(VLOOKUP($A6,versenyek!TR:TT,3,FALSE),szabalyok!$A$16:$B$23,2,FALSE),0)</f>
        <v>0</v>
      </c>
      <c r="FO6" s="47"/>
      <c r="FP6" s="235">
        <f t="shared" si="0"/>
        <v>358.66822346745323</v>
      </c>
    </row>
    <row r="7" spans="1:173">
      <c r="A7" s="1" t="s">
        <v>1569</v>
      </c>
      <c r="B7" s="47">
        <v>0</v>
      </c>
      <c r="C7" s="47">
        <v>0</v>
      </c>
      <c r="D7" s="47">
        <v>0</v>
      </c>
      <c r="E7" s="47">
        <v>0</v>
      </c>
      <c r="F7" s="47">
        <v>0</v>
      </c>
      <c r="G7" s="47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34.76949927759572</v>
      </c>
      <c r="Q7" s="47">
        <v>0</v>
      </c>
      <c r="R7" s="47">
        <f>versenyek!$BD$11*IFERROR(VLOOKUP(VLOOKUP($A7,versenyek!BC:BE,3,FALSE),szabalyok!$A$16:$B$23,2,FALSE),0)</f>
        <v>0</v>
      </c>
      <c r="S7" s="47">
        <f>versenyek!$BG$11*IFERROR(VLOOKUP(VLOOKUP($A7,versenyek!BF:BH,3,FALSE),szabalyok!$A$16:$B$23,2,FALSE),0)</f>
        <v>0</v>
      </c>
      <c r="T7" s="47">
        <f>versenyek!$BJ$11*IFERROR(VLOOKUP(VLOOKUP($A7,versenyek!BI:BK,3,FALSE),szabalyok!$A$16:$B$23,2,FALSE),0)</f>
        <v>0</v>
      </c>
      <c r="U7" s="47">
        <f>versenyek!$BM$11*IFERROR(VLOOKUP(VLOOKUP($A7,versenyek!BL:BN,3,FALSE),szabalyok!$A$16:$B$23,2,FALSE),0)</f>
        <v>0</v>
      </c>
      <c r="V7" s="47">
        <f>versenyek!$BP$11*IFERROR(VLOOKUP(VLOOKUP($A7,versenyek!BO:BQ,3,FALSE),szabalyok!$A$16:$B$23,2,FALSE),0)</f>
        <v>0</v>
      </c>
      <c r="W7" s="47">
        <f>versenyek!$BS$11*IFERROR(VLOOKUP(VLOOKUP($A7,versenyek!BR:BT,3,FALSE),szabalyok!$A$16:$B$23,2,FALSE),0)</f>
        <v>0</v>
      </c>
      <c r="X7" s="47">
        <f>versenyek!$BV$11*IFERROR(VLOOKUP(VLOOKUP($A7,versenyek!BU:BW,3,FALSE),szabalyok!$A$16:$B$23,2,FALSE),0)</f>
        <v>0</v>
      </c>
      <c r="Y7" s="47">
        <f>versenyek!$BY$11*IFERROR(VLOOKUP(VLOOKUP($A7,versenyek!BX:BZ,3,FALSE),szabalyok!$A$16:$B$23,2,FALSE),0)</f>
        <v>0</v>
      </c>
      <c r="Z7" s="47">
        <f>versenyek!$CB$11*IFERROR(VLOOKUP(VLOOKUP($A7,versenyek!CA:CC,3,FALSE),szabalyok!$A$16:$B$23,2,FALSE),0)</f>
        <v>0</v>
      </c>
      <c r="AA7" s="47">
        <f>versenyek!$CE$11*IFERROR(VLOOKUP(VLOOKUP($A7,versenyek!CD:CF,3,FALSE),szabalyok!$A$16:$B$23,2,FALSE),0)</f>
        <v>0</v>
      </c>
      <c r="AB7" s="47">
        <f>versenyek!$CH$11*IFERROR(VLOOKUP(VLOOKUP($A7,versenyek!CG:CI,3,FALSE),szabalyok!$A$16:$B$23,2,FALSE),0)</f>
        <v>0</v>
      </c>
      <c r="AC7" s="47">
        <f>versenyek!$CK$11*IFERROR(VLOOKUP(VLOOKUP($A7,versenyek!CJ:CL,3,FALSE),szabalyok!$A$16:$B$23,2,FALSE),0)</f>
        <v>0</v>
      </c>
      <c r="AD7" s="47">
        <f>versenyek!$CN$11*IFERROR(VLOOKUP(VLOOKUP($A7,versenyek!CM:CO,3,FALSE),szabalyok!$A$16:$B$23,2,FALSE),0)</f>
        <v>0</v>
      </c>
      <c r="AE7" s="47">
        <f>versenyek!$CQ$11*IFERROR(VLOOKUP(VLOOKUP($A7,versenyek!CP:CR,3,FALSE),szabalyok!$A$16:$B$23,2,FALSE),0)</f>
        <v>0</v>
      </c>
      <c r="AF7" s="47">
        <f>versenyek!$CT$11*IFERROR(VLOOKUP(VLOOKUP($A7,versenyek!CS:CU,3,FALSE),szabalyok!$A$16:$B$23,2,FALSE),0)</f>
        <v>0</v>
      </c>
      <c r="AG7" s="47">
        <f>versenyek!$CW$11*IFERROR(VLOOKUP(VLOOKUP($A7,versenyek!CV:CX,3,FALSE),szabalyok!$A$16:$B$23,2,FALSE),0)</f>
        <v>0</v>
      </c>
      <c r="AH7" s="47">
        <f>versenyek!$CZ$11*IFERROR(VLOOKUP(VLOOKUP($A7,versenyek!CY:DA,3,FALSE),szabalyok!$A$16:$B$23,2,FALSE),0)</f>
        <v>0</v>
      </c>
      <c r="AI7" s="47">
        <f>versenyek!$DC$11*IFERROR(VLOOKUP(VLOOKUP($A7,versenyek!DB:DD,3,FALSE),szabalyok!$A$16:$B$23,2,FALSE),0)</f>
        <v>0</v>
      </c>
      <c r="AJ7" s="47">
        <f>versenyek!$DF$11*IFERROR(VLOOKUP(VLOOKUP($A7,versenyek!DE:DG,3,FALSE),szabalyok!$A$16:$B$23,2,FALSE),0)</f>
        <v>0</v>
      </c>
      <c r="AK7" s="47">
        <f>versenyek!$DI$11*IFERROR(VLOOKUP(VLOOKUP($A7,versenyek!DH:DJ,3,FALSE),szabalyok!$A$16:$B$23,2,FALSE),0)</f>
        <v>0</v>
      </c>
      <c r="AL7" s="47">
        <f>versenyek!$DL$11*IFERROR(VLOOKUP(VLOOKUP($A7,versenyek!DK:DM,3,FALSE),szabalyok!$A$16:$B$23,2,FALSE),0)</f>
        <v>0</v>
      </c>
      <c r="AM7" s="47">
        <f>versenyek!$DR$11*IFERROR(VLOOKUP(VLOOKUP($A7,versenyek!DQ:DS,3,FALSE),szabalyok!$A$16:$B$23,2,FALSE),0)</f>
        <v>0</v>
      </c>
      <c r="AN7" s="47">
        <f>versenyek!$DU$11*IFERROR(VLOOKUP(VLOOKUP($A7,versenyek!DT:DV,3,FALSE),szabalyok!$A$16:$B$23,2,FALSE),0)</f>
        <v>0</v>
      </c>
      <c r="AO7" s="47">
        <f>versenyek!$DO$11*IFERROR(VLOOKUP(VLOOKUP($A7,versenyek!DN:DP,3,FALSE),szabalyok!$A$16:$B$23,2,FALSE),0)</f>
        <v>0</v>
      </c>
      <c r="AP7" s="47">
        <f>versenyek!$DX$11*IFERROR(VLOOKUP(VLOOKUP($A7,versenyek!DW:DY,3,FALSE),szabalyok!$A$16:$B$23,2,FALSE),0)</f>
        <v>0</v>
      </c>
      <c r="AQ7" s="47" t="e">
        <f>versenyek!$EA$11*IFERROR(VLOOKUP(VLOOKUP($A7,versenyek!DZ:EB,3,FALSE),szabalyok!$A$16:$B$23,2,FALSE),0)</f>
        <v>#DIV/0!</v>
      </c>
      <c r="AR7" s="47" t="e">
        <f>versenyek!$ED$11*IFERROR(VLOOKUP(VLOOKUP($A7,versenyek!EC:EE,3,FALSE),szabalyok!$A$16:$B$23,2,FALSE),0)</f>
        <v>#DIV/0!</v>
      </c>
      <c r="AS7" s="47">
        <f>versenyek!$EG$11*IFERROR(VLOOKUP(VLOOKUP($A7,versenyek!EF:EH,3,FALSE),szabalyok!$A$16:$B$23,2,FALSE),0)</f>
        <v>0</v>
      </c>
      <c r="AT7" s="47">
        <f>versenyek!$EJ$11*IFERROR(VLOOKUP(VLOOKUP($A7,versenyek!EI:EK,3,FALSE),szabalyok!$A$16:$B$23,2,FALSE),0)</f>
        <v>0</v>
      </c>
      <c r="AU7" s="47">
        <f>versenyek!$EM$11*IFERROR(VLOOKUP(VLOOKUP($A7,versenyek!EL:EN,3,FALSE),szabalyok!$A$16:$B$23,2,FALSE),0)</f>
        <v>0</v>
      </c>
      <c r="AV7" s="47">
        <f>versenyek!$EP$11*IFERROR(VLOOKUP(VLOOKUP($A7,versenyek!EO:EQ,3,FALSE),szabalyok!$A$16:$B$23,2,FALSE),0)</f>
        <v>0</v>
      </c>
      <c r="AW7" s="47">
        <f>versenyek!$EY$11*IFERROR(VLOOKUP(VLOOKUP($A7,versenyek!EX:EZ,3,FALSE),szabalyok!$A$16:$B$23,2,FALSE),0)</f>
        <v>0</v>
      </c>
      <c r="AX7" s="47">
        <f>versenyek!$FB$11*IFERROR(VLOOKUP(VLOOKUP($A7,versenyek!FA:FC,3,FALSE),szabalyok!$A$16:$B$23,2,FALSE),0)</f>
        <v>0</v>
      </c>
      <c r="AY7" s="47">
        <f>versenyek!$FE$11*IFERROR(VLOOKUP(VLOOKUP($A7,versenyek!FD:FF,3,FALSE),szabalyok!$A$16:$B$23,2,FALSE),0)</f>
        <v>0</v>
      </c>
      <c r="AZ7" s="47">
        <f>versenyek!$FH$11*IFERROR(VLOOKUP(VLOOKUP($A7,versenyek!FG:FI,3,FALSE),szabalyok!$A$16:$B$23,2,FALSE),0)</f>
        <v>0</v>
      </c>
      <c r="BA7" s="47">
        <f>versenyek!$FK$11*IFERROR(VLOOKUP(VLOOKUP($A7,versenyek!FJ:FL,3,FALSE),szabalyok!$A$16:$B$23,2,FALSE),0)</f>
        <v>0</v>
      </c>
      <c r="BB7" s="47">
        <f>versenyek!$FN$11*IFERROR(VLOOKUP(VLOOKUP($A7,versenyek!FM:FO,3,FALSE),szabalyok!$A$16:$B$23,2,FALSE),0)</f>
        <v>0</v>
      </c>
      <c r="BC7" s="47">
        <f>versenyek!$FQ$11*IFERROR(VLOOKUP(VLOOKUP($A7,versenyek!FP:FR,3,FALSE),szabalyok!$A$16:$B$23,2,FALSE),0)</f>
        <v>0</v>
      </c>
      <c r="BD7" s="47">
        <f>versenyek!$FT$11*IFERROR(VLOOKUP(VLOOKUP($A7,versenyek!FS:FU,3,FALSE),szabalyok!$A$16:$B$23,2,FALSE),0)</f>
        <v>0</v>
      </c>
      <c r="BE7" s="47">
        <f>versenyek!$FW$11*IFERROR(VLOOKUP(VLOOKUP($A7,versenyek!FV:FX,3,FALSE),szabalyok!$A$16:$B$23,2,FALSE),0)</f>
        <v>0</v>
      </c>
      <c r="BF7" s="47">
        <f>versenyek!$FZ$11*IFERROR(VLOOKUP(VLOOKUP($A7,versenyek!FY:GA,3,FALSE),szabalyok!$A$16:$B$23,2,FALSE),0)</f>
        <v>0</v>
      </c>
      <c r="BG7" s="47">
        <f>versenyek!$GC$11*IFERROR(VLOOKUP(VLOOKUP($A7,versenyek!GB:GD,3,FALSE),szabalyok!$A$16:$B$23,2,FALSE),0)</f>
        <v>0</v>
      </c>
      <c r="BH7" s="47">
        <f>versenyek!$GF$11*IFERROR(VLOOKUP(VLOOKUP($A7,versenyek!GE:GG,3,FALSE),szabalyok!$A$16:$B$23,2,FALSE),0)</f>
        <v>0</v>
      </c>
      <c r="BI7" s="47">
        <f>versenyek!$GI$11*IFERROR(VLOOKUP(VLOOKUP($A7,versenyek!GH:GJ,3,FALSE),szabalyok!$A$16:$B$23,2,FALSE),0)</f>
        <v>0</v>
      </c>
      <c r="BJ7" s="47">
        <f>versenyek!$GL$11*IFERROR(VLOOKUP(VLOOKUP($A7,versenyek!GK:GM,3,FALSE),szabalyok!$A$16:$B$23,2,FALSE),0)</f>
        <v>0</v>
      </c>
      <c r="BK7" s="47">
        <f>versenyek!$GO$11*IFERROR(VLOOKUP(VLOOKUP($A7,versenyek!GN:GP,3,FALSE),szabalyok!$A$16:$B$23,2,FALSE),0)</f>
        <v>0</v>
      </c>
      <c r="BL7" s="47">
        <f>versenyek!$GR$11*IFERROR(VLOOKUP(VLOOKUP($A7,versenyek!GQ:GS,3,FALSE),szabalyok!$A$16:$B$23,2,FALSE),0)</f>
        <v>0</v>
      </c>
      <c r="BM7" s="47">
        <f>versenyek!$GX$11*IFERROR(VLOOKUP(VLOOKUP($A7,versenyek!GW:GY,3,FALSE),szabalyok!$A$16:$B$23,2,FALSE),0)</f>
        <v>0</v>
      </c>
      <c r="BN7" s="47">
        <f>versenyek!$GX$11*IFERROR(VLOOKUP(VLOOKUP($A7,versenyek!GX:GZ,3,FALSE),szabalyok!$A$16:$B$23,2,FALSE),0)</f>
        <v>0</v>
      </c>
      <c r="BO7" s="47">
        <f>versenyek!$HD$11*IFERROR(VLOOKUP(VLOOKUP($A7,versenyek!HC:HE,3,FALSE),szabalyok!$A$16:$B$23,2,FALSE),0)</f>
        <v>0</v>
      </c>
      <c r="BP7" s="47">
        <f>versenyek!$HG$11*IFERROR(VLOOKUP(VLOOKUP($A7,versenyek!HF:HH,3,FALSE),szabalyok!$A$16:$B$23,2,FALSE),0)</f>
        <v>0</v>
      </c>
      <c r="BQ7" s="47">
        <f>versenyek!$HJ$11*IFERROR(VLOOKUP(VLOOKUP($A7,versenyek!HI:HK,3,FALSE),szabalyok!$A$16:$B$23,2,FALSE),0)</f>
        <v>0</v>
      </c>
      <c r="BR7" s="47">
        <f>versenyek!$HM$11*IFERROR(VLOOKUP(VLOOKUP($A7,versenyek!HL:HN,3,FALSE),szabalyok!$A$16:$B$23,2,FALSE),0)</f>
        <v>0</v>
      </c>
      <c r="BS7" s="47">
        <f>versenyek!$HP$11*IFERROR(VLOOKUP(VLOOKUP($A7,versenyek!HO:HQ,3,FALSE),szabalyok!$A$16:$B$23,2,FALSE),0)</f>
        <v>0</v>
      </c>
      <c r="BT7" s="47">
        <f>versenyek!$HS$11*IFERROR(VLOOKUP(VLOOKUP($A7,versenyek!HR:HT,3,FALSE),szabalyok!$A$16:$B$23,2,FALSE),0)</f>
        <v>0</v>
      </c>
      <c r="BU7" s="47">
        <f>versenyek!$HV$11*IFERROR(VLOOKUP(VLOOKUP($A7,versenyek!HU:HW,3,FALSE),szabalyok!$A$16:$B$23,2,FALSE),0)</f>
        <v>0</v>
      </c>
      <c r="BV7" s="47">
        <f>versenyek!$HY$11*IFERROR(VLOOKUP(VLOOKUP($A7,versenyek!HX:HZ,3,FALSE),szabalyok!$A$16:$B$23,2,FALSE),0)</f>
        <v>0</v>
      </c>
      <c r="BW7" s="47">
        <f>versenyek!$IB$11*IFERROR(VLOOKUP(VLOOKUP($A7,versenyek!IA:IC,3,FALSE),szabalyok!$A$16:$B$23,2,FALSE),0)</f>
        <v>0</v>
      </c>
      <c r="BX7" s="47">
        <f>versenyek!$IE$11*IFERROR(VLOOKUP(VLOOKUP($A7,versenyek!ID:IF,3,FALSE),szabalyok!$A$16:$B$23,2,FALSE),0)</f>
        <v>0</v>
      </c>
      <c r="BY7" s="47">
        <f>versenyek!$IH$11*IFERROR(VLOOKUP(VLOOKUP($A7,versenyek!IG:II,3,FALSE),szabalyok!$A$16:$B$23,2,FALSE),0)</f>
        <v>0</v>
      </c>
      <c r="BZ7" s="47">
        <f>versenyek!$IK$11*IFERROR(VLOOKUP(VLOOKUP($A7,versenyek!IJ:IL,3,FALSE),szabalyok!$A$16:$B$23,2,FALSE),0)</f>
        <v>0</v>
      </c>
      <c r="CA7" s="47">
        <f>versenyek!$IN$11*IFERROR(VLOOKUP(VLOOKUP($A7,versenyek!IM:IO,3,FALSE),szabalyok!$A$16:$B$23,2,FALSE),0)</f>
        <v>0</v>
      </c>
      <c r="CB7" s="47">
        <f>versenyek!$IW$11*IFERROR(VLOOKUP(VLOOKUP($A7,versenyek!IV:IX,3,FALSE),szabalyok!$A$16:$B$23,2,FALSE),0)</f>
        <v>0</v>
      </c>
      <c r="CC7" s="47">
        <f>versenyek!$IZ$11*IFERROR(VLOOKUP(VLOOKUP($A7,versenyek!IY:JA,3,FALSE),szabalyok!$A$16:$B$23,2,FALSE),0)</f>
        <v>0</v>
      </c>
      <c r="CD7" s="47">
        <f>versenyek!$JC$11*IFERROR(VLOOKUP(VLOOKUP($A7,versenyek!JB:JD,3,FALSE),szabalyok!$A$16:$B$23,2,FALSE),0)</f>
        <v>0</v>
      </c>
      <c r="CE7" s="47">
        <f>versenyek!$JF$11*IFERROR(VLOOKUP(VLOOKUP($A7,versenyek!JE:JG,3,FALSE),szabalyok!$A$16:$B$23,2,FALSE),0)</f>
        <v>0</v>
      </c>
      <c r="CF7" s="47">
        <f>versenyek!$JI$11*IFERROR(VLOOKUP(VLOOKUP($A7,versenyek!JH:JJ,3,FALSE),szabalyok!$A$16:$B$23,2,FALSE),0)</f>
        <v>0</v>
      </c>
      <c r="CG7" s="47">
        <f>versenyek!$JL$11*IFERROR(VLOOKUP(VLOOKUP($A7,versenyek!JK:JM,3,FALSE),szabalyok!$A$16:$B$23,2,FALSE),0)</f>
        <v>0</v>
      </c>
      <c r="CH7" s="47">
        <f>versenyek!$JO$11*IFERROR(VLOOKUP(VLOOKUP($A7,versenyek!JN:JP,3,FALSE),szabalyok!$A$16:$B$23,2,FALSE),0)</f>
        <v>0</v>
      </c>
      <c r="CI7" s="47">
        <f>versenyek!$JR$11*IFERROR(VLOOKUP(VLOOKUP($A7,versenyek!JQ:JS,3,FALSE),szabalyok!$A$16:$B$23,2,FALSE),0)</f>
        <v>0</v>
      </c>
      <c r="CJ7" s="47">
        <f>versenyek!$JU$11*IFERROR(VLOOKUP(VLOOKUP($A7,versenyek!JT:JV,3,FALSE),szabalyok!$A$16:$B$23,2,FALSE),0)</f>
        <v>0</v>
      </c>
      <c r="CK7" s="47">
        <f>versenyek!$JR$11*IFERROR(VLOOKUP(VLOOKUP($A7,versenyek!JW:JY,3,FALSE),szabalyok!$A$16:$B$23,2,FALSE),0)</f>
        <v>0</v>
      </c>
      <c r="CL7" s="47">
        <f>versenyek!$KA$11*IFERROR(VLOOKUP(VLOOKUP($A7,versenyek!JZ:KB,3,FALSE),szabalyok!$A$16:$B$23,2,FALSE),0)</f>
        <v>0</v>
      </c>
      <c r="CM7" s="47">
        <f>versenyek!$KD$11*IFERROR(VLOOKUP(VLOOKUP($A7,versenyek!KC:KE,3,FALSE),szabalyok!$A$16:$B$23,2,FALSE),0)</f>
        <v>0</v>
      </c>
      <c r="CN7" s="47">
        <f>versenyek!$KG$11*IFERROR(VLOOKUP(VLOOKUP($A7,versenyek!KF:KH,3,FALSE),szabalyok!$A$16:$B$23,2,FALSE),0)</f>
        <v>0</v>
      </c>
      <c r="CO7" s="47">
        <f>versenyek!$KJ$11*IFERROR(VLOOKUP(VLOOKUP($A7,versenyek!KI:KK,3,FALSE),szabalyok!$A$16:$B$23,2,FALSE),0)</f>
        <v>0</v>
      </c>
      <c r="CP7" s="47">
        <f>versenyek!$KM$11*IFERROR(VLOOKUP(VLOOKUP($A7,versenyek!KL:KN,3,FALSE),szabalyok!$A$16:$B$23,2,FALSE),0)</f>
        <v>0</v>
      </c>
      <c r="CQ7" s="47">
        <f>versenyek!$KP$11*IFERROR(VLOOKUP(VLOOKUP($A7,versenyek!KO:KQ,3,FALSE),szabalyok!$A$16:$B$23,2,FALSE),0)</f>
        <v>0</v>
      </c>
      <c r="CR7" s="47">
        <f>versenyek!$KS$11*IFERROR(VLOOKUP(VLOOKUP($A7,versenyek!KR:KT,3,FALSE),szabalyok!$A$16:$B$23,2,FALSE),0)</f>
        <v>0</v>
      </c>
      <c r="CS7" s="47">
        <f>versenyek!$KV$11*IFERROR(VLOOKUP(VLOOKUP($A7,versenyek!KU:KW,3,FALSE),szabalyok!$A$16:$B$23,2,FALSE),0)</f>
        <v>0</v>
      </c>
      <c r="CT7" s="47">
        <f>versenyek!$KY$11*IFERROR(VLOOKUP(VLOOKUP($A7,versenyek!KX:KZ,3,FALSE),szabalyok!$A$16:$B$23,2,FALSE),0)</f>
        <v>0</v>
      </c>
      <c r="CU7" s="47">
        <f>versenyek!$LB$11*IFERROR(VLOOKUP(VLOOKUP($A7,versenyek!LA:LC,3,FALSE),szabalyok!$A$16:$B$23,2,FALSE),0)</f>
        <v>0</v>
      </c>
      <c r="CV7" s="47">
        <f>versenyek!$LE$11*IFERROR(VLOOKUP(VLOOKUP($A7,versenyek!LD:LF,3,FALSE),szabalyok!$A$16:$B$23,2,FALSE),0)</f>
        <v>0</v>
      </c>
      <c r="CW7" s="47">
        <f>versenyek!$LH$11*IFERROR(VLOOKUP(VLOOKUP($A7,versenyek!LG:LI,3,FALSE),szabalyok!$A$16:$B$23,2,FALSE),0)</f>
        <v>0</v>
      </c>
      <c r="CX7" s="47">
        <f>versenyek!$LK$11*IFERROR(VLOOKUP(VLOOKUP($A7,versenyek!LJ:LL,3,FALSE),szabalyok!$A$16:$B$23,2,FALSE),0)</f>
        <v>0</v>
      </c>
      <c r="CY7" s="47">
        <f>versenyek!$LN$11*IFERROR(VLOOKUP(VLOOKUP($A7,versenyek!LM:LO,3,FALSE),szabalyok!$A$16:$B$23,2,FALSE),0)</f>
        <v>0</v>
      </c>
      <c r="CZ7" s="47">
        <f>versenyek!$LQ$11*IFERROR(VLOOKUP(VLOOKUP($A7,versenyek!LP:LR,3,FALSE),szabalyok!$A$16:$B$23,2,FALSE),0)</f>
        <v>0</v>
      </c>
      <c r="DA7" s="47">
        <f>versenyek!$LT$11*IFERROR(VLOOKUP(VLOOKUP($A7,versenyek!LS:LU,3,FALSE),szabalyok!$A$16:$B$23,2,FALSE),0)</f>
        <v>0</v>
      </c>
      <c r="DB7" s="47">
        <f>versenyek!$LW$11*IFERROR(VLOOKUP(VLOOKUP($A7,versenyek!LV:LX,3,FALSE),szabalyok!$A$16:$B$23,2,FALSE),0)</f>
        <v>0</v>
      </c>
      <c r="DC7" s="47">
        <f>versenyek!$LZ$11*IFERROR(VLOOKUP(VLOOKUP($A7,versenyek!LY:MA,3,FALSE),szabalyok!$A$16:$B$23,2,FALSE),0)</f>
        <v>0</v>
      </c>
      <c r="DD7" s="47">
        <f>versenyek!$MC$11*IFERROR(VLOOKUP(VLOOKUP($A7,versenyek!MB:MD,3,FALSE),szabalyok!$A$16:$B$23,2,FALSE),0)</f>
        <v>0</v>
      </c>
      <c r="DE7" s="47">
        <f>versenyek!$ML$11*IFERROR(VLOOKUP(VLOOKUP($A7,versenyek!MK:MM,3,FALSE),szabalyok!$A$16:$B$23,2,FALSE),0)</f>
        <v>0</v>
      </c>
      <c r="DF7" s="47">
        <f>versenyek!$MO$11*IFERROR(VLOOKUP(VLOOKUP($A7,versenyek!MN:MP,3,FALSE),szabalyok!$A$16:$B$23,2,FALSE),0)</f>
        <v>0</v>
      </c>
      <c r="DG7" s="47">
        <f>versenyek!$MR$11*IFERROR(VLOOKUP(VLOOKUP($A7,versenyek!MQ:MS,3,FALSE),szabalyok!$A$16:$B$23,2,FALSE),0)</f>
        <v>0</v>
      </c>
      <c r="DH7" s="47">
        <f>versenyek!$MU$11*IFERROR(VLOOKUP(VLOOKUP($A7,versenyek!MT:MV,3,FALSE),szabalyok!$A$16:$B$23,2,FALSE),0)</f>
        <v>0</v>
      </c>
      <c r="DI7" s="47">
        <f>versenyek!$MX$11*IFERROR(VLOOKUP(VLOOKUP($A7,versenyek!MW:MY,3,FALSE),szabalyok!$A$16:$B$23,2,FALSE),0)</f>
        <v>0</v>
      </c>
      <c r="DJ7" s="47">
        <f>versenyek!$NA$11*IFERROR(VLOOKUP(VLOOKUP($A7,versenyek!MZ:NB,3,FALSE),szabalyok!$A$16:$B$23,2,FALSE),0)</f>
        <v>0</v>
      </c>
      <c r="DK7" s="47">
        <f>versenyek!$ND$11*IFERROR(VLOOKUP(VLOOKUP($A7,versenyek!NC:NE,3,FALSE),szabalyok!$A$16:$B$23,2,FALSE),0)</f>
        <v>0</v>
      </c>
      <c r="DL7" s="47">
        <f>versenyek!$NG$11*IFERROR(VLOOKUP(VLOOKUP($A7,versenyek!NF:NH,3,FALSE),szabalyok!$A$16:$B$23,2,FALSE),0)</f>
        <v>0</v>
      </c>
      <c r="DM7" s="47">
        <f>versenyek!$NJ$11*IFERROR(VLOOKUP(VLOOKUP($A7,versenyek!NI:NK,3,FALSE),szabalyok!$A$16:$B$23,2,FALSE),0)</f>
        <v>0</v>
      </c>
      <c r="DN7" s="47">
        <f>versenyek!$NM$11*IFERROR(VLOOKUP(VLOOKUP($A7,versenyek!NL:NN,3,FALSE),szabalyok!$A$16:$B$23,2,FALSE),0)</f>
        <v>0</v>
      </c>
      <c r="DO7" s="47">
        <f>versenyek!$NP$11*IFERROR(VLOOKUP(VLOOKUP($A7,versenyek!NO:NQ,3,FALSE),szabalyok!$A$16:$B$23,2,FALSE),0)</f>
        <v>0</v>
      </c>
      <c r="DP7" s="47">
        <f>versenyek!$NS$11*IFERROR(VLOOKUP(VLOOKUP($A7,versenyek!NR:NT,3,FALSE),szabalyok!$A$16:$B$23,2,FALSE),0)</f>
        <v>0</v>
      </c>
      <c r="DQ7" s="47">
        <f>versenyek!$NV$11*IFERROR(VLOOKUP(VLOOKUP($A7,versenyek!NU:NW,3,FALSE),szabalyok!$A$16:$B$23,2,FALSE),0)</f>
        <v>0</v>
      </c>
      <c r="DR7" s="47">
        <f>versenyek!$NY$11*IFERROR(VLOOKUP(VLOOKUP($A7,versenyek!NX:NZ,3,FALSE),szabalyok!$A$16:$B$23,2,FALSE),0)</f>
        <v>0</v>
      </c>
      <c r="DS7" s="47">
        <f>versenyek!$OB$11*IFERROR(VLOOKUP(VLOOKUP($A7,versenyek!OA:OC,3,FALSE),szabalyok!$A$16:$B$23,2,FALSE),0)</f>
        <v>0</v>
      </c>
      <c r="DT7" s="47">
        <f>versenyek!$OE$11*IFERROR(VLOOKUP(VLOOKUP($A7,versenyek!OD:OF,3,FALSE),szabalyok!$A$16:$B$23,2,FALSE),0)</f>
        <v>0</v>
      </c>
      <c r="DU7" s="47">
        <f>versenyek!$OH$11*IFERROR(VLOOKUP(VLOOKUP($A7,versenyek!OG:OI,3,FALSE),szabalyok!$A$16:$B$23,2,FALSE),0)</f>
        <v>0</v>
      </c>
      <c r="DV7" s="47">
        <f>versenyek!$OK$11*IFERROR(VLOOKUP(VLOOKUP($A7,versenyek!OJ:OL,3,FALSE),szabalyok!$A$16:$B$23,2,FALSE),0)</f>
        <v>0</v>
      </c>
      <c r="DW7" s="47">
        <f>versenyek!$ON$11*IFERROR(VLOOKUP(VLOOKUP($A7,versenyek!OM:OO,3,FALSE),szabalyok!$A$16:$B$23,2,FALSE),0)</f>
        <v>0</v>
      </c>
      <c r="DX7" s="47">
        <f>versenyek!$OQ$11*IFERROR(VLOOKUP(VLOOKUP($A7,versenyek!OP:OR,3,FALSE),szabalyok!$A$16:$B$23,2,FALSE),0)</f>
        <v>0</v>
      </c>
      <c r="DY7" s="47">
        <f>versenyek!$OT$11*IFERROR(VLOOKUP(VLOOKUP($A7,versenyek!OS:OU,3,FALSE),szabalyok!$A$16:$B$23,2,FALSE),0)</f>
        <v>0</v>
      </c>
      <c r="DZ7" s="47">
        <f>versenyek!$OW$11*IFERROR(VLOOKUP(VLOOKUP($A7,versenyek!OV:OX,3,FALSE),szabalyok!$A$16:$B$23,2,FALSE),0)</f>
        <v>0</v>
      </c>
      <c r="EA7" s="47">
        <f>versenyek!$OZ$11*IFERROR(VLOOKUP(VLOOKUP($A7,versenyek!OY:PA,3,FALSE),szabalyok!$A$16:$B$23,2,FALSE),0)</f>
        <v>0</v>
      </c>
      <c r="EB7" s="47">
        <f>versenyek!$PC$11*IFERROR(VLOOKUP(VLOOKUP($A7,versenyek!PB:PD,3,FALSE),szabalyok!$A$16:$B$23,2,FALSE),0)</f>
        <v>0</v>
      </c>
      <c r="EC7" s="47">
        <f>versenyek!$PF$11*IFERROR(VLOOKUP(VLOOKUP($A7,versenyek!PE:PG,3,FALSE),szabalyok!$A$16:$B$23,2,FALSE),0)</f>
        <v>0</v>
      </c>
      <c r="ED7" s="47">
        <f>versenyek!$PI$11*IFERROR(VLOOKUP(VLOOKUP($A7,versenyek!PH:PJ,3,FALSE),szabalyok!$A$16:$B$23,2,FALSE),0)</f>
        <v>0</v>
      </c>
      <c r="EE7" s="47">
        <f>versenyek!$PL$11*IFERROR(VLOOKUP(VLOOKUP($A7,versenyek!PK:PM,3,FALSE),szabalyok!$A$16:$B$23,2,FALSE),0)</f>
        <v>0</v>
      </c>
      <c r="EF7" s="47">
        <f>versenyek!$PO$11*IFERROR(VLOOKUP(VLOOKUP($A7,versenyek!PN:PP,3,FALSE),szabalyok!$A$16:$B$23,2,FALSE),0)</f>
        <v>0</v>
      </c>
      <c r="EG7" s="47">
        <f>versenyek!$PR$11*IFERROR(VLOOKUP(VLOOKUP($A7,versenyek!PQ:PS,3,FALSE),szabalyok!$A$16:$B$23,2,FALSE),0)</f>
        <v>0</v>
      </c>
      <c r="EH7" s="47">
        <f>versenyek!$PU$11*IFERROR(VLOOKUP(VLOOKUP($A7,versenyek!PT:PV,3,FALSE),szabalyok!$A$16:$B$23,2,FALSE),0)</f>
        <v>0</v>
      </c>
      <c r="EI7" s="47">
        <f>versenyek!$PX$11*IFERROR(VLOOKUP(VLOOKUP($A7,versenyek!PW:PY,3,FALSE),szabalyok!$A$16:$B$23,2,FALSE),0)</f>
        <v>0</v>
      </c>
      <c r="EJ7" s="47">
        <f>versenyek!$QA$11*IFERROR(VLOOKUP(VLOOKUP($A7,versenyek!PZ:QB,3,FALSE),szabalyok!$A$16:$B$23,2,FALSE),0)</f>
        <v>0</v>
      </c>
      <c r="EK7" s="47">
        <f>versenyek!$QD$11*IFERROR(VLOOKUP(VLOOKUP($A7,versenyek!QC:QE,3,FALSE),szabalyok!$A$16:$B$23,2,FALSE),0)</f>
        <v>0</v>
      </c>
      <c r="EL7" s="47">
        <f>versenyek!$QG$11*IFERROR(VLOOKUP(VLOOKUP($A7,versenyek!QF:QH,3,FALSE),szabalyok!$A$16:$B$23,2,FALSE),0)</f>
        <v>90.408361782730339</v>
      </c>
      <c r="EM7" s="47">
        <f>versenyek!$QJ$11*IFERROR(VLOOKUP(VLOOKUP($A7,versenyek!QI:QK,3,FALSE),szabalyok!$A$16:$B$23,2,FALSE),0)</f>
        <v>0</v>
      </c>
      <c r="EN7" s="47">
        <f>versenyek!$QM$11*IFERROR(VLOOKUP(VLOOKUP($A7,versenyek!QL:QN,3,FALSE),szabalyok!$A$16:$B$23,2,FALSE),0)</f>
        <v>0</v>
      </c>
      <c r="EO7" s="47">
        <f>versenyek!$QP$11*IFERROR(VLOOKUP(VLOOKUP($A7,versenyek!QO:QQ,3,FALSE),szabalyok!$A$16:$B$23,2,FALSE),0)</f>
        <v>0</v>
      </c>
      <c r="EP7" s="47">
        <f>versenyek!$QS$11*IFERROR(VLOOKUP(VLOOKUP($A7,versenyek!QR:QT,3,FALSE),szabalyok!$A$16:$B$23,2,FALSE),0)</f>
        <v>0</v>
      </c>
      <c r="EQ7" s="47">
        <f>versenyek!$QV$11*IFERROR(VLOOKUP(VLOOKUP($A7,versenyek!QU:QW,3,FALSE),szabalyok!$A$16:$B$23,2,FALSE),0)</f>
        <v>0</v>
      </c>
      <c r="ER7" s="47">
        <f>versenyek!$RE$11*IFERROR(VLOOKUP(VLOOKUP($A7,versenyek!RD:RF,3,FALSE),szabalyok!$A$16:$B$23,2,FALSE),0)</f>
        <v>0</v>
      </c>
      <c r="ES7" s="47">
        <f>versenyek!$RH$11*IFERROR(VLOOKUP(VLOOKUP($A7,versenyek!RG:RI,3,FALSE),szabalyok!$A$16:$B$23,2,FALSE),0)</f>
        <v>0</v>
      </c>
      <c r="ET7" s="47">
        <f>versenyek!$RK$11*IFERROR(VLOOKUP(VLOOKUP($A7,versenyek!RJ:RL,3,FALSE),szabalyok!$A$16:$B$23,2,FALSE),0)</f>
        <v>0</v>
      </c>
      <c r="EU7" s="47">
        <f>versenyek!$RN$11*IFERROR(VLOOKUP(VLOOKUP($A7,versenyek!RM:RO,3,FALSE),szabalyok!$A$16:$B$23,2,FALSE),0)</f>
        <v>0</v>
      </c>
      <c r="EV7" s="47">
        <f>versenyek!$RQ$11*IFERROR(VLOOKUP(VLOOKUP($A7,versenyek!RP:RR,3,FALSE),szabalyok!$A$16:$B$23,2,FALSE),0)</f>
        <v>0</v>
      </c>
      <c r="EW7" s="47">
        <f>versenyek!$RT$11*IFERROR(VLOOKUP(VLOOKUP($A7,versenyek!RS:RU,3,FALSE),szabalyok!$A$16:$B$23,2,FALSE),0)</f>
        <v>51.367341187699431</v>
      </c>
      <c r="EX7" s="47">
        <f>versenyek!$RW$11*IFERROR(VLOOKUP(VLOOKUP($A7,versenyek!RV:RX,3,FALSE),szabalyok!$A$16:$B$23,2,FALSE),0)</f>
        <v>0</v>
      </c>
      <c r="EY7" s="47">
        <f>versenyek!$RZ$11*IFERROR(VLOOKUP(VLOOKUP($A7,versenyek!RY:SA,3,FALSE),szabalyok!$A$16:$B$23,2,FALSE),0)</f>
        <v>0</v>
      </c>
      <c r="EZ7" s="47">
        <f>versenyek!$SC$11*IFERROR(VLOOKUP(VLOOKUP($A7,versenyek!SB:SD,3,FALSE),szabalyok!$A$16:$B$23,2,FALSE),0)</f>
        <v>66.557763183949149</v>
      </c>
      <c r="FA7" s="47">
        <f>versenyek!$SF$11*IFERROR(VLOOKUP(VLOOKUP($A7,versenyek!SE:SG,3,FALSE),szabalyok!$A$16:$B$23,2,FALSE),0)</f>
        <v>0</v>
      </c>
      <c r="FB7" s="47">
        <f>versenyek!$SI$11*IFERROR(VLOOKUP(VLOOKUP($A7,versenyek!SH:SJ,3,FALSE),szabalyok!$A$16:$B$23,2,FALSE),0)</f>
        <v>0</v>
      </c>
      <c r="FC7" s="47">
        <f>versenyek!$SL$11*IFERROR(VLOOKUP(VLOOKUP($A7,versenyek!SK:SM,3,FALSE),szabalyok!$A$16:$B$23,2,FALSE),0)</f>
        <v>0</v>
      </c>
      <c r="FD7" s="47">
        <f>versenyek!$SO$11*IFERROR(VLOOKUP(VLOOKUP($A7,versenyek!SN:SP,3,FALSE),szabalyok!$A$16:$B$23,2,FALSE),0)</f>
        <v>0</v>
      </c>
      <c r="FE7" s="47">
        <f>versenyek!$SR$11*IFERROR(VLOOKUP(VLOOKUP($A7,versenyek!SQ:SS,3,FALSE),szabalyok!$A$16:$B$23,2,FALSE),0)</f>
        <v>122.76223506325333</v>
      </c>
      <c r="FF7" s="47">
        <f>versenyek!$SU$11*IFERROR(VLOOKUP(VLOOKUP($A7,versenyek!ST:SV,3,FALSE),szabalyok!$A$16:$B$23,2,FALSE),0)</f>
        <v>0</v>
      </c>
      <c r="FG7" s="47">
        <f>versenyek!$SX$11*IFERROR(VLOOKUP(VLOOKUP($A7,versenyek!SW:SY,3,FALSE),szabalyok!$A$16:$B$23,2,FALSE),0)</f>
        <v>0</v>
      </c>
      <c r="FH7" s="47">
        <f>versenyek!$TA$11*IFERROR(VLOOKUP(VLOOKUP($A7,versenyek!SZ:TB,3,FALSE),szabalyok!$A$16:$B$23,2,FALSE),0)</f>
        <v>0</v>
      </c>
      <c r="FI7" s="47">
        <f>versenyek!$TD$11*IFERROR(VLOOKUP(VLOOKUP($A7,versenyek!TC:TE,3,FALSE),szabalyok!$A$16:$B$23,2,FALSE),0)</f>
        <v>0</v>
      </c>
      <c r="FJ7" s="47">
        <f>versenyek!$TG$11*IFERROR(VLOOKUP(VLOOKUP($A7,versenyek!TF:TH,3,FALSE),szabalyok!$A$16:$B$23,2,FALSE),0)</f>
        <v>0</v>
      </c>
      <c r="FK7" s="47">
        <f>versenyek!$TJ$11*IFERROR(VLOOKUP(VLOOKUP($A7,versenyek!TI:TK,3,FALSE),szabalyok!$A$16:$B$23,2,FALSE),0)</f>
        <v>0</v>
      </c>
      <c r="FL7" s="47">
        <f>versenyek!$TM$11*IFERROR(VLOOKUP(VLOOKUP($A7,versenyek!TL:TN,3,FALSE),szabalyok!$A$16:$B$23,2,FALSE),0)</f>
        <v>0</v>
      </c>
      <c r="FM7" s="47">
        <f>versenyek!$TP$11*IFERROR(VLOOKUP(VLOOKUP($A7,versenyek!TO:TQ,3,FALSE),szabalyok!$A$16:$B$23,2,FALSE),0)</f>
        <v>0</v>
      </c>
      <c r="FN7" s="47">
        <f>versenyek!$TS$11*IFERROR(VLOOKUP(VLOOKUP($A7,versenyek!TR:TT,3,FALSE),szabalyok!$A$16:$B$23,2,FALSE),0)</f>
        <v>0</v>
      </c>
      <c r="FO7" s="47"/>
      <c r="FP7" s="235">
        <f t="shared" si="0"/>
        <v>331.09570121763227</v>
      </c>
    </row>
    <row r="8" spans="1:173">
      <c r="A8" s="37" t="s">
        <v>22</v>
      </c>
      <c r="B8" s="47">
        <v>0</v>
      </c>
      <c r="C8" s="47">
        <v>8.9530770886180857</v>
      </c>
      <c r="D8" s="47">
        <v>25.357114904216012</v>
      </c>
      <c r="E8" s="47">
        <v>0</v>
      </c>
      <c r="F8" s="47">
        <v>65.787515127181422</v>
      </c>
      <c r="G8" s="47">
        <v>0</v>
      </c>
      <c r="H8" s="47">
        <v>0</v>
      </c>
      <c r="I8" s="47">
        <v>0</v>
      </c>
      <c r="J8" s="47">
        <v>0</v>
      </c>
      <c r="K8" s="47">
        <v>67.74010355173931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f>versenyek!$BD$11*IFERROR(VLOOKUP(VLOOKUP($A8,versenyek!BC:BE,3,FALSE),szabalyok!$A$16:$B$23,2,FALSE),0)</f>
        <v>0</v>
      </c>
      <c r="S8" s="47">
        <f>versenyek!$BG$11*IFERROR(VLOOKUP(VLOOKUP($A8,versenyek!BF:BH,3,FALSE),szabalyok!$A$16:$B$23,2,FALSE),0)</f>
        <v>0</v>
      </c>
      <c r="T8" s="47">
        <f>versenyek!$BJ$11*IFERROR(VLOOKUP(VLOOKUP($A8,versenyek!BI:BK,3,FALSE),szabalyok!$A$16:$B$23,2,FALSE),0)</f>
        <v>0</v>
      </c>
      <c r="U8" s="47">
        <f>versenyek!$BM$11*IFERROR(VLOOKUP(VLOOKUP($A8,versenyek!BL:BN,3,FALSE),szabalyok!$A$16:$B$23,2,FALSE),0)</f>
        <v>0</v>
      </c>
      <c r="V8" s="47">
        <f>versenyek!$BP$11*IFERROR(VLOOKUP(VLOOKUP($A8,versenyek!BO:BQ,3,FALSE),szabalyok!$A$16:$B$23,2,FALSE),0)</f>
        <v>0</v>
      </c>
      <c r="W8" s="47">
        <f>versenyek!$BS$11*IFERROR(VLOOKUP(VLOOKUP($A8,versenyek!BR:BT,3,FALSE),szabalyok!$A$16:$B$23,2,FALSE),0)</f>
        <v>0</v>
      </c>
      <c r="X8" s="47">
        <f>versenyek!$BV$11*IFERROR(VLOOKUP(VLOOKUP($A8,versenyek!BU:BW,3,FALSE),szabalyok!$A$16:$B$23,2,FALSE),0)</f>
        <v>0</v>
      </c>
      <c r="Y8" s="47">
        <f>versenyek!$BY$11*IFERROR(VLOOKUP(VLOOKUP($A8,versenyek!BX:BZ,3,FALSE),szabalyok!$A$16:$B$23,2,FALSE),0)</f>
        <v>0</v>
      </c>
      <c r="Z8" s="47">
        <f>versenyek!$CB$11*IFERROR(VLOOKUP(VLOOKUP($A8,versenyek!CA:CC,3,FALSE),szabalyok!$A$16:$B$23,2,FALSE),0)</f>
        <v>0</v>
      </c>
      <c r="AA8" s="47">
        <f>versenyek!$CE$11*IFERROR(VLOOKUP(VLOOKUP($A8,versenyek!CD:CF,3,FALSE),szabalyok!$A$16:$B$23,2,FALSE),0)</f>
        <v>0</v>
      </c>
      <c r="AB8" s="47">
        <f>versenyek!$CH$11*IFERROR(VLOOKUP(VLOOKUP($A8,versenyek!CG:CI,3,FALSE),szabalyok!$A$16:$B$23,2,FALSE),0)</f>
        <v>0</v>
      </c>
      <c r="AC8" s="47">
        <f>versenyek!$CK$11*IFERROR(VLOOKUP(VLOOKUP($A8,versenyek!CJ:CL,3,FALSE),szabalyok!$A$16:$B$23,2,FALSE),0)</f>
        <v>0</v>
      </c>
      <c r="AD8" s="47">
        <f>versenyek!$CN$11*IFERROR(VLOOKUP(VLOOKUP($A8,versenyek!CM:CO,3,FALSE),szabalyok!$A$16:$B$23,2,FALSE),0)</f>
        <v>0</v>
      </c>
      <c r="AE8" s="47">
        <f>versenyek!$CQ$11*IFERROR(VLOOKUP(VLOOKUP($A8,versenyek!CP:CR,3,FALSE),szabalyok!$A$16:$B$23,2,FALSE),0)</f>
        <v>0</v>
      </c>
      <c r="AF8" s="47">
        <f>versenyek!$CT$11*IFERROR(VLOOKUP(VLOOKUP($A8,versenyek!CS:CU,3,FALSE),szabalyok!$A$16:$B$23,2,FALSE),0)</f>
        <v>0</v>
      </c>
      <c r="AG8" s="47">
        <f>versenyek!$CW$11*IFERROR(VLOOKUP(VLOOKUP($A8,versenyek!CV:CX,3,FALSE),szabalyok!$A$16:$B$23,2,FALSE),0)</f>
        <v>8.7368700970615603</v>
      </c>
      <c r="AH8" s="47">
        <f>versenyek!$CZ$11*IFERROR(VLOOKUP(VLOOKUP($A8,versenyek!CY:DA,3,FALSE),szabalyok!$A$16:$B$23,2,FALSE),0)</f>
        <v>0</v>
      </c>
      <c r="AI8" s="47">
        <f>versenyek!$DC$11*IFERROR(VLOOKUP(VLOOKUP($A8,versenyek!DB:DD,3,FALSE),szabalyok!$A$16:$B$23,2,FALSE),0)</f>
        <v>0</v>
      </c>
      <c r="AJ8" s="47">
        <f>versenyek!$DF$11*IFERROR(VLOOKUP(VLOOKUP($A8,versenyek!DE:DG,3,FALSE),szabalyok!$A$16:$B$23,2,FALSE),0)</f>
        <v>10.17113728943364</v>
      </c>
      <c r="AK8" s="47">
        <f>versenyek!$DI$11*IFERROR(VLOOKUP(VLOOKUP($A8,versenyek!DH:DJ,3,FALSE),szabalyok!$A$16:$B$23,2,FALSE),0)</f>
        <v>8.670786701761255</v>
      </c>
      <c r="AL8" s="47">
        <f>versenyek!$DL$11*IFERROR(VLOOKUP(VLOOKUP($A8,versenyek!DK:DM,3,FALSE),szabalyok!$A$16:$B$23,2,FALSE),0)</f>
        <v>0</v>
      </c>
      <c r="AM8" s="47">
        <f>versenyek!$DR$11*IFERROR(VLOOKUP(VLOOKUP($A8,versenyek!DQ:DS,3,FALSE),szabalyok!$A$16:$B$23,2,FALSE),0)</f>
        <v>0</v>
      </c>
      <c r="AN8" s="47">
        <f>versenyek!$DU$11*IFERROR(VLOOKUP(VLOOKUP($A8,versenyek!DT:DV,3,FALSE),szabalyok!$A$16:$B$23,2,FALSE),0)</f>
        <v>89.815323430963829</v>
      </c>
      <c r="AO8" s="47">
        <f>versenyek!$DO$11*IFERROR(VLOOKUP(VLOOKUP($A8,versenyek!DN:DP,3,FALSE),szabalyok!$A$16:$B$23,2,FALSE),0)</f>
        <v>0</v>
      </c>
      <c r="AP8" s="47">
        <f>versenyek!$DX$11*IFERROR(VLOOKUP(VLOOKUP($A8,versenyek!DW:DY,3,FALSE),szabalyok!$A$16:$B$23,2,FALSE),0)</f>
        <v>0</v>
      </c>
      <c r="AQ8" s="47" t="e">
        <f>versenyek!$EA$11*IFERROR(VLOOKUP(VLOOKUP($A8,versenyek!DZ:EB,3,FALSE),szabalyok!$A$16:$B$23,2,FALSE),0)</f>
        <v>#DIV/0!</v>
      </c>
      <c r="AR8" s="47" t="e">
        <f>versenyek!$ED$11*IFERROR(VLOOKUP(VLOOKUP($A8,versenyek!EC:EE,3,FALSE),szabalyok!$A$16:$B$23,2,FALSE),0)</f>
        <v>#DIV/0!</v>
      </c>
      <c r="AS8" s="47">
        <f>versenyek!$EG$11*IFERROR(VLOOKUP(VLOOKUP($A8,versenyek!EF:EH,3,FALSE),szabalyok!$A$16:$B$23,2,FALSE),0)</f>
        <v>0</v>
      </c>
      <c r="AT8" s="47">
        <f>versenyek!$EJ$11*IFERROR(VLOOKUP(VLOOKUP($A8,versenyek!EI:EK,3,FALSE),szabalyok!$A$16:$B$23,2,FALSE),0)</f>
        <v>0</v>
      </c>
      <c r="AU8" s="47">
        <f>versenyek!$EM$11*IFERROR(VLOOKUP(VLOOKUP($A8,versenyek!EL:EN,3,FALSE),szabalyok!$A$16:$B$23,2,FALSE),0)</f>
        <v>0</v>
      </c>
      <c r="AV8" s="47">
        <f>versenyek!$EP$11*IFERROR(VLOOKUP(VLOOKUP($A8,versenyek!EO:EQ,3,FALSE),szabalyok!$A$16:$B$23,2,FALSE),0)</f>
        <v>0</v>
      </c>
      <c r="AW8" s="47">
        <f>versenyek!$EY$11*IFERROR(VLOOKUP(VLOOKUP($A8,versenyek!EX:EZ,3,FALSE),szabalyok!$A$16:$B$23,2,FALSE),0)</f>
        <v>0</v>
      </c>
      <c r="AX8" s="47">
        <f>versenyek!$FB$11*IFERROR(VLOOKUP(VLOOKUP($A8,versenyek!FA:FC,3,FALSE),szabalyok!$A$16:$B$23,2,FALSE),0)</f>
        <v>0</v>
      </c>
      <c r="AY8" s="47">
        <f>versenyek!$FE$11*IFERROR(VLOOKUP(VLOOKUP($A8,versenyek!FD:FF,3,FALSE),szabalyok!$A$16:$B$23,2,FALSE),0)</f>
        <v>0</v>
      </c>
      <c r="AZ8" s="47">
        <f>versenyek!$FH$11*IFERROR(VLOOKUP(VLOOKUP($A8,versenyek!FG:FI,3,FALSE),szabalyok!$A$16:$B$23,2,FALSE),0)</f>
        <v>0</v>
      </c>
      <c r="BA8" s="47">
        <f>versenyek!$FK$11*IFERROR(VLOOKUP(VLOOKUP($A8,versenyek!FJ:FL,3,FALSE),szabalyok!$A$16:$B$23,2,FALSE),0)</f>
        <v>0</v>
      </c>
      <c r="BB8" s="47">
        <f>versenyek!$FN$11*IFERROR(VLOOKUP(VLOOKUP($A8,versenyek!FM:FO,3,FALSE),szabalyok!$A$16:$B$23,2,FALSE),0)</f>
        <v>0</v>
      </c>
      <c r="BC8" s="47">
        <f>versenyek!$FQ$11*IFERROR(VLOOKUP(VLOOKUP($A8,versenyek!FP:FR,3,FALSE),szabalyok!$A$16:$B$23,2,FALSE),0)</f>
        <v>0</v>
      </c>
      <c r="BD8" s="47">
        <f>versenyek!$FT$11*IFERROR(VLOOKUP(VLOOKUP($A8,versenyek!FS:FU,3,FALSE),szabalyok!$A$16:$B$23,2,FALSE),0)</f>
        <v>0</v>
      </c>
      <c r="BE8" s="47">
        <f>versenyek!$FW$11*IFERROR(VLOOKUP(VLOOKUP($A8,versenyek!FV:FX,3,FALSE),szabalyok!$A$16:$B$23,2,FALSE),0)</f>
        <v>0</v>
      </c>
      <c r="BF8" s="47">
        <f>versenyek!$FZ$11*IFERROR(VLOOKUP(VLOOKUP($A8,versenyek!FY:GA,3,FALSE),szabalyok!$A$16:$B$23,2,FALSE),0)</f>
        <v>0</v>
      </c>
      <c r="BG8" s="47">
        <f>versenyek!$GC$11*IFERROR(VLOOKUP(VLOOKUP($A8,versenyek!GB:GD,3,FALSE),szabalyok!$A$16:$B$23,2,FALSE),0)</f>
        <v>113.33539431403067</v>
      </c>
      <c r="BH8" s="47">
        <f>versenyek!$GF$11*IFERROR(VLOOKUP(VLOOKUP($A8,versenyek!GE:GG,3,FALSE),szabalyok!$A$16:$B$23,2,FALSE),0)</f>
        <v>0</v>
      </c>
      <c r="BI8" s="47">
        <f>versenyek!$GI$11*IFERROR(VLOOKUP(VLOOKUP($A8,versenyek!GH:GJ,3,FALSE),szabalyok!$A$16:$B$23,2,FALSE),0)</f>
        <v>0</v>
      </c>
      <c r="BJ8" s="47">
        <f>versenyek!$GL$11*IFERROR(VLOOKUP(VLOOKUP($A8,versenyek!GK:GM,3,FALSE),szabalyok!$A$16:$B$23,2,FALSE),0)</f>
        <v>0</v>
      </c>
      <c r="BK8" s="47">
        <f>versenyek!$GO$11*IFERROR(VLOOKUP(VLOOKUP($A8,versenyek!GN:GP,3,FALSE),szabalyok!$A$16:$B$23,2,FALSE),0)</f>
        <v>0</v>
      </c>
      <c r="BL8" s="47">
        <f>versenyek!$GR$11*IFERROR(VLOOKUP(VLOOKUP($A8,versenyek!GQ:GS,3,FALSE),szabalyok!$A$16:$B$23,2,FALSE),0)</f>
        <v>0</v>
      </c>
      <c r="BM8" s="47">
        <f>versenyek!$GX$11*IFERROR(VLOOKUP(VLOOKUP($A8,versenyek!GW:GY,3,FALSE),szabalyok!$A$16:$B$23,2,FALSE),0)</f>
        <v>43.876053496579424</v>
      </c>
      <c r="BN8" s="47">
        <f>versenyek!$HA$11*IFERROR(VLOOKUP(VLOOKUP($A8,versenyek!GZ:HB,3,FALSE),szabalyok!$A$16:$B$23,2,FALSE),0)</f>
        <v>84.866441658630663</v>
      </c>
      <c r="BO8" s="47">
        <f>versenyek!$HD$11*IFERROR(VLOOKUP(VLOOKUP($A8,versenyek!HC:HE,3,FALSE),szabalyok!$A$16:$B$23,2,FALSE),0)</f>
        <v>0</v>
      </c>
      <c r="BP8" s="47">
        <f>versenyek!$HG$11*IFERROR(VLOOKUP(VLOOKUP($A8,versenyek!HF:HH,3,FALSE),szabalyok!$A$16:$B$23,2,FALSE),0)</f>
        <v>0</v>
      </c>
      <c r="BQ8" s="47">
        <f>versenyek!$HJ$11*IFERROR(VLOOKUP(VLOOKUP($A8,versenyek!HI:HK,3,FALSE),szabalyok!$A$16:$B$23,2,FALSE),0)</f>
        <v>141.73997614135013</v>
      </c>
      <c r="BR8" s="47">
        <f>versenyek!$HM$11*IFERROR(VLOOKUP(VLOOKUP($A8,versenyek!HL:HN,3,FALSE),szabalyok!$A$16:$B$23,2,FALSE),0)</f>
        <v>0</v>
      </c>
      <c r="BS8" s="47">
        <f>versenyek!$HP$11*IFERROR(VLOOKUP(VLOOKUP($A8,versenyek!HO:HQ,3,FALSE),szabalyok!$A$16:$B$23,2,FALSE),0)</f>
        <v>0</v>
      </c>
      <c r="BT8" s="47">
        <f>versenyek!$HS$11*IFERROR(VLOOKUP(VLOOKUP($A8,versenyek!HR:HT,3,FALSE),szabalyok!$A$16:$B$23,2,FALSE),0)</f>
        <v>0</v>
      </c>
      <c r="BU8" s="47">
        <f>versenyek!$HV$11*IFERROR(VLOOKUP(VLOOKUP($A8,versenyek!HU:HW,3,FALSE),szabalyok!$A$16:$B$23,2,FALSE),0)</f>
        <v>0</v>
      </c>
      <c r="BV8" s="47">
        <f>versenyek!$HY$11*IFERROR(VLOOKUP(VLOOKUP($A8,versenyek!HX:HZ,3,FALSE),szabalyok!$A$16:$B$23,2,FALSE),0)</f>
        <v>0</v>
      </c>
      <c r="BW8" s="47">
        <f>versenyek!$IB$11*IFERROR(VLOOKUP(VLOOKUP($A8,versenyek!IA:IC,3,FALSE),szabalyok!$A$16:$B$23,2,FALSE),0)</f>
        <v>0</v>
      </c>
      <c r="BX8" s="47">
        <f>versenyek!$IE$11*IFERROR(VLOOKUP(VLOOKUP($A8,versenyek!ID:IF,3,FALSE),szabalyok!$A$16:$B$23,2,FALSE),0)</f>
        <v>0</v>
      </c>
      <c r="BY8" s="47">
        <f>versenyek!$IH$11*IFERROR(VLOOKUP(VLOOKUP($A8,versenyek!IG:II,3,FALSE),szabalyok!$A$16:$B$23,2,FALSE),0)</f>
        <v>0</v>
      </c>
      <c r="BZ8" s="47">
        <f>versenyek!$IK$11*IFERROR(VLOOKUP(VLOOKUP($A8,versenyek!IJ:IL,3,FALSE),szabalyok!$A$16:$B$23,2,FALSE),0)</f>
        <v>0</v>
      </c>
      <c r="CA8" s="47">
        <f>versenyek!$IN$11*IFERROR(VLOOKUP(VLOOKUP($A8,versenyek!IM:IO,3,FALSE),szabalyok!$A$16:$B$23,2,FALSE),0)</f>
        <v>0</v>
      </c>
      <c r="CB8" s="47">
        <f>versenyek!$IW$11*IFERROR(VLOOKUP(VLOOKUP($A8,versenyek!IV:IX,3,FALSE),szabalyok!$A$16:$B$23,2,FALSE),0)</f>
        <v>0</v>
      </c>
      <c r="CC8" s="47">
        <f>versenyek!$IZ$11*IFERROR(VLOOKUP(VLOOKUP($A8,versenyek!IY:JA,3,FALSE),szabalyok!$A$16:$B$23,2,FALSE),0)</f>
        <v>0</v>
      </c>
      <c r="CD8" s="47">
        <f>versenyek!$JC$11*IFERROR(VLOOKUP(VLOOKUP($A8,versenyek!JB:JD,3,FALSE),szabalyok!$A$16:$B$23,2,FALSE),0)</f>
        <v>0</v>
      </c>
      <c r="CE8" s="47">
        <f>versenyek!$JF$11*IFERROR(VLOOKUP(VLOOKUP($A8,versenyek!JE:JG,3,FALSE),szabalyok!$A$16:$B$23,2,FALSE),0)</f>
        <v>0</v>
      </c>
      <c r="CF8" s="47">
        <f>versenyek!$JI$11*IFERROR(VLOOKUP(VLOOKUP($A8,versenyek!JH:JJ,3,FALSE),szabalyok!$A$16:$B$23,2,FALSE),0)</f>
        <v>0</v>
      </c>
      <c r="CG8" s="47">
        <f>versenyek!$JL$11*IFERROR(VLOOKUP(VLOOKUP($A8,versenyek!JK:JM,3,FALSE),szabalyok!$A$16:$B$23,2,FALSE),0)</f>
        <v>0</v>
      </c>
      <c r="CH8" s="47">
        <f>versenyek!$JO$11*IFERROR(VLOOKUP(VLOOKUP($A8,versenyek!JN:JP,3,FALSE),szabalyok!$A$16:$B$23,2,FALSE),0)</f>
        <v>0</v>
      </c>
      <c r="CI8" s="47">
        <f>versenyek!$JR$11*IFERROR(VLOOKUP(VLOOKUP($A8,versenyek!JQ:JS,3,FALSE),szabalyok!$A$16:$B$23,2,FALSE),0)</f>
        <v>100.6668029380956</v>
      </c>
      <c r="CJ8" s="47">
        <f>versenyek!$JU$11*IFERROR(VLOOKUP(VLOOKUP($A8,versenyek!JT:JV,3,FALSE),szabalyok!$A$16:$B$23,2,FALSE),0)</f>
        <v>0</v>
      </c>
      <c r="CK8" s="47">
        <f>versenyek!$JR$11*IFERROR(VLOOKUP(VLOOKUP($A8,versenyek!JW:JY,3,FALSE),szabalyok!$A$16:$B$23,2,FALSE),0)</f>
        <v>0</v>
      </c>
      <c r="CL8" s="47">
        <f>versenyek!$KA$11*IFERROR(VLOOKUP(VLOOKUP($A8,versenyek!JZ:KB,3,FALSE),szabalyok!$A$16:$B$23,2,FALSE),0)</f>
        <v>0</v>
      </c>
      <c r="CM8" s="47">
        <f>versenyek!$KD$11*IFERROR(VLOOKUP(VLOOKUP($A8,versenyek!KC:KE,3,FALSE),szabalyok!$A$16:$B$23,2,FALSE),0)</f>
        <v>0</v>
      </c>
      <c r="CN8" s="47">
        <f>versenyek!$KG$11*IFERROR(VLOOKUP(VLOOKUP($A8,versenyek!KF:KH,3,FALSE),szabalyok!$A$16:$B$23,2,FALSE),0)</f>
        <v>0</v>
      </c>
      <c r="CO8" s="47">
        <f>versenyek!$KJ$11*IFERROR(VLOOKUP(VLOOKUP($A8,versenyek!KI:KK,3,FALSE),szabalyok!$A$16:$B$23,2,FALSE),0)</f>
        <v>0</v>
      </c>
      <c r="CP8" s="47">
        <f>versenyek!$KM$11*IFERROR(VLOOKUP(VLOOKUP($A8,versenyek!KL:KN,3,FALSE),szabalyok!$A$16:$B$23,2,FALSE),0)</f>
        <v>0</v>
      </c>
      <c r="CQ8" s="47">
        <f>versenyek!$KP$11*IFERROR(VLOOKUP(VLOOKUP($A8,versenyek!KO:KQ,3,FALSE),szabalyok!$A$16:$B$23,2,FALSE),0)</f>
        <v>0</v>
      </c>
      <c r="CR8" s="47">
        <f>versenyek!$KS$11*IFERROR(VLOOKUP(VLOOKUP($A8,versenyek!KR:KT,3,FALSE),szabalyok!$A$16:$B$23,2,FALSE),0)</f>
        <v>0</v>
      </c>
      <c r="CS8" s="47">
        <f>versenyek!$KV$11*IFERROR(VLOOKUP(VLOOKUP($A8,versenyek!KU:KW,3,FALSE),szabalyok!$A$16:$B$23,2,FALSE),0)</f>
        <v>0</v>
      </c>
      <c r="CT8" s="47">
        <f>versenyek!$KY$11*IFERROR(VLOOKUP(VLOOKUP($A8,versenyek!KX:KZ,3,FALSE),szabalyok!$A$16:$B$23,2,FALSE),0)</f>
        <v>0</v>
      </c>
      <c r="CU8" s="47">
        <f>versenyek!$LB$11*IFERROR(VLOOKUP(VLOOKUP($A8,versenyek!LA:LC,3,FALSE),szabalyok!$A$16:$B$23,2,FALSE),0)</f>
        <v>0</v>
      </c>
      <c r="CV8" s="47">
        <f>versenyek!$LE$11*IFERROR(VLOOKUP(VLOOKUP($A8,versenyek!LD:LF,3,FALSE),szabalyok!$A$16:$B$23,2,FALSE),0)</f>
        <v>0</v>
      </c>
      <c r="CW8" s="47">
        <f>versenyek!$LH$11*IFERROR(VLOOKUP(VLOOKUP($A8,versenyek!LG:LI,3,FALSE),szabalyok!$A$16:$B$23,2,FALSE),0)</f>
        <v>0</v>
      </c>
      <c r="CX8" s="47">
        <f>versenyek!$LK$11*IFERROR(VLOOKUP(VLOOKUP($A8,versenyek!LJ:LL,3,FALSE),szabalyok!$A$16:$B$23,2,FALSE),0)</f>
        <v>0</v>
      </c>
      <c r="CY8" s="47">
        <f>versenyek!$LN$11*IFERROR(VLOOKUP(VLOOKUP($A8,versenyek!LM:LO,3,FALSE),szabalyok!$A$16:$B$23,2,FALSE),0)</f>
        <v>49.303107558740429</v>
      </c>
      <c r="CZ8" s="47">
        <f>versenyek!$LQ$11*IFERROR(VLOOKUP(VLOOKUP($A8,versenyek!LP:LR,3,FALSE),szabalyok!$A$16:$B$23,2,FALSE),0)</f>
        <v>0</v>
      </c>
      <c r="DA8" s="47">
        <f>versenyek!$LT$11*IFERROR(VLOOKUP(VLOOKUP($A8,versenyek!LS:LU,3,FALSE),szabalyok!$A$16:$B$23,2,FALSE),0)</f>
        <v>0</v>
      </c>
      <c r="DB8" s="47">
        <f>versenyek!$LW$11*IFERROR(VLOOKUP(VLOOKUP($A8,versenyek!LV:LX,3,FALSE),szabalyok!$A$16:$B$23,2,FALSE),0)</f>
        <v>0</v>
      </c>
      <c r="DC8" s="47">
        <f>versenyek!$LZ$11*IFERROR(VLOOKUP(VLOOKUP($A8,versenyek!LY:MA,3,FALSE),szabalyok!$A$16:$B$23,2,FALSE),0)</f>
        <v>53.698668795193498</v>
      </c>
      <c r="DD8" s="47">
        <f>versenyek!$MC$11*IFERROR(VLOOKUP(VLOOKUP($A8,versenyek!MB:MD,3,FALSE),szabalyok!$A$16:$B$23,2,FALSE),0)</f>
        <v>0</v>
      </c>
      <c r="DE8" s="47">
        <f>versenyek!$ML$11*IFERROR(VLOOKUP(VLOOKUP($A8,versenyek!MK:MM,3,FALSE),szabalyok!$A$16:$B$23,2,FALSE),0)</f>
        <v>0</v>
      </c>
      <c r="DF8" s="47">
        <f>versenyek!$MO$11*IFERROR(VLOOKUP(VLOOKUP($A8,versenyek!MN:MP,3,FALSE),szabalyok!$A$16:$B$23,2,FALSE),0)</f>
        <v>0</v>
      </c>
      <c r="DG8" s="47">
        <f>versenyek!$MR$11*IFERROR(VLOOKUP(VLOOKUP($A8,versenyek!MQ:MS,3,FALSE),szabalyok!$A$16:$B$23,2,FALSE),0)</f>
        <v>0</v>
      </c>
      <c r="DH8" s="47">
        <f>versenyek!$MU$11*IFERROR(VLOOKUP(VLOOKUP($A8,versenyek!MT:MV,3,FALSE),szabalyok!$A$16:$B$23,2,FALSE),0)</f>
        <v>0</v>
      </c>
      <c r="DI8" s="47">
        <f>versenyek!$MX$11*IFERROR(VLOOKUP(VLOOKUP($A8,versenyek!MW:MY,3,FALSE),szabalyok!$A$16:$B$23,2,FALSE),0)</f>
        <v>0</v>
      </c>
      <c r="DJ8" s="47">
        <f>versenyek!$NA$11*IFERROR(VLOOKUP(VLOOKUP($A8,versenyek!MZ:NB,3,FALSE),szabalyok!$A$16:$B$23,2,FALSE),0)</f>
        <v>0</v>
      </c>
      <c r="DK8" s="47">
        <f>versenyek!$ND$11*IFERROR(VLOOKUP(VLOOKUP($A8,versenyek!NC:NE,3,FALSE),szabalyok!$A$16:$B$23,2,FALSE),0)</f>
        <v>25.962242027442088</v>
      </c>
      <c r="DL8" s="47">
        <f>versenyek!$NG$11*IFERROR(VLOOKUP(VLOOKUP($A8,versenyek!NF:NH,3,FALSE),szabalyok!$A$16:$B$23,2,FALSE),0)</f>
        <v>0</v>
      </c>
      <c r="DM8" s="47">
        <f>versenyek!$NJ$11*IFERROR(VLOOKUP(VLOOKUP($A8,versenyek!NI:NK,3,FALSE),szabalyok!$A$16:$B$23,2,FALSE),0)</f>
        <v>0</v>
      </c>
      <c r="DN8" s="47">
        <f>versenyek!$NM$11*IFERROR(VLOOKUP(VLOOKUP($A8,versenyek!NL:NN,3,FALSE),szabalyok!$A$16:$B$23,2,FALSE),0)</f>
        <v>0</v>
      </c>
      <c r="DO8" s="47">
        <f>versenyek!$NP$11*IFERROR(VLOOKUP(VLOOKUP($A8,versenyek!NO:NQ,3,FALSE),szabalyok!$A$16:$B$23,2,FALSE),0)</f>
        <v>0</v>
      </c>
      <c r="DP8" s="47">
        <f>versenyek!$NS$11*IFERROR(VLOOKUP(VLOOKUP($A8,versenyek!NR:NT,3,FALSE),szabalyok!$A$16:$B$23,2,FALSE),0)</f>
        <v>0</v>
      </c>
      <c r="DQ8" s="47">
        <f>versenyek!$NV$11*IFERROR(VLOOKUP(VLOOKUP($A8,versenyek!NU:NW,3,FALSE),szabalyok!$A$16:$B$23,2,FALSE),0)</f>
        <v>0</v>
      </c>
      <c r="DR8" s="47">
        <f>versenyek!$NY$11*IFERROR(VLOOKUP(VLOOKUP($A8,versenyek!NX:NZ,3,FALSE),szabalyok!$A$16:$B$23,2,FALSE),0)</f>
        <v>0</v>
      </c>
      <c r="DS8" s="47">
        <f>versenyek!$OB$11*IFERROR(VLOOKUP(VLOOKUP($A8,versenyek!OA:OC,3,FALSE),szabalyok!$A$16:$B$23,2,FALSE),0)</f>
        <v>60</v>
      </c>
      <c r="DT8" s="47">
        <f>versenyek!$OE$11*IFERROR(VLOOKUP(VLOOKUP($A8,versenyek!OD:OF,3,FALSE),szabalyok!$A$16:$B$23,2,FALSE),0)</f>
        <v>73.435689946821924</v>
      </c>
      <c r="DU8" s="47">
        <f>versenyek!$OH$11*IFERROR(VLOOKUP(VLOOKUP($A8,versenyek!OG:OI,3,FALSE),szabalyok!$A$16:$B$23,2,FALSE),0)</f>
        <v>0</v>
      </c>
      <c r="DV8" s="47">
        <f>versenyek!$OK$11*IFERROR(VLOOKUP(VLOOKUP($A8,versenyek!OJ:OL,3,FALSE),szabalyok!$A$16:$B$23,2,FALSE),0)</f>
        <v>0</v>
      </c>
      <c r="DW8" s="47">
        <f>versenyek!$ON$11*IFERROR(VLOOKUP(VLOOKUP($A8,versenyek!OM:OO,3,FALSE),szabalyok!$A$16:$B$23,2,FALSE),0)</f>
        <v>0</v>
      </c>
      <c r="DX8" s="47">
        <f>versenyek!$OQ$11*IFERROR(VLOOKUP(VLOOKUP($A8,versenyek!OP:OR,3,FALSE),szabalyok!$A$16:$B$23,2,FALSE),0)</f>
        <v>0</v>
      </c>
      <c r="DY8" s="47">
        <f>versenyek!$OT$11*IFERROR(VLOOKUP(VLOOKUP($A8,versenyek!OS:OU,3,FALSE),szabalyok!$A$16:$B$23,2,FALSE),0)</f>
        <v>0</v>
      </c>
      <c r="DZ8" s="47">
        <f>versenyek!$OW$11*IFERROR(VLOOKUP(VLOOKUP($A8,versenyek!OV:OX,3,FALSE),szabalyok!$A$16:$B$23,2,FALSE),0)</f>
        <v>0</v>
      </c>
      <c r="EA8" s="47">
        <f>versenyek!$OZ$11*IFERROR(VLOOKUP(VLOOKUP($A8,versenyek!OY:PA,3,FALSE),szabalyok!$A$16:$B$23,2,FALSE),0)</f>
        <v>0</v>
      </c>
      <c r="EB8" s="47">
        <f>versenyek!$PC$11*IFERROR(VLOOKUP(VLOOKUP($A8,versenyek!PB:PD,3,FALSE),szabalyok!$A$16:$B$23,2,FALSE),0)</f>
        <v>0</v>
      </c>
      <c r="EC8" s="47">
        <f>versenyek!$PF$11*IFERROR(VLOOKUP(VLOOKUP($A8,versenyek!PE:PG,3,FALSE),szabalyok!$A$16:$B$23,2,FALSE),0)</f>
        <v>0</v>
      </c>
      <c r="ED8" s="47">
        <f>versenyek!$PI$11*IFERROR(VLOOKUP(VLOOKUP($A8,versenyek!PH:PJ,3,FALSE),szabalyok!$A$16:$B$23,2,FALSE),0)</f>
        <v>0</v>
      </c>
      <c r="EE8" s="47">
        <f>versenyek!$PL$11*IFERROR(VLOOKUP(VLOOKUP($A8,versenyek!PK:PM,3,FALSE),szabalyok!$A$16:$B$23,2,FALSE),0)</f>
        <v>0</v>
      </c>
      <c r="EF8" s="47">
        <f>versenyek!$PO$11*IFERROR(VLOOKUP(VLOOKUP($A8,versenyek!PN:PP,3,FALSE),szabalyok!$A$16:$B$23,2,FALSE),0)</f>
        <v>0</v>
      </c>
      <c r="EG8" s="47">
        <f>versenyek!$PR$11*IFERROR(VLOOKUP(VLOOKUP($A8,versenyek!PQ:PS,3,FALSE),szabalyok!$A$16:$B$23,2,FALSE),0)</f>
        <v>0</v>
      </c>
      <c r="EH8" s="47">
        <f>versenyek!$PU$11*IFERROR(VLOOKUP(VLOOKUP($A8,versenyek!PT:PV,3,FALSE),szabalyok!$A$16:$B$23,2,FALSE),0)</f>
        <v>0</v>
      </c>
      <c r="EI8" s="47">
        <f>versenyek!$PX$11*IFERROR(VLOOKUP(VLOOKUP($A8,versenyek!PW:PY,3,FALSE),szabalyok!$A$16:$B$23,2,FALSE),0)</f>
        <v>0</v>
      </c>
      <c r="EJ8" s="47">
        <f>versenyek!$QA$11*IFERROR(VLOOKUP(VLOOKUP($A8,versenyek!PZ:QB,3,FALSE),szabalyok!$A$16:$B$23,2,FALSE),0)</f>
        <v>0</v>
      </c>
      <c r="EK8" s="47">
        <f>versenyek!$QD$11*IFERROR(VLOOKUP(VLOOKUP($A8,versenyek!QC:QE,3,FALSE),szabalyok!$A$16:$B$23,2,FALSE),0)</f>
        <v>0</v>
      </c>
      <c r="EL8" s="47">
        <f>versenyek!$QG$11*IFERROR(VLOOKUP(VLOOKUP($A8,versenyek!QF:QH,3,FALSE),szabalyok!$A$16:$B$23,2,FALSE),0)</f>
        <v>0</v>
      </c>
      <c r="EM8" s="47">
        <f>versenyek!$QJ$11*IFERROR(VLOOKUP(VLOOKUP($A8,versenyek!QI:QK,3,FALSE),szabalyok!$A$16:$B$23,2,FALSE),0)</f>
        <v>0</v>
      </c>
      <c r="EN8" s="47">
        <f>versenyek!$QM$11*IFERROR(VLOOKUP(VLOOKUP($A8,versenyek!QL:QN,3,FALSE),szabalyok!$A$16:$B$23,2,FALSE),0)</f>
        <v>0</v>
      </c>
      <c r="EO8" s="47">
        <f>versenyek!$QP$11*IFERROR(VLOOKUP(VLOOKUP($A8,versenyek!QO:QQ,3,FALSE),szabalyok!$A$16:$B$23,2,FALSE),0)</f>
        <v>251.13562705678893</v>
      </c>
      <c r="EP8" s="47">
        <f>versenyek!$QS$11*IFERROR(VLOOKUP(VLOOKUP($A8,versenyek!QR:QT,3,FALSE),szabalyok!$A$16:$B$23,2,FALSE),0)</f>
        <v>0</v>
      </c>
      <c r="EQ8" s="47">
        <f>versenyek!$QV$11*IFERROR(VLOOKUP(VLOOKUP($A8,versenyek!QU:QW,3,FALSE),szabalyok!$A$16:$B$23,2,FALSE),0)</f>
        <v>0</v>
      </c>
      <c r="ER8" s="47">
        <f>versenyek!$RE$11*IFERROR(VLOOKUP(VLOOKUP($A8,versenyek!RD:RF,3,FALSE),szabalyok!$A$16:$B$23,2,FALSE),0)</f>
        <v>0</v>
      </c>
      <c r="ES8" s="47">
        <f>versenyek!$RH$11*IFERROR(VLOOKUP(VLOOKUP($A8,versenyek!RG:RI,3,FALSE),szabalyok!$A$16:$B$23,2,FALSE),0)</f>
        <v>0</v>
      </c>
      <c r="ET8" s="47">
        <f>versenyek!$RK$11*IFERROR(VLOOKUP(VLOOKUP($A8,versenyek!RJ:RL,3,FALSE),szabalyok!$A$16:$B$23,2,FALSE),0)</f>
        <v>0</v>
      </c>
      <c r="EU8" s="47">
        <f>versenyek!$RN$11*IFERROR(VLOOKUP(VLOOKUP($A8,versenyek!RM:RO,3,FALSE),szabalyok!$A$16:$B$23,2,FALSE),0)</f>
        <v>0</v>
      </c>
      <c r="EV8" s="47">
        <f>versenyek!$RQ$11*IFERROR(VLOOKUP(VLOOKUP($A8,versenyek!RP:RR,3,FALSE),szabalyok!$A$16:$B$23,2,FALSE),0)</f>
        <v>0</v>
      </c>
      <c r="EW8" s="47">
        <f>versenyek!$RT$11*IFERROR(VLOOKUP(VLOOKUP($A8,versenyek!RS:RU,3,FALSE),szabalyok!$A$16:$B$23,2,FALSE),0)</f>
        <v>35.023187173431431</v>
      </c>
      <c r="EX8" s="47">
        <f>versenyek!$RW$11*IFERROR(VLOOKUP(VLOOKUP($A8,versenyek!RV:RX,3,FALSE),szabalyok!$A$16:$B$23,2,FALSE),0)</f>
        <v>0</v>
      </c>
      <c r="EY8" s="47">
        <f>versenyek!$RZ$11*IFERROR(VLOOKUP(VLOOKUP($A8,versenyek!RY:SA,3,FALSE),szabalyok!$A$16:$B$23,2,FALSE),0)</f>
        <v>0</v>
      </c>
      <c r="EZ8" s="47">
        <f>versenyek!$SC$11*IFERROR(VLOOKUP(VLOOKUP($A8,versenyek!SB:SD,3,FALSE),szabalyok!$A$16:$B$23,2,FALSE),0)</f>
        <v>0</v>
      </c>
      <c r="FA8" s="47">
        <f>versenyek!$SF$11*IFERROR(VLOOKUP(VLOOKUP($A8,versenyek!SE:SG,3,FALSE),szabalyok!$A$16:$B$23,2,FALSE),0)</f>
        <v>0</v>
      </c>
      <c r="FB8" s="47">
        <f>versenyek!$SI$11*IFERROR(VLOOKUP(VLOOKUP($A8,versenyek!SH:SJ,3,FALSE),szabalyok!$A$16:$B$23,2,FALSE),0)</f>
        <v>0</v>
      </c>
      <c r="FC8" s="47">
        <f>versenyek!$SL$11*IFERROR(VLOOKUP(VLOOKUP($A8,versenyek!SK:SM,3,FALSE),szabalyok!$A$16:$B$23,2,FALSE),0)</f>
        <v>25.399008949042237</v>
      </c>
      <c r="FD8" s="47">
        <f>versenyek!$SO$11*IFERROR(VLOOKUP(VLOOKUP($A8,versenyek!SN:SP,3,FALSE),szabalyok!$A$16:$B$23,2,FALSE),0)</f>
        <v>0</v>
      </c>
      <c r="FE8" s="47">
        <f>versenyek!$SR$11*IFERROR(VLOOKUP(VLOOKUP($A8,versenyek!SQ:SS,3,FALSE),szabalyok!$A$16:$B$23,2,FALSE),0)</f>
        <v>17.050310425451851</v>
      </c>
      <c r="FF8" s="47">
        <f>versenyek!$SU$11*IFERROR(VLOOKUP(VLOOKUP($A8,versenyek!ST:SV,3,FALSE),szabalyok!$A$16:$B$23,2,FALSE),0)</f>
        <v>0</v>
      </c>
      <c r="FG8" s="47">
        <f>versenyek!$SX$11*IFERROR(VLOOKUP(VLOOKUP($A8,versenyek!SW:SY,3,FALSE),szabalyok!$A$16:$B$23,2,FALSE),0)</f>
        <v>0</v>
      </c>
      <c r="FH8" s="47">
        <f>versenyek!$TA$11*IFERROR(VLOOKUP(VLOOKUP($A8,versenyek!SZ:TB,3,FALSE),szabalyok!$A$16:$B$23,2,FALSE),0)</f>
        <v>0</v>
      </c>
      <c r="FI8" s="47">
        <f>versenyek!$TD$11*IFERROR(VLOOKUP(VLOOKUP($A8,versenyek!TC:TE,3,FALSE),szabalyok!$A$16:$B$23,2,FALSE),0)</f>
        <v>0</v>
      </c>
      <c r="FJ8" s="47">
        <f>versenyek!$TG$11*IFERROR(VLOOKUP(VLOOKUP($A8,versenyek!TF:TH,3,FALSE),szabalyok!$A$16:$B$23,2,FALSE),0)</f>
        <v>0</v>
      </c>
      <c r="FK8" s="47">
        <f>versenyek!$TJ$11*IFERROR(VLOOKUP(VLOOKUP($A8,versenyek!TI:TK,3,FALSE),szabalyok!$A$16:$B$23,2,FALSE),0)</f>
        <v>0</v>
      </c>
      <c r="FL8" s="47">
        <f>versenyek!$TM$11*IFERROR(VLOOKUP(VLOOKUP($A8,versenyek!TL:TN,3,FALSE),szabalyok!$A$16:$B$23,2,FALSE),0)</f>
        <v>0</v>
      </c>
      <c r="FM8" s="47">
        <f>versenyek!$TP$11*IFERROR(VLOOKUP(VLOOKUP($A8,versenyek!TO:TQ,3,FALSE),szabalyok!$A$16:$B$23,2,FALSE),0)</f>
        <v>0</v>
      </c>
      <c r="FN8" s="47">
        <f>versenyek!$TS$11*IFERROR(VLOOKUP(VLOOKUP($A8,versenyek!TR:TT,3,FALSE),szabalyok!$A$16:$B$23,2,FALSE),0)</f>
        <v>0</v>
      </c>
      <c r="FO8" s="47"/>
      <c r="FP8" s="235">
        <f t="shared" si="0"/>
        <v>328.60813360471445</v>
      </c>
    </row>
    <row r="9" spans="1:173">
      <c r="A9" s="38" t="s">
        <v>1</v>
      </c>
      <c r="B9" s="47">
        <v>0</v>
      </c>
      <c r="C9" s="47">
        <v>3.5812308354472346</v>
      </c>
      <c r="D9" s="47">
        <v>7.6071344712648026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51.68562377906477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0</v>
      </c>
      <c r="Q9" s="47">
        <v>22.365164152501059</v>
      </c>
      <c r="R9" s="47">
        <f>versenyek!$BD$11*IFERROR(VLOOKUP(VLOOKUP($A9,versenyek!BC:BE,3,FALSE),szabalyok!$A$16:$B$23,2,FALSE),0)</f>
        <v>0</v>
      </c>
      <c r="S9" s="47">
        <f>versenyek!$BG$11*IFERROR(VLOOKUP(VLOOKUP($A9,versenyek!BF:BH,3,FALSE),szabalyok!$A$16:$B$23,2,FALSE),0)</f>
        <v>0</v>
      </c>
      <c r="T9" s="47">
        <f>versenyek!$BJ$11*IFERROR(VLOOKUP(VLOOKUP($A9,versenyek!BI:BK,3,FALSE),szabalyok!$A$16:$B$23,2,FALSE),0)</f>
        <v>0</v>
      </c>
      <c r="U9" s="47">
        <f>versenyek!$BM$11*IFERROR(VLOOKUP(VLOOKUP($A9,versenyek!BL:BN,3,FALSE),szabalyok!$A$16:$B$23,2,FALSE),0)</f>
        <v>0</v>
      </c>
      <c r="V9" s="47">
        <f>versenyek!$BP$11*IFERROR(VLOOKUP(VLOOKUP($A9,versenyek!BO:BQ,3,FALSE),szabalyok!$A$16:$B$23,2,FALSE),0)</f>
        <v>0</v>
      </c>
      <c r="W9" s="47">
        <f>versenyek!$BS$11*IFERROR(VLOOKUP(VLOOKUP($A9,versenyek!BR:BT,3,FALSE),szabalyok!$A$16:$B$23,2,FALSE),0)</f>
        <v>0</v>
      </c>
      <c r="X9" s="47">
        <f>versenyek!$BV$11*IFERROR(VLOOKUP(VLOOKUP($A9,versenyek!BU:BW,3,FALSE),szabalyok!$A$16:$B$23,2,FALSE),0)</f>
        <v>0</v>
      </c>
      <c r="Y9" s="47">
        <f>versenyek!$BY$11*IFERROR(VLOOKUP(VLOOKUP($A9,versenyek!BX:BZ,3,FALSE),szabalyok!$A$16:$B$23,2,FALSE),0)</f>
        <v>0</v>
      </c>
      <c r="Z9" s="47">
        <f>versenyek!$CB$11*IFERROR(VLOOKUP(VLOOKUP($A9,versenyek!CA:CC,3,FALSE),szabalyok!$A$16:$B$23,2,FALSE),0)</f>
        <v>0</v>
      </c>
      <c r="AA9" s="47">
        <f>versenyek!$CE$11*IFERROR(VLOOKUP(VLOOKUP($A9,versenyek!CD:CF,3,FALSE),szabalyok!$A$16:$B$23,2,FALSE),0)</f>
        <v>4.8986404357067412</v>
      </c>
      <c r="AB9" s="47">
        <f>versenyek!$CH$11*IFERROR(VLOOKUP(VLOOKUP($A9,versenyek!CG:CI,3,FALSE),szabalyok!$A$16:$B$23,2,FALSE),0)</f>
        <v>0</v>
      </c>
      <c r="AC9" s="47">
        <f>versenyek!$CK$11*IFERROR(VLOOKUP(VLOOKUP($A9,versenyek!CJ:CL,3,FALSE),szabalyok!$A$16:$B$23,2,FALSE),0)</f>
        <v>7.5828259575985726</v>
      </c>
      <c r="AD9" s="47">
        <f>versenyek!$CN$11*IFERROR(VLOOKUP(VLOOKUP($A9,versenyek!CM:CO,3,FALSE),szabalyok!$A$16:$B$23,2,FALSE),0)</f>
        <v>0</v>
      </c>
      <c r="AE9" s="47">
        <f>versenyek!$CQ$11*IFERROR(VLOOKUP(VLOOKUP($A9,versenyek!CP:CR,3,FALSE),szabalyok!$A$16:$B$23,2,FALSE),0)</f>
        <v>0</v>
      </c>
      <c r="AF9" s="47">
        <f>versenyek!$CT$11*IFERROR(VLOOKUP(VLOOKUP($A9,versenyek!CS:CU,3,FALSE),szabalyok!$A$16:$B$23,2,FALSE),0)</f>
        <v>0</v>
      </c>
      <c r="AG9" s="47">
        <f>versenyek!$CW$11*IFERROR(VLOOKUP(VLOOKUP($A9,versenyek!CV:CX,3,FALSE),szabalyok!$A$16:$B$23,2,FALSE),0)</f>
        <v>0</v>
      </c>
      <c r="AH9" s="47">
        <f>versenyek!$CZ$11*IFERROR(VLOOKUP(VLOOKUP($A9,versenyek!CY:DA,3,FALSE),szabalyok!$A$16:$B$23,2,FALSE),0)</f>
        <v>0</v>
      </c>
      <c r="AI9" s="47">
        <f>versenyek!$DC$11*IFERROR(VLOOKUP(VLOOKUP($A9,versenyek!DB:DD,3,FALSE),szabalyok!$A$16:$B$23,2,FALSE),0)</f>
        <v>0</v>
      </c>
      <c r="AJ9" s="47">
        <f>versenyek!$DF$11*IFERROR(VLOOKUP(VLOOKUP($A9,versenyek!DE:DG,3,FALSE),szabalyok!$A$16:$B$23,2,FALSE),0)</f>
        <v>21.79529419164351</v>
      </c>
      <c r="AK9" s="47">
        <f>versenyek!$DI$11*IFERROR(VLOOKUP(VLOOKUP($A9,versenyek!DH:DJ,3,FALSE),szabalyok!$A$16:$B$23,2,FALSE),0)</f>
        <v>0</v>
      </c>
      <c r="AL9" s="47">
        <f>versenyek!$DL$11*IFERROR(VLOOKUP(VLOOKUP($A9,versenyek!DK:DM,3,FALSE),szabalyok!$A$16:$B$23,2,FALSE),0)</f>
        <v>0</v>
      </c>
      <c r="AM9" s="47">
        <f>versenyek!$DR$11*IFERROR(VLOOKUP(VLOOKUP($A9,versenyek!DQ:DS,3,FALSE),szabalyok!$A$16:$B$23,2,FALSE),0)</f>
        <v>42.908793591937638</v>
      </c>
      <c r="AN9" s="47">
        <f>versenyek!$DU$11*IFERROR(VLOOKUP(VLOOKUP($A9,versenyek!DT:DV,3,FALSE),szabalyok!$A$16:$B$23,2,FALSE),0)</f>
        <v>0</v>
      </c>
      <c r="AO9" s="47">
        <f>versenyek!$DO$11*IFERROR(VLOOKUP(VLOOKUP($A9,versenyek!DN:DP,3,FALSE),szabalyok!$A$16:$B$23,2,FALSE),0)</f>
        <v>0</v>
      </c>
      <c r="AP9" s="47">
        <f>versenyek!$DX$11*IFERROR(VLOOKUP(VLOOKUP($A9,versenyek!DW:DY,3,FALSE),szabalyok!$A$16:$B$23,2,FALSE),0)</f>
        <v>0</v>
      </c>
      <c r="AQ9" s="47" t="e">
        <f>versenyek!$EA$11*IFERROR(VLOOKUP(VLOOKUP($A9,versenyek!DZ:EB,3,FALSE),szabalyok!$A$16:$B$23,2,FALSE),0)</f>
        <v>#DIV/0!</v>
      </c>
      <c r="AR9" s="47" t="e">
        <f>versenyek!$ED$11*IFERROR(VLOOKUP(VLOOKUP($A9,versenyek!EC:EE,3,FALSE),szabalyok!$A$16:$B$23,2,FALSE),0)</f>
        <v>#DIV/0!</v>
      </c>
      <c r="AS9" s="47">
        <f>versenyek!$EG$11*IFERROR(VLOOKUP(VLOOKUP($A9,versenyek!EF:EH,3,FALSE),szabalyok!$A$16:$B$23,2,FALSE),0)</f>
        <v>0</v>
      </c>
      <c r="AT9" s="47">
        <f>versenyek!$EJ$11*IFERROR(VLOOKUP(VLOOKUP($A9,versenyek!EI:EK,3,FALSE),szabalyok!$A$16:$B$23,2,FALSE),0)</f>
        <v>0</v>
      </c>
      <c r="AU9" s="47">
        <f>versenyek!$EM$11*IFERROR(VLOOKUP(VLOOKUP($A9,versenyek!EL:EN,3,FALSE),szabalyok!$A$16:$B$23,2,FALSE),0)</f>
        <v>0</v>
      </c>
      <c r="AV9" s="47">
        <f>versenyek!$EP$11*IFERROR(VLOOKUP(VLOOKUP($A9,versenyek!EO:EQ,3,FALSE),szabalyok!$A$16:$B$23,2,FALSE),0)</f>
        <v>0</v>
      </c>
      <c r="AW9" s="47">
        <f>versenyek!$EY$11*IFERROR(VLOOKUP(VLOOKUP($A9,versenyek!EX:EZ,3,FALSE),szabalyok!$A$16:$B$23,2,FALSE),0)</f>
        <v>0</v>
      </c>
      <c r="AX9" s="47">
        <f>versenyek!$FB$11*IFERROR(VLOOKUP(VLOOKUP($A9,versenyek!FA:FC,3,FALSE),szabalyok!$A$16:$B$23,2,FALSE),0)</f>
        <v>0</v>
      </c>
      <c r="AY9" s="47">
        <f>versenyek!$FE$11*IFERROR(VLOOKUP(VLOOKUP($A9,versenyek!FD:FF,3,FALSE),szabalyok!$A$16:$B$23,2,FALSE),0)</f>
        <v>0</v>
      </c>
      <c r="AZ9" s="47">
        <f>versenyek!$FH$11*IFERROR(VLOOKUP(VLOOKUP($A9,versenyek!FG:FI,3,FALSE),szabalyok!$A$16:$B$23,2,FALSE),0)</f>
        <v>0</v>
      </c>
      <c r="BA9" s="47">
        <f>versenyek!$FK$11*IFERROR(VLOOKUP(VLOOKUP($A9,versenyek!FJ:FL,3,FALSE),szabalyok!$A$16:$B$23,2,FALSE),0)</f>
        <v>0</v>
      </c>
      <c r="BB9" s="47">
        <f>versenyek!$FN$11*IFERROR(VLOOKUP(VLOOKUP($A9,versenyek!FM:FO,3,FALSE),szabalyok!$A$16:$B$23,2,FALSE),0)</f>
        <v>0</v>
      </c>
      <c r="BC9" s="47">
        <f>versenyek!$FQ$11*IFERROR(VLOOKUP(VLOOKUP($A9,versenyek!FP:FR,3,FALSE),szabalyok!$A$16:$B$23,2,FALSE),0)</f>
        <v>0</v>
      </c>
      <c r="BD9" s="47">
        <f>versenyek!$FT$11*IFERROR(VLOOKUP(VLOOKUP($A9,versenyek!FS:FU,3,FALSE),szabalyok!$A$16:$B$23,2,FALSE),0)</f>
        <v>67.513957681269417</v>
      </c>
      <c r="BE9" s="47">
        <f>versenyek!$FW$11*IFERROR(VLOOKUP(VLOOKUP($A9,versenyek!FV:FX,3,FALSE),szabalyok!$A$16:$B$23,2,FALSE),0)</f>
        <v>0</v>
      </c>
      <c r="BF9" s="47">
        <f>versenyek!$FZ$11*IFERROR(VLOOKUP(VLOOKUP($A9,versenyek!FY:GA,3,FALSE),szabalyok!$A$16:$B$23,2,FALSE),0)</f>
        <v>0</v>
      </c>
      <c r="BG9" s="47">
        <f>versenyek!$GC$11*IFERROR(VLOOKUP(VLOOKUP($A9,versenyek!GB:GD,3,FALSE),szabalyok!$A$16:$B$23,2,FALSE),0)</f>
        <v>0</v>
      </c>
      <c r="BH9" s="47">
        <f>versenyek!$GF$11*IFERROR(VLOOKUP(VLOOKUP($A9,versenyek!GE:GG,3,FALSE),szabalyok!$A$16:$B$23,2,FALSE),0)</f>
        <v>0</v>
      </c>
      <c r="BI9" s="47">
        <f>versenyek!$GI$11*IFERROR(VLOOKUP(VLOOKUP($A9,versenyek!GH:GJ,3,FALSE),szabalyok!$A$16:$B$23,2,FALSE),0)</f>
        <v>0</v>
      </c>
      <c r="BJ9" s="47">
        <f>versenyek!$GL$11*IFERROR(VLOOKUP(VLOOKUP($A9,versenyek!GK:GM,3,FALSE),szabalyok!$A$16:$B$23,2,FALSE),0)</f>
        <v>0</v>
      </c>
      <c r="BK9" s="47">
        <f>versenyek!$GO$11*IFERROR(VLOOKUP(VLOOKUP($A9,versenyek!GN:GP,3,FALSE),szabalyok!$A$16:$B$23,2,FALSE),0)</f>
        <v>0</v>
      </c>
      <c r="BL9" s="47">
        <f>versenyek!$GR$11*IFERROR(VLOOKUP(VLOOKUP($A9,versenyek!GQ:GS,3,FALSE),szabalyok!$A$16:$B$23,2,FALSE),0)</f>
        <v>0</v>
      </c>
      <c r="BM9" s="47">
        <f>versenyek!$GX$11*IFERROR(VLOOKUP(VLOOKUP($A9,versenyek!GW:GY,3,FALSE),szabalyok!$A$16:$B$23,2,FALSE),0)</f>
        <v>0</v>
      </c>
      <c r="BN9" s="47">
        <f>versenyek!$HA$11*IFERROR(VLOOKUP(VLOOKUP($A9,versenyek!GZ:HB,3,FALSE),szabalyok!$A$16:$B$23,2,FALSE),0)</f>
        <v>0</v>
      </c>
      <c r="BO9" s="47">
        <f>versenyek!$HD$11*IFERROR(VLOOKUP(VLOOKUP($A9,versenyek!HC:HE,3,FALSE),szabalyok!$A$16:$B$23,2,FALSE),0)</f>
        <v>0</v>
      </c>
      <c r="BP9" s="47">
        <f>versenyek!$HG$11*IFERROR(VLOOKUP(VLOOKUP($A9,versenyek!HF:HH,3,FALSE),szabalyok!$A$16:$B$23,2,FALSE),0)</f>
        <v>100.71229989676952</v>
      </c>
      <c r="BQ9" s="47">
        <f>versenyek!$HJ$11*IFERROR(VLOOKUP(VLOOKUP($A9,versenyek!HI:HK,3,FALSE),szabalyok!$A$16:$B$23,2,FALSE),0)</f>
        <v>0</v>
      </c>
      <c r="BR9" s="47">
        <f>versenyek!$HM$11*IFERROR(VLOOKUP(VLOOKUP($A9,versenyek!HL:HN,3,FALSE),szabalyok!$A$16:$B$23,2,FALSE),0)</f>
        <v>0</v>
      </c>
      <c r="BS9" s="47">
        <f>versenyek!$HP$11*IFERROR(VLOOKUP(VLOOKUP($A9,versenyek!HO:HQ,3,FALSE),szabalyok!$A$16:$B$23,2,FALSE),0)</f>
        <v>0</v>
      </c>
      <c r="BT9" s="47">
        <f>versenyek!$HS$11*IFERROR(VLOOKUP(VLOOKUP($A9,versenyek!HR:HT,3,FALSE),szabalyok!$A$16:$B$23,2,FALSE),0)</f>
        <v>0</v>
      </c>
      <c r="BU9" s="47">
        <f>versenyek!$HV$11*IFERROR(VLOOKUP(VLOOKUP($A9,versenyek!HU:HW,3,FALSE),szabalyok!$A$16:$B$23,2,FALSE),0)</f>
        <v>0</v>
      </c>
      <c r="BV9" s="47">
        <f>versenyek!$HY$11*IFERROR(VLOOKUP(VLOOKUP($A9,versenyek!HX:HZ,3,FALSE),szabalyok!$A$16:$B$23,2,FALSE),0)</f>
        <v>0</v>
      </c>
      <c r="BW9" s="47">
        <f>versenyek!$IB$11*IFERROR(VLOOKUP(VLOOKUP($A9,versenyek!IA:IC,3,FALSE),szabalyok!$A$16:$B$23,2,FALSE),0)</f>
        <v>0</v>
      </c>
      <c r="BX9" s="47">
        <f>versenyek!$IE$11*IFERROR(VLOOKUP(VLOOKUP($A9,versenyek!ID:IF,3,FALSE),szabalyok!$A$16:$B$23,2,FALSE),0)</f>
        <v>0</v>
      </c>
      <c r="BY9" s="47">
        <f>versenyek!$IH$11*IFERROR(VLOOKUP(VLOOKUP($A9,versenyek!IG:II,3,FALSE),szabalyok!$A$16:$B$23,2,FALSE),0)</f>
        <v>0</v>
      </c>
      <c r="BZ9" s="47">
        <f>versenyek!$IK$11*IFERROR(VLOOKUP(VLOOKUP($A9,versenyek!IJ:IL,3,FALSE),szabalyok!$A$16:$B$23,2,FALSE),0)</f>
        <v>0</v>
      </c>
      <c r="CA9" s="47">
        <f>versenyek!$IN$11*IFERROR(VLOOKUP(VLOOKUP($A9,versenyek!IM:IO,3,FALSE),szabalyok!$A$16:$B$23,2,FALSE),0)</f>
        <v>0</v>
      </c>
      <c r="CB9" s="47">
        <f>versenyek!$IW$11*IFERROR(VLOOKUP(VLOOKUP($A9,versenyek!IV:IX,3,FALSE),szabalyok!$A$16:$B$23,2,FALSE),0)</f>
        <v>0</v>
      </c>
      <c r="CC9" s="47">
        <f>versenyek!$IZ$11*IFERROR(VLOOKUP(VLOOKUP($A9,versenyek!IY:JA,3,FALSE),szabalyok!$A$16:$B$23,2,FALSE),0)</f>
        <v>0</v>
      </c>
      <c r="CD9" s="47">
        <f>versenyek!$JC$11*IFERROR(VLOOKUP(VLOOKUP($A9,versenyek!JB:JD,3,FALSE),szabalyok!$A$16:$B$23,2,FALSE),0)</f>
        <v>0</v>
      </c>
      <c r="CE9" s="47">
        <f>versenyek!$JF$11*IFERROR(VLOOKUP(VLOOKUP($A9,versenyek!JE:JG,3,FALSE),szabalyok!$A$16:$B$23,2,FALSE),0)</f>
        <v>0</v>
      </c>
      <c r="CF9" s="47">
        <f>versenyek!$JI$11*IFERROR(VLOOKUP(VLOOKUP($A9,versenyek!JH:JJ,3,FALSE),szabalyok!$A$16:$B$23,2,FALSE),0)</f>
        <v>41.497490250324752</v>
      </c>
      <c r="CG9" s="47">
        <f>versenyek!$JL$11*IFERROR(VLOOKUP(VLOOKUP($A9,versenyek!JK:JM,3,FALSE),szabalyok!$A$16:$B$23,2,FALSE),0)</f>
        <v>0</v>
      </c>
      <c r="CH9" s="47">
        <f>versenyek!$JO$11*IFERROR(VLOOKUP(VLOOKUP($A9,versenyek!JN:JP,3,FALSE),szabalyok!$A$16:$B$23,2,FALSE),0)</f>
        <v>0</v>
      </c>
      <c r="CI9" s="47">
        <f>versenyek!$JR$11*IFERROR(VLOOKUP(VLOOKUP($A9,versenyek!JQ:JS,3,FALSE),szabalyok!$A$16:$B$23,2,FALSE),0)</f>
        <v>0</v>
      </c>
      <c r="CJ9" s="47">
        <f>versenyek!$JU$11*IFERROR(VLOOKUP(VLOOKUP($A9,versenyek!JT:JV,3,FALSE),szabalyok!$A$16:$B$23,2,FALSE),0)</f>
        <v>0</v>
      </c>
      <c r="CK9" s="47">
        <f>versenyek!$JR$11*IFERROR(VLOOKUP(VLOOKUP($A9,versenyek!JW:JY,3,FALSE),szabalyok!$A$16:$B$23,2,FALSE),0)</f>
        <v>0</v>
      </c>
      <c r="CL9" s="47">
        <f>versenyek!$KA$11*IFERROR(VLOOKUP(VLOOKUP($A9,versenyek!JZ:KB,3,FALSE),szabalyok!$A$16:$B$23,2,FALSE),0)</f>
        <v>0</v>
      </c>
      <c r="CM9" s="47">
        <f>versenyek!$KD$11*IFERROR(VLOOKUP(VLOOKUP($A9,versenyek!KC:KE,3,FALSE),szabalyok!$A$16:$B$23,2,FALSE),0)</f>
        <v>0</v>
      </c>
      <c r="CN9" s="47">
        <f>versenyek!$KG$11*IFERROR(VLOOKUP(VLOOKUP($A9,versenyek!KF:KH,3,FALSE),szabalyok!$A$16:$B$23,2,FALSE),0)</f>
        <v>0</v>
      </c>
      <c r="CO9" s="47">
        <f>versenyek!$KJ$11*IFERROR(VLOOKUP(VLOOKUP($A9,versenyek!KI:KK,3,FALSE),szabalyok!$A$16:$B$23,2,FALSE),0)</f>
        <v>0</v>
      </c>
      <c r="CP9" s="47">
        <f>versenyek!$KM$11*IFERROR(VLOOKUP(VLOOKUP($A9,versenyek!KL:KN,3,FALSE),szabalyok!$A$16:$B$23,2,FALSE),0)</f>
        <v>0</v>
      </c>
      <c r="CQ9" s="47">
        <f>versenyek!$KP$11*IFERROR(VLOOKUP(VLOOKUP($A9,versenyek!KO:KQ,3,FALSE),szabalyok!$A$16:$B$23,2,FALSE),0)</f>
        <v>0</v>
      </c>
      <c r="CR9" s="47">
        <f>versenyek!$KS$11*IFERROR(VLOOKUP(VLOOKUP($A9,versenyek!KR:KT,3,FALSE),szabalyok!$A$16:$B$23,2,FALSE),0)</f>
        <v>0</v>
      </c>
      <c r="CS9" s="47">
        <f>versenyek!$KV$11*IFERROR(VLOOKUP(VLOOKUP($A9,versenyek!KU:KW,3,FALSE),szabalyok!$A$16:$B$23,2,FALSE),0)</f>
        <v>0</v>
      </c>
      <c r="CT9" s="47">
        <f>versenyek!$KY$11*IFERROR(VLOOKUP(VLOOKUP($A9,versenyek!KX:KZ,3,FALSE),szabalyok!$A$16:$B$23,2,FALSE),0)</f>
        <v>0</v>
      </c>
      <c r="CU9" s="47">
        <f>versenyek!$LB$11*IFERROR(VLOOKUP(VLOOKUP($A9,versenyek!LA:LC,3,FALSE),szabalyok!$A$16:$B$23,2,FALSE),0)</f>
        <v>0</v>
      </c>
      <c r="CV9" s="47">
        <f>versenyek!$LE$11*IFERROR(VLOOKUP(VLOOKUP($A9,versenyek!LD:LF,3,FALSE),szabalyok!$A$16:$B$23,2,FALSE),0)</f>
        <v>0</v>
      </c>
      <c r="CW9" s="47">
        <f>versenyek!$LH$11*IFERROR(VLOOKUP(VLOOKUP($A9,versenyek!LG:LI,3,FALSE),szabalyok!$A$16:$B$23,2,FALSE),0)</f>
        <v>0</v>
      </c>
      <c r="CX9" s="47">
        <f>versenyek!$LK$11*IFERROR(VLOOKUP(VLOOKUP($A9,versenyek!LJ:LL,3,FALSE),szabalyok!$A$16:$B$23,2,FALSE),0)</f>
        <v>0</v>
      </c>
      <c r="CY9" s="47">
        <f>versenyek!$LN$11*IFERROR(VLOOKUP(VLOOKUP($A9,versenyek!LM:LO,3,FALSE),szabalyok!$A$16:$B$23,2,FALSE),0)</f>
        <v>0</v>
      </c>
      <c r="CZ9" s="47">
        <f>versenyek!$LQ$11*IFERROR(VLOOKUP(VLOOKUP($A9,versenyek!LP:LR,3,FALSE),szabalyok!$A$16:$B$23,2,FALSE),0)</f>
        <v>0</v>
      </c>
      <c r="DA9" s="47">
        <f>versenyek!$LT$11*IFERROR(VLOOKUP(VLOOKUP($A9,versenyek!LS:LU,3,FALSE),szabalyok!$A$16:$B$23,2,FALSE),0)</f>
        <v>0</v>
      </c>
      <c r="DB9" s="47">
        <f>versenyek!$LW$11*IFERROR(VLOOKUP(VLOOKUP($A9,versenyek!LV:LX,3,FALSE),szabalyok!$A$16:$B$23,2,FALSE),0)</f>
        <v>112.10836614490952</v>
      </c>
      <c r="DC9" s="47">
        <f>versenyek!$LZ$11*IFERROR(VLOOKUP(VLOOKUP($A9,versenyek!LY:MA,3,FALSE),szabalyok!$A$16:$B$23,2,FALSE),0)</f>
        <v>0</v>
      </c>
      <c r="DD9" s="47">
        <f>versenyek!$MC$11*IFERROR(VLOOKUP(VLOOKUP($A9,versenyek!MB:MD,3,FALSE),szabalyok!$A$16:$B$23,2,FALSE),0)</f>
        <v>0</v>
      </c>
      <c r="DE9" s="47">
        <f>versenyek!$ML$11*IFERROR(VLOOKUP(VLOOKUP($A9,versenyek!MK:MM,3,FALSE),szabalyok!$A$16:$B$23,2,FALSE),0)</f>
        <v>0</v>
      </c>
      <c r="DF9" s="47">
        <f>versenyek!$MO$11*IFERROR(VLOOKUP(VLOOKUP($A9,versenyek!MN:MP,3,FALSE),szabalyok!$A$16:$B$23,2,FALSE),0)</f>
        <v>0</v>
      </c>
      <c r="DG9" s="47">
        <f>versenyek!$MR$11*IFERROR(VLOOKUP(VLOOKUP($A9,versenyek!MQ:MS,3,FALSE),szabalyok!$A$16:$B$23,2,FALSE),0)</f>
        <v>0</v>
      </c>
      <c r="DH9" s="47">
        <f>versenyek!$MU$11*IFERROR(VLOOKUP(VLOOKUP($A9,versenyek!MT:MV,3,FALSE),szabalyok!$A$16:$B$23,2,FALSE),0)</f>
        <v>0</v>
      </c>
      <c r="DI9" s="47">
        <f>versenyek!$MX$11*IFERROR(VLOOKUP(VLOOKUP($A9,versenyek!MW:MY,3,FALSE),szabalyok!$A$16:$B$23,2,FALSE),0)</f>
        <v>0</v>
      </c>
      <c r="DJ9" s="47">
        <f>versenyek!$NA$11*IFERROR(VLOOKUP(VLOOKUP($A9,versenyek!MZ:NB,3,FALSE),szabalyok!$A$16:$B$23,2,FALSE),0)</f>
        <v>0</v>
      </c>
      <c r="DK9" s="47">
        <f>versenyek!$ND$11*IFERROR(VLOOKUP(VLOOKUP($A9,versenyek!NC:NE,3,FALSE),szabalyok!$A$16:$B$23,2,FALSE),0)</f>
        <v>0</v>
      </c>
      <c r="DL9" s="47">
        <f>versenyek!$NG$11*IFERROR(VLOOKUP(VLOOKUP($A9,versenyek!NF:NH,3,FALSE),szabalyok!$A$16:$B$23,2,FALSE),0)</f>
        <v>0</v>
      </c>
      <c r="DM9" s="47">
        <f>versenyek!$NJ$11*IFERROR(VLOOKUP(VLOOKUP($A9,versenyek!NI:NK,3,FALSE),szabalyok!$A$16:$B$23,2,FALSE),0)</f>
        <v>0</v>
      </c>
      <c r="DN9" s="47">
        <f>versenyek!$NM$11*IFERROR(VLOOKUP(VLOOKUP($A9,versenyek!NL:NN,3,FALSE),szabalyok!$A$16:$B$23,2,FALSE),0)</f>
        <v>0</v>
      </c>
      <c r="DO9" s="47">
        <f>versenyek!$NP$11*IFERROR(VLOOKUP(VLOOKUP($A9,versenyek!NO:NQ,3,FALSE),szabalyok!$A$16:$B$23,2,FALSE),0)</f>
        <v>0</v>
      </c>
      <c r="DP9" s="47">
        <f>versenyek!$NS$11*IFERROR(VLOOKUP(VLOOKUP($A9,versenyek!NR:NT,3,FALSE),szabalyok!$A$16:$B$23,2,FALSE),0)</f>
        <v>0</v>
      </c>
      <c r="DQ9" s="47">
        <f>versenyek!$NV$11*IFERROR(VLOOKUP(VLOOKUP($A9,versenyek!NU:NW,3,FALSE),szabalyok!$A$16:$B$23,2,FALSE),0)</f>
        <v>0</v>
      </c>
      <c r="DR9" s="47">
        <f>versenyek!$NY$11*IFERROR(VLOOKUP(VLOOKUP($A9,versenyek!NX:NZ,3,FALSE),szabalyok!$A$16:$B$23,2,FALSE),0)</f>
        <v>0</v>
      </c>
      <c r="DS9" s="47">
        <f>versenyek!$OB$11*IFERROR(VLOOKUP(VLOOKUP($A9,versenyek!OA:OC,3,FALSE),szabalyok!$A$16:$B$23,2,FALSE),0)</f>
        <v>0</v>
      </c>
      <c r="DT9" s="47">
        <f>versenyek!$OE$11*IFERROR(VLOOKUP(VLOOKUP($A9,versenyek!OD:OF,3,FALSE),szabalyok!$A$16:$B$23,2,FALSE),0)</f>
        <v>0</v>
      </c>
      <c r="DU9" s="47">
        <f>versenyek!$OH$11*IFERROR(VLOOKUP(VLOOKUP($A9,versenyek!OG:OI,3,FALSE),szabalyok!$A$16:$B$23,2,FALSE),0)</f>
        <v>0</v>
      </c>
      <c r="DV9" s="47">
        <f>versenyek!$OK$11*IFERROR(VLOOKUP(VLOOKUP($A9,versenyek!OJ:OL,3,FALSE),szabalyok!$A$16:$B$23,2,FALSE),0)</f>
        <v>0</v>
      </c>
      <c r="DW9" s="47">
        <f>versenyek!$ON$11*IFERROR(VLOOKUP(VLOOKUP($A9,versenyek!OM:OO,3,FALSE),szabalyok!$A$16:$B$23,2,FALSE),0)</f>
        <v>0</v>
      </c>
      <c r="DX9" s="47">
        <f>versenyek!$OQ$11*IFERROR(VLOOKUP(VLOOKUP($A9,versenyek!OP:OR,3,FALSE),szabalyok!$A$16:$B$23,2,FALSE),0)</f>
        <v>0</v>
      </c>
      <c r="DY9" s="47">
        <f>versenyek!$OT$11*IFERROR(VLOOKUP(VLOOKUP($A9,versenyek!OS:OU,3,FALSE),szabalyok!$A$16:$B$23,2,FALSE),0)</f>
        <v>0</v>
      </c>
      <c r="DZ9" s="47">
        <f>versenyek!$OW$11*IFERROR(VLOOKUP(VLOOKUP($A9,versenyek!OV:OX,3,FALSE),szabalyok!$A$16:$B$23,2,FALSE),0)</f>
        <v>0</v>
      </c>
      <c r="EA9" s="47">
        <f>versenyek!$OZ$11*IFERROR(VLOOKUP(VLOOKUP($A9,versenyek!OY:PA,3,FALSE),szabalyok!$A$16:$B$23,2,FALSE),0)</f>
        <v>0</v>
      </c>
      <c r="EB9" s="47">
        <f>versenyek!$PC$11*IFERROR(VLOOKUP(VLOOKUP($A9,versenyek!PB:PD,3,FALSE),szabalyok!$A$16:$B$23,2,FALSE),0)</f>
        <v>0</v>
      </c>
      <c r="EC9" s="47">
        <f>versenyek!$PF$11*IFERROR(VLOOKUP(VLOOKUP($A9,versenyek!PE:PG,3,FALSE),szabalyok!$A$16:$B$23,2,FALSE),0)</f>
        <v>0</v>
      </c>
      <c r="ED9" s="47">
        <f>versenyek!$PI$11*IFERROR(VLOOKUP(VLOOKUP($A9,versenyek!PH:PJ,3,FALSE),szabalyok!$A$16:$B$23,2,FALSE),0)</f>
        <v>0</v>
      </c>
      <c r="EE9" s="47">
        <f>versenyek!$PL$11*IFERROR(VLOOKUP(VLOOKUP($A9,versenyek!PK:PM,3,FALSE),szabalyok!$A$16:$B$23,2,FALSE),0)</f>
        <v>0</v>
      </c>
      <c r="EF9" s="47">
        <f>versenyek!$PO$11*IFERROR(VLOOKUP(VLOOKUP($A9,versenyek!PN:PP,3,FALSE),szabalyok!$A$16:$B$23,2,FALSE),0)</f>
        <v>0</v>
      </c>
      <c r="EG9" s="47">
        <f>versenyek!$PR$11*IFERROR(VLOOKUP(VLOOKUP($A9,versenyek!PQ:PS,3,FALSE),szabalyok!$A$16:$B$23,2,FALSE),0)</f>
        <v>0</v>
      </c>
      <c r="EH9" s="47">
        <f>versenyek!$PU$11*IFERROR(VLOOKUP(VLOOKUP($A9,versenyek!PT:PV,3,FALSE),szabalyok!$A$16:$B$23,2,FALSE),0)</f>
        <v>0</v>
      </c>
      <c r="EI9" s="47">
        <f>versenyek!$PX$11*IFERROR(VLOOKUP(VLOOKUP($A9,versenyek!PW:PY,3,FALSE),szabalyok!$A$16:$B$23,2,FALSE),0)</f>
        <v>0</v>
      </c>
      <c r="EJ9" s="47">
        <f>versenyek!$QA$11*IFERROR(VLOOKUP(VLOOKUP($A9,versenyek!PZ:QB,3,FALSE),szabalyok!$A$16:$B$23,2,FALSE),0)</f>
        <v>0</v>
      </c>
      <c r="EK9" s="47">
        <f>versenyek!$QD$11*IFERROR(VLOOKUP(VLOOKUP($A9,versenyek!QC:QE,3,FALSE),szabalyok!$A$16:$B$23,2,FALSE),0)</f>
        <v>0</v>
      </c>
      <c r="EL9" s="47">
        <f>versenyek!$QG$11*IFERROR(VLOOKUP(VLOOKUP($A9,versenyek!QF:QH,3,FALSE),szabalyok!$A$16:$B$23,2,FALSE),0)</f>
        <v>0</v>
      </c>
      <c r="EM9" s="47">
        <f>versenyek!$QJ$11*IFERROR(VLOOKUP(VLOOKUP($A9,versenyek!QI:QK,3,FALSE),szabalyok!$A$16:$B$23,2,FALSE),0)</f>
        <v>0</v>
      </c>
      <c r="EN9" s="47">
        <f>versenyek!$QM$11*IFERROR(VLOOKUP(VLOOKUP($A9,versenyek!QL:QN,3,FALSE),szabalyok!$A$16:$B$23,2,FALSE),0)</f>
        <v>140.64296701183216</v>
      </c>
      <c r="EO9" s="47">
        <f>versenyek!$QP$11*IFERROR(VLOOKUP(VLOOKUP($A9,versenyek!QO:QQ,3,FALSE),szabalyok!$A$16:$B$23,2,FALSE),0)</f>
        <v>0</v>
      </c>
      <c r="EP9" s="47">
        <f>versenyek!$QS$11*IFERROR(VLOOKUP(VLOOKUP($A9,versenyek!QR:QT,3,FALSE),szabalyok!$A$16:$B$23,2,FALSE),0)</f>
        <v>0</v>
      </c>
      <c r="EQ9" s="47">
        <f>versenyek!$QV$11*IFERROR(VLOOKUP(VLOOKUP($A9,versenyek!QU:QW,3,FALSE),szabalyok!$A$16:$B$23,2,FALSE),0)</f>
        <v>0</v>
      </c>
      <c r="ER9" s="47">
        <f>versenyek!$RE$11*IFERROR(VLOOKUP(VLOOKUP($A9,versenyek!RD:RF,3,FALSE),szabalyok!$A$16:$B$23,2,FALSE),0)</f>
        <v>0</v>
      </c>
      <c r="ES9" s="47">
        <f>versenyek!$RH$11*IFERROR(VLOOKUP(VLOOKUP($A9,versenyek!RG:RI,3,FALSE),szabalyok!$A$16:$B$23,2,FALSE),0)</f>
        <v>0</v>
      </c>
      <c r="ET9" s="47">
        <f>versenyek!$RK$11*IFERROR(VLOOKUP(VLOOKUP($A9,versenyek!RJ:RL,3,FALSE),szabalyok!$A$16:$B$23,2,FALSE),0)</f>
        <v>0</v>
      </c>
      <c r="EU9" s="47">
        <f>versenyek!$RN$11*IFERROR(VLOOKUP(VLOOKUP($A9,versenyek!RM:RO,3,FALSE),szabalyok!$A$16:$B$23,2,FALSE),0)</f>
        <v>0</v>
      </c>
      <c r="EV9" s="47">
        <f>versenyek!$RQ$11*IFERROR(VLOOKUP(VLOOKUP($A9,versenyek!RP:RR,3,FALSE),szabalyok!$A$16:$B$23,2,FALSE),0)</f>
        <v>0</v>
      </c>
      <c r="EW9" s="47">
        <f>versenyek!$RT$11*IFERROR(VLOOKUP(VLOOKUP($A9,versenyek!RS:RU,3,FALSE),szabalyok!$A$16:$B$23,2,FALSE),0)</f>
        <v>7.0046374346862859</v>
      </c>
      <c r="EX9" s="47">
        <f>versenyek!$RW$11*IFERROR(VLOOKUP(VLOOKUP($A9,versenyek!RV:RX,3,FALSE),szabalyok!$A$16:$B$23,2,FALSE),0)</f>
        <v>0</v>
      </c>
      <c r="EY9" s="47">
        <f>versenyek!$RZ$11*IFERROR(VLOOKUP(VLOOKUP($A9,versenyek!RY:SA,3,FALSE),szabalyok!$A$16:$B$23,2,FALSE),0)</f>
        <v>0</v>
      </c>
      <c r="EZ9" s="47">
        <f>versenyek!$SC$11*IFERROR(VLOOKUP(VLOOKUP($A9,versenyek!SB:SD,3,FALSE),szabalyok!$A$16:$B$23,2,FALSE),0)</f>
        <v>0</v>
      </c>
      <c r="FA9" s="47">
        <f>versenyek!$SF$11*IFERROR(VLOOKUP(VLOOKUP($A9,versenyek!SE:SG,3,FALSE),szabalyok!$A$16:$B$23,2,FALSE),0)</f>
        <v>0</v>
      </c>
      <c r="FB9" s="47">
        <f>versenyek!$SI$11*IFERROR(VLOOKUP(VLOOKUP($A9,versenyek!SH:SJ,3,FALSE),szabalyok!$A$16:$B$23,2,FALSE),0)</f>
        <v>0</v>
      </c>
      <c r="FC9" s="47">
        <f>versenyek!$SL$11*IFERROR(VLOOKUP(VLOOKUP($A9,versenyek!SK:SM,3,FALSE),szabalyok!$A$16:$B$23,2,FALSE),0)</f>
        <v>0</v>
      </c>
      <c r="FD9" s="47">
        <f>versenyek!$SO$11*IFERROR(VLOOKUP(VLOOKUP($A9,versenyek!SN:SP,3,FALSE),szabalyok!$A$16:$B$23,2,FALSE),0)</f>
        <v>0</v>
      </c>
      <c r="FE9" s="47">
        <f>versenyek!$SR$11*IFERROR(VLOOKUP(VLOOKUP($A9,versenyek!SQ:SS,3,FALSE),szabalyok!$A$16:$B$23,2,FALSE),0)</f>
        <v>34.100620850903702</v>
      </c>
      <c r="FF9" s="47">
        <f>versenyek!$SU$11*IFERROR(VLOOKUP(VLOOKUP($A9,versenyek!ST:SV,3,FALSE),szabalyok!$A$16:$B$23,2,FALSE),0)</f>
        <v>0</v>
      </c>
      <c r="FG9" s="47">
        <f>versenyek!$SX$11*IFERROR(VLOOKUP(VLOOKUP($A9,versenyek!SW:SY,3,FALSE),szabalyok!$A$16:$B$23,2,FALSE),0)</f>
        <v>0</v>
      </c>
      <c r="FH9" s="47">
        <f>versenyek!$TA$11*IFERROR(VLOOKUP(VLOOKUP($A9,versenyek!SZ:TB,3,FALSE),szabalyok!$A$16:$B$23,2,FALSE),0)</f>
        <v>0</v>
      </c>
      <c r="FI9" s="47">
        <f>versenyek!$TD$11*IFERROR(VLOOKUP(VLOOKUP($A9,versenyek!TC:TE,3,FALSE),szabalyok!$A$16:$B$23,2,FALSE),0)</f>
        <v>0</v>
      </c>
      <c r="FJ9" s="47">
        <f>versenyek!$TG$11*IFERROR(VLOOKUP(VLOOKUP($A9,versenyek!TF:TH,3,FALSE),szabalyok!$A$16:$B$23,2,FALSE),0)</f>
        <v>0</v>
      </c>
      <c r="FK9" s="47">
        <f>versenyek!$TJ$11*IFERROR(VLOOKUP(VLOOKUP($A9,versenyek!TI:TK,3,FALSE),szabalyok!$A$16:$B$23,2,FALSE),0)</f>
        <v>0</v>
      </c>
      <c r="FL9" s="47">
        <f>versenyek!$TM$11*IFERROR(VLOOKUP(VLOOKUP($A9,versenyek!TL:TN,3,FALSE),szabalyok!$A$16:$B$23,2,FALSE),0)</f>
        <v>0</v>
      </c>
      <c r="FM9" s="47">
        <f>versenyek!$TP$11*IFERROR(VLOOKUP(VLOOKUP($A9,versenyek!TO:TQ,3,FALSE),szabalyok!$A$16:$B$23,2,FALSE),0)</f>
        <v>0</v>
      </c>
      <c r="FN9" s="47">
        <f>versenyek!$TS$11*IFERROR(VLOOKUP(VLOOKUP($A9,versenyek!TR:TT,3,FALSE),szabalyok!$A$16:$B$23,2,FALSE),0)</f>
        <v>0</v>
      </c>
      <c r="FO9" s="47"/>
      <c r="FP9" s="235">
        <f t="shared" si="0"/>
        <v>181.74822529742215</v>
      </c>
    </row>
    <row r="10" spans="1:173">
      <c r="A10" s="1" t="s">
        <v>1525</v>
      </c>
      <c r="B10" s="47">
        <v>0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0</v>
      </c>
      <c r="O10" s="47">
        <v>0</v>
      </c>
      <c r="P10" s="47">
        <v>34.76949927759572</v>
      </c>
      <c r="Q10" s="47">
        <v>0</v>
      </c>
      <c r="R10" s="47">
        <f>versenyek!$BD$11*IFERROR(VLOOKUP(VLOOKUP($A10,versenyek!BC:BE,3,FALSE),szabalyok!$A$16:$B$23,2,FALSE),0)</f>
        <v>0</v>
      </c>
      <c r="S10" s="47">
        <f>versenyek!$BG$11*IFERROR(VLOOKUP(VLOOKUP($A10,versenyek!BF:BH,3,FALSE),szabalyok!$A$16:$B$23,2,FALSE),0)</f>
        <v>0</v>
      </c>
      <c r="T10" s="47">
        <f>versenyek!$BJ$11*IFERROR(VLOOKUP(VLOOKUP($A10,versenyek!BI:BK,3,FALSE),szabalyok!$A$16:$B$23,2,FALSE),0)</f>
        <v>0</v>
      </c>
      <c r="U10" s="47">
        <f>versenyek!$BM$11*IFERROR(VLOOKUP(VLOOKUP($A10,versenyek!BL:BN,3,FALSE),szabalyok!$A$16:$B$23,2,FALSE),0)</f>
        <v>0</v>
      </c>
      <c r="V10" s="47">
        <f>versenyek!$BP$11*IFERROR(VLOOKUP(VLOOKUP($A10,versenyek!BO:BQ,3,FALSE),szabalyok!$A$16:$B$23,2,FALSE),0)</f>
        <v>0</v>
      </c>
      <c r="W10" s="47">
        <f>versenyek!$BS$11*IFERROR(VLOOKUP(VLOOKUP($A10,versenyek!BR:BT,3,FALSE),szabalyok!$A$16:$B$23,2,FALSE),0)</f>
        <v>0</v>
      </c>
      <c r="X10" s="47">
        <f>versenyek!$BV$11*IFERROR(VLOOKUP(VLOOKUP($A10,versenyek!BU:BW,3,FALSE),szabalyok!$A$16:$B$23,2,FALSE),0)</f>
        <v>0</v>
      </c>
      <c r="Y10" s="47">
        <f>versenyek!$BY$11*IFERROR(VLOOKUP(VLOOKUP($A10,versenyek!BX:BZ,3,FALSE),szabalyok!$A$16:$B$23,2,FALSE),0)</f>
        <v>0</v>
      </c>
      <c r="Z10" s="47">
        <f>versenyek!$CB$11*IFERROR(VLOOKUP(VLOOKUP($A10,versenyek!CA:CC,3,FALSE),szabalyok!$A$16:$B$23,2,FALSE),0)</f>
        <v>0</v>
      </c>
      <c r="AA10" s="47">
        <f>versenyek!$CE$11*IFERROR(VLOOKUP(VLOOKUP($A10,versenyek!CD:CF,3,FALSE),szabalyok!$A$16:$B$23,2,FALSE),0)</f>
        <v>0</v>
      </c>
      <c r="AB10" s="47">
        <f>versenyek!$CH$11*IFERROR(VLOOKUP(VLOOKUP($A10,versenyek!CG:CI,3,FALSE),szabalyok!$A$16:$B$23,2,FALSE),0)</f>
        <v>0</v>
      </c>
      <c r="AC10" s="47">
        <f>versenyek!$CK$11*IFERROR(VLOOKUP(VLOOKUP($A10,versenyek!CJ:CL,3,FALSE),szabalyok!$A$16:$B$23,2,FALSE),0)</f>
        <v>0</v>
      </c>
      <c r="AD10" s="47">
        <f>versenyek!$CN$11*IFERROR(VLOOKUP(VLOOKUP($A10,versenyek!CM:CO,3,FALSE),szabalyok!$A$16:$B$23,2,FALSE),0)</f>
        <v>0</v>
      </c>
      <c r="AE10" s="47">
        <f>versenyek!$CQ$11*IFERROR(VLOOKUP(VLOOKUP($A10,versenyek!CP:CR,3,FALSE),szabalyok!$A$16:$B$23,2,FALSE),0)</f>
        <v>0</v>
      </c>
      <c r="AF10" s="47">
        <f>versenyek!$CT$11*IFERROR(VLOOKUP(VLOOKUP($A10,versenyek!CS:CU,3,FALSE),szabalyok!$A$16:$B$23,2,FALSE),0)</f>
        <v>0</v>
      </c>
      <c r="AG10" s="47">
        <f>versenyek!$CW$11*IFERROR(VLOOKUP(VLOOKUP($A10,versenyek!CV:CX,3,FALSE),szabalyok!$A$16:$B$23,2,FALSE),0)</f>
        <v>0</v>
      </c>
      <c r="AH10" s="47">
        <f>versenyek!$CZ$11*IFERROR(VLOOKUP(VLOOKUP($A10,versenyek!CY:DA,3,FALSE),szabalyok!$A$16:$B$23,2,FALSE),0)</f>
        <v>0</v>
      </c>
      <c r="AI10" s="47">
        <f>versenyek!$DC$11*IFERROR(VLOOKUP(VLOOKUP($A10,versenyek!DB:DD,3,FALSE),szabalyok!$A$16:$B$23,2,FALSE),0)</f>
        <v>0</v>
      </c>
      <c r="AJ10" s="47">
        <f>versenyek!$DF$11*IFERROR(VLOOKUP(VLOOKUP($A10,versenyek!DE:DG,3,FALSE),szabalyok!$A$16:$B$23,2,FALSE),0)</f>
        <v>0</v>
      </c>
      <c r="AK10" s="47">
        <f>versenyek!$DI$11*IFERROR(VLOOKUP(VLOOKUP($A10,versenyek!DH:DJ,3,FALSE),szabalyok!$A$16:$B$23,2,FALSE),0)</f>
        <v>0</v>
      </c>
      <c r="AL10" s="47">
        <f>versenyek!$DL$11*IFERROR(VLOOKUP(VLOOKUP($A10,versenyek!DK:DM,3,FALSE),szabalyok!$A$16:$B$23,2,FALSE),0)</f>
        <v>0</v>
      </c>
      <c r="AM10" s="47">
        <f>versenyek!$DR$11*IFERROR(VLOOKUP(VLOOKUP($A10,versenyek!DQ:DS,3,FALSE),szabalyok!$A$16:$B$23,2,FALSE),0)</f>
        <v>0</v>
      </c>
      <c r="AN10" s="47">
        <f>versenyek!$DU$11*IFERROR(VLOOKUP(VLOOKUP($A10,versenyek!DT:DV,3,FALSE),szabalyok!$A$16:$B$23,2,FALSE),0)</f>
        <v>0</v>
      </c>
      <c r="AO10" s="47">
        <f>versenyek!$DO$11*IFERROR(VLOOKUP(VLOOKUP($A10,versenyek!DN:DP,3,FALSE),szabalyok!$A$16:$B$23,2,FALSE),0)</f>
        <v>0</v>
      </c>
      <c r="AP10" s="47">
        <f>versenyek!$DX$11*IFERROR(VLOOKUP(VLOOKUP($A10,versenyek!DW:DY,3,FALSE),szabalyok!$A$16:$B$23,2,FALSE),0)</f>
        <v>0</v>
      </c>
      <c r="AQ10" s="47" t="e">
        <f>versenyek!$EA$11*IFERROR(VLOOKUP(VLOOKUP($A10,versenyek!DZ:EB,3,FALSE),szabalyok!$A$16:$B$23,2,FALSE),0)</f>
        <v>#DIV/0!</v>
      </c>
      <c r="AR10" s="47" t="e">
        <f>versenyek!$ED$11*IFERROR(VLOOKUP(VLOOKUP($A10,versenyek!EC:EE,3,FALSE),szabalyok!$A$16:$B$23,2,FALSE),0)</f>
        <v>#DIV/0!</v>
      </c>
      <c r="AS10" s="47">
        <f>versenyek!$EG$11*IFERROR(VLOOKUP(VLOOKUP($A10,versenyek!EF:EH,3,FALSE),szabalyok!$A$16:$B$23,2,FALSE),0)</f>
        <v>0</v>
      </c>
      <c r="AT10" s="47">
        <f>versenyek!$EJ$11*IFERROR(VLOOKUP(VLOOKUP($A10,versenyek!EI:EK,3,FALSE),szabalyok!$A$16:$B$23,2,FALSE),0)</f>
        <v>0</v>
      </c>
      <c r="AU10" s="47">
        <f>versenyek!$EM$11*IFERROR(VLOOKUP(VLOOKUP($A10,versenyek!EL:EN,3,FALSE),szabalyok!$A$16:$B$23,2,FALSE),0)</f>
        <v>0</v>
      </c>
      <c r="AV10" s="47">
        <f>versenyek!$EP$11*IFERROR(VLOOKUP(VLOOKUP($A10,versenyek!EO:EQ,3,FALSE),szabalyok!$A$16:$B$23,2,FALSE),0)</f>
        <v>0</v>
      </c>
      <c r="AW10" s="47">
        <f>versenyek!$EY$11*IFERROR(VLOOKUP(VLOOKUP($A10,versenyek!EX:EZ,3,FALSE),szabalyok!$A$16:$B$23,2,FALSE),0)</f>
        <v>0</v>
      </c>
      <c r="AX10" s="47">
        <f>versenyek!$FB$11*IFERROR(VLOOKUP(VLOOKUP($A10,versenyek!FA:FC,3,FALSE),szabalyok!$A$16:$B$23,2,FALSE),0)</f>
        <v>0</v>
      </c>
      <c r="AY10" s="47">
        <f>versenyek!$FE$11*IFERROR(VLOOKUP(VLOOKUP($A10,versenyek!FD:FF,3,FALSE),szabalyok!$A$16:$B$23,2,FALSE),0)</f>
        <v>0</v>
      </c>
      <c r="AZ10" s="47">
        <f>versenyek!$FH$11*IFERROR(VLOOKUP(VLOOKUP($A10,versenyek!FG:FI,3,FALSE),szabalyok!$A$16:$B$23,2,FALSE),0)</f>
        <v>0</v>
      </c>
      <c r="BA10" s="47">
        <f>versenyek!$FK$11*IFERROR(VLOOKUP(VLOOKUP($A10,versenyek!FJ:FL,3,FALSE),szabalyok!$A$16:$B$23,2,FALSE),0)</f>
        <v>0</v>
      </c>
      <c r="BB10" s="47">
        <f>versenyek!$FN$11*IFERROR(VLOOKUP(VLOOKUP($A10,versenyek!FM:FO,3,FALSE),szabalyok!$A$16:$B$23,2,FALSE),0)</f>
        <v>0</v>
      </c>
      <c r="BC10" s="47">
        <f>versenyek!$FQ$11*IFERROR(VLOOKUP(VLOOKUP($A10,versenyek!FP:FR,3,FALSE),szabalyok!$A$16:$B$23,2,FALSE),0)</f>
        <v>0</v>
      </c>
      <c r="BD10" s="47">
        <f>versenyek!$FT$11*IFERROR(VLOOKUP(VLOOKUP($A10,versenyek!FS:FU,3,FALSE),szabalyok!$A$16:$B$23,2,FALSE),0)</f>
        <v>0</v>
      </c>
      <c r="BE10" s="47">
        <f>versenyek!$FW$11*IFERROR(VLOOKUP(VLOOKUP($A10,versenyek!FV:FX,3,FALSE),szabalyok!$A$16:$B$23,2,FALSE),0)</f>
        <v>0</v>
      </c>
      <c r="BF10" s="47">
        <f>versenyek!$FZ$11*IFERROR(VLOOKUP(VLOOKUP($A10,versenyek!FY:GA,3,FALSE),szabalyok!$A$16:$B$23,2,FALSE),0)</f>
        <v>0</v>
      </c>
      <c r="BG10" s="47">
        <f>versenyek!$GC$11*IFERROR(VLOOKUP(VLOOKUP($A10,versenyek!GB:GD,3,FALSE),szabalyok!$A$16:$B$23,2,FALSE),0)</f>
        <v>0</v>
      </c>
      <c r="BH10" s="47">
        <f>versenyek!$GF$11*IFERROR(VLOOKUP(VLOOKUP($A10,versenyek!GE:GG,3,FALSE),szabalyok!$A$16:$B$23,2,FALSE),0)</f>
        <v>0</v>
      </c>
      <c r="BI10" s="47">
        <f>versenyek!$GI$11*IFERROR(VLOOKUP(VLOOKUP($A10,versenyek!GH:GJ,3,FALSE),szabalyok!$A$16:$B$23,2,FALSE),0)</f>
        <v>0</v>
      </c>
      <c r="BJ10" s="47">
        <f>versenyek!$GL$11*IFERROR(VLOOKUP(VLOOKUP($A10,versenyek!GK:GM,3,FALSE),szabalyok!$A$16:$B$23,2,FALSE),0)</f>
        <v>0</v>
      </c>
      <c r="BK10" s="47">
        <f>versenyek!$GO$11*IFERROR(VLOOKUP(VLOOKUP($A10,versenyek!GN:GP,3,FALSE),szabalyok!$A$16:$B$23,2,FALSE),0)</f>
        <v>0</v>
      </c>
      <c r="BL10" s="47">
        <f>versenyek!$GR$11*IFERROR(VLOOKUP(VLOOKUP($A10,versenyek!GQ:GS,3,FALSE),szabalyok!$A$16:$B$23,2,FALSE),0)</f>
        <v>0</v>
      </c>
      <c r="BM10" s="47">
        <f>versenyek!$GX$11*IFERROR(VLOOKUP(VLOOKUP($A10,versenyek!GW:GY,3,FALSE),szabalyok!$A$16:$B$23,2,FALSE),0)</f>
        <v>0</v>
      </c>
      <c r="BN10" s="47">
        <f>versenyek!$GX$11*IFERROR(VLOOKUP(VLOOKUP($A10,versenyek!GX:GZ,3,FALSE),szabalyok!$A$16:$B$23,2,FALSE),0)</f>
        <v>0</v>
      </c>
      <c r="BO10" s="47">
        <f>versenyek!$HD$11*IFERROR(VLOOKUP(VLOOKUP($A10,versenyek!HC:HE,3,FALSE),szabalyok!$A$16:$B$23,2,FALSE),0)</f>
        <v>0</v>
      </c>
      <c r="BP10" s="47">
        <f>versenyek!$HG$11*IFERROR(VLOOKUP(VLOOKUP($A10,versenyek!HF:HH,3,FALSE),szabalyok!$A$16:$B$23,2,FALSE),0)</f>
        <v>0</v>
      </c>
      <c r="BQ10" s="47">
        <f>versenyek!$HJ$11*IFERROR(VLOOKUP(VLOOKUP($A10,versenyek!HI:HK,3,FALSE),szabalyok!$A$16:$B$23,2,FALSE),0)</f>
        <v>0</v>
      </c>
      <c r="BR10" s="47">
        <f>versenyek!$HM$11*IFERROR(VLOOKUP(VLOOKUP($A10,versenyek!HL:HN,3,FALSE),szabalyok!$A$16:$B$23,2,FALSE),0)</f>
        <v>0</v>
      </c>
      <c r="BS10" s="47">
        <f>versenyek!$HP$11*IFERROR(VLOOKUP(VLOOKUP($A10,versenyek!HO:HQ,3,FALSE),szabalyok!$A$16:$B$23,2,FALSE),0)</f>
        <v>0</v>
      </c>
      <c r="BT10" s="47">
        <f>versenyek!$HS$11*IFERROR(VLOOKUP(VLOOKUP($A10,versenyek!HR:HT,3,FALSE),szabalyok!$A$16:$B$23,2,FALSE),0)</f>
        <v>0</v>
      </c>
      <c r="BU10" s="47">
        <f>versenyek!$HV$11*IFERROR(VLOOKUP(VLOOKUP($A10,versenyek!HU:HW,3,FALSE),szabalyok!$A$16:$B$23,2,FALSE),0)</f>
        <v>0</v>
      </c>
      <c r="BV10" s="47">
        <f>versenyek!$HY$11*IFERROR(VLOOKUP(VLOOKUP($A10,versenyek!HX:HZ,3,FALSE),szabalyok!$A$16:$B$23,2,FALSE),0)</f>
        <v>0</v>
      </c>
      <c r="BW10" s="47">
        <f>versenyek!$IB$11*IFERROR(VLOOKUP(VLOOKUP($A10,versenyek!IA:IC,3,FALSE),szabalyok!$A$16:$B$23,2,FALSE),0)</f>
        <v>0</v>
      </c>
      <c r="BX10" s="47">
        <f>versenyek!$IE$11*IFERROR(VLOOKUP(VLOOKUP($A10,versenyek!ID:IF,3,FALSE),szabalyok!$A$16:$B$23,2,FALSE),0)</f>
        <v>0</v>
      </c>
      <c r="BY10" s="47">
        <f>versenyek!$IH$11*IFERROR(VLOOKUP(VLOOKUP($A10,versenyek!IG:II,3,FALSE),szabalyok!$A$16:$B$23,2,FALSE),0)</f>
        <v>0</v>
      </c>
      <c r="BZ10" s="47">
        <f>versenyek!$IK$11*IFERROR(VLOOKUP(VLOOKUP($A10,versenyek!IJ:IL,3,FALSE),szabalyok!$A$16:$B$23,2,FALSE),0)</f>
        <v>0</v>
      </c>
      <c r="CA10" s="47">
        <f>versenyek!$IN$11*IFERROR(VLOOKUP(VLOOKUP($A10,versenyek!IM:IO,3,FALSE),szabalyok!$A$16:$B$23,2,FALSE),0)</f>
        <v>0</v>
      </c>
      <c r="CB10" s="47">
        <f>versenyek!$IW$11*IFERROR(VLOOKUP(VLOOKUP($A10,versenyek!IV:IX,3,FALSE),szabalyok!$A$16:$B$23,2,FALSE),0)</f>
        <v>0</v>
      </c>
      <c r="CC10" s="47">
        <f>versenyek!$IZ$11*IFERROR(VLOOKUP(VLOOKUP($A10,versenyek!IY:JA,3,FALSE),szabalyok!$A$16:$B$23,2,FALSE),0)</f>
        <v>0</v>
      </c>
      <c r="CD10" s="47">
        <f>versenyek!$JC$11*IFERROR(VLOOKUP(VLOOKUP($A10,versenyek!JB:JD,3,FALSE),szabalyok!$A$16:$B$23,2,FALSE),0)</f>
        <v>0</v>
      </c>
      <c r="CE10" s="47">
        <f>versenyek!$JF$11*IFERROR(VLOOKUP(VLOOKUP($A10,versenyek!JE:JG,3,FALSE),szabalyok!$A$16:$B$23,2,FALSE),0)</f>
        <v>0</v>
      </c>
      <c r="CF10" s="47">
        <f>versenyek!$JI$11*IFERROR(VLOOKUP(VLOOKUP($A10,versenyek!JH:JJ,3,FALSE),szabalyok!$A$16:$B$23,2,FALSE),0)</f>
        <v>0</v>
      </c>
      <c r="CG10" s="47">
        <f>versenyek!$JL$11*IFERROR(VLOOKUP(VLOOKUP($A10,versenyek!JK:JM,3,FALSE),szabalyok!$A$16:$B$23,2,FALSE),0)</f>
        <v>0</v>
      </c>
      <c r="CH10" s="47">
        <f>versenyek!$JO$11*IFERROR(VLOOKUP(VLOOKUP($A10,versenyek!JN:JP,3,FALSE),szabalyok!$A$16:$B$23,2,FALSE),0)</f>
        <v>0</v>
      </c>
      <c r="CI10" s="47">
        <f>versenyek!$JR$11*IFERROR(VLOOKUP(VLOOKUP($A10,versenyek!JQ:JS,3,FALSE),szabalyok!$A$16:$B$23,2,FALSE),0)</f>
        <v>0</v>
      </c>
      <c r="CJ10" s="47">
        <f>versenyek!$JU$11*IFERROR(VLOOKUP(VLOOKUP($A10,versenyek!JT:JV,3,FALSE),szabalyok!$A$16:$B$23,2,FALSE),0)</f>
        <v>0</v>
      </c>
      <c r="CK10" s="47">
        <f>versenyek!$JR$11*IFERROR(VLOOKUP(VLOOKUP($A10,versenyek!JW:JY,3,FALSE),szabalyok!$A$16:$B$23,2,FALSE),0)</f>
        <v>0</v>
      </c>
      <c r="CL10" s="47">
        <f>versenyek!$KA$11*IFERROR(VLOOKUP(VLOOKUP($A10,versenyek!JZ:KB,3,FALSE),szabalyok!$A$16:$B$23,2,FALSE),0)</f>
        <v>0</v>
      </c>
      <c r="CM10" s="47">
        <f>versenyek!$KD$11*IFERROR(VLOOKUP(VLOOKUP($A10,versenyek!KC:KE,3,FALSE),szabalyok!$A$16:$B$23,2,FALSE),0)</f>
        <v>0</v>
      </c>
      <c r="CN10" s="47">
        <f>versenyek!$KG$11*IFERROR(VLOOKUP(VLOOKUP($A10,versenyek!KF:KH,3,FALSE),szabalyok!$A$16:$B$23,2,FALSE),0)</f>
        <v>0</v>
      </c>
      <c r="CO10" s="47">
        <f>versenyek!$KJ$11*IFERROR(VLOOKUP(VLOOKUP($A10,versenyek!KI:KK,3,FALSE),szabalyok!$A$16:$B$23,2,FALSE),0)</f>
        <v>0</v>
      </c>
      <c r="CP10" s="47">
        <f>versenyek!$KM$11*IFERROR(VLOOKUP(VLOOKUP($A10,versenyek!KL:KN,3,FALSE),szabalyok!$A$16:$B$23,2,FALSE),0)</f>
        <v>0</v>
      </c>
      <c r="CQ10" s="47">
        <f>versenyek!$KP$11*IFERROR(VLOOKUP(VLOOKUP($A10,versenyek!KO:KQ,3,FALSE),szabalyok!$A$16:$B$23,2,FALSE),0)</f>
        <v>0</v>
      </c>
      <c r="CR10" s="47">
        <f>versenyek!$KS$11*IFERROR(VLOOKUP(VLOOKUP($A10,versenyek!KR:KT,3,FALSE),szabalyok!$A$16:$B$23,2,FALSE),0)</f>
        <v>0</v>
      </c>
      <c r="CS10" s="47">
        <f>versenyek!$KV$11*IFERROR(VLOOKUP(VLOOKUP($A10,versenyek!KU:KW,3,FALSE),szabalyok!$A$16:$B$23,2,FALSE),0)</f>
        <v>0</v>
      </c>
      <c r="CT10" s="47">
        <f>versenyek!$KY$11*IFERROR(VLOOKUP(VLOOKUP($A10,versenyek!KX:KZ,3,FALSE),szabalyok!$A$16:$B$23,2,FALSE),0)</f>
        <v>0</v>
      </c>
      <c r="CU10" s="47">
        <f>versenyek!$LB$11*IFERROR(VLOOKUP(VLOOKUP($A10,versenyek!LA:LC,3,FALSE),szabalyok!$A$16:$B$23,2,FALSE),0)</f>
        <v>0</v>
      </c>
      <c r="CV10" s="47">
        <f>versenyek!$LE$11*IFERROR(VLOOKUP(VLOOKUP($A10,versenyek!LD:LF,3,FALSE),szabalyok!$A$16:$B$23,2,FALSE),0)</f>
        <v>0</v>
      </c>
      <c r="CW10" s="47">
        <f>versenyek!$LH$11*IFERROR(VLOOKUP(VLOOKUP($A10,versenyek!LG:LI,3,FALSE),szabalyok!$A$16:$B$23,2,FALSE),0)</f>
        <v>0</v>
      </c>
      <c r="CX10" s="47">
        <f>versenyek!$LK$11*IFERROR(VLOOKUP(VLOOKUP($A10,versenyek!LJ:LL,3,FALSE),szabalyok!$A$16:$B$23,2,FALSE),0)</f>
        <v>0</v>
      </c>
      <c r="CY10" s="47">
        <f>versenyek!$LN$11*IFERROR(VLOOKUP(VLOOKUP($A10,versenyek!LM:LO,3,FALSE),szabalyok!$A$16:$B$23,2,FALSE),0)</f>
        <v>0</v>
      </c>
      <c r="CZ10" s="47">
        <f>versenyek!$LQ$11*IFERROR(VLOOKUP(VLOOKUP($A10,versenyek!LP:LR,3,FALSE),szabalyok!$A$16:$B$23,2,FALSE),0)</f>
        <v>0</v>
      </c>
      <c r="DA10" s="47">
        <f>versenyek!$LT$11*IFERROR(VLOOKUP(VLOOKUP($A10,versenyek!LS:LU,3,FALSE),szabalyok!$A$16:$B$23,2,FALSE),0)</f>
        <v>0</v>
      </c>
      <c r="DB10" s="47">
        <f>versenyek!$LW$11*IFERROR(VLOOKUP(VLOOKUP($A10,versenyek!LV:LX,3,FALSE),szabalyok!$A$16:$B$23,2,FALSE),0)</f>
        <v>0</v>
      </c>
      <c r="DC10" s="47">
        <f>versenyek!$LZ$11*IFERROR(VLOOKUP(VLOOKUP($A10,versenyek!LY:MA,3,FALSE),szabalyok!$A$16:$B$23,2,FALSE),0)</f>
        <v>0</v>
      </c>
      <c r="DD10" s="47">
        <f>versenyek!$MC$11*IFERROR(VLOOKUP(VLOOKUP($A10,versenyek!MB:MD,3,FALSE),szabalyok!$A$16:$B$23,2,FALSE),0)</f>
        <v>0</v>
      </c>
      <c r="DE10" s="47">
        <f>versenyek!$ML$11*IFERROR(VLOOKUP(VLOOKUP($A10,versenyek!MK:MM,3,FALSE),szabalyok!$A$16:$B$23,2,FALSE),0)</f>
        <v>0</v>
      </c>
      <c r="DF10" s="47">
        <f>versenyek!$MO$11*IFERROR(VLOOKUP(VLOOKUP($A10,versenyek!MN:MP,3,FALSE),szabalyok!$A$16:$B$23,2,FALSE),0)</f>
        <v>0</v>
      </c>
      <c r="DG10" s="47">
        <f>versenyek!$MR$11*IFERROR(VLOOKUP(VLOOKUP($A10,versenyek!MQ:MS,3,FALSE),szabalyok!$A$16:$B$23,2,FALSE),0)</f>
        <v>0</v>
      </c>
      <c r="DH10" s="47">
        <f>versenyek!$MU$11*IFERROR(VLOOKUP(VLOOKUP($A10,versenyek!MT:MV,3,FALSE),szabalyok!$A$16:$B$23,2,FALSE),0)</f>
        <v>0</v>
      </c>
      <c r="DI10" s="47">
        <f>versenyek!$MX$11*IFERROR(VLOOKUP(VLOOKUP($A10,versenyek!MW:MY,3,FALSE),szabalyok!$A$16:$B$23,2,FALSE),0)</f>
        <v>0</v>
      </c>
      <c r="DJ10" s="47">
        <f>versenyek!$NA$11*IFERROR(VLOOKUP(VLOOKUP($A10,versenyek!MZ:NB,3,FALSE),szabalyok!$A$16:$B$23,2,FALSE),0)</f>
        <v>0</v>
      </c>
      <c r="DK10" s="47">
        <f>versenyek!$ND$11*IFERROR(VLOOKUP(VLOOKUP($A10,versenyek!NC:NE,3,FALSE),szabalyok!$A$16:$B$23,2,FALSE),0)</f>
        <v>0</v>
      </c>
      <c r="DL10" s="47">
        <f>versenyek!$NG$11*IFERROR(VLOOKUP(VLOOKUP($A10,versenyek!NF:NH,3,FALSE),szabalyok!$A$16:$B$23,2,FALSE),0)</f>
        <v>0</v>
      </c>
      <c r="DM10" s="47">
        <f>versenyek!$NJ$11*IFERROR(VLOOKUP(VLOOKUP($A10,versenyek!NI:NK,3,FALSE),szabalyok!$A$16:$B$23,2,FALSE),0)</f>
        <v>0</v>
      </c>
      <c r="DN10" s="47">
        <f>versenyek!$NM$11*IFERROR(VLOOKUP(VLOOKUP($A10,versenyek!NL:NN,3,FALSE),szabalyok!$A$16:$B$23,2,FALSE),0)</f>
        <v>0</v>
      </c>
      <c r="DO10" s="47">
        <f>versenyek!$NP$11*IFERROR(VLOOKUP(VLOOKUP($A10,versenyek!NO:NQ,3,FALSE),szabalyok!$A$16:$B$23,2,FALSE),0)</f>
        <v>0</v>
      </c>
      <c r="DP10" s="47">
        <f>versenyek!$NS$11*IFERROR(VLOOKUP(VLOOKUP($A10,versenyek!NR:NT,3,FALSE),szabalyok!$A$16:$B$23,2,FALSE),0)</f>
        <v>21.226210983256394</v>
      </c>
      <c r="DQ10" s="47">
        <f>versenyek!$NV$11*IFERROR(VLOOKUP(VLOOKUP($A10,versenyek!NU:NW,3,FALSE),szabalyok!$A$16:$B$23,2,FALSE),0)</f>
        <v>0</v>
      </c>
      <c r="DR10" s="47">
        <f>versenyek!$NY$11*IFERROR(VLOOKUP(VLOOKUP($A10,versenyek!NX:NZ,3,FALSE),szabalyok!$A$16:$B$23,2,FALSE),0)</f>
        <v>0</v>
      </c>
      <c r="DS10" s="47">
        <f>versenyek!$OB$11*IFERROR(VLOOKUP(VLOOKUP($A10,versenyek!OA:OC,3,FALSE),szabalyok!$A$16:$B$23,2,FALSE),0)</f>
        <v>0</v>
      </c>
      <c r="DT10" s="47">
        <f>versenyek!$OE$11*IFERROR(VLOOKUP(VLOOKUP($A10,versenyek!OD:OF,3,FALSE),szabalyok!$A$16:$B$23,2,FALSE),0)</f>
        <v>0</v>
      </c>
      <c r="DU10" s="47">
        <f>versenyek!$OH$11*IFERROR(VLOOKUP(VLOOKUP($A10,versenyek!OG:OI,3,FALSE),szabalyok!$A$16:$B$23,2,FALSE),0)</f>
        <v>0</v>
      </c>
      <c r="DV10" s="47">
        <f>versenyek!$OK$11*IFERROR(VLOOKUP(VLOOKUP($A10,versenyek!OJ:OL,3,FALSE),szabalyok!$A$16:$B$23,2,FALSE),0)</f>
        <v>0</v>
      </c>
      <c r="DW10" s="47">
        <f>versenyek!$ON$11*IFERROR(VLOOKUP(VLOOKUP($A10,versenyek!OM:OO,3,FALSE),szabalyok!$A$16:$B$23,2,FALSE),0)</f>
        <v>0</v>
      </c>
      <c r="DX10" s="47">
        <f>versenyek!$OQ$11*IFERROR(VLOOKUP(VLOOKUP($A10,versenyek!OP:OR,3,FALSE),szabalyok!$A$16:$B$23,2,FALSE),0)</f>
        <v>0</v>
      </c>
      <c r="DY10" s="47">
        <f>versenyek!$OT$11*IFERROR(VLOOKUP(VLOOKUP($A10,versenyek!OS:OU,3,FALSE),szabalyok!$A$16:$B$23,2,FALSE),0)</f>
        <v>0</v>
      </c>
      <c r="DZ10" s="47">
        <f>versenyek!$OW$11*IFERROR(VLOOKUP(VLOOKUP($A10,versenyek!OV:OX,3,FALSE),szabalyok!$A$16:$B$23,2,FALSE),0)</f>
        <v>3.5685384784252228</v>
      </c>
      <c r="EA10" s="47">
        <f>versenyek!$OZ$11*IFERROR(VLOOKUP(VLOOKUP($A10,versenyek!OY:PA,3,FALSE),szabalyok!$A$16:$B$23,2,FALSE),0)</f>
        <v>0</v>
      </c>
      <c r="EB10" s="47">
        <f>versenyek!$PC$11*IFERROR(VLOOKUP(VLOOKUP($A10,versenyek!PB:PD,3,FALSE),szabalyok!$A$16:$B$23,2,FALSE),0)</f>
        <v>0</v>
      </c>
      <c r="EC10" s="47">
        <f>versenyek!$PF$11*IFERROR(VLOOKUP(VLOOKUP($A10,versenyek!PE:PG,3,FALSE),szabalyok!$A$16:$B$23,2,FALSE),0)</f>
        <v>0</v>
      </c>
      <c r="ED10" s="47">
        <f>versenyek!$PI$11*IFERROR(VLOOKUP(VLOOKUP($A10,versenyek!PH:PJ,3,FALSE),szabalyok!$A$16:$B$23,2,FALSE),0)</f>
        <v>0</v>
      </c>
      <c r="EE10" s="47">
        <f>versenyek!$PL$11*IFERROR(VLOOKUP(VLOOKUP($A10,versenyek!PK:PM,3,FALSE),szabalyok!$A$16:$B$23,2,FALSE),0)</f>
        <v>0</v>
      </c>
      <c r="EF10" s="47">
        <f>versenyek!$PO$11*IFERROR(VLOOKUP(VLOOKUP($A10,versenyek!PN:PP,3,FALSE),szabalyok!$A$16:$B$23,2,FALSE),0)</f>
        <v>0</v>
      </c>
      <c r="EG10" s="47">
        <f>versenyek!$PR$11*IFERROR(VLOOKUP(VLOOKUP($A10,versenyek!PQ:PS,3,FALSE),szabalyok!$A$16:$B$23,2,FALSE),0)</f>
        <v>0</v>
      </c>
      <c r="EH10" s="47">
        <f>versenyek!$PU$11*IFERROR(VLOOKUP(VLOOKUP($A10,versenyek!PT:PV,3,FALSE),szabalyok!$A$16:$B$23,2,FALSE),0)</f>
        <v>0</v>
      </c>
      <c r="EI10" s="47">
        <f>versenyek!$PX$11*IFERROR(VLOOKUP(VLOOKUP($A10,versenyek!PW:PY,3,FALSE),szabalyok!$A$16:$B$23,2,FALSE),0)</f>
        <v>0</v>
      </c>
      <c r="EJ10" s="47">
        <f>versenyek!$QA$11*IFERROR(VLOOKUP(VLOOKUP($A10,versenyek!PZ:QB,3,FALSE),szabalyok!$A$16:$B$23,2,FALSE),0)</f>
        <v>0</v>
      </c>
      <c r="EK10" s="47">
        <f>versenyek!$QD$11*IFERROR(VLOOKUP(VLOOKUP($A10,versenyek!QC:QE,3,FALSE),szabalyok!$A$16:$B$23,2,FALSE),0)</f>
        <v>0</v>
      </c>
      <c r="EL10" s="47">
        <f>versenyek!$QG$11*IFERROR(VLOOKUP(VLOOKUP($A10,versenyek!QF:QH,3,FALSE),szabalyok!$A$16:$B$23,2,FALSE),0)</f>
        <v>0</v>
      </c>
      <c r="EM10" s="47">
        <f>versenyek!$QJ$11*IFERROR(VLOOKUP(VLOOKUP($A10,versenyek!QI:QK,3,FALSE),szabalyok!$A$16:$B$23,2,FALSE),0)</f>
        <v>0</v>
      </c>
      <c r="EN10" s="47">
        <f>versenyek!$QM$11*IFERROR(VLOOKUP(VLOOKUP($A10,versenyek!QL:QN,3,FALSE),szabalyok!$A$16:$B$23,2,FALSE),0)</f>
        <v>0</v>
      </c>
      <c r="EO10" s="47">
        <f>versenyek!$QP$11*IFERROR(VLOOKUP(VLOOKUP($A10,versenyek!QO:QQ,3,FALSE),szabalyok!$A$16:$B$23,2,FALSE),0)</f>
        <v>0</v>
      </c>
      <c r="EP10" s="47">
        <f>versenyek!$QS$11*IFERROR(VLOOKUP(VLOOKUP($A10,versenyek!QR:QT,3,FALSE),szabalyok!$A$16:$B$23,2,FALSE),0)</f>
        <v>0</v>
      </c>
      <c r="EQ10" s="47">
        <f>versenyek!$QV$11*IFERROR(VLOOKUP(VLOOKUP($A10,versenyek!QU:QW,3,FALSE),szabalyok!$A$16:$B$23,2,FALSE),0)</f>
        <v>0</v>
      </c>
      <c r="ER10" s="47">
        <f>versenyek!$RE$11*IFERROR(VLOOKUP(VLOOKUP($A10,versenyek!RD:RF,3,FALSE),szabalyok!$A$16:$B$23,2,FALSE),0)</f>
        <v>0</v>
      </c>
      <c r="ES10" s="47">
        <f>versenyek!$RH$11*IFERROR(VLOOKUP(VLOOKUP($A10,versenyek!RG:RI,3,FALSE),szabalyok!$A$16:$B$23,2,FALSE),0)</f>
        <v>0</v>
      </c>
      <c r="ET10" s="47">
        <f>versenyek!$RK$11*IFERROR(VLOOKUP(VLOOKUP($A10,versenyek!RJ:RL,3,FALSE),szabalyok!$A$16:$B$23,2,FALSE),0)</f>
        <v>0</v>
      </c>
      <c r="EU10" s="47">
        <f>versenyek!$RN$11*IFERROR(VLOOKUP(VLOOKUP($A10,versenyek!RM:RO,3,FALSE),szabalyok!$A$16:$B$23,2,FALSE),0)</f>
        <v>0</v>
      </c>
      <c r="EV10" s="47">
        <f>versenyek!$RQ$11*IFERROR(VLOOKUP(VLOOKUP($A10,versenyek!RP:RR,3,FALSE),szabalyok!$A$16:$B$23,2,FALSE),0)</f>
        <v>0</v>
      </c>
      <c r="EW10" s="47">
        <f>versenyek!$RT$11*IFERROR(VLOOKUP(VLOOKUP($A10,versenyek!RS:RU,3,FALSE),szabalyok!$A$16:$B$23,2,FALSE),0)</f>
        <v>0</v>
      </c>
      <c r="EX10" s="47">
        <f>versenyek!$RW$11*IFERROR(VLOOKUP(VLOOKUP($A10,versenyek!RV:RX,3,FALSE),szabalyok!$A$16:$B$23,2,FALSE),0)</f>
        <v>0</v>
      </c>
      <c r="EY10" s="47">
        <f>versenyek!$RZ$11*IFERROR(VLOOKUP(VLOOKUP($A10,versenyek!RY:SA,3,FALSE),szabalyok!$A$16:$B$23,2,FALSE),0)</f>
        <v>0</v>
      </c>
      <c r="EZ10" s="47">
        <f>versenyek!$SC$11*IFERROR(VLOOKUP(VLOOKUP($A10,versenyek!SB:SD,3,FALSE),szabalyok!$A$16:$B$23,2,FALSE),0)</f>
        <v>0</v>
      </c>
      <c r="FA10" s="47">
        <f>versenyek!$SF$11*IFERROR(VLOOKUP(VLOOKUP($A10,versenyek!SE:SG,3,FALSE),szabalyok!$A$16:$B$23,2,FALSE),0)</f>
        <v>0</v>
      </c>
      <c r="FB10" s="47">
        <f>versenyek!$SI$11*IFERROR(VLOOKUP(VLOOKUP($A10,versenyek!SH:SJ,3,FALSE),szabalyok!$A$16:$B$23,2,FALSE),0)</f>
        <v>0</v>
      </c>
      <c r="FC10" s="47">
        <f>versenyek!$SL$11*IFERROR(VLOOKUP(VLOOKUP($A10,versenyek!SK:SM,3,FALSE),szabalyok!$A$16:$B$23,2,FALSE),0)</f>
        <v>0</v>
      </c>
      <c r="FD10" s="47">
        <f>versenyek!$SO$11*IFERROR(VLOOKUP(VLOOKUP($A10,versenyek!SN:SP,3,FALSE),szabalyok!$A$16:$B$23,2,FALSE),0)</f>
        <v>0</v>
      </c>
      <c r="FE10" s="47">
        <f>versenyek!$SR$11*IFERROR(VLOOKUP(VLOOKUP($A10,versenyek!SQ:SS,3,FALSE),szabalyok!$A$16:$B$23,2,FALSE),0)</f>
        <v>0</v>
      </c>
      <c r="FF10" s="47">
        <f>versenyek!$SU$11*IFERROR(VLOOKUP(VLOOKUP($A10,versenyek!ST:SV,3,FALSE),szabalyok!$A$16:$B$23,2,FALSE),0)</f>
        <v>0</v>
      </c>
      <c r="FG10" s="47">
        <f>versenyek!$SX$11*IFERROR(VLOOKUP(VLOOKUP($A10,versenyek!SW:SY,3,FALSE),szabalyok!$A$16:$B$23,2,FALSE),0)</f>
        <v>1.9193999960455199</v>
      </c>
      <c r="FH10" s="47">
        <f>versenyek!$TA$11*IFERROR(VLOOKUP(VLOOKUP($A10,versenyek!SZ:TB,3,FALSE),szabalyok!$A$16:$B$23,2,FALSE),0)</f>
        <v>0</v>
      </c>
      <c r="FI10" s="47">
        <f>versenyek!$TD$11*IFERROR(VLOOKUP(VLOOKUP($A10,versenyek!TC:TE,3,FALSE),szabalyok!$A$16:$B$23,2,FALSE),0)</f>
        <v>171.3516975935708</v>
      </c>
      <c r="FJ10" s="47">
        <f>versenyek!$TG$11*IFERROR(VLOOKUP(VLOOKUP($A10,versenyek!TF:TH,3,FALSE),szabalyok!$A$16:$B$23,2,FALSE),0)</f>
        <v>0</v>
      </c>
      <c r="FK10" s="47">
        <f>versenyek!$TJ$11*IFERROR(VLOOKUP(VLOOKUP($A10,versenyek!TI:TK,3,FALSE),szabalyok!$A$16:$B$23,2,FALSE),0)</f>
        <v>0</v>
      </c>
      <c r="FL10" s="47">
        <f>versenyek!$TM$11*IFERROR(VLOOKUP(VLOOKUP($A10,versenyek!TL:TN,3,FALSE),szabalyok!$A$16:$B$23,2,FALSE),0)</f>
        <v>0</v>
      </c>
      <c r="FM10" s="47">
        <f>versenyek!$TP$11*IFERROR(VLOOKUP(VLOOKUP($A10,versenyek!TO:TQ,3,FALSE),szabalyok!$A$16:$B$23,2,FALSE),0)</f>
        <v>0</v>
      </c>
      <c r="FN10" s="47">
        <f>versenyek!$TS$11*IFERROR(VLOOKUP(VLOOKUP($A10,versenyek!TR:TT,3,FALSE),szabalyok!$A$16:$B$23,2,FALSE),0)</f>
        <v>0</v>
      </c>
      <c r="FO10" s="47"/>
      <c r="FP10" s="235">
        <f t="shared" si="0"/>
        <v>173.27109758961632</v>
      </c>
    </row>
    <row r="11" spans="1:173">
      <c r="A11" s="1" t="s">
        <v>1448</v>
      </c>
      <c r="B11" s="47">
        <v>0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7">
        <v>0</v>
      </c>
      <c r="P11" s="47">
        <v>34.76949927759572</v>
      </c>
      <c r="Q11" s="47">
        <v>0</v>
      </c>
      <c r="R11" s="47">
        <f>versenyek!$BD$11*IFERROR(VLOOKUP(VLOOKUP($A11,versenyek!BC:BE,3,FALSE),szabalyok!$A$16:$B$23,2,FALSE),0)</f>
        <v>0</v>
      </c>
      <c r="S11" s="47">
        <f>versenyek!$BG$11*IFERROR(VLOOKUP(VLOOKUP($A11,versenyek!BF:BH,3,FALSE),szabalyok!$A$16:$B$23,2,FALSE),0)</f>
        <v>0</v>
      </c>
      <c r="T11" s="47">
        <f>versenyek!$BJ$11*IFERROR(VLOOKUP(VLOOKUP($A11,versenyek!BI:BK,3,FALSE),szabalyok!$A$16:$B$23,2,FALSE),0)</f>
        <v>0</v>
      </c>
      <c r="U11" s="47">
        <f>versenyek!$BM$11*IFERROR(VLOOKUP(VLOOKUP($A11,versenyek!BL:BN,3,FALSE),szabalyok!$A$16:$B$23,2,FALSE),0)</f>
        <v>0</v>
      </c>
      <c r="V11" s="47">
        <f>versenyek!$BP$11*IFERROR(VLOOKUP(VLOOKUP($A11,versenyek!BO:BQ,3,FALSE),szabalyok!$A$16:$B$23,2,FALSE),0)</f>
        <v>0</v>
      </c>
      <c r="W11" s="47">
        <f>versenyek!$BS$11*IFERROR(VLOOKUP(VLOOKUP($A11,versenyek!BR:BT,3,FALSE),szabalyok!$A$16:$B$23,2,FALSE),0)</f>
        <v>0</v>
      </c>
      <c r="X11" s="47">
        <f>versenyek!$BV$11*IFERROR(VLOOKUP(VLOOKUP($A11,versenyek!BU:BW,3,FALSE),szabalyok!$A$16:$B$23,2,FALSE),0)</f>
        <v>0</v>
      </c>
      <c r="Y11" s="47">
        <f>versenyek!$BY$11*IFERROR(VLOOKUP(VLOOKUP($A11,versenyek!BX:BZ,3,FALSE),szabalyok!$A$16:$B$23,2,FALSE),0)</f>
        <v>0</v>
      </c>
      <c r="Z11" s="47">
        <f>versenyek!$CB$11*IFERROR(VLOOKUP(VLOOKUP($A11,versenyek!CA:CC,3,FALSE),szabalyok!$A$16:$B$23,2,FALSE),0)</f>
        <v>0</v>
      </c>
      <c r="AA11" s="47">
        <f>versenyek!$CE$11*IFERROR(VLOOKUP(VLOOKUP($A11,versenyek!CD:CF,3,FALSE),szabalyok!$A$16:$B$23,2,FALSE),0)</f>
        <v>0</v>
      </c>
      <c r="AB11" s="47">
        <f>versenyek!$CH$11*IFERROR(VLOOKUP(VLOOKUP($A11,versenyek!CG:CI,3,FALSE),szabalyok!$A$16:$B$23,2,FALSE),0)</f>
        <v>0</v>
      </c>
      <c r="AC11" s="47">
        <f>versenyek!$CK$11*IFERROR(VLOOKUP(VLOOKUP($A11,versenyek!CJ:CL,3,FALSE),szabalyok!$A$16:$B$23,2,FALSE),0)</f>
        <v>0</v>
      </c>
      <c r="AD11" s="47">
        <f>versenyek!$CN$11*IFERROR(VLOOKUP(VLOOKUP($A11,versenyek!CM:CO,3,FALSE),szabalyok!$A$16:$B$23,2,FALSE),0)</f>
        <v>0</v>
      </c>
      <c r="AE11" s="47">
        <f>versenyek!$CQ$11*IFERROR(VLOOKUP(VLOOKUP($A11,versenyek!CP:CR,3,FALSE),szabalyok!$A$16:$B$23,2,FALSE),0)</f>
        <v>0</v>
      </c>
      <c r="AF11" s="47">
        <f>versenyek!$CT$11*IFERROR(VLOOKUP(VLOOKUP($A11,versenyek!CS:CU,3,FALSE),szabalyok!$A$16:$B$23,2,FALSE),0)</f>
        <v>0</v>
      </c>
      <c r="AG11" s="47">
        <f>versenyek!$CW$11*IFERROR(VLOOKUP(VLOOKUP($A11,versenyek!CV:CX,3,FALSE),szabalyok!$A$16:$B$23,2,FALSE),0)</f>
        <v>0</v>
      </c>
      <c r="AH11" s="47">
        <f>versenyek!$CZ$11*IFERROR(VLOOKUP(VLOOKUP($A11,versenyek!CY:DA,3,FALSE),szabalyok!$A$16:$B$23,2,FALSE),0)</f>
        <v>0</v>
      </c>
      <c r="AI11" s="47">
        <f>versenyek!$DC$11*IFERROR(VLOOKUP(VLOOKUP($A11,versenyek!DB:DD,3,FALSE),szabalyok!$A$16:$B$23,2,FALSE),0)</f>
        <v>0</v>
      </c>
      <c r="AJ11" s="47">
        <f>versenyek!$DF$11*IFERROR(VLOOKUP(VLOOKUP($A11,versenyek!DE:DG,3,FALSE),szabalyok!$A$16:$B$23,2,FALSE),0)</f>
        <v>0</v>
      </c>
      <c r="AK11" s="47">
        <f>versenyek!$DI$11*IFERROR(VLOOKUP(VLOOKUP($A11,versenyek!DH:DJ,3,FALSE),szabalyok!$A$16:$B$23,2,FALSE),0)</f>
        <v>0</v>
      </c>
      <c r="AL11" s="47">
        <f>versenyek!$DL$11*IFERROR(VLOOKUP(VLOOKUP($A11,versenyek!DK:DM,3,FALSE),szabalyok!$A$16:$B$23,2,FALSE),0)</f>
        <v>0</v>
      </c>
      <c r="AM11" s="47">
        <f>versenyek!$DR$11*IFERROR(VLOOKUP(VLOOKUP($A11,versenyek!DQ:DS,3,FALSE),szabalyok!$A$16:$B$23,2,FALSE),0)</f>
        <v>0</v>
      </c>
      <c r="AN11" s="47">
        <f>versenyek!$DU$11*IFERROR(VLOOKUP(VLOOKUP($A11,versenyek!DT:DV,3,FALSE),szabalyok!$A$16:$B$23,2,FALSE),0)</f>
        <v>0</v>
      </c>
      <c r="AO11" s="47">
        <f>versenyek!$DO$11*IFERROR(VLOOKUP(VLOOKUP($A11,versenyek!DN:DP,3,FALSE),szabalyok!$A$16:$B$23,2,FALSE),0)</f>
        <v>0</v>
      </c>
      <c r="AP11" s="47">
        <f>versenyek!$DX$11*IFERROR(VLOOKUP(VLOOKUP($A11,versenyek!DW:DY,3,FALSE),szabalyok!$A$16:$B$23,2,FALSE),0)</f>
        <v>0</v>
      </c>
      <c r="AQ11" s="47" t="e">
        <f>versenyek!$EA$11*IFERROR(VLOOKUP(VLOOKUP($A11,versenyek!DZ:EB,3,FALSE),szabalyok!$A$16:$B$23,2,FALSE),0)</f>
        <v>#DIV/0!</v>
      </c>
      <c r="AR11" s="47" t="e">
        <f>versenyek!$ED$11*IFERROR(VLOOKUP(VLOOKUP($A11,versenyek!EC:EE,3,FALSE),szabalyok!$A$16:$B$23,2,FALSE),0)</f>
        <v>#DIV/0!</v>
      </c>
      <c r="AS11" s="47">
        <f>versenyek!$EG$11*IFERROR(VLOOKUP(VLOOKUP($A11,versenyek!EF:EH,3,FALSE),szabalyok!$A$16:$B$23,2,FALSE),0)</f>
        <v>0</v>
      </c>
      <c r="AT11" s="47">
        <f>versenyek!$EJ$11*IFERROR(VLOOKUP(VLOOKUP($A11,versenyek!EI:EK,3,FALSE),szabalyok!$A$16:$B$23,2,FALSE),0)</f>
        <v>0</v>
      </c>
      <c r="AU11" s="47">
        <f>versenyek!$EM$11*IFERROR(VLOOKUP(VLOOKUP($A11,versenyek!EL:EN,3,FALSE),szabalyok!$A$16:$B$23,2,FALSE),0)</f>
        <v>0</v>
      </c>
      <c r="AV11" s="47">
        <f>versenyek!$EP$11*IFERROR(VLOOKUP(VLOOKUP($A11,versenyek!EO:EQ,3,FALSE),szabalyok!$A$16:$B$23,2,FALSE),0)</f>
        <v>0</v>
      </c>
      <c r="AW11" s="47">
        <f>versenyek!$EY$11*IFERROR(VLOOKUP(VLOOKUP($A11,versenyek!EX:EZ,3,FALSE),szabalyok!$A$16:$B$23,2,FALSE),0)</f>
        <v>0</v>
      </c>
      <c r="AX11" s="47">
        <f>versenyek!$FB$11*IFERROR(VLOOKUP(VLOOKUP($A11,versenyek!FA:FC,3,FALSE),szabalyok!$A$16:$B$23,2,FALSE),0)</f>
        <v>0</v>
      </c>
      <c r="AY11" s="47">
        <f>versenyek!$FE$11*IFERROR(VLOOKUP(VLOOKUP($A11,versenyek!FD:FF,3,FALSE),szabalyok!$A$16:$B$23,2,FALSE),0)</f>
        <v>0</v>
      </c>
      <c r="AZ11" s="47">
        <f>versenyek!$FH$11*IFERROR(VLOOKUP(VLOOKUP($A11,versenyek!FG:FI,3,FALSE),szabalyok!$A$16:$B$23,2,FALSE),0)</f>
        <v>0</v>
      </c>
      <c r="BA11" s="47">
        <f>versenyek!$FK$11*IFERROR(VLOOKUP(VLOOKUP($A11,versenyek!FJ:FL,3,FALSE),szabalyok!$A$16:$B$23,2,FALSE),0)</f>
        <v>0</v>
      </c>
      <c r="BB11" s="47">
        <f>versenyek!$FN$11*IFERROR(VLOOKUP(VLOOKUP($A11,versenyek!FM:FO,3,FALSE),szabalyok!$A$16:$B$23,2,FALSE),0)</f>
        <v>0</v>
      </c>
      <c r="BC11" s="47">
        <f>versenyek!$FQ$11*IFERROR(VLOOKUP(VLOOKUP($A11,versenyek!FP:FR,3,FALSE),szabalyok!$A$16:$B$23,2,FALSE),0)</f>
        <v>0</v>
      </c>
      <c r="BD11" s="47">
        <f>versenyek!$FT$11*IFERROR(VLOOKUP(VLOOKUP($A11,versenyek!FS:FU,3,FALSE),szabalyok!$A$16:$B$23,2,FALSE),0)</f>
        <v>0</v>
      </c>
      <c r="BE11" s="47">
        <f>versenyek!$FW$11*IFERROR(VLOOKUP(VLOOKUP($A11,versenyek!FV:FX,3,FALSE),szabalyok!$A$16:$B$23,2,FALSE),0)</f>
        <v>0</v>
      </c>
      <c r="BF11" s="47">
        <f>versenyek!$FZ$11*IFERROR(VLOOKUP(VLOOKUP($A11,versenyek!FY:GA,3,FALSE),szabalyok!$A$16:$B$23,2,FALSE),0)</f>
        <v>0</v>
      </c>
      <c r="BG11" s="47">
        <f>versenyek!$GC$11*IFERROR(VLOOKUP(VLOOKUP($A11,versenyek!GB:GD,3,FALSE),szabalyok!$A$16:$B$23,2,FALSE),0)</f>
        <v>0</v>
      </c>
      <c r="BH11" s="47">
        <f>versenyek!$GF$11*IFERROR(VLOOKUP(VLOOKUP($A11,versenyek!GE:GG,3,FALSE),szabalyok!$A$16:$B$23,2,FALSE),0)</f>
        <v>0</v>
      </c>
      <c r="BI11" s="47">
        <f>versenyek!$GI$11*IFERROR(VLOOKUP(VLOOKUP($A11,versenyek!GH:GJ,3,FALSE),szabalyok!$A$16:$B$23,2,FALSE),0)</f>
        <v>0</v>
      </c>
      <c r="BJ11" s="47">
        <f>versenyek!$GL$11*IFERROR(VLOOKUP(VLOOKUP($A11,versenyek!GK:GM,3,FALSE),szabalyok!$A$16:$B$23,2,FALSE),0)</f>
        <v>0</v>
      </c>
      <c r="BK11" s="47">
        <f>versenyek!$GO$11*IFERROR(VLOOKUP(VLOOKUP($A11,versenyek!GN:GP,3,FALSE),szabalyok!$A$16:$B$23,2,FALSE),0)</f>
        <v>0</v>
      </c>
      <c r="BL11" s="47">
        <f>versenyek!$GR$11*IFERROR(VLOOKUP(VLOOKUP($A11,versenyek!GQ:GS,3,FALSE),szabalyok!$A$16:$B$23,2,FALSE),0)</f>
        <v>0</v>
      </c>
      <c r="BM11" s="47">
        <f>versenyek!$GX$11*IFERROR(VLOOKUP(VLOOKUP($A11,versenyek!GW:GY,3,FALSE),szabalyok!$A$16:$B$23,2,FALSE),0)</f>
        <v>0</v>
      </c>
      <c r="BN11" s="47">
        <f>versenyek!$GX$11*IFERROR(VLOOKUP(VLOOKUP($A11,versenyek!GX:GZ,3,FALSE),szabalyok!$A$16:$B$23,2,FALSE),0)</f>
        <v>0</v>
      </c>
      <c r="BO11" s="47">
        <f>versenyek!$HD$11*IFERROR(VLOOKUP(VLOOKUP($A11,versenyek!HC:HE,3,FALSE),szabalyok!$A$16:$B$23,2,FALSE),0)</f>
        <v>0</v>
      </c>
      <c r="BP11" s="47">
        <f>versenyek!$HG$11*IFERROR(VLOOKUP(VLOOKUP($A11,versenyek!HF:HH,3,FALSE),szabalyok!$A$16:$B$23,2,FALSE),0)</f>
        <v>0</v>
      </c>
      <c r="BQ11" s="47">
        <f>versenyek!$HJ$11*IFERROR(VLOOKUP(VLOOKUP($A11,versenyek!HI:HK,3,FALSE),szabalyok!$A$16:$B$23,2,FALSE),0)</f>
        <v>0</v>
      </c>
      <c r="BR11" s="47">
        <f>versenyek!$HM$11*IFERROR(VLOOKUP(VLOOKUP($A11,versenyek!HL:HN,3,FALSE),szabalyok!$A$16:$B$23,2,FALSE),0)</f>
        <v>0</v>
      </c>
      <c r="BS11" s="47">
        <f>versenyek!$HP$11*IFERROR(VLOOKUP(VLOOKUP($A11,versenyek!HO:HQ,3,FALSE),szabalyok!$A$16:$B$23,2,FALSE),0)</f>
        <v>0</v>
      </c>
      <c r="BT11" s="47">
        <f>versenyek!$HS$11*IFERROR(VLOOKUP(VLOOKUP($A11,versenyek!HR:HT,3,FALSE),szabalyok!$A$16:$B$23,2,FALSE),0)</f>
        <v>0</v>
      </c>
      <c r="BU11" s="47">
        <f>versenyek!$HV$11*IFERROR(VLOOKUP(VLOOKUP($A11,versenyek!HU:HW,3,FALSE),szabalyok!$A$16:$B$23,2,FALSE),0)</f>
        <v>0</v>
      </c>
      <c r="BV11" s="47">
        <f>versenyek!$HY$11*IFERROR(VLOOKUP(VLOOKUP($A11,versenyek!HX:HZ,3,FALSE),szabalyok!$A$16:$B$23,2,FALSE),0)</f>
        <v>0</v>
      </c>
      <c r="BW11" s="47">
        <f>versenyek!$IB$11*IFERROR(VLOOKUP(VLOOKUP($A11,versenyek!IA:IC,3,FALSE),szabalyok!$A$16:$B$23,2,FALSE),0)</f>
        <v>0</v>
      </c>
      <c r="BX11" s="47">
        <f>versenyek!$IE$11*IFERROR(VLOOKUP(VLOOKUP($A11,versenyek!ID:IF,3,FALSE),szabalyok!$A$16:$B$23,2,FALSE),0)</f>
        <v>0</v>
      </c>
      <c r="BY11" s="47">
        <f>versenyek!$IH$11*IFERROR(VLOOKUP(VLOOKUP($A11,versenyek!IG:II,3,FALSE),szabalyok!$A$16:$B$23,2,FALSE),0)</f>
        <v>0</v>
      </c>
      <c r="BZ11" s="47">
        <f>versenyek!$IK$11*IFERROR(VLOOKUP(VLOOKUP($A11,versenyek!IJ:IL,3,FALSE),szabalyok!$A$16:$B$23,2,FALSE),0)</f>
        <v>0</v>
      </c>
      <c r="CA11" s="47">
        <f>versenyek!$IN$11*IFERROR(VLOOKUP(VLOOKUP($A11,versenyek!IM:IO,3,FALSE),szabalyok!$A$16:$B$23,2,FALSE),0)</f>
        <v>0</v>
      </c>
      <c r="CB11" s="47">
        <f>versenyek!$IW$11*IFERROR(VLOOKUP(VLOOKUP($A11,versenyek!IV:IX,3,FALSE),szabalyok!$A$16:$B$23,2,FALSE),0)</f>
        <v>0</v>
      </c>
      <c r="CC11" s="47">
        <f>versenyek!$IZ$11*IFERROR(VLOOKUP(VLOOKUP($A11,versenyek!IY:JA,3,FALSE),szabalyok!$A$16:$B$23,2,FALSE),0)</f>
        <v>0</v>
      </c>
      <c r="CD11" s="47">
        <f>versenyek!$JC$11*IFERROR(VLOOKUP(VLOOKUP($A11,versenyek!JB:JD,3,FALSE),szabalyok!$A$16:$B$23,2,FALSE),0)</f>
        <v>0</v>
      </c>
      <c r="CE11" s="47">
        <f>versenyek!$JF$11*IFERROR(VLOOKUP(VLOOKUP($A11,versenyek!JE:JG,3,FALSE),szabalyok!$A$16:$B$23,2,FALSE),0)</f>
        <v>0</v>
      </c>
      <c r="CF11" s="47">
        <f>versenyek!$JI$11*IFERROR(VLOOKUP(VLOOKUP($A11,versenyek!JH:JJ,3,FALSE),szabalyok!$A$16:$B$23,2,FALSE),0)</f>
        <v>0</v>
      </c>
      <c r="CG11" s="47">
        <f>versenyek!$JL$11*IFERROR(VLOOKUP(VLOOKUP($A11,versenyek!JK:JM,3,FALSE),szabalyok!$A$16:$B$23,2,FALSE),0)</f>
        <v>0</v>
      </c>
      <c r="CH11" s="47">
        <f>versenyek!$JO$11*IFERROR(VLOOKUP(VLOOKUP($A11,versenyek!JN:JP,3,FALSE),szabalyok!$A$16:$B$23,2,FALSE),0)</f>
        <v>0</v>
      </c>
      <c r="CI11" s="47">
        <f>versenyek!$JR$11*IFERROR(VLOOKUP(VLOOKUP($A11,versenyek!JQ:JS,3,FALSE),szabalyok!$A$16:$B$23,2,FALSE),0)</f>
        <v>0</v>
      </c>
      <c r="CJ11" s="47">
        <f>versenyek!$JU$11*IFERROR(VLOOKUP(VLOOKUP($A11,versenyek!JT:JV,3,FALSE),szabalyok!$A$16:$B$23,2,FALSE),0)</f>
        <v>0</v>
      </c>
      <c r="CK11" s="47">
        <f>versenyek!$JR$11*IFERROR(VLOOKUP(VLOOKUP($A11,versenyek!JW:JY,3,FALSE),szabalyok!$A$16:$B$23,2,FALSE),0)</f>
        <v>61.518601795502867</v>
      </c>
      <c r="CL11" s="47">
        <f>versenyek!$KA$11*IFERROR(VLOOKUP(VLOOKUP($A11,versenyek!JZ:KB,3,FALSE),szabalyok!$A$16:$B$23,2,FALSE),0)</f>
        <v>0</v>
      </c>
      <c r="CM11" s="47">
        <f>versenyek!$KD$11*IFERROR(VLOOKUP(VLOOKUP($A11,versenyek!KC:KE,3,FALSE),szabalyok!$A$16:$B$23,2,FALSE),0)</f>
        <v>0</v>
      </c>
      <c r="CN11" s="47">
        <f>versenyek!$KG$11*IFERROR(VLOOKUP(VLOOKUP($A11,versenyek!KF:KH,3,FALSE),szabalyok!$A$16:$B$23,2,FALSE),0)</f>
        <v>0</v>
      </c>
      <c r="CO11" s="47">
        <f>versenyek!$KJ$11*IFERROR(VLOOKUP(VLOOKUP($A11,versenyek!KI:KK,3,FALSE),szabalyok!$A$16:$B$23,2,FALSE),0)</f>
        <v>0</v>
      </c>
      <c r="CP11" s="47">
        <f>versenyek!$KM$11*IFERROR(VLOOKUP(VLOOKUP($A11,versenyek!KL:KN,3,FALSE),szabalyok!$A$16:$B$23,2,FALSE),0)</f>
        <v>0</v>
      </c>
      <c r="CQ11" s="47">
        <f>versenyek!$KP$11*IFERROR(VLOOKUP(VLOOKUP($A11,versenyek!KO:KQ,3,FALSE),szabalyok!$A$16:$B$23,2,FALSE),0)</f>
        <v>0</v>
      </c>
      <c r="CR11" s="47">
        <f>versenyek!$KS$11*IFERROR(VLOOKUP(VLOOKUP($A11,versenyek!KR:KT,3,FALSE),szabalyok!$A$16:$B$23,2,FALSE),0)</f>
        <v>0</v>
      </c>
      <c r="CS11" s="47">
        <f>versenyek!$KV$11*IFERROR(VLOOKUP(VLOOKUP($A11,versenyek!KU:KW,3,FALSE),szabalyok!$A$16:$B$23,2,FALSE),0)</f>
        <v>0</v>
      </c>
      <c r="CT11" s="47">
        <f>versenyek!$KY$11*IFERROR(VLOOKUP(VLOOKUP($A11,versenyek!KX:KZ,3,FALSE),szabalyok!$A$16:$B$23,2,FALSE),0)</f>
        <v>0</v>
      </c>
      <c r="CU11" s="47">
        <f>versenyek!$LB$11*IFERROR(VLOOKUP(VLOOKUP($A11,versenyek!LA:LC,3,FALSE),szabalyok!$A$16:$B$23,2,FALSE),0)</f>
        <v>0</v>
      </c>
      <c r="CV11" s="47">
        <f>versenyek!$LE$11*IFERROR(VLOOKUP(VLOOKUP($A11,versenyek!LD:LF,3,FALSE),szabalyok!$A$16:$B$23,2,FALSE),0)</f>
        <v>0</v>
      </c>
      <c r="CW11" s="47">
        <f>versenyek!$LH$11*IFERROR(VLOOKUP(VLOOKUP($A11,versenyek!LG:LI,3,FALSE),szabalyok!$A$16:$B$23,2,FALSE),0)</f>
        <v>0</v>
      </c>
      <c r="CX11" s="47">
        <f>versenyek!$LK$11*IFERROR(VLOOKUP(VLOOKUP($A11,versenyek!LJ:LL,3,FALSE),szabalyok!$A$16:$B$23,2,FALSE),0)</f>
        <v>0</v>
      </c>
      <c r="CY11" s="47">
        <f>versenyek!$LN$11*IFERROR(VLOOKUP(VLOOKUP($A11,versenyek!LM:LO,3,FALSE),szabalyok!$A$16:$B$23,2,FALSE),0)</f>
        <v>0</v>
      </c>
      <c r="CZ11" s="47">
        <f>versenyek!$LQ$11*IFERROR(VLOOKUP(VLOOKUP($A11,versenyek!LP:LR,3,FALSE),szabalyok!$A$16:$B$23,2,FALSE),0)</f>
        <v>0</v>
      </c>
      <c r="DA11" s="47">
        <f>versenyek!$LT$11*IFERROR(VLOOKUP(VLOOKUP($A11,versenyek!LS:LU,3,FALSE),szabalyok!$A$16:$B$23,2,FALSE),0)</f>
        <v>0</v>
      </c>
      <c r="DB11" s="47">
        <f>versenyek!$LW$11*IFERROR(VLOOKUP(VLOOKUP($A11,versenyek!LV:LX,3,FALSE),szabalyok!$A$16:$B$23,2,FALSE),0)</f>
        <v>0</v>
      </c>
      <c r="DC11" s="47">
        <f>versenyek!$LZ$11*IFERROR(VLOOKUP(VLOOKUP($A11,versenyek!LY:MA,3,FALSE),szabalyok!$A$16:$B$23,2,FALSE),0)</f>
        <v>0</v>
      </c>
      <c r="DD11" s="47">
        <f>versenyek!$MC$11*IFERROR(VLOOKUP(VLOOKUP($A11,versenyek!MB:MD,3,FALSE),szabalyok!$A$16:$B$23,2,FALSE),0)</f>
        <v>0</v>
      </c>
      <c r="DE11" s="47">
        <f>versenyek!$ML$11*IFERROR(VLOOKUP(VLOOKUP($A11,versenyek!MK:MM,3,FALSE),szabalyok!$A$16:$B$23,2,FALSE),0)</f>
        <v>180</v>
      </c>
      <c r="DF11" s="47">
        <f>versenyek!$MO$11*IFERROR(VLOOKUP(VLOOKUP($A11,versenyek!MN:MP,3,FALSE),szabalyok!$A$16:$B$23,2,FALSE),0)</f>
        <v>0</v>
      </c>
      <c r="DG11" s="47">
        <f>versenyek!$MR$11*IFERROR(VLOOKUP(VLOOKUP($A11,versenyek!MQ:MS,3,FALSE),szabalyok!$A$16:$B$23,2,FALSE),0)</f>
        <v>16.173550466687953</v>
      </c>
      <c r="DH11" s="47">
        <f>versenyek!$MU$11*IFERROR(VLOOKUP(VLOOKUP($A11,versenyek!MT:MV,3,FALSE),szabalyok!$A$16:$B$23,2,FALSE),0)</f>
        <v>0</v>
      </c>
      <c r="DI11" s="47">
        <f>versenyek!$MX$11*IFERROR(VLOOKUP(VLOOKUP($A11,versenyek!MW:MY,3,FALSE),szabalyok!$A$16:$B$23,2,FALSE),0)</f>
        <v>0</v>
      </c>
      <c r="DJ11" s="47">
        <f>versenyek!$NA$11*IFERROR(VLOOKUP(VLOOKUP($A11,versenyek!MZ:NB,3,FALSE),szabalyok!$A$16:$B$23,2,FALSE),0)</f>
        <v>0</v>
      </c>
      <c r="DK11" s="47">
        <f>versenyek!$ND$11*IFERROR(VLOOKUP(VLOOKUP($A11,versenyek!NC:NE,3,FALSE),szabalyok!$A$16:$B$23,2,FALSE),0)</f>
        <v>38.077954973581726</v>
      </c>
      <c r="DL11" s="47">
        <f>versenyek!$NG$11*IFERROR(VLOOKUP(VLOOKUP($A11,versenyek!NF:NH,3,FALSE),szabalyok!$A$16:$B$23,2,FALSE),0)</f>
        <v>0</v>
      </c>
      <c r="DM11" s="47">
        <f>versenyek!$NJ$11*IFERROR(VLOOKUP(VLOOKUP($A11,versenyek!NI:NK,3,FALSE),szabalyok!$A$16:$B$23,2,FALSE),0)</f>
        <v>0</v>
      </c>
      <c r="DN11" s="47">
        <f>versenyek!$NM$11*IFERROR(VLOOKUP(VLOOKUP($A11,versenyek!NL:NN,3,FALSE),szabalyok!$A$16:$B$23,2,FALSE),0)</f>
        <v>0</v>
      </c>
      <c r="DO11" s="47">
        <f>versenyek!$NP$11*IFERROR(VLOOKUP(VLOOKUP($A11,versenyek!NO:NQ,3,FALSE),szabalyok!$A$16:$B$23,2,FALSE),0)</f>
        <v>0</v>
      </c>
      <c r="DP11" s="47">
        <f>versenyek!$NS$11*IFERROR(VLOOKUP(VLOOKUP($A11,versenyek!NR:NT,3,FALSE),szabalyok!$A$16:$B$23,2,FALSE),0)</f>
        <v>0</v>
      </c>
      <c r="DQ11" s="47">
        <f>versenyek!$NV$11*IFERROR(VLOOKUP(VLOOKUP($A11,versenyek!NU:NW,3,FALSE),szabalyok!$A$16:$B$23,2,FALSE),0)</f>
        <v>0</v>
      </c>
      <c r="DR11" s="47">
        <f>versenyek!$NY$11*IFERROR(VLOOKUP(VLOOKUP($A11,versenyek!NX:NZ,3,FALSE),szabalyok!$A$16:$B$23,2,FALSE),0)</f>
        <v>0</v>
      </c>
      <c r="DS11" s="47">
        <f>versenyek!$OB$11*IFERROR(VLOOKUP(VLOOKUP($A11,versenyek!OA:OC,3,FALSE),szabalyok!$A$16:$B$23,2,FALSE),0)</f>
        <v>0</v>
      </c>
      <c r="DT11" s="47">
        <f>versenyek!$OE$11*IFERROR(VLOOKUP(VLOOKUP($A11,versenyek!OD:OF,3,FALSE),szabalyok!$A$16:$B$23,2,FALSE),0)</f>
        <v>0</v>
      </c>
      <c r="DU11" s="47">
        <f>versenyek!$OH$11*IFERROR(VLOOKUP(VLOOKUP($A11,versenyek!OG:OI,3,FALSE),szabalyok!$A$16:$B$23,2,FALSE),0)</f>
        <v>0</v>
      </c>
      <c r="DV11" s="47">
        <f>versenyek!$OK$11*IFERROR(VLOOKUP(VLOOKUP($A11,versenyek!OJ:OL,3,FALSE),szabalyok!$A$16:$B$23,2,FALSE),0)</f>
        <v>0</v>
      </c>
      <c r="DW11" s="47">
        <f>versenyek!$ON$11*IFERROR(VLOOKUP(VLOOKUP($A11,versenyek!OM:OO,3,FALSE),szabalyok!$A$16:$B$23,2,FALSE),0)</f>
        <v>0</v>
      </c>
      <c r="DX11" s="47">
        <f>versenyek!$OQ$11*IFERROR(VLOOKUP(VLOOKUP($A11,versenyek!OP:OR,3,FALSE),szabalyok!$A$16:$B$23,2,FALSE),0)</f>
        <v>58.309296649656083</v>
      </c>
      <c r="DY11" s="47">
        <f>versenyek!$OT$11*IFERROR(VLOOKUP(VLOOKUP($A11,versenyek!OS:OU,3,FALSE),szabalyok!$A$16:$B$23,2,FALSE),0)</f>
        <v>0</v>
      </c>
      <c r="DZ11" s="47">
        <f>versenyek!$OW$11*IFERROR(VLOOKUP(VLOOKUP($A11,versenyek!OV:OX,3,FALSE),szabalyok!$A$16:$B$23,2,FALSE),0)</f>
        <v>42.822461741102671</v>
      </c>
      <c r="EA11" s="47">
        <f>versenyek!$OZ$11*IFERROR(VLOOKUP(VLOOKUP($A11,versenyek!OY:PA,3,FALSE),szabalyok!$A$16:$B$23,2,FALSE),0)</f>
        <v>0</v>
      </c>
      <c r="EB11" s="47">
        <f>versenyek!$PC$11*IFERROR(VLOOKUP(VLOOKUP($A11,versenyek!PB:PD,3,FALSE),szabalyok!$A$16:$B$23,2,FALSE),0)</f>
        <v>4.1406640698607777</v>
      </c>
      <c r="EC11" s="47">
        <f>versenyek!$PF$11*IFERROR(VLOOKUP(VLOOKUP($A11,versenyek!PE:PG,3,FALSE),szabalyok!$A$16:$B$23,2,FALSE),0)</f>
        <v>0</v>
      </c>
      <c r="ED11" s="47">
        <f>versenyek!$PI$11*IFERROR(VLOOKUP(VLOOKUP($A11,versenyek!PH:PJ,3,FALSE),szabalyok!$A$16:$B$23,2,FALSE),0)</f>
        <v>17.494452576518785</v>
      </c>
      <c r="EE11" s="47">
        <f>versenyek!$PL$11*IFERROR(VLOOKUP(VLOOKUP($A11,versenyek!PK:PM,3,FALSE),szabalyok!$A$16:$B$23,2,FALSE),0)</f>
        <v>0</v>
      </c>
      <c r="EF11" s="47">
        <f>versenyek!$PO$11*IFERROR(VLOOKUP(VLOOKUP($A11,versenyek!PN:PP,3,FALSE),szabalyok!$A$16:$B$23,2,FALSE),0)</f>
        <v>0</v>
      </c>
      <c r="EG11" s="47">
        <f>versenyek!$PR$11*IFERROR(VLOOKUP(VLOOKUP($A11,versenyek!PQ:PS,3,FALSE),szabalyok!$A$16:$B$23,2,FALSE),0)</f>
        <v>0</v>
      </c>
      <c r="EH11" s="47">
        <f>versenyek!$PU$11*IFERROR(VLOOKUP(VLOOKUP($A11,versenyek!PT:PV,3,FALSE),szabalyok!$A$16:$B$23,2,FALSE),0)</f>
        <v>0</v>
      </c>
      <c r="EI11" s="47">
        <f>versenyek!$PX$11*IFERROR(VLOOKUP(VLOOKUP($A11,versenyek!PW:PY,3,FALSE),szabalyok!$A$16:$B$23,2,FALSE),0)</f>
        <v>0</v>
      </c>
      <c r="EJ11" s="47">
        <f>versenyek!$QA$11*IFERROR(VLOOKUP(VLOOKUP($A11,versenyek!PZ:QB,3,FALSE),szabalyok!$A$16:$B$23,2,FALSE),0)</f>
        <v>0</v>
      </c>
      <c r="EK11" s="47">
        <f>versenyek!$QD$11*IFERROR(VLOOKUP(VLOOKUP($A11,versenyek!QC:QE,3,FALSE),szabalyok!$A$16:$B$23,2,FALSE),0)</f>
        <v>0</v>
      </c>
      <c r="EL11" s="47">
        <f>versenyek!$QG$11*IFERROR(VLOOKUP(VLOOKUP($A11,versenyek!QF:QH,3,FALSE),szabalyok!$A$16:$B$23,2,FALSE),0)</f>
        <v>0</v>
      </c>
      <c r="EM11" s="47">
        <f>versenyek!$QJ$11*IFERROR(VLOOKUP(VLOOKUP($A11,versenyek!QI:QK,3,FALSE),szabalyok!$A$16:$B$23,2,FALSE),0)</f>
        <v>0</v>
      </c>
      <c r="EN11" s="47">
        <f>versenyek!$QM$11*IFERROR(VLOOKUP(VLOOKUP($A11,versenyek!QL:QN,3,FALSE),szabalyok!$A$16:$B$23,2,FALSE),0)</f>
        <v>0</v>
      </c>
      <c r="EO11" s="47">
        <f>versenyek!$QP$11*IFERROR(VLOOKUP(VLOOKUP($A11,versenyek!QO:QQ,3,FALSE),szabalyok!$A$16:$B$23,2,FALSE),0)</f>
        <v>0</v>
      </c>
      <c r="EP11" s="47">
        <f>versenyek!$QS$11*IFERROR(VLOOKUP(VLOOKUP($A11,versenyek!QR:QT,3,FALSE),szabalyok!$A$16:$B$23,2,FALSE),0)</f>
        <v>0</v>
      </c>
      <c r="EQ11" s="47">
        <f>versenyek!$QV$11*IFERROR(VLOOKUP(VLOOKUP($A11,versenyek!QU:QW,3,FALSE),szabalyok!$A$16:$B$23,2,FALSE),0)</f>
        <v>0</v>
      </c>
      <c r="ER11" s="47">
        <f>versenyek!$RE$11*IFERROR(VLOOKUP(VLOOKUP($A11,versenyek!RD:RF,3,FALSE),szabalyok!$A$16:$B$23,2,FALSE),0)</f>
        <v>0</v>
      </c>
      <c r="ES11" s="47">
        <f>versenyek!$RH$11*IFERROR(VLOOKUP(VLOOKUP($A11,versenyek!RG:RI,3,FALSE),szabalyok!$A$16:$B$23,2,FALSE),0)</f>
        <v>0</v>
      </c>
      <c r="ET11" s="47">
        <f>versenyek!$RK$11*IFERROR(VLOOKUP(VLOOKUP($A11,versenyek!RJ:RL,3,FALSE),szabalyok!$A$16:$B$23,2,FALSE),0)</f>
        <v>0</v>
      </c>
      <c r="EU11" s="47">
        <f>versenyek!$RN$11*IFERROR(VLOOKUP(VLOOKUP($A11,versenyek!RM:RO,3,FALSE),szabalyok!$A$16:$B$23,2,FALSE),0)</f>
        <v>0</v>
      </c>
      <c r="EV11" s="47">
        <f>versenyek!$RQ$11*IFERROR(VLOOKUP(VLOOKUP($A11,versenyek!RP:RR,3,FALSE),szabalyok!$A$16:$B$23,2,FALSE),0)</f>
        <v>0</v>
      </c>
      <c r="EW11" s="47">
        <f>versenyek!$RT$11*IFERROR(VLOOKUP(VLOOKUP($A11,versenyek!RS:RU,3,FALSE),szabalyok!$A$16:$B$23,2,FALSE),0)</f>
        <v>0</v>
      </c>
      <c r="EX11" s="47">
        <f>versenyek!$RW$11*IFERROR(VLOOKUP(VLOOKUP($A11,versenyek!RV:RX,3,FALSE),szabalyok!$A$16:$B$23,2,FALSE),0)</f>
        <v>0</v>
      </c>
      <c r="EY11" s="47">
        <f>versenyek!$RZ$11*IFERROR(VLOOKUP(VLOOKUP($A11,versenyek!RY:SA,3,FALSE),szabalyok!$A$16:$B$23,2,FALSE),0)</f>
        <v>37.850454848014195</v>
      </c>
      <c r="EZ11" s="47">
        <f>versenyek!$SC$11*IFERROR(VLOOKUP(VLOOKUP($A11,versenyek!SB:SD,3,FALSE),szabalyok!$A$16:$B$23,2,FALSE),0)</f>
        <v>0</v>
      </c>
      <c r="FA11" s="47">
        <f>versenyek!$SF$11*IFERROR(VLOOKUP(VLOOKUP($A11,versenyek!SE:SG,3,FALSE),szabalyok!$A$16:$B$23,2,FALSE),0)</f>
        <v>0</v>
      </c>
      <c r="FB11" s="47">
        <f>versenyek!$SI$11*IFERROR(VLOOKUP(VLOOKUP($A11,versenyek!SH:SJ,3,FALSE),szabalyok!$A$16:$B$23,2,FALSE),0)</f>
        <v>0</v>
      </c>
      <c r="FC11" s="47">
        <f>versenyek!$SL$11*IFERROR(VLOOKUP(VLOOKUP($A11,versenyek!SK:SM,3,FALSE),szabalyok!$A$16:$B$23,2,FALSE),0)</f>
        <v>0</v>
      </c>
      <c r="FD11" s="47">
        <f>versenyek!$SO$11*IFERROR(VLOOKUP(VLOOKUP($A11,versenyek!SN:SP,3,FALSE),szabalyok!$A$16:$B$23,2,FALSE),0)</f>
        <v>0</v>
      </c>
      <c r="FE11" s="47">
        <f>versenyek!$SR$11*IFERROR(VLOOKUP(VLOOKUP($A11,versenyek!SQ:SS,3,FALSE),szabalyok!$A$16:$B$23,2,FALSE),0)</f>
        <v>0</v>
      </c>
      <c r="FF11" s="47">
        <f>versenyek!$SU$11*IFERROR(VLOOKUP(VLOOKUP($A11,versenyek!ST:SV,3,FALSE),szabalyok!$A$16:$B$23,2,FALSE),0)</f>
        <v>0</v>
      </c>
      <c r="FG11" s="47">
        <f>versenyek!$SX$11*IFERROR(VLOOKUP(VLOOKUP($A11,versenyek!SW:SY,3,FALSE),szabalyok!$A$16:$B$23,2,FALSE),0)</f>
        <v>34.549199928819355</v>
      </c>
      <c r="FH11" s="47">
        <f>versenyek!$TA$11*IFERROR(VLOOKUP(VLOOKUP($A11,versenyek!SZ:TB,3,FALSE),szabalyok!$A$16:$B$23,2,FALSE),0)</f>
        <v>51.888670490946502</v>
      </c>
      <c r="FI11" s="47">
        <f>versenyek!$TD$11*IFERROR(VLOOKUP(VLOOKUP($A11,versenyek!TC:TE,3,FALSE),szabalyok!$A$16:$B$23,2,FALSE),0)</f>
        <v>0</v>
      </c>
      <c r="FJ11" s="47">
        <f>versenyek!$TG$11*IFERROR(VLOOKUP(VLOOKUP($A11,versenyek!TF:TH,3,FALSE),szabalyok!$A$16:$B$23,2,FALSE),0)</f>
        <v>0</v>
      </c>
      <c r="FK11" s="47">
        <f>versenyek!$TJ$11*IFERROR(VLOOKUP(VLOOKUP($A11,versenyek!TI:TK,3,FALSE),szabalyok!$A$16:$B$23,2,FALSE),0)</f>
        <v>0</v>
      </c>
      <c r="FL11" s="47">
        <f>versenyek!$TM$11*IFERROR(VLOOKUP(VLOOKUP($A11,versenyek!TL:TN,3,FALSE),szabalyok!$A$16:$B$23,2,FALSE),0)</f>
        <v>43.203646141303025</v>
      </c>
      <c r="FM11" s="47">
        <f>versenyek!$TP$11*IFERROR(VLOOKUP(VLOOKUP($A11,versenyek!TO:TQ,3,FALSE),szabalyok!$A$16:$B$23,2,FALSE),0)</f>
        <v>0</v>
      </c>
      <c r="FN11" s="47">
        <f>versenyek!$TS$11*IFERROR(VLOOKUP(VLOOKUP($A11,versenyek!TR:TT,3,FALSE),szabalyok!$A$16:$B$23,2,FALSE),0)</f>
        <v>0</v>
      </c>
      <c r="FO11" s="47"/>
      <c r="FP11" s="235">
        <f t="shared" si="0"/>
        <v>167.49197140908308</v>
      </c>
    </row>
    <row r="12" spans="1:173">
      <c r="A12" s="1" t="s">
        <v>1290</v>
      </c>
      <c r="B12" s="47">
        <v>0</v>
      </c>
      <c r="C12" s="47">
        <v>0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149.02822781382648</v>
      </c>
      <c r="L12" s="47">
        <v>0</v>
      </c>
      <c r="M12" s="47">
        <v>0</v>
      </c>
      <c r="N12" s="47">
        <v>0</v>
      </c>
      <c r="O12" s="47">
        <v>0</v>
      </c>
      <c r="P12" s="47">
        <v>0</v>
      </c>
      <c r="Q12" s="47">
        <v>0</v>
      </c>
      <c r="R12" s="47">
        <f>versenyek!$BD$11*IFERROR(VLOOKUP(VLOOKUP($A12,versenyek!BC:BE,3,FALSE),szabalyok!$A$16:$B$23,2,FALSE),0)</f>
        <v>0</v>
      </c>
      <c r="S12" s="47">
        <f>versenyek!$BG$11*IFERROR(VLOOKUP(VLOOKUP($A12,versenyek!BF:BH,3,FALSE),szabalyok!$A$16:$B$23,2,FALSE),0)</f>
        <v>0</v>
      </c>
      <c r="T12" s="47">
        <f>versenyek!$BJ$11*IFERROR(VLOOKUP(VLOOKUP($A12,versenyek!BI:BK,3,FALSE),szabalyok!$A$16:$B$23,2,FALSE),0)</f>
        <v>0</v>
      </c>
      <c r="U12" s="47">
        <f>versenyek!$BM$11*IFERROR(VLOOKUP(VLOOKUP($A12,versenyek!BL:BN,3,FALSE),szabalyok!$A$16:$B$23,2,FALSE),0)</f>
        <v>0</v>
      </c>
      <c r="V12" s="47">
        <f>versenyek!$BP$11*IFERROR(VLOOKUP(VLOOKUP($A12,versenyek!BO:BQ,3,FALSE),szabalyok!$A$16:$B$23,2,FALSE),0)</f>
        <v>72.417726477506037</v>
      </c>
      <c r="W12" s="47">
        <f>versenyek!$BS$11*IFERROR(VLOOKUP(VLOOKUP($A12,versenyek!BR:BT,3,FALSE),szabalyok!$A$16:$B$23,2,FALSE),0)</f>
        <v>0</v>
      </c>
      <c r="X12" s="47">
        <f>versenyek!$BV$11*IFERROR(VLOOKUP(VLOOKUP($A12,versenyek!BU:BW,3,FALSE),szabalyok!$A$16:$B$23,2,FALSE),0)</f>
        <v>0</v>
      </c>
      <c r="Y12" s="47">
        <f>versenyek!$BY$11*IFERROR(VLOOKUP(VLOOKUP($A12,versenyek!BX:BZ,3,FALSE),szabalyok!$A$16:$B$23,2,FALSE),0)</f>
        <v>0</v>
      </c>
      <c r="Z12" s="47">
        <f>versenyek!$CB$11*IFERROR(VLOOKUP(VLOOKUP($A12,versenyek!CA:CC,3,FALSE),szabalyok!$A$16:$B$23,2,FALSE),0)</f>
        <v>0</v>
      </c>
      <c r="AA12" s="47">
        <f>versenyek!$CE$11*IFERROR(VLOOKUP(VLOOKUP($A12,versenyek!CD:CF,3,FALSE),szabalyok!$A$16:$B$23,2,FALSE),0)</f>
        <v>88.175527842721337</v>
      </c>
      <c r="AB12" s="47">
        <f>versenyek!$CH$11*IFERROR(VLOOKUP(VLOOKUP($A12,versenyek!CG:CI,3,FALSE),szabalyok!$A$16:$B$23,2,FALSE),0)</f>
        <v>0</v>
      </c>
      <c r="AC12" s="47">
        <f>versenyek!$CK$11*IFERROR(VLOOKUP(VLOOKUP($A12,versenyek!CJ:CL,3,FALSE),szabalyok!$A$16:$B$23,2,FALSE),0)</f>
        <v>136.49086723677431</v>
      </c>
      <c r="AD12" s="47">
        <f>versenyek!$CN$11*IFERROR(VLOOKUP(VLOOKUP($A12,versenyek!CM:CO,3,FALSE),szabalyok!$A$16:$B$23,2,FALSE),0)</f>
        <v>0</v>
      </c>
      <c r="AE12" s="47">
        <f>versenyek!$CQ$11*IFERROR(VLOOKUP(VLOOKUP($A12,versenyek!CP:CR,3,FALSE),szabalyok!$A$16:$B$23,2,FALSE),0)</f>
        <v>0</v>
      </c>
      <c r="AF12" s="47">
        <f>versenyek!$CT$11*IFERROR(VLOOKUP(VLOOKUP($A12,versenyek!CS:CU,3,FALSE),szabalyok!$A$16:$B$23,2,FALSE),0)</f>
        <v>47.802176963796725</v>
      </c>
      <c r="AG12" s="47">
        <f>versenyek!$CW$11*IFERROR(VLOOKUP(VLOOKUP($A12,versenyek!CV:CX,3,FALSE),szabalyok!$A$16:$B$23,2,FALSE),0)</f>
        <v>0</v>
      </c>
      <c r="AH12" s="47">
        <f>versenyek!$CZ$11*IFERROR(VLOOKUP(VLOOKUP($A12,versenyek!CY:DA,3,FALSE),szabalyok!$A$16:$B$23,2,FALSE),0)</f>
        <v>0</v>
      </c>
      <c r="AI12" s="47">
        <f>versenyek!$DC$11*IFERROR(VLOOKUP(VLOOKUP($A12,versenyek!DB:DD,3,FALSE),szabalyok!$A$16:$B$23,2,FALSE),0)</f>
        <v>0</v>
      </c>
      <c r="AJ12" s="47">
        <f>versenyek!$DF$11*IFERROR(VLOOKUP(VLOOKUP($A12,versenyek!DE:DG,3,FALSE),szabalyok!$A$16:$B$23,2,FALSE),0)</f>
        <v>0</v>
      </c>
      <c r="AK12" s="47">
        <f>versenyek!$DI$11*IFERROR(VLOOKUP(VLOOKUP($A12,versenyek!DH:DJ,3,FALSE),szabalyok!$A$16:$B$23,2,FALSE),0)</f>
        <v>0</v>
      </c>
      <c r="AL12" s="47">
        <f>versenyek!$DL$11*IFERROR(VLOOKUP(VLOOKUP($A12,versenyek!DK:DM,3,FALSE),szabalyok!$A$16:$B$23,2,FALSE),0)</f>
        <v>0</v>
      </c>
      <c r="AM12" s="47">
        <f>versenyek!$DR$11*IFERROR(VLOOKUP(VLOOKUP($A12,versenyek!DQ:DS,3,FALSE),szabalyok!$A$16:$B$23,2,FALSE),0)</f>
        <v>0</v>
      </c>
      <c r="AN12" s="47">
        <f>versenyek!$DU$11*IFERROR(VLOOKUP(VLOOKUP($A12,versenyek!DT:DV,3,FALSE),szabalyok!$A$16:$B$23,2,FALSE),0)</f>
        <v>131.72914103208029</v>
      </c>
      <c r="AO12" s="47">
        <f>versenyek!$DO$11*IFERROR(VLOOKUP(VLOOKUP($A12,versenyek!DN:DP,3,FALSE),szabalyok!$A$16:$B$23,2,FALSE),0)</f>
        <v>0</v>
      </c>
      <c r="AP12" s="47">
        <f>versenyek!$DX$11*IFERROR(VLOOKUP(VLOOKUP($A12,versenyek!DW:DY,3,FALSE),szabalyok!$A$16:$B$23,2,FALSE),0)</f>
        <v>0</v>
      </c>
      <c r="AQ12" s="47" t="e">
        <f>versenyek!$EA$11*IFERROR(VLOOKUP(VLOOKUP($A12,versenyek!DZ:EB,3,FALSE),szabalyok!$A$16:$B$23,2,FALSE),0)</f>
        <v>#DIV/0!</v>
      </c>
      <c r="AR12" s="47" t="e">
        <f>versenyek!$ED$11*IFERROR(VLOOKUP(VLOOKUP($A12,versenyek!EC:EE,3,FALSE),szabalyok!$A$16:$B$23,2,FALSE),0)</f>
        <v>#DIV/0!</v>
      </c>
      <c r="AS12" s="47">
        <f>versenyek!$EG$11*IFERROR(VLOOKUP(VLOOKUP($A12,versenyek!EF:EH,3,FALSE),szabalyok!$A$16:$B$23,2,FALSE),0)</f>
        <v>0</v>
      </c>
      <c r="AT12" s="47">
        <f>versenyek!$EJ$11*IFERROR(VLOOKUP(VLOOKUP($A12,versenyek!EI:EK,3,FALSE),szabalyok!$A$16:$B$23,2,FALSE),0)</f>
        <v>0</v>
      </c>
      <c r="AU12" s="47">
        <f>versenyek!$EM$11*IFERROR(VLOOKUP(VLOOKUP($A12,versenyek!EL:EN,3,FALSE),szabalyok!$A$16:$B$23,2,FALSE),0)</f>
        <v>0</v>
      </c>
      <c r="AV12" s="47">
        <f>versenyek!$EP$11*IFERROR(VLOOKUP(VLOOKUP($A12,versenyek!EO:EQ,3,FALSE),szabalyok!$A$16:$B$23,2,FALSE),0)</f>
        <v>0</v>
      </c>
      <c r="AW12" s="47">
        <f>versenyek!$EY$11*IFERROR(VLOOKUP(VLOOKUP($A12,versenyek!EX:EZ,3,FALSE),szabalyok!$A$16:$B$23,2,FALSE),0)</f>
        <v>0</v>
      </c>
      <c r="AX12" s="47">
        <f>versenyek!$FB$11*IFERROR(VLOOKUP(VLOOKUP($A12,versenyek!FA:FC,3,FALSE),szabalyok!$A$16:$B$23,2,FALSE),0)</f>
        <v>0</v>
      </c>
      <c r="AY12" s="47">
        <f>versenyek!$FE$11*IFERROR(VLOOKUP(VLOOKUP($A12,versenyek!FD:FF,3,FALSE),szabalyok!$A$16:$B$23,2,FALSE),0)</f>
        <v>0</v>
      </c>
      <c r="AZ12" s="47">
        <f>versenyek!$FH$11*IFERROR(VLOOKUP(VLOOKUP($A12,versenyek!FG:FI,3,FALSE),szabalyok!$A$16:$B$23,2,FALSE),0)</f>
        <v>0</v>
      </c>
      <c r="BA12" s="47">
        <f>versenyek!$FK$11*IFERROR(VLOOKUP(VLOOKUP($A12,versenyek!FJ:FL,3,FALSE),szabalyok!$A$16:$B$23,2,FALSE),0)</f>
        <v>0</v>
      </c>
      <c r="BB12" s="47">
        <f>versenyek!$FN$11*IFERROR(VLOOKUP(VLOOKUP($A12,versenyek!FM:FO,3,FALSE),szabalyok!$A$16:$B$23,2,FALSE),0)</f>
        <v>0</v>
      </c>
      <c r="BC12" s="47">
        <f>versenyek!$FQ$11*IFERROR(VLOOKUP(VLOOKUP($A12,versenyek!FP:FR,3,FALSE),szabalyok!$A$16:$B$23,2,FALSE),0)</f>
        <v>0</v>
      </c>
      <c r="BD12" s="47">
        <f>versenyek!$FT$11*IFERROR(VLOOKUP(VLOOKUP($A12,versenyek!FS:FU,3,FALSE),szabalyok!$A$16:$B$23,2,FALSE),0)</f>
        <v>110.47738529662267</v>
      </c>
      <c r="BE12" s="47">
        <f>versenyek!$FW$11*IFERROR(VLOOKUP(VLOOKUP($A12,versenyek!FV:FX,3,FALSE),szabalyok!$A$16:$B$23,2,FALSE),0)</f>
        <v>0</v>
      </c>
      <c r="BF12" s="47">
        <f>versenyek!$FZ$11*IFERROR(VLOOKUP(VLOOKUP($A12,versenyek!FY:GA,3,FALSE),szabalyok!$A$16:$B$23,2,FALSE),0)</f>
        <v>0</v>
      </c>
      <c r="BG12" s="47">
        <f>versenyek!$GC$11*IFERROR(VLOOKUP(VLOOKUP($A12,versenyek!GB:GD,3,FALSE),szabalyok!$A$16:$B$23,2,FALSE),0)</f>
        <v>0</v>
      </c>
      <c r="BH12" s="47">
        <f>versenyek!$GF$11*IFERROR(VLOOKUP(VLOOKUP($A12,versenyek!GE:GG,3,FALSE),szabalyok!$A$16:$B$23,2,FALSE),0)</f>
        <v>0</v>
      </c>
      <c r="BI12" s="47">
        <f>versenyek!$GI$11*IFERROR(VLOOKUP(VLOOKUP($A12,versenyek!GH:GJ,3,FALSE),szabalyok!$A$16:$B$23,2,FALSE),0)</f>
        <v>0</v>
      </c>
      <c r="BJ12" s="47">
        <f>versenyek!$GL$11*IFERROR(VLOOKUP(VLOOKUP($A12,versenyek!GK:GM,3,FALSE),szabalyok!$A$16:$B$23,2,FALSE),0)</f>
        <v>0</v>
      </c>
      <c r="BK12" s="47">
        <f>versenyek!$GO$11*IFERROR(VLOOKUP(VLOOKUP($A12,versenyek!GN:GP,3,FALSE),szabalyok!$A$16:$B$23,2,FALSE),0)</f>
        <v>0</v>
      </c>
      <c r="BL12" s="47">
        <f>versenyek!$GR$11*IFERROR(VLOOKUP(VLOOKUP($A12,versenyek!GQ:GS,3,FALSE),szabalyok!$A$16:$B$23,2,FALSE),0)</f>
        <v>0</v>
      </c>
      <c r="BM12" s="47">
        <f>versenyek!$GX$11*IFERROR(VLOOKUP(VLOOKUP($A12,versenyek!GW:GY,3,FALSE),szabalyok!$A$16:$B$23,2,FALSE),0)</f>
        <v>26.813143803465206</v>
      </c>
      <c r="BN12" s="47">
        <f>versenyek!$HA$11*IFERROR(VLOOKUP(VLOOKUP($A12,versenyek!GZ:HB,3,FALSE),szabalyok!$A$16:$B$23,2,FALSE),0)</f>
        <v>0</v>
      </c>
      <c r="BO12" s="47">
        <f>versenyek!$HD$11*IFERROR(VLOOKUP(VLOOKUP($A12,versenyek!HC:HE,3,FALSE),szabalyok!$A$16:$B$23,2,FALSE),0)</f>
        <v>0</v>
      </c>
      <c r="BP12" s="47">
        <f>versenyek!$HG$11*IFERROR(VLOOKUP(VLOOKUP($A12,versenyek!HF:HH,3,FALSE),szabalyok!$A$16:$B$23,2,FALSE),0)</f>
        <v>0</v>
      </c>
      <c r="BQ12" s="47">
        <f>versenyek!$HJ$11*IFERROR(VLOOKUP(VLOOKUP($A12,versenyek!HI:HK,3,FALSE),szabalyok!$A$16:$B$23,2,FALSE),0)</f>
        <v>340.17594273924033</v>
      </c>
      <c r="BR12" s="47">
        <f>versenyek!$HM$11*IFERROR(VLOOKUP(VLOOKUP($A12,versenyek!HL:HN,3,FALSE),szabalyok!$A$16:$B$23,2,FALSE),0)</f>
        <v>0</v>
      </c>
      <c r="BS12" s="47">
        <f>versenyek!$HP$11*IFERROR(VLOOKUP(VLOOKUP($A12,versenyek!HO:HQ,3,FALSE),szabalyok!$A$16:$B$23,2,FALSE),0)</f>
        <v>0</v>
      </c>
      <c r="BT12" s="47">
        <f>versenyek!$HS$11*IFERROR(VLOOKUP(VLOOKUP($A12,versenyek!HR:HT,3,FALSE),szabalyok!$A$16:$B$23,2,FALSE),0)</f>
        <v>0</v>
      </c>
      <c r="BU12" s="47">
        <f>versenyek!$HV$11*IFERROR(VLOOKUP(VLOOKUP($A12,versenyek!HU:HW,3,FALSE),szabalyok!$A$16:$B$23,2,FALSE),0)</f>
        <v>0</v>
      </c>
      <c r="BV12" s="47">
        <f>versenyek!$HY$11*IFERROR(VLOOKUP(VLOOKUP($A12,versenyek!HX:HZ,3,FALSE),szabalyok!$A$16:$B$23,2,FALSE),0)</f>
        <v>0</v>
      </c>
      <c r="BW12" s="47">
        <f>versenyek!$IB$11*IFERROR(VLOOKUP(VLOOKUP($A12,versenyek!IA:IC,3,FALSE),szabalyok!$A$16:$B$23,2,FALSE),0)</f>
        <v>0</v>
      </c>
      <c r="BX12" s="47">
        <f>versenyek!$IE$11*IFERROR(VLOOKUP(VLOOKUP($A12,versenyek!ID:IF,3,FALSE),szabalyok!$A$16:$B$23,2,FALSE),0)</f>
        <v>0</v>
      </c>
      <c r="BY12" s="47">
        <f>versenyek!$IH$11*IFERROR(VLOOKUP(VLOOKUP($A12,versenyek!IG:II,3,FALSE),szabalyok!$A$16:$B$23,2,FALSE),0)</f>
        <v>0</v>
      </c>
      <c r="BZ12" s="47">
        <f>versenyek!$IK$11*IFERROR(VLOOKUP(VLOOKUP($A12,versenyek!IJ:IL,3,FALSE),szabalyok!$A$16:$B$23,2,FALSE),0)</f>
        <v>0</v>
      </c>
      <c r="CA12" s="47">
        <f>versenyek!$IN$11*IFERROR(VLOOKUP(VLOOKUP($A12,versenyek!IM:IO,3,FALSE),szabalyok!$A$16:$B$23,2,FALSE),0)</f>
        <v>0</v>
      </c>
      <c r="CB12" s="47">
        <f>versenyek!$IW$11*IFERROR(VLOOKUP(VLOOKUP($A12,versenyek!IV:IX,3,FALSE),szabalyok!$A$16:$B$23,2,FALSE),0)</f>
        <v>0</v>
      </c>
      <c r="CC12" s="47">
        <f>versenyek!$IZ$11*IFERROR(VLOOKUP(VLOOKUP($A12,versenyek!IY:JA,3,FALSE),szabalyok!$A$16:$B$23,2,FALSE),0)</f>
        <v>0</v>
      </c>
      <c r="CD12" s="47">
        <f>versenyek!$JC$11*IFERROR(VLOOKUP(VLOOKUP($A12,versenyek!JB:JD,3,FALSE),szabalyok!$A$16:$B$23,2,FALSE),0)</f>
        <v>74.94018986078413</v>
      </c>
      <c r="CE12" s="47">
        <f>versenyek!$JF$11*IFERROR(VLOOKUP(VLOOKUP($A12,versenyek!JE:JG,3,FALSE),szabalyok!$A$16:$B$23,2,FALSE),0)</f>
        <v>0</v>
      </c>
      <c r="CF12" s="47">
        <f>versenyek!$JI$11*IFERROR(VLOOKUP(VLOOKUP($A12,versenyek!JH:JJ,3,FALSE),szabalyok!$A$16:$B$23,2,FALSE),0)</f>
        <v>60.862985700476308</v>
      </c>
      <c r="CG12" s="47">
        <f>versenyek!$JL$11*IFERROR(VLOOKUP(VLOOKUP($A12,versenyek!JK:JM,3,FALSE),szabalyok!$A$16:$B$23,2,FALSE),0)</f>
        <v>0</v>
      </c>
      <c r="CH12" s="47">
        <f>versenyek!$JO$11*IFERROR(VLOOKUP(VLOOKUP($A12,versenyek!JN:JP,3,FALSE),szabalyok!$A$16:$B$23,2,FALSE),0)</f>
        <v>8</v>
      </c>
      <c r="CI12" s="47">
        <f>versenyek!$JR$11*IFERROR(VLOOKUP(VLOOKUP($A12,versenyek!JQ:JS,3,FALSE),szabalyok!$A$16:$B$23,2,FALSE),0)</f>
        <v>0</v>
      </c>
      <c r="CJ12" s="47">
        <f>versenyek!$JU$11*IFERROR(VLOOKUP(VLOOKUP($A12,versenyek!JT:JV,3,FALSE),szabalyok!$A$16:$B$23,2,FALSE),0)</f>
        <v>0</v>
      </c>
      <c r="CK12" s="47">
        <f>versenyek!$JR$11*IFERROR(VLOOKUP(VLOOKUP($A12,versenyek!JW:JY,3,FALSE),szabalyok!$A$16:$B$23,2,FALSE),0)</f>
        <v>0</v>
      </c>
      <c r="CL12" s="47">
        <f>versenyek!$KA$11*IFERROR(VLOOKUP(VLOOKUP($A12,versenyek!JZ:KB,3,FALSE),szabalyok!$A$16:$B$23,2,FALSE),0)</f>
        <v>0</v>
      </c>
      <c r="CM12" s="47">
        <f>versenyek!$KD$11*IFERROR(VLOOKUP(VLOOKUP($A12,versenyek!KC:KE,3,FALSE),szabalyok!$A$16:$B$23,2,FALSE),0)</f>
        <v>0</v>
      </c>
      <c r="CN12" s="47">
        <f>versenyek!$KG$11*IFERROR(VLOOKUP(VLOOKUP($A12,versenyek!KF:KH,3,FALSE),szabalyok!$A$16:$B$23,2,FALSE),0)</f>
        <v>0</v>
      </c>
      <c r="CO12" s="47">
        <f>versenyek!$KJ$11*IFERROR(VLOOKUP(VLOOKUP($A12,versenyek!KI:KK,3,FALSE),szabalyok!$A$16:$B$23,2,FALSE),0)</f>
        <v>0</v>
      </c>
      <c r="CP12" s="47">
        <f>versenyek!$KM$11*IFERROR(VLOOKUP(VLOOKUP($A12,versenyek!KL:KN,3,FALSE),szabalyok!$A$16:$B$23,2,FALSE),0)</f>
        <v>0</v>
      </c>
      <c r="CQ12" s="47">
        <f>versenyek!$KP$11*IFERROR(VLOOKUP(VLOOKUP($A12,versenyek!KO:KQ,3,FALSE),szabalyok!$A$16:$B$23,2,FALSE),0)</f>
        <v>0</v>
      </c>
      <c r="CR12" s="47">
        <f>versenyek!$KS$11*IFERROR(VLOOKUP(VLOOKUP($A12,versenyek!KR:KT,3,FALSE),szabalyok!$A$16:$B$23,2,FALSE),0)</f>
        <v>0</v>
      </c>
      <c r="CS12" s="47">
        <f>versenyek!$KV$11*IFERROR(VLOOKUP(VLOOKUP($A12,versenyek!KU:KW,3,FALSE),szabalyok!$A$16:$B$23,2,FALSE),0)</f>
        <v>0</v>
      </c>
      <c r="CT12" s="47">
        <f>versenyek!$KY$11*IFERROR(VLOOKUP(VLOOKUP($A12,versenyek!KX:KZ,3,FALSE),szabalyok!$A$16:$B$23,2,FALSE),0)</f>
        <v>0</v>
      </c>
      <c r="CU12" s="47">
        <f>versenyek!$LB$11*IFERROR(VLOOKUP(VLOOKUP($A12,versenyek!LA:LC,3,FALSE),szabalyok!$A$16:$B$23,2,FALSE),0)</f>
        <v>0</v>
      </c>
      <c r="CV12" s="47">
        <f>versenyek!$LE$11*IFERROR(VLOOKUP(VLOOKUP($A12,versenyek!LD:LF,3,FALSE),szabalyok!$A$16:$B$23,2,FALSE),0)</f>
        <v>0</v>
      </c>
      <c r="CW12" s="47">
        <f>versenyek!$LH$11*IFERROR(VLOOKUP(VLOOKUP($A12,versenyek!LG:LI,3,FALSE),szabalyok!$A$16:$B$23,2,FALSE),0)</f>
        <v>0</v>
      </c>
      <c r="CX12" s="47">
        <f>versenyek!$LK$11*IFERROR(VLOOKUP(VLOOKUP($A12,versenyek!LJ:LL,3,FALSE),szabalyok!$A$16:$B$23,2,FALSE),0)</f>
        <v>0</v>
      </c>
      <c r="CY12" s="47">
        <f>versenyek!$LN$11*IFERROR(VLOOKUP(VLOOKUP($A12,versenyek!LM:LO,3,FALSE),szabalyok!$A$16:$B$23,2,FALSE),0)</f>
        <v>0</v>
      </c>
      <c r="CZ12" s="47">
        <f>versenyek!$LQ$11*IFERROR(VLOOKUP(VLOOKUP($A12,versenyek!LP:LR,3,FALSE),szabalyok!$A$16:$B$23,2,FALSE),0)</f>
        <v>0</v>
      </c>
      <c r="DA12" s="47">
        <f>versenyek!$LT$11*IFERROR(VLOOKUP(VLOOKUP($A12,versenyek!LS:LU,3,FALSE),szabalyok!$A$16:$B$23,2,FALSE),0)</f>
        <v>0</v>
      </c>
      <c r="DB12" s="47">
        <f>versenyek!$LW$11*IFERROR(VLOOKUP(VLOOKUP($A12,versenyek!LV:LX,3,FALSE),szabalyok!$A$16:$B$23,2,FALSE),0)</f>
        <v>0</v>
      </c>
      <c r="DC12" s="47">
        <f>versenyek!$LZ$11*IFERROR(VLOOKUP(VLOOKUP($A12,versenyek!LY:MA,3,FALSE),szabalyok!$A$16:$B$23,2,FALSE),0)</f>
        <v>193.31520766269659</v>
      </c>
      <c r="DD12" s="47">
        <f>versenyek!$MC$11*IFERROR(VLOOKUP(VLOOKUP($A12,versenyek!MB:MD,3,FALSE),szabalyok!$A$16:$B$23,2,FALSE),0)</f>
        <v>0</v>
      </c>
      <c r="DE12" s="47">
        <f>versenyek!$ML$11*IFERROR(VLOOKUP(VLOOKUP($A12,versenyek!MK:MM,3,FALSE),szabalyok!$A$16:$B$23,2,FALSE),0)</f>
        <v>0</v>
      </c>
      <c r="DF12" s="47">
        <f>versenyek!$MO$11*IFERROR(VLOOKUP(VLOOKUP($A12,versenyek!MN:MP,3,FALSE),szabalyok!$A$16:$B$23,2,FALSE),0)</f>
        <v>0</v>
      </c>
      <c r="DG12" s="47">
        <f>versenyek!$MR$11*IFERROR(VLOOKUP(VLOOKUP($A12,versenyek!MQ:MS,3,FALSE),szabalyok!$A$16:$B$23,2,FALSE),0)</f>
        <v>0</v>
      </c>
      <c r="DH12" s="47">
        <f>versenyek!$MU$11*IFERROR(VLOOKUP(VLOOKUP($A12,versenyek!MT:MV,3,FALSE),szabalyok!$A$16:$B$23,2,FALSE),0)</f>
        <v>0</v>
      </c>
      <c r="DI12" s="47">
        <f>versenyek!$MX$11*IFERROR(VLOOKUP(VLOOKUP($A12,versenyek!MW:MY,3,FALSE),szabalyok!$A$16:$B$23,2,FALSE),0)</f>
        <v>0</v>
      </c>
      <c r="DJ12" s="47">
        <f>versenyek!$NA$11*IFERROR(VLOOKUP(VLOOKUP($A12,versenyek!MZ:NB,3,FALSE),szabalyok!$A$16:$B$23,2,FALSE),0)</f>
        <v>0</v>
      </c>
      <c r="DK12" s="47">
        <f>versenyek!$ND$11*IFERROR(VLOOKUP(VLOOKUP($A12,versenyek!NC:NE,3,FALSE),szabalyok!$A$16:$B$23,2,FALSE),0)</f>
        <v>0</v>
      </c>
      <c r="DL12" s="47">
        <f>versenyek!$NG$11*IFERROR(VLOOKUP(VLOOKUP($A12,versenyek!NF:NH,3,FALSE),szabalyok!$A$16:$B$23,2,FALSE),0)</f>
        <v>0</v>
      </c>
      <c r="DM12" s="47">
        <f>versenyek!$NJ$11*IFERROR(VLOOKUP(VLOOKUP($A12,versenyek!NI:NK,3,FALSE),szabalyok!$A$16:$B$23,2,FALSE),0)</f>
        <v>0</v>
      </c>
      <c r="DN12" s="47">
        <f>versenyek!$NM$11*IFERROR(VLOOKUP(VLOOKUP($A12,versenyek!NL:NN,3,FALSE),szabalyok!$A$16:$B$23,2,FALSE),0)</f>
        <v>0</v>
      </c>
      <c r="DO12" s="47">
        <f>versenyek!$NP$11*IFERROR(VLOOKUP(VLOOKUP($A12,versenyek!NO:NQ,3,FALSE),szabalyok!$A$16:$B$23,2,FALSE),0)</f>
        <v>0</v>
      </c>
      <c r="DP12" s="47">
        <f>versenyek!$NS$11*IFERROR(VLOOKUP(VLOOKUP($A12,versenyek!NR:NT,3,FALSE),szabalyok!$A$16:$B$23,2,FALSE),0)</f>
        <v>0</v>
      </c>
      <c r="DQ12" s="47">
        <f>versenyek!$NV$11*IFERROR(VLOOKUP(VLOOKUP($A12,versenyek!NU:NW,3,FALSE),szabalyok!$A$16:$B$23,2,FALSE),0)</f>
        <v>0</v>
      </c>
      <c r="DR12" s="47">
        <f>versenyek!$NY$11*IFERROR(VLOOKUP(VLOOKUP($A12,versenyek!NX:NZ,3,FALSE),szabalyok!$A$16:$B$23,2,FALSE),0)</f>
        <v>0</v>
      </c>
      <c r="DS12" s="47">
        <f>versenyek!$OB$11*IFERROR(VLOOKUP(VLOOKUP($A12,versenyek!OA:OC,3,FALSE),szabalyok!$A$16:$B$23,2,FALSE),0)</f>
        <v>0</v>
      </c>
      <c r="DT12" s="47">
        <f>versenyek!$OE$11*IFERROR(VLOOKUP(VLOOKUP($A12,versenyek!OD:OF,3,FALSE),szabalyok!$A$16:$B$23,2,FALSE),0)</f>
        <v>0</v>
      </c>
      <c r="DU12" s="47">
        <f>versenyek!$OH$11*IFERROR(VLOOKUP(VLOOKUP($A12,versenyek!OG:OI,3,FALSE),szabalyok!$A$16:$B$23,2,FALSE),0)</f>
        <v>0</v>
      </c>
      <c r="DV12" s="47">
        <f>versenyek!$OK$11*IFERROR(VLOOKUP(VLOOKUP($A12,versenyek!OJ:OL,3,FALSE),szabalyok!$A$16:$B$23,2,FALSE),0)</f>
        <v>0</v>
      </c>
      <c r="DW12" s="47">
        <f>versenyek!$ON$11*IFERROR(VLOOKUP(VLOOKUP($A12,versenyek!OM:OO,3,FALSE),szabalyok!$A$16:$B$23,2,FALSE),0)</f>
        <v>0</v>
      </c>
      <c r="DX12" s="47">
        <f>versenyek!$OQ$11*IFERROR(VLOOKUP(VLOOKUP($A12,versenyek!OP:OR,3,FALSE),szabalyok!$A$16:$B$23,2,FALSE),0)</f>
        <v>0</v>
      </c>
      <c r="DY12" s="47">
        <f>versenyek!$OT$11*IFERROR(VLOOKUP(VLOOKUP($A12,versenyek!OS:OU,3,FALSE),szabalyok!$A$16:$B$23,2,FALSE),0)</f>
        <v>0</v>
      </c>
      <c r="DZ12" s="47">
        <f>versenyek!$OW$11*IFERROR(VLOOKUP(VLOOKUP($A12,versenyek!OV:OX,3,FALSE),szabalyok!$A$16:$B$23,2,FALSE),0)</f>
        <v>0</v>
      </c>
      <c r="EA12" s="47">
        <f>versenyek!$OZ$11*IFERROR(VLOOKUP(VLOOKUP($A12,versenyek!OY:PA,3,FALSE),szabalyok!$A$16:$B$23,2,FALSE),0)</f>
        <v>0</v>
      </c>
      <c r="EB12" s="47">
        <f>versenyek!$PC$11*IFERROR(VLOOKUP(VLOOKUP($A12,versenyek!PB:PD,3,FALSE),szabalyok!$A$16:$B$23,2,FALSE),0)</f>
        <v>0</v>
      </c>
      <c r="EC12" s="47">
        <f>versenyek!$PF$11*IFERROR(VLOOKUP(VLOOKUP($A12,versenyek!PE:PG,3,FALSE),szabalyok!$A$16:$B$23,2,FALSE),0)</f>
        <v>0</v>
      </c>
      <c r="ED12" s="47">
        <f>versenyek!$PI$11*IFERROR(VLOOKUP(VLOOKUP($A12,versenyek!PH:PJ,3,FALSE),szabalyok!$A$16:$B$23,2,FALSE),0)</f>
        <v>0</v>
      </c>
      <c r="EE12" s="47">
        <f>versenyek!$PL$11*IFERROR(VLOOKUP(VLOOKUP($A12,versenyek!PK:PM,3,FALSE),szabalyok!$A$16:$B$23,2,FALSE),0)</f>
        <v>0</v>
      </c>
      <c r="EF12" s="47">
        <f>versenyek!$PO$11*IFERROR(VLOOKUP(VLOOKUP($A12,versenyek!PN:PP,3,FALSE),szabalyok!$A$16:$B$23,2,FALSE),0)</f>
        <v>0</v>
      </c>
      <c r="EG12" s="47">
        <f>versenyek!$PR$11*IFERROR(VLOOKUP(VLOOKUP($A12,versenyek!PQ:PS,3,FALSE),szabalyok!$A$16:$B$23,2,FALSE),0)</f>
        <v>0</v>
      </c>
      <c r="EH12" s="47">
        <f>versenyek!$PU$11*IFERROR(VLOOKUP(VLOOKUP($A12,versenyek!PT:PV,3,FALSE),szabalyok!$A$16:$B$23,2,FALSE),0)</f>
        <v>0</v>
      </c>
      <c r="EI12" s="47">
        <f>versenyek!$PX$11*IFERROR(VLOOKUP(VLOOKUP($A12,versenyek!PW:PY,3,FALSE),szabalyok!$A$16:$B$23,2,FALSE),0)</f>
        <v>0</v>
      </c>
      <c r="EJ12" s="47">
        <f>versenyek!$QA$11*IFERROR(VLOOKUP(VLOOKUP($A12,versenyek!PZ:QB,3,FALSE),szabalyok!$A$16:$B$23,2,FALSE),0)</f>
        <v>0</v>
      </c>
      <c r="EK12" s="47">
        <f>versenyek!$QD$11*IFERROR(VLOOKUP(VLOOKUP($A12,versenyek!QC:QE,3,FALSE),szabalyok!$A$16:$B$23,2,FALSE),0)</f>
        <v>0</v>
      </c>
      <c r="EL12" s="47">
        <f>versenyek!$QG$11*IFERROR(VLOOKUP(VLOOKUP($A12,versenyek!QF:QH,3,FALSE),szabalyok!$A$16:$B$23,2,FALSE),0)</f>
        <v>0</v>
      </c>
      <c r="EM12" s="47">
        <f>versenyek!$QJ$11*IFERROR(VLOOKUP(VLOOKUP($A12,versenyek!QI:QK,3,FALSE),szabalyok!$A$16:$B$23,2,FALSE),0)</f>
        <v>0</v>
      </c>
      <c r="EN12" s="47">
        <f>versenyek!$QM$11*IFERROR(VLOOKUP(VLOOKUP($A12,versenyek!QL:QN,3,FALSE),szabalyok!$A$16:$B$23,2,FALSE),0)</f>
        <v>0</v>
      </c>
      <c r="EO12" s="47">
        <f>versenyek!$QP$11*IFERROR(VLOOKUP(VLOOKUP($A12,versenyek!QO:QQ,3,FALSE),szabalyok!$A$16:$B$23,2,FALSE),0)</f>
        <v>153.47177209025992</v>
      </c>
      <c r="EP12" s="47">
        <f>versenyek!$QS$11*IFERROR(VLOOKUP(VLOOKUP($A12,versenyek!QR:QT,3,FALSE),szabalyok!$A$16:$B$23,2,FALSE),0)</f>
        <v>0</v>
      </c>
      <c r="EQ12" s="47">
        <f>versenyek!$QV$11*IFERROR(VLOOKUP(VLOOKUP($A12,versenyek!QU:QW,3,FALSE),szabalyok!$A$16:$B$23,2,FALSE),0)</f>
        <v>0</v>
      </c>
      <c r="ER12" s="47">
        <f>versenyek!$RE$11*IFERROR(VLOOKUP(VLOOKUP($A12,versenyek!RD:RF,3,FALSE),szabalyok!$A$16:$B$23,2,FALSE),0)</f>
        <v>0</v>
      </c>
      <c r="ES12" s="47">
        <f>versenyek!$RH$11*IFERROR(VLOOKUP(VLOOKUP($A12,versenyek!RG:RI,3,FALSE),szabalyok!$A$16:$B$23,2,FALSE),0)</f>
        <v>0</v>
      </c>
      <c r="ET12" s="47">
        <f>versenyek!$RK$11*IFERROR(VLOOKUP(VLOOKUP($A12,versenyek!RJ:RL,3,FALSE),szabalyok!$A$16:$B$23,2,FALSE),0)</f>
        <v>0</v>
      </c>
      <c r="EU12" s="47">
        <f>versenyek!$RN$11*IFERROR(VLOOKUP(VLOOKUP($A12,versenyek!RM:RO,3,FALSE),szabalyok!$A$16:$B$23,2,FALSE),0)</f>
        <v>0</v>
      </c>
      <c r="EV12" s="47">
        <f>versenyek!$RQ$11*IFERROR(VLOOKUP(VLOOKUP($A12,versenyek!RP:RR,3,FALSE),szabalyok!$A$16:$B$23,2,FALSE),0)</f>
        <v>0</v>
      </c>
      <c r="EW12" s="47">
        <f>versenyek!$RT$11*IFERROR(VLOOKUP(VLOOKUP($A12,versenyek!RS:RU,3,FALSE),szabalyok!$A$16:$B$23,2,FALSE),0)</f>
        <v>0</v>
      </c>
      <c r="EX12" s="47">
        <f>versenyek!$RW$11*IFERROR(VLOOKUP(VLOOKUP($A12,versenyek!RV:RX,3,FALSE),szabalyok!$A$16:$B$23,2,FALSE),0)</f>
        <v>0</v>
      </c>
      <c r="EY12" s="47">
        <f>versenyek!$RZ$11*IFERROR(VLOOKUP(VLOOKUP($A12,versenyek!RY:SA,3,FALSE),szabalyok!$A$16:$B$23,2,FALSE),0)</f>
        <v>0</v>
      </c>
      <c r="EZ12" s="47">
        <f>versenyek!$SC$11*IFERROR(VLOOKUP(VLOOKUP($A12,versenyek!SB:SD,3,FALSE),szabalyok!$A$16:$B$23,2,FALSE),0)</f>
        <v>0</v>
      </c>
      <c r="FA12" s="47">
        <f>versenyek!$SF$11*IFERROR(VLOOKUP(VLOOKUP($A12,versenyek!SE:SG,3,FALSE),szabalyok!$A$16:$B$23,2,FALSE),0)</f>
        <v>0</v>
      </c>
      <c r="FB12" s="47">
        <f>versenyek!$SI$11*IFERROR(VLOOKUP(VLOOKUP($A12,versenyek!SH:SJ,3,FALSE),szabalyok!$A$16:$B$23,2,FALSE),0)</f>
        <v>0</v>
      </c>
      <c r="FC12" s="47">
        <f>versenyek!$SL$11*IFERROR(VLOOKUP(VLOOKUP($A12,versenyek!SK:SM,3,FALSE),szabalyok!$A$16:$B$23,2,FALSE),0)</f>
        <v>0</v>
      </c>
      <c r="FD12" s="47">
        <f>versenyek!$SO$11*IFERROR(VLOOKUP(VLOOKUP($A12,versenyek!SN:SP,3,FALSE),szabalyok!$A$16:$B$23,2,FALSE),0)</f>
        <v>0</v>
      </c>
      <c r="FE12" s="47">
        <f>versenyek!$SR$11*IFERROR(VLOOKUP(VLOOKUP($A12,versenyek!SQ:SS,3,FALSE),szabalyok!$A$16:$B$23,2,FALSE),0)</f>
        <v>0</v>
      </c>
      <c r="FF12" s="47">
        <f>versenyek!$SU$11*IFERROR(VLOOKUP(VLOOKUP($A12,versenyek!ST:SV,3,FALSE),szabalyok!$A$16:$B$23,2,FALSE),0)</f>
        <v>0</v>
      </c>
      <c r="FG12" s="47">
        <f>versenyek!$SX$11*IFERROR(VLOOKUP(VLOOKUP($A12,versenyek!SW:SY,3,FALSE),szabalyok!$A$16:$B$23,2,FALSE),0)</f>
        <v>0</v>
      </c>
      <c r="FH12" s="47">
        <f>versenyek!$TA$11*IFERROR(VLOOKUP(VLOOKUP($A12,versenyek!SZ:TB,3,FALSE),szabalyok!$A$16:$B$23,2,FALSE),0)</f>
        <v>0</v>
      </c>
      <c r="FI12" s="47">
        <f>versenyek!$TD$11*IFERROR(VLOOKUP(VLOOKUP($A12,versenyek!TC:TE,3,FALSE),szabalyok!$A$16:$B$23,2,FALSE),0)</f>
        <v>0</v>
      </c>
      <c r="FJ12" s="47">
        <f>versenyek!$TG$11*IFERROR(VLOOKUP(VLOOKUP($A12,versenyek!TF:TH,3,FALSE),szabalyok!$A$16:$B$23,2,FALSE),0)</f>
        <v>0</v>
      </c>
      <c r="FK12" s="47">
        <f>versenyek!$TJ$11*IFERROR(VLOOKUP(VLOOKUP($A12,versenyek!TI:TK,3,FALSE),szabalyok!$A$16:$B$23,2,FALSE),0)</f>
        <v>0</v>
      </c>
      <c r="FL12" s="47">
        <f>versenyek!$TM$11*IFERROR(VLOOKUP(VLOOKUP($A12,versenyek!TL:TN,3,FALSE),szabalyok!$A$16:$B$23,2,FALSE),0)</f>
        <v>0</v>
      </c>
      <c r="FM12" s="47">
        <f>versenyek!$TP$11*IFERROR(VLOOKUP(VLOOKUP($A12,versenyek!TO:TQ,3,FALSE),szabalyok!$A$16:$B$23,2,FALSE),0)</f>
        <v>0</v>
      </c>
      <c r="FN12" s="47">
        <f>versenyek!$TS$11*IFERROR(VLOOKUP(VLOOKUP($A12,versenyek!TR:TT,3,FALSE),szabalyok!$A$16:$B$23,2,FALSE),0)</f>
        <v>0</v>
      </c>
      <c r="FO12" s="47"/>
      <c r="FP12" s="235">
        <f t="shared" si="0"/>
        <v>153.47177209025992</v>
      </c>
    </row>
    <row r="13" spans="1:173">
      <c r="A13" s="293" t="s">
        <v>97</v>
      </c>
      <c r="B13" s="47">
        <v>0</v>
      </c>
      <c r="C13" s="47">
        <v>0</v>
      </c>
      <c r="D13" s="47">
        <v>0</v>
      </c>
      <c r="E13" s="47">
        <v>0</v>
      </c>
      <c r="F13" s="47">
        <v>8.9710247900701923</v>
      </c>
      <c r="G13" s="47">
        <v>0</v>
      </c>
      <c r="H13" s="47">
        <v>6.7187367949327799</v>
      </c>
      <c r="I13" s="47">
        <v>0</v>
      </c>
      <c r="J13" s="47">
        <v>0</v>
      </c>
      <c r="K13" s="47">
        <v>101.61015532760896</v>
      </c>
      <c r="L13" s="47">
        <v>0</v>
      </c>
      <c r="M13" s="47">
        <v>0</v>
      </c>
      <c r="N13" s="47">
        <v>0</v>
      </c>
      <c r="O13" s="47">
        <v>0</v>
      </c>
      <c r="P13" s="47">
        <v>0</v>
      </c>
      <c r="Q13" s="47">
        <v>0</v>
      </c>
      <c r="R13" s="47">
        <f>versenyek!$BD$11*IFERROR(VLOOKUP(VLOOKUP($A13,versenyek!BC:BE,3,FALSE),szabalyok!$A$16:$B$23,2,FALSE),0)</f>
        <v>0</v>
      </c>
      <c r="S13" s="47">
        <f>versenyek!$BG$11*IFERROR(VLOOKUP(VLOOKUP($A13,versenyek!BF:BH,3,FALSE),szabalyok!$A$16:$B$23,2,FALSE),0)</f>
        <v>0</v>
      </c>
      <c r="T13" s="47">
        <f>versenyek!$BJ$11*IFERROR(VLOOKUP(VLOOKUP($A13,versenyek!BI:BK,3,FALSE),szabalyok!$A$16:$B$23,2,FALSE),0)</f>
        <v>0</v>
      </c>
      <c r="U13" s="47">
        <f>versenyek!$BM$11*IFERROR(VLOOKUP(VLOOKUP($A13,versenyek!BL:BN,3,FALSE),szabalyok!$A$16:$B$23,2,FALSE),0)</f>
        <v>0</v>
      </c>
      <c r="V13" s="47">
        <f>versenyek!$BP$11*IFERROR(VLOOKUP(VLOOKUP($A13,versenyek!BO:BQ,3,FALSE),szabalyok!$A$16:$B$23,2,FALSE),0)</f>
        <v>0</v>
      </c>
      <c r="W13" s="47">
        <f>versenyek!$BS$11*IFERROR(VLOOKUP(VLOOKUP($A13,versenyek!BR:BT,3,FALSE),szabalyok!$A$16:$B$23,2,FALSE),0)</f>
        <v>0</v>
      </c>
      <c r="X13" s="47">
        <f>versenyek!$BV$11*IFERROR(VLOOKUP(VLOOKUP($A13,versenyek!BU:BW,3,FALSE),szabalyok!$A$16:$B$23,2,FALSE),0)</f>
        <v>0</v>
      </c>
      <c r="Y13" s="47">
        <f>versenyek!$BY$11*IFERROR(VLOOKUP(VLOOKUP($A13,versenyek!BX:BZ,3,FALSE),szabalyok!$A$16:$B$23,2,FALSE),0)</f>
        <v>0</v>
      </c>
      <c r="Z13" s="47">
        <f>versenyek!$CB$11*IFERROR(VLOOKUP(VLOOKUP($A13,versenyek!CA:CC,3,FALSE),szabalyok!$A$16:$B$23,2,FALSE),0)</f>
        <v>0</v>
      </c>
      <c r="AA13" s="47">
        <f>versenyek!$CE$11*IFERROR(VLOOKUP(VLOOKUP($A13,versenyek!CD:CF,3,FALSE),szabalyok!$A$16:$B$23,2,FALSE),0)</f>
        <v>0</v>
      </c>
      <c r="AB13" s="47">
        <f>versenyek!$CH$11*IFERROR(VLOOKUP(VLOOKUP($A13,versenyek!CG:CI,3,FALSE),szabalyok!$A$16:$B$23,2,FALSE),0)</f>
        <v>0</v>
      </c>
      <c r="AC13" s="47">
        <f>versenyek!$CK$11*IFERROR(VLOOKUP(VLOOKUP($A13,versenyek!CJ:CL,3,FALSE),szabalyok!$A$16:$B$23,2,FALSE),0)</f>
        <v>0</v>
      </c>
      <c r="AD13" s="47">
        <f>versenyek!$CN$11*IFERROR(VLOOKUP(VLOOKUP($A13,versenyek!CM:CO,3,FALSE),szabalyok!$A$16:$B$23,2,FALSE),0)</f>
        <v>0</v>
      </c>
      <c r="AE13" s="47">
        <f>versenyek!$CQ$11*IFERROR(VLOOKUP(VLOOKUP($A13,versenyek!CP:CR,3,FALSE),szabalyok!$A$16:$B$23,2,FALSE),0)</f>
        <v>0</v>
      </c>
      <c r="AF13" s="47">
        <f>versenyek!$CT$11*IFERROR(VLOOKUP(VLOOKUP($A13,versenyek!CS:CU,3,FALSE),szabalyok!$A$16:$B$23,2,FALSE),0)</f>
        <v>0</v>
      </c>
      <c r="AG13" s="47">
        <f>versenyek!$CW$11*IFERROR(VLOOKUP(VLOOKUP($A13,versenyek!CV:CX,3,FALSE),szabalyok!$A$16:$B$23,2,FALSE),0)</f>
        <v>0</v>
      </c>
      <c r="AH13" s="47">
        <f>versenyek!$CZ$11*IFERROR(VLOOKUP(VLOOKUP($A13,versenyek!CY:DA,3,FALSE),szabalyok!$A$16:$B$23,2,FALSE),0)</f>
        <v>0</v>
      </c>
      <c r="AI13" s="47">
        <f>versenyek!$DC$11*IFERROR(VLOOKUP(VLOOKUP($A13,versenyek!DB:DD,3,FALSE),szabalyok!$A$16:$B$23,2,FALSE),0)</f>
        <v>0</v>
      </c>
      <c r="AJ13" s="47">
        <f>versenyek!$DF$11*IFERROR(VLOOKUP(VLOOKUP($A13,versenyek!DE:DG,3,FALSE),szabalyok!$A$16:$B$23,2,FALSE),0)</f>
        <v>0</v>
      </c>
      <c r="AK13" s="47">
        <f>versenyek!$DI$11*IFERROR(VLOOKUP(VLOOKUP($A13,versenyek!DH:DJ,3,FALSE),szabalyok!$A$16:$B$23,2,FALSE),0)</f>
        <v>5.2024720210567521</v>
      </c>
      <c r="AL13" s="47">
        <f>versenyek!$DL$11*IFERROR(VLOOKUP(VLOOKUP($A13,versenyek!DK:DM,3,FALSE),szabalyok!$A$16:$B$23,2,FALSE),0)</f>
        <v>0</v>
      </c>
      <c r="AM13" s="47">
        <f>versenyek!$DR$11*IFERROR(VLOOKUP(VLOOKUP($A13,versenyek!DQ:DS,3,FALSE),szabalyok!$A$16:$B$23,2,FALSE),0)</f>
        <v>0</v>
      </c>
      <c r="AN13" s="47">
        <f>versenyek!$DU$11*IFERROR(VLOOKUP(VLOOKUP($A13,versenyek!DT:DV,3,FALSE),szabalyok!$A$16:$B$23,2,FALSE),0)</f>
        <v>41.913817601116456</v>
      </c>
      <c r="AO13" s="47">
        <f>versenyek!$DO$11*IFERROR(VLOOKUP(VLOOKUP($A13,versenyek!DN:DP,3,FALSE),szabalyok!$A$16:$B$23,2,FALSE),0)</f>
        <v>0</v>
      </c>
      <c r="AP13" s="47">
        <f>versenyek!$DX$11*IFERROR(VLOOKUP(VLOOKUP($A13,versenyek!DW:DY,3,FALSE),szabalyok!$A$16:$B$23,2,FALSE),0)</f>
        <v>0</v>
      </c>
      <c r="AQ13" s="47" t="e">
        <f>versenyek!$EA$11*IFERROR(VLOOKUP(VLOOKUP($A13,versenyek!DZ:EB,3,FALSE),szabalyok!$A$16:$B$23,2,FALSE),0)</f>
        <v>#DIV/0!</v>
      </c>
      <c r="AR13" s="47" t="e">
        <f>versenyek!$ED$11*IFERROR(VLOOKUP(VLOOKUP($A13,versenyek!EC:EE,3,FALSE),szabalyok!$A$16:$B$23,2,FALSE),0)</f>
        <v>#DIV/0!</v>
      </c>
      <c r="AS13" s="47">
        <f>versenyek!$EG$11*IFERROR(VLOOKUP(VLOOKUP($A13,versenyek!EF:EH,3,FALSE),szabalyok!$A$16:$B$23,2,FALSE),0)</f>
        <v>0</v>
      </c>
      <c r="AT13" s="47">
        <f>versenyek!$EJ$11*IFERROR(VLOOKUP(VLOOKUP($A13,versenyek!EI:EK,3,FALSE),szabalyok!$A$16:$B$23,2,FALSE),0)</f>
        <v>0</v>
      </c>
      <c r="AU13" s="47">
        <f>versenyek!$EM$11*IFERROR(VLOOKUP(VLOOKUP($A13,versenyek!EL:EN,3,FALSE),szabalyok!$A$16:$B$23,2,FALSE),0)</f>
        <v>0</v>
      </c>
      <c r="AV13" s="47">
        <f>versenyek!$EP$11*IFERROR(VLOOKUP(VLOOKUP($A13,versenyek!EO:EQ,3,FALSE),szabalyok!$A$16:$B$23,2,FALSE),0)</f>
        <v>0</v>
      </c>
      <c r="AW13" s="47">
        <f>versenyek!$EY$11*IFERROR(VLOOKUP(VLOOKUP($A13,versenyek!EX:EZ,3,FALSE),szabalyok!$A$16:$B$23,2,FALSE),0)</f>
        <v>0</v>
      </c>
      <c r="AX13" s="47">
        <f>versenyek!$FB$11*IFERROR(VLOOKUP(VLOOKUP($A13,versenyek!FA:FC,3,FALSE),szabalyok!$A$16:$B$23,2,FALSE),0)</f>
        <v>0</v>
      </c>
      <c r="AY13" s="47">
        <f>versenyek!$FE$11*IFERROR(VLOOKUP(VLOOKUP($A13,versenyek!FD:FF,3,FALSE),szabalyok!$A$16:$B$23,2,FALSE),0)</f>
        <v>0</v>
      </c>
      <c r="AZ13" s="47">
        <f>versenyek!$FH$11*IFERROR(VLOOKUP(VLOOKUP($A13,versenyek!FG:FI,3,FALSE),szabalyok!$A$16:$B$23,2,FALSE),0)</f>
        <v>0</v>
      </c>
      <c r="BA13" s="47">
        <f>versenyek!$FK$11*IFERROR(VLOOKUP(VLOOKUP($A13,versenyek!FJ:FL,3,FALSE),szabalyok!$A$16:$B$23,2,FALSE),0)</f>
        <v>0</v>
      </c>
      <c r="BB13" s="47">
        <f>versenyek!$FN$11*IFERROR(VLOOKUP(VLOOKUP($A13,versenyek!FM:FO,3,FALSE),szabalyok!$A$16:$B$23,2,FALSE),0)</f>
        <v>0</v>
      </c>
      <c r="BC13" s="47">
        <f>versenyek!$FQ$11*IFERROR(VLOOKUP(VLOOKUP($A13,versenyek!FP:FR,3,FALSE),szabalyok!$A$16:$B$23,2,FALSE),0)</f>
        <v>0</v>
      </c>
      <c r="BD13" s="47">
        <f>versenyek!$FT$11*IFERROR(VLOOKUP(VLOOKUP($A13,versenyek!FS:FU,3,FALSE),szabalyok!$A$16:$B$23,2,FALSE),0)</f>
        <v>21.481713807676634</v>
      </c>
      <c r="BE13" s="47">
        <f>versenyek!$FW$11*IFERROR(VLOOKUP(VLOOKUP($A13,versenyek!FV:FX,3,FALSE),szabalyok!$A$16:$B$23,2,FALSE),0)</f>
        <v>0</v>
      </c>
      <c r="BF13" s="47">
        <f>versenyek!$FZ$11*IFERROR(VLOOKUP(VLOOKUP($A13,versenyek!FY:GA,3,FALSE),szabalyok!$A$16:$B$23,2,FALSE),0)</f>
        <v>0</v>
      </c>
      <c r="BG13" s="47">
        <f>versenyek!$GC$11*IFERROR(VLOOKUP(VLOOKUP($A13,versenyek!GB:GD,3,FALSE),szabalyok!$A$16:$B$23,2,FALSE),0)</f>
        <v>47.223080964179445</v>
      </c>
      <c r="BH13" s="47">
        <f>versenyek!$GF$11*IFERROR(VLOOKUP(VLOOKUP($A13,versenyek!GE:GG,3,FALSE),szabalyok!$A$16:$B$23,2,FALSE),0)</f>
        <v>0</v>
      </c>
      <c r="BI13" s="47">
        <f>versenyek!$GI$11*IFERROR(VLOOKUP(VLOOKUP($A13,versenyek!GH:GJ,3,FALSE),szabalyok!$A$16:$B$23,2,FALSE),0)</f>
        <v>0</v>
      </c>
      <c r="BJ13" s="47">
        <f>versenyek!$GL$11*IFERROR(VLOOKUP(VLOOKUP($A13,versenyek!GK:GM,3,FALSE),szabalyok!$A$16:$B$23,2,FALSE),0)</f>
        <v>0</v>
      </c>
      <c r="BK13" s="47">
        <f>versenyek!$GO$11*IFERROR(VLOOKUP(VLOOKUP($A13,versenyek!GN:GP,3,FALSE),szabalyok!$A$16:$B$23,2,FALSE),0)</f>
        <v>0</v>
      </c>
      <c r="BL13" s="47">
        <f>versenyek!$GR$11*IFERROR(VLOOKUP(VLOOKUP($A13,versenyek!GQ:GS,3,FALSE),szabalyok!$A$16:$B$23,2,FALSE),0)</f>
        <v>0</v>
      </c>
      <c r="BM13" s="47">
        <f>versenyek!$GX$11*IFERROR(VLOOKUP(VLOOKUP($A13,versenyek!GW:GY,3,FALSE),szabalyok!$A$16:$B$23,2,FALSE),0)</f>
        <v>2.437558527587746</v>
      </c>
      <c r="BN13" s="47">
        <f>versenyek!$HA$11*IFERROR(VLOOKUP(VLOOKUP($A13,versenyek!GZ:HB,3,FALSE),szabalyok!$A$16:$B$23,2,FALSE),0)</f>
        <v>0</v>
      </c>
      <c r="BO13" s="47">
        <f>versenyek!$HD$11*IFERROR(VLOOKUP(VLOOKUP($A13,versenyek!HC:HE,3,FALSE),szabalyok!$A$16:$B$23,2,FALSE),0)</f>
        <v>0</v>
      </c>
      <c r="BP13" s="47">
        <f>versenyek!$HG$11*IFERROR(VLOOKUP(VLOOKUP($A13,versenyek!HF:HH,3,FALSE),szabalyok!$A$16:$B$23,2,FALSE),0)</f>
        <v>0</v>
      </c>
      <c r="BQ13" s="47">
        <f>versenyek!$HJ$11*IFERROR(VLOOKUP(VLOOKUP($A13,versenyek!HI:HK,3,FALSE),szabalyok!$A$16:$B$23,2,FALSE),0)</f>
        <v>28.347995228270026</v>
      </c>
      <c r="BR13" s="47">
        <f>versenyek!$HM$11*IFERROR(VLOOKUP(VLOOKUP($A13,versenyek!HL:HN,3,FALSE),szabalyok!$A$16:$B$23,2,FALSE),0)</f>
        <v>0</v>
      </c>
      <c r="BS13" s="47">
        <f>versenyek!$HP$11*IFERROR(VLOOKUP(VLOOKUP($A13,versenyek!HO:HQ,3,FALSE),szabalyok!$A$16:$B$23,2,FALSE),0)</f>
        <v>0</v>
      </c>
      <c r="BT13" s="47">
        <f>versenyek!$HS$11*IFERROR(VLOOKUP(VLOOKUP($A13,versenyek!HR:HT,3,FALSE),szabalyok!$A$16:$B$23,2,FALSE),0)</f>
        <v>0</v>
      </c>
      <c r="BU13" s="47">
        <f>versenyek!$HV$11*IFERROR(VLOOKUP(VLOOKUP($A13,versenyek!HU:HW,3,FALSE),szabalyok!$A$16:$B$23,2,FALSE),0)</f>
        <v>0</v>
      </c>
      <c r="BV13" s="47">
        <f>versenyek!$HY$11*IFERROR(VLOOKUP(VLOOKUP($A13,versenyek!HX:HZ,3,FALSE),szabalyok!$A$16:$B$23,2,FALSE),0)</f>
        <v>0</v>
      </c>
      <c r="BW13" s="47">
        <f>versenyek!$IB$11*IFERROR(VLOOKUP(VLOOKUP($A13,versenyek!IA:IC,3,FALSE),szabalyok!$A$16:$B$23,2,FALSE),0)</f>
        <v>0</v>
      </c>
      <c r="BX13" s="47">
        <f>versenyek!$IE$11*IFERROR(VLOOKUP(VLOOKUP($A13,versenyek!ID:IF,3,FALSE),szabalyok!$A$16:$B$23,2,FALSE),0)</f>
        <v>0</v>
      </c>
      <c r="BY13" s="47">
        <f>versenyek!$IH$11*IFERROR(VLOOKUP(VLOOKUP($A13,versenyek!IG:II,3,FALSE),szabalyok!$A$16:$B$23,2,FALSE),0)</f>
        <v>0</v>
      </c>
      <c r="BZ13" s="47">
        <f>versenyek!$IK$11*IFERROR(VLOOKUP(VLOOKUP($A13,versenyek!IJ:IL,3,FALSE),szabalyok!$A$16:$B$23,2,FALSE),0)</f>
        <v>0</v>
      </c>
      <c r="CA13" s="47">
        <f>versenyek!$IN$11*IFERROR(VLOOKUP(VLOOKUP($A13,versenyek!IM:IO,3,FALSE),szabalyok!$A$16:$B$23,2,FALSE),0)</f>
        <v>0</v>
      </c>
      <c r="CB13" s="47">
        <f>versenyek!$IW$11*IFERROR(VLOOKUP(VLOOKUP($A13,versenyek!IV:IX,3,FALSE),szabalyok!$A$16:$B$23,2,FALSE),0)</f>
        <v>0</v>
      </c>
      <c r="CC13" s="47">
        <f>versenyek!$IZ$11*IFERROR(VLOOKUP(VLOOKUP($A13,versenyek!IY:JA,3,FALSE),szabalyok!$A$16:$B$23,2,FALSE),0)</f>
        <v>0</v>
      </c>
      <c r="CD13" s="47">
        <f>versenyek!$JC$11*IFERROR(VLOOKUP(VLOOKUP($A13,versenyek!JB:JD,3,FALSE),szabalyok!$A$16:$B$23,2,FALSE),0)</f>
        <v>0</v>
      </c>
      <c r="CE13" s="47">
        <f>versenyek!$JF$11*IFERROR(VLOOKUP(VLOOKUP($A13,versenyek!JE:JG,3,FALSE),szabalyok!$A$16:$B$23,2,FALSE),0)</f>
        <v>0</v>
      </c>
      <c r="CF13" s="47">
        <f>versenyek!$JI$11*IFERROR(VLOOKUP(VLOOKUP($A13,versenyek!JH:JJ,3,FALSE),szabalyok!$A$16:$B$23,2,FALSE),0)</f>
        <v>0</v>
      </c>
      <c r="CG13" s="47">
        <f>versenyek!$JL$11*IFERROR(VLOOKUP(VLOOKUP($A13,versenyek!JK:JM,3,FALSE),szabalyok!$A$16:$B$23,2,FALSE),0)</f>
        <v>0</v>
      </c>
      <c r="CH13" s="47">
        <f>versenyek!$JO$11*IFERROR(VLOOKUP(VLOOKUP($A13,versenyek!JN:JP,3,FALSE),szabalyok!$A$16:$B$23,2,FALSE),0)</f>
        <v>0</v>
      </c>
      <c r="CI13" s="47">
        <f>versenyek!$JR$11*IFERROR(VLOOKUP(VLOOKUP($A13,versenyek!JQ:JS,3,FALSE),szabalyok!$A$16:$B$23,2,FALSE),0)</f>
        <v>0</v>
      </c>
      <c r="CJ13" s="47">
        <f>versenyek!$JU$11*IFERROR(VLOOKUP(VLOOKUP($A13,versenyek!JT:JV,3,FALSE),szabalyok!$A$16:$B$23,2,FALSE),0)</f>
        <v>0</v>
      </c>
      <c r="CK13" s="47">
        <f>versenyek!$JR$11*IFERROR(VLOOKUP(VLOOKUP($A13,versenyek!JW:JY,3,FALSE),szabalyok!$A$16:$B$23,2,FALSE),0)</f>
        <v>0</v>
      </c>
      <c r="CL13" s="47">
        <f>versenyek!$KA$11*IFERROR(VLOOKUP(VLOOKUP($A13,versenyek!JZ:KB,3,FALSE),szabalyok!$A$16:$B$23,2,FALSE),0)</f>
        <v>0</v>
      </c>
      <c r="CM13" s="47">
        <f>versenyek!$KD$11*IFERROR(VLOOKUP(VLOOKUP($A13,versenyek!KC:KE,3,FALSE),szabalyok!$A$16:$B$23,2,FALSE),0)</f>
        <v>0</v>
      </c>
      <c r="CN13" s="47">
        <f>versenyek!$KG$11*IFERROR(VLOOKUP(VLOOKUP($A13,versenyek!KF:KH,3,FALSE),szabalyok!$A$16:$B$23,2,FALSE),0)</f>
        <v>0</v>
      </c>
      <c r="CO13" s="47">
        <f>versenyek!$KJ$11*IFERROR(VLOOKUP(VLOOKUP($A13,versenyek!KI:KK,3,FALSE),szabalyok!$A$16:$B$23,2,FALSE),0)</f>
        <v>0</v>
      </c>
      <c r="CP13" s="47">
        <f>versenyek!$KM$11*IFERROR(VLOOKUP(VLOOKUP($A13,versenyek!KL:KN,3,FALSE),szabalyok!$A$16:$B$23,2,FALSE),0)</f>
        <v>0</v>
      </c>
      <c r="CQ13" s="47">
        <f>versenyek!$KP$11*IFERROR(VLOOKUP(VLOOKUP($A13,versenyek!KO:KQ,3,FALSE),szabalyok!$A$16:$B$23,2,FALSE),0)</f>
        <v>0</v>
      </c>
      <c r="CR13" s="47">
        <f>versenyek!$KS$11*IFERROR(VLOOKUP(VLOOKUP($A13,versenyek!KR:KT,3,FALSE),szabalyok!$A$16:$B$23,2,FALSE),0)</f>
        <v>0</v>
      </c>
      <c r="CS13" s="47">
        <f>versenyek!$KV$11*IFERROR(VLOOKUP(VLOOKUP($A13,versenyek!KU:KW,3,FALSE),szabalyok!$A$16:$B$23,2,FALSE),0)</f>
        <v>0</v>
      </c>
      <c r="CT13" s="47">
        <f>versenyek!$KY$11*IFERROR(VLOOKUP(VLOOKUP($A13,versenyek!KX:KZ,3,FALSE),szabalyok!$A$16:$B$23,2,FALSE),0)</f>
        <v>0</v>
      </c>
      <c r="CU13" s="47">
        <f>versenyek!$LB$11*IFERROR(VLOOKUP(VLOOKUP($A13,versenyek!LA:LC,3,FALSE),szabalyok!$A$16:$B$23,2,FALSE),0)</f>
        <v>0</v>
      </c>
      <c r="CV13" s="47">
        <f>versenyek!$LE$11*IFERROR(VLOOKUP(VLOOKUP($A13,versenyek!LD:LF,3,FALSE),szabalyok!$A$16:$B$23,2,FALSE),0)</f>
        <v>0</v>
      </c>
      <c r="CW13" s="47">
        <f>versenyek!$LH$11*IFERROR(VLOOKUP(VLOOKUP($A13,versenyek!LG:LI,3,FALSE),szabalyok!$A$16:$B$23,2,FALSE),0)</f>
        <v>0</v>
      </c>
      <c r="CX13" s="47">
        <f>versenyek!$LK$11*IFERROR(VLOOKUP(VLOOKUP($A13,versenyek!LJ:LL,3,FALSE),szabalyok!$A$16:$B$23,2,FALSE),0)</f>
        <v>0</v>
      </c>
      <c r="CY13" s="47">
        <f>versenyek!$LN$11*IFERROR(VLOOKUP(VLOOKUP($A13,versenyek!LM:LO,3,FALSE),szabalyok!$A$16:$B$23,2,FALSE),0)</f>
        <v>0</v>
      </c>
      <c r="CZ13" s="47">
        <f>versenyek!$LQ$11*IFERROR(VLOOKUP(VLOOKUP($A13,versenyek!LP:LR,3,FALSE),szabalyok!$A$16:$B$23,2,FALSE),0)</f>
        <v>0</v>
      </c>
      <c r="DA13" s="47">
        <f>versenyek!$LT$11*IFERROR(VLOOKUP(VLOOKUP($A13,versenyek!LS:LU,3,FALSE),szabalyok!$A$16:$B$23,2,FALSE),0)</f>
        <v>0</v>
      </c>
      <c r="DB13" s="47">
        <f>versenyek!$LW$11*IFERROR(VLOOKUP(VLOOKUP($A13,versenyek!LV:LX,3,FALSE),szabalyok!$A$16:$B$23,2,FALSE),0)</f>
        <v>0</v>
      </c>
      <c r="DC13" s="47">
        <f>versenyek!$LZ$11*IFERROR(VLOOKUP(VLOOKUP($A13,versenyek!LY:MA,3,FALSE),szabalyok!$A$16:$B$23,2,FALSE),0)</f>
        <v>16.109600638558049</v>
      </c>
      <c r="DD13" s="47">
        <f>versenyek!$MC$11*IFERROR(VLOOKUP(VLOOKUP($A13,versenyek!MB:MD,3,FALSE),szabalyok!$A$16:$B$23,2,FALSE),0)</f>
        <v>0</v>
      </c>
      <c r="DE13" s="47">
        <f>versenyek!$ML$11*IFERROR(VLOOKUP(VLOOKUP($A13,versenyek!MK:MM,3,FALSE),szabalyok!$A$16:$B$23,2,FALSE),0)</f>
        <v>0</v>
      </c>
      <c r="DF13" s="47">
        <f>versenyek!$MO$11*IFERROR(VLOOKUP(VLOOKUP($A13,versenyek!MN:MP,3,FALSE),szabalyok!$A$16:$B$23,2,FALSE),0)</f>
        <v>0</v>
      </c>
      <c r="DG13" s="47">
        <f>versenyek!$MR$11*IFERROR(VLOOKUP(VLOOKUP($A13,versenyek!MQ:MS,3,FALSE),szabalyok!$A$16:$B$23,2,FALSE),0)</f>
        <v>0</v>
      </c>
      <c r="DH13" s="47">
        <f>versenyek!$MU$11*IFERROR(VLOOKUP(VLOOKUP($A13,versenyek!MT:MV,3,FALSE),szabalyok!$A$16:$B$23,2,FALSE),0)</f>
        <v>0</v>
      </c>
      <c r="DI13" s="47">
        <f>versenyek!$MX$11*IFERROR(VLOOKUP(VLOOKUP($A13,versenyek!MW:MY,3,FALSE),szabalyok!$A$16:$B$23,2,FALSE),0)</f>
        <v>0</v>
      </c>
      <c r="DJ13" s="47">
        <f>versenyek!$NA$11*IFERROR(VLOOKUP(VLOOKUP($A13,versenyek!MZ:NB,3,FALSE),szabalyok!$A$16:$B$23,2,FALSE),0)</f>
        <v>0</v>
      </c>
      <c r="DK13" s="47">
        <f>versenyek!$ND$11*IFERROR(VLOOKUP(VLOOKUP($A13,versenyek!NC:NE,3,FALSE),szabalyok!$A$16:$B$23,2,FALSE),0)</f>
        <v>62.309380865861009</v>
      </c>
      <c r="DL13" s="47">
        <f>versenyek!$NG$11*IFERROR(VLOOKUP(VLOOKUP($A13,versenyek!NF:NH,3,FALSE),szabalyok!$A$16:$B$23,2,FALSE),0)</f>
        <v>0</v>
      </c>
      <c r="DM13" s="47">
        <f>versenyek!$NJ$11*IFERROR(VLOOKUP(VLOOKUP($A13,versenyek!NI:NK,3,FALSE),szabalyok!$A$16:$B$23,2,FALSE),0)</f>
        <v>0</v>
      </c>
      <c r="DN13" s="47">
        <f>versenyek!$NM$11*IFERROR(VLOOKUP(VLOOKUP($A13,versenyek!NL:NN,3,FALSE),szabalyok!$A$16:$B$23,2,FALSE),0)</f>
        <v>0</v>
      </c>
      <c r="DO13" s="47">
        <f>versenyek!$NP$11*IFERROR(VLOOKUP(VLOOKUP($A13,versenyek!NO:NQ,3,FALSE),szabalyok!$A$16:$B$23,2,FALSE),0)</f>
        <v>0</v>
      </c>
      <c r="DP13" s="47">
        <f>versenyek!$NS$11*IFERROR(VLOOKUP(VLOOKUP($A13,versenyek!NR:NT,3,FALSE),szabalyok!$A$16:$B$23,2,FALSE),0)</f>
        <v>0</v>
      </c>
      <c r="DQ13" s="47">
        <f>versenyek!$NV$11*IFERROR(VLOOKUP(VLOOKUP($A13,versenyek!NU:NW,3,FALSE),szabalyok!$A$16:$B$23,2,FALSE),0)</f>
        <v>0</v>
      </c>
      <c r="DR13" s="47">
        <f>versenyek!$NY$11*IFERROR(VLOOKUP(VLOOKUP($A13,versenyek!NX:NZ,3,FALSE),szabalyok!$A$16:$B$23,2,FALSE),0)</f>
        <v>0</v>
      </c>
      <c r="DS13" s="47">
        <f>versenyek!$OB$11*IFERROR(VLOOKUP(VLOOKUP($A13,versenyek!OA:OC,3,FALSE),szabalyok!$A$16:$B$23,2,FALSE),0)</f>
        <v>0</v>
      </c>
      <c r="DT13" s="47">
        <f>versenyek!$OE$11*IFERROR(VLOOKUP(VLOOKUP($A13,versenyek!OD:OF,3,FALSE),szabalyok!$A$16:$B$23,2,FALSE),0)</f>
        <v>16.68992953336862</v>
      </c>
      <c r="DU13" s="47">
        <f>versenyek!$OH$11*IFERROR(VLOOKUP(VLOOKUP($A13,versenyek!OG:OI,3,FALSE),szabalyok!$A$16:$B$23,2,FALSE),0)</f>
        <v>0</v>
      </c>
      <c r="DV13" s="47">
        <f>versenyek!$OK$11*IFERROR(VLOOKUP(VLOOKUP($A13,versenyek!OJ:OL,3,FALSE),szabalyok!$A$16:$B$23,2,FALSE),0)</f>
        <v>0</v>
      </c>
      <c r="DW13" s="47">
        <f>versenyek!$ON$11*IFERROR(VLOOKUP(VLOOKUP($A13,versenyek!OM:OO,3,FALSE),szabalyok!$A$16:$B$23,2,FALSE),0)</f>
        <v>0</v>
      </c>
      <c r="DX13" s="47">
        <f>versenyek!$OQ$11*IFERROR(VLOOKUP(VLOOKUP($A13,versenyek!OP:OR,3,FALSE),szabalyok!$A$16:$B$23,2,FALSE),0)</f>
        <v>0</v>
      </c>
      <c r="DY13" s="47">
        <f>versenyek!$OT$11*IFERROR(VLOOKUP(VLOOKUP($A13,versenyek!OS:OU,3,FALSE),szabalyok!$A$16:$B$23,2,FALSE),0)</f>
        <v>0</v>
      </c>
      <c r="DZ13" s="47">
        <f>versenyek!$OW$11*IFERROR(VLOOKUP(VLOOKUP($A13,versenyek!OV:OX,3,FALSE),szabalyok!$A$16:$B$23,2,FALSE),0)</f>
        <v>0</v>
      </c>
      <c r="EA13" s="47">
        <f>versenyek!$OZ$11*IFERROR(VLOOKUP(VLOOKUP($A13,versenyek!OY:PA,3,FALSE),szabalyok!$A$16:$B$23,2,FALSE),0)</f>
        <v>0</v>
      </c>
      <c r="EB13" s="47">
        <f>versenyek!$PC$11*IFERROR(VLOOKUP(VLOOKUP($A13,versenyek!PB:PD,3,FALSE),szabalyok!$A$16:$B$23,2,FALSE),0)</f>
        <v>5.7969296978050888</v>
      </c>
      <c r="EC13" s="47">
        <f>versenyek!$PF$11*IFERROR(VLOOKUP(VLOOKUP($A13,versenyek!PE:PG,3,FALSE),szabalyok!$A$16:$B$23,2,FALSE),0)</f>
        <v>0</v>
      </c>
      <c r="ED13" s="47">
        <f>versenyek!$PI$11*IFERROR(VLOOKUP(VLOOKUP($A13,versenyek!PH:PJ,3,FALSE),szabalyok!$A$16:$B$23,2,FALSE),0)</f>
        <v>0</v>
      </c>
      <c r="EE13" s="47">
        <f>versenyek!$PL$11*IFERROR(VLOOKUP(VLOOKUP($A13,versenyek!PK:PM,3,FALSE),szabalyok!$A$16:$B$23,2,FALSE),0)</f>
        <v>0</v>
      </c>
      <c r="EF13" s="47">
        <f>versenyek!$PO$11*IFERROR(VLOOKUP(VLOOKUP($A13,versenyek!PN:PP,3,FALSE),szabalyok!$A$16:$B$23,2,FALSE),0)</f>
        <v>0</v>
      </c>
      <c r="EG13" s="47">
        <f>versenyek!$PR$11*IFERROR(VLOOKUP(VLOOKUP($A13,versenyek!PQ:PS,3,FALSE),szabalyok!$A$16:$B$23,2,FALSE),0)</f>
        <v>0</v>
      </c>
      <c r="EH13" s="47">
        <f>versenyek!$PU$11*IFERROR(VLOOKUP(VLOOKUP($A13,versenyek!PT:PV,3,FALSE),szabalyok!$A$16:$B$23,2,FALSE),0)</f>
        <v>0</v>
      </c>
      <c r="EI13" s="47">
        <f>versenyek!$PX$11*IFERROR(VLOOKUP(VLOOKUP($A13,versenyek!PW:PY,3,FALSE),szabalyok!$A$16:$B$23,2,FALSE),0)</f>
        <v>0</v>
      </c>
      <c r="EJ13" s="47">
        <f>versenyek!$QA$11*IFERROR(VLOOKUP(VLOOKUP($A13,versenyek!PZ:QB,3,FALSE),szabalyok!$A$16:$B$23,2,FALSE),0)</f>
        <v>0</v>
      </c>
      <c r="EK13" s="47">
        <f>versenyek!$QD$11*IFERROR(VLOOKUP(VLOOKUP($A13,versenyek!QC:QE,3,FALSE),szabalyok!$A$16:$B$23,2,FALSE),0)</f>
        <v>0</v>
      </c>
      <c r="EL13" s="47">
        <f>versenyek!$QG$11*IFERROR(VLOOKUP(VLOOKUP($A13,versenyek!QF:QH,3,FALSE),szabalyok!$A$16:$B$23,2,FALSE),0)</f>
        <v>0</v>
      </c>
      <c r="EM13" s="47">
        <f>versenyek!$QJ$11*IFERROR(VLOOKUP(VLOOKUP($A13,versenyek!QI:QK,3,FALSE),szabalyok!$A$16:$B$23,2,FALSE),0)</f>
        <v>0</v>
      </c>
      <c r="EN13" s="47">
        <f>versenyek!$QM$11*IFERROR(VLOOKUP(VLOOKUP($A13,versenyek!QL:QN,3,FALSE),szabalyok!$A$16:$B$23,2,FALSE),0)</f>
        <v>0</v>
      </c>
      <c r="EO13" s="47">
        <f>versenyek!$QP$11*IFERROR(VLOOKUP(VLOOKUP($A13,versenyek!QO:QQ,3,FALSE),szabalyok!$A$16:$B$23,2,FALSE),0)</f>
        <v>104.6398446069954</v>
      </c>
      <c r="EP13" s="47">
        <f>versenyek!$QS$11*IFERROR(VLOOKUP(VLOOKUP($A13,versenyek!QR:QT,3,FALSE),szabalyok!$A$16:$B$23,2,FALSE),0)</f>
        <v>0</v>
      </c>
      <c r="EQ13" s="47">
        <f>versenyek!$QV$11*IFERROR(VLOOKUP(VLOOKUP($A13,versenyek!QU:QW,3,FALSE),szabalyok!$A$16:$B$23,2,FALSE),0)</f>
        <v>0</v>
      </c>
      <c r="ER13" s="47">
        <f>versenyek!$RE$11*IFERROR(VLOOKUP(VLOOKUP($A13,versenyek!RD:RF,3,FALSE),szabalyok!$A$16:$B$23,2,FALSE),0)</f>
        <v>0</v>
      </c>
      <c r="ES13" s="47">
        <f>versenyek!$RH$11*IFERROR(VLOOKUP(VLOOKUP($A13,versenyek!RG:RI,3,FALSE),szabalyok!$A$16:$B$23,2,FALSE),0)</f>
        <v>0</v>
      </c>
      <c r="ET13" s="47">
        <f>versenyek!$RK$11*IFERROR(VLOOKUP(VLOOKUP($A13,versenyek!RJ:RL,3,FALSE),szabalyok!$A$16:$B$23,2,FALSE),0)</f>
        <v>0</v>
      </c>
      <c r="EU13" s="47">
        <f>versenyek!$RN$11*IFERROR(VLOOKUP(VLOOKUP($A13,versenyek!RM:RO,3,FALSE),szabalyok!$A$16:$B$23,2,FALSE),0)</f>
        <v>0</v>
      </c>
      <c r="EV13" s="47">
        <f>versenyek!$RQ$11*IFERROR(VLOOKUP(VLOOKUP($A13,versenyek!RP:RR,3,FALSE),szabalyok!$A$16:$B$23,2,FALSE),0)</f>
        <v>0</v>
      </c>
      <c r="EW13" s="47">
        <f>versenyek!$RT$11*IFERROR(VLOOKUP(VLOOKUP($A13,versenyek!RS:RU,3,FALSE),szabalyok!$A$16:$B$23,2,FALSE),0)</f>
        <v>0</v>
      </c>
      <c r="EX13" s="47">
        <f>versenyek!$RW$11*IFERROR(VLOOKUP(VLOOKUP($A13,versenyek!RV:RX,3,FALSE),szabalyok!$A$16:$B$23,2,FALSE),0)</f>
        <v>0</v>
      </c>
      <c r="EY13" s="47">
        <f>versenyek!$RZ$11*IFERROR(VLOOKUP(VLOOKUP($A13,versenyek!RY:SA,3,FALSE),szabalyok!$A$16:$B$23,2,FALSE),0)</f>
        <v>0</v>
      </c>
      <c r="EZ13" s="47">
        <f>versenyek!$SC$11*IFERROR(VLOOKUP(VLOOKUP($A13,versenyek!SB:SD,3,FALSE),szabalyok!$A$16:$B$23,2,FALSE),0)</f>
        <v>9.2441337755484945</v>
      </c>
      <c r="FA13" s="47">
        <f>versenyek!$SF$11*IFERROR(VLOOKUP(VLOOKUP($A13,versenyek!SE:SG,3,FALSE),szabalyok!$A$16:$B$23,2,FALSE),0)</f>
        <v>0</v>
      </c>
      <c r="FB13" s="47">
        <f>versenyek!$SI$11*IFERROR(VLOOKUP(VLOOKUP($A13,versenyek!SH:SJ,3,FALSE),szabalyok!$A$16:$B$23,2,FALSE),0)</f>
        <v>0</v>
      </c>
      <c r="FC13" s="47">
        <f>versenyek!$SL$11*IFERROR(VLOOKUP(VLOOKUP($A13,versenyek!SK:SM,3,FALSE),szabalyok!$A$16:$B$23,2,FALSE),0)</f>
        <v>0</v>
      </c>
      <c r="FD13" s="47">
        <f>versenyek!$SO$11*IFERROR(VLOOKUP(VLOOKUP($A13,versenyek!SN:SP,3,FALSE),szabalyok!$A$16:$B$23,2,FALSE),0)</f>
        <v>0</v>
      </c>
      <c r="FE13" s="47">
        <f>versenyek!$SR$11*IFERROR(VLOOKUP(VLOOKUP($A13,versenyek!SQ:SS,3,FALSE),szabalyok!$A$16:$B$23,2,FALSE),0)</f>
        <v>6.8201241701807405</v>
      </c>
      <c r="FF13" s="47">
        <f>versenyek!$SU$11*IFERROR(VLOOKUP(VLOOKUP($A13,versenyek!ST:SV,3,FALSE),szabalyok!$A$16:$B$23,2,FALSE),0)</f>
        <v>0</v>
      </c>
      <c r="FG13" s="47">
        <f>versenyek!$SX$11*IFERROR(VLOOKUP(VLOOKUP($A13,versenyek!SW:SY,3,FALSE),szabalyok!$A$16:$B$23,2,FALSE),0)</f>
        <v>0</v>
      </c>
      <c r="FH13" s="47">
        <f>versenyek!$TA$11*IFERROR(VLOOKUP(VLOOKUP($A13,versenyek!SZ:TB,3,FALSE),szabalyok!$A$16:$B$23,2,FALSE),0)</f>
        <v>10.089463706572932</v>
      </c>
      <c r="FI13" s="47">
        <f>versenyek!$TD$11*IFERROR(VLOOKUP(VLOOKUP($A13,versenyek!TC:TE,3,FALSE),szabalyok!$A$16:$B$23,2,FALSE),0)</f>
        <v>0</v>
      </c>
      <c r="FJ13" s="47">
        <f>versenyek!$TG$11*IFERROR(VLOOKUP(VLOOKUP($A13,versenyek!TF:TH,3,FALSE),szabalyok!$A$16:$B$23,2,FALSE),0)</f>
        <v>0</v>
      </c>
      <c r="FK13" s="47">
        <f>versenyek!$TJ$11*IFERROR(VLOOKUP(VLOOKUP($A13,versenyek!TI:TK,3,FALSE),szabalyok!$A$16:$B$23,2,FALSE),0)</f>
        <v>0</v>
      </c>
      <c r="FL13" s="47">
        <f>versenyek!$TM$11*IFERROR(VLOOKUP(VLOOKUP($A13,versenyek!TL:TN,3,FALSE),szabalyok!$A$16:$B$23,2,FALSE),0)</f>
        <v>0</v>
      </c>
      <c r="FM13" s="47">
        <f>versenyek!$TP$11*IFERROR(VLOOKUP(VLOOKUP($A13,versenyek!TO:TQ,3,FALSE),szabalyok!$A$16:$B$23,2,FALSE),0)</f>
        <v>0</v>
      </c>
      <c r="FN13" s="47">
        <f>versenyek!$TS$11*IFERROR(VLOOKUP(VLOOKUP($A13,versenyek!TR:TT,3,FALSE),szabalyok!$A$16:$B$23,2,FALSE),0)</f>
        <v>0</v>
      </c>
      <c r="FO13" s="47"/>
      <c r="FP13" s="235">
        <f t="shared" si="0"/>
        <v>130.79356625929756</v>
      </c>
    </row>
    <row r="14" spans="1:173">
      <c r="A14" s="1" t="s">
        <v>1408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47">
        <v>34.76949927759572</v>
      </c>
      <c r="Q14" s="47">
        <v>0</v>
      </c>
      <c r="R14" s="47">
        <f>versenyek!$BD$11*IFERROR(VLOOKUP(VLOOKUP($A14,versenyek!BC:BE,3,FALSE),szabalyok!$A$16:$B$23,2,FALSE),0)</f>
        <v>0</v>
      </c>
      <c r="S14" s="47">
        <f>versenyek!$BG$11*IFERROR(VLOOKUP(VLOOKUP($A14,versenyek!BF:BH,3,FALSE),szabalyok!$A$16:$B$23,2,FALSE),0)</f>
        <v>0</v>
      </c>
      <c r="T14" s="47">
        <f>versenyek!$BJ$11*IFERROR(VLOOKUP(VLOOKUP($A14,versenyek!BI:BK,3,FALSE),szabalyok!$A$16:$B$23,2,FALSE),0)</f>
        <v>0</v>
      </c>
      <c r="U14" s="47">
        <f>versenyek!$BM$11*IFERROR(VLOOKUP(VLOOKUP($A14,versenyek!BL:BN,3,FALSE),szabalyok!$A$16:$B$23,2,FALSE),0)</f>
        <v>0</v>
      </c>
      <c r="V14" s="47">
        <f>versenyek!$BP$11*IFERROR(VLOOKUP(VLOOKUP($A14,versenyek!BO:BQ,3,FALSE),szabalyok!$A$16:$B$23,2,FALSE),0)</f>
        <v>0</v>
      </c>
      <c r="W14" s="47">
        <f>versenyek!$BS$11*IFERROR(VLOOKUP(VLOOKUP($A14,versenyek!BR:BT,3,FALSE),szabalyok!$A$16:$B$23,2,FALSE),0)</f>
        <v>0</v>
      </c>
      <c r="X14" s="47">
        <f>versenyek!$BV$11*IFERROR(VLOOKUP(VLOOKUP($A14,versenyek!BU:BW,3,FALSE),szabalyok!$A$16:$B$23,2,FALSE),0)</f>
        <v>0</v>
      </c>
      <c r="Y14" s="47">
        <f>versenyek!$BY$11*IFERROR(VLOOKUP(VLOOKUP($A14,versenyek!BX:BZ,3,FALSE),szabalyok!$A$16:$B$23,2,FALSE),0)</f>
        <v>0</v>
      </c>
      <c r="Z14" s="47">
        <f>versenyek!$CB$11*IFERROR(VLOOKUP(VLOOKUP($A14,versenyek!CA:CC,3,FALSE),szabalyok!$A$16:$B$23,2,FALSE),0)</f>
        <v>0</v>
      </c>
      <c r="AA14" s="47">
        <f>versenyek!$CE$11*IFERROR(VLOOKUP(VLOOKUP($A14,versenyek!CD:CF,3,FALSE),szabalyok!$A$16:$B$23,2,FALSE),0)</f>
        <v>0</v>
      </c>
      <c r="AB14" s="47">
        <f>versenyek!$CH$11*IFERROR(VLOOKUP(VLOOKUP($A14,versenyek!CG:CI,3,FALSE),szabalyok!$A$16:$B$23,2,FALSE),0)</f>
        <v>0</v>
      </c>
      <c r="AC14" s="47">
        <f>versenyek!$CK$11*IFERROR(VLOOKUP(VLOOKUP($A14,versenyek!CJ:CL,3,FALSE),szabalyok!$A$16:$B$23,2,FALSE),0)</f>
        <v>0</v>
      </c>
      <c r="AD14" s="47">
        <f>versenyek!$CN$11*IFERROR(VLOOKUP(VLOOKUP($A14,versenyek!CM:CO,3,FALSE),szabalyok!$A$16:$B$23,2,FALSE),0)</f>
        <v>0</v>
      </c>
      <c r="AE14" s="47">
        <f>versenyek!$CQ$11*IFERROR(VLOOKUP(VLOOKUP($A14,versenyek!CP:CR,3,FALSE),szabalyok!$A$16:$B$23,2,FALSE),0)</f>
        <v>0</v>
      </c>
      <c r="AF14" s="47">
        <f>versenyek!$CT$11*IFERROR(VLOOKUP(VLOOKUP($A14,versenyek!CS:CU,3,FALSE),szabalyok!$A$16:$B$23,2,FALSE),0)</f>
        <v>0</v>
      </c>
      <c r="AG14" s="47">
        <f>versenyek!$CW$11*IFERROR(VLOOKUP(VLOOKUP($A14,versenyek!CV:CX,3,FALSE),szabalyok!$A$16:$B$23,2,FALSE),0)</f>
        <v>0</v>
      </c>
      <c r="AH14" s="47">
        <f>versenyek!$CZ$11*IFERROR(VLOOKUP(VLOOKUP($A14,versenyek!CY:DA,3,FALSE),szabalyok!$A$16:$B$23,2,FALSE),0)</f>
        <v>0</v>
      </c>
      <c r="AI14" s="47">
        <f>versenyek!$DC$11*IFERROR(VLOOKUP(VLOOKUP($A14,versenyek!DB:DD,3,FALSE),szabalyok!$A$16:$B$23,2,FALSE),0)</f>
        <v>0</v>
      </c>
      <c r="AJ14" s="47">
        <f>versenyek!$DF$11*IFERROR(VLOOKUP(VLOOKUP($A14,versenyek!DE:DG,3,FALSE),szabalyok!$A$16:$B$23,2,FALSE),0)</f>
        <v>0</v>
      </c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>
        <f>versenyek!$MC$11*IFERROR(VLOOKUP(VLOOKUP($A14,versenyek!MB:MD,3,FALSE),szabalyok!$A$16:$B$23,2,FALSE),0)</f>
        <v>15.951076387849483</v>
      </c>
      <c r="DE14" s="47">
        <f>versenyek!$ML$11*IFERROR(VLOOKUP(VLOOKUP($A14,versenyek!MK:MM,3,FALSE),szabalyok!$A$16:$B$23,2,FALSE),0)</f>
        <v>0</v>
      </c>
      <c r="DF14" s="47">
        <f>versenyek!$MO$11*IFERROR(VLOOKUP(VLOOKUP($A14,versenyek!MN:MP,3,FALSE),szabalyok!$A$16:$B$23,2,FALSE),0)</f>
        <v>0</v>
      </c>
      <c r="DG14" s="47">
        <f>versenyek!$MR$11*IFERROR(VLOOKUP(VLOOKUP($A14,versenyek!MQ:MS,3,FALSE),szabalyok!$A$16:$B$23,2,FALSE),0)</f>
        <v>0</v>
      </c>
      <c r="DH14" s="47">
        <f>versenyek!$MU$11*IFERROR(VLOOKUP(VLOOKUP($A14,versenyek!MT:MV,3,FALSE),szabalyok!$A$16:$B$23,2,FALSE),0)</f>
        <v>0</v>
      </c>
      <c r="DI14" s="47">
        <f>versenyek!$MX$11*IFERROR(VLOOKUP(VLOOKUP($A14,versenyek!MW:MY,3,FALSE),szabalyok!$A$16:$B$23,2,FALSE),0)</f>
        <v>0</v>
      </c>
      <c r="DJ14" s="47">
        <f>versenyek!$NA$11*IFERROR(VLOOKUP(VLOOKUP($A14,versenyek!MZ:NB,3,FALSE),szabalyok!$A$16:$B$23,2,FALSE),0)</f>
        <v>0</v>
      </c>
      <c r="DK14" s="47">
        <f>versenyek!$ND$11*IFERROR(VLOOKUP(VLOOKUP($A14,versenyek!NC:NE,3,FALSE),szabalyok!$A$16:$B$23,2,FALSE),0)</f>
        <v>0</v>
      </c>
      <c r="DL14" s="47">
        <f>versenyek!$NG$11*IFERROR(VLOOKUP(VLOOKUP($A14,versenyek!NF:NH,3,FALSE),szabalyok!$A$16:$B$23,2,FALSE),0)</f>
        <v>0</v>
      </c>
      <c r="DM14" s="47">
        <f>versenyek!$NJ$11*IFERROR(VLOOKUP(VLOOKUP($A14,versenyek!NI:NK,3,FALSE),szabalyok!$A$16:$B$23,2,FALSE),0)</f>
        <v>0</v>
      </c>
      <c r="DN14" s="47">
        <f>versenyek!$NM$11*IFERROR(VLOOKUP(VLOOKUP($A14,versenyek!NL:NN,3,FALSE),szabalyok!$A$16:$B$23,2,FALSE),0)</f>
        <v>0</v>
      </c>
      <c r="DO14" s="47">
        <f>versenyek!$NP$11*IFERROR(VLOOKUP(VLOOKUP($A14,versenyek!NO:NQ,3,FALSE),szabalyok!$A$16:$B$23,2,FALSE),0)</f>
        <v>0</v>
      </c>
      <c r="DP14" s="47">
        <f>versenyek!$NS$11*IFERROR(VLOOKUP(VLOOKUP($A14,versenyek!NR:NT,3,FALSE),szabalyok!$A$16:$B$23,2,FALSE),0)</f>
        <v>0</v>
      </c>
      <c r="DQ14" s="47">
        <f>versenyek!$NV$11*IFERROR(VLOOKUP(VLOOKUP($A14,versenyek!NU:NW,3,FALSE),szabalyok!$A$16:$B$23,2,FALSE),0)</f>
        <v>0</v>
      </c>
      <c r="DR14" s="47">
        <f>versenyek!$NY$11*IFERROR(VLOOKUP(VLOOKUP($A14,versenyek!NX:NZ,3,FALSE),szabalyok!$A$16:$B$23,2,FALSE),0)</f>
        <v>44.609274801575822</v>
      </c>
      <c r="DS14" s="47">
        <f>versenyek!$OB$11*IFERROR(VLOOKUP(VLOOKUP($A14,versenyek!OA:OC,3,FALSE),szabalyok!$A$16:$B$23,2,FALSE),0)</f>
        <v>0</v>
      </c>
      <c r="DT14" s="47">
        <f>versenyek!$OE$11*IFERROR(VLOOKUP(VLOOKUP($A14,versenyek!OD:OF,3,FALSE),szabalyok!$A$16:$B$23,2,FALSE),0)</f>
        <v>0</v>
      </c>
      <c r="DU14" s="47">
        <f>versenyek!$OH$11*IFERROR(VLOOKUP(VLOOKUP($A14,versenyek!OG:OI,3,FALSE),szabalyok!$A$16:$B$23,2,FALSE),0)</f>
        <v>0</v>
      </c>
      <c r="DV14" s="47">
        <f>versenyek!$OK$11*IFERROR(VLOOKUP(VLOOKUP($A14,versenyek!OJ:OL,3,FALSE),szabalyok!$A$16:$B$23,2,FALSE),0)</f>
        <v>0</v>
      </c>
      <c r="DW14" s="47">
        <f>versenyek!$ON$11*IFERROR(VLOOKUP(VLOOKUP($A14,versenyek!OM:OO,3,FALSE),szabalyok!$A$16:$B$23,2,FALSE),0)</f>
        <v>0</v>
      </c>
      <c r="DX14" s="47">
        <f>versenyek!$OQ$11*IFERROR(VLOOKUP(VLOOKUP($A14,versenyek!OP:OR,3,FALSE),szabalyok!$A$16:$B$23,2,FALSE),0)</f>
        <v>0</v>
      </c>
      <c r="DY14" s="47">
        <f>versenyek!$OT$11*IFERROR(VLOOKUP(VLOOKUP($A14,versenyek!OS:OU,3,FALSE),szabalyok!$A$16:$B$23,2,FALSE),0)</f>
        <v>0</v>
      </c>
      <c r="DZ14" s="47">
        <f>versenyek!$OW$11*IFERROR(VLOOKUP(VLOOKUP($A14,versenyek!OV:OX,3,FALSE),szabalyok!$A$16:$B$23,2,FALSE),0)</f>
        <v>0</v>
      </c>
      <c r="EA14" s="47">
        <f>versenyek!$OZ$11*IFERROR(VLOOKUP(VLOOKUP($A14,versenyek!OY:PA,3,FALSE),szabalyok!$A$16:$B$23,2,FALSE),0)</f>
        <v>0</v>
      </c>
      <c r="EB14" s="47">
        <f>versenyek!$PC$11*IFERROR(VLOOKUP(VLOOKUP($A14,versenyek!PB:PD,3,FALSE),szabalyok!$A$16:$B$23,2,FALSE),0)</f>
        <v>0</v>
      </c>
      <c r="EC14" s="47">
        <f>versenyek!$PF$11*IFERROR(VLOOKUP(VLOOKUP($A14,versenyek!PE:PG,3,FALSE),szabalyok!$A$16:$B$23,2,FALSE),0)</f>
        <v>0</v>
      </c>
      <c r="ED14" s="47">
        <f>versenyek!$PI$11*IFERROR(VLOOKUP(VLOOKUP($A14,versenyek!PH:PJ,3,FALSE),szabalyok!$A$16:$B$23,2,FALSE),0)</f>
        <v>0</v>
      </c>
      <c r="EE14" s="47">
        <f>versenyek!$PL$11*IFERROR(VLOOKUP(VLOOKUP($A14,versenyek!PK:PM,3,FALSE),szabalyok!$A$16:$B$23,2,FALSE),0)</f>
        <v>0</v>
      </c>
      <c r="EF14" s="47">
        <f>versenyek!$PO$11*IFERROR(VLOOKUP(VLOOKUP($A14,versenyek!PN:PP,3,FALSE),szabalyok!$A$16:$B$23,2,FALSE),0)</f>
        <v>0</v>
      </c>
      <c r="EG14" s="47">
        <f>versenyek!$PR$11*IFERROR(VLOOKUP(VLOOKUP($A14,versenyek!PQ:PS,3,FALSE),szabalyok!$A$16:$B$23,2,FALSE),0)</f>
        <v>0</v>
      </c>
      <c r="EH14" s="47">
        <f>versenyek!$PU$11*IFERROR(VLOOKUP(VLOOKUP($A14,versenyek!PT:PV,3,FALSE),szabalyok!$A$16:$B$23,2,FALSE),0)</f>
        <v>0</v>
      </c>
      <c r="EI14" s="47">
        <f>versenyek!$PX$11*IFERROR(VLOOKUP(VLOOKUP($A14,versenyek!PW:PY,3,FALSE),szabalyok!$A$16:$B$23,2,FALSE),0)</f>
        <v>0</v>
      </c>
      <c r="EJ14" s="47">
        <f>versenyek!$QA$11*IFERROR(VLOOKUP(VLOOKUP($A14,versenyek!PZ:QB,3,FALSE),szabalyok!$A$16:$B$23,2,FALSE),0)</f>
        <v>0</v>
      </c>
      <c r="EK14" s="47">
        <f>versenyek!$QD$11*IFERROR(VLOOKUP(VLOOKUP($A14,versenyek!QC:QE,3,FALSE),szabalyok!$A$16:$B$23,2,FALSE),0)</f>
        <v>0</v>
      </c>
      <c r="EL14" s="47">
        <f>versenyek!$QG$11*IFERROR(VLOOKUP(VLOOKUP($A14,versenyek!QF:QH,3,FALSE),szabalyok!$A$16:$B$23,2,FALSE),0)</f>
        <v>0</v>
      </c>
      <c r="EM14" s="47">
        <f>versenyek!$QJ$11*IFERROR(VLOOKUP(VLOOKUP($A14,versenyek!QI:QK,3,FALSE),szabalyok!$A$16:$B$23,2,FALSE),0)</f>
        <v>0</v>
      </c>
      <c r="EN14" s="47">
        <f>versenyek!$QM$11*IFERROR(VLOOKUP(VLOOKUP($A14,versenyek!QL:QN,3,FALSE),szabalyok!$A$16:$B$23,2,FALSE),0)</f>
        <v>0</v>
      </c>
      <c r="EO14" s="47">
        <f>versenyek!$QP$11*IFERROR(VLOOKUP(VLOOKUP($A14,versenyek!QO:QQ,3,FALSE),szabalyok!$A$16:$B$23,2,FALSE),0)</f>
        <v>0</v>
      </c>
      <c r="EP14" s="47">
        <f>versenyek!$QS$11*IFERROR(VLOOKUP(VLOOKUP($A14,versenyek!QR:QT,3,FALSE),szabalyok!$A$16:$B$23,2,FALSE),0)</f>
        <v>0</v>
      </c>
      <c r="EQ14" s="47">
        <f>versenyek!$QV$11*IFERROR(VLOOKUP(VLOOKUP($A14,versenyek!QU:QW,3,FALSE),szabalyok!$A$16:$B$23,2,FALSE),0)</f>
        <v>0</v>
      </c>
      <c r="ER14" s="47">
        <f>versenyek!$RE$11*IFERROR(VLOOKUP(VLOOKUP($A14,versenyek!RD:RF,3,FALSE),szabalyok!$A$16:$B$23,2,FALSE),0)</f>
        <v>0</v>
      </c>
      <c r="ES14" s="47">
        <f>versenyek!$RH$11*IFERROR(VLOOKUP(VLOOKUP($A14,versenyek!RG:RI,3,FALSE),szabalyok!$A$16:$B$23,2,FALSE),0)</f>
        <v>0</v>
      </c>
      <c r="ET14" s="47">
        <f>versenyek!$RK$11*IFERROR(VLOOKUP(VLOOKUP($A14,versenyek!RJ:RL,3,FALSE),szabalyok!$A$16:$B$23,2,FALSE),0)</f>
        <v>5.4863010879571013</v>
      </c>
      <c r="EU14" s="47">
        <f>versenyek!$RN$11*IFERROR(VLOOKUP(VLOOKUP($A14,versenyek!RM:RO,3,FALSE),szabalyok!$A$16:$B$23,2,FALSE),0)</f>
        <v>0</v>
      </c>
      <c r="EV14" s="47">
        <f>versenyek!$RQ$11*IFERROR(VLOOKUP(VLOOKUP($A14,versenyek!RP:RR,3,FALSE),szabalyok!$A$16:$B$23,2,FALSE),0)</f>
        <v>0</v>
      </c>
      <c r="EW14" s="47">
        <f>versenyek!$RT$11*IFERROR(VLOOKUP(VLOOKUP($A14,versenyek!RS:RU,3,FALSE),szabalyok!$A$16:$B$23,2,FALSE),0)</f>
        <v>0</v>
      </c>
      <c r="EX14" s="47">
        <f>versenyek!$RW$11*IFERROR(VLOOKUP(VLOOKUP($A14,versenyek!RV:RX,3,FALSE),szabalyok!$A$16:$B$23,2,FALSE),0)</f>
        <v>0</v>
      </c>
      <c r="EY14" s="47">
        <f>versenyek!$RZ$11*IFERROR(VLOOKUP(VLOOKUP($A14,versenyek!RY:SA,3,FALSE),szabalyok!$A$16:$B$23,2,FALSE),0)</f>
        <v>0</v>
      </c>
      <c r="EZ14" s="47">
        <f>versenyek!$SC$11*IFERROR(VLOOKUP(VLOOKUP($A14,versenyek!SB:SD,3,FALSE),szabalyok!$A$16:$B$23,2,FALSE),0)</f>
        <v>0</v>
      </c>
      <c r="FA14" s="47">
        <f>versenyek!$SF$11*IFERROR(VLOOKUP(VLOOKUP($A14,versenyek!SE:SG,3,FALSE),szabalyok!$A$16:$B$23,2,FALSE),0)</f>
        <v>79.939102564102569</v>
      </c>
      <c r="FB14" s="47">
        <f>versenyek!$SI$11*IFERROR(VLOOKUP(VLOOKUP($A14,versenyek!SH:SJ,3,FALSE),szabalyok!$A$16:$B$23,2,FALSE),0)</f>
        <v>0</v>
      </c>
      <c r="FC14" s="47">
        <f>versenyek!$SL$11*IFERROR(VLOOKUP(VLOOKUP($A14,versenyek!SK:SM,3,FALSE),szabalyok!$A$16:$B$23,2,FALSE),0)</f>
        <v>0</v>
      </c>
      <c r="FD14" s="47">
        <f>versenyek!$SO$11*IFERROR(VLOOKUP(VLOOKUP($A14,versenyek!SN:SP,3,FALSE),szabalyok!$A$16:$B$23,2,FALSE),0)</f>
        <v>0</v>
      </c>
      <c r="FE14" s="47">
        <f>versenyek!$SR$11*IFERROR(VLOOKUP(VLOOKUP($A14,versenyek!SQ:SS,3,FALSE),szabalyok!$A$16:$B$23,2,FALSE),0)</f>
        <v>0</v>
      </c>
      <c r="FF14" s="47">
        <f>versenyek!$SU$11*IFERROR(VLOOKUP(VLOOKUP($A14,versenyek!ST:SV,3,FALSE),szabalyok!$A$16:$B$23,2,FALSE),0)</f>
        <v>32.143444519642252</v>
      </c>
      <c r="FG14" s="47">
        <f>versenyek!$SX$11*IFERROR(VLOOKUP(VLOOKUP($A14,versenyek!SW:SY,3,FALSE),szabalyok!$A$16:$B$23,2,FALSE),0)</f>
        <v>0</v>
      </c>
      <c r="FH14" s="47">
        <f>versenyek!$TA$11*IFERROR(VLOOKUP(VLOOKUP($A14,versenyek!SZ:TB,3,FALSE),szabalyok!$A$16:$B$23,2,FALSE),0)</f>
        <v>0</v>
      </c>
      <c r="FI14" s="47">
        <f>versenyek!$TD$11*IFERROR(VLOOKUP(VLOOKUP($A14,versenyek!TC:TE,3,FALSE),szabalyok!$A$16:$B$23,2,FALSE),0)</f>
        <v>0</v>
      </c>
      <c r="FJ14" s="47">
        <f>versenyek!$TG$11*IFERROR(VLOOKUP(VLOOKUP($A14,versenyek!TF:TH,3,FALSE),szabalyok!$A$16:$B$23,2,FALSE),0)</f>
        <v>0</v>
      </c>
      <c r="FK14" s="47">
        <f>versenyek!$TJ$11*IFERROR(VLOOKUP(VLOOKUP($A14,versenyek!TI:TK,3,FALSE),szabalyok!$A$16:$B$23,2,FALSE),0)</f>
        <v>0</v>
      </c>
      <c r="FL14" s="47">
        <f>versenyek!$TM$11*IFERROR(VLOOKUP(VLOOKUP($A14,versenyek!TL:TN,3,FALSE),szabalyok!$A$16:$B$23,2,FALSE),0)</f>
        <v>0</v>
      </c>
      <c r="FM14" s="47">
        <f>versenyek!$TP$11*IFERROR(VLOOKUP(VLOOKUP($A14,versenyek!TO:TQ,3,FALSE),szabalyok!$A$16:$B$23,2,FALSE),0)</f>
        <v>0</v>
      </c>
      <c r="FN14" s="47">
        <f>versenyek!$TS$11*IFERROR(VLOOKUP(VLOOKUP($A14,versenyek!TR:TT,3,FALSE),szabalyok!$A$16:$B$23,2,FALSE),0)</f>
        <v>0</v>
      </c>
      <c r="FO14" s="47"/>
      <c r="FP14" s="235">
        <f t="shared" si="0"/>
        <v>117.56884817170192</v>
      </c>
    </row>
    <row r="15" spans="1:173">
      <c r="A15" s="55" t="s">
        <v>124</v>
      </c>
      <c r="B15" s="47">
        <v>0</v>
      </c>
      <c r="C15" s="47">
        <v>0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7">
        <v>8.1833873328174587</v>
      </c>
      <c r="J15" s="47">
        <v>0</v>
      </c>
      <c r="K15" s="47">
        <v>0</v>
      </c>
      <c r="L15" s="47">
        <v>0</v>
      </c>
      <c r="M15" s="47">
        <v>0</v>
      </c>
      <c r="N15" s="47">
        <v>0</v>
      </c>
      <c r="O15" s="47">
        <v>0</v>
      </c>
      <c r="P15" s="47">
        <v>0</v>
      </c>
      <c r="Q15" s="47">
        <v>0</v>
      </c>
      <c r="R15" s="47">
        <f>versenyek!$BD$11*IFERROR(VLOOKUP(VLOOKUP($A15,versenyek!BC:BE,3,FALSE),szabalyok!$A$16:$B$23,2,FALSE),0)</f>
        <v>0</v>
      </c>
      <c r="S15" s="47">
        <f>versenyek!$BG$11*IFERROR(VLOOKUP(VLOOKUP($A15,versenyek!BF:BH,3,FALSE),szabalyok!$A$16:$B$23,2,FALSE),0)</f>
        <v>0</v>
      </c>
      <c r="T15" s="47">
        <f>versenyek!$BJ$11*IFERROR(VLOOKUP(VLOOKUP($A15,versenyek!BI:BK,3,FALSE),szabalyok!$A$16:$B$23,2,FALSE),0)</f>
        <v>0</v>
      </c>
      <c r="U15" s="47">
        <f>versenyek!$BM$11*IFERROR(VLOOKUP(VLOOKUP($A15,versenyek!BL:BN,3,FALSE),szabalyok!$A$16:$B$23,2,FALSE),0)</f>
        <v>0</v>
      </c>
      <c r="V15" s="47">
        <f>versenyek!$BP$11*IFERROR(VLOOKUP(VLOOKUP($A15,versenyek!BO:BQ,3,FALSE),szabalyok!$A$16:$B$23,2,FALSE),0)</f>
        <v>0</v>
      </c>
      <c r="W15" s="47">
        <f>versenyek!$BS$11*IFERROR(VLOOKUP(VLOOKUP($A15,versenyek!BR:BT,3,FALSE),szabalyok!$A$16:$B$23,2,FALSE),0)</f>
        <v>0</v>
      </c>
      <c r="X15" s="47">
        <f>versenyek!$BV$11*IFERROR(VLOOKUP(VLOOKUP($A15,versenyek!BU:BW,3,FALSE),szabalyok!$A$16:$B$23,2,FALSE),0)</f>
        <v>0</v>
      </c>
      <c r="Y15" s="47">
        <f>versenyek!$BY$11*IFERROR(VLOOKUP(VLOOKUP($A15,versenyek!BX:BZ,3,FALSE),szabalyok!$A$16:$B$23,2,FALSE),0)</f>
        <v>0</v>
      </c>
      <c r="Z15" s="47">
        <f>versenyek!$CB$11*IFERROR(VLOOKUP(VLOOKUP($A15,versenyek!CA:CC,3,FALSE),szabalyok!$A$16:$B$23,2,FALSE),0)</f>
        <v>0</v>
      </c>
      <c r="AA15" s="47">
        <f>versenyek!$CE$11*IFERROR(VLOOKUP(VLOOKUP($A15,versenyek!CD:CF,3,FALSE),szabalyok!$A$16:$B$23,2,FALSE),0)</f>
        <v>0</v>
      </c>
      <c r="AB15" s="47">
        <f>versenyek!$CH$11*IFERROR(VLOOKUP(VLOOKUP($A15,versenyek!CG:CI,3,FALSE),szabalyok!$A$16:$B$23,2,FALSE),0)</f>
        <v>0</v>
      </c>
      <c r="AC15" s="47">
        <f>versenyek!$CK$11*IFERROR(VLOOKUP(VLOOKUP($A15,versenyek!CJ:CL,3,FALSE),szabalyok!$A$16:$B$23,2,FALSE),0)</f>
        <v>0</v>
      </c>
      <c r="AD15" s="47">
        <f>versenyek!$CN$11*IFERROR(VLOOKUP(VLOOKUP($A15,versenyek!CM:CO,3,FALSE),szabalyok!$A$16:$B$23,2,FALSE),0)</f>
        <v>0</v>
      </c>
      <c r="AE15" s="47">
        <f>versenyek!$CQ$11*IFERROR(VLOOKUP(VLOOKUP($A15,versenyek!CP:CR,3,FALSE),szabalyok!$A$16:$B$23,2,FALSE),0)</f>
        <v>0</v>
      </c>
      <c r="AF15" s="47">
        <f>versenyek!$CT$11*IFERROR(VLOOKUP(VLOOKUP($A15,versenyek!CS:CU,3,FALSE),szabalyok!$A$16:$B$23,2,FALSE),0)</f>
        <v>0</v>
      </c>
      <c r="AG15" s="47">
        <f>versenyek!$CW$11*IFERROR(VLOOKUP(VLOOKUP($A15,versenyek!CV:CX,3,FALSE),szabalyok!$A$16:$B$23,2,FALSE),0)</f>
        <v>0</v>
      </c>
      <c r="AH15" s="47">
        <f>versenyek!$CZ$11*IFERROR(VLOOKUP(VLOOKUP($A15,versenyek!CY:DA,3,FALSE),szabalyok!$A$16:$B$23,2,FALSE),0)</f>
        <v>0</v>
      </c>
      <c r="AI15" s="47">
        <f>versenyek!$DC$11*IFERROR(VLOOKUP(VLOOKUP($A15,versenyek!DB:DD,3,FALSE),szabalyok!$A$16:$B$23,2,FALSE),0)</f>
        <v>0</v>
      </c>
      <c r="AJ15" s="47">
        <f>versenyek!$DF$11*IFERROR(VLOOKUP(VLOOKUP($A15,versenyek!DE:DG,3,FALSE),szabalyok!$A$16:$B$23,2,FALSE),0)</f>
        <v>0</v>
      </c>
      <c r="AK15" s="47">
        <f>versenyek!$DI$11*IFERROR(VLOOKUP(VLOOKUP($A15,versenyek!DH:DJ,3,FALSE),szabalyok!$A$16:$B$23,2,FALSE),0)</f>
        <v>17.34157340352251</v>
      </c>
      <c r="AL15" s="47">
        <f>versenyek!$DL$11*IFERROR(VLOOKUP(VLOOKUP($A15,versenyek!DK:DM,3,FALSE),szabalyok!$A$16:$B$23,2,FALSE),0)</f>
        <v>0</v>
      </c>
      <c r="AM15" s="47">
        <f>versenyek!$DR$11*IFERROR(VLOOKUP(VLOOKUP($A15,versenyek!DQ:DS,3,FALSE),szabalyok!$A$16:$B$23,2,FALSE),0)</f>
        <v>0</v>
      </c>
      <c r="AN15" s="47">
        <f>versenyek!$DU$11*IFERROR(VLOOKUP(VLOOKUP($A15,versenyek!DT:DV,3,FALSE),szabalyok!$A$16:$B$23,2,FALSE),0)</f>
        <v>0</v>
      </c>
      <c r="AO15" s="47">
        <f>versenyek!$DO$11*IFERROR(VLOOKUP(VLOOKUP($A15,versenyek!DN:DP,3,FALSE),szabalyok!$A$16:$B$23,2,FALSE),0)</f>
        <v>3.1047555390509682</v>
      </c>
      <c r="AP15" s="47">
        <f>versenyek!$DX$11*IFERROR(VLOOKUP(VLOOKUP($A15,versenyek!DW:DY,3,FALSE),szabalyok!$A$16:$B$23,2,FALSE),0)</f>
        <v>0</v>
      </c>
      <c r="AQ15" s="47" t="e">
        <f>versenyek!$EA$11*IFERROR(VLOOKUP(VLOOKUP($A15,versenyek!DZ:EB,3,FALSE),szabalyok!$A$16:$B$23,2,FALSE),0)</f>
        <v>#DIV/0!</v>
      </c>
      <c r="AR15" s="47" t="e">
        <f>versenyek!$ED$11*IFERROR(VLOOKUP(VLOOKUP($A15,versenyek!EC:EE,3,FALSE),szabalyok!$A$16:$B$23,2,FALSE),0)</f>
        <v>#DIV/0!</v>
      </c>
      <c r="AS15" s="47">
        <f>versenyek!$EG$11*IFERROR(VLOOKUP(VLOOKUP($A15,versenyek!EF:EH,3,FALSE),szabalyok!$A$16:$B$23,2,FALSE),0)</f>
        <v>0</v>
      </c>
      <c r="AT15" s="47">
        <f>versenyek!$EJ$11*IFERROR(VLOOKUP(VLOOKUP($A15,versenyek!EI:EK,3,FALSE),szabalyok!$A$16:$B$23,2,FALSE),0)</f>
        <v>0</v>
      </c>
      <c r="AU15" s="47">
        <f>versenyek!$EM$11*IFERROR(VLOOKUP(VLOOKUP($A15,versenyek!EL:EN,3,FALSE),szabalyok!$A$16:$B$23,2,FALSE),0)</f>
        <v>0</v>
      </c>
      <c r="AV15" s="47">
        <f>versenyek!$EP$11*IFERROR(VLOOKUP(VLOOKUP($A15,versenyek!EO:EQ,3,FALSE),szabalyok!$A$16:$B$23,2,FALSE),0)</f>
        <v>0</v>
      </c>
      <c r="AW15" s="47">
        <f>versenyek!$EY$11*IFERROR(VLOOKUP(VLOOKUP($A15,versenyek!EX:EZ,3,FALSE),szabalyok!$A$16:$B$23,2,FALSE),0)</f>
        <v>0</v>
      </c>
      <c r="AX15" s="47">
        <f>versenyek!$FB$11*IFERROR(VLOOKUP(VLOOKUP($A15,versenyek!FA:FC,3,FALSE),szabalyok!$A$16:$B$23,2,FALSE),0)</f>
        <v>0</v>
      </c>
      <c r="AY15" s="47">
        <f>versenyek!$FE$11*IFERROR(VLOOKUP(VLOOKUP($A15,versenyek!FD:FF,3,FALSE),szabalyok!$A$16:$B$23,2,FALSE),0)</f>
        <v>0</v>
      </c>
      <c r="AZ15" s="47">
        <f>versenyek!$FH$11*IFERROR(VLOOKUP(VLOOKUP($A15,versenyek!FG:FI,3,FALSE),szabalyok!$A$16:$B$23,2,FALSE),0)</f>
        <v>0</v>
      </c>
      <c r="BA15" s="47">
        <f>versenyek!$FK$11*IFERROR(VLOOKUP(VLOOKUP($A15,versenyek!FJ:FL,3,FALSE),szabalyok!$A$16:$B$23,2,FALSE),0)</f>
        <v>0</v>
      </c>
      <c r="BB15" s="47">
        <f>versenyek!$FN$11*IFERROR(VLOOKUP(VLOOKUP($A15,versenyek!FM:FO,3,FALSE),szabalyok!$A$16:$B$23,2,FALSE),0)</f>
        <v>0</v>
      </c>
      <c r="BC15" s="47">
        <f>versenyek!$FQ$11*IFERROR(VLOOKUP(VLOOKUP($A15,versenyek!FP:FR,3,FALSE),szabalyok!$A$16:$B$23,2,FALSE),0)</f>
        <v>0</v>
      </c>
      <c r="BD15" s="47">
        <f>versenyek!$FT$11*IFERROR(VLOOKUP(VLOOKUP($A15,versenyek!FS:FU,3,FALSE),szabalyok!$A$16:$B$23,2,FALSE),0)</f>
        <v>0</v>
      </c>
      <c r="BE15" s="47">
        <f>versenyek!$FW$11*IFERROR(VLOOKUP(VLOOKUP($A15,versenyek!FV:FX,3,FALSE),szabalyok!$A$16:$B$23,2,FALSE),0)</f>
        <v>0</v>
      </c>
      <c r="BF15" s="47">
        <f>versenyek!$FZ$11*IFERROR(VLOOKUP(VLOOKUP($A15,versenyek!FY:GA,3,FALSE),szabalyok!$A$16:$B$23,2,FALSE),0)</f>
        <v>0</v>
      </c>
      <c r="BG15" s="47">
        <f>versenyek!$GC$11*IFERROR(VLOOKUP(VLOOKUP($A15,versenyek!GB:GD,3,FALSE),szabalyok!$A$16:$B$23,2,FALSE),0)</f>
        <v>9.4446161928358894</v>
      </c>
      <c r="BH15" s="47">
        <f>versenyek!$GF$11*IFERROR(VLOOKUP(VLOOKUP($A15,versenyek!GE:GG,3,FALSE),szabalyok!$A$16:$B$23,2,FALSE),0)</f>
        <v>0</v>
      </c>
      <c r="BI15" s="47">
        <f>versenyek!$GI$11*IFERROR(VLOOKUP(VLOOKUP($A15,versenyek!GH:GJ,3,FALSE),szabalyok!$A$16:$B$23,2,FALSE),0)</f>
        <v>0</v>
      </c>
      <c r="BJ15" s="47">
        <f>versenyek!$GL$11*IFERROR(VLOOKUP(VLOOKUP($A15,versenyek!GK:GM,3,FALSE),szabalyok!$A$16:$B$23,2,FALSE),0)</f>
        <v>0</v>
      </c>
      <c r="BK15" s="47">
        <f>versenyek!$GO$11*IFERROR(VLOOKUP(VLOOKUP($A15,versenyek!GN:GP,3,FALSE),szabalyok!$A$16:$B$23,2,FALSE),0)</f>
        <v>26.487929507408811</v>
      </c>
      <c r="BL15" s="47">
        <f>versenyek!$GR$11*IFERROR(VLOOKUP(VLOOKUP($A15,versenyek!GQ:GS,3,FALSE),szabalyok!$A$16:$B$23,2,FALSE),0)</f>
        <v>0</v>
      </c>
      <c r="BM15" s="47">
        <f>versenyek!$GX$11*IFERROR(VLOOKUP(VLOOKUP($A15,versenyek!GW:GY,3,FALSE),szabalyok!$A$16:$B$23,2,FALSE),0)</f>
        <v>18.281688956908091</v>
      </c>
      <c r="BN15" s="47">
        <f>versenyek!$HA$11*IFERROR(VLOOKUP(VLOOKUP($A15,versenyek!GZ:HB,3,FALSE),szabalyok!$A$16:$B$23,2,FALSE),0)</f>
        <v>0</v>
      </c>
      <c r="BO15" s="47">
        <f>versenyek!$HD$11*IFERROR(VLOOKUP(VLOOKUP($A15,versenyek!HC:HE,3,FALSE),szabalyok!$A$16:$B$23,2,FALSE),0)</f>
        <v>0</v>
      </c>
      <c r="BP15" s="47">
        <f>versenyek!$HG$11*IFERROR(VLOOKUP(VLOOKUP($A15,versenyek!HF:HH,3,FALSE),szabalyok!$A$16:$B$23,2,FALSE),0)</f>
        <v>0</v>
      </c>
      <c r="BQ15" s="47">
        <f>versenyek!$HJ$11*IFERROR(VLOOKUP(VLOOKUP($A15,versenyek!HI:HK,3,FALSE),szabalyok!$A$16:$B$23,2,FALSE),0)</f>
        <v>47.246658713783383</v>
      </c>
      <c r="BR15" s="47">
        <f>versenyek!$HM$11*IFERROR(VLOOKUP(VLOOKUP($A15,versenyek!HL:HN,3,FALSE),szabalyok!$A$16:$B$23,2,FALSE),0)</f>
        <v>0</v>
      </c>
      <c r="BS15" s="47">
        <f>versenyek!$HP$11*IFERROR(VLOOKUP(VLOOKUP($A15,versenyek!HO:HQ,3,FALSE),szabalyok!$A$16:$B$23,2,FALSE),0)</f>
        <v>0</v>
      </c>
      <c r="BT15" s="47">
        <f>versenyek!$HS$11*IFERROR(VLOOKUP(VLOOKUP($A15,versenyek!HR:HT,3,FALSE),szabalyok!$A$16:$B$23,2,FALSE),0)</f>
        <v>0</v>
      </c>
      <c r="BU15" s="47">
        <f>versenyek!$HV$11*IFERROR(VLOOKUP(VLOOKUP($A15,versenyek!HU:HW,3,FALSE),szabalyok!$A$16:$B$23,2,FALSE),0)</f>
        <v>0</v>
      </c>
      <c r="BV15" s="47">
        <f>versenyek!$HY$11*IFERROR(VLOOKUP(VLOOKUP($A15,versenyek!HX:HZ,3,FALSE),szabalyok!$A$16:$B$23,2,FALSE),0)</f>
        <v>0</v>
      </c>
      <c r="BW15" s="47">
        <f>versenyek!$IB$11*IFERROR(VLOOKUP(VLOOKUP($A15,versenyek!IA:IC,3,FALSE),szabalyok!$A$16:$B$23,2,FALSE),0)</f>
        <v>0</v>
      </c>
      <c r="BX15" s="47">
        <f>versenyek!$IE$11*IFERROR(VLOOKUP(VLOOKUP($A15,versenyek!ID:IF,3,FALSE),szabalyok!$A$16:$B$23,2,FALSE),0)</f>
        <v>0</v>
      </c>
      <c r="BY15" s="47">
        <f>versenyek!$IH$11*IFERROR(VLOOKUP(VLOOKUP($A15,versenyek!IG:II,3,FALSE),szabalyok!$A$16:$B$23,2,FALSE),0)</f>
        <v>0</v>
      </c>
      <c r="BZ15" s="47">
        <f>versenyek!$IK$11*IFERROR(VLOOKUP(VLOOKUP($A15,versenyek!IJ:IL,3,FALSE),szabalyok!$A$16:$B$23,2,FALSE),0)</f>
        <v>0</v>
      </c>
      <c r="CA15" s="47">
        <f>versenyek!$IN$11*IFERROR(VLOOKUP(VLOOKUP($A15,versenyek!IM:IO,3,FALSE),szabalyok!$A$16:$B$23,2,FALSE),0)</f>
        <v>0</v>
      </c>
      <c r="CB15" s="47">
        <f>versenyek!$IW$11*IFERROR(VLOOKUP(VLOOKUP($A15,versenyek!IV:IX,3,FALSE),szabalyok!$A$16:$B$23,2,FALSE),0)</f>
        <v>0</v>
      </c>
      <c r="CC15" s="47">
        <f>versenyek!$IZ$11*IFERROR(VLOOKUP(VLOOKUP($A15,versenyek!IY:JA,3,FALSE),szabalyok!$A$16:$B$23,2,FALSE),0)</f>
        <v>0</v>
      </c>
      <c r="CD15" s="47">
        <f>versenyek!$JC$11*IFERROR(VLOOKUP(VLOOKUP($A15,versenyek!JB:JD,3,FALSE),szabalyok!$A$16:$B$23,2,FALSE),0)</f>
        <v>0</v>
      </c>
      <c r="CE15" s="47">
        <f>versenyek!$JF$11*IFERROR(VLOOKUP(VLOOKUP($A15,versenyek!JE:JG,3,FALSE),szabalyok!$A$16:$B$23,2,FALSE),0)</f>
        <v>0</v>
      </c>
      <c r="CF15" s="47">
        <f>versenyek!$JI$11*IFERROR(VLOOKUP(VLOOKUP($A15,versenyek!JH:JJ,3,FALSE),szabalyok!$A$16:$B$23,2,FALSE),0)</f>
        <v>0</v>
      </c>
      <c r="CG15" s="47">
        <f>versenyek!$JL$11*IFERROR(VLOOKUP(VLOOKUP($A15,versenyek!JK:JM,3,FALSE),szabalyok!$A$16:$B$23,2,FALSE),0)</f>
        <v>0</v>
      </c>
      <c r="CH15" s="47">
        <f>versenyek!$JO$11*IFERROR(VLOOKUP(VLOOKUP($A15,versenyek!JN:JP,3,FALSE),szabalyok!$A$16:$B$23,2,FALSE),0)</f>
        <v>0</v>
      </c>
      <c r="CI15" s="47">
        <f>versenyek!$JR$11*IFERROR(VLOOKUP(VLOOKUP($A15,versenyek!JQ:JS,3,FALSE),szabalyok!$A$16:$B$23,2,FALSE),0)</f>
        <v>0</v>
      </c>
      <c r="CJ15" s="47">
        <f>versenyek!$JU$11*IFERROR(VLOOKUP(VLOOKUP($A15,versenyek!JT:JV,3,FALSE),szabalyok!$A$16:$B$23,2,FALSE),0)</f>
        <v>0</v>
      </c>
      <c r="CK15" s="47">
        <f>versenyek!$JR$11*IFERROR(VLOOKUP(VLOOKUP($A15,versenyek!JW:JY,3,FALSE),szabalyok!$A$16:$B$23,2,FALSE),0)</f>
        <v>0</v>
      </c>
      <c r="CL15" s="47">
        <f>versenyek!$KA$11*IFERROR(VLOOKUP(VLOOKUP($A15,versenyek!JZ:KB,3,FALSE),szabalyok!$A$16:$B$23,2,FALSE),0)</f>
        <v>0</v>
      </c>
      <c r="CM15" s="47">
        <f>versenyek!$KD$11*IFERROR(VLOOKUP(VLOOKUP($A15,versenyek!KC:KE,3,FALSE),szabalyok!$A$16:$B$23,2,FALSE),0)</f>
        <v>0</v>
      </c>
      <c r="CN15" s="47">
        <f>versenyek!$KG$11*IFERROR(VLOOKUP(VLOOKUP($A15,versenyek!KF:KH,3,FALSE),szabalyok!$A$16:$B$23,2,FALSE),0)</f>
        <v>0</v>
      </c>
      <c r="CO15" s="47">
        <f>versenyek!$KJ$11*IFERROR(VLOOKUP(VLOOKUP($A15,versenyek!KI:KK,3,FALSE),szabalyok!$A$16:$B$23,2,FALSE),0)</f>
        <v>0</v>
      </c>
      <c r="CP15" s="47">
        <f>versenyek!$KM$11*IFERROR(VLOOKUP(VLOOKUP($A15,versenyek!KL:KN,3,FALSE),szabalyok!$A$16:$B$23,2,FALSE),0)</f>
        <v>0</v>
      </c>
      <c r="CQ15" s="47">
        <f>versenyek!$KP$11*IFERROR(VLOOKUP(VLOOKUP($A15,versenyek!KO:KQ,3,FALSE),szabalyok!$A$16:$B$23,2,FALSE),0)</f>
        <v>0</v>
      </c>
      <c r="CR15" s="47">
        <f>versenyek!$KS$11*IFERROR(VLOOKUP(VLOOKUP($A15,versenyek!KR:KT,3,FALSE),szabalyok!$A$16:$B$23,2,FALSE),0)</f>
        <v>0</v>
      </c>
      <c r="CS15" s="47">
        <f>versenyek!$KV$11*IFERROR(VLOOKUP(VLOOKUP($A15,versenyek!KU:KW,3,FALSE),szabalyok!$A$16:$B$23,2,FALSE),0)</f>
        <v>0</v>
      </c>
      <c r="CT15" s="47">
        <f>versenyek!$KY$11*IFERROR(VLOOKUP(VLOOKUP($A15,versenyek!KX:KZ,3,FALSE),szabalyok!$A$16:$B$23,2,FALSE),0)</f>
        <v>0</v>
      </c>
      <c r="CU15" s="47">
        <f>versenyek!$LB$11*IFERROR(VLOOKUP(VLOOKUP($A15,versenyek!LA:LC,3,FALSE),szabalyok!$A$16:$B$23,2,FALSE),0)</f>
        <v>0</v>
      </c>
      <c r="CV15" s="47">
        <f>versenyek!$LE$11*IFERROR(VLOOKUP(VLOOKUP($A15,versenyek!LD:LF,3,FALSE),szabalyok!$A$16:$B$23,2,FALSE),0)</f>
        <v>0</v>
      </c>
      <c r="CW15" s="47">
        <f>versenyek!$LH$11*IFERROR(VLOOKUP(VLOOKUP($A15,versenyek!LG:LI,3,FALSE),szabalyok!$A$16:$B$23,2,FALSE),0)</f>
        <v>0</v>
      </c>
      <c r="CX15" s="47">
        <f>versenyek!$LK$11*IFERROR(VLOOKUP(VLOOKUP($A15,versenyek!LJ:LL,3,FALSE),szabalyok!$A$16:$B$23,2,FALSE),0)</f>
        <v>0</v>
      </c>
      <c r="CY15" s="47">
        <f>versenyek!$LN$11*IFERROR(VLOOKUP(VLOOKUP($A15,versenyek!LM:LO,3,FALSE),szabalyok!$A$16:$B$23,2,FALSE),0)</f>
        <v>0</v>
      </c>
      <c r="CZ15" s="47">
        <f>versenyek!$LQ$11*IFERROR(VLOOKUP(VLOOKUP($A15,versenyek!LP:LR,3,FALSE),szabalyok!$A$16:$B$23,2,FALSE),0)</f>
        <v>0</v>
      </c>
      <c r="DA15" s="47">
        <f>versenyek!$LT$11*IFERROR(VLOOKUP(VLOOKUP($A15,versenyek!LS:LU,3,FALSE),szabalyok!$A$16:$B$23,2,FALSE),0)</f>
        <v>0</v>
      </c>
      <c r="DB15" s="47">
        <f>versenyek!$LW$11*IFERROR(VLOOKUP(VLOOKUP($A15,versenyek!LV:LX,3,FALSE),szabalyok!$A$16:$B$23,2,FALSE),0)</f>
        <v>0</v>
      </c>
      <c r="DC15" s="47">
        <f>versenyek!$LZ$11*IFERROR(VLOOKUP(VLOOKUP($A15,versenyek!LY:MA,3,FALSE),szabalyok!$A$16:$B$23,2,FALSE),0)</f>
        <v>10.7397337590387</v>
      </c>
      <c r="DD15" s="47">
        <f>versenyek!$MC$11*IFERROR(VLOOKUP(VLOOKUP($A15,versenyek!MB:MD,3,FALSE),szabalyok!$A$16:$B$23,2,FALSE),0)</f>
        <v>0</v>
      </c>
      <c r="DE15" s="47">
        <f>versenyek!$ML$11*IFERROR(VLOOKUP(VLOOKUP($A15,versenyek!MK:MM,3,FALSE),szabalyok!$A$16:$B$23,2,FALSE),0)</f>
        <v>0</v>
      </c>
      <c r="DF15" s="47">
        <f>versenyek!$MO$11*IFERROR(VLOOKUP(VLOOKUP($A15,versenyek!MN:MP,3,FALSE),szabalyok!$A$16:$B$23,2,FALSE),0)</f>
        <v>0</v>
      </c>
      <c r="DG15" s="47">
        <f>versenyek!$MR$11*IFERROR(VLOOKUP(VLOOKUP($A15,versenyek!MQ:MS,3,FALSE),szabalyok!$A$16:$B$23,2,FALSE),0)</f>
        <v>0</v>
      </c>
      <c r="DH15" s="47">
        <f>versenyek!$MU$11*IFERROR(VLOOKUP(VLOOKUP($A15,versenyek!MT:MV,3,FALSE),szabalyok!$A$16:$B$23,2,FALSE),0)</f>
        <v>0</v>
      </c>
      <c r="DI15" s="47">
        <f>versenyek!$MX$11*IFERROR(VLOOKUP(VLOOKUP($A15,versenyek!MW:MY,3,FALSE),szabalyok!$A$16:$B$23,2,FALSE),0)</f>
        <v>0</v>
      </c>
      <c r="DJ15" s="47">
        <f>versenyek!$NA$11*IFERROR(VLOOKUP(VLOOKUP($A15,versenyek!MZ:NB,3,FALSE),szabalyok!$A$16:$B$23,2,FALSE),0)</f>
        <v>0</v>
      </c>
      <c r="DK15" s="47">
        <f>versenyek!$ND$11*IFERROR(VLOOKUP(VLOOKUP($A15,versenyek!NC:NE,3,FALSE),szabalyok!$A$16:$B$23,2,FALSE),0)</f>
        <v>3.4616322703256119</v>
      </c>
      <c r="DL15" s="47">
        <f>versenyek!$NG$11*IFERROR(VLOOKUP(VLOOKUP($A15,versenyek!NF:NH,3,FALSE),szabalyok!$A$16:$B$23,2,FALSE),0)</f>
        <v>0</v>
      </c>
      <c r="DM15" s="47">
        <f>versenyek!$NJ$11*IFERROR(VLOOKUP(VLOOKUP($A15,versenyek!NI:NK,3,FALSE),szabalyok!$A$16:$B$23,2,FALSE),0)</f>
        <v>0</v>
      </c>
      <c r="DN15" s="47">
        <f>versenyek!$NM$11*IFERROR(VLOOKUP(VLOOKUP($A15,versenyek!NL:NN,3,FALSE),szabalyok!$A$16:$B$23,2,FALSE),0)</f>
        <v>0</v>
      </c>
      <c r="DO15" s="47">
        <f>versenyek!$NP$11*IFERROR(VLOOKUP(VLOOKUP($A15,versenyek!NO:NQ,3,FALSE),szabalyok!$A$16:$B$23,2,FALSE),0)</f>
        <v>0</v>
      </c>
      <c r="DP15" s="47">
        <f>versenyek!$NS$11*IFERROR(VLOOKUP(VLOOKUP($A15,versenyek!NR:NT,3,FALSE),szabalyok!$A$16:$B$23,2,FALSE),0)</f>
        <v>0</v>
      </c>
      <c r="DQ15" s="47">
        <f>versenyek!$NV$11*IFERROR(VLOOKUP(VLOOKUP($A15,versenyek!NU:NW,3,FALSE),szabalyok!$A$16:$B$23,2,FALSE),0)</f>
        <v>0</v>
      </c>
      <c r="DR15" s="47">
        <f>versenyek!$NY$11*IFERROR(VLOOKUP(VLOOKUP($A15,versenyek!NX:NZ,3,FALSE),szabalyok!$A$16:$B$23,2,FALSE),0)</f>
        <v>0</v>
      </c>
      <c r="DS15" s="47">
        <f>versenyek!$OB$11*IFERROR(VLOOKUP(VLOOKUP($A15,versenyek!OA:OC,3,FALSE),szabalyok!$A$16:$B$23,2,FALSE),0)</f>
        <v>0</v>
      </c>
      <c r="DT15" s="47">
        <f>versenyek!$OE$11*IFERROR(VLOOKUP(VLOOKUP($A15,versenyek!OD:OF,3,FALSE),szabalyok!$A$16:$B$23,2,FALSE),0)</f>
        <v>0</v>
      </c>
      <c r="DU15" s="47">
        <f>versenyek!$OH$11*IFERROR(VLOOKUP(VLOOKUP($A15,versenyek!OG:OI,3,FALSE),szabalyok!$A$16:$B$23,2,FALSE),0)</f>
        <v>0</v>
      </c>
      <c r="DV15" s="47">
        <f>versenyek!$OK$11*IFERROR(VLOOKUP(VLOOKUP($A15,versenyek!OJ:OL,3,FALSE),szabalyok!$A$16:$B$23,2,FALSE),0)</f>
        <v>0</v>
      </c>
      <c r="DW15" s="47">
        <f>versenyek!$ON$11*IFERROR(VLOOKUP(VLOOKUP($A15,versenyek!OM:OO,3,FALSE),szabalyok!$A$16:$B$23,2,FALSE),0)</f>
        <v>0</v>
      </c>
      <c r="DX15" s="47">
        <f>versenyek!$OQ$11*IFERROR(VLOOKUP(VLOOKUP($A15,versenyek!OP:OR,3,FALSE),szabalyok!$A$16:$B$23,2,FALSE),0)</f>
        <v>0</v>
      </c>
      <c r="DY15" s="47">
        <f>versenyek!$OT$11*IFERROR(VLOOKUP(VLOOKUP($A15,versenyek!OS:OU,3,FALSE),szabalyok!$A$16:$B$23,2,FALSE),0)</f>
        <v>0</v>
      </c>
      <c r="DZ15" s="47">
        <f>versenyek!$OW$11*IFERROR(VLOOKUP(VLOOKUP($A15,versenyek!OV:OX,3,FALSE),szabalyok!$A$16:$B$23,2,FALSE),0)</f>
        <v>0</v>
      </c>
      <c r="EA15" s="47">
        <f>versenyek!$OZ$11*IFERROR(VLOOKUP(VLOOKUP($A15,versenyek!OY:PA,3,FALSE),szabalyok!$A$16:$B$23,2,FALSE),0)</f>
        <v>0</v>
      </c>
      <c r="EB15" s="47">
        <f>versenyek!$PC$11*IFERROR(VLOOKUP(VLOOKUP($A15,versenyek!PB:PD,3,FALSE),szabalyok!$A$16:$B$23,2,FALSE),0)</f>
        <v>18.218921907387422</v>
      </c>
      <c r="EC15" s="47">
        <f>versenyek!$PF$11*IFERROR(VLOOKUP(VLOOKUP($A15,versenyek!PE:PG,3,FALSE),szabalyok!$A$16:$B$23,2,FALSE),0)</f>
        <v>0</v>
      </c>
      <c r="ED15" s="47">
        <f>versenyek!$PI$11*IFERROR(VLOOKUP(VLOOKUP($A15,versenyek!PH:PJ,3,FALSE),szabalyok!$A$16:$B$23,2,FALSE),0)</f>
        <v>0</v>
      </c>
      <c r="EE15" s="47">
        <f>versenyek!$PL$11*IFERROR(VLOOKUP(VLOOKUP($A15,versenyek!PK:PM,3,FALSE),szabalyok!$A$16:$B$23,2,FALSE),0)</f>
        <v>0</v>
      </c>
      <c r="EF15" s="47">
        <f>versenyek!$PO$11*IFERROR(VLOOKUP(VLOOKUP($A15,versenyek!PN:PP,3,FALSE),szabalyok!$A$16:$B$23,2,FALSE),0)</f>
        <v>0</v>
      </c>
      <c r="EG15" s="47">
        <f>versenyek!$PR$11*IFERROR(VLOOKUP(VLOOKUP($A15,versenyek!PQ:PS,3,FALSE),szabalyok!$A$16:$B$23,2,FALSE),0)</f>
        <v>0</v>
      </c>
      <c r="EH15" s="47">
        <f>versenyek!$PU$11*IFERROR(VLOOKUP(VLOOKUP($A15,versenyek!PT:PV,3,FALSE),szabalyok!$A$16:$B$23,2,FALSE),0)</f>
        <v>0</v>
      </c>
      <c r="EI15" s="47">
        <f>versenyek!$PX$11*IFERROR(VLOOKUP(VLOOKUP($A15,versenyek!PW:PY,3,FALSE),szabalyok!$A$16:$B$23,2,FALSE),0)</f>
        <v>31.38895052141114</v>
      </c>
      <c r="EJ15" s="47">
        <f>versenyek!$QA$11*IFERROR(VLOOKUP(VLOOKUP($A15,versenyek!PZ:QB,3,FALSE),szabalyok!$A$16:$B$23,2,FALSE),0)</f>
        <v>0</v>
      </c>
      <c r="EK15" s="47">
        <f>versenyek!$QD$11*IFERROR(VLOOKUP(VLOOKUP($A15,versenyek!QC:QE,3,FALSE),szabalyok!$A$16:$B$23,2,FALSE),0)</f>
        <v>0</v>
      </c>
      <c r="EL15" s="47">
        <f>versenyek!$QG$11*IFERROR(VLOOKUP(VLOOKUP($A15,versenyek!QF:QH,3,FALSE),szabalyok!$A$16:$B$23,2,FALSE),0)</f>
        <v>55.24955442277966</v>
      </c>
      <c r="EM15" s="47">
        <f>versenyek!$QJ$11*IFERROR(VLOOKUP(VLOOKUP($A15,versenyek!QI:QK,3,FALSE),szabalyok!$A$16:$B$23,2,FALSE),0)</f>
        <v>0</v>
      </c>
      <c r="EN15" s="47">
        <f>versenyek!$QM$11*IFERROR(VLOOKUP(VLOOKUP($A15,versenyek!QL:QN,3,FALSE),szabalyok!$A$16:$B$23,2,FALSE),0)</f>
        <v>0</v>
      </c>
      <c r="EO15" s="47">
        <f>versenyek!$QP$11*IFERROR(VLOOKUP(VLOOKUP($A15,versenyek!QO:QQ,3,FALSE),szabalyok!$A$16:$B$23,2,FALSE),0)</f>
        <v>0</v>
      </c>
      <c r="EP15" s="47">
        <f>versenyek!$QS$11*IFERROR(VLOOKUP(VLOOKUP($A15,versenyek!QR:QT,3,FALSE),szabalyok!$A$16:$B$23,2,FALSE),0)</f>
        <v>0</v>
      </c>
      <c r="EQ15" s="47">
        <f>versenyek!$QV$11*IFERROR(VLOOKUP(VLOOKUP($A15,versenyek!QU:QW,3,FALSE),szabalyok!$A$16:$B$23,2,FALSE),0)</f>
        <v>0</v>
      </c>
      <c r="ER15" s="47">
        <f>versenyek!$RE$11*IFERROR(VLOOKUP(VLOOKUP($A15,versenyek!RD:RF,3,FALSE),szabalyok!$A$16:$B$23,2,FALSE),0)</f>
        <v>0</v>
      </c>
      <c r="ES15" s="47">
        <f>versenyek!$RH$11*IFERROR(VLOOKUP(VLOOKUP($A15,versenyek!RG:RI,3,FALSE),szabalyok!$A$16:$B$23,2,FALSE),0)</f>
        <v>0</v>
      </c>
      <c r="ET15" s="47">
        <f>versenyek!$RK$11*IFERROR(VLOOKUP(VLOOKUP($A15,versenyek!RJ:RL,3,FALSE),szabalyok!$A$16:$B$23,2,FALSE),0)</f>
        <v>0</v>
      </c>
      <c r="EU15" s="47">
        <f>versenyek!$RN$11*IFERROR(VLOOKUP(VLOOKUP($A15,versenyek!RM:RO,3,FALSE),szabalyok!$A$16:$B$23,2,FALSE),0)</f>
        <v>0</v>
      </c>
      <c r="EV15" s="47">
        <f>versenyek!$RQ$11*IFERROR(VLOOKUP(VLOOKUP($A15,versenyek!RP:RR,3,FALSE),szabalyok!$A$16:$B$23,2,FALSE),0)</f>
        <v>0</v>
      </c>
      <c r="EW15" s="47">
        <f>versenyek!$RT$11*IFERROR(VLOOKUP(VLOOKUP($A15,versenyek!RS:RU,3,FALSE),szabalyok!$A$16:$B$23,2,FALSE),0)</f>
        <v>0</v>
      </c>
      <c r="EX15" s="47">
        <f>versenyek!$RW$11*IFERROR(VLOOKUP(VLOOKUP($A15,versenyek!RV:RX,3,FALSE),szabalyok!$A$16:$B$23,2,FALSE),0)</f>
        <v>0</v>
      </c>
      <c r="EY15" s="47">
        <f>versenyek!$RZ$11*IFERROR(VLOOKUP(VLOOKUP($A15,versenyek!RY:SA,3,FALSE),szabalyok!$A$16:$B$23,2,FALSE),0)</f>
        <v>0</v>
      </c>
      <c r="EZ15" s="47">
        <f>versenyek!$SC$11*IFERROR(VLOOKUP(VLOOKUP($A15,versenyek!SB:SD,3,FALSE),szabalyok!$A$16:$B$23,2,FALSE),0)</f>
        <v>0</v>
      </c>
      <c r="FA15" s="47">
        <f>versenyek!$SF$11*IFERROR(VLOOKUP(VLOOKUP($A15,versenyek!SE:SG,3,FALSE),szabalyok!$A$16:$B$23,2,FALSE),0)</f>
        <v>0</v>
      </c>
      <c r="FB15" s="47">
        <f>versenyek!$SI$11*IFERROR(VLOOKUP(VLOOKUP($A15,versenyek!SH:SJ,3,FALSE),szabalyok!$A$16:$B$23,2,FALSE),0)</f>
        <v>0</v>
      </c>
      <c r="FC15" s="47">
        <f>versenyek!$SL$11*IFERROR(VLOOKUP(VLOOKUP($A15,versenyek!SK:SM,3,FALSE),szabalyok!$A$16:$B$23,2,FALSE),0)</f>
        <v>0</v>
      </c>
      <c r="FD15" s="47">
        <f>versenyek!$SO$11*IFERROR(VLOOKUP(VLOOKUP($A15,versenyek!SN:SP,3,FALSE),szabalyok!$A$16:$B$23,2,FALSE),0)</f>
        <v>0</v>
      </c>
      <c r="FE15" s="47">
        <f>versenyek!$SR$11*IFERROR(VLOOKUP(VLOOKUP($A15,versenyek!SQ:SS,3,FALSE),szabalyok!$A$16:$B$23,2,FALSE),0)</f>
        <v>23.870434595632595</v>
      </c>
      <c r="FF15" s="47">
        <f>versenyek!$SU$11*IFERROR(VLOOKUP(VLOOKUP($A15,versenyek!ST:SV,3,FALSE),szabalyok!$A$16:$B$23,2,FALSE),0)</f>
        <v>0</v>
      </c>
      <c r="FG15" s="47">
        <f>versenyek!$SX$11*IFERROR(VLOOKUP(VLOOKUP($A15,versenyek!SW:SY,3,FALSE),szabalyok!$A$16:$B$23,2,FALSE),0)</f>
        <v>0</v>
      </c>
      <c r="FH15" s="47">
        <f>versenyek!$TA$11*IFERROR(VLOOKUP(VLOOKUP($A15,versenyek!SZ:TB,3,FALSE),szabalyok!$A$16:$B$23,2,FALSE),0)</f>
        <v>0</v>
      </c>
      <c r="FI15" s="47">
        <f>versenyek!$TD$11*IFERROR(VLOOKUP(VLOOKUP($A15,versenyek!TC:TE,3,FALSE),szabalyok!$A$16:$B$23,2,FALSE),0)</f>
        <v>0</v>
      </c>
      <c r="FJ15" s="47">
        <f>versenyek!$TG$11*IFERROR(VLOOKUP(VLOOKUP($A15,versenyek!TF:TH,3,FALSE),szabalyok!$A$16:$B$23,2,FALSE),0)</f>
        <v>0</v>
      </c>
      <c r="FK15" s="47">
        <f>versenyek!$TJ$11*IFERROR(VLOOKUP(VLOOKUP($A15,versenyek!TI:TK,3,FALSE),szabalyok!$A$16:$B$23,2,FALSE),0)</f>
        <v>0</v>
      </c>
      <c r="FL15" s="47">
        <f>versenyek!$TM$11*IFERROR(VLOOKUP(VLOOKUP($A15,versenyek!TL:TN,3,FALSE),szabalyok!$A$16:$B$23,2,FALSE),0)</f>
        <v>0</v>
      </c>
      <c r="FM15" s="47">
        <f>versenyek!$TP$11*IFERROR(VLOOKUP(VLOOKUP($A15,versenyek!TO:TQ,3,FALSE),szabalyok!$A$16:$B$23,2,FALSE),0)</f>
        <v>0</v>
      </c>
      <c r="FN15" s="47">
        <f>versenyek!$TS$11*IFERROR(VLOOKUP(VLOOKUP($A15,versenyek!TR:TT,3,FALSE),szabalyok!$A$16:$B$23,2,FALSE),0)</f>
        <v>0</v>
      </c>
      <c r="FO15" s="47"/>
      <c r="FP15" s="235">
        <f t="shared" si="0"/>
        <v>110.50893953982339</v>
      </c>
    </row>
    <row r="16" spans="1:173">
      <c r="A16" s="1" t="s">
        <v>1650</v>
      </c>
      <c r="B16" s="47">
        <v>0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7">
        <v>34.76949927759572</v>
      </c>
      <c r="Q16" s="47">
        <v>0</v>
      </c>
      <c r="R16" s="47">
        <f>versenyek!$BD$11*IFERROR(VLOOKUP(VLOOKUP($A16,versenyek!BC:BE,3,FALSE),szabalyok!$A$16:$B$23,2,FALSE),0)</f>
        <v>0</v>
      </c>
      <c r="S16" s="47">
        <f>versenyek!$BG$11*IFERROR(VLOOKUP(VLOOKUP($A16,versenyek!BF:BH,3,FALSE),szabalyok!$A$16:$B$23,2,FALSE),0)</f>
        <v>0</v>
      </c>
      <c r="T16" s="47">
        <f>versenyek!$BJ$11*IFERROR(VLOOKUP(VLOOKUP($A16,versenyek!BI:BK,3,FALSE),szabalyok!$A$16:$B$23,2,FALSE),0)</f>
        <v>0</v>
      </c>
      <c r="U16" s="47">
        <f>versenyek!$BM$11*IFERROR(VLOOKUP(VLOOKUP($A16,versenyek!BL:BN,3,FALSE),szabalyok!$A$16:$B$23,2,FALSE),0)</f>
        <v>0</v>
      </c>
      <c r="V16" s="47">
        <f>versenyek!$BP$11*IFERROR(VLOOKUP(VLOOKUP($A16,versenyek!BO:BQ,3,FALSE),szabalyok!$A$16:$B$23,2,FALSE),0)</f>
        <v>0</v>
      </c>
      <c r="W16" s="47">
        <f>versenyek!$BS$11*IFERROR(VLOOKUP(VLOOKUP($A16,versenyek!BR:BT,3,FALSE),szabalyok!$A$16:$B$23,2,FALSE),0)</f>
        <v>0</v>
      </c>
      <c r="X16" s="47">
        <f>versenyek!$BV$11*IFERROR(VLOOKUP(VLOOKUP($A16,versenyek!BU:BW,3,FALSE),szabalyok!$A$16:$B$23,2,FALSE),0)</f>
        <v>0</v>
      </c>
      <c r="Y16" s="47">
        <f>versenyek!$BY$11*IFERROR(VLOOKUP(VLOOKUP($A16,versenyek!BX:BZ,3,FALSE),szabalyok!$A$16:$B$23,2,FALSE),0)</f>
        <v>0</v>
      </c>
      <c r="Z16" s="47">
        <f>versenyek!$CB$11*IFERROR(VLOOKUP(VLOOKUP($A16,versenyek!CA:CC,3,FALSE),szabalyok!$A$16:$B$23,2,FALSE),0)</f>
        <v>0</v>
      </c>
      <c r="AA16" s="47">
        <f>versenyek!$CE$11*IFERROR(VLOOKUP(VLOOKUP($A16,versenyek!CD:CF,3,FALSE),szabalyok!$A$16:$B$23,2,FALSE),0)</f>
        <v>0</v>
      </c>
      <c r="AB16" s="47">
        <f>versenyek!$CH$11*IFERROR(VLOOKUP(VLOOKUP($A16,versenyek!CG:CI,3,FALSE),szabalyok!$A$16:$B$23,2,FALSE),0)</f>
        <v>0</v>
      </c>
      <c r="AC16" s="47">
        <f>versenyek!$CK$11*IFERROR(VLOOKUP(VLOOKUP($A16,versenyek!CJ:CL,3,FALSE),szabalyok!$A$16:$B$23,2,FALSE),0)</f>
        <v>0</v>
      </c>
      <c r="AD16" s="47">
        <f>versenyek!$CN$11*IFERROR(VLOOKUP(VLOOKUP($A16,versenyek!CM:CO,3,FALSE),szabalyok!$A$16:$B$23,2,FALSE),0)</f>
        <v>0</v>
      </c>
      <c r="AE16" s="47">
        <f>versenyek!$CQ$11*IFERROR(VLOOKUP(VLOOKUP($A16,versenyek!CP:CR,3,FALSE),szabalyok!$A$16:$B$23,2,FALSE),0)</f>
        <v>0</v>
      </c>
      <c r="AF16" s="47">
        <f>versenyek!$CT$11*IFERROR(VLOOKUP(VLOOKUP($A16,versenyek!CS:CU,3,FALSE),szabalyok!$A$16:$B$23,2,FALSE),0)</f>
        <v>0</v>
      </c>
      <c r="AG16" s="47">
        <f>versenyek!$CW$11*IFERROR(VLOOKUP(VLOOKUP($A16,versenyek!CV:CX,3,FALSE),szabalyok!$A$16:$B$23,2,FALSE),0)</f>
        <v>0</v>
      </c>
      <c r="AH16" s="47">
        <f>versenyek!$CZ$11*IFERROR(VLOOKUP(VLOOKUP($A16,versenyek!CY:DA,3,FALSE),szabalyok!$A$16:$B$23,2,FALSE),0)</f>
        <v>0</v>
      </c>
      <c r="AI16" s="47">
        <f>versenyek!$DC$11*IFERROR(VLOOKUP(VLOOKUP($A16,versenyek!DB:DD,3,FALSE),szabalyok!$A$16:$B$23,2,FALSE),0)</f>
        <v>0</v>
      </c>
      <c r="AJ16" s="47">
        <f>versenyek!$DF$11*IFERROR(VLOOKUP(VLOOKUP($A16,versenyek!DE:DG,3,FALSE),szabalyok!$A$16:$B$23,2,FALSE),0)</f>
        <v>0</v>
      </c>
      <c r="AK16" s="47">
        <f>versenyek!$DI$11*IFERROR(VLOOKUP(VLOOKUP($A16,versenyek!DH:DJ,3,FALSE),szabalyok!$A$16:$B$23,2,FALSE),0)</f>
        <v>0</v>
      </c>
      <c r="AL16" s="47">
        <f>versenyek!$DL$11*IFERROR(VLOOKUP(VLOOKUP($A16,versenyek!DK:DM,3,FALSE),szabalyok!$A$16:$B$23,2,FALSE),0)</f>
        <v>0</v>
      </c>
      <c r="AM16" s="47">
        <f>versenyek!$DR$11*IFERROR(VLOOKUP(VLOOKUP($A16,versenyek!DQ:DS,3,FALSE),szabalyok!$A$16:$B$23,2,FALSE),0)</f>
        <v>0</v>
      </c>
      <c r="AN16" s="47">
        <f>versenyek!$DU$11*IFERROR(VLOOKUP(VLOOKUP($A16,versenyek!DT:DV,3,FALSE),szabalyok!$A$16:$B$23,2,FALSE),0)</f>
        <v>0</v>
      </c>
      <c r="AO16" s="47">
        <f>versenyek!$DO$11*IFERROR(VLOOKUP(VLOOKUP($A16,versenyek!DN:DP,3,FALSE),szabalyok!$A$16:$B$23,2,FALSE),0)</f>
        <v>0</v>
      </c>
      <c r="AP16" s="47">
        <f>versenyek!$DX$11*IFERROR(VLOOKUP(VLOOKUP($A16,versenyek!DW:DY,3,FALSE),szabalyok!$A$16:$B$23,2,FALSE),0)</f>
        <v>0</v>
      </c>
      <c r="AQ16" s="47" t="e">
        <f>versenyek!$EA$11*IFERROR(VLOOKUP(VLOOKUP($A16,versenyek!DZ:EB,3,FALSE),szabalyok!$A$16:$B$23,2,FALSE),0)</f>
        <v>#DIV/0!</v>
      </c>
      <c r="AR16" s="47" t="e">
        <f>versenyek!$ED$11*IFERROR(VLOOKUP(VLOOKUP($A16,versenyek!EC:EE,3,FALSE),szabalyok!$A$16:$B$23,2,FALSE),0)</f>
        <v>#DIV/0!</v>
      </c>
      <c r="AS16" s="47">
        <f>versenyek!$EG$11*IFERROR(VLOOKUP(VLOOKUP($A16,versenyek!EF:EH,3,FALSE),szabalyok!$A$16:$B$23,2,FALSE),0)</f>
        <v>0</v>
      </c>
      <c r="AT16" s="47">
        <f>versenyek!$EJ$11*IFERROR(VLOOKUP(VLOOKUP($A16,versenyek!EI:EK,3,FALSE),szabalyok!$A$16:$B$23,2,FALSE),0)</f>
        <v>0</v>
      </c>
      <c r="AU16" s="47">
        <f>versenyek!$EM$11*IFERROR(VLOOKUP(VLOOKUP($A16,versenyek!EL:EN,3,FALSE),szabalyok!$A$16:$B$23,2,FALSE),0)</f>
        <v>0</v>
      </c>
      <c r="AV16" s="47">
        <f>versenyek!$EP$11*IFERROR(VLOOKUP(VLOOKUP($A16,versenyek!EO:EQ,3,FALSE),szabalyok!$A$16:$B$23,2,FALSE),0)</f>
        <v>0</v>
      </c>
      <c r="AW16" s="47">
        <f>versenyek!$EY$11*IFERROR(VLOOKUP(VLOOKUP($A16,versenyek!EX:EZ,3,FALSE),szabalyok!$A$16:$B$23,2,FALSE),0)</f>
        <v>0</v>
      </c>
      <c r="AX16" s="47">
        <f>versenyek!$FB$11*IFERROR(VLOOKUP(VLOOKUP($A16,versenyek!FA:FC,3,FALSE),szabalyok!$A$16:$B$23,2,FALSE),0)</f>
        <v>0</v>
      </c>
      <c r="AY16" s="47">
        <f>versenyek!$FE$11*IFERROR(VLOOKUP(VLOOKUP($A16,versenyek!FD:FF,3,FALSE),szabalyok!$A$16:$B$23,2,FALSE),0)</f>
        <v>0</v>
      </c>
      <c r="AZ16" s="47">
        <f>versenyek!$FH$11*IFERROR(VLOOKUP(VLOOKUP($A16,versenyek!FG:FI,3,FALSE),szabalyok!$A$16:$B$23,2,FALSE),0)</f>
        <v>0</v>
      </c>
      <c r="BA16" s="47">
        <f>versenyek!$FK$11*IFERROR(VLOOKUP(VLOOKUP($A16,versenyek!FJ:FL,3,FALSE),szabalyok!$A$16:$B$23,2,FALSE),0)</f>
        <v>0</v>
      </c>
      <c r="BB16" s="47">
        <f>versenyek!$FN$11*IFERROR(VLOOKUP(VLOOKUP($A16,versenyek!FM:FO,3,FALSE),szabalyok!$A$16:$B$23,2,FALSE),0)</f>
        <v>0</v>
      </c>
      <c r="BC16" s="47">
        <f>versenyek!$FQ$11*IFERROR(VLOOKUP(VLOOKUP($A16,versenyek!FP:FR,3,FALSE),szabalyok!$A$16:$B$23,2,FALSE),0)</f>
        <v>0</v>
      </c>
      <c r="BD16" s="47">
        <f>versenyek!$FT$11*IFERROR(VLOOKUP(VLOOKUP($A16,versenyek!FS:FU,3,FALSE),szabalyok!$A$16:$B$23,2,FALSE),0)</f>
        <v>0</v>
      </c>
      <c r="BE16" s="47">
        <f>versenyek!$FW$11*IFERROR(VLOOKUP(VLOOKUP($A16,versenyek!FV:FX,3,FALSE),szabalyok!$A$16:$B$23,2,FALSE),0)</f>
        <v>0</v>
      </c>
      <c r="BF16" s="47">
        <f>versenyek!$FZ$11*IFERROR(VLOOKUP(VLOOKUP($A16,versenyek!FY:GA,3,FALSE),szabalyok!$A$16:$B$23,2,FALSE),0)</f>
        <v>0</v>
      </c>
      <c r="BG16" s="47">
        <f>versenyek!$GC$11*IFERROR(VLOOKUP(VLOOKUP($A16,versenyek!GB:GD,3,FALSE),szabalyok!$A$16:$B$23,2,FALSE),0)</f>
        <v>0</v>
      </c>
      <c r="BH16" s="47">
        <f>versenyek!$GF$11*IFERROR(VLOOKUP(VLOOKUP($A16,versenyek!GE:GG,3,FALSE),szabalyok!$A$16:$B$23,2,FALSE),0)</f>
        <v>0</v>
      </c>
      <c r="BI16" s="47">
        <f>versenyek!$GI$11*IFERROR(VLOOKUP(VLOOKUP($A16,versenyek!GH:GJ,3,FALSE),szabalyok!$A$16:$B$23,2,FALSE),0)</f>
        <v>0</v>
      </c>
      <c r="BJ16" s="47">
        <f>versenyek!$GL$11*IFERROR(VLOOKUP(VLOOKUP($A16,versenyek!GK:GM,3,FALSE),szabalyok!$A$16:$B$23,2,FALSE),0)</f>
        <v>0</v>
      </c>
      <c r="BK16" s="47">
        <f>versenyek!$GO$11*IFERROR(VLOOKUP(VLOOKUP($A16,versenyek!GN:GP,3,FALSE),szabalyok!$A$16:$B$23,2,FALSE),0)</f>
        <v>0</v>
      </c>
      <c r="BL16" s="47">
        <f>versenyek!$GR$11*IFERROR(VLOOKUP(VLOOKUP($A16,versenyek!GQ:GS,3,FALSE),szabalyok!$A$16:$B$23,2,FALSE),0)</f>
        <v>0</v>
      </c>
      <c r="BM16" s="47">
        <f>versenyek!$GX$11*IFERROR(VLOOKUP(VLOOKUP($A16,versenyek!GW:GY,3,FALSE),szabalyok!$A$16:$B$23,2,FALSE),0)</f>
        <v>0</v>
      </c>
      <c r="BN16" s="47">
        <f>versenyek!$GX$11*IFERROR(VLOOKUP(VLOOKUP($A16,versenyek!GX:GZ,3,FALSE),szabalyok!$A$16:$B$23,2,FALSE),0)</f>
        <v>0</v>
      </c>
      <c r="BO16" s="47">
        <f>versenyek!$HD$11*IFERROR(VLOOKUP(VLOOKUP($A16,versenyek!HC:HE,3,FALSE),szabalyok!$A$16:$B$23,2,FALSE),0)</f>
        <v>0</v>
      </c>
      <c r="BP16" s="47">
        <f>versenyek!$HG$11*IFERROR(VLOOKUP(VLOOKUP($A16,versenyek!HF:HH,3,FALSE),szabalyok!$A$16:$B$23,2,FALSE),0)</f>
        <v>0</v>
      </c>
      <c r="BQ16" s="47">
        <f>versenyek!$HJ$11*IFERROR(VLOOKUP(VLOOKUP($A16,versenyek!HI:HK,3,FALSE),szabalyok!$A$16:$B$23,2,FALSE),0)</f>
        <v>0</v>
      </c>
      <c r="BR16" s="47">
        <f>versenyek!$HM$11*IFERROR(VLOOKUP(VLOOKUP($A16,versenyek!HL:HN,3,FALSE),szabalyok!$A$16:$B$23,2,FALSE),0)</f>
        <v>0</v>
      </c>
      <c r="BS16" s="47">
        <f>versenyek!$HP$11*IFERROR(VLOOKUP(VLOOKUP($A16,versenyek!HO:HQ,3,FALSE),szabalyok!$A$16:$B$23,2,FALSE),0)</f>
        <v>0</v>
      </c>
      <c r="BT16" s="47">
        <f>versenyek!$HS$11*IFERROR(VLOOKUP(VLOOKUP($A16,versenyek!HR:HT,3,FALSE),szabalyok!$A$16:$B$23,2,FALSE),0)</f>
        <v>0</v>
      </c>
      <c r="BU16" s="47">
        <f>versenyek!$HV$11*IFERROR(VLOOKUP(VLOOKUP($A16,versenyek!HU:HW,3,FALSE),szabalyok!$A$16:$B$23,2,FALSE),0)</f>
        <v>0</v>
      </c>
      <c r="BV16" s="47">
        <f>versenyek!$HY$11*IFERROR(VLOOKUP(VLOOKUP($A16,versenyek!HX:HZ,3,FALSE),szabalyok!$A$16:$B$23,2,FALSE),0)</f>
        <v>0</v>
      </c>
      <c r="BW16" s="47">
        <f>versenyek!$IB$11*IFERROR(VLOOKUP(VLOOKUP($A16,versenyek!IA:IC,3,FALSE),szabalyok!$A$16:$B$23,2,FALSE),0)</f>
        <v>0</v>
      </c>
      <c r="BX16" s="47">
        <f>versenyek!$IE$11*IFERROR(VLOOKUP(VLOOKUP($A16,versenyek!ID:IF,3,FALSE),szabalyok!$A$16:$B$23,2,FALSE),0)</f>
        <v>0</v>
      </c>
      <c r="BY16" s="47">
        <f>versenyek!$IH$11*IFERROR(VLOOKUP(VLOOKUP($A16,versenyek!IG:II,3,FALSE),szabalyok!$A$16:$B$23,2,FALSE),0)</f>
        <v>0</v>
      </c>
      <c r="BZ16" s="47">
        <f>versenyek!$IK$11*IFERROR(VLOOKUP(VLOOKUP($A16,versenyek!IJ:IL,3,FALSE),szabalyok!$A$16:$B$23,2,FALSE),0)</f>
        <v>0</v>
      </c>
      <c r="CA16" s="47">
        <f>versenyek!$IN$11*IFERROR(VLOOKUP(VLOOKUP($A16,versenyek!IM:IO,3,FALSE),szabalyok!$A$16:$B$23,2,FALSE),0)</f>
        <v>0</v>
      </c>
      <c r="CB16" s="47">
        <f>versenyek!$IW$11*IFERROR(VLOOKUP(VLOOKUP($A16,versenyek!IV:IX,3,FALSE),szabalyok!$A$16:$B$23,2,FALSE),0)</f>
        <v>0</v>
      </c>
      <c r="CC16" s="47">
        <f>versenyek!$IZ$11*IFERROR(VLOOKUP(VLOOKUP($A16,versenyek!IY:JA,3,FALSE),szabalyok!$A$16:$B$23,2,FALSE),0)</f>
        <v>0</v>
      </c>
      <c r="CD16" s="47">
        <f>versenyek!$JC$11*IFERROR(VLOOKUP(VLOOKUP($A16,versenyek!JB:JD,3,FALSE),szabalyok!$A$16:$B$23,2,FALSE),0)</f>
        <v>0</v>
      </c>
      <c r="CE16" s="47">
        <f>versenyek!$JF$11*IFERROR(VLOOKUP(VLOOKUP($A16,versenyek!JE:JG,3,FALSE),szabalyok!$A$16:$B$23,2,FALSE),0)</f>
        <v>0</v>
      </c>
      <c r="CF16" s="47">
        <f>versenyek!$JI$11*IFERROR(VLOOKUP(VLOOKUP($A16,versenyek!JH:JJ,3,FALSE),szabalyok!$A$16:$B$23,2,FALSE),0)</f>
        <v>0</v>
      </c>
      <c r="CG16" s="47">
        <f>versenyek!$JL$11*IFERROR(VLOOKUP(VLOOKUP($A16,versenyek!JK:JM,3,FALSE),szabalyok!$A$16:$B$23,2,FALSE),0)</f>
        <v>0</v>
      </c>
      <c r="CH16" s="47">
        <f>versenyek!$JO$11*IFERROR(VLOOKUP(VLOOKUP($A16,versenyek!JN:JP,3,FALSE),szabalyok!$A$16:$B$23,2,FALSE),0)</f>
        <v>0</v>
      </c>
      <c r="CI16" s="47">
        <f>versenyek!$JR$11*IFERROR(VLOOKUP(VLOOKUP($A16,versenyek!JQ:JS,3,FALSE),szabalyok!$A$16:$B$23,2,FALSE),0)</f>
        <v>0</v>
      </c>
      <c r="CJ16" s="47">
        <f>versenyek!$JU$11*IFERROR(VLOOKUP(VLOOKUP($A16,versenyek!JT:JV,3,FALSE),szabalyok!$A$16:$B$23,2,FALSE),0)</f>
        <v>0</v>
      </c>
      <c r="CK16" s="47">
        <f>versenyek!$JR$11*IFERROR(VLOOKUP(VLOOKUP($A16,versenyek!JW:JY,3,FALSE),szabalyok!$A$16:$B$23,2,FALSE),0)</f>
        <v>0</v>
      </c>
      <c r="CL16" s="47">
        <f>versenyek!$KA$11*IFERROR(VLOOKUP(VLOOKUP($A16,versenyek!JZ:KB,3,FALSE),szabalyok!$A$16:$B$23,2,FALSE),0)</f>
        <v>0</v>
      </c>
      <c r="CM16" s="47">
        <f>versenyek!$KD$11*IFERROR(VLOOKUP(VLOOKUP($A16,versenyek!KC:KE,3,FALSE),szabalyok!$A$16:$B$23,2,FALSE),0)</f>
        <v>0</v>
      </c>
      <c r="CN16" s="47">
        <f>versenyek!$KG$11*IFERROR(VLOOKUP(VLOOKUP($A16,versenyek!KF:KH,3,FALSE),szabalyok!$A$16:$B$23,2,FALSE),0)</f>
        <v>0</v>
      </c>
      <c r="CO16" s="47">
        <f>versenyek!$KJ$11*IFERROR(VLOOKUP(VLOOKUP($A16,versenyek!KI:KK,3,FALSE),szabalyok!$A$16:$B$23,2,FALSE),0)</f>
        <v>0</v>
      </c>
      <c r="CP16" s="47">
        <f>versenyek!$KM$11*IFERROR(VLOOKUP(VLOOKUP($A16,versenyek!KL:KN,3,FALSE),szabalyok!$A$16:$B$23,2,FALSE),0)</f>
        <v>0</v>
      </c>
      <c r="CQ16" s="47">
        <f>versenyek!$KP$11*IFERROR(VLOOKUP(VLOOKUP($A16,versenyek!KO:KQ,3,FALSE),szabalyok!$A$16:$B$23,2,FALSE),0)</f>
        <v>0</v>
      </c>
      <c r="CR16" s="47">
        <f>versenyek!$KS$11*IFERROR(VLOOKUP(VLOOKUP($A16,versenyek!KR:KT,3,FALSE),szabalyok!$A$16:$B$23,2,FALSE),0)</f>
        <v>0</v>
      </c>
      <c r="CS16" s="47">
        <f>versenyek!$KV$11*IFERROR(VLOOKUP(VLOOKUP($A16,versenyek!KU:KW,3,FALSE),szabalyok!$A$16:$B$23,2,FALSE),0)</f>
        <v>0</v>
      </c>
      <c r="CT16" s="47">
        <f>versenyek!$KY$11*IFERROR(VLOOKUP(VLOOKUP($A16,versenyek!KX:KZ,3,FALSE),szabalyok!$A$16:$B$23,2,FALSE),0)</f>
        <v>0</v>
      </c>
      <c r="CU16" s="47">
        <f>versenyek!$LB$11*IFERROR(VLOOKUP(VLOOKUP($A16,versenyek!LA:LC,3,FALSE),szabalyok!$A$16:$B$23,2,FALSE),0)</f>
        <v>0</v>
      </c>
      <c r="CV16" s="47">
        <f>versenyek!$LE$11*IFERROR(VLOOKUP(VLOOKUP($A16,versenyek!LD:LF,3,FALSE),szabalyok!$A$16:$B$23,2,FALSE),0)</f>
        <v>0</v>
      </c>
      <c r="CW16" s="47">
        <f>versenyek!$LH$11*IFERROR(VLOOKUP(VLOOKUP($A16,versenyek!LG:LI,3,FALSE),szabalyok!$A$16:$B$23,2,FALSE),0)</f>
        <v>0</v>
      </c>
      <c r="CX16" s="47">
        <f>versenyek!$LK$11*IFERROR(VLOOKUP(VLOOKUP($A16,versenyek!LJ:LL,3,FALSE),szabalyok!$A$16:$B$23,2,FALSE),0)</f>
        <v>0</v>
      </c>
      <c r="CY16" s="47">
        <f>versenyek!$LN$11*IFERROR(VLOOKUP(VLOOKUP($A16,versenyek!LM:LO,3,FALSE),szabalyok!$A$16:$B$23,2,FALSE),0)</f>
        <v>0</v>
      </c>
      <c r="CZ16" s="47">
        <f>versenyek!$LQ$11*IFERROR(VLOOKUP(VLOOKUP($A16,versenyek!LP:LR,3,FALSE),szabalyok!$A$16:$B$23,2,FALSE),0)</f>
        <v>0</v>
      </c>
      <c r="DA16" s="47">
        <f>versenyek!$LT$11*IFERROR(VLOOKUP(VLOOKUP($A16,versenyek!LS:LU,3,FALSE),szabalyok!$A$16:$B$23,2,FALSE),0)</f>
        <v>0</v>
      </c>
      <c r="DB16" s="47">
        <f>versenyek!$LW$11*IFERROR(VLOOKUP(VLOOKUP($A16,versenyek!LV:LX,3,FALSE),szabalyok!$A$16:$B$23,2,FALSE),0)</f>
        <v>0</v>
      </c>
      <c r="DC16" s="47">
        <f>versenyek!$LZ$11*IFERROR(VLOOKUP(VLOOKUP($A16,versenyek!LY:MA,3,FALSE),szabalyok!$A$16:$B$23,2,FALSE),0)</f>
        <v>0</v>
      </c>
      <c r="DD16" s="47">
        <f>versenyek!$MC$11*IFERROR(VLOOKUP(VLOOKUP($A16,versenyek!MB:MD,3,FALSE),szabalyok!$A$16:$B$23,2,FALSE),0)</f>
        <v>0</v>
      </c>
      <c r="DE16" s="47">
        <f>versenyek!$ML$11*IFERROR(VLOOKUP(VLOOKUP($A16,versenyek!MK:MM,3,FALSE),szabalyok!$A$16:$B$23,2,FALSE),0)</f>
        <v>0</v>
      </c>
      <c r="DF16" s="47">
        <f>versenyek!$MO$11*IFERROR(VLOOKUP(VLOOKUP($A16,versenyek!MN:MP,3,FALSE),szabalyok!$A$16:$B$23,2,FALSE),0)</f>
        <v>0</v>
      </c>
      <c r="DG16" s="47">
        <f>versenyek!$MR$11*IFERROR(VLOOKUP(VLOOKUP($A16,versenyek!MQ:MS,3,FALSE),szabalyok!$A$16:$B$23,2,FALSE),0)</f>
        <v>0</v>
      </c>
      <c r="DH16" s="47">
        <f>versenyek!$MU$11*IFERROR(VLOOKUP(VLOOKUP($A16,versenyek!MT:MV,3,FALSE),szabalyok!$A$16:$B$23,2,FALSE),0)</f>
        <v>0</v>
      </c>
      <c r="DI16" s="47">
        <f>versenyek!$MX$11*IFERROR(VLOOKUP(VLOOKUP($A16,versenyek!MW:MY,3,FALSE),szabalyok!$A$16:$B$23,2,FALSE),0)</f>
        <v>0</v>
      </c>
      <c r="DJ16" s="47">
        <f>versenyek!$NA$11*IFERROR(VLOOKUP(VLOOKUP($A16,versenyek!MZ:NB,3,FALSE),szabalyok!$A$16:$B$23,2,FALSE),0)</f>
        <v>0</v>
      </c>
      <c r="DK16" s="47">
        <f>versenyek!$ND$11*IFERROR(VLOOKUP(VLOOKUP($A16,versenyek!NC:NE,3,FALSE),szabalyok!$A$16:$B$23,2,FALSE),0)</f>
        <v>0</v>
      </c>
      <c r="DL16" s="47">
        <f>versenyek!$NG$11*IFERROR(VLOOKUP(VLOOKUP($A16,versenyek!NF:NH,3,FALSE),szabalyok!$A$16:$B$23,2,FALSE),0)</f>
        <v>0</v>
      </c>
      <c r="DM16" s="47">
        <f>versenyek!$NJ$11*IFERROR(VLOOKUP(VLOOKUP($A16,versenyek!NI:NK,3,FALSE),szabalyok!$A$16:$B$23,2,FALSE),0)</f>
        <v>0</v>
      </c>
      <c r="DN16" s="47">
        <f>versenyek!$NM$11*IFERROR(VLOOKUP(VLOOKUP($A16,versenyek!NL:NN,3,FALSE),szabalyok!$A$16:$B$23,2,FALSE),0)</f>
        <v>0</v>
      </c>
      <c r="DO16" s="47">
        <f>versenyek!$NP$11*IFERROR(VLOOKUP(VLOOKUP($A16,versenyek!NO:NQ,3,FALSE),szabalyok!$A$16:$B$23,2,FALSE),0)</f>
        <v>0</v>
      </c>
      <c r="DP16" s="47">
        <f>versenyek!$NS$11*IFERROR(VLOOKUP(VLOOKUP($A16,versenyek!NR:NT,3,FALSE),szabalyok!$A$16:$B$23,2,FALSE),0)</f>
        <v>0</v>
      </c>
      <c r="DQ16" s="47">
        <f>versenyek!$NV$11*IFERROR(VLOOKUP(VLOOKUP($A16,versenyek!NU:NW,3,FALSE),szabalyok!$A$16:$B$23,2,FALSE),0)</f>
        <v>0</v>
      </c>
      <c r="DR16" s="47">
        <f>versenyek!$NY$11*IFERROR(VLOOKUP(VLOOKUP($A16,versenyek!NX:NZ,3,FALSE),szabalyok!$A$16:$B$23,2,FALSE),0)</f>
        <v>0</v>
      </c>
      <c r="DS16" s="47">
        <f>versenyek!$OB$11*IFERROR(VLOOKUP(VLOOKUP($A16,versenyek!OA:OC,3,FALSE),szabalyok!$A$16:$B$23,2,FALSE),0)</f>
        <v>0</v>
      </c>
      <c r="DT16" s="47">
        <f>versenyek!$OE$11*IFERROR(VLOOKUP(VLOOKUP($A16,versenyek!OD:OF,3,FALSE),szabalyok!$A$16:$B$23,2,FALSE),0)</f>
        <v>0</v>
      </c>
      <c r="DU16" s="47">
        <f>versenyek!$OH$11*IFERROR(VLOOKUP(VLOOKUP($A16,versenyek!OG:OI,3,FALSE),szabalyok!$A$16:$B$23,2,FALSE),0)</f>
        <v>0</v>
      </c>
      <c r="DV16" s="47">
        <f>versenyek!$OK$11*IFERROR(VLOOKUP(VLOOKUP($A16,versenyek!OJ:OL,3,FALSE),szabalyok!$A$16:$B$23,2,FALSE),0)</f>
        <v>0</v>
      </c>
      <c r="DW16" s="47">
        <f>versenyek!$ON$11*IFERROR(VLOOKUP(VLOOKUP($A16,versenyek!OM:OO,3,FALSE),szabalyok!$A$16:$B$23,2,FALSE),0)</f>
        <v>0</v>
      </c>
      <c r="DX16" s="47">
        <f>versenyek!$OQ$11*IFERROR(VLOOKUP(VLOOKUP($A16,versenyek!OP:OR,3,FALSE),szabalyok!$A$16:$B$23,2,FALSE),0)</f>
        <v>0</v>
      </c>
      <c r="DY16" s="47">
        <f>versenyek!$OT$11*IFERROR(VLOOKUP(VLOOKUP($A16,versenyek!OS:OU,3,FALSE),szabalyok!$A$16:$B$23,2,FALSE),0)</f>
        <v>0</v>
      </c>
      <c r="DZ16" s="47">
        <f>versenyek!$OW$11*IFERROR(VLOOKUP(VLOOKUP($A16,versenyek!OV:OX,3,FALSE),szabalyok!$A$16:$B$23,2,FALSE),0)</f>
        <v>0</v>
      </c>
      <c r="EA16" s="47">
        <f>versenyek!$OZ$11*IFERROR(VLOOKUP(VLOOKUP($A16,versenyek!OY:PA,3,FALSE),szabalyok!$A$16:$B$23,2,FALSE),0)</f>
        <v>0</v>
      </c>
      <c r="EB16" s="47">
        <f>versenyek!$PC$11*IFERROR(VLOOKUP(VLOOKUP($A16,versenyek!PB:PD,3,FALSE),szabalyok!$A$16:$B$23,2,FALSE),0)</f>
        <v>0</v>
      </c>
      <c r="EC16" s="47">
        <f>versenyek!$PF$11*IFERROR(VLOOKUP(VLOOKUP($A16,versenyek!PE:PG,3,FALSE),szabalyok!$A$16:$B$23,2,FALSE),0)</f>
        <v>0</v>
      </c>
      <c r="ED16" s="47">
        <f>versenyek!$PI$11*IFERROR(VLOOKUP(VLOOKUP($A16,versenyek!PH:PJ,3,FALSE),szabalyok!$A$16:$B$23,2,FALSE),0)</f>
        <v>0</v>
      </c>
      <c r="EE16" s="47">
        <f>versenyek!$PL$11*IFERROR(VLOOKUP(VLOOKUP($A16,versenyek!PK:PM,3,FALSE),szabalyok!$A$16:$B$23,2,FALSE),0)</f>
        <v>0</v>
      </c>
      <c r="EF16" s="47">
        <f>versenyek!$PO$11*IFERROR(VLOOKUP(VLOOKUP($A16,versenyek!PN:PP,3,FALSE),szabalyok!$A$16:$B$23,2,FALSE),0)</f>
        <v>0</v>
      </c>
      <c r="EG16" s="47">
        <f>versenyek!$PR$11*IFERROR(VLOOKUP(VLOOKUP($A16,versenyek!PQ:PS,3,FALSE),szabalyok!$A$16:$B$23,2,FALSE),0)</f>
        <v>0</v>
      </c>
      <c r="EH16" s="47">
        <f>versenyek!$PU$11*IFERROR(VLOOKUP(VLOOKUP($A16,versenyek!PT:PV,3,FALSE),szabalyok!$A$16:$B$23,2,FALSE),0)</f>
        <v>0</v>
      </c>
      <c r="EI16" s="47">
        <f>versenyek!$PX$11*IFERROR(VLOOKUP(VLOOKUP($A16,versenyek!PW:PY,3,FALSE),szabalyok!$A$16:$B$23,2,FALSE),0)</f>
        <v>0</v>
      </c>
      <c r="EJ16" s="47">
        <f>versenyek!$QA$11*IFERROR(VLOOKUP(VLOOKUP($A16,versenyek!PZ:QB,3,FALSE),szabalyok!$A$16:$B$23,2,FALSE),0)</f>
        <v>0</v>
      </c>
      <c r="EK16" s="47">
        <f>versenyek!$QD$11*IFERROR(VLOOKUP(VLOOKUP($A16,versenyek!QC:QE,3,FALSE),szabalyok!$A$16:$B$23,2,FALSE),0)</f>
        <v>0</v>
      </c>
      <c r="EL16" s="47">
        <f>versenyek!$QG$11*IFERROR(VLOOKUP(VLOOKUP($A16,versenyek!QF:QH,3,FALSE),szabalyok!$A$16:$B$23,2,FALSE),0)</f>
        <v>0</v>
      </c>
      <c r="EM16" s="47">
        <f>versenyek!$QJ$11*IFERROR(VLOOKUP(VLOOKUP($A16,versenyek!QI:QK,3,FALSE),szabalyok!$A$16:$B$23,2,FALSE),0)</f>
        <v>0</v>
      </c>
      <c r="EN16" s="47">
        <f>versenyek!$QM$11*IFERROR(VLOOKUP(VLOOKUP($A16,versenyek!QL:QN,3,FALSE),szabalyok!$A$16:$B$23,2,FALSE),0)</f>
        <v>0</v>
      </c>
      <c r="EO16" s="47">
        <f>versenyek!$QP$11*IFERROR(VLOOKUP(VLOOKUP($A16,versenyek!QO:QQ,3,FALSE),szabalyok!$A$16:$B$23,2,FALSE),0)</f>
        <v>0</v>
      </c>
      <c r="EP16" s="47">
        <f>versenyek!$QS$11*IFERROR(VLOOKUP(VLOOKUP($A16,versenyek!QR:QT,3,FALSE),szabalyok!$A$16:$B$23,2,FALSE),0)</f>
        <v>0</v>
      </c>
      <c r="EQ16" s="47">
        <f>versenyek!$QV$11*IFERROR(VLOOKUP(VLOOKUP($A16,versenyek!QU:QW,3,FALSE),szabalyok!$A$16:$B$23,2,FALSE),0)</f>
        <v>0</v>
      </c>
      <c r="ER16" s="47">
        <f>versenyek!$RE$11*IFERROR(VLOOKUP(VLOOKUP($A16,versenyek!RD:RF,3,FALSE),szabalyok!$A$16:$B$23,2,FALSE),0)</f>
        <v>0</v>
      </c>
      <c r="ES16" s="47">
        <f>versenyek!$RH$11*IFERROR(VLOOKUP(VLOOKUP($A16,versenyek!RG:RI,3,FALSE),szabalyok!$A$16:$B$23,2,FALSE),0)</f>
        <v>0</v>
      </c>
      <c r="ET16" s="47">
        <f>versenyek!$RK$11*IFERROR(VLOOKUP(VLOOKUP($A16,versenyek!RJ:RL,3,FALSE),szabalyok!$A$16:$B$23,2,FALSE),0)</f>
        <v>0</v>
      </c>
      <c r="EU16" s="47">
        <f>versenyek!$RN$11*IFERROR(VLOOKUP(VLOOKUP($A16,versenyek!RM:RO,3,FALSE),szabalyok!$A$16:$B$23,2,FALSE),0)</f>
        <v>0</v>
      </c>
      <c r="EV16" s="47">
        <f>versenyek!$RQ$11*IFERROR(VLOOKUP(VLOOKUP($A16,versenyek!RP:RR,3,FALSE),szabalyok!$A$16:$B$23,2,FALSE),0)</f>
        <v>0</v>
      </c>
      <c r="EW16" s="47">
        <f>versenyek!$RT$11*IFERROR(VLOOKUP(VLOOKUP($A16,versenyek!RS:RU,3,FALSE),szabalyok!$A$16:$B$23,2,FALSE),0)</f>
        <v>0</v>
      </c>
      <c r="EX16" s="47">
        <f>versenyek!$RW$11*IFERROR(VLOOKUP(VLOOKUP($A16,versenyek!RV:RX,3,FALSE),szabalyok!$A$16:$B$23,2,FALSE),0)</f>
        <v>0</v>
      </c>
      <c r="EY16" s="47">
        <f>versenyek!$RZ$11*IFERROR(VLOOKUP(VLOOKUP($A16,versenyek!RY:SA,3,FALSE),szabalyok!$A$16:$B$23,2,FALSE),0)</f>
        <v>0</v>
      </c>
      <c r="EZ16" s="47">
        <f>versenyek!$SC$11*IFERROR(VLOOKUP(VLOOKUP($A16,versenyek!SB:SD,3,FALSE),szabalyok!$A$16:$B$23,2,FALSE),0)</f>
        <v>0</v>
      </c>
      <c r="FA16" s="47">
        <f>versenyek!$SF$11*IFERROR(VLOOKUP(VLOOKUP($A16,versenyek!SE:SG,3,FALSE),szabalyok!$A$16:$B$23,2,FALSE),0)</f>
        <v>0</v>
      </c>
      <c r="FB16" s="47">
        <f>versenyek!$SI$11*IFERROR(VLOOKUP(VLOOKUP($A16,versenyek!SH:SJ,3,FALSE),szabalyok!$A$16:$B$23,2,FALSE),0)</f>
        <v>0</v>
      </c>
      <c r="FC16" s="47">
        <f>versenyek!$SL$11*IFERROR(VLOOKUP(VLOOKUP($A16,versenyek!SK:SM,3,FALSE),szabalyok!$A$16:$B$23,2,FALSE),0)</f>
        <v>0</v>
      </c>
      <c r="FD16" s="47">
        <f>versenyek!$SO$11*IFERROR(VLOOKUP(VLOOKUP($A16,versenyek!SN:SP,3,FALSE),szabalyok!$A$16:$B$23,2,FALSE),0)</f>
        <v>0</v>
      </c>
      <c r="FE16" s="47">
        <f>versenyek!$SR$11*IFERROR(VLOOKUP(VLOOKUP($A16,versenyek!SQ:SS,3,FALSE),szabalyok!$A$16:$B$23,2,FALSE),0)</f>
        <v>0</v>
      </c>
      <c r="FF16" s="47">
        <f>versenyek!$SU$11*IFERROR(VLOOKUP(VLOOKUP($A16,versenyek!ST:SV,3,FALSE),szabalyok!$A$16:$B$23,2,FALSE),0)</f>
        <v>0</v>
      </c>
      <c r="FG16" s="47">
        <f>versenyek!$SX$11*IFERROR(VLOOKUP(VLOOKUP($A16,versenyek!SW:SY,3,FALSE),szabalyok!$A$16:$B$23,2,FALSE),0)</f>
        <v>0</v>
      </c>
      <c r="FH16" s="47">
        <f>versenyek!$TA$11*IFERROR(VLOOKUP(VLOOKUP($A16,versenyek!SZ:TB,3,FALSE),szabalyok!$A$16:$B$23,2,FALSE),0)</f>
        <v>0</v>
      </c>
      <c r="FI16" s="47">
        <f>versenyek!$TD$11*IFERROR(VLOOKUP(VLOOKUP($A16,versenyek!TC:TE,3,FALSE),szabalyok!$A$16:$B$23,2,FALSE),0)</f>
        <v>0</v>
      </c>
      <c r="FJ16" s="47">
        <f>versenyek!$TG$11*IFERROR(VLOOKUP(VLOOKUP($A16,versenyek!TF:TH,3,FALSE),szabalyok!$A$16:$B$23,2,FALSE),0)</f>
        <v>0</v>
      </c>
      <c r="FK16" s="47">
        <f>versenyek!$TJ$11*IFERROR(VLOOKUP(VLOOKUP($A16,versenyek!TI:TK,3,FALSE),szabalyok!$A$16:$B$23,2,FALSE),0)</f>
        <v>0</v>
      </c>
      <c r="FL16" s="47">
        <f>versenyek!$TM$11*IFERROR(VLOOKUP(VLOOKUP($A16,versenyek!TL:TN,3,FALSE),szabalyok!$A$16:$B$23,2,FALSE),0)</f>
        <v>103.68875073912726</v>
      </c>
      <c r="FM16" s="47">
        <f>versenyek!$TP$11*IFERROR(VLOOKUP(VLOOKUP($A16,versenyek!TO:TQ,3,FALSE),szabalyok!$A$16:$B$23,2,FALSE),0)</f>
        <v>0</v>
      </c>
      <c r="FN16" s="47">
        <f>versenyek!$TS$11*IFERROR(VLOOKUP(VLOOKUP($A16,versenyek!TR:TT,3,FALSE),szabalyok!$A$16:$B$23,2,FALSE),0)</f>
        <v>0</v>
      </c>
      <c r="FO16" s="47"/>
      <c r="FP16" s="235">
        <f t="shared" si="0"/>
        <v>103.68875073912726</v>
      </c>
    </row>
    <row r="17" spans="1:172">
      <c r="A17" s="10" t="s">
        <v>201</v>
      </c>
      <c r="B17" s="47">
        <v>0</v>
      </c>
      <c r="C17" s="47">
        <v>0</v>
      </c>
      <c r="D17" s="47">
        <v>12.678557452108006</v>
      </c>
      <c r="E17" s="47">
        <v>0</v>
      </c>
      <c r="F17" s="47">
        <v>29.903415966900646</v>
      </c>
      <c r="G17" s="47">
        <v>0</v>
      </c>
      <c r="H17" s="47">
        <v>0</v>
      </c>
      <c r="I17" s="47">
        <v>0</v>
      </c>
      <c r="J17" s="47">
        <v>124.04549706975544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  <c r="P17" s="47">
        <v>0</v>
      </c>
      <c r="Q17" s="47">
        <v>0</v>
      </c>
      <c r="R17" s="47">
        <f>versenyek!$BD$11*IFERROR(VLOOKUP(VLOOKUP($A17,versenyek!BC:BE,3,FALSE),szabalyok!$A$16:$B$23,2,FALSE),0)</f>
        <v>0</v>
      </c>
      <c r="S17" s="47">
        <f>versenyek!$BG$11*IFERROR(VLOOKUP(VLOOKUP($A17,versenyek!BF:BH,3,FALSE),szabalyok!$A$16:$B$23,2,FALSE),0)</f>
        <v>0</v>
      </c>
      <c r="T17" s="47">
        <f>versenyek!$BJ$11*IFERROR(VLOOKUP(VLOOKUP($A17,versenyek!BI:BK,3,FALSE),szabalyok!$A$16:$B$23,2,FALSE),0)</f>
        <v>0</v>
      </c>
      <c r="U17" s="47">
        <f>versenyek!$BM$11*IFERROR(VLOOKUP(VLOOKUP($A17,versenyek!BL:BN,3,FALSE),szabalyok!$A$16:$B$23,2,FALSE),0)</f>
        <v>0</v>
      </c>
      <c r="V17" s="47">
        <f>versenyek!$BP$11*IFERROR(VLOOKUP(VLOOKUP($A17,versenyek!BO:BQ,3,FALSE),szabalyok!$A$16:$B$23,2,FALSE),0)</f>
        <v>0</v>
      </c>
      <c r="W17" s="47">
        <f>versenyek!$BS$11*IFERROR(VLOOKUP(VLOOKUP($A17,versenyek!BR:BT,3,FALSE),szabalyok!$A$16:$B$23,2,FALSE),0)</f>
        <v>0</v>
      </c>
      <c r="X17" s="47">
        <f>versenyek!$BV$11*IFERROR(VLOOKUP(VLOOKUP($A17,versenyek!BU:BW,3,FALSE),szabalyok!$A$16:$B$23,2,FALSE),0)</f>
        <v>0</v>
      </c>
      <c r="Y17" s="47">
        <f>versenyek!$BY$11*IFERROR(VLOOKUP(VLOOKUP($A17,versenyek!BX:BZ,3,FALSE),szabalyok!$A$16:$B$23,2,FALSE),0)</f>
        <v>0</v>
      </c>
      <c r="Z17" s="47">
        <f>versenyek!$CB$11*IFERROR(VLOOKUP(VLOOKUP($A17,versenyek!CA:CC,3,FALSE),szabalyok!$A$16:$B$23,2,FALSE),0)</f>
        <v>0</v>
      </c>
      <c r="AA17" s="47">
        <f>versenyek!$CE$11*IFERROR(VLOOKUP(VLOOKUP($A17,versenyek!CD:CF,3,FALSE),szabalyok!$A$16:$B$23,2,FALSE),0)</f>
        <v>17.145241524973596</v>
      </c>
      <c r="AB17" s="47">
        <f>versenyek!$CH$11*IFERROR(VLOOKUP(VLOOKUP($A17,versenyek!CG:CI,3,FALSE),szabalyok!$A$16:$B$23,2,FALSE),0)</f>
        <v>0</v>
      </c>
      <c r="AC17" s="47">
        <f>versenyek!$CK$11*IFERROR(VLOOKUP(VLOOKUP($A17,versenyek!CJ:CL,3,FALSE),szabalyok!$A$16:$B$23,2,FALSE),0)</f>
        <v>37.914129787992863</v>
      </c>
      <c r="AD17" s="47">
        <f>versenyek!$CN$11*IFERROR(VLOOKUP(VLOOKUP($A17,versenyek!CM:CO,3,FALSE),szabalyok!$A$16:$B$23,2,FALSE),0)</f>
        <v>0</v>
      </c>
      <c r="AE17" s="47">
        <f>versenyek!$CQ$11*IFERROR(VLOOKUP(VLOOKUP($A17,versenyek!CP:CR,3,FALSE),szabalyok!$A$16:$B$23,2,FALSE),0)</f>
        <v>0</v>
      </c>
      <c r="AF17" s="47">
        <f>versenyek!$CT$11*IFERROR(VLOOKUP(VLOOKUP($A17,versenyek!CS:CU,3,FALSE),szabalyok!$A$16:$B$23,2,FALSE),0)</f>
        <v>78.221744122576453</v>
      </c>
      <c r="AG17" s="47">
        <f>versenyek!$CW$11*IFERROR(VLOOKUP(VLOOKUP($A17,versenyek!CV:CX,3,FALSE),szabalyok!$A$16:$B$23,2,FALSE),0)</f>
        <v>0</v>
      </c>
      <c r="AH17" s="47">
        <f>versenyek!$CZ$11*IFERROR(VLOOKUP(VLOOKUP($A17,versenyek!CY:DA,3,FALSE),szabalyok!$A$16:$B$23,2,FALSE),0)</f>
        <v>0</v>
      </c>
      <c r="AI17" s="47">
        <f>versenyek!$DC$11*IFERROR(VLOOKUP(VLOOKUP($A17,versenyek!DB:DD,3,FALSE),szabalyok!$A$16:$B$23,2,FALSE),0)</f>
        <v>49.631384939441809</v>
      </c>
      <c r="AJ17" s="47">
        <f>versenyek!$DF$11*IFERROR(VLOOKUP(VLOOKUP($A17,versenyek!DE:DG,3,FALSE),szabalyok!$A$16:$B$23,2,FALSE),0)</f>
        <v>0</v>
      </c>
      <c r="AK17" s="47">
        <f>versenyek!$DI$11*IFERROR(VLOOKUP(VLOOKUP($A17,versenyek!DH:DJ,3,FALSE),szabalyok!$A$16:$B$23,2,FALSE),0)</f>
        <v>0</v>
      </c>
      <c r="AL17" s="47">
        <f>versenyek!$DL$11*IFERROR(VLOOKUP(VLOOKUP($A17,versenyek!DK:DM,3,FALSE),szabalyok!$A$16:$B$23,2,FALSE),0)</f>
        <v>0</v>
      </c>
      <c r="AM17" s="47">
        <f>versenyek!$DR$11*IFERROR(VLOOKUP(VLOOKUP($A17,versenyek!DQ:DS,3,FALSE),szabalyok!$A$16:$B$23,2,FALSE),0)</f>
        <v>62.932897268175203</v>
      </c>
      <c r="AN17" s="47">
        <f>versenyek!$DU$11*IFERROR(VLOOKUP(VLOOKUP($A17,versenyek!DT:DV,3,FALSE),szabalyok!$A$16:$B$23,2,FALSE),0)</f>
        <v>0</v>
      </c>
      <c r="AO17" s="47">
        <f>versenyek!$DO$11*IFERROR(VLOOKUP(VLOOKUP($A17,versenyek!DN:DP,3,FALSE),szabalyok!$A$16:$B$23,2,FALSE),0)</f>
        <v>0</v>
      </c>
      <c r="AP17" s="47">
        <f>versenyek!$DX$11*IFERROR(VLOOKUP(VLOOKUP($A17,versenyek!DW:DY,3,FALSE),szabalyok!$A$16:$B$23,2,FALSE),0)</f>
        <v>0</v>
      </c>
      <c r="AQ17" s="47" t="e">
        <f>versenyek!$EA$11*IFERROR(VLOOKUP(VLOOKUP($A17,versenyek!DZ:EB,3,FALSE),szabalyok!$A$16:$B$23,2,FALSE),0)</f>
        <v>#DIV/0!</v>
      </c>
      <c r="AR17" s="47" t="e">
        <f>versenyek!$ED$11*IFERROR(VLOOKUP(VLOOKUP($A17,versenyek!EC:EE,3,FALSE),szabalyok!$A$16:$B$23,2,FALSE),0)</f>
        <v>#DIV/0!</v>
      </c>
      <c r="AS17" s="47">
        <f>versenyek!$EG$11*IFERROR(VLOOKUP(VLOOKUP($A17,versenyek!EF:EH,3,FALSE),szabalyok!$A$16:$B$23,2,FALSE),0)</f>
        <v>0</v>
      </c>
      <c r="AT17" s="47">
        <f>versenyek!$EJ$11*IFERROR(VLOOKUP(VLOOKUP($A17,versenyek!EI:EK,3,FALSE),szabalyok!$A$16:$B$23,2,FALSE),0)</f>
        <v>0</v>
      </c>
      <c r="AU17" s="47">
        <f>versenyek!$EM$11*IFERROR(VLOOKUP(VLOOKUP($A17,versenyek!EL:EN,3,FALSE),szabalyok!$A$16:$B$23,2,FALSE),0)</f>
        <v>0</v>
      </c>
      <c r="AV17" s="47">
        <f>versenyek!$EP$11*IFERROR(VLOOKUP(VLOOKUP($A17,versenyek!EO:EQ,3,FALSE),szabalyok!$A$16:$B$23,2,FALSE),0)</f>
        <v>180</v>
      </c>
      <c r="AW17" s="47">
        <f>versenyek!$EY$11*IFERROR(VLOOKUP(VLOOKUP($A17,versenyek!EX:EZ,3,FALSE),szabalyok!$A$16:$B$23,2,FALSE),0)</f>
        <v>0</v>
      </c>
      <c r="AX17" s="47">
        <f>versenyek!$FB$11*IFERROR(VLOOKUP(VLOOKUP($A17,versenyek!FA:FC,3,FALSE),szabalyok!$A$16:$B$23,2,FALSE),0)</f>
        <v>0</v>
      </c>
      <c r="AY17" s="47">
        <f>versenyek!$FE$11*IFERROR(VLOOKUP(VLOOKUP($A17,versenyek!FD:FF,3,FALSE),szabalyok!$A$16:$B$23,2,FALSE),0)</f>
        <v>0</v>
      </c>
      <c r="AZ17" s="47">
        <f>versenyek!$FH$11*IFERROR(VLOOKUP(VLOOKUP($A17,versenyek!FG:FI,3,FALSE),szabalyok!$A$16:$B$23,2,FALSE),0)</f>
        <v>0</v>
      </c>
      <c r="BA17" s="47">
        <f>versenyek!$FK$11*IFERROR(VLOOKUP(VLOOKUP($A17,versenyek!FJ:FL,3,FALSE),szabalyok!$A$16:$B$23,2,FALSE),0)</f>
        <v>0</v>
      </c>
      <c r="BB17" s="47">
        <f>versenyek!$FN$11*IFERROR(VLOOKUP(VLOOKUP($A17,versenyek!FM:FO,3,FALSE),szabalyok!$A$16:$B$23,2,FALSE),0)</f>
        <v>0</v>
      </c>
      <c r="BC17" s="47">
        <f>versenyek!$FQ$11*IFERROR(VLOOKUP(VLOOKUP($A17,versenyek!FP:FR,3,FALSE),szabalyok!$A$16:$B$23,2,FALSE),0)</f>
        <v>0</v>
      </c>
      <c r="BD17" s="47">
        <f>versenyek!$FT$11*IFERROR(VLOOKUP(VLOOKUP($A17,versenyek!FS:FU,3,FALSE),szabalyok!$A$16:$B$23,2,FALSE),0)</f>
        <v>30.68816258239519</v>
      </c>
      <c r="BE17" s="47">
        <f>versenyek!$FW$11*IFERROR(VLOOKUP(VLOOKUP($A17,versenyek!FV:FX,3,FALSE),szabalyok!$A$16:$B$23,2,FALSE),0)</f>
        <v>0</v>
      </c>
      <c r="BF17" s="47">
        <f>versenyek!$FZ$11*IFERROR(VLOOKUP(VLOOKUP($A17,versenyek!FY:GA,3,FALSE),szabalyok!$A$16:$B$23,2,FALSE),0)</f>
        <v>0</v>
      </c>
      <c r="BG17" s="47">
        <f>versenyek!$GC$11*IFERROR(VLOOKUP(VLOOKUP($A17,versenyek!GB:GD,3,FALSE),szabalyok!$A$16:$B$23,2,FALSE),0)</f>
        <v>69.26051874746318</v>
      </c>
      <c r="BH17" s="47">
        <f>versenyek!$GF$11*IFERROR(VLOOKUP(VLOOKUP($A17,versenyek!GE:GG,3,FALSE),szabalyok!$A$16:$B$23,2,FALSE),0)</f>
        <v>295.05445200000003</v>
      </c>
      <c r="BI17" s="47">
        <f>versenyek!$GI$11*IFERROR(VLOOKUP(VLOOKUP($A17,versenyek!GH:GJ,3,FALSE),szabalyok!$A$16:$B$23,2,FALSE),0)</f>
        <v>0</v>
      </c>
      <c r="BJ17" s="47">
        <f>versenyek!$GL$11*IFERROR(VLOOKUP(VLOOKUP($A17,versenyek!GK:GM,3,FALSE),szabalyok!$A$16:$B$23,2,FALSE),0)</f>
        <v>0</v>
      </c>
      <c r="BK17" s="47">
        <f>versenyek!$GO$11*IFERROR(VLOOKUP(VLOOKUP($A17,versenyek!GN:GP,3,FALSE),szabalyok!$A$16:$B$23,2,FALSE),0)</f>
        <v>0</v>
      </c>
      <c r="BL17" s="47">
        <f>versenyek!$GR$11*IFERROR(VLOOKUP(VLOOKUP($A17,versenyek!GQ:GS,3,FALSE),szabalyok!$A$16:$B$23,2,FALSE),0)</f>
        <v>0</v>
      </c>
      <c r="BM17" s="47">
        <f>versenyek!$GX$11*IFERROR(VLOOKUP(VLOOKUP($A17,versenyek!GW:GY,3,FALSE),szabalyok!$A$16:$B$23,2,FALSE),0)</f>
        <v>0</v>
      </c>
      <c r="BN17" s="47">
        <f>versenyek!$HA$11*IFERROR(VLOOKUP(VLOOKUP($A17,versenyek!GZ:HB,3,FALSE),szabalyok!$A$16:$B$23,2,FALSE),0)</f>
        <v>0</v>
      </c>
      <c r="BO17" s="47">
        <f>versenyek!$HD$11*IFERROR(VLOOKUP(VLOOKUP($A17,versenyek!HC:HE,3,FALSE),szabalyok!$A$16:$B$23,2,FALSE),0)</f>
        <v>0</v>
      </c>
      <c r="BP17" s="47">
        <f>versenyek!$HG$11*IFERROR(VLOOKUP(VLOOKUP($A17,versenyek!HF:HH,3,FALSE),szabalyok!$A$16:$B$23,2,FALSE),0)</f>
        <v>147.71137318192865</v>
      </c>
      <c r="BQ17" s="47">
        <f>versenyek!$HJ$11*IFERROR(VLOOKUP(VLOOKUP($A17,versenyek!HI:HK,3,FALSE),szabalyok!$A$16:$B$23,2,FALSE),0)</f>
        <v>0</v>
      </c>
      <c r="BR17" s="47">
        <f>versenyek!$HM$11*IFERROR(VLOOKUP(VLOOKUP($A17,versenyek!HL:HN,3,FALSE),szabalyok!$A$16:$B$23,2,FALSE),0)</f>
        <v>0</v>
      </c>
      <c r="BS17" s="47">
        <f>versenyek!$HP$11*IFERROR(VLOOKUP(VLOOKUP($A17,versenyek!HO:HQ,3,FALSE),szabalyok!$A$16:$B$23,2,FALSE),0)</f>
        <v>0</v>
      </c>
      <c r="BT17" s="47">
        <f>versenyek!$HS$11*IFERROR(VLOOKUP(VLOOKUP($A17,versenyek!HR:HT,3,FALSE),szabalyok!$A$16:$B$23,2,FALSE),0)</f>
        <v>0</v>
      </c>
      <c r="BU17" s="47">
        <f>versenyek!$HV$11*IFERROR(VLOOKUP(VLOOKUP($A17,versenyek!HU:HW,3,FALSE),szabalyok!$A$16:$B$23,2,FALSE),0)</f>
        <v>0</v>
      </c>
      <c r="BV17" s="47">
        <f>versenyek!$HY$11*IFERROR(VLOOKUP(VLOOKUP($A17,versenyek!HX:HZ,3,FALSE),szabalyok!$A$16:$B$23,2,FALSE),0)</f>
        <v>0</v>
      </c>
      <c r="BW17" s="47">
        <f>versenyek!$IB$11*IFERROR(VLOOKUP(VLOOKUP($A17,versenyek!IA:IC,3,FALSE),szabalyok!$A$16:$B$23,2,FALSE),0)</f>
        <v>0</v>
      </c>
      <c r="BX17" s="47">
        <f>versenyek!$IE$11*IFERROR(VLOOKUP(VLOOKUP($A17,versenyek!ID:IF,3,FALSE),szabalyok!$A$16:$B$23,2,FALSE),0)</f>
        <v>0</v>
      </c>
      <c r="BY17" s="47">
        <f>versenyek!$IH$11*IFERROR(VLOOKUP(VLOOKUP($A17,versenyek!IG:II,3,FALSE),szabalyok!$A$16:$B$23,2,FALSE),0)</f>
        <v>0</v>
      </c>
      <c r="BZ17" s="47">
        <f>versenyek!$IK$11*IFERROR(VLOOKUP(VLOOKUP($A17,versenyek!IJ:IL,3,FALSE),szabalyok!$A$16:$B$23,2,FALSE),0)</f>
        <v>0</v>
      </c>
      <c r="CA17" s="47">
        <f>versenyek!$IN$11*IFERROR(VLOOKUP(VLOOKUP($A17,versenyek!IM:IO,3,FALSE),szabalyok!$A$16:$B$23,2,FALSE),0)</f>
        <v>15</v>
      </c>
      <c r="CB17" s="47">
        <f>versenyek!$IW$11*IFERROR(VLOOKUP(VLOOKUP($A17,versenyek!IV:IX,3,FALSE),szabalyok!$A$16:$B$23,2,FALSE),0)</f>
        <v>0</v>
      </c>
      <c r="CC17" s="47">
        <f>versenyek!$IZ$11*IFERROR(VLOOKUP(VLOOKUP($A17,versenyek!IY:JA,3,FALSE),szabalyok!$A$16:$B$23,2,FALSE),0)</f>
        <v>0</v>
      </c>
      <c r="CD17" s="47">
        <f>versenyek!$JC$11*IFERROR(VLOOKUP(VLOOKUP($A17,versenyek!JB:JD,3,FALSE),szabalyok!$A$16:$B$23,2,FALSE),0)</f>
        <v>0</v>
      </c>
      <c r="CE17" s="47">
        <f>versenyek!$JF$11*IFERROR(VLOOKUP(VLOOKUP($A17,versenyek!JE:JG,3,FALSE),szabalyok!$A$16:$B$23,2,FALSE),0)</f>
        <v>0</v>
      </c>
      <c r="CF17" s="47">
        <f>versenyek!$JI$11*IFERROR(VLOOKUP(VLOOKUP($A17,versenyek!JH:JJ,3,FALSE),szabalyok!$A$16:$B$23,2,FALSE),0)</f>
        <v>99.593976600779399</v>
      </c>
      <c r="CG17" s="47">
        <f>versenyek!$JL$11*IFERROR(VLOOKUP(VLOOKUP($A17,versenyek!JK:JM,3,FALSE),szabalyok!$A$16:$B$23,2,FALSE),0)</f>
        <v>0</v>
      </c>
      <c r="CH17" s="47">
        <f>versenyek!$JO$11*IFERROR(VLOOKUP(VLOOKUP($A17,versenyek!JN:JP,3,FALSE),szabalyok!$A$16:$B$23,2,FALSE),0)</f>
        <v>0</v>
      </c>
      <c r="CI17" s="47">
        <f>versenyek!$JR$11*IFERROR(VLOOKUP(VLOOKUP($A17,versenyek!JQ:JS,3,FALSE),szabalyok!$A$16:$B$23,2,FALSE),0)</f>
        <v>27.963000816137669</v>
      </c>
      <c r="CJ17" s="47">
        <f>versenyek!$JU$11*IFERROR(VLOOKUP(VLOOKUP($A17,versenyek!JT:JV,3,FALSE),szabalyok!$A$16:$B$23,2,FALSE),0)</f>
        <v>0</v>
      </c>
      <c r="CK17" s="47">
        <f>versenyek!$JR$11*IFERROR(VLOOKUP(VLOOKUP($A17,versenyek!JW:JY,3,FALSE),szabalyok!$A$16:$B$23,2,FALSE),0)</f>
        <v>0</v>
      </c>
      <c r="CL17" s="47">
        <f>versenyek!$KA$11*IFERROR(VLOOKUP(VLOOKUP($A17,versenyek!JZ:KB,3,FALSE),szabalyok!$A$16:$B$23,2,FALSE),0)</f>
        <v>0</v>
      </c>
      <c r="CM17" s="47">
        <f>versenyek!$KD$11*IFERROR(VLOOKUP(VLOOKUP($A17,versenyek!KC:KE,3,FALSE),szabalyok!$A$16:$B$23,2,FALSE),0)</f>
        <v>0</v>
      </c>
      <c r="CN17" s="47">
        <f>versenyek!$KG$11*IFERROR(VLOOKUP(VLOOKUP($A17,versenyek!KF:KH,3,FALSE),szabalyok!$A$16:$B$23,2,FALSE),0)</f>
        <v>0</v>
      </c>
      <c r="CO17" s="47">
        <f>versenyek!$KJ$11*IFERROR(VLOOKUP(VLOOKUP($A17,versenyek!KI:KK,3,FALSE),szabalyok!$A$16:$B$23,2,FALSE),0)</f>
        <v>0</v>
      </c>
      <c r="CP17" s="47">
        <f>versenyek!$KM$11*IFERROR(VLOOKUP(VLOOKUP($A17,versenyek!KL:KN,3,FALSE),szabalyok!$A$16:$B$23,2,FALSE),0)</f>
        <v>0</v>
      </c>
      <c r="CQ17" s="47">
        <f>versenyek!$KP$11*IFERROR(VLOOKUP(VLOOKUP($A17,versenyek!KO:KQ,3,FALSE),szabalyok!$A$16:$B$23,2,FALSE),0)</f>
        <v>0</v>
      </c>
      <c r="CR17" s="47">
        <f>versenyek!$KS$11*IFERROR(VLOOKUP(VLOOKUP($A17,versenyek!KR:KT,3,FALSE),szabalyok!$A$16:$B$23,2,FALSE),0)</f>
        <v>0</v>
      </c>
      <c r="CS17" s="47">
        <f>versenyek!$KV$11*IFERROR(VLOOKUP(VLOOKUP($A17,versenyek!KU:KW,3,FALSE),szabalyok!$A$16:$B$23,2,FALSE),0)</f>
        <v>0</v>
      </c>
      <c r="CT17" s="47">
        <f>versenyek!$KY$11*IFERROR(VLOOKUP(VLOOKUP($A17,versenyek!KX:KZ,3,FALSE),szabalyok!$A$16:$B$23,2,FALSE),0)</f>
        <v>0</v>
      </c>
      <c r="CU17" s="47">
        <f>versenyek!$LB$11*IFERROR(VLOOKUP(VLOOKUP($A17,versenyek!LA:LC,3,FALSE),szabalyok!$A$16:$B$23,2,FALSE),0)</f>
        <v>0</v>
      </c>
      <c r="CV17" s="47">
        <f>versenyek!$LE$11*IFERROR(VLOOKUP(VLOOKUP($A17,versenyek!LD:LF,3,FALSE),szabalyok!$A$16:$B$23,2,FALSE),0)</f>
        <v>0</v>
      </c>
      <c r="CW17" s="47">
        <f>versenyek!$LH$11*IFERROR(VLOOKUP(VLOOKUP($A17,versenyek!LG:LI,3,FALSE),szabalyok!$A$16:$B$23,2,FALSE),0)</f>
        <v>0</v>
      </c>
      <c r="CX17" s="47">
        <f>versenyek!$LK$11*IFERROR(VLOOKUP(VLOOKUP($A17,versenyek!LJ:LL,3,FALSE),szabalyok!$A$16:$B$23,2,FALSE),0)</f>
        <v>0</v>
      </c>
      <c r="CY17" s="47">
        <f>versenyek!$LN$11*IFERROR(VLOOKUP(VLOOKUP($A17,versenyek!LM:LO,3,FALSE),szabalyok!$A$16:$B$23,2,FALSE),0)</f>
        <v>0</v>
      </c>
      <c r="CZ17" s="47">
        <f>versenyek!$LQ$11*IFERROR(VLOOKUP(VLOOKUP($A17,versenyek!LP:LR,3,FALSE),szabalyok!$A$16:$B$23,2,FALSE),0)</f>
        <v>0</v>
      </c>
      <c r="DA17" s="47">
        <f>versenyek!$LT$11*IFERROR(VLOOKUP(VLOOKUP($A17,versenyek!LS:LU,3,FALSE),szabalyok!$A$16:$B$23,2,FALSE),0)</f>
        <v>0</v>
      </c>
      <c r="DB17" s="47">
        <f>versenyek!$LW$11*IFERROR(VLOOKUP(VLOOKUP($A17,versenyek!LV:LX,3,FALSE),szabalyok!$A$16:$B$23,2,FALSE),0)</f>
        <v>50.958348247686153</v>
      </c>
      <c r="DC17" s="47">
        <f>versenyek!$LZ$11*IFERROR(VLOOKUP(VLOOKUP($A17,versenyek!LY:MA,3,FALSE),szabalyok!$A$16:$B$23,2,FALSE),0)</f>
        <v>0</v>
      </c>
      <c r="DD17" s="47">
        <f>versenyek!$MC$11*IFERROR(VLOOKUP(VLOOKUP($A17,versenyek!MB:MD,3,FALSE),szabalyok!$A$16:$B$23,2,FALSE),0)</f>
        <v>0</v>
      </c>
      <c r="DE17" s="47">
        <f>versenyek!$ML$11*IFERROR(VLOOKUP(VLOOKUP($A17,versenyek!MK:MM,3,FALSE),szabalyok!$A$16:$B$23,2,FALSE),0)</f>
        <v>0</v>
      </c>
      <c r="DF17" s="47">
        <f>versenyek!$MO$11*IFERROR(VLOOKUP(VLOOKUP($A17,versenyek!MN:MP,3,FALSE),szabalyok!$A$16:$B$23,2,FALSE),0)</f>
        <v>0</v>
      </c>
      <c r="DG17" s="47">
        <f>versenyek!$MR$11*IFERROR(VLOOKUP(VLOOKUP($A17,versenyek!MQ:MS,3,FALSE),szabalyok!$A$16:$B$23,2,FALSE),0)</f>
        <v>0</v>
      </c>
      <c r="DH17" s="47">
        <f>versenyek!$MU$11*IFERROR(VLOOKUP(VLOOKUP($A17,versenyek!MT:MV,3,FALSE),szabalyok!$A$16:$B$23,2,FALSE),0)</f>
        <v>0</v>
      </c>
      <c r="DI17" s="47">
        <f>versenyek!$MX$11*IFERROR(VLOOKUP(VLOOKUP($A17,versenyek!MW:MY,3,FALSE),szabalyok!$A$16:$B$23,2,FALSE),0)</f>
        <v>0</v>
      </c>
      <c r="DJ17" s="47">
        <f>versenyek!$NA$11*IFERROR(VLOOKUP(VLOOKUP($A17,versenyek!MZ:NB,3,FALSE),szabalyok!$A$16:$B$23,2,FALSE),0)</f>
        <v>0</v>
      </c>
      <c r="DK17" s="47">
        <f>versenyek!$ND$11*IFERROR(VLOOKUP(VLOOKUP($A17,versenyek!NC:NE,3,FALSE),szabalyok!$A$16:$B$23,2,FALSE),0)</f>
        <v>0</v>
      </c>
      <c r="DL17" s="47">
        <f>versenyek!$NG$11*IFERROR(VLOOKUP(VLOOKUP($A17,versenyek!NF:NH,3,FALSE),szabalyok!$A$16:$B$23,2,FALSE),0)</f>
        <v>0</v>
      </c>
      <c r="DM17" s="47">
        <f>versenyek!$NJ$11*IFERROR(VLOOKUP(VLOOKUP($A17,versenyek!NI:NK,3,FALSE),szabalyok!$A$16:$B$23,2,FALSE),0)</f>
        <v>0</v>
      </c>
      <c r="DN17" s="47">
        <f>versenyek!$NM$11*IFERROR(VLOOKUP(VLOOKUP($A17,versenyek!NL:NN,3,FALSE),szabalyok!$A$16:$B$23,2,FALSE),0)</f>
        <v>0</v>
      </c>
      <c r="DO17" s="47">
        <f>versenyek!$NP$11*IFERROR(VLOOKUP(VLOOKUP($A17,versenyek!NO:NQ,3,FALSE),szabalyok!$A$16:$B$23,2,FALSE),0)</f>
        <v>0</v>
      </c>
      <c r="DP17" s="47">
        <f>versenyek!$NS$11*IFERROR(VLOOKUP(VLOOKUP($A17,versenyek!NR:NT,3,FALSE),szabalyok!$A$16:$B$23,2,FALSE),0)</f>
        <v>0</v>
      </c>
      <c r="DQ17" s="47">
        <f>versenyek!$NV$11*IFERROR(VLOOKUP(VLOOKUP($A17,versenyek!NU:NW,3,FALSE),szabalyok!$A$16:$B$23,2,FALSE),0)</f>
        <v>0</v>
      </c>
      <c r="DR17" s="47">
        <f>versenyek!$NY$11*IFERROR(VLOOKUP(VLOOKUP($A17,versenyek!NX:NZ,3,FALSE),szabalyok!$A$16:$B$23,2,FALSE),0)</f>
        <v>0</v>
      </c>
      <c r="DS17" s="47">
        <f>versenyek!$OB$11*IFERROR(VLOOKUP(VLOOKUP($A17,versenyek!OA:OC,3,FALSE),szabalyok!$A$16:$B$23,2,FALSE),0)</f>
        <v>0</v>
      </c>
      <c r="DT17" s="47">
        <f>versenyek!$OE$11*IFERROR(VLOOKUP(VLOOKUP($A17,versenyek!OD:OF,3,FALSE),szabalyok!$A$16:$B$23,2,FALSE),0)</f>
        <v>6.6759718133474477</v>
      </c>
      <c r="DU17" s="47">
        <f>versenyek!$OH$11*IFERROR(VLOOKUP(VLOOKUP($A17,versenyek!OG:OI,3,FALSE),szabalyok!$A$16:$B$23,2,FALSE),0)</f>
        <v>0</v>
      </c>
      <c r="DV17" s="47">
        <f>versenyek!$OK$11*IFERROR(VLOOKUP(VLOOKUP($A17,versenyek!OJ:OL,3,FALSE),szabalyok!$A$16:$B$23,2,FALSE),0)</f>
        <v>0</v>
      </c>
      <c r="DW17" s="47">
        <f>versenyek!$ON$11*IFERROR(VLOOKUP(VLOOKUP($A17,versenyek!OM:OO,3,FALSE),szabalyok!$A$16:$B$23,2,FALSE),0)</f>
        <v>0</v>
      </c>
      <c r="DX17" s="47">
        <f>versenyek!$OQ$11*IFERROR(VLOOKUP(VLOOKUP($A17,versenyek!OP:OR,3,FALSE),szabalyok!$A$16:$B$23,2,FALSE),0)</f>
        <v>0</v>
      </c>
      <c r="DY17" s="47">
        <f>versenyek!$OT$11*IFERROR(VLOOKUP(VLOOKUP($A17,versenyek!OS:OU,3,FALSE),szabalyok!$A$16:$B$23,2,FALSE),0)</f>
        <v>0</v>
      </c>
      <c r="DZ17" s="47">
        <f>versenyek!$OW$11*IFERROR(VLOOKUP(VLOOKUP($A17,versenyek!OV:OX,3,FALSE),szabalyok!$A$16:$B$23,2,FALSE),0)</f>
        <v>0</v>
      </c>
      <c r="EA17" s="47">
        <f>versenyek!$OZ$11*IFERROR(VLOOKUP(VLOOKUP($A17,versenyek!OY:PA,3,FALSE),szabalyok!$A$16:$B$23,2,FALSE),0)</f>
        <v>0</v>
      </c>
      <c r="EB17" s="47">
        <f>versenyek!$PC$11*IFERROR(VLOOKUP(VLOOKUP($A17,versenyek!PB:PD,3,FALSE),szabalyok!$A$16:$B$23,2,FALSE),0)</f>
        <v>0</v>
      </c>
      <c r="EC17" s="47">
        <f>versenyek!$PF$11*IFERROR(VLOOKUP(VLOOKUP($A17,versenyek!PE:PG,3,FALSE),szabalyok!$A$16:$B$23,2,FALSE),0)</f>
        <v>0</v>
      </c>
      <c r="ED17" s="47">
        <f>versenyek!$PI$11*IFERROR(VLOOKUP(VLOOKUP($A17,versenyek!PH:PJ,3,FALSE),szabalyok!$A$16:$B$23,2,FALSE),0)</f>
        <v>0</v>
      </c>
      <c r="EE17" s="47">
        <f>versenyek!$PL$11*IFERROR(VLOOKUP(VLOOKUP($A17,versenyek!PK:PM,3,FALSE),szabalyok!$A$16:$B$23,2,FALSE),0)</f>
        <v>0</v>
      </c>
      <c r="EF17" s="47">
        <f>versenyek!$PO$11*IFERROR(VLOOKUP(VLOOKUP($A17,versenyek!PN:PP,3,FALSE),szabalyok!$A$16:$B$23,2,FALSE),0)</f>
        <v>0</v>
      </c>
      <c r="EG17" s="47">
        <f>versenyek!$PR$11*IFERROR(VLOOKUP(VLOOKUP($A17,versenyek!PQ:PS,3,FALSE),szabalyok!$A$16:$B$23,2,FALSE),0)</f>
        <v>0</v>
      </c>
      <c r="EH17" s="47">
        <f>versenyek!$PU$11*IFERROR(VLOOKUP(VLOOKUP($A17,versenyek!PT:PV,3,FALSE),szabalyok!$A$16:$B$23,2,FALSE),0)</f>
        <v>0</v>
      </c>
      <c r="EI17" s="47">
        <f>versenyek!$PX$11*IFERROR(VLOOKUP(VLOOKUP($A17,versenyek!PW:PY,3,FALSE),szabalyok!$A$16:$B$23,2,FALSE),0)</f>
        <v>0</v>
      </c>
      <c r="EJ17" s="47">
        <f>versenyek!$QA$11*IFERROR(VLOOKUP(VLOOKUP($A17,versenyek!PZ:QB,3,FALSE),szabalyok!$A$16:$B$23,2,FALSE),0)</f>
        <v>0</v>
      </c>
      <c r="EK17" s="47">
        <f>versenyek!$QD$11*IFERROR(VLOOKUP(VLOOKUP($A17,versenyek!QC:QE,3,FALSE),szabalyok!$A$16:$B$23,2,FALSE),0)</f>
        <v>0</v>
      </c>
      <c r="EL17" s="47">
        <f>versenyek!$QG$11*IFERROR(VLOOKUP(VLOOKUP($A17,versenyek!QF:QH,3,FALSE),szabalyok!$A$16:$B$23,2,FALSE),0)</f>
        <v>0</v>
      </c>
      <c r="EM17" s="47">
        <f>versenyek!$QJ$11*IFERROR(VLOOKUP(VLOOKUP($A17,versenyek!QI:QK,3,FALSE),szabalyok!$A$16:$B$23,2,FALSE),0)</f>
        <v>0</v>
      </c>
      <c r="EN17" s="47">
        <f>versenyek!$QM$11*IFERROR(VLOOKUP(VLOOKUP($A17,versenyek!QL:QN,3,FALSE),szabalyok!$A$16:$B$23,2,FALSE),0)</f>
        <v>95.892932053521918</v>
      </c>
      <c r="EO17" s="47">
        <f>versenyek!$QP$11*IFERROR(VLOOKUP(VLOOKUP($A17,versenyek!QO:QQ,3,FALSE),szabalyok!$A$16:$B$23,2,FALSE),0)</f>
        <v>0</v>
      </c>
      <c r="EP17" s="47">
        <f>versenyek!$QS$11*IFERROR(VLOOKUP(VLOOKUP($A17,versenyek!QR:QT,3,FALSE),szabalyok!$A$16:$B$23,2,FALSE),0)</f>
        <v>0</v>
      </c>
      <c r="EQ17" s="47">
        <f>versenyek!$QV$11*IFERROR(VLOOKUP(VLOOKUP($A17,versenyek!QU:QW,3,FALSE),szabalyok!$A$16:$B$23,2,FALSE),0)</f>
        <v>0</v>
      </c>
      <c r="ER17" s="47">
        <f>versenyek!$RE$11*IFERROR(VLOOKUP(VLOOKUP($A17,versenyek!RD:RF,3,FALSE),szabalyok!$A$16:$B$23,2,FALSE),0)</f>
        <v>0</v>
      </c>
      <c r="ES17" s="47">
        <f>versenyek!$RH$11*IFERROR(VLOOKUP(VLOOKUP($A17,versenyek!RG:RI,3,FALSE),szabalyok!$A$16:$B$23,2,FALSE),0)</f>
        <v>0</v>
      </c>
      <c r="ET17" s="47">
        <f>versenyek!$RK$11*IFERROR(VLOOKUP(VLOOKUP($A17,versenyek!RJ:RL,3,FALSE),szabalyok!$A$16:$B$23,2,FALSE),0)</f>
        <v>0</v>
      </c>
      <c r="EU17" s="47">
        <f>versenyek!$RN$11*IFERROR(VLOOKUP(VLOOKUP($A17,versenyek!RM:RO,3,FALSE),szabalyok!$A$16:$B$23,2,FALSE),0)</f>
        <v>0</v>
      </c>
      <c r="EV17" s="47">
        <f>versenyek!$RQ$11*IFERROR(VLOOKUP(VLOOKUP($A17,versenyek!RP:RR,3,FALSE),szabalyok!$A$16:$B$23,2,FALSE),0)</f>
        <v>0</v>
      </c>
      <c r="EW17" s="47">
        <f>versenyek!$RT$11*IFERROR(VLOOKUP(VLOOKUP($A17,versenyek!RS:RU,3,FALSE),szabalyok!$A$16:$B$23,2,FALSE),0)</f>
        <v>0</v>
      </c>
      <c r="EX17" s="47">
        <f>versenyek!$RW$11*IFERROR(VLOOKUP(VLOOKUP($A17,versenyek!RV:RX,3,FALSE),szabalyok!$A$16:$B$23,2,FALSE),0)</f>
        <v>0</v>
      </c>
      <c r="EY17" s="47">
        <f>versenyek!$RZ$11*IFERROR(VLOOKUP(VLOOKUP($A17,versenyek!RY:SA,3,FALSE),szabalyok!$A$16:$B$23,2,FALSE),0)</f>
        <v>0</v>
      </c>
      <c r="EZ17" s="47">
        <f>versenyek!$SC$11*IFERROR(VLOOKUP(VLOOKUP($A17,versenyek!SB:SD,3,FALSE),szabalyok!$A$16:$B$23,2,FALSE),0)</f>
        <v>0</v>
      </c>
      <c r="FA17" s="47">
        <f>versenyek!$SF$11*IFERROR(VLOOKUP(VLOOKUP($A17,versenyek!SE:SG,3,FALSE),szabalyok!$A$16:$B$23,2,FALSE),0)</f>
        <v>0</v>
      </c>
      <c r="FB17" s="47">
        <f>versenyek!$SI$11*IFERROR(VLOOKUP(VLOOKUP($A17,versenyek!SH:SJ,3,FALSE),szabalyok!$A$16:$B$23,2,FALSE),0)</f>
        <v>0</v>
      </c>
      <c r="FC17" s="47">
        <f>versenyek!$SL$11*IFERROR(VLOOKUP(VLOOKUP($A17,versenyek!SK:SM,3,FALSE),szabalyok!$A$16:$B$23,2,FALSE),0)</f>
        <v>0</v>
      </c>
      <c r="FD17" s="47">
        <f>versenyek!$SO$11*IFERROR(VLOOKUP(VLOOKUP($A17,versenyek!SN:SP,3,FALSE),szabalyok!$A$16:$B$23,2,FALSE),0)</f>
        <v>0</v>
      </c>
      <c r="FE17" s="47">
        <f>versenyek!$SR$11*IFERROR(VLOOKUP(VLOOKUP($A17,versenyek!SQ:SS,3,FALSE),szabalyok!$A$16:$B$23,2,FALSE),0)</f>
        <v>0</v>
      </c>
      <c r="FF17" s="47">
        <f>versenyek!$SU$11*IFERROR(VLOOKUP(VLOOKUP($A17,versenyek!ST:SV,3,FALSE),szabalyok!$A$16:$B$23,2,FALSE),0)</f>
        <v>0</v>
      </c>
      <c r="FG17" s="47">
        <f>versenyek!$SX$11*IFERROR(VLOOKUP(VLOOKUP($A17,versenyek!SW:SY,3,FALSE),szabalyok!$A$16:$B$23,2,FALSE),0)</f>
        <v>6.7178999861593205</v>
      </c>
      <c r="FH17" s="47">
        <f>versenyek!$TA$11*IFERROR(VLOOKUP(VLOOKUP($A17,versenyek!SZ:TB,3,FALSE),szabalyok!$A$16:$B$23,2,FALSE),0)</f>
        <v>0</v>
      </c>
      <c r="FI17" s="47">
        <f>versenyek!$TD$11*IFERROR(VLOOKUP(VLOOKUP($A17,versenyek!TC:TE,3,FALSE),szabalyok!$A$16:$B$23,2,FALSE),0)</f>
        <v>0</v>
      </c>
      <c r="FJ17" s="47">
        <f>versenyek!$TG$11*IFERROR(VLOOKUP(VLOOKUP($A17,versenyek!TF:TH,3,FALSE),szabalyok!$A$16:$B$23,2,FALSE),0)</f>
        <v>0</v>
      </c>
      <c r="FK17" s="47">
        <f>versenyek!$TJ$11*IFERROR(VLOOKUP(VLOOKUP($A17,versenyek!TI:TK,3,FALSE),szabalyok!$A$16:$B$23,2,FALSE),0)</f>
        <v>0</v>
      </c>
      <c r="FL17" s="47">
        <f>versenyek!$TM$11*IFERROR(VLOOKUP(VLOOKUP($A17,versenyek!TL:TN,3,FALSE),szabalyok!$A$16:$B$23,2,FALSE),0)</f>
        <v>0</v>
      </c>
      <c r="FM17" s="47">
        <f>versenyek!$TP$11*IFERROR(VLOOKUP(VLOOKUP($A17,versenyek!TO:TQ,3,FALSE),szabalyok!$A$16:$B$23,2,FALSE),0)</f>
        <v>0</v>
      </c>
      <c r="FN17" s="47">
        <f>versenyek!$TS$11*IFERROR(VLOOKUP(VLOOKUP($A17,versenyek!TR:TT,3,FALSE),szabalyok!$A$16:$B$23,2,FALSE),0)</f>
        <v>0</v>
      </c>
      <c r="FO17" s="47"/>
      <c r="FP17" s="235">
        <f t="shared" si="0"/>
        <v>102.61083203968124</v>
      </c>
    </row>
    <row r="18" spans="1:172">
      <c r="A18" s="1" t="s">
        <v>1228</v>
      </c>
      <c r="B18" s="47">
        <v>0</v>
      </c>
      <c r="C18" s="47">
        <v>0</v>
      </c>
      <c r="D18" s="47">
        <v>0</v>
      </c>
      <c r="E18" s="47">
        <v>0</v>
      </c>
      <c r="F18" s="47">
        <v>44.855123950350965</v>
      </c>
      <c r="G18" s="47">
        <v>0</v>
      </c>
      <c r="H18" s="47">
        <v>0</v>
      </c>
      <c r="I18" s="47">
        <v>58.920388796285692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47">
        <v>0</v>
      </c>
      <c r="Q18" s="47">
        <v>0</v>
      </c>
      <c r="R18" s="47">
        <f>versenyek!$BD$11*IFERROR(VLOOKUP(VLOOKUP($A18,versenyek!BC:BE,3,FALSE),szabalyok!$A$16:$B$23,2,FALSE),0)</f>
        <v>0</v>
      </c>
      <c r="S18" s="47">
        <f>versenyek!$BG$11*IFERROR(VLOOKUP(VLOOKUP($A18,versenyek!BF:BH,3,FALSE),szabalyok!$A$16:$B$23,2,FALSE),0)</f>
        <v>0</v>
      </c>
      <c r="T18" s="47">
        <f>versenyek!$BJ$11*IFERROR(VLOOKUP(VLOOKUP($A18,versenyek!BI:BK,3,FALSE),szabalyok!$A$16:$B$23,2,FALSE),0)</f>
        <v>18.156145869452082</v>
      </c>
      <c r="U18" s="47">
        <f>versenyek!$BM$11*IFERROR(VLOOKUP(VLOOKUP($A18,versenyek!BL:BN,3,FALSE),szabalyok!$A$16:$B$23,2,FALSE),0)</f>
        <v>0</v>
      </c>
      <c r="V18" s="47">
        <f>versenyek!$BP$11*IFERROR(VLOOKUP(VLOOKUP($A18,versenyek!BO:BQ,3,FALSE),szabalyok!$A$16:$B$23,2,FALSE),0)</f>
        <v>0</v>
      </c>
      <c r="W18" s="47">
        <f>versenyek!$BS$11*IFERROR(VLOOKUP(VLOOKUP($A18,versenyek!BR:BT,3,FALSE),szabalyok!$A$16:$B$23,2,FALSE),0)</f>
        <v>0</v>
      </c>
      <c r="X18" s="47">
        <f>versenyek!$BV$11*IFERROR(VLOOKUP(VLOOKUP($A18,versenyek!BU:BW,3,FALSE),szabalyok!$A$16:$B$23,2,FALSE),0)</f>
        <v>0</v>
      </c>
      <c r="Y18" s="47">
        <f>versenyek!$BY$11*IFERROR(VLOOKUP(VLOOKUP($A18,versenyek!BX:BZ,3,FALSE),szabalyok!$A$16:$B$23,2,FALSE),0)</f>
        <v>0</v>
      </c>
      <c r="Z18" s="47">
        <f>versenyek!$CB$11*IFERROR(VLOOKUP(VLOOKUP($A18,versenyek!CA:CC,3,FALSE),szabalyok!$A$16:$B$23,2,FALSE),0)</f>
        <v>0</v>
      </c>
      <c r="AA18" s="47">
        <f>versenyek!$CE$11*IFERROR(VLOOKUP(VLOOKUP($A18,versenyek!CD:CF,3,FALSE),szabalyok!$A$16:$B$23,2,FALSE),0)</f>
        <v>36.739803267800561</v>
      </c>
      <c r="AB18" s="47">
        <f>versenyek!$CH$11*IFERROR(VLOOKUP(VLOOKUP($A18,versenyek!CG:CI,3,FALSE),szabalyok!$A$16:$B$23,2,FALSE),0)</f>
        <v>0</v>
      </c>
      <c r="AC18" s="47">
        <f>versenyek!$CK$11*IFERROR(VLOOKUP(VLOOKUP($A18,versenyek!CJ:CL,3,FALSE),szabalyok!$A$16:$B$23,2,FALSE),0)</f>
        <v>83.411085533584298</v>
      </c>
      <c r="AD18" s="47">
        <f>versenyek!$CN$11*IFERROR(VLOOKUP(VLOOKUP($A18,versenyek!CM:CO,3,FALSE),szabalyok!$A$16:$B$23,2,FALSE),0)</f>
        <v>0</v>
      </c>
      <c r="AE18" s="47">
        <f>versenyek!$CQ$11*IFERROR(VLOOKUP(VLOOKUP($A18,versenyek!CP:CR,3,FALSE),szabalyok!$A$16:$B$23,2,FALSE),0)</f>
        <v>0</v>
      </c>
      <c r="AF18" s="47">
        <f>versenyek!$CT$11*IFERROR(VLOOKUP(VLOOKUP($A18,versenyek!CS:CU,3,FALSE),szabalyok!$A$16:$B$23,2,FALSE),0)</f>
        <v>21.72826225627124</v>
      </c>
      <c r="AG18" s="47">
        <f>versenyek!$CW$11*IFERROR(VLOOKUP(VLOOKUP($A18,versenyek!CV:CX,3,FALSE),szabalyok!$A$16:$B$23,2,FALSE),0)</f>
        <v>0</v>
      </c>
      <c r="AH18" s="47">
        <f>versenyek!$CZ$11*IFERROR(VLOOKUP(VLOOKUP($A18,versenyek!CY:DA,3,FALSE),szabalyok!$A$16:$B$23,2,FALSE),0)</f>
        <v>0</v>
      </c>
      <c r="AI18" s="47">
        <f>versenyek!$DC$11*IFERROR(VLOOKUP(VLOOKUP($A18,versenyek!DB:DD,3,FALSE),szabalyok!$A$16:$B$23,2,FALSE),0)</f>
        <v>0</v>
      </c>
      <c r="AJ18" s="47">
        <f>versenyek!$DF$11*IFERROR(VLOOKUP(VLOOKUP($A18,versenyek!DE:DG,3,FALSE),szabalyok!$A$16:$B$23,2,FALSE),0)</f>
        <v>0</v>
      </c>
      <c r="AK18" s="47">
        <f>versenyek!$DI$11*IFERROR(VLOOKUP(VLOOKUP($A18,versenyek!DH:DJ,3,FALSE),szabalyok!$A$16:$B$23,2,FALSE),0)</f>
        <v>26.012360105283761</v>
      </c>
      <c r="AL18" s="47">
        <f>versenyek!$DL$11*IFERROR(VLOOKUP(VLOOKUP($A18,versenyek!DK:DM,3,FALSE),szabalyok!$A$16:$B$23,2,FALSE),0)</f>
        <v>0</v>
      </c>
      <c r="AM18" s="47">
        <f>versenyek!$DR$11*IFERROR(VLOOKUP(VLOOKUP($A18,versenyek!DQ:DS,3,FALSE),szabalyok!$A$16:$B$23,2,FALSE),0)</f>
        <v>0</v>
      </c>
      <c r="AN18" s="47">
        <f>versenyek!$DU$11*IFERROR(VLOOKUP(VLOOKUP($A18,versenyek!DT:DV,3,FALSE),szabalyok!$A$16:$B$23,2,FALSE),0)</f>
        <v>59.876882287309222</v>
      </c>
      <c r="AO18" s="47">
        <f>versenyek!$DO$11*IFERROR(VLOOKUP(VLOOKUP($A18,versenyek!DN:DP,3,FALSE),szabalyok!$A$16:$B$23,2,FALSE),0)</f>
        <v>0</v>
      </c>
      <c r="AP18" s="47">
        <f>versenyek!$DX$11*IFERROR(VLOOKUP(VLOOKUP($A18,versenyek!DW:DY,3,FALSE),szabalyok!$A$16:$B$23,2,FALSE),0)</f>
        <v>0</v>
      </c>
      <c r="AQ18" s="47" t="e">
        <f>versenyek!$EA$11*IFERROR(VLOOKUP(VLOOKUP($A18,versenyek!DZ:EB,3,FALSE),szabalyok!$A$16:$B$23,2,FALSE),0)</f>
        <v>#DIV/0!</v>
      </c>
      <c r="AR18" s="47" t="e">
        <f>versenyek!$ED$11*IFERROR(VLOOKUP(VLOOKUP($A18,versenyek!EC:EE,3,FALSE),szabalyok!$A$16:$B$23,2,FALSE),0)</f>
        <v>#DIV/0!</v>
      </c>
      <c r="AS18" s="47">
        <f>versenyek!$EG$11*IFERROR(VLOOKUP(VLOOKUP($A18,versenyek!EF:EH,3,FALSE),szabalyok!$A$16:$B$23,2,FALSE),0)</f>
        <v>0</v>
      </c>
      <c r="AT18" s="47">
        <f>versenyek!$EJ$11*IFERROR(VLOOKUP(VLOOKUP($A18,versenyek!EI:EK,3,FALSE),szabalyok!$A$16:$B$23,2,FALSE),0)</f>
        <v>0</v>
      </c>
      <c r="AU18" s="47">
        <f>versenyek!$EM$11*IFERROR(VLOOKUP(VLOOKUP($A18,versenyek!EL:EN,3,FALSE),szabalyok!$A$16:$B$23,2,FALSE),0)</f>
        <v>0</v>
      </c>
      <c r="AV18" s="47">
        <f>versenyek!$EP$11*IFERROR(VLOOKUP(VLOOKUP($A18,versenyek!EO:EQ,3,FALSE),szabalyok!$A$16:$B$23,2,FALSE),0)</f>
        <v>0</v>
      </c>
      <c r="AW18" s="47">
        <f>versenyek!$EY$11*IFERROR(VLOOKUP(VLOOKUP($A18,versenyek!EX:EZ,3,FALSE),szabalyok!$A$16:$B$23,2,FALSE),0)</f>
        <v>15.617732385577909</v>
      </c>
      <c r="AX18" s="47">
        <f>versenyek!$FB$11*IFERROR(VLOOKUP(VLOOKUP($A18,versenyek!FA:FC,3,FALSE),szabalyok!$A$16:$B$23,2,FALSE),0)</f>
        <v>0</v>
      </c>
      <c r="AY18" s="47">
        <f>versenyek!$FE$11*IFERROR(VLOOKUP(VLOOKUP($A18,versenyek!FD:FF,3,FALSE),szabalyok!$A$16:$B$23,2,FALSE),0)</f>
        <v>0</v>
      </c>
      <c r="AZ18" s="47">
        <f>versenyek!$FH$11*IFERROR(VLOOKUP(VLOOKUP($A18,versenyek!FG:FI,3,FALSE),szabalyok!$A$16:$B$23,2,FALSE),0)</f>
        <v>0</v>
      </c>
      <c r="BA18" s="47">
        <f>versenyek!$FK$11*IFERROR(VLOOKUP(VLOOKUP($A18,versenyek!FJ:FL,3,FALSE),szabalyok!$A$16:$B$23,2,FALSE),0)</f>
        <v>0</v>
      </c>
      <c r="BB18" s="47">
        <f>versenyek!$FN$11*IFERROR(VLOOKUP(VLOOKUP($A18,versenyek!FM:FO,3,FALSE),szabalyok!$A$16:$B$23,2,FALSE),0)</f>
        <v>0</v>
      </c>
      <c r="BC18" s="47">
        <f>versenyek!$FQ$11*IFERROR(VLOOKUP(VLOOKUP($A18,versenyek!FP:FR,3,FALSE),szabalyok!$A$16:$B$23,2,FALSE),0)</f>
        <v>0</v>
      </c>
      <c r="BD18" s="47">
        <f>versenyek!$FT$11*IFERROR(VLOOKUP(VLOOKUP($A18,versenyek!FS:FU,3,FALSE),szabalyok!$A$16:$B$23,2,FALSE),0)</f>
        <v>0</v>
      </c>
      <c r="BE18" s="47">
        <f>versenyek!$FW$11*IFERROR(VLOOKUP(VLOOKUP($A18,versenyek!FV:FX,3,FALSE),szabalyok!$A$16:$B$23,2,FALSE),0)</f>
        <v>0</v>
      </c>
      <c r="BF18" s="47">
        <f>versenyek!$FZ$11*IFERROR(VLOOKUP(VLOOKUP($A18,versenyek!FY:GA,3,FALSE),szabalyok!$A$16:$B$23,2,FALSE),0)</f>
        <v>0</v>
      </c>
      <c r="BG18" s="47">
        <f>versenyek!$GC$11*IFERROR(VLOOKUP(VLOOKUP($A18,versenyek!GB:GD,3,FALSE),szabalyok!$A$16:$B$23,2,FALSE),0)</f>
        <v>0</v>
      </c>
      <c r="BH18" s="47">
        <f>versenyek!$GF$11*IFERROR(VLOOKUP(VLOOKUP($A18,versenyek!GE:GG,3,FALSE),szabalyok!$A$16:$B$23,2,FALSE),0)</f>
        <v>0</v>
      </c>
      <c r="BI18" s="47">
        <f>versenyek!$GI$11*IFERROR(VLOOKUP(VLOOKUP($A18,versenyek!GH:GJ,3,FALSE),szabalyok!$A$16:$B$23,2,FALSE),0)</f>
        <v>0</v>
      </c>
      <c r="BJ18" s="47">
        <f>versenyek!$GL$11*IFERROR(VLOOKUP(VLOOKUP($A18,versenyek!GK:GM,3,FALSE),szabalyok!$A$16:$B$23,2,FALSE),0)</f>
        <v>0</v>
      </c>
      <c r="BK18" s="47">
        <f>versenyek!$GO$11*IFERROR(VLOOKUP(VLOOKUP($A18,versenyek!GN:GP,3,FALSE),szabalyok!$A$16:$B$23,2,FALSE),0)</f>
        <v>0</v>
      </c>
      <c r="BL18" s="47">
        <f>versenyek!$GR$11*IFERROR(VLOOKUP(VLOOKUP($A18,versenyek!GQ:GS,3,FALSE),szabalyok!$A$16:$B$23,2,FALSE),0)</f>
        <v>0</v>
      </c>
      <c r="BM18" s="47">
        <f>versenyek!$GX$11*IFERROR(VLOOKUP(VLOOKUP($A18,versenyek!GW:GY,3,FALSE),szabalyok!$A$16:$B$23,2,FALSE),0)</f>
        <v>0</v>
      </c>
      <c r="BN18" s="47">
        <f>versenyek!$HA$11*IFERROR(VLOOKUP(VLOOKUP($A18,versenyek!GZ:HB,3,FALSE),szabalyok!$A$16:$B$23,2,FALSE),0)</f>
        <v>0</v>
      </c>
      <c r="BO18" s="47">
        <f>versenyek!$HD$11*IFERROR(VLOOKUP(VLOOKUP($A18,versenyek!HC:HE,3,FALSE),szabalyok!$A$16:$B$23,2,FALSE),0)</f>
        <v>0</v>
      </c>
      <c r="BP18" s="47">
        <f>versenyek!$HG$11*IFERROR(VLOOKUP(VLOOKUP($A18,versenyek!HF:HH,3,FALSE),szabalyok!$A$16:$B$23,2,FALSE),0)</f>
        <v>0</v>
      </c>
      <c r="BQ18" s="47">
        <f>versenyek!$HJ$11*IFERROR(VLOOKUP(VLOOKUP($A18,versenyek!HI:HK,3,FALSE),szabalyok!$A$16:$B$23,2,FALSE),0)</f>
        <v>66.145322199296743</v>
      </c>
      <c r="BR18" s="47">
        <f>versenyek!$HM$11*IFERROR(VLOOKUP(VLOOKUP($A18,versenyek!HL:HN,3,FALSE),szabalyok!$A$16:$B$23,2,FALSE),0)</f>
        <v>0</v>
      </c>
      <c r="BS18" s="47">
        <f>versenyek!$HP$11*IFERROR(VLOOKUP(VLOOKUP($A18,versenyek!HO:HQ,3,FALSE),szabalyok!$A$16:$B$23,2,FALSE),0)</f>
        <v>0</v>
      </c>
      <c r="BT18" s="47">
        <f>versenyek!$HS$11*IFERROR(VLOOKUP(VLOOKUP($A18,versenyek!HR:HT,3,FALSE),szabalyok!$A$16:$B$23,2,FALSE),0)</f>
        <v>0</v>
      </c>
      <c r="BU18" s="47">
        <f>versenyek!$HV$11*IFERROR(VLOOKUP(VLOOKUP($A18,versenyek!HU:HW,3,FALSE),szabalyok!$A$16:$B$23,2,FALSE),0)</f>
        <v>0</v>
      </c>
      <c r="BV18" s="47">
        <f>versenyek!$HY$11*IFERROR(VLOOKUP(VLOOKUP($A18,versenyek!HX:HZ,3,FALSE),szabalyok!$A$16:$B$23,2,FALSE),0)</f>
        <v>0</v>
      </c>
      <c r="BW18" s="47">
        <f>versenyek!$IB$11*IFERROR(VLOOKUP(VLOOKUP($A18,versenyek!IA:IC,3,FALSE),szabalyok!$A$16:$B$23,2,FALSE),0)</f>
        <v>0</v>
      </c>
      <c r="BX18" s="47">
        <f>versenyek!$IE$11*IFERROR(VLOOKUP(VLOOKUP($A18,versenyek!ID:IF,3,FALSE),szabalyok!$A$16:$B$23,2,FALSE),0)</f>
        <v>0</v>
      </c>
      <c r="BY18" s="47">
        <f>versenyek!$IH$11*IFERROR(VLOOKUP(VLOOKUP($A18,versenyek!IG:II,3,FALSE),szabalyok!$A$16:$B$23,2,FALSE),0)</f>
        <v>0</v>
      </c>
      <c r="BZ18" s="47">
        <f>versenyek!$IK$11*IFERROR(VLOOKUP(VLOOKUP($A18,versenyek!IJ:IL,3,FALSE),szabalyok!$A$16:$B$23,2,FALSE),0)</f>
        <v>0</v>
      </c>
      <c r="CA18" s="47">
        <f>versenyek!$IN$11*IFERROR(VLOOKUP(VLOOKUP($A18,versenyek!IM:IO,3,FALSE),szabalyok!$A$16:$B$23,2,FALSE),0)</f>
        <v>0</v>
      </c>
      <c r="CB18" s="47">
        <f>versenyek!$IW$11*IFERROR(VLOOKUP(VLOOKUP($A18,versenyek!IV:IX,3,FALSE),szabalyok!$A$16:$B$23,2,FALSE),0)</f>
        <v>0</v>
      </c>
      <c r="CC18" s="47">
        <f>versenyek!$IZ$11*IFERROR(VLOOKUP(VLOOKUP($A18,versenyek!IY:JA,3,FALSE),szabalyok!$A$16:$B$23,2,FALSE),0)</f>
        <v>0</v>
      </c>
      <c r="CD18" s="47">
        <f>versenyek!$JC$11*IFERROR(VLOOKUP(VLOOKUP($A18,versenyek!JB:JD,3,FALSE),szabalyok!$A$16:$B$23,2,FALSE),0)</f>
        <v>0</v>
      </c>
      <c r="CE18" s="47">
        <f>versenyek!$JF$11*IFERROR(VLOOKUP(VLOOKUP($A18,versenyek!JE:JG,3,FALSE),szabalyok!$A$16:$B$23,2,FALSE),0)</f>
        <v>0</v>
      </c>
      <c r="CF18" s="47">
        <f>versenyek!$JI$11*IFERROR(VLOOKUP(VLOOKUP($A18,versenyek!JH:JJ,3,FALSE),szabalyok!$A$16:$B$23,2,FALSE),0)</f>
        <v>27.664993500216504</v>
      </c>
      <c r="CG18" s="47">
        <f>versenyek!$JL$11*IFERROR(VLOOKUP(VLOOKUP($A18,versenyek!JK:JM,3,FALSE),szabalyok!$A$16:$B$23,2,FALSE),0)</f>
        <v>0</v>
      </c>
      <c r="CH18" s="47">
        <f>versenyek!$JO$11*IFERROR(VLOOKUP(VLOOKUP($A18,versenyek!JN:JP,3,FALSE),szabalyok!$A$16:$B$23,2,FALSE),0)</f>
        <v>0</v>
      </c>
      <c r="CI18" s="47">
        <f>versenyek!$JR$11*IFERROR(VLOOKUP(VLOOKUP($A18,versenyek!JQ:JS,3,FALSE),szabalyok!$A$16:$B$23,2,FALSE),0)</f>
        <v>0</v>
      </c>
      <c r="CJ18" s="47">
        <f>versenyek!$JU$11*IFERROR(VLOOKUP(VLOOKUP($A18,versenyek!JT:JV,3,FALSE),szabalyok!$A$16:$B$23,2,FALSE),0)</f>
        <v>0</v>
      </c>
      <c r="CK18" s="47">
        <f>versenyek!$JR$11*IFERROR(VLOOKUP(VLOOKUP($A18,versenyek!JW:JY,3,FALSE),szabalyok!$A$16:$B$23,2,FALSE),0)</f>
        <v>0</v>
      </c>
      <c r="CL18" s="47">
        <f>versenyek!$KA$11*IFERROR(VLOOKUP(VLOOKUP($A18,versenyek!JZ:KB,3,FALSE),szabalyok!$A$16:$B$23,2,FALSE),0)</f>
        <v>0</v>
      </c>
      <c r="CM18" s="47">
        <f>versenyek!$KD$11*IFERROR(VLOOKUP(VLOOKUP($A18,versenyek!KC:KE,3,FALSE),szabalyok!$A$16:$B$23,2,FALSE),0)</f>
        <v>0</v>
      </c>
      <c r="CN18" s="47">
        <f>versenyek!$KG$11*IFERROR(VLOOKUP(VLOOKUP($A18,versenyek!KF:KH,3,FALSE),szabalyok!$A$16:$B$23,2,FALSE),0)</f>
        <v>0</v>
      </c>
      <c r="CO18" s="47">
        <f>versenyek!$KJ$11*IFERROR(VLOOKUP(VLOOKUP($A18,versenyek!KI:KK,3,FALSE),szabalyok!$A$16:$B$23,2,FALSE),0)</f>
        <v>0</v>
      </c>
      <c r="CP18" s="47">
        <f>versenyek!$KM$11*IFERROR(VLOOKUP(VLOOKUP($A18,versenyek!KL:KN,3,FALSE),szabalyok!$A$16:$B$23,2,FALSE),0)</f>
        <v>0</v>
      </c>
      <c r="CQ18" s="47">
        <f>versenyek!$KP$11*IFERROR(VLOOKUP(VLOOKUP($A18,versenyek!KO:KQ,3,FALSE),szabalyok!$A$16:$B$23,2,FALSE),0)</f>
        <v>0</v>
      </c>
      <c r="CR18" s="47">
        <f>versenyek!$KS$11*IFERROR(VLOOKUP(VLOOKUP($A18,versenyek!KR:KT,3,FALSE),szabalyok!$A$16:$B$23,2,FALSE),0)</f>
        <v>0</v>
      </c>
      <c r="CS18" s="47">
        <f>versenyek!$KV$11*IFERROR(VLOOKUP(VLOOKUP($A18,versenyek!KU:KW,3,FALSE),szabalyok!$A$16:$B$23,2,FALSE),0)</f>
        <v>0</v>
      </c>
      <c r="CT18" s="47">
        <f>versenyek!$KY$11*IFERROR(VLOOKUP(VLOOKUP($A18,versenyek!KX:KZ,3,FALSE),szabalyok!$A$16:$B$23,2,FALSE),0)</f>
        <v>0</v>
      </c>
      <c r="CU18" s="47">
        <f>versenyek!$LB$11*IFERROR(VLOOKUP(VLOOKUP($A18,versenyek!LA:LC,3,FALSE),szabalyok!$A$16:$B$23,2,FALSE),0)</f>
        <v>0</v>
      </c>
      <c r="CV18" s="47">
        <f>versenyek!$LE$11*IFERROR(VLOOKUP(VLOOKUP($A18,versenyek!LD:LF,3,FALSE),szabalyok!$A$16:$B$23,2,FALSE),0)</f>
        <v>0</v>
      </c>
      <c r="CW18" s="47">
        <f>versenyek!$LH$11*IFERROR(VLOOKUP(VLOOKUP($A18,versenyek!LG:LI,3,FALSE),szabalyok!$A$16:$B$23,2,FALSE),0)</f>
        <v>0</v>
      </c>
      <c r="CX18" s="47">
        <f>versenyek!$LK$11*IFERROR(VLOOKUP(VLOOKUP($A18,versenyek!LJ:LL,3,FALSE),szabalyok!$A$16:$B$23,2,FALSE),0)</f>
        <v>0</v>
      </c>
      <c r="CY18" s="47">
        <f>versenyek!$LN$11*IFERROR(VLOOKUP(VLOOKUP($A18,versenyek!LM:LO,3,FALSE),szabalyok!$A$16:$B$23,2,FALSE),0)</f>
        <v>0</v>
      </c>
      <c r="CZ18" s="47">
        <f>versenyek!$LQ$11*IFERROR(VLOOKUP(VLOOKUP($A18,versenyek!LP:LR,3,FALSE),szabalyok!$A$16:$B$23,2,FALSE),0)</f>
        <v>0</v>
      </c>
      <c r="DA18" s="47">
        <f>versenyek!$LT$11*IFERROR(VLOOKUP(VLOOKUP($A18,versenyek!LS:LU,3,FALSE),szabalyok!$A$16:$B$23,2,FALSE),0)</f>
        <v>0</v>
      </c>
      <c r="DB18" s="47">
        <f>versenyek!$LW$11*IFERROR(VLOOKUP(VLOOKUP($A18,versenyek!LV:LX,3,FALSE),szabalyok!$A$16:$B$23,2,FALSE),0)</f>
        <v>0</v>
      </c>
      <c r="DC18" s="47">
        <f>versenyek!$LZ$11*IFERROR(VLOOKUP(VLOOKUP($A18,versenyek!LY:MA,3,FALSE),szabalyok!$A$16:$B$23,2,FALSE),0)</f>
        <v>118.1370713494257</v>
      </c>
      <c r="DD18" s="47">
        <f>versenyek!$MC$11*IFERROR(VLOOKUP(VLOOKUP($A18,versenyek!MB:MD,3,FALSE),szabalyok!$A$16:$B$23,2,FALSE),0)</f>
        <v>0</v>
      </c>
      <c r="DE18" s="47">
        <f>versenyek!$ML$11*IFERROR(VLOOKUP(VLOOKUP($A18,versenyek!MK:MM,3,FALSE),szabalyok!$A$16:$B$23,2,FALSE),0)</f>
        <v>0</v>
      </c>
      <c r="DF18" s="47">
        <f>versenyek!$MO$11*IFERROR(VLOOKUP(VLOOKUP($A18,versenyek!MN:MP,3,FALSE),szabalyok!$A$16:$B$23,2,FALSE),0)</f>
        <v>0</v>
      </c>
      <c r="DG18" s="47">
        <f>versenyek!$MR$11*IFERROR(VLOOKUP(VLOOKUP($A18,versenyek!MQ:MS,3,FALSE),szabalyok!$A$16:$B$23,2,FALSE),0)</f>
        <v>0</v>
      </c>
      <c r="DH18" s="47">
        <f>versenyek!$MU$11*IFERROR(VLOOKUP(VLOOKUP($A18,versenyek!MT:MV,3,FALSE),szabalyok!$A$16:$B$23,2,FALSE),0)</f>
        <v>0</v>
      </c>
      <c r="DI18" s="47">
        <f>versenyek!$MX$11*IFERROR(VLOOKUP(VLOOKUP($A18,versenyek!MW:MY,3,FALSE),szabalyok!$A$16:$B$23,2,FALSE),0)</f>
        <v>0</v>
      </c>
      <c r="DJ18" s="47">
        <f>versenyek!$NA$11*IFERROR(VLOOKUP(VLOOKUP($A18,versenyek!MZ:NB,3,FALSE),szabalyok!$A$16:$B$23,2,FALSE),0)</f>
        <v>0</v>
      </c>
      <c r="DK18" s="47">
        <f>versenyek!$ND$11*IFERROR(VLOOKUP(VLOOKUP($A18,versenyek!NC:NE,3,FALSE),szabalyok!$A$16:$B$23,2,FALSE),0)</f>
        <v>12.115712946139642</v>
      </c>
      <c r="DL18" s="47">
        <f>versenyek!$NG$11*IFERROR(VLOOKUP(VLOOKUP($A18,versenyek!NF:NH,3,FALSE),szabalyok!$A$16:$B$23,2,FALSE),0)</f>
        <v>0</v>
      </c>
      <c r="DM18" s="47">
        <f>versenyek!$NJ$11*IFERROR(VLOOKUP(VLOOKUP($A18,versenyek!NI:NK,3,FALSE),szabalyok!$A$16:$B$23,2,FALSE),0)</f>
        <v>20.04685454420175</v>
      </c>
      <c r="DN18" s="47">
        <f>versenyek!$NM$11*IFERROR(VLOOKUP(VLOOKUP($A18,versenyek!NL:NN,3,FALSE),szabalyok!$A$16:$B$23,2,FALSE),0)</f>
        <v>0</v>
      </c>
      <c r="DO18" s="47">
        <f>versenyek!$NP$11*IFERROR(VLOOKUP(VLOOKUP($A18,versenyek!NO:NQ,3,FALSE),szabalyok!$A$16:$B$23,2,FALSE),0)</f>
        <v>0</v>
      </c>
      <c r="DP18" s="47">
        <f>versenyek!$NS$11*IFERROR(VLOOKUP(VLOOKUP($A18,versenyek!NR:NT,3,FALSE),szabalyok!$A$16:$B$23,2,FALSE),0)</f>
        <v>0</v>
      </c>
      <c r="DQ18" s="47">
        <f>versenyek!$NV$11*IFERROR(VLOOKUP(VLOOKUP($A18,versenyek!NU:NW,3,FALSE),szabalyok!$A$16:$B$23,2,FALSE),0)</f>
        <v>0</v>
      </c>
      <c r="DR18" s="47">
        <f>versenyek!$NY$11*IFERROR(VLOOKUP(VLOOKUP($A18,versenyek!NX:NZ,3,FALSE),szabalyok!$A$16:$B$23,2,FALSE),0)</f>
        <v>0</v>
      </c>
      <c r="DS18" s="47">
        <f>versenyek!$OB$11*IFERROR(VLOOKUP(VLOOKUP($A18,versenyek!OA:OC,3,FALSE),szabalyok!$A$16:$B$23,2,FALSE),0)</f>
        <v>0</v>
      </c>
      <c r="DT18" s="47">
        <f>versenyek!$OE$11*IFERROR(VLOOKUP(VLOOKUP($A18,versenyek!OD:OF,3,FALSE),szabalyok!$A$16:$B$23,2,FALSE),0)</f>
        <v>0</v>
      </c>
      <c r="DU18" s="47">
        <f>versenyek!$OH$11*IFERROR(VLOOKUP(VLOOKUP($A18,versenyek!OG:OI,3,FALSE),szabalyok!$A$16:$B$23,2,FALSE),0)</f>
        <v>0</v>
      </c>
      <c r="DV18" s="47">
        <f>versenyek!$OK$11*IFERROR(VLOOKUP(VLOOKUP($A18,versenyek!OJ:OL,3,FALSE),szabalyok!$A$16:$B$23,2,FALSE),0)</f>
        <v>31.227175635637003</v>
      </c>
      <c r="DW18" s="47">
        <f>versenyek!$ON$11*IFERROR(VLOOKUP(VLOOKUP($A18,versenyek!OM:OO,3,FALSE),szabalyok!$A$16:$B$23,2,FALSE),0)</f>
        <v>0</v>
      </c>
      <c r="DX18" s="47">
        <f>versenyek!$OQ$11*IFERROR(VLOOKUP(VLOOKUP($A18,versenyek!OP:OR,3,FALSE),szabalyok!$A$16:$B$23,2,FALSE),0)</f>
        <v>0</v>
      </c>
      <c r="DY18" s="47">
        <f>versenyek!$OT$11*IFERROR(VLOOKUP(VLOOKUP($A18,versenyek!OS:OU,3,FALSE),szabalyok!$A$16:$B$23,2,FALSE),0)</f>
        <v>0</v>
      </c>
      <c r="DZ18" s="47">
        <f>versenyek!$OW$11*IFERROR(VLOOKUP(VLOOKUP($A18,versenyek!OV:OX,3,FALSE),szabalyok!$A$16:$B$23,2,FALSE),0)</f>
        <v>0</v>
      </c>
      <c r="EA18" s="47">
        <f>versenyek!$OZ$11*IFERROR(VLOOKUP(VLOOKUP($A18,versenyek!OY:PA,3,FALSE),szabalyok!$A$16:$B$23,2,FALSE),0)</f>
        <v>0</v>
      </c>
      <c r="EB18" s="47">
        <f>versenyek!$PC$11*IFERROR(VLOOKUP(VLOOKUP($A18,versenyek!PB:PD,3,FALSE),szabalyok!$A$16:$B$23,2,FALSE),0)</f>
        <v>0</v>
      </c>
      <c r="EC18" s="47">
        <f>versenyek!$PF$11*IFERROR(VLOOKUP(VLOOKUP($A18,versenyek!PE:PG,3,FALSE),szabalyok!$A$16:$B$23,2,FALSE),0)</f>
        <v>0</v>
      </c>
      <c r="ED18" s="47">
        <f>versenyek!$PI$11*IFERROR(VLOOKUP(VLOOKUP($A18,versenyek!PH:PJ,3,FALSE),szabalyok!$A$16:$B$23,2,FALSE),0)</f>
        <v>0</v>
      </c>
      <c r="EE18" s="47">
        <f>versenyek!$PL$11*IFERROR(VLOOKUP(VLOOKUP($A18,versenyek!PK:PM,3,FALSE),szabalyok!$A$16:$B$23,2,FALSE),0)</f>
        <v>0</v>
      </c>
      <c r="EF18" s="47">
        <f>versenyek!$PO$11*IFERROR(VLOOKUP(VLOOKUP($A18,versenyek!PN:PP,3,FALSE),szabalyok!$A$16:$B$23,2,FALSE),0)</f>
        <v>0</v>
      </c>
      <c r="EG18" s="47">
        <f>versenyek!$PR$11*IFERROR(VLOOKUP(VLOOKUP($A18,versenyek!PQ:PS,3,FALSE),szabalyok!$A$16:$B$23,2,FALSE),0)</f>
        <v>0</v>
      </c>
      <c r="EH18" s="47">
        <f>versenyek!$PU$11*IFERROR(VLOOKUP(VLOOKUP($A18,versenyek!PT:PV,3,FALSE),szabalyok!$A$16:$B$23,2,FALSE),0)</f>
        <v>0</v>
      </c>
      <c r="EI18" s="47">
        <f>versenyek!$PX$11*IFERROR(VLOOKUP(VLOOKUP($A18,versenyek!PW:PY,3,FALSE),szabalyok!$A$16:$B$23,2,FALSE),0)</f>
        <v>0</v>
      </c>
      <c r="EJ18" s="47">
        <f>versenyek!$QA$11*IFERROR(VLOOKUP(VLOOKUP($A18,versenyek!PZ:QB,3,FALSE),szabalyok!$A$16:$B$23,2,FALSE),0)</f>
        <v>0</v>
      </c>
      <c r="EK18" s="47">
        <f>versenyek!$QD$11*IFERROR(VLOOKUP(VLOOKUP($A18,versenyek!QC:QE,3,FALSE),szabalyok!$A$16:$B$23,2,FALSE),0)</f>
        <v>0</v>
      </c>
      <c r="EL18" s="47">
        <f>versenyek!$QG$11*IFERROR(VLOOKUP(VLOOKUP($A18,versenyek!QF:QH,3,FALSE),szabalyok!$A$16:$B$23,2,FALSE),0)</f>
        <v>0</v>
      </c>
      <c r="EM18" s="47">
        <f>versenyek!$QJ$11*IFERROR(VLOOKUP(VLOOKUP($A18,versenyek!QI:QK,3,FALSE),szabalyok!$A$16:$B$23,2,FALSE),0)</f>
        <v>0</v>
      </c>
      <c r="EN18" s="47">
        <f>versenyek!$QM$11*IFERROR(VLOOKUP(VLOOKUP($A18,versenyek!QL:QN,3,FALSE),szabalyok!$A$16:$B$23,2,FALSE),0)</f>
        <v>0</v>
      </c>
      <c r="EO18" s="47">
        <f>versenyek!$QP$11*IFERROR(VLOOKUP(VLOOKUP($A18,versenyek!QO:QQ,3,FALSE),szabalyok!$A$16:$B$23,2,FALSE),0)</f>
        <v>48.831927483264522</v>
      </c>
      <c r="EP18" s="47">
        <f>versenyek!$QS$11*IFERROR(VLOOKUP(VLOOKUP($A18,versenyek!QR:QT,3,FALSE),szabalyok!$A$16:$B$23,2,FALSE),0)</f>
        <v>0</v>
      </c>
      <c r="EQ18" s="47">
        <f>versenyek!$QV$11*IFERROR(VLOOKUP(VLOOKUP($A18,versenyek!QU:QW,3,FALSE),szabalyok!$A$16:$B$23,2,FALSE),0)</f>
        <v>0</v>
      </c>
      <c r="ER18" s="47">
        <f>versenyek!$RE$11*IFERROR(VLOOKUP(VLOOKUP($A18,versenyek!RD:RF,3,FALSE),szabalyok!$A$16:$B$23,2,FALSE),0)</f>
        <v>0</v>
      </c>
      <c r="ES18" s="47">
        <f>versenyek!$RH$11*IFERROR(VLOOKUP(VLOOKUP($A18,versenyek!RG:RI,3,FALSE),szabalyok!$A$16:$B$23,2,FALSE),0)</f>
        <v>0</v>
      </c>
      <c r="ET18" s="47">
        <f>versenyek!$RK$11*IFERROR(VLOOKUP(VLOOKUP($A18,versenyek!RJ:RL,3,FALSE),szabalyok!$A$16:$B$23,2,FALSE),0)</f>
        <v>0</v>
      </c>
      <c r="EU18" s="47">
        <f>versenyek!$RN$11*IFERROR(VLOOKUP(VLOOKUP($A18,versenyek!RM:RO,3,FALSE),szabalyok!$A$16:$B$23,2,FALSE),0)</f>
        <v>0</v>
      </c>
      <c r="EV18" s="47">
        <f>versenyek!$RQ$11*IFERROR(VLOOKUP(VLOOKUP($A18,versenyek!RP:RR,3,FALSE),szabalyok!$A$16:$B$23,2,FALSE),0)</f>
        <v>0</v>
      </c>
      <c r="EW18" s="47">
        <f>versenyek!$RT$11*IFERROR(VLOOKUP(VLOOKUP($A18,versenyek!RS:RU,3,FALSE),szabalyok!$A$16:$B$23,2,FALSE),0)</f>
        <v>0</v>
      </c>
      <c r="EX18" s="47">
        <f>versenyek!$RW$11*IFERROR(VLOOKUP(VLOOKUP($A18,versenyek!RV:RX,3,FALSE),szabalyok!$A$16:$B$23,2,FALSE),0)</f>
        <v>0</v>
      </c>
      <c r="EY18" s="47">
        <f>versenyek!$RZ$11*IFERROR(VLOOKUP(VLOOKUP($A18,versenyek!RY:SA,3,FALSE),szabalyok!$A$16:$B$23,2,FALSE),0)</f>
        <v>0</v>
      </c>
      <c r="EZ18" s="47">
        <f>versenyek!$SC$11*IFERROR(VLOOKUP(VLOOKUP($A18,versenyek!SB:SD,3,FALSE),szabalyok!$A$16:$B$23,2,FALSE),0)</f>
        <v>0</v>
      </c>
      <c r="FA18" s="47">
        <f>versenyek!$SF$11*IFERROR(VLOOKUP(VLOOKUP($A18,versenyek!SE:SG,3,FALSE),szabalyok!$A$16:$B$23,2,FALSE),0)</f>
        <v>0</v>
      </c>
      <c r="FB18" s="47">
        <f>versenyek!$SI$11*IFERROR(VLOOKUP(VLOOKUP($A18,versenyek!SH:SJ,3,FALSE),szabalyok!$A$16:$B$23,2,FALSE),0)</f>
        <v>0</v>
      </c>
      <c r="FC18" s="47">
        <f>versenyek!$SL$11*IFERROR(VLOOKUP(VLOOKUP($A18,versenyek!SK:SM,3,FALSE),szabalyok!$A$16:$B$23,2,FALSE),0)</f>
        <v>0</v>
      </c>
      <c r="FD18" s="47">
        <f>versenyek!$SO$11*IFERROR(VLOOKUP(VLOOKUP($A18,versenyek!SN:SP,3,FALSE),szabalyok!$A$16:$B$23,2,FALSE),0)</f>
        <v>0</v>
      </c>
      <c r="FE18" s="47">
        <f>versenyek!$SR$11*IFERROR(VLOOKUP(VLOOKUP($A18,versenyek!SQ:SS,3,FALSE),szabalyok!$A$16:$B$23,2,FALSE),0)</f>
        <v>51.150931276355557</v>
      </c>
      <c r="FF18" s="47">
        <f>versenyek!$SU$11*IFERROR(VLOOKUP(VLOOKUP($A18,versenyek!ST:SV,3,FALSE),szabalyok!$A$16:$B$23,2,FALSE),0)</f>
        <v>0</v>
      </c>
      <c r="FG18" s="47">
        <f>versenyek!$SX$11*IFERROR(VLOOKUP(VLOOKUP($A18,versenyek!SW:SY,3,FALSE),szabalyok!$A$16:$B$23,2,FALSE),0)</f>
        <v>0</v>
      </c>
      <c r="FH18" s="47">
        <f>versenyek!$TA$11*IFERROR(VLOOKUP(VLOOKUP($A18,versenyek!SZ:TB,3,FALSE),szabalyok!$A$16:$B$23,2,FALSE),0)</f>
        <v>0</v>
      </c>
      <c r="FI18" s="47">
        <f>versenyek!$TD$11*IFERROR(VLOOKUP(VLOOKUP($A18,versenyek!TC:TE,3,FALSE),szabalyok!$A$16:$B$23,2,FALSE),0)</f>
        <v>0</v>
      </c>
      <c r="FJ18" s="47">
        <f>versenyek!$TG$11*IFERROR(VLOOKUP(VLOOKUP($A18,versenyek!TF:TH,3,FALSE),szabalyok!$A$16:$B$23,2,FALSE),0)</f>
        <v>0</v>
      </c>
      <c r="FK18" s="47">
        <f>versenyek!$TJ$11*IFERROR(VLOOKUP(VLOOKUP($A18,versenyek!TI:TK,3,FALSE),szabalyok!$A$16:$B$23,2,FALSE),0)</f>
        <v>0</v>
      </c>
      <c r="FL18" s="47">
        <f>versenyek!$TM$11*IFERROR(VLOOKUP(VLOOKUP($A18,versenyek!TL:TN,3,FALSE),szabalyok!$A$16:$B$23,2,FALSE),0)</f>
        <v>0</v>
      </c>
      <c r="FM18" s="47">
        <f>versenyek!$TP$11*IFERROR(VLOOKUP(VLOOKUP($A18,versenyek!TO:TQ,3,FALSE),szabalyok!$A$16:$B$23,2,FALSE),0)</f>
        <v>0</v>
      </c>
      <c r="FN18" s="47">
        <f>versenyek!$TS$11*IFERROR(VLOOKUP(VLOOKUP($A18,versenyek!TR:TT,3,FALSE),szabalyok!$A$16:$B$23,2,FALSE),0)</f>
        <v>0</v>
      </c>
      <c r="FO18" s="47"/>
      <c r="FP18" s="235">
        <f t="shared" si="0"/>
        <v>99.982858759620086</v>
      </c>
    </row>
    <row r="19" spans="1:172">
      <c r="A19" s="299" t="s">
        <v>23</v>
      </c>
      <c r="B19" s="47">
        <v>0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24.119957763563562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  <c r="P19" s="47">
        <v>0</v>
      </c>
      <c r="Q19" s="47">
        <v>0</v>
      </c>
      <c r="R19" s="47">
        <f>versenyek!$BD$11*IFERROR(VLOOKUP(VLOOKUP($A19,versenyek!BC:BE,3,FALSE),szabalyok!$A$16:$B$23,2,FALSE),0)</f>
        <v>0</v>
      </c>
      <c r="S19" s="47">
        <f>versenyek!$BG$11*IFERROR(VLOOKUP(VLOOKUP($A19,versenyek!BF:BH,3,FALSE),szabalyok!$A$16:$B$23,2,FALSE),0)</f>
        <v>0</v>
      </c>
      <c r="T19" s="47">
        <f>versenyek!$BJ$11*IFERROR(VLOOKUP(VLOOKUP($A19,versenyek!BI:BK,3,FALSE),szabalyok!$A$16:$B$23,2,FALSE),0)</f>
        <v>0</v>
      </c>
      <c r="U19" s="47">
        <f>versenyek!$BM$11*IFERROR(VLOOKUP(VLOOKUP($A19,versenyek!BL:BN,3,FALSE),szabalyok!$A$16:$B$23,2,FALSE),0)</f>
        <v>0</v>
      </c>
      <c r="V19" s="47">
        <f>versenyek!$BP$11*IFERROR(VLOOKUP(VLOOKUP($A19,versenyek!BO:BQ,3,FALSE),szabalyok!$A$16:$B$23,2,FALSE),0)</f>
        <v>0</v>
      </c>
      <c r="W19" s="47">
        <f>versenyek!$BS$11*IFERROR(VLOOKUP(VLOOKUP($A19,versenyek!BR:BT,3,FALSE),szabalyok!$A$16:$B$23,2,FALSE),0)</f>
        <v>0</v>
      </c>
      <c r="X19" s="47">
        <f>versenyek!$BV$11*IFERROR(VLOOKUP(VLOOKUP($A19,versenyek!BU:BW,3,FALSE),szabalyok!$A$16:$B$23,2,FALSE),0)</f>
        <v>0</v>
      </c>
      <c r="Y19" s="47">
        <f>versenyek!$BY$11*IFERROR(VLOOKUP(VLOOKUP($A19,versenyek!BX:BZ,3,FALSE),szabalyok!$A$16:$B$23,2,FALSE),0)</f>
        <v>0</v>
      </c>
      <c r="Z19" s="47">
        <f>versenyek!$CB$11*IFERROR(VLOOKUP(VLOOKUP($A19,versenyek!CA:CC,3,FALSE),szabalyok!$A$16:$B$23,2,FALSE),0)</f>
        <v>0</v>
      </c>
      <c r="AA19" s="47">
        <f>versenyek!$CE$11*IFERROR(VLOOKUP(VLOOKUP($A19,versenyek!CD:CF,3,FALSE),szabalyok!$A$16:$B$23,2,FALSE),0)</f>
        <v>0</v>
      </c>
      <c r="AB19" s="47">
        <f>versenyek!$CH$11*IFERROR(VLOOKUP(VLOOKUP($A19,versenyek!CG:CI,3,FALSE),szabalyok!$A$16:$B$23,2,FALSE),0)</f>
        <v>0</v>
      </c>
      <c r="AC19" s="47">
        <f>versenyek!$CK$11*IFERROR(VLOOKUP(VLOOKUP($A19,versenyek!CJ:CL,3,FALSE),szabalyok!$A$16:$B$23,2,FALSE),0)</f>
        <v>0</v>
      </c>
      <c r="AD19" s="47">
        <f>versenyek!$CN$11*IFERROR(VLOOKUP(VLOOKUP($A19,versenyek!CM:CO,3,FALSE),szabalyok!$A$16:$B$23,2,FALSE),0)</f>
        <v>0</v>
      </c>
      <c r="AE19" s="47">
        <f>versenyek!$CQ$11*IFERROR(VLOOKUP(VLOOKUP($A19,versenyek!CP:CR,3,FALSE),szabalyok!$A$16:$B$23,2,FALSE),0)</f>
        <v>0</v>
      </c>
      <c r="AF19" s="47">
        <f>versenyek!$CT$11*IFERROR(VLOOKUP(VLOOKUP($A19,versenyek!CS:CU,3,FALSE),szabalyok!$A$16:$B$23,2,FALSE),0)</f>
        <v>0</v>
      </c>
      <c r="AG19" s="47">
        <f>versenyek!$CW$11*IFERROR(VLOOKUP(VLOOKUP($A19,versenyek!CV:CX,3,FALSE),szabalyok!$A$16:$B$23,2,FALSE),0)</f>
        <v>0</v>
      </c>
      <c r="AH19" s="47">
        <f>versenyek!$CZ$11*IFERROR(VLOOKUP(VLOOKUP($A19,versenyek!CY:DA,3,FALSE),szabalyok!$A$16:$B$23,2,FALSE),0)</f>
        <v>0</v>
      </c>
      <c r="AI19" s="47">
        <f>versenyek!$DC$11*IFERROR(VLOOKUP(VLOOKUP($A19,versenyek!DB:DD,3,FALSE),szabalyok!$A$16:$B$23,2,FALSE),0)</f>
        <v>0</v>
      </c>
      <c r="AJ19" s="47">
        <f>versenyek!$DF$11*IFERROR(VLOOKUP(VLOOKUP($A19,versenyek!DE:DG,3,FALSE),szabalyok!$A$16:$B$23,2,FALSE),0)</f>
        <v>0</v>
      </c>
      <c r="AK19" s="47">
        <f>versenyek!$DI$11*IFERROR(VLOOKUP(VLOOKUP($A19,versenyek!DH:DJ,3,FALSE),szabalyok!$A$16:$B$23,2,FALSE),0)</f>
        <v>0</v>
      </c>
      <c r="AL19" s="47">
        <f>versenyek!$DL$11*IFERROR(VLOOKUP(VLOOKUP($A19,versenyek!DK:DM,3,FALSE),szabalyok!$A$16:$B$23,2,FALSE),0)</f>
        <v>0</v>
      </c>
      <c r="AM19" s="47">
        <f>versenyek!$DR$11*IFERROR(VLOOKUP(VLOOKUP($A19,versenyek!DQ:DS,3,FALSE),szabalyok!$A$16:$B$23,2,FALSE),0)</f>
        <v>14.302931197312546</v>
      </c>
      <c r="AN19" s="47">
        <f>versenyek!$DU$11*IFERROR(VLOOKUP(VLOOKUP($A19,versenyek!DT:DV,3,FALSE),szabalyok!$A$16:$B$23,2,FALSE),0)</f>
        <v>0</v>
      </c>
      <c r="AO19" s="47">
        <f>versenyek!$DO$11*IFERROR(VLOOKUP(VLOOKUP($A19,versenyek!DN:DP,3,FALSE),szabalyok!$A$16:$B$23,2,FALSE),0)</f>
        <v>0</v>
      </c>
      <c r="AP19" s="47">
        <f>versenyek!$DX$11*IFERROR(VLOOKUP(VLOOKUP($A19,versenyek!DW:DY,3,FALSE),szabalyok!$A$16:$B$23,2,FALSE),0)</f>
        <v>0</v>
      </c>
      <c r="AQ19" s="47" t="e">
        <f>versenyek!$EA$11*IFERROR(VLOOKUP(VLOOKUP($A19,versenyek!DZ:EB,3,FALSE),szabalyok!$A$16:$B$23,2,FALSE),0)</f>
        <v>#DIV/0!</v>
      </c>
      <c r="AR19" s="47" t="e">
        <f>versenyek!$ED$11*IFERROR(VLOOKUP(VLOOKUP($A19,versenyek!EC:EE,3,FALSE),szabalyok!$A$16:$B$23,2,FALSE),0)</f>
        <v>#DIV/0!</v>
      </c>
      <c r="AS19" s="47">
        <f>versenyek!$EG$11*IFERROR(VLOOKUP(VLOOKUP($A19,versenyek!EF:EH,3,FALSE),szabalyok!$A$16:$B$23,2,FALSE),0)</f>
        <v>0</v>
      </c>
      <c r="AT19" s="47">
        <f>versenyek!$EJ$11*IFERROR(VLOOKUP(VLOOKUP($A19,versenyek!EI:EK,3,FALSE),szabalyok!$A$16:$B$23,2,FALSE),0)</f>
        <v>0</v>
      </c>
      <c r="AU19" s="47">
        <f>versenyek!$EM$11*IFERROR(VLOOKUP(VLOOKUP($A19,versenyek!EL:EN,3,FALSE),szabalyok!$A$16:$B$23,2,FALSE),0)</f>
        <v>0</v>
      </c>
      <c r="AV19" s="47">
        <f>versenyek!$EP$11*IFERROR(VLOOKUP(VLOOKUP($A19,versenyek!EO:EQ,3,FALSE),szabalyok!$A$16:$B$23,2,FALSE),0)</f>
        <v>0</v>
      </c>
      <c r="AW19" s="47">
        <f>versenyek!$EY$11*IFERROR(VLOOKUP(VLOOKUP($A19,versenyek!EX:EZ,3,FALSE),szabalyok!$A$16:$B$23,2,FALSE),0)</f>
        <v>0</v>
      </c>
      <c r="AX19" s="47">
        <f>versenyek!$FB$11*IFERROR(VLOOKUP(VLOOKUP($A19,versenyek!FA:FC,3,FALSE),szabalyok!$A$16:$B$23,2,FALSE),0)</f>
        <v>0</v>
      </c>
      <c r="AY19" s="47">
        <f>versenyek!$FE$11*IFERROR(VLOOKUP(VLOOKUP($A19,versenyek!FD:FF,3,FALSE),szabalyok!$A$16:$B$23,2,FALSE),0)</f>
        <v>0</v>
      </c>
      <c r="AZ19" s="47">
        <f>versenyek!$FH$11*IFERROR(VLOOKUP(VLOOKUP($A19,versenyek!FG:FI,3,FALSE),szabalyok!$A$16:$B$23,2,FALSE),0)</f>
        <v>11.61187685265684</v>
      </c>
      <c r="BA19" s="47">
        <f>versenyek!$FK$11*IFERROR(VLOOKUP(VLOOKUP($A19,versenyek!FJ:FL,3,FALSE),szabalyok!$A$16:$B$23,2,FALSE),0)</f>
        <v>0</v>
      </c>
      <c r="BB19" s="47">
        <f>versenyek!$FN$11*IFERROR(VLOOKUP(VLOOKUP($A19,versenyek!FM:FO,3,FALSE),szabalyok!$A$16:$B$23,2,FALSE),0)</f>
        <v>0</v>
      </c>
      <c r="BC19" s="47">
        <f>versenyek!$FQ$11*IFERROR(VLOOKUP(VLOOKUP($A19,versenyek!FP:FR,3,FALSE),szabalyok!$A$16:$B$23,2,FALSE),0)</f>
        <v>0</v>
      </c>
      <c r="BD19" s="47">
        <f>versenyek!$FT$11*IFERROR(VLOOKUP(VLOOKUP($A19,versenyek!FS:FU,3,FALSE),szabalyok!$A$16:$B$23,2,FALSE),0)</f>
        <v>9.2064487747185559</v>
      </c>
      <c r="BE19" s="47">
        <f>versenyek!$FW$11*IFERROR(VLOOKUP(VLOOKUP($A19,versenyek!FV:FX,3,FALSE),szabalyok!$A$16:$B$23,2,FALSE),0)</f>
        <v>0</v>
      </c>
      <c r="BF19" s="47">
        <f>versenyek!$FZ$11*IFERROR(VLOOKUP(VLOOKUP($A19,versenyek!FY:GA,3,FALSE),szabalyok!$A$16:$B$23,2,FALSE),0)</f>
        <v>0</v>
      </c>
      <c r="BG19" s="47">
        <f>versenyek!$GC$11*IFERROR(VLOOKUP(VLOOKUP($A19,versenyek!GB:GD,3,FALSE),szabalyok!$A$16:$B$23,2,FALSE),0)</f>
        <v>6.2964107952239265</v>
      </c>
      <c r="BH19" s="47">
        <f>versenyek!$GF$11*IFERROR(VLOOKUP(VLOOKUP($A19,versenyek!GE:GG,3,FALSE),szabalyok!$A$16:$B$23,2,FALSE),0)</f>
        <v>0</v>
      </c>
      <c r="BI19" s="47">
        <f>versenyek!$GI$11*IFERROR(VLOOKUP(VLOOKUP($A19,versenyek!GH:GJ,3,FALSE),szabalyok!$A$16:$B$23,2,FALSE),0)</f>
        <v>0</v>
      </c>
      <c r="BJ19" s="47">
        <f>versenyek!$GL$11*IFERROR(VLOOKUP(VLOOKUP($A19,versenyek!GK:GM,3,FALSE),szabalyok!$A$16:$B$23,2,FALSE),0)</f>
        <v>0</v>
      </c>
      <c r="BK19" s="47">
        <f>versenyek!$GO$11*IFERROR(VLOOKUP(VLOOKUP($A19,versenyek!GN:GP,3,FALSE),szabalyok!$A$16:$B$23,2,FALSE),0)</f>
        <v>0</v>
      </c>
      <c r="BL19" s="47">
        <f>versenyek!$GR$11*IFERROR(VLOOKUP(VLOOKUP($A19,versenyek!GQ:GS,3,FALSE),szabalyok!$A$16:$B$23,2,FALSE),0)</f>
        <v>0</v>
      </c>
      <c r="BM19" s="47">
        <f>versenyek!$GX$11*IFERROR(VLOOKUP(VLOOKUP($A19,versenyek!GW:GY,3,FALSE),szabalyok!$A$16:$B$23,2,FALSE),0)</f>
        <v>12.187792637938729</v>
      </c>
      <c r="BN19" s="47">
        <f>versenyek!$HA$11*IFERROR(VLOOKUP(VLOOKUP($A19,versenyek!GZ:HB,3,FALSE),szabalyok!$A$16:$B$23,2,FALSE),0)</f>
        <v>0</v>
      </c>
      <c r="BO19" s="47">
        <f>versenyek!$HD$11*IFERROR(VLOOKUP(VLOOKUP($A19,versenyek!HC:HE,3,FALSE),szabalyok!$A$16:$B$23,2,FALSE),0)</f>
        <v>0</v>
      </c>
      <c r="BP19" s="47">
        <f>versenyek!$HG$11*IFERROR(VLOOKUP(VLOOKUP($A19,versenyek!HF:HH,3,FALSE),szabalyok!$A$16:$B$23,2,FALSE),0)</f>
        <v>67.141533264513029</v>
      </c>
      <c r="BQ19" s="47">
        <f>versenyek!$HJ$11*IFERROR(VLOOKUP(VLOOKUP($A19,versenyek!HI:HK,3,FALSE),szabalyok!$A$16:$B$23,2,FALSE),0)</f>
        <v>0</v>
      </c>
      <c r="BR19" s="47">
        <f>versenyek!$HM$11*IFERROR(VLOOKUP(VLOOKUP($A19,versenyek!HL:HN,3,FALSE),szabalyok!$A$16:$B$23,2,FALSE),0)</f>
        <v>0</v>
      </c>
      <c r="BS19" s="47">
        <f>versenyek!$HP$11*IFERROR(VLOOKUP(VLOOKUP($A19,versenyek!HO:HQ,3,FALSE),szabalyok!$A$16:$B$23,2,FALSE),0)</f>
        <v>0</v>
      </c>
      <c r="BT19" s="47">
        <f>versenyek!$HS$11*IFERROR(VLOOKUP(VLOOKUP($A19,versenyek!HR:HT,3,FALSE),szabalyok!$A$16:$B$23,2,FALSE),0)</f>
        <v>0</v>
      </c>
      <c r="BU19" s="47">
        <f>versenyek!$HV$11*IFERROR(VLOOKUP(VLOOKUP($A19,versenyek!HU:HW,3,FALSE),szabalyok!$A$16:$B$23,2,FALSE),0)</f>
        <v>20.530990837897786</v>
      </c>
      <c r="BV19" s="47">
        <f>versenyek!$HY$11*IFERROR(VLOOKUP(VLOOKUP($A19,versenyek!HX:HZ,3,FALSE),szabalyok!$A$16:$B$23,2,FALSE),0)</f>
        <v>0</v>
      </c>
      <c r="BW19" s="47">
        <f>versenyek!$IB$11*IFERROR(VLOOKUP(VLOOKUP($A19,versenyek!IA:IC,3,FALSE),szabalyok!$A$16:$B$23,2,FALSE),0)</f>
        <v>0</v>
      </c>
      <c r="BX19" s="47">
        <f>versenyek!$IE$11*IFERROR(VLOOKUP(VLOOKUP($A19,versenyek!ID:IF,3,FALSE),szabalyok!$A$16:$B$23,2,FALSE),0)</f>
        <v>0</v>
      </c>
      <c r="BY19" s="47">
        <f>versenyek!$IH$11*IFERROR(VLOOKUP(VLOOKUP($A19,versenyek!IG:II,3,FALSE),szabalyok!$A$16:$B$23,2,FALSE),0)</f>
        <v>0</v>
      </c>
      <c r="BZ19" s="47">
        <f>versenyek!$IK$11*IFERROR(VLOOKUP(VLOOKUP($A19,versenyek!IJ:IL,3,FALSE),szabalyok!$A$16:$B$23,2,FALSE),0)</f>
        <v>0</v>
      </c>
      <c r="CA19" s="47">
        <f>versenyek!$IN$11*IFERROR(VLOOKUP(VLOOKUP($A19,versenyek!IM:IO,3,FALSE),szabalyok!$A$16:$B$23,2,FALSE),0)</f>
        <v>0</v>
      </c>
      <c r="CB19" s="47">
        <f>versenyek!$IW$11*IFERROR(VLOOKUP(VLOOKUP($A19,versenyek!IV:IX,3,FALSE),szabalyok!$A$16:$B$23,2,FALSE),0)</f>
        <v>0</v>
      </c>
      <c r="CC19" s="47">
        <f>versenyek!$IZ$11*IFERROR(VLOOKUP(VLOOKUP($A19,versenyek!IY:JA,3,FALSE),szabalyok!$A$16:$B$23,2,FALSE),0)</f>
        <v>0</v>
      </c>
      <c r="CD19" s="47">
        <f>versenyek!$JC$11*IFERROR(VLOOKUP(VLOOKUP($A19,versenyek!JB:JD,3,FALSE),szabalyok!$A$16:$B$23,2,FALSE),0)</f>
        <v>0</v>
      </c>
      <c r="CE19" s="47">
        <f>versenyek!$JF$11*IFERROR(VLOOKUP(VLOOKUP($A19,versenyek!JE:JG,3,FALSE),szabalyok!$A$16:$B$23,2,FALSE),0)</f>
        <v>0</v>
      </c>
      <c r="CF19" s="47">
        <f>versenyek!$JI$11*IFERROR(VLOOKUP(VLOOKUP($A19,versenyek!JH:JJ,3,FALSE),szabalyok!$A$16:$B$23,2,FALSE),0)</f>
        <v>0</v>
      </c>
      <c r="CG19" s="47">
        <f>versenyek!$JL$11*IFERROR(VLOOKUP(VLOOKUP($A19,versenyek!JK:JM,3,FALSE),szabalyok!$A$16:$B$23,2,FALSE),0)</f>
        <v>0</v>
      </c>
      <c r="CH19" s="47">
        <f>versenyek!$JO$11*IFERROR(VLOOKUP(VLOOKUP($A19,versenyek!JN:JP,3,FALSE),szabalyok!$A$16:$B$23,2,FALSE),0)</f>
        <v>0</v>
      </c>
      <c r="CI19" s="47">
        <f>versenyek!$JR$11*IFERROR(VLOOKUP(VLOOKUP($A19,versenyek!JQ:JS,3,FALSE),szabalyok!$A$16:$B$23,2,FALSE),0)</f>
        <v>13.981500408068834</v>
      </c>
      <c r="CJ19" s="47">
        <f>versenyek!$JU$11*IFERROR(VLOOKUP(VLOOKUP($A19,versenyek!JT:JV,3,FALSE),szabalyok!$A$16:$B$23,2,FALSE),0)</f>
        <v>0</v>
      </c>
      <c r="CK19" s="47">
        <f>versenyek!$JR$11*IFERROR(VLOOKUP(VLOOKUP($A19,versenyek!JW:JY,3,FALSE),szabalyok!$A$16:$B$23,2,FALSE),0)</f>
        <v>0</v>
      </c>
      <c r="CL19" s="47">
        <f>versenyek!$KA$11*IFERROR(VLOOKUP(VLOOKUP($A19,versenyek!JZ:KB,3,FALSE),szabalyok!$A$16:$B$23,2,FALSE),0)</f>
        <v>0</v>
      </c>
      <c r="CM19" s="47">
        <f>versenyek!$KD$11*IFERROR(VLOOKUP(VLOOKUP($A19,versenyek!KC:KE,3,FALSE),szabalyok!$A$16:$B$23,2,FALSE),0)</f>
        <v>0</v>
      </c>
      <c r="CN19" s="47">
        <f>versenyek!$KG$11*IFERROR(VLOOKUP(VLOOKUP($A19,versenyek!KF:KH,3,FALSE),szabalyok!$A$16:$B$23,2,FALSE),0)</f>
        <v>0</v>
      </c>
      <c r="CO19" s="47">
        <f>versenyek!$KJ$11*IFERROR(VLOOKUP(VLOOKUP($A19,versenyek!KI:KK,3,FALSE),szabalyok!$A$16:$B$23,2,FALSE),0)</f>
        <v>0</v>
      </c>
      <c r="CP19" s="47">
        <f>versenyek!$KM$11*IFERROR(VLOOKUP(VLOOKUP($A19,versenyek!KL:KN,3,FALSE),szabalyok!$A$16:$B$23,2,FALSE),0)</f>
        <v>0</v>
      </c>
      <c r="CQ19" s="47">
        <f>versenyek!$KP$11*IFERROR(VLOOKUP(VLOOKUP($A19,versenyek!KO:KQ,3,FALSE),szabalyok!$A$16:$B$23,2,FALSE),0)</f>
        <v>0</v>
      </c>
      <c r="CR19" s="47">
        <f>versenyek!$KS$11*IFERROR(VLOOKUP(VLOOKUP($A19,versenyek!KR:KT,3,FALSE),szabalyok!$A$16:$B$23,2,FALSE),0)</f>
        <v>0</v>
      </c>
      <c r="CS19" s="47">
        <f>versenyek!$KV$11*IFERROR(VLOOKUP(VLOOKUP($A19,versenyek!KU:KW,3,FALSE),szabalyok!$A$16:$B$23,2,FALSE),0)</f>
        <v>0</v>
      </c>
      <c r="CT19" s="47">
        <f>versenyek!$KY$11*IFERROR(VLOOKUP(VLOOKUP($A19,versenyek!KX:KZ,3,FALSE),szabalyok!$A$16:$B$23,2,FALSE),0)</f>
        <v>0</v>
      </c>
      <c r="CU19" s="47">
        <f>versenyek!$LB$11*IFERROR(VLOOKUP(VLOOKUP($A19,versenyek!LA:LC,3,FALSE),szabalyok!$A$16:$B$23,2,FALSE),0)</f>
        <v>0</v>
      </c>
      <c r="CV19" s="47">
        <f>versenyek!$LE$11*IFERROR(VLOOKUP(VLOOKUP($A19,versenyek!LD:LF,3,FALSE),szabalyok!$A$16:$B$23,2,FALSE),0)</f>
        <v>0</v>
      </c>
      <c r="CW19" s="47">
        <f>versenyek!$LH$11*IFERROR(VLOOKUP(VLOOKUP($A19,versenyek!LG:LI,3,FALSE),szabalyok!$A$16:$B$23,2,FALSE),0)</f>
        <v>0</v>
      </c>
      <c r="CX19" s="47">
        <f>versenyek!$LK$11*IFERROR(VLOOKUP(VLOOKUP($A19,versenyek!LJ:LL,3,FALSE),szabalyok!$A$16:$B$23,2,FALSE),0)</f>
        <v>0</v>
      </c>
      <c r="CY19" s="47">
        <f>versenyek!$LN$11*IFERROR(VLOOKUP(VLOOKUP($A19,versenyek!LM:LO,3,FALSE),szabalyok!$A$16:$B$23,2,FALSE),0)</f>
        <v>0</v>
      </c>
      <c r="CZ19" s="47">
        <f>versenyek!$LQ$11*IFERROR(VLOOKUP(VLOOKUP($A19,versenyek!LP:LR,3,FALSE),szabalyok!$A$16:$B$23,2,FALSE),0)</f>
        <v>0</v>
      </c>
      <c r="DA19" s="47">
        <f>versenyek!$LT$11*IFERROR(VLOOKUP(VLOOKUP($A19,versenyek!LS:LU,3,FALSE),szabalyok!$A$16:$B$23,2,FALSE),0)</f>
        <v>0</v>
      </c>
      <c r="DB19" s="47">
        <f>versenyek!$LW$11*IFERROR(VLOOKUP(VLOOKUP($A19,versenyek!LV:LX,3,FALSE),szabalyok!$A$16:$B$23,2,FALSE),0)</f>
        <v>25.479174123843077</v>
      </c>
      <c r="DC19" s="47">
        <f>versenyek!$LZ$11*IFERROR(VLOOKUP(VLOOKUP($A19,versenyek!LY:MA,3,FALSE),szabalyok!$A$16:$B$23,2,FALSE),0)</f>
        <v>0</v>
      </c>
      <c r="DD19" s="47">
        <f>versenyek!$MC$11*IFERROR(VLOOKUP(VLOOKUP($A19,versenyek!MB:MD,3,FALSE),szabalyok!$A$16:$B$23,2,FALSE),0)</f>
        <v>0</v>
      </c>
      <c r="DE19" s="47">
        <f>versenyek!$ML$11*IFERROR(VLOOKUP(VLOOKUP($A19,versenyek!MK:MM,3,FALSE),szabalyok!$A$16:$B$23,2,FALSE),0)</f>
        <v>0</v>
      </c>
      <c r="DF19" s="47">
        <f>versenyek!$MO$11*IFERROR(VLOOKUP(VLOOKUP($A19,versenyek!MN:MP,3,FALSE),szabalyok!$A$16:$B$23,2,FALSE),0)</f>
        <v>0</v>
      </c>
      <c r="DG19" s="47">
        <f>versenyek!$MR$11*IFERROR(VLOOKUP(VLOOKUP($A19,versenyek!MQ:MS,3,FALSE),szabalyok!$A$16:$B$23,2,FALSE),0)</f>
        <v>0</v>
      </c>
      <c r="DH19" s="47">
        <f>versenyek!$MU$11*IFERROR(VLOOKUP(VLOOKUP($A19,versenyek!MT:MV,3,FALSE),szabalyok!$A$16:$B$23,2,FALSE),0)</f>
        <v>0</v>
      </c>
      <c r="DI19" s="47">
        <f>versenyek!$MX$11*IFERROR(VLOOKUP(VLOOKUP($A19,versenyek!MW:MY,3,FALSE),szabalyok!$A$16:$B$23,2,FALSE),0)</f>
        <v>0</v>
      </c>
      <c r="DJ19" s="47">
        <f>versenyek!$NA$11*IFERROR(VLOOKUP(VLOOKUP($A19,versenyek!MZ:NB,3,FALSE),szabalyok!$A$16:$B$23,2,FALSE),0)</f>
        <v>0</v>
      </c>
      <c r="DK19" s="47">
        <f>versenyek!$ND$11*IFERROR(VLOOKUP(VLOOKUP($A19,versenyek!NC:NE,3,FALSE),szabalyok!$A$16:$B$23,2,FALSE),0)</f>
        <v>0</v>
      </c>
      <c r="DL19" s="47">
        <f>versenyek!$NG$11*IFERROR(VLOOKUP(VLOOKUP($A19,versenyek!NF:NH,3,FALSE),szabalyok!$A$16:$B$23,2,FALSE),0)</f>
        <v>0</v>
      </c>
      <c r="DM19" s="47">
        <f>versenyek!$NJ$11*IFERROR(VLOOKUP(VLOOKUP($A19,versenyek!NI:NK,3,FALSE),szabalyok!$A$16:$B$23,2,FALSE),0)</f>
        <v>0</v>
      </c>
      <c r="DN19" s="47">
        <f>versenyek!$NM$11*IFERROR(VLOOKUP(VLOOKUP($A19,versenyek!NL:NN,3,FALSE),szabalyok!$A$16:$B$23,2,FALSE),0)</f>
        <v>0</v>
      </c>
      <c r="DO19" s="47">
        <f>versenyek!$NP$11*IFERROR(VLOOKUP(VLOOKUP($A19,versenyek!NO:NQ,3,FALSE),szabalyok!$A$16:$B$23,2,FALSE),0)</f>
        <v>0</v>
      </c>
      <c r="DP19" s="47">
        <f>versenyek!$NS$11*IFERROR(VLOOKUP(VLOOKUP($A19,versenyek!NR:NT,3,FALSE),szabalyok!$A$16:$B$23,2,FALSE),0)</f>
        <v>0</v>
      </c>
      <c r="DQ19" s="47">
        <f>versenyek!$NV$11*IFERROR(VLOOKUP(VLOOKUP($A19,versenyek!NU:NW,3,FALSE),szabalyok!$A$16:$B$23,2,FALSE),0)</f>
        <v>0</v>
      </c>
      <c r="DR19" s="47">
        <f>versenyek!$NY$11*IFERROR(VLOOKUP(VLOOKUP($A19,versenyek!NX:NZ,3,FALSE),szabalyok!$A$16:$B$23,2,FALSE),0)</f>
        <v>0</v>
      </c>
      <c r="DS19" s="47">
        <f>versenyek!$OB$11*IFERROR(VLOOKUP(VLOOKUP($A19,versenyek!OA:OC,3,FALSE),szabalyok!$A$16:$B$23,2,FALSE),0)</f>
        <v>0</v>
      </c>
      <c r="DT19" s="47">
        <f>versenyek!$OE$11*IFERROR(VLOOKUP(VLOOKUP($A19,versenyek!OD:OF,3,FALSE),szabalyok!$A$16:$B$23,2,FALSE),0)</f>
        <v>0</v>
      </c>
      <c r="DU19" s="47">
        <f>versenyek!$OH$11*IFERROR(VLOOKUP(VLOOKUP($A19,versenyek!OG:OI,3,FALSE),szabalyok!$A$16:$B$23,2,FALSE),0)</f>
        <v>0</v>
      </c>
      <c r="DV19" s="47">
        <f>versenyek!$OK$11*IFERROR(VLOOKUP(VLOOKUP($A19,versenyek!OJ:OL,3,FALSE),szabalyok!$A$16:$B$23,2,FALSE),0)</f>
        <v>0</v>
      </c>
      <c r="DW19" s="47">
        <f>versenyek!$ON$11*IFERROR(VLOOKUP(VLOOKUP($A19,versenyek!OM:OO,3,FALSE),szabalyok!$A$16:$B$23,2,FALSE),0)</f>
        <v>0</v>
      </c>
      <c r="DX19" s="47">
        <f>versenyek!$OQ$11*IFERROR(VLOOKUP(VLOOKUP($A19,versenyek!OP:OR,3,FALSE),szabalyok!$A$16:$B$23,2,FALSE),0)</f>
        <v>0</v>
      </c>
      <c r="DY19" s="47">
        <f>versenyek!$OT$11*IFERROR(VLOOKUP(VLOOKUP($A19,versenyek!OS:OU,3,FALSE),szabalyok!$A$16:$B$23,2,FALSE),0)</f>
        <v>0</v>
      </c>
      <c r="DZ19" s="47">
        <f>versenyek!$OW$11*IFERROR(VLOOKUP(VLOOKUP($A19,versenyek!OV:OX,3,FALSE),szabalyok!$A$16:$B$23,2,FALSE),0)</f>
        <v>0</v>
      </c>
      <c r="EA19" s="47">
        <f>versenyek!$OZ$11*IFERROR(VLOOKUP(VLOOKUP($A19,versenyek!OY:PA,3,FALSE),szabalyok!$A$16:$B$23,2,FALSE),0)</f>
        <v>0</v>
      </c>
      <c r="EB19" s="47">
        <f>versenyek!$PC$11*IFERROR(VLOOKUP(VLOOKUP($A19,versenyek!PB:PD,3,FALSE),szabalyok!$A$16:$B$23,2,FALSE),0)</f>
        <v>1.6562656279443111</v>
      </c>
      <c r="EC19" s="47">
        <f>versenyek!$PF$11*IFERROR(VLOOKUP(VLOOKUP($A19,versenyek!PE:PG,3,FALSE),szabalyok!$A$16:$B$23,2,FALSE),0)</f>
        <v>0</v>
      </c>
      <c r="ED19" s="47">
        <f>versenyek!$PI$11*IFERROR(VLOOKUP(VLOOKUP($A19,versenyek!PH:PJ,3,FALSE),szabalyok!$A$16:$B$23,2,FALSE),0)</f>
        <v>0</v>
      </c>
      <c r="EE19" s="47">
        <f>versenyek!$PL$11*IFERROR(VLOOKUP(VLOOKUP($A19,versenyek!PK:PM,3,FALSE),szabalyok!$A$16:$B$23,2,FALSE),0)</f>
        <v>0</v>
      </c>
      <c r="EF19" s="47">
        <f>versenyek!$PO$11*IFERROR(VLOOKUP(VLOOKUP($A19,versenyek!PN:PP,3,FALSE),szabalyok!$A$16:$B$23,2,FALSE),0)</f>
        <v>0</v>
      </c>
      <c r="EG19" s="47">
        <f>versenyek!$PR$11*IFERROR(VLOOKUP(VLOOKUP($A19,versenyek!PQ:PS,3,FALSE),szabalyok!$A$16:$B$23,2,FALSE),0)</f>
        <v>0</v>
      </c>
      <c r="EH19" s="47">
        <f>versenyek!$PU$11*IFERROR(VLOOKUP(VLOOKUP($A19,versenyek!PT:PV,3,FALSE),szabalyok!$A$16:$B$23,2,FALSE),0)</f>
        <v>28.696102359292951</v>
      </c>
      <c r="EI19" s="47">
        <f>versenyek!$PX$11*IFERROR(VLOOKUP(VLOOKUP($A19,versenyek!PW:PY,3,FALSE),szabalyok!$A$16:$B$23,2,FALSE),0)</f>
        <v>0</v>
      </c>
      <c r="EJ19" s="47">
        <f>versenyek!$QA$11*IFERROR(VLOOKUP(VLOOKUP($A19,versenyek!PZ:QB,3,FALSE),szabalyok!$A$16:$B$23,2,FALSE),0)</f>
        <v>0</v>
      </c>
      <c r="EK19" s="47">
        <f>versenyek!$QD$11*IFERROR(VLOOKUP(VLOOKUP($A19,versenyek!QC:QE,3,FALSE),szabalyok!$A$16:$B$23,2,FALSE),0)</f>
        <v>0</v>
      </c>
      <c r="EL19" s="47">
        <f>versenyek!$QG$11*IFERROR(VLOOKUP(VLOOKUP($A19,versenyek!QF:QH,3,FALSE),szabalyok!$A$16:$B$23,2,FALSE),0)</f>
        <v>0</v>
      </c>
      <c r="EM19" s="47">
        <f>versenyek!$QJ$11*IFERROR(VLOOKUP(VLOOKUP($A19,versenyek!QI:QK,3,FALSE),szabalyok!$A$16:$B$23,2,FALSE),0)</f>
        <v>0</v>
      </c>
      <c r="EN19" s="47">
        <f>versenyek!$QM$11*IFERROR(VLOOKUP(VLOOKUP($A19,versenyek!QL:QN,3,FALSE),szabalyok!$A$16:$B$23,2,FALSE),0)</f>
        <v>63.928621369014621</v>
      </c>
      <c r="EO19" s="47">
        <f>versenyek!$QP$11*IFERROR(VLOOKUP(VLOOKUP($A19,versenyek!QO:QQ,3,FALSE),szabalyok!$A$16:$B$23,2,FALSE),0)</f>
        <v>0</v>
      </c>
      <c r="EP19" s="47">
        <f>versenyek!$QS$11*IFERROR(VLOOKUP(VLOOKUP($A19,versenyek!QR:QT,3,FALSE),szabalyok!$A$16:$B$23,2,FALSE),0)</f>
        <v>0</v>
      </c>
      <c r="EQ19" s="47">
        <f>versenyek!$QV$11*IFERROR(VLOOKUP(VLOOKUP($A19,versenyek!QU:QW,3,FALSE),szabalyok!$A$16:$B$23,2,FALSE),0)</f>
        <v>0</v>
      </c>
      <c r="ER19" s="47">
        <f>versenyek!$RE$11*IFERROR(VLOOKUP(VLOOKUP($A19,versenyek!RD:RF,3,FALSE),szabalyok!$A$16:$B$23,2,FALSE),0)</f>
        <v>0</v>
      </c>
      <c r="ES19" s="47">
        <f>versenyek!$RH$11*IFERROR(VLOOKUP(VLOOKUP($A19,versenyek!RG:RI,3,FALSE),szabalyok!$A$16:$B$23,2,FALSE),0)</f>
        <v>0</v>
      </c>
      <c r="ET19" s="47">
        <f>versenyek!$RK$11*IFERROR(VLOOKUP(VLOOKUP($A19,versenyek!RJ:RL,3,FALSE),szabalyok!$A$16:$B$23,2,FALSE),0)</f>
        <v>0</v>
      </c>
      <c r="EU19" s="47">
        <f>versenyek!$RN$11*IFERROR(VLOOKUP(VLOOKUP($A19,versenyek!RM:RO,3,FALSE),szabalyok!$A$16:$B$23,2,FALSE),0)</f>
        <v>0</v>
      </c>
      <c r="EV19" s="47">
        <f>versenyek!$RQ$11*IFERROR(VLOOKUP(VLOOKUP($A19,versenyek!RP:RR,3,FALSE),szabalyok!$A$16:$B$23,2,FALSE),0)</f>
        <v>0</v>
      </c>
      <c r="EW19" s="47">
        <f>versenyek!$RT$11*IFERROR(VLOOKUP(VLOOKUP($A19,versenyek!RS:RU,3,FALSE),szabalyok!$A$16:$B$23,2,FALSE),0)</f>
        <v>0</v>
      </c>
      <c r="EX19" s="47">
        <f>versenyek!$RW$11*IFERROR(VLOOKUP(VLOOKUP($A19,versenyek!RV:RX,3,FALSE),szabalyok!$A$16:$B$23,2,FALSE),0)</f>
        <v>0</v>
      </c>
      <c r="EY19" s="47">
        <f>versenyek!$RZ$11*IFERROR(VLOOKUP(VLOOKUP($A19,versenyek!RY:SA,3,FALSE),szabalyok!$A$16:$B$23,2,FALSE),0)</f>
        <v>0</v>
      </c>
      <c r="EZ19" s="47">
        <f>versenyek!$SC$11*IFERROR(VLOOKUP(VLOOKUP($A19,versenyek!SB:SD,3,FALSE),szabalyok!$A$16:$B$23,2,FALSE),0)</f>
        <v>0</v>
      </c>
      <c r="FA19" s="47">
        <f>versenyek!$SF$11*IFERROR(VLOOKUP(VLOOKUP($A19,versenyek!SE:SG,3,FALSE),szabalyok!$A$16:$B$23,2,FALSE),0)</f>
        <v>0</v>
      </c>
      <c r="FB19" s="47">
        <f>versenyek!$SI$11*IFERROR(VLOOKUP(VLOOKUP($A19,versenyek!SH:SJ,3,FALSE),szabalyok!$A$16:$B$23,2,FALSE),0)</f>
        <v>0</v>
      </c>
      <c r="FC19" s="47">
        <f>versenyek!$SL$11*IFERROR(VLOOKUP(VLOOKUP($A19,versenyek!SK:SM,3,FALSE),szabalyok!$A$16:$B$23,2,FALSE),0)</f>
        <v>0</v>
      </c>
      <c r="FD19" s="47">
        <f>versenyek!$SO$11*IFERROR(VLOOKUP(VLOOKUP($A19,versenyek!SN:SP,3,FALSE),szabalyok!$A$16:$B$23,2,FALSE),0)</f>
        <v>0</v>
      </c>
      <c r="FE19" s="47">
        <f>versenyek!$SR$11*IFERROR(VLOOKUP(VLOOKUP($A19,versenyek!SQ:SS,3,FALSE),szabalyok!$A$16:$B$23,2,FALSE),0)</f>
        <v>0</v>
      </c>
      <c r="FF19" s="47">
        <f>versenyek!$SU$11*IFERROR(VLOOKUP(VLOOKUP($A19,versenyek!ST:SV,3,FALSE),szabalyok!$A$16:$B$23,2,FALSE),0)</f>
        <v>0</v>
      </c>
      <c r="FG19" s="47">
        <f>versenyek!$SX$11*IFERROR(VLOOKUP(VLOOKUP($A19,versenyek!SW:SY,3,FALSE),szabalyok!$A$16:$B$23,2,FALSE),0)</f>
        <v>0</v>
      </c>
      <c r="FH19" s="47">
        <f>versenyek!$TA$11*IFERROR(VLOOKUP(VLOOKUP($A19,versenyek!SZ:TB,3,FALSE),szabalyok!$A$16:$B$23,2,FALSE),0)</f>
        <v>7.2067597904092366</v>
      </c>
      <c r="FI19" s="47">
        <f>versenyek!$TD$11*IFERROR(VLOOKUP(VLOOKUP($A19,versenyek!TC:TE,3,FALSE),szabalyok!$A$16:$B$23,2,FALSE),0)</f>
        <v>0</v>
      </c>
      <c r="FJ19" s="47">
        <f>versenyek!$TG$11*IFERROR(VLOOKUP(VLOOKUP($A19,versenyek!TF:TH,3,FALSE),szabalyok!$A$16:$B$23,2,FALSE),0)</f>
        <v>0</v>
      </c>
      <c r="FK19" s="47">
        <f>versenyek!$TJ$11*IFERROR(VLOOKUP(VLOOKUP($A19,versenyek!TI:TK,3,FALSE),szabalyok!$A$16:$B$23,2,FALSE),0)</f>
        <v>0</v>
      </c>
      <c r="FL19" s="47">
        <f>versenyek!$TM$11*IFERROR(VLOOKUP(VLOOKUP($A19,versenyek!TL:TN,3,FALSE),szabalyok!$A$16:$B$23,2,FALSE),0)</f>
        <v>0</v>
      </c>
      <c r="FM19" s="47">
        <f>versenyek!$TP$11*IFERROR(VLOOKUP(VLOOKUP($A19,versenyek!TO:TQ,3,FALSE),szabalyok!$A$16:$B$23,2,FALSE),0)</f>
        <v>0</v>
      </c>
      <c r="FN19" s="47">
        <f>versenyek!$TS$11*IFERROR(VLOOKUP(VLOOKUP($A19,versenyek!TR:TT,3,FALSE),szabalyok!$A$16:$B$23,2,FALSE),0)</f>
        <v>0</v>
      </c>
      <c r="FO19" s="47"/>
      <c r="FP19" s="235">
        <f t="shared" si="0"/>
        <v>99.831483518716809</v>
      </c>
    </row>
    <row r="20" spans="1:172">
      <c r="A20" s="1" t="s">
        <v>1493</v>
      </c>
      <c r="B20" s="47">
        <v>0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  <c r="P20" s="47">
        <v>34.76949927759572</v>
      </c>
      <c r="Q20" s="47">
        <v>0</v>
      </c>
      <c r="R20" s="47">
        <f>versenyek!$BD$11*IFERROR(VLOOKUP(VLOOKUP($A20,versenyek!BC:BE,3,FALSE),szabalyok!$A$16:$B$23,2,FALSE),0)</f>
        <v>0</v>
      </c>
      <c r="S20" s="47">
        <f>versenyek!$BG$11*IFERROR(VLOOKUP(VLOOKUP($A20,versenyek!BF:BH,3,FALSE),szabalyok!$A$16:$B$23,2,FALSE),0)</f>
        <v>0</v>
      </c>
      <c r="T20" s="47">
        <f>versenyek!$BJ$11*IFERROR(VLOOKUP(VLOOKUP($A20,versenyek!BI:BK,3,FALSE),szabalyok!$A$16:$B$23,2,FALSE),0)</f>
        <v>0</v>
      </c>
      <c r="U20" s="47">
        <f>versenyek!$BM$11*IFERROR(VLOOKUP(VLOOKUP($A20,versenyek!BL:BN,3,FALSE),szabalyok!$A$16:$B$23,2,FALSE),0)</f>
        <v>0</v>
      </c>
      <c r="V20" s="47">
        <f>versenyek!$BP$11*IFERROR(VLOOKUP(VLOOKUP($A20,versenyek!BO:BQ,3,FALSE),szabalyok!$A$16:$B$23,2,FALSE),0)</f>
        <v>0</v>
      </c>
      <c r="W20" s="47">
        <f>versenyek!$BS$11*IFERROR(VLOOKUP(VLOOKUP($A20,versenyek!BR:BT,3,FALSE),szabalyok!$A$16:$B$23,2,FALSE),0)</f>
        <v>0</v>
      </c>
      <c r="X20" s="47">
        <f>versenyek!$BV$11*IFERROR(VLOOKUP(VLOOKUP($A20,versenyek!BU:BW,3,FALSE),szabalyok!$A$16:$B$23,2,FALSE),0)</f>
        <v>0</v>
      </c>
      <c r="Y20" s="47">
        <f>versenyek!$BY$11*IFERROR(VLOOKUP(VLOOKUP($A20,versenyek!BX:BZ,3,FALSE),szabalyok!$A$16:$B$23,2,FALSE),0)</f>
        <v>0</v>
      </c>
      <c r="Z20" s="47">
        <f>versenyek!$CB$11*IFERROR(VLOOKUP(VLOOKUP($A20,versenyek!CA:CC,3,FALSE),szabalyok!$A$16:$B$23,2,FALSE),0)</f>
        <v>0</v>
      </c>
      <c r="AA20" s="47">
        <f>versenyek!$CE$11*IFERROR(VLOOKUP(VLOOKUP($A20,versenyek!CD:CF,3,FALSE),szabalyok!$A$16:$B$23,2,FALSE),0)</f>
        <v>0</v>
      </c>
      <c r="AB20" s="47">
        <f>versenyek!$CH$11*IFERROR(VLOOKUP(VLOOKUP($A20,versenyek!CG:CI,3,FALSE),szabalyok!$A$16:$B$23,2,FALSE),0)</f>
        <v>0</v>
      </c>
      <c r="AC20" s="47">
        <f>versenyek!$CK$11*IFERROR(VLOOKUP(VLOOKUP($A20,versenyek!CJ:CL,3,FALSE),szabalyok!$A$16:$B$23,2,FALSE),0)</f>
        <v>0</v>
      </c>
      <c r="AD20" s="47">
        <f>versenyek!$CN$11*IFERROR(VLOOKUP(VLOOKUP($A20,versenyek!CM:CO,3,FALSE),szabalyok!$A$16:$B$23,2,FALSE),0)</f>
        <v>0</v>
      </c>
      <c r="AE20" s="47">
        <f>versenyek!$CQ$11*IFERROR(VLOOKUP(VLOOKUP($A20,versenyek!CP:CR,3,FALSE),szabalyok!$A$16:$B$23,2,FALSE),0)</f>
        <v>0</v>
      </c>
      <c r="AF20" s="47">
        <f>versenyek!$CT$11*IFERROR(VLOOKUP(VLOOKUP($A20,versenyek!CS:CU,3,FALSE),szabalyok!$A$16:$B$23,2,FALSE),0)</f>
        <v>0</v>
      </c>
      <c r="AG20" s="47">
        <f>versenyek!$CW$11*IFERROR(VLOOKUP(VLOOKUP($A20,versenyek!CV:CX,3,FALSE),szabalyok!$A$16:$B$23,2,FALSE),0)</f>
        <v>0</v>
      </c>
      <c r="AH20" s="47">
        <f>versenyek!$CZ$11*IFERROR(VLOOKUP(VLOOKUP($A20,versenyek!CY:DA,3,FALSE),szabalyok!$A$16:$B$23,2,FALSE),0)</f>
        <v>0</v>
      </c>
      <c r="AI20" s="47">
        <f>versenyek!$DC$11*IFERROR(VLOOKUP(VLOOKUP($A20,versenyek!DB:DD,3,FALSE),szabalyok!$A$16:$B$23,2,FALSE),0)</f>
        <v>0</v>
      </c>
      <c r="AJ20" s="47">
        <f>versenyek!$DF$11*IFERROR(VLOOKUP(VLOOKUP($A20,versenyek!DE:DG,3,FALSE),szabalyok!$A$16:$B$23,2,FALSE),0)</f>
        <v>0</v>
      </c>
      <c r="AK20" s="47">
        <f>versenyek!$DI$11*IFERROR(VLOOKUP(VLOOKUP($A20,versenyek!DH:DJ,3,FALSE),szabalyok!$A$16:$B$23,2,FALSE),0)</f>
        <v>0</v>
      </c>
      <c r="AL20" s="47">
        <f>versenyek!$DL$11*IFERROR(VLOOKUP(VLOOKUP($A20,versenyek!DK:DM,3,FALSE),szabalyok!$A$16:$B$23,2,FALSE),0)</f>
        <v>0</v>
      </c>
      <c r="AM20" s="47">
        <f>versenyek!$DR$11*IFERROR(VLOOKUP(VLOOKUP($A20,versenyek!DQ:DS,3,FALSE),szabalyok!$A$16:$B$23,2,FALSE),0)</f>
        <v>0</v>
      </c>
      <c r="AN20" s="47">
        <f>versenyek!$DU$11*IFERROR(VLOOKUP(VLOOKUP($A20,versenyek!DT:DV,3,FALSE),szabalyok!$A$16:$B$23,2,FALSE),0)</f>
        <v>0</v>
      </c>
      <c r="AO20" s="47">
        <f>versenyek!$DO$11*IFERROR(VLOOKUP(VLOOKUP($A20,versenyek!DN:DP,3,FALSE),szabalyok!$A$16:$B$23,2,FALSE),0)</f>
        <v>0</v>
      </c>
      <c r="AP20" s="47">
        <f>versenyek!$DX$11*IFERROR(VLOOKUP(VLOOKUP($A20,versenyek!DW:DY,3,FALSE),szabalyok!$A$16:$B$23,2,FALSE),0)</f>
        <v>0</v>
      </c>
      <c r="AQ20" s="47" t="e">
        <f>versenyek!$EA$11*IFERROR(VLOOKUP(VLOOKUP($A20,versenyek!DZ:EB,3,FALSE),szabalyok!$A$16:$B$23,2,FALSE),0)</f>
        <v>#DIV/0!</v>
      </c>
      <c r="AR20" s="47" t="e">
        <f>versenyek!$ED$11*IFERROR(VLOOKUP(VLOOKUP($A20,versenyek!EC:EE,3,FALSE),szabalyok!$A$16:$B$23,2,FALSE),0)</f>
        <v>#DIV/0!</v>
      </c>
      <c r="AS20" s="47">
        <f>versenyek!$EG$11*IFERROR(VLOOKUP(VLOOKUP($A20,versenyek!EF:EH,3,FALSE),szabalyok!$A$16:$B$23,2,FALSE),0)</f>
        <v>0</v>
      </c>
      <c r="AT20" s="47">
        <f>versenyek!$EJ$11*IFERROR(VLOOKUP(VLOOKUP($A20,versenyek!EI:EK,3,FALSE),szabalyok!$A$16:$B$23,2,FALSE),0)</f>
        <v>0</v>
      </c>
      <c r="AU20" s="47">
        <f>versenyek!$EM$11*IFERROR(VLOOKUP(VLOOKUP($A20,versenyek!EL:EN,3,FALSE),szabalyok!$A$16:$B$23,2,FALSE),0)</f>
        <v>0</v>
      </c>
      <c r="AV20" s="47">
        <f>versenyek!$EP$11*IFERROR(VLOOKUP(VLOOKUP($A20,versenyek!EO:EQ,3,FALSE),szabalyok!$A$16:$B$23,2,FALSE),0)</f>
        <v>0</v>
      </c>
      <c r="AW20" s="47">
        <f>versenyek!$EY$11*IFERROR(VLOOKUP(VLOOKUP($A20,versenyek!EX:EZ,3,FALSE),szabalyok!$A$16:$B$23,2,FALSE),0)</f>
        <v>0</v>
      </c>
      <c r="AX20" s="47">
        <f>versenyek!$FB$11*IFERROR(VLOOKUP(VLOOKUP($A20,versenyek!FA:FC,3,FALSE),szabalyok!$A$16:$B$23,2,FALSE),0)</f>
        <v>0</v>
      </c>
      <c r="AY20" s="47">
        <f>versenyek!$FE$11*IFERROR(VLOOKUP(VLOOKUP($A20,versenyek!FD:FF,3,FALSE),szabalyok!$A$16:$B$23,2,FALSE),0)</f>
        <v>0</v>
      </c>
      <c r="AZ20" s="47">
        <f>versenyek!$FH$11*IFERROR(VLOOKUP(VLOOKUP($A20,versenyek!FG:FI,3,FALSE),szabalyok!$A$16:$B$23,2,FALSE),0)</f>
        <v>0</v>
      </c>
      <c r="BA20" s="47">
        <f>versenyek!$FK$11*IFERROR(VLOOKUP(VLOOKUP($A20,versenyek!FJ:FL,3,FALSE),szabalyok!$A$16:$B$23,2,FALSE),0)</f>
        <v>0</v>
      </c>
      <c r="BB20" s="47">
        <f>versenyek!$FN$11*IFERROR(VLOOKUP(VLOOKUP($A20,versenyek!FM:FO,3,FALSE),szabalyok!$A$16:$B$23,2,FALSE),0)</f>
        <v>0</v>
      </c>
      <c r="BC20" s="47">
        <f>versenyek!$FQ$11*IFERROR(VLOOKUP(VLOOKUP($A20,versenyek!FP:FR,3,FALSE),szabalyok!$A$16:$B$23,2,FALSE),0)</f>
        <v>0</v>
      </c>
      <c r="BD20" s="47">
        <f>versenyek!$FT$11*IFERROR(VLOOKUP(VLOOKUP($A20,versenyek!FS:FU,3,FALSE),szabalyok!$A$16:$B$23,2,FALSE),0)</f>
        <v>0</v>
      </c>
      <c r="BE20" s="47">
        <f>versenyek!$FW$11*IFERROR(VLOOKUP(VLOOKUP($A20,versenyek!FV:FX,3,FALSE),szabalyok!$A$16:$B$23,2,FALSE),0)</f>
        <v>0</v>
      </c>
      <c r="BF20" s="47">
        <f>versenyek!$FZ$11*IFERROR(VLOOKUP(VLOOKUP($A20,versenyek!FY:GA,3,FALSE),szabalyok!$A$16:$B$23,2,FALSE),0)</f>
        <v>0</v>
      </c>
      <c r="BG20" s="47">
        <f>versenyek!$GC$11*IFERROR(VLOOKUP(VLOOKUP($A20,versenyek!GB:GD,3,FALSE),szabalyok!$A$16:$B$23,2,FALSE),0)</f>
        <v>0</v>
      </c>
      <c r="BH20" s="47">
        <f>versenyek!$GF$11*IFERROR(VLOOKUP(VLOOKUP($A20,versenyek!GE:GG,3,FALSE),szabalyok!$A$16:$B$23,2,FALSE),0)</f>
        <v>0</v>
      </c>
      <c r="BI20" s="47">
        <f>versenyek!$GI$11*IFERROR(VLOOKUP(VLOOKUP($A20,versenyek!GH:GJ,3,FALSE),szabalyok!$A$16:$B$23,2,FALSE),0)</f>
        <v>0</v>
      </c>
      <c r="BJ20" s="47">
        <f>versenyek!$GL$11*IFERROR(VLOOKUP(VLOOKUP($A20,versenyek!GK:GM,3,FALSE),szabalyok!$A$16:$B$23,2,FALSE),0)</f>
        <v>0</v>
      </c>
      <c r="BK20" s="47">
        <f>versenyek!$GO$11*IFERROR(VLOOKUP(VLOOKUP($A20,versenyek!GN:GP,3,FALSE),szabalyok!$A$16:$B$23,2,FALSE),0)</f>
        <v>0</v>
      </c>
      <c r="BL20" s="47">
        <f>versenyek!$GR$11*IFERROR(VLOOKUP(VLOOKUP($A20,versenyek!GQ:GS,3,FALSE),szabalyok!$A$16:$B$23,2,FALSE),0)</f>
        <v>0</v>
      </c>
      <c r="BM20" s="47">
        <f>versenyek!$GX$11*IFERROR(VLOOKUP(VLOOKUP($A20,versenyek!GW:GY,3,FALSE),szabalyok!$A$16:$B$23,2,FALSE),0)</f>
        <v>0</v>
      </c>
      <c r="BN20" s="47">
        <f>versenyek!$GX$11*IFERROR(VLOOKUP(VLOOKUP($A20,versenyek!GX:GZ,3,FALSE),szabalyok!$A$16:$B$23,2,FALSE),0)</f>
        <v>0</v>
      </c>
      <c r="BO20" s="47">
        <f>versenyek!$HD$11*IFERROR(VLOOKUP(VLOOKUP($A20,versenyek!HC:HE,3,FALSE),szabalyok!$A$16:$B$23,2,FALSE),0)</f>
        <v>0</v>
      </c>
      <c r="BP20" s="47">
        <f>versenyek!$HG$11*IFERROR(VLOOKUP(VLOOKUP($A20,versenyek!HF:HH,3,FALSE),szabalyok!$A$16:$B$23,2,FALSE),0)</f>
        <v>0</v>
      </c>
      <c r="BQ20" s="47">
        <f>versenyek!$HJ$11*IFERROR(VLOOKUP(VLOOKUP($A20,versenyek!HI:HK,3,FALSE),szabalyok!$A$16:$B$23,2,FALSE),0)</f>
        <v>0</v>
      </c>
      <c r="BR20" s="47">
        <f>versenyek!$HM$11*IFERROR(VLOOKUP(VLOOKUP($A20,versenyek!HL:HN,3,FALSE),szabalyok!$A$16:$B$23,2,FALSE),0)</f>
        <v>0</v>
      </c>
      <c r="BS20" s="47">
        <f>versenyek!$HP$11*IFERROR(VLOOKUP(VLOOKUP($A20,versenyek!HO:HQ,3,FALSE),szabalyok!$A$16:$B$23,2,FALSE),0)</f>
        <v>0</v>
      </c>
      <c r="BT20" s="47">
        <f>versenyek!$HS$11*IFERROR(VLOOKUP(VLOOKUP($A20,versenyek!HR:HT,3,FALSE),szabalyok!$A$16:$B$23,2,FALSE),0)</f>
        <v>0</v>
      </c>
      <c r="BU20" s="47">
        <f>versenyek!$HV$11*IFERROR(VLOOKUP(VLOOKUP($A20,versenyek!HU:HW,3,FALSE),szabalyok!$A$16:$B$23,2,FALSE),0)</f>
        <v>0</v>
      </c>
      <c r="BV20" s="47">
        <f>versenyek!$HY$11*IFERROR(VLOOKUP(VLOOKUP($A20,versenyek!HX:HZ,3,FALSE),szabalyok!$A$16:$B$23,2,FALSE),0)</f>
        <v>0</v>
      </c>
      <c r="BW20" s="47">
        <f>versenyek!$IB$11*IFERROR(VLOOKUP(VLOOKUP($A20,versenyek!IA:IC,3,FALSE),szabalyok!$A$16:$B$23,2,FALSE),0)</f>
        <v>0</v>
      </c>
      <c r="BX20" s="47">
        <f>versenyek!$IE$11*IFERROR(VLOOKUP(VLOOKUP($A20,versenyek!ID:IF,3,FALSE),szabalyok!$A$16:$B$23,2,FALSE),0)</f>
        <v>0</v>
      </c>
      <c r="BY20" s="47">
        <f>versenyek!$IH$11*IFERROR(VLOOKUP(VLOOKUP($A20,versenyek!IG:II,3,FALSE),szabalyok!$A$16:$B$23,2,FALSE),0)</f>
        <v>0</v>
      </c>
      <c r="BZ20" s="47">
        <f>versenyek!$IK$11*IFERROR(VLOOKUP(VLOOKUP($A20,versenyek!IJ:IL,3,FALSE),szabalyok!$A$16:$B$23,2,FALSE),0)</f>
        <v>0</v>
      </c>
      <c r="CA20" s="47">
        <f>versenyek!$IN$11*IFERROR(VLOOKUP(VLOOKUP($A20,versenyek!IM:IO,3,FALSE),szabalyok!$A$16:$B$23,2,FALSE),0)</f>
        <v>0</v>
      </c>
      <c r="CB20" s="47">
        <f>versenyek!$IW$11*IFERROR(VLOOKUP(VLOOKUP($A20,versenyek!IV:IX,3,FALSE),szabalyok!$A$16:$B$23,2,FALSE),0)</f>
        <v>0</v>
      </c>
      <c r="CC20" s="47">
        <f>versenyek!$IZ$11*IFERROR(VLOOKUP(VLOOKUP($A20,versenyek!IY:JA,3,FALSE),szabalyok!$A$16:$B$23,2,FALSE),0)</f>
        <v>0</v>
      </c>
      <c r="CD20" s="47">
        <f>versenyek!$JC$11*IFERROR(VLOOKUP(VLOOKUP($A20,versenyek!JB:JD,3,FALSE),szabalyok!$A$16:$B$23,2,FALSE),0)</f>
        <v>0</v>
      </c>
      <c r="CE20" s="47">
        <f>versenyek!$JF$11*IFERROR(VLOOKUP(VLOOKUP($A20,versenyek!JE:JG,3,FALSE),szabalyok!$A$16:$B$23,2,FALSE),0)</f>
        <v>0</v>
      </c>
      <c r="CF20" s="47">
        <f>versenyek!$JI$11*IFERROR(VLOOKUP(VLOOKUP($A20,versenyek!JH:JJ,3,FALSE),szabalyok!$A$16:$B$23,2,FALSE),0)</f>
        <v>0</v>
      </c>
      <c r="CG20" s="47">
        <f>versenyek!$JL$11*IFERROR(VLOOKUP(VLOOKUP($A20,versenyek!JK:JM,3,FALSE),szabalyok!$A$16:$B$23,2,FALSE),0)</f>
        <v>0</v>
      </c>
      <c r="CH20" s="47">
        <f>versenyek!$JO$11*IFERROR(VLOOKUP(VLOOKUP($A20,versenyek!JN:JP,3,FALSE),szabalyok!$A$16:$B$23,2,FALSE),0)</f>
        <v>0</v>
      </c>
      <c r="CI20" s="47">
        <f>versenyek!$JR$11*IFERROR(VLOOKUP(VLOOKUP($A20,versenyek!JQ:JS,3,FALSE),szabalyok!$A$16:$B$23,2,FALSE),0)</f>
        <v>0</v>
      </c>
      <c r="CJ20" s="47">
        <f>versenyek!$JU$11*IFERROR(VLOOKUP(VLOOKUP($A20,versenyek!JT:JV,3,FALSE),szabalyok!$A$16:$B$23,2,FALSE),0)</f>
        <v>0</v>
      </c>
      <c r="CK20" s="47">
        <f>versenyek!$JR$11*IFERROR(VLOOKUP(VLOOKUP($A20,versenyek!JW:JY,3,FALSE),szabalyok!$A$16:$B$23,2,FALSE),0)</f>
        <v>0</v>
      </c>
      <c r="CL20" s="47">
        <f>versenyek!$KA$11*IFERROR(VLOOKUP(VLOOKUP($A20,versenyek!JZ:KB,3,FALSE),szabalyok!$A$16:$B$23,2,FALSE),0)</f>
        <v>0</v>
      </c>
      <c r="CM20" s="47">
        <f>versenyek!$KD$11*IFERROR(VLOOKUP(VLOOKUP($A20,versenyek!KC:KE,3,FALSE),szabalyok!$A$16:$B$23,2,FALSE),0)</f>
        <v>0</v>
      </c>
      <c r="CN20" s="47">
        <f>versenyek!$KG$11*IFERROR(VLOOKUP(VLOOKUP($A20,versenyek!KF:KH,3,FALSE),szabalyok!$A$16:$B$23,2,FALSE),0)</f>
        <v>0</v>
      </c>
      <c r="CO20" s="47">
        <f>versenyek!$KJ$11*IFERROR(VLOOKUP(VLOOKUP($A20,versenyek!KI:KK,3,FALSE),szabalyok!$A$16:$B$23,2,FALSE),0)</f>
        <v>0</v>
      </c>
      <c r="CP20" s="47">
        <f>versenyek!$KM$11*IFERROR(VLOOKUP(VLOOKUP($A20,versenyek!KL:KN,3,FALSE),szabalyok!$A$16:$B$23,2,FALSE),0)</f>
        <v>0</v>
      </c>
      <c r="CQ20" s="47">
        <f>versenyek!$KP$11*IFERROR(VLOOKUP(VLOOKUP($A20,versenyek!KO:KQ,3,FALSE),szabalyok!$A$16:$B$23,2,FALSE),0)</f>
        <v>0</v>
      </c>
      <c r="CR20" s="47">
        <f>versenyek!$KS$11*IFERROR(VLOOKUP(VLOOKUP($A20,versenyek!KR:KT,3,FALSE),szabalyok!$A$16:$B$23,2,FALSE),0)</f>
        <v>0</v>
      </c>
      <c r="CS20" s="47">
        <f>versenyek!$KV$11*IFERROR(VLOOKUP(VLOOKUP($A20,versenyek!KU:KW,3,FALSE),szabalyok!$A$16:$B$23,2,FALSE),0)</f>
        <v>0</v>
      </c>
      <c r="CT20" s="47">
        <f>versenyek!$KY$11*IFERROR(VLOOKUP(VLOOKUP($A20,versenyek!KX:KZ,3,FALSE),szabalyok!$A$16:$B$23,2,FALSE),0)</f>
        <v>0</v>
      </c>
      <c r="CU20" s="47">
        <f>versenyek!$LB$11*IFERROR(VLOOKUP(VLOOKUP($A20,versenyek!LA:LC,3,FALSE),szabalyok!$A$16:$B$23,2,FALSE),0)</f>
        <v>0</v>
      </c>
      <c r="CV20" s="47">
        <f>versenyek!$LE$11*IFERROR(VLOOKUP(VLOOKUP($A20,versenyek!LD:LF,3,FALSE),szabalyok!$A$16:$B$23,2,FALSE),0)</f>
        <v>0</v>
      </c>
      <c r="CW20" s="47">
        <f>versenyek!$LH$11*IFERROR(VLOOKUP(VLOOKUP($A20,versenyek!LG:LI,3,FALSE),szabalyok!$A$16:$B$23,2,FALSE),0)</f>
        <v>0</v>
      </c>
      <c r="CX20" s="47">
        <f>versenyek!$LK$11*IFERROR(VLOOKUP(VLOOKUP($A20,versenyek!LJ:LL,3,FALSE),szabalyok!$A$16:$B$23,2,FALSE),0)</f>
        <v>62.965891078334153</v>
      </c>
      <c r="CY20" s="47">
        <f>versenyek!$LN$11*IFERROR(VLOOKUP(VLOOKUP($A20,versenyek!LM:LO,3,FALSE),szabalyok!$A$16:$B$23,2,FALSE),0)</f>
        <v>0</v>
      </c>
      <c r="CZ20" s="47">
        <f>versenyek!$LQ$11*IFERROR(VLOOKUP(VLOOKUP($A20,versenyek!LP:LR,3,FALSE),szabalyok!$A$16:$B$23,2,FALSE),0)</f>
        <v>0</v>
      </c>
      <c r="DA20" s="47">
        <f>versenyek!$LT$11*IFERROR(VLOOKUP(VLOOKUP($A20,versenyek!LS:LU,3,FALSE),szabalyok!$A$16:$B$23,2,FALSE),0)</f>
        <v>5.5238545662202068</v>
      </c>
      <c r="DB20" s="47">
        <f>versenyek!$LW$11*IFERROR(VLOOKUP(VLOOKUP($A20,versenyek!LV:LX,3,FALSE),szabalyok!$A$16:$B$23,2,FALSE),0)</f>
        <v>0</v>
      </c>
      <c r="DC20" s="47">
        <f>versenyek!$LZ$11*IFERROR(VLOOKUP(VLOOKUP($A20,versenyek!LY:MA,3,FALSE),szabalyok!$A$16:$B$23,2,FALSE),0)</f>
        <v>0</v>
      </c>
      <c r="DD20" s="47">
        <f>versenyek!$MC$11*IFERROR(VLOOKUP(VLOOKUP($A20,versenyek!MB:MD,3,FALSE),szabalyok!$A$16:$B$23,2,FALSE),0)</f>
        <v>0</v>
      </c>
      <c r="DE20" s="47">
        <f>versenyek!$ML$11*IFERROR(VLOOKUP(VLOOKUP($A20,versenyek!MK:MM,3,FALSE),szabalyok!$A$16:$B$23,2,FALSE),0)</f>
        <v>0</v>
      </c>
      <c r="DF20" s="47">
        <f>versenyek!$MO$11*IFERROR(VLOOKUP(VLOOKUP($A20,versenyek!MN:MP,3,FALSE),szabalyok!$A$16:$B$23,2,FALSE),0)</f>
        <v>0</v>
      </c>
      <c r="DG20" s="47">
        <f>versenyek!$MR$11*IFERROR(VLOOKUP(VLOOKUP($A20,versenyek!MQ:MS,3,FALSE),szabalyok!$A$16:$B$23,2,FALSE),0)</f>
        <v>0</v>
      </c>
      <c r="DH20" s="47">
        <f>versenyek!$MU$11*IFERROR(VLOOKUP(VLOOKUP($A20,versenyek!MT:MV,3,FALSE),szabalyok!$A$16:$B$23,2,FALSE),0)</f>
        <v>0</v>
      </c>
      <c r="DI20" s="47">
        <f>versenyek!$MX$11*IFERROR(VLOOKUP(VLOOKUP($A20,versenyek!MW:MY,3,FALSE),szabalyok!$A$16:$B$23,2,FALSE),0)</f>
        <v>0</v>
      </c>
      <c r="DJ20" s="47">
        <f>versenyek!$NA$11*IFERROR(VLOOKUP(VLOOKUP($A20,versenyek!MZ:NB,3,FALSE),szabalyok!$A$16:$B$23,2,FALSE),0)</f>
        <v>0</v>
      </c>
      <c r="DK20" s="47">
        <f>versenyek!$ND$11*IFERROR(VLOOKUP(VLOOKUP($A20,versenyek!NC:NE,3,FALSE),szabalyok!$A$16:$B$23,2,FALSE),0)</f>
        <v>8.6540806758140292</v>
      </c>
      <c r="DL20" s="47">
        <f>versenyek!$NG$11*IFERROR(VLOOKUP(VLOOKUP($A20,versenyek!NF:NH,3,FALSE),szabalyok!$A$16:$B$23,2,FALSE),0)</f>
        <v>0</v>
      </c>
      <c r="DM20" s="47">
        <f>versenyek!$NJ$11*IFERROR(VLOOKUP(VLOOKUP($A20,versenyek!NI:NK,3,FALSE),szabalyok!$A$16:$B$23,2,FALSE),0)</f>
        <v>0</v>
      </c>
      <c r="DN20" s="47">
        <f>versenyek!$NM$11*IFERROR(VLOOKUP(VLOOKUP($A20,versenyek!NL:NN,3,FALSE),szabalyok!$A$16:$B$23,2,FALSE),0)</f>
        <v>0</v>
      </c>
      <c r="DO20" s="47">
        <f>versenyek!$NP$11*IFERROR(VLOOKUP(VLOOKUP($A20,versenyek!NO:NQ,3,FALSE),szabalyok!$A$16:$B$23,2,FALSE),0)</f>
        <v>0</v>
      </c>
      <c r="DP20" s="47">
        <f>versenyek!$NS$11*IFERROR(VLOOKUP(VLOOKUP($A20,versenyek!NR:NT,3,FALSE),szabalyok!$A$16:$B$23,2,FALSE),0)</f>
        <v>0</v>
      </c>
      <c r="DQ20" s="47">
        <f>versenyek!$NV$11*IFERROR(VLOOKUP(VLOOKUP($A20,versenyek!NU:NW,3,FALSE),szabalyok!$A$16:$B$23,2,FALSE),0)</f>
        <v>0</v>
      </c>
      <c r="DR20" s="47">
        <f>versenyek!$NY$11*IFERROR(VLOOKUP(VLOOKUP($A20,versenyek!NX:NZ,3,FALSE),szabalyok!$A$16:$B$23,2,FALSE),0)</f>
        <v>0</v>
      </c>
      <c r="DS20" s="47">
        <f>versenyek!$OB$11*IFERROR(VLOOKUP(VLOOKUP($A20,versenyek!OA:OC,3,FALSE),szabalyok!$A$16:$B$23,2,FALSE),0)</f>
        <v>0</v>
      </c>
      <c r="DT20" s="47">
        <f>versenyek!$OE$11*IFERROR(VLOOKUP(VLOOKUP($A20,versenyek!OD:OF,3,FALSE),szabalyok!$A$16:$B$23,2,FALSE),0)</f>
        <v>10.013957720021171</v>
      </c>
      <c r="DU20" s="47">
        <f>versenyek!$OH$11*IFERROR(VLOOKUP(VLOOKUP($A20,versenyek!OG:OI,3,FALSE),szabalyok!$A$16:$B$23,2,FALSE),0)</f>
        <v>0</v>
      </c>
      <c r="DV20" s="47">
        <f>versenyek!$OK$11*IFERROR(VLOOKUP(VLOOKUP($A20,versenyek!OJ:OL,3,FALSE),szabalyok!$A$16:$B$23,2,FALSE),0)</f>
        <v>0</v>
      </c>
      <c r="DW20" s="47">
        <f>versenyek!$ON$11*IFERROR(VLOOKUP(VLOOKUP($A20,versenyek!OM:OO,3,FALSE),szabalyok!$A$16:$B$23,2,FALSE),0)</f>
        <v>0</v>
      </c>
      <c r="DX20" s="47">
        <f>versenyek!$OQ$11*IFERROR(VLOOKUP(VLOOKUP($A20,versenyek!OP:OR,3,FALSE),szabalyok!$A$16:$B$23,2,FALSE),0)</f>
        <v>0</v>
      </c>
      <c r="DY20" s="47">
        <f>versenyek!$OT$11*IFERROR(VLOOKUP(VLOOKUP($A20,versenyek!OS:OU,3,FALSE),szabalyok!$A$16:$B$23,2,FALSE),0)</f>
        <v>0</v>
      </c>
      <c r="DZ20" s="47">
        <f>versenyek!$OW$11*IFERROR(VLOOKUP(VLOOKUP($A20,versenyek!OV:OX,3,FALSE),szabalyok!$A$16:$B$23,2,FALSE),0)</f>
        <v>0</v>
      </c>
      <c r="EA20" s="47">
        <f>versenyek!$OZ$11*IFERROR(VLOOKUP(VLOOKUP($A20,versenyek!OY:PA,3,FALSE),szabalyok!$A$16:$B$23,2,FALSE),0)</f>
        <v>0</v>
      </c>
      <c r="EB20" s="47">
        <f>versenyek!$PC$11*IFERROR(VLOOKUP(VLOOKUP($A20,versenyek!PB:PD,3,FALSE),szabalyok!$A$16:$B$23,2,FALSE),0)</f>
        <v>0</v>
      </c>
      <c r="EC20" s="47">
        <f>versenyek!$PF$11*IFERROR(VLOOKUP(VLOOKUP($A20,versenyek!PE:PG,3,FALSE),szabalyok!$A$16:$B$23,2,FALSE),0)</f>
        <v>0</v>
      </c>
      <c r="ED20" s="47">
        <f>versenyek!$PI$11*IFERROR(VLOOKUP(VLOOKUP($A20,versenyek!PH:PJ,3,FALSE),szabalyok!$A$16:$B$23,2,FALSE),0)</f>
        <v>0</v>
      </c>
      <c r="EE20" s="47">
        <f>versenyek!$PL$11*IFERROR(VLOOKUP(VLOOKUP($A20,versenyek!PK:PM,3,FALSE),szabalyok!$A$16:$B$23,2,FALSE),0)</f>
        <v>0</v>
      </c>
      <c r="EF20" s="47">
        <f>versenyek!$PO$11*IFERROR(VLOOKUP(VLOOKUP($A20,versenyek!PN:PP,3,FALSE),szabalyok!$A$16:$B$23,2,FALSE),0)</f>
        <v>0</v>
      </c>
      <c r="EG20" s="47">
        <f>versenyek!$PR$11*IFERROR(VLOOKUP(VLOOKUP($A20,versenyek!PQ:PS,3,FALSE),szabalyok!$A$16:$B$23,2,FALSE),0)</f>
        <v>0</v>
      </c>
      <c r="EH20" s="47">
        <f>versenyek!$PU$11*IFERROR(VLOOKUP(VLOOKUP($A20,versenyek!PT:PV,3,FALSE),szabalyok!$A$16:$B$23,2,FALSE),0)</f>
        <v>0</v>
      </c>
      <c r="EI20" s="47">
        <f>versenyek!$PX$11*IFERROR(VLOOKUP(VLOOKUP($A20,versenyek!PW:PY,3,FALSE),szabalyok!$A$16:$B$23,2,FALSE),0)</f>
        <v>0</v>
      </c>
      <c r="EJ20" s="47">
        <f>versenyek!$QA$11*IFERROR(VLOOKUP(VLOOKUP($A20,versenyek!PZ:QB,3,FALSE),szabalyok!$A$16:$B$23,2,FALSE),0)</f>
        <v>0</v>
      </c>
      <c r="EK20" s="47">
        <f>versenyek!$QD$11*IFERROR(VLOOKUP(VLOOKUP($A20,versenyek!QC:QE,3,FALSE),szabalyok!$A$16:$B$23,2,FALSE),0)</f>
        <v>0</v>
      </c>
      <c r="EL20" s="47">
        <f>versenyek!$QG$11*IFERROR(VLOOKUP(VLOOKUP($A20,versenyek!QF:QH,3,FALSE),szabalyok!$A$16:$B$23,2,FALSE),0)</f>
        <v>0</v>
      </c>
      <c r="EM20" s="47">
        <f>versenyek!$QJ$11*IFERROR(VLOOKUP(VLOOKUP($A20,versenyek!QI:QK,3,FALSE),szabalyok!$A$16:$B$23,2,FALSE),0)</f>
        <v>0</v>
      </c>
      <c r="EN20" s="47">
        <f>versenyek!$QM$11*IFERROR(VLOOKUP(VLOOKUP($A20,versenyek!QL:QN,3,FALSE),szabalyok!$A$16:$B$23,2,FALSE),0)</f>
        <v>0</v>
      </c>
      <c r="EO20" s="47">
        <f>versenyek!$QP$11*IFERROR(VLOOKUP(VLOOKUP($A20,versenyek!QO:QQ,3,FALSE),szabalyok!$A$16:$B$23,2,FALSE),0)</f>
        <v>69.759896404663593</v>
      </c>
      <c r="EP20" s="47">
        <f>versenyek!$QS$11*IFERROR(VLOOKUP(VLOOKUP($A20,versenyek!QR:QT,3,FALSE),szabalyok!$A$16:$B$23,2,FALSE),0)</f>
        <v>0</v>
      </c>
      <c r="EQ20" s="47">
        <f>versenyek!$QV$11*IFERROR(VLOOKUP(VLOOKUP($A20,versenyek!QU:QW,3,FALSE),szabalyok!$A$16:$B$23,2,FALSE),0)</f>
        <v>0</v>
      </c>
      <c r="ER20" s="47">
        <f>versenyek!$RE$11*IFERROR(VLOOKUP(VLOOKUP($A20,versenyek!RD:RF,3,FALSE),szabalyok!$A$16:$B$23,2,FALSE),0)</f>
        <v>0</v>
      </c>
      <c r="ES20" s="47">
        <f>versenyek!$RH$11*IFERROR(VLOOKUP(VLOOKUP($A20,versenyek!RG:RI,3,FALSE),szabalyok!$A$16:$B$23,2,FALSE),0)</f>
        <v>29.140868360382971</v>
      </c>
      <c r="ET20" s="47">
        <f>versenyek!$RK$11*IFERROR(VLOOKUP(VLOOKUP($A20,versenyek!RJ:RL,3,FALSE),szabalyok!$A$16:$B$23,2,FALSE),0)</f>
        <v>0</v>
      </c>
      <c r="EU20" s="47">
        <f>versenyek!$RN$11*IFERROR(VLOOKUP(VLOOKUP($A20,versenyek!RM:RO,3,FALSE),szabalyok!$A$16:$B$23,2,FALSE),0)</f>
        <v>0</v>
      </c>
      <c r="EV20" s="47">
        <f>versenyek!$RQ$11*IFERROR(VLOOKUP(VLOOKUP($A20,versenyek!RP:RR,3,FALSE),szabalyok!$A$16:$B$23,2,FALSE),0)</f>
        <v>0</v>
      </c>
      <c r="EW20" s="47">
        <f>versenyek!$RT$11*IFERROR(VLOOKUP(VLOOKUP($A20,versenyek!RS:RU,3,FALSE),szabalyok!$A$16:$B$23,2,FALSE),0)</f>
        <v>0</v>
      </c>
      <c r="EX20" s="47">
        <f>versenyek!$RW$11*IFERROR(VLOOKUP(VLOOKUP($A20,versenyek!RV:RX,3,FALSE),szabalyok!$A$16:$B$23,2,FALSE),0)</f>
        <v>0</v>
      </c>
      <c r="EY20" s="47">
        <f>versenyek!$RZ$11*IFERROR(VLOOKUP(VLOOKUP($A20,versenyek!RY:SA,3,FALSE),szabalyok!$A$16:$B$23,2,FALSE),0)</f>
        <v>0</v>
      </c>
      <c r="EZ20" s="47">
        <f>versenyek!$SC$11*IFERROR(VLOOKUP(VLOOKUP($A20,versenyek!SB:SD,3,FALSE),szabalyok!$A$16:$B$23,2,FALSE),0)</f>
        <v>0</v>
      </c>
      <c r="FA20" s="47">
        <f>versenyek!$SF$11*IFERROR(VLOOKUP(VLOOKUP($A20,versenyek!SE:SG,3,FALSE),szabalyok!$A$16:$B$23,2,FALSE),0)</f>
        <v>0</v>
      </c>
      <c r="FB20" s="47">
        <f>versenyek!$SI$11*IFERROR(VLOOKUP(VLOOKUP($A20,versenyek!SH:SJ,3,FALSE),szabalyok!$A$16:$B$23,2,FALSE),0)</f>
        <v>0</v>
      </c>
      <c r="FC20" s="47">
        <f>versenyek!$SL$11*IFERROR(VLOOKUP(VLOOKUP($A20,versenyek!SK:SM,3,FALSE),szabalyok!$A$16:$B$23,2,FALSE),0)</f>
        <v>0</v>
      </c>
      <c r="FD20" s="47">
        <f>versenyek!$SO$11*IFERROR(VLOOKUP(VLOOKUP($A20,versenyek!SN:SP,3,FALSE),szabalyok!$A$16:$B$23,2,FALSE),0)</f>
        <v>0</v>
      </c>
      <c r="FE20" s="47">
        <f>versenyek!$SR$11*IFERROR(VLOOKUP(VLOOKUP($A20,versenyek!SQ:SS,3,FALSE),szabalyok!$A$16:$B$23,2,FALSE),0)</f>
        <v>0</v>
      </c>
      <c r="FF20" s="47">
        <f>versenyek!$SU$11*IFERROR(VLOOKUP(VLOOKUP($A20,versenyek!ST:SV,3,FALSE),szabalyok!$A$16:$B$23,2,FALSE),0)</f>
        <v>0</v>
      </c>
      <c r="FG20" s="47">
        <f>versenyek!$SX$11*IFERROR(VLOOKUP(VLOOKUP($A20,versenyek!SW:SY,3,FALSE),szabalyok!$A$16:$B$23,2,FALSE),0)</f>
        <v>0</v>
      </c>
      <c r="FH20" s="47">
        <f>versenyek!$TA$11*IFERROR(VLOOKUP(VLOOKUP($A20,versenyek!SZ:TB,3,FALSE),szabalyok!$A$16:$B$23,2,FALSE),0)</f>
        <v>0</v>
      </c>
      <c r="FI20" s="47">
        <f>versenyek!$TD$11*IFERROR(VLOOKUP(VLOOKUP($A20,versenyek!TC:TE,3,FALSE),szabalyok!$A$16:$B$23,2,FALSE),0)</f>
        <v>0</v>
      </c>
      <c r="FJ20" s="47">
        <f>versenyek!$TG$11*IFERROR(VLOOKUP(VLOOKUP($A20,versenyek!TF:TH,3,FALSE),szabalyok!$A$16:$B$23,2,FALSE),0)</f>
        <v>0</v>
      </c>
      <c r="FK20" s="47">
        <f>versenyek!$TJ$11*IFERROR(VLOOKUP(VLOOKUP($A20,versenyek!TI:TK,3,FALSE),szabalyok!$A$16:$B$23,2,FALSE),0)</f>
        <v>0</v>
      </c>
      <c r="FL20" s="47">
        <f>versenyek!$TM$11*IFERROR(VLOOKUP(VLOOKUP($A20,versenyek!TL:TN,3,FALSE),szabalyok!$A$16:$B$23,2,FALSE),0)</f>
        <v>0</v>
      </c>
      <c r="FM20" s="47">
        <f>versenyek!$TP$11*IFERROR(VLOOKUP(VLOOKUP($A20,versenyek!TO:TQ,3,FALSE),szabalyok!$A$16:$B$23,2,FALSE),0)</f>
        <v>0</v>
      </c>
      <c r="FN20" s="47">
        <f>versenyek!$TS$11*IFERROR(VLOOKUP(VLOOKUP($A20,versenyek!TR:TT,3,FALSE),szabalyok!$A$16:$B$23,2,FALSE),0)</f>
        <v>0</v>
      </c>
      <c r="FO20" s="47"/>
      <c r="FP20" s="235">
        <f t="shared" si="0"/>
        <v>98.90076476504656</v>
      </c>
    </row>
    <row r="21" spans="1:172">
      <c r="A21" s="1" t="s">
        <v>1410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34.76949927759572</v>
      </c>
      <c r="Q21" s="47">
        <v>0</v>
      </c>
      <c r="R21" s="47">
        <f>versenyek!$BD$11*IFERROR(VLOOKUP(VLOOKUP($A21,versenyek!BC:BE,3,FALSE),szabalyok!$A$16:$B$23,2,FALSE),0)</f>
        <v>0</v>
      </c>
      <c r="S21" s="47">
        <f>versenyek!$BG$11*IFERROR(VLOOKUP(VLOOKUP($A21,versenyek!BF:BH,3,FALSE),szabalyok!$A$16:$B$23,2,FALSE),0)</f>
        <v>0</v>
      </c>
      <c r="T21" s="47">
        <f>versenyek!$BJ$11*IFERROR(VLOOKUP(VLOOKUP($A21,versenyek!BI:BK,3,FALSE),szabalyok!$A$16:$B$23,2,FALSE),0)</f>
        <v>0</v>
      </c>
      <c r="U21" s="47">
        <f>versenyek!$BM$11*IFERROR(VLOOKUP(VLOOKUP($A21,versenyek!BL:BN,3,FALSE),szabalyok!$A$16:$B$23,2,FALSE),0)</f>
        <v>0</v>
      </c>
      <c r="V21" s="47">
        <f>versenyek!$BP$11*IFERROR(VLOOKUP(VLOOKUP($A21,versenyek!BO:BQ,3,FALSE),szabalyok!$A$16:$B$23,2,FALSE),0)</f>
        <v>0</v>
      </c>
      <c r="W21" s="47">
        <f>versenyek!$BS$11*IFERROR(VLOOKUP(VLOOKUP($A21,versenyek!BR:BT,3,FALSE),szabalyok!$A$16:$B$23,2,FALSE),0)</f>
        <v>0</v>
      </c>
      <c r="X21" s="47">
        <f>versenyek!$BV$11*IFERROR(VLOOKUP(VLOOKUP($A21,versenyek!BU:BW,3,FALSE),szabalyok!$A$16:$B$23,2,FALSE),0)</f>
        <v>0</v>
      </c>
      <c r="Y21" s="47">
        <f>versenyek!$BY$11*IFERROR(VLOOKUP(VLOOKUP($A21,versenyek!BX:BZ,3,FALSE),szabalyok!$A$16:$B$23,2,FALSE),0)</f>
        <v>0</v>
      </c>
      <c r="Z21" s="47">
        <f>versenyek!$CB$11*IFERROR(VLOOKUP(VLOOKUP($A21,versenyek!CA:CC,3,FALSE),szabalyok!$A$16:$B$23,2,FALSE),0)</f>
        <v>0</v>
      </c>
      <c r="AA21" s="47">
        <f>versenyek!$CE$11*IFERROR(VLOOKUP(VLOOKUP($A21,versenyek!CD:CF,3,FALSE),szabalyok!$A$16:$B$23,2,FALSE),0)</f>
        <v>0</v>
      </c>
      <c r="AB21" s="47">
        <f>versenyek!$CH$11*IFERROR(VLOOKUP(VLOOKUP($A21,versenyek!CG:CI,3,FALSE),szabalyok!$A$16:$B$23,2,FALSE),0)</f>
        <v>0</v>
      </c>
      <c r="AC21" s="47">
        <f>versenyek!$CK$11*IFERROR(VLOOKUP(VLOOKUP($A21,versenyek!CJ:CL,3,FALSE),szabalyok!$A$16:$B$23,2,FALSE),0)</f>
        <v>0</v>
      </c>
      <c r="AD21" s="47">
        <f>versenyek!$CN$11*IFERROR(VLOOKUP(VLOOKUP($A21,versenyek!CM:CO,3,FALSE),szabalyok!$A$16:$B$23,2,FALSE),0)</f>
        <v>0</v>
      </c>
      <c r="AE21" s="47">
        <f>versenyek!$CQ$11*IFERROR(VLOOKUP(VLOOKUP($A21,versenyek!CP:CR,3,FALSE),szabalyok!$A$16:$B$23,2,FALSE),0)</f>
        <v>0</v>
      </c>
      <c r="AF21" s="47">
        <f>versenyek!$CT$11*IFERROR(VLOOKUP(VLOOKUP($A21,versenyek!CS:CU,3,FALSE),szabalyok!$A$16:$B$23,2,FALSE),0)</f>
        <v>0</v>
      </c>
      <c r="AG21" s="47">
        <f>versenyek!$CW$11*IFERROR(VLOOKUP(VLOOKUP($A21,versenyek!CV:CX,3,FALSE),szabalyok!$A$16:$B$23,2,FALSE),0)</f>
        <v>0</v>
      </c>
      <c r="AH21" s="47">
        <f>versenyek!$CZ$11*IFERROR(VLOOKUP(VLOOKUP($A21,versenyek!CY:DA,3,FALSE),szabalyok!$A$16:$B$23,2,FALSE),0)</f>
        <v>0</v>
      </c>
      <c r="AI21" s="47">
        <f>versenyek!$DC$11*IFERROR(VLOOKUP(VLOOKUP($A21,versenyek!DB:DD,3,FALSE),szabalyok!$A$16:$B$23,2,FALSE),0)</f>
        <v>0</v>
      </c>
      <c r="AJ21" s="47">
        <f>versenyek!$DF$11*IFERROR(VLOOKUP(VLOOKUP($A21,versenyek!DE:DG,3,FALSE),szabalyok!$A$16:$B$23,2,FALSE),0)</f>
        <v>0</v>
      </c>
      <c r="AK21" s="47">
        <f>versenyek!$DI$11*IFERROR(VLOOKUP(VLOOKUP($A21,versenyek!DH:DJ,3,FALSE),szabalyok!$A$16:$B$23,2,FALSE),0)</f>
        <v>0</v>
      </c>
      <c r="AL21" s="47">
        <f>versenyek!$DL$11*IFERROR(VLOOKUP(VLOOKUP($A21,versenyek!DK:DM,3,FALSE),szabalyok!$A$16:$B$23,2,FALSE),0)</f>
        <v>0</v>
      </c>
      <c r="AM21" s="47">
        <f>versenyek!$DR$11*IFERROR(VLOOKUP(VLOOKUP($A21,versenyek!DQ:DS,3,FALSE),szabalyok!$A$16:$B$23,2,FALSE),0)</f>
        <v>0</v>
      </c>
      <c r="AN21" s="47">
        <f>versenyek!$DU$11*IFERROR(VLOOKUP(VLOOKUP($A21,versenyek!DT:DV,3,FALSE),szabalyok!$A$16:$B$23,2,FALSE),0)</f>
        <v>0</v>
      </c>
      <c r="AO21" s="47">
        <f>versenyek!$DO$11*IFERROR(VLOOKUP(VLOOKUP($A21,versenyek!DN:DP,3,FALSE),szabalyok!$A$16:$B$23,2,FALSE),0)</f>
        <v>0</v>
      </c>
      <c r="AP21" s="47">
        <f>versenyek!$DX$11*IFERROR(VLOOKUP(VLOOKUP($A21,versenyek!DW:DY,3,FALSE),szabalyok!$A$16:$B$23,2,FALSE),0)</f>
        <v>0</v>
      </c>
      <c r="AQ21" s="47" t="e">
        <f>versenyek!$EA$11*IFERROR(VLOOKUP(VLOOKUP($A21,versenyek!DZ:EB,3,FALSE),szabalyok!$A$16:$B$23,2,FALSE),0)</f>
        <v>#DIV/0!</v>
      </c>
      <c r="AR21" s="47" t="e">
        <f>versenyek!$ED$11*IFERROR(VLOOKUP(VLOOKUP($A21,versenyek!EC:EE,3,FALSE),szabalyok!$A$16:$B$23,2,FALSE),0)</f>
        <v>#DIV/0!</v>
      </c>
      <c r="AS21" s="47">
        <f>versenyek!$EG$11*IFERROR(VLOOKUP(VLOOKUP($A21,versenyek!EF:EH,3,FALSE),szabalyok!$A$16:$B$23,2,FALSE),0)</f>
        <v>0</v>
      </c>
      <c r="AT21" s="47">
        <f>versenyek!$EJ$11*IFERROR(VLOOKUP(VLOOKUP($A21,versenyek!EI:EK,3,FALSE),szabalyok!$A$16:$B$23,2,FALSE),0)</f>
        <v>0</v>
      </c>
      <c r="AU21" s="47">
        <f>versenyek!$EM$11*IFERROR(VLOOKUP(VLOOKUP($A21,versenyek!EL:EN,3,FALSE),szabalyok!$A$16:$B$23,2,FALSE),0)</f>
        <v>0</v>
      </c>
      <c r="AV21" s="47">
        <f>versenyek!$EP$11*IFERROR(VLOOKUP(VLOOKUP($A21,versenyek!EO:EQ,3,FALSE),szabalyok!$A$16:$B$23,2,FALSE),0)</f>
        <v>0</v>
      </c>
      <c r="AW21" s="47">
        <f>versenyek!$EY$11*IFERROR(VLOOKUP(VLOOKUP($A21,versenyek!EX:EZ,3,FALSE),szabalyok!$A$16:$B$23,2,FALSE),0)</f>
        <v>0</v>
      </c>
      <c r="AX21" s="47">
        <f>versenyek!$FB$11*IFERROR(VLOOKUP(VLOOKUP($A21,versenyek!FA:FC,3,FALSE),szabalyok!$A$16:$B$23,2,FALSE),0)</f>
        <v>0</v>
      </c>
      <c r="AY21" s="47">
        <f>versenyek!$FE$11*IFERROR(VLOOKUP(VLOOKUP($A21,versenyek!FD:FF,3,FALSE),szabalyok!$A$16:$B$23,2,FALSE),0)</f>
        <v>0</v>
      </c>
      <c r="AZ21" s="47">
        <f>versenyek!$FH$11*IFERROR(VLOOKUP(VLOOKUP($A21,versenyek!FG:FI,3,FALSE),szabalyok!$A$16:$B$23,2,FALSE),0)</f>
        <v>0</v>
      </c>
      <c r="BA21" s="47">
        <f>versenyek!$FK$11*IFERROR(VLOOKUP(VLOOKUP($A21,versenyek!FJ:FL,3,FALSE),szabalyok!$A$16:$B$23,2,FALSE),0)</f>
        <v>0</v>
      </c>
      <c r="BB21" s="47">
        <f>versenyek!$FN$11*IFERROR(VLOOKUP(VLOOKUP($A21,versenyek!FM:FO,3,FALSE),szabalyok!$A$16:$B$23,2,FALSE),0)</f>
        <v>0</v>
      </c>
      <c r="BC21" s="47">
        <f>versenyek!$FQ$11*IFERROR(VLOOKUP(VLOOKUP($A21,versenyek!FP:FR,3,FALSE),szabalyok!$A$16:$B$23,2,FALSE),0)</f>
        <v>0</v>
      </c>
      <c r="BD21" s="47">
        <f>versenyek!$FT$11*IFERROR(VLOOKUP(VLOOKUP($A21,versenyek!FS:FU,3,FALSE),szabalyok!$A$16:$B$23,2,FALSE),0)</f>
        <v>0</v>
      </c>
      <c r="BE21" s="47">
        <f>versenyek!$FW$11*IFERROR(VLOOKUP(VLOOKUP($A21,versenyek!FV:FX,3,FALSE),szabalyok!$A$16:$B$23,2,FALSE),0)</f>
        <v>0</v>
      </c>
      <c r="BF21" s="47">
        <f>versenyek!$FZ$11*IFERROR(VLOOKUP(VLOOKUP($A21,versenyek!FY:GA,3,FALSE),szabalyok!$A$16:$B$23,2,FALSE),0)</f>
        <v>0</v>
      </c>
      <c r="BG21" s="47">
        <f>versenyek!$GC$11*IFERROR(VLOOKUP(VLOOKUP($A21,versenyek!GB:GD,3,FALSE),szabalyok!$A$16:$B$23,2,FALSE),0)</f>
        <v>0</v>
      </c>
      <c r="BH21" s="47">
        <f>versenyek!$GF$11*IFERROR(VLOOKUP(VLOOKUP($A21,versenyek!GE:GG,3,FALSE),szabalyok!$A$16:$B$23,2,FALSE),0)</f>
        <v>0</v>
      </c>
      <c r="BI21" s="47">
        <f>versenyek!$GI$11*IFERROR(VLOOKUP(VLOOKUP($A21,versenyek!GH:GJ,3,FALSE),szabalyok!$A$16:$B$23,2,FALSE),0)</f>
        <v>0</v>
      </c>
      <c r="BJ21" s="47">
        <f>versenyek!$GL$11*IFERROR(VLOOKUP(VLOOKUP($A21,versenyek!GK:GM,3,FALSE),szabalyok!$A$16:$B$23,2,FALSE),0)</f>
        <v>0</v>
      </c>
      <c r="BK21" s="47">
        <f>versenyek!$GO$11*IFERROR(VLOOKUP(VLOOKUP($A21,versenyek!GN:GP,3,FALSE),szabalyok!$A$16:$B$23,2,FALSE),0)</f>
        <v>0</v>
      </c>
      <c r="BL21" s="47">
        <f>versenyek!$GR$11*IFERROR(VLOOKUP(VLOOKUP($A21,versenyek!GQ:GS,3,FALSE),szabalyok!$A$16:$B$23,2,FALSE),0)</f>
        <v>0</v>
      </c>
      <c r="BM21" s="47">
        <f>versenyek!$GX$11*IFERROR(VLOOKUP(VLOOKUP($A21,versenyek!GW:GY,3,FALSE),szabalyok!$A$16:$B$23,2,FALSE),0)</f>
        <v>0</v>
      </c>
      <c r="BN21" s="47">
        <f>versenyek!$GX$11*IFERROR(VLOOKUP(VLOOKUP($A21,versenyek!GX:GZ,3,FALSE),szabalyok!$A$16:$B$23,2,FALSE),0)</f>
        <v>0</v>
      </c>
      <c r="BO21" s="47">
        <f>versenyek!$HD$11*IFERROR(VLOOKUP(VLOOKUP($A21,versenyek!HC:HE,3,FALSE),szabalyok!$A$16:$B$23,2,FALSE),0)</f>
        <v>0</v>
      </c>
      <c r="BP21" s="47">
        <f>versenyek!$HG$11*IFERROR(VLOOKUP(VLOOKUP($A21,versenyek!HF:HH,3,FALSE),szabalyok!$A$16:$B$23,2,FALSE),0)</f>
        <v>0</v>
      </c>
      <c r="BQ21" s="47">
        <f>versenyek!$HJ$11*IFERROR(VLOOKUP(VLOOKUP($A21,versenyek!HI:HK,3,FALSE),szabalyok!$A$16:$B$23,2,FALSE),0)</f>
        <v>0</v>
      </c>
      <c r="BR21" s="47">
        <f>versenyek!$HM$11*IFERROR(VLOOKUP(VLOOKUP($A21,versenyek!HL:HN,3,FALSE),szabalyok!$A$16:$B$23,2,FALSE),0)</f>
        <v>0</v>
      </c>
      <c r="BS21" s="47">
        <f>versenyek!$HP$11*IFERROR(VLOOKUP(VLOOKUP($A21,versenyek!HO:HQ,3,FALSE),szabalyok!$A$16:$B$23,2,FALSE),0)</f>
        <v>0</v>
      </c>
      <c r="BT21" s="47">
        <f>versenyek!$HS$11*IFERROR(VLOOKUP(VLOOKUP($A21,versenyek!HR:HT,3,FALSE),szabalyok!$A$16:$B$23,2,FALSE),0)</f>
        <v>0</v>
      </c>
      <c r="BU21" s="47">
        <f>versenyek!$HV$11*IFERROR(VLOOKUP(VLOOKUP($A21,versenyek!HU:HW,3,FALSE),szabalyok!$A$16:$B$23,2,FALSE),0)</f>
        <v>0</v>
      </c>
      <c r="BV21" s="47">
        <f>versenyek!$HY$11*IFERROR(VLOOKUP(VLOOKUP($A21,versenyek!HX:HZ,3,FALSE),szabalyok!$A$16:$B$23,2,FALSE),0)</f>
        <v>0</v>
      </c>
      <c r="BW21" s="47">
        <f>versenyek!$IB$11*IFERROR(VLOOKUP(VLOOKUP($A21,versenyek!IA:IC,3,FALSE),szabalyok!$A$16:$B$23,2,FALSE),0)</f>
        <v>0</v>
      </c>
      <c r="BX21" s="47">
        <f>versenyek!$IE$11*IFERROR(VLOOKUP(VLOOKUP($A21,versenyek!ID:IF,3,FALSE),szabalyok!$A$16:$B$23,2,FALSE),0)</f>
        <v>0</v>
      </c>
      <c r="BY21" s="47">
        <f>versenyek!$IH$11*IFERROR(VLOOKUP(VLOOKUP($A21,versenyek!IG:II,3,FALSE),szabalyok!$A$16:$B$23,2,FALSE),0)</f>
        <v>0</v>
      </c>
      <c r="BZ21" s="47">
        <f>versenyek!$IK$11*IFERROR(VLOOKUP(VLOOKUP($A21,versenyek!IJ:IL,3,FALSE),szabalyok!$A$16:$B$23,2,FALSE),0)</f>
        <v>0</v>
      </c>
      <c r="CA21" s="47">
        <f>versenyek!$IN$11*IFERROR(VLOOKUP(VLOOKUP($A21,versenyek!IM:IO,3,FALSE),szabalyok!$A$16:$B$23,2,FALSE),0)</f>
        <v>0</v>
      </c>
      <c r="CB21" s="47">
        <f>versenyek!$IW$11*IFERROR(VLOOKUP(VLOOKUP($A21,versenyek!IV:IX,3,FALSE),szabalyok!$A$16:$B$23,2,FALSE),0)</f>
        <v>0</v>
      </c>
      <c r="CC21" s="47">
        <f>versenyek!$IZ$11*IFERROR(VLOOKUP(VLOOKUP($A21,versenyek!IY:JA,3,FALSE),szabalyok!$A$16:$B$23,2,FALSE),0)</f>
        <v>0</v>
      </c>
      <c r="CD21" s="47">
        <f>versenyek!$JC$11*IFERROR(VLOOKUP(VLOOKUP($A21,versenyek!JB:JD,3,FALSE),szabalyok!$A$16:$B$23,2,FALSE),0)</f>
        <v>0</v>
      </c>
      <c r="CE21" s="47">
        <f>versenyek!$JF$11*IFERROR(VLOOKUP(VLOOKUP($A21,versenyek!JE:JG,3,FALSE),szabalyok!$A$16:$B$23,2,FALSE),0)</f>
        <v>0</v>
      </c>
      <c r="CF21" s="47">
        <f>versenyek!$JI$11*IFERROR(VLOOKUP(VLOOKUP($A21,versenyek!JH:JJ,3,FALSE),szabalyok!$A$16:$B$23,2,FALSE),0)</f>
        <v>0</v>
      </c>
      <c r="CG21" s="47">
        <f>versenyek!$JL$11*IFERROR(VLOOKUP(VLOOKUP($A21,versenyek!JK:JM,3,FALSE),szabalyok!$A$16:$B$23,2,FALSE),0)</f>
        <v>0</v>
      </c>
      <c r="CH21" s="47">
        <f>versenyek!$JO$11*IFERROR(VLOOKUP(VLOOKUP($A21,versenyek!JN:JP,3,FALSE),szabalyok!$A$16:$B$23,2,FALSE),0)</f>
        <v>0</v>
      </c>
      <c r="CI21" s="47">
        <f>versenyek!$JR$11*IFERROR(VLOOKUP(VLOOKUP($A21,versenyek!JQ:JS,3,FALSE),szabalyok!$A$16:$B$23,2,FALSE),0)</f>
        <v>0</v>
      </c>
      <c r="CJ21" s="47">
        <f>versenyek!$JU$11*IFERROR(VLOOKUP(VLOOKUP($A21,versenyek!JT:JV,3,FALSE),szabalyok!$A$16:$B$23,2,FALSE),0)</f>
        <v>0</v>
      </c>
      <c r="CK21" s="47">
        <f>versenyek!$JR$11*IFERROR(VLOOKUP(VLOOKUP($A21,versenyek!JW:JY,3,FALSE),szabalyok!$A$16:$B$23,2,FALSE),0)</f>
        <v>0</v>
      </c>
      <c r="CL21" s="47">
        <f>versenyek!$KA$11*IFERROR(VLOOKUP(VLOOKUP($A21,versenyek!JZ:KB,3,FALSE),szabalyok!$A$16:$B$23,2,FALSE),0)</f>
        <v>0</v>
      </c>
      <c r="CM21" s="47">
        <f>versenyek!$KD$11*IFERROR(VLOOKUP(VLOOKUP($A21,versenyek!KC:KE,3,FALSE),szabalyok!$A$16:$B$23,2,FALSE),0)</f>
        <v>0</v>
      </c>
      <c r="CN21" s="47">
        <f>versenyek!$KG$11*IFERROR(VLOOKUP(VLOOKUP($A21,versenyek!KF:KH,3,FALSE),szabalyok!$A$16:$B$23,2,FALSE),0)</f>
        <v>0</v>
      </c>
      <c r="CO21" s="47">
        <f>versenyek!$KJ$11*IFERROR(VLOOKUP(VLOOKUP($A21,versenyek!KI:KK,3,FALSE),szabalyok!$A$16:$B$23,2,FALSE),0)</f>
        <v>0</v>
      </c>
      <c r="CP21" s="47">
        <f>versenyek!$KM$11*IFERROR(VLOOKUP(VLOOKUP($A21,versenyek!KL:KN,3,FALSE),szabalyok!$A$16:$B$23,2,FALSE),0)</f>
        <v>0</v>
      </c>
      <c r="CQ21" s="47">
        <f>versenyek!$KP$11*IFERROR(VLOOKUP(VLOOKUP($A21,versenyek!KO:KQ,3,FALSE),szabalyok!$A$16:$B$23,2,FALSE),0)</f>
        <v>0</v>
      </c>
      <c r="CR21" s="47">
        <f>versenyek!$KS$11*IFERROR(VLOOKUP(VLOOKUP($A21,versenyek!KR:KT,3,FALSE),szabalyok!$A$16:$B$23,2,FALSE),0)</f>
        <v>0</v>
      </c>
      <c r="CS21" s="47">
        <f>versenyek!$KV$11*IFERROR(VLOOKUP(VLOOKUP($A21,versenyek!KU:KW,3,FALSE),szabalyok!$A$16:$B$23,2,FALSE),0)</f>
        <v>0</v>
      </c>
      <c r="CT21" s="47">
        <f>versenyek!$KY$11*IFERROR(VLOOKUP(VLOOKUP($A21,versenyek!KX:KZ,3,FALSE),szabalyok!$A$16:$B$23,2,FALSE),0)</f>
        <v>0</v>
      </c>
      <c r="CU21" s="47">
        <f>versenyek!$LB$11*IFERROR(VLOOKUP(VLOOKUP($A21,versenyek!LA:LC,3,FALSE),szabalyok!$A$16:$B$23,2,FALSE),0)</f>
        <v>0</v>
      </c>
      <c r="CV21" s="47">
        <f>versenyek!$LE$11*IFERROR(VLOOKUP(VLOOKUP($A21,versenyek!LD:LF,3,FALSE),szabalyok!$A$16:$B$23,2,FALSE),0)</f>
        <v>0</v>
      </c>
      <c r="CW21" s="47">
        <f>versenyek!$LH$11*IFERROR(VLOOKUP(VLOOKUP($A21,versenyek!LG:LI,3,FALSE),szabalyok!$A$16:$B$23,2,FALSE),0)</f>
        <v>0</v>
      </c>
      <c r="CX21" s="47">
        <f>versenyek!$LK$11*IFERROR(VLOOKUP(VLOOKUP($A21,versenyek!LJ:LL,3,FALSE),szabalyok!$A$16:$B$23,2,FALSE),0)</f>
        <v>0</v>
      </c>
      <c r="CY21" s="47">
        <f>versenyek!$LN$11*IFERROR(VLOOKUP(VLOOKUP($A21,versenyek!LM:LO,3,FALSE),szabalyok!$A$16:$B$23,2,FALSE),0)</f>
        <v>0</v>
      </c>
      <c r="CZ21" s="47">
        <f>versenyek!$LQ$11*IFERROR(VLOOKUP(VLOOKUP($A21,versenyek!LP:LR,3,FALSE),szabalyok!$A$16:$B$23,2,FALSE),0)</f>
        <v>0</v>
      </c>
      <c r="DA21" s="47">
        <f>versenyek!$LT$11*IFERROR(VLOOKUP(VLOOKUP($A21,versenyek!LS:LU,3,FALSE),szabalyok!$A$16:$B$23,2,FALSE),0)</f>
        <v>0</v>
      </c>
      <c r="DB21" s="47">
        <f>versenyek!$LW$11*IFERROR(VLOOKUP(VLOOKUP($A21,versenyek!LV:LX,3,FALSE),szabalyok!$A$16:$B$23,2,FALSE),0)</f>
        <v>0</v>
      </c>
      <c r="DC21" s="47">
        <f>versenyek!$LZ$11*IFERROR(VLOOKUP(VLOOKUP($A21,versenyek!LY:MA,3,FALSE),szabalyok!$A$16:$B$23,2,FALSE),0)</f>
        <v>0</v>
      </c>
      <c r="DD21" s="47">
        <f>versenyek!$MC$11*IFERROR(VLOOKUP(VLOOKUP($A21,versenyek!MB:MD,3,FALSE),szabalyok!$A$16:$B$23,2,FALSE),0)</f>
        <v>0</v>
      </c>
      <c r="DE21" s="47">
        <f>versenyek!$ML$11*IFERROR(VLOOKUP(VLOOKUP($A21,versenyek!MK:MM,3,FALSE),szabalyok!$A$16:$B$23,2,FALSE),0)</f>
        <v>0</v>
      </c>
      <c r="DF21" s="47">
        <f>versenyek!$MO$11*IFERROR(VLOOKUP(VLOOKUP($A21,versenyek!MN:MP,3,FALSE),szabalyok!$A$16:$B$23,2,FALSE),0)</f>
        <v>0</v>
      </c>
      <c r="DG21" s="47">
        <f>versenyek!$MR$11*IFERROR(VLOOKUP(VLOOKUP($A21,versenyek!MQ:MS,3,FALSE),szabalyok!$A$16:$B$23,2,FALSE),0)</f>
        <v>0</v>
      </c>
      <c r="DH21" s="47">
        <f>versenyek!$MU$11*IFERROR(VLOOKUP(VLOOKUP($A21,versenyek!MT:MV,3,FALSE),szabalyok!$A$16:$B$23,2,FALSE),0)</f>
        <v>0</v>
      </c>
      <c r="DI21" s="47">
        <f>versenyek!$MX$11*IFERROR(VLOOKUP(VLOOKUP($A21,versenyek!MW:MY,3,FALSE),szabalyok!$A$16:$B$23,2,FALSE),0)</f>
        <v>0</v>
      </c>
      <c r="DJ21" s="47">
        <f>versenyek!$NA$11*IFERROR(VLOOKUP(VLOOKUP($A21,versenyek!MZ:NB,3,FALSE),szabalyok!$A$16:$B$23,2,FALSE),0)</f>
        <v>0</v>
      </c>
      <c r="DK21" s="47">
        <f>versenyek!$ND$11*IFERROR(VLOOKUP(VLOOKUP($A21,versenyek!NC:NE,3,FALSE),szabalyok!$A$16:$B$23,2,FALSE),0)</f>
        <v>0</v>
      </c>
      <c r="DL21" s="47">
        <f>versenyek!$NG$11*IFERROR(VLOOKUP(VLOOKUP($A21,versenyek!NF:NH,3,FALSE),szabalyok!$A$16:$B$23,2,FALSE),0)</f>
        <v>0</v>
      </c>
      <c r="DM21" s="47">
        <f>versenyek!$NJ$11*IFERROR(VLOOKUP(VLOOKUP($A21,versenyek!NI:NK,3,FALSE),szabalyok!$A$16:$B$23,2,FALSE),0)</f>
        <v>0</v>
      </c>
      <c r="DN21" s="47">
        <f>versenyek!$NM$11*IFERROR(VLOOKUP(VLOOKUP($A21,versenyek!NL:NN,3,FALSE),szabalyok!$A$16:$B$23,2,FALSE),0)</f>
        <v>0</v>
      </c>
      <c r="DO21" s="47">
        <f>versenyek!$NP$11*IFERROR(VLOOKUP(VLOOKUP($A21,versenyek!NO:NQ,3,FALSE),szabalyok!$A$16:$B$23,2,FALSE),0)</f>
        <v>0</v>
      </c>
      <c r="DP21" s="47">
        <f>versenyek!$NS$11*IFERROR(VLOOKUP(VLOOKUP($A21,versenyek!NR:NT,3,FALSE),szabalyok!$A$16:$B$23,2,FALSE),0)</f>
        <v>0</v>
      </c>
      <c r="DQ21" s="47">
        <f>versenyek!$NV$11*IFERROR(VLOOKUP(VLOOKUP($A21,versenyek!NU:NW,3,FALSE),szabalyok!$A$16:$B$23,2,FALSE),0)</f>
        <v>0</v>
      </c>
      <c r="DR21" s="47">
        <f>versenyek!$NY$11*IFERROR(VLOOKUP(VLOOKUP($A21,versenyek!NX:NZ,3,FALSE),szabalyok!$A$16:$B$23,2,FALSE),0)</f>
        <v>29.739516534383881</v>
      </c>
      <c r="DS21" s="47">
        <f>versenyek!$OB$11*IFERROR(VLOOKUP(VLOOKUP($A21,versenyek!OA:OC,3,FALSE),szabalyok!$A$16:$B$23,2,FALSE),0)</f>
        <v>0</v>
      </c>
      <c r="DT21" s="47">
        <f>versenyek!$OE$11*IFERROR(VLOOKUP(VLOOKUP($A21,versenyek!OD:OF,3,FALSE),szabalyok!$A$16:$B$23,2,FALSE),0)</f>
        <v>0</v>
      </c>
      <c r="DU21" s="47">
        <f>versenyek!$OH$11*IFERROR(VLOOKUP(VLOOKUP($A21,versenyek!OG:OI,3,FALSE),szabalyok!$A$16:$B$23,2,FALSE),0)</f>
        <v>0</v>
      </c>
      <c r="DV21" s="47">
        <f>versenyek!$OK$11*IFERROR(VLOOKUP(VLOOKUP($A21,versenyek!OJ:OL,3,FALSE),szabalyok!$A$16:$B$23,2,FALSE),0)</f>
        <v>0</v>
      </c>
      <c r="DW21" s="47">
        <f>versenyek!$ON$11*IFERROR(VLOOKUP(VLOOKUP($A21,versenyek!OM:OO,3,FALSE),szabalyok!$A$16:$B$23,2,FALSE),0)</f>
        <v>0</v>
      </c>
      <c r="DX21" s="47">
        <f>versenyek!$OQ$11*IFERROR(VLOOKUP(VLOOKUP($A21,versenyek!OP:OR,3,FALSE),szabalyok!$A$16:$B$23,2,FALSE),0)</f>
        <v>0</v>
      </c>
      <c r="DY21" s="47">
        <f>versenyek!$OT$11*IFERROR(VLOOKUP(VLOOKUP($A21,versenyek!OS:OU,3,FALSE),szabalyok!$A$16:$B$23,2,FALSE),0)</f>
        <v>0</v>
      </c>
      <c r="DZ21" s="47">
        <f>versenyek!$OW$11*IFERROR(VLOOKUP(VLOOKUP($A21,versenyek!OV:OX,3,FALSE),szabalyok!$A$16:$B$23,2,FALSE),0)</f>
        <v>0</v>
      </c>
      <c r="EA21" s="47">
        <f>versenyek!$OZ$11*IFERROR(VLOOKUP(VLOOKUP($A21,versenyek!OY:PA,3,FALSE),szabalyok!$A$16:$B$23,2,FALSE),0)</f>
        <v>0</v>
      </c>
      <c r="EB21" s="47">
        <f>versenyek!$PC$11*IFERROR(VLOOKUP(VLOOKUP($A21,versenyek!PB:PD,3,FALSE),szabalyok!$A$16:$B$23,2,FALSE),0)</f>
        <v>0</v>
      </c>
      <c r="EC21" s="47">
        <f>versenyek!$PF$11*IFERROR(VLOOKUP(VLOOKUP($A21,versenyek!PE:PG,3,FALSE),szabalyok!$A$16:$B$23,2,FALSE),0)</f>
        <v>0</v>
      </c>
      <c r="ED21" s="47">
        <f>versenyek!$PI$11*IFERROR(VLOOKUP(VLOOKUP($A21,versenyek!PH:PJ,3,FALSE),szabalyok!$A$16:$B$23,2,FALSE),0)</f>
        <v>0</v>
      </c>
      <c r="EE21" s="47">
        <f>versenyek!$PL$11*IFERROR(VLOOKUP(VLOOKUP($A21,versenyek!PK:PM,3,FALSE),szabalyok!$A$16:$B$23,2,FALSE),0)</f>
        <v>0</v>
      </c>
      <c r="EF21" s="47">
        <f>versenyek!$PO$11*IFERROR(VLOOKUP(VLOOKUP($A21,versenyek!PN:PP,3,FALSE),szabalyok!$A$16:$B$23,2,FALSE),0)</f>
        <v>0</v>
      </c>
      <c r="EG21" s="47">
        <f>versenyek!$PR$11*IFERROR(VLOOKUP(VLOOKUP($A21,versenyek!PQ:PS,3,FALSE),szabalyok!$A$16:$B$23,2,FALSE),0)</f>
        <v>0</v>
      </c>
      <c r="EH21" s="47">
        <f>versenyek!$PU$11*IFERROR(VLOOKUP(VLOOKUP($A21,versenyek!PT:PV,3,FALSE),szabalyok!$A$16:$B$23,2,FALSE),0)</f>
        <v>0</v>
      </c>
      <c r="EI21" s="47">
        <f>versenyek!$PX$11*IFERROR(VLOOKUP(VLOOKUP($A21,versenyek!PW:PY,3,FALSE),szabalyok!$A$16:$B$23,2,FALSE),0)</f>
        <v>0</v>
      </c>
      <c r="EJ21" s="47">
        <f>versenyek!$QA$11*IFERROR(VLOOKUP(VLOOKUP($A21,versenyek!PZ:QB,3,FALSE),szabalyok!$A$16:$B$23,2,FALSE),0)</f>
        <v>0</v>
      </c>
      <c r="EK21" s="47">
        <f>versenyek!$QD$11*IFERROR(VLOOKUP(VLOOKUP($A21,versenyek!QC:QE,3,FALSE),szabalyok!$A$16:$B$23,2,FALSE),0)</f>
        <v>0</v>
      </c>
      <c r="EL21" s="47">
        <f>versenyek!$QG$11*IFERROR(VLOOKUP(VLOOKUP($A21,versenyek!QF:QH,3,FALSE),szabalyok!$A$16:$B$23,2,FALSE),0)</f>
        <v>0</v>
      </c>
      <c r="EM21" s="47">
        <f>versenyek!$QJ$11*IFERROR(VLOOKUP(VLOOKUP($A21,versenyek!QI:QK,3,FALSE),szabalyok!$A$16:$B$23,2,FALSE),0)</f>
        <v>0</v>
      </c>
      <c r="EN21" s="47">
        <f>versenyek!$QM$11*IFERROR(VLOOKUP(VLOOKUP($A21,versenyek!QL:QN,3,FALSE),szabalyok!$A$16:$B$23,2,FALSE),0)</f>
        <v>0</v>
      </c>
      <c r="EO21" s="47">
        <f>versenyek!$QP$11*IFERROR(VLOOKUP(VLOOKUP($A21,versenyek!QO:QQ,3,FALSE),szabalyok!$A$16:$B$23,2,FALSE),0)</f>
        <v>0</v>
      </c>
      <c r="EP21" s="47">
        <f>versenyek!$QS$11*IFERROR(VLOOKUP(VLOOKUP($A21,versenyek!QR:QT,3,FALSE),szabalyok!$A$16:$B$23,2,FALSE),0)</f>
        <v>0</v>
      </c>
      <c r="EQ21" s="47">
        <f>versenyek!$QV$11*IFERROR(VLOOKUP(VLOOKUP($A21,versenyek!QU:QW,3,FALSE),szabalyok!$A$16:$B$23,2,FALSE),0)</f>
        <v>0</v>
      </c>
      <c r="ER21" s="47">
        <f>versenyek!$RE$11*IFERROR(VLOOKUP(VLOOKUP($A21,versenyek!RD:RF,3,FALSE),szabalyok!$A$16:$B$23,2,FALSE),0)</f>
        <v>0</v>
      </c>
      <c r="ES21" s="47">
        <f>versenyek!$RH$11*IFERROR(VLOOKUP(VLOOKUP($A21,versenyek!RG:RI,3,FALSE),szabalyok!$A$16:$B$23,2,FALSE),0)</f>
        <v>0</v>
      </c>
      <c r="ET21" s="47">
        <f>versenyek!$RK$11*IFERROR(VLOOKUP(VLOOKUP($A21,versenyek!RJ:RL,3,FALSE),szabalyok!$A$16:$B$23,2,FALSE),0)</f>
        <v>0</v>
      </c>
      <c r="EU21" s="47">
        <f>versenyek!$RN$11*IFERROR(VLOOKUP(VLOOKUP($A21,versenyek!RM:RO,3,FALSE),szabalyok!$A$16:$B$23,2,FALSE),0)</f>
        <v>0</v>
      </c>
      <c r="EV21" s="47">
        <f>versenyek!$RQ$11*IFERROR(VLOOKUP(VLOOKUP($A21,versenyek!RP:RR,3,FALSE),szabalyok!$A$16:$B$23,2,FALSE),0)</f>
        <v>0</v>
      </c>
      <c r="EW21" s="47">
        <f>versenyek!$RT$11*IFERROR(VLOOKUP(VLOOKUP($A21,versenyek!RS:RU,3,FALSE),szabalyok!$A$16:$B$23,2,FALSE),0)</f>
        <v>0</v>
      </c>
      <c r="EX21" s="47">
        <f>versenyek!$RW$11*IFERROR(VLOOKUP(VLOOKUP($A21,versenyek!RV:RX,3,FALSE),szabalyok!$A$16:$B$23,2,FALSE),0)</f>
        <v>0</v>
      </c>
      <c r="EY21" s="47">
        <f>versenyek!$RZ$11*IFERROR(VLOOKUP(VLOOKUP($A21,versenyek!RY:SA,3,FALSE),szabalyok!$A$16:$B$23,2,FALSE),0)</f>
        <v>0</v>
      </c>
      <c r="EZ21" s="47">
        <f>versenyek!$SC$11*IFERROR(VLOOKUP(VLOOKUP($A21,versenyek!SB:SD,3,FALSE),szabalyok!$A$16:$B$23,2,FALSE),0)</f>
        <v>0</v>
      </c>
      <c r="FA21" s="47">
        <f>versenyek!$SF$11*IFERROR(VLOOKUP(VLOOKUP($A21,versenyek!SE:SG,3,FALSE),szabalyok!$A$16:$B$23,2,FALSE),0)</f>
        <v>0</v>
      </c>
      <c r="FB21" s="47">
        <f>versenyek!$SI$11*IFERROR(VLOOKUP(VLOOKUP($A21,versenyek!SH:SJ,3,FALSE),szabalyok!$A$16:$B$23,2,FALSE),0)</f>
        <v>0</v>
      </c>
      <c r="FC21" s="47">
        <f>versenyek!$SL$11*IFERROR(VLOOKUP(VLOOKUP($A21,versenyek!SK:SM,3,FALSE),szabalyok!$A$16:$B$23,2,FALSE),0)</f>
        <v>0</v>
      </c>
      <c r="FD21" s="47">
        <f>versenyek!$SO$11*IFERROR(VLOOKUP(VLOOKUP($A21,versenyek!SN:SP,3,FALSE),szabalyok!$A$16:$B$23,2,FALSE),0)</f>
        <v>0</v>
      </c>
      <c r="FE21" s="47">
        <f>versenyek!$SR$11*IFERROR(VLOOKUP(VLOOKUP($A21,versenyek!SQ:SS,3,FALSE),szabalyok!$A$16:$B$23,2,FALSE),0)</f>
        <v>0</v>
      </c>
      <c r="FF21" s="47">
        <f>versenyek!$SU$11*IFERROR(VLOOKUP(VLOOKUP($A21,versenyek!ST:SV,3,FALSE),szabalyok!$A$16:$B$23,2,FALSE),0)</f>
        <v>70.715577943212963</v>
      </c>
      <c r="FG21" s="47">
        <f>versenyek!$SX$11*IFERROR(VLOOKUP(VLOOKUP($A21,versenyek!SW:SY,3,FALSE),szabalyok!$A$16:$B$23,2,FALSE),0)</f>
        <v>0</v>
      </c>
      <c r="FH21" s="47">
        <f>versenyek!$TA$11*IFERROR(VLOOKUP(VLOOKUP($A21,versenyek!SZ:TB,3,FALSE),szabalyok!$A$16:$B$23,2,FALSE),0)</f>
        <v>0</v>
      </c>
      <c r="FI21" s="47">
        <f>versenyek!$TD$11*IFERROR(VLOOKUP(VLOOKUP($A21,versenyek!TC:TE,3,FALSE),szabalyok!$A$16:$B$23,2,FALSE),0)</f>
        <v>0</v>
      </c>
      <c r="FJ21" s="47">
        <f>versenyek!$TG$11*IFERROR(VLOOKUP(VLOOKUP($A21,versenyek!TF:TH,3,FALSE),szabalyok!$A$16:$B$23,2,FALSE),0)</f>
        <v>0</v>
      </c>
      <c r="FK21" s="47">
        <f>versenyek!$TJ$11*IFERROR(VLOOKUP(VLOOKUP($A21,versenyek!TI:TK,3,FALSE),szabalyok!$A$16:$B$23,2,FALSE),0)</f>
        <v>0</v>
      </c>
      <c r="FL21" s="47">
        <f>versenyek!$TM$11*IFERROR(VLOOKUP(VLOOKUP($A21,versenyek!TL:TN,3,FALSE),szabalyok!$A$16:$B$23,2,FALSE),0)</f>
        <v>0</v>
      </c>
      <c r="FM21" s="47">
        <f>versenyek!$TP$11*IFERROR(VLOOKUP(VLOOKUP($A21,versenyek!TO:TQ,3,FALSE),szabalyok!$A$16:$B$23,2,FALSE),0)</f>
        <v>0</v>
      </c>
      <c r="FN21" s="47">
        <f>versenyek!$TS$11*IFERROR(VLOOKUP(VLOOKUP($A21,versenyek!TR:TT,3,FALSE),szabalyok!$A$16:$B$23,2,FALSE),0)</f>
        <v>0</v>
      </c>
      <c r="FO21" s="47"/>
      <c r="FP21" s="235">
        <f t="shared" si="0"/>
        <v>70.715577943212963</v>
      </c>
    </row>
    <row r="22" spans="1:172">
      <c r="A22" s="1" t="s">
        <v>1365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/>
      <c r="O22" s="47"/>
      <c r="P22" s="47">
        <v>0</v>
      </c>
      <c r="Q22" s="47">
        <v>0</v>
      </c>
      <c r="R22" s="47">
        <f>versenyek!$BD$11*IFERROR(VLOOKUP(VLOOKUP($A22,versenyek!BC:BE,3,FALSE),szabalyok!$A$16:$B$23,2,FALSE),0)</f>
        <v>0</v>
      </c>
      <c r="S22" s="47">
        <f>versenyek!$BG$11*IFERROR(VLOOKUP(VLOOKUP($A22,versenyek!BF:BH,3,FALSE),szabalyok!$A$16:$B$23,2,FALSE),0)</f>
        <v>0</v>
      </c>
      <c r="T22" s="47">
        <f>versenyek!$BJ$11*IFERROR(VLOOKUP(VLOOKUP($A22,versenyek!BI:BK,3,FALSE),szabalyok!$A$16:$B$23,2,FALSE),0)</f>
        <v>0</v>
      </c>
      <c r="U22" s="47">
        <f>versenyek!$BM$11*IFERROR(VLOOKUP(VLOOKUP($A22,versenyek!BL:BN,3,FALSE),szabalyok!$A$16:$B$23,2,FALSE),0)</f>
        <v>0</v>
      </c>
      <c r="V22" s="47">
        <f>versenyek!$BP$11*IFERROR(VLOOKUP(VLOOKUP($A22,versenyek!BO:BQ,3,FALSE),szabalyok!$A$16:$B$23,2,FALSE),0)</f>
        <v>0</v>
      </c>
      <c r="W22" s="47">
        <f>versenyek!$BS$11*IFERROR(VLOOKUP(VLOOKUP($A22,versenyek!BR:BT,3,FALSE),szabalyok!$A$16:$B$23,2,FALSE),0)</f>
        <v>0</v>
      </c>
      <c r="X22" s="47">
        <f>versenyek!$BV$11*IFERROR(VLOOKUP(VLOOKUP($A22,versenyek!BU:BW,3,FALSE),szabalyok!$A$16:$B$23,2,FALSE),0)</f>
        <v>0</v>
      </c>
      <c r="Y22" s="47">
        <f>versenyek!$BY$11*IFERROR(VLOOKUP(VLOOKUP($A22,versenyek!BX:BZ,3,FALSE),szabalyok!$A$16:$B$23,2,FALSE),0)</f>
        <v>0</v>
      </c>
      <c r="Z22" s="47">
        <f>versenyek!$CB$11*IFERROR(VLOOKUP(VLOOKUP($A22,versenyek!CA:CC,3,FALSE),szabalyok!$A$16:$B$23,2,FALSE),0)</f>
        <v>0</v>
      </c>
      <c r="AA22" s="47">
        <f>versenyek!$CE$11*IFERROR(VLOOKUP(VLOOKUP($A22,versenyek!CD:CF,3,FALSE),szabalyok!$A$16:$B$23,2,FALSE),0)</f>
        <v>0</v>
      </c>
      <c r="AB22" s="47">
        <f>versenyek!$CH$11*IFERROR(VLOOKUP(VLOOKUP($A22,versenyek!CG:CI,3,FALSE),szabalyok!$A$16:$B$23,2,FALSE),0)</f>
        <v>0</v>
      </c>
      <c r="AC22" s="47">
        <f>versenyek!$CK$11*IFERROR(VLOOKUP(VLOOKUP($A22,versenyek!CJ:CL,3,FALSE),szabalyok!$A$16:$B$23,2,FALSE),0)</f>
        <v>0</v>
      </c>
      <c r="AD22" s="47">
        <f>versenyek!$CN$11*IFERROR(VLOOKUP(VLOOKUP($A22,versenyek!CM:CO,3,FALSE),szabalyok!$A$16:$B$23,2,FALSE),0)</f>
        <v>0</v>
      </c>
      <c r="AE22" s="47">
        <f>versenyek!$CQ$11*IFERROR(VLOOKUP(VLOOKUP($A22,versenyek!CP:CR,3,FALSE),szabalyok!$A$16:$B$23,2,FALSE),0)</f>
        <v>0</v>
      </c>
      <c r="AF22" s="47">
        <f>versenyek!$CT$11*IFERROR(VLOOKUP(VLOOKUP($A22,versenyek!CS:CU,3,FALSE),szabalyok!$A$16:$B$23,2,FALSE),0)</f>
        <v>0</v>
      </c>
      <c r="AG22" s="47">
        <f>versenyek!$CW$11*IFERROR(VLOOKUP(VLOOKUP($A22,versenyek!CV:CX,3,FALSE),szabalyok!$A$16:$B$23,2,FALSE),0)</f>
        <v>0</v>
      </c>
      <c r="AH22" s="47">
        <f>versenyek!$CZ$11*IFERROR(VLOOKUP(VLOOKUP($A22,versenyek!CY:DA,3,FALSE),szabalyok!$A$16:$B$23,2,FALSE),0)</f>
        <v>0</v>
      </c>
      <c r="AI22" s="47">
        <f>versenyek!$DC$11*IFERROR(VLOOKUP(VLOOKUP($A22,versenyek!DB:DD,3,FALSE),szabalyok!$A$16:$B$23,2,FALSE),0)</f>
        <v>0</v>
      </c>
      <c r="AJ22" s="47">
        <f>versenyek!$DF$11*IFERROR(VLOOKUP(VLOOKUP($A22,versenyek!DE:DG,3,FALSE),szabalyok!$A$16:$B$23,2,FALSE),0)</f>
        <v>0</v>
      </c>
      <c r="AK22" s="47">
        <f>versenyek!$DI$11*IFERROR(VLOOKUP(VLOOKUP($A22,versenyek!DH:DJ,3,FALSE),szabalyok!$A$16:$B$23,2,FALSE),0)</f>
        <v>0</v>
      </c>
      <c r="AL22" s="47">
        <f>versenyek!$DL$11*IFERROR(VLOOKUP(VLOOKUP($A22,versenyek!DK:DM,3,FALSE),szabalyok!$A$16:$B$23,2,FALSE),0)</f>
        <v>0</v>
      </c>
      <c r="AM22" s="47">
        <f>versenyek!$DR$11*IFERROR(VLOOKUP(VLOOKUP($A22,versenyek!DQ:DS,3,FALSE),szabalyok!$A$16:$B$23,2,FALSE),0)</f>
        <v>0</v>
      </c>
      <c r="AN22" s="47">
        <f>versenyek!$DU$11*IFERROR(VLOOKUP(VLOOKUP($A22,versenyek!DT:DV,3,FALSE),szabalyok!$A$16:$B$23,2,FALSE),0)</f>
        <v>0</v>
      </c>
      <c r="AO22" s="47">
        <f>versenyek!$DO$11*IFERROR(VLOOKUP(VLOOKUP($A22,versenyek!DN:DP,3,FALSE),szabalyok!$A$16:$B$23,2,FALSE),0)</f>
        <v>0</v>
      </c>
      <c r="AP22" s="47">
        <f>versenyek!$DX$11*IFERROR(VLOOKUP(VLOOKUP($A22,versenyek!DW:DY,3,FALSE),szabalyok!$A$16:$B$23,2,FALSE),0)</f>
        <v>0</v>
      </c>
      <c r="AQ22" s="47" t="e">
        <f>versenyek!$EA$11*IFERROR(VLOOKUP(VLOOKUP($A22,versenyek!DZ:EB,3,FALSE),szabalyok!$A$16:$B$23,2,FALSE),0)</f>
        <v>#DIV/0!</v>
      </c>
      <c r="AR22" s="47" t="e">
        <f>versenyek!$ED$11*IFERROR(VLOOKUP(VLOOKUP($A22,versenyek!EC:EE,3,FALSE),szabalyok!$A$16:$B$23,2,FALSE),0)</f>
        <v>#DIV/0!</v>
      </c>
      <c r="AS22" s="47">
        <f>versenyek!$EG$11*IFERROR(VLOOKUP(VLOOKUP($A22,versenyek!EF:EH,3,FALSE),szabalyok!$A$16:$B$23,2,FALSE),0)</f>
        <v>0</v>
      </c>
      <c r="AT22" s="47">
        <f>versenyek!$EJ$11*IFERROR(VLOOKUP(VLOOKUP($A22,versenyek!EI:EK,3,FALSE),szabalyok!$A$16:$B$23,2,FALSE),0)</f>
        <v>0</v>
      </c>
      <c r="AU22" s="47">
        <f>versenyek!$EM$11*IFERROR(VLOOKUP(VLOOKUP($A22,versenyek!EL:EN,3,FALSE),szabalyok!$A$16:$B$23,2,FALSE),0)</f>
        <v>0</v>
      </c>
      <c r="AV22" s="47">
        <f>versenyek!$EP$11*IFERROR(VLOOKUP(VLOOKUP($A22,versenyek!EO:EQ,3,FALSE),szabalyok!$A$16:$B$23,2,FALSE),0)</f>
        <v>0</v>
      </c>
      <c r="AW22" s="47">
        <f>versenyek!$EY$11*IFERROR(VLOOKUP(VLOOKUP($A22,versenyek!EX:EZ,3,FALSE),szabalyok!$A$16:$B$23,2,FALSE),0)</f>
        <v>0</v>
      </c>
      <c r="AX22" s="47">
        <f>versenyek!$FB$11*IFERROR(VLOOKUP(VLOOKUP($A22,versenyek!FA:FC,3,FALSE),szabalyok!$A$16:$B$23,2,FALSE),0)</f>
        <v>0</v>
      </c>
      <c r="AY22" s="47">
        <f>versenyek!$FE$11*IFERROR(VLOOKUP(VLOOKUP($A22,versenyek!FD:FF,3,FALSE),szabalyok!$A$16:$B$23,2,FALSE),0)</f>
        <v>0</v>
      </c>
      <c r="AZ22" s="47">
        <f>versenyek!$FH$11*IFERROR(VLOOKUP(VLOOKUP($A22,versenyek!FG:FI,3,FALSE),szabalyok!$A$16:$B$23,2,FALSE),0)</f>
        <v>0</v>
      </c>
      <c r="BA22" s="47">
        <f>versenyek!$FK$11*IFERROR(VLOOKUP(VLOOKUP($A22,versenyek!FJ:FL,3,FALSE),szabalyok!$A$16:$B$23,2,FALSE),0)</f>
        <v>0</v>
      </c>
      <c r="BB22" s="47">
        <f>versenyek!$FN$11*IFERROR(VLOOKUP(VLOOKUP($A22,versenyek!FM:FO,3,FALSE),szabalyok!$A$16:$B$23,2,FALSE),0)</f>
        <v>0</v>
      </c>
      <c r="BC22" s="47">
        <f>versenyek!$FQ$11*IFERROR(VLOOKUP(VLOOKUP($A22,versenyek!FP:FR,3,FALSE),szabalyok!$A$16:$B$23,2,FALSE),0)</f>
        <v>0</v>
      </c>
      <c r="BD22" s="47">
        <f>versenyek!$FT$11*IFERROR(VLOOKUP(VLOOKUP($A22,versenyek!FS:FU,3,FALSE),szabalyok!$A$16:$B$23,2,FALSE),0)</f>
        <v>0</v>
      </c>
      <c r="BE22" s="47">
        <f>versenyek!$FW$11*IFERROR(VLOOKUP(VLOOKUP($A22,versenyek!FV:FX,3,FALSE),szabalyok!$A$16:$B$23,2,FALSE),0)</f>
        <v>0</v>
      </c>
      <c r="BF22" s="47">
        <f>versenyek!$FZ$11*IFERROR(VLOOKUP(VLOOKUP($A22,versenyek!FY:GA,3,FALSE),szabalyok!$A$16:$B$23,2,FALSE),0)</f>
        <v>0</v>
      </c>
      <c r="BG22" s="47">
        <f>versenyek!$GC$11*IFERROR(VLOOKUP(VLOOKUP($A22,versenyek!GB:GD,3,FALSE),szabalyok!$A$16:$B$23,2,FALSE),0)</f>
        <v>0</v>
      </c>
      <c r="BH22" s="47">
        <f>versenyek!$GF$11*IFERROR(VLOOKUP(VLOOKUP($A22,versenyek!GE:GG,3,FALSE),szabalyok!$A$16:$B$23,2,FALSE),0)</f>
        <v>0</v>
      </c>
      <c r="BI22" s="47">
        <f>versenyek!$GI$11*IFERROR(VLOOKUP(VLOOKUP($A22,versenyek!GH:GJ,3,FALSE),szabalyok!$A$16:$B$23,2,FALSE),0)</f>
        <v>0</v>
      </c>
      <c r="BJ22" s="47">
        <f>versenyek!$GL$11*IFERROR(VLOOKUP(VLOOKUP($A22,versenyek!GK:GM,3,FALSE),szabalyok!$A$16:$B$23,2,FALSE),0)</f>
        <v>0</v>
      </c>
      <c r="BK22" s="47">
        <f>versenyek!$GO$11*IFERROR(VLOOKUP(VLOOKUP($A22,versenyek!GN:GP,3,FALSE),szabalyok!$A$16:$B$23,2,FALSE),0)</f>
        <v>0</v>
      </c>
      <c r="BL22" s="47">
        <f>versenyek!$GR$11*IFERROR(VLOOKUP(VLOOKUP($A22,versenyek!GQ:GS,3,FALSE),szabalyok!$A$16:$B$23,2,FALSE),0)</f>
        <v>0</v>
      </c>
      <c r="BM22" s="47">
        <f>versenyek!$GX$11*IFERROR(VLOOKUP(VLOOKUP($A22,versenyek!GW:GY,3,FALSE),szabalyok!$A$16:$B$23,2,FALSE),0)</f>
        <v>0</v>
      </c>
      <c r="BN22" s="47">
        <f>versenyek!$GX$11*IFERROR(VLOOKUP(VLOOKUP($A22,versenyek!GX:GZ,3,FALSE),szabalyok!$A$16:$B$23,2,FALSE),0)</f>
        <v>0</v>
      </c>
      <c r="BO22" s="47">
        <f>versenyek!$HD$11*IFERROR(VLOOKUP(VLOOKUP($A22,versenyek!HC:HE,3,FALSE),szabalyok!$A$16:$B$23,2,FALSE),0)</f>
        <v>0</v>
      </c>
      <c r="BP22" s="47">
        <f>versenyek!$HG$11*IFERROR(VLOOKUP(VLOOKUP($A22,versenyek!HF:HH,3,FALSE),szabalyok!$A$16:$B$23,2,FALSE),0)</f>
        <v>0</v>
      </c>
      <c r="BQ22" s="47">
        <f>versenyek!$HJ$11*IFERROR(VLOOKUP(VLOOKUP($A22,versenyek!HI:HK,3,FALSE),szabalyok!$A$16:$B$23,2,FALSE),0)</f>
        <v>0</v>
      </c>
      <c r="BR22" s="47">
        <f>versenyek!$HM$11*IFERROR(VLOOKUP(VLOOKUP($A22,versenyek!HL:HN,3,FALSE),szabalyok!$A$16:$B$23,2,FALSE),0)</f>
        <v>0</v>
      </c>
      <c r="BS22" s="47">
        <f>versenyek!$HP$11*IFERROR(VLOOKUP(VLOOKUP($A22,versenyek!HO:HQ,3,FALSE),szabalyok!$A$16:$B$23,2,FALSE),0)</f>
        <v>0</v>
      </c>
      <c r="BT22" s="47">
        <f>versenyek!$HS$11*IFERROR(VLOOKUP(VLOOKUP($A22,versenyek!HR:HT,3,FALSE),szabalyok!$A$16:$B$23,2,FALSE),0)</f>
        <v>0</v>
      </c>
      <c r="BU22" s="47">
        <f>versenyek!$HV$11*IFERROR(VLOOKUP(VLOOKUP($A22,versenyek!HU:HW,3,FALSE),szabalyok!$A$16:$B$23,2,FALSE),0)</f>
        <v>0</v>
      </c>
      <c r="BV22" s="47">
        <f>versenyek!$HY$11*IFERROR(VLOOKUP(VLOOKUP($A22,versenyek!HX:HZ,3,FALSE),szabalyok!$A$16:$B$23,2,FALSE),0)</f>
        <v>4.6196159029380119</v>
      </c>
      <c r="BW22" s="47">
        <f>versenyek!$IB$11*IFERROR(VLOOKUP(VLOOKUP($A22,versenyek!IA:IC,3,FALSE),szabalyok!$A$16:$B$23,2,FALSE),0)</f>
        <v>0</v>
      </c>
      <c r="BX22" s="47">
        <f>versenyek!$IE$11*IFERROR(VLOOKUP(VLOOKUP($A22,versenyek!ID:IF,3,FALSE),szabalyok!$A$16:$B$23,2,FALSE),0)</f>
        <v>0</v>
      </c>
      <c r="BY22" s="47">
        <f>versenyek!$IH$11*IFERROR(VLOOKUP(VLOOKUP($A22,versenyek!IG:II,3,FALSE),szabalyok!$A$16:$B$23,2,FALSE),0)</f>
        <v>0</v>
      </c>
      <c r="BZ22" s="47">
        <f>versenyek!$IK$11*IFERROR(VLOOKUP(VLOOKUP($A22,versenyek!IJ:IL,3,FALSE),szabalyok!$A$16:$B$23,2,FALSE),0)</f>
        <v>0</v>
      </c>
      <c r="CA22" s="47">
        <f>versenyek!$IN$11*IFERROR(VLOOKUP(VLOOKUP($A22,versenyek!IM:IO,3,FALSE),szabalyok!$A$16:$B$23,2,FALSE),0)</f>
        <v>0</v>
      </c>
      <c r="CB22" s="47">
        <f>versenyek!$IW$11*IFERROR(VLOOKUP(VLOOKUP($A22,versenyek!IV:IX,3,FALSE),szabalyok!$A$16:$B$23,2,FALSE),0)</f>
        <v>0</v>
      </c>
      <c r="CC22" s="47">
        <f>versenyek!$IZ$11*IFERROR(VLOOKUP(VLOOKUP($A22,versenyek!IY:JA,3,FALSE),szabalyok!$A$16:$B$23,2,FALSE),0)</f>
        <v>0</v>
      </c>
      <c r="CD22" s="47">
        <f>versenyek!$JC$11*IFERROR(VLOOKUP(VLOOKUP($A22,versenyek!JB:JD,3,FALSE),szabalyok!$A$16:$B$23,2,FALSE),0)</f>
        <v>0</v>
      </c>
      <c r="CE22" s="47">
        <f>versenyek!$JF$11*IFERROR(VLOOKUP(VLOOKUP($A22,versenyek!JE:JG,3,FALSE),szabalyok!$A$16:$B$23,2,FALSE),0)</f>
        <v>0</v>
      </c>
      <c r="CF22" s="47">
        <f>versenyek!$JI$11*IFERROR(VLOOKUP(VLOOKUP($A22,versenyek!JH:JJ,3,FALSE),szabalyok!$A$16:$B$23,2,FALSE),0)</f>
        <v>0</v>
      </c>
      <c r="CG22" s="47">
        <f>versenyek!$JL$11*IFERROR(VLOOKUP(VLOOKUP($A22,versenyek!JK:JM,3,FALSE),szabalyok!$A$16:$B$23,2,FALSE),0)</f>
        <v>0</v>
      </c>
      <c r="CH22" s="47">
        <f>versenyek!$JO$11*IFERROR(VLOOKUP(VLOOKUP($A22,versenyek!JN:JP,3,FALSE),szabalyok!$A$16:$B$23,2,FALSE),0)</f>
        <v>0</v>
      </c>
      <c r="CI22" s="47">
        <f>versenyek!$JR$11*IFERROR(VLOOKUP(VLOOKUP($A22,versenyek!JQ:JS,3,FALSE),szabalyok!$A$16:$B$23,2,FALSE),0)</f>
        <v>0</v>
      </c>
      <c r="CJ22" s="47">
        <f>versenyek!$JU$11*IFERROR(VLOOKUP(VLOOKUP($A22,versenyek!JT:JV,3,FALSE),szabalyok!$A$16:$B$23,2,FALSE),0)</f>
        <v>0</v>
      </c>
      <c r="CK22" s="47">
        <f>versenyek!$JR$11*IFERROR(VLOOKUP(VLOOKUP($A22,versenyek!JW:JY,3,FALSE),szabalyok!$A$16:$B$23,2,FALSE),0)</f>
        <v>0</v>
      </c>
      <c r="CL22" s="47">
        <f>versenyek!$KA$11*IFERROR(VLOOKUP(VLOOKUP($A22,versenyek!JZ:KB,3,FALSE),szabalyok!$A$16:$B$23,2,FALSE),0)</f>
        <v>0</v>
      </c>
      <c r="CM22" s="47">
        <f>versenyek!$KD$11*IFERROR(VLOOKUP(VLOOKUP($A22,versenyek!KC:KE,3,FALSE),szabalyok!$A$16:$B$23,2,FALSE),0)</f>
        <v>0</v>
      </c>
      <c r="CN22" s="47">
        <f>versenyek!$KG$11*IFERROR(VLOOKUP(VLOOKUP($A22,versenyek!KF:KH,3,FALSE),szabalyok!$A$16:$B$23,2,FALSE),0)</f>
        <v>0</v>
      </c>
      <c r="CO22" s="47">
        <f>versenyek!$KJ$11*IFERROR(VLOOKUP(VLOOKUP($A22,versenyek!KI:KK,3,FALSE),szabalyok!$A$16:$B$23,2,FALSE),0)</f>
        <v>0</v>
      </c>
      <c r="CP22" s="47">
        <f>versenyek!$KM$11*IFERROR(VLOOKUP(VLOOKUP($A22,versenyek!KL:KN,3,FALSE),szabalyok!$A$16:$B$23,2,FALSE),0)</f>
        <v>0</v>
      </c>
      <c r="CQ22" s="47">
        <f>versenyek!$KP$11*IFERROR(VLOOKUP(VLOOKUP($A22,versenyek!KO:KQ,3,FALSE),szabalyok!$A$16:$B$23,2,FALSE),0)</f>
        <v>0</v>
      </c>
      <c r="CR22" s="47">
        <f>versenyek!$KS$11*IFERROR(VLOOKUP(VLOOKUP($A22,versenyek!KR:KT,3,FALSE),szabalyok!$A$16:$B$23,2,FALSE),0)</f>
        <v>0</v>
      </c>
      <c r="CS22" s="47">
        <f>versenyek!$KV$11*IFERROR(VLOOKUP(VLOOKUP($A22,versenyek!KU:KW,3,FALSE),szabalyok!$A$16:$B$23,2,FALSE),0)</f>
        <v>0</v>
      </c>
      <c r="CT22" s="47">
        <f>versenyek!$KY$11*IFERROR(VLOOKUP(VLOOKUP($A22,versenyek!KX:KZ,3,FALSE),szabalyok!$A$16:$B$23,2,FALSE),0)</f>
        <v>0</v>
      </c>
      <c r="CU22" s="47">
        <f>versenyek!$LB$11*IFERROR(VLOOKUP(VLOOKUP($A22,versenyek!LA:LC,3,FALSE),szabalyok!$A$16:$B$23,2,FALSE),0)</f>
        <v>0</v>
      </c>
      <c r="CV22" s="47">
        <f>versenyek!$LE$11*IFERROR(VLOOKUP(VLOOKUP($A22,versenyek!LD:LF,3,FALSE),szabalyok!$A$16:$B$23,2,FALSE),0)</f>
        <v>0</v>
      </c>
      <c r="CW22" s="47">
        <f>versenyek!$LH$11*IFERROR(VLOOKUP(VLOOKUP($A22,versenyek!LG:LI,3,FALSE),szabalyok!$A$16:$B$23,2,FALSE),0)</f>
        <v>0</v>
      </c>
      <c r="CX22" s="47">
        <f>versenyek!$LK$11*IFERROR(VLOOKUP(VLOOKUP($A22,versenyek!LJ:LL,3,FALSE),szabalyok!$A$16:$B$23,2,FALSE),0)</f>
        <v>20.034601706742688</v>
      </c>
      <c r="CY22" s="47">
        <f>versenyek!$LN$11*IFERROR(VLOOKUP(VLOOKUP($A22,versenyek!LM:LO,3,FALSE),szabalyok!$A$16:$B$23,2,FALSE),0)</f>
        <v>0</v>
      </c>
      <c r="CZ22" s="47">
        <f>versenyek!$LQ$11*IFERROR(VLOOKUP(VLOOKUP($A22,versenyek!LP:LR,3,FALSE),szabalyok!$A$16:$B$23,2,FALSE),0)</f>
        <v>12.165707624763513</v>
      </c>
      <c r="DA22" s="47">
        <f>versenyek!$LT$11*IFERROR(VLOOKUP(VLOOKUP($A22,versenyek!LS:LU,3,FALSE),szabalyok!$A$16:$B$23,2,FALSE),0)</f>
        <v>0</v>
      </c>
      <c r="DB22" s="47">
        <f>versenyek!$LW$11*IFERROR(VLOOKUP(VLOOKUP($A22,versenyek!LV:LX,3,FALSE),szabalyok!$A$16:$B$23,2,FALSE),0)</f>
        <v>0</v>
      </c>
      <c r="DC22" s="47">
        <f>versenyek!$LZ$11*IFERROR(VLOOKUP(VLOOKUP($A22,versenyek!LY:MA,3,FALSE),szabalyok!$A$16:$B$23,2,FALSE),0)</f>
        <v>0</v>
      </c>
      <c r="DD22" s="47">
        <f>versenyek!$MC$11*IFERROR(VLOOKUP(VLOOKUP($A22,versenyek!MB:MD,3,FALSE),szabalyok!$A$16:$B$23,2,FALSE),0)</f>
        <v>0</v>
      </c>
      <c r="DE22" s="47">
        <f>versenyek!$ML$11*IFERROR(VLOOKUP(VLOOKUP($A22,versenyek!MK:MM,3,FALSE),szabalyok!$A$16:$B$23,2,FALSE),0)</f>
        <v>0</v>
      </c>
      <c r="DF22" s="47">
        <f>versenyek!$MO$11*IFERROR(VLOOKUP(VLOOKUP($A22,versenyek!MN:MP,3,FALSE),szabalyok!$A$16:$B$23,2,FALSE),0)</f>
        <v>0</v>
      </c>
      <c r="DG22" s="47">
        <f>versenyek!$MR$11*IFERROR(VLOOKUP(VLOOKUP($A22,versenyek!MQ:MS,3,FALSE),szabalyok!$A$16:$B$23,2,FALSE),0)</f>
        <v>0</v>
      </c>
      <c r="DH22" s="47">
        <f>versenyek!$MU$11*IFERROR(VLOOKUP(VLOOKUP($A22,versenyek!MT:MV,3,FALSE),szabalyok!$A$16:$B$23,2,FALSE),0)</f>
        <v>0</v>
      </c>
      <c r="DI22" s="47">
        <f>versenyek!$MX$11*IFERROR(VLOOKUP(VLOOKUP($A22,versenyek!MW:MY,3,FALSE),szabalyok!$A$16:$B$23,2,FALSE),0)</f>
        <v>0</v>
      </c>
      <c r="DJ22" s="47">
        <f>versenyek!$NA$11*IFERROR(VLOOKUP(VLOOKUP($A22,versenyek!MZ:NB,3,FALSE),szabalyok!$A$16:$B$23,2,FALSE),0)</f>
        <v>0</v>
      </c>
      <c r="DK22" s="47">
        <f>versenyek!$ND$11*IFERROR(VLOOKUP(VLOOKUP($A22,versenyek!NC:NE,3,FALSE),szabalyok!$A$16:$B$23,2,FALSE),0)</f>
        <v>0</v>
      </c>
      <c r="DL22" s="47">
        <f>versenyek!$NG$11*IFERROR(VLOOKUP(VLOOKUP($A22,versenyek!NF:NH,3,FALSE),szabalyok!$A$16:$B$23,2,FALSE),0)</f>
        <v>0</v>
      </c>
      <c r="DM22" s="47">
        <f>versenyek!$NJ$11*IFERROR(VLOOKUP(VLOOKUP($A22,versenyek!NI:NK,3,FALSE),szabalyok!$A$16:$B$23,2,FALSE),0)</f>
        <v>0</v>
      </c>
      <c r="DN22" s="47">
        <f>versenyek!$NM$11*IFERROR(VLOOKUP(VLOOKUP($A22,versenyek!NL:NN,3,FALSE),szabalyok!$A$16:$B$23,2,FALSE),0)</f>
        <v>0</v>
      </c>
      <c r="DO22" s="47">
        <f>versenyek!$NP$11*IFERROR(VLOOKUP(VLOOKUP($A22,versenyek!NO:NQ,3,FALSE),szabalyok!$A$16:$B$23,2,FALSE),0)</f>
        <v>0</v>
      </c>
      <c r="DP22" s="47">
        <f>versenyek!$NS$11*IFERROR(VLOOKUP(VLOOKUP($A22,versenyek!NR:NT,3,FALSE),szabalyok!$A$16:$B$23,2,FALSE),0)</f>
        <v>0</v>
      </c>
      <c r="DQ22" s="47">
        <f>versenyek!$NV$11*IFERROR(VLOOKUP(VLOOKUP($A22,versenyek!NU:NW,3,FALSE),szabalyok!$A$16:$B$23,2,FALSE),0)</f>
        <v>0</v>
      </c>
      <c r="DR22" s="47">
        <f>versenyek!$NY$11*IFERROR(VLOOKUP(VLOOKUP($A22,versenyek!NX:NZ,3,FALSE),szabalyok!$A$16:$B$23,2,FALSE),0)</f>
        <v>0</v>
      </c>
      <c r="DS22" s="47">
        <f>versenyek!$OB$11*IFERROR(VLOOKUP(VLOOKUP($A22,versenyek!OA:OC,3,FALSE),szabalyok!$A$16:$B$23,2,FALSE),0)</f>
        <v>0</v>
      </c>
      <c r="DT22" s="47">
        <f>versenyek!$OE$11*IFERROR(VLOOKUP(VLOOKUP($A22,versenyek!OD:OF,3,FALSE),szabalyok!$A$16:$B$23,2,FALSE),0)</f>
        <v>0</v>
      </c>
      <c r="DU22" s="47">
        <f>versenyek!$OH$11*IFERROR(VLOOKUP(VLOOKUP($A22,versenyek!OG:OI,3,FALSE),szabalyok!$A$16:$B$23,2,FALSE),0)</f>
        <v>0</v>
      </c>
      <c r="DV22" s="47">
        <f>versenyek!$OK$11*IFERROR(VLOOKUP(VLOOKUP($A22,versenyek!OJ:OL,3,FALSE),szabalyok!$A$16:$B$23,2,FALSE),0)</f>
        <v>0</v>
      </c>
      <c r="DW22" s="47">
        <f>versenyek!$ON$11*IFERROR(VLOOKUP(VLOOKUP($A22,versenyek!OM:OO,3,FALSE),szabalyok!$A$16:$B$23,2,FALSE),0)</f>
        <v>0</v>
      </c>
      <c r="DX22" s="47">
        <f>versenyek!$OQ$11*IFERROR(VLOOKUP(VLOOKUP($A22,versenyek!OP:OR,3,FALSE),szabalyok!$A$16:$B$23,2,FALSE),0)</f>
        <v>0</v>
      </c>
      <c r="DY22" s="47">
        <f>versenyek!$OT$11*IFERROR(VLOOKUP(VLOOKUP($A22,versenyek!OS:OU,3,FALSE),szabalyok!$A$16:$B$23,2,FALSE),0)</f>
        <v>0</v>
      </c>
      <c r="DZ22" s="47">
        <f>versenyek!$OW$11*IFERROR(VLOOKUP(VLOOKUP($A22,versenyek!OV:OX,3,FALSE),szabalyok!$A$16:$B$23,2,FALSE),0)</f>
        <v>0</v>
      </c>
      <c r="EA22" s="47">
        <f>versenyek!$OZ$11*IFERROR(VLOOKUP(VLOOKUP($A22,versenyek!OY:PA,3,FALSE),szabalyok!$A$16:$B$23,2,FALSE),0)</f>
        <v>0</v>
      </c>
      <c r="EB22" s="47">
        <f>versenyek!$PC$11*IFERROR(VLOOKUP(VLOOKUP($A22,versenyek!PB:PD,3,FALSE),szabalyok!$A$16:$B$23,2,FALSE),0)</f>
        <v>0</v>
      </c>
      <c r="EC22" s="47">
        <f>versenyek!$PF$11*IFERROR(VLOOKUP(VLOOKUP($A22,versenyek!PE:PG,3,FALSE),szabalyok!$A$16:$B$23,2,FALSE),0)</f>
        <v>0</v>
      </c>
      <c r="ED22" s="47">
        <f>versenyek!$PI$11*IFERROR(VLOOKUP(VLOOKUP($A22,versenyek!PH:PJ,3,FALSE),szabalyok!$A$16:$B$23,2,FALSE),0)</f>
        <v>0</v>
      </c>
      <c r="EE22" s="47">
        <f>versenyek!$PL$11*IFERROR(VLOOKUP(VLOOKUP($A22,versenyek!PK:PM,3,FALSE),szabalyok!$A$16:$B$23,2,FALSE),0)</f>
        <v>0</v>
      </c>
      <c r="EF22" s="47">
        <f>versenyek!$PO$11*IFERROR(VLOOKUP(VLOOKUP($A22,versenyek!PN:PP,3,FALSE),szabalyok!$A$16:$B$23,2,FALSE),0)</f>
        <v>0</v>
      </c>
      <c r="EG22" s="47">
        <f>versenyek!$PR$11*IFERROR(VLOOKUP(VLOOKUP($A22,versenyek!PQ:PS,3,FALSE),szabalyok!$A$16:$B$23,2,FALSE),0)</f>
        <v>0</v>
      </c>
      <c r="EH22" s="47">
        <f>versenyek!$PU$11*IFERROR(VLOOKUP(VLOOKUP($A22,versenyek!PT:PV,3,FALSE),szabalyok!$A$16:$B$23,2,FALSE),0)</f>
        <v>0</v>
      </c>
      <c r="EI22" s="47">
        <f>versenyek!$PX$11*IFERROR(VLOOKUP(VLOOKUP($A22,versenyek!PW:PY,3,FALSE),szabalyok!$A$16:$B$23,2,FALSE),0)</f>
        <v>0</v>
      </c>
      <c r="EJ22" s="47">
        <f>versenyek!$QA$11*IFERROR(VLOOKUP(VLOOKUP($A22,versenyek!PZ:QB,3,FALSE),szabalyok!$A$16:$B$23,2,FALSE),0)</f>
        <v>0</v>
      </c>
      <c r="EK22" s="47">
        <f>versenyek!$QD$11*IFERROR(VLOOKUP(VLOOKUP($A22,versenyek!QC:QE,3,FALSE),szabalyok!$A$16:$B$23,2,FALSE),0)</f>
        <v>0</v>
      </c>
      <c r="EL22" s="47">
        <f>versenyek!$QG$11*IFERROR(VLOOKUP(VLOOKUP($A22,versenyek!QF:QH,3,FALSE),szabalyok!$A$16:$B$23,2,FALSE),0)</f>
        <v>0</v>
      </c>
      <c r="EM22" s="47">
        <f>versenyek!$QJ$11*IFERROR(VLOOKUP(VLOOKUP($A22,versenyek!QI:QK,3,FALSE),szabalyok!$A$16:$B$23,2,FALSE),0)</f>
        <v>0</v>
      </c>
      <c r="EN22" s="47">
        <f>versenyek!$QM$11*IFERROR(VLOOKUP(VLOOKUP($A22,versenyek!QL:QN,3,FALSE),szabalyok!$A$16:$B$23,2,FALSE),0)</f>
        <v>44.750034958310238</v>
      </c>
      <c r="EO22" s="47">
        <f>versenyek!$QP$11*IFERROR(VLOOKUP(VLOOKUP($A22,versenyek!QO:QQ,3,FALSE),szabalyok!$A$16:$B$23,2,FALSE),0)</f>
        <v>0</v>
      </c>
      <c r="EP22" s="47">
        <f>versenyek!$QS$11*IFERROR(VLOOKUP(VLOOKUP($A22,versenyek!QR:QT,3,FALSE),szabalyok!$A$16:$B$23,2,FALSE),0)</f>
        <v>0</v>
      </c>
      <c r="EQ22" s="47">
        <f>versenyek!$QV$11*IFERROR(VLOOKUP(VLOOKUP($A22,versenyek!QU:QW,3,FALSE),szabalyok!$A$16:$B$23,2,FALSE),0)</f>
        <v>0</v>
      </c>
      <c r="ER22" s="47">
        <f>versenyek!$RE$11*IFERROR(VLOOKUP(VLOOKUP($A22,versenyek!RD:RF,3,FALSE),szabalyok!$A$16:$B$23,2,FALSE),0)</f>
        <v>21.626341343646747</v>
      </c>
      <c r="ES22" s="47">
        <f>versenyek!$RH$11*IFERROR(VLOOKUP(VLOOKUP($A22,versenyek!RG:RI,3,FALSE),szabalyok!$A$16:$B$23,2,FALSE),0)</f>
        <v>0</v>
      </c>
      <c r="ET22" s="47">
        <f>versenyek!$RK$11*IFERROR(VLOOKUP(VLOOKUP($A22,versenyek!RJ:RL,3,FALSE),szabalyok!$A$16:$B$23,2,FALSE),0)</f>
        <v>0</v>
      </c>
      <c r="EU22" s="47">
        <f>versenyek!$RN$11*IFERROR(VLOOKUP(VLOOKUP($A22,versenyek!RM:RO,3,FALSE),szabalyok!$A$16:$B$23,2,FALSE),0)</f>
        <v>0</v>
      </c>
      <c r="EV22" s="47">
        <f>versenyek!$RQ$11*IFERROR(VLOOKUP(VLOOKUP($A22,versenyek!RP:RR,3,FALSE),szabalyok!$A$16:$B$23,2,FALSE),0)</f>
        <v>0</v>
      </c>
      <c r="EW22" s="47">
        <f>versenyek!$RT$11*IFERROR(VLOOKUP(VLOOKUP($A22,versenyek!RS:RU,3,FALSE),szabalyok!$A$16:$B$23,2,FALSE),0)</f>
        <v>0</v>
      </c>
      <c r="EX22" s="47">
        <f>versenyek!$RW$11*IFERROR(VLOOKUP(VLOOKUP($A22,versenyek!RV:RX,3,FALSE),szabalyok!$A$16:$B$23,2,FALSE),0)</f>
        <v>0</v>
      </c>
      <c r="EY22" s="47">
        <f>versenyek!$RZ$11*IFERROR(VLOOKUP(VLOOKUP($A22,versenyek!RY:SA,3,FALSE),szabalyok!$A$16:$B$23,2,FALSE),0)</f>
        <v>0</v>
      </c>
      <c r="EZ22" s="47">
        <f>versenyek!$SC$11*IFERROR(VLOOKUP(VLOOKUP($A22,versenyek!SB:SD,3,FALSE),szabalyok!$A$16:$B$23,2,FALSE),0)</f>
        <v>0</v>
      </c>
      <c r="FA22" s="47">
        <f>versenyek!$SF$11*IFERROR(VLOOKUP(VLOOKUP($A22,versenyek!SE:SG,3,FALSE),szabalyok!$A$16:$B$23,2,FALSE),0)</f>
        <v>0</v>
      </c>
      <c r="FB22" s="47">
        <f>versenyek!$SI$11*IFERROR(VLOOKUP(VLOOKUP($A22,versenyek!SH:SJ,3,FALSE),szabalyok!$A$16:$B$23,2,FALSE),0)</f>
        <v>0</v>
      </c>
      <c r="FC22" s="47">
        <f>versenyek!$SL$11*IFERROR(VLOOKUP(VLOOKUP($A22,versenyek!SK:SM,3,FALSE),szabalyok!$A$16:$B$23,2,FALSE),0)</f>
        <v>0</v>
      </c>
      <c r="FD22" s="47">
        <f>versenyek!$SO$11*IFERROR(VLOOKUP(VLOOKUP($A22,versenyek!SN:SP,3,FALSE),szabalyok!$A$16:$B$23,2,FALSE),0)</f>
        <v>0</v>
      </c>
      <c r="FE22" s="47">
        <f>versenyek!$SR$11*IFERROR(VLOOKUP(VLOOKUP($A22,versenyek!SQ:SS,3,FALSE),szabalyok!$A$16:$B$23,2,FALSE),0)</f>
        <v>0</v>
      </c>
      <c r="FF22" s="47">
        <f>versenyek!$SU$11*IFERROR(VLOOKUP(VLOOKUP($A22,versenyek!ST:SV,3,FALSE),szabalyok!$A$16:$B$23,2,FALSE),0)</f>
        <v>0</v>
      </c>
      <c r="FG22" s="47">
        <f>versenyek!$SX$11*IFERROR(VLOOKUP(VLOOKUP($A22,versenyek!SW:SY,3,FALSE),szabalyok!$A$16:$B$23,2,FALSE),0)</f>
        <v>0</v>
      </c>
      <c r="FH22" s="47">
        <f>versenyek!$TA$11*IFERROR(VLOOKUP(VLOOKUP($A22,versenyek!SZ:TB,3,FALSE),szabalyok!$A$16:$B$23,2,FALSE),0)</f>
        <v>0</v>
      </c>
      <c r="FI22" s="47">
        <f>versenyek!$TD$11*IFERROR(VLOOKUP(VLOOKUP($A22,versenyek!TC:TE,3,FALSE),szabalyok!$A$16:$B$23,2,FALSE),0)</f>
        <v>0</v>
      </c>
      <c r="FJ22" s="47">
        <f>versenyek!$TG$11*IFERROR(VLOOKUP(VLOOKUP($A22,versenyek!TF:TH,3,FALSE),szabalyok!$A$16:$B$23,2,FALSE),0)</f>
        <v>0</v>
      </c>
      <c r="FK22" s="47">
        <f>versenyek!$TJ$11*IFERROR(VLOOKUP(VLOOKUP($A22,versenyek!TI:TK,3,FALSE),szabalyok!$A$16:$B$23,2,FALSE),0)</f>
        <v>0</v>
      </c>
      <c r="FL22" s="47">
        <f>versenyek!$TM$11*IFERROR(VLOOKUP(VLOOKUP($A22,versenyek!TL:TN,3,FALSE),szabalyok!$A$16:$B$23,2,FALSE),0)</f>
        <v>0</v>
      </c>
      <c r="FM22" s="47">
        <f>versenyek!$TP$11*IFERROR(VLOOKUP(VLOOKUP($A22,versenyek!TO:TQ,3,FALSE),szabalyok!$A$16:$B$23,2,FALSE),0)</f>
        <v>0</v>
      </c>
      <c r="FN22" s="47">
        <f>versenyek!$TS$11*IFERROR(VLOOKUP(VLOOKUP($A22,versenyek!TR:TT,3,FALSE),szabalyok!$A$16:$B$23,2,FALSE),0)</f>
        <v>0</v>
      </c>
      <c r="FO22" s="47"/>
      <c r="FP22" s="235">
        <f t="shared" si="0"/>
        <v>66.376376301956981</v>
      </c>
    </row>
    <row r="23" spans="1:172">
      <c r="A23" s="1" t="s">
        <v>1649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34.76949927759572</v>
      </c>
      <c r="Q23" s="47">
        <v>0</v>
      </c>
      <c r="R23" s="47">
        <f>versenyek!$BD$11*IFERROR(VLOOKUP(VLOOKUP($A23,versenyek!BC:BE,3,FALSE),szabalyok!$A$16:$B$23,2,FALSE),0)</f>
        <v>0</v>
      </c>
      <c r="S23" s="47">
        <f>versenyek!$BG$11*IFERROR(VLOOKUP(VLOOKUP($A23,versenyek!BF:BH,3,FALSE),szabalyok!$A$16:$B$23,2,FALSE),0)</f>
        <v>0</v>
      </c>
      <c r="T23" s="47">
        <f>versenyek!$BJ$11*IFERROR(VLOOKUP(VLOOKUP($A23,versenyek!BI:BK,3,FALSE),szabalyok!$A$16:$B$23,2,FALSE),0)</f>
        <v>0</v>
      </c>
      <c r="U23" s="47">
        <f>versenyek!$BM$11*IFERROR(VLOOKUP(VLOOKUP($A23,versenyek!BL:BN,3,FALSE),szabalyok!$A$16:$B$23,2,FALSE),0)</f>
        <v>0</v>
      </c>
      <c r="V23" s="47">
        <f>versenyek!$BP$11*IFERROR(VLOOKUP(VLOOKUP($A23,versenyek!BO:BQ,3,FALSE),szabalyok!$A$16:$B$23,2,FALSE),0)</f>
        <v>0</v>
      </c>
      <c r="W23" s="47">
        <f>versenyek!$BS$11*IFERROR(VLOOKUP(VLOOKUP($A23,versenyek!BR:BT,3,FALSE),szabalyok!$A$16:$B$23,2,FALSE),0)</f>
        <v>0</v>
      </c>
      <c r="X23" s="47">
        <f>versenyek!$BV$11*IFERROR(VLOOKUP(VLOOKUP($A23,versenyek!BU:BW,3,FALSE),szabalyok!$A$16:$B$23,2,FALSE),0)</f>
        <v>0</v>
      </c>
      <c r="Y23" s="47">
        <f>versenyek!$BY$11*IFERROR(VLOOKUP(VLOOKUP($A23,versenyek!BX:BZ,3,FALSE),szabalyok!$A$16:$B$23,2,FALSE),0)</f>
        <v>0</v>
      </c>
      <c r="Z23" s="47">
        <f>versenyek!$CB$11*IFERROR(VLOOKUP(VLOOKUP($A23,versenyek!CA:CC,3,FALSE),szabalyok!$A$16:$B$23,2,FALSE),0)</f>
        <v>0</v>
      </c>
      <c r="AA23" s="47">
        <f>versenyek!$CE$11*IFERROR(VLOOKUP(VLOOKUP($A23,versenyek!CD:CF,3,FALSE),szabalyok!$A$16:$B$23,2,FALSE),0)</f>
        <v>0</v>
      </c>
      <c r="AB23" s="47">
        <f>versenyek!$CH$11*IFERROR(VLOOKUP(VLOOKUP($A23,versenyek!CG:CI,3,FALSE),szabalyok!$A$16:$B$23,2,FALSE),0)</f>
        <v>0</v>
      </c>
      <c r="AC23" s="47">
        <f>versenyek!$CK$11*IFERROR(VLOOKUP(VLOOKUP($A23,versenyek!CJ:CL,3,FALSE),szabalyok!$A$16:$B$23,2,FALSE),0)</f>
        <v>0</v>
      </c>
      <c r="AD23" s="47">
        <f>versenyek!$CN$11*IFERROR(VLOOKUP(VLOOKUP($A23,versenyek!CM:CO,3,FALSE),szabalyok!$A$16:$B$23,2,FALSE),0)</f>
        <v>0</v>
      </c>
      <c r="AE23" s="47">
        <f>versenyek!$CQ$11*IFERROR(VLOOKUP(VLOOKUP($A23,versenyek!CP:CR,3,FALSE),szabalyok!$A$16:$B$23,2,FALSE),0)</f>
        <v>0</v>
      </c>
      <c r="AF23" s="47">
        <f>versenyek!$CT$11*IFERROR(VLOOKUP(VLOOKUP($A23,versenyek!CS:CU,3,FALSE),szabalyok!$A$16:$B$23,2,FALSE),0)</f>
        <v>0</v>
      </c>
      <c r="AG23" s="47">
        <f>versenyek!$CW$11*IFERROR(VLOOKUP(VLOOKUP($A23,versenyek!CV:CX,3,FALSE),szabalyok!$A$16:$B$23,2,FALSE),0)</f>
        <v>0</v>
      </c>
      <c r="AH23" s="47">
        <f>versenyek!$CZ$11*IFERROR(VLOOKUP(VLOOKUP($A23,versenyek!CY:DA,3,FALSE),szabalyok!$A$16:$B$23,2,FALSE),0)</f>
        <v>0</v>
      </c>
      <c r="AI23" s="47">
        <f>versenyek!$DC$11*IFERROR(VLOOKUP(VLOOKUP($A23,versenyek!DB:DD,3,FALSE),szabalyok!$A$16:$B$23,2,FALSE),0)</f>
        <v>0</v>
      </c>
      <c r="AJ23" s="47">
        <f>versenyek!$DF$11*IFERROR(VLOOKUP(VLOOKUP($A23,versenyek!DE:DG,3,FALSE),szabalyok!$A$16:$B$23,2,FALSE),0)</f>
        <v>0</v>
      </c>
      <c r="AK23" s="47">
        <f>versenyek!$DI$11*IFERROR(VLOOKUP(VLOOKUP($A23,versenyek!DH:DJ,3,FALSE),szabalyok!$A$16:$B$23,2,FALSE),0)</f>
        <v>0</v>
      </c>
      <c r="AL23" s="47">
        <f>versenyek!$DL$11*IFERROR(VLOOKUP(VLOOKUP($A23,versenyek!DK:DM,3,FALSE),szabalyok!$A$16:$B$23,2,FALSE),0)</f>
        <v>0</v>
      </c>
      <c r="AM23" s="47">
        <f>versenyek!$DR$11*IFERROR(VLOOKUP(VLOOKUP($A23,versenyek!DQ:DS,3,FALSE),szabalyok!$A$16:$B$23,2,FALSE),0)</f>
        <v>0</v>
      </c>
      <c r="AN23" s="47">
        <f>versenyek!$DU$11*IFERROR(VLOOKUP(VLOOKUP($A23,versenyek!DT:DV,3,FALSE),szabalyok!$A$16:$B$23,2,FALSE),0)</f>
        <v>0</v>
      </c>
      <c r="AO23" s="47">
        <f>versenyek!$DO$11*IFERROR(VLOOKUP(VLOOKUP($A23,versenyek!DN:DP,3,FALSE),szabalyok!$A$16:$B$23,2,FALSE),0)</f>
        <v>0</v>
      </c>
      <c r="AP23" s="47">
        <f>versenyek!$DX$11*IFERROR(VLOOKUP(VLOOKUP($A23,versenyek!DW:DY,3,FALSE),szabalyok!$A$16:$B$23,2,FALSE),0)</f>
        <v>0</v>
      </c>
      <c r="AQ23" s="47" t="e">
        <f>versenyek!$EA$11*IFERROR(VLOOKUP(VLOOKUP($A23,versenyek!DZ:EB,3,FALSE),szabalyok!$A$16:$B$23,2,FALSE),0)</f>
        <v>#DIV/0!</v>
      </c>
      <c r="AR23" s="47" t="e">
        <f>versenyek!$ED$11*IFERROR(VLOOKUP(VLOOKUP($A23,versenyek!EC:EE,3,FALSE),szabalyok!$A$16:$B$23,2,FALSE),0)</f>
        <v>#DIV/0!</v>
      </c>
      <c r="AS23" s="47">
        <f>versenyek!$EG$11*IFERROR(VLOOKUP(VLOOKUP($A23,versenyek!EF:EH,3,FALSE),szabalyok!$A$16:$B$23,2,FALSE),0)</f>
        <v>0</v>
      </c>
      <c r="AT23" s="47">
        <f>versenyek!$EJ$11*IFERROR(VLOOKUP(VLOOKUP($A23,versenyek!EI:EK,3,FALSE),szabalyok!$A$16:$B$23,2,FALSE),0)</f>
        <v>0</v>
      </c>
      <c r="AU23" s="47">
        <f>versenyek!$EM$11*IFERROR(VLOOKUP(VLOOKUP($A23,versenyek!EL:EN,3,FALSE),szabalyok!$A$16:$B$23,2,FALSE),0)</f>
        <v>0</v>
      </c>
      <c r="AV23" s="47">
        <f>versenyek!$EP$11*IFERROR(VLOOKUP(VLOOKUP($A23,versenyek!EO:EQ,3,FALSE),szabalyok!$A$16:$B$23,2,FALSE),0)</f>
        <v>0</v>
      </c>
      <c r="AW23" s="47">
        <f>versenyek!$EY$11*IFERROR(VLOOKUP(VLOOKUP($A23,versenyek!EX:EZ,3,FALSE),szabalyok!$A$16:$B$23,2,FALSE),0)</f>
        <v>0</v>
      </c>
      <c r="AX23" s="47">
        <f>versenyek!$FB$11*IFERROR(VLOOKUP(VLOOKUP($A23,versenyek!FA:FC,3,FALSE),szabalyok!$A$16:$B$23,2,FALSE),0)</f>
        <v>0</v>
      </c>
      <c r="AY23" s="47">
        <f>versenyek!$FE$11*IFERROR(VLOOKUP(VLOOKUP($A23,versenyek!FD:FF,3,FALSE),szabalyok!$A$16:$B$23,2,FALSE),0)</f>
        <v>0</v>
      </c>
      <c r="AZ23" s="47">
        <f>versenyek!$FH$11*IFERROR(VLOOKUP(VLOOKUP($A23,versenyek!FG:FI,3,FALSE),szabalyok!$A$16:$B$23,2,FALSE),0)</f>
        <v>0</v>
      </c>
      <c r="BA23" s="47">
        <f>versenyek!$FK$11*IFERROR(VLOOKUP(VLOOKUP($A23,versenyek!FJ:FL,3,FALSE),szabalyok!$A$16:$B$23,2,FALSE),0)</f>
        <v>0</v>
      </c>
      <c r="BB23" s="47">
        <f>versenyek!$FN$11*IFERROR(VLOOKUP(VLOOKUP($A23,versenyek!FM:FO,3,FALSE),szabalyok!$A$16:$B$23,2,FALSE),0)</f>
        <v>0</v>
      </c>
      <c r="BC23" s="47">
        <f>versenyek!$FQ$11*IFERROR(VLOOKUP(VLOOKUP($A23,versenyek!FP:FR,3,FALSE),szabalyok!$A$16:$B$23,2,FALSE),0)</f>
        <v>0</v>
      </c>
      <c r="BD23" s="47">
        <f>versenyek!$FT$11*IFERROR(VLOOKUP(VLOOKUP($A23,versenyek!FS:FU,3,FALSE),szabalyok!$A$16:$B$23,2,FALSE),0)</f>
        <v>0</v>
      </c>
      <c r="BE23" s="47">
        <f>versenyek!$FW$11*IFERROR(VLOOKUP(VLOOKUP($A23,versenyek!FV:FX,3,FALSE),szabalyok!$A$16:$B$23,2,FALSE),0)</f>
        <v>0</v>
      </c>
      <c r="BF23" s="47">
        <f>versenyek!$FZ$11*IFERROR(VLOOKUP(VLOOKUP($A23,versenyek!FY:GA,3,FALSE),szabalyok!$A$16:$B$23,2,FALSE),0)</f>
        <v>0</v>
      </c>
      <c r="BG23" s="47">
        <f>versenyek!$GC$11*IFERROR(VLOOKUP(VLOOKUP($A23,versenyek!GB:GD,3,FALSE),szabalyok!$A$16:$B$23,2,FALSE),0)</f>
        <v>0</v>
      </c>
      <c r="BH23" s="47">
        <f>versenyek!$GF$11*IFERROR(VLOOKUP(VLOOKUP($A23,versenyek!GE:GG,3,FALSE),szabalyok!$A$16:$B$23,2,FALSE),0)</f>
        <v>0</v>
      </c>
      <c r="BI23" s="47">
        <f>versenyek!$GI$11*IFERROR(VLOOKUP(VLOOKUP($A23,versenyek!GH:GJ,3,FALSE),szabalyok!$A$16:$B$23,2,FALSE),0)</f>
        <v>0</v>
      </c>
      <c r="BJ23" s="47">
        <f>versenyek!$GL$11*IFERROR(VLOOKUP(VLOOKUP($A23,versenyek!GK:GM,3,FALSE),szabalyok!$A$16:$B$23,2,FALSE),0)</f>
        <v>0</v>
      </c>
      <c r="BK23" s="47">
        <f>versenyek!$GO$11*IFERROR(VLOOKUP(VLOOKUP($A23,versenyek!GN:GP,3,FALSE),szabalyok!$A$16:$B$23,2,FALSE),0)</f>
        <v>0</v>
      </c>
      <c r="BL23" s="47">
        <f>versenyek!$GR$11*IFERROR(VLOOKUP(VLOOKUP($A23,versenyek!GQ:GS,3,FALSE),szabalyok!$A$16:$B$23,2,FALSE),0)</f>
        <v>0</v>
      </c>
      <c r="BM23" s="47">
        <f>versenyek!$GX$11*IFERROR(VLOOKUP(VLOOKUP($A23,versenyek!GW:GY,3,FALSE),szabalyok!$A$16:$B$23,2,FALSE),0)</f>
        <v>0</v>
      </c>
      <c r="BN23" s="47">
        <f>versenyek!$GX$11*IFERROR(VLOOKUP(VLOOKUP($A23,versenyek!GX:GZ,3,FALSE),szabalyok!$A$16:$B$23,2,FALSE),0)</f>
        <v>0</v>
      </c>
      <c r="BO23" s="47">
        <f>versenyek!$HD$11*IFERROR(VLOOKUP(VLOOKUP($A23,versenyek!HC:HE,3,FALSE),szabalyok!$A$16:$B$23,2,FALSE),0)</f>
        <v>0</v>
      </c>
      <c r="BP23" s="47">
        <f>versenyek!$HG$11*IFERROR(VLOOKUP(VLOOKUP($A23,versenyek!HF:HH,3,FALSE),szabalyok!$A$16:$B$23,2,FALSE),0)</f>
        <v>0</v>
      </c>
      <c r="BQ23" s="47">
        <f>versenyek!$HJ$11*IFERROR(VLOOKUP(VLOOKUP($A23,versenyek!HI:HK,3,FALSE),szabalyok!$A$16:$B$23,2,FALSE),0)</f>
        <v>0</v>
      </c>
      <c r="BR23" s="47">
        <f>versenyek!$HM$11*IFERROR(VLOOKUP(VLOOKUP($A23,versenyek!HL:HN,3,FALSE),szabalyok!$A$16:$B$23,2,FALSE),0)</f>
        <v>0</v>
      </c>
      <c r="BS23" s="47">
        <f>versenyek!$HP$11*IFERROR(VLOOKUP(VLOOKUP($A23,versenyek!HO:HQ,3,FALSE),szabalyok!$A$16:$B$23,2,FALSE),0)</f>
        <v>0</v>
      </c>
      <c r="BT23" s="47">
        <f>versenyek!$HS$11*IFERROR(VLOOKUP(VLOOKUP($A23,versenyek!HR:HT,3,FALSE),szabalyok!$A$16:$B$23,2,FALSE),0)</f>
        <v>0</v>
      </c>
      <c r="BU23" s="47">
        <f>versenyek!$HV$11*IFERROR(VLOOKUP(VLOOKUP($A23,versenyek!HU:HW,3,FALSE),szabalyok!$A$16:$B$23,2,FALSE),0)</f>
        <v>0</v>
      </c>
      <c r="BV23" s="47">
        <f>versenyek!$HY$11*IFERROR(VLOOKUP(VLOOKUP($A23,versenyek!HX:HZ,3,FALSE),szabalyok!$A$16:$B$23,2,FALSE),0)</f>
        <v>0</v>
      </c>
      <c r="BW23" s="47">
        <f>versenyek!$IB$11*IFERROR(VLOOKUP(VLOOKUP($A23,versenyek!IA:IC,3,FALSE),szabalyok!$A$16:$B$23,2,FALSE),0)</f>
        <v>0</v>
      </c>
      <c r="BX23" s="47">
        <f>versenyek!$IE$11*IFERROR(VLOOKUP(VLOOKUP($A23,versenyek!ID:IF,3,FALSE),szabalyok!$A$16:$B$23,2,FALSE),0)</f>
        <v>0</v>
      </c>
      <c r="BY23" s="47">
        <f>versenyek!$IH$11*IFERROR(VLOOKUP(VLOOKUP($A23,versenyek!IG:II,3,FALSE),szabalyok!$A$16:$B$23,2,FALSE),0)</f>
        <v>0</v>
      </c>
      <c r="BZ23" s="47">
        <f>versenyek!$IK$11*IFERROR(VLOOKUP(VLOOKUP($A23,versenyek!IJ:IL,3,FALSE),szabalyok!$A$16:$B$23,2,FALSE),0)</f>
        <v>0</v>
      </c>
      <c r="CA23" s="47">
        <f>versenyek!$IN$11*IFERROR(VLOOKUP(VLOOKUP($A23,versenyek!IM:IO,3,FALSE),szabalyok!$A$16:$B$23,2,FALSE),0)</f>
        <v>0</v>
      </c>
      <c r="CB23" s="47">
        <f>versenyek!$IW$11*IFERROR(VLOOKUP(VLOOKUP($A23,versenyek!IV:IX,3,FALSE),szabalyok!$A$16:$B$23,2,FALSE),0)</f>
        <v>0</v>
      </c>
      <c r="CC23" s="47">
        <f>versenyek!$IZ$11*IFERROR(VLOOKUP(VLOOKUP($A23,versenyek!IY:JA,3,FALSE),szabalyok!$A$16:$B$23,2,FALSE),0)</f>
        <v>0</v>
      </c>
      <c r="CD23" s="47">
        <f>versenyek!$JC$11*IFERROR(VLOOKUP(VLOOKUP($A23,versenyek!JB:JD,3,FALSE),szabalyok!$A$16:$B$23,2,FALSE),0)</f>
        <v>0</v>
      </c>
      <c r="CE23" s="47">
        <f>versenyek!$JF$11*IFERROR(VLOOKUP(VLOOKUP($A23,versenyek!JE:JG,3,FALSE),szabalyok!$A$16:$B$23,2,FALSE),0)</f>
        <v>0</v>
      </c>
      <c r="CF23" s="47">
        <f>versenyek!$JI$11*IFERROR(VLOOKUP(VLOOKUP($A23,versenyek!JH:JJ,3,FALSE),szabalyok!$A$16:$B$23,2,FALSE),0)</f>
        <v>0</v>
      </c>
      <c r="CG23" s="47">
        <f>versenyek!$JL$11*IFERROR(VLOOKUP(VLOOKUP($A23,versenyek!JK:JM,3,FALSE),szabalyok!$A$16:$B$23,2,FALSE),0)</f>
        <v>0</v>
      </c>
      <c r="CH23" s="47">
        <f>versenyek!$JO$11*IFERROR(VLOOKUP(VLOOKUP($A23,versenyek!JN:JP,3,FALSE),szabalyok!$A$16:$B$23,2,FALSE),0)</f>
        <v>0</v>
      </c>
      <c r="CI23" s="47">
        <f>versenyek!$JR$11*IFERROR(VLOOKUP(VLOOKUP($A23,versenyek!JQ:JS,3,FALSE),szabalyok!$A$16:$B$23,2,FALSE),0)</f>
        <v>0</v>
      </c>
      <c r="CJ23" s="47">
        <f>versenyek!$JU$11*IFERROR(VLOOKUP(VLOOKUP($A23,versenyek!JT:JV,3,FALSE),szabalyok!$A$16:$B$23,2,FALSE),0)</f>
        <v>0</v>
      </c>
      <c r="CK23" s="47">
        <f>versenyek!$JR$11*IFERROR(VLOOKUP(VLOOKUP($A23,versenyek!JW:JY,3,FALSE),szabalyok!$A$16:$B$23,2,FALSE),0)</f>
        <v>0</v>
      </c>
      <c r="CL23" s="47">
        <f>versenyek!$KA$11*IFERROR(VLOOKUP(VLOOKUP($A23,versenyek!JZ:KB,3,FALSE),szabalyok!$A$16:$B$23,2,FALSE),0)</f>
        <v>0</v>
      </c>
      <c r="CM23" s="47">
        <f>versenyek!$KD$11*IFERROR(VLOOKUP(VLOOKUP($A23,versenyek!KC:KE,3,FALSE),szabalyok!$A$16:$B$23,2,FALSE),0)</f>
        <v>0</v>
      </c>
      <c r="CN23" s="47">
        <f>versenyek!$KG$11*IFERROR(VLOOKUP(VLOOKUP($A23,versenyek!KF:KH,3,FALSE),szabalyok!$A$16:$B$23,2,FALSE),0)</f>
        <v>0</v>
      </c>
      <c r="CO23" s="47">
        <f>versenyek!$KJ$11*IFERROR(VLOOKUP(VLOOKUP($A23,versenyek!KI:KK,3,FALSE),szabalyok!$A$16:$B$23,2,FALSE),0)</f>
        <v>0</v>
      </c>
      <c r="CP23" s="47">
        <f>versenyek!$KM$11*IFERROR(VLOOKUP(VLOOKUP($A23,versenyek!KL:KN,3,FALSE),szabalyok!$A$16:$B$23,2,FALSE),0)</f>
        <v>0</v>
      </c>
      <c r="CQ23" s="47">
        <f>versenyek!$KP$11*IFERROR(VLOOKUP(VLOOKUP($A23,versenyek!KO:KQ,3,FALSE),szabalyok!$A$16:$B$23,2,FALSE),0)</f>
        <v>0</v>
      </c>
      <c r="CR23" s="47">
        <f>versenyek!$KS$11*IFERROR(VLOOKUP(VLOOKUP($A23,versenyek!KR:KT,3,FALSE),szabalyok!$A$16:$B$23,2,FALSE),0)</f>
        <v>0</v>
      </c>
      <c r="CS23" s="47">
        <f>versenyek!$KV$11*IFERROR(VLOOKUP(VLOOKUP($A23,versenyek!KU:KW,3,FALSE),szabalyok!$A$16:$B$23,2,FALSE),0)</f>
        <v>0</v>
      </c>
      <c r="CT23" s="47">
        <f>versenyek!$KY$11*IFERROR(VLOOKUP(VLOOKUP($A23,versenyek!KX:KZ,3,FALSE),szabalyok!$A$16:$B$23,2,FALSE),0)</f>
        <v>0</v>
      </c>
      <c r="CU23" s="47">
        <f>versenyek!$LB$11*IFERROR(VLOOKUP(VLOOKUP($A23,versenyek!LA:LC,3,FALSE),szabalyok!$A$16:$B$23,2,FALSE),0)</f>
        <v>0</v>
      </c>
      <c r="CV23" s="47">
        <f>versenyek!$LE$11*IFERROR(VLOOKUP(VLOOKUP($A23,versenyek!LD:LF,3,FALSE),szabalyok!$A$16:$B$23,2,FALSE),0)</f>
        <v>0</v>
      </c>
      <c r="CW23" s="47">
        <f>versenyek!$LH$11*IFERROR(VLOOKUP(VLOOKUP($A23,versenyek!LG:LI,3,FALSE),szabalyok!$A$16:$B$23,2,FALSE),0)</f>
        <v>0</v>
      </c>
      <c r="CX23" s="47">
        <f>versenyek!$LK$11*IFERROR(VLOOKUP(VLOOKUP($A23,versenyek!LJ:LL,3,FALSE),szabalyok!$A$16:$B$23,2,FALSE),0)</f>
        <v>0</v>
      </c>
      <c r="CY23" s="47">
        <f>versenyek!$LN$11*IFERROR(VLOOKUP(VLOOKUP($A23,versenyek!LM:LO,3,FALSE),szabalyok!$A$16:$B$23,2,FALSE),0)</f>
        <v>0</v>
      </c>
      <c r="CZ23" s="47">
        <f>versenyek!$LQ$11*IFERROR(VLOOKUP(VLOOKUP($A23,versenyek!LP:LR,3,FALSE),szabalyok!$A$16:$B$23,2,FALSE),0)</f>
        <v>0</v>
      </c>
      <c r="DA23" s="47">
        <f>versenyek!$LT$11*IFERROR(VLOOKUP(VLOOKUP($A23,versenyek!LS:LU,3,FALSE),szabalyok!$A$16:$B$23,2,FALSE),0)</f>
        <v>0</v>
      </c>
      <c r="DB23" s="47">
        <f>versenyek!$LW$11*IFERROR(VLOOKUP(VLOOKUP($A23,versenyek!LV:LX,3,FALSE),szabalyok!$A$16:$B$23,2,FALSE),0)</f>
        <v>0</v>
      </c>
      <c r="DC23" s="47">
        <f>versenyek!$LZ$11*IFERROR(VLOOKUP(VLOOKUP($A23,versenyek!LY:MA,3,FALSE),szabalyok!$A$16:$B$23,2,FALSE),0)</f>
        <v>0</v>
      </c>
      <c r="DD23" s="47">
        <f>versenyek!$MC$11*IFERROR(VLOOKUP(VLOOKUP($A23,versenyek!MB:MD,3,FALSE),szabalyok!$A$16:$B$23,2,FALSE),0)</f>
        <v>0</v>
      </c>
      <c r="DE23" s="47">
        <f>versenyek!$ML$11*IFERROR(VLOOKUP(VLOOKUP($A23,versenyek!MK:MM,3,FALSE),szabalyok!$A$16:$B$23,2,FALSE),0)</f>
        <v>0</v>
      </c>
      <c r="DF23" s="47">
        <f>versenyek!$MO$11*IFERROR(VLOOKUP(VLOOKUP($A23,versenyek!MN:MP,3,FALSE),szabalyok!$A$16:$B$23,2,FALSE),0)</f>
        <v>0</v>
      </c>
      <c r="DG23" s="47">
        <f>versenyek!$MR$11*IFERROR(VLOOKUP(VLOOKUP($A23,versenyek!MQ:MS,3,FALSE),szabalyok!$A$16:$B$23,2,FALSE),0)</f>
        <v>0</v>
      </c>
      <c r="DH23" s="47">
        <f>versenyek!$MU$11*IFERROR(VLOOKUP(VLOOKUP($A23,versenyek!MT:MV,3,FALSE),szabalyok!$A$16:$B$23,2,FALSE),0)</f>
        <v>0</v>
      </c>
      <c r="DI23" s="47">
        <f>versenyek!$MX$11*IFERROR(VLOOKUP(VLOOKUP($A23,versenyek!MW:MY,3,FALSE),szabalyok!$A$16:$B$23,2,FALSE),0)</f>
        <v>0</v>
      </c>
      <c r="DJ23" s="47">
        <f>versenyek!$NA$11*IFERROR(VLOOKUP(VLOOKUP($A23,versenyek!MZ:NB,3,FALSE),szabalyok!$A$16:$B$23,2,FALSE),0)</f>
        <v>0</v>
      </c>
      <c r="DK23" s="47">
        <f>versenyek!$ND$11*IFERROR(VLOOKUP(VLOOKUP($A23,versenyek!NC:NE,3,FALSE),szabalyok!$A$16:$B$23,2,FALSE),0)</f>
        <v>0</v>
      </c>
      <c r="DL23" s="47">
        <f>versenyek!$NG$11*IFERROR(VLOOKUP(VLOOKUP($A23,versenyek!NF:NH,3,FALSE),szabalyok!$A$16:$B$23,2,FALSE),0)</f>
        <v>0</v>
      </c>
      <c r="DM23" s="47">
        <f>versenyek!$NJ$11*IFERROR(VLOOKUP(VLOOKUP($A23,versenyek!NI:NK,3,FALSE),szabalyok!$A$16:$B$23,2,FALSE),0)</f>
        <v>0</v>
      </c>
      <c r="DN23" s="47">
        <f>versenyek!$NM$11*IFERROR(VLOOKUP(VLOOKUP($A23,versenyek!NL:NN,3,FALSE),szabalyok!$A$16:$B$23,2,FALSE),0)</f>
        <v>0</v>
      </c>
      <c r="DO23" s="47">
        <f>versenyek!$NP$11*IFERROR(VLOOKUP(VLOOKUP($A23,versenyek!NO:NQ,3,FALSE),szabalyok!$A$16:$B$23,2,FALSE),0)</f>
        <v>0</v>
      </c>
      <c r="DP23" s="47">
        <f>versenyek!$NS$11*IFERROR(VLOOKUP(VLOOKUP($A23,versenyek!NR:NT,3,FALSE),szabalyok!$A$16:$B$23,2,FALSE),0)</f>
        <v>0</v>
      </c>
      <c r="DQ23" s="47">
        <f>versenyek!$NV$11*IFERROR(VLOOKUP(VLOOKUP($A23,versenyek!NU:NW,3,FALSE),szabalyok!$A$16:$B$23,2,FALSE),0)</f>
        <v>0</v>
      </c>
      <c r="DR23" s="47">
        <f>versenyek!$NY$11*IFERROR(VLOOKUP(VLOOKUP($A23,versenyek!NX:NZ,3,FALSE),szabalyok!$A$16:$B$23,2,FALSE),0)</f>
        <v>0</v>
      </c>
      <c r="DS23" s="47">
        <f>versenyek!$OB$11*IFERROR(VLOOKUP(VLOOKUP($A23,versenyek!OA:OC,3,FALSE),szabalyok!$A$16:$B$23,2,FALSE),0)</f>
        <v>0</v>
      </c>
      <c r="DT23" s="47">
        <f>versenyek!$OE$11*IFERROR(VLOOKUP(VLOOKUP($A23,versenyek!OD:OF,3,FALSE),szabalyok!$A$16:$B$23,2,FALSE),0)</f>
        <v>0</v>
      </c>
      <c r="DU23" s="47">
        <f>versenyek!$OH$11*IFERROR(VLOOKUP(VLOOKUP($A23,versenyek!OG:OI,3,FALSE),szabalyok!$A$16:$B$23,2,FALSE),0)</f>
        <v>0</v>
      </c>
      <c r="DV23" s="47">
        <f>versenyek!$OK$11*IFERROR(VLOOKUP(VLOOKUP($A23,versenyek!OJ:OL,3,FALSE),szabalyok!$A$16:$B$23,2,FALSE),0)</f>
        <v>0</v>
      </c>
      <c r="DW23" s="47">
        <f>versenyek!$ON$11*IFERROR(VLOOKUP(VLOOKUP($A23,versenyek!OM:OO,3,FALSE),szabalyok!$A$16:$B$23,2,FALSE),0)</f>
        <v>0</v>
      </c>
      <c r="DX23" s="47">
        <f>versenyek!$OQ$11*IFERROR(VLOOKUP(VLOOKUP($A23,versenyek!OP:OR,3,FALSE),szabalyok!$A$16:$B$23,2,FALSE),0)</f>
        <v>0</v>
      </c>
      <c r="DY23" s="47">
        <f>versenyek!$OT$11*IFERROR(VLOOKUP(VLOOKUP($A23,versenyek!OS:OU,3,FALSE),szabalyok!$A$16:$B$23,2,FALSE),0)</f>
        <v>0</v>
      </c>
      <c r="DZ23" s="47">
        <f>versenyek!$OW$11*IFERROR(VLOOKUP(VLOOKUP($A23,versenyek!OV:OX,3,FALSE),szabalyok!$A$16:$B$23,2,FALSE),0)</f>
        <v>0</v>
      </c>
      <c r="EA23" s="47">
        <f>versenyek!$OZ$11*IFERROR(VLOOKUP(VLOOKUP($A23,versenyek!OY:PA,3,FALSE),szabalyok!$A$16:$B$23,2,FALSE),0)</f>
        <v>0</v>
      </c>
      <c r="EB23" s="47">
        <f>versenyek!$PC$11*IFERROR(VLOOKUP(VLOOKUP($A23,versenyek!PB:PD,3,FALSE),szabalyok!$A$16:$B$23,2,FALSE),0)</f>
        <v>0</v>
      </c>
      <c r="EC23" s="47">
        <f>versenyek!$PF$11*IFERROR(VLOOKUP(VLOOKUP($A23,versenyek!PE:PG,3,FALSE),szabalyok!$A$16:$B$23,2,FALSE),0)</f>
        <v>0</v>
      </c>
      <c r="ED23" s="47">
        <f>versenyek!$PI$11*IFERROR(VLOOKUP(VLOOKUP($A23,versenyek!PH:PJ,3,FALSE),szabalyok!$A$16:$B$23,2,FALSE),0)</f>
        <v>0</v>
      </c>
      <c r="EE23" s="47">
        <f>versenyek!$PL$11*IFERROR(VLOOKUP(VLOOKUP($A23,versenyek!PK:PM,3,FALSE),szabalyok!$A$16:$B$23,2,FALSE),0)</f>
        <v>0</v>
      </c>
      <c r="EF23" s="47">
        <f>versenyek!$PO$11*IFERROR(VLOOKUP(VLOOKUP($A23,versenyek!PN:PP,3,FALSE),szabalyok!$A$16:$B$23,2,FALSE),0)</f>
        <v>0</v>
      </c>
      <c r="EG23" s="47">
        <f>versenyek!$PR$11*IFERROR(VLOOKUP(VLOOKUP($A23,versenyek!PQ:PS,3,FALSE),szabalyok!$A$16:$B$23,2,FALSE),0)</f>
        <v>0</v>
      </c>
      <c r="EH23" s="47">
        <f>versenyek!$PU$11*IFERROR(VLOOKUP(VLOOKUP($A23,versenyek!PT:PV,3,FALSE),szabalyok!$A$16:$B$23,2,FALSE),0)</f>
        <v>0</v>
      </c>
      <c r="EI23" s="47">
        <f>versenyek!$PX$11*IFERROR(VLOOKUP(VLOOKUP($A23,versenyek!PW:PY,3,FALSE),szabalyok!$A$16:$B$23,2,FALSE),0)</f>
        <v>0</v>
      </c>
      <c r="EJ23" s="47">
        <f>versenyek!$QA$11*IFERROR(VLOOKUP(VLOOKUP($A23,versenyek!PZ:QB,3,FALSE),szabalyok!$A$16:$B$23,2,FALSE),0)</f>
        <v>0</v>
      </c>
      <c r="EK23" s="47">
        <f>versenyek!$QD$11*IFERROR(VLOOKUP(VLOOKUP($A23,versenyek!QC:QE,3,FALSE),szabalyok!$A$16:$B$23,2,FALSE),0)</f>
        <v>0</v>
      </c>
      <c r="EL23" s="47">
        <f>versenyek!$QG$11*IFERROR(VLOOKUP(VLOOKUP($A23,versenyek!QF:QH,3,FALSE),szabalyok!$A$16:$B$23,2,FALSE),0)</f>
        <v>0</v>
      </c>
      <c r="EM23" s="47">
        <f>versenyek!$QJ$11*IFERROR(VLOOKUP(VLOOKUP($A23,versenyek!QI:QK,3,FALSE),szabalyok!$A$16:$B$23,2,FALSE),0)</f>
        <v>0</v>
      </c>
      <c r="EN23" s="47">
        <f>versenyek!$QM$11*IFERROR(VLOOKUP(VLOOKUP($A23,versenyek!QL:QN,3,FALSE),szabalyok!$A$16:$B$23,2,FALSE),0)</f>
        <v>0</v>
      </c>
      <c r="EO23" s="47">
        <f>versenyek!$QP$11*IFERROR(VLOOKUP(VLOOKUP($A23,versenyek!QO:QQ,3,FALSE),szabalyok!$A$16:$B$23,2,FALSE),0)</f>
        <v>0</v>
      </c>
      <c r="EP23" s="47">
        <f>versenyek!$QS$11*IFERROR(VLOOKUP(VLOOKUP($A23,versenyek!QR:QT,3,FALSE),szabalyok!$A$16:$B$23,2,FALSE),0)</f>
        <v>0</v>
      </c>
      <c r="EQ23" s="47">
        <f>versenyek!$QV$11*IFERROR(VLOOKUP(VLOOKUP($A23,versenyek!QU:QW,3,FALSE),szabalyok!$A$16:$B$23,2,FALSE),0)</f>
        <v>0</v>
      </c>
      <c r="ER23" s="47">
        <f>versenyek!$RE$11*IFERROR(VLOOKUP(VLOOKUP($A23,versenyek!RD:RF,3,FALSE),szabalyok!$A$16:$B$23,2,FALSE),0)</f>
        <v>0</v>
      </c>
      <c r="ES23" s="47">
        <f>versenyek!$RH$11*IFERROR(VLOOKUP(VLOOKUP($A23,versenyek!RG:RI,3,FALSE),szabalyok!$A$16:$B$23,2,FALSE),0)</f>
        <v>0</v>
      </c>
      <c r="ET23" s="47">
        <f>versenyek!$RK$11*IFERROR(VLOOKUP(VLOOKUP($A23,versenyek!RJ:RL,3,FALSE),szabalyok!$A$16:$B$23,2,FALSE),0)</f>
        <v>0</v>
      </c>
      <c r="EU23" s="47">
        <f>versenyek!$RN$11*IFERROR(VLOOKUP(VLOOKUP($A23,versenyek!RM:RO,3,FALSE),szabalyok!$A$16:$B$23,2,FALSE),0)</f>
        <v>0</v>
      </c>
      <c r="EV23" s="47">
        <f>versenyek!$RQ$11*IFERROR(VLOOKUP(VLOOKUP($A23,versenyek!RP:RR,3,FALSE),szabalyok!$A$16:$B$23,2,FALSE),0)</f>
        <v>0</v>
      </c>
      <c r="EW23" s="47">
        <f>versenyek!$RT$11*IFERROR(VLOOKUP(VLOOKUP($A23,versenyek!RS:RU,3,FALSE),szabalyok!$A$16:$B$23,2,FALSE),0)</f>
        <v>0</v>
      </c>
      <c r="EX23" s="47">
        <f>versenyek!$RW$11*IFERROR(VLOOKUP(VLOOKUP($A23,versenyek!RV:RX,3,FALSE),szabalyok!$A$16:$B$23,2,FALSE),0)</f>
        <v>0</v>
      </c>
      <c r="EY23" s="47">
        <f>versenyek!$RZ$11*IFERROR(VLOOKUP(VLOOKUP($A23,versenyek!RY:SA,3,FALSE),szabalyok!$A$16:$B$23,2,FALSE),0)</f>
        <v>0</v>
      </c>
      <c r="EZ23" s="47">
        <f>versenyek!$SC$11*IFERROR(VLOOKUP(VLOOKUP($A23,versenyek!SB:SD,3,FALSE),szabalyok!$A$16:$B$23,2,FALSE),0)</f>
        <v>0</v>
      </c>
      <c r="FA23" s="47">
        <f>versenyek!$SF$11*IFERROR(VLOOKUP(VLOOKUP($A23,versenyek!SE:SG,3,FALSE),szabalyok!$A$16:$B$23,2,FALSE),0)</f>
        <v>0</v>
      </c>
      <c r="FB23" s="47">
        <f>versenyek!$SI$11*IFERROR(VLOOKUP(VLOOKUP($A23,versenyek!SH:SJ,3,FALSE),szabalyok!$A$16:$B$23,2,FALSE),0)</f>
        <v>0</v>
      </c>
      <c r="FC23" s="47">
        <f>versenyek!$SL$11*IFERROR(VLOOKUP(VLOOKUP($A23,versenyek!SK:SM,3,FALSE),szabalyok!$A$16:$B$23,2,FALSE),0)</f>
        <v>0</v>
      </c>
      <c r="FD23" s="47">
        <f>versenyek!$SO$11*IFERROR(VLOOKUP(VLOOKUP($A23,versenyek!SN:SP,3,FALSE),szabalyok!$A$16:$B$23,2,FALSE),0)</f>
        <v>0</v>
      </c>
      <c r="FE23" s="47">
        <f>versenyek!$SR$11*IFERROR(VLOOKUP(VLOOKUP($A23,versenyek!SQ:SS,3,FALSE),szabalyok!$A$16:$B$23,2,FALSE),0)</f>
        <v>0</v>
      </c>
      <c r="FF23" s="47">
        <f>versenyek!$SU$11*IFERROR(VLOOKUP(VLOOKUP($A23,versenyek!ST:SV,3,FALSE),szabalyok!$A$16:$B$23,2,FALSE),0)</f>
        <v>0</v>
      </c>
      <c r="FG23" s="47">
        <f>versenyek!$SX$11*IFERROR(VLOOKUP(VLOOKUP($A23,versenyek!SW:SY,3,FALSE),szabalyok!$A$16:$B$23,2,FALSE),0)</f>
        <v>0</v>
      </c>
      <c r="FH23" s="47">
        <f>versenyek!$TA$11*IFERROR(VLOOKUP(VLOOKUP($A23,versenyek!SZ:TB,3,FALSE),szabalyok!$A$16:$B$23,2,FALSE),0)</f>
        <v>0</v>
      </c>
      <c r="FI23" s="47">
        <f>versenyek!$TD$11*IFERROR(VLOOKUP(VLOOKUP($A23,versenyek!TC:TE,3,FALSE),szabalyok!$A$16:$B$23,2,FALSE),0)</f>
        <v>0</v>
      </c>
      <c r="FJ23" s="47">
        <f>versenyek!$TG$11*IFERROR(VLOOKUP(VLOOKUP($A23,versenyek!TF:TH,3,FALSE),szabalyok!$A$16:$B$23,2,FALSE),0)</f>
        <v>0</v>
      </c>
      <c r="FK23" s="47">
        <f>versenyek!$TJ$11*IFERROR(VLOOKUP(VLOOKUP($A23,versenyek!TI:TK,3,FALSE),szabalyok!$A$16:$B$23,2,FALSE),0)</f>
        <v>0</v>
      </c>
      <c r="FL23" s="47">
        <f>versenyek!$TM$11*IFERROR(VLOOKUP(VLOOKUP($A23,versenyek!TL:TN,3,FALSE),szabalyok!$A$16:$B$23,2,FALSE),0)</f>
        <v>63.36534767391111</v>
      </c>
      <c r="FM23" s="47">
        <f>versenyek!$TP$11*IFERROR(VLOOKUP(VLOOKUP($A23,versenyek!TO:TQ,3,FALSE),szabalyok!$A$16:$B$23,2,FALSE),0)</f>
        <v>0</v>
      </c>
      <c r="FN23" s="47">
        <f>versenyek!$TS$11*IFERROR(VLOOKUP(VLOOKUP($A23,versenyek!TR:TT,3,FALSE),szabalyok!$A$16:$B$23,2,FALSE),0)</f>
        <v>0</v>
      </c>
      <c r="FO23" s="47"/>
      <c r="FP23" s="235">
        <f t="shared" si="0"/>
        <v>63.36534767391111</v>
      </c>
    </row>
    <row r="24" spans="1:172">
      <c r="A24" s="271" t="s">
        <v>87</v>
      </c>
      <c r="B24" s="47">
        <v>0</v>
      </c>
      <c r="C24" s="47">
        <v>0</v>
      </c>
      <c r="D24" s="47">
        <v>0</v>
      </c>
      <c r="E24" s="47">
        <v>0</v>
      </c>
      <c r="F24" s="47">
        <v>14.951707983450323</v>
      </c>
      <c r="G24" s="47">
        <v>0</v>
      </c>
      <c r="H24" s="47">
        <v>0</v>
      </c>
      <c r="I24" s="47">
        <v>0</v>
      </c>
      <c r="J24" s="47">
        <v>0</v>
      </c>
      <c r="K24" s="47">
        <v>47.418072486217518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f>versenyek!$BD$11*IFERROR(VLOOKUP(VLOOKUP($A24,versenyek!BC:BE,3,FALSE),szabalyok!$A$16:$B$23,2,FALSE),0)</f>
        <v>0</v>
      </c>
      <c r="S24" s="47">
        <f>versenyek!$BG$11*IFERROR(VLOOKUP(VLOOKUP($A24,versenyek!BF:BH,3,FALSE),szabalyok!$A$16:$B$23,2,FALSE),0)</f>
        <v>0</v>
      </c>
      <c r="T24" s="47">
        <f>versenyek!$BJ$11*IFERROR(VLOOKUP(VLOOKUP($A24,versenyek!BI:BK,3,FALSE),szabalyok!$A$16:$B$23,2,FALSE),0)</f>
        <v>0</v>
      </c>
      <c r="U24" s="47">
        <f>versenyek!$BM$11*IFERROR(VLOOKUP(VLOOKUP($A24,versenyek!BL:BN,3,FALSE),szabalyok!$A$16:$B$23,2,FALSE),0)</f>
        <v>0</v>
      </c>
      <c r="V24" s="47">
        <f>versenyek!$BP$11*IFERROR(VLOOKUP(VLOOKUP($A24,versenyek!BO:BQ,3,FALSE),szabalyok!$A$16:$B$23,2,FALSE),0)</f>
        <v>0</v>
      </c>
      <c r="W24" s="47">
        <f>versenyek!$BS$11*IFERROR(VLOOKUP(VLOOKUP($A24,versenyek!BR:BT,3,FALSE),szabalyok!$A$16:$B$23,2,FALSE),0)</f>
        <v>0</v>
      </c>
      <c r="X24" s="47">
        <f>versenyek!$BV$11*IFERROR(VLOOKUP(VLOOKUP($A24,versenyek!BU:BW,3,FALSE),szabalyok!$A$16:$B$23,2,FALSE),0)</f>
        <v>0</v>
      </c>
      <c r="Y24" s="47">
        <f>versenyek!$BY$11*IFERROR(VLOOKUP(VLOOKUP($A24,versenyek!BX:BZ,3,FALSE),szabalyok!$A$16:$B$23,2,FALSE),0)</f>
        <v>0</v>
      </c>
      <c r="Z24" s="47">
        <f>versenyek!$CB$11*IFERROR(VLOOKUP(VLOOKUP($A24,versenyek!CA:CC,3,FALSE),szabalyok!$A$16:$B$23,2,FALSE),0)</f>
        <v>0</v>
      </c>
      <c r="AA24" s="47">
        <f>versenyek!$CE$11*IFERROR(VLOOKUP(VLOOKUP($A24,versenyek!CD:CF,3,FALSE),szabalyok!$A$16:$B$23,2,FALSE),0)</f>
        <v>53.885044792774153</v>
      </c>
      <c r="AB24" s="47">
        <f>versenyek!$CH$11*IFERROR(VLOOKUP(VLOOKUP($A24,versenyek!CG:CI,3,FALSE),szabalyok!$A$16:$B$23,2,FALSE),0)</f>
        <v>0</v>
      </c>
      <c r="AC24" s="47">
        <f>versenyek!$CK$11*IFERROR(VLOOKUP(VLOOKUP($A24,versenyek!CJ:CL,3,FALSE),szabalyok!$A$16:$B$23,2,FALSE),0)</f>
        <v>18.957064893996431</v>
      </c>
      <c r="AD24" s="47">
        <f>versenyek!$CN$11*IFERROR(VLOOKUP(VLOOKUP($A24,versenyek!CM:CO,3,FALSE),szabalyok!$A$16:$B$23,2,FALSE),0)</f>
        <v>0</v>
      </c>
      <c r="AE24" s="47">
        <f>versenyek!$CQ$11*IFERROR(VLOOKUP(VLOOKUP($A24,versenyek!CP:CR,3,FALSE),szabalyok!$A$16:$B$23,2,FALSE),0)</f>
        <v>0</v>
      </c>
      <c r="AF24" s="47">
        <f>versenyek!$CT$11*IFERROR(VLOOKUP(VLOOKUP($A24,versenyek!CS:CU,3,FALSE),szabalyok!$A$16:$B$23,2,FALSE),0)</f>
        <v>0</v>
      </c>
      <c r="AG24" s="47">
        <f>versenyek!$CW$11*IFERROR(VLOOKUP(VLOOKUP($A24,versenyek!CV:CX,3,FALSE),szabalyok!$A$16:$B$23,2,FALSE),0)</f>
        <v>0</v>
      </c>
      <c r="AH24" s="47">
        <f>versenyek!$CZ$11*IFERROR(VLOOKUP(VLOOKUP($A24,versenyek!CY:DA,3,FALSE),szabalyok!$A$16:$B$23,2,FALSE),0)</f>
        <v>0</v>
      </c>
      <c r="AI24" s="47">
        <f>versenyek!$DC$11*IFERROR(VLOOKUP(VLOOKUP($A24,versenyek!DB:DD,3,FALSE),szabalyok!$A$16:$B$23,2,FALSE),0)</f>
        <v>0</v>
      </c>
      <c r="AJ24" s="47">
        <f>versenyek!$DF$11*IFERROR(VLOOKUP(VLOOKUP($A24,versenyek!DE:DG,3,FALSE),szabalyok!$A$16:$B$23,2,FALSE),0)</f>
        <v>0</v>
      </c>
      <c r="AK24" s="47">
        <f>versenyek!$DI$11*IFERROR(VLOOKUP(VLOOKUP($A24,versenyek!DH:DJ,3,FALSE),szabalyok!$A$16:$B$23,2,FALSE),0)</f>
        <v>12.139101382465757</v>
      </c>
      <c r="AL24" s="47">
        <f>versenyek!$DL$11*IFERROR(VLOOKUP(VLOOKUP($A24,versenyek!DK:DM,3,FALSE),szabalyok!$A$16:$B$23,2,FALSE),0)</f>
        <v>0</v>
      </c>
      <c r="AM24" s="47">
        <f>versenyek!$DR$11*IFERROR(VLOOKUP(VLOOKUP($A24,versenyek!DQ:DS,3,FALSE),szabalyok!$A$16:$B$23,2,FALSE),0)</f>
        <v>0</v>
      </c>
      <c r="AN24" s="47">
        <f>versenyek!$DU$11*IFERROR(VLOOKUP(VLOOKUP($A24,versenyek!DT:DV,3,FALSE),szabalyok!$A$16:$B$23,2,FALSE),0)</f>
        <v>11.975376457461843</v>
      </c>
      <c r="AO24" s="47">
        <f>versenyek!$DO$11*IFERROR(VLOOKUP(VLOOKUP($A24,versenyek!DN:DP,3,FALSE),szabalyok!$A$16:$B$23,2,FALSE),0)</f>
        <v>0</v>
      </c>
      <c r="AP24" s="47">
        <f>versenyek!$DX$11*IFERROR(VLOOKUP(VLOOKUP($A24,versenyek!DW:DY,3,FALSE),szabalyok!$A$16:$B$23,2,FALSE),0)</f>
        <v>0</v>
      </c>
      <c r="AQ24" s="47" t="e">
        <f>versenyek!$EA$11*IFERROR(VLOOKUP(VLOOKUP($A24,versenyek!DZ:EB,3,FALSE),szabalyok!$A$16:$B$23,2,FALSE),0)</f>
        <v>#DIV/0!</v>
      </c>
      <c r="AR24" s="47" t="e">
        <f>versenyek!$ED$11*IFERROR(VLOOKUP(VLOOKUP($A24,versenyek!EC:EE,3,FALSE),szabalyok!$A$16:$B$23,2,FALSE),0)</f>
        <v>#DIV/0!</v>
      </c>
      <c r="AS24" s="47">
        <f>versenyek!$EG$11*IFERROR(VLOOKUP(VLOOKUP($A24,versenyek!EF:EH,3,FALSE),szabalyok!$A$16:$B$23,2,FALSE),0)</f>
        <v>0</v>
      </c>
      <c r="AT24" s="47">
        <f>versenyek!$EJ$11*IFERROR(VLOOKUP(VLOOKUP($A24,versenyek!EI:EK,3,FALSE),szabalyok!$A$16:$B$23,2,FALSE),0)</f>
        <v>0</v>
      </c>
      <c r="AU24" s="47">
        <f>versenyek!$EM$11*IFERROR(VLOOKUP(VLOOKUP($A24,versenyek!EL:EN,3,FALSE),szabalyok!$A$16:$B$23,2,FALSE),0)</f>
        <v>0</v>
      </c>
      <c r="AV24" s="47">
        <f>versenyek!$EP$11*IFERROR(VLOOKUP(VLOOKUP($A24,versenyek!EO:EQ,3,FALSE),szabalyok!$A$16:$B$23,2,FALSE),0)</f>
        <v>0</v>
      </c>
      <c r="AW24" s="47">
        <f>versenyek!$EY$11*IFERROR(VLOOKUP(VLOOKUP($A24,versenyek!EX:EZ,3,FALSE),szabalyok!$A$16:$B$23,2,FALSE),0)</f>
        <v>0</v>
      </c>
      <c r="AX24" s="47">
        <f>versenyek!$FB$11*IFERROR(VLOOKUP(VLOOKUP($A24,versenyek!FA:FC,3,FALSE),szabalyok!$A$16:$B$23,2,FALSE),0)</f>
        <v>0</v>
      </c>
      <c r="AY24" s="47">
        <f>versenyek!$FE$11*IFERROR(VLOOKUP(VLOOKUP($A24,versenyek!FD:FF,3,FALSE),szabalyok!$A$16:$B$23,2,FALSE),0)</f>
        <v>0</v>
      </c>
      <c r="AZ24" s="47">
        <f>versenyek!$FH$11*IFERROR(VLOOKUP(VLOOKUP($A24,versenyek!FG:FI,3,FALSE),szabalyok!$A$16:$B$23,2,FALSE),0)</f>
        <v>0</v>
      </c>
      <c r="BA24" s="47">
        <f>versenyek!$FK$11*IFERROR(VLOOKUP(VLOOKUP($A24,versenyek!FJ:FL,3,FALSE),szabalyok!$A$16:$B$23,2,FALSE),0)</f>
        <v>0</v>
      </c>
      <c r="BB24" s="47">
        <f>versenyek!$FN$11*IFERROR(VLOOKUP(VLOOKUP($A24,versenyek!FM:FO,3,FALSE),szabalyok!$A$16:$B$23,2,FALSE),0)</f>
        <v>0</v>
      </c>
      <c r="BC24" s="47">
        <f>versenyek!$FQ$11*IFERROR(VLOOKUP(VLOOKUP($A24,versenyek!FP:FR,3,FALSE),szabalyok!$A$16:$B$23,2,FALSE),0)</f>
        <v>0</v>
      </c>
      <c r="BD24" s="47">
        <f>versenyek!$FT$11*IFERROR(VLOOKUP(VLOOKUP($A24,versenyek!FS:FU,3,FALSE),szabalyok!$A$16:$B$23,2,FALSE),0)</f>
        <v>0</v>
      </c>
      <c r="BE24" s="47">
        <f>versenyek!$FW$11*IFERROR(VLOOKUP(VLOOKUP($A24,versenyek!FV:FX,3,FALSE),szabalyok!$A$16:$B$23,2,FALSE),0)</f>
        <v>0</v>
      </c>
      <c r="BF24" s="47">
        <f>versenyek!$FZ$11*IFERROR(VLOOKUP(VLOOKUP($A24,versenyek!FY:GA,3,FALSE),szabalyok!$A$16:$B$23,2,FALSE),0)</f>
        <v>0</v>
      </c>
      <c r="BG24" s="47">
        <f>versenyek!$GC$11*IFERROR(VLOOKUP(VLOOKUP($A24,versenyek!GB:GD,3,FALSE),szabalyok!$A$16:$B$23,2,FALSE),0)</f>
        <v>0</v>
      </c>
      <c r="BH24" s="47">
        <f>versenyek!$GF$11*IFERROR(VLOOKUP(VLOOKUP($A24,versenyek!GE:GG,3,FALSE),szabalyok!$A$16:$B$23,2,FALSE),0)</f>
        <v>0</v>
      </c>
      <c r="BI24" s="47">
        <f>versenyek!$GI$11*IFERROR(VLOOKUP(VLOOKUP($A24,versenyek!GH:GJ,3,FALSE),szabalyok!$A$16:$B$23,2,FALSE),0)</f>
        <v>0</v>
      </c>
      <c r="BJ24" s="47">
        <f>versenyek!$GL$11*IFERROR(VLOOKUP(VLOOKUP($A24,versenyek!GK:GM,3,FALSE),szabalyok!$A$16:$B$23,2,FALSE),0)</f>
        <v>0</v>
      </c>
      <c r="BK24" s="47">
        <f>versenyek!$GO$11*IFERROR(VLOOKUP(VLOOKUP($A24,versenyek!GN:GP,3,FALSE),szabalyok!$A$16:$B$23,2,FALSE),0)</f>
        <v>0</v>
      </c>
      <c r="BL24" s="47">
        <f>versenyek!$GR$11*IFERROR(VLOOKUP(VLOOKUP($A24,versenyek!GQ:GS,3,FALSE),szabalyok!$A$16:$B$23,2,FALSE),0)</f>
        <v>0</v>
      </c>
      <c r="BM24" s="47">
        <f>versenyek!$GX$11*IFERROR(VLOOKUP(VLOOKUP($A24,versenyek!GW:GY,3,FALSE),szabalyok!$A$16:$B$23,2,FALSE),0)</f>
        <v>0</v>
      </c>
      <c r="BN24" s="47">
        <f>versenyek!$GX$11*IFERROR(VLOOKUP(VLOOKUP($A24,versenyek!GX:GZ,3,FALSE),szabalyok!$A$16:$B$23,2,FALSE),0)</f>
        <v>0</v>
      </c>
      <c r="BO24" s="47">
        <f>versenyek!$HD$11*IFERROR(VLOOKUP(VLOOKUP($A24,versenyek!HC:HE,3,FALSE),szabalyok!$A$16:$B$23,2,FALSE),0)</f>
        <v>0</v>
      </c>
      <c r="BP24" s="47">
        <f>versenyek!$HG$11*IFERROR(VLOOKUP(VLOOKUP($A24,versenyek!HF:HH,3,FALSE),szabalyok!$A$16:$B$23,2,FALSE),0)</f>
        <v>0</v>
      </c>
      <c r="BQ24" s="47">
        <f>versenyek!$HJ$11*IFERROR(VLOOKUP(VLOOKUP($A24,versenyek!HI:HK,3,FALSE),szabalyok!$A$16:$B$23,2,FALSE),0)</f>
        <v>0</v>
      </c>
      <c r="BR24" s="47">
        <f>versenyek!$HM$11*IFERROR(VLOOKUP(VLOOKUP($A24,versenyek!HL:HN,3,FALSE),szabalyok!$A$16:$B$23,2,FALSE),0)</f>
        <v>0</v>
      </c>
      <c r="BS24" s="47">
        <f>versenyek!$HP$11*IFERROR(VLOOKUP(VLOOKUP($A24,versenyek!HO:HQ,3,FALSE),szabalyok!$A$16:$B$23,2,FALSE),0)</f>
        <v>6.6018271588862421</v>
      </c>
      <c r="BT24" s="47">
        <f>versenyek!$HS$11*IFERROR(VLOOKUP(VLOOKUP($A24,versenyek!HR:HT,3,FALSE),szabalyok!$A$16:$B$23,2,FALSE),0)</f>
        <v>0</v>
      </c>
      <c r="BU24" s="47">
        <f>versenyek!$HV$11*IFERROR(VLOOKUP(VLOOKUP($A24,versenyek!HU:HW,3,FALSE),szabalyok!$A$16:$B$23,2,FALSE),0)</f>
        <v>0</v>
      </c>
      <c r="BV24" s="47">
        <f>versenyek!$HY$11*IFERROR(VLOOKUP(VLOOKUP($A24,versenyek!HX:HZ,3,FALSE),szabalyok!$A$16:$B$23,2,FALSE),0)</f>
        <v>0</v>
      </c>
      <c r="BW24" s="47">
        <f>versenyek!$IB$11*IFERROR(VLOOKUP(VLOOKUP($A24,versenyek!IA:IC,3,FALSE),szabalyok!$A$16:$B$23,2,FALSE),0)</f>
        <v>0</v>
      </c>
      <c r="BX24" s="47">
        <f>versenyek!$IE$11*IFERROR(VLOOKUP(VLOOKUP($A24,versenyek!ID:IF,3,FALSE),szabalyok!$A$16:$B$23,2,FALSE),0)</f>
        <v>0</v>
      </c>
      <c r="BY24" s="47">
        <f>versenyek!$IH$11*IFERROR(VLOOKUP(VLOOKUP($A24,versenyek!IG:II,3,FALSE),szabalyok!$A$16:$B$23,2,FALSE),0)</f>
        <v>0</v>
      </c>
      <c r="BZ24" s="47">
        <f>versenyek!$IK$11*IFERROR(VLOOKUP(VLOOKUP($A24,versenyek!IJ:IL,3,FALSE),szabalyok!$A$16:$B$23,2,FALSE),0)</f>
        <v>0</v>
      </c>
      <c r="CA24" s="47">
        <f>versenyek!$IN$11*IFERROR(VLOOKUP(VLOOKUP($A24,versenyek!IM:IO,3,FALSE),szabalyok!$A$16:$B$23,2,FALSE),0)</f>
        <v>0</v>
      </c>
      <c r="CB24" s="47">
        <f>versenyek!$IW$11*IFERROR(VLOOKUP(VLOOKUP($A24,versenyek!IV:IX,3,FALSE),szabalyok!$A$16:$B$23,2,FALSE),0)</f>
        <v>0</v>
      </c>
      <c r="CC24" s="47">
        <f>versenyek!$IZ$11*IFERROR(VLOOKUP(VLOOKUP($A24,versenyek!IY:JA,3,FALSE),szabalyok!$A$16:$B$23,2,FALSE),0)</f>
        <v>0</v>
      </c>
      <c r="CD24" s="47">
        <f>versenyek!$JC$11*IFERROR(VLOOKUP(VLOOKUP($A24,versenyek!JB:JD,3,FALSE),szabalyok!$A$16:$B$23,2,FALSE),0)</f>
        <v>0</v>
      </c>
      <c r="CE24" s="47">
        <f>versenyek!$JF$11*IFERROR(VLOOKUP(VLOOKUP($A24,versenyek!JE:JG,3,FALSE),szabalyok!$A$16:$B$23,2,FALSE),0)</f>
        <v>0</v>
      </c>
      <c r="CF24" s="47">
        <f>versenyek!$JI$11*IFERROR(VLOOKUP(VLOOKUP($A24,versenyek!JH:JJ,3,FALSE),szabalyok!$A$16:$B$23,2,FALSE),0)</f>
        <v>0</v>
      </c>
      <c r="CG24" s="47">
        <f>versenyek!$JL$11*IFERROR(VLOOKUP(VLOOKUP($A24,versenyek!JK:JM,3,FALSE),szabalyok!$A$16:$B$23,2,FALSE),0)</f>
        <v>0</v>
      </c>
      <c r="CH24" s="47">
        <f>versenyek!$JO$11*IFERROR(VLOOKUP(VLOOKUP($A24,versenyek!JN:JP,3,FALSE),szabalyok!$A$16:$B$23,2,FALSE),0)</f>
        <v>0</v>
      </c>
      <c r="CI24" s="47">
        <f>versenyek!$JR$11*IFERROR(VLOOKUP(VLOOKUP($A24,versenyek!JQ:JS,3,FALSE),szabalyok!$A$16:$B$23,2,FALSE),0)</f>
        <v>0</v>
      </c>
      <c r="CJ24" s="47">
        <f>versenyek!$JU$11*IFERROR(VLOOKUP(VLOOKUP($A24,versenyek!JT:JV,3,FALSE),szabalyok!$A$16:$B$23,2,FALSE),0)</f>
        <v>0</v>
      </c>
      <c r="CK24" s="47">
        <f>versenyek!$JR$11*IFERROR(VLOOKUP(VLOOKUP($A24,versenyek!JW:JY,3,FALSE),szabalyok!$A$16:$B$23,2,FALSE),0)</f>
        <v>0</v>
      </c>
      <c r="CL24" s="47">
        <f>versenyek!$KA$11*IFERROR(VLOOKUP(VLOOKUP($A24,versenyek!JZ:KB,3,FALSE),szabalyok!$A$16:$B$23,2,FALSE),0)</f>
        <v>0</v>
      </c>
      <c r="CM24" s="47">
        <f>versenyek!$KD$11*IFERROR(VLOOKUP(VLOOKUP($A24,versenyek!KC:KE,3,FALSE),szabalyok!$A$16:$B$23,2,FALSE),0)</f>
        <v>6.7116129276482077</v>
      </c>
      <c r="CN24" s="47">
        <f>versenyek!$KG$11*IFERROR(VLOOKUP(VLOOKUP($A24,versenyek!KF:KH,3,FALSE),szabalyok!$A$16:$B$23,2,FALSE),0)</f>
        <v>0</v>
      </c>
      <c r="CO24" s="47">
        <f>versenyek!$KJ$11*IFERROR(VLOOKUP(VLOOKUP($A24,versenyek!KI:KK,3,FALSE),szabalyok!$A$16:$B$23,2,FALSE),0)</f>
        <v>0</v>
      </c>
      <c r="CP24" s="47">
        <f>versenyek!$KM$11*IFERROR(VLOOKUP(VLOOKUP($A24,versenyek!KL:KN,3,FALSE),szabalyok!$A$16:$B$23,2,FALSE),0)</f>
        <v>0</v>
      </c>
      <c r="CQ24" s="47">
        <f>versenyek!$KP$11*IFERROR(VLOOKUP(VLOOKUP($A24,versenyek!KO:KQ,3,FALSE),szabalyok!$A$16:$B$23,2,FALSE),0)</f>
        <v>0</v>
      </c>
      <c r="CR24" s="47">
        <f>versenyek!$KS$11*IFERROR(VLOOKUP(VLOOKUP($A24,versenyek!KR:KT,3,FALSE),szabalyok!$A$16:$B$23,2,FALSE),0)</f>
        <v>0</v>
      </c>
      <c r="CS24" s="47">
        <f>versenyek!$KV$11*IFERROR(VLOOKUP(VLOOKUP($A24,versenyek!KU:KW,3,FALSE),szabalyok!$A$16:$B$23,2,FALSE),0)</f>
        <v>0</v>
      </c>
      <c r="CT24" s="47">
        <f>versenyek!$KY$11*IFERROR(VLOOKUP(VLOOKUP($A24,versenyek!KX:KZ,3,FALSE),szabalyok!$A$16:$B$23,2,FALSE),0)</f>
        <v>0</v>
      </c>
      <c r="CU24" s="47">
        <f>versenyek!$LB$11*IFERROR(VLOOKUP(VLOOKUP($A24,versenyek!LA:LC,3,FALSE),szabalyok!$A$16:$B$23,2,FALSE),0)</f>
        <v>0</v>
      </c>
      <c r="CV24" s="47">
        <f>versenyek!$LE$11*IFERROR(VLOOKUP(VLOOKUP($A24,versenyek!LD:LF,3,FALSE),szabalyok!$A$16:$B$23,2,FALSE),0)</f>
        <v>0</v>
      </c>
      <c r="CW24" s="47">
        <f>versenyek!$LH$11*IFERROR(VLOOKUP(VLOOKUP($A24,versenyek!LG:LI,3,FALSE),szabalyok!$A$16:$B$23,2,FALSE),0)</f>
        <v>0</v>
      </c>
      <c r="CX24" s="47">
        <f>versenyek!$LK$11*IFERROR(VLOOKUP(VLOOKUP($A24,versenyek!LJ:LL,3,FALSE),szabalyok!$A$16:$B$23,2,FALSE),0)</f>
        <v>103.03509449181952</v>
      </c>
      <c r="CY24" s="47">
        <f>versenyek!$LN$11*IFERROR(VLOOKUP(VLOOKUP($A24,versenyek!LM:LO,3,FALSE),szabalyok!$A$16:$B$23,2,FALSE),0)</f>
        <v>0</v>
      </c>
      <c r="CZ24" s="47">
        <f>versenyek!$LQ$11*IFERROR(VLOOKUP(VLOOKUP($A24,versenyek!LP:LR,3,FALSE),szabalyok!$A$16:$B$23,2,FALSE),0)</f>
        <v>0</v>
      </c>
      <c r="DA24" s="47">
        <f>versenyek!$LT$11*IFERROR(VLOOKUP(VLOOKUP($A24,versenyek!LS:LU,3,FALSE),szabalyok!$A$16:$B$23,2,FALSE),0)</f>
        <v>0</v>
      </c>
      <c r="DB24" s="47">
        <f>versenyek!$LW$11*IFERROR(VLOOKUP(VLOOKUP($A24,versenyek!LV:LX,3,FALSE),szabalyok!$A$16:$B$23,2,FALSE),0)</f>
        <v>0</v>
      </c>
      <c r="DC24" s="47">
        <f>versenyek!$LZ$11*IFERROR(VLOOKUP(VLOOKUP($A24,versenyek!LY:MA,3,FALSE),szabalyok!$A$16:$B$23,2,FALSE),0)</f>
        <v>0</v>
      </c>
      <c r="DD24" s="47">
        <f>versenyek!$MC$11*IFERROR(VLOOKUP(VLOOKUP($A24,versenyek!MB:MD,3,FALSE),szabalyok!$A$16:$B$23,2,FALSE),0)</f>
        <v>0</v>
      </c>
      <c r="DE24" s="47">
        <f>versenyek!$ML$11*IFERROR(VLOOKUP(VLOOKUP($A24,versenyek!MK:MM,3,FALSE),szabalyok!$A$16:$B$23,2,FALSE),0)</f>
        <v>0</v>
      </c>
      <c r="DF24" s="47">
        <f>versenyek!$MO$11*IFERROR(VLOOKUP(VLOOKUP($A24,versenyek!MN:MP,3,FALSE),szabalyok!$A$16:$B$23,2,FALSE),0)</f>
        <v>0</v>
      </c>
      <c r="DG24" s="47">
        <f>versenyek!$MR$11*IFERROR(VLOOKUP(VLOOKUP($A24,versenyek!MQ:MS,3,FALSE),szabalyok!$A$16:$B$23,2,FALSE),0)</f>
        <v>50.831158609590702</v>
      </c>
      <c r="DH24" s="47">
        <f>versenyek!$MU$11*IFERROR(VLOOKUP(VLOOKUP($A24,versenyek!MT:MV,3,FALSE),szabalyok!$A$16:$B$23,2,FALSE),0)</f>
        <v>0</v>
      </c>
      <c r="DI24" s="47">
        <f>versenyek!$MX$11*IFERROR(VLOOKUP(VLOOKUP($A24,versenyek!MW:MY,3,FALSE),szabalyok!$A$16:$B$23,2,FALSE),0)</f>
        <v>0</v>
      </c>
      <c r="DJ24" s="47">
        <f>versenyek!$NA$11*IFERROR(VLOOKUP(VLOOKUP($A24,versenyek!MZ:NB,3,FALSE),szabalyok!$A$16:$B$23,2,FALSE),0)</f>
        <v>0</v>
      </c>
      <c r="DK24" s="47">
        <f>versenyek!$ND$11*IFERROR(VLOOKUP(VLOOKUP($A24,versenyek!NC:NE,3,FALSE),szabalyok!$A$16:$B$23,2,FALSE),0)</f>
        <v>0</v>
      </c>
      <c r="DL24" s="47">
        <f>versenyek!$NG$11*IFERROR(VLOOKUP(VLOOKUP($A24,versenyek!NF:NH,3,FALSE),szabalyok!$A$16:$B$23,2,FALSE),0)</f>
        <v>0</v>
      </c>
      <c r="DM24" s="47">
        <f>versenyek!$NJ$11*IFERROR(VLOOKUP(VLOOKUP($A24,versenyek!NI:NK,3,FALSE),szabalyok!$A$16:$B$23,2,FALSE),0)</f>
        <v>0</v>
      </c>
      <c r="DN24" s="47">
        <f>versenyek!$NM$11*IFERROR(VLOOKUP(VLOOKUP($A24,versenyek!NL:NN,3,FALSE),szabalyok!$A$16:$B$23,2,FALSE),0)</f>
        <v>0</v>
      </c>
      <c r="DO24" s="47">
        <f>versenyek!$NP$11*IFERROR(VLOOKUP(VLOOKUP($A24,versenyek!NO:NQ,3,FALSE),szabalyok!$A$16:$B$23,2,FALSE),0)</f>
        <v>0</v>
      </c>
      <c r="DP24" s="47">
        <f>versenyek!$NS$11*IFERROR(VLOOKUP(VLOOKUP($A24,versenyek!NR:NT,3,FALSE),szabalyok!$A$16:$B$23,2,FALSE),0)</f>
        <v>0</v>
      </c>
      <c r="DQ24" s="47">
        <f>versenyek!$NV$11*IFERROR(VLOOKUP(VLOOKUP($A24,versenyek!NU:NW,3,FALSE),szabalyok!$A$16:$B$23,2,FALSE),0)</f>
        <v>0</v>
      </c>
      <c r="DR24" s="47">
        <f>versenyek!$NY$11*IFERROR(VLOOKUP(VLOOKUP($A24,versenyek!NX:NZ,3,FALSE),szabalyok!$A$16:$B$23,2,FALSE),0)</f>
        <v>0</v>
      </c>
      <c r="DS24" s="47">
        <f>versenyek!$OB$11*IFERROR(VLOOKUP(VLOOKUP($A24,versenyek!OA:OC,3,FALSE),szabalyok!$A$16:$B$23,2,FALSE),0)</f>
        <v>0</v>
      </c>
      <c r="DT24" s="47">
        <f>versenyek!$OE$11*IFERROR(VLOOKUP(VLOOKUP($A24,versenyek!OD:OF,3,FALSE),szabalyok!$A$16:$B$23,2,FALSE),0)</f>
        <v>0</v>
      </c>
      <c r="DU24" s="47">
        <f>versenyek!$OH$11*IFERROR(VLOOKUP(VLOOKUP($A24,versenyek!OG:OI,3,FALSE),szabalyok!$A$16:$B$23,2,FALSE),0)</f>
        <v>0</v>
      </c>
      <c r="DV24" s="47">
        <f>versenyek!$OK$11*IFERROR(VLOOKUP(VLOOKUP($A24,versenyek!OJ:OL,3,FALSE),szabalyok!$A$16:$B$23,2,FALSE),0)</f>
        <v>0</v>
      </c>
      <c r="DW24" s="47">
        <f>versenyek!$ON$11*IFERROR(VLOOKUP(VLOOKUP($A24,versenyek!OM:OO,3,FALSE),szabalyok!$A$16:$B$23,2,FALSE),0)</f>
        <v>0</v>
      </c>
      <c r="DX24" s="47">
        <f>versenyek!$OQ$11*IFERROR(VLOOKUP(VLOOKUP($A24,versenyek!OP:OR,3,FALSE),szabalyok!$A$16:$B$23,2,FALSE),0)</f>
        <v>0</v>
      </c>
      <c r="DY24" s="47">
        <f>versenyek!$OT$11*IFERROR(VLOOKUP(VLOOKUP($A24,versenyek!OS:OU,3,FALSE),szabalyok!$A$16:$B$23,2,FALSE),0)</f>
        <v>0</v>
      </c>
      <c r="DZ24" s="47">
        <f>versenyek!$OW$11*IFERROR(VLOOKUP(VLOOKUP($A24,versenyek!OV:OX,3,FALSE),szabalyok!$A$16:$B$23,2,FALSE),0)</f>
        <v>0</v>
      </c>
      <c r="EA24" s="47">
        <f>versenyek!$OZ$11*IFERROR(VLOOKUP(VLOOKUP($A24,versenyek!OY:PA,3,FALSE),szabalyok!$A$16:$B$23,2,FALSE),0)</f>
        <v>0</v>
      </c>
      <c r="EB24" s="47">
        <f>versenyek!$PC$11*IFERROR(VLOOKUP(VLOOKUP($A24,versenyek!PB:PD,3,FALSE),szabalyok!$A$16:$B$23,2,FALSE),0)</f>
        <v>0</v>
      </c>
      <c r="EC24" s="47">
        <f>versenyek!$PF$11*IFERROR(VLOOKUP(VLOOKUP($A24,versenyek!PE:PG,3,FALSE),szabalyok!$A$16:$B$23,2,FALSE),0)</f>
        <v>0</v>
      </c>
      <c r="ED24" s="47">
        <f>versenyek!$PI$11*IFERROR(VLOOKUP(VLOOKUP($A24,versenyek!PH:PJ,3,FALSE),szabalyok!$A$16:$B$23,2,FALSE),0)</f>
        <v>0</v>
      </c>
      <c r="EE24" s="47">
        <f>versenyek!$PL$11*IFERROR(VLOOKUP(VLOOKUP($A24,versenyek!PK:PM,3,FALSE),szabalyok!$A$16:$B$23,2,FALSE),0)</f>
        <v>0</v>
      </c>
      <c r="EF24" s="47">
        <f>versenyek!$PO$11*IFERROR(VLOOKUP(VLOOKUP($A24,versenyek!PN:PP,3,FALSE),szabalyok!$A$16:$B$23,2,FALSE),0)</f>
        <v>0</v>
      </c>
      <c r="EG24" s="47">
        <f>versenyek!$PR$11*IFERROR(VLOOKUP(VLOOKUP($A24,versenyek!PQ:PS,3,FALSE),szabalyok!$A$16:$B$23,2,FALSE),0)</f>
        <v>0</v>
      </c>
      <c r="EH24" s="47">
        <f>versenyek!$PU$11*IFERROR(VLOOKUP(VLOOKUP($A24,versenyek!PT:PV,3,FALSE),szabalyok!$A$16:$B$23,2,FALSE),0)</f>
        <v>0</v>
      </c>
      <c r="EI24" s="47">
        <f>versenyek!$PX$11*IFERROR(VLOOKUP(VLOOKUP($A24,versenyek!PW:PY,3,FALSE),szabalyok!$A$16:$B$23,2,FALSE),0)</f>
        <v>0</v>
      </c>
      <c r="EJ24" s="47">
        <f>versenyek!$QA$11*IFERROR(VLOOKUP(VLOOKUP($A24,versenyek!PZ:QB,3,FALSE),szabalyok!$A$16:$B$23,2,FALSE),0)</f>
        <v>0</v>
      </c>
      <c r="EK24" s="47">
        <f>versenyek!$QD$11*IFERROR(VLOOKUP(VLOOKUP($A24,versenyek!QC:QE,3,FALSE),szabalyok!$A$16:$B$23,2,FALSE),0)</f>
        <v>0</v>
      </c>
      <c r="EL24" s="47">
        <f>versenyek!$QG$11*IFERROR(VLOOKUP(VLOOKUP($A24,versenyek!QF:QH,3,FALSE),szabalyok!$A$16:$B$23,2,FALSE),0)</f>
        <v>0</v>
      </c>
      <c r="EM24" s="47">
        <f>versenyek!$QJ$11*IFERROR(VLOOKUP(VLOOKUP($A24,versenyek!QI:QK,3,FALSE),szabalyok!$A$16:$B$23,2,FALSE),0)</f>
        <v>0</v>
      </c>
      <c r="EN24" s="47">
        <f>versenyek!$QM$11*IFERROR(VLOOKUP(VLOOKUP($A24,versenyek!QL:QN,3,FALSE),szabalyok!$A$16:$B$23,2,FALSE),0)</f>
        <v>0</v>
      </c>
      <c r="EO24" s="47">
        <f>versenyek!$QP$11*IFERROR(VLOOKUP(VLOOKUP($A24,versenyek!QO:QQ,3,FALSE),szabalyok!$A$16:$B$23,2,FALSE),0)</f>
        <v>20.927968921399078</v>
      </c>
      <c r="EP24" s="47">
        <f>versenyek!$QS$11*IFERROR(VLOOKUP(VLOOKUP($A24,versenyek!QR:QT,3,FALSE),szabalyok!$A$16:$B$23,2,FALSE),0)</f>
        <v>0</v>
      </c>
      <c r="EQ24" s="47">
        <f>versenyek!$QV$11*IFERROR(VLOOKUP(VLOOKUP($A24,versenyek!QU:QW,3,FALSE),szabalyok!$A$16:$B$23,2,FALSE),0)</f>
        <v>0</v>
      </c>
      <c r="ER24" s="47">
        <f>versenyek!$RE$11*IFERROR(VLOOKUP(VLOOKUP($A24,versenyek!RD:RF,3,FALSE),szabalyok!$A$16:$B$23,2,FALSE),0)</f>
        <v>0</v>
      </c>
      <c r="ES24" s="47">
        <f>versenyek!$RH$11*IFERROR(VLOOKUP(VLOOKUP($A24,versenyek!RG:RI,3,FALSE),szabalyok!$A$16:$B$23,2,FALSE),0)</f>
        <v>0</v>
      </c>
      <c r="ET24" s="47">
        <f>versenyek!$RK$11*IFERROR(VLOOKUP(VLOOKUP($A24,versenyek!RJ:RL,3,FALSE),szabalyok!$A$16:$B$23,2,FALSE),0)</f>
        <v>0</v>
      </c>
      <c r="EU24" s="47">
        <f>versenyek!$RN$11*IFERROR(VLOOKUP(VLOOKUP($A24,versenyek!RM:RO,3,FALSE),szabalyok!$A$16:$B$23,2,FALSE),0)</f>
        <v>0</v>
      </c>
      <c r="EV24" s="47">
        <f>versenyek!$RQ$11*IFERROR(VLOOKUP(VLOOKUP($A24,versenyek!RP:RR,3,FALSE),szabalyok!$A$16:$B$23,2,FALSE),0)</f>
        <v>0</v>
      </c>
      <c r="EW24" s="47">
        <f>versenyek!$RT$11*IFERROR(VLOOKUP(VLOOKUP($A24,versenyek!RS:RU,3,FALSE),szabalyok!$A$16:$B$23,2,FALSE),0)</f>
        <v>16.344154014268003</v>
      </c>
      <c r="EX24" s="47">
        <f>versenyek!$RW$11*IFERROR(VLOOKUP(VLOOKUP($A24,versenyek!RV:RX,3,FALSE),szabalyok!$A$16:$B$23,2,FALSE),0)</f>
        <v>0</v>
      </c>
      <c r="EY24" s="47">
        <f>versenyek!$RZ$11*IFERROR(VLOOKUP(VLOOKUP($A24,versenyek!RY:SA,3,FALSE),szabalyok!$A$16:$B$23,2,FALSE),0)</f>
        <v>0</v>
      </c>
      <c r="EZ24" s="47">
        <f>versenyek!$SC$11*IFERROR(VLOOKUP(VLOOKUP($A24,versenyek!SB:SD,3,FALSE),szabalyok!$A$16:$B$23,2,FALSE),0)</f>
        <v>18.488267551096989</v>
      </c>
      <c r="FA24" s="47">
        <f>versenyek!$SF$11*IFERROR(VLOOKUP(VLOOKUP($A24,versenyek!SE:SG,3,FALSE),szabalyok!$A$16:$B$23,2,FALSE),0)</f>
        <v>0</v>
      </c>
      <c r="FB24" s="47">
        <f>versenyek!$SI$11*IFERROR(VLOOKUP(VLOOKUP($A24,versenyek!SH:SJ,3,FALSE),szabalyok!$A$16:$B$23,2,FALSE),0)</f>
        <v>0</v>
      </c>
      <c r="FC24" s="47">
        <f>versenyek!$SL$11*IFERROR(VLOOKUP(VLOOKUP($A24,versenyek!SK:SM,3,FALSE),szabalyok!$A$16:$B$23,2,FALSE),0)</f>
        <v>0</v>
      </c>
      <c r="FD24" s="47">
        <f>versenyek!$SO$11*IFERROR(VLOOKUP(VLOOKUP($A24,versenyek!SN:SP,3,FALSE),szabalyok!$A$16:$B$23,2,FALSE),0)</f>
        <v>0</v>
      </c>
      <c r="FE24" s="47">
        <f>versenyek!$SR$11*IFERROR(VLOOKUP(VLOOKUP($A24,versenyek!SQ:SS,3,FALSE),szabalyok!$A$16:$B$23,2,FALSE),0)</f>
        <v>0</v>
      </c>
      <c r="FF24" s="47">
        <f>versenyek!$SU$11*IFERROR(VLOOKUP(VLOOKUP($A24,versenyek!ST:SV,3,FALSE),szabalyok!$A$16:$B$23,2,FALSE),0)</f>
        <v>0</v>
      </c>
      <c r="FG24" s="47">
        <f>versenyek!$SX$11*IFERROR(VLOOKUP(VLOOKUP($A24,versenyek!SW:SY,3,FALSE),szabalyok!$A$16:$B$23,2,FALSE),0)</f>
        <v>0</v>
      </c>
      <c r="FH24" s="47">
        <f>versenyek!$TA$11*IFERROR(VLOOKUP(VLOOKUP($A24,versenyek!SZ:TB,3,FALSE),szabalyok!$A$16:$B$23,2,FALSE),0)</f>
        <v>0</v>
      </c>
      <c r="FI24" s="47">
        <f>versenyek!$TD$11*IFERROR(VLOOKUP(VLOOKUP($A24,versenyek!TC:TE,3,FALSE),szabalyok!$A$16:$B$23,2,FALSE),0)</f>
        <v>0</v>
      </c>
      <c r="FJ24" s="47">
        <f>versenyek!$TG$11*IFERROR(VLOOKUP(VLOOKUP($A24,versenyek!TF:TH,3,FALSE),szabalyok!$A$16:$B$23,2,FALSE),0)</f>
        <v>0</v>
      </c>
      <c r="FK24" s="47">
        <f>versenyek!$TJ$11*IFERROR(VLOOKUP(VLOOKUP($A24,versenyek!TI:TK,3,FALSE),szabalyok!$A$16:$B$23,2,FALSE),0)</f>
        <v>0</v>
      </c>
      <c r="FL24" s="47">
        <f>versenyek!$TM$11*IFERROR(VLOOKUP(VLOOKUP($A24,versenyek!TL:TN,3,FALSE),szabalyok!$A$16:$B$23,2,FALSE),0)</f>
        <v>0</v>
      </c>
      <c r="FM24" s="47">
        <f>versenyek!$TP$11*IFERROR(VLOOKUP(VLOOKUP($A24,versenyek!TO:TQ,3,FALSE),szabalyok!$A$16:$B$23,2,FALSE),0)</f>
        <v>0</v>
      </c>
      <c r="FN24" s="47">
        <f>versenyek!$TS$11*IFERROR(VLOOKUP(VLOOKUP($A24,versenyek!TR:TT,3,FALSE),szabalyok!$A$16:$B$23,2,FALSE),0)</f>
        <v>0</v>
      </c>
      <c r="FO24" s="47"/>
      <c r="FP24" s="235">
        <f t="shared" si="0"/>
        <v>55.760390486764074</v>
      </c>
    </row>
    <row r="25" spans="1:172">
      <c r="A25" s="271" t="s">
        <v>1333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>
        <f>versenyek!$DI$11*IFERROR(VLOOKUP(VLOOKUP($A25,versenyek!DH:DJ,3,FALSE),szabalyok!$A$16:$B$23,2,FALSE),0)</f>
        <v>0</v>
      </c>
      <c r="AL25" s="47">
        <f>versenyek!$DL$11*IFERROR(VLOOKUP(VLOOKUP($A25,versenyek!DK:DM,3,FALSE),szabalyok!$A$16:$B$23,2,FALSE),0)</f>
        <v>0</v>
      </c>
      <c r="AM25" s="47">
        <f>versenyek!$DR$11*IFERROR(VLOOKUP(VLOOKUP($A25,versenyek!DQ:DS,3,FALSE),szabalyok!$A$16:$B$23,2,FALSE),0)</f>
        <v>0</v>
      </c>
      <c r="AN25" s="47">
        <f>versenyek!$DU$11*IFERROR(VLOOKUP(VLOOKUP($A25,versenyek!DT:DV,3,FALSE),szabalyok!$A$16:$B$23,2,FALSE),0)</f>
        <v>0</v>
      </c>
      <c r="AO25" s="47">
        <f>versenyek!$DO$11*IFERROR(VLOOKUP(VLOOKUP($A25,versenyek!DN:DP,3,FALSE),szabalyok!$A$16:$B$23,2,FALSE),0)</f>
        <v>0</v>
      </c>
      <c r="AP25" s="47">
        <f>versenyek!$DX$11*IFERROR(VLOOKUP(VLOOKUP($A25,versenyek!DW:DY,3,FALSE),szabalyok!$A$16:$B$23,2,FALSE),0)</f>
        <v>0</v>
      </c>
      <c r="AQ25" s="47" t="e">
        <f>versenyek!$EA$11*IFERROR(VLOOKUP(VLOOKUP($A25,versenyek!DZ:EB,3,FALSE),szabalyok!$A$16:$B$23,2,FALSE),0)</f>
        <v>#DIV/0!</v>
      </c>
      <c r="AR25" s="47" t="e">
        <f>versenyek!$ED$11*IFERROR(VLOOKUP(VLOOKUP($A25,versenyek!EC:EE,3,FALSE),szabalyok!$A$16:$B$23,2,FALSE),0)</f>
        <v>#DIV/0!</v>
      </c>
      <c r="AS25" s="47">
        <f>versenyek!$EG$11*IFERROR(VLOOKUP(VLOOKUP($A25,versenyek!EF:EH,3,FALSE),szabalyok!$A$16:$B$23,2,FALSE),0)</f>
        <v>0</v>
      </c>
      <c r="AT25" s="47">
        <f>versenyek!$EJ$11*IFERROR(VLOOKUP(VLOOKUP($A25,versenyek!EI:EK,3,FALSE),szabalyok!$A$16:$B$23,2,FALSE),0)</f>
        <v>0</v>
      </c>
      <c r="AU25" s="47">
        <f>versenyek!$EM$11*IFERROR(VLOOKUP(VLOOKUP($A25,versenyek!EL:EN,3,FALSE),szabalyok!$A$16:$B$23,2,FALSE),0)</f>
        <v>0</v>
      </c>
      <c r="AV25" s="47">
        <f>versenyek!$EP$11*IFERROR(VLOOKUP(VLOOKUP($A25,versenyek!EO:EQ,3,FALSE),szabalyok!$A$16:$B$23,2,FALSE),0)</f>
        <v>0</v>
      </c>
      <c r="AW25" s="47">
        <f>versenyek!$EY$11*IFERROR(VLOOKUP(VLOOKUP($A25,versenyek!EX:EZ,3,FALSE),szabalyok!$A$16:$B$23,2,FALSE),0)</f>
        <v>0</v>
      </c>
      <c r="AX25" s="47">
        <f>versenyek!$FB$11*IFERROR(VLOOKUP(VLOOKUP($A25,versenyek!FA:FC,3,FALSE),szabalyok!$A$16:$B$23,2,FALSE),0)</f>
        <v>0</v>
      </c>
      <c r="AY25" s="47">
        <f>versenyek!$FE$11*IFERROR(VLOOKUP(VLOOKUP($A25,versenyek!FD:FF,3,FALSE),szabalyok!$A$16:$B$23,2,FALSE),0)</f>
        <v>0</v>
      </c>
      <c r="AZ25" s="47">
        <f>versenyek!$FH$11*IFERROR(VLOOKUP(VLOOKUP($A25,versenyek!FG:FI,3,FALSE),szabalyok!$A$16:$B$23,2,FALSE),0)</f>
        <v>0</v>
      </c>
      <c r="BA25" s="47">
        <f>versenyek!$FK$11*IFERROR(VLOOKUP(VLOOKUP($A25,versenyek!FJ:FL,3,FALSE),szabalyok!$A$16:$B$23,2,FALSE),0)</f>
        <v>0</v>
      </c>
      <c r="BB25" s="47">
        <f>versenyek!$FN$11*IFERROR(VLOOKUP(VLOOKUP($A25,versenyek!FM:FO,3,FALSE),szabalyok!$A$16:$B$23,2,FALSE),0)</f>
        <v>0</v>
      </c>
      <c r="BC25" s="47">
        <f>versenyek!$FQ$11*IFERROR(VLOOKUP(VLOOKUP($A25,versenyek!FP:FR,3,FALSE),szabalyok!$A$16:$B$23,2,FALSE),0)</f>
        <v>0</v>
      </c>
      <c r="BD25" s="47">
        <f>versenyek!$FT$11*IFERROR(VLOOKUP(VLOOKUP($A25,versenyek!FS:FU,3,FALSE),szabalyok!$A$16:$B$23,2,FALSE),0)</f>
        <v>0</v>
      </c>
      <c r="BE25" s="47">
        <f>versenyek!$FW$11*IFERROR(VLOOKUP(VLOOKUP($A25,versenyek!FV:FX,3,FALSE),szabalyok!$A$16:$B$23,2,FALSE),0)</f>
        <v>0</v>
      </c>
      <c r="BF25" s="47">
        <f>versenyek!$FZ$11*IFERROR(VLOOKUP(VLOOKUP($A25,versenyek!FY:GA,3,FALSE),szabalyok!$A$16:$B$23,2,FALSE),0)</f>
        <v>0</v>
      </c>
      <c r="BG25" s="47">
        <f>versenyek!$GC$11*IFERROR(VLOOKUP(VLOOKUP($A25,versenyek!GB:GD,3,FALSE),szabalyok!$A$16:$B$23,2,FALSE),0)</f>
        <v>0</v>
      </c>
      <c r="BH25" s="47">
        <f>versenyek!$GF$11*IFERROR(VLOOKUP(VLOOKUP($A25,versenyek!GE:GG,3,FALSE),szabalyok!$A$16:$B$23,2,FALSE),0)</f>
        <v>0</v>
      </c>
      <c r="BI25" s="47">
        <f>versenyek!$GI$11*IFERROR(VLOOKUP(VLOOKUP($A25,versenyek!GH:GJ,3,FALSE),szabalyok!$A$16:$B$23,2,FALSE),0)</f>
        <v>0</v>
      </c>
      <c r="BJ25" s="47">
        <f>versenyek!$GL$11*IFERROR(VLOOKUP(VLOOKUP($A25,versenyek!GK:GM,3,FALSE),szabalyok!$A$16:$B$23,2,FALSE),0)</f>
        <v>0</v>
      </c>
      <c r="BK25" s="47">
        <f>versenyek!$GO$11*IFERROR(VLOOKUP(VLOOKUP($A25,versenyek!GN:GP,3,FALSE),szabalyok!$A$16:$B$23,2,FALSE),0)</f>
        <v>0</v>
      </c>
      <c r="BL25" s="47">
        <f>versenyek!$GR$11*IFERROR(VLOOKUP(VLOOKUP($A25,versenyek!GQ:GS,3,FALSE),szabalyok!$A$16:$B$23,2,FALSE),0)</f>
        <v>0</v>
      </c>
      <c r="BM25" s="47">
        <f>versenyek!$GX$11*IFERROR(VLOOKUP(VLOOKUP($A25,versenyek!GW:GY,3,FALSE),szabalyok!$A$16:$B$23,2,FALSE),0)</f>
        <v>0</v>
      </c>
      <c r="BN25" s="47">
        <f>versenyek!$GX$11*IFERROR(VLOOKUP(VLOOKUP($A25,versenyek!GX:GZ,3,FALSE),szabalyok!$A$16:$B$23,2,FALSE),0)</f>
        <v>0</v>
      </c>
      <c r="BO25" s="47">
        <f>versenyek!$HD$11*IFERROR(VLOOKUP(VLOOKUP($A25,versenyek!HC:HE,3,FALSE),szabalyok!$A$16:$B$23,2,FALSE),0)</f>
        <v>0</v>
      </c>
      <c r="BP25" s="47">
        <f>versenyek!$HG$11*IFERROR(VLOOKUP(VLOOKUP($A25,versenyek!HF:HH,3,FALSE),szabalyok!$A$16:$B$23,2,FALSE),0)</f>
        <v>0</v>
      </c>
      <c r="BQ25" s="47">
        <f>versenyek!$HJ$11*IFERROR(VLOOKUP(VLOOKUP($A25,versenyek!HI:HK,3,FALSE),szabalyok!$A$16:$B$23,2,FALSE),0)</f>
        <v>0</v>
      </c>
      <c r="BR25" s="47">
        <f>versenyek!$HM$11*IFERROR(VLOOKUP(VLOOKUP($A25,versenyek!HL:HN,3,FALSE),szabalyok!$A$16:$B$23,2,FALSE),0)</f>
        <v>0</v>
      </c>
      <c r="BS25" s="47">
        <f>versenyek!$HP$11*IFERROR(VLOOKUP(VLOOKUP($A25,versenyek!HO:HQ,3,FALSE),szabalyok!$A$16:$B$23,2,FALSE),0)</f>
        <v>1.8862363311103547</v>
      </c>
      <c r="BT25" s="47">
        <f>versenyek!$HS$11*IFERROR(VLOOKUP(VLOOKUP($A25,versenyek!HR:HT,3,FALSE),szabalyok!$A$16:$B$23,2,FALSE),0)</f>
        <v>0</v>
      </c>
      <c r="BU25" s="47">
        <f>versenyek!$HV$11*IFERROR(VLOOKUP(VLOOKUP($A25,versenyek!HU:HW,3,FALSE),szabalyok!$A$16:$B$23,2,FALSE),0)</f>
        <v>0</v>
      </c>
      <c r="BV25" s="47">
        <f>versenyek!$HY$11*IFERROR(VLOOKUP(VLOOKUP($A25,versenyek!HX:HZ,3,FALSE),szabalyok!$A$16:$B$23,2,FALSE),0)</f>
        <v>0</v>
      </c>
      <c r="BW25" s="47">
        <f>versenyek!$IB$11*IFERROR(VLOOKUP(VLOOKUP($A25,versenyek!IA:IC,3,FALSE),szabalyok!$A$16:$B$23,2,FALSE),0)</f>
        <v>0</v>
      </c>
      <c r="BX25" s="47">
        <f>versenyek!$IE$11*IFERROR(VLOOKUP(VLOOKUP($A25,versenyek!ID:IF,3,FALSE),szabalyok!$A$16:$B$23,2,FALSE),0)</f>
        <v>0</v>
      </c>
      <c r="BY25" s="47">
        <f>versenyek!$IH$11*IFERROR(VLOOKUP(VLOOKUP($A25,versenyek!IG:II,3,FALSE),szabalyok!$A$16:$B$23,2,FALSE),0)</f>
        <v>0</v>
      </c>
      <c r="BZ25" s="47">
        <f>versenyek!$IK$11*IFERROR(VLOOKUP(VLOOKUP($A25,versenyek!IJ:IL,3,FALSE),szabalyok!$A$16:$B$23,2,FALSE),0)</f>
        <v>0</v>
      </c>
      <c r="CA25" s="47">
        <f>versenyek!$IN$11*IFERROR(VLOOKUP(VLOOKUP($A25,versenyek!IM:IO,3,FALSE),szabalyok!$A$16:$B$23,2,FALSE),0)</f>
        <v>0</v>
      </c>
      <c r="CB25" s="47">
        <f>versenyek!$IW$11*IFERROR(VLOOKUP(VLOOKUP($A25,versenyek!IV:IX,3,FALSE),szabalyok!$A$16:$B$23,2,FALSE),0)</f>
        <v>0</v>
      </c>
      <c r="CC25" s="47">
        <f>versenyek!$IZ$11*IFERROR(VLOOKUP(VLOOKUP($A25,versenyek!IY:JA,3,FALSE),szabalyok!$A$16:$B$23,2,FALSE),0)</f>
        <v>0</v>
      </c>
      <c r="CD25" s="47">
        <f>versenyek!$JC$11*IFERROR(VLOOKUP(VLOOKUP($A25,versenyek!JB:JD,3,FALSE),szabalyok!$A$16:$B$23,2,FALSE),0)</f>
        <v>0</v>
      </c>
      <c r="CE25" s="47">
        <f>versenyek!$JF$11*IFERROR(VLOOKUP(VLOOKUP($A25,versenyek!JE:JG,3,FALSE),szabalyok!$A$16:$B$23,2,FALSE),0)</f>
        <v>0</v>
      </c>
      <c r="CF25" s="47">
        <f>versenyek!$JI$11*IFERROR(VLOOKUP(VLOOKUP($A25,versenyek!JH:JJ,3,FALSE),szabalyok!$A$16:$B$23,2,FALSE),0)</f>
        <v>0</v>
      </c>
      <c r="CG25" s="47">
        <f>versenyek!$JL$11*IFERROR(VLOOKUP(VLOOKUP($A25,versenyek!JK:JM,3,FALSE),szabalyok!$A$16:$B$23,2,FALSE),0)</f>
        <v>0</v>
      </c>
      <c r="CH25" s="47">
        <f>versenyek!$JO$11*IFERROR(VLOOKUP(VLOOKUP($A25,versenyek!JN:JP,3,FALSE),szabalyok!$A$16:$B$23,2,FALSE),0)</f>
        <v>0</v>
      </c>
      <c r="CI25" s="47">
        <f>versenyek!$JR$11*IFERROR(VLOOKUP(VLOOKUP($A25,versenyek!JQ:JS,3,FALSE),szabalyok!$A$16:$B$23,2,FALSE),0)</f>
        <v>5.5926001632275337</v>
      </c>
      <c r="CJ25" s="47">
        <f>versenyek!$JU$11*IFERROR(VLOOKUP(VLOOKUP($A25,versenyek!JT:JV,3,FALSE),szabalyok!$A$16:$B$23,2,FALSE),0)</f>
        <v>0</v>
      </c>
      <c r="CK25" s="47">
        <f>versenyek!$JR$11*IFERROR(VLOOKUP(VLOOKUP($A25,versenyek!JW:JY,3,FALSE),szabalyok!$A$16:$B$23,2,FALSE),0)</f>
        <v>0</v>
      </c>
      <c r="CL25" s="47">
        <f>versenyek!$KA$11*IFERROR(VLOOKUP(VLOOKUP($A25,versenyek!JZ:KB,3,FALSE),szabalyok!$A$16:$B$23,2,FALSE),0)</f>
        <v>0</v>
      </c>
      <c r="CM25" s="47">
        <f>versenyek!$KD$11*IFERROR(VLOOKUP(VLOOKUP($A25,versenyek!KC:KE,3,FALSE),szabalyok!$A$16:$B$23,2,FALSE),0)</f>
        <v>0</v>
      </c>
      <c r="CN25" s="47">
        <f>versenyek!$KG$11*IFERROR(VLOOKUP(VLOOKUP($A25,versenyek!KF:KH,3,FALSE),szabalyok!$A$16:$B$23,2,FALSE),0)</f>
        <v>0</v>
      </c>
      <c r="CO25" s="47">
        <f>versenyek!$KJ$11*IFERROR(VLOOKUP(VLOOKUP($A25,versenyek!KI:KK,3,FALSE),szabalyok!$A$16:$B$23,2,FALSE),0)</f>
        <v>0</v>
      </c>
      <c r="CP25" s="47">
        <f>versenyek!$KM$11*IFERROR(VLOOKUP(VLOOKUP($A25,versenyek!KL:KN,3,FALSE),szabalyok!$A$16:$B$23,2,FALSE),0)</f>
        <v>0</v>
      </c>
      <c r="CQ25" s="47">
        <f>versenyek!$KP$11*IFERROR(VLOOKUP(VLOOKUP($A25,versenyek!KO:KQ,3,FALSE),szabalyok!$A$16:$B$23,2,FALSE),0)</f>
        <v>0</v>
      </c>
      <c r="CR25" s="47">
        <f>versenyek!$KS$11*IFERROR(VLOOKUP(VLOOKUP($A25,versenyek!KR:KT,3,FALSE),szabalyok!$A$16:$B$23,2,FALSE),0)</f>
        <v>0</v>
      </c>
      <c r="CS25" s="47">
        <f>versenyek!$KV$11*IFERROR(VLOOKUP(VLOOKUP($A25,versenyek!KU:KW,3,FALSE),szabalyok!$A$16:$B$23,2,FALSE),0)</f>
        <v>0</v>
      </c>
      <c r="CT25" s="47">
        <f>versenyek!$KY$11*IFERROR(VLOOKUP(VLOOKUP($A25,versenyek!KX:KZ,3,FALSE),szabalyok!$A$16:$B$23,2,FALSE),0)</f>
        <v>0</v>
      </c>
      <c r="CU25" s="47">
        <f>versenyek!$LB$11*IFERROR(VLOOKUP(VLOOKUP($A25,versenyek!LA:LC,3,FALSE),szabalyok!$A$16:$B$23,2,FALSE),0)</f>
        <v>0</v>
      </c>
      <c r="CV25" s="47">
        <f>versenyek!$LE$11*IFERROR(VLOOKUP(VLOOKUP($A25,versenyek!LD:LF,3,FALSE),szabalyok!$A$16:$B$23,2,FALSE),0)</f>
        <v>0</v>
      </c>
      <c r="CW25" s="47">
        <f>versenyek!$LH$11*IFERROR(VLOOKUP(VLOOKUP($A25,versenyek!LG:LI,3,FALSE),szabalyok!$A$16:$B$23,2,FALSE),0)</f>
        <v>0</v>
      </c>
      <c r="CX25" s="47">
        <f>versenyek!$LK$11*IFERROR(VLOOKUP(VLOOKUP($A25,versenyek!LJ:LL,3,FALSE),szabalyok!$A$16:$B$23,2,FALSE),0)</f>
        <v>28.62085958106098</v>
      </c>
      <c r="CY25" s="47">
        <f>versenyek!$LN$11*IFERROR(VLOOKUP(VLOOKUP($A25,versenyek!LM:LO,3,FALSE),szabalyok!$A$16:$B$23,2,FALSE),0)</f>
        <v>0</v>
      </c>
      <c r="CZ25" s="47">
        <f>versenyek!$LQ$11*IFERROR(VLOOKUP(VLOOKUP($A25,versenyek!LP:LR,3,FALSE),szabalyok!$A$16:$B$23,2,FALSE),0)</f>
        <v>0</v>
      </c>
      <c r="DA25" s="47">
        <f>versenyek!$LT$11*IFERROR(VLOOKUP(VLOOKUP($A25,versenyek!LS:LU,3,FALSE),szabalyok!$A$16:$B$23,2,FALSE),0)</f>
        <v>0</v>
      </c>
      <c r="DB25" s="47">
        <f>versenyek!$LW$11*IFERROR(VLOOKUP(VLOOKUP($A25,versenyek!LV:LX,3,FALSE),szabalyok!$A$16:$B$23,2,FALSE),0)</f>
        <v>0</v>
      </c>
      <c r="DC25" s="47">
        <f>versenyek!$LZ$11*IFERROR(VLOOKUP(VLOOKUP($A25,versenyek!LY:MA,3,FALSE),szabalyok!$A$16:$B$23,2,FALSE),0)</f>
        <v>0</v>
      </c>
      <c r="DD25" s="47">
        <f>versenyek!$MC$11*IFERROR(VLOOKUP(VLOOKUP($A25,versenyek!MB:MD,3,FALSE),szabalyok!$A$16:$B$23,2,FALSE),0)</f>
        <v>0</v>
      </c>
      <c r="DE25" s="47">
        <f>versenyek!$ML$11*IFERROR(VLOOKUP(VLOOKUP($A25,versenyek!MK:MM,3,FALSE),szabalyok!$A$16:$B$23,2,FALSE),0)</f>
        <v>0</v>
      </c>
      <c r="DF25" s="47">
        <f>versenyek!$MO$11*IFERROR(VLOOKUP(VLOOKUP($A25,versenyek!MN:MP,3,FALSE),szabalyok!$A$16:$B$23,2,FALSE),0)</f>
        <v>0</v>
      </c>
      <c r="DG25" s="47">
        <f>versenyek!$MR$11*IFERROR(VLOOKUP(VLOOKUP($A25,versenyek!MQ:MS,3,FALSE),szabalyok!$A$16:$B$23,2,FALSE),0)</f>
        <v>0</v>
      </c>
      <c r="DH25" s="47">
        <f>versenyek!$MU$11*IFERROR(VLOOKUP(VLOOKUP($A25,versenyek!MT:MV,3,FALSE),szabalyok!$A$16:$B$23,2,FALSE),0)</f>
        <v>0</v>
      </c>
      <c r="DI25" s="47">
        <f>versenyek!$MX$11*IFERROR(VLOOKUP(VLOOKUP($A25,versenyek!MW:MY,3,FALSE),szabalyok!$A$16:$B$23,2,FALSE),0)</f>
        <v>0</v>
      </c>
      <c r="DJ25" s="47">
        <f>versenyek!$NA$11*IFERROR(VLOOKUP(VLOOKUP($A25,versenyek!MZ:NB,3,FALSE),szabalyok!$A$16:$B$23,2,FALSE),0)</f>
        <v>0</v>
      </c>
      <c r="DK25" s="47">
        <f>versenyek!$ND$11*IFERROR(VLOOKUP(VLOOKUP($A25,versenyek!NC:NE,3,FALSE),szabalyok!$A$16:$B$23,2,FALSE),0)</f>
        <v>0</v>
      </c>
      <c r="DL25" s="47">
        <f>versenyek!$NG$11*IFERROR(VLOOKUP(VLOOKUP($A25,versenyek!NF:NH,3,FALSE),szabalyok!$A$16:$B$23,2,FALSE),0)</f>
        <v>0</v>
      </c>
      <c r="DM25" s="47">
        <f>versenyek!$NJ$11*IFERROR(VLOOKUP(VLOOKUP($A25,versenyek!NI:NK,3,FALSE),szabalyok!$A$16:$B$23,2,FALSE),0)</f>
        <v>0</v>
      </c>
      <c r="DN25" s="47">
        <f>versenyek!$NM$11*IFERROR(VLOOKUP(VLOOKUP($A25,versenyek!NL:NN,3,FALSE),szabalyok!$A$16:$B$23,2,FALSE),0)</f>
        <v>0</v>
      </c>
      <c r="DO25" s="47">
        <f>versenyek!$NP$11*IFERROR(VLOOKUP(VLOOKUP($A25,versenyek!NO:NQ,3,FALSE),szabalyok!$A$16:$B$23,2,FALSE),0)</f>
        <v>0</v>
      </c>
      <c r="DP25" s="47">
        <f>versenyek!$NS$11*IFERROR(VLOOKUP(VLOOKUP($A25,versenyek!NR:NT,3,FALSE),szabalyok!$A$16:$B$23,2,FALSE),0)</f>
        <v>0</v>
      </c>
      <c r="DQ25" s="47">
        <f>versenyek!$NV$11*IFERROR(VLOOKUP(VLOOKUP($A25,versenyek!NU:NW,3,FALSE),szabalyok!$A$16:$B$23,2,FALSE),0)</f>
        <v>0</v>
      </c>
      <c r="DR25" s="47">
        <f>versenyek!$NY$11*IFERROR(VLOOKUP(VLOOKUP($A25,versenyek!NX:NZ,3,FALSE),szabalyok!$A$16:$B$23,2,FALSE),0)</f>
        <v>0</v>
      </c>
      <c r="DS25" s="47">
        <f>versenyek!$OB$11*IFERROR(VLOOKUP(VLOOKUP($A25,versenyek!OA:OC,3,FALSE),szabalyok!$A$16:$B$23,2,FALSE),0)</f>
        <v>0</v>
      </c>
      <c r="DT25" s="47">
        <f>versenyek!$OE$11*IFERROR(VLOOKUP(VLOOKUP($A25,versenyek!OD:OF,3,FALSE),szabalyok!$A$16:$B$23,2,FALSE),0)</f>
        <v>0</v>
      </c>
      <c r="DU25" s="47">
        <f>versenyek!$OH$11*IFERROR(VLOOKUP(VLOOKUP($A25,versenyek!OG:OI,3,FALSE),szabalyok!$A$16:$B$23,2,FALSE),0)</f>
        <v>0</v>
      </c>
      <c r="DV25" s="47">
        <f>versenyek!$OK$11*IFERROR(VLOOKUP(VLOOKUP($A25,versenyek!OJ:OL,3,FALSE),szabalyok!$A$16:$B$23,2,FALSE),0)</f>
        <v>0</v>
      </c>
      <c r="DW25" s="47">
        <f>versenyek!$ON$11*IFERROR(VLOOKUP(VLOOKUP($A25,versenyek!OM:OO,3,FALSE),szabalyok!$A$16:$B$23,2,FALSE),0)</f>
        <v>0</v>
      </c>
      <c r="DX25" s="47">
        <f>versenyek!$OQ$11*IFERROR(VLOOKUP(VLOOKUP($A25,versenyek!OP:OR,3,FALSE),szabalyok!$A$16:$B$23,2,FALSE),0)</f>
        <v>0</v>
      </c>
      <c r="DY25" s="47">
        <f>versenyek!$OT$11*IFERROR(VLOOKUP(VLOOKUP($A25,versenyek!OS:OU,3,FALSE),szabalyok!$A$16:$B$23,2,FALSE),0)</f>
        <v>0</v>
      </c>
      <c r="DZ25" s="47">
        <f>versenyek!$OW$11*IFERROR(VLOOKUP(VLOOKUP($A25,versenyek!OV:OX,3,FALSE),szabalyok!$A$16:$B$23,2,FALSE),0)</f>
        <v>0</v>
      </c>
      <c r="EA25" s="47">
        <f>versenyek!$OZ$11*IFERROR(VLOOKUP(VLOOKUP($A25,versenyek!OY:PA,3,FALSE),szabalyok!$A$16:$B$23,2,FALSE),0)</f>
        <v>0</v>
      </c>
      <c r="EB25" s="47">
        <f>versenyek!$PC$11*IFERROR(VLOOKUP(VLOOKUP($A25,versenyek!PB:PD,3,FALSE),szabalyok!$A$16:$B$23,2,FALSE),0)</f>
        <v>0</v>
      </c>
      <c r="EC25" s="47">
        <f>versenyek!$PF$11*IFERROR(VLOOKUP(VLOOKUP($A25,versenyek!PE:PG,3,FALSE),szabalyok!$A$16:$B$23,2,FALSE),0)</f>
        <v>0</v>
      </c>
      <c r="ED25" s="47">
        <f>versenyek!$PI$11*IFERROR(VLOOKUP(VLOOKUP($A25,versenyek!PH:PJ,3,FALSE),szabalyok!$A$16:$B$23,2,FALSE),0)</f>
        <v>0</v>
      </c>
      <c r="EE25" s="47">
        <f>versenyek!$PL$11*IFERROR(VLOOKUP(VLOOKUP($A25,versenyek!PK:PM,3,FALSE),szabalyok!$A$16:$B$23,2,FALSE),0)</f>
        <v>0</v>
      </c>
      <c r="EF25" s="47">
        <f>versenyek!$PO$11*IFERROR(VLOOKUP(VLOOKUP($A25,versenyek!PN:PP,3,FALSE),szabalyok!$A$16:$B$23,2,FALSE),0)</f>
        <v>0</v>
      </c>
      <c r="EG25" s="47">
        <f>versenyek!$PR$11*IFERROR(VLOOKUP(VLOOKUP($A25,versenyek!PQ:PS,3,FALSE),szabalyok!$A$16:$B$23,2,FALSE),0)</f>
        <v>0</v>
      </c>
      <c r="EH25" s="47">
        <f>versenyek!$PU$11*IFERROR(VLOOKUP(VLOOKUP($A25,versenyek!PT:PV,3,FALSE),szabalyok!$A$16:$B$23,2,FALSE),0)</f>
        <v>0</v>
      </c>
      <c r="EI25" s="47">
        <f>versenyek!$PX$11*IFERROR(VLOOKUP(VLOOKUP($A25,versenyek!PW:PY,3,FALSE),szabalyok!$A$16:$B$23,2,FALSE),0)</f>
        <v>0</v>
      </c>
      <c r="EJ25" s="47">
        <f>versenyek!$QA$11*IFERROR(VLOOKUP(VLOOKUP($A25,versenyek!PZ:QB,3,FALSE),szabalyok!$A$16:$B$23,2,FALSE),0)</f>
        <v>0</v>
      </c>
      <c r="EK25" s="47">
        <f>versenyek!$QD$11*IFERROR(VLOOKUP(VLOOKUP($A25,versenyek!QC:QE,3,FALSE),szabalyok!$A$16:$B$23,2,FALSE),0)</f>
        <v>0</v>
      </c>
      <c r="EL25" s="47">
        <f>versenyek!$QG$11*IFERROR(VLOOKUP(VLOOKUP($A25,versenyek!QF:QH,3,FALSE),szabalyok!$A$16:$B$23,2,FALSE),0)</f>
        <v>37.67015074280431</v>
      </c>
      <c r="EM25" s="47">
        <f>versenyek!$QJ$11*IFERROR(VLOOKUP(VLOOKUP($A25,versenyek!QI:QK,3,FALSE),szabalyok!$A$16:$B$23,2,FALSE),0)</f>
        <v>0</v>
      </c>
      <c r="EN25" s="47">
        <f>versenyek!$QM$11*IFERROR(VLOOKUP(VLOOKUP($A25,versenyek!QL:QN,3,FALSE),szabalyok!$A$16:$B$23,2,FALSE),0)</f>
        <v>0</v>
      </c>
      <c r="EO25" s="47">
        <f>versenyek!$QP$11*IFERROR(VLOOKUP(VLOOKUP($A25,versenyek!QO:QQ,3,FALSE),szabalyok!$A$16:$B$23,2,FALSE),0)</f>
        <v>0</v>
      </c>
      <c r="EP25" s="47">
        <f>versenyek!$QS$11*IFERROR(VLOOKUP(VLOOKUP($A25,versenyek!QR:QT,3,FALSE),szabalyok!$A$16:$B$23,2,FALSE),0)</f>
        <v>0</v>
      </c>
      <c r="EQ25" s="47">
        <f>versenyek!$QV$11*IFERROR(VLOOKUP(VLOOKUP($A25,versenyek!QU:QW,3,FALSE),szabalyok!$A$16:$B$23,2,FALSE),0)</f>
        <v>0</v>
      </c>
      <c r="ER25" s="47">
        <f>versenyek!$RE$11*IFERROR(VLOOKUP(VLOOKUP($A25,versenyek!RD:RF,3,FALSE),szabalyok!$A$16:$B$23,2,FALSE),0)</f>
        <v>0</v>
      </c>
      <c r="ES25" s="47">
        <f>versenyek!$RH$11*IFERROR(VLOOKUP(VLOOKUP($A25,versenyek!RG:RI,3,FALSE),szabalyok!$A$16:$B$23,2,FALSE),0)</f>
        <v>0</v>
      </c>
      <c r="ET25" s="47">
        <f>versenyek!$RK$11*IFERROR(VLOOKUP(VLOOKUP($A25,versenyek!RJ:RL,3,FALSE),szabalyok!$A$16:$B$23,2,FALSE),0)</f>
        <v>0</v>
      </c>
      <c r="EU25" s="47">
        <f>versenyek!$RN$11*IFERROR(VLOOKUP(VLOOKUP($A25,versenyek!RM:RO,3,FALSE),szabalyok!$A$16:$B$23,2,FALSE),0)</f>
        <v>0</v>
      </c>
      <c r="EV25" s="47">
        <f>versenyek!$RQ$11*IFERROR(VLOOKUP(VLOOKUP($A25,versenyek!RP:RR,3,FALSE),szabalyok!$A$16:$B$23,2,FALSE),0)</f>
        <v>0</v>
      </c>
      <c r="EW25" s="47">
        <f>versenyek!$RT$11*IFERROR(VLOOKUP(VLOOKUP($A25,versenyek!RS:RU,3,FALSE),szabalyok!$A$16:$B$23,2,FALSE),0)</f>
        <v>0</v>
      </c>
      <c r="EX25" s="47">
        <f>versenyek!$RW$11*IFERROR(VLOOKUP(VLOOKUP($A25,versenyek!RV:RX,3,FALSE),szabalyok!$A$16:$B$23,2,FALSE),0)</f>
        <v>0</v>
      </c>
      <c r="EY25" s="47">
        <f>versenyek!$RZ$11*IFERROR(VLOOKUP(VLOOKUP($A25,versenyek!RY:SA,3,FALSE),szabalyok!$A$16:$B$23,2,FALSE),0)</f>
        <v>0</v>
      </c>
      <c r="EZ25" s="47">
        <f>versenyek!$SC$11*IFERROR(VLOOKUP(VLOOKUP($A25,versenyek!SB:SD,3,FALSE),szabalyok!$A$16:$B$23,2,FALSE),0)</f>
        <v>12.941787285767893</v>
      </c>
      <c r="FA25" s="47">
        <f>versenyek!$SF$11*IFERROR(VLOOKUP(VLOOKUP($A25,versenyek!SE:SG,3,FALSE),szabalyok!$A$16:$B$23,2,FALSE),0)</f>
        <v>0</v>
      </c>
      <c r="FB25" s="47">
        <f>versenyek!$SI$11*IFERROR(VLOOKUP(VLOOKUP($A25,versenyek!SH:SJ,3,FALSE),szabalyok!$A$16:$B$23,2,FALSE),0)</f>
        <v>0</v>
      </c>
      <c r="FC25" s="47">
        <f>versenyek!$SL$11*IFERROR(VLOOKUP(VLOOKUP($A25,versenyek!SK:SM,3,FALSE),szabalyok!$A$16:$B$23,2,FALSE),0)</f>
        <v>0</v>
      </c>
      <c r="FD25" s="47">
        <f>versenyek!$SO$11*IFERROR(VLOOKUP(VLOOKUP($A25,versenyek!SN:SP,3,FALSE),szabalyok!$A$16:$B$23,2,FALSE),0)</f>
        <v>0</v>
      </c>
      <c r="FE25" s="47">
        <f>versenyek!$SR$11*IFERROR(VLOOKUP(VLOOKUP($A25,versenyek!SQ:SS,3,FALSE),szabalyok!$A$16:$B$23,2,FALSE),0)</f>
        <v>0</v>
      </c>
      <c r="FF25" s="47">
        <f>versenyek!$SU$11*IFERROR(VLOOKUP(VLOOKUP($A25,versenyek!ST:SV,3,FALSE),szabalyok!$A$16:$B$23,2,FALSE),0)</f>
        <v>0</v>
      </c>
      <c r="FG25" s="47">
        <f>versenyek!$SX$11*IFERROR(VLOOKUP(VLOOKUP($A25,versenyek!SW:SY,3,FALSE),szabalyok!$A$16:$B$23,2,FALSE),0)</f>
        <v>0</v>
      </c>
      <c r="FH25" s="47">
        <f>versenyek!$TA$11*IFERROR(VLOOKUP(VLOOKUP($A25,versenyek!SZ:TB,3,FALSE),szabalyok!$A$16:$B$23,2,FALSE),0)</f>
        <v>0</v>
      </c>
      <c r="FI25" s="47">
        <f>versenyek!$TD$11*IFERROR(VLOOKUP(VLOOKUP($A25,versenyek!TC:TE,3,FALSE),szabalyok!$A$16:$B$23,2,FALSE),0)</f>
        <v>0</v>
      </c>
      <c r="FJ25" s="47">
        <f>versenyek!$TG$11*IFERROR(VLOOKUP(VLOOKUP($A25,versenyek!TF:TH,3,FALSE),szabalyok!$A$16:$B$23,2,FALSE),0)</f>
        <v>0</v>
      </c>
      <c r="FK25" s="47">
        <f>versenyek!$TJ$11*IFERROR(VLOOKUP(VLOOKUP($A25,versenyek!TI:TK,3,FALSE),szabalyok!$A$16:$B$23,2,FALSE),0)</f>
        <v>0</v>
      </c>
      <c r="FL25" s="47">
        <f>versenyek!$TM$11*IFERROR(VLOOKUP(VLOOKUP($A25,versenyek!TL:TN,3,FALSE),szabalyok!$A$16:$B$23,2,FALSE),0)</f>
        <v>0</v>
      </c>
      <c r="FM25" s="47">
        <f>versenyek!$TP$11*IFERROR(VLOOKUP(VLOOKUP($A25,versenyek!TO:TQ,3,FALSE),szabalyok!$A$16:$B$23,2,FALSE),0)</f>
        <v>0</v>
      </c>
      <c r="FN25" s="47">
        <f>versenyek!$TS$11*IFERROR(VLOOKUP(VLOOKUP($A25,versenyek!TR:TT,3,FALSE),szabalyok!$A$16:$B$23,2,FALSE),0)</f>
        <v>0</v>
      </c>
      <c r="FO25" s="47"/>
      <c r="FP25" s="235">
        <f t="shared" si="0"/>
        <v>50.611938028572204</v>
      </c>
    </row>
    <row r="26" spans="1:172">
      <c r="A26" s="1" t="s">
        <v>1636</v>
      </c>
      <c r="B26" s="47">
        <v>0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34.76949927759572</v>
      </c>
      <c r="Q26" s="47">
        <v>0</v>
      </c>
      <c r="R26" s="47">
        <f>versenyek!$BD$11*IFERROR(VLOOKUP(VLOOKUP($A26,versenyek!BC:BE,3,FALSE),szabalyok!$A$16:$B$23,2,FALSE),0)</f>
        <v>0</v>
      </c>
      <c r="S26" s="47">
        <f>versenyek!$BG$11*IFERROR(VLOOKUP(VLOOKUP($A26,versenyek!BF:BH,3,FALSE),szabalyok!$A$16:$B$23,2,FALSE),0)</f>
        <v>0</v>
      </c>
      <c r="T26" s="47">
        <f>versenyek!$BJ$11*IFERROR(VLOOKUP(VLOOKUP($A26,versenyek!BI:BK,3,FALSE),szabalyok!$A$16:$B$23,2,FALSE),0)</f>
        <v>0</v>
      </c>
      <c r="U26" s="47">
        <f>versenyek!$BM$11*IFERROR(VLOOKUP(VLOOKUP($A26,versenyek!BL:BN,3,FALSE),szabalyok!$A$16:$B$23,2,FALSE),0)</f>
        <v>0</v>
      </c>
      <c r="V26" s="47">
        <f>versenyek!$BP$11*IFERROR(VLOOKUP(VLOOKUP($A26,versenyek!BO:BQ,3,FALSE),szabalyok!$A$16:$B$23,2,FALSE),0)</f>
        <v>0</v>
      </c>
      <c r="W26" s="47">
        <f>versenyek!$BS$11*IFERROR(VLOOKUP(VLOOKUP($A26,versenyek!BR:BT,3,FALSE),szabalyok!$A$16:$B$23,2,FALSE),0)</f>
        <v>0</v>
      </c>
      <c r="X26" s="47">
        <f>versenyek!$BV$11*IFERROR(VLOOKUP(VLOOKUP($A26,versenyek!BU:BW,3,FALSE),szabalyok!$A$16:$B$23,2,FALSE),0)</f>
        <v>0</v>
      </c>
      <c r="Y26" s="47">
        <f>versenyek!$BY$11*IFERROR(VLOOKUP(VLOOKUP($A26,versenyek!BX:BZ,3,FALSE),szabalyok!$A$16:$B$23,2,FALSE),0)</f>
        <v>0</v>
      </c>
      <c r="Z26" s="47">
        <f>versenyek!$CB$11*IFERROR(VLOOKUP(VLOOKUP($A26,versenyek!CA:CC,3,FALSE),szabalyok!$A$16:$B$23,2,FALSE),0)</f>
        <v>0</v>
      </c>
      <c r="AA26" s="47">
        <f>versenyek!$CE$11*IFERROR(VLOOKUP(VLOOKUP($A26,versenyek!CD:CF,3,FALSE),szabalyok!$A$16:$B$23,2,FALSE),0)</f>
        <v>0</v>
      </c>
      <c r="AB26" s="47">
        <f>versenyek!$CH$11*IFERROR(VLOOKUP(VLOOKUP($A26,versenyek!CG:CI,3,FALSE),szabalyok!$A$16:$B$23,2,FALSE),0)</f>
        <v>0</v>
      </c>
      <c r="AC26" s="47">
        <f>versenyek!$CK$11*IFERROR(VLOOKUP(VLOOKUP($A26,versenyek!CJ:CL,3,FALSE),szabalyok!$A$16:$B$23,2,FALSE),0)</f>
        <v>0</v>
      </c>
      <c r="AD26" s="47">
        <f>versenyek!$CN$11*IFERROR(VLOOKUP(VLOOKUP($A26,versenyek!CM:CO,3,FALSE),szabalyok!$A$16:$B$23,2,FALSE),0)</f>
        <v>0</v>
      </c>
      <c r="AE26" s="47">
        <f>versenyek!$CQ$11*IFERROR(VLOOKUP(VLOOKUP($A26,versenyek!CP:CR,3,FALSE),szabalyok!$A$16:$B$23,2,FALSE),0)</f>
        <v>0</v>
      </c>
      <c r="AF26" s="47">
        <f>versenyek!$CT$11*IFERROR(VLOOKUP(VLOOKUP($A26,versenyek!CS:CU,3,FALSE),szabalyok!$A$16:$B$23,2,FALSE),0)</f>
        <v>0</v>
      </c>
      <c r="AG26" s="47">
        <f>versenyek!$CW$11*IFERROR(VLOOKUP(VLOOKUP($A26,versenyek!CV:CX,3,FALSE),szabalyok!$A$16:$B$23,2,FALSE),0)</f>
        <v>0</v>
      </c>
      <c r="AH26" s="47">
        <f>versenyek!$CZ$11*IFERROR(VLOOKUP(VLOOKUP($A26,versenyek!CY:DA,3,FALSE),szabalyok!$A$16:$B$23,2,FALSE),0)</f>
        <v>0</v>
      </c>
      <c r="AI26" s="47">
        <f>versenyek!$DC$11*IFERROR(VLOOKUP(VLOOKUP($A26,versenyek!DB:DD,3,FALSE),szabalyok!$A$16:$B$23,2,FALSE),0)</f>
        <v>0</v>
      </c>
      <c r="AJ26" s="47">
        <f>versenyek!$DF$11*IFERROR(VLOOKUP(VLOOKUP($A26,versenyek!DE:DG,3,FALSE),szabalyok!$A$16:$B$23,2,FALSE),0)</f>
        <v>0</v>
      </c>
      <c r="AK26" s="47">
        <f>versenyek!$DI$11*IFERROR(VLOOKUP(VLOOKUP($A26,versenyek!DH:DJ,3,FALSE),szabalyok!$A$16:$B$23,2,FALSE),0)</f>
        <v>0</v>
      </c>
      <c r="AL26" s="47">
        <f>versenyek!$DL$11*IFERROR(VLOOKUP(VLOOKUP($A26,versenyek!DK:DM,3,FALSE),szabalyok!$A$16:$B$23,2,FALSE),0)</f>
        <v>0</v>
      </c>
      <c r="AM26" s="47">
        <f>versenyek!$DR$11*IFERROR(VLOOKUP(VLOOKUP($A26,versenyek!DQ:DS,3,FALSE),szabalyok!$A$16:$B$23,2,FALSE),0)</f>
        <v>0</v>
      </c>
      <c r="AN26" s="47">
        <f>versenyek!$DU$11*IFERROR(VLOOKUP(VLOOKUP($A26,versenyek!DT:DV,3,FALSE),szabalyok!$A$16:$B$23,2,FALSE),0)</f>
        <v>0</v>
      </c>
      <c r="AO26" s="47">
        <f>versenyek!$DO$11*IFERROR(VLOOKUP(VLOOKUP($A26,versenyek!DN:DP,3,FALSE),szabalyok!$A$16:$B$23,2,FALSE),0)</f>
        <v>0</v>
      </c>
      <c r="AP26" s="47">
        <f>versenyek!$DX$11*IFERROR(VLOOKUP(VLOOKUP($A26,versenyek!DW:DY,3,FALSE),szabalyok!$A$16:$B$23,2,FALSE),0)</f>
        <v>0</v>
      </c>
      <c r="AQ26" s="47" t="e">
        <f>versenyek!$EA$11*IFERROR(VLOOKUP(VLOOKUP($A26,versenyek!DZ:EB,3,FALSE),szabalyok!$A$16:$B$23,2,FALSE),0)</f>
        <v>#DIV/0!</v>
      </c>
      <c r="AR26" s="47" t="e">
        <f>versenyek!$ED$11*IFERROR(VLOOKUP(VLOOKUP($A26,versenyek!EC:EE,3,FALSE),szabalyok!$A$16:$B$23,2,FALSE),0)</f>
        <v>#DIV/0!</v>
      </c>
      <c r="AS26" s="47">
        <f>versenyek!$EG$11*IFERROR(VLOOKUP(VLOOKUP($A26,versenyek!EF:EH,3,FALSE),szabalyok!$A$16:$B$23,2,FALSE),0)</f>
        <v>0</v>
      </c>
      <c r="AT26" s="47">
        <f>versenyek!$EJ$11*IFERROR(VLOOKUP(VLOOKUP($A26,versenyek!EI:EK,3,FALSE),szabalyok!$A$16:$B$23,2,FALSE),0)</f>
        <v>0</v>
      </c>
      <c r="AU26" s="47">
        <f>versenyek!$EM$11*IFERROR(VLOOKUP(VLOOKUP($A26,versenyek!EL:EN,3,FALSE),szabalyok!$A$16:$B$23,2,FALSE),0)</f>
        <v>0</v>
      </c>
      <c r="AV26" s="47">
        <f>versenyek!$EP$11*IFERROR(VLOOKUP(VLOOKUP($A26,versenyek!EO:EQ,3,FALSE),szabalyok!$A$16:$B$23,2,FALSE),0)</f>
        <v>0</v>
      </c>
      <c r="AW26" s="47">
        <f>versenyek!$EY$11*IFERROR(VLOOKUP(VLOOKUP($A26,versenyek!EX:EZ,3,FALSE),szabalyok!$A$16:$B$23,2,FALSE),0)</f>
        <v>0</v>
      </c>
      <c r="AX26" s="47">
        <f>versenyek!$FB$11*IFERROR(VLOOKUP(VLOOKUP($A26,versenyek!FA:FC,3,FALSE),szabalyok!$A$16:$B$23,2,FALSE),0)</f>
        <v>0</v>
      </c>
      <c r="AY26" s="47">
        <f>versenyek!$FE$11*IFERROR(VLOOKUP(VLOOKUP($A26,versenyek!FD:FF,3,FALSE),szabalyok!$A$16:$B$23,2,FALSE),0)</f>
        <v>0</v>
      </c>
      <c r="AZ26" s="47">
        <f>versenyek!$FH$11*IFERROR(VLOOKUP(VLOOKUP($A26,versenyek!FG:FI,3,FALSE),szabalyok!$A$16:$B$23,2,FALSE),0)</f>
        <v>0</v>
      </c>
      <c r="BA26" s="47">
        <f>versenyek!$FK$11*IFERROR(VLOOKUP(VLOOKUP($A26,versenyek!FJ:FL,3,FALSE),szabalyok!$A$16:$B$23,2,FALSE),0)</f>
        <v>0</v>
      </c>
      <c r="BB26" s="47">
        <f>versenyek!$FN$11*IFERROR(VLOOKUP(VLOOKUP($A26,versenyek!FM:FO,3,FALSE),szabalyok!$A$16:$B$23,2,FALSE),0)</f>
        <v>0</v>
      </c>
      <c r="BC26" s="47">
        <f>versenyek!$FQ$11*IFERROR(VLOOKUP(VLOOKUP($A26,versenyek!FP:FR,3,FALSE),szabalyok!$A$16:$B$23,2,FALSE),0)</f>
        <v>0</v>
      </c>
      <c r="BD26" s="47">
        <f>versenyek!$FT$11*IFERROR(VLOOKUP(VLOOKUP($A26,versenyek!FS:FU,3,FALSE),szabalyok!$A$16:$B$23,2,FALSE),0)</f>
        <v>0</v>
      </c>
      <c r="BE26" s="47">
        <f>versenyek!$FW$11*IFERROR(VLOOKUP(VLOOKUP($A26,versenyek!FV:FX,3,FALSE),szabalyok!$A$16:$B$23,2,FALSE),0)</f>
        <v>0</v>
      </c>
      <c r="BF26" s="47">
        <f>versenyek!$FZ$11*IFERROR(VLOOKUP(VLOOKUP($A26,versenyek!FY:GA,3,FALSE),szabalyok!$A$16:$B$23,2,FALSE),0)</f>
        <v>0</v>
      </c>
      <c r="BG26" s="47">
        <f>versenyek!$GC$11*IFERROR(VLOOKUP(VLOOKUP($A26,versenyek!GB:GD,3,FALSE),szabalyok!$A$16:$B$23,2,FALSE),0)</f>
        <v>0</v>
      </c>
      <c r="BH26" s="47">
        <f>versenyek!$GF$11*IFERROR(VLOOKUP(VLOOKUP($A26,versenyek!GE:GG,3,FALSE),szabalyok!$A$16:$B$23,2,FALSE),0)</f>
        <v>0</v>
      </c>
      <c r="BI26" s="47">
        <f>versenyek!$GI$11*IFERROR(VLOOKUP(VLOOKUP($A26,versenyek!GH:GJ,3,FALSE),szabalyok!$A$16:$B$23,2,FALSE),0)</f>
        <v>0</v>
      </c>
      <c r="BJ26" s="47">
        <f>versenyek!$GL$11*IFERROR(VLOOKUP(VLOOKUP($A26,versenyek!GK:GM,3,FALSE),szabalyok!$A$16:$B$23,2,FALSE),0)</f>
        <v>0</v>
      </c>
      <c r="BK26" s="47">
        <f>versenyek!$GO$11*IFERROR(VLOOKUP(VLOOKUP($A26,versenyek!GN:GP,3,FALSE),szabalyok!$A$16:$B$23,2,FALSE),0)</f>
        <v>0</v>
      </c>
      <c r="BL26" s="47">
        <f>versenyek!$GR$11*IFERROR(VLOOKUP(VLOOKUP($A26,versenyek!GQ:GS,3,FALSE),szabalyok!$A$16:$B$23,2,FALSE),0)</f>
        <v>0</v>
      </c>
      <c r="BM26" s="47">
        <f>versenyek!$GX$11*IFERROR(VLOOKUP(VLOOKUP($A26,versenyek!GW:GY,3,FALSE),szabalyok!$A$16:$B$23,2,FALSE),0)</f>
        <v>0</v>
      </c>
      <c r="BN26" s="47">
        <f>versenyek!$GX$11*IFERROR(VLOOKUP(VLOOKUP($A26,versenyek!GX:GZ,3,FALSE),szabalyok!$A$16:$B$23,2,FALSE),0)</f>
        <v>0</v>
      </c>
      <c r="BO26" s="47">
        <f>versenyek!$HD$11*IFERROR(VLOOKUP(VLOOKUP($A26,versenyek!HC:HE,3,FALSE),szabalyok!$A$16:$B$23,2,FALSE),0)</f>
        <v>0</v>
      </c>
      <c r="BP26" s="47">
        <f>versenyek!$HG$11*IFERROR(VLOOKUP(VLOOKUP($A26,versenyek!HF:HH,3,FALSE),szabalyok!$A$16:$B$23,2,FALSE),0)</f>
        <v>0</v>
      </c>
      <c r="BQ26" s="47">
        <f>versenyek!$HJ$11*IFERROR(VLOOKUP(VLOOKUP($A26,versenyek!HI:HK,3,FALSE),szabalyok!$A$16:$B$23,2,FALSE),0)</f>
        <v>0</v>
      </c>
      <c r="BR26" s="47">
        <f>versenyek!$HM$11*IFERROR(VLOOKUP(VLOOKUP($A26,versenyek!HL:HN,3,FALSE),szabalyok!$A$16:$B$23,2,FALSE),0)</f>
        <v>0</v>
      </c>
      <c r="BS26" s="47">
        <f>versenyek!$HP$11*IFERROR(VLOOKUP(VLOOKUP($A26,versenyek!HO:HQ,3,FALSE),szabalyok!$A$16:$B$23,2,FALSE),0)</f>
        <v>0</v>
      </c>
      <c r="BT26" s="47">
        <f>versenyek!$HS$11*IFERROR(VLOOKUP(VLOOKUP($A26,versenyek!HR:HT,3,FALSE),szabalyok!$A$16:$B$23,2,FALSE),0)</f>
        <v>0</v>
      </c>
      <c r="BU26" s="47">
        <f>versenyek!$HV$11*IFERROR(VLOOKUP(VLOOKUP($A26,versenyek!HU:HW,3,FALSE),szabalyok!$A$16:$B$23,2,FALSE),0)</f>
        <v>0</v>
      </c>
      <c r="BV26" s="47">
        <f>versenyek!$HY$11*IFERROR(VLOOKUP(VLOOKUP($A26,versenyek!HX:HZ,3,FALSE),szabalyok!$A$16:$B$23,2,FALSE),0)</f>
        <v>0</v>
      </c>
      <c r="BW26" s="47">
        <f>versenyek!$IB$11*IFERROR(VLOOKUP(VLOOKUP($A26,versenyek!IA:IC,3,FALSE),szabalyok!$A$16:$B$23,2,FALSE),0)</f>
        <v>0</v>
      </c>
      <c r="BX26" s="47">
        <f>versenyek!$IE$11*IFERROR(VLOOKUP(VLOOKUP($A26,versenyek!ID:IF,3,FALSE),szabalyok!$A$16:$B$23,2,FALSE),0)</f>
        <v>0</v>
      </c>
      <c r="BY26" s="47">
        <f>versenyek!$IH$11*IFERROR(VLOOKUP(VLOOKUP($A26,versenyek!IG:II,3,FALSE),szabalyok!$A$16:$B$23,2,FALSE),0)</f>
        <v>0</v>
      </c>
      <c r="BZ26" s="47">
        <f>versenyek!$IK$11*IFERROR(VLOOKUP(VLOOKUP($A26,versenyek!IJ:IL,3,FALSE),szabalyok!$A$16:$B$23,2,FALSE),0)</f>
        <v>0</v>
      </c>
      <c r="CA26" s="47">
        <f>versenyek!$IN$11*IFERROR(VLOOKUP(VLOOKUP($A26,versenyek!IM:IO,3,FALSE),szabalyok!$A$16:$B$23,2,FALSE),0)</f>
        <v>0</v>
      </c>
      <c r="CB26" s="47">
        <f>versenyek!$IW$11*IFERROR(VLOOKUP(VLOOKUP($A26,versenyek!IV:IX,3,FALSE),szabalyok!$A$16:$B$23,2,FALSE),0)</f>
        <v>0</v>
      </c>
      <c r="CC26" s="47">
        <f>versenyek!$IZ$11*IFERROR(VLOOKUP(VLOOKUP($A26,versenyek!IY:JA,3,FALSE),szabalyok!$A$16:$B$23,2,FALSE),0)</f>
        <v>0</v>
      </c>
      <c r="CD26" s="47">
        <f>versenyek!$JC$11*IFERROR(VLOOKUP(VLOOKUP($A26,versenyek!JB:JD,3,FALSE),szabalyok!$A$16:$B$23,2,FALSE),0)</f>
        <v>0</v>
      </c>
      <c r="CE26" s="47">
        <f>versenyek!$JF$11*IFERROR(VLOOKUP(VLOOKUP($A26,versenyek!JE:JG,3,FALSE),szabalyok!$A$16:$B$23,2,FALSE),0)</f>
        <v>0</v>
      </c>
      <c r="CF26" s="47">
        <f>versenyek!$JI$11*IFERROR(VLOOKUP(VLOOKUP($A26,versenyek!JH:JJ,3,FALSE),szabalyok!$A$16:$B$23,2,FALSE),0)</f>
        <v>0</v>
      </c>
      <c r="CG26" s="47">
        <f>versenyek!$JL$11*IFERROR(VLOOKUP(VLOOKUP($A26,versenyek!JK:JM,3,FALSE),szabalyok!$A$16:$B$23,2,FALSE),0)</f>
        <v>0</v>
      </c>
      <c r="CH26" s="47">
        <f>versenyek!$JO$11*IFERROR(VLOOKUP(VLOOKUP($A26,versenyek!JN:JP,3,FALSE),szabalyok!$A$16:$B$23,2,FALSE),0)</f>
        <v>0</v>
      </c>
      <c r="CI26" s="47">
        <f>versenyek!$JR$11*IFERROR(VLOOKUP(VLOOKUP($A26,versenyek!JQ:JS,3,FALSE),szabalyok!$A$16:$B$23,2,FALSE),0)</f>
        <v>0</v>
      </c>
      <c r="CJ26" s="47">
        <f>versenyek!$JU$11*IFERROR(VLOOKUP(VLOOKUP($A26,versenyek!JT:JV,3,FALSE),szabalyok!$A$16:$B$23,2,FALSE),0)</f>
        <v>0</v>
      </c>
      <c r="CK26" s="47">
        <f>versenyek!$JR$11*IFERROR(VLOOKUP(VLOOKUP($A26,versenyek!JW:JY,3,FALSE),szabalyok!$A$16:$B$23,2,FALSE),0)</f>
        <v>0</v>
      </c>
      <c r="CL26" s="47">
        <f>versenyek!$KA$11*IFERROR(VLOOKUP(VLOOKUP($A26,versenyek!JZ:KB,3,FALSE),szabalyok!$A$16:$B$23,2,FALSE),0)</f>
        <v>0</v>
      </c>
      <c r="CM26" s="47">
        <f>versenyek!$KD$11*IFERROR(VLOOKUP(VLOOKUP($A26,versenyek!KC:KE,3,FALSE),szabalyok!$A$16:$B$23,2,FALSE),0)</f>
        <v>0</v>
      </c>
      <c r="CN26" s="47">
        <f>versenyek!$KG$11*IFERROR(VLOOKUP(VLOOKUP($A26,versenyek!KF:KH,3,FALSE),szabalyok!$A$16:$B$23,2,FALSE),0)</f>
        <v>0</v>
      </c>
      <c r="CO26" s="47">
        <f>versenyek!$KJ$11*IFERROR(VLOOKUP(VLOOKUP($A26,versenyek!KI:KK,3,FALSE),szabalyok!$A$16:$B$23,2,FALSE),0)</f>
        <v>0</v>
      </c>
      <c r="CP26" s="47">
        <f>versenyek!$KM$11*IFERROR(VLOOKUP(VLOOKUP($A26,versenyek!KL:KN,3,FALSE),szabalyok!$A$16:$B$23,2,FALSE),0)</f>
        <v>0</v>
      </c>
      <c r="CQ26" s="47">
        <f>versenyek!$KP$11*IFERROR(VLOOKUP(VLOOKUP($A26,versenyek!KO:KQ,3,FALSE),szabalyok!$A$16:$B$23,2,FALSE),0)</f>
        <v>0</v>
      </c>
      <c r="CR26" s="47">
        <f>versenyek!$KS$11*IFERROR(VLOOKUP(VLOOKUP($A26,versenyek!KR:KT,3,FALSE),szabalyok!$A$16:$B$23,2,FALSE),0)</f>
        <v>0</v>
      </c>
      <c r="CS26" s="47">
        <f>versenyek!$KV$11*IFERROR(VLOOKUP(VLOOKUP($A26,versenyek!KU:KW,3,FALSE),szabalyok!$A$16:$B$23,2,FALSE),0)</f>
        <v>0</v>
      </c>
      <c r="CT26" s="47">
        <f>versenyek!$KY$11*IFERROR(VLOOKUP(VLOOKUP($A26,versenyek!KX:KZ,3,FALSE),szabalyok!$A$16:$B$23,2,FALSE),0)</f>
        <v>0</v>
      </c>
      <c r="CU26" s="47">
        <f>versenyek!$LB$11*IFERROR(VLOOKUP(VLOOKUP($A26,versenyek!LA:LC,3,FALSE),szabalyok!$A$16:$B$23,2,FALSE),0)</f>
        <v>0</v>
      </c>
      <c r="CV26" s="47">
        <f>versenyek!$LE$11*IFERROR(VLOOKUP(VLOOKUP($A26,versenyek!LD:LF,3,FALSE),szabalyok!$A$16:$B$23,2,FALSE),0)</f>
        <v>0</v>
      </c>
      <c r="CW26" s="47">
        <f>versenyek!$LH$11*IFERROR(VLOOKUP(VLOOKUP($A26,versenyek!LG:LI,3,FALSE),szabalyok!$A$16:$B$23,2,FALSE),0)</f>
        <v>0</v>
      </c>
      <c r="CX26" s="47">
        <f>versenyek!$LK$11*IFERROR(VLOOKUP(VLOOKUP($A26,versenyek!LJ:LL,3,FALSE),szabalyok!$A$16:$B$23,2,FALSE),0)</f>
        <v>0</v>
      </c>
      <c r="CY26" s="47">
        <f>versenyek!$LN$11*IFERROR(VLOOKUP(VLOOKUP($A26,versenyek!LM:LO,3,FALSE),szabalyok!$A$16:$B$23,2,FALSE),0)</f>
        <v>0</v>
      </c>
      <c r="CZ26" s="47">
        <f>versenyek!$LQ$11*IFERROR(VLOOKUP(VLOOKUP($A26,versenyek!LP:LR,3,FALSE),szabalyok!$A$16:$B$23,2,FALSE),0)</f>
        <v>0</v>
      </c>
      <c r="DA26" s="47">
        <f>versenyek!$LT$11*IFERROR(VLOOKUP(VLOOKUP($A26,versenyek!LS:LU,3,FALSE),szabalyok!$A$16:$B$23,2,FALSE),0)</f>
        <v>0</v>
      </c>
      <c r="DB26" s="47">
        <f>versenyek!$LW$11*IFERROR(VLOOKUP(VLOOKUP($A26,versenyek!LV:LX,3,FALSE),szabalyok!$A$16:$B$23,2,FALSE),0)</f>
        <v>0</v>
      </c>
      <c r="DC26" s="47">
        <f>versenyek!$LZ$11*IFERROR(VLOOKUP(VLOOKUP($A26,versenyek!LY:MA,3,FALSE),szabalyok!$A$16:$B$23,2,FALSE),0)</f>
        <v>0</v>
      </c>
      <c r="DD26" s="47">
        <f>versenyek!$MC$11*IFERROR(VLOOKUP(VLOOKUP($A26,versenyek!MB:MD,3,FALSE),szabalyok!$A$16:$B$23,2,FALSE),0)</f>
        <v>0</v>
      </c>
      <c r="DE26" s="47">
        <f>versenyek!$ML$11*IFERROR(VLOOKUP(VLOOKUP($A26,versenyek!MK:MM,3,FALSE),szabalyok!$A$16:$B$23,2,FALSE),0)</f>
        <v>0</v>
      </c>
      <c r="DF26" s="47">
        <f>versenyek!$MO$11*IFERROR(VLOOKUP(VLOOKUP($A26,versenyek!MN:MP,3,FALSE),szabalyok!$A$16:$B$23,2,FALSE),0)</f>
        <v>0</v>
      </c>
      <c r="DG26" s="47">
        <f>versenyek!$MR$11*IFERROR(VLOOKUP(VLOOKUP($A26,versenyek!MQ:MS,3,FALSE),szabalyok!$A$16:$B$23,2,FALSE),0)</f>
        <v>0</v>
      </c>
      <c r="DH26" s="47">
        <f>versenyek!$MU$11*IFERROR(VLOOKUP(VLOOKUP($A26,versenyek!MT:MV,3,FALSE),szabalyok!$A$16:$B$23,2,FALSE),0)</f>
        <v>0</v>
      </c>
      <c r="DI26" s="47">
        <f>versenyek!$MX$11*IFERROR(VLOOKUP(VLOOKUP($A26,versenyek!MW:MY,3,FALSE),szabalyok!$A$16:$B$23,2,FALSE),0)</f>
        <v>0</v>
      </c>
      <c r="DJ26" s="47">
        <f>versenyek!$NA$11*IFERROR(VLOOKUP(VLOOKUP($A26,versenyek!MZ:NB,3,FALSE),szabalyok!$A$16:$B$23,2,FALSE),0)</f>
        <v>0</v>
      </c>
      <c r="DK26" s="47">
        <f>versenyek!$ND$11*IFERROR(VLOOKUP(VLOOKUP($A26,versenyek!NC:NE,3,FALSE),szabalyok!$A$16:$B$23,2,FALSE),0)</f>
        <v>0</v>
      </c>
      <c r="DL26" s="47">
        <f>versenyek!$NG$11*IFERROR(VLOOKUP(VLOOKUP($A26,versenyek!NF:NH,3,FALSE),szabalyok!$A$16:$B$23,2,FALSE),0)</f>
        <v>0</v>
      </c>
      <c r="DM26" s="47">
        <f>versenyek!$NJ$11*IFERROR(VLOOKUP(VLOOKUP($A26,versenyek!NI:NK,3,FALSE),szabalyok!$A$16:$B$23,2,FALSE),0)</f>
        <v>0</v>
      </c>
      <c r="DN26" s="47">
        <f>versenyek!$NM$11*IFERROR(VLOOKUP(VLOOKUP($A26,versenyek!NL:NN,3,FALSE),szabalyok!$A$16:$B$23,2,FALSE),0)</f>
        <v>0</v>
      </c>
      <c r="DO26" s="47">
        <f>versenyek!$NP$11*IFERROR(VLOOKUP(VLOOKUP($A26,versenyek!NO:NQ,3,FALSE),szabalyok!$A$16:$B$23,2,FALSE),0)</f>
        <v>0</v>
      </c>
      <c r="DP26" s="47">
        <f>versenyek!$NS$11*IFERROR(VLOOKUP(VLOOKUP($A26,versenyek!NR:NT,3,FALSE),szabalyok!$A$16:$B$23,2,FALSE),0)</f>
        <v>0</v>
      </c>
      <c r="DQ26" s="47">
        <f>versenyek!$NV$11*IFERROR(VLOOKUP(VLOOKUP($A26,versenyek!NU:NW,3,FALSE),szabalyok!$A$16:$B$23,2,FALSE),0)</f>
        <v>0</v>
      </c>
      <c r="DR26" s="47">
        <f>versenyek!$NY$11*IFERROR(VLOOKUP(VLOOKUP($A26,versenyek!NX:NZ,3,FALSE),szabalyok!$A$16:$B$23,2,FALSE),0)</f>
        <v>0</v>
      </c>
      <c r="DS26" s="47">
        <f>versenyek!$OB$11*IFERROR(VLOOKUP(VLOOKUP($A26,versenyek!OA:OC,3,FALSE),szabalyok!$A$16:$B$23,2,FALSE),0)</f>
        <v>0</v>
      </c>
      <c r="DT26" s="47">
        <f>versenyek!$OE$11*IFERROR(VLOOKUP(VLOOKUP($A26,versenyek!OD:OF,3,FALSE),szabalyok!$A$16:$B$23,2,FALSE),0)</f>
        <v>0</v>
      </c>
      <c r="DU26" s="47">
        <f>versenyek!$OH$11*IFERROR(VLOOKUP(VLOOKUP($A26,versenyek!OG:OI,3,FALSE),szabalyok!$A$16:$B$23,2,FALSE),0)</f>
        <v>0</v>
      </c>
      <c r="DV26" s="47">
        <f>versenyek!$OK$11*IFERROR(VLOOKUP(VLOOKUP($A26,versenyek!OJ:OL,3,FALSE),szabalyok!$A$16:$B$23,2,FALSE),0)</f>
        <v>0</v>
      </c>
      <c r="DW26" s="47">
        <f>versenyek!$ON$11*IFERROR(VLOOKUP(VLOOKUP($A26,versenyek!OM:OO,3,FALSE),szabalyok!$A$16:$B$23,2,FALSE),0)</f>
        <v>0</v>
      </c>
      <c r="DX26" s="47">
        <f>versenyek!$OQ$11*IFERROR(VLOOKUP(VLOOKUP($A26,versenyek!OP:OR,3,FALSE),szabalyok!$A$16:$B$23,2,FALSE),0)</f>
        <v>0</v>
      </c>
      <c r="DY26" s="47">
        <f>versenyek!$OT$11*IFERROR(VLOOKUP(VLOOKUP($A26,versenyek!OS:OU,3,FALSE),szabalyok!$A$16:$B$23,2,FALSE),0)</f>
        <v>0</v>
      </c>
      <c r="DZ26" s="47">
        <f>versenyek!$OW$11*IFERROR(VLOOKUP(VLOOKUP($A26,versenyek!OV:OX,3,FALSE),szabalyok!$A$16:$B$23,2,FALSE),0)</f>
        <v>0</v>
      </c>
      <c r="EA26" s="47">
        <f>versenyek!$OZ$11*IFERROR(VLOOKUP(VLOOKUP($A26,versenyek!OY:PA,3,FALSE),szabalyok!$A$16:$B$23,2,FALSE),0)</f>
        <v>0</v>
      </c>
      <c r="EB26" s="47">
        <f>versenyek!$PC$11*IFERROR(VLOOKUP(VLOOKUP($A26,versenyek!PB:PD,3,FALSE),szabalyok!$A$16:$B$23,2,FALSE),0)</f>
        <v>0</v>
      </c>
      <c r="EC26" s="47">
        <f>versenyek!$PF$11*IFERROR(VLOOKUP(VLOOKUP($A26,versenyek!PE:PG,3,FALSE),szabalyok!$A$16:$B$23,2,FALSE),0)</f>
        <v>0</v>
      </c>
      <c r="ED26" s="47">
        <f>versenyek!$PI$11*IFERROR(VLOOKUP(VLOOKUP($A26,versenyek!PH:PJ,3,FALSE),szabalyok!$A$16:$B$23,2,FALSE),0)</f>
        <v>0</v>
      </c>
      <c r="EE26" s="47">
        <f>versenyek!$PL$11*IFERROR(VLOOKUP(VLOOKUP($A26,versenyek!PK:PM,3,FALSE),szabalyok!$A$16:$B$23,2,FALSE),0)</f>
        <v>0</v>
      </c>
      <c r="EF26" s="47">
        <f>versenyek!$PO$11*IFERROR(VLOOKUP(VLOOKUP($A26,versenyek!PN:PP,3,FALSE),szabalyok!$A$16:$B$23,2,FALSE),0)</f>
        <v>0</v>
      </c>
      <c r="EG26" s="47">
        <f>versenyek!$PR$11*IFERROR(VLOOKUP(VLOOKUP($A26,versenyek!PQ:PS,3,FALSE),szabalyok!$A$16:$B$23,2,FALSE),0)</f>
        <v>0</v>
      </c>
      <c r="EH26" s="47">
        <f>versenyek!$PU$11*IFERROR(VLOOKUP(VLOOKUP($A26,versenyek!PT:PV,3,FALSE),szabalyok!$A$16:$B$23,2,FALSE),0)</f>
        <v>0</v>
      </c>
      <c r="EI26" s="47">
        <f>versenyek!$PX$11*IFERROR(VLOOKUP(VLOOKUP($A26,versenyek!PW:PY,3,FALSE),szabalyok!$A$16:$B$23,2,FALSE),0)</f>
        <v>0</v>
      </c>
      <c r="EJ26" s="47">
        <f>versenyek!$QA$11*IFERROR(VLOOKUP(VLOOKUP($A26,versenyek!PZ:QB,3,FALSE),szabalyok!$A$16:$B$23,2,FALSE),0)</f>
        <v>0</v>
      </c>
      <c r="EK26" s="47">
        <f>versenyek!$QD$11*IFERROR(VLOOKUP(VLOOKUP($A26,versenyek!QC:QE,3,FALSE),szabalyok!$A$16:$B$23,2,FALSE),0)</f>
        <v>0</v>
      </c>
      <c r="EL26" s="47">
        <f>versenyek!$QG$11*IFERROR(VLOOKUP(VLOOKUP($A26,versenyek!QF:QH,3,FALSE),szabalyok!$A$16:$B$23,2,FALSE),0)</f>
        <v>0</v>
      </c>
      <c r="EM26" s="47">
        <f>versenyek!$QJ$11*IFERROR(VLOOKUP(VLOOKUP($A26,versenyek!QI:QK,3,FALSE),szabalyok!$A$16:$B$23,2,FALSE),0)</f>
        <v>0</v>
      </c>
      <c r="EN26" s="47">
        <f>versenyek!$QM$11*IFERROR(VLOOKUP(VLOOKUP($A26,versenyek!QL:QN,3,FALSE),szabalyok!$A$16:$B$23,2,FALSE),0)</f>
        <v>0</v>
      </c>
      <c r="EO26" s="47">
        <f>versenyek!$QP$11*IFERROR(VLOOKUP(VLOOKUP($A26,versenyek!QO:QQ,3,FALSE),szabalyok!$A$16:$B$23,2,FALSE),0)</f>
        <v>0</v>
      </c>
      <c r="EP26" s="47">
        <f>versenyek!$QS$11*IFERROR(VLOOKUP(VLOOKUP($A26,versenyek!QR:QT,3,FALSE),szabalyok!$A$16:$B$23,2,FALSE),0)</f>
        <v>0</v>
      </c>
      <c r="EQ26" s="47">
        <f>versenyek!$QV$11*IFERROR(VLOOKUP(VLOOKUP($A26,versenyek!QU:QW,3,FALSE),szabalyok!$A$16:$B$23,2,FALSE),0)</f>
        <v>0</v>
      </c>
      <c r="ER26" s="47">
        <f>versenyek!$RE$11*IFERROR(VLOOKUP(VLOOKUP($A26,versenyek!RD:RF,3,FALSE),szabalyok!$A$16:$B$23,2,FALSE),0)</f>
        <v>0</v>
      </c>
      <c r="ES26" s="47">
        <f>versenyek!$RH$11*IFERROR(VLOOKUP(VLOOKUP($A26,versenyek!RG:RI,3,FALSE),szabalyok!$A$16:$B$23,2,FALSE),0)</f>
        <v>0</v>
      </c>
      <c r="ET26" s="47">
        <f>versenyek!$RK$11*IFERROR(VLOOKUP(VLOOKUP($A26,versenyek!RJ:RL,3,FALSE),szabalyok!$A$16:$B$23,2,FALSE),0)</f>
        <v>0</v>
      </c>
      <c r="EU26" s="47">
        <f>versenyek!$RN$11*IFERROR(VLOOKUP(VLOOKUP($A26,versenyek!RM:RO,3,FALSE),szabalyok!$A$16:$B$23,2,FALSE),0)</f>
        <v>0</v>
      </c>
      <c r="EV26" s="47">
        <f>versenyek!$RQ$11*IFERROR(VLOOKUP(VLOOKUP($A26,versenyek!RP:RR,3,FALSE),szabalyok!$A$16:$B$23,2,FALSE),0)</f>
        <v>0</v>
      </c>
      <c r="EW26" s="47">
        <f>versenyek!$RT$11*IFERROR(VLOOKUP(VLOOKUP($A26,versenyek!RS:RU,3,FALSE),szabalyok!$A$16:$B$23,2,FALSE),0)</f>
        <v>0</v>
      </c>
      <c r="EX26" s="47">
        <f>versenyek!$RW$11*IFERROR(VLOOKUP(VLOOKUP($A26,versenyek!RV:RX,3,FALSE),szabalyok!$A$16:$B$23,2,FALSE),0)</f>
        <v>0</v>
      </c>
      <c r="EY26" s="47">
        <f>versenyek!$RZ$11*IFERROR(VLOOKUP(VLOOKUP($A26,versenyek!RY:SA,3,FALSE),szabalyok!$A$16:$B$23,2,FALSE),0)</f>
        <v>0</v>
      </c>
      <c r="EZ26" s="47">
        <f>versenyek!$SC$11*IFERROR(VLOOKUP(VLOOKUP($A26,versenyek!SB:SD,3,FALSE),szabalyok!$A$16:$B$23,2,FALSE),0)</f>
        <v>0</v>
      </c>
      <c r="FA26" s="47">
        <f>versenyek!$SF$11*IFERROR(VLOOKUP(VLOOKUP($A26,versenyek!SE:SG,3,FALSE),szabalyok!$A$16:$B$23,2,FALSE),0)</f>
        <v>0</v>
      </c>
      <c r="FB26" s="47">
        <f>versenyek!$SI$11*IFERROR(VLOOKUP(VLOOKUP($A26,versenyek!SH:SJ,3,FALSE),szabalyok!$A$16:$B$23,2,FALSE),0)</f>
        <v>0</v>
      </c>
      <c r="FC26" s="47">
        <f>versenyek!$SL$11*IFERROR(VLOOKUP(VLOOKUP($A26,versenyek!SK:SM,3,FALSE),szabalyok!$A$16:$B$23,2,FALSE),0)</f>
        <v>0</v>
      </c>
      <c r="FD26" s="47">
        <f>versenyek!$SO$11*IFERROR(VLOOKUP(VLOOKUP($A26,versenyek!SN:SP,3,FALSE),szabalyok!$A$16:$B$23,2,FALSE),0)</f>
        <v>0</v>
      </c>
      <c r="FE26" s="47">
        <f>versenyek!$SR$11*IFERROR(VLOOKUP(VLOOKUP($A26,versenyek!SQ:SS,3,FALSE),szabalyok!$A$16:$B$23,2,FALSE),0)</f>
        <v>0</v>
      </c>
      <c r="FF26" s="47">
        <f>versenyek!$SU$11*IFERROR(VLOOKUP(VLOOKUP($A26,versenyek!ST:SV,3,FALSE),szabalyok!$A$16:$B$23,2,FALSE),0)</f>
        <v>0</v>
      </c>
      <c r="FG26" s="47">
        <f>versenyek!$SX$11*IFERROR(VLOOKUP(VLOOKUP($A26,versenyek!SW:SY,3,FALSE),szabalyok!$A$16:$B$23,2,FALSE),0)</f>
        <v>0</v>
      </c>
      <c r="FH26" s="47">
        <f>versenyek!$TA$11*IFERROR(VLOOKUP(VLOOKUP($A26,versenyek!SZ:TB,3,FALSE),szabalyok!$A$16:$B$23,2,FALSE),0)</f>
        <v>14.413519580818473</v>
      </c>
      <c r="FI26" s="47">
        <f>versenyek!$TD$11*IFERROR(VLOOKUP(VLOOKUP($A26,versenyek!TC:TE,3,FALSE),szabalyok!$A$16:$B$23,2,FALSE),0)</f>
        <v>0</v>
      </c>
      <c r="FJ26" s="47">
        <f>versenyek!$TG$11*IFERROR(VLOOKUP(VLOOKUP($A26,versenyek!TF:TH,3,FALSE),szabalyok!$A$16:$B$23,2,FALSE),0)</f>
        <v>0</v>
      </c>
      <c r="FK26" s="47">
        <f>versenyek!$TJ$11*IFERROR(VLOOKUP(VLOOKUP($A26,versenyek!TI:TK,3,FALSE),szabalyok!$A$16:$B$23,2,FALSE),0)</f>
        <v>0</v>
      </c>
      <c r="FL26" s="47">
        <f>versenyek!$TM$11*IFERROR(VLOOKUP(VLOOKUP($A26,versenyek!TL:TN,3,FALSE),szabalyok!$A$16:$B$23,2,FALSE),0)</f>
        <v>28.802430760868688</v>
      </c>
      <c r="FM26" s="47">
        <f>versenyek!$TP$11*IFERROR(VLOOKUP(VLOOKUP($A26,versenyek!TO:TQ,3,FALSE),szabalyok!$A$16:$B$23,2,FALSE),0)</f>
        <v>0</v>
      </c>
      <c r="FN26" s="47">
        <f>versenyek!$TS$11*IFERROR(VLOOKUP(VLOOKUP($A26,versenyek!TR:TT,3,FALSE),szabalyok!$A$16:$B$23,2,FALSE),0)</f>
        <v>0</v>
      </c>
      <c r="FO26" s="47"/>
      <c r="FP26" s="235">
        <f t="shared" si="0"/>
        <v>43.215950341687162</v>
      </c>
    </row>
    <row r="27" spans="1:172">
      <c r="A27" s="39" t="s">
        <v>96</v>
      </c>
      <c r="B27" s="47">
        <v>0</v>
      </c>
      <c r="C27" s="47">
        <v>0</v>
      </c>
      <c r="D27" s="47">
        <v>0</v>
      </c>
      <c r="E27" s="47">
        <v>0</v>
      </c>
      <c r="F27" s="47">
        <v>5.9806831933801288</v>
      </c>
      <c r="G27" s="47">
        <v>3.7549528821442304</v>
      </c>
      <c r="H27" s="47">
        <v>0</v>
      </c>
      <c r="I27" s="47">
        <v>36.006904264396816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9.7172874810890679</v>
      </c>
      <c r="P27" s="47">
        <v>0</v>
      </c>
      <c r="Q27" s="47">
        <v>2.9820218870001414</v>
      </c>
      <c r="R27" s="47">
        <f>versenyek!$BD$11*IFERROR(VLOOKUP(VLOOKUP($A27,versenyek!BC:BE,3,FALSE),szabalyok!$A$16:$B$23,2,FALSE),0)</f>
        <v>0</v>
      </c>
      <c r="S27" s="47">
        <f>versenyek!$BG$11*IFERROR(VLOOKUP(VLOOKUP($A27,versenyek!BF:BH,3,FALSE),szabalyok!$A$16:$B$23,2,FALSE),0)</f>
        <v>0</v>
      </c>
      <c r="T27" s="47">
        <f>versenyek!$BJ$11*IFERROR(VLOOKUP(VLOOKUP($A27,versenyek!BI:BK,3,FALSE),szabalyok!$A$16:$B$23,2,FALSE),0)</f>
        <v>0</v>
      </c>
      <c r="U27" s="47">
        <f>versenyek!$BM$11*IFERROR(VLOOKUP(VLOOKUP($A27,versenyek!BL:BN,3,FALSE),szabalyok!$A$16:$B$23,2,FALSE),0)</f>
        <v>0</v>
      </c>
      <c r="V27" s="47">
        <f>versenyek!$BP$11*IFERROR(VLOOKUP(VLOOKUP($A27,versenyek!BO:BQ,3,FALSE),szabalyok!$A$16:$B$23,2,FALSE),0)</f>
        <v>0</v>
      </c>
      <c r="W27" s="47">
        <f>versenyek!$BS$11*IFERROR(VLOOKUP(VLOOKUP($A27,versenyek!BR:BT,3,FALSE),szabalyok!$A$16:$B$23,2,FALSE),0)</f>
        <v>0</v>
      </c>
      <c r="X27" s="47">
        <f>versenyek!$BV$11*IFERROR(VLOOKUP(VLOOKUP($A27,versenyek!BU:BW,3,FALSE),szabalyok!$A$16:$B$23,2,FALSE),0)</f>
        <v>0</v>
      </c>
      <c r="Y27" s="47">
        <f>versenyek!$BY$11*IFERROR(VLOOKUP(VLOOKUP($A27,versenyek!BX:BZ,3,FALSE),szabalyok!$A$16:$B$23,2,FALSE),0)</f>
        <v>0</v>
      </c>
      <c r="Z27" s="47">
        <f>versenyek!$CB$11*IFERROR(VLOOKUP(VLOOKUP($A27,versenyek!CA:CC,3,FALSE),szabalyok!$A$16:$B$23,2,FALSE),0)</f>
        <v>0</v>
      </c>
      <c r="AA27" s="47">
        <f>versenyek!$CE$11*IFERROR(VLOOKUP(VLOOKUP($A27,versenyek!CD:CF,3,FALSE),szabalyok!$A$16:$B$23,2,FALSE),0)</f>
        <v>12.246601089266854</v>
      </c>
      <c r="AB27" s="47">
        <f>versenyek!$CH$11*IFERROR(VLOOKUP(VLOOKUP($A27,versenyek!CG:CI,3,FALSE),szabalyok!$A$16:$B$23,2,FALSE),0)</f>
        <v>0</v>
      </c>
      <c r="AC27" s="47">
        <f>versenyek!$CK$11*IFERROR(VLOOKUP(VLOOKUP($A27,versenyek!CJ:CL,3,FALSE),szabalyok!$A$16:$B$23,2,FALSE),0)</f>
        <v>11.374238936397859</v>
      </c>
      <c r="AD27" s="47">
        <f>versenyek!$CN$11*IFERROR(VLOOKUP(VLOOKUP($A27,versenyek!CM:CO,3,FALSE),szabalyok!$A$16:$B$23,2,FALSE),0)</f>
        <v>0</v>
      </c>
      <c r="AE27" s="47">
        <f>versenyek!$CQ$11*IFERROR(VLOOKUP(VLOOKUP($A27,versenyek!CP:CR,3,FALSE),szabalyok!$A$16:$B$23,2,FALSE),0)</f>
        <v>0</v>
      </c>
      <c r="AF27" s="47">
        <f>versenyek!$CT$11*IFERROR(VLOOKUP(VLOOKUP($A27,versenyek!CS:CU,3,FALSE),szabalyok!$A$16:$B$23,2,FALSE),0)</f>
        <v>15.209783579389869</v>
      </c>
      <c r="AG27" s="47">
        <f>versenyek!$CW$11*IFERROR(VLOOKUP(VLOOKUP($A27,versenyek!CV:CX,3,FALSE),szabalyok!$A$16:$B$23,2,FALSE),0)</f>
        <v>0</v>
      </c>
      <c r="AH27" s="47">
        <f>versenyek!$CZ$11*IFERROR(VLOOKUP(VLOOKUP($A27,versenyek!CY:DA,3,FALSE),szabalyok!$A$16:$B$23,2,FALSE),0)</f>
        <v>0</v>
      </c>
      <c r="AI27" s="47">
        <f>versenyek!$DC$11*IFERROR(VLOOKUP(VLOOKUP($A27,versenyek!DB:DD,3,FALSE),szabalyok!$A$16:$B$23,2,FALSE),0)</f>
        <v>0</v>
      </c>
      <c r="AJ27" s="47">
        <f>versenyek!$DF$11*IFERROR(VLOOKUP(VLOOKUP($A27,versenyek!DE:DG,3,FALSE),szabalyok!$A$16:$B$23,2,FALSE),0)</f>
        <v>0</v>
      </c>
      <c r="AK27" s="47">
        <f>versenyek!$DI$11*IFERROR(VLOOKUP(VLOOKUP($A27,versenyek!DH:DJ,3,FALSE),szabalyok!$A$16:$B$23,2,FALSE),0)</f>
        <v>38.151461487749522</v>
      </c>
      <c r="AL27" s="47">
        <f>versenyek!$DL$11*IFERROR(VLOOKUP(VLOOKUP($A27,versenyek!DK:DM,3,FALSE),szabalyok!$A$16:$B$23,2,FALSE),0)</f>
        <v>0</v>
      </c>
      <c r="AM27" s="47">
        <f>versenyek!$DR$11*IFERROR(VLOOKUP(VLOOKUP($A27,versenyek!DQ:DS,3,FALSE),szabalyok!$A$16:$B$23,2,FALSE),0)</f>
        <v>0</v>
      </c>
      <c r="AN27" s="47">
        <f>versenyek!$DU$11*IFERROR(VLOOKUP(VLOOKUP($A27,versenyek!DT:DV,3,FALSE),szabalyok!$A$16:$B$23,2,FALSE),0)</f>
        <v>29.938441143654611</v>
      </c>
      <c r="AO27" s="47">
        <f>versenyek!$DO$11*IFERROR(VLOOKUP(VLOOKUP($A27,versenyek!DN:DP,3,FALSE),szabalyok!$A$16:$B$23,2,FALSE),0)</f>
        <v>0</v>
      </c>
      <c r="AP27" s="47">
        <f>versenyek!$DX$11*IFERROR(VLOOKUP(VLOOKUP($A27,versenyek!DW:DY,3,FALSE),szabalyok!$A$16:$B$23,2,FALSE),0)</f>
        <v>0</v>
      </c>
      <c r="AQ27" s="47" t="e">
        <f>versenyek!$EA$11*IFERROR(VLOOKUP(VLOOKUP($A27,versenyek!DZ:EB,3,FALSE),szabalyok!$A$16:$B$23,2,FALSE),0)</f>
        <v>#DIV/0!</v>
      </c>
      <c r="AR27" s="47" t="e">
        <f>versenyek!$ED$11*IFERROR(VLOOKUP(VLOOKUP($A27,versenyek!EC:EE,3,FALSE),szabalyok!$A$16:$B$23,2,FALSE),0)</f>
        <v>#DIV/0!</v>
      </c>
      <c r="AS27" s="47">
        <f>versenyek!$EG$11*IFERROR(VLOOKUP(VLOOKUP($A27,versenyek!EF:EH,3,FALSE),szabalyok!$A$16:$B$23,2,FALSE),0)</f>
        <v>0</v>
      </c>
      <c r="AT27" s="47">
        <f>versenyek!$EJ$11*IFERROR(VLOOKUP(VLOOKUP($A27,versenyek!EI:EK,3,FALSE),szabalyok!$A$16:$B$23,2,FALSE),0)</f>
        <v>0</v>
      </c>
      <c r="AU27" s="47">
        <f>versenyek!$EM$11*IFERROR(VLOOKUP(VLOOKUP($A27,versenyek!EL:EN,3,FALSE),szabalyok!$A$16:$B$23,2,FALSE),0)</f>
        <v>0</v>
      </c>
      <c r="AV27" s="47">
        <f>versenyek!$EP$11*IFERROR(VLOOKUP(VLOOKUP($A27,versenyek!EO:EQ,3,FALSE),szabalyok!$A$16:$B$23,2,FALSE),0)</f>
        <v>0</v>
      </c>
      <c r="AW27" s="47">
        <f>versenyek!$EY$11*IFERROR(VLOOKUP(VLOOKUP($A27,versenyek!EX:EZ,3,FALSE),szabalyok!$A$16:$B$23,2,FALSE),0)</f>
        <v>0</v>
      </c>
      <c r="AX27" s="47">
        <f>versenyek!$FB$11*IFERROR(VLOOKUP(VLOOKUP($A27,versenyek!FA:FC,3,FALSE),szabalyok!$A$16:$B$23,2,FALSE),0)</f>
        <v>0</v>
      </c>
      <c r="AY27" s="47">
        <f>versenyek!$FE$11*IFERROR(VLOOKUP(VLOOKUP($A27,versenyek!FD:FF,3,FALSE),szabalyok!$A$16:$B$23,2,FALSE),0)</f>
        <v>0</v>
      </c>
      <c r="AZ27" s="47">
        <f>versenyek!$FH$11*IFERROR(VLOOKUP(VLOOKUP($A27,versenyek!FG:FI,3,FALSE),szabalyok!$A$16:$B$23,2,FALSE),0)</f>
        <v>0</v>
      </c>
      <c r="BA27" s="47">
        <f>versenyek!$FK$11*IFERROR(VLOOKUP(VLOOKUP($A27,versenyek!FJ:FL,3,FALSE),szabalyok!$A$16:$B$23,2,FALSE),0)</f>
        <v>0</v>
      </c>
      <c r="BB27" s="47">
        <f>versenyek!$FN$11*IFERROR(VLOOKUP(VLOOKUP($A27,versenyek!FM:FO,3,FALSE),szabalyok!$A$16:$B$23,2,FALSE),0)</f>
        <v>0</v>
      </c>
      <c r="BC27" s="47">
        <f>versenyek!$FQ$11*IFERROR(VLOOKUP(VLOOKUP($A27,versenyek!FP:FR,3,FALSE),szabalyok!$A$16:$B$23,2,FALSE),0)</f>
        <v>0</v>
      </c>
      <c r="BD27" s="47">
        <f>versenyek!$FT$11*IFERROR(VLOOKUP(VLOOKUP($A27,versenyek!FS:FU,3,FALSE),szabalyok!$A$16:$B$23,2,FALSE),0)</f>
        <v>0</v>
      </c>
      <c r="BE27" s="47">
        <f>versenyek!$FW$11*IFERROR(VLOOKUP(VLOOKUP($A27,versenyek!FV:FX,3,FALSE),szabalyok!$A$16:$B$23,2,FALSE),0)</f>
        <v>0</v>
      </c>
      <c r="BF27" s="47">
        <f>versenyek!$FZ$11*IFERROR(VLOOKUP(VLOOKUP($A27,versenyek!FY:GA,3,FALSE),szabalyok!$A$16:$B$23,2,FALSE),0)</f>
        <v>0</v>
      </c>
      <c r="BG27" s="47">
        <f>versenyek!$GC$11*IFERROR(VLOOKUP(VLOOKUP($A27,versenyek!GB:GD,3,FALSE),szabalyok!$A$16:$B$23,2,FALSE),0)</f>
        <v>22.037437783283742</v>
      </c>
      <c r="BH27" s="47">
        <f>versenyek!$GF$11*IFERROR(VLOOKUP(VLOOKUP($A27,versenyek!GE:GG,3,FALSE),szabalyok!$A$16:$B$23,2,FALSE),0)</f>
        <v>0</v>
      </c>
      <c r="BI27" s="47">
        <f>versenyek!$GI$11*IFERROR(VLOOKUP(VLOOKUP($A27,versenyek!GH:GJ,3,FALSE),szabalyok!$A$16:$B$23,2,FALSE),0)</f>
        <v>0</v>
      </c>
      <c r="BJ27" s="47">
        <f>versenyek!$GL$11*IFERROR(VLOOKUP(VLOOKUP($A27,versenyek!GK:GM,3,FALSE),szabalyok!$A$16:$B$23,2,FALSE),0)</f>
        <v>0</v>
      </c>
      <c r="BK27" s="47">
        <f>versenyek!$GO$11*IFERROR(VLOOKUP(VLOOKUP($A27,versenyek!GN:GP,3,FALSE),szabalyok!$A$16:$B$23,2,FALSE),0)</f>
        <v>6.0199839789565486</v>
      </c>
      <c r="BL27" s="47">
        <f>versenyek!$GR$11*IFERROR(VLOOKUP(VLOOKUP($A27,versenyek!GQ:GS,3,FALSE),szabalyok!$A$16:$B$23,2,FALSE),0)</f>
        <v>0</v>
      </c>
      <c r="BM27" s="47">
        <f>versenyek!$GX$11*IFERROR(VLOOKUP(VLOOKUP($A27,versenyek!GW:GY,3,FALSE),szabalyok!$A$16:$B$23,2,FALSE),0)</f>
        <v>0</v>
      </c>
      <c r="BN27" s="47">
        <f>versenyek!$HA$11*IFERROR(VLOOKUP(VLOOKUP($A27,versenyek!GZ:HB,3,FALSE),szabalyok!$A$16:$B$23,2,FALSE),0)</f>
        <v>0</v>
      </c>
      <c r="BO27" s="47">
        <f>versenyek!$HD$11*IFERROR(VLOOKUP(VLOOKUP($A27,versenyek!HC:HE,3,FALSE),szabalyok!$A$16:$B$23,2,FALSE),0)</f>
        <v>0</v>
      </c>
      <c r="BP27" s="47">
        <f>versenyek!$HG$11*IFERROR(VLOOKUP(VLOOKUP($A27,versenyek!HF:HH,3,FALSE),szabalyok!$A$16:$B$23,2,FALSE),0)</f>
        <v>0</v>
      </c>
      <c r="BQ27" s="47">
        <f>versenyek!$HJ$11*IFERROR(VLOOKUP(VLOOKUP($A27,versenyek!HI:HK,3,FALSE),szabalyok!$A$16:$B$23,2,FALSE),0)</f>
        <v>94.493317427566765</v>
      </c>
      <c r="BR27" s="47">
        <f>versenyek!$HM$11*IFERROR(VLOOKUP(VLOOKUP($A27,versenyek!HL:HN,3,FALSE),szabalyok!$A$16:$B$23,2,FALSE),0)</f>
        <v>0</v>
      </c>
      <c r="BS27" s="47">
        <f>versenyek!$HP$11*IFERROR(VLOOKUP(VLOOKUP($A27,versenyek!HO:HQ,3,FALSE),szabalyok!$A$16:$B$23,2,FALSE),0)</f>
        <v>0</v>
      </c>
      <c r="BT27" s="47">
        <f>versenyek!$HS$11*IFERROR(VLOOKUP(VLOOKUP($A27,versenyek!HR:HT,3,FALSE),szabalyok!$A$16:$B$23,2,FALSE),0)</f>
        <v>0</v>
      </c>
      <c r="BU27" s="47">
        <f>versenyek!$HV$11*IFERROR(VLOOKUP(VLOOKUP($A27,versenyek!HU:HW,3,FALSE),szabalyok!$A$16:$B$23,2,FALSE),0)</f>
        <v>0</v>
      </c>
      <c r="BV27" s="47">
        <f>versenyek!$HY$11*IFERROR(VLOOKUP(VLOOKUP($A27,versenyek!HX:HZ,3,FALSE),szabalyok!$A$16:$B$23,2,FALSE),0)</f>
        <v>0</v>
      </c>
      <c r="BW27" s="47">
        <f>versenyek!$IB$11*IFERROR(VLOOKUP(VLOOKUP($A27,versenyek!IA:IC,3,FALSE),szabalyok!$A$16:$B$23,2,FALSE),0)</f>
        <v>0</v>
      </c>
      <c r="BX27" s="47">
        <f>versenyek!$IE$11*IFERROR(VLOOKUP(VLOOKUP($A27,versenyek!ID:IF,3,FALSE),szabalyok!$A$16:$B$23,2,FALSE),0)</f>
        <v>0</v>
      </c>
      <c r="BY27" s="47">
        <f>versenyek!$IH$11*IFERROR(VLOOKUP(VLOOKUP($A27,versenyek!IG:II,3,FALSE),szabalyok!$A$16:$B$23,2,FALSE),0)</f>
        <v>0</v>
      </c>
      <c r="BZ27" s="47">
        <f>versenyek!$IK$11*IFERROR(VLOOKUP(VLOOKUP($A27,versenyek!IJ:IL,3,FALSE),szabalyok!$A$16:$B$23,2,FALSE),0)</f>
        <v>0</v>
      </c>
      <c r="CA27" s="47">
        <f>versenyek!$IN$11*IFERROR(VLOOKUP(VLOOKUP($A27,versenyek!IM:IO,3,FALSE),szabalyok!$A$16:$B$23,2,FALSE),0)</f>
        <v>0</v>
      </c>
      <c r="CB27" s="47">
        <f>versenyek!$IW$11*IFERROR(VLOOKUP(VLOOKUP($A27,versenyek!IV:IX,3,FALSE),szabalyok!$A$16:$B$23,2,FALSE),0)</f>
        <v>0</v>
      </c>
      <c r="CC27" s="47">
        <f>versenyek!$IZ$11*IFERROR(VLOOKUP(VLOOKUP($A27,versenyek!IY:JA,3,FALSE),szabalyok!$A$16:$B$23,2,FALSE),0)</f>
        <v>0</v>
      </c>
      <c r="CD27" s="47">
        <f>versenyek!$JC$11*IFERROR(VLOOKUP(VLOOKUP($A27,versenyek!JB:JD,3,FALSE),szabalyok!$A$16:$B$23,2,FALSE),0)</f>
        <v>0</v>
      </c>
      <c r="CE27" s="47">
        <f>versenyek!$JF$11*IFERROR(VLOOKUP(VLOOKUP($A27,versenyek!JE:JG,3,FALSE),szabalyok!$A$16:$B$23,2,FALSE),0)</f>
        <v>0</v>
      </c>
      <c r="CF27" s="47">
        <f>versenyek!$JI$11*IFERROR(VLOOKUP(VLOOKUP($A27,versenyek!JH:JJ,3,FALSE),szabalyok!$A$16:$B$23,2,FALSE),0)</f>
        <v>5.5329987000433007</v>
      </c>
      <c r="CG27" s="47">
        <f>versenyek!$JL$11*IFERROR(VLOOKUP(VLOOKUP($A27,versenyek!JK:JM,3,FALSE),szabalyok!$A$16:$B$23,2,FALSE),0)</f>
        <v>0</v>
      </c>
      <c r="CH27" s="47">
        <f>versenyek!$JO$11*IFERROR(VLOOKUP(VLOOKUP($A27,versenyek!JN:JP,3,FALSE),szabalyok!$A$16:$B$23,2,FALSE),0)</f>
        <v>0</v>
      </c>
      <c r="CI27" s="47">
        <f>versenyek!$JR$11*IFERROR(VLOOKUP(VLOOKUP($A27,versenyek!JQ:JS,3,FALSE),szabalyok!$A$16:$B$23,2,FALSE),0)</f>
        <v>19.57410057129637</v>
      </c>
      <c r="CJ27" s="47">
        <f>versenyek!$JU$11*IFERROR(VLOOKUP(VLOOKUP($A27,versenyek!JT:JV,3,FALSE),szabalyok!$A$16:$B$23,2,FALSE),0)</f>
        <v>0</v>
      </c>
      <c r="CK27" s="47">
        <f>versenyek!$JR$11*IFERROR(VLOOKUP(VLOOKUP($A27,versenyek!JW:JY,3,FALSE),szabalyok!$A$16:$B$23,2,FALSE),0)</f>
        <v>8.3889002448413006</v>
      </c>
      <c r="CL27" s="47">
        <f>versenyek!$KA$11*IFERROR(VLOOKUP(VLOOKUP($A27,versenyek!JZ:KB,3,FALSE),szabalyok!$A$16:$B$23,2,FALSE),0)</f>
        <v>0</v>
      </c>
      <c r="CM27" s="47">
        <f>versenyek!$KD$11*IFERROR(VLOOKUP(VLOOKUP($A27,versenyek!KC:KE,3,FALSE),szabalyok!$A$16:$B$23,2,FALSE),0)</f>
        <v>0</v>
      </c>
      <c r="CN27" s="47">
        <f>versenyek!$KG$11*IFERROR(VLOOKUP(VLOOKUP($A27,versenyek!KF:KH,3,FALSE),szabalyok!$A$16:$B$23,2,FALSE),0)</f>
        <v>0</v>
      </c>
      <c r="CO27" s="47">
        <f>versenyek!$KJ$11*IFERROR(VLOOKUP(VLOOKUP($A27,versenyek!KI:KK,3,FALSE),szabalyok!$A$16:$B$23,2,FALSE),0)</f>
        <v>0</v>
      </c>
      <c r="CP27" s="47">
        <f>versenyek!$KM$11*IFERROR(VLOOKUP(VLOOKUP($A27,versenyek!KL:KN,3,FALSE),szabalyok!$A$16:$B$23,2,FALSE),0)</f>
        <v>0</v>
      </c>
      <c r="CQ27" s="47">
        <f>versenyek!$KP$11*IFERROR(VLOOKUP(VLOOKUP($A27,versenyek!KO:KQ,3,FALSE),szabalyok!$A$16:$B$23,2,FALSE),0)</f>
        <v>0</v>
      </c>
      <c r="CR27" s="47">
        <f>versenyek!$KS$11*IFERROR(VLOOKUP(VLOOKUP($A27,versenyek!KR:KT,3,FALSE),szabalyok!$A$16:$B$23,2,FALSE),0)</f>
        <v>0</v>
      </c>
      <c r="CS27" s="47">
        <f>versenyek!$KV$11*IFERROR(VLOOKUP(VLOOKUP($A27,versenyek!KU:KW,3,FALSE),szabalyok!$A$16:$B$23,2,FALSE),0)</f>
        <v>0</v>
      </c>
      <c r="CT27" s="47">
        <f>versenyek!$KY$11*IFERROR(VLOOKUP(VLOOKUP($A27,versenyek!KX:KZ,3,FALSE),szabalyok!$A$16:$B$23,2,FALSE),0)</f>
        <v>0</v>
      </c>
      <c r="CU27" s="47">
        <f>versenyek!$LB$11*IFERROR(VLOOKUP(VLOOKUP($A27,versenyek!LA:LC,3,FALSE),szabalyok!$A$16:$B$23,2,FALSE),0)</f>
        <v>0</v>
      </c>
      <c r="CV27" s="47">
        <f>versenyek!$LE$11*IFERROR(VLOOKUP(VLOOKUP($A27,versenyek!LD:LF,3,FALSE),szabalyok!$A$16:$B$23,2,FALSE),0)</f>
        <v>0</v>
      </c>
      <c r="CW27" s="47">
        <f>versenyek!$LH$11*IFERROR(VLOOKUP(VLOOKUP($A27,versenyek!LG:LI,3,FALSE),szabalyok!$A$16:$B$23,2,FALSE),0)</f>
        <v>0</v>
      </c>
      <c r="CX27" s="47">
        <f>versenyek!$LK$11*IFERROR(VLOOKUP(VLOOKUP($A27,versenyek!LJ:LL,3,FALSE),szabalyok!$A$16:$B$23,2,FALSE),0)</f>
        <v>0</v>
      </c>
      <c r="CY27" s="47">
        <f>versenyek!$LN$11*IFERROR(VLOOKUP(VLOOKUP($A27,versenyek!LM:LO,3,FALSE),szabalyok!$A$16:$B$23,2,FALSE),0)</f>
        <v>0</v>
      </c>
      <c r="CZ27" s="47">
        <f>versenyek!$LQ$11*IFERROR(VLOOKUP(VLOOKUP($A27,versenyek!LP:LR,3,FALSE),szabalyok!$A$16:$B$23,2,FALSE),0)</f>
        <v>0</v>
      </c>
      <c r="DA27" s="47">
        <f>versenyek!$LT$11*IFERROR(VLOOKUP(VLOOKUP($A27,versenyek!LS:LU,3,FALSE),szabalyok!$A$16:$B$23,2,FALSE),0)</f>
        <v>0</v>
      </c>
      <c r="DB27" s="47">
        <f>versenyek!$LW$11*IFERROR(VLOOKUP(VLOOKUP($A27,versenyek!LV:LX,3,FALSE),szabalyok!$A$16:$B$23,2,FALSE),0)</f>
        <v>0</v>
      </c>
      <c r="DC27" s="47">
        <f>versenyek!$LZ$11*IFERROR(VLOOKUP(VLOOKUP($A27,versenyek!LY:MA,3,FALSE),szabalyok!$A$16:$B$23,2,FALSE),0)</f>
        <v>80.548003192790247</v>
      </c>
      <c r="DD27" s="47">
        <f>versenyek!$MC$11*IFERROR(VLOOKUP(VLOOKUP($A27,versenyek!MB:MD,3,FALSE),szabalyok!$A$16:$B$23,2,FALSE),0)</f>
        <v>0</v>
      </c>
      <c r="DE27" s="47">
        <f>versenyek!$ML$11*IFERROR(VLOOKUP(VLOOKUP($A27,versenyek!MK:MM,3,FALSE),szabalyok!$A$16:$B$23,2,FALSE),0)</f>
        <v>0</v>
      </c>
      <c r="DF27" s="47">
        <f>versenyek!$MO$11*IFERROR(VLOOKUP(VLOOKUP($A27,versenyek!MN:MP,3,FALSE),szabalyok!$A$16:$B$23,2,FALSE),0)</f>
        <v>0</v>
      </c>
      <c r="DG27" s="47">
        <f>versenyek!$MR$11*IFERROR(VLOOKUP(VLOOKUP($A27,versenyek!MQ:MS,3,FALSE),szabalyok!$A$16:$B$23,2,FALSE),0)</f>
        <v>11.55253604763425</v>
      </c>
      <c r="DH27" s="47">
        <f>versenyek!$MU$11*IFERROR(VLOOKUP(VLOOKUP($A27,versenyek!MT:MV,3,FALSE),szabalyok!$A$16:$B$23,2,FALSE),0)</f>
        <v>0</v>
      </c>
      <c r="DI27" s="47">
        <f>versenyek!$MX$11*IFERROR(VLOOKUP(VLOOKUP($A27,versenyek!MW:MY,3,FALSE),szabalyok!$A$16:$B$23,2,FALSE),0)</f>
        <v>0</v>
      </c>
      <c r="DJ27" s="47">
        <f>versenyek!$NA$11*IFERROR(VLOOKUP(VLOOKUP($A27,versenyek!MZ:NB,3,FALSE),szabalyok!$A$16:$B$23,2,FALSE),0)</f>
        <v>0</v>
      </c>
      <c r="DK27" s="47">
        <f>versenyek!$ND$11*IFERROR(VLOOKUP(VLOOKUP($A27,versenyek!NC:NE,3,FALSE),szabalyok!$A$16:$B$23,2,FALSE),0)</f>
        <v>5.1924484054884177</v>
      </c>
      <c r="DL27" s="47">
        <f>versenyek!$NG$11*IFERROR(VLOOKUP(VLOOKUP($A27,versenyek!NF:NH,3,FALSE),szabalyok!$A$16:$B$23,2,FALSE),0)</f>
        <v>0</v>
      </c>
      <c r="DM27" s="47">
        <f>versenyek!$NJ$11*IFERROR(VLOOKUP(VLOOKUP($A27,versenyek!NI:NK,3,FALSE),szabalyok!$A$16:$B$23,2,FALSE),0)</f>
        <v>0</v>
      </c>
      <c r="DN27" s="47">
        <f>versenyek!$NM$11*IFERROR(VLOOKUP(VLOOKUP($A27,versenyek!NL:NN,3,FALSE),szabalyok!$A$16:$B$23,2,FALSE),0)</f>
        <v>0</v>
      </c>
      <c r="DO27" s="47">
        <f>versenyek!$NP$11*IFERROR(VLOOKUP(VLOOKUP($A27,versenyek!NO:NQ,3,FALSE),szabalyok!$A$16:$B$23,2,FALSE),0)</f>
        <v>0</v>
      </c>
      <c r="DP27" s="47">
        <f>versenyek!$NS$11*IFERROR(VLOOKUP(VLOOKUP($A27,versenyek!NR:NT,3,FALSE),szabalyok!$A$16:$B$23,2,FALSE),0)</f>
        <v>0</v>
      </c>
      <c r="DQ27" s="47">
        <f>versenyek!$NV$11*IFERROR(VLOOKUP(VLOOKUP($A27,versenyek!NU:NW,3,FALSE),szabalyok!$A$16:$B$23,2,FALSE),0)</f>
        <v>0</v>
      </c>
      <c r="DR27" s="47">
        <f>versenyek!$NY$11*IFERROR(VLOOKUP(VLOOKUP($A27,versenyek!NX:NZ,3,FALSE),szabalyok!$A$16:$B$23,2,FALSE),0)</f>
        <v>0</v>
      </c>
      <c r="DS27" s="47">
        <f>versenyek!$OB$11*IFERROR(VLOOKUP(VLOOKUP($A27,versenyek!OA:OC,3,FALSE),szabalyok!$A$16:$B$23,2,FALSE),0)</f>
        <v>0</v>
      </c>
      <c r="DT27" s="47">
        <f>versenyek!$OE$11*IFERROR(VLOOKUP(VLOOKUP($A27,versenyek!OD:OF,3,FALSE),szabalyok!$A$16:$B$23,2,FALSE),0)</f>
        <v>23.365901346716068</v>
      </c>
      <c r="DU27" s="47">
        <f>versenyek!$OH$11*IFERROR(VLOOKUP(VLOOKUP($A27,versenyek!OG:OI,3,FALSE),szabalyok!$A$16:$B$23,2,FALSE),0)</f>
        <v>0</v>
      </c>
      <c r="DV27" s="47">
        <f>versenyek!$OK$11*IFERROR(VLOOKUP(VLOOKUP($A27,versenyek!OJ:OL,3,FALSE),szabalyok!$A$16:$B$23,2,FALSE),0)</f>
        <v>0</v>
      </c>
      <c r="DW27" s="47">
        <f>versenyek!$ON$11*IFERROR(VLOOKUP(VLOOKUP($A27,versenyek!OM:OO,3,FALSE),szabalyok!$A$16:$B$23,2,FALSE),0)</f>
        <v>0</v>
      </c>
      <c r="DX27" s="47">
        <f>versenyek!$OQ$11*IFERROR(VLOOKUP(VLOOKUP($A27,versenyek!OP:OR,3,FALSE),szabalyok!$A$16:$B$23,2,FALSE),0)</f>
        <v>0</v>
      </c>
      <c r="DY27" s="47">
        <f>versenyek!$OT$11*IFERROR(VLOOKUP(VLOOKUP($A27,versenyek!OS:OU,3,FALSE),szabalyok!$A$16:$B$23,2,FALSE),0)</f>
        <v>0</v>
      </c>
      <c r="DZ27" s="47">
        <f>versenyek!$OW$11*IFERROR(VLOOKUP(VLOOKUP($A27,versenyek!OV:OX,3,FALSE),szabalyok!$A$16:$B$23,2,FALSE),0)</f>
        <v>0</v>
      </c>
      <c r="EA27" s="47">
        <f>versenyek!$OZ$11*IFERROR(VLOOKUP(VLOOKUP($A27,versenyek!OY:PA,3,FALSE),szabalyok!$A$16:$B$23,2,FALSE),0)</f>
        <v>0</v>
      </c>
      <c r="EB27" s="47">
        <f>versenyek!$PC$11*IFERROR(VLOOKUP(VLOOKUP($A27,versenyek!PB:PD,3,FALSE),szabalyok!$A$16:$B$23,2,FALSE),0)</f>
        <v>0</v>
      </c>
      <c r="EC27" s="47">
        <f>versenyek!$PF$11*IFERROR(VLOOKUP(VLOOKUP($A27,versenyek!PE:PG,3,FALSE),szabalyok!$A$16:$B$23,2,FALSE),0)</f>
        <v>0</v>
      </c>
      <c r="ED27" s="47">
        <f>versenyek!$PI$11*IFERROR(VLOOKUP(VLOOKUP($A27,versenyek!PH:PJ,3,FALSE),szabalyok!$A$16:$B$23,2,FALSE),0)</f>
        <v>0</v>
      </c>
      <c r="EE27" s="47">
        <f>versenyek!$PL$11*IFERROR(VLOOKUP(VLOOKUP($A27,versenyek!PK:PM,3,FALSE),szabalyok!$A$16:$B$23,2,FALSE),0)</f>
        <v>0</v>
      </c>
      <c r="EF27" s="47">
        <f>versenyek!$PO$11*IFERROR(VLOOKUP(VLOOKUP($A27,versenyek!PN:PP,3,FALSE),szabalyok!$A$16:$B$23,2,FALSE),0)</f>
        <v>0</v>
      </c>
      <c r="EG27" s="47">
        <f>versenyek!$PR$11*IFERROR(VLOOKUP(VLOOKUP($A27,versenyek!PQ:PS,3,FALSE),szabalyok!$A$16:$B$23,2,FALSE),0)</f>
        <v>0</v>
      </c>
      <c r="EH27" s="47">
        <f>versenyek!$PU$11*IFERROR(VLOOKUP(VLOOKUP($A27,versenyek!PT:PV,3,FALSE),szabalyok!$A$16:$B$23,2,FALSE),0)</f>
        <v>0</v>
      </c>
      <c r="EI27" s="47">
        <f>versenyek!$PX$11*IFERROR(VLOOKUP(VLOOKUP($A27,versenyek!PW:PY,3,FALSE),szabalyok!$A$16:$B$23,2,FALSE),0)</f>
        <v>0</v>
      </c>
      <c r="EJ27" s="47">
        <f>versenyek!$QA$11*IFERROR(VLOOKUP(VLOOKUP($A27,versenyek!PZ:QB,3,FALSE),szabalyok!$A$16:$B$23,2,FALSE),0)</f>
        <v>0</v>
      </c>
      <c r="EK27" s="47">
        <f>versenyek!$QD$11*IFERROR(VLOOKUP(VLOOKUP($A27,versenyek!QC:QE,3,FALSE),szabalyok!$A$16:$B$23,2,FALSE),0)</f>
        <v>0</v>
      </c>
      <c r="EL27" s="47">
        <f>versenyek!$QG$11*IFERROR(VLOOKUP(VLOOKUP($A27,versenyek!QF:QH,3,FALSE),szabalyok!$A$16:$B$23,2,FALSE),0)</f>
        <v>0</v>
      </c>
      <c r="EM27" s="47">
        <f>versenyek!$QJ$11*IFERROR(VLOOKUP(VLOOKUP($A27,versenyek!QI:QK,3,FALSE),szabalyok!$A$16:$B$23,2,FALSE),0)</f>
        <v>0</v>
      </c>
      <c r="EN27" s="47">
        <f>versenyek!$QM$11*IFERROR(VLOOKUP(VLOOKUP($A27,versenyek!QL:QN,3,FALSE),szabalyok!$A$16:$B$23,2,FALSE),0)</f>
        <v>0</v>
      </c>
      <c r="EO27" s="47">
        <f>versenyek!$QP$11*IFERROR(VLOOKUP(VLOOKUP($A27,versenyek!QO:QQ,3,FALSE),szabalyok!$A$16:$B$23,2,FALSE),0)</f>
        <v>34.879948202331796</v>
      </c>
      <c r="EP27" s="47">
        <f>versenyek!$QS$11*IFERROR(VLOOKUP(VLOOKUP($A27,versenyek!QR:QT,3,FALSE),szabalyok!$A$16:$B$23,2,FALSE),0)</f>
        <v>0</v>
      </c>
      <c r="EQ27" s="47">
        <f>versenyek!$QV$11*IFERROR(VLOOKUP(VLOOKUP($A27,versenyek!QU:QW,3,FALSE),szabalyok!$A$16:$B$23,2,FALSE),0)</f>
        <v>0</v>
      </c>
      <c r="ER27" s="47">
        <f>versenyek!$RE$11*IFERROR(VLOOKUP(VLOOKUP($A27,versenyek!RD:RF,3,FALSE),szabalyok!$A$16:$B$23,2,FALSE),0)</f>
        <v>0</v>
      </c>
      <c r="ES27" s="47">
        <f>versenyek!$RH$11*IFERROR(VLOOKUP(VLOOKUP($A27,versenyek!RG:RI,3,FALSE),szabalyok!$A$16:$B$23,2,FALSE),0)</f>
        <v>0</v>
      </c>
      <c r="ET27" s="47">
        <f>versenyek!$RK$11*IFERROR(VLOOKUP(VLOOKUP($A27,versenyek!RJ:RL,3,FALSE),szabalyok!$A$16:$B$23,2,FALSE),0)</f>
        <v>0</v>
      </c>
      <c r="EU27" s="47">
        <f>versenyek!$RN$11*IFERROR(VLOOKUP(VLOOKUP($A27,versenyek!RM:RO,3,FALSE),szabalyok!$A$16:$B$23,2,FALSE),0)</f>
        <v>0</v>
      </c>
      <c r="EV27" s="47">
        <f>versenyek!$RQ$11*IFERROR(VLOOKUP(VLOOKUP($A27,versenyek!RP:RR,3,FALSE),szabalyok!$A$16:$B$23,2,FALSE),0)</f>
        <v>0</v>
      </c>
      <c r="EW27" s="47">
        <f>versenyek!$RT$11*IFERROR(VLOOKUP(VLOOKUP($A27,versenyek!RS:RU,3,FALSE),szabalyok!$A$16:$B$23,2,FALSE),0)</f>
        <v>0</v>
      </c>
      <c r="EX27" s="47">
        <f>versenyek!$RW$11*IFERROR(VLOOKUP(VLOOKUP($A27,versenyek!RV:RX,3,FALSE),szabalyok!$A$16:$B$23,2,FALSE),0)</f>
        <v>0</v>
      </c>
      <c r="EY27" s="47">
        <f>versenyek!$RZ$11*IFERROR(VLOOKUP(VLOOKUP($A27,versenyek!RY:SA,3,FALSE),szabalyok!$A$16:$B$23,2,FALSE),0)</f>
        <v>0</v>
      </c>
      <c r="EZ27" s="47">
        <f>versenyek!$SC$11*IFERROR(VLOOKUP(VLOOKUP($A27,versenyek!SB:SD,3,FALSE),szabalyok!$A$16:$B$23,2,FALSE),0)</f>
        <v>0</v>
      </c>
      <c r="FA27" s="47">
        <f>versenyek!$SF$11*IFERROR(VLOOKUP(VLOOKUP($A27,versenyek!SE:SG,3,FALSE),szabalyok!$A$16:$B$23,2,FALSE),0)</f>
        <v>0</v>
      </c>
      <c r="FB27" s="47">
        <f>versenyek!$SI$11*IFERROR(VLOOKUP(VLOOKUP($A27,versenyek!SH:SJ,3,FALSE),szabalyok!$A$16:$B$23,2,FALSE),0)</f>
        <v>0</v>
      </c>
      <c r="FC27" s="47">
        <f>versenyek!$SL$11*IFERROR(VLOOKUP(VLOOKUP($A27,versenyek!SK:SM,3,FALSE),szabalyok!$A$16:$B$23,2,FALSE),0)</f>
        <v>0</v>
      </c>
      <c r="FD27" s="47">
        <f>versenyek!$SO$11*IFERROR(VLOOKUP(VLOOKUP($A27,versenyek!SN:SP,3,FALSE),szabalyok!$A$16:$B$23,2,FALSE),0)</f>
        <v>0</v>
      </c>
      <c r="FE27" s="47">
        <f>versenyek!$SR$11*IFERROR(VLOOKUP(VLOOKUP($A27,versenyek!SQ:SS,3,FALSE),szabalyok!$A$16:$B$23,2,FALSE),0)</f>
        <v>0</v>
      </c>
      <c r="FF27" s="47">
        <f>versenyek!$SU$11*IFERROR(VLOOKUP(VLOOKUP($A27,versenyek!ST:SV,3,FALSE),szabalyok!$A$16:$B$23,2,FALSE),0)</f>
        <v>0</v>
      </c>
      <c r="FG27" s="47">
        <f>versenyek!$SX$11*IFERROR(VLOOKUP(VLOOKUP($A27,versenyek!SW:SY,3,FALSE),szabalyok!$A$16:$B$23,2,FALSE),0)</f>
        <v>2.8790999940682798</v>
      </c>
      <c r="FH27" s="47">
        <f>versenyek!$TA$11*IFERROR(VLOOKUP(VLOOKUP($A27,versenyek!SZ:TB,3,FALSE),szabalyok!$A$16:$B$23,2,FALSE),0)</f>
        <v>0</v>
      </c>
      <c r="FI27" s="47">
        <f>versenyek!$TD$11*IFERROR(VLOOKUP(VLOOKUP($A27,versenyek!TC:TE,3,FALSE),szabalyok!$A$16:$B$23,2,FALSE),0)</f>
        <v>0</v>
      </c>
      <c r="FJ27" s="47">
        <f>versenyek!$TG$11*IFERROR(VLOOKUP(VLOOKUP($A27,versenyek!TF:TH,3,FALSE),szabalyok!$A$16:$B$23,2,FALSE),0)</f>
        <v>0</v>
      </c>
      <c r="FK27" s="47">
        <f>versenyek!$TJ$11*IFERROR(VLOOKUP(VLOOKUP($A27,versenyek!TI:TK,3,FALSE),szabalyok!$A$16:$B$23,2,FALSE),0)</f>
        <v>0</v>
      </c>
      <c r="FL27" s="47">
        <f>versenyek!$TM$11*IFERROR(VLOOKUP(VLOOKUP($A27,versenyek!TL:TN,3,FALSE),szabalyok!$A$16:$B$23,2,FALSE),0)</f>
        <v>0</v>
      </c>
      <c r="FM27" s="47">
        <f>versenyek!$TP$11*IFERROR(VLOOKUP(VLOOKUP($A27,versenyek!TO:TQ,3,FALSE),szabalyok!$A$16:$B$23,2,FALSE),0)</f>
        <v>0</v>
      </c>
      <c r="FN27" s="47">
        <f>versenyek!$TS$11*IFERROR(VLOOKUP(VLOOKUP($A27,versenyek!TR:TT,3,FALSE),szabalyok!$A$16:$B$23,2,FALSE),0)</f>
        <v>0</v>
      </c>
      <c r="FO27" s="47"/>
      <c r="FP27" s="235">
        <f t="shared" si="0"/>
        <v>37.759048196400073</v>
      </c>
    </row>
    <row r="28" spans="1:172">
      <c r="A28" s="1" t="s">
        <v>1625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34.76949927759572</v>
      </c>
      <c r="Q28" s="47">
        <v>0</v>
      </c>
      <c r="R28" s="47">
        <f>versenyek!$BD$11*IFERROR(VLOOKUP(VLOOKUP($A28,versenyek!BC:BE,3,FALSE),szabalyok!$A$16:$B$23,2,FALSE),0)</f>
        <v>0</v>
      </c>
      <c r="S28" s="47">
        <f>versenyek!$BG$11*IFERROR(VLOOKUP(VLOOKUP($A28,versenyek!BF:BH,3,FALSE),szabalyok!$A$16:$B$23,2,FALSE),0)</f>
        <v>0</v>
      </c>
      <c r="T28" s="47">
        <f>versenyek!$BJ$11*IFERROR(VLOOKUP(VLOOKUP($A28,versenyek!BI:BK,3,FALSE),szabalyok!$A$16:$B$23,2,FALSE),0)</f>
        <v>0</v>
      </c>
      <c r="U28" s="47">
        <f>versenyek!$BM$11*IFERROR(VLOOKUP(VLOOKUP($A28,versenyek!BL:BN,3,FALSE),szabalyok!$A$16:$B$23,2,FALSE),0)</f>
        <v>0</v>
      </c>
      <c r="V28" s="47">
        <f>versenyek!$BP$11*IFERROR(VLOOKUP(VLOOKUP($A28,versenyek!BO:BQ,3,FALSE),szabalyok!$A$16:$B$23,2,FALSE),0)</f>
        <v>0</v>
      </c>
      <c r="W28" s="47">
        <f>versenyek!$BS$11*IFERROR(VLOOKUP(VLOOKUP($A28,versenyek!BR:BT,3,FALSE),szabalyok!$A$16:$B$23,2,FALSE),0)</f>
        <v>0</v>
      </c>
      <c r="X28" s="47">
        <f>versenyek!$BV$11*IFERROR(VLOOKUP(VLOOKUP($A28,versenyek!BU:BW,3,FALSE),szabalyok!$A$16:$B$23,2,FALSE),0)</f>
        <v>0</v>
      </c>
      <c r="Y28" s="47">
        <f>versenyek!$BY$11*IFERROR(VLOOKUP(VLOOKUP($A28,versenyek!BX:BZ,3,FALSE),szabalyok!$A$16:$B$23,2,FALSE),0)</f>
        <v>0</v>
      </c>
      <c r="Z28" s="47">
        <f>versenyek!$CB$11*IFERROR(VLOOKUP(VLOOKUP($A28,versenyek!CA:CC,3,FALSE),szabalyok!$A$16:$B$23,2,FALSE),0)</f>
        <v>0</v>
      </c>
      <c r="AA28" s="47">
        <f>versenyek!$CE$11*IFERROR(VLOOKUP(VLOOKUP($A28,versenyek!CD:CF,3,FALSE),szabalyok!$A$16:$B$23,2,FALSE),0)</f>
        <v>0</v>
      </c>
      <c r="AB28" s="47">
        <f>versenyek!$CH$11*IFERROR(VLOOKUP(VLOOKUP($A28,versenyek!CG:CI,3,FALSE),szabalyok!$A$16:$B$23,2,FALSE),0)</f>
        <v>0</v>
      </c>
      <c r="AC28" s="47">
        <f>versenyek!$CK$11*IFERROR(VLOOKUP(VLOOKUP($A28,versenyek!CJ:CL,3,FALSE),szabalyok!$A$16:$B$23,2,FALSE),0)</f>
        <v>0</v>
      </c>
      <c r="AD28" s="47">
        <f>versenyek!$CN$11*IFERROR(VLOOKUP(VLOOKUP($A28,versenyek!CM:CO,3,FALSE),szabalyok!$A$16:$B$23,2,FALSE),0)</f>
        <v>0</v>
      </c>
      <c r="AE28" s="47">
        <f>versenyek!$CQ$11*IFERROR(VLOOKUP(VLOOKUP($A28,versenyek!CP:CR,3,FALSE),szabalyok!$A$16:$B$23,2,FALSE),0)</f>
        <v>0</v>
      </c>
      <c r="AF28" s="47">
        <f>versenyek!$CT$11*IFERROR(VLOOKUP(VLOOKUP($A28,versenyek!CS:CU,3,FALSE),szabalyok!$A$16:$B$23,2,FALSE),0)</f>
        <v>0</v>
      </c>
      <c r="AG28" s="47">
        <f>versenyek!$CW$11*IFERROR(VLOOKUP(VLOOKUP($A28,versenyek!CV:CX,3,FALSE),szabalyok!$A$16:$B$23,2,FALSE),0)</f>
        <v>0</v>
      </c>
      <c r="AH28" s="47">
        <f>versenyek!$CZ$11*IFERROR(VLOOKUP(VLOOKUP($A28,versenyek!CY:DA,3,FALSE),szabalyok!$A$16:$B$23,2,FALSE),0)</f>
        <v>0</v>
      </c>
      <c r="AI28" s="47">
        <f>versenyek!$DC$11*IFERROR(VLOOKUP(VLOOKUP($A28,versenyek!DB:DD,3,FALSE),szabalyok!$A$16:$B$23,2,FALSE),0)</f>
        <v>0</v>
      </c>
      <c r="AJ28" s="47">
        <f>versenyek!$DF$11*IFERROR(VLOOKUP(VLOOKUP($A28,versenyek!DE:DG,3,FALSE),szabalyok!$A$16:$B$23,2,FALSE),0)</f>
        <v>0</v>
      </c>
      <c r="AK28" s="47">
        <f>versenyek!$DI$11*IFERROR(VLOOKUP(VLOOKUP($A28,versenyek!DH:DJ,3,FALSE),szabalyok!$A$16:$B$23,2,FALSE),0)</f>
        <v>0</v>
      </c>
      <c r="AL28" s="47">
        <f>versenyek!$DL$11*IFERROR(VLOOKUP(VLOOKUP($A28,versenyek!DK:DM,3,FALSE),szabalyok!$A$16:$B$23,2,FALSE),0)</f>
        <v>0</v>
      </c>
      <c r="AM28" s="47">
        <f>versenyek!$DR$11*IFERROR(VLOOKUP(VLOOKUP($A28,versenyek!DQ:DS,3,FALSE),szabalyok!$A$16:$B$23,2,FALSE),0)</f>
        <v>0</v>
      </c>
      <c r="AN28" s="47">
        <f>versenyek!$DU$11*IFERROR(VLOOKUP(VLOOKUP($A28,versenyek!DT:DV,3,FALSE),szabalyok!$A$16:$B$23,2,FALSE),0)</f>
        <v>0</v>
      </c>
      <c r="AO28" s="47">
        <f>versenyek!$DO$11*IFERROR(VLOOKUP(VLOOKUP($A28,versenyek!DN:DP,3,FALSE),szabalyok!$A$16:$B$23,2,FALSE),0)</f>
        <v>0</v>
      </c>
      <c r="AP28" s="47">
        <f>versenyek!$DX$11*IFERROR(VLOOKUP(VLOOKUP($A28,versenyek!DW:DY,3,FALSE),szabalyok!$A$16:$B$23,2,FALSE),0)</f>
        <v>0</v>
      </c>
      <c r="AQ28" s="47" t="e">
        <f>versenyek!$EA$11*IFERROR(VLOOKUP(VLOOKUP($A28,versenyek!DZ:EB,3,FALSE),szabalyok!$A$16:$B$23,2,FALSE),0)</f>
        <v>#DIV/0!</v>
      </c>
      <c r="AR28" s="47" t="e">
        <f>versenyek!$ED$11*IFERROR(VLOOKUP(VLOOKUP($A28,versenyek!EC:EE,3,FALSE),szabalyok!$A$16:$B$23,2,FALSE),0)</f>
        <v>#DIV/0!</v>
      </c>
      <c r="AS28" s="47">
        <f>versenyek!$EG$11*IFERROR(VLOOKUP(VLOOKUP($A28,versenyek!EF:EH,3,FALSE),szabalyok!$A$16:$B$23,2,FALSE),0)</f>
        <v>0</v>
      </c>
      <c r="AT28" s="47">
        <f>versenyek!$EJ$11*IFERROR(VLOOKUP(VLOOKUP($A28,versenyek!EI:EK,3,FALSE),szabalyok!$A$16:$B$23,2,FALSE),0)</f>
        <v>0</v>
      </c>
      <c r="AU28" s="47">
        <f>versenyek!$EM$11*IFERROR(VLOOKUP(VLOOKUP($A28,versenyek!EL:EN,3,FALSE),szabalyok!$A$16:$B$23,2,FALSE),0)</f>
        <v>0</v>
      </c>
      <c r="AV28" s="47">
        <f>versenyek!$EP$11*IFERROR(VLOOKUP(VLOOKUP($A28,versenyek!EO:EQ,3,FALSE),szabalyok!$A$16:$B$23,2,FALSE),0)</f>
        <v>0</v>
      </c>
      <c r="AW28" s="47">
        <f>versenyek!$EY$11*IFERROR(VLOOKUP(VLOOKUP($A28,versenyek!EX:EZ,3,FALSE),szabalyok!$A$16:$B$23,2,FALSE),0)</f>
        <v>0</v>
      </c>
      <c r="AX28" s="47">
        <f>versenyek!$FB$11*IFERROR(VLOOKUP(VLOOKUP($A28,versenyek!FA:FC,3,FALSE),szabalyok!$A$16:$B$23,2,FALSE),0)</f>
        <v>0</v>
      </c>
      <c r="AY28" s="47">
        <f>versenyek!$FE$11*IFERROR(VLOOKUP(VLOOKUP($A28,versenyek!FD:FF,3,FALSE),szabalyok!$A$16:$B$23,2,FALSE),0)</f>
        <v>0</v>
      </c>
      <c r="AZ28" s="47">
        <f>versenyek!$FH$11*IFERROR(VLOOKUP(VLOOKUP($A28,versenyek!FG:FI,3,FALSE),szabalyok!$A$16:$B$23,2,FALSE),0)</f>
        <v>0</v>
      </c>
      <c r="BA28" s="47">
        <f>versenyek!$FK$11*IFERROR(VLOOKUP(VLOOKUP($A28,versenyek!FJ:FL,3,FALSE),szabalyok!$A$16:$B$23,2,FALSE),0)</f>
        <v>0</v>
      </c>
      <c r="BB28" s="47">
        <f>versenyek!$FN$11*IFERROR(VLOOKUP(VLOOKUP($A28,versenyek!FM:FO,3,FALSE),szabalyok!$A$16:$B$23,2,FALSE),0)</f>
        <v>0</v>
      </c>
      <c r="BC28" s="47">
        <f>versenyek!$FQ$11*IFERROR(VLOOKUP(VLOOKUP($A28,versenyek!FP:FR,3,FALSE),szabalyok!$A$16:$B$23,2,FALSE),0)</f>
        <v>0</v>
      </c>
      <c r="BD28" s="47">
        <f>versenyek!$FT$11*IFERROR(VLOOKUP(VLOOKUP($A28,versenyek!FS:FU,3,FALSE),szabalyok!$A$16:$B$23,2,FALSE),0)</f>
        <v>0</v>
      </c>
      <c r="BE28" s="47">
        <f>versenyek!$FW$11*IFERROR(VLOOKUP(VLOOKUP($A28,versenyek!FV:FX,3,FALSE),szabalyok!$A$16:$B$23,2,FALSE),0)</f>
        <v>0</v>
      </c>
      <c r="BF28" s="47">
        <f>versenyek!$FZ$11*IFERROR(VLOOKUP(VLOOKUP($A28,versenyek!FY:GA,3,FALSE),szabalyok!$A$16:$B$23,2,FALSE),0)</f>
        <v>0</v>
      </c>
      <c r="BG28" s="47">
        <f>versenyek!$GC$11*IFERROR(VLOOKUP(VLOOKUP($A28,versenyek!GB:GD,3,FALSE),szabalyok!$A$16:$B$23,2,FALSE),0)</f>
        <v>0</v>
      </c>
      <c r="BH28" s="47">
        <f>versenyek!$GF$11*IFERROR(VLOOKUP(VLOOKUP($A28,versenyek!GE:GG,3,FALSE),szabalyok!$A$16:$B$23,2,FALSE),0)</f>
        <v>0</v>
      </c>
      <c r="BI28" s="47">
        <f>versenyek!$GI$11*IFERROR(VLOOKUP(VLOOKUP($A28,versenyek!GH:GJ,3,FALSE),szabalyok!$A$16:$B$23,2,FALSE),0)</f>
        <v>0</v>
      </c>
      <c r="BJ28" s="47">
        <f>versenyek!$GL$11*IFERROR(VLOOKUP(VLOOKUP($A28,versenyek!GK:GM,3,FALSE),szabalyok!$A$16:$B$23,2,FALSE),0)</f>
        <v>0</v>
      </c>
      <c r="BK28" s="47">
        <f>versenyek!$GO$11*IFERROR(VLOOKUP(VLOOKUP($A28,versenyek!GN:GP,3,FALSE),szabalyok!$A$16:$B$23,2,FALSE),0)</f>
        <v>0</v>
      </c>
      <c r="BL28" s="47">
        <f>versenyek!$GR$11*IFERROR(VLOOKUP(VLOOKUP($A28,versenyek!GQ:GS,3,FALSE),szabalyok!$A$16:$B$23,2,FALSE),0)</f>
        <v>0</v>
      </c>
      <c r="BM28" s="47">
        <f>versenyek!$GX$11*IFERROR(VLOOKUP(VLOOKUP($A28,versenyek!GW:GY,3,FALSE),szabalyok!$A$16:$B$23,2,FALSE),0)</f>
        <v>0</v>
      </c>
      <c r="BN28" s="47">
        <f>versenyek!$GX$11*IFERROR(VLOOKUP(VLOOKUP($A28,versenyek!GX:GZ,3,FALSE),szabalyok!$A$16:$B$23,2,FALSE),0)</f>
        <v>0</v>
      </c>
      <c r="BO28" s="47">
        <f>versenyek!$HD$11*IFERROR(VLOOKUP(VLOOKUP($A28,versenyek!HC:HE,3,FALSE),szabalyok!$A$16:$B$23,2,FALSE),0)</f>
        <v>0</v>
      </c>
      <c r="BP28" s="47">
        <f>versenyek!$HG$11*IFERROR(VLOOKUP(VLOOKUP($A28,versenyek!HF:HH,3,FALSE),szabalyok!$A$16:$B$23,2,FALSE),0)</f>
        <v>0</v>
      </c>
      <c r="BQ28" s="47">
        <f>versenyek!$HJ$11*IFERROR(VLOOKUP(VLOOKUP($A28,versenyek!HI:HK,3,FALSE),szabalyok!$A$16:$B$23,2,FALSE),0)</f>
        <v>0</v>
      </c>
      <c r="BR28" s="47">
        <f>versenyek!$HM$11*IFERROR(VLOOKUP(VLOOKUP($A28,versenyek!HL:HN,3,FALSE),szabalyok!$A$16:$B$23,2,FALSE),0)</f>
        <v>0</v>
      </c>
      <c r="BS28" s="47">
        <f>versenyek!$HP$11*IFERROR(VLOOKUP(VLOOKUP($A28,versenyek!HO:HQ,3,FALSE),szabalyok!$A$16:$B$23,2,FALSE),0)</f>
        <v>0</v>
      </c>
      <c r="BT28" s="47">
        <f>versenyek!$HS$11*IFERROR(VLOOKUP(VLOOKUP($A28,versenyek!HR:HT,3,FALSE),szabalyok!$A$16:$B$23,2,FALSE),0)</f>
        <v>0</v>
      </c>
      <c r="BU28" s="47">
        <f>versenyek!$HV$11*IFERROR(VLOOKUP(VLOOKUP($A28,versenyek!HU:HW,3,FALSE),szabalyok!$A$16:$B$23,2,FALSE),0)</f>
        <v>0</v>
      </c>
      <c r="BV28" s="47">
        <f>versenyek!$HY$11*IFERROR(VLOOKUP(VLOOKUP($A28,versenyek!HX:HZ,3,FALSE),szabalyok!$A$16:$B$23,2,FALSE),0)</f>
        <v>0</v>
      </c>
      <c r="BW28" s="47">
        <f>versenyek!$IB$11*IFERROR(VLOOKUP(VLOOKUP($A28,versenyek!IA:IC,3,FALSE),szabalyok!$A$16:$B$23,2,FALSE),0)</f>
        <v>0</v>
      </c>
      <c r="BX28" s="47">
        <f>versenyek!$IE$11*IFERROR(VLOOKUP(VLOOKUP($A28,versenyek!ID:IF,3,FALSE),szabalyok!$A$16:$B$23,2,FALSE),0)</f>
        <v>0</v>
      </c>
      <c r="BY28" s="47">
        <f>versenyek!$IH$11*IFERROR(VLOOKUP(VLOOKUP($A28,versenyek!IG:II,3,FALSE),szabalyok!$A$16:$B$23,2,FALSE),0)</f>
        <v>0</v>
      </c>
      <c r="BZ28" s="47">
        <f>versenyek!$IK$11*IFERROR(VLOOKUP(VLOOKUP($A28,versenyek!IJ:IL,3,FALSE),szabalyok!$A$16:$B$23,2,FALSE),0)</f>
        <v>0</v>
      </c>
      <c r="CA28" s="47">
        <f>versenyek!$IN$11*IFERROR(VLOOKUP(VLOOKUP($A28,versenyek!IM:IO,3,FALSE),szabalyok!$A$16:$B$23,2,FALSE),0)</f>
        <v>0</v>
      </c>
      <c r="CB28" s="47">
        <f>versenyek!$IW$11*IFERROR(VLOOKUP(VLOOKUP($A28,versenyek!IV:IX,3,FALSE),szabalyok!$A$16:$B$23,2,FALSE),0)</f>
        <v>0</v>
      </c>
      <c r="CC28" s="47">
        <f>versenyek!$IZ$11*IFERROR(VLOOKUP(VLOOKUP($A28,versenyek!IY:JA,3,FALSE),szabalyok!$A$16:$B$23,2,FALSE),0)</f>
        <v>0</v>
      </c>
      <c r="CD28" s="47">
        <f>versenyek!$JC$11*IFERROR(VLOOKUP(VLOOKUP($A28,versenyek!JB:JD,3,FALSE),szabalyok!$A$16:$B$23,2,FALSE),0)</f>
        <v>0</v>
      </c>
      <c r="CE28" s="47">
        <f>versenyek!$JF$11*IFERROR(VLOOKUP(VLOOKUP($A28,versenyek!JE:JG,3,FALSE),szabalyok!$A$16:$B$23,2,FALSE),0)</f>
        <v>0</v>
      </c>
      <c r="CF28" s="47">
        <f>versenyek!$JI$11*IFERROR(VLOOKUP(VLOOKUP($A28,versenyek!JH:JJ,3,FALSE),szabalyok!$A$16:$B$23,2,FALSE),0)</f>
        <v>0</v>
      </c>
      <c r="CG28" s="47">
        <f>versenyek!$JL$11*IFERROR(VLOOKUP(VLOOKUP($A28,versenyek!JK:JM,3,FALSE),szabalyok!$A$16:$B$23,2,FALSE),0)</f>
        <v>0</v>
      </c>
      <c r="CH28" s="47">
        <f>versenyek!$JO$11*IFERROR(VLOOKUP(VLOOKUP($A28,versenyek!JN:JP,3,FALSE),szabalyok!$A$16:$B$23,2,FALSE),0)</f>
        <v>0</v>
      </c>
      <c r="CI28" s="47">
        <f>versenyek!$JR$11*IFERROR(VLOOKUP(VLOOKUP($A28,versenyek!JQ:JS,3,FALSE),szabalyok!$A$16:$B$23,2,FALSE),0)</f>
        <v>0</v>
      </c>
      <c r="CJ28" s="47">
        <f>versenyek!$JU$11*IFERROR(VLOOKUP(VLOOKUP($A28,versenyek!JT:JV,3,FALSE),szabalyok!$A$16:$B$23,2,FALSE),0)</f>
        <v>0</v>
      </c>
      <c r="CK28" s="47">
        <f>versenyek!$JR$11*IFERROR(VLOOKUP(VLOOKUP($A28,versenyek!JW:JY,3,FALSE),szabalyok!$A$16:$B$23,2,FALSE),0)</f>
        <v>0</v>
      </c>
      <c r="CL28" s="47">
        <f>versenyek!$KA$11*IFERROR(VLOOKUP(VLOOKUP($A28,versenyek!JZ:KB,3,FALSE),szabalyok!$A$16:$B$23,2,FALSE),0)</f>
        <v>0</v>
      </c>
      <c r="CM28" s="47">
        <f>versenyek!$KD$11*IFERROR(VLOOKUP(VLOOKUP($A28,versenyek!KC:KE,3,FALSE),szabalyok!$A$16:$B$23,2,FALSE),0)</f>
        <v>0</v>
      </c>
      <c r="CN28" s="47">
        <f>versenyek!$KG$11*IFERROR(VLOOKUP(VLOOKUP($A28,versenyek!KF:KH,3,FALSE),szabalyok!$A$16:$B$23,2,FALSE),0)</f>
        <v>0</v>
      </c>
      <c r="CO28" s="47">
        <f>versenyek!$KJ$11*IFERROR(VLOOKUP(VLOOKUP($A28,versenyek!KI:KK,3,FALSE),szabalyok!$A$16:$B$23,2,FALSE),0)</f>
        <v>0</v>
      </c>
      <c r="CP28" s="47">
        <f>versenyek!$KM$11*IFERROR(VLOOKUP(VLOOKUP($A28,versenyek!KL:KN,3,FALSE),szabalyok!$A$16:$B$23,2,FALSE),0)</f>
        <v>0</v>
      </c>
      <c r="CQ28" s="47">
        <f>versenyek!$KP$11*IFERROR(VLOOKUP(VLOOKUP($A28,versenyek!KO:KQ,3,FALSE),szabalyok!$A$16:$B$23,2,FALSE),0)</f>
        <v>0</v>
      </c>
      <c r="CR28" s="47">
        <f>versenyek!$KS$11*IFERROR(VLOOKUP(VLOOKUP($A28,versenyek!KR:KT,3,FALSE),szabalyok!$A$16:$B$23,2,FALSE),0)</f>
        <v>0</v>
      </c>
      <c r="CS28" s="47">
        <f>versenyek!$KV$11*IFERROR(VLOOKUP(VLOOKUP($A28,versenyek!KU:KW,3,FALSE),szabalyok!$A$16:$B$23,2,FALSE),0)</f>
        <v>0</v>
      </c>
      <c r="CT28" s="47">
        <f>versenyek!$KY$11*IFERROR(VLOOKUP(VLOOKUP($A28,versenyek!KX:KZ,3,FALSE),szabalyok!$A$16:$B$23,2,FALSE),0)</f>
        <v>0</v>
      </c>
      <c r="CU28" s="47">
        <f>versenyek!$LB$11*IFERROR(VLOOKUP(VLOOKUP($A28,versenyek!LA:LC,3,FALSE),szabalyok!$A$16:$B$23,2,FALSE),0)</f>
        <v>0</v>
      </c>
      <c r="CV28" s="47">
        <f>versenyek!$LE$11*IFERROR(VLOOKUP(VLOOKUP($A28,versenyek!LD:LF,3,FALSE),szabalyok!$A$16:$B$23,2,FALSE),0)</f>
        <v>0</v>
      </c>
      <c r="CW28" s="47">
        <f>versenyek!$LH$11*IFERROR(VLOOKUP(VLOOKUP($A28,versenyek!LG:LI,3,FALSE),szabalyok!$A$16:$B$23,2,FALSE),0)</f>
        <v>0</v>
      </c>
      <c r="CX28" s="47">
        <f>versenyek!$LK$11*IFERROR(VLOOKUP(VLOOKUP($A28,versenyek!LJ:LL,3,FALSE),szabalyok!$A$16:$B$23,2,FALSE),0)</f>
        <v>0</v>
      </c>
      <c r="CY28" s="47">
        <f>versenyek!$LN$11*IFERROR(VLOOKUP(VLOOKUP($A28,versenyek!LM:LO,3,FALSE),szabalyok!$A$16:$B$23,2,FALSE),0)</f>
        <v>0</v>
      </c>
      <c r="CZ28" s="47">
        <f>versenyek!$LQ$11*IFERROR(VLOOKUP(VLOOKUP($A28,versenyek!LP:LR,3,FALSE),szabalyok!$A$16:$B$23,2,FALSE),0)</f>
        <v>0</v>
      </c>
      <c r="DA28" s="47">
        <f>versenyek!$LT$11*IFERROR(VLOOKUP(VLOOKUP($A28,versenyek!LS:LU,3,FALSE),szabalyok!$A$16:$B$23,2,FALSE),0)</f>
        <v>0</v>
      </c>
      <c r="DB28" s="47">
        <f>versenyek!$LW$11*IFERROR(VLOOKUP(VLOOKUP($A28,versenyek!LV:LX,3,FALSE),szabalyok!$A$16:$B$23,2,FALSE),0)</f>
        <v>0</v>
      </c>
      <c r="DC28" s="47">
        <f>versenyek!$LZ$11*IFERROR(VLOOKUP(VLOOKUP($A28,versenyek!LY:MA,3,FALSE),szabalyok!$A$16:$B$23,2,FALSE),0)</f>
        <v>0</v>
      </c>
      <c r="DD28" s="47">
        <f>versenyek!$MC$11*IFERROR(VLOOKUP(VLOOKUP($A28,versenyek!MB:MD,3,FALSE),szabalyok!$A$16:$B$23,2,FALSE),0)</f>
        <v>0</v>
      </c>
      <c r="DE28" s="47">
        <f>versenyek!$ML$11*IFERROR(VLOOKUP(VLOOKUP($A28,versenyek!MK:MM,3,FALSE),szabalyok!$A$16:$B$23,2,FALSE),0)</f>
        <v>0</v>
      </c>
      <c r="DF28" s="47">
        <f>versenyek!$MO$11*IFERROR(VLOOKUP(VLOOKUP($A28,versenyek!MN:MP,3,FALSE),szabalyok!$A$16:$B$23,2,FALSE),0)</f>
        <v>0</v>
      </c>
      <c r="DG28" s="47">
        <f>versenyek!$MR$11*IFERROR(VLOOKUP(VLOOKUP($A28,versenyek!MQ:MS,3,FALSE),szabalyok!$A$16:$B$23,2,FALSE),0)</f>
        <v>0</v>
      </c>
      <c r="DH28" s="47">
        <f>versenyek!$MU$11*IFERROR(VLOOKUP(VLOOKUP($A28,versenyek!MT:MV,3,FALSE),szabalyok!$A$16:$B$23,2,FALSE),0)</f>
        <v>0</v>
      </c>
      <c r="DI28" s="47">
        <f>versenyek!$MX$11*IFERROR(VLOOKUP(VLOOKUP($A28,versenyek!MW:MY,3,FALSE),szabalyok!$A$16:$B$23,2,FALSE),0)</f>
        <v>0</v>
      </c>
      <c r="DJ28" s="47">
        <f>versenyek!$NA$11*IFERROR(VLOOKUP(VLOOKUP($A28,versenyek!MZ:NB,3,FALSE),szabalyok!$A$16:$B$23,2,FALSE),0)</f>
        <v>0</v>
      </c>
      <c r="DK28" s="47">
        <f>versenyek!$ND$11*IFERROR(VLOOKUP(VLOOKUP($A28,versenyek!NC:NE,3,FALSE),szabalyok!$A$16:$B$23,2,FALSE),0)</f>
        <v>0</v>
      </c>
      <c r="DL28" s="47">
        <f>versenyek!$NG$11*IFERROR(VLOOKUP(VLOOKUP($A28,versenyek!NF:NH,3,FALSE),szabalyok!$A$16:$B$23,2,FALSE),0)</f>
        <v>0</v>
      </c>
      <c r="DM28" s="47">
        <f>versenyek!$NJ$11*IFERROR(VLOOKUP(VLOOKUP($A28,versenyek!NI:NK,3,FALSE),szabalyok!$A$16:$B$23,2,FALSE),0)</f>
        <v>0</v>
      </c>
      <c r="DN28" s="47">
        <f>versenyek!$NM$11*IFERROR(VLOOKUP(VLOOKUP($A28,versenyek!NL:NN,3,FALSE),szabalyok!$A$16:$B$23,2,FALSE),0)</f>
        <v>0</v>
      </c>
      <c r="DO28" s="47">
        <f>versenyek!$NP$11*IFERROR(VLOOKUP(VLOOKUP($A28,versenyek!NO:NQ,3,FALSE),szabalyok!$A$16:$B$23,2,FALSE),0)</f>
        <v>0</v>
      </c>
      <c r="DP28" s="47">
        <f>versenyek!$NS$11*IFERROR(VLOOKUP(VLOOKUP($A28,versenyek!NR:NT,3,FALSE),szabalyok!$A$16:$B$23,2,FALSE),0)</f>
        <v>0</v>
      </c>
      <c r="DQ28" s="47">
        <f>versenyek!$NV$11*IFERROR(VLOOKUP(VLOOKUP($A28,versenyek!NU:NW,3,FALSE),szabalyok!$A$16:$B$23,2,FALSE),0)</f>
        <v>0</v>
      </c>
      <c r="DR28" s="47">
        <f>versenyek!$NY$11*IFERROR(VLOOKUP(VLOOKUP($A28,versenyek!NX:NZ,3,FALSE),szabalyok!$A$16:$B$23,2,FALSE),0)</f>
        <v>0</v>
      </c>
      <c r="DS28" s="47">
        <f>versenyek!$OB$11*IFERROR(VLOOKUP(VLOOKUP($A28,versenyek!OA:OC,3,FALSE),szabalyok!$A$16:$B$23,2,FALSE),0)</f>
        <v>0</v>
      </c>
      <c r="DT28" s="47">
        <f>versenyek!$OE$11*IFERROR(VLOOKUP(VLOOKUP($A28,versenyek!OD:OF,3,FALSE),szabalyok!$A$16:$B$23,2,FALSE),0)</f>
        <v>0</v>
      </c>
      <c r="DU28" s="47">
        <f>versenyek!$OH$11*IFERROR(VLOOKUP(VLOOKUP($A28,versenyek!OG:OI,3,FALSE),szabalyok!$A$16:$B$23,2,FALSE),0)</f>
        <v>0</v>
      </c>
      <c r="DV28" s="47">
        <f>versenyek!$OK$11*IFERROR(VLOOKUP(VLOOKUP($A28,versenyek!OJ:OL,3,FALSE),szabalyok!$A$16:$B$23,2,FALSE),0)</f>
        <v>0</v>
      </c>
      <c r="DW28" s="47">
        <f>versenyek!$ON$11*IFERROR(VLOOKUP(VLOOKUP($A28,versenyek!OM:OO,3,FALSE),szabalyok!$A$16:$B$23,2,FALSE),0)</f>
        <v>0</v>
      </c>
      <c r="DX28" s="47">
        <f>versenyek!$OQ$11*IFERROR(VLOOKUP(VLOOKUP($A28,versenyek!OP:OR,3,FALSE),szabalyok!$A$16:$B$23,2,FALSE),0)</f>
        <v>0</v>
      </c>
      <c r="DY28" s="47">
        <f>versenyek!$OT$11*IFERROR(VLOOKUP(VLOOKUP($A28,versenyek!OS:OU,3,FALSE),szabalyok!$A$16:$B$23,2,FALSE),0)</f>
        <v>0</v>
      </c>
      <c r="DZ28" s="47">
        <f>versenyek!$OW$11*IFERROR(VLOOKUP(VLOOKUP($A28,versenyek!OV:OX,3,FALSE),szabalyok!$A$16:$B$23,2,FALSE),0)</f>
        <v>0</v>
      </c>
      <c r="EA28" s="47">
        <f>versenyek!$OZ$11*IFERROR(VLOOKUP(VLOOKUP($A28,versenyek!OY:PA,3,FALSE),szabalyok!$A$16:$B$23,2,FALSE),0)</f>
        <v>0</v>
      </c>
      <c r="EB28" s="47">
        <f>versenyek!$PC$11*IFERROR(VLOOKUP(VLOOKUP($A28,versenyek!PB:PD,3,FALSE),szabalyok!$A$16:$B$23,2,FALSE),0)</f>
        <v>0</v>
      </c>
      <c r="EC28" s="47">
        <f>versenyek!$PF$11*IFERROR(VLOOKUP(VLOOKUP($A28,versenyek!PE:PG,3,FALSE),szabalyok!$A$16:$B$23,2,FALSE),0)</f>
        <v>0</v>
      </c>
      <c r="ED28" s="47">
        <f>versenyek!$PI$11*IFERROR(VLOOKUP(VLOOKUP($A28,versenyek!PH:PJ,3,FALSE),szabalyok!$A$16:$B$23,2,FALSE),0)</f>
        <v>0</v>
      </c>
      <c r="EE28" s="47">
        <f>versenyek!$PL$11*IFERROR(VLOOKUP(VLOOKUP($A28,versenyek!PK:PM,3,FALSE),szabalyok!$A$16:$B$23,2,FALSE),0)</f>
        <v>0</v>
      </c>
      <c r="EF28" s="47">
        <f>versenyek!$PO$11*IFERROR(VLOOKUP(VLOOKUP($A28,versenyek!PN:PP,3,FALSE),szabalyok!$A$16:$B$23,2,FALSE),0)</f>
        <v>0</v>
      </c>
      <c r="EG28" s="47">
        <f>versenyek!$PR$11*IFERROR(VLOOKUP(VLOOKUP($A28,versenyek!PQ:PS,3,FALSE),szabalyok!$A$16:$B$23,2,FALSE),0)</f>
        <v>0</v>
      </c>
      <c r="EH28" s="47">
        <f>versenyek!$PU$11*IFERROR(VLOOKUP(VLOOKUP($A28,versenyek!PT:PV,3,FALSE),szabalyok!$A$16:$B$23,2,FALSE),0)</f>
        <v>0</v>
      </c>
      <c r="EI28" s="47">
        <f>versenyek!$PX$11*IFERROR(VLOOKUP(VLOOKUP($A28,versenyek!PW:PY,3,FALSE),szabalyok!$A$16:$B$23,2,FALSE),0)</f>
        <v>0</v>
      </c>
      <c r="EJ28" s="47">
        <f>versenyek!$QA$11*IFERROR(VLOOKUP(VLOOKUP($A28,versenyek!PZ:QB,3,FALSE),szabalyok!$A$16:$B$23,2,FALSE),0)</f>
        <v>0</v>
      </c>
      <c r="EK28" s="47">
        <f>versenyek!$QD$11*IFERROR(VLOOKUP(VLOOKUP($A28,versenyek!QC:QE,3,FALSE),szabalyok!$A$16:$B$23,2,FALSE),0)</f>
        <v>0</v>
      </c>
      <c r="EL28" s="47">
        <f>versenyek!$QG$11*IFERROR(VLOOKUP(VLOOKUP($A28,versenyek!QF:QH,3,FALSE),szabalyok!$A$16:$B$23,2,FALSE),0)</f>
        <v>0</v>
      </c>
      <c r="EM28" s="47">
        <f>versenyek!$QJ$11*IFERROR(VLOOKUP(VLOOKUP($A28,versenyek!QI:QK,3,FALSE),szabalyok!$A$16:$B$23,2,FALSE),0)</f>
        <v>0</v>
      </c>
      <c r="EN28" s="47">
        <f>versenyek!$QM$11*IFERROR(VLOOKUP(VLOOKUP($A28,versenyek!QL:QN,3,FALSE),szabalyok!$A$16:$B$23,2,FALSE),0)</f>
        <v>0</v>
      </c>
      <c r="EO28" s="47">
        <f>versenyek!$QP$11*IFERROR(VLOOKUP(VLOOKUP($A28,versenyek!QO:QQ,3,FALSE),szabalyok!$A$16:$B$23,2,FALSE),0)</f>
        <v>0</v>
      </c>
      <c r="EP28" s="47">
        <f>versenyek!$QS$11*IFERROR(VLOOKUP(VLOOKUP($A28,versenyek!QR:QT,3,FALSE),szabalyok!$A$16:$B$23,2,FALSE),0)</f>
        <v>0</v>
      </c>
      <c r="EQ28" s="47">
        <f>versenyek!$QV$11*IFERROR(VLOOKUP(VLOOKUP($A28,versenyek!QU:QW,3,FALSE),szabalyok!$A$16:$B$23,2,FALSE),0)</f>
        <v>0</v>
      </c>
      <c r="ER28" s="47">
        <f>versenyek!$RE$11*IFERROR(VLOOKUP(VLOOKUP($A28,versenyek!RD:RF,3,FALSE),szabalyok!$A$16:$B$23,2,FALSE),0)</f>
        <v>0</v>
      </c>
      <c r="ES28" s="47">
        <f>versenyek!$RH$11*IFERROR(VLOOKUP(VLOOKUP($A28,versenyek!RG:RI,3,FALSE),szabalyok!$A$16:$B$23,2,FALSE),0)</f>
        <v>0</v>
      </c>
      <c r="ET28" s="47">
        <f>versenyek!$RK$11*IFERROR(VLOOKUP(VLOOKUP($A28,versenyek!RJ:RL,3,FALSE),szabalyok!$A$16:$B$23,2,FALSE),0)</f>
        <v>0</v>
      </c>
      <c r="EU28" s="47">
        <f>versenyek!$RN$11*IFERROR(VLOOKUP(VLOOKUP($A28,versenyek!RM:RO,3,FALSE),szabalyok!$A$16:$B$23,2,FALSE),0)</f>
        <v>0</v>
      </c>
      <c r="EV28" s="47">
        <f>versenyek!$RQ$11*IFERROR(VLOOKUP(VLOOKUP($A28,versenyek!RP:RR,3,FALSE),szabalyok!$A$16:$B$23,2,FALSE),0)</f>
        <v>0</v>
      </c>
      <c r="EW28" s="47">
        <f>versenyek!$RT$11*IFERROR(VLOOKUP(VLOOKUP($A28,versenyek!RS:RU,3,FALSE),szabalyok!$A$16:$B$23,2,FALSE),0)</f>
        <v>0</v>
      </c>
      <c r="EX28" s="47">
        <f>versenyek!$RW$11*IFERROR(VLOOKUP(VLOOKUP($A28,versenyek!RV:RX,3,FALSE),szabalyok!$A$16:$B$23,2,FALSE),0)</f>
        <v>0</v>
      </c>
      <c r="EY28" s="47">
        <f>versenyek!$RZ$11*IFERROR(VLOOKUP(VLOOKUP($A28,versenyek!RY:SA,3,FALSE),szabalyok!$A$16:$B$23,2,FALSE),0)</f>
        <v>0</v>
      </c>
      <c r="EZ28" s="47">
        <f>versenyek!$SC$11*IFERROR(VLOOKUP(VLOOKUP($A28,versenyek!SB:SD,3,FALSE),szabalyok!$A$16:$B$23,2,FALSE),0)</f>
        <v>0</v>
      </c>
      <c r="FA28" s="47">
        <f>versenyek!$SF$11*IFERROR(VLOOKUP(VLOOKUP($A28,versenyek!SE:SG,3,FALSE),szabalyok!$A$16:$B$23,2,FALSE),0)</f>
        <v>0</v>
      </c>
      <c r="FB28" s="47">
        <f>versenyek!$SI$11*IFERROR(VLOOKUP(VLOOKUP($A28,versenyek!SH:SJ,3,FALSE),szabalyok!$A$16:$B$23,2,FALSE),0)</f>
        <v>16.862033573850649</v>
      </c>
      <c r="FC28" s="47">
        <f>versenyek!$SL$11*IFERROR(VLOOKUP(VLOOKUP($A28,versenyek!SK:SM,3,FALSE),szabalyok!$A$16:$B$23,2,FALSE),0)</f>
        <v>0</v>
      </c>
      <c r="FD28" s="47">
        <f>versenyek!$SO$11*IFERROR(VLOOKUP(VLOOKUP($A28,versenyek!SN:SP,3,FALSE),szabalyok!$A$16:$B$23,2,FALSE),0)</f>
        <v>0</v>
      </c>
      <c r="FE28" s="47">
        <f>versenyek!$SR$11*IFERROR(VLOOKUP(VLOOKUP($A28,versenyek!SQ:SS,3,FALSE),szabalyok!$A$16:$B$23,2,FALSE),0)</f>
        <v>0</v>
      </c>
      <c r="FF28" s="47">
        <f>versenyek!$SU$11*IFERROR(VLOOKUP(VLOOKUP($A28,versenyek!ST:SV,3,FALSE),szabalyok!$A$16:$B$23,2,FALSE),0)</f>
        <v>16.071722259821126</v>
      </c>
      <c r="FG28" s="47">
        <f>versenyek!$SX$11*IFERROR(VLOOKUP(VLOOKUP($A28,versenyek!SW:SY,3,FALSE),szabalyok!$A$16:$B$23,2,FALSE),0)</f>
        <v>0</v>
      </c>
      <c r="FH28" s="47">
        <f>versenyek!$TA$11*IFERROR(VLOOKUP(VLOOKUP($A28,versenyek!SZ:TB,3,FALSE),szabalyok!$A$16:$B$23,2,FALSE),0)</f>
        <v>0</v>
      </c>
      <c r="FI28" s="47">
        <f>versenyek!$TD$11*IFERROR(VLOOKUP(VLOOKUP($A28,versenyek!TC:TE,3,FALSE),szabalyok!$A$16:$B$23,2,FALSE),0)</f>
        <v>0</v>
      </c>
      <c r="FJ28" s="47">
        <f>versenyek!$TG$11*IFERROR(VLOOKUP(VLOOKUP($A28,versenyek!TF:TH,3,FALSE),szabalyok!$A$16:$B$23,2,FALSE),0)</f>
        <v>0</v>
      </c>
      <c r="FK28" s="47">
        <f>versenyek!$TJ$11*IFERROR(VLOOKUP(VLOOKUP($A28,versenyek!TI:TK,3,FALSE),szabalyok!$A$16:$B$23,2,FALSE),0)</f>
        <v>0</v>
      </c>
      <c r="FL28" s="47">
        <f>versenyek!$TM$11*IFERROR(VLOOKUP(VLOOKUP($A28,versenyek!TL:TN,3,FALSE),szabalyok!$A$16:$B$23,2,FALSE),0)</f>
        <v>0</v>
      </c>
      <c r="FM28" s="47">
        <f>versenyek!$TP$11*IFERROR(VLOOKUP(VLOOKUP($A28,versenyek!TO:TQ,3,FALSE),szabalyok!$A$16:$B$23,2,FALSE),0)</f>
        <v>0</v>
      </c>
      <c r="FN28" s="47">
        <f>versenyek!$TS$11*IFERROR(VLOOKUP(VLOOKUP($A28,versenyek!TR:TT,3,FALSE),szabalyok!$A$16:$B$23,2,FALSE),0)</f>
        <v>0</v>
      </c>
      <c r="FO28" s="47"/>
      <c r="FP28" s="235">
        <f t="shared" si="0"/>
        <v>32.933755833671775</v>
      </c>
    </row>
    <row r="29" spans="1:172">
      <c r="A29" s="277" t="s">
        <v>1329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>
        <f>versenyek!$DI$11*IFERROR(VLOOKUP(VLOOKUP($A29,versenyek!DH:DJ,3,FALSE),szabalyok!$A$16:$B$23,2,FALSE),0)</f>
        <v>0</v>
      </c>
      <c r="AL29" s="47">
        <f>versenyek!$DL$11*IFERROR(VLOOKUP(VLOOKUP($A29,versenyek!DK:DM,3,FALSE),szabalyok!$A$16:$B$23,2,FALSE),0)</f>
        <v>0</v>
      </c>
      <c r="AM29" s="47">
        <f>versenyek!$DR$11*IFERROR(VLOOKUP(VLOOKUP($A29,versenyek!DQ:DS,3,FALSE),szabalyok!$A$16:$B$23,2,FALSE),0)</f>
        <v>0</v>
      </c>
      <c r="AN29" s="47">
        <f>versenyek!$DU$11*IFERROR(VLOOKUP(VLOOKUP($A29,versenyek!DT:DV,3,FALSE),szabalyok!$A$16:$B$23,2,FALSE),0)</f>
        <v>0</v>
      </c>
      <c r="AO29" s="47">
        <f>versenyek!$DO$11*IFERROR(VLOOKUP(VLOOKUP($A29,versenyek!DN:DP,3,FALSE),szabalyok!$A$16:$B$23,2,FALSE),0)</f>
        <v>0</v>
      </c>
      <c r="AP29" s="47">
        <f>versenyek!$DX$11*IFERROR(VLOOKUP(VLOOKUP($A29,versenyek!DW:DY,3,FALSE),szabalyok!$A$16:$B$23,2,FALSE),0)</f>
        <v>0</v>
      </c>
      <c r="AQ29" s="47" t="e">
        <f>versenyek!$EA$11*IFERROR(VLOOKUP(VLOOKUP($A29,versenyek!DZ:EB,3,FALSE),szabalyok!$A$16:$B$23,2,FALSE),0)</f>
        <v>#DIV/0!</v>
      </c>
      <c r="AR29" s="47" t="e">
        <f>versenyek!$ED$11*IFERROR(VLOOKUP(VLOOKUP($A29,versenyek!EC:EE,3,FALSE),szabalyok!$A$16:$B$23,2,FALSE),0)</f>
        <v>#DIV/0!</v>
      </c>
      <c r="AS29" s="47">
        <f>versenyek!$EG$11*IFERROR(VLOOKUP(VLOOKUP($A29,versenyek!EF:EH,3,FALSE),szabalyok!$A$16:$B$23,2,FALSE),0)</f>
        <v>0</v>
      </c>
      <c r="AT29" s="47">
        <f>versenyek!$EJ$11*IFERROR(VLOOKUP(VLOOKUP($A29,versenyek!EI:EK,3,FALSE),szabalyok!$A$16:$B$23,2,FALSE),0)</f>
        <v>0</v>
      </c>
      <c r="AU29" s="47">
        <f>versenyek!$EM$11*IFERROR(VLOOKUP(VLOOKUP($A29,versenyek!EL:EN,3,FALSE),szabalyok!$A$16:$B$23,2,FALSE),0)</f>
        <v>0</v>
      </c>
      <c r="AV29" s="47">
        <f>versenyek!$EP$11*IFERROR(VLOOKUP(VLOOKUP($A29,versenyek!EO:EQ,3,FALSE),szabalyok!$A$16:$B$23,2,FALSE),0)</f>
        <v>0</v>
      </c>
      <c r="AW29" s="47">
        <f>versenyek!$EY$11*IFERROR(VLOOKUP(VLOOKUP($A29,versenyek!EX:EZ,3,FALSE),szabalyok!$A$16:$B$23,2,FALSE),0)</f>
        <v>0</v>
      </c>
      <c r="AX29" s="47">
        <f>versenyek!$FB$11*IFERROR(VLOOKUP(VLOOKUP($A29,versenyek!FA:FC,3,FALSE),szabalyok!$A$16:$B$23,2,FALSE),0)</f>
        <v>0</v>
      </c>
      <c r="AY29" s="47">
        <f>versenyek!$FE$11*IFERROR(VLOOKUP(VLOOKUP($A29,versenyek!FD:FF,3,FALSE),szabalyok!$A$16:$B$23,2,FALSE),0)</f>
        <v>0</v>
      </c>
      <c r="AZ29" s="47">
        <f>versenyek!$FH$11*IFERROR(VLOOKUP(VLOOKUP($A29,versenyek!FG:FI,3,FALSE),szabalyok!$A$16:$B$23,2,FALSE),0)</f>
        <v>0</v>
      </c>
      <c r="BA29" s="47">
        <f>versenyek!$FK$11*IFERROR(VLOOKUP(VLOOKUP($A29,versenyek!FJ:FL,3,FALSE),szabalyok!$A$16:$B$23,2,FALSE),0)</f>
        <v>0</v>
      </c>
      <c r="BB29" s="47">
        <f>versenyek!$FN$11*IFERROR(VLOOKUP(VLOOKUP($A29,versenyek!FM:FO,3,FALSE),szabalyok!$A$16:$B$23,2,FALSE),0)</f>
        <v>0</v>
      </c>
      <c r="BC29" s="47">
        <f>versenyek!$FQ$11*IFERROR(VLOOKUP(VLOOKUP($A29,versenyek!FP:FR,3,FALSE),szabalyok!$A$16:$B$23,2,FALSE),0)</f>
        <v>0</v>
      </c>
      <c r="BD29" s="47">
        <f>versenyek!$FT$11*IFERROR(VLOOKUP(VLOOKUP($A29,versenyek!FS:FU,3,FALSE),szabalyok!$A$16:$B$23,2,FALSE),0)</f>
        <v>0</v>
      </c>
      <c r="BE29" s="47">
        <f>versenyek!$FW$11*IFERROR(VLOOKUP(VLOOKUP($A29,versenyek!FV:FX,3,FALSE),szabalyok!$A$16:$B$23,2,FALSE),0)</f>
        <v>0</v>
      </c>
      <c r="BF29" s="47">
        <f>versenyek!$FZ$11*IFERROR(VLOOKUP(VLOOKUP($A29,versenyek!FY:GA,3,FALSE),szabalyok!$A$16:$B$23,2,FALSE),0)</f>
        <v>0</v>
      </c>
      <c r="BG29" s="47">
        <f>versenyek!$GC$11*IFERROR(VLOOKUP(VLOOKUP($A29,versenyek!GB:GD,3,FALSE),szabalyok!$A$16:$B$23,2,FALSE),0)</f>
        <v>0</v>
      </c>
      <c r="BH29" s="47">
        <f>versenyek!$GF$11*IFERROR(VLOOKUP(VLOOKUP($A29,versenyek!GE:GG,3,FALSE),szabalyok!$A$16:$B$23,2,FALSE),0)</f>
        <v>0</v>
      </c>
      <c r="BI29" s="47">
        <f>versenyek!$GI$11*IFERROR(VLOOKUP(VLOOKUP($A29,versenyek!GH:GJ,3,FALSE),szabalyok!$A$16:$B$23,2,FALSE),0)</f>
        <v>0</v>
      </c>
      <c r="BJ29" s="47">
        <f>versenyek!$GL$11*IFERROR(VLOOKUP(VLOOKUP($A29,versenyek!GK:GM,3,FALSE),szabalyok!$A$16:$B$23,2,FALSE),0)</f>
        <v>0</v>
      </c>
      <c r="BK29" s="47">
        <f>versenyek!$GO$11*IFERROR(VLOOKUP(VLOOKUP($A29,versenyek!GN:GP,3,FALSE),szabalyok!$A$16:$B$23,2,FALSE),0)</f>
        <v>0</v>
      </c>
      <c r="BL29" s="47">
        <f>versenyek!$GR$11*IFERROR(VLOOKUP(VLOOKUP($A29,versenyek!GQ:GS,3,FALSE),szabalyok!$A$16:$B$23,2,FALSE),0)</f>
        <v>0</v>
      </c>
      <c r="BM29" s="47">
        <f>versenyek!$GX$11*IFERROR(VLOOKUP(VLOOKUP($A29,versenyek!GW:GY,3,FALSE),szabalyok!$A$16:$B$23,2,FALSE),0)</f>
        <v>0</v>
      </c>
      <c r="BN29" s="47">
        <f>versenyek!$GX$11*IFERROR(VLOOKUP(VLOOKUP($A29,versenyek!GX:GZ,3,FALSE),szabalyok!$A$16:$B$23,2,FALSE),0)</f>
        <v>0</v>
      </c>
      <c r="BO29" s="47">
        <f>versenyek!$HD$11*IFERROR(VLOOKUP(VLOOKUP($A29,versenyek!HC:HE,3,FALSE),szabalyok!$A$16:$B$23,2,FALSE),0)</f>
        <v>0</v>
      </c>
      <c r="BP29" s="47">
        <f>versenyek!$HG$11*IFERROR(VLOOKUP(VLOOKUP($A29,versenyek!HF:HH,3,FALSE),szabalyok!$A$16:$B$23,2,FALSE),0)</f>
        <v>0</v>
      </c>
      <c r="BQ29" s="47">
        <f>versenyek!$HJ$11*IFERROR(VLOOKUP(VLOOKUP($A29,versenyek!HI:HK,3,FALSE),szabalyok!$A$16:$B$23,2,FALSE),0)</f>
        <v>0</v>
      </c>
      <c r="BR29" s="47">
        <f>versenyek!$HM$11*IFERROR(VLOOKUP(VLOOKUP($A29,versenyek!HL:HN,3,FALSE),szabalyok!$A$16:$B$23,2,FALSE),0)</f>
        <v>0</v>
      </c>
      <c r="BS29" s="47">
        <f>versenyek!$HP$11*IFERROR(VLOOKUP(VLOOKUP($A29,versenyek!HO:HQ,3,FALSE),szabalyok!$A$16:$B$23,2,FALSE),0)</f>
        <v>20.748599642213904</v>
      </c>
      <c r="BT29" s="47">
        <f>versenyek!$HS$11*IFERROR(VLOOKUP(VLOOKUP($A29,versenyek!HR:HT,3,FALSE),szabalyok!$A$16:$B$23,2,FALSE),0)</f>
        <v>0</v>
      </c>
      <c r="BU29" s="47">
        <f>versenyek!$HV$11*IFERROR(VLOOKUP(VLOOKUP($A29,versenyek!HU:HW,3,FALSE),szabalyok!$A$16:$B$23,2,FALSE),0)</f>
        <v>0</v>
      </c>
      <c r="BV29" s="47">
        <f>versenyek!$HY$11*IFERROR(VLOOKUP(VLOOKUP($A29,versenyek!HX:HZ,3,FALSE),szabalyok!$A$16:$B$23,2,FALSE),0)</f>
        <v>0</v>
      </c>
      <c r="BW29" s="47">
        <f>versenyek!$IB$11*IFERROR(VLOOKUP(VLOOKUP($A29,versenyek!IA:IC,3,FALSE),szabalyok!$A$16:$B$23,2,FALSE),0)</f>
        <v>0</v>
      </c>
      <c r="BX29" s="47">
        <f>versenyek!$IE$11*IFERROR(VLOOKUP(VLOOKUP($A29,versenyek!ID:IF,3,FALSE),szabalyok!$A$16:$B$23,2,FALSE),0)</f>
        <v>0</v>
      </c>
      <c r="BY29" s="47">
        <f>versenyek!$IH$11*IFERROR(VLOOKUP(VLOOKUP($A29,versenyek!IG:II,3,FALSE),szabalyok!$A$16:$B$23,2,FALSE),0)</f>
        <v>0</v>
      </c>
      <c r="BZ29" s="47">
        <f>versenyek!$IK$11*IFERROR(VLOOKUP(VLOOKUP($A29,versenyek!IJ:IL,3,FALSE),szabalyok!$A$16:$B$23,2,FALSE),0)</f>
        <v>0</v>
      </c>
      <c r="CA29" s="47">
        <f>versenyek!$IN$11*IFERROR(VLOOKUP(VLOOKUP($A29,versenyek!IM:IO,3,FALSE),szabalyok!$A$16:$B$23,2,FALSE),0)</f>
        <v>0</v>
      </c>
      <c r="CB29" s="47">
        <f>versenyek!$IW$11*IFERROR(VLOOKUP(VLOOKUP($A29,versenyek!IV:IX,3,FALSE),szabalyok!$A$16:$B$23,2,FALSE),0)</f>
        <v>0</v>
      </c>
      <c r="CC29" s="47">
        <f>versenyek!$IZ$11*IFERROR(VLOOKUP(VLOOKUP($A29,versenyek!IY:JA,3,FALSE),szabalyok!$A$16:$B$23,2,FALSE),0)</f>
        <v>0</v>
      </c>
      <c r="CD29" s="47">
        <f>versenyek!$JC$11*IFERROR(VLOOKUP(VLOOKUP($A29,versenyek!JB:JD,3,FALSE),szabalyok!$A$16:$B$23,2,FALSE),0)</f>
        <v>0</v>
      </c>
      <c r="CE29" s="47">
        <f>versenyek!$JF$11*IFERROR(VLOOKUP(VLOOKUP($A29,versenyek!JE:JG,3,FALSE),szabalyok!$A$16:$B$23,2,FALSE),0)</f>
        <v>0</v>
      </c>
      <c r="CF29" s="47">
        <f>versenyek!$JI$11*IFERROR(VLOOKUP(VLOOKUP($A29,versenyek!JH:JJ,3,FALSE),szabalyok!$A$16:$B$23,2,FALSE),0)</f>
        <v>0</v>
      </c>
      <c r="CG29" s="47">
        <f>versenyek!$JL$11*IFERROR(VLOOKUP(VLOOKUP($A29,versenyek!JK:JM,3,FALSE),szabalyok!$A$16:$B$23,2,FALSE),0)</f>
        <v>0</v>
      </c>
      <c r="CH29" s="47">
        <f>versenyek!$JO$11*IFERROR(VLOOKUP(VLOOKUP($A29,versenyek!JN:JP,3,FALSE),szabalyok!$A$16:$B$23,2,FALSE),0)</f>
        <v>0</v>
      </c>
      <c r="CI29" s="47">
        <f>versenyek!$JR$11*IFERROR(VLOOKUP(VLOOKUP($A29,versenyek!JQ:JS,3,FALSE),szabalyok!$A$16:$B$23,2,FALSE),0)</f>
        <v>0</v>
      </c>
      <c r="CJ29" s="47">
        <f>versenyek!$JU$11*IFERROR(VLOOKUP(VLOOKUP($A29,versenyek!JT:JV,3,FALSE),szabalyok!$A$16:$B$23,2,FALSE),0)</f>
        <v>0</v>
      </c>
      <c r="CK29" s="47">
        <f>versenyek!$JR$11*IFERROR(VLOOKUP(VLOOKUP($A29,versenyek!JW:JY,3,FALSE),szabalyok!$A$16:$B$23,2,FALSE),0)</f>
        <v>0</v>
      </c>
      <c r="CL29" s="47">
        <f>versenyek!$KA$11*IFERROR(VLOOKUP(VLOOKUP($A29,versenyek!JZ:KB,3,FALSE),szabalyok!$A$16:$B$23,2,FALSE),0)</f>
        <v>0</v>
      </c>
      <c r="CM29" s="47">
        <f>versenyek!$KD$11*IFERROR(VLOOKUP(VLOOKUP($A29,versenyek!KC:KE,3,FALSE),szabalyok!$A$16:$B$23,2,FALSE),0)</f>
        <v>0</v>
      </c>
      <c r="CN29" s="47">
        <f>versenyek!$KG$11*IFERROR(VLOOKUP(VLOOKUP($A29,versenyek!KF:KH,3,FALSE),szabalyok!$A$16:$B$23,2,FALSE),0)</f>
        <v>0</v>
      </c>
      <c r="CO29" s="47">
        <f>versenyek!$KJ$11*IFERROR(VLOOKUP(VLOOKUP($A29,versenyek!KI:KK,3,FALSE),szabalyok!$A$16:$B$23,2,FALSE),0)</f>
        <v>0</v>
      </c>
      <c r="CP29" s="47">
        <f>versenyek!$KM$11*IFERROR(VLOOKUP(VLOOKUP($A29,versenyek!KL:KN,3,FALSE),szabalyok!$A$16:$B$23,2,FALSE),0)</f>
        <v>0</v>
      </c>
      <c r="CQ29" s="47">
        <f>versenyek!$KP$11*IFERROR(VLOOKUP(VLOOKUP($A29,versenyek!KO:KQ,3,FALSE),szabalyok!$A$16:$B$23,2,FALSE),0)</f>
        <v>0</v>
      </c>
      <c r="CR29" s="47">
        <f>versenyek!$KS$11*IFERROR(VLOOKUP(VLOOKUP($A29,versenyek!KR:KT,3,FALSE),szabalyok!$A$16:$B$23,2,FALSE),0)</f>
        <v>0</v>
      </c>
      <c r="CS29" s="47">
        <f>versenyek!$KV$11*IFERROR(VLOOKUP(VLOOKUP($A29,versenyek!KU:KW,3,FALSE),szabalyok!$A$16:$B$23,2,FALSE),0)</f>
        <v>0</v>
      </c>
      <c r="CT29" s="47">
        <f>versenyek!$KY$11*IFERROR(VLOOKUP(VLOOKUP($A29,versenyek!KX:KZ,3,FALSE),szabalyok!$A$16:$B$23,2,FALSE),0)</f>
        <v>0</v>
      </c>
      <c r="CU29" s="47">
        <f>versenyek!$LB$11*IFERROR(VLOOKUP(VLOOKUP($A29,versenyek!LA:LC,3,FALSE),szabalyok!$A$16:$B$23,2,FALSE),0)</f>
        <v>0</v>
      </c>
      <c r="CV29" s="47">
        <f>versenyek!$LE$11*IFERROR(VLOOKUP(VLOOKUP($A29,versenyek!LD:LF,3,FALSE),szabalyok!$A$16:$B$23,2,FALSE),0)</f>
        <v>0</v>
      </c>
      <c r="CW29" s="47">
        <f>versenyek!$LH$11*IFERROR(VLOOKUP(VLOOKUP($A29,versenyek!LG:LI,3,FALSE),szabalyok!$A$16:$B$23,2,FALSE),0)</f>
        <v>0</v>
      </c>
      <c r="CX29" s="47">
        <f>versenyek!$LK$11*IFERROR(VLOOKUP(VLOOKUP($A29,versenyek!LJ:LL,3,FALSE),szabalyok!$A$16:$B$23,2,FALSE),0)</f>
        <v>0</v>
      </c>
      <c r="CY29" s="47">
        <f>versenyek!$LN$11*IFERROR(VLOOKUP(VLOOKUP($A29,versenyek!LM:LO,3,FALSE),szabalyok!$A$16:$B$23,2,FALSE),0)</f>
        <v>0</v>
      </c>
      <c r="CZ29" s="47">
        <f>versenyek!$LQ$11*IFERROR(VLOOKUP(VLOOKUP($A29,versenyek!LP:LR,3,FALSE),szabalyok!$A$16:$B$23,2,FALSE),0)</f>
        <v>0</v>
      </c>
      <c r="DA29" s="47">
        <f>versenyek!$LT$11*IFERROR(VLOOKUP(VLOOKUP($A29,versenyek!LS:LU,3,FALSE),szabalyok!$A$16:$B$23,2,FALSE),0)</f>
        <v>0</v>
      </c>
      <c r="DB29" s="47">
        <f>versenyek!$LW$11*IFERROR(VLOOKUP(VLOOKUP($A29,versenyek!LV:LX,3,FALSE),szabalyok!$A$16:$B$23,2,FALSE),0)</f>
        <v>35.670843773380305</v>
      </c>
      <c r="DC29" s="47">
        <f>versenyek!$LZ$11*IFERROR(VLOOKUP(VLOOKUP($A29,versenyek!LY:MA,3,FALSE),szabalyok!$A$16:$B$23,2,FALSE),0)</f>
        <v>0</v>
      </c>
      <c r="DD29" s="47">
        <f>versenyek!$MC$11*IFERROR(VLOOKUP(VLOOKUP($A29,versenyek!MB:MD,3,FALSE),szabalyok!$A$16:$B$23,2,FALSE),0)</f>
        <v>0</v>
      </c>
      <c r="DE29" s="47">
        <f>versenyek!$ML$11*IFERROR(VLOOKUP(VLOOKUP($A29,versenyek!MK:MM,3,FALSE),szabalyok!$A$16:$B$23,2,FALSE),0)</f>
        <v>0</v>
      </c>
      <c r="DF29" s="47">
        <f>versenyek!$MO$11*IFERROR(VLOOKUP(VLOOKUP($A29,versenyek!MN:MP,3,FALSE),szabalyok!$A$16:$B$23,2,FALSE),0)</f>
        <v>0</v>
      </c>
      <c r="DG29" s="47">
        <f>versenyek!$MR$11*IFERROR(VLOOKUP(VLOOKUP($A29,versenyek!MQ:MS,3,FALSE),szabalyok!$A$16:$B$23,2,FALSE),0)</f>
        <v>0</v>
      </c>
      <c r="DH29" s="47">
        <f>versenyek!$MU$11*IFERROR(VLOOKUP(VLOOKUP($A29,versenyek!MT:MV,3,FALSE),szabalyok!$A$16:$B$23,2,FALSE),0)</f>
        <v>0</v>
      </c>
      <c r="DI29" s="47">
        <f>versenyek!$MX$11*IFERROR(VLOOKUP(VLOOKUP($A29,versenyek!MW:MY,3,FALSE),szabalyok!$A$16:$B$23,2,FALSE),0)</f>
        <v>0</v>
      </c>
      <c r="DJ29" s="47">
        <f>versenyek!$NA$11*IFERROR(VLOOKUP(VLOOKUP($A29,versenyek!MZ:NB,3,FALSE),szabalyok!$A$16:$B$23,2,FALSE),0)</f>
        <v>0</v>
      </c>
      <c r="DK29" s="47">
        <f>versenyek!$ND$11*IFERROR(VLOOKUP(VLOOKUP($A29,versenyek!NC:NE,3,FALSE),szabalyok!$A$16:$B$23,2,FALSE),0)</f>
        <v>0</v>
      </c>
      <c r="DL29" s="47">
        <f>versenyek!$NG$11*IFERROR(VLOOKUP(VLOOKUP($A29,versenyek!NF:NH,3,FALSE),szabalyok!$A$16:$B$23,2,FALSE),0)</f>
        <v>0</v>
      </c>
      <c r="DM29" s="47">
        <f>versenyek!$NJ$11*IFERROR(VLOOKUP(VLOOKUP($A29,versenyek!NI:NK,3,FALSE),szabalyok!$A$16:$B$23,2,FALSE),0)</f>
        <v>0</v>
      </c>
      <c r="DN29" s="47">
        <f>versenyek!$NM$11*IFERROR(VLOOKUP(VLOOKUP($A29,versenyek!NL:NN,3,FALSE),szabalyok!$A$16:$B$23,2,FALSE),0)</f>
        <v>0</v>
      </c>
      <c r="DO29" s="47">
        <f>versenyek!$NP$11*IFERROR(VLOOKUP(VLOOKUP($A29,versenyek!NO:NQ,3,FALSE),szabalyok!$A$16:$B$23,2,FALSE),0)</f>
        <v>0</v>
      </c>
      <c r="DP29" s="47">
        <f>versenyek!$NS$11*IFERROR(VLOOKUP(VLOOKUP($A29,versenyek!NR:NT,3,FALSE),szabalyok!$A$16:$B$23,2,FALSE),0)</f>
        <v>0</v>
      </c>
      <c r="DQ29" s="47">
        <f>versenyek!$NV$11*IFERROR(VLOOKUP(VLOOKUP($A29,versenyek!NU:NW,3,FALSE),szabalyok!$A$16:$B$23,2,FALSE),0)</f>
        <v>0</v>
      </c>
      <c r="DR29" s="47">
        <f>versenyek!$NY$11*IFERROR(VLOOKUP(VLOOKUP($A29,versenyek!NX:NZ,3,FALSE),szabalyok!$A$16:$B$23,2,FALSE),0)</f>
        <v>0</v>
      </c>
      <c r="DS29" s="47">
        <f>versenyek!$OB$11*IFERROR(VLOOKUP(VLOOKUP($A29,versenyek!OA:OC,3,FALSE),szabalyok!$A$16:$B$23,2,FALSE),0)</f>
        <v>0</v>
      </c>
      <c r="DT29" s="47">
        <f>versenyek!$OE$11*IFERROR(VLOOKUP(VLOOKUP($A29,versenyek!OD:OF,3,FALSE),szabalyok!$A$16:$B$23,2,FALSE),0)</f>
        <v>33.379859066737239</v>
      </c>
      <c r="DU29" s="47">
        <f>versenyek!$OH$11*IFERROR(VLOOKUP(VLOOKUP($A29,versenyek!OG:OI,3,FALSE),szabalyok!$A$16:$B$23,2,FALSE),0)</f>
        <v>0</v>
      </c>
      <c r="DV29" s="47">
        <f>versenyek!$OK$11*IFERROR(VLOOKUP(VLOOKUP($A29,versenyek!OJ:OL,3,FALSE),szabalyok!$A$16:$B$23,2,FALSE),0)</f>
        <v>0</v>
      </c>
      <c r="DW29" s="47">
        <f>versenyek!$ON$11*IFERROR(VLOOKUP(VLOOKUP($A29,versenyek!OM:OO,3,FALSE),szabalyok!$A$16:$B$23,2,FALSE),0)</f>
        <v>0</v>
      </c>
      <c r="DX29" s="47">
        <f>versenyek!$OQ$11*IFERROR(VLOOKUP(VLOOKUP($A29,versenyek!OP:OR,3,FALSE),szabalyok!$A$16:$B$23,2,FALSE),0)</f>
        <v>0</v>
      </c>
      <c r="DY29" s="47">
        <f>versenyek!$OT$11*IFERROR(VLOOKUP(VLOOKUP($A29,versenyek!OS:OU,3,FALSE),szabalyok!$A$16:$B$23,2,FALSE),0)</f>
        <v>0</v>
      </c>
      <c r="DZ29" s="47">
        <f>versenyek!$OW$11*IFERROR(VLOOKUP(VLOOKUP($A29,versenyek!OV:OX,3,FALSE),szabalyok!$A$16:$B$23,2,FALSE),0)</f>
        <v>0</v>
      </c>
      <c r="EA29" s="47">
        <f>versenyek!$OZ$11*IFERROR(VLOOKUP(VLOOKUP($A29,versenyek!OY:PA,3,FALSE),szabalyok!$A$16:$B$23,2,FALSE),0)</f>
        <v>0</v>
      </c>
      <c r="EB29" s="47">
        <f>versenyek!$PC$11*IFERROR(VLOOKUP(VLOOKUP($A29,versenyek!PB:PD,3,FALSE),szabalyok!$A$16:$B$23,2,FALSE),0)</f>
        <v>8.2813281397215555</v>
      </c>
      <c r="EC29" s="47">
        <f>versenyek!$PF$11*IFERROR(VLOOKUP(VLOOKUP($A29,versenyek!PE:PG,3,FALSE),szabalyok!$A$16:$B$23,2,FALSE),0)</f>
        <v>0</v>
      </c>
      <c r="ED29" s="47">
        <f>versenyek!$PI$11*IFERROR(VLOOKUP(VLOOKUP($A29,versenyek!PH:PJ,3,FALSE),szabalyok!$A$16:$B$23,2,FALSE),0)</f>
        <v>0</v>
      </c>
      <c r="EE29" s="47">
        <f>versenyek!$PL$11*IFERROR(VLOOKUP(VLOOKUP($A29,versenyek!PK:PM,3,FALSE),szabalyok!$A$16:$B$23,2,FALSE),0)</f>
        <v>0</v>
      </c>
      <c r="EF29" s="47">
        <f>versenyek!$PO$11*IFERROR(VLOOKUP(VLOOKUP($A29,versenyek!PN:PP,3,FALSE),szabalyok!$A$16:$B$23,2,FALSE),0)</f>
        <v>0</v>
      </c>
      <c r="EG29" s="47">
        <f>versenyek!$PR$11*IFERROR(VLOOKUP(VLOOKUP($A29,versenyek!PQ:PS,3,FALSE),szabalyok!$A$16:$B$23,2,FALSE),0)</f>
        <v>0</v>
      </c>
      <c r="EH29" s="47">
        <f>versenyek!$PU$11*IFERROR(VLOOKUP(VLOOKUP($A29,versenyek!PT:PV,3,FALSE),szabalyok!$A$16:$B$23,2,FALSE),0)</f>
        <v>0</v>
      </c>
      <c r="EI29" s="47">
        <f>versenyek!$PX$11*IFERROR(VLOOKUP(VLOOKUP($A29,versenyek!PW:PY,3,FALSE),szabalyok!$A$16:$B$23,2,FALSE),0)</f>
        <v>0</v>
      </c>
      <c r="EJ29" s="47">
        <f>versenyek!$QA$11*IFERROR(VLOOKUP(VLOOKUP($A29,versenyek!PZ:QB,3,FALSE),szabalyok!$A$16:$B$23,2,FALSE),0)</f>
        <v>0</v>
      </c>
      <c r="EK29" s="47">
        <f>versenyek!$QD$11*IFERROR(VLOOKUP(VLOOKUP($A29,versenyek!QC:QE,3,FALSE),szabalyok!$A$16:$B$23,2,FALSE),0)</f>
        <v>0</v>
      </c>
      <c r="EL29" s="47">
        <f>versenyek!$QG$11*IFERROR(VLOOKUP(VLOOKUP($A29,versenyek!QF:QH,3,FALSE),szabalyok!$A$16:$B$23,2,FALSE),0)</f>
        <v>0</v>
      </c>
      <c r="EM29" s="47">
        <f>versenyek!$QJ$11*IFERROR(VLOOKUP(VLOOKUP($A29,versenyek!QI:QK,3,FALSE),szabalyok!$A$16:$B$23,2,FALSE),0)</f>
        <v>0</v>
      </c>
      <c r="EN29" s="47">
        <f>versenyek!$QM$11*IFERROR(VLOOKUP(VLOOKUP($A29,versenyek!QL:QN,3,FALSE),szabalyok!$A$16:$B$23,2,FALSE),0)</f>
        <v>31.964310684507311</v>
      </c>
      <c r="EO29" s="47">
        <f>versenyek!$QP$11*IFERROR(VLOOKUP(VLOOKUP($A29,versenyek!QO:QQ,3,FALSE),szabalyok!$A$16:$B$23,2,FALSE),0)</f>
        <v>0</v>
      </c>
      <c r="EP29" s="47">
        <f>versenyek!$QS$11*IFERROR(VLOOKUP(VLOOKUP($A29,versenyek!QR:QT,3,FALSE),szabalyok!$A$16:$B$23,2,FALSE),0)</f>
        <v>0</v>
      </c>
      <c r="EQ29" s="47">
        <f>versenyek!$QV$11*IFERROR(VLOOKUP(VLOOKUP($A29,versenyek!QU:QW,3,FALSE),szabalyok!$A$16:$B$23,2,FALSE),0)</f>
        <v>0</v>
      </c>
      <c r="ER29" s="47">
        <f>versenyek!$RE$11*IFERROR(VLOOKUP(VLOOKUP($A29,versenyek!RD:RF,3,FALSE),szabalyok!$A$16:$B$23,2,FALSE),0)</f>
        <v>0</v>
      </c>
      <c r="ES29" s="47">
        <f>versenyek!$RH$11*IFERROR(VLOOKUP(VLOOKUP($A29,versenyek!RG:RI,3,FALSE),szabalyok!$A$16:$B$23,2,FALSE),0)</f>
        <v>0</v>
      </c>
      <c r="ET29" s="47">
        <f>versenyek!$RK$11*IFERROR(VLOOKUP(VLOOKUP($A29,versenyek!RJ:RL,3,FALSE),szabalyok!$A$16:$B$23,2,FALSE),0)</f>
        <v>0</v>
      </c>
      <c r="EU29" s="47">
        <f>versenyek!$RN$11*IFERROR(VLOOKUP(VLOOKUP($A29,versenyek!RM:RO,3,FALSE),szabalyok!$A$16:$B$23,2,FALSE),0)</f>
        <v>0</v>
      </c>
      <c r="EV29" s="47">
        <f>versenyek!$RQ$11*IFERROR(VLOOKUP(VLOOKUP($A29,versenyek!RP:RR,3,FALSE),szabalyok!$A$16:$B$23,2,FALSE),0)</f>
        <v>0</v>
      </c>
      <c r="EW29" s="47">
        <f>versenyek!$RT$11*IFERROR(VLOOKUP(VLOOKUP($A29,versenyek!RS:RU,3,FALSE),szabalyok!$A$16:$B$23,2,FALSE),0)</f>
        <v>0</v>
      </c>
      <c r="EX29" s="47">
        <f>versenyek!$RW$11*IFERROR(VLOOKUP(VLOOKUP($A29,versenyek!RV:RX,3,FALSE),szabalyok!$A$16:$B$23,2,FALSE),0)</f>
        <v>0</v>
      </c>
      <c r="EY29" s="47">
        <f>versenyek!$RZ$11*IFERROR(VLOOKUP(VLOOKUP($A29,versenyek!RY:SA,3,FALSE),szabalyok!$A$16:$B$23,2,FALSE),0)</f>
        <v>0</v>
      </c>
      <c r="EZ29" s="47">
        <f>versenyek!$SC$11*IFERROR(VLOOKUP(VLOOKUP($A29,versenyek!SB:SD,3,FALSE),szabalyok!$A$16:$B$23,2,FALSE),0)</f>
        <v>0</v>
      </c>
      <c r="FA29" s="47">
        <f>versenyek!$SF$11*IFERROR(VLOOKUP(VLOOKUP($A29,versenyek!SE:SG,3,FALSE),szabalyok!$A$16:$B$23,2,FALSE),0)</f>
        <v>0</v>
      </c>
      <c r="FB29" s="47">
        <f>versenyek!$SI$11*IFERROR(VLOOKUP(VLOOKUP($A29,versenyek!SH:SJ,3,FALSE),szabalyok!$A$16:$B$23,2,FALSE),0)</f>
        <v>0</v>
      </c>
      <c r="FC29" s="47">
        <f>versenyek!$SL$11*IFERROR(VLOOKUP(VLOOKUP($A29,versenyek!SK:SM,3,FALSE),szabalyok!$A$16:$B$23,2,FALSE),0)</f>
        <v>0</v>
      </c>
      <c r="FD29" s="47">
        <f>versenyek!$SO$11*IFERROR(VLOOKUP(VLOOKUP($A29,versenyek!SN:SP,3,FALSE),szabalyok!$A$16:$B$23,2,FALSE),0)</f>
        <v>0</v>
      </c>
      <c r="FE29" s="47">
        <f>versenyek!$SR$11*IFERROR(VLOOKUP(VLOOKUP($A29,versenyek!SQ:SS,3,FALSE),szabalyok!$A$16:$B$23,2,FALSE),0)</f>
        <v>0</v>
      </c>
      <c r="FF29" s="47">
        <f>versenyek!$SU$11*IFERROR(VLOOKUP(VLOOKUP($A29,versenyek!ST:SV,3,FALSE),szabalyok!$A$16:$B$23,2,FALSE),0)</f>
        <v>0</v>
      </c>
      <c r="FG29" s="47">
        <f>versenyek!$SX$11*IFERROR(VLOOKUP(VLOOKUP($A29,versenyek!SW:SY,3,FALSE),szabalyok!$A$16:$B$23,2,FALSE),0)</f>
        <v>0</v>
      </c>
      <c r="FH29" s="47">
        <f>versenyek!$TA$11*IFERROR(VLOOKUP(VLOOKUP($A29,versenyek!SZ:TB,3,FALSE),szabalyok!$A$16:$B$23,2,FALSE),0)</f>
        <v>0</v>
      </c>
      <c r="FI29" s="47">
        <f>versenyek!$TD$11*IFERROR(VLOOKUP(VLOOKUP($A29,versenyek!TC:TE,3,FALSE),szabalyok!$A$16:$B$23,2,FALSE),0)</f>
        <v>0</v>
      </c>
      <c r="FJ29" s="47">
        <f>versenyek!$TG$11*IFERROR(VLOOKUP(VLOOKUP($A29,versenyek!TF:TH,3,FALSE),szabalyok!$A$16:$B$23,2,FALSE),0)</f>
        <v>0</v>
      </c>
      <c r="FK29" s="47">
        <f>versenyek!$TJ$11*IFERROR(VLOOKUP(VLOOKUP($A29,versenyek!TI:TK,3,FALSE),szabalyok!$A$16:$B$23,2,FALSE),0)</f>
        <v>0</v>
      </c>
      <c r="FL29" s="47">
        <f>versenyek!$TM$11*IFERROR(VLOOKUP(VLOOKUP($A29,versenyek!TL:TN,3,FALSE),szabalyok!$A$16:$B$23,2,FALSE),0)</f>
        <v>0</v>
      </c>
      <c r="FM29" s="47">
        <f>versenyek!$TP$11*IFERROR(VLOOKUP(VLOOKUP($A29,versenyek!TO:TQ,3,FALSE),szabalyok!$A$16:$B$23,2,FALSE),0)</f>
        <v>0</v>
      </c>
      <c r="FN29" s="47">
        <f>versenyek!$TS$11*IFERROR(VLOOKUP(VLOOKUP($A29,versenyek!TR:TT,3,FALSE),szabalyok!$A$16:$B$23,2,FALSE),0)</f>
        <v>0</v>
      </c>
      <c r="FO29" s="47"/>
      <c r="FP29" s="235">
        <f t="shared" si="0"/>
        <v>31.964310684507311</v>
      </c>
    </row>
    <row r="30" spans="1:172">
      <c r="A30" s="1" t="s">
        <v>1640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34.76949927759572</v>
      </c>
      <c r="Q30" s="47">
        <v>0</v>
      </c>
      <c r="R30" s="47">
        <f>versenyek!$BD$11*IFERROR(VLOOKUP(VLOOKUP($A30,versenyek!BC:BE,3,FALSE),szabalyok!$A$16:$B$23,2,FALSE),0)</f>
        <v>0</v>
      </c>
      <c r="S30" s="47">
        <f>versenyek!$BG$11*IFERROR(VLOOKUP(VLOOKUP($A30,versenyek!BF:BH,3,FALSE),szabalyok!$A$16:$B$23,2,FALSE),0)</f>
        <v>0</v>
      </c>
      <c r="T30" s="47">
        <f>versenyek!$BJ$11*IFERROR(VLOOKUP(VLOOKUP($A30,versenyek!BI:BK,3,FALSE),szabalyok!$A$16:$B$23,2,FALSE),0)</f>
        <v>0</v>
      </c>
      <c r="U30" s="47">
        <f>versenyek!$BM$11*IFERROR(VLOOKUP(VLOOKUP($A30,versenyek!BL:BN,3,FALSE),szabalyok!$A$16:$B$23,2,FALSE),0)</f>
        <v>0</v>
      </c>
      <c r="V30" s="47">
        <f>versenyek!$BP$11*IFERROR(VLOOKUP(VLOOKUP($A30,versenyek!BO:BQ,3,FALSE),szabalyok!$A$16:$B$23,2,FALSE),0)</f>
        <v>0</v>
      </c>
      <c r="W30" s="47">
        <f>versenyek!$BS$11*IFERROR(VLOOKUP(VLOOKUP($A30,versenyek!BR:BT,3,FALSE),szabalyok!$A$16:$B$23,2,FALSE),0)</f>
        <v>0</v>
      </c>
      <c r="X30" s="47">
        <f>versenyek!$BV$11*IFERROR(VLOOKUP(VLOOKUP($A30,versenyek!BU:BW,3,FALSE),szabalyok!$A$16:$B$23,2,FALSE),0)</f>
        <v>0</v>
      </c>
      <c r="Y30" s="47">
        <f>versenyek!$BY$11*IFERROR(VLOOKUP(VLOOKUP($A30,versenyek!BX:BZ,3,FALSE),szabalyok!$A$16:$B$23,2,FALSE),0)</f>
        <v>0</v>
      </c>
      <c r="Z30" s="47">
        <f>versenyek!$CB$11*IFERROR(VLOOKUP(VLOOKUP($A30,versenyek!CA:CC,3,FALSE),szabalyok!$A$16:$B$23,2,FALSE),0)</f>
        <v>0</v>
      </c>
      <c r="AA30" s="47">
        <f>versenyek!$CE$11*IFERROR(VLOOKUP(VLOOKUP($A30,versenyek!CD:CF,3,FALSE),szabalyok!$A$16:$B$23,2,FALSE),0)</f>
        <v>0</v>
      </c>
      <c r="AB30" s="47">
        <f>versenyek!$CH$11*IFERROR(VLOOKUP(VLOOKUP($A30,versenyek!CG:CI,3,FALSE),szabalyok!$A$16:$B$23,2,FALSE),0)</f>
        <v>0</v>
      </c>
      <c r="AC30" s="47">
        <f>versenyek!$CK$11*IFERROR(VLOOKUP(VLOOKUP($A30,versenyek!CJ:CL,3,FALSE),szabalyok!$A$16:$B$23,2,FALSE),0)</f>
        <v>0</v>
      </c>
      <c r="AD30" s="47">
        <f>versenyek!$CN$11*IFERROR(VLOOKUP(VLOOKUP($A30,versenyek!CM:CO,3,FALSE),szabalyok!$A$16:$B$23,2,FALSE),0)</f>
        <v>0</v>
      </c>
      <c r="AE30" s="47">
        <f>versenyek!$CQ$11*IFERROR(VLOOKUP(VLOOKUP($A30,versenyek!CP:CR,3,FALSE),szabalyok!$A$16:$B$23,2,FALSE),0)</f>
        <v>0</v>
      </c>
      <c r="AF30" s="47">
        <f>versenyek!$CT$11*IFERROR(VLOOKUP(VLOOKUP($A30,versenyek!CS:CU,3,FALSE),szabalyok!$A$16:$B$23,2,FALSE),0)</f>
        <v>0</v>
      </c>
      <c r="AG30" s="47">
        <f>versenyek!$CW$11*IFERROR(VLOOKUP(VLOOKUP($A30,versenyek!CV:CX,3,FALSE),szabalyok!$A$16:$B$23,2,FALSE),0)</f>
        <v>0</v>
      </c>
      <c r="AH30" s="47">
        <f>versenyek!$CZ$11*IFERROR(VLOOKUP(VLOOKUP($A30,versenyek!CY:DA,3,FALSE),szabalyok!$A$16:$B$23,2,FALSE),0)</f>
        <v>0</v>
      </c>
      <c r="AI30" s="47">
        <f>versenyek!$DC$11*IFERROR(VLOOKUP(VLOOKUP($A30,versenyek!DB:DD,3,FALSE),szabalyok!$A$16:$B$23,2,FALSE),0)</f>
        <v>0</v>
      </c>
      <c r="AJ30" s="47">
        <f>versenyek!$DF$11*IFERROR(VLOOKUP(VLOOKUP($A30,versenyek!DE:DG,3,FALSE),szabalyok!$A$16:$B$23,2,FALSE),0)</f>
        <v>0</v>
      </c>
      <c r="AK30" s="47">
        <f>versenyek!$DI$11*IFERROR(VLOOKUP(VLOOKUP($A30,versenyek!DH:DJ,3,FALSE),szabalyok!$A$16:$B$23,2,FALSE),0)</f>
        <v>0</v>
      </c>
      <c r="AL30" s="47">
        <f>versenyek!$DL$11*IFERROR(VLOOKUP(VLOOKUP($A30,versenyek!DK:DM,3,FALSE),szabalyok!$A$16:$B$23,2,FALSE),0)</f>
        <v>0</v>
      </c>
      <c r="AM30" s="47">
        <f>versenyek!$DR$11*IFERROR(VLOOKUP(VLOOKUP($A30,versenyek!DQ:DS,3,FALSE),szabalyok!$A$16:$B$23,2,FALSE),0)</f>
        <v>0</v>
      </c>
      <c r="AN30" s="47">
        <f>versenyek!$DU$11*IFERROR(VLOOKUP(VLOOKUP($A30,versenyek!DT:DV,3,FALSE),szabalyok!$A$16:$B$23,2,FALSE),0)</f>
        <v>0</v>
      </c>
      <c r="AO30" s="47">
        <f>versenyek!$DO$11*IFERROR(VLOOKUP(VLOOKUP($A30,versenyek!DN:DP,3,FALSE),szabalyok!$A$16:$B$23,2,FALSE),0)</f>
        <v>0</v>
      </c>
      <c r="AP30" s="47">
        <f>versenyek!$DX$11*IFERROR(VLOOKUP(VLOOKUP($A30,versenyek!DW:DY,3,FALSE),szabalyok!$A$16:$B$23,2,FALSE),0)</f>
        <v>0</v>
      </c>
      <c r="AQ30" s="47" t="e">
        <f>versenyek!$EA$11*IFERROR(VLOOKUP(VLOOKUP($A30,versenyek!DZ:EB,3,FALSE),szabalyok!$A$16:$B$23,2,FALSE),0)</f>
        <v>#DIV/0!</v>
      </c>
      <c r="AR30" s="47" t="e">
        <f>versenyek!$ED$11*IFERROR(VLOOKUP(VLOOKUP($A30,versenyek!EC:EE,3,FALSE),szabalyok!$A$16:$B$23,2,FALSE),0)</f>
        <v>#DIV/0!</v>
      </c>
      <c r="AS30" s="47">
        <f>versenyek!$EG$11*IFERROR(VLOOKUP(VLOOKUP($A30,versenyek!EF:EH,3,FALSE),szabalyok!$A$16:$B$23,2,FALSE),0)</f>
        <v>0</v>
      </c>
      <c r="AT30" s="47">
        <f>versenyek!$EJ$11*IFERROR(VLOOKUP(VLOOKUP($A30,versenyek!EI:EK,3,FALSE),szabalyok!$A$16:$B$23,2,FALSE),0)</f>
        <v>0</v>
      </c>
      <c r="AU30" s="47">
        <f>versenyek!$EM$11*IFERROR(VLOOKUP(VLOOKUP($A30,versenyek!EL:EN,3,FALSE),szabalyok!$A$16:$B$23,2,FALSE),0)</f>
        <v>0</v>
      </c>
      <c r="AV30" s="47">
        <f>versenyek!$EP$11*IFERROR(VLOOKUP(VLOOKUP($A30,versenyek!EO:EQ,3,FALSE),szabalyok!$A$16:$B$23,2,FALSE),0)</f>
        <v>0</v>
      </c>
      <c r="AW30" s="47">
        <f>versenyek!$EY$11*IFERROR(VLOOKUP(VLOOKUP($A30,versenyek!EX:EZ,3,FALSE),szabalyok!$A$16:$B$23,2,FALSE),0)</f>
        <v>0</v>
      </c>
      <c r="AX30" s="47">
        <f>versenyek!$FB$11*IFERROR(VLOOKUP(VLOOKUP($A30,versenyek!FA:FC,3,FALSE),szabalyok!$A$16:$B$23,2,FALSE),0)</f>
        <v>0</v>
      </c>
      <c r="AY30" s="47">
        <f>versenyek!$FE$11*IFERROR(VLOOKUP(VLOOKUP($A30,versenyek!FD:FF,3,FALSE),szabalyok!$A$16:$B$23,2,FALSE),0)</f>
        <v>0</v>
      </c>
      <c r="AZ30" s="47">
        <f>versenyek!$FH$11*IFERROR(VLOOKUP(VLOOKUP($A30,versenyek!FG:FI,3,FALSE),szabalyok!$A$16:$B$23,2,FALSE),0)</f>
        <v>0</v>
      </c>
      <c r="BA30" s="47">
        <f>versenyek!$FK$11*IFERROR(VLOOKUP(VLOOKUP($A30,versenyek!FJ:FL,3,FALSE),szabalyok!$A$16:$B$23,2,FALSE),0)</f>
        <v>0</v>
      </c>
      <c r="BB30" s="47">
        <f>versenyek!$FN$11*IFERROR(VLOOKUP(VLOOKUP($A30,versenyek!FM:FO,3,FALSE),szabalyok!$A$16:$B$23,2,FALSE),0)</f>
        <v>0</v>
      </c>
      <c r="BC30" s="47">
        <f>versenyek!$FQ$11*IFERROR(VLOOKUP(VLOOKUP($A30,versenyek!FP:FR,3,FALSE),szabalyok!$A$16:$B$23,2,FALSE),0)</f>
        <v>0</v>
      </c>
      <c r="BD30" s="47">
        <f>versenyek!$FT$11*IFERROR(VLOOKUP(VLOOKUP($A30,versenyek!FS:FU,3,FALSE),szabalyok!$A$16:$B$23,2,FALSE),0)</f>
        <v>0</v>
      </c>
      <c r="BE30" s="47">
        <f>versenyek!$FW$11*IFERROR(VLOOKUP(VLOOKUP($A30,versenyek!FV:FX,3,FALSE),szabalyok!$A$16:$B$23,2,FALSE),0)</f>
        <v>0</v>
      </c>
      <c r="BF30" s="47">
        <f>versenyek!$FZ$11*IFERROR(VLOOKUP(VLOOKUP($A30,versenyek!FY:GA,3,FALSE),szabalyok!$A$16:$B$23,2,FALSE),0)</f>
        <v>0</v>
      </c>
      <c r="BG30" s="47">
        <f>versenyek!$GC$11*IFERROR(VLOOKUP(VLOOKUP($A30,versenyek!GB:GD,3,FALSE),szabalyok!$A$16:$B$23,2,FALSE),0)</f>
        <v>0</v>
      </c>
      <c r="BH30" s="47">
        <f>versenyek!$GF$11*IFERROR(VLOOKUP(VLOOKUP($A30,versenyek!GE:GG,3,FALSE),szabalyok!$A$16:$B$23,2,FALSE),0)</f>
        <v>0</v>
      </c>
      <c r="BI30" s="47">
        <f>versenyek!$GI$11*IFERROR(VLOOKUP(VLOOKUP($A30,versenyek!GH:GJ,3,FALSE),szabalyok!$A$16:$B$23,2,FALSE),0)</f>
        <v>0</v>
      </c>
      <c r="BJ30" s="47">
        <f>versenyek!$GL$11*IFERROR(VLOOKUP(VLOOKUP($A30,versenyek!GK:GM,3,FALSE),szabalyok!$A$16:$B$23,2,FALSE),0)</f>
        <v>0</v>
      </c>
      <c r="BK30" s="47">
        <f>versenyek!$GO$11*IFERROR(VLOOKUP(VLOOKUP($A30,versenyek!GN:GP,3,FALSE),szabalyok!$A$16:$B$23,2,FALSE),0)</f>
        <v>0</v>
      </c>
      <c r="BL30" s="47">
        <f>versenyek!$GR$11*IFERROR(VLOOKUP(VLOOKUP($A30,versenyek!GQ:GS,3,FALSE),szabalyok!$A$16:$B$23,2,FALSE),0)</f>
        <v>0</v>
      </c>
      <c r="BM30" s="47">
        <f>versenyek!$GX$11*IFERROR(VLOOKUP(VLOOKUP($A30,versenyek!GW:GY,3,FALSE),szabalyok!$A$16:$B$23,2,FALSE),0)</f>
        <v>0</v>
      </c>
      <c r="BN30" s="47">
        <f>versenyek!$GX$11*IFERROR(VLOOKUP(VLOOKUP($A30,versenyek!GX:GZ,3,FALSE),szabalyok!$A$16:$B$23,2,FALSE),0)</f>
        <v>0</v>
      </c>
      <c r="BO30" s="47">
        <f>versenyek!$HD$11*IFERROR(VLOOKUP(VLOOKUP($A30,versenyek!HC:HE,3,FALSE),szabalyok!$A$16:$B$23,2,FALSE),0)</f>
        <v>0</v>
      </c>
      <c r="BP30" s="47">
        <f>versenyek!$HG$11*IFERROR(VLOOKUP(VLOOKUP($A30,versenyek!HF:HH,3,FALSE),szabalyok!$A$16:$B$23,2,FALSE),0)</f>
        <v>0</v>
      </c>
      <c r="BQ30" s="47">
        <f>versenyek!$HJ$11*IFERROR(VLOOKUP(VLOOKUP($A30,versenyek!HI:HK,3,FALSE),szabalyok!$A$16:$B$23,2,FALSE),0)</f>
        <v>0</v>
      </c>
      <c r="BR30" s="47">
        <f>versenyek!$HM$11*IFERROR(VLOOKUP(VLOOKUP($A30,versenyek!HL:HN,3,FALSE),szabalyok!$A$16:$B$23,2,FALSE),0)</f>
        <v>0</v>
      </c>
      <c r="BS30" s="47">
        <f>versenyek!$HP$11*IFERROR(VLOOKUP(VLOOKUP($A30,versenyek!HO:HQ,3,FALSE),szabalyok!$A$16:$B$23,2,FALSE),0)</f>
        <v>0</v>
      </c>
      <c r="BT30" s="47">
        <f>versenyek!$HS$11*IFERROR(VLOOKUP(VLOOKUP($A30,versenyek!HR:HT,3,FALSE),szabalyok!$A$16:$B$23,2,FALSE),0)</f>
        <v>0</v>
      </c>
      <c r="BU30" s="47">
        <f>versenyek!$HV$11*IFERROR(VLOOKUP(VLOOKUP($A30,versenyek!HU:HW,3,FALSE),szabalyok!$A$16:$B$23,2,FALSE),0)</f>
        <v>0</v>
      </c>
      <c r="BV30" s="47">
        <f>versenyek!$HY$11*IFERROR(VLOOKUP(VLOOKUP($A30,versenyek!HX:HZ,3,FALSE),szabalyok!$A$16:$B$23,2,FALSE),0)</f>
        <v>0</v>
      </c>
      <c r="BW30" s="47">
        <f>versenyek!$IB$11*IFERROR(VLOOKUP(VLOOKUP($A30,versenyek!IA:IC,3,FALSE),szabalyok!$A$16:$B$23,2,FALSE),0)</f>
        <v>0</v>
      </c>
      <c r="BX30" s="47">
        <f>versenyek!$IE$11*IFERROR(VLOOKUP(VLOOKUP($A30,versenyek!ID:IF,3,FALSE),szabalyok!$A$16:$B$23,2,FALSE),0)</f>
        <v>0</v>
      </c>
      <c r="BY30" s="47">
        <f>versenyek!$IH$11*IFERROR(VLOOKUP(VLOOKUP($A30,versenyek!IG:II,3,FALSE),szabalyok!$A$16:$B$23,2,FALSE),0)</f>
        <v>0</v>
      </c>
      <c r="BZ30" s="47">
        <f>versenyek!$IK$11*IFERROR(VLOOKUP(VLOOKUP($A30,versenyek!IJ:IL,3,FALSE),szabalyok!$A$16:$B$23,2,FALSE),0)</f>
        <v>0</v>
      </c>
      <c r="CA30" s="47">
        <f>versenyek!$IN$11*IFERROR(VLOOKUP(VLOOKUP($A30,versenyek!IM:IO,3,FALSE),szabalyok!$A$16:$B$23,2,FALSE),0)</f>
        <v>0</v>
      </c>
      <c r="CB30" s="47">
        <f>versenyek!$IW$11*IFERROR(VLOOKUP(VLOOKUP($A30,versenyek!IV:IX,3,FALSE),szabalyok!$A$16:$B$23,2,FALSE),0)</f>
        <v>0</v>
      </c>
      <c r="CC30" s="47">
        <f>versenyek!$IZ$11*IFERROR(VLOOKUP(VLOOKUP($A30,versenyek!IY:JA,3,FALSE),szabalyok!$A$16:$B$23,2,FALSE),0)</f>
        <v>0</v>
      </c>
      <c r="CD30" s="47">
        <f>versenyek!$JC$11*IFERROR(VLOOKUP(VLOOKUP($A30,versenyek!JB:JD,3,FALSE),szabalyok!$A$16:$B$23,2,FALSE),0)</f>
        <v>0</v>
      </c>
      <c r="CE30" s="47">
        <f>versenyek!$JF$11*IFERROR(VLOOKUP(VLOOKUP($A30,versenyek!JE:JG,3,FALSE),szabalyok!$A$16:$B$23,2,FALSE),0)</f>
        <v>0</v>
      </c>
      <c r="CF30" s="47">
        <f>versenyek!$JI$11*IFERROR(VLOOKUP(VLOOKUP($A30,versenyek!JH:JJ,3,FALSE),szabalyok!$A$16:$B$23,2,FALSE),0)</f>
        <v>0</v>
      </c>
      <c r="CG30" s="47">
        <f>versenyek!$JL$11*IFERROR(VLOOKUP(VLOOKUP($A30,versenyek!JK:JM,3,FALSE),szabalyok!$A$16:$B$23,2,FALSE),0)</f>
        <v>0</v>
      </c>
      <c r="CH30" s="47">
        <f>versenyek!$JO$11*IFERROR(VLOOKUP(VLOOKUP($A30,versenyek!JN:JP,3,FALSE),szabalyok!$A$16:$B$23,2,FALSE),0)</f>
        <v>0</v>
      </c>
      <c r="CI30" s="47">
        <f>versenyek!$JR$11*IFERROR(VLOOKUP(VLOOKUP($A30,versenyek!JQ:JS,3,FALSE),szabalyok!$A$16:$B$23,2,FALSE),0)</f>
        <v>0</v>
      </c>
      <c r="CJ30" s="47">
        <f>versenyek!$JU$11*IFERROR(VLOOKUP(VLOOKUP($A30,versenyek!JT:JV,3,FALSE),szabalyok!$A$16:$B$23,2,FALSE),0)</f>
        <v>0</v>
      </c>
      <c r="CK30" s="47">
        <f>versenyek!$JR$11*IFERROR(VLOOKUP(VLOOKUP($A30,versenyek!JW:JY,3,FALSE),szabalyok!$A$16:$B$23,2,FALSE),0)</f>
        <v>0</v>
      </c>
      <c r="CL30" s="47">
        <f>versenyek!$KA$11*IFERROR(VLOOKUP(VLOOKUP($A30,versenyek!JZ:KB,3,FALSE),szabalyok!$A$16:$B$23,2,FALSE),0)</f>
        <v>0</v>
      </c>
      <c r="CM30" s="47">
        <f>versenyek!$KD$11*IFERROR(VLOOKUP(VLOOKUP($A30,versenyek!KC:KE,3,FALSE),szabalyok!$A$16:$B$23,2,FALSE),0)</f>
        <v>0</v>
      </c>
      <c r="CN30" s="47">
        <f>versenyek!$KG$11*IFERROR(VLOOKUP(VLOOKUP($A30,versenyek!KF:KH,3,FALSE),szabalyok!$A$16:$B$23,2,FALSE),0)</f>
        <v>0</v>
      </c>
      <c r="CO30" s="47">
        <f>versenyek!$KJ$11*IFERROR(VLOOKUP(VLOOKUP($A30,versenyek!KI:KK,3,FALSE),szabalyok!$A$16:$B$23,2,FALSE),0)</f>
        <v>0</v>
      </c>
      <c r="CP30" s="47">
        <f>versenyek!$KM$11*IFERROR(VLOOKUP(VLOOKUP($A30,versenyek!KL:KN,3,FALSE),szabalyok!$A$16:$B$23,2,FALSE),0)</f>
        <v>0</v>
      </c>
      <c r="CQ30" s="47">
        <f>versenyek!$KP$11*IFERROR(VLOOKUP(VLOOKUP($A30,versenyek!KO:KQ,3,FALSE),szabalyok!$A$16:$B$23,2,FALSE),0)</f>
        <v>0</v>
      </c>
      <c r="CR30" s="47">
        <f>versenyek!$KS$11*IFERROR(VLOOKUP(VLOOKUP($A30,versenyek!KR:KT,3,FALSE),szabalyok!$A$16:$B$23,2,FALSE),0)</f>
        <v>0</v>
      </c>
      <c r="CS30" s="47">
        <f>versenyek!$KV$11*IFERROR(VLOOKUP(VLOOKUP($A30,versenyek!KU:KW,3,FALSE),szabalyok!$A$16:$B$23,2,FALSE),0)</f>
        <v>0</v>
      </c>
      <c r="CT30" s="47">
        <f>versenyek!$KY$11*IFERROR(VLOOKUP(VLOOKUP($A30,versenyek!KX:KZ,3,FALSE),szabalyok!$A$16:$B$23,2,FALSE),0)</f>
        <v>0</v>
      </c>
      <c r="CU30" s="47">
        <f>versenyek!$LB$11*IFERROR(VLOOKUP(VLOOKUP($A30,versenyek!LA:LC,3,FALSE),szabalyok!$A$16:$B$23,2,FALSE),0)</f>
        <v>0</v>
      </c>
      <c r="CV30" s="47">
        <f>versenyek!$LE$11*IFERROR(VLOOKUP(VLOOKUP($A30,versenyek!LD:LF,3,FALSE),szabalyok!$A$16:$B$23,2,FALSE),0)</f>
        <v>0</v>
      </c>
      <c r="CW30" s="47">
        <f>versenyek!$LH$11*IFERROR(VLOOKUP(VLOOKUP($A30,versenyek!LG:LI,3,FALSE),szabalyok!$A$16:$B$23,2,FALSE),0)</f>
        <v>0</v>
      </c>
      <c r="CX30" s="47">
        <f>versenyek!$LK$11*IFERROR(VLOOKUP(VLOOKUP($A30,versenyek!LJ:LL,3,FALSE),szabalyok!$A$16:$B$23,2,FALSE),0)</f>
        <v>0</v>
      </c>
      <c r="CY30" s="47">
        <f>versenyek!$LN$11*IFERROR(VLOOKUP(VLOOKUP($A30,versenyek!LM:LO,3,FALSE),szabalyok!$A$16:$B$23,2,FALSE),0)</f>
        <v>0</v>
      </c>
      <c r="CZ30" s="47">
        <f>versenyek!$LQ$11*IFERROR(VLOOKUP(VLOOKUP($A30,versenyek!LP:LR,3,FALSE),szabalyok!$A$16:$B$23,2,FALSE),0)</f>
        <v>0</v>
      </c>
      <c r="DA30" s="47">
        <f>versenyek!$LT$11*IFERROR(VLOOKUP(VLOOKUP($A30,versenyek!LS:LU,3,FALSE),szabalyok!$A$16:$B$23,2,FALSE),0)</f>
        <v>0</v>
      </c>
      <c r="DB30" s="47">
        <f>versenyek!$LW$11*IFERROR(VLOOKUP(VLOOKUP($A30,versenyek!LV:LX,3,FALSE),szabalyok!$A$16:$B$23,2,FALSE),0)</f>
        <v>0</v>
      </c>
      <c r="DC30" s="47">
        <f>versenyek!$LZ$11*IFERROR(VLOOKUP(VLOOKUP($A30,versenyek!LY:MA,3,FALSE),szabalyok!$A$16:$B$23,2,FALSE),0)</f>
        <v>0</v>
      </c>
      <c r="DD30" s="47">
        <f>versenyek!$MC$11*IFERROR(VLOOKUP(VLOOKUP($A30,versenyek!MB:MD,3,FALSE),szabalyok!$A$16:$B$23,2,FALSE),0)</f>
        <v>0</v>
      </c>
      <c r="DE30" s="47">
        <f>versenyek!$ML$11*IFERROR(VLOOKUP(VLOOKUP($A30,versenyek!MK:MM,3,FALSE),szabalyok!$A$16:$B$23,2,FALSE),0)</f>
        <v>0</v>
      </c>
      <c r="DF30" s="47">
        <f>versenyek!$MO$11*IFERROR(VLOOKUP(VLOOKUP($A30,versenyek!MN:MP,3,FALSE),szabalyok!$A$16:$B$23,2,FALSE),0)</f>
        <v>0</v>
      </c>
      <c r="DG30" s="47">
        <f>versenyek!$MR$11*IFERROR(VLOOKUP(VLOOKUP($A30,versenyek!MQ:MS,3,FALSE),szabalyok!$A$16:$B$23,2,FALSE),0)</f>
        <v>0</v>
      </c>
      <c r="DH30" s="47">
        <f>versenyek!$MU$11*IFERROR(VLOOKUP(VLOOKUP($A30,versenyek!MT:MV,3,FALSE),szabalyok!$A$16:$B$23,2,FALSE),0)</f>
        <v>0</v>
      </c>
      <c r="DI30" s="47">
        <f>versenyek!$MX$11*IFERROR(VLOOKUP(VLOOKUP($A30,versenyek!MW:MY,3,FALSE),szabalyok!$A$16:$B$23,2,FALSE),0)</f>
        <v>0</v>
      </c>
      <c r="DJ30" s="47">
        <f>versenyek!$NA$11*IFERROR(VLOOKUP(VLOOKUP($A30,versenyek!MZ:NB,3,FALSE),szabalyok!$A$16:$B$23,2,FALSE),0)</f>
        <v>0</v>
      </c>
      <c r="DK30" s="47">
        <f>versenyek!$ND$11*IFERROR(VLOOKUP(VLOOKUP($A30,versenyek!NC:NE,3,FALSE),szabalyok!$A$16:$B$23,2,FALSE),0)</f>
        <v>0</v>
      </c>
      <c r="DL30" s="47">
        <f>versenyek!$NG$11*IFERROR(VLOOKUP(VLOOKUP($A30,versenyek!NF:NH,3,FALSE),szabalyok!$A$16:$B$23,2,FALSE),0)</f>
        <v>0</v>
      </c>
      <c r="DM30" s="47">
        <f>versenyek!$NJ$11*IFERROR(VLOOKUP(VLOOKUP($A30,versenyek!NI:NK,3,FALSE),szabalyok!$A$16:$B$23,2,FALSE),0)</f>
        <v>0</v>
      </c>
      <c r="DN30" s="47">
        <f>versenyek!$NM$11*IFERROR(VLOOKUP(VLOOKUP($A30,versenyek!NL:NN,3,FALSE),szabalyok!$A$16:$B$23,2,FALSE),0)</f>
        <v>0</v>
      </c>
      <c r="DO30" s="47">
        <f>versenyek!$NP$11*IFERROR(VLOOKUP(VLOOKUP($A30,versenyek!NO:NQ,3,FALSE),szabalyok!$A$16:$B$23,2,FALSE),0)</f>
        <v>0</v>
      </c>
      <c r="DP30" s="47">
        <f>versenyek!$NS$11*IFERROR(VLOOKUP(VLOOKUP($A30,versenyek!NR:NT,3,FALSE),szabalyok!$A$16:$B$23,2,FALSE),0)</f>
        <v>0</v>
      </c>
      <c r="DQ30" s="47">
        <f>versenyek!$NV$11*IFERROR(VLOOKUP(VLOOKUP($A30,versenyek!NU:NW,3,FALSE),szabalyok!$A$16:$B$23,2,FALSE),0)</f>
        <v>0</v>
      </c>
      <c r="DR30" s="47">
        <f>versenyek!$NY$11*IFERROR(VLOOKUP(VLOOKUP($A30,versenyek!NX:NZ,3,FALSE),szabalyok!$A$16:$B$23,2,FALSE),0)</f>
        <v>0</v>
      </c>
      <c r="DS30" s="47">
        <f>versenyek!$OB$11*IFERROR(VLOOKUP(VLOOKUP($A30,versenyek!OA:OC,3,FALSE),szabalyok!$A$16:$B$23,2,FALSE),0)</f>
        <v>0</v>
      </c>
      <c r="DT30" s="47">
        <f>versenyek!$OE$11*IFERROR(VLOOKUP(VLOOKUP($A30,versenyek!OD:OF,3,FALSE),szabalyok!$A$16:$B$23,2,FALSE),0)</f>
        <v>0</v>
      </c>
      <c r="DU30" s="47">
        <f>versenyek!$OH$11*IFERROR(VLOOKUP(VLOOKUP($A30,versenyek!OG:OI,3,FALSE),szabalyok!$A$16:$B$23,2,FALSE),0)</f>
        <v>0</v>
      </c>
      <c r="DV30" s="47">
        <f>versenyek!$OK$11*IFERROR(VLOOKUP(VLOOKUP($A30,versenyek!OJ:OL,3,FALSE),szabalyok!$A$16:$B$23,2,FALSE),0)</f>
        <v>0</v>
      </c>
      <c r="DW30" s="47">
        <f>versenyek!$ON$11*IFERROR(VLOOKUP(VLOOKUP($A30,versenyek!OM:OO,3,FALSE),szabalyok!$A$16:$B$23,2,FALSE),0)</f>
        <v>0</v>
      </c>
      <c r="DX30" s="47">
        <f>versenyek!$OQ$11*IFERROR(VLOOKUP(VLOOKUP($A30,versenyek!OP:OR,3,FALSE),szabalyok!$A$16:$B$23,2,FALSE),0)</f>
        <v>0</v>
      </c>
      <c r="DY30" s="47">
        <f>versenyek!$OT$11*IFERROR(VLOOKUP(VLOOKUP($A30,versenyek!OS:OU,3,FALSE),szabalyok!$A$16:$B$23,2,FALSE),0)</f>
        <v>0</v>
      </c>
      <c r="DZ30" s="47">
        <f>versenyek!$OW$11*IFERROR(VLOOKUP(VLOOKUP($A30,versenyek!OV:OX,3,FALSE),szabalyok!$A$16:$B$23,2,FALSE),0)</f>
        <v>0</v>
      </c>
      <c r="EA30" s="47">
        <f>versenyek!$OZ$11*IFERROR(VLOOKUP(VLOOKUP($A30,versenyek!OY:PA,3,FALSE),szabalyok!$A$16:$B$23,2,FALSE),0)</f>
        <v>0</v>
      </c>
      <c r="EB30" s="47">
        <f>versenyek!$PC$11*IFERROR(VLOOKUP(VLOOKUP($A30,versenyek!PB:PD,3,FALSE),szabalyok!$A$16:$B$23,2,FALSE),0)</f>
        <v>0</v>
      </c>
      <c r="EC30" s="47">
        <f>versenyek!$PF$11*IFERROR(VLOOKUP(VLOOKUP($A30,versenyek!PE:PG,3,FALSE),szabalyok!$A$16:$B$23,2,FALSE),0)</f>
        <v>0</v>
      </c>
      <c r="ED30" s="47">
        <f>versenyek!$PI$11*IFERROR(VLOOKUP(VLOOKUP($A30,versenyek!PH:PJ,3,FALSE),szabalyok!$A$16:$B$23,2,FALSE),0)</f>
        <v>0</v>
      </c>
      <c r="EE30" s="47">
        <f>versenyek!$PL$11*IFERROR(VLOOKUP(VLOOKUP($A30,versenyek!PK:PM,3,FALSE),szabalyok!$A$16:$B$23,2,FALSE),0)</f>
        <v>0</v>
      </c>
      <c r="EF30" s="47">
        <f>versenyek!$PO$11*IFERROR(VLOOKUP(VLOOKUP($A30,versenyek!PN:PP,3,FALSE),szabalyok!$A$16:$B$23,2,FALSE),0)</f>
        <v>0</v>
      </c>
      <c r="EG30" s="47">
        <f>versenyek!$PR$11*IFERROR(VLOOKUP(VLOOKUP($A30,versenyek!PQ:PS,3,FALSE),szabalyok!$A$16:$B$23,2,FALSE),0)</f>
        <v>0</v>
      </c>
      <c r="EH30" s="47">
        <f>versenyek!$PU$11*IFERROR(VLOOKUP(VLOOKUP($A30,versenyek!PT:PV,3,FALSE),szabalyok!$A$16:$B$23,2,FALSE),0)</f>
        <v>0</v>
      </c>
      <c r="EI30" s="47">
        <f>versenyek!$PX$11*IFERROR(VLOOKUP(VLOOKUP($A30,versenyek!PW:PY,3,FALSE),szabalyok!$A$16:$B$23,2,FALSE),0)</f>
        <v>0</v>
      </c>
      <c r="EJ30" s="47">
        <f>versenyek!$QA$11*IFERROR(VLOOKUP(VLOOKUP($A30,versenyek!PZ:QB,3,FALSE),szabalyok!$A$16:$B$23,2,FALSE),0)</f>
        <v>0</v>
      </c>
      <c r="EK30" s="47">
        <f>versenyek!$QD$11*IFERROR(VLOOKUP(VLOOKUP($A30,versenyek!QC:QE,3,FALSE),szabalyok!$A$16:$B$23,2,FALSE),0)</f>
        <v>0</v>
      </c>
      <c r="EL30" s="47">
        <f>versenyek!$QG$11*IFERROR(VLOOKUP(VLOOKUP($A30,versenyek!QF:QH,3,FALSE),szabalyok!$A$16:$B$23,2,FALSE),0)</f>
        <v>0</v>
      </c>
      <c r="EM30" s="47">
        <f>versenyek!$QJ$11*IFERROR(VLOOKUP(VLOOKUP($A30,versenyek!QI:QK,3,FALSE),szabalyok!$A$16:$B$23,2,FALSE),0)</f>
        <v>0</v>
      </c>
      <c r="EN30" s="47">
        <f>versenyek!$QM$11*IFERROR(VLOOKUP(VLOOKUP($A30,versenyek!QL:QN,3,FALSE),szabalyok!$A$16:$B$23,2,FALSE),0)</f>
        <v>0</v>
      </c>
      <c r="EO30" s="47">
        <f>versenyek!$QP$11*IFERROR(VLOOKUP(VLOOKUP($A30,versenyek!QO:QQ,3,FALSE),szabalyok!$A$16:$B$23,2,FALSE),0)</f>
        <v>0</v>
      </c>
      <c r="EP30" s="47">
        <f>versenyek!$QS$11*IFERROR(VLOOKUP(VLOOKUP($A30,versenyek!QR:QT,3,FALSE),szabalyok!$A$16:$B$23,2,FALSE),0)</f>
        <v>0</v>
      </c>
      <c r="EQ30" s="47">
        <f>versenyek!$QV$11*IFERROR(VLOOKUP(VLOOKUP($A30,versenyek!QU:QW,3,FALSE),szabalyok!$A$16:$B$23,2,FALSE),0)</f>
        <v>0</v>
      </c>
      <c r="ER30" s="47">
        <f>versenyek!$RE$11*IFERROR(VLOOKUP(VLOOKUP($A30,versenyek!RD:RF,3,FALSE),szabalyok!$A$16:$B$23,2,FALSE),0)</f>
        <v>0</v>
      </c>
      <c r="ES30" s="47">
        <f>versenyek!$RH$11*IFERROR(VLOOKUP(VLOOKUP($A30,versenyek!RG:RI,3,FALSE),szabalyok!$A$16:$B$23,2,FALSE),0)</f>
        <v>0</v>
      </c>
      <c r="ET30" s="47">
        <f>versenyek!$RK$11*IFERROR(VLOOKUP(VLOOKUP($A30,versenyek!RJ:RL,3,FALSE),szabalyok!$A$16:$B$23,2,FALSE),0)</f>
        <v>0</v>
      </c>
      <c r="EU30" s="47">
        <f>versenyek!$RN$11*IFERROR(VLOOKUP(VLOOKUP($A30,versenyek!RM:RO,3,FALSE),szabalyok!$A$16:$B$23,2,FALSE),0)</f>
        <v>0</v>
      </c>
      <c r="EV30" s="47">
        <f>versenyek!$RQ$11*IFERROR(VLOOKUP(VLOOKUP($A30,versenyek!RP:RR,3,FALSE),szabalyok!$A$16:$B$23,2,FALSE),0)</f>
        <v>0</v>
      </c>
      <c r="EW30" s="47">
        <f>versenyek!$RT$11*IFERROR(VLOOKUP(VLOOKUP($A30,versenyek!RS:RU,3,FALSE),szabalyok!$A$16:$B$23,2,FALSE),0)</f>
        <v>0</v>
      </c>
      <c r="EX30" s="47">
        <f>versenyek!$RW$11*IFERROR(VLOOKUP(VLOOKUP($A30,versenyek!RV:RX,3,FALSE),szabalyok!$A$16:$B$23,2,FALSE),0)</f>
        <v>0</v>
      </c>
      <c r="EY30" s="47">
        <f>versenyek!$RZ$11*IFERROR(VLOOKUP(VLOOKUP($A30,versenyek!RY:SA,3,FALSE),szabalyok!$A$16:$B$23,2,FALSE),0)</f>
        <v>0</v>
      </c>
      <c r="EZ30" s="47">
        <f>versenyek!$SC$11*IFERROR(VLOOKUP(VLOOKUP($A30,versenyek!SB:SD,3,FALSE),szabalyok!$A$16:$B$23,2,FALSE),0)</f>
        <v>0</v>
      </c>
      <c r="FA30" s="47">
        <f>versenyek!$SF$11*IFERROR(VLOOKUP(VLOOKUP($A30,versenyek!SE:SG,3,FALSE),szabalyok!$A$16:$B$23,2,FALSE),0)</f>
        <v>0</v>
      </c>
      <c r="FB30" s="47">
        <f>versenyek!$SI$11*IFERROR(VLOOKUP(VLOOKUP($A30,versenyek!SH:SJ,3,FALSE),szabalyok!$A$16:$B$23,2,FALSE),0)</f>
        <v>0</v>
      </c>
      <c r="FC30" s="47">
        <f>versenyek!$SL$11*IFERROR(VLOOKUP(VLOOKUP($A30,versenyek!SK:SM,3,FALSE),szabalyok!$A$16:$B$23,2,FALSE),0)</f>
        <v>0</v>
      </c>
      <c r="FD30" s="47">
        <f>versenyek!$SO$11*IFERROR(VLOOKUP(VLOOKUP($A30,versenyek!SN:SP,3,FALSE),szabalyok!$A$16:$B$23,2,FALSE),0)</f>
        <v>0</v>
      </c>
      <c r="FE30" s="47">
        <f>versenyek!$SR$11*IFERROR(VLOOKUP(VLOOKUP($A30,versenyek!SQ:SS,3,FALSE),szabalyok!$A$16:$B$23,2,FALSE),0)</f>
        <v>0</v>
      </c>
      <c r="FF30" s="47">
        <f>versenyek!$SU$11*IFERROR(VLOOKUP(VLOOKUP($A30,versenyek!ST:SV,3,FALSE),szabalyok!$A$16:$B$23,2,FALSE),0)</f>
        <v>0</v>
      </c>
      <c r="FG30" s="47">
        <f>versenyek!$SX$11*IFERROR(VLOOKUP(VLOOKUP($A30,versenyek!SW:SY,3,FALSE),szabalyok!$A$16:$B$23,2,FALSE),0)</f>
        <v>0</v>
      </c>
      <c r="FH30" s="47">
        <f>versenyek!$TA$11*IFERROR(VLOOKUP(VLOOKUP($A30,versenyek!SZ:TB,3,FALSE),szabalyok!$A$16:$B$23,2,FALSE),0)</f>
        <v>31.709743077800642</v>
      </c>
      <c r="FI30" s="47">
        <f>versenyek!$TD$11*IFERROR(VLOOKUP(VLOOKUP($A30,versenyek!TC:TE,3,FALSE),szabalyok!$A$16:$B$23,2,FALSE),0)</f>
        <v>0</v>
      </c>
      <c r="FJ30" s="47">
        <f>versenyek!$TG$11*IFERROR(VLOOKUP(VLOOKUP($A30,versenyek!TF:TH,3,FALSE),szabalyok!$A$16:$B$23,2,FALSE),0)</f>
        <v>0</v>
      </c>
      <c r="FK30" s="47">
        <f>versenyek!$TJ$11*IFERROR(VLOOKUP(VLOOKUP($A30,versenyek!TI:TK,3,FALSE),szabalyok!$A$16:$B$23,2,FALSE),0)</f>
        <v>0</v>
      </c>
      <c r="FL30" s="47">
        <f>versenyek!$TM$11*IFERROR(VLOOKUP(VLOOKUP($A30,versenyek!TL:TN,3,FALSE),szabalyok!$A$16:$B$23,2,FALSE),0)</f>
        <v>0</v>
      </c>
      <c r="FM30" s="47">
        <f>versenyek!$TP$11*IFERROR(VLOOKUP(VLOOKUP($A30,versenyek!TO:TQ,3,FALSE),szabalyok!$A$16:$B$23,2,FALSE),0)</f>
        <v>0</v>
      </c>
      <c r="FN30" s="47">
        <f>versenyek!$TS$11*IFERROR(VLOOKUP(VLOOKUP($A30,versenyek!TR:TT,3,FALSE),szabalyok!$A$16:$B$23,2,FALSE),0)</f>
        <v>0</v>
      </c>
      <c r="FO30" s="47"/>
      <c r="FP30" s="235">
        <f t="shared" si="0"/>
        <v>31.709743077800642</v>
      </c>
    </row>
    <row r="31" spans="1:172">
      <c r="A31" s="11" t="s">
        <v>543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>
        <f>versenyek!$BJ$11*IFERROR(VLOOKUP(VLOOKUP($A31,versenyek!BI:BK,3,FALSE),szabalyok!$A$16:$B$23,2,FALSE),0)</f>
        <v>12.968675621037201</v>
      </c>
      <c r="U31" s="47">
        <f>versenyek!$BM$11*IFERROR(VLOOKUP(VLOOKUP($A31,versenyek!BL:BN,3,FALSE),szabalyok!$A$16:$B$23,2,FALSE),0)</f>
        <v>0</v>
      </c>
      <c r="V31" s="47">
        <f>versenyek!$BP$11*IFERROR(VLOOKUP(VLOOKUP($A31,versenyek!BO:BQ,3,FALSE),szabalyok!$A$16:$B$23,2,FALSE),0)</f>
        <v>0</v>
      </c>
      <c r="W31" s="47">
        <f>versenyek!$BS$11*IFERROR(VLOOKUP(VLOOKUP($A31,versenyek!BR:BT,3,FALSE),szabalyok!$A$16:$B$23,2,FALSE),0)</f>
        <v>0</v>
      </c>
      <c r="X31" s="47">
        <f>versenyek!$BV$11*IFERROR(VLOOKUP(VLOOKUP($A31,versenyek!BU:BW,3,FALSE),szabalyok!$A$16:$B$23,2,FALSE),0)</f>
        <v>0</v>
      </c>
      <c r="Y31" s="47">
        <f>versenyek!$BY$11*IFERROR(VLOOKUP(VLOOKUP($A31,versenyek!BX:BZ,3,FALSE),szabalyok!$A$16:$B$23,2,FALSE),0)</f>
        <v>0</v>
      </c>
      <c r="Z31" s="47">
        <f>versenyek!$CB$11*IFERROR(VLOOKUP(VLOOKUP($A31,versenyek!CA:CC,3,FALSE),szabalyok!$A$16:$B$23,2,FALSE),0)</f>
        <v>0</v>
      </c>
      <c r="AA31" s="47">
        <f>versenyek!$CE$11*IFERROR(VLOOKUP(VLOOKUP($A31,versenyek!CD:CF,3,FALSE),szabalyok!$A$16:$B$23,2,FALSE),0)</f>
        <v>0</v>
      </c>
      <c r="AB31" s="47">
        <f>versenyek!$CH$11*IFERROR(VLOOKUP(VLOOKUP($A31,versenyek!CG:CI,3,FALSE),szabalyok!$A$16:$B$23,2,FALSE),0)</f>
        <v>0</v>
      </c>
      <c r="AC31" s="47">
        <f>versenyek!$CK$11*IFERROR(VLOOKUP(VLOOKUP($A31,versenyek!CJ:CL,3,FALSE),szabalyok!$A$16:$B$23,2,FALSE),0)</f>
        <v>0</v>
      </c>
      <c r="AD31" s="47">
        <f>versenyek!$CN$11*IFERROR(VLOOKUP(VLOOKUP($A31,versenyek!CM:CO,3,FALSE),szabalyok!$A$16:$B$23,2,FALSE),0)</f>
        <v>0</v>
      </c>
      <c r="AE31" s="47">
        <f>versenyek!$CQ$11*IFERROR(VLOOKUP(VLOOKUP($A31,versenyek!CP:CR,3,FALSE),szabalyok!$A$16:$B$23,2,FALSE),0)</f>
        <v>0</v>
      </c>
      <c r="AF31" s="47">
        <f>versenyek!$CT$11*IFERROR(VLOOKUP(VLOOKUP($A31,versenyek!CS:CU,3,FALSE),szabalyok!$A$16:$B$23,2,FALSE),0)</f>
        <v>0</v>
      </c>
      <c r="AG31" s="47">
        <f>versenyek!$CW$11*IFERROR(VLOOKUP(VLOOKUP($A31,versenyek!CV:CX,3,FALSE),szabalyok!$A$16:$B$23,2,FALSE),0)</f>
        <v>0</v>
      </c>
      <c r="AH31" s="47">
        <f>versenyek!$CZ$11*IFERROR(VLOOKUP(VLOOKUP($A31,versenyek!CY:DA,3,FALSE),szabalyok!$A$16:$B$23,2,FALSE),0)</f>
        <v>0</v>
      </c>
      <c r="AI31" s="47">
        <f>versenyek!$DC$11*IFERROR(VLOOKUP(VLOOKUP($A31,versenyek!DB:DD,3,FALSE),szabalyok!$A$16:$B$23,2,FALSE),0)</f>
        <v>0</v>
      </c>
      <c r="AJ31" s="47">
        <f>versenyek!$DF$11*IFERROR(VLOOKUP(VLOOKUP($A31,versenyek!DE:DG,3,FALSE),szabalyok!$A$16:$B$23,2,FALSE),0)</f>
        <v>0</v>
      </c>
      <c r="AK31" s="47">
        <f>versenyek!$DI$11*IFERROR(VLOOKUP(VLOOKUP($A31,versenyek!DH:DJ,3,FALSE),szabalyok!$A$16:$B$23,2,FALSE),0)</f>
        <v>3.468314680704502</v>
      </c>
      <c r="AL31" s="47">
        <f>versenyek!$DL$11*IFERROR(VLOOKUP(VLOOKUP($A31,versenyek!DK:DM,3,FALSE),szabalyok!$A$16:$B$23,2,FALSE),0)</f>
        <v>0</v>
      </c>
      <c r="AM31" s="47">
        <f>versenyek!$DR$11*IFERROR(VLOOKUP(VLOOKUP($A31,versenyek!DQ:DS,3,FALSE),szabalyok!$A$16:$B$23,2,FALSE),0)</f>
        <v>28.605862394625092</v>
      </c>
      <c r="AN31" s="47">
        <f>versenyek!$DU$11*IFERROR(VLOOKUP(VLOOKUP($A31,versenyek!DT:DV,3,FALSE),szabalyok!$A$16:$B$23,2,FALSE),0)</f>
        <v>0</v>
      </c>
      <c r="AO31" s="47">
        <f>versenyek!$DO$11*IFERROR(VLOOKUP(VLOOKUP($A31,versenyek!DN:DP,3,FALSE),szabalyok!$A$16:$B$23,2,FALSE),0)</f>
        <v>0</v>
      </c>
      <c r="AP31" s="47">
        <f>versenyek!$DX$11*IFERROR(VLOOKUP(VLOOKUP($A31,versenyek!DW:DY,3,FALSE),szabalyok!$A$16:$B$23,2,FALSE),0)</f>
        <v>0</v>
      </c>
      <c r="AQ31" s="47" t="e">
        <f>versenyek!$EA$11*IFERROR(VLOOKUP(VLOOKUP($A31,versenyek!DZ:EB,3,FALSE),szabalyok!$A$16:$B$23,2,FALSE),0)</f>
        <v>#DIV/0!</v>
      </c>
      <c r="AR31" s="47" t="e">
        <f>versenyek!$ED$11*IFERROR(VLOOKUP(VLOOKUP($A31,versenyek!EC:EE,3,FALSE),szabalyok!$A$16:$B$23,2,FALSE),0)</f>
        <v>#DIV/0!</v>
      </c>
      <c r="AS31" s="47">
        <f>versenyek!$EG$11*IFERROR(VLOOKUP(VLOOKUP($A31,versenyek!EF:EH,3,FALSE),szabalyok!$A$16:$B$23,2,FALSE),0)</f>
        <v>0</v>
      </c>
      <c r="AT31" s="47">
        <f>versenyek!$EJ$11*IFERROR(VLOOKUP(VLOOKUP($A31,versenyek!EI:EK,3,FALSE),szabalyok!$A$16:$B$23,2,FALSE),0)</f>
        <v>0</v>
      </c>
      <c r="AU31" s="47">
        <f>versenyek!$EM$11*IFERROR(VLOOKUP(VLOOKUP($A31,versenyek!EL:EN,3,FALSE),szabalyok!$A$16:$B$23,2,FALSE),0)</f>
        <v>0</v>
      </c>
      <c r="AV31" s="47">
        <f>versenyek!$EP$11*IFERROR(VLOOKUP(VLOOKUP($A31,versenyek!EO:EQ,3,FALSE),szabalyok!$A$16:$B$23,2,FALSE),0)</f>
        <v>0</v>
      </c>
      <c r="AW31" s="47">
        <f>versenyek!$EY$11*IFERROR(VLOOKUP(VLOOKUP($A31,versenyek!EX:EZ,3,FALSE),szabalyok!$A$16:$B$23,2,FALSE),0)</f>
        <v>21.864825339809077</v>
      </c>
      <c r="AX31" s="47">
        <f>versenyek!$FB$11*IFERROR(VLOOKUP(VLOOKUP($A31,versenyek!FA:FC,3,FALSE),szabalyok!$A$16:$B$23,2,FALSE),0)</f>
        <v>0</v>
      </c>
      <c r="AY31" s="47">
        <f>versenyek!$FE$11*IFERROR(VLOOKUP(VLOOKUP($A31,versenyek!FD:FF,3,FALSE),szabalyok!$A$16:$B$23,2,FALSE),0)</f>
        <v>0</v>
      </c>
      <c r="AZ31" s="47">
        <f>versenyek!$FH$11*IFERROR(VLOOKUP(VLOOKUP($A31,versenyek!FG:FI,3,FALSE),szabalyok!$A$16:$B$23,2,FALSE),0)</f>
        <v>0</v>
      </c>
      <c r="BA31" s="47">
        <f>versenyek!$FK$11*IFERROR(VLOOKUP(VLOOKUP($A31,versenyek!FJ:FL,3,FALSE),szabalyok!$A$16:$B$23,2,FALSE),0)</f>
        <v>0</v>
      </c>
      <c r="BB31" s="47">
        <f>versenyek!$FN$11*IFERROR(VLOOKUP(VLOOKUP($A31,versenyek!FM:FO,3,FALSE),szabalyok!$A$16:$B$23,2,FALSE),0)</f>
        <v>0</v>
      </c>
      <c r="BC31" s="47">
        <f>versenyek!$FQ$11*IFERROR(VLOOKUP(VLOOKUP($A31,versenyek!FP:FR,3,FALSE),szabalyok!$A$16:$B$23,2,FALSE),0)</f>
        <v>0</v>
      </c>
      <c r="BD31" s="47">
        <f>versenyek!$FT$11*IFERROR(VLOOKUP(VLOOKUP($A31,versenyek!FS:FU,3,FALSE),szabalyok!$A$16:$B$23,2,FALSE),0)</f>
        <v>6.1376325164790373</v>
      </c>
      <c r="BE31" s="47">
        <f>versenyek!$FW$11*IFERROR(VLOOKUP(VLOOKUP($A31,versenyek!FV:FX,3,FALSE),szabalyok!$A$16:$B$23,2,FALSE),0)</f>
        <v>0</v>
      </c>
      <c r="BF31" s="47">
        <f>versenyek!$FZ$11*IFERROR(VLOOKUP(VLOOKUP($A31,versenyek!FY:GA,3,FALSE),szabalyok!$A$16:$B$23,2,FALSE),0)</f>
        <v>0</v>
      </c>
      <c r="BG31" s="47">
        <f>versenyek!$GC$11*IFERROR(VLOOKUP(VLOOKUP($A31,versenyek!GB:GD,3,FALSE),szabalyok!$A$16:$B$23,2,FALSE),0)</f>
        <v>0</v>
      </c>
      <c r="BH31" s="47">
        <f>versenyek!$GF$11*IFERROR(VLOOKUP(VLOOKUP($A31,versenyek!GE:GG,3,FALSE),szabalyok!$A$16:$B$23,2,FALSE),0)</f>
        <v>0</v>
      </c>
      <c r="BI31" s="47">
        <f>versenyek!$GI$11*IFERROR(VLOOKUP(VLOOKUP($A31,versenyek!GH:GJ,3,FALSE),szabalyok!$A$16:$B$23,2,FALSE),0)</f>
        <v>0</v>
      </c>
      <c r="BJ31" s="47">
        <f>versenyek!$GL$11*IFERROR(VLOOKUP(VLOOKUP($A31,versenyek!GK:GM,3,FALSE),szabalyok!$A$16:$B$23,2,FALSE),0)</f>
        <v>0</v>
      </c>
      <c r="BK31" s="47">
        <f>versenyek!$GO$11*IFERROR(VLOOKUP(VLOOKUP($A31,versenyek!GN:GP,3,FALSE),szabalyok!$A$16:$B$23,2,FALSE),0)</f>
        <v>0</v>
      </c>
      <c r="BL31" s="47">
        <f>versenyek!$GR$11*IFERROR(VLOOKUP(VLOOKUP($A31,versenyek!GQ:GS,3,FALSE),szabalyok!$A$16:$B$23,2,FALSE),0)</f>
        <v>0</v>
      </c>
      <c r="BM31" s="47">
        <f>versenyek!$GX$11*IFERROR(VLOOKUP(VLOOKUP($A31,versenyek!GW:GY,3,FALSE),szabalyok!$A$16:$B$23,2,FALSE),0)</f>
        <v>6.0938963189693647</v>
      </c>
      <c r="BN31" s="47">
        <f>versenyek!$HA$11*IFERROR(VLOOKUP(VLOOKUP($A31,versenyek!GZ:HB,3,FALSE),szabalyok!$A$16:$B$23,2,FALSE),0)</f>
        <v>0</v>
      </c>
      <c r="BO31" s="47">
        <f>versenyek!$HD$11*IFERROR(VLOOKUP(VLOOKUP($A31,versenyek!HC:HE,3,FALSE),szabalyok!$A$16:$B$23,2,FALSE),0)</f>
        <v>0</v>
      </c>
      <c r="BP31" s="47">
        <f>versenyek!$HG$11*IFERROR(VLOOKUP(VLOOKUP($A31,versenyek!HF:HH,3,FALSE),szabalyok!$A$16:$B$23,2,FALSE),0)</f>
        <v>46.99907328515912</v>
      </c>
      <c r="BQ31" s="47">
        <f>versenyek!$HJ$11*IFERROR(VLOOKUP(VLOOKUP($A31,versenyek!HI:HK,3,FALSE),szabalyok!$A$16:$B$23,2,FALSE),0)</f>
        <v>0</v>
      </c>
      <c r="BR31" s="47">
        <f>versenyek!$HM$11*IFERROR(VLOOKUP(VLOOKUP($A31,versenyek!HL:HN,3,FALSE),szabalyok!$A$16:$B$23,2,FALSE),0)</f>
        <v>0</v>
      </c>
      <c r="BS31" s="47">
        <f>versenyek!$HP$11*IFERROR(VLOOKUP(VLOOKUP($A31,versenyek!HO:HQ,3,FALSE),szabalyok!$A$16:$B$23,2,FALSE),0)</f>
        <v>0</v>
      </c>
      <c r="BT31" s="47">
        <f>versenyek!$HS$11*IFERROR(VLOOKUP(VLOOKUP($A31,versenyek!HR:HT,3,FALSE),szabalyok!$A$16:$B$23,2,FALSE),0)</f>
        <v>0</v>
      </c>
      <c r="BU31" s="47">
        <f>versenyek!$HV$11*IFERROR(VLOOKUP(VLOOKUP($A31,versenyek!HU:HW,3,FALSE),szabalyok!$A$16:$B$23,2,FALSE),0)</f>
        <v>0</v>
      </c>
      <c r="BV31" s="47">
        <f>versenyek!$HY$11*IFERROR(VLOOKUP(VLOOKUP($A31,versenyek!HX:HZ,3,FALSE),szabalyok!$A$16:$B$23,2,FALSE),0)</f>
        <v>0</v>
      </c>
      <c r="BW31" s="47">
        <f>versenyek!$IB$11*IFERROR(VLOOKUP(VLOOKUP($A31,versenyek!IA:IC,3,FALSE),szabalyok!$A$16:$B$23,2,FALSE),0)</f>
        <v>0</v>
      </c>
      <c r="BX31" s="47">
        <f>versenyek!$IE$11*IFERROR(VLOOKUP(VLOOKUP($A31,versenyek!ID:IF,3,FALSE),szabalyok!$A$16:$B$23,2,FALSE),0)</f>
        <v>0</v>
      </c>
      <c r="BY31" s="47">
        <f>versenyek!$IH$11*IFERROR(VLOOKUP(VLOOKUP($A31,versenyek!IG:II,3,FALSE),szabalyok!$A$16:$B$23,2,FALSE),0)</f>
        <v>0</v>
      </c>
      <c r="BZ31" s="47">
        <f>versenyek!$IK$11*IFERROR(VLOOKUP(VLOOKUP($A31,versenyek!IJ:IL,3,FALSE),szabalyok!$A$16:$B$23,2,FALSE),0)</f>
        <v>0</v>
      </c>
      <c r="CA31" s="47">
        <f>versenyek!$IN$11*IFERROR(VLOOKUP(VLOOKUP($A31,versenyek!IM:IO,3,FALSE),szabalyok!$A$16:$B$23,2,FALSE),0)</f>
        <v>0</v>
      </c>
      <c r="CB31" s="47">
        <f>versenyek!$IW$11*IFERROR(VLOOKUP(VLOOKUP($A31,versenyek!IV:IX,3,FALSE),szabalyok!$A$16:$B$23,2,FALSE),0)</f>
        <v>0</v>
      </c>
      <c r="CC31" s="47">
        <f>versenyek!$IZ$11*IFERROR(VLOOKUP(VLOOKUP($A31,versenyek!IY:JA,3,FALSE),szabalyok!$A$16:$B$23,2,FALSE),0)</f>
        <v>0</v>
      </c>
      <c r="CD31" s="47">
        <f>versenyek!$JC$11*IFERROR(VLOOKUP(VLOOKUP($A31,versenyek!JB:JD,3,FALSE),szabalyok!$A$16:$B$23,2,FALSE),0)</f>
        <v>14.57170358404136</v>
      </c>
      <c r="CE31" s="47">
        <f>versenyek!$JF$11*IFERROR(VLOOKUP(VLOOKUP($A31,versenyek!JE:JG,3,FALSE),szabalyok!$A$16:$B$23,2,FALSE),0)</f>
        <v>0</v>
      </c>
      <c r="CF31" s="47">
        <f>versenyek!$JI$11*IFERROR(VLOOKUP(VLOOKUP($A31,versenyek!JH:JJ,3,FALSE),szabalyok!$A$16:$B$23,2,FALSE),0)</f>
        <v>0</v>
      </c>
      <c r="CG31" s="47">
        <f>versenyek!$JL$11*IFERROR(VLOOKUP(VLOOKUP($A31,versenyek!JK:JM,3,FALSE),szabalyok!$A$16:$B$23,2,FALSE),0)</f>
        <v>0</v>
      </c>
      <c r="CH31" s="47">
        <f>versenyek!$JO$11*IFERROR(VLOOKUP(VLOOKUP($A31,versenyek!JN:JP,3,FALSE),szabalyok!$A$16:$B$23,2,FALSE),0)</f>
        <v>0</v>
      </c>
      <c r="CI31" s="47">
        <f>versenyek!$JR$11*IFERROR(VLOOKUP(VLOOKUP($A31,versenyek!JQ:JS,3,FALSE),szabalyok!$A$16:$B$23,2,FALSE),0)</f>
        <v>0</v>
      </c>
      <c r="CJ31" s="47">
        <f>versenyek!$JU$11*IFERROR(VLOOKUP(VLOOKUP($A31,versenyek!JT:JV,3,FALSE),szabalyok!$A$16:$B$23,2,FALSE),0)</f>
        <v>0</v>
      </c>
      <c r="CK31" s="47">
        <f>versenyek!$JR$11*IFERROR(VLOOKUP(VLOOKUP($A31,versenyek!JW:JY,3,FALSE),szabalyok!$A$16:$B$23,2,FALSE),0)</f>
        <v>0</v>
      </c>
      <c r="CL31" s="47">
        <f>versenyek!$KA$11*IFERROR(VLOOKUP(VLOOKUP($A31,versenyek!JZ:KB,3,FALSE),szabalyok!$A$16:$B$23,2,FALSE),0)</f>
        <v>0</v>
      </c>
      <c r="CM31" s="47">
        <f>versenyek!$KD$11*IFERROR(VLOOKUP(VLOOKUP($A31,versenyek!KC:KE,3,FALSE),szabalyok!$A$16:$B$23,2,FALSE),0)</f>
        <v>0</v>
      </c>
      <c r="CN31" s="47">
        <f>versenyek!$KG$11*IFERROR(VLOOKUP(VLOOKUP($A31,versenyek!KF:KH,3,FALSE),szabalyok!$A$16:$B$23,2,FALSE),0)</f>
        <v>0</v>
      </c>
      <c r="CO31" s="47">
        <f>versenyek!$KJ$11*IFERROR(VLOOKUP(VLOOKUP($A31,versenyek!KI:KK,3,FALSE),szabalyok!$A$16:$B$23,2,FALSE),0)</f>
        <v>0</v>
      </c>
      <c r="CP31" s="47">
        <f>versenyek!$KM$11*IFERROR(VLOOKUP(VLOOKUP($A31,versenyek!KL:KN,3,FALSE),szabalyok!$A$16:$B$23,2,FALSE),0)</f>
        <v>0</v>
      </c>
      <c r="CQ31" s="47">
        <f>versenyek!$KP$11*IFERROR(VLOOKUP(VLOOKUP($A31,versenyek!KO:KQ,3,FALSE),szabalyok!$A$16:$B$23,2,FALSE),0)</f>
        <v>0</v>
      </c>
      <c r="CR31" s="47">
        <f>versenyek!$KS$11*IFERROR(VLOOKUP(VLOOKUP($A31,versenyek!KR:KT,3,FALSE),szabalyok!$A$16:$B$23,2,FALSE),0)</f>
        <v>0</v>
      </c>
      <c r="CS31" s="47">
        <f>versenyek!$KV$11*IFERROR(VLOOKUP(VLOOKUP($A31,versenyek!KU:KW,3,FALSE),szabalyok!$A$16:$B$23,2,FALSE),0)</f>
        <v>0</v>
      </c>
      <c r="CT31" s="47">
        <f>versenyek!$KY$11*IFERROR(VLOOKUP(VLOOKUP($A31,versenyek!KX:KZ,3,FALSE),szabalyok!$A$16:$B$23,2,FALSE),0)</f>
        <v>0</v>
      </c>
      <c r="CU31" s="47">
        <f>versenyek!$LB$11*IFERROR(VLOOKUP(VLOOKUP($A31,versenyek!LA:LC,3,FALSE),szabalyok!$A$16:$B$23,2,FALSE),0)</f>
        <v>0</v>
      </c>
      <c r="CV31" s="47">
        <f>versenyek!$LE$11*IFERROR(VLOOKUP(VLOOKUP($A31,versenyek!LD:LF,3,FALSE),szabalyok!$A$16:$B$23,2,FALSE),0)</f>
        <v>0</v>
      </c>
      <c r="CW31" s="47">
        <f>versenyek!$LH$11*IFERROR(VLOOKUP(VLOOKUP($A31,versenyek!LG:LI,3,FALSE),szabalyok!$A$16:$B$23,2,FALSE),0)</f>
        <v>0</v>
      </c>
      <c r="CX31" s="47">
        <f>versenyek!$LK$11*IFERROR(VLOOKUP(VLOOKUP($A31,versenyek!LJ:LL,3,FALSE),szabalyok!$A$16:$B$23,2,FALSE),0)</f>
        <v>0</v>
      </c>
      <c r="CY31" s="47">
        <f>versenyek!$LN$11*IFERROR(VLOOKUP(VLOOKUP($A31,versenyek!LM:LO,3,FALSE),szabalyok!$A$16:$B$23,2,FALSE),0)</f>
        <v>0</v>
      </c>
      <c r="CZ31" s="47">
        <f>versenyek!$LQ$11*IFERROR(VLOOKUP(VLOOKUP($A31,versenyek!LP:LR,3,FALSE),szabalyok!$A$16:$B$23,2,FALSE),0)</f>
        <v>0</v>
      </c>
      <c r="DA31" s="47">
        <f>versenyek!$LT$11*IFERROR(VLOOKUP(VLOOKUP($A31,versenyek!LS:LU,3,FALSE),szabalyok!$A$16:$B$23,2,FALSE),0)</f>
        <v>0</v>
      </c>
      <c r="DB31" s="47">
        <f>versenyek!$LW$11*IFERROR(VLOOKUP(VLOOKUP($A31,versenyek!LV:LX,3,FALSE),szabalyok!$A$16:$B$23,2,FALSE),0)</f>
        <v>76.437522371529226</v>
      </c>
      <c r="DC31" s="47">
        <f>versenyek!$LZ$11*IFERROR(VLOOKUP(VLOOKUP($A31,versenyek!LY:MA,3,FALSE),szabalyok!$A$16:$B$23,2,FALSE),0)</f>
        <v>0</v>
      </c>
      <c r="DD31" s="47">
        <f>versenyek!$MC$11*IFERROR(VLOOKUP(VLOOKUP($A31,versenyek!MB:MD,3,FALSE),szabalyok!$A$16:$B$23,2,FALSE),0)</f>
        <v>0</v>
      </c>
      <c r="DE31" s="47">
        <f>versenyek!$ML$11*IFERROR(VLOOKUP(VLOOKUP($A31,versenyek!MK:MM,3,FALSE),szabalyok!$A$16:$B$23,2,FALSE),0)</f>
        <v>0</v>
      </c>
      <c r="DF31" s="47">
        <f>versenyek!$MO$11*IFERROR(VLOOKUP(VLOOKUP($A31,versenyek!MN:MP,3,FALSE),szabalyok!$A$16:$B$23,2,FALSE),0)</f>
        <v>0</v>
      </c>
      <c r="DG31" s="47">
        <f>versenyek!$MR$11*IFERROR(VLOOKUP(VLOOKUP($A31,versenyek!MQ:MS,3,FALSE),szabalyok!$A$16:$B$23,2,FALSE),0)</f>
        <v>0</v>
      </c>
      <c r="DH31" s="47">
        <f>versenyek!$MU$11*IFERROR(VLOOKUP(VLOOKUP($A31,versenyek!MT:MV,3,FALSE),szabalyok!$A$16:$B$23,2,FALSE),0)</f>
        <v>0</v>
      </c>
      <c r="DI31" s="47">
        <f>versenyek!$MX$11*IFERROR(VLOOKUP(VLOOKUP($A31,versenyek!MW:MY,3,FALSE),szabalyok!$A$16:$B$23,2,FALSE),0)</f>
        <v>0</v>
      </c>
      <c r="DJ31" s="47">
        <f>versenyek!$NA$11*IFERROR(VLOOKUP(VLOOKUP($A31,versenyek!MZ:NB,3,FALSE),szabalyok!$A$16:$B$23,2,FALSE),0)</f>
        <v>0</v>
      </c>
      <c r="DK31" s="47">
        <f>versenyek!$ND$11*IFERROR(VLOOKUP(VLOOKUP($A31,versenyek!NC:NE,3,FALSE),szabalyok!$A$16:$B$23,2,FALSE),0)</f>
        <v>0</v>
      </c>
      <c r="DL31" s="47">
        <f>versenyek!$NG$11*IFERROR(VLOOKUP(VLOOKUP($A31,versenyek!NF:NH,3,FALSE),szabalyok!$A$16:$B$23,2,FALSE),0)</f>
        <v>0</v>
      </c>
      <c r="DM31" s="47">
        <f>versenyek!$NJ$11*IFERROR(VLOOKUP(VLOOKUP($A31,versenyek!NI:NK,3,FALSE),szabalyok!$A$16:$B$23,2,FALSE),0)</f>
        <v>0</v>
      </c>
      <c r="DN31" s="47">
        <f>versenyek!$NM$11*IFERROR(VLOOKUP(VLOOKUP($A31,versenyek!NL:NN,3,FALSE),szabalyok!$A$16:$B$23,2,FALSE),0)</f>
        <v>0</v>
      </c>
      <c r="DO31" s="47">
        <f>versenyek!$NP$11*IFERROR(VLOOKUP(VLOOKUP($A31,versenyek!NO:NQ,3,FALSE),szabalyok!$A$16:$B$23,2,FALSE),0)</f>
        <v>0</v>
      </c>
      <c r="DP31" s="47">
        <f>versenyek!$NS$11*IFERROR(VLOOKUP(VLOOKUP($A31,versenyek!NR:NT,3,FALSE),szabalyok!$A$16:$B$23,2,FALSE),0)</f>
        <v>0</v>
      </c>
      <c r="DQ31" s="47">
        <f>versenyek!$NV$11*IFERROR(VLOOKUP(VLOOKUP($A31,versenyek!NU:NW,3,FALSE),szabalyok!$A$16:$B$23,2,FALSE),0)</f>
        <v>0</v>
      </c>
      <c r="DR31" s="47">
        <f>versenyek!$NY$11*IFERROR(VLOOKUP(VLOOKUP($A31,versenyek!NX:NZ,3,FALSE),szabalyok!$A$16:$B$23,2,FALSE),0)</f>
        <v>0</v>
      </c>
      <c r="DS31" s="47">
        <f>versenyek!$OB$11*IFERROR(VLOOKUP(VLOOKUP($A31,versenyek!OA:OC,3,FALSE),szabalyok!$A$16:$B$23,2,FALSE),0)</f>
        <v>0</v>
      </c>
      <c r="DT31" s="47">
        <f>versenyek!$OE$11*IFERROR(VLOOKUP(VLOOKUP($A31,versenyek!OD:OF,3,FALSE),szabalyok!$A$16:$B$23,2,FALSE),0)</f>
        <v>0</v>
      </c>
      <c r="DU31" s="47">
        <f>versenyek!$OH$11*IFERROR(VLOOKUP(VLOOKUP($A31,versenyek!OG:OI,3,FALSE),szabalyok!$A$16:$B$23,2,FALSE),0)</f>
        <v>0</v>
      </c>
      <c r="DV31" s="47">
        <f>versenyek!$OK$11*IFERROR(VLOOKUP(VLOOKUP($A31,versenyek!OJ:OL,3,FALSE),szabalyok!$A$16:$B$23,2,FALSE),0)</f>
        <v>0</v>
      </c>
      <c r="DW31" s="47">
        <f>versenyek!$ON$11*IFERROR(VLOOKUP(VLOOKUP($A31,versenyek!OM:OO,3,FALSE),szabalyok!$A$16:$B$23,2,FALSE),0)</f>
        <v>0</v>
      </c>
      <c r="DX31" s="47">
        <f>versenyek!$OQ$11*IFERROR(VLOOKUP(VLOOKUP($A31,versenyek!OP:OR,3,FALSE),szabalyok!$A$16:$B$23,2,FALSE),0)</f>
        <v>0</v>
      </c>
      <c r="DY31" s="47">
        <f>versenyek!$OT$11*IFERROR(VLOOKUP(VLOOKUP($A31,versenyek!OS:OU,3,FALSE),szabalyok!$A$16:$B$23,2,FALSE),0)</f>
        <v>0</v>
      </c>
      <c r="DZ31" s="47">
        <f>versenyek!$OW$11*IFERROR(VLOOKUP(VLOOKUP($A31,versenyek!OV:OX,3,FALSE),szabalyok!$A$16:$B$23,2,FALSE),0)</f>
        <v>2.3790256522834818</v>
      </c>
      <c r="EA31" s="47">
        <f>versenyek!$OZ$11*IFERROR(VLOOKUP(VLOOKUP($A31,versenyek!OY:PA,3,FALSE),szabalyok!$A$16:$B$23,2,FALSE),0)</f>
        <v>0</v>
      </c>
      <c r="EB31" s="47">
        <f>versenyek!$PC$11*IFERROR(VLOOKUP(VLOOKUP($A31,versenyek!PB:PD,3,FALSE),szabalyok!$A$16:$B$23,2,FALSE),0)</f>
        <v>0</v>
      </c>
      <c r="EC31" s="47">
        <f>versenyek!$PF$11*IFERROR(VLOOKUP(VLOOKUP($A31,versenyek!PE:PG,3,FALSE),szabalyok!$A$16:$B$23,2,FALSE),0)</f>
        <v>0</v>
      </c>
      <c r="ED31" s="47">
        <f>versenyek!$PI$11*IFERROR(VLOOKUP(VLOOKUP($A31,versenyek!PH:PJ,3,FALSE),szabalyok!$A$16:$B$23,2,FALSE),0)</f>
        <v>0</v>
      </c>
      <c r="EE31" s="47">
        <f>versenyek!$PL$11*IFERROR(VLOOKUP(VLOOKUP($A31,versenyek!PK:PM,3,FALSE),szabalyok!$A$16:$B$23,2,FALSE),0)</f>
        <v>0</v>
      </c>
      <c r="EF31" s="47">
        <f>versenyek!$PO$11*IFERROR(VLOOKUP(VLOOKUP($A31,versenyek!PN:PP,3,FALSE),szabalyok!$A$16:$B$23,2,FALSE),0)</f>
        <v>0</v>
      </c>
      <c r="EG31" s="47">
        <f>versenyek!$PR$11*IFERROR(VLOOKUP(VLOOKUP($A31,versenyek!PQ:PS,3,FALSE),szabalyok!$A$16:$B$23,2,FALSE),0)</f>
        <v>0</v>
      </c>
      <c r="EH31" s="47">
        <f>versenyek!$PU$11*IFERROR(VLOOKUP(VLOOKUP($A31,versenyek!PT:PV,3,FALSE),szabalyok!$A$16:$B$23,2,FALSE),0)</f>
        <v>0</v>
      </c>
      <c r="EI31" s="47">
        <f>versenyek!$PX$11*IFERROR(VLOOKUP(VLOOKUP($A31,versenyek!PW:PY,3,FALSE),szabalyok!$A$16:$B$23,2,FALSE),0)</f>
        <v>0</v>
      </c>
      <c r="EJ31" s="47">
        <f>versenyek!$QA$11*IFERROR(VLOOKUP(VLOOKUP($A31,versenyek!PZ:QB,3,FALSE),szabalyok!$A$16:$B$23,2,FALSE),0)</f>
        <v>0</v>
      </c>
      <c r="EK31" s="47">
        <f>versenyek!$QD$11*IFERROR(VLOOKUP(VLOOKUP($A31,versenyek!QC:QE,3,FALSE),szabalyok!$A$16:$B$23,2,FALSE),0)</f>
        <v>0</v>
      </c>
      <c r="EL31" s="47">
        <f>versenyek!$QG$11*IFERROR(VLOOKUP(VLOOKUP($A31,versenyek!QF:QH,3,FALSE),szabalyok!$A$16:$B$23,2,FALSE),0)</f>
        <v>25.113433828536209</v>
      </c>
      <c r="EM31" s="47">
        <f>versenyek!$QJ$11*IFERROR(VLOOKUP(VLOOKUP($A31,versenyek!QI:QK,3,FALSE),szabalyok!$A$16:$B$23,2,FALSE),0)</f>
        <v>0</v>
      </c>
      <c r="EN31" s="47">
        <f>versenyek!$QM$11*IFERROR(VLOOKUP(VLOOKUP($A31,versenyek!QL:QN,3,FALSE),szabalyok!$A$16:$B$23,2,FALSE),0)</f>
        <v>0</v>
      </c>
      <c r="EO31" s="47">
        <f>versenyek!$QP$11*IFERROR(VLOOKUP(VLOOKUP($A31,versenyek!QO:QQ,3,FALSE),szabalyok!$A$16:$B$23,2,FALSE),0)</f>
        <v>0</v>
      </c>
      <c r="EP31" s="47">
        <f>versenyek!$QS$11*IFERROR(VLOOKUP(VLOOKUP($A31,versenyek!QR:QT,3,FALSE),szabalyok!$A$16:$B$23,2,FALSE),0)</f>
        <v>0</v>
      </c>
      <c r="EQ31" s="47">
        <f>versenyek!$QV$11*IFERROR(VLOOKUP(VLOOKUP($A31,versenyek!QU:QW,3,FALSE),szabalyok!$A$16:$B$23,2,FALSE),0)</f>
        <v>0</v>
      </c>
      <c r="ER31" s="47">
        <f>versenyek!$RE$11*IFERROR(VLOOKUP(VLOOKUP($A31,versenyek!RD:RF,3,FALSE),szabalyok!$A$16:$B$23,2,FALSE),0)</f>
        <v>0</v>
      </c>
      <c r="ES31" s="47">
        <f>versenyek!$RH$11*IFERROR(VLOOKUP(VLOOKUP($A31,versenyek!RG:RI,3,FALSE),szabalyok!$A$16:$B$23,2,FALSE),0)</f>
        <v>0</v>
      </c>
      <c r="ET31" s="47">
        <f>versenyek!$RK$11*IFERROR(VLOOKUP(VLOOKUP($A31,versenyek!RJ:RL,3,FALSE),szabalyok!$A$16:$B$23,2,FALSE),0)</f>
        <v>0</v>
      </c>
      <c r="EU31" s="47">
        <f>versenyek!$RN$11*IFERROR(VLOOKUP(VLOOKUP($A31,versenyek!RM:RO,3,FALSE),szabalyok!$A$16:$B$23,2,FALSE),0)</f>
        <v>0</v>
      </c>
      <c r="EV31" s="47">
        <f>versenyek!$RQ$11*IFERROR(VLOOKUP(VLOOKUP($A31,versenyek!RP:RR,3,FALSE),szabalyok!$A$16:$B$23,2,FALSE),0)</f>
        <v>0</v>
      </c>
      <c r="EW31" s="47">
        <f>versenyek!$RT$11*IFERROR(VLOOKUP(VLOOKUP($A31,versenyek!RS:RU,3,FALSE),szabalyok!$A$16:$B$23,2,FALSE),0)</f>
        <v>0</v>
      </c>
      <c r="EX31" s="47">
        <f>versenyek!$RW$11*IFERROR(VLOOKUP(VLOOKUP($A31,versenyek!RV:RX,3,FALSE),szabalyok!$A$16:$B$23,2,FALSE),0)</f>
        <v>0</v>
      </c>
      <c r="EY31" s="47">
        <f>versenyek!$RZ$11*IFERROR(VLOOKUP(VLOOKUP($A31,versenyek!RY:SA,3,FALSE),szabalyok!$A$16:$B$23,2,FALSE),0)</f>
        <v>0</v>
      </c>
      <c r="EZ31" s="47">
        <f>versenyek!$SC$11*IFERROR(VLOOKUP(VLOOKUP($A31,versenyek!SB:SD,3,FALSE),szabalyok!$A$16:$B$23,2,FALSE),0)</f>
        <v>0</v>
      </c>
      <c r="FA31" s="47">
        <f>versenyek!$SF$11*IFERROR(VLOOKUP(VLOOKUP($A31,versenyek!SE:SG,3,FALSE),szabalyok!$A$16:$B$23,2,FALSE),0)</f>
        <v>0</v>
      </c>
      <c r="FB31" s="47">
        <f>versenyek!$SI$11*IFERROR(VLOOKUP(VLOOKUP($A31,versenyek!SH:SJ,3,FALSE),szabalyok!$A$16:$B$23,2,FALSE),0)</f>
        <v>0</v>
      </c>
      <c r="FC31" s="47">
        <f>versenyek!$SL$11*IFERROR(VLOOKUP(VLOOKUP($A31,versenyek!SK:SM,3,FALSE),szabalyok!$A$16:$B$23,2,FALSE),0)</f>
        <v>0</v>
      </c>
      <c r="FD31" s="47">
        <f>versenyek!$SO$11*IFERROR(VLOOKUP(VLOOKUP($A31,versenyek!SN:SP,3,FALSE),szabalyok!$A$16:$B$23,2,FALSE),0)</f>
        <v>0</v>
      </c>
      <c r="FE31" s="47">
        <f>versenyek!$SR$11*IFERROR(VLOOKUP(VLOOKUP($A31,versenyek!SQ:SS,3,FALSE),szabalyok!$A$16:$B$23,2,FALSE),0)</f>
        <v>0</v>
      </c>
      <c r="FF31" s="47">
        <f>versenyek!$SU$11*IFERROR(VLOOKUP(VLOOKUP($A31,versenyek!ST:SV,3,FALSE),szabalyok!$A$16:$B$23,2,FALSE),0)</f>
        <v>0</v>
      </c>
      <c r="FG31" s="47">
        <f>versenyek!$SX$11*IFERROR(VLOOKUP(VLOOKUP($A31,versenyek!SW:SY,3,FALSE),szabalyok!$A$16:$B$23,2,FALSE),0)</f>
        <v>0</v>
      </c>
      <c r="FH31" s="47">
        <f>versenyek!$TA$11*IFERROR(VLOOKUP(VLOOKUP($A31,versenyek!SZ:TB,3,FALSE),szabalyok!$A$16:$B$23,2,FALSE),0)</f>
        <v>0</v>
      </c>
      <c r="FI31" s="47">
        <f>versenyek!$TD$11*IFERROR(VLOOKUP(VLOOKUP($A31,versenyek!TC:TE,3,FALSE),szabalyok!$A$16:$B$23,2,FALSE),0)</f>
        <v>0</v>
      </c>
      <c r="FJ31" s="47">
        <f>versenyek!$TG$11*IFERROR(VLOOKUP(VLOOKUP($A31,versenyek!TF:TH,3,FALSE),szabalyok!$A$16:$B$23,2,FALSE),0)</f>
        <v>0</v>
      </c>
      <c r="FK31" s="47">
        <f>versenyek!$TJ$11*IFERROR(VLOOKUP(VLOOKUP($A31,versenyek!TI:TK,3,FALSE),szabalyok!$A$16:$B$23,2,FALSE),0)</f>
        <v>0</v>
      </c>
      <c r="FL31" s="47">
        <f>versenyek!$TM$11*IFERROR(VLOOKUP(VLOOKUP($A31,versenyek!TL:TN,3,FALSE),szabalyok!$A$16:$B$23,2,FALSE),0)</f>
        <v>0</v>
      </c>
      <c r="FM31" s="47">
        <f>versenyek!$TP$11*IFERROR(VLOOKUP(VLOOKUP($A31,versenyek!TO:TQ,3,FALSE),szabalyok!$A$16:$B$23,2,FALSE),0)</f>
        <v>0</v>
      </c>
      <c r="FN31" s="47">
        <f>versenyek!$TS$11*IFERROR(VLOOKUP(VLOOKUP($A31,versenyek!TR:TT,3,FALSE),szabalyok!$A$16:$B$23,2,FALSE),0)</f>
        <v>0</v>
      </c>
      <c r="FO31" s="47"/>
      <c r="FP31" s="235">
        <f t="shared" si="0"/>
        <v>25.113433828536209</v>
      </c>
    </row>
    <row r="32" spans="1:172">
      <c r="A32" s="1" t="s">
        <v>1603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>
        <v>34.76949927759572</v>
      </c>
      <c r="Q32" s="47">
        <v>0</v>
      </c>
      <c r="R32" s="47">
        <f>versenyek!$BD$11*IFERROR(VLOOKUP(VLOOKUP($A32,versenyek!BC:BE,3,FALSE),szabalyok!$A$16:$B$23,2,FALSE),0)</f>
        <v>0</v>
      </c>
      <c r="S32" s="47">
        <f>versenyek!$BG$11*IFERROR(VLOOKUP(VLOOKUP($A32,versenyek!BF:BH,3,FALSE),szabalyok!$A$16:$B$23,2,FALSE),0)</f>
        <v>0</v>
      </c>
      <c r="T32" s="47">
        <f>versenyek!$BJ$11*IFERROR(VLOOKUP(VLOOKUP($A32,versenyek!BI:BK,3,FALSE),szabalyok!$A$16:$B$23,2,FALSE),0)</f>
        <v>0</v>
      </c>
      <c r="U32" s="47">
        <f>versenyek!$BM$11*IFERROR(VLOOKUP(VLOOKUP($A32,versenyek!BL:BN,3,FALSE),szabalyok!$A$16:$B$23,2,FALSE),0)</f>
        <v>0</v>
      </c>
      <c r="V32" s="47">
        <f>versenyek!$BP$11*IFERROR(VLOOKUP(VLOOKUP($A32,versenyek!BO:BQ,3,FALSE),szabalyok!$A$16:$B$23,2,FALSE),0)</f>
        <v>0</v>
      </c>
      <c r="W32" s="47">
        <f>versenyek!$BS$11*IFERROR(VLOOKUP(VLOOKUP($A32,versenyek!BR:BT,3,FALSE),szabalyok!$A$16:$B$23,2,FALSE),0)</f>
        <v>0</v>
      </c>
      <c r="X32" s="47">
        <f>versenyek!$BV$11*IFERROR(VLOOKUP(VLOOKUP($A32,versenyek!BU:BW,3,FALSE),szabalyok!$A$16:$B$23,2,FALSE),0)</f>
        <v>0</v>
      </c>
      <c r="Y32" s="47">
        <f>versenyek!$BY$11*IFERROR(VLOOKUP(VLOOKUP($A32,versenyek!BX:BZ,3,FALSE),szabalyok!$A$16:$B$23,2,FALSE),0)</f>
        <v>0</v>
      </c>
      <c r="Z32" s="47">
        <f>versenyek!$CB$11*IFERROR(VLOOKUP(VLOOKUP($A32,versenyek!CA:CC,3,FALSE),szabalyok!$A$16:$B$23,2,FALSE),0)</f>
        <v>0</v>
      </c>
      <c r="AA32" s="47">
        <f>versenyek!$CE$11*IFERROR(VLOOKUP(VLOOKUP($A32,versenyek!CD:CF,3,FALSE),szabalyok!$A$16:$B$23,2,FALSE),0)</f>
        <v>0</v>
      </c>
      <c r="AB32" s="47">
        <f>versenyek!$CH$11*IFERROR(VLOOKUP(VLOOKUP($A32,versenyek!CG:CI,3,FALSE),szabalyok!$A$16:$B$23,2,FALSE),0)</f>
        <v>0</v>
      </c>
      <c r="AC32" s="47">
        <f>versenyek!$CK$11*IFERROR(VLOOKUP(VLOOKUP($A32,versenyek!CJ:CL,3,FALSE),szabalyok!$A$16:$B$23,2,FALSE),0)</f>
        <v>0</v>
      </c>
      <c r="AD32" s="47">
        <f>versenyek!$CN$11*IFERROR(VLOOKUP(VLOOKUP($A32,versenyek!CM:CO,3,FALSE),szabalyok!$A$16:$B$23,2,FALSE),0)</f>
        <v>0</v>
      </c>
      <c r="AE32" s="47">
        <f>versenyek!$CQ$11*IFERROR(VLOOKUP(VLOOKUP($A32,versenyek!CP:CR,3,FALSE),szabalyok!$A$16:$B$23,2,FALSE),0)</f>
        <v>0</v>
      </c>
      <c r="AF32" s="47">
        <f>versenyek!$CT$11*IFERROR(VLOOKUP(VLOOKUP($A32,versenyek!CS:CU,3,FALSE),szabalyok!$A$16:$B$23,2,FALSE),0)</f>
        <v>0</v>
      </c>
      <c r="AG32" s="47">
        <f>versenyek!$CW$11*IFERROR(VLOOKUP(VLOOKUP($A32,versenyek!CV:CX,3,FALSE),szabalyok!$A$16:$B$23,2,FALSE),0)</f>
        <v>0</v>
      </c>
      <c r="AH32" s="47">
        <f>versenyek!$CZ$11*IFERROR(VLOOKUP(VLOOKUP($A32,versenyek!CY:DA,3,FALSE),szabalyok!$A$16:$B$23,2,FALSE),0)</f>
        <v>0</v>
      </c>
      <c r="AI32" s="47">
        <f>versenyek!$DC$11*IFERROR(VLOOKUP(VLOOKUP($A32,versenyek!DB:DD,3,FALSE),szabalyok!$A$16:$B$23,2,FALSE),0)</f>
        <v>0</v>
      </c>
      <c r="AJ32" s="47">
        <f>versenyek!$DF$11*IFERROR(VLOOKUP(VLOOKUP($A32,versenyek!DE:DG,3,FALSE),szabalyok!$A$16:$B$23,2,FALSE),0)</f>
        <v>0</v>
      </c>
      <c r="AK32" s="47">
        <f>versenyek!$DI$11*IFERROR(VLOOKUP(VLOOKUP($A32,versenyek!DH:DJ,3,FALSE),szabalyok!$A$16:$B$23,2,FALSE),0)</f>
        <v>0</v>
      </c>
      <c r="AL32" s="47">
        <f>versenyek!$DL$11*IFERROR(VLOOKUP(VLOOKUP($A32,versenyek!DK:DM,3,FALSE),szabalyok!$A$16:$B$23,2,FALSE),0)</f>
        <v>0</v>
      </c>
      <c r="AM32" s="47">
        <f>versenyek!$DR$11*IFERROR(VLOOKUP(VLOOKUP($A32,versenyek!DQ:DS,3,FALSE),szabalyok!$A$16:$B$23,2,FALSE),0)</f>
        <v>0</v>
      </c>
      <c r="AN32" s="47">
        <f>versenyek!$DU$11*IFERROR(VLOOKUP(VLOOKUP($A32,versenyek!DT:DV,3,FALSE),szabalyok!$A$16:$B$23,2,FALSE),0)</f>
        <v>0</v>
      </c>
      <c r="AO32" s="47">
        <f>versenyek!$DO$11*IFERROR(VLOOKUP(VLOOKUP($A32,versenyek!DN:DP,3,FALSE),szabalyok!$A$16:$B$23,2,FALSE),0)</f>
        <v>0</v>
      </c>
      <c r="AP32" s="47">
        <f>versenyek!$DX$11*IFERROR(VLOOKUP(VLOOKUP($A32,versenyek!DW:DY,3,FALSE),szabalyok!$A$16:$B$23,2,FALSE),0)</f>
        <v>0</v>
      </c>
      <c r="AQ32" s="47" t="e">
        <f>versenyek!$EA$11*IFERROR(VLOOKUP(VLOOKUP($A32,versenyek!DZ:EB,3,FALSE),szabalyok!$A$16:$B$23,2,FALSE),0)</f>
        <v>#DIV/0!</v>
      </c>
      <c r="AR32" s="47" t="e">
        <f>versenyek!$ED$11*IFERROR(VLOOKUP(VLOOKUP($A32,versenyek!EC:EE,3,FALSE),szabalyok!$A$16:$B$23,2,FALSE),0)</f>
        <v>#DIV/0!</v>
      </c>
      <c r="AS32" s="47">
        <f>versenyek!$EG$11*IFERROR(VLOOKUP(VLOOKUP($A32,versenyek!EF:EH,3,FALSE),szabalyok!$A$16:$B$23,2,FALSE),0)</f>
        <v>0</v>
      </c>
      <c r="AT32" s="47">
        <f>versenyek!$EJ$11*IFERROR(VLOOKUP(VLOOKUP($A32,versenyek!EI:EK,3,FALSE),szabalyok!$A$16:$B$23,2,FALSE),0)</f>
        <v>0</v>
      </c>
      <c r="AU32" s="47">
        <f>versenyek!$EM$11*IFERROR(VLOOKUP(VLOOKUP($A32,versenyek!EL:EN,3,FALSE),szabalyok!$A$16:$B$23,2,FALSE),0)</f>
        <v>0</v>
      </c>
      <c r="AV32" s="47">
        <f>versenyek!$EP$11*IFERROR(VLOOKUP(VLOOKUP($A32,versenyek!EO:EQ,3,FALSE),szabalyok!$A$16:$B$23,2,FALSE),0)</f>
        <v>0</v>
      </c>
      <c r="AW32" s="47">
        <f>versenyek!$EY$11*IFERROR(VLOOKUP(VLOOKUP($A32,versenyek!EX:EZ,3,FALSE),szabalyok!$A$16:$B$23,2,FALSE),0)</f>
        <v>0</v>
      </c>
      <c r="AX32" s="47">
        <f>versenyek!$FB$11*IFERROR(VLOOKUP(VLOOKUP($A32,versenyek!FA:FC,3,FALSE),szabalyok!$A$16:$B$23,2,FALSE),0)</f>
        <v>0</v>
      </c>
      <c r="AY32" s="47">
        <f>versenyek!$FE$11*IFERROR(VLOOKUP(VLOOKUP($A32,versenyek!FD:FF,3,FALSE),szabalyok!$A$16:$B$23,2,FALSE),0)</f>
        <v>0</v>
      </c>
      <c r="AZ32" s="47">
        <f>versenyek!$FH$11*IFERROR(VLOOKUP(VLOOKUP($A32,versenyek!FG:FI,3,FALSE),szabalyok!$A$16:$B$23,2,FALSE),0)</f>
        <v>0</v>
      </c>
      <c r="BA32" s="47">
        <f>versenyek!$FK$11*IFERROR(VLOOKUP(VLOOKUP($A32,versenyek!FJ:FL,3,FALSE),szabalyok!$A$16:$B$23,2,FALSE),0)</f>
        <v>0</v>
      </c>
      <c r="BB32" s="47">
        <f>versenyek!$FN$11*IFERROR(VLOOKUP(VLOOKUP($A32,versenyek!FM:FO,3,FALSE),szabalyok!$A$16:$B$23,2,FALSE),0)</f>
        <v>0</v>
      </c>
      <c r="BC32" s="47">
        <f>versenyek!$FQ$11*IFERROR(VLOOKUP(VLOOKUP($A32,versenyek!FP:FR,3,FALSE),szabalyok!$A$16:$B$23,2,FALSE),0)</f>
        <v>0</v>
      </c>
      <c r="BD32" s="47">
        <f>versenyek!$FT$11*IFERROR(VLOOKUP(VLOOKUP($A32,versenyek!FS:FU,3,FALSE),szabalyok!$A$16:$B$23,2,FALSE),0)</f>
        <v>0</v>
      </c>
      <c r="BE32" s="47">
        <f>versenyek!$FW$11*IFERROR(VLOOKUP(VLOOKUP($A32,versenyek!FV:FX,3,FALSE),szabalyok!$A$16:$B$23,2,FALSE),0)</f>
        <v>0</v>
      </c>
      <c r="BF32" s="47">
        <f>versenyek!$FZ$11*IFERROR(VLOOKUP(VLOOKUP($A32,versenyek!FY:GA,3,FALSE),szabalyok!$A$16:$B$23,2,FALSE),0)</f>
        <v>0</v>
      </c>
      <c r="BG32" s="47">
        <f>versenyek!$GC$11*IFERROR(VLOOKUP(VLOOKUP($A32,versenyek!GB:GD,3,FALSE),szabalyok!$A$16:$B$23,2,FALSE),0)</f>
        <v>0</v>
      </c>
      <c r="BH32" s="47">
        <f>versenyek!$GF$11*IFERROR(VLOOKUP(VLOOKUP($A32,versenyek!GE:GG,3,FALSE),szabalyok!$A$16:$B$23,2,FALSE),0)</f>
        <v>0</v>
      </c>
      <c r="BI32" s="47">
        <f>versenyek!$GI$11*IFERROR(VLOOKUP(VLOOKUP($A32,versenyek!GH:GJ,3,FALSE),szabalyok!$A$16:$B$23,2,FALSE),0)</f>
        <v>0</v>
      </c>
      <c r="BJ32" s="47">
        <f>versenyek!$GL$11*IFERROR(VLOOKUP(VLOOKUP($A32,versenyek!GK:GM,3,FALSE),szabalyok!$A$16:$B$23,2,FALSE),0)</f>
        <v>0</v>
      </c>
      <c r="BK32" s="47">
        <f>versenyek!$GO$11*IFERROR(VLOOKUP(VLOOKUP($A32,versenyek!GN:GP,3,FALSE),szabalyok!$A$16:$B$23,2,FALSE),0)</f>
        <v>0</v>
      </c>
      <c r="BL32" s="47">
        <f>versenyek!$GR$11*IFERROR(VLOOKUP(VLOOKUP($A32,versenyek!GQ:GS,3,FALSE),szabalyok!$A$16:$B$23,2,FALSE),0)</f>
        <v>0</v>
      </c>
      <c r="BM32" s="47">
        <f>versenyek!$GX$11*IFERROR(VLOOKUP(VLOOKUP($A32,versenyek!GW:GY,3,FALSE),szabalyok!$A$16:$B$23,2,FALSE),0)</f>
        <v>0</v>
      </c>
      <c r="BN32" s="47">
        <f>versenyek!$GX$11*IFERROR(VLOOKUP(VLOOKUP($A32,versenyek!GX:GZ,3,FALSE),szabalyok!$A$16:$B$23,2,FALSE),0)</f>
        <v>0</v>
      </c>
      <c r="BO32" s="47">
        <f>versenyek!$HD$11*IFERROR(VLOOKUP(VLOOKUP($A32,versenyek!HC:HE,3,FALSE),szabalyok!$A$16:$B$23,2,FALSE),0)</f>
        <v>0</v>
      </c>
      <c r="BP32" s="47">
        <f>versenyek!$HG$11*IFERROR(VLOOKUP(VLOOKUP($A32,versenyek!HF:HH,3,FALSE),szabalyok!$A$16:$B$23,2,FALSE),0)</f>
        <v>0</v>
      </c>
      <c r="BQ32" s="47">
        <f>versenyek!$HJ$11*IFERROR(VLOOKUP(VLOOKUP($A32,versenyek!HI:HK,3,FALSE),szabalyok!$A$16:$B$23,2,FALSE),0)</f>
        <v>0</v>
      </c>
      <c r="BR32" s="47">
        <f>versenyek!$HM$11*IFERROR(VLOOKUP(VLOOKUP($A32,versenyek!HL:HN,3,FALSE),szabalyok!$A$16:$B$23,2,FALSE),0)</f>
        <v>0</v>
      </c>
      <c r="BS32" s="47">
        <f>versenyek!$HP$11*IFERROR(VLOOKUP(VLOOKUP($A32,versenyek!HO:HQ,3,FALSE),szabalyok!$A$16:$B$23,2,FALSE),0)</f>
        <v>0</v>
      </c>
      <c r="BT32" s="47">
        <f>versenyek!$HS$11*IFERROR(VLOOKUP(VLOOKUP($A32,versenyek!HR:HT,3,FALSE),szabalyok!$A$16:$B$23,2,FALSE),0)</f>
        <v>0</v>
      </c>
      <c r="BU32" s="47">
        <f>versenyek!$HV$11*IFERROR(VLOOKUP(VLOOKUP($A32,versenyek!HU:HW,3,FALSE),szabalyok!$A$16:$B$23,2,FALSE),0)</f>
        <v>0</v>
      </c>
      <c r="BV32" s="47">
        <f>versenyek!$HY$11*IFERROR(VLOOKUP(VLOOKUP($A32,versenyek!HX:HZ,3,FALSE),szabalyok!$A$16:$B$23,2,FALSE),0)</f>
        <v>0</v>
      </c>
      <c r="BW32" s="47">
        <f>versenyek!$IB$11*IFERROR(VLOOKUP(VLOOKUP($A32,versenyek!IA:IC,3,FALSE),szabalyok!$A$16:$B$23,2,FALSE),0)</f>
        <v>0</v>
      </c>
      <c r="BX32" s="47">
        <f>versenyek!$IE$11*IFERROR(VLOOKUP(VLOOKUP($A32,versenyek!ID:IF,3,FALSE),szabalyok!$A$16:$B$23,2,FALSE),0)</f>
        <v>0</v>
      </c>
      <c r="BY32" s="47">
        <f>versenyek!$IH$11*IFERROR(VLOOKUP(VLOOKUP($A32,versenyek!IG:II,3,FALSE),szabalyok!$A$16:$B$23,2,FALSE),0)</f>
        <v>0</v>
      </c>
      <c r="BZ32" s="47">
        <f>versenyek!$IK$11*IFERROR(VLOOKUP(VLOOKUP($A32,versenyek!IJ:IL,3,FALSE),szabalyok!$A$16:$B$23,2,FALSE),0)</f>
        <v>0</v>
      </c>
      <c r="CA32" s="47">
        <f>versenyek!$IN$11*IFERROR(VLOOKUP(VLOOKUP($A32,versenyek!IM:IO,3,FALSE),szabalyok!$A$16:$B$23,2,FALSE),0)</f>
        <v>0</v>
      </c>
      <c r="CB32" s="47">
        <f>versenyek!$IW$11*IFERROR(VLOOKUP(VLOOKUP($A32,versenyek!IV:IX,3,FALSE),szabalyok!$A$16:$B$23,2,FALSE),0)</f>
        <v>0</v>
      </c>
      <c r="CC32" s="47">
        <f>versenyek!$IZ$11*IFERROR(VLOOKUP(VLOOKUP($A32,versenyek!IY:JA,3,FALSE),szabalyok!$A$16:$B$23,2,FALSE),0)</f>
        <v>0</v>
      </c>
      <c r="CD32" s="47">
        <f>versenyek!$JC$11*IFERROR(VLOOKUP(VLOOKUP($A32,versenyek!JB:JD,3,FALSE),szabalyok!$A$16:$B$23,2,FALSE),0)</f>
        <v>0</v>
      </c>
      <c r="CE32" s="47">
        <f>versenyek!$JF$11*IFERROR(VLOOKUP(VLOOKUP($A32,versenyek!JE:JG,3,FALSE),szabalyok!$A$16:$B$23,2,FALSE),0)</f>
        <v>0</v>
      </c>
      <c r="CF32" s="47">
        <f>versenyek!$JI$11*IFERROR(VLOOKUP(VLOOKUP($A32,versenyek!JH:JJ,3,FALSE),szabalyok!$A$16:$B$23,2,FALSE),0)</f>
        <v>0</v>
      </c>
      <c r="CG32" s="47">
        <f>versenyek!$JL$11*IFERROR(VLOOKUP(VLOOKUP($A32,versenyek!JK:JM,3,FALSE),szabalyok!$A$16:$B$23,2,FALSE),0)</f>
        <v>0</v>
      </c>
      <c r="CH32" s="47">
        <f>versenyek!$JO$11*IFERROR(VLOOKUP(VLOOKUP($A32,versenyek!JN:JP,3,FALSE),szabalyok!$A$16:$B$23,2,FALSE),0)</f>
        <v>0</v>
      </c>
      <c r="CI32" s="47">
        <f>versenyek!$JR$11*IFERROR(VLOOKUP(VLOOKUP($A32,versenyek!JQ:JS,3,FALSE),szabalyok!$A$16:$B$23,2,FALSE),0)</f>
        <v>0</v>
      </c>
      <c r="CJ32" s="47">
        <f>versenyek!$JU$11*IFERROR(VLOOKUP(VLOOKUP($A32,versenyek!JT:JV,3,FALSE),szabalyok!$A$16:$B$23,2,FALSE),0)</f>
        <v>0</v>
      </c>
      <c r="CK32" s="47">
        <f>versenyek!$JR$11*IFERROR(VLOOKUP(VLOOKUP($A32,versenyek!JW:JY,3,FALSE),szabalyok!$A$16:$B$23,2,FALSE),0)</f>
        <v>0</v>
      </c>
      <c r="CL32" s="47">
        <f>versenyek!$KA$11*IFERROR(VLOOKUP(VLOOKUP($A32,versenyek!JZ:KB,3,FALSE),szabalyok!$A$16:$B$23,2,FALSE),0)</f>
        <v>0</v>
      </c>
      <c r="CM32" s="47">
        <f>versenyek!$KD$11*IFERROR(VLOOKUP(VLOOKUP($A32,versenyek!KC:KE,3,FALSE),szabalyok!$A$16:$B$23,2,FALSE),0)</f>
        <v>0</v>
      </c>
      <c r="CN32" s="47">
        <f>versenyek!$KG$11*IFERROR(VLOOKUP(VLOOKUP($A32,versenyek!KF:KH,3,FALSE),szabalyok!$A$16:$B$23,2,FALSE),0)</f>
        <v>0</v>
      </c>
      <c r="CO32" s="47">
        <f>versenyek!$KJ$11*IFERROR(VLOOKUP(VLOOKUP($A32,versenyek!KI:KK,3,FALSE),szabalyok!$A$16:$B$23,2,FALSE),0)</f>
        <v>0</v>
      </c>
      <c r="CP32" s="47">
        <f>versenyek!$KM$11*IFERROR(VLOOKUP(VLOOKUP($A32,versenyek!KL:KN,3,FALSE),szabalyok!$A$16:$B$23,2,FALSE),0)</f>
        <v>0</v>
      </c>
      <c r="CQ32" s="47">
        <f>versenyek!$KP$11*IFERROR(VLOOKUP(VLOOKUP($A32,versenyek!KO:KQ,3,FALSE),szabalyok!$A$16:$B$23,2,FALSE),0)</f>
        <v>0</v>
      </c>
      <c r="CR32" s="47">
        <f>versenyek!$KS$11*IFERROR(VLOOKUP(VLOOKUP($A32,versenyek!KR:KT,3,FALSE),szabalyok!$A$16:$B$23,2,FALSE),0)</f>
        <v>0</v>
      </c>
      <c r="CS32" s="47">
        <f>versenyek!$KV$11*IFERROR(VLOOKUP(VLOOKUP($A32,versenyek!KU:KW,3,FALSE),szabalyok!$A$16:$B$23,2,FALSE),0)</f>
        <v>0</v>
      </c>
      <c r="CT32" s="47">
        <f>versenyek!$KY$11*IFERROR(VLOOKUP(VLOOKUP($A32,versenyek!KX:KZ,3,FALSE),szabalyok!$A$16:$B$23,2,FALSE),0)</f>
        <v>0</v>
      </c>
      <c r="CU32" s="47">
        <f>versenyek!$LB$11*IFERROR(VLOOKUP(VLOOKUP($A32,versenyek!LA:LC,3,FALSE),szabalyok!$A$16:$B$23,2,FALSE),0)</f>
        <v>0</v>
      </c>
      <c r="CV32" s="47">
        <f>versenyek!$LE$11*IFERROR(VLOOKUP(VLOOKUP($A32,versenyek!LD:LF,3,FALSE),szabalyok!$A$16:$B$23,2,FALSE),0)</f>
        <v>0</v>
      </c>
      <c r="CW32" s="47">
        <f>versenyek!$LH$11*IFERROR(VLOOKUP(VLOOKUP($A32,versenyek!LG:LI,3,FALSE),szabalyok!$A$16:$B$23,2,FALSE),0)</f>
        <v>0</v>
      </c>
      <c r="CX32" s="47">
        <f>versenyek!$LK$11*IFERROR(VLOOKUP(VLOOKUP($A32,versenyek!LJ:LL,3,FALSE),szabalyok!$A$16:$B$23,2,FALSE),0)</f>
        <v>0</v>
      </c>
      <c r="CY32" s="47">
        <f>versenyek!$LN$11*IFERROR(VLOOKUP(VLOOKUP($A32,versenyek!LM:LO,3,FALSE),szabalyok!$A$16:$B$23,2,FALSE),0)</f>
        <v>0</v>
      </c>
      <c r="CZ32" s="47">
        <f>versenyek!$LQ$11*IFERROR(VLOOKUP(VLOOKUP($A32,versenyek!LP:LR,3,FALSE),szabalyok!$A$16:$B$23,2,FALSE),0)</f>
        <v>0</v>
      </c>
      <c r="DA32" s="47">
        <f>versenyek!$LT$11*IFERROR(VLOOKUP(VLOOKUP($A32,versenyek!LS:LU,3,FALSE),szabalyok!$A$16:$B$23,2,FALSE),0)</f>
        <v>0</v>
      </c>
      <c r="DB32" s="47">
        <f>versenyek!$LW$11*IFERROR(VLOOKUP(VLOOKUP($A32,versenyek!LV:LX,3,FALSE),szabalyok!$A$16:$B$23,2,FALSE),0)</f>
        <v>0</v>
      </c>
      <c r="DC32" s="47">
        <f>versenyek!$LZ$11*IFERROR(VLOOKUP(VLOOKUP($A32,versenyek!LY:MA,3,FALSE),szabalyok!$A$16:$B$23,2,FALSE),0)</f>
        <v>0</v>
      </c>
      <c r="DD32" s="47">
        <f>versenyek!$MC$11*IFERROR(VLOOKUP(VLOOKUP($A32,versenyek!MB:MD,3,FALSE),szabalyok!$A$16:$B$23,2,FALSE),0)</f>
        <v>0</v>
      </c>
      <c r="DE32" s="47">
        <f>versenyek!$ML$11*IFERROR(VLOOKUP(VLOOKUP($A32,versenyek!MK:MM,3,FALSE),szabalyok!$A$16:$B$23,2,FALSE),0)</f>
        <v>0</v>
      </c>
      <c r="DF32" s="47">
        <f>versenyek!$MO$11*IFERROR(VLOOKUP(VLOOKUP($A32,versenyek!MN:MP,3,FALSE),szabalyok!$A$16:$B$23,2,FALSE),0)</f>
        <v>0</v>
      </c>
      <c r="DG32" s="47">
        <f>versenyek!$MR$11*IFERROR(VLOOKUP(VLOOKUP($A32,versenyek!MQ:MS,3,FALSE),szabalyok!$A$16:$B$23,2,FALSE),0)</f>
        <v>0</v>
      </c>
      <c r="DH32" s="47">
        <f>versenyek!$MU$11*IFERROR(VLOOKUP(VLOOKUP($A32,versenyek!MT:MV,3,FALSE),szabalyok!$A$16:$B$23,2,FALSE),0)</f>
        <v>0</v>
      </c>
      <c r="DI32" s="47">
        <f>versenyek!$MX$11*IFERROR(VLOOKUP(VLOOKUP($A32,versenyek!MW:MY,3,FALSE),szabalyok!$A$16:$B$23,2,FALSE),0)</f>
        <v>0</v>
      </c>
      <c r="DJ32" s="47">
        <f>versenyek!$NA$11*IFERROR(VLOOKUP(VLOOKUP($A32,versenyek!MZ:NB,3,FALSE),szabalyok!$A$16:$B$23,2,FALSE),0)</f>
        <v>0</v>
      </c>
      <c r="DK32" s="47">
        <f>versenyek!$ND$11*IFERROR(VLOOKUP(VLOOKUP($A32,versenyek!NC:NE,3,FALSE),szabalyok!$A$16:$B$23,2,FALSE),0)</f>
        <v>0</v>
      </c>
      <c r="DL32" s="47">
        <f>versenyek!$NG$11*IFERROR(VLOOKUP(VLOOKUP($A32,versenyek!NF:NH,3,FALSE),szabalyok!$A$16:$B$23,2,FALSE),0)</f>
        <v>0</v>
      </c>
      <c r="DM32" s="47">
        <f>versenyek!$NJ$11*IFERROR(VLOOKUP(VLOOKUP($A32,versenyek!NI:NK,3,FALSE),szabalyok!$A$16:$B$23,2,FALSE),0)</f>
        <v>0</v>
      </c>
      <c r="DN32" s="47">
        <f>versenyek!$NM$11*IFERROR(VLOOKUP(VLOOKUP($A32,versenyek!NL:NN,3,FALSE),szabalyok!$A$16:$B$23,2,FALSE),0)</f>
        <v>0</v>
      </c>
      <c r="DO32" s="47">
        <f>versenyek!$NP$11*IFERROR(VLOOKUP(VLOOKUP($A32,versenyek!NO:NQ,3,FALSE),szabalyok!$A$16:$B$23,2,FALSE),0)</f>
        <v>0</v>
      </c>
      <c r="DP32" s="47">
        <f>versenyek!$NS$11*IFERROR(VLOOKUP(VLOOKUP($A32,versenyek!NR:NT,3,FALSE),szabalyok!$A$16:$B$23,2,FALSE),0)</f>
        <v>0</v>
      </c>
      <c r="DQ32" s="47">
        <f>versenyek!$NV$11*IFERROR(VLOOKUP(VLOOKUP($A32,versenyek!NU:NW,3,FALSE),szabalyok!$A$16:$B$23,2,FALSE),0)</f>
        <v>0</v>
      </c>
      <c r="DR32" s="47">
        <f>versenyek!$NY$11*IFERROR(VLOOKUP(VLOOKUP($A32,versenyek!NX:NZ,3,FALSE),szabalyok!$A$16:$B$23,2,FALSE),0)</f>
        <v>0</v>
      </c>
      <c r="DS32" s="47">
        <f>versenyek!$OB$11*IFERROR(VLOOKUP(VLOOKUP($A32,versenyek!OA:OC,3,FALSE),szabalyok!$A$16:$B$23,2,FALSE),0)</f>
        <v>0</v>
      </c>
      <c r="DT32" s="47">
        <f>versenyek!$OE$11*IFERROR(VLOOKUP(VLOOKUP($A32,versenyek!OD:OF,3,FALSE),szabalyok!$A$16:$B$23,2,FALSE),0)</f>
        <v>0</v>
      </c>
      <c r="DU32" s="47">
        <f>versenyek!$OH$11*IFERROR(VLOOKUP(VLOOKUP($A32,versenyek!OG:OI,3,FALSE),szabalyok!$A$16:$B$23,2,FALSE),0)</f>
        <v>0</v>
      </c>
      <c r="DV32" s="47">
        <f>versenyek!$OK$11*IFERROR(VLOOKUP(VLOOKUP($A32,versenyek!OJ:OL,3,FALSE),szabalyok!$A$16:$B$23,2,FALSE),0)</f>
        <v>0</v>
      </c>
      <c r="DW32" s="47">
        <f>versenyek!$ON$11*IFERROR(VLOOKUP(VLOOKUP($A32,versenyek!OM:OO,3,FALSE),szabalyok!$A$16:$B$23,2,FALSE),0)</f>
        <v>0</v>
      </c>
      <c r="DX32" s="47">
        <f>versenyek!$OQ$11*IFERROR(VLOOKUP(VLOOKUP($A32,versenyek!OP:OR,3,FALSE),szabalyok!$A$16:$B$23,2,FALSE),0)</f>
        <v>0</v>
      </c>
      <c r="DY32" s="47">
        <f>versenyek!$OT$11*IFERROR(VLOOKUP(VLOOKUP($A32,versenyek!OS:OU,3,FALSE),szabalyok!$A$16:$B$23,2,FALSE),0)</f>
        <v>0</v>
      </c>
      <c r="DZ32" s="47">
        <f>versenyek!$OW$11*IFERROR(VLOOKUP(VLOOKUP($A32,versenyek!OV:OX,3,FALSE),szabalyok!$A$16:$B$23,2,FALSE),0)</f>
        <v>0</v>
      </c>
      <c r="EA32" s="47">
        <f>versenyek!$OZ$11*IFERROR(VLOOKUP(VLOOKUP($A32,versenyek!OY:PA,3,FALSE),szabalyok!$A$16:$B$23,2,FALSE),0)</f>
        <v>0</v>
      </c>
      <c r="EB32" s="47">
        <f>versenyek!$PC$11*IFERROR(VLOOKUP(VLOOKUP($A32,versenyek!PB:PD,3,FALSE),szabalyok!$A$16:$B$23,2,FALSE),0)</f>
        <v>0</v>
      </c>
      <c r="EC32" s="47">
        <f>versenyek!$PF$11*IFERROR(VLOOKUP(VLOOKUP($A32,versenyek!PE:PG,3,FALSE),szabalyok!$A$16:$B$23,2,FALSE),0)</f>
        <v>0</v>
      </c>
      <c r="ED32" s="47">
        <f>versenyek!$PI$11*IFERROR(VLOOKUP(VLOOKUP($A32,versenyek!PH:PJ,3,FALSE),szabalyok!$A$16:$B$23,2,FALSE),0)</f>
        <v>0</v>
      </c>
      <c r="EE32" s="47">
        <f>versenyek!$PL$11*IFERROR(VLOOKUP(VLOOKUP($A32,versenyek!PK:PM,3,FALSE),szabalyok!$A$16:$B$23,2,FALSE),0)</f>
        <v>0</v>
      </c>
      <c r="EF32" s="47">
        <f>versenyek!$PO$11*IFERROR(VLOOKUP(VLOOKUP($A32,versenyek!PN:PP,3,FALSE),szabalyok!$A$16:$B$23,2,FALSE),0)</f>
        <v>0</v>
      </c>
      <c r="EG32" s="47">
        <f>versenyek!$PR$11*IFERROR(VLOOKUP(VLOOKUP($A32,versenyek!PQ:PS,3,FALSE),szabalyok!$A$16:$B$23,2,FALSE),0)</f>
        <v>0</v>
      </c>
      <c r="EH32" s="47">
        <f>versenyek!$PU$11*IFERROR(VLOOKUP(VLOOKUP($A32,versenyek!PT:PV,3,FALSE),szabalyok!$A$16:$B$23,2,FALSE),0)</f>
        <v>0</v>
      </c>
      <c r="EI32" s="47">
        <f>versenyek!$PX$11*IFERROR(VLOOKUP(VLOOKUP($A32,versenyek!PW:PY,3,FALSE),szabalyok!$A$16:$B$23,2,FALSE),0)</f>
        <v>0</v>
      </c>
      <c r="EJ32" s="47">
        <f>versenyek!$QA$11*IFERROR(VLOOKUP(VLOOKUP($A32,versenyek!PZ:QB,3,FALSE),szabalyok!$A$16:$B$23,2,FALSE),0)</f>
        <v>0</v>
      </c>
      <c r="EK32" s="47">
        <f>versenyek!$QD$11*IFERROR(VLOOKUP(VLOOKUP($A32,versenyek!QC:QE,3,FALSE),szabalyok!$A$16:$B$23,2,FALSE),0)</f>
        <v>0</v>
      </c>
      <c r="EL32" s="47">
        <f>versenyek!$QG$11*IFERROR(VLOOKUP(VLOOKUP($A32,versenyek!QF:QH,3,FALSE),szabalyok!$A$16:$B$23,2,FALSE),0)</f>
        <v>0</v>
      </c>
      <c r="EM32" s="47">
        <f>versenyek!$QJ$11*IFERROR(VLOOKUP(VLOOKUP($A32,versenyek!QI:QK,3,FALSE),szabalyok!$A$16:$B$23,2,FALSE),0)</f>
        <v>0</v>
      </c>
      <c r="EN32" s="47">
        <f>versenyek!$QM$11*IFERROR(VLOOKUP(VLOOKUP($A32,versenyek!QL:QN,3,FALSE),szabalyok!$A$16:$B$23,2,FALSE),0)</f>
        <v>0</v>
      </c>
      <c r="EO32" s="47">
        <f>versenyek!$QP$11*IFERROR(VLOOKUP(VLOOKUP($A32,versenyek!QO:QQ,3,FALSE),szabalyok!$A$16:$B$23,2,FALSE),0)</f>
        <v>0</v>
      </c>
      <c r="EP32" s="47">
        <f>versenyek!$QS$11*IFERROR(VLOOKUP(VLOOKUP($A32,versenyek!QR:QT,3,FALSE),szabalyok!$A$16:$B$23,2,FALSE),0)</f>
        <v>0</v>
      </c>
      <c r="EQ32" s="47">
        <f>versenyek!$QV$11*IFERROR(VLOOKUP(VLOOKUP($A32,versenyek!QU:QW,3,FALSE),szabalyok!$A$16:$B$23,2,FALSE),0)</f>
        <v>0</v>
      </c>
      <c r="ER32" s="47">
        <f>versenyek!$RE$11*IFERROR(VLOOKUP(VLOOKUP($A32,versenyek!RD:RF,3,FALSE),szabalyok!$A$16:$B$23,2,FALSE),0)</f>
        <v>0</v>
      </c>
      <c r="ES32" s="47">
        <f>versenyek!$RH$11*IFERROR(VLOOKUP(VLOOKUP($A32,versenyek!RG:RI,3,FALSE),szabalyok!$A$16:$B$23,2,FALSE),0)</f>
        <v>0</v>
      </c>
      <c r="ET32" s="47">
        <f>versenyek!$RK$11*IFERROR(VLOOKUP(VLOOKUP($A32,versenyek!RJ:RL,3,FALSE),szabalyok!$A$16:$B$23,2,FALSE),0)</f>
        <v>3.6575340586380678</v>
      </c>
      <c r="EU32" s="47">
        <f>versenyek!$RN$11*IFERROR(VLOOKUP(VLOOKUP($A32,versenyek!RM:RO,3,FALSE),szabalyok!$A$16:$B$23,2,FALSE),0)</f>
        <v>0</v>
      </c>
      <c r="EV32" s="47">
        <f>versenyek!$RQ$11*IFERROR(VLOOKUP(VLOOKUP($A32,versenyek!RP:RR,3,FALSE),szabalyok!$A$16:$B$23,2,FALSE),0)</f>
        <v>0</v>
      </c>
      <c r="EW32" s="47">
        <f>versenyek!$RT$11*IFERROR(VLOOKUP(VLOOKUP($A32,versenyek!RS:RU,3,FALSE),szabalyok!$A$16:$B$23,2,FALSE),0)</f>
        <v>0</v>
      </c>
      <c r="EX32" s="47">
        <f>versenyek!$RW$11*IFERROR(VLOOKUP(VLOOKUP($A32,versenyek!RV:RX,3,FALSE),szabalyok!$A$16:$B$23,2,FALSE),0)</f>
        <v>0</v>
      </c>
      <c r="EY32" s="47">
        <f>versenyek!$RZ$11*IFERROR(VLOOKUP(VLOOKUP($A32,versenyek!RY:SA,3,FALSE),szabalyok!$A$16:$B$23,2,FALSE),0)</f>
        <v>0</v>
      </c>
      <c r="EZ32" s="47">
        <f>versenyek!$SC$11*IFERROR(VLOOKUP(VLOOKUP($A32,versenyek!SB:SD,3,FALSE),szabalyok!$A$16:$B$23,2,FALSE),0)</f>
        <v>0</v>
      </c>
      <c r="FA32" s="47">
        <f>versenyek!$SF$11*IFERROR(VLOOKUP(VLOOKUP($A32,versenyek!SE:SG,3,FALSE),szabalyok!$A$16:$B$23,2,FALSE),0)</f>
        <v>0</v>
      </c>
      <c r="FB32" s="47">
        <f>versenyek!$SI$11*IFERROR(VLOOKUP(VLOOKUP($A32,versenyek!SH:SJ,3,FALSE),szabalyok!$A$16:$B$23,2,FALSE),0)</f>
        <v>10.304576072908731</v>
      </c>
      <c r="FC32" s="47">
        <f>versenyek!$SL$11*IFERROR(VLOOKUP(VLOOKUP($A32,versenyek!SK:SM,3,FALSE),szabalyok!$A$16:$B$23,2,FALSE),0)</f>
        <v>0</v>
      </c>
      <c r="FD32" s="47">
        <f>versenyek!$SO$11*IFERROR(VLOOKUP(VLOOKUP($A32,versenyek!SN:SP,3,FALSE),szabalyok!$A$16:$B$23,2,FALSE),0)</f>
        <v>0</v>
      </c>
      <c r="FE32" s="47">
        <f>versenyek!$SR$11*IFERROR(VLOOKUP(VLOOKUP($A32,versenyek!SQ:SS,3,FALSE),szabalyok!$A$16:$B$23,2,FALSE),0)</f>
        <v>0</v>
      </c>
      <c r="FF32" s="47">
        <f>versenyek!$SU$11*IFERROR(VLOOKUP(VLOOKUP($A32,versenyek!ST:SV,3,FALSE),szabalyok!$A$16:$B$23,2,FALSE),0)</f>
        <v>9.6430333558926762</v>
      </c>
      <c r="FG32" s="47">
        <f>versenyek!$SX$11*IFERROR(VLOOKUP(VLOOKUP($A32,versenyek!SW:SY,3,FALSE),szabalyok!$A$16:$B$23,2,FALSE),0)</f>
        <v>0</v>
      </c>
      <c r="FH32" s="47">
        <f>versenyek!$TA$11*IFERROR(VLOOKUP(VLOOKUP($A32,versenyek!SZ:TB,3,FALSE),szabalyok!$A$16:$B$23,2,FALSE),0)</f>
        <v>0</v>
      </c>
      <c r="FI32" s="47">
        <f>versenyek!$TD$11*IFERROR(VLOOKUP(VLOOKUP($A32,versenyek!TC:TE,3,FALSE),szabalyok!$A$16:$B$23,2,FALSE),0)</f>
        <v>0</v>
      </c>
      <c r="FJ32" s="47">
        <f>versenyek!$TG$11*IFERROR(VLOOKUP(VLOOKUP($A32,versenyek!TF:TH,3,FALSE),szabalyok!$A$16:$B$23,2,FALSE),0)</f>
        <v>0</v>
      </c>
      <c r="FK32" s="47">
        <f>versenyek!$TJ$11*IFERROR(VLOOKUP(VLOOKUP($A32,versenyek!TI:TK,3,FALSE),szabalyok!$A$16:$B$23,2,FALSE),0)</f>
        <v>0</v>
      </c>
      <c r="FL32" s="47">
        <f>versenyek!$TM$11*IFERROR(VLOOKUP(VLOOKUP($A32,versenyek!TL:TN,3,FALSE),szabalyok!$A$16:$B$23,2,FALSE),0)</f>
        <v>0</v>
      </c>
      <c r="FM32" s="47">
        <f>versenyek!$TP$11*IFERROR(VLOOKUP(VLOOKUP($A32,versenyek!TO:TQ,3,FALSE),szabalyok!$A$16:$B$23,2,FALSE),0)</f>
        <v>0</v>
      </c>
      <c r="FN32" s="47">
        <f>versenyek!$TS$11*IFERROR(VLOOKUP(VLOOKUP($A32,versenyek!TR:TT,3,FALSE),szabalyok!$A$16:$B$23,2,FALSE),0)</f>
        <v>0</v>
      </c>
      <c r="FO32" s="47"/>
      <c r="FP32" s="235">
        <f t="shared" si="0"/>
        <v>23.605143487439474</v>
      </c>
    </row>
    <row r="33" spans="1:172">
      <c r="A33" s="1" t="s">
        <v>1537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v>0</v>
      </c>
      <c r="P33" s="47">
        <v>34.76949927759572</v>
      </c>
      <c r="Q33" s="47">
        <v>0</v>
      </c>
      <c r="R33" s="47">
        <f>versenyek!$BD$11*IFERROR(VLOOKUP(VLOOKUP($A33,versenyek!BC:BE,3,FALSE),szabalyok!$A$16:$B$23,2,FALSE),0)</f>
        <v>0</v>
      </c>
      <c r="S33" s="47">
        <f>versenyek!$BG$11*IFERROR(VLOOKUP(VLOOKUP($A33,versenyek!BF:BH,3,FALSE),szabalyok!$A$16:$B$23,2,FALSE),0)</f>
        <v>0</v>
      </c>
      <c r="T33" s="47">
        <f>versenyek!$BJ$11*IFERROR(VLOOKUP(VLOOKUP($A33,versenyek!BI:BK,3,FALSE),szabalyok!$A$16:$B$23,2,FALSE),0)</f>
        <v>0</v>
      </c>
      <c r="U33" s="47">
        <f>versenyek!$BM$11*IFERROR(VLOOKUP(VLOOKUP($A33,versenyek!BL:BN,3,FALSE),szabalyok!$A$16:$B$23,2,FALSE),0)</f>
        <v>0</v>
      </c>
      <c r="V33" s="47">
        <f>versenyek!$BP$11*IFERROR(VLOOKUP(VLOOKUP($A33,versenyek!BO:BQ,3,FALSE),szabalyok!$A$16:$B$23,2,FALSE),0)</f>
        <v>0</v>
      </c>
      <c r="W33" s="47">
        <f>versenyek!$BS$11*IFERROR(VLOOKUP(VLOOKUP($A33,versenyek!BR:BT,3,FALSE),szabalyok!$A$16:$B$23,2,FALSE),0)</f>
        <v>0</v>
      </c>
      <c r="X33" s="47">
        <f>versenyek!$BV$11*IFERROR(VLOOKUP(VLOOKUP($A33,versenyek!BU:BW,3,FALSE),szabalyok!$A$16:$B$23,2,FALSE),0)</f>
        <v>0</v>
      </c>
      <c r="Y33" s="47">
        <f>versenyek!$BY$11*IFERROR(VLOOKUP(VLOOKUP($A33,versenyek!BX:BZ,3,FALSE),szabalyok!$A$16:$B$23,2,FALSE),0)</f>
        <v>0</v>
      </c>
      <c r="Z33" s="47">
        <f>versenyek!$CB$11*IFERROR(VLOOKUP(VLOOKUP($A33,versenyek!CA:CC,3,FALSE),szabalyok!$A$16:$B$23,2,FALSE),0)</f>
        <v>0</v>
      </c>
      <c r="AA33" s="47">
        <f>versenyek!$CE$11*IFERROR(VLOOKUP(VLOOKUP($A33,versenyek!CD:CF,3,FALSE),szabalyok!$A$16:$B$23,2,FALSE),0)</f>
        <v>0</v>
      </c>
      <c r="AB33" s="47">
        <f>versenyek!$CH$11*IFERROR(VLOOKUP(VLOOKUP($A33,versenyek!CG:CI,3,FALSE),szabalyok!$A$16:$B$23,2,FALSE),0)</f>
        <v>0</v>
      </c>
      <c r="AC33" s="47">
        <f>versenyek!$CK$11*IFERROR(VLOOKUP(VLOOKUP($A33,versenyek!CJ:CL,3,FALSE),szabalyok!$A$16:$B$23,2,FALSE),0)</f>
        <v>0</v>
      </c>
      <c r="AD33" s="47">
        <f>versenyek!$CN$11*IFERROR(VLOOKUP(VLOOKUP($A33,versenyek!CM:CO,3,FALSE),szabalyok!$A$16:$B$23,2,FALSE),0)</f>
        <v>0</v>
      </c>
      <c r="AE33" s="47">
        <f>versenyek!$CQ$11*IFERROR(VLOOKUP(VLOOKUP($A33,versenyek!CP:CR,3,FALSE),szabalyok!$A$16:$B$23,2,FALSE),0)</f>
        <v>0</v>
      </c>
      <c r="AF33" s="47">
        <f>versenyek!$CT$11*IFERROR(VLOOKUP(VLOOKUP($A33,versenyek!CS:CU,3,FALSE),szabalyok!$A$16:$B$23,2,FALSE),0)</f>
        <v>0</v>
      </c>
      <c r="AG33" s="47">
        <f>versenyek!$CW$11*IFERROR(VLOOKUP(VLOOKUP($A33,versenyek!CV:CX,3,FALSE),szabalyok!$A$16:$B$23,2,FALSE),0)</f>
        <v>0</v>
      </c>
      <c r="AH33" s="47">
        <f>versenyek!$CZ$11*IFERROR(VLOOKUP(VLOOKUP($A33,versenyek!CY:DA,3,FALSE),szabalyok!$A$16:$B$23,2,FALSE),0)</f>
        <v>0</v>
      </c>
      <c r="AI33" s="47">
        <f>versenyek!$DC$11*IFERROR(VLOOKUP(VLOOKUP($A33,versenyek!DB:DD,3,FALSE),szabalyok!$A$16:$B$23,2,FALSE),0)</f>
        <v>0</v>
      </c>
      <c r="AJ33" s="47">
        <f>versenyek!$DF$11*IFERROR(VLOOKUP(VLOOKUP($A33,versenyek!DE:DG,3,FALSE),szabalyok!$A$16:$B$23,2,FALSE),0)</f>
        <v>0</v>
      </c>
      <c r="AK33" s="47">
        <f>versenyek!$DI$11*IFERROR(VLOOKUP(VLOOKUP($A33,versenyek!DH:DJ,3,FALSE),szabalyok!$A$16:$B$23,2,FALSE),0)</f>
        <v>0</v>
      </c>
      <c r="AL33" s="47">
        <f>versenyek!$DL$11*IFERROR(VLOOKUP(VLOOKUP($A33,versenyek!DK:DM,3,FALSE),szabalyok!$A$16:$B$23,2,FALSE),0)</f>
        <v>0</v>
      </c>
      <c r="AM33" s="47">
        <f>versenyek!$DR$11*IFERROR(VLOOKUP(VLOOKUP($A33,versenyek!DQ:DS,3,FALSE),szabalyok!$A$16:$B$23,2,FALSE),0)</f>
        <v>0</v>
      </c>
      <c r="AN33" s="47">
        <f>versenyek!$DU$11*IFERROR(VLOOKUP(VLOOKUP($A33,versenyek!DT:DV,3,FALSE),szabalyok!$A$16:$B$23,2,FALSE),0)</f>
        <v>0</v>
      </c>
      <c r="AO33" s="47">
        <f>versenyek!$DO$11*IFERROR(VLOOKUP(VLOOKUP($A33,versenyek!DN:DP,3,FALSE),szabalyok!$A$16:$B$23,2,FALSE),0)</f>
        <v>0</v>
      </c>
      <c r="AP33" s="47">
        <f>versenyek!$DX$11*IFERROR(VLOOKUP(VLOOKUP($A33,versenyek!DW:DY,3,FALSE),szabalyok!$A$16:$B$23,2,FALSE),0)</f>
        <v>0</v>
      </c>
      <c r="AQ33" s="47" t="e">
        <f>versenyek!$EA$11*IFERROR(VLOOKUP(VLOOKUP($A33,versenyek!DZ:EB,3,FALSE),szabalyok!$A$16:$B$23,2,FALSE),0)</f>
        <v>#DIV/0!</v>
      </c>
      <c r="AR33" s="47" t="e">
        <f>versenyek!$ED$11*IFERROR(VLOOKUP(VLOOKUP($A33,versenyek!EC:EE,3,FALSE),szabalyok!$A$16:$B$23,2,FALSE),0)</f>
        <v>#DIV/0!</v>
      </c>
      <c r="AS33" s="47">
        <f>versenyek!$EG$11*IFERROR(VLOOKUP(VLOOKUP($A33,versenyek!EF:EH,3,FALSE),szabalyok!$A$16:$B$23,2,FALSE),0)</f>
        <v>0</v>
      </c>
      <c r="AT33" s="47">
        <f>versenyek!$EJ$11*IFERROR(VLOOKUP(VLOOKUP($A33,versenyek!EI:EK,3,FALSE),szabalyok!$A$16:$B$23,2,FALSE),0)</f>
        <v>0</v>
      </c>
      <c r="AU33" s="47">
        <f>versenyek!$EM$11*IFERROR(VLOOKUP(VLOOKUP($A33,versenyek!EL:EN,3,FALSE),szabalyok!$A$16:$B$23,2,FALSE),0)</f>
        <v>0</v>
      </c>
      <c r="AV33" s="47">
        <f>versenyek!$EP$11*IFERROR(VLOOKUP(VLOOKUP($A33,versenyek!EO:EQ,3,FALSE),szabalyok!$A$16:$B$23,2,FALSE),0)</f>
        <v>0</v>
      </c>
      <c r="AW33" s="47">
        <f>versenyek!$EY$11*IFERROR(VLOOKUP(VLOOKUP($A33,versenyek!EX:EZ,3,FALSE),szabalyok!$A$16:$B$23,2,FALSE),0)</f>
        <v>0</v>
      </c>
      <c r="AX33" s="47">
        <f>versenyek!$FB$11*IFERROR(VLOOKUP(VLOOKUP($A33,versenyek!FA:FC,3,FALSE),szabalyok!$A$16:$B$23,2,FALSE),0)</f>
        <v>0</v>
      </c>
      <c r="AY33" s="47">
        <f>versenyek!$FE$11*IFERROR(VLOOKUP(VLOOKUP($A33,versenyek!FD:FF,3,FALSE),szabalyok!$A$16:$B$23,2,FALSE),0)</f>
        <v>0</v>
      </c>
      <c r="AZ33" s="47">
        <f>versenyek!$FH$11*IFERROR(VLOOKUP(VLOOKUP($A33,versenyek!FG:FI,3,FALSE),szabalyok!$A$16:$B$23,2,FALSE),0)</f>
        <v>0</v>
      </c>
      <c r="BA33" s="47">
        <f>versenyek!$FK$11*IFERROR(VLOOKUP(VLOOKUP($A33,versenyek!FJ:FL,3,FALSE),szabalyok!$A$16:$B$23,2,FALSE),0)</f>
        <v>0</v>
      </c>
      <c r="BB33" s="47">
        <f>versenyek!$FN$11*IFERROR(VLOOKUP(VLOOKUP($A33,versenyek!FM:FO,3,FALSE),szabalyok!$A$16:$B$23,2,FALSE),0)</f>
        <v>0</v>
      </c>
      <c r="BC33" s="47">
        <f>versenyek!$FQ$11*IFERROR(VLOOKUP(VLOOKUP($A33,versenyek!FP:FR,3,FALSE),szabalyok!$A$16:$B$23,2,FALSE),0)</f>
        <v>0</v>
      </c>
      <c r="BD33" s="47">
        <f>versenyek!$FT$11*IFERROR(VLOOKUP(VLOOKUP($A33,versenyek!FS:FU,3,FALSE),szabalyok!$A$16:$B$23,2,FALSE),0)</f>
        <v>0</v>
      </c>
      <c r="BE33" s="47">
        <f>versenyek!$FW$11*IFERROR(VLOOKUP(VLOOKUP($A33,versenyek!FV:FX,3,FALSE),szabalyok!$A$16:$B$23,2,FALSE),0)</f>
        <v>0</v>
      </c>
      <c r="BF33" s="47">
        <f>versenyek!$FZ$11*IFERROR(VLOOKUP(VLOOKUP($A33,versenyek!FY:GA,3,FALSE),szabalyok!$A$16:$B$23,2,FALSE),0)</f>
        <v>0</v>
      </c>
      <c r="BG33" s="47">
        <f>versenyek!$GC$11*IFERROR(VLOOKUP(VLOOKUP($A33,versenyek!GB:GD,3,FALSE),szabalyok!$A$16:$B$23,2,FALSE),0)</f>
        <v>0</v>
      </c>
      <c r="BH33" s="47">
        <f>versenyek!$GF$11*IFERROR(VLOOKUP(VLOOKUP($A33,versenyek!GE:GG,3,FALSE),szabalyok!$A$16:$B$23,2,FALSE),0)</f>
        <v>0</v>
      </c>
      <c r="BI33" s="47">
        <f>versenyek!$GI$11*IFERROR(VLOOKUP(VLOOKUP($A33,versenyek!GH:GJ,3,FALSE),szabalyok!$A$16:$B$23,2,FALSE),0)</f>
        <v>0</v>
      </c>
      <c r="BJ33" s="47">
        <f>versenyek!$GL$11*IFERROR(VLOOKUP(VLOOKUP($A33,versenyek!GK:GM,3,FALSE),szabalyok!$A$16:$B$23,2,FALSE),0)</f>
        <v>0</v>
      </c>
      <c r="BK33" s="47">
        <f>versenyek!$GO$11*IFERROR(VLOOKUP(VLOOKUP($A33,versenyek!GN:GP,3,FALSE),szabalyok!$A$16:$B$23,2,FALSE),0)</f>
        <v>0</v>
      </c>
      <c r="BL33" s="47">
        <f>versenyek!$GR$11*IFERROR(VLOOKUP(VLOOKUP($A33,versenyek!GQ:GS,3,FALSE),szabalyok!$A$16:$B$23,2,FALSE),0)</f>
        <v>0</v>
      </c>
      <c r="BM33" s="47">
        <f>versenyek!$GX$11*IFERROR(VLOOKUP(VLOOKUP($A33,versenyek!GW:GY,3,FALSE),szabalyok!$A$16:$B$23,2,FALSE),0)</f>
        <v>0</v>
      </c>
      <c r="BN33" s="47">
        <f>versenyek!$GX$11*IFERROR(VLOOKUP(VLOOKUP($A33,versenyek!GX:GZ,3,FALSE),szabalyok!$A$16:$B$23,2,FALSE),0)</f>
        <v>0</v>
      </c>
      <c r="BO33" s="47">
        <f>versenyek!$HD$11*IFERROR(VLOOKUP(VLOOKUP($A33,versenyek!HC:HE,3,FALSE),szabalyok!$A$16:$B$23,2,FALSE),0)</f>
        <v>0</v>
      </c>
      <c r="BP33" s="47">
        <f>versenyek!$HG$11*IFERROR(VLOOKUP(VLOOKUP($A33,versenyek!HF:HH,3,FALSE),szabalyok!$A$16:$B$23,2,FALSE),0)</f>
        <v>0</v>
      </c>
      <c r="BQ33" s="47">
        <f>versenyek!$HJ$11*IFERROR(VLOOKUP(VLOOKUP($A33,versenyek!HI:HK,3,FALSE),szabalyok!$A$16:$B$23,2,FALSE),0)</f>
        <v>0</v>
      </c>
      <c r="BR33" s="47">
        <f>versenyek!$HM$11*IFERROR(VLOOKUP(VLOOKUP($A33,versenyek!HL:HN,3,FALSE),szabalyok!$A$16:$B$23,2,FALSE),0)</f>
        <v>0</v>
      </c>
      <c r="BS33" s="47">
        <f>versenyek!$HP$11*IFERROR(VLOOKUP(VLOOKUP($A33,versenyek!HO:HQ,3,FALSE),szabalyok!$A$16:$B$23,2,FALSE),0)</f>
        <v>0</v>
      </c>
      <c r="BT33" s="47">
        <f>versenyek!$HS$11*IFERROR(VLOOKUP(VLOOKUP($A33,versenyek!HR:HT,3,FALSE),szabalyok!$A$16:$B$23,2,FALSE),0)</f>
        <v>0</v>
      </c>
      <c r="BU33" s="47">
        <f>versenyek!$HV$11*IFERROR(VLOOKUP(VLOOKUP($A33,versenyek!HU:HW,3,FALSE),szabalyok!$A$16:$B$23,2,FALSE),0)</f>
        <v>0</v>
      </c>
      <c r="BV33" s="47">
        <f>versenyek!$HY$11*IFERROR(VLOOKUP(VLOOKUP($A33,versenyek!HX:HZ,3,FALSE),szabalyok!$A$16:$B$23,2,FALSE),0)</f>
        <v>0</v>
      </c>
      <c r="BW33" s="47">
        <f>versenyek!$IB$11*IFERROR(VLOOKUP(VLOOKUP($A33,versenyek!IA:IC,3,FALSE),szabalyok!$A$16:$B$23,2,FALSE),0)</f>
        <v>0</v>
      </c>
      <c r="BX33" s="47">
        <f>versenyek!$IE$11*IFERROR(VLOOKUP(VLOOKUP($A33,versenyek!ID:IF,3,FALSE),szabalyok!$A$16:$B$23,2,FALSE),0)</f>
        <v>0</v>
      </c>
      <c r="BY33" s="47">
        <f>versenyek!$IH$11*IFERROR(VLOOKUP(VLOOKUP($A33,versenyek!IG:II,3,FALSE),szabalyok!$A$16:$B$23,2,FALSE),0)</f>
        <v>0</v>
      </c>
      <c r="BZ33" s="47">
        <f>versenyek!$IK$11*IFERROR(VLOOKUP(VLOOKUP($A33,versenyek!IJ:IL,3,FALSE),szabalyok!$A$16:$B$23,2,FALSE),0)</f>
        <v>0</v>
      </c>
      <c r="CA33" s="47">
        <f>versenyek!$IN$11*IFERROR(VLOOKUP(VLOOKUP($A33,versenyek!IM:IO,3,FALSE),szabalyok!$A$16:$B$23,2,FALSE),0)</f>
        <v>0</v>
      </c>
      <c r="CB33" s="47">
        <f>versenyek!$IW$11*IFERROR(VLOOKUP(VLOOKUP($A33,versenyek!IV:IX,3,FALSE),szabalyok!$A$16:$B$23,2,FALSE),0)</f>
        <v>0</v>
      </c>
      <c r="CC33" s="47">
        <f>versenyek!$IZ$11*IFERROR(VLOOKUP(VLOOKUP($A33,versenyek!IY:JA,3,FALSE),szabalyok!$A$16:$B$23,2,FALSE),0)</f>
        <v>0</v>
      </c>
      <c r="CD33" s="47">
        <f>versenyek!$JC$11*IFERROR(VLOOKUP(VLOOKUP($A33,versenyek!JB:JD,3,FALSE),szabalyok!$A$16:$B$23,2,FALSE),0)</f>
        <v>0</v>
      </c>
      <c r="CE33" s="47">
        <f>versenyek!$JF$11*IFERROR(VLOOKUP(VLOOKUP($A33,versenyek!JE:JG,3,FALSE),szabalyok!$A$16:$B$23,2,FALSE),0)</f>
        <v>0</v>
      </c>
      <c r="CF33" s="47">
        <f>versenyek!$JI$11*IFERROR(VLOOKUP(VLOOKUP($A33,versenyek!JH:JJ,3,FALSE),szabalyok!$A$16:$B$23,2,FALSE),0)</f>
        <v>0</v>
      </c>
      <c r="CG33" s="47">
        <f>versenyek!$JL$11*IFERROR(VLOOKUP(VLOOKUP($A33,versenyek!JK:JM,3,FALSE),szabalyok!$A$16:$B$23,2,FALSE),0)</f>
        <v>0</v>
      </c>
      <c r="CH33" s="47">
        <f>versenyek!$JO$11*IFERROR(VLOOKUP(VLOOKUP($A33,versenyek!JN:JP,3,FALSE),szabalyok!$A$16:$B$23,2,FALSE),0)</f>
        <v>0</v>
      </c>
      <c r="CI33" s="47">
        <f>versenyek!$JR$11*IFERROR(VLOOKUP(VLOOKUP($A33,versenyek!JQ:JS,3,FALSE),szabalyok!$A$16:$B$23,2,FALSE),0)</f>
        <v>0</v>
      </c>
      <c r="CJ33" s="47">
        <f>versenyek!$JU$11*IFERROR(VLOOKUP(VLOOKUP($A33,versenyek!JT:JV,3,FALSE),szabalyok!$A$16:$B$23,2,FALSE),0)</f>
        <v>0</v>
      </c>
      <c r="CK33" s="47">
        <f>versenyek!$JR$11*IFERROR(VLOOKUP(VLOOKUP($A33,versenyek!JW:JY,3,FALSE),szabalyok!$A$16:$B$23,2,FALSE),0)</f>
        <v>0</v>
      </c>
      <c r="CL33" s="47">
        <f>versenyek!$KA$11*IFERROR(VLOOKUP(VLOOKUP($A33,versenyek!JZ:KB,3,FALSE),szabalyok!$A$16:$B$23,2,FALSE),0)</f>
        <v>0</v>
      </c>
      <c r="CM33" s="47">
        <f>versenyek!$KD$11*IFERROR(VLOOKUP(VLOOKUP($A33,versenyek!KC:KE,3,FALSE),szabalyok!$A$16:$B$23,2,FALSE),0)</f>
        <v>0</v>
      </c>
      <c r="CN33" s="47">
        <f>versenyek!$KG$11*IFERROR(VLOOKUP(VLOOKUP($A33,versenyek!KF:KH,3,FALSE),szabalyok!$A$16:$B$23,2,FALSE),0)</f>
        <v>0</v>
      </c>
      <c r="CO33" s="47">
        <f>versenyek!$KJ$11*IFERROR(VLOOKUP(VLOOKUP($A33,versenyek!KI:KK,3,FALSE),szabalyok!$A$16:$B$23,2,FALSE),0)</f>
        <v>0</v>
      </c>
      <c r="CP33" s="47">
        <f>versenyek!$KM$11*IFERROR(VLOOKUP(VLOOKUP($A33,versenyek!KL:KN,3,FALSE),szabalyok!$A$16:$B$23,2,FALSE),0)</f>
        <v>0</v>
      </c>
      <c r="CQ33" s="47">
        <f>versenyek!$KP$11*IFERROR(VLOOKUP(VLOOKUP($A33,versenyek!KO:KQ,3,FALSE),szabalyok!$A$16:$B$23,2,FALSE),0)</f>
        <v>0</v>
      </c>
      <c r="CR33" s="47">
        <f>versenyek!$KS$11*IFERROR(VLOOKUP(VLOOKUP($A33,versenyek!KR:KT,3,FALSE),szabalyok!$A$16:$B$23,2,FALSE),0)</f>
        <v>0</v>
      </c>
      <c r="CS33" s="47">
        <f>versenyek!$KV$11*IFERROR(VLOOKUP(VLOOKUP($A33,versenyek!KU:KW,3,FALSE),szabalyok!$A$16:$B$23,2,FALSE),0)</f>
        <v>0</v>
      </c>
      <c r="CT33" s="47">
        <f>versenyek!$KY$11*IFERROR(VLOOKUP(VLOOKUP($A33,versenyek!KX:KZ,3,FALSE),szabalyok!$A$16:$B$23,2,FALSE),0)</f>
        <v>0</v>
      </c>
      <c r="CU33" s="47">
        <f>versenyek!$LB$11*IFERROR(VLOOKUP(VLOOKUP($A33,versenyek!LA:LC,3,FALSE),szabalyok!$A$16:$B$23,2,FALSE),0)</f>
        <v>0</v>
      </c>
      <c r="CV33" s="47">
        <f>versenyek!$LE$11*IFERROR(VLOOKUP(VLOOKUP($A33,versenyek!LD:LF,3,FALSE),szabalyok!$A$16:$B$23,2,FALSE),0)</f>
        <v>0</v>
      </c>
      <c r="CW33" s="47">
        <f>versenyek!$LH$11*IFERROR(VLOOKUP(VLOOKUP($A33,versenyek!LG:LI,3,FALSE),szabalyok!$A$16:$B$23,2,FALSE),0)</f>
        <v>0</v>
      </c>
      <c r="CX33" s="47">
        <f>versenyek!$LK$11*IFERROR(VLOOKUP(VLOOKUP($A33,versenyek!LJ:LL,3,FALSE),szabalyok!$A$16:$B$23,2,FALSE),0)</f>
        <v>0</v>
      </c>
      <c r="CY33" s="47">
        <f>versenyek!$LN$11*IFERROR(VLOOKUP(VLOOKUP($A33,versenyek!LM:LO,3,FALSE),szabalyok!$A$16:$B$23,2,FALSE),0)</f>
        <v>0</v>
      </c>
      <c r="CZ33" s="47">
        <f>versenyek!$LQ$11*IFERROR(VLOOKUP(VLOOKUP($A33,versenyek!LP:LR,3,FALSE),szabalyok!$A$16:$B$23,2,FALSE),0)</f>
        <v>0</v>
      </c>
      <c r="DA33" s="47">
        <f>versenyek!$LT$11*IFERROR(VLOOKUP(VLOOKUP($A33,versenyek!LS:LU,3,FALSE),szabalyok!$A$16:$B$23,2,FALSE),0)</f>
        <v>0</v>
      </c>
      <c r="DB33" s="47">
        <f>versenyek!$LW$11*IFERROR(VLOOKUP(VLOOKUP($A33,versenyek!LV:LX,3,FALSE),szabalyok!$A$16:$B$23,2,FALSE),0)</f>
        <v>0</v>
      </c>
      <c r="DC33" s="47">
        <f>versenyek!$LZ$11*IFERROR(VLOOKUP(VLOOKUP($A33,versenyek!LY:MA,3,FALSE),szabalyok!$A$16:$B$23,2,FALSE),0)</f>
        <v>0</v>
      </c>
      <c r="DD33" s="47">
        <f>versenyek!$MC$11*IFERROR(VLOOKUP(VLOOKUP($A33,versenyek!MB:MD,3,FALSE),szabalyok!$A$16:$B$23,2,FALSE),0)</f>
        <v>0</v>
      </c>
      <c r="DE33" s="47">
        <f>versenyek!$ML$11*IFERROR(VLOOKUP(VLOOKUP($A33,versenyek!MK:MM,3,FALSE),szabalyok!$A$16:$B$23,2,FALSE),0)</f>
        <v>0</v>
      </c>
      <c r="DF33" s="47">
        <f>versenyek!$MO$11*IFERROR(VLOOKUP(VLOOKUP($A33,versenyek!MN:MP,3,FALSE),szabalyok!$A$16:$B$23,2,FALSE),0)</f>
        <v>0</v>
      </c>
      <c r="DG33" s="47">
        <f>versenyek!$MR$11*IFERROR(VLOOKUP(VLOOKUP($A33,versenyek!MQ:MS,3,FALSE),szabalyok!$A$16:$B$23,2,FALSE),0)</f>
        <v>0</v>
      </c>
      <c r="DH33" s="47">
        <f>versenyek!$MU$11*IFERROR(VLOOKUP(VLOOKUP($A33,versenyek!MT:MV,3,FALSE),szabalyok!$A$16:$B$23,2,FALSE),0)</f>
        <v>0</v>
      </c>
      <c r="DI33" s="47">
        <f>versenyek!$MX$11*IFERROR(VLOOKUP(VLOOKUP($A33,versenyek!MW:MY,3,FALSE),szabalyok!$A$16:$B$23,2,FALSE),0)</f>
        <v>0</v>
      </c>
      <c r="DJ33" s="47">
        <f>versenyek!$NA$11*IFERROR(VLOOKUP(VLOOKUP($A33,versenyek!MZ:NB,3,FALSE),szabalyok!$A$16:$B$23,2,FALSE),0)</f>
        <v>0</v>
      </c>
      <c r="DK33" s="47">
        <f>versenyek!$ND$11*IFERROR(VLOOKUP(VLOOKUP($A33,versenyek!NC:NE,3,FALSE),szabalyok!$A$16:$B$23,2,FALSE),0)</f>
        <v>0</v>
      </c>
      <c r="DL33" s="47">
        <f>versenyek!$NG$11*IFERROR(VLOOKUP(VLOOKUP($A33,versenyek!NF:NH,3,FALSE),szabalyok!$A$16:$B$23,2,FALSE),0)</f>
        <v>0</v>
      </c>
      <c r="DM33" s="47">
        <f>versenyek!$NJ$11*IFERROR(VLOOKUP(VLOOKUP($A33,versenyek!NI:NK,3,FALSE),szabalyok!$A$16:$B$23,2,FALSE),0)</f>
        <v>0</v>
      </c>
      <c r="DN33" s="47">
        <f>versenyek!$NM$11*IFERROR(VLOOKUP(VLOOKUP($A33,versenyek!NL:NN,3,FALSE),szabalyok!$A$16:$B$23,2,FALSE),0)</f>
        <v>0</v>
      </c>
      <c r="DO33" s="47">
        <f>versenyek!$NP$11*IFERROR(VLOOKUP(VLOOKUP($A33,versenyek!NO:NQ,3,FALSE),szabalyok!$A$16:$B$23,2,FALSE),0)</f>
        <v>0</v>
      </c>
      <c r="DP33" s="47">
        <f>versenyek!$NS$11*IFERROR(VLOOKUP(VLOOKUP($A33,versenyek!NR:NT,3,FALSE),szabalyok!$A$16:$B$23,2,FALSE),0)</f>
        <v>0</v>
      </c>
      <c r="DQ33" s="47">
        <f>versenyek!$NV$11*IFERROR(VLOOKUP(VLOOKUP($A33,versenyek!NU:NW,3,FALSE),szabalyok!$A$16:$B$23,2,FALSE),0)</f>
        <v>0</v>
      </c>
      <c r="DR33" s="47">
        <f>versenyek!$NY$11*IFERROR(VLOOKUP(VLOOKUP($A33,versenyek!NX:NZ,3,FALSE),szabalyok!$A$16:$B$23,2,FALSE),0)</f>
        <v>8.921854960315164</v>
      </c>
      <c r="DS33" s="47">
        <f>versenyek!$OB$11*IFERROR(VLOOKUP(VLOOKUP($A33,versenyek!OA:OC,3,FALSE),szabalyok!$A$16:$B$23,2,FALSE),0)</f>
        <v>0</v>
      </c>
      <c r="DT33" s="47">
        <f>versenyek!$OE$11*IFERROR(VLOOKUP(VLOOKUP($A33,versenyek!OD:OF,3,FALSE),szabalyok!$A$16:$B$23,2,FALSE),0)</f>
        <v>0</v>
      </c>
      <c r="DU33" s="47">
        <f>versenyek!$OH$11*IFERROR(VLOOKUP(VLOOKUP($A33,versenyek!OG:OI,3,FALSE),szabalyok!$A$16:$B$23,2,FALSE),0)</f>
        <v>0</v>
      </c>
      <c r="DV33" s="47">
        <f>versenyek!$OK$11*IFERROR(VLOOKUP(VLOOKUP($A33,versenyek!OJ:OL,3,FALSE),szabalyok!$A$16:$B$23,2,FALSE),0)</f>
        <v>0</v>
      </c>
      <c r="DW33" s="47">
        <f>versenyek!$ON$11*IFERROR(VLOOKUP(VLOOKUP($A33,versenyek!OM:OO,3,FALSE),szabalyok!$A$16:$B$23,2,FALSE),0)</f>
        <v>0</v>
      </c>
      <c r="DX33" s="47">
        <f>versenyek!$OQ$11*IFERROR(VLOOKUP(VLOOKUP($A33,versenyek!OP:OR,3,FALSE),szabalyok!$A$16:$B$23,2,FALSE),0)</f>
        <v>0</v>
      </c>
      <c r="DY33" s="47">
        <f>versenyek!$OT$11*IFERROR(VLOOKUP(VLOOKUP($A33,versenyek!OS:OU,3,FALSE),szabalyok!$A$16:$B$23,2,FALSE),0)</f>
        <v>0</v>
      </c>
      <c r="DZ33" s="47">
        <f>versenyek!$OW$11*IFERROR(VLOOKUP(VLOOKUP($A33,versenyek!OV:OX,3,FALSE),szabalyok!$A$16:$B$23,2,FALSE),0)</f>
        <v>0</v>
      </c>
      <c r="EA33" s="47">
        <f>versenyek!$OZ$11*IFERROR(VLOOKUP(VLOOKUP($A33,versenyek!OY:PA,3,FALSE),szabalyok!$A$16:$B$23,2,FALSE),0)</f>
        <v>0</v>
      </c>
      <c r="EB33" s="47">
        <f>versenyek!$PC$11*IFERROR(VLOOKUP(VLOOKUP($A33,versenyek!PB:PD,3,FALSE),szabalyok!$A$16:$B$23,2,FALSE),0)</f>
        <v>0</v>
      </c>
      <c r="EC33" s="47">
        <f>versenyek!$PF$11*IFERROR(VLOOKUP(VLOOKUP($A33,versenyek!PE:PG,3,FALSE),szabalyok!$A$16:$B$23,2,FALSE),0)</f>
        <v>0</v>
      </c>
      <c r="ED33" s="47">
        <f>versenyek!$PI$11*IFERROR(VLOOKUP(VLOOKUP($A33,versenyek!PH:PJ,3,FALSE),szabalyok!$A$16:$B$23,2,FALSE),0)</f>
        <v>0</v>
      </c>
      <c r="EE33" s="47">
        <f>versenyek!$PL$11*IFERROR(VLOOKUP(VLOOKUP($A33,versenyek!PK:PM,3,FALSE),szabalyok!$A$16:$B$23,2,FALSE),0)</f>
        <v>0</v>
      </c>
      <c r="EF33" s="47">
        <f>versenyek!$PO$11*IFERROR(VLOOKUP(VLOOKUP($A33,versenyek!PN:PP,3,FALSE),szabalyok!$A$16:$B$23,2,FALSE),0)</f>
        <v>0</v>
      </c>
      <c r="EG33" s="47">
        <f>versenyek!$PR$11*IFERROR(VLOOKUP(VLOOKUP($A33,versenyek!PQ:PS,3,FALSE),szabalyok!$A$16:$B$23,2,FALSE),0)</f>
        <v>0</v>
      </c>
      <c r="EH33" s="47">
        <f>versenyek!$PU$11*IFERROR(VLOOKUP(VLOOKUP($A33,versenyek!PT:PV,3,FALSE),szabalyok!$A$16:$B$23,2,FALSE),0)</f>
        <v>0</v>
      </c>
      <c r="EI33" s="47">
        <f>versenyek!$PX$11*IFERROR(VLOOKUP(VLOOKUP($A33,versenyek!PW:PY,3,FALSE),szabalyok!$A$16:$B$23,2,FALSE),0)</f>
        <v>0</v>
      </c>
      <c r="EJ33" s="47">
        <f>versenyek!$QA$11*IFERROR(VLOOKUP(VLOOKUP($A33,versenyek!PZ:QB,3,FALSE),szabalyok!$A$16:$B$23,2,FALSE),0)</f>
        <v>0</v>
      </c>
      <c r="EK33" s="47">
        <f>versenyek!$QD$11*IFERROR(VLOOKUP(VLOOKUP($A33,versenyek!QC:QE,3,FALSE),szabalyok!$A$16:$B$23,2,FALSE),0)</f>
        <v>0</v>
      </c>
      <c r="EL33" s="47">
        <f>versenyek!$QG$11*IFERROR(VLOOKUP(VLOOKUP($A33,versenyek!QF:QH,3,FALSE),szabalyok!$A$16:$B$23,2,FALSE),0)</f>
        <v>0</v>
      </c>
      <c r="EM33" s="47">
        <f>versenyek!$QJ$11*IFERROR(VLOOKUP(VLOOKUP($A33,versenyek!QI:QK,3,FALSE),szabalyok!$A$16:$B$23,2,FALSE),0)</f>
        <v>0</v>
      </c>
      <c r="EN33" s="47">
        <f>versenyek!$QM$11*IFERROR(VLOOKUP(VLOOKUP($A33,versenyek!QL:QN,3,FALSE),szabalyok!$A$16:$B$23,2,FALSE),0)</f>
        <v>0</v>
      </c>
      <c r="EO33" s="47">
        <f>versenyek!$QP$11*IFERROR(VLOOKUP(VLOOKUP($A33,versenyek!QO:QQ,3,FALSE),szabalyok!$A$16:$B$23,2,FALSE),0)</f>
        <v>0</v>
      </c>
      <c r="EP33" s="47">
        <f>versenyek!$QS$11*IFERROR(VLOOKUP(VLOOKUP($A33,versenyek!QR:QT,3,FALSE),szabalyok!$A$16:$B$23,2,FALSE),0)</f>
        <v>0</v>
      </c>
      <c r="EQ33" s="47">
        <f>versenyek!$QV$11*IFERROR(VLOOKUP(VLOOKUP($A33,versenyek!QU:QW,3,FALSE),szabalyok!$A$16:$B$23,2,FALSE),0)</f>
        <v>0</v>
      </c>
      <c r="ER33" s="47">
        <f>versenyek!$RE$11*IFERROR(VLOOKUP(VLOOKUP($A33,versenyek!RD:RF,3,FALSE),szabalyok!$A$16:$B$23,2,FALSE),0)</f>
        <v>0</v>
      </c>
      <c r="ES33" s="47">
        <f>versenyek!$RH$11*IFERROR(VLOOKUP(VLOOKUP($A33,versenyek!RG:RI,3,FALSE),szabalyok!$A$16:$B$23,2,FALSE),0)</f>
        <v>0</v>
      </c>
      <c r="ET33" s="47">
        <f>versenyek!$RK$11*IFERROR(VLOOKUP(VLOOKUP($A33,versenyek!RJ:RL,3,FALSE),szabalyok!$A$16:$B$23,2,FALSE),0)</f>
        <v>0</v>
      </c>
      <c r="EU33" s="47">
        <f>versenyek!$RN$11*IFERROR(VLOOKUP(VLOOKUP($A33,versenyek!RM:RO,3,FALSE),szabalyok!$A$16:$B$23,2,FALSE),0)</f>
        <v>0</v>
      </c>
      <c r="EV33" s="47">
        <f>versenyek!$RQ$11*IFERROR(VLOOKUP(VLOOKUP($A33,versenyek!RP:RR,3,FALSE),szabalyok!$A$16:$B$23,2,FALSE),0)</f>
        <v>0</v>
      </c>
      <c r="EW33" s="47">
        <f>versenyek!$RT$11*IFERROR(VLOOKUP(VLOOKUP($A33,versenyek!RS:RU,3,FALSE),szabalyok!$A$16:$B$23,2,FALSE),0)</f>
        <v>0</v>
      </c>
      <c r="EX33" s="47">
        <f>versenyek!$RW$11*IFERROR(VLOOKUP(VLOOKUP($A33,versenyek!RV:RX,3,FALSE),szabalyok!$A$16:$B$23,2,FALSE),0)</f>
        <v>0</v>
      </c>
      <c r="EY33" s="47">
        <f>versenyek!$RZ$11*IFERROR(VLOOKUP(VLOOKUP($A33,versenyek!RY:SA,3,FALSE),szabalyok!$A$16:$B$23,2,FALSE),0)</f>
        <v>0</v>
      </c>
      <c r="EZ33" s="47">
        <f>versenyek!$SC$11*IFERROR(VLOOKUP(VLOOKUP($A33,versenyek!SB:SD,3,FALSE),szabalyok!$A$16:$B$23,2,FALSE),0)</f>
        <v>0</v>
      </c>
      <c r="FA33" s="47">
        <f>versenyek!$SF$11*IFERROR(VLOOKUP(VLOOKUP($A33,versenyek!SE:SG,3,FALSE),szabalyok!$A$16:$B$23,2,FALSE),0)</f>
        <v>0</v>
      </c>
      <c r="FB33" s="47">
        <f>versenyek!$SI$11*IFERROR(VLOOKUP(VLOOKUP($A33,versenyek!SH:SJ,3,FALSE),szabalyok!$A$16:$B$23,2,FALSE),0)</f>
        <v>0</v>
      </c>
      <c r="FC33" s="47">
        <f>versenyek!$SL$11*IFERROR(VLOOKUP(VLOOKUP($A33,versenyek!SK:SM,3,FALSE),szabalyok!$A$16:$B$23,2,FALSE),0)</f>
        <v>0</v>
      </c>
      <c r="FD33" s="47">
        <f>versenyek!$SO$11*IFERROR(VLOOKUP(VLOOKUP($A33,versenyek!SN:SP,3,FALSE),szabalyok!$A$16:$B$23,2,FALSE),0)</f>
        <v>0</v>
      </c>
      <c r="FE33" s="47">
        <f>versenyek!$SR$11*IFERROR(VLOOKUP(VLOOKUP($A33,versenyek!SQ:SS,3,FALSE),szabalyok!$A$16:$B$23,2,FALSE),0)</f>
        <v>0</v>
      </c>
      <c r="FF33" s="47">
        <f>versenyek!$SU$11*IFERROR(VLOOKUP(VLOOKUP($A33,versenyek!ST:SV,3,FALSE),szabalyok!$A$16:$B$23,2,FALSE),0)</f>
        <v>22.500411163749579</v>
      </c>
      <c r="FG33" s="47">
        <f>versenyek!$SX$11*IFERROR(VLOOKUP(VLOOKUP($A33,versenyek!SW:SY,3,FALSE),szabalyok!$A$16:$B$23,2,FALSE),0)</f>
        <v>0</v>
      </c>
      <c r="FH33" s="47">
        <f>versenyek!$TA$11*IFERROR(VLOOKUP(VLOOKUP($A33,versenyek!SZ:TB,3,FALSE),szabalyok!$A$16:$B$23,2,FALSE),0)</f>
        <v>0</v>
      </c>
      <c r="FI33" s="47">
        <f>versenyek!$TD$11*IFERROR(VLOOKUP(VLOOKUP($A33,versenyek!TC:TE,3,FALSE),szabalyok!$A$16:$B$23,2,FALSE),0)</f>
        <v>0</v>
      </c>
      <c r="FJ33" s="47">
        <f>versenyek!$TG$11*IFERROR(VLOOKUP(VLOOKUP($A33,versenyek!TF:TH,3,FALSE),szabalyok!$A$16:$B$23,2,FALSE),0)</f>
        <v>0</v>
      </c>
      <c r="FK33" s="47">
        <f>versenyek!$TJ$11*IFERROR(VLOOKUP(VLOOKUP($A33,versenyek!TI:TK,3,FALSE),szabalyok!$A$16:$B$23,2,FALSE),0)</f>
        <v>0</v>
      </c>
      <c r="FL33" s="47">
        <f>versenyek!$TM$11*IFERROR(VLOOKUP(VLOOKUP($A33,versenyek!TL:TN,3,FALSE),szabalyok!$A$16:$B$23,2,FALSE),0)</f>
        <v>0</v>
      </c>
      <c r="FM33" s="47">
        <f>versenyek!$TP$11*IFERROR(VLOOKUP(VLOOKUP($A33,versenyek!TO:TQ,3,FALSE),szabalyok!$A$16:$B$23,2,FALSE),0)</f>
        <v>0</v>
      </c>
      <c r="FN33" s="47">
        <f>versenyek!$TS$11*IFERROR(VLOOKUP(VLOOKUP($A33,versenyek!TR:TT,3,FALSE),szabalyok!$A$16:$B$23,2,FALSE),0)</f>
        <v>0</v>
      </c>
      <c r="FO33" s="47"/>
      <c r="FP33" s="235">
        <f t="shared" si="0"/>
        <v>22.500411163749579</v>
      </c>
    </row>
    <row r="34" spans="1:172">
      <c r="A34" s="271" t="s">
        <v>1332</v>
      </c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>
        <f>versenyek!$DI$11*IFERROR(VLOOKUP(VLOOKUP($A34,versenyek!DH:DJ,3,FALSE),szabalyok!$A$16:$B$23,2,FALSE),0)</f>
        <v>0</v>
      </c>
      <c r="AL34" s="47">
        <f>versenyek!$DL$11*IFERROR(VLOOKUP(VLOOKUP($A34,versenyek!DK:DM,3,FALSE),szabalyok!$A$16:$B$23,2,FALSE),0)</f>
        <v>0</v>
      </c>
      <c r="AM34" s="47">
        <f>versenyek!$DR$11*IFERROR(VLOOKUP(VLOOKUP($A34,versenyek!DQ:DS,3,FALSE),szabalyok!$A$16:$B$23,2,FALSE),0)</f>
        <v>0</v>
      </c>
      <c r="AN34" s="47">
        <f>versenyek!$DU$11*IFERROR(VLOOKUP(VLOOKUP($A34,versenyek!DT:DV,3,FALSE),szabalyok!$A$16:$B$23,2,FALSE),0)</f>
        <v>0</v>
      </c>
      <c r="AO34" s="47">
        <f>versenyek!$DO$11*IFERROR(VLOOKUP(VLOOKUP($A34,versenyek!DN:DP,3,FALSE),szabalyok!$A$16:$B$23,2,FALSE),0)</f>
        <v>0</v>
      </c>
      <c r="AP34" s="47">
        <f>versenyek!$DX$11*IFERROR(VLOOKUP(VLOOKUP($A34,versenyek!DW:DY,3,FALSE),szabalyok!$A$16:$B$23,2,FALSE),0)</f>
        <v>0</v>
      </c>
      <c r="AQ34" s="47" t="e">
        <f>versenyek!$EA$11*IFERROR(VLOOKUP(VLOOKUP($A34,versenyek!DZ:EB,3,FALSE),szabalyok!$A$16:$B$23,2,FALSE),0)</f>
        <v>#DIV/0!</v>
      </c>
      <c r="AR34" s="47" t="e">
        <f>versenyek!$ED$11*IFERROR(VLOOKUP(VLOOKUP($A34,versenyek!EC:EE,3,FALSE),szabalyok!$A$16:$B$23,2,FALSE),0)</f>
        <v>#DIV/0!</v>
      </c>
      <c r="AS34" s="47">
        <f>versenyek!$EG$11*IFERROR(VLOOKUP(VLOOKUP($A34,versenyek!EF:EH,3,FALSE),szabalyok!$A$16:$B$23,2,FALSE),0)</f>
        <v>0</v>
      </c>
      <c r="AT34" s="47">
        <f>versenyek!$EJ$11*IFERROR(VLOOKUP(VLOOKUP($A34,versenyek!EI:EK,3,FALSE),szabalyok!$A$16:$B$23,2,FALSE),0)</f>
        <v>0</v>
      </c>
      <c r="AU34" s="47">
        <f>versenyek!$EM$11*IFERROR(VLOOKUP(VLOOKUP($A34,versenyek!EL:EN,3,FALSE),szabalyok!$A$16:$B$23,2,FALSE),0)</f>
        <v>0</v>
      </c>
      <c r="AV34" s="47">
        <f>versenyek!$EP$11*IFERROR(VLOOKUP(VLOOKUP($A34,versenyek!EO:EQ,3,FALSE),szabalyok!$A$16:$B$23,2,FALSE),0)</f>
        <v>0</v>
      </c>
      <c r="AW34" s="47">
        <f>versenyek!$EY$11*IFERROR(VLOOKUP(VLOOKUP($A34,versenyek!EX:EZ,3,FALSE),szabalyok!$A$16:$B$23,2,FALSE),0)</f>
        <v>0</v>
      </c>
      <c r="AX34" s="47">
        <f>versenyek!$FB$11*IFERROR(VLOOKUP(VLOOKUP($A34,versenyek!FA:FC,3,FALSE),szabalyok!$A$16:$B$23,2,FALSE),0)</f>
        <v>0</v>
      </c>
      <c r="AY34" s="47">
        <f>versenyek!$FE$11*IFERROR(VLOOKUP(VLOOKUP($A34,versenyek!FD:FF,3,FALSE),szabalyok!$A$16:$B$23,2,FALSE),0)</f>
        <v>0</v>
      </c>
      <c r="AZ34" s="47">
        <f>versenyek!$FH$11*IFERROR(VLOOKUP(VLOOKUP($A34,versenyek!FG:FI,3,FALSE),szabalyok!$A$16:$B$23,2,FALSE),0)</f>
        <v>0</v>
      </c>
      <c r="BA34" s="47">
        <f>versenyek!$FK$11*IFERROR(VLOOKUP(VLOOKUP($A34,versenyek!FJ:FL,3,FALSE),szabalyok!$A$16:$B$23,2,FALSE),0)</f>
        <v>0</v>
      </c>
      <c r="BB34" s="47">
        <f>versenyek!$FN$11*IFERROR(VLOOKUP(VLOOKUP($A34,versenyek!FM:FO,3,FALSE),szabalyok!$A$16:$B$23,2,FALSE),0)</f>
        <v>0</v>
      </c>
      <c r="BC34" s="47">
        <f>versenyek!$FQ$11*IFERROR(VLOOKUP(VLOOKUP($A34,versenyek!FP:FR,3,FALSE),szabalyok!$A$16:$B$23,2,FALSE),0)</f>
        <v>0</v>
      </c>
      <c r="BD34" s="47">
        <f>versenyek!$FT$11*IFERROR(VLOOKUP(VLOOKUP($A34,versenyek!FS:FU,3,FALSE),szabalyok!$A$16:$B$23,2,FALSE),0)</f>
        <v>0</v>
      </c>
      <c r="BE34" s="47">
        <f>versenyek!$FW$11*IFERROR(VLOOKUP(VLOOKUP($A34,versenyek!FV:FX,3,FALSE),szabalyok!$A$16:$B$23,2,FALSE),0)</f>
        <v>0</v>
      </c>
      <c r="BF34" s="47">
        <f>versenyek!$FZ$11*IFERROR(VLOOKUP(VLOOKUP($A34,versenyek!FY:GA,3,FALSE),szabalyok!$A$16:$B$23,2,FALSE),0)</f>
        <v>0</v>
      </c>
      <c r="BG34" s="47">
        <f>versenyek!$GC$11*IFERROR(VLOOKUP(VLOOKUP($A34,versenyek!GB:GD,3,FALSE),szabalyok!$A$16:$B$23,2,FALSE),0)</f>
        <v>0</v>
      </c>
      <c r="BH34" s="47">
        <f>versenyek!$GF$11*IFERROR(VLOOKUP(VLOOKUP($A34,versenyek!GE:GG,3,FALSE),szabalyok!$A$16:$B$23,2,FALSE),0)</f>
        <v>0</v>
      </c>
      <c r="BI34" s="47">
        <f>versenyek!$GI$11*IFERROR(VLOOKUP(VLOOKUP($A34,versenyek!GH:GJ,3,FALSE),szabalyok!$A$16:$B$23,2,FALSE),0)</f>
        <v>0</v>
      </c>
      <c r="BJ34" s="47">
        <f>versenyek!$GL$11*IFERROR(VLOOKUP(VLOOKUP($A34,versenyek!GK:GM,3,FALSE),szabalyok!$A$16:$B$23,2,FALSE),0)</f>
        <v>0</v>
      </c>
      <c r="BK34" s="47">
        <f>versenyek!$GO$11*IFERROR(VLOOKUP(VLOOKUP($A34,versenyek!GN:GP,3,FALSE),szabalyok!$A$16:$B$23,2,FALSE),0)</f>
        <v>0</v>
      </c>
      <c r="BL34" s="47">
        <f>versenyek!$GR$11*IFERROR(VLOOKUP(VLOOKUP($A34,versenyek!GQ:GS,3,FALSE),szabalyok!$A$16:$B$23,2,FALSE),0)</f>
        <v>0</v>
      </c>
      <c r="BM34" s="47">
        <f>versenyek!$GX$11*IFERROR(VLOOKUP(VLOOKUP($A34,versenyek!GW:GY,3,FALSE),szabalyok!$A$16:$B$23,2,FALSE),0)</f>
        <v>0</v>
      </c>
      <c r="BN34" s="47">
        <f>versenyek!$GX$11*IFERROR(VLOOKUP(VLOOKUP($A34,versenyek!GX:GZ,3,FALSE),szabalyok!$A$16:$B$23,2,FALSE),0)</f>
        <v>0</v>
      </c>
      <c r="BO34" s="47">
        <f>versenyek!$HD$11*IFERROR(VLOOKUP(VLOOKUP($A34,versenyek!HC:HE,3,FALSE),szabalyok!$A$16:$B$23,2,FALSE),0)</f>
        <v>0</v>
      </c>
      <c r="BP34" s="47">
        <f>versenyek!$HG$11*IFERROR(VLOOKUP(VLOOKUP($A34,versenyek!HF:HH,3,FALSE),szabalyok!$A$16:$B$23,2,FALSE),0)</f>
        <v>0</v>
      </c>
      <c r="BQ34" s="47">
        <f>versenyek!$HJ$11*IFERROR(VLOOKUP(VLOOKUP($A34,versenyek!HI:HK,3,FALSE),szabalyok!$A$16:$B$23,2,FALSE),0)</f>
        <v>0</v>
      </c>
      <c r="BR34" s="47">
        <f>versenyek!$HM$11*IFERROR(VLOOKUP(VLOOKUP($A34,versenyek!HL:HN,3,FALSE),szabalyok!$A$16:$B$23,2,FALSE),0)</f>
        <v>0</v>
      </c>
      <c r="BS34" s="47">
        <f>versenyek!$HP$11*IFERROR(VLOOKUP(VLOOKUP($A34,versenyek!HO:HQ,3,FALSE),szabalyok!$A$16:$B$23,2,FALSE),0)</f>
        <v>2.8293544966655322</v>
      </c>
      <c r="BT34" s="47">
        <f>versenyek!$HS$11*IFERROR(VLOOKUP(VLOOKUP($A34,versenyek!HR:HT,3,FALSE),szabalyok!$A$16:$B$23,2,FALSE),0)</f>
        <v>0</v>
      </c>
      <c r="BU34" s="47">
        <f>versenyek!$HV$11*IFERROR(VLOOKUP(VLOOKUP($A34,versenyek!HU:HW,3,FALSE),szabalyok!$A$16:$B$23,2,FALSE),0)</f>
        <v>0</v>
      </c>
      <c r="BV34" s="47">
        <f>versenyek!$HY$11*IFERROR(VLOOKUP(VLOOKUP($A34,versenyek!HX:HZ,3,FALSE),szabalyok!$A$16:$B$23,2,FALSE),0)</f>
        <v>2.8230986073510076</v>
      </c>
      <c r="BW34" s="47">
        <f>versenyek!$IB$11*IFERROR(VLOOKUP(VLOOKUP($A34,versenyek!IA:IC,3,FALSE),szabalyok!$A$16:$B$23,2,FALSE),0)</f>
        <v>0</v>
      </c>
      <c r="BX34" s="47">
        <f>versenyek!$IE$11*IFERROR(VLOOKUP(VLOOKUP($A34,versenyek!ID:IF,3,FALSE),szabalyok!$A$16:$B$23,2,FALSE),0)</f>
        <v>0</v>
      </c>
      <c r="BY34" s="47">
        <f>versenyek!$IH$11*IFERROR(VLOOKUP(VLOOKUP($A34,versenyek!IG:II,3,FALSE),szabalyok!$A$16:$B$23,2,FALSE),0)</f>
        <v>0</v>
      </c>
      <c r="BZ34" s="47">
        <f>versenyek!$IK$11*IFERROR(VLOOKUP(VLOOKUP($A34,versenyek!IJ:IL,3,FALSE),szabalyok!$A$16:$B$23,2,FALSE),0)</f>
        <v>0</v>
      </c>
      <c r="CA34" s="47">
        <f>versenyek!$IN$11*IFERROR(VLOOKUP(VLOOKUP($A34,versenyek!IM:IO,3,FALSE),szabalyok!$A$16:$B$23,2,FALSE),0)</f>
        <v>0</v>
      </c>
      <c r="CB34" s="47">
        <f>versenyek!$IW$11*IFERROR(VLOOKUP(VLOOKUP($A34,versenyek!IV:IX,3,FALSE),szabalyok!$A$16:$B$23,2,FALSE),0)</f>
        <v>0</v>
      </c>
      <c r="CC34" s="47">
        <f>versenyek!$IZ$11*IFERROR(VLOOKUP(VLOOKUP($A34,versenyek!IY:JA,3,FALSE),szabalyok!$A$16:$B$23,2,FALSE),0)</f>
        <v>0</v>
      </c>
      <c r="CD34" s="47">
        <f>versenyek!$JC$11*IFERROR(VLOOKUP(VLOOKUP($A34,versenyek!JB:JD,3,FALSE),szabalyok!$A$16:$B$23,2,FALSE),0)</f>
        <v>0</v>
      </c>
      <c r="CE34" s="47">
        <f>versenyek!$JF$11*IFERROR(VLOOKUP(VLOOKUP($A34,versenyek!JE:JG,3,FALSE),szabalyok!$A$16:$B$23,2,FALSE),0)</f>
        <v>0</v>
      </c>
      <c r="CF34" s="47">
        <f>versenyek!$JI$11*IFERROR(VLOOKUP(VLOOKUP($A34,versenyek!JH:JJ,3,FALSE),szabalyok!$A$16:$B$23,2,FALSE),0)</f>
        <v>0</v>
      </c>
      <c r="CG34" s="47">
        <f>versenyek!$JL$11*IFERROR(VLOOKUP(VLOOKUP($A34,versenyek!JK:JM,3,FALSE),szabalyok!$A$16:$B$23,2,FALSE),0)</f>
        <v>0</v>
      </c>
      <c r="CH34" s="47">
        <f>versenyek!$JO$11*IFERROR(VLOOKUP(VLOOKUP($A34,versenyek!JN:JP,3,FALSE),szabalyok!$A$16:$B$23,2,FALSE),0)</f>
        <v>0</v>
      </c>
      <c r="CI34" s="47">
        <f>versenyek!$JR$11*IFERROR(VLOOKUP(VLOOKUP($A34,versenyek!JQ:JS,3,FALSE),szabalyok!$A$16:$B$23,2,FALSE),0)</f>
        <v>0</v>
      </c>
      <c r="CJ34" s="47">
        <f>versenyek!$JU$11*IFERROR(VLOOKUP(VLOOKUP($A34,versenyek!JT:JV,3,FALSE),szabalyok!$A$16:$B$23,2,FALSE),0)</f>
        <v>0</v>
      </c>
      <c r="CK34" s="47">
        <f>versenyek!$JR$11*IFERROR(VLOOKUP(VLOOKUP($A34,versenyek!JW:JY,3,FALSE),szabalyok!$A$16:$B$23,2,FALSE),0)</f>
        <v>0</v>
      </c>
      <c r="CL34" s="47">
        <f>versenyek!$KA$11*IFERROR(VLOOKUP(VLOOKUP($A34,versenyek!JZ:KB,3,FALSE),szabalyok!$A$16:$B$23,2,FALSE),0)</f>
        <v>0</v>
      </c>
      <c r="CM34" s="47">
        <f>versenyek!$KD$11*IFERROR(VLOOKUP(VLOOKUP($A34,versenyek!KC:KE,3,FALSE),szabalyok!$A$16:$B$23,2,FALSE),0)</f>
        <v>0</v>
      </c>
      <c r="CN34" s="47">
        <f>versenyek!$KG$11*IFERROR(VLOOKUP(VLOOKUP($A34,versenyek!KF:KH,3,FALSE),szabalyok!$A$16:$B$23,2,FALSE),0)</f>
        <v>0</v>
      </c>
      <c r="CO34" s="47">
        <f>versenyek!$KJ$11*IFERROR(VLOOKUP(VLOOKUP($A34,versenyek!KI:KK,3,FALSE),szabalyok!$A$16:$B$23,2,FALSE),0)</f>
        <v>0</v>
      </c>
      <c r="CP34" s="47">
        <f>versenyek!$KM$11*IFERROR(VLOOKUP(VLOOKUP($A34,versenyek!KL:KN,3,FALSE),szabalyok!$A$16:$B$23,2,FALSE),0)</f>
        <v>0</v>
      </c>
      <c r="CQ34" s="47">
        <f>versenyek!$KP$11*IFERROR(VLOOKUP(VLOOKUP($A34,versenyek!KO:KQ,3,FALSE),szabalyok!$A$16:$B$23,2,FALSE),0)</f>
        <v>0</v>
      </c>
      <c r="CR34" s="47">
        <f>versenyek!$KS$11*IFERROR(VLOOKUP(VLOOKUP($A34,versenyek!KR:KT,3,FALSE),szabalyok!$A$16:$B$23,2,FALSE),0)</f>
        <v>0</v>
      </c>
      <c r="CS34" s="47">
        <f>versenyek!$KV$11*IFERROR(VLOOKUP(VLOOKUP($A34,versenyek!KU:KW,3,FALSE),szabalyok!$A$16:$B$23,2,FALSE),0)</f>
        <v>0</v>
      </c>
      <c r="CT34" s="47">
        <f>versenyek!$KY$11*IFERROR(VLOOKUP(VLOOKUP($A34,versenyek!KX:KZ,3,FALSE),szabalyok!$A$16:$B$23,2,FALSE),0)</f>
        <v>0</v>
      </c>
      <c r="CU34" s="47">
        <f>versenyek!$LB$11*IFERROR(VLOOKUP(VLOOKUP($A34,versenyek!LA:LC,3,FALSE),szabalyok!$A$16:$B$23,2,FALSE),0)</f>
        <v>0</v>
      </c>
      <c r="CV34" s="47">
        <f>versenyek!$LE$11*IFERROR(VLOOKUP(VLOOKUP($A34,versenyek!LD:LF,3,FALSE),szabalyok!$A$16:$B$23,2,FALSE),0)</f>
        <v>0</v>
      </c>
      <c r="CW34" s="47">
        <f>versenyek!$LH$11*IFERROR(VLOOKUP(VLOOKUP($A34,versenyek!LG:LI,3,FALSE),szabalyok!$A$16:$B$23,2,FALSE),0)</f>
        <v>0</v>
      </c>
      <c r="CX34" s="47">
        <f>versenyek!$LK$11*IFERROR(VLOOKUP(VLOOKUP($A34,versenyek!LJ:LL,3,FALSE),szabalyok!$A$16:$B$23,2,FALSE),0)</f>
        <v>8.5862578743182922</v>
      </c>
      <c r="CY34" s="47">
        <f>versenyek!$LN$11*IFERROR(VLOOKUP(VLOOKUP($A34,versenyek!LM:LO,3,FALSE),szabalyok!$A$16:$B$23,2,FALSE),0)</f>
        <v>0</v>
      </c>
      <c r="CZ34" s="47">
        <f>versenyek!$LQ$11*IFERROR(VLOOKUP(VLOOKUP($A34,versenyek!LP:LR,3,FALSE),szabalyok!$A$16:$B$23,2,FALSE),0)</f>
        <v>19.907521567794838</v>
      </c>
      <c r="DA34" s="47">
        <f>versenyek!$LT$11*IFERROR(VLOOKUP(VLOOKUP($A34,versenyek!LS:LU,3,FALSE),szabalyok!$A$16:$B$23,2,FALSE),0)</f>
        <v>0</v>
      </c>
      <c r="DB34" s="47">
        <f>versenyek!$LW$11*IFERROR(VLOOKUP(VLOOKUP($A34,versenyek!LV:LX,3,FALSE),szabalyok!$A$16:$B$23,2,FALSE),0)</f>
        <v>0</v>
      </c>
      <c r="DC34" s="47">
        <f>versenyek!$LZ$11*IFERROR(VLOOKUP(VLOOKUP($A34,versenyek!LY:MA,3,FALSE),szabalyok!$A$16:$B$23,2,FALSE),0)</f>
        <v>0</v>
      </c>
      <c r="DD34" s="47">
        <f>versenyek!$MC$11*IFERROR(VLOOKUP(VLOOKUP($A34,versenyek!MB:MD,3,FALSE),szabalyok!$A$16:$B$23,2,FALSE),0)</f>
        <v>0</v>
      </c>
      <c r="DE34" s="47">
        <f>versenyek!$ML$11*IFERROR(VLOOKUP(VLOOKUP($A34,versenyek!MK:MM,3,FALSE),szabalyok!$A$16:$B$23,2,FALSE),0)</f>
        <v>0</v>
      </c>
      <c r="DF34" s="47">
        <f>versenyek!$MO$11*IFERROR(VLOOKUP(VLOOKUP($A34,versenyek!MN:MP,3,FALSE),szabalyok!$A$16:$B$23,2,FALSE),0)</f>
        <v>0</v>
      </c>
      <c r="DG34" s="47">
        <f>versenyek!$MR$11*IFERROR(VLOOKUP(VLOOKUP($A34,versenyek!MQ:MS,3,FALSE),szabalyok!$A$16:$B$23,2,FALSE),0)</f>
        <v>4.6210144190536999</v>
      </c>
      <c r="DH34" s="47">
        <f>versenyek!$MU$11*IFERROR(VLOOKUP(VLOOKUP($A34,versenyek!MT:MV,3,FALSE),szabalyok!$A$16:$B$23,2,FALSE),0)</f>
        <v>0</v>
      </c>
      <c r="DI34" s="47">
        <f>versenyek!$MX$11*IFERROR(VLOOKUP(VLOOKUP($A34,versenyek!MW:MY,3,FALSE),szabalyok!$A$16:$B$23,2,FALSE),0)</f>
        <v>0</v>
      </c>
      <c r="DJ34" s="47">
        <f>versenyek!$NA$11*IFERROR(VLOOKUP(VLOOKUP($A34,versenyek!MZ:NB,3,FALSE),szabalyok!$A$16:$B$23,2,FALSE),0)</f>
        <v>0</v>
      </c>
      <c r="DK34" s="47">
        <f>versenyek!$ND$11*IFERROR(VLOOKUP(VLOOKUP($A34,versenyek!NC:NE,3,FALSE),szabalyok!$A$16:$B$23,2,FALSE),0)</f>
        <v>0</v>
      </c>
      <c r="DL34" s="47">
        <f>versenyek!$NG$11*IFERROR(VLOOKUP(VLOOKUP($A34,versenyek!NF:NH,3,FALSE),szabalyok!$A$16:$B$23,2,FALSE),0)</f>
        <v>0</v>
      </c>
      <c r="DM34" s="47">
        <f>versenyek!$NJ$11*IFERROR(VLOOKUP(VLOOKUP($A34,versenyek!NI:NK,3,FALSE),szabalyok!$A$16:$B$23,2,FALSE),0)</f>
        <v>0</v>
      </c>
      <c r="DN34" s="47">
        <f>versenyek!$NM$11*IFERROR(VLOOKUP(VLOOKUP($A34,versenyek!NL:NN,3,FALSE),szabalyok!$A$16:$B$23,2,FALSE),0)</f>
        <v>0</v>
      </c>
      <c r="DO34" s="47">
        <f>versenyek!$NP$11*IFERROR(VLOOKUP(VLOOKUP($A34,versenyek!NO:NQ,3,FALSE),szabalyok!$A$16:$B$23,2,FALSE),0)</f>
        <v>0</v>
      </c>
      <c r="DP34" s="47">
        <f>versenyek!$NS$11*IFERROR(VLOOKUP(VLOOKUP($A34,versenyek!NR:NT,3,FALSE),szabalyok!$A$16:$B$23,2,FALSE),0)</f>
        <v>0</v>
      </c>
      <c r="DQ34" s="47">
        <f>versenyek!$NV$11*IFERROR(VLOOKUP(VLOOKUP($A34,versenyek!NU:NW,3,FALSE),szabalyok!$A$16:$B$23,2,FALSE),0)</f>
        <v>0</v>
      </c>
      <c r="DR34" s="47">
        <f>versenyek!$NY$11*IFERROR(VLOOKUP(VLOOKUP($A34,versenyek!NX:NZ,3,FALSE),szabalyok!$A$16:$B$23,2,FALSE),0)</f>
        <v>0</v>
      </c>
      <c r="DS34" s="47">
        <f>versenyek!$OB$11*IFERROR(VLOOKUP(VLOOKUP($A34,versenyek!OA:OC,3,FALSE),szabalyok!$A$16:$B$23,2,FALSE),0)</f>
        <v>0</v>
      </c>
      <c r="DT34" s="47">
        <f>versenyek!$OE$11*IFERROR(VLOOKUP(VLOOKUP($A34,versenyek!OD:OF,3,FALSE),szabalyok!$A$16:$B$23,2,FALSE),0)</f>
        <v>50.069788600105852</v>
      </c>
      <c r="DU34" s="47">
        <f>versenyek!$OH$11*IFERROR(VLOOKUP(VLOOKUP($A34,versenyek!OG:OI,3,FALSE),szabalyok!$A$16:$B$23,2,FALSE),0)</f>
        <v>0</v>
      </c>
      <c r="DV34" s="47">
        <f>versenyek!$OK$11*IFERROR(VLOOKUP(VLOOKUP($A34,versenyek!OJ:OL,3,FALSE),szabalyok!$A$16:$B$23,2,FALSE),0)</f>
        <v>0</v>
      </c>
      <c r="DW34" s="47">
        <f>versenyek!$ON$11*IFERROR(VLOOKUP(VLOOKUP($A34,versenyek!OM:OO,3,FALSE),szabalyok!$A$16:$B$23,2,FALSE),0)</f>
        <v>0</v>
      </c>
      <c r="DX34" s="47">
        <f>versenyek!$OQ$11*IFERROR(VLOOKUP(VLOOKUP($A34,versenyek!OP:OR,3,FALSE),szabalyok!$A$16:$B$23,2,FALSE),0)</f>
        <v>0</v>
      </c>
      <c r="DY34" s="47">
        <f>versenyek!$OT$11*IFERROR(VLOOKUP(VLOOKUP($A34,versenyek!OS:OU,3,FALSE),szabalyok!$A$16:$B$23,2,FALSE),0)</f>
        <v>0</v>
      </c>
      <c r="DZ34" s="47">
        <f>versenyek!$OW$11*IFERROR(VLOOKUP(VLOOKUP($A34,versenyek!OV:OX,3,FALSE),szabalyok!$A$16:$B$23,2,FALSE),0)</f>
        <v>0</v>
      </c>
      <c r="EA34" s="47">
        <f>versenyek!$OZ$11*IFERROR(VLOOKUP(VLOOKUP($A34,versenyek!OY:PA,3,FALSE),szabalyok!$A$16:$B$23,2,FALSE),0)</f>
        <v>0</v>
      </c>
      <c r="EB34" s="47">
        <f>versenyek!$PC$11*IFERROR(VLOOKUP(VLOOKUP($A34,versenyek!PB:PD,3,FALSE),szabalyok!$A$16:$B$23,2,FALSE),0)</f>
        <v>0</v>
      </c>
      <c r="EC34" s="47">
        <f>versenyek!$PF$11*IFERROR(VLOOKUP(VLOOKUP($A34,versenyek!PE:PG,3,FALSE),szabalyok!$A$16:$B$23,2,FALSE),0)</f>
        <v>0</v>
      </c>
      <c r="ED34" s="47">
        <f>versenyek!$PI$11*IFERROR(VLOOKUP(VLOOKUP($A34,versenyek!PH:PJ,3,FALSE),szabalyok!$A$16:$B$23,2,FALSE),0)</f>
        <v>0</v>
      </c>
      <c r="EE34" s="47">
        <f>versenyek!$PL$11*IFERROR(VLOOKUP(VLOOKUP($A34,versenyek!PK:PM,3,FALSE),szabalyok!$A$16:$B$23,2,FALSE),0)</f>
        <v>0</v>
      </c>
      <c r="EF34" s="47">
        <f>versenyek!$PO$11*IFERROR(VLOOKUP(VLOOKUP($A34,versenyek!PN:PP,3,FALSE),szabalyok!$A$16:$B$23,2,FALSE),0)</f>
        <v>0</v>
      </c>
      <c r="EG34" s="47">
        <f>versenyek!$PR$11*IFERROR(VLOOKUP(VLOOKUP($A34,versenyek!PQ:PS,3,FALSE),szabalyok!$A$16:$B$23,2,FALSE),0)</f>
        <v>0</v>
      </c>
      <c r="EH34" s="47">
        <f>versenyek!$PU$11*IFERROR(VLOOKUP(VLOOKUP($A34,versenyek!PT:PV,3,FALSE),szabalyok!$A$16:$B$23,2,FALSE),0)</f>
        <v>0</v>
      </c>
      <c r="EI34" s="47">
        <f>versenyek!$PX$11*IFERROR(VLOOKUP(VLOOKUP($A34,versenyek!PW:PY,3,FALSE),szabalyok!$A$16:$B$23,2,FALSE),0)</f>
        <v>0</v>
      </c>
      <c r="EJ34" s="47">
        <f>versenyek!$QA$11*IFERROR(VLOOKUP(VLOOKUP($A34,versenyek!PZ:QB,3,FALSE),szabalyok!$A$16:$B$23,2,FALSE),0)</f>
        <v>0</v>
      </c>
      <c r="EK34" s="47">
        <f>versenyek!$QD$11*IFERROR(VLOOKUP(VLOOKUP($A34,versenyek!QC:QE,3,FALSE),szabalyok!$A$16:$B$23,2,FALSE),0)</f>
        <v>0</v>
      </c>
      <c r="EL34" s="47">
        <f>versenyek!$QG$11*IFERROR(VLOOKUP(VLOOKUP($A34,versenyek!QF:QH,3,FALSE),szabalyok!$A$16:$B$23,2,FALSE),0)</f>
        <v>7.5340301485608618</v>
      </c>
      <c r="EM34" s="47">
        <f>versenyek!$QJ$11*IFERROR(VLOOKUP(VLOOKUP($A34,versenyek!QI:QK,3,FALSE),szabalyok!$A$16:$B$23,2,FALSE),0)</f>
        <v>0</v>
      </c>
      <c r="EN34" s="47">
        <f>versenyek!$QM$11*IFERROR(VLOOKUP(VLOOKUP($A34,versenyek!QL:QN,3,FALSE),szabalyok!$A$16:$B$23,2,FALSE),0)</f>
        <v>0</v>
      </c>
      <c r="EO34" s="47">
        <f>versenyek!$QP$11*IFERROR(VLOOKUP(VLOOKUP($A34,versenyek!QO:QQ,3,FALSE),szabalyok!$A$16:$B$23,2,FALSE),0)</f>
        <v>0</v>
      </c>
      <c r="EP34" s="47">
        <f>versenyek!$QS$11*IFERROR(VLOOKUP(VLOOKUP($A34,versenyek!QR:QT,3,FALSE),szabalyok!$A$16:$B$23,2,FALSE),0)</f>
        <v>0</v>
      </c>
      <c r="EQ34" s="47">
        <f>versenyek!$QV$11*IFERROR(VLOOKUP(VLOOKUP($A34,versenyek!QU:QW,3,FALSE),szabalyok!$A$16:$B$23,2,FALSE),0)</f>
        <v>0</v>
      </c>
      <c r="ER34" s="47">
        <f>versenyek!$RE$11*IFERROR(VLOOKUP(VLOOKUP($A34,versenyek!RD:RF,3,FALSE),szabalyok!$A$16:$B$23,2,FALSE),0)</f>
        <v>13.216097487784124</v>
      </c>
      <c r="ES34" s="47">
        <f>versenyek!$RH$11*IFERROR(VLOOKUP(VLOOKUP($A34,versenyek!RG:RI,3,FALSE),szabalyok!$A$16:$B$23,2,FALSE),0)</f>
        <v>0</v>
      </c>
      <c r="ET34" s="47">
        <f>versenyek!$RK$11*IFERROR(VLOOKUP(VLOOKUP($A34,versenyek!RJ:RL,3,FALSE),szabalyok!$A$16:$B$23,2,FALSE),0)</f>
        <v>0</v>
      </c>
      <c r="EU34" s="47">
        <f>versenyek!$RN$11*IFERROR(VLOOKUP(VLOOKUP($A34,versenyek!RM:RO,3,FALSE),szabalyok!$A$16:$B$23,2,FALSE),0)</f>
        <v>0</v>
      </c>
      <c r="EV34" s="47">
        <f>versenyek!$RQ$11*IFERROR(VLOOKUP(VLOOKUP($A34,versenyek!RP:RR,3,FALSE),szabalyok!$A$16:$B$23,2,FALSE),0)</f>
        <v>0</v>
      </c>
      <c r="EW34" s="47">
        <f>versenyek!$RT$11*IFERROR(VLOOKUP(VLOOKUP($A34,versenyek!RS:RU,3,FALSE),szabalyok!$A$16:$B$23,2,FALSE),0)</f>
        <v>0</v>
      </c>
      <c r="EX34" s="47">
        <f>versenyek!$RW$11*IFERROR(VLOOKUP(VLOOKUP($A34,versenyek!RV:RX,3,FALSE),szabalyok!$A$16:$B$23,2,FALSE),0)</f>
        <v>0</v>
      </c>
      <c r="EY34" s="47">
        <f>versenyek!$RZ$11*IFERROR(VLOOKUP(VLOOKUP($A34,versenyek!RY:SA,3,FALSE),szabalyok!$A$16:$B$23,2,FALSE),0)</f>
        <v>0</v>
      </c>
      <c r="EZ34" s="47">
        <f>versenyek!$SC$11*IFERROR(VLOOKUP(VLOOKUP($A34,versenyek!SB:SD,3,FALSE),szabalyok!$A$16:$B$23,2,FALSE),0)</f>
        <v>0</v>
      </c>
      <c r="FA34" s="47">
        <f>versenyek!$SF$11*IFERROR(VLOOKUP(VLOOKUP($A34,versenyek!SE:SG,3,FALSE),szabalyok!$A$16:$B$23,2,FALSE),0)</f>
        <v>0</v>
      </c>
      <c r="FB34" s="47">
        <f>versenyek!$SI$11*IFERROR(VLOOKUP(VLOOKUP($A34,versenyek!SH:SJ,3,FALSE),szabalyok!$A$16:$B$23,2,FALSE),0)</f>
        <v>0</v>
      </c>
      <c r="FC34" s="47">
        <f>versenyek!$SL$11*IFERROR(VLOOKUP(VLOOKUP($A34,versenyek!SK:SM,3,FALSE),szabalyok!$A$16:$B$23,2,FALSE),0)</f>
        <v>0</v>
      </c>
      <c r="FD34" s="47">
        <f>versenyek!$SO$11*IFERROR(VLOOKUP(VLOOKUP($A34,versenyek!SN:SP,3,FALSE),szabalyok!$A$16:$B$23,2,FALSE),0)</f>
        <v>0</v>
      </c>
      <c r="FE34" s="47">
        <f>versenyek!$SR$11*IFERROR(VLOOKUP(VLOOKUP($A34,versenyek!SQ:SS,3,FALSE),szabalyok!$A$16:$B$23,2,FALSE),0)</f>
        <v>0</v>
      </c>
      <c r="FF34" s="47">
        <f>versenyek!$SU$11*IFERROR(VLOOKUP(VLOOKUP($A34,versenyek!ST:SV,3,FALSE),szabalyok!$A$16:$B$23,2,FALSE),0)</f>
        <v>0</v>
      </c>
      <c r="FG34" s="47">
        <f>versenyek!$SX$11*IFERROR(VLOOKUP(VLOOKUP($A34,versenyek!SW:SY,3,FALSE),szabalyok!$A$16:$B$23,2,FALSE),0)</f>
        <v>0</v>
      </c>
      <c r="FH34" s="47">
        <f>versenyek!$TA$11*IFERROR(VLOOKUP(VLOOKUP($A34,versenyek!SZ:TB,3,FALSE),szabalyok!$A$16:$B$23,2,FALSE),0)</f>
        <v>0</v>
      </c>
      <c r="FI34" s="47">
        <f>versenyek!$TD$11*IFERROR(VLOOKUP(VLOOKUP($A34,versenyek!TC:TE,3,FALSE),szabalyok!$A$16:$B$23,2,FALSE),0)</f>
        <v>0</v>
      </c>
      <c r="FJ34" s="47">
        <f>versenyek!$TG$11*IFERROR(VLOOKUP(VLOOKUP($A34,versenyek!TF:TH,3,FALSE),szabalyok!$A$16:$B$23,2,FALSE),0)</f>
        <v>0</v>
      </c>
      <c r="FK34" s="47">
        <f>versenyek!$TJ$11*IFERROR(VLOOKUP(VLOOKUP($A34,versenyek!TI:TK,3,FALSE),szabalyok!$A$16:$B$23,2,FALSE),0)</f>
        <v>0</v>
      </c>
      <c r="FL34" s="47">
        <f>versenyek!$TM$11*IFERROR(VLOOKUP(VLOOKUP($A34,versenyek!TL:TN,3,FALSE),szabalyok!$A$16:$B$23,2,FALSE),0)</f>
        <v>0</v>
      </c>
      <c r="FM34" s="47">
        <f>versenyek!$TP$11*IFERROR(VLOOKUP(VLOOKUP($A34,versenyek!TO:TQ,3,FALSE),szabalyok!$A$16:$B$23,2,FALSE),0)</f>
        <v>0</v>
      </c>
      <c r="FN34" s="47">
        <f>versenyek!$TS$11*IFERROR(VLOOKUP(VLOOKUP($A34,versenyek!TR:TT,3,FALSE),szabalyok!$A$16:$B$23,2,FALSE),0)</f>
        <v>0</v>
      </c>
      <c r="FO34" s="47"/>
      <c r="FP34" s="235">
        <f t="shared" si="0"/>
        <v>20.750127636344985</v>
      </c>
    </row>
    <row r="35" spans="1:172">
      <c r="A35" s="63" t="s">
        <v>1558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34.76949927759572</v>
      </c>
      <c r="Q35" s="47">
        <v>0</v>
      </c>
      <c r="R35" s="47">
        <f>versenyek!$BD$11*IFERROR(VLOOKUP(VLOOKUP($A35,versenyek!BC:BE,3,FALSE),szabalyok!$A$16:$B$23,2,FALSE),0)</f>
        <v>0</v>
      </c>
      <c r="S35" s="47">
        <f>versenyek!$BG$11*IFERROR(VLOOKUP(VLOOKUP($A35,versenyek!BF:BH,3,FALSE),szabalyok!$A$16:$B$23,2,FALSE),0)</f>
        <v>0</v>
      </c>
      <c r="T35" s="47">
        <f>versenyek!$BJ$11*IFERROR(VLOOKUP(VLOOKUP($A35,versenyek!BI:BK,3,FALSE),szabalyok!$A$16:$B$23,2,FALSE),0)</f>
        <v>0</v>
      </c>
      <c r="U35" s="47">
        <f>versenyek!$BM$11*IFERROR(VLOOKUP(VLOOKUP($A35,versenyek!BL:BN,3,FALSE),szabalyok!$A$16:$B$23,2,FALSE),0)</f>
        <v>0</v>
      </c>
      <c r="V35" s="47">
        <f>versenyek!$BP$11*IFERROR(VLOOKUP(VLOOKUP($A35,versenyek!BO:BQ,3,FALSE),szabalyok!$A$16:$B$23,2,FALSE),0)</f>
        <v>0</v>
      </c>
      <c r="W35" s="47">
        <f>versenyek!$BS$11*IFERROR(VLOOKUP(VLOOKUP($A35,versenyek!BR:BT,3,FALSE),szabalyok!$A$16:$B$23,2,FALSE),0)</f>
        <v>0</v>
      </c>
      <c r="X35" s="47">
        <f>versenyek!$BV$11*IFERROR(VLOOKUP(VLOOKUP($A35,versenyek!BU:BW,3,FALSE),szabalyok!$A$16:$B$23,2,FALSE),0)</f>
        <v>0</v>
      </c>
      <c r="Y35" s="47">
        <f>versenyek!$BY$11*IFERROR(VLOOKUP(VLOOKUP($A35,versenyek!BX:BZ,3,FALSE),szabalyok!$A$16:$B$23,2,FALSE),0)</f>
        <v>0</v>
      </c>
      <c r="Z35" s="47">
        <f>versenyek!$CB$11*IFERROR(VLOOKUP(VLOOKUP($A35,versenyek!CA:CC,3,FALSE),szabalyok!$A$16:$B$23,2,FALSE),0)</f>
        <v>0</v>
      </c>
      <c r="AA35" s="47">
        <f>versenyek!$CE$11*IFERROR(VLOOKUP(VLOOKUP($A35,versenyek!CD:CF,3,FALSE),szabalyok!$A$16:$B$23,2,FALSE),0)</f>
        <v>0</v>
      </c>
      <c r="AB35" s="47">
        <f>versenyek!$CH$11*IFERROR(VLOOKUP(VLOOKUP($A35,versenyek!CG:CI,3,FALSE),szabalyok!$A$16:$B$23,2,FALSE),0)</f>
        <v>0</v>
      </c>
      <c r="AC35" s="47">
        <f>versenyek!$CK$11*IFERROR(VLOOKUP(VLOOKUP($A35,versenyek!CJ:CL,3,FALSE),szabalyok!$A$16:$B$23,2,FALSE),0)</f>
        <v>0</v>
      </c>
      <c r="AD35" s="47">
        <f>versenyek!$CN$11*IFERROR(VLOOKUP(VLOOKUP($A35,versenyek!CM:CO,3,FALSE),szabalyok!$A$16:$B$23,2,FALSE),0)</f>
        <v>0</v>
      </c>
      <c r="AE35" s="47">
        <f>versenyek!$CQ$11*IFERROR(VLOOKUP(VLOOKUP($A35,versenyek!CP:CR,3,FALSE),szabalyok!$A$16:$B$23,2,FALSE),0)</f>
        <v>0</v>
      </c>
      <c r="AF35" s="47">
        <f>versenyek!$CT$11*IFERROR(VLOOKUP(VLOOKUP($A35,versenyek!CS:CU,3,FALSE),szabalyok!$A$16:$B$23,2,FALSE),0)</f>
        <v>0</v>
      </c>
      <c r="AG35" s="47">
        <f>versenyek!$CW$11*IFERROR(VLOOKUP(VLOOKUP($A35,versenyek!CV:CX,3,FALSE),szabalyok!$A$16:$B$23,2,FALSE),0)</f>
        <v>0</v>
      </c>
      <c r="AH35" s="47">
        <f>versenyek!$CZ$11*IFERROR(VLOOKUP(VLOOKUP($A35,versenyek!CY:DA,3,FALSE),szabalyok!$A$16:$B$23,2,FALSE),0)</f>
        <v>0</v>
      </c>
      <c r="AI35" s="47">
        <f>versenyek!$DC$11*IFERROR(VLOOKUP(VLOOKUP($A35,versenyek!DB:DD,3,FALSE),szabalyok!$A$16:$B$23,2,FALSE),0)</f>
        <v>0</v>
      </c>
      <c r="AJ35" s="47">
        <f>versenyek!$DF$11*IFERROR(VLOOKUP(VLOOKUP($A35,versenyek!DE:DG,3,FALSE),szabalyok!$A$16:$B$23,2,FALSE),0)</f>
        <v>0</v>
      </c>
      <c r="AK35" s="47">
        <f>versenyek!$DI$11*IFERROR(VLOOKUP(VLOOKUP($A35,versenyek!DH:DJ,3,FALSE),szabalyok!$A$16:$B$23,2,FALSE),0)</f>
        <v>0</v>
      </c>
      <c r="AL35" s="47">
        <f>versenyek!$DL$11*IFERROR(VLOOKUP(VLOOKUP($A35,versenyek!DK:DM,3,FALSE),szabalyok!$A$16:$B$23,2,FALSE),0)</f>
        <v>0</v>
      </c>
      <c r="AM35" s="47">
        <f>versenyek!$DR$11*IFERROR(VLOOKUP(VLOOKUP($A35,versenyek!DQ:DS,3,FALSE),szabalyok!$A$16:$B$23,2,FALSE),0)</f>
        <v>0</v>
      </c>
      <c r="AN35" s="47">
        <f>versenyek!$DU$11*IFERROR(VLOOKUP(VLOOKUP($A35,versenyek!DT:DV,3,FALSE),szabalyok!$A$16:$B$23,2,FALSE),0)</f>
        <v>0</v>
      </c>
      <c r="AO35" s="47">
        <f>versenyek!$DO$11*IFERROR(VLOOKUP(VLOOKUP($A35,versenyek!DN:DP,3,FALSE),szabalyok!$A$16:$B$23,2,FALSE),0)</f>
        <v>0</v>
      </c>
      <c r="AP35" s="47">
        <f>versenyek!$DX$11*IFERROR(VLOOKUP(VLOOKUP($A35,versenyek!DW:DY,3,FALSE),szabalyok!$A$16:$B$23,2,FALSE),0)</f>
        <v>0</v>
      </c>
      <c r="AQ35" s="47" t="e">
        <f>versenyek!$EA$11*IFERROR(VLOOKUP(VLOOKUP($A35,versenyek!DZ:EB,3,FALSE),szabalyok!$A$16:$B$23,2,FALSE),0)</f>
        <v>#DIV/0!</v>
      </c>
      <c r="AR35" s="47" t="e">
        <f>versenyek!$ED$11*IFERROR(VLOOKUP(VLOOKUP($A35,versenyek!EC:EE,3,FALSE),szabalyok!$A$16:$B$23,2,FALSE),0)</f>
        <v>#DIV/0!</v>
      </c>
      <c r="AS35" s="47">
        <f>versenyek!$EG$11*IFERROR(VLOOKUP(VLOOKUP($A35,versenyek!EF:EH,3,FALSE),szabalyok!$A$16:$B$23,2,FALSE),0)</f>
        <v>0</v>
      </c>
      <c r="AT35" s="47">
        <f>versenyek!$EJ$11*IFERROR(VLOOKUP(VLOOKUP($A35,versenyek!EI:EK,3,FALSE),szabalyok!$A$16:$B$23,2,FALSE),0)</f>
        <v>0</v>
      </c>
      <c r="AU35" s="47">
        <f>versenyek!$EM$11*IFERROR(VLOOKUP(VLOOKUP($A35,versenyek!EL:EN,3,FALSE),szabalyok!$A$16:$B$23,2,FALSE),0)</f>
        <v>0</v>
      </c>
      <c r="AV35" s="47">
        <f>versenyek!$EP$11*IFERROR(VLOOKUP(VLOOKUP($A35,versenyek!EO:EQ,3,FALSE),szabalyok!$A$16:$B$23,2,FALSE),0)</f>
        <v>0</v>
      </c>
      <c r="AW35" s="47">
        <f>versenyek!$EY$11*IFERROR(VLOOKUP(VLOOKUP($A35,versenyek!EX:EZ,3,FALSE),szabalyok!$A$16:$B$23,2,FALSE),0)</f>
        <v>0</v>
      </c>
      <c r="AX35" s="47">
        <f>versenyek!$FB$11*IFERROR(VLOOKUP(VLOOKUP($A35,versenyek!FA:FC,3,FALSE),szabalyok!$A$16:$B$23,2,FALSE),0)</f>
        <v>0</v>
      </c>
      <c r="AY35" s="47">
        <f>versenyek!$FE$11*IFERROR(VLOOKUP(VLOOKUP($A35,versenyek!FD:FF,3,FALSE),szabalyok!$A$16:$B$23,2,FALSE),0)</f>
        <v>0</v>
      </c>
      <c r="AZ35" s="47">
        <f>versenyek!$FH$11*IFERROR(VLOOKUP(VLOOKUP($A35,versenyek!FG:FI,3,FALSE),szabalyok!$A$16:$B$23,2,FALSE),0)</f>
        <v>0</v>
      </c>
      <c r="BA35" s="47">
        <f>versenyek!$FK$11*IFERROR(VLOOKUP(VLOOKUP($A35,versenyek!FJ:FL,3,FALSE),szabalyok!$A$16:$B$23,2,FALSE),0)</f>
        <v>0</v>
      </c>
      <c r="BB35" s="47">
        <f>versenyek!$FN$11*IFERROR(VLOOKUP(VLOOKUP($A35,versenyek!FM:FO,3,FALSE),szabalyok!$A$16:$B$23,2,FALSE),0)</f>
        <v>0</v>
      </c>
      <c r="BC35" s="47">
        <f>versenyek!$FQ$11*IFERROR(VLOOKUP(VLOOKUP($A35,versenyek!FP:FR,3,FALSE),szabalyok!$A$16:$B$23,2,FALSE),0)</f>
        <v>0</v>
      </c>
      <c r="BD35" s="47">
        <f>versenyek!$FT$11*IFERROR(VLOOKUP(VLOOKUP($A35,versenyek!FS:FU,3,FALSE),szabalyok!$A$16:$B$23,2,FALSE),0)</f>
        <v>0</v>
      </c>
      <c r="BE35" s="47">
        <f>versenyek!$FW$11*IFERROR(VLOOKUP(VLOOKUP($A35,versenyek!FV:FX,3,FALSE),szabalyok!$A$16:$B$23,2,FALSE),0)</f>
        <v>0</v>
      </c>
      <c r="BF35" s="47">
        <f>versenyek!$FZ$11*IFERROR(VLOOKUP(VLOOKUP($A35,versenyek!FY:GA,3,FALSE),szabalyok!$A$16:$B$23,2,FALSE),0)</f>
        <v>0</v>
      </c>
      <c r="BG35" s="47">
        <f>versenyek!$GC$11*IFERROR(VLOOKUP(VLOOKUP($A35,versenyek!GB:GD,3,FALSE),szabalyok!$A$16:$B$23,2,FALSE),0)</f>
        <v>0</v>
      </c>
      <c r="BH35" s="47">
        <f>versenyek!$GF$11*IFERROR(VLOOKUP(VLOOKUP($A35,versenyek!GE:GG,3,FALSE),szabalyok!$A$16:$B$23,2,FALSE),0)</f>
        <v>0</v>
      </c>
      <c r="BI35" s="47">
        <f>versenyek!$GI$11*IFERROR(VLOOKUP(VLOOKUP($A35,versenyek!GH:GJ,3,FALSE),szabalyok!$A$16:$B$23,2,FALSE),0)</f>
        <v>0</v>
      </c>
      <c r="BJ35" s="47">
        <f>versenyek!$GL$11*IFERROR(VLOOKUP(VLOOKUP($A35,versenyek!GK:GM,3,FALSE),szabalyok!$A$16:$B$23,2,FALSE),0)</f>
        <v>0</v>
      </c>
      <c r="BK35" s="47">
        <f>versenyek!$GO$11*IFERROR(VLOOKUP(VLOOKUP($A35,versenyek!GN:GP,3,FALSE),szabalyok!$A$16:$B$23,2,FALSE),0)</f>
        <v>0</v>
      </c>
      <c r="BL35" s="47">
        <f>versenyek!$GR$11*IFERROR(VLOOKUP(VLOOKUP($A35,versenyek!GQ:GS,3,FALSE),szabalyok!$A$16:$B$23,2,FALSE),0)</f>
        <v>0</v>
      </c>
      <c r="BM35" s="47">
        <f>versenyek!$GX$11*IFERROR(VLOOKUP(VLOOKUP($A35,versenyek!GW:GY,3,FALSE),szabalyok!$A$16:$B$23,2,FALSE),0)</f>
        <v>0</v>
      </c>
      <c r="BN35" s="47">
        <f>versenyek!$GX$11*IFERROR(VLOOKUP(VLOOKUP($A35,versenyek!GX:GZ,3,FALSE),szabalyok!$A$16:$B$23,2,FALSE),0)</f>
        <v>0</v>
      </c>
      <c r="BO35" s="47">
        <f>versenyek!$HD$11*IFERROR(VLOOKUP(VLOOKUP($A35,versenyek!HC:HE,3,FALSE),szabalyok!$A$16:$B$23,2,FALSE),0)</f>
        <v>0</v>
      </c>
      <c r="BP35" s="47">
        <f>versenyek!$HG$11*IFERROR(VLOOKUP(VLOOKUP($A35,versenyek!HF:HH,3,FALSE),szabalyok!$A$16:$B$23,2,FALSE),0)</f>
        <v>0</v>
      </c>
      <c r="BQ35" s="47">
        <f>versenyek!$HJ$11*IFERROR(VLOOKUP(VLOOKUP($A35,versenyek!HI:HK,3,FALSE),szabalyok!$A$16:$B$23,2,FALSE),0)</f>
        <v>0</v>
      </c>
      <c r="BR35" s="47">
        <f>versenyek!$HM$11*IFERROR(VLOOKUP(VLOOKUP($A35,versenyek!HL:HN,3,FALSE),szabalyok!$A$16:$B$23,2,FALSE),0)</f>
        <v>0</v>
      </c>
      <c r="BS35" s="47">
        <f>versenyek!$HP$11*IFERROR(VLOOKUP(VLOOKUP($A35,versenyek!HO:HQ,3,FALSE),szabalyok!$A$16:$B$23,2,FALSE),0)</f>
        <v>0</v>
      </c>
      <c r="BT35" s="47">
        <f>versenyek!$HS$11*IFERROR(VLOOKUP(VLOOKUP($A35,versenyek!HR:HT,3,FALSE),szabalyok!$A$16:$B$23,2,FALSE),0)</f>
        <v>0</v>
      </c>
      <c r="BU35" s="47">
        <f>versenyek!$HV$11*IFERROR(VLOOKUP(VLOOKUP($A35,versenyek!HU:HW,3,FALSE),szabalyok!$A$16:$B$23,2,FALSE),0)</f>
        <v>0</v>
      </c>
      <c r="BV35" s="47">
        <f>versenyek!$HY$11*IFERROR(VLOOKUP(VLOOKUP($A35,versenyek!HX:HZ,3,FALSE),szabalyok!$A$16:$B$23,2,FALSE),0)</f>
        <v>0</v>
      </c>
      <c r="BW35" s="47">
        <f>versenyek!$IB$11*IFERROR(VLOOKUP(VLOOKUP($A35,versenyek!IA:IC,3,FALSE),szabalyok!$A$16:$B$23,2,FALSE),0)</f>
        <v>0</v>
      </c>
      <c r="BX35" s="47">
        <f>versenyek!$IE$11*IFERROR(VLOOKUP(VLOOKUP($A35,versenyek!ID:IF,3,FALSE),szabalyok!$A$16:$B$23,2,FALSE),0)</f>
        <v>0</v>
      </c>
      <c r="BY35" s="47">
        <f>versenyek!$IH$11*IFERROR(VLOOKUP(VLOOKUP($A35,versenyek!IG:II,3,FALSE),szabalyok!$A$16:$B$23,2,FALSE),0)</f>
        <v>0</v>
      </c>
      <c r="BZ35" s="47">
        <f>versenyek!$IK$11*IFERROR(VLOOKUP(VLOOKUP($A35,versenyek!IJ:IL,3,FALSE),szabalyok!$A$16:$B$23,2,FALSE),0)</f>
        <v>0</v>
      </c>
      <c r="CA35" s="47">
        <f>versenyek!$IN$11*IFERROR(VLOOKUP(VLOOKUP($A35,versenyek!IM:IO,3,FALSE),szabalyok!$A$16:$B$23,2,FALSE),0)</f>
        <v>0</v>
      </c>
      <c r="CB35" s="47">
        <f>versenyek!$IW$11*IFERROR(VLOOKUP(VLOOKUP($A35,versenyek!IV:IX,3,FALSE),szabalyok!$A$16:$B$23,2,FALSE),0)</f>
        <v>0</v>
      </c>
      <c r="CC35" s="47">
        <f>versenyek!$IZ$11*IFERROR(VLOOKUP(VLOOKUP($A35,versenyek!IY:JA,3,FALSE),szabalyok!$A$16:$B$23,2,FALSE),0)</f>
        <v>0</v>
      </c>
      <c r="CD35" s="47">
        <f>versenyek!$JC$11*IFERROR(VLOOKUP(VLOOKUP($A35,versenyek!JB:JD,3,FALSE),szabalyok!$A$16:$B$23,2,FALSE),0)</f>
        <v>0</v>
      </c>
      <c r="CE35" s="47">
        <f>versenyek!$JF$11*IFERROR(VLOOKUP(VLOOKUP($A35,versenyek!JE:JG,3,FALSE),szabalyok!$A$16:$B$23,2,FALSE),0)</f>
        <v>0</v>
      </c>
      <c r="CF35" s="47">
        <f>versenyek!$JI$11*IFERROR(VLOOKUP(VLOOKUP($A35,versenyek!JH:JJ,3,FALSE),szabalyok!$A$16:$B$23,2,FALSE),0)</f>
        <v>0</v>
      </c>
      <c r="CG35" s="47">
        <f>versenyek!$JL$11*IFERROR(VLOOKUP(VLOOKUP($A35,versenyek!JK:JM,3,FALSE),szabalyok!$A$16:$B$23,2,FALSE),0)</f>
        <v>0</v>
      </c>
      <c r="CH35" s="47">
        <f>versenyek!$JO$11*IFERROR(VLOOKUP(VLOOKUP($A35,versenyek!JN:JP,3,FALSE),szabalyok!$A$16:$B$23,2,FALSE),0)</f>
        <v>0</v>
      </c>
      <c r="CI35" s="47">
        <f>versenyek!$JR$11*IFERROR(VLOOKUP(VLOOKUP($A35,versenyek!JQ:JS,3,FALSE),szabalyok!$A$16:$B$23,2,FALSE),0)</f>
        <v>0</v>
      </c>
      <c r="CJ35" s="47">
        <f>versenyek!$JU$11*IFERROR(VLOOKUP(VLOOKUP($A35,versenyek!JT:JV,3,FALSE),szabalyok!$A$16:$B$23,2,FALSE),0)</f>
        <v>0</v>
      </c>
      <c r="CK35" s="47">
        <f>versenyek!$JR$11*IFERROR(VLOOKUP(VLOOKUP($A35,versenyek!JW:JY,3,FALSE),szabalyok!$A$16:$B$23,2,FALSE),0)</f>
        <v>0</v>
      </c>
      <c r="CL35" s="47">
        <f>versenyek!$KA$11*IFERROR(VLOOKUP(VLOOKUP($A35,versenyek!JZ:KB,3,FALSE),szabalyok!$A$16:$B$23,2,FALSE),0)</f>
        <v>0</v>
      </c>
      <c r="CM35" s="47">
        <f>versenyek!$KD$11*IFERROR(VLOOKUP(VLOOKUP($A35,versenyek!KC:KE,3,FALSE),szabalyok!$A$16:$B$23,2,FALSE),0)</f>
        <v>0</v>
      </c>
      <c r="CN35" s="47">
        <f>versenyek!$KG$11*IFERROR(VLOOKUP(VLOOKUP($A35,versenyek!KF:KH,3,FALSE),szabalyok!$A$16:$B$23,2,FALSE),0)</f>
        <v>0</v>
      </c>
      <c r="CO35" s="47">
        <f>versenyek!$KJ$11*IFERROR(VLOOKUP(VLOOKUP($A35,versenyek!KI:KK,3,FALSE),szabalyok!$A$16:$B$23,2,FALSE),0)</f>
        <v>0</v>
      </c>
      <c r="CP35" s="47">
        <f>versenyek!$KM$11*IFERROR(VLOOKUP(VLOOKUP($A35,versenyek!KL:KN,3,FALSE),szabalyok!$A$16:$B$23,2,FALSE),0)</f>
        <v>0</v>
      </c>
      <c r="CQ35" s="47">
        <f>versenyek!$KP$11*IFERROR(VLOOKUP(VLOOKUP($A35,versenyek!KO:KQ,3,FALSE),szabalyok!$A$16:$B$23,2,FALSE),0)</f>
        <v>0</v>
      </c>
      <c r="CR35" s="47">
        <f>versenyek!$KS$11*IFERROR(VLOOKUP(VLOOKUP($A35,versenyek!KR:KT,3,FALSE),szabalyok!$A$16:$B$23,2,FALSE),0)</f>
        <v>0</v>
      </c>
      <c r="CS35" s="47">
        <f>versenyek!$KV$11*IFERROR(VLOOKUP(VLOOKUP($A35,versenyek!KU:KW,3,FALSE),szabalyok!$A$16:$B$23,2,FALSE),0)</f>
        <v>0</v>
      </c>
      <c r="CT35" s="47">
        <f>versenyek!$KY$11*IFERROR(VLOOKUP(VLOOKUP($A35,versenyek!KX:KZ,3,FALSE),szabalyok!$A$16:$B$23,2,FALSE),0)</f>
        <v>0</v>
      </c>
      <c r="CU35" s="47">
        <f>versenyek!$LB$11*IFERROR(VLOOKUP(VLOOKUP($A35,versenyek!LA:LC,3,FALSE),szabalyok!$A$16:$B$23,2,FALSE),0)</f>
        <v>0</v>
      </c>
      <c r="CV35" s="47">
        <f>versenyek!$LE$11*IFERROR(VLOOKUP(VLOOKUP($A35,versenyek!LD:LF,3,FALSE),szabalyok!$A$16:$B$23,2,FALSE),0)</f>
        <v>0</v>
      </c>
      <c r="CW35" s="47">
        <f>versenyek!$LH$11*IFERROR(VLOOKUP(VLOOKUP($A35,versenyek!LG:LI,3,FALSE),szabalyok!$A$16:$B$23,2,FALSE),0)</f>
        <v>0</v>
      </c>
      <c r="CX35" s="47">
        <f>versenyek!$LK$11*IFERROR(VLOOKUP(VLOOKUP($A35,versenyek!LJ:LL,3,FALSE),szabalyok!$A$16:$B$23,2,FALSE),0)</f>
        <v>0</v>
      </c>
      <c r="CY35" s="47">
        <f>versenyek!$LN$11*IFERROR(VLOOKUP(VLOOKUP($A35,versenyek!LM:LO,3,FALSE),szabalyok!$A$16:$B$23,2,FALSE),0)</f>
        <v>0</v>
      </c>
      <c r="CZ35" s="47">
        <f>versenyek!$LQ$11*IFERROR(VLOOKUP(VLOOKUP($A35,versenyek!LP:LR,3,FALSE),szabalyok!$A$16:$B$23,2,FALSE),0)</f>
        <v>0</v>
      </c>
      <c r="DA35" s="47">
        <f>versenyek!$LT$11*IFERROR(VLOOKUP(VLOOKUP($A35,versenyek!LS:LU,3,FALSE),szabalyok!$A$16:$B$23,2,FALSE),0)</f>
        <v>0</v>
      </c>
      <c r="DB35" s="47">
        <f>versenyek!$LW$11*IFERROR(VLOOKUP(VLOOKUP($A35,versenyek!LV:LX,3,FALSE),szabalyok!$A$16:$B$23,2,FALSE),0)</f>
        <v>0</v>
      </c>
      <c r="DC35" s="47">
        <f>versenyek!$LZ$11*IFERROR(VLOOKUP(VLOOKUP($A35,versenyek!LY:MA,3,FALSE),szabalyok!$A$16:$B$23,2,FALSE),0)</f>
        <v>0</v>
      </c>
      <c r="DD35" s="47">
        <f>versenyek!$MC$11*IFERROR(VLOOKUP(VLOOKUP($A35,versenyek!MB:MD,3,FALSE),szabalyok!$A$16:$B$23,2,FALSE),0)</f>
        <v>0</v>
      </c>
      <c r="DE35" s="47">
        <f>versenyek!$ML$11*IFERROR(VLOOKUP(VLOOKUP($A35,versenyek!MK:MM,3,FALSE),szabalyok!$A$16:$B$23,2,FALSE),0)</f>
        <v>0</v>
      </c>
      <c r="DF35" s="47">
        <f>versenyek!$MO$11*IFERROR(VLOOKUP(VLOOKUP($A35,versenyek!MN:MP,3,FALSE),szabalyok!$A$16:$B$23,2,FALSE),0)</f>
        <v>0</v>
      </c>
      <c r="DG35" s="47">
        <f>versenyek!$MR$11*IFERROR(VLOOKUP(VLOOKUP($A35,versenyek!MQ:MS,3,FALSE),szabalyok!$A$16:$B$23,2,FALSE),0)</f>
        <v>0</v>
      </c>
      <c r="DH35" s="47">
        <f>versenyek!$MU$11*IFERROR(VLOOKUP(VLOOKUP($A35,versenyek!MT:MV,3,FALSE),szabalyok!$A$16:$B$23,2,FALSE),0)</f>
        <v>0</v>
      </c>
      <c r="DI35" s="47">
        <f>versenyek!$MX$11*IFERROR(VLOOKUP(VLOOKUP($A35,versenyek!MW:MY,3,FALSE),szabalyok!$A$16:$B$23,2,FALSE),0)</f>
        <v>0</v>
      </c>
      <c r="DJ35" s="47">
        <f>versenyek!$NA$11*IFERROR(VLOOKUP(VLOOKUP($A35,versenyek!MZ:NB,3,FALSE),szabalyok!$A$16:$B$23,2,FALSE),0)</f>
        <v>0</v>
      </c>
      <c r="DK35" s="47">
        <f>versenyek!$ND$11*IFERROR(VLOOKUP(VLOOKUP($A35,versenyek!NC:NE,3,FALSE),szabalyok!$A$16:$B$23,2,FALSE),0)</f>
        <v>0</v>
      </c>
      <c r="DL35" s="47">
        <f>versenyek!$NG$11*IFERROR(VLOOKUP(VLOOKUP($A35,versenyek!NF:NH,3,FALSE),szabalyok!$A$16:$B$23,2,FALSE),0)</f>
        <v>0</v>
      </c>
      <c r="DM35" s="47">
        <f>versenyek!$NJ$11*IFERROR(VLOOKUP(VLOOKUP($A35,versenyek!NI:NK,3,FALSE),szabalyok!$A$16:$B$23,2,FALSE),0)</f>
        <v>0</v>
      </c>
      <c r="DN35" s="47">
        <f>versenyek!$NM$11*IFERROR(VLOOKUP(VLOOKUP($A35,versenyek!NL:NN,3,FALSE),szabalyok!$A$16:$B$23,2,FALSE),0)</f>
        <v>0</v>
      </c>
      <c r="DO35" s="47">
        <f>versenyek!$NP$11*IFERROR(VLOOKUP(VLOOKUP($A35,versenyek!NO:NQ,3,FALSE),szabalyok!$A$16:$B$23,2,FALSE),0)</f>
        <v>0</v>
      </c>
      <c r="DP35" s="47">
        <f>versenyek!$NS$11*IFERROR(VLOOKUP(VLOOKUP($A35,versenyek!NR:NT,3,FALSE),szabalyok!$A$16:$B$23,2,FALSE),0)</f>
        <v>0</v>
      </c>
      <c r="DQ35" s="47">
        <f>versenyek!$NV$11*IFERROR(VLOOKUP(VLOOKUP($A35,versenyek!NU:NW,3,FALSE),szabalyok!$A$16:$B$23,2,FALSE),0)</f>
        <v>0</v>
      </c>
      <c r="DR35" s="47">
        <f>versenyek!$NY$11*IFERROR(VLOOKUP(VLOOKUP($A35,versenyek!NX:NZ,3,FALSE),szabalyok!$A$16:$B$23,2,FALSE),0)</f>
        <v>0</v>
      </c>
      <c r="DS35" s="47">
        <f>versenyek!$OB$11*IFERROR(VLOOKUP(VLOOKUP($A35,versenyek!OA:OC,3,FALSE),szabalyok!$A$16:$B$23,2,FALSE),0)</f>
        <v>0</v>
      </c>
      <c r="DT35" s="47">
        <f>versenyek!$OE$11*IFERROR(VLOOKUP(VLOOKUP($A35,versenyek!OD:OF,3,FALSE),szabalyok!$A$16:$B$23,2,FALSE),0)</f>
        <v>0</v>
      </c>
      <c r="DU35" s="47">
        <f>versenyek!$OH$11*IFERROR(VLOOKUP(VLOOKUP($A35,versenyek!OG:OI,3,FALSE),szabalyok!$A$16:$B$23,2,FALSE),0)</f>
        <v>0</v>
      </c>
      <c r="DV35" s="47">
        <f>versenyek!$OK$11*IFERROR(VLOOKUP(VLOOKUP($A35,versenyek!OJ:OL,3,FALSE),szabalyok!$A$16:$B$23,2,FALSE),0)</f>
        <v>0</v>
      </c>
      <c r="DW35" s="47">
        <f>versenyek!$ON$11*IFERROR(VLOOKUP(VLOOKUP($A35,versenyek!OM:OO,3,FALSE),szabalyok!$A$16:$B$23,2,FALSE),0)</f>
        <v>0</v>
      </c>
      <c r="DX35" s="47">
        <f>versenyek!$OQ$11*IFERROR(VLOOKUP(VLOOKUP($A35,versenyek!OP:OR,3,FALSE),szabalyok!$A$16:$B$23,2,FALSE),0)</f>
        <v>0</v>
      </c>
      <c r="DY35" s="47">
        <f>versenyek!$OT$11*IFERROR(VLOOKUP(VLOOKUP($A35,versenyek!OS:OU,3,FALSE),szabalyok!$A$16:$B$23,2,FALSE),0)</f>
        <v>0</v>
      </c>
      <c r="DZ35" s="47">
        <f>versenyek!$OW$11*IFERROR(VLOOKUP(VLOOKUP($A35,versenyek!OV:OX,3,FALSE),szabalyok!$A$16:$B$23,2,FALSE),0)</f>
        <v>0</v>
      </c>
      <c r="EA35" s="47">
        <f>versenyek!$OZ$11*IFERROR(VLOOKUP(VLOOKUP($A35,versenyek!OY:PA,3,FALSE),szabalyok!$A$16:$B$23,2,FALSE),0)</f>
        <v>0</v>
      </c>
      <c r="EB35" s="47">
        <f>versenyek!$PC$11*IFERROR(VLOOKUP(VLOOKUP($A35,versenyek!PB:PD,3,FALSE),szabalyok!$A$16:$B$23,2,FALSE),0)</f>
        <v>0</v>
      </c>
      <c r="EC35" s="47">
        <f>versenyek!$PF$11*IFERROR(VLOOKUP(VLOOKUP($A35,versenyek!PE:PG,3,FALSE),szabalyok!$A$16:$B$23,2,FALSE),0)</f>
        <v>0</v>
      </c>
      <c r="ED35" s="47">
        <f>versenyek!$PI$11*IFERROR(VLOOKUP(VLOOKUP($A35,versenyek!PH:PJ,3,FALSE),szabalyok!$A$16:$B$23,2,FALSE),0)</f>
        <v>25.658530445560885</v>
      </c>
      <c r="EE35" s="47">
        <f>versenyek!$PL$11*IFERROR(VLOOKUP(VLOOKUP($A35,versenyek!PK:PM,3,FALSE),szabalyok!$A$16:$B$23,2,FALSE),0)</f>
        <v>0</v>
      </c>
      <c r="EF35" s="47">
        <f>versenyek!$PO$11*IFERROR(VLOOKUP(VLOOKUP($A35,versenyek!PN:PP,3,FALSE),szabalyok!$A$16:$B$23,2,FALSE),0)</f>
        <v>0</v>
      </c>
      <c r="EG35" s="47">
        <f>versenyek!$PR$11*IFERROR(VLOOKUP(VLOOKUP($A35,versenyek!PQ:PS,3,FALSE),szabalyok!$A$16:$B$23,2,FALSE),0)</f>
        <v>0</v>
      </c>
      <c r="EH35" s="47">
        <f>versenyek!$PU$11*IFERROR(VLOOKUP(VLOOKUP($A35,versenyek!PT:PV,3,FALSE),szabalyok!$A$16:$B$23,2,FALSE),0)</f>
        <v>0</v>
      </c>
      <c r="EI35" s="47">
        <f>versenyek!$PX$11*IFERROR(VLOOKUP(VLOOKUP($A35,versenyek!PW:PY,3,FALSE),szabalyok!$A$16:$B$23,2,FALSE),0)</f>
        <v>0</v>
      </c>
      <c r="EJ35" s="47">
        <f>versenyek!$QA$11*IFERROR(VLOOKUP(VLOOKUP($A35,versenyek!PZ:QB,3,FALSE),szabalyok!$A$16:$B$23,2,FALSE),0)</f>
        <v>0</v>
      </c>
      <c r="EK35" s="47">
        <f>versenyek!$QD$11*IFERROR(VLOOKUP(VLOOKUP($A35,versenyek!QC:QE,3,FALSE),szabalyok!$A$16:$B$23,2,FALSE),0)</f>
        <v>0</v>
      </c>
      <c r="EL35" s="47">
        <f>versenyek!$QG$11*IFERROR(VLOOKUP(VLOOKUP($A35,versenyek!QF:QH,3,FALSE),szabalyok!$A$16:$B$23,2,FALSE),0)</f>
        <v>0</v>
      </c>
      <c r="EM35" s="47">
        <f>versenyek!$QJ$11*IFERROR(VLOOKUP(VLOOKUP($A35,versenyek!QI:QK,3,FALSE),szabalyok!$A$16:$B$23,2,FALSE),0)</f>
        <v>0</v>
      </c>
      <c r="EN35" s="47">
        <f>versenyek!$QM$11*IFERROR(VLOOKUP(VLOOKUP($A35,versenyek!QL:QN,3,FALSE),szabalyok!$A$16:$B$23,2,FALSE),0)</f>
        <v>0</v>
      </c>
      <c r="EO35" s="47">
        <f>versenyek!$QP$11*IFERROR(VLOOKUP(VLOOKUP($A35,versenyek!QO:QQ,3,FALSE),szabalyok!$A$16:$B$23,2,FALSE),0)</f>
        <v>0</v>
      </c>
      <c r="EP35" s="47">
        <f>versenyek!$QS$11*IFERROR(VLOOKUP(VLOOKUP($A35,versenyek!QR:QT,3,FALSE),szabalyok!$A$16:$B$23,2,FALSE),0)</f>
        <v>0</v>
      </c>
      <c r="EQ35" s="47">
        <f>versenyek!$QV$11*IFERROR(VLOOKUP(VLOOKUP($A35,versenyek!QU:QW,3,FALSE),szabalyok!$A$16:$B$23,2,FALSE),0)</f>
        <v>0</v>
      </c>
      <c r="ER35" s="47">
        <f>versenyek!$RE$11*IFERROR(VLOOKUP(VLOOKUP($A35,versenyek!RD:RF,3,FALSE),szabalyok!$A$16:$B$23,2,FALSE),0)</f>
        <v>0</v>
      </c>
      <c r="ES35" s="47">
        <f>versenyek!$RH$11*IFERROR(VLOOKUP(VLOOKUP($A35,versenyek!RG:RI,3,FALSE),szabalyok!$A$16:$B$23,2,FALSE),0)</f>
        <v>0</v>
      </c>
      <c r="ET35" s="47">
        <f>versenyek!$RK$11*IFERROR(VLOOKUP(VLOOKUP($A35,versenyek!RJ:RL,3,FALSE),szabalyok!$A$16:$B$23,2,FALSE),0)</f>
        <v>0</v>
      </c>
      <c r="EU35" s="47">
        <f>versenyek!$RN$11*IFERROR(VLOOKUP(VLOOKUP($A35,versenyek!RM:RO,3,FALSE),szabalyok!$A$16:$B$23,2,FALSE),0)</f>
        <v>0</v>
      </c>
      <c r="EV35" s="47">
        <f>versenyek!$RQ$11*IFERROR(VLOOKUP(VLOOKUP($A35,versenyek!RP:RR,3,FALSE),szabalyok!$A$16:$B$23,2,FALSE),0)</f>
        <v>0</v>
      </c>
      <c r="EW35" s="47">
        <f>versenyek!$RT$11*IFERROR(VLOOKUP(VLOOKUP($A35,versenyek!RS:RU,3,FALSE),szabalyok!$A$16:$B$23,2,FALSE),0)</f>
        <v>0</v>
      </c>
      <c r="EX35" s="47">
        <f>versenyek!$RW$11*IFERROR(VLOOKUP(VLOOKUP($A35,versenyek!RV:RX,3,FALSE),szabalyok!$A$16:$B$23,2,FALSE),0)</f>
        <v>0</v>
      </c>
      <c r="EY35" s="47">
        <f>versenyek!$RZ$11*IFERROR(VLOOKUP(VLOOKUP($A35,versenyek!RY:SA,3,FALSE),szabalyok!$A$16:$B$23,2,FALSE),0)</f>
        <v>0</v>
      </c>
      <c r="EZ35" s="47">
        <f>versenyek!$SC$11*IFERROR(VLOOKUP(VLOOKUP($A35,versenyek!SB:SD,3,FALSE),szabalyok!$A$16:$B$23,2,FALSE),0)</f>
        <v>0</v>
      </c>
      <c r="FA35" s="47">
        <f>versenyek!$SF$11*IFERROR(VLOOKUP(VLOOKUP($A35,versenyek!SE:SG,3,FALSE),szabalyok!$A$16:$B$23,2,FALSE),0)</f>
        <v>0</v>
      </c>
      <c r="FB35" s="47">
        <f>versenyek!$SI$11*IFERROR(VLOOKUP(VLOOKUP($A35,versenyek!SH:SJ,3,FALSE),szabalyok!$A$16:$B$23,2,FALSE),0)</f>
        <v>0</v>
      </c>
      <c r="FC35" s="47">
        <f>versenyek!$SL$11*IFERROR(VLOOKUP(VLOOKUP($A35,versenyek!SK:SM,3,FALSE),szabalyok!$A$16:$B$23,2,FALSE),0)</f>
        <v>0</v>
      </c>
      <c r="FD35" s="47">
        <f>versenyek!$SO$11*IFERROR(VLOOKUP(VLOOKUP($A35,versenyek!SN:SP,3,FALSE),szabalyok!$A$16:$B$23,2,FALSE),0)</f>
        <v>0</v>
      </c>
      <c r="FE35" s="47">
        <f>versenyek!$SR$11*IFERROR(VLOOKUP(VLOOKUP($A35,versenyek!SQ:SS,3,FALSE),szabalyok!$A$16:$B$23,2,FALSE),0)</f>
        <v>0</v>
      </c>
      <c r="FF35" s="47">
        <f>versenyek!$SU$11*IFERROR(VLOOKUP(VLOOKUP($A35,versenyek!ST:SV,3,FALSE),szabalyok!$A$16:$B$23,2,FALSE),0)</f>
        <v>0</v>
      </c>
      <c r="FG35" s="47">
        <f>versenyek!$SX$11*IFERROR(VLOOKUP(VLOOKUP($A35,versenyek!SW:SY,3,FALSE),szabalyok!$A$16:$B$23,2,FALSE),0)</f>
        <v>0</v>
      </c>
      <c r="FH35" s="47">
        <f>versenyek!$TA$11*IFERROR(VLOOKUP(VLOOKUP($A35,versenyek!SZ:TB,3,FALSE),szabalyok!$A$16:$B$23,2,FALSE),0)</f>
        <v>0</v>
      </c>
      <c r="FI35" s="47">
        <f>versenyek!$TD$11*IFERROR(VLOOKUP(VLOOKUP($A35,versenyek!TC:TE,3,FALSE),szabalyok!$A$16:$B$23,2,FALSE),0)</f>
        <v>0</v>
      </c>
      <c r="FJ35" s="47">
        <f>versenyek!$TG$11*IFERROR(VLOOKUP(VLOOKUP($A35,versenyek!TF:TH,3,FALSE),szabalyok!$A$16:$B$23,2,FALSE),0)</f>
        <v>0</v>
      </c>
      <c r="FK35" s="47">
        <f>versenyek!$TJ$11*IFERROR(VLOOKUP(VLOOKUP($A35,versenyek!TI:TK,3,FALSE),szabalyok!$A$16:$B$23,2,FALSE),0)</f>
        <v>0</v>
      </c>
      <c r="FL35" s="47">
        <f>versenyek!$TM$11*IFERROR(VLOOKUP(VLOOKUP($A35,versenyek!TL:TN,3,FALSE),szabalyok!$A$16:$B$23,2,FALSE),0)</f>
        <v>20.161701532608081</v>
      </c>
      <c r="FM35" s="47">
        <f>versenyek!$TP$11*IFERROR(VLOOKUP(VLOOKUP($A35,versenyek!TO:TQ,3,FALSE),szabalyok!$A$16:$B$23,2,FALSE),0)</f>
        <v>0</v>
      </c>
      <c r="FN35" s="47">
        <f>versenyek!$TS$11*IFERROR(VLOOKUP(VLOOKUP($A35,versenyek!TR:TT,3,FALSE),szabalyok!$A$16:$B$23,2,FALSE),0)</f>
        <v>0</v>
      </c>
      <c r="FO35" s="47"/>
      <c r="FP35" s="235">
        <f t="shared" ref="FP35:FP66" si="1">SUM(EE35:FO35)</f>
        <v>20.161701532608081</v>
      </c>
    </row>
    <row r="36" spans="1:172">
      <c r="A36" s="63" t="s">
        <v>1510</v>
      </c>
      <c r="B36" s="47">
        <v>0</v>
      </c>
      <c r="C36" s="47">
        <v>0</v>
      </c>
      <c r="D36" s="47">
        <v>0</v>
      </c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13.8619869611732</v>
      </c>
      <c r="N36" s="47">
        <v>0</v>
      </c>
      <c r="O36" s="47">
        <v>0</v>
      </c>
      <c r="P36" s="47">
        <v>0</v>
      </c>
      <c r="Q36" s="47">
        <v>0</v>
      </c>
      <c r="R36" s="47">
        <f>versenyek!$BD$11*IFERROR(VLOOKUP(VLOOKUP($A36,versenyek!BC:BE,3,FALSE),szabalyok!$A$16:$B$23,2,FALSE),0)</f>
        <v>0</v>
      </c>
      <c r="S36" s="47">
        <f>versenyek!$BG$11*IFERROR(VLOOKUP(VLOOKUP($A36,versenyek!BF:BH,3,FALSE),szabalyok!$A$16:$B$23,2,FALSE),0)</f>
        <v>0</v>
      </c>
      <c r="T36" s="47">
        <f>versenyek!$BJ$11*IFERROR(VLOOKUP(VLOOKUP($A36,versenyek!BI:BK,3,FALSE),szabalyok!$A$16:$B$23,2,FALSE),0)</f>
        <v>0</v>
      </c>
      <c r="U36" s="47">
        <f>versenyek!$BM$11*IFERROR(VLOOKUP(VLOOKUP($A36,versenyek!BL:BN,3,FALSE),szabalyok!$A$16:$B$23,2,FALSE),0)</f>
        <v>0</v>
      </c>
      <c r="V36" s="47">
        <f>versenyek!$BP$11*IFERROR(VLOOKUP(VLOOKUP($A36,versenyek!BO:BQ,3,FALSE),szabalyok!$A$16:$B$23,2,FALSE),0)</f>
        <v>0</v>
      </c>
      <c r="W36" s="47">
        <f>versenyek!$BS$11*IFERROR(VLOOKUP(VLOOKUP($A36,versenyek!BR:BT,3,FALSE),szabalyok!$A$16:$B$23,2,FALSE),0)</f>
        <v>0</v>
      </c>
      <c r="X36" s="47">
        <f>versenyek!$BV$11*IFERROR(VLOOKUP(VLOOKUP($A36,versenyek!BU:BW,3,FALSE),szabalyok!$A$16:$B$23,2,FALSE),0)</f>
        <v>0</v>
      </c>
      <c r="Y36" s="47">
        <f>versenyek!$BY$11*IFERROR(VLOOKUP(VLOOKUP($A36,versenyek!BX:BZ,3,FALSE),szabalyok!$A$16:$B$23,2,FALSE),0)</f>
        <v>0</v>
      </c>
      <c r="Z36" s="47">
        <f>versenyek!$CB$11*IFERROR(VLOOKUP(VLOOKUP($A36,versenyek!CA:CC,3,FALSE),szabalyok!$A$16:$B$23,2,FALSE),0)</f>
        <v>0</v>
      </c>
      <c r="AA36" s="47">
        <f>versenyek!$CE$11*IFERROR(VLOOKUP(VLOOKUP($A36,versenyek!CD:CF,3,FALSE),szabalyok!$A$16:$B$23,2,FALSE),0)</f>
        <v>0</v>
      </c>
      <c r="AB36" s="47">
        <f>versenyek!$CH$11*IFERROR(VLOOKUP(VLOOKUP($A36,versenyek!CG:CI,3,FALSE),szabalyok!$A$16:$B$23,2,FALSE),0)</f>
        <v>0</v>
      </c>
      <c r="AC36" s="47">
        <f>versenyek!$CK$11*IFERROR(VLOOKUP(VLOOKUP($A36,versenyek!CJ:CL,3,FALSE),szabalyok!$A$16:$B$23,2,FALSE),0)</f>
        <v>0</v>
      </c>
      <c r="AD36" s="47">
        <f>versenyek!$CN$11*IFERROR(VLOOKUP(VLOOKUP($A36,versenyek!CM:CO,3,FALSE),szabalyok!$A$16:$B$23,2,FALSE),0)</f>
        <v>0</v>
      </c>
      <c r="AE36" s="47">
        <f>versenyek!$CQ$11*IFERROR(VLOOKUP(VLOOKUP($A36,versenyek!CP:CR,3,FALSE),szabalyok!$A$16:$B$23,2,FALSE),0)</f>
        <v>0</v>
      </c>
      <c r="AF36" s="47">
        <f>versenyek!$CT$11*IFERROR(VLOOKUP(VLOOKUP($A36,versenyek!CS:CU,3,FALSE),szabalyok!$A$16:$B$23,2,FALSE),0)</f>
        <v>0</v>
      </c>
      <c r="AG36" s="47">
        <f>versenyek!$CW$11*IFERROR(VLOOKUP(VLOOKUP($A36,versenyek!CV:CX,3,FALSE),szabalyok!$A$16:$B$23,2,FALSE),0)</f>
        <v>0</v>
      </c>
      <c r="AH36" s="47">
        <f>versenyek!$CZ$11*IFERROR(VLOOKUP(VLOOKUP($A36,versenyek!CY:DA,3,FALSE),szabalyok!$A$16:$B$23,2,FALSE),0)</f>
        <v>0</v>
      </c>
      <c r="AI36" s="47">
        <f>versenyek!$DC$11*IFERROR(VLOOKUP(VLOOKUP($A36,versenyek!DB:DD,3,FALSE),szabalyok!$A$16:$B$23,2,FALSE),0)</f>
        <v>0</v>
      </c>
      <c r="AJ36" s="47">
        <f>versenyek!$DF$11*IFERROR(VLOOKUP(VLOOKUP($A36,versenyek!DE:DG,3,FALSE),szabalyok!$A$16:$B$23,2,FALSE),0)</f>
        <v>0</v>
      </c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>
        <f>versenyek!$MC$11*IFERROR(VLOOKUP(VLOOKUP($A36,versenyek!MB:MD,3,FALSE),szabalyok!$A$16:$B$23,2,FALSE),0)</f>
        <v>3.1015981865262887</v>
      </c>
      <c r="DE36" s="47">
        <f>versenyek!$ML$11*IFERROR(VLOOKUP(VLOOKUP($A36,versenyek!MK:MM,3,FALSE),szabalyok!$A$16:$B$23,2,FALSE),0)</f>
        <v>0</v>
      </c>
      <c r="DF36" s="47">
        <f>versenyek!$MO$11*IFERROR(VLOOKUP(VLOOKUP($A36,versenyek!MN:MP,3,FALSE),szabalyok!$A$16:$B$23,2,FALSE),0)</f>
        <v>0</v>
      </c>
      <c r="DG36" s="47">
        <f>versenyek!$MR$11*IFERROR(VLOOKUP(VLOOKUP($A36,versenyek!MQ:MS,3,FALSE),szabalyok!$A$16:$B$23,2,FALSE),0)</f>
        <v>0</v>
      </c>
      <c r="DH36" s="47">
        <f>versenyek!$MU$11*IFERROR(VLOOKUP(VLOOKUP($A36,versenyek!MT:MV,3,FALSE),szabalyok!$A$16:$B$23,2,FALSE),0)</f>
        <v>0</v>
      </c>
      <c r="DI36" s="47">
        <f>versenyek!$MX$11*IFERROR(VLOOKUP(VLOOKUP($A36,versenyek!MW:MY,3,FALSE),szabalyok!$A$16:$B$23,2,FALSE),0)</f>
        <v>0</v>
      </c>
      <c r="DJ36" s="47">
        <f>versenyek!$NA$11*IFERROR(VLOOKUP(VLOOKUP($A36,versenyek!MZ:NB,3,FALSE),szabalyok!$A$16:$B$23,2,FALSE),0)</f>
        <v>0</v>
      </c>
      <c r="DK36" s="47">
        <f>versenyek!$ND$11*IFERROR(VLOOKUP(VLOOKUP($A36,versenyek!NC:NE,3,FALSE),szabalyok!$A$16:$B$23,2,FALSE),0)</f>
        <v>0</v>
      </c>
      <c r="DL36" s="47">
        <f>versenyek!$NG$11*IFERROR(VLOOKUP(VLOOKUP($A36,versenyek!NF:NH,3,FALSE),szabalyok!$A$16:$B$23,2,FALSE),0)</f>
        <v>0</v>
      </c>
      <c r="DM36" s="47">
        <f>versenyek!$NJ$11*IFERROR(VLOOKUP(VLOOKUP($A36,versenyek!NI:NK,3,FALSE),szabalyok!$A$16:$B$23,2,FALSE),0)</f>
        <v>0</v>
      </c>
      <c r="DN36" s="47">
        <f>versenyek!$NM$11*IFERROR(VLOOKUP(VLOOKUP($A36,versenyek!NL:NN,3,FALSE),szabalyok!$A$16:$B$23,2,FALSE),0)</f>
        <v>0</v>
      </c>
      <c r="DO36" s="47">
        <f>versenyek!$NP$11*IFERROR(VLOOKUP(VLOOKUP($A36,versenyek!NO:NQ,3,FALSE),szabalyok!$A$16:$B$23,2,FALSE),0)</f>
        <v>0</v>
      </c>
      <c r="DP36" s="47">
        <f>versenyek!$NS$11*IFERROR(VLOOKUP(VLOOKUP($A36,versenyek!NR:NT,3,FALSE),szabalyok!$A$16:$B$23,2,FALSE),0)</f>
        <v>0</v>
      </c>
      <c r="DQ36" s="47">
        <f>versenyek!$NV$11*IFERROR(VLOOKUP(VLOOKUP($A36,versenyek!NU:NW,3,FALSE),szabalyok!$A$16:$B$23,2,FALSE),0)</f>
        <v>0</v>
      </c>
      <c r="DR36" s="47">
        <f>versenyek!$NY$11*IFERROR(VLOOKUP(VLOOKUP($A36,versenyek!NX:NZ,3,FALSE),szabalyok!$A$16:$B$23,2,FALSE),0)</f>
        <v>0</v>
      </c>
      <c r="DS36" s="47">
        <f>versenyek!$OB$11*IFERROR(VLOOKUP(VLOOKUP($A36,versenyek!OA:OC,3,FALSE),szabalyok!$A$16:$B$23,2,FALSE),0)</f>
        <v>0</v>
      </c>
      <c r="DT36" s="47">
        <f>versenyek!$OE$11*IFERROR(VLOOKUP(VLOOKUP($A36,versenyek!OD:OF,3,FALSE),szabalyok!$A$16:$B$23,2,FALSE),0)</f>
        <v>0</v>
      </c>
      <c r="DU36" s="47">
        <f>versenyek!$OH$11*IFERROR(VLOOKUP(VLOOKUP($A36,versenyek!OG:OI,3,FALSE),szabalyok!$A$16:$B$23,2,FALSE),0)</f>
        <v>0</v>
      </c>
      <c r="DV36" s="47">
        <f>versenyek!$OK$11*IFERROR(VLOOKUP(VLOOKUP($A36,versenyek!OJ:OL,3,FALSE),szabalyok!$A$16:$B$23,2,FALSE),0)</f>
        <v>0</v>
      </c>
      <c r="DW36" s="47">
        <f>versenyek!$ON$11*IFERROR(VLOOKUP(VLOOKUP($A36,versenyek!OM:OO,3,FALSE),szabalyok!$A$16:$B$23,2,FALSE),0)</f>
        <v>0</v>
      </c>
      <c r="DX36" s="47">
        <f>versenyek!$OQ$11*IFERROR(VLOOKUP(VLOOKUP($A36,versenyek!OP:OR,3,FALSE),szabalyok!$A$16:$B$23,2,FALSE),0)</f>
        <v>0</v>
      </c>
      <c r="DY36" s="47">
        <f>versenyek!$OT$11*IFERROR(VLOOKUP(VLOOKUP($A36,versenyek!OS:OU,3,FALSE),szabalyok!$A$16:$B$23,2,FALSE),0)</f>
        <v>0</v>
      </c>
      <c r="DZ36" s="47">
        <f>versenyek!$OW$11*IFERROR(VLOOKUP(VLOOKUP($A36,versenyek!OV:OX,3,FALSE),szabalyok!$A$16:$B$23,2,FALSE),0)</f>
        <v>0</v>
      </c>
      <c r="EA36" s="47">
        <f>versenyek!$OZ$11*IFERROR(VLOOKUP(VLOOKUP($A36,versenyek!OY:PA,3,FALSE),szabalyok!$A$16:$B$23,2,FALSE),0)</f>
        <v>0</v>
      </c>
      <c r="EB36" s="47">
        <f>versenyek!$PC$11*IFERROR(VLOOKUP(VLOOKUP($A36,versenyek!PB:PD,3,FALSE),szabalyok!$A$16:$B$23,2,FALSE),0)</f>
        <v>0</v>
      </c>
      <c r="EC36" s="47">
        <f>versenyek!$PF$11*IFERROR(VLOOKUP(VLOOKUP($A36,versenyek!PE:PG,3,FALSE),szabalyok!$A$16:$B$23,2,FALSE),0)</f>
        <v>0</v>
      </c>
      <c r="ED36" s="47">
        <f>versenyek!$PI$11*IFERROR(VLOOKUP(VLOOKUP($A36,versenyek!PH:PJ,3,FALSE),szabalyok!$A$16:$B$23,2,FALSE),0)</f>
        <v>0</v>
      </c>
      <c r="EE36" s="47">
        <f>versenyek!$PL$11*IFERROR(VLOOKUP(VLOOKUP($A36,versenyek!PK:PM,3,FALSE),szabalyok!$A$16:$B$23,2,FALSE),0)</f>
        <v>0</v>
      </c>
      <c r="EF36" s="47">
        <f>versenyek!$PO$11*IFERROR(VLOOKUP(VLOOKUP($A36,versenyek!PN:PP,3,FALSE),szabalyok!$A$16:$B$23,2,FALSE),0)</f>
        <v>0</v>
      </c>
      <c r="EG36" s="47">
        <f>versenyek!$PR$11*IFERROR(VLOOKUP(VLOOKUP($A36,versenyek!PQ:PS,3,FALSE),szabalyok!$A$16:$B$23,2,FALSE),0)</f>
        <v>0</v>
      </c>
      <c r="EH36" s="47">
        <f>versenyek!$PU$11*IFERROR(VLOOKUP(VLOOKUP($A36,versenyek!PT:PV,3,FALSE),szabalyok!$A$16:$B$23,2,FALSE),0)</f>
        <v>0</v>
      </c>
      <c r="EI36" s="47">
        <f>versenyek!$PX$11*IFERROR(VLOOKUP(VLOOKUP($A36,versenyek!PW:PY,3,FALSE),szabalyok!$A$16:$B$23,2,FALSE),0)</f>
        <v>0</v>
      </c>
      <c r="EJ36" s="47">
        <f>versenyek!$QA$11*IFERROR(VLOOKUP(VLOOKUP($A36,versenyek!PZ:QB,3,FALSE),szabalyok!$A$16:$B$23,2,FALSE),0)</f>
        <v>0</v>
      </c>
      <c r="EK36" s="47">
        <f>versenyek!$QD$11*IFERROR(VLOOKUP(VLOOKUP($A36,versenyek!QC:QE,3,FALSE),szabalyok!$A$16:$B$23,2,FALSE),0)</f>
        <v>0</v>
      </c>
      <c r="EL36" s="47">
        <f>versenyek!$QG$11*IFERROR(VLOOKUP(VLOOKUP($A36,versenyek!QF:QH,3,FALSE),szabalyok!$A$16:$B$23,2,FALSE),0)</f>
        <v>0</v>
      </c>
      <c r="EM36" s="47">
        <f>versenyek!$QJ$11*IFERROR(VLOOKUP(VLOOKUP($A36,versenyek!QI:QK,3,FALSE),szabalyok!$A$16:$B$23,2,FALSE),0)</f>
        <v>0</v>
      </c>
      <c r="EN36" s="47">
        <f>versenyek!$QM$11*IFERROR(VLOOKUP(VLOOKUP($A36,versenyek!QL:QN,3,FALSE),szabalyok!$A$16:$B$23,2,FALSE),0)</f>
        <v>0</v>
      </c>
      <c r="EO36" s="47">
        <f>versenyek!$QP$11*IFERROR(VLOOKUP(VLOOKUP($A36,versenyek!QO:QQ,3,FALSE),szabalyok!$A$16:$B$23,2,FALSE),0)</f>
        <v>0</v>
      </c>
      <c r="EP36" s="47">
        <f>versenyek!$QS$11*IFERROR(VLOOKUP(VLOOKUP($A36,versenyek!QR:QT,3,FALSE),szabalyok!$A$16:$B$23,2,FALSE),0)</f>
        <v>0</v>
      </c>
      <c r="EQ36" s="47">
        <f>versenyek!$QV$11*IFERROR(VLOOKUP(VLOOKUP($A36,versenyek!QU:QW,3,FALSE),szabalyok!$A$16:$B$23,2,FALSE),0)</f>
        <v>0</v>
      </c>
      <c r="ER36" s="47">
        <f>versenyek!$RE$11*IFERROR(VLOOKUP(VLOOKUP($A36,versenyek!RD:RF,3,FALSE),szabalyok!$A$16:$B$23,2,FALSE),0)</f>
        <v>0</v>
      </c>
      <c r="ES36" s="47">
        <f>versenyek!$RH$11*IFERROR(VLOOKUP(VLOOKUP($A36,versenyek!RG:RI,3,FALSE),szabalyok!$A$16:$B$23,2,FALSE),0)</f>
        <v>0</v>
      </c>
      <c r="ET36" s="47">
        <f>versenyek!$RK$11*IFERROR(VLOOKUP(VLOOKUP($A36,versenyek!RJ:RL,3,FALSE),szabalyok!$A$16:$B$23,2,FALSE),0)</f>
        <v>13.167122611097042</v>
      </c>
      <c r="EU36" s="47">
        <f>versenyek!$RN$11*IFERROR(VLOOKUP(VLOOKUP($A36,versenyek!RM:RO,3,FALSE),szabalyok!$A$16:$B$23,2,FALSE),0)</f>
        <v>0</v>
      </c>
      <c r="EV36" s="47">
        <f>versenyek!$RQ$11*IFERROR(VLOOKUP(VLOOKUP($A36,versenyek!RP:RR,3,FALSE),szabalyok!$A$16:$B$23,2,FALSE),0)</f>
        <v>0</v>
      </c>
      <c r="EW36" s="47">
        <f>versenyek!$RT$11*IFERROR(VLOOKUP(VLOOKUP($A36,versenyek!RS:RU,3,FALSE),szabalyok!$A$16:$B$23,2,FALSE),0)</f>
        <v>0</v>
      </c>
      <c r="EX36" s="47">
        <f>versenyek!$RW$11*IFERROR(VLOOKUP(VLOOKUP($A36,versenyek!RV:RX,3,FALSE),szabalyok!$A$16:$B$23,2,FALSE),0)</f>
        <v>0</v>
      </c>
      <c r="EY36" s="47">
        <f>versenyek!$RZ$11*IFERROR(VLOOKUP(VLOOKUP($A36,versenyek!RY:SA,3,FALSE),szabalyok!$A$16:$B$23,2,FALSE),0)</f>
        <v>0</v>
      </c>
      <c r="EZ36" s="47">
        <f>versenyek!$SC$11*IFERROR(VLOOKUP(VLOOKUP($A36,versenyek!SB:SD,3,FALSE),szabalyok!$A$16:$B$23,2,FALSE),0)</f>
        <v>0</v>
      </c>
      <c r="FA36" s="47">
        <f>versenyek!$SF$11*IFERROR(VLOOKUP(VLOOKUP($A36,versenyek!SE:SG,3,FALSE),szabalyok!$A$16:$B$23,2,FALSE),0)</f>
        <v>0</v>
      </c>
      <c r="FB36" s="47">
        <f>versenyek!$SI$11*IFERROR(VLOOKUP(VLOOKUP($A36,versenyek!SH:SJ,3,FALSE),szabalyok!$A$16:$B$23,2,FALSE),0)</f>
        <v>0</v>
      </c>
      <c r="FC36" s="47">
        <f>versenyek!$SL$11*IFERROR(VLOOKUP(VLOOKUP($A36,versenyek!SK:SM,3,FALSE),szabalyok!$A$16:$B$23,2,FALSE),0)</f>
        <v>0</v>
      </c>
      <c r="FD36" s="47">
        <f>versenyek!$SO$11*IFERROR(VLOOKUP(VLOOKUP($A36,versenyek!SN:SP,3,FALSE),szabalyok!$A$16:$B$23,2,FALSE),0)</f>
        <v>0</v>
      </c>
      <c r="FE36" s="47">
        <f>versenyek!$SR$11*IFERROR(VLOOKUP(VLOOKUP($A36,versenyek!SQ:SS,3,FALSE),szabalyok!$A$16:$B$23,2,FALSE),0)</f>
        <v>0</v>
      </c>
      <c r="FF36" s="47">
        <f>versenyek!$SU$11*IFERROR(VLOOKUP(VLOOKUP($A36,versenyek!ST:SV,3,FALSE),szabalyok!$A$16:$B$23,2,FALSE),0)</f>
        <v>6.4286889039284505</v>
      </c>
      <c r="FG36" s="47">
        <f>versenyek!$SX$11*IFERROR(VLOOKUP(VLOOKUP($A36,versenyek!SW:SY,3,FALSE),szabalyok!$A$16:$B$23,2,FALSE),0)</f>
        <v>0</v>
      </c>
      <c r="FH36" s="47">
        <f>versenyek!$TA$11*IFERROR(VLOOKUP(VLOOKUP($A36,versenyek!SZ:TB,3,FALSE),szabalyok!$A$16:$B$23,2,FALSE),0)</f>
        <v>0</v>
      </c>
      <c r="FI36" s="47">
        <f>versenyek!$TD$11*IFERROR(VLOOKUP(VLOOKUP($A36,versenyek!TC:TE,3,FALSE),szabalyok!$A$16:$B$23,2,FALSE),0)</f>
        <v>0</v>
      </c>
      <c r="FJ36" s="47">
        <f>versenyek!$TG$11*IFERROR(VLOOKUP(VLOOKUP($A36,versenyek!TF:TH,3,FALSE),szabalyok!$A$16:$B$23,2,FALSE),0)</f>
        <v>0</v>
      </c>
      <c r="FK36" s="47">
        <f>versenyek!$TJ$11*IFERROR(VLOOKUP(VLOOKUP($A36,versenyek!TI:TK,3,FALSE),szabalyok!$A$16:$B$23,2,FALSE),0)</f>
        <v>0</v>
      </c>
      <c r="FL36" s="47">
        <f>versenyek!$TM$11*IFERROR(VLOOKUP(VLOOKUP($A36,versenyek!TL:TN,3,FALSE),szabalyok!$A$16:$B$23,2,FALSE),0)</f>
        <v>0</v>
      </c>
      <c r="FM36" s="47">
        <f>versenyek!$TP$11*IFERROR(VLOOKUP(VLOOKUP($A36,versenyek!TO:TQ,3,FALSE),szabalyok!$A$16:$B$23,2,FALSE),0)</f>
        <v>0</v>
      </c>
      <c r="FN36" s="47">
        <f>versenyek!$TS$11*IFERROR(VLOOKUP(VLOOKUP($A36,versenyek!TR:TT,3,FALSE),szabalyok!$A$16:$B$23,2,FALSE),0)</f>
        <v>0</v>
      </c>
      <c r="FO36" s="47"/>
      <c r="FP36" s="235">
        <f t="shared" si="1"/>
        <v>19.595811515025492</v>
      </c>
    </row>
    <row r="37" spans="1:172">
      <c r="A37" s="63" t="s">
        <v>1653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34.76949927759572</v>
      </c>
      <c r="Q37" s="47">
        <v>0</v>
      </c>
      <c r="R37" s="47">
        <f>versenyek!$BD$11*IFERROR(VLOOKUP(VLOOKUP($A37,versenyek!BC:BE,3,FALSE),szabalyok!$A$16:$B$23,2,FALSE),0)</f>
        <v>0</v>
      </c>
      <c r="S37" s="47">
        <f>versenyek!$BG$11*IFERROR(VLOOKUP(VLOOKUP($A37,versenyek!BF:BH,3,FALSE),szabalyok!$A$16:$B$23,2,FALSE),0)</f>
        <v>0</v>
      </c>
      <c r="T37" s="47">
        <f>versenyek!$BJ$11*IFERROR(VLOOKUP(VLOOKUP($A37,versenyek!BI:BK,3,FALSE),szabalyok!$A$16:$B$23,2,FALSE),0)</f>
        <v>0</v>
      </c>
      <c r="U37" s="47">
        <f>versenyek!$BM$11*IFERROR(VLOOKUP(VLOOKUP($A37,versenyek!BL:BN,3,FALSE),szabalyok!$A$16:$B$23,2,FALSE),0)</f>
        <v>0</v>
      </c>
      <c r="V37" s="47">
        <f>versenyek!$BP$11*IFERROR(VLOOKUP(VLOOKUP($A37,versenyek!BO:BQ,3,FALSE),szabalyok!$A$16:$B$23,2,FALSE),0)</f>
        <v>0</v>
      </c>
      <c r="W37" s="47">
        <f>versenyek!$BS$11*IFERROR(VLOOKUP(VLOOKUP($A37,versenyek!BR:BT,3,FALSE),szabalyok!$A$16:$B$23,2,FALSE),0)</f>
        <v>0</v>
      </c>
      <c r="X37" s="47">
        <f>versenyek!$BV$11*IFERROR(VLOOKUP(VLOOKUP($A37,versenyek!BU:BW,3,FALSE),szabalyok!$A$16:$B$23,2,FALSE),0)</f>
        <v>0</v>
      </c>
      <c r="Y37" s="47">
        <f>versenyek!$BY$11*IFERROR(VLOOKUP(VLOOKUP($A37,versenyek!BX:BZ,3,FALSE),szabalyok!$A$16:$B$23,2,FALSE),0)</f>
        <v>0</v>
      </c>
      <c r="Z37" s="47">
        <f>versenyek!$CB$11*IFERROR(VLOOKUP(VLOOKUP($A37,versenyek!CA:CC,3,FALSE),szabalyok!$A$16:$B$23,2,FALSE),0)</f>
        <v>0</v>
      </c>
      <c r="AA37" s="47">
        <f>versenyek!$CE$11*IFERROR(VLOOKUP(VLOOKUP($A37,versenyek!CD:CF,3,FALSE),szabalyok!$A$16:$B$23,2,FALSE),0)</f>
        <v>0</v>
      </c>
      <c r="AB37" s="47">
        <f>versenyek!$CH$11*IFERROR(VLOOKUP(VLOOKUP($A37,versenyek!CG:CI,3,FALSE),szabalyok!$A$16:$B$23,2,FALSE),0)</f>
        <v>0</v>
      </c>
      <c r="AC37" s="47">
        <f>versenyek!$CK$11*IFERROR(VLOOKUP(VLOOKUP($A37,versenyek!CJ:CL,3,FALSE),szabalyok!$A$16:$B$23,2,FALSE),0)</f>
        <v>0</v>
      </c>
      <c r="AD37" s="47">
        <f>versenyek!$CN$11*IFERROR(VLOOKUP(VLOOKUP($A37,versenyek!CM:CO,3,FALSE),szabalyok!$A$16:$B$23,2,FALSE),0)</f>
        <v>0</v>
      </c>
      <c r="AE37" s="47">
        <f>versenyek!$CQ$11*IFERROR(VLOOKUP(VLOOKUP($A37,versenyek!CP:CR,3,FALSE),szabalyok!$A$16:$B$23,2,FALSE),0)</f>
        <v>0</v>
      </c>
      <c r="AF37" s="47">
        <f>versenyek!$CT$11*IFERROR(VLOOKUP(VLOOKUP($A37,versenyek!CS:CU,3,FALSE),szabalyok!$A$16:$B$23,2,FALSE),0)</f>
        <v>0</v>
      </c>
      <c r="AG37" s="47">
        <f>versenyek!$CW$11*IFERROR(VLOOKUP(VLOOKUP($A37,versenyek!CV:CX,3,FALSE),szabalyok!$A$16:$B$23,2,FALSE),0)</f>
        <v>0</v>
      </c>
      <c r="AH37" s="47">
        <f>versenyek!$CZ$11*IFERROR(VLOOKUP(VLOOKUP($A37,versenyek!CY:DA,3,FALSE),szabalyok!$A$16:$B$23,2,FALSE),0)</f>
        <v>0</v>
      </c>
      <c r="AI37" s="47">
        <f>versenyek!$DC$11*IFERROR(VLOOKUP(VLOOKUP($A37,versenyek!DB:DD,3,FALSE),szabalyok!$A$16:$B$23,2,FALSE),0)</f>
        <v>0</v>
      </c>
      <c r="AJ37" s="47">
        <f>versenyek!$DF$11*IFERROR(VLOOKUP(VLOOKUP($A37,versenyek!DE:DG,3,FALSE),szabalyok!$A$16:$B$23,2,FALSE),0)</f>
        <v>0</v>
      </c>
      <c r="AK37" s="47">
        <f>versenyek!$DI$11*IFERROR(VLOOKUP(VLOOKUP($A37,versenyek!DH:DJ,3,FALSE),szabalyok!$A$16:$B$23,2,FALSE),0)</f>
        <v>0</v>
      </c>
      <c r="AL37" s="47">
        <f>versenyek!$DL$11*IFERROR(VLOOKUP(VLOOKUP($A37,versenyek!DK:DM,3,FALSE),szabalyok!$A$16:$B$23,2,FALSE),0)</f>
        <v>0</v>
      </c>
      <c r="AM37" s="47">
        <f>versenyek!$DR$11*IFERROR(VLOOKUP(VLOOKUP($A37,versenyek!DQ:DS,3,FALSE),szabalyok!$A$16:$B$23,2,FALSE),0)</f>
        <v>0</v>
      </c>
      <c r="AN37" s="47">
        <f>versenyek!$DU$11*IFERROR(VLOOKUP(VLOOKUP($A37,versenyek!DT:DV,3,FALSE),szabalyok!$A$16:$B$23,2,FALSE),0)</f>
        <v>0</v>
      </c>
      <c r="AO37" s="47">
        <f>versenyek!$DO$11*IFERROR(VLOOKUP(VLOOKUP($A37,versenyek!DN:DP,3,FALSE),szabalyok!$A$16:$B$23,2,FALSE),0)</f>
        <v>0</v>
      </c>
      <c r="AP37" s="47">
        <f>versenyek!$DX$11*IFERROR(VLOOKUP(VLOOKUP($A37,versenyek!DW:DY,3,FALSE),szabalyok!$A$16:$B$23,2,FALSE),0)</f>
        <v>0</v>
      </c>
      <c r="AQ37" s="47" t="e">
        <f>versenyek!$EA$11*IFERROR(VLOOKUP(VLOOKUP($A37,versenyek!DZ:EB,3,FALSE),szabalyok!$A$16:$B$23,2,FALSE),0)</f>
        <v>#DIV/0!</v>
      </c>
      <c r="AR37" s="47" t="e">
        <f>versenyek!$ED$11*IFERROR(VLOOKUP(VLOOKUP($A37,versenyek!EC:EE,3,FALSE),szabalyok!$A$16:$B$23,2,FALSE),0)</f>
        <v>#DIV/0!</v>
      </c>
      <c r="AS37" s="47">
        <f>versenyek!$EG$11*IFERROR(VLOOKUP(VLOOKUP($A37,versenyek!EF:EH,3,FALSE),szabalyok!$A$16:$B$23,2,FALSE),0)</f>
        <v>0</v>
      </c>
      <c r="AT37" s="47">
        <f>versenyek!$EJ$11*IFERROR(VLOOKUP(VLOOKUP($A37,versenyek!EI:EK,3,FALSE),szabalyok!$A$16:$B$23,2,FALSE),0)</f>
        <v>0</v>
      </c>
      <c r="AU37" s="47">
        <f>versenyek!$EM$11*IFERROR(VLOOKUP(VLOOKUP($A37,versenyek!EL:EN,3,FALSE),szabalyok!$A$16:$B$23,2,FALSE),0)</f>
        <v>0</v>
      </c>
      <c r="AV37" s="47">
        <f>versenyek!$EP$11*IFERROR(VLOOKUP(VLOOKUP($A37,versenyek!EO:EQ,3,FALSE),szabalyok!$A$16:$B$23,2,FALSE),0)</f>
        <v>0</v>
      </c>
      <c r="AW37" s="47">
        <f>versenyek!$EY$11*IFERROR(VLOOKUP(VLOOKUP($A37,versenyek!EX:EZ,3,FALSE),szabalyok!$A$16:$B$23,2,FALSE),0)</f>
        <v>0</v>
      </c>
      <c r="AX37" s="47">
        <f>versenyek!$FB$11*IFERROR(VLOOKUP(VLOOKUP($A37,versenyek!FA:FC,3,FALSE),szabalyok!$A$16:$B$23,2,FALSE),0)</f>
        <v>0</v>
      </c>
      <c r="AY37" s="47">
        <f>versenyek!$FE$11*IFERROR(VLOOKUP(VLOOKUP($A37,versenyek!FD:FF,3,FALSE),szabalyok!$A$16:$B$23,2,FALSE),0)</f>
        <v>0</v>
      </c>
      <c r="AZ37" s="47">
        <f>versenyek!$FH$11*IFERROR(VLOOKUP(VLOOKUP($A37,versenyek!FG:FI,3,FALSE),szabalyok!$A$16:$B$23,2,FALSE),0)</f>
        <v>0</v>
      </c>
      <c r="BA37" s="47">
        <f>versenyek!$FK$11*IFERROR(VLOOKUP(VLOOKUP($A37,versenyek!FJ:FL,3,FALSE),szabalyok!$A$16:$B$23,2,FALSE),0)</f>
        <v>0</v>
      </c>
      <c r="BB37" s="47">
        <f>versenyek!$FN$11*IFERROR(VLOOKUP(VLOOKUP($A37,versenyek!FM:FO,3,FALSE),szabalyok!$A$16:$B$23,2,FALSE),0)</f>
        <v>0</v>
      </c>
      <c r="BC37" s="47">
        <f>versenyek!$FQ$11*IFERROR(VLOOKUP(VLOOKUP($A37,versenyek!FP:FR,3,FALSE),szabalyok!$A$16:$B$23,2,FALSE),0)</f>
        <v>0</v>
      </c>
      <c r="BD37" s="47">
        <f>versenyek!$FT$11*IFERROR(VLOOKUP(VLOOKUP($A37,versenyek!FS:FU,3,FALSE),szabalyok!$A$16:$B$23,2,FALSE),0)</f>
        <v>0</v>
      </c>
      <c r="BE37" s="47">
        <f>versenyek!$FW$11*IFERROR(VLOOKUP(VLOOKUP($A37,versenyek!FV:FX,3,FALSE),szabalyok!$A$16:$B$23,2,FALSE),0)</f>
        <v>0</v>
      </c>
      <c r="BF37" s="47">
        <f>versenyek!$FZ$11*IFERROR(VLOOKUP(VLOOKUP($A37,versenyek!FY:GA,3,FALSE),szabalyok!$A$16:$B$23,2,FALSE),0)</f>
        <v>0</v>
      </c>
      <c r="BG37" s="47">
        <f>versenyek!$GC$11*IFERROR(VLOOKUP(VLOOKUP($A37,versenyek!GB:GD,3,FALSE),szabalyok!$A$16:$B$23,2,FALSE),0)</f>
        <v>0</v>
      </c>
      <c r="BH37" s="47">
        <f>versenyek!$GF$11*IFERROR(VLOOKUP(VLOOKUP($A37,versenyek!GE:GG,3,FALSE),szabalyok!$A$16:$B$23,2,FALSE),0)</f>
        <v>0</v>
      </c>
      <c r="BI37" s="47">
        <f>versenyek!$GI$11*IFERROR(VLOOKUP(VLOOKUP($A37,versenyek!GH:GJ,3,FALSE),szabalyok!$A$16:$B$23,2,FALSE),0)</f>
        <v>0</v>
      </c>
      <c r="BJ37" s="47">
        <f>versenyek!$GL$11*IFERROR(VLOOKUP(VLOOKUP($A37,versenyek!GK:GM,3,FALSE),szabalyok!$A$16:$B$23,2,FALSE),0)</f>
        <v>0</v>
      </c>
      <c r="BK37" s="47">
        <f>versenyek!$GO$11*IFERROR(VLOOKUP(VLOOKUP($A37,versenyek!GN:GP,3,FALSE),szabalyok!$A$16:$B$23,2,FALSE),0)</f>
        <v>0</v>
      </c>
      <c r="BL37" s="47">
        <f>versenyek!$GR$11*IFERROR(VLOOKUP(VLOOKUP($A37,versenyek!GQ:GS,3,FALSE),szabalyok!$A$16:$B$23,2,FALSE),0)</f>
        <v>0</v>
      </c>
      <c r="BM37" s="47">
        <f>versenyek!$GX$11*IFERROR(VLOOKUP(VLOOKUP($A37,versenyek!GW:GY,3,FALSE),szabalyok!$A$16:$B$23,2,FALSE),0)</f>
        <v>0</v>
      </c>
      <c r="BN37" s="47">
        <f>versenyek!$GX$11*IFERROR(VLOOKUP(VLOOKUP($A37,versenyek!GX:GZ,3,FALSE),szabalyok!$A$16:$B$23,2,FALSE),0)</f>
        <v>0</v>
      </c>
      <c r="BO37" s="47">
        <f>versenyek!$HD$11*IFERROR(VLOOKUP(VLOOKUP($A37,versenyek!HC:HE,3,FALSE),szabalyok!$A$16:$B$23,2,FALSE),0)</f>
        <v>0</v>
      </c>
      <c r="BP37" s="47">
        <f>versenyek!$HG$11*IFERROR(VLOOKUP(VLOOKUP($A37,versenyek!HF:HH,3,FALSE),szabalyok!$A$16:$B$23,2,FALSE),0)</f>
        <v>0</v>
      </c>
      <c r="BQ37" s="47">
        <f>versenyek!$HJ$11*IFERROR(VLOOKUP(VLOOKUP($A37,versenyek!HI:HK,3,FALSE),szabalyok!$A$16:$B$23,2,FALSE),0)</f>
        <v>0</v>
      </c>
      <c r="BR37" s="47">
        <f>versenyek!$HM$11*IFERROR(VLOOKUP(VLOOKUP($A37,versenyek!HL:HN,3,FALSE),szabalyok!$A$16:$B$23,2,FALSE),0)</f>
        <v>0</v>
      </c>
      <c r="BS37" s="47">
        <f>versenyek!$HP$11*IFERROR(VLOOKUP(VLOOKUP($A37,versenyek!HO:HQ,3,FALSE),szabalyok!$A$16:$B$23,2,FALSE),0)</f>
        <v>0</v>
      </c>
      <c r="BT37" s="47">
        <f>versenyek!$HS$11*IFERROR(VLOOKUP(VLOOKUP($A37,versenyek!HR:HT,3,FALSE),szabalyok!$A$16:$B$23,2,FALSE),0)</f>
        <v>0</v>
      </c>
      <c r="BU37" s="47">
        <f>versenyek!$HV$11*IFERROR(VLOOKUP(VLOOKUP($A37,versenyek!HU:HW,3,FALSE),szabalyok!$A$16:$B$23,2,FALSE),0)</f>
        <v>0</v>
      </c>
      <c r="BV37" s="47">
        <f>versenyek!$HY$11*IFERROR(VLOOKUP(VLOOKUP($A37,versenyek!HX:HZ,3,FALSE),szabalyok!$A$16:$B$23,2,FALSE),0)</f>
        <v>0</v>
      </c>
      <c r="BW37" s="47">
        <f>versenyek!$IB$11*IFERROR(VLOOKUP(VLOOKUP($A37,versenyek!IA:IC,3,FALSE),szabalyok!$A$16:$B$23,2,FALSE),0)</f>
        <v>0</v>
      </c>
      <c r="BX37" s="47">
        <f>versenyek!$IE$11*IFERROR(VLOOKUP(VLOOKUP($A37,versenyek!ID:IF,3,FALSE),szabalyok!$A$16:$B$23,2,FALSE),0)</f>
        <v>0</v>
      </c>
      <c r="BY37" s="47">
        <f>versenyek!$IH$11*IFERROR(VLOOKUP(VLOOKUP($A37,versenyek!IG:II,3,FALSE),szabalyok!$A$16:$B$23,2,FALSE),0)</f>
        <v>0</v>
      </c>
      <c r="BZ37" s="47">
        <f>versenyek!$IK$11*IFERROR(VLOOKUP(VLOOKUP($A37,versenyek!IJ:IL,3,FALSE),szabalyok!$A$16:$B$23,2,FALSE),0)</f>
        <v>0</v>
      </c>
      <c r="CA37" s="47">
        <f>versenyek!$IN$11*IFERROR(VLOOKUP(VLOOKUP($A37,versenyek!IM:IO,3,FALSE),szabalyok!$A$16:$B$23,2,FALSE),0)</f>
        <v>0</v>
      </c>
      <c r="CB37" s="47">
        <f>versenyek!$IW$11*IFERROR(VLOOKUP(VLOOKUP($A37,versenyek!IV:IX,3,FALSE),szabalyok!$A$16:$B$23,2,FALSE),0)</f>
        <v>0</v>
      </c>
      <c r="CC37" s="47">
        <f>versenyek!$IZ$11*IFERROR(VLOOKUP(VLOOKUP($A37,versenyek!IY:JA,3,FALSE),szabalyok!$A$16:$B$23,2,FALSE),0)</f>
        <v>0</v>
      </c>
      <c r="CD37" s="47">
        <f>versenyek!$JC$11*IFERROR(VLOOKUP(VLOOKUP($A37,versenyek!JB:JD,3,FALSE),szabalyok!$A$16:$B$23,2,FALSE),0)</f>
        <v>0</v>
      </c>
      <c r="CE37" s="47">
        <f>versenyek!$JF$11*IFERROR(VLOOKUP(VLOOKUP($A37,versenyek!JE:JG,3,FALSE),szabalyok!$A$16:$B$23,2,FALSE),0)</f>
        <v>0</v>
      </c>
      <c r="CF37" s="47">
        <f>versenyek!$JI$11*IFERROR(VLOOKUP(VLOOKUP($A37,versenyek!JH:JJ,3,FALSE),szabalyok!$A$16:$B$23,2,FALSE),0)</f>
        <v>0</v>
      </c>
      <c r="CG37" s="47">
        <f>versenyek!$JL$11*IFERROR(VLOOKUP(VLOOKUP($A37,versenyek!JK:JM,3,FALSE),szabalyok!$A$16:$B$23,2,FALSE),0)</f>
        <v>0</v>
      </c>
      <c r="CH37" s="47">
        <f>versenyek!$JO$11*IFERROR(VLOOKUP(VLOOKUP($A37,versenyek!JN:JP,3,FALSE),szabalyok!$A$16:$B$23,2,FALSE),0)</f>
        <v>0</v>
      </c>
      <c r="CI37" s="47">
        <f>versenyek!$JR$11*IFERROR(VLOOKUP(VLOOKUP($A37,versenyek!JQ:JS,3,FALSE),szabalyok!$A$16:$B$23,2,FALSE),0)</f>
        <v>0</v>
      </c>
      <c r="CJ37" s="47">
        <f>versenyek!$JU$11*IFERROR(VLOOKUP(VLOOKUP($A37,versenyek!JT:JV,3,FALSE),szabalyok!$A$16:$B$23,2,FALSE),0)</f>
        <v>0</v>
      </c>
      <c r="CK37" s="47">
        <f>versenyek!$JR$11*IFERROR(VLOOKUP(VLOOKUP($A37,versenyek!JW:JY,3,FALSE),szabalyok!$A$16:$B$23,2,FALSE),0)</f>
        <v>0</v>
      </c>
      <c r="CL37" s="47">
        <f>versenyek!$KA$11*IFERROR(VLOOKUP(VLOOKUP($A37,versenyek!JZ:KB,3,FALSE),szabalyok!$A$16:$B$23,2,FALSE),0)</f>
        <v>0</v>
      </c>
      <c r="CM37" s="47">
        <f>versenyek!$KD$11*IFERROR(VLOOKUP(VLOOKUP($A37,versenyek!KC:KE,3,FALSE),szabalyok!$A$16:$B$23,2,FALSE),0)</f>
        <v>0</v>
      </c>
      <c r="CN37" s="47">
        <f>versenyek!$KG$11*IFERROR(VLOOKUP(VLOOKUP($A37,versenyek!KF:KH,3,FALSE),szabalyok!$A$16:$B$23,2,FALSE),0)</f>
        <v>0</v>
      </c>
      <c r="CO37" s="47">
        <f>versenyek!$KJ$11*IFERROR(VLOOKUP(VLOOKUP($A37,versenyek!KI:KK,3,FALSE),szabalyok!$A$16:$B$23,2,FALSE),0)</f>
        <v>0</v>
      </c>
      <c r="CP37" s="47">
        <f>versenyek!$KM$11*IFERROR(VLOOKUP(VLOOKUP($A37,versenyek!KL:KN,3,FALSE),szabalyok!$A$16:$B$23,2,FALSE),0)</f>
        <v>0</v>
      </c>
      <c r="CQ37" s="47">
        <f>versenyek!$KP$11*IFERROR(VLOOKUP(VLOOKUP($A37,versenyek!KO:KQ,3,FALSE),szabalyok!$A$16:$B$23,2,FALSE),0)</f>
        <v>0</v>
      </c>
      <c r="CR37" s="47">
        <f>versenyek!$KS$11*IFERROR(VLOOKUP(VLOOKUP($A37,versenyek!KR:KT,3,FALSE),szabalyok!$A$16:$B$23,2,FALSE),0)</f>
        <v>0</v>
      </c>
      <c r="CS37" s="47">
        <f>versenyek!$KV$11*IFERROR(VLOOKUP(VLOOKUP($A37,versenyek!KU:KW,3,FALSE),szabalyok!$A$16:$B$23,2,FALSE),0)</f>
        <v>0</v>
      </c>
      <c r="CT37" s="47">
        <f>versenyek!$KY$11*IFERROR(VLOOKUP(VLOOKUP($A37,versenyek!KX:KZ,3,FALSE),szabalyok!$A$16:$B$23,2,FALSE),0)</f>
        <v>0</v>
      </c>
      <c r="CU37" s="47">
        <f>versenyek!$LB$11*IFERROR(VLOOKUP(VLOOKUP($A37,versenyek!LA:LC,3,FALSE),szabalyok!$A$16:$B$23,2,FALSE),0)</f>
        <v>0</v>
      </c>
      <c r="CV37" s="47">
        <f>versenyek!$LE$11*IFERROR(VLOOKUP(VLOOKUP($A37,versenyek!LD:LF,3,FALSE),szabalyok!$A$16:$B$23,2,FALSE),0)</f>
        <v>0</v>
      </c>
      <c r="CW37" s="47">
        <f>versenyek!$LH$11*IFERROR(VLOOKUP(VLOOKUP($A37,versenyek!LG:LI,3,FALSE),szabalyok!$A$16:$B$23,2,FALSE),0)</f>
        <v>0</v>
      </c>
      <c r="CX37" s="47">
        <f>versenyek!$LK$11*IFERROR(VLOOKUP(VLOOKUP($A37,versenyek!LJ:LL,3,FALSE),szabalyok!$A$16:$B$23,2,FALSE),0)</f>
        <v>0</v>
      </c>
      <c r="CY37" s="47">
        <f>versenyek!$LN$11*IFERROR(VLOOKUP(VLOOKUP($A37,versenyek!LM:LO,3,FALSE),szabalyok!$A$16:$B$23,2,FALSE),0)</f>
        <v>0</v>
      </c>
      <c r="CZ37" s="47">
        <f>versenyek!$LQ$11*IFERROR(VLOOKUP(VLOOKUP($A37,versenyek!LP:LR,3,FALSE),szabalyok!$A$16:$B$23,2,FALSE),0)</f>
        <v>0</v>
      </c>
      <c r="DA37" s="47">
        <f>versenyek!$LT$11*IFERROR(VLOOKUP(VLOOKUP($A37,versenyek!LS:LU,3,FALSE),szabalyok!$A$16:$B$23,2,FALSE),0)</f>
        <v>0</v>
      </c>
      <c r="DB37" s="47">
        <f>versenyek!$LW$11*IFERROR(VLOOKUP(VLOOKUP($A37,versenyek!LV:LX,3,FALSE),szabalyok!$A$16:$B$23,2,FALSE),0)</f>
        <v>0</v>
      </c>
      <c r="DC37" s="47">
        <f>versenyek!$LZ$11*IFERROR(VLOOKUP(VLOOKUP($A37,versenyek!LY:MA,3,FALSE),szabalyok!$A$16:$B$23,2,FALSE),0)</f>
        <v>0</v>
      </c>
      <c r="DD37" s="47">
        <f>versenyek!$MC$11*IFERROR(VLOOKUP(VLOOKUP($A37,versenyek!MB:MD,3,FALSE),szabalyok!$A$16:$B$23,2,FALSE),0)</f>
        <v>0</v>
      </c>
      <c r="DE37" s="47">
        <f>versenyek!$ML$11*IFERROR(VLOOKUP(VLOOKUP($A37,versenyek!MK:MM,3,FALSE),szabalyok!$A$16:$B$23,2,FALSE),0)</f>
        <v>0</v>
      </c>
      <c r="DF37" s="47">
        <f>versenyek!$MO$11*IFERROR(VLOOKUP(VLOOKUP($A37,versenyek!MN:MP,3,FALSE),szabalyok!$A$16:$B$23,2,FALSE),0)</f>
        <v>0</v>
      </c>
      <c r="DG37" s="47">
        <f>versenyek!$MR$11*IFERROR(VLOOKUP(VLOOKUP($A37,versenyek!MQ:MS,3,FALSE),szabalyok!$A$16:$B$23,2,FALSE),0)</f>
        <v>0</v>
      </c>
      <c r="DH37" s="47">
        <f>versenyek!$MU$11*IFERROR(VLOOKUP(VLOOKUP($A37,versenyek!MT:MV,3,FALSE),szabalyok!$A$16:$B$23,2,FALSE),0)</f>
        <v>0</v>
      </c>
      <c r="DI37" s="47">
        <f>versenyek!$MX$11*IFERROR(VLOOKUP(VLOOKUP($A37,versenyek!MW:MY,3,FALSE),szabalyok!$A$16:$B$23,2,FALSE),0)</f>
        <v>0</v>
      </c>
      <c r="DJ37" s="47">
        <f>versenyek!$NA$11*IFERROR(VLOOKUP(VLOOKUP($A37,versenyek!MZ:NB,3,FALSE),szabalyok!$A$16:$B$23,2,FALSE),0)</f>
        <v>0</v>
      </c>
      <c r="DK37" s="47">
        <f>versenyek!$ND$11*IFERROR(VLOOKUP(VLOOKUP($A37,versenyek!NC:NE,3,FALSE),szabalyok!$A$16:$B$23,2,FALSE),0)</f>
        <v>0</v>
      </c>
      <c r="DL37" s="47">
        <f>versenyek!$NG$11*IFERROR(VLOOKUP(VLOOKUP($A37,versenyek!NF:NH,3,FALSE),szabalyok!$A$16:$B$23,2,FALSE),0)</f>
        <v>0</v>
      </c>
      <c r="DM37" s="47">
        <f>versenyek!$NJ$11*IFERROR(VLOOKUP(VLOOKUP($A37,versenyek!NI:NK,3,FALSE),szabalyok!$A$16:$B$23,2,FALSE),0)</f>
        <v>0</v>
      </c>
      <c r="DN37" s="47">
        <f>versenyek!$NM$11*IFERROR(VLOOKUP(VLOOKUP($A37,versenyek!NL:NN,3,FALSE),szabalyok!$A$16:$B$23,2,FALSE),0)</f>
        <v>0</v>
      </c>
      <c r="DO37" s="47">
        <f>versenyek!$NP$11*IFERROR(VLOOKUP(VLOOKUP($A37,versenyek!NO:NQ,3,FALSE),szabalyok!$A$16:$B$23,2,FALSE),0)</f>
        <v>0</v>
      </c>
      <c r="DP37" s="47">
        <f>versenyek!$NS$11*IFERROR(VLOOKUP(VLOOKUP($A37,versenyek!NR:NT,3,FALSE),szabalyok!$A$16:$B$23,2,FALSE),0)</f>
        <v>0</v>
      </c>
      <c r="DQ37" s="47">
        <f>versenyek!$NV$11*IFERROR(VLOOKUP(VLOOKUP($A37,versenyek!NU:NW,3,FALSE),szabalyok!$A$16:$B$23,2,FALSE),0)</f>
        <v>0</v>
      </c>
      <c r="DR37" s="47">
        <f>versenyek!$NY$11*IFERROR(VLOOKUP(VLOOKUP($A37,versenyek!NX:NZ,3,FALSE),szabalyok!$A$16:$B$23,2,FALSE),0)</f>
        <v>0</v>
      </c>
      <c r="DS37" s="47">
        <f>versenyek!$OB$11*IFERROR(VLOOKUP(VLOOKUP($A37,versenyek!OA:OC,3,FALSE),szabalyok!$A$16:$B$23,2,FALSE),0)</f>
        <v>0</v>
      </c>
      <c r="DT37" s="47">
        <f>versenyek!$OE$11*IFERROR(VLOOKUP(VLOOKUP($A37,versenyek!OD:OF,3,FALSE),szabalyok!$A$16:$B$23,2,FALSE),0)</f>
        <v>0</v>
      </c>
      <c r="DU37" s="47">
        <f>versenyek!$OH$11*IFERROR(VLOOKUP(VLOOKUP($A37,versenyek!OG:OI,3,FALSE),szabalyok!$A$16:$B$23,2,FALSE),0)</f>
        <v>0</v>
      </c>
      <c r="DV37" s="47">
        <f>versenyek!$OK$11*IFERROR(VLOOKUP(VLOOKUP($A37,versenyek!OJ:OL,3,FALSE),szabalyok!$A$16:$B$23,2,FALSE),0)</f>
        <v>0</v>
      </c>
      <c r="DW37" s="47">
        <f>versenyek!$ON$11*IFERROR(VLOOKUP(VLOOKUP($A37,versenyek!OM:OO,3,FALSE),szabalyok!$A$16:$B$23,2,FALSE),0)</f>
        <v>0</v>
      </c>
      <c r="DX37" s="47">
        <f>versenyek!$OQ$11*IFERROR(VLOOKUP(VLOOKUP($A37,versenyek!OP:OR,3,FALSE),szabalyok!$A$16:$B$23,2,FALSE),0)</f>
        <v>0</v>
      </c>
      <c r="DY37" s="47">
        <f>versenyek!$OT$11*IFERROR(VLOOKUP(VLOOKUP($A37,versenyek!OS:OU,3,FALSE),szabalyok!$A$16:$B$23,2,FALSE),0)</f>
        <v>0</v>
      </c>
      <c r="DZ37" s="47">
        <f>versenyek!$OW$11*IFERROR(VLOOKUP(VLOOKUP($A37,versenyek!OV:OX,3,FALSE),szabalyok!$A$16:$B$23,2,FALSE),0)</f>
        <v>0</v>
      </c>
      <c r="EA37" s="47">
        <f>versenyek!$OZ$11*IFERROR(VLOOKUP(VLOOKUP($A37,versenyek!OY:PA,3,FALSE),szabalyok!$A$16:$B$23,2,FALSE),0)</f>
        <v>0</v>
      </c>
      <c r="EB37" s="47">
        <f>versenyek!$PC$11*IFERROR(VLOOKUP(VLOOKUP($A37,versenyek!PB:PD,3,FALSE),szabalyok!$A$16:$B$23,2,FALSE),0)</f>
        <v>0</v>
      </c>
      <c r="EC37" s="47">
        <f>versenyek!$PF$11*IFERROR(VLOOKUP(VLOOKUP($A37,versenyek!PE:PG,3,FALSE),szabalyok!$A$16:$B$23,2,FALSE),0)</f>
        <v>0</v>
      </c>
      <c r="ED37" s="47">
        <f>versenyek!$PI$11*IFERROR(VLOOKUP(VLOOKUP($A37,versenyek!PH:PJ,3,FALSE),szabalyok!$A$16:$B$23,2,FALSE),0)</f>
        <v>0</v>
      </c>
      <c r="EE37" s="47">
        <f>versenyek!$PL$11*IFERROR(VLOOKUP(VLOOKUP($A37,versenyek!PK:PM,3,FALSE),szabalyok!$A$16:$B$23,2,FALSE),0)</f>
        <v>0</v>
      </c>
      <c r="EF37" s="47">
        <f>versenyek!$PO$11*IFERROR(VLOOKUP(VLOOKUP($A37,versenyek!PN:PP,3,FALSE),szabalyok!$A$16:$B$23,2,FALSE),0)</f>
        <v>0</v>
      </c>
      <c r="EG37" s="47">
        <f>versenyek!$PR$11*IFERROR(VLOOKUP(VLOOKUP($A37,versenyek!PQ:PS,3,FALSE),szabalyok!$A$16:$B$23,2,FALSE),0)</f>
        <v>0</v>
      </c>
      <c r="EH37" s="47">
        <f>versenyek!$PU$11*IFERROR(VLOOKUP(VLOOKUP($A37,versenyek!PT:PV,3,FALSE),szabalyok!$A$16:$B$23,2,FALSE),0)</f>
        <v>0</v>
      </c>
      <c r="EI37" s="47">
        <f>versenyek!$PX$11*IFERROR(VLOOKUP(VLOOKUP($A37,versenyek!PW:PY,3,FALSE),szabalyok!$A$16:$B$23,2,FALSE),0)</f>
        <v>0</v>
      </c>
      <c r="EJ37" s="47">
        <f>versenyek!$QA$11*IFERROR(VLOOKUP(VLOOKUP($A37,versenyek!PZ:QB,3,FALSE),szabalyok!$A$16:$B$23,2,FALSE),0)</f>
        <v>0</v>
      </c>
      <c r="EK37" s="47">
        <f>versenyek!$QD$11*IFERROR(VLOOKUP(VLOOKUP($A37,versenyek!QC:QE,3,FALSE),szabalyok!$A$16:$B$23,2,FALSE),0)</f>
        <v>0</v>
      </c>
      <c r="EL37" s="47">
        <f>versenyek!$QG$11*IFERROR(VLOOKUP(VLOOKUP($A37,versenyek!QF:QH,3,FALSE),szabalyok!$A$16:$B$23,2,FALSE),0)</f>
        <v>0</v>
      </c>
      <c r="EM37" s="47">
        <f>versenyek!$QJ$11*IFERROR(VLOOKUP(VLOOKUP($A37,versenyek!QI:QK,3,FALSE),szabalyok!$A$16:$B$23,2,FALSE),0)</f>
        <v>0</v>
      </c>
      <c r="EN37" s="47">
        <f>versenyek!$QM$11*IFERROR(VLOOKUP(VLOOKUP($A37,versenyek!QL:QN,3,FALSE),szabalyok!$A$16:$B$23,2,FALSE),0)</f>
        <v>0</v>
      </c>
      <c r="EO37" s="47">
        <f>versenyek!$QP$11*IFERROR(VLOOKUP(VLOOKUP($A37,versenyek!QO:QQ,3,FALSE),szabalyok!$A$16:$B$23,2,FALSE),0)</f>
        <v>0</v>
      </c>
      <c r="EP37" s="47">
        <f>versenyek!$QS$11*IFERROR(VLOOKUP(VLOOKUP($A37,versenyek!QR:QT,3,FALSE),szabalyok!$A$16:$B$23,2,FALSE),0)</f>
        <v>0</v>
      </c>
      <c r="EQ37" s="47">
        <f>versenyek!$QV$11*IFERROR(VLOOKUP(VLOOKUP($A37,versenyek!QU:QW,3,FALSE),szabalyok!$A$16:$B$23,2,FALSE),0)</f>
        <v>0</v>
      </c>
      <c r="ER37" s="47">
        <f>versenyek!$RE$11*IFERROR(VLOOKUP(VLOOKUP($A37,versenyek!RD:RF,3,FALSE),szabalyok!$A$16:$B$23,2,FALSE),0)</f>
        <v>0</v>
      </c>
      <c r="ES37" s="47">
        <f>versenyek!$RH$11*IFERROR(VLOOKUP(VLOOKUP($A37,versenyek!RG:RI,3,FALSE),szabalyok!$A$16:$B$23,2,FALSE),0)</f>
        <v>0</v>
      </c>
      <c r="ET37" s="47">
        <f>versenyek!$RK$11*IFERROR(VLOOKUP(VLOOKUP($A37,versenyek!RJ:RL,3,FALSE),szabalyok!$A$16:$B$23,2,FALSE),0)</f>
        <v>0</v>
      </c>
      <c r="EU37" s="47">
        <f>versenyek!$RN$11*IFERROR(VLOOKUP(VLOOKUP($A37,versenyek!RM:RO,3,FALSE),szabalyok!$A$16:$B$23,2,FALSE),0)</f>
        <v>0</v>
      </c>
      <c r="EV37" s="47">
        <f>versenyek!$RQ$11*IFERROR(VLOOKUP(VLOOKUP($A37,versenyek!RP:RR,3,FALSE),szabalyok!$A$16:$B$23,2,FALSE),0)</f>
        <v>0</v>
      </c>
      <c r="EW37" s="47">
        <f>versenyek!$RT$11*IFERROR(VLOOKUP(VLOOKUP($A37,versenyek!RS:RU,3,FALSE),szabalyok!$A$16:$B$23,2,FALSE),0)</f>
        <v>0</v>
      </c>
      <c r="EX37" s="47">
        <f>versenyek!$RW$11*IFERROR(VLOOKUP(VLOOKUP($A37,versenyek!RV:RX,3,FALSE),szabalyok!$A$16:$B$23,2,FALSE),0)</f>
        <v>0</v>
      </c>
      <c r="EY37" s="47">
        <f>versenyek!$RZ$11*IFERROR(VLOOKUP(VLOOKUP($A37,versenyek!RY:SA,3,FALSE),szabalyok!$A$16:$B$23,2,FALSE),0)</f>
        <v>0</v>
      </c>
      <c r="EZ37" s="47">
        <f>versenyek!$SC$11*IFERROR(VLOOKUP(VLOOKUP($A37,versenyek!SB:SD,3,FALSE),szabalyok!$A$16:$B$23,2,FALSE),0)</f>
        <v>0</v>
      </c>
      <c r="FA37" s="47">
        <f>versenyek!$SF$11*IFERROR(VLOOKUP(VLOOKUP($A37,versenyek!SE:SG,3,FALSE),szabalyok!$A$16:$B$23,2,FALSE),0)</f>
        <v>0</v>
      </c>
      <c r="FB37" s="47">
        <f>versenyek!$SI$11*IFERROR(VLOOKUP(VLOOKUP($A37,versenyek!SH:SJ,3,FALSE),szabalyok!$A$16:$B$23,2,FALSE),0)</f>
        <v>0</v>
      </c>
      <c r="FC37" s="47">
        <f>versenyek!$SL$11*IFERROR(VLOOKUP(VLOOKUP($A37,versenyek!SK:SM,3,FALSE),szabalyok!$A$16:$B$23,2,FALSE),0)</f>
        <v>0</v>
      </c>
      <c r="FD37" s="47">
        <f>versenyek!$SO$11*IFERROR(VLOOKUP(VLOOKUP($A37,versenyek!SN:SP,3,FALSE),szabalyok!$A$16:$B$23,2,FALSE),0)</f>
        <v>0</v>
      </c>
      <c r="FE37" s="47">
        <f>versenyek!$SR$11*IFERROR(VLOOKUP(VLOOKUP($A37,versenyek!SQ:SS,3,FALSE),szabalyok!$A$16:$B$23,2,FALSE),0)</f>
        <v>0</v>
      </c>
      <c r="FF37" s="47">
        <f>versenyek!$SU$11*IFERROR(VLOOKUP(VLOOKUP($A37,versenyek!ST:SV,3,FALSE),szabalyok!$A$16:$B$23,2,FALSE),0)</f>
        <v>0</v>
      </c>
      <c r="FG37" s="47">
        <f>versenyek!$SX$11*IFERROR(VLOOKUP(VLOOKUP($A37,versenyek!SW:SY,3,FALSE),szabalyok!$A$16:$B$23,2,FALSE),0)</f>
        <v>0</v>
      </c>
      <c r="FH37" s="47">
        <f>versenyek!$TA$11*IFERROR(VLOOKUP(VLOOKUP($A37,versenyek!SZ:TB,3,FALSE),szabalyok!$A$16:$B$23,2,FALSE),0)</f>
        <v>0</v>
      </c>
      <c r="FI37" s="47">
        <f>versenyek!$TD$11*IFERROR(VLOOKUP(VLOOKUP($A37,versenyek!TC:TE,3,FALSE),szabalyok!$A$16:$B$23,2,FALSE),0)</f>
        <v>0</v>
      </c>
      <c r="FJ37" s="47">
        <f>versenyek!$TG$11*IFERROR(VLOOKUP(VLOOKUP($A37,versenyek!TF:TH,3,FALSE),szabalyok!$A$16:$B$23,2,FALSE),0)</f>
        <v>0</v>
      </c>
      <c r="FK37" s="47">
        <f>versenyek!$TJ$11*IFERROR(VLOOKUP(VLOOKUP($A37,versenyek!TI:TK,3,FALSE),szabalyok!$A$16:$B$23,2,FALSE),0)</f>
        <v>0</v>
      </c>
      <c r="FL37" s="47">
        <f>versenyek!$TM$11*IFERROR(VLOOKUP(VLOOKUP($A37,versenyek!TL:TN,3,FALSE),szabalyok!$A$16:$B$23,2,FALSE),0)</f>
        <v>0</v>
      </c>
      <c r="FM37" s="47">
        <f>versenyek!$TP$11*IFERROR(VLOOKUP(VLOOKUP($A37,versenyek!TO:TQ,3,FALSE),szabalyok!$A$16:$B$23,2,FALSE),0)</f>
        <v>0</v>
      </c>
      <c r="FN37" s="47">
        <f>versenyek!$TS$11*IFERROR(VLOOKUP(VLOOKUP($A37,versenyek!TR:TT,3,FALSE),szabalyok!$A$16:$B$23,2,FALSE),0)</f>
        <v>18.293075684380032</v>
      </c>
      <c r="FO37" s="47"/>
      <c r="FP37" s="235">
        <f t="shared" si="1"/>
        <v>18.293075684380032</v>
      </c>
    </row>
    <row r="38" spans="1:172">
      <c r="A38" s="303" t="s">
        <v>102</v>
      </c>
      <c r="B38" s="47">
        <v>0</v>
      </c>
      <c r="C38" s="47">
        <v>17.906154177236171</v>
      </c>
      <c r="D38" s="47">
        <v>0</v>
      </c>
      <c r="E38" s="47">
        <v>0</v>
      </c>
      <c r="F38" s="47">
        <v>107.65229748084232</v>
      </c>
      <c r="G38" s="47">
        <v>0</v>
      </c>
      <c r="H38" s="47">
        <v>0</v>
      </c>
      <c r="I38" s="47">
        <v>0</v>
      </c>
      <c r="J38" s="47">
        <v>75.805581542628332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>
        <v>0</v>
      </c>
      <c r="R38" s="47">
        <f>versenyek!$BD$11*IFERROR(VLOOKUP(VLOOKUP($A38,versenyek!BC:BE,3,FALSE),szabalyok!$A$16:$B$23,2,FALSE),0)</f>
        <v>0</v>
      </c>
      <c r="S38" s="47">
        <f>versenyek!$BG$11*IFERROR(VLOOKUP(VLOOKUP($A38,versenyek!BF:BH,3,FALSE),szabalyok!$A$16:$B$23,2,FALSE),0)</f>
        <v>0</v>
      </c>
      <c r="T38" s="47">
        <f>versenyek!$BJ$11*IFERROR(VLOOKUP(VLOOKUP($A38,versenyek!BI:BK,3,FALSE),szabalyok!$A$16:$B$23,2,FALSE),0)</f>
        <v>7.7812053726223205</v>
      </c>
      <c r="U38" s="47">
        <f>versenyek!$BM$11*IFERROR(VLOOKUP(VLOOKUP($A38,versenyek!BL:BN,3,FALSE),szabalyok!$A$16:$B$23,2,FALSE),0)</f>
        <v>0</v>
      </c>
      <c r="V38" s="47">
        <f>versenyek!$BP$11*IFERROR(VLOOKUP(VLOOKUP($A38,versenyek!BO:BQ,3,FALSE),szabalyok!$A$16:$B$23,2,FALSE),0)</f>
        <v>0</v>
      </c>
      <c r="W38" s="47">
        <f>versenyek!$BS$11*IFERROR(VLOOKUP(VLOOKUP($A38,versenyek!BR:BT,3,FALSE),szabalyok!$A$16:$B$23,2,FALSE),0)</f>
        <v>0</v>
      </c>
      <c r="X38" s="47">
        <f>versenyek!$BV$11*IFERROR(VLOOKUP(VLOOKUP($A38,versenyek!BU:BW,3,FALSE),szabalyok!$A$16:$B$23,2,FALSE),0)</f>
        <v>0</v>
      </c>
      <c r="Y38" s="47">
        <f>versenyek!$BY$11*IFERROR(VLOOKUP(VLOOKUP($A38,versenyek!BX:BZ,3,FALSE),szabalyok!$A$16:$B$23,2,FALSE),0)</f>
        <v>0</v>
      </c>
      <c r="Z38" s="47">
        <f>versenyek!$CB$11*IFERROR(VLOOKUP(VLOOKUP($A38,versenyek!CA:CC,3,FALSE),szabalyok!$A$16:$B$23,2,FALSE),0)</f>
        <v>0</v>
      </c>
      <c r="AA38" s="47">
        <f>versenyek!$CE$11*IFERROR(VLOOKUP(VLOOKUP($A38,versenyek!CD:CF,3,FALSE),szabalyok!$A$16:$B$23,2,FALSE),0)</f>
        <v>0</v>
      </c>
      <c r="AB38" s="47">
        <f>versenyek!$CH$11*IFERROR(VLOOKUP(VLOOKUP($A38,versenyek!CG:CI,3,FALSE),szabalyok!$A$16:$B$23,2,FALSE),0)</f>
        <v>0</v>
      </c>
      <c r="AC38" s="47">
        <f>versenyek!$CK$11*IFERROR(VLOOKUP(VLOOKUP($A38,versenyek!CJ:CL,3,FALSE),szabalyok!$A$16:$B$23,2,FALSE),0)</f>
        <v>0</v>
      </c>
      <c r="AD38" s="47">
        <f>versenyek!$CN$11*IFERROR(VLOOKUP(VLOOKUP($A38,versenyek!CM:CO,3,FALSE),szabalyok!$A$16:$B$23,2,FALSE),0)</f>
        <v>0</v>
      </c>
      <c r="AE38" s="47">
        <f>versenyek!$CQ$11*IFERROR(VLOOKUP(VLOOKUP($A38,versenyek!CP:CR,3,FALSE),szabalyok!$A$16:$B$23,2,FALSE),0)</f>
        <v>0</v>
      </c>
      <c r="AF38" s="47">
        <f>versenyek!$CT$11*IFERROR(VLOOKUP(VLOOKUP($A38,versenyek!CS:CU,3,FALSE),szabalyok!$A$16:$B$23,2,FALSE),0)</f>
        <v>0</v>
      </c>
      <c r="AG38" s="47">
        <f>versenyek!$CW$11*IFERROR(VLOOKUP(VLOOKUP($A38,versenyek!CV:CX,3,FALSE),szabalyok!$A$16:$B$23,2,FALSE),0)</f>
        <v>0</v>
      </c>
      <c r="AH38" s="47">
        <f>versenyek!$CZ$11*IFERROR(VLOOKUP(VLOOKUP($A38,versenyek!CY:DA,3,FALSE),szabalyok!$A$16:$B$23,2,FALSE),0)</f>
        <v>0</v>
      </c>
      <c r="AI38" s="47">
        <f>versenyek!$DC$11*IFERROR(VLOOKUP(VLOOKUP($A38,versenyek!DB:DD,3,FALSE),szabalyok!$A$16:$B$23,2,FALSE),0)</f>
        <v>0</v>
      </c>
      <c r="AJ38" s="47">
        <f>versenyek!$DF$11*IFERROR(VLOOKUP(VLOOKUP($A38,versenyek!DE:DG,3,FALSE),szabalyok!$A$16:$B$23,2,FALSE),0)</f>
        <v>0</v>
      </c>
      <c r="AK38" s="47">
        <f>versenyek!$DI$11*IFERROR(VLOOKUP(VLOOKUP($A38,versenyek!DH:DJ,3,FALSE),szabalyok!$A$16:$B$23,2,FALSE),0)</f>
        <v>0</v>
      </c>
      <c r="AL38" s="47">
        <f>versenyek!$DL$11*IFERROR(VLOOKUP(VLOOKUP($A38,versenyek!DK:DM,3,FALSE),szabalyok!$A$16:$B$23,2,FALSE),0)</f>
        <v>0</v>
      </c>
      <c r="AM38" s="47">
        <f>versenyek!$DR$11*IFERROR(VLOOKUP(VLOOKUP($A38,versenyek!DQ:DS,3,FALSE),szabalyok!$A$16:$B$23,2,FALSE),0)</f>
        <v>20.024103676237566</v>
      </c>
      <c r="AN38" s="47">
        <f>versenyek!$DU$11*IFERROR(VLOOKUP(VLOOKUP($A38,versenyek!DT:DV,3,FALSE),szabalyok!$A$16:$B$23,2,FALSE),0)</f>
        <v>0</v>
      </c>
      <c r="AO38" s="47">
        <f>versenyek!$DO$11*IFERROR(VLOOKUP(VLOOKUP($A38,versenyek!DN:DP,3,FALSE),szabalyok!$A$16:$B$23,2,FALSE),0)</f>
        <v>0</v>
      </c>
      <c r="AP38" s="47">
        <f>versenyek!$DX$11*IFERROR(VLOOKUP(VLOOKUP($A38,versenyek!DW:DY,3,FALSE),szabalyok!$A$16:$B$23,2,FALSE),0)</f>
        <v>0</v>
      </c>
      <c r="AQ38" s="47" t="e">
        <f>versenyek!$EA$11*IFERROR(VLOOKUP(VLOOKUP($A38,versenyek!DZ:EB,3,FALSE),szabalyok!$A$16:$B$23,2,FALSE),0)</f>
        <v>#DIV/0!</v>
      </c>
      <c r="AR38" s="47" t="e">
        <f>versenyek!$ED$11*IFERROR(VLOOKUP(VLOOKUP($A38,versenyek!EC:EE,3,FALSE),szabalyok!$A$16:$B$23,2,FALSE),0)</f>
        <v>#DIV/0!</v>
      </c>
      <c r="AS38" s="47">
        <f>versenyek!$EG$11*IFERROR(VLOOKUP(VLOOKUP($A38,versenyek!EF:EH,3,FALSE),szabalyok!$A$16:$B$23,2,FALSE),0)</f>
        <v>0</v>
      </c>
      <c r="AT38" s="47">
        <f>versenyek!$EJ$11*IFERROR(VLOOKUP(VLOOKUP($A38,versenyek!EI:EK,3,FALSE),szabalyok!$A$16:$B$23,2,FALSE),0)</f>
        <v>0</v>
      </c>
      <c r="AU38" s="47">
        <f>versenyek!$EM$11*IFERROR(VLOOKUP(VLOOKUP($A38,versenyek!EL:EN,3,FALSE),szabalyok!$A$16:$B$23,2,FALSE),0)</f>
        <v>0</v>
      </c>
      <c r="AV38" s="47">
        <f>versenyek!$EP$11*IFERROR(VLOOKUP(VLOOKUP($A38,versenyek!EO:EQ,3,FALSE),szabalyok!$A$16:$B$23,2,FALSE),0)</f>
        <v>0</v>
      </c>
      <c r="AW38" s="47">
        <f>versenyek!$EY$11*IFERROR(VLOOKUP(VLOOKUP($A38,versenyek!EX:EZ,3,FALSE),szabalyok!$A$16:$B$23,2,FALSE),0)</f>
        <v>0</v>
      </c>
      <c r="AX38" s="47">
        <f>versenyek!$FB$11*IFERROR(VLOOKUP(VLOOKUP($A38,versenyek!FA:FC,3,FALSE),szabalyok!$A$16:$B$23,2,FALSE),0)</f>
        <v>0</v>
      </c>
      <c r="AY38" s="47">
        <f>versenyek!$FE$11*IFERROR(VLOOKUP(VLOOKUP($A38,versenyek!FD:FF,3,FALSE),szabalyok!$A$16:$B$23,2,FALSE),0)</f>
        <v>0</v>
      </c>
      <c r="AZ38" s="47">
        <f>versenyek!$FH$11*IFERROR(VLOOKUP(VLOOKUP($A38,versenyek!FG:FI,3,FALSE),szabalyok!$A$16:$B$23,2,FALSE),0)</f>
        <v>0</v>
      </c>
      <c r="BA38" s="47">
        <f>versenyek!$FK$11*IFERROR(VLOOKUP(VLOOKUP($A38,versenyek!FJ:FL,3,FALSE),szabalyok!$A$16:$B$23,2,FALSE),0)</f>
        <v>0</v>
      </c>
      <c r="BB38" s="47">
        <f>versenyek!$FN$11*IFERROR(VLOOKUP(VLOOKUP($A38,versenyek!FM:FO,3,FALSE),szabalyok!$A$16:$B$23,2,FALSE),0)</f>
        <v>0</v>
      </c>
      <c r="BC38" s="47">
        <f>versenyek!$FQ$11*IFERROR(VLOOKUP(VLOOKUP($A38,versenyek!FP:FR,3,FALSE),szabalyok!$A$16:$B$23,2,FALSE),0)</f>
        <v>0</v>
      </c>
      <c r="BD38" s="47">
        <f>versenyek!$FT$11*IFERROR(VLOOKUP(VLOOKUP($A38,versenyek!FS:FU,3,FALSE),szabalyok!$A$16:$B$23,2,FALSE),0)</f>
        <v>0</v>
      </c>
      <c r="BE38" s="47">
        <f>versenyek!$FW$11*IFERROR(VLOOKUP(VLOOKUP($A38,versenyek!FV:FX,3,FALSE),szabalyok!$A$16:$B$23,2,FALSE),0)</f>
        <v>0</v>
      </c>
      <c r="BF38" s="47">
        <f>versenyek!$FZ$11*IFERROR(VLOOKUP(VLOOKUP($A38,versenyek!FY:GA,3,FALSE),szabalyok!$A$16:$B$23,2,FALSE),0)</f>
        <v>0</v>
      </c>
      <c r="BG38" s="47">
        <f>versenyek!$GC$11*IFERROR(VLOOKUP(VLOOKUP($A38,versenyek!GB:GD,3,FALSE),szabalyok!$A$16:$B$23,2,FALSE),0)</f>
        <v>0</v>
      </c>
      <c r="BH38" s="47">
        <f>versenyek!$GF$11*IFERROR(VLOOKUP(VLOOKUP($A38,versenyek!GE:GG,3,FALSE),szabalyok!$A$16:$B$23,2,FALSE),0)</f>
        <v>0</v>
      </c>
      <c r="BI38" s="47">
        <f>versenyek!$GI$11*IFERROR(VLOOKUP(VLOOKUP($A38,versenyek!GH:GJ,3,FALSE),szabalyok!$A$16:$B$23,2,FALSE),0)</f>
        <v>0</v>
      </c>
      <c r="BJ38" s="47">
        <f>versenyek!$GL$11*IFERROR(VLOOKUP(VLOOKUP($A38,versenyek!GK:GM,3,FALSE),szabalyok!$A$16:$B$23,2,FALSE),0)</f>
        <v>0</v>
      </c>
      <c r="BK38" s="47">
        <f>versenyek!$GO$11*IFERROR(VLOOKUP(VLOOKUP($A38,versenyek!GN:GP,3,FALSE),szabalyok!$A$16:$B$23,2,FALSE),0)</f>
        <v>0</v>
      </c>
      <c r="BL38" s="47">
        <f>versenyek!$GR$11*IFERROR(VLOOKUP(VLOOKUP($A38,versenyek!GQ:GS,3,FALSE),szabalyok!$A$16:$B$23,2,FALSE),0)</f>
        <v>0</v>
      </c>
      <c r="BM38" s="47">
        <f>versenyek!$GX$11*IFERROR(VLOOKUP(VLOOKUP($A38,versenyek!GW:GY,3,FALSE),szabalyok!$A$16:$B$23,2,FALSE),0)</f>
        <v>0</v>
      </c>
      <c r="BN38" s="47">
        <f>versenyek!$GX$11*IFERROR(VLOOKUP(VLOOKUP($A38,versenyek!GX:GZ,3,FALSE),szabalyok!$A$16:$B$23,2,FALSE),0)</f>
        <v>0</v>
      </c>
      <c r="BO38" s="47">
        <f>versenyek!$HD$11*IFERROR(VLOOKUP(VLOOKUP($A38,versenyek!HC:HE,3,FALSE),szabalyok!$A$16:$B$23,2,FALSE),0)</f>
        <v>0</v>
      </c>
      <c r="BP38" s="47">
        <f>versenyek!$HG$11*IFERROR(VLOOKUP(VLOOKUP($A38,versenyek!HF:HH,3,FALSE),szabalyok!$A$16:$B$23,2,FALSE),0)</f>
        <v>33.570766632256515</v>
      </c>
      <c r="BQ38" s="47">
        <f>versenyek!$HJ$11*IFERROR(VLOOKUP(VLOOKUP($A38,versenyek!HI:HK,3,FALSE),szabalyok!$A$16:$B$23,2,FALSE),0)</f>
        <v>0</v>
      </c>
      <c r="BR38" s="47">
        <f>versenyek!$HM$11*IFERROR(VLOOKUP(VLOOKUP($A38,versenyek!HL:HN,3,FALSE),szabalyok!$A$16:$B$23,2,FALSE),0)</f>
        <v>0</v>
      </c>
      <c r="BS38" s="47">
        <f>versenyek!$HP$11*IFERROR(VLOOKUP(VLOOKUP($A38,versenyek!HO:HQ,3,FALSE),szabalyok!$A$16:$B$23,2,FALSE),0)</f>
        <v>0</v>
      </c>
      <c r="BT38" s="47">
        <f>versenyek!$HS$11*IFERROR(VLOOKUP(VLOOKUP($A38,versenyek!HR:HT,3,FALSE),szabalyok!$A$16:$B$23,2,FALSE),0)</f>
        <v>0</v>
      </c>
      <c r="BU38" s="47">
        <f>versenyek!$HV$11*IFERROR(VLOOKUP(VLOOKUP($A38,versenyek!HU:HW,3,FALSE),szabalyok!$A$16:$B$23,2,FALSE),0)</f>
        <v>0</v>
      </c>
      <c r="BV38" s="47">
        <f>versenyek!$HY$11*IFERROR(VLOOKUP(VLOOKUP($A38,versenyek!HX:HZ,3,FALSE),szabalyok!$A$16:$B$23,2,FALSE),0)</f>
        <v>0</v>
      </c>
      <c r="BW38" s="47">
        <f>versenyek!$IB$11*IFERROR(VLOOKUP(VLOOKUP($A38,versenyek!IA:IC,3,FALSE),szabalyok!$A$16:$B$23,2,FALSE),0)</f>
        <v>0</v>
      </c>
      <c r="BX38" s="47">
        <f>versenyek!$IE$11*IFERROR(VLOOKUP(VLOOKUP($A38,versenyek!ID:IF,3,FALSE),szabalyok!$A$16:$B$23,2,FALSE),0)</f>
        <v>0</v>
      </c>
      <c r="BY38" s="47">
        <f>versenyek!$IH$11*IFERROR(VLOOKUP(VLOOKUP($A38,versenyek!IG:II,3,FALSE),szabalyok!$A$16:$B$23,2,FALSE),0)</f>
        <v>0</v>
      </c>
      <c r="BZ38" s="47">
        <f>versenyek!$IK$11*IFERROR(VLOOKUP(VLOOKUP($A38,versenyek!IJ:IL,3,FALSE),szabalyok!$A$16:$B$23,2,FALSE),0)</f>
        <v>0</v>
      </c>
      <c r="CA38" s="47">
        <f>versenyek!$IN$11*IFERROR(VLOOKUP(VLOOKUP($A38,versenyek!IM:IO,3,FALSE),szabalyok!$A$16:$B$23,2,FALSE),0)</f>
        <v>0</v>
      </c>
      <c r="CB38" s="47">
        <f>versenyek!$IW$11*IFERROR(VLOOKUP(VLOOKUP($A38,versenyek!IV:IX,3,FALSE),szabalyok!$A$16:$B$23,2,FALSE),0)</f>
        <v>0</v>
      </c>
      <c r="CC38" s="47">
        <f>versenyek!$IZ$11*IFERROR(VLOOKUP(VLOOKUP($A38,versenyek!IY:JA,3,FALSE),szabalyok!$A$16:$B$23,2,FALSE),0)</f>
        <v>0</v>
      </c>
      <c r="CD38" s="47">
        <f>versenyek!$JC$11*IFERROR(VLOOKUP(VLOOKUP($A38,versenyek!JB:JD,3,FALSE),szabalyok!$A$16:$B$23,2,FALSE),0)</f>
        <v>0</v>
      </c>
      <c r="CE38" s="47">
        <f>versenyek!$JF$11*IFERROR(VLOOKUP(VLOOKUP($A38,versenyek!JE:JG,3,FALSE),szabalyok!$A$16:$B$23,2,FALSE),0)</f>
        <v>0</v>
      </c>
      <c r="CF38" s="47">
        <f>versenyek!$JI$11*IFERROR(VLOOKUP(VLOOKUP($A38,versenyek!JH:JJ,3,FALSE),szabalyok!$A$16:$B$23,2,FALSE),0)</f>
        <v>0</v>
      </c>
      <c r="CG38" s="47">
        <f>versenyek!$JL$11*IFERROR(VLOOKUP(VLOOKUP($A38,versenyek!JK:JM,3,FALSE),szabalyok!$A$16:$B$23,2,FALSE),0)</f>
        <v>0</v>
      </c>
      <c r="CH38" s="47">
        <f>versenyek!$JO$11*IFERROR(VLOOKUP(VLOOKUP($A38,versenyek!JN:JP,3,FALSE),szabalyok!$A$16:$B$23,2,FALSE),0)</f>
        <v>0</v>
      </c>
      <c r="CI38" s="47">
        <f>versenyek!$JR$11*IFERROR(VLOOKUP(VLOOKUP($A38,versenyek!JQ:JS,3,FALSE),szabalyok!$A$16:$B$23,2,FALSE),0)</f>
        <v>0</v>
      </c>
      <c r="CJ38" s="47">
        <f>versenyek!$JU$11*IFERROR(VLOOKUP(VLOOKUP($A38,versenyek!JT:JV,3,FALSE),szabalyok!$A$16:$B$23,2,FALSE),0)</f>
        <v>0</v>
      </c>
      <c r="CK38" s="47">
        <f>versenyek!$JR$11*IFERROR(VLOOKUP(VLOOKUP($A38,versenyek!JW:JY,3,FALSE),szabalyok!$A$16:$B$23,2,FALSE),0)</f>
        <v>0</v>
      </c>
      <c r="CL38" s="47">
        <f>versenyek!$KA$11*IFERROR(VLOOKUP(VLOOKUP($A38,versenyek!JZ:KB,3,FALSE),szabalyok!$A$16:$B$23,2,FALSE),0)</f>
        <v>0</v>
      </c>
      <c r="CM38" s="47">
        <f>versenyek!$KD$11*IFERROR(VLOOKUP(VLOOKUP($A38,versenyek!KC:KE,3,FALSE),szabalyok!$A$16:$B$23,2,FALSE),0)</f>
        <v>0</v>
      </c>
      <c r="CN38" s="47">
        <f>versenyek!$KG$11*IFERROR(VLOOKUP(VLOOKUP($A38,versenyek!KF:KH,3,FALSE),szabalyok!$A$16:$B$23,2,FALSE),0)</f>
        <v>0</v>
      </c>
      <c r="CO38" s="47">
        <f>versenyek!$KJ$11*IFERROR(VLOOKUP(VLOOKUP($A38,versenyek!KI:KK,3,FALSE),szabalyok!$A$16:$B$23,2,FALSE),0)</f>
        <v>0</v>
      </c>
      <c r="CP38" s="47">
        <f>versenyek!$KM$11*IFERROR(VLOOKUP(VLOOKUP($A38,versenyek!KL:KN,3,FALSE),szabalyok!$A$16:$B$23,2,FALSE),0)</f>
        <v>0</v>
      </c>
      <c r="CQ38" s="47">
        <f>versenyek!$KP$11*IFERROR(VLOOKUP(VLOOKUP($A38,versenyek!KO:KQ,3,FALSE),szabalyok!$A$16:$B$23,2,FALSE),0)</f>
        <v>0</v>
      </c>
      <c r="CR38" s="47">
        <f>versenyek!$KS$11*IFERROR(VLOOKUP(VLOOKUP($A38,versenyek!KR:KT,3,FALSE),szabalyok!$A$16:$B$23,2,FALSE),0)</f>
        <v>0</v>
      </c>
      <c r="CS38" s="47">
        <f>versenyek!$KV$11*IFERROR(VLOOKUP(VLOOKUP($A38,versenyek!KU:KW,3,FALSE),szabalyok!$A$16:$B$23,2,FALSE),0)</f>
        <v>0</v>
      </c>
      <c r="CT38" s="47">
        <f>versenyek!$KY$11*IFERROR(VLOOKUP(VLOOKUP($A38,versenyek!KX:KZ,3,FALSE),szabalyok!$A$16:$B$23,2,FALSE),0)</f>
        <v>0</v>
      </c>
      <c r="CU38" s="47">
        <f>versenyek!$LB$11*IFERROR(VLOOKUP(VLOOKUP($A38,versenyek!LA:LC,3,FALSE),szabalyok!$A$16:$B$23,2,FALSE),0)</f>
        <v>0</v>
      </c>
      <c r="CV38" s="47">
        <f>versenyek!$LE$11*IFERROR(VLOOKUP(VLOOKUP($A38,versenyek!LD:LF,3,FALSE),szabalyok!$A$16:$B$23,2,FALSE),0)</f>
        <v>0</v>
      </c>
      <c r="CW38" s="47">
        <f>versenyek!$LH$11*IFERROR(VLOOKUP(VLOOKUP($A38,versenyek!LG:LI,3,FALSE),szabalyok!$A$16:$B$23,2,FALSE),0)</f>
        <v>0</v>
      </c>
      <c r="CX38" s="47">
        <f>versenyek!$LK$11*IFERROR(VLOOKUP(VLOOKUP($A38,versenyek!LJ:LL,3,FALSE),szabalyok!$A$16:$B$23,2,FALSE),0)</f>
        <v>5.724171916212196</v>
      </c>
      <c r="CY38" s="47">
        <f>versenyek!$LN$11*IFERROR(VLOOKUP(VLOOKUP($A38,versenyek!LM:LO,3,FALSE),szabalyok!$A$16:$B$23,2,FALSE),0)</f>
        <v>0</v>
      </c>
      <c r="CZ38" s="47">
        <f>versenyek!$LQ$11*IFERROR(VLOOKUP(VLOOKUP($A38,versenyek!LP:LR,3,FALSE),szabalyok!$A$16:$B$23,2,FALSE),0)</f>
        <v>0</v>
      </c>
      <c r="DA38" s="47">
        <f>versenyek!$LT$11*IFERROR(VLOOKUP(VLOOKUP($A38,versenyek!LS:LU,3,FALSE),szabalyok!$A$16:$B$23,2,FALSE),0)</f>
        <v>0</v>
      </c>
      <c r="DB38" s="47">
        <f>versenyek!$LW$11*IFERROR(VLOOKUP(VLOOKUP($A38,versenyek!LV:LX,3,FALSE),szabalyok!$A$16:$B$23,2,FALSE),0)</f>
        <v>0</v>
      </c>
      <c r="DC38" s="47">
        <f>versenyek!$LZ$11*IFERROR(VLOOKUP(VLOOKUP($A38,versenyek!LY:MA,3,FALSE),szabalyok!$A$16:$B$23,2,FALSE),0)</f>
        <v>0</v>
      </c>
      <c r="DD38" s="47">
        <f>versenyek!$MC$11*IFERROR(VLOOKUP(VLOOKUP($A38,versenyek!MB:MD,3,FALSE),szabalyok!$A$16:$B$23,2,FALSE),0)</f>
        <v>0</v>
      </c>
      <c r="DE38" s="47">
        <f>versenyek!$ML$11*IFERROR(VLOOKUP(VLOOKUP($A38,versenyek!MK:MM,3,FALSE),szabalyok!$A$16:$B$23,2,FALSE),0)</f>
        <v>0</v>
      </c>
      <c r="DF38" s="47">
        <f>versenyek!$MO$11*IFERROR(VLOOKUP(VLOOKUP($A38,versenyek!MN:MP,3,FALSE),szabalyok!$A$16:$B$23,2,FALSE),0)</f>
        <v>0</v>
      </c>
      <c r="DG38" s="47">
        <f>versenyek!$MR$11*IFERROR(VLOOKUP(VLOOKUP($A38,versenyek!MQ:MS,3,FALSE),szabalyok!$A$16:$B$23,2,FALSE),0)</f>
        <v>0</v>
      </c>
      <c r="DH38" s="47">
        <f>versenyek!$MU$11*IFERROR(VLOOKUP(VLOOKUP($A38,versenyek!MT:MV,3,FALSE),szabalyok!$A$16:$B$23,2,FALSE),0)</f>
        <v>0</v>
      </c>
      <c r="DI38" s="47">
        <f>versenyek!$MX$11*IFERROR(VLOOKUP(VLOOKUP($A38,versenyek!MW:MY,3,FALSE),szabalyok!$A$16:$B$23,2,FALSE),0)</f>
        <v>0</v>
      </c>
      <c r="DJ38" s="47">
        <f>versenyek!$NA$11*IFERROR(VLOOKUP(VLOOKUP($A38,versenyek!MZ:NB,3,FALSE),szabalyok!$A$16:$B$23,2,FALSE),0)</f>
        <v>0</v>
      </c>
      <c r="DK38" s="47">
        <f>versenyek!$ND$11*IFERROR(VLOOKUP(VLOOKUP($A38,versenyek!NC:NE,3,FALSE),szabalyok!$A$16:$B$23,2,FALSE),0)</f>
        <v>0</v>
      </c>
      <c r="DL38" s="47">
        <f>versenyek!$NG$11*IFERROR(VLOOKUP(VLOOKUP($A38,versenyek!NF:NH,3,FALSE),szabalyok!$A$16:$B$23,2,FALSE),0)</f>
        <v>0</v>
      </c>
      <c r="DM38" s="47">
        <f>versenyek!$NJ$11*IFERROR(VLOOKUP(VLOOKUP($A38,versenyek!NI:NK,3,FALSE),szabalyok!$A$16:$B$23,2,FALSE),0)</f>
        <v>0</v>
      </c>
      <c r="DN38" s="47">
        <f>versenyek!$NM$11*IFERROR(VLOOKUP(VLOOKUP($A38,versenyek!NL:NN,3,FALSE),szabalyok!$A$16:$B$23,2,FALSE),0)</f>
        <v>0</v>
      </c>
      <c r="DO38" s="47">
        <f>versenyek!$NP$11*IFERROR(VLOOKUP(VLOOKUP($A38,versenyek!NO:NQ,3,FALSE),szabalyok!$A$16:$B$23,2,FALSE),0)</f>
        <v>0</v>
      </c>
      <c r="DP38" s="47">
        <f>versenyek!$NS$11*IFERROR(VLOOKUP(VLOOKUP($A38,versenyek!NR:NT,3,FALSE),szabalyok!$A$16:$B$23,2,FALSE),0)</f>
        <v>0</v>
      </c>
      <c r="DQ38" s="47">
        <f>versenyek!$NV$11*IFERROR(VLOOKUP(VLOOKUP($A38,versenyek!NU:NW,3,FALSE),szabalyok!$A$16:$B$23,2,FALSE),0)</f>
        <v>0</v>
      </c>
      <c r="DR38" s="47">
        <f>versenyek!$NY$11*IFERROR(VLOOKUP(VLOOKUP($A38,versenyek!NX:NZ,3,FALSE),szabalyok!$A$16:$B$23,2,FALSE),0)</f>
        <v>0</v>
      </c>
      <c r="DS38" s="47">
        <f>versenyek!$OB$11*IFERROR(VLOOKUP(VLOOKUP($A38,versenyek!OA:OC,3,FALSE),szabalyok!$A$16:$B$23,2,FALSE),0)</f>
        <v>0</v>
      </c>
      <c r="DT38" s="47">
        <f>versenyek!$OE$11*IFERROR(VLOOKUP(VLOOKUP($A38,versenyek!OD:OF,3,FALSE),szabalyok!$A$16:$B$23,2,FALSE),0)</f>
        <v>0</v>
      </c>
      <c r="DU38" s="47">
        <f>versenyek!$OH$11*IFERROR(VLOOKUP(VLOOKUP($A38,versenyek!OG:OI,3,FALSE),szabalyok!$A$16:$B$23,2,FALSE),0)</f>
        <v>0</v>
      </c>
      <c r="DV38" s="47">
        <f>versenyek!$OK$11*IFERROR(VLOOKUP(VLOOKUP($A38,versenyek!OJ:OL,3,FALSE),szabalyok!$A$16:$B$23,2,FALSE),0)</f>
        <v>0</v>
      </c>
      <c r="DW38" s="47">
        <f>versenyek!$ON$11*IFERROR(VLOOKUP(VLOOKUP($A38,versenyek!OM:OO,3,FALSE),szabalyok!$A$16:$B$23,2,FALSE),0)</f>
        <v>0</v>
      </c>
      <c r="DX38" s="47">
        <f>versenyek!$OQ$11*IFERROR(VLOOKUP(VLOOKUP($A38,versenyek!OP:OR,3,FALSE),szabalyok!$A$16:$B$23,2,FALSE),0)</f>
        <v>0</v>
      </c>
      <c r="DY38" s="47">
        <f>versenyek!$OT$11*IFERROR(VLOOKUP(VLOOKUP($A38,versenyek!OS:OU,3,FALSE),szabalyok!$A$16:$B$23,2,FALSE),0)</f>
        <v>0</v>
      </c>
      <c r="DZ38" s="47">
        <f>versenyek!$OW$11*IFERROR(VLOOKUP(VLOOKUP($A38,versenyek!OV:OX,3,FALSE),szabalyok!$A$16:$B$23,2,FALSE),0)</f>
        <v>0</v>
      </c>
      <c r="EA38" s="47">
        <f>versenyek!$OZ$11*IFERROR(VLOOKUP(VLOOKUP($A38,versenyek!OY:PA,3,FALSE),szabalyok!$A$16:$B$23,2,FALSE),0)</f>
        <v>0</v>
      </c>
      <c r="EB38" s="47">
        <f>versenyek!$PC$11*IFERROR(VLOOKUP(VLOOKUP($A38,versenyek!PB:PD,3,FALSE),szabalyok!$A$16:$B$23,2,FALSE),0)</f>
        <v>0</v>
      </c>
      <c r="EC38" s="47">
        <f>versenyek!$PF$11*IFERROR(VLOOKUP(VLOOKUP($A38,versenyek!PE:PG,3,FALSE),szabalyok!$A$16:$B$23,2,FALSE),0)</f>
        <v>0</v>
      </c>
      <c r="ED38" s="47">
        <f>versenyek!$PI$11*IFERROR(VLOOKUP(VLOOKUP($A38,versenyek!PH:PJ,3,FALSE),szabalyok!$A$16:$B$23,2,FALSE),0)</f>
        <v>0</v>
      </c>
      <c r="EE38" s="47">
        <f>versenyek!$PL$11*IFERROR(VLOOKUP(VLOOKUP($A38,versenyek!PK:PM,3,FALSE),szabalyok!$A$16:$B$23,2,FALSE),0)</f>
        <v>0</v>
      </c>
      <c r="EF38" s="47">
        <f>versenyek!$PO$11*IFERROR(VLOOKUP(VLOOKUP($A38,versenyek!PN:PP,3,FALSE),szabalyok!$A$16:$B$23,2,FALSE),0)</f>
        <v>0</v>
      </c>
      <c r="EG38" s="47">
        <f>versenyek!$PR$11*IFERROR(VLOOKUP(VLOOKUP($A38,versenyek!PQ:PS,3,FALSE),szabalyok!$A$16:$B$23,2,FALSE),0)</f>
        <v>0</v>
      </c>
      <c r="EH38" s="47">
        <f>versenyek!$PU$11*IFERROR(VLOOKUP(VLOOKUP($A38,versenyek!PT:PV,3,FALSE),szabalyok!$A$16:$B$23,2,FALSE),0)</f>
        <v>0</v>
      </c>
      <c r="EI38" s="47">
        <f>versenyek!$PX$11*IFERROR(VLOOKUP(VLOOKUP($A38,versenyek!PW:PY,3,FALSE),szabalyok!$A$16:$B$23,2,FALSE),0)</f>
        <v>0</v>
      </c>
      <c r="EJ38" s="47">
        <f>versenyek!$QA$11*IFERROR(VLOOKUP(VLOOKUP($A38,versenyek!PZ:QB,3,FALSE),szabalyok!$A$16:$B$23,2,FALSE),0)</f>
        <v>0</v>
      </c>
      <c r="EK38" s="47">
        <f>versenyek!$QD$11*IFERROR(VLOOKUP(VLOOKUP($A38,versenyek!QC:QE,3,FALSE),szabalyok!$A$16:$B$23,2,FALSE),0)</f>
        <v>0</v>
      </c>
      <c r="EL38" s="47">
        <f>versenyek!$QG$11*IFERROR(VLOOKUP(VLOOKUP($A38,versenyek!QF:QH,3,FALSE),szabalyok!$A$16:$B$23,2,FALSE),0)</f>
        <v>12.556716914268105</v>
      </c>
      <c r="EM38" s="47">
        <f>versenyek!$QJ$11*IFERROR(VLOOKUP(VLOOKUP($A38,versenyek!QI:QK,3,FALSE),szabalyok!$A$16:$B$23,2,FALSE),0)</f>
        <v>0</v>
      </c>
      <c r="EN38" s="47">
        <f>versenyek!$QM$11*IFERROR(VLOOKUP(VLOOKUP($A38,versenyek!QL:QN,3,FALSE),szabalyok!$A$16:$B$23,2,FALSE),0)</f>
        <v>0</v>
      </c>
      <c r="EO38" s="47">
        <f>versenyek!$QP$11*IFERROR(VLOOKUP(VLOOKUP($A38,versenyek!QO:QQ,3,FALSE),szabalyok!$A$16:$B$23,2,FALSE),0)</f>
        <v>0</v>
      </c>
      <c r="EP38" s="47">
        <f>versenyek!$QS$11*IFERROR(VLOOKUP(VLOOKUP($A38,versenyek!QR:QT,3,FALSE),szabalyok!$A$16:$B$23,2,FALSE),0)</f>
        <v>0</v>
      </c>
      <c r="EQ38" s="47">
        <f>versenyek!$QV$11*IFERROR(VLOOKUP(VLOOKUP($A38,versenyek!QU:QW,3,FALSE),szabalyok!$A$16:$B$23,2,FALSE),0)</f>
        <v>0</v>
      </c>
      <c r="ER38" s="47">
        <f>versenyek!$RE$11*IFERROR(VLOOKUP(VLOOKUP($A38,versenyek!RD:RF,3,FALSE),szabalyok!$A$16:$B$23,2,FALSE),0)</f>
        <v>0</v>
      </c>
      <c r="ES38" s="47">
        <f>versenyek!$RH$11*IFERROR(VLOOKUP(VLOOKUP($A38,versenyek!RG:RI,3,FALSE),szabalyok!$A$16:$B$23,2,FALSE),0)</f>
        <v>0</v>
      </c>
      <c r="ET38" s="47">
        <f>versenyek!$RK$11*IFERROR(VLOOKUP(VLOOKUP($A38,versenyek!RJ:RL,3,FALSE),szabalyok!$A$16:$B$23,2,FALSE),0)</f>
        <v>0</v>
      </c>
      <c r="EU38" s="47">
        <f>versenyek!$RN$11*IFERROR(VLOOKUP(VLOOKUP($A38,versenyek!RM:RO,3,FALSE),szabalyok!$A$16:$B$23,2,FALSE),0)</f>
        <v>0</v>
      </c>
      <c r="EV38" s="47">
        <f>versenyek!$RQ$11*IFERROR(VLOOKUP(VLOOKUP($A38,versenyek!RP:RR,3,FALSE),szabalyok!$A$16:$B$23,2,FALSE),0)</f>
        <v>0</v>
      </c>
      <c r="EW38" s="47">
        <f>versenyek!$RT$11*IFERROR(VLOOKUP(VLOOKUP($A38,versenyek!RS:RU,3,FALSE),szabalyok!$A$16:$B$23,2,FALSE),0)</f>
        <v>0</v>
      </c>
      <c r="EX38" s="47">
        <f>versenyek!$RW$11*IFERROR(VLOOKUP(VLOOKUP($A38,versenyek!RV:RX,3,FALSE),szabalyok!$A$16:$B$23,2,FALSE),0)</f>
        <v>0</v>
      </c>
      <c r="EY38" s="47">
        <f>versenyek!$RZ$11*IFERROR(VLOOKUP(VLOOKUP($A38,versenyek!RY:SA,3,FALSE),szabalyok!$A$16:$B$23,2,FALSE),0)</f>
        <v>0</v>
      </c>
      <c r="EZ38" s="47">
        <f>versenyek!$SC$11*IFERROR(VLOOKUP(VLOOKUP($A38,versenyek!SB:SD,3,FALSE),szabalyok!$A$16:$B$23,2,FALSE),0)</f>
        <v>5.5464802653290963</v>
      </c>
      <c r="FA38" s="47">
        <f>versenyek!$SF$11*IFERROR(VLOOKUP(VLOOKUP($A38,versenyek!SE:SG,3,FALSE),szabalyok!$A$16:$B$23,2,FALSE),0)</f>
        <v>0</v>
      </c>
      <c r="FB38" s="47">
        <f>versenyek!$SI$11*IFERROR(VLOOKUP(VLOOKUP($A38,versenyek!SH:SJ,3,FALSE),szabalyok!$A$16:$B$23,2,FALSE),0)</f>
        <v>0</v>
      </c>
      <c r="FC38" s="47">
        <f>versenyek!$SL$11*IFERROR(VLOOKUP(VLOOKUP($A38,versenyek!SK:SM,3,FALSE),szabalyok!$A$16:$B$23,2,FALSE),0)</f>
        <v>0</v>
      </c>
      <c r="FD38" s="47">
        <f>versenyek!$SO$11*IFERROR(VLOOKUP(VLOOKUP($A38,versenyek!SN:SP,3,FALSE),szabalyok!$A$16:$B$23,2,FALSE),0)</f>
        <v>0</v>
      </c>
      <c r="FE38" s="47">
        <f>versenyek!$SR$11*IFERROR(VLOOKUP(VLOOKUP($A38,versenyek!SQ:SS,3,FALSE),szabalyok!$A$16:$B$23,2,FALSE),0)</f>
        <v>0</v>
      </c>
      <c r="FF38" s="47">
        <f>versenyek!$SU$11*IFERROR(VLOOKUP(VLOOKUP($A38,versenyek!ST:SV,3,FALSE),szabalyok!$A$16:$B$23,2,FALSE),0)</f>
        <v>0</v>
      </c>
      <c r="FG38" s="47">
        <f>versenyek!$SX$11*IFERROR(VLOOKUP(VLOOKUP($A38,versenyek!SW:SY,3,FALSE),szabalyok!$A$16:$B$23,2,FALSE),0)</f>
        <v>0</v>
      </c>
      <c r="FH38" s="47">
        <f>versenyek!$TA$11*IFERROR(VLOOKUP(VLOOKUP($A38,versenyek!SZ:TB,3,FALSE),szabalyok!$A$16:$B$23,2,FALSE),0)</f>
        <v>0</v>
      </c>
      <c r="FI38" s="47">
        <f>versenyek!$TD$11*IFERROR(VLOOKUP(VLOOKUP($A38,versenyek!TC:TE,3,FALSE),szabalyok!$A$16:$B$23,2,FALSE),0)</f>
        <v>0</v>
      </c>
      <c r="FJ38" s="47">
        <f>versenyek!$TG$11*IFERROR(VLOOKUP(VLOOKUP($A38,versenyek!TF:TH,3,FALSE),szabalyok!$A$16:$B$23,2,FALSE),0)</f>
        <v>0</v>
      </c>
      <c r="FK38" s="47">
        <f>versenyek!$TJ$11*IFERROR(VLOOKUP(VLOOKUP($A38,versenyek!TI:TK,3,FALSE),szabalyok!$A$16:$B$23,2,FALSE),0)</f>
        <v>0</v>
      </c>
      <c r="FL38" s="47">
        <f>versenyek!$TM$11*IFERROR(VLOOKUP(VLOOKUP($A38,versenyek!TL:TN,3,FALSE),szabalyok!$A$16:$B$23,2,FALSE),0)</f>
        <v>0</v>
      </c>
      <c r="FM38" s="47">
        <f>versenyek!$TP$11*IFERROR(VLOOKUP(VLOOKUP($A38,versenyek!TO:TQ,3,FALSE),szabalyok!$A$16:$B$23,2,FALSE),0)</f>
        <v>0</v>
      </c>
      <c r="FN38" s="47">
        <f>versenyek!$TS$11*IFERROR(VLOOKUP(VLOOKUP($A38,versenyek!TR:TT,3,FALSE),szabalyok!$A$16:$B$23,2,FALSE),0)</f>
        <v>0</v>
      </c>
      <c r="FO38" s="47"/>
      <c r="FP38" s="235">
        <f t="shared" si="1"/>
        <v>18.103197179597203</v>
      </c>
    </row>
    <row r="39" spans="1:172">
      <c r="A39" s="63" t="s">
        <v>1367</v>
      </c>
      <c r="B39" s="47">
        <v>0</v>
      </c>
      <c r="C39" s="47">
        <v>0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/>
      <c r="Q39" s="47">
        <v>0</v>
      </c>
      <c r="R39" s="47">
        <f>versenyek!$BD$11*IFERROR(VLOOKUP(VLOOKUP($A39,versenyek!BC:BE,3,FALSE),szabalyok!$A$16:$B$23,2,FALSE),0)</f>
        <v>0</v>
      </c>
      <c r="S39" s="47">
        <f>versenyek!$BG$11*IFERROR(VLOOKUP(VLOOKUP($A39,versenyek!BF:BH,3,FALSE),szabalyok!$A$16:$B$23,2,FALSE),0)</f>
        <v>0</v>
      </c>
      <c r="T39" s="47">
        <f>versenyek!$BJ$11*IFERROR(VLOOKUP(VLOOKUP($A39,versenyek!BI:BK,3,FALSE),szabalyok!$A$16:$B$23,2,FALSE),0)</f>
        <v>0</v>
      </c>
      <c r="U39" s="47">
        <f>versenyek!$BM$11*IFERROR(VLOOKUP(VLOOKUP($A39,versenyek!BL:BN,3,FALSE),szabalyok!$A$16:$B$23,2,FALSE),0)</f>
        <v>0</v>
      </c>
      <c r="V39" s="47">
        <f>versenyek!$BP$11*IFERROR(VLOOKUP(VLOOKUP($A39,versenyek!BO:BQ,3,FALSE),szabalyok!$A$16:$B$23,2,FALSE),0)</f>
        <v>0</v>
      </c>
      <c r="W39" s="47">
        <f>versenyek!$BS$11*IFERROR(VLOOKUP(VLOOKUP($A39,versenyek!BR:BT,3,FALSE),szabalyok!$A$16:$B$23,2,FALSE),0)</f>
        <v>0</v>
      </c>
      <c r="X39" s="47">
        <f>versenyek!$BV$11*IFERROR(VLOOKUP(VLOOKUP($A39,versenyek!BU:BW,3,FALSE),szabalyok!$A$16:$B$23,2,FALSE),0)</f>
        <v>0</v>
      </c>
      <c r="Y39" s="47">
        <f>versenyek!$BY$11*IFERROR(VLOOKUP(VLOOKUP($A39,versenyek!BX:BZ,3,FALSE),szabalyok!$A$16:$B$23,2,FALSE),0)</f>
        <v>0</v>
      </c>
      <c r="Z39" s="47">
        <f>versenyek!$CB$11*IFERROR(VLOOKUP(VLOOKUP($A39,versenyek!CA:CC,3,FALSE),szabalyok!$A$16:$B$23,2,FALSE),0)</f>
        <v>0</v>
      </c>
      <c r="AA39" s="47">
        <f>versenyek!$CE$11*IFERROR(VLOOKUP(VLOOKUP($A39,versenyek!CD:CF,3,FALSE),szabalyok!$A$16:$B$23,2,FALSE),0)</f>
        <v>0</v>
      </c>
      <c r="AB39" s="47">
        <f>versenyek!$CH$11*IFERROR(VLOOKUP(VLOOKUP($A39,versenyek!CG:CI,3,FALSE),szabalyok!$A$16:$B$23,2,FALSE),0)</f>
        <v>0</v>
      </c>
      <c r="AC39" s="47">
        <f>versenyek!$CK$11*IFERROR(VLOOKUP(VLOOKUP($A39,versenyek!CJ:CL,3,FALSE),szabalyok!$A$16:$B$23,2,FALSE),0)</f>
        <v>0</v>
      </c>
      <c r="AD39" s="47">
        <f>versenyek!$CN$11*IFERROR(VLOOKUP(VLOOKUP($A39,versenyek!CM:CO,3,FALSE),szabalyok!$A$16:$B$23,2,FALSE),0)</f>
        <v>0</v>
      </c>
      <c r="AE39" s="47">
        <f>versenyek!$CQ$11*IFERROR(VLOOKUP(VLOOKUP($A39,versenyek!CP:CR,3,FALSE),szabalyok!$A$16:$B$23,2,FALSE),0)</f>
        <v>0</v>
      </c>
      <c r="AF39" s="47">
        <f>versenyek!$CT$11*IFERROR(VLOOKUP(VLOOKUP($A39,versenyek!CS:CU,3,FALSE),szabalyok!$A$16:$B$23,2,FALSE),0)</f>
        <v>0</v>
      </c>
      <c r="AG39" s="47">
        <f>versenyek!$CW$11*IFERROR(VLOOKUP(VLOOKUP($A39,versenyek!CV:CX,3,FALSE),szabalyok!$A$16:$B$23,2,FALSE),0)</f>
        <v>0</v>
      </c>
      <c r="AH39" s="47">
        <f>versenyek!$CZ$11*IFERROR(VLOOKUP(VLOOKUP($A39,versenyek!CY:DA,3,FALSE),szabalyok!$A$16:$B$23,2,FALSE),0)</f>
        <v>0</v>
      </c>
      <c r="AI39" s="47">
        <f>versenyek!$DC$11*IFERROR(VLOOKUP(VLOOKUP($A39,versenyek!DB:DD,3,FALSE),szabalyok!$A$16:$B$23,2,FALSE),0)</f>
        <v>0</v>
      </c>
      <c r="AJ39" s="47">
        <f>versenyek!$DF$11*IFERROR(VLOOKUP(VLOOKUP($A39,versenyek!DE:DG,3,FALSE),szabalyok!$A$16:$B$23,2,FALSE),0)</f>
        <v>0</v>
      </c>
      <c r="AK39" s="47">
        <f>versenyek!$DI$11*IFERROR(VLOOKUP(VLOOKUP($A39,versenyek!DH:DJ,3,FALSE),szabalyok!$A$16:$B$23,2,FALSE),0)</f>
        <v>0</v>
      </c>
      <c r="AL39" s="47">
        <f>versenyek!$DL$11*IFERROR(VLOOKUP(VLOOKUP($A39,versenyek!DK:DM,3,FALSE),szabalyok!$A$16:$B$23,2,FALSE),0)</f>
        <v>0</v>
      </c>
      <c r="AM39" s="47">
        <f>versenyek!$DR$11*IFERROR(VLOOKUP(VLOOKUP($A39,versenyek!DQ:DS,3,FALSE),szabalyok!$A$16:$B$23,2,FALSE),0)</f>
        <v>0</v>
      </c>
      <c r="AN39" s="47">
        <f>versenyek!$DU$11*IFERROR(VLOOKUP(VLOOKUP($A39,versenyek!DT:DV,3,FALSE),szabalyok!$A$16:$B$23,2,FALSE),0)</f>
        <v>0</v>
      </c>
      <c r="AO39" s="47">
        <f>versenyek!$DO$11*IFERROR(VLOOKUP(VLOOKUP($A39,versenyek!DN:DP,3,FALSE),szabalyok!$A$16:$B$23,2,FALSE),0)</f>
        <v>0</v>
      </c>
      <c r="AP39" s="47">
        <f>versenyek!$DX$11*IFERROR(VLOOKUP(VLOOKUP($A39,versenyek!DW:DY,3,FALSE),szabalyok!$A$16:$B$23,2,FALSE),0)</f>
        <v>0</v>
      </c>
      <c r="AQ39" s="47" t="e">
        <f>versenyek!$EA$11*IFERROR(VLOOKUP(VLOOKUP($A39,versenyek!DZ:EB,3,FALSE),szabalyok!$A$16:$B$23,2,FALSE),0)</f>
        <v>#DIV/0!</v>
      </c>
      <c r="AR39" s="47" t="e">
        <f>versenyek!$ED$11*IFERROR(VLOOKUP(VLOOKUP($A39,versenyek!EC:EE,3,FALSE),szabalyok!$A$16:$B$23,2,FALSE),0)</f>
        <v>#DIV/0!</v>
      </c>
      <c r="AS39" s="47">
        <f>versenyek!$EG$11*IFERROR(VLOOKUP(VLOOKUP($A39,versenyek!EF:EH,3,FALSE),szabalyok!$A$16:$B$23,2,FALSE),0)</f>
        <v>0</v>
      </c>
      <c r="AT39" s="47">
        <f>versenyek!$EJ$11*IFERROR(VLOOKUP(VLOOKUP($A39,versenyek!EI:EK,3,FALSE),szabalyok!$A$16:$B$23,2,FALSE),0)</f>
        <v>0</v>
      </c>
      <c r="AU39" s="47">
        <f>versenyek!$EM$11*IFERROR(VLOOKUP(VLOOKUP($A39,versenyek!EL:EN,3,FALSE),szabalyok!$A$16:$B$23,2,FALSE),0)</f>
        <v>0</v>
      </c>
      <c r="AV39" s="47">
        <f>versenyek!$EP$11*IFERROR(VLOOKUP(VLOOKUP($A39,versenyek!EO:EQ,3,FALSE),szabalyok!$A$16:$B$23,2,FALSE),0)</f>
        <v>0</v>
      </c>
      <c r="AW39" s="47">
        <f>versenyek!$EY$11*IFERROR(VLOOKUP(VLOOKUP($A39,versenyek!EX:EZ,3,FALSE),szabalyok!$A$16:$B$23,2,FALSE),0)</f>
        <v>0</v>
      </c>
      <c r="AX39" s="47">
        <f>versenyek!$FB$11*IFERROR(VLOOKUP(VLOOKUP($A39,versenyek!FA:FC,3,FALSE),szabalyok!$A$16:$B$23,2,FALSE),0)</f>
        <v>0</v>
      </c>
      <c r="AY39" s="47">
        <f>versenyek!$FE$11*IFERROR(VLOOKUP(VLOOKUP($A39,versenyek!FD:FF,3,FALSE),szabalyok!$A$16:$B$23,2,FALSE),0)</f>
        <v>0</v>
      </c>
      <c r="AZ39" s="47">
        <f>versenyek!$FH$11*IFERROR(VLOOKUP(VLOOKUP($A39,versenyek!FG:FI,3,FALSE),szabalyok!$A$16:$B$23,2,FALSE),0)</f>
        <v>0</v>
      </c>
      <c r="BA39" s="47">
        <f>versenyek!$FK$11*IFERROR(VLOOKUP(VLOOKUP($A39,versenyek!FJ:FL,3,FALSE),szabalyok!$A$16:$B$23,2,FALSE),0)</f>
        <v>0</v>
      </c>
      <c r="BB39" s="47">
        <f>versenyek!$FN$11*IFERROR(VLOOKUP(VLOOKUP($A39,versenyek!FM:FO,3,FALSE),szabalyok!$A$16:$B$23,2,FALSE),0)</f>
        <v>0</v>
      </c>
      <c r="BC39" s="47">
        <f>versenyek!$FQ$11*IFERROR(VLOOKUP(VLOOKUP($A39,versenyek!FP:FR,3,FALSE),szabalyok!$A$16:$B$23,2,FALSE),0)</f>
        <v>0</v>
      </c>
      <c r="BD39" s="47">
        <f>versenyek!$FT$11*IFERROR(VLOOKUP(VLOOKUP($A39,versenyek!FS:FU,3,FALSE),szabalyok!$A$16:$B$23,2,FALSE),0)</f>
        <v>0</v>
      </c>
      <c r="BE39" s="47">
        <f>versenyek!$FW$11*IFERROR(VLOOKUP(VLOOKUP($A39,versenyek!FV:FX,3,FALSE),szabalyok!$A$16:$B$23,2,FALSE),0)</f>
        <v>0</v>
      </c>
      <c r="BF39" s="47">
        <f>versenyek!$FZ$11*IFERROR(VLOOKUP(VLOOKUP($A39,versenyek!FY:GA,3,FALSE),szabalyok!$A$16:$B$23,2,FALSE),0)</f>
        <v>0</v>
      </c>
      <c r="BG39" s="47">
        <f>versenyek!$GC$11*IFERROR(VLOOKUP(VLOOKUP($A39,versenyek!GB:GD,3,FALSE),szabalyok!$A$16:$B$23,2,FALSE),0)</f>
        <v>0</v>
      </c>
      <c r="BH39" s="47">
        <f>versenyek!$GF$11*IFERROR(VLOOKUP(VLOOKUP($A39,versenyek!GE:GG,3,FALSE),szabalyok!$A$16:$B$23,2,FALSE),0)</f>
        <v>0</v>
      </c>
      <c r="BI39" s="47">
        <f>versenyek!$GI$11*IFERROR(VLOOKUP(VLOOKUP($A39,versenyek!GH:GJ,3,FALSE),szabalyok!$A$16:$B$23,2,FALSE),0)</f>
        <v>0</v>
      </c>
      <c r="BJ39" s="47">
        <f>versenyek!$GL$11*IFERROR(VLOOKUP(VLOOKUP($A39,versenyek!GK:GM,3,FALSE),szabalyok!$A$16:$B$23,2,FALSE),0)</f>
        <v>0</v>
      </c>
      <c r="BK39" s="47">
        <f>versenyek!$GO$11*IFERROR(VLOOKUP(VLOOKUP($A39,versenyek!GN:GP,3,FALSE),szabalyok!$A$16:$B$23,2,FALSE),0)</f>
        <v>0</v>
      </c>
      <c r="BL39" s="47">
        <f>versenyek!$GR$11*IFERROR(VLOOKUP(VLOOKUP($A39,versenyek!GQ:GS,3,FALSE),szabalyok!$A$16:$B$23,2,FALSE),0)</f>
        <v>0</v>
      </c>
      <c r="BM39" s="47">
        <f>versenyek!$GX$11*IFERROR(VLOOKUP(VLOOKUP($A39,versenyek!GW:GY,3,FALSE),szabalyok!$A$16:$B$23,2,FALSE),0)</f>
        <v>0</v>
      </c>
      <c r="BN39" s="47">
        <f>versenyek!$GX$11*IFERROR(VLOOKUP(VLOOKUP($A39,versenyek!GX:GZ,3,FALSE),szabalyok!$A$16:$B$23,2,FALSE),0)</f>
        <v>0</v>
      </c>
      <c r="BO39" s="47">
        <f>versenyek!$HD$11*IFERROR(VLOOKUP(VLOOKUP($A39,versenyek!HC:HE,3,FALSE),szabalyok!$A$16:$B$23,2,FALSE),0)</f>
        <v>0</v>
      </c>
      <c r="BP39" s="47">
        <f>versenyek!$HG$11*IFERROR(VLOOKUP(VLOOKUP($A39,versenyek!HF:HH,3,FALSE),szabalyok!$A$16:$B$23,2,FALSE),0)</f>
        <v>0</v>
      </c>
      <c r="BQ39" s="47">
        <f>versenyek!$HJ$11*IFERROR(VLOOKUP(VLOOKUP($A39,versenyek!HI:HK,3,FALSE),szabalyok!$A$16:$B$23,2,FALSE),0)</f>
        <v>0</v>
      </c>
      <c r="BR39" s="47">
        <f>versenyek!$HM$11*IFERROR(VLOOKUP(VLOOKUP($A39,versenyek!HL:HN,3,FALSE),szabalyok!$A$16:$B$23,2,FALSE),0)</f>
        <v>0</v>
      </c>
      <c r="BS39" s="47">
        <f>versenyek!$HP$11*IFERROR(VLOOKUP(VLOOKUP($A39,versenyek!HO:HQ,3,FALSE),szabalyok!$A$16:$B$23,2,FALSE),0)</f>
        <v>0</v>
      </c>
      <c r="BT39" s="47">
        <f>versenyek!$HS$11*IFERROR(VLOOKUP(VLOOKUP($A39,versenyek!HR:HT,3,FALSE),szabalyok!$A$16:$B$23,2,FALSE),0)</f>
        <v>0</v>
      </c>
      <c r="BU39" s="47">
        <f>versenyek!$HV$11*IFERROR(VLOOKUP(VLOOKUP($A39,versenyek!HU:HW,3,FALSE),szabalyok!$A$16:$B$23,2,FALSE),0)</f>
        <v>0</v>
      </c>
      <c r="BV39" s="47">
        <f>versenyek!$HY$11*IFERROR(VLOOKUP(VLOOKUP($A39,versenyek!HX:HZ,3,FALSE),szabalyok!$A$16:$B$23,2,FALSE),0)</f>
        <v>0</v>
      </c>
      <c r="BW39" s="47">
        <f>versenyek!$IB$11*IFERROR(VLOOKUP(VLOOKUP($A39,versenyek!IA:IC,3,FALSE),szabalyok!$A$16:$B$23,2,FALSE),0)</f>
        <v>19.413548893182664</v>
      </c>
      <c r="BX39" s="47">
        <f>versenyek!$IE$11*IFERROR(VLOOKUP(VLOOKUP($A39,versenyek!ID:IF,3,FALSE),szabalyok!$A$16:$B$23,2,FALSE),0)</f>
        <v>0</v>
      </c>
      <c r="BY39" s="47">
        <f>versenyek!$IH$11*IFERROR(VLOOKUP(VLOOKUP($A39,versenyek!IG:II,3,FALSE),szabalyok!$A$16:$B$23,2,FALSE),0)</f>
        <v>0</v>
      </c>
      <c r="BZ39" s="47">
        <f>versenyek!$IK$11*IFERROR(VLOOKUP(VLOOKUP($A39,versenyek!IJ:IL,3,FALSE),szabalyok!$A$16:$B$23,2,FALSE),0)</f>
        <v>0</v>
      </c>
      <c r="CA39" s="47">
        <f>versenyek!$IN$11*IFERROR(VLOOKUP(VLOOKUP($A39,versenyek!IM:IO,3,FALSE),szabalyok!$A$16:$B$23,2,FALSE),0)</f>
        <v>0</v>
      </c>
      <c r="CB39" s="47">
        <f>versenyek!$IW$11*IFERROR(VLOOKUP(VLOOKUP($A39,versenyek!IV:IX,3,FALSE),szabalyok!$A$16:$B$23,2,FALSE),0)</f>
        <v>0</v>
      </c>
      <c r="CC39" s="47">
        <f>versenyek!$IZ$11*IFERROR(VLOOKUP(VLOOKUP($A39,versenyek!IY:JA,3,FALSE),szabalyok!$A$16:$B$23,2,FALSE),0)</f>
        <v>0</v>
      </c>
      <c r="CD39" s="47">
        <f>versenyek!$JC$11*IFERROR(VLOOKUP(VLOOKUP($A39,versenyek!JB:JD,3,FALSE),szabalyok!$A$16:$B$23,2,FALSE),0)</f>
        <v>0</v>
      </c>
      <c r="CE39" s="47">
        <f>versenyek!$JF$11*IFERROR(VLOOKUP(VLOOKUP($A39,versenyek!JE:JG,3,FALSE),szabalyok!$A$16:$B$23,2,FALSE),0)</f>
        <v>0</v>
      </c>
      <c r="CF39" s="47">
        <f>versenyek!$JI$11*IFERROR(VLOOKUP(VLOOKUP($A39,versenyek!JH:JJ,3,FALSE),szabalyok!$A$16:$B$23,2,FALSE),0)</f>
        <v>0</v>
      </c>
      <c r="CG39" s="47">
        <f>versenyek!$JL$11*IFERROR(VLOOKUP(VLOOKUP($A39,versenyek!JK:JM,3,FALSE),szabalyok!$A$16:$B$23,2,FALSE),0)</f>
        <v>0</v>
      </c>
      <c r="CH39" s="47">
        <f>versenyek!$JO$11*IFERROR(VLOOKUP(VLOOKUP($A39,versenyek!JN:JP,3,FALSE),szabalyok!$A$16:$B$23,2,FALSE),0)</f>
        <v>0</v>
      </c>
      <c r="CI39" s="47">
        <f>versenyek!$JR$11*IFERROR(VLOOKUP(VLOOKUP($A39,versenyek!JQ:JS,3,FALSE),szabalyok!$A$16:$B$23,2,FALSE),0)</f>
        <v>8.3889002448413006</v>
      </c>
      <c r="CJ39" s="47">
        <f>versenyek!$JU$11*IFERROR(VLOOKUP(VLOOKUP($A39,versenyek!JT:JV,3,FALSE),szabalyok!$A$16:$B$23,2,FALSE),0)</f>
        <v>0</v>
      </c>
      <c r="CK39" s="47">
        <f>versenyek!$JR$11*IFERROR(VLOOKUP(VLOOKUP($A39,versenyek!JW:JY,3,FALSE),szabalyok!$A$16:$B$23,2,FALSE),0)</f>
        <v>0</v>
      </c>
      <c r="CL39" s="47">
        <f>versenyek!$KA$11*IFERROR(VLOOKUP(VLOOKUP($A39,versenyek!JZ:KB,3,FALSE),szabalyok!$A$16:$B$23,2,FALSE),0)</f>
        <v>0</v>
      </c>
      <c r="CM39" s="47">
        <f>versenyek!$KD$11*IFERROR(VLOOKUP(VLOOKUP($A39,versenyek!KC:KE,3,FALSE),szabalyok!$A$16:$B$23,2,FALSE),0)</f>
        <v>0</v>
      </c>
      <c r="CN39" s="47">
        <f>versenyek!$KG$11*IFERROR(VLOOKUP(VLOOKUP($A39,versenyek!KF:KH,3,FALSE),szabalyok!$A$16:$B$23,2,FALSE),0)</f>
        <v>0</v>
      </c>
      <c r="CO39" s="47">
        <f>versenyek!$KJ$11*IFERROR(VLOOKUP(VLOOKUP($A39,versenyek!KI:KK,3,FALSE),szabalyok!$A$16:$B$23,2,FALSE),0)</f>
        <v>0</v>
      </c>
      <c r="CP39" s="47">
        <f>versenyek!$KM$11*IFERROR(VLOOKUP(VLOOKUP($A39,versenyek!KL:KN,3,FALSE),szabalyok!$A$16:$B$23,2,FALSE),0)</f>
        <v>0</v>
      </c>
      <c r="CQ39" s="47">
        <f>versenyek!$KP$11*IFERROR(VLOOKUP(VLOOKUP($A39,versenyek!KO:KQ,3,FALSE),szabalyok!$A$16:$B$23,2,FALSE),0)</f>
        <v>0</v>
      </c>
      <c r="CR39" s="47">
        <f>versenyek!$KS$11*IFERROR(VLOOKUP(VLOOKUP($A39,versenyek!KR:KT,3,FALSE),szabalyok!$A$16:$B$23,2,FALSE),0)</f>
        <v>0</v>
      </c>
      <c r="CS39" s="47">
        <f>versenyek!$KV$11*IFERROR(VLOOKUP(VLOOKUP($A39,versenyek!KU:KW,3,FALSE),szabalyok!$A$16:$B$23,2,FALSE),0)</f>
        <v>0</v>
      </c>
      <c r="CT39" s="47">
        <f>versenyek!$KY$11*IFERROR(VLOOKUP(VLOOKUP($A39,versenyek!KX:KZ,3,FALSE),szabalyok!$A$16:$B$23,2,FALSE),0)</f>
        <v>0</v>
      </c>
      <c r="CU39" s="47">
        <f>versenyek!$LB$11*IFERROR(VLOOKUP(VLOOKUP($A39,versenyek!LA:LC,3,FALSE),szabalyok!$A$16:$B$23,2,FALSE),0)</f>
        <v>0</v>
      </c>
      <c r="CV39" s="47">
        <f>versenyek!$LE$11*IFERROR(VLOOKUP(VLOOKUP($A39,versenyek!LD:LF,3,FALSE),szabalyok!$A$16:$B$23,2,FALSE),0)</f>
        <v>0</v>
      </c>
      <c r="CW39" s="47">
        <f>versenyek!$LH$11*IFERROR(VLOOKUP(VLOOKUP($A39,versenyek!LG:LI,3,FALSE),szabalyok!$A$16:$B$23,2,FALSE),0)</f>
        <v>0</v>
      </c>
      <c r="CX39" s="47">
        <f>versenyek!$LK$11*IFERROR(VLOOKUP(VLOOKUP($A39,versenyek!LJ:LL,3,FALSE),szabalyok!$A$16:$B$23,2,FALSE),0)</f>
        <v>0</v>
      </c>
      <c r="CY39" s="47">
        <f>versenyek!$LN$11*IFERROR(VLOOKUP(VLOOKUP($A39,versenyek!LM:LO,3,FALSE),szabalyok!$A$16:$B$23,2,FALSE),0)</f>
        <v>0</v>
      </c>
      <c r="CZ39" s="47">
        <f>versenyek!$LQ$11*IFERROR(VLOOKUP(VLOOKUP($A39,versenyek!LP:LR,3,FALSE),szabalyok!$A$16:$B$23,2,FALSE),0)</f>
        <v>0</v>
      </c>
      <c r="DA39" s="47">
        <f>versenyek!$LT$11*IFERROR(VLOOKUP(VLOOKUP($A39,versenyek!LS:LU,3,FALSE),szabalyok!$A$16:$B$23,2,FALSE),0)</f>
        <v>3.3756889015790152</v>
      </c>
      <c r="DB39" s="47">
        <f>versenyek!$LW$11*IFERROR(VLOOKUP(VLOOKUP($A39,versenyek!LV:LX,3,FALSE),szabalyok!$A$16:$B$23,2,FALSE),0)</f>
        <v>0</v>
      </c>
      <c r="DC39" s="47">
        <f>versenyek!$LZ$11*IFERROR(VLOOKUP(VLOOKUP($A39,versenyek!LY:MA,3,FALSE),szabalyok!$A$16:$B$23,2,FALSE),0)</f>
        <v>0</v>
      </c>
      <c r="DD39" s="47">
        <f>versenyek!$MC$11*IFERROR(VLOOKUP(VLOOKUP($A39,versenyek!MB:MD,3,FALSE),szabalyok!$A$16:$B$23,2,FALSE),0)</f>
        <v>0</v>
      </c>
      <c r="DE39" s="47">
        <f>versenyek!$ML$11*IFERROR(VLOOKUP(VLOOKUP($A39,versenyek!MK:MM,3,FALSE),szabalyok!$A$16:$B$23,2,FALSE),0)</f>
        <v>0</v>
      </c>
      <c r="DF39" s="47">
        <f>versenyek!$MO$11*IFERROR(VLOOKUP(VLOOKUP($A39,versenyek!MN:MP,3,FALSE),szabalyok!$A$16:$B$23,2,FALSE),0)</f>
        <v>0</v>
      </c>
      <c r="DG39" s="47">
        <f>versenyek!$MR$11*IFERROR(VLOOKUP(VLOOKUP($A39,versenyek!MQ:MS,3,FALSE),szabalyok!$A$16:$B$23,2,FALSE),0)</f>
        <v>0</v>
      </c>
      <c r="DH39" s="47">
        <f>versenyek!$MU$11*IFERROR(VLOOKUP(VLOOKUP($A39,versenyek!MT:MV,3,FALSE),szabalyok!$A$16:$B$23,2,FALSE),0)</f>
        <v>0</v>
      </c>
      <c r="DI39" s="47">
        <f>versenyek!$MX$11*IFERROR(VLOOKUP(VLOOKUP($A39,versenyek!MW:MY,3,FALSE),szabalyok!$A$16:$B$23,2,FALSE),0)</f>
        <v>0</v>
      </c>
      <c r="DJ39" s="47">
        <f>versenyek!$NA$11*IFERROR(VLOOKUP(VLOOKUP($A39,versenyek!MZ:NB,3,FALSE),szabalyok!$A$16:$B$23,2,FALSE),0)</f>
        <v>0</v>
      </c>
      <c r="DK39" s="47">
        <f>versenyek!$ND$11*IFERROR(VLOOKUP(VLOOKUP($A39,versenyek!NC:NE,3,FALSE),szabalyok!$A$16:$B$23,2,FALSE),0)</f>
        <v>0</v>
      </c>
      <c r="DL39" s="47">
        <f>versenyek!$NG$11*IFERROR(VLOOKUP(VLOOKUP($A39,versenyek!NF:NH,3,FALSE),szabalyok!$A$16:$B$23,2,FALSE),0)</f>
        <v>0</v>
      </c>
      <c r="DM39" s="47">
        <f>versenyek!$NJ$11*IFERROR(VLOOKUP(VLOOKUP($A39,versenyek!NI:NK,3,FALSE),szabalyok!$A$16:$B$23,2,FALSE),0)</f>
        <v>0</v>
      </c>
      <c r="DN39" s="47">
        <f>versenyek!$NM$11*IFERROR(VLOOKUP(VLOOKUP($A39,versenyek!NL:NN,3,FALSE),szabalyok!$A$16:$B$23,2,FALSE),0)</f>
        <v>0</v>
      </c>
      <c r="DO39" s="47">
        <f>versenyek!$NP$11*IFERROR(VLOOKUP(VLOOKUP($A39,versenyek!NO:NQ,3,FALSE),szabalyok!$A$16:$B$23,2,FALSE),0)</f>
        <v>0</v>
      </c>
      <c r="DP39" s="47">
        <f>versenyek!$NS$11*IFERROR(VLOOKUP(VLOOKUP($A39,versenyek!NR:NT,3,FALSE),szabalyok!$A$16:$B$23,2,FALSE),0)</f>
        <v>0</v>
      </c>
      <c r="DQ39" s="47">
        <f>versenyek!$NV$11*IFERROR(VLOOKUP(VLOOKUP($A39,versenyek!NU:NW,3,FALSE),szabalyok!$A$16:$B$23,2,FALSE),0)</f>
        <v>0</v>
      </c>
      <c r="DR39" s="47">
        <f>versenyek!$NY$11*IFERROR(VLOOKUP(VLOOKUP($A39,versenyek!NX:NZ,3,FALSE),szabalyok!$A$16:$B$23,2,FALSE),0)</f>
        <v>0</v>
      </c>
      <c r="DS39" s="47">
        <f>versenyek!$OB$11*IFERROR(VLOOKUP(VLOOKUP($A39,versenyek!OA:OC,3,FALSE),szabalyok!$A$16:$B$23,2,FALSE),0)</f>
        <v>0</v>
      </c>
      <c r="DT39" s="47">
        <f>versenyek!$OE$11*IFERROR(VLOOKUP(VLOOKUP($A39,versenyek!OD:OF,3,FALSE),szabalyok!$A$16:$B$23,2,FALSE),0)</f>
        <v>0</v>
      </c>
      <c r="DU39" s="47">
        <f>versenyek!$OH$11*IFERROR(VLOOKUP(VLOOKUP($A39,versenyek!OG:OI,3,FALSE),szabalyok!$A$16:$B$23,2,FALSE),0)</f>
        <v>0</v>
      </c>
      <c r="DV39" s="47">
        <f>versenyek!$OK$11*IFERROR(VLOOKUP(VLOOKUP($A39,versenyek!OJ:OL,3,FALSE),szabalyok!$A$16:$B$23,2,FALSE),0)</f>
        <v>0</v>
      </c>
      <c r="DW39" s="47">
        <f>versenyek!$ON$11*IFERROR(VLOOKUP(VLOOKUP($A39,versenyek!OM:OO,3,FALSE),szabalyok!$A$16:$B$23,2,FALSE),0)</f>
        <v>0</v>
      </c>
      <c r="DX39" s="47">
        <f>versenyek!$OQ$11*IFERROR(VLOOKUP(VLOOKUP($A39,versenyek!OP:OR,3,FALSE),szabalyok!$A$16:$B$23,2,FALSE),0)</f>
        <v>0</v>
      </c>
      <c r="DY39" s="47">
        <f>versenyek!$OT$11*IFERROR(VLOOKUP(VLOOKUP($A39,versenyek!OS:OU,3,FALSE),szabalyok!$A$16:$B$23,2,FALSE),0)</f>
        <v>0</v>
      </c>
      <c r="DZ39" s="47">
        <f>versenyek!$OW$11*IFERROR(VLOOKUP(VLOOKUP($A39,versenyek!OV:OX,3,FALSE),szabalyok!$A$16:$B$23,2,FALSE),0)</f>
        <v>0</v>
      </c>
      <c r="EA39" s="47">
        <f>versenyek!$OZ$11*IFERROR(VLOOKUP(VLOOKUP($A39,versenyek!OY:PA,3,FALSE),szabalyok!$A$16:$B$23,2,FALSE),0)</f>
        <v>0</v>
      </c>
      <c r="EB39" s="47">
        <f>versenyek!$PC$11*IFERROR(VLOOKUP(VLOOKUP($A39,versenyek!PB:PD,3,FALSE),szabalyok!$A$16:$B$23,2,FALSE),0)</f>
        <v>0</v>
      </c>
      <c r="EC39" s="47">
        <f>versenyek!$PF$11*IFERROR(VLOOKUP(VLOOKUP($A39,versenyek!PE:PG,3,FALSE),szabalyok!$A$16:$B$23,2,FALSE),0)</f>
        <v>0</v>
      </c>
      <c r="ED39" s="47">
        <f>versenyek!$PI$11*IFERROR(VLOOKUP(VLOOKUP($A39,versenyek!PH:PJ,3,FALSE),szabalyok!$A$16:$B$23,2,FALSE),0)</f>
        <v>0</v>
      </c>
      <c r="EE39" s="47">
        <f>versenyek!$PL$11*IFERROR(VLOOKUP(VLOOKUP($A39,versenyek!PK:PM,3,FALSE),szabalyok!$A$16:$B$23,2,FALSE),0)</f>
        <v>0</v>
      </c>
      <c r="EF39" s="47">
        <f>versenyek!$PO$11*IFERROR(VLOOKUP(VLOOKUP($A39,versenyek!PN:PP,3,FALSE),szabalyok!$A$16:$B$23,2,FALSE),0)</f>
        <v>0</v>
      </c>
      <c r="EG39" s="47">
        <f>versenyek!$PR$11*IFERROR(VLOOKUP(VLOOKUP($A39,versenyek!PQ:PS,3,FALSE),szabalyok!$A$16:$B$23,2,FALSE),0)</f>
        <v>0</v>
      </c>
      <c r="EH39" s="47">
        <f>versenyek!$PU$11*IFERROR(VLOOKUP(VLOOKUP($A39,versenyek!PT:PV,3,FALSE),szabalyok!$A$16:$B$23,2,FALSE),0)</f>
        <v>0</v>
      </c>
      <c r="EI39" s="47">
        <f>versenyek!$PX$11*IFERROR(VLOOKUP(VLOOKUP($A39,versenyek!PW:PY,3,FALSE),szabalyok!$A$16:$B$23,2,FALSE),0)</f>
        <v>0</v>
      </c>
      <c r="EJ39" s="47">
        <f>versenyek!$QA$11*IFERROR(VLOOKUP(VLOOKUP($A39,versenyek!PZ:QB,3,FALSE),szabalyok!$A$16:$B$23,2,FALSE),0)</f>
        <v>0</v>
      </c>
      <c r="EK39" s="47">
        <f>versenyek!$QD$11*IFERROR(VLOOKUP(VLOOKUP($A39,versenyek!QC:QE,3,FALSE),szabalyok!$A$16:$B$23,2,FALSE),0)</f>
        <v>0</v>
      </c>
      <c r="EL39" s="47">
        <f>versenyek!$QG$11*IFERROR(VLOOKUP(VLOOKUP($A39,versenyek!QF:QH,3,FALSE),szabalyok!$A$16:$B$23,2,FALSE),0)</f>
        <v>0</v>
      </c>
      <c r="EM39" s="47">
        <f>versenyek!$QJ$11*IFERROR(VLOOKUP(VLOOKUP($A39,versenyek!QI:QK,3,FALSE),szabalyok!$A$16:$B$23,2,FALSE),0)</f>
        <v>0</v>
      </c>
      <c r="EN39" s="47">
        <f>versenyek!$QM$11*IFERROR(VLOOKUP(VLOOKUP($A39,versenyek!QL:QN,3,FALSE),szabalyok!$A$16:$B$23,2,FALSE),0)</f>
        <v>0</v>
      </c>
      <c r="EO39" s="47">
        <f>versenyek!$QP$11*IFERROR(VLOOKUP(VLOOKUP($A39,versenyek!QO:QQ,3,FALSE),szabalyok!$A$16:$B$23,2,FALSE),0)</f>
        <v>0</v>
      </c>
      <c r="EP39" s="47">
        <f>versenyek!$QS$11*IFERROR(VLOOKUP(VLOOKUP($A39,versenyek!QR:QT,3,FALSE),szabalyok!$A$16:$B$23,2,FALSE),0)</f>
        <v>0</v>
      </c>
      <c r="EQ39" s="47">
        <f>versenyek!$QV$11*IFERROR(VLOOKUP(VLOOKUP($A39,versenyek!QU:QW,3,FALSE),szabalyok!$A$16:$B$23,2,FALSE),0)</f>
        <v>0</v>
      </c>
      <c r="ER39" s="47">
        <f>versenyek!$RE$11*IFERROR(VLOOKUP(VLOOKUP($A39,versenyek!RD:RF,3,FALSE),szabalyok!$A$16:$B$23,2,FALSE),0)</f>
        <v>0</v>
      </c>
      <c r="ES39" s="47">
        <f>versenyek!$RH$11*IFERROR(VLOOKUP(VLOOKUP($A39,versenyek!RG:RI,3,FALSE),szabalyok!$A$16:$B$23,2,FALSE),0)</f>
        <v>17.808308442456262</v>
      </c>
      <c r="ET39" s="47">
        <f>versenyek!$RK$11*IFERROR(VLOOKUP(VLOOKUP($A39,versenyek!RJ:RL,3,FALSE),szabalyok!$A$16:$B$23,2,FALSE),0)</f>
        <v>0</v>
      </c>
      <c r="EU39" s="47">
        <f>versenyek!$RN$11*IFERROR(VLOOKUP(VLOOKUP($A39,versenyek!RM:RO,3,FALSE),szabalyok!$A$16:$B$23,2,FALSE),0)</f>
        <v>0</v>
      </c>
      <c r="EV39" s="47">
        <f>versenyek!$RQ$11*IFERROR(VLOOKUP(VLOOKUP($A39,versenyek!RP:RR,3,FALSE),szabalyok!$A$16:$B$23,2,FALSE),0)</f>
        <v>0</v>
      </c>
      <c r="EW39" s="47">
        <f>versenyek!$RT$11*IFERROR(VLOOKUP(VLOOKUP($A39,versenyek!RS:RU,3,FALSE),szabalyok!$A$16:$B$23,2,FALSE),0)</f>
        <v>0</v>
      </c>
      <c r="EX39" s="47">
        <f>versenyek!$RW$11*IFERROR(VLOOKUP(VLOOKUP($A39,versenyek!RV:RX,3,FALSE),szabalyok!$A$16:$B$23,2,FALSE),0)</f>
        <v>0</v>
      </c>
      <c r="EY39" s="47">
        <f>versenyek!$RZ$11*IFERROR(VLOOKUP(VLOOKUP($A39,versenyek!RY:SA,3,FALSE),szabalyok!$A$16:$B$23,2,FALSE),0)</f>
        <v>0</v>
      </c>
      <c r="EZ39" s="47">
        <f>versenyek!$SC$11*IFERROR(VLOOKUP(VLOOKUP($A39,versenyek!SB:SD,3,FALSE),szabalyok!$A$16:$B$23,2,FALSE),0)</f>
        <v>0</v>
      </c>
      <c r="FA39" s="47">
        <f>versenyek!$SF$11*IFERROR(VLOOKUP(VLOOKUP($A39,versenyek!SE:SG,3,FALSE),szabalyok!$A$16:$B$23,2,FALSE),0)</f>
        <v>0</v>
      </c>
      <c r="FB39" s="47">
        <f>versenyek!$SI$11*IFERROR(VLOOKUP(VLOOKUP($A39,versenyek!SH:SJ,3,FALSE),szabalyok!$A$16:$B$23,2,FALSE),0)</f>
        <v>0</v>
      </c>
      <c r="FC39" s="47">
        <f>versenyek!$SL$11*IFERROR(VLOOKUP(VLOOKUP($A39,versenyek!SK:SM,3,FALSE),szabalyok!$A$16:$B$23,2,FALSE),0)</f>
        <v>0</v>
      </c>
      <c r="FD39" s="47">
        <f>versenyek!$SO$11*IFERROR(VLOOKUP(VLOOKUP($A39,versenyek!SN:SP,3,FALSE),szabalyok!$A$16:$B$23,2,FALSE),0)</f>
        <v>0</v>
      </c>
      <c r="FE39" s="47">
        <f>versenyek!$SR$11*IFERROR(VLOOKUP(VLOOKUP($A39,versenyek!SQ:SS,3,FALSE),szabalyok!$A$16:$B$23,2,FALSE),0)</f>
        <v>0</v>
      </c>
      <c r="FF39" s="47">
        <f>versenyek!$SU$11*IFERROR(VLOOKUP(VLOOKUP($A39,versenyek!ST:SV,3,FALSE),szabalyok!$A$16:$B$23,2,FALSE),0)</f>
        <v>0</v>
      </c>
      <c r="FG39" s="47">
        <f>versenyek!$SX$11*IFERROR(VLOOKUP(VLOOKUP($A39,versenyek!SW:SY,3,FALSE),szabalyok!$A$16:$B$23,2,FALSE),0)</f>
        <v>0</v>
      </c>
      <c r="FH39" s="47">
        <f>versenyek!$TA$11*IFERROR(VLOOKUP(VLOOKUP($A39,versenyek!SZ:TB,3,FALSE),szabalyok!$A$16:$B$23,2,FALSE),0)</f>
        <v>0</v>
      </c>
      <c r="FI39" s="47">
        <f>versenyek!$TD$11*IFERROR(VLOOKUP(VLOOKUP($A39,versenyek!TC:TE,3,FALSE),szabalyok!$A$16:$B$23,2,FALSE),0)</f>
        <v>0</v>
      </c>
      <c r="FJ39" s="47">
        <f>versenyek!$TG$11*IFERROR(VLOOKUP(VLOOKUP($A39,versenyek!TF:TH,3,FALSE),szabalyok!$A$16:$B$23,2,FALSE),0)</f>
        <v>0</v>
      </c>
      <c r="FK39" s="47">
        <f>versenyek!$TJ$11*IFERROR(VLOOKUP(VLOOKUP($A39,versenyek!TI:TK,3,FALSE),szabalyok!$A$16:$B$23,2,FALSE),0)</f>
        <v>0</v>
      </c>
      <c r="FL39" s="47">
        <f>versenyek!$TM$11*IFERROR(VLOOKUP(VLOOKUP($A39,versenyek!TL:TN,3,FALSE),szabalyok!$A$16:$B$23,2,FALSE),0)</f>
        <v>0</v>
      </c>
      <c r="FM39" s="47">
        <f>versenyek!$TP$11*IFERROR(VLOOKUP(VLOOKUP($A39,versenyek!TO:TQ,3,FALSE),szabalyok!$A$16:$B$23,2,FALSE),0)</f>
        <v>0</v>
      </c>
      <c r="FN39" s="47">
        <f>versenyek!$TS$11*IFERROR(VLOOKUP(VLOOKUP($A39,versenyek!TR:TT,3,FALSE),szabalyok!$A$16:$B$23,2,FALSE),0)</f>
        <v>0</v>
      </c>
      <c r="FO39" s="47"/>
      <c r="FP39" s="235">
        <f t="shared" si="1"/>
        <v>17.808308442456262</v>
      </c>
    </row>
    <row r="40" spans="1:172">
      <c r="A40" s="63" t="s">
        <v>1564</v>
      </c>
      <c r="B40" s="47">
        <v>0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  <c r="P40" s="47">
        <v>34.76949927759572</v>
      </c>
      <c r="Q40" s="47">
        <v>0</v>
      </c>
      <c r="R40" s="47">
        <f>versenyek!$BD$11*IFERROR(VLOOKUP(VLOOKUP($A40,versenyek!BC:BE,3,FALSE),szabalyok!$A$16:$B$23,2,FALSE),0)</f>
        <v>0</v>
      </c>
      <c r="S40" s="47">
        <f>versenyek!$BG$11*IFERROR(VLOOKUP(VLOOKUP($A40,versenyek!BF:BH,3,FALSE),szabalyok!$A$16:$B$23,2,FALSE),0)</f>
        <v>0</v>
      </c>
      <c r="T40" s="47">
        <f>versenyek!$BJ$11*IFERROR(VLOOKUP(VLOOKUP($A40,versenyek!BI:BK,3,FALSE),szabalyok!$A$16:$B$23,2,FALSE),0)</f>
        <v>0</v>
      </c>
      <c r="U40" s="47">
        <f>versenyek!$BM$11*IFERROR(VLOOKUP(VLOOKUP($A40,versenyek!BL:BN,3,FALSE),szabalyok!$A$16:$B$23,2,FALSE),0)</f>
        <v>0</v>
      </c>
      <c r="V40" s="47">
        <f>versenyek!$BP$11*IFERROR(VLOOKUP(VLOOKUP($A40,versenyek!BO:BQ,3,FALSE),szabalyok!$A$16:$B$23,2,FALSE),0)</f>
        <v>0</v>
      </c>
      <c r="W40" s="47">
        <f>versenyek!$BS$11*IFERROR(VLOOKUP(VLOOKUP($A40,versenyek!BR:BT,3,FALSE),szabalyok!$A$16:$B$23,2,FALSE),0)</f>
        <v>0</v>
      </c>
      <c r="X40" s="47">
        <f>versenyek!$BV$11*IFERROR(VLOOKUP(VLOOKUP($A40,versenyek!BU:BW,3,FALSE),szabalyok!$A$16:$B$23,2,FALSE),0)</f>
        <v>0</v>
      </c>
      <c r="Y40" s="47">
        <f>versenyek!$BY$11*IFERROR(VLOOKUP(VLOOKUP($A40,versenyek!BX:BZ,3,FALSE),szabalyok!$A$16:$B$23,2,FALSE),0)</f>
        <v>0</v>
      </c>
      <c r="Z40" s="47">
        <f>versenyek!$CB$11*IFERROR(VLOOKUP(VLOOKUP($A40,versenyek!CA:CC,3,FALSE),szabalyok!$A$16:$B$23,2,FALSE),0)</f>
        <v>0</v>
      </c>
      <c r="AA40" s="47">
        <f>versenyek!$CE$11*IFERROR(VLOOKUP(VLOOKUP($A40,versenyek!CD:CF,3,FALSE),szabalyok!$A$16:$B$23,2,FALSE),0)</f>
        <v>0</v>
      </c>
      <c r="AB40" s="47">
        <f>versenyek!$CH$11*IFERROR(VLOOKUP(VLOOKUP($A40,versenyek!CG:CI,3,FALSE),szabalyok!$A$16:$B$23,2,FALSE),0)</f>
        <v>0</v>
      </c>
      <c r="AC40" s="47">
        <f>versenyek!$CK$11*IFERROR(VLOOKUP(VLOOKUP($A40,versenyek!CJ:CL,3,FALSE),szabalyok!$A$16:$B$23,2,FALSE),0)</f>
        <v>0</v>
      </c>
      <c r="AD40" s="47">
        <f>versenyek!$CN$11*IFERROR(VLOOKUP(VLOOKUP($A40,versenyek!CM:CO,3,FALSE),szabalyok!$A$16:$B$23,2,FALSE),0)</f>
        <v>0</v>
      </c>
      <c r="AE40" s="47">
        <f>versenyek!$CQ$11*IFERROR(VLOOKUP(VLOOKUP($A40,versenyek!CP:CR,3,FALSE),szabalyok!$A$16:$B$23,2,FALSE),0)</f>
        <v>0</v>
      </c>
      <c r="AF40" s="47">
        <f>versenyek!$CT$11*IFERROR(VLOOKUP(VLOOKUP($A40,versenyek!CS:CU,3,FALSE),szabalyok!$A$16:$B$23,2,FALSE),0)</f>
        <v>0</v>
      </c>
      <c r="AG40" s="47">
        <f>versenyek!$CW$11*IFERROR(VLOOKUP(VLOOKUP($A40,versenyek!CV:CX,3,FALSE),szabalyok!$A$16:$B$23,2,FALSE),0)</f>
        <v>0</v>
      </c>
      <c r="AH40" s="47">
        <f>versenyek!$CZ$11*IFERROR(VLOOKUP(VLOOKUP($A40,versenyek!CY:DA,3,FALSE),szabalyok!$A$16:$B$23,2,FALSE),0)</f>
        <v>0</v>
      </c>
      <c r="AI40" s="47">
        <f>versenyek!$DC$11*IFERROR(VLOOKUP(VLOOKUP($A40,versenyek!DB:DD,3,FALSE),szabalyok!$A$16:$B$23,2,FALSE),0)</f>
        <v>0</v>
      </c>
      <c r="AJ40" s="47">
        <f>versenyek!$DF$11*IFERROR(VLOOKUP(VLOOKUP($A40,versenyek!DE:DG,3,FALSE),szabalyok!$A$16:$B$23,2,FALSE),0)</f>
        <v>0</v>
      </c>
      <c r="AK40" s="47">
        <f>versenyek!$DI$11*IFERROR(VLOOKUP(VLOOKUP($A40,versenyek!DH:DJ,3,FALSE),szabalyok!$A$16:$B$23,2,FALSE),0)</f>
        <v>0</v>
      </c>
      <c r="AL40" s="47">
        <f>versenyek!$DL$11*IFERROR(VLOOKUP(VLOOKUP($A40,versenyek!DK:DM,3,FALSE),szabalyok!$A$16:$B$23,2,FALSE),0)</f>
        <v>0</v>
      </c>
      <c r="AM40" s="47">
        <f>versenyek!$DR$11*IFERROR(VLOOKUP(VLOOKUP($A40,versenyek!DQ:DS,3,FALSE),szabalyok!$A$16:$B$23,2,FALSE),0)</f>
        <v>0</v>
      </c>
      <c r="AN40" s="47">
        <f>versenyek!$DU$11*IFERROR(VLOOKUP(VLOOKUP($A40,versenyek!DT:DV,3,FALSE),szabalyok!$A$16:$B$23,2,FALSE),0)</f>
        <v>0</v>
      </c>
      <c r="AO40" s="47">
        <f>versenyek!$DO$11*IFERROR(VLOOKUP(VLOOKUP($A40,versenyek!DN:DP,3,FALSE),szabalyok!$A$16:$B$23,2,FALSE),0)</f>
        <v>0</v>
      </c>
      <c r="AP40" s="47">
        <f>versenyek!$DX$11*IFERROR(VLOOKUP(VLOOKUP($A40,versenyek!DW:DY,3,FALSE),szabalyok!$A$16:$B$23,2,FALSE),0)</f>
        <v>0</v>
      </c>
      <c r="AQ40" s="47" t="e">
        <f>versenyek!$EA$11*IFERROR(VLOOKUP(VLOOKUP($A40,versenyek!DZ:EB,3,FALSE),szabalyok!$A$16:$B$23,2,FALSE),0)</f>
        <v>#DIV/0!</v>
      </c>
      <c r="AR40" s="47" t="e">
        <f>versenyek!$ED$11*IFERROR(VLOOKUP(VLOOKUP($A40,versenyek!EC:EE,3,FALSE),szabalyok!$A$16:$B$23,2,FALSE),0)</f>
        <v>#DIV/0!</v>
      </c>
      <c r="AS40" s="47">
        <f>versenyek!$EG$11*IFERROR(VLOOKUP(VLOOKUP($A40,versenyek!EF:EH,3,FALSE),szabalyok!$A$16:$B$23,2,FALSE),0)</f>
        <v>0</v>
      </c>
      <c r="AT40" s="47">
        <f>versenyek!$EJ$11*IFERROR(VLOOKUP(VLOOKUP($A40,versenyek!EI:EK,3,FALSE),szabalyok!$A$16:$B$23,2,FALSE),0)</f>
        <v>0</v>
      </c>
      <c r="AU40" s="47">
        <f>versenyek!$EM$11*IFERROR(VLOOKUP(VLOOKUP($A40,versenyek!EL:EN,3,FALSE),szabalyok!$A$16:$B$23,2,FALSE),0)</f>
        <v>0</v>
      </c>
      <c r="AV40" s="47">
        <f>versenyek!$EP$11*IFERROR(VLOOKUP(VLOOKUP($A40,versenyek!EO:EQ,3,FALSE),szabalyok!$A$16:$B$23,2,FALSE),0)</f>
        <v>0</v>
      </c>
      <c r="AW40" s="47">
        <f>versenyek!$EY$11*IFERROR(VLOOKUP(VLOOKUP($A40,versenyek!EX:EZ,3,FALSE),szabalyok!$A$16:$B$23,2,FALSE),0)</f>
        <v>0</v>
      </c>
      <c r="AX40" s="47">
        <f>versenyek!$FB$11*IFERROR(VLOOKUP(VLOOKUP($A40,versenyek!FA:FC,3,FALSE),szabalyok!$A$16:$B$23,2,FALSE),0)</f>
        <v>0</v>
      </c>
      <c r="AY40" s="47">
        <f>versenyek!$FE$11*IFERROR(VLOOKUP(VLOOKUP($A40,versenyek!FD:FF,3,FALSE),szabalyok!$A$16:$B$23,2,FALSE),0)</f>
        <v>0</v>
      </c>
      <c r="AZ40" s="47">
        <f>versenyek!$FH$11*IFERROR(VLOOKUP(VLOOKUP($A40,versenyek!FG:FI,3,FALSE),szabalyok!$A$16:$B$23,2,FALSE),0)</f>
        <v>0</v>
      </c>
      <c r="BA40" s="47">
        <f>versenyek!$FK$11*IFERROR(VLOOKUP(VLOOKUP($A40,versenyek!FJ:FL,3,FALSE),szabalyok!$A$16:$B$23,2,FALSE),0)</f>
        <v>0</v>
      </c>
      <c r="BB40" s="47">
        <f>versenyek!$FN$11*IFERROR(VLOOKUP(VLOOKUP($A40,versenyek!FM:FO,3,FALSE),szabalyok!$A$16:$B$23,2,FALSE),0)</f>
        <v>0</v>
      </c>
      <c r="BC40" s="47">
        <f>versenyek!$FQ$11*IFERROR(VLOOKUP(VLOOKUP($A40,versenyek!FP:FR,3,FALSE),szabalyok!$A$16:$B$23,2,FALSE),0)</f>
        <v>0</v>
      </c>
      <c r="BD40" s="47">
        <f>versenyek!$FT$11*IFERROR(VLOOKUP(VLOOKUP($A40,versenyek!FS:FU,3,FALSE),szabalyok!$A$16:$B$23,2,FALSE),0)</f>
        <v>0</v>
      </c>
      <c r="BE40" s="47">
        <f>versenyek!$FW$11*IFERROR(VLOOKUP(VLOOKUP($A40,versenyek!FV:FX,3,FALSE),szabalyok!$A$16:$B$23,2,FALSE),0)</f>
        <v>0</v>
      </c>
      <c r="BF40" s="47">
        <f>versenyek!$FZ$11*IFERROR(VLOOKUP(VLOOKUP($A40,versenyek!FY:GA,3,FALSE),szabalyok!$A$16:$B$23,2,FALSE),0)</f>
        <v>0</v>
      </c>
      <c r="BG40" s="47">
        <f>versenyek!$GC$11*IFERROR(VLOOKUP(VLOOKUP($A40,versenyek!GB:GD,3,FALSE),szabalyok!$A$16:$B$23,2,FALSE),0)</f>
        <v>0</v>
      </c>
      <c r="BH40" s="47">
        <f>versenyek!$GF$11*IFERROR(VLOOKUP(VLOOKUP($A40,versenyek!GE:GG,3,FALSE),szabalyok!$A$16:$B$23,2,FALSE),0)</f>
        <v>0</v>
      </c>
      <c r="BI40" s="47">
        <f>versenyek!$GI$11*IFERROR(VLOOKUP(VLOOKUP($A40,versenyek!GH:GJ,3,FALSE),szabalyok!$A$16:$B$23,2,FALSE),0)</f>
        <v>0</v>
      </c>
      <c r="BJ40" s="47">
        <f>versenyek!$GL$11*IFERROR(VLOOKUP(VLOOKUP($A40,versenyek!GK:GM,3,FALSE),szabalyok!$A$16:$B$23,2,FALSE),0)</f>
        <v>0</v>
      </c>
      <c r="BK40" s="47">
        <f>versenyek!$GO$11*IFERROR(VLOOKUP(VLOOKUP($A40,versenyek!GN:GP,3,FALSE),szabalyok!$A$16:$B$23,2,FALSE),0)</f>
        <v>0</v>
      </c>
      <c r="BL40" s="47">
        <f>versenyek!$GR$11*IFERROR(VLOOKUP(VLOOKUP($A40,versenyek!GQ:GS,3,FALSE),szabalyok!$A$16:$B$23,2,FALSE),0)</f>
        <v>0</v>
      </c>
      <c r="BM40" s="47">
        <f>versenyek!$GX$11*IFERROR(VLOOKUP(VLOOKUP($A40,versenyek!GW:GY,3,FALSE),szabalyok!$A$16:$B$23,2,FALSE),0)</f>
        <v>0</v>
      </c>
      <c r="BN40" s="47">
        <f>versenyek!$GX$11*IFERROR(VLOOKUP(VLOOKUP($A40,versenyek!GX:GZ,3,FALSE),szabalyok!$A$16:$B$23,2,FALSE),0)</f>
        <v>0</v>
      </c>
      <c r="BO40" s="47">
        <f>versenyek!$HD$11*IFERROR(VLOOKUP(VLOOKUP($A40,versenyek!HC:HE,3,FALSE),szabalyok!$A$16:$B$23,2,FALSE),0)</f>
        <v>0</v>
      </c>
      <c r="BP40" s="47">
        <f>versenyek!$HG$11*IFERROR(VLOOKUP(VLOOKUP($A40,versenyek!HF:HH,3,FALSE),szabalyok!$A$16:$B$23,2,FALSE),0)</f>
        <v>0</v>
      </c>
      <c r="BQ40" s="47">
        <f>versenyek!$HJ$11*IFERROR(VLOOKUP(VLOOKUP($A40,versenyek!HI:HK,3,FALSE),szabalyok!$A$16:$B$23,2,FALSE),0)</f>
        <v>0</v>
      </c>
      <c r="BR40" s="47">
        <f>versenyek!$HM$11*IFERROR(VLOOKUP(VLOOKUP($A40,versenyek!HL:HN,3,FALSE),szabalyok!$A$16:$B$23,2,FALSE),0)</f>
        <v>0</v>
      </c>
      <c r="BS40" s="47">
        <f>versenyek!$HP$11*IFERROR(VLOOKUP(VLOOKUP($A40,versenyek!HO:HQ,3,FALSE),szabalyok!$A$16:$B$23,2,FALSE),0)</f>
        <v>0</v>
      </c>
      <c r="BT40" s="47">
        <f>versenyek!$HS$11*IFERROR(VLOOKUP(VLOOKUP($A40,versenyek!HR:HT,3,FALSE),szabalyok!$A$16:$B$23,2,FALSE),0)</f>
        <v>0</v>
      </c>
      <c r="BU40" s="47">
        <f>versenyek!$HV$11*IFERROR(VLOOKUP(VLOOKUP($A40,versenyek!HU:HW,3,FALSE),szabalyok!$A$16:$B$23,2,FALSE),0)</f>
        <v>0</v>
      </c>
      <c r="BV40" s="47">
        <f>versenyek!$HY$11*IFERROR(VLOOKUP(VLOOKUP($A40,versenyek!HX:HZ,3,FALSE),szabalyok!$A$16:$B$23,2,FALSE),0)</f>
        <v>0</v>
      </c>
      <c r="BW40" s="47">
        <f>versenyek!$IB$11*IFERROR(VLOOKUP(VLOOKUP($A40,versenyek!IA:IC,3,FALSE),szabalyok!$A$16:$B$23,2,FALSE),0)</f>
        <v>0</v>
      </c>
      <c r="BX40" s="47">
        <f>versenyek!$IE$11*IFERROR(VLOOKUP(VLOOKUP($A40,versenyek!ID:IF,3,FALSE),szabalyok!$A$16:$B$23,2,FALSE),0)</f>
        <v>0</v>
      </c>
      <c r="BY40" s="47">
        <f>versenyek!$IH$11*IFERROR(VLOOKUP(VLOOKUP($A40,versenyek!IG:II,3,FALSE),szabalyok!$A$16:$B$23,2,FALSE),0)</f>
        <v>0</v>
      </c>
      <c r="BZ40" s="47">
        <f>versenyek!$IK$11*IFERROR(VLOOKUP(VLOOKUP($A40,versenyek!IJ:IL,3,FALSE),szabalyok!$A$16:$B$23,2,FALSE),0)</f>
        <v>0</v>
      </c>
      <c r="CA40" s="47">
        <f>versenyek!$IN$11*IFERROR(VLOOKUP(VLOOKUP($A40,versenyek!IM:IO,3,FALSE),szabalyok!$A$16:$B$23,2,FALSE),0)</f>
        <v>0</v>
      </c>
      <c r="CB40" s="47">
        <f>versenyek!$IW$11*IFERROR(VLOOKUP(VLOOKUP($A40,versenyek!IV:IX,3,FALSE),szabalyok!$A$16:$B$23,2,FALSE),0)</f>
        <v>0</v>
      </c>
      <c r="CC40" s="47">
        <f>versenyek!$IZ$11*IFERROR(VLOOKUP(VLOOKUP($A40,versenyek!IY:JA,3,FALSE),szabalyok!$A$16:$B$23,2,FALSE),0)</f>
        <v>0</v>
      </c>
      <c r="CD40" s="47">
        <f>versenyek!$JC$11*IFERROR(VLOOKUP(VLOOKUP($A40,versenyek!JB:JD,3,FALSE),szabalyok!$A$16:$B$23,2,FALSE),0)</f>
        <v>0</v>
      </c>
      <c r="CE40" s="47">
        <f>versenyek!$JF$11*IFERROR(VLOOKUP(VLOOKUP($A40,versenyek!JE:JG,3,FALSE),szabalyok!$A$16:$B$23,2,FALSE),0)</f>
        <v>0</v>
      </c>
      <c r="CF40" s="47">
        <f>versenyek!$JI$11*IFERROR(VLOOKUP(VLOOKUP($A40,versenyek!JH:JJ,3,FALSE),szabalyok!$A$16:$B$23,2,FALSE),0)</f>
        <v>0</v>
      </c>
      <c r="CG40" s="47">
        <f>versenyek!$JL$11*IFERROR(VLOOKUP(VLOOKUP($A40,versenyek!JK:JM,3,FALSE),szabalyok!$A$16:$B$23,2,FALSE),0)</f>
        <v>0</v>
      </c>
      <c r="CH40" s="47">
        <f>versenyek!$JO$11*IFERROR(VLOOKUP(VLOOKUP($A40,versenyek!JN:JP,3,FALSE),szabalyok!$A$16:$B$23,2,FALSE),0)</f>
        <v>0</v>
      </c>
      <c r="CI40" s="47">
        <f>versenyek!$JR$11*IFERROR(VLOOKUP(VLOOKUP($A40,versenyek!JQ:JS,3,FALSE),szabalyok!$A$16:$B$23,2,FALSE),0)</f>
        <v>0</v>
      </c>
      <c r="CJ40" s="47">
        <f>versenyek!$JU$11*IFERROR(VLOOKUP(VLOOKUP($A40,versenyek!JT:JV,3,FALSE),szabalyok!$A$16:$B$23,2,FALSE),0)</f>
        <v>0</v>
      </c>
      <c r="CK40" s="47">
        <f>versenyek!$JR$11*IFERROR(VLOOKUP(VLOOKUP($A40,versenyek!JW:JY,3,FALSE),szabalyok!$A$16:$B$23,2,FALSE),0)</f>
        <v>0</v>
      </c>
      <c r="CL40" s="47">
        <f>versenyek!$KA$11*IFERROR(VLOOKUP(VLOOKUP($A40,versenyek!JZ:KB,3,FALSE),szabalyok!$A$16:$B$23,2,FALSE),0)</f>
        <v>0</v>
      </c>
      <c r="CM40" s="47">
        <f>versenyek!$KD$11*IFERROR(VLOOKUP(VLOOKUP($A40,versenyek!KC:KE,3,FALSE),szabalyok!$A$16:$B$23,2,FALSE),0)</f>
        <v>0</v>
      </c>
      <c r="CN40" s="47">
        <f>versenyek!$KG$11*IFERROR(VLOOKUP(VLOOKUP($A40,versenyek!KF:KH,3,FALSE),szabalyok!$A$16:$B$23,2,FALSE),0)</f>
        <v>0</v>
      </c>
      <c r="CO40" s="47">
        <f>versenyek!$KJ$11*IFERROR(VLOOKUP(VLOOKUP($A40,versenyek!KI:KK,3,FALSE),szabalyok!$A$16:$B$23,2,FALSE),0)</f>
        <v>0</v>
      </c>
      <c r="CP40" s="47">
        <f>versenyek!$KM$11*IFERROR(VLOOKUP(VLOOKUP($A40,versenyek!KL:KN,3,FALSE),szabalyok!$A$16:$B$23,2,FALSE),0)</f>
        <v>0</v>
      </c>
      <c r="CQ40" s="47">
        <f>versenyek!$KP$11*IFERROR(VLOOKUP(VLOOKUP($A40,versenyek!KO:KQ,3,FALSE),szabalyok!$A$16:$B$23,2,FALSE),0)</f>
        <v>0</v>
      </c>
      <c r="CR40" s="47">
        <f>versenyek!$KS$11*IFERROR(VLOOKUP(VLOOKUP($A40,versenyek!KR:KT,3,FALSE),szabalyok!$A$16:$B$23,2,FALSE),0)</f>
        <v>0</v>
      </c>
      <c r="CS40" s="47">
        <f>versenyek!$KV$11*IFERROR(VLOOKUP(VLOOKUP($A40,versenyek!KU:KW,3,FALSE),szabalyok!$A$16:$B$23,2,FALSE),0)</f>
        <v>0</v>
      </c>
      <c r="CT40" s="47">
        <f>versenyek!$KY$11*IFERROR(VLOOKUP(VLOOKUP($A40,versenyek!KX:KZ,3,FALSE),szabalyok!$A$16:$B$23,2,FALSE),0)</f>
        <v>0</v>
      </c>
      <c r="CU40" s="47">
        <f>versenyek!$LB$11*IFERROR(VLOOKUP(VLOOKUP($A40,versenyek!LA:LC,3,FALSE),szabalyok!$A$16:$B$23,2,FALSE),0)</f>
        <v>0</v>
      </c>
      <c r="CV40" s="47">
        <f>versenyek!$LE$11*IFERROR(VLOOKUP(VLOOKUP($A40,versenyek!LD:LF,3,FALSE),szabalyok!$A$16:$B$23,2,FALSE),0)</f>
        <v>0</v>
      </c>
      <c r="CW40" s="47">
        <f>versenyek!$LH$11*IFERROR(VLOOKUP(VLOOKUP($A40,versenyek!LG:LI,3,FALSE),szabalyok!$A$16:$B$23,2,FALSE),0)</f>
        <v>0</v>
      </c>
      <c r="CX40" s="47">
        <f>versenyek!$LK$11*IFERROR(VLOOKUP(VLOOKUP($A40,versenyek!LJ:LL,3,FALSE),szabalyok!$A$16:$B$23,2,FALSE),0)</f>
        <v>0</v>
      </c>
      <c r="CY40" s="47">
        <f>versenyek!$LN$11*IFERROR(VLOOKUP(VLOOKUP($A40,versenyek!LM:LO,3,FALSE),szabalyok!$A$16:$B$23,2,FALSE),0)</f>
        <v>0</v>
      </c>
      <c r="CZ40" s="47">
        <f>versenyek!$LQ$11*IFERROR(VLOOKUP(VLOOKUP($A40,versenyek!LP:LR,3,FALSE),szabalyok!$A$16:$B$23,2,FALSE),0)</f>
        <v>0</v>
      </c>
      <c r="DA40" s="47">
        <f>versenyek!$LT$11*IFERROR(VLOOKUP(VLOOKUP($A40,versenyek!LS:LU,3,FALSE),szabalyok!$A$16:$B$23,2,FALSE),0)</f>
        <v>0</v>
      </c>
      <c r="DB40" s="47">
        <f>versenyek!$LW$11*IFERROR(VLOOKUP(VLOOKUP($A40,versenyek!LV:LX,3,FALSE),szabalyok!$A$16:$B$23,2,FALSE),0)</f>
        <v>0</v>
      </c>
      <c r="DC40" s="47">
        <f>versenyek!$LZ$11*IFERROR(VLOOKUP(VLOOKUP($A40,versenyek!LY:MA,3,FALSE),szabalyok!$A$16:$B$23,2,FALSE),0)</f>
        <v>0</v>
      </c>
      <c r="DD40" s="47">
        <f>versenyek!$MC$11*IFERROR(VLOOKUP(VLOOKUP($A40,versenyek!MB:MD,3,FALSE),szabalyok!$A$16:$B$23,2,FALSE),0)</f>
        <v>0</v>
      </c>
      <c r="DE40" s="47">
        <f>versenyek!$ML$11*IFERROR(VLOOKUP(VLOOKUP($A40,versenyek!MK:MM,3,FALSE),szabalyok!$A$16:$B$23,2,FALSE),0)</f>
        <v>0</v>
      </c>
      <c r="DF40" s="47">
        <f>versenyek!$MO$11*IFERROR(VLOOKUP(VLOOKUP($A40,versenyek!MN:MP,3,FALSE),szabalyok!$A$16:$B$23,2,FALSE),0)</f>
        <v>0</v>
      </c>
      <c r="DG40" s="47">
        <f>versenyek!$MR$11*IFERROR(VLOOKUP(VLOOKUP($A40,versenyek!MQ:MS,3,FALSE),szabalyok!$A$16:$B$23,2,FALSE),0)</f>
        <v>0</v>
      </c>
      <c r="DH40" s="47">
        <f>versenyek!$MU$11*IFERROR(VLOOKUP(VLOOKUP($A40,versenyek!MT:MV,3,FALSE),szabalyok!$A$16:$B$23,2,FALSE),0)</f>
        <v>0</v>
      </c>
      <c r="DI40" s="47">
        <f>versenyek!$MX$11*IFERROR(VLOOKUP(VLOOKUP($A40,versenyek!MW:MY,3,FALSE),szabalyok!$A$16:$B$23,2,FALSE),0)</f>
        <v>0</v>
      </c>
      <c r="DJ40" s="47">
        <f>versenyek!$NA$11*IFERROR(VLOOKUP(VLOOKUP($A40,versenyek!MZ:NB,3,FALSE),szabalyok!$A$16:$B$23,2,FALSE),0)</f>
        <v>0</v>
      </c>
      <c r="DK40" s="47">
        <f>versenyek!$ND$11*IFERROR(VLOOKUP(VLOOKUP($A40,versenyek!NC:NE,3,FALSE),szabalyok!$A$16:$B$23,2,FALSE),0)</f>
        <v>0</v>
      </c>
      <c r="DL40" s="47">
        <f>versenyek!$NG$11*IFERROR(VLOOKUP(VLOOKUP($A40,versenyek!NF:NH,3,FALSE),szabalyok!$A$16:$B$23,2,FALSE),0)</f>
        <v>0</v>
      </c>
      <c r="DM40" s="47">
        <f>versenyek!$NJ$11*IFERROR(VLOOKUP(VLOOKUP($A40,versenyek!NI:NK,3,FALSE),szabalyok!$A$16:$B$23,2,FALSE),0)</f>
        <v>0</v>
      </c>
      <c r="DN40" s="47">
        <f>versenyek!$NM$11*IFERROR(VLOOKUP(VLOOKUP($A40,versenyek!NL:NN,3,FALSE),szabalyok!$A$16:$B$23,2,FALSE),0)</f>
        <v>0</v>
      </c>
      <c r="DO40" s="47">
        <f>versenyek!$NP$11*IFERROR(VLOOKUP(VLOOKUP($A40,versenyek!NO:NQ,3,FALSE),szabalyok!$A$16:$B$23,2,FALSE),0)</f>
        <v>0</v>
      </c>
      <c r="DP40" s="47">
        <f>versenyek!$NS$11*IFERROR(VLOOKUP(VLOOKUP($A40,versenyek!NR:NT,3,FALSE),szabalyok!$A$16:$B$23,2,FALSE),0)</f>
        <v>0</v>
      </c>
      <c r="DQ40" s="47">
        <f>versenyek!$NV$11*IFERROR(VLOOKUP(VLOOKUP($A40,versenyek!NU:NW,3,FALSE),szabalyok!$A$16:$B$23,2,FALSE),0)</f>
        <v>0</v>
      </c>
      <c r="DR40" s="47">
        <f>versenyek!$NY$11*IFERROR(VLOOKUP(VLOOKUP($A40,versenyek!NX:NZ,3,FALSE),szabalyok!$A$16:$B$23,2,FALSE),0)</f>
        <v>0</v>
      </c>
      <c r="DS40" s="47">
        <f>versenyek!$OB$11*IFERROR(VLOOKUP(VLOOKUP($A40,versenyek!OA:OC,3,FALSE),szabalyok!$A$16:$B$23,2,FALSE),0)</f>
        <v>0</v>
      </c>
      <c r="DT40" s="47">
        <f>versenyek!$OE$11*IFERROR(VLOOKUP(VLOOKUP($A40,versenyek!OD:OF,3,FALSE),szabalyok!$A$16:$B$23,2,FALSE),0)</f>
        <v>0</v>
      </c>
      <c r="DU40" s="47">
        <f>versenyek!$OH$11*IFERROR(VLOOKUP(VLOOKUP($A40,versenyek!OG:OI,3,FALSE),szabalyok!$A$16:$B$23,2,FALSE),0)</f>
        <v>0</v>
      </c>
      <c r="DV40" s="47">
        <f>versenyek!$OK$11*IFERROR(VLOOKUP(VLOOKUP($A40,versenyek!OJ:OL,3,FALSE),szabalyok!$A$16:$B$23,2,FALSE),0)</f>
        <v>0</v>
      </c>
      <c r="DW40" s="47">
        <f>versenyek!$ON$11*IFERROR(VLOOKUP(VLOOKUP($A40,versenyek!OM:OO,3,FALSE),szabalyok!$A$16:$B$23,2,FALSE),0)</f>
        <v>0</v>
      </c>
      <c r="DX40" s="47">
        <f>versenyek!$OQ$11*IFERROR(VLOOKUP(VLOOKUP($A40,versenyek!OP:OR,3,FALSE),szabalyok!$A$16:$B$23,2,FALSE),0)</f>
        <v>0</v>
      </c>
      <c r="DY40" s="47">
        <f>versenyek!$OT$11*IFERROR(VLOOKUP(VLOOKUP($A40,versenyek!OS:OU,3,FALSE),szabalyok!$A$16:$B$23,2,FALSE),0)</f>
        <v>0</v>
      </c>
      <c r="DZ40" s="47">
        <f>versenyek!$OW$11*IFERROR(VLOOKUP(VLOOKUP($A40,versenyek!OV:OX,3,FALSE),szabalyok!$A$16:$B$23,2,FALSE),0)</f>
        <v>0</v>
      </c>
      <c r="EA40" s="47">
        <f>versenyek!$OZ$11*IFERROR(VLOOKUP(VLOOKUP($A40,versenyek!OY:PA,3,FALSE),szabalyok!$A$16:$B$23,2,FALSE),0)</f>
        <v>0</v>
      </c>
      <c r="EB40" s="47">
        <f>versenyek!$PC$11*IFERROR(VLOOKUP(VLOOKUP($A40,versenyek!PB:PD,3,FALSE),szabalyok!$A$16:$B$23,2,FALSE),0)</f>
        <v>0</v>
      </c>
      <c r="EC40" s="47">
        <f>versenyek!$PF$11*IFERROR(VLOOKUP(VLOOKUP($A40,versenyek!PE:PG,3,FALSE),szabalyok!$A$16:$B$23,2,FALSE),0)</f>
        <v>0</v>
      </c>
      <c r="ED40" s="47">
        <f>versenyek!$PI$11*IFERROR(VLOOKUP(VLOOKUP($A40,versenyek!PH:PJ,3,FALSE),szabalyok!$A$16:$B$23,2,FALSE),0)</f>
        <v>0</v>
      </c>
      <c r="EE40" s="47">
        <f>versenyek!$PL$11*IFERROR(VLOOKUP(VLOOKUP($A40,versenyek!PK:PM,3,FALSE),szabalyok!$A$16:$B$23,2,FALSE),0)</f>
        <v>0</v>
      </c>
      <c r="EF40" s="47">
        <f>versenyek!$PO$11*IFERROR(VLOOKUP(VLOOKUP($A40,versenyek!PN:PP,3,FALSE),szabalyok!$A$16:$B$23,2,FALSE),0)</f>
        <v>0</v>
      </c>
      <c r="EG40" s="47">
        <f>versenyek!$PR$11*IFERROR(VLOOKUP(VLOOKUP($A40,versenyek!PQ:PS,3,FALSE),szabalyok!$A$16:$B$23,2,FALSE),0)</f>
        <v>15.602396272465056</v>
      </c>
      <c r="EH40" s="47">
        <f>versenyek!$PU$11*IFERROR(VLOOKUP(VLOOKUP($A40,versenyek!PT:PV,3,FALSE),szabalyok!$A$16:$B$23,2,FALSE),0)</f>
        <v>0</v>
      </c>
      <c r="EI40" s="47">
        <f>versenyek!$PX$11*IFERROR(VLOOKUP(VLOOKUP($A40,versenyek!PW:PY,3,FALSE),szabalyok!$A$16:$B$23,2,FALSE),0)</f>
        <v>0</v>
      </c>
      <c r="EJ40" s="47">
        <f>versenyek!$QA$11*IFERROR(VLOOKUP(VLOOKUP($A40,versenyek!PZ:QB,3,FALSE),szabalyok!$A$16:$B$23,2,FALSE),0)</f>
        <v>0</v>
      </c>
      <c r="EK40" s="47">
        <f>versenyek!$QD$11*IFERROR(VLOOKUP(VLOOKUP($A40,versenyek!QC:QE,3,FALSE),szabalyok!$A$16:$B$23,2,FALSE),0)</f>
        <v>0</v>
      </c>
      <c r="EL40" s="47">
        <f>versenyek!$QG$11*IFERROR(VLOOKUP(VLOOKUP($A40,versenyek!QF:QH,3,FALSE),szabalyok!$A$16:$B$23,2,FALSE),0)</f>
        <v>0</v>
      </c>
      <c r="EM40" s="47">
        <f>versenyek!$QJ$11*IFERROR(VLOOKUP(VLOOKUP($A40,versenyek!QI:QK,3,FALSE),szabalyok!$A$16:$B$23,2,FALSE),0)</f>
        <v>0</v>
      </c>
      <c r="EN40" s="47">
        <f>versenyek!$QM$11*IFERROR(VLOOKUP(VLOOKUP($A40,versenyek!QL:QN,3,FALSE),szabalyok!$A$16:$B$23,2,FALSE),0)</f>
        <v>0</v>
      </c>
      <c r="EO40" s="47">
        <f>versenyek!$QP$11*IFERROR(VLOOKUP(VLOOKUP($A40,versenyek!QO:QQ,3,FALSE),szabalyok!$A$16:$B$23,2,FALSE),0)</f>
        <v>0</v>
      </c>
      <c r="EP40" s="47">
        <f>versenyek!$QS$11*IFERROR(VLOOKUP(VLOOKUP($A40,versenyek!QR:QT,3,FALSE),szabalyok!$A$16:$B$23,2,FALSE),0)</f>
        <v>0</v>
      </c>
      <c r="EQ40" s="47">
        <f>versenyek!$QV$11*IFERROR(VLOOKUP(VLOOKUP($A40,versenyek!QU:QW,3,FALSE),szabalyok!$A$16:$B$23,2,FALSE),0)</f>
        <v>0</v>
      </c>
      <c r="ER40" s="47">
        <f>versenyek!$RE$11*IFERROR(VLOOKUP(VLOOKUP($A40,versenyek!RD:RF,3,FALSE),szabalyok!$A$16:$B$23,2,FALSE),0)</f>
        <v>0</v>
      </c>
      <c r="ES40" s="47">
        <f>versenyek!$RH$11*IFERROR(VLOOKUP(VLOOKUP($A40,versenyek!RG:RI,3,FALSE),szabalyok!$A$16:$B$23,2,FALSE),0)</f>
        <v>0</v>
      </c>
      <c r="ET40" s="47">
        <f>versenyek!$RK$11*IFERROR(VLOOKUP(VLOOKUP($A40,versenyek!RJ:RL,3,FALSE),szabalyok!$A$16:$B$23,2,FALSE),0)</f>
        <v>0</v>
      </c>
      <c r="EU40" s="47">
        <f>versenyek!$RN$11*IFERROR(VLOOKUP(VLOOKUP($A40,versenyek!RM:RO,3,FALSE),szabalyok!$A$16:$B$23,2,FALSE),0)</f>
        <v>0</v>
      </c>
      <c r="EV40" s="47">
        <f>versenyek!$RQ$11*IFERROR(VLOOKUP(VLOOKUP($A40,versenyek!RP:RR,3,FALSE),szabalyok!$A$16:$B$23,2,FALSE),0)</f>
        <v>0</v>
      </c>
      <c r="EW40" s="47">
        <f>versenyek!$RT$11*IFERROR(VLOOKUP(VLOOKUP($A40,versenyek!RS:RU,3,FALSE),szabalyok!$A$16:$B$23,2,FALSE),0)</f>
        <v>0</v>
      </c>
      <c r="EX40" s="47">
        <f>versenyek!$RW$11*IFERROR(VLOOKUP(VLOOKUP($A40,versenyek!RV:RX,3,FALSE),szabalyok!$A$16:$B$23,2,FALSE),0)</f>
        <v>0</v>
      </c>
      <c r="EY40" s="47">
        <f>versenyek!$RZ$11*IFERROR(VLOOKUP(VLOOKUP($A40,versenyek!RY:SA,3,FALSE),szabalyok!$A$16:$B$23,2,FALSE),0)</f>
        <v>0</v>
      </c>
      <c r="EZ40" s="47">
        <f>versenyek!$SC$11*IFERROR(VLOOKUP(VLOOKUP($A40,versenyek!SB:SD,3,FALSE),szabalyok!$A$16:$B$23,2,FALSE),0)</f>
        <v>0</v>
      </c>
      <c r="FA40" s="47">
        <f>versenyek!$SF$11*IFERROR(VLOOKUP(VLOOKUP($A40,versenyek!SE:SG,3,FALSE),szabalyok!$A$16:$B$23,2,FALSE),0)</f>
        <v>0</v>
      </c>
      <c r="FB40" s="47">
        <f>versenyek!$SI$11*IFERROR(VLOOKUP(VLOOKUP($A40,versenyek!SH:SJ,3,FALSE),szabalyok!$A$16:$B$23,2,FALSE),0)</f>
        <v>0</v>
      </c>
      <c r="FC40" s="47">
        <f>versenyek!$SL$11*IFERROR(VLOOKUP(VLOOKUP($A40,versenyek!SK:SM,3,FALSE),szabalyok!$A$16:$B$23,2,FALSE),0)</f>
        <v>0</v>
      </c>
      <c r="FD40" s="47">
        <f>versenyek!$SO$11*IFERROR(VLOOKUP(VLOOKUP($A40,versenyek!SN:SP,3,FALSE),szabalyok!$A$16:$B$23,2,FALSE),0)</f>
        <v>0</v>
      </c>
      <c r="FE40" s="47">
        <f>versenyek!$SR$11*IFERROR(VLOOKUP(VLOOKUP($A40,versenyek!SQ:SS,3,FALSE),szabalyok!$A$16:$B$23,2,FALSE),0)</f>
        <v>0</v>
      </c>
      <c r="FF40" s="47">
        <f>versenyek!$SU$11*IFERROR(VLOOKUP(VLOOKUP($A40,versenyek!ST:SV,3,FALSE),szabalyok!$A$16:$B$23,2,FALSE),0)</f>
        <v>0</v>
      </c>
      <c r="FG40" s="47">
        <f>versenyek!$SX$11*IFERROR(VLOOKUP(VLOOKUP($A40,versenyek!SW:SY,3,FALSE),szabalyok!$A$16:$B$23,2,FALSE),0)</f>
        <v>0</v>
      </c>
      <c r="FH40" s="47">
        <f>versenyek!$TA$11*IFERROR(VLOOKUP(VLOOKUP($A40,versenyek!SZ:TB,3,FALSE),szabalyok!$A$16:$B$23,2,FALSE),0)</f>
        <v>0</v>
      </c>
      <c r="FI40" s="47">
        <f>versenyek!$TD$11*IFERROR(VLOOKUP(VLOOKUP($A40,versenyek!TC:TE,3,FALSE),szabalyok!$A$16:$B$23,2,FALSE),0)</f>
        <v>0</v>
      </c>
      <c r="FJ40" s="47">
        <f>versenyek!$TG$11*IFERROR(VLOOKUP(VLOOKUP($A40,versenyek!TF:TH,3,FALSE),szabalyok!$A$16:$B$23,2,FALSE),0)</f>
        <v>0</v>
      </c>
      <c r="FK40" s="47">
        <f>versenyek!$TJ$11*IFERROR(VLOOKUP(VLOOKUP($A40,versenyek!TI:TK,3,FALSE),szabalyok!$A$16:$B$23,2,FALSE),0)</f>
        <v>0</v>
      </c>
      <c r="FL40" s="47">
        <f>versenyek!$TM$11*IFERROR(VLOOKUP(VLOOKUP($A40,versenyek!TL:TN,3,FALSE),szabalyok!$A$16:$B$23,2,FALSE),0)</f>
        <v>0</v>
      </c>
      <c r="FM40" s="47">
        <f>versenyek!$TP$11*IFERROR(VLOOKUP(VLOOKUP($A40,versenyek!TO:TQ,3,FALSE),szabalyok!$A$16:$B$23,2,FALSE),0)</f>
        <v>0</v>
      </c>
      <c r="FN40" s="47">
        <f>versenyek!$TS$11*IFERROR(VLOOKUP(VLOOKUP($A40,versenyek!TR:TT,3,FALSE),szabalyok!$A$16:$B$23,2,FALSE),0)</f>
        <v>0</v>
      </c>
      <c r="FO40" s="47"/>
      <c r="FP40" s="235">
        <f t="shared" si="1"/>
        <v>15.602396272465056</v>
      </c>
    </row>
    <row r="41" spans="1:172">
      <c r="A41" s="63" t="s">
        <v>1647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  <c r="P41" s="47">
        <v>34.76949927759572</v>
      </c>
      <c r="Q41" s="47">
        <v>0</v>
      </c>
      <c r="R41" s="47">
        <f>versenyek!$BD$11*IFERROR(VLOOKUP(VLOOKUP($A41,versenyek!BC:BE,3,FALSE),szabalyok!$A$16:$B$23,2,FALSE),0)</f>
        <v>0</v>
      </c>
      <c r="S41" s="47">
        <f>versenyek!$BG$11*IFERROR(VLOOKUP(VLOOKUP($A41,versenyek!BF:BH,3,FALSE),szabalyok!$A$16:$B$23,2,FALSE),0)</f>
        <v>0</v>
      </c>
      <c r="T41" s="47">
        <f>versenyek!$BJ$11*IFERROR(VLOOKUP(VLOOKUP($A41,versenyek!BI:BK,3,FALSE),szabalyok!$A$16:$B$23,2,FALSE),0)</f>
        <v>0</v>
      </c>
      <c r="U41" s="47">
        <f>versenyek!$BM$11*IFERROR(VLOOKUP(VLOOKUP($A41,versenyek!BL:BN,3,FALSE),szabalyok!$A$16:$B$23,2,FALSE),0)</f>
        <v>0</v>
      </c>
      <c r="V41" s="47">
        <f>versenyek!$BP$11*IFERROR(VLOOKUP(VLOOKUP($A41,versenyek!BO:BQ,3,FALSE),szabalyok!$A$16:$B$23,2,FALSE),0)</f>
        <v>0</v>
      </c>
      <c r="W41" s="47">
        <f>versenyek!$BS$11*IFERROR(VLOOKUP(VLOOKUP($A41,versenyek!BR:BT,3,FALSE),szabalyok!$A$16:$B$23,2,FALSE),0)</f>
        <v>0</v>
      </c>
      <c r="X41" s="47">
        <f>versenyek!$BV$11*IFERROR(VLOOKUP(VLOOKUP($A41,versenyek!BU:BW,3,FALSE),szabalyok!$A$16:$B$23,2,FALSE),0)</f>
        <v>0</v>
      </c>
      <c r="Y41" s="47">
        <f>versenyek!$BY$11*IFERROR(VLOOKUP(VLOOKUP($A41,versenyek!BX:BZ,3,FALSE),szabalyok!$A$16:$B$23,2,FALSE),0)</f>
        <v>0</v>
      </c>
      <c r="Z41" s="47">
        <f>versenyek!$CB$11*IFERROR(VLOOKUP(VLOOKUP($A41,versenyek!CA:CC,3,FALSE),szabalyok!$A$16:$B$23,2,FALSE),0)</f>
        <v>0</v>
      </c>
      <c r="AA41" s="47">
        <f>versenyek!$CE$11*IFERROR(VLOOKUP(VLOOKUP($A41,versenyek!CD:CF,3,FALSE),szabalyok!$A$16:$B$23,2,FALSE),0)</f>
        <v>0</v>
      </c>
      <c r="AB41" s="47">
        <f>versenyek!$CH$11*IFERROR(VLOOKUP(VLOOKUP($A41,versenyek!CG:CI,3,FALSE),szabalyok!$A$16:$B$23,2,FALSE),0)</f>
        <v>0</v>
      </c>
      <c r="AC41" s="47">
        <f>versenyek!$CK$11*IFERROR(VLOOKUP(VLOOKUP($A41,versenyek!CJ:CL,3,FALSE),szabalyok!$A$16:$B$23,2,FALSE),0)</f>
        <v>0</v>
      </c>
      <c r="AD41" s="47">
        <f>versenyek!$CN$11*IFERROR(VLOOKUP(VLOOKUP($A41,versenyek!CM:CO,3,FALSE),szabalyok!$A$16:$B$23,2,FALSE),0)</f>
        <v>0</v>
      </c>
      <c r="AE41" s="47">
        <f>versenyek!$CQ$11*IFERROR(VLOOKUP(VLOOKUP($A41,versenyek!CP:CR,3,FALSE),szabalyok!$A$16:$B$23,2,FALSE),0)</f>
        <v>0</v>
      </c>
      <c r="AF41" s="47">
        <f>versenyek!$CT$11*IFERROR(VLOOKUP(VLOOKUP($A41,versenyek!CS:CU,3,FALSE),szabalyok!$A$16:$B$23,2,FALSE),0)</f>
        <v>0</v>
      </c>
      <c r="AG41" s="47">
        <f>versenyek!$CW$11*IFERROR(VLOOKUP(VLOOKUP($A41,versenyek!CV:CX,3,FALSE),szabalyok!$A$16:$B$23,2,FALSE),0)</f>
        <v>0</v>
      </c>
      <c r="AH41" s="47">
        <f>versenyek!$CZ$11*IFERROR(VLOOKUP(VLOOKUP($A41,versenyek!CY:DA,3,FALSE),szabalyok!$A$16:$B$23,2,FALSE),0)</f>
        <v>0</v>
      </c>
      <c r="AI41" s="47">
        <f>versenyek!$DC$11*IFERROR(VLOOKUP(VLOOKUP($A41,versenyek!DB:DD,3,FALSE),szabalyok!$A$16:$B$23,2,FALSE),0)</f>
        <v>0</v>
      </c>
      <c r="AJ41" s="47">
        <f>versenyek!$DF$11*IFERROR(VLOOKUP(VLOOKUP($A41,versenyek!DE:DG,3,FALSE),szabalyok!$A$16:$B$23,2,FALSE),0)</f>
        <v>0</v>
      </c>
      <c r="AK41" s="47">
        <f>versenyek!$DI$11*IFERROR(VLOOKUP(VLOOKUP($A41,versenyek!DH:DJ,3,FALSE),szabalyok!$A$16:$B$23,2,FALSE),0)</f>
        <v>0</v>
      </c>
      <c r="AL41" s="47">
        <f>versenyek!$DL$11*IFERROR(VLOOKUP(VLOOKUP($A41,versenyek!DK:DM,3,FALSE),szabalyok!$A$16:$B$23,2,FALSE),0)</f>
        <v>0</v>
      </c>
      <c r="AM41" s="47">
        <f>versenyek!$DR$11*IFERROR(VLOOKUP(VLOOKUP($A41,versenyek!DQ:DS,3,FALSE),szabalyok!$A$16:$B$23,2,FALSE),0)</f>
        <v>0</v>
      </c>
      <c r="AN41" s="47">
        <f>versenyek!$DU$11*IFERROR(VLOOKUP(VLOOKUP($A41,versenyek!DT:DV,3,FALSE),szabalyok!$A$16:$B$23,2,FALSE),0)</f>
        <v>0</v>
      </c>
      <c r="AO41" s="47">
        <f>versenyek!$DO$11*IFERROR(VLOOKUP(VLOOKUP($A41,versenyek!DN:DP,3,FALSE),szabalyok!$A$16:$B$23,2,FALSE),0)</f>
        <v>0</v>
      </c>
      <c r="AP41" s="47">
        <f>versenyek!$DX$11*IFERROR(VLOOKUP(VLOOKUP($A41,versenyek!DW:DY,3,FALSE),szabalyok!$A$16:$B$23,2,FALSE),0)</f>
        <v>0</v>
      </c>
      <c r="AQ41" s="47" t="e">
        <f>versenyek!$EA$11*IFERROR(VLOOKUP(VLOOKUP($A41,versenyek!DZ:EB,3,FALSE),szabalyok!$A$16:$B$23,2,FALSE),0)</f>
        <v>#DIV/0!</v>
      </c>
      <c r="AR41" s="47" t="e">
        <f>versenyek!$ED$11*IFERROR(VLOOKUP(VLOOKUP($A41,versenyek!EC:EE,3,FALSE),szabalyok!$A$16:$B$23,2,FALSE),0)</f>
        <v>#DIV/0!</v>
      </c>
      <c r="AS41" s="47">
        <f>versenyek!$EG$11*IFERROR(VLOOKUP(VLOOKUP($A41,versenyek!EF:EH,3,FALSE),szabalyok!$A$16:$B$23,2,FALSE),0)</f>
        <v>0</v>
      </c>
      <c r="AT41" s="47">
        <f>versenyek!$EJ$11*IFERROR(VLOOKUP(VLOOKUP($A41,versenyek!EI:EK,3,FALSE),szabalyok!$A$16:$B$23,2,FALSE),0)</f>
        <v>0</v>
      </c>
      <c r="AU41" s="47">
        <f>versenyek!$EM$11*IFERROR(VLOOKUP(VLOOKUP($A41,versenyek!EL:EN,3,FALSE),szabalyok!$A$16:$B$23,2,FALSE),0)</f>
        <v>0</v>
      </c>
      <c r="AV41" s="47">
        <f>versenyek!$EP$11*IFERROR(VLOOKUP(VLOOKUP($A41,versenyek!EO:EQ,3,FALSE),szabalyok!$A$16:$B$23,2,FALSE),0)</f>
        <v>0</v>
      </c>
      <c r="AW41" s="47">
        <f>versenyek!$EY$11*IFERROR(VLOOKUP(VLOOKUP($A41,versenyek!EX:EZ,3,FALSE),szabalyok!$A$16:$B$23,2,FALSE),0)</f>
        <v>0</v>
      </c>
      <c r="AX41" s="47">
        <f>versenyek!$FB$11*IFERROR(VLOOKUP(VLOOKUP($A41,versenyek!FA:FC,3,FALSE),szabalyok!$A$16:$B$23,2,FALSE),0)</f>
        <v>0</v>
      </c>
      <c r="AY41" s="47">
        <f>versenyek!$FE$11*IFERROR(VLOOKUP(VLOOKUP($A41,versenyek!FD:FF,3,FALSE),szabalyok!$A$16:$B$23,2,FALSE),0)</f>
        <v>0</v>
      </c>
      <c r="AZ41" s="47">
        <f>versenyek!$FH$11*IFERROR(VLOOKUP(VLOOKUP($A41,versenyek!FG:FI,3,FALSE),szabalyok!$A$16:$B$23,2,FALSE),0)</f>
        <v>0</v>
      </c>
      <c r="BA41" s="47">
        <f>versenyek!$FK$11*IFERROR(VLOOKUP(VLOOKUP($A41,versenyek!FJ:FL,3,FALSE),szabalyok!$A$16:$B$23,2,FALSE),0)</f>
        <v>0</v>
      </c>
      <c r="BB41" s="47">
        <f>versenyek!$FN$11*IFERROR(VLOOKUP(VLOOKUP($A41,versenyek!FM:FO,3,FALSE),szabalyok!$A$16:$B$23,2,FALSE),0)</f>
        <v>0</v>
      </c>
      <c r="BC41" s="47">
        <f>versenyek!$FQ$11*IFERROR(VLOOKUP(VLOOKUP($A41,versenyek!FP:FR,3,FALSE),szabalyok!$A$16:$B$23,2,FALSE),0)</f>
        <v>0</v>
      </c>
      <c r="BD41" s="47">
        <f>versenyek!$FT$11*IFERROR(VLOOKUP(VLOOKUP($A41,versenyek!FS:FU,3,FALSE),szabalyok!$A$16:$B$23,2,FALSE),0)</f>
        <v>0</v>
      </c>
      <c r="BE41" s="47">
        <f>versenyek!$FW$11*IFERROR(VLOOKUP(VLOOKUP($A41,versenyek!FV:FX,3,FALSE),szabalyok!$A$16:$B$23,2,FALSE),0)</f>
        <v>0</v>
      </c>
      <c r="BF41" s="47">
        <f>versenyek!$FZ$11*IFERROR(VLOOKUP(VLOOKUP($A41,versenyek!FY:GA,3,FALSE),szabalyok!$A$16:$B$23,2,FALSE),0)</f>
        <v>0</v>
      </c>
      <c r="BG41" s="47">
        <f>versenyek!$GC$11*IFERROR(VLOOKUP(VLOOKUP($A41,versenyek!GB:GD,3,FALSE),szabalyok!$A$16:$B$23,2,FALSE),0)</f>
        <v>0</v>
      </c>
      <c r="BH41" s="47">
        <f>versenyek!$GF$11*IFERROR(VLOOKUP(VLOOKUP($A41,versenyek!GE:GG,3,FALSE),szabalyok!$A$16:$B$23,2,FALSE),0)</f>
        <v>0</v>
      </c>
      <c r="BI41" s="47">
        <f>versenyek!$GI$11*IFERROR(VLOOKUP(VLOOKUP($A41,versenyek!GH:GJ,3,FALSE),szabalyok!$A$16:$B$23,2,FALSE),0)</f>
        <v>0</v>
      </c>
      <c r="BJ41" s="47">
        <f>versenyek!$GL$11*IFERROR(VLOOKUP(VLOOKUP($A41,versenyek!GK:GM,3,FALSE),szabalyok!$A$16:$B$23,2,FALSE),0)</f>
        <v>0</v>
      </c>
      <c r="BK41" s="47">
        <f>versenyek!$GO$11*IFERROR(VLOOKUP(VLOOKUP($A41,versenyek!GN:GP,3,FALSE),szabalyok!$A$16:$B$23,2,FALSE),0)</f>
        <v>0</v>
      </c>
      <c r="BL41" s="47">
        <f>versenyek!$GR$11*IFERROR(VLOOKUP(VLOOKUP($A41,versenyek!GQ:GS,3,FALSE),szabalyok!$A$16:$B$23,2,FALSE),0)</f>
        <v>0</v>
      </c>
      <c r="BM41" s="47">
        <f>versenyek!$GX$11*IFERROR(VLOOKUP(VLOOKUP($A41,versenyek!GW:GY,3,FALSE),szabalyok!$A$16:$B$23,2,FALSE),0)</f>
        <v>0</v>
      </c>
      <c r="BN41" s="47">
        <f>versenyek!$GX$11*IFERROR(VLOOKUP(VLOOKUP($A41,versenyek!GX:GZ,3,FALSE),szabalyok!$A$16:$B$23,2,FALSE),0)</f>
        <v>0</v>
      </c>
      <c r="BO41" s="47">
        <f>versenyek!$HD$11*IFERROR(VLOOKUP(VLOOKUP($A41,versenyek!HC:HE,3,FALSE),szabalyok!$A$16:$B$23,2,FALSE),0)</f>
        <v>0</v>
      </c>
      <c r="BP41" s="47">
        <f>versenyek!$HG$11*IFERROR(VLOOKUP(VLOOKUP($A41,versenyek!HF:HH,3,FALSE),szabalyok!$A$16:$B$23,2,FALSE),0)</f>
        <v>0</v>
      </c>
      <c r="BQ41" s="47">
        <f>versenyek!$HJ$11*IFERROR(VLOOKUP(VLOOKUP($A41,versenyek!HI:HK,3,FALSE),szabalyok!$A$16:$B$23,2,FALSE),0)</f>
        <v>0</v>
      </c>
      <c r="BR41" s="47">
        <f>versenyek!$HM$11*IFERROR(VLOOKUP(VLOOKUP($A41,versenyek!HL:HN,3,FALSE),szabalyok!$A$16:$B$23,2,FALSE),0)</f>
        <v>0</v>
      </c>
      <c r="BS41" s="47">
        <f>versenyek!$HP$11*IFERROR(VLOOKUP(VLOOKUP($A41,versenyek!HO:HQ,3,FALSE),szabalyok!$A$16:$B$23,2,FALSE),0)</f>
        <v>0</v>
      </c>
      <c r="BT41" s="47">
        <f>versenyek!$HS$11*IFERROR(VLOOKUP(VLOOKUP($A41,versenyek!HR:HT,3,FALSE),szabalyok!$A$16:$B$23,2,FALSE),0)</f>
        <v>0</v>
      </c>
      <c r="BU41" s="47">
        <f>versenyek!$HV$11*IFERROR(VLOOKUP(VLOOKUP($A41,versenyek!HU:HW,3,FALSE),szabalyok!$A$16:$B$23,2,FALSE),0)</f>
        <v>0</v>
      </c>
      <c r="BV41" s="47">
        <f>versenyek!$HY$11*IFERROR(VLOOKUP(VLOOKUP($A41,versenyek!HX:HZ,3,FALSE),szabalyok!$A$16:$B$23,2,FALSE),0)</f>
        <v>0</v>
      </c>
      <c r="BW41" s="47">
        <f>versenyek!$IB$11*IFERROR(VLOOKUP(VLOOKUP($A41,versenyek!IA:IC,3,FALSE),szabalyok!$A$16:$B$23,2,FALSE),0)</f>
        <v>0</v>
      </c>
      <c r="BX41" s="47">
        <f>versenyek!$IE$11*IFERROR(VLOOKUP(VLOOKUP($A41,versenyek!ID:IF,3,FALSE),szabalyok!$A$16:$B$23,2,FALSE),0)</f>
        <v>0</v>
      </c>
      <c r="BY41" s="47">
        <f>versenyek!$IH$11*IFERROR(VLOOKUP(VLOOKUP($A41,versenyek!IG:II,3,FALSE),szabalyok!$A$16:$B$23,2,FALSE),0)</f>
        <v>0</v>
      </c>
      <c r="BZ41" s="47">
        <f>versenyek!$IK$11*IFERROR(VLOOKUP(VLOOKUP($A41,versenyek!IJ:IL,3,FALSE),szabalyok!$A$16:$B$23,2,FALSE),0)</f>
        <v>0</v>
      </c>
      <c r="CA41" s="47">
        <f>versenyek!$IN$11*IFERROR(VLOOKUP(VLOOKUP($A41,versenyek!IM:IO,3,FALSE),szabalyok!$A$16:$B$23,2,FALSE),0)</f>
        <v>0</v>
      </c>
      <c r="CB41" s="47">
        <f>versenyek!$IW$11*IFERROR(VLOOKUP(VLOOKUP($A41,versenyek!IV:IX,3,FALSE),szabalyok!$A$16:$B$23,2,FALSE),0)</f>
        <v>0</v>
      </c>
      <c r="CC41" s="47">
        <f>versenyek!$IZ$11*IFERROR(VLOOKUP(VLOOKUP($A41,versenyek!IY:JA,3,FALSE),szabalyok!$A$16:$B$23,2,FALSE),0)</f>
        <v>0</v>
      </c>
      <c r="CD41" s="47">
        <f>versenyek!$JC$11*IFERROR(VLOOKUP(VLOOKUP($A41,versenyek!JB:JD,3,FALSE),szabalyok!$A$16:$B$23,2,FALSE),0)</f>
        <v>0</v>
      </c>
      <c r="CE41" s="47">
        <f>versenyek!$JF$11*IFERROR(VLOOKUP(VLOOKUP($A41,versenyek!JE:JG,3,FALSE),szabalyok!$A$16:$B$23,2,FALSE),0)</f>
        <v>0</v>
      </c>
      <c r="CF41" s="47">
        <f>versenyek!$JI$11*IFERROR(VLOOKUP(VLOOKUP($A41,versenyek!JH:JJ,3,FALSE),szabalyok!$A$16:$B$23,2,FALSE),0)</f>
        <v>0</v>
      </c>
      <c r="CG41" s="47">
        <f>versenyek!$JL$11*IFERROR(VLOOKUP(VLOOKUP($A41,versenyek!JK:JM,3,FALSE),szabalyok!$A$16:$B$23,2,FALSE),0)</f>
        <v>0</v>
      </c>
      <c r="CH41" s="47">
        <f>versenyek!$JO$11*IFERROR(VLOOKUP(VLOOKUP($A41,versenyek!JN:JP,3,FALSE),szabalyok!$A$16:$B$23,2,FALSE),0)</f>
        <v>0</v>
      </c>
      <c r="CI41" s="47">
        <f>versenyek!$JR$11*IFERROR(VLOOKUP(VLOOKUP($A41,versenyek!JQ:JS,3,FALSE),szabalyok!$A$16:$B$23,2,FALSE),0)</f>
        <v>0</v>
      </c>
      <c r="CJ41" s="47">
        <f>versenyek!$JU$11*IFERROR(VLOOKUP(VLOOKUP($A41,versenyek!JT:JV,3,FALSE),szabalyok!$A$16:$B$23,2,FALSE),0)</f>
        <v>0</v>
      </c>
      <c r="CK41" s="47">
        <f>versenyek!$JR$11*IFERROR(VLOOKUP(VLOOKUP($A41,versenyek!JW:JY,3,FALSE),szabalyok!$A$16:$B$23,2,FALSE),0)</f>
        <v>0</v>
      </c>
      <c r="CL41" s="47">
        <f>versenyek!$KA$11*IFERROR(VLOOKUP(VLOOKUP($A41,versenyek!JZ:KB,3,FALSE),szabalyok!$A$16:$B$23,2,FALSE),0)</f>
        <v>0</v>
      </c>
      <c r="CM41" s="47">
        <f>versenyek!$KD$11*IFERROR(VLOOKUP(VLOOKUP($A41,versenyek!KC:KE,3,FALSE),szabalyok!$A$16:$B$23,2,FALSE),0)</f>
        <v>0</v>
      </c>
      <c r="CN41" s="47">
        <f>versenyek!$KG$11*IFERROR(VLOOKUP(VLOOKUP($A41,versenyek!KF:KH,3,FALSE),szabalyok!$A$16:$B$23,2,FALSE),0)</f>
        <v>0</v>
      </c>
      <c r="CO41" s="47">
        <f>versenyek!$KJ$11*IFERROR(VLOOKUP(VLOOKUP($A41,versenyek!KI:KK,3,FALSE),szabalyok!$A$16:$B$23,2,FALSE),0)</f>
        <v>0</v>
      </c>
      <c r="CP41" s="47">
        <f>versenyek!$KM$11*IFERROR(VLOOKUP(VLOOKUP($A41,versenyek!KL:KN,3,FALSE),szabalyok!$A$16:$B$23,2,FALSE),0)</f>
        <v>0</v>
      </c>
      <c r="CQ41" s="47">
        <f>versenyek!$KP$11*IFERROR(VLOOKUP(VLOOKUP($A41,versenyek!KO:KQ,3,FALSE),szabalyok!$A$16:$B$23,2,FALSE),0)</f>
        <v>0</v>
      </c>
      <c r="CR41" s="47">
        <f>versenyek!$KS$11*IFERROR(VLOOKUP(VLOOKUP($A41,versenyek!KR:KT,3,FALSE),szabalyok!$A$16:$B$23,2,FALSE),0)</f>
        <v>0</v>
      </c>
      <c r="CS41" s="47">
        <f>versenyek!$KV$11*IFERROR(VLOOKUP(VLOOKUP($A41,versenyek!KU:KW,3,FALSE),szabalyok!$A$16:$B$23,2,FALSE),0)</f>
        <v>0</v>
      </c>
      <c r="CT41" s="47">
        <f>versenyek!$KY$11*IFERROR(VLOOKUP(VLOOKUP($A41,versenyek!KX:KZ,3,FALSE),szabalyok!$A$16:$B$23,2,FALSE),0)</f>
        <v>0</v>
      </c>
      <c r="CU41" s="47">
        <f>versenyek!$LB$11*IFERROR(VLOOKUP(VLOOKUP($A41,versenyek!LA:LC,3,FALSE),szabalyok!$A$16:$B$23,2,FALSE),0)</f>
        <v>0</v>
      </c>
      <c r="CV41" s="47">
        <f>versenyek!$LE$11*IFERROR(VLOOKUP(VLOOKUP($A41,versenyek!LD:LF,3,FALSE),szabalyok!$A$16:$B$23,2,FALSE),0)</f>
        <v>0</v>
      </c>
      <c r="CW41" s="47">
        <f>versenyek!$LH$11*IFERROR(VLOOKUP(VLOOKUP($A41,versenyek!LG:LI,3,FALSE),szabalyok!$A$16:$B$23,2,FALSE),0)</f>
        <v>0</v>
      </c>
      <c r="CX41" s="47">
        <f>versenyek!$LK$11*IFERROR(VLOOKUP(VLOOKUP($A41,versenyek!LJ:LL,3,FALSE),szabalyok!$A$16:$B$23,2,FALSE),0)</f>
        <v>0</v>
      </c>
      <c r="CY41" s="47">
        <f>versenyek!$LN$11*IFERROR(VLOOKUP(VLOOKUP($A41,versenyek!LM:LO,3,FALSE),szabalyok!$A$16:$B$23,2,FALSE),0)</f>
        <v>0</v>
      </c>
      <c r="CZ41" s="47">
        <f>versenyek!$LQ$11*IFERROR(VLOOKUP(VLOOKUP($A41,versenyek!LP:LR,3,FALSE),szabalyok!$A$16:$B$23,2,FALSE),0)</f>
        <v>0</v>
      </c>
      <c r="DA41" s="47">
        <f>versenyek!$LT$11*IFERROR(VLOOKUP(VLOOKUP($A41,versenyek!LS:LU,3,FALSE),szabalyok!$A$16:$B$23,2,FALSE),0)</f>
        <v>0</v>
      </c>
      <c r="DB41" s="47">
        <f>versenyek!$LW$11*IFERROR(VLOOKUP(VLOOKUP($A41,versenyek!LV:LX,3,FALSE),szabalyok!$A$16:$B$23,2,FALSE),0)</f>
        <v>0</v>
      </c>
      <c r="DC41" s="47">
        <f>versenyek!$LZ$11*IFERROR(VLOOKUP(VLOOKUP($A41,versenyek!LY:MA,3,FALSE),szabalyok!$A$16:$B$23,2,FALSE),0)</f>
        <v>0</v>
      </c>
      <c r="DD41" s="47">
        <f>versenyek!$MC$11*IFERROR(VLOOKUP(VLOOKUP($A41,versenyek!MB:MD,3,FALSE),szabalyok!$A$16:$B$23,2,FALSE),0)</f>
        <v>0</v>
      </c>
      <c r="DE41" s="47">
        <f>versenyek!$ML$11*IFERROR(VLOOKUP(VLOOKUP($A41,versenyek!MK:MM,3,FALSE),szabalyok!$A$16:$B$23,2,FALSE),0)</f>
        <v>0</v>
      </c>
      <c r="DF41" s="47">
        <f>versenyek!$MO$11*IFERROR(VLOOKUP(VLOOKUP($A41,versenyek!MN:MP,3,FALSE),szabalyok!$A$16:$B$23,2,FALSE),0)</f>
        <v>0</v>
      </c>
      <c r="DG41" s="47">
        <f>versenyek!$MR$11*IFERROR(VLOOKUP(VLOOKUP($A41,versenyek!MQ:MS,3,FALSE),szabalyok!$A$16:$B$23,2,FALSE),0)</f>
        <v>0</v>
      </c>
      <c r="DH41" s="47">
        <f>versenyek!$MU$11*IFERROR(VLOOKUP(VLOOKUP($A41,versenyek!MT:MV,3,FALSE),szabalyok!$A$16:$B$23,2,FALSE),0)</f>
        <v>0</v>
      </c>
      <c r="DI41" s="47">
        <f>versenyek!$MX$11*IFERROR(VLOOKUP(VLOOKUP($A41,versenyek!MW:MY,3,FALSE),szabalyok!$A$16:$B$23,2,FALSE),0)</f>
        <v>0</v>
      </c>
      <c r="DJ41" s="47">
        <f>versenyek!$NA$11*IFERROR(VLOOKUP(VLOOKUP($A41,versenyek!MZ:NB,3,FALSE),szabalyok!$A$16:$B$23,2,FALSE),0)</f>
        <v>0</v>
      </c>
      <c r="DK41" s="47">
        <f>versenyek!$ND$11*IFERROR(VLOOKUP(VLOOKUP($A41,versenyek!NC:NE,3,FALSE),szabalyok!$A$16:$B$23,2,FALSE),0)</f>
        <v>0</v>
      </c>
      <c r="DL41" s="47">
        <f>versenyek!$NG$11*IFERROR(VLOOKUP(VLOOKUP($A41,versenyek!NF:NH,3,FALSE),szabalyok!$A$16:$B$23,2,FALSE),0)</f>
        <v>0</v>
      </c>
      <c r="DM41" s="47">
        <f>versenyek!$NJ$11*IFERROR(VLOOKUP(VLOOKUP($A41,versenyek!NI:NK,3,FALSE),szabalyok!$A$16:$B$23,2,FALSE),0)</f>
        <v>0</v>
      </c>
      <c r="DN41" s="47">
        <f>versenyek!$NM$11*IFERROR(VLOOKUP(VLOOKUP($A41,versenyek!NL:NN,3,FALSE),szabalyok!$A$16:$B$23,2,FALSE),0)</f>
        <v>0</v>
      </c>
      <c r="DO41" s="47">
        <f>versenyek!$NP$11*IFERROR(VLOOKUP(VLOOKUP($A41,versenyek!NO:NQ,3,FALSE),szabalyok!$A$16:$B$23,2,FALSE),0)</f>
        <v>0</v>
      </c>
      <c r="DP41" s="47">
        <f>versenyek!$NS$11*IFERROR(VLOOKUP(VLOOKUP($A41,versenyek!NR:NT,3,FALSE),szabalyok!$A$16:$B$23,2,FALSE),0)</f>
        <v>0</v>
      </c>
      <c r="DQ41" s="47">
        <f>versenyek!$NV$11*IFERROR(VLOOKUP(VLOOKUP($A41,versenyek!NU:NW,3,FALSE),szabalyok!$A$16:$B$23,2,FALSE),0)</f>
        <v>0</v>
      </c>
      <c r="DR41" s="47">
        <f>versenyek!$NY$11*IFERROR(VLOOKUP(VLOOKUP($A41,versenyek!NX:NZ,3,FALSE),szabalyok!$A$16:$B$23,2,FALSE),0)</f>
        <v>0</v>
      </c>
      <c r="DS41" s="47">
        <f>versenyek!$OB$11*IFERROR(VLOOKUP(VLOOKUP($A41,versenyek!OA:OC,3,FALSE),szabalyok!$A$16:$B$23,2,FALSE),0)</f>
        <v>0</v>
      </c>
      <c r="DT41" s="47">
        <f>versenyek!$OE$11*IFERROR(VLOOKUP(VLOOKUP($A41,versenyek!OD:OF,3,FALSE),szabalyok!$A$16:$B$23,2,FALSE),0)</f>
        <v>0</v>
      </c>
      <c r="DU41" s="47">
        <f>versenyek!$OH$11*IFERROR(VLOOKUP(VLOOKUP($A41,versenyek!OG:OI,3,FALSE),szabalyok!$A$16:$B$23,2,FALSE),0)</f>
        <v>0</v>
      </c>
      <c r="DV41" s="47">
        <f>versenyek!$OK$11*IFERROR(VLOOKUP(VLOOKUP($A41,versenyek!OJ:OL,3,FALSE),szabalyok!$A$16:$B$23,2,FALSE),0)</f>
        <v>0</v>
      </c>
      <c r="DW41" s="47">
        <f>versenyek!$ON$11*IFERROR(VLOOKUP(VLOOKUP($A41,versenyek!OM:OO,3,FALSE),szabalyok!$A$16:$B$23,2,FALSE),0)</f>
        <v>0</v>
      </c>
      <c r="DX41" s="47">
        <f>versenyek!$OQ$11*IFERROR(VLOOKUP(VLOOKUP($A41,versenyek!OP:OR,3,FALSE),szabalyok!$A$16:$B$23,2,FALSE),0)</f>
        <v>0</v>
      </c>
      <c r="DY41" s="47">
        <f>versenyek!$OT$11*IFERROR(VLOOKUP(VLOOKUP($A41,versenyek!OS:OU,3,FALSE),szabalyok!$A$16:$B$23,2,FALSE),0)</f>
        <v>0</v>
      </c>
      <c r="DZ41" s="47">
        <f>versenyek!$OW$11*IFERROR(VLOOKUP(VLOOKUP($A41,versenyek!OV:OX,3,FALSE),szabalyok!$A$16:$B$23,2,FALSE),0)</f>
        <v>0</v>
      </c>
      <c r="EA41" s="47">
        <f>versenyek!$OZ$11*IFERROR(VLOOKUP(VLOOKUP($A41,versenyek!OY:PA,3,FALSE),szabalyok!$A$16:$B$23,2,FALSE),0)</f>
        <v>0</v>
      </c>
      <c r="EB41" s="47">
        <f>versenyek!$PC$11*IFERROR(VLOOKUP(VLOOKUP($A41,versenyek!PB:PD,3,FALSE),szabalyok!$A$16:$B$23,2,FALSE),0)</f>
        <v>0</v>
      </c>
      <c r="EC41" s="47">
        <f>versenyek!$PF$11*IFERROR(VLOOKUP(VLOOKUP($A41,versenyek!PE:PG,3,FALSE),szabalyok!$A$16:$B$23,2,FALSE),0)</f>
        <v>0</v>
      </c>
      <c r="ED41" s="47">
        <f>versenyek!$PI$11*IFERROR(VLOOKUP(VLOOKUP($A41,versenyek!PH:PJ,3,FALSE),szabalyok!$A$16:$B$23,2,FALSE),0)</f>
        <v>0</v>
      </c>
      <c r="EE41" s="47">
        <f>versenyek!$PL$11*IFERROR(VLOOKUP(VLOOKUP($A41,versenyek!PK:PM,3,FALSE),szabalyok!$A$16:$B$23,2,FALSE),0)</f>
        <v>0</v>
      </c>
      <c r="EF41" s="47">
        <f>versenyek!$PO$11*IFERROR(VLOOKUP(VLOOKUP($A41,versenyek!PN:PP,3,FALSE),szabalyok!$A$16:$B$23,2,FALSE),0)</f>
        <v>0</v>
      </c>
      <c r="EG41" s="47">
        <f>versenyek!$PR$11*IFERROR(VLOOKUP(VLOOKUP($A41,versenyek!PQ:PS,3,FALSE),szabalyok!$A$16:$B$23,2,FALSE),0)</f>
        <v>0</v>
      </c>
      <c r="EH41" s="47">
        <f>versenyek!$PU$11*IFERROR(VLOOKUP(VLOOKUP($A41,versenyek!PT:PV,3,FALSE),szabalyok!$A$16:$B$23,2,FALSE),0)</f>
        <v>0</v>
      </c>
      <c r="EI41" s="47">
        <f>versenyek!$PX$11*IFERROR(VLOOKUP(VLOOKUP($A41,versenyek!PW:PY,3,FALSE),szabalyok!$A$16:$B$23,2,FALSE),0)</f>
        <v>0</v>
      </c>
      <c r="EJ41" s="47">
        <f>versenyek!$QA$11*IFERROR(VLOOKUP(VLOOKUP($A41,versenyek!PZ:QB,3,FALSE),szabalyok!$A$16:$B$23,2,FALSE),0)</f>
        <v>0</v>
      </c>
      <c r="EK41" s="47">
        <f>versenyek!$QD$11*IFERROR(VLOOKUP(VLOOKUP($A41,versenyek!QC:QE,3,FALSE),szabalyok!$A$16:$B$23,2,FALSE),0)</f>
        <v>0</v>
      </c>
      <c r="EL41" s="47">
        <f>versenyek!$QG$11*IFERROR(VLOOKUP(VLOOKUP($A41,versenyek!QF:QH,3,FALSE),szabalyok!$A$16:$B$23,2,FALSE),0)</f>
        <v>0</v>
      </c>
      <c r="EM41" s="47">
        <f>versenyek!$QJ$11*IFERROR(VLOOKUP(VLOOKUP($A41,versenyek!QI:QK,3,FALSE),szabalyok!$A$16:$B$23,2,FALSE),0)</f>
        <v>0</v>
      </c>
      <c r="EN41" s="47">
        <f>versenyek!$QM$11*IFERROR(VLOOKUP(VLOOKUP($A41,versenyek!QL:QN,3,FALSE),szabalyok!$A$16:$B$23,2,FALSE),0)</f>
        <v>0</v>
      </c>
      <c r="EO41" s="47">
        <f>versenyek!$QP$11*IFERROR(VLOOKUP(VLOOKUP($A41,versenyek!QO:QQ,3,FALSE),szabalyok!$A$16:$B$23,2,FALSE),0)</f>
        <v>0</v>
      </c>
      <c r="EP41" s="47">
        <f>versenyek!$QS$11*IFERROR(VLOOKUP(VLOOKUP($A41,versenyek!QR:QT,3,FALSE),szabalyok!$A$16:$B$23,2,FALSE),0)</f>
        <v>0</v>
      </c>
      <c r="EQ41" s="47">
        <f>versenyek!$QV$11*IFERROR(VLOOKUP(VLOOKUP($A41,versenyek!QU:QW,3,FALSE),szabalyok!$A$16:$B$23,2,FALSE),0)</f>
        <v>0</v>
      </c>
      <c r="ER41" s="47">
        <f>versenyek!$RE$11*IFERROR(VLOOKUP(VLOOKUP($A41,versenyek!RD:RF,3,FALSE),szabalyok!$A$16:$B$23,2,FALSE),0)</f>
        <v>0</v>
      </c>
      <c r="ES41" s="47">
        <f>versenyek!$RH$11*IFERROR(VLOOKUP(VLOOKUP($A41,versenyek!RG:RI,3,FALSE),szabalyok!$A$16:$B$23,2,FALSE),0)</f>
        <v>0</v>
      </c>
      <c r="ET41" s="47">
        <f>versenyek!$RK$11*IFERROR(VLOOKUP(VLOOKUP($A41,versenyek!RJ:RL,3,FALSE),szabalyok!$A$16:$B$23,2,FALSE),0)</f>
        <v>0</v>
      </c>
      <c r="EU41" s="47">
        <f>versenyek!$RN$11*IFERROR(VLOOKUP(VLOOKUP($A41,versenyek!RM:RO,3,FALSE),szabalyok!$A$16:$B$23,2,FALSE),0)</f>
        <v>0</v>
      </c>
      <c r="EV41" s="47">
        <f>versenyek!$RQ$11*IFERROR(VLOOKUP(VLOOKUP($A41,versenyek!RP:RR,3,FALSE),szabalyok!$A$16:$B$23,2,FALSE),0)</f>
        <v>0</v>
      </c>
      <c r="EW41" s="47">
        <f>versenyek!$RT$11*IFERROR(VLOOKUP(VLOOKUP($A41,versenyek!RS:RU,3,FALSE),szabalyok!$A$16:$B$23,2,FALSE),0)</f>
        <v>0</v>
      </c>
      <c r="EX41" s="47">
        <f>versenyek!$RW$11*IFERROR(VLOOKUP(VLOOKUP($A41,versenyek!RV:RX,3,FALSE),szabalyok!$A$16:$B$23,2,FALSE),0)</f>
        <v>0</v>
      </c>
      <c r="EY41" s="47">
        <f>versenyek!$RZ$11*IFERROR(VLOOKUP(VLOOKUP($A41,versenyek!RY:SA,3,FALSE),szabalyok!$A$16:$B$23,2,FALSE),0)</f>
        <v>0</v>
      </c>
      <c r="EZ41" s="47">
        <f>versenyek!$SC$11*IFERROR(VLOOKUP(VLOOKUP($A41,versenyek!SB:SD,3,FALSE),szabalyok!$A$16:$B$23,2,FALSE),0)</f>
        <v>0</v>
      </c>
      <c r="FA41" s="47">
        <f>versenyek!$SF$11*IFERROR(VLOOKUP(VLOOKUP($A41,versenyek!SE:SG,3,FALSE),szabalyok!$A$16:$B$23,2,FALSE),0)</f>
        <v>0</v>
      </c>
      <c r="FB41" s="47">
        <f>versenyek!$SI$11*IFERROR(VLOOKUP(VLOOKUP($A41,versenyek!SH:SJ,3,FALSE),szabalyok!$A$16:$B$23,2,FALSE),0)</f>
        <v>0</v>
      </c>
      <c r="FC41" s="47">
        <f>versenyek!$SL$11*IFERROR(VLOOKUP(VLOOKUP($A41,versenyek!SK:SM,3,FALSE),szabalyok!$A$16:$B$23,2,FALSE),0)</f>
        <v>0</v>
      </c>
      <c r="FD41" s="47">
        <f>versenyek!$SO$11*IFERROR(VLOOKUP(VLOOKUP($A41,versenyek!SN:SP,3,FALSE),szabalyok!$A$16:$B$23,2,FALSE),0)</f>
        <v>0</v>
      </c>
      <c r="FE41" s="47">
        <f>versenyek!$SR$11*IFERROR(VLOOKUP(VLOOKUP($A41,versenyek!SQ:SS,3,FALSE),szabalyok!$A$16:$B$23,2,FALSE),0)</f>
        <v>0</v>
      </c>
      <c r="FF41" s="47">
        <f>versenyek!$SU$11*IFERROR(VLOOKUP(VLOOKUP($A41,versenyek!ST:SV,3,FALSE),szabalyok!$A$16:$B$23,2,FALSE),0)</f>
        <v>0</v>
      </c>
      <c r="FG41" s="47">
        <f>versenyek!$SX$11*IFERROR(VLOOKUP(VLOOKUP($A41,versenyek!SW:SY,3,FALSE),szabalyok!$A$16:$B$23,2,FALSE),0)</f>
        <v>0</v>
      </c>
      <c r="FH41" s="47">
        <f>versenyek!$TA$11*IFERROR(VLOOKUP(VLOOKUP($A41,versenyek!SZ:TB,3,FALSE),szabalyok!$A$16:$B$23,2,FALSE),0)</f>
        <v>0</v>
      </c>
      <c r="FI41" s="47">
        <f>versenyek!$TD$11*IFERROR(VLOOKUP(VLOOKUP($A41,versenyek!TC:TE,3,FALSE),szabalyok!$A$16:$B$23,2,FALSE),0)</f>
        <v>0</v>
      </c>
      <c r="FJ41" s="47">
        <f>versenyek!$TG$11*IFERROR(VLOOKUP(VLOOKUP($A41,versenyek!TF:TH,3,FALSE),szabalyok!$A$16:$B$23,2,FALSE),0)</f>
        <v>0</v>
      </c>
      <c r="FK41" s="47">
        <f>versenyek!$TJ$11*IFERROR(VLOOKUP(VLOOKUP($A41,versenyek!TI:TK,3,FALSE),szabalyok!$A$16:$B$23,2,FALSE),0)</f>
        <v>0</v>
      </c>
      <c r="FL41" s="47">
        <f>versenyek!$TM$11*IFERROR(VLOOKUP(VLOOKUP($A41,versenyek!TL:TN,3,FALSE),szabalyok!$A$16:$B$23,2,FALSE),0)</f>
        <v>14.401215380434344</v>
      </c>
      <c r="FM41" s="47">
        <f>versenyek!$TP$11*IFERROR(VLOOKUP(VLOOKUP($A41,versenyek!TO:TQ,3,FALSE),szabalyok!$A$16:$B$23,2,FALSE),0)</f>
        <v>0</v>
      </c>
      <c r="FN41" s="47">
        <f>versenyek!$TS$11*IFERROR(VLOOKUP(VLOOKUP($A41,versenyek!TR:TT,3,FALSE),szabalyok!$A$16:$B$23,2,FALSE),0)</f>
        <v>0</v>
      </c>
      <c r="FO41" s="47"/>
      <c r="FP41" s="235">
        <f t="shared" si="1"/>
        <v>14.401215380434344</v>
      </c>
    </row>
    <row r="42" spans="1:172">
      <c r="A42" s="275" t="s">
        <v>1330</v>
      </c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>
        <f>versenyek!$DI$11*IFERROR(VLOOKUP(VLOOKUP($A42,versenyek!DH:DJ,3,FALSE),szabalyok!$A$16:$B$23,2,FALSE),0)</f>
        <v>0</v>
      </c>
      <c r="AL42" s="47">
        <f>versenyek!$DL$11*IFERROR(VLOOKUP(VLOOKUP($A42,versenyek!DK:DM,3,FALSE),szabalyok!$A$16:$B$23,2,FALSE),0)</f>
        <v>0</v>
      </c>
      <c r="AM42" s="47">
        <f>versenyek!$DR$11*IFERROR(VLOOKUP(VLOOKUP($A42,versenyek!DQ:DS,3,FALSE),szabalyok!$A$16:$B$23,2,FALSE),0)</f>
        <v>0</v>
      </c>
      <c r="AN42" s="47">
        <f>versenyek!$DU$11*IFERROR(VLOOKUP(VLOOKUP($A42,versenyek!DT:DV,3,FALSE),szabalyok!$A$16:$B$23,2,FALSE),0)</f>
        <v>0</v>
      </c>
      <c r="AO42" s="47">
        <f>versenyek!$DO$11*IFERROR(VLOOKUP(VLOOKUP($A42,versenyek!DN:DP,3,FALSE),szabalyok!$A$16:$B$23,2,FALSE),0)</f>
        <v>0</v>
      </c>
      <c r="AP42" s="47">
        <f>versenyek!$DX$11*IFERROR(VLOOKUP(VLOOKUP($A42,versenyek!DW:DY,3,FALSE),szabalyok!$A$16:$B$23,2,FALSE),0)</f>
        <v>0</v>
      </c>
      <c r="AQ42" s="47" t="e">
        <f>versenyek!$EA$11*IFERROR(VLOOKUP(VLOOKUP($A42,versenyek!DZ:EB,3,FALSE),szabalyok!$A$16:$B$23,2,FALSE),0)</f>
        <v>#DIV/0!</v>
      </c>
      <c r="AR42" s="47" t="e">
        <f>versenyek!$ED$11*IFERROR(VLOOKUP(VLOOKUP($A42,versenyek!EC:EE,3,FALSE),szabalyok!$A$16:$B$23,2,FALSE),0)</f>
        <v>#DIV/0!</v>
      </c>
      <c r="AS42" s="47">
        <f>versenyek!$EG$11*IFERROR(VLOOKUP(VLOOKUP($A42,versenyek!EF:EH,3,FALSE),szabalyok!$A$16:$B$23,2,FALSE),0)</f>
        <v>0</v>
      </c>
      <c r="AT42" s="47">
        <f>versenyek!$EJ$11*IFERROR(VLOOKUP(VLOOKUP($A42,versenyek!EI:EK,3,FALSE),szabalyok!$A$16:$B$23,2,FALSE),0)</f>
        <v>0</v>
      </c>
      <c r="AU42" s="47">
        <f>versenyek!$EM$11*IFERROR(VLOOKUP(VLOOKUP($A42,versenyek!EL:EN,3,FALSE),szabalyok!$A$16:$B$23,2,FALSE),0)</f>
        <v>0</v>
      </c>
      <c r="AV42" s="47">
        <f>versenyek!$EP$11*IFERROR(VLOOKUP(VLOOKUP($A42,versenyek!EO:EQ,3,FALSE),szabalyok!$A$16:$B$23,2,FALSE),0)</f>
        <v>0</v>
      </c>
      <c r="AW42" s="47">
        <f>versenyek!$EY$11*IFERROR(VLOOKUP(VLOOKUP($A42,versenyek!EX:EZ,3,FALSE),szabalyok!$A$16:$B$23,2,FALSE),0)</f>
        <v>0</v>
      </c>
      <c r="AX42" s="47">
        <f>versenyek!$FB$11*IFERROR(VLOOKUP(VLOOKUP($A42,versenyek!FA:FC,3,FALSE),szabalyok!$A$16:$B$23,2,FALSE),0)</f>
        <v>0</v>
      </c>
      <c r="AY42" s="47">
        <f>versenyek!$FE$11*IFERROR(VLOOKUP(VLOOKUP($A42,versenyek!FD:FF,3,FALSE),szabalyok!$A$16:$B$23,2,FALSE),0)</f>
        <v>0</v>
      </c>
      <c r="AZ42" s="47">
        <f>versenyek!$FH$11*IFERROR(VLOOKUP(VLOOKUP($A42,versenyek!FG:FI,3,FALSE),szabalyok!$A$16:$B$23,2,FALSE),0)</f>
        <v>0</v>
      </c>
      <c r="BA42" s="47">
        <f>versenyek!$FK$11*IFERROR(VLOOKUP(VLOOKUP($A42,versenyek!FJ:FL,3,FALSE),szabalyok!$A$16:$B$23,2,FALSE),0)</f>
        <v>0</v>
      </c>
      <c r="BB42" s="47">
        <f>versenyek!$FN$11*IFERROR(VLOOKUP(VLOOKUP($A42,versenyek!FM:FO,3,FALSE),szabalyok!$A$16:$B$23,2,FALSE),0)</f>
        <v>0</v>
      </c>
      <c r="BC42" s="47">
        <f>versenyek!$FQ$11*IFERROR(VLOOKUP(VLOOKUP($A42,versenyek!FP:FR,3,FALSE),szabalyok!$A$16:$B$23,2,FALSE),0)</f>
        <v>0</v>
      </c>
      <c r="BD42" s="47">
        <f>versenyek!$FT$11*IFERROR(VLOOKUP(VLOOKUP($A42,versenyek!FS:FU,3,FALSE),szabalyok!$A$16:$B$23,2,FALSE),0)</f>
        <v>0</v>
      </c>
      <c r="BE42" s="47">
        <f>versenyek!$FW$11*IFERROR(VLOOKUP(VLOOKUP($A42,versenyek!FV:FX,3,FALSE),szabalyok!$A$16:$B$23,2,FALSE),0)</f>
        <v>0</v>
      </c>
      <c r="BF42" s="47">
        <f>versenyek!$FZ$11*IFERROR(VLOOKUP(VLOOKUP($A42,versenyek!FY:GA,3,FALSE),szabalyok!$A$16:$B$23,2,FALSE),0)</f>
        <v>0</v>
      </c>
      <c r="BG42" s="47">
        <f>versenyek!$GC$11*IFERROR(VLOOKUP(VLOOKUP($A42,versenyek!GB:GD,3,FALSE),szabalyok!$A$16:$B$23,2,FALSE),0)</f>
        <v>0</v>
      </c>
      <c r="BH42" s="47">
        <f>versenyek!$GF$11*IFERROR(VLOOKUP(VLOOKUP($A42,versenyek!GE:GG,3,FALSE),szabalyok!$A$16:$B$23,2,FALSE),0)</f>
        <v>0</v>
      </c>
      <c r="BI42" s="47">
        <f>versenyek!$GI$11*IFERROR(VLOOKUP(VLOOKUP($A42,versenyek!GH:GJ,3,FALSE),szabalyok!$A$16:$B$23,2,FALSE),0)</f>
        <v>0</v>
      </c>
      <c r="BJ42" s="47">
        <f>versenyek!$GL$11*IFERROR(VLOOKUP(VLOOKUP($A42,versenyek!GK:GM,3,FALSE),szabalyok!$A$16:$B$23,2,FALSE),0)</f>
        <v>0</v>
      </c>
      <c r="BK42" s="47">
        <f>versenyek!$GO$11*IFERROR(VLOOKUP(VLOOKUP($A42,versenyek!GN:GP,3,FALSE),szabalyok!$A$16:$B$23,2,FALSE),0)</f>
        <v>0</v>
      </c>
      <c r="BL42" s="47">
        <f>versenyek!$GR$11*IFERROR(VLOOKUP(VLOOKUP($A42,versenyek!GQ:GS,3,FALSE),szabalyok!$A$16:$B$23,2,FALSE),0)</f>
        <v>0</v>
      </c>
      <c r="BM42" s="47">
        <f>versenyek!$GX$11*IFERROR(VLOOKUP(VLOOKUP($A42,versenyek!GW:GY,3,FALSE),szabalyok!$A$16:$B$23,2,FALSE),0)</f>
        <v>0</v>
      </c>
      <c r="BN42" s="47">
        <f>versenyek!$GX$11*IFERROR(VLOOKUP(VLOOKUP($A42,versenyek!GX:GZ,3,FALSE),szabalyok!$A$16:$B$23,2,FALSE),0)</f>
        <v>0</v>
      </c>
      <c r="BO42" s="47">
        <f>versenyek!$HD$11*IFERROR(VLOOKUP(VLOOKUP($A42,versenyek!HC:HE,3,FALSE),szabalyok!$A$16:$B$23,2,FALSE),0)</f>
        <v>0</v>
      </c>
      <c r="BP42" s="47">
        <f>versenyek!$HG$11*IFERROR(VLOOKUP(VLOOKUP($A42,versenyek!HF:HH,3,FALSE),szabalyok!$A$16:$B$23,2,FALSE),0)</f>
        <v>0</v>
      </c>
      <c r="BQ42" s="47">
        <f>versenyek!$HJ$11*IFERROR(VLOOKUP(VLOOKUP($A42,versenyek!HI:HK,3,FALSE),szabalyok!$A$16:$B$23,2,FALSE),0)</f>
        <v>0</v>
      </c>
      <c r="BR42" s="47">
        <f>versenyek!$HM$11*IFERROR(VLOOKUP(VLOOKUP($A42,versenyek!HL:HN,3,FALSE),szabalyok!$A$16:$B$23,2,FALSE),0)</f>
        <v>0</v>
      </c>
      <c r="BS42" s="47">
        <f>versenyek!$HP$11*IFERROR(VLOOKUP(VLOOKUP($A42,versenyek!HO:HQ,3,FALSE),szabalyok!$A$16:$B$23,2,FALSE),0)</f>
        <v>14.146772483327661</v>
      </c>
      <c r="BT42" s="47">
        <f>versenyek!$HS$11*IFERROR(VLOOKUP(VLOOKUP($A42,versenyek!HR:HT,3,FALSE),szabalyok!$A$16:$B$23,2,FALSE),0)</f>
        <v>0</v>
      </c>
      <c r="BU42" s="47">
        <f>versenyek!$HV$11*IFERROR(VLOOKUP(VLOOKUP($A42,versenyek!HU:HW,3,FALSE),szabalyok!$A$16:$B$23,2,FALSE),0)</f>
        <v>0</v>
      </c>
      <c r="BV42" s="47">
        <f>versenyek!$HY$11*IFERROR(VLOOKUP(VLOOKUP($A42,versenyek!HX:HZ,3,FALSE),szabalyok!$A$16:$B$23,2,FALSE),0)</f>
        <v>0</v>
      </c>
      <c r="BW42" s="47">
        <f>versenyek!$IB$11*IFERROR(VLOOKUP(VLOOKUP($A42,versenyek!IA:IC,3,FALSE),szabalyok!$A$16:$B$23,2,FALSE),0)</f>
        <v>0</v>
      </c>
      <c r="BX42" s="47">
        <f>versenyek!$IE$11*IFERROR(VLOOKUP(VLOOKUP($A42,versenyek!ID:IF,3,FALSE),szabalyok!$A$16:$B$23,2,FALSE),0)</f>
        <v>0</v>
      </c>
      <c r="BY42" s="47">
        <f>versenyek!$IH$11*IFERROR(VLOOKUP(VLOOKUP($A42,versenyek!IG:II,3,FALSE),szabalyok!$A$16:$B$23,2,FALSE),0)</f>
        <v>0</v>
      </c>
      <c r="BZ42" s="47">
        <f>versenyek!$IK$11*IFERROR(VLOOKUP(VLOOKUP($A42,versenyek!IJ:IL,3,FALSE),szabalyok!$A$16:$B$23,2,FALSE),0)</f>
        <v>0</v>
      </c>
      <c r="CA42" s="47">
        <f>versenyek!$IN$11*IFERROR(VLOOKUP(VLOOKUP($A42,versenyek!IM:IO,3,FALSE),szabalyok!$A$16:$B$23,2,FALSE),0)</f>
        <v>0</v>
      </c>
      <c r="CB42" s="47">
        <f>versenyek!$IW$11*IFERROR(VLOOKUP(VLOOKUP($A42,versenyek!IV:IX,3,FALSE),szabalyok!$A$16:$B$23,2,FALSE),0)</f>
        <v>0</v>
      </c>
      <c r="CC42" s="47">
        <f>versenyek!$IZ$11*IFERROR(VLOOKUP(VLOOKUP($A42,versenyek!IY:JA,3,FALSE),szabalyok!$A$16:$B$23,2,FALSE),0)</f>
        <v>0</v>
      </c>
      <c r="CD42" s="47">
        <f>versenyek!$JC$11*IFERROR(VLOOKUP(VLOOKUP($A42,versenyek!JB:JD,3,FALSE),szabalyok!$A$16:$B$23,2,FALSE),0)</f>
        <v>0</v>
      </c>
      <c r="CE42" s="47">
        <f>versenyek!$JF$11*IFERROR(VLOOKUP(VLOOKUP($A42,versenyek!JE:JG,3,FALSE),szabalyok!$A$16:$B$23,2,FALSE),0)</f>
        <v>0</v>
      </c>
      <c r="CF42" s="47">
        <f>versenyek!$JI$11*IFERROR(VLOOKUP(VLOOKUP($A42,versenyek!JH:JJ,3,FALSE),szabalyok!$A$16:$B$23,2,FALSE),0)</f>
        <v>0</v>
      </c>
      <c r="CG42" s="47">
        <f>versenyek!$JL$11*IFERROR(VLOOKUP(VLOOKUP($A42,versenyek!JK:JM,3,FALSE),szabalyok!$A$16:$B$23,2,FALSE),0)</f>
        <v>0</v>
      </c>
      <c r="CH42" s="47">
        <f>versenyek!$JO$11*IFERROR(VLOOKUP(VLOOKUP($A42,versenyek!JN:JP,3,FALSE),szabalyok!$A$16:$B$23,2,FALSE),0)</f>
        <v>0</v>
      </c>
      <c r="CI42" s="47">
        <f>versenyek!$JR$11*IFERROR(VLOOKUP(VLOOKUP($A42,versenyek!JQ:JS,3,FALSE),szabalyok!$A$16:$B$23,2,FALSE),0)</f>
        <v>0</v>
      </c>
      <c r="CJ42" s="47">
        <f>versenyek!$JU$11*IFERROR(VLOOKUP(VLOOKUP($A42,versenyek!JT:JV,3,FALSE),szabalyok!$A$16:$B$23,2,FALSE),0)</f>
        <v>0</v>
      </c>
      <c r="CK42" s="47">
        <f>versenyek!$JR$11*IFERROR(VLOOKUP(VLOOKUP($A42,versenyek!JW:JY,3,FALSE),szabalyok!$A$16:$B$23,2,FALSE),0)</f>
        <v>0</v>
      </c>
      <c r="CL42" s="47">
        <f>versenyek!$KA$11*IFERROR(VLOOKUP(VLOOKUP($A42,versenyek!JZ:KB,3,FALSE),szabalyok!$A$16:$B$23,2,FALSE),0)</f>
        <v>0</v>
      </c>
      <c r="CM42" s="47">
        <f>versenyek!$KD$11*IFERROR(VLOOKUP(VLOOKUP($A42,versenyek!KC:KE,3,FALSE),szabalyok!$A$16:$B$23,2,FALSE),0)</f>
        <v>9.3962580987074915</v>
      </c>
      <c r="CN42" s="47">
        <f>versenyek!$KG$11*IFERROR(VLOOKUP(VLOOKUP($A42,versenyek!KF:KH,3,FALSE),szabalyok!$A$16:$B$23,2,FALSE),0)</f>
        <v>0</v>
      </c>
      <c r="CO42" s="47">
        <f>versenyek!$KJ$11*IFERROR(VLOOKUP(VLOOKUP($A42,versenyek!KI:KK,3,FALSE),szabalyok!$A$16:$B$23,2,FALSE),0)</f>
        <v>0</v>
      </c>
      <c r="CP42" s="47">
        <f>versenyek!$KM$11*IFERROR(VLOOKUP(VLOOKUP($A42,versenyek!KL:KN,3,FALSE),szabalyok!$A$16:$B$23,2,FALSE),0)</f>
        <v>0</v>
      </c>
      <c r="CQ42" s="47">
        <f>versenyek!$KP$11*IFERROR(VLOOKUP(VLOOKUP($A42,versenyek!KO:KQ,3,FALSE),szabalyok!$A$16:$B$23,2,FALSE),0)</f>
        <v>0</v>
      </c>
      <c r="CR42" s="47">
        <f>versenyek!$KS$11*IFERROR(VLOOKUP(VLOOKUP($A42,versenyek!KR:KT,3,FALSE),szabalyok!$A$16:$B$23,2,FALSE),0)</f>
        <v>0</v>
      </c>
      <c r="CS42" s="47">
        <f>versenyek!$KV$11*IFERROR(VLOOKUP(VLOOKUP($A42,versenyek!KU:KW,3,FALSE),szabalyok!$A$16:$B$23,2,FALSE),0)</f>
        <v>0</v>
      </c>
      <c r="CT42" s="47">
        <f>versenyek!$KY$11*IFERROR(VLOOKUP(VLOOKUP($A42,versenyek!KX:KZ,3,FALSE),szabalyok!$A$16:$B$23,2,FALSE),0)</f>
        <v>0</v>
      </c>
      <c r="CU42" s="47">
        <f>versenyek!$LB$11*IFERROR(VLOOKUP(VLOOKUP($A42,versenyek!LA:LC,3,FALSE),szabalyok!$A$16:$B$23,2,FALSE),0)</f>
        <v>0</v>
      </c>
      <c r="CV42" s="47">
        <f>versenyek!$LE$11*IFERROR(VLOOKUP(VLOOKUP($A42,versenyek!LD:LF,3,FALSE),szabalyok!$A$16:$B$23,2,FALSE),0)</f>
        <v>0</v>
      </c>
      <c r="CW42" s="47">
        <f>versenyek!$LH$11*IFERROR(VLOOKUP(VLOOKUP($A42,versenyek!LG:LI,3,FALSE),szabalyok!$A$16:$B$23,2,FALSE),0)</f>
        <v>0</v>
      </c>
      <c r="CX42" s="47">
        <f>versenyek!$LK$11*IFERROR(VLOOKUP(VLOOKUP($A42,versenyek!LJ:LL,3,FALSE),szabalyok!$A$16:$B$23,2,FALSE),0)</f>
        <v>0</v>
      </c>
      <c r="CY42" s="47">
        <f>versenyek!$LN$11*IFERROR(VLOOKUP(VLOOKUP($A42,versenyek!LM:LO,3,FALSE),szabalyok!$A$16:$B$23,2,FALSE),0)</f>
        <v>0</v>
      </c>
      <c r="CZ42" s="47">
        <f>versenyek!$LQ$11*IFERROR(VLOOKUP(VLOOKUP($A42,versenyek!LP:LR,3,FALSE),szabalyok!$A$16:$B$23,2,FALSE),0)</f>
        <v>0</v>
      </c>
      <c r="DA42" s="47">
        <f>versenyek!$LT$11*IFERROR(VLOOKUP(VLOOKUP($A42,versenyek!LS:LU,3,FALSE),szabalyok!$A$16:$B$23,2,FALSE),0)</f>
        <v>0</v>
      </c>
      <c r="DB42" s="47">
        <f>versenyek!$LW$11*IFERROR(VLOOKUP(VLOOKUP($A42,versenyek!LV:LX,3,FALSE),szabalyok!$A$16:$B$23,2,FALSE),0)</f>
        <v>0</v>
      </c>
      <c r="DC42" s="47">
        <f>versenyek!$LZ$11*IFERROR(VLOOKUP(VLOOKUP($A42,versenyek!LY:MA,3,FALSE),szabalyok!$A$16:$B$23,2,FALSE),0)</f>
        <v>37.589068156635456</v>
      </c>
      <c r="DD42" s="47">
        <f>versenyek!$MC$11*IFERROR(VLOOKUP(VLOOKUP($A42,versenyek!MB:MD,3,FALSE),szabalyok!$A$16:$B$23,2,FALSE),0)</f>
        <v>0</v>
      </c>
      <c r="DE42" s="47">
        <f>versenyek!$ML$11*IFERROR(VLOOKUP(VLOOKUP($A42,versenyek!MK:MM,3,FALSE),szabalyok!$A$16:$B$23,2,FALSE),0)</f>
        <v>0</v>
      </c>
      <c r="DF42" s="47">
        <f>versenyek!$MO$11*IFERROR(VLOOKUP(VLOOKUP($A42,versenyek!MN:MP,3,FALSE),szabalyok!$A$16:$B$23,2,FALSE),0)</f>
        <v>0</v>
      </c>
      <c r="DG42" s="47">
        <f>versenyek!$MR$11*IFERROR(VLOOKUP(VLOOKUP($A42,versenyek!MQ:MS,3,FALSE),szabalyok!$A$16:$B$23,2,FALSE),0)</f>
        <v>0</v>
      </c>
      <c r="DH42" s="47">
        <f>versenyek!$MU$11*IFERROR(VLOOKUP(VLOOKUP($A42,versenyek!MT:MV,3,FALSE),szabalyok!$A$16:$B$23,2,FALSE),0)</f>
        <v>0</v>
      </c>
      <c r="DI42" s="47">
        <f>versenyek!$MX$11*IFERROR(VLOOKUP(VLOOKUP($A42,versenyek!MW:MY,3,FALSE),szabalyok!$A$16:$B$23,2,FALSE),0)</f>
        <v>0</v>
      </c>
      <c r="DJ42" s="47">
        <f>versenyek!$NA$11*IFERROR(VLOOKUP(VLOOKUP($A42,versenyek!MZ:NB,3,FALSE),szabalyok!$A$16:$B$23,2,FALSE),0)</f>
        <v>0</v>
      </c>
      <c r="DK42" s="47">
        <f>versenyek!$ND$11*IFERROR(VLOOKUP(VLOOKUP($A42,versenyek!NC:NE,3,FALSE),szabalyok!$A$16:$B$23,2,FALSE),0)</f>
        <v>0</v>
      </c>
      <c r="DL42" s="47">
        <f>versenyek!$NG$11*IFERROR(VLOOKUP(VLOOKUP($A42,versenyek!NF:NH,3,FALSE),szabalyok!$A$16:$B$23,2,FALSE),0)</f>
        <v>0</v>
      </c>
      <c r="DM42" s="47">
        <f>versenyek!$NJ$11*IFERROR(VLOOKUP(VLOOKUP($A42,versenyek!NI:NK,3,FALSE),szabalyok!$A$16:$B$23,2,FALSE),0)</f>
        <v>0</v>
      </c>
      <c r="DN42" s="47">
        <f>versenyek!$NM$11*IFERROR(VLOOKUP(VLOOKUP($A42,versenyek!NL:NN,3,FALSE),szabalyok!$A$16:$B$23,2,FALSE),0)</f>
        <v>0</v>
      </c>
      <c r="DO42" s="47">
        <f>versenyek!$NP$11*IFERROR(VLOOKUP(VLOOKUP($A42,versenyek!NO:NQ,3,FALSE),szabalyok!$A$16:$B$23,2,FALSE),0)</f>
        <v>0</v>
      </c>
      <c r="DP42" s="47">
        <f>versenyek!$NS$11*IFERROR(VLOOKUP(VLOOKUP($A42,versenyek!NR:NT,3,FALSE),szabalyok!$A$16:$B$23,2,FALSE),0)</f>
        <v>0</v>
      </c>
      <c r="DQ42" s="47">
        <f>versenyek!$NV$11*IFERROR(VLOOKUP(VLOOKUP($A42,versenyek!NU:NW,3,FALSE),szabalyok!$A$16:$B$23,2,FALSE),0)</f>
        <v>0</v>
      </c>
      <c r="DR42" s="47">
        <f>versenyek!$NY$11*IFERROR(VLOOKUP(VLOOKUP($A42,versenyek!NX:NZ,3,FALSE),szabalyok!$A$16:$B$23,2,FALSE),0)</f>
        <v>0</v>
      </c>
      <c r="DS42" s="47">
        <f>versenyek!$OB$11*IFERROR(VLOOKUP(VLOOKUP($A42,versenyek!OA:OC,3,FALSE),szabalyok!$A$16:$B$23,2,FALSE),0)</f>
        <v>0</v>
      </c>
      <c r="DT42" s="47">
        <f>versenyek!$OE$11*IFERROR(VLOOKUP(VLOOKUP($A42,versenyek!OD:OF,3,FALSE),szabalyok!$A$16:$B$23,2,FALSE),0)</f>
        <v>0</v>
      </c>
      <c r="DU42" s="47">
        <f>versenyek!$OH$11*IFERROR(VLOOKUP(VLOOKUP($A42,versenyek!OG:OI,3,FALSE),szabalyok!$A$16:$B$23,2,FALSE),0)</f>
        <v>0</v>
      </c>
      <c r="DV42" s="47">
        <f>versenyek!$OK$11*IFERROR(VLOOKUP(VLOOKUP($A42,versenyek!OJ:OL,3,FALSE),szabalyok!$A$16:$B$23,2,FALSE),0)</f>
        <v>0</v>
      </c>
      <c r="DW42" s="47">
        <f>versenyek!$ON$11*IFERROR(VLOOKUP(VLOOKUP($A42,versenyek!OM:OO,3,FALSE),szabalyok!$A$16:$B$23,2,FALSE),0)</f>
        <v>0</v>
      </c>
      <c r="DX42" s="47">
        <f>versenyek!$OQ$11*IFERROR(VLOOKUP(VLOOKUP($A42,versenyek!OP:OR,3,FALSE),szabalyok!$A$16:$B$23,2,FALSE),0)</f>
        <v>0</v>
      </c>
      <c r="DY42" s="47">
        <f>versenyek!$OT$11*IFERROR(VLOOKUP(VLOOKUP($A42,versenyek!OS:OU,3,FALSE),szabalyok!$A$16:$B$23,2,FALSE),0)</f>
        <v>0</v>
      </c>
      <c r="DZ42" s="47">
        <f>versenyek!$OW$11*IFERROR(VLOOKUP(VLOOKUP($A42,versenyek!OV:OX,3,FALSE),szabalyok!$A$16:$B$23,2,FALSE),0)</f>
        <v>0</v>
      </c>
      <c r="EA42" s="47">
        <f>versenyek!$OZ$11*IFERROR(VLOOKUP(VLOOKUP($A42,versenyek!OY:PA,3,FALSE),szabalyok!$A$16:$B$23,2,FALSE),0)</f>
        <v>0</v>
      </c>
      <c r="EB42" s="47">
        <f>versenyek!$PC$11*IFERROR(VLOOKUP(VLOOKUP($A42,versenyek!PB:PD,3,FALSE),szabalyok!$A$16:$B$23,2,FALSE),0)</f>
        <v>0</v>
      </c>
      <c r="EC42" s="47">
        <f>versenyek!$PF$11*IFERROR(VLOOKUP(VLOOKUP($A42,versenyek!PE:PG,3,FALSE),szabalyok!$A$16:$B$23,2,FALSE),0)</f>
        <v>0</v>
      </c>
      <c r="ED42" s="47">
        <f>versenyek!$PI$11*IFERROR(VLOOKUP(VLOOKUP($A42,versenyek!PH:PJ,3,FALSE),szabalyok!$A$16:$B$23,2,FALSE),0)</f>
        <v>0</v>
      </c>
      <c r="EE42" s="47">
        <f>versenyek!$PL$11*IFERROR(VLOOKUP(VLOOKUP($A42,versenyek!PK:PM,3,FALSE),szabalyok!$A$16:$B$23,2,FALSE),0)</f>
        <v>0</v>
      </c>
      <c r="EF42" s="47">
        <f>versenyek!$PO$11*IFERROR(VLOOKUP(VLOOKUP($A42,versenyek!PN:PP,3,FALSE),szabalyok!$A$16:$B$23,2,FALSE),0)</f>
        <v>0</v>
      </c>
      <c r="EG42" s="47">
        <f>versenyek!$PR$11*IFERROR(VLOOKUP(VLOOKUP($A42,versenyek!PQ:PS,3,FALSE),szabalyok!$A$16:$B$23,2,FALSE),0)</f>
        <v>0</v>
      </c>
      <c r="EH42" s="47">
        <f>versenyek!$PU$11*IFERROR(VLOOKUP(VLOOKUP($A42,versenyek!PT:PV,3,FALSE),szabalyok!$A$16:$B$23,2,FALSE),0)</f>
        <v>0</v>
      </c>
      <c r="EI42" s="47">
        <f>versenyek!$PX$11*IFERROR(VLOOKUP(VLOOKUP($A42,versenyek!PW:PY,3,FALSE),szabalyok!$A$16:$B$23,2,FALSE),0)</f>
        <v>0</v>
      </c>
      <c r="EJ42" s="47">
        <f>versenyek!$QA$11*IFERROR(VLOOKUP(VLOOKUP($A42,versenyek!PZ:QB,3,FALSE),szabalyok!$A$16:$B$23,2,FALSE),0)</f>
        <v>0</v>
      </c>
      <c r="EK42" s="47">
        <f>versenyek!$QD$11*IFERROR(VLOOKUP(VLOOKUP($A42,versenyek!QC:QE,3,FALSE),szabalyok!$A$16:$B$23,2,FALSE),0)</f>
        <v>0</v>
      </c>
      <c r="EL42" s="47">
        <f>versenyek!$QG$11*IFERROR(VLOOKUP(VLOOKUP($A42,versenyek!QF:QH,3,FALSE),szabalyok!$A$16:$B$23,2,FALSE),0)</f>
        <v>0</v>
      </c>
      <c r="EM42" s="47">
        <f>versenyek!$QJ$11*IFERROR(VLOOKUP(VLOOKUP($A42,versenyek!QI:QK,3,FALSE),szabalyok!$A$16:$B$23,2,FALSE),0)</f>
        <v>0</v>
      </c>
      <c r="EN42" s="47">
        <f>versenyek!$QM$11*IFERROR(VLOOKUP(VLOOKUP($A42,versenyek!QL:QN,3,FALSE),szabalyok!$A$16:$B$23,2,FALSE),0)</f>
        <v>0</v>
      </c>
      <c r="EO42" s="47">
        <f>versenyek!$QP$11*IFERROR(VLOOKUP(VLOOKUP($A42,versenyek!QO:QQ,3,FALSE),szabalyok!$A$16:$B$23,2,FALSE),0)</f>
        <v>13.951979280932719</v>
      </c>
      <c r="EP42" s="47">
        <f>versenyek!$QS$11*IFERROR(VLOOKUP(VLOOKUP($A42,versenyek!QR:QT,3,FALSE),szabalyok!$A$16:$B$23,2,FALSE),0)</f>
        <v>0</v>
      </c>
      <c r="EQ42" s="47">
        <f>versenyek!$QV$11*IFERROR(VLOOKUP(VLOOKUP($A42,versenyek!QU:QW,3,FALSE),szabalyok!$A$16:$B$23,2,FALSE),0)</f>
        <v>0</v>
      </c>
      <c r="ER42" s="47">
        <f>versenyek!$RE$11*IFERROR(VLOOKUP(VLOOKUP($A42,versenyek!RD:RF,3,FALSE),szabalyok!$A$16:$B$23,2,FALSE),0)</f>
        <v>0</v>
      </c>
      <c r="ES42" s="47">
        <f>versenyek!$RH$11*IFERROR(VLOOKUP(VLOOKUP($A42,versenyek!RG:RI,3,FALSE),szabalyok!$A$16:$B$23,2,FALSE),0)</f>
        <v>0</v>
      </c>
      <c r="ET42" s="47">
        <f>versenyek!$RK$11*IFERROR(VLOOKUP(VLOOKUP($A42,versenyek!RJ:RL,3,FALSE),szabalyok!$A$16:$B$23,2,FALSE),0)</f>
        <v>0</v>
      </c>
      <c r="EU42" s="47">
        <f>versenyek!$RN$11*IFERROR(VLOOKUP(VLOOKUP($A42,versenyek!RM:RO,3,FALSE),szabalyok!$A$16:$B$23,2,FALSE),0)</f>
        <v>0</v>
      </c>
      <c r="EV42" s="47">
        <f>versenyek!$RQ$11*IFERROR(VLOOKUP(VLOOKUP($A42,versenyek!RP:RR,3,FALSE),szabalyok!$A$16:$B$23,2,FALSE),0)</f>
        <v>0</v>
      </c>
      <c r="EW42" s="47">
        <f>versenyek!$RT$11*IFERROR(VLOOKUP(VLOOKUP($A42,versenyek!RS:RU,3,FALSE),szabalyok!$A$16:$B$23,2,FALSE),0)</f>
        <v>0</v>
      </c>
      <c r="EX42" s="47">
        <f>versenyek!$RW$11*IFERROR(VLOOKUP(VLOOKUP($A42,versenyek!RV:RX,3,FALSE),szabalyok!$A$16:$B$23,2,FALSE),0)</f>
        <v>0</v>
      </c>
      <c r="EY42" s="47">
        <f>versenyek!$RZ$11*IFERROR(VLOOKUP(VLOOKUP($A42,versenyek!RY:SA,3,FALSE),szabalyok!$A$16:$B$23,2,FALSE),0)</f>
        <v>0</v>
      </c>
      <c r="EZ42" s="47">
        <f>versenyek!$SC$11*IFERROR(VLOOKUP(VLOOKUP($A42,versenyek!SB:SD,3,FALSE),szabalyok!$A$16:$B$23,2,FALSE),0)</f>
        <v>0</v>
      </c>
      <c r="FA42" s="47">
        <f>versenyek!$SF$11*IFERROR(VLOOKUP(VLOOKUP($A42,versenyek!SE:SG,3,FALSE),szabalyok!$A$16:$B$23,2,FALSE),0)</f>
        <v>0</v>
      </c>
      <c r="FB42" s="47">
        <f>versenyek!$SI$11*IFERROR(VLOOKUP(VLOOKUP($A42,versenyek!SH:SJ,3,FALSE),szabalyok!$A$16:$B$23,2,FALSE),0)</f>
        <v>0</v>
      </c>
      <c r="FC42" s="47">
        <f>versenyek!$SL$11*IFERROR(VLOOKUP(VLOOKUP($A42,versenyek!SK:SM,3,FALSE),szabalyok!$A$16:$B$23,2,FALSE),0)</f>
        <v>0</v>
      </c>
      <c r="FD42" s="47">
        <f>versenyek!$SO$11*IFERROR(VLOOKUP(VLOOKUP($A42,versenyek!SN:SP,3,FALSE),szabalyok!$A$16:$B$23,2,FALSE),0)</f>
        <v>0</v>
      </c>
      <c r="FE42" s="47">
        <f>versenyek!$SR$11*IFERROR(VLOOKUP(VLOOKUP($A42,versenyek!SQ:SS,3,FALSE),szabalyok!$A$16:$B$23,2,FALSE),0)</f>
        <v>0</v>
      </c>
      <c r="FF42" s="47">
        <f>versenyek!$SU$11*IFERROR(VLOOKUP(VLOOKUP($A42,versenyek!ST:SV,3,FALSE),szabalyok!$A$16:$B$23,2,FALSE),0)</f>
        <v>0</v>
      </c>
      <c r="FG42" s="47">
        <f>versenyek!$SX$11*IFERROR(VLOOKUP(VLOOKUP($A42,versenyek!SW:SY,3,FALSE),szabalyok!$A$16:$B$23,2,FALSE),0)</f>
        <v>0</v>
      </c>
      <c r="FH42" s="47">
        <f>versenyek!$TA$11*IFERROR(VLOOKUP(VLOOKUP($A42,versenyek!SZ:TB,3,FALSE),szabalyok!$A$16:$B$23,2,FALSE),0)</f>
        <v>0</v>
      </c>
      <c r="FI42" s="47">
        <f>versenyek!$TD$11*IFERROR(VLOOKUP(VLOOKUP($A42,versenyek!TC:TE,3,FALSE),szabalyok!$A$16:$B$23,2,FALSE),0)</f>
        <v>0</v>
      </c>
      <c r="FJ42" s="47">
        <f>versenyek!$TG$11*IFERROR(VLOOKUP(VLOOKUP($A42,versenyek!TF:TH,3,FALSE),szabalyok!$A$16:$B$23,2,FALSE),0)</f>
        <v>0</v>
      </c>
      <c r="FK42" s="47">
        <f>versenyek!$TJ$11*IFERROR(VLOOKUP(VLOOKUP($A42,versenyek!TI:TK,3,FALSE),szabalyok!$A$16:$B$23,2,FALSE),0)</f>
        <v>0</v>
      </c>
      <c r="FL42" s="47">
        <f>versenyek!$TM$11*IFERROR(VLOOKUP(VLOOKUP($A42,versenyek!TL:TN,3,FALSE),szabalyok!$A$16:$B$23,2,FALSE),0)</f>
        <v>0</v>
      </c>
      <c r="FM42" s="47">
        <f>versenyek!$TP$11*IFERROR(VLOOKUP(VLOOKUP($A42,versenyek!TO:TQ,3,FALSE),szabalyok!$A$16:$B$23,2,FALSE),0)</f>
        <v>0</v>
      </c>
      <c r="FN42" s="47">
        <f>versenyek!$TS$11*IFERROR(VLOOKUP(VLOOKUP($A42,versenyek!TR:TT,3,FALSE),szabalyok!$A$16:$B$23,2,FALSE),0)</f>
        <v>0</v>
      </c>
      <c r="FO42" s="47"/>
      <c r="FP42" s="235">
        <f t="shared" si="1"/>
        <v>13.951979280932719</v>
      </c>
    </row>
    <row r="43" spans="1:172">
      <c r="A43" s="106" t="s">
        <v>812</v>
      </c>
      <c r="B43" s="47"/>
      <c r="C43" s="47"/>
      <c r="D43" s="47"/>
      <c r="E43" s="47"/>
      <c r="F43" s="47"/>
      <c r="G43" s="47"/>
      <c r="H43" s="47"/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>
        <v>0</v>
      </c>
      <c r="Q43" s="47">
        <v>0</v>
      </c>
      <c r="R43" s="47">
        <f>versenyek!$BD$11*IFERROR(VLOOKUP(VLOOKUP($A43,versenyek!BC:BE,3,FALSE),szabalyok!$A$16:$B$23,2,FALSE),0)</f>
        <v>0</v>
      </c>
      <c r="S43" s="47">
        <f>versenyek!$BG$11*IFERROR(VLOOKUP(VLOOKUP($A43,versenyek!BF:BH,3,FALSE),szabalyok!$A$16:$B$23,2,FALSE),0)</f>
        <v>0</v>
      </c>
      <c r="T43" s="47">
        <f>versenyek!$BJ$11*IFERROR(VLOOKUP(VLOOKUP($A43,versenyek!BI:BK,3,FALSE),szabalyok!$A$16:$B$23,2,FALSE),0)</f>
        <v>0</v>
      </c>
      <c r="U43" s="47">
        <f>versenyek!$BM$11*IFERROR(VLOOKUP(VLOOKUP($A43,versenyek!BL:BN,3,FALSE),szabalyok!$A$16:$B$23,2,FALSE),0)</f>
        <v>0</v>
      </c>
      <c r="V43" s="47">
        <f>versenyek!$BP$11*IFERROR(VLOOKUP(VLOOKUP($A43,versenyek!BO:BQ,3,FALSE),szabalyok!$A$16:$B$23,2,FALSE),0)</f>
        <v>0</v>
      </c>
      <c r="W43" s="47">
        <f>versenyek!$BS$11*IFERROR(VLOOKUP(VLOOKUP($A43,versenyek!BR:BT,3,FALSE),szabalyok!$A$16:$B$23,2,FALSE),0)</f>
        <v>0</v>
      </c>
      <c r="X43" s="47">
        <f>versenyek!$BV$11*IFERROR(VLOOKUP(VLOOKUP($A43,versenyek!BU:BW,3,FALSE),szabalyok!$A$16:$B$23,2,FALSE),0)</f>
        <v>0</v>
      </c>
      <c r="Y43" s="47">
        <f>versenyek!$BY$11*IFERROR(VLOOKUP(VLOOKUP($A43,versenyek!BX:BZ,3,FALSE),szabalyok!$A$16:$B$23,2,FALSE),0)</f>
        <v>0</v>
      </c>
      <c r="Z43" s="47">
        <f>versenyek!$CB$11*IFERROR(VLOOKUP(VLOOKUP($A43,versenyek!CA:CC,3,FALSE),szabalyok!$A$16:$B$23,2,FALSE),0)</f>
        <v>0</v>
      </c>
      <c r="AA43" s="47">
        <f>versenyek!$CE$11*IFERROR(VLOOKUP(VLOOKUP($A43,versenyek!CD:CF,3,FALSE),szabalyok!$A$16:$B$23,2,FALSE),0)</f>
        <v>0</v>
      </c>
      <c r="AB43" s="47">
        <f>versenyek!$CH$11*IFERROR(VLOOKUP(VLOOKUP($A43,versenyek!CG:CI,3,FALSE),szabalyok!$A$16:$B$23,2,FALSE),0)</f>
        <v>0</v>
      </c>
      <c r="AC43" s="47">
        <f>versenyek!$CK$11*IFERROR(VLOOKUP(VLOOKUP($A43,versenyek!CJ:CL,3,FALSE),szabalyok!$A$16:$B$23,2,FALSE),0)</f>
        <v>0</v>
      </c>
      <c r="AD43" s="47">
        <f>versenyek!$CN$11*IFERROR(VLOOKUP(VLOOKUP($A43,versenyek!CM:CO,3,FALSE),szabalyok!$A$16:$B$23,2,FALSE),0)</f>
        <v>0</v>
      </c>
      <c r="AE43" s="47">
        <f>versenyek!$CQ$11*IFERROR(VLOOKUP(VLOOKUP($A43,versenyek!CP:CR,3,FALSE),szabalyok!$A$16:$B$23,2,FALSE),0)</f>
        <v>0</v>
      </c>
      <c r="AF43" s="47">
        <f>versenyek!$CT$11*IFERROR(VLOOKUP(VLOOKUP($A43,versenyek!CS:CU,3,FALSE),szabalyok!$A$16:$B$23,2,FALSE),0)</f>
        <v>0</v>
      </c>
      <c r="AG43" s="47">
        <f>versenyek!$CW$11*IFERROR(VLOOKUP(VLOOKUP($A43,versenyek!CV:CX,3,FALSE),szabalyok!$A$16:$B$23,2,FALSE),0)</f>
        <v>0</v>
      </c>
      <c r="AH43" s="47">
        <f>versenyek!$CZ$11*IFERROR(VLOOKUP(VLOOKUP($A43,versenyek!CY:DA,3,FALSE),szabalyok!$A$16:$B$23,2,FALSE),0)</f>
        <v>0</v>
      </c>
      <c r="AI43" s="47">
        <f>versenyek!$DC$11*IFERROR(VLOOKUP(VLOOKUP($A43,versenyek!DB:DD,3,FALSE),szabalyok!$A$16:$B$23,2,FALSE),0)</f>
        <v>0</v>
      </c>
      <c r="AJ43" s="47">
        <f>versenyek!$DF$11*IFERROR(VLOOKUP(VLOOKUP($A43,versenyek!DE:DG,3,FALSE),szabalyok!$A$16:$B$23,2,FALSE),0)</f>
        <v>0</v>
      </c>
      <c r="AK43" s="47">
        <f>versenyek!$DI$11*IFERROR(VLOOKUP(VLOOKUP($A43,versenyek!DH:DJ,3,FALSE),szabalyok!$A$16:$B$23,2,FALSE),0)</f>
        <v>0</v>
      </c>
      <c r="AL43" s="47">
        <f>versenyek!$DL$11*IFERROR(VLOOKUP(VLOOKUP($A43,versenyek!DK:DM,3,FALSE),szabalyok!$A$16:$B$23,2,FALSE),0)</f>
        <v>0</v>
      </c>
      <c r="AM43" s="47">
        <f>versenyek!$DR$11*IFERROR(VLOOKUP(VLOOKUP($A43,versenyek!DQ:DS,3,FALSE),szabalyok!$A$16:$B$23,2,FALSE),0)</f>
        <v>0</v>
      </c>
      <c r="AN43" s="47">
        <f>versenyek!$DU$11*IFERROR(VLOOKUP(VLOOKUP($A43,versenyek!DT:DV,3,FALSE),szabalyok!$A$16:$B$23,2,FALSE),0)</f>
        <v>0</v>
      </c>
      <c r="AO43" s="47">
        <f>versenyek!$DO$11*IFERROR(VLOOKUP(VLOOKUP($A43,versenyek!DN:DP,3,FALSE),szabalyok!$A$16:$B$23,2,FALSE),0)</f>
        <v>0</v>
      </c>
      <c r="AP43" s="47">
        <f>versenyek!$DX$11*IFERROR(VLOOKUP(VLOOKUP($A43,versenyek!DW:DY,3,FALSE),szabalyok!$A$16:$B$23,2,FALSE),0)</f>
        <v>0</v>
      </c>
      <c r="AQ43" s="47" t="e">
        <f>versenyek!$EA$11*IFERROR(VLOOKUP(VLOOKUP($A43,versenyek!DZ:EB,3,FALSE),szabalyok!$A$16:$B$23,2,FALSE),0)</f>
        <v>#DIV/0!</v>
      </c>
      <c r="AR43" s="47" t="e">
        <f>versenyek!$ED$11*IFERROR(VLOOKUP(VLOOKUP($A43,versenyek!EC:EE,3,FALSE),szabalyok!$A$16:$B$23,2,FALSE),0)</f>
        <v>#DIV/0!</v>
      </c>
      <c r="AS43" s="47">
        <f>versenyek!$EG$11*IFERROR(VLOOKUP(VLOOKUP($A43,versenyek!EF:EH,3,FALSE),szabalyok!$A$16:$B$23,2,FALSE),0)</f>
        <v>0</v>
      </c>
      <c r="AT43" s="47">
        <f>versenyek!$EJ$11*IFERROR(VLOOKUP(VLOOKUP($A43,versenyek!EI:EK,3,FALSE),szabalyok!$A$16:$B$23,2,FALSE),0)</f>
        <v>0</v>
      </c>
      <c r="AU43" s="47">
        <f>versenyek!$EM$11*IFERROR(VLOOKUP(VLOOKUP($A43,versenyek!EL:EN,3,FALSE),szabalyok!$A$16:$B$23,2,FALSE),0)</f>
        <v>0</v>
      </c>
      <c r="AV43" s="47">
        <f>versenyek!$EP$11*IFERROR(VLOOKUP(VLOOKUP($A43,versenyek!EO:EQ,3,FALSE),szabalyok!$A$16:$B$23,2,FALSE),0)</f>
        <v>0</v>
      </c>
      <c r="AW43" s="47">
        <f>versenyek!$EY$11*IFERROR(VLOOKUP(VLOOKUP($A43,versenyek!EX:EZ,3,FALSE),szabalyok!$A$16:$B$23,2,FALSE),0)</f>
        <v>6.2470929542311637</v>
      </c>
      <c r="AX43" s="47">
        <f>versenyek!$FB$11*IFERROR(VLOOKUP(VLOOKUP($A43,versenyek!FA:FC,3,FALSE),szabalyok!$A$16:$B$23,2,FALSE),0)</f>
        <v>0</v>
      </c>
      <c r="AY43" s="47">
        <f>versenyek!$FE$11*IFERROR(VLOOKUP(VLOOKUP($A43,versenyek!FD:FF,3,FALSE),szabalyok!$A$16:$B$23,2,FALSE),0)</f>
        <v>0</v>
      </c>
      <c r="AZ43" s="47">
        <f>versenyek!$FH$11*IFERROR(VLOOKUP(VLOOKUP($A43,versenyek!FG:FI,3,FALSE),szabalyok!$A$16:$B$23,2,FALSE),0)</f>
        <v>0</v>
      </c>
      <c r="BA43" s="47">
        <f>versenyek!$FK$11*IFERROR(VLOOKUP(VLOOKUP($A43,versenyek!FJ:FL,3,FALSE),szabalyok!$A$16:$B$23,2,FALSE),0)</f>
        <v>2.7471918601722667</v>
      </c>
      <c r="BB43" s="47">
        <f>versenyek!$FN$11*IFERROR(VLOOKUP(VLOOKUP($A43,versenyek!FM:FO,3,FALSE),szabalyok!$A$16:$B$23,2,FALSE),0)</f>
        <v>0</v>
      </c>
      <c r="BC43" s="47">
        <f>versenyek!$FQ$11*IFERROR(VLOOKUP(VLOOKUP($A43,versenyek!FP:FR,3,FALSE),szabalyok!$A$16:$B$23,2,FALSE),0)</f>
        <v>0</v>
      </c>
      <c r="BD43" s="47">
        <f>versenyek!$FT$11*IFERROR(VLOOKUP(VLOOKUP($A43,versenyek!FS:FU,3,FALSE),szabalyok!$A$16:$B$23,2,FALSE),0)</f>
        <v>0</v>
      </c>
      <c r="BE43" s="47">
        <f>versenyek!$FW$11*IFERROR(VLOOKUP(VLOOKUP($A43,versenyek!FV:FX,3,FALSE),szabalyok!$A$16:$B$23,2,FALSE),0)</f>
        <v>0</v>
      </c>
      <c r="BF43" s="47">
        <f>versenyek!$FZ$11*IFERROR(VLOOKUP(VLOOKUP($A43,versenyek!FY:GA,3,FALSE),szabalyok!$A$16:$B$23,2,FALSE),0)</f>
        <v>0</v>
      </c>
      <c r="BG43" s="47">
        <f>versenyek!$GC$11*IFERROR(VLOOKUP(VLOOKUP($A43,versenyek!GB:GD,3,FALSE),szabalyok!$A$16:$B$23,2,FALSE),0)</f>
        <v>0</v>
      </c>
      <c r="BH43" s="47">
        <f>versenyek!$GF$11*IFERROR(VLOOKUP(VLOOKUP($A43,versenyek!GE:GG,3,FALSE),szabalyok!$A$16:$B$23,2,FALSE),0)</f>
        <v>0</v>
      </c>
      <c r="BI43" s="47">
        <f>versenyek!$GI$11*IFERROR(VLOOKUP(VLOOKUP($A43,versenyek!GH:GJ,3,FALSE),szabalyok!$A$16:$B$23,2,FALSE),0)</f>
        <v>0</v>
      </c>
      <c r="BJ43" s="47">
        <f>versenyek!$GL$11*IFERROR(VLOOKUP(VLOOKUP($A43,versenyek!GK:GM,3,FALSE),szabalyok!$A$16:$B$23,2,FALSE),0)</f>
        <v>0</v>
      </c>
      <c r="BK43" s="47">
        <f>versenyek!$GO$11*IFERROR(VLOOKUP(VLOOKUP($A43,versenyek!GN:GP,3,FALSE),szabalyok!$A$16:$B$23,2,FALSE),0)</f>
        <v>0</v>
      </c>
      <c r="BL43" s="47">
        <f>versenyek!$GR$11*IFERROR(VLOOKUP(VLOOKUP($A43,versenyek!GQ:GS,3,FALSE),szabalyok!$A$16:$B$23,2,FALSE),0)</f>
        <v>0</v>
      </c>
      <c r="BM43" s="47">
        <f>versenyek!$GX$11*IFERROR(VLOOKUP(VLOOKUP($A43,versenyek!GW:GY,3,FALSE),szabalyok!$A$16:$B$23,2,FALSE),0)</f>
        <v>0</v>
      </c>
      <c r="BN43" s="47">
        <f>versenyek!$GX$11*IFERROR(VLOOKUP(VLOOKUP($A43,versenyek!GX:GZ,3,FALSE),szabalyok!$A$16:$B$23,2,FALSE),0)</f>
        <v>0</v>
      </c>
      <c r="BO43" s="47">
        <f>versenyek!$HD$11*IFERROR(VLOOKUP(VLOOKUP($A43,versenyek!HC:HE,3,FALSE),szabalyok!$A$16:$B$23,2,FALSE),0)</f>
        <v>0</v>
      </c>
      <c r="BP43" s="47">
        <f>versenyek!$HG$11*IFERROR(VLOOKUP(VLOOKUP($A43,versenyek!HF:HH,3,FALSE),szabalyok!$A$16:$B$23,2,FALSE),0)</f>
        <v>0</v>
      </c>
      <c r="BQ43" s="47">
        <f>versenyek!$HJ$11*IFERROR(VLOOKUP(VLOOKUP($A43,versenyek!HI:HK,3,FALSE),szabalyok!$A$16:$B$23,2,FALSE),0)</f>
        <v>0</v>
      </c>
      <c r="BR43" s="47">
        <f>versenyek!$HM$11*IFERROR(VLOOKUP(VLOOKUP($A43,versenyek!HL:HN,3,FALSE),szabalyok!$A$16:$B$23,2,FALSE),0)</f>
        <v>0</v>
      </c>
      <c r="BS43" s="47">
        <f>versenyek!$HP$11*IFERROR(VLOOKUP(VLOOKUP($A43,versenyek!HO:HQ,3,FALSE),szabalyok!$A$16:$B$23,2,FALSE),0)</f>
        <v>0</v>
      </c>
      <c r="BT43" s="47">
        <f>versenyek!$HS$11*IFERROR(VLOOKUP(VLOOKUP($A43,versenyek!HR:HT,3,FALSE),szabalyok!$A$16:$B$23,2,FALSE),0)</f>
        <v>0</v>
      </c>
      <c r="BU43" s="47">
        <f>versenyek!$HV$11*IFERROR(VLOOKUP(VLOOKUP($A43,versenyek!HU:HW,3,FALSE),szabalyok!$A$16:$B$23,2,FALSE),0)</f>
        <v>0</v>
      </c>
      <c r="BV43" s="47">
        <f>versenyek!$HY$11*IFERROR(VLOOKUP(VLOOKUP($A43,versenyek!HX:HZ,3,FALSE),szabalyok!$A$16:$B$23,2,FALSE),0)</f>
        <v>0</v>
      </c>
      <c r="BW43" s="47">
        <f>versenyek!$IB$11*IFERROR(VLOOKUP(VLOOKUP($A43,versenyek!IA:IC,3,FALSE),szabalyok!$A$16:$B$23,2,FALSE),0)</f>
        <v>0</v>
      </c>
      <c r="BX43" s="47">
        <f>versenyek!$IE$11*IFERROR(VLOOKUP(VLOOKUP($A43,versenyek!ID:IF,3,FALSE),szabalyok!$A$16:$B$23,2,FALSE),0)</f>
        <v>0</v>
      </c>
      <c r="BY43" s="47">
        <f>versenyek!$IH$11*IFERROR(VLOOKUP(VLOOKUP($A43,versenyek!IG:II,3,FALSE),szabalyok!$A$16:$B$23,2,FALSE),0)</f>
        <v>0</v>
      </c>
      <c r="BZ43" s="47">
        <f>versenyek!$IK$11*IFERROR(VLOOKUP(VLOOKUP($A43,versenyek!IJ:IL,3,FALSE),szabalyok!$A$16:$B$23,2,FALSE),0)</f>
        <v>0</v>
      </c>
      <c r="CA43" s="47">
        <f>versenyek!$IN$11*IFERROR(VLOOKUP(VLOOKUP($A43,versenyek!IM:IO,3,FALSE),szabalyok!$A$16:$B$23,2,FALSE),0)</f>
        <v>0</v>
      </c>
      <c r="CB43" s="47">
        <f>versenyek!$IW$11*IFERROR(VLOOKUP(VLOOKUP($A43,versenyek!IV:IX,3,FALSE),szabalyok!$A$16:$B$23,2,FALSE),0)</f>
        <v>0</v>
      </c>
      <c r="CC43" s="47">
        <f>versenyek!$IZ$11*IFERROR(VLOOKUP(VLOOKUP($A43,versenyek!IY:JA,3,FALSE),szabalyok!$A$16:$B$23,2,FALSE),0)</f>
        <v>0</v>
      </c>
      <c r="CD43" s="47">
        <f>versenyek!$JC$11*IFERROR(VLOOKUP(VLOOKUP($A43,versenyek!JB:JD,3,FALSE),szabalyok!$A$16:$B$23,2,FALSE),0)</f>
        <v>0</v>
      </c>
      <c r="CE43" s="47">
        <f>versenyek!$JF$11*IFERROR(VLOOKUP(VLOOKUP($A43,versenyek!JE:JG,3,FALSE),szabalyok!$A$16:$B$23,2,FALSE),0)</f>
        <v>0</v>
      </c>
      <c r="CF43" s="47">
        <f>versenyek!$JI$11*IFERROR(VLOOKUP(VLOOKUP($A43,versenyek!JH:JJ,3,FALSE),szabalyok!$A$16:$B$23,2,FALSE),0)</f>
        <v>0</v>
      </c>
      <c r="CG43" s="47">
        <f>versenyek!$JL$11*IFERROR(VLOOKUP(VLOOKUP($A43,versenyek!JK:JM,3,FALSE),szabalyok!$A$16:$B$23,2,FALSE),0)</f>
        <v>0</v>
      </c>
      <c r="CH43" s="47">
        <f>versenyek!$JO$11*IFERROR(VLOOKUP(VLOOKUP($A43,versenyek!JN:JP,3,FALSE),szabalyok!$A$16:$B$23,2,FALSE),0)</f>
        <v>0</v>
      </c>
      <c r="CI43" s="47">
        <f>versenyek!$JR$11*IFERROR(VLOOKUP(VLOOKUP($A43,versenyek!JQ:JS,3,FALSE),szabalyok!$A$16:$B$23,2,FALSE),0)</f>
        <v>0</v>
      </c>
      <c r="CJ43" s="47">
        <f>versenyek!$JU$11*IFERROR(VLOOKUP(VLOOKUP($A43,versenyek!JT:JV,3,FALSE),szabalyok!$A$16:$B$23,2,FALSE),0)</f>
        <v>0</v>
      </c>
      <c r="CK43" s="47">
        <f>versenyek!$JR$11*IFERROR(VLOOKUP(VLOOKUP($A43,versenyek!JW:JY,3,FALSE),szabalyok!$A$16:$B$23,2,FALSE),0)</f>
        <v>0</v>
      </c>
      <c r="CL43" s="47">
        <f>versenyek!$KA$11*IFERROR(VLOOKUP(VLOOKUP($A43,versenyek!JZ:KB,3,FALSE),szabalyok!$A$16:$B$23,2,FALSE),0)</f>
        <v>0</v>
      </c>
      <c r="CM43" s="47">
        <f>versenyek!$KD$11*IFERROR(VLOOKUP(VLOOKUP($A43,versenyek!KC:KE,3,FALSE),szabalyok!$A$16:$B$23,2,FALSE),0)</f>
        <v>0</v>
      </c>
      <c r="CN43" s="47">
        <f>versenyek!$KG$11*IFERROR(VLOOKUP(VLOOKUP($A43,versenyek!KF:KH,3,FALSE),szabalyok!$A$16:$B$23,2,FALSE),0)</f>
        <v>0</v>
      </c>
      <c r="CO43" s="47">
        <f>versenyek!$KJ$11*IFERROR(VLOOKUP(VLOOKUP($A43,versenyek!KI:KK,3,FALSE),szabalyok!$A$16:$B$23,2,FALSE),0)</f>
        <v>0</v>
      </c>
      <c r="CP43" s="47">
        <f>versenyek!$KM$11*IFERROR(VLOOKUP(VLOOKUP($A43,versenyek!KL:KN,3,FALSE),szabalyok!$A$16:$B$23,2,FALSE),0)</f>
        <v>0</v>
      </c>
      <c r="CQ43" s="47">
        <f>versenyek!$KP$11*IFERROR(VLOOKUP(VLOOKUP($A43,versenyek!KO:KQ,3,FALSE),szabalyok!$A$16:$B$23,2,FALSE),0)</f>
        <v>0</v>
      </c>
      <c r="CR43" s="47">
        <f>versenyek!$KS$11*IFERROR(VLOOKUP(VLOOKUP($A43,versenyek!KR:KT,3,FALSE),szabalyok!$A$16:$B$23,2,FALSE),0)</f>
        <v>0</v>
      </c>
      <c r="CS43" s="47">
        <f>versenyek!$KV$11*IFERROR(VLOOKUP(VLOOKUP($A43,versenyek!KU:KW,3,FALSE),szabalyok!$A$16:$B$23,2,FALSE),0)</f>
        <v>0</v>
      </c>
      <c r="CT43" s="47">
        <f>versenyek!$KY$11*IFERROR(VLOOKUP(VLOOKUP($A43,versenyek!KX:KZ,3,FALSE),szabalyok!$A$16:$B$23,2,FALSE),0)</f>
        <v>0</v>
      </c>
      <c r="CU43" s="47">
        <f>versenyek!$LB$11*IFERROR(VLOOKUP(VLOOKUP($A43,versenyek!LA:LC,3,FALSE),szabalyok!$A$16:$B$23,2,FALSE),0)</f>
        <v>0</v>
      </c>
      <c r="CV43" s="47">
        <f>versenyek!$LE$11*IFERROR(VLOOKUP(VLOOKUP($A43,versenyek!LD:LF,3,FALSE),szabalyok!$A$16:$B$23,2,FALSE),0)</f>
        <v>0</v>
      </c>
      <c r="CW43" s="47">
        <f>versenyek!$LH$11*IFERROR(VLOOKUP(VLOOKUP($A43,versenyek!LG:LI,3,FALSE),szabalyok!$A$16:$B$23,2,FALSE),0)</f>
        <v>0</v>
      </c>
      <c r="CX43" s="47">
        <f>versenyek!$LK$11*IFERROR(VLOOKUP(VLOOKUP($A43,versenyek!LJ:LL,3,FALSE),szabalyok!$A$16:$B$23,2,FALSE),0)</f>
        <v>0</v>
      </c>
      <c r="CY43" s="47">
        <f>versenyek!$LN$11*IFERROR(VLOOKUP(VLOOKUP($A43,versenyek!LM:LO,3,FALSE),szabalyok!$A$16:$B$23,2,FALSE),0)</f>
        <v>0</v>
      </c>
      <c r="CZ43" s="47">
        <f>versenyek!$LQ$11*IFERROR(VLOOKUP(VLOOKUP($A43,versenyek!LP:LR,3,FALSE),szabalyok!$A$16:$B$23,2,FALSE),0)</f>
        <v>0</v>
      </c>
      <c r="DA43" s="47">
        <f>versenyek!$LT$11*IFERROR(VLOOKUP(VLOOKUP($A43,versenyek!LS:LU,3,FALSE),szabalyok!$A$16:$B$23,2,FALSE),0)</f>
        <v>0</v>
      </c>
      <c r="DB43" s="47">
        <f>versenyek!$LW$11*IFERROR(VLOOKUP(VLOOKUP($A43,versenyek!LV:LX,3,FALSE),szabalyok!$A$16:$B$23,2,FALSE),0)</f>
        <v>0</v>
      </c>
      <c r="DC43" s="47">
        <f>versenyek!$LZ$11*IFERROR(VLOOKUP(VLOOKUP($A43,versenyek!LY:MA,3,FALSE),szabalyok!$A$16:$B$23,2,FALSE),0)</f>
        <v>0</v>
      </c>
      <c r="DD43" s="47">
        <f>versenyek!$MC$11*IFERROR(VLOOKUP(VLOOKUP($A43,versenyek!MB:MD,3,FALSE),szabalyok!$A$16:$B$23,2,FALSE),0)</f>
        <v>0</v>
      </c>
      <c r="DE43" s="47">
        <f>versenyek!$ML$11*IFERROR(VLOOKUP(VLOOKUP($A43,versenyek!MK:MM,3,FALSE),szabalyok!$A$16:$B$23,2,FALSE),0)</f>
        <v>0</v>
      </c>
      <c r="DF43" s="47">
        <f>versenyek!$MO$11*IFERROR(VLOOKUP(VLOOKUP($A43,versenyek!MN:MP,3,FALSE),szabalyok!$A$16:$B$23,2,FALSE),0)</f>
        <v>0</v>
      </c>
      <c r="DG43" s="47">
        <f>versenyek!$MR$11*IFERROR(VLOOKUP(VLOOKUP($A43,versenyek!MQ:MS,3,FALSE),szabalyok!$A$16:$B$23,2,FALSE),0)</f>
        <v>0</v>
      </c>
      <c r="DH43" s="47">
        <f>versenyek!$MU$11*IFERROR(VLOOKUP(VLOOKUP($A43,versenyek!MT:MV,3,FALSE),szabalyok!$A$16:$B$23,2,FALSE),0)</f>
        <v>0</v>
      </c>
      <c r="DI43" s="47">
        <f>versenyek!$MX$11*IFERROR(VLOOKUP(VLOOKUP($A43,versenyek!MW:MY,3,FALSE),szabalyok!$A$16:$B$23,2,FALSE),0)</f>
        <v>0</v>
      </c>
      <c r="DJ43" s="47">
        <f>versenyek!$NA$11*IFERROR(VLOOKUP(VLOOKUP($A43,versenyek!MZ:NB,3,FALSE),szabalyok!$A$16:$B$23,2,FALSE),0)</f>
        <v>0</v>
      </c>
      <c r="DK43" s="47">
        <f>versenyek!$ND$11*IFERROR(VLOOKUP(VLOOKUP($A43,versenyek!NC:NE,3,FALSE),szabalyok!$A$16:$B$23,2,FALSE),0)</f>
        <v>0</v>
      </c>
      <c r="DL43" s="47">
        <f>versenyek!$NG$11*IFERROR(VLOOKUP(VLOOKUP($A43,versenyek!NF:NH,3,FALSE),szabalyok!$A$16:$B$23,2,FALSE),0)</f>
        <v>0</v>
      </c>
      <c r="DM43" s="47">
        <f>versenyek!$NJ$11*IFERROR(VLOOKUP(VLOOKUP($A43,versenyek!NI:NK,3,FALSE),szabalyok!$A$16:$B$23,2,FALSE),0)</f>
        <v>0</v>
      </c>
      <c r="DN43" s="47">
        <f>versenyek!$NM$11*IFERROR(VLOOKUP(VLOOKUP($A43,versenyek!NL:NN,3,FALSE),szabalyok!$A$16:$B$23,2,FALSE),0)</f>
        <v>0</v>
      </c>
      <c r="DO43" s="47">
        <f>versenyek!$NP$11*IFERROR(VLOOKUP(VLOOKUP($A43,versenyek!NO:NQ,3,FALSE),szabalyok!$A$16:$B$23,2,FALSE),0)</f>
        <v>0</v>
      </c>
      <c r="DP43" s="47">
        <f>versenyek!$NS$11*IFERROR(VLOOKUP(VLOOKUP($A43,versenyek!NR:NT,3,FALSE),szabalyok!$A$16:$B$23,2,FALSE),0)</f>
        <v>0</v>
      </c>
      <c r="DQ43" s="47">
        <f>versenyek!$NV$11*IFERROR(VLOOKUP(VLOOKUP($A43,versenyek!NU:NW,3,FALSE),szabalyok!$A$16:$B$23,2,FALSE),0)</f>
        <v>0</v>
      </c>
      <c r="DR43" s="47">
        <f>versenyek!$NY$11*IFERROR(VLOOKUP(VLOOKUP($A43,versenyek!NX:NZ,3,FALSE),szabalyok!$A$16:$B$23,2,FALSE),0)</f>
        <v>0</v>
      </c>
      <c r="DS43" s="47">
        <f>versenyek!$OB$11*IFERROR(VLOOKUP(VLOOKUP($A43,versenyek!OA:OC,3,FALSE),szabalyok!$A$16:$B$23,2,FALSE),0)</f>
        <v>0</v>
      </c>
      <c r="DT43" s="47">
        <f>versenyek!$OE$11*IFERROR(VLOOKUP(VLOOKUP($A43,versenyek!OD:OF,3,FALSE),szabalyok!$A$16:$B$23,2,FALSE),0)</f>
        <v>0</v>
      </c>
      <c r="DU43" s="47">
        <f>versenyek!$OH$11*IFERROR(VLOOKUP(VLOOKUP($A43,versenyek!OG:OI,3,FALSE),szabalyok!$A$16:$B$23,2,FALSE),0)</f>
        <v>0</v>
      </c>
      <c r="DV43" s="47">
        <f>versenyek!$OK$11*IFERROR(VLOOKUP(VLOOKUP($A43,versenyek!OJ:OL,3,FALSE),szabalyok!$A$16:$B$23,2,FALSE),0)</f>
        <v>0</v>
      </c>
      <c r="DW43" s="47">
        <f>versenyek!$ON$11*IFERROR(VLOOKUP(VLOOKUP($A43,versenyek!OM:OO,3,FALSE),szabalyok!$A$16:$B$23,2,FALSE),0)</f>
        <v>0</v>
      </c>
      <c r="DX43" s="47">
        <f>versenyek!$OQ$11*IFERROR(VLOOKUP(VLOOKUP($A43,versenyek!OP:OR,3,FALSE),szabalyok!$A$16:$B$23,2,FALSE),0)</f>
        <v>0</v>
      </c>
      <c r="DY43" s="47">
        <f>versenyek!$OT$11*IFERROR(VLOOKUP(VLOOKUP($A43,versenyek!OS:OU,3,FALSE),szabalyok!$A$16:$B$23,2,FALSE),0)</f>
        <v>0</v>
      </c>
      <c r="DZ43" s="47">
        <f>versenyek!$OW$11*IFERROR(VLOOKUP(VLOOKUP($A43,versenyek!OV:OX,3,FALSE),szabalyok!$A$16:$B$23,2,FALSE),0)</f>
        <v>0</v>
      </c>
      <c r="EA43" s="47">
        <f>versenyek!$OZ$11*IFERROR(VLOOKUP(VLOOKUP($A43,versenyek!OY:PA,3,FALSE),szabalyok!$A$16:$B$23,2,FALSE),0)</f>
        <v>0</v>
      </c>
      <c r="EB43" s="47">
        <f>versenyek!$PC$11*IFERROR(VLOOKUP(VLOOKUP($A43,versenyek!PB:PD,3,FALSE),szabalyok!$A$16:$B$23,2,FALSE),0)</f>
        <v>0</v>
      </c>
      <c r="EC43" s="47">
        <f>versenyek!$PF$11*IFERROR(VLOOKUP(VLOOKUP($A43,versenyek!PE:PG,3,FALSE),szabalyok!$A$16:$B$23,2,FALSE),0)</f>
        <v>0</v>
      </c>
      <c r="ED43" s="47">
        <f>versenyek!$PI$11*IFERROR(VLOOKUP(VLOOKUP($A43,versenyek!PH:PJ,3,FALSE),szabalyok!$A$16:$B$23,2,FALSE),0)</f>
        <v>0</v>
      </c>
      <c r="EE43" s="47">
        <f>versenyek!$PL$11*IFERROR(VLOOKUP(VLOOKUP($A43,versenyek!PK:PM,3,FALSE),szabalyok!$A$16:$B$23,2,FALSE),0)</f>
        <v>0</v>
      </c>
      <c r="EF43" s="47">
        <f>versenyek!$PO$11*IFERROR(VLOOKUP(VLOOKUP($A43,versenyek!PN:PP,3,FALSE),szabalyok!$A$16:$B$23,2,FALSE),0)</f>
        <v>0</v>
      </c>
      <c r="EG43" s="47">
        <f>versenyek!$PR$11*IFERROR(VLOOKUP(VLOOKUP($A43,versenyek!PQ:PS,3,FALSE),szabalyok!$A$16:$B$23,2,FALSE),0)</f>
        <v>0</v>
      </c>
      <c r="EH43" s="47">
        <f>versenyek!$PU$11*IFERROR(VLOOKUP(VLOOKUP($A43,versenyek!PT:PV,3,FALSE),szabalyok!$A$16:$B$23,2,FALSE),0)</f>
        <v>0</v>
      </c>
      <c r="EI43" s="47">
        <f>versenyek!$PX$11*IFERROR(VLOOKUP(VLOOKUP($A43,versenyek!PW:PY,3,FALSE),szabalyok!$A$16:$B$23,2,FALSE),0)</f>
        <v>0</v>
      </c>
      <c r="EJ43" s="47">
        <f>versenyek!$QA$11*IFERROR(VLOOKUP(VLOOKUP($A43,versenyek!PZ:QB,3,FALSE),szabalyok!$A$16:$B$23,2,FALSE),0)</f>
        <v>0</v>
      </c>
      <c r="EK43" s="47">
        <f>versenyek!$QD$11*IFERROR(VLOOKUP(VLOOKUP($A43,versenyek!QC:QE,3,FALSE),szabalyok!$A$16:$B$23,2,FALSE),0)</f>
        <v>0</v>
      </c>
      <c r="EL43" s="47">
        <f>versenyek!$QG$11*IFERROR(VLOOKUP(VLOOKUP($A43,versenyek!QF:QH,3,FALSE),szabalyok!$A$16:$B$23,2,FALSE),0)</f>
        <v>0</v>
      </c>
      <c r="EM43" s="47">
        <f>versenyek!$QJ$11*IFERROR(VLOOKUP(VLOOKUP($A43,versenyek!QI:QK,3,FALSE),szabalyok!$A$16:$B$23,2,FALSE),0)</f>
        <v>0</v>
      </c>
      <c r="EN43" s="47">
        <f>versenyek!$QM$11*IFERROR(VLOOKUP(VLOOKUP($A43,versenyek!QL:QN,3,FALSE),szabalyok!$A$16:$B$23,2,FALSE),0)</f>
        <v>0</v>
      </c>
      <c r="EO43" s="47">
        <f>versenyek!$QP$11*IFERROR(VLOOKUP(VLOOKUP($A43,versenyek!QO:QQ,3,FALSE),szabalyok!$A$16:$B$23,2,FALSE),0)</f>
        <v>0</v>
      </c>
      <c r="EP43" s="47">
        <f>versenyek!$QS$11*IFERROR(VLOOKUP(VLOOKUP($A43,versenyek!QR:QT,3,FALSE),szabalyok!$A$16:$B$23,2,FALSE),0)</f>
        <v>0</v>
      </c>
      <c r="EQ43" s="47">
        <f>versenyek!$QV$11*IFERROR(VLOOKUP(VLOOKUP($A43,versenyek!QU:QW,3,FALSE),szabalyok!$A$16:$B$23,2,FALSE),0)</f>
        <v>0</v>
      </c>
      <c r="ER43" s="47">
        <f>versenyek!$RE$11*IFERROR(VLOOKUP(VLOOKUP($A43,versenyek!RD:RF,3,FALSE),szabalyok!$A$16:$B$23,2,FALSE),0)</f>
        <v>0</v>
      </c>
      <c r="ES43" s="47">
        <f>versenyek!$RH$11*IFERROR(VLOOKUP(VLOOKUP($A43,versenyek!RG:RI,3,FALSE),szabalyok!$A$16:$B$23,2,FALSE),0)</f>
        <v>0</v>
      </c>
      <c r="ET43" s="47">
        <f>versenyek!$RK$11*IFERROR(VLOOKUP(VLOOKUP($A43,versenyek!RJ:RL,3,FALSE),szabalyok!$A$16:$B$23,2,FALSE),0)</f>
        <v>0</v>
      </c>
      <c r="EU43" s="47">
        <f>versenyek!$RN$11*IFERROR(VLOOKUP(VLOOKUP($A43,versenyek!RM:RO,3,FALSE),szabalyok!$A$16:$B$23,2,FALSE),0)</f>
        <v>0</v>
      </c>
      <c r="EV43" s="47">
        <f>versenyek!$RQ$11*IFERROR(VLOOKUP(VLOOKUP($A43,versenyek!RP:RR,3,FALSE),szabalyok!$A$16:$B$23,2,FALSE),0)</f>
        <v>12.679535537312335</v>
      </c>
      <c r="EW43" s="47">
        <f>versenyek!$RT$11*IFERROR(VLOOKUP(VLOOKUP($A43,versenyek!RS:RU,3,FALSE),szabalyok!$A$16:$B$23,2,FALSE),0)</f>
        <v>0</v>
      </c>
      <c r="EX43" s="47">
        <f>versenyek!$RW$11*IFERROR(VLOOKUP(VLOOKUP($A43,versenyek!RV:RX,3,FALSE),szabalyok!$A$16:$B$23,2,FALSE),0)</f>
        <v>0</v>
      </c>
      <c r="EY43" s="47">
        <f>versenyek!$RZ$11*IFERROR(VLOOKUP(VLOOKUP($A43,versenyek!RY:SA,3,FALSE),szabalyok!$A$16:$B$23,2,FALSE),0)</f>
        <v>0</v>
      </c>
      <c r="EZ43" s="47">
        <f>versenyek!$SC$11*IFERROR(VLOOKUP(VLOOKUP($A43,versenyek!SB:SD,3,FALSE),szabalyok!$A$16:$B$23,2,FALSE),0)</f>
        <v>0</v>
      </c>
      <c r="FA43" s="47">
        <f>versenyek!$SF$11*IFERROR(VLOOKUP(VLOOKUP($A43,versenyek!SE:SG,3,FALSE),szabalyok!$A$16:$B$23,2,FALSE),0)</f>
        <v>0</v>
      </c>
      <c r="FB43" s="47">
        <f>versenyek!$SI$11*IFERROR(VLOOKUP(VLOOKUP($A43,versenyek!SH:SJ,3,FALSE),szabalyok!$A$16:$B$23,2,FALSE),0)</f>
        <v>0</v>
      </c>
      <c r="FC43" s="47">
        <f>versenyek!$SL$11*IFERROR(VLOOKUP(VLOOKUP($A43,versenyek!SK:SM,3,FALSE),szabalyok!$A$16:$B$23,2,FALSE),0)</f>
        <v>0</v>
      </c>
      <c r="FD43" s="47">
        <f>versenyek!$SO$11*IFERROR(VLOOKUP(VLOOKUP($A43,versenyek!SN:SP,3,FALSE),szabalyok!$A$16:$B$23,2,FALSE),0)</f>
        <v>0</v>
      </c>
      <c r="FE43" s="47">
        <f>versenyek!$SR$11*IFERROR(VLOOKUP(VLOOKUP($A43,versenyek!SQ:SS,3,FALSE),szabalyok!$A$16:$B$23,2,FALSE),0)</f>
        <v>0</v>
      </c>
      <c r="FF43" s="47">
        <f>versenyek!$SU$11*IFERROR(VLOOKUP(VLOOKUP($A43,versenyek!ST:SV,3,FALSE),szabalyok!$A$16:$B$23,2,FALSE),0)</f>
        <v>0</v>
      </c>
      <c r="FG43" s="47">
        <f>versenyek!$SX$11*IFERROR(VLOOKUP(VLOOKUP($A43,versenyek!SW:SY,3,FALSE),szabalyok!$A$16:$B$23,2,FALSE),0)</f>
        <v>0</v>
      </c>
      <c r="FH43" s="47">
        <f>versenyek!$TA$11*IFERROR(VLOOKUP(VLOOKUP($A43,versenyek!SZ:TB,3,FALSE),szabalyok!$A$16:$B$23,2,FALSE),0)</f>
        <v>0</v>
      </c>
      <c r="FI43" s="47">
        <f>versenyek!$TD$11*IFERROR(VLOOKUP(VLOOKUP($A43,versenyek!TC:TE,3,FALSE),szabalyok!$A$16:$B$23,2,FALSE),0)</f>
        <v>0</v>
      </c>
      <c r="FJ43" s="47">
        <f>versenyek!$TG$11*IFERROR(VLOOKUP(VLOOKUP($A43,versenyek!TF:TH,3,FALSE),szabalyok!$A$16:$B$23,2,FALSE),0)</f>
        <v>0</v>
      </c>
      <c r="FK43" s="47">
        <f>versenyek!$TJ$11*IFERROR(VLOOKUP(VLOOKUP($A43,versenyek!TI:TK,3,FALSE),szabalyok!$A$16:$B$23,2,FALSE),0)</f>
        <v>0</v>
      </c>
      <c r="FL43" s="47">
        <f>versenyek!$TM$11*IFERROR(VLOOKUP(VLOOKUP($A43,versenyek!TL:TN,3,FALSE),szabalyok!$A$16:$B$23,2,FALSE),0)</f>
        <v>0</v>
      </c>
      <c r="FM43" s="47">
        <f>versenyek!$TP$11*IFERROR(VLOOKUP(VLOOKUP($A43,versenyek!TO:TQ,3,FALSE),szabalyok!$A$16:$B$23,2,FALSE),0)</f>
        <v>0</v>
      </c>
      <c r="FN43" s="47">
        <f>versenyek!$TS$11*IFERROR(VLOOKUP(VLOOKUP($A43,versenyek!TR:TT,3,FALSE),szabalyok!$A$16:$B$23,2,FALSE),0)</f>
        <v>0</v>
      </c>
      <c r="FO43" s="47"/>
      <c r="FP43" s="235">
        <f t="shared" si="1"/>
        <v>12.679535537312335</v>
      </c>
    </row>
    <row r="44" spans="1:172">
      <c r="A44" s="63" t="s">
        <v>1581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34.76949927759572</v>
      </c>
      <c r="Q44" s="47">
        <v>0</v>
      </c>
      <c r="R44" s="47">
        <f>versenyek!$BD$11*IFERROR(VLOOKUP(VLOOKUP($A44,versenyek!BC:BE,3,FALSE),szabalyok!$A$16:$B$23,2,FALSE),0)</f>
        <v>0</v>
      </c>
      <c r="S44" s="47">
        <f>versenyek!$BG$11*IFERROR(VLOOKUP(VLOOKUP($A44,versenyek!BF:BH,3,FALSE),szabalyok!$A$16:$B$23,2,FALSE),0)</f>
        <v>0</v>
      </c>
      <c r="T44" s="47">
        <f>versenyek!$BJ$11*IFERROR(VLOOKUP(VLOOKUP($A44,versenyek!BI:BK,3,FALSE),szabalyok!$A$16:$B$23,2,FALSE),0)</f>
        <v>0</v>
      </c>
      <c r="U44" s="47">
        <f>versenyek!$BM$11*IFERROR(VLOOKUP(VLOOKUP($A44,versenyek!BL:BN,3,FALSE),szabalyok!$A$16:$B$23,2,FALSE),0)</f>
        <v>0</v>
      </c>
      <c r="V44" s="47">
        <f>versenyek!$BP$11*IFERROR(VLOOKUP(VLOOKUP($A44,versenyek!BO:BQ,3,FALSE),szabalyok!$A$16:$B$23,2,FALSE),0)</f>
        <v>0</v>
      </c>
      <c r="W44" s="47">
        <f>versenyek!$BS$11*IFERROR(VLOOKUP(VLOOKUP($A44,versenyek!BR:BT,3,FALSE),szabalyok!$A$16:$B$23,2,FALSE),0)</f>
        <v>0</v>
      </c>
      <c r="X44" s="47">
        <f>versenyek!$BV$11*IFERROR(VLOOKUP(VLOOKUP($A44,versenyek!BU:BW,3,FALSE),szabalyok!$A$16:$B$23,2,FALSE),0)</f>
        <v>0</v>
      </c>
      <c r="Y44" s="47">
        <f>versenyek!$BY$11*IFERROR(VLOOKUP(VLOOKUP($A44,versenyek!BX:BZ,3,FALSE),szabalyok!$A$16:$B$23,2,FALSE),0)</f>
        <v>0</v>
      </c>
      <c r="Z44" s="47">
        <f>versenyek!$CB$11*IFERROR(VLOOKUP(VLOOKUP($A44,versenyek!CA:CC,3,FALSE),szabalyok!$A$16:$B$23,2,FALSE),0)</f>
        <v>0</v>
      </c>
      <c r="AA44" s="47">
        <f>versenyek!$CE$11*IFERROR(VLOOKUP(VLOOKUP($A44,versenyek!CD:CF,3,FALSE),szabalyok!$A$16:$B$23,2,FALSE),0)</f>
        <v>0</v>
      </c>
      <c r="AB44" s="47">
        <f>versenyek!$CH$11*IFERROR(VLOOKUP(VLOOKUP($A44,versenyek!CG:CI,3,FALSE),szabalyok!$A$16:$B$23,2,FALSE),0)</f>
        <v>0</v>
      </c>
      <c r="AC44" s="47">
        <f>versenyek!$CK$11*IFERROR(VLOOKUP(VLOOKUP($A44,versenyek!CJ:CL,3,FALSE),szabalyok!$A$16:$B$23,2,FALSE),0)</f>
        <v>0</v>
      </c>
      <c r="AD44" s="47">
        <f>versenyek!$CN$11*IFERROR(VLOOKUP(VLOOKUP($A44,versenyek!CM:CO,3,FALSE),szabalyok!$A$16:$B$23,2,FALSE),0)</f>
        <v>0</v>
      </c>
      <c r="AE44" s="47">
        <f>versenyek!$CQ$11*IFERROR(VLOOKUP(VLOOKUP($A44,versenyek!CP:CR,3,FALSE),szabalyok!$A$16:$B$23,2,FALSE),0)</f>
        <v>0</v>
      </c>
      <c r="AF44" s="47">
        <f>versenyek!$CT$11*IFERROR(VLOOKUP(VLOOKUP($A44,versenyek!CS:CU,3,FALSE),szabalyok!$A$16:$B$23,2,FALSE),0)</f>
        <v>0</v>
      </c>
      <c r="AG44" s="47">
        <f>versenyek!$CW$11*IFERROR(VLOOKUP(VLOOKUP($A44,versenyek!CV:CX,3,FALSE),szabalyok!$A$16:$B$23,2,FALSE),0)</f>
        <v>0</v>
      </c>
      <c r="AH44" s="47">
        <f>versenyek!$CZ$11*IFERROR(VLOOKUP(VLOOKUP($A44,versenyek!CY:DA,3,FALSE),szabalyok!$A$16:$B$23,2,FALSE),0)</f>
        <v>0</v>
      </c>
      <c r="AI44" s="47">
        <f>versenyek!$DC$11*IFERROR(VLOOKUP(VLOOKUP($A44,versenyek!DB:DD,3,FALSE),szabalyok!$A$16:$B$23,2,FALSE),0)</f>
        <v>0</v>
      </c>
      <c r="AJ44" s="47">
        <f>versenyek!$DF$11*IFERROR(VLOOKUP(VLOOKUP($A44,versenyek!DE:DG,3,FALSE),szabalyok!$A$16:$B$23,2,FALSE),0)</f>
        <v>0</v>
      </c>
      <c r="AK44" s="47">
        <f>versenyek!$DI$11*IFERROR(VLOOKUP(VLOOKUP($A44,versenyek!DH:DJ,3,FALSE),szabalyok!$A$16:$B$23,2,FALSE),0)</f>
        <v>0</v>
      </c>
      <c r="AL44" s="47">
        <f>versenyek!$DL$11*IFERROR(VLOOKUP(VLOOKUP($A44,versenyek!DK:DM,3,FALSE),szabalyok!$A$16:$B$23,2,FALSE),0)</f>
        <v>0</v>
      </c>
      <c r="AM44" s="47">
        <f>versenyek!$DR$11*IFERROR(VLOOKUP(VLOOKUP($A44,versenyek!DQ:DS,3,FALSE),szabalyok!$A$16:$B$23,2,FALSE),0)</f>
        <v>0</v>
      </c>
      <c r="AN44" s="47">
        <f>versenyek!$DU$11*IFERROR(VLOOKUP(VLOOKUP($A44,versenyek!DT:DV,3,FALSE),szabalyok!$A$16:$B$23,2,FALSE),0)</f>
        <v>0</v>
      </c>
      <c r="AO44" s="47">
        <f>versenyek!$DO$11*IFERROR(VLOOKUP(VLOOKUP($A44,versenyek!DN:DP,3,FALSE),szabalyok!$A$16:$B$23,2,FALSE),0)</f>
        <v>0</v>
      </c>
      <c r="AP44" s="47">
        <f>versenyek!$DX$11*IFERROR(VLOOKUP(VLOOKUP($A44,versenyek!DW:DY,3,FALSE),szabalyok!$A$16:$B$23,2,FALSE),0)</f>
        <v>0</v>
      </c>
      <c r="AQ44" s="47" t="e">
        <f>versenyek!$EA$11*IFERROR(VLOOKUP(VLOOKUP($A44,versenyek!DZ:EB,3,FALSE),szabalyok!$A$16:$B$23,2,FALSE),0)</f>
        <v>#DIV/0!</v>
      </c>
      <c r="AR44" s="47" t="e">
        <f>versenyek!$ED$11*IFERROR(VLOOKUP(VLOOKUP($A44,versenyek!EC:EE,3,FALSE),szabalyok!$A$16:$B$23,2,FALSE),0)</f>
        <v>#DIV/0!</v>
      </c>
      <c r="AS44" s="47">
        <f>versenyek!$EG$11*IFERROR(VLOOKUP(VLOOKUP($A44,versenyek!EF:EH,3,FALSE),szabalyok!$A$16:$B$23,2,FALSE),0)</f>
        <v>0</v>
      </c>
      <c r="AT44" s="47">
        <f>versenyek!$EJ$11*IFERROR(VLOOKUP(VLOOKUP($A44,versenyek!EI:EK,3,FALSE),szabalyok!$A$16:$B$23,2,FALSE),0)</f>
        <v>0</v>
      </c>
      <c r="AU44" s="47">
        <f>versenyek!$EM$11*IFERROR(VLOOKUP(VLOOKUP($A44,versenyek!EL:EN,3,FALSE),szabalyok!$A$16:$B$23,2,FALSE),0)</f>
        <v>0</v>
      </c>
      <c r="AV44" s="47">
        <f>versenyek!$EP$11*IFERROR(VLOOKUP(VLOOKUP($A44,versenyek!EO:EQ,3,FALSE),szabalyok!$A$16:$B$23,2,FALSE),0)</f>
        <v>0</v>
      </c>
      <c r="AW44" s="47">
        <f>versenyek!$EY$11*IFERROR(VLOOKUP(VLOOKUP($A44,versenyek!EX:EZ,3,FALSE),szabalyok!$A$16:$B$23,2,FALSE),0)</f>
        <v>0</v>
      </c>
      <c r="AX44" s="47">
        <f>versenyek!$FB$11*IFERROR(VLOOKUP(VLOOKUP($A44,versenyek!FA:FC,3,FALSE),szabalyok!$A$16:$B$23,2,FALSE),0)</f>
        <v>0</v>
      </c>
      <c r="AY44" s="47">
        <f>versenyek!$FE$11*IFERROR(VLOOKUP(VLOOKUP($A44,versenyek!FD:FF,3,FALSE),szabalyok!$A$16:$B$23,2,FALSE),0)</f>
        <v>0</v>
      </c>
      <c r="AZ44" s="47">
        <f>versenyek!$FH$11*IFERROR(VLOOKUP(VLOOKUP($A44,versenyek!FG:FI,3,FALSE),szabalyok!$A$16:$B$23,2,FALSE),0)</f>
        <v>0</v>
      </c>
      <c r="BA44" s="47">
        <f>versenyek!$FK$11*IFERROR(VLOOKUP(VLOOKUP($A44,versenyek!FJ:FL,3,FALSE),szabalyok!$A$16:$B$23,2,FALSE),0)</f>
        <v>0</v>
      </c>
      <c r="BB44" s="47">
        <f>versenyek!$FN$11*IFERROR(VLOOKUP(VLOOKUP($A44,versenyek!FM:FO,3,FALSE),szabalyok!$A$16:$B$23,2,FALSE),0)</f>
        <v>0</v>
      </c>
      <c r="BC44" s="47">
        <f>versenyek!$FQ$11*IFERROR(VLOOKUP(VLOOKUP($A44,versenyek!FP:FR,3,FALSE),szabalyok!$A$16:$B$23,2,FALSE),0)</f>
        <v>0</v>
      </c>
      <c r="BD44" s="47">
        <f>versenyek!$FT$11*IFERROR(VLOOKUP(VLOOKUP($A44,versenyek!FS:FU,3,FALSE),szabalyok!$A$16:$B$23,2,FALSE),0)</f>
        <v>0</v>
      </c>
      <c r="BE44" s="47">
        <f>versenyek!$FW$11*IFERROR(VLOOKUP(VLOOKUP($A44,versenyek!FV:FX,3,FALSE),szabalyok!$A$16:$B$23,2,FALSE),0)</f>
        <v>0</v>
      </c>
      <c r="BF44" s="47">
        <f>versenyek!$FZ$11*IFERROR(VLOOKUP(VLOOKUP($A44,versenyek!FY:GA,3,FALSE),szabalyok!$A$16:$B$23,2,FALSE),0)</f>
        <v>0</v>
      </c>
      <c r="BG44" s="47">
        <f>versenyek!$GC$11*IFERROR(VLOOKUP(VLOOKUP($A44,versenyek!GB:GD,3,FALSE),szabalyok!$A$16:$B$23,2,FALSE),0)</f>
        <v>0</v>
      </c>
      <c r="BH44" s="47">
        <f>versenyek!$GF$11*IFERROR(VLOOKUP(VLOOKUP($A44,versenyek!GE:GG,3,FALSE),szabalyok!$A$16:$B$23,2,FALSE),0)</f>
        <v>0</v>
      </c>
      <c r="BI44" s="47">
        <f>versenyek!$GI$11*IFERROR(VLOOKUP(VLOOKUP($A44,versenyek!GH:GJ,3,FALSE),szabalyok!$A$16:$B$23,2,FALSE),0)</f>
        <v>0</v>
      </c>
      <c r="BJ44" s="47">
        <f>versenyek!$GL$11*IFERROR(VLOOKUP(VLOOKUP($A44,versenyek!GK:GM,3,FALSE),szabalyok!$A$16:$B$23,2,FALSE),0)</f>
        <v>0</v>
      </c>
      <c r="BK44" s="47">
        <f>versenyek!$GO$11*IFERROR(VLOOKUP(VLOOKUP($A44,versenyek!GN:GP,3,FALSE),szabalyok!$A$16:$B$23,2,FALSE),0)</f>
        <v>0</v>
      </c>
      <c r="BL44" s="47">
        <f>versenyek!$GR$11*IFERROR(VLOOKUP(VLOOKUP($A44,versenyek!GQ:GS,3,FALSE),szabalyok!$A$16:$B$23,2,FALSE),0)</f>
        <v>0</v>
      </c>
      <c r="BM44" s="47">
        <f>versenyek!$GX$11*IFERROR(VLOOKUP(VLOOKUP($A44,versenyek!GW:GY,3,FALSE),szabalyok!$A$16:$B$23,2,FALSE),0)</f>
        <v>0</v>
      </c>
      <c r="BN44" s="47">
        <f>versenyek!$GX$11*IFERROR(VLOOKUP(VLOOKUP($A44,versenyek!GX:GZ,3,FALSE),szabalyok!$A$16:$B$23,2,FALSE),0)</f>
        <v>0</v>
      </c>
      <c r="BO44" s="47">
        <f>versenyek!$HD$11*IFERROR(VLOOKUP(VLOOKUP($A44,versenyek!HC:HE,3,FALSE),szabalyok!$A$16:$B$23,2,FALSE),0)</f>
        <v>0</v>
      </c>
      <c r="BP44" s="47">
        <f>versenyek!$HG$11*IFERROR(VLOOKUP(VLOOKUP($A44,versenyek!HF:HH,3,FALSE),szabalyok!$A$16:$B$23,2,FALSE),0)</f>
        <v>0</v>
      </c>
      <c r="BQ44" s="47">
        <f>versenyek!$HJ$11*IFERROR(VLOOKUP(VLOOKUP($A44,versenyek!HI:HK,3,FALSE),szabalyok!$A$16:$B$23,2,FALSE),0)</f>
        <v>0</v>
      </c>
      <c r="BR44" s="47">
        <f>versenyek!$HM$11*IFERROR(VLOOKUP(VLOOKUP($A44,versenyek!HL:HN,3,FALSE),szabalyok!$A$16:$B$23,2,FALSE),0)</f>
        <v>0</v>
      </c>
      <c r="BS44" s="47">
        <f>versenyek!$HP$11*IFERROR(VLOOKUP(VLOOKUP($A44,versenyek!HO:HQ,3,FALSE),szabalyok!$A$16:$B$23,2,FALSE),0)</f>
        <v>0</v>
      </c>
      <c r="BT44" s="47">
        <f>versenyek!$HS$11*IFERROR(VLOOKUP(VLOOKUP($A44,versenyek!HR:HT,3,FALSE),szabalyok!$A$16:$B$23,2,FALSE),0)</f>
        <v>0</v>
      </c>
      <c r="BU44" s="47">
        <f>versenyek!$HV$11*IFERROR(VLOOKUP(VLOOKUP($A44,versenyek!HU:HW,3,FALSE),szabalyok!$A$16:$B$23,2,FALSE),0)</f>
        <v>0</v>
      </c>
      <c r="BV44" s="47">
        <f>versenyek!$HY$11*IFERROR(VLOOKUP(VLOOKUP($A44,versenyek!HX:HZ,3,FALSE),szabalyok!$A$16:$B$23,2,FALSE),0)</f>
        <v>0</v>
      </c>
      <c r="BW44" s="47">
        <f>versenyek!$IB$11*IFERROR(VLOOKUP(VLOOKUP($A44,versenyek!IA:IC,3,FALSE),szabalyok!$A$16:$B$23,2,FALSE),0)</f>
        <v>0</v>
      </c>
      <c r="BX44" s="47">
        <f>versenyek!$IE$11*IFERROR(VLOOKUP(VLOOKUP($A44,versenyek!ID:IF,3,FALSE),szabalyok!$A$16:$B$23,2,FALSE),0)</f>
        <v>0</v>
      </c>
      <c r="BY44" s="47">
        <f>versenyek!$IH$11*IFERROR(VLOOKUP(VLOOKUP($A44,versenyek!IG:II,3,FALSE),szabalyok!$A$16:$B$23,2,FALSE),0)</f>
        <v>0</v>
      </c>
      <c r="BZ44" s="47">
        <f>versenyek!$IK$11*IFERROR(VLOOKUP(VLOOKUP($A44,versenyek!IJ:IL,3,FALSE),szabalyok!$A$16:$B$23,2,FALSE),0)</f>
        <v>0</v>
      </c>
      <c r="CA44" s="47">
        <f>versenyek!$IN$11*IFERROR(VLOOKUP(VLOOKUP($A44,versenyek!IM:IO,3,FALSE),szabalyok!$A$16:$B$23,2,FALSE),0)</f>
        <v>0</v>
      </c>
      <c r="CB44" s="47">
        <f>versenyek!$IW$11*IFERROR(VLOOKUP(VLOOKUP($A44,versenyek!IV:IX,3,FALSE),szabalyok!$A$16:$B$23,2,FALSE),0)</f>
        <v>0</v>
      </c>
      <c r="CC44" s="47">
        <f>versenyek!$IZ$11*IFERROR(VLOOKUP(VLOOKUP($A44,versenyek!IY:JA,3,FALSE),szabalyok!$A$16:$B$23,2,FALSE),0)</f>
        <v>0</v>
      </c>
      <c r="CD44" s="47">
        <f>versenyek!$JC$11*IFERROR(VLOOKUP(VLOOKUP($A44,versenyek!JB:JD,3,FALSE),szabalyok!$A$16:$B$23,2,FALSE),0)</f>
        <v>0</v>
      </c>
      <c r="CE44" s="47">
        <f>versenyek!$JF$11*IFERROR(VLOOKUP(VLOOKUP($A44,versenyek!JE:JG,3,FALSE),szabalyok!$A$16:$B$23,2,FALSE),0)</f>
        <v>0</v>
      </c>
      <c r="CF44" s="47">
        <f>versenyek!$JI$11*IFERROR(VLOOKUP(VLOOKUP($A44,versenyek!JH:JJ,3,FALSE),szabalyok!$A$16:$B$23,2,FALSE),0)</f>
        <v>0</v>
      </c>
      <c r="CG44" s="47">
        <f>versenyek!$JL$11*IFERROR(VLOOKUP(VLOOKUP($A44,versenyek!JK:JM,3,FALSE),szabalyok!$A$16:$B$23,2,FALSE),0)</f>
        <v>0</v>
      </c>
      <c r="CH44" s="47">
        <f>versenyek!$JO$11*IFERROR(VLOOKUP(VLOOKUP($A44,versenyek!JN:JP,3,FALSE),szabalyok!$A$16:$B$23,2,FALSE),0)</f>
        <v>0</v>
      </c>
      <c r="CI44" s="47">
        <f>versenyek!$JR$11*IFERROR(VLOOKUP(VLOOKUP($A44,versenyek!JQ:JS,3,FALSE),szabalyok!$A$16:$B$23,2,FALSE),0)</f>
        <v>0</v>
      </c>
      <c r="CJ44" s="47">
        <f>versenyek!$JU$11*IFERROR(VLOOKUP(VLOOKUP($A44,versenyek!JT:JV,3,FALSE),szabalyok!$A$16:$B$23,2,FALSE),0)</f>
        <v>0</v>
      </c>
      <c r="CK44" s="47">
        <f>versenyek!$JR$11*IFERROR(VLOOKUP(VLOOKUP($A44,versenyek!JW:JY,3,FALSE),szabalyok!$A$16:$B$23,2,FALSE),0)</f>
        <v>0</v>
      </c>
      <c r="CL44" s="47">
        <f>versenyek!$KA$11*IFERROR(VLOOKUP(VLOOKUP($A44,versenyek!JZ:KB,3,FALSE),szabalyok!$A$16:$B$23,2,FALSE),0)</f>
        <v>0</v>
      </c>
      <c r="CM44" s="47">
        <f>versenyek!$KD$11*IFERROR(VLOOKUP(VLOOKUP($A44,versenyek!KC:KE,3,FALSE),szabalyok!$A$16:$B$23,2,FALSE),0)</f>
        <v>0</v>
      </c>
      <c r="CN44" s="47">
        <f>versenyek!$KG$11*IFERROR(VLOOKUP(VLOOKUP($A44,versenyek!KF:KH,3,FALSE),szabalyok!$A$16:$B$23,2,FALSE),0)</f>
        <v>0</v>
      </c>
      <c r="CO44" s="47">
        <f>versenyek!$KJ$11*IFERROR(VLOOKUP(VLOOKUP($A44,versenyek!KI:KK,3,FALSE),szabalyok!$A$16:$B$23,2,FALSE),0)</f>
        <v>0</v>
      </c>
      <c r="CP44" s="47">
        <f>versenyek!$KM$11*IFERROR(VLOOKUP(VLOOKUP($A44,versenyek!KL:KN,3,FALSE),szabalyok!$A$16:$B$23,2,FALSE),0)</f>
        <v>0</v>
      </c>
      <c r="CQ44" s="47">
        <f>versenyek!$KP$11*IFERROR(VLOOKUP(VLOOKUP($A44,versenyek!KO:KQ,3,FALSE),szabalyok!$A$16:$B$23,2,FALSE),0)</f>
        <v>0</v>
      </c>
      <c r="CR44" s="47">
        <f>versenyek!$KS$11*IFERROR(VLOOKUP(VLOOKUP($A44,versenyek!KR:KT,3,FALSE),szabalyok!$A$16:$B$23,2,FALSE),0)</f>
        <v>0</v>
      </c>
      <c r="CS44" s="47">
        <f>versenyek!$KV$11*IFERROR(VLOOKUP(VLOOKUP($A44,versenyek!KU:KW,3,FALSE),szabalyok!$A$16:$B$23,2,FALSE),0)</f>
        <v>0</v>
      </c>
      <c r="CT44" s="47">
        <f>versenyek!$KY$11*IFERROR(VLOOKUP(VLOOKUP($A44,versenyek!KX:KZ,3,FALSE),szabalyok!$A$16:$B$23,2,FALSE),0)</f>
        <v>0</v>
      </c>
      <c r="CU44" s="47">
        <f>versenyek!$LB$11*IFERROR(VLOOKUP(VLOOKUP($A44,versenyek!LA:LC,3,FALSE),szabalyok!$A$16:$B$23,2,FALSE),0)</f>
        <v>0</v>
      </c>
      <c r="CV44" s="47">
        <f>versenyek!$LE$11*IFERROR(VLOOKUP(VLOOKUP($A44,versenyek!LD:LF,3,FALSE),szabalyok!$A$16:$B$23,2,FALSE),0)</f>
        <v>0</v>
      </c>
      <c r="CW44" s="47">
        <f>versenyek!$LH$11*IFERROR(VLOOKUP(VLOOKUP($A44,versenyek!LG:LI,3,FALSE),szabalyok!$A$16:$B$23,2,FALSE),0)</f>
        <v>0</v>
      </c>
      <c r="CX44" s="47">
        <f>versenyek!$LK$11*IFERROR(VLOOKUP(VLOOKUP($A44,versenyek!LJ:LL,3,FALSE),szabalyok!$A$16:$B$23,2,FALSE),0)</f>
        <v>0</v>
      </c>
      <c r="CY44" s="47">
        <f>versenyek!$LN$11*IFERROR(VLOOKUP(VLOOKUP($A44,versenyek!LM:LO,3,FALSE),szabalyok!$A$16:$B$23,2,FALSE),0)</f>
        <v>0</v>
      </c>
      <c r="CZ44" s="47">
        <f>versenyek!$LQ$11*IFERROR(VLOOKUP(VLOOKUP($A44,versenyek!LP:LR,3,FALSE),szabalyok!$A$16:$B$23,2,FALSE),0)</f>
        <v>0</v>
      </c>
      <c r="DA44" s="47">
        <f>versenyek!$LT$11*IFERROR(VLOOKUP(VLOOKUP($A44,versenyek!LS:LU,3,FALSE),szabalyok!$A$16:$B$23,2,FALSE),0)</f>
        <v>0</v>
      </c>
      <c r="DB44" s="47">
        <f>versenyek!$LW$11*IFERROR(VLOOKUP(VLOOKUP($A44,versenyek!LV:LX,3,FALSE),szabalyok!$A$16:$B$23,2,FALSE),0)</f>
        <v>0</v>
      </c>
      <c r="DC44" s="47">
        <f>versenyek!$LZ$11*IFERROR(VLOOKUP(VLOOKUP($A44,versenyek!LY:MA,3,FALSE),szabalyok!$A$16:$B$23,2,FALSE),0)</f>
        <v>0</v>
      </c>
      <c r="DD44" s="47">
        <f>versenyek!$MC$11*IFERROR(VLOOKUP(VLOOKUP($A44,versenyek!MB:MD,3,FALSE),szabalyok!$A$16:$B$23,2,FALSE),0)</f>
        <v>0</v>
      </c>
      <c r="DE44" s="47">
        <f>versenyek!$ML$11*IFERROR(VLOOKUP(VLOOKUP($A44,versenyek!MK:MM,3,FALSE),szabalyok!$A$16:$B$23,2,FALSE),0)</f>
        <v>0</v>
      </c>
      <c r="DF44" s="47">
        <f>versenyek!$MO$11*IFERROR(VLOOKUP(VLOOKUP($A44,versenyek!MN:MP,3,FALSE),szabalyok!$A$16:$B$23,2,FALSE),0)</f>
        <v>0</v>
      </c>
      <c r="DG44" s="47">
        <f>versenyek!$MR$11*IFERROR(VLOOKUP(VLOOKUP($A44,versenyek!MQ:MS,3,FALSE),szabalyok!$A$16:$B$23,2,FALSE),0)</f>
        <v>0</v>
      </c>
      <c r="DH44" s="47">
        <f>versenyek!$MU$11*IFERROR(VLOOKUP(VLOOKUP($A44,versenyek!MT:MV,3,FALSE),szabalyok!$A$16:$B$23,2,FALSE),0)</f>
        <v>0</v>
      </c>
      <c r="DI44" s="47">
        <f>versenyek!$MX$11*IFERROR(VLOOKUP(VLOOKUP($A44,versenyek!MW:MY,3,FALSE),szabalyok!$A$16:$B$23,2,FALSE),0)</f>
        <v>0</v>
      </c>
      <c r="DJ44" s="47">
        <f>versenyek!$NA$11*IFERROR(VLOOKUP(VLOOKUP($A44,versenyek!MZ:NB,3,FALSE),szabalyok!$A$16:$B$23,2,FALSE),0)</f>
        <v>0</v>
      </c>
      <c r="DK44" s="47">
        <f>versenyek!$ND$11*IFERROR(VLOOKUP(VLOOKUP($A44,versenyek!NC:NE,3,FALSE),szabalyok!$A$16:$B$23,2,FALSE),0)</f>
        <v>0</v>
      </c>
      <c r="DL44" s="47">
        <f>versenyek!$NG$11*IFERROR(VLOOKUP(VLOOKUP($A44,versenyek!NF:NH,3,FALSE),szabalyok!$A$16:$B$23,2,FALSE),0)</f>
        <v>0</v>
      </c>
      <c r="DM44" s="47">
        <f>versenyek!$NJ$11*IFERROR(VLOOKUP(VLOOKUP($A44,versenyek!NI:NK,3,FALSE),szabalyok!$A$16:$B$23,2,FALSE),0)</f>
        <v>0</v>
      </c>
      <c r="DN44" s="47">
        <f>versenyek!$NM$11*IFERROR(VLOOKUP(VLOOKUP($A44,versenyek!NL:NN,3,FALSE),szabalyok!$A$16:$B$23,2,FALSE),0)</f>
        <v>0</v>
      </c>
      <c r="DO44" s="47">
        <f>versenyek!$NP$11*IFERROR(VLOOKUP(VLOOKUP($A44,versenyek!NO:NQ,3,FALSE),szabalyok!$A$16:$B$23,2,FALSE),0)</f>
        <v>0</v>
      </c>
      <c r="DP44" s="47">
        <f>versenyek!$NS$11*IFERROR(VLOOKUP(VLOOKUP($A44,versenyek!NR:NT,3,FALSE),szabalyok!$A$16:$B$23,2,FALSE),0)</f>
        <v>0</v>
      </c>
      <c r="DQ44" s="47">
        <f>versenyek!$NV$11*IFERROR(VLOOKUP(VLOOKUP($A44,versenyek!NU:NW,3,FALSE),szabalyok!$A$16:$B$23,2,FALSE),0)</f>
        <v>0</v>
      </c>
      <c r="DR44" s="47">
        <f>versenyek!$NY$11*IFERROR(VLOOKUP(VLOOKUP($A44,versenyek!NX:NZ,3,FALSE),szabalyok!$A$16:$B$23,2,FALSE),0)</f>
        <v>0</v>
      </c>
      <c r="DS44" s="47">
        <f>versenyek!$OB$11*IFERROR(VLOOKUP(VLOOKUP($A44,versenyek!OA:OC,3,FALSE),szabalyok!$A$16:$B$23,2,FALSE),0)</f>
        <v>0</v>
      </c>
      <c r="DT44" s="47">
        <f>versenyek!$OE$11*IFERROR(VLOOKUP(VLOOKUP($A44,versenyek!OD:OF,3,FALSE),szabalyok!$A$16:$B$23,2,FALSE),0)</f>
        <v>0</v>
      </c>
      <c r="DU44" s="47">
        <f>versenyek!$OH$11*IFERROR(VLOOKUP(VLOOKUP($A44,versenyek!OG:OI,3,FALSE),szabalyok!$A$16:$B$23,2,FALSE),0)</f>
        <v>0</v>
      </c>
      <c r="DV44" s="47">
        <f>versenyek!$OK$11*IFERROR(VLOOKUP(VLOOKUP($A44,versenyek!OJ:OL,3,FALSE),szabalyok!$A$16:$B$23,2,FALSE),0)</f>
        <v>0</v>
      </c>
      <c r="DW44" s="47">
        <f>versenyek!$ON$11*IFERROR(VLOOKUP(VLOOKUP($A44,versenyek!OM:OO,3,FALSE),szabalyok!$A$16:$B$23,2,FALSE),0)</f>
        <v>0</v>
      </c>
      <c r="DX44" s="47">
        <f>versenyek!$OQ$11*IFERROR(VLOOKUP(VLOOKUP($A44,versenyek!OP:OR,3,FALSE),szabalyok!$A$16:$B$23,2,FALSE),0)</f>
        <v>0</v>
      </c>
      <c r="DY44" s="47">
        <f>versenyek!$OT$11*IFERROR(VLOOKUP(VLOOKUP($A44,versenyek!OS:OU,3,FALSE),szabalyok!$A$16:$B$23,2,FALSE),0)</f>
        <v>0</v>
      </c>
      <c r="DZ44" s="47">
        <f>versenyek!$OW$11*IFERROR(VLOOKUP(VLOOKUP($A44,versenyek!OV:OX,3,FALSE),szabalyok!$A$16:$B$23,2,FALSE),0)</f>
        <v>0</v>
      </c>
      <c r="EA44" s="47">
        <f>versenyek!$OZ$11*IFERROR(VLOOKUP(VLOOKUP($A44,versenyek!OY:PA,3,FALSE),szabalyok!$A$16:$B$23,2,FALSE),0)</f>
        <v>0</v>
      </c>
      <c r="EB44" s="47">
        <f>versenyek!$PC$11*IFERROR(VLOOKUP(VLOOKUP($A44,versenyek!PB:PD,3,FALSE),szabalyok!$A$16:$B$23,2,FALSE),0)</f>
        <v>0</v>
      </c>
      <c r="EC44" s="47">
        <f>versenyek!$PF$11*IFERROR(VLOOKUP(VLOOKUP($A44,versenyek!PE:PG,3,FALSE),szabalyok!$A$16:$B$23,2,FALSE),0)</f>
        <v>0</v>
      </c>
      <c r="ED44" s="47">
        <f>versenyek!$PI$11*IFERROR(VLOOKUP(VLOOKUP($A44,versenyek!PH:PJ,3,FALSE),szabalyok!$A$16:$B$23,2,FALSE),0)</f>
        <v>0</v>
      </c>
      <c r="EE44" s="47">
        <f>versenyek!$PL$11*IFERROR(VLOOKUP(VLOOKUP($A44,versenyek!PK:PM,3,FALSE),szabalyok!$A$16:$B$23,2,FALSE),0)</f>
        <v>0</v>
      </c>
      <c r="EF44" s="47">
        <f>versenyek!$PO$11*IFERROR(VLOOKUP(VLOOKUP($A44,versenyek!PN:PP,3,FALSE),szabalyok!$A$16:$B$23,2,FALSE),0)</f>
        <v>0</v>
      </c>
      <c r="EG44" s="47">
        <f>versenyek!$PR$11*IFERROR(VLOOKUP(VLOOKUP($A44,versenyek!PQ:PS,3,FALSE),szabalyok!$A$16:$B$23,2,FALSE),0)</f>
        <v>0</v>
      </c>
      <c r="EH44" s="47">
        <f>versenyek!$PU$11*IFERROR(VLOOKUP(VLOOKUP($A44,versenyek!PT:PV,3,FALSE),szabalyok!$A$16:$B$23,2,FALSE),0)</f>
        <v>0</v>
      </c>
      <c r="EI44" s="47">
        <f>versenyek!$PX$11*IFERROR(VLOOKUP(VLOOKUP($A44,versenyek!PW:PY,3,FALSE),szabalyok!$A$16:$B$23,2,FALSE),0)</f>
        <v>0</v>
      </c>
      <c r="EJ44" s="47">
        <f>versenyek!$QA$11*IFERROR(VLOOKUP(VLOOKUP($A44,versenyek!PZ:QB,3,FALSE),szabalyok!$A$16:$B$23,2,FALSE),0)</f>
        <v>0</v>
      </c>
      <c r="EK44" s="47">
        <f>versenyek!$QD$11*IFERROR(VLOOKUP(VLOOKUP($A44,versenyek!QC:QE,3,FALSE),szabalyok!$A$16:$B$23,2,FALSE),0)</f>
        <v>0</v>
      </c>
      <c r="EL44" s="47">
        <f>versenyek!$QG$11*IFERROR(VLOOKUP(VLOOKUP($A44,versenyek!QF:QH,3,FALSE),szabalyok!$A$16:$B$23,2,FALSE),0)</f>
        <v>0</v>
      </c>
      <c r="EM44" s="47">
        <f>versenyek!$QJ$11*IFERROR(VLOOKUP(VLOOKUP($A44,versenyek!QI:QK,3,FALSE),szabalyok!$A$16:$B$23,2,FALSE),0)</f>
        <v>0</v>
      </c>
      <c r="EN44" s="47">
        <f>versenyek!$QM$11*IFERROR(VLOOKUP(VLOOKUP($A44,versenyek!QL:QN,3,FALSE),szabalyok!$A$16:$B$23,2,FALSE),0)</f>
        <v>0</v>
      </c>
      <c r="EO44" s="47">
        <f>versenyek!$QP$11*IFERROR(VLOOKUP(VLOOKUP($A44,versenyek!QO:QQ,3,FALSE),szabalyok!$A$16:$B$23,2,FALSE),0)</f>
        <v>0</v>
      </c>
      <c r="EP44" s="47">
        <f>versenyek!$QS$11*IFERROR(VLOOKUP(VLOOKUP($A44,versenyek!QR:QT,3,FALSE),szabalyok!$A$16:$B$23,2,FALSE),0)</f>
        <v>0</v>
      </c>
      <c r="EQ44" s="47">
        <f>versenyek!$QV$11*IFERROR(VLOOKUP(VLOOKUP($A44,versenyek!QU:QW,3,FALSE),szabalyok!$A$16:$B$23,2,FALSE),0)</f>
        <v>0</v>
      </c>
      <c r="ER44" s="47">
        <f>versenyek!$RE$11*IFERROR(VLOOKUP(VLOOKUP($A44,versenyek!RD:RF,3,FALSE),szabalyok!$A$16:$B$23,2,FALSE),0)</f>
        <v>0</v>
      </c>
      <c r="ES44" s="47">
        <f>versenyek!$RH$11*IFERROR(VLOOKUP(VLOOKUP($A44,versenyek!RG:RI,3,FALSE),szabalyok!$A$16:$B$23,2,FALSE),0)</f>
        <v>12.142028483492904</v>
      </c>
      <c r="ET44" s="47">
        <f>versenyek!$RK$11*IFERROR(VLOOKUP(VLOOKUP($A44,versenyek!RJ:RL,3,FALSE),szabalyok!$A$16:$B$23,2,FALSE),0)</f>
        <v>0</v>
      </c>
      <c r="EU44" s="47">
        <f>versenyek!$RN$11*IFERROR(VLOOKUP(VLOOKUP($A44,versenyek!RM:RO,3,FALSE),szabalyok!$A$16:$B$23,2,FALSE),0)</f>
        <v>0</v>
      </c>
      <c r="EV44" s="47">
        <f>versenyek!$RQ$11*IFERROR(VLOOKUP(VLOOKUP($A44,versenyek!RP:RR,3,FALSE),szabalyok!$A$16:$B$23,2,FALSE),0)</f>
        <v>0</v>
      </c>
      <c r="EW44" s="47">
        <f>versenyek!$RT$11*IFERROR(VLOOKUP(VLOOKUP($A44,versenyek!RS:RU,3,FALSE),szabalyok!$A$16:$B$23,2,FALSE),0)</f>
        <v>0</v>
      </c>
      <c r="EX44" s="47">
        <f>versenyek!$RW$11*IFERROR(VLOOKUP(VLOOKUP($A44,versenyek!RV:RX,3,FALSE),szabalyok!$A$16:$B$23,2,FALSE),0)</f>
        <v>0</v>
      </c>
      <c r="EY44" s="47">
        <f>versenyek!$RZ$11*IFERROR(VLOOKUP(VLOOKUP($A44,versenyek!RY:SA,3,FALSE),szabalyok!$A$16:$B$23,2,FALSE),0)</f>
        <v>0</v>
      </c>
      <c r="EZ44" s="47">
        <f>versenyek!$SC$11*IFERROR(VLOOKUP(VLOOKUP($A44,versenyek!SB:SD,3,FALSE),szabalyok!$A$16:$B$23,2,FALSE),0)</f>
        <v>0</v>
      </c>
      <c r="FA44" s="47">
        <f>versenyek!$SF$11*IFERROR(VLOOKUP(VLOOKUP($A44,versenyek!SE:SG,3,FALSE),szabalyok!$A$16:$B$23,2,FALSE),0)</f>
        <v>0</v>
      </c>
      <c r="FB44" s="47">
        <f>versenyek!$SI$11*IFERROR(VLOOKUP(VLOOKUP($A44,versenyek!SH:SJ,3,FALSE),szabalyok!$A$16:$B$23,2,FALSE),0)</f>
        <v>0</v>
      </c>
      <c r="FC44" s="47">
        <f>versenyek!$SL$11*IFERROR(VLOOKUP(VLOOKUP($A44,versenyek!SK:SM,3,FALSE),szabalyok!$A$16:$B$23,2,FALSE),0)</f>
        <v>0</v>
      </c>
      <c r="FD44" s="47">
        <f>versenyek!$SO$11*IFERROR(VLOOKUP(VLOOKUP($A44,versenyek!SN:SP,3,FALSE),szabalyok!$A$16:$B$23,2,FALSE),0)</f>
        <v>0</v>
      </c>
      <c r="FE44" s="47">
        <f>versenyek!$SR$11*IFERROR(VLOOKUP(VLOOKUP($A44,versenyek!SQ:SS,3,FALSE),szabalyok!$A$16:$B$23,2,FALSE),0)</f>
        <v>0</v>
      </c>
      <c r="FF44" s="47">
        <f>versenyek!$SU$11*IFERROR(VLOOKUP(VLOOKUP($A44,versenyek!ST:SV,3,FALSE),szabalyok!$A$16:$B$23,2,FALSE),0)</f>
        <v>0</v>
      </c>
      <c r="FG44" s="47">
        <f>versenyek!$SX$11*IFERROR(VLOOKUP(VLOOKUP($A44,versenyek!SW:SY,3,FALSE),szabalyok!$A$16:$B$23,2,FALSE),0)</f>
        <v>0</v>
      </c>
      <c r="FH44" s="47">
        <f>versenyek!$TA$11*IFERROR(VLOOKUP(VLOOKUP($A44,versenyek!SZ:TB,3,FALSE),szabalyok!$A$16:$B$23,2,FALSE),0)</f>
        <v>0</v>
      </c>
      <c r="FI44" s="47">
        <f>versenyek!$TD$11*IFERROR(VLOOKUP(VLOOKUP($A44,versenyek!TC:TE,3,FALSE),szabalyok!$A$16:$B$23,2,FALSE),0)</f>
        <v>0</v>
      </c>
      <c r="FJ44" s="47">
        <f>versenyek!$TG$11*IFERROR(VLOOKUP(VLOOKUP($A44,versenyek!TF:TH,3,FALSE),szabalyok!$A$16:$B$23,2,FALSE),0)</f>
        <v>0</v>
      </c>
      <c r="FK44" s="47">
        <f>versenyek!$TJ$11*IFERROR(VLOOKUP(VLOOKUP($A44,versenyek!TI:TK,3,FALSE),szabalyok!$A$16:$B$23,2,FALSE),0)</f>
        <v>0</v>
      </c>
      <c r="FL44" s="47">
        <f>versenyek!$TM$11*IFERROR(VLOOKUP(VLOOKUP($A44,versenyek!TL:TN,3,FALSE),szabalyok!$A$16:$B$23,2,FALSE),0)</f>
        <v>0</v>
      </c>
      <c r="FM44" s="47">
        <f>versenyek!$TP$11*IFERROR(VLOOKUP(VLOOKUP($A44,versenyek!TO:TQ,3,FALSE),szabalyok!$A$16:$B$23,2,FALSE),0)</f>
        <v>0</v>
      </c>
      <c r="FN44" s="47">
        <f>versenyek!$TS$11*IFERROR(VLOOKUP(VLOOKUP($A44,versenyek!TR:TT,3,FALSE),szabalyok!$A$16:$B$23,2,FALSE),0)</f>
        <v>0</v>
      </c>
      <c r="FO44" s="47"/>
      <c r="FP44" s="235">
        <f t="shared" si="1"/>
        <v>12.142028483492904</v>
      </c>
    </row>
    <row r="45" spans="1:172">
      <c r="A45" s="63" t="s">
        <v>1579</v>
      </c>
      <c r="B45" s="47">
        <v>0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34.76949927759572</v>
      </c>
      <c r="Q45" s="47">
        <v>0</v>
      </c>
      <c r="R45" s="47">
        <f>versenyek!$BD$11*IFERROR(VLOOKUP(VLOOKUP($A45,versenyek!BC:BE,3,FALSE),szabalyok!$A$16:$B$23,2,FALSE),0)</f>
        <v>0</v>
      </c>
      <c r="S45" s="47">
        <f>versenyek!$BG$11*IFERROR(VLOOKUP(VLOOKUP($A45,versenyek!BF:BH,3,FALSE),szabalyok!$A$16:$B$23,2,FALSE),0)</f>
        <v>0</v>
      </c>
      <c r="T45" s="47">
        <f>versenyek!$BJ$11*IFERROR(VLOOKUP(VLOOKUP($A45,versenyek!BI:BK,3,FALSE),szabalyok!$A$16:$B$23,2,FALSE),0)</f>
        <v>0</v>
      </c>
      <c r="U45" s="47">
        <f>versenyek!$BM$11*IFERROR(VLOOKUP(VLOOKUP($A45,versenyek!BL:BN,3,FALSE),szabalyok!$A$16:$B$23,2,FALSE),0)</f>
        <v>0</v>
      </c>
      <c r="V45" s="47">
        <f>versenyek!$BP$11*IFERROR(VLOOKUP(VLOOKUP($A45,versenyek!BO:BQ,3,FALSE),szabalyok!$A$16:$B$23,2,FALSE),0)</f>
        <v>0</v>
      </c>
      <c r="W45" s="47">
        <f>versenyek!$BS$11*IFERROR(VLOOKUP(VLOOKUP($A45,versenyek!BR:BT,3,FALSE),szabalyok!$A$16:$B$23,2,FALSE),0)</f>
        <v>0</v>
      </c>
      <c r="X45" s="47">
        <f>versenyek!$BV$11*IFERROR(VLOOKUP(VLOOKUP($A45,versenyek!BU:BW,3,FALSE),szabalyok!$A$16:$B$23,2,FALSE),0)</f>
        <v>0</v>
      </c>
      <c r="Y45" s="47">
        <f>versenyek!$BY$11*IFERROR(VLOOKUP(VLOOKUP($A45,versenyek!BX:BZ,3,FALSE),szabalyok!$A$16:$B$23,2,FALSE),0)</f>
        <v>0</v>
      </c>
      <c r="Z45" s="47">
        <f>versenyek!$CB$11*IFERROR(VLOOKUP(VLOOKUP($A45,versenyek!CA:CC,3,FALSE),szabalyok!$A$16:$B$23,2,FALSE),0)</f>
        <v>0</v>
      </c>
      <c r="AA45" s="47">
        <f>versenyek!$CE$11*IFERROR(VLOOKUP(VLOOKUP($A45,versenyek!CD:CF,3,FALSE),szabalyok!$A$16:$B$23,2,FALSE),0)</f>
        <v>0</v>
      </c>
      <c r="AB45" s="47">
        <f>versenyek!$CH$11*IFERROR(VLOOKUP(VLOOKUP($A45,versenyek!CG:CI,3,FALSE),szabalyok!$A$16:$B$23,2,FALSE),0)</f>
        <v>0</v>
      </c>
      <c r="AC45" s="47">
        <f>versenyek!$CK$11*IFERROR(VLOOKUP(VLOOKUP($A45,versenyek!CJ:CL,3,FALSE),szabalyok!$A$16:$B$23,2,FALSE),0)</f>
        <v>0</v>
      </c>
      <c r="AD45" s="47">
        <f>versenyek!$CN$11*IFERROR(VLOOKUP(VLOOKUP($A45,versenyek!CM:CO,3,FALSE),szabalyok!$A$16:$B$23,2,FALSE),0)</f>
        <v>0</v>
      </c>
      <c r="AE45" s="47">
        <f>versenyek!$CQ$11*IFERROR(VLOOKUP(VLOOKUP($A45,versenyek!CP:CR,3,FALSE),szabalyok!$A$16:$B$23,2,FALSE),0)</f>
        <v>0</v>
      </c>
      <c r="AF45" s="47">
        <f>versenyek!$CT$11*IFERROR(VLOOKUP(VLOOKUP($A45,versenyek!CS:CU,3,FALSE),szabalyok!$A$16:$B$23,2,FALSE),0)</f>
        <v>0</v>
      </c>
      <c r="AG45" s="47">
        <f>versenyek!$CW$11*IFERROR(VLOOKUP(VLOOKUP($A45,versenyek!CV:CX,3,FALSE),szabalyok!$A$16:$B$23,2,FALSE),0)</f>
        <v>0</v>
      </c>
      <c r="AH45" s="47">
        <f>versenyek!$CZ$11*IFERROR(VLOOKUP(VLOOKUP($A45,versenyek!CY:DA,3,FALSE),szabalyok!$A$16:$B$23,2,FALSE),0)</f>
        <v>0</v>
      </c>
      <c r="AI45" s="47">
        <f>versenyek!$DC$11*IFERROR(VLOOKUP(VLOOKUP($A45,versenyek!DB:DD,3,FALSE),szabalyok!$A$16:$B$23,2,FALSE),0)</f>
        <v>0</v>
      </c>
      <c r="AJ45" s="47">
        <f>versenyek!$DF$11*IFERROR(VLOOKUP(VLOOKUP($A45,versenyek!DE:DG,3,FALSE),szabalyok!$A$16:$B$23,2,FALSE),0)</f>
        <v>0</v>
      </c>
      <c r="AK45" s="47">
        <f>versenyek!$DI$11*IFERROR(VLOOKUP(VLOOKUP($A45,versenyek!DH:DJ,3,FALSE),szabalyok!$A$16:$B$23,2,FALSE),0)</f>
        <v>0</v>
      </c>
      <c r="AL45" s="47">
        <f>versenyek!$DL$11*IFERROR(VLOOKUP(VLOOKUP($A45,versenyek!DK:DM,3,FALSE),szabalyok!$A$16:$B$23,2,FALSE),0)</f>
        <v>0</v>
      </c>
      <c r="AM45" s="47">
        <f>versenyek!$DR$11*IFERROR(VLOOKUP(VLOOKUP($A45,versenyek!DQ:DS,3,FALSE),szabalyok!$A$16:$B$23,2,FALSE),0)</f>
        <v>0</v>
      </c>
      <c r="AN45" s="47">
        <f>versenyek!$DU$11*IFERROR(VLOOKUP(VLOOKUP($A45,versenyek!DT:DV,3,FALSE),szabalyok!$A$16:$B$23,2,FALSE),0)</f>
        <v>0</v>
      </c>
      <c r="AO45" s="47">
        <f>versenyek!$DO$11*IFERROR(VLOOKUP(VLOOKUP($A45,versenyek!DN:DP,3,FALSE),szabalyok!$A$16:$B$23,2,FALSE),0)</f>
        <v>0</v>
      </c>
      <c r="AP45" s="47">
        <f>versenyek!$DX$11*IFERROR(VLOOKUP(VLOOKUP($A45,versenyek!DW:DY,3,FALSE),szabalyok!$A$16:$B$23,2,FALSE),0)</f>
        <v>0</v>
      </c>
      <c r="AQ45" s="47" t="e">
        <f>versenyek!$EA$11*IFERROR(VLOOKUP(VLOOKUP($A45,versenyek!DZ:EB,3,FALSE),szabalyok!$A$16:$B$23,2,FALSE),0)</f>
        <v>#DIV/0!</v>
      </c>
      <c r="AR45" s="47" t="e">
        <f>versenyek!$ED$11*IFERROR(VLOOKUP(VLOOKUP($A45,versenyek!EC:EE,3,FALSE),szabalyok!$A$16:$B$23,2,FALSE),0)</f>
        <v>#DIV/0!</v>
      </c>
      <c r="AS45" s="47">
        <f>versenyek!$EG$11*IFERROR(VLOOKUP(VLOOKUP($A45,versenyek!EF:EH,3,FALSE),szabalyok!$A$16:$B$23,2,FALSE),0)</f>
        <v>0</v>
      </c>
      <c r="AT45" s="47">
        <f>versenyek!$EJ$11*IFERROR(VLOOKUP(VLOOKUP($A45,versenyek!EI:EK,3,FALSE),szabalyok!$A$16:$B$23,2,FALSE),0)</f>
        <v>0</v>
      </c>
      <c r="AU45" s="47">
        <f>versenyek!$EM$11*IFERROR(VLOOKUP(VLOOKUP($A45,versenyek!EL:EN,3,FALSE),szabalyok!$A$16:$B$23,2,FALSE),0)</f>
        <v>0</v>
      </c>
      <c r="AV45" s="47">
        <f>versenyek!$EP$11*IFERROR(VLOOKUP(VLOOKUP($A45,versenyek!EO:EQ,3,FALSE),szabalyok!$A$16:$B$23,2,FALSE),0)</f>
        <v>0</v>
      </c>
      <c r="AW45" s="47">
        <f>versenyek!$EY$11*IFERROR(VLOOKUP(VLOOKUP($A45,versenyek!EX:EZ,3,FALSE),szabalyok!$A$16:$B$23,2,FALSE),0)</f>
        <v>0</v>
      </c>
      <c r="AX45" s="47">
        <f>versenyek!$FB$11*IFERROR(VLOOKUP(VLOOKUP($A45,versenyek!FA:FC,3,FALSE),szabalyok!$A$16:$B$23,2,FALSE),0)</f>
        <v>0</v>
      </c>
      <c r="AY45" s="47">
        <f>versenyek!$FE$11*IFERROR(VLOOKUP(VLOOKUP($A45,versenyek!FD:FF,3,FALSE),szabalyok!$A$16:$B$23,2,FALSE),0)</f>
        <v>0</v>
      </c>
      <c r="AZ45" s="47">
        <f>versenyek!$FH$11*IFERROR(VLOOKUP(VLOOKUP($A45,versenyek!FG:FI,3,FALSE),szabalyok!$A$16:$B$23,2,FALSE),0)</f>
        <v>0</v>
      </c>
      <c r="BA45" s="47">
        <f>versenyek!$FK$11*IFERROR(VLOOKUP(VLOOKUP($A45,versenyek!FJ:FL,3,FALSE),szabalyok!$A$16:$B$23,2,FALSE),0)</f>
        <v>0</v>
      </c>
      <c r="BB45" s="47">
        <f>versenyek!$FN$11*IFERROR(VLOOKUP(VLOOKUP($A45,versenyek!FM:FO,3,FALSE),szabalyok!$A$16:$B$23,2,FALSE),0)</f>
        <v>0</v>
      </c>
      <c r="BC45" s="47">
        <f>versenyek!$FQ$11*IFERROR(VLOOKUP(VLOOKUP($A45,versenyek!FP:FR,3,FALSE),szabalyok!$A$16:$B$23,2,FALSE),0)</f>
        <v>0</v>
      </c>
      <c r="BD45" s="47">
        <f>versenyek!$FT$11*IFERROR(VLOOKUP(VLOOKUP($A45,versenyek!FS:FU,3,FALSE),szabalyok!$A$16:$B$23,2,FALSE),0)</f>
        <v>0</v>
      </c>
      <c r="BE45" s="47">
        <f>versenyek!$FW$11*IFERROR(VLOOKUP(VLOOKUP($A45,versenyek!FV:FX,3,FALSE),szabalyok!$A$16:$B$23,2,FALSE),0)</f>
        <v>0</v>
      </c>
      <c r="BF45" s="47">
        <f>versenyek!$FZ$11*IFERROR(VLOOKUP(VLOOKUP($A45,versenyek!FY:GA,3,FALSE),szabalyok!$A$16:$B$23,2,FALSE),0)</f>
        <v>0</v>
      </c>
      <c r="BG45" s="47">
        <f>versenyek!$GC$11*IFERROR(VLOOKUP(VLOOKUP($A45,versenyek!GB:GD,3,FALSE),szabalyok!$A$16:$B$23,2,FALSE),0)</f>
        <v>0</v>
      </c>
      <c r="BH45" s="47">
        <f>versenyek!$GF$11*IFERROR(VLOOKUP(VLOOKUP($A45,versenyek!GE:GG,3,FALSE),szabalyok!$A$16:$B$23,2,FALSE),0)</f>
        <v>0</v>
      </c>
      <c r="BI45" s="47">
        <f>versenyek!$GI$11*IFERROR(VLOOKUP(VLOOKUP($A45,versenyek!GH:GJ,3,FALSE),szabalyok!$A$16:$B$23,2,FALSE),0)</f>
        <v>0</v>
      </c>
      <c r="BJ45" s="47">
        <f>versenyek!$GL$11*IFERROR(VLOOKUP(VLOOKUP($A45,versenyek!GK:GM,3,FALSE),szabalyok!$A$16:$B$23,2,FALSE),0)</f>
        <v>0</v>
      </c>
      <c r="BK45" s="47">
        <f>versenyek!$GO$11*IFERROR(VLOOKUP(VLOOKUP($A45,versenyek!GN:GP,3,FALSE),szabalyok!$A$16:$B$23,2,FALSE),0)</f>
        <v>0</v>
      </c>
      <c r="BL45" s="47">
        <f>versenyek!$GR$11*IFERROR(VLOOKUP(VLOOKUP($A45,versenyek!GQ:GS,3,FALSE),szabalyok!$A$16:$B$23,2,FALSE),0)</f>
        <v>0</v>
      </c>
      <c r="BM45" s="47">
        <f>versenyek!$GX$11*IFERROR(VLOOKUP(VLOOKUP($A45,versenyek!GW:GY,3,FALSE),szabalyok!$A$16:$B$23,2,FALSE),0)</f>
        <v>0</v>
      </c>
      <c r="BN45" s="47">
        <f>versenyek!$GX$11*IFERROR(VLOOKUP(VLOOKUP($A45,versenyek!GX:GZ,3,FALSE),szabalyok!$A$16:$B$23,2,FALSE),0)</f>
        <v>0</v>
      </c>
      <c r="BO45" s="47">
        <f>versenyek!$HD$11*IFERROR(VLOOKUP(VLOOKUP($A45,versenyek!HC:HE,3,FALSE),szabalyok!$A$16:$B$23,2,FALSE),0)</f>
        <v>0</v>
      </c>
      <c r="BP45" s="47">
        <f>versenyek!$HG$11*IFERROR(VLOOKUP(VLOOKUP($A45,versenyek!HF:HH,3,FALSE),szabalyok!$A$16:$B$23,2,FALSE),0)</f>
        <v>0</v>
      </c>
      <c r="BQ45" s="47">
        <f>versenyek!$HJ$11*IFERROR(VLOOKUP(VLOOKUP($A45,versenyek!HI:HK,3,FALSE),szabalyok!$A$16:$B$23,2,FALSE),0)</f>
        <v>0</v>
      </c>
      <c r="BR45" s="47">
        <f>versenyek!$HM$11*IFERROR(VLOOKUP(VLOOKUP($A45,versenyek!HL:HN,3,FALSE),szabalyok!$A$16:$B$23,2,FALSE),0)</f>
        <v>0</v>
      </c>
      <c r="BS45" s="47">
        <f>versenyek!$HP$11*IFERROR(VLOOKUP(VLOOKUP($A45,versenyek!HO:HQ,3,FALSE),szabalyok!$A$16:$B$23,2,FALSE),0)</f>
        <v>0</v>
      </c>
      <c r="BT45" s="47">
        <f>versenyek!$HS$11*IFERROR(VLOOKUP(VLOOKUP($A45,versenyek!HR:HT,3,FALSE),szabalyok!$A$16:$B$23,2,FALSE),0)</f>
        <v>0</v>
      </c>
      <c r="BU45" s="47">
        <f>versenyek!$HV$11*IFERROR(VLOOKUP(VLOOKUP($A45,versenyek!HU:HW,3,FALSE),szabalyok!$A$16:$B$23,2,FALSE),0)</f>
        <v>0</v>
      </c>
      <c r="BV45" s="47">
        <f>versenyek!$HY$11*IFERROR(VLOOKUP(VLOOKUP($A45,versenyek!HX:HZ,3,FALSE),szabalyok!$A$16:$B$23,2,FALSE),0)</f>
        <v>0</v>
      </c>
      <c r="BW45" s="47">
        <f>versenyek!$IB$11*IFERROR(VLOOKUP(VLOOKUP($A45,versenyek!IA:IC,3,FALSE),szabalyok!$A$16:$B$23,2,FALSE),0)</f>
        <v>0</v>
      </c>
      <c r="BX45" s="47">
        <f>versenyek!$IE$11*IFERROR(VLOOKUP(VLOOKUP($A45,versenyek!ID:IF,3,FALSE),szabalyok!$A$16:$B$23,2,FALSE),0)</f>
        <v>0</v>
      </c>
      <c r="BY45" s="47">
        <f>versenyek!$IH$11*IFERROR(VLOOKUP(VLOOKUP($A45,versenyek!IG:II,3,FALSE),szabalyok!$A$16:$B$23,2,FALSE),0)</f>
        <v>0</v>
      </c>
      <c r="BZ45" s="47">
        <f>versenyek!$IK$11*IFERROR(VLOOKUP(VLOOKUP($A45,versenyek!IJ:IL,3,FALSE),szabalyok!$A$16:$B$23,2,FALSE),0)</f>
        <v>0</v>
      </c>
      <c r="CA45" s="47">
        <f>versenyek!$IN$11*IFERROR(VLOOKUP(VLOOKUP($A45,versenyek!IM:IO,3,FALSE),szabalyok!$A$16:$B$23,2,FALSE),0)</f>
        <v>0</v>
      </c>
      <c r="CB45" s="47">
        <f>versenyek!$IW$11*IFERROR(VLOOKUP(VLOOKUP($A45,versenyek!IV:IX,3,FALSE),szabalyok!$A$16:$B$23,2,FALSE),0)</f>
        <v>0</v>
      </c>
      <c r="CC45" s="47">
        <f>versenyek!$IZ$11*IFERROR(VLOOKUP(VLOOKUP($A45,versenyek!IY:JA,3,FALSE),szabalyok!$A$16:$B$23,2,FALSE),0)</f>
        <v>0</v>
      </c>
      <c r="CD45" s="47">
        <f>versenyek!$JC$11*IFERROR(VLOOKUP(VLOOKUP($A45,versenyek!JB:JD,3,FALSE),szabalyok!$A$16:$B$23,2,FALSE),0)</f>
        <v>0</v>
      </c>
      <c r="CE45" s="47">
        <f>versenyek!$JF$11*IFERROR(VLOOKUP(VLOOKUP($A45,versenyek!JE:JG,3,FALSE),szabalyok!$A$16:$B$23,2,FALSE),0)</f>
        <v>0</v>
      </c>
      <c r="CF45" s="47">
        <f>versenyek!$JI$11*IFERROR(VLOOKUP(VLOOKUP($A45,versenyek!JH:JJ,3,FALSE),szabalyok!$A$16:$B$23,2,FALSE),0)</f>
        <v>0</v>
      </c>
      <c r="CG45" s="47">
        <f>versenyek!$JL$11*IFERROR(VLOOKUP(VLOOKUP($A45,versenyek!JK:JM,3,FALSE),szabalyok!$A$16:$B$23,2,FALSE),0)</f>
        <v>0</v>
      </c>
      <c r="CH45" s="47">
        <f>versenyek!$JO$11*IFERROR(VLOOKUP(VLOOKUP($A45,versenyek!JN:JP,3,FALSE),szabalyok!$A$16:$B$23,2,FALSE),0)</f>
        <v>0</v>
      </c>
      <c r="CI45" s="47">
        <f>versenyek!$JR$11*IFERROR(VLOOKUP(VLOOKUP($A45,versenyek!JQ:JS,3,FALSE),szabalyok!$A$16:$B$23,2,FALSE),0)</f>
        <v>0</v>
      </c>
      <c r="CJ45" s="47">
        <f>versenyek!$JU$11*IFERROR(VLOOKUP(VLOOKUP($A45,versenyek!JT:JV,3,FALSE),szabalyok!$A$16:$B$23,2,FALSE),0)</f>
        <v>0</v>
      </c>
      <c r="CK45" s="47">
        <f>versenyek!$JR$11*IFERROR(VLOOKUP(VLOOKUP($A45,versenyek!JW:JY,3,FALSE),szabalyok!$A$16:$B$23,2,FALSE),0)</f>
        <v>0</v>
      </c>
      <c r="CL45" s="47">
        <f>versenyek!$KA$11*IFERROR(VLOOKUP(VLOOKUP($A45,versenyek!JZ:KB,3,FALSE),szabalyok!$A$16:$B$23,2,FALSE),0)</f>
        <v>0</v>
      </c>
      <c r="CM45" s="47">
        <f>versenyek!$KD$11*IFERROR(VLOOKUP(VLOOKUP($A45,versenyek!KC:KE,3,FALSE),szabalyok!$A$16:$B$23,2,FALSE),0)</f>
        <v>0</v>
      </c>
      <c r="CN45" s="47">
        <f>versenyek!$KG$11*IFERROR(VLOOKUP(VLOOKUP($A45,versenyek!KF:KH,3,FALSE),szabalyok!$A$16:$B$23,2,FALSE),0)</f>
        <v>0</v>
      </c>
      <c r="CO45" s="47">
        <f>versenyek!$KJ$11*IFERROR(VLOOKUP(VLOOKUP($A45,versenyek!KI:KK,3,FALSE),szabalyok!$A$16:$B$23,2,FALSE),0)</f>
        <v>0</v>
      </c>
      <c r="CP45" s="47">
        <f>versenyek!$KM$11*IFERROR(VLOOKUP(VLOOKUP($A45,versenyek!KL:KN,3,FALSE),szabalyok!$A$16:$B$23,2,FALSE),0)</f>
        <v>0</v>
      </c>
      <c r="CQ45" s="47">
        <f>versenyek!$KP$11*IFERROR(VLOOKUP(VLOOKUP($A45,versenyek!KO:KQ,3,FALSE),szabalyok!$A$16:$B$23,2,FALSE),0)</f>
        <v>0</v>
      </c>
      <c r="CR45" s="47">
        <f>versenyek!$KS$11*IFERROR(VLOOKUP(VLOOKUP($A45,versenyek!KR:KT,3,FALSE),szabalyok!$A$16:$B$23,2,FALSE),0)</f>
        <v>0</v>
      </c>
      <c r="CS45" s="47">
        <f>versenyek!$KV$11*IFERROR(VLOOKUP(VLOOKUP($A45,versenyek!KU:KW,3,FALSE),szabalyok!$A$16:$B$23,2,FALSE),0)</f>
        <v>0</v>
      </c>
      <c r="CT45" s="47">
        <f>versenyek!$KY$11*IFERROR(VLOOKUP(VLOOKUP($A45,versenyek!KX:KZ,3,FALSE),szabalyok!$A$16:$B$23,2,FALSE),0)</f>
        <v>0</v>
      </c>
      <c r="CU45" s="47">
        <f>versenyek!$LB$11*IFERROR(VLOOKUP(VLOOKUP($A45,versenyek!LA:LC,3,FALSE),szabalyok!$A$16:$B$23,2,FALSE),0)</f>
        <v>0</v>
      </c>
      <c r="CV45" s="47">
        <f>versenyek!$LE$11*IFERROR(VLOOKUP(VLOOKUP($A45,versenyek!LD:LF,3,FALSE),szabalyok!$A$16:$B$23,2,FALSE),0)</f>
        <v>0</v>
      </c>
      <c r="CW45" s="47">
        <f>versenyek!$LH$11*IFERROR(VLOOKUP(VLOOKUP($A45,versenyek!LG:LI,3,FALSE),szabalyok!$A$16:$B$23,2,FALSE),0)</f>
        <v>0</v>
      </c>
      <c r="CX45" s="47">
        <f>versenyek!$LK$11*IFERROR(VLOOKUP(VLOOKUP($A45,versenyek!LJ:LL,3,FALSE),szabalyok!$A$16:$B$23,2,FALSE),0)</f>
        <v>0</v>
      </c>
      <c r="CY45" s="47">
        <f>versenyek!$LN$11*IFERROR(VLOOKUP(VLOOKUP($A45,versenyek!LM:LO,3,FALSE),szabalyok!$A$16:$B$23,2,FALSE),0)</f>
        <v>0</v>
      </c>
      <c r="CZ45" s="47">
        <f>versenyek!$LQ$11*IFERROR(VLOOKUP(VLOOKUP($A45,versenyek!LP:LR,3,FALSE),szabalyok!$A$16:$B$23,2,FALSE),0)</f>
        <v>0</v>
      </c>
      <c r="DA45" s="47">
        <f>versenyek!$LT$11*IFERROR(VLOOKUP(VLOOKUP($A45,versenyek!LS:LU,3,FALSE),szabalyok!$A$16:$B$23,2,FALSE),0)</f>
        <v>0</v>
      </c>
      <c r="DB45" s="47">
        <f>versenyek!$LW$11*IFERROR(VLOOKUP(VLOOKUP($A45,versenyek!LV:LX,3,FALSE),szabalyok!$A$16:$B$23,2,FALSE),0)</f>
        <v>0</v>
      </c>
      <c r="DC45" s="47">
        <f>versenyek!$LZ$11*IFERROR(VLOOKUP(VLOOKUP($A45,versenyek!LY:MA,3,FALSE),szabalyok!$A$16:$B$23,2,FALSE),0)</f>
        <v>0</v>
      </c>
      <c r="DD45" s="47">
        <f>versenyek!$MC$11*IFERROR(VLOOKUP(VLOOKUP($A45,versenyek!MB:MD,3,FALSE),szabalyok!$A$16:$B$23,2,FALSE),0)</f>
        <v>0</v>
      </c>
      <c r="DE45" s="47">
        <f>versenyek!$ML$11*IFERROR(VLOOKUP(VLOOKUP($A45,versenyek!MK:MM,3,FALSE),szabalyok!$A$16:$B$23,2,FALSE),0)</f>
        <v>0</v>
      </c>
      <c r="DF45" s="47">
        <f>versenyek!$MO$11*IFERROR(VLOOKUP(VLOOKUP($A45,versenyek!MN:MP,3,FALSE),szabalyok!$A$16:$B$23,2,FALSE),0)</f>
        <v>0</v>
      </c>
      <c r="DG45" s="47">
        <f>versenyek!$MR$11*IFERROR(VLOOKUP(VLOOKUP($A45,versenyek!MQ:MS,3,FALSE),szabalyok!$A$16:$B$23,2,FALSE),0)</f>
        <v>0</v>
      </c>
      <c r="DH45" s="47">
        <f>versenyek!$MU$11*IFERROR(VLOOKUP(VLOOKUP($A45,versenyek!MT:MV,3,FALSE),szabalyok!$A$16:$B$23,2,FALSE),0)</f>
        <v>0</v>
      </c>
      <c r="DI45" s="47">
        <f>versenyek!$MX$11*IFERROR(VLOOKUP(VLOOKUP($A45,versenyek!MW:MY,3,FALSE),szabalyok!$A$16:$B$23,2,FALSE),0)</f>
        <v>0</v>
      </c>
      <c r="DJ45" s="47">
        <f>versenyek!$NA$11*IFERROR(VLOOKUP(VLOOKUP($A45,versenyek!MZ:NB,3,FALSE),szabalyok!$A$16:$B$23,2,FALSE),0)</f>
        <v>0</v>
      </c>
      <c r="DK45" s="47">
        <f>versenyek!$ND$11*IFERROR(VLOOKUP(VLOOKUP($A45,versenyek!NC:NE,3,FALSE),szabalyok!$A$16:$B$23,2,FALSE),0)</f>
        <v>0</v>
      </c>
      <c r="DL45" s="47">
        <f>versenyek!$NG$11*IFERROR(VLOOKUP(VLOOKUP($A45,versenyek!NF:NH,3,FALSE),szabalyok!$A$16:$B$23,2,FALSE),0)</f>
        <v>0</v>
      </c>
      <c r="DM45" s="47">
        <f>versenyek!$NJ$11*IFERROR(VLOOKUP(VLOOKUP($A45,versenyek!NI:NK,3,FALSE),szabalyok!$A$16:$B$23,2,FALSE),0)</f>
        <v>0</v>
      </c>
      <c r="DN45" s="47">
        <f>versenyek!$NM$11*IFERROR(VLOOKUP(VLOOKUP($A45,versenyek!NL:NN,3,FALSE),szabalyok!$A$16:$B$23,2,FALSE),0)</f>
        <v>0</v>
      </c>
      <c r="DO45" s="47">
        <f>versenyek!$NP$11*IFERROR(VLOOKUP(VLOOKUP($A45,versenyek!NO:NQ,3,FALSE),szabalyok!$A$16:$B$23,2,FALSE),0)</f>
        <v>0</v>
      </c>
      <c r="DP45" s="47">
        <f>versenyek!$NS$11*IFERROR(VLOOKUP(VLOOKUP($A45,versenyek!NR:NT,3,FALSE),szabalyok!$A$16:$B$23,2,FALSE),0)</f>
        <v>0</v>
      </c>
      <c r="DQ45" s="47">
        <f>versenyek!$NV$11*IFERROR(VLOOKUP(VLOOKUP($A45,versenyek!NU:NW,3,FALSE),szabalyok!$A$16:$B$23,2,FALSE),0)</f>
        <v>0</v>
      </c>
      <c r="DR45" s="47">
        <f>versenyek!$NY$11*IFERROR(VLOOKUP(VLOOKUP($A45,versenyek!NX:NZ,3,FALSE),szabalyok!$A$16:$B$23,2,FALSE),0)</f>
        <v>0</v>
      </c>
      <c r="DS45" s="47">
        <f>versenyek!$OB$11*IFERROR(VLOOKUP(VLOOKUP($A45,versenyek!OA:OC,3,FALSE),szabalyok!$A$16:$B$23,2,FALSE),0)</f>
        <v>0</v>
      </c>
      <c r="DT45" s="47">
        <f>versenyek!$OE$11*IFERROR(VLOOKUP(VLOOKUP($A45,versenyek!OD:OF,3,FALSE),szabalyok!$A$16:$B$23,2,FALSE),0)</f>
        <v>0</v>
      </c>
      <c r="DU45" s="47">
        <f>versenyek!$OH$11*IFERROR(VLOOKUP(VLOOKUP($A45,versenyek!OG:OI,3,FALSE),szabalyok!$A$16:$B$23,2,FALSE),0)</f>
        <v>0</v>
      </c>
      <c r="DV45" s="47">
        <f>versenyek!$OK$11*IFERROR(VLOOKUP(VLOOKUP($A45,versenyek!OJ:OL,3,FALSE),szabalyok!$A$16:$B$23,2,FALSE),0)</f>
        <v>0</v>
      </c>
      <c r="DW45" s="47">
        <f>versenyek!$ON$11*IFERROR(VLOOKUP(VLOOKUP($A45,versenyek!OM:OO,3,FALSE),szabalyok!$A$16:$B$23,2,FALSE),0)</f>
        <v>0</v>
      </c>
      <c r="DX45" s="47">
        <f>versenyek!$OQ$11*IFERROR(VLOOKUP(VLOOKUP($A45,versenyek!OP:OR,3,FALSE),szabalyok!$A$16:$B$23,2,FALSE),0)</f>
        <v>0</v>
      </c>
      <c r="DY45" s="47">
        <f>versenyek!$OT$11*IFERROR(VLOOKUP(VLOOKUP($A45,versenyek!OS:OU,3,FALSE),szabalyok!$A$16:$B$23,2,FALSE),0)</f>
        <v>0</v>
      </c>
      <c r="DZ45" s="47">
        <f>versenyek!$OW$11*IFERROR(VLOOKUP(VLOOKUP($A45,versenyek!OV:OX,3,FALSE),szabalyok!$A$16:$B$23,2,FALSE),0)</f>
        <v>0</v>
      </c>
      <c r="EA45" s="47">
        <f>versenyek!$OZ$11*IFERROR(VLOOKUP(VLOOKUP($A45,versenyek!OY:PA,3,FALSE),szabalyok!$A$16:$B$23,2,FALSE),0)</f>
        <v>0</v>
      </c>
      <c r="EB45" s="47">
        <f>versenyek!$PC$11*IFERROR(VLOOKUP(VLOOKUP($A45,versenyek!PB:PD,3,FALSE),szabalyok!$A$16:$B$23,2,FALSE),0)</f>
        <v>0</v>
      </c>
      <c r="EC45" s="47">
        <f>versenyek!$PF$11*IFERROR(VLOOKUP(VLOOKUP($A45,versenyek!PE:PG,3,FALSE),szabalyok!$A$16:$B$23,2,FALSE),0)</f>
        <v>0</v>
      </c>
      <c r="ED45" s="47">
        <f>versenyek!$PI$11*IFERROR(VLOOKUP(VLOOKUP($A45,versenyek!PH:PJ,3,FALSE),szabalyok!$A$16:$B$23,2,FALSE),0)</f>
        <v>0</v>
      </c>
      <c r="EE45" s="47">
        <f>versenyek!$PL$11*IFERROR(VLOOKUP(VLOOKUP($A45,versenyek!PK:PM,3,FALSE),szabalyok!$A$16:$B$23,2,FALSE),0)</f>
        <v>0</v>
      </c>
      <c r="EF45" s="47">
        <f>versenyek!$PO$11*IFERROR(VLOOKUP(VLOOKUP($A45,versenyek!PN:PP,3,FALSE),szabalyok!$A$16:$B$23,2,FALSE),0)</f>
        <v>0</v>
      </c>
      <c r="EG45" s="47">
        <f>versenyek!$PR$11*IFERROR(VLOOKUP(VLOOKUP($A45,versenyek!PQ:PS,3,FALSE),szabalyok!$A$16:$B$23,2,FALSE),0)</f>
        <v>0</v>
      </c>
      <c r="EH45" s="47">
        <f>versenyek!$PU$11*IFERROR(VLOOKUP(VLOOKUP($A45,versenyek!PT:PV,3,FALSE),szabalyok!$A$16:$B$23,2,FALSE),0)</f>
        <v>0</v>
      </c>
      <c r="EI45" s="47">
        <f>versenyek!$PX$11*IFERROR(VLOOKUP(VLOOKUP($A45,versenyek!PW:PY,3,FALSE),szabalyok!$A$16:$B$23,2,FALSE),0)</f>
        <v>0</v>
      </c>
      <c r="EJ45" s="47">
        <f>versenyek!$QA$11*IFERROR(VLOOKUP(VLOOKUP($A45,versenyek!PZ:QB,3,FALSE),szabalyok!$A$16:$B$23,2,FALSE),0)</f>
        <v>0</v>
      </c>
      <c r="EK45" s="47">
        <f>versenyek!$QD$11*IFERROR(VLOOKUP(VLOOKUP($A45,versenyek!QC:QE,3,FALSE),szabalyok!$A$16:$B$23,2,FALSE),0)</f>
        <v>0</v>
      </c>
      <c r="EL45" s="47">
        <f>versenyek!$QG$11*IFERROR(VLOOKUP(VLOOKUP($A45,versenyek!QF:QH,3,FALSE),szabalyok!$A$16:$B$23,2,FALSE),0)</f>
        <v>0</v>
      </c>
      <c r="EM45" s="47">
        <f>versenyek!$QJ$11*IFERROR(VLOOKUP(VLOOKUP($A45,versenyek!QI:QK,3,FALSE),szabalyok!$A$16:$B$23,2,FALSE),0)</f>
        <v>0</v>
      </c>
      <c r="EN45" s="47">
        <f>versenyek!$QM$11*IFERROR(VLOOKUP(VLOOKUP($A45,versenyek!QL:QN,3,FALSE),szabalyok!$A$16:$B$23,2,FALSE),0)</f>
        <v>0</v>
      </c>
      <c r="EO45" s="47">
        <f>versenyek!$QP$11*IFERROR(VLOOKUP(VLOOKUP($A45,versenyek!QO:QQ,3,FALSE),szabalyok!$A$16:$B$23,2,FALSE),0)</f>
        <v>0</v>
      </c>
      <c r="EP45" s="47">
        <f>versenyek!$QS$11*IFERROR(VLOOKUP(VLOOKUP($A45,versenyek!QR:QT,3,FALSE),szabalyok!$A$16:$B$23,2,FALSE),0)</f>
        <v>0</v>
      </c>
      <c r="EQ45" s="47">
        <f>versenyek!$QV$11*IFERROR(VLOOKUP(VLOOKUP($A45,versenyek!QU:QW,3,FALSE),szabalyok!$A$16:$B$23,2,FALSE),0)</f>
        <v>0</v>
      </c>
      <c r="ER45" s="47">
        <f>versenyek!$RE$11*IFERROR(VLOOKUP(VLOOKUP($A45,versenyek!RD:RF,3,FALSE),szabalyok!$A$16:$B$23,2,FALSE),0)</f>
        <v>9.0109755598528114</v>
      </c>
      <c r="ES45" s="47">
        <f>versenyek!$RH$11*IFERROR(VLOOKUP(VLOOKUP($A45,versenyek!RG:RI,3,FALSE),szabalyok!$A$16:$B$23,2,FALSE),0)</f>
        <v>0</v>
      </c>
      <c r="ET45" s="47">
        <f>versenyek!$RK$11*IFERROR(VLOOKUP(VLOOKUP($A45,versenyek!RJ:RL,3,FALSE),szabalyok!$A$16:$B$23,2,FALSE),0)</f>
        <v>0</v>
      </c>
      <c r="EU45" s="47">
        <f>versenyek!$RN$11*IFERROR(VLOOKUP(VLOOKUP($A45,versenyek!RM:RO,3,FALSE),szabalyok!$A$16:$B$23,2,FALSE),0)</f>
        <v>0</v>
      </c>
      <c r="EV45" s="47">
        <f>versenyek!$RQ$11*IFERROR(VLOOKUP(VLOOKUP($A45,versenyek!RP:RR,3,FALSE),szabalyok!$A$16:$B$23,2,FALSE),0)</f>
        <v>0</v>
      </c>
      <c r="EW45" s="47">
        <f>versenyek!$RT$11*IFERROR(VLOOKUP(VLOOKUP($A45,versenyek!RS:RU,3,FALSE),szabalyok!$A$16:$B$23,2,FALSE),0)</f>
        <v>0</v>
      </c>
      <c r="EX45" s="47">
        <f>versenyek!$RW$11*IFERROR(VLOOKUP(VLOOKUP($A45,versenyek!RV:RX,3,FALSE),szabalyok!$A$16:$B$23,2,FALSE),0)</f>
        <v>0</v>
      </c>
      <c r="EY45" s="47">
        <f>versenyek!$RZ$11*IFERROR(VLOOKUP(VLOOKUP($A45,versenyek!RY:SA,3,FALSE),szabalyok!$A$16:$B$23,2,FALSE),0)</f>
        <v>0</v>
      </c>
      <c r="EZ45" s="47">
        <f>versenyek!$SC$11*IFERROR(VLOOKUP(VLOOKUP($A45,versenyek!SB:SD,3,FALSE),szabalyok!$A$16:$B$23,2,FALSE),0)</f>
        <v>0</v>
      </c>
      <c r="FA45" s="47">
        <f>versenyek!$SF$11*IFERROR(VLOOKUP(VLOOKUP($A45,versenyek!SE:SG,3,FALSE),szabalyok!$A$16:$B$23,2,FALSE),0)</f>
        <v>0</v>
      </c>
      <c r="FB45" s="47">
        <f>versenyek!$SI$11*IFERROR(VLOOKUP(VLOOKUP($A45,versenyek!SH:SJ,3,FALSE),szabalyok!$A$16:$B$23,2,FALSE),0)</f>
        <v>0</v>
      </c>
      <c r="FC45" s="47">
        <f>versenyek!$SL$11*IFERROR(VLOOKUP(VLOOKUP($A45,versenyek!SK:SM,3,FALSE),szabalyok!$A$16:$B$23,2,FALSE),0)</f>
        <v>0</v>
      </c>
      <c r="FD45" s="47">
        <f>versenyek!$SO$11*IFERROR(VLOOKUP(VLOOKUP($A45,versenyek!SN:SP,3,FALSE),szabalyok!$A$16:$B$23,2,FALSE),0)</f>
        <v>0</v>
      </c>
      <c r="FE45" s="47">
        <f>versenyek!$SR$11*IFERROR(VLOOKUP(VLOOKUP($A45,versenyek!SQ:SS,3,FALSE),szabalyok!$A$16:$B$23,2,FALSE),0)</f>
        <v>0</v>
      </c>
      <c r="FF45" s="47">
        <f>versenyek!$SU$11*IFERROR(VLOOKUP(VLOOKUP($A45,versenyek!ST:SV,3,FALSE),szabalyok!$A$16:$B$23,2,FALSE),0)</f>
        <v>0</v>
      </c>
      <c r="FG45" s="47">
        <f>versenyek!$SX$11*IFERROR(VLOOKUP(VLOOKUP($A45,versenyek!SW:SY,3,FALSE),szabalyok!$A$16:$B$23,2,FALSE),0)</f>
        <v>0</v>
      </c>
      <c r="FH45" s="47">
        <f>versenyek!$TA$11*IFERROR(VLOOKUP(VLOOKUP($A45,versenyek!SZ:TB,3,FALSE),szabalyok!$A$16:$B$23,2,FALSE),0)</f>
        <v>0</v>
      </c>
      <c r="FI45" s="47">
        <f>versenyek!$TD$11*IFERROR(VLOOKUP(VLOOKUP($A45,versenyek!TC:TE,3,FALSE),szabalyok!$A$16:$B$23,2,FALSE),0)</f>
        <v>0</v>
      </c>
      <c r="FJ45" s="47">
        <f>versenyek!$TG$11*IFERROR(VLOOKUP(VLOOKUP($A45,versenyek!TF:TH,3,FALSE),szabalyok!$A$16:$B$23,2,FALSE),0)</f>
        <v>0</v>
      </c>
      <c r="FK45" s="47">
        <f>versenyek!$TJ$11*IFERROR(VLOOKUP(VLOOKUP($A45,versenyek!TI:TK,3,FALSE),szabalyok!$A$16:$B$23,2,FALSE),0)</f>
        <v>0</v>
      </c>
      <c r="FL45" s="47">
        <f>versenyek!$TM$11*IFERROR(VLOOKUP(VLOOKUP($A45,versenyek!TL:TN,3,FALSE),szabalyok!$A$16:$B$23,2,FALSE),0)</f>
        <v>0</v>
      </c>
      <c r="FM45" s="47">
        <f>versenyek!$TP$11*IFERROR(VLOOKUP(VLOOKUP($A45,versenyek!TO:TQ,3,FALSE),szabalyok!$A$16:$B$23,2,FALSE),0)</f>
        <v>0</v>
      </c>
      <c r="FN45" s="47">
        <f>versenyek!$TS$11*IFERROR(VLOOKUP(VLOOKUP($A45,versenyek!TR:TT,3,FALSE),szabalyok!$A$16:$B$23,2,FALSE),0)</f>
        <v>0</v>
      </c>
      <c r="FO45" s="47"/>
      <c r="FP45" s="235">
        <f t="shared" si="1"/>
        <v>9.0109755598528114</v>
      </c>
    </row>
    <row r="46" spans="1:172">
      <c r="A46" s="1" t="s">
        <v>1648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34.76949927759572</v>
      </c>
      <c r="Q46" s="47">
        <v>0</v>
      </c>
      <c r="R46" s="47">
        <f>versenyek!$BD$11*IFERROR(VLOOKUP(VLOOKUP($A46,versenyek!BC:BE,3,FALSE),szabalyok!$A$16:$B$23,2,FALSE),0)</f>
        <v>0</v>
      </c>
      <c r="S46" s="47">
        <f>versenyek!$BG$11*IFERROR(VLOOKUP(VLOOKUP($A46,versenyek!BF:BH,3,FALSE),szabalyok!$A$16:$B$23,2,FALSE),0)</f>
        <v>0</v>
      </c>
      <c r="T46" s="47">
        <f>versenyek!$BJ$11*IFERROR(VLOOKUP(VLOOKUP($A46,versenyek!BI:BK,3,FALSE),szabalyok!$A$16:$B$23,2,FALSE),0)</f>
        <v>0</v>
      </c>
      <c r="U46" s="47">
        <f>versenyek!$BM$11*IFERROR(VLOOKUP(VLOOKUP($A46,versenyek!BL:BN,3,FALSE),szabalyok!$A$16:$B$23,2,FALSE),0)</f>
        <v>0</v>
      </c>
      <c r="V46" s="47">
        <f>versenyek!$BP$11*IFERROR(VLOOKUP(VLOOKUP($A46,versenyek!BO:BQ,3,FALSE),szabalyok!$A$16:$B$23,2,FALSE),0)</f>
        <v>0</v>
      </c>
      <c r="W46" s="47">
        <f>versenyek!$BS$11*IFERROR(VLOOKUP(VLOOKUP($A46,versenyek!BR:BT,3,FALSE),szabalyok!$A$16:$B$23,2,FALSE),0)</f>
        <v>0</v>
      </c>
      <c r="X46" s="47">
        <f>versenyek!$BV$11*IFERROR(VLOOKUP(VLOOKUP($A46,versenyek!BU:BW,3,FALSE),szabalyok!$A$16:$B$23,2,FALSE),0)</f>
        <v>0</v>
      </c>
      <c r="Y46" s="47">
        <f>versenyek!$BY$11*IFERROR(VLOOKUP(VLOOKUP($A46,versenyek!BX:BZ,3,FALSE),szabalyok!$A$16:$B$23,2,FALSE),0)</f>
        <v>0</v>
      </c>
      <c r="Z46" s="47">
        <f>versenyek!$CB$11*IFERROR(VLOOKUP(VLOOKUP($A46,versenyek!CA:CC,3,FALSE),szabalyok!$A$16:$B$23,2,FALSE),0)</f>
        <v>0</v>
      </c>
      <c r="AA46" s="47">
        <f>versenyek!$CE$11*IFERROR(VLOOKUP(VLOOKUP($A46,versenyek!CD:CF,3,FALSE),szabalyok!$A$16:$B$23,2,FALSE),0)</f>
        <v>0</v>
      </c>
      <c r="AB46" s="47">
        <f>versenyek!$CH$11*IFERROR(VLOOKUP(VLOOKUP($A46,versenyek!CG:CI,3,FALSE),szabalyok!$A$16:$B$23,2,FALSE),0)</f>
        <v>0</v>
      </c>
      <c r="AC46" s="47">
        <f>versenyek!$CK$11*IFERROR(VLOOKUP(VLOOKUP($A46,versenyek!CJ:CL,3,FALSE),szabalyok!$A$16:$B$23,2,FALSE),0)</f>
        <v>0</v>
      </c>
      <c r="AD46" s="47">
        <f>versenyek!$CN$11*IFERROR(VLOOKUP(VLOOKUP($A46,versenyek!CM:CO,3,FALSE),szabalyok!$A$16:$B$23,2,FALSE),0)</f>
        <v>0</v>
      </c>
      <c r="AE46" s="47">
        <f>versenyek!$CQ$11*IFERROR(VLOOKUP(VLOOKUP($A46,versenyek!CP:CR,3,FALSE),szabalyok!$A$16:$B$23,2,FALSE),0)</f>
        <v>0</v>
      </c>
      <c r="AF46" s="47">
        <f>versenyek!$CT$11*IFERROR(VLOOKUP(VLOOKUP($A46,versenyek!CS:CU,3,FALSE),szabalyok!$A$16:$B$23,2,FALSE),0)</f>
        <v>0</v>
      </c>
      <c r="AG46" s="47">
        <f>versenyek!$CW$11*IFERROR(VLOOKUP(VLOOKUP($A46,versenyek!CV:CX,3,FALSE),szabalyok!$A$16:$B$23,2,FALSE),0)</f>
        <v>0</v>
      </c>
      <c r="AH46" s="47">
        <f>versenyek!$CZ$11*IFERROR(VLOOKUP(VLOOKUP($A46,versenyek!CY:DA,3,FALSE),szabalyok!$A$16:$B$23,2,FALSE),0)</f>
        <v>0</v>
      </c>
      <c r="AI46" s="47">
        <f>versenyek!$DC$11*IFERROR(VLOOKUP(VLOOKUP($A46,versenyek!DB:DD,3,FALSE),szabalyok!$A$16:$B$23,2,FALSE),0)</f>
        <v>0</v>
      </c>
      <c r="AJ46" s="47">
        <f>versenyek!$DF$11*IFERROR(VLOOKUP(VLOOKUP($A46,versenyek!DE:DG,3,FALSE),szabalyok!$A$16:$B$23,2,FALSE),0)</f>
        <v>0</v>
      </c>
      <c r="AK46" s="47">
        <f>versenyek!$DI$11*IFERROR(VLOOKUP(VLOOKUP($A46,versenyek!DH:DJ,3,FALSE),szabalyok!$A$16:$B$23,2,FALSE),0)</f>
        <v>0</v>
      </c>
      <c r="AL46" s="47">
        <f>versenyek!$DL$11*IFERROR(VLOOKUP(VLOOKUP($A46,versenyek!DK:DM,3,FALSE),szabalyok!$A$16:$B$23,2,FALSE),0)</f>
        <v>0</v>
      </c>
      <c r="AM46" s="47">
        <f>versenyek!$DR$11*IFERROR(VLOOKUP(VLOOKUP($A46,versenyek!DQ:DS,3,FALSE),szabalyok!$A$16:$B$23,2,FALSE),0)</f>
        <v>0</v>
      </c>
      <c r="AN46" s="47">
        <f>versenyek!$DU$11*IFERROR(VLOOKUP(VLOOKUP($A46,versenyek!DT:DV,3,FALSE),szabalyok!$A$16:$B$23,2,FALSE),0)</f>
        <v>0</v>
      </c>
      <c r="AO46" s="47">
        <f>versenyek!$DO$11*IFERROR(VLOOKUP(VLOOKUP($A46,versenyek!DN:DP,3,FALSE),szabalyok!$A$16:$B$23,2,FALSE),0)</f>
        <v>0</v>
      </c>
      <c r="AP46" s="47">
        <f>versenyek!$DX$11*IFERROR(VLOOKUP(VLOOKUP($A46,versenyek!DW:DY,3,FALSE),szabalyok!$A$16:$B$23,2,FALSE),0)</f>
        <v>0</v>
      </c>
      <c r="AQ46" s="47" t="e">
        <f>versenyek!$EA$11*IFERROR(VLOOKUP(VLOOKUP($A46,versenyek!DZ:EB,3,FALSE),szabalyok!$A$16:$B$23,2,FALSE),0)</f>
        <v>#DIV/0!</v>
      </c>
      <c r="AR46" s="47" t="e">
        <f>versenyek!$ED$11*IFERROR(VLOOKUP(VLOOKUP($A46,versenyek!EC:EE,3,FALSE),szabalyok!$A$16:$B$23,2,FALSE),0)</f>
        <v>#DIV/0!</v>
      </c>
      <c r="AS46" s="47">
        <f>versenyek!$EG$11*IFERROR(VLOOKUP(VLOOKUP($A46,versenyek!EF:EH,3,FALSE),szabalyok!$A$16:$B$23,2,FALSE),0)</f>
        <v>0</v>
      </c>
      <c r="AT46" s="47">
        <f>versenyek!$EJ$11*IFERROR(VLOOKUP(VLOOKUP($A46,versenyek!EI:EK,3,FALSE),szabalyok!$A$16:$B$23,2,FALSE),0)</f>
        <v>0</v>
      </c>
      <c r="AU46" s="47">
        <f>versenyek!$EM$11*IFERROR(VLOOKUP(VLOOKUP($A46,versenyek!EL:EN,3,FALSE),szabalyok!$A$16:$B$23,2,FALSE),0)</f>
        <v>0</v>
      </c>
      <c r="AV46" s="47">
        <f>versenyek!$EP$11*IFERROR(VLOOKUP(VLOOKUP($A46,versenyek!EO:EQ,3,FALSE),szabalyok!$A$16:$B$23,2,FALSE),0)</f>
        <v>0</v>
      </c>
      <c r="AW46" s="47">
        <f>versenyek!$EY$11*IFERROR(VLOOKUP(VLOOKUP($A46,versenyek!EX:EZ,3,FALSE),szabalyok!$A$16:$B$23,2,FALSE),0)</f>
        <v>0</v>
      </c>
      <c r="AX46" s="47">
        <f>versenyek!$FB$11*IFERROR(VLOOKUP(VLOOKUP($A46,versenyek!FA:FC,3,FALSE),szabalyok!$A$16:$B$23,2,FALSE),0)</f>
        <v>0</v>
      </c>
      <c r="AY46" s="47">
        <f>versenyek!$FE$11*IFERROR(VLOOKUP(VLOOKUP($A46,versenyek!FD:FF,3,FALSE),szabalyok!$A$16:$B$23,2,FALSE),0)</f>
        <v>0</v>
      </c>
      <c r="AZ46" s="47">
        <f>versenyek!$FH$11*IFERROR(VLOOKUP(VLOOKUP($A46,versenyek!FG:FI,3,FALSE),szabalyok!$A$16:$B$23,2,FALSE),0)</f>
        <v>0</v>
      </c>
      <c r="BA46" s="47">
        <f>versenyek!$FK$11*IFERROR(VLOOKUP(VLOOKUP($A46,versenyek!FJ:FL,3,FALSE),szabalyok!$A$16:$B$23,2,FALSE),0)</f>
        <v>0</v>
      </c>
      <c r="BB46" s="47">
        <f>versenyek!$FN$11*IFERROR(VLOOKUP(VLOOKUP($A46,versenyek!FM:FO,3,FALSE),szabalyok!$A$16:$B$23,2,FALSE),0)</f>
        <v>0</v>
      </c>
      <c r="BC46" s="47">
        <f>versenyek!$FQ$11*IFERROR(VLOOKUP(VLOOKUP($A46,versenyek!FP:FR,3,FALSE),szabalyok!$A$16:$B$23,2,FALSE),0)</f>
        <v>0</v>
      </c>
      <c r="BD46" s="47">
        <f>versenyek!$FT$11*IFERROR(VLOOKUP(VLOOKUP($A46,versenyek!FS:FU,3,FALSE),szabalyok!$A$16:$B$23,2,FALSE),0)</f>
        <v>0</v>
      </c>
      <c r="BE46" s="47">
        <f>versenyek!$FW$11*IFERROR(VLOOKUP(VLOOKUP($A46,versenyek!FV:FX,3,FALSE),szabalyok!$A$16:$B$23,2,FALSE),0)</f>
        <v>0</v>
      </c>
      <c r="BF46" s="47">
        <f>versenyek!$FZ$11*IFERROR(VLOOKUP(VLOOKUP($A46,versenyek!FY:GA,3,FALSE),szabalyok!$A$16:$B$23,2,FALSE),0)</f>
        <v>0</v>
      </c>
      <c r="BG46" s="47">
        <f>versenyek!$GC$11*IFERROR(VLOOKUP(VLOOKUP($A46,versenyek!GB:GD,3,FALSE),szabalyok!$A$16:$B$23,2,FALSE),0)</f>
        <v>0</v>
      </c>
      <c r="BH46" s="47">
        <f>versenyek!$GF$11*IFERROR(VLOOKUP(VLOOKUP($A46,versenyek!GE:GG,3,FALSE),szabalyok!$A$16:$B$23,2,FALSE),0)</f>
        <v>0</v>
      </c>
      <c r="BI46" s="47">
        <f>versenyek!$GI$11*IFERROR(VLOOKUP(VLOOKUP($A46,versenyek!GH:GJ,3,FALSE),szabalyok!$A$16:$B$23,2,FALSE),0)</f>
        <v>0</v>
      </c>
      <c r="BJ46" s="47">
        <f>versenyek!$GL$11*IFERROR(VLOOKUP(VLOOKUP($A46,versenyek!GK:GM,3,FALSE),szabalyok!$A$16:$B$23,2,FALSE),0)</f>
        <v>0</v>
      </c>
      <c r="BK46" s="47">
        <f>versenyek!$GO$11*IFERROR(VLOOKUP(VLOOKUP($A46,versenyek!GN:GP,3,FALSE),szabalyok!$A$16:$B$23,2,FALSE),0)</f>
        <v>0</v>
      </c>
      <c r="BL46" s="47">
        <f>versenyek!$GR$11*IFERROR(VLOOKUP(VLOOKUP($A46,versenyek!GQ:GS,3,FALSE),szabalyok!$A$16:$B$23,2,FALSE),0)</f>
        <v>0</v>
      </c>
      <c r="BM46" s="47">
        <f>versenyek!$GX$11*IFERROR(VLOOKUP(VLOOKUP($A46,versenyek!GW:GY,3,FALSE),szabalyok!$A$16:$B$23,2,FALSE),0)</f>
        <v>0</v>
      </c>
      <c r="BN46" s="47">
        <f>versenyek!$GX$11*IFERROR(VLOOKUP(VLOOKUP($A46,versenyek!GX:GZ,3,FALSE),szabalyok!$A$16:$B$23,2,FALSE),0)</f>
        <v>0</v>
      </c>
      <c r="BO46" s="47">
        <f>versenyek!$HD$11*IFERROR(VLOOKUP(VLOOKUP($A46,versenyek!HC:HE,3,FALSE),szabalyok!$A$16:$B$23,2,FALSE),0)</f>
        <v>0</v>
      </c>
      <c r="BP46" s="47">
        <f>versenyek!$HG$11*IFERROR(VLOOKUP(VLOOKUP($A46,versenyek!HF:HH,3,FALSE),szabalyok!$A$16:$B$23,2,FALSE),0)</f>
        <v>0</v>
      </c>
      <c r="BQ46" s="47">
        <f>versenyek!$HJ$11*IFERROR(VLOOKUP(VLOOKUP($A46,versenyek!HI:HK,3,FALSE),szabalyok!$A$16:$B$23,2,FALSE),0)</f>
        <v>0</v>
      </c>
      <c r="BR46" s="47">
        <f>versenyek!$HM$11*IFERROR(VLOOKUP(VLOOKUP($A46,versenyek!HL:HN,3,FALSE),szabalyok!$A$16:$B$23,2,FALSE),0)</f>
        <v>0</v>
      </c>
      <c r="BS46" s="47">
        <f>versenyek!$HP$11*IFERROR(VLOOKUP(VLOOKUP($A46,versenyek!HO:HQ,3,FALSE),szabalyok!$A$16:$B$23,2,FALSE),0)</f>
        <v>0</v>
      </c>
      <c r="BT46" s="47">
        <f>versenyek!$HS$11*IFERROR(VLOOKUP(VLOOKUP($A46,versenyek!HR:HT,3,FALSE),szabalyok!$A$16:$B$23,2,FALSE),0)</f>
        <v>0</v>
      </c>
      <c r="BU46" s="47">
        <f>versenyek!$HV$11*IFERROR(VLOOKUP(VLOOKUP($A46,versenyek!HU:HW,3,FALSE),szabalyok!$A$16:$B$23,2,FALSE),0)</f>
        <v>0</v>
      </c>
      <c r="BV46" s="47">
        <f>versenyek!$HY$11*IFERROR(VLOOKUP(VLOOKUP($A46,versenyek!HX:HZ,3,FALSE),szabalyok!$A$16:$B$23,2,FALSE),0)</f>
        <v>0</v>
      </c>
      <c r="BW46" s="47">
        <f>versenyek!$IB$11*IFERROR(VLOOKUP(VLOOKUP($A46,versenyek!IA:IC,3,FALSE),szabalyok!$A$16:$B$23,2,FALSE),0)</f>
        <v>0</v>
      </c>
      <c r="BX46" s="47">
        <f>versenyek!$IE$11*IFERROR(VLOOKUP(VLOOKUP($A46,versenyek!ID:IF,3,FALSE),szabalyok!$A$16:$B$23,2,FALSE),0)</f>
        <v>0</v>
      </c>
      <c r="BY46" s="47">
        <f>versenyek!$IH$11*IFERROR(VLOOKUP(VLOOKUP($A46,versenyek!IG:II,3,FALSE),szabalyok!$A$16:$B$23,2,FALSE),0)</f>
        <v>0</v>
      </c>
      <c r="BZ46" s="47">
        <f>versenyek!$IK$11*IFERROR(VLOOKUP(VLOOKUP($A46,versenyek!IJ:IL,3,FALSE),szabalyok!$A$16:$B$23,2,FALSE),0)</f>
        <v>0</v>
      </c>
      <c r="CA46" s="47">
        <f>versenyek!$IN$11*IFERROR(VLOOKUP(VLOOKUP($A46,versenyek!IM:IO,3,FALSE),szabalyok!$A$16:$B$23,2,FALSE),0)</f>
        <v>0</v>
      </c>
      <c r="CB46" s="47">
        <f>versenyek!$IW$11*IFERROR(VLOOKUP(VLOOKUP($A46,versenyek!IV:IX,3,FALSE),szabalyok!$A$16:$B$23,2,FALSE),0)</f>
        <v>0</v>
      </c>
      <c r="CC46" s="47">
        <f>versenyek!$IZ$11*IFERROR(VLOOKUP(VLOOKUP($A46,versenyek!IY:JA,3,FALSE),szabalyok!$A$16:$B$23,2,FALSE),0)</f>
        <v>0</v>
      </c>
      <c r="CD46" s="47">
        <f>versenyek!$JC$11*IFERROR(VLOOKUP(VLOOKUP($A46,versenyek!JB:JD,3,FALSE),szabalyok!$A$16:$B$23,2,FALSE),0)</f>
        <v>0</v>
      </c>
      <c r="CE46" s="47">
        <f>versenyek!$JF$11*IFERROR(VLOOKUP(VLOOKUP($A46,versenyek!JE:JG,3,FALSE),szabalyok!$A$16:$B$23,2,FALSE),0)</f>
        <v>0</v>
      </c>
      <c r="CF46" s="47">
        <f>versenyek!$JI$11*IFERROR(VLOOKUP(VLOOKUP($A46,versenyek!JH:JJ,3,FALSE),szabalyok!$A$16:$B$23,2,FALSE),0)</f>
        <v>0</v>
      </c>
      <c r="CG46" s="47">
        <f>versenyek!$JL$11*IFERROR(VLOOKUP(VLOOKUP($A46,versenyek!JK:JM,3,FALSE),szabalyok!$A$16:$B$23,2,FALSE),0)</f>
        <v>0</v>
      </c>
      <c r="CH46" s="47">
        <f>versenyek!$JO$11*IFERROR(VLOOKUP(VLOOKUP($A46,versenyek!JN:JP,3,FALSE),szabalyok!$A$16:$B$23,2,FALSE),0)</f>
        <v>0</v>
      </c>
      <c r="CI46" s="47">
        <f>versenyek!$JR$11*IFERROR(VLOOKUP(VLOOKUP($A46,versenyek!JQ:JS,3,FALSE),szabalyok!$A$16:$B$23,2,FALSE),0)</f>
        <v>0</v>
      </c>
      <c r="CJ46" s="47">
        <f>versenyek!$JU$11*IFERROR(VLOOKUP(VLOOKUP($A46,versenyek!JT:JV,3,FALSE),szabalyok!$A$16:$B$23,2,FALSE),0)</f>
        <v>0</v>
      </c>
      <c r="CK46" s="47">
        <f>versenyek!$JR$11*IFERROR(VLOOKUP(VLOOKUP($A46,versenyek!JW:JY,3,FALSE),szabalyok!$A$16:$B$23,2,FALSE),0)</f>
        <v>0</v>
      </c>
      <c r="CL46" s="47">
        <f>versenyek!$KA$11*IFERROR(VLOOKUP(VLOOKUP($A46,versenyek!JZ:KB,3,FALSE),szabalyok!$A$16:$B$23,2,FALSE),0)</f>
        <v>0</v>
      </c>
      <c r="CM46" s="47">
        <f>versenyek!$KD$11*IFERROR(VLOOKUP(VLOOKUP($A46,versenyek!KC:KE,3,FALSE),szabalyok!$A$16:$B$23,2,FALSE),0)</f>
        <v>0</v>
      </c>
      <c r="CN46" s="47">
        <f>versenyek!$KG$11*IFERROR(VLOOKUP(VLOOKUP($A46,versenyek!KF:KH,3,FALSE),szabalyok!$A$16:$B$23,2,FALSE),0)</f>
        <v>0</v>
      </c>
      <c r="CO46" s="47">
        <f>versenyek!$KJ$11*IFERROR(VLOOKUP(VLOOKUP($A46,versenyek!KI:KK,3,FALSE),szabalyok!$A$16:$B$23,2,FALSE),0)</f>
        <v>0</v>
      </c>
      <c r="CP46" s="47">
        <f>versenyek!$KM$11*IFERROR(VLOOKUP(VLOOKUP($A46,versenyek!KL:KN,3,FALSE),szabalyok!$A$16:$B$23,2,FALSE),0)</f>
        <v>0</v>
      </c>
      <c r="CQ46" s="47">
        <f>versenyek!$KP$11*IFERROR(VLOOKUP(VLOOKUP($A46,versenyek!KO:KQ,3,FALSE),szabalyok!$A$16:$B$23,2,FALSE),0)</f>
        <v>0</v>
      </c>
      <c r="CR46" s="47">
        <f>versenyek!$KS$11*IFERROR(VLOOKUP(VLOOKUP($A46,versenyek!KR:KT,3,FALSE),szabalyok!$A$16:$B$23,2,FALSE),0)</f>
        <v>0</v>
      </c>
      <c r="CS46" s="47">
        <f>versenyek!$KV$11*IFERROR(VLOOKUP(VLOOKUP($A46,versenyek!KU:KW,3,FALSE),szabalyok!$A$16:$B$23,2,FALSE),0)</f>
        <v>0</v>
      </c>
      <c r="CT46" s="47">
        <f>versenyek!$KY$11*IFERROR(VLOOKUP(VLOOKUP($A46,versenyek!KX:KZ,3,FALSE),szabalyok!$A$16:$B$23,2,FALSE),0)</f>
        <v>0</v>
      </c>
      <c r="CU46" s="47">
        <f>versenyek!$LB$11*IFERROR(VLOOKUP(VLOOKUP($A46,versenyek!LA:LC,3,FALSE),szabalyok!$A$16:$B$23,2,FALSE),0)</f>
        <v>0</v>
      </c>
      <c r="CV46" s="47">
        <f>versenyek!$LE$11*IFERROR(VLOOKUP(VLOOKUP($A46,versenyek!LD:LF,3,FALSE),szabalyok!$A$16:$B$23,2,FALSE),0)</f>
        <v>0</v>
      </c>
      <c r="CW46" s="47">
        <f>versenyek!$LH$11*IFERROR(VLOOKUP(VLOOKUP($A46,versenyek!LG:LI,3,FALSE),szabalyok!$A$16:$B$23,2,FALSE),0)</f>
        <v>0</v>
      </c>
      <c r="CX46" s="47">
        <f>versenyek!$LK$11*IFERROR(VLOOKUP(VLOOKUP($A46,versenyek!LJ:LL,3,FALSE),szabalyok!$A$16:$B$23,2,FALSE),0)</f>
        <v>0</v>
      </c>
      <c r="CY46" s="47">
        <f>versenyek!$LN$11*IFERROR(VLOOKUP(VLOOKUP($A46,versenyek!LM:LO,3,FALSE),szabalyok!$A$16:$B$23,2,FALSE),0)</f>
        <v>0</v>
      </c>
      <c r="CZ46" s="47">
        <f>versenyek!$LQ$11*IFERROR(VLOOKUP(VLOOKUP($A46,versenyek!LP:LR,3,FALSE),szabalyok!$A$16:$B$23,2,FALSE),0)</f>
        <v>0</v>
      </c>
      <c r="DA46" s="47">
        <f>versenyek!$LT$11*IFERROR(VLOOKUP(VLOOKUP($A46,versenyek!LS:LU,3,FALSE),szabalyok!$A$16:$B$23,2,FALSE),0)</f>
        <v>0</v>
      </c>
      <c r="DB46" s="47">
        <f>versenyek!$LW$11*IFERROR(VLOOKUP(VLOOKUP($A46,versenyek!LV:LX,3,FALSE),szabalyok!$A$16:$B$23,2,FALSE),0)</f>
        <v>0</v>
      </c>
      <c r="DC46" s="47">
        <f>versenyek!$LZ$11*IFERROR(VLOOKUP(VLOOKUP($A46,versenyek!LY:MA,3,FALSE),szabalyok!$A$16:$B$23,2,FALSE),0)</f>
        <v>0</v>
      </c>
      <c r="DD46" s="47">
        <f>versenyek!$MC$11*IFERROR(VLOOKUP(VLOOKUP($A46,versenyek!MB:MD,3,FALSE),szabalyok!$A$16:$B$23,2,FALSE),0)</f>
        <v>0</v>
      </c>
      <c r="DE46" s="47">
        <f>versenyek!$ML$11*IFERROR(VLOOKUP(VLOOKUP($A46,versenyek!MK:MM,3,FALSE),szabalyok!$A$16:$B$23,2,FALSE),0)</f>
        <v>0</v>
      </c>
      <c r="DF46" s="47">
        <f>versenyek!$MO$11*IFERROR(VLOOKUP(VLOOKUP($A46,versenyek!MN:MP,3,FALSE),szabalyok!$A$16:$B$23,2,FALSE),0)</f>
        <v>0</v>
      </c>
      <c r="DG46" s="47">
        <f>versenyek!$MR$11*IFERROR(VLOOKUP(VLOOKUP($A46,versenyek!MQ:MS,3,FALSE),szabalyok!$A$16:$B$23,2,FALSE),0)</f>
        <v>0</v>
      </c>
      <c r="DH46" s="47">
        <f>versenyek!$MU$11*IFERROR(VLOOKUP(VLOOKUP($A46,versenyek!MT:MV,3,FALSE),szabalyok!$A$16:$B$23,2,FALSE),0)</f>
        <v>0</v>
      </c>
      <c r="DI46" s="47">
        <f>versenyek!$MX$11*IFERROR(VLOOKUP(VLOOKUP($A46,versenyek!MW:MY,3,FALSE),szabalyok!$A$16:$B$23,2,FALSE),0)</f>
        <v>0</v>
      </c>
      <c r="DJ46" s="47">
        <f>versenyek!$NA$11*IFERROR(VLOOKUP(VLOOKUP($A46,versenyek!MZ:NB,3,FALSE),szabalyok!$A$16:$B$23,2,FALSE),0)</f>
        <v>0</v>
      </c>
      <c r="DK46" s="47">
        <f>versenyek!$ND$11*IFERROR(VLOOKUP(VLOOKUP($A46,versenyek!NC:NE,3,FALSE),szabalyok!$A$16:$B$23,2,FALSE),0)</f>
        <v>0</v>
      </c>
      <c r="DL46" s="47">
        <f>versenyek!$NG$11*IFERROR(VLOOKUP(VLOOKUP($A46,versenyek!NF:NH,3,FALSE),szabalyok!$A$16:$B$23,2,FALSE),0)</f>
        <v>0</v>
      </c>
      <c r="DM46" s="47">
        <f>versenyek!$NJ$11*IFERROR(VLOOKUP(VLOOKUP($A46,versenyek!NI:NK,3,FALSE),szabalyok!$A$16:$B$23,2,FALSE),0)</f>
        <v>0</v>
      </c>
      <c r="DN46" s="47">
        <f>versenyek!$NM$11*IFERROR(VLOOKUP(VLOOKUP($A46,versenyek!NL:NN,3,FALSE),szabalyok!$A$16:$B$23,2,FALSE),0)</f>
        <v>0</v>
      </c>
      <c r="DO46" s="47">
        <f>versenyek!$NP$11*IFERROR(VLOOKUP(VLOOKUP($A46,versenyek!NO:NQ,3,FALSE),szabalyok!$A$16:$B$23,2,FALSE),0)</f>
        <v>0</v>
      </c>
      <c r="DP46" s="47">
        <f>versenyek!$NS$11*IFERROR(VLOOKUP(VLOOKUP($A46,versenyek!NR:NT,3,FALSE),szabalyok!$A$16:$B$23,2,FALSE),0)</f>
        <v>0</v>
      </c>
      <c r="DQ46" s="47">
        <f>versenyek!$NV$11*IFERROR(VLOOKUP(VLOOKUP($A46,versenyek!NU:NW,3,FALSE),szabalyok!$A$16:$B$23,2,FALSE),0)</f>
        <v>0</v>
      </c>
      <c r="DR46" s="47">
        <f>versenyek!$NY$11*IFERROR(VLOOKUP(VLOOKUP($A46,versenyek!NX:NZ,3,FALSE),szabalyok!$A$16:$B$23,2,FALSE),0)</f>
        <v>0</v>
      </c>
      <c r="DS46" s="47">
        <f>versenyek!$OB$11*IFERROR(VLOOKUP(VLOOKUP($A46,versenyek!OA:OC,3,FALSE),szabalyok!$A$16:$B$23,2,FALSE),0)</f>
        <v>0</v>
      </c>
      <c r="DT46" s="47">
        <f>versenyek!$OE$11*IFERROR(VLOOKUP(VLOOKUP($A46,versenyek!OD:OF,3,FALSE),szabalyok!$A$16:$B$23,2,FALSE),0)</f>
        <v>0</v>
      </c>
      <c r="DU46" s="47">
        <f>versenyek!$OH$11*IFERROR(VLOOKUP(VLOOKUP($A46,versenyek!OG:OI,3,FALSE),szabalyok!$A$16:$B$23,2,FALSE),0)</f>
        <v>0</v>
      </c>
      <c r="DV46" s="47">
        <f>versenyek!$OK$11*IFERROR(VLOOKUP(VLOOKUP($A46,versenyek!OJ:OL,3,FALSE),szabalyok!$A$16:$B$23,2,FALSE),0)</f>
        <v>0</v>
      </c>
      <c r="DW46" s="47">
        <f>versenyek!$ON$11*IFERROR(VLOOKUP(VLOOKUP($A46,versenyek!OM:OO,3,FALSE),szabalyok!$A$16:$B$23,2,FALSE),0)</f>
        <v>0</v>
      </c>
      <c r="DX46" s="47">
        <f>versenyek!$OQ$11*IFERROR(VLOOKUP(VLOOKUP($A46,versenyek!OP:OR,3,FALSE),szabalyok!$A$16:$B$23,2,FALSE),0)</f>
        <v>0</v>
      </c>
      <c r="DY46" s="47">
        <f>versenyek!$OT$11*IFERROR(VLOOKUP(VLOOKUP($A46,versenyek!OS:OU,3,FALSE),szabalyok!$A$16:$B$23,2,FALSE),0)</f>
        <v>0</v>
      </c>
      <c r="DZ46" s="47">
        <f>versenyek!$OW$11*IFERROR(VLOOKUP(VLOOKUP($A46,versenyek!OV:OX,3,FALSE),szabalyok!$A$16:$B$23,2,FALSE),0)</f>
        <v>0</v>
      </c>
      <c r="EA46" s="47">
        <f>versenyek!$OZ$11*IFERROR(VLOOKUP(VLOOKUP($A46,versenyek!OY:PA,3,FALSE),szabalyok!$A$16:$B$23,2,FALSE),0)</f>
        <v>0</v>
      </c>
      <c r="EB46" s="47">
        <f>versenyek!$PC$11*IFERROR(VLOOKUP(VLOOKUP($A46,versenyek!PB:PD,3,FALSE),szabalyok!$A$16:$B$23,2,FALSE),0)</f>
        <v>0</v>
      </c>
      <c r="EC46" s="47">
        <f>versenyek!$PF$11*IFERROR(VLOOKUP(VLOOKUP($A46,versenyek!PE:PG,3,FALSE),szabalyok!$A$16:$B$23,2,FALSE),0)</f>
        <v>0</v>
      </c>
      <c r="ED46" s="47">
        <f>versenyek!$PI$11*IFERROR(VLOOKUP(VLOOKUP($A46,versenyek!PH:PJ,3,FALSE),szabalyok!$A$16:$B$23,2,FALSE),0)</f>
        <v>0</v>
      </c>
      <c r="EE46" s="47">
        <f>versenyek!$PL$11*IFERROR(VLOOKUP(VLOOKUP($A46,versenyek!PK:PM,3,FALSE),szabalyok!$A$16:$B$23,2,FALSE),0)</f>
        <v>0</v>
      </c>
      <c r="EF46" s="47">
        <f>versenyek!$PO$11*IFERROR(VLOOKUP(VLOOKUP($A46,versenyek!PN:PP,3,FALSE),szabalyok!$A$16:$B$23,2,FALSE),0)</f>
        <v>0</v>
      </c>
      <c r="EG46" s="47">
        <f>versenyek!$PR$11*IFERROR(VLOOKUP(VLOOKUP($A46,versenyek!PQ:PS,3,FALSE),szabalyok!$A$16:$B$23,2,FALSE),0)</f>
        <v>0</v>
      </c>
      <c r="EH46" s="47">
        <f>versenyek!$PU$11*IFERROR(VLOOKUP(VLOOKUP($A46,versenyek!PT:PV,3,FALSE),szabalyok!$A$16:$B$23,2,FALSE),0)</f>
        <v>0</v>
      </c>
      <c r="EI46" s="47">
        <f>versenyek!$PX$11*IFERROR(VLOOKUP(VLOOKUP($A46,versenyek!PW:PY,3,FALSE),szabalyok!$A$16:$B$23,2,FALSE),0)</f>
        <v>0</v>
      </c>
      <c r="EJ46" s="47">
        <f>versenyek!$QA$11*IFERROR(VLOOKUP(VLOOKUP($A46,versenyek!PZ:QB,3,FALSE),szabalyok!$A$16:$B$23,2,FALSE),0)</f>
        <v>0</v>
      </c>
      <c r="EK46" s="47">
        <f>versenyek!$QD$11*IFERROR(VLOOKUP(VLOOKUP($A46,versenyek!QC:QE,3,FALSE),szabalyok!$A$16:$B$23,2,FALSE),0)</f>
        <v>0</v>
      </c>
      <c r="EL46" s="47">
        <f>versenyek!$QG$11*IFERROR(VLOOKUP(VLOOKUP($A46,versenyek!QF:QH,3,FALSE),szabalyok!$A$16:$B$23,2,FALSE),0)</f>
        <v>0</v>
      </c>
      <c r="EM46" s="47">
        <f>versenyek!$QJ$11*IFERROR(VLOOKUP(VLOOKUP($A46,versenyek!QI:QK,3,FALSE),szabalyok!$A$16:$B$23,2,FALSE),0)</f>
        <v>0</v>
      </c>
      <c r="EN46" s="47">
        <f>versenyek!$QM$11*IFERROR(VLOOKUP(VLOOKUP($A46,versenyek!QL:QN,3,FALSE),szabalyok!$A$16:$B$23,2,FALSE),0)</f>
        <v>0</v>
      </c>
      <c r="EO46" s="47">
        <f>versenyek!$QP$11*IFERROR(VLOOKUP(VLOOKUP($A46,versenyek!QO:QQ,3,FALSE),szabalyok!$A$16:$B$23,2,FALSE),0)</f>
        <v>0</v>
      </c>
      <c r="EP46" s="47">
        <f>versenyek!$QS$11*IFERROR(VLOOKUP(VLOOKUP($A46,versenyek!QR:QT,3,FALSE),szabalyok!$A$16:$B$23,2,FALSE),0)</f>
        <v>0</v>
      </c>
      <c r="EQ46" s="47">
        <f>versenyek!$QV$11*IFERROR(VLOOKUP(VLOOKUP($A46,versenyek!QU:QW,3,FALSE),szabalyok!$A$16:$B$23,2,FALSE),0)</f>
        <v>0</v>
      </c>
      <c r="ER46" s="47">
        <f>versenyek!$RE$11*IFERROR(VLOOKUP(VLOOKUP($A46,versenyek!RD:RF,3,FALSE),szabalyok!$A$16:$B$23,2,FALSE),0)</f>
        <v>0</v>
      </c>
      <c r="ES46" s="47">
        <f>versenyek!$RH$11*IFERROR(VLOOKUP(VLOOKUP($A46,versenyek!RG:RI,3,FALSE),szabalyok!$A$16:$B$23,2,FALSE),0)</f>
        <v>0</v>
      </c>
      <c r="ET46" s="47">
        <f>versenyek!$RK$11*IFERROR(VLOOKUP(VLOOKUP($A46,versenyek!RJ:RL,3,FALSE),szabalyok!$A$16:$B$23,2,FALSE),0)</f>
        <v>0</v>
      </c>
      <c r="EU46" s="47">
        <f>versenyek!$RN$11*IFERROR(VLOOKUP(VLOOKUP($A46,versenyek!RM:RO,3,FALSE),szabalyok!$A$16:$B$23,2,FALSE),0)</f>
        <v>0</v>
      </c>
      <c r="EV46" s="47">
        <f>versenyek!$RQ$11*IFERROR(VLOOKUP(VLOOKUP($A46,versenyek!RP:RR,3,FALSE),szabalyok!$A$16:$B$23,2,FALSE),0)</f>
        <v>0</v>
      </c>
      <c r="EW46" s="47">
        <f>versenyek!$RT$11*IFERROR(VLOOKUP(VLOOKUP($A46,versenyek!RS:RU,3,FALSE),szabalyok!$A$16:$B$23,2,FALSE),0)</f>
        <v>0</v>
      </c>
      <c r="EX46" s="47">
        <f>versenyek!$RW$11*IFERROR(VLOOKUP(VLOOKUP($A46,versenyek!RV:RX,3,FALSE),szabalyok!$A$16:$B$23,2,FALSE),0)</f>
        <v>0</v>
      </c>
      <c r="EY46" s="47">
        <f>versenyek!$RZ$11*IFERROR(VLOOKUP(VLOOKUP($A46,versenyek!RY:SA,3,FALSE),szabalyok!$A$16:$B$23,2,FALSE),0)</f>
        <v>0</v>
      </c>
      <c r="EZ46" s="47">
        <f>versenyek!$SC$11*IFERROR(VLOOKUP(VLOOKUP($A46,versenyek!SB:SD,3,FALSE),szabalyok!$A$16:$B$23,2,FALSE),0)</f>
        <v>0</v>
      </c>
      <c r="FA46" s="47">
        <f>versenyek!$SF$11*IFERROR(VLOOKUP(VLOOKUP($A46,versenyek!SE:SG,3,FALSE),szabalyok!$A$16:$B$23,2,FALSE),0)</f>
        <v>0</v>
      </c>
      <c r="FB46" s="47">
        <f>versenyek!$SI$11*IFERROR(VLOOKUP(VLOOKUP($A46,versenyek!SH:SJ,3,FALSE),szabalyok!$A$16:$B$23,2,FALSE),0)</f>
        <v>0</v>
      </c>
      <c r="FC46" s="47">
        <f>versenyek!$SL$11*IFERROR(VLOOKUP(VLOOKUP($A46,versenyek!SK:SM,3,FALSE),szabalyok!$A$16:$B$23,2,FALSE),0)</f>
        <v>0</v>
      </c>
      <c r="FD46" s="47">
        <f>versenyek!$SO$11*IFERROR(VLOOKUP(VLOOKUP($A46,versenyek!SN:SP,3,FALSE),szabalyok!$A$16:$B$23,2,FALSE),0)</f>
        <v>0</v>
      </c>
      <c r="FE46" s="47">
        <f>versenyek!$SR$11*IFERROR(VLOOKUP(VLOOKUP($A46,versenyek!SQ:SS,3,FALSE),szabalyok!$A$16:$B$23,2,FALSE),0)</f>
        <v>0</v>
      </c>
      <c r="FF46" s="47">
        <f>versenyek!$SU$11*IFERROR(VLOOKUP(VLOOKUP($A46,versenyek!ST:SV,3,FALSE),szabalyok!$A$16:$B$23,2,FALSE),0)</f>
        <v>0</v>
      </c>
      <c r="FG46" s="47">
        <f>versenyek!$SX$11*IFERROR(VLOOKUP(VLOOKUP($A46,versenyek!SW:SY,3,FALSE),szabalyok!$A$16:$B$23,2,FALSE),0)</f>
        <v>0</v>
      </c>
      <c r="FH46" s="47">
        <f>versenyek!$TA$11*IFERROR(VLOOKUP(VLOOKUP($A46,versenyek!SZ:TB,3,FALSE),szabalyok!$A$16:$B$23,2,FALSE),0)</f>
        <v>0</v>
      </c>
      <c r="FI46" s="47">
        <f>versenyek!$TD$11*IFERROR(VLOOKUP(VLOOKUP($A46,versenyek!TC:TE,3,FALSE),szabalyok!$A$16:$B$23,2,FALSE),0)</f>
        <v>0</v>
      </c>
      <c r="FJ46" s="47">
        <f>versenyek!$TG$11*IFERROR(VLOOKUP(VLOOKUP($A46,versenyek!TF:TH,3,FALSE),szabalyok!$A$16:$B$23,2,FALSE),0)</f>
        <v>0</v>
      </c>
      <c r="FK46" s="47">
        <f>versenyek!$TJ$11*IFERROR(VLOOKUP(VLOOKUP($A46,versenyek!TI:TK,3,FALSE),szabalyok!$A$16:$B$23,2,FALSE),0)</f>
        <v>0</v>
      </c>
      <c r="FL46" s="47">
        <f>versenyek!$TM$11*IFERROR(VLOOKUP(VLOOKUP($A46,versenyek!TL:TN,3,FALSE),szabalyok!$A$16:$B$23,2,FALSE),0)</f>
        <v>8.6407292282606054</v>
      </c>
      <c r="FM46" s="47">
        <f>versenyek!$TP$11*IFERROR(VLOOKUP(VLOOKUP($A46,versenyek!TO:TQ,3,FALSE),szabalyok!$A$16:$B$23,2,FALSE),0)</f>
        <v>0</v>
      </c>
      <c r="FN46" s="47">
        <f>versenyek!$TS$11*IFERROR(VLOOKUP(VLOOKUP($A46,versenyek!TR:TT,3,FALSE),szabalyok!$A$16:$B$23,2,FALSE),0)</f>
        <v>0</v>
      </c>
      <c r="FO46" s="47"/>
      <c r="FP46" s="235">
        <f t="shared" si="1"/>
        <v>8.6407292282606054</v>
      </c>
    </row>
    <row r="47" spans="1:172">
      <c r="A47" s="1" t="s">
        <v>1582</v>
      </c>
      <c r="B47" s="47">
        <v>0</v>
      </c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34.76949927759572</v>
      </c>
      <c r="Q47" s="47">
        <v>0</v>
      </c>
      <c r="R47" s="47">
        <f>versenyek!$BD$11*IFERROR(VLOOKUP(VLOOKUP($A47,versenyek!BC:BE,3,FALSE),szabalyok!$A$16:$B$23,2,FALSE),0)</f>
        <v>0</v>
      </c>
      <c r="S47" s="47">
        <f>versenyek!$BG$11*IFERROR(VLOOKUP(VLOOKUP($A47,versenyek!BF:BH,3,FALSE),szabalyok!$A$16:$B$23,2,FALSE),0)</f>
        <v>0</v>
      </c>
      <c r="T47" s="47">
        <f>versenyek!$BJ$11*IFERROR(VLOOKUP(VLOOKUP($A47,versenyek!BI:BK,3,FALSE),szabalyok!$A$16:$B$23,2,FALSE),0)</f>
        <v>0</v>
      </c>
      <c r="U47" s="47">
        <f>versenyek!$BM$11*IFERROR(VLOOKUP(VLOOKUP($A47,versenyek!BL:BN,3,FALSE),szabalyok!$A$16:$B$23,2,FALSE),0)</f>
        <v>0</v>
      </c>
      <c r="V47" s="47">
        <f>versenyek!$BP$11*IFERROR(VLOOKUP(VLOOKUP($A47,versenyek!BO:BQ,3,FALSE),szabalyok!$A$16:$B$23,2,FALSE),0)</f>
        <v>0</v>
      </c>
      <c r="W47" s="47">
        <f>versenyek!$BS$11*IFERROR(VLOOKUP(VLOOKUP($A47,versenyek!BR:BT,3,FALSE),szabalyok!$A$16:$B$23,2,FALSE),0)</f>
        <v>0</v>
      </c>
      <c r="X47" s="47">
        <f>versenyek!$BV$11*IFERROR(VLOOKUP(VLOOKUP($A47,versenyek!BU:BW,3,FALSE),szabalyok!$A$16:$B$23,2,FALSE),0)</f>
        <v>0</v>
      </c>
      <c r="Y47" s="47">
        <f>versenyek!$BY$11*IFERROR(VLOOKUP(VLOOKUP($A47,versenyek!BX:BZ,3,FALSE),szabalyok!$A$16:$B$23,2,FALSE),0)</f>
        <v>0</v>
      </c>
      <c r="Z47" s="47">
        <f>versenyek!$CB$11*IFERROR(VLOOKUP(VLOOKUP($A47,versenyek!CA:CC,3,FALSE),szabalyok!$A$16:$B$23,2,FALSE),0)</f>
        <v>0</v>
      </c>
      <c r="AA47" s="47">
        <f>versenyek!$CE$11*IFERROR(VLOOKUP(VLOOKUP($A47,versenyek!CD:CF,3,FALSE),szabalyok!$A$16:$B$23,2,FALSE),0)</f>
        <v>0</v>
      </c>
      <c r="AB47" s="47">
        <f>versenyek!$CH$11*IFERROR(VLOOKUP(VLOOKUP($A47,versenyek!CG:CI,3,FALSE),szabalyok!$A$16:$B$23,2,FALSE),0)</f>
        <v>0</v>
      </c>
      <c r="AC47" s="47">
        <f>versenyek!$CK$11*IFERROR(VLOOKUP(VLOOKUP($A47,versenyek!CJ:CL,3,FALSE),szabalyok!$A$16:$B$23,2,FALSE),0)</f>
        <v>0</v>
      </c>
      <c r="AD47" s="47">
        <f>versenyek!$CN$11*IFERROR(VLOOKUP(VLOOKUP($A47,versenyek!CM:CO,3,FALSE),szabalyok!$A$16:$B$23,2,FALSE),0)</f>
        <v>0</v>
      </c>
      <c r="AE47" s="47">
        <f>versenyek!$CQ$11*IFERROR(VLOOKUP(VLOOKUP($A47,versenyek!CP:CR,3,FALSE),szabalyok!$A$16:$B$23,2,FALSE),0)</f>
        <v>0</v>
      </c>
      <c r="AF47" s="47">
        <f>versenyek!$CT$11*IFERROR(VLOOKUP(VLOOKUP($A47,versenyek!CS:CU,3,FALSE),szabalyok!$A$16:$B$23,2,FALSE),0)</f>
        <v>0</v>
      </c>
      <c r="AG47" s="47">
        <f>versenyek!$CW$11*IFERROR(VLOOKUP(VLOOKUP($A47,versenyek!CV:CX,3,FALSE),szabalyok!$A$16:$B$23,2,FALSE),0)</f>
        <v>0</v>
      </c>
      <c r="AH47" s="47">
        <f>versenyek!$CZ$11*IFERROR(VLOOKUP(VLOOKUP($A47,versenyek!CY:DA,3,FALSE),szabalyok!$A$16:$B$23,2,FALSE),0)</f>
        <v>0</v>
      </c>
      <c r="AI47" s="47">
        <f>versenyek!$DC$11*IFERROR(VLOOKUP(VLOOKUP($A47,versenyek!DB:DD,3,FALSE),szabalyok!$A$16:$B$23,2,FALSE),0)</f>
        <v>0</v>
      </c>
      <c r="AJ47" s="47">
        <f>versenyek!$DF$11*IFERROR(VLOOKUP(VLOOKUP($A47,versenyek!DE:DG,3,FALSE),szabalyok!$A$16:$B$23,2,FALSE),0)</f>
        <v>0</v>
      </c>
      <c r="AK47" s="47">
        <f>versenyek!$DI$11*IFERROR(VLOOKUP(VLOOKUP($A47,versenyek!DH:DJ,3,FALSE),szabalyok!$A$16:$B$23,2,FALSE),0)</f>
        <v>0</v>
      </c>
      <c r="AL47" s="47">
        <f>versenyek!$DL$11*IFERROR(VLOOKUP(VLOOKUP($A47,versenyek!DK:DM,3,FALSE),szabalyok!$A$16:$B$23,2,FALSE),0)</f>
        <v>0</v>
      </c>
      <c r="AM47" s="47">
        <f>versenyek!$DR$11*IFERROR(VLOOKUP(VLOOKUP($A47,versenyek!DQ:DS,3,FALSE),szabalyok!$A$16:$B$23,2,FALSE),0)</f>
        <v>0</v>
      </c>
      <c r="AN47" s="47">
        <f>versenyek!$DU$11*IFERROR(VLOOKUP(VLOOKUP($A47,versenyek!DT:DV,3,FALSE),szabalyok!$A$16:$B$23,2,FALSE),0)</f>
        <v>0</v>
      </c>
      <c r="AO47" s="47">
        <f>versenyek!$DO$11*IFERROR(VLOOKUP(VLOOKUP($A47,versenyek!DN:DP,3,FALSE),szabalyok!$A$16:$B$23,2,FALSE),0)</f>
        <v>0</v>
      </c>
      <c r="AP47" s="47">
        <f>versenyek!$DX$11*IFERROR(VLOOKUP(VLOOKUP($A47,versenyek!DW:DY,3,FALSE),szabalyok!$A$16:$B$23,2,FALSE),0)</f>
        <v>0</v>
      </c>
      <c r="AQ47" s="47" t="e">
        <f>versenyek!$EA$11*IFERROR(VLOOKUP(VLOOKUP($A47,versenyek!DZ:EB,3,FALSE),szabalyok!$A$16:$B$23,2,FALSE),0)</f>
        <v>#DIV/0!</v>
      </c>
      <c r="AR47" s="47" t="e">
        <f>versenyek!$ED$11*IFERROR(VLOOKUP(VLOOKUP($A47,versenyek!EC:EE,3,FALSE),szabalyok!$A$16:$B$23,2,FALSE),0)</f>
        <v>#DIV/0!</v>
      </c>
      <c r="AS47" s="47">
        <f>versenyek!$EG$11*IFERROR(VLOOKUP(VLOOKUP($A47,versenyek!EF:EH,3,FALSE),szabalyok!$A$16:$B$23,2,FALSE),0)</f>
        <v>0</v>
      </c>
      <c r="AT47" s="47">
        <f>versenyek!$EJ$11*IFERROR(VLOOKUP(VLOOKUP($A47,versenyek!EI:EK,3,FALSE),szabalyok!$A$16:$B$23,2,FALSE),0)</f>
        <v>0</v>
      </c>
      <c r="AU47" s="47">
        <f>versenyek!$EM$11*IFERROR(VLOOKUP(VLOOKUP($A47,versenyek!EL:EN,3,FALSE),szabalyok!$A$16:$B$23,2,FALSE),0)</f>
        <v>0</v>
      </c>
      <c r="AV47" s="47">
        <f>versenyek!$EP$11*IFERROR(VLOOKUP(VLOOKUP($A47,versenyek!EO:EQ,3,FALSE),szabalyok!$A$16:$B$23,2,FALSE),0)</f>
        <v>0</v>
      </c>
      <c r="AW47" s="47">
        <f>versenyek!$EY$11*IFERROR(VLOOKUP(VLOOKUP($A47,versenyek!EX:EZ,3,FALSE),szabalyok!$A$16:$B$23,2,FALSE),0)</f>
        <v>0</v>
      </c>
      <c r="AX47" s="47">
        <f>versenyek!$FB$11*IFERROR(VLOOKUP(VLOOKUP($A47,versenyek!FA:FC,3,FALSE),szabalyok!$A$16:$B$23,2,FALSE),0)</f>
        <v>0</v>
      </c>
      <c r="AY47" s="47">
        <f>versenyek!$FE$11*IFERROR(VLOOKUP(VLOOKUP($A47,versenyek!FD:FF,3,FALSE),szabalyok!$A$16:$B$23,2,FALSE),0)</f>
        <v>0</v>
      </c>
      <c r="AZ47" s="47">
        <f>versenyek!$FH$11*IFERROR(VLOOKUP(VLOOKUP($A47,versenyek!FG:FI,3,FALSE),szabalyok!$A$16:$B$23,2,FALSE),0)</f>
        <v>0</v>
      </c>
      <c r="BA47" s="47">
        <f>versenyek!$FK$11*IFERROR(VLOOKUP(VLOOKUP($A47,versenyek!FJ:FL,3,FALSE),szabalyok!$A$16:$B$23,2,FALSE),0)</f>
        <v>0</v>
      </c>
      <c r="BB47" s="47">
        <f>versenyek!$FN$11*IFERROR(VLOOKUP(VLOOKUP($A47,versenyek!FM:FO,3,FALSE),szabalyok!$A$16:$B$23,2,FALSE),0)</f>
        <v>0</v>
      </c>
      <c r="BC47" s="47">
        <f>versenyek!$FQ$11*IFERROR(VLOOKUP(VLOOKUP($A47,versenyek!FP:FR,3,FALSE),szabalyok!$A$16:$B$23,2,FALSE),0)</f>
        <v>0</v>
      </c>
      <c r="BD47" s="47">
        <f>versenyek!$FT$11*IFERROR(VLOOKUP(VLOOKUP($A47,versenyek!FS:FU,3,FALSE),szabalyok!$A$16:$B$23,2,FALSE),0)</f>
        <v>0</v>
      </c>
      <c r="BE47" s="47">
        <f>versenyek!$FW$11*IFERROR(VLOOKUP(VLOOKUP($A47,versenyek!FV:FX,3,FALSE),szabalyok!$A$16:$B$23,2,FALSE),0)</f>
        <v>0</v>
      </c>
      <c r="BF47" s="47">
        <f>versenyek!$FZ$11*IFERROR(VLOOKUP(VLOOKUP($A47,versenyek!FY:GA,3,FALSE),szabalyok!$A$16:$B$23,2,FALSE),0)</f>
        <v>0</v>
      </c>
      <c r="BG47" s="47">
        <f>versenyek!$GC$11*IFERROR(VLOOKUP(VLOOKUP($A47,versenyek!GB:GD,3,FALSE),szabalyok!$A$16:$B$23,2,FALSE),0)</f>
        <v>0</v>
      </c>
      <c r="BH47" s="47">
        <f>versenyek!$GF$11*IFERROR(VLOOKUP(VLOOKUP($A47,versenyek!GE:GG,3,FALSE),szabalyok!$A$16:$B$23,2,FALSE),0)</f>
        <v>0</v>
      </c>
      <c r="BI47" s="47">
        <f>versenyek!$GI$11*IFERROR(VLOOKUP(VLOOKUP($A47,versenyek!GH:GJ,3,FALSE),szabalyok!$A$16:$B$23,2,FALSE),0)</f>
        <v>0</v>
      </c>
      <c r="BJ47" s="47">
        <f>versenyek!$GL$11*IFERROR(VLOOKUP(VLOOKUP($A47,versenyek!GK:GM,3,FALSE),szabalyok!$A$16:$B$23,2,FALSE),0)</f>
        <v>0</v>
      </c>
      <c r="BK47" s="47">
        <f>versenyek!$GO$11*IFERROR(VLOOKUP(VLOOKUP($A47,versenyek!GN:GP,3,FALSE),szabalyok!$A$16:$B$23,2,FALSE),0)</f>
        <v>0</v>
      </c>
      <c r="BL47" s="47">
        <f>versenyek!$GR$11*IFERROR(VLOOKUP(VLOOKUP($A47,versenyek!GQ:GS,3,FALSE),szabalyok!$A$16:$B$23,2,FALSE),0)</f>
        <v>0</v>
      </c>
      <c r="BM47" s="47">
        <f>versenyek!$GX$11*IFERROR(VLOOKUP(VLOOKUP($A47,versenyek!GW:GY,3,FALSE),szabalyok!$A$16:$B$23,2,FALSE),0)</f>
        <v>0</v>
      </c>
      <c r="BN47" s="47">
        <f>versenyek!$GX$11*IFERROR(VLOOKUP(VLOOKUP($A47,versenyek!GX:GZ,3,FALSE),szabalyok!$A$16:$B$23,2,FALSE),0)</f>
        <v>0</v>
      </c>
      <c r="BO47" s="47">
        <f>versenyek!$HD$11*IFERROR(VLOOKUP(VLOOKUP($A47,versenyek!HC:HE,3,FALSE),szabalyok!$A$16:$B$23,2,FALSE),0)</f>
        <v>0</v>
      </c>
      <c r="BP47" s="47">
        <f>versenyek!$HG$11*IFERROR(VLOOKUP(VLOOKUP($A47,versenyek!HF:HH,3,FALSE),szabalyok!$A$16:$B$23,2,FALSE),0)</f>
        <v>0</v>
      </c>
      <c r="BQ47" s="47">
        <f>versenyek!$HJ$11*IFERROR(VLOOKUP(VLOOKUP($A47,versenyek!HI:HK,3,FALSE),szabalyok!$A$16:$B$23,2,FALSE),0)</f>
        <v>0</v>
      </c>
      <c r="BR47" s="47">
        <f>versenyek!$HM$11*IFERROR(VLOOKUP(VLOOKUP($A47,versenyek!HL:HN,3,FALSE),szabalyok!$A$16:$B$23,2,FALSE),0)</f>
        <v>0</v>
      </c>
      <c r="BS47" s="47">
        <f>versenyek!$HP$11*IFERROR(VLOOKUP(VLOOKUP($A47,versenyek!HO:HQ,3,FALSE),szabalyok!$A$16:$B$23,2,FALSE),0)</f>
        <v>0</v>
      </c>
      <c r="BT47" s="47">
        <f>versenyek!$HS$11*IFERROR(VLOOKUP(VLOOKUP($A47,versenyek!HR:HT,3,FALSE),szabalyok!$A$16:$B$23,2,FALSE),0)</f>
        <v>0</v>
      </c>
      <c r="BU47" s="47">
        <f>versenyek!$HV$11*IFERROR(VLOOKUP(VLOOKUP($A47,versenyek!HU:HW,3,FALSE),szabalyok!$A$16:$B$23,2,FALSE),0)</f>
        <v>0</v>
      </c>
      <c r="BV47" s="47">
        <f>versenyek!$HY$11*IFERROR(VLOOKUP(VLOOKUP($A47,versenyek!HX:HZ,3,FALSE),szabalyok!$A$16:$B$23,2,FALSE),0)</f>
        <v>0</v>
      </c>
      <c r="BW47" s="47">
        <f>versenyek!$IB$11*IFERROR(VLOOKUP(VLOOKUP($A47,versenyek!IA:IC,3,FALSE),szabalyok!$A$16:$B$23,2,FALSE),0)</f>
        <v>0</v>
      </c>
      <c r="BX47" s="47">
        <f>versenyek!$IE$11*IFERROR(VLOOKUP(VLOOKUP($A47,versenyek!ID:IF,3,FALSE),szabalyok!$A$16:$B$23,2,FALSE),0)</f>
        <v>0</v>
      </c>
      <c r="BY47" s="47">
        <f>versenyek!$IH$11*IFERROR(VLOOKUP(VLOOKUP($A47,versenyek!IG:II,3,FALSE),szabalyok!$A$16:$B$23,2,FALSE),0)</f>
        <v>0</v>
      </c>
      <c r="BZ47" s="47">
        <f>versenyek!$IK$11*IFERROR(VLOOKUP(VLOOKUP($A47,versenyek!IJ:IL,3,FALSE),szabalyok!$A$16:$B$23,2,FALSE),0)</f>
        <v>0</v>
      </c>
      <c r="CA47" s="47">
        <f>versenyek!$IN$11*IFERROR(VLOOKUP(VLOOKUP($A47,versenyek!IM:IO,3,FALSE),szabalyok!$A$16:$B$23,2,FALSE),0)</f>
        <v>0</v>
      </c>
      <c r="CB47" s="47">
        <f>versenyek!$IW$11*IFERROR(VLOOKUP(VLOOKUP($A47,versenyek!IV:IX,3,FALSE),szabalyok!$A$16:$B$23,2,FALSE),0)</f>
        <v>0</v>
      </c>
      <c r="CC47" s="47">
        <f>versenyek!$IZ$11*IFERROR(VLOOKUP(VLOOKUP($A47,versenyek!IY:JA,3,FALSE),szabalyok!$A$16:$B$23,2,FALSE),0)</f>
        <v>0</v>
      </c>
      <c r="CD47" s="47">
        <f>versenyek!$JC$11*IFERROR(VLOOKUP(VLOOKUP($A47,versenyek!JB:JD,3,FALSE),szabalyok!$A$16:$B$23,2,FALSE),0)</f>
        <v>0</v>
      </c>
      <c r="CE47" s="47">
        <f>versenyek!$JF$11*IFERROR(VLOOKUP(VLOOKUP($A47,versenyek!JE:JG,3,FALSE),szabalyok!$A$16:$B$23,2,FALSE),0)</f>
        <v>0</v>
      </c>
      <c r="CF47" s="47">
        <f>versenyek!$JI$11*IFERROR(VLOOKUP(VLOOKUP($A47,versenyek!JH:JJ,3,FALSE),szabalyok!$A$16:$B$23,2,FALSE),0)</f>
        <v>0</v>
      </c>
      <c r="CG47" s="47">
        <f>versenyek!$JL$11*IFERROR(VLOOKUP(VLOOKUP($A47,versenyek!JK:JM,3,FALSE),szabalyok!$A$16:$B$23,2,FALSE),0)</f>
        <v>0</v>
      </c>
      <c r="CH47" s="47">
        <f>versenyek!$JO$11*IFERROR(VLOOKUP(VLOOKUP($A47,versenyek!JN:JP,3,FALSE),szabalyok!$A$16:$B$23,2,FALSE),0)</f>
        <v>0</v>
      </c>
      <c r="CI47" s="47">
        <f>versenyek!$JR$11*IFERROR(VLOOKUP(VLOOKUP($A47,versenyek!JQ:JS,3,FALSE),szabalyok!$A$16:$B$23,2,FALSE),0)</f>
        <v>0</v>
      </c>
      <c r="CJ47" s="47">
        <f>versenyek!$JU$11*IFERROR(VLOOKUP(VLOOKUP($A47,versenyek!JT:JV,3,FALSE),szabalyok!$A$16:$B$23,2,FALSE),0)</f>
        <v>0</v>
      </c>
      <c r="CK47" s="47">
        <f>versenyek!$JR$11*IFERROR(VLOOKUP(VLOOKUP($A47,versenyek!JW:JY,3,FALSE),szabalyok!$A$16:$B$23,2,FALSE),0)</f>
        <v>0</v>
      </c>
      <c r="CL47" s="47">
        <f>versenyek!$KA$11*IFERROR(VLOOKUP(VLOOKUP($A47,versenyek!JZ:KB,3,FALSE),szabalyok!$A$16:$B$23,2,FALSE),0)</f>
        <v>0</v>
      </c>
      <c r="CM47" s="47">
        <f>versenyek!$KD$11*IFERROR(VLOOKUP(VLOOKUP($A47,versenyek!KC:KE,3,FALSE),szabalyok!$A$16:$B$23,2,FALSE),0)</f>
        <v>0</v>
      </c>
      <c r="CN47" s="47">
        <f>versenyek!$KG$11*IFERROR(VLOOKUP(VLOOKUP($A47,versenyek!KF:KH,3,FALSE),szabalyok!$A$16:$B$23,2,FALSE),0)</f>
        <v>0</v>
      </c>
      <c r="CO47" s="47">
        <f>versenyek!$KJ$11*IFERROR(VLOOKUP(VLOOKUP($A47,versenyek!KI:KK,3,FALSE),szabalyok!$A$16:$B$23,2,FALSE),0)</f>
        <v>0</v>
      </c>
      <c r="CP47" s="47">
        <f>versenyek!$KM$11*IFERROR(VLOOKUP(VLOOKUP($A47,versenyek!KL:KN,3,FALSE),szabalyok!$A$16:$B$23,2,FALSE),0)</f>
        <v>0</v>
      </c>
      <c r="CQ47" s="47">
        <f>versenyek!$KP$11*IFERROR(VLOOKUP(VLOOKUP($A47,versenyek!KO:KQ,3,FALSE),szabalyok!$A$16:$B$23,2,FALSE),0)</f>
        <v>0</v>
      </c>
      <c r="CR47" s="47">
        <f>versenyek!$KS$11*IFERROR(VLOOKUP(VLOOKUP($A47,versenyek!KR:KT,3,FALSE),szabalyok!$A$16:$B$23,2,FALSE),0)</f>
        <v>0</v>
      </c>
      <c r="CS47" s="47">
        <f>versenyek!$KV$11*IFERROR(VLOOKUP(VLOOKUP($A47,versenyek!KU:KW,3,FALSE),szabalyok!$A$16:$B$23,2,FALSE),0)</f>
        <v>0</v>
      </c>
      <c r="CT47" s="47">
        <f>versenyek!$KY$11*IFERROR(VLOOKUP(VLOOKUP($A47,versenyek!KX:KZ,3,FALSE),szabalyok!$A$16:$B$23,2,FALSE),0)</f>
        <v>0</v>
      </c>
      <c r="CU47" s="47">
        <f>versenyek!$LB$11*IFERROR(VLOOKUP(VLOOKUP($A47,versenyek!LA:LC,3,FALSE),szabalyok!$A$16:$B$23,2,FALSE),0)</f>
        <v>0</v>
      </c>
      <c r="CV47" s="47">
        <f>versenyek!$LE$11*IFERROR(VLOOKUP(VLOOKUP($A47,versenyek!LD:LF,3,FALSE),szabalyok!$A$16:$B$23,2,FALSE),0)</f>
        <v>0</v>
      </c>
      <c r="CW47" s="47">
        <f>versenyek!$LH$11*IFERROR(VLOOKUP(VLOOKUP($A47,versenyek!LG:LI,3,FALSE),szabalyok!$A$16:$B$23,2,FALSE),0)</f>
        <v>0</v>
      </c>
      <c r="CX47" s="47">
        <f>versenyek!$LK$11*IFERROR(VLOOKUP(VLOOKUP($A47,versenyek!LJ:LL,3,FALSE),szabalyok!$A$16:$B$23,2,FALSE),0)</f>
        <v>0</v>
      </c>
      <c r="CY47" s="47">
        <f>versenyek!$LN$11*IFERROR(VLOOKUP(VLOOKUP($A47,versenyek!LM:LO,3,FALSE),szabalyok!$A$16:$B$23,2,FALSE),0)</f>
        <v>0</v>
      </c>
      <c r="CZ47" s="47">
        <f>versenyek!$LQ$11*IFERROR(VLOOKUP(VLOOKUP($A47,versenyek!LP:LR,3,FALSE),szabalyok!$A$16:$B$23,2,FALSE),0)</f>
        <v>0</v>
      </c>
      <c r="DA47" s="47">
        <f>versenyek!$LT$11*IFERROR(VLOOKUP(VLOOKUP($A47,versenyek!LS:LU,3,FALSE),szabalyok!$A$16:$B$23,2,FALSE),0)</f>
        <v>0</v>
      </c>
      <c r="DB47" s="47">
        <f>versenyek!$LW$11*IFERROR(VLOOKUP(VLOOKUP($A47,versenyek!LV:LX,3,FALSE),szabalyok!$A$16:$B$23,2,FALSE),0)</f>
        <v>0</v>
      </c>
      <c r="DC47" s="47">
        <f>versenyek!$LZ$11*IFERROR(VLOOKUP(VLOOKUP($A47,versenyek!LY:MA,3,FALSE),szabalyok!$A$16:$B$23,2,FALSE),0)</f>
        <v>0</v>
      </c>
      <c r="DD47" s="47">
        <f>versenyek!$MC$11*IFERROR(VLOOKUP(VLOOKUP($A47,versenyek!MB:MD,3,FALSE),szabalyok!$A$16:$B$23,2,FALSE),0)</f>
        <v>0</v>
      </c>
      <c r="DE47" s="47">
        <f>versenyek!$ML$11*IFERROR(VLOOKUP(VLOOKUP($A47,versenyek!MK:MM,3,FALSE),szabalyok!$A$16:$B$23,2,FALSE),0)</f>
        <v>0</v>
      </c>
      <c r="DF47" s="47">
        <f>versenyek!$MO$11*IFERROR(VLOOKUP(VLOOKUP($A47,versenyek!MN:MP,3,FALSE),szabalyok!$A$16:$B$23,2,FALSE),0)</f>
        <v>0</v>
      </c>
      <c r="DG47" s="47">
        <f>versenyek!$MR$11*IFERROR(VLOOKUP(VLOOKUP($A47,versenyek!MQ:MS,3,FALSE),szabalyok!$A$16:$B$23,2,FALSE),0)</f>
        <v>0</v>
      </c>
      <c r="DH47" s="47">
        <f>versenyek!$MU$11*IFERROR(VLOOKUP(VLOOKUP($A47,versenyek!MT:MV,3,FALSE),szabalyok!$A$16:$B$23,2,FALSE),0)</f>
        <v>0</v>
      </c>
      <c r="DI47" s="47">
        <f>versenyek!$MX$11*IFERROR(VLOOKUP(VLOOKUP($A47,versenyek!MW:MY,3,FALSE),szabalyok!$A$16:$B$23,2,FALSE),0)</f>
        <v>0</v>
      </c>
      <c r="DJ47" s="47">
        <f>versenyek!$NA$11*IFERROR(VLOOKUP(VLOOKUP($A47,versenyek!MZ:NB,3,FALSE),szabalyok!$A$16:$B$23,2,FALSE),0)</f>
        <v>0</v>
      </c>
      <c r="DK47" s="47">
        <f>versenyek!$ND$11*IFERROR(VLOOKUP(VLOOKUP($A47,versenyek!NC:NE,3,FALSE),szabalyok!$A$16:$B$23,2,FALSE),0)</f>
        <v>0</v>
      </c>
      <c r="DL47" s="47">
        <f>versenyek!$NG$11*IFERROR(VLOOKUP(VLOOKUP($A47,versenyek!NF:NH,3,FALSE),szabalyok!$A$16:$B$23,2,FALSE),0)</f>
        <v>0</v>
      </c>
      <c r="DM47" s="47">
        <f>versenyek!$NJ$11*IFERROR(VLOOKUP(VLOOKUP($A47,versenyek!NI:NK,3,FALSE),szabalyok!$A$16:$B$23,2,FALSE),0)</f>
        <v>0</v>
      </c>
      <c r="DN47" s="47">
        <f>versenyek!$NM$11*IFERROR(VLOOKUP(VLOOKUP($A47,versenyek!NL:NN,3,FALSE),szabalyok!$A$16:$B$23,2,FALSE),0)</f>
        <v>0</v>
      </c>
      <c r="DO47" s="47">
        <f>versenyek!$NP$11*IFERROR(VLOOKUP(VLOOKUP($A47,versenyek!NO:NQ,3,FALSE),szabalyok!$A$16:$B$23,2,FALSE),0)</f>
        <v>0</v>
      </c>
      <c r="DP47" s="47">
        <f>versenyek!$NS$11*IFERROR(VLOOKUP(VLOOKUP($A47,versenyek!NR:NT,3,FALSE),szabalyok!$A$16:$B$23,2,FALSE),0)</f>
        <v>0</v>
      </c>
      <c r="DQ47" s="47">
        <f>versenyek!$NV$11*IFERROR(VLOOKUP(VLOOKUP($A47,versenyek!NU:NW,3,FALSE),szabalyok!$A$16:$B$23,2,FALSE),0)</f>
        <v>0</v>
      </c>
      <c r="DR47" s="47">
        <f>versenyek!$NY$11*IFERROR(VLOOKUP(VLOOKUP($A47,versenyek!NX:NZ,3,FALSE),szabalyok!$A$16:$B$23,2,FALSE),0)</f>
        <v>0</v>
      </c>
      <c r="DS47" s="47">
        <f>versenyek!$OB$11*IFERROR(VLOOKUP(VLOOKUP($A47,versenyek!OA:OC,3,FALSE),szabalyok!$A$16:$B$23,2,FALSE),0)</f>
        <v>0</v>
      </c>
      <c r="DT47" s="47">
        <f>versenyek!$OE$11*IFERROR(VLOOKUP(VLOOKUP($A47,versenyek!OD:OF,3,FALSE),szabalyok!$A$16:$B$23,2,FALSE),0)</f>
        <v>0</v>
      </c>
      <c r="DU47" s="47">
        <f>versenyek!$OH$11*IFERROR(VLOOKUP(VLOOKUP($A47,versenyek!OG:OI,3,FALSE),szabalyok!$A$16:$B$23,2,FALSE),0)</f>
        <v>0</v>
      </c>
      <c r="DV47" s="47">
        <f>versenyek!$OK$11*IFERROR(VLOOKUP(VLOOKUP($A47,versenyek!OJ:OL,3,FALSE),szabalyok!$A$16:$B$23,2,FALSE),0)</f>
        <v>0</v>
      </c>
      <c r="DW47" s="47">
        <f>versenyek!$ON$11*IFERROR(VLOOKUP(VLOOKUP($A47,versenyek!OM:OO,3,FALSE),szabalyok!$A$16:$B$23,2,FALSE),0)</f>
        <v>0</v>
      </c>
      <c r="DX47" s="47">
        <f>versenyek!$OQ$11*IFERROR(VLOOKUP(VLOOKUP($A47,versenyek!OP:OR,3,FALSE),szabalyok!$A$16:$B$23,2,FALSE),0)</f>
        <v>0</v>
      </c>
      <c r="DY47" s="47">
        <f>versenyek!$OT$11*IFERROR(VLOOKUP(VLOOKUP($A47,versenyek!OS:OU,3,FALSE),szabalyok!$A$16:$B$23,2,FALSE),0)</f>
        <v>0</v>
      </c>
      <c r="DZ47" s="47">
        <f>versenyek!$OW$11*IFERROR(VLOOKUP(VLOOKUP($A47,versenyek!OV:OX,3,FALSE),szabalyok!$A$16:$B$23,2,FALSE),0)</f>
        <v>0</v>
      </c>
      <c r="EA47" s="47">
        <f>versenyek!$OZ$11*IFERROR(VLOOKUP(VLOOKUP($A47,versenyek!OY:PA,3,FALSE),szabalyok!$A$16:$B$23,2,FALSE),0)</f>
        <v>0</v>
      </c>
      <c r="EB47" s="47">
        <f>versenyek!$PC$11*IFERROR(VLOOKUP(VLOOKUP($A47,versenyek!PB:PD,3,FALSE),szabalyok!$A$16:$B$23,2,FALSE),0)</f>
        <v>0</v>
      </c>
      <c r="EC47" s="47">
        <f>versenyek!$PF$11*IFERROR(VLOOKUP(VLOOKUP($A47,versenyek!PE:PG,3,FALSE),szabalyok!$A$16:$B$23,2,FALSE),0)</f>
        <v>0</v>
      </c>
      <c r="ED47" s="47">
        <f>versenyek!$PI$11*IFERROR(VLOOKUP(VLOOKUP($A47,versenyek!PH:PJ,3,FALSE),szabalyok!$A$16:$B$23,2,FALSE),0)</f>
        <v>0</v>
      </c>
      <c r="EE47" s="47">
        <f>versenyek!$PL$11*IFERROR(VLOOKUP(VLOOKUP($A47,versenyek!PK:PM,3,FALSE),szabalyok!$A$16:$B$23,2,FALSE),0)</f>
        <v>0</v>
      </c>
      <c r="EF47" s="47">
        <f>versenyek!$PO$11*IFERROR(VLOOKUP(VLOOKUP($A47,versenyek!PN:PP,3,FALSE),szabalyok!$A$16:$B$23,2,FALSE),0)</f>
        <v>0</v>
      </c>
      <c r="EG47" s="47">
        <f>versenyek!$PR$11*IFERROR(VLOOKUP(VLOOKUP($A47,versenyek!PQ:PS,3,FALSE),szabalyok!$A$16:$B$23,2,FALSE),0)</f>
        <v>0</v>
      </c>
      <c r="EH47" s="47">
        <f>versenyek!$PU$11*IFERROR(VLOOKUP(VLOOKUP($A47,versenyek!PT:PV,3,FALSE),szabalyok!$A$16:$B$23,2,FALSE),0)</f>
        <v>0</v>
      </c>
      <c r="EI47" s="47">
        <f>versenyek!$PX$11*IFERROR(VLOOKUP(VLOOKUP($A47,versenyek!PW:PY,3,FALSE),szabalyok!$A$16:$B$23,2,FALSE),0)</f>
        <v>0</v>
      </c>
      <c r="EJ47" s="47">
        <f>versenyek!$QA$11*IFERROR(VLOOKUP(VLOOKUP($A47,versenyek!PZ:QB,3,FALSE),szabalyok!$A$16:$B$23,2,FALSE),0)</f>
        <v>0</v>
      </c>
      <c r="EK47" s="47">
        <f>versenyek!$QD$11*IFERROR(VLOOKUP(VLOOKUP($A47,versenyek!QC:QE,3,FALSE),szabalyok!$A$16:$B$23,2,FALSE),0)</f>
        <v>0</v>
      </c>
      <c r="EL47" s="47">
        <f>versenyek!$QG$11*IFERROR(VLOOKUP(VLOOKUP($A47,versenyek!QF:QH,3,FALSE),szabalyok!$A$16:$B$23,2,FALSE),0)</f>
        <v>0</v>
      </c>
      <c r="EM47" s="47">
        <f>versenyek!$QJ$11*IFERROR(VLOOKUP(VLOOKUP($A47,versenyek!QI:QK,3,FALSE),szabalyok!$A$16:$B$23,2,FALSE),0)</f>
        <v>0</v>
      </c>
      <c r="EN47" s="47">
        <f>versenyek!$QM$11*IFERROR(VLOOKUP(VLOOKUP($A47,versenyek!QL:QN,3,FALSE),szabalyok!$A$16:$B$23,2,FALSE),0)</f>
        <v>0</v>
      </c>
      <c r="EO47" s="47">
        <f>versenyek!$QP$11*IFERROR(VLOOKUP(VLOOKUP($A47,versenyek!QO:QQ,3,FALSE),szabalyok!$A$16:$B$23,2,FALSE),0)</f>
        <v>0</v>
      </c>
      <c r="EP47" s="47">
        <f>versenyek!$QS$11*IFERROR(VLOOKUP(VLOOKUP($A47,versenyek!QR:QT,3,FALSE),szabalyok!$A$16:$B$23,2,FALSE),0)</f>
        <v>0</v>
      </c>
      <c r="EQ47" s="47">
        <f>versenyek!$QV$11*IFERROR(VLOOKUP(VLOOKUP($A47,versenyek!QU:QW,3,FALSE),szabalyok!$A$16:$B$23,2,FALSE),0)</f>
        <v>0</v>
      </c>
      <c r="ER47" s="47">
        <f>versenyek!$RE$11*IFERROR(VLOOKUP(VLOOKUP($A47,versenyek!RD:RF,3,FALSE),szabalyok!$A$16:$B$23,2,FALSE),0)</f>
        <v>0</v>
      </c>
      <c r="ES47" s="47">
        <f>versenyek!$RH$11*IFERROR(VLOOKUP(VLOOKUP($A47,versenyek!RG:RI,3,FALSE),szabalyok!$A$16:$B$23,2,FALSE),0)</f>
        <v>8.0946856556619373</v>
      </c>
      <c r="ET47" s="47">
        <f>versenyek!$RK$11*IFERROR(VLOOKUP(VLOOKUP($A47,versenyek!RJ:RL,3,FALSE),szabalyok!$A$16:$B$23,2,FALSE),0)</f>
        <v>0</v>
      </c>
      <c r="EU47" s="47">
        <f>versenyek!$RN$11*IFERROR(VLOOKUP(VLOOKUP($A47,versenyek!RM:RO,3,FALSE),szabalyok!$A$16:$B$23,2,FALSE),0)</f>
        <v>0</v>
      </c>
      <c r="EV47" s="47">
        <f>versenyek!$RQ$11*IFERROR(VLOOKUP(VLOOKUP($A47,versenyek!RP:RR,3,FALSE),szabalyok!$A$16:$B$23,2,FALSE),0)</f>
        <v>0</v>
      </c>
      <c r="EW47" s="47">
        <f>versenyek!$RT$11*IFERROR(VLOOKUP(VLOOKUP($A47,versenyek!RS:RU,3,FALSE),szabalyok!$A$16:$B$23,2,FALSE),0)</f>
        <v>0</v>
      </c>
      <c r="EX47" s="47">
        <f>versenyek!$RW$11*IFERROR(VLOOKUP(VLOOKUP($A47,versenyek!RV:RX,3,FALSE),szabalyok!$A$16:$B$23,2,FALSE),0)</f>
        <v>0</v>
      </c>
      <c r="EY47" s="47">
        <f>versenyek!$RZ$11*IFERROR(VLOOKUP(VLOOKUP($A47,versenyek!RY:SA,3,FALSE),szabalyok!$A$16:$B$23,2,FALSE),0)</f>
        <v>0</v>
      </c>
      <c r="EZ47" s="47">
        <f>versenyek!$SC$11*IFERROR(VLOOKUP(VLOOKUP($A47,versenyek!SB:SD,3,FALSE),szabalyok!$A$16:$B$23,2,FALSE),0)</f>
        <v>0</v>
      </c>
      <c r="FA47" s="47">
        <f>versenyek!$SF$11*IFERROR(VLOOKUP(VLOOKUP($A47,versenyek!SE:SG,3,FALSE),szabalyok!$A$16:$B$23,2,FALSE),0)</f>
        <v>0</v>
      </c>
      <c r="FB47" s="47">
        <f>versenyek!$SI$11*IFERROR(VLOOKUP(VLOOKUP($A47,versenyek!SH:SJ,3,FALSE),szabalyok!$A$16:$B$23,2,FALSE),0)</f>
        <v>0</v>
      </c>
      <c r="FC47" s="47">
        <f>versenyek!$SL$11*IFERROR(VLOOKUP(VLOOKUP($A47,versenyek!SK:SM,3,FALSE),szabalyok!$A$16:$B$23,2,FALSE),0)</f>
        <v>0</v>
      </c>
      <c r="FD47" s="47">
        <f>versenyek!$SO$11*IFERROR(VLOOKUP(VLOOKUP($A47,versenyek!SN:SP,3,FALSE),szabalyok!$A$16:$B$23,2,FALSE),0)</f>
        <v>0</v>
      </c>
      <c r="FE47" s="47">
        <f>versenyek!$SR$11*IFERROR(VLOOKUP(VLOOKUP($A47,versenyek!SQ:SS,3,FALSE),szabalyok!$A$16:$B$23,2,FALSE),0)</f>
        <v>0</v>
      </c>
      <c r="FF47" s="47">
        <f>versenyek!$SU$11*IFERROR(VLOOKUP(VLOOKUP($A47,versenyek!ST:SV,3,FALSE),szabalyok!$A$16:$B$23,2,FALSE),0)</f>
        <v>0</v>
      </c>
      <c r="FG47" s="47">
        <f>versenyek!$SX$11*IFERROR(VLOOKUP(VLOOKUP($A47,versenyek!SW:SY,3,FALSE),szabalyok!$A$16:$B$23,2,FALSE),0)</f>
        <v>0</v>
      </c>
      <c r="FH47" s="47">
        <f>versenyek!$TA$11*IFERROR(VLOOKUP(VLOOKUP($A47,versenyek!SZ:TB,3,FALSE),szabalyok!$A$16:$B$23,2,FALSE),0)</f>
        <v>0</v>
      </c>
      <c r="FI47" s="47">
        <f>versenyek!$TD$11*IFERROR(VLOOKUP(VLOOKUP($A47,versenyek!TC:TE,3,FALSE),szabalyok!$A$16:$B$23,2,FALSE),0)</f>
        <v>0</v>
      </c>
      <c r="FJ47" s="47">
        <f>versenyek!$TG$11*IFERROR(VLOOKUP(VLOOKUP($A47,versenyek!TF:TH,3,FALSE),szabalyok!$A$16:$B$23,2,FALSE),0)</f>
        <v>0</v>
      </c>
      <c r="FK47" s="47">
        <f>versenyek!$TJ$11*IFERROR(VLOOKUP(VLOOKUP($A47,versenyek!TI:TK,3,FALSE),szabalyok!$A$16:$B$23,2,FALSE),0)</f>
        <v>0</v>
      </c>
      <c r="FL47" s="47">
        <f>versenyek!$TM$11*IFERROR(VLOOKUP(VLOOKUP($A47,versenyek!TL:TN,3,FALSE),szabalyok!$A$16:$B$23,2,FALSE),0)</f>
        <v>0</v>
      </c>
      <c r="FM47" s="47">
        <f>versenyek!$TP$11*IFERROR(VLOOKUP(VLOOKUP($A47,versenyek!TO:TQ,3,FALSE),szabalyok!$A$16:$B$23,2,FALSE),0)</f>
        <v>0</v>
      </c>
      <c r="FN47" s="47">
        <f>versenyek!$TS$11*IFERROR(VLOOKUP(VLOOKUP($A47,versenyek!TR:TT,3,FALSE),szabalyok!$A$16:$B$23,2,FALSE),0)</f>
        <v>0</v>
      </c>
      <c r="FO47" s="47"/>
      <c r="FP47" s="235">
        <f t="shared" si="1"/>
        <v>8.0946856556619373</v>
      </c>
    </row>
    <row r="48" spans="1:172">
      <c r="A48" s="63" t="s">
        <v>1507</v>
      </c>
      <c r="B48" s="47">
        <v>38.050005319714863</v>
      </c>
      <c r="C48" s="47">
        <v>0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f>versenyek!$BD$11*IFERROR(VLOOKUP(VLOOKUP($A48,versenyek!BC:BE,3,FALSE),szabalyok!$A$16:$B$23,2,FALSE),0)</f>
        <v>0</v>
      </c>
      <c r="S48" s="47">
        <f>versenyek!$BG$11*IFERROR(VLOOKUP(VLOOKUP($A48,versenyek!BF:BH,3,FALSE),szabalyok!$A$16:$B$23,2,FALSE),0)</f>
        <v>0</v>
      </c>
      <c r="T48" s="47">
        <f>versenyek!$BJ$11*IFERROR(VLOOKUP(VLOOKUP($A48,versenyek!BI:BK,3,FALSE),szabalyok!$A$16:$B$23,2,FALSE),0)</f>
        <v>0</v>
      </c>
      <c r="U48" s="47">
        <f>versenyek!$BM$11*IFERROR(VLOOKUP(VLOOKUP($A48,versenyek!BL:BN,3,FALSE),szabalyok!$A$16:$B$23,2,FALSE),0)</f>
        <v>0</v>
      </c>
      <c r="V48" s="47">
        <f>versenyek!$BP$11*IFERROR(VLOOKUP(VLOOKUP($A48,versenyek!BO:BQ,3,FALSE),szabalyok!$A$16:$B$23,2,FALSE),0)</f>
        <v>0</v>
      </c>
      <c r="W48" s="47">
        <f>versenyek!$BS$11*IFERROR(VLOOKUP(VLOOKUP($A48,versenyek!BR:BT,3,FALSE),szabalyok!$A$16:$B$23,2,FALSE),0)</f>
        <v>0</v>
      </c>
      <c r="X48" s="47">
        <f>versenyek!$BV$11*IFERROR(VLOOKUP(VLOOKUP($A48,versenyek!BU:BW,3,FALSE),szabalyok!$A$16:$B$23,2,FALSE),0)</f>
        <v>0</v>
      </c>
      <c r="Y48" s="47">
        <f>versenyek!$BY$11*IFERROR(VLOOKUP(VLOOKUP($A48,versenyek!BX:BZ,3,FALSE),szabalyok!$A$16:$B$23,2,FALSE),0)</f>
        <v>0</v>
      </c>
      <c r="Z48" s="47">
        <f>versenyek!$CB$11*IFERROR(VLOOKUP(VLOOKUP($A48,versenyek!CA:CC,3,FALSE),szabalyok!$A$16:$B$23,2,FALSE),0)</f>
        <v>0</v>
      </c>
      <c r="AA48" s="47">
        <f>versenyek!$CE$11*IFERROR(VLOOKUP(VLOOKUP($A48,versenyek!CD:CF,3,FALSE),szabalyok!$A$16:$B$23,2,FALSE),0)</f>
        <v>0</v>
      </c>
      <c r="AB48" s="47">
        <f>versenyek!$CH$11*IFERROR(VLOOKUP(VLOOKUP($A48,versenyek!CG:CI,3,FALSE),szabalyok!$A$16:$B$23,2,FALSE),0)</f>
        <v>0</v>
      </c>
      <c r="AC48" s="47">
        <f>versenyek!$CK$11*IFERROR(VLOOKUP(VLOOKUP($A48,versenyek!CJ:CL,3,FALSE),szabalyok!$A$16:$B$23,2,FALSE),0)</f>
        <v>0</v>
      </c>
      <c r="AD48" s="47">
        <f>versenyek!$CN$11*IFERROR(VLOOKUP(VLOOKUP($A48,versenyek!CM:CO,3,FALSE),szabalyok!$A$16:$B$23,2,FALSE),0)</f>
        <v>0</v>
      </c>
      <c r="AE48" s="47">
        <f>versenyek!$CQ$11*IFERROR(VLOOKUP(VLOOKUP($A48,versenyek!CP:CR,3,FALSE),szabalyok!$A$16:$B$23,2,FALSE),0)</f>
        <v>0</v>
      </c>
      <c r="AF48" s="47">
        <f>versenyek!$CT$11*IFERROR(VLOOKUP(VLOOKUP($A48,versenyek!CS:CU,3,FALSE),szabalyok!$A$16:$B$23,2,FALSE),0)</f>
        <v>0</v>
      </c>
      <c r="AG48" s="47">
        <f>versenyek!$CW$11*IFERROR(VLOOKUP(VLOOKUP($A48,versenyek!CV:CX,3,FALSE),szabalyok!$A$16:$B$23,2,FALSE),0)</f>
        <v>0</v>
      </c>
      <c r="AH48" s="47">
        <f>versenyek!$CZ$11*IFERROR(VLOOKUP(VLOOKUP($A48,versenyek!CY:DA,3,FALSE),szabalyok!$A$16:$B$23,2,FALSE),0)</f>
        <v>0</v>
      </c>
      <c r="AI48" s="47">
        <f>versenyek!$DC$11*IFERROR(VLOOKUP(VLOOKUP($A48,versenyek!DB:DD,3,FALSE),szabalyok!$A$16:$B$23,2,FALSE),0)</f>
        <v>0</v>
      </c>
      <c r="AJ48" s="47">
        <f>versenyek!$DF$11*IFERROR(VLOOKUP(VLOOKUP($A48,versenyek!DE:DG,3,FALSE),szabalyok!$A$16:$B$23,2,FALSE),0)</f>
        <v>0</v>
      </c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>
        <f>versenyek!$MC$11*IFERROR(VLOOKUP(VLOOKUP($A48,versenyek!MB:MD,3,FALSE),szabalyok!$A$16:$B$23,2,FALSE),0)</f>
        <v>9.7478800147969071</v>
      </c>
      <c r="DE48" s="47">
        <f>versenyek!$ML$11*IFERROR(VLOOKUP(VLOOKUP($A48,versenyek!MK:MM,3,FALSE),szabalyok!$A$16:$B$23,2,FALSE),0)</f>
        <v>0</v>
      </c>
      <c r="DF48" s="47">
        <f>versenyek!$MO$11*IFERROR(VLOOKUP(VLOOKUP($A48,versenyek!MN:MP,3,FALSE),szabalyok!$A$16:$B$23,2,FALSE),0)</f>
        <v>0</v>
      </c>
      <c r="DG48" s="47">
        <f>versenyek!$MR$11*IFERROR(VLOOKUP(VLOOKUP($A48,versenyek!MQ:MS,3,FALSE),szabalyok!$A$16:$B$23,2,FALSE),0)</f>
        <v>0</v>
      </c>
      <c r="DH48" s="47">
        <f>versenyek!$MU$11*IFERROR(VLOOKUP(VLOOKUP($A48,versenyek!MT:MV,3,FALSE),szabalyok!$A$16:$B$23,2,FALSE),0)</f>
        <v>0</v>
      </c>
      <c r="DI48" s="47">
        <f>versenyek!$MX$11*IFERROR(VLOOKUP(VLOOKUP($A48,versenyek!MW:MY,3,FALSE),szabalyok!$A$16:$B$23,2,FALSE),0)</f>
        <v>0</v>
      </c>
      <c r="DJ48" s="47">
        <f>versenyek!$NA$11*IFERROR(VLOOKUP(VLOOKUP($A48,versenyek!MZ:NB,3,FALSE),szabalyok!$A$16:$B$23,2,FALSE),0)</f>
        <v>0</v>
      </c>
      <c r="DK48" s="47">
        <f>versenyek!$ND$11*IFERROR(VLOOKUP(VLOOKUP($A48,versenyek!NC:NE,3,FALSE),szabalyok!$A$16:$B$23,2,FALSE),0)</f>
        <v>0</v>
      </c>
      <c r="DL48" s="47">
        <f>versenyek!$NG$11*IFERROR(VLOOKUP(VLOOKUP($A48,versenyek!NF:NH,3,FALSE),szabalyok!$A$16:$B$23,2,FALSE),0)</f>
        <v>0</v>
      </c>
      <c r="DM48" s="47">
        <f>versenyek!$NJ$11*IFERROR(VLOOKUP(VLOOKUP($A48,versenyek!NI:NK,3,FALSE),szabalyok!$A$16:$B$23,2,FALSE),0)</f>
        <v>0</v>
      </c>
      <c r="DN48" s="47">
        <f>versenyek!$NM$11*IFERROR(VLOOKUP(VLOOKUP($A48,versenyek!NL:NN,3,FALSE),szabalyok!$A$16:$B$23,2,FALSE),0)</f>
        <v>0</v>
      </c>
      <c r="DO48" s="47">
        <f>versenyek!$NP$11*IFERROR(VLOOKUP(VLOOKUP($A48,versenyek!NO:NQ,3,FALSE),szabalyok!$A$16:$B$23,2,FALSE),0)</f>
        <v>0</v>
      </c>
      <c r="DP48" s="47">
        <f>versenyek!$NS$11*IFERROR(VLOOKUP(VLOOKUP($A48,versenyek!NR:NT,3,FALSE),szabalyok!$A$16:$B$23,2,FALSE),0)</f>
        <v>0</v>
      </c>
      <c r="DQ48" s="47">
        <f>versenyek!$NV$11*IFERROR(VLOOKUP(VLOOKUP($A48,versenyek!NU:NW,3,FALSE),szabalyok!$A$16:$B$23,2,FALSE),0)</f>
        <v>0</v>
      </c>
      <c r="DR48" s="47">
        <f>versenyek!$NY$11*IFERROR(VLOOKUP(VLOOKUP($A48,versenyek!NX:NZ,3,FALSE),szabalyok!$A$16:$B$23,2,FALSE),0)</f>
        <v>0</v>
      </c>
      <c r="DS48" s="47">
        <f>versenyek!$OB$11*IFERROR(VLOOKUP(VLOOKUP($A48,versenyek!OA:OC,3,FALSE),szabalyok!$A$16:$B$23,2,FALSE),0)</f>
        <v>0</v>
      </c>
      <c r="DT48" s="47">
        <f>versenyek!$OE$11*IFERROR(VLOOKUP(VLOOKUP($A48,versenyek!OD:OF,3,FALSE),szabalyok!$A$16:$B$23,2,FALSE),0)</f>
        <v>0</v>
      </c>
      <c r="DU48" s="47">
        <f>versenyek!$OH$11*IFERROR(VLOOKUP(VLOOKUP($A48,versenyek!OG:OI,3,FALSE),szabalyok!$A$16:$B$23,2,FALSE),0)</f>
        <v>0</v>
      </c>
      <c r="DV48" s="47">
        <f>versenyek!$OK$11*IFERROR(VLOOKUP(VLOOKUP($A48,versenyek!OJ:OL,3,FALSE),szabalyok!$A$16:$B$23,2,FALSE),0)</f>
        <v>0</v>
      </c>
      <c r="DW48" s="47">
        <f>versenyek!$ON$11*IFERROR(VLOOKUP(VLOOKUP($A48,versenyek!OM:OO,3,FALSE),szabalyok!$A$16:$B$23,2,FALSE),0)</f>
        <v>0</v>
      </c>
      <c r="DX48" s="47">
        <f>versenyek!$OQ$11*IFERROR(VLOOKUP(VLOOKUP($A48,versenyek!OP:OR,3,FALSE),szabalyok!$A$16:$B$23,2,FALSE),0)</f>
        <v>0</v>
      </c>
      <c r="DY48" s="47">
        <f>versenyek!$OT$11*IFERROR(VLOOKUP(VLOOKUP($A48,versenyek!OS:OU,3,FALSE),szabalyok!$A$16:$B$23,2,FALSE),0)</f>
        <v>0</v>
      </c>
      <c r="DZ48" s="47">
        <f>versenyek!$OW$11*IFERROR(VLOOKUP(VLOOKUP($A48,versenyek!OV:OX,3,FALSE),szabalyok!$A$16:$B$23,2,FALSE),0)</f>
        <v>0</v>
      </c>
      <c r="EA48" s="47">
        <f>versenyek!$OZ$11*IFERROR(VLOOKUP(VLOOKUP($A48,versenyek!OY:PA,3,FALSE),szabalyok!$A$16:$B$23,2,FALSE),0)</f>
        <v>0</v>
      </c>
      <c r="EB48" s="47">
        <f>versenyek!$PC$11*IFERROR(VLOOKUP(VLOOKUP($A48,versenyek!PB:PD,3,FALSE),szabalyok!$A$16:$B$23,2,FALSE),0)</f>
        <v>0</v>
      </c>
      <c r="EC48" s="47">
        <f>versenyek!$PF$11*IFERROR(VLOOKUP(VLOOKUP($A48,versenyek!PE:PG,3,FALSE),szabalyok!$A$16:$B$23,2,FALSE),0)</f>
        <v>0</v>
      </c>
      <c r="ED48" s="47">
        <f>versenyek!$PI$11*IFERROR(VLOOKUP(VLOOKUP($A48,versenyek!PH:PJ,3,FALSE),szabalyok!$A$16:$B$23,2,FALSE),0)</f>
        <v>0</v>
      </c>
      <c r="EE48" s="47">
        <f>versenyek!$PL$11*IFERROR(VLOOKUP(VLOOKUP($A48,versenyek!PK:PM,3,FALSE),szabalyok!$A$16:$B$23,2,FALSE),0)</f>
        <v>0</v>
      </c>
      <c r="EF48" s="47">
        <f>versenyek!$PO$11*IFERROR(VLOOKUP(VLOOKUP($A48,versenyek!PN:PP,3,FALSE),szabalyok!$A$16:$B$23,2,FALSE),0)</f>
        <v>0</v>
      </c>
      <c r="EG48" s="47">
        <f>versenyek!$PR$11*IFERROR(VLOOKUP(VLOOKUP($A48,versenyek!PQ:PS,3,FALSE),szabalyok!$A$16:$B$23,2,FALSE),0)</f>
        <v>0</v>
      </c>
      <c r="EH48" s="47">
        <f>versenyek!$PU$11*IFERROR(VLOOKUP(VLOOKUP($A48,versenyek!PT:PV,3,FALSE),szabalyok!$A$16:$B$23,2,FALSE),0)</f>
        <v>0</v>
      </c>
      <c r="EI48" s="47">
        <f>versenyek!$PX$11*IFERROR(VLOOKUP(VLOOKUP($A48,versenyek!PW:PY,3,FALSE),szabalyok!$A$16:$B$23,2,FALSE),0)</f>
        <v>0</v>
      </c>
      <c r="EJ48" s="47">
        <f>versenyek!$QA$11*IFERROR(VLOOKUP(VLOOKUP($A48,versenyek!PZ:QB,3,FALSE),szabalyok!$A$16:$B$23,2,FALSE),0)</f>
        <v>0</v>
      </c>
      <c r="EK48" s="47">
        <f>versenyek!$QD$11*IFERROR(VLOOKUP(VLOOKUP($A48,versenyek!QC:QE,3,FALSE),szabalyok!$A$16:$B$23,2,FALSE),0)</f>
        <v>0</v>
      </c>
      <c r="EL48" s="47">
        <f>versenyek!$QG$11*IFERROR(VLOOKUP(VLOOKUP($A48,versenyek!QF:QH,3,FALSE),szabalyok!$A$16:$B$23,2,FALSE),0)</f>
        <v>0</v>
      </c>
      <c r="EM48" s="47">
        <f>versenyek!$QJ$11*IFERROR(VLOOKUP(VLOOKUP($A48,versenyek!QI:QK,3,FALSE),szabalyok!$A$16:$B$23,2,FALSE),0)</f>
        <v>0</v>
      </c>
      <c r="EN48" s="47">
        <f>versenyek!$QM$11*IFERROR(VLOOKUP(VLOOKUP($A48,versenyek!QL:QN,3,FALSE),szabalyok!$A$16:$B$23,2,FALSE),0)</f>
        <v>0</v>
      </c>
      <c r="EO48" s="47">
        <f>versenyek!$QP$11*IFERROR(VLOOKUP(VLOOKUP($A48,versenyek!QO:QQ,3,FALSE),szabalyok!$A$16:$B$23,2,FALSE),0)</f>
        <v>0</v>
      </c>
      <c r="EP48" s="47">
        <f>versenyek!$QS$11*IFERROR(VLOOKUP(VLOOKUP($A48,versenyek!QR:QT,3,FALSE),szabalyok!$A$16:$B$23,2,FALSE),0)</f>
        <v>0</v>
      </c>
      <c r="EQ48" s="47">
        <f>versenyek!$QV$11*IFERROR(VLOOKUP(VLOOKUP($A48,versenyek!QU:QW,3,FALSE),szabalyok!$A$16:$B$23,2,FALSE),0)</f>
        <v>0</v>
      </c>
      <c r="ER48" s="47">
        <f>versenyek!$RE$11*IFERROR(VLOOKUP(VLOOKUP($A48,versenyek!RD:RF,3,FALSE),szabalyok!$A$16:$B$23,2,FALSE),0)</f>
        <v>0</v>
      </c>
      <c r="ES48" s="47">
        <f>versenyek!$RH$11*IFERROR(VLOOKUP(VLOOKUP($A48,versenyek!RG:RI,3,FALSE),szabalyok!$A$16:$B$23,2,FALSE),0)</f>
        <v>0</v>
      </c>
      <c r="ET48" s="47">
        <f>versenyek!$RK$11*IFERROR(VLOOKUP(VLOOKUP($A48,versenyek!RJ:RL,3,FALSE),szabalyok!$A$16:$B$23,2,FALSE),0)</f>
        <v>8.0465749290037483</v>
      </c>
      <c r="EU48" s="47">
        <f>versenyek!$RN$11*IFERROR(VLOOKUP(VLOOKUP($A48,versenyek!RM:RO,3,FALSE),szabalyok!$A$16:$B$23,2,FALSE),0)</f>
        <v>0</v>
      </c>
      <c r="EV48" s="47">
        <f>versenyek!$RQ$11*IFERROR(VLOOKUP(VLOOKUP($A48,versenyek!RP:RR,3,FALSE),szabalyok!$A$16:$B$23,2,FALSE),0)</f>
        <v>0</v>
      </c>
      <c r="EW48" s="47">
        <f>versenyek!$RT$11*IFERROR(VLOOKUP(VLOOKUP($A48,versenyek!RS:RU,3,FALSE),szabalyok!$A$16:$B$23,2,FALSE),0)</f>
        <v>0</v>
      </c>
      <c r="EX48" s="47">
        <f>versenyek!$RW$11*IFERROR(VLOOKUP(VLOOKUP($A48,versenyek!RV:RX,3,FALSE),szabalyok!$A$16:$B$23,2,FALSE),0)</f>
        <v>0</v>
      </c>
      <c r="EY48" s="47">
        <f>versenyek!$RZ$11*IFERROR(VLOOKUP(VLOOKUP($A48,versenyek!RY:SA,3,FALSE),szabalyok!$A$16:$B$23,2,FALSE),0)</f>
        <v>0</v>
      </c>
      <c r="EZ48" s="47">
        <f>versenyek!$SC$11*IFERROR(VLOOKUP(VLOOKUP($A48,versenyek!SB:SD,3,FALSE),szabalyok!$A$16:$B$23,2,FALSE),0)</f>
        <v>0</v>
      </c>
      <c r="FA48" s="47">
        <f>versenyek!$SF$11*IFERROR(VLOOKUP(VLOOKUP($A48,versenyek!SE:SG,3,FALSE),szabalyok!$A$16:$B$23,2,FALSE),0)</f>
        <v>0</v>
      </c>
      <c r="FB48" s="47">
        <f>versenyek!$SI$11*IFERROR(VLOOKUP(VLOOKUP($A48,versenyek!SH:SJ,3,FALSE),szabalyok!$A$16:$B$23,2,FALSE),0)</f>
        <v>0</v>
      </c>
      <c r="FC48" s="47">
        <f>versenyek!$SL$11*IFERROR(VLOOKUP(VLOOKUP($A48,versenyek!SK:SM,3,FALSE),szabalyok!$A$16:$B$23,2,FALSE),0)</f>
        <v>0</v>
      </c>
      <c r="FD48" s="47">
        <f>versenyek!$SO$11*IFERROR(VLOOKUP(VLOOKUP($A48,versenyek!SN:SP,3,FALSE),szabalyok!$A$16:$B$23,2,FALSE),0)</f>
        <v>0</v>
      </c>
      <c r="FE48" s="47">
        <f>versenyek!$SR$11*IFERROR(VLOOKUP(VLOOKUP($A48,versenyek!SQ:SS,3,FALSE),szabalyok!$A$16:$B$23,2,FALSE),0)</f>
        <v>0</v>
      </c>
      <c r="FF48" s="47">
        <f>versenyek!$SU$11*IFERROR(VLOOKUP(VLOOKUP($A48,versenyek!ST:SV,3,FALSE),szabalyok!$A$16:$B$23,2,FALSE),0)</f>
        <v>0</v>
      </c>
      <c r="FG48" s="47">
        <f>versenyek!$SX$11*IFERROR(VLOOKUP(VLOOKUP($A48,versenyek!SW:SY,3,FALSE),szabalyok!$A$16:$B$23,2,FALSE),0)</f>
        <v>0</v>
      </c>
      <c r="FH48" s="47">
        <f>versenyek!$TA$11*IFERROR(VLOOKUP(VLOOKUP($A48,versenyek!SZ:TB,3,FALSE),szabalyok!$A$16:$B$23,2,FALSE),0)</f>
        <v>0</v>
      </c>
      <c r="FI48" s="47">
        <f>versenyek!$TD$11*IFERROR(VLOOKUP(VLOOKUP($A48,versenyek!TC:TE,3,FALSE),szabalyok!$A$16:$B$23,2,FALSE),0)</f>
        <v>0</v>
      </c>
      <c r="FJ48" s="47">
        <f>versenyek!$TG$11*IFERROR(VLOOKUP(VLOOKUP($A48,versenyek!TF:TH,3,FALSE),szabalyok!$A$16:$B$23,2,FALSE),0)</f>
        <v>0</v>
      </c>
      <c r="FK48" s="47">
        <f>versenyek!$TJ$11*IFERROR(VLOOKUP(VLOOKUP($A48,versenyek!TI:TK,3,FALSE),szabalyok!$A$16:$B$23,2,FALSE),0)</f>
        <v>0</v>
      </c>
      <c r="FL48" s="47">
        <f>versenyek!$TM$11*IFERROR(VLOOKUP(VLOOKUP($A48,versenyek!TL:TN,3,FALSE),szabalyok!$A$16:$B$23,2,FALSE),0)</f>
        <v>0</v>
      </c>
      <c r="FM48" s="47">
        <f>versenyek!$TP$11*IFERROR(VLOOKUP(VLOOKUP($A48,versenyek!TO:TQ,3,FALSE),szabalyok!$A$16:$B$23,2,FALSE),0)</f>
        <v>0</v>
      </c>
      <c r="FN48" s="47">
        <f>versenyek!$TS$11*IFERROR(VLOOKUP(VLOOKUP($A48,versenyek!TR:TT,3,FALSE),szabalyok!$A$16:$B$23,2,FALSE),0)</f>
        <v>0</v>
      </c>
      <c r="FO48" s="47"/>
      <c r="FP48" s="235">
        <f t="shared" si="1"/>
        <v>8.0465749290037483</v>
      </c>
    </row>
    <row r="49" spans="1:172">
      <c r="A49" s="1" t="s">
        <v>1509</v>
      </c>
      <c r="B49" s="47">
        <v>0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16.864989850608744</v>
      </c>
      <c r="O49" s="47">
        <v>30.54004636913707</v>
      </c>
      <c r="P49" s="47">
        <v>0</v>
      </c>
      <c r="Q49" s="47">
        <v>0</v>
      </c>
      <c r="R49" s="47">
        <f>versenyek!$BD$11*IFERROR(VLOOKUP(VLOOKUP($A49,versenyek!BC:BE,3,FALSE),szabalyok!$A$16:$B$23,2,FALSE),0)</f>
        <v>0</v>
      </c>
      <c r="S49" s="47">
        <f>versenyek!$BG$11*IFERROR(VLOOKUP(VLOOKUP($A49,versenyek!BF:BH,3,FALSE),szabalyok!$A$16:$B$23,2,FALSE),0)</f>
        <v>0</v>
      </c>
      <c r="T49" s="47">
        <f>versenyek!$BJ$11*IFERROR(VLOOKUP(VLOOKUP($A49,versenyek!BI:BK,3,FALSE),szabalyok!$A$16:$B$23,2,FALSE),0)</f>
        <v>0</v>
      </c>
      <c r="U49" s="47">
        <f>versenyek!$BM$11*IFERROR(VLOOKUP(VLOOKUP($A49,versenyek!BL:BN,3,FALSE),szabalyok!$A$16:$B$23,2,FALSE),0)</f>
        <v>0</v>
      </c>
      <c r="V49" s="47">
        <f>versenyek!$BP$11*IFERROR(VLOOKUP(VLOOKUP($A49,versenyek!BO:BQ,3,FALSE),szabalyok!$A$16:$B$23,2,FALSE),0)</f>
        <v>0</v>
      </c>
      <c r="W49" s="47">
        <f>versenyek!$BS$11*IFERROR(VLOOKUP(VLOOKUP($A49,versenyek!BR:BT,3,FALSE),szabalyok!$A$16:$B$23,2,FALSE),0)</f>
        <v>0</v>
      </c>
      <c r="X49" s="47">
        <f>versenyek!$BV$11*IFERROR(VLOOKUP(VLOOKUP($A49,versenyek!BU:BW,3,FALSE),szabalyok!$A$16:$B$23,2,FALSE),0)</f>
        <v>0</v>
      </c>
      <c r="Y49" s="47">
        <f>versenyek!$BY$11*IFERROR(VLOOKUP(VLOOKUP($A49,versenyek!BX:BZ,3,FALSE),szabalyok!$A$16:$B$23,2,FALSE),0)</f>
        <v>0</v>
      </c>
      <c r="Z49" s="47">
        <f>versenyek!$CB$11*IFERROR(VLOOKUP(VLOOKUP($A49,versenyek!CA:CC,3,FALSE),szabalyok!$A$16:$B$23,2,FALSE),0)</f>
        <v>0</v>
      </c>
      <c r="AA49" s="47">
        <f>versenyek!$CE$11*IFERROR(VLOOKUP(VLOOKUP($A49,versenyek!CD:CF,3,FALSE),szabalyok!$A$16:$B$23,2,FALSE),0)</f>
        <v>0</v>
      </c>
      <c r="AB49" s="47">
        <f>versenyek!$CH$11*IFERROR(VLOOKUP(VLOOKUP($A49,versenyek!CG:CI,3,FALSE),szabalyok!$A$16:$B$23,2,FALSE),0)</f>
        <v>0</v>
      </c>
      <c r="AC49" s="47">
        <f>versenyek!$CK$11*IFERROR(VLOOKUP(VLOOKUP($A49,versenyek!CJ:CL,3,FALSE),szabalyok!$A$16:$B$23,2,FALSE),0)</f>
        <v>0</v>
      </c>
      <c r="AD49" s="47">
        <f>versenyek!$CN$11*IFERROR(VLOOKUP(VLOOKUP($A49,versenyek!CM:CO,3,FALSE),szabalyok!$A$16:$B$23,2,FALSE),0)</f>
        <v>0</v>
      </c>
      <c r="AE49" s="47">
        <f>versenyek!$CQ$11*IFERROR(VLOOKUP(VLOOKUP($A49,versenyek!CP:CR,3,FALSE),szabalyok!$A$16:$B$23,2,FALSE),0)</f>
        <v>0</v>
      </c>
      <c r="AF49" s="47">
        <f>versenyek!$CT$11*IFERROR(VLOOKUP(VLOOKUP($A49,versenyek!CS:CU,3,FALSE),szabalyok!$A$16:$B$23,2,FALSE),0)</f>
        <v>0</v>
      </c>
      <c r="AG49" s="47">
        <f>versenyek!$CW$11*IFERROR(VLOOKUP(VLOOKUP($A49,versenyek!CV:CX,3,FALSE),szabalyok!$A$16:$B$23,2,FALSE),0)</f>
        <v>0</v>
      </c>
      <c r="AH49" s="47">
        <f>versenyek!$CZ$11*IFERROR(VLOOKUP(VLOOKUP($A49,versenyek!CY:DA,3,FALSE),szabalyok!$A$16:$B$23,2,FALSE),0)</f>
        <v>0</v>
      </c>
      <c r="AI49" s="47">
        <f>versenyek!$DC$11*IFERROR(VLOOKUP(VLOOKUP($A49,versenyek!DB:DD,3,FALSE),szabalyok!$A$16:$B$23,2,FALSE),0)</f>
        <v>0</v>
      </c>
      <c r="AJ49" s="47">
        <f>versenyek!$DF$11*IFERROR(VLOOKUP(VLOOKUP($A49,versenyek!DE:DG,3,FALSE),szabalyok!$A$16:$B$23,2,FALSE),0)</f>
        <v>0</v>
      </c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>
        <f>versenyek!$MC$11*IFERROR(VLOOKUP(VLOOKUP($A49,versenyek!MB:MD,3,FALSE),szabalyok!$A$16:$B$23,2,FALSE),0)</f>
        <v>4.4308545521804126</v>
      </c>
      <c r="DE49" s="47">
        <f>versenyek!$ML$11*IFERROR(VLOOKUP(VLOOKUP($A49,versenyek!MK:MM,3,FALSE),szabalyok!$A$16:$B$23,2,FALSE),0)</f>
        <v>0</v>
      </c>
      <c r="DF49" s="47">
        <f>versenyek!$MO$11*IFERROR(VLOOKUP(VLOOKUP($A49,versenyek!MN:MP,3,FALSE),szabalyok!$A$16:$B$23,2,FALSE),0)</f>
        <v>0</v>
      </c>
      <c r="DG49" s="47">
        <f>versenyek!$MR$11*IFERROR(VLOOKUP(VLOOKUP($A49,versenyek!MQ:MS,3,FALSE),szabalyok!$A$16:$B$23,2,FALSE),0)</f>
        <v>0</v>
      </c>
      <c r="DH49" s="47">
        <f>versenyek!$MU$11*IFERROR(VLOOKUP(VLOOKUP($A49,versenyek!MT:MV,3,FALSE),szabalyok!$A$16:$B$23,2,FALSE),0)</f>
        <v>0</v>
      </c>
      <c r="DI49" s="47">
        <f>versenyek!$MX$11*IFERROR(VLOOKUP(VLOOKUP($A49,versenyek!MW:MY,3,FALSE),szabalyok!$A$16:$B$23,2,FALSE),0)</f>
        <v>0</v>
      </c>
      <c r="DJ49" s="47">
        <f>versenyek!$NA$11*IFERROR(VLOOKUP(VLOOKUP($A49,versenyek!MZ:NB,3,FALSE),szabalyok!$A$16:$B$23,2,FALSE),0)</f>
        <v>0</v>
      </c>
      <c r="DK49" s="47">
        <f>versenyek!$ND$11*IFERROR(VLOOKUP(VLOOKUP($A49,versenyek!NC:NE,3,FALSE),szabalyok!$A$16:$B$23,2,FALSE),0)</f>
        <v>0</v>
      </c>
      <c r="DL49" s="47">
        <f>versenyek!$NG$11*IFERROR(VLOOKUP(VLOOKUP($A49,versenyek!NF:NH,3,FALSE),szabalyok!$A$16:$B$23,2,FALSE),0)</f>
        <v>0</v>
      </c>
      <c r="DM49" s="47">
        <f>versenyek!$NJ$11*IFERROR(VLOOKUP(VLOOKUP($A49,versenyek!NI:NK,3,FALSE),szabalyok!$A$16:$B$23,2,FALSE),0)</f>
        <v>0</v>
      </c>
      <c r="DN49" s="47">
        <f>versenyek!$NM$11*IFERROR(VLOOKUP(VLOOKUP($A49,versenyek!NL:NN,3,FALSE),szabalyok!$A$16:$B$23,2,FALSE),0)</f>
        <v>0</v>
      </c>
      <c r="DO49" s="47">
        <f>versenyek!$NP$11*IFERROR(VLOOKUP(VLOOKUP($A49,versenyek!NO:NQ,3,FALSE),szabalyok!$A$16:$B$23,2,FALSE),0)</f>
        <v>0</v>
      </c>
      <c r="DP49" s="47">
        <f>versenyek!$NS$11*IFERROR(VLOOKUP(VLOOKUP($A49,versenyek!NR:NT,3,FALSE),szabalyok!$A$16:$B$23,2,FALSE),0)</f>
        <v>0</v>
      </c>
      <c r="DQ49" s="47">
        <f>versenyek!$NV$11*IFERROR(VLOOKUP(VLOOKUP($A49,versenyek!NU:NW,3,FALSE),szabalyok!$A$16:$B$23,2,FALSE),0)</f>
        <v>0</v>
      </c>
      <c r="DR49" s="47">
        <f>versenyek!$NY$11*IFERROR(VLOOKUP(VLOOKUP($A49,versenyek!NX:NZ,3,FALSE),szabalyok!$A$16:$B$23,2,FALSE),0)</f>
        <v>0</v>
      </c>
      <c r="DS49" s="47">
        <f>versenyek!$OB$11*IFERROR(VLOOKUP(VLOOKUP($A49,versenyek!OA:OC,3,FALSE),szabalyok!$A$16:$B$23,2,FALSE),0)</f>
        <v>0</v>
      </c>
      <c r="DT49" s="47">
        <f>versenyek!$OE$11*IFERROR(VLOOKUP(VLOOKUP($A49,versenyek!OD:OF,3,FALSE),szabalyok!$A$16:$B$23,2,FALSE),0)</f>
        <v>0</v>
      </c>
      <c r="DU49" s="47">
        <f>versenyek!$OH$11*IFERROR(VLOOKUP(VLOOKUP($A49,versenyek!OG:OI,3,FALSE),szabalyok!$A$16:$B$23,2,FALSE),0)</f>
        <v>0</v>
      </c>
      <c r="DV49" s="47">
        <f>versenyek!$OK$11*IFERROR(VLOOKUP(VLOOKUP($A49,versenyek!OJ:OL,3,FALSE),szabalyok!$A$16:$B$23,2,FALSE),0)</f>
        <v>0</v>
      </c>
      <c r="DW49" s="47">
        <f>versenyek!$ON$11*IFERROR(VLOOKUP(VLOOKUP($A49,versenyek!OM:OO,3,FALSE),szabalyok!$A$16:$B$23,2,FALSE),0)</f>
        <v>0</v>
      </c>
      <c r="DX49" s="47">
        <f>versenyek!$OQ$11*IFERROR(VLOOKUP(VLOOKUP($A49,versenyek!OP:OR,3,FALSE),szabalyok!$A$16:$B$23,2,FALSE),0)</f>
        <v>0</v>
      </c>
      <c r="DY49" s="47">
        <f>versenyek!$OT$11*IFERROR(VLOOKUP(VLOOKUP($A49,versenyek!OS:OU,3,FALSE),szabalyok!$A$16:$B$23,2,FALSE),0)</f>
        <v>0</v>
      </c>
      <c r="DZ49" s="47">
        <f>versenyek!$OW$11*IFERROR(VLOOKUP(VLOOKUP($A49,versenyek!OV:OX,3,FALSE),szabalyok!$A$16:$B$23,2,FALSE),0)</f>
        <v>0</v>
      </c>
      <c r="EA49" s="47">
        <f>versenyek!$OZ$11*IFERROR(VLOOKUP(VLOOKUP($A49,versenyek!OY:PA,3,FALSE),szabalyok!$A$16:$B$23,2,FALSE),0)</f>
        <v>0</v>
      </c>
      <c r="EB49" s="47">
        <f>versenyek!$PC$11*IFERROR(VLOOKUP(VLOOKUP($A49,versenyek!PB:PD,3,FALSE),szabalyok!$A$16:$B$23,2,FALSE),0)</f>
        <v>0</v>
      </c>
      <c r="EC49" s="47">
        <f>versenyek!$PF$11*IFERROR(VLOOKUP(VLOOKUP($A49,versenyek!PE:PG,3,FALSE),szabalyok!$A$16:$B$23,2,FALSE),0)</f>
        <v>0</v>
      </c>
      <c r="ED49" s="47">
        <f>versenyek!$PI$11*IFERROR(VLOOKUP(VLOOKUP($A49,versenyek!PH:PJ,3,FALSE),szabalyok!$A$16:$B$23,2,FALSE),0)</f>
        <v>0</v>
      </c>
      <c r="EE49" s="47">
        <f>versenyek!$PL$11*IFERROR(VLOOKUP(VLOOKUP($A49,versenyek!PK:PM,3,FALSE),szabalyok!$A$16:$B$23,2,FALSE),0)</f>
        <v>0</v>
      </c>
      <c r="EF49" s="47">
        <f>versenyek!$PO$11*IFERROR(VLOOKUP(VLOOKUP($A49,versenyek!PN:PP,3,FALSE),szabalyok!$A$16:$B$23,2,FALSE),0)</f>
        <v>0</v>
      </c>
      <c r="EG49" s="47">
        <f>versenyek!$PR$11*IFERROR(VLOOKUP(VLOOKUP($A49,versenyek!PQ:PS,3,FALSE),szabalyok!$A$16:$B$23,2,FALSE),0)</f>
        <v>0</v>
      </c>
      <c r="EH49" s="47">
        <f>versenyek!$PU$11*IFERROR(VLOOKUP(VLOOKUP($A49,versenyek!PT:PV,3,FALSE),szabalyok!$A$16:$B$23,2,FALSE),0)</f>
        <v>0</v>
      </c>
      <c r="EI49" s="47">
        <f>versenyek!$PX$11*IFERROR(VLOOKUP(VLOOKUP($A49,versenyek!PW:PY,3,FALSE),szabalyok!$A$16:$B$23,2,FALSE),0)</f>
        <v>0</v>
      </c>
      <c r="EJ49" s="47">
        <f>versenyek!$QA$11*IFERROR(VLOOKUP(VLOOKUP($A49,versenyek!PZ:QB,3,FALSE),szabalyok!$A$16:$B$23,2,FALSE),0)</f>
        <v>0</v>
      </c>
      <c r="EK49" s="47">
        <f>versenyek!$QD$11*IFERROR(VLOOKUP(VLOOKUP($A49,versenyek!QC:QE,3,FALSE),szabalyok!$A$16:$B$23,2,FALSE),0)</f>
        <v>0</v>
      </c>
      <c r="EL49" s="47">
        <f>versenyek!$QG$11*IFERROR(VLOOKUP(VLOOKUP($A49,versenyek!QF:QH,3,FALSE),szabalyok!$A$16:$B$23,2,FALSE),0)</f>
        <v>0</v>
      </c>
      <c r="EM49" s="47">
        <f>versenyek!$QJ$11*IFERROR(VLOOKUP(VLOOKUP($A49,versenyek!QI:QK,3,FALSE),szabalyok!$A$16:$B$23,2,FALSE),0)</f>
        <v>0</v>
      </c>
      <c r="EN49" s="47">
        <f>versenyek!$QM$11*IFERROR(VLOOKUP(VLOOKUP($A49,versenyek!QL:QN,3,FALSE),szabalyok!$A$16:$B$23,2,FALSE),0)</f>
        <v>0</v>
      </c>
      <c r="EO49" s="47">
        <f>versenyek!$QP$11*IFERROR(VLOOKUP(VLOOKUP($A49,versenyek!QO:QQ,3,FALSE),szabalyok!$A$16:$B$23,2,FALSE),0)</f>
        <v>0</v>
      </c>
      <c r="EP49" s="47">
        <f>versenyek!$QS$11*IFERROR(VLOOKUP(VLOOKUP($A49,versenyek!QR:QT,3,FALSE),szabalyok!$A$16:$B$23,2,FALSE),0)</f>
        <v>0</v>
      </c>
      <c r="EQ49" s="47">
        <f>versenyek!$QV$11*IFERROR(VLOOKUP(VLOOKUP($A49,versenyek!QU:QW,3,FALSE),szabalyok!$A$16:$B$23,2,FALSE),0)</f>
        <v>0</v>
      </c>
      <c r="ER49" s="47">
        <f>versenyek!$RE$11*IFERROR(VLOOKUP(VLOOKUP($A49,versenyek!RD:RF,3,FALSE),szabalyok!$A$16:$B$23,2,FALSE),0)</f>
        <v>0</v>
      </c>
      <c r="ES49" s="47">
        <f>versenyek!$RH$11*IFERROR(VLOOKUP(VLOOKUP($A49,versenyek!RG:RI,3,FALSE),szabalyok!$A$16:$B$23,2,FALSE),0)</f>
        <v>0</v>
      </c>
      <c r="ET49" s="47">
        <f>versenyek!$RK$11*IFERROR(VLOOKUP(VLOOKUP($A49,versenyek!RJ:RL,3,FALSE),szabalyok!$A$16:$B$23,2,FALSE),0)</f>
        <v>0</v>
      </c>
      <c r="EU49" s="47">
        <f>versenyek!$RN$11*IFERROR(VLOOKUP(VLOOKUP($A49,versenyek!RM:RO,3,FALSE),szabalyok!$A$16:$B$23,2,FALSE),0)</f>
        <v>0</v>
      </c>
      <c r="EV49" s="47">
        <f>versenyek!$RQ$11*IFERROR(VLOOKUP(VLOOKUP($A49,versenyek!RP:RR,3,FALSE),szabalyok!$A$16:$B$23,2,FALSE),0)</f>
        <v>0</v>
      </c>
      <c r="EW49" s="47">
        <f>versenyek!$RT$11*IFERROR(VLOOKUP(VLOOKUP($A49,versenyek!RS:RU,3,FALSE),szabalyok!$A$16:$B$23,2,FALSE),0)</f>
        <v>0</v>
      </c>
      <c r="EX49" s="47">
        <f>versenyek!$RW$11*IFERROR(VLOOKUP(VLOOKUP($A49,versenyek!RV:RX,3,FALSE),szabalyok!$A$16:$B$23,2,FALSE),0)</f>
        <v>0</v>
      </c>
      <c r="EY49" s="47">
        <f>versenyek!$RZ$11*IFERROR(VLOOKUP(VLOOKUP($A49,versenyek!RY:SA,3,FALSE),szabalyok!$A$16:$B$23,2,FALSE),0)</f>
        <v>0</v>
      </c>
      <c r="EZ49" s="47">
        <f>versenyek!$SC$11*IFERROR(VLOOKUP(VLOOKUP($A49,versenyek!SB:SD,3,FALSE),szabalyok!$A$16:$B$23,2,FALSE),0)</f>
        <v>0</v>
      </c>
      <c r="FA49" s="47">
        <f>versenyek!$SF$11*IFERROR(VLOOKUP(VLOOKUP($A49,versenyek!SE:SG,3,FALSE),szabalyok!$A$16:$B$23,2,FALSE),0)</f>
        <v>0</v>
      </c>
      <c r="FB49" s="47">
        <f>versenyek!$SI$11*IFERROR(VLOOKUP(VLOOKUP($A49,versenyek!SH:SJ,3,FALSE),szabalyok!$A$16:$B$23,2,FALSE),0)</f>
        <v>7.0258473224377713</v>
      </c>
      <c r="FC49" s="47">
        <f>versenyek!$SL$11*IFERROR(VLOOKUP(VLOOKUP($A49,versenyek!SK:SM,3,FALSE),szabalyok!$A$16:$B$23,2,FALSE),0)</f>
        <v>0</v>
      </c>
      <c r="FD49" s="47">
        <f>versenyek!$SO$11*IFERROR(VLOOKUP(VLOOKUP($A49,versenyek!SN:SP,3,FALSE),szabalyok!$A$16:$B$23,2,FALSE),0)</f>
        <v>0</v>
      </c>
      <c r="FE49" s="47">
        <f>versenyek!$SR$11*IFERROR(VLOOKUP(VLOOKUP($A49,versenyek!SQ:SS,3,FALSE),szabalyok!$A$16:$B$23,2,FALSE),0)</f>
        <v>0</v>
      </c>
      <c r="FF49" s="47">
        <f>versenyek!$SU$11*IFERROR(VLOOKUP(VLOOKUP($A49,versenyek!ST:SV,3,FALSE),szabalyok!$A$16:$B$23,2,FALSE),0)</f>
        <v>0</v>
      </c>
      <c r="FG49" s="47">
        <f>versenyek!$SX$11*IFERROR(VLOOKUP(VLOOKUP($A49,versenyek!SW:SY,3,FALSE),szabalyok!$A$16:$B$23,2,FALSE),0)</f>
        <v>0</v>
      </c>
      <c r="FH49" s="47">
        <f>versenyek!$TA$11*IFERROR(VLOOKUP(VLOOKUP($A49,versenyek!SZ:TB,3,FALSE),szabalyok!$A$16:$B$23,2,FALSE),0)</f>
        <v>0</v>
      </c>
      <c r="FI49" s="47">
        <f>versenyek!$TD$11*IFERROR(VLOOKUP(VLOOKUP($A49,versenyek!TC:TE,3,FALSE),szabalyok!$A$16:$B$23,2,FALSE),0)</f>
        <v>0</v>
      </c>
      <c r="FJ49" s="47">
        <f>versenyek!$TG$11*IFERROR(VLOOKUP(VLOOKUP($A49,versenyek!TF:TH,3,FALSE),szabalyok!$A$16:$B$23,2,FALSE),0)</f>
        <v>0</v>
      </c>
      <c r="FK49" s="47">
        <f>versenyek!$TJ$11*IFERROR(VLOOKUP(VLOOKUP($A49,versenyek!TI:TK,3,FALSE),szabalyok!$A$16:$B$23,2,FALSE),0)</f>
        <v>0</v>
      </c>
      <c r="FL49" s="47">
        <f>versenyek!$TM$11*IFERROR(VLOOKUP(VLOOKUP($A49,versenyek!TL:TN,3,FALSE),szabalyok!$A$16:$B$23,2,FALSE),0)</f>
        <v>0</v>
      </c>
      <c r="FM49" s="47">
        <f>versenyek!$TP$11*IFERROR(VLOOKUP(VLOOKUP($A49,versenyek!TO:TQ,3,FALSE),szabalyok!$A$16:$B$23,2,FALSE),0)</f>
        <v>0</v>
      </c>
      <c r="FN49" s="47">
        <f>versenyek!$TS$11*IFERROR(VLOOKUP(VLOOKUP($A49,versenyek!TR:TT,3,FALSE),szabalyok!$A$16:$B$23,2,FALSE),0)</f>
        <v>0</v>
      </c>
      <c r="FO49" s="47"/>
      <c r="FP49" s="235">
        <f t="shared" si="1"/>
        <v>7.0258473224377713</v>
      </c>
    </row>
    <row r="50" spans="1:172">
      <c r="A50" s="1" t="s">
        <v>1580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  <c r="P50" s="47">
        <v>34.76949927759572</v>
      </c>
      <c r="Q50" s="47">
        <v>0</v>
      </c>
      <c r="R50" s="47">
        <f>versenyek!$BD$11*IFERROR(VLOOKUP(VLOOKUP($A50,versenyek!BC:BE,3,FALSE),szabalyok!$A$16:$B$23,2,FALSE),0)</f>
        <v>0</v>
      </c>
      <c r="S50" s="47">
        <f>versenyek!$BG$11*IFERROR(VLOOKUP(VLOOKUP($A50,versenyek!BF:BH,3,FALSE),szabalyok!$A$16:$B$23,2,FALSE),0)</f>
        <v>0</v>
      </c>
      <c r="T50" s="47">
        <f>versenyek!$BJ$11*IFERROR(VLOOKUP(VLOOKUP($A50,versenyek!BI:BK,3,FALSE),szabalyok!$A$16:$B$23,2,FALSE),0)</f>
        <v>0</v>
      </c>
      <c r="U50" s="47">
        <f>versenyek!$BM$11*IFERROR(VLOOKUP(VLOOKUP($A50,versenyek!BL:BN,3,FALSE),szabalyok!$A$16:$B$23,2,FALSE),0)</f>
        <v>0</v>
      </c>
      <c r="V50" s="47">
        <f>versenyek!$BP$11*IFERROR(VLOOKUP(VLOOKUP($A50,versenyek!BO:BQ,3,FALSE),szabalyok!$A$16:$B$23,2,FALSE),0)</f>
        <v>0</v>
      </c>
      <c r="W50" s="47">
        <f>versenyek!$BS$11*IFERROR(VLOOKUP(VLOOKUP($A50,versenyek!BR:BT,3,FALSE),szabalyok!$A$16:$B$23,2,FALSE),0)</f>
        <v>0</v>
      </c>
      <c r="X50" s="47">
        <f>versenyek!$BV$11*IFERROR(VLOOKUP(VLOOKUP($A50,versenyek!BU:BW,3,FALSE),szabalyok!$A$16:$B$23,2,FALSE),0)</f>
        <v>0</v>
      </c>
      <c r="Y50" s="47">
        <f>versenyek!$BY$11*IFERROR(VLOOKUP(VLOOKUP($A50,versenyek!BX:BZ,3,FALSE),szabalyok!$A$16:$B$23,2,FALSE),0)</f>
        <v>0</v>
      </c>
      <c r="Z50" s="47">
        <f>versenyek!$CB$11*IFERROR(VLOOKUP(VLOOKUP($A50,versenyek!CA:CC,3,FALSE),szabalyok!$A$16:$B$23,2,FALSE),0)</f>
        <v>0</v>
      </c>
      <c r="AA50" s="47">
        <f>versenyek!$CE$11*IFERROR(VLOOKUP(VLOOKUP($A50,versenyek!CD:CF,3,FALSE),szabalyok!$A$16:$B$23,2,FALSE),0)</f>
        <v>0</v>
      </c>
      <c r="AB50" s="47">
        <f>versenyek!$CH$11*IFERROR(VLOOKUP(VLOOKUP($A50,versenyek!CG:CI,3,FALSE),szabalyok!$A$16:$B$23,2,FALSE),0)</f>
        <v>0</v>
      </c>
      <c r="AC50" s="47">
        <f>versenyek!$CK$11*IFERROR(VLOOKUP(VLOOKUP($A50,versenyek!CJ:CL,3,FALSE),szabalyok!$A$16:$B$23,2,FALSE),0)</f>
        <v>0</v>
      </c>
      <c r="AD50" s="47">
        <f>versenyek!$CN$11*IFERROR(VLOOKUP(VLOOKUP($A50,versenyek!CM:CO,3,FALSE),szabalyok!$A$16:$B$23,2,FALSE),0)</f>
        <v>0</v>
      </c>
      <c r="AE50" s="47">
        <f>versenyek!$CQ$11*IFERROR(VLOOKUP(VLOOKUP($A50,versenyek!CP:CR,3,FALSE),szabalyok!$A$16:$B$23,2,FALSE),0)</f>
        <v>0</v>
      </c>
      <c r="AF50" s="47">
        <f>versenyek!$CT$11*IFERROR(VLOOKUP(VLOOKUP($A50,versenyek!CS:CU,3,FALSE),szabalyok!$A$16:$B$23,2,FALSE),0)</f>
        <v>0</v>
      </c>
      <c r="AG50" s="47">
        <f>versenyek!$CW$11*IFERROR(VLOOKUP(VLOOKUP($A50,versenyek!CV:CX,3,FALSE),szabalyok!$A$16:$B$23,2,FALSE),0)</f>
        <v>0</v>
      </c>
      <c r="AH50" s="47">
        <f>versenyek!$CZ$11*IFERROR(VLOOKUP(VLOOKUP($A50,versenyek!CY:DA,3,FALSE),szabalyok!$A$16:$B$23,2,FALSE),0)</f>
        <v>0</v>
      </c>
      <c r="AI50" s="47">
        <f>versenyek!$DC$11*IFERROR(VLOOKUP(VLOOKUP($A50,versenyek!DB:DD,3,FALSE),szabalyok!$A$16:$B$23,2,FALSE),0)</f>
        <v>0</v>
      </c>
      <c r="AJ50" s="47">
        <f>versenyek!$DF$11*IFERROR(VLOOKUP(VLOOKUP($A50,versenyek!DE:DG,3,FALSE),szabalyok!$A$16:$B$23,2,FALSE),0)</f>
        <v>0</v>
      </c>
      <c r="AK50" s="47">
        <f>versenyek!$DI$11*IFERROR(VLOOKUP(VLOOKUP($A50,versenyek!DH:DJ,3,FALSE),szabalyok!$A$16:$B$23,2,FALSE),0)</f>
        <v>0</v>
      </c>
      <c r="AL50" s="47">
        <f>versenyek!$DL$11*IFERROR(VLOOKUP(VLOOKUP($A50,versenyek!DK:DM,3,FALSE),szabalyok!$A$16:$B$23,2,FALSE),0)</f>
        <v>0</v>
      </c>
      <c r="AM50" s="47">
        <f>versenyek!$DR$11*IFERROR(VLOOKUP(VLOOKUP($A50,versenyek!DQ:DS,3,FALSE),szabalyok!$A$16:$B$23,2,FALSE),0)</f>
        <v>0</v>
      </c>
      <c r="AN50" s="47">
        <f>versenyek!$DU$11*IFERROR(VLOOKUP(VLOOKUP($A50,versenyek!DT:DV,3,FALSE),szabalyok!$A$16:$B$23,2,FALSE),0)</f>
        <v>0</v>
      </c>
      <c r="AO50" s="47">
        <f>versenyek!$DO$11*IFERROR(VLOOKUP(VLOOKUP($A50,versenyek!DN:DP,3,FALSE),szabalyok!$A$16:$B$23,2,FALSE),0)</f>
        <v>0</v>
      </c>
      <c r="AP50" s="47">
        <f>versenyek!$DX$11*IFERROR(VLOOKUP(VLOOKUP($A50,versenyek!DW:DY,3,FALSE),szabalyok!$A$16:$B$23,2,FALSE),0)</f>
        <v>0</v>
      </c>
      <c r="AQ50" s="47" t="e">
        <f>versenyek!$EA$11*IFERROR(VLOOKUP(VLOOKUP($A50,versenyek!DZ:EB,3,FALSE),szabalyok!$A$16:$B$23,2,FALSE),0)</f>
        <v>#DIV/0!</v>
      </c>
      <c r="AR50" s="47" t="e">
        <f>versenyek!$ED$11*IFERROR(VLOOKUP(VLOOKUP($A50,versenyek!EC:EE,3,FALSE),szabalyok!$A$16:$B$23,2,FALSE),0)</f>
        <v>#DIV/0!</v>
      </c>
      <c r="AS50" s="47">
        <f>versenyek!$EG$11*IFERROR(VLOOKUP(VLOOKUP($A50,versenyek!EF:EH,3,FALSE),szabalyok!$A$16:$B$23,2,FALSE),0)</f>
        <v>0</v>
      </c>
      <c r="AT50" s="47">
        <f>versenyek!$EJ$11*IFERROR(VLOOKUP(VLOOKUP($A50,versenyek!EI:EK,3,FALSE),szabalyok!$A$16:$B$23,2,FALSE),0)</f>
        <v>0</v>
      </c>
      <c r="AU50" s="47">
        <f>versenyek!$EM$11*IFERROR(VLOOKUP(VLOOKUP($A50,versenyek!EL:EN,3,FALSE),szabalyok!$A$16:$B$23,2,FALSE),0)</f>
        <v>0</v>
      </c>
      <c r="AV50" s="47">
        <f>versenyek!$EP$11*IFERROR(VLOOKUP(VLOOKUP($A50,versenyek!EO:EQ,3,FALSE),szabalyok!$A$16:$B$23,2,FALSE),0)</f>
        <v>0</v>
      </c>
      <c r="AW50" s="47">
        <f>versenyek!$EY$11*IFERROR(VLOOKUP(VLOOKUP($A50,versenyek!EX:EZ,3,FALSE),szabalyok!$A$16:$B$23,2,FALSE),0)</f>
        <v>0</v>
      </c>
      <c r="AX50" s="47">
        <f>versenyek!$FB$11*IFERROR(VLOOKUP(VLOOKUP($A50,versenyek!FA:FC,3,FALSE),szabalyok!$A$16:$B$23,2,FALSE),0)</f>
        <v>0</v>
      </c>
      <c r="AY50" s="47">
        <f>versenyek!$FE$11*IFERROR(VLOOKUP(VLOOKUP($A50,versenyek!FD:FF,3,FALSE),szabalyok!$A$16:$B$23,2,FALSE),0)</f>
        <v>0</v>
      </c>
      <c r="AZ50" s="47">
        <f>versenyek!$FH$11*IFERROR(VLOOKUP(VLOOKUP($A50,versenyek!FG:FI,3,FALSE),szabalyok!$A$16:$B$23,2,FALSE),0)</f>
        <v>0</v>
      </c>
      <c r="BA50" s="47">
        <f>versenyek!$FK$11*IFERROR(VLOOKUP(VLOOKUP($A50,versenyek!FJ:FL,3,FALSE),szabalyok!$A$16:$B$23,2,FALSE),0)</f>
        <v>0</v>
      </c>
      <c r="BB50" s="47">
        <f>versenyek!$FN$11*IFERROR(VLOOKUP(VLOOKUP($A50,versenyek!FM:FO,3,FALSE),szabalyok!$A$16:$B$23,2,FALSE),0)</f>
        <v>0</v>
      </c>
      <c r="BC50" s="47">
        <f>versenyek!$FQ$11*IFERROR(VLOOKUP(VLOOKUP($A50,versenyek!FP:FR,3,FALSE),szabalyok!$A$16:$B$23,2,FALSE),0)</f>
        <v>0</v>
      </c>
      <c r="BD50" s="47">
        <f>versenyek!$FT$11*IFERROR(VLOOKUP(VLOOKUP($A50,versenyek!FS:FU,3,FALSE),szabalyok!$A$16:$B$23,2,FALSE),0)</f>
        <v>0</v>
      </c>
      <c r="BE50" s="47">
        <f>versenyek!$FW$11*IFERROR(VLOOKUP(VLOOKUP($A50,versenyek!FV:FX,3,FALSE),szabalyok!$A$16:$B$23,2,FALSE),0)</f>
        <v>0</v>
      </c>
      <c r="BF50" s="47">
        <f>versenyek!$FZ$11*IFERROR(VLOOKUP(VLOOKUP($A50,versenyek!FY:GA,3,FALSE),szabalyok!$A$16:$B$23,2,FALSE),0)</f>
        <v>0</v>
      </c>
      <c r="BG50" s="47">
        <f>versenyek!$GC$11*IFERROR(VLOOKUP(VLOOKUP($A50,versenyek!GB:GD,3,FALSE),szabalyok!$A$16:$B$23,2,FALSE),0)</f>
        <v>0</v>
      </c>
      <c r="BH50" s="47">
        <f>versenyek!$GF$11*IFERROR(VLOOKUP(VLOOKUP($A50,versenyek!GE:GG,3,FALSE),szabalyok!$A$16:$B$23,2,FALSE),0)</f>
        <v>0</v>
      </c>
      <c r="BI50" s="47">
        <f>versenyek!$GI$11*IFERROR(VLOOKUP(VLOOKUP($A50,versenyek!GH:GJ,3,FALSE),szabalyok!$A$16:$B$23,2,FALSE),0)</f>
        <v>0</v>
      </c>
      <c r="BJ50" s="47">
        <f>versenyek!$GL$11*IFERROR(VLOOKUP(VLOOKUP($A50,versenyek!GK:GM,3,FALSE),szabalyok!$A$16:$B$23,2,FALSE),0)</f>
        <v>0</v>
      </c>
      <c r="BK50" s="47">
        <f>versenyek!$GO$11*IFERROR(VLOOKUP(VLOOKUP($A50,versenyek!GN:GP,3,FALSE),szabalyok!$A$16:$B$23,2,FALSE),0)</f>
        <v>0</v>
      </c>
      <c r="BL50" s="47">
        <f>versenyek!$GR$11*IFERROR(VLOOKUP(VLOOKUP($A50,versenyek!GQ:GS,3,FALSE),szabalyok!$A$16:$B$23,2,FALSE),0)</f>
        <v>0</v>
      </c>
      <c r="BM50" s="47">
        <f>versenyek!$GX$11*IFERROR(VLOOKUP(VLOOKUP($A50,versenyek!GW:GY,3,FALSE),szabalyok!$A$16:$B$23,2,FALSE),0)</f>
        <v>0</v>
      </c>
      <c r="BN50" s="47">
        <f>versenyek!$GX$11*IFERROR(VLOOKUP(VLOOKUP($A50,versenyek!GX:GZ,3,FALSE),szabalyok!$A$16:$B$23,2,FALSE),0)</f>
        <v>0</v>
      </c>
      <c r="BO50" s="47">
        <f>versenyek!$HD$11*IFERROR(VLOOKUP(VLOOKUP($A50,versenyek!HC:HE,3,FALSE),szabalyok!$A$16:$B$23,2,FALSE),0)</f>
        <v>0</v>
      </c>
      <c r="BP50" s="47">
        <f>versenyek!$HG$11*IFERROR(VLOOKUP(VLOOKUP($A50,versenyek!HF:HH,3,FALSE),szabalyok!$A$16:$B$23,2,FALSE),0)</f>
        <v>0</v>
      </c>
      <c r="BQ50" s="47">
        <f>versenyek!$HJ$11*IFERROR(VLOOKUP(VLOOKUP($A50,versenyek!HI:HK,3,FALSE),szabalyok!$A$16:$B$23,2,FALSE),0)</f>
        <v>0</v>
      </c>
      <c r="BR50" s="47">
        <f>versenyek!$HM$11*IFERROR(VLOOKUP(VLOOKUP($A50,versenyek!HL:HN,3,FALSE),szabalyok!$A$16:$B$23,2,FALSE),0)</f>
        <v>0</v>
      </c>
      <c r="BS50" s="47">
        <f>versenyek!$HP$11*IFERROR(VLOOKUP(VLOOKUP($A50,versenyek!HO:HQ,3,FALSE),szabalyok!$A$16:$B$23,2,FALSE),0)</f>
        <v>0</v>
      </c>
      <c r="BT50" s="47">
        <f>versenyek!$HS$11*IFERROR(VLOOKUP(VLOOKUP($A50,versenyek!HR:HT,3,FALSE),szabalyok!$A$16:$B$23,2,FALSE),0)</f>
        <v>0</v>
      </c>
      <c r="BU50" s="47">
        <f>versenyek!$HV$11*IFERROR(VLOOKUP(VLOOKUP($A50,versenyek!HU:HW,3,FALSE),szabalyok!$A$16:$B$23,2,FALSE),0)</f>
        <v>0</v>
      </c>
      <c r="BV50" s="47">
        <f>versenyek!$HY$11*IFERROR(VLOOKUP(VLOOKUP($A50,versenyek!HX:HZ,3,FALSE),szabalyok!$A$16:$B$23,2,FALSE),0)</f>
        <v>0</v>
      </c>
      <c r="BW50" s="47">
        <f>versenyek!$IB$11*IFERROR(VLOOKUP(VLOOKUP($A50,versenyek!IA:IC,3,FALSE),szabalyok!$A$16:$B$23,2,FALSE),0)</f>
        <v>0</v>
      </c>
      <c r="BX50" s="47">
        <f>versenyek!$IE$11*IFERROR(VLOOKUP(VLOOKUP($A50,versenyek!ID:IF,3,FALSE),szabalyok!$A$16:$B$23,2,FALSE),0)</f>
        <v>0</v>
      </c>
      <c r="BY50" s="47">
        <f>versenyek!$IH$11*IFERROR(VLOOKUP(VLOOKUP($A50,versenyek!IG:II,3,FALSE),szabalyok!$A$16:$B$23,2,FALSE),0)</f>
        <v>0</v>
      </c>
      <c r="BZ50" s="47">
        <f>versenyek!$IK$11*IFERROR(VLOOKUP(VLOOKUP($A50,versenyek!IJ:IL,3,FALSE),szabalyok!$A$16:$B$23,2,FALSE),0)</f>
        <v>0</v>
      </c>
      <c r="CA50" s="47">
        <f>versenyek!$IN$11*IFERROR(VLOOKUP(VLOOKUP($A50,versenyek!IM:IO,3,FALSE),szabalyok!$A$16:$B$23,2,FALSE),0)</f>
        <v>0</v>
      </c>
      <c r="CB50" s="47">
        <f>versenyek!$IW$11*IFERROR(VLOOKUP(VLOOKUP($A50,versenyek!IV:IX,3,FALSE),szabalyok!$A$16:$B$23,2,FALSE),0)</f>
        <v>0</v>
      </c>
      <c r="CC50" s="47">
        <f>versenyek!$IZ$11*IFERROR(VLOOKUP(VLOOKUP($A50,versenyek!IY:JA,3,FALSE),szabalyok!$A$16:$B$23,2,FALSE),0)</f>
        <v>0</v>
      </c>
      <c r="CD50" s="47">
        <f>versenyek!$JC$11*IFERROR(VLOOKUP(VLOOKUP($A50,versenyek!JB:JD,3,FALSE),szabalyok!$A$16:$B$23,2,FALSE),0)</f>
        <v>0</v>
      </c>
      <c r="CE50" s="47">
        <f>versenyek!$JF$11*IFERROR(VLOOKUP(VLOOKUP($A50,versenyek!JE:JG,3,FALSE),szabalyok!$A$16:$B$23,2,FALSE),0)</f>
        <v>0</v>
      </c>
      <c r="CF50" s="47">
        <f>versenyek!$JI$11*IFERROR(VLOOKUP(VLOOKUP($A50,versenyek!JH:JJ,3,FALSE),szabalyok!$A$16:$B$23,2,FALSE),0)</f>
        <v>0</v>
      </c>
      <c r="CG50" s="47">
        <f>versenyek!$JL$11*IFERROR(VLOOKUP(VLOOKUP($A50,versenyek!JK:JM,3,FALSE),szabalyok!$A$16:$B$23,2,FALSE),0)</f>
        <v>0</v>
      </c>
      <c r="CH50" s="47">
        <f>versenyek!$JO$11*IFERROR(VLOOKUP(VLOOKUP($A50,versenyek!JN:JP,3,FALSE),szabalyok!$A$16:$B$23,2,FALSE),0)</f>
        <v>0</v>
      </c>
      <c r="CI50" s="47">
        <f>versenyek!$JR$11*IFERROR(VLOOKUP(VLOOKUP($A50,versenyek!JQ:JS,3,FALSE),szabalyok!$A$16:$B$23,2,FALSE),0)</f>
        <v>0</v>
      </c>
      <c r="CJ50" s="47">
        <f>versenyek!$JU$11*IFERROR(VLOOKUP(VLOOKUP($A50,versenyek!JT:JV,3,FALSE),szabalyok!$A$16:$B$23,2,FALSE),0)</f>
        <v>0</v>
      </c>
      <c r="CK50" s="47">
        <f>versenyek!$JR$11*IFERROR(VLOOKUP(VLOOKUP($A50,versenyek!JW:JY,3,FALSE),szabalyok!$A$16:$B$23,2,FALSE),0)</f>
        <v>0</v>
      </c>
      <c r="CL50" s="47">
        <f>versenyek!$KA$11*IFERROR(VLOOKUP(VLOOKUP($A50,versenyek!JZ:KB,3,FALSE),szabalyok!$A$16:$B$23,2,FALSE),0)</f>
        <v>0</v>
      </c>
      <c r="CM50" s="47">
        <f>versenyek!$KD$11*IFERROR(VLOOKUP(VLOOKUP($A50,versenyek!KC:KE,3,FALSE),szabalyok!$A$16:$B$23,2,FALSE),0)</f>
        <v>0</v>
      </c>
      <c r="CN50" s="47">
        <f>versenyek!$KG$11*IFERROR(VLOOKUP(VLOOKUP($A50,versenyek!KF:KH,3,FALSE),szabalyok!$A$16:$B$23,2,FALSE),0)</f>
        <v>0</v>
      </c>
      <c r="CO50" s="47">
        <f>versenyek!$KJ$11*IFERROR(VLOOKUP(VLOOKUP($A50,versenyek!KI:KK,3,FALSE),szabalyok!$A$16:$B$23,2,FALSE),0)</f>
        <v>0</v>
      </c>
      <c r="CP50" s="47">
        <f>versenyek!$KM$11*IFERROR(VLOOKUP(VLOOKUP($A50,versenyek!KL:KN,3,FALSE),szabalyok!$A$16:$B$23,2,FALSE),0)</f>
        <v>0</v>
      </c>
      <c r="CQ50" s="47">
        <f>versenyek!$KP$11*IFERROR(VLOOKUP(VLOOKUP($A50,versenyek!KO:KQ,3,FALSE),szabalyok!$A$16:$B$23,2,FALSE),0)</f>
        <v>0</v>
      </c>
      <c r="CR50" s="47">
        <f>versenyek!$KS$11*IFERROR(VLOOKUP(VLOOKUP($A50,versenyek!KR:KT,3,FALSE),szabalyok!$A$16:$B$23,2,FALSE),0)</f>
        <v>0</v>
      </c>
      <c r="CS50" s="47">
        <f>versenyek!$KV$11*IFERROR(VLOOKUP(VLOOKUP($A50,versenyek!KU:KW,3,FALSE),szabalyok!$A$16:$B$23,2,FALSE),0)</f>
        <v>0</v>
      </c>
      <c r="CT50" s="47">
        <f>versenyek!$KY$11*IFERROR(VLOOKUP(VLOOKUP($A50,versenyek!KX:KZ,3,FALSE),szabalyok!$A$16:$B$23,2,FALSE),0)</f>
        <v>0</v>
      </c>
      <c r="CU50" s="47">
        <f>versenyek!$LB$11*IFERROR(VLOOKUP(VLOOKUP($A50,versenyek!LA:LC,3,FALSE),szabalyok!$A$16:$B$23,2,FALSE),0)</f>
        <v>0</v>
      </c>
      <c r="CV50" s="47">
        <f>versenyek!$LE$11*IFERROR(VLOOKUP(VLOOKUP($A50,versenyek!LD:LF,3,FALSE),szabalyok!$A$16:$B$23,2,FALSE),0)</f>
        <v>0</v>
      </c>
      <c r="CW50" s="47">
        <f>versenyek!$LH$11*IFERROR(VLOOKUP(VLOOKUP($A50,versenyek!LG:LI,3,FALSE),szabalyok!$A$16:$B$23,2,FALSE),0)</f>
        <v>0</v>
      </c>
      <c r="CX50" s="47">
        <f>versenyek!$LK$11*IFERROR(VLOOKUP(VLOOKUP($A50,versenyek!LJ:LL,3,FALSE),szabalyok!$A$16:$B$23,2,FALSE),0)</f>
        <v>0</v>
      </c>
      <c r="CY50" s="47">
        <f>versenyek!$LN$11*IFERROR(VLOOKUP(VLOOKUP($A50,versenyek!LM:LO,3,FALSE),szabalyok!$A$16:$B$23,2,FALSE),0)</f>
        <v>0</v>
      </c>
      <c r="CZ50" s="47">
        <f>versenyek!$LQ$11*IFERROR(VLOOKUP(VLOOKUP($A50,versenyek!LP:LR,3,FALSE),szabalyok!$A$16:$B$23,2,FALSE),0)</f>
        <v>0</v>
      </c>
      <c r="DA50" s="47">
        <f>versenyek!$LT$11*IFERROR(VLOOKUP(VLOOKUP($A50,versenyek!LS:LU,3,FALSE),szabalyok!$A$16:$B$23,2,FALSE),0)</f>
        <v>0</v>
      </c>
      <c r="DB50" s="47">
        <f>versenyek!$LW$11*IFERROR(VLOOKUP(VLOOKUP($A50,versenyek!LV:LX,3,FALSE),szabalyok!$A$16:$B$23,2,FALSE),0)</f>
        <v>0</v>
      </c>
      <c r="DC50" s="47">
        <f>versenyek!$LZ$11*IFERROR(VLOOKUP(VLOOKUP($A50,versenyek!LY:MA,3,FALSE),szabalyok!$A$16:$B$23,2,FALSE),0)</f>
        <v>0</v>
      </c>
      <c r="DD50" s="47">
        <f>versenyek!$MC$11*IFERROR(VLOOKUP(VLOOKUP($A50,versenyek!MB:MD,3,FALSE),szabalyok!$A$16:$B$23,2,FALSE),0)</f>
        <v>0</v>
      </c>
      <c r="DE50" s="47">
        <f>versenyek!$ML$11*IFERROR(VLOOKUP(VLOOKUP($A50,versenyek!MK:MM,3,FALSE),szabalyok!$A$16:$B$23,2,FALSE),0)</f>
        <v>0</v>
      </c>
      <c r="DF50" s="47">
        <f>versenyek!$MO$11*IFERROR(VLOOKUP(VLOOKUP($A50,versenyek!MN:MP,3,FALSE),szabalyok!$A$16:$B$23,2,FALSE),0)</f>
        <v>0</v>
      </c>
      <c r="DG50" s="47">
        <f>versenyek!$MR$11*IFERROR(VLOOKUP(VLOOKUP($A50,versenyek!MQ:MS,3,FALSE),szabalyok!$A$16:$B$23,2,FALSE),0)</f>
        <v>0</v>
      </c>
      <c r="DH50" s="47">
        <f>versenyek!$MU$11*IFERROR(VLOOKUP(VLOOKUP($A50,versenyek!MT:MV,3,FALSE),szabalyok!$A$16:$B$23,2,FALSE),0)</f>
        <v>0</v>
      </c>
      <c r="DI50" s="47">
        <f>versenyek!$MX$11*IFERROR(VLOOKUP(VLOOKUP($A50,versenyek!MW:MY,3,FALSE),szabalyok!$A$16:$B$23,2,FALSE),0)</f>
        <v>0</v>
      </c>
      <c r="DJ50" s="47">
        <f>versenyek!$NA$11*IFERROR(VLOOKUP(VLOOKUP($A50,versenyek!MZ:NB,3,FALSE),szabalyok!$A$16:$B$23,2,FALSE),0)</f>
        <v>0</v>
      </c>
      <c r="DK50" s="47">
        <f>versenyek!$ND$11*IFERROR(VLOOKUP(VLOOKUP($A50,versenyek!NC:NE,3,FALSE),szabalyok!$A$16:$B$23,2,FALSE),0)</f>
        <v>0</v>
      </c>
      <c r="DL50" s="47">
        <f>versenyek!$NG$11*IFERROR(VLOOKUP(VLOOKUP($A50,versenyek!NF:NH,3,FALSE),szabalyok!$A$16:$B$23,2,FALSE),0)</f>
        <v>0</v>
      </c>
      <c r="DM50" s="47">
        <f>versenyek!$NJ$11*IFERROR(VLOOKUP(VLOOKUP($A50,versenyek!NI:NK,3,FALSE),szabalyok!$A$16:$B$23,2,FALSE),0)</f>
        <v>0</v>
      </c>
      <c r="DN50" s="47">
        <f>versenyek!$NM$11*IFERROR(VLOOKUP(VLOOKUP($A50,versenyek!NL:NN,3,FALSE),szabalyok!$A$16:$B$23,2,FALSE),0)</f>
        <v>0</v>
      </c>
      <c r="DO50" s="47">
        <f>versenyek!$NP$11*IFERROR(VLOOKUP(VLOOKUP($A50,versenyek!NO:NQ,3,FALSE),szabalyok!$A$16:$B$23,2,FALSE),0)</f>
        <v>0</v>
      </c>
      <c r="DP50" s="47">
        <f>versenyek!$NS$11*IFERROR(VLOOKUP(VLOOKUP($A50,versenyek!NR:NT,3,FALSE),szabalyok!$A$16:$B$23,2,FALSE),0)</f>
        <v>0</v>
      </c>
      <c r="DQ50" s="47">
        <f>versenyek!$NV$11*IFERROR(VLOOKUP(VLOOKUP($A50,versenyek!NU:NW,3,FALSE),szabalyok!$A$16:$B$23,2,FALSE),0)</f>
        <v>0</v>
      </c>
      <c r="DR50" s="47">
        <f>versenyek!$NY$11*IFERROR(VLOOKUP(VLOOKUP($A50,versenyek!NX:NZ,3,FALSE),szabalyok!$A$16:$B$23,2,FALSE),0)</f>
        <v>0</v>
      </c>
      <c r="DS50" s="47">
        <f>versenyek!$OB$11*IFERROR(VLOOKUP(VLOOKUP($A50,versenyek!OA:OC,3,FALSE),szabalyok!$A$16:$B$23,2,FALSE),0)</f>
        <v>0</v>
      </c>
      <c r="DT50" s="47">
        <f>versenyek!$OE$11*IFERROR(VLOOKUP(VLOOKUP($A50,versenyek!OD:OF,3,FALSE),szabalyok!$A$16:$B$23,2,FALSE),0)</f>
        <v>0</v>
      </c>
      <c r="DU50" s="47">
        <f>versenyek!$OH$11*IFERROR(VLOOKUP(VLOOKUP($A50,versenyek!OG:OI,3,FALSE),szabalyok!$A$16:$B$23,2,FALSE),0)</f>
        <v>0</v>
      </c>
      <c r="DV50" s="47">
        <f>versenyek!$OK$11*IFERROR(VLOOKUP(VLOOKUP($A50,versenyek!OJ:OL,3,FALSE),szabalyok!$A$16:$B$23,2,FALSE),0)</f>
        <v>0</v>
      </c>
      <c r="DW50" s="47">
        <f>versenyek!$ON$11*IFERROR(VLOOKUP(VLOOKUP($A50,versenyek!OM:OO,3,FALSE),szabalyok!$A$16:$B$23,2,FALSE),0)</f>
        <v>0</v>
      </c>
      <c r="DX50" s="47">
        <f>versenyek!$OQ$11*IFERROR(VLOOKUP(VLOOKUP($A50,versenyek!OP:OR,3,FALSE),szabalyok!$A$16:$B$23,2,FALSE),0)</f>
        <v>0</v>
      </c>
      <c r="DY50" s="47">
        <f>versenyek!$OT$11*IFERROR(VLOOKUP(VLOOKUP($A50,versenyek!OS:OU,3,FALSE),szabalyok!$A$16:$B$23,2,FALSE),0)</f>
        <v>0</v>
      </c>
      <c r="DZ50" s="47">
        <f>versenyek!$OW$11*IFERROR(VLOOKUP(VLOOKUP($A50,versenyek!OV:OX,3,FALSE),szabalyok!$A$16:$B$23,2,FALSE),0)</f>
        <v>0</v>
      </c>
      <c r="EA50" s="47">
        <f>versenyek!$OZ$11*IFERROR(VLOOKUP(VLOOKUP($A50,versenyek!OY:PA,3,FALSE),szabalyok!$A$16:$B$23,2,FALSE),0)</f>
        <v>0</v>
      </c>
      <c r="EB50" s="47">
        <f>versenyek!$PC$11*IFERROR(VLOOKUP(VLOOKUP($A50,versenyek!PB:PD,3,FALSE),szabalyok!$A$16:$B$23,2,FALSE),0)</f>
        <v>0</v>
      </c>
      <c r="EC50" s="47">
        <f>versenyek!$PF$11*IFERROR(VLOOKUP(VLOOKUP($A50,versenyek!PE:PG,3,FALSE),szabalyok!$A$16:$B$23,2,FALSE),0)</f>
        <v>0</v>
      </c>
      <c r="ED50" s="47">
        <f>versenyek!$PI$11*IFERROR(VLOOKUP(VLOOKUP($A50,versenyek!PH:PJ,3,FALSE),szabalyok!$A$16:$B$23,2,FALSE),0)</f>
        <v>0</v>
      </c>
      <c r="EE50" s="47">
        <f>versenyek!$PL$11*IFERROR(VLOOKUP(VLOOKUP($A50,versenyek!PK:PM,3,FALSE),szabalyok!$A$16:$B$23,2,FALSE),0)</f>
        <v>0</v>
      </c>
      <c r="EF50" s="47">
        <f>versenyek!$PO$11*IFERROR(VLOOKUP(VLOOKUP($A50,versenyek!PN:PP,3,FALSE),szabalyok!$A$16:$B$23,2,FALSE),0)</f>
        <v>0</v>
      </c>
      <c r="EG50" s="47">
        <f>versenyek!$PR$11*IFERROR(VLOOKUP(VLOOKUP($A50,versenyek!PQ:PS,3,FALSE),szabalyok!$A$16:$B$23,2,FALSE),0)</f>
        <v>0</v>
      </c>
      <c r="EH50" s="47">
        <f>versenyek!$PU$11*IFERROR(VLOOKUP(VLOOKUP($A50,versenyek!PT:PV,3,FALSE),szabalyok!$A$16:$B$23,2,FALSE),0)</f>
        <v>0</v>
      </c>
      <c r="EI50" s="47">
        <f>versenyek!$PX$11*IFERROR(VLOOKUP(VLOOKUP($A50,versenyek!PW:PY,3,FALSE),szabalyok!$A$16:$B$23,2,FALSE),0)</f>
        <v>0</v>
      </c>
      <c r="EJ50" s="47">
        <f>versenyek!$QA$11*IFERROR(VLOOKUP(VLOOKUP($A50,versenyek!PZ:QB,3,FALSE),szabalyok!$A$16:$B$23,2,FALSE),0)</f>
        <v>0</v>
      </c>
      <c r="EK50" s="47">
        <f>versenyek!$QD$11*IFERROR(VLOOKUP(VLOOKUP($A50,versenyek!QC:QE,3,FALSE),szabalyok!$A$16:$B$23,2,FALSE),0)</f>
        <v>0</v>
      </c>
      <c r="EL50" s="47">
        <f>versenyek!$QG$11*IFERROR(VLOOKUP(VLOOKUP($A50,versenyek!QF:QH,3,FALSE),szabalyok!$A$16:$B$23,2,FALSE),0)</f>
        <v>0</v>
      </c>
      <c r="EM50" s="47">
        <f>versenyek!$QJ$11*IFERROR(VLOOKUP(VLOOKUP($A50,versenyek!QI:QK,3,FALSE),szabalyok!$A$16:$B$23,2,FALSE),0)</f>
        <v>0</v>
      </c>
      <c r="EN50" s="47">
        <f>versenyek!$QM$11*IFERROR(VLOOKUP(VLOOKUP($A50,versenyek!QL:QN,3,FALSE),szabalyok!$A$16:$B$23,2,FALSE),0)</f>
        <v>0</v>
      </c>
      <c r="EO50" s="47">
        <f>versenyek!$QP$11*IFERROR(VLOOKUP(VLOOKUP($A50,versenyek!QO:QQ,3,FALSE),szabalyok!$A$16:$B$23,2,FALSE),0)</f>
        <v>0</v>
      </c>
      <c r="EP50" s="47">
        <f>versenyek!$QS$11*IFERROR(VLOOKUP(VLOOKUP($A50,versenyek!QR:QT,3,FALSE),szabalyok!$A$16:$B$23,2,FALSE),0)</f>
        <v>0</v>
      </c>
      <c r="EQ50" s="47">
        <f>versenyek!$QV$11*IFERROR(VLOOKUP(VLOOKUP($A50,versenyek!QU:QW,3,FALSE),szabalyok!$A$16:$B$23,2,FALSE),0)</f>
        <v>0</v>
      </c>
      <c r="ER50" s="47">
        <f>versenyek!$RE$11*IFERROR(VLOOKUP(VLOOKUP($A50,versenyek!RD:RF,3,FALSE),szabalyok!$A$16:$B$23,2,FALSE),0)</f>
        <v>6.0073170399018743</v>
      </c>
      <c r="ES50" s="47">
        <f>versenyek!$RH$11*IFERROR(VLOOKUP(VLOOKUP($A50,versenyek!RG:RI,3,FALSE),szabalyok!$A$16:$B$23,2,FALSE),0)</f>
        <v>0</v>
      </c>
      <c r="ET50" s="47">
        <f>versenyek!$RK$11*IFERROR(VLOOKUP(VLOOKUP($A50,versenyek!RJ:RL,3,FALSE),szabalyok!$A$16:$B$23,2,FALSE),0)</f>
        <v>0</v>
      </c>
      <c r="EU50" s="47">
        <f>versenyek!$RN$11*IFERROR(VLOOKUP(VLOOKUP($A50,versenyek!RM:RO,3,FALSE),szabalyok!$A$16:$B$23,2,FALSE),0)</f>
        <v>0</v>
      </c>
      <c r="EV50" s="47">
        <f>versenyek!$RQ$11*IFERROR(VLOOKUP(VLOOKUP($A50,versenyek!RP:RR,3,FALSE),szabalyok!$A$16:$B$23,2,FALSE),0)</f>
        <v>0</v>
      </c>
      <c r="EW50" s="47">
        <f>versenyek!$RT$11*IFERROR(VLOOKUP(VLOOKUP($A50,versenyek!RS:RU,3,FALSE),szabalyok!$A$16:$B$23,2,FALSE),0)</f>
        <v>0</v>
      </c>
      <c r="EX50" s="47">
        <f>versenyek!$RW$11*IFERROR(VLOOKUP(VLOOKUP($A50,versenyek!RV:RX,3,FALSE),szabalyok!$A$16:$B$23,2,FALSE),0)</f>
        <v>0</v>
      </c>
      <c r="EY50" s="47">
        <f>versenyek!$RZ$11*IFERROR(VLOOKUP(VLOOKUP($A50,versenyek!RY:SA,3,FALSE),szabalyok!$A$16:$B$23,2,FALSE),0)</f>
        <v>0</v>
      </c>
      <c r="EZ50" s="47">
        <f>versenyek!$SC$11*IFERROR(VLOOKUP(VLOOKUP($A50,versenyek!SB:SD,3,FALSE),szabalyok!$A$16:$B$23,2,FALSE),0)</f>
        <v>0</v>
      </c>
      <c r="FA50" s="47">
        <f>versenyek!$SF$11*IFERROR(VLOOKUP(VLOOKUP($A50,versenyek!SE:SG,3,FALSE),szabalyok!$A$16:$B$23,2,FALSE),0)</f>
        <v>0</v>
      </c>
      <c r="FB50" s="47">
        <f>versenyek!$SI$11*IFERROR(VLOOKUP(VLOOKUP($A50,versenyek!SH:SJ,3,FALSE),szabalyok!$A$16:$B$23,2,FALSE),0)</f>
        <v>0</v>
      </c>
      <c r="FC50" s="47">
        <f>versenyek!$SL$11*IFERROR(VLOOKUP(VLOOKUP($A50,versenyek!SK:SM,3,FALSE),szabalyok!$A$16:$B$23,2,FALSE),0)</f>
        <v>0</v>
      </c>
      <c r="FD50" s="47">
        <f>versenyek!$SO$11*IFERROR(VLOOKUP(VLOOKUP($A50,versenyek!SN:SP,3,FALSE),szabalyok!$A$16:$B$23,2,FALSE),0)</f>
        <v>0</v>
      </c>
      <c r="FE50" s="47">
        <f>versenyek!$SR$11*IFERROR(VLOOKUP(VLOOKUP($A50,versenyek!SQ:SS,3,FALSE),szabalyok!$A$16:$B$23,2,FALSE),0)</f>
        <v>0</v>
      </c>
      <c r="FF50" s="47">
        <f>versenyek!$SU$11*IFERROR(VLOOKUP(VLOOKUP($A50,versenyek!ST:SV,3,FALSE),szabalyok!$A$16:$B$23,2,FALSE),0)</f>
        <v>0</v>
      </c>
      <c r="FG50" s="47">
        <f>versenyek!$SX$11*IFERROR(VLOOKUP(VLOOKUP($A50,versenyek!SW:SY,3,FALSE),szabalyok!$A$16:$B$23,2,FALSE),0)</f>
        <v>0</v>
      </c>
      <c r="FH50" s="47">
        <f>versenyek!$TA$11*IFERROR(VLOOKUP(VLOOKUP($A50,versenyek!SZ:TB,3,FALSE),szabalyok!$A$16:$B$23,2,FALSE),0)</f>
        <v>0</v>
      </c>
      <c r="FI50" s="47">
        <f>versenyek!$TD$11*IFERROR(VLOOKUP(VLOOKUP($A50,versenyek!TC:TE,3,FALSE),szabalyok!$A$16:$B$23,2,FALSE),0)</f>
        <v>0</v>
      </c>
      <c r="FJ50" s="47">
        <f>versenyek!$TG$11*IFERROR(VLOOKUP(VLOOKUP($A50,versenyek!TF:TH,3,FALSE),szabalyok!$A$16:$B$23,2,FALSE),0)</f>
        <v>0</v>
      </c>
      <c r="FK50" s="47">
        <f>versenyek!$TJ$11*IFERROR(VLOOKUP(VLOOKUP($A50,versenyek!TI:TK,3,FALSE),szabalyok!$A$16:$B$23,2,FALSE),0)</f>
        <v>0</v>
      </c>
      <c r="FL50" s="47">
        <f>versenyek!$TM$11*IFERROR(VLOOKUP(VLOOKUP($A50,versenyek!TL:TN,3,FALSE),szabalyok!$A$16:$B$23,2,FALSE),0)</f>
        <v>0</v>
      </c>
      <c r="FM50" s="47">
        <f>versenyek!$TP$11*IFERROR(VLOOKUP(VLOOKUP($A50,versenyek!TO:TQ,3,FALSE),szabalyok!$A$16:$B$23,2,FALSE),0)</f>
        <v>0</v>
      </c>
      <c r="FN50" s="47">
        <f>versenyek!$TS$11*IFERROR(VLOOKUP(VLOOKUP($A50,versenyek!TR:TT,3,FALSE),szabalyok!$A$16:$B$23,2,FALSE),0)</f>
        <v>0</v>
      </c>
      <c r="FO50" s="47"/>
      <c r="FP50" s="235">
        <f t="shared" si="1"/>
        <v>6.0073170399018743</v>
      </c>
    </row>
    <row r="51" spans="1:172">
      <c r="A51" s="1" t="s">
        <v>1651</v>
      </c>
      <c r="B51" s="47">
        <v>0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  <c r="P51" s="47">
        <v>34.76949927759572</v>
      </c>
      <c r="Q51" s="47">
        <v>0</v>
      </c>
      <c r="R51" s="47">
        <f>versenyek!$BD$11*IFERROR(VLOOKUP(VLOOKUP($A51,versenyek!BC:BE,3,FALSE),szabalyok!$A$16:$B$23,2,FALSE),0)</f>
        <v>0</v>
      </c>
      <c r="S51" s="47">
        <f>versenyek!$BG$11*IFERROR(VLOOKUP(VLOOKUP($A51,versenyek!BF:BH,3,FALSE),szabalyok!$A$16:$B$23,2,FALSE),0)</f>
        <v>0</v>
      </c>
      <c r="T51" s="47">
        <f>versenyek!$BJ$11*IFERROR(VLOOKUP(VLOOKUP($A51,versenyek!BI:BK,3,FALSE),szabalyok!$A$16:$B$23,2,FALSE),0)</f>
        <v>0</v>
      </c>
      <c r="U51" s="47">
        <f>versenyek!$BM$11*IFERROR(VLOOKUP(VLOOKUP($A51,versenyek!BL:BN,3,FALSE),szabalyok!$A$16:$B$23,2,FALSE),0)</f>
        <v>0</v>
      </c>
      <c r="V51" s="47">
        <f>versenyek!$BP$11*IFERROR(VLOOKUP(VLOOKUP($A51,versenyek!BO:BQ,3,FALSE),szabalyok!$A$16:$B$23,2,FALSE),0)</f>
        <v>0</v>
      </c>
      <c r="W51" s="47">
        <f>versenyek!$BS$11*IFERROR(VLOOKUP(VLOOKUP($A51,versenyek!BR:BT,3,FALSE),szabalyok!$A$16:$B$23,2,FALSE),0)</f>
        <v>0</v>
      </c>
      <c r="X51" s="47">
        <f>versenyek!$BV$11*IFERROR(VLOOKUP(VLOOKUP($A51,versenyek!BU:BW,3,FALSE),szabalyok!$A$16:$B$23,2,FALSE),0)</f>
        <v>0</v>
      </c>
      <c r="Y51" s="47">
        <f>versenyek!$BY$11*IFERROR(VLOOKUP(VLOOKUP($A51,versenyek!BX:BZ,3,FALSE),szabalyok!$A$16:$B$23,2,FALSE),0)</f>
        <v>0</v>
      </c>
      <c r="Z51" s="47">
        <f>versenyek!$CB$11*IFERROR(VLOOKUP(VLOOKUP($A51,versenyek!CA:CC,3,FALSE),szabalyok!$A$16:$B$23,2,FALSE),0)</f>
        <v>0</v>
      </c>
      <c r="AA51" s="47">
        <f>versenyek!$CE$11*IFERROR(VLOOKUP(VLOOKUP($A51,versenyek!CD:CF,3,FALSE),szabalyok!$A$16:$B$23,2,FALSE),0)</f>
        <v>0</v>
      </c>
      <c r="AB51" s="47">
        <f>versenyek!$CH$11*IFERROR(VLOOKUP(VLOOKUP($A51,versenyek!CG:CI,3,FALSE),szabalyok!$A$16:$B$23,2,FALSE),0)</f>
        <v>0</v>
      </c>
      <c r="AC51" s="47">
        <f>versenyek!$CK$11*IFERROR(VLOOKUP(VLOOKUP($A51,versenyek!CJ:CL,3,FALSE),szabalyok!$A$16:$B$23,2,FALSE),0)</f>
        <v>0</v>
      </c>
      <c r="AD51" s="47">
        <f>versenyek!$CN$11*IFERROR(VLOOKUP(VLOOKUP($A51,versenyek!CM:CO,3,FALSE),szabalyok!$A$16:$B$23,2,FALSE),0)</f>
        <v>0</v>
      </c>
      <c r="AE51" s="47">
        <f>versenyek!$CQ$11*IFERROR(VLOOKUP(VLOOKUP($A51,versenyek!CP:CR,3,FALSE),szabalyok!$A$16:$B$23,2,FALSE),0)</f>
        <v>0</v>
      </c>
      <c r="AF51" s="47">
        <f>versenyek!$CT$11*IFERROR(VLOOKUP(VLOOKUP($A51,versenyek!CS:CU,3,FALSE),szabalyok!$A$16:$B$23,2,FALSE),0)</f>
        <v>0</v>
      </c>
      <c r="AG51" s="47">
        <f>versenyek!$CW$11*IFERROR(VLOOKUP(VLOOKUP($A51,versenyek!CV:CX,3,FALSE),szabalyok!$A$16:$B$23,2,FALSE),0)</f>
        <v>0</v>
      </c>
      <c r="AH51" s="47">
        <f>versenyek!$CZ$11*IFERROR(VLOOKUP(VLOOKUP($A51,versenyek!CY:DA,3,FALSE),szabalyok!$A$16:$B$23,2,FALSE),0)</f>
        <v>0</v>
      </c>
      <c r="AI51" s="47">
        <f>versenyek!$DC$11*IFERROR(VLOOKUP(VLOOKUP($A51,versenyek!DB:DD,3,FALSE),szabalyok!$A$16:$B$23,2,FALSE),0)</f>
        <v>0</v>
      </c>
      <c r="AJ51" s="47">
        <f>versenyek!$DF$11*IFERROR(VLOOKUP(VLOOKUP($A51,versenyek!DE:DG,3,FALSE),szabalyok!$A$16:$B$23,2,FALSE),0)</f>
        <v>0</v>
      </c>
      <c r="AK51" s="47">
        <f>versenyek!$DI$11*IFERROR(VLOOKUP(VLOOKUP($A51,versenyek!DH:DJ,3,FALSE),szabalyok!$A$16:$B$23,2,FALSE),0)</f>
        <v>0</v>
      </c>
      <c r="AL51" s="47">
        <f>versenyek!$DL$11*IFERROR(VLOOKUP(VLOOKUP($A51,versenyek!DK:DM,3,FALSE),szabalyok!$A$16:$B$23,2,FALSE),0)</f>
        <v>0</v>
      </c>
      <c r="AM51" s="47">
        <f>versenyek!$DR$11*IFERROR(VLOOKUP(VLOOKUP($A51,versenyek!DQ:DS,3,FALSE),szabalyok!$A$16:$B$23,2,FALSE),0)</f>
        <v>0</v>
      </c>
      <c r="AN51" s="47">
        <f>versenyek!$DU$11*IFERROR(VLOOKUP(VLOOKUP($A51,versenyek!DT:DV,3,FALSE),szabalyok!$A$16:$B$23,2,FALSE),0)</f>
        <v>0</v>
      </c>
      <c r="AO51" s="47">
        <f>versenyek!$DO$11*IFERROR(VLOOKUP(VLOOKUP($A51,versenyek!DN:DP,3,FALSE),szabalyok!$A$16:$B$23,2,FALSE),0)</f>
        <v>0</v>
      </c>
      <c r="AP51" s="47">
        <f>versenyek!$DX$11*IFERROR(VLOOKUP(VLOOKUP($A51,versenyek!DW:DY,3,FALSE),szabalyok!$A$16:$B$23,2,FALSE),0)</f>
        <v>0</v>
      </c>
      <c r="AQ51" s="47" t="e">
        <f>versenyek!$EA$11*IFERROR(VLOOKUP(VLOOKUP($A51,versenyek!DZ:EB,3,FALSE),szabalyok!$A$16:$B$23,2,FALSE),0)</f>
        <v>#DIV/0!</v>
      </c>
      <c r="AR51" s="47" t="e">
        <f>versenyek!$ED$11*IFERROR(VLOOKUP(VLOOKUP($A51,versenyek!EC:EE,3,FALSE),szabalyok!$A$16:$B$23,2,FALSE),0)</f>
        <v>#DIV/0!</v>
      </c>
      <c r="AS51" s="47">
        <f>versenyek!$EG$11*IFERROR(VLOOKUP(VLOOKUP($A51,versenyek!EF:EH,3,FALSE),szabalyok!$A$16:$B$23,2,FALSE),0)</f>
        <v>0</v>
      </c>
      <c r="AT51" s="47">
        <f>versenyek!$EJ$11*IFERROR(VLOOKUP(VLOOKUP($A51,versenyek!EI:EK,3,FALSE),szabalyok!$A$16:$B$23,2,FALSE),0)</f>
        <v>0</v>
      </c>
      <c r="AU51" s="47">
        <f>versenyek!$EM$11*IFERROR(VLOOKUP(VLOOKUP($A51,versenyek!EL:EN,3,FALSE),szabalyok!$A$16:$B$23,2,FALSE),0)</f>
        <v>0</v>
      </c>
      <c r="AV51" s="47">
        <f>versenyek!$EP$11*IFERROR(VLOOKUP(VLOOKUP($A51,versenyek!EO:EQ,3,FALSE),szabalyok!$A$16:$B$23,2,FALSE),0)</f>
        <v>0</v>
      </c>
      <c r="AW51" s="47">
        <f>versenyek!$EY$11*IFERROR(VLOOKUP(VLOOKUP($A51,versenyek!EX:EZ,3,FALSE),szabalyok!$A$16:$B$23,2,FALSE),0)</f>
        <v>0</v>
      </c>
      <c r="AX51" s="47">
        <f>versenyek!$FB$11*IFERROR(VLOOKUP(VLOOKUP($A51,versenyek!FA:FC,3,FALSE),szabalyok!$A$16:$B$23,2,FALSE),0)</f>
        <v>0</v>
      </c>
      <c r="AY51" s="47">
        <f>versenyek!$FE$11*IFERROR(VLOOKUP(VLOOKUP($A51,versenyek!FD:FF,3,FALSE),szabalyok!$A$16:$B$23,2,FALSE),0)</f>
        <v>0</v>
      </c>
      <c r="AZ51" s="47">
        <f>versenyek!$FH$11*IFERROR(VLOOKUP(VLOOKUP($A51,versenyek!FG:FI,3,FALSE),szabalyok!$A$16:$B$23,2,FALSE),0)</f>
        <v>0</v>
      </c>
      <c r="BA51" s="47">
        <f>versenyek!$FK$11*IFERROR(VLOOKUP(VLOOKUP($A51,versenyek!FJ:FL,3,FALSE),szabalyok!$A$16:$B$23,2,FALSE),0)</f>
        <v>0</v>
      </c>
      <c r="BB51" s="47">
        <f>versenyek!$FN$11*IFERROR(VLOOKUP(VLOOKUP($A51,versenyek!FM:FO,3,FALSE),szabalyok!$A$16:$B$23,2,FALSE),0)</f>
        <v>0</v>
      </c>
      <c r="BC51" s="47">
        <f>versenyek!$FQ$11*IFERROR(VLOOKUP(VLOOKUP($A51,versenyek!FP:FR,3,FALSE),szabalyok!$A$16:$B$23,2,FALSE),0)</f>
        <v>0</v>
      </c>
      <c r="BD51" s="47">
        <f>versenyek!$FT$11*IFERROR(VLOOKUP(VLOOKUP($A51,versenyek!FS:FU,3,FALSE),szabalyok!$A$16:$B$23,2,FALSE),0)</f>
        <v>0</v>
      </c>
      <c r="BE51" s="47">
        <f>versenyek!$FW$11*IFERROR(VLOOKUP(VLOOKUP($A51,versenyek!FV:FX,3,FALSE),szabalyok!$A$16:$B$23,2,FALSE),0)</f>
        <v>0</v>
      </c>
      <c r="BF51" s="47">
        <f>versenyek!$FZ$11*IFERROR(VLOOKUP(VLOOKUP($A51,versenyek!FY:GA,3,FALSE),szabalyok!$A$16:$B$23,2,FALSE),0)</f>
        <v>0</v>
      </c>
      <c r="BG51" s="47">
        <f>versenyek!$GC$11*IFERROR(VLOOKUP(VLOOKUP($A51,versenyek!GB:GD,3,FALSE),szabalyok!$A$16:$B$23,2,FALSE),0)</f>
        <v>0</v>
      </c>
      <c r="BH51" s="47">
        <f>versenyek!$GF$11*IFERROR(VLOOKUP(VLOOKUP($A51,versenyek!GE:GG,3,FALSE),szabalyok!$A$16:$B$23,2,FALSE),0)</f>
        <v>0</v>
      </c>
      <c r="BI51" s="47">
        <f>versenyek!$GI$11*IFERROR(VLOOKUP(VLOOKUP($A51,versenyek!GH:GJ,3,FALSE),szabalyok!$A$16:$B$23,2,FALSE),0)</f>
        <v>0</v>
      </c>
      <c r="BJ51" s="47">
        <f>versenyek!$GL$11*IFERROR(VLOOKUP(VLOOKUP($A51,versenyek!GK:GM,3,FALSE),szabalyok!$A$16:$B$23,2,FALSE),0)</f>
        <v>0</v>
      </c>
      <c r="BK51" s="47">
        <f>versenyek!$GO$11*IFERROR(VLOOKUP(VLOOKUP($A51,versenyek!GN:GP,3,FALSE),szabalyok!$A$16:$B$23,2,FALSE),0)</f>
        <v>0</v>
      </c>
      <c r="BL51" s="47">
        <f>versenyek!$GR$11*IFERROR(VLOOKUP(VLOOKUP($A51,versenyek!GQ:GS,3,FALSE),szabalyok!$A$16:$B$23,2,FALSE),0)</f>
        <v>0</v>
      </c>
      <c r="BM51" s="47">
        <f>versenyek!$GX$11*IFERROR(VLOOKUP(VLOOKUP($A51,versenyek!GW:GY,3,FALSE),szabalyok!$A$16:$B$23,2,FALSE),0)</f>
        <v>0</v>
      </c>
      <c r="BN51" s="47">
        <f>versenyek!$GX$11*IFERROR(VLOOKUP(VLOOKUP($A51,versenyek!GX:GZ,3,FALSE),szabalyok!$A$16:$B$23,2,FALSE),0)</f>
        <v>0</v>
      </c>
      <c r="BO51" s="47">
        <f>versenyek!$HD$11*IFERROR(VLOOKUP(VLOOKUP($A51,versenyek!HC:HE,3,FALSE),szabalyok!$A$16:$B$23,2,FALSE),0)</f>
        <v>0</v>
      </c>
      <c r="BP51" s="47">
        <f>versenyek!$HG$11*IFERROR(VLOOKUP(VLOOKUP($A51,versenyek!HF:HH,3,FALSE),szabalyok!$A$16:$B$23,2,FALSE),0)</f>
        <v>0</v>
      </c>
      <c r="BQ51" s="47">
        <f>versenyek!$HJ$11*IFERROR(VLOOKUP(VLOOKUP($A51,versenyek!HI:HK,3,FALSE),szabalyok!$A$16:$B$23,2,FALSE),0)</f>
        <v>0</v>
      </c>
      <c r="BR51" s="47">
        <f>versenyek!$HM$11*IFERROR(VLOOKUP(VLOOKUP($A51,versenyek!HL:HN,3,FALSE),szabalyok!$A$16:$B$23,2,FALSE),0)</f>
        <v>0</v>
      </c>
      <c r="BS51" s="47">
        <f>versenyek!$HP$11*IFERROR(VLOOKUP(VLOOKUP($A51,versenyek!HO:HQ,3,FALSE),szabalyok!$A$16:$B$23,2,FALSE),0)</f>
        <v>0</v>
      </c>
      <c r="BT51" s="47">
        <f>versenyek!$HS$11*IFERROR(VLOOKUP(VLOOKUP($A51,versenyek!HR:HT,3,FALSE),szabalyok!$A$16:$B$23,2,FALSE),0)</f>
        <v>0</v>
      </c>
      <c r="BU51" s="47">
        <f>versenyek!$HV$11*IFERROR(VLOOKUP(VLOOKUP($A51,versenyek!HU:HW,3,FALSE),szabalyok!$A$16:$B$23,2,FALSE),0)</f>
        <v>0</v>
      </c>
      <c r="BV51" s="47">
        <f>versenyek!$HY$11*IFERROR(VLOOKUP(VLOOKUP($A51,versenyek!HX:HZ,3,FALSE),szabalyok!$A$16:$B$23,2,FALSE),0)</f>
        <v>0</v>
      </c>
      <c r="BW51" s="47">
        <f>versenyek!$IB$11*IFERROR(VLOOKUP(VLOOKUP($A51,versenyek!IA:IC,3,FALSE),szabalyok!$A$16:$B$23,2,FALSE),0)</f>
        <v>0</v>
      </c>
      <c r="BX51" s="47">
        <f>versenyek!$IE$11*IFERROR(VLOOKUP(VLOOKUP($A51,versenyek!ID:IF,3,FALSE),szabalyok!$A$16:$B$23,2,FALSE),0)</f>
        <v>0</v>
      </c>
      <c r="BY51" s="47">
        <f>versenyek!$IH$11*IFERROR(VLOOKUP(VLOOKUP($A51,versenyek!IG:II,3,FALSE),szabalyok!$A$16:$B$23,2,FALSE),0)</f>
        <v>0</v>
      </c>
      <c r="BZ51" s="47">
        <f>versenyek!$IK$11*IFERROR(VLOOKUP(VLOOKUP($A51,versenyek!IJ:IL,3,FALSE),szabalyok!$A$16:$B$23,2,FALSE),0)</f>
        <v>0</v>
      </c>
      <c r="CA51" s="47">
        <f>versenyek!$IN$11*IFERROR(VLOOKUP(VLOOKUP($A51,versenyek!IM:IO,3,FALSE),szabalyok!$A$16:$B$23,2,FALSE),0)</f>
        <v>0</v>
      </c>
      <c r="CB51" s="47">
        <f>versenyek!$IW$11*IFERROR(VLOOKUP(VLOOKUP($A51,versenyek!IV:IX,3,FALSE),szabalyok!$A$16:$B$23,2,FALSE),0)</f>
        <v>0</v>
      </c>
      <c r="CC51" s="47">
        <f>versenyek!$IZ$11*IFERROR(VLOOKUP(VLOOKUP($A51,versenyek!IY:JA,3,FALSE),szabalyok!$A$16:$B$23,2,FALSE),0)</f>
        <v>0</v>
      </c>
      <c r="CD51" s="47">
        <f>versenyek!$JC$11*IFERROR(VLOOKUP(VLOOKUP($A51,versenyek!JB:JD,3,FALSE),szabalyok!$A$16:$B$23,2,FALSE),0)</f>
        <v>0</v>
      </c>
      <c r="CE51" s="47">
        <f>versenyek!$JF$11*IFERROR(VLOOKUP(VLOOKUP($A51,versenyek!JE:JG,3,FALSE),szabalyok!$A$16:$B$23,2,FALSE),0)</f>
        <v>0</v>
      </c>
      <c r="CF51" s="47">
        <f>versenyek!$JI$11*IFERROR(VLOOKUP(VLOOKUP($A51,versenyek!JH:JJ,3,FALSE),szabalyok!$A$16:$B$23,2,FALSE),0)</f>
        <v>0</v>
      </c>
      <c r="CG51" s="47">
        <f>versenyek!$JL$11*IFERROR(VLOOKUP(VLOOKUP($A51,versenyek!JK:JM,3,FALSE),szabalyok!$A$16:$B$23,2,FALSE),0)</f>
        <v>0</v>
      </c>
      <c r="CH51" s="47">
        <f>versenyek!$JO$11*IFERROR(VLOOKUP(VLOOKUP($A51,versenyek!JN:JP,3,FALSE),szabalyok!$A$16:$B$23,2,FALSE),0)</f>
        <v>0</v>
      </c>
      <c r="CI51" s="47">
        <f>versenyek!$JR$11*IFERROR(VLOOKUP(VLOOKUP($A51,versenyek!JQ:JS,3,FALSE),szabalyok!$A$16:$B$23,2,FALSE),0)</f>
        <v>0</v>
      </c>
      <c r="CJ51" s="47">
        <f>versenyek!$JU$11*IFERROR(VLOOKUP(VLOOKUP($A51,versenyek!JT:JV,3,FALSE),szabalyok!$A$16:$B$23,2,FALSE),0)</f>
        <v>0</v>
      </c>
      <c r="CK51" s="47">
        <f>versenyek!$JR$11*IFERROR(VLOOKUP(VLOOKUP($A51,versenyek!JW:JY,3,FALSE),szabalyok!$A$16:$B$23,2,FALSE),0)</f>
        <v>0</v>
      </c>
      <c r="CL51" s="47">
        <f>versenyek!$KA$11*IFERROR(VLOOKUP(VLOOKUP($A51,versenyek!JZ:KB,3,FALSE),szabalyok!$A$16:$B$23,2,FALSE),0)</f>
        <v>0</v>
      </c>
      <c r="CM51" s="47">
        <f>versenyek!$KD$11*IFERROR(VLOOKUP(VLOOKUP($A51,versenyek!KC:KE,3,FALSE),szabalyok!$A$16:$B$23,2,FALSE),0)</f>
        <v>0</v>
      </c>
      <c r="CN51" s="47">
        <f>versenyek!$KG$11*IFERROR(VLOOKUP(VLOOKUP($A51,versenyek!KF:KH,3,FALSE),szabalyok!$A$16:$B$23,2,FALSE),0)</f>
        <v>0</v>
      </c>
      <c r="CO51" s="47">
        <f>versenyek!$KJ$11*IFERROR(VLOOKUP(VLOOKUP($A51,versenyek!KI:KK,3,FALSE),szabalyok!$A$16:$B$23,2,FALSE),0)</f>
        <v>0</v>
      </c>
      <c r="CP51" s="47">
        <f>versenyek!$KM$11*IFERROR(VLOOKUP(VLOOKUP($A51,versenyek!KL:KN,3,FALSE),szabalyok!$A$16:$B$23,2,FALSE),0)</f>
        <v>0</v>
      </c>
      <c r="CQ51" s="47">
        <f>versenyek!$KP$11*IFERROR(VLOOKUP(VLOOKUP($A51,versenyek!KO:KQ,3,FALSE),szabalyok!$A$16:$B$23,2,FALSE),0)</f>
        <v>0</v>
      </c>
      <c r="CR51" s="47">
        <f>versenyek!$KS$11*IFERROR(VLOOKUP(VLOOKUP($A51,versenyek!KR:KT,3,FALSE),szabalyok!$A$16:$B$23,2,FALSE),0)</f>
        <v>0</v>
      </c>
      <c r="CS51" s="47">
        <f>versenyek!$KV$11*IFERROR(VLOOKUP(VLOOKUP($A51,versenyek!KU:KW,3,FALSE),szabalyok!$A$16:$B$23,2,FALSE),0)</f>
        <v>0</v>
      </c>
      <c r="CT51" s="47">
        <f>versenyek!$KY$11*IFERROR(VLOOKUP(VLOOKUP($A51,versenyek!KX:KZ,3,FALSE),szabalyok!$A$16:$B$23,2,FALSE),0)</f>
        <v>0</v>
      </c>
      <c r="CU51" s="47">
        <f>versenyek!$LB$11*IFERROR(VLOOKUP(VLOOKUP($A51,versenyek!LA:LC,3,FALSE),szabalyok!$A$16:$B$23,2,FALSE),0)</f>
        <v>0</v>
      </c>
      <c r="CV51" s="47">
        <f>versenyek!$LE$11*IFERROR(VLOOKUP(VLOOKUP($A51,versenyek!LD:LF,3,FALSE),szabalyok!$A$16:$B$23,2,FALSE),0)</f>
        <v>0</v>
      </c>
      <c r="CW51" s="47">
        <f>versenyek!$LH$11*IFERROR(VLOOKUP(VLOOKUP($A51,versenyek!LG:LI,3,FALSE),szabalyok!$A$16:$B$23,2,FALSE),0)</f>
        <v>0</v>
      </c>
      <c r="CX51" s="47">
        <f>versenyek!$LK$11*IFERROR(VLOOKUP(VLOOKUP($A51,versenyek!LJ:LL,3,FALSE),szabalyok!$A$16:$B$23,2,FALSE),0)</f>
        <v>0</v>
      </c>
      <c r="CY51" s="47">
        <f>versenyek!$LN$11*IFERROR(VLOOKUP(VLOOKUP($A51,versenyek!LM:LO,3,FALSE),szabalyok!$A$16:$B$23,2,FALSE),0)</f>
        <v>0</v>
      </c>
      <c r="CZ51" s="47">
        <f>versenyek!$LQ$11*IFERROR(VLOOKUP(VLOOKUP($A51,versenyek!LP:LR,3,FALSE),szabalyok!$A$16:$B$23,2,FALSE),0)</f>
        <v>0</v>
      </c>
      <c r="DA51" s="47">
        <f>versenyek!$LT$11*IFERROR(VLOOKUP(VLOOKUP($A51,versenyek!LS:LU,3,FALSE),szabalyok!$A$16:$B$23,2,FALSE),0)</f>
        <v>0</v>
      </c>
      <c r="DB51" s="47">
        <f>versenyek!$LW$11*IFERROR(VLOOKUP(VLOOKUP($A51,versenyek!LV:LX,3,FALSE),szabalyok!$A$16:$B$23,2,FALSE),0)</f>
        <v>0</v>
      </c>
      <c r="DC51" s="47">
        <f>versenyek!$LZ$11*IFERROR(VLOOKUP(VLOOKUP($A51,versenyek!LY:MA,3,FALSE),szabalyok!$A$16:$B$23,2,FALSE),0)</f>
        <v>0</v>
      </c>
      <c r="DD51" s="47">
        <f>versenyek!$MC$11*IFERROR(VLOOKUP(VLOOKUP($A51,versenyek!MB:MD,3,FALSE),szabalyok!$A$16:$B$23,2,FALSE),0)</f>
        <v>0</v>
      </c>
      <c r="DE51" s="47">
        <f>versenyek!$ML$11*IFERROR(VLOOKUP(VLOOKUP($A51,versenyek!MK:MM,3,FALSE),szabalyok!$A$16:$B$23,2,FALSE),0)</f>
        <v>0</v>
      </c>
      <c r="DF51" s="47">
        <f>versenyek!$MO$11*IFERROR(VLOOKUP(VLOOKUP($A51,versenyek!MN:MP,3,FALSE),szabalyok!$A$16:$B$23,2,FALSE),0)</f>
        <v>0</v>
      </c>
      <c r="DG51" s="47">
        <f>versenyek!$MR$11*IFERROR(VLOOKUP(VLOOKUP($A51,versenyek!MQ:MS,3,FALSE),szabalyok!$A$16:$B$23,2,FALSE),0)</f>
        <v>0</v>
      </c>
      <c r="DH51" s="47">
        <f>versenyek!$MU$11*IFERROR(VLOOKUP(VLOOKUP($A51,versenyek!MT:MV,3,FALSE),szabalyok!$A$16:$B$23,2,FALSE),0)</f>
        <v>0</v>
      </c>
      <c r="DI51" s="47">
        <f>versenyek!$MX$11*IFERROR(VLOOKUP(VLOOKUP($A51,versenyek!MW:MY,3,FALSE),szabalyok!$A$16:$B$23,2,FALSE),0)</f>
        <v>0</v>
      </c>
      <c r="DJ51" s="47">
        <f>versenyek!$NA$11*IFERROR(VLOOKUP(VLOOKUP($A51,versenyek!MZ:NB,3,FALSE),szabalyok!$A$16:$B$23,2,FALSE),0)</f>
        <v>0</v>
      </c>
      <c r="DK51" s="47">
        <f>versenyek!$ND$11*IFERROR(VLOOKUP(VLOOKUP($A51,versenyek!NC:NE,3,FALSE),szabalyok!$A$16:$B$23,2,FALSE),0)</f>
        <v>0</v>
      </c>
      <c r="DL51" s="47">
        <f>versenyek!$NG$11*IFERROR(VLOOKUP(VLOOKUP($A51,versenyek!NF:NH,3,FALSE),szabalyok!$A$16:$B$23,2,FALSE),0)</f>
        <v>0</v>
      </c>
      <c r="DM51" s="47">
        <f>versenyek!$NJ$11*IFERROR(VLOOKUP(VLOOKUP($A51,versenyek!NI:NK,3,FALSE),szabalyok!$A$16:$B$23,2,FALSE),0)</f>
        <v>0</v>
      </c>
      <c r="DN51" s="47">
        <f>versenyek!$NM$11*IFERROR(VLOOKUP(VLOOKUP($A51,versenyek!NL:NN,3,FALSE),szabalyok!$A$16:$B$23,2,FALSE),0)</f>
        <v>0</v>
      </c>
      <c r="DO51" s="47">
        <f>versenyek!$NP$11*IFERROR(VLOOKUP(VLOOKUP($A51,versenyek!NO:NQ,3,FALSE),szabalyok!$A$16:$B$23,2,FALSE),0)</f>
        <v>0</v>
      </c>
      <c r="DP51" s="47">
        <f>versenyek!$NS$11*IFERROR(VLOOKUP(VLOOKUP($A51,versenyek!NR:NT,3,FALSE),szabalyok!$A$16:$B$23,2,FALSE),0)</f>
        <v>0</v>
      </c>
      <c r="DQ51" s="47">
        <f>versenyek!$NV$11*IFERROR(VLOOKUP(VLOOKUP($A51,versenyek!NU:NW,3,FALSE),szabalyok!$A$16:$B$23,2,FALSE),0)</f>
        <v>0</v>
      </c>
      <c r="DR51" s="47">
        <f>versenyek!$NY$11*IFERROR(VLOOKUP(VLOOKUP($A51,versenyek!NX:NZ,3,FALSE),szabalyok!$A$16:$B$23,2,FALSE),0)</f>
        <v>0</v>
      </c>
      <c r="DS51" s="47">
        <f>versenyek!$OB$11*IFERROR(VLOOKUP(VLOOKUP($A51,versenyek!OA:OC,3,FALSE),szabalyok!$A$16:$B$23,2,FALSE),0)</f>
        <v>0</v>
      </c>
      <c r="DT51" s="47">
        <f>versenyek!$OE$11*IFERROR(VLOOKUP(VLOOKUP($A51,versenyek!OD:OF,3,FALSE),szabalyok!$A$16:$B$23,2,FALSE),0)</f>
        <v>0</v>
      </c>
      <c r="DU51" s="47">
        <f>versenyek!$OH$11*IFERROR(VLOOKUP(VLOOKUP($A51,versenyek!OG:OI,3,FALSE),szabalyok!$A$16:$B$23,2,FALSE),0)</f>
        <v>0</v>
      </c>
      <c r="DV51" s="47">
        <f>versenyek!$OK$11*IFERROR(VLOOKUP(VLOOKUP($A51,versenyek!OJ:OL,3,FALSE),szabalyok!$A$16:$B$23,2,FALSE),0)</f>
        <v>0</v>
      </c>
      <c r="DW51" s="47">
        <f>versenyek!$ON$11*IFERROR(VLOOKUP(VLOOKUP($A51,versenyek!OM:OO,3,FALSE),szabalyok!$A$16:$B$23,2,FALSE),0)</f>
        <v>0</v>
      </c>
      <c r="DX51" s="47">
        <f>versenyek!$OQ$11*IFERROR(VLOOKUP(VLOOKUP($A51,versenyek!OP:OR,3,FALSE),szabalyok!$A$16:$B$23,2,FALSE),0)</f>
        <v>0</v>
      </c>
      <c r="DY51" s="47">
        <f>versenyek!$OT$11*IFERROR(VLOOKUP(VLOOKUP($A51,versenyek!OS:OU,3,FALSE),szabalyok!$A$16:$B$23,2,FALSE),0)</f>
        <v>0</v>
      </c>
      <c r="DZ51" s="47">
        <f>versenyek!$OW$11*IFERROR(VLOOKUP(VLOOKUP($A51,versenyek!OV:OX,3,FALSE),szabalyok!$A$16:$B$23,2,FALSE),0)</f>
        <v>0</v>
      </c>
      <c r="EA51" s="47">
        <f>versenyek!$OZ$11*IFERROR(VLOOKUP(VLOOKUP($A51,versenyek!OY:PA,3,FALSE),szabalyok!$A$16:$B$23,2,FALSE),0)</f>
        <v>0</v>
      </c>
      <c r="EB51" s="47">
        <f>versenyek!$PC$11*IFERROR(VLOOKUP(VLOOKUP($A51,versenyek!PB:PD,3,FALSE),szabalyok!$A$16:$B$23,2,FALSE),0)</f>
        <v>0</v>
      </c>
      <c r="EC51" s="47">
        <f>versenyek!$PF$11*IFERROR(VLOOKUP(VLOOKUP($A51,versenyek!PE:PG,3,FALSE),szabalyok!$A$16:$B$23,2,FALSE),0)</f>
        <v>0</v>
      </c>
      <c r="ED51" s="47">
        <f>versenyek!$PI$11*IFERROR(VLOOKUP(VLOOKUP($A51,versenyek!PH:PJ,3,FALSE),szabalyok!$A$16:$B$23,2,FALSE),0)</f>
        <v>0</v>
      </c>
      <c r="EE51" s="47">
        <f>versenyek!$PL$11*IFERROR(VLOOKUP(VLOOKUP($A51,versenyek!PK:PM,3,FALSE),szabalyok!$A$16:$B$23,2,FALSE),0)</f>
        <v>0</v>
      </c>
      <c r="EF51" s="47">
        <f>versenyek!$PO$11*IFERROR(VLOOKUP(VLOOKUP($A51,versenyek!PN:PP,3,FALSE),szabalyok!$A$16:$B$23,2,FALSE),0)</f>
        <v>0</v>
      </c>
      <c r="EG51" s="47">
        <f>versenyek!$PR$11*IFERROR(VLOOKUP(VLOOKUP($A51,versenyek!PQ:PS,3,FALSE),szabalyok!$A$16:$B$23,2,FALSE),0)</f>
        <v>0</v>
      </c>
      <c r="EH51" s="47">
        <f>versenyek!$PU$11*IFERROR(VLOOKUP(VLOOKUP($A51,versenyek!PT:PV,3,FALSE),szabalyok!$A$16:$B$23,2,FALSE),0)</f>
        <v>0</v>
      </c>
      <c r="EI51" s="47">
        <f>versenyek!$PX$11*IFERROR(VLOOKUP(VLOOKUP($A51,versenyek!PW:PY,3,FALSE),szabalyok!$A$16:$B$23,2,FALSE),0)</f>
        <v>0</v>
      </c>
      <c r="EJ51" s="47">
        <f>versenyek!$QA$11*IFERROR(VLOOKUP(VLOOKUP($A51,versenyek!PZ:QB,3,FALSE),szabalyok!$A$16:$B$23,2,FALSE),0)</f>
        <v>0</v>
      </c>
      <c r="EK51" s="47">
        <f>versenyek!$QD$11*IFERROR(VLOOKUP(VLOOKUP($A51,versenyek!QC:QE,3,FALSE),szabalyok!$A$16:$B$23,2,FALSE),0)</f>
        <v>0</v>
      </c>
      <c r="EL51" s="47">
        <f>versenyek!$QG$11*IFERROR(VLOOKUP(VLOOKUP($A51,versenyek!QF:QH,3,FALSE),szabalyok!$A$16:$B$23,2,FALSE),0)</f>
        <v>0</v>
      </c>
      <c r="EM51" s="47">
        <f>versenyek!$QJ$11*IFERROR(VLOOKUP(VLOOKUP($A51,versenyek!QI:QK,3,FALSE),szabalyok!$A$16:$B$23,2,FALSE),0)</f>
        <v>0</v>
      </c>
      <c r="EN51" s="47">
        <f>versenyek!$QM$11*IFERROR(VLOOKUP(VLOOKUP($A51,versenyek!QL:QN,3,FALSE),szabalyok!$A$16:$B$23,2,FALSE),0)</f>
        <v>0</v>
      </c>
      <c r="EO51" s="47">
        <f>versenyek!$QP$11*IFERROR(VLOOKUP(VLOOKUP($A51,versenyek!QO:QQ,3,FALSE),szabalyok!$A$16:$B$23,2,FALSE),0)</f>
        <v>0</v>
      </c>
      <c r="EP51" s="47">
        <f>versenyek!$QS$11*IFERROR(VLOOKUP(VLOOKUP($A51,versenyek!QR:QT,3,FALSE),szabalyok!$A$16:$B$23,2,FALSE),0)</f>
        <v>0</v>
      </c>
      <c r="EQ51" s="47">
        <f>versenyek!$QV$11*IFERROR(VLOOKUP(VLOOKUP($A51,versenyek!QU:QW,3,FALSE),szabalyok!$A$16:$B$23,2,FALSE),0)</f>
        <v>0</v>
      </c>
      <c r="ER51" s="47">
        <f>versenyek!$RE$11*IFERROR(VLOOKUP(VLOOKUP($A51,versenyek!RD:RF,3,FALSE),szabalyok!$A$16:$B$23,2,FALSE),0)</f>
        <v>0</v>
      </c>
      <c r="ES51" s="47">
        <f>versenyek!$RH$11*IFERROR(VLOOKUP(VLOOKUP($A51,versenyek!RG:RI,3,FALSE),szabalyok!$A$16:$B$23,2,FALSE),0)</f>
        <v>0</v>
      </c>
      <c r="ET51" s="47">
        <f>versenyek!$RK$11*IFERROR(VLOOKUP(VLOOKUP($A51,versenyek!RJ:RL,3,FALSE),szabalyok!$A$16:$B$23,2,FALSE),0)</f>
        <v>0</v>
      </c>
      <c r="EU51" s="47">
        <f>versenyek!$RN$11*IFERROR(VLOOKUP(VLOOKUP($A51,versenyek!RM:RO,3,FALSE),szabalyok!$A$16:$B$23,2,FALSE),0)</f>
        <v>0</v>
      </c>
      <c r="EV51" s="47">
        <f>versenyek!$RQ$11*IFERROR(VLOOKUP(VLOOKUP($A51,versenyek!RP:RR,3,FALSE),szabalyok!$A$16:$B$23,2,FALSE),0)</f>
        <v>0</v>
      </c>
      <c r="EW51" s="47">
        <f>versenyek!$RT$11*IFERROR(VLOOKUP(VLOOKUP($A51,versenyek!RS:RU,3,FALSE),szabalyok!$A$16:$B$23,2,FALSE),0)</f>
        <v>0</v>
      </c>
      <c r="EX51" s="47">
        <f>versenyek!$RW$11*IFERROR(VLOOKUP(VLOOKUP($A51,versenyek!RV:RX,3,FALSE),szabalyok!$A$16:$B$23,2,FALSE),0)</f>
        <v>0</v>
      </c>
      <c r="EY51" s="47">
        <f>versenyek!$RZ$11*IFERROR(VLOOKUP(VLOOKUP($A51,versenyek!RY:SA,3,FALSE),szabalyok!$A$16:$B$23,2,FALSE),0)</f>
        <v>0</v>
      </c>
      <c r="EZ51" s="47">
        <f>versenyek!$SC$11*IFERROR(VLOOKUP(VLOOKUP($A51,versenyek!SB:SD,3,FALSE),szabalyok!$A$16:$B$23,2,FALSE),0)</f>
        <v>0</v>
      </c>
      <c r="FA51" s="47">
        <f>versenyek!$SF$11*IFERROR(VLOOKUP(VLOOKUP($A51,versenyek!SE:SG,3,FALSE),szabalyok!$A$16:$B$23,2,FALSE),0)</f>
        <v>0</v>
      </c>
      <c r="FB51" s="47">
        <f>versenyek!$SI$11*IFERROR(VLOOKUP(VLOOKUP($A51,versenyek!SH:SJ,3,FALSE),szabalyok!$A$16:$B$23,2,FALSE),0)</f>
        <v>0</v>
      </c>
      <c r="FC51" s="47">
        <f>versenyek!$SL$11*IFERROR(VLOOKUP(VLOOKUP($A51,versenyek!SK:SM,3,FALSE),szabalyok!$A$16:$B$23,2,FALSE),0)</f>
        <v>0</v>
      </c>
      <c r="FD51" s="47">
        <f>versenyek!$SO$11*IFERROR(VLOOKUP(VLOOKUP($A51,versenyek!SN:SP,3,FALSE),szabalyok!$A$16:$B$23,2,FALSE),0)</f>
        <v>0</v>
      </c>
      <c r="FE51" s="47">
        <f>versenyek!$SR$11*IFERROR(VLOOKUP(VLOOKUP($A51,versenyek!SQ:SS,3,FALSE),szabalyok!$A$16:$B$23,2,FALSE),0)</f>
        <v>0</v>
      </c>
      <c r="FF51" s="47">
        <f>versenyek!$SU$11*IFERROR(VLOOKUP(VLOOKUP($A51,versenyek!ST:SV,3,FALSE),szabalyok!$A$16:$B$23,2,FALSE),0)</f>
        <v>0</v>
      </c>
      <c r="FG51" s="47">
        <f>versenyek!$SX$11*IFERROR(VLOOKUP(VLOOKUP($A51,versenyek!SW:SY,3,FALSE),szabalyok!$A$16:$B$23,2,FALSE),0)</f>
        <v>0</v>
      </c>
      <c r="FH51" s="47">
        <f>versenyek!$TA$11*IFERROR(VLOOKUP(VLOOKUP($A51,versenyek!SZ:TB,3,FALSE),szabalyok!$A$16:$B$23,2,FALSE),0)</f>
        <v>0</v>
      </c>
      <c r="FI51" s="47">
        <f>versenyek!$TD$11*IFERROR(VLOOKUP(VLOOKUP($A51,versenyek!TC:TE,3,FALSE),szabalyok!$A$16:$B$23,2,FALSE),0)</f>
        <v>0</v>
      </c>
      <c r="FJ51" s="47">
        <f>versenyek!$TG$11*IFERROR(VLOOKUP(VLOOKUP($A51,versenyek!TF:TH,3,FALSE),szabalyok!$A$16:$B$23,2,FALSE),0)</f>
        <v>0</v>
      </c>
      <c r="FK51" s="47">
        <f>versenyek!$TJ$11*IFERROR(VLOOKUP(VLOOKUP($A51,versenyek!TI:TK,3,FALSE),szabalyok!$A$16:$B$23,2,FALSE),0)</f>
        <v>0</v>
      </c>
      <c r="FL51" s="47">
        <f>versenyek!$TM$11*IFERROR(VLOOKUP(VLOOKUP($A51,versenyek!TL:TN,3,FALSE),szabalyok!$A$16:$B$23,2,FALSE),0)</f>
        <v>5.7604861521737369</v>
      </c>
      <c r="FM51" s="47">
        <f>versenyek!$TP$11*IFERROR(VLOOKUP(VLOOKUP($A51,versenyek!TO:TQ,3,FALSE),szabalyok!$A$16:$B$23,2,FALSE),0)</f>
        <v>0</v>
      </c>
      <c r="FN51" s="47">
        <f>versenyek!$TS$11*IFERROR(VLOOKUP(VLOOKUP($A51,versenyek!TR:TT,3,FALSE),szabalyok!$A$16:$B$23,2,FALSE),0)</f>
        <v>0</v>
      </c>
      <c r="FO51" s="47"/>
      <c r="FP51" s="235">
        <f t="shared" si="1"/>
        <v>5.7604861521737369</v>
      </c>
    </row>
    <row r="52" spans="1:172">
      <c r="A52" s="63" t="s">
        <v>1626</v>
      </c>
      <c r="B52" s="47">
        <v>0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34.76949927759572</v>
      </c>
      <c r="Q52" s="47">
        <v>0</v>
      </c>
      <c r="R52" s="47">
        <f>versenyek!$BD$11*IFERROR(VLOOKUP(VLOOKUP($A52,versenyek!BC:BE,3,FALSE),szabalyok!$A$16:$B$23,2,FALSE),0)</f>
        <v>0</v>
      </c>
      <c r="S52" s="47">
        <f>versenyek!$BG$11*IFERROR(VLOOKUP(VLOOKUP($A52,versenyek!BF:BH,3,FALSE),szabalyok!$A$16:$B$23,2,FALSE),0)</f>
        <v>0</v>
      </c>
      <c r="T52" s="47">
        <f>versenyek!$BJ$11*IFERROR(VLOOKUP(VLOOKUP($A52,versenyek!BI:BK,3,FALSE),szabalyok!$A$16:$B$23,2,FALSE),0)</f>
        <v>0</v>
      </c>
      <c r="U52" s="47">
        <f>versenyek!$BM$11*IFERROR(VLOOKUP(VLOOKUP($A52,versenyek!BL:BN,3,FALSE),szabalyok!$A$16:$B$23,2,FALSE),0)</f>
        <v>0</v>
      </c>
      <c r="V52" s="47">
        <f>versenyek!$BP$11*IFERROR(VLOOKUP(VLOOKUP($A52,versenyek!BO:BQ,3,FALSE),szabalyok!$A$16:$B$23,2,FALSE),0)</f>
        <v>0</v>
      </c>
      <c r="W52" s="47">
        <f>versenyek!$BS$11*IFERROR(VLOOKUP(VLOOKUP($A52,versenyek!BR:BT,3,FALSE),szabalyok!$A$16:$B$23,2,FALSE),0)</f>
        <v>0</v>
      </c>
      <c r="X52" s="47">
        <f>versenyek!$BV$11*IFERROR(VLOOKUP(VLOOKUP($A52,versenyek!BU:BW,3,FALSE),szabalyok!$A$16:$B$23,2,FALSE),0)</f>
        <v>0</v>
      </c>
      <c r="Y52" s="47">
        <f>versenyek!$BY$11*IFERROR(VLOOKUP(VLOOKUP($A52,versenyek!BX:BZ,3,FALSE),szabalyok!$A$16:$B$23,2,FALSE),0)</f>
        <v>0</v>
      </c>
      <c r="Z52" s="47">
        <f>versenyek!$CB$11*IFERROR(VLOOKUP(VLOOKUP($A52,versenyek!CA:CC,3,FALSE),szabalyok!$A$16:$B$23,2,FALSE),0)</f>
        <v>0</v>
      </c>
      <c r="AA52" s="47">
        <f>versenyek!$CE$11*IFERROR(VLOOKUP(VLOOKUP($A52,versenyek!CD:CF,3,FALSE),szabalyok!$A$16:$B$23,2,FALSE),0)</f>
        <v>0</v>
      </c>
      <c r="AB52" s="47">
        <f>versenyek!$CH$11*IFERROR(VLOOKUP(VLOOKUP($A52,versenyek!CG:CI,3,FALSE),szabalyok!$A$16:$B$23,2,FALSE),0)</f>
        <v>0</v>
      </c>
      <c r="AC52" s="47">
        <f>versenyek!$CK$11*IFERROR(VLOOKUP(VLOOKUP($A52,versenyek!CJ:CL,3,FALSE),szabalyok!$A$16:$B$23,2,FALSE),0)</f>
        <v>0</v>
      </c>
      <c r="AD52" s="47">
        <f>versenyek!$CN$11*IFERROR(VLOOKUP(VLOOKUP($A52,versenyek!CM:CO,3,FALSE),szabalyok!$A$16:$B$23,2,FALSE),0)</f>
        <v>0</v>
      </c>
      <c r="AE52" s="47">
        <f>versenyek!$CQ$11*IFERROR(VLOOKUP(VLOOKUP($A52,versenyek!CP:CR,3,FALSE),szabalyok!$A$16:$B$23,2,FALSE),0)</f>
        <v>0</v>
      </c>
      <c r="AF52" s="47">
        <f>versenyek!$CT$11*IFERROR(VLOOKUP(VLOOKUP($A52,versenyek!CS:CU,3,FALSE),szabalyok!$A$16:$B$23,2,FALSE),0)</f>
        <v>0</v>
      </c>
      <c r="AG52" s="47">
        <f>versenyek!$CW$11*IFERROR(VLOOKUP(VLOOKUP($A52,versenyek!CV:CX,3,FALSE),szabalyok!$A$16:$B$23,2,FALSE),0)</f>
        <v>0</v>
      </c>
      <c r="AH52" s="47">
        <f>versenyek!$CZ$11*IFERROR(VLOOKUP(VLOOKUP($A52,versenyek!CY:DA,3,FALSE),szabalyok!$A$16:$B$23,2,FALSE),0)</f>
        <v>0</v>
      </c>
      <c r="AI52" s="47">
        <f>versenyek!$DC$11*IFERROR(VLOOKUP(VLOOKUP($A52,versenyek!DB:DD,3,FALSE),szabalyok!$A$16:$B$23,2,FALSE),0)</f>
        <v>0</v>
      </c>
      <c r="AJ52" s="47">
        <f>versenyek!$DF$11*IFERROR(VLOOKUP(VLOOKUP($A52,versenyek!DE:DG,3,FALSE),szabalyok!$A$16:$B$23,2,FALSE),0)</f>
        <v>0</v>
      </c>
      <c r="AK52" s="47">
        <f>versenyek!$DI$11*IFERROR(VLOOKUP(VLOOKUP($A52,versenyek!DH:DJ,3,FALSE),szabalyok!$A$16:$B$23,2,FALSE),0)</f>
        <v>0</v>
      </c>
      <c r="AL52" s="47">
        <f>versenyek!$DL$11*IFERROR(VLOOKUP(VLOOKUP($A52,versenyek!DK:DM,3,FALSE),szabalyok!$A$16:$B$23,2,FALSE),0)</f>
        <v>0</v>
      </c>
      <c r="AM52" s="47">
        <f>versenyek!$DR$11*IFERROR(VLOOKUP(VLOOKUP($A52,versenyek!DQ:DS,3,FALSE),szabalyok!$A$16:$B$23,2,FALSE),0)</f>
        <v>0</v>
      </c>
      <c r="AN52" s="47">
        <f>versenyek!$DU$11*IFERROR(VLOOKUP(VLOOKUP($A52,versenyek!DT:DV,3,FALSE),szabalyok!$A$16:$B$23,2,FALSE),0)</f>
        <v>0</v>
      </c>
      <c r="AO52" s="47">
        <f>versenyek!$DO$11*IFERROR(VLOOKUP(VLOOKUP($A52,versenyek!DN:DP,3,FALSE),szabalyok!$A$16:$B$23,2,FALSE),0)</f>
        <v>0</v>
      </c>
      <c r="AP52" s="47">
        <f>versenyek!$DX$11*IFERROR(VLOOKUP(VLOOKUP($A52,versenyek!DW:DY,3,FALSE),szabalyok!$A$16:$B$23,2,FALSE),0)</f>
        <v>0</v>
      </c>
      <c r="AQ52" s="47" t="e">
        <f>versenyek!$EA$11*IFERROR(VLOOKUP(VLOOKUP($A52,versenyek!DZ:EB,3,FALSE),szabalyok!$A$16:$B$23,2,FALSE),0)</f>
        <v>#DIV/0!</v>
      </c>
      <c r="AR52" s="47" t="e">
        <f>versenyek!$ED$11*IFERROR(VLOOKUP(VLOOKUP($A52,versenyek!EC:EE,3,FALSE),szabalyok!$A$16:$B$23,2,FALSE),0)</f>
        <v>#DIV/0!</v>
      </c>
      <c r="AS52" s="47">
        <f>versenyek!$EG$11*IFERROR(VLOOKUP(VLOOKUP($A52,versenyek!EF:EH,3,FALSE),szabalyok!$A$16:$B$23,2,FALSE),0)</f>
        <v>0</v>
      </c>
      <c r="AT52" s="47">
        <f>versenyek!$EJ$11*IFERROR(VLOOKUP(VLOOKUP($A52,versenyek!EI:EK,3,FALSE),szabalyok!$A$16:$B$23,2,FALSE),0)</f>
        <v>0</v>
      </c>
      <c r="AU52" s="47">
        <f>versenyek!$EM$11*IFERROR(VLOOKUP(VLOOKUP($A52,versenyek!EL:EN,3,FALSE),szabalyok!$A$16:$B$23,2,FALSE),0)</f>
        <v>0</v>
      </c>
      <c r="AV52" s="47">
        <f>versenyek!$EP$11*IFERROR(VLOOKUP(VLOOKUP($A52,versenyek!EO:EQ,3,FALSE),szabalyok!$A$16:$B$23,2,FALSE),0)</f>
        <v>0</v>
      </c>
      <c r="AW52" s="47">
        <f>versenyek!$EY$11*IFERROR(VLOOKUP(VLOOKUP($A52,versenyek!EX:EZ,3,FALSE),szabalyok!$A$16:$B$23,2,FALSE),0)</f>
        <v>0</v>
      </c>
      <c r="AX52" s="47">
        <f>versenyek!$FB$11*IFERROR(VLOOKUP(VLOOKUP($A52,versenyek!FA:FC,3,FALSE),szabalyok!$A$16:$B$23,2,FALSE),0)</f>
        <v>0</v>
      </c>
      <c r="AY52" s="47">
        <f>versenyek!$FE$11*IFERROR(VLOOKUP(VLOOKUP($A52,versenyek!FD:FF,3,FALSE),szabalyok!$A$16:$B$23,2,FALSE),0)</f>
        <v>0</v>
      </c>
      <c r="AZ52" s="47">
        <f>versenyek!$FH$11*IFERROR(VLOOKUP(VLOOKUP($A52,versenyek!FG:FI,3,FALSE),szabalyok!$A$16:$B$23,2,FALSE),0)</f>
        <v>0</v>
      </c>
      <c r="BA52" s="47">
        <f>versenyek!$FK$11*IFERROR(VLOOKUP(VLOOKUP($A52,versenyek!FJ:FL,3,FALSE),szabalyok!$A$16:$B$23,2,FALSE),0)</f>
        <v>0</v>
      </c>
      <c r="BB52" s="47">
        <f>versenyek!$FN$11*IFERROR(VLOOKUP(VLOOKUP($A52,versenyek!FM:FO,3,FALSE),szabalyok!$A$16:$B$23,2,FALSE),0)</f>
        <v>0</v>
      </c>
      <c r="BC52" s="47">
        <f>versenyek!$FQ$11*IFERROR(VLOOKUP(VLOOKUP($A52,versenyek!FP:FR,3,FALSE),szabalyok!$A$16:$B$23,2,FALSE),0)</f>
        <v>0</v>
      </c>
      <c r="BD52" s="47">
        <f>versenyek!$FT$11*IFERROR(VLOOKUP(VLOOKUP($A52,versenyek!FS:FU,3,FALSE),szabalyok!$A$16:$B$23,2,FALSE),0)</f>
        <v>0</v>
      </c>
      <c r="BE52" s="47">
        <f>versenyek!$FW$11*IFERROR(VLOOKUP(VLOOKUP($A52,versenyek!FV:FX,3,FALSE),szabalyok!$A$16:$B$23,2,FALSE),0)</f>
        <v>0</v>
      </c>
      <c r="BF52" s="47">
        <f>versenyek!$FZ$11*IFERROR(VLOOKUP(VLOOKUP($A52,versenyek!FY:GA,3,FALSE),szabalyok!$A$16:$B$23,2,FALSE),0)</f>
        <v>0</v>
      </c>
      <c r="BG52" s="47">
        <f>versenyek!$GC$11*IFERROR(VLOOKUP(VLOOKUP($A52,versenyek!GB:GD,3,FALSE),szabalyok!$A$16:$B$23,2,FALSE),0)</f>
        <v>0</v>
      </c>
      <c r="BH52" s="47">
        <f>versenyek!$GF$11*IFERROR(VLOOKUP(VLOOKUP($A52,versenyek!GE:GG,3,FALSE),szabalyok!$A$16:$B$23,2,FALSE),0)</f>
        <v>0</v>
      </c>
      <c r="BI52" s="47">
        <f>versenyek!$GI$11*IFERROR(VLOOKUP(VLOOKUP($A52,versenyek!GH:GJ,3,FALSE),szabalyok!$A$16:$B$23,2,FALSE),0)</f>
        <v>0</v>
      </c>
      <c r="BJ52" s="47">
        <f>versenyek!$GL$11*IFERROR(VLOOKUP(VLOOKUP($A52,versenyek!GK:GM,3,FALSE),szabalyok!$A$16:$B$23,2,FALSE),0)</f>
        <v>0</v>
      </c>
      <c r="BK52" s="47">
        <f>versenyek!$GO$11*IFERROR(VLOOKUP(VLOOKUP($A52,versenyek!GN:GP,3,FALSE),szabalyok!$A$16:$B$23,2,FALSE),0)</f>
        <v>0</v>
      </c>
      <c r="BL52" s="47">
        <f>versenyek!$GR$11*IFERROR(VLOOKUP(VLOOKUP($A52,versenyek!GQ:GS,3,FALSE),szabalyok!$A$16:$B$23,2,FALSE),0)</f>
        <v>0</v>
      </c>
      <c r="BM52" s="47">
        <f>versenyek!$GX$11*IFERROR(VLOOKUP(VLOOKUP($A52,versenyek!GW:GY,3,FALSE),szabalyok!$A$16:$B$23,2,FALSE),0)</f>
        <v>0</v>
      </c>
      <c r="BN52" s="47">
        <f>versenyek!$GX$11*IFERROR(VLOOKUP(VLOOKUP($A52,versenyek!GX:GZ,3,FALSE),szabalyok!$A$16:$B$23,2,FALSE),0)</f>
        <v>0</v>
      </c>
      <c r="BO52" s="47">
        <f>versenyek!$HD$11*IFERROR(VLOOKUP(VLOOKUP($A52,versenyek!HC:HE,3,FALSE),szabalyok!$A$16:$B$23,2,FALSE),0)</f>
        <v>0</v>
      </c>
      <c r="BP52" s="47">
        <f>versenyek!$HG$11*IFERROR(VLOOKUP(VLOOKUP($A52,versenyek!HF:HH,3,FALSE),szabalyok!$A$16:$B$23,2,FALSE),0)</f>
        <v>0</v>
      </c>
      <c r="BQ52" s="47">
        <f>versenyek!$HJ$11*IFERROR(VLOOKUP(VLOOKUP($A52,versenyek!HI:HK,3,FALSE),szabalyok!$A$16:$B$23,2,FALSE),0)</f>
        <v>0</v>
      </c>
      <c r="BR52" s="47">
        <f>versenyek!$HM$11*IFERROR(VLOOKUP(VLOOKUP($A52,versenyek!HL:HN,3,FALSE),szabalyok!$A$16:$B$23,2,FALSE),0)</f>
        <v>0</v>
      </c>
      <c r="BS52" s="47">
        <f>versenyek!$HP$11*IFERROR(VLOOKUP(VLOOKUP($A52,versenyek!HO:HQ,3,FALSE),szabalyok!$A$16:$B$23,2,FALSE),0)</f>
        <v>0</v>
      </c>
      <c r="BT52" s="47">
        <f>versenyek!$HS$11*IFERROR(VLOOKUP(VLOOKUP($A52,versenyek!HR:HT,3,FALSE),szabalyok!$A$16:$B$23,2,FALSE),0)</f>
        <v>0</v>
      </c>
      <c r="BU52" s="47">
        <f>versenyek!$HV$11*IFERROR(VLOOKUP(VLOOKUP($A52,versenyek!HU:HW,3,FALSE),szabalyok!$A$16:$B$23,2,FALSE),0)</f>
        <v>0</v>
      </c>
      <c r="BV52" s="47">
        <f>versenyek!$HY$11*IFERROR(VLOOKUP(VLOOKUP($A52,versenyek!HX:HZ,3,FALSE),szabalyok!$A$16:$B$23,2,FALSE),0)</f>
        <v>0</v>
      </c>
      <c r="BW52" s="47">
        <f>versenyek!$IB$11*IFERROR(VLOOKUP(VLOOKUP($A52,versenyek!IA:IC,3,FALSE),szabalyok!$A$16:$B$23,2,FALSE),0)</f>
        <v>0</v>
      </c>
      <c r="BX52" s="47">
        <f>versenyek!$IE$11*IFERROR(VLOOKUP(VLOOKUP($A52,versenyek!ID:IF,3,FALSE),szabalyok!$A$16:$B$23,2,FALSE),0)</f>
        <v>0</v>
      </c>
      <c r="BY52" s="47">
        <f>versenyek!$IH$11*IFERROR(VLOOKUP(VLOOKUP($A52,versenyek!IG:II,3,FALSE),szabalyok!$A$16:$B$23,2,FALSE),0)</f>
        <v>0</v>
      </c>
      <c r="BZ52" s="47">
        <f>versenyek!$IK$11*IFERROR(VLOOKUP(VLOOKUP($A52,versenyek!IJ:IL,3,FALSE),szabalyok!$A$16:$B$23,2,FALSE),0)</f>
        <v>0</v>
      </c>
      <c r="CA52" s="47">
        <f>versenyek!$IN$11*IFERROR(VLOOKUP(VLOOKUP($A52,versenyek!IM:IO,3,FALSE),szabalyok!$A$16:$B$23,2,FALSE),0)</f>
        <v>0</v>
      </c>
      <c r="CB52" s="47">
        <f>versenyek!$IW$11*IFERROR(VLOOKUP(VLOOKUP($A52,versenyek!IV:IX,3,FALSE),szabalyok!$A$16:$B$23,2,FALSE),0)</f>
        <v>0</v>
      </c>
      <c r="CC52" s="47">
        <f>versenyek!$IZ$11*IFERROR(VLOOKUP(VLOOKUP($A52,versenyek!IY:JA,3,FALSE),szabalyok!$A$16:$B$23,2,FALSE),0)</f>
        <v>0</v>
      </c>
      <c r="CD52" s="47">
        <f>versenyek!$JC$11*IFERROR(VLOOKUP(VLOOKUP($A52,versenyek!JB:JD,3,FALSE),szabalyok!$A$16:$B$23,2,FALSE),0)</f>
        <v>0</v>
      </c>
      <c r="CE52" s="47">
        <f>versenyek!$JF$11*IFERROR(VLOOKUP(VLOOKUP($A52,versenyek!JE:JG,3,FALSE),szabalyok!$A$16:$B$23,2,FALSE),0)</f>
        <v>0</v>
      </c>
      <c r="CF52" s="47">
        <f>versenyek!$JI$11*IFERROR(VLOOKUP(VLOOKUP($A52,versenyek!JH:JJ,3,FALSE),szabalyok!$A$16:$B$23,2,FALSE),0)</f>
        <v>0</v>
      </c>
      <c r="CG52" s="47">
        <f>versenyek!$JL$11*IFERROR(VLOOKUP(VLOOKUP($A52,versenyek!JK:JM,3,FALSE),szabalyok!$A$16:$B$23,2,FALSE),0)</f>
        <v>0</v>
      </c>
      <c r="CH52" s="47">
        <f>versenyek!$JO$11*IFERROR(VLOOKUP(VLOOKUP($A52,versenyek!JN:JP,3,FALSE),szabalyok!$A$16:$B$23,2,FALSE),0)</f>
        <v>0</v>
      </c>
      <c r="CI52" s="47">
        <f>versenyek!$JR$11*IFERROR(VLOOKUP(VLOOKUP($A52,versenyek!JQ:JS,3,FALSE),szabalyok!$A$16:$B$23,2,FALSE),0)</f>
        <v>0</v>
      </c>
      <c r="CJ52" s="47">
        <f>versenyek!$JU$11*IFERROR(VLOOKUP(VLOOKUP($A52,versenyek!JT:JV,3,FALSE),szabalyok!$A$16:$B$23,2,FALSE),0)</f>
        <v>0</v>
      </c>
      <c r="CK52" s="47">
        <f>versenyek!$JR$11*IFERROR(VLOOKUP(VLOOKUP($A52,versenyek!JW:JY,3,FALSE),szabalyok!$A$16:$B$23,2,FALSE),0)</f>
        <v>0</v>
      </c>
      <c r="CL52" s="47">
        <f>versenyek!$KA$11*IFERROR(VLOOKUP(VLOOKUP($A52,versenyek!JZ:KB,3,FALSE),szabalyok!$A$16:$B$23,2,FALSE),0)</f>
        <v>0</v>
      </c>
      <c r="CM52" s="47">
        <f>versenyek!$KD$11*IFERROR(VLOOKUP(VLOOKUP($A52,versenyek!KC:KE,3,FALSE),szabalyok!$A$16:$B$23,2,FALSE),0)</f>
        <v>0</v>
      </c>
      <c r="CN52" s="47">
        <f>versenyek!$KG$11*IFERROR(VLOOKUP(VLOOKUP($A52,versenyek!KF:KH,3,FALSE),szabalyok!$A$16:$B$23,2,FALSE),0)</f>
        <v>0</v>
      </c>
      <c r="CO52" s="47">
        <f>versenyek!$KJ$11*IFERROR(VLOOKUP(VLOOKUP($A52,versenyek!KI:KK,3,FALSE),szabalyok!$A$16:$B$23,2,FALSE),0)</f>
        <v>0</v>
      </c>
      <c r="CP52" s="47">
        <f>versenyek!$KM$11*IFERROR(VLOOKUP(VLOOKUP($A52,versenyek!KL:KN,3,FALSE),szabalyok!$A$16:$B$23,2,FALSE),0)</f>
        <v>0</v>
      </c>
      <c r="CQ52" s="47">
        <f>versenyek!$KP$11*IFERROR(VLOOKUP(VLOOKUP($A52,versenyek!KO:KQ,3,FALSE),szabalyok!$A$16:$B$23,2,FALSE),0)</f>
        <v>0</v>
      </c>
      <c r="CR52" s="47">
        <f>versenyek!$KS$11*IFERROR(VLOOKUP(VLOOKUP($A52,versenyek!KR:KT,3,FALSE),szabalyok!$A$16:$B$23,2,FALSE),0)</f>
        <v>0</v>
      </c>
      <c r="CS52" s="47">
        <f>versenyek!$KV$11*IFERROR(VLOOKUP(VLOOKUP($A52,versenyek!KU:KW,3,FALSE),szabalyok!$A$16:$B$23,2,FALSE),0)</f>
        <v>0</v>
      </c>
      <c r="CT52" s="47">
        <f>versenyek!$KY$11*IFERROR(VLOOKUP(VLOOKUP($A52,versenyek!KX:KZ,3,FALSE),szabalyok!$A$16:$B$23,2,FALSE),0)</f>
        <v>0</v>
      </c>
      <c r="CU52" s="47">
        <f>versenyek!$LB$11*IFERROR(VLOOKUP(VLOOKUP($A52,versenyek!LA:LC,3,FALSE),szabalyok!$A$16:$B$23,2,FALSE),0)</f>
        <v>0</v>
      </c>
      <c r="CV52" s="47">
        <f>versenyek!$LE$11*IFERROR(VLOOKUP(VLOOKUP($A52,versenyek!LD:LF,3,FALSE),szabalyok!$A$16:$B$23,2,FALSE),0)</f>
        <v>0</v>
      </c>
      <c r="CW52" s="47">
        <f>versenyek!$LH$11*IFERROR(VLOOKUP(VLOOKUP($A52,versenyek!LG:LI,3,FALSE),szabalyok!$A$16:$B$23,2,FALSE),0)</f>
        <v>0</v>
      </c>
      <c r="CX52" s="47">
        <f>versenyek!$LK$11*IFERROR(VLOOKUP(VLOOKUP($A52,versenyek!LJ:LL,3,FALSE),szabalyok!$A$16:$B$23,2,FALSE),0)</f>
        <v>0</v>
      </c>
      <c r="CY52" s="47">
        <f>versenyek!$LN$11*IFERROR(VLOOKUP(VLOOKUP($A52,versenyek!LM:LO,3,FALSE),szabalyok!$A$16:$B$23,2,FALSE),0)</f>
        <v>0</v>
      </c>
      <c r="CZ52" s="47">
        <f>versenyek!$LQ$11*IFERROR(VLOOKUP(VLOOKUP($A52,versenyek!LP:LR,3,FALSE),szabalyok!$A$16:$B$23,2,FALSE),0)</f>
        <v>0</v>
      </c>
      <c r="DA52" s="47">
        <f>versenyek!$LT$11*IFERROR(VLOOKUP(VLOOKUP($A52,versenyek!LS:LU,3,FALSE),szabalyok!$A$16:$B$23,2,FALSE),0)</f>
        <v>0</v>
      </c>
      <c r="DB52" s="47">
        <f>versenyek!$LW$11*IFERROR(VLOOKUP(VLOOKUP($A52,versenyek!LV:LX,3,FALSE),szabalyok!$A$16:$B$23,2,FALSE),0)</f>
        <v>0</v>
      </c>
      <c r="DC52" s="47">
        <f>versenyek!$LZ$11*IFERROR(VLOOKUP(VLOOKUP($A52,versenyek!LY:MA,3,FALSE),szabalyok!$A$16:$B$23,2,FALSE),0)</f>
        <v>0</v>
      </c>
      <c r="DD52" s="47">
        <f>versenyek!$MC$11*IFERROR(VLOOKUP(VLOOKUP($A52,versenyek!MB:MD,3,FALSE),szabalyok!$A$16:$B$23,2,FALSE),0)</f>
        <v>0</v>
      </c>
      <c r="DE52" s="47">
        <f>versenyek!$ML$11*IFERROR(VLOOKUP(VLOOKUP($A52,versenyek!MK:MM,3,FALSE),szabalyok!$A$16:$B$23,2,FALSE),0)</f>
        <v>0</v>
      </c>
      <c r="DF52" s="47">
        <f>versenyek!$MO$11*IFERROR(VLOOKUP(VLOOKUP($A52,versenyek!MN:MP,3,FALSE),szabalyok!$A$16:$B$23,2,FALSE),0)</f>
        <v>0</v>
      </c>
      <c r="DG52" s="47">
        <f>versenyek!$MR$11*IFERROR(VLOOKUP(VLOOKUP($A52,versenyek!MQ:MS,3,FALSE),szabalyok!$A$16:$B$23,2,FALSE),0)</f>
        <v>0</v>
      </c>
      <c r="DH52" s="47">
        <f>versenyek!$MU$11*IFERROR(VLOOKUP(VLOOKUP($A52,versenyek!MT:MV,3,FALSE),szabalyok!$A$16:$B$23,2,FALSE),0)</f>
        <v>0</v>
      </c>
      <c r="DI52" s="47">
        <f>versenyek!$MX$11*IFERROR(VLOOKUP(VLOOKUP($A52,versenyek!MW:MY,3,FALSE),szabalyok!$A$16:$B$23,2,FALSE),0)</f>
        <v>0</v>
      </c>
      <c r="DJ52" s="47">
        <f>versenyek!$NA$11*IFERROR(VLOOKUP(VLOOKUP($A52,versenyek!MZ:NB,3,FALSE),szabalyok!$A$16:$B$23,2,FALSE),0)</f>
        <v>0</v>
      </c>
      <c r="DK52" s="47">
        <f>versenyek!$ND$11*IFERROR(VLOOKUP(VLOOKUP($A52,versenyek!NC:NE,3,FALSE),szabalyok!$A$16:$B$23,2,FALSE),0)</f>
        <v>0</v>
      </c>
      <c r="DL52" s="47">
        <f>versenyek!$NG$11*IFERROR(VLOOKUP(VLOOKUP($A52,versenyek!NF:NH,3,FALSE),szabalyok!$A$16:$B$23,2,FALSE),0)</f>
        <v>0</v>
      </c>
      <c r="DM52" s="47">
        <f>versenyek!$NJ$11*IFERROR(VLOOKUP(VLOOKUP($A52,versenyek!NI:NK,3,FALSE),szabalyok!$A$16:$B$23,2,FALSE),0)</f>
        <v>0</v>
      </c>
      <c r="DN52" s="47">
        <f>versenyek!$NM$11*IFERROR(VLOOKUP(VLOOKUP($A52,versenyek!NL:NN,3,FALSE),szabalyok!$A$16:$B$23,2,FALSE),0)</f>
        <v>0</v>
      </c>
      <c r="DO52" s="47">
        <f>versenyek!$NP$11*IFERROR(VLOOKUP(VLOOKUP($A52,versenyek!NO:NQ,3,FALSE),szabalyok!$A$16:$B$23,2,FALSE),0)</f>
        <v>0</v>
      </c>
      <c r="DP52" s="47">
        <f>versenyek!$NS$11*IFERROR(VLOOKUP(VLOOKUP($A52,versenyek!NR:NT,3,FALSE),szabalyok!$A$16:$B$23,2,FALSE),0)</f>
        <v>0</v>
      </c>
      <c r="DQ52" s="47">
        <f>versenyek!$NV$11*IFERROR(VLOOKUP(VLOOKUP($A52,versenyek!NU:NW,3,FALSE),szabalyok!$A$16:$B$23,2,FALSE),0)</f>
        <v>0</v>
      </c>
      <c r="DR52" s="47">
        <f>versenyek!$NY$11*IFERROR(VLOOKUP(VLOOKUP($A52,versenyek!NX:NZ,3,FALSE),szabalyok!$A$16:$B$23,2,FALSE),0)</f>
        <v>0</v>
      </c>
      <c r="DS52" s="47">
        <f>versenyek!$OB$11*IFERROR(VLOOKUP(VLOOKUP($A52,versenyek!OA:OC,3,FALSE),szabalyok!$A$16:$B$23,2,FALSE),0)</f>
        <v>0</v>
      </c>
      <c r="DT52" s="47">
        <f>versenyek!$OE$11*IFERROR(VLOOKUP(VLOOKUP($A52,versenyek!OD:OF,3,FALSE),szabalyok!$A$16:$B$23,2,FALSE),0)</f>
        <v>0</v>
      </c>
      <c r="DU52" s="47">
        <f>versenyek!$OH$11*IFERROR(VLOOKUP(VLOOKUP($A52,versenyek!OG:OI,3,FALSE),szabalyok!$A$16:$B$23,2,FALSE),0)</f>
        <v>0</v>
      </c>
      <c r="DV52" s="47">
        <f>versenyek!$OK$11*IFERROR(VLOOKUP(VLOOKUP($A52,versenyek!OJ:OL,3,FALSE),szabalyok!$A$16:$B$23,2,FALSE),0)</f>
        <v>0</v>
      </c>
      <c r="DW52" s="47">
        <f>versenyek!$ON$11*IFERROR(VLOOKUP(VLOOKUP($A52,versenyek!OM:OO,3,FALSE),szabalyok!$A$16:$B$23,2,FALSE),0)</f>
        <v>0</v>
      </c>
      <c r="DX52" s="47">
        <f>versenyek!$OQ$11*IFERROR(VLOOKUP(VLOOKUP($A52,versenyek!OP:OR,3,FALSE),szabalyok!$A$16:$B$23,2,FALSE),0)</f>
        <v>0</v>
      </c>
      <c r="DY52" s="47">
        <f>versenyek!$OT$11*IFERROR(VLOOKUP(VLOOKUP($A52,versenyek!OS:OU,3,FALSE),szabalyok!$A$16:$B$23,2,FALSE),0)</f>
        <v>0</v>
      </c>
      <c r="DZ52" s="47">
        <f>versenyek!$OW$11*IFERROR(VLOOKUP(VLOOKUP($A52,versenyek!OV:OX,3,FALSE),szabalyok!$A$16:$B$23,2,FALSE),0)</f>
        <v>0</v>
      </c>
      <c r="EA52" s="47">
        <f>versenyek!$OZ$11*IFERROR(VLOOKUP(VLOOKUP($A52,versenyek!OY:PA,3,FALSE),szabalyok!$A$16:$B$23,2,FALSE),0)</f>
        <v>0</v>
      </c>
      <c r="EB52" s="47">
        <f>versenyek!$PC$11*IFERROR(VLOOKUP(VLOOKUP($A52,versenyek!PB:PD,3,FALSE),szabalyok!$A$16:$B$23,2,FALSE),0)</f>
        <v>0</v>
      </c>
      <c r="EC52" s="47">
        <f>versenyek!$PF$11*IFERROR(VLOOKUP(VLOOKUP($A52,versenyek!PE:PG,3,FALSE),szabalyok!$A$16:$B$23,2,FALSE),0)</f>
        <v>0</v>
      </c>
      <c r="ED52" s="47">
        <f>versenyek!$PI$11*IFERROR(VLOOKUP(VLOOKUP($A52,versenyek!PH:PJ,3,FALSE),szabalyok!$A$16:$B$23,2,FALSE),0)</f>
        <v>0</v>
      </c>
      <c r="EE52" s="47">
        <f>versenyek!$PL$11*IFERROR(VLOOKUP(VLOOKUP($A52,versenyek!PK:PM,3,FALSE),szabalyok!$A$16:$B$23,2,FALSE),0)</f>
        <v>0</v>
      </c>
      <c r="EF52" s="47">
        <f>versenyek!$PO$11*IFERROR(VLOOKUP(VLOOKUP($A52,versenyek!PN:PP,3,FALSE),szabalyok!$A$16:$B$23,2,FALSE),0)</f>
        <v>0</v>
      </c>
      <c r="EG52" s="47">
        <f>versenyek!$PR$11*IFERROR(VLOOKUP(VLOOKUP($A52,versenyek!PQ:PS,3,FALSE),szabalyok!$A$16:$B$23,2,FALSE),0)</f>
        <v>0</v>
      </c>
      <c r="EH52" s="47">
        <f>versenyek!$PU$11*IFERROR(VLOOKUP(VLOOKUP($A52,versenyek!PT:PV,3,FALSE),szabalyok!$A$16:$B$23,2,FALSE),0)</f>
        <v>0</v>
      </c>
      <c r="EI52" s="47">
        <f>versenyek!$PX$11*IFERROR(VLOOKUP(VLOOKUP($A52,versenyek!PW:PY,3,FALSE),szabalyok!$A$16:$B$23,2,FALSE),0)</f>
        <v>0</v>
      </c>
      <c r="EJ52" s="47">
        <f>versenyek!$QA$11*IFERROR(VLOOKUP(VLOOKUP($A52,versenyek!PZ:QB,3,FALSE),szabalyok!$A$16:$B$23,2,FALSE),0)</f>
        <v>0</v>
      </c>
      <c r="EK52" s="47">
        <f>versenyek!$QD$11*IFERROR(VLOOKUP(VLOOKUP($A52,versenyek!QC:QE,3,FALSE),szabalyok!$A$16:$B$23,2,FALSE),0)</f>
        <v>0</v>
      </c>
      <c r="EL52" s="47">
        <f>versenyek!$QG$11*IFERROR(VLOOKUP(VLOOKUP($A52,versenyek!QF:QH,3,FALSE),szabalyok!$A$16:$B$23,2,FALSE),0)</f>
        <v>0</v>
      </c>
      <c r="EM52" s="47">
        <f>versenyek!$QJ$11*IFERROR(VLOOKUP(VLOOKUP($A52,versenyek!QI:QK,3,FALSE),szabalyok!$A$16:$B$23,2,FALSE),0)</f>
        <v>0</v>
      </c>
      <c r="EN52" s="47">
        <f>versenyek!$QM$11*IFERROR(VLOOKUP(VLOOKUP($A52,versenyek!QL:QN,3,FALSE),szabalyok!$A$16:$B$23,2,FALSE),0)</f>
        <v>0</v>
      </c>
      <c r="EO52" s="47">
        <f>versenyek!$QP$11*IFERROR(VLOOKUP(VLOOKUP($A52,versenyek!QO:QQ,3,FALSE),szabalyok!$A$16:$B$23,2,FALSE),0)</f>
        <v>0</v>
      </c>
      <c r="EP52" s="47">
        <f>versenyek!$QS$11*IFERROR(VLOOKUP(VLOOKUP($A52,versenyek!QR:QT,3,FALSE),szabalyok!$A$16:$B$23,2,FALSE),0)</f>
        <v>0</v>
      </c>
      <c r="EQ52" s="47">
        <f>versenyek!$QV$11*IFERROR(VLOOKUP(VLOOKUP($A52,versenyek!QU:QW,3,FALSE),szabalyok!$A$16:$B$23,2,FALSE),0)</f>
        <v>0</v>
      </c>
      <c r="ER52" s="47">
        <f>versenyek!$RE$11*IFERROR(VLOOKUP(VLOOKUP($A52,versenyek!RD:RF,3,FALSE),szabalyok!$A$16:$B$23,2,FALSE),0)</f>
        <v>0</v>
      </c>
      <c r="ES52" s="47">
        <f>versenyek!$RH$11*IFERROR(VLOOKUP(VLOOKUP($A52,versenyek!RG:RI,3,FALSE),szabalyok!$A$16:$B$23,2,FALSE),0)</f>
        <v>0</v>
      </c>
      <c r="ET52" s="47">
        <f>versenyek!$RK$11*IFERROR(VLOOKUP(VLOOKUP($A52,versenyek!RJ:RL,3,FALSE),szabalyok!$A$16:$B$23,2,FALSE),0)</f>
        <v>0</v>
      </c>
      <c r="EU52" s="47">
        <f>versenyek!$RN$11*IFERROR(VLOOKUP(VLOOKUP($A52,versenyek!RM:RO,3,FALSE),szabalyok!$A$16:$B$23,2,FALSE),0)</f>
        <v>0</v>
      </c>
      <c r="EV52" s="47">
        <f>versenyek!$RQ$11*IFERROR(VLOOKUP(VLOOKUP($A52,versenyek!RP:RR,3,FALSE),szabalyok!$A$16:$B$23,2,FALSE),0)</f>
        <v>0</v>
      </c>
      <c r="EW52" s="47">
        <f>versenyek!$RT$11*IFERROR(VLOOKUP(VLOOKUP($A52,versenyek!RS:RU,3,FALSE),szabalyok!$A$16:$B$23,2,FALSE),0)</f>
        <v>0</v>
      </c>
      <c r="EX52" s="47">
        <f>versenyek!$RW$11*IFERROR(VLOOKUP(VLOOKUP($A52,versenyek!RV:RX,3,FALSE),szabalyok!$A$16:$B$23,2,FALSE),0)</f>
        <v>0</v>
      </c>
      <c r="EY52" s="47">
        <f>versenyek!$RZ$11*IFERROR(VLOOKUP(VLOOKUP($A52,versenyek!RY:SA,3,FALSE),szabalyok!$A$16:$B$23,2,FALSE),0)</f>
        <v>0</v>
      </c>
      <c r="EZ52" s="47">
        <f>versenyek!$SC$11*IFERROR(VLOOKUP(VLOOKUP($A52,versenyek!SB:SD,3,FALSE),szabalyok!$A$16:$B$23,2,FALSE),0)</f>
        <v>0</v>
      </c>
      <c r="FA52" s="47">
        <f>versenyek!$SF$11*IFERROR(VLOOKUP(VLOOKUP($A52,versenyek!SE:SG,3,FALSE),szabalyok!$A$16:$B$23,2,FALSE),0)</f>
        <v>0</v>
      </c>
      <c r="FB52" s="47">
        <f>versenyek!$SI$11*IFERROR(VLOOKUP(VLOOKUP($A52,versenyek!SH:SJ,3,FALSE),szabalyok!$A$16:$B$23,2,FALSE),0)</f>
        <v>4.6838982149585142</v>
      </c>
      <c r="FC52" s="47">
        <f>versenyek!$SL$11*IFERROR(VLOOKUP(VLOOKUP($A52,versenyek!SK:SM,3,FALSE),szabalyok!$A$16:$B$23,2,FALSE),0)</f>
        <v>0</v>
      </c>
      <c r="FD52" s="47">
        <f>versenyek!$SO$11*IFERROR(VLOOKUP(VLOOKUP($A52,versenyek!SN:SP,3,FALSE),szabalyok!$A$16:$B$23,2,FALSE),0)</f>
        <v>0</v>
      </c>
      <c r="FE52" s="47">
        <f>versenyek!$SR$11*IFERROR(VLOOKUP(VLOOKUP($A52,versenyek!SQ:SS,3,FALSE),szabalyok!$A$16:$B$23,2,FALSE),0)</f>
        <v>0</v>
      </c>
      <c r="FF52" s="47">
        <f>versenyek!$SU$11*IFERROR(VLOOKUP(VLOOKUP($A52,versenyek!ST:SV,3,FALSE),szabalyok!$A$16:$B$23,2,FALSE),0)</f>
        <v>0</v>
      </c>
      <c r="FG52" s="47">
        <f>versenyek!$SX$11*IFERROR(VLOOKUP(VLOOKUP($A52,versenyek!SW:SY,3,FALSE),szabalyok!$A$16:$B$23,2,FALSE),0)</f>
        <v>0</v>
      </c>
      <c r="FH52" s="47">
        <f>versenyek!$TA$11*IFERROR(VLOOKUP(VLOOKUP($A52,versenyek!SZ:TB,3,FALSE),szabalyok!$A$16:$B$23,2,FALSE),0)</f>
        <v>0</v>
      </c>
      <c r="FI52" s="47">
        <f>versenyek!$TD$11*IFERROR(VLOOKUP(VLOOKUP($A52,versenyek!TC:TE,3,FALSE),szabalyok!$A$16:$B$23,2,FALSE),0)</f>
        <v>0</v>
      </c>
      <c r="FJ52" s="47">
        <f>versenyek!$TG$11*IFERROR(VLOOKUP(VLOOKUP($A52,versenyek!TF:TH,3,FALSE),szabalyok!$A$16:$B$23,2,FALSE),0)</f>
        <v>0</v>
      </c>
      <c r="FK52" s="47">
        <f>versenyek!$TJ$11*IFERROR(VLOOKUP(VLOOKUP($A52,versenyek!TI:TK,3,FALSE),szabalyok!$A$16:$B$23,2,FALSE),0)</f>
        <v>0</v>
      </c>
      <c r="FL52" s="47">
        <f>versenyek!$TM$11*IFERROR(VLOOKUP(VLOOKUP($A52,versenyek!TL:TN,3,FALSE),szabalyok!$A$16:$B$23,2,FALSE),0)</f>
        <v>0</v>
      </c>
      <c r="FM52" s="47">
        <f>versenyek!$TP$11*IFERROR(VLOOKUP(VLOOKUP($A52,versenyek!TO:TQ,3,FALSE),szabalyok!$A$16:$B$23,2,FALSE),0)</f>
        <v>0</v>
      </c>
      <c r="FN52" s="47">
        <f>versenyek!$TS$11*IFERROR(VLOOKUP(VLOOKUP($A52,versenyek!TR:TT,3,FALSE),szabalyok!$A$16:$B$23,2,FALSE),0)</f>
        <v>0</v>
      </c>
      <c r="FO52" s="47"/>
      <c r="FP52" s="235">
        <f t="shared" si="1"/>
        <v>4.6838982149585142</v>
      </c>
    </row>
    <row r="53" spans="1:172">
      <c r="A53" s="63" t="s">
        <v>1606</v>
      </c>
      <c r="B53" s="47">
        <v>0</v>
      </c>
      <c r="C53" s="47">
        <v>0</v>
      </c>
      <c r="D53" s="47">
        <v>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34.76949927759572</v>
      </c>
      <c r="Q53" s="47">
        <v>0</v>
      </c>
      <c r="R53" s="47">
        <f>versenyek!$BD$11*IFERROR(VLOOKUP(VLOOKUP($A53,versenyek!BC:BE,3,FALSE),szabalyok!$A$16:$B$23,2,FALSE),0)</f>
        <v>0</v>
      </c>
      <c r="S53" s="47">
        <f>versenyek!$BG$11*IFERROR(VLOOKUP(VLOOKUP($A53,versenyek!BF:BH,3,FALSE),szabalyok!$A$16:$B$23,2,FALSE),0)</f>
        <v>0</v>
      </c>
      <c r="T53" s="47">
        <f>versenyek!$BJ$11*IFERROR(VLOOKUP(VLOOKUP($A53,versenyek!BI:BK,3,FALSE),szabalyok!$A$16:$B$23,2,FALSE),0)</f>
        <v>0</v>
      </c>
      <c r="U53" s="47">
        <f>versenyek!$BM$11*IFERROR(VLOOKUP(VLOOKUP($A53,versenyek!BL:BN,3,FALSE),szabalyok!$A$16:$B$23,2,FALSE),0)</f>
        <v>0</v>
      </c>
      <c r="V53" s="47">
        <f>versenyek!$BP$11*IFERROR(VLOOKUP(VLOOKUP($A53,versenyek!BO:BQ,3,FALSE),szabalyok!$A$16:$B$23,2,FALSE),0)</f>
        <v>0</v>
      </c>
      <c r="W53" s="47">
        <f>versenyek!$BS$11*IFERROR(VLOOKUP(VLOOKUP($A53,versenyek!BR:BT,3,FALSE),szabalyok!$A$16:$B$23,2,FALSE),0)</f>
        <v>0</v>
      </c>
      <c r="X53" s="47">
        <f>versenyek!$BV$11*IFERROR(VLOOKUP(VLOOKUP($A53,versenyek!BU:BW,3,FALSE),szabalyok!$A$16:$B$23,2,FALSE),0)</f>
        <v>0</v>
      </c>
      <c r="Y53" s="47">
        <f>versenyek!$BY$11*IFERROR(VLOOKUP(VLOOKUP($A53,versenyek!BX:BZ,3,FALSE),szabalyok!$A$16:$B$23,2,FALSE),0)</f>
        <v>0</v>
      </c>
      <c r="Z53" s="47">
        <f>versenyek!$CB$11*IFERROR(VLOOKUP(VLOOKUP($A53,versenyek!CA:CC,3,FALSE),szabalyok!$A$16:$B$23,2,FALSE),0)</f>
        <v>0</v>
      </c>
      <c r="AA53" s="47">
        <f>versenyek!$CE$11*IFERROR(VLOOKUP(VLOOKUP($A53,versenyek!CD:CF,3,FALSE),szabalyok!$A$16:$B$23,2,FALSE),0)</f>
        <v>0</v>
      </c>
      <c r="AB53" s="47">
        <f>versenyek!$CH$11*IFERROR(VLOOKUP(VLOOKUP($A53,versenyek!CG:CI,3,FALSE),szabalyok!$A$16:$B$23,2,FALSE),0)</f>
        <v>0</v>
      </c>
      <c r="AC53" s="47">
        <f>versenyek!$CK$11*IFERROR(VLOOKUP(VLOOKUP($A53,versenyek!CJ:CL,3,FALSE),szabalyok!$A$16:$B$23,2,FALSE),0)</f>
        <v>0</v>
      </c>
      <c r="AD53" s="47">
        <f>versenyek!$CN$11*IFERROR(VLOOKUP(VLOOKUP($A53,versenyek!CM:CO,3,FALSE),szabalyok!$A$16:$B$23,2,FALSE),0)</f>
        <v>0</v>
      </c>
      <c r="AE53" s="47">
        <f>versenyek!$CQ$11*IFERROR(VLOOKUP(VLOOKUP($A53,versenyek!CP:CR,3,FALSE),szabalyok!$A$16:$B$23,2,FALSE),0)</f>
        <v>0</v>
      </c>
      <c r="AF53" s="47">
        <f>versenyek!$CT$11*IFERROR(VLOOKUP(VLOOKUP($A53,versenyek!CS:CU,3,FALSE),szabalyok!$A$16:$B$23,2,FALSE),0)</f>
        <v>0</v>
      </c>
      <c r="AG53" s="47">
        <f>versenyek!$CW$11*IFERROR(VLOOKUP(VLOOKUP($A53,versenyek!CV:CX,3,FALSE),szabalyok!$A$16:$B$23,2,FALSE),0)</f>
        <v>0</v>
      </c>
      <c r="AH53" s="47">
        <f>versenyek!$CZ$11*IFERROR(VLOOKUP(VLOOKUP($A53,versenyek!CY:DA,3,FALSE),szabalyok!$A$16:$B$23,2,FALSE),0)</f>
        <v>0</v>
      </c>
      <c r="AI53" s="47">
        <f>versenyek!$DC$11*IFERROR(VLOOKUP(VLOOKUP($A53,versenyek!DB:DD,3,FALSE),szabalyok!$A$16:$B$23,2,FALSE),0)</f>
        <v>0</v>
      </c>
      <c r="AJ53" s="47">
        <f>versenyek!$DF$11*IFERROR(VLOOKUP(VLOOKUP($A53,versenyek!DE:DG,3,FALSE),szabalyok!$A$16:$B$23,2,FALSE),0)</f>
        <v>0</v>
      </c>
      <c r="AK53" s="47">
        <f>versenyek!$DI$11*IFERROR(VLOOKUP(VLOOKUP($A53,versenyek!DH:DJ,3,FALSE),szabalyok!$A$16:$B$23,2,FALSE),0)</f>
        <v>0</v>
      </c>
      <c r="AL53" s="47">
        <f>versenyek!$DL$11*IFERROR(VLOOKUP(VLOOKUP($A53,versenyek!DK:DM,3,FALSE),szabalyok!$A$16:$B$23,2,FALSE),0)</f>
        <v>0</v>
      </c>
      <c r="AM53" s="47">
        <f>versenyek!$DR$11*IFERROR(VLOOKUP(VLOOKUP($A53,versenyek!DQ:DS,3,FALSE),szabalyok!$A$16:$B$23,2,FALSE),0)</f>
        <v>0</v>
      </c>
      <c r="AN53" s="47">
        <f>versenyek!$DU$11*IFERROR(VLOOKUP(VLOOKUP($A53,versenyek!DT:DV,3,FALSE),szabalyok!$A$16:$B$23,2,FALSE),0)</f>
        <v>0</v>
      </c>
      <c r="AO53" s="47">
        <f>versenyek!$DO$11*IFERROR(VLOOKUP(VLOOKUP($A53,versenyek!DN:DP,3,FALSE),szabalyok!$A$16:$B$23,2,FALSE),0)</f>
        <v>0</v>
      </c>
      <c r="AP53" s="47">
        <f>versenyek!$DX$11*IFERROR(VLOOKUP(VLOOKUP($A53,versenyek!DW:DY,3,FALSE),szabalyok!$A$16:$B$23,2,FALSE),0)</f>
        <v>0</v>
      </c>
      <c r="AQ53" s="47" t="e">
        <f>versenyek!$EA$11*IFERROR(VLOOKUP(VLOOKUP($A53,versenyek!DZ:EB,3,FALSE),szabalyok!$A$16:$B$23,2,FALSE),0)</f>
        <v>#DIV/0!</v>
      </c>
      <c r="AR53" s="47" t="e">
        <f>versenyek!$ED$11*IFERROR(VLOOKUP(VLOOKUP($A53,versenyek!EC:EE,3,FALSE),szabalyok!$A$16:$B$23,2,FALSE),0)</f>
        <v>#DIV/0!</v>
      </c>
      <c r="AS53" s="47">
        <f>versenyek!$EG$11*IFERROR(VLOOKUP(VLOOKUP($A53,versenyek!EF:EH,3,FALSE),szabalyok!$A$16:$B$23,2,FALSE),0)</f>
        <v>0</v>
      </c>
      <c r="AT53" s="47">
        <f>versenyek!$EJ$11*IFERROR(VLOOKUP(VLOOKUP($A53,versenyek!EI:EK,3,FALSE),szabalyok!$A$16:$B$23,2,FALSE),0)</f>
        <v>0</v>
      </c>
      <c r="AU53" s="47">
        <f>versenyek!$EM$11*IFERROR(VLOOKUP(VLOOKUP($A53,versenyek!EL:EN,3,FALSE),szabalyok!$A$16:$B$23,2,FALSE),0)</f>
        <v>0</v>
      </c>
      <c r="AV53" s="47">
        <f>versenyek!$EP$11*IFERROR(VLOOKUP(VLOOKUP($A53,versenyek!EO:EQ,3,FALSE),szabalyok!$A$16:$B$23,2,FALSE),0)</f>
        <v>0</v>
      </c>
      <c r="AW53" s="47">
        <f>versenyek!$EY$11*IFERROR(VLOOKUP(VLOOKUP($A53,versenyek!EX:EZ,3,FALSE),szabalyok!$A$16:$B$23,2,FALSE),0)</f>
        <v>0</v>
      </c>
      <c r="AX53" s="47">
        <f>versenyek!$FB$11*IFERROR(VLOOKUP(VLOOKUP($A53,versenyek!FA:FC,3,FALSE),szabalyok!$A$16:$B$23,2,FALSE),0)</f>
        <v>0</v>
      </c>
      <c r="AY53" s="47">
        <f>versenyek!$FE$11*IFERROR(VLOOKUP(VLOOKUP($A53,versenyek!FD:FF,3,FALSE),szabalyok!$A$16:$B$23,2,FALSE),0)</f>
        <v>0</v>
      </c>
      <c r="AZ53" s="47">
        <f>versenyek!$FH$11*IFERROR(VLOOKUP(VLOOKUP($A53,versenyek!FG:FI,3,FALSE),szabalyok!$A$16:$B$23,2,FALSE),0)</f>
        <v>0</v>
      </c>
      <c r="BA53" s="47">
        <f>versenyek!$FK$11*IFERROR(VLOOKUP(VLOOKUP($A53,versenyek!FJ:FL,3,FALSE),szabalyok!$A$16:$B$23,2,FALSE),0)</f>
        <v>0</v>
      </c>
      <c r="BB53" s="47">
        <f>versenyek!$FN$11*IFERROR(VLOOKUP(VLOOKUP($A53,versenyek!FM:FO,3,FALSE),szabalyok!$A$16:$B$23,2,FALSE),0)</f>
        <v>0</v>
      </c>
      <c r="BC53" s="47">
        <f>versenyek!$FQ$11*IFERROR(VLOOKUP(VLOOKUP($A53,versenyek!FP:FR,3,FALSE),szabalyok!$A$16:$B$23,2,FALSE),0)</f>
        <v>0</v>
      </c>
      <c r="BD53" s="47">
        <f>versenyek!$FT$11*IFERROR(VLOOKUP(VLOOKUP($A53,versenyek!FS:FU,3,FALSE),szabalyok!$A$16:$B$23,2,FALSE),0)</f>
        <v>0</v>
      </c>
      <c r="BE53" s="47">
        <f>versenyek!$FW$11*IFERROR(VLOOKUP(VLOOKUP($A53,versenyek!FV:FX,3,FALSE),szabalyok!$A$16:$B$23,2,FALSE),0)</f>
        <v>0</v>
      </c>
      <c r="BF53" s="47">
        <f>versenyek!$FZ$11*IFERROR(VLOOKUP(VLOOKUP($A53,versenyek!FY:GA,3,FALSE),szabalyok!$A$16:$B$23,2,FALSE),0)</f>
        <v>0</v>
      </c>
      <c r="BG53" s="47">
        <f>versenyek!$GC$11*IFERROR(VLOOKUP(VLOOKUP($A53,versenyek!GB:GD,3,FALSE),szabalyok!$A$16:$B$23,2,FALSE),0)</f>
        <v>0</v>
      </c>
      <c r="BH53" s="47">
        <f>versenyek!$GF$11*IFERROR(VLOOKUP(VLOOKUP($A53,versenyek!GE:GG,3,FALSE),szabalyok!$A$16:$B$23,2,FALSE),0)</f>
        <v>0</v>
      </c>
      <c r="BI53" s="47">
        <f>versenyek!$GI$11*IFERROR(VLOOKUP(VLOOKUP($A53,versenyek!GH:GJ,3,FALSE),szabalyok!$A$16:$B$23,2,FALSE),0)</f>
        <v>0</v>
      </c>
      <c r="BJ53" s="47">
        <f>versenyek!$GL$11*IFERROR(VLOOKUP(VLOOKUP($A53,versenyek!GK:GM,3,FALSE),szabalyok!$A$16:$B$23,2,FALSE),0)</f>
        <v>0</v>
      </c>
      <c r="BK53" s="47">
        <f>versenyek!$GO$11*IFERROR(VLOOKUP(VLOOKUP($A53,versenyek!GN:GP,3,FALSE),szabalyok!$A$16:$B$23,2,FALSE),0)</f>
        <v>0</v>
      </c>
      <c r="BL53" s="47">
        <f>versenyek!$GR$11*IFERROR(VLOOKUP(VLOOKUP($A53,versenyek!GQ:GS,3,FALSE),szabalyok!$A$16:$B$23,2,FALSE),0)</f>
        <v>0</v>
      </c>
      <c r="BM53" s="47">
        <f>versenyek!$GX$11*IFERROR(VLOOKUP(VLOOKUP($A53,versenyek!GW:GY,3,FALSE),szabalyok!$A$16:$B$23,2,FALSE),0)</f>
        <v>0</v>
      </c>
      <c r="BN53" s="47">
        <f>versenyek!$GX$11*IFERROR(VLOOKUP(VLOOKUP($A53,versenyek!GX:GZ,3,FALSE),szabalyok!$A$16:$B$23,2,FALSE),0)</f>
        <v>0</v>
      </c>
      <c r="BO53" s="47">
        <f>versenyek!$HD$11*IFERROR(VLOOKUP(VLOOKUP($A53,versenyek!HC:HE,3,FALSE),szabalyok!$A$16:$B$23,2,FALSE),0)</f>
        <v>0</v>
      </c>
      <c r="BP53" s="47">
        <f>versenyek!$HG$11*IFERROR(VLOOKUP(VLOOKUP($A53,versenyek!HF:HH,3,FALSE),szabalyok!$A$16:$B$23,2,FALSE),0)</f>
        <v>0</v>
      </c>
      <c r="BQ53" s="47">
        <f>versenyek!$HJ$11*IFERROR(VLOOKUP(VLOOKUP($A53,versenyek!HI:HK,3,FALSE),szabalyok!$A$16:$B$23,2,FALSE),0)</f>
        <v>0</v>
      </c>
      <c r="BR53" s="47">
        <f>versenyek!$HM$11*IFERROR(VLOOKUP(VLOOKUP($A53,versenyek!HL:HN,3,FALSE),szabalyok!$A$16:$B$23,2,FALSE),0)</f>
        <v>0</v>
      </c>
      <c r="BS53" s="47">
        <f>versenyek!$HP$11*IFERROR(VLOOKUP(VLOOKUP($A53,versenyek!HO:HQ,3,FALSE),szabalyok!$A$16:$B$23,2,FALSE),0)</f>
        <v>0</v>
      </c>
      <c r="BT53" s="47">
        <f>versenyek!$HS$11*IFERROR(VLOOKUP(VLOOKUP($A53,versenyek!HR:HT,3,FALSE),szabalyok!$A$16:$B$23,2,FALSE),0)</f>
        <v>0</v>
      </c>
      <c r="BU53" s="47">
        <f>versenyek!$HV$11*IFERROR(VLOOKUP(VLOOKUP($A53,versenyek!HU:HW,3,FALSE),szabalyok!$A$16:$B$23,2,FALSE),0)</f>
        <v>0</v>
      </c>
      <c r="BV53" s="47">
        <f>versenyek!$HY$11*IFERROR(VLOOKUP(VLOOKUP($A53,versenyek!HX:HZ,3,FALSE),szabalyok!$A$16:$B$23,2,FALSE),0)</f>
        <v>0</v>
      </c>
      <c r="BW53" s="47">
        <f>versenyek!$IB$11*IFERROR(VLOOKUP(VLOOKUP($A53,versenyek!IA:IC,3,FALSE),szabalyok!$A$16:$B$23,2,FALSE),0)</f>
        <v>0</v>
      </c>
      <c r="BX53" s="47">
        <f>versenyek!$IE$11*IFERROR(VLOOKUP(VLOOKUP($A53,versenyek!ID:IF,3,FALSE),szabalyok!$A$16:$B$23,2,FALSE),0)</f>
        <v>0</v>
      </c>
      <c r="BY53" s="47">
        <f>versenyek!$IH$11*IFERROR(VLOOKUP(VLOOKUP($A53,versenyek!IG:II,3,FALSE),szabalyok!$A$16:$B$23,2,FALSE),0)</f>
        <v>0</v>
      </c>
      <c r="BZ53" s="47">
        <f>versenyek!$IK$11*IFERROR(VLOOKUP(VLOOKUP($A53,versenyek!IJ:IL,3,FALSE),szabalyok!$A$16:$B$23,2,FALSE),0)</f>
        <v>0</v>
      </c>
      <c r="CA53" s="47">
        <f>versenyek!$IN$11*IFERROR(VLOOKUP(VLOOKUP($A53,versenyek!IM:IO,3,FALSE),szabalyok!$A$16:$B$23,2,FALSE),0)</f>
        <v>0</v>
      </c>
      <c r="CB53" s="47">
        <f>versenyek!$IW$11*IFERROR(VLOOKUP(VLOOKUP($A53,versenyek!IV:IX,3,FALSE),szabalyok!$A$16:$B$23,2,FALSE),0)</f>
        <v>0</v>
      </c>
      <c r="CC53" s="47">
        <f>versenyek!$IZ$11*IFERROR(VLOOKUP(VLOOKUP($A53,versenyek!IY:JA,3,FALSE),szabalyok!$A$16:$B$23,2,FALSE),0)</f>
        <v>0</v>
      </c>
      <c r="CD53" s="47">
        <f>versenyek!$JC$11*IFERROR(VLOOKUP(VLOOKUP($A53,versenyek!JB:JD,3,FALSE),szabalyok!$A$16:$B$23,2,FALSE),0)</f>
        <v>0</v>
      </c>
      <c r="CE53" s="47">
        <f>versenyek!$JF$11*IFERROR(VLOOKUP(VLOOKUP($A53,versenyek!JE:JG,3,FALSE),szabalyok!$A$16:$B$23,2,FALSE),0)</f>
        <v>0</v>
      </c>
      <c r="CF53" s="47">
        <f>versenyek!$JI$11*IFERROR(VLOOKUP(VLOOKUP($A53,versenyek!JH:JJ,3,FALSE),szabalyok!$A$16:$B$23,2,FALSE),0)</f>
        <v>0</v>
      </c>
      <c r="CG53" s="47">
        <f>versenyek!$JL$11*IFERROR(VLOOKUP(VLOOKUP($A53,versenyek!JK:JM,3,FALSE),szabalyok!$A$16:$B$23,2,FALSE),0)</f>
        <v>0</v>
      </c>
      <c r="CH53" s="47">
        <f>versenyek!$JO$11*IFERROR(VLOOKUP(VLOOKUP($A53,versenyek!JN:JP,3,FALSE),szabalyok!$A$16:$B$23,2,FALSE),0)</f>
        <v>0</v>
      </c>
      <c r="CI53" s="47">
        <f>versenyek!$JR$11*IFERROR(VLOOKUP(VLOOKUP($A53,versenyek!JQ:JS,3,FALSE),szabalyok!$A$16:$B$23,2,FALSE),0)</f>
        <v>0</v>
      </c>
      <c r="CJ53" s="47">
        <f>versenyek!$JU$11*IFERROR(VLOOKUP(VLOOKUP($A53,versenyek!JT:JV,3,FALSE),szabalyok!$A$16:$B$23,2,FALSE),0)</f>
        <v>0</v>
      </c>
      <c r="CK53" s="47">
        <f>versenyek!$JR$11*IFERROR(VLOOKUP(VLOOKUP($A53,versenyek!JW:JY,3,FALSE),szabalyok!$A$16:$B$23,2,FALSE),0)</f>
        <v>0</v>
      </c>
      <c r="CL53" s="47">
        <f>versenyek!$KA$11*IFERROR(VLOOKUP(VLOOKUP($A53,versenyek!JZ:KB,3,FALSE),szabalyok!$A$16:$B$23,2,FALSE),0)</f>
        <v>0</v>
      </c>
      <c r="CM53" s="47">
        <f>versenyek!$KD$11*IFERROR(VLOOKUP(VLOOKUP($A53,versenyek!KC:KE,3,FALSE),szabalyok!$A$16:$B$23,2,FALSE),0)</f>
        <v>0</v>
      </c>
      <c r="CN53" s="47">
        <f>versenyek!$KG$11*IFERROR(VLOOKUP(VLOOKUP($A53,versenyek!KF:KH,3,FALSE),szabalyok!$A$16:$B$23,2,FALSE),0)</f>
        <v>0</v>
      </c>
      <c r="CO53" s="47">
        <f>versenyek!$KJ$11*IFERROR(VLOOKUP(VLOOKUP($A53,versenyek!KI:KK,3,FALSE),szabalyok!$A$16:$B$23,2,FALSE),0)</f>
        <v>0</v>
      </c>
      <c r="CP53" s="47">
        <f>versenyek!$KM$11*IFERROR(VLOOKUP(VLOOKUP($A53,versenyek!KL:KN,3,FALSE),szabalyok!$A$16:$B$23,2,FALSE),0)</f>
        <v>0</v>
      </c>
      <c r="CQ53" s="47">
        <f>versenyek!$KP$11*IFERROR(VLOOKUP(VLOOKUP($A53,versenyek!KO:KQ,3,FALSE),szabalyok!$A$16:$B$23,2,FALSE),0)</f>
        <v>0</v>
      </c>
      <c r="CR53" s="47">
        <f>versenyek!$KS$11*IFERROR(VLOOKUP(VLOOKUP($A53,versenyek!KR:KT,3,FALSE),szabalyok!$A$16:$B$23,2,FALSE),0)</f>
        <v>0</v>
      </c>
      <c r="CS53" s="47">
        <f>versenyek!$KV$11*IFERROR(VLOOKUP(VLOOKUP($A53,versenyek!KU:KW,3,FALSE),szabalyok!$A$16:$B$23,2,FALSE),0)</f>
        <v>0</v>
      </c>
      <c r="CT53" s="47">
        <f>versenyek!$KY$11*IFERROR(VLOOKUP(VLOOKUP($A53,versenyek!KX:KZ,3,FALSE),szabalyok!$A$16:$B$23,2,FALSE),0)</f>
        <v>0</v>
      </c>
      <c r="CU53" s="47">
        <f>versenyek!$LB$11*IFERROR(VLOOKUP(VLOOKUP($A53,versenyek!LA:LC,3,FALSE),szabalyok!$A$16:$B$23,2,FALSE),0)</f>
        <v>0</v>
      </c>
      <c r="CV53" s="47">
        <f>versenyek!$LE$11*IFERROR(VLOOKUP(VLOOKUP($A53,versenyek!LD:LF,3,FALSE),szabalyok!$A$16:$B$23,2,FALSE),0)</f>
        <v>0</v>
      </c>
      <c r="CW53" s="47">
        <f>versenyek!$LH$11*IFERROR(VLOOKUP(VLOOKUP($A53,versenyek!LG:LI,3,FALSE),szabalyok!$A$16:$B$23,2,FALSE),0)</f>
        <v>0</v>
      </c>
      <c r="CX53" s="47">
        <f>versenyek!$LK$11*IFERROR(VLOOKUP(VLOOKUP($A53,versenyek!LJ:LL,3,FALSE),szabalyok!$A$16:$B$23,2,FALSE),0)</f>
        <v>0</v>
      </c>
      <c r="CY53" s="47">
        <f>versenyek!$LN$11*IFERROR(VLOOKUP(VLOOKUP($A53,versenyek!LM:LO,3,FALSE),szabalyok!$A$16:$B$23,2,FALSE),0)</f>
        <v>0</v>
      </c>
      <c r="CZ53" s="47">
        <f>versenyek!$LQ$11*IFERROR(VLOOKUP(VLOOKUP($A53,versenyek!LP:LR,3,FALSE),szabalyok!$A$16:$B$23,2,FALSE),0)</f>
        <v>0</v>
      </c>
      <c r="DA53" s="47">
        <f>versenyek!$LT$11*IFERROR(VLOOKUP(VLOOKUP($A53,versenyek!LS:LU,3,FALSE),szabalyok!$A$16:$B$23,2,FALSE),0)</f>
        <v>0</v>
      </c>
      <c r="DB53" s="47">
        <f>versenyek!$LW$11*IFERROR(VLOOKUP(VLOOKUP($A53,versenyek!LV:LX,3,FALSE),szabalyok!$A$16:$B$23,2,FALSE),0)</f>
        <v>0</v>
      </c>
      <c r="DC53" s="47">
        <f>versenyek!$LZ$11*IFERROR(VLOOKUP(VLOOKUP($A53,versenyek!LY:MA,3,FALSE),szabalyok!$A$16:$B$23,2,FALSE),0)</f>
        <v>0</v>
      </c>
      <c r="DD53" s="47">
        <f>versenyek!$MC$11*IFERROR(VLOOKUP(VLOOKUP($A53,versenyek!MB:MD,3,FALSE),szabalyok!$A$16:$B$23,2,FALSE),0)</f>
        <v>0</v>
      </c>
      <c r="DE53" s="47">
        <f>versenyek!$ML$11*IFERROR(VLOOKUP(VLOOKUP($A53,versenyek!MK:MM,3,FALSE),szabalyok!$A$16:$B$23,2,FALSE),0)</f>
        <v>0</v>
      </c>
      <c r="DF53" s="47">
        <f>versenyek!$MO$11*IFERROR(VLOOKUP(VLOOKUP($A53,versenyek!MN:MP,3,FALSE),szabalyok!$A$16:$B$23,2,FALSE),0)</f>
        <v>0</v>
      </c>
      <c r="DG53" s="47">
        <f>versenyek!$MR$11*IFERROR(VLOOKUP(VLOOKUP($A53,versenyek!MQ:MS,3,FALSE),szabalyok!$A$16:$B$23,2,FALSE),0)</f>
        <v>0</v>
      </c>
      <c r="DH53" s="47">
        <f>versenyek!$MU$11*IFERROR(VLOOKUP(VLOOKUP($A53,versenyek!MT:MV,3,FALSE),szabalyok!$A$16:$B$23,2,FALSE),0)</f>
        <v>0</v>
      </c>
      <c r="DI53" s="47">
        <f>versenyek!$MX$11*IFERROR(VLOOKUP(VLOOKUP($A53,versenyek!MW:MY,3,FALSE),szabalyok!$A$16:$B$23,2,FALSE),0)</f>
        <v>0</v>
      </c>
      <c r="DJ53" s="47">
        <f>versenyek!$NA$11*IFERROR(VLOOKUP(VLOOKUP($A53,versenyek!MZ:NB,3,FALSE),szabalyok!$A$16:$B$23,2,FALSE),0)</f>
        <v>0</v>
      </c>
      <c r="DK53" s="47">
        <f>versenyek!$ND$11*IFERROR(VLOOKUP(VLOOKUP($A53,versenyek!NC:NE,3,FALSE),szabalyok!$A$16:$B$23,2,FALSE),0)</f>
        <v>0</v>
      </c>
      <c r="DL53" s="47">
        <f>versenyek!$NG$11*IFERROR(VLOOKUP(VLOOKUP($A53,versenyek!NF:NH,3,FALSE),szabalyok!$A$16:$B$23,2,FALSE),0)</f>
        <v>0</v>
      </c>
      <c r="DM53" s="47">
        <f>versenyek!$NJ$11*IFERROR(VLOOKUP(VLOOKUP($A53,versenyek!NI:NK,3,FALSE),szabalyok!$A$16:$B$23,2,FALSE),0)</f>
        <v>0</v>
      </c>
      <c r="DN53" s="47">
        <f>versenyek!$NM$11*IFERROR(VLOOKUP(VLOOKUP($A53,versenyek!NL:NN,3,FALSE),szabalyok!$A$16:$B$23,2,FALSE),0)</f>
        <v>0</v>
      </c>
      <c r="DO53" s="47">
        <f>versenyek!$NP$11*IFERROR(VLOOKUP(VLOOKUP($A53,versenyek!NO:NQ,3,FALSE),szabalyok!$A$16:$B$23,2,FALSE),0)</f>
        <v>0</v>
      </c>
      <c r="DP53" s="47">
        <f>versenyek!$NS$11*IFERROR(VLOOKUP(VLOOKUP($A53,versenyek!NR:NT,3,FALSE),szabalyok!$A$16:$B$23,2,FALSE),0)</f>
        <v>0</v>
      </c>
      <c r="DQ53" s="47">
        <f>versenyek!$NV$11*IFERROR(VLOOKUP(VLOOKUP($A53,versenyek!NU:NW,3,FALSE),szabalyok!$A$16:$B$23,2,FALSE),0)</f>
        <v>0</v>
      </c>
      <c r="DR53" s="47">
        <f>versenyek!$NY$11*IFERROR(VLOOKUP(VLOOKUP($A53,versenyek!NX:NZ,3,FALSE),szabalyok!$A$16:$B$23,2,FALSE),0)</f>
        <v>0</v>
      </c>
      <c r="DS53" s="47">
        <f>versenyek!$OB$11*IFERROR(VLOOKUP(VLOOKUP($A53,versenyek!OA:OC,3,FALSE),szabalyok!$A$16:$B$23,2,FALSE),0)</f>
        <v>0</v>
      </c>
      <c r="DT53" s="47">
        <f>versenyek!$OE$11*IFERROR(VLOOKUP(VLOOKUP($A53,versenyek!OD:OF,3,FALSE),szabalyok!$A$16:$B$23,2,FALSE),0)</f>
        <v>0</v>
      </c>
      <c r="DU53" s="47">
        <f>versenyek!$OH$11*IFERROR(VLOOKUP(VLOOKUP($A53,versenyek!OG:OI,3,FALSE),szabalyok!$A$16:$B$23,2,FALSE),0)</f>
        <v>0</v>
      </c>
      <c r="DV53" s="47">
        <f>versenyek!$OK$11*IFERROR(VLOOKUP(VLOOKUP($A53,versenyek!OJ:OL,3,FALSE),szabalyok!$A$16:$B$23,2,FALSE),0)</f>
        <v>0</v>
      </c>
      <c r="DW53" s="47">
        <f>versenyek!$ON$11*IFERROR(VLOOKUP(VLOOKUP($A53,versenyek!OM:OO,3,FALSE),szabalyok!$A$16:$B$23,2,FALSE),0)</f>
        <v>0</v>
      </c>
      <c r="DX53" s="47">
        <f>versenyek!$OQ$11*IFERROR(VLOOKUP(VLOOKUP($A53,versenyek!OP:OR,3,FALSE),szabalyok!$A$16:$B$23,2,FALSE),0)</f>
        <v>0</v>
      </c>
      <c r="DY53" s="47">
        <f>versenyek!$OT$11*IFERROR(VLOOKUP(VLOOKUP($A53,versenyek!OS:OU,3,FALSE),szabalyok!$A$16:$B$23,2,FALSE),0)</f>
        <v>0</v>
      </c>
      <c r="DZ53" s="47">
        <f>versenyek!$OW$11*IFERROR(VLOOKUP(VLOOKUP($A53,versenyek!OV:OX,3,FALSE),szabalyok!$A$16:$B$23,2,FALSE),0)</f>
        <v>0</v>
      </c>
      <c r="EA53" s="47">
        <f>versenyek!$OZ$11*IFERROR(VLOOKUP(VLOOKUP($A53,versenyek!OY:PA,3,FALSE),szabalyok!$A$16:$B$23,2,FALSE),0)</f>
        <v>0</v>
      </c>
      <c r="EB53" s="47">
        <f>versenyek!$PC$11*IFERROR(VLOOKUP(VLOOKUP($A53,versenyek!PB:PD,3,FALSE),szabalyok!$A$16:$B$23,2,FALSE),0)</f>
        <v>0</v>
      </c>
      <c r="EC53" s="47">
        <f>versenyek!$PF$11*IFERROR(VLOOKUP(VLOOKUP($A53,versenyek!PE:PG,3,FALSE),szabalyok!$A$16:$B$23,2,FALSE),0)</f>
        <v>0</v>
      </c>
      <c r="ED53" s="47">
        <f>versenyek!$PI$11*IFERROR(VLOOKUP(VLOOKUP($A53,versenyek!PH:PJ,3,FALSE),szabalyok!$A$16:$B$23,2,FALSE),0)</f>
        <v>0</v>
      </c>
      <c r="EE53" s="47">
        <f>versenyek!$PL$11*IFERROR(VLOOKUP(VLOOKUP($A53,versenyek!PK:PM,3,FALSE),szabalyok!$A$16:$B$23,2,FALSE),0)</f>
        <v>0</v>
      </c>
      <c r="EF53" s="47">
        <f>versenyek!$PO$11*IFERROR(VLOOKUP(VLOOKUP($A53,versenyek!PN:PP,3,FALSE),szabalyok!$A$16:$B$23,2,FALSE),0)</f>
        <v>0</v>
      </c>
      <c r="EG53" s="47">
        <f>versenyek!$PR$11*IFERROR(VLOOKUP(VLOOKUP($A53,versenyek!PQ:PS,3,FALSE),szabalyok!$A$16:$B$23,2,FALSE),0)</f>
        <v>0</v>
      </c>
      <c r="EH53" s="47">
        <f>versenyek!$PU$11*IFERROR(VLOOKUP(VLOOKUP($A53,versenyek!PT:PV,3,FALSE),szabalyok!$A$16:$B$23,2,FALSE),0)</f>
        <v>0</v>
      </c>
      <c r="EI53" s="47">
        <f>versenyek!$PX$11*IFERROR(VLOOKUP(VLOOKUP($A53,versenyek!PW:PY,3,FALSE),szabalyok!$A$16:$B$23,2,FALSE),0)</f>
        <v>0</v>
      </c>
      <c r="EJ53" s="47">
        <f>versenyek!$QA$11*IFERROR(VLOOKUP(VLOOKUP($A53,versenyek!PZ:QB,3,FALSE),szabalyok!$A$16:$B$23,2,FALSE),0)</f>
        <v>0</v>
      </c>
      <c r="EK53" s="47">
        <f>versenyek!$QD$11*IFERROR(VLOOKUP(VLOOKUP($A53,versenyek!QC:QE,3,FALSE),szabalyok!$A$16:$B$23,2,FALSE),0)</f>
        <v>0</v>
      </c>
      <c r="EL53" s="47">
        <f>versenyek!$QG$11*IFERROR(VLOOKUP(VLOOKUP($A53,versenyek!QF:QH,3,FALSE),szabalyok!$A$16:$B$23,2,FALSE),0)</f>
        <v>0</v>
      </c>
      <c r="EM53" s="47">
        <f>versenyek!$QJ$11*IFERROR(VLOOKUP(VLOOKUP($A53,versenyek!QI:QK,3,FALSE),szabalyok!$A$16:$B$23,2,FALSE),0)</f>
        <v>0</v>
      </c>
      <c r="EN53" s="47">
        <f>versenyek!$QM$11*IFERROR(VLOOKUP(VLOOKUP($A53,versenyek!QL:QN,3,FALSE),szabalyok!$A$16:$B$23,2,FALSE),0)</f>
        <v>0</v>
      </c>
      <c r="EO53" s="47">
        <f>versenyek!$QP$11*IFERROR(VLOOKUP(VLOOKUP($A53,versenyek!QO:QQ,3,FALSE),szabalyok!$A$16:$B$23,2,FALSE),0)</f>
        <v>0</v>
      </c>
      <c r="EP53" s="47">
        <f>versenyek!$QS$11*IFERROR(VLOOKUP(VLOOKUP($A53,versenyek!QR:QT,3,FALSE),szabalyok!$A$16:$B$23,2,FALSE),0)</f>
        <v>0</v>
      </c>
      <c r="EQ53" s="47">
        <f>versenyek!$QV$11*IFERROR(VLOOKUP(VLOOKUP($A53,versenyek!QU:QW,3,FALSE),szabalyok!$A$16:$B$23,2,FALSE),0)</f>
        <v>0</v>
      </c>
      <c r="ER53" s="47">
        <f>versenyek!$RE$11*IFERROR(VLOOKUP(VLOOKUP($A53,versenyek!RD:RF,3,FALSE),szabalyok!$A$16:$B$23,2,FALSE),0)</f>
        <v>0</v>
      </c>
      <c r="ES53" s="47">
        <f>versenyek!$RH$11*IFERROR(VLOOKUP(VLOOKUP($A53,versenyek!RG:RI,3,FALSE),szabalyok!$A$16:$B$23,2,FALSE),0)</f>
        <v>0</v>
      </c>
      <c r="ET53" s="47">
        <f>versenyek!$RK$11*IFERROR(VLOOKUP(VLOOKUP($A53,versenyek!RJ:RL,3,FALSE),szabalyok!$A$16:$B$23,2,FALSE),0)</f>
        <v>0</v>
      </c>
      <c r="EU53" s="47">
        <f>versenyek!$RN$11*IFERROR(VLOOKUP(VLOOKUP($A53,versenyek!RM:RO,3,FALSE),szabalyok!$A$16:$B$23,2,FALSE),0)</f>
        <v>0</v>
      </c>
      <c r="EV53" s="47">
        <f>versenyek!$RQ$11*IFERROR(VLOOKUP(VLOOKUP($A53,versenyek!RP:RR,3,FALSE),szabalyok!$A$16:$B$23,2,FALSE),0)</f>
        <v>0</v>
      </c>
      <c r="EW53" s="47">
        <f>versenyek!$RT$11*IFERROR(VLOOKUP(VLOOKUP($A53,versenyek!RS:RU,3,FALSE),szabalyok!$A$16:$B$23,2,FALSE),0)</f>
        <v>4.6697582897908578</v>
      </c>
      <c r="EX53" s="47">
        <f>versenyek!$RW$11*IFERROR(VLOOKUP(VLOOKUP($A53,versenyek!RV:RX,3,FALSE),szabalyok!$A$16:$B$23,2,FALSE),0)</f>
        <v>0</v>
      </c>
      <c r="EY53" s="47">
        <f>versenyek!$RZ$11*IFERROR(VLOOKUP(VLOOKUP($A53,versenyek!RY:SA,3,FALSE),szabalyok!$A$16:$B$23,2,FALSE),0)</f>
        <v>0</v>
      </c>
      <c r="EZ53" s="47">
        <f>versenyek!$SC$11*IFERROR(VLOOKUP(VLOOKUP($A53,versenyek!SB:SD,3,FALSE),szabalyok!$A$16:$B$23,2,FALSE),0)</f>
        <v>0</v>
      </c>
      <c r="FA53" s="47">
        <f>versenyek!$SF$11*IFERROR(VLOOKUP(VLOOKUP($A53,versenyek!SE:SG,3,FALSE),szabalyok!$A$16:$B$23,2,FALSE),0)</f>
        <v>0</v>
      </c>
      <c r="FB53" s="47">
        <f>versenyek!$SI$11*IFERROR(VLOOKUP(VLOOKUP($A53,versenyek!SH:SJ,3,FALSE),szabalyok!$A$16:$B$23,2,FALSE),0)</f>
        <v>0</v>
      </c>
      <c r="FC53" s="47">
        <f>versenyek!$SL$11*IFERROR(VLOOKUP(VLOOKUP($A53,versenyek!SK:SM,3,FALSE),szabalyok!$A$16:$B$23,2,FALSE),0)</f>
        <v>0</v>
      </c>
      <c r="FD53" s="47">
        <f>versenyek!$SO$11*IFERROR(VLOOKUP(VLOOKUP($A53,versenyek!SN:SP,3,FALSE),szabalyok!$A$16:$B$23,2,FALSE),0)</f>
        <v>0</v>
      </c>
      <c r="FE53" s="47">
        <f>versenyek!$SR$11*IFERROR(VLOOKUP(VLOOKUP($A53,versenyek!SQ:SS,3,FALSE),szabalyok!$A$16:$B$23,2,FALSE),0)</f>
        <v>0</v>
      </c>
      <c r="FF53" s="47">
        <f>versenyek!$SU$11*IFERROR(VLOOKUP(VLOOKUP($A53,versenyek!ST:SV,3,FALSE),szabalyok!$A$16:$B$23,2,FALSE),0)</f>
        <v>0</v>
      </c>
      <c r="FG53" s="47">
        <f>versenyek!$SX$11*IFERROR(VLOOKUP(VLOOKUP($A53,versenyek!SW:SY,3,FALSE),szabalyok!$A$16:$B$23,2,FALSE),0)</f>
        <v>0</v>
      </c>
      <c r="FH53" s="47">
        <f>versenyek!$TA$11*IFERROR(VLOOKUP(VLOOKUP($A53,versenyek!SZ:TB,3,FALSE),szabalyok!$A$16:$B$23,2,FALSE),0)</f>
        <v>0</v>
      </c>
      <c r="FI53" s="47">
        <f>versenyek!$TD$11*IFERROR(VLOOKUP(VLOOKUP($A53,versenyek!TC:TE,3,FALSE),szabalyok!$A$16:$B$23,2,FALSE),0)</f>
        <v>0</v>
      </c>
      <c r="FJ53" s="47">
        <f>versenyek!$TG$11*IFERROR(VLOOKUP(VLOOKUP($A53,versenyek!TF:TH,3,FALSE),szabalyok!$A$16:$B$23,2,FALSE),0)</f>
        <v>0</v>
      </c>
      <c r="FK53" s="47">
        <f>versenyek!$TJ$11*IFERROR(VLOOKUP(VLOOKUP($A53,versenyek!TI:TK,3,FALSE),szabalyok!$A$16:$B$23,2,FALSE),0)</f>
        <v>0</v>
      </c>
      <c r="FL53" s="47">
        <f>versenyek!$TM$11*IFERROR(VLOOKUP(VLOOKUP($A53,versenyek!TL:TN,3,FALSE),szabalyok!$A$16:$B$23,2,FALSE),0)</f>
        <v>0</v>
      </c>
      <c r="FM53" s="47">
        <f>versenyek!$TP$11*IFERROR(VLOOKUP(VLOOKUP($A53,versenyek!TO:TQ,3,FALSE),szabalyok!$A$16:$B$23,2,FALSE),0)</f>
        <v>0</v>
      </c>
      <c r="FN53" s="47">
        <f>versenyek!$TS$11*IFERROR(VLOOKUP(VLOOKUP($A53,versenyek!TR:TT,3,FALSE),szabalyok!$A$16:$B$23,2,FALSE),0)</f>
        <v>0</v>
      </c>
      <c r="FO53" s="47"/>
      <c r="FP53" s="235">
        <f t="shared" si="1"/>
        <v>4.6697582897908578</v>
      </c>
    </row>
    <row r="54" spans="1:172">
      <c r="A54" s="63" t="s">
        <v>1627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34.76949927759572</v>
      </c>
      <c r="Q54" s="47">
        <v>0</v>
      </c>
      <c r="R54" s="47">
        <f>versenyek!$BD$11*IFERROR(VLOOKUP(VLOOKUP($A54,versenyek!BC:BE,3,FALSE),szabalyok!$A$16:$B$23,2,FALSE),0)</f>
        <v>0</v>
      </c>
      <c r="S54" s="47">
        <f>versenyek!$BG$11*IFERROR(VLOOKUP(VLOOKUP($A54,versenyek!BF:BH,3,FALSE),szabalyok!$A$16:$B$23,2,FALSE),0)</f>
        <v>0</v>
      </c>
      <c r="T54" s="47">
        <f>versenyek!$BJ$11*IFERROR(VLOOKUP(VLOOKUP($A54,versenyek!BI:BK,3,FALSE),szabalyok!$A$16:$B$23,2,FALSE),0)</f>
        <v>0</v>
      </c>
      <c r="U54" s="47">
        <f>versenyek!$BM$11*IFERROR(VLOOKUP(VLOOKUP($A54,versenyek!BL:BN,3,FALSE),szabalyok!$A$16:$B$23,2,FALSE),0)</f>
        <v>0</v>
      </c>
      <c r="V54" s="47">
        <f>versenyek!$BP$11*IFERROR(VLOOKUP(VLOOKUP($A54,versenyek!BO:BQ,3,FALSE),szabalyok!$A$16:$B$23,2,FALSE),0)</f>
        <v>0</v>
      </c>
      <c r="W54" s="47">
        <f>versenyek!$BS$11*IFERROR(VLOOKUP(VLOOKUP($A54,versenyek!BR:BT,3,FALSE),szabalyok!$A$16:$B$23,2,FALSE),0)</f>
        <v>0</v>
      </c>
      <c r="X54" s="47">
        <f>versenyek!$BV$11*IFERROR(VLOOKUP(VLOOKUP($A54,versenyek!BU:BW,3,FALSE),szabalyok!$A$16:$B$23,2,FALSE),0)</f>
        <v>0</v>
      </c>
      <c r="Y54" s="47">
        <f>versenyek!$BY$11*IFERROR(VLOOKUP(VLOOKUP($A54,versenyek!BX:BZ,3,FALSE),szabalyok!$A$16:$B$23,2,FALSE),0)</f>
        <v>0</v>
      </c>
      <c r="Z54" s="47">
        <f>versenyek!$CB$11*IFERROR(VLOOKUP(VLOOKUP($A54,versenyek!CA:CC,3,FALSE),szabalyok!$A$16:$B$23,2,FALSE),0)</f>
        <v>0</v>
      </c>
      <c r="AA54" s="47">
        <f>versenyek!$CE$11*IFERROR(VLOOKUP(VLOOKUP($A54,versenyek!CD:CF,3,FALSE),szabalyok!$A$16:$B$23,2,FALSE),0)</f>
        <v>0</v>
      </c>
      <c r="AB54" s="47">
        <f>versenyek!$CH$11*IFERROR(VLOOKUP(VLOOKUP($A54,versenyek!CG:CI,3,FALSE),szabalyok!$A$16:$B$23,2,FALSE),0)</f>
        <v>0</v>
      </c>
      <c r="AC54" s="47">
        <f>versenyek!$CK$11*IFERROR(VLOOKUP(VLOOKUP($A54,versenyek!CJ:CL,3,FALSE),szabalyok!$A$16:$B$23,2,FALSE),0)</f>
        <v>0</v>
      </c>
      <c r="AD54" s="47">
        <f>versenyek!$CN$11*IFERROR(VLOOKUP(VLOOKUP($A54,versenyek!CM:CO,3,FALSE),szabalyok!$A$16:$B$23,2,FALSE),0)</f>
        <v>0</v>
      </c>
      <c r="AE54" s="47">
        <f>versenyek!$CQ$11*IFERROR(VLOOKUP(VLOOKUP($A54,versenyek!CP:CR,3,FALSE),szabalyok!$A$16:$B$23,2,FALSE),0)</f>
        <v>0</v>
      </c>
      <c r="AF54" s="47">
        <f>versenyek!$CT$11*IFERROR(VLOOKUP(VLOOKUP($A54,versenyek!CS:CU,3,FALSE),szabalyok!$A$16:$B$23,2,FALSE),0)</f>
        <v>0</v>
      </c>
      <c r="AG54" s="47">
        <f>versenyek!$CW$11*IFERROR(VLOOKUP(VLOOKUP($A54,versenyek!CV:CX,3,FALSE),szabalyok!$A$16:$B$23,2,FALSE),0)</f>
        <v>0</v>
      </c>
      <c r="AH54" s="47">
        <f>versenyek!$CZ$11*IFERROR(VLOOKUP(VLOOKUP($A54,versenyek!CY:DA,3,FALSE),szabalyok!$A$16:$B$23,2,FALSE),0)</f>
        <v>0</v>
      </c>
      <c r="AI54" s="47">
        <f>versenyek!$DC$11*IFERROR(VLOOKUP(VLOOKUP($A54,versenyek!DB:DD,3,FALSE),szabalyok!$A$16:$B$23,2,FALSE),0)</f>
        <v>0</v>
      </c>
      <c r="AJ54" s="47">
        <f>versenyek!$DF$11*IFERROR(VLOOKUP(VLOOKUP($A54,versenyek!DE:DG,3,FALSE),szabalyok!$A$16:$B$23,2,FALSE),0)</f>
        <v>0</v>
      </c>
      <c r="AK54" s="47">
        <f>versenyek!$DI$11*IFERROR(VLOOKUP(VLOOKUP($A54,versenyek!DH:DJ,3,FALSE),szabalyok!$A$16:$B$23,2,FALSE),0)</f>
        <v>0</v>
      </c>
      <c r="AL54" s="47">
        <f>versenyek!$DL$11*IFERROR(VLOOKUP(VLOOKUP($A54,versenyek!DK:DM,3,FALSE),szabalyok!$A$16:$B$23,2,FALSE),0)</f>
        <v>0</v>
      </c>
      <c r="AM54" s="47">
        <f>versenyek!$DR$11*IFERROR(VLOOKUP(VLOOKUP($A54,versenyek!DQ:DS,3,FALSE),szabalyok!$A$16:$B$23,2,FALSE),0)</f>
        <v>0</v>
      </c>
      <c r="AN54" s="47">
        <f>versenyek!$DU$11*IFERROR(VLOOKUP(VLOOKUP($A54,versenyek!DT:DV,3,FALSE),szabalyok!$A$16:$B$23,2,FALSE),0)</f>
        <v>0</v>
      </c>
      <c r="AO54" s="47">
        <f>versenyek!$DO$11*IFERROR(VLOOKUP(VLOOKUP($A54,versenyek!DN:DP,3,FALSE),szabalyok!$A$16:$B$23,2,FALSE),0)</f>
        <v>0</v>
      </c>
      <c r="AP54" s="47">
        <f>versenyek!$DX$11*IFERROR(VLOOKUP(VLOOKUP($A54,versenyek!DW:DY,3,FALSE),szabalyok!$A$16:$B$23,2,FALSE),0)</f>
        <v>0</v>
      </c>
      <c r="AQ54" s="47" t="e">
        <f>versenyek!$EA$11*IFERROR(VLOOKUP(VLOOKUP($A54,versenyek!DZ:EB,3,FALSE),szabalyok!$A$16:$B$23,2,FALSE),0)</f>
        <v>#DIV/0!</v>
      </c>
      <c r="AR54" s="47" t="e">
        <f>versenyek!$ED$11*IFERROR(VLOOKUP(VLOOKUP($A54,versenyek!EC:EE,3,FALSE),szabalyok!$A$16:$B$23,2,FALSE),0)</f>
        <v>#DIV/0!</v>
      </c>
      <c r="AS54" s="47">
        <f>versenyek!$EG$11*IFERROR(VLOOKUP(VLOOKUP($A54,versenyek!EF:EH,3,FALSE),szabalyok!$A$16:$B$23,2,FALSE),0)</f>
        <v>0</v>
      </c>
      <c r="AT54" s="47">
        <f>versenyek!$EJ$11*IFERROR(VLOOKUP(VLOOKUP($A54,versenyek!EI:EK,3,FALSE),szabalyok!$A$16:$B$23,2,FALSE),0)</f>
        <v>0</v>
      </c>
      <c r="AU54" s="47">
        <f>versenyek!$EM$11*IFERROR(VLOOKUP(VLOOKUP($A54,versenyek!EL:EN,3,FALSE),szabalyok!$A$16:$B$23,2,FALSE),0)</f>
        <v>0</v>
      </c>
      <c r="AV54" s="47">
        <f>versenyek!$EP$11*IFERROR(VLOOKUP(VLOOKUP($A54,versenyek!EO:EQ,3,FALSE),szabalyok!$A$16:$B$23,2,FALSE),0)</f>
        <v>0</v>
      </c>
      <c r="AW54" s="47">
        <f>versenyek!$EY$11*IFERROR(VLOOKUP(VLOOKUP($A54,versenyek!EX:EZ,3,FALSE),szabalyok!$A$16:$B$23,2,FALSE),0)</f>
        <v>0</v>
      </c>
      <c r="AX54" s="47">
        <f>versenyek!$FB$11*IFERROR(VLOOKUP(VLOOKUP($A54,versenyek!FA:FC,3,FALSE),szabalyok!$A$16:$B$23,2,FALSE),0)</f>
        <v>0</v>
      </c>
      <c r="AY54" s="47">
        <f>versenyek!$FE$11*IFERROR(VLOOKUP(VLOOKUP($A54,versenyek!FD:FF,3,FALSE),szabalyok!$A$16:$B$23,2,FALSE),0)</f>
        <v>0</v>
      </c>
      <c r="AZ54" s="47">
        <f>versenyek!$FH$11*IFERROR(VLOOKUP(VLOOKUP($A54,versenyek!FG:FI,3,FALSE),szabalyok!$A$16:$B$23,2,FALSE),0)</f>
        <v>0</v>
      </c>
      <c r="BA54" s="47">
        <f>versenyek!$FK$11*IFERROR(VLOOKUP(VLOOKUP($A54,versenyek!FJ:FL,3,FALSE),szabalyok!$A$16:$B$23,2,FALSE),0)</f>
        <v>0</v>
      </c>
      <c r="BB54" s="47">
        <f>versenyek!$FN$11*IFERROR(VLOOKUP(VLOOKUP($A54,versenyek!FM:FO,3,FALSE),szabalyok!$A$16:$B$23,2,FALSE),0)</f>
        <v>0</v>
      </c>
      <c r="BC54" s="47">
        <f>versenyek!$FQ$11*IFERROR(VLOOKUP(VLOOKUP($A54,versenyek!FP:FR,3,FALSE),szabalyok!$A$16:$B$23,2,FALSE),0)</f>
        <v>0</v>
      </c>
      <c r="BD54" s="47">
        <f>versenyek!$FT$11*IFERROR(VLOOKUP(VLOOKUP($A54,versenyek!FS:FU,3,FALSE),szabalyok!$A$16:$B$23,2,FALSE),0)</f>
        <v>0</v>
      </c>
      <c r="BE54" s="47">
        <f>versenyek!$FW$11*IFERROR(VLOOKUP(VLOOKUP($A54,versenyek!FV:FX,3,FALSE),szabalyok!$A$16:$B$23,2,FALSE),0)</f>
        <v>0</v>
      </c>
      <c r="BF54" s="47">
        <f>versenyek!$FZ$11*IFERROR(VLOOKUP(VLOOKUP($A54,versenyek!FY:GA,3,FALSE),szabalyok!$A$16:$B$23,2,FALSE),0)</f>
        <v>0</v>
      </c>
      <c r="BG54" s="47">
        <f>versenyek!$GC$11*IFERROR(VLOOKUP(VLOOKUP($A54,versenyek!GB:GD,3,FALSE),szabalyok!$A$16:$B$23,2,FALSE),0)</f>
        <v>0</v>
      </c>
      <c r="BH54" s="47">
        <f>versenyek!$GF$11*IFERROR(VLOOKUP(VLOOKUP($A54,versenyek!GE:GG,3,FALSE),szabalyok!$A$16:$B$23,2,FALSE),0)</f>
        <v>0</v>
      </c>
      <c r="BI54" s="47">
        <f>versenyek!$GI$11*IFERROR(VLOOKUP(VLOOKUP($A54,versenyek!GH:GJ,3,FALSE),szabalyok!$A$16:$B$23,2,FALSE),0)</f>
        <v>0</v>
      </c>
      <c r="BJ54" s="47">
        <f>versenyek!$GL$11*IFERROR(VLOOKUP(VLOOKUP($A54,versenyek!GK:GM,3,FALSE),szabalyok!$A$16:$B$23,2,FALSE),0)</f>
        <v>0</v>
      </c>
      <c r="BK54" s="47">
        <f>versenyek!$GO$11*IFERROR(VLOOKUP(VLOOKUP($A54,versenyek!GN:GP,3,FALSE),szabalyok!$A$16:$B$23,2,FALSE),0)</f>
        <v>0</v>
      </c>
      <c r="BL54" s="47">
        <f>versenyek!$GR$11*IFERROR(VLOOKUP(VLOOKUP($A54,versenyek!GQ:GS,3,FALSE),szabalyok!$A$16:$B$23,2,FALSE),0)</f>
        <v>0</v>
      </c>
      <c r="BM54" s="47">
        <f>versenyek!$GX$11*IFERROR(VLOOKUP(VLOOKUP($A54,versenyek!GW:GY,3,FALSE),szabalyok!$A$16:$B$23,2,FALSE),0)</f>
        <v>0</v>
      </c>
      <c r="BN54" s="47">
        <f>versenyek!$GX$11*IFERROR(VLOOKUP(VLOOKUP($A54,versenyek!GX:GZ,3,FALSE),szabalyok!$A$16:$B$23,2,FALSE),0)</f>
        <v>0</v>
      </c>
      <c r="BO54" s="47">
        <f>versenyek!$HD$11*IFERROR(VLOOKUP(VLOOKUP($A54,versenyek!HC:HE,3,FALSE),szabalyok!$A$16:$B$23,2,FALSE),0)</f>
        <v>0</v>
      </c>
      <c r="BP54" s="47">
        <f>versenyek!$HG$11*IFERROR(VLOOKUP(VLOOKUP($A54,versenyek!HF:HH,3,FALSE),szabalyok!$A$16:$B$23,2,FALSE),0)</f>
        <v>0</v>
      </c>
      <c r="BQ54" s="47">
        <f>versenyek!$HJ$11*IFERROR(VLOOKUP(VLOOKUP($A54,versenyek!HI:HK,3,FALSE),szabalyok!$A$16:$B$23,2,FALSE),0)</f>
        <v>0</v>
      </c>
      <c r="BR54" s="47">
        <f>versenyek!$HM$11*IFERROR(VLOOKUP(VLOOKUP($A54,versenyek!HL:HN,3,FALSE),szabalyok!$A$16:$B$23,2,FALSE),0)</f>
        <v>0</v>
      </c>
      <c r="BS54" s="47">
        <f>versenyek!$HP$11*IFERROR(VLOOKUP(VLOOKUP($A54,versenyek!HO:HQ,3,FALSE),szabalyok!$A$16:$B$23,2,FALSE),0)</f>
        <v>0</v>
      </c>
      <c r="BT54" s="47">
        <f>versenyek!$HS$11*IFERROR(VLOOKUP(VLOOKUP($A54,versenyek!HR:HT,3,FALSE),szabalyok!$A$16:$B$23,2,FALSE),0)</f>
        <v>0</v>
      </c>
      <c r="BU54" s="47">
        <f>versenyek!$HV$11*IFERROR(VLOOKUP(VLOOKUP($A54,versenyek!HU:HW,3,FALSE),szabalyok!$A$16:$B$23,2,FALSE),0)</f>
        <v>0</v>
      </c>
      <c r="BV54" s="47">
        <f>versenyek!$HY$11*IFERROR(VLOOKUP(VLOOKUP($A54,versenyek!HX:HZ,3,FALSE),szabalyok!$A$16:$B$23,2,FALSE),0)</f>
        <v>0</v>
      </c>
      <c r="BW54" s="47">
        <f>versenyek!$IB$11*IFERROR(VLOOKUP(VLOOKUP($A54,versenyek!IA:IC,3,FALSE),szabalyok!$A$16:$B$23,2,FALSE),0)</f>
        <v>0</v>
      </c>
      <c r="BX54" s="47">
        <f>versenyek!$IE$11*IFERROR(VLOOKUP(VLOOKUP($A54,versenyek!ID:IF,3,FALSE),szabalyok!$A$16:$B$23,2,FALSE),0)</f>
        <v>0</v>
      </c>
      <c r="BY54" s="47">
        <f>versenyek!$IH$11*IFERROR(VLOOKUP(VLOOKUP($A54,versenyek!IG:II,3,FALSE),szabalyok!$A$16:$B$23,2,FALSE),0)</f>
        <v>0</v>
      </c>
      <c r="BZ54" s="47">
        <f>versenyek!$IK$11*IFERROR(VLOOKUP(VLOOKUP($A54,versenyek!IJ:IL,3,FALSE),szabalyok!$A$16:$B$23,2,FALSE),0)</f>
        <v>0</v>
      </c>
      <c r="CA54" s="47">
        <f>versenyek!$IN$11*IFERROR(VLOOKUP(VLOOKUP($A54,versenyek!IM:IO,3,FALSE),szabalyok!$A$16:$B$23,2,FALSE),0)</f>
        <v>0</v>
      </c>
      <c r="CB54" s="47">
        <f>versenyek!$IW$11*IFERROR(VLOOKUP(VLOOKUP($A54,versenyek!IV:IX,3,FALSE),szabalyok!$A$16:$B$23,2,FALSE),0)</f>
        <v>0</v>
      </c>
      <c r="CC54" s="47">
        <f>versenyek!$IZ$11*IFERROR(VLOOKUP(VLOOKUP($A54,versenyek!IY:JA,3,FALSE),szabalyok!$A$16:$B$23,2,FALSE),0)</f>
        <v>0</v>
      </c>
      <c r="CD54" s="47">
        <f>versenyek!$JC$11*IFERROR(VLOOKUP(VLOOKUP($A54,versenyek!JB:JD,3,FALSE),szabalyok!$A$16:$B$23,2,FALSE),0)</f>
        <v>0</v>
      </c>
      <c r="CE54" s="47">
        <f>versenyek!$JF$11*IFERROR(VLOOKUP(VLOOKUP($A54,versenyek!JE:JG,3,FALSE),szabalyok!$A$16:$B$23,2,FALSE),0)</f>
        <v>0</v>
      </c>
      <c r="CF54" s="47">
        <f>versenyek!$JI$11*IFERROR(VLOOKUP(VLOOKUP($A54,versenyek!JH:JJ,3,FALSE),szabalyok!$A$16:$B$23,2,FALSE),0)</f>
        <v>0</v>
      </c>
      <c r="CG54" s="47">
        <f>versenyek!$JL$11*IFERROR(VLOOKUP(VLOOKUP($A54,versenyek!JK:JM,3,FALSE),szabalyok!$A$16:$B$23,2,FALSE),0)</f>
        <v>0</v>
      </c>
      <c r="CH54" s="47">
        <f>versenyek!$JO$11*IFERROR(VLOOKUP(VLOOKUP($A54,versenyek!JN:JP,3,FALSE),szabalyok!$A$16:$B$23,2,FALSE),0)</f>
        <v>0</v>
      </c>
      <c r="CI54" s="47">
        <f>versenyek!$JR$11*IFERROR(VLOOKUP(VLOOKUP($A54,versenyek!JQ:JS,3,FALSE),szabalyok!$A$16:$B$23,2,FALSE),0)</f>
        <v>0</v>
      </c>
      <c r="CJ54" s="47">
        <f>versenyek!$JU$11*IFERROR(VLOOKUP(VLOOKUP($A54,versenyek!JT:JV,3,FALSE),szabalyok!$A$16:$B$23,2,FALSE),0)</f>
        <v>0</v>
      </c>
      <c r="CK54" s="47">
        <f>versenyek!$JR$11*IFERROR(VLOOKUP(VLOOKUP($A54,versenyek!JW:JY,3,FALSE),szabalyok!$A$16:$B$23,2,FALSE),0)</f>
        <v>0</v>
      </c>
      <c r="CL54" s="47">
        <f>versenyek!$KA$11*IFERROR(VLOOKUP(VLOOKUP($A54,versenyek!JZ:KB,3,FALSE),szabalyok!$A$16:$B$23,2,FALSE),0)</f>
        <v>0</v>
      </c>
      <c r="CM54" s="47">
        <f>versenyek!$KD$11*IFERROR(VLOOKUP(VLOOKUP($A54,versenyek!KC:KE,3,FALSE),szabalyok!$A$16:$B$23,2,FALSE),0)</f>
        <v>0</v>
      </c>
      <c r="CN54" s="47">
        <f>versenyek!$KG$11*IFERROR(VLOOKUP(VLOOKUP($A54,versenyek!KF:KH,3,FALSE),szabalyok!$A$16:$B$23,2,FALSE),0)</f>
        <v>0</v>
      </c>
      <c r="CO54" s="47">
        <f>versenyek!$KJ$11*IFERROR(VLOOKUP(VLOOKUP($A54,versenyek!KI:KK,3,FALSE),szabalyok!$A$16:$B$23,2,FALSE),0)</f>
        <v>0</v>
      </c>
      <c r="CP54" s="47">
        <f>versenyek!$KM$11*IFERROR(VLOOKUP(VLOOKUP($A54,versenyek!KL:KN,3,FALSE),szabalyok!$A$16:$B$23,2,FALSE),0)</f>
        <v>0</v>
      </c>
      <c r="CQ54" s="47">
        <f>versenyek!$KP$11*IFERROR(VLOOKUP(VLOOKUP($A54,versenyek!KO:KQ,3,FALSE),szabalyok!$A$16:$B$23,2,FALSE),0)</f>
        <v>0</v>
      </c>
      <c r="CR54" s="47">
        <f>versenyek!$KS$11*IFERROR(VLOOKUP(VLOOKUP($A54,versenyek!KR:KT,3,FALSE),szabalyok!$A$16:$B$23,2,FALSE),0)</f>
        <v>0</v>
      </c>
      <c r="CS54" s="47">
        <f>versenyek!$KV$11*IFERROR(VLOOKUP(VLOOKUP($A54,versenyek!KU:KW,3,FALSE),szabalyok!$A$16:$B$23,2,FALSE),0)</f>
        <v>0</v>
      </c>
      <c r="CT54" s="47">
        <f>versenyek!$KY$11*IFERROR(VLOOKUP(VLOOKUP($A54,versenyek!KX:KZ,3,FALSE),szabalyok!$A$16:$B$23,2,FALSE),0)</f>
        <v>0</v>
      </c>
      <c r="CU54" s="47">
        <f>versenyek!$LB$11*IFERROR(VLOOKUP(VLOOKUP($A54,versenyek!LA:LC,3,FALSE),szabalyok!$A$16:$B$23,2,FALSE),0)</f>
        <v>0</v>
      </c>
      <c r="CV54" s="47">
        <f>versenyek!$LE$11*IFERROR(VLOOKUP(VLOOKUP($A54,versenyek!LD:LF,3,FALSE),szabalyok!$A$16:$B$23,2,FALSE),0)</f>
        <v>0</v>
      </c>
      <c r="CW54" s="47">
        <f>versenyek!$LH$11*IFERROR(VLOOKUP(VLOOKUP($A54,versenyek!LG:LI,3,FALSE),szabalyok!$A$16:$B$23,2,FALSE),0)</f>
        <v>0</v>
      </c>
      <c r="CX54" s="47">
        <f>versenyek!$LK$11*IFERROR(VLOOKUP(VLOOKUP($A54,versenyek!LJ:LL,3,FALSE),szabalyok!$A$16:$B$23,2,FALSE),0)</f>
        <v>0</v>
      </c>
      <c r="CY54" s="47">
        <f>versenyek!$LN$11*IFERROR(VLOOKUP(VLOOKUP($A54,versenyek!LM:LO,3,FALSE),szabalyok!$A$16:$B$23,2,FALSE),0)</f>
        <v>0</v>
      </c>
      <c r="CZ54" s="47">
        <f>versenyek!$LQ$11*IFERROR(VLOOKUP(VLOOKUP($A54,versenyek!LP:LR,3,FALSE),szabalyok!$A$16:$B$23,2,FALSE),0)</f>
        <v>0</v>
      </c>
      <c r="DA54" s="47">
        <f>versenyek!$LT$11*IFERROR(VLOOKUP(VLOOKUP($A54,versenyek!LS:LU,3,FALSE),szabalyok!$A$16:$B$23,2,FALSE),0)</f>
        <v>0</v>
      </c>
      <c r="DB54" s="47">
        <f>versenyek!$LW$11*IFERROR(VLOOKUP(VLOOKUP($A54,versenyek!LV:LX,3,FALSE),szabalyok!$A$16:$B$23,2,FALSE),0)</f>
        <v>0</v>
      </c>
      <c r="DC54" s="47">
        <f>versenyek!$LZ$11*IFERROR(VLOOKUP(VLOOKUP($A54,versenyek!LY:MA,3,FALSE),szabalyok!$A$16:$B$23,2,FALSE),0)</f>
        <v>0</v>
      </c>
      <c r="DD54" s="47">
        <f>versenyek!$MC$11*IFERROR(VLOOKUP(VLOOKUP($A54,versenyek!MB:MD,3,FALSE),szabalyok!$A$16:$B$23,2,FALSE),0)</f>
        <v>0</v>
      </c>
      <c r="DE54" s="47">
        <f>versenyek!$ML$11*IFERROR(VLOOKUP(VLOOKUP($A54,versenyek!MK:MM,3,FALSE),szabalyok!$A$16:$B$23,2,FALSE),0)</f>
        <v>0</v>
      </c>
      <c r="DF54" s="47">
        <f>versenyek!$MO$11*IFERROR(VLOOKUP(VLOOKUP($A54,versenyek!MN:MP,3,FALSE),szabalyok!$A$16:$B$23,2,FALSE),0)</f>
        <v>0</v>
      </c>
      <c r="DG54" s="47">
        <f>versenyek!$MR$11*IFERROR(VLOOKUP(VLOOKUP($A54,versenyek!MQ:MS,3,FALSE),szabalyok!$A$16:$B$23,2,FALSE),0)</f>
        <v>0</v>
      </c>
      <c r="DH54" s="47">
        <f>versenyek!$MU$11*IFERROR(VLOOKUP(VLOOKUP($A54,versenyek!MT:MV,3,FALSE),szabalyok!$A$16:$B$23,2,FALSE),0)</f>
        <v>0</v>
      </c>
      <c r="DI54" s="47">
        <f>versenyek!$MX$11*IFERROR(VLOOKUP(VLOOKUP($A54,versenyek!MW:MY,3,FALSE),szabalyok!$A$16:$B$23,2,FALSE),0)</f>
        <v>0</v>
      </c>
      <c r="DJ54" s="47">
        <f>versenyek!$NA$11*IFERROR(VLOOKUP(VLOOKUP($A54,versenyek!MZ:NB,3,FALSE),szabalyok!$A$16:$B$23,2,FALSE),0)</f>
        <v>0</v>
      </c>
      <c r="DK54" s="47">
        <f>versenyek!$ND$11*IFERROR(VLOOKUP(VLOOKUP($A54,versenyek!NC:NE,3,FALSE),szabalyok!$A$16:$B$23,2,FALSE),0)</f>
        <v>0</v>
      </c>
      <c r="DL54" s="47">
        <f>versenyek!$NG$11*IFERROR(VLOOKUP(VLOOKUP($A54,versenyek!NF:NH,3,FALSE),szabalyok!$A$16:$B$23,2,FALSE),0)</f>
        <v>0</v>
      </c>
      <c r="DM54" s="47">
        <f>versenyek!$NJ$11*IFERROR(VLOOKUP(VLOOKUP($A54,versenyek!NI:NK,3,FALSE),szabalyok!$A$16:$B$23,2,FALSE),0)</f>
        <v>0</v>
      </c>
      <c r="DN54" s="47">
        <f>versenyek!$NM$11*IFERROR(VLOOKUP(VLOOKUP($A54,versenyek!NL:NN,3,FALSE),szabalyok!$A$16:$B$23,2,FALSE),0)</f>
        <v>0</v>
      </c>
      <c r="DO54" s="47">
        <f>versenyek!$NP$11*IFERROR(VLOOKUP(VLOOKUP($A54,versenyek!NO:NQ,3,FALSE),szabalyok!$A$16:$B$23,2,FALSE),0)</f>
        <v>0</v>
      </c>
      <c r="DP54" s="47">
        <f>versenyek!$NS$11*IFERROR(VLOOKUP(VLOOKUP($A54,versenyek!NR:NT,3,FALSE),szabalyok!$A$16:$B$23,2,FALSE),0)</f>
        <v>0</v>
      </c>
      <c r="DQ54" s="47">
        <f>versenyek!$NV$11*IFERROR(VLOOKUP(VLOOKUP($A54,versenyek!NU:NW,3,FALSE),szabalyok!$A$16:$B$23,2,FALSE),0)</f>
        <v>0</v>
      </c>
      <c r="DR54" s="47">
        <f>versenyek!$NY$11*IFERROR(VLOOKUP(VLOOKUP($A54,versenyek!NX:NZ,3,FALSE),szabalyok!$A$16:$B$23,2,FALSE),0)</f>
        <v>0</v>
      </c>
      <c r="DS54" s="47">
        <f>versenyek!$OB$11*IFERROR(VLOOKUP(VLOOKUP($A54,versenyek!OA:OC,3,FALSE),szabalyok!$A$16:$B$23,2,FALSE),0)</f>
        <v>0</v>
      </c>
      <c r="DT54" s="47">
        <f>versenyek!$OE$11*IFERROR(VLOOKUP(VLOOKUP($A54,versenyek!OD:OF,3,FALSE),szabalyok!$A$16:$B$23,2,FALSE),0)</f>
        <v>0</v>
      </c>
      <c r="DU54" s="47">
        <f>versenyek!$OH$11*IFERROR(VLOOKUP(VLOOKUP($A54,versenyek!OG:OI,3,FALSE),szabalyok!$A$16:$B$23,2,FALSE),0)</f>
        <v>0</v>
      </c>
      <c r="DV54" s="47">
        <f>versenyek!$OK$11*IFERROR(VLOOKUP(VLOOKUP($A54,versenyek!OJ:OL,3,FALSE),szabalyok!$A$16:$B$23,2,FALSE),0)</f>
        <v>0</v>
      </c>
      <c r="DW54" s="47">
        <f>versenyek!$ON$11*IFERROR(VLOOKUP(VLOOKUP($A54,versenyek!OM:OO,3,FALSE),szabalyok!$A$16:$B$23,2,FALSE),0)</f>
        <v>0</v>
      </c>
      <c r="DX54" s="47">
        <f>versenyek!$OQ$11*IFERROR(VLOOKUP(VLOOKUP($A54,versenyek!OP:OR,3,FALSE),szabalyok!$A$16:$B$23,2,FALSE),0)</f>
        <v>0</v>
      </c>
      <c r="DY54" s="47">
        <f>versenyek!$OT$11*IFERROR(VLOOKUP(VLOOKUP($A54,versenyek!OS:OU,3,FALSE),szabalyok!$A$16:$B$23,2,FALSE),0)</f>
        <v>0</v>
      </c>
      <c r="DZ54" s="47">
        <f>versenyek!$OW$11*IFERROR(VLOOKUP(VLOOKUP($A54,versenyek!OV:OX,3,FALSE),szabalyok!$A$16:$B$23,2,FALSE),0)</f>
        <v>0</v>
      </c>
      <c r="EA54" s="47">
        <f>versenyek!$OZ$11*IFERROR(VLOOKUP(VLOOKUP($A54,versenyek!OY:PA,3,FALSE),szabalyok!$A$16:$B$23,2,FALSE),0)</f>
        <v>0</v>
      </c>
      <c r="EB54" s="47">
        <f>versenyek!$PC$11*IFERROR(VLOOKUP(VLOOKUP($A54,versenyek!PB:PD,3,FALSE),szabalyok!$A$16:$B$23,2,FALSE),0)</f>
        <v>0</v>
      </c>
      <c r="EC54" s="47">
        <f>versenyek!$PF$11*IFERROR(VLOOKUP(VLOOKUP($A54,versenyek!PE:PG,3,FALSE),szabalyok!$A$16:$B$23,2,FALSE),0)</f>
        <v>0</v>
      </c>
      <c r="ED54" s="47">
        <f>versenyek!$PI$11*IFERROR(VLOOKUP(VLOOKUP($A54,versenyek!PH:PJ,3,FALSE),szabalyok!$A$16:$B$23,2,FALSE),0)</f>
        <v>0</v>
      </c>
      <c r="EE54" s="47">
        <f>versenyek!$PL$11*IFERROR(VLOOKUP(VLOOKUP($A54,versenyek!PK:PM,3,FALSE),szabalyok!$A$16:$B$23,2,FALSE),0)</f>
        <v>0</v>
      </c>
      <c r="EF54" s="47">
        <f>versenyek!$PO$11*IFERROR(VLOOKUP(VLOOKUP($A54,versenyek!PN:PP,3,FALSE),szabalyok!$A$16:$B$23,2,FALSE),0)</f>
        <v>0</v>
      </c>
      <c r="EG54" s="47">
        <f>versenyek!$PR$11*IFERROR(VLOOKUP(VLOOKUP($A54,versenyek!PQ:PS,3,FALSE),szabalyok!$A$16:$B$23,2,FALSE),0)</f>
        <v>0</v>
      </c>
      <c r="EH54" s="47">
        <f>versenyek!$PU$11*IFERROR(VLOOKUP(VLOOKUP($A54,versenyek!PT:PV,3,FALSE),szabalyok!$A$16:$B$23,2,FALSE),0)</f>
        <v>0</v>
      </c>
      <c r="EI54" s="47">
        <f>versenyek!$PX$11*IFERROR(VLOOKUP(VLOOKUP($A54,versenyek!PW:PY,3,FALSE),szabalyok!$A$16:$B$23,2,FALSE),0)</f>
        <v>0</v>
      </c>
      <c r="EJ54" s="47">
        <f>versenyek!$QA$11*IFERROR(VLOOKUP(VLOOKUP($A54,versenyek!PZ:QB,3,FALSE),szabalyok!$A$16:$B$23,2,FALSE),0)</f>
        <v>0</v>
      </c>
      <c r="EK54" s="47">
        <f>versenyek!$QD$11*IFERROR(VLOOKUP(VLOOKUP($A54,versenyek!QC:QE,3,FALSE),szabalyok!$A$16:$B$23,2,FALSE),0)</f>
        <v>0</v>
      </c>
      <c r="EL54" s="47">
        <f>versenyek!$QG$11*IFERROR(VLOOKUP(VLOOKUP($A54,versenyek!QF:QH,3,FALSE),szabalyok!$A$16:$B$23,2,FALSE),0)</f>
        <v>0</v>
      </c>
      <c r="EM54" s="47">
        <f>versenyek!$QJ$11*IFERROR(VLOOKUP(VLOOKUP($A54,versenyek!QI:QK,3,FALSE),szabalyok!$A$16:$B$23,2,FALSE),0)</f>
        <v>0</v>
      </c>
      <c r="EN54" s="47">
        <f>versenyek!$QM$11*IFERROR(VLOOKUP(VLOOKUP($A54,versenyek!QL:QN,3,FALSE),szabalyok!$A$16:$B$23,2,FALSE),0)</f>
        <v>0</v>
      </c>
      <c r="EO54" s="47">
        <f>versenyek!$QP$11*IFERROR(VLOOKUP(VLOOKUP($A54,versenyek!QO:QQ,3,FALSE),szabalyok!$A$16:$B$23,2,FALSE),0)</f>
        <v>0</v>
      </c>
      <c r="EP54" s="47">
        <f>versenyek!$QS$11*IFERROR(VLOOKUP(VLOOKUP($A54,versenyek!QR:QT,3,FALSE),szabalyok!$A$16:$B$23,2,FALSE),0)</f>
        <v>0</v>
      </c>
      <c r="EQ54" s="47">
        <f>versenyek!$QV$11*IFERROR(VLOOKUP(VLOOKUP($A54,versenyek!QU:QW,3,FALSE),szabalyok!$A$16:$B$23,2,FALSE),0)</f>
        <v>0</v>
      </c>
      <c r="ER54" s="47">
        <f>versenyek!$RE$11*IFERROR(VLOOKUP(VLOOKUP($A54,versenyek!RD:RF,3,FALSE),szabalyok!$A$16:$B$23,2,FALSE),0)</f>
        <v>0</v>
      </c>
      <c r="ES54" s="47">
        <f>versenyek!$RH$11*IFERROR(VLOOKUP(VLOOKUP($A54,versenyek!RG:RI,3,FALSE),szabalyok!$A$16:$B$23,2,FALSE),0)</f>
        <v>0</v>
      </c>
      <c r="ET54" s="47">
        <f>versenyek!$RK$11*IFERROR(VLOOKUP(VLOOKUP($A54,versenyek!RJ:RL,3,FALSE),szabalyok!$A$16:$B$23,2,FALSE),0)</f>
        <v>0</v>
      </c>
      <c r="EU54" s="47">
        <f>versenyek!$RN$11*IFERROR(VLOOKUP(VLOOKUP($A54,versenyek!RM:RO,3,FALSE),szabalyok!$A$16:$B$23,2,FALSE),0)</f>
        <v>0</v>
      </c>
      <c r="EV54" s="47">
        <f>versenyek!$RQ$11*IFERROR(VLOOKUP(VLOOKUP($A54,versenyek!RP:RR,3,FALSE),szabalyok!$A$16:$B$23,2,FALSE),0)</f>
        <v>0</v>
      </c>
      <c r="EW54" s="47">
        <f>versenyek!$RT$11*IFERROR(VLOOKUP(VLOOKUP($A54,versenyek!RS:RU,3,FALSE),szabalyok!$A$16:$B$23,2,FALSE),0)</f>
        <v>0</v>
      </c>
      <c r="EX54" s="47">
        <f>versenyek!$RW$11*IFERROR(VLOOKUP(VLOOKUP($A54,versenyek!RV:RX,3,FALSE),szabalyok!$A$16:$B$23,2,FALSE),0)</f>
        <v>0</v>
      </c>
      <c r="EY54" s="47">
        <f>versenyek!$RZ$11*IFERROR(VLOOKUP(VLOOKUP($A54,versenyek!RY:SA,3,FALSE),szabalyok!$A$16:$B$23,2,FALSE),0)</f>
        <v>0</v>
      </c>
      <c r="EZ54" s="47">
        <f>versenyek!$SC$11*IFERROR(VLOOKUP(VLOOKUP($A54,versenyek!SB:SD,3,FALSE),szabalyok!$A$16:$B$23,2,FALSE),0)</f>
        <v>0</v>
      </c>
      <c r="FA54" s="47">
        <f>versenyek!$SF$11*IFERROR(VLOOKUP(VLOOKUP($A54,versenyek!SE:SG,3,FALSE),szabalyok!$A$16:$B$23,2,FALSE),0)</f>
        <v>0</v>
      </c>
      <c r="FB54" s="47">
        <f>versenyek!$SI$11*IFERROR(VLOOKUP(VLOOKUP($A54,versenyek!SH:SJ,3,FALSE),szabalyok!$A$16:$B$23,2,FALSE),0)</f>
        <v>3.2787287504709601</v>
      </c>
      <c r="FC54" s="47">
        <f>versenyek!$SL$11*IFERROR(VLOOKUP(VLOOKUP($A54,versenyek!SK:SM,3,FALSE),szabalyok!$A$16:$B$23,2,FALSE),0)</f>
        <v>0</v>
      </c>
      <c r="FD54" s="47">
        <f>versenyek!$SO$11*IFERROR(VLOOKUP(VLOOKUP($A54,versenyek!SN:SP,3,FALSE),szabalyok!$A$16:$B$23,2,FALSE),0)</f>
        <v>0</v>
      </c>
      <c r="FE54" s="47">
        <f>versenyek!$SR$11*IFERROR(VLOOKUP(VLOOKUP($A54,versenyek!SQ:SS,3,FALSE),szabalyok!$A$16:$B$23,2,FALSE),0)</f>
        <v>0</v>
      </c>
      <c r="FF54" s="47">
        <f>versenyek!$SU$11*IFERROR(VLOOKUP(VLOOKUP($A54,versenyek!ST:SV,3,FALSE),szabalyok!$A$16:$B$23,2,FALSE),0)</f>
        <v>0</v>
      </c>
      <c r="FG54" s="47">
        <f>versenyek!$SX$11*IFERROR(VLOOKUP(VLOOKUP($A54,versenyek!SW:SY,3,FALSE),szabalyok!$A$16:$B$23,2,FALSE),0)</f>
        <v>0</v>
      </c>
      <c r="FH54" s="47">
        <f>versenyek!$TA$11*IFERROR(VLOOKUP(VLOOKUP($A54,versenyek!SZ:TB,3,FALSE),szabalyok!$A$16:$B$23,2,FALSE),0)</f>
        <v>0</v>
      </c>
      <c r="FI54" s="47">
        <f>versenyek!$TD$11*IFERROR(VLOOKUP(VLOOKUP($A54,versenyek!TC:TE,3,FALSE),szabalyok!$A$16:$B$23,2,FALSE),0)</f>
        <v>0</v>
      </c>
      <c r="FJ54" s="47">
        <f>versenyek!$TG$11*IFERROR(VLOOKUP(VLOOKUP($A54,versenyek!TF:TH,3,FALSE),szabalyok!$A$16:$B$23,2,FALSE),0)</f>
        <v>0</v>
      </c>
      <c r="FK54" s="47">
        <f>versenyek!$TJ$11*IFERROR(VLOOKUP(VLOOKUP($A54,versenyek!TI:TK,3,FALSE),szabalyok!$A$16:$B$23,2,FALSE),0)</f>
        <v>0</v>
      </c>
      <c r="FL54" s="47">
        <f>versenyek!$TM$11*IFERROR(VLOOKUP(VLOOKUP($A54,versenyek!TL:TN,3,FALSE),szabalyok!$A$16:$B$23,2,FALSE),0)</f>
        <v>0</v>
      </c>
      <c r="FM54" s="47">
        <f>versenyek!$TP$11*IFERROR(VLOOKUP(VLOOKUP($A54,versenyek!TO:TQ,3,FALSE),szabalyok!$A$16:$B$23,2,FALSE),0)</f>
        <v>0</v>
      </c>
      <c r="FN54" s="47">
        <f>versenyek!$TS$11*IFERROR(VLOOKUP(VLOOKUP($A54,versenyek!TR:TT,3,FALSE),szabalyok!$A$16:$B$23,2,FALSE),0)</f>
        <v>0</v>
      </c>
      <c r="FO54" s="47"/>
      <c r="FP54" s="235">
        <f t="shared" si="1"/>
        <v>3.2787287504709601</v>
      </c>
    </row>
    <row r="55" spans="1:172">
      <c r="A55" s="63" t="s">
        <v>1464</v>
      </c>
      <c r="B55" s="47">
        <v>0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34.76949927759572</v>
      </c>
      <c r="Q55" s="47">
        <v>0</v>
      </c>
      <c r="R55" s="47">
        <f>versenyek!$BD$11*IFERROR(VLOOKUP(VLOOKUP($A55,versenyek!BC:BE,3,FALSE),szabalyok!$A$16:$B$23,2,FALSE),0)</f>
        <v>0</v>
      </c>
      <c r="S55" s="47">
        <f>versenyek!$BG$11*IFERROR(VLOOKUP(VLOOKUP($A55,versenyek!BF:BH,3,FALSE),szabalyok!$A$16:$B$23,2,FALSE),0)</f>
        <v>0</v>
      </c>
      <c r="T55" s="47">
        <f>versenyek!$BJ$11*IFERROR(VLOOKUP(VLOOKUP($A55,versenyek!BI:BK,3,FALSE),szabalyok!$A$16:$B$23,2,FALSE),0)</f>
        <v>0</v>
      </c>
      <c r="U55" s="47">
        <f>versenyek!$BM$11*IFERROR(VLOOKUP(VLOOKUP($A55,versenyek!BL:BN,3,FALSE),szabalyok!$A$16:$B$23,2,FALSE),0)</f>
        <v>0</v>
      </c>
      <c r="V55" s="47">
        <f>versenyek!$BP$11*IFERROR(VLOOKUP(VLOOKUP($A55,versenyek!BO:BQ,3,FALSE),szabalyok!$A$16:$B$23,2,FALSE),0)</f>
        <v>0</v>
      </c>
      <c r="W55" s="47">
        <f>versenyek!$BS$11*IFERROR(VLOOKUP(VLOOKUP($A55,versenyek!BR:BT,3,FALSE),szabalyok!$A$16:$B$23,2,FALSE),0)</f>
        <v>0</v>
      </c>
      <c r="X55" s="47">
        <f>versenyek!$BV$11*IFERROR(VLOOKUP(VLOOKUP($A55,versenyek!BU:BW,3,FALSE),szabalyok!$A$16:$B$23,2,FALSE),0)</f>
        <v>0</v>
      </c>
      <c r="Y55" s="47">
        <f>versenyek!$BY$11*IFERROR(VLOOKUP(VLOOKUP($A55,versenyek!BX:BZ,3,FALSE),szabalyok!$A$16:$B$23,2,FALSE),0)</f>
        <v>0</v>
      </c>
      <c r="Z55" s="47">
        <f>versenyek!$CB$11*IFERROR(VLOOKUP(VLOOKUP($A55,versenyek!CA:CC,3,FALSE),szabalyok!$A$16:$B$23,2,FALSE),0)</f>
        <v>0</v>
      </c>
      <c r="AA55" s="47">
        <f>versenyek!$CE$11*IFERROR(VLOOKUP(VLOOKUP($A55,versenyek!CD:CF,3,FALSE),szabalyok!$A$16:$B$23,2,FALSE),0)</f>
        <v>0</v>
      </c>
      <c r="AB55" s="47">
        <f>versenyek!$CH$11*IFERROR(VLOOKUP(VLOOKUP($A55,versenyek!CG:CI,3,FALSE),szabalyok!$A$16:$B$23,2,FALSE),0)</f>
        <v>0</v>
      </c>
      <c r="AC55" s="47">
        <f>versenyek!$CK$11*IFERROR(VLOOKUP(VLOOKUP($A55,versenyek!CJ:CL,3,FALSE),szabalyok!$A$16:$B$23,2,FALSE),0)</f>
        <v>0</v>
      </c>
      <c r="AD55" s="47">
        <f>versenyek!$CN$11*IFERROR(VLOOKUP(VLOOKUP($A55,versenyek!CM:CO,3,FALSE),szabalyok!$A$16:$B$23,2,FALSE),0)</f>
        <v>0</v>
      </c>
      <c r="AE55" s="47">
        <f>versenyek!$CQ$11*IFERROR(VLOOKUP(VLOOKUP($A55,versenyek!CP:CR,3,FALSE),szabalyok!$A$16:$B$23,2,FALSE),0)</f>
        <v>0</v>
      </c>
      <c r="AF55" s="47">
        <f>versenyek!$CT$11*IFERROR(VLOOKUP(VLOOKUP($A55,versenyek!CS:CU,3,FALSE),szabalyok!$A$16:$B$23,2,FALSE),0)</f>
        <v>0</v>
      </c>
      <c r="AG55" s="47">
        <f>versenyek!$CW$11*IFERROR(VLOOKUP(VLOOKUP($A55,versenyek!CV:CX,3,FALSE),szabalyok!$A$16:$B$23,2,FALSE),0)</f>
        <v>0</v>
      </c>
      <c r="AH55" s="47">
        <f>versenyek!$CZ$11*IFERROR(VLOOKUP(VLOOKUP($A55,versenyek!CY:DA,3,FALSE),szabalyok!$A$16:$B$23,2,FALSE),0)</f>
        <v>0</v>
      </c>
      <c r="AI55" s="47">
        <f>versenyek!$DC$11*IFERROR(VLOOKUP(VLOOKUP($A55,versenyek!DB:DD,3,FALSE),szabalyok!$A$16:$B$23,2,FALSE),0)</f>
        <v>0</v>
      </c>
      <c r="AJ55" s="47">
        <f>versenyek!$DF$11*IFERROR(VLOOKUP(VLOOKUP($A55,versenyek!DE:DG,3,FALSE),szabalyok!$A$16:$B$23,2,FALSE),0)</f>
        <v>0</v>
      </c>
      <c r="AK55" s="47">
        <f>versenyek!$DI$11*IFERROR(VLOOKUP(VLOOKUP($A55,versenyek!DH:DJ,3,FALSE),szabalyok!$A$16:$B$23,2,FALSE),0)</f>
        <v>0</v>
      </c>
      <c r="AL55" s="47">
        <f>versenyek!$DL$11*IFERROR(VLOOKUP(VLOOKUP($A55,versenyek!DK:DM,3,FALSE),szabalyok!$A$16:$B$23,2,FALSE),0)</f>
        <v>0</v>
      </c>
      <c r="AM55" s="47">
        <f>versenyek!$DR$11*IFERROR(VLOOKUP(VLOOKUP($A55,versenyek!DQ:DS,3,FALSE),szabalyok!$A$16:$B$23,2,FALSE),0)</f>
        <v>0</v>
      </c>
      <c r="AN55" s="47">
        <f>versenyek!$DU$11*IFERROR(VLOOKUP(VLOOKUP($A55,versenyek!DT:DV,3,FALSE),szabalyok!$A$16:$B$23,2,FALSE),0)</f>
        <v>0</v>
      </c>
      <c r="AO55" s="47">
        <f>versenyek!$DO$11*IFERROR(VLOOKUP(VLOOKUP($A55,versenyek!DN:DP,3,FALSE),szabalyok!$A$16:$B$23,2,FALSE),0)</f>
        <v>0</v>
      </c>
      <c r="AP55" s="47">
        <f>versenyek!$DX$11*IFERROR(VLOOKUP(VLOOKUP($A55,versenyek!DW:DY,3,FALSE),szabalyok!$A$16:$B$23,2,FALSE),0)</f>
        <v>0</v>
      </c>
      <c r="AQ55" s="47" t="e">
        <f>versenyek!$EA$11*IFERROR(VLOOKUP(VLOOKUP($A55,versenyek!DZ:EB,3,FALSE),szabalyok!$A$16:$B$23,2,FALSE),0)</f>
        <v>#DIV/0!</v>
      </c>
      <c r="AR55" s="47" t="e">
        <f>versenyek!$ED$11*IFERROR(VLOOKUP(VLOOKUP($A55,versenyek!EC:EE,3,FALSE),szabalyok!$A$16:$B$23,2,FALSE),0)</f>
        <v>#DIV/0!</v>
      </c>
      <c r="AS55" s="47">
        <f>versenyek!$EG$11*IFERROR(VLOOKUP(VLOOKUP($A55,versenyek!EF:EH,3,FALSE),szabalyok!$A$16:$B$23,2,FALSE),0)</f>
        <v>0</v>
      </c>
      <c r="AT55" s="47">
        <f>versenyek!$EJ$11*IFERROR(VLOOKUP(VLOOKUP($A55,versenyek!EI:EK,3,FALSE),szabalyok!$A$16:$B$23,2,FALSE),0)</f>
        <v>0</v>
      </c>
      <c r="AU55" s="47">
        <f>versenyek!$EM$11*IFERROR(VLOOKUP(VLOOKUP($A55,versenyek!EL:EN,3,FALSE),szabalyok!$A$16:$B$23,2,FALSE),0)</f>
        <v>0</v>
      </c>
      <c r="AV55" s="47">
        <f>versenyek!$EP$11*IFERROR(VLOOKUP(VLOOKUP($A55,versenyek!EO:EQ,3,FALSE),szabalyok!$A$16:$B$23,2,FALSE),0)</f>
        <v>0</v>
      </c>
      <c r="AW55" s="47">
        <f>versenyek!$EY$11*IFERROR(VLOOKUP(VLOOKUP($A55,versenyek!EX:EZ,3,FALSE),szabalyok!$A$16:$B$23,2,FALSE),0)</f>
        <v>0</v>
      </c>
      <c r="AX55" s="47">
        <f>versenyek!$FB$11*IFERROR(VLOOKUP(VLOOKUP($A55,versenyek!FA:FC,3,FALSE),szabalyok!$A$16:$B$23,2,FALSE),0)</f>
        <v>0</v>
      </c>
      <c r="AY55" s="47">
        <f>versenyek!$FE$11*IFERROR(VLOOKUP(VLOOKUP($A55,versenyek!FD:FF,3,FALSE),szabalyok!$A$16:$B$23,2,FALSE),0)</f>
        <v>0</v>
      </c>
      <c r="AZ55" s="47">
        <f>versenyek!$FH$11*IFERROR(VLOOKUP(VLOOKUP($A55,versenyek!FG:FI,3,FALSE),szabalyok!$A$16:$B$23,2,FALSE),0)</f>
        <v>0</v>
      </c>
      <c r="BA55" s="47">
        <f>versenyek!$FK$11*IFERROR(VLOOKUP(VLOOKUP($A55,versenyek!FJ:FL,3,FALSE),szabalyok!$A$16:$B$23,2,FALSE),0)</f>
        <v>0</v>
      </c>
      <c r="BB55" s="47">
        <f>versenyek!$FN$11*IFERROR(VLOOKUP(VLOOKUP($A55,versenyek!FM:FO,3,FALSE),szabalyok!$A$16:$B$23,2,FALSE),0)</f>
        <v>0</v>
      </c>
      <c r="BC55" s="47">
        <f>versenyek!$FQ$11*IFERROR(VLOOKUP(VLOOKUP($A55,versenyek!FP:FR,3,FALSE),szabalyok!$A$16:$B$23,2,FALSE),0)</f>
        <v>0</v>
      </c>
      <c r="BD55" s="47">
        <f>versenyek!$FT$11*IFERROR(VLOOKUP(VLOOKUP($A55,versenyek!FS:FU,3,FALSE),szabalyok!$A$16:$B$23,2,FALSE),0)</f>
        <v>0</v>
      </c>
      <c r="BE55" s="47">
        <f>versenyek!$FW$11*IFERROR(VLOOKUP(VLOOKUP($A55,versenyek!FV:FX,3,FALSE),szabalyok!$A$16:$B$23,2,FALSE),0)</f>
        <v>0</v>
      </c>
      <c r="BF55" s="47">
        <f>versenyek!$FZ$11*IFERROR(VLOOKUP(VLOOKUP($A55,versenyek!FY:GA,3,FALSE),szabalyok!$A$16:$B$23,2,FALSE),0)</f>
        <v>0</v>
      </c>
      <c r="BG55" s="47">
        <f>versenyek!$GC$11*IFERROR(VLOOKUP(VLOOKUP($A55,versenyek!GB:GD,3,FALSE),szabalyok!$A$16:$B$23,2,FALSE),0)</f>
        <v>0</v>
      </c>
      <c r="BH55" s="47">
        <f>versenyek!$GF$11*IFERROR(VLOOKUP(VLOOKUP($A55,versenyek!GE:GG,3,FALSE),szabalyok!$A$16:$B$23,2,FALSE),0)</f>
        <v>0</v>
      </c>
      <c r="BI55" s="47">
        <f>versenyek!$GI$11*IFERROR(VLOOKUP(VLOOKUP($A55,versenyek!GH:GJ,3,FALSE),szabalyok!$A$16:$B$23,2,FALSE),0)</f>
        <v>0</v>
      </c>
      <c r="BJ55" s="47">
        <f>versenyek!$GL$11*IFERROR(VLOOKUP(VLOOKUP($A55,versenyek!GK:GM,3,FALSE),szabalyok!$A$16:$B$23,2,FALSE),0)</f>
        <v>0</v>
      </c>
      <c r="BK55" s="47">
        <f>versenyek!$GO$11*IFERROR(VLOOKUP(VLOOKUP($A55,versenyek!GN:GP,3,FALSE),szabalyok!$A$16:$B$23,2,FALSE),0)</f>
        <v>0</v>
      </c>
      <c r="BL55" s="47">
        <f>versenyek!$GR$11*IFERROR(VLOOKUP(VLOOKUP($A55,versenyek!GQ:GS,3,FALSE),szabalyok!$A$16:$B$23,2,FALSE),0)</f>
        <v>0</v>
      </c>
      <c r="BM55" s="47">
        <f>versenyek!$GX$11*IFERROR(VLOOKUP(VLOOKUP($A55,versenyek!GW:GY,3,FALSE),szabalyok!$A$16:$B$23,2,FALSE),0)</f>
        <v>0</v>
      </c>
      <c r="BN55" s="47">
        <f>versenyek!$GX$11*IFERROR(VLOOKUP(VLOOKUP($A55,versenyek!GX:GZ,3,FALSE),szabalyok!$A$16:$B$23,2,FALSE),0)</f>
        <v>0</v>
      </c>
      <c r="BO55" s="47">
        <f>versenyek!$HD$11*IFERROR(VLOOKUP(VLOOKUP($A55,versenyek!HC:HE,3,FALSE),szabalyok!$A$16:$B$23,2,FALSE),0)</f>
        <v>0</v>
      </c>
      <c r="BP55" s="47">
        <f>versenyek!$HG$11*IFERROR(VLOOKUP(VLOOKUP($A55,versenyek!HF:HH,3,FALSE),szabalyok!$A$16:$B$23,2,FALSE),0)</f>
        <v>0</v>
      </c>
      <c r="BQ55" s="47">
        <f>versenyek!$HJ$11*IFERROR(VLOOKUP(VLOOKUP($A55,versenyek!HI:HK,3,FALSE),szabalyok!$A$16:$B$23,2,FALSE),0)</f>
        <v>0</v>
      </c>
      <c r="BR55" s="47">
        <f>versenyek!$HM$11*IFERROR(VLOOKUP(VLOOKUP($A55,versenyek!HL:HN,3,FALSE),szabalyok!$A$16:$B$23,2,FALSE),0)</f>
        <v>0</v>
      </c>
      <c r="BS55" s="47">
        <f>versenyek!$HP$11*IFERROR(VLOOKUP(VLOOKUP($A55,versenyek!HO:HQ,3,FALSE),szabalyok!$A$16:$B$23,2,FALSE),0)</f>
        <v>0</v>
      </c>
      <c r="BT55" s="47">
        <f>versenyek!$HS$11*IFERROR(VLOOKUP(VLOOKUP($A55,versenyek!HR:HT,3,FALSE),szabalyok!$A$16:$B$23,2,FALSE),0)</f>
        <v>0</v>
      </c>
      <c r="BU55" s="47">
        <f>versenyek!$HV$11*IFERROR(VLOOKUP(VLOOKUP($A55,versenyek!HU:HW,3,FALSE),szabalyok!$A$16:$B$23,2,FALSE),0)</f>
        <v>0</v>
      </c>
      <c r="BV55" s="47">
        <f>versenyek!$HY$11*IFERROR(VLOOKUP(VLOOKUP($A55,versenyek!HX:HZ,3,FALSE),szabalyok!$A$16:$B$23,2,FALSE),0)</f>
        <v>0</v>
      </c>
      <c r="BW55" s="47">
        <f>versenyek!$IB$11*IFERROR(VLOOKUP(VLOOKUP($A55,versenyek!IA:IC,3,FALSE),szabalyok!$A$16:$B$23,2,FALSE),0)</f>
        <v>0</v>
      </c>
      <c r="BX55" s="47">
        <f>versenyek!$IE$11*IFERROR(VLOOKUP(VLOOKUP($A55,versenyek!ID:IF,3,FALSE),szabalyok!$A$16:$B$23,2,FALSE),0)</f>
        <v>0</v>
      </c>
      <c r="BY55" s="47">
        <f>versenyek!$IH$11*IFERROR(VLOOKUP(VLOOKUP($A55,versenyek!IG:II,3,FALSE),szabalyok!$A$16:$B$23,2,FALSE),0)</f>
        <v>0</v>
      </c>
      <c r="BZ55" s="47">
        <f>versenyek!$IK$11*IFERROR(VLOOKUP(VLOOKUP($A55,versenyek!IJ:IL,3,FALSE),szabalyok!$A$16:$B$23,2,FALSE),0)</f>
        <v>0</v>
      </c>
      <c r="CA55" s="47">
        <f>versenyek!$IN$11*IFERROR(VLOOKUP(VLOOKUP($A55,versenyek!IM:IO,3,FALSE),szabalyok!$A$16:$B$23,2,FALSE),0)</f>
        <v>0</v>
      </c>
      <c r="CB55" s="47">
        <f>versenyek!$IW$11*IFERROR(VLOOKUP(VLOOKUP($A55,versenyek!IV:IX,3,FALSE),szabalyok!$A$16:$B$23,2,FALSE),0)</f>
        <v>0</v>
      </c>
      <c r="CC55" s="47">
        <f>versenyek!$IZ$11*IFERROR(VLOOKUP(VLOOKUP($A55,versenyek!IY:JA,3,FALSE),szabalyok!$A$16:$B$23,2,FALSE),0)</f>
        <v>0</v>
      </c>
      <c r="CD55" s="47">
        <f>versenyek!$JC$11*IFERROR(VLOOKUP(VLOOKUP($A55,versenyek!JB:JD,3,FALSE),szabalyok!$A$16:$B$23,2,FALSE),0)</f>
        <v>0</v>
      </c>
      <c r="CE55" s="47">
        <f>versenyek!$JF$11*IFERROR(VLOOKUP(VLOOKUP($A55,versenyek!JE:JG,3,FALSE),szabalyok!$A$16:$B$23,2,FALSE),0)</f>
        <v>0</v>
      </c>
      <c r="CF55" s="47">
        <f>versenyek!$JI$11*IFERROR(VLOOKUP(VLOOKUP($A55,versenyek!JH:JJ,3,FALSE),szabalyok!$A$16:$B$23,2,FALSE),0)</f>
        <v>0</v>
      </c>
      <c r="CG55" s="47">
        <f>versenyek!$JL$11*IFERROR(VLOOKUP(VLOOKUP($A55,versenyek!JK:JM,3,FALSE),szabalyok!$A$16:$B$23,2,FALSE),0)</f>
        <v>0</v>
      </c>
      <c r="CH55" s="47">
        <f>versenyek!$JO$11*IFERROR(VLOOKUP(VLOOKUP($A55,versenyek!JN:JP,3,FALSE),szabalyok!$A$16:$B$23,2,FALSE),0)</f>
        <v>0</v>
      </c>
      <c r="CI55" s="47">
        <f>versenyek!$JR$11*IFERROR(VLOOKUP(VLOOKUP($A55,versenyek!JQ:JS,3,FALSE),szabalyok!$A$16:$B$23,2,FALSE),0)</f>
        <v>0</v>
      </c>
      <c r="CJ55" s="47">
        <f>versenyek!$JU$11*IFERROR(VLOOKUP(VLOOKUP($A55,versenyek!JT:JV,3,FALSE),szabalyok!$A$16:$B$23,2,FALSE),0)</f>
        <v>0</v>
      </c>
      <c r="CK55" s="47">
        <f>versenyek!$JR$11*IFERROR(VLOOKUP(VLOOKUP($A55,versenyek!JW:JY,3,FALSE),szabalyok!$A$16:$B$23,2,FALSE),0)</f>
        <v>0</v>
      </c>
      <c r="CL55" s="47">
        <f>versenyek!$KA$11*IFERROR(VLOOKUP(VLOOKUP($A55,versenyek!JZ:KB,3,FALSE),szabalyok!$A$16:$B$23,2,FALSE),0)</f>
        <v>0</v>
      </c>
      <c r="CM55" s="47">
        <f>versenyek!$KD$11*IFERROR(VLOOKUP(VLOOKUP($A55,versenyek!KC:KE,3,FALSE),szabalyok!$A$16:$B$23,2,FALSE),0)</f>
        <v>20.13483878294462</v>
      </c>
      <c r="CN55" s="47">
        <f>versenyek!$KG$11*IFERROR(VLOOKUP(VLOOKUP($A55,versenyek!KF:KH,3,FALSE),szabalyok!$A$16:$B$23,2,FALSE),0)</f>
        <v>0</v>
      </c>
      <c r="CO55" s="47">
        <f>versenyek!$KJ$11*IFERROR(VLOOKUP(VLOOKUP($A55,versenyek!KI:KK,3,FALSE),szabalyok!$A$16:$B$23,2,FALSE),0)</f>
        <v>0</v>
      </c>
      <c r="CP55" s="47">
        <f>versenyek!$KM$11*IFERROR(VLOOKUP(VLOOKUP($A55,versenyek!KL:KN,3,FALSE),szabalyok!$A$16:$B$23,2,FALSE),0)</f>
        <v>0</v>
      </c>
      <c r="CQ55" s="47">
        <f>versenyek!$KP$11*IFERROR(VLOOKUP(VLOOKUP($A55,versenyek!KO:KQ,3,FALSE),szabalyok!$A$16:$B$23,2,FALSE),0)</f>
        <v>0</v>
      </c>
      <c r="CR55" s="47">
        <f>versenyek!$KS$11*IFERROR(VLOOKUP(VLOOKUP($A55,versenyek!KR:KT,3,FALSE),szabalyok!$A$16:$B$23,2,FALSE),0)</f>
        <v>0</v>
      </c>
      <c r="CS55" s="47">
        <f>versenyek!$KV$11*IFERROR(VLOOKUP(VLOOKUP($A55,versenyek!KU:KW,3,FALSE),szabalyok!$A$16:$B$23,2,FALSE),0)</f>
        <v>0</v>
      </c>
      <c r="CT55" s="47">
        <f>versenyek!$KY$11*IFERROR(VLOOKUP(VLOOKUP($A55,versenyek!KX:KZ,3,FALSE),szabalyok!$A$16:$B$23,2,FALSE),0)</f>
        <v>0</v>
      </c>
      <c r="CU55" s="47">
        <f>versenyek!$LB$11*IFERROR(VLOOKUP(VLOOKUP($A55,versenyek!LA:LC,3,FALSE),szabalyok!$A$16:$B$23,2,FALSE),0)</f>
        <v>0</v>
      </c>
      <c r="CV55" s="47">
        <f>versenyek!$LE$11*IFERROR(VLOOKUP(VLOOKUP($A55,versenyek!LD:LF,3,FALSE),szabalyok!$A$16:$B$23,2,FALSE),0)</f>
        <v>0</v>
      </c>
      <c r="CW55" s="47">
        <f>versenyek!$LH$11*IFERROR(VLOOKUP(VLOOKUP($A55,versenyek!LG:LI,3,FALSE),szabalyok!$A$16:$B$23,2,FALSE),0)</f>
        <v>0</v>
      </c>
      <c r="CX55" s="47">
        <f>versenyek!$LK$11*IFERROR(VLOOKUP(VLOOKUP($A55,versenyek!LJ:LL,3,FALSE),szabalyok!$A$16:$B$23,2,FALSE),0)</f>
        <v>0</v>
      </c>
      <c r="CY55" s="47">
        <f>versenyek!$LN$11*IFERROR(VLOOKUP(VLOOKUP($A55,versenyek!LM:LO,3,FALSE),szabalyok!$A$16:$B$23,2,FALSE),0)</f>
        <v>0</v>
      </c>
      <c r="CZ55" s="47">
        <f>versenyek!$LQ$11*IFERROR(VLOOKUP(VLOOKUP($A55,versenyek!LP:LR,3,FALSE),szabalyok!$A$16:$B$23,2,FALSE),0)</f>
        <v>0</v>
      </c>
      <c r="DA55" s="47">
        <f>versenyek!$LT$11*IFERROR(VLOOKUP(VLOOKUP($A55,versenyek!LS:LU,3,FALSE),szabalyok!$A$16:$B$23,2,FALSE),0)</f>
        <v>0</v>
      </c>
      <c r="DB55" s="47">
        <f>versenyek!$LW$11*IFERROR(VLOOKUP(VLOOKUP($A55,versenyek!LV:LX,3,FALSE),szabalyok!$A$16:$B$23,2,FALSE),0)</f>
        <v>0</v>
      </c>
      <c r="DC55" s="47">
        <f>versenyek!$LZ$11*IFERROR(VLOOKUP(VLOOKUP($A55,versenyek!LY:MA,3,FALSE),szabalyok!$A$16:$B$23,2,FALSE),0)</f>
        <v>0</v>
      </c>
      <c r="DD55" s="47">
        <f>versenyek!$MC$11*IFERROR(VLOOKUP(VLOOKUP($A55,versenyek!MB:MD,3,FALSE),szabalyok!$A$16:$B$23,2,FALSE),0)</f>
        <v>0</v>
      </c>
      <c r="DE55" s="47">
        <f>versenyek!$ML$11*IFERROR(VLOOKUP(VLOOKUP($A55,versenyek!MK:MM,3,FALSE),szabalyok!$A$16:$B$23,2,FALSE),0)</f>
        <v>0</v>
      </c>
      <c r="DF55" s="47">
        <f>versenyek!$MO$11*IFERROR(VLOOKUP(VLOOKUP($A55,versenyek!MN:MP,3,FALSE),szabalyok!$A$16:$B$23,2,FALSE),0)</f>
        <v>0</v>
      </c>
      <c r="DG55" s="47">
        <f>versenyek!$MR$11*IFERROR(VLOOKUP(VLOOKUP($A55,versenyek!MQ:MS,3,FALSE),szabalyok!$A$16:$B$23,2,FALSE),0)</f>
        <v>0</v>
      </c>
      <c r="DH55" s="47">
        <f>versenyek!$MU$11*IFERROR(VLOOKUP(VLOOKUP($A55,versenyek!MT:MV,3,FALSE),szabalyok!$A$16:$B$23,2,FALSE),0)</f>
        <v>0</v>
      </c>
      <c r="DI55" s="47">
        <f>versenyek!$MX$11*IFERROR(VLOOKUP(VLOOKUP($A55,versenyek!MW:MY,3,FALSE),szabalyok!$A$16:$B$23,2,FALSE),0)</f>
        <v>0</v>
      </c>
      <c r="DJ55" s="47">
        <f>versenyek!$NA$11*IFERROR(VLOOKUP(VLOOKUP($A55,versenyek!MZ:NB,3,FALSE),szabalyok!$A$16:$B$23,2,FALSE),0)</f>
        <v>0</v>
      </c>
      <c r="DK55" s="47">
        <f>versenyek!$ND$11*IFERROR(VLOOKUP(VLOOKUP($A55,versenyek!NC:NE,3,FALSE),szabalyok!$A$16:$B$23,2,FALSE),0)</f>
        <v>0</v>
      </c>
      <c r="DL55" s="47">
        <f>versenyek!$NG$11*IFERROR(VLOOKUP(VLOOKUP($A55,versenyek!NF:NH,3,FALSE),szabalyok!$A$16:$B$23,2,FALSE),0)</f>
        <v>0</v>
      </c>
      <c r="DM55" s="47">
        <f>versenyek!$NJ$11*IFERROR(VLOOKUP(VLOOKUP($A55,versenyek!NI:NK,3,FALSE),szabalyok!$A$16:$B$23,2,FALSE),0)</f>
        <v>0</v>
      </c>
      <c r="DN55" s="47">
        <f>versenyek!$NM$11*IFERROR(VLOOKUP(VLOOKUP($A55,versenyek!NL:NN,3,FALSE),szabalyok!$A$16:$B$23,2,FALSE),0)</f>
        <v>0</v>
      </c>
      <c r="DO55" s="47">
        <f>versenyek!$NP$11*IFERROR(VLOOKUP(VLOOKUP($A55,versenyek!NO:NQ,3,FALSE),szabalyok!$A$16:$B$23,2,FALSE),0)</f>
        <v>0</v>
      </c>
      <c r="DP55" s="47">
        <f>versenyek!$NS$11*IFERROR(VLOOKUP(VLOOKUP($A55,versenyek!NR:NT,3,FALSE),szabalyok!$A$16:$B$23,2,FALSE),0)</f>
        <v>0</v>
      </c>
      <c r="DQ55" s="47">
        <f>versenyek!$NV$11*IFERROR(VLOOKUP(VLOOKUP($A55,versenyek!NU:NW,3,FALSE),szabalyok!$A$16:$B$23,2,FALSE),0)</f>
        <v>0</v>
      </c>
      <c r="DR55" s="47">
        <f>versenyek!$NY$11*IFERROR(VLOOKUP(VLOOKUP($A55,versenyek!NX:NZ,3,FALSE),szabalyok!$A$16:$B$23,2,FALSE),0)</f>
        <v>0</v>
      </c>
      <c r="DS55" s="47">
        <f>versenyek!$OB$11*IFERROR(VLOOKUP(VLOOKUP($A55,versenyek!OA:OC,3,FALSE),szabalyok!$A$16:$B$23,2,FALSE),0)</f>
        <v>0</v>
      </c>
      <c r="DT55" s="47">
        <f>versenyek!$OE$11*IFERROR(VLOOKUP(VLOOKUP($A55,versenyek!OD:OF,3,FALSE),szabalyok!$A$16:$B$23,2,FALSE),0)</f>
        <v>0</v>
      </c>
      <c r="DU55" s="47">
        <f>versenyek!$OH$11*IFERROR(VLOOKUP(VLOOKUP($A55,versenyek!OG:OI,3,FALSE),szabalyok!$A$16:$B$23,2,FALSE),0)</f>
        <v>0</v>
      </c>
      <c r="DV55" s="47">
        <f>versenyek!$OK$11*IFERROR(VLOOKUP(VLOOKUP($A55,versenyek!OJ:OL,3,FALSE),szabalyok!$A$16:$B$23,2,FALSE),0)</f>
        <v>0</v>
      </c>
      <c r="DW55" s="47">
        <f>versenyek!$ON$11*IFERROR(VLOOKUP(VLOOKUP($A55,versenyek!OM:OO,3,FALSE),szabalyok!$A$16:$B$23,2,FALSE),0)</f>
        <v>0</v>
      </c>
      <c r="DX55" s="47">
        <f>versenyek!$OQ$11*IFERROR(VLOOKUP(VLOOKUP($A55,versenyek!OP:OR,3,FALSE),szabalyok!$A$16:$B$23,2,FALSE),0)</f>
        <v>0</v>
      </c>
      <c r="DY55" s="47">
        <f>versenyek!$OT$11*IFERROR(VLOOKUP(VLOOKUP($A55,versenyek!OS:OU,3,FALSE),szabalyok!$A$16:$B$23,2,FALSE),0)</f>
        <v>0</v>
      </c>
      <c r="DZ55" s="47">
        <f>versenyek!$OW$11*IFERROR(VLOOKUP(VLOOKUP($A55,versenyek!OV:OX,3,FALSE),szabalyok!$A$16:$B$23,2,FALSE),0)</f>
        <v>0</v>
      </c>
      <c r="EA55" s="47">
        <f>versenyek!$OZ$11*IFERROR(VLOOKUP(VLOOKUP($A55,versenyek!OY:PA,3,FALSE),szabalyok!$A$16:$B$23,2,FALSE),0)</f>
        <v>0</v>
      </c>
      <c r="EB55" s="47">
        <f>versenyek!$PC$11*IFERROR(VLOOKUP(VLOOKUP($A55,versenyek!PB:PD,3,FALSE),szabalyok!$A$16:$B$23,2,FALSE),0)</f>
        <v>29.812781302997596</v>
      </c>
      <c r="EC55" s="47">
        <f>versenyek!$PF$11*IFERROR(VLOOKUP(VLOOKUP($A55,versenyek!PE:PG,3,FALSE),szabalyok!$A$16:$B$23,2,FALSE),0)</f>
        <v>0</v>
      </c>
      <c r="ED55" s="47">
        <f>versenyek!$PI$11*IFERROR(VLOOKUP(VLOOKUP($A55,versenyek!PH:PJ,3,FALSE),szabalyok!$A$16:$B$23,2,FALSE),0)</f>
        <v>41.986686183645084</v>
      </c>
      <c r="EE55" s="47">
        <f>versenyek!$PL$11*IFERROR(VLOOKUP(VLOOKUP($A55,versenyek!PK:PM,3,FALSE),szabalyok!$A$16:$B$23,2,FALSE),0)</f>
        <v>0</v>
      </c>
      <c r="EF55" s="47">
        <f>versenyek!$PO$11*IFERROR(VLOOKUP(VLOOKUP($A55,versenyek!PN:PP,3,FALSE),szabalyok!$A$16:$B$23,2,FALSE),0)</f>
        <v>0</v>
      </c>
      <c r="EG55" s="47">
        <f>versenyek!$PR$11*IFERROR(VLOOKUP(VLOOKUP($A55,versenyek!PQ:PS,3,FALSE),szabalyok!$A$16:$B$23,2,FALSE),0)</f>
        <v>0</v>
      </c>
      <c r="EH55" s="47">
        <f>versenyek!$PU$11*IFERROR(VLOOKUP(VLOOKUP($A55,versenyek!PT:PV,3,FALSE),szabalyok!$A$16:$B$23,2,FALSE),0)</f>
        <v>0</v>
      </c>
      <c r="EI55" s="47">
        <f>versenyek!$PX$11*IFERROR(VLOOKUP(VLOOKUP($A55,versenyek!PW:PY,3,FALSE),szabalyok!$A$16:$B$23,2,FALSE),0)</f>
        <v>0</v>
      </c>
      <c r="EJ55" s="47">
        <f>versenyek!$QA$11*IFERROR(VLOOKUP(VLOOKUP($A55,versenyek!PZ:QB,3,FALSE),szabalyok!$A$16:$B$23,2,FALSE),0)</f>
        <v>0</v>
      </c>
      <c r="EK55" s="47">
        <f>versenyek!$QD$11*IFERROR(VLOOKUP(VLOOKUP($A55,versenyek!QC:QE,3,FALSE),szabalyok!$A$16:$B$23,2,FALSE),0)</f>
        <v>0</v>
      </c>
      <c r="EL55" s="47">
        <f>versenyek!$QG$11*IFERROR(VLOOKUP(VLOOKUP($A55,versenyek!QF:QH,3,FALSE),szabalyok!$A$16:$B$23,2,FALSE),0)</f>
        <v>0</v>
      </c>
      <c r="EM55" s="47">
        <f>versenyek!$QJ$11*IFERROR(VLOOKUP(VLOOKUP($A55,versenyek!QI:QK,3,FALSE),szabalyok!$A$16:$B$23,2,FALSE),0)</f>
        <v>0</v>
      </c>
      <c r="EN55" s="47">
        <f>versenyek!$QM$11*IFERROR(VLOOKUP(VLOOKUP($A55,versenyek!QL:QN,3,FALSE),szabalyok!$A$16:$B$23,2,FALSE),0)</f>
        <v>0</v>
      </c>
      <c r="EO55" s="47">
        <f>versenyek!$QP$11*IFERROR(VLOOKUP(VLOOKUP($A55,versenyek!QO:QQ,3,FALSE),szabalyok!$A$16:$B$23,2,FALSE),0)</f>
        <v>0</v>
      </c>
      <c r="EP55" s="47">
        <f>versenyek!$QS$11*IFERROR(VLOOKUP(VLOOKUP($A55,versenyek!QR:QT,3,FALSE),szabalyok!$A$16:$B$23,2,FALSE),0)</f>
        <v>0</v>
      </c>
      <c r="EQ55" s="47">
        <f>versenyek!$QV$11*IFERROR(VLOOKUP(VLOOKUP($A55,versenyek!QU:QW,3,FALSE),szabalyok!$A$16:$B$23,2,FALSE),0)</f>
        <v>0</v>
      </c>
      <c r="ER55" s="47">
        <f>versenyek!$RE$11*IFERROR(VLOOKUP(VLOOKUP($A55,versenyek!RD:RF,3,FALSE),szabalyok!$A$16:$B$23,2,FALSE),0)</f>
        <v>0</v>
      </c>
      <c r="ES55" s="47">
        <f>versenyek!$RH$11*IFERROR(VLOOKUP(VLOOKUP($A55,versenyek!RG:RI,3,FALSE),szabalyok!$A$16:$B$23,2,FALSE),0)</f>
        <v>0</v>
      </c>
      <c r="ET55" s="47">
        <f>versenyek!$RK$11*IFERROR(VLOOKUP(VLOOKUP($A55,versenyek!RJ:RL,3,FALSE),szabalyok!$A$16:$B$23,2,FALSE),0)</f>
        <v>0</v>
      </c>
      <c r="EU55" s="47">
        <f>versenyek!$RN$11*IFERROR(VLOOKUP(VLOOKUP($A55,versenyek!RM:RO,3,FALSE),szabalyok!$A$16:$B$23,2,FALSE),0)</f>
        <v>0</v>
      </c>
      <c r="EV55" s="47">
        <f>versenyek!$RQ$11*IFERROR(VLOOKUP(VLOOKUP($A55,versenyek!RP:RR,3,FALSE),szabalyok!$A$16:$B$23,2,FALSE),0)</f>
        <v>2.5359071074624668</v>
      </c>
      <c r="EW55" s="47">
        <f>versenyek!$RT$11*IFERROR(VLOOKUP(VLOOKUP($A55,versenyek!RS:RU,3,FALSE),szabalyok!$A$16:$B$23,2,FALSE),0)</f>
        <v>0</v>
      </c>
      <c r="EX55" s="47">
        <f>versenyek!$RW$11*IFERROR(VLOOKUP(VLOOKUP($A55,versenyek!RV:RX,3,FALSE),szabalyok!$A$16:$B$23,2,FALSE),0)</f>
        <v>0</v>
      </c>
      <c r="EY55" s="47">
        <f>versenyek!$RZ$11*IFERROR(VLOOKUP(VLOOKUP($A55,versenyek!RY:SA,3,FALSE),szabalyok!$A$16:$B$23,2,FALSE),0)</f>
        <v>0</v>
      </c>
      <c r="EZ55" s="47">
        <f>versenyek!$SC$11*IFERROR(VLOOKUP(VLOOKUP($A55,versenyek!SB:SD,3,FALSE),szabalyok!$A$16:$B$23,2,FALSE),0)</f>
        <v>0</v>
      </c>
      <c r="FA55" s="47">
        <f>versenyek!$SF$11*IFERROR(VLOOKUP(VLOOKUP($A55,versenyek!SE:SG,3,FALSE),szabalyok!$A$16:$B$23,2,FALSE),0)</f>
        <v>0</v>
      </c>
      <c r="FB55" s="47">
        <f>versenyek!$SI$11*IFERROR(VLOOKUP(VLOOKUP($A55,versenyek!SH:SJ,3,FALSE),szabalyok!$A$16:$B$23,2,FALSE),0)</f>
        <v>0</v>
      </c>
      <c r="FC55" s="47">
        <f>versenyek!$SL$11*IFERROR(VLOOKUP(VLOOKUP($A55,versenyek!SK:SM,3,FALSE),szabalyok!$A$16:$B$23,2,FALSE),0)</f>
        <v>0</v>
      </c>
      <c r="FD55" s="47">
        <f>versenyek!$SO$11*IFERROR(VLOOKUP(VLOOKUP($A55,versenyek!SN:SP,3,FALSE),szabalyok!$A$16:$B$23,2,FALSE),0)</f>
        <v>0</v>
      </c>
      <c r="FE55" s="47">
        <f>versenyek!$SR$11*IFERROR(VLOOKUP(VLOOKUP($A55,versenyek!SQ:SS,3,FALSE),szabalyok!$A$16:$B$23,2,FALSE),0)</f>
        <v>0</v>
      </c>
      <c r="FF55" s="47">
        <f>versenyek!$SU$11*IFERROR(VLOOKUP(VLOOKUP($A55,versenyek!ST:SV,3,FALSE),szabalyok!$A$16:$B$23,2,FALSE),0)</f>
        <v>0</v>
      </c>
      <c r="FG55" s="47">
        <f>versenyek!$SX$11*IFERROR(VLOOKUP(VLOOKUP($A55,versenyek!SW:SY,3,FALSE),szabalyok!$A$16:$B$23,2,FALSE),0)</f>
        <v>0</v>
      </c>
      <c r="FH55" s="47">
        <f>versenyek!$TA$11*IFERROR(VLOOKUP(VLOOKUP($A55,versenyek!SZ:TB,3,FALSE),szabalyok!$A$16:$B$23,2,FALSE),0)</f>
        <v>0</v>
      </c>
      <c r="FI55" s="47">
        <f>versenyek!$TD$11*IFERROR(VLOOKUP(VLOOKUP($A55,versenyek!TC:TE,3,FALSE),szabalyok!$A$16:$B$23,2,FALSE),0)</f>
        <v>0</v>
      </c>
      <c r="FJ55" s="47">
        <f>versenyek!$TG$11*IFERROR(VLOOKUP(VLOOKUP($A55,versenyek!TF:TH,3,FALSE),szabalyok!$A$16:$B$23,2,FALSE),0)</f>
        <v>0</v>
      </c>
      <c r="FK55" s="47">
        <f>versenyek!$TJ$11*IFERROR(VLOOKUP(VLOOKUP($A55,versenyek!TI:TK,3,FALSE),szabalyok!$A$16:$B$23,2,FALSE),0)</f>
        <v>0</v>
      </c>
      <c r="FL55" s="47">
        <f>versenyek!$TM$11*IFERROR(VLOOKUP(VLOOKUP($A55,versenyek!TL:TN,3,FALSE),szabalyok!$A$16:$B$23,2,FALSE),0)</f>
        <v>0</v>
      </c>
      <c r="FM55" s="47">
        <f>versenyek!$TP$11*IFERROR(VLOOKUP(VLOOKUP($A55,versenyek!TO:TQ,3,FALSE),szabalyok!$A$16:$B$23,2,FALSE),0)</f>
        <v>0</v>
      </c>
      <c r="FN55" s="47">
        <f>versenyek!$TS$11*IFERROR(VLOOKUP(VLOOKUP($A55,versenyek!TR:TT,3,FALSE),szabalyok!$A$16:$B$23,2,FALSE),0)</f>
        <v>0</v>
      </c>
      <c r="FO55" s="47"/>
      <c r="FP55" s="235">
        <f t="shared" si="1"/>
        <v>2.5359071074624668</v>
      </c>
    </row>
    <row r="56" spans="1:172">
      <c r="A56" s="63" t="s">
        <v>1559</v>
      </c>
      <c r="B56" s="47">
        <v>0</v>
      </c>
      <c r="C56" s="47">
        <v>0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47">
        <v>34.76949927759572</v>
      </c>
      <c r="Q56" s="47">
        <v>0</v>
      </c>
      <c r="R56" s="47">
        <f>versenyek!$BD$11*IFERROR(VLOOKUP(VLOOKUP($A56,versenyek!BC:BE,3,FALSE),szabalyok!$A$16:$B$23,2,FALSE),0)</f>
        <v>0</v>
      </c>
      <c r="S56" s="47">
        <f>versenyek!$BG$11*IFERROR(VLOOKUP(VLOOKUP($A56,versenyek!BF:BH,3,FALSE),szabalyok!$A$16:$B$23,2,FALSE),0)</f>
        <v>0</v>
      </c>
      <c r="T56" s="47">
        <f>versenyek!$BJ$11*IFERROR(VLOOKUP(VLOOKUP($A56,versenyek!BI:BK,3,FALSE),szabalyok!$A$16:$B$23,2,FALSE),0)</f>
        <v>0</v>
      </c>
      <c r="U56" s="47">
        <f>versenyek!$BM$11*IFERROR(VLOOKUP(VLOOKUP($A56,versenyek!BL:BN,3,FALSE),szabalyok!$A$16:$B$23,2,FALSE),0)</f>
        <v>0</v>
      </c>
      <c r="V56" s="47">
        <f>versenyek!$BP$11*IFERROR(VLOOKUP(VLOOKUP($A56,versenyek!BO:BQ,3,FALSE),szabalyok!$A$16:$B$23,2,FALSE),0)</f>
        <v>0</v>
      </c>
      <c r="W56" s="47">
        <f>versenyek!$BS$11*IFERROR(VLOOKUP(VLOOKUP($A56,versenyek!BR:BT,3,FALSE),szabalyok!$A$16:$B$23,2,FALSE),0)</f>
        <v>0</v>
      </c>
      <c r="X56" s="47">
        <f>versenyek!$BV$11*IFERROR(VLOOKUP(VLOOKUP($A56,versenyek!BU:BW,3,FALSE),szabalyok!$A$16:$B$23,2,FALSE),0)</f>
        <v>0</v>
      </c>
      <c r="Y56" s="47">
        <f>versenyek!$BY$11*IFERROR(VLOOKUP(VLOOKUP($A56,versenyek!BX:BZ,3,FALSE),szabalyok!$A$16:$B$23,2,FALSE),0)</f>
        <v>0</v>
      </c>
      <c r="Z56" s="47">
        <f>versenyek!$CB$11*IFERROR(VLOOKUP(VLOOKUP($A56,versenyek!CA:CC,3,FALSE),szabalyok!$A$16:$B$23,2,FALSE),0)</f>
        <v>0</v>
      </c>
      <c r="AA56" s="47">
        <f>versenyek!$CE$11*IFERROR(VLOOKUP(VLOOKUP($A56,versenyek!CD:CF,3,FALSE),szabalyok!$A$16:$B$23,2,FALSE),0)</f>
        <v>0</v>
      </c>
      <c r="AB56" s="47">
        <f>versenyek!$CH$11*IFERROR(VLOOKUP(VLOOKUP($A56,versenyek!CG:CI,3,FALSE),szabalyok!$A$16:$B$23,2,FALSE),0)</f>
        <v>0</v>
      </c>
      <c r="AC56" s="47">
        <f>versenyek!$CK$11*IFERROR(VLOOKUP(VLOOKUP($A56,versenyek!CJ:CL,3,FALSE),szabalyok!$A$16:$B$23,2,FALSE),0)</f>
        <v>0</v>
      </c>
      <c r="AD56" s="47">
        <f>versenyek!$CN$11*IFERROR(VLOOKUP(VLOOKUP($A56,versenyek!CM:CO,3,FALSE),szabalyok!$A$16:$B$23,2,FALSE),0)</f>
        <v>0</v>
      </c>
      <c r="AE56" s="47">
        <f>versenyek!$CQ$11*IFERROR(VLOOKUP(VLOOKUP($A56,versenyek!CP:CR,3,FALSE),szabalyok!$A$16:$B$23,2,FALSE),0)</f>
        <v>0</v>
      </c>
      <c r="AF56" s="47">
        <f>versenyek!$CT$11*IFERROR(VLOOKUP(VLOOKUP($A56,versenyek!CS:CU,3,FALSE),szabalyok!$A$16:$B$23,2,FALSE),0)</f>
        <v>0</v>
      </c>
      <c r="AG56" s="47">
        <f>versenyek!$CW$11*IFERROR(VLOOKUP(VLOOKUP($A56,versenyek!CV:CX,3,FALSE),szabalyok!$A$16:$B$23,2,FALSE),0)</f>
        <v>0</v>
      </c>
      <c r="AH56" s="47">
        <f>versenyek!$CZ$11*IFERROR(VLOOKUP(VLOOKUP($A56,versenyek!CY:DA,3,FALSE),szabalyok!$A$16:$B$23,2,FALSE),0)</f>
        <v>0</v>
      </c>
      <c r="AI56" s="47">
        <f>versenyek!$DC$11*IFERROR(VLOOKUP(VLOOKUP($A56,versenyek!DB:DD,3,FALSE),szabalyok!$A$16:$B$23,2,FALSE),0)</f>
        <v>0</v>
      </c>
      <c r="AJ56" s="47">
        <f>versenyek!$DF$11*IFERROR(VLOOKUP(VLOOKUP($A56,versenyek!DE:DG,3,FALSE),szabalyok!$A$16:$B$23,2,FALSE),0)</f>
        <v>0</v>
      </c>
      <c r="AK56" s="47">
        <f>versenyek!$DI$11*IFERROR(VLOOKUP(VLOOKUP($A56,versenyek!DH:DJ,3,FALSE),szabalyok!$A$16:$B$23,2,FALSE),0)</f>
        <v>0</v>
      </c>
      <c r="AL56" s="47">
        <f>versenyek!$DL$11*IFERROR(VLOOKUP(VLOOKUP($A56,versenyek!DK:DM,3,FALSE),szabalyok!$A$16:$B$23,2,FALSE),0)</f>
        <v>0</v>
      </c>
      <c r="AM56" s="47">
        <f>versenyek!$DR$11*IFERROR(VLOOKUP(VLOOKUP($A56,versenyek!DQ:DS,3,FALSE),szabalyok!$A$16:$B$23,2,FALSE),0)</f>
        <v>0</v>
      </c>
      <c r="AN56" s="47">
        <f>versenyek!$DU$11*IFERROR(VLOOKUP(VLOOKUP($A56,versenyek!DT:DV,3,FALSE),szabalyok!$A$16:$B$23,2,FALSE),0)</f>
        <v>0</v>
      </c>
      <c r="AO56" s="47">
        <f>versenyek!$DO$11*IFERROR(VLOOKUP(VLOOKUP($A56,versenyek!DN:DP,3,FALSE),szabalyok!$A$16:$B$23,2,FALSE),0)</f>
        <v>0</v>
      </c>
      <c r="AP56" s="47">
        <f>versenyek!$DX$11*IFERROR(VLOOKUP(VLOOKUP($A56,versenyek!DW:DY,3,FALSE),szabalyok!$A$16:$B$23,2,FALSE),0)</f>
        <v>0</v>
      </c>
      <c r="AQ56" s="47" t="e">
        <f>versenyek!$EA$11*IFERROR(VLOOKUP(VLOOKUP($A56,versenyek!DZ:EB,3,FALSE),szabalyok!$A$16:$B$23,2,FALSE),0)</f>
        <v>#DIV/0!</v>
      </c>
      <c r="AR56" s="47" t="e">
        <f>versenyek!$ED$11*IFERROR(VLOOKUP(VLOOKUP($A56,versenyek!EC:EE,3,FALSE),szabalyok!$A$16:$B$23,2,FALSE),0)</f>
        <v>#DIV/0!</v>
      </c>
      <c r="AS56" s="47">
        <f>versenyek!$EG$11*IFERROR(VLOOKUP(VLOOKUP($A56,versenyek!EF:EH,3,FALSE),szabalyok!$A$16:$B$23,2,FALSE),0)</f>
        <v>0</v>
      </c>
      <c r="AT56" s="47">
        <f>versenyek!$EJ$11*IFERROR(VLOOKUP(VLOOKUP($A56,versenyek!EI:EK,3,FALSE),szabalyok!$A$16:$B$23,2,FALSE),0)</f>
        <v>0</v>
      </c>
      <c r="AU56" s="47">
        <f>versenyek!$EM$11*IFERROR(VLOOKUP(VLOOKUP($A56,versenyek!EL:EN,3,FALSE),szabalyok!$A$16:$B$23,2,FALSE),0)</f>
        <v>0</v>
      </c>
      <c r="AV56" s="47">
        <f>versenyek!$EP$11*IFERROR(VLOOKUP(VLOOKUP($A56,versenyek!EO:EQ,3,FALSE),szabalyok!$A$16:$B$23,2,FALSE),0)</f>
        <v>0</v>
      </c>
      <c r="AW56" s="47">
        <f>versenyek!$EY$11*IFERROR(VLOOKUP(VLOOKUP($A56,versenyek!EX:EZ,3,FALSE),szabalyok!$A$16:$B$23,2,FALSE),0)</f>
        <v>0</v>
      </c>
      <c r="AX56" s="47">
        <f>versenyek!$FB$11*IFERROR(VLOOKUP(VLOOKUP($A56,versenyek!FA:FC,3,FALSE),szabalyok!$A$16:$B$23,2,FALSE),0)</f>
        <v>0</v>
      </c>
      <c r="AY56" s="47">
        <f>versenyek!$FE$11*IFERROR(VLOOKUP(VLOOKUP($A56,versenyek!FD:FF,3,FALSE),szabalyok!$A$16:$B$23,2,FALSE),0)</f>
        <v>0</v>
      </c>
      <c r="AZ56" s="47">
        <f>versenyek!$FH$11*IFERROR(VLOOKUP(VLOOKUP($A56,versenyek!FG:FI,3,FALSE),szabalyok!$A$16:$B$23,2,FALSE),0)</f>
        <v>0</v>
      </c>
      <c r="BA56" s="47">
        <f>versenyek!$FK$11*IFERROR(VLOOKUP(VLOOKUP($A56,versenyek!FJ:FL,3,FALSE),szabalyok!$A$16:$B$23,2,FALSE),0)</f>
        <v>0</v>
      </c>
      <c r="BB56" s="47">
        <f>versenyek!$FN$11*IFERROR(VLOOKUP(VLOOKUP($A56,versenyek!FM:FO,3,FALSE),szabalyok!$A$16:$B$23,2,FALSE),0)</f>
        <v>0</v>
      </c>
      <c r="BC56" s="47">
        <f>versenyek!$FQ$11*IFERROR(VLOOKUP(VLOOKUP($A56,versenyek!FP:FR,3,FALSE),szabalyok!$A$16:$B$23,2,FALSE),0)</f>
        <v>0</v>
      </c>
      <c r="BD56" s="47">
        <f>versenyek!$FT$11*IFERROR(VLOOKUP(VLOOKUP($A56,versenyek!FS:FU,3,FALSE),szabalyok!$A$16:$B$23,2,FALSE),0)</f>
        <v>0</v>
      </c>
      <c r="BE56" s="47">
        <f>versenyek!$FW$11*IFERROR(VLOOKUP(VLOOKUP($A56,versenyek!FV:FX,3,FALSE),szabalyok!$A$16:$B$23,2,FALSE),0)</f>
        <v>0</v>
      </c>
      <c r="BF56" s="47">
        <f>versenyek!$FZ$11*IFERROR(VLOOKUP(VLOOKUP($A56,versenyek!FY:GA,3,FALSE),szabalyok!$A$16:$B$23,2,FALSE),0)</f>
        <v>0</v>
      </c>
      <c r="BG56" s="47">
        <f>versenyek!$GC$11*IFERROR(VLOOKUP(VLOOKUP($A56,versenyek!GB:GD,3,FALSE),szabalyok!$A$16:$B$23,2,FALSE),0)</f>
        <v>0</v>
      </c>
      <c r="BH56" s="47">
        <f>versenyek!$GF$11*IFERROR(VLOOKUP(VLOOKUP($A56,versenyek!GE:GG,3,FALSE),szabalyok!$A$16:$B$23,2,FALSE),0)</f>
        <v>0</v>
      </c>
      <c r="BI56" s="47">
        <f>versenyek!$GI$11*IFERROR(VLOOKUP(VLOOKUP($A56,versenyek!GH:GJ,3,FALSE),szabalyok!$A$16:$B$23,2,FALSE),0)</f>
        <v>0</v>
      </c>
      <c r="BJ56" s="47">
        <f>versenyek!$GL$11*IFERROR(VLOOKUP(VLOOKUP($A56,versenyek!GK:GM,3,FALSE),szabalyok!$A$16:$B$23,2,FALSE),0)</f>
        <v>0</v>
      </c>
      <c r="BK56" s="47">
        <f>versenyek!$GO$11*IFERROR(VLOOKUP(VLOOKUP($A56,versenyek!GN:GP,3,FALSE),szabalyok!$A$16:$B$23,2,FALSE),0)</f>
        <v>0</v>
      </c>
      <c r="BL56" s="47">
        <f>versenyek!$GR$11*IFERROR(VLOOKUP(VLOOKUP($A56,versenyek!GQ:GS,3,FALSE),szabalyok!$A$16:$B$23,2,FALSE),0)</f>
        <v>0</v>
      </c>
      <c r="BM56" s="47">
        <f>versenyek!$GX$11*IFERROR(VLOOKUP(VLOOKUP($A56,versenyek!GW:GY,3,FALSE),szabalyok!$A$16:$B$23,2,FALSE),0)</f>
        <v>0</v>
      </c>
      <c r="BN56" s="47">
        <f>versenyek!$GX$11*IFERROR(VLOOKUP(VLOOKUP($A56,versenyek!GX:GZ,3,FALSE),szabalyok!$A$16:$B$23,2,FALSE),0)</f>
        <v>0</v>
      </c>
      <c r="BO56" s="47">
        <f>versenyek!$HD$11*IFERROR(VLOOKUP(VLOOKUP($A56,versenyek!HC:HE,3,FALSE),szabalyok!$A$16:$B$23,2,FALSE),0)</f>
        <v>0</v>
      </c>
      <c r="BP56" s="47">
        <f>versenyek!$HG$11*IFERROR(VLOOKUP(VLOOKUP($A56,versenyek!HF:HH,3,FALSE),szabalyok!$A$16:$B$23,2,FALSE),0)</f>
        <v>0</v>
      </c>
      <c r="BQ56" s="47">
        <f>versenyek!$HJ$11*IFERROR(VLOOKUP(VLOOKUP($A56,versenyek!HI:HK,3,FALSE),szabalyok!$A$16:$B$23,2,FALSE),0)</f>
        <v>0</v>
      </c>
      <c r="BR56" s="47">
        <f>versenyek!$HM$11*IFERROR(VLOOKUP(VLOOKUP($A56,versenyek!HL:HN,3,FALSE),szabalyok!$A$16:$B$23,2,FALSE),0)</f>
        <v>0</v>
      </c>
      <c r="BS56" s="47">
        <f>versenyek!$HP$11*IFERROR(VLOOKUP(VLOOKUP($A56,versenyek!HO:HQ,3,FALSE),szabalyok!$A$16:$B$23,2,FALSE),0)</f>
        <v>0</v>
      </c>
      <c r="BT56" s="47">
        <f>versenyek!$HS$11*IFERROR(VLOOKUP(VLOOKUP($A56,versenyek!HR:HT,3,FALSE),szabalyok!$A$16:$B$23,2,FALSE),0)</f>
        <v>0</v>
      </c>
      <c r="BU56" s="47">
        <f>versenyek!$HV$11*IFERROR(VLOOKUP(VLOOKUP($A56,versenyek!HU:HW,3,FALSE),szabalyok!$A$16:$B$23,2,FALSE),0)</f>
        <v>0</v>
      </c>
      <c r="BV56" s="47">
        <f>versenyek!$HY$11*IFERROR(VLOOKUP(VLOOKUP($A56,versenyek!HX:HZ,3,FALSE),szabalyok!$A$16:$B$23,2,FALSE),0)</f>
        <v>0</v>
      </c>
      <c r="BW56" s="47">
        <f>versenyek!$IB$11*IFERROR(VLOOKUP(VLOOKUP($A56,versenyek!IA:IC,3,FALSE),szabalyok!$A$16:$B$23,2,FALSE),0)</f>
        <v>0</v>
      </c>
      <c r="BX56" s="47">
        <f>versenyek!$IE$11*IFERROR(VLOOKUP(VLOOKUP($A56,versenyek!ID:IF,3,FALSE),szabalyok!$A$16:$B$23,2,FALSE),0)</f>
        <v>0</v>
      </c>
      <c r="BY56" s="47">
        <f>versenyek!$IH$11*IFERROR(VLOOKUP(VLOOKUP($A56,versenyek!IG:II,3,FALSE),szabalyok!$A$16:$B$23,2,FALSE),0)</f>
        <v>0</v>
      </c>
      <c r="BZ56" s="47">
        <f>versenyek!$IK$11*IFERROR(VLOOKUP(VLOOKUP($A56,versenyek!IJ:IL,3,FALSE),szabalyok!$A$16:$B$23,2,FALSE),0)</f>
        <v>0</v>
      </c>
      <c r="CA56" s="47">
        <f>versenyek!$IN$11*IFERROR(VLOOKUP(VLOOKUP($A56,versenyek!IM:IO,3,FALSE),szabalyok!$A$16:$B$23,2,FALSE),0)</f>
        <v>0</v>
      </c>
      <c r="CB56" s="47">
        <f>versenyek!$IW$11*IFERROR(VLOOKUP(VLOOKUP($A56,versenyek!IV:IX,3,FALSE),szabalyok!$A$16:$B$23,2,FALSE),0)</f>
        <v>0</v>
      </c>
      <c r="CC56" s="47">
        <f>versenyek!$IZ$11*IFERROR(VLOOKUP(VLOOKUP($A56,versenyek!IY:JA,3,FALSE),szabalyok!$A$16:$B$23,2,FALSE),0)</f>
        <v>0</v>
      </c>
      <c r="CD56" s="47">
        <f>versenyek!$JC$11*IFERROR(VLOOKUP(VLOOKUP($A56,versenyek!JB:JD,3,FALSE),szabalyok!$A$16:$B$23,2,FALSE),0)</f>
        <v>0</v>
      </c>
      <c r="CE56" s="47">
        <f>versenyek!$JF$11*IFERROR(VLOOKUP(VLOOKUP($A56,versenyek!JE:JG,3,FALSE),szabalyok!$A$16:$B$23,2,FALSE),0)</f>
        <v>0</v>
      </c>
      <c r="CF56" s="47">
        <f>versenyek!$JI$11*IFERROR(VLOOKUP(VLOOKUP($A56,versenyek!JH:JJ,3,FALSE),szabalyok!$A$16:$B$23,2,FALSE),0)</f>
        <v>0</v>
      </c>
      <c r="CG56" s="47">
        <f>versenyek!$JL$11*IFERROR(VLOOKUP(VLOOKUP($A56,versenyek!JK:JM,3,FALSE),szabalyok!$A$16:$B$23,2,FALSE),0)</f>
        <v>0</v>
      </c>
      <c r="CH56" s="47">
        <f>versenyek!$JO$11*IFERROR(VLOOKUP(VLOOKUP($A56,versenyek!JN:JP,3,FALSE),szabalyok!$A$16:$B$23,2,FALSE),0)</f>
        <v>0</v>
      </c>
      <c r="CI56" s="47">
        <f>versenyek!$JR$11*IFERROR(VLOOKUP(VLOOKUP($A56,versenyek!JQ:JS,3,FALSE),szabalyok!$A$16:$B$23,2,FALSE),0)</f>
        <v>0</v>
      </c>
      <c r="CJ56" s="47">
        <f>versenyek!$JU$11*IFERROR(VLOOKUP(VLOOKUP($A56,versenyek!JT:JV,3,FALSE),szabalyok!$A$16:$B$23,2,FALSE),0)</f>
        <v>0</v>
      </c>
      <c r="CK56" s="47">
        <f>versenyek!$JR$11*IFERROR(VLOOKUP(VLOOKUP($A56,versenyek!JW:JY,3,FALSE),szabalyok!$A$16:$B$23,2,FALSE),0)</f>
        <v>0</v>
      </c>
      <c r="CL56" s="47">
        <f>versenyek!$KA$11*IFERROR(VLOOKUP(VLOOKUP($A56,versenyek!JZ:KB,3,FALSE),szabalyok!$A$16:$B$23,2,FALSE),0)</f>
        <v>0</v>
      </c>
      <c r="CM56" s="47">
        <f>versenyek!$KD$11*IFERROR(VLOOKUP(VLOOKUP($A56,versenyek!KC:KE,3,FALSE),szabalyok!$A$16:$B$23,2,FALSE),0)</f>
        <v>0</v>
      </c>
      <c r="CN56" s="47">
        <f>versenyek!$KG$11*IFERROR(VLOOKUP(VLOOKUP($A56,versenyek!KF:KH,3,FALSE),szabalyok!$A$16:$B$23,2,FALSE),0)</f>
        <v>0</v>
      </c>
      <c r="CO56" s="47">
        <f>versenyek!$KJ$11*IFERROR(VLOOKUP(VLOOKUP($A56,versenyek!KI:KK,3,FALSE),szabalyok!$A$16:$B$23,2,FALSE),0)</f>
        <v>0</v>
      </c>
      <c r="CP56" s="47">
        <f>versenyek!$KM$11*IFERROR(VLOOKUP(VLOOKUP($A56,versenyek!KL:KN,3,FALSE),szabalyok!$A$16:$B$23,2,FALSE),0)</f>
        <v>0</v>
      </c>
      <c r="CQ56" s="47">
        <f>versenyek!$KP$11*IFERROR(VLOOKUP(VLOOKUP($A56,versenyek!KO:KQ,3,FALSE),szabalyok!$A$16:$B$23,2,FALSE),0)</f>
        <v>0</v>
      </c>
      <c r="CR56" s="47">
        <f>versenyek!$KS$11*IFERROR(VLOOKUP(VLOOKUP($A56,versenyek!KR:KT,3,FALSE),szabalyok!$A$16:$B$23,2,FALSE),0)</f>
        <v>0</v>
      </c>
      <c r="CS56" s="47">
        <f>versenyek!$KV$11*IFERROR(VLOOKUP(VLOOKUP($A56,versenyek!KU:KW,3,FALSE),szabalyok!$A$16:$B$23,2,FALSE),0)</f>
        <v>0</v>
      </c>
      <c r="CT56" s="47">
        <f>versenyek!$KY$11*IFERROR(VLOOKUP(VLOOKUP($A56,versenyek!KX:KZ,3,FALSE),szabalyok!$A$16:$B$23,2,FALSE),0)</f>
        <v>0</v>
      </c>
      <c r="CU56" s="47">
        <f>versenyek!$LB$11*IFERROR(VLOOKUP(VLOOKUP($A56,versenyek!LA:LC,3,FALSE),szabalyok!$A$16:$B$23,2,FALSE),0)</f>
        <v>0</v>
      </c>
      <c r="CV56" s="47">
        <f>versenyek!$LE$11*IFERROR(VLOOKUP(VLOOKUP($A56,versenyek!LD:LF,3,FALSE),szabalyok!$A$16:$B$23,2,FALSE),0)</f>
        <v>0</v>
      </c>
      <c r="CW56" s="47">
        <f>versenyek!$LH$11*IFERROR(VLOOKUP(VLOOKUP($A56,versenyek!LG:LI,3,FALSE),szabalyok!$A$16:$B$23,2,FALSE),0)</f>
        <v>0</v>
      </c>
      <c r="CX56" s="47">
        <f>versenyek!$LK$11*IFERROR(VLOOKUP(VLOOKUP($A56,versenyek!LJ:LL,3,FALSE),szabalyok!$A$16:$B$23,2,FALSE),0)</f>
        <v>0</v>
      </c>
      <c r="CY56" s="47">
        <f>versenyek!$LN$11*IFERROR(VLOOKUP(VLOOKUP($A56,versenyek!LM:LO,3,FALSE),szabalyok!$A$16:$B$23,2,FALSE),0)</f>
        <v>0</v>
      </c>
      <c r="CZ56" s="47">
        <f>versenyek!$LQ$11*IFERROR(VLOOKUP(VLOOKUP($A56,versenyek!LP:LR,3,FALSE),szabalyok!$A$16:$B$23,2,FALSE),0)</f>
        <v>0</v>
      </c>
      <c r="DA56" s="47">
        <f>versenyek!$LT$11*IFERROR(VLOOKUP(VLOOKUP($A56,versenyek!LS:LU,3,FALSE),szabalyok!$A$16:$B$23,2,FALSE),0)</f>
        <v>0</v>
      </c>
      <c r="DB56" s="47">
        <f>versenyek!$LW$11*IFERROR(VLOOKUP(VLOOKUP($A56,versenyek!LV:LX,3,FALSE),szabalyok!$A$16:$B$23,2,FALSE),0)</f>
        <v>0</v>
      </c>
      <c r="DC56" s="47">
        <f>versenyek!$LZ$11*IFERROR(VLOOKUP(VLOOKUP($A56,versenyek!LY:MA,3,FALSE),szabalyok!$A$16:$B$23,2,FALSE),0)</f>
        <v>0</v>
      </c>
      <c r="DD56" s="47">
        <f>versenyek!$MC$11*IFERROR(VLOOKUP(VLOOKUP($A56,versenyek!MB:MD,3,FALSE),szabalyok!$A$16:$B$23,2,FALSE),0)</f>
        <v>0</v>
      </c>
      <c r="DE56" s="47">
        <f>versenyek!$ML$11*IFERROR(VLOOKUP(VLOOKUP($A56,versenyek!MK:MM,3,FALSE),szabalyok!$A$16:$B$23,2,FALSE),0)</f>
        <v>0</v>
      </c>
      <c r="DF56" s="47">
        <f>versenyek!$MO$11*IFERROR(VLOOKUP(VLOOKUP($A56,versenyek!MN:MP,3,FALSE),szabalyok!$A$16:$B$23,2,FALSE),0)</f>
        <v>0</v>
      </c>
      <c r="DG56" s="47">
        <f>versenyek!$MR$11*IFERROR(VLOOKUP(VLOOKUP($A56,versenyek!MQ:MS,3,FALSE),szabalyok!$A$16:$B$23,2,FALSE),0)</f>
        <v>0</v>
      </c>
      <c r="DH56" s="47">
        <f>versenyek!$MU$11*IFERROR(VLOOKUP(VLOOKUP($A56,versenyek!MT:MV,3,FALSE),szabalyok!$A$16:$B$23,2,FALSE),0)</f>
        <v>0</v>
      </c>
      <c r="DI56" s="47">
        <f>versenyek!$MX$11*IFERROR(VLOOKUP(VLOOKUP($A56,versenyek!MW:MY,3,FALSE),szabalyok!$A$16:$B$23,2,FALSE),0)</f>
        <v>0</v>
      </c>
      <c r="DJ56" s="47">
        <f>versenyek!$NA$11*IFERROR(VLOOKUP(VLOOKUP($A56,versenyek!MZ:NB,3,FALSE),szabalyok!$A$16:$B$23,2,FALSE),0)</f>
        <v>0</v>
      </c>
      <c r="DK56" s="47">
        <f>versenyek!$ND$11*IFERROR(VLOOKUP(VLOOKUP($A56,versenyek!NC:NE,3,FALSE),szabalyok!$A$16:$B$23,2,FALSE),0)</f>
        <v>0</v>
      </c>
      <c r="DL56" s="47">
        <f>versenyek!$NG$11*IFERROR(VLOOKUP(VLOOKUP($A56,versenyek!NF:NH,3,FALSE),szabalyok!$A$16:$B$23,2,FALSE),0)</f>
        <v>0</v>
      </c>
      <c r="DM56" s="47">
        <f>versenyek!$NJ$11*IFERROR(VLOOKUP(VLOOKUP($A56,versenyek!NI:NK,3,FALSE),szabalyok!$A$16:$B$23,2,FALSE),0)</f>
        <v>0</v>
      </c>
      <c r="DN56" s="47">
        <f>versenyek!$NM$11*IFERROR(VLOOKUP(VLOOKUP($A56,versenyek!NL:NN,3,FALSE),szabalyok!$A$16:$B$23,2,FALSE),0)</f>
        <v>0</v>
      </c>
      <c r="DO56" s="47">
        <f>versenyek!$NP$11*IFERROR(VLOOKUP(VLOOKUP($A56,versenyek!NO:NQ,3,FALSE),szabalyok!$A$16:$B$23,2,FALSE),0)</f>
        <v>0</v>
      </c>
      <c r="DP56" s="47">
        <f>versenyek!$NS$11*IFERROR(VLOOKUP(VLOOKUP($A56,versenyek!NR:NT,3,FALSE),szabalyok!$A$16:$B$23,2,FALSE),0)</f>
        <v>0</v>
      </c>
      <c r="DQ56" s="47">
        <f>versenyek!$NV$11*IFERROR(VLOOKUP(VLOOKUP($A56,versenyek!NU:NW,3,FALSE),szabalyok!$A$16:$B$23,2,FALSE),0)</f>
        <v>0</v>
      </c>
      <c r="DR56" s="47">
        <f>versenyek!$NY$11*IFERROR(VLOOKUP(VLOOKUP($A56,versenyek!NX:NZ,3,FALSE),szabalyok!$A$16:$B$23,2,FALSE),0)</f>
        <v>0</v>
      </c>
      <c r="DS56" s="47">
        <f>versenyek!$OB$11*IFERROR(VLOOKUP(VLOOKUP($A56,versenyek!OA:OC,3,FALSE),szabalyok!$A$16:$B$23,2,FALSE),0)</f>
        <v>0</v>
      </c>
      <c r="DT56" s="47">
        <f>versenyek!$OE$11*IFERROR(VLOOKUP(VLOOKUP($A56,versenyek!OD:OF,3,FALSE),szabalyok!$A$16:$B$23,2,FALSE),0)</f>
        <v>0</v>
      </c>
      <c r="DU56" s="47">
        <f>versenyek!$OH$11*IFERROR(VLOOKUP(VLOOKUP($A56,versenyek!OG:OI,3,FALSE),szabalyok!$A$16:$B$23,2,FALSE),0)</f>
        <v>0</v>
      </c>
      <c r="DV56" s="47">
        <f>versenyek!$OK$11*IFERROR(VLOOKUP(VLOOKUP($A56,versenyek!OJ:OL,3,FALSE),szabalyok!$A$16:$B$23,2,FALSE),0)</f>
        <v>0</v>
      </c>
      <c r="DW56" s="47">
        <f>versenyek!$ON$11*IFERROR(VLOOKUP(VLOOKUP($A56,versenyek!OM:OO,3,FALSE),szabalyok!$A$16:$B$23,2,FALSE),0)</f>
        <v>0</v>
      </c>
      <c r="DX56" s="47">
        <f>versenyek!$OQ$11*IFERROR(VLOOKUP(VLOOKUP($A56,versenyek!OP:OR,3,FALSE),szabalyok!$A$16:$B$23,2,FALSE),0)</f>
        <v>0</v>
      </c>
      <c r="DY56" s="47">
        <f>versenyek!$OT$11*IFERROR(VLOOKUP(VLOOKUP($A56,versenyek!OS:OU,3,FALSE),szabalyok!$A$16:$B$23,2,FALSE),0)</f>
        <v>0</v>
      </c>
      <c r="DZ56" s="47">
        <f>versenyek!$OW$11*IFERROR(VLOOKUP(VLOOKUP($A56,versenyek!OV:OX,3,FALSE),szabalyok!$A$16:$B$23,2,FALSE),0)</f>
        <v>0</v>
      </c>
      <c r="EA56" s="47">
        <f>versenyek!$OZ$11*IFERROR(VLOOKUP(VLOOKUP($A56,versenyek!OY:PA,3,FALSE),szabalyok!$A$16:$B$23,2,FALSE),0)</f>
        <v>0</v>
      </c>
      <c r="EB56" s="47">
        <f>versenyek!$PC$11*IFERROR(VLOOKUP(VLOOKUP($A56,versenyek!PB:PD,3,FALSE),szabalyok!$A$16:$B$23,2,FALSE),0)</f>
        <v>0</v>
      </c>
      <c r="EC56" s="47">
        <f>versenyek!$PF$11*IFERROR(VLOOKUP(VLOOKUP($A56,versenyek!PE:PG,3,FALSE),szabalyok!$A$16:$B$23,2,FALSE),0)</f>
        <v>0</v>
      </c>
      <c r="ED56" s="47">
        <f>versenyek!$PI$11*IFERROR(VLOOKUP(VLOOKUP($A56,versenyek!PH:PJ,3,FALSE),szabalyok!$A$16:$B$23,2,FALSE),0)</f>
        <v>11.662968384345858</v>
      </c>
      <c r="EE56" s="47">
        <f>versenyek!$PL$11*IFERROR(VLOOKUP(VLOOKUP($A56,versenyek!PK:PM,3,FALSE),szabalyok!$A$16:$B$23,2,FALSE),0)</f>
        <v>0</v>
      </c>
      <c r="EF56" s="47">
        <f>versenyek!$PO$11*IFERROR(VLOOKUP(VLOOKUP($A56,versenyek!PN:PP,3,FALSE),szabalyok!$A$16:$B$23,2,FALSE),0)</f>
        <v>0</v>
      </c>
      <c r="EG56" s="47">
        <f>versenyek!$PR$11*IFERROR(VLOOKUP(VLOOKUP($A56,versenyek!PQ:PS,3,FALSE),szabalyok!$A$16:$B$23,2,FALSE),0)</f>
        <v>0</v>
      </c>
      <c r="EH56" s="47">
        <f>versenyek!$PU$11*IFERROR(VLOOKUP(VLOOKUP($A56,versenyek!PT:PV,3,FALSE),szabalyok!$A$16:$B$23,2,FALSE),0)</f>
        <v>0</v>
      </c>
      <c r="EI56" s="47">
        <f>versenyek!$PX$11*IFERROR(VLOOKUP(VLOOKUP($A56,versenyek!PW:PY,3,FALSE),szabalyok!$A$16:$B$23,2,FALSE),0)</f>
        <v>0</v>
      </c>
      <c r="EJ56" s="47">
        <f>versenyek!$QA$11*IFERROR(VLOOKUP(VLOOKUP($A56,versenyek!PZ:QB,3,FALSE),szabalyok!$A$16:$B$23,2,FALSE),0)</f>
        <v>0</v>
      </c>
      <c r="EK56" s="47">
        <f>versenyek!$QD$11*IFERROR(VLOOKUP(VLOOKUP($A56,versenyek!QC:QE,3,FALSE),szabalyok!$A$16:$B$23,2,FALSE),0)</f>
        <v>0</v>
      </c>
      <c r="EL56" s="47">
        <f>versenyek!$QG$11*IFERROR(VLOOKUP(VLOOKUP($A56,versenyek!QF:QH,3,FALSE),szabalyok!$A$16:$B$23,2,FALSE),0)</f>
        <v>0</v>
      </c>
      <c r="EM56" s="47">
        <f>versenyek!$QJ$11*IFERROR(VLOOKUP(VLOOKUP($A56,versenyek!QI:QK,3,FALSE),szabalyok!$A$16:$B$23,2,FALSE),0)</f>
        <v>0</v>
      </c>
      <c r="EN56" s="47">
        <f>versenyek!$QM$11*IFERROR(VLOOKUP(VLOOKUP($A56,versenyek!QL:QN,3,FALSE),szabalyok!$A$16:$B$23,2,FALSE),0)</f>
        <v>0</v>
      </c>
      <c r="EO56" s="47">
        <f>versenyek!$QP$11*IFERROR(VLOOKUP(VLOOKUP($A56,versenyek!QO:QQ,3,FALSE),szabalyok!$A$16:$B$23,2,FALSE),0)</f>
        <v>0</v>
      </c>
      <c r="EP56" s="47">
        <f>versenyek!$QS$11*IFERROR(VLOOKUP(VLOOKUP($A56,versenyek!QR:QT,3,FALSE),szabalyok!$A$16:$B$23,2,FALSE),0)</f>
        <v>0</v>
      </c>
      <c r="EQ56" s="47">
        <f>versenyek!$QV$11*IFERROR(VLOOKUP(VLOOKUP($A56,versenyek!QU:QW,3,FALSE),szabalyok!$A$16:$B$23,2,FALSE),0)</f>
        <v>0</v>
      </c>
      <c r="ER56" s="47">
        <f>versenyek!$RE$11*IFERROR(VLOOKUP(VLOOKUP($A56,versenyek!RD:RF,3,FALSE),szabalyok!$A$16:$B$23,2,FALSE),0)</f>
        <v>0</v>
      </c>
      <c r="ES56" s="47">
        <f>versenyek!$RH$11*IFERROR(VLOOKUP(VLOOKUP($A56,versenyek!RG:RI,3,FALSE),szabalyok!$A$16:$B$23,2,FALSE),0)</f>
        <v>0</v>
      </c>
      <c r="ET56" s="47">
        <f>versenyek!$RK$11*IFERROR(VLOOKUP(VLOOKUP($A56,versenyek!RJ:RL,3,FALSE),szabalyok!$A$16:$B$23,2,FALSE),0)</f>
        <v>0</v>
      </c>
      <c r="EU56" s="47">
        <f>versenyek!$RN$11*IFERROR(VLOOKUP(VLOOKUP($A56,versenyek!RM:RO,3,FALSE),szabalyok!$A$16:$B$23,2,FALSE),0)</f>
        <v>0</v>
      </c>
      <c r="EV56" s="47">
        <f>versenyek!$RQ$11*IFERROR(VLOOKUP(VLOOKUP($A56,versenyek!RP:RR,3,FALSE),szabalyok!$A$16:$B$23,2,FALSE),0)</f>
        <v>0</v>
      </c>
      <c r="EW56" s="47">
        <f>versenyek!$RT$11*IFERROR(VLOOKUP(VLOOKUP($A56,versenyek!RS:RU,3,FALSE),szabalyok!$A$16:$B$23,2,FALSE),0)</f>
        <v>0</v>
      </c>
      <c r="EX56" s="47">
        <f>versenyek!$RW$11*IFERROR(VLOOKUP(VLOOKUP($A56,versenyek!RV:RX,3,FALSE),szabalyok!$A$16:$B$23,2,FALSE),0)</f>
        <v>0</v>
      </c>
      <c r="EY56" s="47">
        <f>versenyek!$RZ$11*IFERROR(VLOOKUP(VLOOKUP($A56,versenyek!RY:SA,3,FALSE),szabalyok!$A$16:$B$23,2,FALSE),0)</f>
        <v>0</v>
      </c>
      <c r="EZ56" s="47">
        <f>versenyek!$SC$11*IFERROR(VLOOKUP(VLOOKUP($A56,versenyek!SB:SD,3,FALSE),szabalyok!$A$16:$B$23,2,FALSE),0)</f>
        <v>0</v>
      </c>
      <c r="FA56" s="47">
        <f>versenyek!$SF$11*IFERROR(VLOOKUP(VLOOKUP($A56,versenyek!SE:SG,3,FALSE),szabalyok!$A$16:$B$23,2,FALSE),0)</f>
        <v>0</v>
      </c>
      <c r="FB56" s="47">
        <f>versenyek!$SI$11*IFERROR(VLOOKUP(VLOOKUP($A56,versenyek!SH:SJ,3,FALSE),szabalyok!$A$16:$B$23,2,FALSE),0)</f>
        <v>0</v>
      </c>
      <c r="FC56" s="47">
        <f>versenyek!$SL$11*IFERROR(VLOOKUP(VLOOKUP($A56,versenyek!SK:SM,3,FALSE),szabalyok!$A$16:$B$23,2,FALSE),0)</f>
        <v>0</v>
      </c>
      <c r="FD56" s="47">
        <f>versenyek!$SO$11*IFERROR(VLOOKUP(VLOOKUP($A56,versenyek!SN:SP,3,FALSE),szabalyok!$A$16:$B$23,2,FALSE),0)</f>
        <v>0</v>
      </c>
      <c r="FE56" s="47">
        <f>versenyek!$SR$11*IFERROR(VLOOKUP(VLOOKUP($A56,versenyek!SQ:SS,3,FALSE),szabalyok!$A$16:$B$23,2,FALSE),0)</f>
        <v>0</v>
      </c>
      <c r="FF56" s="47">
        <f>versenyek!$SU$11*IFERROR(VLOOKUP(VLOOKUP($A56,versenyek!ST:SV,3,FALSE),szabalyok!$A$16:$B$23,2,FALSE),0)</f>
        <v>0</v>
      </c>
      <c r="FG56" s="47">
        <f>versenyek!$SX$11*IFERROR(VLOOKUP(VLOOKUP($A56,versenyek!SW:SY,3,FALSE),szabalyok!$A$16:$B$23,2,FALSE),0)</f>
        <v>0</v>
      </c>
      <c r="FH56" s="47">
        <f>versenyek!$TA$11*IFERROR(VLOOKUP(VLOOKUP($A56,versenyek!SZ:TB,3,FALSE),szabalyok!$A$16:$B$23,2,FALSE),0)</f>
        <v>0</v>
      </c>
      <c r="FI56" s="47">
        <f>versenyek!$TD$11*IFERROR(VLOOKUP(VLOOKUP($A56,versenyek!TC:TE,3,FALSE),szabalyok!$A$16:$B$23,2,FALSE),0)</f>
        <v>0</v>
      </c>
      <c r="FJ56" s="47">
        <f>versenyek!$TG$11*IFERROR(VLOOKUP(VLOOKUP($A56,versenyek!TF:TH,3,FALSE),szabalyok!$A$16:$B$23,2,FALSE),0)</f>
        <v>0</v>
      </c>
      <c r="FK56" s="47">
        <f>versenyek!$TJ$11*IFERROR(VLOOKUP(VLOOKUP($A56,versenyek!TI:TK,3,FALSE),szabalyok!$A$16:$B$23,2,FALSE),0)</f>
        <v>0</v>
      </c>
      <c r="FL56" s="47">
        <f>versenyek!$TM$11*IFERROR(VLOOKUP(VLOOKUP($A56,versenyek!TL:TN,3,FALSE),szabalyok!$A$16:$B$23,2,FALSE),0)</f>
        <v>0</v>
      </c>
      <c r="FM56" s="47">
        <f>versenyek!$TP$11*IFERROR(VLOOKUP(VLOOKUP($A56,versenyek!TO:TQ,3,FALSE),szabalyok!$A$16:$B$23,2,FALSE),0)</f>
        <v>0</v>
      </c>
      <c r="FN56" s="47">
        <f>versenyek!$TS$11*IFERROR(VLOOKUP(VLOOKUP($A56,versenyek!TR:TT,3,FALSE),szabalyok!$A$16:$B$23,2,FALSE),0)</f>
        <v>0</v>
      </c>
      <c r="FO56" s="47"/>
      <c r="FP56" s="235">
        <f t="shared" si="1"/>
        <v>0</v>
      </c>
    </row>
    <row r="57" spans="1:172">
      <c r="A57" s="63" t="s">
        <v>1560</v>
      </c>
      <c r="B57" s="47">
        <v>0</v>
      </c>
      <c r="C57" s="47">
        <v>0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  <c r="P57" s="47">
        <v>34.76949927759572</v>
      </c>
      <c r="Q57" s="47">
        <v>0</v>
      </c>
      <c r="R57" s="47">
        <f>versenyek!$BD$11*IFERROR(VLOOKUP(VLOOKUP($A57,versenyek!BC:BE,3,FALSE),szabalyok!$A$16:$B$23,2,FALSE),0)</f>
        <v>0</v>
      </c>
      <c r="S57" s="47">
        <f>versenyek!$BG$11*IFERROR(VLOOKUP(VLOOKUP($A57,versenyek!BF:BH,3,FALSE),szabalyok!$A$16:$B$23,2,FALSE),0)</f>
        <v>0</v>
      </c>
      <c r="T57" s="47">
        <f>versenyek!$BJ$11*IFERROR(VLOOKUP(VLOOKUP($A57,versenyek!BI:BK,3,FALSE),szabalyok!$A$16:$B$23,2,FALSE),0)</f>
        <v>0</v>
      </c>
      <c r="U57" s="47">
        <f>versenyek!$BM$11*IFERROR(VLOOKUP(VLOOKUP($A57,versenyek!BL:BN,3,FALSE),szabalyok!$A$16:$B$23,2,FALSE),0)</f>
        <v>0</v>
      </c>
      <c r="V57" s="47">
        <f>versenyek!$BP$11*IFERROR(VLOOKUP(VLOOKUP($A57,versenyek!BO:BQ,3,FALSE),szabalyok!$A$16:$B$23,2,FALSE),0)</f>
        <v>0</v>
      </c>
      <c r="W57" s="47">
        <f>versenyek!$BS$11*IFERROR(VLOOKUP(VLOOKUP($A57,versenyek!BR:BT,3,FALSE),szabalyok!$A$16:$B$23,2,FALSE),0)</f>
        <v>0</v>
      </c>
      <c r="X57" s="47">
        <f>versenyek!$BV$11*IFERROR(VLOOKUP(VLOOKUP($A57,versenyek!BU:BW,3,FALSE),szabalyok!$A$16:$B$23,2,FALSE),0)</f>
        <v>0</v>
      </c>
      <c r="Y57" s="47">
        <f>versenyek!$BY$11*IFERROR(VLOOKUP(VLOOKUP($A57,versenyek!BX:BZ,3,FALSE),szabalyok!$A$16:$B$23,2,FALSE),0)</f>
        <v>0</v>
      </c>
      <c r="Z57" s="47">
        <f>versenyek!$CB$11*IFERROR(VLOOKUP(VLOOKUP($A57,versenyek!CA:CC,3,FALSE),szabalyok!$A$16:$B$23,2,FALSE),0)</f>
        <v>0</v>
      </c>
      <c r="AA57" s="47">
        <f>versenyek!$CE$11*IFERROR(VLOOKUP(VLOOKUP($A57,versenyek!CD:CF,3,FALSE),szabalyok!$A$16:$B$23,2,FALSE),0)</f>
        <v>0</v>
      </c>
      <c r="AB57" s="47">
        <f>versenyek!$CH$11*IFERROR(VLOOKUP(VLOOKUP($A57,versenyek!CG:CI,3,FALSE),szabalyok!$A$16:$B$23,2,FALSE),0)</f>
        <v>0</v>
      </c>
      <c r="AC57" s="47">
        <f>versenyek!$CK$11*IFERROR(VLOOKUP(VLOOKUP($A57,versenyek!CJ:CL,3,FALSE),szabalyok!$A$16:$B$23,2,FALSE),0)</f>
        <v>0</v>
      </c>
      <c r="AD57" s="47">
        <f>versenyek!$CN$11*IFERROR(VLOOKUP(VLOOKUP($A57,versenyek!CM:CO,3,FALSE),szabalyok!$A$16:$B$23,2,FALSE),0)</f>
        <v>0</v>
      </c>
      <c r="AE57" s="47">
        <f>versenyek!$CQ$11*IFERROR(VLOOKUP(VLOOKUP($A57,versenyek!CP:CR,3,FALSE),szabalyok!$A$16:$B$23,2,FALSE),0)</f>
        <v>0</v>
      </c>
      <c r="AF57" s="47">
        <f>versenyek!$CT$11*IFERROR(VLOOKUP(VLOOKUP($A57,versenyek!CS:CU,3,FALSE),szabalyok!$A$16:$B$23,2,FALSE),0)</f>
        <v>0</v>
      </c>
      <c r="AG57" s="47">
        <f>versenyek!$CW$11*IFERROR(VLOOKUP(VLOOKUP($A57,versenyek!CV:CX,3,FALSE),szabalyok!$A$16:$B$23,2,FALSE),0)</f>
        <v>0</v>
      </c>
      <c r="AH57" s="47">
        <f>versenyek!$CZ$11*IFERROR(VLOOKUP(VLOOKUP($A57,versenyek!CY:DA,3,FALSE),szabalyok!$A$16:$B$23,2,FALSE),0)</f>
        <v>0</v>
      </c>
      <c r="AI57" s="47">
        <f>versenyek!$DC$11*IFERROR(VLOOKUP(VLOOKUP($A57,versenyek!DB:DD,3,FALSE),szabalyok!$A$16:$B$23,2,FALSE),0)</f>
        <v>0</v>
      </c>
      <c r="AJ57" s="47">
        <f>versenyek!$DF$11*IFERROR(VLOOKUP(VLOOKUP($A57,versenyek!DE:DG,3,FALSE),szabalyok!$A$16:$B$23,2,FALSE),0)</f>
        <v>0</v>
      </c>
      <c r="AK57" s="47">
        <f>versenyek!$DI$11*IFERROR(VLOOKUP(VLOOKUP($A57,versenyek!DH:DJ,3,FALSE),szabalyok!$A$16:$B$23,2,FALSE),0)</f>
        <v>0</v>
      </c>
      <c r="AL57" s="47">
        <f>versenyek!$DL$11*IFERROR(VLOOKUP(VLOOKUP($A57,versenyek!DK:DM,3,FALSE),szabalyok!$A$16:$B$23,2,FALSE),0)</f>
        <v>0</v>
      </c>
      <c r="AM57" s="47">
        <f>versenyek!$DR$11*IFERROR(VLOOKUP(VLOOKUP($A57,versenyek!DQ:DS,3,FALSE),szabalyok!$A$16:$B$23,2,FALSE),0)</f>
        <v>0</v>
      </c>
      <c r="AN57" s="47">
        <f>versenyek!$DU$11*IFERROR(VLOOKUP(VLOOKUP($A57,versenyek!DT:DV,3,FALSE),szabalyok!$A$16:$B$23,2,FALSE),0)</f>
        <v>0</v>
      </c>
      <c r="AO57" s="47">
        <f>versenyek!$DO$11*IFERROR(VLOOKUP(VLOOKUP($A57,versenyek!DN:DP,3,FALSE),szabalyok!$A$16:$B$23,2,FALSE),0)</f>
        <v>0</v>
      </c>
      <c r="AP57" s="47">
        <f>versenyek!$DX$11*IFERROR(VLOOKUP(VLOOKUP($A57,versenyek!DW:DY,3,FALSE),szabalyok!$A$16:$B$23,2,FALSE),0)</f>
        <v>0</v>
      </c>
      <c r="AQ57" s="47" t="e">
        <f>versenyek!$EA$11*IFERROR(VLOOKUP(VLOOKUP($A57,versenyek!DZ:EB,3,FALSE),szabalyok!$A$16:$B$23,2,FALSE),0)</f>
        <v>#DIV/0!</v>
      </c>
      <c r="AR57" s="47" t="e">
        <f>versenyek!$ED$11*IFERROR(VLOOKUP(VLOOKUP($A57,versenyek!EC:EE,3,FALSE),szabalyok!$A$16:$B$23,2,FALSE),0)</f>
        <v>#DIV/0!</v>
      </c>
      <c r="AS57" s="47">
        <f>versenyek!$EG$11*IFERROR(VLOOKUP(VLOOKUP($A57,versenyek!EF:EH,3,FALSE),szabalyok!$A$16:$B$23,2,FALSE),0)</f>
        <v>0</v>
      </c>
      <c r="AT57" s="47">
        <f>versenyek!$EJ$11*IFERROR(VLOOKUP(VLOOKUP($A57,versenyek!EI:EK,3,FALSE),szabalyok!$A$16:$B$23,2,FALSE),0)</f>
        <v>0</v>
      </c>
      <c r="AU57" s="47">
        <f>versenyek!$EM$11*IFERROR(VLOOKUP(VLOOKUP($A57,versenyek!EL:EN,3,FALSE),szabalyok!$A$16:$B$23,2,FALSE),0)</f>
        <v>0</v>
      </c>
      <c r="AV57" s="47">
        <f>versenyek!$EP$11*IFERROR(VLOOKUP(VLOOKUP($A57,versenyek!EO:EQ,3,FALSE),szabalyok!$A$16:$B$23,2,FALSE),0)</f>
        <v>0</v>
      </c>
      <c r="AW57" s="47">
        <f>versenyek!$EY$11*IFERROR(VLOOKUP(VLOOKUP($A57,versenyek!EX:EZ,3,FALSE),szabalyok!$A$16:$B$23,2,FALSE),0)</f>
        <v>0</v>
      </c>
      <c r="AX57" s="47">
        <f>versenyek!$FB$11*IFERROR(VLOOKUP(VLOOKUP($A57,versenyek!FA:FC,3,FALSE),szabalyok!$A$16:$B$23,2,FALSE),0)</f>
        <v>0</v>
      </c>
      <c r="AY57" s="47">
        <f>versenyek!$FE$11*IFERROR(VLOOKUP(VLOOKUP($A57,versenyek!FD:FF,3,FALSE),szabalyok!$A$16:$B$23,2,FALSE),0)</f>
        <v>0</v>
      </c>
      <c r="AZ57" s="47">
        <f>versenyek!$FH$11*IFERROR(VLOOKUP(VLOOKUP($A57,versenyek!FG:FI,3,FALSE),szabalyok!$A$16:$B$23,2,FALSE),0)</f>
        <v>0</v>
      </c>
      <c r="BA57" s="47">
        <f>versenyek!$FK$11*IFERROR(VLOOKUP(VLOOKUP($A57,versenyek!FJ:FL,3,FALSE),szabalyok!$A$16:$B$23,2,FALSE),0)</f>
        <v>0</v>
      </c>
      <c r="BB57" s="47">
        <f>versenyek!$FN$11*IFERROR(VLOOKUP(VLOOKUP($A57,versenyek!FM:FO,3,FALSE),szabalyok!$A$16:$B$23,2,FALSE),0)</f>
        <v>0</v>
      </c>
      <c r="BC57" s="47">
        <f>versenyek!$FQ$11*IFERROR(VLOOKUP(VLOOKUP($A57,versenyek!FP:FR,3,FALSE),szabalyok!$A$16:$B$23,2,FALSE),0)</f>
        <v>0</v>
      </c>
      <c r="BD57" s="47">
        <f>versenyek!$FT$11*IFERROR(VLOOKUP(VLOOKUP($A57,versenyek!FS:FU,3,FALSE),szabalyok!$A$16:$B$23,2,FALSE),0)</f>
        <v>0</v>
      </c>
      <c r="BE57" s="47">
        <f>versenyek!$FW$11*IFERROR(VLOOKUP(VLOOKUP($A57,versenyek!FV:FX,3,FALSE),szabalyok!$A$16:$B$23,2,FALSE),0)</f>
        <v>0</v>
      </c>
      <c r="BF57" s="47">
        <f>versenyek!$FZ$11*IFERROR(VLOOKUP(VLOOKUP($A57,versenyek!FY:GA,3,FALSE),szabalyok!$A$16:$B$23,2,FALSE),0)</f>
        <v>0</v>
      </c>
      <c r="BG57" s="47">
        <f>versenyek!$GC$11*IFERROR(VLOOKUP(VLOOKUP($A57,versenyek!GB:GD,3,FALSE),szabalyok!$A$16:$B$23,2,FALSE),0)</f>
        <v>0</v>
      </c>
      <c r="BH57" s="47">
        <f>versenyek!$GF$11*IFERROR(VLOOKUP(VLOOKUP($A57,versenyek!GE:GG,3,FALSE),szabalyok!$A$16:$B$23,2,FALSE),0)</f>
        <v>0</v>
      </c>
      <c r="BI57" s="47">
        <f>versenyek!$GI$11*IFERROR(VLOOKUP(VLOOKUP($A57,versenyek!GH:GJ,3,FALSE),szabalyok!$A$16:$B$23,2,FALSE),0)</f>
        <v>0</v>
      </c>
      <c r="BJ57" s="47">
        <f>versenyek!$GL$11*IFERROR(VLOOKUP(VLOOKUP($A57,versenyek!GK:GM,3,FALSE),szabalyok!$A$16:$B$23,2,FALSE),0)</f>
        <v>0</v>
      </c>
      <c r="BK57" s="47">
        <f>versenyek!$GO$11*IFERROR(VLOOKUP(VLOOKUP($A57,versenyek!GN:GP,3,FALSE),szabalyok!$A$16:$B$23,2,FALSE),0)</f>
        <v>0</v>
      </c>
      <c r="BL57" s="47">
        <f>versenyek!$GR$11*IFERROR(VLOOKUP(VLOOKUP($A57,versenyek!GQ:GS,3,FALSE),szabalyok!$A$16:$B$23,2,FALSE),0)</f>
        <v>0</v>
      </c>
      <c r="BM57" s="47">
        <f>versenyek!$GX$11*IFERROR(VLOOKUP(VLOOKUP($A57,versenyek!GW:GY,3,FALSE),szabalyok!$A$16:$B$23,2,FALSE),0)</f>
        <v>0</v>
      </c>
      <c r="BN57" s="47">
        <f>versenyek!$GX$11*IFERROR(VLOOKUP(VLOOKUP($A57,versenyek!GX:GZ,3,FALSE),szabalyok!$A$16:$B$23,2,FALSE),0)</f>
        <v>0</v>
      </c>
      <c r="BO57" s="47">
        <f>versenyek!$HD$11*IFERROR(VLOOKUP(VLOOKUP($A57,versenyek!HC:HE,3,FALSE),szabalyok!$A$16:$B$23,2,FALSE),0)</f>
        <v>0</v>
      </c>
      <c r="BP57" s="47">
        <f>versenyek!$HG$11*IFERROR(VLOOKUP(VLOOKUP($A57,versenyek!HF:HH,3,FALSE),szabalyok!$A$16:$B$23,2,FALSE),0)</f>
        <v>0</v>
      </c>
      <c r="BQ57" s="47">
        <f>versenyek!$HJ$11*IFERROR(VLOOKUP(VLOOKUP($A57,versenyek!HI:HK,3,FALSE),szabalyok!$A$16:$B$23,2,FALSE),0)</f>
        <v>0</v>
      </c>
      <c r="BR57" s="47">
        <f>versenyek!$HM$11*IFERROR(VLOOKUP(VLOOKUP($A57,versenyek!HL:HN,3,FALSE),szabalyok!$A$16:$B$23,2,FALSE),0)</f>
        <v>0</v>
      </c>
      <c r="BS57" s="47">
        <f>versenyek!$HP$11*IFERROR(VLOOKUP(VLOOKUP($A57,versenyek!HO:HQ,3,FALSE),szabalyok!$A$16:$B$23,2,FALSE),0)</f>
        <v>0</v>
      </c>
      <c r="BT57" s="47">
        <f>versenyek!$HS$11*IFERROR(VLOOKUP(VLOOKUP($A57,versenyek!HR:HT,3,FALSE),szabalyok!$A$16:$B$23,2,FALSE),0)</f>
        <v>0</v>
      </c>
      <c r="BU57" s="47">
        <f>versenyek!$HV$11*IFERROR(VLOOKUP(VLOOKUP($A57,versenyek!HU:HW,3,FALSE),szabalyok!$A$16:$B$23,2,FALSE),0)</f>
        <v>0</v>
      </c>
      <c r="BV57" s="47">
        <f>versenyek!$HY$11*IFERROR(VLOOKUP(VLOOKUP($A57,versenyek!HX:HZ,3,FALSE),szabalyok!$A$16:$B$23,2,FALSE),0)</f>
        <v>0</v>
      </c>
      <c r="BW57" s="47">
        <f>versenyek!$IB$11*IFERROR(VLOOKUP(VLOOKUP($A57,versenyek!IA:IC,3,FALSE),szabalyok!$A$16:$B$23,2,FALSE),0)</f>
        <v>0</v>
      </c>
      <c r="BX57" s="47">
        <f>versenyek!$IE$11*IFERROR(VLOOKUP(VLOOKUP($A57,versenyek!ID:IF,3,FALSE),szabalyok!$A$16:$B$23,2,FALSE),0)</f>
        <v>0</v>
      </c>
      <c r="BY57" s="47">
        <f>versenyek!$IH$11*IFERROR(VLOOKUP(VLOOKUP($A57,versenyek!IG:II,3,FALSE),szabalyok!$A$16:$B$23,2,FALSE),0)</f>
        <v>0</v>
      </c>
      <c r="BZ57" s="47">
        <f>versenyek!$IK$11*IFERROR(VLOOKUP(VLOOKUP($A57,versenyek!IJ:IL,3,FALSE),szabalyok!$A$16:$B$23,2,FALSE),0)</f>
        <v>0</v>
      </c>
      <c r="CA57" s="47">
        <f>versenyek!$IN$11*IFERROR(VLOOKUP(VLOOKUP($A57,versenyek!IM:IO,3,FALSE),szabalyok!$A$16:$B$23,2,FALSE),0)</f>
        <v>0</v>
      </c>
      <c r="CB57" s="47">
        <f>versenyek!$IW$11*IFERROR(VLOOKUP(VLOOKUP($A57,versenyek!IV:IX,3,FALSE),szabalyok!$A$16:$B$23,2,FALSE),0)</f>
        <v>0</v>
      </c>
      <c r="CC57" s="47">
        <f>versenyek!$IZ$11*IFERROR(VLOOKUP(VLOOKUP($A57,versenyek!IY:JA,3,FALSE),szabalyok!$A$16:$B$23,2,FALSE),0)</f>
        <v>0</v>
      </c>
      <c r="CD57" s="47">
        <f>versenyek!$JC$11*IFERROR(VLOOKUP(VLOOKUP($A57,versenyek!JB:JD,3,FALSE),szabalyok!$A$16:$B$23,2,FALSE),0)</f>
        <v>0</v>
      </c>
      <c r="CE57" s="47">
        <f>versenyek!$JF$11*IFERROR(VLOOKUP(VLOOKUP($A57,versenyek!JE:JG,3,FALSE),szabalyok!$A$16:$B$23,2,FALSE),0)</f>
        <v>0</v>
      </c>
      <c r="CF57" s="47">
        <f>versenyek!$JI$11*IFERROR(VLOOKUP(VLOOKUP($A57,versenyek!JH:JJ,3,FALSE),szabalyok!$A$16:$B$23,2,FALSE),0)</f>
        <v>0</v>
      </c>
      <c r="CG57" s="47">
        <f>versenyek!$JL$11*IFERROR(VLOOKUP(VLOOKUP($A57,versenyek!JK:JM,3,FALSE),szabalyok!$A$16:$B$23,2,FALSE),0)</f>
        <v>0</v>
      </c>
      <c r="CH57" s="47">
        <f>versenyek!$JO$11*IFERROR(VLOOKUP(VLOOKUP($A57,versenyek!JN:JP,3,FALSE),szabalyok!$A$16:$B$23,2,FALSE),0)</f>
        <v>0</v>
      </c>
      <c r="CI57" s="47">
        <f>versenyek!$JR$11*IFERROR(VLOOKUP(VLOOKUP($A57,versenyek!JQ:JS,3,FALSE),szabalyok!$A$16:$B$23,2,FALSE),0)</f>
        <v>0</v>
      </c>
      <c r="CJ57" s="47">
        <f>versenyek!$JU$11*IFERROR(VLOOKUP(VLOOKUP($A57,versenyek!JT:JV,3,FALSE),szabalyok!$A$16:$B$23,2,FALSE),0)</f>
        <v>0</v>
      </c>
      <c r="CK57" s="47">
        <f>versenyek!$JR$11*IFERROR(VLOOKUP(VLOOKUP($A57,versenyek!JW:JY,3,FALSE),szabalyok!$A$16:$B$23,2,FALSE),0)</f>
        <v>0</v>
      </c>
      <c r="CL57" s="47">
        <f>versenyek!$KA$11*IFERROR(VLOOKUP(VLOOKUP($A57,versenyek!JZ:KB,3,FALSE),szabalyok!$A$16:$B$23,2,FALSE),0)</f>
        <v>0</v>
      </c>
      <c r="CM57" s="47">
        <f>versenyek!$KD$11*IFERROR(VLOOKUP(VLOOKUP($A57,versenyek!KC:KE,3,FALSE),szabalyok!$A$16:$B$23,2,FALSE),0)</f>
        <v>0</v>
      </c>
      <c r="CN57" s="47">
        <f>versenyek!$KG$11*IFERROR(VLOOKUP(VLOOKUP($A57,versenyek!KF:KH,3,FALSE),szabalyok!$A$16:$B$23,2,FALSE),0)</f>
        <v>0</v>
      </c>
      <c r="CO57" s="47">
        <f>versenyek!$KJ$11*IFERROR(VLOOKUP(VLOOKUP($A57,versenyek!KI:KK,3,FALSE),szabalyok!$A$16:$B$23,2,FALSE),0)</f>
        <v>0</v>
      </c>
      <c r="CP57" s="47">
        <f>versenyek!$KM$11*IFERROR(VLOOKUP(VLOOKUP($A57,versenyek!KL:KN,3,FALSE),szabalyok!$A$16:$B$23,2,FALSE),0)</f>
        <v>0</v>
      </c>
      <c r="CQ57" s="47">
        <f>versenyek!$KP$11*IFERROR(VLOOKUP(VLOOKUP($A57,versenyek!KO:KQ,3,FALSE),szabalyok!$A$16:$B$23,2,FALSE),0)</f>
        <v>0</v>
      </c>
      <c r="CR57" s="47">
        <f>versenyek!$KS$11*IFERROR(VLOOKUP(VLOOKUP($A57,versenyek!KR:KT,3,FALSE),szabalyok!$A$16:$B$23,2,FALSE),0)</f>
        <v>0</v>
      </c>
      <c r="CS57" s="47">
        <f>versenyek!$KV$11*IFERROR(VLOOKUP(VLOOKUP($A57,versenyek!KU:KW,3,FALSE),szabalyok!$A$16:$B$23,2,FALSE),0)</f>
        <v>0</v>
      </c>
      <c r="CT57" s="47">
        <f>versenyek!$KY$11*IFERROR(VLOOKUP(VLOOKUP($A57,versenyek!KX:KZ,3,FALSE),szabalyok!$A$16:$B$23,2,FALSE),0)</f>
        <v>0</v>
      </c>
      <c r="CU57" s="47">
        <f>versenyek!$LB$11*IFERROR(VLOOKUP(VLOOKUP($A57,versenyek!LA:LC,3,FALSE),szabalyok!$A$16:$B$23,2,FALSE),0)</f>
        <v>0</v>
      </c>
      <c r="CV57" s="47">
        <f>versenyek!$LE$11*IFERROR(VLOOKUP(VLOOKUP($A57,versenyek!LD:LF,3,FALSE),szabalyok!$A$16:$B$23,2,FALSE),0)</f>
        <v>0</v>
      </c>
      <c r="CW57" s="47">
        <f>versenyek!$LH$11*IFERROR(VLOOKUP(VLOOKUP($A57,versenyek!LG:LI,3,FALSE),szabalyok!$A$16:$B$23,2,FALSE),0)</f>
        <v>0</v>
      </c>
      <c r="CX57" s="47">
        <f>versenyek!$LK$11*IFERROR(VLOOKUP(VLOOKUP($A57,versenyek!LJ:LL,3,FALSE),szabalyok!$A$16:$B$23,2,FALSE),0)</f>
        <v>0</v>
      </c>
      <c r="CY57" s="47">
        <f>versenyek!$LN$11*IFERROR(VLOOKUP(VLOOKUP($A57,versenyek!LM:LO,3,FALSE),szabalyok!$A$16:$B$23,2,FALSE),0)</f>
        <v>0</v>
      </c>
      <c r="CZ57" s="47">
        <f>versenyek!$LQ$11*IFERROR(VLOOKUP(VLOOKUP($A57,versenyek!LP:LR,3,FALSE),szabalyok!$A$16:$B$23,2,FALSE),0)</f>
        <v>0</v>
      </c>
      <c r="DA57" s="47">
        <f>versenyek!$LT$11*IFERROR(VLOOKUP(VLOOKUP($A57,versenyek!LS:LU,3,FALSE),szabalyok!$A$16:$B$23,2,FALSE),0)</f>
        <v>0</v>
      </c>
      <c r="DB57" s="47">
        <f>versenyek!$LW$11*IFERROR(VLOOKUP(VLOOKUP($A57,versenyek!LV:LX,3,FALSE),szabalyok!$A$16:$B$23,2,FALSE),0)</f>
        <v>0</v>
      </c>
      <c r="DC57" s="47">
        <f>versenyek!$LZ$11*IFERROR(VLOOKUP(VLOOKUP($A57,versenyek!LY:MA,3,FALSE),szabalyok!$A$16:$B$23,2,FALSE),0)</f>
        <v>0</v>
      </c>
      <c r="DD57" s="47">
        <f>versenyek!$MC$11*IFERROR(VLOOKUP(VLOOKUP($A57,versenyek!MB:MD,3,FALSE),szabalyok!$A$16:$B$23,2,FALSE),0)</f>
        <v>0</v>
      </c>
      <c r="DE57" s="47">
        <f>versenyek!$ML$11*IFERROR(VLOOKUP(VLOOKUP($A57,versenyek!MK:MM,3,FALSE),szabalyok!$A$16:$B$23,2,FALSE),0)</f>
        <v>0</v>
      </c>
      <c r="DF57" s="47">
        <f>versenyek!$MO$11*IFERROR(VLOOKUP(VLOOKUP($A57,versenyek!MN:MP,3,FALSE),szabalyok!$A$16:$B$23,2,FALSE),0)</f>
        <v>0</v>
      </c>
      <c r="DG57" s="47">
        <f>versenyek!$MR$11*IFERROR(VLOOKUP(VLOOKUP($A57,versenyek!MQ:MS,3,FALSE),szabalyok!$A$16:$B$23,2,FALSE),0)</f>
        <v>0</v>
      </c>
      <c r="DH57" s="47">
        <f>versenyek!$MU$11*IFERROR(VLOOKUP(VLOOKUP($A57,versenyek!MT:MV,3,FALSE),szabalyok!$A$16:$B$23,2,FALSE),0)</f>
        <v>0</v>
      </c>
      <c r="DI57" s="47">
        <f>versenyek!$MX$11*IFERROR(VLOOKUP(VLOOKUP($A57,versenyek!MW:MY,3,FALSE),szabalyok!$A$16:$B$23,2,FALSE),0)</f>
        <v>0</v>
      </c>
      <c r="DJ57" s="47">
        <f>versenyek!$NA$11*IFERROR(VLOOKUP(VLOOKUP($A57,versenyek!MZ:NB,3,FALSE),szabalyok!$A$16:$B$23,2,FALSE),0)</f>
        <v>0</v>
      </c>
      <c r="DK57" s="47">
        <f>versenyek!$ND$11*IFERROR(VLOOKUP(VLOOKUP($A57,versenyek!NC:NE,3,FALSE),szabalyok!$A$16:$B$23,2,FALSE),0)</f>
        <v>0</v>
      </c>
      <c r="DL57" s="47">
        <f>versenyek!$NG$11*IFERROR(VLOOKUP(VLOOKUP($A57,versenyek!NF:NH,3,FALSE),szabalyok!$A$16:$B$23,2,FALSE),0)</f>
        <v>0</v>
      </c>
      <c r="DM57" s="47">
        <f>versenyek!$NJ$11*IFERROR(VLOOKUP(VLOOKUP($A57,versenyek!NI:NK,3,FALSE),szabalyok!$A$16:$B$23,2,FALSE),0)</f>
        <v>0</v>
      </c>
      <c r="DN57" s="47">
        <f>versenyek!$NM$11*IFERROR(VLOOKUP(VLOOKUP($A57,versenyek!NL:NN,3,FALSE),szabalyok!$A$16:$B$23,2,FALSE),0)</f>
        <v>0</v>
      </c>
      <c r="DO57" s="47">
        <f>versenyek!$NP$11*IFERROR(VLOOKUP(VLOOKUP($A57,versenyek!NO:NQ,3,FALSE),szabalyok!$A$16:$B$23,2,FALSE),0)</f>
        <v>0</v>
      </c>
      <c r="DP57" s="47">
        <f>versenyek!$NS$11*IFERROR(VLOOKUP(VLOOKUP($A57,versenyek!NR:NT,3,FALSE),szabalyok!$A$16:$B$23,2,FALSE),0)</f>
        <v>0</v>
      </c>
      <c r="DQ57" s="47">
        <f>versenyek!$NV$11*IFERROR(VLOOKUP(VLOOKUP($A57,versenyek!NU:NW,3,FALSE),szabalyok!$A$16:$B$23,2,FALSE),0)</f>
        <v>0</v>
      </c>
      <c r="DR57" s="47">
        <f>versenyek!$NY$11*IFERROR(VLOOKUP(VLOOKUP($A57,versenyek!NX:NZ,3,FALSE),szabalyok!$A$16:$B$23,2,FALSE),0)</f>
        <v>0</v>
      </c>
      <c r="DS57" s="47">
        <f>versenyek!$OB$11*IFERROR(VLOOKUP(VLOOKUP($A57,versenyek!OA:OC,3,FALSE),szabalyok!$A$16:$B$23,2,FALSE),0)</f>
        <v>0</v>
      </c>
      <c r="DT57" s="47">
        <f>versenyek!$OE$11*IFERROR(VLOOKUP(VLOOKUP($A57,versenyek!OD:OF,3,FALSE),szabalyok!$A$16:$B$23,2,FALSE),0)</f>
        <v>0</v>
      </c>
      <c r="DU57" s="47">
        <f>versenyek!$OH$11*IFERROR(VLOOKUP(VLOOKUP($A57,versenyek!OG:OI,3,FALSE),szabalyok!$A$16:$B$23,2,FALSE),0)</f>
        <v>0</v>
      </c>
      <c r="DV57" s="47">
        <f>versenyek!$OK$11*IFERROR(VLOOKUP(VLOOKUP($A57,versenyek!OJ:OL,3,FALSE),szabalyok!$A$16:$B$23,2,FALSE),0)</f>
        <v>0</v>
      </c>
      <c r="DW57" s="47">
        <f>versenyek!$ON$11*IFERROR(VLOOKUP(VLOOKUP($A57,versenyek!OM:OO,3,FALSE),szabalyok!$A$16:$B$23,2,FALSE),0)</f>
        <v>0</v>
      </c>
      <c r="DX57" s="47">
        <f>versenyek!$OQ$11*IFERROR(VLOOKUP(VLOOKUP($A57,versenyek!OP:OR,3,FALSE),szabalyok!$A$16:$B$23,2,FALSE),0)</f>
        <v>0</v>
      </c>
      <c r="DY57" s="47">
        <f>versenyek!$OT$11*IFERROR(VLOOKUP(VLOOKUP($A57,versenyek!OS:OU,3,FALSE),szabalyok!$A$16:$B$23,2,FALSE),0)</f>
        <v>0</v>
      </c>
      <c r="DZ57" s="47">
        <f>versenyek!$OW$11*IFERROR(VLOOKUP(VLOOKUP($A57,versenyek!OV:OX,3,FALSE),szabalyok!$A$16:$B$23,2,FALSE),0)</f>
        <v>0</v>
      </c>
      <c r="EA57" s="47">
        <f>versenyek!$OZ$11*IFERROR(VLOOKUP(VLOOKUP($A57,versenyek!OY:PA,3,FALSE),szabalyok!$A$16:$B$23,2,FALSE),0)</f>
        <v>0</v>
      </c>
      <c r="EB57" s="47">
        <f>versenyek!$PC$11*IFERROR(VLOOKUP(VLOOKUP($A57,versenyek!PB:PD,3,FALSE),szabalyok!$A$16:$B$23,2,FALSE),0)</f>
        <v>0</v>
      </c>
      <c r="EC57" s="47">
        <f>versenyek!$PF$11*IFERROR(VLOOKUP(VLOOKUP($A57,versenyek!PE:PG,3,FALSE),szabalyok!$A$16:$B$23,2,FALSE),0)</f>
        <v>0</v>
      </c>
      <c r="ED57" s="47">
        <f>versenyek!$PI$11*IFERROR(VLOOKUP(VLOOKUP($A57,versenyek!PH:PJ,3,FALSE),szabalyok!$A$16:$B$23,2,FALSE),0)</f>
        <v>8.1640778690421012</v>
      </c>
      <c r="EE57" s="47">
        <f>versenyek!$PL$11*IFERROR(VLOOKUP(VLOOKUP($A57,versenyek!PK:PM,3,FALSE),szabalyok!$A$16:$B$23,2,FALSE),0)</f>
        <v>0</v>
      </c>
      <c r="EF57" s="47">
        <f>versenyek!$PO$11*IFERROR(VLOOKUP(VLOOKUP($A57,versenyek!PN:PP,3,FALSE),szabalyok!$A$16:$B$23,2,FALSE),0)</f>
        <v>0</v>
      </c>
      <c r="EG57" s="47">
        <f>versenyek!$PR$11*IFERROR(VLOOKUP(VLOOKUP($A57,versenyek!PQ:PS,3,FALSE),szabalyok!$A$16:$B$23,2,FALSE),0)</f>
        <v>0</v>
      </c>
      <c r="EH57" s="47">
        <f>versenyek!$PU$11*IFERROR(VLOOKUP(VLOOKUP($A57,versenyek!PT:PV,3,FALSE),szabalyok!$A$16:$B$23,2,FALSE),0)</f>
        <v>0</v>
      </c>
      <c r="EI57" s="47">
        <f>versenyek!$PX$11*IFERROR(VLOOKUP(VLOOKUP($A57,versenyek!PW:PY,3,FALSE),szabalyok!$A$16:$B$23,2,FALSE),0)</f>
        <v>0</v>
      </c>
      <c r="EJ57" s="47">
        <f>versenyek!$QA$11*IFERROR(VLOOKUP(VLOOKUP($A57,versenyek!PZ:QB,3,FALSE),szabalyok!$A$16:$B$23,2,FALSE),0)</f>
        <v>0</v>
      </c>
      <c r="EK57" s="47">
        <f>versenyek!$QD$11*IFERROR(VLOOKUP(VLOOKUP($A57,versenyek!QC:QE,3,FALSE),szabalyok!$A$16:$B$23,2,FALSE),0)</f>
        <v>0</v>
      </c>
      <c r="EL57" s="47">
        <f>versenyek!$QG$11*IFERROR(VLOOKUP(VLOOKUP($A57,versenyek!QF:QH,3,FALSE),szabalyok!$A$16:$B$23,2,FALSE),0)</f>
        <v>0</v>
      </c>
      <c r="EM57" s="47">
        <f>versenyek!$QJ$11*IFERROR(VLOOKUP(VLOOKUP($A57,versenyek!QI:QK,3,FALSE),szabalyok!$A$16:$B$23,2,FALSE),0)</f>
        <v>0</v>
      </c>
      <c r="EN57" s="47">
        <f>versenyek!$QM$11*IFERROR(VLOOKUP(VLOOKUP($A57,versenyek!QL:QN,3,FALSE),szabalyok!$A$16:$B$23,2,FALSE),0)</f>
        <v>0</v>
      </c>
      <c r="EO57" s="47">
        <f>versenyek!$QP$11*IFERROR(VLOOKUP(VLOOKUP($A57,versenyek!QO:QQ,3,FALSE),szabalyok!$A$16:$B$23,2,FALSE),0)</f>
        <v>0</v>
      </c>
      <c r="EP57" s="47">
        <f>versenyek!$QS$11*IFERROR(VLOOKUP(VLOOKUP($A57,versenyek!QR:QT,3,FALSE),szabalyok!$A$16:$B$23,2,FALSE),0)</f>
        <v>0</v>
      </c>
      <c r="EQ57" s="47">
        <f>versenyek!$QV$11*IFERROR(VLOOKUP(VLOOKUP($A57,versenyek!QU:QW,3,FALSE),szabalyok!$A$16:$B$23,2,FALSE),0)</f>
        <v>0</v>
      </c>
      <c r="ER57" s="47">
        <f>versenyek!$RE$11*IFERROR(VLOOKUP(VLOOKUP($A57,versenyek!RD:RF,3,FALSE),szabalyok!$A$16:$B$23,2,FALSE),0)</f>
        <v>0</v>
      </c>
      <c r="ES57" s="47">
        <f>versenyek!$RH$11*IFERROR(VLOOKUP(VLOOKUP($A57,versenyek!RG:RI,3,FALSE),szabalyok!$A$16:$B$23,2,FALSE),0)</f>
        <v>0</v>
      </c>
      <c r="ET57" s="47">
        <f>versenyek!$RK$11*IFERROR(VLOOKUP(VLOOKUP($A57,versenyek!RJ:RL,3,FALSE),szabalyok!$A$16:$B$23,2,FALSE),0)</f>
        <v>0</v>
      </c>
      <c r="EU57" s="47">
        <f>versenyek!$RN$11*IFERROR(VLOOKUP(VLOOKUP($A57,versenyek!RM:RO,3,FALSE),szabalyok!$A$16:$B$23,2,FALSE),0)</f>
        <v>0</v>
      </c>
      <c r="EV57" s="47">
        <f>versenyek!$RQ$11*IFERROR(VLOOKUP(VLOOKUP($A57,versenyek!RP:RR,3,FALSE),szabalyok!$A$16:$B$23,2,FALSE),0)</f>
        <v>0</v>
      </c>
      <c r="EW57" s="47">
        <f>versenyek!$RT$11*IFERROR(VLOOKUP(VLOOKUP($A57,versenyek!RS:RU,3,FALSE),szabalyok!$A$16:$B$23,2,FALSE),0)</f>
        <v>0</v>
      </c>
      <c r="EX57" s="47">
        <f>versenyek!$RW$11*IFERROR(VLOOKUP(VLOOKUP($A57,versenyek!RV:RX,3,FALSE),szabalyok!$A$16:$B$23,2,FALSE),0)</f>
        <v>0</v>
      </c>
      <c r="EY57" s="47">
        <f>versenyek!$RZ$11*IFERROR(VLOOKUP(VLOOKUP($A57,versenyek!RY:SA,3,FALSE),szabalyok!$A$16:$B$23,2,FALSE),0)</f>
        <v>0</v>
      </c>
      <c r="EZ57" s="47">
        <f>versenyek!$SC$11*IFERROR(VLOOKUP(VLOOKUP($A57,versenyek!SB:SD,3,FALSE),szabalyok!$A$16:$B$23,2,FALSE),0)</f>
        <v>0</v>
      </c>
      <c r="FA57" s="47">
        <f>versenyek!$SF$11*IFERROR(VLOOKUP(VLOOKUP($A57,versenyek!SE:SG,3,FALSE),szabalyok!$A$16:$B$23,2,FALSE),0)</f>
        <v>0</v>
      </c>
      <c r="FB57" s="47">
        <f>versenyek!$SI$11*IFERROR(VLOOKUP(VLOOKUP($A57,versenyek!SH:SJ,3,FALSE),szabalyok!$A$16:$B$23,2,FALSE),0)</f>
        <v>0</v>
      </c>
      <c r="FC57" s="47">
        <f>versenyek!$SL$11*IFERROR(VLOOKUP(VLOOKUP($A57,versenyek!SK:SM,3,FALSE),szabalyok!$A$16:$B$23,2,FALSE),0)</f>
        <v>0</v>
      </c>
      <c r="FD57" s="47">
        <f>versenyek!$SO$11*IFERROR(VLOOKUP(VLOOKUP($A57,versenyek!SN:SP,3,FALSE),szabalyok!$A$16:$B$23,2,FALSE),0)</f>
        <v>0</v>
      </c>
      <c r="FE57" s="47">
        <f>versenyek!$SR$11*IFERROR(VLOOKUP(VLOOKUP($A57,versenyek!SQ:SS,3,FALSE),szabalyok!$A$16:$B$23,2,FALSE),0)</f>
        <v>0</v>
      </c>
      <c r="FF57" s="47">
        <f>versenyek!$SU$11*IFERROR(VLOOKUP(VLOOKUP($A57,versenyek!ST:SV,3,FALSE),szabalyok!$A$16:$B$23,2,FALSE),0)</f>
        <v>0</v>
      </c>
      <c r="FG57" s="47">
        <f>versenyek!$SX$11*IFERROR(VLOOKUP(VLOOKUP($A57,versenyek!SW:SY,3,FALSE),szabalyok!$A$16:$B$23,2,FALSE),0)</f>
        <v>0</v>
      </c>
      <c r="FH57" s="47">
        <f>versenyek!$TA$11*IFERROR(VLOOKUP(VLOOKUP($A57,versenyek!SZ:TB,3,FALSE),szabalyok!$A$16:$B$23,2,FALSE),0)</f>
        <v>0</v>
      </c>
      <c r="FI57" s="47">
        <f>versenyek!$TD$11*IFERROR(VLOOKUP(VLOOKUP($A57,versenyek!TC:TE,3,FALSE),szabalyok!$A$16:$B$23,2,FALSE),0)</f>
        <v>0</v>
      </c>
      <c r="FJ57" s="47">
        <f>versenyek!$TG$11*IFERROR(VLOOKUP(VLOOKUP($A57,versenyek!TF:TH,3,FALSE),szabalyok!$A$16:$B$23,2,FALSE),0)</f>
        <v>0</v>
      </c>
      <c r="FK57" s="47">
        <f>versenyek!$TJ$11*IFERROR(VLOOKUP(VLOOKUP($A57,versenyek!TI:TK,3,FALSE),szabalyok!$A$16:$B$23,2,FALSE),0)</f>
        <v>0</v>
      </c>
      <c r="FL57" s="47">
        <f>versenyek!$TM$11*IFERROR(VLOOKUP(VLOOKUP($A57,versenyek!TL:TN,3,FALSE),szabalyok!$A$16:$B$23,2,FALSE),0)</f>
        <v>0</v>
      </c>
      <c r="FM57" s="47">
        <f>versenyek!$TP$11*IFERROR(VLOOKUP(VLOOKUP($A57,versenyek!TO:TQ,3,FALSE),szabalyok!$A$16:$B$23,2,FALSE),0)</f>
        <v>0</v>
      </c>
      <c r="FN57" s="47">
        <f>versenyek!$TS$11*IFERROR(VLOOKUP(VLOOKUP($A57,versenyek!TR:TT,3,FALSE),szabalyok!$A$16:$B$23,2,FALSE),0)</f>
        <v>0</v>
      </c>
      <c r="FO57" s="47"/>
      <c r="FP57" s="235">
        <f t="shared" si="1"/>
        <v>0</v>
      </c>
    </row>
    <row r="58" spans="1:172">
      <c r="A58" s="63" t="s">
        <v>1561</v>
      </c>
      <c r="B58" s="47">
        <v>0</v>
      </c>
      <c r="C58" s="47">
        <v>0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  <c r="P58" s="47">
        <v>34.76949927759572</v>
      </c>
      <c r="Q58" s="47">
        <v>0</v>
      </c>
      <c r="R58" s="47">
        <f>versenyek!$BD$11*IFERROR(VLOOKUP(VLOOKUP($A58,versenyek!BC:BE,3,FALSE),szabalyok!$A$16:$B$23,2,FALSE),0)</f>
        <v>0</v>
      </c>
      <c r="S58" s="47">
        <f>versenyek!$BG$11*IFERROR(VLOOKUP(VLOOKUP($A58,versenyek!BF:BH,3,FALSE),szabalyok!$A$16:$B$23,2,FALSE),0)</f>
        <v>0</v>
      </c>
      <c r="T58" s="47">
        <f>versenyek!$BJ$11*IFERROR(VLOOKUP(VLOOKUP($A58,versenyek!BI:BK,3,FALSE),szabalyok!$A$16:$B$23,2,FALSE),0)</f>
        <v>0</v>
      </c>
      <c r="U58" s="47">
        <f>versenyek!$BM$11*IFERROR(VLOOKUP(VLOOKUP($A58,versenyek!BL:BN,3,FALSE),szabalyok!$A$16:$B$23,2,FALSE),0)</f>
        <v>0</v>
      </c>
      <c r="V58" s="47">
        <f>versenyek!$BP$11*IFERROR(VLOOKUP(VLOOKUP($A58,versenyek!BO:BQ,3,FALSE),szabalyok!$A$16:$B$23,2,FALSE),0)</f>
        <v>0</v>
      </c>
      <c r="W58" s="47">
        <f>versenyek!$BS$11*IFERROR(VLOOKUP(VLOOKUP($A58,versenyek!BR:BT,3,FALSE),szabalyok!$A$16:$B$23,2,FALSE),0)</f>
        <v>0</v>
      </c>
      <c r="X58" s="47">
        <f>versenyek!$BV$11*IFERROR(VLOOKUP(VLOOKUP($A58,versenyek!BU:BW,3,FALSE),szabalyok!$A$16:$B$23,2,FALSE),0)</f>
        <v>0</v>
      </c>
      <c r="Y58" s="47">
        <f>versenyek!$BY$11*IFERROR(VLOOKUP(VLOOKUP($A58,versenyek!BX:BZ,3,FALSE),szabalyok!$A$16:$B$23,2,FALSE),0)</f>
        <v>0</v>
      </c>
      <c r="Z58" s="47">
        <f>versenyek!$CB$11*IFERROR(VLOOKUP(VLOOKUP($A58,versenyek!CA:CC,3,FALSE),szabalyok!$A$16:$B$23,2,FALSE),0)</f>
        <v>0</v>
      </c>
      <c r="AA58" s="47">
        <f>versenyek!$CE$11*IFERROR(VLOOKUP(VLOOKUP($A58,versenyek!CD:CF,3,FALSE),szabalyok!$A$16:$B$23,2,FALSE),0)</f>
        <v>0</v>
      </c>
      <c r="AB58" s="47">
        <f>versenyek!$CH$11*IFERROR(VLOOKUP(VLOOKUP($A58,versenyek!CG:CI,3,FALSE),szabalyok!$A$16:$B$23,2,FALSE),0)</f>
        <v>0</v>
      </c>
      <c r="AC58" s="47">
        <f>versenyek!$CK$11*IFERROR(VLOOKUP(VLOOKUP($A58,versenyek!CJ:CL,3,FALSE),szabalyok!$A$16:$B$23,2,FALSE),0)</f>
        <v>0</v>
      </c>
      <c r="AD58" s="47">
        <f>versenyek!$CN$11*IFERROR(VLOOKUP(VLOOKUP($A58,versenyek!CM:CO,3,FALSE),szabalyok!$A$16:$B$23,2,FALSE),0)</f>
        <v>0</v>
      </c>
      <c r="AE58" s="47">
        <f>versenyek!$CQ$11*IFERROR(VLOOKUP(VLOOKUP($A58,versenyek!CP:CR,3,FALSE),szabalyok!$A$16:$B$23,2,FALSE),0)</f>
        <v>0</v>
      </c>
      <c r="AF58" s="47">
        <f>versenyek!$CT$11*IFERROR(VLOOKUP(VLOOKUP($A58,versenyek!CS:CU,3,FALSE),szabalyok!$A$16:$B$23,2,FALSE),0)</f>
        <v>0</v>
      </c>
      <c r="AG58" s="47">
        <f>versenyek!$CW$11*IFERROR(VLOOKUP(VLOOKUP($A58,versenyek!CV:CX,3,FALSE),szabalyok!$A$16:$B$23,2,FALSE),0)</f>
        <v>0</v>
      </c>
      <c r="AH58" s="47">
        <f>versenyek!$CZ$11*IFERROR(VLOOKUP(VLOOKUP($A58,versenyek!CY:DA,3,FALSE),szabalyok!$A$16:$B$23,2,FALSE),0)</f>
        <v>0</v>
      </c>
      <c r="AI58" s="47">
        <f>versenyek!$DC$11*IFERROR(VLOOKUP(VLOOKUP($A58,versenyek!DB:DD,3,FALSE),szabalyok!$A$16:$B$23,2,FALSE),0)</f>
        <v>0</v>
      </c>
      <c r="AJ58" s="47">
        <f>versenyek!$DF$11*IFERROR(VLOOKUP(VLOOKUP($A58,versenyek!DE:DG,3,FALSE),szabalyok!$A$16:$B$23,2,FALSE),0)</f>
        <v>0</v>
      </c>
      <c r="AK58" s="47">
        <f>versenyek!$DI$11*IFERROR(VLOOKUP(VLOOKUP($A58,versenyek!DH:DJ,3,FALSE),szabalyok!$A$16:$B$23,2,FALSE),0)</f>
        <v>0</v>
      </c>
      <c r="AL58" s="47">
        <f>versenyek!$DL$11*IFERROR(VLOOKUP(VLOOKUP($A58,versenyek!DK:DM,3,FALSE),szabalyok!$A$16:$B$23,2,FALSE),0)</f>
        <v>0</v>
      </c>
      <c r="AM58" s="47">
        <f>versenyek!$DR$11*IFERROR(VLOOKUP(VLOOKUP($A58,versenyek!DQ:DS,3,FALSE),szabalyok!$A$16:$B$23,2,FALSE),0)</f>
        <v>0</v>
      </c>
      <c r="AN58" s="47">
        <f>versenyek!$DU$11*IFERROR(VLOOKUP(VLOOKUP($A58,versenyek!DT:DV,3,FALSE),szabalyok!$A$16:$B$23,2,FALSE),0)</f>
        <v>0</v>
      </c>
      <c r="AO58" s="47">
        <f>versenyek!$DO$11*IFERROR(VLOOKUP(VLOOKUP($A58,versenyek!DN:DP,3,FALSE),szabalyok!$A$16:$B$23,2,FALSE),0)</f>
        <v>0</v>
      </c>
      <c r="AP58" s="47">
        <f>versenyek!$DX$11*IFERROR(VLOOKUP(VLOOKUP($A58,versenyek!DW:DY,3,FALSE),szabalyok!$A$16:$B$23,2,FALSE),0)</f>
        <v>0</v>
      </c>
      <c r="AQ58" s="47" t="e">
        <f>versenyek!$EA$11*IFERROR(VLOOKUP(VLOOKUP($A58,versenyek!DZ:EB,3,FALSE),szabalyok!$A$16:$B$23,2,FALSE),0)</f>
        <v>#DIV/0!</v>
      </c>
      <c r="AR58" s="47" t="e">
        <f>versenyek!$ED$11*IFERROR(VLOOKUP(VLOOKUP($A58,versenyek!EC:EE,3,FALSE),szabalyok!$A$16:$B$23,2,FALSE),0)</f>
        <v>#DIV/0!</v>
      </c>
      <c r="AS58" s="47">
        <f>versenyek!$EG$11*IFERROR(VLOOKUP(VLOOKUP($A58,versenyek!EF:EH,3,FALSE),szabalyok!$A$16:$B$23,2,FALSE),0)</f>
        <v>0</v>
      </c>
      <c r="AT58" s="47">
        <f>versenyek!$EJ$11*IFERROR(VLOOKUP(VLOOKUP($A58,versenyek!EI:EK,3,FALSE),szabalyok!$A$16:$B$23,2,FALSE),0)</f>
        <v>0</v>
      </c>
      <c r="AU58" s="47">
        <f>versenyek!$EM$11*IFERROR(VLOOKUP(VLOOKUP($A58,versenyek!EL:EN,3,FALSE),szabalyok!$A$16:$B$23,2,FALSE),0)</f>
        <v>0</v>
      </c>
      <c r="AV58" s="47">
        <f>versenyek!$EP$11*IFERROR(VLOOKUP(VLOOKUP($A58,versenyek!EO:EQ,3,FALSE),szabalyok!$A$16:$B$23,2,FALSE),0)</f>
        <v>0</v>
      </c>
      <c r="AW58" s="47">
        <f>versenyek!$EY$11*IFERROR(VLOOKUP(VLOOKUP($A58,versenyek!EX:EZ,3,FALSE),szabalyok!$A$16:$B$23,2,FALSE),0)</f>
        <v>0</v>
      </c>
      <c r="AX58" s="47">
        <f>versenyek!$FB$11*IFERROR(VLOOKUP(VLOOKUP($A58,versenyek!FA:FC,3,FALSE),szabalyok!$A$16:$B$23,2,FALSE),0)</f>
        <v>0</v>
      </c>
      <c r="AY58" s="47">
        <f>versenyek!$FE$11*IFERROR(VLOOKUP(VLOOKUP($A58,versenyek!FD:FF,3,FALSE),szabalyok!$A$16:$B$23,2,FALSE),0)</f>
        <v>0</v>
      </c>
      <c r="AZ58" s="47">
        <f>versenyek!$FH$11*IFERROR(VLOOKUP(VLOOKUP($A58,versenyek!FG:FI,3,FALSE),szabalyok!$A$16:$B$23,2,FALSE),0)</f>
        <v>0</v>
      </c>
      <c r="BA58" s="47">
        <f>versenyek!$FK$11*IFERROR(VLOOKUP(VLOOKUP($A58,versenyek!FJ:FL,3,FALSE),szabalyok!$A$16:$B$23,2,FALSE),0)</f>
        <v>0</v>
      </c>
      <c r="BB58" s="47">
        <f>versenyek!$FN$11*IFERROR(VLOOKUP(VLOOKUP($A58,versenyek!FM:FO,3,FALSE),szabalyok!$A$16:$B$23,2,FALSE),0)</f>
        <v>0</v>
      </c>
      <c r="BC58" s="47">
        <f>versenyek!$FQ$11*IFERROR(VLOOKUP(VLOOKUP($A58,versenyek!FP:FR,3,FALSE),szabalyok!$A$16:$B$23,2,FALSE),0)</f>
        <v>0</v>
      </c>
      <c r="BD58" s="47">
        <f>versenyek!$FT$11*IFERROR(VLOOKUP(VLOOKUP($A58,versenyek!FS:FU,3,FALSE),szabalyok!$A$16:$B$23,2,FALSE),0)</f>
        <v>0</v>
      </c>
      <c r="BE58" s="47">
        <f>versenyek!$FW$11*IFERROR(VLOOKUP(VLOOKUP($A58,versenyek!FV:FX,3,FALSE),szabalyok!$A$16:$B$23,2,FALSE),0)</f>
        <v>0</v>
      </c>
      <c r="BF58" s="47">
        <f>versenyek!$FZ$11*IFERROR(VLOOKUP(VLOOKUP($A58,versenyek!FY:GA,3,FALSE),szabalyok!$A$16:$B$23,2,FALSE),0)</f>
        <v>0</v>
      </c>
      <c r="BG58" s="47">
        <f>versenyek!$GC$11*IFERROR(VLOOKUP(VLOOKUP($A58,versenyek!GB:GD,3,FALSE),szabalyok!$A$16:$B$23,2,FALSE),0)</f>
        <v>0</v>
      </c>
      <c r="BH58" s="47">
        <f>versenyek!$GF$11*IFERROR(VLOOKUP(VLOOKUP($A58,versenyek!GE:GG,3,FALSE),szabalyok!$A$16:$B$23,2,FALSE),0)</f>
        <v>0</v>
      </c>
      <c r="BI58" s="47">
        <f>versenyek!$GI$11*IFERROR(VLOOKUP(VLOOKUP($A58,versenyek!GH:GJ,3,FALSE),szabalyok!$A$16:$B$23,2,FALSE),0)</f>
        <v>0</v>
      </c>
      <c r="BJ58" s="47">
        <f>versenyek!$GL$11*IFERROR(VLOOKUP(VLOOKUP($A58,versenyek!GK:GM,3,FALSE),szabalyok!$A$16:$B$23,2,FALSE),0)</f>
        <v>0</v>
      </c>
      <c r="BK58" s="47">
        <f>versenyek!$GO$11*IFERROR(VLOOKUP(VLOOKUP($A58,versenyek!GN:GP,3,FALSE),szabalyok!$A$16:$B$23,2,FALSE),0)</f>
        <v>0</v>
      </c>
      <c r="BL58" s="47">
        <f>versenyek!$GR$11*IFERROR(VLOOKUP(VLOOKUP($A58,versenyek!GQ:GS,3,FALSE),szabalyok!$A$16:$B$23,2,FALSE),0)</f>
        <v>0</v>
      </c>
      <c r="BM58" s="47">
        <f>versenyek!$GX$11*IFERROR(VLOOKUP(VLOOKUP($A58,versenyek!GW:GY,3,FALSE),szabalyok!$A$16:$B$23,2,FALSE),0)</f>
        <v>0</v>
      </c>
      <c r="BN58" s="47">
        <f>versenyek!$GX$11*IFERROR(VLOOKUP(VLOOKUP($A58,versenyek!GX:GZ,3,FALSE),szabalyok!$A$16:$B$23,2,FALSE),0)</f>
        <v>0</v>
      </c>
      <c r="BO58" s="47">
        <f>versenyek!$HD$11*IFERROR(VLOOKUP(VLOOKUP($A58,versenyek!HC:HE,3,FALSE),szabalyok!$A$16:$B$23,2,FALSE),0)</f>
        <v>0</v>
      </c>
      <c r="BP58" s="47">
        <f>versenyek!$HG$11*IFERROR(VLOOKUP(VLOOKUP($A58,versenyek!HF:HH,3,FALSE),szabalyok!$A$16:$B$23,2,FALSE),0)</f>
        <v>0</v>
      </c>
      <c r="BQ58" s="47">
        <f>versenyek!$HJ$11*IFERROR(VLOOKUP(VLOOKUP($A58,versenyek!HI:HK,3,FALSE),szabalyok!$A$16:$B$23,2,FALSE),0)</f>
        <v>0</v>
      </c>
      <c r="BR58" s="47">
        <f>versenyek!$HM$11*IFERROR(VLOOKUP(VLOOKUP($A58,versenyek!HL:HN,3,FALSE),szabalyok!$A$16:$B$23,2,FALSE),0)</f>
        <v>0</v>
      </c>
      <c r="BS58" s="47">
        <f>versenyek!$HP$11*IFERROR(VLOOKUP(VLOOKUP($A58,versenyek!HO:HQ,3,FALSE),szabalyok!$A$16:$B$23,2,FALSE),0)</f>
        <v>0</v>
      </c>
      <c r="BT58" s="47">
        <f>versenyek!$HS$11*IFERROR(VLOOKUP(VLOOKUP($A58,versenyek!HR:HT,3,FALSE),szabalyok!$A$16:$B$23,2,FALSE),0)</f>
        <v>0</v>
      </c>
      <c r="BU58" s="47">
        <f>versenyek!$HV$11*IFERROR(VLOOKUP(VLOOKUP($A58,versenyek!HU:HW,3,FALSE),szabalyok!$A$16:$B$23,2,FALSE),0)</f>
        <v>0</v>
      </c>
      <c r="BV58" s="47">
        <f>versenyek!$HY$11*IFERROR(VLOOKUP(VLOOKUP($A58,versenyek!HX:HZ,3,FALSE),szabalyok!$A$16:$B$23,2,FALSE),0)</f>
        <v>0</v>
      </c>
      <c r="BW58" s="47">
        <f>versenyek!$IB$11*IFERROR(VLOOKUP(VLOOKUP($A58,versenyek!IA:IC,3,FALSE),szabalyok!$A$16:$B$23,2,FALSE),0)</f>
        <v>0</v>
      </c>
      <c r="BX58" s="47">
        <f>versenyek!$IE$11*IFERROR(VLOOKUP(VLOOKUP($A58,versenyek!ID:IF,3,FALSE),szabalyok!$A$16:$B$23,2,FALSE),0)</f>
        <v>0</v>
      </c>
      <c r="BY58" s="47">
        <f>versenyek!$IH$11*IFERROR(VLOOKUP(VLOOKUP($A58,versenyek!IG:II,3,FALSE),szabalyok!$A$16:$B$23,2,FALSE),0)</f>
        <v>0</v>
      </c>
      <c r="BZ58" s="47">
        <f>versenyek!$IK$11*IFERROR(VLOOKUP(VLOOKUP($A58,versenyek!IJ:IL,3,FALSE),szabalyok!$A$16:$B$23,2,FALSE),0)</f>
        <v>0</v>
      </c>
      <c r="CA58" s="47">
        <f>versenyek!$IN$11*IFERROR(VLOOKUP(VLOOKUP($A58,versenyek!IM:IO,3,FALSE),szabalyok!$A$16:$B$23,2,FALSE),0)</f>
        <v>0</v>
      </c>
      <c r="CB58" s="47">
        <f>versenyek!$IW$11*IFERROR(VLOOKUP(VLOOKUP($A58,versenyek!IV:IX,3,FALSE),szabalyok!$A$16:$B$23,2,FALSE),0)</f>
        <v>0</v>
      </c>
      <c r="CC58" s="47">
        <f>versenyek!$IZ$11*IFERROR(VLOOKUP(VLOOKUP($A58,versenyek!IY:JA,3,FALSE),szabalyok!$A$16:$B$23,2,FALSE),0)</f>
        <v>0</v>
      </c>
      <c r="CD58" s="47">
        <f>versenyek!$JC$11*IFERROR(VLOOKUP(VLOOKUP($A58,versenyek!JB:JD,3,FALSE),szabalyok!$A$16:$B$23,2,FALSE),0)</f>
        <v>0</v>
      </c>
      <c r="CE58" s="47">
        <f>versenyek!$JF$11*IFERROR(VLOOKUP(VLOOKUP($A58,versenyek!JE:JG,3,FALSE),szabalyok!$A$16:$B$23,2,FALSE),0)</f>
        <v>0</v>
      </c>
      <c r="CF58" s="47">
        <f>versenyek!$JI$11*IFERROR(VLOOKUP(VLOOKUP($A58,versenyek!JH:JJ,3,FALSE),szabalyok!$A$16:$B$23,2,FALSE),0)</f>
        <v>0</v>
      </c>
      <c r="CG58" s="47">
        <f>versenyek!$JL$11*IFERROR(VLOOKUP(VLOOKUP($A58,versenyek!JK:JM,3,FALSE),szabalyok!$A$16:$B$23,2,FALSE),0)</f>
        <v>0</v>
      </c>
      <c r="CH58" s="47">
        <f>versenyek!$JO$11*IFERROR(VLOOKUP(VLOOKUP($A58,versenyek!JN:JP,3,FALSE),szabalyok!$A$16:$B$23,2,FALSE),0)</f>
        <v>0</v>
      </c>
      <c r="CI58" s="47">
        <f>versenyek!$JR$11*IFERROR(VLOOKUP(VLOOKUP($A58,versenyek!JQ:JS,3,FALSE),szabalyok!$A$16:$B$23,2,FALSE),0)</f>
        <v>0</v>
      </c>
      <c r="CJ58" s="47">
        <f>versenyek!$JU$11*IFERROR(VLOOKUP(VLOOKUP($A58,versenyek!JT:JV,3,FALSE),szabalyok!$A$16:$B$23,2,FALSE),0)</f>
        <v>0</v>
      </c>
      <c r="CK58" s="47">
        <f>versenyek!$JR$11*IFERROR(VLOOKUP(VLOOKUP($A58,versenyek!JW:JY,3,FALSE),szabalyok!$A$16:$B$23,2,FALSE),0)</f>
        <v>0</v>
      </c>
      <c r="CL58" s="47">
        <f>versenyek!$KA$11*IFERROR(VLOOKUP(VLOOKUP($A58,versenyek!JZ:KB,3,FALSE),szabalyok!$A$16:$B$23,2,FALSE),0)</f>
        <v>0</v>
      </c>
      <c r="CM58" s="47">
        <f>versenyek!$KD$11*IFERROR(VLOOKUP(VLOOKUP($A58,versenyek!KC:KE,3,FALSE),szabalyok!$A$16:$B$23,2,FALSE),0)</f>
        <v>0</v>
      </c>
      <c r="CN58" s="47">
        <f>versenyek!$KG$11*IFERROR(VLOOKUP(VLOOKUP($A58,versenyek!KF:KH,3,FALSE),szabalyok!$A$16:$B$23,2,FALSE),0)</f>
        <v>0</v>
      </c>
      <c r="CO58" s="47">
        <f>versenyek!$KJ$11*IFERROR(VLOOKUP(VLOOKUP($A58,versenyek!KI:KK,3,FALSE),szabalyok!$A$16:$B$23,2,FALSE),0)</f>
        <v>0</v>
      </c>
      <c r="CP58" s="47">
        <f>versenyek!$KM$11*IFERROR(VLOOKUP(VLOOKUP($A58,versenyek!KL:KN,3,FALSE),szabalyok!$A$16:$B$23,2,FALSE),0)</f>
        <v>0</v>
      </c>
      <c r="CQ58" s="47">
        <f>versenyek!$KP$11*IFERROR(VLOOKUP(VLOOKUP($A58,versenyek!KO:KQ,3,FALSE),szabalyok!$A$16:$B$23,2,FALSE),0)</f>
        <v>0</v>
      </c>
      <c r="CR58" s="47">
        <f>versenyek!$KS$11*IFERROR(VLOOKUP(VLOOKUP($A58,versenyek!KR:KT,3,FALSE),szabalyok!$A$16:$B$23,2,FALSE),0)</f>
        <v>0</v>
      </c>
      <c r="CS58" s="47">
        <f>versenyek!$KV$11*IFERROR(VLOOKUP(VLOOKUP($A58,versenyek!KU:KW,3,FALSE),szabalyok!$A$16:$B$23,2,FALSE),0)</f>
        <v>0</v>
      </c>
      <c r="CT58" s="47">
        <f>versenyek!$KY$11*IFERROR(VLOOKUP(VLOOKUP($A58,versenyek!KX:KZ,3,FALSE),szabalyok!$A$16:$B$23,2,FALSE),0)</f>
        <v>0</v>
      </c>
      <c r="CU58" s="47">
        <f>versenyek!$LB$11*IFERROR(VLOOKUP(VLOOKUP($A58,versenyek!LA:LC,3,FALSE),szabalyok!$A$16:$B$23,2,FALSE),0)</f>
        <v>0</v>
      </c>
      <c r="CV58" s="47">
        <f>versenyek!$LE$11*IFERROR(VLOOKUP(VLOOKUP($A58,versenyek!LD:LF,3,FALSE),szabalyok!$A$16:$B$23,2,FALSE),0)</f>
        <v>0</v>
      </c>
      <c r="CW58" s="47">
        <f>versenyek!$LH$11*IFERROR(VLOOKUP(VLOOKUP($A58,versenyek!LG:LI,3,FALSE),szabalyok!$A$16:$B$23,2,FALSE),0)</f>
        <v>0</v>
      </c>
      <c r="CX58" s="47">
        <f>versenyek!$LK$11*IFERROR(VLOOKUP(VLOOKUP($A58,versenyek!LJ:LL,3,FALSE),szabalyok!$A$16:$B$23,2,FALSE),0)</f>
        <v>0</v>
      </c>
      <c r="CY58" s="47">
        <f>versenyek!$LN$11*IFERROR(VLOOKUP(VLOOKUP($A58,versenyek!LM:LO,3,FALSE),szabalyok!$A$16:$B$23,2,FALSE),0)</f>
        <v>0</v>
      </c>
      <c r="CZ58" s="47">
        <f>versenyek!$LQ$11*IFERROR(VLOOKUP(VLOOKUP($A58,versenyek!LP:LR,3,FALSE),szabalyok!$A$16:$B$23,2,FALSE),0)</f>
        <v>0</v>
      </c>
      <c r="DA58" s="47">
        <f>versenyek!$LT$11*IFERROR(VLOOKUP(VLOOKUP($A58,versenyek!LS:LU,3,FALSE),szabalyok!$A$16:$B$23,2,FALSE),0)</f>
        <v>0</v>
      </c>
      <c r="DB58" s="47">
        <f>versenyek!$LW$11*IFERROR(VLOOKUP(VLOOKUP($A58,versenyek!LV:LX,3,FALSE),szabalyok!$A$16:$B$23,2,FALSE),0)</f>
        <v>0</v>
      </c>
      <c r="DC58" s="47">
        <f>versenyek!$LZ$11*IFERROR(VLOOKUP(VLOOKUP($A58,versenyek!LY:MA,3,FALSE),szabalyok!$A$16:$B$23,2,FALSE),0)</f>
        <v>0</v>
      </c>
      <c r="DD58" s="47">
        <f>versenyek!$MC$11*IFERROR(VLOOKUP(VLOOKUP($A58,versenyek!MB:MD,3,FALSE),szabalyok!$A$16:$B$23,2,FALSE),0)</f>
        <v>0</v>
      </c>
      <c r="DE58" s="47">
        <f>versenyek!$ML$11*IFERROR(VLOOKUP(VLOOKUP($A58,versenyek!MK:MM,3,FALSE),szabalyok!$A$16:$B$23,2,FALSE),0)</f>
        <v>0</v>
      </c>
      <c r="DF58" s="47">
        <f>versenyek!$MO$11*IFERROR(VLOOKUP(VLOOKUP($A58,versenyek!MN:MP,3,FALSE),szabalyok!$A$16:$B$23,2,FALSE),0)</f>
        <v>0</v>
      </c>
      <c r="DG58" s="47">
        <f>versenyek!$MR$11*IFERROR(VLOOKUP(VLOOKUP($A58,versenyek!MQ:MS,3,FALSE),szabalyok!$A$16:$B$23,2,FALSE),0)</f>
        <v>0</v>
      </c>
      <c r="DH58" s="47">
        <f>versenyek!$MU$11*IFERROR(VLOOKUP(VLOOKUP($A58,versenyek!MT:MV,3,FALSE),szabalyok!$A$16:$B$23,2,FALSE),0)</f>
        <v>0</v>
      </c>
      <c r="DI58" s="47">
        <f>versenyek!$MX$11*IFERROR(VLOOKUP(VLOOKUP($A58,versenyek!MW:MY,3,FALSE),szabalyok!$A$16:$B$23,2,FALSE),0)</f>
        <v>0</v>
      </c>
      <c r="DJ58" s="47">
        <f>versenyek!$NA$11*IFERROR(VLOOKUP(VLOOKUP($A58,versenyek!MZ:NB,3,FALSE),szabalyok!$A$16:$B$23,2,FALSE),0)</f>
        <v>0</v>
      </c>
      <c r="DK58" s="47">
        <f>versenyek!$ND$11*IFERROR(VLOOKUP(VLOOKUP($A58,versenyek!NC:NE,3,FALSE),szabalyok!$A$16:$B$23,2,FALSE),0)</f>
        <v>0</v>
      </c>
      <c r="DL58" s="47">
        <f>versenyek!$NG$11*IFERROR(VLOOKUP(VLOOKUP($A58,versenyek!NF:NH,3,FALSE),szabalyok!$A$16:$B$23,2,FALSE),0)</f>
        <v>0</v>
      </c>
      <c r="DM58" s="47">
        <f>versenyek!$NJ$11*IFERROR(VLOOKUP(VLOOKUP($A58,versenyek!NI:NK,3,FALSE),szabalyok!$A$16:$B$23,2,FALSE),0)</f>
        <v>0</v>
      </c>
      <c r="DN58" s="47">
        <f>versenyek!$NM$11*IFERROR(VLOOKUP(VLOOKUP($A58,versenyek!NL:NN,3,FALSE),szabalyok!$A$16:$B$23,2,FALSE),0)</f>
        <v>0</v>
      </c>
      <c r="DO58" s="47">
        <f>versenyek!$NP$11*IFERROR(VLOOKUP(VLOOKUP($A58,versenyek!NO:NQ,3,FALSE),szabalyok!$A$16:$B$23,2,FALSE),0)</f>
        <v>0</v>
      </c>
      <c r="DP58" s="47">
        <f>versenyek!$NS$11*IFERROR(VLOOKUP(VLOOKUP($A58,versenyek!NR:NT,3,FALSE),szabalyok!$A$16:$B$23,2,FALSE),0)</f>
        <v>0</v>
      </c>
      <c r="DQ58" s="47">
        <f>versenyek!$NV$11*IFERROR(VLOOKUP(VLOOKUP($A58,versenyek!NU:NW,3,FALSE),szabalyok!$A$16:$B$23,2,FALSE),0)</f>
        <v>0</v>
      </c>
      <c r="DR58" s="47">
        <f>versenyek!$NY$11*IFERROR(VLOOKUP(VLOOKUP($A58,versenyek!NX:NZ,3,FALSE),szabalyok!$A$16:$B$23,2,FALSE),0)</f>
        <v>0</v>
      </c>
      <c r="DS58" s="47">
        <f>versenyek!$OB$11*IFERROR(VLOOKUP(VLOOKUP($A58,versenyek!OA:OC,3,FALSE),szabalyok!$A$16:$B$23,2,FALSE),0)</f>
        <v>0</v>
      </c>
      <c r="DT58" s="47">
        <f>versenyek!$OE$11*IFERROR(VLOOKUP(VLOOKUP($A58,versenyek!OD:OF,3,FALSE),szabalyok!$A$16:$B$23,2,FALSE),0)</f>
        <v>0</v>
      </c>
      <c r="DU58" s="47">
        <f>versenyek!$OH$11*IFERROR(VLOOKUP(VLOOKUP($A58,versenyek!OG:OI,3,FALSE),szabalyok!$A$16:$B$23,2,FALSE),0)</f>
        <v>0</v>
      </c>
      <c r="DV58" s="47">
        <f>versenyek!$OK$11*IFERROR(VLOOKUP(VLOOKUP($A58,versenyek!OJ:OL,3,FALSE),szabalyok!$A$16:$B$23,2,FALSE),0)</f>
        <v>0</v>
      </c>
      <c r="DW58" s="47">
        <f>versenyek!$ON$11*IFERROR(VLOOKUP(VLOOKUP($A58,versenyek!OM:OO,3,FALSE),szabalyok!$A$16:$B$23,2,FALSE),0)</f>
        <v>0</v>
      </c>
      <c r="DX58" s="47">
        <f>versenyek!$OQ$11*IFERROR(VLOOKUP(VLOOKUP($A58,versenyek!OP:OR,3,FALSE),szabalyok!$A$16:$B$23,2,FALSE),0)</f>
        <v>0</v>
      </c>
      <c r="DY58" s="47">
        <f>versenyek!$OT$11*IFERROR(VLOOKUP(VLOOKUP($A58,versenyek!OS:OU,3,FALSE),szabalyok!$A$16:$B$23,2,FALSE),0)</f>
        <v>0</v>
      </c>
      <c r="DZ58" s="47">
        <f>versenyek!$OW$11*IFERROR(VLOOKUP(VLOOKUP($A58,versenyek!OV:OX,3,FALSE),szabalyok!$A$16:$B$23,2,FALSE),0)</f>
        <v>0</v>
      </c>
      <c r="EA58" s="47">
        <f>versenyek!$OZ$11*IFERROR(VLOOKUP(VLOOKUP($A58,versenyek!OY:PA,3,FALSE),szabalyok!$A$16:$B$23,2,FALSE),0)</f>
        <v>0</v>
      </c>
      <c r="EB58" s="47">
        <f>versenyek!$PC$11*IFERROR(VLOOKUP(VLOOKUP($A58,versenyek!PB:PD,3,FALSE),szabalyok!$A$16:$B$23,2,FALSE),0)</f>
        <v>0</v>
      </c>
      <c r="EC58" s="47">
        <f>versenyek!$PF$11*IFERROR(VLOOKUP(VLOOKUP($A58,versenyek!PE:PG,3,FALSE),szabalyok!$A$16:$B$23,2,FALSE),0)</f>
        <v>0</v>
      </c>
      <c r="ED58" s="47">
        <f>versenyek!$PI$11*IFERROR(VLOOKUP(VLOOKUP($A58,versenyek!PH:PJ,3,FALSE),szabalyok!$A$16:$B$23,2,FALSE),0)</f>
        <v>5.8314841921729288</v>
      </c>
      <c r="EE58" s="47">
        <f>versenyek!$PL$11*IFERROR(VLOOKUP(VLOOKUP($A58,versenyek!PK:PM,3,FALSE),szabalyok!$A$16:$B$23,2,FALSE),0)</f>
        <v>0</v>
      </c>
      <c r="EF58" s="47">
        <f>versenyek!$PO$11*IFERROR(VLOOKUP(VLOOKUP($A58,versenyek!PN:PP,3,FALSE),szabalyok!$A$16:$B$23,2,FALSE),0)</f>
        <v>0</v>
      </c>
      <c r="EG58" s="47">
        <f>versenyek!$PR$11*IFERROR(VLOOKUP(VLOOKUP($A58,versenyek!PQ:PS,3,FALSE),szabalyok!$A$16:$B$23,2,FALSE),0)</f>
        <v>0</v>
      </c>
      <c r="EH58" s="47">
        <f>versenyek!$PU$11*IFERROR(VLOOKUP(VLOOKUP($A58,versenyek!PT:PV,3,FALSE),szabalyok!$A$16:$B$23,2,FALSE),0)</f>
        <v>0</v>
      </c>
      <c r="EI58" s="47">
        <f>versenyek!$PX$11*IFERROR(VLOOKUP(VLOOKUP($A58,versenyek!PW:PY,3,FALSE),szabalyok!$A$16:$B$23,2,FALSE),0)</f>
        <v>0</v>
      </c>
      <c r="EJ58" s="47">
        <f>versenyek!$QA$11*IFERROR(VLOOKUP(VLOOKUP($A58,versenyek!PZ:QB,3,FALSE),szabalyok!$A$16:$B$23,2,FALSE),0)</f>
        <v>0</v>
      </c>
      <c r="EK58" s="47">
        <f>versenyek!$QD$11*IFERROR(VLOOKUP(VLOOKUP($A58,versenyek!QC:QE,3,FALSE),szabalyok!$A$16:$B$23,2,FALSE),0)</f>
        <v>0</v>
      </c>
      <c r="EL58" s="47">
        <f>versenyek!$QG$11*IFERROR(VLOOKUP(VLOOKUP($A58,versenyek!QF:QH,3,FALSE),szabalyok!$A$16:$B$23,2,FALSE),0)</f>
        <v>0</v>
      </c>
      <c r="EM58" s="47">
        <f>versenyek!$QJ$11*IFERROR(VLOOKUP(VLOOKUP($A58,versenyek!QI:QK,3,FALSE),szabalyok!$A$16:$B$23,2,FALSE),0)</f>
        <v>0</v>
      </c>
      <c r="EN58" s="47">
        <f>versenyek!$QM$11*IFERROR(VLOOKUP(VLOOKUP($A58,versenyek!QL:QN,3,FALSE),szabalyok!$A$16:$B$23,2,FALSE),0)</f>
        <v>0</v>
      </c>
      <c r="EO58" s="47">
        <f>versenyek!$QP$11*IFERROR(VLOOKUP(VLOOKUP($A58,versenyek!QO:QQ,3,FALSE),szabalyok!$A$16:$B$23,2,FALSE),0)</f>
        <v>0</v>
      </c>
      <c r="EP58" s="47">
        <f>versenyek!$QS$11*IFERROR(VLOOKUP(VLOOKUP($A58,versenyek!QR:QT,3,FALSE),szabalyok!$A$16:$B$23,2,FALSE),0)</f>
        <v>0</v>
      </c>
      <c r="EQ58" s="47">
        <f>versenyek!$QV$11*IFERROR(VLOOKUP(VLOOKUP($A58,versenyek!QU:QW,3,FALSE),szabalyok!$A$16:$B$23,2,FALSE),0)</f>
        <v>0</v>
      </c>
      <c r="ER58" s="47">
        <f>versenyek!$RE$11*IFERROR(VLOOKUP(VLOOKUP($A58,versenyek!RD:RF,3,FALSE),szabalyok!$A$16:$B$23,2,FALSE),0)</f>
        <v>0</v>
      </c>
      <c r="ES58" s="47">
        <f>versenyek!$RH$11*IFERROR(VLOOKUP(VLOOKUP($A58,versenyek!RG:RI,3,FALSE),szabalyok!$A$16:$B$23,2,FALSE),0)</f>
        <v>0</v>
      </c>
      <c r="ET58" s="47">
        <f>versenyek!$RK$11*IFERROR(VLOOKUP(VLOOKUP($A58,versenyek!RJ:RL,3,FALSE),szabalyok!$A$16:$B$23,2,FALSE),0)</f>
        <v>0</v>
      </c>
      <c r="EU58" s="47">
        <f>versenyek!$RN$11*IFERROR(VLOOKUP(VLOOKUP($A58,versenyek!RM:RO,3,FALSE),szabalyok!$A$16:$B$23,2,FALSE),0)</f>
        <v>0</v>
      </c>
      <c r="EV58" s="47">
        <f>versenyek!$RQ$11*IFERROR(VLOOKUP(VLOOKUP($A58,versenyek!RP:RR,3,FALSE),szabalyok!$A$16:$B$23,2,FALSE),0)</f>
        <v>0</v>
      </c>
      <c r="EW58" s="47">
        <f>versenyek!$RT$11*IFERROR(VLOOKUP(VLOOKUP($A58,versenyek!RS:RU,3,FALSE),szabalyok!$A$16:$B$23,2,FALSE),0)</f>
        <v>0</v>
      </c>
      <c r="EX58" s="47">
        <f>versenyek!$RW$11*IFERROR(VLOOKUP(VLOOKUP($A58,versenyek!RV:RX,3,FALSE),szabalyok!$A$16:$B$23,2,FALSE),0)</f>
        <v>0</v>
      </c>
      <c r="EY58" s="47">
        <f>versenyek!$RZ$11*IFERROR(VLOOKUP(VLOOKUP($A58,versenyek!RY:SA,3,FALSE),szabalyok!$A$16:$B$23,2,FALSE),0)</f>
        <v>0</v>
      </c>
      <c r="EZ58" s="47">
        <f>versenyek!$SC$11*IFERROR(VLOOKUP(VLOOKUP($A58,versenyek!SB:SD,3,FALSE),szabalyok!$A$16:$B$23,2,FALSE),0)</f>
        <v>0</v>
      </c>
      <c r="FA58" s="47">
        <f>versenyek!$SF$11*IFERROR(VLOOKUP(VLOOKUP($A58,versenyek!SE:SG,3,FALSE),szabalyok!$A$16:$B$23,2,FALSE),0)</f>
        <v>0</v>
      </c>
      <c r="FB58" s="47">
        <f>versenyek!$SI$11*IFERROR(VLOOKUP(VLOOKUP($A58,versenyek!SH:SJ,3,FALSE),szabalyok!$A$16:$B$23,2,FALSE),0)</f>
        <v>0</v>
      </c>
      <c r="FC58" s="47">
        <f>versenyek!$SL$11*IFERROR(VLOOKUP(VLOOKUP($A58,versenyek!SK:SM,3,FALSE),szabalyok!$A$16:$B$23,2,FALSE),0)</f>
        <v>0</v>
      </c>
      <c r="FD58" s="47">
        <f>versenyek!$SO$11*IFERROR(VLOOKUP(VLOOKUP($A58,versenyek!SN:SP,3,FALSE),szabalyok!$A$16:$B$23,2,FALSE),0)</f>
        <v>0</v>
      </c>
      <c r="FE58" s="47">
        <f>versenyek!$SR$11*IFERROR(VLOOKUP(VLOOKUP($A58,versenyek!SQ:SS,3,FALSE),szabalyok!$A$16:$B$23,2,FALSE),0)</f>
        <v>0</v>
      </c>
      <c r="FF58" s="47">
        <f>versenyek!$SU$11*IFERROR(VLOOKUP(VLOOKUP($A58,versenyek!ST:SV,3,FALSE),szabalyok!$A$16:$B$23,2,FALSE),0)</f>
        <v>0</v>
      </c>
      <c r="FG58" s="47">
        <f>versenyek!$SX$11*IFERROR(VLOOKUP(VLOOKUP($A58,versenyek!SW:SY,3,FALSE),szabalyok!$A$16:$B$23,2,FALSE),0)</f>
        <v>0</v>
      </c>
      <c r="FH58" s="47">
        <f>versenyek!$TA$11*IFERROR(VLOOKUP(VLOOKUP($A58,versenyek!SZ:TB,3,FALSE),szabalyok!$A$16:$B$23,2,FALSE),0)</f>
        <v>0</v>
      </c>
      <c r="FI58" s="47">
        <f>versenyek!$TD$11*IFERROR(VLOOKUP(VLOOKUP($A58,versenyek!TC:TE,3,FALSE),szabalyok!$A$16:$B$23,2,FALSE),0)</f>
        <v>0</v>
      </c>
      <c r="FJ58" s="47">
        <f>versenyek!$TG$11*IFERROR(VLOOKUP(VLOOKUP($A58,versenyek!TF:TH,3,FALSE),szabalyok!$A$16:$B$23,2,FALSE),0)</f>
        <v>0</v>
      </c>
      <c r="FK58" s="47">
        <f>versenyek!$TJ$11*IFERROR(VLOOKUP(VLOOKUP($A58,versenyek!TI:TK,3,FALSE),szabalyok!$A$16:$B$23,2,FALSE),0)</f>
        <v>0</v>
      </c>
      <c r="FL58" s="47">
        <f>versenyek!$TM$11*IFERROR(VLOOKUP(VLOOKUP($A58,versenyek!TL:TN,3,FALSE),szabalyok!$A$16:$B$23,2,FALSE),0)</f>
        <v>0</v>
      </c>
      <c r="FM58" s="47">
        <f>versenyek!$TP$11*IFERROR(VLOOKUP(VLOOKUP($A58,versenyek!TO:TQ,3,FALSE),szabalyok!$A$16:$B$23,2,FALSE),0)</f>
        <v>0</v>
      </c>
      <c r="FN58" s="47">
        <f>versenyek!$TS$11*IFERROR(VLOOKUP(VLOOKUP($A58,versenyek!TR:TT,3,FALSE),szabalyok!$A$16:$B$23,2,FALSE),0)</f>
        <v>0</v>
      </c>
      <c r="FO58" s="47"/>
      <c r="FP58" s="235">
        <f t="shared" si="1"/>
        <v>0</v>
      </c>
    </row>
    <row r="59" spans="1:172">
      <c r="A59" s="63" t="s">
        <v>1477</v>
      </c>
      <c r="B59" s="47">
        <v>0</v>
      </c>
      <c r="C59" s="47">
        <v>0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34.76949927759572</v>
      </c>
      <c r="Q59" s="47">
        <v>0</v>
      </c>
      <c r="R59" s="47">
        <f>versenyek!$BD$11*IFERROR(VLOOKUP(VLOOKUP($A59,versenyek!BC:BE,3,FALSE),szabalyok!$A$16:$B$23,2,FALSE),0)</f>
        <v>0</v>
      </c>
      <c r="S59" s="47">
        <f>versenyek!$BG$11*IFERROR(VLOOKUP(VLOOKUP($A59,versenyek!BF:BH,3,FALSE),szabalyok!$A$16:$B$23,2,FALSE),0)</f>
        <v>0</v>
      </c>
      <c r="T59" s="47">
        <f>versenyek!$BJ$11*IFERROR(VLOOKUP(VLOOKUP($A59,versenyek!BI:BK,3,FALSE),szabalyok!$A$16:$B$23,2,FALSE),0)</f>
        <v>0</v>
      </c>
      <c r="U59" s="47">
        <f>versenyek!$BM$11*IFERROR(VLOOKUP(VLOOKUP($A59,versenyek!BL:BN,3,FALSE),szabalyok!$A$16:$B$23,2,FALSE),0)</f>
        <v>0</v>
      </c>
      <c r="V59" s="47">
        <f>versenyek!$BP$11*IFERROR(VLOOKUP(VLOOKUP($A59,versenyek!BO:BQ,3,FALSE),szabalyok!$A$16:$B$23,2,FALSE),0)</f>
        <v>0</v>
      </c>
      <c r="W59" s="47">
        <f>versenyek!$BS$11*IFERROR(VLOOKUP(VLOOKUP($A59,versenyek!BR:BT,3,FALSE),szabalyok!$A$16:$B$23,2,FALSE),0)</f>
        <v>0</v>
      </c>
      <c r="X59" s="47">
        <f>versenyek!$BV$11*IFERROR(VLOOKUP(VLOOKUP($A59,versenyek!BU:BW,3,FALSE),szabalyok!$A$16:$B$23,2,FALSE),0)</f>
        <v>0</v>
      </c>
      <c r="Y59" s="47">
        <f>versenyek!$BY$11*IFERROR(VLOOKUP(VLOOKUP($A59,versenyek!BX:BZ,3,FALSE),szabalyok!$A$16:$B$23,2,FALSE),0)</f>
        <v>0</v>
      </c>
      <c r="Z59" s="47">
        <f>versenyek!$CB$11*IFERROR(VLOOKUP(VLOOKUP($A59,versenyek!CA:CC,3,FALSE),szabalyok!$A$16:$B$23,2,FALSE),0)</f>
        <v>0</v>
      </c>
      <c r="AA59" s="47">
        <f>versenyek!$CE$11*IFERROR(VLOOKUP(VLOOKUP($A59,versenyek!CD:CF,3,FALSE),szabalyok!$A$16:$B$23,2,FALSE),0)</f>
        <v>0</v>
      </c>
      <c r="AB59" s="47">
        <f>versenyek!$CH$11*IFERROR(VLOOKUP(VLOOKUP($A59,versenyek!CG:CI,3,FALSE),szabalyok!$A$16:$B$23,2,FALSE),0)</f>
        <v>0</v>
      </c>
      <c r="AC59" s="47">
        <f>versenyek!$CK$11*IFERROR(VLOOKUP(VLOOKUP($A59,versenyek!CJ:CL,3,FALSE),szabalyok!$A$16:$B$23,2,FALSE),0)</f>
        <v>0</v>
      </c>
      <c r="AD59" s="47">
        <f>versenyek!$CN$11*IFERROR(VLOOKUP(VLOOKUP($A59,versenyek!CM:CO,3,FALSE),szabalyok!$A$16:$B$23,2,FALSE),0)</f>
        <v>0</v>
      </c>
      <c r="AE59" s="47">
        <f>versenyek!$CQ$11*IFERROR(VLOOKUP(VLOOKUP($A59,versenyek!CP:CR,3,FALSE),szabalyok!$A$16:$B$23,2,FALSE),0)</f>
        <v>0</v>
      </c>
      <c r="AF59" s="47">
        <f>versenyek!$CT$11*IFERROR(VLOOKUP(VLOOKUP($A59,versenyek!CS:CU,3,FALSE),szabalyok!$A$16:$B$23,2,FALSE),0)</f>
        <v>0</v>
      </c>
      <c r="AG59" s="47">
        <f>versenyek!$CW$11*IFERROR(VLOOKUP(VLOOKUP($A59,versenyek!CV:CX,3,FALSE),szabalyok!$A$16:$B$23,2,FALSE),0)</f>
        <v>0</v>
      </c>
      <c r="AH59" s="47">
        <f>versenyek!$CZ$11*IFERROR(VLOOKUP(VLOOKUP($A59,versenyek!CY:DA,3,FALSE),szabalyok!$A$16:$B$23,2,FALSE),0)</f>
        <v>0</v>
      </c>
      <c r="AI59" s="47">
        <f>versenyek!$DC$11*IFERROR(VLOOKUP(VLOOKUP($A59,versenyek!DB:DD,3,FALSE),szabalyok!$A$16:$B$23,2,FALSE),0)</f>
        <v>0</v>
      </c>
      <c r="AJ59" s="47">
        <f>versenyek!$DF$11*IFERROR(VLOOKUP(VLOOKUP($A59,versenyek!DE:DG,3,FALSE),szabalyok!$A$16:$B$23,2,FALSE),0)</f>
        <v>0</v>
      </c>
      <c r="AK59" s="47">
        <f>versenyek!$DI$11*IFERROR(VLOOKUP(VLOOKUP($A59,versenyek!DH:DJ,3,FALSE),szabalyok!$A$16:$B$23,2,FALSE),0)</f>
        <v>0</v>
      </c>
      <c r="AL59" s="47">
        <f>versenyek!$DL$11*IFERROR(VLOOKUP(VLOOKUP($A59,versenyek!DK:DM,3,FALSE),szabalyok!$A$16:$B$23,2,FALSE),0)</f>
        <v>0</v>
      </c>
      <c r="AM59" s="47">
        <f>versenyek!$DR$11*IFERROR(VLOOKUP(VLOOKUP($A59,versenyek!DQ:DS,3,FALSE),szabalyok!$A$16:$B$23,2,FALSE),0)</f>
        <v>0</v>
      </c>
      <c r="AN59" s="47">
        <f>versenyek!$DU$11*IFERROR(VLOOKUP(VLOOKUP($A59,versenyek!DT:DV,3,FALSE),szabalyok!$A$16:$B$23,2,FALSE),0)</f>
        <v>0</v>
      </c>
      <c r="AO59" s="47">
        <f>versenyek!$DO$11*IFERROR(VLOOKUP(VLOOKUP($A59,versenyek!DN:DP,3,FALSE),szabalyok!$A$16:$B$23,2,FALSE),0)</f>
        <v>0</v>
      </c>
      <c r="AP59" s="47">
        <f>versenyek!$DX$11*IFERROR(VLOOKUP(VLOOKUP($A59,versenyek!DW:DY,3,FALSE),szabalyok!$A$16:$B$23,2,FALSE),0)</f>
        <v>0</v>
      </c>
      <c r="AQ59" s="47" t="e">
        <f>versenyek!$EA$11*IFERROR(VLOOKUP(VLOOKUP($A59,versenyek!DZ:EB,3,FALSE),szabalyok!$A$16:$B$23,2,FALSE),0)</f>
        <v>#DIV/0!</v>
      </c>
      <c r="AR59" s="47" t="e">
        <f>versenyek!$ED$11*IFERROR(VLOOKUP(VLOOKUP($A59,versenyek!EC:EE,3,FALSE),szabalyok!$A$16:$B$23,2,FALSE),0)</f>
        <v>#DIV/0!</v>
      </c>
      <c r="AS59" s="47">
        <f>versenyek!$EG$11*IFERROR(VLOOKUP(VLOOKUP($A59,versenyek!EF:EH,3,FALSE),szabalyok!$A$16:$B$23,2,FALSE),0)</f>
        <v>0</v>
      </c>
      <c r="AT59" s="47">
        <f>versenyek!$EJ$11*IFERROR(VLOOKUP(VLOOKUP($A59,versenyek!EI:EK,3,FALSE),szabalyok!$A$16:$B$23,2,FALSE),0)</f>
        <v>0</v>
      </c>
      <c r="AU59" s="47">
        <f>versenyek!$EM$11*IFERROR(VLOOKUP(VLOOKUP($A59,versenyek!EL:EN,3,FALSE),szabalyok!$A$16:$B$23,2,FALSE),0)</f>
        <v>0</v>
      </c>
      <c r="AV59" s="47">
        <f>versenyek!$EP$11*IFERROR(VLOOKUP(VLOOKUP($A59,versenyek!EO:EQ,3,FALSE),szabalyok!$A$16:$B$23,2,FALSE),0)</f>
        <v>0</v>
      </c>
      <c r="AW59" s="47">
        <f>versenyek!$EY$11*IFERROR(VLOOKUP(VLOOKUP($A59,versenyek!EX:EZ,3,FALSE),szabalyok!$A$16:$B$23,2,FALSE),0)</f>
        <v>0</v>
      </c>
      <c r="AX59" s="47">
        <f>versenyek!$FB$11*IFERROR(VLOOKUP(VLOOKUP($A59,versenyek!FA:FC,3,FALSE),szabalyok!$A$16:$B$23,2,FALSE),0)</f>
        <v>0</v>
      </c>
      <c r="AY59" s="47">
        <f>versenyek!$FE$11*IFERROR(VLOOKUP(VLOOKUP($A59,versenyek!FD:FF,3,FALSE),szabalyok!$A$16:$B$23,2,FALSE),0)</f>
        <v>0</v>
      </c>
      <c r="AZ59" s="47">
        <f>versenyek!$FH$11*IFERROR(VLOOKUP(VLOOKUP($A59,versenyek!FG:FI,3,FALSE),szabalyok!$A$16:$B$23,2,FALSE),0)</f>
        <v>0</v>
      </c>
      <c r="BA59" s="47">
        <f>versenyek!$FK$11*IFERROR(VLOOKUP(VLOOKUP($A59,versenyek!FJ:FL,3,FALSE),szabalyok!$A$16:$B$23,2,FALSE),0)</f>
        <v>0</v>
      </c>
      <c r="BB59" s="47">
        <f>versenyek!$FN$11*IFERROR(VLOOKUP(VLOOKUP($A59,versenyek!FM:FO,3,FALSE),szabalyok!$A$16:$B$23,2,FALSE),0)</f>
        <v>0</v>
      </c>
      <c r="BC59" s="47">
        <f>versenyek!$FQ$11*IFERROR(VLOOKUP(VLOOKUP($A59,versenyek!FP:FR,3,FALSE),szabalyok!$A$16:$B$23,2,FALSE),0)</f>
        <v>0</v>
      </c>
      <c r="BD59" s="47">
        <f>versenyek!$FT$11*IFERROR(VLOOKUP(VLOOKUP($A59,versenyek!FS:FU,3,FALSE),szabalyok!$A$16:$B$23,2,FALSE),0)</f>
        <v>0</v>
      </c>
      <c r="BE59" s="47">
        <f>versenyek!$FW$11*IFERROR(VLOOKUP(VLOOKUP($A59,versenyek!FV:FX,3,FALSE),szabalyok!$A$16:$B$23,2,FALSE),0)</f>
        <v>0</v>
      </c>
      <c r="BF59" s="47">
        <f>versenyek!$FZ$11*IFERROR(VLOOKUP(VLOOKUP($A59,versenyek!FY:GA,3,FALSE),szabalyok!$A$16:$B$23,2,FALSE),0)</f>
        <v>0</v>
      </c>
      <c r="BG59" s="47">
        <f>versenyek!$GC$11*IFERROR(VLOOKUP(VLOOKUP($A59,versenyek!GB:GD,3,FALSE),szabalyok!$A$16:$B$23,2,FALSE),0)</f>
        <v>0</v>
      </c>
      <c r="BH59" s="47">
        <f>versenyek!$GF$11*IFERROR(VLOOKUP(VLOOKUP($A59,versenyek!GE:GG,3,FALSE),szabalyok!$A$16:$B$23,2,FALSE),0)</f>
        <v>0</v>
      </c>
      <c r="BI59" s="47">
        <f>versenyek!$GI$11*IFERROR(VLOOKUP(VLOOKUP($A59,versenyek!GH:GJ,3,FALSE),szabalyok!$A$16:$B$23,2,FALSE),0)</f>
        <v>0</v>
      </c>
      <c r="BJ59" s="47">
        <f>versenyek!$GL$11*IFERROR(VLOOKUP(VLOOKUP($A59,versenyek!GK:GM,3,FALSE),szabalyok!$A$16:$B$23,2,FALSE),0)</f>
        <v>0</v>
      </c>
      <c r="BK59" s="47">
        <f>versenyek!$GO$11*IFERROR(VLOOKUP(VLOOKUP($A59,versenyek!GN:GP,3,FALSE),szabalyok!$A$16:$B$23,2,FALSE),0)</f>
        <v>0</v>
      </c>
      <c r="BL59" s="47">
        <f>versenyek!$GR$11*IFERROR(VLOOKUP(VLOOKUP($A59,versenyek!GQ:GS,3,FALSE),szabalyok!$A$16:$B$23,2,FALSE),0)</f>
        <v>0</v>
      </c>
      <c r="BM59" s="47">
        <f>versenyek!$GX$11*IFERROR(VLOOKUP(VLOOKUP($A59,versenyek!GW:GY,3,FALSE),szabalyok!$A$16:$B$23,2,FALSE),0)</f>
        <v>0</v>
      </c>
      <c r="BN59" s="47">
        <f>versenyek!$GX$11*IFERROR(VLOOKUP(VLOOKUP($A59,versenyek!GX:GZ,3,FALSE),szabalyok!$A$16:$B$23,2,FALSE),0)</f>
        <v>0</v>
      </c>
      <c r="BO59" s="47">
        <f>versenyek!$HD$11*IFERROR(VLOOKUP(VLOOKUP($A59,versenyek!HC:HE,3,FALSE),szabalyok!$A$16:$B$23,2,FALSE),0)</f>
        <v>0</v>
      </c>
      <c r="BP59" s="47">
        <f>versenyek!$HG$11*IFERROR(VLOOKUP(VLOOKUP($A59,versenyek!HF:HH,3,FALSE),szabalyok!$A$16:$B$23,2,FALSE),0)</f>
        <v>0</v>
      </c>
      <c r="BQ59" s="47">
        <f>versenyek!$HJ$11*IFERROR(VLOOKUP(VLOOKUP($A59,versenyek!HI:HK,3,FALSE),szabalyok!$A$16:$B$23,2,FALSE),0)</f>
        <v>0</v>
      </c>
      <c r="BR59" s="47">
        <f>versenyek!$HM$11*IFERROR(VLOOKUP(VLOOKUP($A59,versenyek!HL:HN,3,FALSE),szabalyok!$A$16:$B$23,2,FALSE),0)</f>
        <v>0</v>
      </c>
      <c r="BS59" s="47">
        <f>versenyek!$HP$11*IFERROR(VLOOKUP(VLOOKUP($A59,versenyek!HO:HQ,3,FALSE),szabalyok!$A$16:$B$23,2,FALSE),0)</f>
        <v>0</v>
      </c>
      <c r="BT59" s="47">
        <f>versenyek!$HS$11*IFERROR(VLOOKUP(VLOOKUP($A59,versenyek!HR:HT,3,FALSE),szabalyok!$A$16:$B$23,2,FALSE),0)</f>
        <v>0</v>
      </c>
      <c r="BU59" s="47">
        <f>versenyek!$HV$11*IFERROR(VLOOKUP(VLOOKUP($A59,versenyek!HU:HW,3,FALSE),szabalyok!$A$16:$B$23,2,FALSE),0)</f>
        <v>0</v>
      </c>
      <c r="BV59" s="47">
        <f>versenyek!$HY$11*IFERROR(VLOOKUP(VLOOKUP($A59,versenyek!HX:HZ,3,FALSE),szabalyok!$A$16:$B$23,2,FALSE),0)</f>
        <v>0</v>
      </c>
      <c r="BW59" s="47">
        <f>versenyek!$IB$11*IFERROR(VLOOKUP(VLOOKUP($A59,versenyek!IA:IC,3,FALSE),szabalyok!$A$16:$B$23,2,FALSE),0)</f>
        <v>0</v>
      </c>
      <c r="BX59" s="47">
        <f>versenyek!$IE$11*IFERROR(VLOOKUP(VLOOKUP($A59,versenyek!ID:IF,3,FALSE),szabalyok!$A$16:$B$23,2,FALSE),0)</f>
        <v>0</v>
      </c>
      <c r="BY59" s="47">
        <f>versenyek!$IH$11*IFERROR(VLOOKUP(VLOOKUP($A59,versenyek!IG:II,3,FALSE),szabalyok!$A$16:$B$23,2,FALSE),0)</f>
        <v>0</v>
      </c>
      <c r="BZ59" s="47">
        <f>versenyek!$IK$11*IFERROR(VLOOKUP(VLOOKUP($A59,versenyek!IJ:IL,3,FALSE),szabalyok!$A$16:$B$23,2,FALSE),0)</f>
        <v>0</v>
      </c>
      <c r="CA59" s="47">
        <f>versenyek!$IN$11*IFERROR(VLOOKUP(VLOOKUP($A59,versenyek!IM:IO,3,FALSE),szabalyok!$A$16:$B$23,2,FALSE),0)</f>
        <v>0</v>
      </c>
      <c r="CB59" s="47">
        <f>versenyek!$IW$11*IFERROR(VLOOKUP(VLOOKUP($A59,versenyek!IV:IX,3,FALSE),szabalyok!$A$16:$B$23,2,FALSE),0)</f>
        <v>0</v>
      </c>
      <c r="CC59" s="47">
        <f>versenyek!$IZ$11*IFERROR(VLOOKUP(VLOOKUP($A59,versenyek!IY:JA,3,FALSE),szabalyok!$A$16:$B$23,2,FALSE),0)</f>
        <v>0</v>
      </c>
      <c r="CD59" s="47">
        <f>versenyek!$JC$11*IFERROR(VLOOKUP(VLOOKUP($A59,versenyek!JB:JD,3,FALSE),szabalyok!$A$16:$B$23,2,FALSE),0)</f>
        <v>0</v>
      </c>
      <c r="CE59" s="47">
        <f>versenyek!$JF$11*IFERROR(VLOOKUP(VLOOKUP($A59,versenyek!JE:JG,3,FALSE),szabalyok!$A$16:$B$23,2,FALSE),0)</f>
        <v>0</v>
      </c>
      <c r="CF59" s="47">
        <f>versenyek!$JI$11*IFERROR(VLOOKUP(VLOOKUP($A59,versenyek!JH:JJ,3,FALSE),szabalyok!$A$16:$B$23,2,FALSE),0)</f>
        <v>0</v>
      </c>
      <c r="CG59" s="47">
        <f>versenyek!$JL$11*IFERROR(VLOOKUP(VLOOKUP($A59,versenyek!JK:JM,3,FALSE),szabalyok!$A$16:$B$23,2,FALSE),0)</f>
        <v>0</v>
      </c>
      <c r="CH59" s="47">
        <f>versenyek!$JO$11*IFERROR(VLOOKUP(VLOOKUP($A59,versenyek!JN:JP,3,FALSE),szabalyok!$A$16:$B$23,2,FALSE),0)</f>
        <v>0</v>
      </c>
      <c r="CI59" s="47">
        <f>versenyek!$JR$11*IFERROR(VLOOKUP(VLOOKUP($A59,versenyek!JQ:JS,3,FALSE),szabalyok!$A$16:$B$23,2,FALSE),0)</f>
        <v>0</v>
      </c>
      <c r="CJ59" s="47">
        <f>versenyek!$JU$11*IFERROR(VLOOKUP(VLOOKUP($A59,versenyek!JT:JV,3,FALSE),szabalyok!$A$16:$B$23,2,FALSE),0)</f>
        <v>0</v>
      </c>
      <c r="CK59" s="47">
        <f>versenyek!$JR$11*IFERROR(VLOOKUP(VLOOKUP($A59,versenyek!JW:JY,3,FALSE),szabalyok!$A$16:$B$23,2,FALSE),0)</f>
        <v>0</v>
      </c>
      <c r="CL59" s="47">
        <f>versenyek!$KA$11*IFERROR(VLOOKUP(VLOOKUP($A59,versenyek!JZ:KB,3,FALSE),szabalyok!$A$16:$B$23,2,FALSE),0)</f>
        <v>0</v>
      </c>
      <c r="CM59" s="47">
        <f>versenyek!$KD$11*IFERROR(VLOOKUP(VLOOKUP($A59,versenyek!KC:KE,3,FALSE),szabalyok!$A$16:$B$23,2,FALSE),0)</f>
        <v>0</v>
      </c>
      <c r="CN59" s="47">
        <f>versenyek!$KG$11*IFERROR(VLOOKUP(VLOOKUP($A59,versenyek!KF:KH,3,FALSE),szabalyok!$A$16:$B$23,2,FALSE),0)</f>
        <v>0</v>
      </c>
      <c r="CO59" s="47">
        <f>versenyek!$KJ$11*IFERROR(VLOOKUP(VLOOKUP($A59,versenyek!KI:KK,3,FALSE),szabalyok!$A$16:$B$23,2,FALSE),0)</f>
        <v>14.337948745427628</v>
      </c>
      <c r="CP59" s="47">
        <f>versenyek!$KM$11*IFERROR(VLOOKUP(VLOOKUP($A59,versenyek!KL:KN,3,FALSE),szabalyok!$A$16:$B$23,2,FALSE),0)</f>
        <v>0</v>
      </c>
      <c r="CQ59" s="47">
        <f>versenyek!$KP$11*IFERROR(VLOOKUP(VLOOKUP($A59,versenyek!KO:KQ,3,FALSE),szabalyok!$A$16:$B$23,2,FALSE),0)</f>
        <v>0</v>
      </c>
      <c r="CR59" s="47">
        <f>versenyek!$KS$11*IFERROR(VLOOKUP(VLOOKUP($A59,versenyek!KR:KT,3,FALSE),szabalyok!$A$16:$B$23,2,FALSE),0)</f>
        <v>0</v>
      </c>
      <c r="CS59" s="47">
        <f>versenyek!$KV$11*IFERROR(VLOOKUP(VLOOKUP($A59,versenyek!KU:KW,3,FALSE),szabalyok!$A$16:$B$23,2,FALSE),0)</f>
        <v>0</v>
      </c>
      <c r="CT59" s="47">
        <f>versenyek!$KY$11*IFERROR(VLOOKUP(VLOOKUP($A59,versenyek!KX:KZ,3,FALSE),szabalyok!$A$16:$B$23,2,FALSE),0)</f>
        <v>0</v>
      </c>
      <c r="CU59" s="47">
        <f>versenyek!$LB$11*IFERROR(VLOOKUP(VLOOKUP($A59,versenyek!LA:LC,3,FALSE),szabalyok!$A$16:$B$23,2,FALSE),0)</f>
        <v>0</v>
      </c>
      <c r="CV59" s="47">
        <f>versenyek!$LE$11*IFERROR(VLOOKUP(VLOOKUP($A59,versenyek!LD:LF,3,FALSE),szabalyok!$A$16:$B$23,2,FALSE),0)</f>
        <v>0</v>
      </c>
      <c r="CW59" s="47">
        <f>versenyek!$LH$11*IFERROR(VLOOKUP(VLOOKUP($A59,versenyek!LG:LI,3,FALSE),szabalyok!$A$16:$B$23,2,FALSE),0)</f>
        <v>0</v>
      </c>
      <c r="CX59" s="47">
        <f>versenyek!$LK$11*IFERROR(VLOOKUP(VLOOKUP($A59,versenyek!LJ:LL,3,FALSE),szabalyok!$A$16:$B$23,2,FALSE),0)</f>
        <v>0</v>
      </c>
      <c r="CY59" s="47">
        <f>versenyek!$LN$11*IFERROR(VLOOKUP(VLOOKUP($A59,versenyek!LM:LO,3,FALSE),szabalyok!$A$16:$B$23,2,FALSE),0)</f>
        <v>0</v>
      </c>
      <c r="CZ59" s="47">
        <f>versenyek!$LQ$11*IFERROR(VLOOKUP(VLOOKUP($A59,versenyek!LP:LR,3,FALSE),szabalyok!$A$16:$B$23,2,FALSE),0)</f>
        <v>0</v>
      </c>
      <c r="DA59" s="47">
        <f>versenyek!$LT$11*IFERROR(VLOOKUP(VLOOKUP($A59,versenyek!LS:LU,3,FALSE),szabalyok!$A$16:$B$23,2,FALSE),0)</f>
        <v>0</v>
      </c>
      <c r="DB59" s="47">
        <f>versenyek!$LW$11*IFERROR(VLOOKUP(VLOOKUP($A59,versenyek!LV:LX,3,FALSE),szabalyok!$A$16:$B$23,2,FALSE),0)</f>
        <v>0</v>
      </c>
      <c r="DC59" s="47">
        <f>versenyek!$LZ$11*IFERROR(VLOOKUP(VLOOKUP($A59,versenyek!LY:MA,3,FALSE),szabalyok!$A$16:$B$23,2,FALSE),0)</f>
        <v>0</v>
      </c>
      <c r="DD59" s="47">
        <f>versenyek!$MC$11*IFERROR(VLOOKUP(VLOOKUP($A59,versenyek!MB:MD,3,FALSE),szabalyok!$A$16:$B$23,2,FALSE),0)</f>
        <v>0</v>
      </c>
      <c r="DE59" s="47">
        <f>versenyek!$ML$11*IFERROR(VLOOKUP(VLOOKUP($A59,versenyek!MK:MM,3,FALSE),szabalyok!$A$16:$B$23,2,FALSE),0)</f>
        <v>0</v>
      </c>
      <c r="DF59" s="47">
        <f>versenyek!$MO$11*IFERROR(VLOOKUP(VLOOKUP($A59,versenyek!MN:MP,3,FALSE),szabalyok!$A$16:$B$23,2,FALSE),0)</f>
        <v>0</v>
      </c>
      <c r="DG59" s="47">
        <f>versenyek!$MR$11*IFERROR(VLOOKUP(VLOOKUP($A59,versenyek!MQ:MS,3,FALSE),szabalyok!$A$16:$B$23,2,FALSE),0)</f>
        <v>0</v>
      </c>
      <c r="DH59" s="47">
        <f>versenyek!$MU$11*IFERROR(VLOOKUP(VLOOKUP($A59,versenyek!MT:MV,3,FALSE),szabalyok!$A$16:$B$23,2,FALSE),0)</f>
        <v>0</v>
      </c>
      <c r="DI59" s="47">
        <f>versenyek!$MX$11*IFERROR(VLOOKUP(VLOOKUP($A59,versenyek!MW:MY,3,FALSE),szabalyok!$A$16:$B$23,2,FALSE),0)</f>
        <v>0</v>
      </c>
      <c r="DJ59" s="47">
        <f>versenyek!$NA$11*IFERROR(VLOOKUP(VLOOKUP($A59,versenyek!MZ:NB,3,FALSE),szabalyok!$A$16:$B$23,2,FALSE),0)</f>
        <v>0</v>
      </c>
      <c r="DK59" s="47">
        <f>versenyek!$ND$11*IFERROR(VLOOKUP(VLOOKUP($A59,versenyek!NC:NE,3,FALSE),szabalyok!$A$16:$B$23,2,FALSE),0)</f>
        <v>0</v>
      </c>
      <c r="DL59" s="47">
        <f>versenyek!$NG$11*IFERROR(VLOOKUP(VLOOKUP($A59,versenyek!NF:NH,3,FALSE),szabalyok!$A$16:$B$23,2,FALSE),0)</f>
        <v>0</v>
      </c>
      <c r="DM59" s="47">
        <f>versenyek!$NJ$11*IFERROR(VLOOKUP(VLOOKUP($A59,versenyek!NI:NK,3,FALSE),szabalyok!$A$16:$B$23,2,FALSE),0)</f>
        <v>0</v>
      </c>
      <c r="DN59" s="47">
        <f>versenyek!$NM$11*IFERROR(VLOOKUP(VLOOKUP($A59,versenyek!NL:NN,3,FALSE),szabalyok!$A$16:$B$23,2,FALSE),0)</f>
        <v>0</v>
      </c>
      <c r="DO59" s="47">
        <f>versenyek!$NP$11*IFERROR(VLOOKUP(VLOOKUP($A59,versenyek!NO:NQ,3,FALSE),szabalyok!$A$16:$B$23,2,FALSE),0)</f>
        <v>0</v>
      </c>
      <c r="DP59" s="47">
        <f>versenyek!$NS$11*IFERROR(VLOOKUP(VLOOKUP($A59,versenyek!NR:NT,3,FALSE),szabalyok!$A$16:$B$23,2,FALSE),0)</f>
        <v>0</v>
      </c>
      <c r="DQ59" s="47">
        <f>versenyek!$NV$11*IFERROR(VLOOKUP(VLOOKUP($A59,versenyek!NU:NW,3,FALSE),szabalyok!$A$16:$B$23,2,FALSE),0)</f>
        <v>0</v>
      </c>
      <c r="DR59" s="47">
        <f>versenyek!$NY$11*IFERROR(VLOOKUP(VLOOKUP($A59,versenyek!NX:NZ,3,FALSE),szabalyok!$A$16:$B$23,2,FALSE),0)</f>
        <v>0</v>
      </c>
      <c r="DS59" s="47">
        <f>versenyek!$OB$11*IFERROR(VLOOKUP(VLOOKUP($A59,versenyek!OA:OC,3,FALSE),szabalyok!$A$16:$B$23,2,FALSE),0)</f>
        <v>0</v>
      </c>
      <c r="DT59" s="47">
        <f>versenyek!$OE$11*IFERROR(VLOOKUP(VLOOKUP($A59,versenyek!OD:OF,3,FALSE),szabalyok!$A$16:$B$23,2,FALSE),0)</f>
        <v>0</v>
      </c>
      <c r="DU59" s="47">
        <f>versenyek!$OH$11*IFERROR(VLOOKUP(VLOOKUP($A59,versenyek!OG:OI,3,FALSE),szabalyok!$A$16:$B$23,2,FALSE),0)</f>
        <v>0</v>
      </c>
      <c r="DV59" s="47">
        <f>versenyek!$OK$11*IFERROR(VLOOKUP(VLOOKUP($A59,versenyek!OJ:OL,3,FALSE),szabalyok!$A$16:$B$23,2,FALSE),0)</f>
        <v>0</v>
      </c>
      <c r="DW59" s="47">
        <f>versenyek!$ON$11*IFERROR(VLOOKUP(VLOOKUP($A59,versenyek!OM:OO,3,FALSE),szabalyok!$A$16:$B$23,2,FALSE),0)</f>
        <v>0</v>
      </c>
      <c r="DX59" s="47">
        <f>versenyek!$OQ$11*IFERROR(VLOOKUP(VLOOKUP($A59,versenyek!OP:OR,3,FALSE),szabalyok!$A$16:$B$23,2,FALSE),0)</f>
        <v>0</v>
      </c>
      <c r="DY59" s="47">
        <f>versenyek!$OT$11*IFERROR(VLOOKUP(VLOOKUP($A59,versenyek!OS:OU,3,FALSE),szabalyok!$A$16:$B$23,2,FALSE),0)</f>
        <v>0</v>
      </c>
      <c r="DZ59" s="47">
        <f>versenyek!$OW$11*IFERROR(VLOOKUP(VLOOKUP($A59,versenyek!OV:OX,3,FALSE),szabalyok!$A$16:$B$23,2,FALSE),0)</f>
        <v>0</v>
      </c>
      <c r="EA59" s="47">
        <f>versenyek!$OZ$11*IFERROR(VLOOKUP(VLOOKUP($A59,versenyek!OY:PA,3,FALSE),szabalyok!$A$16:$B$23,2,FALSE),0)</f>
        <v>0</v>
      </c>
      <c r="EB59" s="47">
        <f>versenyek!$PC$11*IFERROR(VLOOKUP(VLOOKUP($A59,versenyek!PB:PD,3,FALSE),szabalyok!$A$16:$B$23,2,FALSE),0)</f>
        <v>0</v>
      </c>
      <c r="EC59" s="47">
        <f>versenyek!$PF$11*IFERROR(VLOOKUP(VLOOKUP($A59,versenyek!PE:PG,3,FALSE),szabalyok!$A$16:$B$23,2,FALSE),0)</f>
        <v>0</v>
      </c>
      <c r="ED59" s="47">
        <f>versenyek!$PI$11*IFERROR(VLOOKUP(VLOOKUP($A59,versenyek!PH:PJ,3,FALSE),szabalyok!$A$16:$B$23,2,FALSE),0)</f>
        <v>3.4988905153037568</v>
      </c>
      <c r="EE59" s="47">
        <f>versenyek!$PL$11*IFERROR(VLOOKUP(VLOOKUP($A59,versenyek!PK:PM,3,FALSE),szabalyok!$A$16:$B$23,2,FALSE),0)</f>
        <v>0</v>
      </c>
      <c r="EF59" s="47">
        <f>versenyek!$PO$11*IFERROR(VLOOKUP(VLOOKUP($A59,versenyek!PN:PP,3,FALSE),szabalyok!$A$16:$B$23,2,FALSE),0)</f>
        <v>0</v>
      </c>
      <c r="EG59" s="47">
        <f>versenyek!$PR$11*IFERROR(VLOOKUP(VLOOKUP($A59,versenyek!PQ:PS,3,FALSE),szabalyok!$A$16:$B$23,2,FALSE),0)</f>
        <v>0</v>
      </c>
      <c r="EH59" s="47">
        <f>versenyek!$PU$11*IFERROR(VLOOKUP(VLOOKUP($A59,versenyek!PT:PV,3,FALSE),szabalyok!$A$16:$B$23,2,FALSE),0)</f>
        <v>0</v>
      </c>
      <c r="EI59" s="47">
        <f>versenyek!$PX$11*IFERROR(VLOOKUP(VLOOKUP($A59,versenyek!PW:PY,3,FALSE),szabalyok!$A$16:$B$23,2,FALSE),0)</f>
        <v>0</v>
      </c>
      <c r="EJ59" s="47">
        <f>versenyek!$QA$11*IFERROR(VLOOKUP(VLOOKUP($A59,versenyek!PZ:QB,3,FALSE),szabalyok!$A$16:$B$23,2,FALSE),0)</f>
        <v>0</v>
      </c>
      <c r="EK59" s="47">
        <f>versenyek!$QD$11*IFERROR(VLOOKUP(VLOOKUP($A59,versenyek!QC:QE,3,FALSE),szabalyok!$A$16:$B$23,2,FALSE),0)</f>
        <v>0</v>
      </c>
      <c r="EL59" s="47">
        <f>versenyek!$QG$11*IFERROR(VLOOKUP(VLOOKUP($A59,versenyek!QF:QH,3,FALSE),szabalyok!$A$16:$B$23,2,FALSE),0)</f>
        <v>0</v>
      </c>
      <c r="EM59" s="47">
        <f>versenyek!$QJ$11*IFERROR(VLOOKUP(VLOOKUP($A59,versenyek!QI:QK,3,FALSE),szabalyok!$A$16:$B$23,2,FALSE),0)</f>
        <v>0</v>
      </c>
      <c r="EN59" s="47">
        <f>versenyek!$QM$11*IFERROR(VLOOKUP(VLOOKUP($A59,versenyek!QL:QN,3,FALSE),szabalyok!$A$16:$B$23,2,FALSE),0)</f>
        <v>0</v>
      </c>
      <c r="EO59" s="47">
        <f>versenyek!$QP$11*IFERROR(VLOOKUP(VLOOKUP($A59,versenyek!QO:QQ,3,FALSE),szabalyok!$A$16:$B$23,2,FALSE),0)</f>
        <v>0</v>
      </c>
      <c r="EP59" s="47">
        <f>versenyek!$QS$11*IFERROR(VLOOKUP(VLOOKUP($A59,versenyek!QR:QT,3,FALSE),szabalyok!$A$16:$B$23,2,FALSE),0)</f>
        <v>0</v>
      </c>
      <c r="EQ59" s="47">
        <f>versenyek!$QV$11*IFERROR(VLOOKUP(VLOOKUP($A59,versenyek!QU:QW,3,FALSE),szabalyok!$A$16:$B$23,2,FALSE),0)</f>
        <v>0</v>
      </c>
      <c r="ER59" s="47">
        <f>versenyek!$RE$11*IFERROR(VLOOKUP(VLOOKUP($A59,versenyek!RD:RF,3,FALSE),szabalyok!$A$16:$B$23,2,FALSE),0)</f>
        <v>0</v>
      </c>
      <c r="ES59" s="47">
        <f>versenyek!$RH$11*IFERROR(VLOOKUP(VLOOKUP($A59,versenyek!RG:RI,3,FALSE),szabalyok!$A$16:$B$23,2,FALSE),0)</f>
        <v>0</v>
      </c>
      <c r="ET59" s="47">
        <f>versenyek!$RK$11*IFERROR(VLOOKUP(VLOOKUP($A59,versenyek!RJ:RL,3,FALSE),szabalyok!$A$16:$B$23,2,FALSE),0)</f>
        <v>0</v>
      </c>
      <c r="EU59" s="47">
        <f>versenyek!$RN$11*IFERROR(VLOOKUP(VLOOKUP($A59,versenyek!RM:RO,3,FALSE),szabalyok!$A$16:$B$23,2,FALSE),0)</f>
        <v>0</v>
      </c>
      <c r="EV59" s="47">
        <f>versenyek!$RQ$11*IFERROR(VLOOKUP(VLOOKUP($A59,versenyek!RP:RR,3,FALSE),szabalyok!$A$16:$B$23,2,FALSE),0)</f>
        <v>0</v>
      </c>
      <c r="EW59" s="47">
        <f>versenyek!$RT$11*IFERROR(VLOOKUP(VLOOKUP($A59,versenyek!RS:RU,3,FALSE),szabalyok!$A$16:$B$23,2,FALSE),0)</f>
        <v>0</v>
      </c>
      <c r="EX59" s="47">
        <f>versenyek!$RW$11*IFERROR(VLOOKUP(VLOOKUP($A59,versenyek!RV:RX,3,FALSE),szabalyok!$A$16:$B$23,2,FALSE),0)</f>
        <v>0</v>
      </c>
      <c r="EY59" s="47">
        <f>versenyek!$RZ$11*IFERROR(VLOOKUP(VLOOKUP($A59,versenyek!RY:SA,3,FALSE),szabalyok!$A$16:$B$23,2,FALSE),0)</f>
        <v>0</v>
      </c>
      <c r="EZ59" s="47">
        <f>versenyek!$SC$11*IFERROR(VLOOKUP(VLOOKUP($A59,versenyek!SB:SD,3,FALSE),szabalyok!$A$16:$B$23,2,FALSE),0)</f>
        <v>0</v>
      </c>
      <c r="FA59" s="47">
        <f>versenyek!$SF$11*IFERROR(VLOOKUP(VLOOKUP($A59,versenyek!SE:SG,3,FALSE),szabalyok!$A$16:$B$23,2,FALSE),0)</f>
        <v>0</v>
      </c>
      <c r="FB59" s="47">
        <f>versenyek!$SI$11*IFERROR(VLOOKUP(VLOOKUP($A59,versenyek!SH:SJ,3,FALSE),szabalyok!$A$16:$B$23,2,FALSE),0)</f>
        <v>0</v>
      </c>
      <c r="FC59" s="47">
        <f>versenyek!$SL$11*IFERROR(VLOOKUP(VLOOKUP($A59,versenyek!SK:SM,3,FALSE),szabalyok!$A$16:$B$23,2,FALSE),0)</f>
        <v>0</v>
      </c>
      <c r="FD59" s="47">
        <f>versenyek!$SO$11*IFERROR(VLOOKUP(VLOOKUP($A59,versenyek!SN:SP,3,FALSE),szabalyok!$A$16:$B$23,2,FALSE),0)</f>
        <v>0</v>
      </c>
      <c r="FE59" s="47">
        <f>versenyek!$SR$11*IFERROR(VLOOKUP(VLOOKUP($A59,versenyek!SQ:SS,3,FALSE),szabalyok!$A$16:$B$23,2,FALSE),0)</f>
        <v>0</v>
      </c>
      <c r="FF59" s="47">
        <f>versenyek!$SU$11*IFERROR(VLOOKUP(VLOOKUP($A59,versenyek!ST:SV,3,FALSE),szabalyok!$A$16:$B$23,2,FALSE),0)</f>
        <v>0</v>
      </c>
      <c r="FG59" s="47">
        <f>versenyek!$SX$11*IFERROR(VLOOKUP(VLOOKUP($A59,versenyek!SW:SY,3,FALSE),szabalyok!$A$16:$B$23,2,FALSE),0)</f>
        <v>0</v>
      </c>
      <c r="FH59" s="47">
        <f>versenyek!$TA$11*IFERROR(VLOOKUP(VLOOKUP($A59,versenyek!SZ:TB,3,FALSE),szabalyok!$A$16:$B$23,2,FALSE),0)</f>
        <v>0</v>
      </c>
      <c r="FI59" s="47">
        <f>versenyek!$TD$11*IFERROR(VLOOKUP(VLOOKUP($A59,versenyek!TC:TE,3,FALSE),szabalyok!$A$16:$B$23,2,FALSE),0)</f>
        <v>0</v>
      </c>
      <c r="FJ59" s="47">
        <f>versenyek!$TG$11*IFERROR(VLOOKUP(VLOOKUP($A59,versenyek!TF:TH,3,FALSE),szabalyok!$A$16:$B$23,2,FALSE),0)</f>
        <v>0</v>
      </c>
      <c r="FK59" s="47">
        <f>versenyek!$TJ$11*IFERROR(VLOOKUP(VLOOKUP($A59,versenyek!TI:TK,3,FALSE),szabalyok!$A$16:$B$23,2,FALSE),0)</f>
        <v>0</v>
      </c>
      <c r="FL59" s="47">
        <f>versenyek!$TM$11*IFERROR(VLOOKUP(VLOOKUP($A59,versenyek!TL:TN,3,FALSE),szabalyok!$A$16:$B$23,2,FALSE),0)</f>
        <v>0</v>
      </c>
      <c r="FM59" s="47">
        <f>versenyek!$TP$11*IFERROR(VLOOKUP(VLOOKUP($A59,versenyek!TO:TQ,3,FALSE),szabalyok!$A$16:$B$23,2,FALSE),0)</f>
        <v>0</v>
      </c>
      <c r="FN59" s="47">
        <f>versenyek!$TS$11*IFERROR(VLOOKUP(VLOOKUP($A59,versenyek!TR:TT,3,FALSE),szabalyok!$A$16:$B$23,2,FALSE),0)</f>
        <v>0</v>
      </c>
      <c r="FO59" s="47"/>
      <c r="FP59" s="235">
        <f t="shared" si="1"/>
        <v>0</v>
      </c>
    </row>
    <row r="60" spans="1:172">
      <c r="A60" s="63" t="s">
        <v>1478</v>
      </c>
      <c r="B60" s="47">
        <v>0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34.76949927759572</v>
      </c>
      <c r="Q60" s="47">
        <v>0</v>
      </c>
      <c r="R60" s="47">
        <f>versenyek!$BD$11*IFERROR(VLOOKUP(VLOOKUP($A60,versenyek!BC:BE,3,FALSE),szabalyok!$A$16:$B$23,2,FALSE),0)</f>
        <v>0</v>
      </c>
      <c r="S60" s="47">
        <f>versenyek!$BG$11*IFERROR(VLOOKUP(VLOOKUP($A60,versenyek!BF:BH,3,FALSE),szabalyok!$A$16:$B$23,2,FALSE),0)</f>
        <v>0</v>
      </c>
      <c r="T60" s="47">
        <f>versenyek!$BJ$11*IFERROR(VLOOKUP(VLOOKUP($A60,versenyek!BI:BK,3,FALSE),szabalyok!$A$16:$B$23,2,FALSE),0)</f>
        <v>0</v>
      </c>
      <c r="U60" s="47">
        <f>versenyek!$BM$11*IFERROR(VLOOKUP(VLOOKUP($A60,versenyek!BL:BN,3,FALSE),szabalyok!$A$16:$B$23,2,FALSE),0)</f>
        <v>0</v>
      </c>
      <c r="V60" s="47">
        <f>versenyek!$BP$11*IFERROR(VLOOKUP(VLOOKUP($A60,versenyek!BO:BQ,3,FALSE),szabalyok!$A$16:$B$23,2,FALSE),0)</f>
        <v>0</v>
      </c>
      <c r="W60" s="47">
        <f>versenyek!$BS$11*IFERROR(VLOOKUP(VLOOKUP($A60,versenyek!BR:BT,3,FALSE),szabalyok!$A$16:$B$23,2,FALSE),0)</f>
        <v>0</v>
      </c>
      <c r="X60" s="47">
        <f>versenyek!$BV$11*IFERROR(VLOOKUP(VLOOKUP($A60,versenyek!BU:BW,3,FALSE),szabalyok!$A$16:$B$23,2,FALSE),0)</f>
        <v>0</v>
      </c>
      <c r="Y60" s="47">
        <f>versenyek!$BY$11*IFERROR(VLOOKUP(VLOOKUP($A60,versenyek!BX:BZ,3,FALSE),szabalyok!$A$16:$B$23,2,FALSE),0)</f>
        <v>0</v>
      </c>
      <c r="Z60" s="47">
        <f>versenyek!$CB$11*IFERROR(VLOOKUP(VLOOKUP($A60,versenyek!CA:CC,3,FALSE),szabalyok!$A$16:$B$23,2,FALSE),0)</f>
        <v>0</v>
      </c>
      <c r="AA60" s="47">
        <f>versenyek!$CE$11*IFERROR(VLOOKUP(VLOOKUP($A60,versenyek!CD:CF,3,FALSE),szabalyok!$A$16:$B$23,2,FALSE),0)</f>
        <v>0</v>
      </c>
      <c r="AB60" s="47">
        <f>versenyek!$CH$11*IFERROR(VLOOKUP(VLOOKUP($A60,versenyek!CG:CI,3,FALSE),szabalyok!$A$16:$B$23,2,FALSE),0)</f>
        <v>0</v>
      </c>
      <c r="AC60" s="47">
        <f>versenyek!$CK$11*IFERROR(VLOOKUP(VLOOKUP($A60,versenyek!CJ:CL,3,FALSE),szabalyok!$A$16:$B$23,2,FALSE),0)</f>
        <v>0</v>
      </c>
      <c r="AD60" s="47">
        <f>versenyek!$CN$11*IFERROR(VLOOKUP(VLOOKUP($A60,versenyek!CM:CO,3,FALSE),szabalyok!$A$16:$B$23,2,FALSE),0)</f>
        <v>0</v>
      </c>
      <c r="AE60" s="47">
        <f>versenyek!$CQ$11*IFERROR(VLOOKUP(VLOOKUP($A60,versenyek!CP:CR,3,FALSE),szabalyok!$A$16:$B$23,2,FALSE),0)</f>
        <v>0</v>
      </c>
      <c r="AF60" s="47">
        <f>versenyek!$CT$11*IFERROR(VLOOKUP(VLOOKUP($A60,versenyek!CS:CU,3,FALSE),szabalyok!$A$16:$B$23,2,FALSE),0)</f>
        <v>0</v>
      </c>
      <c r="AG60" s="47">
        <f>versenyek!$CW$11*IFERROR(VLOOKUP(VLOOKUP($A60,versenyek!CV:CX,3,FALSE),szabalyok!$A$16:$B$23,2,FALSE),0)</f>
        <v>0</v>
      </c>
      <c r="AH60" s="47">
        <f>versenyek!$CZ$11*IFERROR(VLOOKUP(VLOOKUP($A60,versenyek!CY:DA,3,FALSE),szabalyok!$A$16:$B$23,2,FALSE),0)</f>
        <v>0</v>
      </c>
      <c r="AI60" s="47">
        <f>versenyek!$DC$11*IFERROR(VLOOKUP(VLOOKUP($A60,versenyek!DB:DD,3,FALSE),szabalyok!$A$16:$B$23,2,FALSE),0)</f>
        <v>0</v>
      </c>
      <c r="AJ60" s="47">
        <f>versenyek!$DF$11*IFERROR(VLOOKUP(VLOOKUP($A60,versenyek!DE:DG,3,FALSE),szabalyok!$A$16:$B$23,2,FALSE),0)</f>
        <v>0</v>
      </c>
      <c r="AK60" s="47">
        <f>versenyek!$DI$11*IFERROR(VLOOKUP(VLOOKUP($A60,versenyek!DH:DJ,3,FALSE),szabalyok!$A$16:$B$23,2,FALSE),0)</f>
        <v>0</v>
      </c>
      <c r="AL60" s="47">
        <f>versenyek!$DL$11*IFERROR(VLOOKUP(VLOOKUP($A60,versenyek!DK:DM,3,FALSE),szabalyok!$A$16:$B$23,2,FALSE),0)</f>
        <v>0</v>
      </c>
      <c r="AM60" s="47">
        <f>versenyek!$DR$11*IFERROR(VLOOKUP(VLOOKUP($A60,versenyek!DQ:DS,3,FALSE),szabalyok!$A$16:$B$23,2,FALSE),0)</f>
        <v>0</v>
      </c>
      <c r="AN60" s="47">
        <f>versenyek!$DU$11*IFERROR(VLOOKUP(VLOOKUP($A60,versenyek!DT:DV,3,FALSE),szabalyok!$A$16:$B$23,2,FALSE),0)</f>
        <v>0</v>
      </c>
      <c r="AO60" s="47">
        <f>versenyek!$DO$11*IFERROR(VLOOKUP(VLOOKUP($A60,versenyek!DN:DP,3,FALSE),szabalyok!$A$16:$B$23,2,FALSE),0)</f>
        <v>0</v>
      </c>
      <c r="AP60" s="47">
        <f>versenyek!$DX$11*IFERROR(VLOOKUP(VLOOKUP($A60,versenyek!DW:DY,3,FALSE),szabalyok!$A$16:$B$23,2,FALSE),0)</f>
        <v>0</v>
      </c>
      <c r="AQ60" s="47" t="e">
        <f>versenyek!$EA$11*IFERROR(VLOOKUP(VLOOKUP($A60,versenyek!DZ:EB,3,FALSE),szabalyok!$A$16:$B$23,2,FALSE),0)</f>
        <v>#DIV/0!</v>
      </c>
      <c r="AR60" s="47" t="e">
        <f>versenyek!$ED$11*IFERROR(VLOOKUP(VLOOKUP($A60,versenyek!EC:EE,3,FALSE),szabalyok!$A$16:$B$23,2,FALSE),0)</f>
        <v>#DIV/0!</v>
      </c>
      <c r="AS60" s="47">
        <f>versenyek!$EG$11*IFERROR(VLOOKUP(VLOOKUP($A60,versenyek!EF:EH,3,FALSE),szabalyok!$A$16:$B$23,2,FALSE),0)</f>
        <v>0</v>
      </c>
      <c r="AT60" s="47">
        <f>versenyek!$EJ$11*IFERROR(VLOOKUP(VLOOKUP($A60,versenyek!EI:EK,3,FALSE),szabalyok!$A$16:$B$23,2,FALSE),0)</f>
        <v>0</v>
      </c>
      <c r="AU60" s="47">
        <f>versenyek!$EM$11*IFERROR(VLOOKUP(VLOOKUP($A60,versenyek!EL:EN,3,FALSE),szabalyok!$A$16:$B$23,2,FALSE),0)</f>
        <v>0</v>
      </c>
      <c r="AV60" s="47">
        <f>versenyek!$EP$11*IFERROR(VLOOKUP(VLOOKUP($A60,versenyek!EO:EQ,3,FALSE),szabalyok!$A$16:$B$23,2,FALSE),0)</f>
        <v>0</v>
      </c>
      <c r="AW60" s="47">
        <f>versenyek!$EY$11*IFERROR(VLOOKUP(VLOOKUP($A60,versenyek!EX:EZ,3,FALSE),szabalyok!$A$16:$B$23,2,FALSE),0)</f>
        <v>0</v>
      </c>
      <c r="AX60" s="47">
        <f>versenyek!$FB$11*IFERROR(VLOOKUP(VLOOKUP($A60,versenyek!FA:FC,3,FALSE),szabalyok!$A$16:$B$23,2,FALSE),0)</f>
        <v>0</v>
      </c>
      <c r="AY60" s="47">
        <f>versenyek!$FE$11*IFERROR(VLOOKUP(VLOOKUP($A60,versenyek!FD:FF,3,FALSE),szabalyok!$A$16:$B$23,2,FALSE),0)</f>
        <v>0</v>
      </c>
      <c r="AZ60" s="47">
        <f>versenyek!$FH$11*IFERROR(VLOOKUP(VLOOKUP($A60,versenyek!FG:FI,3,FALSE),szabalyok!$A$16:$B$23,2,FALSE),0)</f>
        <v>0</v>
      </c>
      <c r="BA60" s="47">
        <f>versenyek!$FK$11*IFERROR(VLOOKUP(VLOOKUP($A60,versenyek!FJ:FL,3,FALSE),szabalyok!$A$16:$B$23,2,FALSE),0)</f>
        <v>0</v>
      </c>
      <c r="BB60" s="47">
        <f>versenyek!$FN$11*IFERROR(VLOOKUP(VLOOKUP($A60,versenyek!FM:FO,3,FALSE),szabalyok!$A$16:$B$23,2,FALSE),0)</f>
        <v>0</v>
      </c>
      <c r="BC60" s="47">
        <f>versenyek!$FQ$11*IFERROR(VLOOKUP(VLOOKUP($A60,versenyek!FP:FR,3,FALSE),szabalyok!$A$16:$B$23,2,FALSE),0)</f>
        <v>0</v>
      </c>
      <c r="BD60" s="47">
        <f>versenyek!$FT$11*IFERROR(VLOOKUP(VLOOKUP($A60,versenyek!FS:FU,3,FALSE),szabalyok!$A$16:$B$23,2,FALSE),0)</f>
        <v>0</v>
      </c>
      <c r="BE60" s="47">
        <f>versenyek!$FW$11*IFERROR(VLOOKUP(VLOOKUP($A60,versenyek!FV:FX,3,FALSE),szabalyok!$A$16:$B$23,2,FALSE),0)</f>
        <v>0</v>
      </c>
      <c r="BF60" s="47">
        <f>versenyek!$FZ$11*IFERROR(VLOOKUP(VLOOKUP($A60,versenyek!FY:GA,3,FALSE),szabalyok!$A$16:$B$23,2,FALSE),0)</f>
        <v>0</v>
      </c>
      <c r="BG60" s="47">
        <f>versenyek!$GC$11*IFERROR(VLOOKUP(VLOOKUP($A60,versenyek!GB:GD,3,FALSE),szabalyok!$A$16:$B$23,2,FALSE),0)</f>
        <v>0</v>
      </c>
      <c r="BH60" s="47">
        <f>versenyek!$GF$11*IFERROR(VLOOKUP(VLOOKUP($A60,versenyek!GE:GG,3,FALSE),szabalyok!$A$16:$B$23,2,FALSE),0)</f>
        <v>0</v>
      </c>
      <c r="BI60" s="47">
        <f>versenyek!$GI$11*IFERROR(VLOOKUP(VLOOKUP($A60,versenyek!GH:GJ,3,FALSE),szabalyok!$A$16:$B$23,2,FALSE),0)</f>
        <v>0</v>
      </c>
      <c r="BJ60" s="47">
        <f>versenyek!$GL$11*IFERROR(VLOOKUP(VLOOKUP($A60,versenyek!GK:GM,3,FALSE),szabalyok!$A$16:$B$23,2,FALSE),0)</f>
        <v>0</v>
      </c>
      <c r="BK60" s="47">
        <f>versenyek!$GO$11*IFERROR(VLOOKUP(VLOOKUP($A60,versenyek!GN:GP,3,FALSE),szabalyok!$A$16:$B$23,2,FALSE),0)</f>
        <v>0</v>
      </c>
      <c r="BL60" s="47">
        <f>versenyek!$GR$11*IFERROR(VLOOKUP(VLOOKUP($A60,versenyek!GQ:GS,3,FALSE),szabalyok!$A$16:$B$23,2,FALSE),0)</f>
        <v>0</v>
      </c>
      <c r="BM60" s="47">
        <f>versenyek!$GX$11*IFERROR(VLOOKUP(VLOOKUP($A60,versenyek!GW:GY,3,FALSE),szabalyok!$A$16:$B$23,2,FALSE),0)</f>
        <v>0</v>
      </c>
      <c r="BN60" s="47">
        <f>versenyek!$GX$11*IFERROR(VLOOKUP(VLOOKUP($A60,versenyek!GX:GZ,3,FALSE),szabalyok!$A$16:$B$23,2,FALSE),0)</f>
        <v>0</v>
      </c>
      <c r="BO60" s="47">
        <f>versenyek!$HD$11*IFERROR(VLOOKUP(VLOOKUP($A60,versenyek!HC:HE,3,FALSE),szabalyok!$A$16:$B$23,2,FALSE),0)</f>
        <v>0</v>
      </c>
      <c r="BP60" s="47">
        <f>versenyek!$HG$11*IFERROR(VLOOKUP(VLOOKUP($A60,versenyek!HF:HH,3,FALSE),szabalyok!$A$16:$B$23,2,FALSE),0)</f>
        <v>0</v>
      </c>
      <c r="BQ60" s="47">
        <f>versenyek!$HJ$11*IFERROR(VLOOKUP(VLOOKUP($A60,versenyek!HI:HK,3,FALSE),szabalyok!$A$16:$B$23,2,FALSE),0)</f>
        <v>0</v>
      </c>
      <c r="BR60" s="47">
        <f>versenyek!$HM$11*IFERROR(VLOOKUP(VLOOKUP($A60,versenyek!HL:HN,3,FALSE),szabalyok!$A$16:$B$23,2,FALSE),0)</f>
        <v>0</v>
      </c>
      <c r="BS60" s="47">
        <f>versenyek!$HP$11*IFERROR(VLOOKUP(VLOOKUP($A60,versenyek!HO:HQ,3,FALSE),szabalyok!$A$16:$B$23,2,FALSE),0)</f>
        <v>0</v>
      </c>
      <c r="BT60" s="47">
        <f>versenyek!$HS$11*IFERROR(VLOOKUP(VLOOKUP($A60,versenyek!HR:HT,3,FALSE),szabalyok!$A$16:$B$23,2,FALSE),0)</f>
        <v>0</v>
      </c>
      <c r="BU60" s="47">
        <f>versenyek!$HV$11*IFERROR(VLOOKUP(VLOOKUP($A60,versenyek!HU:HW,3,FALSE),szabalyok!$A$16:$B$23,2,FALSE),0)</f>
        <v>0</v>
      </c>
      <c r="BV60" s="47">
        <f>versenyek!$HY$11*IFERROR(VLOOKUP(VLOOKUP($A60,versenyek!HX:HZ,3,FALSE),szabalyok!$A$16:$B$23,2,FALSE),0)</f>
        <v>0</v>
      </c>
      <c r="BW60" s="47">
        <f>versenyek!$IB$11*IFERROR(VLOOKUP(VLOOKUP($A60,versenyek!IA:IC,3,FALSE),szabalyok!$A$16:$B$23,2,FALSE),0)</f>
        <v>0</v>
      </c>
      <c r="BX60" s="47">
        <f>versenyek!$IE$11*IFERROR(VLOOKUP(VLOOKUP($A60,versenyek!ID:IF,3,FALSE),szabalyok!$A$16:$B$23,2,FALSE),0)</f>
        <v>0</v>
      </c>
      <c r="BY60" s="47">
        <f>versenyek!$IH$11*IFERROR(VLOOKUP(VLOOKUP($A60,versenyek!IG:II,3,FALSE),szabalyok!$A$16:$B$23,2,FALSE),0)</f>
        <v>0</v>
      </c>
      <c r="BZ60" s="47">
        <f>versenyek!$IK$11*IFERROR(VLOOKUP(VLOOKUP($A60,versenyek!IJ:IL,3,FALSE),szabalyok!$A$16:$B$23,2,FALSE),0)</f>
        <v>0</v>
      </c>
      <c r="CA60" s="47">
        <f>versenyek!$IN$11*IFERROR(VLOOKUP(VLOOKUP($A60,versenyek!IM:IO,3,FALSE),szabalyok!$A$16:$B$23,2,FALSE),0)</f>
        <v>0</v>
      </c>
      <c r="CB60" s="47">
        <f>versenyek!$IW$11*IFERROR(VLOOKUP(VLOOKUP($A60,versenyek!IV:IX,3,FALSE),szabalyok!$A$16:$B$23,2,FALSE),0)</f>
        <v>0</v>
      </c>
      <c r="CC60" s="47">
        <f>versenyek!$IZ$11*IFERROR(VLOOKUP(VLOOKUP($A60,versenyek!IY:JA,3,FALSE),szabalyok!$A$16:$B$23,2,FALSE),0)</f>
        <v>0</v>
      </c>
      <c r="CD60" s="47">
        <f>versenyek!$JC$11*IFERROR(VLOOKUP(VLOOKUP($A60,versenyek!JB:JD,3,FALSE),szabalyok!$A$16:$B$23,2,FALSE),0)</f>
        <v>0</v>
      </c>
      <c r="CE60" s="47">
        <f>versenyek!$JF$11*IFERROR(VLOOKUP(VLOOKUP($A60,versenyek!JE:JG,3,FALSE),szabalyok!$A$16:$B$23,2,FALSE),0)</f>
        <v>0</v>
      </c>
      <c r="CF60" s="47">
        <f>versenyek!$JI$11*IFERROR(VLOOKUP(VLOOKUP($A60,versenyek!JH:JJ,3,FALSE),szabalyok!$A$16:$B$23,2,FALSE),0)</f>
        <v>0</v>
      </c>
      <c r="CG60" s="47">
        <f>versenyek!$JL$11*IFERROR(VLOOKUP(VLOOKUP($A60,versenyek!JK:JM,3,FALSE),szabalyok!$A$16:$B$23,2,FALSE),0)</f>
        <v>0</v>
      </c>
      <c r="CH60" s="47">
        <f>versenyek!$JO$11*IFERROR(VLOOKUP(VLOOKUP($A60,versenyek!JN:JP,3,FALSE),szabalyok!$A$16:$B$23,2,FALSE),0)</f>
        <v>0</v>
      </c>
      <c r="CI60" s="47">
        <f>versenyek!$JR$11*IFERROR(VLOOKUP(VLOOKUP($A60,versenyek!JQ:JS,3,FALSE),szabalyok!$A$16:$B$23,2,FALSE),0)</f>
        <v>0</v>
      </c>
      <c r="CJ60" s="47">
        <f>versenyek!$JU$11*IFERROR(VLOOKUP(VLOOKUP($A60,versenyek!JT:JV,3,FALSE),szabalyok!$A$16:$B$23,2,FALSE),0)</f>
        <v>0</v>
      </c>
      <c r="CK60" s="47">
        <f>versenyek!$JR$11*IFERROR(VLOOKUP(VLOOKUP($A60,versenyek!JW:JY,3,FALSE),szabalyok!$A$16:$B$23,2,FALSE),0)</f>
        <v>0</v>
      </c>
      <c r="CL60" s="47">
        <f>versenyek!$KA$11*IFERROR(VLOOKUP(VLOOKUP($A60,versenyek!JZ:KB,3,FALSE),szabalyok!$A$16:$B$23,2,FALSE),0)</f>
        <v>0</v>
      </c>
      <c r="CM60" s="47">
        <f>versenyek!$KD$11*IFERROR(VLOOKUP(VLOOKUP($A60,versenyek!KC:KE,3,FALSE),szabalyok!$A$16:$B$23,2,FALSE),0)</f>
        <v>0</v>
      </c>
      <c r="CN60" s="47">
        <f>versenyek!$KG$11*IFERROR(VLOOKUP(VLOOKUP($A60,versenyek!KF:KH,3,FALSE),szabalyok!$A$16:$B$23,2,FALSE),0)</f>
        <v>0</v>
      </c>
      <c r="CO60" s="47">
        <f>versenyek!$KJ$11*IFERROR(VLOOKUP(VLOOKUP($A60,versenyek!KI:KK,3,FALSE),szabalyok!$A$16:$B$23,2,FALSE),0)</f>
        <v>9.558632496951752</v>
      </c>
      <c r="CP60" s="47">
        <f>versenyek!$KM$11*IFERROR(VLOOKUP(VLOOKUP($A60,versenyek!KL:KN,3,FALSE),szabalyok!$A$16:$B$23,2,FALSE),0)</f>
        <v>0</v>
      </c>
      <c r="CQ60" s="47">
        <f>versenyek!$KP$11*IFERROR(VLOOKUP(VLOOKUP($A60,versenyek!KO:KQ,3,FALSE),szabalyok!$A$16:$B$23,2,FALSE),0)</f>
        <v>0</v>
      </c>
      <c r="CR60" s="47">
        <f>versenyek!$KS$11*IFERROR(VLOOKUP(VLOOKUP($A60,versenyek!KR:KT,3,FALSE),szabalyok!$A$16:$B$23,2,FALSE),0)</f>
        <v>0</v>
      </c>
      <c r="CS60" s="47">
        <f>versenyek!$KV$11*IFERROR(VLOOKUP(VLOOKUP($A60,versenyek!KU:KW,3,FALSE),szabalyok!$A$16:$B$23,2,FALSE),0)</f>
        <v>0</v>
      </c>
      <c r="CT60" s="47">
        <f>versenyek!$KY$11*IFERROR(VLOOKUP(VLOOKUP($A60,versenyek!KX:KZ,3,FALSE),szabalyok!$A$16:$B$23,2,FALSE),0)</f>
        <v>0</v>
      </c>
      <c r="CU60" s="47">
        <f>versenyek!$LB$11*IFERROR(VLOOKUP(VLOOKUP($A60,versenyek!LA:LC,3,FALSE),szabalyok!$A$16:$B$23,2,FALSE),0)</f>
        <v>0</v>
      </c>
      <c r="CV60" s="47">
        <f>versenyek!$LE$11*IFERROR(VLOOKUP(VLOOKUP($A60,versenyek!LD:LF,3,FALSE),szabalyok!$A$16:$B$23,2,FALSE),0)</f>
        <v>0</v>
      </c>
      <c r="CW60" s="47">
        <f>versenyek!$LH$11*IFERROR(VLOOKUP(VLOOKUP($A60,versenyek!LG:LI,3,FALSE),szabalyok!$A$16:$B$23,2,FALSE),0)</f>
        <v>0</v>
      </c>
      <c r="CX60" s="47">
        <f>versenyek!$LK$11*IFERROR(VLOOKUP(VLOOKUP($A60,versenyek!LJ:LL,3,FALSE),szabalyok!$A$16:$B$23,2,FALSE),0)</f>
        <v>0</v>
      </c>
      <c r="CY60" s="47">
        <f>versenyek!$LN$11*IFERROR(VLOOKUP(VLOOKUP($A60,versenyek!LM:LO,3,FALSE),szabalyok!$A$16:$B$23,2,FALSE),0)</f>
        <v>0</v>
      </c>
      <c r="CZ60" s="47">
        <f>versenyek!$LQ$11*IFERROR(VLOOKUP(VLOOKUP($A60,versenyek!LP:LR,3,FALSE),szabalyok!$A$16:$B$23,2,FALSE),0)</f>
        <v>0</v>
      </c>
      <c r="DA60" s="47">
        <f>versenyek!$LT$11*IFERROR(VLOOKUP(VLOOKUP($A60,versenyek!LS:LU,3,FALSE),szabalyok!$A$16:$B$23,2,FALSE),0)</f>
        <v>0</v>
      </c>
      <c r="DB60" s="47">
        <f>versenyek!$LW$11*IFERROR(VLOOKUP(VLOOKUP($A60,versenyek!LV:LX,3,FALSE),szabalyok!$A$16:$B$23,2,FALSE),0)</f>
        <v>0</v>
      </c>
      <c r="DC60" s="47">
        <f>versenyek!$LZ$11*IFERROR(VLOOKUP(VLOOKUP($A60,versenyek!LY:MA,3,FALSE),szabalyok!$A$16:$B$23,2,FALSE),0)</f>
        <v>0</v>
      </c>
      <c r="DD60" s="47">
        <f>versenyek!$MC$11*IFERROR(VLOOKUP(VLOOKUP($A60,versenyek!MB:MD,3,FALSE),szabalyok!$A$16:$B$23,2,FALSE),0)</f>
        <v>0</v>
      </c>
      <c r="DE60" s="47">
        <f>versenyek!$ML$11*IFERROR(VLOOKUP(VLOOKUP($A60,versenyek!MK:MM,3,FALSE),szabalyok!$A$16:$B$23,2,FALSE),0)</f>
        <v>0</v>
      </c>
      <c r="DF60" s="47">
        <f>versenyek!$MO$11*IFERROR(VLOOKUP(VLOOKUP($A60,versenyek!MN:MP,3,FALSE),szabalyok!$A$16:$B$23,2,FALSE),0)</f>
        <v>0</v>
      </c>
      <c r="DG60" s="47">
        <f>versenyek!$MR$11*IFERROR(VLOOKUP(VLOOKUP($A60,versenyek!MQ:MS,3,FALSE),szabalyok!$A$16:$B$23,2,FALSE),0)</f>
        <v>0</v>
      </c>
      <c r="DH60" s="47">
        <f>versenyek!$MU$11*IFERROR(VLOOKUP(VLOOKUP($A60,versenyek!MT:MV,3,FALSE),szabalyok!$A$16:$B$23,2,FALSE),0)</f>
        <v>0</v>
      </c>
      <c r="DI60" s="47">
        <f>versenyek!$MX$11*IFERROR(VLOOKUP(VLOOKUP($A60,versenyek!MW:MY,3,FALSE),szabalyok!$A$16:$B$23,2,FALSE),0)</f>
        <v>0</v>
      </c>
      <c r="DJ60" s="47">
        <f>versenyek!$NA$11*IFERROR(VLOOKUP(VLOOKUP($A60,versenyek!MZ:NB,3,FALSE),szabalyok!$A$16:$B$23,2,FALSE),0)</f>
        <v>0</v>
      </c>
      <c r="DK60" s="47">
        <f>versenyek!$ND$11*IFERROR(VLOOKUP(VLOOKUP($A60,versenyek!NC:NE,3,FALSE),szabalyok!$A$16:$B$23,2,FALSE),0)</f>
        <v>0</v>
      </c>
      <c r="DL60" s="47">
        <f>versenyek!$NG$11*IFERROR(VLOOKUP(VLOOKUP($A60,versenyek!NF:NH,3,FALSE),szabalyok!$A$16:$B$23,2,FALSE),0)</f>
        <v>0</v>
      </c>
      <c r="DM60" s="47">
        <f>versenyek!$NJ$11*IFERROR(VLOOKUP(VLOOKUP($A60,versenyek!NI:NK,3,FALSE),szabalyok!$A$16:$B$23,2,FALSE),0)</f>
        <v>0</v>
      </c>
      <c r="DN60" s="47">
        <f>versenyek!$NM$11*IFERROR(VLOOKUP(VLOOKUP($A60,versenyek!NL:NN,3,FALSE),szabalyok!$A$16:$B$23,2,FALSE),0)</f>
        <v>0</v>
      </c>
      <c r="DO60" s="47">
        <f>versenyek!$NP$11*IFERROR(VLOOKUP(VLOOKUP($A60,versenyek!NO:NQ,3,FALSE),szabalyok!$A$16:$B$23,2,FALSE),0)</f>
        <v>0</v>
      </c>
      <c r="DP60" s="47">
        <f>versenyek!$NS$11*IFERROR(VLOOKUP(VLOOKUP($A60,versenyek!NR:NT,3,FALSE),szabalyok!$A$16:$B$23,2,FALSE),0)</f>
        <v>0</v>
      </c>
      <c r="DQ60" s="47">
        <f>versenyek!$NV$11*IFERROR(VLOOKUP(VLOOKUP($A60,versenyek!NU:NW,3,FALSE),szabalyok!$A$16:$B$23,2,FALSE),0)</f>
        <v>0</v>
      </c>
      <c r="DR60" s="47">
        <f>versenyek!$NY$11*IFERROR(VLOOKUP(VLOOKUP($A60,versenyek!NX:NZ,3,FALSE),szabalyok!$A$16:$B$23,2,FALSE),0)</f>
        <v>0</v>
      </c>
      <c r="DS60" s="47">
        <f>versenyek!$OB$11*IFERROR(VLOOKUP(VLOOKUP($A60,versenyek!OA:OC,3,FALSE),szabalyok!$A$16:$B$23,2,FALSE),0)</f>
        <v>0</v>
      </c>
      <c r="DT60" s="47">
        <f>versenyek!$OE$11*IFERROR(VLOOKUP(VLOOKUP($A60,versenyek!OD:OF,3,FALSE),szabalyok!$A$16:$B$23,2,FALSE),0)</f>
        <v>0</v>
      </c>
      <c r="DU60" s="47">
        <f>versenyek!$OH$11*IFERROR(VLOOKUP(VLOOKUP($A60,versenyek!OG:OI,3,FALSE),szabalyok!$A$16:$B$23,2,FALSE),0)</f>
        <v>0</v>
      </c>
      <c r="DV60" s="47">
        <f>versenyek!$OK$11*IFERROR(VLOOKUP(VLOOKUP($A60,versenyek!OJ:OL,3,FALSE),szabalyok!$A$16:$B$23,2,FALSE),0)</f>
        <v>0</v>
      </c>
      <c r="DW60" s="47">
        <f>versenyek!$ON$11*IFERROR(VLOOKUP(VLOOKUP($A60,versenyek!OM:OO,3,FALSE),szabalyok!$A$16:$B$23,2,FALSE),0)</f>
        <v>0</v>
      </c>
      <c r="DX60" s="47">
        <f>versenyek!$OQ$11*IFERROR(VLOOKUP(VLOOKUP($A60,versenyek!OP:OR,3,FALSE),szabalyok!$A$16:$B$23,2,FALSE),0)</f>
        <v>0</v>
      </c>
      <c r="DY60" s="47">
        <f>versenyek!$OT$11*IFERROR(VLOOKUP(VLOOKUP($A60,versenyek!OS:OU,3,FALSE),szabalyok!$A$16:$B$23,2,FALSE),0)</f>
        <v>0</v>
      </c>
      <c r="DZ60" s="47">
        <f>versenyek!$OW$11*IFERROR(VLOOKUP(VLOOKUP($A60,versenyek!OV:OX,3,FALSE),szabalyok!$A$16:$B$23,2,FALSE),0)</f>
        <v>0</v>
      </c>
      <c r="EA60" s="47">
        <f>versenyek!$OZ$11*IFERROR(VLOOKUP(VLOOKUP($A60,versenyek!OY:PA,3,FALSE),szabalyok!$A$16:$B$23,2,FALSE),0)</f>
        <v>0</v>
      </c>
      <c r="EB60" s="47">
        <f>versenyek!$PC$11*IFERROR(VLOOKUP(VLOOKUP($A60,versenyek!PB:PD,3,FALSE),szabalyok!$A$16:$B$23,2,FALSE),0)</f>
        <v>0</v>
      </c>
      <c r="EC60" s="47">
        <f>versenyek!$PF$11*IFERROR(VLOOKUP(VLOOKUP($A60,versenyek!PE:PG,3,FALSE),szabalyok!$A$16:$B$23,2,FALSE),0)</f>
        <v>0</v>
      </c>
      <c r="ED60" s="47">
        <f>versenyek!$PI$11*IFERROR(VLOOKUP(VLOOKUP($A60,versenyek!PH:PJ,3,FALSE),szabalyok!$A$16:$B$23,2,FALSE),0)</f>
        <v>2.3325936768691715</v>
      </c>
      <c r="EE60" s="47">
        <f>versenyek!$PL$11*IFERROR(VLOOKUP(VLOOKUP($A60,versenyek!PK:PM,3,FALSE),szabalyok!$A$16:$B$23,2,FALSE),0)</f>
        <v>0</v>
      </c>
      <c r="EF60" s="47">
        <f>versenyek!$PO$11*IFERROR(VLOOKUP(VLOOKUP($A60,versenyek!PN:PP,3,FALSE),szabalyok!$A$16:$B$23,2,FALSE),0)</f>
        <v>0</v>
      </c>
      <c r="EG60" s="47">
        <f>versenyek!$PR$11*IFERROR(VLOOKUP(VLOOKUP($A60,versenyek!PQ:PS,3,FALSE),szabalyok!$A$16:$B$23,2,FALSE),0)</f>
        <v>0</v>
      </c>
      <c r="EH60" s="47">
        <f>versenyek!$PU$11*IFERROR(VLOOKUP(VLOOKUP($A60,versenyek!PT:PV,3,FALSE),szabalyok!$A$16:$B$23,2,FALSE),0)</f>
        <v>0</v>
      </c>
      <c r="EI60" s="47">
        <f>versenyek!$PX$11*IFERROR(VLOOKUP(VLOOKUP($A60,versenyek!PW:PY,3,FALSE),szabalyok!$A$16:$B$23,2,FALSE),0)</f>
        <v>0</v>
      </c>
      <c r="EJ60" s="47">
        <f>versenyek!$QA$11*IFERROR(VLOOKUP(VLOOKUP($A60,versenyek!PZ:QB,3,FALSE),szabalyok!$A$16:$B$23,2,FALSE),0)</f>
        <v>0</v>
      </c>
      <c r="EK60" s="47">
        <f>versenyek!$QD$11*IFERROR(VLOOKUP(VLOOKUP($A60,versenyek!QC:QE,3,FALSE),szabalyok!$A$16:$B$23,2,FALSE),0)</f>
        <v>0</v>
      </c>
      <c r="EL60" s="47">
        <f>versenyek!$QG$11*IFERROR(VLOOKUP(VLOOKUP($A60,versenyek!QF:QH,3,FALSE),szabalyok!$A$16:$B$23,2,FALSE),0)</f>
        <v>0</v>
      </c>
      <c r="EM60" s="47">
        <f>versenyek!$QJ$11*IFERROR(VLOOKUP(VLOOKUP($A60,versenyek!QI:QK,3,FALSE),szabalyok!$A$16:$B$23,2,FALSE),0)</f>
        <v>0</v>
      </c>
      <c r="EN60" s="47">
        <f>versenyek!$QM$11*IFERROR(VLOOKUP(VLOOKUP($A60,versenyek!QL:QN,3,FALSE),szabalyok!$A$16:$B$23,2,FALSE),0)</f>
        <v>0</v>
      </c>
      <c r="EO60" s="47">
        <f>versenyek!$QP$11*IFERROR(VLOOKUP(VLOOKUP($A60,versenyek!QO:QQ,3,FALSE),szabalyok!$A$16:$B$23,2,FALSE),0)</f>
        <v>0</v>
      </c>
      <c r="EP60" s="47">
        <f>versenyek!$QS$11*IFERROR(VLOOKUP(VLOOKUP($A60,versenyek!QR:QT,3,FALSE),szabalyok!$A$16:$B$23,2,FALSE),0)</f>
        <v>0</v>
      </c>
      <c r="EQ60" s="47">
        <f>versenyek!$QV$11*IFERROR(VLOOKUP(VLOOKUP($A60,versenyek!QU:QW,3,FALSE),szabalyok!$A$16:$B$23,2,FALSE),0)</f>
        <v>0</v>
      </c>
      <c r="ER60" s="47">
        <f>versenyek!$RE$11*IFERROR(VLOOKUP(VLOOKUP($A60,versenyek!RD:RF,3,FALSE),szabalyok!$A$16:$B$23,2,FALSE),0)</f>
        <v>0</v>
      </c>
      <c r="ES60" s="47">
        <f>versenyek!$RH$11*IFERROR(VLOOKUP(VLOOKUP($A60,versenyek!RG:RI,3,FALSE),szabalyok!$A$16:$B$23,2,FALSE),0)</f>
        <v>0</v>
      </c>
      <c r="ET60" s="47">
        <f>versenyek!$RK$11*IFERROR(VLOOKUP(VLOOKUP($A60,versenyek!RJ:RL,3,FALSE),szabalyok!$A$16:$B$23,2,FALSE),0)</f>
        <v>0</v>
      </c>
      <c r="EU60" s="47">
        <f>versenyek!$RN$11*IFERROR(VLOOKUP(VLOOKUP($A60,versenyek!RM:RO,3,FALSE),szabalyok!$A$16:$B$23,2,FALSE),0)</f>
        <v>0</v>
      </c>
      <c r="EV60" s="47">
        <f>versenyek!$RQ$11*IFERROR(VLOOKUP(VLOOKUP($A60,versenyek!RP:RR,3,FALSE),szabalyok!$A$16:$B$23,2,FALSE),0)</f>
        <v>0</v>
      </c>
      <c r="EW60" s="47">
        <f>versenyek!$RT$11*IFERROR(VLOOKUP(VLOOKUP($A60,versenyek!RS:RU,3,FALSE),szabalyok!$A$16:$B$23,2,FALSE),0)</f>
        <v>0</v>
      </c>
      <c r="EX60" s="47">
        <f>versenyek!$RW$11*IFERROR(VLOOKUP(VLOOKUP($A60,versenyek!RV:RX,3,FALSE),szabalyok!$A$16:$B$23,2,FALSE),0)</f>
        <v>0</v>
      </c>
      <c r="EY60" s="47">
        <f>versenyek!$RZ$11*IFERROR(VLOOKUP(VLOOKUP($A60,versenyek!RY:SA,3,FALSE),szabalyok!$A$16:$B$23,2,FALSE),0)</f>
        <v>0</v>
      </c>
      <c r="EZ60" s="47">
        <f>versenyek!$SC$11*IFERROR(VLOOKUP(VLOOKUP($A60,versenyek!SB:SD,3,FALSE),szabalyok!$A$16:$B$23,2,FALSE),0)</f>
        <v>0</v>
      </c>
      <c r="FA60" s="47">
        <f>versenyek!$SF$11*IFERROR(VLOOKUP(VLOOKUP($A60,versenyek!SE:SG,3,FALSE),szabalyok!$A$16:$B$23,2,FALSE),0)</f>
        <v>0</v>
      </c>
      <c r="FB60" s="47">
        <f>versenyek!$SI$11*IFERROR(VLOOKUP(VLOOKUP($A60,versenyek!SH:SJ,3,FALSE),szabalyok!$A$16:$B$23,2,FALSE),0)</f>
        <v>0</v>
      </c>
      <c r="FC60" s="47">
        <f>versenyek!$SL$11*IFERROR(VLOOKUP(VLOOKUP($A60,versenyek!SK:SM,3,FALSE),szabalyok!$A$16:$B$23,2,FALSE),0)</f>
        <v>0</v>
      </c>
      <c r="FD60" s="47">
        <f>versenyek!$SO$11*IFERROR(VLOOKUP(VLOOKUP($A60,versenyek!SN:SP,3,FALSE),szabalyok!$A$16:$B$23,2,FALSE),0)</f>
        <v>0</v>
      </c>
      <c r="FE60" s="47">
        <f>versenyek!$SR$11*IFERROR(VLOOKUP(VLOOKUP($A60,versenyek!SQ:SS,3,FALSE),szabalyok!$A$16:$B$23,2,FALSE),0)</f>
        <v>0</v>
      </c>
      <c r="FF60" s="47">
        <f>versenyek!$SU$11*IFERROR(VLOOKUP(VLOOKUP($A60,versenyek!ST:SV,3,FALSE),szabalyok!$A$16:$B$23,2,FALSE),0)</f>
        <v>0</v>
      </c>
      <c r="FG60" s="47">
        <f>versenyek!$SX$11*IFERROR(VLOOKUP(VLOOKUP($A60,versenyek!SW:SY,3,FALSE),szabalyok!$A$16:$B$23,2,FALSE),0)</f>
        <v>0</v>
      </c>
      <c r="FH60" s="47">
        <f>versenyek!$TA$11*IFERROR(VLOOKUP(VLOOKUP($A60,versenyek!SZ:TB,3,FALSE),szabalyok!$A$16:$B$23,2,FALSE),0)</f>
        <v>0</v>
      </c>
      <c r="FI60" s="47">
        <f>versenyek!$TD$11*IFERROR(VLOOKUP(VLOOKUP($A60,versenyek!TC:TE,3,FALSE),szabalyok!$A$16:$B$23,2,FALSE),0)</f>
        <v>0</v>
      </c>
      <c r="FJ60" s="47">
        <f>versenyek!$TG$11*IFERROR(VLOOKUP(VLOOKUP($A60,versenyek!TF:TH,3,FALSE),szabalyok!$A$16:$B$23,2,FALSE),0)</f>
        <v>0</v>
      </c>
      <c r="FK60" s="47">
        <f>versenyek!$TJ$11*IFERROR(VLOOKUP(VLOOKUP($A60,versenyek!TI:TK,3,FALSE),szabalyok!$A$16:$B$23,2,FALSE),0)</f>
        <v>0</v>
      </c>
      <c r="FL60" s="47">
        <f>versenyek!$TM$11*IFERROR(VLOOKUP(VLOOKUP($A60,versenyek!TL:TN,3,FALSE),szabalyok!$A$16:$B$23,2,FALSE),0)</f>
        <v>0</v>
      </c>
      <c r="FM60" s="47">
        <f>versenyek!$TP$11*IFERROR(VLOOKUP(VLOOKUP($A60,versenyek!TO:TQ,3,FALSE),szabalyok!$A$16:$B$23,2,FALSE),0)</f>
        <v>0</v>
      </c>
      <c r="FN60" s="47">
        <f>versenyek!$TS$11*IFERROR(VLOOKUP(VLOOKUP($A60,versenyek!TR:TT,3,FALSE),szabalyok!$A$16:$B$23,2,FALSE),0)</f>
        <v>0</v>
      </c>
      <c r="FO60" s="47"/>
      <c r="FP60" s="235">
        <f t="shared" si="1"/>
        <v>0</v>
      </c>
    </row>
    <row r="61" spans="1:172">
      <c r="A61" s="63" t="s">
        <v>1551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34.76949927759572</v>
      </c>
      <c r="Q61" s="47">
        <v>0</v>
      </c>
      <c r="R61" s="47">
        <f>versenyek!$BD$11*IFERROR(VLOOKUP(VLOOKUP($A61,versenyek!BC:BE,3,FALSE),szabalyok!$A$16:$B$23,2,FALSE),0)</f>
        <v>0</v>
      </c>
      <c r="S61" s="47">
        <f>versenyek!$BG$11*IFERROR(VLOOKUP(VLOOKUP($A61,versenyek!BF:BH,3,FALSE),szabalyok!$A$16:$B$23,2,FALSE),0)</f>
        <v>0</v>
      </c>
      <c r="T61" s="47">
        <f>versenyek!$BJ$11*IFERROR(VLOOKUP(VLOOKUP($A61,versenyek!BI:BK,3,FALSE),szabalyok!$A$16:$B$23,2,FALSE),0)</f>
        <v>0</v>
      </c>
      <c r="U61" s="47">
        <f>versenyek!$BM$11*IFERROR(VLOOKUP(VLOOKUP($A61,versenyek!BL:BN,3,FALSE),szabalyok!$A$16:$B$23,2,FALSE),0)</f>
        <v>0</v>
      </c>
      <c r="V61" s="47">
        <f>versenyek!$BP$11*IFERROR(VLOOKUP(VLOOKUP($A61,versenyek!BO:BQ,3,FALSE),szabalyok!$A$16:$B$23,2,FALSE),0)</f>
        <v>0</v>
      </c>
      <c r="W61" s="47">
        <f>versenyek!$BS$11*IFERROR(VLOOKUP(VLOOKUP($A61,versenyek!BR:BT,3,FALSE),szabalyok!$A$16:$B$23,2,FALSE),0)</f>
        <v>0</v>
      </c>
      <c r="X61" s="47">
        <f>versenyek!$BV$11*IFERROR(VLOOKUP(VLOOKUP($A61,versenyek!BU:BW,3,FALSE),szabalyok!$A$16:$B$23,2,FALSE),0)</f>
        <v>0</v>
      </c>
      <c r="Y61" s="47">
        <f>versenyek!$BY$11*IFERROR(VLOOKUP(VLOOKUP($A61,versenyek!BX:BZ,3,FALSE),szabalyok!$A$16:$B$23,2,FALSE),0)</f>
        <v>0</v>
      </c>
      <c r="Z61" s="47">
        <f>versenyek!$CB$11*IFERROR(VLOOKUP(VLOOKUP($A61,versenyek!CA:CC,3,FALSE),szabalyok!$A$16:$B$23,2,FALSE),0)</f>
        <v>0</v>
      </c>
      <c r="AA61" s="47">
        <f>versenyek!$CE$11*IFERROR(VLOOKUP(VLOOKUP($A61,versenyek!CD:CF,3,FALSE),szabalyok!$A$16:$B$23,2,FALSE),0)</f>
        <v>0</v>
      </c>
      <c r="AB61" s="47">
        <f>versenyek!$CH$11*IFERROR(VLOOKUP(VLOOKUP($A61,versenyek!CG:CI,3,FALSE),szabalyok!$A$16:$B$23,2,FALSE),0)</f>
        <v>0</v>
      </c>
      <c r="AC61" s="47">
        <f>versenyek!$CK$11*IFERROR(VLOOKUP(VLOOKUP($A61,versenyek!CJ:CL,3,FALSE),szabalyok!$A$16:$B$23,2,FALSE),0)</f>
        <v>0</v>
      </c>
      <c r="AD61" s="47">
        <f>versenyek!$CN$11*IFERROR(VLOOKUP(VLOOKUP($A61,versenyek!CM:CO,3,FALSE),szabalyok!$A$16:$B$23,2,FALSE),0)</f>
        <v>0</v>
      </c>
      <c r="AE61" s="47">
        <f>versenyek!$CQ$11*IFERROR(VLOOKUP(VLOOKUP($A61,versenyek!CP:CR,3,FALSE),szabalyok!$A$16:$B$23,2,FALSE),0)</f>
        <v>0</v>
      </c>
      <c r="AF61" s="47">
        <f>versenyek!$CT$11*IFERROR(VLOOKUP(VLOOKUP($A61,versenyek!CS:CU,3,FALSE),szabalyok!$A$16:$B$23,2,FALSE),0)</f>
        <v>0</v>
      </c>
      <c r="AG61" s="47">
        <f>versenyek!$CW$11*IFERROR(VLOOKUP(VLOOKUP($A61,versenyek!CV:CX,3,FALSE),szabalyok!$A$16:$B$23,2,FALSE),0)</f>
        <v>0</v>
      </c>
      <c r="AH61" s="47">
        <f>versenyek!$CZ$11*IFERROR(VLOOKUP(VLOOKUP($A61,versenyek!CY:DA,3,FALSE),szabalyok!$A$16:$B$23,2,FALSE),0)</f>
        <v>0</v>
      </c>
      <c r="AI61" s="47">
        <f>versenyek!$DC$11*IFERROR(VLOOKUP(VLOOKUP($A61,versenyek!DB:DD,3,FALSE),szabalyok!$A$16:$B$23,2,FALSE),0)</f>
        <v>0</v>
      </c>
      <c r="AJ61" s="47">
        <f>versenyek!$DF$11*IFERROR(VLOOKUP(VLOOKUP($A61,versenyek!DE:DG,3,FALSE),szabalyok!$A$16:$B$23,2,FALSE),0)</f>
        <v>0</v>
      </c>
      <c r="AK61" s="47">
        <f>versenyek!$DI$11*IFERROR(VLOOKUP(VLOOKUP($A61,versenyek!DH:DJ,3,FALSE),szabalyok!$A$16:$B$23,2,FALSE),0)</f>
        <v>0</v>
      </c>
      <c r="AL61" s="47">
        <f>versenyek!$DL$11*IFERROR(VLOOKUP(VLOOKUP($A61,versenyek!DK:DM,3,FALSE),szabalyok!$A$16:$B$23,2,FALSE),0)</f>
        <v>0</v>
      </c>
      <c r="AM61" s="47">
        <f>versenyek!$DR$11*IFERROR(VLOOKUP(VLOOKUP($A61,versenyek!DQ:DS,3,FALSE),szabalyok!$A$16:$B$23,2,FALSE),0)</f>
        <v>0</v>
      </c>
      <c r="AN61" s="47">
        <f>versenyek!$DU$11*IFERROR(VLOOKUP(VLOOKUP($A61,versenyek!DT:DV,3,FALSE),szabalyok!$A$16:$B$23,2,FALSE),0)</f>
        <v>0</v>
      </c>
      <c r="AO61" s="47">
        <f>versenyek!$DO$11*IFERROR(VLOOKUP(VLOOKUP($A61,versenyek!DN:DP,3,FALSE),szabalyok!$A$16:$B$23,2,FALSE),0)</f>
        <v>0</v>
      </c>
      <c r="AP61" s="47">
        <f>versenyek!$DX$11*IFERROR(VLOOKUP(VLOOKUP($A61,versenyek!DW:DY,3,FALSE),szabalyok!$A$16:$B$23,2,FALSE),0)</f>
        <v>0</v>
      </c>
      <c r="AQ61" s="47" t="e">
        <f>versenyek!$EA$11*IFERROR(VLOOKUP(VLOOKUP($A61,versenyek!DZ:EB,3,FALSE),szabalyok!$A$16:$B$23,2,FALSE),0)</f>
        <v>#DIV/0!</v>
      </c>
      <c r="AR61" s="47" t="e">
        <f>versenyek!$ED$11*IFERROR(VLOOKUP(VLOOKUP($A61,versenyek!EC:EE,3,FALSE),szabalyok!$A$16:$B$23,2,FALSE),0)</f>
        <v>#DIV/0!</v>
      </c>
      <c r="AS61" s="47">
        <f>versenyek!$EG$11*IFERROR(VLOOKUP(VLOOKUP($A61,versenyek!EF:EH,3,FALSE),szabalyok!$A$16:$B$23,2,FALSE),0)</f>
        <v>0</v>
      </c>
      <c r="AT61" s="47">
        <f>versenyek!$EJ$11*IFERROR(VLOOKUP(VLOOKUP($A61,versenyek!EI:EK,3,FALSE),szabalyok!$A$16:$B$23,2,FALSE),0)</f>
        <v>0</v>
      </c>
      <c r="AU61" s="47">
        <f>versenyek!$EM$11*IFERROR(VLOOKUP(VLOOKUP($A61,versenyek!EL:EN,3,FALSE),szabalyok!$A$16:$B$23,2,FALSE),0)</f>
        <v>0</v>
      </c>
      <c r="AV61" s="47">
        <f>versenyek!$EP$11*IFERROR(VLOOKUP(VLOOKUP($A61,versenyek!EO:EQ,3,FALSE),szabalyok!$A$16:$B$23,2,FALSE),0)</f>
        <v>0</v>
      </c>
      <c r="AW61" s="47">
        <f>versenyek!$EY$11*IFERROR(VLOOKUP(VLOOKUP($A61,versenyek!EX:EZ,3,FALSE),szabalyok!$A$16:$B$23,2,FALSE),0)</f>
        <v>0</v>
      </c>
      <c r="AX61" s="47">
        <f>versenyek!$FB$11*IFERROR(VLOOKUP(VLOOKUP($A61,versenyek!FA:FC,3,FALSE),szabalyok!$A$16:$B$23,2,FALSE),0)</f>
        <v>0</v>
      </c>
      <c r="AY61" s="47">
        <f>versenyek!$FE$11*IFERROR(VLOOKUP(VLOOKUP($A61,versenyek!FD:FF,3,FALSE),szabalyok!$A$16:$B$23,2,FALSE),0)</f>
        <v>0</v>
      </c>
      <c r="AZ61" s="47">
        <f>versenyek!$FH$11*IFERROR(VLOOKUP(VLOOKUP($A61,versenyek!FG:FI,3,FALSE),szabalyok!$A$16:$B$23,2,FALSE),0)</f>
        <v>0</v>
      </c>
      <c r="BA61" s="47">
        <f>versenyek!$FK$11*IFERROR(VLOOKUP(VLOOKUP($A61,versenyek!FJ:FL,3,FALSE),szabalyok!$A$16:$B$23,2,FALSE),0)</f>
        <v>0</v>
      </c>
      <c r="BB61" s="47">
        <f>versenyek!$FN$11*IFERROR(VLOOKUP(VLOOKUP($A61,versenyek!FM:FO,3,FALSE),szabalyok!$A$16:$B$23,2,FALSE),0)</f>
        <v>0</v>
      </c>
      <c r="BC61" s="47">
        <f>versenyek!$FQ$11*IFERROR(VLOOKUP(VLOOKUP($A61,versenyek!FP:FR,3,FALSE),szabalyok!$A$16:$B$23,2,FALSE),0)</f>
        <v>0</v>
      </c>
      <c r="BD61" s="47">
        <f>versenyek!$FT$11*IFERROR(VLOOKUP(VLOOKUP($A61,versenyek!FS:FU,3,FALSE),szabalyok!$A$16:$B$23,2,FALSE),0)</f>
        <v>0</v>
      </c>
      <c r="BE61" s="47">
        <f>versenyek!$FW$11*IFERROR(VLOOKUP(VLOOKUP($A61,versenyek!FV:FX,3,FALSE),szabalyok!$A$16:$B$23,2,FALSE),0)</f>
        <v>0</v>
      </c>
      <c r="BF61" s="47">
        <f>versenyek!$FZ$11*IFERROR(VLOOKUP(VLOOKUP($A61,versenyek!FY:GA,3,FALSE),szabalyok!$A$16:$B$23,2,FALSE),0)</f>
        <v>0</v>
      </c>
      <c r="BG61" s="47">
        <f>versenyek!$GC$11*IFERROR(VLOOKUP(VLOOKUP($A61,versenyek!GB:GD,3,FALSE),szabalyok!$A$16:$B$23,2,FALSE),0)</f>
        <v>0</v>
      </c>
      <c r="BH61" s="47">
        <f>versenyek!$GF$11*IFERROR(VLOOKUP(VLOOKUP($A61,versenyek!GE:GG,3,FALSE),szabalyok!$A$16:$B$23,2,FALSE),0)</f>
        <v>0</v>
      </c>
      <c r="BI61" s="47">
        <f>versenyek!$GI$11*IFERROR(VLOOKUP(VLOOKUP($A61,versenyek!GH:GJ,3,FALSE),szabalyok!$A$16:$B$23,2,FALSE),0)</f>
        <v>0</v>
      </c>
      <c r="BJ61" s="47">
        <f>versenyek!$GL$11*IFERROR(VLOOKUP(VLOOKUP($A61,versenyek!GK:GM,3,FALSE),szabalyok!$A$16:$B$23,2,FALSE),0)</f>
        <v>0</v>
      </c>
      <c r="BK61" s="47">
        <f>versenyek!$GO$11*IFERROR(VLOOKUP(VLOOKUP($A61,versenyek!GN:GP,3,FALSE),szabalyok!$A$16:$B$23,2,FALSE),0)</f>
        <v>0</v>
      </c>
      <c r="BL61" s="47">
        <f>versenyek!$GR$11*IFERROR(VLOOKUP(VLOOKUP($A61,versenyek!GQ:GS,3,FALSE),szabalyok!$A$16:$B$23,2,FALSE),0)</f>
        <v>0</v>
      </c>
      <c r="BM61" s="47">
        <f>versenyek!$GX$11*IFERROR(VLOOKUP(VLOOKUP($A61,versenyek!GW:GY,3,FALSE),szabalyok!$A$16:$B$23,2,FALSE),0)</f>
        <v>0</v>
      </c>
      <c r="BN61" s="47">
        <f>versenyek!$GX$11*IFERROR(VLOOKUP(VLOOKUP($A61,versenyek!GX:GZ,3,FALSE),szabalyok!$A$16:$B$23,2,FALSE),0)</f>
        <v>0</v>
      </c>
      <c r="BO61" s="47">
        <f>versenyek!$HD$11*IFERROR(VLOOKUP(VLOOKUP($A61,versenyek!HC:HE,3,FALSE),szabalyok!$A$16:$B$23,2,FALSE),0)</f>
        <v>0</v>
      </c>
      <c r="BP61" s="47">
        <f>versenyek!$HG$11*IFERROR(VLOOKUP(VLOOKUP($A61,versenyek!HF:HH,3,FALSE),szabalyok!$A$16:$B$23,2,FALSE),0)</f>
        <v>0</v>
      </c>
      <c r="BQ61" s="47">
        <f>versenyek!$HJ$11*IFERROR(VLOOKUP(VLOOKUP($A61,versenyek!HI:HK,3,FALSE),szabalyok!$A$16:$B$23,2,FALSE),0)</f>
        <v>0</v>
      </c>
      <c r="BR61" s="47">
        <f>versenyek!$HM$11*IFERROR(VLOOKUP(VLOOKUP($A61,versenyek!HL:HN,3,FALSE),szabalyok!$A$16:$B$23,2,FALSE),0)</f>
        <v>0</v>
      </c>
      <c r="BS61" s="47">
        <f>versenyek!$HP$11*IFERROR(VLOOKUP(VLOOKUP($A61,versenyek!HO:HQ,3,FALSE),szabalyok!$A$16:$B$23,2,FALSE),0)</f>
        <v>0</v>
      </c>
      <c r="BT61" s="47">
        <f>versenyek!$HS$11*IFERROR(VLOOKUP(VLOOKUP($A61,versenyek!HR:HT,3,FALSE),szabalyok!$A$16:$B$23,2,FALSE),0)</f>
        <v>0</v>
      </c>
      <c r="BU61" s="47">
        <f>versenyek!$HV$11*IFERROR(VLOOKUP(VLOOKUP($A61,versenyek!HU:HW,3,FALSE),szabalyok!$A$16:$B$23,2,FALSE),0)</f>
        <v>0</v>
      </c>
      <c r="BV61" s="47">
        <f>versenyek!$HY$11*IFERROR(VLOOKUP(VLOOKUP($A61,versenyek!HX:HZ,3,FALSE),szabalyok!$A$16:$B$23,2,FALSE),0)</f>
        <v>0</v>
      </c>
      <c r="BW61" s="47">
        <f>versenyek!$IB$11*IFERROR(VLOOKUP(VLOOKUP($A61,versenyek!IA:IC,3,FALSE),szabalyok!$A$16:$B$23,2,FALSE),0)</f>
        <v>0</v>
      </c>
      <c r="BX61" s="47">
        <f>versenyek!$IE$11*IFERROR(VLOOKUP(VLOOKUP($A61,versenyek!ID:IF,3,FALSE),szabalyok!$A$16:$B$23,2,FALSE),0)</f>
        <v>0</v>
      </c>
      <c r="BY61" s="47">
        <f>versenyek!$IH$11*IFERROR(VLOOKUP(VLOOKUP($A61,versenyek!IG:II,3,FALSE),szabalyok!$A$16:$B$23,2,FALSE),0)</f>
        <v>0</v>
      </c>
      <c r="BZ61" s="47">
        <f>versenyek!$IK$11*IFERROR(VLOOKUP(VLOOKUP($A61,versenyek!IJ:IL,3,FALSE),szabalyok!$A$16:$B$23,2,FALSE),0)</f>
        <v>0</v>
      </c>
      <c r="CA61" s="47">
        <f>versenyek!$IN$11*IFERROR(VLOOKUP(VLOOKUP($A61,versenyek!IM:IO,3,FALSE),szabalyok!$A$16:$B$23,2,FALSE),0)</f>
        <v>0</v>
      </c>
      <c r="CB61" s="47">
        <f>versenyek!$IW$11*IFERROR(VLOOKUP(VLOOKUP($A61,versenyek!IV:IX,3,FALSE),szabalyok!$A$16:$B$23,2,FALSE),0)</f>
        <v>0</v>
      </c>
      <c r="CC61" s="47">
        <f>versenyek!$IZ$11*IFERROR(VLOOKUP(VLOOKUP($A61,versenyek!IY:JA,3,FALSE),szabalyok!$A$16:$B$23,2,FALSE),0)</f>
        <v>0</v>
      </c>
      <c r="CD61" s="47">
        <f>versenyek!$JC$11*IFERROR(VLOOKUP(VLOOKUP($A61,versenyek!JB:JD,3,FALSE),szabalyok!$A$16:$B$23,2,FALSE),0)</f>
        <v>0</v>
      </c>
      <c r="CE61" s="47">
        <f>versenyek!$JF$11*IFERROR(VLOOKUP(VLOOKUP($A61,versenyek!JE:JG,3,FALSE),szabalyok!$A$16:$B$23,2,FALSE),0)</f>
        <v>0</v>
      </c>
      <c r="CF61" s="47">
        <f>versenyek!$JI$11*IFERROR(VLOOKUP(VLOOKUP($A61,versenyek!JH:JJ,3,FALSE),szabalyok!$A$16:$B$23,2,FALSE),0)</f>
        <v>0</v>
      </c>
      <c r="CG61" s="47">
        <f>versenyek!$JL$11*IFERROR(VLOOKUP(VLOOKUP($A61,versenyek!JK:JM,3,FALSE),szabalyok!$A$16:$B$23,2,FALSE),0)</f>
        <v>0</v>
      </c>
      <c r="CH61" s="47">
        <f>versenyek!$JO$11*IFERROR(VLOOKUP(VLOOKUP($A61,versenyek!JN:JP,3,FALSE),szabalyok!$A$16:$B$23,2,FALSE),0)</f>
        <v>0</v>
      </c>
      <c r="CI61" s="47">
        <f>versenyek!$JR$11*IFERROR(VLOOKUP(VLOOKUP($A61,versenyek!JQ:JS,3,FALSE),szabalyok!$A$16:$B$23,2,FALSE),0)</f>
        <v>0</v>
      </c>
      <c r="CJ61" s="47">
        <f>versenyek!$JU$11*IFERROR(VLOOKUP(VLOOKUP($A61,versenyek!JT:JV,3,FALSE),szabalyok!$A$16:$B$23,2,FALSE),0)</f>
        <v>0</v>
      </c>
      <c r="CK61" s="47">
        <f>versenyek!$JR$11*IFERROR(VLOOKUP(VLOOKUP($A61,versenyek!JW:JY,3,FALSE),szabalyok!$A$16:$B$23,2,FALSE),0)</f>
        <v>0</v>
      </c>
      <c r="CL61" s="47">
        <f>versenyek!$KA$11*IFERROR(VLOOKUP(VLOOKUP($A61,versenyek!JZ:KB,3,FALSE),szabalyok!$A$16:$B$23,2,FALSE),0)</f>
        <v>0</v>
      </c>
      <c r="CM61" s="47">
        <f>versenyek!$KD$11*IFERROR(VLOOKUP(VLOOKUP($A61,versenyek!KC:KE,3,FALSE),szabalyok!$A$16:$B$23,2,FALSE),0)</f>
        <v>0</v>
      </c>
      <c r="CN61" s="47">
        <f>versenyek!$KG$11*IFERROR(VLOOKUP(VLOOKUP($A61,versenyek!KF:KH,3,FALSE),szabalyok!$A$16:$B$23,2,FALSE),0)</f>
        <v>0</v>
      </c>
      <c r="CO61" s="47">
        <f>versenyek!$KJ$11*IFERROR(VLOOKUP(VLOOKUP($A61,versenyek!KI:KK,3,FALSE),szabalyok!$A$16:$B$23,2,FALSE),0)</f>
        <v>0</v>
      </c>
      <c r="CP61" s="47">
        <f>versenyek!$KM$11*IFERROR(VLOOKUP(VLOOKUP($A61,versenyek!KL:KN,3,FALSE),szabalyok!$A$16:$B$23,2,FALSE),0)</f>
        <v>0</v>
      </c>
      <c r="CQ61" s="47">
        <f>versenyek!$KP$11*IFERROR(VLOOKUP(VLOOKUP($A61,versenyek!KO:KQ,3,FALSE),szabalyok!$A$16:$B$23,2,FALSE),0)</f>
        <v>0</v>
      </c>
      <c r="CR61" s="47">
        <f>versenyek!$KS$11*IFERROR(VLOOKUP(VLOOKUP($A61,versenyek!KR:KT,3,FALSE),szabalyok!$A$16:$B$23,2,FALSE),0)</f>
        <v>0</v>
      </c>
      <c r="CS61" s="47">
        <f>versenyek!$KV$11*IFERROR(VLOOKUP(VLOOKUP($A61,versenyek!KU:KW,3,FALSE),szabalyok!$A$16:$B$23,2,FALSE),0)</f>
        <v>0</v>
      </c>
      <c r="CT61" s="47">
        <f>versenyek!$KY$11*IFERROR(VLOOKUP(VLOOKUP($A61,versenyek!KX:KZ,3,FALSE),szabalyok!$A$16:$B$23,2,FALSE),0)</f>
        <v>0</v>
      </c>
      <c r="CU61" s="47">
        <f>versenyek!$LB$11*IFERROR(VLOOKUP(VLOOKUP($A61,versenyek!LA:LC,3,FALSE),szabalyok!$A$16:$B$23,2,FALSE),0)</f>
        <v>0</v>
      </c>
      <c r="CV61" s="47">
        <f>versenyek!$LE$11*IFERROR(VLOOKUP(VLOOKUP($A61,versenyek!LD:LF,3,FALSE),szabalyok!$A$16:$B$23,2,FALSE),0)</f>
        <v>0</v>
      </c>
      <c r="CW61" s="47">
        <f>versenyek!$LH$11*IFERROR(VLOOKUP(VLOOKUP($A61,versenyek!LG:LI,3,FALSE),szabalyok!$A$16:$B$23,2,FALSE),0)</f>
        <v>0</v>
      </c>
      <c r="CX61" s="47">
        <f>versenyek!$LK$11*IFERROR(VLOOKUP(VLOOKUP($A61,versenyek!LJ:LL,3,FALSE),szabalyok!$A$16:$B$23,2,FALSE),0)</f>
        <v>0</v>
      </c>
      <c r="CY61" s="47">
        <f>versenyek!$LN$11*IFERROR(VLOOKUP(VLOOKUP($A61,versenyek!LM:LO,3,FALSE),szabalyok!$A$16:$B$23,2,FALSE),0)</f>
        <v>0</v>
      </c>
      <c r="CZ61" s="47">
        <f>versenyek!$LQ$11*IFERROR(VLOOKUP(VLOOKUP($A61,versenyek!LP:LR,3,FALSE),szabalyok!$A$16:$B$23,2,FALSE),0)</f>
        <v>0</v>
      </c>
      <c r="DA61" s="47">
        <f>versenyek!$LT$11*IFERROR(VLOOKUP(VLOOKUP($A61,versenyek!LS:LU,3,FALSE),szabalyok!$A$16:$B$23,2,FALSE),0)</f>
        <v>0</v>
      </c>
      <c r="DB61" s="47">
        <f>versenyek!$LW$11*IFERROR(VLOOKUP(VLOOKUP($A61,versenyek!LV:LX,3,FALSE),szabalyok!$A$16:$B$23,2,FALSE),0)</f>
        <v>0</v>
      </c>
      <c r="DC61" s="47">
        <f>versenyek!$LZ$11*IFERROR(VLOOKUP(VLOOKUP($A61,versenyek!LY:MA,3,FALSE),szabalyok!$A$16:$B$23,2,FALSE),0)</f>
        <v>0</v>
      </c>
      <c r="DD61" s="47">
        <f>versenyek!$MC$11*IFERROR(VLOOKUP(VLOOKUP($A61,versenyek!MB:MD,3,FALSE),szabalyok!$A$16:$B$23,2,FALSE),0)</f>
        <v>0</v>
      </c>
      <c r="DE61" s="47">
        <f>versenyek!$ML$11*IFERROR(VLOOKUP(VLOOKUP($A61,versenyek!MK:MM,3,FALSE),szabalyok!$A$16:$B$23,2,FALSE),0)</f>
        <v>0</v>
      </c>
      <c r="DF61" s="47">
        <f>versenyek!$MO$11*IFERROR(VLOOKUP(VLOOKUP($A61,versenyek!MN:MP,3,FALSE),szabalyok!$A$16:$B$23,2,FALSE),0)</f>
        <v>0</v>
      </c>
      <c r="DG61" s="47">
        <f>versenyek!$MR$11*IFERROR(VLOOKUP(VLOOKUP($A61,versenyek!MQ:MS,3,FALSE),szabalyok!$A$16:$B$23,2,FALSE),0)</f>
        <v>0</v>
      </c>
      <c r="DH61" s="47">
        <f>versenyek!$MU$11*IFERROR(VLOOKUP(VLOOKUP($A61,versenyek!MT:MV,3,FALSE),szabalyok!$A$16:$B$23,2,FALSE),0)</f>
        <v>0</v>
      </c>
      <c r="DI61" s="47">
        <f>versenyek!$MX$11*IFERROR(VLOOKUP(VLOOKUP($A61,versenyek!MW:MY,3,FALSE),szabalyok!$A$16:$B$23,2,FALSE),0)</f>
        <v>0</v>
      </c>
      <c r="DJ61" s="47">
        <f>versenyek!$NA$11*IFERROR(VLOOKUP(VLOOKUP($A61,versenyek!MZ:NB,3,FALSE),szabalyok!$A$16:$B$23,2,FALSE),0)</f>
        <v>0</v>
      </c>
      <c r="DK61" s="47">
        <f>versenyek!$ND$11*IFERROR(VLOOKUP(VLOOKUP($A61,versenyek!NC:NE,3,FALSE),szabalyok!$A$16:$B$23,2,FALSE),0)</f>
        <v>0</v>
      </c>
      <c r="DL61" s="47">
        <f>versenyek!$NG$11*IFERROR(VLOOKUP(VLOOKUP($A61,versenyek!NF:NH,3,FALSE),szabalyok!$A$16:$B$23,2,FALSE),0)</f>
        <v>0</v>
      </c>
      <c r="DM61" s="47">
        <f>versenyek!$NJ$11*IFERROR(VLOOKUP(VLOOKUP($A61,versenyek!NI:NK,3,FALSE),szabalyok!$A$16:$B$23,2,FALSE),0)</f>
        <v>0</v>
      </c>
      <c r="DN61" s="47">
        <f>versenyek!$NM$11*IFERROR(VLOOKUP(VLOOKUP($A61,versenyek!NL:NN,3,FALSE),szabalyok!$A$16:$B$23,2,FALSE),0)</f>
        <v>0</v>
      </c>
      <c r="DO61" s="47">
        <f>versenyek!$NP$11*IFERROR(VLOOKUP(VLOOKUP($A61,versenyek!NO:NQ,3,FALSE),szabalyok!$A$16:$B$23,2,FALSE),0)</f>
        <v>0</v>
      </c>
      <c r="DP61" s="47">
        <f>versenyek!$NS$11*IFERROR(VLOOKUP(VLOOKUP($A61,versenyek!NR:NT,3,FALSE),szabalyok!$A$16:$B$23,2,FALSE),0)</f>
        <v>0</v>
      </c>
      <c r="DQ61" s="47">
        <f>versenyek!$NV$11*IFERROR(VLOOKUP(VLOOKUP($A61,versenyek!NU:NW,3,FALSE),szabalyok!$A$16:$B$23,2,FALSE),0)</f>
        <v>0</v>
      </c>
      <c r="DR61" s="47">
        <f>versenyek!$NY$11*IFERROR(VLOOKUP(VLOOKUP($A61,versenyek!NX:NZ,3,FALSE),szabalyok!$A$16:$B$23,2,FALSE),0)</f>
        <v>0</v>
      </c>
      <c r="DS61" s="47">
        <f>versenyek!$OB$11*IFERROR(VLOOKUP(VLOOKUP($A61,versenyek!OA:OC,3,FALSE),szabalyok!$A$16:$B$23,2,FALSE),0)</f>
        <v>0</v>
      </c>
      <c r="DT61" s="47">
        <f>versenyek!$OE$11*IFERROR(VLOOKUP(VLOOKUP($A61,versenyek!OD:OF,3,FALSE),szabalyok!$A$16:$B$23,2,FALSE),0)</f>
        <v>0</v>
      </c>
      <c r="DU61" s="47">
        <f>versenyek!$OH$11*IFERROR(VLOOKUP(VLOOKUP($A61,versenyek!OG:OI,3,FALSE),szabalyok!$A$16:$B$23,2,FALSE),0)</f>
        <v>0</v>
      </c>
      <c r="DV61" s="47">
        <f>versenyek!$OK$11*IFERROR(VLOOKUP(VLOOKUP($A61,versenyek!OJ:OL,3,FALSE),szabalyok!$A$16:$B$23,2,FALSE),0)</f>
        <v>0</v>
      </c>
      <c r="DW61" s="47">
        <f>versenyek!$ON$11*IFERROR(VLOOKUP(VLOOKUP($A61,versenyek!OM:OO,3,FALSE),szabalyok!$A$16:$B$23,2,FALSE),0)</f>
        <v>0</v>
      </c>
      <c r="DX61" s="47">
        <f>versenyek!$OQ$11*IFERROR(VLOOKUP(VLOOKUP($A61,versenyek!OP:OR,3,FALSE),szabalyok!$A$16:$B$23,2,FALSE),0)</f>
        <v>0</v>
      </c>
      <c r="DY61" s="47">
        <f>versenyek!$OT$11*IFERROR(VLOOKUP(VLOOKUP($A61,versenyek!OS:OU,3,FALSE),szabalyok!$A$16:$B$23,2,FALSE),0)</f>
        <v>0</v>
      </c>
      <c r="DZ61" s="47">
        <f>versenyek!$OW$11*IFERROR(VLOOKUP(VLOOKUP($A61,versenyek!OV:OX,3,FALSE),szabalyok!$A$16:$B$23,2,FALSE),0)</f>
        <v>0</v>
      </c>
      <c r="EA61" s="47">
        <f>versenyek!$OZ$11*IFERROR(VLOOKUP(VLOOKUP($A61,versenyek!OY:PA,3,FALSE),szabalyok!$A$16:$B$23,2,FALSE),0)</f>
        <v>0</v>
      </c>
      <c r="EB61" s="47">
        <f>versenyek!$PC$11*IFERROR(VLOOKUP(VLOOKUP($A61,versenyek!PB:PD,3,FALSE),szabalyok!$A$16:$B$23,2,FALSE),0)</f>
        <v>2.4843984419164662</v>
      </c>
      <c r="EC61" s="47">
        <f>versenyek!$PF$11*IFERROR(VLOOKUP(VLOOKUP($A61,versenyek!PE:PG,3,FALSE),szabalyok!$A$16:$B$23,2,FALSE),0)</f>
        <v>0</v>
      </c>
      <c r="ED61" s="47">
        <f>versenyek!$PI$11*IFERROR(VLOOKUP(VLOOKUP($A61,versenyek!PH:PJ,3,FALSE),szabalyok!$A$16:$B$23,2,FALSE),0)</f>
        <v>0</v>
      </c>
      <c r="EE61" s="47">
        <f>versenyek!$PL$11*IFERROR(VLOOKUP(VLOOKUP($A61,versenyek!PK:PM,3,FALSE),szabalyok!$A$16:$B$23,2,FALSE),0)</f>
        <v>0</v>
      </c>
      <c r="EF61" s="47">
        <f>versenyek!$PO$11*IFERROR(VLOOKUP(VLOOKUP($A61,versenyek!PN:PP,3,FALSE),szabalyok!$A$16:$B$23,2,FALSE),0)</f>
        <v>0</v>
      </c>
      <c r="EG61" s="47">
        <f>versenyek!$PR$11*IFERROR(VLOOKUP(VLOOKUP($A61,versenyek!PQ:PS,3,FALSE),szabalyok!$A$16:$B$23,2,FALSE),0)</f>
        <v>0</v>
      </c>
      <c r="EH61" s="47">
        <f>versenyek!$PU$11*IFERROR(VLOOKUP(VLOOKUP($A61,versenyek!PT:PV,3,FALSE),szabalyok!$A$16:$B$23,2,FALSE),0)</f>
        <v>0</v>
      </c>
      <c r="EI61" s="47">
        <f>versenyek!$PX$11*IFERROR(VLOOKUP(VLOOKUP($A61,versenyek!PW:PY,3,FALSE),szabalyok!$A$16:$B$23,2,FALSE),0)</f>
        <v>0</v>
      </c>
      <c r="EJ61" s="47">
        <f>versenyek!$QA$11*IFERROR(VLOOKUP(VLOOKUP($A61,versenyek!PZ:QB,3,FALSE),szabalyok!$A$16:$B$23,2,FALSE),0)</f>
        <v>0</v>
      </c>
      <c r="EK61" s="47">
        <f>versenyek!$QD$11*IFERROR(VLOOKUP(VLOOKUP($A61,versenyek!QC:QE,3,FALSE),szabalyok!$A$16:$B$23,2,FALSE),0)</f>
        <v>0</v>
      </c>
      <c r="EL61" s="47">
        <f>versenyek!$QG$11*IFERROR(VLOOKUP(VLOOKUP($A61,versenyek!QF:QH,3,FALSE),szabalyok!$A$16:$B$23,2,FALSE),0)</f>
        <v>0</v>
      </c>
      <c r="EM61" s="47">
        <f>versenyek!$QJ$11*IFERROR(VLOOKUP(VLOOKUP($A61,versenyek!QI:QK,3,FALSE),szabalyok!$A$16:$B$23,2,FALSE),0)</f>
        <v>0</v>
      </c>
      <c r="EN61" s="47">
        <f>versenyek!$QM$11*IFERROR(VLOOKUP(VLOOKUP($A61,versenyek!QL:QN,3,FALSE),szabalyok!$A$16:$B$23,2,FALSE),0)</f>
        <v>0</v>
      </c>
      <c r="EO61" s="47">
        <f>versenyek!$QP$11*IFERROR(VLOOKUP(VLOOKUP($A61,versenyek!QO:QQ,3,FALSE),szabalyok!$A$16:$B$23,2,FALSE),0)</f>
        <v>0</v>
      </c>
      <c r="EP61" s="47">
        <f>versenyek!$QS$11*IFERROR(VLOOKUP(VLOOKUP($A61,versenyek!QR:QT,3,FALSE),szabalyok!$A$16:$B$23,2,FALSE),0)</f>
        <v>0</v>
      </c>
      <c r="EQ61" s="47">
        <f>versenyek!$QV$11*IFERROR(VLOOKUP(VLOOKUP($A61,versenyek!QU:QW,3,FALSE),szabalyok!$A$16:$B$23,2,FALSE),0)</f>
        <v>0</v>
      </c>
      <c r="ER61" s="47">
        <f>versenyek!$RE$11*IFERROR(VLOOKUP(VLOOKUP($A61,versenyek!RD:RF,3,FALSE),szabalyok!$A$16:$B$23,2,FALSE),0)</f>
        <v>0</v>
      </c>
      <c r="ES61" s="47">
        <f>versenyek!$RH$11*IFERROR(VLOOKUP(VLOOKUP($A61,versenyek!RG:RI,3,FALSE),szabalyok!$A$16:$B$23,2,FALSE),0)</f>
        <v>0</v>
      </c>
      <c r="ET61" s="47">
        <f>versenyek!$RK$11*IFERROR(VLOOKUP(VLOOKUP($A61,versenyek!RJ:RL,3,FALSE),szabalyok!$A$16:$B$23,2,FALSE),0)</f>
        <v>0</v>
      </c>
      <c r="EU61" s="47">
        <f>versenyek!$RN$11*IFERROR(VLOOKUP(VLOOKUP($A61,versenyek!RM:RO,3,FALSE),szabalyok!$A$16:$B$23,2,FALSE),0)</f>
        <v>0</v>
      </c>
      <c r="EV61" s="47">
        <f>versenyek!$RQ$11*IFERROR(VLOOKUP(VLOOKUP($A61,versenyek!RP:RR,3,FALSE),szabalyok!$A$16:$B$23,2,FALSE),0)</f>
        <v>0</v>
      </c>
      <c r="EW61" s="47">
        <f>versenyek!$RT$11*IFERROR(VLOOKUP(VLOOKUP($A61,versenyek!RS:RU,3,FALSE),szabalyok!$A$16:$B$23,2,FALSE),0)</f>
        <v>0</v>
      </c>
      <c r="EX61" s="47">
        <f>versenyek!$RW$11*IFERROR(VLOOKUP(VLOOKUP($A61,versenyek!RV:RX,3,FALSE),szabalyok!$A$16:$B$23,2,FALSE),0)</f>
        <v>0</v>
      </c>
      <c r="EY61" s="47">
        <f>versenyek!$RZ$11*IFERROR(VLOOKUP(VLOOKUP($A61,versenyek!RY:SA,3,FALSE),szabalyok!$A$16:$B$23,2,FALSE),0)</f>
        <v>0</v>
      </c>
      <c r="EZ61" s="47">
        <f>versenyek!$SC$11*IFERROR(VLOOKUP(VLOOKUP($A61,versenyek!SB:SD,3,FALSE),szabalyok!$A$16:$B$23,2,FALSE),0)</f>
        <v>0</v>
      </c>
      <c r="FA61" s="47">
        <f>versenyek!$SF$11*IFERROR(VLOOKUP(VLOOKUP($A61,versenyek!SE:SG,3,FALSE),szabalyok!$A$16:$B$23,2,FALSE),0)</f>
        <v>0</v>
      </c>
      <c r="FB61" s="47">
        <f>versenyek!$SI$11*IFERROR(VLOOKUP(VLOOKUP($A61,versenyek!SH:SJ,3,FALSE),szabalyok!$A$16:$B$23,2,FALSE),0)</f>
        <v>0</v>
      </c>
      <c r="FC61" s="47">
        <f>versenyek!$SL$11*IFERROR(VLOOKUP(VLOOKUP($A61,versenyek!SK:SM,3,FALSE),szabalyok!$A$16:$B$23,2,FALSE),0)</f>
        <v>0</v>
      </c>
      <c r="FD61" s="47">
        <f>versenyek!$SO$11*IFERROR(VLOOKUP(VLOOKUP($A61,versenyek!SN:SP,3,FALSE),szabalyok!$A$16:$B$23,2,FALSE),0)</f>
        <v>0</v>
      </c>
      <c r="FE61" s="47">
        <f>versenyek!$SR$11*IFERROR(VLOOKUP(VLOOKUP($A61,versenyek!SQ:SS,3,FALSE),szabalyok!$A$16:$B$23,2,FALSE),0)</f>
        <v>0</v>
      </c>
      <c r="FF61" s="47">
        <f>versenyek!$SU$11*IFERROR(VLOOKUP(VLOOKUP($A61,versenyek!ST:SV,3,FALSE),szabalyok!$A$16:$B$23,2,FALSE),0)</f>
        <v>0</v>
      </c>
      <c r="FG61" s="47">
        <f>versenyek!$SX$11*IFERROR(VLOOKUP(VLOOKUP($A61,versenyek!SW:SY,3,FALSE),szabalyok!$A$16:$B$23,2,FALSE),0)</f>
        <v>0</v>
      </c>
      <c r="FH61" s="47">
        <f>versenyek!$TA$11*IFERROR(VLOOKUP(VLOOKUP($A61,versenyek!SZ:TB,3,FALSE),szabalyok!$A$16:$B$23,2,FALSE),0)</f>
        <v>0</v>
      </c>
      <c r="FI61" s="47">
        <f>versenyek!$TD$11*IFERROR(VLOOKUP(VLOOKUP($A61,versenyek!TC:TE,3,FALSE),szabalyok!$A$16:$B$23,2,FALSE),0)</f>
        <v>0</v>
      </c>
      <c r="FJ61" s="47">
        <f>versenyek!$TG$11*IFERROR(VLOOKUP(VLOOKUP($A61,versenyek!TF:TH,3,FALSE),szabalyok!$A$16:$B$23,2,FALSE),0)</f>
        <v>0</v>
      </c>
      <c r="FK61" s="47">
        <f>versenyek!$TJ$11*IFERROR(VLOOKUP(VLOOKUP($A61,versenyek!TI:TK,3,FALSE),szabalyok!$A$16:$B$23,2,FALSE),0)</f>
        <v>0</v>
      </c>
      <c r="FL61" s="47">
        <f>versenyek!$TM$11*IFERROR(VLOOKUP(VLOOKUP($A61,versenyek!TL:TN,3,FALSE),szabalyok!$A$16:$B$23,2,FALSE),0)</f>
        <v>0</v>
      </c>
      <c r="FM61" s="47">
        <f>versenyek!$TP$11*IFERROR(VLOOKUP(VLOOKUP($A61,versenyek!TO:TQ,3,FALSE),szabalyok!$A$16:$B$23,2,FALSE),0)</f>
        <v>0</v>
      </c>
      <c r="FN61" s="47">
        <f>versenyek!$TS$11*IFERROR(VLOOKUP(VLOOKUP($A61,versenyek!TR:TT,3,FALSE),szabalyok!$A$16:$B$23,2,FALSE),0)</f>
        <v>0</v>
      </c>
      <c r="FO61" s="47"/>
      <c r="FP61" s="235">
        <f t="shared" si="1"/>
        <v>0</v>
      </c>
    </row>
    <row r="62" spans="1:172">
      <c r="A62" s="1" t="s">
        <v>43</v>
      </c>
      <c r="B62" s="47">
        <v>0</v>
      </c>
      <c r="C62" s="47">
        <v>0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0</v>
      </c>
      <c r="M62" s="47">
        <v>0</v>
      </c>
      <c r="N62" s="47">
        <v>0</v>
      </c>
      <c r="O62" s="47">
        <v>0</v>
      </c>
      <c r="P62" s="47">
        <v>14.901213976112448</v>
      </c>
      <c r="Q62" s="47">
        <v>53.676393966002543</v>
      </c>
      <c r="R62" s="47">
        <f>versenyek!$BD$11*IFERROR(VLOOKUP(VLOOKUP($A62,versenyek!BC:BE,3,FALSE),szabalyok!$A$16:$B$23,2,FALSE),0)</f>
        <v>0</v>
      </c>
      <c r="S62" s="47">
        <f>versenyek!$BG$11*IFERROR(VLOOKUP(VLOOKUP($A62,versenyek!BF:BH,3,FALSE),szabalyok!$A$16:$B$23,2,FALSE),0)</f>
        <v>0</v>
      </c>
      <c r="T62" s="47">
        <f>versenyek!$BJ$11*IFERROR(VLOOKUP(VLOOKUP($A62,versenyek!BI:BK,3,FALSE),szabalyok!$A$16:$B$23,2,FALSE),0)</f>
        <v>0</v>
      </c>
      <c r="U62" s="47">
        <f>versenyek!$BM$11*IFERROR(VLOOKUP(VLOOKUP($A62,versenyek!BL:BN,3,FALSE),szabalyok!$A$16:$B$23,2,FALSE),0)</f>
        <v>0</v>
      </c>
      <c r="V62" s="47">
        <f>versenyek!$BP$11*IFERROR(VLOOKUP(VLOOKUP($A62,versenyek!BO:BQ,3,FALSE),szabalyok!$A$16:$B$23,2,FALSE),0)</f>
        <v>0</v>
      </c>
      <c r="W62" s="47">
        <f>versenyek!$BS$11*IFERROR(VLOOKUP(VLOOKUP($A62,versenyek!BR:BT,3,FALSE),szabalyok!$A$16:$B$23,2,FALSE),0)</f>
        <v>0</v>
      </c>
      <c r="X62" s="47">
        <f>versenyek!$BV$11*IFERROR(VLOOKUP(VLOOKUP($A62,versenyek!BU:BW,3,FALSE),szabalyok!$A$16:$B$23,2,FALSE),0)</f>
        <v>0</v>
      </c>
      <c r="Y62" s="47">
        <f>versenyek!$BY$11*IFERROR(VLOOKUP(VLOOKUP($A62,versenyek!BX:BZ,3,FALSE),szabalyok!$A$16:$B$23,2,FALSE),0)</f>
        <v>0</v>
      </c>
      <c r="Z62" s="47">
        <f>versenyek!$CB$11*IFERROR(VLOOKUP(VLOOKUP($A62,versenyek!CA:CC,3,FALSE),szabalyok!$A$16:$B$23,2,FALSE),0)</f>
        <v>0</v>
      </c>
      <c r="AA62" s="47">
        <f>versenyek!$CE$11*IFERROR(VLOOKUP(VLOOKUP($A62,versenyek!CD:CF,3,FALSE),szabalyok!$A$16:$B$23,2,FALSE),0)</f>
        <v>0</v>
      </c>
      <c r="AB62" s="47">
        <f>versenyek!$CH$11*IFERROR(VLOOKUP(VLOOKUP($A62,versenyek!CG:CI,3,FALSE),szabalyok!$A$16:$B$23,2,FALSE),0)</f>
        <v>0</v>
      </c>
      <c r="AC62" s="47">
        <f>versenyek!$CK$11*IFERROR(VLOOKUP(VLOOKUP($A62,versenyek!CJ:CL,3,FALSE),szabalyok!$A$16:$B$23,2,FALSE),0)</f>
        <v>0</v>
      </c>
      <c r="AD62" s="47">
        <f>versenyek!$CN$11*IFERROR(VLOOKUP(VLOOKUP($A62,versenyek!CM:CO,3,FALSE),szabalyok!$A$16:$B$23,2,FALSE),0)</f>
        <v>0</v>
      </c>
      <c r="AE62" s="47">
        <f>versenyek!$CQ$11*IFERROR(VLOOKUP(VLOOKUP($A62,versenyek!CP:CR,3,FALSE),szabalyok!$A$16:$B$23,2,FALSE),0)</f>
        <v>0</v>
      </c>
      <c r="AF62" s="47">
        <f>versenyek!$CT$11*IFERROR(VLOOKUP(VLOOKUP($A62,versenyek!CS:CU,3,FALSE),szabalyok!$A$16:$B$23,2,FALSE),0)</f>
        <v>0</v>
      </c>
      <c r="AG62" s="47">
        <f>versenyek!$CW$11*IFERROR(VLOOKUP(VLOOKUP($A62,versenyek!CV:CX,3,FALSE),szabalyok!$A$16:$B$23,2,FALSE),0)</f>
        <v>0</v>
      </c>
      <c r="AH62" s="47">
        <f>versenyek!$CZ$11*IFERROR(VLOOKUP(VLOOKUP($A62,versenyek!CY:DA,3,FALSE),szabalyok!$A$16:$B$23,2,FALSE),0)</f>
        <v>0</v>
      </c>
      <c r="AI62" s="47">
        <f>versenyek!$DC$11*IFERROR(VLOOKUP(VLOOKUP($A62,versenyek!DB:DD,3,FALSE),szabalyok!$A$16:$B$23,2,FALSE),0)</f>
        <v>0</v>
      </c>
      <c r="AJ62" s="47">
        <f>versenyek!$DF$11*IFERROR(VLOOKUP(VLOOKUP($A62,versenyek!DE:DG,3,FALSE),szabalyok!$A$16:$B$23,2,FALSE),0)</f>
        <v>0</v>
      </c>
      <c r="AK62" s="47">
        <f>versenyek!$DI$11*IFERROR(VLOOKUP(VLOOKUP($A62,versenyek!DH:DJ,3,FALSE),szabalyok!$A$16:$B$23,2,FALSE),0)</f>
        <v>0</v>
      </c>
      <c r="AL62" s="47">
        <f>versenyek!$DL$11*IFERROR(VLOOKUP(VLOOKUP($A62,versenyek!DK:DM,3,FALSE),szabalyok!$A$16:$B$23,2,FALSE),0)</f>
        <v>0</v>
      </c>
      <c r="AM62" s="47">
        <f>versenyek!$DR$11*IFERROR(VLOOKUP(VLOOKUP($A62,versenyek!DQ:DS,3,FALSE),szabalyok!$A$16:$B$23,2,FALSE),0)</f>
        <v>0</v>
      </c>
      <c r="AN62" s="47">
        <f>versenyek!$DU$11*IFERROR(VLOOKUP(VLOOKUP($A62,versenyek!DT:DV,3,FALSE),szabalyok!$A$16:$B$23,2,FALSE),0)</f>
        <v>0</v>
      </c>
      <c r="AO62" s="47">
        <f>versenyek!$DO$11*IFERROR(VLOOKUP(VLOOKUP($A62,versenyek!DN:DP,3,FALSE),szabalyok!$A$16:$B$23,2,FALSE),0)</f>
        <v>0</v>
      </c>
      <c r="AP62" s="47">
        <f>versenyek!$DX$11*IFERROR(VLOOKUP(VLOOKUP($A62,versenyek!DW:DY,3,FALSE),szabalyok!$A$16:$B$23,2,FALSE),0)</f>
        <v>0</v>
      </c>
      <c r="AQ62" s="47" t="e">
        <f>versenyek!$EA$11*IFERROR(VLOOKUP(VLOOKUP($A62,versenyek!DZ:EB,3,FALSE),szabalyok!$A$16:$B$23,2,FALSE),0)</f>
        <v>#DIV/0!</v>
      </c>
      <c r="AR62" s="47" t="e">
        <f>versenyek!$ED$11*IFERROR(VLOOKUP(VLOOKUP($A62,versenyek!EC:EE,3,FALSE),szabalyok!$A$16:$B$23,2,FALSE),0)</f>
        <v>#DIV/0!</v>
      </c>
      <c r="AS62" s="47">
        <f>versenyek!$EG$11*IFERROR(VLOOKUP(VLOOKUP($A62,versenyek!EF:EH,3,FALSE),szabalyok!$A$16:$B$23,2,FALSE),0)</f>
        <v>0</v>
      </c>
      <c r="AT62" s="47">
        <f>versenyek!$EJ$11*IFERROR(VLOOKUP(VLOOKUP($A62,versenyek!EI:EK,3,FALSE),szabalyok!$A$16:$B$23,2,FALSE),0)</f>
        <v>0</v>
      </c>
      <c r="AU62" s="47">
        <f>versenyek!$EM$11*IFERROR(VLOOKUP(VLOOKUP($A62,versenyek!EL:EN,3,FALSE),szabalyok!$A$16:$B$23,2,FALSE),0)</f>
        <v>16.885382677116915</v>
      </c>
      <c r="AV62" s="47">
        <f>versenyek!$EP$11*IFERROR(VLOOKUP(VLOOKUP($A62,versenyek!EO:EQ,3,FALSE),szabalyok!$A$16:$B$23,2,FALSE),0)</f>
        <v>0</v>
      </c>
      <c r="AW62" s="47">
        <f>versenyek!$EY$11*IFERROR(VLOOKUP(VLOOKUP($A62,versenyek!EX:EZ,3,FALSE),szabalyok!$A$16:$B$23,2,FALSE),0)</f>
        <v>0</v>
      </c>
      <c r="AX62" s="47">
        <f>versenyek!$FB$11*IFERROR(VLOOKUP(VLOOKUP($A62,versenyek!FA:FC,3,FALSE),szabalyok!$A$16:$B$23,2,FALSE),0)</f>
        <v>0</v>
      </c>
      <c r="AY62" s="47">
        <f>versenyek!$FE$11*IFERROR(VLOOKUP(VLOOKUP($A62,versenyek!FD:FF,3,FALSE),szabalyok!$A$16:$B$23,2,FALSE),0)</f>
        <v>0</v>
      </c>
      <c r="AZ62" s="47">
        <f>versenyek!$FH$11*IFERROR(VLOOKUP(VLOOKUP($A62,versenyek!FG:FI,3,FALSE),szabalyok!$A$16:$B$23,2,FALSE),0)</f>
        <v>0</v>
      </c>
      <c r="BA62" s="47">
        <f>versenyek!$FK$11*IFERROR(VLOOKUP(VLOOKUP($A62,versenyek!FJ:FL,3,FALSE),szabalyok!$A$16:$B$23,2,FALSE),0)</f>
        <v>0</v>
      </c>
      <c r="BB62" s="47">
        <f>versenyek!$FN$11*IFERROR(VLOOKUP(VLOOKUP($A62,versenyek!FM:FO,3,FALSE),szabalyok!$A$16:$B$23,2,FALSE),0)</f>
        <v>0</v>
      </c>
      <c r="BC62" s="47">
        <f>versenyek!$FQ$11*IFERROR(VLOOKUP(VLOOKUP($A62,versenyek!FP:FR,3,FALSE),szabalyok!$A$16:$B$23,2,FALSE),0)</f>
        <v>0</v>
      </c>
      <c r="BD62" s="47">
        <f>versenyek!$FT$11*IFERROR(VLOOKUP(VLOOKUP($A62,versenyek!FS:FU,3,FALSE),szabalyok!$A$16:$B$23,2,FALSE),0)</f>
        <v>0</v>
      </c>
      <c r="BE62" s="47">
        <f>versenyek!$FW$11*IFERROR(VLOOKUP(VLOOKUP($A62,versenyek!FV:FX,3,FALSE),szabalyok!$A$16:$B$23,2,FALSE),0)</f>
        <v>0</v>
      </c>
      <c r="BF62" s="47">
        <f>versenyek!$FZ$11*IFERROR(VLOOKUP(VLOOKUP($A62,versenyek!FY:GA,3,FALSE),szabalyok!$A$16:$B$23,2,FALSE),0)</f>
        <v>0</v>
      </c>
      <c r="BG62" s="47">
        <f>versenyek!$GC$11*IFERROR(VLOOKUP(VLOOKUP($A62,versenyek!GB:GD,3,FALSE),szabalyok!$A$16:$B$23,2,FALSE),0)</f>
        <v>0</v>
      </c>
      <c r="BH62" s="47">
        <f>versenyek!$GF$11*IFERROR(VLOOKUP(VLOOKUP($A62,versenyek!GE:GG,3,FALSE),szabalyok!$A$16:$B$23,2,FALSE),0)</f>
        <v>0</v>
      </c>
      <c r="BI62" s="47">
        <f>versenyek!$GI$11*IFERROR(VLOOKUP(VLOOKUP($A62,versenyek!GH:GJ,3,FALSE),szabalyok!$A$16:$B$23,2,FALSE),0)</f>
        <v>0</v>
      </c>
      <c r="BJ62" s="47">
        <f>versenyek!$GL$11*IFERROR(VLOOKUP(VLOOKUP($A62,versenyek!GK:GM,3,FALSE),szabalyok!$A$16:$B$23,2,FALSE),0)</f>
        <v>0</v>
      </c>
      <c r="BK62" s="47">
        <f>versenyek!$GO$11*IFERROR(VLOOKUP(VLOOKUP($A62,versenyek!GN:GP,3,FALSE),szabalyok!$A$16:$B$23,2,FALSE),0)</f>
        <v>0</v>
      </c>
      <c r="BL62" s="47">
        <f>versenyek!$GR$11*IFERROR(VLOOKUP(VLOOKUP($A62,versenyek!GQ:GS,3,FALSE),szabalyok!$A$16:$B$23,2,FALSE),0)</f>
        <v>0</v>
      </c>
      <c r="BM62" s="47">
        <f>versenyek!$GX$11*IFERROR(VLOOKUP(VLOOKUP($A62,versenyek!GW:GY,3,FALSE),szabalyok!$A$16:$B$23,2,FALSE),0)</f>
        <v>0</v>
      </c>
      <c r="BN62" s="47">
        <f>versenyek!$GX$11*IFERROR(VLOOKUP(VLOOKUP($A62,versenyek!GX:GZ,3,FALSE),szabalyok!$A$16:$B$23,2,FALSE),0)</f>
        <v>0</v>
      </c>
      <c r="BO62" s="47">
        <f>versenyek!$HD$11*IFERROR(VLOOKUP(VLOOKUP($A62,versenyek!HC:HE,3,FALSE),szabalyok!$A$16:$B$23,2,FALSE),0)</f>
        <v>0</v>
      </c>
      <c r="BP62" s="47">
        <f>versenyek!$HG$11*IFERROR(VLOOKUP(VLOOKUP($A62,versenyek!HF:HH,3,FALSE),szabalyok!$A$16:$B$23,2,FALSE),0)</f>
        <v>0</v>
      </c>
      <c r="BQ62" s="47">
        <f>versenyek!$HJ$11*IFERROR(VLOOKUP(VLOOKUP($A62,versenyek!HI:HK,3,FALSE),szabalyok!$A$16:$B$23,2,FALSE),0)</f>
        <v>0</v>
      </c>
      <c r="BR62" s="47">
        <f>versenyek!$HM$11*IFERROR(VLOOKUP(VLOOKUP($A62,versenyek!HL:HN,3,FALSE),szabalyok!$A$16:$B$23,2,FALSE),0)</f>
        <v>0</v>
      </c>
      <c r="BS62" s="47">
        <f>versenyek!$HP$11*IFERROR(VLOOKUP(VLOOKUP($A62,versenyek!HO:HQ,3,FALSE),szabalyok!$A$16:$B$23,2,FALSE),0)</f>
        <v>0</v>
      </c>
      <c r="BT62" s="47">
        <f>versenyek!$HS$11*IFERROR(VLOOKUP(VLOOKUP($A62,versenyek!HR:HT,3,FALSE),szabalyok!$A$16:$B$23,2,FALSE),0)</f>
        <v>0</v>
      </c>
      <c r="BU62" s="47">
        <f>versenyek!$HV$11*IFERROR(VLOOKUP(VLOOKUP($A62,versenyek!HU:HW,3,FALSE),szabalyok!$A$16:$B$23,2,FALSE),0)</f>
        <v>0</v>
      </c>
      <c r="BV62" s="47">
        <f>versenyek!$HY$11*IFERROR(VLOOKUP(VLOOKUP($A62,versenyek!HX:HZ,3,FALSE),szabalyok!$A$16:$B$23,2,FALSE),0)</f>
        <v>0</v>
      </c>
      <c r="BW62" s="47">
        <f>versenyek!$IB$11*IFERROR(VLOOKUP(VLOOKUP($A62,versenyek!IA:IC,3,FALSE),szabalyok!$A$16:$B$23,2,FALSE),0)</f>
        <v>0</v>
      </c>
      <c r="BX62" s="47">
        <f>versenyek!$IE$11*IFERROR(VLOOKUP(VLOOKUP($A62,versenyek!ID:IF,3,FALSE),szabalyok!$A$16:$B$23,2,FALSE),0)</f>
        <v>0</v>
      </c>
      <c r="BY62" s="47">
        <f>versenyek!$IH$11*IFERROR(VLOOKUP(VLOOKUP($A62,versenyek!IG:II,3,FALSE),szabalyok!$A$16:$B$23,2,FALSE),0)</f>
        <v>0</v>
      </c>
      <c r="BZ62" s="47">
        <f>versenyek!$IK$11*IFERROR(VLOOKUP(VLOOKUP($A62,versenyek!IJ:IL,3,FALSE),szabalyok!$A$16:$B$23,2,FALSE),0)</f>
        <v>9.1774633451299064</v>
      </c>
      <c r="CA62" s="47">
        <f>versenyek!$IN$11*IFERROR(VLOOKUP(VLOOKUP($A62,versenyek!IM:IO,3,FALSE),szabalyok!$A$16:$B$23,2,FALSE),0)</f>
        <v>0</v>
      </c>
      <c r="CB62" s="47">
        <f>versenyek!$IW$11*IFERROR(VLOOKUP(VLOOKUP($A62,versenyek!IV:IX,3,FALSE),szabalyok!$A$16:$B$23,2,FALSE),0)</f>
        <v>0</v>
      </c>
      <c r="CC62" s="47">
        <f>versenyek!$IZ$11*IFERROR(VLOOKUP(VLOOKUP($A62,versenyek!IY:JA,3,FALSE),szabalyok!$A$16:$B$23,2,FALSE),0)</f>
        <v>0</v>
      </c>
      <c r="CD62" s="47">
        <f>versenyek!$JC$11*IFERROR(VLOOKUP(VLOOKUP($A62,versenyek!JB:JD,3,FALSE),szabalyok!$A$16:$B$23,2,FALSE),0)</f>
        <v>0</v>
      </c>
      <c r="CE62" s="47">
        <f>versenyek!$JF$11*IFERROR(VLOOKUP(VLOOKUP($A62,versenyek!JE:JG,3,FALSE),szabalyok!$A$16:$B$23,2,FALSE),0)</f>
        <v>0</v>
      </c>
      <c r="CF62" s="47">
        <f>versenyek!$JI$11*IFERROR(VLOOKUP(VLOOKUP($A62,versenyek!JH:JJ,3,FALSE),szabalyok!$A$16:$B$23,2,FALSE),0)</f>
        <v>19.365495450151553</v>
      </c>
      <c r="CG62" s="47">
        <f>versenyek!$JL$11*IFERROR(VLOOKUP(VLOOKUP($A62,versenyek!JK:JM,3,FALSE),szabalyok!$A$16:$B$23,2,FALSE),0)</f>
        <v>0</v>
      </c>
      <c r="CH62" s="47">
        <f>versenyek!$JO$11*IFERROR(VLOOKUP(VLOOKUP($A62,versenyek!JN:JP,3,FALSE),szabalyok!$A$16:$B$23,2,FALSE),0)</f>
        <v>0</v>
      </c>
      <c r="CI62" s="47">
        <f>versenyek!$JR$11*IFERROR(VLOOKUP(VLOOKUP($A62,versenyek!JQ:JS,3,FALSE),szabalyok!$A$16:$B$23,2,FALSE),0)</f>
        <v>0</v>
      </c>
      <c r="CJ62" s="47">
        <f>versenyek!$JU$11*IFERROR(VLOOKUP(VLOOKUP($A62,versenyek!JT:JV,3,FALSE),szabalyok!$A$16:$B$23,2,FALSE),0)</f>
        <v>0</v>
      </c>
      <c r="CK62" s="47">
        <f>versenyek!$JR$11*IFERROR(VLOOKUP(VLOOKUP($A62,versenyek!JW:JY,3,FALSE),szabalyok!$A$16:$B$23,2,FALSE),0)</f>
        <v>27.963000816137669</v>
      </c>
      <c r="CL62" s="47">
        <f>versenyek!$KA$11*IFERROR(VLOOKUP(VLOOKUP($A62,versenyek!JZ:KB,3,FALSE),szabalyok!$A$16:$B$23,2,FALSE),0)</f>
        <v>0</v>
      </c>
      <c r="CM62" s="47">
        <f>versenyek!$KD$11*IFERROR(VLOOKUP(VLOOKUP($A62,versenyek!KC:KE,3,FALSE),szabalyok!$A$16:$B$23,2,FALSE),0)</f>
        <v>0</v>
      </c>
      <c r="CN62" s="47">
        <f>versenyek!$KG$11*IFERROR(VLOOKUP(VLOOKUP($A62,versenyek!KF:KH,3,FALSE),szabalyok!$A$16:$B$23,2,FALSE),0)</f>
        <v>0</v>
      </c>
      <c r="CO62" s="47">
        <f>versenyek!$KJ$11*IFERROR(VLOOKUP(VLOOKUP($A62,versenyek!KI:KK,3,FALSE),szabalyok!$A$16:$B$23,2,FALSE),0)</f>
        <v>0</v>
      </c>
      <c r="CP62" s="47">
        <f>versenyek!$KM$11*IFERROR(VLOOKUP(VLOOKUP($A62,versenyek!KL:KN,3,FALSE),szabalyok!$A$16:$B$23,2,FALSE),0)</f>
        <v>0</v>
      </c>
      <c r="CQ62" s="47">
        <f>versenyek!$KP$11*IFERROR(VLOOKUP(VLOOKUP($A62,versenyek!KO:KQ,3,FALSE),szabalyok!$A$16:$B$23,2,FALSE),0)</f>
        <v>0</v>
      </c>
      <c r="CR62" s="47">
        <f>versenyek!$KS$11*IFERROR(VLOOKUP(VLOOKUP($A62,versenyek!KR:KT,3,FALSE),szabalyok!$A$16:$B$23,2,FALSE),0)</f>
        <v>0</v>
      </c>
      <c r="CS62" s="47">
        <f>versenyek!$KV$11*IFERROR(VLOOKUP(VLOOKUP($A62,versenyek!KU:KW,3,FALSE),szabalyok!$A$16:$B$23,2,FALSE),0)</f>
        <v>0</v>
      </c>
      <c r="CT62" s="47">
        <f>versenyek!$KY$11*IFERROR(VLOOKUP(VLOOKUP($A62,versenyek!KX:KZ,3,FALSE),szabalyok!$A$16:$B$23,2,FALSE),0)</f>
        <v>0</v>
      </c>
      <c r="CU62" s="47">
        <f>versenyek!$LB$11*IFERROR(VLOOKUP(VLOOKUP($A62,versenyek!LA:LC,3,FALSE),szabalyok!$A$16:$B$23,2,FALSE),0)</f>
        <v>0</v>
      </c>
      <c r="CV62" s="47">
        <f>versenyek!$LE$11*IFERROR(VLOOKUP(VLOOKUP($A62,versenyek!LD:LF,3,FALSE),szabalyok!$A$16:$B$23,2,FALSE),0)</f>
        <v>0</v>
      </c>
      <c r="CW62" s="47">
        <f>versenyek!$LH$11*IFERROR(VLOOKUP(VLOOKUP($A62,versenyek!LG:LI,3,FALSE),szabalyok!$A$16:$B$23,2,FALSE),0)</f>
        <v>0</v>
      </c>
      <c r="CX62" s="47">
        <f>versenyek!$LK$11*IFERROR(VLOOKUP(VLOOKUP($A62,versenyek!LJ:LL,3,FALSE),szabalyok!$A$16:$B$23,2,FALSE),0)</f>
        <v>0</v>
      </c>
      <c r="CY62" s="47">
        <f>versenyek!$LN$11*IFERROR(VLOOKUP(VLOOKUP($A62,versenyek!LM:LO,3,FALSE),szabalyok!$A$16:$B$23,2,FALSE),0)</f>
        <v>0</v>
      </c>
      <c r="CZ62" s="47">
        <f>versenyek!$LQ$11*IFERROR(VLOOKUP(VLOOKUP($A62,versenyek!LP:LR,3,FALSE),szabalyok!$A$16:$B$23,2,FALSE),0)</f>
        <v>0</v>
      </c>
      <c r="DA62" s="47">
        <f>versenyek!$LT$11*IFERROR(VLOOKUP(VLOOKUP($A62,versenyek!LS:LU,3,FALSE),szabalyok!$A$16:$B$23,2,FALSE),0)</f>
        <v>0</v>
      </c>
      <c r="DB62" s="47">
        <f>versenyek!$LW$11*IFERROR(VLOOKUP(VLOOKUP($A62,versenyek!LV:LX,3,FALSE),szabalyok!$A$16:$B$23,2,FALSE),0)</f>
        <v>0</v>
      </c>
      <c r="DC62" s="47">
        <f>versenyek!$LZ$11*IFERROR(VLOOKUP(VLOOKUP($A62,versenyek!LY:MA,3,FALSE),szabalyok!$A$16:$B$23,2,FALSE),0)</f>
        <v>0</v>
      </c>
      <c r="DD62" s="47">
        <f>versenyek!$MC$11*IFERROR(VLOOKUP(VLOOKUP($A62,versenyek!MB:MD,3,FALSE),szabalyok!$A$16:$B$23,2,FALSE),0)</f>
        <v>0</v>
      </c>
      <c r="DE62" s="47">
        <f>versenyek!$ML$11*IFERROR(VLOOKUP(VLOOKUP($A62,versenyek!MK:MM,3,FALSE),szabalyok!$A$16:$B$23,2,FALSE),0)</f>
        <v>0</v>
      </c>
      <c r="DF62" s="47">
        <f>versenyek!$MO$11*IFERROR(VLOOKUP(VLOOKUP($A62,versenyek!MN:MP,3,FALSE),szabalyok!$A$16:$B$23,2,FALSE),0)</f>
        <v>0</v>
      </c>
      <c r="DG62" s="47">
        <f>versenyek!$MR$11*IFERROR(VLOOKUP(VLOOKUP($A62,versenyek!MQ:MS,3,FALSE),szabalyok!$A$16:$B$23,2,FALSE),0)</f>
        <v>0</v>
      </c>
      <c r="DH62" s="47">
        <f>versenyek!$MU$11*IFERROR(VLOOKUP(VLOOKUP($A62,versenyek!MT:MV,3,FALSE),szabalyok!$A$16:$B$23,2,FALSE),0)</f>
        <v>0</v>
      </c>
      <c r="DI62" s="47">
        <f>versenyek!$MX$11*IFERROR(VLOOKUP(VLOOKUP($A62,versenyek!MW:MY,3,FALSE),szabalyok!$A$16:$B$23,2,FALSE),0)</f>
        <v>0</v>
      </c>
      <c r="DJ62" s="47">
        <f>versenyek!$NA$11*IFERROR(VLOOKUP(VLOOKUP($A62,versenyek!MZ:NB,3,FALSE),szabalyok!$A$16:$B$23,2,FALSE),0)</f>
        <v>0</v>
      </c>
      <c r="DK62" s="47">
        <f>versenyek!$ND$11*IFERROR(VLOOKUP(VLOOKUP($A62,versenyek!NC:NE,3,FALSE),szabalyok!$A$16:$B$23,2,FALSE),0)</f>
        <v>0</v>
      </c>
      <c r="DL62" s="47">
        <f>versenyek!$NG$11*IFERROR(VLOOKUP(VLOOKUP($A62,versenyek!NF:NH,3,FALSE),szabalyok!$A$16:$B$23,2,FALSE),0)</f>
        <v>0</v>
      </c>
      <c r="DM62" s="47">
        <f>versenyek!$NJ$11*IFERROR(VLOOKUP(VLOOKUP($A62,versenyek!NI:NK,3,FALSE),szabalyok!$A$16:$B$23,2,FALSE),0)</f>
        <v>0</v>
      </c>
      <c r="DN62" s="47">
        <f>versenyek!$NM$11*IFERROR(VLOOKUP(VLOOKUP($A62,versenyek!NL:NN,3,FALSE),szabalyok!$A$16:$B$23,2,FALSE),0)</f>
        <v>0</v>
      </c>
      <c r="DO62" s="47">
        <f>versenyek!$NP$11*IFERROR(VLOOKUP(VLOOKUP($A62,versenyek!NO:NQ,3,FALSE),szabalyok!$A$16:$B$23,2,FALSE),0)</f>
        <v>0</v>
      </c>
      <c r="DP62" s="47">
        <f>versenyek!$NS$11*IFERROR(VLOOKUP(VLOOKUP($A62,versenyek!NR:NT,3,FALSE),szabalyok!$A$16:$B$23,2,FALSE),0)</f>
        <v>0</v>
      </c>
      <c r="DQ62" s="47">
        <f>versenyek!$NV$11*IFERROR(VLOOKUP(VLOOKUP($A62,versenyek!NU:NW,3,FALSE),szabalyok!$A$16:$B$23,2,FALSE),0)</f>
        <v>0</v>
      </c>
      <c r="DR62" s="47">
        <f>versenyek!$NY$11*IFERROR(VLOOKUP(VLOOKUP($A62,versenyek!NX:NZ,3,FALSE),szabalyok!$A$16:$B$23,2,FALSE),0)</f>
        <v>0</v>
      </c>
      <c r="DS62" s="47">
        <f>versenyek!$OB$11*IFERROR(VLOOKUP(VLOOKUP($A62,versenyek!OA:OC,3,FALSE),szabalyok!$A$16:$B$23,2,FALSE),0)</f>
        <v>0</v>
      </c>
      <c r="DT62" s="47">
        <f>versenyek!$OE$11*IFERROR(VLOOKUP(VLOOKUP($A62,versenyek!OD:OF,3,FALSE),szabalyok!$A$16:$B$23,2,FALSE),0)</f>
        <v>0</v>
      </c>
      <c r="DU62" s="47">
        <f>versenyek!$OH$11*IFERROR(VLOOKUP(VLOOKUP($A62,versenyek!OG:OI,3,FALSE),szabalyok!$A$16:$B$23,2,FALSE),0)</f>
        <v>0</v>
      </c>
      <c r="DV62" s="47">
        <f>versenyek!$OK$11*IFERROR(VLOOKUP(VLOOKUP($A62,versenyek!OJ:OL,3,FALSE),szabalyok!$A$16:$B$23,2,FALSE),0)</f>
        <v>0</v>
      </c>
      <c r="DW62" s="47">
        <f>versenyek!$ON$11*IFERROR(VLOOKUP(VLOOKUP($A62,versenyek!OM:OO,3,FALSE),szabalyok!$A$16:$B$23,2,FALSE),0)</f>
        <v>0</v>
      </c>
      <c r="DX62" s="47">
        <f>versenyek!$OQ$11*IFERROR(VLOOKUP(VLOOKUP($A62,versenyek!OP:OR,3,FALSE),szabalyok!$A$16:$B$23,2,FALSE),0)</f>
        <v>0</v>
      </c>
      <c r="DY62" s="47">
        <f>versenyek!$OT$11*IFERROR(VLOOKUP(VLOOKUP($A62,versenyek!OS:OU,3,FALSE),szabalyok!$A$16:$B$23,2,FALSE),0)</f>
        <v>0</v>
      </c>
      <c r="DZ62" s="47">
        <f>versenyek!$OW$11*IFERROR(VLOOKUP(VLOOKUP($A62,versenyek!OV:OX,3,FALSE),szabalyok!$A$16:$B$23,2,FALSE),0)</f>
        <v>5.947564130708705</v>
      </c>
      <c r="EA62" s="47">
        <f>versenyek!$OZ$11*IFERROR(VLOOKUP(VLOOKUP($A62,versenyek!OY:PA,3,FALSE),szabalyok!$A$16:$B$23,2,FALSE),0)</f>
        <v>0</v>
      </c>
      <c r="EB62" s="47">
        <f>versenyek!$PC$11*IFERROR(VLOOKUP(VLOOKUP($A62,versenyek!PB:PD,3,FALSE),szabalyok!$A$16:$B$23,2,FALSE),0)</f>
        <v>0</v>
      </c>
      <c r="EC62" s="47">
        <f>versenyek!$PF$11*IFERROR(VLOOKUP(VLOOKUP($A62,versenyek!PE:PG,3,FALSE),szabalyok!$A$16:$B$23,2,FALSE),0)</f>
        <v>0</v>
      </c>
      <c r="ED62" s="47">
        <f>versenyek!$PI$11*IFERROR(VLOOKUP(VLOOKUP($A62,versenyek!PH:PJ,3,FALSE),szabalyok!$A$16:$B$23,2,FALSE),0)</f>
        <v>0</v>
      </c>
      <c r="EE62" s="47">
        <f>versenyek!$PL$11*IFERROR(VLOOKUP(VLOOKUP($A62,versenyek!PK:PM,3,FALSE),szabalyok!$A$16:$B$23,2,FALSE),0)</f>
        <v>0</v>
      </c>
      <c r="EF62" s="47">
        <f>versenyek!$PO$11*IFERROR(VLOOKUP(VLOOKUP($A62,versenyek!PN:PP,3,FALSE),szabalyok!$A$16:$B$23,2,FALSE),0)</f>
        <v>0</v>
      </c>
      <c r="EG62" s="47">
        <f>versenyek!$PR$11*IFERROR(VLOOKUP(VLOOKUP($A62,versenyek!PQ:PS,3,FALSE),szabalyok!$A$16:$B$23,2,FALSE),0)</f>
        <v>0</v>
      </c>
      <c r="EH62" s="47">
        <f>versenyek!$PU$11*IFERROR(VLOOKUP(VLOOKUP($A62,versenyek!PT:PV,3,FALSE),szabalyok!$A$16:$B$23,2,FALSE),0)</f>
        <v>0</v>
      </c>
      <c r="EI62" s="47">
        <f>versenyek!$PX$11*IFERROR(VLOOKUP(VLOOKUP($A62,versenyek!PW:PY,3,FALSE),szabalyok!$A$16:$B$23,2,FALSE),0)</f>
        <v>0</v>
      </c>
      <c r="EJ62" s="47">
        <f>versenyek!$QA$11*IFERROR(VLOOKUP(VLOOKUP($A62,versenyek!PZ:QB,3,FALSE),szabalyok!$A$16:$B$23,2,FALSE),0)</f>
        <v>0</v>
      </c>
      <c r="EK62" s="47">
        <f>versenyek!$QD$11*IFERROR(VLOOKUP(VLOOKUP($A62,versenyek!QC:QE,3,FALSE),szabalyok!$A$16:$B$23,2,FALSE),0)</f>
        <v>0</v>
      </c>
      <c r="EL62" s="47">
        <f>versenyek!$QG$11*IFERROR(VLOOKUP(VLOOKUP($A62,versenyek!QF:QH,3,FALSE),szabalyok!$A$16:$B$23,2,FALSE),0)</f>
        <v>0</v>
      </c>
      <c r="EM62" s="47">
        <f>versenyek!$QJ$11*IFERROR(VLOOKUP(VLOOKUP($A62,versenyek!QI:QK,3,FALSE),szabalyok!$A$16:$B$23,2,FALSE),0)</f>
        <v>0</v>
      </c>
      <c r="EN62" s="47">
        <f>versenyek!$QM$11*IFERROR(VLOOKUP(VLOOKUP($A62,versenyek!QL:QN,3,FALSE),szabalyok!$A$16:$B$23,2,FALSE),0)</f>
        <v>0</v>
      </c>
      <c r="EO62" s="47">
        <f>versenyek!$QP$11*IFERROR(VLOOKUP(VLOOKUP($A62,versenyek!QO:QQ,3,FALSE),szabalyok!$A$16:$B$23,2,FALSE),0)</f>
        <v>0</v>
      </c>
      <c r="EP62" s="47">
        <f>versenyek!$QS$11*IFERROR(VLOOKUP(VLOOKUP($A62,versenyek!QR:QT,3,FALSE),szabalyok!$A$16:$B$23,2,FALSE),0)</f>
        <v>0</v>
      </c>
      <c r="EQ62" s="47">
        <f>versenyek!$QV$11*IFERROR(VLOOKUP(VLOOKUP($A62,versenyek!QU:QW,3,FALSE),szabalyok!$A$16:$B$23,2,FALSE),0)</f>
        <v>0</v>
      </c>
      <c r="ER62" s="47">
        <f>versenyek!$RE$11*IFERROR(VLOOKUP(VLOOKUP($A62,versenyek!RD:RF,3,FALSE),szabalyok!$A$16:$B$23,2,FALSE),0)</f>
        <v>0</v>
      </c>
      <c r="ES62" s="47">
        <f>versenyek!$RH$11*IFERROR(VLOOKUP(VLOOKUP($A62,versenyek!RG:RI,3,FALSE),szabalyok!$A$16:$B$23,2,FALSE),0)</f>
        <v>0</v>
      </c>
      <c r="ET62" s="47">
        <f>versenyek!$RK$11*IFERROR(VLOOKUP(VLOOKUP($A62,versenyek!RJ:RL,3,FALSE),szabalyok!$A$16:$B$23,2,FALSE),0)</f>
        <v>0</v>
      </c>
      <c r="EU62" s="47">
        <f>versenyek!$RN$11*IFERROR(VLOOKUP(VLOOKUP($A62,versenyek!RM:RO,3,FALSE),szabalyok!$A$16:$B$23,2,FALSE),0)</f>
        <v>0</v>
      </c>
      <c r="EV62" s="47">
        <f>versenyek!$RQ$11*IFERROR(VLOOKUP(VLOOKUP($A62,versenyek!RP:RR,3,FALSE),szabalyok!$A$16:$B$23,2,FALSE),0)</f>
        <v>0</v>
      </c>
      <c r="EW62" s="47">
        <f>versenyek!$RT$11*IFERROR(VLOOKUP(VLOOKUP($A62,versenyek!RS:RU,3,FALSE),szabalyok!$A$16:$B$23,2,FALSE),0)</f>
        <v>0</v>
      </c>
      <c r="EX62" s="47">
        <f>versenyek!$RW$11*IFERROR(VLOOKUP(VLOOKUP($A62,versenyek!RV:RX,3,FALSE),szabalyok!$A$16:$B$23,2,FALSE),0)</f>
        <v>0</v>
      </c>
      <c r="EY62" s="47">
        <f>versenyek!$RZ$11*IFERROR(VLOOKUP(VLOOKUP($A62,versenyek!RY:SA,3,FALSE),szabalyok!$A$16:$B$23,2,FALSE),0)</f>
        <v>0</v>
      </c>
      <c r="EZ62" s="47">
        <f>versenyek!$SC$11*IFERROR(VLOOKUP(VLOOKUP($A62,versenyek!SB:SD,3,FALSE),szabalyok!$A$16:$B$23,2,FALSE),0)</f>
        <v>0</v>
      </c>
      <c r="FA62" s="47">
        <f>versenyek!$SF$11*IFERROR(VLOOKUP(VLOOKUP($A62,versenyek!SE:SG,3,FALSE),szabalyok!$A$16:$B$23,2,FALSE),0)</f>
        <v>0</v>
      </c>
      <c r="FB62" s="47">
        <f>versenyek!$SI$11*IFERROR(VLOOKUP(VLOOKUP($A62,versenyek!SH:SJ,3,FALSE),szabalyok!$A$16:$B$23,2,FALSE),0)</f>
        <v>0</v>
      </c>
      <c r="FC62" s="47">
        <f>versenyek!$SL$11*IFERROR(VLOOKUP(VLOOKUP($A62,versenyek!SK:SM,3,FALSE),szabalyok!$A$16:$B$23,2,FALSE),0)</f>
        <v>0</v>
      </c>
      <c r="FD62" s="47">
        <f>versenyek!$SO$11*IFERROR(VLOOKUP(VLOOKUP($A62,versenyek!SN:SP,3,FALSE),szabalyok!$A$16:$B$23,2,FALSE),0)</f>
        <v>0</v>
      </c>
      <c r="FE62" s="47">
        <f>versenyek!$SR$11*IFERROR(VLOOKUP(VLOOKUP($A62,versenyek!SQ:SS,3,FALSE),szabalyok!$A$16:$B$23,2,FALSE),0)</f>
        <v>0</v>
      </c>
      <c r="FF62" s="47">
        <f>versenyek!$SU$11*IFERROR(VLOOKUP(VLOOKUP($A62,versenyek!ST:SV,3,FALSE),szabalyok!$A$16:$B$23,2,FALSE),0)</f>
        <v>0</v>
      </c>
      <c r="FG62" s="47">
        <f>versenyek!$SX$11*IFERROR(VLOOKUP(VLOOKUP($A62,versenyek!SW:SY,3,FALSE),szabalyok!$A$16:$B$23,2,FALSE),0)</f>
        <v>0</v>
      </c>
      <c r="FH62" s="47">
        <f>versenyek!$TA$11*IFERROR(VLOOKUP(VLOOKUP($A62,versenyek!SZ:TB,3,FALSE),szabalyok!$A$16:$B$23,2,FALSE),0)</f>
        <v>0</v>
      </c>
      <c r="FI62" s="47">
        <f>versenyek!$TD$11*IFERROR(VLOOKUP(VLOOKUP($A62,versenyek!TC:TE,3,FALSE),szabalyok!$A$16:$B$23,2,FALSE),0)</f>
        <v>0</v>
      </c>
      <c r="FJ62" s="47">
        <f>versenyek!$TG$11*IFERROR(VLOOKUP(VLOOKUP($A62,versenyek!TF:TH,3,FALSE),szabalyok!$A$16:$B$23,2,FALSE),0)</f>
        <v>0</v>
      </c>
      <c r="FK62" s="47">
        <f>versenyek!$TJ$11*IFERROR(VLOOKUP(VLOOKUP($A62,versenyek!TI:TK,3,FALSE),szabalyok!$A$16:$B$23,2,FALSE),0)</f>
        <v>0</v>
      </c>
      <c r="FL62" s="47">
        <f>versenyek!$TM$11*IFERROR(VLOOKUP(VLOOKUP($A62,versenyek!TL:TN,3,FALSE),szabalyok!$A$16:$B$23,2,FALSE),0)</f>
        <v>0</v>
      </c>
      <c r="FM62" s="47">
        <f>versenyek!$TP$11*IFERROR(VLOOKUP(VLOOKUP($A62,versenyek!TO:TQ,3,FALSE),szabalyok!$A$16:$B$23,2,FALSE),0)</f>
        <v>0</v>
      </c>
      <c r="FN62" s="47">
        <f>versenyek!$TS$11*IFERROR(VLOOKUP(VLOOKUP($A62,versenyek!TR:TT,3,FALSE),szabalyok!$A$16:$B$23,2,FALSE),0)</f>
        <v>0</v>
      </c>
      <c r="FO62" s="47"/>
      <c r="FP62" s="235">
        <f t="shared" si="1"/>
        <v>0</v>
      </c>
    </row>
    <row r="63" spans="1:172">
      <c r="A63" s="63" t="s">
        <v>1542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  <c r="P63" s="47">
        <v>34.76949927759572</v>
      </c>
      <c r="Q63" s="47">
        <v>0</v>
      </c>
      <c r="R63" s="47">
        <f>versenyek!$BD$11*IFERROR(VLOOKUP(VLOOKUP($A63,versenyek!BC:BE,3,FALSE),szabalyok!$A$16:$B$23,2,FALSE),0)</f>
        <v>0</v>
      </c>
      <c r="S63" s="47">
        <f>versenyek!$BG$11*IFERROR(VLOOKUP(VLOOKUP($A63,versenyek!BF:BH,3,FALSE),szabalyok!$A$16:$B$23,2,FALSE),0)</f>
        <v>0</v>
      </c>
      <c r="T63" s="47">
        <f>versenyek!$BJ$11*IFERROR(VLOOKUP(VLOOKUP($A63,versenyek!BI:BK,3,FALSE),szabalyok!$A$16:$B$23,2,FALSE),0)</f>
        <v>0</v>
      </c>
      <c r="U63" s="47">
        <f>versenyek!$BM$11*IFERROR(VLOOKUP(VLOOKUP($A63,versenyek!BL:BN,3,FALSE),szabalyok!$A$16:$B$23,2,FALSE),0)</f>
        <v>0</v>
      </c>
      <c r="V63" s="47">
        <f>versenyek!$BP$11*IFERROR(VLOOKUP(VLOOKUP($A63,versenyek!BO:BQ,3,FALSE),szabalyok!$A$16:$B$23,2,FALSE),0)</f>
        <v>0</v>
      </c>
      <c r="W63" s="47">
        <f>versenyek!$BS$11*IFERROR(VLOOKUP(VLOOKUP($A63,versenyek!BR:BT,3,FALSE),szabalyok!$A$16:$B$23,2,FALSE),0)</f>
        <v>0</v>
      </c>
      <c r="X63" s="47">
        <f>versenyek!$BV$11*IFERROR(VLOOKUP(VLOOKUP($A63,versenyek!BU:BW,3,FALSE),szabalyok!$A$16:$B$23,2,FALSE),0)</f>
        <v>0</v>
      </c>
      <c r="Y63" s="47">
        <f>versenyek!$BY$11*IFERROR(VLOOKUP(VLOOKUP($A63,versenyek!BX:BZ,3,FALSE),szabalyok!$A$16:$B$23,2,FALSE),0)</f>
        <v>0</v>
      </c>
      <c r="Z63" s="47">
        <f>versenyek!$CB$11*IFERROR(VLOOKUP(VLOOKUP($A63,versenyek!CA:CC,3,FALSE),szabalyok!$A$16:$B$23,2,FALSE),0)</f>
        <v>0</v>
      </c>
      <c r="AA63" s="47">
        <f>versenyek!$CE$11*IFERROR(VLOOKUP(VLOOKUP($A63,versenyek!CD:CF,3,FALSE),szabalyok!$A$16:$B$23,2,FALSE),0)</f>
        <v>0</v>
      </c>
      <c r="AB63" s="47">
        <f>versenyek!$CH$11*IFERROR(VLOOKUP(VLOOKUP($A63,versenyek!CG:CI,3,FALSE),szabalyok!$A$16:$B$23,2,FALSE),0)</f>
        <v>0</v>
      </c>
      <c r="AC63" s="47">
        <f>versenyek!$CK$11*IFERROR(VLOOKUP(VLOOKUP($A63,versenyek!CJ:CL,3,FALSE),szabalyok!$A$16:$B$23,2,FALSE),0)</f>
        <v>0</v>
      </c>
      <c r="AD63" s="47">
        <f>versenyek!$CN$11*IFERROR(VLOOKUP(VLOOKUP($A63,versenyek!CM:CO,3,FALSE),szabalyok!$A$16:$B$23,2,FALSE),0)</f>
        <v>0</v>
      </c>
      <c r="AE63" s="47">
        <f>versenyek!$CQ$11*IFERROR(VLOOKUP(VLOOKUP($A63,versenyek!CP:CR,3,FALSE),szabalyok!$A$16:$B$23,2,FALSE),0)</f>
        <v>0</v>
      </c>
      <c r="AF63" s="47">
        <f>versenyek!$CT$11*IFERROR(VLOOKUP(VLOOKUP($A63,versenyek!CS:CU,3,FALSE),szabalyok!$A$16:$B$23,2,FALSE),0)</f>
        <v>0</v>
      </c>
      <c r="AG63" s="47">
        <f>versenyek!$CW$11*IFERROR(VLOOKUP(VLOOKUP($A63,versenyek!CV:CX,3,FALSE),szabalyok!$A$16:$B$23,2,FALSE),0)</f>
        <v>0</v>
      </c>
      <c r="AH63" s="47">
        <f>versenyek!$CZ$11*IFERROR(VLOOKUP(VLOOKUP($A63,versenyek!CY:DA,3,FALSE),szabalyok!$A$16:$B$23,2,FALSE),0)</f>
        <v>0</v>
      </c>
      <c r="AI63" s="47">
        <f>versenyek!$DC$11*IFERROR(VLOOKUP(VLOOKUP($A63,versenyek!DB:DD,3,FALSE),szabalyok!$A$16:$B$23,2,FALSE),0)</f>
        <v>0</v>
      </c>
      <c r="AJ63" s="47">
        <f>versenyek!$DF$11*IFERROR(VLOOKUP(VLOOKUP($A63,versenyek!DE:DG,3,FALSE),szabalyok!$A$16:$B$23,2,FALSE),0)</f>
        <v>0</v>
      </c>
      <c r="AK63" s="47">
        <f>versenyek!$DI$11*IFERROR(VLOOKUP(VLOOKUP($A63,versenyek!DH:DJ,3,FALSE),szabalyok!$A$16:$B$23,2,FALSE),0)</f>
        <v>0</v>
      </c>
      <c r="AL63" s="47">
        <f>versenyek!$DL$11*IFERROR(VLOOKUP(VLOOKUP($A63,versenyek!DK:DM,3,FALSE),szabalyok!$A$16:$B$23,2,FALSE),0)</f>
        <v>0</v>
      </c>
      <c r="AM63" s="47">
        <f>versenyek!$DR$11*IFERROR(VLOOKUP(VLOOKUP($A63,versenyek!DQ:DS,3,FALSE),szabalyok!$A$16:$B$23,2,FALSE),0)</f>
        <v>0</v>
      </c>
      <c r="AN63" s="47">
        <f>versenyek!$DU$11*IFERROR(VLOOKUP(VLOOKUP($A63,versenyek!DT:DV,3,FALSE),szabalyok!$A$16:$B$23,2,FALSE),0)</f>
        <v>0</v>
      </c>
      <c r="AO63" s="47">
        <f>versenyek!$DO$11*IFERROR(VLOOKUP(VLOOKUP($A63,versenyek!DN:DP,3,FALSE),szabalyok!$A$16:$B$23,2,FALSE),0)</f>
        <v>0</v>
      </c>
      <c r="AP63" s="47">
        <f>versenyek!$DX$11*IFERROR(VLOOKUP(VLOOKUP($A63,versenyek!DW:DY,3,FALSE),szabalyok!$A$16:$B$23,2,FALSE),0)</f>
        <v>0</v>
      </c>
      <c r="AQ63" s="47" t="e">
        <f>versenyek!$EA$11*IFERROR(VLOOKUP(VLOOKUP($A63,versenyek!DZ:EB,3,FALSE),szabalyok!$A$16:$B$23,2,FALSE),0)</f>
        <v>#DIV/0!</v>
      </c>
      <c r="AR63" s="47" t="e">
        <f>versenyek!$ED$11*IFERROR(VLOOKUP(VLOOKUP($A63,versenyek!EC:EE,3,FALSE),szabalyok!$A$16:$B$23,2,FALSE),0)</f>
        <v>#DIV/0!</v>
      </c>
      <c r="AS63" s="47">
        <f>versenyek!$EG$11*IFERROR(VLOOKUP(VLOOKUP($A63,versenyek!EF:EH,3,FALSE),szabalyok!$A$16:$B$23,2,FALSE),0)</f>
        <v>0</v>
      </c>
      <c r="AT63" s="47">
        <f>versenyek!$EJ$11*IFERROR(VLOOKUP(VLOOKUP($A63,versenyek!EI:EK,3,FALSE),szabalyok!$A$16:$B$23,2,FALSE),0)</f>
        <v>0</v>
      </c>
      <c r="AU63" s="47">
        <f>versenyek!$EM$11*IFERROR(VLOOKUP(VLOOKUP($A63,versenyek!EL:EN,3,FALSE),szabalyok!$A$16:$B$23,2,FALSE),0)</f>
        <v>0</v>
      </c>
      <c r="AV63" s="47">
        <f>versenyek!$EP$11*IFERROR(VLOOKUP(VLOOKUP($A63,versenyek!EO:EQ,3,FALSE),szabalyok!$A$16:$B$23,2,FALSE),0)</f>
        <v>0</v>
      </c>
      <c r="AW63" s="47">
        <f>versenyek!$EY$11*IFERROR(VLOOKUP(VLOOKUP($A63,versenyek!EX:EZ,3,FALSE),szabalyok!$A$16:$B$23,2,FALSE),0)</f>
        <v>0</v>
      </c>
      <c r="AX63" s="47">
        <f>versenyek!$FB$11*IFERROR(VLOOKUP(VLOOKUP($A63,versenyek!FA:FC,3,FALSE),szabalyok!$A$16:$B$23,2,FALSE),0)</f>
        <v>0</v>
      </c>
      <c r="AY63" s="47">
        <f>versenyek!$FE$11*IFERROR(VLOOKUP(VLOOKUP($A63,versenyek!FD:FF,3,FALSE),szabalyok!$A$16:$B$23,2,FALSE),0)</f>
        <v>0</v>
      </c>
      <c r="AZ63" s="47">
        <f>versenyek!$FH$11*IFERROR(VLOOKUP(VLOOKUP($A63,versenyek!FG:FI,3,FALSE),szabalyok!$A$16:$B$23,2,FALSE),0)</f>
        <v>0</v>
      </c>
      <c r="BA63" s="47">
        <f>versenyek!$FK$11*IFERROR(VLOOKUP(VLOOKUP($A63,versenyek!FJ:FL,3,FALSE),szabalyok!$A$16:$B$23,2,FALSE),0)</f>
        <v>0</v>
      </c>
      <c r="BB63" s="47">
        <f>versenyek!$FN$11*IFERROR(VLOOKUP(VLOOKUP($A63,versenyek!FM:FO,3,FALSE),szabalyok!$A$16:$B$23,2,FALSE),0)</f>
        <v>0</v>
      </c>
      <c r="BC63" s="47">
        <f>versenyek!$FQ$11*IFERROR(VLOOKUP(VLOOKUP($A63,versenyek!FP:FR,3,FALSE),szabalyok!$A$16:$B$23,2,FALSE),0)</f>
        <v>0</v>
      </c>
      <c r="BD63" s="47">
        <f>versenyek!$FT$11*IFERROR(VLOOKUP(VLOOKUP($A63,versenyek!FS:FU,3,FALSE),szabalyok!$A$16:$B$23,2,FALSE),0)</f>
        <v>0</v>
      </c>
      <c r="BE63" s="47">
        <f>versenyek!$FW$11*IFERROR(VLOOKUP(VLOOKUP($A63,versenyek!FV:FX,3,FALSE),szabalyok!$A$16:$B$23,2,FALSE),0)</f>
        <v>0</v>
      </c>
      <c r="BF63" s="47">
        <f>versenyek!$FZ$11*IFERROR(VLOOKUP(VLOOKUP($A63,versenyek!FY:GA,3,FALSE),szabalyok!$A$16:$B$23,2,FALSE),0)</f>
        <v>0</v>
      </c>
      <c r="BG63" s="47">
        <f>versenyek!$GC$11*IFERROR(VLOOKUP(VLOOKUP($A63,versenyek!GB:GD,3,FALSE),szabalyok!$A$16:$B$23,2,FALSE),0)</f>
        <v>0</v>
      </c>
      <c r="BH63" s="47">
        <f>versenyek!$GF$11*IFERROR(VLOOKUP(VLOOKUP($A63,versenyek!GE:GG,3,FALSE),szabalyok!$A$16:$B$23,2,FALSE),0)</f>
        <v>0</v>
      </c>
      <c r="BI63" s="47">
        <f>versenyek!$GI$11*IFERROR(VLOOKUP(VLOOKUP($A63,versenyek!GH:GJ,3,FALSE),szabalyok!$A$16:$B$23,2,FALSE),0)</f>
        <v>0</v>
      </c>
      <c r="BJ63" s="47">
        <f>versenyek!$GL$11*IFERROR(VLOOKUP(VLOOKUP($A63,versenyek!GK:GM,3,FALSE),szabalyok!$A$16:$B$23,2,FALSE),0)</f>
        <v>0</v>
      </c>
      <c r="BK63" s="47">
        <f>versenyek!$GO$11*IFERROR(VLOOKUP(VLOOKUP($A63,versenyek!GN:GP,3,FALSE),szabalyok!$A$16:$B$23,2,FALSE),0)</f>
        <v>0</v>
      </c>
      <c r="BL63" s="47">
        <f>versenyek!$GR$11*IFERROR(VLOOKUP(VLOOKUP($A63,versenyek!GQ:GS,3,FALSE),szabalyok!$A$16:$B$23,2,FALSE),0)</f>
        <v>0</v>
      </c>
      <c r="BM63" s="47">
        <f>versenyek!$GX$11*IFERROR(VLOOKUP(VLOOKUP($A63,versenyek!GW:GY,3,FALSE),szabalyok!$A$16:$B$23,2,FALSE),0)</f>
        <v>0</v>
      </c>
      <c r="BN63" s="47">
        <f>versenyek!$GX$11*IFERROR(VLOOKUP(VLOOKUP($A63,versenyek!GX:GZ,3,FALSE),szabalyok!$A$16:$B$23,2,FALSE),0)</f>
        <v>0</v>
      </c>
      <c r="BO63" s="47">
        <f>versenyek!$HD$11*IFERROR(VLOOKUP(VLOOKUP($A63,versenyek!HC:HE,3,FALSE),szabalyok!$A$16:$B$23,2,FALSE),0)</f>
        <v>0</v>
      </c>
      <c r="BP63" s="47">
        <f>versenyek!$HG$11*IFERROR(VLOOKUP(VLOOKUP($A63,versenyek!HF:HH,3,FALSE),szabalyok!$A$16:$B$23,2,FALSE),0)</f>
        <v>0</v>
      </c>
      <c r="BQ63" s="47">
        <f>versenyek!$HJ$11*IFERROR(VLOOKUP(VLOOKUP($A63,versenyek!HI:HK,3,FALSE),szabalyok!$A$16:$B$23,2,FALSE),0)</f>
        <v>0</v>
      </c>
      <c r="BR63" s="47">
        <f>versenyek!$HM$11*IFERROR(VLOOKUP(VLOOKUP($A63,versenyek!HL:HN,3,FALSE),szabalyok!$A$16:$B$23,2,FALSE),0)</f>
        <v>0</v>
      </c>
      <c r="BS63" s="47">
        <f>versenyek!$HP$11*IFERROR(VLOOKUP(VLOOKUP($A63,versenyek!HO:HQ,3,FALSE),szabalyok!$A$16:$B$23,2,FALSE),0)</f>
        <v>0</v>
      </c>
      <c r="BT63" s="47">
        <f>versenyek!$HS$11*IFERROR(VLOOKUP(VLOOKUP($A63,versenyek!HR:HT,3,FALSE),szabalyok!$A$16:$B$23,2,FALSE),0)</f>
        <v>0</v>
      </c>
      <c r="BU63" s="47">
        <f>versenyek!$HV$11*IFERROR(VLOOKUP(VLOOKUP($A63,versenyek!HU:HW,3,FALSE),szabalyok!$A$16:$B$23,2,FALSE),0)</f>
        <v>0</v>
      </c>
      <c r="BV63" s="47">
        <f>versenyek!$HY$11*IFERROR(VLOOKUP(VLOOKUP($A63,versenyek!HX:HZ,3,FALSE),szabalyok!$A$16:$B$23,2,FALSE),0)</f>
        <v>0</v>
      </c>
      <c r="BW63" s="47">
        <f>versenyek!$IB$11*IFERROR(VLOOKUP(VLOOKUP($A63,versenyek!IA:IC,3,FALSE),szabalyok!$A$16:$B$23,2,FALSE),0)</f>
        <v>0</v>
      </c>
      <c r="BX63" s="47">
        <f>versenyek!$IE$11*IFERROR(VLOOKUP(VLOOKUP($A63,versenyek!ID:IF,3,FALSE),szabalyok!$A$16:$B$23,2,FALSE),0)</f>
        <v>0</v>
      </c>
      <c r="BY63" s="47">
        <f>versenyek!$IH$11*IFERROR(VLOOKUP(VLOOKUP($A63,versenyek!IG:II,3,FALSE),szabalyok!$A$16:$B$23,2,FALSE),0)</f>
        <v>0</v>
      </c>
      <c r="BZ63" s="47">
        <f>versenyek!$IK$11*IFERROR(VLOOKUP(VLOOKUP($A63,versenyek!IJ:IL,3,FALSE),szabalyok!$A$16:$B$23,2,FALSE),0)</f>
        <v>0</v>
      </c>
      <c r="CA63" s="47">
        <f>versenyek!$IN$11*IFERROR(VLOOKUP(VLOOKUP($A63,versenyek!IM:IO,3,FALSE),szabalyok!$A$16:$B$23,2,FALSE),0)</f>
        <v>0</v>
      </c>
      <c r="CB63" s="47">
        <f>versenyek!$IW$11*IFERROR(VLOOKUP(VLOOKUP($A63,versenyek!IV:IX,3,FALSE),szabalyok!$A$16:$B$23,2,FALSE),0)</f>
        <v>0</v>
      </c>
      <c r="CC63" s="47">
        <f>versenyek!$IZ$11*IFERROR(VLOOKUP(VLOOKUP($A63,versenyek!IY:JA,3,FALSE),szabalyok!$A$16:$B$23,2,FALSE),0)</f>
        <v>0</v>
      </c>
      <c r="CD63" s="47">
        <f>versenyek!$JC$11*IFERROR(VLOOKUP(VLOOKUP($A63,versenyek!JB:JD,3,FALSE),szabalyok!$A$16:$B$23,2,FALSE),0)</f>
        <v>0</v>
      </c>
      <c r="CE63" s="47">
        <f>versenyek!$JF$11*IFERROR(VLOOKUP(VLOOKUP($A63,versenyek!JE:JG,3,FALSE),szabalyok!$A$16:$B$23,2,FALSE),0)</f>
        <v>0</v>
      </c>
      <c r="CF63" s="47">
        <f>versenyek!$JI$11*IFERROR(VLOOKUP(VLOOKUP($A63,versenyek!JH:JJ,3,FALSE),szabalyok!$A$16:$B$23,2,FALSE),0)</f>
        <v>0</v>
      </c>
      <c r="CG63" s="47">
        <f>versenyek!$JL$11*IFERROR(VLOOKUP(VLOOKUP($A63,versenyek!JK:JM,3,FALSE),szabalyok!$A$16:$B$23,2,FALSE),0)</f>
        <v>0</v>
      </c>
      <c r="CH63" s="47">
        <f>versenyek!$JO$11*IFERROR(VLOOKUP(VLOOKUP($A63,versenyek!JN:JP,3,FALSE),szabalyok!$A$16:$B$23,2,FALSE),0)</f>
        <v>0</v>
      </c>
      <c r="CI63" s="47">
        <f>versenyek!$JR$11*IFERROR(VLOOKUP(VLOOKUP($A63,versenyek!JQ:JS,3,FALSE),szabalyok!$A$16:$B$23,2,FALSE),0)</f>
        <v>0</v>
      </c>
      <c r="CJ63" s="47">
        <f>versenyek!$JU$11*IFERROR(VLOOKUP(VLOOKUP($A63,versenyek!JT:JV,3,FALSE),szabalyok!$A$16:$B$23,2,FALSE),0)</f>
        <v>0</v>
      </c>
      <c r="CK63" s="47">
        <f>versenyek!$JR$11*IFERROR(VLOOKUP(VLOOKUP($A63,versenyek!JW:JY,3,FALSE),szabalyok!$A$16:$B$23,2,FALSE),0)</f>
        <v>0</v>
      </c>
      <c r="CL63" s="47">
        <f>versenyek!$KA$11*IFERROR(VLOOKUP(VLOOKUP($A63,versenyek!JZ:KB,3,FALSE),szabalyok!$A$16:$B$23,2,FALSE),0)</f>
        <v>0</v>
      </c>
      <c r="CM63" s="47">
        <f>versenyek!$KD$11*IFERROR(VLOOKUP(VLOOKUP($A63,versenyek!KC:KE,3,FALSE),szabalyok!$A$16:$B$23,2,FALSE),0)</f>
        <v>0</v>
      </c>
      <c r="CN63" s="47">
        <f>versenyek!$KG$11*IFERROR(VLOOKUP(VLOOKUP($A63,versenyek!KF:KH,3,FALSE),szabalyok!$A$16:$B$23,2,FALSE),0)</f>
        <v>0</v>
      </c>
      <c r="CO63" s="47">
        <f>versenyek!$KJ$11*IFERROR(VLOOKUP(VLOOKUP($A63,versenyek!KI:KK,3,FALSE),szabalyok!$A$16:$B$23,2,FALSE),0)</f>
        <v>0</v>
      </c>
      <c r="CP63" s="47">
        <f>versenyek!$KM$11*IFERROR(VLOOKUP(VLOOKUP($A63,versenyek!KL:KN,3,FALSE),szabalyok!$A$16:$B$23,2,FALSE),0)</f>
        <v>0</v>
      </c>
      <c r="CQ63" s="47">
        <f>versenyek!$KP$11*IFERROR(VLOOKUP(VLOOKUP($A63,versenyek!KO:KQ,3,FALSE),szabalyok!$A$16:$B$23,2,FALSE),0)</f>
        <v>0</v>
      </c>
      <c r="CR63" s="47">
        <f>versenyek!$KS$11*IFERROR(VLOOKUP(VLOOKUP($A63,versenyek!KR:KT,3,FALSE),szabalyok!$A$16:$B$23,2,FALSE),0)</f>
        <v>0</v>
      </c>
      <c r="CS63" s="47">
        <f>versenyek!$KV$11*IFERROR(VLOOKUP(VLOOKUP($A63,versenyek!KU:KW,3,FALSE),szabalyok!$A$16:$B$23,2,FALSE),0)</f>
        <v>0</v>
      </c>
      <c r="CT63" s="47">
        <f>versenyek!$KY$11*IFERROR(VLOOKUP(VLOOKUP($A63,versenyek!KX:KZ,3,FALSE),szabalyok!$A$16:$B$23,2,FALSE),0)</f>
        <v>0</v>
      </c>
      <c r="CU63" s="47">
        <f>versenyek!$LB$11*IFERROR(VLOOKUP(VLOOKUP($A63,versenyek!LA:LC,3,FALSE),szabalyok!$A$16:$B$23,2,FALSE),0)</f>
        <v>0</v>
      </c>
      <c r="CV63" s="47">
        <f>versenyek!$LE$11*IFERROR(VLOOKUP(VLOOKUP($A63,versenyek!LD:LF,3,FALSE),szabalyok!$A$16:$B$23,2,FALSE),0)</f>
        <v>0</v>
      </c>
      <c r="CW63" s="47">
        <f>versenyek!$LH$11*IFERROR(VLOOKUP(VLOOKUP($A63,versenyek!LG:LI,3,FALSE),szabalyok!$A$16:$B$23,2,FALSE),0)</f>
        <v>0</v>
      </c>
      <c r="CX63" s="47">
        <f>versenyek!$LK$11*IFERROR(VLOOKUP(VLOOKUP($A63,versenyek!LJ:LL,3,FALSE),szabalyok!$A$16:$B$23,2,FALSE),0)</f>
        <v>0</v>
      </c>
      <c r="CY63" s="47">
        <f>versenyek!$LN$11*IFERROR(VLOOKUP(VLOOKUP($A63,versenyek!LM:LO,3,FALSE),szabalyok!$A$16:$B$23,2,FALSE),0)</f>
        <v>0</v>
      </c>
      <c r="CZ63" s="47">
        <f>versenyek!$LQ$11*IFERROR(VLOOKUP(VLOOKUP($A63,versenyek!LP:LR,3,FALSE),szabalyok!$A$16:$B$23,2,FALSE),0)</f>
        <v>0</v>
      </c>
      <c r="DA63" s="47">
        <f>versenyek!$LT$11*IFERROR(VLOOKUP(VLOOKUP($A63,versenyek!LS:LU,3,FALSE),szabalyok!$A$16:$B$23,2,FALSE),0)</f>
        <v>0</v>
      </c>
      <c r="DB63" s="47">
        <f>versenyek!$LW$11*IFERROR(VLOOKUP(VLOOKUP($A63,versenyek!LV:LX,3,FALSE),szabalyok!$A$16:$B$23,2,FALSE),0)</f>
        <v>0</v>
      </c>
      <c r="DC63" s="47">
        <f>versenyek!$LZ$11*IFERROR(VLOOKUP(VLOOKUP($A63,versenyek!LY:MA,3,FALSE),szabalyok!$A$16:$B$23,2,FALSE),0)</f>
        <v>0</v>
      </c>
      <c r="DD63" s="47">
        <f>versenyek!$MC$11*IFERROR(VLOOKUP(VLOOKUP($A63,versenyek!MB:MD,3,FALSE),szabalyok!$A$16:$B$23,2,FALSE),0)</f>
        <v>0</v>
      </c>
      <c r="DE63" s="47">
        <f>versenyek!$ML$11*IFERROR(VLOOKUP(VLOOKUP($A63,versenyek!MK:MM,3,FALSE),szabalyok!$A$16:$B$23,2,FALSE),0)</f>
        <v>0</v>
      </c>
      <c r="DF63" s="47">
        <f>versenyek!$MO$11*IFERROR(VLOOKUP(VLOOKUP($A63,versenyek!MN:MP,3,FALSE),szabalyok!$A$16:$B$23,2,FALSE),0)</f>
        <v>0</v>
      </c>
      <c r="DG63" s="47">
        <f>versenyek!$MR$11*IFERROR(VLOOKUP(VLOOKUP($A63,versenyek!MQ:MS,3,FALSE),szabalyok!$A$16:$B$23,2,FALSE),0)</f>
        <v>0</v>
      </c>
      <c r="DH63" s="47">
        <f>versenyek!$MU$11*IFERROR(VLOOKUP(VLOOKUP($A63,versenyek!MT:MV,3,FALSE),szabalyok!$A$16:$B$23,2,FALSE),0)</f>
        <v>0</v>
      </c>
      <c r="DI63" s="47">
        <f>versenyek!$MX$11*IFERROR(VLOOKUP(VLOOKUP($A63,versenyek!MW:MY,3,FALSE),szabalyok!$A$16:$B$23,2,FALSE),0)</f>
        <v>0</v>
      </c>
      <c r="DJ63" s="47">
        <f>versenyek!$NA$11*IFERROR(VLOOKUP(VLOOKUP($A63,versenyek!MZ:NB,3,FALSE),szabalyok!$A$16:$B$23,2,FALSE),0)</f>
        <v>0</v>
      </c>
      <c r="DK63" s="47">
        <f>versenyek!$ND$11*IFERROR(VLOOKUP(VLOOKUP($A63,versenyek!NC:NE,3,FALSE),szabalyok!$A$16:$B$23,2,FALSE),0)</f>
        <v>0</v>
      </c>
      <c r="DL63" s="47">
        <f>versenyek!$NG$11*IFERROR(VLOOKUP(VLOOKUP($A63,versenyek!NF:NH,3,FALSE),szabalyok!$A$16:$B$23,2,FALSE),0)</f>
        <v>0</v>
      </c>
      <c r="DM63" s="47">
        <f>versenyek!$NJ$11*IFERROR(VLOOKUP(VLOOKUP($A63,versenyek!NI:NK,3,FALSE),szabalyok!$A$16:$B$23,2,FALSE),0)</f>
        <v>0</v>
      </c>
      <c r="DN63" s="47">
        <f>versenyek!$NM$11*IFERROR(VLOOKUP(VLOOKUP($A63,versenyek!NL:NN,3,FALSE),szabalyok!$A$16:$B$23,2,FALSE),0)</f>
        <v>0</v>
      </c>
      <c r="DO63" s="47">
        <f>versenyek!$NP$11*IFERROR(VLOOKUP(VLOOKUP($A63,versenyek!NO:NQ,3,FALSE),szabalyok!$A$16:$B$23,2,FALSE),0)</f>
        <v>0</v>
      </c>
      <c r="DP63" s="47">
        <f>versenyek!$NS$11*IFERROR(VLOOKUP(VLOOKUP($A63,versenyek!NR:NT,3,FALSE),szabalyok!$A$16:$B$23,2,FALSE),0)</f>
        <v>0</v>
      </c>
      <c r="DQ63" s="47">
        <f>versenyek!$NV$11*IFERROR(VLOOKUP(VLOOKUP($A63,versenyek!NU:NW,3,FALSE),szabalyok!$A$16:$B$23,2,FALSE),0)</f>
        <v>0</v>
      </c>
      <c r="DR63" s="47">
        <f>versenyek!$NY$11*IFERROR(VLOOKUP(VLOOKUP($A63,versenyek!NX:NZ,3,FALSE),szabalyok!$A$16:$B$23,2,FALSE),0)</f>
        <v>0</v>
      </c>
      <c r="DS63" s="47">
        <f>versenyek!$OB$11*IFERROR(VLOOKUP(VLOOKUP($A63,versenyek!OA:OC,3,FALSE),szabalyok!$A$16:$B$23,2,FALSE),0)</f>
        <v>0</v>
      </c>
      <c r="DT63" s="47">
        <f>versenyek!$OE$11*IFERROR(VLOOKUP(VLOOKUP($A63,versenyek!OD:OF,3,FALSE),szabalyok!$A$16:$B$23,2,FALSE),0)</f>
        <v>0</v>
      </c>
      <c r="DU63" s="47">
        <f>versenyek!$OH$11*IFERROR(VLOOKUP(VLOOKUP($A63,versenyek!OG:OI,3,FALSE),szabalyok!$A$16:$B$23,2,FALSE),0)</f>
        <v>0</v>
      </c>
      <c r="DV63" s="47">
        <f>versenyek!$OK$11*IFERROR(VLOOKUP(VLOOKUP($A63,versenyek!OJ:OL,3,FALSE),szabalyok!$A$16:$B$23,2,FALSE),0)</f>
        <v>0</v>
      </c>
      <c r="DW63" s="47">
        <f>versenyek!$ON$11*IFERROR(VLOOKUP(VLOOKUP($A63,versenyek!OM:OO,3,FALSE),szabalyok!$A$16:$B$23,2,FALSE),0)</f>
        <v>0</v>
      </c>
      <c r="DX63" s="47">
        <f>versenyek!$OQ$11*IFERROR(VLOOKUP(VLOOKUP($A63,versenyek!OP:OR,3,FALSE),szabalyok!$A$16:$B$23,2,FALSE),0)</f>
        <v>0</v>
      </c>
      <c r="DY63" s="47">
        <f>versenyek!$OT$11*IFERROR(VLOOKUP(VLOOKUP($A63,versenyek!OS:OU,3,FALSE),szabalyok!$A$16:$B$23,2,FALSE),0)</f>
        <v>25.222986465498117</v>
      </c>
      <c r="DZ63" s="47">
        <f>versenyek!$OW$11*IFERROR(VLOOKUP(VLOOKUP($A63,versenyek!OV:OX,3,FALSE),szabalyok!$A$16:$B$23,2,FALSE),0)</f>
        <v>0</v>
      </c>
      <c r="EA63" s="47">
        <f>versenyek!$OZ$11*IFERROR(VLOOKUP(VLOOKUP($A63,versenyek!OY:PA,3,FALSE),szabalyok!$A$16:$B$23,2,FALSE),0)</f>
        <v>0</v>
      </c>
      <c r="EB63" s="47">
        <f>versenyek!$PC$11*IFERROR(VLOOKUP(VLOOKUP($A63,versenyek!PB:PD,3,FALSE),szabalyok!$A$16:$B$23,2,FALSE),0)</f>
        <v>0</v>
      </c>
      <c r="EC63" s="47">
        <f>versenyek!$PF$11*IFERROR(VLOOKUP(VLOOKUP($A63,versenyek!PE:PG,3,FALSE),szabalyok!$A$16:$B$23,2,FALSE),0)</f>
        <v>0</v>
      </c>
      <c r="ED63" s="47">
        <f>versenyek!$PI$11*IFERROR(VLOOKUP(VLOOKUP($A63,versenyek!PH:PJ,3,FALSE),szabalyok!$A$16:$B$23,2,FALSE),0)</f>
        <v>0</v>
      </c>
      <c r="EE63" s="47">
        <f>versenyek!$PL$11*IFERROR(VLOOKUP(VLOOKUP($A63,versenyek!PK:PM,3,FALSE),szabalyok!$A$16:$B$23,2,FALSE),0)</f>
        <v>0</v>
      </c>
      <c r="EF63" s="47">
        <f>versenyek!$PO$11*IFERROR(VLOOKUP(VLOOKUP($A63,versenyek!PN:PP,3,FALSE),szabalyok!$A$16:$B$23,2,FALSE),0)</f>
        <v>0</v>
      </c>
      <c r="EG63" s="47">
        <f>versenyek!$PR$11*IFERROR(VLOOKUP(VLOOKUP($A63,versenyek!PQ:PS,3,FALSE),szabalyok!$A$16:$B$23,2,FALSE),0)</f>
        <v>0</v>
      </c>
      <c r="EH63" s="47">
        <f>versenyek!$PU$11*IFERROR(VLOOKUP(VLOOKUP($A63,versenyek!PT:PV,3,FALSE),szabalyok!$A$16:$B$23,2,FALSE),0)</f>
        <v>0</v>
      </c>
      <c r="EI63" s="47">
        <f>versenyek!$PX$11*IFERROR(VLOOKUP(VLOOKUP($A63,versenyek!PW:PY,3,FALSE),szabalyok!$A$16:$B$23,2,FALSE),0)</f>
        <v>0</v>
      </c>
      <c r="EJ63" s="47">
        <f>versenyek!$QA$11*IFERROR(VLOOKUP(VLOOKUP($A63,versenyek!PZ:QB,3,FALSE),szabalyok!$A$16:$B$23,2,FALSE),0)</f>
        <v>0</v>
      </c>
      <c r="EK63" s="47">
        <f>versenyek!$QD$11*IFERROR(VLOOKUP(VLOOKUP($A63,versenyek!QC:QE,3,FALSE),szabalyok!$A$16:$B$23,2,FALSE),0)</f>
        <v>0</v>
      </c>
      <c r="EL63" s="47">
        <f>versenyek!$QG$11*IFERROR(VLOOKUP(VLOOKUP($A63,versenyek!QF:QH,3,FALSE),szabalyok!$A$16:$B$23,2,FALSE),0)</f>
        <v>0</v>
      </c>
      <c r="EM63" s="47">
        <f>versenyek!$QJ$11*IFERROR(VLOOKUP(VLOOKUP($A63,versenyek!QI:QK,3,FALSE),szabalyok!$A$16:$B$23,2,FALSE),0)</f>
        <v>0</v>
      </c>
      <c r="EN63" s="47">
        <f>versenyek!$QM$11*IFERROR(VLOOKUP(VLOOKUP($A63,versenyek!QL:QN,3,FALSE),szabalyok!$A$16:$B$23,2,FALSE),0)</f>
        <v>0</v>
      </c>
      <c r="EO63" s="47">
        <f>versenyek!$QP$11*IFERROR(VLOOKUP(VLOOKUP($A63,versenyek!QO:QQ,3,FALSE),szabalyok!$A$16:$B$23,2,FALSE),0)</f>
        <v>0</v>
      </c>
      <c r="EP63" s="47">
        <f>versenyek!$QS$11*IFERROR(VLOOKUP(VLOOKUP($A63,versenyek!QR:QT,3,FALSE),szabalyok!$A$16:$B$23,2,FALSE),0)</f>
        <v>0</v>
      </c>
      <c r="EQ63" s="47">
        <f>versenyek!$QV$11*IFERROR(VLOOKUP(VLOOKUP($A63,versenyek!QU:QW,3,FALSE),szabalyok!$A$16:$B$23,2,FALSE),0)</f>
        <v>0</v>
      </c>
      <c r="ER63" s="47">
        <f>versenyek!$RE$11*IFERROR(VLOOKUP(VLOOKUP($A63,versenyek!RD:RF,3,FALSE),szabalyok!$A$16:$B$23,2,FALSE),0)</f>
        <v>0</v>
      </c>
      <c r="ES63" s="47">
        <f>versenyek!$RH$11*IFERROR(VLOOKUP(VLOOKUP($A63,versenyek!RG:RI,3,FALSE),szabalyok!$A$16:$B$23,2,FALSE),0)</f>
        <v>0</v>
      </c>
      <c r="ET63" s="47">
        <f>versenyek!$RK$11*IFERROR(VLOOKUP(VLOOKUP($A63,versenyek!RJ:RL,3,FALSE),szabalyok!$A$16:$B$23,2,FALSE),0)</f>
        <v>0</v>
      </c>
      <c r="EU63" s="47">
        <f>versenyek!$RN$11*IFERROR(VLOOKUP(VLOOKUP($A63,versenyek!RM:RO,3,FALSE),szabalyok!$A$16:$B$23,2,FALSE),0)</f>
        <v>0</v>
      </c>
      <c r="EV63" s="47">
        <f>versenyek!$RQ$11*IFERROR(VLOOKUP(VLOOKUP($A63,versenyek!RP:RR,3,FALSE),szabalyok!$A$16:$B$23,2,FALSE),0)</f>
        <v>0</v>
      </c>
      <c r="EW63" s="47">
        <f>versenyek!$RT$11*IFERROR(VLOOKUP(VLOOKUP($A63,versenyek!RS:RU,3,FALSE),szabalyok!$A$16:$B$23,2,FALSE),0)</f>
        <v>0</v>
      </c>
      <c r="EX63" s="47">
        <f>versenyek!$RW$11*IFERROR(VLOOKUP(VLOOKUP($A63,versenyek!RV:RX,3,FALSE),szabalyok!$A$16:$B$23,2,FALSE),0)</f>
        <v>0</v>
      </c>
      <c r="EY63" s="47">
        <f>versenyek!$RZ$11*IFERROR(VLOOKUP(VLOOKUP($A63,versenyek!RY:SA,3,FALSE),szabalyok!$A$16:$B$23,2,FALSE),0)</f>
        <v>0</v>
      </c>
      <c r="EZ63" s="47">
        <f>versenyek!$SC$11*IFERROR(VLOOKUP(VLOOKUP($A63,versenyek!SB:SD,3,FALSE),szabalyok!$A$16:$B$23,2,FALSE),0)</f>
        <v>0</v>
      </c>
      <c r="FA63" s="47">
        <f>versenyek!$SF$11*IFERROR(VLOOKUP(VLOOKUP($A63,versenyek!SE:SG,3,FALSE),szabalyok!$A$16:$B$23,2,FALSE),0)</f>
        <v>0</v>
      </c>
      <c r="FB63" s="47">
        <f>versenyek!$SI$11*IFERROR(VLOOKUP(VLOOKUP($A63,versenyek!SH:SJ,3,FALSE),szabalyok!$A$16:$B$23,2,FALSE),0)</f>
        <v>0</v>
      </c>
      <c r="FC63" s="47">
        <f>versenyek!$SL$11*IFERROR(VLOOKUP(VLOOKUP($A63,versenyek!SK:SM,3,FALSE),szabalyok!$A$16:$B$23,2,FALSE),0)</f>
        <v>0</v>
      </c>
      <c r="FD63" s="47">
        <f>versenyek!$SO$11*IFERROR(VLOOKUP(VLOOKUP($A63,versenyek!SN:SP,3,FALSE),szabalyok!$A$16:$B$23,2,FALSE),0)</f>
        <v>0</v>
      </c>
      <c r="FE63" s="47">
        <f>versenyek!$SR$11*IFERROR(VLOOKUP(VLOOKUP($A63,versenyek!SQ:SS,3,FALSE),szabalyok!$A$16:$B$23,2,FALSE),0)</f>
        <v>0</v>
      </c>
      <c r="FF63" s="47">
        <f>versenyek!$SU$11*IFERROR(VLOOKUP(VLOOKUP($A63,versenyek!ST:SV,3,FALSE),szabalyok!$A$16:$B$23,2,FALSE),0)</f>
        <v>0</v>
      </c>
      <c r="FG63" s="47">
        <f>versenyek!$SX$11*IFERROR(VLOOKUP(VLOOKUP($A63,versenyek!SW:SY,3,FALSE),szabalyok!$A$16:$B$23,2,FALSE),0)</f>
        <v>0</v>
      </c>
      <c r="FH63" s="47">
        <f>versenyek!$TA$11*IFERROR(VLOOKUP(VLOOKUP($A63,versenyek!SZ:TB,3,FALSE),szabalyok!$A$16:$B$23,2,FALSE),0)</f>
        <v>0</v>
      </c>
      <c r="FI63" s="47">
        <f>versenyek!$TD$11*IFERROR(VLOOKUP(VLOOKUP($A63,versenyek!TC:TE,3,FALSE),szabalyok!$A$16:$B$23,2,FALSE),0)</f>
        <v>0</v>
      </c>
      <c r="FJ63" s="47">
        <f>versenyek!$TG$11*IFERROR(VLOOKUP(VLOOKUP($A63,versenyek!TF:TH,3,FALSE),szabalyok!$A$16:$B$23,2,FALSE),0)</f>
        <v>0</v>
      </c>
      <c r="FK63" s="47">
        <f>versenyek!$TJ$11*IFERROR(VLOOKUP(VLOOKUP($A63,versenyek!TI:TK,3,FALSE),szabalyok!$A$16:$B$23,2,FALSE),0)</f>
        <v>0</v>
      </c>
      <c r="FL63" s="47">
        <f>versenyek!$TM$11*IFERROR(VLOOKUP(VLOOKUP($A63,versenyek!TL:TN,3,FALSE),szabalyok!$A$16:$B$23,2,FALSE),0)</f>
        <v>0</v>
      </c>
      <c r="FM63" s="47">
        <f>versenyek!$TP$11*IFERROR(VLOOKUP(VLOOKUP($A63,versenyek!TO:TQ,3,FALSE),szabalyok!$A$16:$B$23,2,FALSE),0)</f>
        <v>0</v>
      </c>
      <c r="FN63" s="47">
        <f>versenyek!$TS$11*IFERROR(VLOOKUP(VLOOKUP($A63,versenyek!TR:TT,3,FALSE),szabalyok!$A$16:$B$23,2,FALSE),0)</f>
        <v>0</v>
      </c>
      <c r="FO63" s="47"/>
      <c r="FP63" s="235">
        <f t="shared" si="1"/>
        <v>0</v>
      </c>
    </row>
    <row r="64" spans="1:172">
      <c r="A64" s="1" t="s">
        <v>225</v>
      </c>
      <c r="B64" s="47">
        <v>0</v>
      </c>
      <c r="C64" s="47">
        <v>0</v>
      </c>
      <c r="D64" s="47">
        <v>0</v>
      </c>
      <c r="E64" s="47">
        <v>0</v>
      </c>
      <c r="F64" s="47">
        <v>0</v>
      </c>
      <c r="G64" s="47">
        <v>0</v>
      </c>
      <c r="H64" s="47">
        <v>0</v>
      </c>
      <c r="I64" s="47">
        <v>0</v>
      </c>
      <c r="J64" s="47">
        <v>0</v>
      </c>
      <c r="K64" s="47">
        <v>0</v>
      </c>
      <c r="L64" s="47">
        <v>0</v>
      </c>
      <c r="M64" s="47">
        <v>0</v>
      </c>
      <c r="N64" s="47">
        <v>0</v>
      </c>
      <c r="O64" s="47">
        <v>0</v>
      </c>
      <c r="P64" s="47">
        <v>0</v>
      </c>
      <c r="Q64" s="47">
        <v>0</v>
      </c>
      <c r="R64" s="47">
        <f>versenyek!$BD$11*IFERROR(VLOOKUP(VLOOKUP($A64,versenyek!BC:BE,3,FALSE),szabalyok!$A$16:$B$23,2,FALSE),0)</f>
        <v>0</v>
      </c>
      <c r="S64" s="47">
        <f>versenyek!$BG$11*IFERROR(VLOOKUP(VLOOKUP($A64,versenyek!BF:BH,3,FALSE),szabalyok!$A$16:$B$23,2,FALSE),0)</f>
        <v>0</v>
      </c>
      <c r="T64" s="47">
        <f>versenyek!$BJ$11*IFERROR(VLOOKUP(VLOOKUP($A64,versenyek!BI:BK,3,FALSE),szabalyok!$A$16:$B$23,2,FALSE),0)</f>
        <v>0</v>
      </c>
      <c r="U64" s="47">
        <f>versenyek!$BM$11*IFERROR(VLOOKUP(VLOOKUP($A64,versenyek!BL:BN,3,FALSE),szabalyok!$A$16:$B$23,2,FALSE),0)</f>
        <v>0</v>
      </c>
      <c r="V64" s="47">
        <f>versenyek!$BP$11*IFERROR(VLOOKUP(VLOOKUP($A64,versenyek!BO:BQ,3,FALSE),szabalyok!$A$16:$B$23,2,FALSE),0)</f>
        <v>0</v>
      </c>
      <c r="W64" s="47">
        <f>versenyek!$BS$11*IFERROR(VLOOKUP(VLOOKUP($A64,versenyek!BR:BT,3,FALSE),szabalyok!$A$16:$B$23,2,FALSE),0)</f>
        <v>0</v>
      </c>
      <c r="X64" s="47">
        <f>versenyek!$BV$11*IFERROR(VLOOKUP(VLOOKUP($A64,versenyek!BU:BW,3,FALSE),szabalyok!$A$16:$B$23,2,FALSE),0)</f>
        <v>0</v>
      </c>
      <c r="Y64" s="47">
        <f>versenyek!$BY$11*IFERROR(VLOOKUP(VLOOKUP($A64,versenyek!BX:BZ,3,FALSE),szabalyok!$A$16:$B$23,2,FALSE),0)</f>
        <v>0</v>
      </c>
      <c r="Z64" s="47">
        <f>versenyek!$CB$11*IFERROR(VLOOKUP(VLOOKUP($A64,versenyek!CA:CC,3,FALSE),szabalyok!$A$16:$B$23,2,FALSE),0)</f>
        <v>0</v>
      </c>
      <c r="AA64" s="47">
        <f>versenyek!$CE$11*IFERROR(VLOOKUP(VLOOKUP($A64,versenyek!CD:CF,3,FALSE),szabalyok!$A$16:$B$23,2,FALSE),0)</f>
        <v>0</v>
      </c>
      <c r="AB64" s="47">
        <f>versenyek!$CH$11*IFERROR(VLOOKUP(VLOOKUP($A64,versenyek!CG:CI,3,FALSE),szabalyok!$A$16:$B$23,2,FALSE),0)</f>
        <v>0</v>
      </c>
      <c r="AC64" s="47">
        <f>versenyek!$CK$11*IFERROR(VLOOKUP(VLOOKUP($A64,versenyek!CJ:CL,3,FALSE),szabalyok!$A$16:$B$23,2,FALSE),0)</f>
        <v>0</v>
      </c>
      <c r="AD64" s="47">
        <f>versenyek!$CN$11*IFERROR(VLOOKUP(VLOOKUP($A64,versenyek!CM:CO,3,FALSE),szabalyok!$A$16:$B$23,2,FALSE),0)</f>
        <v>0</v>
      </c>
      <c r="AE64" s="47">
        <f>versenyek!$CQ$11*IFERROR(VLOOKUP(VLOOKUP($A64,versenyek!CP:CR,3,FALSE),szabalyok!$A$16:$B$23,2,FALSE),0)</f>
        <v>0</v>
      </c>
      <c r="AF64" s="47">
        <f>versenyek!$CT$11*IFERROR(VLOOKUP(VLOOKUP($A64,versenyek!CS:CU,3,FALSE),szabalyok!$A$16:$B$23,2,FALSE),0)</f>
        <v>0</v>
      </c>
      <c r="AG64" s="47">
        <f>versenyek!$CW$11*IFERROR(VLOOKUP(VLOOKUP($A64,versenyek!CV:CX,3,FALSE),szabalyok!$A$16:$B$23,2,FALSE),0)</f>
        <v>0</v>
      </c>
      <c r="AH64" s="47">
        <f>versenyek!$CZ$11*IFERROR(VLOOKUP(VLOOKUP($A64,versenyek!CY:DA,3,FALSE),szabalyok!$A$16:$B$23,2,FALSE),0)</f>
        <v>0</v>
      </c>
      <c r="AI64" s="47">
        <f>versenyek!$DC$11*IFERROR(VLOOKUP(VLOOKUP($A64,versenyek!DB:DD,3,FALSE),szabalyok!$A$16:$B$23,2,FALSE),0)</f>
        <v>0</v>
      </c>
      <c r="AJ64" s="47">
        <f>versenyek!$DF$11*IFERROR(VLOOKUP(VLOOKUP($A64,versenyek!DE:DG,3,FALSE),szabalyok!$A$16:$B$23,2,FALSE),0)</f>
        <v>0</v>
      </c>
      <c r="AK64" s="47">
        <f>versenyek!$DI$11*IFERROR(VLOOKUP(VLOOKUP($A64,versenyek!DH:DJ,3,FALSE),szabalyok!$A$16:$B$23,2,FALSE),0)</f>
        <v>0</v>
      </c>
      <c r="AL64" s="47">
        <f>versenyek!$DL$11*IFERROR(VLOOKUP(VLOOKUP($A64,versenyek!DK:DM,3,FALSE),szabalyok!$A$16:$B$23,2,FALSE),0)</f>
        <v>0</v>
      </c>
      <c r="AM64" s="47">
        <f>versenyek!$DR$11*IFERROR(VLOOKUP(VLOOKUP($A64,versenyek!DQ:DS,3,FALSE),szabalyok!$A$16:$B$23,2,FALSE),0)</f>
        <v>0</v>
      </c>
      <c r="AN64" s="47">
        <f>versenyek!$DU$11*IFERROR(VLOOKUP(VLOOKUP($A64,versenyek!DT:DV,3,FALSE),szabalyok!$A$16:$B$23,2,FALSE),0)</f>
        <v>0</v>
      </c>
      <c r="AO64" s="47">
        <f>versenyek!$DO$11*IFERROR(VLOOKUP(VLOOKUP($A64,versenyek!DN:DP,3,FALSE),szabalyok!$A$16:$B$23,2,FALSE),0)</f>
        <v>0</v>
      </c>
      <c r="AP64" s="47">
        <f>versenyek!$DX$11*IFERROR(VLOOKUP(VLOOKUP($A64,versenyek!DW:DY,3,FALSE),szabalyok!$A$16:$B$23,2,FALSE),0)</f>
        <v>0</v>
      </c>
      <c r="AQ64" s="47" t="e">
        <f>versenyek!$EA$11*IFERROR(VLOOKUP(VLOOKUP($A64,versenyek!DZ:EB,3,FALSE),szabalyok!$A$16:$B$23,2,FALSE),0)</f>
        <v>#DIV/0!</v>
      </c>
      <c r="AR64" s="47" t="e">
        <f>versenyek!$ED$11*IFERROR(VLOOKUP(VLOOKUP($A64,versenyek!EC:EE,3,FALSE),szabalyok!$A$16:$B$23,2,FALSE),0)</f>
        <v>#DIV/0!</v>
      </c>
      <c r="AS64" s="47">
        <f>versenyek!$EG$11*IFERROR(VLOOKUP(VLOOKUP($A64,versenyek!EF:EH,3,FALSE),szabalyok!$A$16:$B$23,2,FALSE),0)</f>
        <v>0</v>
      </c>
      <c r="AT64" s="47">
        <f>versenyek!$EJ$11*IFERROR(VLOOKUP(VLOOKUP($A64,versenyek!EI:EK,3,FALSE),szabalyok!$A$16:$B$23,2,FALSE),0)</f>
        <v>0</v>
      </c>
      <c r="AU64" s="47">
        <f>versenyek!$EM$11*IFERROR(VLOOKUP(VLOOKUP($A64,versenyek!EL:EN,3,FALSE),szabalyok!$A$16:$B$23,2,FALSE),0)</f>
        <v>0</v>
      </c>
      <c r="AV64" s="47">
        <f>versenyek!$EP$11*IFERROR(VLOOKUP(VLOOKUP($A64,versenyek!EO:EQ,3,FALSE),szabalyok!$A$16:$B$23,2,FALSE),0)</f>
        <v>0</v>
      </c>
      <c r="AW64" s="47">
        <f>versenyek!$EY$11*IFERROR(VLOOKUP(VLOOKUP($A64,versenyek!EX:EZ,3,FALSE),szabalyok!$A$16:$B$23,2,FALSE),0)</f>
        <v>0</v>
      </c>
      <c r="AX64" s="47">
        <f>versenyek!$FB$11*IFERROR(VLOOKUP(VLOOKUP($A64,versenyek!FA:FC,3,FALSE),szabalyok!$A$16:$B$23,2,FALSE),0)</f>
        <v>0</v>
      </c>
      <c r="AY64" s="47">
        <f>versenyek!$FE$11*IFERROR(VLOOKUP(VLOOKUP($A64,versenyek!FD:FF,3,FALSE),szabalyok!$A$16:$B$23,2,FALSE),0)</f>
        <v>0</v>
      </c>
      <c r="AZ64" s="47">
        <f>versenyek!$FH$11*IFERROR(VLOOKUP(VLOOKUP($A64,versenyek!FG:FI,3,FALSE),szabalyok!$A$16:$B$23,2,FALSE),0)</f>
        <v>0</v>
      </c>
      <c r="BA64" s="47">
        <f>versenyek!$FK$11*IFERROR(VLOOKUP(VLOOKUP($A64,versenyek!FJ:FL,3,FALSE),szabalyok!$A$16:$B$23,2,FALSE),0)</f>
        <v>0</v>
      </c>
      <c r="BB64" s="47">
        <f>versenyek!$FN$11*IFERROR(VLOOKUP(VLOOKUP($A64,versenyek!FM:FO,3,FALSE),szabalyok!$A$16:$B$23,2,FALSE),0)</f>
        <v>0</v>
      </c>
      <c r="BC64" s="47">
        <f>versenyek!$FQ$11*IFERROR(VLOOKUP(VLOOKUP($A64,versenyek!FP:FR,3,FALSE),szabalyok!$A$16:$B$23,2,FALSE),0)</f>
        <v>0</v>
      </c>
      <c r="BD64" s="47">
        <f>versenyek!$FT$11*IFERROR(VLOOKUP(VLOOKUP($A64,versenyek!FS:FU,3,FALSE),szabalyok!$A$16:$B$23,2,FALSE),0)</f>
        <v>0</v>
      </c>
      <c r="BE64" s="47">
        <f>versenyek!$FW$11*IFERROR(VLOOKUP(VLOOKUP($A64,versenyek!FV:FX,3,FALSE),szabalyok!$A$16:$B$23,2,FALSE),0)</f>
        <v>0</v>
      </c>
      <c r="BF64" s="47">
        <f>versenyek!$FZ$11*IFERROR(VLOOKUP(VLOOKUP($A64,versenyek!FY:GA,3,FALSE),szabalyok!$A$16:$B$23,2,FALSE),0)</f>
        <v>0</v>
      </c>
      <c r="BG64" s="47">
        <f>versenyek!$GC$11*IFERROR(VLOOKUP(VLOOKUP($A64,versenyek!GB:GD,3,FALSE),szabalyok!$A$16:$B$23,2,FALSE),0)</f>
        <v>0</v>
      </c>
      <c r="BH64" s="47">
        <f>versenyek!$GF$11*IFERROR(VLOOKUP(VLOOKUP($A64,versenyek!GE:GG,3,FALSE),szabalyok!$A$16:$B$23,2,FALSE),0)</f>
        <v>0</v>
      </c>
      <c r="BI64" s="47">
        <f>versenyek!$GI$11*IFERROR(VLOOKUP(VLOOKUP($A64,versenyek!GH:GJ,3,FALSE),szabalyok!$A$16:$B$23,2,FALSE),0)</f>
        <v>0</v>
      </c>
      <c r="BJ64" s="47">
        <f>versenyek!$GL$11*IFERROR(VLOOKUP(VLOOKUP($A64,versenyek!GK:GM,3,FALSE),szabalyok!$A$16:$B$23,2,FALSE),0)</f>
        <v>0</v>
      </c>
      <c r="BK64" s="47">
        <f>versenyek!$GO$11*IFERROR(VLOOKUP(VLOOKUP($A64,versenyek!GN:GP,3,FALSE),szabalyok!$A$16:$B$23,2,FALSE),0)</f>
        <v>0</v>
      </c>
      <c r="BL64" s="47">
        <f>versenyek!$GR$11*IFERROR(VLOOKUP(VLOOKUP($A64,versenyek!GQ:GS,3,FALSE),szabalyok!$A$16:$B$23,2,FALSE),0)</f>
        <v>0</v>
      </c>
      <c r="BM64" s="47">
        <f>versenyek!$GX$11*IFERROR(VLOOKUP(VLOOKUP($A64,versenyek!GW:GY,3,FALSE),szabalyok!$A$16:$B$23,2,FALSE),0)</f>
        <v>0</v>
      </c>
      <c r="BN64" s="47">
        <f>versenyek!$GX$11*IFERROR(VLOOKUP(VLOOKUP($A64,versenyek!GX:GZ,3,FALSE),szabalyok!$A$16:$B$23,2,FALSE),0)</f>
        <v>0</v>
      </c>
      <c r="BO64" s="47">
        <f>versenyek!$HD$11*IFERROR(VLOOKUP(VLOOKUP($A64,versenyek!HC:HE,3,FALSE),szabalyok!$A$16:$B$23,2,FALSE),0)</f>
        <v>0</v>
      </c>
      <c r="BP64" s="47">
        <f>versenyek!$HG$11*IFERROR(VLOOKUP(VLOOKUP($A64,versenyek!HF:HH,3,FALSE),szabalyok!$A$16:$B$23,2,FALSE),0)</f>
        <v>0</v>
      </c>
      <c r="BQ64" s="47">
        <f>versenyek!$HJ$11*IFERROR(VLOOKUP(VLOOKUP($A64,versenyek!HI:HK,3,FALSE),szabalyok!$A$16:$B$23,2,FALSE),0)</f>
        <v>0</v>
      </c>
      <c r="BR64" s="47">
        <f>versenyek!$HM$11*IFERROR(VLOOKUP(VLOOKUP($A64,versenyek!HL:HN,3,FALSE),szabalyok!$A$16:$B$23,2,FALSE),0)</f>
        <v>0</v>
      </c>
      <c r="BS64" s="47">
        <f>versenyek!$HP$11*IFERROR(VLOOKUP(VLOOKUP($A64,versenyek!HO:HQ,3,FALSE),szabalyok!$A$16:$B$23,2,FALSE),0)</f>
        <v>0</v>
      </c>
      <c r="BT64" s="47">
        <f>versenyek!$HS$11*IFERROR(VLOOKUP(VLOOKUP($A64,versenyek!HR:HT,3,FALSE),szabalyok!$A$16:$B$23,2,FALSE),0)</f>
        <v>0</v>
      </c>
      <c r="BU64" s="47">
        <f>versenyek!$HV$11*IFERROR(VLOOKUP(VLOOKUP($A64,versenyek!HU:HW,3,FALSE),szabalyok!$A$16:$B$23,2,FALSE),0)</f>
        <v>0</v>
      </c>
      <c r="BV64" s="47">
        <f>versenyek!$HY$11*IFERROR(VLOOKUP(VLOOKUP($A64,versenyek!HX:HZ,3,FALSE),szabalyok!$A$16:$B$23,2,FALSE),0)</f>
        <v>0</v>
      </c>
      <c r="BW64" s="47">
        <f>versenyek!$IB$11*IFERROR(VLOOKUP(VLOOKUP($A64,versenyek!IA:IC,3,FALSE),szabalyok!$A$16:$B$23,2,FALSE),0)</f>
        <v>0</v>
      </c>
      <c r="BX64" s="47">
        <f>versenyek!$IE$11*IFERROR(VLOOKUP(VLOOKUP($A64,versenyek!ID:IF,3,FALSE),szabalyok!$A$16:$B$23,2,FALSE),0)</f>
        <v>0</v>
      </c>
      <c r="BY64" s="47">
        <f>versenyek!$IH$11*IFERROR(VLOOKUP(VLOOKUP($A64,versenyek!IG:II,3,FALSE),szabalyok!$A$16:$B$23,2,FALSE),0)</f>
        <v>0</v>
      </c>
      <c r="BZ64" s="47">
        <f>versenyek!$IK$11*IFERROR(VLOOKUP(VLOOKUP($A64,versenyek!IJ:IL,3,FALSE),szabalyok!$A$16:$B$23,2,FALSE),0)</f>
        <v>0</v>
      </c>
      <c r="CA64" s="47">
        <f>versenyek!$IN$11*IFERROR(VLOOKUP(VLOOKUP($A64,versenyek!IM:IO,3,FALSE),szabalyok!$A$16:$B$23,2,FALSE),0)</f>
        <v>0</v>
      </c>
      <c r="CB64" s="47">
        <f>versenyek!$IW$11*IFERROR(VLOOKUP(VLOOKUP($A64,versenyek!IV:IX,3,FALSE),szabalyok!$A$16:$B$23,2,FALSE),0)</f>
        <v>0</v>
      </c>
      <c r="CC64" s="47">
        <f>versenyek!$IZ$11*IFERROR(VLOOKUP(VLOOKUP($A64,versenyek!IY:JA,3,FALSE),szabalyok!$A$16:$B$23,2,FALSE),0)</f>
        <v>0</v>
      </c>
      <c r="CD64" s="47">
        <f>versenyek!$JC$11*IFERROR(VLOOKUP(VLOOKUP($A64,versenyek!JB:JD,3,FALSE),szabalyok!$A$16:$B$23,2,FALSE),0)</f>
        <v>0</v>
      </c>
      <c r="CE64" s="47">
        <f>versenyek!$JF$11*IFERROR(VLOOKUP(VLOOKUP($A64,versenyek!JE:JG,3,FALSE),szabalyok!$A$16:$B$23,2,FALSE),0)</f>
        <v>0</v>
      </c>
      <c r="CF64" s="47">
        <f>versenyek!$JI$11*IFERROR(VLOOKUP(VLOOKUP($A64,versenyek!JH:JJ,3,FALSE),szabalyok!$A$16:$B$23,2,FALSE),0)</f>
        <v>0</v>
      </c>
      <c r="CG64" s="47">
        <f>versenyek!$JL$11*IFERROR(VLOOKUP(VLOOKUP($A64,versenyek!JK:JM,3,FALSE),szabalyok!$A$16:$B$23,2,FALSE),0)</f>
        <v>0</v>
      </c>
      <c r="CH64" s="47">
        <f>versenyek!$JO$11*IFERROR(VLOOKUP(VLOOKUP($A64,versenyek!JN:JP,3,FALSE),szabalyok!$A$16:$B$23,2,FALSE),0)</f>
        <v>0</v>
      </c>
      <c r="CI64" s="47">
        <f>versenyek!$JR$11*IFERROR(VLOOKUP(VLOOKUP($A64,versenyek!JQ:JS,3,FALSE),szabalyok!$A$16:$B$23,2,FALSE),0)</f>
        <v>0</v>
      </c>
      <c r="CJ64" s="47">
        <f>versenyek!$JU$11*IFERROR(VLOOKUP(VLOOKUP($A64,versenyek!JT:JV,3,FALSE),szabalyok!$A$16:$B$23,2,FALSE),0)</f>
        <v>0</v>
      </c>
      <c r="CK64" s="47">
        <f>versenyek!$JR$11*IFERROR(VLOOKUP(VLOOKUP($A64,versenyek!JW:JY,3,FALSE),szabalyok!$A$16:$B$23,2,FALSE),0)</f>
        <v>0</v>
      </c>
      <c r="CL64" s="47">
        <f>versenyek!$KA$11*IFERROR(VLOOKUP(VLOOKUP($A64,versenyek!JZ:KB,3,FALSE),szabalyok!$A$16:$B$23,2,FALSE),0)</f>
        <v>0</v>
      </c>
      <c r="CM64" s="47">
        <f>versenyek!$KD$11*IFERROR(VLOOKUP(VLOOKUP($A64,versenyek!KC:KE,3,FALSE),szabalyok!$A$16:$B$23,2,FALSE),0)</f>
        <v>0</v>
      </c>
      <c r="CN64" s="47">
        <f>versenyek!$KG$11*IFERROR(VLOOKUP(VLOOKUP($A64,versenyek!KF:KH,3,FALSE),szabalyok!$A$16:$B$23,2,FALSE),0)</f>
        <v>0</v>
      </c>
      <c r="CO64" s="47">
        <f>versenyek!$KJ$11*IFERROR(VLOOKUP(VLOOKUP($A64,versenyek!KI:KK,3,FALSE),szabalyok!$A$16:$B$23,2,FALSE),0)</f>
        <v>0</v>
      </c>
      <c r="CP64" s="47">
        <f>versenyek!$KM$11*IFERROR(VLOOKUP(VLOOKUP($A64,versenyek!KL:KN,3,FALSE),szabalyok!$A$16:$B$23,2,FALSE),0)</f>
        <v>0</v>
      </c>
      <c r="CQ64" s="47">
        <f>versenyek!$KP$11*IFERROR(VLOOKUP(VLOOKUP($A64,versenyek!KO:KQ,3,FALSE),szabalyok!$A$16:$B$23,2,FALSE),0)</f>
        <v>0</v>
      </c>
      <c r="CR64" s="47">
        <f>versenyek!$KS$11*IFERROR(VLOOKUP(VLOOKUP($A64,versenyek!KR:KT,3,FALSE),szabalyok!$A$16:$B$23,2,FALSE),0)</f>
        <v>0</v>
      </c>
      <c r="CS64" s="47">
        <f>versenyek!$KV$11*IFERROR(VLOOKUP(VLOOKUP($A64,versenyek!KU:KW,3,FALSE),szabalyok!$A$16:$B$23,2,FALSE),0)</f>
        <v>0</v>
      </c>
      <c r="CT64" s="47">
        <f>versenyek!$KY$11*IFERROR(VLOOKUP(VLOOKUP($A64,versenyek!KX:KZ,3,FALSE),szabalyok!$A$16:$B$23,2,FALSE),0)</f>
        <v>0</v>
      </c>
      <c r="CU64" s="47">
        <f>versenyek!$LB$11*IFERROR(VLOOKUP(VLOOKUP($A64,versenyek!LA:LC,3,FALSE),szabalyok!$A$16:$B$23,2,FALSE),0)</f>
        <v>0</v>
      </c>
      <c r="CV64" s="47">
        <f>versenyek!$LE$11*IFERROR(VLOOKUP(VLOOKUP($A64,versenyek!LD:LF,3,FALSE),szabalyok!$A$16:$B$23,2,FALSE),0)</f>
        <v>0</v>
      </c>
      <c r="CW64" s="47">
        <f>versenyek!$LH$11*IFERROR(VLOOKUP(VLOOKUP($A64,versenyek!LG:LI,3,FALSE),szabalyok!$A$16:$B$23,2,FALSE),0)</f>
        <v>0</v>
      </c>
      <c r="CX64" s="47">
        <f>versenyek!$LK$11*IFERROR(VLOOKUP(VLOOKUP($A64,versenyek!LJ:LL,3,FALSE),szabalyok!$A$16:$B$23,2,FALSE),0)</f>
        <v>0</v>
      </c>
      <c r="CY64" s="47">
        <f>versenyek!$LN$11*IFERROR(VLOOKUP(VLOOKUP($A64,versenyek!LM:LO,3,FALSE),szabalyok!$A$16:$B$23,2,FALSE),0)</f>
        <v>0</v>
      </c>
      <c r="CZ64" s="47">
        <f>versenyek!$LQ$11*IFERROR(VLOOKUP(VLOOKUP($A64,versenyek!LP:LR,3,FALSE),szabalyok!$A$16:$B$23,2,FALSE),0)</f>
        <v>0</v>
      </c>
      <c r="DA64" s="47">
        <f>versenyek!$LT$11*IFERROR(VLOOKUP(VLOOKUP($A64,versenyek!LS:LU,3,FALSE),szabalyok!$A$16:$B$23,2,FALSE),0)</f>
        <v>0</v>
      </c>
      <c r="DB64" s="47">
        <f>versenyek!$LW$11*IFERROR(VLOOKUP(VLOOKUP($A64,versenyek!LV:LX,3,FALSE),szabalyok!$A$16:$B$23,2,FALSE),0)</f>
        <v>0</v>
      </c>
      <c r="DC64" s="47">
        <f>versenyek!$LZ$11*IFERROR(VLOOKUP(VLOOKUP($A64,versenyek!LY:MA,3,FALSE),szabalyok!$A$16:$B$23,2,FALSE),0)</f>
        <v>0</v>
      </c>
      <c r="DD64" s="47">
        <f>versenyek!$MC$11*IFERROR(VLOOKUP(VLOOKUP($A64,versenyek!MB:MD,3,FALSE),szabalyok!$A$16:$B$23,2,FALSE),0)</f>
        <v>0</v>
      </c>
      <c r="DE64" s="47">
        <f>versenyek!$ML$11*IFERROR(VLOOKUP(VLOOKUP($A64,versenyek!MK:MM,3,FALSE),szabalyok!$A$16:$B$23,2,FALSE),0)</f>
        <v>0</v>
      </c>
      <c r="DF64" s="47">
        <f>versenyek!$MO$11*IFERROR(VLOOKUP(VLOOKUP($A64,versenyek!MN:MP,3,FALSE),szabalyok!$A$16:$B$23,2,FALSE),0)</f>
        <v>0</v>
      </c>
      <c r="DG64" s="47">
        <f>versenyek!$MR$11*IFERROR(VLOOKUP(VLOOKUP($A64,versenyek!MQ:MS,3,FALSE),szabalyok!$A$16:$B$23,2,FALSE),0)</f>
        <v>0</v>
      </c>
      <c r="DH64" s="47">
        <f>versenyek!$MU$11*IFERROR(VLOOKUP(VLOOKUP($A64,versenyek!MT:MV,3,FALSE),szabalyok!$A$16:$B$23,2,FALSE),0)</f>
        <v>0</v>
      </c>
      <c r="DI64" s="47">
        <f>versenyek!$MX$11*IFERROR(VLOOKUP(VLOOKUP($A64,versenyek!MW:MY,3,FALSE),szabalyok!$A$16:$B$23,2,FALSE),0)</f>
        <v>0</v>
      </c>
      <c r="DJ64" s="47">
        <f>versenyek!$NA$11*IFERROR(VLOOKUP(VLOOKUP($A64,versenyek!MZ:NB,3,FALSE),szabalyok!$A$16:$B$23,2,FALSE),0)</f>
        <v>0</v>
      </c>
      <c r="DK64" s="47">
        <f>versenyek!$ND$11*IFERROR(VLOOKUP(VLOOKUP($A64,versenyek!NC:NE,3,FALSE),szabalyok!$A$16:$B$23,2,FALSE),0)</f>
        <v>0</v>
      </c>
      <c r="DL64" s="47">
        <f>versenyek!$NG$11*IFERROR(VLOOKUP(VLOOKUP($A64,versenyek!NF:NH,3,FALSE),szabalyok!$A$16:$B$23,2,FALSE),0)</f>
        <v>0</v>
      </c>
      <c r="DM64" s="47">
        <f>versenyek!$NJ$11*IFERROR(VLOOKUP(VLOOKUP($A64,versenyek!NI:NK,3,FALSE),szabalyok!$A$16:$B$23,2,FALSE),0)</f>
        <v>0</v>
      </c>
      <c r="DN64" s="47">
        <f>versenyek!$NM$11*IFERROR(VLOOKUP(VLOOKUP($A64,versenyek!NL:NN,3,FALSE),szabalyok!$A$16:$B$23,2,FALSE),0)</f>
        <v>0</v>
      </c>
      <c r="DO64" s="47">
        <f>versenyek!$NP$11*IFERROR(VLOOKUP(VLOOKUP($A64,versenyek!NO:NQ,3,FALSE),szabalyok!$A$16:$B$23,2,FALSE),0)</f>
        <v>0</v>
      </c>
      <c r="DP64" s="47">
        <f>versenyek!$NS$11*IFERROR(VLOOKUP(VLOOKUP($A64,versenyek!NR:NT,3,FALSE),szabalyok!$A$16:$B$23,2,FALSE),0)</f>
        <v>0</v>
      </c>
      <c r="DQ64" s="47">
        <f>versenyek!$NV$11*IFERROR(VLOOKUP(VLOOKUP($A64,versenyek!NU:NW,3,FALSE),szabalyok!$A$16:$B$23,2,FALSE),0)</f>
        <v>0</v>
      </c>
      <c r="DR64" s="47">
        <f>versenyek!$NY$11*IFERROR(VLOOKUP(VLOOKUP($A64,versenyek!NX:NZ,3,FALSE),szabalyok!$A$16:$B$23,2,FALSE),0)</f>
        <v>20.817661574068719</v>
      </c>
      <c r="DS64" s="47">
        <f>versenyek!$OB$11*IFERROR(VLOOKUP(VLOOKUP($A64,versenyek!OA:OC,3,FALSE),szabalyok!$A$16:$B$23,2,FALSE),0)</f>
        <v>0</v>
      </c>
      <c r="DT64" s="47">
        <f>versenyek!$OE$11*IFERROR(VLOOKUP(VLOOKUP($A64,versenyek!OD:OF,3,FALSE),szabalyok!$A$16:$B$23,2,FALSE),0)</f>
        <v>0</v>
      </c>
      <c r="DU64" s="47">
        <f>versenyek!$OH$11*IFERROR(VLOOKUP(VLOOKUP($A64,versenyek!OG:OI,3,FALSE),szabalyok!$A$16:$B$23,2,FALSE),0)</f>
        <v>0</v>
      </c>
      <c r="DV64" s="47">
        <f>versenyek!$OK$11*IFERROR(VLOOKUP(VLOOKUP($A64,versenyek!OJ:OL,3,FALSE),szabalyok!$A$16:$B$23,2,FALSE),0)</f>
        <v>0</v>
      </c>
      <c r="DW64" s="47">
        <f>versenyek!$ON$11*IFERROR(VLOOKUP(VLOOKUP($A64,versenyek!OM:OO,3,FALSE),szabalyok!$A$16:$B$23,2,FALSE),0)</f>
        <v>0</v>
      </c>
      <c r="DX64" s="47">
        <f>versenyek!$OQ$11*IFERROR(VLOOKUP(VLOOKUP($A64,versenyek!OP:OR,3,FALSE),szabalyok!$A$16:$B$23,2,FALSE),0)</f>
        <v>0</v>
      </c>
      <c r="DY64" s="47">
        <f>versenyek!$OT$11*IFERROR(VLOOKUP(VLOOKUP($A64,versenyek!OS:OU,3,FALSE),szabalyok!$A$16:$B$23,2,FALSE),0)</f>
        <v>0</v>
      </c>
      <c r="DZ64" s="47">
        <f>versenyek!$OW$11*IFERROR(VLOOKUP(VLOOKUP($A64,versenyek!OV:OX,3,FALSE),szabalyok!$A$16:$B$23,2,FALSE),0)</f>
        <v>0</v>
      </c>
      <c r="EA64" s="47">
        <f>versenyek!$OZ$11*IFERROR(VLOOKUP(VLOOKUP($A64,versenyek!OY:PA,3,FALSE),szabalyok!$A$16:$B$23,2,FALSE),0)</f>
        <v>0</v>
      </c>
      <c r="EB64" s="47">
        <f>versenyek!$PC$11*IFERROR(VLOOKUP(VLOOKUP($A64,versenyek!PB:PD,3,FALSE),szabalyok!$A$16:$B$23,2,FALSE),0)</f>
        <v>0</v>
      </c>
      <c r="EC64" s="47">
        <f>versenyek!$PF$11*IFERROR(VLOOKUP(VLOOKUP($A64,versenyek!PE:PG,3,FALSE),szabalyok!$A$16:$B$23,2,FALSE),0)</f>
        <v>0</v>
      </c>
      <c r="ED64" s="47">
        <f>versenyek!$PI$11*IFERROR(VLOOKUP(VLOOKUP($A64,versenyek!PH:PJ,3,FALSE),szabalyok!$A$16:$B$23,2,FALSE),0)</f>
        <v>0</v>
      </c>
      <c r="EE64" s="47">
        <f>versenyek!$PL$11*IFERROR(VLOOKUP(VLOOKUP($A64,versenyek!PK:PM,3,FALSE),szabalyok!$A$16:$B$23,2,FALSE),0)</f>
        <v>0</v>
      </c>
      <c r="EF64" s="47">
        <f>versenyek!$PO$11*IFERROR(VLOOKUP(VLOOKUP($A64,versenyek!PN:PP,3,FALSE),szabalyok!$A$16:$B$23,2,FALSE),0)</f>
        <v>0</v>
      </c>
      <c r="EG64" s="47">
        <f>versenyek!$PR$11*IFERROR(VLOOKUP(VLOOKUP($A64,versenyek!PQ:PS,3,FALSE),szabalyok!$A$16:$B$23,2,FALSE),0)</f>
        <v>0</v>
      </c>
      <c r="EH64" s="47">
        <f>versenyek!$PU$11*IFERROR(VLOOKUP(VLOOKUP($A64,versenyek!PT:PV,3,FALSE),szabalyok!$A$16:$B$23,2,FALSE),0)</f>
        <v>0</v>
      </c>
      <c r="EI64" s="47">
        <f>versenyek!$PX$11*IFERROR(VLOOKUP(VLOOKUP($A64,versenyek!PW:PY,3,FALSE),szabalyok!$A$16:$B$23,2,FALSE),0)</f>
        <v>0</v>
      </c>
      <c r="EJ64" s="47">
        <f>versenyek!$QA$11*IFERROR(VLOOKUP(VLOOKUP($A64,versenyek!PZ:QB,3,FALSE),szabalyok!$A$16:$B$23,2,FALSE),0)</f>
        <v>0</v>
      </c>
      <c r="EK64" s="47">
        <f>versenyek!$QD$11*IFERROR(VLOOKUP(VLOOKUP($A64,versenyek!QC:QE,3,FALSE),szabalyok!$A$16:$B$23,2,FALSE),0)</f>
        <v>0</v>
      </c>
      <c r="EL64" s="47">
        <f>versenyek!$QG$11*IFERROR(VLOOKUP(VLOOKUP($A64,versenyek!QF:QH,3,FALSE),szabalyok!$A$16:$B$23,2,FALSE),0)</f>
        <v>0</v>
      </c>
      <c r="EM64" s="47">
        <f>versenyek!$QJ$11*IFERROR(VLOOKUP(VLOOKUP($A64,versenyek!QI:QK,3,FALSE),szabalyok!$A$16:$B$23,2,FALSE),0)</f>
        <v>0</v>
      </c>
      <c r="EN64" s="47">
        <f>versenyek!$QM$11*IFERROR(VLOOKUP(VLOOKUP($A64,versenyek!QL:QN,3,FALSE),szabalyok!$A$16:$B$23,2,FALSE),0)</f>
        <v>0</v>
      </c>
      <c r="EO64" s="47">
        <f>versenyek!$QP$11*IFERROR(VLOOKUP(VLOOKUP($A64,versenyek!QO:QQ,3,FALSE),szabalyok!$A$16:$B$23,2,FALSE),0)</f>
        <v>0</v>
      </c>
      <c r="EP64" s="47">
        <f>versenyek!$QS$11*IFERROR(VLOOKUP(VLOOKUP($A64,versenyek!QR:QT,3,FALSE),szabalyok!$A$16:$B$23,2,FALSE),0)</f>
        <v>0</v>
      </c>
      <c r="EQ64" s="47">
        <f>versenyek!$QV$11*IFERROR(VLOOKUP(VLOOKUP($A64,versenyek!QU:QW,3,FALSE),szabalyok!$A$16:$B$23,2,FALSE),0)</f>
        <v>0</v>
      </c>
      <c r="ER64" s="47">
        <f>versenyek!$RE$11*IFERROR(VLOOKUP(VLOOKUP($A64,versenyek!RD:RF,3,FALSE),szabalyok!$A$16:$B$23,2,FALSE),0)</f>
        <v>0</v>
      </c>
      <c r="ES64" s="47">
        <f>versenyek!$RH$11*IFERROR(VLOOKUP(VLOOKUP($A64,versenyek!RG:RI,3,FALSE),szabalyok!$A$16:$B$23,2,FALSE),0)</f>
        <v>0</v>
      </c>
      <c r="ET64" s="47">
        <f>versenyek!$RK$11*IFERROR(VLOOKUP(VLOOKUP($A64,versenyek!RJ:RL,3,FALSE),szabalyok!$A$16:$B$23,2,FALSE),0)</f>
        <v>0</v>
      </c>
      <c r="EU64" s="47">
        <f>versenyek!$RN$11*IFERROR(VLOOKUP(VLOOKUP($A64,versenyek!RM:RO,3,FALSE),szabalyok!$A$16:$B$23,2,FALSE),0)</f>
        <v>0</v>
      </c>
      <c r="EV64" s="47">
        <f>versenyek!$RQ$11*IFERROR(VLOOKUP(VLOOKUP($A64,versenyek!RP:RR,3,FALSE),szabalyok!$A$16:$B$23,2,FALSE),0)</f>
        <v>0</v>
      </c>
      <c r="EW64" s="47">
        <f>versenyek!$RT$11*IFERROR(VLOOKUP(VLOOKUP($A64,versenyek!RS:RU,3,FALSE),szabalyok!$A$16:$B$23,2,FALSE),0)</f>
        <v>0</v>
      </c>
      <c r="EX64" s="47">
        <f>versenyek!$RW$11*IFERROR(VLOOKUP(VLOOKUP($A64,versenyek!RV:RX,3,FALSE),szabalyok!$A$16:$B$23,2,FALSE),0)</f>
        <v>0</v>
      </c>
      <c r="EY64" s="47">
        <f>versenyek!$RZ$11*IFERROR(VLOOKUP(VLOOKUP($A64,versenyek!RY:SA,3,FALSE),szabalyok!$A$16:$B$23,2,FALSE),0)</f>
        <v>0</v>
      </c>
      <c r="EZ64" s="47">
        <f>versenyek!$SC$11*IFERROR(VLOOKUP(VLOOKUP($A64,versenyek!SB:SD,3,FALSE),szabalyok!$A$16:$B$23,2,FALSE),0)</f>
        <v>0</v>
      </c>
      <c r="FA64" s="47">
        <f>versenyek!$SF$11*IFERROR(VLOOKUP(VLOOKUP($A64,versenyek!SE:SG,3,FALSE),szabalyok!$A$16:$B$23,2,FALSE),0)</f>
        <v>0</v>
      </c>
      <c r="FB64" s="47">
        <f>versenyek!$SI$11*IFERROR(VLOOKUP(VLOOKUP($A64,versenyek!SH:SJ,3,FALSE),szabalyok!$A$16:$B$23,2,FALSE),0)</f>
        <v>0</v>
      </c>
      <c r="FC64" s="47">
        <f>versenyek!$SL$11*IFERROR(VLOOKUP(VLOOKUP($A64,versenyek!SK:SM,3,FALSE),szabalyok!$A$16:$B$23,2,FALSE),0)</f>
        <v>0</v>
      </c>
      <c r="FD64" s="47">
        <f>versenyek!$SO$11*IFERROR(VLOOKUP(VLOOKUP($A64,versenyek!SN:SP,3,FALSE),szabalyok!$A$16:$B$23,2,FALSE),0)</f>
        <v>0</v>
      </c>
      <c r="FE64" s="47">
        <f>versenyek!$SR$11*IFERROR(VLOOKUP(VLOOKUP($A64,versenyek!SQ:SS,3,FALSE),szabalyok!$A$16:$B$23,2,FALSE),0)</f>
        <v>0</v>
      </c>
      <c r="FF64" s="47">
        <f>versenyek!$SU$11*IFERROR(VLOOKUP(VLOOKUP($A64,versenyek!ST:SV,3,FALSE),szabalyok!$A$16:$B$23,2,FALSE),0)</f>
        <v>0</v>
      </c>
      <c r="FG64" s="47">
        <f>versenyek!$SX$11*IFERROR(VLOOKUP(VLOOKUP($A64,versenyek!SW:SY,3,FALSE),szabalyok!$A$16:$B$23,2,FALSE),0)</f>
        <v>0</v>
      </c>
      <c r="FH64" s="47">
        <f>versenyek!$TA$11*IFERROR(VLOOKUP(VLOOKUP($A64,versenyek!SZ:TB,3,FALSE),szabalyok!$A$16:$B$23,2,FALSE),0)</f>
        <v>0</v>
      </c>
      <c r="FI64" s="47">
        <f>versenyek!$TD$11*IFERROR(VLOOKUP(VLOOKUP($A64,versenyek!TC:TE,3,FALSE),szabalyok!$A$16:$B$23,2,FALSE),0)</f>
        <v>0</v>
      </c>
      <c r="FJ64" s="47">
        <f>versenyek!$TG$11*IFERROR(VLOOKUP(VLOOKUP($A64,versenyek!TF:TH,3,FALSE),szabalyok!$A$16:$B$23,2,FALSE),0)</f>
        <v>0</v>
      </c>
      <c r="FK64" s="47">
        <f>versenyek!$TJ$11*IFERROR(VLOOKUP(VLOOKUP($A64,versenyek!TI:TK,3,FALSE),szabalyok!$A$16:$B$23,2,FALSE),0)</f>
        <v>0</v>
      </c>
      <c r="FL64" s="47">
        <f>versenyek!$TM$11*IFERROR(VLOOKUP(VLOOKUP($A64,versenyek!TL:TN,3,FALSE),szabalyok!$A$16:$B$23,2,FALSE),0)</f>
        <v>0</v>
      </c>
      <c r="FM64" s="47">
        <f>versenyek!$TP$11*IFERROR(VLOOKUP(VLOOKUP($A64,versenyek!TO:TQ,3,FALSE),szabalyok!$A$16:$B$23,2,FALSE),0)</f>
        <v>0</v>
      </c>
      <c r="FN64" s="47">
        <f>versenyek!$TS$11*IFERROR(VLOOKUP(VLOOKUP($A64,versenyek!TR:TT,3,FALSE),szabalyok!$A$16:$B$23,2,FALSE),0)</f>
        <v>0</v>
      </c>
      <c r="FO64" s="47"/>
      <c r="FP64" s="235">
        <f t="shared" si="1"/>
        <v>0</v>
      </c>
    </row>
    <row r="65" spans="1:172">
      <c r="A65" s="1" t="s">
        <v>226</v>
      </c>
      <c r="B65" s="47">
        <v>0</v>
      </c>
      <c r="C65" s="47">
        <v>0</v>
      </c>
      <c r="D65" s="47">
        <v>0</v>
      </c>
      <c r="E65" s="47">
        <v>8.1561455508650287</v>
      </c>
      <c r="F65" s="47">
        <v>0</v>
      </c>
      <c r="G65" s="47">
        <v>0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47">
        <v>0</v>
      </c>
      <c r="O65" s="47">
        <v>0</v>
      </c>
      <c r="P65" s="47">
        <v>0</v>
      </c>
      <c r="Q65" s="47">
        <v>0</v>
      </c>
      <c r="R65" s="47">
        <f>versenyek!$BD$11*IFERROR(VLOOKUP(VLOOKUP($A65,versenyek!BC:BE,3,FALSE),szabalyok!$A$16:$B$23,2,FALSE),0)</f>
        <v>0</v>
      </c>
      <c r="S65" s="47">
        <f>versenyek!$BG$11*IFERROR(VLOOKUP(VLOOKUP($A65,versenyek!BF:BH,3,FALSE),szabalyok!$A$16:$B$23,2,FALSE),0)</f>
        <v>0</v>
      </c>
      <c r="T65" s="47">
        <f>versenyek!$BJ$11*IFERROR(VLOOKUP(VLOOKUP($A65,versenyek!BI:BK,3,FALSE),szabalyok!$A$16:$B$23,2,FALSE),0)</f>
        <v>0</v>
      </c>
      <c r="U65" s="47">
        <f>versenyek!$BM$11*IFERROR(VLOOKUP(VLOOKUP($A65,versenyek!BL:BN,3,FALSE),szabalyok!$A$16:$B$23,2,FALSE),0)</f>
        <v>0</v>
      </c>
      <c r="V65" s="47">
        <f>versenyek!$BP$11*IFERROR(VLOOKUP(VLOOKUP($A65,versenyek!BO:BQ,3,FALSE),szabalyok!$A$16:$B$23,2,FALSE),0)</f>
        <v>0</v>
      </c>
      <c r="W65" s="47">
        <f>versenyek!$BS$11*IFERROR(VLOOKUP(VLOOKUP($A65,versenyek!BR:BT,3,FALSE),szabalyok!$A$16:$B$23,2,FALSE),0)</f>
        <v>0</v>
      </c>
      <c r="X65" s="47">
        <f>versenyek!$BV$11*IFERROR(VLOOKUP(VLOOKUP($A65,versenyek!BU:BW,3,FALSE),szabalyok!$A$16:$B$23,2,FALSE),0)</f>
        <v>0</v>
      </c>
      <c r="Y65" s="47">
        <f>versenyek!$BY$11*IFERROR(VLOOKUP(VLOOKUP($A65,versenyek!BX:BZ,3,FALSE),szabalyok!$A$16:$B$23,2,FALSE),0)</f>
        <v>0</v>
      </c>
      <c r="Z65" s="47">
        <f>versenyek!$CB$11*IFERROR(VLOOKUP(VLOOKUP($A65,versenyek!CA:CC,3,FALSE),szabalyok!$A$16:$B$23,2,FALSE),0)</f>
        <v>0</v>
      </c>
      <c r="AA65" s="47">
        <f>versenyek!$CE$11*IFERROR(VLOOKUP(VLOOKUP($A65,versenyek!CD:CF,3,FALSE),szabalyok!$A$16:$B$23,2,FALSE),0)</f>
        <v>0</v>
      </c>
      <c r="AB65" s="47">
        <f>versenyek!$CH$11*IFERROR(VLOOKUP(VLOOKUP($A65,versenyek!CG:CI,3,FALSE),szabalyok!$A$16:$B$23,2,FALSE),0)</f>
        <v>0</v>
      </c>
      <c r="AC65" s="47">
        <f>versenyek!$CK$11*IFERROR(VLOOKUP(VLOOKUP($A65,versenyek!CJ:CL,3,FALSE),szabalyok!$A$16:$B$23,2,FALSE),0)</f>
        <v>0</v>
      </c>
      <c r="AD65" s="47">
        <f>versenyek!$CN$11*IFERROR(VLOOKUP(VLOOKUP($A65,versenyek!CM:CO,3,FALSE),szabalyok!$A$16:$B$23,2,FALSE),0)</f>
        <v>20.427089670562331</v>
      </c>
      <c r="AE65" s="47">
        <f>versenyek!$CQ$11*IFERROR(VLOOKUP(VLOOKUP($A65,versenyek!CP:CR,3,FALSE),szabalyok!$A$16:$B$23,2,FALSE),0)</f>
        <v>0</v>
      </c>
      <c r="AF65" s="47">
        <f>versenyek!$CT$11*IFERROR(VLOOKUP(VLOOKUP($A65,versenyek!CS:CU,3,FALSE),szabalyok!$A$16:$B$23,2,FALSE),0)</f>
        <v>0</v>
      </c>
      <c r="AG65" s="47">
        <f>versenyek!$CW$11*IFERROR(VLOOKUP(VLOOKUP($A65,versenyek!CV:CX,3,FALSE),szabalyok!$A$16:$B$23,2,FALSE),0)</f>
        <v>0</v>
      </c>
      <c r="AH65" s="47">
        <f>versenyek!$CZ$11*IFERROR(VLOOKUP(VLOOKUP($A65,versenyek!CY:DA,3,FALSE),szabalyok!$A$16:$B$23,2,FALSE),0)</f>
        <v>0</v>
      </c>
      <c r="AI65" s="47">
        <f>versenyek!$DC$11*IFERROR(VLOOKUP(VLOOKUP($A65,versenyek!DB:DD,3,FALSE),szabalyok!$A$16:$B$23,2,FALSE),0)</f>
        <v>0</v>
      </c>
      <c r="AJ65" s="47">
        <f>versenyek!$DF$11*IFERROR(VLOOKUP(VLOOKUP($A65,versenyek!DE:DG,3,FALSE),szabalyok!$A$16:$B$23,2,FALSE),0)</f>
        <v>0</v>
      </c>
      <c r="AK65" s="47">
        <f>versenyek!$DI$11*IFERROR(VLOOKUP(VLOOKUP($A65,versenyek!DH:DJ,3,FALSE),szabalyok!$A$16:$B$23,2,FALSE),0)</f>
        <v>0</v>
      </c>
      <c r="AL65" s="47">
        <f>versenyek!$DL$11*IFERROR(VLOOKUP(VLOOKUP($A65,versenyek!DK:DM,3,FALSE),szabalyok!$A$16:$B$23,2,FALSE),0)</f>
        <v>0</v>
      </c>
      <c r="AM65" s="47">
        <f>versenyek!$DR$11*IFERROR(VLOOKUP(VLOOKUP($A65,versenyek!DQ:DS,3,FALSE),szabalyok!$A$16:$B$23,2,FALSE),0)</f>
        <v>0</v>
      </c>
      <c r="AN65" s="47">
        <f>versenyek!$DU$11*IFERROR(VLOOKUP(VLOOKUP($A65,versenyek!DT:DV,3,FALSE),szabalyok!$A$16:$B$23,2,FALSE),0)</f>
        <v>0</v>
      </c>
      <c r="AO65" s="47">
        <f>versenyek!$DO$11*IFERROR(VLOOKUP(VLOOKUP($A65,versenyek!DN:DP,3,FALSE),szabalyok!$A$16:$B$23,2,FALSE),0)</f>
        <v>0</v>
      </c>
      <c r="AP65" s="47">
        <f>versenyek!$DX$11*IFERROR(VLOOKUP(VLOOKUP($A65,versenyek!DW:DY,3,FALSE),szabalyok!$A$16:$B$23,2,FALSE),0)</f>
        <v>0</v>
      </c>
      <c r="AQ65" s="47" t="e">
        <f>versenyek!$EA$11*IFERROR(VLOOKUP(VLOOKUP($A65,versenyek!DZ:EB,3,FALSE),szabalyok!$A$16:$B$23,2,FALSE),0)</f>
        <v>#DIV/0!</v>
      </c>
      <c r="AR65" s="47" t="e">
        <f>versenyek!$ED$11*IFERROR(VLOOKUP(VLOOKUP($A65,versenyek!EC:EE,3,FALSE),szabalyok!$A$16:$B$23,2,FALSE),0)</f>
        <v>#DIV/0!</v>
      </c>
      <c r="AS65" s="47">
        <f>versenyek!$EG$11*IFERROR(VLOOKUP(VLOOKUP($A65,versenyek!EF:EH,3,FALSE),szabalyok!$A$16:$B$23,2,FALSE),0)</f>
        <v>0</v>
      </c>
      <c r="AT65" s="47">
        <f>versenyek!$EJ$11*IFERROR(VLOOKUP(VLOOKUP($A65,versenyek!EI:EK,3,FALSE),szabalyok!$A$16:$B$23,2,FALSE),0)</f>
        <v>0</v>
      </c>
      <c r="AU65" s="47">
        <f>versenyek!$EM$11*IFERROR(VLOOKUP(VLOOKUP($A65,versenyek!EL:EN,3,FALSE),szabalyok!$A$16:$B$23,2,FALSE),0)</f>
        <v>0</v>
      </c>
      <c r="AV65" s="47">
        <f>versenyek!$EP$11*IFERROR(VLOOKUP(VLOOKUP($A65,versenyek!EO:EQ,3,FALSE),szabalyok!$A$16:$B$23,2,FALSE),0)</f>
        <v>0</v>
      </c>
      <c r="AW65" s="47">
        <f>versenyek!$EY$11*IFERROR(VLOOKUP(VLOOKUP($A65,versenyek!EX:EZ,3,FALSE),szabalyok!$A$16:$B$23,2,FALSE),0)</f>
        <v>0</v>
      </c>
      <c r="AX65" s="47">
        <f>versenyek!$FB$11*IFERROR(VLOOKUP(VLOOKUP($A65,versenyek!FA:FC,3,FALSE),szabalyok!$A$16:$B$23,2,FALSE),0)</f>
        <v>0</v>
      </c>
      <c r="AY65" s="47">
        <f>versenyek!$FE$11*IFERROR(VLOOKUP(VLOOKUP($A65,versenyek!FD:FF,3,FALSE),szabalyok!$A$16:$B$23,2,FALSE),0)</f>
        <v>0</v>
      </c>
      <c r="AZ65" s="47">
        <f>versenyek!$FH$11*IFERROR(VLOOKUP(VLOOKUP($A65,versenyek!FG:FI,3,FALSE),szabalyok!$A$16:$B$23,2,FALSE),0)</f>
        <v>0</v>
      </c>
      <c r="BA65" s="47">
        <f>versenyek!$FK$11*IFERROR(VLOOKUP(VLOOKUP($A65,versenyek!FJ:FL,3,FALSE),szabalyok!$A$16:$B$23,2,FALSE),0)</f>
        <v>0</v>
      </c>
      <c r="BB65" s="47">
        <f>versenyek!$FN$11*IFERROR(VLOOKUP(VLOOKUP($A65,versenyek!FM:FO,3,FALSE),szabalyok!$A$16:$B$23,2,FALSE),0)</f>
        <v>0</v>
      </c>
      <c r="BC65" s="47">
        <f>versenyek!$FQ$11*IFERROR(VLOOKUP(VLOOKUP($A65,versenyek!FP:FR,3,FALSE),szabalyok!$A$16:$B$23,2,FALSE),0)</f>
        <v>0</v>
      </c>
      <c r="BD65" s="47">
        <f>versenyek!$FT$11*IFERROR(VLOOKUP(VLOOKUP($A65,versenyek!FS:FU,3,FALSE),szabalyok!$A$16:$B$23,2,FALSE),0)</f>
        <v>0</v>
      </c>
      <c r="BE65" s="47">
        <f>versenyek!$FW$11*IFERROR(VLOOKUP(VLOOKUP($A65,versenyek!FV:FX,3,FALSE),szabalyok!$A$16:$B$23,2,FALSE),0)</f>
        <v>0</v>
      </c>
      <c r="BF65" s="47">
        <f>versenyek!$FZ$11*IFERROR(VLOOKUP(VLOOKUP($A65,versenyek!FY:GA,3,FALSE),szabalyok!$A$16:$B$23,2,FALSE),0)</f>
        <v>0</v>
      </c>
      <c r="BG65" s="47">
        <f>versenyek!$GC$11*IFERROR(VLOOKUP(VLOOKUP($A65,versenyek!GB:GD,3,FALSE),szabalyok!$A$16:$B$23,2,FALSE),0)</f>
        <v>0</v>
      </c>
      <c r="BH65" s="47">
        <f>versenyek!$GF$11*IFERROR(VLOOKUP(VLOOKUP($A65,versenyek!GE:GG,3,FALSE),szabalyok!$A$16:$B$23,2,FALSE),0)</f>
        <v>0</v>
      </c>
      <c r="BI65" s="47">
        <f>versenyek!$GI$11*IFERROR(VLOOKUP(VLOOKUP($A65,versenyek!GH:GJ,3,FALSE),szabalyok!$A$16:$B$23,2,FALSE),0)</f>
        <v>0</v>
      </c>
      <c r="BJ65" s="47">
        <f>versenyek!$GL$11*IFERROR(VLOOKUP(VLOOKUP($A65,versenyek!GK:GM,3,FALSE),szabalyok!$A$16:$B$23,2,FALSE),0)</f>
        <v>0</v>
      </c>
      <c r="BK65" s="47">
        <f>versenyek!$GO$11*IFERROR(VLOOKUP(VLOOKUP($A65,versenyek!GN:GP,3,FALSE),szabalyok!$A$16:$B$23,2,FALSE),0)</f>
        <v>0</v>
      </c>
      <c r="BL65" s="47">
        <f>versenyek!$GR$11*IFERROR(VLOOKUP(VLOOKUP($A65,versenyek!GQ:GS,3,FALSE),szabalyok!$A$16:$B$23,2,FALSE),0)</f>
        <v>0</v>
      </c>
      <c r="BM65" s="47">
        <f>versenyek!$GX$11*IFERROR(VLOOKUP(VLOOKUP($A65,versenyek!GW:GY,3,FALSE),szabalyok!$A$16:$B$23,2,FALSE),0)</f>
        <v>0</v>
      </c>
      <c r="BN65" s="47">
        <f>versenyek!$GX$11*IFERROR(VLOOKUP(VLOOKUP($A65,versenyek!GX:GZ,3,FALSE),szabalyok!$A$16:$B$23,2,FALSE),0)</f>
        <v>0</v>
      </c>
      <c r="BO65" s="47">
        <f>versenyek!$HD$11*IFERROR(VLOOKUP(VLOOKUP($A65,versenyek!HC:HE,3,FALSE),szabalyok!$A$16:$B$23,2,FALSE),0)</f>
        <v>0</v>
      </c>
      <c r="BP65" s="47">
        <f>versenyek!$HG$11*IFERROR(VLOOKUP(VLOOKUP($A65,versenyek!HF:HH,3,FALSE),szabalyok!$A$16:$B$23,2,FALSE),0)</f>
        <v>0</v>
      </c>
      <c r="BQ65" s="47">
        <f>versenyek!$HJ$11*IFERROR(VLOOKUP(VLOOKUP($A65,versenyek!HI:HK,3,FALSE),szabalyok!$A$16:$B$23,2,FALSE),0)</f>
        <v>0</v>
      </c>
      <c r="BR65" s="47">
        <f>versenyek!$HM$11*IFERROR(VLOOKUP(VLOOKUP($A65,versenyek!HL:HN,3,FALSE),szabalyok!$A$16:$B$23,2,FALSE),0)</f>
        <v>0</v>
      </c>
      <c r="BS65" s="47">
        <f>versenyek!$HP$11*IFERROR(VLOOKUP(VLOOKUP($A65,versenyek!HO:HQ,3,FALSE),szabalyok!$A$16:$B$23,2,FALSE),0)</f>
        <v>0</v>
      </c>
      <c r="BT65" s="47">
        <f>versenyek!$HS$11*IFERROR(VLOOKUP(VLOOKUP($A65,versenyek!HR:HT,3,FALSE),szabalyok!$A$16:$B$23,2,FALSE),0)</f>
        <v>0</v>
      </c>
      <c r="BU65" s="47">
        <f>versenyek!$HV$11*IFERROR(VLOOKUP(VLOOKUP($A65,versenyek!HU:HW,3,FALSE),szabalyok!$A$16:$B$23,2,FALSE),0)</f>
        <v>0</v>
      </c>
      <c r="BV65" s="47">
        <f>versenyek!$HY$11*IFERROR(VLOOKUP(VLOOKUP($A65,versenyek!HX:HZ,3,FALSE),szabalyok!$A$16:$B$23,2,FALSE),0)</f>
        <v>0</v>
      </c>
      <c r="BW65" s="47">
        <f>versenyek!$IB$11*IFERROR(VLOOKUP(VLOOKUP($A65,versenyek!IA:IC,3,FALSE),szabalyok!$A$16:$B$23,2,FALSE),0)</f>
        <v>0</v>
      </c>
      <c r="BX65" s="47">
        <f>versenyek!$IE$11*IFERROR(VLOOKUP(VLOOKUP($A65,versenyek!ID:IF,3,FALSE),szabalyok!$A$16:$B$23,2,FALSE),0)</f>
        <v>0</v>
      </c>
      <c r="BY65" s="47">
        <f>versenyek!$IH$11*IFERROR(VLOOKUP(VLOOKUP($A65,versenyek!IG:II,3,FALSE),szabalyok!$A$16:$B$23,2,FALSE),0)</f>
        <v>0</v>
      </c>
      <c r="BZ65" s="47">
        <f>versenyek!$IK$11*IFERROR(VLOOKUP(VLOOKUP($A65,versenyek!IJ:IL,3,FALSE),szabalyok!$A$16:$B$23,2,FALSE),0)</f>
        <v>0</v>
      </c>
      <c r="CA65" s="47">
        <f>versenyek!$IN$11*IFERROR(VLOOKUP(VLOOKUP($A65,versenyek!IM:IO,3,FALSE),szabalyok!$A$16:$B$23,2,FALSE),0)</f>
        <v>0</v>
      </c>
      <c r="CB65" s="47">
        <f>versenyek!$IW$11*IFERROR(VLOOKUP(VLOOKUP($A65,versenyek!IV:IX,3,FALSE),szabalyok!$A$16:$B$23,2,FALSE),0)</f>
        <v>0</v>
      </c>
      <c r="CC65" s="47">
        <f>versenyek!$IZ$11*IFERROR(VLOOKUP(VLOOKUP($A65,versenyek!IY:JA,3,FALSE),szabalyok!$A$16:$B$23,2,FALSE),0)</f>
        <v>0</v>
      </c>
      <c r="CD65" s="47">
        <f>versenyek!$JC$11*IFERROR(VLOOKUP(VLOOKUP($A65,versenyek!JB:JD,3,FALSE),szabalyok!$A$16:$B$23,2,FALSE),0)</f>
        <v>0</v>
      </c>
      <c r="CE65" s="47">
        <f>versenyek!$JF$11*IFERROR(VLOOKUP(VLOOKUP($A65,versenyek!JE:JG,3,FALSE),szabalyok!$A$16:$B$23,2,FALSE),0)</f>
        <v>0</v>
      </c>
      <c r="CF65" s="47">
        <f>versenyek!$JI$11*IFERROR(VLOOKUP(VLOOKUP($A65,versenyek!JH:JJ,3,FALSE),szabalyok!$A$16:$B$23,2,FALSE),0)</f>
        <v>0</v>
      </c>
      <c r="CG65" s="47">
        <f>versenyek!$JL$11*IFERROR(VLOOKUP(VLOOKUP($A65,versenyek!JK:JM,3,FALSE),szabalyok!$A$16:$B$23,2,FALSE),0)</f>
        <v>19.099440937017324</v>
      </c>
      <c r="CH65" s="47">
        <f>versenyek!$JO$11*IFERROR(VLOOKUP(VLOOKUP($A65,versenyek!JN:JP,3,FALSE),szabalyok!$A$16:$B$23,2,FALSE),0)</f>
        <v>0</v>
      </c>
      <c r="CI65" s="47">
        <f>versenyek!$JR$11*IFERROR(VLOOKUP(VLOOKUP($A65,versenyek!JQ:JS,3,FALSE),szabalyok!$A$16:$B$23,2,FALSE),0)</f>
        <v>0</v>
      </c>
      <c r="CJ65" s="47">
        <f>versenyek!$JU$11*IFERROR(VLOOKUP(VLOOKUP($A65,versenyek!JT:JV,3,FALSE),szabalyok!$A$16:$B$23,2,FALSE),0)</f>
        <v>0</v>
      </c>
      <c r="CK65" s="47">
        <f>versenyek!$JR$11*IFERROR(VLOOKUP(VLOOKUP($A65,versenyek!JW:JY,3,FALSE),szabalyok!$A$16:$B$23,2,FALSE),0)</f>
        <v>0</v>
      </c>
      <c r="CL65" s="47">
        <f>versenyek!$KA$11*IFERROR(VLOOKUP(VLOOKUP($A65,versenyek!JZ:KB,3,FALSE),szabalyok!$A$16:$B$23,2,FALSE),0)</f>
        <v>0</v>
      </c>
      <c r="CM65" s="47">
        <f>versenyek!$KD$11*IFERROR(VLOOKUP(VLOOKUP($A65,versenyek!KC:KE,3,FALSE),szabalyok!$A$16:$B$23,2,FALSE),0)</f>
        <v>0</v>
      </c>
      <c r="CN65" s="47">
        <f>versenyek!$KG$11*IFERROR(VLOOKUP(VLOOKUP($A65,versenyek!KF:KH,3,FALSE),szabalyok!$A$16:$B$23,2,FALSE),0)</f>
        <v>0</v>
      </c>
      <c r="CO65" s="47">
        <f>versenyek!$KJ$11*IFERROR(VLOOKUP(VLOOKUP($A65,versenyek!KI:KK,3,FALSE),szabalyok!$A$16:$B$23,2,FALSE),0)</f>
        <v>0</v>
      </c>
      <c r="CP65" s="47">
        <f>versenyek!$KM$11*IFERROR(VLOOKUP(VLOOKUP($A65,versenyek!KL:KN,3,FALSE),szabalyok!$A$16:$B$23,2,FALSE),0)</f>
        <v>0</v>
      </c>
      <c r="CQ65" s="47">
        <f>versenyek!$KP$11*IFERROR(VLOOKUP(VLOOKUP($A65,versenyek!KO:KQ,3,FALSE),szabalyok!$A$16:$B$23,2,FALSE),0)</f>
        <v>0</v>
      </c>
      <c r="CR65" s="47">
        <f>versenyek!$KS$11*IFERROR(VLOOKUP(VLOOKUP($A65,versenyek!KR:KT,3,FALSE),szabalyok!$A$16:$B$23,2,FALSE),0)</f>
        <v>0</v>
      </c>
      <c r="CS65" s="47">
        <f>versenyek!$KV$11*IFERROR(VLOOKUP(VLOOKUP($A65,versenyek!KU:KW,3,FALSE),szabalyok!$A$16:$B$23,2,FALSE),0)</f>
        <v>0</v>
      </c>
      <c r="CT65" s="47">
        <f>versenyek!$KY$11*IFERROR(VLOOKUP(VLOOKUP($A65,versenyek!KX:KZ,3,FALSE),szabalyok!$A$16:$B$23,2,FALSE),0)</f>
        <v>0</v>
      </c>
      <c r="CU65" s="47">
        <f>versenyek!$LB$11*IFERROR(VLOOKUP(VLOOKUP($A65,versenyek!LA:LC,3,FALSE),szabalyok!$A$16:$B$23,2,FALSE),0)</f>
        <v>0</v>
      </c>
      <c r="CV65" s="47">
        <f>versenyek!$LE$11*IFERROR(VLOOKUP(VLOOKUP($A65,versenyek!LD:LF,3,FALSE),szabalyok!$A$16:$B$23,2,FALSE),0)</f>
        <v>0</v>
      </c>
      <c r="CW65" s="47">
        <f>versenyek!$LH$11*IFERROR(VLOOKUP(VLOOKUP($A65,versenyek!LG:LI,3,FALSE),szabalyok!$A$16:$B$23,2,FALSE),0)</f>
        <v>0</v>
      </c>
      <c r="CX65" s="47">
        <f>versenyek!$LK$11*IFERROR(VLOOKUP(VLOOKUP($A65,versenyek!LJ:LL,3,FALSE),szabalyok!$A$16:$B$23,2,FALSE),0)</f>
        <v>0</v>
      </c>
      <c r="CY65" s="47">
        <f>versenyek!$LN$11*IFERROR(VLOOKUP(VLOOKUP($A65,versenyek!LM:LO,3,FALSE),szabalyok!$A$16:$B$23,2,FALSE),0)</f>
        <v>0</v>
      </c>
      <c r="CZ65" s="47">
        <f>versenyek!$LQ$11*IFERROR(VLOOKUP(VLOOKUP($A65,versenyek!LP:LR,3,FALSE),szabalyok!$A$16:$B$23,2,FALSE),0)</f>
        <v>0</v>
      </c>
      <c r="DA65" s="47">
        <f>versenyek!$LT$11*IFERROR(VLOOKUP(VLOOKUP($A65,versenyek!LS:LU,3,FALSE),szabalyok!$A$16:$B$23,2,FALSE),0)</f>
        <v>0</v>
      </c>
      <c r="DB65" s="47">
        <f>versenyek!$LW$11*IFERROR(VLOOKUP(VLOOKUP($A65,versenyek!LV:LX,3,FALSE),szabalyok!$A$16:$B$23,2,FALSE),0)</f>
        <v>0</v>
      </c>
      <c r="DC65" s="47">
        <f>versenyek!$LZ$11*IFERROR(VLOOKUP(VLOOKUP($A65,versenyek!LY:MA,3,FALSE),szabalyok!$A$16:$B$23,2,FALSE),0)</f>
        <v>0</v>
      </c>
      <c r="DD65" s="47">
        <f>versenyek!$MC$11*IFERROR(VLOOKUP(VLOOKUP($A65,versenyek!MB:MD,3,FALSE),szabalyok!$A$16:$B$23,2,FALSE),0)</f>
        <v>0</v>
      </c>
      <c r="DE65" s="47">
        <f>versenyek!$ML$11*IFERROR(VLOOKUP(VLOOKUP($A65,versenyek!MK:MM,3,FALSE),szabalyok!$A$16:$B$23,2,FALSE),0)</f>
        <v>0</v>
      </c>
      <c r="DF65" s="47">
        <f>versenyek!$MO$11*IFERROR(VLOOKUP(VLOOKUP($A65,versenyek!MN:MP,3,FALSE),szabalyok!$A$16:$B$23,2,FALSE),0)</f>
        <v>0</v>
      </c>
      <c r="DG65" s="47">
        <f>versenyek!$MR$11*IFERROR(VLOOKUP(VLOOKUP($A65,versenyek!MQ:MS,3,FALSE),szabalyok!$A$16:$B$23,2,FALSE),0)</f>
        <v>0</v>
      </c>
      <c r="DH65" s="47">
        <f>versenyek!$MU$11*IFERROR(VLOOKUP(VLOOKUP($A65,versenyek!MT:MV,3,FALSE),szabalyok!$A$16:$B$23,2,FALSE),0)</f>
        <v>0</v>
      </c>
      <c r="DI65" s="47">
        <f>versenyek!$MX$11*IFERROR(VLOOKUP(VLOOKUP($A65,versenyek!MW:MY,3,FALSE),szabalyok!$A$16:$B$23,2,FALSE),0)</f>
        <v>0</v>
      </c>
      <c r="DJ65" s="47">
        <f>versenyek!$NA$11*IFERROR(VLOOKUP(VLOOKUP($A65,versenyek!MZ:NB,3,FALSE),szabalyok!$A$16:$B$23,2,FALSE),0)</f>
        <v>0</v>
      </c>
      <c r="DK65" s="47">
        <f>versenyek!$ND$11*IFERROR(VLOOKUP(VLOOKUP($A65,versenyek!NC:NE,3,FALSE),szabalyok!$A$16:$B$23,2,FALSE),0)</f>
        <v>0</v>
      </c>
      <c r="DL65" s="47">
        <f>versenyek!$NG$11*IFERROR(VLOOKUP(VLOOKUP($A65,versenyek!NF:NH,3,FALSE),szabalyok!$A$16:$B$23,2,FALSE),0)</f>
        <v>0</v>
      </c>
      <c r="DM65" s="47">
        <f>versenyek!$NJ$11*IFERROR(VLOOKUP(VLOOKUP($A65,versenyek!NI:NK,3,FALSE),szabalyok!$A$16:$B$23,2,FALSE),0)</f>
        <v>0</v>
      </c>
      <c r="DN65" s="47">
        <f>versenyek!$NM$11*IFERROR(VLOOKUP(VLOOKUP($A65,versenyek!NL:NN,3,FALSE),szabalyok!$A$16:$B$23,2,FALSE),0)</f>
        <v>0</v>
      </c>
      <c r="DO65" s="47">
        <f>versenyek!$NP$11*IFERROR(VLOOKUP(VLOOKUP($A65,versenyek!NO:NQ,3,FALSE),szabalyok!$A$16:$B$23,2,FALSE),0)</f>
        <v>0</v>
      </c>
      <c r="DP65" s="47">
        <f>versenyek!$NS$11*IFERROR(VLOOKUP(VLOOKUP($A65,versenyek!NR:NT,3,FALSE),szabalyok!$A$16:$B$23,2,FALSE),0)</f>
        <v>0</v>
      </c>
      <c r="DQ65" s="47">
        <f>versenyek!$NV$11*IFERROR(VLOOKUP(VLOOKUP($A65,versenyek!NU:NW,3,FALSE),szabalyok!$A$16:$B$23,2,FALSE),0)</f>
        <v>0</v>
      </c>
      <c r="DR65" s="47">
        <f>versenyek!$NY$11*IFERROR(VLOOKUP(VLOOKUP($A65,versenyek!NX:NZ,3,FALSE),szabalyok!$A$16:$B$23,2,FALSE),0)</f>
        <v>14.869758267191941</v>
      </c>
      <c r="DS65" s="47">
        <f>versenyek!$OB$11*IFERROR(VLOOKUP(VLOOKUP($A65,versenyek!OA:OC,3,FALSE),szabalyok!$A$16:$B$23,2,FALSE),0)</f>
        <v>0</v>
      </c>
      <c r="DT65" s="47">
        <f>versenyek!$OE$11*IFERROR(VLOOKUP(VLOOKUP($A65,versenyek!OD:OF,3,FALSE),szabalyok!$A$16:$B$23,2,FALSE),0)</f>
        <v>0</v>
      </c>
      <c r="DU65" s="47">
        <f>versenyek!$OH$11*IFERROR(VLOOKUP(VLOOKUP($A65,versenyek!OG:OI,3,FALSE),szabalyok!$A$16:$B$23,2,FALSE),0)</f>
        <v>0</v>
      </c>
      <c r="DV65" s="47">
        <f>versenyek!$OK$11*IFERROR(VLOOKUP(VLOOKUP($A65,versenyek!OJ:OL,3,FALSE),szabalyok!$A$16:$B$23,2,FALSE),0)</f>
        <v>0</v>
      </c>
      <c r="DW65" s="47">
        <f>versenyek!$ON$11*IFERROR(VLOOKUP(VLOOKUP($A65,versenyek!OM:OO,3,FALSE),szabalyok!$A$16:$B$23,2,FALSE),0)</f>
        <v>0</v>
      </c>
      <c r="DX65" s="47">
        <f>versenyek!$OQ$11*IFERROR(VLOOKUP(VLOOKUP($A65,versenyek!OP:OR,3,FALSE),szabalyok!$A$16:$B$23,2,FALSE),0)</f>
        <v>0</v>
      </c>
      <c r="DY65" s="47">
        <f>versenyek!$OT$11*IFERROR(VLOOKUP(VLOOKUP($A65,versenyek!OS:OU,3,FALSE),szabalyok!$A$16:$B$23,2,FALSE),0)</f>
        <v>0</v>
      </c>
      <c r="DZ65" s="47">
        <f>versenyek!$OW$11*IFERROR(VLOOKUP(VLOOKUP($A65,versenyek!OV:OX,3,FALSE),szabalyok!$A$16:$B$23,2,FALSE),0)</f>
        <v>0</v>
      </c>
      <c r="EA65" s="47">
        <f>versenyek!$OZ$11*IFERROR(VLOOKUP(VLOOKUP($A65,versenyek!OY:PA,3,FALSE),szabalyok!$A$16:$B$23,2,FALSE),0)</f>
        <v>0</v>
      </c>
      <c r="EB65" s="47">
        <f>versenyek!$PC$11*IFERROR(VLOOKUP(VLOOKUP($A65,versenyek!PB:PD,3,FALSE),szabalyok!$A$16:$B$23,2,FALSE),0)</f>
        <v>0</v>
      </c>
      <c r="EC65" s="47">
        <f>versenyek!$PF$11*IFERROR(VLOOKUP(VLOOKUP($A65,versenyek!PE:PG,3,FALSE),szabalyok!$A$16:$B$23,2,FALSE),0)</f>
        <v>0</v>
      </c>
      <c r="ED65" s="47">
        <f>versenyek!$PI$11*IFERROR(VLOOKUP(VLOOKUP($A65,versenyek!PH:PJ,3,FALSE),szabalyok!$A$16:$B$23,2,FALSE),0)</f>
        <v>0</v>
      </c>
      <c r="EE65" s="47">
        <f>versenyek!$PL$11*IFERROR(VLOOKUP(VLOOKUP($A65,versenyek!PK:PM,3,FALSE),szabalyok!$A$16:$B$23,2,FALSE),0)</f>
        <v>0</v>
      </c>
      <c r="EF65" s="47">
        <f>versenyek!$PO$11*IFERROR(VLOOKUP(VLOOKUP($A65,versenyek!PN:PP,3,FALSE),szabalyok!$A$16:$B$23,2,FALSE),0)</f>
        <v>0</v>
      </c>
      <c r="EG65" s="47">
        <f>versenyek!$PR$11*IFERROR(VLOOKUP(VLOOKUP($A65,versenyek!PQ:PS,3,FALSE),szabalyok!$A$16:$B$23,2,FALSE),0)</f>
        <v>0</v>
      </c>
      <c r="EH65" s="47">
        <f>versenyek!$PU$11*IFERROR(VLOOKUP(VLOOKUP($A65,versenyek!PT:PV,3,FALSE),szabalyok!$A$16:$B$23,2,FALSE),0)</f>
        <v>0</v>
      </c>
      <c r="EI65" s="47">
        <f>versenyek!$PX$11*IFERROR(VLOOKUP(VLOOKUP($A65,versenyek!PW:PY,3,FALSE),szabalyok!$A$16:$B$23,2,FALSE),0)</f>
        <v>0</v>
      </c>
      <c r="EJ65" s="47">
        <f>versenyek!$QA$11*IFERROR(VLOOKUP(VLOOKUP($A65,versenyek!PZ:QB,3,FALSE),szabalyok!$A$16:$B$23,2,FALSE),0)</f>
        <v>0</v>
      </c>
      <c r="EK65" s="47">
        <f>versenyek!$QD$11*IFERROR(VLOOKUP(VLOOKUP($A65,versenyek!QC:QE,3,FALSE),szabalyok!$A$16:$B$23,2,FALSE),0)</f>
        <v>0</v>
      </c>
      <c r="EL65" s="47">
        <f>versenyek!$QG$11*IFERROR(VLOOKUP(VLOOKUP($A65,versenyek!QF:QH,3,FALSE),szabalyok!$A$16:$B$23,2,FALSE),0)</f>
        <v>0</v>
      </c>
      <c r="EM65" s="47">
        <f>versenyek!$QJ$11*IFERROR(VLOOKUP(VLOOKUP($A65,versenyek!QI:QK,3,FALSE),szabalyok!$A$16:$B$23,2,FALSE),0)</f>
        <v>0</v>
      </c>
      <c r="EN65" s="47">
        <f>versenyek!$QM$11*IFERROR(VLOOKUP(VLOOKUP($A65,versenyek!QL:QN,3,FALSE),szabalyok!$A$16:$B$23,2,FALSE),0)</f>
        <v>0</v>
      </c>
      <c r="EO65" s="47">
        <f>versenyek!$QP$11*IFERROR(VLOOKUP(VLOOKUP($A65,versenyek!QO:QQ,3,FALSE),szabalyok!$A$16:$B$23,2,FALSE),0)</f>
        <v>0</v>
      </c>
      <c r="EP65" s="47">
        <f>versenyek!$QS$11*IFERROR(VLOOKUP(VLOOKUP($A65,versenyek!QR:QT,3,FALSE),szabalyok!$A$16:$B$23,2,FALSE),0)</f>
        <v>0</v>
      </c>
      <c r="EQ65" s="47">
        <f>versenyek!$QV$11*IFERROR(VLOOKUP(VLOOKUP($A65,versenyek!QU:QW,3,FALSE),szabalyok!$A$16:$B$23,2,FALSE),0)</f>
        <v>0</v>
      </c>
      <c r="ER65" s="47">
        <f>versenyek!$RE$11*IFERROR(VLOOKUP(VLOOKUP($A65,versenyek!RD:RF,3,FALSE),szabalyok!$A$16:$B$23,2,FALSE),0)</f>
        <v>0</v>
      </c>
      <c r="ES65" s="47">
        <f>versenyek!$RH$11*IFERROR(VLOOKUP(VLOOKUP($A65,versenyek!RG:RI,3,FALSE),szabalyok!$A$16:$B$23,2,FALSE),0)</f>
        <v>0</v>
      </c>
      <c r="ET65" s="47">
        <f>versenyek!$RK$11*IFERROR(VLOOKUP(VLOOKUP($A65,versenyek!RJ:RL,3,FALSE),szabalyok!$A$16:$B$23,2,FALSE),0)</f>
        <v>0</v>
      </c>
      <c r="EU65" s="47">
        <f>versenyek!$RN$11*IFERROR(VLOOKUP(VLOOKUP($A65,versenyek!RM:RO,3,FALSE),szabalyok!$A$16:$B$23,2,FALSE),0)</f>
        <v>0</v>
      </c>
      <c r="EV65" s="47">
        <f>versenyek!$RQ$11*IFERROR(VLOOKUP(VLOOKUP($A65,versenyek!RP:RR,3,FALSE),szabalyok!$A$16:$B$23,2,FALSE),0)</f>
        <v>0</v>
      </c>
      <c r="EW65" s="47">
        <f>versenyek!$RT$11*IFERROR(VLOOKUP(VLOOKUP($A65,versenyek!RS:RU,3,FALSE),szabalyok!$A$16:$B$23,2,FALSE),0)</f>
        <v>0</v>
      </c>
      <c r="EX65" s="47">
        <f>versenyek!$RW$11*IFERROR(VLOOKUP(VLOOKUP($A65,versenyek!RV:RX,3,FALSE),szabalyok!$A$16:$B$23,2,FALSE),0)</f>
        <v>0</v>
      </c>
      <c r="EY65" s="47">
        <f>versenyek!$RZ$11*IFERROR(VLOOKUP(VLOOKUP($A65,versenyek!RY:SA,3,FALSE),szabalyok!$A$16:$B$23,2,FALSE),0)</f>
        <v>0</v>
      </c>
      <c r="EZ65" s="47">
        <f>versenyek!$SC$11*IFERROR(VLOOKUP(VLOOKUP($A65,versenyek!SB:SD,3,FALSE),szabalyok!$A$16:$B$23,2,FALSE),0)</f>
        <v>0</v>
      </c>
      <c r="FA65" s="47">
        <f>versenyek!$SF$11*IFERROR(VLOOKUP(VLOOKUP($A65,versenyek!SE:SG,3,FALSE),szabalyok!$A$16:$B$23,2,FALSE),0)</f>
        <v>0</v>
      </c>
      <c r="FB65" s="47">
        <f>versenyek!$SI$11*IFERROR(VLOOKUP(VLOOKUP($A65,versenyek!SH:SJ,3,FALSE),szabalyok!$A$16:$B$23,2,FALSE),0)</f>
        <v>0</v>
      </c>
      <c r="FC65" s="47">
        <f>versenyek!$SL$11*IFERROR(VLOOKUP(VLOOKUP($A65,versenyek!SK:SM,3,FALSE),szabalyok!$A$16:$B$23,2,FALSE),0)</f>
        <v>0</v>
      </c>
      <c r="FD65" s="47">
        <f>versenyek!$SO$11*IFERROR(VLOOKUP(VLOOKUP($A65,versenyek!SN:SP,3,FALSE),szabalyok!$A$16:$B$23,2,FALSE),0)</f>
        <v>0</v>
      </c>
      <c r="FE65" s="47">
        <f>versenyek!$SR$11*IFERROR(VLOOKUP(VLOOKUP($A65,versenyek!SQ:SS,3,FALSE),szabalyok!$A$16:$B$23,2,FALSE),0)</f>
        <v>0</v>
      </c>
      <c r="FF65" s="47">
        <f>versenyek!$SU$11*IFERROR(VLOOKUP(VLOOKUP($A65,versenyek!ST:SV,3,FALSE),szabalyok!$A$16:$B$23,2,FALSE),0)</f>
        <v>0</v>
      </c>
      <c r="FG65" s="47">
        <f>versenyek!$SX$11*IFERROR(VLOOKUP(VLOOKUP($A65,versenyek!SW:SY,3,FALSE),szabalyok!$A$16:$B$23,2,FALSE),0)</f>
        <v>0</v>
      </c>
      <c r="FH65" s="47">
        <f>versenyek!$TA$11*IFERROR(VLOOKUP(VLOOKUP($A65,versenyek!SZ:TB,3,FALSE),szabalyok!$A$16:$B$23,2,FALSE),0)</f>
        <v>0</v>
      </c>
      <c r="FI65" s="47">
        <f>versenyek!$TD$11*IFERROR(VLOOKUP(VLOOKUP($A65,versenyek!TC:TE,3,FALSE),szabalyok!$A$16:$B$23,2,FALSE),0)</f>
        <v>0</v>
      </c>
      <c r="FJ65" s="47">
        <f>versenyek!$TG$11*IFERROR(VLOOKUP(VLOOKUP($A65,versenyek!TF:TH,3,FALSE),szabalyok!$A$16:$B$23,2,FALSE),0)</f>
        <v>0</v>
      </c>
      <c r="FK65" s="47">
        <f>versenyek!$TJ$11*IFERROR(VLOOKUP(VLOOKUP($A65,versenyek!TI:TK,3,FALSE),szabalyok!$A$16:$B$23,2,FALSE),0)</f>
        <v>0</v>
      </c>
      <c r="FL65" s="47">
        <f>versenyek!$TM$11*IFERROR(VLOOKUP(VLOOKUP($A65,versenyek!TL:TN,3,FALSE),szabalyok!$A$16:$B$23,2,FALSE),0)</f>
        <v>0</v>
      </c>
      <c r="FM65" s="47">
        <f>versenyek!$TP$11*IFERROR(VLOOKUP(VLOOKUP($A65,versenyek!TO:TQ,3,FALSE),szabalyok!$A$16:$B$23,2,FALSE),0)</f>
        <v>0</v>
      </c>
      <c r="FN65" s="47">
        <f>versenyek!$TS$11*IFERROR(VLOOKUP(VLOOKUP($A65,versenyek!TR:TT,3,FALSE),szabalyok!$A$16:$B$23,2,FALSE),0)</f>
        <v>0</v>
      </c>
      <c r="FO65" s="47"/>
      <c r="FP65" s="235">
        <f t="shared" si="1"/>
        <v>0</v>
      </c>
    </row>
    <row r="66" spans="1:172">
      <c r="A66" s="1" t="s">
        <v>1475</v>
      </c>
      <c r="B66" s="47">
        <v>0</v>
      </c>
      <c r="C66" s="47">
        <v>0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  <c r="P66" s="47">
        <v>34.76949927759572</v>
      </c>
      <c r="Q66" s="47">
        <v>0</v>
      </c>
      <c r="R66" s="47">
        <f>versenyek!$BD$11*IFERROR(VLOOKUP(VLOOKUP($A66,versenyek!BC:BE,3,FALSE),szabalyok!$A$16:$B$23,2,FALSE),0)</f>
        <v>0</v>
      </c>
      <c r="S66" s="47">
        <f>versenyek!$BG$11*IFERROR(VLOOKUP(VLOOKUP($A66,versenyek!BF:BH,3,FALSE),szabalyok!$A$16:$B$23,2,FALSE),0)</f>
        <v>0</v>
      </c>
      <c r="T66" s="47">
        <f>versenyek!$BJ$11*IFERROR(VLOOKUP(VLOOKUP($A66,versenyek!BI:BK,3,FALSE),szabalyok!$A$16:$B$23,2,FALSE),0)</f>
        <v>0</v>
      </c>
      <c r="U66" s="47">
        <f>versenyek!$BM$11*IFERROR(VLOOKUP(VLOOKUP($A66,versenyek!BL:BN,3,FALSE),szabalyok!$A$16:$B$23,2,FALSE),0)</f>
        <v>0</v>
      </c>
      <c r="V66" s="47">
        <f>versenyek!$BP$11*IFERROR(VLOOKUP(VLOOKUP($A66,versenyek!BO:BQ,3,FALSE),szabalyok!$A$16:$B$23,2,FALSE),0)</f>
        <v>0</v>
      </c>
      <c r="W66" s="47">
        <f>versenyek!$BS$11*IFERROR(VLOOKUP(VLOOKUP($A66,versenyek!BR:BT,3,FALSE),szabalyok!$A$16:$B$23,2,FALSE),0)</f>
        <v>0</v>
      </c>
      <c r="X66" s="47">
        <f>versenyek!$BV$11*IFERROR(VLOOKUP(VLOOKUP($A66,versenyek!BU:BW,3,FALSE),szabalyok!$A$16:$B$23,2,FALSE),0)</f>
        <v>0</v>
      </c>
      <c r="Y66" s="47">
        <f>versenyek!$BY$11*IFERROR(VLOOKUP(VLOOKUP($A66,versenyek!BX:BZ,3,FALSE),szabalyok!$A$16:$B$23,2,FALSE),0)</f>
        <v>0</v>
      </c>
      <c r="Z66" s="47">
        <f>versenyek!$CB$11*IFERROR(VLOOKUP(VLOOKUP($A66,versenyek!CA:CC,3,FALSE),szabalyok!$A$16:$B$23,2,FALSE),0)</f>
        <v>0</v>
      </c>
      <c r="AA66" s="47">
        <f>versenyek!$CE$11*IFERROR(VLOOKUP(VLOOKUP($A66,versenyek!CD:CF,3,FALSE),szabalyok!$A$16:$B$23,2,FALSE),0)</f>
        <v>0</v>
      </c>
      <c r="AB66" s="47">
        <f>versenyek!$CH$11*IFERROR(VLOOKUP(VLOOKUP($A66,versenyek!CG:CI,3,FALSE),szabalyok!$A$16:$B$23,2,FALSE),0)</f>
        <v>0</v>
      </c>
      <c r="AC66" s="47">
        <f>versenyek!$CK$11*IFERROR(VLOOKUP(VLOOKUP($A66,versenyek!CJ:CL,3,FALSE),szabalyok!$A$16:$B$23,2,FALSE),0)</f>
        <v>0</v>
      </c>
      <c r="AD66" s="47">
        <f>versenyek!$CN$11*IFERROR(VLOOKUP(VLOOKUP($A66,versenyek!CM:CO,3,FALSE),szabalyok!$A$16:$B$23,2,FALSE),0)</f>
        <v>0</v>
      </c>
      <c r="AE66" s="47">
        <f>versenyek!$CQ$11*IFERROR(VLOOKUP(VLOOKUP($A66,versenyek!CP:CR,3,FALSE),szabalyok!$A$16:$B$23,2,FALSE),0)</f>
        <v>0</v>
      </c>
      <c r="AF66" s="47">
        <f>versenyek!$CT$11*IFERROR(VLOOKUP(VLOOKUP($A66,versenyek!CS:CU,3,FALSE),szabalyok!$A$16:$B$23,2,FALSE),0)</f>
        <v>0</v>
      </c>
      <c r="AG66" s="47">
        <f>versenyek!$CW$11*IFERROR(VLOOKUP(VLOOKUP($A66,versenyek!CV:CX,3,FALSE),szabalyok!$A$16:$B$23,2,FALSE),0)</f>
        <v>0</v>
      </c>
      <c r="AH66" s="47">
        <f>versenyek!$CZ$11*IFERROR(VLOOKUP(VLOOKUP($A66,versenyek!CY:DA,3,FALSE),szabalyok!$A$16:$B$23,2,FALSE),0)</f>
        <v>0</v>
      </c>
      <c r="AI66" s="47">
        <f>versenyek!$DC$11*IFERROR(VLOOKUP(VLOOKUP($A66,versenyek!DB:DD,3,FALSE),szabalyok!$A$16:$B$23,2,FALSE),0)</f>
        <v>0</v>
      </c>
      <c r="AJ66" s="47">
        <f>versenyek!$DF$11*IFERROR(VLOOKUP(VLOOKUP($A66,versenyek!DE:DG,3,FALSE),szabalyok!$A$16:$B$23,2,FALSE),0)</f>
        <v>0</v>
      </c>
      <c r="AK66" s="47">
        <f>versenyek!$DI$11*IFERROR(VLOOKUP(VLOOKUP($A66,versenyek!DH:DJ,3,FALSE),szabalyok!$A$16:$B$23,2,FALSE),0)</f>
        <v>0</v>
      </c>
      <c r="AL66" s="47">
        <f>versenyek!$DL$11*IFERROR(VLOOKUP(VLOOKUP($A66,versenyek!DK:DM,3,FALSE),szabalyok!$A$16:$B$23,2,FALSE),0)</f>
        <v>0</v>
      </c>
      <c r="AM66" s="47">
        <f>versenyek!$DR$11*IFERROR(VLOOKUP(VLOOKUP($A66,versenyek!DQ:DS,3,FALSE),szabalyok!$A$16:$B$23,2,FALSE),0)</f>
        <v>0</v>
      </c>
      <c r="AN66" s="47">
        <f>versenyek!$DU$11*IFERROR(VLOOKUP(VLOOKUP($A66,versenyek!DT:DV,3,FALSE),szabalyok!$A$16:$B$23,2,FALSE),0)</f>
        <v>0</v>
      </c>
      <c r="AO66" s="47">
        <f>versenyek!$DO$11*IFERROR(VLOOKUP(VLOOKUP($A66,versenyek!DN:DP,3,FALSE),szabalyok!$A$16:$B$23,2,FALSE),0)</f>
        <v>0</v>
      </c>
      <c r="AP66" s="47">
        <f>versenyek!$DX$11*IFERROR(VLOOKUP(VLOOKUP($A66,versenyek!DW:DY,3,FALSE),szabalyok!$A$16:$B$23,2,FALSE),0)</f>
        <v>0</v>
      </c>
      <c r="AQ66" s="47" t="e">
        <f>versenyek!$EA$11*IFERROR(VLOOKUP(VLOOKUP($A66,versenyek!DZ:EB,3,FALSE),szabalyok!$A$16:$B$23,2,FALSE),0)</f>
        <v>#DIV/0!</v>
      </c>
      <c r="AR66" s="47" t="e">
        <f>versenyek!$ED$11*IFERROR(VLOOKUP(VLOOKUP($A66,versenyek!EC:EE,3,FALSE),szabalyok!$A$16:$B$23,2,FALSE),0)</f>
        <v>#DIV/0!</v>
      </c>
      <c r="AS66" s="47">
        <f>versenyek!$EG$11*IFERROR(VLOOKUP(VLOOKUP($A66,versenyek!EF:EH,3,FALSE),szabalyok!$A$16:$B$23,2,FALSE),0)</f>
        <v>0</v>
      </c>
      <c r="AT66" s="47">
        <f>versenyek!$EJ$11*IFERROR(VLOOKUP(VLOOKUP($A66,versenyek!EI:EK,3,FALSE),szabalyok!$A$16:$B$23,2,FALSE),0)</f>
        <v>0</v>
      </c>
      <c r="AU66" s="47">
        <f>versenyek!$EM$11*IFERROR(VLOOKUP(VLOOKUP($A66,versenyek!EL:EN,3,FALSE),szabalyok!$A$16:$B$23,2,FALSE),0)</f>
        <v>0</v>
      </c>
      <c r="AV66" s="47">
        <f>versenyek!$EP$11*IFERROR(VLOOKUP(VLOOKUP($A66,versenyek!EO:EQ,3,FALSE),szabalyok!$A$16:$B$23,2,FALSE),0)</f>
        <v>0</v>
      </c>
      <c r="AW66" s="47">
        <f>versenyek!$EY$11*IFERROR(VLOOKUP(VLOOKUP($A66,versenyek!EX:EZ,3,FALSE),szabalyok!$A$16:$B$23,2,FALSE),0)</f>
        <v>0</v>
      </c>
      <c r="AX66" s="47">
        <f>versenyek!$FB$11*IFERROR(VLOOKUP(VLOOKUP($A66,versenyek!FA:FC,3,FALSE),szabalyok!$A$16:$B$23,2,FALSE),0)</f>
        <v>0</v>
      </c>
      <c r="AY66" s="47">
        <f>versenyek!$FE$11*IFERROR(VLOOKUP(VLOOKUP($A66,versenyek!FD:FF,3,FALSE),szabalyok!$A$16:$B$23,2,FALSE),0)</f>
        <v>0</v>
      </c>
      <c r="AZ66" s="47">
        <f>versenyek!$FH$11*IFERROR(VLOOKUP(VLOOKUP($A66,versenyek!FG:FI,3,FALSE),szabalyok!$A$16:$B$23,2,FALSE),0)</f>
        <v>0</v>
      </c>
      <c r="BA66" s="47">
        <f>versenyek!$FK$11*IFERROR(VLOOKUP(VLOOKUP($A66,versenyek!FJ:FL,3,FALSE),szabalyok!$A$16:$B$23,2,FALSE),0)</f>
        <v>0</v>
      </c>
      <c r="BB66" s="47">
        <f>versenyek!$FN$11*IFERROR(VLOOKUP(VLOOKUP($A66,versenyek!FM:FO,3,FALSE),szabalyok!$A$16:$B$23,2,FALSE),0)</f>
        <v>0</v>
      </c>
      <c r="BC66" s="47">
        <f>versenyek!$FQ$11*IFERROR(VLOOKUP(VLOOKUP($A66,versenyek!FP:FR,3,FALSE),szabalyok!$A$16:$B$23,2,FALSE),0)</f>
        <v>0</v>
      </c>
      <c r="BD66" s="47">
        <f>versenyek!$FT$11*IFERROR(VLOOKUP(VLOOKUP($A66,versenyek!FS:FU,3,FALSE),szabalyok!$A$16:$B$23,2,FALSE),0)</f>
        <v>0</v>
      </c>
      <c r="BE66" s="47">
        <f>versenyek!$FW$11*IFERROR(VLOOKUP(VLOOKUP($A66,versenyek!FV:FX,3,FALSE),szabalyok!$A$16:$B$23,2,FALSE),0)</f>
        <v>0</v>
      </c>
      <c r="BF66" s="47">
        <f>versenyek!$FZ$11*IFERROR(VLOOKUP(VLOOKUP($A66,versenyek!FY:GA,3,FALSE),szabalyok!$A$16:$B$23,2,FALSE),0)</f>
        <v>0</v>
      </c>
      <c r="BG66" s="47">
        <f>versenyek!$GC$11*IFERROR(VLOOKUP(VLOOKUP($A66,versenyek!GB:GD,3,FALSE),szabalyok!$A$16:$B$23,2,FALSE),0)</f>
        <v>0</v>
      </c>
      <c r="BH66" s="47">
        <f>versenyek!$GF$11*IFERROR(VLOOKUP(VLOOKUP($A66,versenyek!GE:GG,3,FALSE),szabalyok!$A$16:$B$23,2,FALSE),0)</f>
        <v>0</v>
      </c>
      <c r="BI66" s="47">
        <f>versenyek!$GI$11*IFERROR(VLOOKUP(VLOOKUP($A66,versenyek!GH:GJ,3,FALSE),szabalyok!$A$16:$B$23,2,FALSE),0)</f>
        <v>0</v>
      </c>
      <c r="BJ66" s="47">
        <f>versenyek!$GL$11*IFERROR(VLOOKUP(VLOOKUP($A66,versenyek!GK:GM,3,FALSE),szabalyok!$A$16:$B$23,2,FALSE),0)</f>
        <v>0</v>
      </c>
      <c r="BK66" s="47">
        <f>versenyek!$GO$11*IFERROR(VLOOKUP(VLOOKUP($A66,versenyek!GN:GP,3,FALSE),szabalyok!$A$16:$B$23,2,FALSE),0)</f>
        <v>0</v>
      </c>
      <c r="BL66" s="47">
        <f>versenyek!$GR$11*IFERROR(VLOOKUP(VLOOKUP($A66,versenyek!GQ:GS,3,FALSE),szabalyok!$A$16:$B$23,2,FALSE),0)</f>
        <v>0</v>
      </c>
      <c r="BM66" s="47">
        <f>versenyek!$GX$11*IFERROR(VLOOKUP(VLOOKUP($A66,versenyek!GW:GY,3,FALSE),szabalyok!$A$16:$B$23,2,FALSE),0)</f>
        <v>0</v>
      </c>
      <c r="BN66" s="47">
        <f>versenyek!$GX$11*IFERROR(VLOOKUP(VLOOKUP($A66,versenyek!GX:GZ,3,FALSE),szabalyok!$A$16:$B$23,2,FALSE),0)</f>
        <v>0</v>
      </c>
      <c r="BO66" s="47">
        <f>versenyek!$HD$11*IFERROR(VLOOKUP(VLOOKUP($A66,versenyek!HC:HE,3,FALSE),szabalyok!$A$16:$B$23,2,FALSE),0)</f>
        <v>0</v>
      </c>
      <c r="BP66" s="47">
        <f>versenyek!$HG$11*IFERROR(VLOOKUP(VLOOKUP($A66,versenyek!HF:HH,3,FALSE),szabalyok!$A$16:$B$23,2,FALSE),0)</f>
        <v>0</v>
      </c>
      <c r="BQ66" s="47">
        <f>versenyek!$HJ$11*IFERROR(VLOOKUP(VLOOKUP($A66,versenyek!HI:HK,3,FALSE),szabalyok!$A$16:$B$23,2,FALSE),0)</f>
        <v>0</v>
      </c>
      <c r="BR66" s="47">
        <f>versenyek!$HM$11*IFERROR(VLOOKUP(VLOOKUP($A66,versenyek!HL:HN,3,FALSE),szabalyok!$A$16:$B$23,2,FALSE),0)</f>
        <v>0</v>
      </c>
      <c r="BS66" s="47">
        <f>versenyek!$HP$11*IFERROR(VLOOKUP(VLOOKUP($A66,versenyek!HO:HQ,3,FALSE),szabalyok!$A$16:$B$23,2,FALSE),0)</f>
        <v>0</v>
      </c>
      <c r="BT66" s="47">
        <f>versenyek!$HS$11*IFERROR(VLOOKUP(VLOOKUP($A66,versenyek!HR:HT,3,FALSE),szabalyok!$A$16:$B$23,2,FALSE),0)</f>
        <v>0</v>
      </c>
      <c r="BU66" s="47">
        <f>versenyek!$HV$11*IFERROR(VLOOKUP(VLOOKUP($A66,versenyek!HU:HW,3,FALSE),szabalyok!$A$16:$B$23,2,FALSE),0)</f>
        <v>0</v>
      </c>
      <c r="BV66" s="47">
        <f>versenyek!$HY$11*IFERROR(VLOOKUP(VLOOKUP($A66,versenyek!HX:HZ,3,FALSE),szabalyok!$A$16:$B$23,2,FALSE),0)</f>
        <v>0</v>
      </c>
      <c r="BW66" s="47">
        <f>versenyek!$IB$11*IFERROR(VLOOKUP(VLOOKUP($A66,versenyek!IA:IC,3,FALSE),szabalyok!$A$16:$B$23,2,FALSE),0)</f>
        <v>0</v>
      </c>
      <c r="BX66" s="47">
        <f>versenyek!$IE$11*IFERROR(VLOOKUP(VLOOKUP($A66,versenyek!ID:IF,3,FALSE),szabalyok!$A$16:$B$23,2,FALSE),0)</f>
        <v>0</v>
      </c>
      <c r="BY66" s="47">
        <f>versenyek!$IH$11*IFERROR(VLOOKUP(VLOOKUP($A66,versenyek!IG:II,3,FALSE),szabalyok!$A$16:$B$23,2,FALSE),0)</f>
        <v>0</v>
      </c>
      <c r="BZ66" s="47">
        <f>versenyek!$IK$11*IFERROR(VLOOKUP(VLOOKUP($A66,versenyek!IJ:IL,3,FALSE),szabalyok!$A$16:$B$23,2,FALSE),0)</f>
        <v>0</v>
      </c>
      <c r="CA66" s="47">
        <f>versenyek!$IN$11*IFERROR(VLOOKUP(VLOOKUP($A66,versenyek!IM:IO,3,FALSE),szabalyok!$A$16:$B$23,2,FALSE),0)</f>
        <v>0</v>
      </c>
      <c r="CB66" s="47">
        <f>versenyek!$IW$11*IFERROR(VLOOKUP(VLOOKUP($A66,versenyek!IV:IX,3,FALSE),szabalyok!$A$16:$B$23,2,FALSE),0)</f>
        <v>0</v>
      </c>
      <c r="CC66" s="47">
        <f>versenyek!$IZ$11*IFERROR(VLOOKUP(VLOOKUP($A66,versenyek!IY:JA,3,FALSE),szabalyok!$A$16:$B$23,2,FALSE),0)</f>
        <v>0</v>
      </c>
      <c r="CD66" s="47">
        <f>versenyek!$JC$11*IFERROR(VLOOKUP(VLOOKUP($A66,versenyek!JB:JD,3,FALSE),szabalyok!$A$16:$B$23,2,FALSE),0)</f>
        <v>0</v>
      </c>
      <c r="CE66" s="47">
        <f>versenyek!$JF$11*IFERROR(VLOOKUP(VLOOKUP($A66,versenyek!JE:JG,3,FALSE),szabalyok!$A$16:$B$23,2,FALSE),0)</f>
        <v>0</v>
      </c>
      <c r="CF66" s="47">
        <f>versenyek!$JI$11*IFERROR(VLOOKUP(VLOOKUP($A66,versenyek!JH:JJ,3,FALSE),szabalyok!$A$16:$B$23,2,FALSE),0)</f>
        <v>0</v>
      </c>
      <c r="CG66" s="47">
        <f>versenyek!$JL$11*IFERROR(VLOOKUP(VLOOKUP($A66,versenyek!JK:JM,3,FALSE),szabalyok!$A$16:$B$23,2,FALSE),0)</f>
        <v>0</v>
      </c>
      <c r="CH66" s="47">
        <f>versenyek!$JO$11*IFERROR(VLOOKUP(VLOOKUP($A66,versenyek!JN:JP,3,FALSE),szabalyok!$A$16:$B$23,2,FALSE),0)</f>
        <v>0</v>
      </c>
      <c r="CI66" s="47">
        <f>versenyek!$JR$11*IFERROR(VLOOKUP(VLOOKUP($A66,versenyek!JQ:JS,3,FALSE),szabalyok!$A$16:$B$23,2,FALSE),0)</f>
        <v>0</v>
      </c>
      <c r="CJ66" s="47">
        <f>versenyek!$JU$11*IFERROR(VLOOKUP(VLOOKUP($A66,versenyek!JT:JV,3,FALSE),szabalyok!$A$16:$B$23,2,FALSE),0)</f>
        <v>0</v>
      </c>
      <c r="CK66" s="47">
        <f>versenyek!$JR$11*IFERROR(VLOOKUP(VLOOKUP($A66,versenyek!JW:JY,3,FALSE),szabalyok!$A$16:$B$23,2,FALSE),0)</f>
        <v>0</v>
      </c>
      <c r="CL66" s="47">
        <f>versenyek!$KA$11*IFERROR(VLOOKUP(VLOOKUP($A66,versenyek!JZ:KB,3,FALSE),szabalyok!$A$16:$B$23,2,FALSE),0)</f>
        <v>0</v>
      </c>
      <c r="CM66" s="47">
        <f>versenyek!$KD$11*IFERROR(VLOOKUP(VLOOKUP($A66,versenyek!KC:KE,3,FALSE),szabalyok!$A$16:$B$23,2,FALSE),0)</f>
        <v>0</v>
      </c>
      <c r="CN66" s="47">
        <f>versenyek!$KG$11*IFERROR(VLOOKUP(VLOOKUP($A66,versenyek!KF:KH,3,FALSE),szabalyok!$A$16:$B$23,2,FALSE),0)</f>
        <v>0</v>
      </c>
      <c r="CO66" s="47">
        <f>versenyek!$KJ$11*IFERROR(VLOOKUP(VLOOKUP($A66,versenyek!KI:KK,3,FALSE),szabalyok!$A$16:$B$23,2,FALSE),0)</f>
        <v>172.05538494513152</v>
      </c>
      <c r="CP66" s="47">
        <f>versenyek!$KM$11*IFERROR(VLOOKUP(VLOOKUP($A66,versenyek!KL:KN,3,FALSE),szabalyok!$A$16:$B$23,2,FALSE),0)</f>
        <v>0</v>
      </c>
      <c r="CQ66" s="47">
        <f>versenyek!$KP$11*IFERROR(VLOOKUP(VLOOKUP($A66,versenyek!KO:KQ,3,FALSE),szabalyok!$A$16:$B$23,2,FALSE),0)</f>
        <v>0</v>
      </c>
      <c r="CR66" s="47">
        <f>versenyek!$KS$11*IFERROR(VLOOKUP(VLOOKUP($A66,versenyek!KR:KT,3,FALSE),szabalyok!$A$16:$B$23,2,FALSE),0)</f>
        <v>0</v>
      </c>
      <c r="CS66" s="47">
        <f>versenyek!$KV$11*IFERROR(VLOOKUP(VLOOKUP($A66,versenyek!KU:KW,3,FALSE),szabalyok!$A$16:$B$23,2,FALSE),0)</f>
        <v>0</v>
      </c>
      <c r="CT66" s="47">
        <f>versenyek!$KY$11*IFERROR(VLOOKUP(VLOOKUP($A66,versenyek!KX:KZ,3,FALSE),szabalyok!$A$16:$B$23,2,FALSE),0)</f>
        <v>0</v>
      </c>
      <c r="CU66" s="47">
        <f>versenyek!$LB$11*IFERROR(VLOOKUP(VLOOKUP($A66,versenyek!LA:LC,3,FALSE),szabalyok!$A$16:$B$23,2,FALSE),0)</f>
        <v>0</v>
      </c>
      <c r="CV66" s="47">
        <f>versenyek!$LE$11*IFERROR(VLOOKUP(VLOOKUP($A66,versenyek!LD:LF,3,FALSE),szabalyok!$A$16:$B$23,2,FALSE),0)</f>
        <v>0</v>
      </c>
      <c r="CW66" s="47">
        <f>versenyek!$LH$11*IFERROR(VLOOKUP(VLOOKUP($A66,versenyek!LG:LI,3,FALSE),szabalyok!$A$16:$B$23,2,FALSE),0)</f>
        <v>0</v>
      </c>
      <c r="CX66" s="47">
        <f>versenyek!$LK$11*IFERROR(VLOOKUP(VLOOKUP($A66,versenyek!LJ:LL,3,FALSE),szabalyok!$A$16:$B$23,2,FALSE),0)</f>
        <v>0</v>
      </c>
      <c r="CY66" s="47">
        <f>versenyek!$LN$11*IFERROR(VLOOKUP(VLOOKUP($A66,versenyek!LM:LO,3,FALSE),szabalyok!$A$16:$B$23,2,FALSE),0)</f>
        <v>0</v>
      </c>
      <c r="CZ66" s="47">
        <f>versenyek!$LQ$11*IFERROR(VLOOKUP(VLOOKUP($A66,versenyek!LP:LR,3,FALSE),szabalyok!$A$16:$B$23,2,FALSE),0)</f>
        <v>0</v>
      </c>
      <c r="DA66" s="47">
        <f>versenyek!$LT$11*IFERROR(VLOOKUP(VLOOKUP($A66,versenyek!LS:LU,3,FALSE),szabalyok!$A$16:$B$23,2,FALSE),0)</f>
        <v>0</v>
      </c>
      <c r="DB66" s="47">
        <f>versenyek!$LW$11*IFERROR(VLOOKUP(VLOOKUP($A66,versenyek!LV:LX,3,FALSE),szabalyok!$A$16:$B$23,2,FALSE),0)</f>
        <v>0</v>
      </c>
      <c r="DC66" s="47">
        <f>versenyek!$LZ$11*IFERROR(VLOOKUP(VLOOKUP($A66,versenyek!LY:MA,3,FALSE),szabalyok!$A$16:$B$23,2,FALSE),0)</f>
        <v>0</v>
      </c>
      <c r="DD66" s="47">
        <f>versenyek!$MC$11*IFERROR(VLOOKUP(VLOOKUP($A66,versenyek!MB:MD,3,FALSE),szabalyok!$A$16:$B$23,2,FALSE),0)</f>
        <v>0</v>
      </c>
      <c r="DE66" s="47">
        <f>versenyek!$ML$11*IFERROR(VLOOKUP(VLOOKUP($A66,versenyek!MK:MM,3,FALSE),szabalyok!$A$16:$B$23,2,FALSE),0)</f>
        <v>0</v>
      </c>
      <c r="DF66" s="47">
        <f>versenyek!$MO$11*IFERROR(VLOOKUP(VLOOKUP($A66,versenyek!MN:MP,3,FALSE),szabalyok!$A$16:$B$23,2,FALSE),0)</f>
        <v>46.137945290429279</v>
      </c>
      <c r="DG66" s="47">
        <f>versenyek!$MR$11*IFERROR(VLOOKUP(VLOOKUP($A66,versenyek!MQ:MS,3,FALSE),szabalyok!$A$16:$B$23,2,FALSE),0)</f>
        <v>34.657608142902745</v>
      </c>
      <c r="DH66" s="47">
        <f>versenyek!$MU$11*IFERROR(VLOOKUP(VLOOKUP($A66,versenyek!MT:MV,3,FALSE),szabalyok!$A$16:$B$23,2,FALSE),0)</f>
        <v>0</v>
      </c>
      <c r="DI66" s="47">
        <f>versenyek!$MX$11*IFERROR(VLOOKUP(VLOOKUP($A66,versenyek!MW:MY,3,FALSE),szabalyok!$A$16:$B$23,2,FALSE),0)</f>
        <v>0</v>
      </c>
      <c r="DJ66" s="47">
        <f>versenyek!$NA$11*IFERROR(VLOOKUP(VLOOKUP($A66,versenyek!MZ:NB,3,FALSE),szabalyok!$A$16:$B$23,2,FALSE),0)</f>
        <v>71.935506097981133</v>
      </c>
      <c r="DK66" s="47">
        <f>versenyek!$ND$11*IFERROR(VLOOKUP(VLOOKUP($A66,versenyek!NC:NE,3,FALSE),szabalyok!$A$16:$B$23,2,FALSE),0)</f>
        <v>0</v>
      </c>
      <c r="DL66" s="47">
        <f>versenyek!$NG$11*IFERROR(VLOOKUP(VLOOKUP($A66,versenyek!NF:NH,3,FALSE),szabalyok!$A$16:$B$23,2,FALSE),0)</f>
        <v>0</v>
      </c>
      <c r="DM66" s="47">
        <f>versenyek!$NJ$11*IFERROR(VLOOKUP(VLOOKUP($A66,versenyek!NI:NK,3,FALSE),szabalyok!$A$16:$B$23,2,FALSE),0)</f>
        <v>0</v>
      </c>
      <c r="DN66" s="47">
        <f>versenyek!$NM$11*IFERROR(VLOOKUP(VLOOKUP($A66,versenyek!NL:NN,3,FALSE),szabalyok!$A$16:$B$23,2,FALSE),0)</f>
        <v>0</v>
      </c>
      <c r="DO66" s="47">
        <f>versenyek!$NP$11*IFERROR(VLOOKUP(VLOOKUP($A66,versenyek!NO:NQ,3,FALSE),szabalyok!$A$16:$B$23,2,FALSE),0)</f>
        <v>0</v>
      </c>
      <c r="DP66" s="47">
        <f>versenyek!$NS$11*IFERROR(VLOOKUP(VLOOKUP($A66,versenyek!NR:NT,3,FALSE),szabalyok!$A$16:$B$23,2,FALSE),0)</f>
        <v>0</v>
      </c>
      <c r="DQ66" s="47">
        <f>versenyek!$NV$11*IFERROR(VLOOKUP(VLOOKUP($A66,versenyek!NU:NW,3,FALSE),szabalyok!$A$16:$B$23,2,FALSE),0)</f>
        <v>0</v>
      </c>
      <c r="DR66" s="47">
        <f>versenyek!$NY$11*IFERROR(VLOOKUP(VLOOKUP($A66,versenyek!NX:NZ,3,FALSE),szabalyok!$A$16:$B$23,2,FALSE),0)</f>
        <v>0</v>
      </c>
      <c r="DS66" s="47">
        <f>versenyek!$OB$11*IFERROR(VLOOKUP(VLOOKUP($A66,versenyek!OA:OC,3,FALSE),szabalyok!$A$16:$B$23,2,FALSE),0)</f>
        <v>0</v>
      </c>
      <c r="DT66" s="47">
        <f>versenyek!$OE$11*IFERROR(VLOOKUP(VLOOKUP($A66,versenyek!OD:OF,3,FALSE),szabalyok!$A$16:$B$23,2,FALSE),0)</f>
        <v>0</v>
      </c>
      <c r="DU66" s="47">
        <f>versenyek!$OH$11*IFERROR(VLOOKUP(VLOOKUP($A66,versenyek!OG:OI,3,FALSE),szabalyok!$A$16:$B$23,2,FALSE),0)</f>
        <v>0</v>
      </c>
      <c r="DV66" s="47">
        <f>versenyek!$OK$11*IFERROR(VLOOKUP(VLOOKUP($A66,versenyek!OJ:OL,3,FALSE),szabalyok!$A$16:$B$23,2,FALSE),0)</f>
        <v>0</v>
      </c>
      <c r="DW66" s="47">
        <f>versenyek!$ON$11*IFERROR(VLOOKUP(VLOOKUP($A66,versenyek!OM:OO,3,FALSE),szabalyok!$A$16:$B$23,2,FALSE),0)</f>
        <v>0</v>
      </c>
      <c r="DX66" s="47">
        <f>versenyek!$OQ$11*IFERROR(VLOOKUP(VLOOKUP($A66,versenyek!OP:OR,3,FALSE),szabalyok!$A$16:$B$23,2,FALSE),0)</f>
        <v>0</v>
      </c>
      <c r="DY66" s="47">
        <f>versenyek!$OT$11*IFERROR(VLOOKUP(VLOOKUP($A66,versenyek!OS:OU,3,FALSE),szabalyok!$A$16:$B$23,2,FALSE),0)</f>
        <v>0</v>
      </c>
      <c r="DZ66" s="47">
        <f>versenyek!$OW$11*IFERROR(VLOOKUP(VLOOKUP($A66,versenyek!OV:OX,3,FALSE),szabalyok!$A$16:$B$23,2,FALSE),0)</f>
        <v>0</v>
      </c>
      <c r="EA66" s="47">
        <f>versenyek!$OZ$11*IFERROR(VLOOKUP(VLOOKUP($A66,versenyek!OY:PA,3,FALSE),szabalyok!$A$16:$B$23,2,FALSE),0)</f>
        <v>0</v>
      </c>
      <c r="EB66" s="47">
        <f>versenyek!$PC$11*IFERROR(VLOOKUP(VLOOKUP($A66,versenyek!PB:PD,3,FALSE),szabalyok!$A$16:$B$23,2,FALSE),0)</f>
        <v>0</v>
      </c>
      <c r="EC66" s="47">
        <f>versenyek!$PF$11*IFERROR(VLOOKUP(VLOOKUP($A66,versenyek!PE:PG,3,FALSE),szabalyok!$A$16:$B$23,2,FALSE),0)</f>
        <v>0</v>
      </c>
      <c r="ED66" s="47">
        <f>versenyek!$PI$11*IFERROR(VLOOKUP(VLOOKUP($A66,versenyek!PH:PJ,3,FALSE),szabalyok!$A$16:$B$23,2,FALSE),0)</f>
        <v>0</v>
      </c>
      <c r="EE66" s="47">
        <f>versenyek!$PL$11*IFERROR(VLOOKUP(VLOOKUP($A66,versenyek!PK:PM,3,FALSE),szabalyok!$A$16:$B$23,2,FALSE),0)</f>
        <v>0</v>
      </c>
      <c r="EF66" s="47">
        <f>versenyek!$PO$11*IFERROR(VLOOKUP(VLOOKUP($A66,versenyek!PN:PP,3,FALSE),szabalyok!$A$16:$B$23,2,FALSE),0)</f>
        <v>0</v>
      </c>
      <c r="EG66" s="47">
        <f>versenyek!$PR$11*IFERROR(VLOOKUP(VLOOKUP($A66,versenyek!PQ:PS,3,FALSE),szabalyok!$A$16:$B$23,2,FALSE),0)</f>
        <v>0</v>
      </c>
      <c r="EH66" s="47">
        <f>versenyek!$PU$11*IFERROR(VLOOKUP(VLOOKUP($A66,versenyek!PT:PV,3,FALSE),szabalyok!$A$16:$B$23,2,FALSE),0)</f>
        <v>0</v>
      </c>
      <c r="EI66" s="47">
        <f>versenyek!$PX$11*IFERROR(VLOOKUP(VLOOKUP($A66,versenyek!PW:PY,3,FALSE),szabalyok!$A$16:$B$23,2,FALSE),0)</f>
        <v>0</v>
      </c>
      <c r="EJ66" s="47">
        <f>versenyek!$QA$11*IFERROR(VLOOKUP(VLOOKUP($A66,versenyek!PZ:QB,3,FALSE),szabalyok!$A$16:$B$23,2,FALSE),0)</f>
        <v>0</v>
      </c>
      <c r="EK66" s="47">
        <f>versenyek!$QD$11*IFERROR(VLOOKUP(VLOOKUP($A66,versenyek!QC:QE,3,FALSE),szabalyok!$A$16:$B$23,2,FALSE),0)</f>
        <v>0</v>
      </c>
      <c r="EL66" s="47">
        <f>versenyek!$QG$11*IFERROR(VLOOKUP(VLOOKUP($A66,versenyek!QF:QH,3,FALSE),szabalyok!$A$16:$B$23,2,FALSE),0)</f>
        <v>0</v>
      </c>
      <c r="EM66" s="47">
        <f>versenyek!$QJ$11*IFERROR(VLOOKUP(VLOOKUP($A66,versenyek!QI:QK,3,FALSE),szabalyok!$A$16:$B$23,2,FALSE),0)</f>
        <v>0</v>
      </c>
      <c r="EN66" s="47">
        <f>versenyek!$QM$11*IFERROR(VLOOKUP(VLOOKUP($A66,versenyek!QL:QN,3,FALSE),szabalyok!$A$16:$B$23,2,FALSE),0)</f>
        <v>0</v>
      </c>
      <c r="EO66" s="47">
        <f>versenyek!$QP$11*IFERROR(VLOOKUP(VLOOKUP($A66,versenyek!QO:QQ,3,FALSE),szabalyok!$A$16:$B$23,2,FALSE),0)</f>
        <v>0</v>
      </c>
      <c r="EP66" s="47">
        <f>versenyek!$QS$11*IFERROR(VLOOKUP(VLOOKUP($A66,versenyek!QR:QT,3,FALSE),szabalyok!$A$16:$B$23,2,FALSE),0)</f>
        <v>0</v>
      </c>
      <c r="EQ66" s="47">
        <f>versenyek!$QV$11*IFERROR(VLOOKUP(VLOOKUP($A66,versenyek!QU:QW,3,FALSE),szabalyok!$A$16:$B$23,2,FALSE),0)</f>
        <v>0</v>
      </c>
      <c r="ER66" s="47">
        <f>versenyek!$RE$11*IFERROR(VLOOKUP(VLOOKUP($A66,versenyek!RD:RF,3,FALSE),szabalyok!$A$16:$B$23,2,FALSE),0)</f>
        <v>0</v>
      </c>
      <c r="ES66" s="47">
        <f>versenyek!$RH$11*IFERROR(VLOOKUP(VLOOKUP($A66,versenyek!RG:RI,3,FALSE),szabalyok!$A$16:$B$23,2,FALSE),0)</f>
        <v>0</v>
      </c>
      <c r="ET66" s="47">
        <f>versenyek!$RK$11*IFERROR(VLOOKUP(VLOOKUP($A66,versenyek!RJ:RL,3,FALSE),szabalyok!$A$16:$B$23,2,FALSE),0)</f>
        <v>0</v>
      </c>
      <c r="EU66" s="47">
        <f>versenyek!$RN$11*IFERROR(VLOOKUP(VLOOKUP($A66,versenyek!RM:RO,3,FALSE),szabalyok!$A$16:$B$23,2,FALSE),0)</f>
        <v>0</v>
      </c>
      <c r="EV66" s="47">
        <f>versenyek!$RQ$11*IFERROR(VLOOKUP(VLOOKUP($A66,versenyek!RP:RR,3,FALSE),szabalyok!$A$16:$B$23,2,FALSE),0)</f>
        <v>0</v>
      </c>
      <c r="EW66" s="47">
        <f>versenyek!$RT$11*IFERROR(VLOOKUP(VLOOKUP($A66,versenyek!RS:RU,3,FALSE),szabalyok!$A$16:$B$23,2,FALSE),0)</f>
        <v>0</v>
      </c>
      <c r="EX66" s="47">
        <f>versenyek!$RW$11*IFERROR(VLOOKUP(VLOOKUP($A66,versenyek!RV:RX,3,FALSE),szabalyok!$A$16:$B$23,2,FALSE),0)</f>
        <v>0</v>
      </c>
      <c r="EY66" s="47">
        <f>versenyek!$RZ$11*IFERROR(VLOOKUP(VLOOKUP($A66,versenyek!RY:SA,3,FALSE),szabalyok!$A$16:$B$23,2,FALSE),0)</f>
        <v>0</v>
      </c>
      <c r="EZ66" s="47">
        <f>versenyek!$SC$11*IFERROR(VLOOKUP(VLOOKUP($A66,versenyek!SB:SD,3,FALSE),szabalyok!$A$16:$B$23,2,FALSE),0)</f>
        <v>0</v>
      </c>
      <c r="FA66" s="47">
        <f>versenyek!$SF$11*IFERROR(VLOOKUP(VLOOKUP($A66,versenyek!SE:SG,3,FALSE),szabalyok!$A$16:$B$23,2,FALSE),0)</f>
        <v>0</v>
      </c>
      <c r="FB66" s="47">
        <f>versenyek!$SI$11*IFERROR(VLOOKUP(VLOOKUP($A66,versenyek!SH:SJ,3,FALSE),szabalyok!$A$16:$B$23,2,FALSE),0)</f>
        <v>0</v>
      </c>
      <c r="FC66" s="47">
        <f>versenyek!$SL$11*IFERROR(VLOOKUP(VLOOKUP($A66,versenyek!SK:SM,3,FALSE),szabalyok!$A$16:$B$23,2,FALSE),0)</f>
        <v>0</v>
      </c>
      <c r="FD66" s="47">
        <f>versenyek!$SO$11*IFERROR(VLOOKUP(VLOOKUP($A66,versenyek!SN:SP,3,FALSE),szabalyok!$A$16:$B$23,2,FALSE),0)</f>
        <v>0</v>
      </c>
      <c r="FE66" s="47">
        <f>versenyek!$SR$11*IFERROR(VLOOKUP(VLOOKUP($A66,versenyek!SQ:SS,3,FALSE),szabalyok!$A$16:$B$23,2,FALSE),0)</f>
        <v>0</v>
      </c>
      <c r="FF66" s="47">
        <f>versenyek!$SU$11*IFERROR(VLOOKUP(VLOOKUP($A66,versenyek!ST:SV,3,FALSE),szabalyok!$A$16:$B$23,2,FALSE),0)</f>
        <v>0</v>
      </c>
      <c r="FG66" s="47">
        <f>versenyek!$SX$11*IFERROR(VLOOKUP(VLOOKUP($A66,versenyek!SW:SY,3,FALSE),szabalyok!$A$16:$B$23,2,FALSE),0)</f>
        <v>0</v>
      </c>
      <c r="FH66" s="47">
        <f>versenyek!$TA$11*IFERROR(VLOOKUP(VLOOKUP($A66,versenyek!SZ:TB,3,FALSE),szabalyok!$A$16:$B$23,2,FALSE),0)</f>
        <v>0</v>
      </c>
      <c r="FI66" s="47">
        <f>versenyek!$TD$11*IFERROR(VLOOKUP(VLOOKUP($A66,versenyek!TC:TE,3,FALSE),szabalyok!$A$16:$B$23,2,FALSE),0)</f>
        <v>0</v>
      </c>
      <c r="FJ66" s="47">
        <f>versenyek!$TG$11*IFERROR(VLOOKUP(VLOOKUP($A66,versenyek!TF:TH,3,FALSE),szabalyok!$A$16:$B$23,2,FALSE),0)</f>
        <v>0</v>
      </c>
      <c r="FK66" s="47">
        <f>versenyek!$TJ$11*IFERROR(VLOOKUP(VLOOKUP($A66,versenyek!TI:TK,3,FALSE),szabalyok!$A$16:$B$23,2,FALSE),0)</f>
        <v>0</v>
      </c>
      <c r="FL66" s="47">
        <f>versenyek!$TM$11*IFERROR(VLOOKUP(VLOOKUP($A66,versenyek!TL:TN,3,FALSE),szabalyok!$A$16:$B$23,2,FALSE),0)</f>
        <v>0</v>
      </c>
      <c r="FM66" s="47">
        <f>versenyek!$TP$11*IFERROR(VLOOKUP(VLOOKUP($A66,versenyek!TO:TQ,3,FALSE),szabalyok!$A$16:$B$23,2,FALSE),0)</f>
        <v>0</v>
      </c>
      <c r="FN66" s="47">
        <f>versenyek!$TS$11*IFERROR(VLOOKUP(VLOOKUP($A66,versenyek!TR:TT,3,FALSE),szabalyok!$A$16:$B$23,2,FALSE),0)</f>
        <v>0</v>
      </c>
      <c r="FO66" s="47"/>
      <c r="FP66" s="235">
        <f t="shared" si="1"/>
        <v>0</v>
      </c>
    </row>
    <row r="67" spans="1:172">
      <c r="A67" s="1" t="s">
        <v>1517</v>
      </c>
      <c r="B67" s="47">
        <v>0</v>
      </c>
      <c r="C67" s="47">
        <v>0</v>
      </c>
      <c r="D67" s="47">
        <v>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34.76949927759572</v>
      </c>
      <c r="Q67" s="47">
        <v>0</v>
      </c>
      <c r="R67" s="47">
        <f>versenyek!$BD$11*IFERROR(VLOOKUP(VLOOKUP($A67,versenyek!BC:BE,3,FALSE),szabalyok!$A$16:$B$23,2,FALSE),0)</f>
        <v>0</v>
      </c>
      <c r="S67" s="47">
        <f>versenyek!$BG$11*IFERROR(VLOOKUP(VLOOKUP($A67,versenyek!BF:BH,3,FALSE),szabalyok!$A$16:$B$23,2,FALSE),0)</f>
        <v>0</v>
      </c>
      <c r="T67" s="47">
        <f>versenyek!$BJ$11*IFERROR(VLOOKUP(VLOOKUP($A67,versenyek!BI:BK,3,FALSE),szabalyok!$A$16:$B$23,2,FALSE),0)</f>
        <v>0</v>
      </c>
      <c r="U67" s="47">
        <f>versenyek!$BM$11*IFERROR(VLOOKUP(VLOOKUP($A67,versenyek!BL:BN,3,FALSE),szabalyok!$A$16:$B$23,2,FALSE),0)</f>
        <v>0</v>
      </c>
      <c r="V67" s="47">
        <f>versenyek!$BP$11*IFERROR(VLOOKUP(VLOOKUP($A67,versenyek!BO:BQ,3,FALSE),szabalyok!$A$16:$B$23,2,FALSE),0)</f>
        <v>0</v>
      </c>
      <c r="W67" s="47">
        <f>versenyek!$BS$11*IFERROR(VLOOKUP(VLOOKUP($A67,versenyek!BR:BT,3,FALSE),szabalyok!$A$16:$B$23,2,FALSE),0)</f>
        <v>0</v>
      </c>
      <c r="X67" s="47">
        <f>versenyek!$BV$11*IFERROR(VLOOKUP(VLOOKUP($A67,versenyek!BU:BW,3,FALSE),szabalyok!$A$16:$B$23,2,FALSE),0)</f>
        <v>0</v>
      </c>
      <c r="Y67" s="47">
        <f>versenyek!$BY$11*IFERROR(VLOOKUP(VLOOKUP($A67,versenyek!BX:BZ,3,FALSE),szabalyok!$A$16:$B$23,2,FALSE),0)</f>
        <v>0</v>
      </c>
      <c r="Z67" s="47">
        <f>versenyek!$CB$11*IFERROR(VLOOKUP(VLOOKUP($A67,versenyek!CA:CC,3,FALSE),szabalyok!$A$16:$B$23,2,FALSE),0)</f>
        <v>0</v>
      </c>
      <c r="AA67" s="47">
        <f>versenyek!$CE$11*IFERROR(VLOOKUP(VLOOKUP($A67,versenyek!CD:CF,3,FALSE),szabalyok!$A$16:$B$23,2,FALSE),0)</f>
        <v>0</v>
      </c>
      <c r="AB67" s="47">
        <f>versenyek!$CH$11*IFERROR(VLOOKUP(VLOOKUP($A67,versenyek!CG:CI,3,FALSE),szabalyok!$A$16:$B$23,2,FALSE),0)</f>
        <v>0</v>
      </c>
      <c r="AC67" s="47">
        <f>versenyek!$CK$11*IFERROR(VLOOKUP(VLOOKUP($A67,versenyek!CJ:CL,3,FALSE),szabalyok!$A$16:$B$23,2,FALSE),0)</f>
        <v>0</v>
      </c>
      <c r="AD67" s="47">
        <f>versenyek!$CN$11*IFERROR(VLOOKUP(VLOOKUP($A67,versenyek!CM:CO,3,FALSE),szabalyok!$A$16:$B$23,2,FALSE),0)</f>
        <v>0</v>
      </c>
      <c r="AE67" s="47">
        <f>versenyek!$CQ$11*IFERROR(VLOOKUP(VLOOKUP($A67,versenyek!CP:CR,3,FALSE),szabalyok!$A$16:$B$23,2,FALSE),0)</f>
        <v>0</v>
      </c>
      <c r="AF67" s="47">
        <f>versenyek!$CT$11*IFERROR(VLOOKUP(VLOOKUP($A67,versenyek!CS:CU,3,FALSE),szabalyok!$A$16:$B$23,2,FALSE),0)</f>
        <v>0</v>
      </c>
      <c r="AG67" s="47">
        <f>versenyek!$CW$11*IFERROR(VLOOKUP(VLOOKUP($A67,versenyek!CV:CX,3,FALSE),szabalyok!$A$16:$B$23,2,FALSE),0)</f>
        <v>0</v>
      </c>
      <c r="AH67" s="47">
        <f>versenyek!$CZ$11*IFERROR(VLOOKUP(VLOOKUP($A67,versenyek!CY:DA,3,FALSE),szabalyok!$A$16:$B$23,2,FALSE),0)</f>
        <v>0</v>
      </c>
      <c r="AI67" s="47">
        <f>versenyek!$DC$11*IFERROR(VLOOKUP(VLOOKUP($A67,versenyek!DB:DD,3,FALSE),szabalyok!$A$16:$B$23,2,FALSE),0)</f>
        <v>0</v>
      </c>
      <c r="AJ67" s="47">
        <f>versenyek!$DF$11*IFERROR(VLOOKUP(VLOOKUP($A67,versenyek!DE:DG,3,FALSE),szabalyok!$A$16:$B$23,2,FALSE),0)</f>
        <v>0</v>
      </c>
      <c r="AK67" s="47">
        <f>versenyek!$DI$11*IFERROR(VLOOKUP(VLOOKUP($A67,versenyek!DH:DJ,3,FALSE),szabalyok!$A$16:$B$23,2,FALSE),0)</f>
        <v>0</v>
      </c>
      <c r="AL67" s="47">
        <f>versenyek!$DL$11*IFERROR(VLOOKUP(VLOOKUP($A67,versenyek!DK:DM,3,FALSE),szabalyok!$A$16:$B$23,2,FALSE),0)</f>
        <v>0</v>
      </c>
      <c r="AM67" s="47">
        <f>versenyek!$DR$11*IFERROR(VLOOKUP(VLOOKUP($A67,versenyek!DQ:DS,3,FALSE),szabalyok!$A$16:$B$23,2,FALSE),0)</f>
        <v>0</v>
      </c>
      <c r="AN67" s="47">
        <f>versenyek!$DU$11*IFERROR(VLOOKUP(VLOOKUP($A67,versenyek!DT:DV,3,FALSE),szabalyok!$A$16:$B$23,2,FALSE),0)</f>
        <v>0</v>
      </c>
      <c r="AO67" s="47">
        <f>versenyek!$DO$11*IFERROR(VLOOKUP(VLOOKUP($A67,versenyek!DN:DP,3,FALSE),szabalyok!$A$16:$B$23,2,FALSE),0)</f>
        <v>0</v>
      </c>
      <c r="AP67" s="47">
        <f>versenyek!$DX$11*IFERROR(VLOOKUP(VLOOKUP($A67,versenyek!DW:DY,3,FALSE),szabalyok!$A$16:$B$23,2,FALSE),0)</f>
        <v>0</v>
      </c>
      <c r="AQ67" s="47" t="e">
        <f>versenyek!$EA$11*IFERROR(VLOOKUP(VLOOKUP($A67,versenyek!DZ:EB,3,FALSE),szabalyok!$A$16:$B$23,2,FALSE),0)</f>
        <v>#DIV/0!</v>
      </c>
      <c r="AR67" s="47" t="e">
        <f>versenyek!$ED$11*IFERROR(VLOOKUP(VLOOKUP($A67,versenyek!EC:EE,3,FALSE),szabalyok!$A$16:$B$23,2,FALSE),0)</f>
        <v>#DIV/0!</v>
      </c>
      <c r="AS67" s="47">
        <f>versenyek!$EG$11*IFERROR(VLOOKUP(VLOOKUP($A67,versenyek!EF:EH,3,FALSE),szabalyok!$A$16:$B$23,2,FALSE),0)</f>
        <v>0</v>
      </c>
      <c r="AT67" s="47">
        <f>versenyek!$EJ$11*IFERROR(VLOOKUP(VLOOKUP($A67,versenyek!EI:EK,3,FALSE),szabalyok!$A$16:$B$23,2,FALSE),0)</f>
        <v>0</v>
      </c>
      <c r="AU67" s="47">
        <f>versenyek!$EM$11*IFERROR(VLOOKUP(VLOOKUP($A67,versenyek!EL:EN,3,FALSE),szabalyok!$A$16:$B$23,2,FALSE),0)</f>
        <v>0</v>
      </c>
      <c r="AV67" s="47">
        <f>versenyek!$EP$11*IFERROR(VLOOKUP(VLOOKUP($A67,versenyek!EO:EQ,3,FALSE),szabalyok!$A$16:$B$23,2,FALSE),0)</f>
        <v>0</v>
      </c>
      <c r="AW67" s="47">
        <f>versenyek!$EY$11*IFERROR(VLOOKUP(VLOOKUP($A67,versenyek!EX:EZ,3,FALSE),szabalyok!$A$16:$B$23,2,FALSE),0)</f>
        <v>0</v>
      </c>
      <c r="AX67" s="47">
        <f>versenyek!$FB$11*IFERROR(VLOOKUP(VLOOKUP($A67,versenyek!FA:FC,3,FALSE),szabalyok!$A$16:$B$23,2,FALSE),0)</f>
        <v>0</v>
      </c>
      <c r="AY67" s="47">
        <f>versenyek!$FE$11*IFERROR(VLOOKUP(VLOOKUP($A67,versenyek!FD:FF,3,FALSE),szabalyok!$A$16:$B$23,2,FALSE),0)</f>
        <v>0</v>
      </c>
      <c r="AZ67" s="47">
        <f>versenyek!$FH$11*IFERROR(VLOOKUP(VLOOKUP($A67,versenyek!FG:FI,3,FALSE),szabalyok!$A$16:$B$23,2,FALSE),0)</f>
        <v>0</v>
      </c>
      <c r="BA67" s="47">
        <f>versenyek!$FK$11*IFERROR(VLOOKUP(VLOOKUP($A67,versenyek!FJ:FL,3,FALSE),szabalyok!$A$16:$B$23,2,FALSE),0)</f>
        <v>0</v>
      </c>
      <c r="BB67" s="47">
        <f>versenyek!$FN$11*IFERROR(VLOOKUP(VLOOKUP($A67,versenyek!FM:FO,3,FALSE),szabalyok!$A$16:$B$23,2,FALSE),0)</f>
        <v>0</v>
      </c>
      <c r="BC67" s="47">
        <f>versenyek!$FQ$11*IFERROR(VLOOKUP(VLOOKUP($A67,versenyek!FP:FR,3,FALSE),szabalyok!$A$16:$B$23,2,FALSE),0)</f>
        <v>0</v>
      </c>
      <c r="BD67" s="47">
        <f>versenyek!$FT$11*IFERROR(VLOOKUP(VLOOKUP($A67,versenyek!FS:FU,3,FALSE),szabalyok!$A$16:$B$23,2,FALSE),0)</f>
        <v>0</v>
      </c>
      <c r="BE67" s="47">
        <f>versenyek!$FW$11*IFERROR(VLOOKUP(VLOOKUP($A67,versenyek!FV:FX,3,FALSE),szabalyok!$A$16:$B$23,2,FALSE),0)</f>
        <v>0</v>
      </c>
      <c r="BF67" s="47">
        <f>versenyek!$FZ$11*IFERROR(VLOOKUP(VLOOKUP($A67,versenyek!FY:GA,3,FALSE),szabalyok!$A$16:$B$23,2,FALSE),0)</f>
        <v>0</v>
      </c>
      <c r="BG67" s="47">
        <f>versenyek!$GC$11*IFERROR(VLOOKUP(VLOOKUP($A67,versenyek!GB:GD,3,FALSE),szabalyok!$A$16:$B$23,2,FALSE),0)</f>
        <v>0</v>
      </c>
      <c r="BH67" s="47">
        <f>versenyek!$GF$11*IFERROR(VLOOKUP(VLOOKUP($A67,versenyek!GE:GG,3,FALSE),szabalyok!$A$16:$B$23,2,FALSE),0)</f>
        <v>0</v>
      </c>
      <c r="BI67" s="47">
        <f>versenyek!$GI$11*IFERROR(VLOOKUP(VLOOKUP($A67,versenyek!GH:GJ,3,FALSE),szabalyok!$A$16:$B$23,2,FALSE),0)</f>
        <v>0</v>
      </c>
      <c r="BJ67" s="47">
        <f>versenyek!$GL$11*IFERROR(VLOOKUP(VLOOKUP($A67,versenyek!GK:GM,3,FALSE),szabalyok!$A$16:$B$23,2,FALSE),0)</f>
        <v>0</v>
      </c>
      <c r="BK67" s="47">
        <f>versenyek!$GO$11*IFERROR(VLOOKUP(VLOOKUP($A67,versenyek!GN:GP,3,FALSE),szabalyok!$A$16:$B$23,2,FALSE),0)</f>
        <v>0</v>
      </c>
      <c r="BL67" s="47">
        <f>versenyek!$GR$11*IFERROR(VLOOKUP(VLOOKUP($A67,versenyek!GQ:GS,3,FALSE),szabalyok!$A$16:$B$23,2,FALSE),0)</f>
        <v>0</v>
      </c>
      <c r="BM67" s="47">
        <f>versenyek!$GX$11*IFERROR(VLOOKUP(VLOOKUP($A67,versenyek!GW:GY,3,FALSE),szabalyok!$A$16:$B$23,2,FALSE),0)</f>
        <v>0</v>
      </c>
      <c r="BN67" s="47">
        <f>versenyek!$GX$11*IFERROR(VLOOKUP(VLOOKUP($A67,versenyek!GX:GZ,3,FALSE),szabalyok!$A$16:$B$23,2,FALSE),0)</f>
        <v>0</v>
      </c>
      <c r="BO67" s="47">
        <f>versenyek!$HD$11*IFERROR(VLOOKUP(VLOOKUP($A67,versenyek!HC:HE,3,FALSE),szabalyok!$A$16:$B$23,2,FALSE),0)</f>
        <v>0</v>
      </c>
      <c r="BP67" s="47">
        <f>versenyek!$HG$11*IFERROR(VLOOKUP(VLOOKUP($A67,versenyek!HF:HH,3,FALSE),szabalyok!$A$16:$B$23,2,FALSE),0)</f>
        <v>0</v>
      </c>
      <c r="BQ67" s="47">
        <f>versenyek!$HJ$11*IFERROR(VLOOKUP(VLOOKUP($A67,versenyek!HI:HK,3,FALSE),szabalyok!$A$16:$B$23,2,FALSE),0)</f>
        <v>0</v>
      </c>
      <c r="BR67" s="47">
        <f>versenyek!$HM$11*IFERROR(VLOOKUP(VLOOKUP($A67,versenyek!HL:HN,3,FALSE),szabalyok!$A$16:$B$23,2,FALSE),0)</f>
        <v>0</v>
      </c>
      <c r="BS67" s="47">
        <f>versenyek!$HP$11*IFERROR(VLOOKUP(VLOOKUP($A67,versenyek!HO:HQ,3,FALSE),szabalyok!$A$16:$B$23,2,FALSE),0)</f>
        <v>0</v>
      </c>
      <c r="BT67" s="47">
        <f>versenyek!$HS$11*IFERROR(VLOOKUP(VLOOKUP($A67,versenyek!HR:HT,3,FALSE),szabalyok!$A$16:$B$23,2,FALSE),0)</f>
        <v>0</v>
      </c>
      <c r="BU67" s="47">
        <f>versenyek!$HV$11*IFERROR(VLOOKUP(VLOOKUP($A67,versenyek!HU:HW,3,FALSE),szabalyok!$A$16:$B$23,2,FALSE),0)</f>
        <v>0</v>
      </c>
      <c r="BV67" s="47">
        <f>versenyek!$HY$11*IFERROR(VLOOKUP(VLOOKUP($A67,versenyek!HX:HZ,3,FALSE),szabalyok!$A$16:$B$23,2,FALSE),0)</f>
        <v>0</v>
      </c>
      <c r="BW67" s="47">
        <f>versenyek!$IB$11*IFERROR(VLOOKUP(VLOOKUP($A67,versenyek!IA:IC,3,FALSE),szabalyok!$A$16:$B$23,2,FALSE),0)</f>
        <v>0</v>
      </c>
      <c r="BX67" s="47">
        <f>versenyek!$IE$11*IFERROR(VLOOKUP(VLOOKUP($A67,versenyek!ID:IF,3,FALSE),szabalyok!$A$16:$B$23,2,FALSE),0)</f>
        <v>0</v>
      </c>
      <c r="BY67" s="47">
        <f>versenyek!$IH$11*IFERROR(VLOOKUP(VLOOKUP($A67,versenyek!IG:II,3,FALSE),szabalyok!$A$16:$B$23,2,FALSE),0)</f>
        <v>0</v>
      </c>
      <c r="BZ67" s="47">
        <f>versenyek!$IK$11*IFERROR(VLOOKUP(VLOOKUP($A67,versenyek!IJ:IL,3,FALSE),szabalyok!$A$16:$B$23,2,FALSE),0)</f>
        <v>0</v>
      </c>
      <c r="CA67" s="47">
        <f>versenyek!$IN$11*IFERROR(VLOOKUP(VLOOKUP($A67,versenyek!IM:IO,3,FALSE),szabalyok!$A$16:$B$23,2,FALSE),0)</f>
        <v>0</v>
      </c>
      <c r="CB67" s="47">
        <f>versenyek!$IW$11*IFERROR(VLOOKUP(VLOOKUP($A67,versenyek!IV:IX,3,FALSE),szabalyok!$A$16:$B$23,2,FALSE),0)</f>
        <v>0</v>
      </c>
      <c r="CC67" s="47">
        <f>versenyek!$IZ$11*IFERROR(VLOOKUP(VLOOKUP($A67,versenyek!IY:JA,3,FALSE),szabalyok!$A$16:$B$23,2,FALSE),0)</f>
        <v>0</v>
      </c>
      <c r="CD67" s="47">
        <f>versenyek!$JC$11*IFERROR(VLOOKUP(VLOOKUP($A67,versenyek!JB:JD,3,FALSE),szabalyok!$A$16:$B$23,2,FALSE),0)</f>
        <v>0</v>
      </c>
      <c r="CE67" s="47">
        <f>versenyek!$JF$11*IFERROR(VLOOKUP(VLOOKUP($A67,versenyek!JE:JG,3,FALSE),szabalyok!$A$16:$B$23,2,FALSE),0)</f>
        <v>0</v>
      </c>
      <c r="CF67" s="47">
        <f>versenyek!$JI$11*IFERROR(VLOOKUP(VLOOKUP($A67,versenyek!JH:JJ,3,FALSE),szabalyok!$A$16:$B$23,2,FALSE),0)</f>
        <v>0</v>
      </c>
      <c r="CG67" s="47">
        <f>versenyek!$JL$11*IFERROR(VLOOKUP(VLOOKUP($A67,versenyek!JK:JM,3,FALSE),szabalyok!$A$16:$B$23,2,FALSE),0)</f>
        <v>0</v>
      </c>
      <c r="CH67" s="47">
        <f>versenyek!$JO$11*IFERROR(VLOOKUP(VLOOKUP($A67,versenyek!JN:JP,3,FALSE),szabalyok!$A$16:$B$23,2,FALSE),0)</f>
        <v>0</v>
      </c>
      <c r="CI67" s="47">
        <f>versenyek!$JR$11*IFERROR(VLOOKUP(VLOOKUP($A67,versenyek!JQ:JS,3,FALSE),szabalyok!$A$16:$B$23,2,FALSE),0)</f>
        <v>0</v>
      </c>
      <c r="CJ67" s="47">
        <f>versenyek!$JU$11*IFERROR(VLOOKUP(VLOOKUP($A67,versenyek!JT:JV,3,FALSE),szabalyok!$A$16:$B$23,2,FALSE),0)</f>
        <v>0</v>
      </c>
      <c r="CK67" s="47">
        <f>versenyek!$JR$11*IFERROR(VLOOKUP(VLOOKUP($A67,versenyek!JW:JY,3,FALSE),szabalyok!$A$16:$B$23,2,FALSE),0)</f>
        <v>0</v>
      </c>
      <c r="CL67" s="47">
        <f>versenyek!$KA$11*IFERROR(VLOOKUP(VLOOKUP($A67,versenyek!JZ:KB,3,FALSE),szabalyok!$A$16:$B$23,2,FALSE),0)</f>
        <v>0</v>
      </c>
      <c r="CM67" s="47">
        <f>versenyek!$KD$11*IFERROR(VLOOKUP(VLOOKUP($A67,versenyek!KC:KE,3,FALSE),szabalyok!$A$16:$B$23,2,FALSE),0)</f>
        <v>0</v>
      </c>
      <c r="CN67" s="47">
        <f>versenyek!$KG$11*IFERROR(VLOOKUP(VLOOKUP($A67,versenyek!KF:KH,3,FALSE),szabalyok!$A$16:$B$23,2,FALSE),0)</f>
        <v>0</v>
      </c>
      <c r="CO67" s="47">
        <f>versenyek!$KJ$11*IFERROR(VLOOKUP(VLOOKUP($A67,versenyek!KI:KK,3,FALSE),szabalyok!$A$16:$B$23,2,FALSE),0)</f>
        <v>0</v>
      </c>
      <c r="CP67" s="47">
        <f>versenyek!$KM$11*IFERROR(VLOOKUP(VLOOKUP($A67,versenyek!KL:KN,3,FALSE),szabalyok!$A$16:$B$23,2,FALSE),0)</f>
        <v>0</v>
      </c>
      <c r="CQ67" s="47">
        <f>versenyek!$KP$11*IFERROR(VLOOKUP(VLOOKUP($A67,versenyek!KO:KQ,3,FALSE),szabalyok!$A$16:$B$23,2,FALSE),0)</f>
        <v>0</v>
      </c>
      <c r="CR67" s="47">
        <f>versenyek!$KS$11*IFERROR(VLOOKUP(VLOOKUP($A67,versenyek!KR:KT,3,FALSE),szabalyok!$A$16:$B$23,2,FALSE),0)</f>
        <v>0</v>
      </c>
      <c r="CS67" s="47">
        <f>versenyek!$KV$11*IFERROR(VLOOKUP(VLOOKUP($A67,versenyek!KU:KW,3,FALSE),szabalyok!$A$16:$B$23,2,FALSE),0)</f>
        <v>0</v>
      </c>
      <c r="CT67" s="47">
        <f>versenyek!$KY$11*IFERROR(VLOOKUP(VLOOKUP($A67,versenyek!KX:KZ,3,FALSE),szabalyok!$A$16:$B$23,2,FALSE),0)</f>
        <v>0</v>
      </c>
      <c r="CU67" s="47">
        <f>versenyek!$LB$11*IFERROR(VLOOKUP(VLOOKUP($A67,versenyek!LA:LC,3,FALSE),szabalyok!$A$16:$B$23,2,FALSE),0)</f>
        <v>0</v>
      </c>
      <c r="CV67" s="47">
        <f>versenyek!$LE$11*IFERROR(VLOOKUP(VLOOKUP($A67,versenyek!LD:LF,3,FALSE),szabalyok!$A$16:$B$23,2,FALSE),0)</f>
        <v>0</v>
      </c>
      <c r="CW67" s="47">
        <f>versenyek!$LH$11*IFERROR(VLOOKUP(VLOOKUP($A67,versenyek!LG:LI,3,FALSE),szabalyok!$A$16:$B$23,2,FALSE),0)</f>
        <v>0</v>
      </c>
      <c r="CX67" s="47">
        <f>versenyek!$LK$11*IFERROR(VLOOKUP(VLOOKUP($A67,versenyek!LJ:LL,3,FALSE),szabalyok!$A$16:$B$23,2,FALSE),0)</f>
        <v>0</v>
      </c>
      <c r="CY67" s="47">
        <f>versenyek!$LN$11*IFERROR(VLOOKUP(VLOOKUP($A67,versenyek!LM:LO,3,FALSE),szabalyok!$A$16:$B$23,2,FALSE),0)</f>
        <v>0</v>
      </c>
      <c r="CZ67" s="47">
        <f>versenyek!$LQ$11*IFERROR(VLOOKUP(VLOOKUP($A67,versenyek!LP:LR,3,FALSE),szabalyok!$A$16:$B$23,2,FALSE),0)</f>
        <v>0</v>
      </c>
      <c r="DA67" s="47">
        <f>versenyek!$LT$11*IFERROR(VLOOKUP(VLOOKUP($A67,versenyek!LS:LU,3,FALSE),szabalyok!$A$16:$B$23,2,FALSE),0)</f>
        <v>0</v>
      </c>
      <c r="DB67" s="47">
        <f>versenyek!$LW$11*IFERROR(VLOOKUP(VLOOKUP($A67,versenyek!LV:LX,3,FALSE),szabalyok!$A$16:$B$23,2,FALSE),0)</f>
        <v>0</v>
      </c>
      <c r="DC67" s="47">
        <f>versenyek!$LZ$11*IFERROR(VLOOKUP(VLOOKUP($A67,versenyek!LY:MA,3,FALSE),szabalyok!$A$16:$B$23,2,FALSE),0)</f>
        <v>0</v>
      </c>
      <c r="DD67" s="47">
        <f>versenyek!$MC$11*IFERROR(VLOOKUP(VLOOKUP($A67,versenyek!MB:MD,3,FALSE),szabalyok!$A$16:$B$23,2,FALSE),0)</f>
        <v>0</v>
      </c>
      <c r="DE67" s="47">
        <f>versenyek!$ML$11*IFERROR(VLOOKUP(VLOOKUP($A67,versenyek!MK:MM,3,FALSE),szabalyok!$A$16:$B$23,2,FALSE),0)</f>
        <v>0</v>
      </c>
      <c r="DF67" s="47">
        <f>versenyek!$MO$11*IFERROR(VLOOKUP(VLOOKUP($A67,versenyek!MN:MP,3,FALSE),szabalyok!$A$16:$B$23,2,FALSE),0)</f>
        <v>0</v>
      </c>
      <c r="DG67" s="47">
        <f>versenyek!$MR$11*IFERROR(VLOOKUP(VLOOKUP($A67,versenyek!MQ:MS,3,FALSE),szabalyok!$A$16:$B$23,2,FALSE),0)</f>
        <v>83.1782595429666</v>
      </c>
      <c r="DH67" s="47">
        <f>versenyek!$MU$11*IFERROR(VLOOKUP(VLOOKUP($A67,versenyek!MT:MV,3,FALSE),szabalyok!$A$16:$B$23,2,FALSE),0)</f>
        <v>0</v>
      </c>
      <c r="DI67" s="47">
        <f>versenyek!$MX$11*IFERROR(VLOOKUP(VLOOKUP($A67,versenyek!MW:MY,3,FALSE),szabalyok!$A$16:$B$23,2,FALSE),0)</f>
        <v>0</v>
      </c>
      <c r="DJ67" s="47">
        <f>versenyek!$NA$11*IFERROR(VLOOKUP(VLOOKUP($A67,versenyek!MZ:NB,3,FALSE),szabalyok!$A$16:$B$23,2,FALSE),0)</f>
        <v>0</v>
      </c>
      <c r="DK67" s="47">
        <f>versenyek!$ND$11*IFERROR(VLOOKUP(VLOOKUP($A67,versenyek!NC:NE,3,FALSE),szabalyok!$A$16:$B$23,2,FALSE),0)</f>
        <v>0</v>
      </c>
      <c r="DL67" s="47">
        <f>versenyek!$NG$11*IFERROR(VLOOKUP(VLOOKUP($A67,versenyek!NF:NH,3,FALSE),szabalyok!$A$16:$B$23,2,FALSE),0)</f>
        <v>0</v>
      </c>
      <c r="DM67" s="47">
        <f>versenyek!$NJ$11*IFERROR(VLOOKUP(VLOOKUP($A67,versenyek!NI:NK,3,FALSE),szabalyok!$A$16:$B$23,2,FALSE),0)</f>
        <v>0</v>
      </c>
      <c r="DN67" s="47">
        <f>versenyek!$NM$11*IFERROR(VLOOKUP(VLOOKUP($A67,versenyek!NL:NN,3,FALSE),szabalyok!$A$16:$B$23,2,FALSE),0)</f>
        <v>0</v>
      </c>
      <c r="DO67" s="47">
        <f>versenyek!$NP$11*IFERROR(VLOOKUP(VLOOKUP($A67,versenyek!NO:NQ,3,FALSE),szabalyok!$A$16:$B$23,2,FALSE),0)</f>
        <v>0</v>
      </c>
      <c r="DP67" s="47">
        <f>versenyek!$NS$11*IFERROR(VLOOKUP(VLOOKUP($A67,versenyek!NR:NT,3,FALSE),szabalyok!$A$16:$B$23,2,FALSE),0)</f>
        <v>0</v>
      </c>
      <c r="DQ67" s="47">
        <f>versenyek!$NV$11*IFERROR(VLOOKUP(VLOOKUP($A67,versenyek!NU:NW,3,FALSE),szabalyok!$A$16:$B$23,2,FALSE),0)</f>
        <v>0</v>
      </c>
      <c r="DR67" s="47">
        <f>versenyek!$NY$11*IFERROR(VLOOKUP(VLOOKUP($A67,versenyek!NX:NZ,3,FALSE),szabalyok!$A$16:$B$23,2,FALSE),0)</f>
        <v>0</v>
      </c>
      <c r="DS67" s="47">
        <f>versenyek!$OB$11*IFERROR(VLOOKUP(VLOOKUP($A67,versenyek!OA:OC,3,FALSE),szabalyok!$A$16:$B$23,2,FALSE),0)</f>
        <v>0</v>
      </c>
      <c r="DT67" s="47">
        <f>versenyek!$OE$11*IFERROR(VLOOKUP(VLOOKUP($A67,versenyek!OD:OF,3,FALSE),szabalyok!$A$16:$B$23,2,FALSE),0)</f>
        <v>0</v>
      </c>
      <c r="DU67" s="47">
        <f>versenyek!$OH$11*IFERROR(VLOOKUP(VLOOKUP($A67,versenyek!OG:OI,3,FALSE),szabalyok!$A$16:$B$23,2,FALSE),0)</f>
        <v>0</v>
      </c>
      <c r="DV67" s="47">
        <f>versenyek!$OK$11*IFERROR(VLOOKUP(VLOOKUP($A67,versenyek!OJ:OL,3,FALSE),szabalyok!$A$16:$B$23,2,FALSE),0)</f>
        <v>0</v>
      </c>
      <c r="DW67" s="47">
        <f>versenyek!$ON$11*IFERROR(VLOOKUP(VLOOKUP($A67,versenyek!OM:OO,3,FALSE),szabalyok!$A$16:$B$23,2,FALSE),0)</f>
        <v>0</v>
      </c>
      <c r="DX67" s="47">
        <f>versenyek!$OQ$11*IFERROR(VLOOKUP(VLOOKUP($A67,versenyek!OP:OR,3,FALSE),szabalyok!$A$16:$B$23,2,FALSE),0)</f>
        <v>0</v>
      </c>
      <c r="DY67" s="47">
        <f>versenyek!$OT$11*IFERROR(VLOOKUP(VLOOKUP($A67,versenyek!OS:OU,3,FALSE),szabalyok!$A$16:$B$23,2,FALSE),0)</f>
        <v>0</v>
      </c>
      <c r="DZ67" s="47">
        <f>versenyek!$OW$11*IFERROR(VLOOKUP(VLOOKUP($A67,versenyek!OV:OX,3,FALSE),szabalyok!$A$16:$B$23,2,FALSE),0)</f>
        <v>0</v>
      </c>
      <c r="EA67" s="47">
        <f>versenyek!$OZ$11*IFERROR(VLOOKUP(VLOOKUP($A67,versenyek!OY:PA,3,FALSE),szabalyok!$A$16:$B$23,2,FALSE),0)</f>
        <v>0</v>
      </c>
      <c r="EB67" s="47">
        <f>versenyek!$PC$11*IFERROR(VLOOKUP(VLOOKUP($A67,versenyek!PB:PD,3,FALSE),szabalyok!$A$16:$B$23,2,FALSE),0)</f>
        <v>0</v>
      </c>
      <c r="EC67" s="47">
        <f>versenyek!$PF$11*IFERROR(VLOOKUP(VLOOKUP($A67,versenyek!PE:PG,3,FALSE),szabalyok!$A$16:$B$23,2,FALSE),0)</f>
        <v>0</v>
      </c>
      <c r="ED67" s="47">
        <f>versenyek!$PI$11*IFERROR(VLOOKUP(VLOOKUP($A67,versenyek!PH:PJ,3,FALSE),szabalyok!$A$16:$B$23,2,FALSE),0)</f>
        <v>0</v>
      </c>
      <c r="EE67" s="47">
        <f>versenyek!$PL$11*IFERROR(VLOOKUP(VLOOKUP($A67,versenyek!PK:PM,3,FALSE),szabalyok!$A$16:$B$23,2,FALSE),0)</f>
        <v>0</v>
      </c>
      <c r="EF67" s="47">
        <f>versenyek!$PO$11*IFERROR(VLOOKUP(VLOOKUP($A67,versenyek!PN:PP,3,FALSE),szabalyok!$A$16:$B$23,2,FALSE),0)</f>
        <v>0</v>
      </c>
      <c r="EG67" s="47">
        <f>versenyek!$PR$11*IFERROR(VLOOKUP(VLOOKUP($A67,versenyek!PQ:PS,3,FALSE),szabalyok!$A$16:$B$23,2,FALSE),0)</f>
        <v>0</v>
      </c>
      <c r="EH67" s="47">
        <f>versenyek!$PU$11*IFERROR(VLOOKUP(VLOOKUP($A67,versenyek!PT:PV,3,FALSE),szabalyok!$A$16:$B$23,2,FALSE),0)</f>
        <v>0</v>
      </c>
      <c r="EI67" s="47">
        <f>versenyek!$PX$11*IFERROR(VLOOKUP(VLOOKUP($A67,versenyek!PW:PY,3,FALSE),szabalyok!$A$16:$B$23,2,FALSE),0)</f>
        <v>0</v>
      </c>
      <c r="EJ67" s="47">
        <f>versenyek!$QA$11*IFERROR(VLOOKUP(VLOOKUP($A67,versenyek!PZ:QB,3,FALSE),szabalyok!$A$16:$B$23,2,FALSE),0)</f>
        <v>0</v>
      </c>
      <c r="EK67" s="47">
        <f>versenyek!$QD$11*IFERROR(VLOOKUP(VLOOKUP($A67,versenyek!QC:QE,3,FALSE),szabalyok!$A$16:$B$23,2,FALSE),0)</f>
        <v>0</v>
      </c>
      <c r="EL67" s="47">
        <f>versenyek!$QG$11*IFERROR(VLOOKUP(VLOOKUP($A67,versenyek!QF:QH,3,FALSE),szabalyok!$A$16:$B$23,2,FALSE),0)</f>
        <v>0</v>
      </c>
      <c r="EM67" s="47">
        <f>versenyek!$QJ$11*IFERROR(VLOOKUP(VLOOKUP($A67,versenyek!QI:QK,3,FALSE),szabalyok!$A$16:$B$23,2,FALSE),0)</f>
        <v>0</v>
      </c>
      <c r="EN67" s="47">
        <f>versenyek!$QM$11*IFERROR(VLOOKUP(VLOOKUP($A67,versenyek!QL:QN,3,FALSE),szabalyok!$A$16:$B$23,2,FALSE),0)</f>
        <v>0</v>
      </c>
      <c r="EO67" s="47">
        <f>versenyek!$QP$11*IFERROR(VLOOKUP(VLOOKUP($A67,versenyek!QO:QQ,3,FALSE),szabalyok!$A$16:$B$23,2,FALSE),0)</f>
        <v>0</v>
      </c>
      <c r="EP67" s="47">
        <f>versenyek!$QS$11*IFERROR(VLOOKUP(VLOOKUP($A67,versenyek!QR:QT,3,FALSE),szabalyok!$A$16:$B$23,2,FALSE),0)</f>
        <v>0</v>
      </c>
      <c r="EQ67" s="47">
        <f>versenyek!$QV$11*IFERROR(VLOOKUP(VLOOKUP($A67,versenyek!QU:QW,3,FALSE),szabalyok!$A$16:$B$23,2,FALSE),0)</f>
        <v>0</v>
      </c>
      <c r="ER67" s="47">
        <f>versenyek!$RE$11*IFERROR(VLOOKUP(VLOOKUP($A67,versenyek!RD:RF,3,FALSE),szabalyok!$A$16:$B$23,2,FALSE),0)</f>
        <v>0</v>
      </c>
      <c r="ES67" s="47">
        <f>versenyek!$RH$11*IFERROR(VLOOKUP(VLOOKUP($A67,versenyek!RG:RI,3,FALSE),szabalyok!$A$16:$B$23,2,FALSE),0)</f>
        <v>0</v>
      </c>
      <c r="ET67" s="47">
        <f>versenyek!$RK$11*IFERROR(VLOOKUP(VLOOKUP($A67,versenyek!RJ:RL,3,FALSE),szabalyok!$A$16:$B$23,2,FALSE),0)</f>
        <v>0</v>
      </c>
      <c r="EU67" s="47">
        <f>versenyek!$RN$11*IFERROR(VLOOKUP(VLOOKUP($A67,versenyek!RM:RO,3,FALSE),szabalyok!$A$16:$B$23,2,FALSE),0)</f>
        <v>0</v>
      </c>
      <c r="EV67" s="47">
        <f>versenyek!$RQ$11*IFERROR(VLOOKUP(VLOOKUP($A67,versenyek!RP:RR,3,FALSE),szabalyok!$A$16:$B$23,2,FALSE),0)</f>
        <v>0</v>
      </c>
      <c r="EW67" s="47">
        <f>versenyek!$RT$11*IFERROR(VLOOKUP(VLOOKUP($A67,versenyek!RS:RU,3,FALSE),szabalyok!$A$16:$B$23,2,FALSE),0)</f>
        <v>0</v>
      </c>
      <c r="EX67" s="47">
        <f>versenyek!$RW$11*IFERROR(VLOOKUP(VLOOKUP($A67,versenyek!RV:RX,3,FALSE),szabalyok!$A$16:$B$23,2,FALSE),0)</f>
        <v>0</v>
      </c>
      <c r="EY67" s="47">
        <f>versenyek!$RZ$11*IFERROR(VLOOKUP(VLOOKUP($A67,versenyek!RY:SA,3,FALSE),szabalyok!$A$16:$B$23,2,FALSE),0)</f>
        <v>0</v>
      </c>
      <c r="EZ67" s="47">
        <f>versenyek!$SC$11*IFERROR(VLOOKUP(VLOOKUP($A67,versenyek!SB:SD,3,FALSE),szabalyok!$A$16:$B$23,2,FALSE),0)</f>
        <v>0</v>
      </c>
      <c r="FA67" s="47">
        <f>versenyek!$SF$11*IFERROR(VLOOKUP(VLOOKUP($A67,versenyek!SE:SG,3,FALSE),szabalyok!$A$16:$B$23,2,FALSE),0)</f>
        <v>0</v>
      </c>
      <c r="FB67" s="47">
        <f>versenyek!$SI$11*IFERROR(VLOOKUP(VLOOKUP($A67,versenyek!SH:SJ,3,FALSE),szabalyok!$A$16:$B$23,2,FALSE),0)</f>
        <v>0</v>
      </c>
      <c r="FC67" s="47">
        <f>versenyek!$SL$11*IFERROR(VLOOKUP(VLOOKUP($A67,versenyek!SK:SM,3,FALSE),szabalyok!$A$16:$B$23,2,FALSE),0)</f>
        <v>0</v>
      </c>
      <c r="FD67" s="47">
        <f>versenyek!$SO$11*IFERROR(VLOOKUP(VLOOKUP($A67,versenyek!SN:SP,3,FALSE),szabalyok!$A$16:$B$23,2,FALSE),0)</f>
        <v>0</v>
      </c>
      <c r="FE67" s="47">
        <f>versenyek!$SR$11*IFERROR(VLOOKUP(VLOOKUP($A67,versenyek!SQ:SS,3,FALSE),szabalyok!$A$16:$B$23,2,FALSE),0)</f>
        <v>0</v>
      </c>
      <c r="FF67" s="47">
        <f>versenyek!$SU$11*IFERROR(VLOOKUP(VLOOKUP($A67,versenyek!ST:SV,3,FALSE),szabalyok!$A$16:$B$23,2,FALSE),0)</f>
        <v>0</v>
      </c>
      <c r="FG67" s="47">
        <f>versenyek!$SX$11*IFERROR(VLOOKUP(VLOOKUP($A67,versenyek!SW:SY,3,FALSE),szabalyok!$A$16:$B$23,2,FALSE),0)</f>
        <v>0</v>
      </c>
      <c r="FH67" s="47">
        <f>versenyek!$TA$11*IFERROR(VLOOKUP(VLOOKUP($A67,versenyek!SZ:TB,3,FALSE),szabalyok!$A$16:$B$23,2,FALSE),0)</f>
        <v>0</v>
      </c>
      <c r="FI67" s="47">
        <f>versenyek!$TD$11*IFERROR(VLOOKUP(VLOOKUP($A67,versenyek!TC:TE,3,FALSE),szabalyok!$A$16:$B$23,2,FALSE),0)</f>
        <v>0</v>
      </c>
      <c r="FJ67" s="47">
        <f>versenyek!$TG$11*IFERROR(VLOOKUP(VLOOKUP($A67,versenyek!TF:TH,3,FALSE),szabalyok!$A$16:$B$23,2,FALSE),0)</f>
        <v>0</v>
      </c>
      <c r="FK67" s="47">
        <f>versenyek!$TJ$11*IFERROR(VLOOKUP(VLOOKUP($A67,versenyek!TI:TK,3,FALSE),szabalyok!$A$16:$B$23,2,FALSE),0)</f>
        <v>0</v>
      </c>
      <c r="FL67" s="47">
        <f>versenyek!$TM$11*IFERROR(VLOOKUP(VLOOKUP($A67,versenyek!TL:TN,3,FALSE),szabalyok!$A$16:$B$23,2,FALSE),0)</f>
        <v>0</v>
      </c>
      <c r="FM67" s="47">
        <f>versenyek!$TP$11*IFERROR(VLOOKUP(VLOOKUP($A67,versenyek!TO:TQ,3,FALSE),szabalyok!$A$16:$B$23,2,FALSE),0)</f>
        <v>0</v>
      </c>
      <c r="FN67" s="47">
        <f>versenyek!$TS$11*IFERROR(VLOOKUP(VLOOKUP($A67,versenyek!TR:TT,3,FALSE),szabalyok!$A$16:$B$23,2,FALSE),0)</f>
        <v>0</v>
      </c>
      <c r="FO67" s="47"/>
      <c r="FP67" s="235">
        <f t="shared" ref="FP67:FP98" si="2">SUM(EE67:FO67)</f>
        <v>0</v>
      </c>
    </row>
    <row r="68" spans="1:172">
      <c r="A68" s="1" t="s">
        <v>1518</v>
      </c>
      <c r="B68" s="47">
        <v>0</v>
      </c>
      <c r="C68" s="47">
        <v>0</v>
      </c>
      <c r="D68" s="47">
        <v>0</v>
      </c>
      <c r="E68" s="47">
        <v>0</v>
      </c>
      <c r="F68" s="47">
        <v>0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47">
        <v>34.76949927759572</v>
      </c>
      <c r="Q68" s="47">
        <v>0</v>
      </c>
      <c r="R68" s="47">
        <f>versenyek!$BD$11*IFERROR(VLOOKUP(VLOOKUP($A68,versenyek!BC:BE,3,FALSE),szabalyok!$A$16:$B$23,2,FALSE),0)</f>
        <v>0</v>
      </c>
      <c r="S68" s="47">
        <f>versenyek!$BG$11*IFERROR(VLOOKUP(VLOOKUP($A68,versenyek!BF:BH,3,FALSE),szabalyok!$A$16:$B$23,2,FALSE),0)</f>
        <v>0</v>
      </c>
      <c r="T68" s="47">
        <f>versenyek!$BJ$11*IFERROR(VLOOKUP(VLOOKUP($A68,versenyek!BI:BK,3,FALSE),szabalyok!$A$16:$B$23,2,FALSE),0)</f>
        <v>0</v>
      </c>
      <c r="U68" s="47">
        <f>versenyek!$BM$11*IFERROR(VLOOKUP(VLOOKUP($A68,versenyek!BL:BN,3,FALSE),szabalyok!$A$16:$B$23,2,FALSE),0)</f>
        <v>0</v>
      </c>
      <c r="V68" s="47">
        <f>versenyek!$BP$11*IFERROR(VLOOKUP(VLOOKUP($A68,versenyek!BO:BQ,3,FALSE),szabalyok!$A$16:$B$23,2,FALSE),0)</f>
        <v>0</v>
      </c>
      <c r="W68" s="47">
        <f>versenyek!$BS$11*IFERROR(VLOOKUP(VLOOKUP($A68,versenyek!BR:BT,3,FALSE),szabalyok!$A$16:$B$23,2,FALSE),0)</f>
        <v>0</v>
      </c>
      <c r="X68" s="47">
        <f>versenyek!$BV$11*IFERROR(VLOOKUP(VLOOKUP($A68,versenyek!BU:BW,3,FALSE),szabalyok!$A$16:$B$23,2,FALSE),0)</f>
        <v>0</v>
      </c>
      <c r="Y68" s="47">
        <f>versenyek!$BY$11*IFERROR(VLOOKUP(VLOOKUP($A68,versenyek!BX:BZ,3,FALSE),szabalyok!$A$16:$B$23,2,FALSE),0)</f>
        <v>0</v>
      </c>
      <c r="Z68" s="47">
        <f>versenyek!$CB$11*IFERROR(VLOOKUP(VLOOKUP($A68,versenyek!CA:CC,3,FALSE),szabalyok!$A$16:$B$23,2,FALSE),0)</f>
        <v>0</v>
      </c>
      <c r="AA68" s="47">
        <f>versenyek!$CE$11*IFERROR(VLOOKUP(VLOOKUP($A68,versenyek!CD:CF,3,FALSE),szabalyok!$A$16:$B$23,2,FALSE),0)</f>
        <v>0</v>
      </c>
      <c r="AB68" s="47">
        <f>versenyek!$CH$11*IFERROR(VLOOKUP(VLOOKUP($A68,versenyek!CG:CI,3,FALSE),szabalyok!$A$16:$B$23,2,FALSE),0)</f>
        <v>0</v>
      </c>
      <c r="AC68" s="47">
        <f>versenyek!$CK$11*IFERROR(VLOOKUP(VLOOKUP($A68,versenyek!CJ:CL,3,FALSE),szabalyok!$A$16:$B$23,2,FALSE),0)</f>
        <v>0</v>
      </c>
      <c r="AD68" s="47">
        <f>versenyek!$CN$11*IFERROR(VLOOKUP(VLOOKUP($A68,versenyek!CM:CO,3,FALSE),szabalyok!$A$16:$B$23,2,FALSE),0)</f>
        <v>0</v>
      </c>
      <c r="AE68" s="47">
        <f>versenyek!$CQ$11*IFERROR(VLOOKUP(VLOOKUP($A68,versenyek!CP:CR,3,FALSE),szabalyok!$A$16:$B$23,2,FALSE),0)</f>
        <v>0</v>
      </c>
      <c r="AF68" s="47">
        <f>versenyek!$CT$11*IFERROR(VLOOKUP(VLOOKUP($A68,versenyek!CS:CU,3,FALSE),szabalyok!$A$16:$B$23,2,FALSE),0)</f>
        <v>0</v>
      </c>
      <c r="AG68" s="47">
        <f>versenyek!$CW$11*IFERROR(VLOOKUP(VLOOKUP($A68,versenyek!CV:CX,3,FALSE),szabalyok!$A$16:$B$23,2,FALSE),0)</f>
        <v>0</v>
      </c>
      <c r="AH68" s="47">
        <f>versenyek!$CZ$11*IFERROR(VLOOKUP(VLOOKUP($A68,versenyek!CY:DA,3,FALSE),szabalyok!$A$16:$B$23,2,FALSE),0)</f>
        <v>0</v>
      </c>
      <c r="AI68" s="47">
        <f>versenyek!$DC$11*IFERROR(VLOOKUP(VLOOKUP($A68,versenyek!DB:DD,3,FALSE),szabalyok!$A$16:$B$23,2,FALSE),0)</f>
        <v>0</v>
      </c>
      <c r="AJ68" s="47">
        <f>versenyek!$DF$11*IFERROR(VLOOKUP(VLOOKUP($A68,versenyek!DE:DG,3,FALSE),szabalyok!$A$16:$B$23,2,FALSE),0)</f>
        <v>0</v>
      </c>
      <c r="AK68" s="47">
        <f>versenyek!$DI$11*IFERROR(VLOOKUP(VLOOKUP($A68,versenyek!DH:DJ,3,FALSE),szabalyok!$A$16:$B$23,2,FALSE),0)</f>
        <v>0</v>
      </c>
      <c r="AL68" s="47">
        <f>versenyek!$DL$11*IFERROR(VLOOKUP(VLOOKUP($A68,versenyek!DK:DM,3,FALSE),szabalyok!$A$16:$B$23,2,FALSE),0)</f>
        <v>0</v>
      </c>
      <c r="AM68" s="47">
        <f>versenyek!$DR$11*IFERROR(VLOOKUP(VLOOKUP($A68,versenyek!DQ:DS,3,FALSE),szabalyok!$A$16:$B$23,2,FALSE),0)</f>
        <v>0</v>
      </c>
      <c r="AN68" s="47">
        <f>versenyek!$DU$11*IFERROR(VLOOKUP(VLOOKUP($A68,versenyek!DT:DV,3,FALSE),szabalyok!$A$16:$B$23,2,FALSE),0)</f>
        <v>0</v>
      </c>
      <c r="AO68" s="47">
        <f>versenyek!$DO$11*IFERROR(VLOOKUP(VLOOKUP($A68,versenyek!DN:DP,3,FALSE),szabalyok!$A$16:$B$23,2,FALSE),0)</f>
        <v>0</v>
      </c>
      <c r="AP68" s="47">
        <f>versenyek!$DX$11*IFERROR(VLOOKUP(VLOOKUP($A68,versenyek!DW:DY,3,FALSE),szabalyok!$A$16:$B$23,2,FALSE),0)</f>
        <v>0</v>
      </c>
      <c r="AQ68" s="47" t="e">
        <f>versenyek!$EA$11*IFERROR(VLOOKUP(VLOOKUP($A68,versenyek!DZ:EB,3,FALSE),szabalyok!$A$16:$B$23,2,FALSE),0)</f>
        <v>#DIV/0!</v>
      </c>
      <c r="AR68" s="47" t="e">
        <f>versenyek!$ED$11*IFERROR(VLOOKUP(VLOOKUP($A68,versenyek!EC:EE,3,FALSE),szabalyok!$A$16:$B$23,2,FALSE),0)</f>
        <v>#DIV/0!</v>
      </c>
      <c r="AS68" s="47">
        <f>versenyek!$EG$11*IFERROR(VLOOKUP(VLOOKUP($A68,versenyek!EF:EH,3,FALSE),szabalyok!$A$16:$B$23,2,FALSE),0)</f>
        <v>0</v>
      </c>
      <c r="AT68" s="47">
        <f>versenyek!$EJ$11*IFERROR(VLOOKUP(VLOOKUP($A68,versenyek!EI:EK,3,FALSE),szabalyok!$A$16:$B$23,2,FALSE),0)</f>
        <v>0</v>
      </c>
      <c r="AU68" s="47">
        <f>versenyek!$EM$11*IFERROR(VLOOKUP(VLOOKUP($A68,versenyek!EL:EN,3,FALSE),szabalyok!$A$16:$B$23,2,FALSE),0)</f>
        <v>0</v>
      </c>
      <c r="AV68" s="47">
        <f>versenyek!$EP$11*IFERROR(VLOOKUP(VLOOKUP($A68,versenyek!EO:EQ,3,FALSE),szabalyok!$A$16:$B$23,2,FALSE),0)</f>
        <v>0</v>
      </c>
      <c r="AW68" s="47">
        <f>versenyek!$EY$11*IFERROR(VLOOKUP(VLOOKUP($A68,versenyek!EX:EZ,3,FALSE),szabalyok!$A$16:$B$23,2,FALSE),0)</f>
        <v>0</v>
      </c>
      <c r="AX68" s="47">
        <f>versenyek!$FB$11*IFERROR(VLOOKUP(VLOOKUP($A68,versenyek!FA:FC,3,FALSE),szabalyok!$A$16:$B$23,2,FALSE),0)</f>
        <v>0</v>
      </c>
      <c r="AY68" s="47">
        <f>versenyek!$FE$11*IFERROR(VLOOKUP(VLOOKUP($A68,versenyek!FD:FF,3,FALSE),szabalyok!$A$16:$B$23,2,FALSE),0)</f>
        <v>0</v>
      </c>
      <c r="AZ68" s="47">
        <f>versenyek!$FH$11*IFERROR(VLOOKUP(VLOOKUP($A68,versenyek!FG:FI,3,FALSE),szabalyok!$A$16:$B$23,2,FALSE),0)</f>
        <v>0</v>
      </c>
      <c r="BA68" s="47">
        <f>versenyek!$FK$11*IFERROR(VLOOKUP(VLOOKUP($A68,versenyek!FJ:FL,3,FALSE),szabalyok!$A$16:$B$23,2,FALSE),0)</f>
        <v>0</v>
      </c>
      <c r="BB68" s="47">
        <f>versenyek!$FN$11*IFERROR(VLOOKUP(VLOOKUP($A68,versenyek!FM:FO,3,FALSE),szabalyok!$A$16:$B$23,2,FALSE),0)</f>
        <v>0</v>
      </c>
      <c r="BC68" s="47">
        <f>versenyek!$FQ$11*IFERROR(VLOOKUP(VLOOKUP($A68,versenyek!FP:FR,3,FALSE),szabalyok!$A$16:$B$23,2,FALSE),0)</f>
        <v>0</v>
      </c>
      <c r="BD68" s="47">
        <f>versenyek!$FT$11*IFERROR(VLOOKUP(VLOOKUP($A68,versenyek!FS:FU,3,FALSE),szabalyok!$A$16:$B$23,2,FALSE),0)</f>
        <v>0</v>
      </c>
      <c r="BE68" s="47">
        <f>versenyek!$FW$11*IFERROR(VLOOKUP(VLOOKUP($A68,versenyek!FV:FX,3,FALSE),szabalyok!$A$16:$B$23,2,FALSE),0)</f>
        <v>0</v>
      </c>
      <c r="BF68" s="47">
        <f>versenyek!$FZ$11*IFERROR(VLOOKUP(VLOOKUP($A68,versenyek!FY:GA,3,FALSE),szabalyok!$A$16:$B$23,2,FALSE),0)</f>
        <v>0</v>
      </c>
      <c r="BG68" s="47">
        <f>versenyek!$GC$11*IFERROR(VLOOKUP(VLOOKUP($A68,versenyek!GB:GD,3,FALSE),szabalyok!$A$16:$B$23,2,FALSE),0)</f>
        <v>0</v>
      </c>
      <c r="BH68" s="47">
        <f>versenyek!$GF$11*IFERROR(VLOOKUP(VLOOKUP($A68,versenyek!GE:GG,3,FALSE),szabalyok!$A$16:$B$23,2,FALSE),0)</f>
        <v>0</v>
      </c>
      <c r="BI68" s="47">
        <f>versenyek!$GI$11*IFERROR(VLOOKUP(VLOOKUP($A68,versenyek!GH:GJ,3,FALSE),szabalyok!$A$16:$B$23,2,FALSE),0)</f>
        <v>0</v>
      </c>
      <c r="BJ68" s="47">
        <f>versenyek!$GL$11*IFERROR(VLOOKUP(VLOOKUP($A68,versenyek!GK:GM,3,FALSE),szabalyok!$A$16:$B$23,2,FALSE),0)</f>
        <v>0</v>
      </c>
      <c r="BK68" s="47">
        <f>versenyek!$GO$11*IFERROR(VLOOKUP(VLOOKUP($A68,versenyek!GN:GP,3,FALSE),szabalyok!$A$16:$B$23,2,FALSE),0)</f>
        <v>0</v>
      </c>
      <c r="BL68" s="47">
        <f>versenyek!$GR$11*IFERROR(VLOOKUP(VLOOKUP($A68,versenyek!GQ:GS,3,FALSE),szabalyok!$A$16:$B$23,2,FALSE),0)</f>
        <v>0</v>
      </c>
      <c r="BM68" s="47">
        <f>versenyek!$GX$11*IFERROR(VLOOKUP(VLOOKUP($A68,versenyek!GW:GY,3,FALSE),szabalyok!$A$16:$B$23,2,FALSE),0)</f>
        <v>0</v>
      </c>
      <c r="BN68" s="47">
        <f>versenyek!$GX$11*IFERROR(VLOOKUP(VLOOKUP($A68,versenyek!GX:GZ,3,FALSE),szabalyok!$A$16:$B$23,2,FALSE),0)</f>
        <v>0</v>
      </c>
      <c r="BO68" s="47">
        <f>versenyek!$HD$11*IFERROR(VLOOKUP(VLOOKUP($A68,versenyek!HC:HE,3,FALSE),szabalyok!$A$16:$B$23,2,FALSE),0)</f>
        <v>0</v>
      </c>
      <c r="BP68" s="47">
        <f>versenyek!$HG$11*IFERROR(VLOOKUP(VLOOKUP($A68,versenyek!HF:HH,3,FALSE),szabalyok!$A$16:$B$23,2,FALSE),0)</f>
        <v>0</v>
      </c>
      <c r="BQ68" s="47">
        <f>versenyek!$HJ$11*IFERROR(VLOOKUP(VLOOKUP($A68,versenyek!HI:HK,3,FALSE),szabalyok!$A$16:$B$23,2,FALSE),0)</f>
        <v>0</v>
      </c>
      <c r="BR68" s="47">
        <f>versenyek!$HM$11*IFERROR(VLOOKUP(VLOOKUP($A68,versenyek!HL:HN,3,FALSE),szabalyok!$A$16:$B$23,2,FALSE),0)</f>
        <v>0</v>
      </c>
      <c r="BS68" s="47">
        <f>versenyek!$HP$11*IFERROR(VLOOKUP(VLOOKUP($A68,versenyek!HO:HQ,3,FALSE),szabalyok!$A$16:$B$23,2,FALSE),0)</f>
        <v>0</v>
      </c>
      <c r="BT68" s="47">
        <f>versenyek!$HS$11*IFERROR(VLOOKUP(VLOOKUP($A68,versenyek!HR:HT,3,FALSE),szabalyok!$A$16:$B$23,2,FALSE),0)</f>
        <v>0</v>
      </c>
      <c r="BU68" s="47">
        <f>versenyek!$HV$11*IFERROR(VLOOKUP(VLOOKUP($A68,versenyek!HU:HW,3,FALSE),szabalyok!$A$16:$B$23,2,FALSE),0)</f>
        <v>0</v>
      </c>
      <c r="BV68" s="47">
        <f>versenyek!$HY$11*IFERROR(VLOOKUP(VLOOKUP($A68,versenyek!HX:HZ,3,FALSE),szabalyok!$A$16:$B$23,2,FALSE),0)</f>
        <v>0</v>
      </c>
      <c r="BW68" s="47">
        <f>versenyek!$IB$11*IFERROR(VLOOKUP(VLOOKUP($A68,versenyek!IA:IC,3,FALSE),szabalyok!$A$16:$B$23,2,FALSE),0)</f>
        <v>0</v>
      </c>
      <c r="BX68" s="47">
        <f>versenyek!$IE$11*IFERROR(VLOOKUP(VLOOKUP($A68,versenyek!ID:IF,3,FALSE),szabalyok!$A$16:$B$23,2,FALSE),0)</f>
        <v>0</v>
      </c>
      <c r="BY68" s="47">
        <f>versenyek!$IH$11*IFERROR(VLOOKUP(VLOOKUP($A68,versenyek!IG:II,3,FALSE),szabalyok!$A$16:$B$23,2,FALSE),0)</f>
        <v>0</v>
      </c>
      <c r="BZ68" s="47">
        <f>versenyek!$IK$11*IFERROR(VLOOKUP(VLOOKUP($A68,versenyek!IJ:IL,3,FALSE),szabalyok!$A$16:$B$23,2,FALSE),0)</f>
        <v>0</v>
      </c>
      <c r="CA68" s="47">
        <f>versenyek!$IN$11*IFERROR(VLOOKUP(VLOOKUP($A68,versenyek!IM:IO,3,FALSE),szabalyok!$A$16:$B$23,2,FALSE),0)</f>
        <v>0</v>
      </c>
      <c r="CB68" s="47">
        <f>versenyek!$IW$11*IFERROR(VLOOKUP(VLOOKUP($A68,versenyek!IV:IX,3,FALSE),szabalyok!$A$16:$B$23,2,FALSE),0)</f>
        <v>0</v>
      </c>
      <c r="CC68" s="47">
        <f>versenyek!$IZ$11*IFERROR(VLOOKUP(VLOOKUP($A68,versenyek!IY:JA,3,FALSE),szabalyok!$A$16:$B$23,2,FALSE),0)</f>
        <v>0</v>
      </c>
      <c r="CD68" s="47">
        <f>versenyek!$JC$11*IFERROR(VLOOKUP(VLOOKUP($A68,versenyek!JB:JD,3,FALSE),szabalyok!$A$16:$B$23,2,FALSE),0)</f>
        <v>0</v>
      </c>
      <c r="CE68" s="47">
        <f>versenyek!$JF$11*IFERROR(VLOOKUP(VLOOKUP($A68,versenyek!JE:JG,3,FALSE),szabalyok!$A$16:$B$23,2,FALSE),0)</f>
        <v>0</v>
      </c>
      <c r="CF68" s="47">
        <f>versenyek!$JI$11*IFERROR(VLOOKUP(VLOOKUP($A68,versenyek!JH:JJ,3,FALSE),szabalyok!$A$16:$B$23,2,FALSE),0)</f>
        <v>0</v>
      </c>
      <c r="CG68" s="47">
        <f>versenyek!$JL$11*IFERROR(VLOOKUP(VLOOKUP($A68,versenyek!JK:JM,3,FALSE),szabalyok!$A$16:$B$23,2,FALSE),0)</f>
        <v>0</v>
      </c>
      <c r="CH68" s="47">
        <f>versenyek!$JO$11*IFERROR(VLOOKUP(VLOOKUP($A68,versenyek!JN:JP,3,FALSE),szabalyok!$A$16:$B$23,2,FALSE),0)</f>
        <v>0</v>
      </c>
      <c r="CI68" s="47">
        <f>versenyek!$JR$11*IFERROR(VLOOKUP(VLOOKUP($A68,versenyek!JQ:JS,3,FALSE),szabalyok!$A$16:$B$23,2,FALSE),0)</f>
        <v>0</v>
      </c>
      <c r="CJ68" s="47">
        <f>versenyek!$JU$11*IFERROR(VLOOKUP(VLOOKUP($A68,versenyek!JT:JV,3,FALSE),szabalyok!$A$16:$B$23,2,FALSE),0)</f>
        <v>0</v>
      </c>
      <c r="CK68" s="47">
        <f>versenyek!$JR$11*IFERROR(VLOOKUP(VLOOKUP($A68,versenyek!JW:JY,3,FALSE),szabalyok!$A$16:$B$23,2,FALSE),0)</f>
        <v>0</v>
      </c>
      <c r="CL68" s="47">
        <f>versenyek!$KA$11*IFERROR(VLOOKUP(VLOOKUP($A68,versenyek!JZ:KB,3,FALSE),szabalyok!$A$16:$B$23,2,FALSE),0)</f>
        <v>0</v>
      </c>
      <c r="CM68" s="47">
        <f>versenyek!$KD$11*IFERROR(VLOOKUP(VLOOKUP($A68,versenyek!KC:KE,3,FALSE),szabalyok!$A$16:$B$23,2,FALSE),0)</f>
        <v>0</v>
      </c>
      <c r="CN68" s="47">
        <f>versenyek!$KG$11*IFERROR(VLOOKUP(VLOOKUP($A68,versenyek!KF:KH,3,FALSE),szabalyok!$A$16:$B$23,2,FALSE),0)</f>
        <v>0</v>
      </c>
      <c r="CO68" s="47">
        <f>versenyek!$KJ$11*IFERROR(VLOOKUP(VLOOKUP($A68,versenyek!KI:KK,3,FALSE),szabalyok!$A$16:$B$23,2,FALSE),0)</f>
        <v>0</v>
      </c>
      <c r="CP68" s="47">
        <f>versenyek!$KM$11*IFERROR(VLOOKUP(VLOOKUP($A68,versenyek!KL:KN,3,FALSE),szabalyok!$A$16:$B$23,2,FALSE),0)</f>
        <v>0</v>
      </c>
      <c r="CQ68" s="47">
        <f>versenyek!$KP$11*IFERROR(VLOOKUP(VLOOKUP($A68,versenyek!KO:KQ,3,FALSE),szabalyok!$A$16:$B$23,2,FALSE),0)</f>
        <v>0</v>
      </c>
      <c r="CR68" s="47">
        <f>versenyek!$KS$11*IFERROR(VLOOKUP(VLOOKUP($A68,versenyek!KR:KT,3,FALSE),szabalyok!$A$16:$B$23,2,FALSE),0)</f>
        <v>0</v>
      </c>
      <c r="CS68" s="47">
        <f>versenyek!$KV$11*IFERROR(VLOOKUP(VLOOKUP($A68,versenyek!KU:KW,3,FALSE),szabalyok!$A$16:$B$23,2,FALSE),0)</f>
        <v>0</v>
      </c>
      <c r="CT68" s="47">
        <f>versenyek!$KY$11*IFERROR(VLOOKUP(VLOOKUP($A68,versenyek!KX:KZ,3,FALSE),szabalyok!$A$16:$B$23,2,FALSE),0)</f>
        <v>0</v>
      </c>
      <c r="CU68" s="47">
        <f>versenyek!$LB$11*IFERROR(VLOOKUP(VLOOKUP($A68,versenyek!LA:LC,3,FALSE),szabalyok!$A$16:$B$23,2,FALSE),0)</f>
        <v>0</v>
      </c>
      <c r="CV68" s="47">
        <f>versenyek!$LE$11*IFERROR(VLOOKUP(VLOOKUP($A68,versenyek!LD:LF,3,FALSE),szabalyok!$A$16:$B$23,2,FALSE),0)</f>
        <v>0</v>
      </c>
      <c r="CW68" s="47">
        <f>versenyek!$LH$11*IFERROR(VLOOKUP(VLOOKUP($A68,versenyek!LG:LI,3,FALSE),szabalyok!$A$16:$B$23,2,FALSE),0)</f>
        <v>0</v>
      </c>
      <c r="CX68" s="47">
        <f>versenyek!$LK$11*IFERROR(VLOOKUP(VLOOKUP($A68,versenyek!LJ:LL,3,FALSE),szabalyok!$A$16:$B$23,2,FALSE),0)</f>
        <v>0</v>
      </c>
      <c r="CY68" s="47">
        <f>versenyek!$LN$11*IFERROR(VLOOKUP(VLOOKUP($A68,versenyek!LM:LO,3,FALSE),szabalyok!$A$16:$B$23,2,FALSE),0)</f>
        <v>0</v>
      </c>
      <c r="CZ68" s="47">
        <f>versenyek!$LQ$11*IFERROR(VLOOKUP(VLOOKUP($A68,versenyek!LP:LR,3,FALSE),szabalyok!$A$16:$B$23,2,FALSE),0)</f>
        <v>0</v>
      </c>
      <c r="DA68" s="47">
        <f>versenyek!$LT$11*IFERROR(VLOOKUP(VLOOKUP($A68,versenyek!LS:LU,3,FALSE),szabalyok!$A$16:$B$23,2,FALSE),0)</f>
        <v>0</v>
      </c>
      <c r="DB68" s="47">
        <f>versenyek!$LW$11*IFERROR(VLOOKUP(VLOOKUP($A68,versenyek!LV:LX,3,FALSE),szabalyok!$A$16:$B$23,2,FALSE),0)</f>
        <v>0</v>
      </c>
      <c r="DC68" s="47">
        <f>versenyek!$LZ$11*IFERROR(VLOOKUP(VLOOKUP($A68,versenyek!LY:MA,3,FALSE),szabalyok!$A$16:$B$23,2,FALSE),0)</f>
        <v>0</v>
      </c>
      <c r="DD68" s="47">
        <f>versenyek!$MC$11*IFERROR(VLOOKUP(VLOOKUP($A68,versenyek!MB:MD,3,FALSE),szabalyok!$A$16:$B$23,2,FALSE),0)</f>
        <v>0</v>
      </c>
      <c r="DE68" s="47">
        <f>versenyek!$ML$11*IFERROR(VLOOKUP(VLOOKUP($A68,versenyek!MK:MM,3,FALSE),szabalyok!$A$16:$B$23,2,FALSE),0)</f>
        <v>0</v>
      </c>
      <c r="DF68" s="47">
        <f>versenyek!$MO$11*IFERROR(VLOOKUP(VLOOKUP($A68,versenyek!MN:MP,3,FALSE),szabalyok!$A$16:$B$23,2,FALSE),0)</f>
        <v>0</v>
      </c>
      <c r="DG68" s="47">
        <f>versenyek!$MR$11*IFERROR(VLOOKUP(VLOOKUP($A68,versenyek!MQ:MS,3,FALSE),szabalyok!$A$16:$B$23,2,FALSE),0)</f>
        <v>23.1050720952685</v>
      </c>
      <c r="DH68" s="47">
        <f>versenyek!$MU$11*IFERROR(VLOOKUP(VLOOKUP($A68,versenyek!MT:MV,3,FALSE),szabalyok!$A$16:$B$23,2,FALSE),0)</f>
        <v>0</v>
      </c>
      <c r="DI68" s="47">
        <f>versenyek!$MX$11*IFERROR(VLOOKUP(VLOOKUP($A68,versenyek!MW:MY,3,FALSE),szabalyok!$A$16:$B$23,2,FALSE),0)</f>
        <v>0</v>
      </c>
      <c r="DJ68" s="47">
        <f>versenyek!$NA$11*IFERROR(VLOOKUP(VLOOKUP($A68,versenyek!MZ:NB,3,FALSE),szabalyok!$A$16:$B$23,2,FALSE),0)</f>
        <v>0</v>
      </c>
      <c r="DK68" s="47">
        <f>versenyek!$ND$11*IFERROR(VLOOKUP(VLOOKUP($A68,versenyek!NC:NE,3,FALSE),szabalyok!$A$16:$B$23,2,FALSE),0)</f>
        <v>0</v>
      </c>
      <c r="DL68" s="47">
        <f>versenyek!$NG$11*IFERROR(VLOOKUP(VLOOKUP($A68,versenyek!NF:NH,3,FALSE),szabalyok!$A$16:$B$23,2,FALSE),0)</f>
        <v>0</v>
      </c>
      <c r="DM68" s="47">
        <f>versenyek!$NJ$11*IFERROR(VLOOKUP(VLOOKUP($A68,versenyek!NI:NK,3,FALSE),szabalyok!$A$16:$B$23,2,FALSE),0)</f>
        <v>0</v>
      </c>
      <c r="DN68" s="47">
        <f>versenyek!$NM$11*IFERROR(VLOOKUP(VLOOKUP($A68,versenyek!NL:NN,3,FALSE),szabalyok!$A$16:$B$23,2,FALSE),0)</f>
        <v>0</v>
      </c>
      <c r="DO68" s="47">
        <f>versenyek!$NP$11*IFERROR(VLOOKUP(VLOOKUP($A68,versenyek!NO:NQ,3,FALSE),szabalyok!$A$16:$B$23,2,FALSE),0)</f>
        <v>0</v>
      </c>
      <c r="DP68" s="47">
        <f>versenyek!$NS$11*IFERROR(VLOOKUP(VLOOKUP($A68,versenyek!NR:NT,3,FALSE),szabalyok!$A$16:$B$23,2,FALSE),0)</f>
        <v>0</v>
      </c>
      <c r="DQ68" s="47">
        <f>versenyek!$NV$11*IFERROR(VLOOKUP(VLOOKUP($A68,versenyek!NU:NW,3,FALSE),szabalyok!$A$16:$B$23,2,FALSE),0)</f>
        <v>0</v>
      </c>
      <c r="DR68" s="47">
        <f>versenyek!$NY$11*IFERROR(VLOOKUP(VLOOKUP($A68,versenyek!NX:NZ,3,FALSE),szabalyok!$A$16:$B$23,2,FALSE),0)</f>
        <v>0</v>
      </c>
      <c r="DS68" s="47">
        <f>versenyek!$OB$11*IFERROR(VLOOKUP(VLOOKUP($A68,versenyek!OA:OC,3,FALSE),szabalyok!$A$16:$B$23,2,FALSE),0)</f>
        <v>0</v>
      </c>
      <c r="DT68" s="47">
        <f>versenyek!$OE$11*IFERROR(VLOOKUP(VLOOKUP($A68,versenyek!OD:OF,3,FALSE),szabalyok!$A$16:$B$23,2,FALSE),0)</f>
        <v>0</v>
      </c>
      <c r="DU68" s="47">
        <f>versenyek!$OH$11*IFERROR(VLOOKUP(VLOOKUP($A68,versenyek!OG:OI,3,FALSE),szabalyok!$A$16:$B$23,2,FALSE),0)</f>
        <v>0</v>
      </c>
      <c r="DV68" s="47">
        <f>versenyek!$OK$11*IFERROR(VLOOKUP(VLOOKUP($A68,versenyek!OJ:OL,3,FALSE),szabalyok!$A$16:$B$23,2,FALSE),0)</f>
        <v>0</v>
      </c>
      <c r="DW68" s="47">
        <f>versenyek!$ON$11*IFERROR(VLOOKUP(VLOOKUP($A68,versenyek!OM:OO,3,FALSE),szabalyok!$A$16:$B$23,2,FALSE),0)</f>
        <v>0</v>
      </c>
      <c r="DX68" s="47">
        <f>versenyek!$OQ$11*IFERROR(VLOOKUP(VLOOKUP($A68,versenyek!OP:OR,3,FALSE),szabalyok!$A$16:$B$23,2,FALSE),0)</f>
        <v>0</v>
      </c>
      <c r="DY68" s="47">
        <f>versenyek!$OT$11*IFERROR(VLOOKUP(VLOOKUP($A68,versenyek!OS:OU,3,FALSE),szabalyok!$A$16:$B$23,2,FALSE),0)</f>
        <v>0</v>
      </c>
      <c r="DZ68" s="47">
        <f>versenyek!$OW$11*IFERROR(VLOOKUP(VLOOKUP($A68,versenyek!OV:OX,3,FALSE),szabalyok!$A$16:$B$23,2,FALSE),0)</f>
        <v>0</v>
      </c>
      <c r="EA68" s="47">
        <f>versenyek!$OZ$11*IFERROR(VLOOKUP(VLOOKUP($A68,versenyek!OY:PA,3,FALSE),szabalyok!$A$16:$B$23,2,FALSE),0)</f>
        <v>0</v>
      </c>
      <c r="EB68" s="47">
        <f>versenyek!$PC$11*IFERROR(VLOOKUP(VLOOKUP($A68,versenyek!PB:PD,3,FALSE),szabalyok!$A$16:$B$23,2,FALSE),0)</f>
        <v>0</v>
      </c>
      <c r="EC68" s="47">
        <f>versenyek!$PF$11*IFERROR(VLOOKUP(VLOOKUP($A68,versenyek!PE:PG,3,FALSE),szabalyok!$A$16:$B$23,2,FALSE),0)</f>
        <v>0</v>
      </c>
      <c r="ED68" s="47">
        <f>versenyek!$PI$11*IFERROR(VLOOKUP(VLOOKUP($A68,versenyek!PH:PJ,3,FALSE),szabalyok!$A$16:$B$23,2,FALSE),0)</f>
        <v>0</v>
      </c>
      <c r="EE68" s="47">
        <f>versenyek!$PL$11*IFERROR(VLOOKUP(VLOOKUP($A68,versenyek!PK:PM,3,FALSE),szabalyok!$A$16:$B$23,2,FALSE),0)</f>
        <v>0</v>
      </c>
      <c r="EF68" s="47">
        <f>versenyek!$PO$11*IFERROR(VLOOKUP(VLOOKUP($A68,versenyek!PN:PP,3,FALSE),szabalyok!$A$16:$B$23,2,FALSE),0)</f>
        <v>0</v>
      </c>
      <c r="EG68" s="47">
        <f>versenyek!$PR$11*IFERROR(VLOOKUP(VLOOKUP($A68,versenyek!PQ:PS,3,FALSE),szabalyok!$A$16:$B$23,2,FALSE),0)</f>
        <v>0</v>
      </c>
      <c r="EH68" s="47">
        <f>versenyek!$PU$11*IFERROR(VLOOKUP(VLOOKUP($A68,versenyek!PT:PV,3,FALSE),szabalyok!$A$16:$B$23,2,FALSE),0)</f>
        <v>0</v>
      </c>
      <c r="EI68" s="47">
        <f>versenyek!$PX$11*IFERROR(VLOOKUP(VLOOKUP($A68,versenyek!PW:PY,3,FALSE),szabalyok!$A$16:$B$23,2,FALSE),0)</f>
        <v>0</v>
      </c>
      <c r="EJ68" s="47">
        <f>versenyek!$QA$11*IFERROR(VLOOKUP(VLOOKUP($A68,versenyek!PZ:QB,3,FALSE),szabalyok!$A$16:$B$23,2,FALSE),0)</f>
        <v>0</v>
      </c>
      <c r="EK68" s="47">
        <f>versenyek!$QD$11*IFERROR(VLOOKUP(VLOOKUP($A68,versenyek!QC:QE,3,FALSE),szabalyok!$A$16:$B$23,2,FALSE),0)</f>
        <v>0</v>
      </c>
      <c r="EL68" s="47">
        <f>versenyek!$QG$11*IFERROR(VLOOKUP(VLOOKUP($A68,versenyek!QF:QH,3,FALSE),szabalyok!$A$16:$B$23,2,FALSE),0)</f>
        <v>0</v>
      </c>
      <c r="EM68" s="47">
        <f>versenyek!$QJ$11*IFERROR(VLOOKUP(VLOOKUP($A68,versenyek!QI:QK,3,FALSE),szabalyok!$A$16:$B$23,2,FALSE),0)</f>
        <v>0</v>
      </c>
      <c r="EN68" s="47">
        <f>versenyek!$QM$11*IFERROR(VLOOKUP(VLOOKUP($A68,versenyek!QL:QN,3,FALSE),szabalyok!$A$16:$B$23,2,FALSE),0)</f>
        <v>0</v>
      </c>
      <c r="EO68" s="47">
        <f>versenyek!$QP$11*IFERROR(VLOOKUP(VLOOKUP($A68,versenyek!QO:QQ,3,FALSE),szabalyok!$A$16:$B$23,2,FALSE),0)</f>
        <v>0</v>
      </c>
      <c r="EP68" s="47">
        <f>versenyek!$QS$11*IFERROR(VLOOKUP(VLOOKUP($A68,versenyek!QR:QT,3,FALSE),szabalyok!$A$16:$B$23,2,FALSE),0)</f>
        <v>0</v>
      </c>
      <c r="EQ68" s="47">
        <f>versenyek!$QV$11*IFERROR(VLOOKUP(VLOOKUP($A68,versenyek!QU:QW,3,FALSE),szabalyok!$A$16:$B$23,2,FALSE),0)</f>
        <v>0</v>
      </c>
      <c r="ER68" s="47">
        <f>versenyek!$RE$11*IFERROR(VLOOKUP(VLOOKUP($A68,versenyek!RD:RF,3,FALSE),szabalyok!$A$16:$B$23,2,FALSE),0)</f>
        <v>0</v>
      </c>
      <c r="ES68" s="47">
        <f>versenyek!$RH$11*IFERROR(VLOOKUP(VLOOKUP($A68,versenyek!RG:RI,3,FALSE),szabalyok!$A$16:$B$23,2,FALSE),0)</f>
        <v>0</v>
      </c>
      <c r="ET68" s="47">
        <f>versenyek!$RK$11*IFERROR(VLOOKUP(VLOOKUP($A68,versenyek!RJ:RL,3,FALSE),szabalyok!$A$16:$B$23,2,FALSE),0)</f>
        <v>0</v>
      </c>
      <c r="EU68" s="47">
        <f>versenyek!$RN$11*IFERROR(VLOOKUP(VLOOKUP($A68,versenyek!RM:RO,3,FALSE),szabalyok!$A$16:$B$23,2,FALSE),0)</f>
        <v>0</v>
      </c>
      <c r="EV68" s="47">
        <f>versenyek!$RQ$11*IFERROR(VLOOKUP(VLOOKUP($A68,versenyek!RP:RR,3,FALSE),szabalyok!$A$16:$B$23,2,FALSE),0)</f>
        <v>0</v>
      </c>
      <c r="EW68" s="47">
        <f>versenyek!$RT$11*IFERROR(VLOOKUP(VLOOKUP($A68,versenyek!RS:RU,3,FALSE),szabalyok!$A$16:$B$23,2,FALSE),0)</f>
        <v>0</v>
      </c>
      <c r="EX68" s="47">
        <f>versenyek!$RW$11*IFERROR(VLOOKUP(VLOOKUP($A68,versenyek!RV:RX,3,FALSE),szabalyok!$A$16:$B$23,2,FALSE),0)</f>
        <v>0</v>
      </c>
      <c r="EY68" s="47">
        <f>versenyek!$RZ$11*IFERROR(VLOOKUP(VLOOKUP($A68,versenyek!RY:SA,3,FALSE),szabalyok!$A$16:$B$23,2,FALSE),0)</f>
        <v>0</v>
      </c>
      <c r="EZ68" s="47">
        <f>versenyek!$SC$11*IFERROR(VLOOKUP(VLOOKUP($A68,versenyek!SB:SD,3,FALSE),szabalyok!$A$16:$B$23,2,FALSE),0)</f>
        <v>0</v>
      </c>
      <c r="FA68" s="47">
        <f>versenyek!$SF$11*IFERROR(VLOOKUP(VLOOKUP($A68,versenyek!SE:SG,3,FALSE),szabalyok!$A$16:$B$23,2,FALSE),0)</f>
        <v>0</v>
      </c>
      <c r="FB68" s="47">
        <f>versenyek!$SI$11*IFERROR(VLOOKUP(VLOOKUP($A68,versenyek!SH:SJ,3,FALSE),szabalyok!$A$16:$B$23,2,FALSE),0)</f>
        <v>0</v>
      </c>
      <c r="FC68" s="47">
        <f>versenyek!$SL$11*IFERROR(VLOOKUP(VLOOKUP($A68,versenyek!SK:SM,3,FALSE),szabalyok!$A$16:$B$23,2,FALSE),0)</f>
        <v>0</v>
      </c>
      <c r="FD68" s="47">
        <f>versenyek!$SO$11*IFERROR(VLOOKUP(VLOOKUP($A68,versenyek!SN:SP,3,FALSE),szabalyok!$A$16:$B$23,2,FALSE),0)</f>
        <v>0</v>
      </c>
      <c r="FE68" s="47">
        <f>versenyek!$SR$11*IFERROR(VLOOKUP(VLOOKUP($A68,versenyek!SQ:SS,3,FALSE),szabalyok!$A$16:$B$23,2,FALSE),0)</f>
        <v>0</v>
      </c>
      <c r="FF68" s="47">
        <f>versenyek!$SU$11*IFERROR(VLOOKUP(VLOOKUP($A68,versenyek!ST:SV,3,FALSE),szabalyok!$A$16:$B$23,2,FALSE),0)</f>
        <v>0</v>
      </c>
      <c r="FG68" s="47">
        <f>versenyek!$SX$11*IFERROR(VLOOKUP(VLOOKUP($A68,versenyek!SW:SY,3,FALSE),szabalyok!$A$16:$B$23,2,FALSE),0)</f>
        <v>0</v>
      </c>
      <c r="FH68" s="47">
        <f>versenyek!$TA$11*IFERROR(VLOOKUP(VLOOKUP($A68,versenyek!SZ:TB,3,FALSE),szabalyok!$A$16:$B$23,2,FALSE),0)</f>
        <v>0</v>
      </c>
      <c r="FI68" s="47">
        <f>versenyek!$TD$11*IFERROR(VLOOKUP(VLOOKUP($A68,versenyek!TC:TE,3,FALSE),szabalyok!$A$16:$B$23,2,FALSE),0)</f>
        <v>0</v>
      </c>
      <c r="FJ68" s="47">
        <f>versenyek!$TG$11*IFERROR(VLOOKUP(VLOOKUP($A68,versenyek!TF:TH,3,FALSE),szabalyok!$A$16:$B$23,2,FALSE),0)</f>
        <v>0</v>
      </c>
      <c r="FK68" s="47">
        <f>versenyek!$TJ$11*IFERROR(VLOOKUP(VLOOKUP($A68,versenyek!TI:TK,3,FALSE),szabalyok!$A$16:$B$23,2,FALSE),0)</f>
        <v>0</v>
      </c>
      <c r="FL68" s="47">
        <f>versenyek!$TM$11*IFERROR(VLOOKUP(VLOOKUP($A68,versenyek!TL:TN,3,FALSE),szabalyok!$A$16:$B$23,2,FALSE),0)</f>
        <v>0</v>
      </c>
      <c r="FM68" s="47">
        <f>versenyek!$TP$11*IFERROR(VLOOKUP(VLOOKUP($A68,versenyek!TO:TQ,3,FALSE),szabalyok!$A$16:$B$23,2,FALSE),0)</f>
        <v>0</v>
      </c>
      <c r="FN68" s="47">
        <f>versenyek!$TS$11*IFERROR(VLOOKUP(VLOOKUP($A68,versenyek!TR:TT,3,FALSE),szabalyok!$A$16:$B$23,2,FALSE),0)</f>
        <v>0</v>
      </c>
      <c r="FO68" s="47"/>
      <c r="FP68" s="235">
        <f t="shared" si="2"/>
        <v>0</v>
      </c>
    </row>
    <row r="69" spans="1:172">
      <c r="A69" s="63" t="s">
        <v>736</v>
      </c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>
        <v>0</v>
      </c>
      <c r="N69" s="47">
        <v>0</v>
      </c>
      <c r="O69" s="47">
        <v>0</v>
      </c>
      <c r="P69" s="47">
        <v>0</v>
      </c>
      <c r="Q69" s="47">
        <v>0</v>
      </c>
      <c r="R69" s="47">
        <f>versenyek!$BD$11*IFERROR(VLOOKUP(VLOOKUP($A69,versenyek!BC:BE,3,FALSE),szabalyok!$A$16:$B$23,2,FALSE),0)</f>
        <v>0</v>
      </c>
      <c r="S69" s="47">
        <f>versenyek!$BG$11*IFERROR(VLOOKUP(VLOOKUP($A69,versenyek!BF:BH,3,FALSE),szabalyok!$A$16:$B$23,2,FALSE),0)</f>
        <v>0</v>
      </c>
      <c r="T69" s="47">
        <f>versenyek!$BJ$11*IFERROR(VLOOKUP(VLOOKUP($A69,versenyek!BI:BK,3,FALSE),szabalyok!$A$16:$B$23,2,FALSE),0)</f>
        <v>0</v>
      </c>
      <c r="U69" s="47">
        <f>versenyek!$BM$11*IFERROR(VLOOKUP(VLOOKUP($A69,versenyek!BL:BN,3,FALSE),szabalyok!$A$16:$B$23,2,FALSE),0)</f>
        <v>0</v>
      </c>
      <c r="V69" s="47">
        <f>versenyek!$BP$11*IFERROR(VLOOKUP(VLOOKUP($A69,versenyek!BO:BQ,3,FALSE),szabalyok!$A$16:$B$23,2,FALSE),0)</f>
        <v>0</v>
      </c>
      <c r="W69" s="47">
        <f>versenyek!$BS$11*IFERROR(VLOOKUP(VLOOKUP($A69,versenyek!BR:BT,3,FALSE),szabalyok!$A$16:$B$23,2,FALSE),0)</f>
        <v>0</v>
      </c>
      <c r="X69" s="47">
        <f>versenyek!$BV$11*IFERROR(VLOOKUP(VLOOKUP($A69,versenyek!BU:BW,3,FALSE),szabalyok!$A$16:$B$23,2,FALSE),0)</f>
        <v>0</v>
      </c>
      <c r="Y69" s="47">
        <f>versenyek!$BY$11*IFERROR(VLOOKUP(VLOOKUP($A69,versenyek!BX:BZ,3,FALSE),szabalyok!$A$16:$B$23,2,FALSE),0)</f>
        <v>0</v>
      </c>
      <c r="Z69" s="47">
        <f>versenyek!$CB$11*IFERROR(VLOOKUP(VLOOKUP($A69,versenyek!CA:CC,3,FALSE),szabalyok!$A$16:$B$23,2,FALSE),0)</f>
        <v>0</v>
      </c>
      <c r="AA69" s="47">
        <f>versenyek!$CE$11*IFERROR(VLOOKUP(VLOOKUP($A69,versenyek!CD:CF,3,FALSE),szabalyok!$A$16:$B$23,2,FALSE),0)</f>
        <v>0</v>
      </c>
      <c r="AB69" s="47">
        <f>versenyek!$CH$11*IFERROR(VLOOKUP(VLOOKUP($A69,versenyek!CG:CI,3,FALSE),szabalyok!$A$16:$B$23,2,FALSE),0)</f>
        <v>0</v>
      </c>
      <c r="AC69" s="47">
        <f>versenyek!$CK$11*IFERROR(VLOOKUP(VLOOKUP($A69,versenyek!CJ:CL,3,FALSE),szabalyok!$A$16:$B$23,2,FALSE),0)</f>
        <v>0</v>
      </c>
      <c r="AD69" s="47">
        <f>versenyek!$CN$11*IFERROR(VLOOKUP(VLOOKUP($A69,versenyek!CM:CO,3,FALSE),szabalyok!$A$16:$B$23,2,FALSE),0)</f>
        <v>0</v>
      </c>
      <c r="AE69" s="47">
        <f>versenyek!$CQ$11*IFERROR(VLOOKUP(VLOOKUP($A69,versenyek!CP:CR,3,FALSE),szabalyok!$A$16:$B$23,2,FALSE),0)</f>
        <v>0</v>
      </c>
      <c r="AF69" s="47">
        <f>versenyek!$CT$11*IFERROR(VLOOKUP(VLOOKUP($A69,versenyek!CS:CU,3,FALSE),szabalyok!$A$16:$B$23,2,FALSE),0)</f>
        <v>0</v>
      </c>
      <c r="AG69" s="47">
        <f>versenyek!$CW$11*IFERROR(VLOOKUP(VLOOKUP($A69,versenyek!CV:CX,3,FALSE),szabalyok!$A$16:$B$23,2,FALSE),0)</f>
        <v>0</v>
      </c>
      <c r="AH69" s="47">
        <f>versenyek!$CZ$11*IFERROR(VLOOKUP(VLOOKUP($A69,versenyek!CY:DA,3,FALSE),szabalyok!$A$16:$B$23,2,FALSE),0)</f>
        <v>0</v>
      </c>
      <c r="AI69" s="47">
        <f>versenyek!$DC$11*IFERROR(VLOOKUP(VLOOKUP($A69,versenyek!DB:DD,3,FALSE),szabalyok!$A$16:$B$23,2,FALSE),0)</f>
        <v>0</v>
      </c>
      <c r="AJ69" s="47">
        <f>versenyek!$DF$11*IFERROR(VLOOKUP(VLOOKUP($A69,versenyek!DE:DG,3,FALSE),szabalyok!$A$16:$B$23,2,FALSE),0)</f>
        <v>0</v>
      </c>
      <c r="AK69" s="47">
        <f>versenyek!$DI$11*IFERROR(VLOOKUP(VLOOKUP($A69,versenyek!DH:DJ,3,FALSE),szabalyok!$A$16:$B$23,2,FALSE),0)</f>
        <v>0</v>
      </c>
      <c r="AL69" s="47">
        <f>versenyek!$DL$11*IFERROR(VLOOKUP(VLOOKUP($A69,versenyek!DK:DM,3,FALSE),szabalyok!$A$16:$B$23,2,FALSE),0)</f>
        <v>0</v>
      </c>
      <c r="AM69" s="47">
        <f>versenyek!$DR$11*IFERROR(VLOOKUP(VLOOKUP($A69,versenyek!DQ:DS,3,FALSE),szabalyok!$A$16:$B$23,2,FALSE),0)</f>
        <v>0</v>
      </c>
      <c r="AN69" s="47">
        <f>versenyek!$DU$11*IFERROR(VLOOKUP(VLOOKUP($A69,versenyek!DT:DV,3,FALSE),szabalyok!$A$16:$B$23,2,FALSE),0)</f>
        <v>0</v>
      </c>
      <c r="AO69" s="47">
        <f>versenyek!$DO$11*IFERROR(VLOOKUP(VLOOKUP($A69,versenyek!DN:DP,3,FALSE),szabalyok!$A$16:$B$23,2,FALSE),0)</f>
        <v>0</v>
      </c>
      <c r="AP69" s="47">
        <f>versenyek!$DX$11*IFERROR(VLOOKUP(VLOOKUP($A69,versenyek!DW:DY,3,FALSE),szabalyok!$A$16:$B$23,2,FALSE),0)</f>
        <v>0</v>
      </c>
      <c r="AQ69" s="47" t="e">
        <f>versenyek!$EA$11*IFERROR(VLOOKUP(VLOOKUP($A69,versenyek!DZ:EB,3,FALSE),szabalyok!$A$16:$B$23,2,FALSE),0)</f>
        <v>#DIV/0!</v>
      </c>
      <c r="AR69" s="47" t="e">
        <f>versenyek!$ED$11*IFERROR(VLOOKUP(VLOOKUP($A69,versenyek!EC:EE,3,FALSE),szabalyok!$A$16:$B$23,2,FALSE),0)</f>
        <v>#DIV/0!</v>
      </c>
      <c r="AS69" s="47">
        <f>versenyek!$EG$11*IFERROR(VLOOKUP(VLOOKUP($A69,versenyek!EF:EH,3,FALSE),szabalyok!$A$16:$B$23,2,FALSE),0)</f>
        <v>0</v>
      </c>
      <c r="AT69" s="47">
        <f>versenyek!$EJ$11*IFERROR(VLOOKUP(VLOOKUP($A69,versenyek!EI:EK,3,FALSE),szabalyok!$A$16:$B$23,2,FALSE),0)</f>
        <v>0</v>
      </c>
      <c r="AU69" s="47">
        <f>versenyek!$EM$11*IFERROR(VLOOKUP(VLOOKUP($A69,versenyek!EL:EN,3,FALSE),szabalyok!$A$16:$B$23,2,FALSE),0)</f>
        <v>0</v>
      </c>
      <c r="AV69" s="47">
        <f>versenyek!$EP$11*IFERROR(VLOOKUP(VLOOKUP($A69,versenyek!EO:EQ,3,FALSE),szabalyok!$A$16:$B$23,2,FALSE),0)</f>
        <v>0</v>
      </c>
      <c r="AW69" s="47">
        <f>versenyek!$EY$11*IFERROR(VLOOKUP(VLOOKUP($A69,versenyek!EX:EZ,3,FALSE),szabalyok!$A$16:$B$23,2,FALSE),0)</f>
        <v>0</v>
      </c>
      <c r="AX69" s="47">
        <f>versenyek!$FB$11*IFERROR(VLOOKUP(VLOOKUP($A69,versenyek!FA:FC,3,FALSE),szabalyok!$A$16:$B$23,2,FALSE),0)</f>
        <v>0</v>
      </c>
      <c r="AY69" s="47">
        <f>versenyek!$FE$11*IFERROR(VLOOKUP(VLOOKUP($A69,versenyek!FD:FF,3,FALSE),szabalyok!$A$16:$B$23,2,FALSE),0)</f>
        <v>0</v>
      </c>
      <c r="AZ69" s="47">
        <f>versenyek!$FH$11*IFERROR(VLOOKUP(VLOOKUP($A69,versenyek!FG:FI,3,FALSE),szabalyok!$A$16:$B$23,2,FALSE),0)</f>
        <v>0</v>
      </c>
      <c r="BA69" s="47">
        <f>versenyek!$FK$11*IFERROR(VLOOKUP(VLOOKUP($A69,versenyek!FJ:FL,3,FALSE),szabalyok!$A$16:$B$23,2,FALSE),0)</f>
        <v>0</v>
      </c>
      <c r="BB69" s="47">
        <f>versenyek!$FN$11*IFERROR(VLOOKUP(VLOOKUP($A69,versenyek!FM:FO,3,FALSE),szabalyok!$A$16:$B$23,2,FALSE),0)</f>
        <v>0</v>
      </c>
      <c r="BC69" s="47">
        <f>versenyek!$FQ$11*IFERROR(VLOOKUP(VLOOKUP($A69,versenyek!FP:FR,3,FALSE),szabalyok!$A$16:$B$23,2,FALSE),0)</f>
        <v>0</v>
      </c>
      <c r="BD69" s="47">
        <f>versenyek!$FT$11*IFERROR(VLOOKUP(VLOOKUP($A69,versenyek!FS:FU,3,FALSE),szabalyok!$A$16:$B$23,2,FALSE),0)</f>
        <v>0</v>
      </c>
      <c r="BE69" s="47">
        <f>versenyek!$FW$11*IFERROR(VLOOKUP(VLOOKUP($A69,versenyek!FV:FX,3,FALSE),szabalyok!$A$16:$B$23,2,FALSE),0)</f>
        <v>0</v>
      </c>
      <c r="BF69" s="47">
        <f>versenyek!$FZ$11*IFERROR(VLOOKUP(VLOOKUP($A69,versenyek!FY:GA,3,FALSE),szabalyok!$A$16:$B$23,2,FALSE),0)</f>
        <v>0</v>
      </c>
      <c r="BG69" s="47">
        <f>versenyek!$GC$11*IFERROR(VLOOKUP(VLOOKUP($A69,versenyek!GB:GD,3,FALSE),szabalyok!$A$16:$B$23,2,FALSE),0)</f>
        <v>0</v>
      </c>
      <c r="BH69" s="47">
        <f>versenyek!$GF$11*IFERROR(VLOOKUP(VLOOKUP($A69,versenyek!GE:GG,3,FALSE),szabalyok!$A$16:$B$23,2,FALSE),0)</f>
        <v>0</v>
      </c>
      <c r="BI69" s="47">
        <f>versenyek!$GI$11*IFERROR(VLOOKUP(VLOOKUP($A69,versenyek!GH:GJ,3,FALSE),szabalyok!$A$16:$B$23,2,FALSE),0)</f>
        <v>0</v>
      </c>
      <c r="BJ69" s="47">
        <f>versenyek!$GL$11*IFERROR(VLOOKUP(VLOOKUP($A69,versenyek!GK:GM,3,FALSE),szabalyok!$A$16:$B$23,2,FALSE),0)</f>
        <v>0</v>
      </c>
      <c r="BK69" s="47">
        <f>versenyek!$GO$11*IFERROR(VLOOKUP(VLOOKUP($A69,versenyek!GN:GP,3,FALSE),szabalyok!$A$16:$B$23,2,FALSE),0)</f>
        <v>0</v>
      </c>
      <c r="BL69" s="47">
        <f>versenyek!$GR$11*IFERROR(VLOOKUP(VLOOKUP($A69,versenyek!GQ:GS,3,FALSE),szabalyok!$A$16:$B$23,2,FALSE),0)</f>
        <v>0</v>
      </c>
      <c r="BM69" s="47">
        <f>versenyek!$GX$11*IFERROR(VLOOKUP(VLOOKUP($A69,versenyek!GW:GY,3,FALSE),szabalyok!$A$16:$B$23,2,FALSE),0)</f>
        <v>0</v>
      </c>
      <c r="BN69" s="47">
        <f>versenyek!$GX$11*IFERROR(VLOOKUP(VLOOKUP($A69,versenyek!GX:GZ,3,FALSE),szabalyok!$A$16:$B$23,2,FALSE),0)</f>
        <v>0</v>
      </c>
      <c r="BO69" s="47">
        <f>versenyek!$HD$11*IFERROR(VLOOKUP(VLOOKUP($A69,versenyek!HC:HE,3,FALSE),szabalyok!$A$16:$B$23,2,FALSE),0)</f>
        <v>0</v>
      </c>
      <c r="BP69" s="47">
        <f>versenyek!$HG$11*IFERROR(VLOOKUP(VLOOKUP($A69,versenyek!HF:HH,3,FALSE),szabalyok!$A$16:$B$23,2,FALSE),0)</f>
        <v>0</v>
      </c>
      <c r="BQ69" s="47">
        <f>versenyek!$HJ$11*IFERROR(VLOOKUP(VLOOKUP($A69,versenyek!HI:HK,3,FALSE),szabalyok!$A$16:$B$23,2,FALSE),0)</f>
        <v>0</v>
      </c>
      <c r="BR69" s="47">
        <f>versenyek!$HM$11*IFERROR(VLOOKUP(VLOOKUP($A69,versenyek!HL:HN,3,FALSE),szabalyok!$A$16:$B$23,2,FALSE),0)</f>
        <v>0</v>
      </c>
      <c r="BS69" s="47">
        <f>versenyek!$HP$11*IFERROR(VLOOKUP(VLOOKUP($A69,versenyek!HO:HQ,3,FALSE),szabalyok!$A$16:$B$23,2,FALSE),0)</f>
        <v>0</v>
      </c>
      <c r="BT69" s="47">
        <f>versenyek!$HS$11*IFERROR(VLOOKUP(VLOOKUP($A69,versenyek!HR:HT,3,FALSE),szabalyok!$A$16:$B$23,2,FALSE),0)</f>
        <v>0</v>
      </c>
      <c r="BU69" s="47">
        <f>versenyek!$HV$11*IFERROR(VLOOKUP(VLOOKUP($A69,versenyek!HU:HW,3,FALSE),szabalyok!$A$16:$B$23,2,FALSE),0)</f>
        <v>0</v>
      </c>
      <c r="BV69" s="47">
        <f>versenyek!$HY$11*IFERROR(VLOOKUP(VLOOKUP($A69,versenyek!HX:HZ,3,FALSE),szabalyok!$A$16:$B$23,2,FALSE),0)</f>
        <v>0</v>
      </c>
      <c r="BW69" s="47">
        <f>versenyek!$IB$11*IFERROR(VLOOKUP(VLOOKUP($A69,versenyek!IA:IC,3,FALSE),szabalyok!$A$16:$B$23,2,FALSE),0)</f>
        <v>0</v>
      </c>
      <c r="BX69" s="47">
        <f>versenyek!$IE$11*IFERROR(VLOOKUP(VLOOKUP($A69,versenyek!ID:IF,3,FALSE),szabalyok!$A$16:$B$23,2,FALSE),0)</f>
        <v>0</v>
      </c>
      <c r="BY69" s="47">
        <f>versenyek!$IH$11*IFERROR(VLOOKUP(VLOOKUP($A69,versenyek!IG:II,3,FALSE),szabalyok!$A$16:$B$23,2,FALSE),0)</f>
        <v>0</v>
      </c>
      <c r="BZ69" s="47">
        <f>versenyek!$IK$11*IFERROR(VLOOKUP(VLOOKUP($A69,versenyek!IJ:IL,3,FALSE),szabalyok!$A$16:$B$23,2,FALSE),0)</f>
        <v>0</v>
      </c>
      <c r="CA69" s="47">
        <f>versenyek!$IN$11*IFERROR(VLOOKUP(VLOOKUP($A69,versenyek!IM:IO,3,FALSE),szabalyok!$A$16:$B$23,2,FALSE),0)</f>
        <v>0</v>
      </c>
      <c r="CB69" s="47">
        <f>versenyek!$IW$11*IFERROR(VLOOKUP(VLOOKUP($A69,versenyek!IV:IX,3,FALSE),szabalyok!$A$16:$B$23,2,FALSE),0)</f>
        <v>0</v>
      </c>
      <c r="CC69" s="47">
        <f>versenyek!$IZ$11*IFERROR(VLOOKUP(VLOOKUP($A69,versenyek!IY:JA,3,FALSE),szabalyok!$A$16:$B$23,2,FALSE),0)</f>
        <v>0</v>
      </c>
      <c r="CD69" s="47">
        <f>versenyek!$JC$11*IFERROR(VLOOKUP(VLOOKUP($A69,versenyek!JB:JD,3,FALSE),szabalyok!$A$16:$B$23,2,FALSE),0)</f>
        <v>0</v>
      </c>
      <c r="CE69" s="47">
        <f>versenyek!$JF$11*IFERROR(VLOOKUP(VLOOKUP($A69,versenyek!JE:JG,3,FALSE),szabalyok!$A$16:$B$23,2,FALSE),0)</f>
        <v>0</v>
      </c>
      <c r="CF69" s="47">
        <f>versenyek!$JI$11*IFERROR(VLOOKUP(VLOOKUP($A69,versenyek!JH:JJ,3,FALSE),szabalyok!$A$16:$B$23,2,FALSE),0)</f>
        <v>0</v>
      </c>
      <c r="CG69" s="47">
        <f>versenyek!$JL$11*IFERROR(VLOOKUP(VLOOKUP($A69,versenyek!JK:JM,3,FALSE),szabalyok!$A$16:$B$23,2,FALSE),0)</f>
        <v>0</v>
      </c>
      <c r="CH69" s="47">
        <f>versenyek!$JO$11*IFERROR(VLOOKUP(VLOOKUP($A69,versenyek!JN:JP,3,FALSE),szabalyok!$A$16:$B$23,2,FALSE),0)</f>
        <v>0</v>
      </c>
      <c r="CI69" s="47">
        <f>versenyek!$JR$11*IFERROR(VLOOKUP(VLOOKUP($A69,versenyek!JQ:JS,3,FALSE),szabalyok!$A$16:$B$23,2,FALSE),0)</f>
        <v>0</v>
      </c>
      <c r="CJ69" s="47">
        <f>versenyek!$JU$11*IFERROR(VLOOKUP(VLOOKUP($A69,versenyek!JT:JV,3,FALSE),szabalyok!$A$16:$B$23,2,FALSE),0)</f>
        <v>0</v>
      </c>
      <c r="CK69" s="47">
        <f>versenyek!$JR$11*IFERROR(VLOOKUP(VLOOKUP($A69,versenyek!JW:JY,3,FALSE),szabalyok!$A$16:$B$23,2,FALSE),0)</f>
        <v>0</v>
      </c>
      <c r="CL69" s="47">
        <f>versenyek!$KA$11*IFERROR(VLOOKUP(VLOOKUP($A69,versenyek!JZ:KB,3,FALSE),szabalyok!$A$16:$B$23,2,FALSE),0)</f>
        <v>0</v>
      </c>
      <c r="CM69" s="47">
        <f>versenyek!$KD$11*IFERROR(VLOOKUP(VLOOKUP($A69,versenyek!KC:KE,3,FALSE),szabalyok!$A$16:$B$23,2,FALSE),0)</f>
        <v>0</v>
      </c>
      <c r="CN69" s="47">
        <f>versenyek!$KG$11*IFERROR(VLOOKUP(VLOOKUP($A69,versenyek!KF:KH,3,FALSE),szabalyok!$A$16:$B$23,2,FALSE),0)</f>
        <v>0</v>
      </c>
      <c r="CO69" s="47">
        <f>versenyek!$KJ$11*IFERROR(VLOOKUP(VLOOKUP($A69,versenyek!KI:KK,3,FALSE),szabalyok!$A$16:$B$23,2,FALSE),0)</f>
        <v>0</v>
      </c>
      <c r="CP69" s="47">
        <f>versenyek!$KM$11*IFERROR(VLOOKUP(VLOOKUP($A69,versenyek!KL:KN,3,FALSE),szabalyok!$A$16:$B$23,2,FALSE),0)</f>
        <v>0</v>
      </c>
      <c r="CQ69" s="47">
        <f>versenyek!$KP$11*IFERROR(VLOOKUP(VLOOKUP($A69,versenyek!KO:KQ,3,FALSE),szabalyok!$A$16:$B$23,2,FALSE),0)</f>
        <v>0</v>
      </c>
      <c r="CR69" s="47">
        <f>versenyek!$KS$11*IFERROR(VLOOKUP(VLOOKUP($A69,versenyek!KR:KT,3,FALSE),szabalyok!$A$16:$B$23,2,FALSE),0)</f>
        <v>0</v>
      </c>
      <c r="CS69" s="47">
        <f>versenyek!$KV$11*IFERROR(VLOOKUP(VLOOKUP($A69,versenyek!KU:KW,3,FALSE),szabalyok!$A$16:$B$23,2,FALSE),0)</f>
        <v>0</v>
      </c>
      <c r="CT69" s="47">
        <f>versenyek!$KY$11*IFERROR(VLOOKUP(VLOOKUP($A69,versenyek!KX:KZ,3,FALSE),szabalyok!$A$16:$B$23,2,FALSE),0)</f>
        <v>0</v>
      </c>
      <c r="CU69" s="47">
        <f>versenyek!$LB$11*IFERROR(VLOOKUP(VLOOKUP($A69,versenyek!LA:LC,3,FALSE),szabalyok!$A$16:$B$23,2,FALSE),0)</f>
        <v>0</v>
      </c>
      <c r="CV69" s="47">
        <f>versenyek!$LE$11*IFERROR(VLOOKUP(VLOOKUP($A69,versenyek!LD:LF,3,FALSE),szabalyok!$A$16:$B$23,2,FALSE),0)</f>
        <v>0</v>
      </c>
      <c r="CW69" s="47">
        <f>versenyek!$LH$11*IFERROR(VLOOKUP(VLOOKUP($A69,versenyek!LG:LI,3,FALSE),szabalyok!$A$16:$B$23,2,FALSE),0)</f>
        <v>0</v>
      </c>
      <c r="CX69" s="47">
        <f>versenyek!$LK$11*IFERROR(VLOOKUP(VLOOKUP($A69,versenyek!LJ:LL,3,FALSE),szabalyok!$A$16:$B$23,2,FALSE),0)</f>
        <v>0</v>
      </c>
      <c r="CY69" s="47">
        <f>versenyek!$LN$11*IFERROR(VLOOKUP(VLOOKUP($A69,versenyek!LM:LO,3,FALSE),szabalyok!$A$16:$B$23,2,FALSE),0)</f>
        <v>0</v>
      </c>
      <c r="CZ69" s="47">
        <f>versenyek!$LQ$11*IFERROR(VLOOKUP(VLOOKUP($A69,versenyek!LP:LR,3,FALSE),szabalyok!$A$16:$B$23,2,FALSE),0)</f>
        <v>0</v>
      </c>
      <c r="DA69" s="47">
        <f>versenyek!$LT$11*IFERROR(VLOOKUP(VLOOKUP($A69,versenyek!LS:LU,3,FALSE),szabalyok!$A$16:$B$23,2,FALSE),0)</f>
        <v>0</v>
      </c>
      <c r="DB69" s="47">
        <f>versenyek!$LW$11*IFERROR(VLOOKUP(VLOOKUP($A69,versenyek!LV:LX,3,FALSE),szabalyok!$A$16:$B$23,2,FALSE),0)</f>
        <v>0</v>
      </c>
      <c r="DC69" s="47">
        <f>versenyek!$LZ$11*IFERROR(VLOOKUP(VLOOKUP($A69,versenyek!LY:MA,3,FALSE),szabalyok!$A$16:$B$23,2,FALSE),0)</f>
        <v>0</v>
      </c>
      <c r="DD69" s="47">
        <f>versenyek!$MC$11*IFERROR(VLOOKUP(VLOOKUP($A69,versenyek!MB:MD,3,FALSE),szabalyok!$A$16:$B$23,2,FALSE),0)</f>
        <v>0</v>
      </c>
      <c r="DE69" s="47">
        <f>versenyek!$ML$11*IFERROR(VLOOKUP(VLOOKUP($A69,versenyek!MK:MM,3,FALSE),szabalyok!$A$16:$B$23,2,FALSE),0)</f>
        <v>0</v>
      </c>
      <c r="DF69" s="47">
        <f>versenyek!$MO$11*IFERROR(VLOOKUP(VLOOKUP($A69,versenyek!MN:MP,3,FALSE),szabalyok!$A$16:$B$23,2,FALSE),0)</f>
        <v>0</v>
      </c>
      <c r="DG69" s="47">
        <f>versenyek!$MR$11*IFERROR(VLOOKUP(VLOOKUP($A69,versenyek!MQ:MS,3,FALSE),szabalyok!$A$16:$B$23,2,FALSE),0)</f>
        <v>6.9315216285805494</v>
      </c>
      <c r="DH69" s="47">
        <f>versenyek!$MU$11*IFERROR(VLOOKUP(VLOOKUP($A69,versenyek!MT:MV,3,FALSE),szabalyok!$A$16:$B$23,2,FALSE),0)</f>
        <v>0</v>
      </c>
      <c r="DI69" s="47">
        <f>versenyek!$MX$11*IFERROR(VLOOKUP(VLOOKUP($A69,versenyek!MW:MY,3,FALSE),szabalyok!$A$16:$B$23,2,FALSE),0)</f>
        <v>0</v>
      </c>
      <c r="DJ69" s="47">
        <f>versenyek!$NA$11*IFERROR(VLOOKUP(VLOOKUP($A69,versenyek!MZ:NB,3,FALSE),szabalyok!$A$16:$B$23,2,FALSE),0)</f>
        <v>0</v>
      </c>
      <c r="DK69" s="47">
        <f>versenyek!$ND$11*IFERROR(VLOOKUP(VLOOKUP($A69,versenyek!NC:NE,3,FALSE),szabalyok!$A$16:$B$23,2,FALSE),0)</f>
        <v>0</v>
      </c>
      <c r="DL69" s="47">
        <f>versenyek!$NG$11*IFERROR(VLOOKUP(VLOOKUP($A69,versenyek!NF:NH,3,FALSE),szabalyok!$A$16:$B$23,2,FALSE),0)</f>
        <v>0</v>
      </c>
      <c r="DM69" s="47">
        <f>versenyek!$NJ$11*IFERROR(VLOOKUP(VLOOKUP($A69,versenyek!NI:NK,3,FALSE),szabalyok!$A$16:$B$23,2,FALSE),0)</f>
        <v>0</v>
      </c>
      <c r="DN69" s="47">
        <f>versenyek!$NM$11*IFERROR(VLOOKUP(VLOOKUP($A69,versenyek!NL:NN,3,FALSE),szabalyok!$A$16:$B$23,2,FALSE),0)</f>
        <v>0</v>
      </c>
      <c r="DO69" s="47">
        <f>versenyek!$NP$11*IFERROR(VLOOKUP(VLOOKUP($A69,versenyek!NO:NQ,3,FALSE),szabalyok!$A$16:$B$23,2,FALSE),0)</f>
        <v>0</v>
      </c>
      <c r="DP69" s="47">
        <f>versenyek!$NS$11*IFERROR(VLOOKUP(VLOOKUP($A69,versenyek!NR:NT,3,FALSE),szabalyok!$A$16:$B$23,2,FALSE),0)</f>
        <v>0</v>
      </c>
      <c r="DQ69" s="47">
        <f>versenyek!$NV$11*IFERROR(VLOOKUP(VLOOKUP($A69,versenyek!NU:NW,3,FALSE),szabalyok!$A$16:$B$23,2,FALSE),0)</f>
        <v>0</v>
      </c>
      <c r="DR69" s="47">
        <f>versenyek!$NY$11*IFERROR(VLOOKUP(VLOOKUP($A69,versenyek!NX:NZ,3,FALSE),szabalyok!$A$16:$B$23,2,FALSE),0)</f>
        <v>0</v>
      </c>
      <c r="DS69" s="47">
        <f>versenyek!$OB$11*IFERROR(VLOOKUP(VLOOKUP($A69,versenyek!OA:OC,3,FALSE),szabalyok!$A$16:$B$23,2,FALSE),0)</f>
        <v>0</v>
      </c>
      <c r="DT69" s="47">
        <f>versenyek!$OE$11*IFERROR(VLOOKUP(VLOOKUP($A69,versenyek!OD:OF,3,FALSE),szabalyok!$A$16:$B$23,2,FALSE),0)</f>
        <v>0</v>
      </c>
      <c r="DU69" s="47">
        <f>versenyek!$OH$11*IFERROR(VLOOKUP(VLOOKUP($A69,versenyek!OG:OI,3,FALSE),szabalyok!$A$16:$B$23,2,FALSE),0)</f>
        <v>0</v>
      </c>
      <c r="DV69" s="47">
        <f>versenyek!$OK$11*IFERROR(VLOOKUP(VLOOKUP($A69,versenyek!OJ:OL,3,FALSE),szabalyok!$A$16:$B$23,2,FALSE),0)</f>
        <v>0</v>
      </c>
      <c r="DW69" s="47">
        <f>versenyek!$ON$11*IFERROR(VLOOKUP(VLOOKUP($A69,versenyek!OM:OO,3,FALSE),szabalyok!$A$16:$B$23,2,FALSE),0)</f>
        <v>0</v>
      </c>
      <c r="DX69" s="47">
        <f>versenyek!$OQ$11*IFERROR(VLOOKUP(VLOOKUP($A69,versenyek!OP:OR,3,FALSE),szabalyok!$A$16:$B$23,2,FALSE),0)</f>
        <v>0</v>
      </c>
      <c r="DY69" s="47">
        <f>versenyek!$OT$11*IFERROR(VLOOKUP(VLOOKUP($A69,versenyek!OS:OU,3,FALSE),szabalyok!$A$16:$B$23,2,FALSE),0)</f>
        <v>0</v>
      </c>
      <c r="DZ69" s="47">
        <f>versenyek!$OW$11*IFERROR(VLOOKUP(VLOOKUP($A69,versenyek!OV:OX,3,FALSE),szabalyok!$A$16:$B$23,2,FALSE),0)</f>
        <v>0</v>
      </c>
      <c r="EA69" s="47">
        <f>versenyek!$OZ$11*IFERROR(VLOOKUP(VLOOKUP($A69,versenyek!OY:PA,3,FALSE),szabalyok!$A$16:$B$23,2,FALSE),0)</f>
        <v>0</v>
      </c>
      <c r="EB69" s="47">
        <f>versenyek!$PC$11*IFERROR(VLOOKUP(VLOOKUP($A69,versenyek!PB:PD,3,FALSE),szabalyok!$A$16:$B$23,2,FALSE),0)</f>
        <v>0</v>
      </c>
      <c r="EC69" s="47">
        <f>versenyek!$PF$11*IFERROR(VLOOKUP(VLOOKUP($A69,versenyek!PE:PG,3,FALSE),szabalyok!$A$16:$B$23,2,FALSE),0)</f>
        <v>0</v>
      </c>
      <c r="ED69" s="47">
        <f>versenyek!$PI$11*IFERROR(VLOOKUP(VLOOKUP($A69,versenyek!PH:PJ,3,FALSE),szabalyok!$A$16:$B$23,2,FALSE),0)</f>
        <v>0</v>
      </c>
      <c r="EE69" s="47">
        <f>versenyek!$PL$11*IFERROR(VLOOKUP(VLOOKUP($A69,versenyek!PK:PM,3,FALSE),szabalyok!$A$16:$B$23,2,FALSE),0)</f>
        <v>0</v>
      </c>
      <c r="EF69" s="47">
        <f>versenyek!$PO$11*IFERROR(VLOOKUP(VLOOKUP($A69,versenyek!PN:PP,3,FALSE),szabalyok!$A$16:$B$23,2,FALSE),0)</f>
        <v>0</v>
      </c>
      <c r="EG69" s="47">
        <f>versenyek!$PR$11*IFERROR(VLOOKUP(VLOOKUP($A69,versenyek!PQ:PS,3,FALSE),szabalyok!$A$16:$B$23,2,FALSE),0)</f>
        <v>0</v>
      </c>
      <c r="EH69" s="47">
        <f>versenyek!$PU$11*IFERROR(VLOOKUP(VLOOKUP($A69,versenyek!PT:PV,3,FALSE),szabalyok!$A$16:$B$23,2,FALSE),0)</f>
        <v>0</v>
      </c>
      <c r="EI69" s="47">
        <f>versenyek!$PX$11*IFERROR(VLOOKUP(VLOOKUP($A69,versenyek!PW:PY,3,FALSE),szabalyok!$A$16:$B$23,2,FALSE),0)</f>
        <v>0</v>
      </c>
      <c r="EJ69" s="47">
        <f>versenyek!$QA$11*IFERROR(VLOOKUP(VLOOKUP($A69,versenyek!PZ:QB,3,FALSE),szabalyok!$A$16:$B$23,2,FALSE),0)</f>
        <v>0</v>
      </c>
      <c r="EK69" s="47">
        <f>versenyek!$QD$11*IFERROR(VLOOKUP(VLOOKUP($A69,versenyek!QC:QE,3,FALSE),szabalyok!$A$16:$B$23,2,FALSE),0)</f>
        <v>0</v>
      </c>
      <c r="EL69" s="47">
        <f>versenyek!$QG$11*IFERROR(VLOOKUP(VLOOKUP($A69,versenyek!QF:QH,3,FALSE),szabalyok!$A$16:$B$23,2,FALSE),0)</f>
        <v>0</v>
      </c>
      <c r="EM69" s="47">
        <f>versenyek!$QJ$11*IFERROR(VLOOKUP(VLOOKUP($A69,versenyek!QI:QK,3,FALSE),szabalyok!$A$16:$B$23,2,FALSE),0)</f>
        <v>0</v>
      </c>
      <c r="EN69" s="47">
        <f>versenyek!$QM$11*IFERROR(VLOOKUP(VLOOKUP($A69,versenyek!QL:QN,3,FALSE),szabalyok!$A$16:$B$23,2,FALSE),0)</f>
        <v>0</v>
      </c>
      <c r="EO69" s="47">
        <f>versenyek!$QP$11*IFERROR(VLOOKUP(VLOOKUP($A69,versenyek!QO:QQ,3,FALSE),szabalyok!$A$16:$B$23,2,FALSE),0)</f>
        <v>0</v>
      </c>
      <c r="EP69" s="47">
        <f>versenyek!$QS$11*IFERROR(VLOOKUP(VLOOKUP($A69,versenyek!QR:QT,3,FALSE),szabalyok!$A$16:$B$23,2,FALSE),0)</f>
        <v>0</v>
      </c>
      <c r="EQ69" s="47">
        <f>versenyek!$QV$11*IFERROR(VLOOKUP(VLOOKUP($A69,versenyek!QU:QW,3,FALSE),szabalyok!$A$16:$B$23,2,FALSE),0)</f>
        <v>0</v>
      </c>
      <c r="ER69" s="47">
        <f>versenyek!$RE$11*IFERROR(VLOOKUP(VLOOKUP($A69,versenyek!RD:RF,3,FALSE),szabalyok!$A$16:$B$23,2,FALSE),0)</f>
        <v>0</v>
      </c>
      <c r="ES69" s="47">
        <f>versenyek!$RH$11*IFERROR(VLOOKUP(VLOOKUP($A69,versenyek!RG:RI,3,FALSE),szabalyok!$A$16:$B$23,2,FALSE),0)</f>
        <v>0</v>
      </c>
      <c r="ET69" s="47">
        <f>versenyek!$RK$11*IFERROR(VLOOKUP(VLOOKUP($A69,versenyek!RJ:RL,3,FALSE),szabalyok!$A$16:$B$23,2,FALSE),0)</f>
        <v>0</v>
      </c>
      <c r="EU69" s="47">
        <f>versenyek!$RN$11*IFERROR(VLOOKUP(VLOOKUP($A69,versenyek!RM:RO,3,FALSE),szabalyok!$A$16:$B$23,2,FALSE),0)</f>
        <v>0</v>
      </c>
      <c r="EV69" s="47">
        <f>versenyek!$RQ$11*IFERROR(VLOOKUP(VLOOKUP($A69,versenyek!RP:RR,3,FALSE),szabalyok!$A$16:$B$23,2,FALSE),0)</f>
        <v>0</v>
      </c>
      <c r="EW69" s="47">
        <f>versenyek!$RT$11*IFERROR(VLOOKUP(VLOOKUP($A69,versenyek!RS:RU,3,FALSE),szabalyok!$A$16:$B$23,2,FALSE),0)</f>
        <v>0</v>
      </c>
      <c r="EX69" s="47">
        <f>versenyek!$RW$11*IFERROR(VLOOKUP(VLOOKUP($A69,versenyek!RV:RX,3,FALSE),szabalyok!$A$16:$B$23,2,FALSE),0)</f>
        <v>0</v>
      </c>
      <c r="EY69" s="47">
        <f>versenyek!$RZ$11*IFERROR(VLOOKUP(VLOOKUP($A69,versenyek!RY:SA,3,FALSE),szabalyok!$A$16:$B$23,2,FALSE),0)</f>
        <v>0</v>
      </c>
      <c r="EZ69" s="47">
        <f>versenyek!$SC$11*IFERROR(VLOOKUP(VLOOKUP($A69,versenyek!SB:SD,3,FALSE),szabalyok!$A$16:$B$23,2,FALSE),0)</f>
        <v>0</v>
      </c>
      <c r="FA69" s="47">
        <f>versenyek!$SF$11*IFERROR(VLOOKUP(VLOOKUP($A69,versenyek!SE:SG,3,FALSE),szabalyok!$A$16:$B$23,2,FALSE),0)</f>
        <v>0</v>
      </c>
      <c r="FB69" s="47">
        <f>versenyek!$SI$11*IFERROR(VLOOKUP(VLOOKUP($A69,versenyek!SH:SJ,3,FALSE),szabalyok!$A$16:$B$23,2,FALSE),0)</f>
        <v>0</v>
      </c>
      <c r="FC69" s="47">
        <f>versenyek!$SL$11*IFERROR(VLOOKUP(VLOOKUP($A69,versenyek!SK:SM,3,FALSE),szabalyok!$A$16:$B$23,2,FALSE),0)</f>
        <v>0</v>
      </c>
      <c r="FD69" s="47">
        <f>versenyek!$SO$11*IFERROR(VLOOKUP(VLOOKUP($A69,versenyek!SN:SP,3,FALSE),szabalyok!$A$16:$B$23,2,FALSE),0)</f>
        <v>0</v>
      </c>
      <c r="FE69" s="47">
        <f>versenyek!$SR$11*IFERROR(VLOOKUP(VLOOKUP($A69,versenyek!SQ:SS,3,FALSE),szabalyok!$A$16:$B$23,2,FALSE),0)</f>
        <v>0</v>
      </c>
      <c r="FF69" s="47">
        <f>versenyek!$SU$11*IFERROR(VLOOKUP(VLOOKUP($A69,versenyek!ST:SV,3,FALSE),szabalyok!$A$16:$B$23,2,FALSE),0)</f>
        <v>0</v>
      </c>
      <c r="FG69" s="47">
        <f>versenyek!$SX$11*IFERROR(VLOOKUP(VLOOKUP($A69,versenyek!SW:SY,3,FALSE),szabalyok!$A$16:$B$23,2,FALSE),0)</f>
        <v>0</v>
      </c>
      <c r="FH69" s="47">
        <f>versenyek!$TA$11*IFERROR(VLOOKUP(VLOOKUP($A69,versenyek!SZ:TB,3,FALSE),szabalyok!$A$16:$B$23,2,FALSE),0)</f>
        <v>0</v>
      </c>
      <c r="FI69" s="47">
        <f>versenyek!$TD$11*IFERROR(VLOOKUP(VLOOKUP($A69,versenyek!TC:TE,3,FALSE),szabalyok!$A$16:$B$23,2,FALSE),0)</f>
        <v>0</v>
      </c>
      <c r="FJ69" s="47">
        <f>versenyek!$TG$11*IFERROR(VLOOKUP(VLOOKUP($A69,versenyek!TF:TH,3,FALSE),szabalyok!$A$16:$B$23,2,FALSE),0)</f>
        <v>0</v>
      </c>
      <c r="FK69" s="47">
        <f>versenyek!$TJ$11*IFERROR(VLOOKUP(VLOOKUP($A69,versenyek!TI:TK,3,FALSE),szabalyok!$A$16:$B$23,2,FALSE),0)</f>
        <v>0</v>
      </c>
      <c r="FL69" s="47">
        <f>versenyek!$TM$11*IFERROR(VLOOKUP(VLOOKUP($A69,versenyek!TL:TN,3,FALSE),szabalyok!$A$16:$B$23,2,FALSE),0)</f>
        <v>0</v>
      </c>
      <c r="FM69" s="47">
        <f>versenyek!$TP$11*IFERROR(VLOOKUP(VLOOKUP($A69,versenyek!TO:TQ,3,FALSE),szabalyok!$A$16:$B$23,2,FALSE),0)</f>
        <v>0</v>
      </c>
      <c r="FN69" s="47">
        <f>versenyek!$TS$11*IFERROR(VLOOKUP(VLOOKUP($A69,versenyek!TR:TT,3,FALSE),szabalyok!$A$16:$B$23,2,FALSE),0)</f>
        <v>0</v>
      </c>
      <c r="FO69" s="47"/>
      <c r="FP69" s="235">
        <f t="shared" si="2"/>
        <v>0</v>
      </c>
    </row>
    <row r="70" spans="1:172">
      <c r="A70" s="63" t="s">
        <v>1508</v>
      </c>
      <c r="B70" s="47">
        <v>0</v>
      </c>
      <c r="C70" s="47">
        <v>0</v>
      </c>
      <c r="D70" s="47">
        <v>0</v>
      </c>
      <c r="E70" s="47">
        <v>0</v>
      </c>
      <c r="F70" s="47">
        <v>0</v>
      </c>
      <c r="G70" s="47">
        <v>0</v>
      </c>
      <c r="H70" s="47">
        <v>0</v>
      </c>
      <c r="I70" s="47">
        <v>0</v>
      </c>
      <c r="J70" s="47">
        <v>34.457082519376513</v>
      </c>
      <c r="K70" s="47">
        <v>0</v>
      </c>
      <c r="L70" s="47">
        <v>0</v>
      </c>
      <c r="M70" s="47">
        <v>0</v>
      </c>
      <c r="N70" s="47">
        <v>0</v>
      </c>
      <c r="O70" s="47">
        <v>0</v>
      </c>
      <c r="P70" s="47">
        <v>0</v>
      </c>
      <c r="Q70" s="47">
        <v>0</v>
      </c>
      <c r="R70" s="47">
        <f>versenyek!$BD$11*IFERROR(VLOOKUP(VLOOKUP($A70,versenyek!BC:BE,3,FALSE),szabalyok!$A$16:$B$23,2,FALSE),0)</f>
        <v>0</v>
      </c>
      <c r="S70" s="47">
        <f>versenyek!$BG$11*IFERROR(VLOOKUP(VLOOKUP($A70,versenyek!BF:BH,3,FALSE),szabalyok!$A$16:$B$23,2,FALSE),0)</f>
        <v>0</v>
      </c>
      <c r="T70" s="47">
        <f>versenyek!$BJ$11*IFERROR(VLOOKUP(VLOOKUP($A70,versenyek!BI:BK,3,FALSE),szabalyok!$A$16:$B$23,2,FALSE),0)</f>
        <v>0</v>
      </c>
      <c r="U70" s="47">
        <f>versenyek!$BM$11*IFERROR(VLOOKUP(VLOOKUP($A70,versenyek!BL:BN,3,FALSE),szabalyok!$A$16:$B$23,2,FALSE),0)</f>
        <v>0</v>
      </c>
      <c r="V70" s="47">
        <f>versenyek!$BP$11*IFERROR(VLOOKUP(VLOOKUP($A70,versenyek!BO:BQ,3,FALSE),szabalyok!$A$16:$B$23,2,FALSE),0)</f>
        <v>0</v>
      </c>
      <c r="W70" s="47">
        <f>versenyek!$BS$11*IFERROR(VLOOKUP(VLOOKUP($A70,versenyek!BR:BT,3,FALSE),szabalyok!$A$16:$B$23,2,FALSE),0)</f>
        <v>0</v>
      </c>
      <c r="X70" s="47">
        <f>versenyek!$BV$11*IFERROR(VLOOKUP(VLOOKUP($A70,versenyek!BU:BW,3,FALSE),szabalyok!$A$16:$B$23,2,FALSE),0)</f>
        <v>0</v>
      </c>
      <c r="Y70" s="47">
        <f>versenyek!$BY$11*IFERROR(VLOOKUP(VLOOKUP($A70,versenyek!BX:BZ,3,FALSE),szabalyok!$A$16:$B$23,2,FALSE),0)</f>
        <v>0</v>
      </c>
      <c r="Z70" s="47">
        <f>versenyek!$CB$11*IFERROR(VLOOKUP(VLOOKUP($A70,versenyek!CA:CC,3,FALSE),szabalyok!$A$16:$B$23,2,FALSE),0)</f>
        <v>0</v>
      </c>
      <c r="AA70" s="47">
        <f>versenyek!$CE$11*IFERROR(VLOOKUP(VLOOKUP($A70,versenyek!CD:CF,3,FALSE),szabalyok!$A$16:$B$23,2,FALSE),0)</f>
        <v>0</v>
      </c>
      <c r="AB70" s="47">
        <f>versenyek!$CH$11*IFERROR(VLOOKUP(VLOOKUP($A70,versenyek!CG:CI,3,FALSE),szabalyok!$A$16:$B$23,2,FALSE),0)</f>
        <v>0</v>
      </c>
      <c r="AC70" s="47">
        <f>versenyek!$CK$11*IFERROR(VLOOKUP(VLOOKUP($A70,versenyek!CJ:CL,3,FALSE),szabalyok!$A$16:$B$23,2,FALSE),0)</f>
        <v>0</v>
      </c>
      <c r="AD70" s="47">
        <f>versenyek!$CN$11*IFERROR(VLOOKUP(VLOOKUP($A70,versenyek!CM:CO,3,FALSE),szabalyok!$A$16:$B$23,2,FALSE),0)</f>
        <v>0</v>
      </c>
      <c r="AE70" s="47">
        <f>versenyek!$CQ$11*IFERROR(VLOOKUP(VLOOKUP($A70,versenyek!CP:CR,3,FALSE),szabalyok!$A$16:$B$23,2,FALSE),0)</f>
        <v>0</v>
      </c>
      <c r="AF70" s="47">
        <f>versenyek!$CT$11*IFERROR(VLOOKUP(VLOOKUP($A70,versenyek!CS:CU,3,FALSE),szabalyok!$A$16:$B$23,2,FALSE),0)</f>
        <v>0</v>
      </c>
      <c r="AG70" s="47">
        <f>versenyek!$CW$11*IFERROR(VLOOKUP(VLOOKUP($A70,versenyek!CV:CX,3,FALSE),szabalyok!$A$16:$B$23,2,FALSE),0)</f>
        <v>0</v>
      </c>
      <c r="AH70" s="47">
        <f>versenyek!$CZ$11*IFERROR(VLOOKUP(VLOOKUP($A70,versenyek!CY:DA,3,FALSE),szabalyok!$A$16:$B$23,2,FALSE),0)</f>
        <v>0</v>
      </c>
      <c r="AI70" s="47">
        <f>versenyek!$DC$11*IFERROR(VLOOKUP(VLOOKUP($A70,versenyek!DB:DD,3,FALSE),szabalyok!$A$16:$B$23,2,FALSE),0)</f>
        <v>0</v>
      </c>
      <c r="AJ70" s="47">
        <f>versenyek!$DF$11*IFERROR(VLOOKUP(VLOOKUP($A70,versenyek!DE:DG,3,FALSE),szabalyok!$A$16:$B$23,2,FALSE),0)</f>
        <v>0</v>
      </c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>
        <f>versenyek!$MC$11*IFERROR(VLOOKUP(VLOOKUP($A70,versenyek!MB:MD,3,FALSE),szabalyok!$A$16:$B$23,2,FALSE),0)</f>
        <v>6.6462818282706175</v>
      </c>
      <c r="DE70" s="47">
        <f>versenyek!$ML$11*IFERROR(VLOOKUP(VLOOKUP($A70,versenyek!MK:MM,3,FALSE),szabalyok!$A$16:$B$23,2,FALSE),0)</f>
        <v>0</v>
      </c>
      <c r="DF70" s="47">
        <f>versenyek!$MO$11*IFERROR(VLOOKUP(VLOOKUP($A70,versenyek!MN:MP,3,FALSE),szabalyok!$A$16:$B$23,2,FALSE),0)</f>
        <v>0</v>
      </c>
      <c r="DG70" s="47">
        <f>versenyek!$MR$11*IFERROR(VLOOKUP(VLOOKUP($A70,versenyek!MQ:MS,3,FALSE),szabalyok!$A$16:$B$23,2,FALSE),0)</f>
        <v>0</v>
      </c>
      <c r="DH70" s="47">
        <f>versenyek!$MU$11*IFERROR(VLOOKUP(VLOOKUP($A70,versenyek!MT:MV,3,FALSE),szabalyok!$A$16:$B$23,2,FALSE),0)</f>
        <v>0</v>
      </c>
      <c r="DI70" s="47">
        <f>versenyek!$MX$11*IFERROR(VLOOKUP(VLOOKUP($A70,versenyek!MW:MY,3,FALSE),szabalyok!$A$16:$B$23,2,FALSE),0)</f>
        <v>0</v>
      </c>
      <c r="DJ70" s="47">
        <f>versenyek!$NA$11*IFERROR(VLOOKUP(VLOOKUP($A70,versenyek!MZ:NB,3,FALSE),szabalyok!$A$16:$B$23,2,FALSE),0)</f>
        <v>0</v>
      </c>
      <c r="DK70" s="47">
        <f>versenyek!$ND$11*IFERROR(VLOOKUP(VLOOKUP($A70,versenyek!NC:NE,3,FALSE),szabalyok!$A$16:$B$23,2,FALSE),0)</f>
        <v>0</v>
      </c>
      <c r="DL70" s="47">
        <f>versenyek!$NG$11*IFERROR(VLOOKUP(VLOOKUP($A70,versenyek!NF:NH,3,FALSE),szabalyok!$A$16:$B$23,2,FALSE),0)</f>
        <v>0</v>
      </c>
      <c r="DM70" s="47">
        <f>versenyek!$NJ$11*IFERROR(VLOOKUP(VLOOKUP($A70,versenyek!NI:NK,3,FALSE),szabalyok!$A$16:$B$23,2,FALSE),0)</f>
        <v>0</v>
      </c>
      <c r="DN70" s="47">
        <f>versenyek!$NM$11*IFERROR(VLOOKUP(VLOOKUP($A70,versenyek!NL:NN,3,FALSE),szabalyok!$A$16:$B$23,2,FALSE),0)</f>
        <v>0</v>
      </c>
      <c r="DO70" s="47">
        <f>versenyek!$NP$11*IFERROR(VLOOKUP(VLOOKUP($A70,versenyek!NO:NQ,3,FALSE),szabalyok!$A$16:$B$23,2,FALSE),0)</f>
        <v>0</v>
      </c>
      <c r="DP70" s="47">
        <f>versenyek!$NS$11*IFERROR(VLOOKUP(VLOOKUP($A70,versenyek!NR:NT,3,FALSE),szabalyok!$A$16:$B$23,2,FALSE),0)</f>
        <v>0</v>
      </c>
      <c r="DQ70" s="47">
        <f>versenyek!$NV$11*IFERROR(VLOOKUP(VLOOKUP($A70,versenyek!NU:NW,3,FALSE),szabalyok!$A$16:$B$23,2,FALSE),0)</f>
        <v>0</v>
      </c>
      <c r="DR70" s="47">
        <f>versenyek!$NY$11*IFERROR(VLOOKUP(VLOOKUP($A70,versenyek!NX:NZ,3,FALSE),szabalyok!$A$16:$B$23,2,FALSE),0)</f>
        <v>0</v>
      </c>
      <c r="DS70" s="47">
        <f>versenyek!$OB$11*IFERROR(VLOOKUP(VLOOKUP($A70,versenyek!OA:OC,3,FALSE),szabalyok!$A$16:$B$23,2,FALSE),0)</f>
        <v>0</v>
      </c>
      <c r="DT70" s="47">
        <f>versenyek!$OE$11*IFERROR(VLOOKUP(VLOOKUP($A70,versenyek!OD:OF,3,FALSE),szabalyok!$A$16:$B$23,2,FALSE),0)</f>
        <v>0</v>
      </c>
      <c r="DU70" s="47">
        <f>versenyek!$OH$11*IFERROR(VLOOKUP(VLOOKUP($A70,versenyek!OG:OI,3,FALSE),szabalyok!$A$16:$B$23,2,FALSE),0)</f>
        <v>0</v>
      </c>
      <c r="DV70" s="47">
        <f>versenyek!$OK$11*IFERROR(VLOOKUP(VLOOKUP($A70,versenyek!OJ:OL,3,FALSE),szabalyok!$A$16:$B$23,2,FALSE),0)</f>
        <v>0</v>
      </c>
      <c r="DW70" s="47">
        <f>versenyek!$ON$11*IFERROR(VLOOKUP(VLOOKUP($A70,versenyek!OM:OO,3,FALSE),szabalyok!$A$16:$B$23,2,FALSE),0)</f>
        <v>0</v>
      </c>
      <c r="DX70" s="47">
        <f>versenyek!$OQ$11*IFERROR(VLOOKUP(VLOOKUP($A70,versenyek!OP:OR,3,FALSE),szabalyok!$A$16:$B$23,2,FALSE),0)</f>
        <v>0</v>
      </c>
      <c r="DY70" s="47">
        <f>versenyek!$OT$11*IFERROR(VLOOKUP(VLOOKUP($A70,versenyek!OS:OU,3,FALSE),szabalyok!$A$16:$B$23,2,FALSE),0)</f>
        <v>0</v>
      </c>
      <c r="DZ70" s="47">
        <f>versenyek!$OW$11*IFERROR(VLOOKUP(VLOOKUP($A70,versenyek!OV:OX,3,FALSE),szabalyok!$A$16:$B$23,2,FALSE),0)</f>
        <v>0</v>
      </c>
      <c r="EA70" s="47">
        <f>versenyek!$OZ$11*IFERROR(VLOOKUP(VLOOKUP($A70,versenyek!OY:PA,3,FALSE),szabalyok!$A$16:$B$23,2,FALSE),0)</f>
        <v>0</v>
      </c>
      <c r="EB70" s="47">
        <f>versenyek!$PC$11*IFERROR(VLOOKUP(VLOOKUP($A70,versenyek!PB:PD,3,FALSE),szabalyok!$A$16:$B$23,2,FALSE),0)</f>
        <v>0</v>
      </c>
      <c r="EC70" s="47">
        <f>versenyek!$PF$11*IFERROR(VLOOKUP(VLOOKUP($A70,versenyek!PE:PG,3,FALSE),szabalyok!$A$16:$B$23,2,FALSE),0)</f>
        <v>0</v>
      </c>
      <c r="ED70" s="47">
        <f>versenyek!$PI$11*IFERROR(VLOOKUP(VLOOKUP($A70,versenyek!PH:PJ,3,FALSE),szabalyok!$A$16:$B$23,2,FALSE),0)</f>
        <v>0</v>
      </c>
      <c r="EE70" s="47">
        <f>versenyek!$PL$11*IFERROR(VLOOKUP(VLOOKUP($A70,versenyek!PK:PM,3,FALSE),szabalyok!$A$16:$B$23,2,FALSE),0)</f>
        <v>0</v>
      </c>
      <c r="EF70" s="47">
        <f>versenyek!$PO$11*IFERROR(VLOOKUP(VLOOKUP($A70,versenyek!PN:PP,3,FALSE),szabalyok!$A$16:$B$23,2,FALSE),0)</f>
        <v>0</v>
      </c>
      <c r="EG70" s="47">
        <f>versenyek!$PR$11*IFERROR(VLOOKUP(VLOOKUP($A70,versenyek!PQ:PS,3,FALSE),szabalyok!$A$16:$B$23,2,FALSE),0)</f>
        <v>0</v>
      </c>
      <c r="EH70" s="47">
        <f>versenyek!$PU$11*IFERROR(VLOOKUP(VLOOKUP($A70,versenyek!PT:PV,3,FALSE),szabalyok!$A$16:$B$23,2,FALSE),0)</f>
        <v>0</v>
      </c>
      <c r="EI70" s="47">
        <f>versenyek!$PX$11*IFERROR(VLOOKUP(VLOOKUP($A70,versenyek!PW:PY,3,FALSE),szabalyok!$A$16:$B$23,2,FALSE),0)</f>
        <v>0</v>
      </c>
      <c r="EJ70" s="47">
        <f>versenyek!$QA$11*IFERROR(VLOOKUP(VLOOKUP($A70,versenyek!PZ:QB,3,FALSE),szabalyok!$A$16:$B$23,2,FALSE),0)</f>
        <v>0</v>
      </c>
      <c r="EK70" s="47">
        <f>versenyek!$QD$11*IFERROR(VLOOKUP(VLOOKUP($A70,versenyek!QC:QE,3,FALSE),szabalyok!$A$16:$B$23,2,FALSE),0)</f>
        <v>0</v>
      </c>
      <c r="EL70" s="47">
        <f>versenyek!$QG$11*IFERROR(VLOOKUP(VLOOKUP($A70,versenyek!QF:QH,3,FALSE),szabalyok!$A$16:$B$23,2,FALSE),0)</f>
        <v>0</v>
      </c>
      <c r="EM70" s="47">
        <f>versenyek!$QJ$11*IFERROR(VLOOKUP(VLOOKUP($A70,versenyek!QI:QK,3,FALSE),szabalyok!$A$16:$B$23,2,FALSE),0)</f>
        <v>0</v>
      </c>
      <c r="EN70" s="47">
        <f>versenyek!$QM$11*IFERROR(VLOOKUP(VLOOKUP($A70,versenyek!QL:QN,3,FALSE),szabalyok!$A$16:$B$23,2,FALSE),0)</f>
        <v>0</v>
      </c>
      <c r="EO70" s="47">
        <f>versenyek!$QP$11*IFERROR(VLOOKUP(VLOOKUP($A70,versenyek!QO:QQ,3,FALSE),szabalyok!$A$16:$B$23,2,FALSE),0)</f>
        <v>0</v>
      </c>
      <c r="EP70" s="47">
        <f>versenyek!$QS$11*IFERROR(VLOOKUP(VLOOKUP($A70,versenyek!QR:QT,3,FALSE),szabalyok!$A$16:$B$23,2,FALSE),0)</f>
        <v>0</v>
      </c>
      <c r="EQ70" s="47">
        <f>versenyek!$QV$11*IFERROR(VLOOKUP(VLOOKUP($A70,versenyek!QU:QW,3,FALSE),szabalyok!$A$16:$B$23,2,FALSE),0)</f>
        <v>0</v>
      </c>
      <c r="ER70" s="47">
        <f>versenyek!$RE$11*IFERROR(VLOOKUP(VLOOKUP($A70,versenyek!RD:RF,3,FALSE),szabalyok!$A$16:$B$23,2,FALSE),0)</f>
        <v>0</v>
      </c>
      <c r="ES70" s="47">
        <f>versenyek!$RH$11*IFERROR(VLOOKUP(VLOOKUP($A70,versenyek!RG:RI,3,FALSE),szabalyok!$A$16:$B$23,2,FALSE),0)</f>
        <v>0</v>
      </c>
      <c r="ET70" s="47">
        <f>versenyek!$RK$11*IFERROR(VLOOKUP(VLOOKUP($A70,versenyek!RJ:RL,3,FALSE),szabalyok!$A$16:$B$23,2,FALSE),0)</f>
        <v>0</v>
      </c>
      <c r="EU70" s="47">
        <f>versenyek!$RN$11*IFERROR(VLOOKUP(VLOOKUP($A70,versenyek!RM:RO,3,FALSE),szabalyok!$A$16:$B$23,2,FALSE),0)</f>
        <v>0</v>
      </c>
      <c r="EV70" s="47">
        <f>versenyek!$RQ$11*IFERROR(VLOOKUP(VLOOKUP($A70,versenyek!RP:RR,3,FALSE),szabalyok!$A$16:$B$23,2,FALSE),0)</f>
        <v>0</v>
      </c>
      <c r="EW70" s="47">
        <f>versenyek!$RT$11*IFERROR(VLOOKUP(VLOOKUP($A70,versenyek!RS:RU,3,FALSE),szabalyok!$A$16:$B$23,2,FALSE),0)</f>
        <v>0</v>
      </c>
      <c r="EX70" s="47">
        <f>versenyek!$RW$11*IFERROR(VLOOKUP(VLOOKUP($A70,versenyek!RV:RX,3,FALSE),szabalyok!$A$16:$B$23,2,FALSE),0)</f>
        <v>0</v>
      </c>
      <c r="EY70" s="47">
        <f>versenyek!$RZ$11*IFERROR(VLOOKUP(VLOOKUP($A70,versenyek!RY:SA,3,FALSE),szabalyok!$A$16:$B$23,2,FALSE),0)</f>
        <v>0</v>
      </c>
      <c r="EZ70" s="47">
        <f>versenyek!$SC$11*IFERROR(VLOOKUP(VLOOKUP($A70,versenyek!SB:SD,3,FALSE),szabalyok!$A$16:$B$23,2,FALSE),0)</f>
        <v>0</v>
      </c>
      <c r="FA70" s="47">
        <f>versenyek!$SF$11*IFERROR(VLOOKUP(VLOOKUP($A70,versenyek!SE:SG,3,FALSE),szabalyok!$A$16:$B$23,2,FALSE),0)</f>
        <v>0</v>
      </c>
      <c r="FB70" s="47">
        <f>versenyek!$SI$11*IFERROR(VLOOKUP(VLOOKUP($A70,versenyek!SH:SJ,3,FALSE),szabalyok!$A$16:$B$23,2,FALSE),0)</f>
        <v>0</v>
      </c>
      <c r="FC70" s="47">
        <f>versenyek!$SL$11*IFERROR(VLOOKUP(VLOOKUP($A70,versenyek!SK:SM,3,FALSE),szabalyok!$A$16:$B$23,2,FALSE),0)</f>
        <v>0</v>
      </c>
      <c r="FD70" s="47">
        <f>versenyek!$SO$11*IFERROR(VLOOKUP(VLOOKUP($A70,versenyek!SN:SP,3,FALSE),szabalyok!$A$16:$B$23,2,FALSE),0)</f>
        <v>0</v>
      </c>
      <c r="FE70" s="47">
        <f>versenyek!$SR$11*IFERROR(VLOOKUP(VLOOKUP($A70,versenyek!SQ:SS,3,FALSE),szabalyok!$A$16:$B$23,2,FALSE),0)</f>
        <v>0</v>
      </c>
      <c r="FF70" s="47">
        <f>versenyek!$SU$11*IFERROR(VLOOKUP(VLOOKUP($A70,versenyek!ST:SV,3,FALSE),szabalyok!$A$16:$B$23,2,FALSE),0)</f>
        <v>0</v>
      </c>
      <c r="FG70" s="47">
        <f>versenyek!$SX$11*IFERROR(VLOOKUP(VLOOKUP($A70,versenyek!SW:SY,3,FALSE),szabalyok!$A$16:$B$23,2,FALSE),0)</f>
        <v>0</v>
      </c>
      <c r="FH70" s="47">
        <f>versenyek!$TA$11*IFERROR(VLOOKUP(VLOOKUP($A70,versenyek!SZ:TB,3,FALSE),szabalyok!$A$16:$B$23,2,FALSE),0)</f>
        <v>0</v>
      </c>
      <c r="FI70" s="47">
        <f>versenyek!$TD$11*IFERROR(VLOOKUP(VLOOKUP($A70,versenyek!TC:TE,3,FALSE),szabalyok!$A$16:$B$23,2,FALSE),0)</f>
        <v>0</v>
      </c>
      <c r="FJ70" s="47">
        <f>versenyek!$TG$11*IFERROR(VLOOKUP(VLOOKUP($A70,versenyek!TF:TH,3,FALSE),szabalyok!$A$16:$B$23,2,FALSE),0)</f>
        <v>0</v>
      </c>
      <c r="FK70" s="47">
        <f>versenyek!$TJ$11*IFERROR(VLOOKUP(VLOOKUP($A70,versenyek!TI:TK,3,FALSE),szabalyok!$A$16:$B$23,2,FALSE),0)</f>
        <v>0</v>
      </c>
      <c r="FL70" s="47">
        <f>versenyek!$TM$11*IFERROR(VLOOKUP(VLOOKUP($A70,versenyek!TL:TN,3,FALSE),szabalyok!$A$16:$B$23,2,FALSE),0)</f>
        <v>0</v>
      </c>
      <c r="FM70" s="47">
        <f>versenyek!$TP$11*IFERROR(VLOOKUP(VLOOKUP($A70,versenyek!TO:TQ,3,FALSE),szabalyok!$A$16:$B$23,2,FALSE),0)</f>
        <v>0</v>
      </c>
      <c r="FN70" s="47">
        <f>versenyek!$TS$11*IFERROR(VLOOKUP(VLOOKUP($A70,versenyek!TR:TT,3,FALSE),szabalyok!$A$16:$B$23,2,FALSE),0)</f>
        <v>0</v>
      </c>
      <c r="FO70" s="47"/>
      <c r="FP70" s="235">
        <f t="shared" si="2"/>
        <v>0</v>
      </c>
    </row>
    <row r="71" spans="1:172">
      <c r="A71" s="63" t="s">
        <v>1511</v>
      </c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>
        <v>0</v>
      </c>
      <c r="N71" s="47">
        <v>0</v>
      </c>
      <c r="O71" s="47">
        <v>0</v>
      </c>
      <c r="P71" s="47">
        <v>0</v>
      </c>
      <c r="Q71" s="47">
        <v>0</v>
      </c>
      <c r="R71" s="47">
        <f>versenyek!$BD$11*IFERROR(VLOOKUP(VLOOKUP($A71,versenyek!BC:BE,3,FALSE),szabalyok!$A$16:$B$23,2,FALSE),0)</f>
        <v>0</v>
      </c>
      <c r="S71" s="47">
        <f>versenyek!$BG$11*IFERROR(VLOOKUP(VLOOKUP($A71,versenyek!BF:BH,3,FALSE),szabalyok!$A$16:$B$23,2,FALSE),0)</f>
        <v>0</v>
      </c>
      <c r="T71" s="47">
        <f>versenyek!$BJ$11*IFERROR(VLOOKUP(VLOOKUP($A71,versenyek!BI:BK,3,FALSE),szabalyok!$A$16:$B$23,2,FALSE),0)</f>
        <v>0</v>
      </c>
      <c r="U71" s="47">
        <f>versenyek!$BM$11*IFERROR(VLOOKUP(VLOOKUP($A71,versenyek!BL:BN,3,FALSE),szabalyok!$A$16:$B$23,2,FALSE),0)</f>
        <v>0</v>
      </c>
      <c r="V71" s="47">
        <f>versenyek!$BP$11*IFERROR(VLOOKUP(VLOOKUP($A71,versenyek!BO:BQ,3,FALSE),szabalyok!$A$16:$B$23,2,FALSE),0)</f>
        <v>0</v>
      </c>
      <c r="W71" s="47">
        <f>versenyek!$BS$11*IFERROR(VLOOKUP(VLOOKUP($A71,versenyek!BR:BT,3,FALSE),szabalyok!$A$16:$B$23,2,FALSE),0)</f>
        <v>0</v>
      </c>
      <c r="X71" s="47">
        <f>versenyek!$BV$11*IFERROR(VLOOKUP(VLOOKUP($A71,versenyek!BU:BW,3,FALSE),szabalyok!$A$16:$B$23,2,FALSE),0)</f>
        <v>0</v>
      </c>
      <c r="Y71" s="47">
        <f>versenyek!$BY$11*IFERROR(VLOOKUP(VLOOKUP($A71,versenyek!BX:BZ,3,FALSE),szabalyok!$A$16:$B$23,2,FALSE),0)</f>
        <v>0</v>
      </c>
      <c r="Z71" s="47">
        <f>versenyek!$CB$11*IFERROR(VLOOKUP(VLOOKUP($A71,versenyek!CA:CC,3,FALSE),szabalyok!$A$16:$B$23,2,FALSE),0)</f>
        <v>0</v>
      </c>
      <c r="AA71" s="47">
        <f>versenyek!$CE$11*IFERROR(VLOOKUP(VLOOKUP($A71,versenyek!CD:CF,3,FALSE),szabalyok!$A$16:$B$23,2,FALSE),0)</f>
        <v>0</v>
      </c>
      <c r="AB71" s="47">
        <f>versenyek!$CH$11*IFERROR(VLOOKUP(VLOOKUP($A71,versenyek!CG:CI,3,FALSE),szabalyok!$A$16:$B$23,2,FALSE),0)</f>
        <v>0</v>
      </c>
      <c r="AC71" s="47">
        <f>versenyek!$CK$11*IFERROR(VLOOKUP(VLOOKUP($A71,versenyek!CJ:CL,3,FALSE),szabalyok!$A$16:$B$23,2,FALSE),0)</f>
        <v>0</v>
      </c>
      <c r="AD71" s="47">
        <f>versenyek!$CN$11*IFERROR(VLOOKUP(VLOOKUP($A71,versenyek!CM:CO,3,FALSE),szabalyok!$A$16:$B$23,2,FALSE),0)</f>
        <v>0</v>
      </c>
      <c r="AE71" s="47">
        <f>versenyek!$CQ$11*IFERROR(VLOOKUP(VLOOKUP($A71,versenyek!CP:CR,3,FALSE),szabalyok!$A$16:$B$23,2,FALSE),0)</f>
        <v>0</v>
      </c>
      <c r="AF71" s="47">
        <f>versenyek!$CT$11*IFERROR(VLOOKUP(VLOOKUP($A71,versenyek!CS:CU,3,FALSE),szabalyok!$A$16:$B$23,2,FALSE),0)</f>
        <v>0</v>
      </c>
      <c r="AG71" s="47">
        <f>versenyek!$CW$11*IFERROR(VLOOKUP(VLOOKUP($A71,versenyek!CV:CX,3,FALSE),szabalyok!$A$16:$B$23,2,FALSE),0)</f>
        <v>0</v>
      </c>
      <c r="AH71" s="47">
        <f>versenyek!$CZ$11*IFERROR(VLOOKUP(VLOOKUP($A71,versenyek!CY:DA,3,FALSE),szabalyok!$A$16:$B$23,2,FALSE),0)</f>
        <v>0</v>
      </c>
      <c r="AI71" s="47">
        <f>versenyek!$DC$11*IFERROR(VLOOKUP(VLOOKUP($A71,versenyek!DB:DD,3,FALSE),szabalyok!$A$16:$B$23,2,FALSE),0)</f>
        <v>0</v>
      </c>
      <c r="AJ71" s="47">
        <f>versenyek!$DF$11*IFERROR(VLOOKUP(VLOOKUP($A71,versenyek!DE:DG,3,FALSE),szabalyok!$A$16:$B$23,2,FALSE),0)</f>
        <v>0</v>
      </c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>
        <f>versenyek!$MC$11*IFERROR(VLOOKUP(VLOOKUP($A71,versenyek!MB:MD,3,FALSE),szabalyok!$A$16:$B$23,2,FALSE),0)</f>
        <v>2.2154272760902063</v>
      </c>
      <c r="DE71" s="47">
        <f>versenyek!$ML$11*IFERROR(VLOOKUP(VLOOKUP($A71,versenyek!MK:MM,3,FALSE),szabalyok!$A$16:$B$23,2,FALSE),0)</f>
        <v>0</v>
      </c>
      <c r="DF71" s="47">
        <f>versenyek!$MO$11*IFERROR(VLOOKUP(VLOOKUP($A71,versenyek!MN:MP,3,FALSE),szabalyok!$A$16:$B$23,2,FALSE),0)</f>
        <v>0</v>
      </c>
      <c r="DG71" s="47">
        <f>versenyek!$MR$11*IFERROR(VLOOKUP(VLOOKUP($A71,versenyek!MQ:MS,3,FALSE),szabalyok!$A$16:$B$23,2,FALSE),0)</f>
        <v>0</v>
      </c>
      <c r="DH71" s="47">
        <f>versenyek!$MU$11*IFERROR(VLOOKUP(VLOOKUP($A71,versenyek!MT:MV,3,FALSE),szabalyok!$A$16:$B$23,2,FALSE),0)</f>
        <v>0</v>
      </c>
      <c r="DI71" s="47">
        <f>versenyek!$MX$11*IFERROR(VLOOKUP(VLOOKUP($A71,versenyek!MW:MY,3,FALSE),szabalyok!$A$16:$B$23,2,FALSE),0)</f>
        <v>0</v>
      </c>
      <c r="DJ71" s="47">
        <f>versenyek!$NA$11*IFERROR(VLOOKUP(VLOOKUP($A71,versenyek!MZ:NB,3,FALSE),szabalyok!$A$16:$B$23,2,FALSE),0)</f>
        <v>0</v>
      </c>
      <c r="DK71" s="47">
        <f>versenyek!$ND$11*IFERROR(VLOOKUP(VLOOKUP($A71,versenyek!NC:NE,3,FALSE),szabalyok!$A$16:$B$23,2,FALSE),0)</f>
        <v>0</v>
      </c>
      <c r="DL71" s="47">
        <f>versenyek!$NG$11*IFERROR(VLOOKUP(VLOOKUP($A71,versenyek!NF:NH,3,FALSE),szabalyok!$A$16:$B$23,2,FALSE),0)</f>
        <v>0</v>
      </c>
      <c r="DM71" s="47">
        <f>versenyek!$NJ$11*IFERROR(VLOOKUP(VLOOKUP($A71,versenyek!NI:NK,3,FALSE),szabalyok!$A$16:$B$23,2,FALSE),0)</f>
        <v>0</v>
      </c>
      <c r="DN71" s="47">
        <f>versenyek!$NM$11*IFERROR(VLOOKUP(VLOOKUP($A71,versenyek!NL:NN,3,FALSE),szabalyok!$A$16:$B$23,2,FALSE),0)</f>
        <v>0</v>
      </c>
      <c r="DO71" s="47">
        <f>versenyek!$NP$11*IFERROR(VLOOKUP(VLOOKUP($A71,versenyek!NO:NQ,3,FALSE),szabalyok!$A$16:$B$23,2,FALSE),0)</f>
        <v>0</v>
      </c>
      <c r="DP71" s="47">
        <f>versenyek!$NS$11*IFERROR(VLOOKUP(VLOOKUP($A71,versenyek!NR:NT,3,FALSE),szabalyok!$A$16:$B$23,2,FALSE),0)</f>
        <v>0</v>
      </c>
      <c r="DQ71" s="47">
        <f>versenyek!$NV$11*IFERROR(VLOOKUP(VLOOKUP($A71,versenyek!NU:NW,3,FALSE),szabalyok!$A$16:$B$23,2,FALSE),0)</f>
        <v>0</v>
      </c>
      <c r="DR71" s="47">
        <f>versenyek!$NY$11*IFERROR(VLOOKUP(VLOOKUP($A71,versenyek!NX:NZ,3,FALSE),szabalyok!$A$16:$B$23,2,FALSE),0)</f>
        <v>0</v>
      </c>
      <c r="DS71" s="47">
        <f>versenyek!$OB$11*IFERROR(VLOOKUP(VLOOKUP($A71,versenyek!OA:OC,3,FALSE),szabalyok!$A$16:$B$23,2,FALSE),0)</f>
        <v>0</v>
      </c>
      <c r="DT71" s="47">
        <f>versenyek!$OE$11*IFERROR(VLOOKUP(VLOOKUP($A71,versenyek!OD:OF,3,FALSE),szabalyok!$A$16:$B$23,2,FALSE),0)</f>
        <v>0</v>
      </c>
      <c r="DU71" s="47">
        <f>versenyek!$OH$11*IFERROR(VLOOKUP(VLOOKUP($A71,versenyek!OG:OI,3,FALSE),szabalyok!$A$16:$B$23,2,FALSE),0)</f>
        <v>0</v>
      </c>
      <c r="DV71" s="47">
        <f>versenyek!$OK$11*IFERROR(VLOOKUP(VLOOKUP($A71,versenyek!OJ:OL,3,FALSE),szabalyok!$A$16:$B$23,2,FALSE),0)</f>
        <v>0</v>
      </c>
      <c r="DW71" s="47">
        <f>versenyek!$ON$11*IFERROR(VLOOKUP(VLOOKUP($A71,versenyek!OM:OO,3,FALSE),szabalyok!$A$16:$B$23,2,FALSE),0)</f>
        <v>0</v>
      </c>
      <c r="DX71" s="47">
        <f>versenyek!$OQ$11*IFERROR(VLOOKUP(VLOOKUP($A71,versenyek!OP:OR,3,FALSE),szabalyok!$A$16:$B$23,2,FALSE),0)</f>
        <v>0</v>
      </c>
      <c r="DY71" s="47">
        <f>versenyek!$OT$11*IFERROR(VLOOKUP(VLOOKUP($A71,versenyek!OS:OU,3,FALSE),szabalyok!$A$16:$B$23,2,FALSE),0)</f>
        <v>0</v>
      </c>
      <c r="DZ71" s="47">
        <f>versenyek!$OW$11*IFERROR(VLOOKUP(VLOOKUP($A71,versenyek!OV:OX,3,FALSE),szabalyok!$A$16:$B$23,2,FALSE),0)</f>
        <v>0</v>
      </c>
      <c r="EA71" s="47">
        <f>versenyek!$OZ$11*IFERROR(VLOOKUP(VLOOKUP($A71,versenyek!OY:PA,3,FALSE),szabalyok!$A$16:$B$23,2,FALSE),0)</f>
        <v>0</v>
      </c>
      <c r="EB71" s="47">
        <f>versenyek!$PC$11*IFERROR(VLOOKUP(VLOOKUP($A71,versenyek!PB:PD,3,FALSE),szabalyok!$A$16:$B$23,2,FALSE),0)</f>
        <v>0</v>
      </c>
      <c r="EC71" s="47">
        <f>versenyek!$PF$11*IFERROR(VLOOKUP(VLOOKUP($A71,versenyek!PE:PG,3,FALSE),szabalyok!$A$16:$B$23,2,FALSE),0)</f>
        <v>0</v>
      </c>
      <c r="ED71" s="47">
        <f>versenyek!$PI$11*IFERROR(VLOOKUP(VLOOKUP($A71,versenyek!PH:PJ,3,FALSE),szabalyok!$A$16:$B$23,2,FALSE),0)</f>
        <v>0</v>
      </c>
      <c r="EE71" s="47">
        <f>versenyek!$PL$11*IFERROR(VLOOKUP(VLOOKUP($A71,versenyek!PK:PM,3,FALSE),szabalyok!$A$16:$B$23,2,FALSE),0)</f>
        <v>0</v>
      </c>
      <c r="EF71" s="47">
        <f>versenyek!$PO$11*IFERROR(VLOOKUP(VLOOKUP($A71,versenyek!PN:PP,3,FALSE),szabalyok!$A$16:$B$23,2,FALSE),0)</f>
        <v>0</v>
      </c>
      <c r="EG71" s="47">
        <f>versenyek!$PR$11*IFERROR(VLOOKUP(VLOOKUP($A71,versenyek!PQ:PS,3,FALSE),szabalyok!$A$16:$B$23,2,FALSE),0)</f>
        <v>0</v>
      </c>
      <c r="EH71" s="47">
        <f>versenyek!$PU$11*IFERROR(VLOOKUP(VLOOKUP($A71,versenyek!PT:PV,3,FALSE),szabalyok!$A$16:$B$23,2,FALSE),0)</f>
        <v>0</v>
      </c>
      <c r="EI71" s="47">
        <f>versenyek!$PX$11*IFERROR(VLOOKUP(VLOOKUP($A71,versenyek!PW:PY,3,FALSE),szabalyok!$A$16:$B$23,2,FALSE),0)</f>
        <v>0</v>
      </c>
      <c r="EJ71" s="47">
        <f>versenyek!$QA$11*IFERROR(VLOOKUP(VLOOKUP($A71,versenyek!PZ:QB,3,FALSE),szabalyok!$A$16:$B$23,2,FALSE),0)</f>
        <v>0</v>
      </c>
      <c r="EK71" s="47">
        <f>versenyek!$QD$11*IFERROR(VLOOKUP(VLOOKUP($A71,versenyek!QC:QE,3,FALSE),szabalyok!$A$16:$B$23,2,FALSE),0)</f>
        <v>0</v>
      </c>
      <c r="EL71" s="47">
        <f>versenyek!$QG$11*IFERROR(VLOOKUP(VLOOKUP($A71,versenyek!QF:QH,3,FALSE),szabalyok!$A$16:$B$23,2,FALSE),0)</f>
        <v>0</v>
      </c>
      <c r="EM71" s="47">
        <f>versenyek!$QJ$11*IFERROR(VLOOKUP(VLOOKUP($A71,versenyek!QI:QK,3,FALSE),szabalyok!$A$16:$B$23,2,FALSE),0)</f>
        <v>0</v>
      </c>
      <c r="EN71" s="47">
        <f>versenyek!$QM$11*IFERROR(VLOOKUP(VLOOKUP($A71,versenyek!QL:QN,3,FALSE),szabalyok!$A$16:$B$23,2,FALSE),0)</f>
        <v>0</v>
      </c>
      <c r="EO71" s="47">
        <f>versenyek!$QP$11*IFERROR(VLOOKUP(VLOOKUP($A71,versenyek!QO:QQ,3,FALSE),szabalyok!$A$16:$B$23,2,FALSE),0)</f>
        <v>0</v>
      </c>
      <c r="EP71" s="47">
        <f>versenyek!$QS$11*IFERROR(VLOOKUP(VLOOKUP($A71,versenyek!QR:QT,3,FALSE),szabalyok!$A$16:$B$23,2,FALSE),0)</f>
        <v>0</v>
      </c>
      <c r="EQ71" s="47">
        <f>versenyek!$QV$11*IFERROR(VLOOKUP(VLOOKUP($A71,versenyek!QU:QW,3,FALSE),szabalyok!$A$16:$B$23,2,FALSE),0)</f>
        <v>0</v>
      </c>
      <c r="ER71" s="47">
        <f>versenyek!$RE$11*IFERROR(VLOOKUP(VLOOKUP($A71,versenyek!RD:RF,3,FALSE),szabalyok!$A$16:$B$23,2,FALSE),0)</f>
        <v>0</v>
      </c>
      <c r="ES71" s="47">
        <f>versenyek!$RH$11*IFERROR(VLOOKUP(VLOOKUP($A71,versenyek!RG:RI,3,FALSE),szabalyok!$A$16:$B$23,2,FALSE),0)</f>
        <v>0</v>
      </c>
      <c r="ET71" s="47">
        <f>versenyek!$RK$11*IFERROR(VLOOKUP(VLOOKUP($A71,versenyek!RJ:RL,3,FALSE),szabalyok!$A$16:$B$23,2,FALSE),0)</f>
        <v>0</v>
      </c>
      <c r="EU71" s="47">
        <f>versenyek!$RN$11*IFERROR(VLOOKUP(VLOOKUP($A71,versenyek!RM:RO,3,FALSE),szabalyok!$A$16:$B$23,2,FALSE),0)</f>
        <v>0</v>
      </c>
      <c r="EV71" s="47">
        <f>versenyek!$RQ$11*IFERROR(VLOOKUP(VLOOKUP($A71,versenyek!RP:RR,3,FALSE),szabalyok!$A$16:$B$23,2,FALSE),0)</f>
        <v>0</v>
      </c>
      <c r="EW71" s="47">
        <f>versenyek!$RT$11*IFERROR(VLOOKUP(VLOOKUP($A71,versenyek!RS:RU,3,FALSE),szabalyok!$A$16:$B$23,2,FALSE),0)</f>
        <v>0</v>
      </c>
      <c r="EX71" s="47">
        <f>versenyek!$RW$11*IFERROR(VLOOKUP(VLOOKUP($A71,versenyek!RV:RX,3,FALSE),szabalyok!$A$16:$B$23,2,FALSE),0)</f>
        <v>0</v>
      </c>
      <c r="EY71" s="47">
        <f>versenyek!$RZ$11*IFERROR(VLOOKUP(VLOOKUP($A71,versenyek!RY:SA,3,FALSE),szabalyok!$A$16:$B$23,2,FALSE),0)</f>
        <v>0</v>
      </c>
      <c r="EZ71" s="47">
        <f>versenyek!$SC$11*IFERROR(VLOOKUP(VLOOKUP($A71,versenyek!SB:SD,3,FALSE),szabalyok!$A$16:$B$23,2,FALSE),0)</f>
        <v>0</v>
      </c>
      <c r="FA71" s="47">
        <f>versenyek!$SF$11*IFERROR(VLOOKUP(VLOOKUP($A71,versenyek!SE:SG,3,FALSE),szabalyok!$A$16:$B$23,2,FALSE),0)</f>
        <v>0</v>
      </c>
      <c r="FB71" s="47">
        <f>versenyek!$SI$11*IFERROR(VLOOKUP(VLOOKUP($A71,versenyek!SH:SJ,3,FALSE),szabalyok!$A$16:$B$23,2,FALSE),0)</f>
        <v>0</v>
      </c>
      <c r="FC71" s="47">
        <f>versenyek!$SL$11*IFERROR(VLOOKUP(VLOOKUP($A71,versenyek!SK:SM,3,FALSE),szabalyok!$A$16:$B$23,2,FALSE),0)</f>
        <v>0</v>
      </c>
      <c r="FD71" s="47">
        <f>versenyek!$SO$11*IFERROR(VLOOKUP(VLOOKUP($A71,versenyek!SN:SP,3,FALSE),szabalyok!$A$16:$B$23,2,FALSE),0)</f>
        <v>0</v>
      </c>
      <c r="FE71" s="47">
        <f>versenyek!$SR$11*IFERROR(VLOOKUP(VLOOKUP($A71,versenyek!SQ:SS,3,FALSE),szabalyok!$A$16:$B$23,2,FALSE),0)</f>
        <v>0</v>
      </c>
      <c r="FF71" s="47">
        <f>versenyek!$SU$11*IFERROR(VLOOKUP(VLOOKUP($A71,versenyek!ST:SV,3,FALSE),szabalyok!$A$16:$B$23,2,FALSE),0)</f>
        <v>0</v>
      </c>
      <c r="FG71" s="47">
        <f>versenyek!$SX$11*IFERROR(VLOOKUP(VLOOKUP($A71,versenyek!SW:SY,3,FALSE),szabalyok!$A$16:$B$23,2,FALSE),0)</f>
        <v>0</v>
      </c>
      <c r="FH71" s="47">
        <f>versenyek!$TA$11*IFERROR(VLOOKUP(VLOOKUP($A71,versenyek!SZ:TB,3,FALSE),szabalyok!$A$16:$B$23,2,FALSE),0)</f>
        <v>0</v>
      </c>
      <c r="FI71" s="47">
        <f>versenyek!$TD$11*IFERROR(VLOOKUP(VLOOKUP($A71,versenyek!TC:TE,3,FALSE),szabalyok!$A$16:$B$23,2,FALSE),0)</f>
        <v>0</v>
      </c>
      <c r="FJ71" s="47">
        <f>versenyek!$TG$11*IFERROR(VLOOKUP(VLOOKUP($A71,versenyek!TF:TH,3,FALSE),szabalyok!$A$16:$B$23,2,FALSE),0)</f>
        <v>0</v>
      </c>
      <c r="FK71" s="47">
        <f>versenyek!$TJ$11*IFERROR(VLOOKUP(VLOOKUP($A71,versenyek!TI:TK,3,FALSE),szabalyok!$A$16:$B$23,2,FALSE),0)</f>
        <v>0</v>
      </c>
      <c r="FL71" s="47">
        <f>versenyek!$TM$11*IFERROR(VLOOKUP(VLOOKUP($A71,versenyek!TL:TN,3,FALSE),szabalyok!$A$16:$B$23,2,FALSE),0)</f>
        <v>0</v>
      </c>
      <c r="FM71" s="47">
        <f>versenyek!$TP$11*IFERROR(VLOOKUP(VLOOKUP($A71,versenyek!TO:TQ,3,FALSE),szabalyok!$A$16:$B$23,2,FALSE),0)</f>
        <v>0</v>
      </c>
      <c r="FN71" s="47">
        <f>versenyek!$TS$11*IFERROR(VLOOKUP(VLOOKUP($A71,versenyek!TR:TT,3,FALSE),szabalyok!$A$16:$B$23,2,FALSE),0)</f>
        <v>0</v>
      </c>
      <c r="FO71" s="47"/>
      <c r="FP71" s="235">
        <f t="shared" si="2"/>
        <v>0</v>
      </c>
    </row>
    <row r="72" spans="1:172">
      <c r="A72" s="1" t="s">
        <v>1512</v>
      </c>
      <c r="B72" s="47">
        <v>0</v>
      </c>
      <c r="C72" s="47">
        <v>0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34.76949927759572</v>
      </c>
      <c r="Q72" s="47">
        <v>0</v>
      </c>
      <c r="R72" s="47">
        <f>versenyek!$BD$11*IFERROR(VLOOKUP(VLOOKUP($A72,versenyek!BC:BE,3,FALSE),szabalyok!$A$16:$B$23,2,FALSE),0)</f>
        <v>0</v>
      </c>
      <c r="S72" s="47">
        <f>versenyek!$BG$11*IFERROR(VLOOKUP(VLOOKUP($A72,versenyek!BF:BH,3,FALSE),szabalyok!$A$16:$B$23,2,FALSE),0)</f>
        <v>0</v>
      </c>
      <c r="T72" s="47">
        <f>versenyek!$BJ$11*IFERROR(VLOOKUP(VLOOKUP($A72,versenyek!BI:BK,3,FALSE),szabalyok!$A$16:$B$23,2,FALSE),0)</f>
        <v>0</v>
      </c>
      <c r="U72" s="47">
        <f>versenyek!$BM$11*IFERROR(VLOOKUP(VLOOKUP($A72,versenyek!BL:BN,3,FALSE),szabalyok!$A$16:$B$23,2,FALSE),0)</f>
        <v>0</v>
      </c>
      <c r="V72" s="47">
        <f>versenyek!$BP$11*IFERROR(VLOOKUP(VLOOKUP($A72,versenyek!BO:BQ,3,FALSE),szabalyok!$A$16:$B$23,2,FALSE),0)</f>
        <v>0</v>
      </c>
      <c r="W72" s="47">
        <f>versenyek!$BS$11*IFERROR(VLOOKUP(VLOOKUP($A72,versenyek!BR:BT,3,FALSE),szabalyok!$A$16:$B$23,2,FALSE),0)</f>
        <v>0</v>
      </c>
      <c r="X72" s="47">
        <f>versenyek!$BV$11*IFERROR(VLOOKUP(VLOOKUP($A72,versenyek!BU:BW,3,FALSE),szabalyok!$A$16:$B$23,2,FALSE),0)</f>
        <v>0</v>
      </c>
      <c r="Y72" s="47">
        <f>versenyek!$BY$11*IFERROR(VLOOKUP(VLOOKUP($A72,versenyek!BX:BZ,3,FALSE),szabalyok!$A$16:$B$23,2,FALSE),0)</f>
        <v>0</v>
      </c>
      <c r="Z72" s="47">
        <f>versenyek!$CB$11*IFERROR(VLOOKUP(VLOOKUP($A72,versenyek!CA:CC,3,FALSE),szabalyok!$A$16:$B$23,2,FALSE),0)</f>
        <v>0</v>
      </c>
      <c r="AA72" s="47">
        <f>versenyek!$CE$11*IFERROR(VLOOKUP(VLOOKUP($A72,versenyek!CD:CF,3,FALSE),szabalyok!$A$16:$B$23,2,FALSE),0)</f>
        <v>0</v>
      </c>
      <c r="AB72" s="47">
        <f>versenyek!$CH$11*IFERROR(VLOOKUP(VLOOKUP($A72,versenyek!CG:CI,3,FALSE),szabalyok!$A$16:$B$23,2,FALSE),0)</f>
        <v>0</v>
      </c>
      <c r="AC72" s="47">
        <f>versenyek!$CK$11*IFERROR(VLOOKUP(VLOOKUP($A72,versenyek!CJ:CL,3,FALSE),szabalyok!$A$16:$B$23,2,FALSE),0)</f>
        <v>0</v>
      </c>
      <c r="AD72" s="47">
        <f>versenyek!$CN$11*IFERROR(VLOOKUP(VLOOKUP($A72,versenyek!CM:CO,3,FALSE),szabalyok!$A$16:$B$23,2,FALSE),0)</f>
        <v>0</v>
      </c>
      <c r="AE72" s="47">
        <f>versenyek!$CQ$11*IFERROR(VLOOKUP(VLOOKUP($A72,versenyek!CP:CR,3,FALSE),szabalyok!$A$16:$B$23,2,FALSE),0)</f>
        <v>0</v>
      </c>
      <c r="AF72" s="47">
        <f>versenyek!$CT$11*IFERROR(VLOOKUP(VLOOKUP($A72,versenyek!CS:CU,3,FALSE),szabalyok!$A$16:$B$23,2,FALSE),0)</f>
        <v>0</v>
      </c>
      <c r="AG72" s="47">
        <f>versenyek!$CW$11*IFERROR(VLOOKUP(VLOOKUP($A72,versenyek!CV:CX,3,FALSE),szabalyok!$A$16:$B$23,2,FALSE),0)</f>
        <v>0</v>
      </c>
      <c r="AH72" s="47">
        <f>versenyek!$CZ$11*IFERROR(VLOOKUP(VLOOKUP($A72,versenyek!CY:DA,3,FALSE),szabalyok!$A$16:$B$23,2,FALSE),0)</f>
        <v>0</v>
      </c>
      <c r="AI72" s="47">
        <f>versenyek!$DC$11*IFERROR(VLOOKUP(VLOOKUP($A72,versenyek!DB:DD,3,FALSE),szabalyok!$A$16:$B$23,2,FALSE),0)</f>
        <v>0</v>
      </c>
      <c r="AJ72" s="47">
        <f>versenyek!$DF$11*IFERROR(VLOOKUP(VLOOKUP($A72,versenyek!DE:DG,3,FALSE),szabalyok!$A$16:$B$23,2,FALSE),0)</f>
        <v>0</v>
      </c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>
        <f>versenyek!$MC$11*IFERROR(VLOOKUP(VLOOKUP($A72,versenyek!MB:MD,3,FALSE),szabalyok!$A$16:$B$23,2,FALSE),0)</f>
        <v>1.3292563656541236</v>
      </c>
      <c r="DE72" s="47">
        <f>versenyek!$ML$11*IFERROR(VLOOKUP(VLOOKUP($A72,versenyek!MK:MM,3,FALSE),szabalyok!$A$16:$B$23,2,FALSE),0)</f>
        <v>0</v>
      </c>
      <c r="DF72" s="47">
        <f>versenyek!$MO$11*IFERROR(VLOOKUP(VLOOKUP($A72,versenyek!MN:MP,3,FALSE),szabalyok!$A$16:$B$23,2,FALSE),0)</f>
        <v>0</v>
      </c>
      <c r="DG72" s="47">
        <f>versenyek!$MR$11*IFERROR(VLOOKUP(VLOOKUP($A72,versenyek!MQ:MS,3,FALSE),szabalyok!$A$16:$B$23,2,FALSE),0)</f>
        <v>0</v>
      </c>
      <c r="DH72" s="47">
        <f>versenyek!$MU$11*IFERROR(VLOOKUP(VLOOKUP($A72,versenyek!MT:MV,3,FALSE),szabalyok!$A$16:$B$23,2,FALSE),0)</f>
        <v>0</v>
      </c>
      <c r="DI72" s="47">
        <f>versenyek!$MX$11*IFERROR(VLOOKUP(VLOOKUP($A72,versenyek!MW:MY,3,FALSE),szabalyok!$A$16:$B$23,2,FALSE),0)</f>
        <v>0</v>
      </c>
      <c r="DJ72" s="47">
        <f>versenyek!$NA$11*IFERROR(VLOOKUP(VLOOKUP($A72,versenyek!MZ:NB,3,FALSE),szabalyok!$A$16:$B$23,2,FALSE),0)</f>
        <v>0</v>
      </c>
      <c r="DK72" s="47">
        <f>versenyek!$ND$11*IFERROR(VLOOKUP(VLOOKUP($A72,versenyek!NC:NE,3,FALSE),szabalyok!$A$16:$B$23,2,FALSE),0)</f>
        <v>0</v>
      </c>
      <c r="DL72" s="47">
        <f>versenyek!$NG$11*IFERROR(VLOOKUP(VLOOKUP($A72,versenyek!NF:NH,3,FALSE),szabalyok!$A$16:$B$23,2,FALSE),0)</f>
        <v>0</v>
      </c>
      <c r="DM72" s="47">
        <f>versenyek!$NJ$11*IFERROR(VLOOKUP(VLOOKUP($A72,versenyek!NI:NK,3,FALSE),szabalyok!$A$16:$B$23,2,FALSE),0)</f>
        <v>0</v>
      </c>
      <c r="DN72" s="47">
        <f>versenyek!$NM$11*IFERROR(VLOOKUP(VLOOKUP($A72,versenyek!NL:NN,3,FALSE),szabalyok!$A$16:$B$23,2,FALSE),0)</f>
        <v>0</v>
      </c>
      <c r="DO72" s="47">
        <f>versenyek!$NP$11*IFERROR(VLOOKUP(VLOOKUP($A72,versenyek!NO:NQ,3,FALSE),szabalyok!$A$16:$B$23,2,FALSE),0)</f>
        <v>0</v>
      </c>
      <c r="DP72" s="47">
        <f>versenyek!$NS$11*IFERROR(VLOOKUP(VLOOKUP($A72,versenyek!NR:NT,3,FALSE),szabalyok!$A$16:$B$23,2,FALSE),0)</f>
        <v>0</v>
      </c>
      <c r="DQ72" s="47">
        <f>versenyek!$NV$11*IFERROR(VLOOKUP(VLOOKUP($A72,versenyek!NU:NW,3,FALSE),szabalyok!$A$16:$B$23,2,FALSE),0)</f>
        <v>0</v>
      </c>
      <c r="DR72" s="47">
        <f>versenyek!$NY$11*IFERROR(VLOOKUP(VLOOKUP($A72,versenyek!NX:NZ,3,FALSE),szabalyok!$A$16:$B$23,2,FALSE),0)</f>
        <v>0</v>
      </c>
      <c r="DS72" s="47">
        <f>versenyek!$OB$11*IFERROR(VLOOKUP(VLOOKUP($A72,versenyek!OA:OC,3,FALSE),szabalyok!$A$16:$B$23,2,FALSE),0)</f>
        <v>0</v>
      </c>
      <c r="DT72" s="47">
        <f>versenyek!$OE$11*IFERROR(VLOOKUP(VLOOKUP($A72,versenyek!OD:OF,3,FALSE),szabalyok!$A$16:$B$23,2,FALSE),0)</f>
        <v>0</v>
      </c>
      <c r="DU72" s="47">
        <f>versenyek!$OH$11*IFERROR(VLOOKUP(VLOOKUP($A72,versenyek!OG:OI,3,FALSE),szabalyok!$A$16:$B$23,2,FALSE),0)</f>
        <v>0</v>
      </c>
      <c r="DV72" s="47">
        <f>versenyek!$OK$11*IFERROR(VLOOKUP(VLOOKUP($A72,versenyek!OJ:OL,3,FALSE),szabalyok!$A$16:$B$23,2,FALSE),0)</f>
        <v>0</v>
      </c>
      <c r="DW72" s="47">
        <f>versenyek!$ON$11*IFERROR(VLOOKUP(VLOOKUP($A72,versenyek!OM:OO,3,FALSE),szabalyok!$A$16:$B$23,2,FALSE),0)</f>
        <v>0</v>
      </c>
      <c r="DX72" s="47">
        <f>versenyek!$OQ$11*IFERROR(VLOOKUP(VLOOKUP($A72,versenyek!OP:OR,3,FALSE),szabalyok!$A$16:$B$23,2,FALSE),0)</f>
        <v>0</v>
      </c>
      <c r="DY72" s="47">
        <f>versenyek!$OT$11*IFERROR(VLOOKUP(VLOOKUP($A72,versenyek!OS:OU,3,FALSE),szabalyok!$A$16:$B$23,2,FALSE),0)</f>
        <v>0</v>
      </c>
      <c r="DZ72" s="47">
        <f>versenyek!$OW$11*IFERROR(VLOOKUP(VLOOKUP($A72,versenyek!OV:OX,3,FALSE),szabalyok!$A$16:$B$23,2,FALSE),0)</f>
        <v>0</v>
      </c>
      <c r="EA72" s="47">
        <f>versenyek!$OZ$11*IFERROR(VLOOKUP(VLOOKUP($A72,versenyek!OY:PA,3,FALSE),szabalyok!$A$16:$B$23,2,FALSE),0)</f>
        <v>0</v>
      </c>
      <c r="EB72" s="47">
        <f>versenyek!$PC$11*IFERROR(VLOOKUP(VLOOKUP($A72,versenyek!PB:PD,3,FALSE),szabalyok!$A$16:$B$23,2,FALSE),0)</f>
        <v>0</v>
      </c>
      <c r="EC72" s="47">
        <f>versenyek!$PF$11*IFERROR(VLOOKUP(VLOOKUP($A72,versenyek!PE:PG,3,FALSE),szabalyok!$A$16:$B$23,2,FALSE),0)</f>
        <v>0</v>
      </c>
      <c r="ED72" s="47">
        <f>versenyek!$PI$11*IFERROR(VLOOKUP(VLOOKUP($A72,versenyek!PH:PJ,3,FALSE),szabalyok!$A$16:$B$23,2,FALSE),0)</f>
        <v>0</v>
      </c>
      <c r="EE72" s="47">
        <f>versenyek!$PL$11*IFERROR(VLOOKUP(VLOOKUP($A72,versenyek!PK:PM,3,FALSE),szabalyok!$A$16:$B$23,2,FALSE),0)</f>
        <v>0</v>
      </c>
      <c r="EF72" s="47">
        <f>versenyek!$PO$11*IFERROR(VLOOKUP(VLOOKUP($A72,versenyek!PN:PP,3,FALSE),szabalyok!$A$16:$B$23,2,FALSE),0)</f>
        <v>0</v>
      </c>
      <c r="EG72" s="47">
        <f>versenyek!$PR$11*IFERROR(VLOOKUP(VLOOKUP($A72,versenyek!PQ:PS,3,FALSE),szabalyok!$A$16:$B$23,2,FALSE),0)</f>
        <v>0</v>
      </c>
      <c r="EH72" s="47">
        <f>versenyek!$PU$11*IFERROR(VLOOKUP(VLOOKUP($A72,versenyek!PT:PV,3,FALSE),szabalyok!$A$16:$B$23,2,FALSE),0)</f>
        <v>0</v>
      </c>
      <c r="EI72" s="47">
        <f>versenyek!$PX$11*IFERROR(VLOOKUP(VLOOKUP($A72,versenyek!PW:PY,3,FALSE),szabalyok!$A$16:$B$23,2,FALSE),0)</f>
        <v>0</v>
      </c>
      <c r="EJ72" s="47">
        <f>versenyek!$QA$11*IFERROR(VLOOKUP(VLOOKUP($A72,versenyek!PZ:QB,3,FALSE),szabalyok!$A$16:$B$23,2,FALSE),0)</f>
        <v>0</v>
      </c>
      <c r="EK72" s="47">
        <f>versenyek!$QD$11*IFERROR(VLOOKUP(VLOOKUP($A72,versenyek!QC:QE,3,FALSE),szabalyok!$A$16:$B$23,2,FALSE),0)</f>
        <v>0</v>
      </c>
      <c r="EL72" s="47">
        <f>versenyek!$QG$11*IFERROR(VLOOKUP(VLOOKUP($A72,versenyek!QF:QH,3,FALSE),szabalyok!$A$16:$B$23,2,FALSE),0)</f>
        <v>0</v>
      </c>
      <c r="EM72" s="47">
        <f>versenyek!$QJ$11*IFERROR(VLOOKUP(VLOOKUP($A72,versenyek!QI:QK,3,FALSE),szabalyok!$A$16:$B$23,2,FALSE),0)</f>
        <v>0</v>
      </c>
      <c r="EN72" s="47">
        <f>versenyek!$QM$11*IFERROR(VLOOKUP(VLOOKUP($A72,versenyek!QL:QN,3,FALSE),szabalyok!$A$16:$B$23,2,FALSE),0)</f>
        <v>0</v>
      </c>
      <c r="EO72" s="47">
        <f>versenyek!$QP$11*IFERROR(VLOOKUP(VLOOKUP($A72,versenyek!QO:QQ,3,FALSE),szabalyok!$A$16:$B$23,2,FALSE),0)</f>
        <v>0</v>
      </c>
      <c r="EP72" s="47">
        <f>versenyek!$QS$11*IFERROR(VLOOKUP(VLOOKUP($A72,versenyek!QR:QT,3,FALSE),szabalyok!$A$16:$B$23,2,FALSE),0)</f>
        <v>0</v>
      </c>
      <c r="EQ72" s="47">
        <f>versenyek!$QV$11*IFERROR(VLOOKUP(VLOOKUP($A72,versenyek!QU:QW,3,FALSE),szabalyok!$A$16:$B$23,2,FALSE),0)</f>
        <v>0</v>
      </c>
      <c r="ER72" s="47">
        <f>versenyek!$RE$11*IFERROR(VLOOKUP(VLOOKUP($A72,versenyek!RD:RF,3,FALSE),szabalyok!$A$16:$B$23,2,FALSE),0)</f>
        <v>0</v>
      </c>
      <c r="ES72" s="47">
        <f>versenyek!$RH$11*IFERROR(VLOOKUP(VLOOKUP($A72,versenyek!RG:RI,3,FALSE),szabalyok!$A$16:$B$23,2,FALSE),0)</f>
        <v>0</v>
      </c>
      <c r="ET72" s="47">
        <f>versenyek!$RK$11*IFERROR(VLOOKUP(VLOOKUP($A72,versenyek!RJ:RL,3,FALSE),szabalyok!$A$16:$B$23,2,FALSE),0)</f>
        <v>0</v>
      </c>
      <c r="EU72" s="47">
        <f>versenyek!$RN$11*IFERROR(VLOOKUP(VLOOKUP($A72,versenyek!RM:RO,3,FALSE),szabalyok!$A$16:$B$23,2,FALSE),0)</f>
        <v>0</v>
      </c>
      <c r="EV72" s="47">
        <f>versenyek!$RQ$11*IFERROR(VLOOKUP(VLOOKUP($A72,versenyek!RP:RR,3,FALSE),szabalyok!$A$16:$B$23,2,FALSE),0)</f>
        <v>0</v>
      </c>
      <c r="EW72" s="47">
        <f>versenyek!$RT$11*IFERROR(VLOOKUP(VLOOKUP($A72,versenyek!RS:RU,3,FALSE),szabalyok!$A$16:$B$23,2,FALSE),0)</f>
        <v>0</v>
      </c>
      <c r="EX72" s="47">
        <f>versenyek!$RW$11*IFERROR(VLOOKUP(VLOOKUP($A72,versenyek!RV:RX,3,FALSE),szabalyok!$A$16:$B$23,2,FALSE),0)</f>
        <v>0</v>
      </c>
      <c r="EY72" s="47">
        <f>versenyek!$RZ$11*IFERROR(VLOOKUP(VLOOKUP($A72,versenyek!RY:SA,3,FALSE),szabalyok!$A$16:$B$23,2,FALSE),0)</f>
        <v>0</v>
      </c>
      <c r="EZ72" s="47">
        <f>versenyek!$SC$11*IFERROR(VLOOKUP(VLOOKUP($A72,versenyek!SB:SD,3,FALSE),szabalyok!$A$16:$B$23,2,FALSE),0)</f>
        <v>0</v>
      </c>
      <c r="FA72" s="47">
        <f>versenyek!$SF$11*IFERROR(VLOOKUP(VLOOKUP($A72,versenyek!SE:SG,3,FALSE),szabalyok!$A$16:$B$23,2,FALSE),0)</f>
        <v>0</v>
      </c>
      <c r="FB72" s="47">
        <f>versenyek!$SI$11*IFERROR(VLOOKUP(VLOOKUP($A72,versenyek!SH:SJ,3,FALSE),szabalyok!$A$16:$B$23,2,FALSE),0)</f>
        <v>0</v>
      </c>
      <c r="FC72" s="47">
        <f>versenyek!$SL$11*IFERROR(VLOOKUP(VLOOKUP($A72,versenyek!SK:SM,3,FALSE),szabalyok!$A$16:$B$23,2,FALSE),0)</f>
        <v>0</v>
      </c>
      <c r="FD72" s="47">
        <f>versenyek!$SO$11*IFERROR(VLOOKUP(VLOOKUP($A72,versenyek!SN:SP,3,FALSE),szabalyok!$A$16:$B$23,2,FALSE),0)</f>
        <v>0</v>
      </c>
      <c r="FE72" s="47">
        <f>versenyek!$SR$11*IFERROR(VLOOKUP(VLOOKUP($A72,versenyek!SQ:SS,3,FALSE),szabalyok!$A$16:$B$23,2,FALSE),0)</f>
        <v>0</v>
      </c>
      <c r="FF72" s="47">
        <f>versenyek!$SU$11*IFERROR(VLOOKUP(VLOOKUP($A72,versenyek!ST:SV,3,FALSE),szabalyok!$A$16:$B$23,2,FALSE),0)</f>
        <v>0</v>
      </c>
      <c r="FG72" s="47">
        <f>versenyek!$SX$11*IFERROR(VLOOKUP(VLOOKUP($A72,versenyek!SW:SY,3,FALSE),szabalyok!$A$16:$B$23,2,FALSE),0)</f>
        <v>0</v>
      </c>
      <c r="FH72" s="47">
        <f>versenyek!$TA$11*IFERROR(VLOOKUP(VLOOKUP($A72,versenyek!SZ:TB,3,FALSE),szabalyok!$A$16:$B$23,2,FALSE),0)</f>
        <v>0</v>
      </c>
      <c r="FI72" s="47">
        <f>versenyek!$TD$11*IFERROR(VLOOKUP(VLOOKUP($A72,versenyek!TC:TE,3,FALSE),szabalyok!$A$16:$B$23,2,FALSE),0)</f>
        <v>0</v>
      </c>
      <c r="FJ72" s="47">
        <f>versenyek!$TG$11*IFERROR(VLOOKUP(VLOOKUP($A72,versenyek!TF:TH,3,FALSE),szabalyok!$A$16:$B$23,2,FALSE),0)</f>
        <v>0</v>
      </c>
      <c r="FK72" s="47">
        <f>versenyek!$TJ$11*IFERROR(VLOOKUP(VLOOKUP($A72,versenyek!TI:TK,3,FALSE),szabalyok!$A$16:$B$23,2,FALSE),0)</f>
        <v>0</v>
      </c>
      <c r="FL72" s="47">
        <f>versenyek!$TM$11*IFERROR(VLOOKUP(VLOOKUP($A72,versenyek!TL:TN,3,FALSE),szabalyok!$A$16:$B$23,2,FALSE),0)</f>
        <v>0</v>
      </c>
      <c r="FM72" s="47">
        <f>versenyek!$TP$11*IFERROR(VLOOKUP(VLOOKUP($A72,versenyek!TO:TQ,3,FALSE),szabalyok!$A$16:$B$23,2,FALSE),0)</f>
        <v>0</v>
      </c>
      <c r="FN72" s="47">
        <f>versenyek!$TS$11*IFERROR(VLOOKUP(VLOOKUP($A72,versenyek!TR:TT,3,FALSE),szabalyok!$A$16:$B$23,2,FALSE),0)</f>
        <v>0</v>
      </c>
      <c r="FO72" s="47"/>
      <c r="FP72" s="235">
        <f t="shared" si="2"/>
        <v>0</v>
      </c>
    </row>
    <row r="73" spans="1:172">
      <c r="A73" s="10" t="s">
        <v>1328</v>
      </c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>
        <f>versenyek!$DI$11*IFERROR(VLOOKUP(VLOOKUP($A73,versenyek!DH:DJ,3,FALSE),szabalyok!$A$16:$B$23,2,FALSE),0)</f>
        <v>0</v>
      </c>
      <c r="AL73" s="47">
        <f>versenyek!$DL$11*IFERROR(VLOOKUP(VLOOKUP($A73,versenyek!DK:DM,3,FALSE),szabalyok!$A$16:$B$23,2,FALSE),0)</f>
        <v>0</v>
      </c>
      <c r="AM73" s="47">
        <f>versenyek!$DR$11*IFERROR(VLOOKUP(VLOOKUP($A73,versenyek!DQ:DS,3,FALSE),szabalyok!$A$16:$B$23,2,FALSE),0)</f>
        <v>0</v>
      </c>
      <c r="AN73" s="47">
        <f>versenyek!$DU$11*IFERROR(VLOOKUP(VLOOKUP($A73,versenyek!DT:DV,3,FALSE),szabalyok!$A$16:$B$23,2,FALSE),0)</f>
        <v>0</v>
      </c>
      <c r="AO73" s="47">
        <f>versenyek!$DO$11*IFERROR(VLOOKUP(VLOOKUP($A73,versenyek!DN:DP,3,FALSE),szabalyok!$A$16:$B$23,2,FALSE),0)</f>
        <v>0</v>
      </c>
      <c r="AP73" s="47">
        <f>versenyek!$DX$11*IFERROR(VLOOKUP(VLOOKUP($A73,versenyek!DW:DY,3,FALSE),szabalyok!$A$16:$B$23,2,FALSE),0)</f>
        <v>0</v>
      </c>
      <c r="AQ73" s="47" t="e">
        <f>versenyek!$EA$11*IFERROR(VLOOKUP(VLOOKUP($A73,versenyek!DZ:EB,3,FALSE),szabalyok!$A$16:$B$23,2,FALSE),0)</f>
        <v>#DIV/0!</v>
      </c>
      <c r="AR73" s="47" t="e">
        <f>versenyek!$ED$11*IFERROR(VLOOKUP(VLOOKUP($A73,versenyek!EC:EE,3,FALSE),szabalyok!$A$16:$B$23,2,FALSE),0)</f>
        <v>#DIV/0!</v>
      </c>
      <c r="AS73" s="47">
        <f>versenyek!$EG$11*IFERROR(VLOOKUP(VLOOKUP($A73,versenyek!EF:EH,3,FALSE),szabalyok!$A$16:$B$23,2,FALSE),0)</f>
        <v>0</v>
      </c>
      <c r="AT73" s="47">
        <f>versenyek!$EJ$11*IFERROR(VLOOKUP(VLOOKUP($A73,versenyek!EI:EK,3,FALSE),szabalyok!$A$16:$B$23,2,FALSE),0)</f>
        <v>0</v>
      </c>
      <c r="AU73" s="47">
        <f>versenyek!$EM$11*IFERROR(VLOOKUP(VLOOKUP($A73,versenyek!EL:EN,3,FALSE),szabalyok!$A$16:$B$23,2,FALSE),0)</f>
        <v>0</v>
      </c>
      <c r="AV73" s="47">
        <f>versenyek!$EP$11*IFERROR(VLOOKUP(VLOOKUP($A73,versenyek!EO:EQ,3,FALSE),szabalyok!$A$16:$B$23,2,FALSE),0)</f>
        <v>0</v>
      </c>
      <c r="AW73" s="47">
        <f>versenyek!$EY$11*IFERROR(VLOOKUP(VLOOKUP($A73,versenyek!EX:EZ,3,FALSE),szabalyok!$A$16:$B$23,2,FALSE),0)</f>
        <v>0</v>
      </c>
      <c r="AX73" s="47">
        <f>versenyek!$FB$11*IFERROR(VLOOKUP(VLOOKUP($A73,versenyek!FA:FC,3,FALSE),szabalyok!$A$16:$B$23,2,FALSE),0)</f>
        <v>0</v>
      </c>
      <c r="AY73" s="47">
        <f>versenyek!$FE$11*IFERROR(VLOOKUP(VLOOKUP($A73,versenyek!FD:FF,3,FALSE),szabalyok!$A$16:$B$23,2,FALSE),0)</f>
        <v>0</v>
      </c>
      <c r="AZ73" s="47">
        <f>versenyek!$FH$11*IFERROR(VLOOKUP(VLOOKUP($A73,versenyek!FG:FI,3,FALSE),szabalyok!$A$16:$B$23,2,FALSE),0)</f>
        <v>0</v>
      </c>
      <c r="BA73" s="47">
        <f>versenyek!$FK$11*IFERROR(VLOOKUP(VLOOKUP($A73,versenyek!FJ:FL,3,FALSE),szabalyok!$A$16:$B$23,2,FALSE),0)</f>
        <v>0</v>
      </c>
      <c r="BB73" s="47">
        <f>versenyek!$FN$11*IFERROR(VLOOKUP(VLOOKUP($A73,versenyek!FM:FO,3,FALSE),szabalyok!$A$16:$B$23,2,FALSE),0)</f>
        <v>0</v>
      </c>
      <c r="BC73" s="47">
        <f>versenyek!$FQ$11*IFERROR(VLOOKUP(VLOOKUP($A73,versenyek!FP:FR,3,FALSE),szabalyok!$A$16:$B$23,2,FALSE),0)</f>
        <v>0</v>
      </c>
      <c r="BD73" s="47">
        <f>versenyek!$FT$11*IFERROR(VLOOKUP(VLOOKUP($A73,versenyek!FS:FU,3,FALSE),szabalyok!$A$16:$B$23,2,FALSE),0)</f>
        <v>0</v>
      </c>
      <c r="BE73" s="47">
        <f>versenyek!$FW$11*IFERROR(VLOOKUP(VLOOKUP($A73,versenyek!FV:FX,3,FALSE),szabalyok!$A$16:$B$23,2,FALSE),0)</f>
        <v>0</v>
      </c>
      <c r="BF73" s="47">
        <f>versenyek!$FZ$11*IFERROR(VLOOKUP(VLOOKUP($A73,versenyek!FY:GA,3,FALSE),szabalyok!$A$16:$B$23,2,FALSE),0)</f>
        <v>0</v>
      </c>
      <c r="BG73" s="47">
        <f>versenyek!$GC$11*IFERROR(VLOOKUP(VLOOKUP($A73,versenyek!GB:GD,3,FALSE),szabalyok!$A$16:$B$23,2,FALSE),0)</f>
        <v>0</v>
      </c>
      <c r="BH73" s="47">
        <f>versenyek!$GF$11*IFERROR(VLOOKUP(VLOOKUP($A73,versenyek!GE:GG,3,FALSE),szabalyok!$A$16:$B$23,2,FALSE),0)</f>
        <v>0</v>
      </c>
      <c r="BI73" s="47">
        <f>versenyek!$GI$11*IFERROR(VLOOKUP(VLOOKUP($A73,versenyek!GH:GJ,3,FALSE),szabalyok!$A$16:$B$23,2,FALSE),0)</f>
        <v>0</v>
      </c>
      <c r="BJ73" s="47">
        <f>versenyek!$GL$11*IFERROR(VLOOKUP(VLOOKUP($A73,versenyek!GK:GM,3,FALSE),szabalyok!$A$16:$B$23,2,FALSE),0)</f>
        <v>0</v>
      </c>
      <c r="BK73" s="47">
        <f>versenyek!$GO$11*IFERROR(VLOOKUP(VLOOKUP($A73,versenyek!GN:GP,3,FALSE),szabalyok!$A$16:$B$23,2,FALSE),0)</f>
        <v>0</v>
      </c>
      <c r="BL73" s="47">
        <f>versenyek!$GR$11*IFERROR(VLOOKUP(VLOOKUP($A73,versenyek!GQ:GS,3,FALSE),szabalyok!$A$16:$B$23,2,FALSE),0)</f>
        <v>0</v>
      </c>
      <c r="BM73" s="47">
        <f>versenyek!$GX$11*IFERROR(VLOOKUP(VLOOKUP($A73,versenyek!GW:GY,3,FALSE),szabalyok!$A$16:$B$23,2,FALSE),0)</f>
        <v>0</v>
      </c>
      <c r="BN73" s="47">
        <f>versenyek!$GX$11*IFERROR(VLOOKUP(VLOOKUP($A73,versenyek!GX:GZ,3,FALSE),szabalyok!$A$16:$B$23,2,FALSE),0)</f>
        <v>0</v>
      </c>
      <c r="BO73" s="47">
        <f>versenyek!$HD$11*IFERROR(VLOOKUP(VLOOKUP($A73,versenyek!HC:HE,3,FALSE),szabalyok!$A$16:$B$23,2,FALSE),0)</f>
        <v>0</v>
      </c>
      <c r="BP73" s="47">
        <f>versenyek!$HG$11*IFERROR(VLOOKUP(VLOOKUP($A73,versenyek!HF:HH,3,FALSE),szabalyok!$A$16:$B$23,2,FALSE),0)</f>
        <v>0</v>
      </c>
      <c r="BQ73" s="47">
        <f>versenyek!$HJ$11*IFERROR(VLOOKUP(VLOOKUP($A73,versenyek!HI:HK,3,FALSE),szabalyok!$A$16:$B$23,2,FALSE),0)</f>
        <v>0</v>
      </c>
      <c r="BR73" s="47">
        <f>versenyek!$HM$11*IFERROR(VLOOKUP(VLOOKUP($A73,versenyek!HL:HN,3,FALSE),szabalyok!$A$16:$B$23,2,FALSE),0)</f>
        <v>0</v>
      </c>
      <c r="BS73" s="47">
        <f>versenyek!$HP$11*IFERROR(VLOOKUP(VLOOKUP($A73,versenyek!HO:HQ,3,FALSE),szabalyok!$A$16:$B$23,2,FALSE),0)</f>
        <v>33.952253959986386</v>
      </c>
      <c r="BT73" s="47">
        <f>versenyek!$HS$11*IFERROR(VLOOKUP(VLOOKUP($A73,versenyek!HR:HT,3,FALSE),szabalyok!$A$16:$B$23,2,FALSE),0)</f>
        <v>0</v>
      </c>
      <c r="BU73" s="47">
        <f>versenyek!$HV$11*IFERROR(VLOOKUP(VLOOKUP($A73,versenyek!HU:HW,3,FALSE),szabalyok!$A$16:$B$23,2,FALSE),0)</f>
        <v>0</v>
      </c>
      <c r="BV73" s="47">
        <f>versenyek!$HY$11*IFERROR(VLOOKUP(VLOOKUP($A73,versenyek!HX:HZ,3,FALSE),szabalyok!$A$16:$B$23,2,FALSE),0)</f>
        <v>0</v>
      </c>
      <c r="BW73" s="47">
        <f>versenyek!$IB$11*IFERROR(VLOOKUP(VLOOKUP($A73,versenyek!IA:IC,3,FALSE),szabalyok!$A$16:$B$23,2,FALSE),0)</f>
        <v>31.767625461571633</v>
      </c>
      <c r="BX73" s="47">
        <f>versenyek!$IE$11*IFERROR(VLOOKUP(VLOOKUP($A73,versenyek!ID:IF,3,FALSE),szabalyok!$A$16:$B$23,2,FALSE),0)</f>
        <v>0</v>
      </c>
      <c r="BY73" s="47">
        <f>versenyek!$IH$11*IFERROR(VLOOKUP(VLOOKUP($A73,versenyek!IG:II,3,FALSE),szabalyok!$A$16:$B$23,2,FALSE),0)</f>
        <v>0</v>
      </c>
      <c r="BZ73" s="47">
        <f>versenyek!$IK$11*IFERROR(VLOOKUP(VLOOKUP($A73,versenyek!IJ:IL,3,FALSE),szabalyok!$A$16:$B$23,2,FALSE),0)</f>
        <v>0</v>
      </c>
      <c r="CA73" s="47">
        <f>versenyek!$IN$11*IFERROR(VLOOKUP(VLOOKUP($A73,versenyek!IM:IO,3,FALSE),szabalyok!$A$16:$B$23,2,FALSE),0)</f>
        <v>0</v>
      </c>
      <c r="CB73" s="47">
        <f>versenyek!$IW$11*IFERROR(VLOOKUP(VLOOKUP($A73,versenyek!IV:IX,3,FALSE),szabalyok!$A$16:$B$23,2,FALSE),0)</f>
        <v>0</v>
      </c>
      <c r="CC73" s="47">
        <f>versenyek!$IZ$11*IFERROR(VLOOKUP(VLOOKUP($A73,versenyek!IY:JA,3,FALSE),szabalyok!$A$16:$B$23,2,FALSE),0)</f>
        <v>0</v>
      </c>
      <c r="CD73" s="47">
        <f>versenyek!$JC$11*IFERROR(VLOOKUP(VLOOKUP($A73,versenyek!JB:JD,3,FALSE),szabalyok!$A$16:$B$23,2,FALSE),0)</f>
        <v>4.1633438811546739</v>
      </c>
      <c r="CE73" s="47">
        <f>versenyek!$JF$11*IFERROR(VLOOKUP(VLOOKUP($A73,versenyek!JE:JG,3,FALSE),szabalyok!$A$16:$B$23,2,FALSE),0)</f>
        <v>0</v>
      </c>
      <c r="CF73" s="47">
        <f>versenyek!$JI$11*IFERROR(VLOOKUP(VLOOKUP($A73,versenyek!JH:JJ,3,FALSE),szabalyok!$A$16:$B$23,2,FALSE),0)</f>
        <v>0</v>
      </c>
      <c r="CG73" s="47">
        <f>versenyek!$JL$11*IFERROR(VLOOKUP(VLOOKUP($A73,versenyek!JK:JM,3,FALSE),szabalyok!$A$16:$B$23,2,FALSE),0)</f>
        <v>0</v>
      </c>
      <c r="CH73" s="47">
        <f>versenyek!$JO$11*IFERROR(VLOOKUP(VLOOKUP($A73,versenyek!JN:JP,3,FALSE),szabalyok!$A$16:$B$23,2,FALSE),0)</f>
        <v>0</v>
      </c>
      <c r="CI73" s="47">
        <f>versenyek!$JR$11*IFERROR(VLOOKUP(VLOOKUP($A73,versenyek!JQ:JS,3,FALSE),szabalyok!$A$16:$B$23,2,FALSE),0)</f>
        <v>0</v>
      </c>
      <c r="CJ73" s="47">
        <f>versenyek!$JU$11*IFERROR(VLOOKUP(VLOOKUP($A73,versenyek!JT:JV,3,FALSE),szabalyok!$A$16:$B$23,2,FALSE),0)</f>
        <v>0</v>
      </c>
      <c r="CK73" s="47">
        <f>versenyek!$JR$11*IFERROR(VLOOKUP(VLOOKUP($A73,versenyek!JW:JY,3,FALSE),szabalyok!$A$16:$B$23,2,FALSE),0)</f>
        <v>0</v>
      </c>
      <c r="CL73" s="47">
        <f>versenyek!$KA$11*IFERROR(VLOOKUP(VLOOKUP($A73,versenyek!JZ:KB,3,FALSE),szabalyok!$A$16:$B$23,2,FALSE),0)</f>
        <v>0</v>
      </c>
      <c r="CM73" s="47">
        <f>versenyek!$KD$11*IFERROR(VLOOKUP(VLOOKUP($A73,versenyek!KC:KE,3,FALSE),szabalyok!$A$16:$B$23,2,FALSE),0)</f>
        <v>0</v>
      </c>
      <c r="CN73" s="47">
        <f>versenyek!$KG$11*IFERROR(VLOOKUP(VLOOKUP($A73,versenyek!KF:KH,3,FALSE),szabalyok!$A$16:$B$23,2,FALSE),0)</f>
        <v>0</v>
      </c>
      <c r="CO73" s="47">
        <f>versenyek!$KJ$11*IFERROR(VLOOKUP(VLOOKUP($A73,versenyek!KI:KK,3,FALSE),szabalyok!$A$16:$B$23,2,FALSE),0)</f>
        <v>0</v>
      </c>
      <c r="CP73" s="47">
        <f>versenyek!$KM$11*IFERROR(VLOOKUP(VLOOKUP($A73,versenyek!KL:KN,3,FALSE),szabalyok!$A$16:$B$23,2,FALSE),0)</f>
        <v>0</v>
      </c>
      <c r="CQ73" s="47">
        <f>versenyek!$KP$11*IFERROR(VLOOKUP(VLOOKUP($A73,versenyek!KO:KQ,3,FALSE),szabalyok!$A$16:$B$23,2,FALSE),0)</f>
        <v>0</v>
      </c>
      <c r="CR73" s="47">
        <f>versenyek!$KS$11*IFERROR(VLOOKUP(VLOOKUP($A73,versenyek!KR:KT,3,FALSE),szabalyok!$A$16:$B$23,2,FALSE),0)</f>
        <v>0</v>
      </c>
      <c r="CS73" s="47">
        <f>versenyek!$KV$11*IFERROR(VLOOKUP(VLOOKUP($A73,versenyek!KU:KW,3,FALSE),szabalyok!$A$16:$B$23,2,FALSE),0)</f>
        <v>0</v>
      </c>
      <c r="CT73" s="47">
        <f>versenyek!$KY$11*IFERROR(VLOOKUP(VLOOKUP($A73,versenyek!KX:KZ,3,FALSE),szabalyok!$A$16:$B$23,2,FALSE),0)</f>
        <v>0</v>
      </c>
      <c r="CU73" s="47">
        <f>versenyek!$LB$11*IFERROR(VLOOKUP(VLOOKUP($A73,versenyek!LA:LC,3,FALSE),szabalyok!$A$16:$B$23,2,FALSE),0)</f>
        <v>0</v>
      </c>
      <c r="CV73" s="47">
        <f>versenyek!$LE$11*IFERROR(VLOOKUP(VLOOKUP($A73,versenyek!LD:LF,3,FALSE),szabalyok!$A$16:$B$23,2,FALSE),0)</f>
        <v>0</v>
      </c>
      <c r="CW73" s="47">
        <f>versenyek!$LH$11*IFERROR(VLOOKUP(VLOOKUP($A73,versenyek!LG:LI,3,FALSE),szabalyok!$A$16:$B$23,2,FALSE),0)</f>
        <v>0</v>
      </c>
      <c r="CX73" s="47">
        <f>versenyek!$LK$11*IFERROR(VLOOKUP(VLOOKUP($A73,versenyek!LJ:LL,3,FALSE),szabalyok!$A$16:$B$23,2,FALSE),0)</f>
        <v>0</v>
      </c>
      <c r="CY73" s="47">
        <f>versenyek!$LN$11*IFERROR(VLOOKUP(VLOOKUP($A73,versenyek!LM:LO,3,FALSE),szabalyok!$A$16:$B$23,2,FALSE),0)</f>
        <v>0</v>
      </c>
      <c r="CZ73" s="47">
        <f>versenyek!$LQ$11*IFERROR(VLOOKUP(VLOOKUP($A73,versenyek!LP:LR,3,FALSE),szabalyok!$A$16:$B$23,2,FALSE),0)</f>
        <v>0</v>
      </c>
      <c r="DA73" s="47">
        <f>versenyek!$LT$11*IFERROR(VLOOKUP(VLOOKUP($A73,versenyek!LS:LU,3,FALSE),szabalyok!$A$16:$B$23,2,FALSE),0)</f>
        <v>0</v>
      </c>
      <c r="DB73" s="47">
        <f>versenyek!$LW$11*IFERROR(VLOOKUP(VLOOKUP($A73,versenyek!LV:LX,3,FALSE),szabalyok!$A$16:$B$23,2,FALSE),0)</f>
        <v>0</v>
      </c>
      <c r="DC73" s="47">
        <f>versenyek!$LZ$11*IFERROR(VLOOKUP(VLOOKUP($A73,versenyek!LY:MA,3,FALSE),szabalyok!$A$16:$B$23,2,FALSE),0)</f>
        <v>26.849334397596749</v>
      </c>
      <c r="DD73" s="47">
        <f>versenyek!$MC$11*IFERROR(VLOOKUP(VLOOKUP($A73,versenyek!MB:MD,3,FALSE),szabalyok!$A$16:$B$23,2,FALSE),0)</f>
        <v>0</v>
      </c>
      <c r="DE73" s="47">
        <f>versenyek!$ML$11*IFERROR(VLOOKUP(VLOOKUP($A73,versenyek!MK:MM,3,FALSE),szabalyok!$A$16:$B$23,2,FALSE),0)</f>
        <v>0</v>
      </c>
      <c r="DF73" s="47">
        <f>versenyek!$MO$11*IFERROR(VLOOKUP(VLOOKUP($A73,versenyek!MN:MP,3,FALSE),szabalyok!$A$16:$B$23,2,FALSE),0)</f>
        <v>0</v>
      </c>
      <c r="DG73" s="47">
        <f>versenyek!$MR$11*IFERROR(VLOOKUP(VLOOKUP($A73,versenyek!MQ:MS,3,FALSE),szabalyok!$A$16:$B$23,2,FALSE),0)</f>
        <v>0</v>
      </c>
      <c r="DH73" s="47">
        <f>versenyek!$MU$11*IFERROR(VLOOKUP(VLOOKUP($A73,versenyek!MT:MV,3,FALSE),szabalyok!$A$16:$B$23,2,FALSE),0)</f>
        <v>0</v>
      </c>
      <c r="DI73" s="47">
        <f>versenyek!$MX$11*IFERROR(VLOOKUP(VLOOKUP($A73,versenyek!MW:MY,3,FALSE),szabalyok!$A$16:$B$23,2,FALSE),0)</f>
        <v>0</v>
      </c>
      <c r="DJ73" s="47">
        <f>versenyek!$NA$11*IFERROR(VLOOKUP(VLOOKUP($A73,versenyek!MZ:NB,3,FALSE),szabalyok!$A$16:$B$23,2,FALSE),0)</f>
        <v>0</v>
      </c>
      <c r="DK73" s="47">
        <f>versenyek!$ND$11*IFERROR(VLOOKUP(VLOOKUP($A73,versenyek!NC:NE,3,FALSE),szabalyok!$A$16:$B$23,2,FALSE),0)</f>
        <v>0</v>
      </c>
      <c r="DL73" s="47">
        <f>versenyek!$NG$11*IFERROR(VLOOKUP(VLOOKUP($A73,versenyek!NF:NH,3,FALSE),szabalyok!$A$16:$B$23,2,FALSE),0)</f>
        <v>0</v>
      </c>
      <c r="DM73" s="47">
        <f>versenyek!$NJ$11*IFERROR(VLOOKUP(VLOOKUP($A73,versenyek!NI:NK,3,FALSE),szabalyok!$A$16:$B$23,2,FALSE),0)</f>
        <v>0</v>
      </c>
      <c r="DN73" s="47">
        <f>versenyek!$NM$11*IFERROR(VLOOKUP(VLOOKUP($A73,versenyek!NL:NN,3,FALSE),szabalyok!$A$16:$B$23,2,FALSE),0)</f>
        <v>0</v>
      </c>
      <c r="DO73" s="47">
        <f>versenyek!$NP$11*IFERROR(VLOOKUP(VLOOKUP($A73,versenyek!NO:NQ,3,FALSE),szabalyok!$A$16:$B$23,2,FALSE),0)</f>
        <v>0</v>
      </c>
      <c r="DP73" s="47">
        <f>versenyek!$NS$11*IFERROR(VLOOKUP(VLOOKUP($A73,versenyek!NR:NT,3,FALSE),szabalyok!$A$16:$B$23,2,FALSE),0)</f>
        <v>0</v>
      </c>
      <c r="DQ73" s="47">
        <f>versenyek!$NV$11*IFERROR(VLOOKUP(VLOOKUP($A73,versenyek!NU:NW,3,FALSE),szabalyok!$A$16:$B$23,2,FALSE),0)</f>
        <v>0</v>
      </c>
      <c r="DR73" s="47">
        <f>versenyek!$NY$11*IFERROR(VLOOKUP(VLOOKUP($A73,versenyek!NX:NZ,3,FALSE),szabalyok!$A$16:$B$23,2,FALSE),0)</f>
        <v>0</v>
      </c>
      <c r="DS73" s="47">
        <f>versenyek!$OB$11*IFERROR(VLOOKUP(VLOOKUP($A73,versenyek!OA:OC,3,FALSE),szabalyok!$A$16:$B$23,2,FALSE),0)</f>
        <v>0</v>
      </c>
      <c r="DT73" s="47">
        <f>versenyek!$OE$11*IFERROR(VLOOKUP(VLOOKUP($A73,versenyek!OD:OF,3,FALSE),szabalyok!$A$16:$B$23,2,FALSE),0)</f>
        <v>0</v>
      </c>
      <c r="DU73" s="47">
        <f>versenyek!$OH$11*IFERROR(VLOOKUP(VLOOKUP($A73,versenyek!OG:OI,3,FALSE),szabalyok!$A$16:$B$23,2,FALSE),0)</f>
        <v>0</v>
      </c>
      <c r="DV73" s="47">
        <f>versenyek!$OK$11*IFERROR(VLOOKUP(VLOOKUP($A73,versenyek!OJ:OL,3,FALSE),szabalyok!$A$16:$B$23,2,FALSE),0)</f>
        <v>0</v>
      </c>
      <c r="DW73" s="47">
        <f>versenyek!$ON$11*IFERROR(VLOOKUP(VLOOKUP($A73,versenyek!OM:OO,3,FALSE),szabalyok!$A$16:$B$23,2,FALSE),0)</f>
        <v>0</v>
      </c>
      <c r="DX73" s="47">
        <f>versenyek!$OQ$11*IFERROR(VLOOKUP(VLOOKUP($A73,versenyek!OP:OR,3,FALSE),szabalyok!$A$16:$B$23,2,FALSE),0)</f>
        <v>0</v>
      </c>
      <c r="DY73" s="47">
        <f>versenyek!$OT$11*IFERROR(VLOOKUP(VLOOKUP($A73,versenyek!OS:OU,3,FALSE),szabalyok!$A$16:$B$23,2,FALSE),0)</f>
        <v>0</v>
      </c>
      <c r="DZ73" s="47">
        <f>versenyek!$OW$11*IFERROR(VLOOKUP(VLOOKUP($A73,versenyek!OV:OX,3,FALSE),szabalyok!$A$16:$B$23,2,FALSE),0)</f>
        <v>0</v>
      </c>
      <c r="EA73" s="47">
        <f>versenyek!$OZ$11*IFERROR(VLOOKUP(VLOOKUP($A73,versenyek!OY:PA,3,FALSE),szabalyok!$A$16:$B$23,2,FALSE),0)</f>
        <v>0</v>
      </c>
      <c r="EB73" s="47">
        <f>versenyek!$PC$11*IFERROR(VLOOKUP(VLOOKUP($A73,versenyek!PB:PD,3,FALSE),szabalyok!$A$16:$B$23,2,FALSE),0)</f>
        <v>0</v>
      </c>
      <c r="EC73" s="47">
        <f>versenyek!$PF$11*IFERROR(VLOOKUP(VLOOKUP($A73,versenyek!PE:PG,3,FALSE),szabalyok!$A$16:$B$23,2,FALSE),0)</f>
        <v>0</v>
      </c>
      <c r="ED73" s="47">
        <f>versenyek!$PI$11*IFERROR(VLOOKUP(VLOOKUP($A73,versenyek!PH:PJ,3,FALSE),szabalyok!$A$16:$B$23,2,FALSE),0)</f>
        <v>0</v>
      </c>
      <c r="EE73" s="47">
        <f>versenyek!$PL$11*IFERROR(VLOOKUP(VLOOKUP($A73,versenyek!PK:PM,3,FALSE),szabalyok!$A$16:$B$23,2,FALSE),0)</f>
        <v>0</v>
      </c>
      <c r="EF73" s="47">
        <f>versenyek!$PO$11*IFERROR(VLOOKUP(VLOOKUP($A73,versenyek!PN:PP,3,FALSE),szabalyok!$A$16:$B$23,2,FALSE),0)</f>
        <v>0</v>
      </c>
      <c r="EG73" s="47">
        <f>versenyek!$PR$11*IFERROR(VLOOKUP(VLOOKUP($A73,versenyek!PQ:PS,3,FALSE),szabalyok!$A$16:$B$23,2,FALSE),0)</f>
        <v>0</v>
      </c>
      <c r="EH73" s="47">
        <f>versenyek!$PU$11*IFERROR(VLOOKUP(VLOOKUP($A73,versenyek!PT:PV,3,FALSE),szabalyok!$A$16:$B$23,2,FALSE),0)</f>
        <v>0</v>
      </c>
      <c r="EI73" s="47">
        <f>versenyek!$PX$11*IFERROR(VLOOKUP(VLOOKUP($A73,versenyek!PW:PY,3,FALSE),szabalyok!$A$16:$B$23,2,FALSE),0)</f>
        <v>0</v>
      </c>
      <c r="EJ73" s="47">
        <f>versenyek!$QA$11*IFERROR(VLOOKUP(VLOOKUP($A73,versenyek!PZ:QB,3,FALSE),szabalyok!$A$16:$B$23,2,FALSE),0)</f>
        <v>0</v>
      </c>
      <c r="EK73" s="47">
        <f>versenyek!$QD$11*IFERROR(VLOOKUP(VLOOKUP($A73,versenyek!QC:QE,3,FALSE),szabalyok!$A$16:$B$23,2,FALSE),0)</f>
        <v>0</v>
      </c>
      <c r="EL73" s="47">
        <f>versenyek!$QG$11*IFERROR(VLOOKUP(VLOOKUP($A73,versenyek!QF:QH,3,FALSE),szabalyok!$A$16:$B$23,2,FALSE),0)</f>
        <v>0</v>
      </c>
      <c r="EM73" s="47">
        <f>versenyek!$QJ$11*IFERROR(VLOOKUP(VLOOKUP($A73,versenyek!QI:QK,3,FALSE),szabalyok!$A$16:$B$23,2,FALSE),0)</f>
        <v>0</v>
      </c>
      <c r="EN73" s="47">
        <f>versenyek!$QM$11*IFERROR(VLOOKUP(VLOOKUP($A73,versenyek!QL:QN,3,FALSE),szabalyok!$A$16:$B$23,2,FALSE),0)</f>
        <v>0</v>
      </c>
      <c r="EO73" s="47">
        <f>versenyek!$QP$11*IFERROR(VLOOKUP(VLOOKUP($A73,versenyek!QO:QQ,3,FALSE),szabalyok!$A$16:$B$23,2,FALSE),0)</f>
        <v>0</v>
      </c>
      <c r="EP73" s="47">
        <f>versenyek!$QS$11*IFERROR(VLOOKUP(VLOOKUP($A73,versenyek!QR:QT,3,FALSE),szabalyok!$A$16:$B$23,2,FALSE),0)</f>
        <v>0</v>
      </c>
      <c r="EQ73" s="47">
        <f>versenyek!$QV$11*IFERROR(VLOOKUP(VLOOKUP($A73,versenyek!QU:QW,3,FALSE),szabalyok!$A$16:$B$23,2,FALSE),0)</f>
        <v>0</v>
      </c>
      <c r="ER73" s="47">
        <f>versenyek!$RE$11*IFERROR(VLOOKUP(VLOOKUP($A73,versenyek!RD:RF,3,FALSE),szabalyok!$A$16:$B$23,2,FALSE),0)</f>
        <v>0</v>
      </c>
      <c r="ES73" s="47">
        <f>versenyek!$RH$11*IFERROR(VLOOKUP(VLOOKUP($A73,versenyek!RG:RI,3,FALSE),szabalyok!$A$16:$B$23,2,FALSE),0)</f>
        <v>0</v>
      </c>
      <c r="ET73" s="47">
        <f>versenyek!$RK$11*IFERROR(VLOOKUP(VLOOKUP($A73,versenyek!RJ:RL,3,FALSE),szabalyok!$A$16:$B$23,2,FALSE),0)</f>
        <v>0</v>
      </c>
      <c r="EU73" s="47">
        <f>versenyek!$RN$11*IFERROR(VLOOKUP(VLOOKUP($A73,versenyek!RM:RO,3,FALSE),szabalyok!$A$16:$B$23,2,FALSE),0)</f>
        <v>0</v>
      </c>
      <c r="EV73" s="47">
        <f>versenyek!$RQ$11*IFERROR(VLOOKUP(VLOOKUP($A73,versenyek!RP:RR,3,FALSE),szabalyok!$A$16:$B$23,2,FALSE),0)</f>
        <v>0</v>
      </c>
      <c r="EW73" s="47">
        <f>versenyek!$RT$11*IFERROR(VLOOKUP(VLOOKUP($A73,versenyek!RS:RU,3,FALSE),szabalyok!$A$16:$B$23,2,FALSE),0)</f>
        <v>0</v>
      </c>
      <c r="EX73" s="47">
        <f>versenyek!$RW$11*IFERROR(VLOOKUP(VLOOKUP($A73,versenyek!RV:RX,3,FALSE),szabalyok!$A$16:$B$23,2,FALSE),0)</f>
        <v>0</v>
      </c>
      <c r="EY73" s="47">
        <f>versenyek!$RZ$11*IFERROR(VLOOKUP(VLOOKUP($A73,versenyek!RY:SA,3,FALSE),szabalyok!$A$16:$B$23,2,FALSE),0)</f>
        <v>0</v>
      </c>
      <c r="EZ73" s="47">
        <f>versenyek!$SC$11*IFERROR(VLOOKUP(VLOOKUP($A73,versenyek!SB:SD,3,FALSE),szabalyok!$A$16:$B$23,2,FALSE),0)</f>
        <v>0</v>
      </c>
      <c r="FA73" s="47">
        <f>versenyek!$SF$11*IFERROR(VLOOKUP(VLOOKUP($A73,versenyek!SE:SG,3,FALSE),szabalyok!$A$16:$B$23,2,FALSE),0)</f>
        <v>0</v>
      </c>
      <c r="FB73" s="47">
        <f>versenyek!$SI$11*IFERROR(VLOOKUP(VLOOKUP($A73,versenyek!SH:SJ,3,FALSE),szabalyok!$A$16:$B$23,2,FALSE),0)</f>
        <v>0</v>
      </c>
      <c r="FC73" s="47">
        <f>versenyek!$SL$11*IFERROR(VLOOKUP(VLOOKUP($A73,versenyek!SK:SM,3,FALSE),szabalyok!$A$16:$B$23,2,FALSE),0)</f>
        <v>0</v>
      </c>
      <c r="FD73" s="47">
        <f>versenyek!$SO$11*IFERROR(VLOOKUP(VLOOKUP($A73,versenyek!SN:SP,3,FALSE),szabalyok!$A$16:$B$23,2,FALSE),0)</f>
        <v>0</v>
      </c>
      <c r="FE73" s="47">
        <f>versenyek!$SR$11*IFERROR(VLOOKUP(VLOOKUP($A73,versenyek!SQ:SS,3,FALSE),szabalyok!$A$16:$B$23,2,FALSE),0)</f>
        <v>0</v>
      </c>
      <c r="FF73" s="47">
        <f>versenyek!$SU$11*IFERROR(VLOOKUP(VLOOKUP($A73,versenyek!ST:SV,3,FALSE),szabalyok!$A$16:$B$23,2,FALSE),0)</f>
        <v>0</v>
      </c>
      <c r="FG73" s="47">
        <f>versenyek!$SX$11*IFERROR(VLOOKUP(VLOOKUP($A73,versenyek!SW:SY,3,FALSE),szabalyok!$A$16:$B$23,2,FALSE),0)</f>
        <v>0</v>
      </c>
      <c r="FH73" s="47">
        <f>versenyek!$TA$11*IFERROR(VLOOKUP(VLOOKUP($A73,versenyek!SZ:TB,3,FALSE),szabalyok!$A$16:$B$23,2,FALSE),0)</f>
        <v>0</v>
      </c>
      <c r="FI73" s="47">
        <f>versenyek!$TD$11*IFERROR(VLOOKUP(VLOOKUP($A73,versenyek!TC:TE,3,FALSE),szabalyok!$A$16:$B$23,2,FALSE),0)</f>
        <v>0</v>
      </c>
      <c r="FJ73" s="47">
        <f>versenyek!$TG$11*IFERROR(VLOOKUP(VLOOKUP($A73,versenyek!TF:TH,3,FALSE),szabalyok!$A$16:$B$23,2,FALSE),0)</f>
        <v>0</v>
      </c>
      <c r="FK73" s="47">
        <f>versenyek!$TJ$11*IFERROR(VLOOKUP(VLOOKUP($A73,versenyek!TI:TK,3,FALSE),szabalyok!$A$16:$B$23,2,FALSE),0)</f>
        <v>0</v>
      </c>
      <c r="FL73" s="47">
        <f>versenyek!$TM$11*IFERROR(VLOOKUP(VLOOKUP($A73,versenyek!TL:TN,3,FALSE),szabalyok!$A$16:$B$23,2,FALSE),0)</f>
        <v>0</v>
      </c>
      <c r="FM73" s="47">
        <f>versenyek!$TP$11*IFERROR(VLOOKUP(VLOOKUP($A73,versenyek!TO:TQ,3,FALSE),szabalyok!$A$16:$B$23,2,FALSE),0)</f>
        <v>0</v>
      </c>
      <c r="FN73" s="47">
        <f>versenyek!$TS$11*IFERROR(VLOOKUP(VLOOKUP($A73,versenyek!TR:TT,3,FALSE),szabalyok!$A$16:$B$23,2,FALSE),0)</f>
        <v>0</v>
      </c>
      <c r="FO73" s="47"/>
      <c r="FP73" s="235">
        <f t="shared" si="2"/>
        <v>0</v>
      </c>
    </row>
    <row r="74" spans="1:172">
      <c r="A74" s="1" t="s">
        <v>1230</v>
      </c>
      <c r="B74" s="47">
        <v>0</v>
      </c>
      <c r="C74" s="47">
        <v>0</v>
      </c>
      <c r="D74" s="47">
        <v>0</v>
      </c>
      <c r="E74" s="47">
        <v>0</v>
      </c>
      <c r="F74" s="47">
        <v>0</v>
      </c>
      <c r="G74" s="47">
        <v>0</v>
      </c>
      <c r="H74" s="47">
        <v>0</v>
      </c>
      <c r="I74" s="47">
        <v>3.2733549331269831</v>
      </c>
      <c r="J74" s="47">
        <v>0</v>
      </c>
      <c r="K74" s="47">
        <v>0</v>
      </c>
      <c r="L74" s="47">
        <v>0</v>
      </c>
      <c r="M74" s="47">
        <v>0</v>
      </c>
      <c r="N74" s="47">
        <v>0</v>
      </c>
      <c r="O74" s="47">
        <v>0</v>
      </c>
      <c r="P74" s="47">
        <v>0</v>
      </c>
      <c r="Q74" s="47">
        <v>0</v>
      </c>
      <c r="R74" s="47">
        <f>versenyek!$BD$11*IFERROR(VLOOKUP(VLOOKUP($A74,versenyek!BC:BE,3,FALSE),szabalyok!$A$16:$B$23,2,FALSE),0)</f>
        <v>0</v>
      </c>
      <c r="S74" s="47">
        <f>versenyek!$BG$11*IFERROR(VLOOKUP(VLOOKUP($A74,versenyek!BF:BH,3,FALSE),szabalyok!$A$16:$B$23,2,FALSE),0)</f>
        <v>0</v>
      </c>
      <c r="T74" s="47">
        <f>versenyek!$BJ$11*IFERROR(VLOOKUP(VLOOKUP($A74,versenyek!BI:BK,3,FALSE),szabalyok!$A$16:$B$23,2,FALSE),0)</f>
        <v>0</v>
      </c>
      <c r="U74" s="47">
        <f>versenyek!$BM$11*IFERROR(VLOOKUP(VLOOKUP($A74,versenyek!BL:BN,3,FALSE),szabalyok!$A$16:$B$23,2,FALSE),0)</f>
        <v>0</v>
      </c>
      <c r="V74" s="47">
        <f>versenyek!$BP$11*IFERROR(VLOOKUP(VLOOKUP($A74,versenyek!BO:BQ,3,FALSE),szabalyok!$A$16:$B$23,2,FALSE),0)</f>
        <v>0</v>
      </c>
      <c r="W74" s="47">
        <f>versenyek!$BS$11*IFERROR(VLOOKUP(VLOOKUP($A74,versenyek!BR:BT,3,FALSE),szabalyok!$A$16:$B$23,2,FALSE),0)</f>
        <v>0</v>
      </c>
      <c r="X74" s="47">
        <f>versenyek!$BV$11*IFERROR(VLOOKUP(VLOOKUP($A74,versenyek!BU:BW,3,FALSE),szabalyok!$A$16:$B$23,2,FALSE),0)</f>
        <v>0</v>
      </c>
      <c r="Y74" s="47">
        <f>versenyek!$BY$11*IFERROR(VLOOKUP(VLOOKUP($A74,versenyek!BX:BZ,3,FALSE),szabalyok!$A$16:$B$23,2,FALSE),0)</f>
        <v>0</v>
      </c>
      <c r="Z74" s="47">
        <f>versenyek!$CB$11*IFERROR(VLOOKUP(VLOOKUP($A74,versenyek!CA:CC,3,FALSE),szabalyok!$A$16:$B$23,2,FALSE),0)</f>
        <v>0</v>
      </c>
      <c r="AA74" s="47">
        <f>versenyek!$CE$11*IFERROR(VLOOKUP(VLOOKUP($A74,versenyek!CD:CF,3,FALSE),szabalyok!$A$16:$B$23,2,FALSE),0)</f>
        <v>0</v>
      </c>
      <c r="AB74" s="47">
        <f>versenyek!$CH$11*IFERROR(VLOOKUP(VLOOKUP($A74,versenyek!CG:CI,3,FALSE),szabalyok!$A$16:$B$23,2,FALSE),0)</f>
        <v>0</v>
      </c>
      <c r="AC74" s="47">
        <f>versenyek!$CK$11*IFERROR(VLOOKUP(VLOOKUP($A74,versenyek!CJ:CL,3,FALSE),szabalyok!$A$16:$B$23,2,FALSE),0)</f>
        <v>0</v>
      </c>
      <c r="AD74" s="47">
        <f>versenyek!$CN$11*IFERROR(VLOOKUP(VLOOKUP($A74,versenyek!CM:CO,3,FALSE),szabalyok!$A$16:$B$23,2,FALSE),0)</f>
        <v>0</v>
      </c>
      <c r="AE74" s="47">
        <f>versenyek!$CQ$11*IFERROR(VLOOKUP(VLOOKUP($A74,versenyek!CP:CR,3,FALSE),szabalyok!$A$16:$B$23,2,FALSE),0)</f>
        <v>0</v>
      </c>
      <c r="AF74" s="47">
        <f>versenyek!$CT$11*IFERROR(VLOOKUP(VLOOKUP($A74,versenyek!CS:CU,3,FALSE),szabalyok!$A$16:$B$23,2,FALSE),0)</f>
        <v>32.592393384406854</v>
      </c>
      <c r="AG74" s="47">
        <f>versenyek!$CW$11*IFERROR(VLOOKUP(VLOOKUP($A74,versenyek!CV:CX,3,FALSE),szabalyok!$A$16:$B$23,2,FALSE),0)</f>
        <v>0</v>
      </c>
      <c r="AH74" s="47">
        <f>versenyek!$CZ$11*IFERROR(VLOOKUP(VLOOKUP($A74,versenyek!CY:DA,3,FALSE),szabalyok!$A$16:$B$23,2,FALSE),0)</f>
        <v>0</v>
      </c>
      <c r="AI74" s="47">
        <f>versenyek!$DC$11*IFERROR(VLOOKUP(VLOOKUP($A74,versenyek!DB:DD,3,FALSE),szabalyok!$A$16:$B$23,2,FALSE),0)</f>
        <v>0</v>
      </c>
      <c r="AJ74" s="47">
        <f>versenyek!$DF$11*IFERROR(VLOOKUP(VLOOKUP($A74,versenyek!DE:DG,3,FALSE),szabalyok!$A$16:$B$23,2,FALSE),0)</f>
        <v>0</v>
      </c>
      <c r="AK74" s="47">
        <f>versenyek!$DI$11*IFERROR(VLOOKUP(VLOOKUP($A74,versenyek!DH:DJ,3,FALSE),szabalyok!$A$16:$B$23,2,FALSE),0)</f>
        <v>0</v>
      </c>
      <c r="AL74" s="47">
        <f>versenyek!$DL$11*IFERROR(VLOOKUP(VLOOKUP($A74,versenyek!DK:DM,3,FALSE),szabalyok!$A$16:$B$23,2,FALSE),0)</f>
        <v>0</v>
      </c>
      <c r="AM74" s="47">
        <f>versenyek!$DR$11*IFERROR(VLOOKUP(VLOOKUP($A74,versenyek!DQ:DS,3,FALSE),szabalyok!$A$16:$B$23,2,FALSE),0)</f>
        <v>0</v>
      </c>
      <c r="AN74" s="47">
        <f>versenyek!$DU$11*IFERROR(VLOOKUP(VLOOKUP($A74,versenyek!DT:DV,3,FALSE),szabalyok!$A$16:$B$23,2,FALSE),0)</f>
        <v>0</v>
      </c>
      <c r="AO74" s="47">
        <f>versenyek!$DO$11*IFERROR(VLOOKUP(VLOOKUP($A74,versenyek!DN:DP,3,FALSE),szabalyok!$A$16:$B$23,2,FALSE),0)</f>
        <v>4.5536414572747539</v>
      </c>
      <c r="AP74" s="47">
        <f>versenyek!$DX$11*IFERROR(VLOOKUP(VLOOKUP($A74,versenyek!DW:DY,3,FALSE),szabalyok!$A$16:$B$23,2,FALSE),0)</f>
        <v>0</v>
      </c>
      <c r="AQ74" s="47" t="e">
        <f>versenyek!$EA$11*IFERROR(VLOOKUP(VLOOKUP($A74,versenyek!DZ:EB,3,FALSE),szabalyok!$A$16:$B$23,2,FALSE),0)</f>
        <v>#DIV/0!</v>
      </c>
      <c r="AR74" s="47" t="e">
        <f>versenyek!$ED$11*IFERROR(VLOOKUP(VLOOKUP($A74,versenyek!EC:EE,3,FALSE),szabalyok!$A$16:$B$23,2,FALSE),0)</f>
        <v>#DIV/0!</v>
      </c>
      <c r="AS74" s="47">
        <f>versenyek!$EG$11*IFERROR(VLOOKUP(VLOOKUP($A74,versenyek!EF:EH,3,FALSE),szabalyok!$A$16:$B$23,2,FALSE),0)</f>
        <v>0</v>
      </c>
      <c r="AT74" s="47">
        <f>versenyek!$EJ$11*IFERROR(VLOOKUP(VLOOKUP($A74,versenyek!EI:EK,3,FALSE),szabalyok!$A$16:$B$23,2,FALSE),0)</f>
        <v>0</v>
      </c>
      <c r="AU74" s="47">
        <f>versenyek!$EM$11*IFERROR(VLOOKUP(VLOOKUP($A74,versenyek!EL:EN,3,FALSE),szabalyok!$A$16:$B$23,2,FALSE),0)</f>
        <v>0</v>
      </c>
      <c r="AV74" s="47">
        <f>versenyek!$EP$11*IFERROR(VLOOKUP(VLOOKUP($A74,versenyek!EO:EQ,3,FALSE),szabalyok!$A$16:$B$23,2,FALSE),0)</f>
        <v>0</v>
      </c>
      <c r="AW74" s="47">
        <f>versenyek!$EY$11*IFERROR(VLOOKUP(VLOOKUP($A74,versenyek!EX:EZ,3,FALSE),szabalyok!$A$16:$B$23,2,FALSE),0)</f>
        <v>0</v>
      </c>
      <c r="AX74" s="47">
        <f>versenyek!$FB$11*IFERROR(VLOOKUP(VLOOKUP($A74,versenyek!FA:FC,3,FALSE),szabalyok!$A$16:$B$23,2,FALSE),0)</f>
        <v>0</v>
      </c>
      <c r="AY74" s="47">
        <f>versenyek!$FE$11*IFERROR(VLOOKUP(VLOOKUP($A74,versenyek!FD:FF,3,FALSE),szabalyok!$A$16:$B$23,2,FALSE),0)</f>
        <v>0</v>
      </c>
      <c r="AZ74" s="47">
        <f>versenyek!$FH$11*IFERROR(VLOOKUP(VLOOKUP($A74,versenyek!FG:FI,3,FALSE),szabalyok!$A$16:$B$23,2,FALSE),0)</f>
        <v>24.882593255693227</v>
      </c>
      <c r="BA74" s="47">
        <f>versenyek!$FK$11*IFERROR(VLOOKUP(VLOOKUP($A74,versenyek!FJ:FL,3,FALSE),szabalyok!$A$16:$B$23,2,FALSE),0)</f>
        <v>0</v>
      </c>
      <c r="BB74" s="47">
        <f>versenyek!$FN$11*IFERROR(VLOOKUP(VLOOKUP($A74,versenyek!FM:FO,3,FALSE),szabalyok!$A$16:$B$23,2,FALSE),0)</f>
        <v>0</v>
      </c>
      <c r="BC74" s="47">
        <f>versenyek!$FQ$11*IFERROR(VLOOKUP(VLOOKUP($A74,versenyek!FP:FR,3,FALSE),szabalyok!$A$16:$B$23,2,FALSE),0)</f>
        <v>0</v>
      </c>
      <c r="BD74" s="47">
        <f>versenyek!$FT$11*IFERROR(VLOOKUP(VLOOKUP($A74,versenyek!FS:FU,3,FALSE),szabalyok!$A$16:$B$23,2,FALSE),0)</f>
        <v>0</v>
      </c>
      <c r="BE74" s="47">
        <f>versenyek!$FW$11*IFERROR(VLOOKUP(VLOOKUP($A74,versenyek!FV:FX,3,FALSE),szabalyok!$A$16:$B$23,2,FALSE),0)</f>
        <v>0</v>
      </c>
      <c r="BF74" s="47">
        <f>versenyek!$FZ$11*IFERROR(VLOOKUP(VLOOKUP($A74,versenyek!FY:GA,3,FALSE),szabalyok!$A$16:$B$23,2,FALSE),0)</f>
        <v>0</v>
      </c>
      <c r="BG74" s="47">
        <f>versenyek!$GC$11*IFERROR(VLOOKUP(VLOOKUP($A74,versenyek!GB:GD,3,FALSE),szabalyok!$A$16:$B$23,2,FALSE),0)</f>
        <v>0</v>
      </c>
      <c r="BH74" s="47">
        <f>versenyek!$GF$11*IFERROR(VLOOKUP(VLOOKUP($A74,versenyek!GE:GG,3,FALSE),szabalyok!$A$16:$B$23,2,FALSE),0)</f>
        <v>0</v>
      </c>
      <c r="BI74" s="47">
        <f>versenyek!$GI$11*IFERROR(VLOOKUP(VLOOKUP($A74,versenyek!GH:GJ,3,FALSE),szabalyok!$A$16:$B$23,2,FALSE),0)</f>
        <v>0</v>
      </c>
      <c r="BJ74" s="47">
        <f>versenyek!$GL$11*IFERROR(VLOOKUP(VLOOKUP($A74,versenyek!GK:GM,3,FALSE),szabalyok!$A$16:$B$23,2,FALSE),0)</f>
        <v>0</v>
      </c>
      <c r="BK74" s="47">
        <f>versenyek!$GO$11*IFERROR(VLOOKUP(VLOOKUP($A74,versenyek!GN:GP,3,FALSE),szabalyok!$A$16:$B$23,2,FALSE),0)</f>
        <v>0</v>
      </c>
      <c r="BL74" s="47">
        <f>versenyek!$GR$11*IFERROR(VLOOKUP(VLOOKUP($A74,versenyek!GQ:GS,3,FALSE),szabalyok!$A$16:$B$23,2,FALSE),0)</f>
        <v>0</v>
      </c>
      <c r="BM74" s="47">
        <f>versenyek!$GX$11*IFERROR(VLOOKUP(VLOOKUP($A74,versenyek!GW:GY,3,FALSE),szabalyok!$A$16:$B$23,2,FALSE),0)</f>
        <v>0</v>
      </c>
      <c r="BN74" s="47">
        <f>versenyek!$GX$11*IFERROR(VLOOKUP(VLOOKUP($A74,versenyek!GX:GZ,3,FALSE),szabalyok!$A$16:$B$23,2,FALSE),0)</f>
        <v>0</v>
      </c>
      <c r="BO74" s="47">
        <f>versenyek!$HD$11*IFERROR(VLOOKUP(VLOOKUP($A74,versenyek!HC:HE,3,FALSE),szabalyok!$A$16:$B$23,2,FALSE),0)</f>
        <v>0</v>
      </c>
      <c r="BP74" s="47">
        <f>versenyek!$HG$11*IFERROR(VLOOKUP(VLOOKUP($A74,versenyek!HF:HH,3,FALSE),szabalyok!$A$16:$B$23,2,FALSE),0)</f>
        <v>0</v>
      </c>
      <c r="BQ74" s="47">
        <f>versenyek!$HJ$11*IFERROR(VLOOKUP(VLOOKUP($A74,versenyek!HI:HK,3,FALSE),szabalyok!$A$16:$B$23,2,FALSE),0)</f>
        <v>18.898663485513353</v>
      </c>
      <c r="BR74" s="47">
        <f>versenyek!$HM$11*IFERROR(VLOOKUP(VLOOKUP($A74,versenyek!HL:HN,3,FALSE),szabalyok!$A$16:$B$23,2,FALSE),0)</f>
        <v>0</v>
      </c>
      <c r="BS74" s="47">
        <f>versenyek!$HP$11*IFERROR(VLOOKUP(VLOOKUP($A74,versenyek!HO:HQ,3,FALSE),szabalyok!$A$16:$B$23,2,FALSE),0)</f>
        <v>0</v>
      </c>
      <c r="BT74" s="47">
        <f>versenyek!$HS$11*IFERROR(VLOOKUP(VLOOKUP($A74,versenyek!HR:HT,3,FALSE),szabalyok!$A$16:$B$23,2,FALSE),0)</f>
        <v>0</v>
      </c>
      <c r="BU74" s="47">
        <f>versenyek!$HV$11*IFERROR(VLOOKUP(VLOOKUP($A74,versenyek!HU:HW,3,FALSE),szabalyok!$A$16:$B$23,2,FALSE),0)</f>
        <v>0</v>
      </c>
      <c r="BV74" s="47">
        <f>versenyek!$HY$11*IFERROR(VLOOKUP(VLOOKUP($A74,versenyek!HX:HZ,3,FALSE),szabalyok!$A$16:$B$23,2,FALSE),0)</f>
        <v>0</v>
      </c>
      <c r="BW74" s="47">
        <f>versenyek!$IB$11*IFERROR(VLOOKUP(VLOOKUP($A74,versenyek!IA:IC,3,FALSE),szabalyok!$A$16:$B$23,2,FALSE),0)</f>
        <v>0</v>
      </c>
      <c r="BX74" s="47">
        <f>versenyek!$IE$11*IFERROR(VLOOKUP(VLOOKUP($A74,versenyek!ID:IF,3,FALSE),szabalyok!$A$16:$B$23,2,FALSE),0)</f>
        <v>0</v>
      </c>
      <c r="BY74" s="47">
        <f>versenyek!$IH$11*IFERROR(VLOOKUP(VLOOKUP($A74,versenyek!IG:II,3,FALSE),szabalyok!$A$16:$B$23,2,FALSE),0)</f>
        <v>0</v>
      </c>
      <c r="BZ74" s="47">
        <f>versenyek!$IK$11*IFERROR(VLOOKUP(VLOOKUP($A74,versenyek!IJ:IL,3,FALSE),szabalyok!$A$16:$B$23,2,FALSE),0)</f>
        <v>0</v>
      </c>
      <c r="CA74" s="47">
        <f>versenyek!$IN$11*IFERROR(VLOOKUP(VLOOKUP($A74,versenyek!IM:IO,3,FALSE),szabalyok!$A$16:$B$23,2,FALSE),0)</f>
        <v>0</v>
      </c>
      <c r="CB74" s="47">
        <f>versenyek!$IW$11*IFERROR(VLOOKUP(VLOOKUP($A74,versenyek!IV:IX,3,FALSE),szabalyok!$A$16:$B$23,2,FALSE),0)</f>
        <v>0</v>
      </c>
      <c r="CC74" s="47">
        <f>versenyek!$IZ$11*IFERROR(VLOOKUP(VLOOKUP($A74,versenyek!IY:JA,3,FALSE),szabalyok!$A$16:$B$23,2,FALSE),0)</f>
        <v>0</v>
      </c>
      <c r="CD74" s="47">
        <f>versenyek!$JC$11*IFERROR(VLOOKUP(VLOOKUP($A74,versenyek!JB:JD,3,FALSE),szabalyok!$A$16:$B$23,2,FALSE),0)</f>
        <v>0</v>
      </c>
      <c r="CE74" s="47">
        <f>versenyek!$JF$11*IFERROR(VLOOKUP(VLOOKUP($A74,versenyek!JE:JG,3,FALSE),szabalyok!$A$16:$B$23,2,FALSE),0)</f>
        <v>0</v>
      </c>
      <c r="CF74" s="47">
        <f>versenyek!$JI$11*IFERROR(VLOOKUP(VLOOKUP($A74,versenyek!JH:JJ,3,FALSE),szabalyok!$A$16:$B$23,2,FALSE),0)</f>
        <v>0</v>
      </c>
      <c r="CG74" s="47">
        <f>versenyek!$JL$11*IFERROR(VLOOKUP(VLOOKUP($A74,versenyek!JK:JM,3,FALSE),szabalyok!$A$16:$B$23,2,FALSE),0)</f>
        <v>0</v>
      </c>
      <c r="CH74" s="47">
        <f>versenyek!$JO$11*IFERROR(VLOOKUP(VLOOKUP($A74,versenyek!JN:JP,3,FALSE),szabalyok!$A$16:$B$23,2,FALSE),0)</f>
        <v>0</v>
      </c>
      <c r="CI74" s="47">
        <f>versenyek!$JR$11*IFERROR(VLOOKUP(VLOOKUP($A74,versenyek!JQ:JS,3,FALSE),szabalyok!$A$16:$B$23,2,FALSE),0)</f>
        <v>0</v>
      </c>
      <c r="CJ74" s="47">
        <f>versenyek!$JU$11*IFERROR(VLOOKUP(VLOOKUP($A74,versenyek!JT:JV,3,FALSE),szabalyok!$A$16:$B$23,2,FALSE),0)</f>
        <v>0</v>
      </c>
      <c r="CK74" s="47">
        <f>versenyek!$JR$11*IFERROR(VLOOKUP(VLOOKUP($A74,versenyek!JW:JY,3,FALSE),szabalyok!$A$16:$B$23,2,FALSE),0)</f>
        <v>0</v>
      </c>
      <c r="CL74" s="47">
        <f>versenyek!$KA$11*IFERROR(VLOOKUP(VLOOKUP($A74,versenyek!JZ:KB,3,FALSE),szabalyok!$A$16:$B$23,2,FALSE),0)</f>
        <v>0</v>
      </c>
      <c r="CM74" s="47">
        <f>versenyek!$KD$11*IFERROR(VLOOKUP(VLOOKUP($A74,versenyek!KC:KE,3,FALSE),szabalyok!$A$16:$B$23,2,FALSE),0)</f>
        <v>0</v>
      </c>
      <c r="CN74" s="47">
        <f>versenyek!$KG$11*IFERROR(VLOOKUP(VLOOKUP($A74,versenyek!KF:KH,3,FALSE),szabalyok!$A$16:$B$23,2,FALSE),0)</f>
        <v>0</v>
      </c>
      <c r="CO74" s="47">
        <f>versenyek!$KJ$11*IFERROR(VLOOKUP(VLOOKUP($A74,versenyek!KI:KK,3,FALSE),szabalyok!$A$16:$B$23,2,FALSE),0)</f>
        <v>0</v>
      </c>
      <c r="CP74" s="47">
        <f>versenyek!$KM$11*IFERROR(VLOOKUP(VLOOKUP($A74,versenyek!KL:KN,3,FALSE),szabalyok!$A$16:$B$23,2,FALSE),0)</f>
        <v>0</v>
      </c>
      <c r="CQ74" s="47">
        <f>versenyek!$KP$11*IFERROR(VLOOKUP(VLOOKUP($A74,versenyek!KO:KQ,3,FALSE),szabalyok!$A$16:$B$23,2,FALSE),0)</f>
        <v>0</v>
      </c>
      <c r="CR74" s="47">
        <f>versenyek!$KS$11*IFERROR(VLOOKUP(VLOOKUP($A74,versenyek!KR:KT,3,FALSE),szabalyok!$A$16:$B$23,2,FALSE),0)</f>
        <v>0</v>
      </c>
      <c r="CS74" s="47">
        <f>versenyek!$KV$11*IFERROR(VLOOKUP(VLOOKUP($A74,versenyek!KU:KW,3,FALSE),szabalyok!$A$16:$B$23,2,FALSE),0)</f>
        <v>0</v>
      </c>
      <c r="CT74" s="47">
        <f>versenyek!$KY$11*IFERROR(VLOOKUP(VLOOKUP($A74,versenyek!KX:KZ,3,FALSE),szabalyok!$A$16:$B$23,2,FALSE),0)</f>
        <v>0</v>
      </c>
      <c r="CU74" s="47">
        <f>versenyek!$LB$11*IFERROR(VLOOKUP(VLOOKUP($A74,versenyek!LA:LC,3,FALSE),szabalyok!$A$16:$B$23,2,FALSE),0)</f>
        <v>0</v>
      </c>
      <c r="CV74" s="47">
        <f>versenyek!$LE$11*IFERROR(VLOOKUP(VLOOKUP($A74,versenyek!LD:LF,3,FALSE),szabalyok!$A$16:$B$23,2,FALSE),0)</f>
        <v>0</v>
      </c>
      <c r="CW74" s="47">
        <f>versenyek!$LH$11*IFERROR(VLOOKUP(VLOOKUP($A74,versenyek!LG:LI,3,FALSE),szabalyok!$A$16:$B$23,2,FALSE),0)</f>
        <v>0</v>
      </c>
      <c r="CX74" s="47">
        <f>versenyek!$LK$11*IFERROR(VLOOKUP(VLOOKUP($A74,versenyek!LJ:LL,3,FALSE),szabalyok!$A$16:$B$23,2,FALSE),0)</f>
        <v>42.931289371591468</v>
      </c>
      <c r="CY74" s="47">
        <f>versenyek!$LN$11*IFERROR(VLOOKUP(VLOOKUP($A74,versenyek!LM:LO,3,FALSE),szabalyok!$A$16:$B$23,2,FALSE),0)</f>
        <v>0</v>
      </c>
      <c r="CZ74" s="47">
        <f>versenyek!$LQ$11*IFERROR(VLOOKUP(VLOOKUP($A74,versenyek!LP:LR,3,FALSE),szabalyok!$A$16:$B$23,2,FALSE),0)</f>
        <v>0</v>
      </c>
      <c r="DA74" s="47">
        <f>versenyek!$LT$11*IFERROR(VLOOKUP(VLOOKUP($A74,versenyek!LS:LU,3,FALSE),szabalyok!$A$16:$B$23,2,FALSE),0)</f>
        <v>0</v>
      </c>
      <c r="DB74" s="47">
        <f>versenyek!$LW$11*IFERROR(VLOOKUP(VLOOKUP($A74,versenyek!LV:LX,3,FALSE),szabalyok!$A$16:$B$23,2,FALSE),0)</f>
        <v>0</v>
      </c>
      <c r="DC74" s="47">
        <f>versenyek!$LZ$11*IFERROR(VLOOKUP(VLOOKUP($A74,versenyek!LY:MA,3,FALSE),szabalyok!$A$16:$B$23,2,FALSE),0)</f>
        <v>0</v>
      </c>
      <c r="DD74" s="47">
        <f>versenyek!$MC$11*IFERROR(VLOOKUP(VLOOKUP($A74,versenyek!MB:MD,3,FALSE),szabalyok!$A$16:$B$23,2,FALSE),0)</f>
        <v>0</v>
      </c>
      <c r="DE74" s="47">
        <f>versenyek!$ML$11*IFERROR(VLOOKUP(VLOOKUP($A74,versenyek!MK:MM,3,FALSE),szabalyok!$A$16:$B$23,2,FALSE),0)</f>
        <v>0</v>
      </c>
      <c r="DF74" s="47">
        <f>versenyek!$MO$11*IFERROR(VLOOKUP(VLOOKUP($A74,versenyek!MN:MP,3,FALSE),szabalyok!$A$16:$B$23,2,FALSE),0)</f>
        <v>0</v>
      </c>
      <c r="DG74" s="47">
        <f>versenyek!$MR$11*IFERROR(VLOOKUP(VLOOKUP($A74,versenyek!MQ:MS,3,FALSE),szabalyok!$A$16:$B$23,2,FALSE),0)</f>
        <v>0</v>
      </c>
      <c r="DH74" s="47">
        <f>versenyek!$MU$11*IFERROR(VLOOKUP(VLOOKUP($A74,versenyek!MT:MV,3,FALSE),szabalyok!$A$16:$B$23,2,FALSE),0)</f>
        <v>0</v>
      </c>
      <c r="DI74" s="47">
        <f>versenyek!$MX$11*IFERROR(VLOOKUP(VLOOKUP($A74,versenyek!MW:MY,3,FALSE),szabalyok!$A$16:$B$23,2,FALSE),0)</f>
        <v>0</v>
      </c>
      <c r="DJ74" s="47">
        <f>versenyek!$NA$11*IFERROR(VLOOKUP(VLOOKUP($A74,versenyek!MZ:NB,3,FALSE),szabalyok!$A$16:$B$23,2,FALSE),0)</f>
        <v>0</v>
      </c>
      <c r="DK74" s="47">
        <f>versenyek!$ND$11*IFERROR(VLOOKUP(VLOOKUP($A74,versenyek!NC:NE,3,FALSE),szabalyok!$A$16:$B$23,2,FALSE),0)</f>
        <v>0</v>
      </c>
      <c r="DL74" s="47">
        <f>versenyek!$NG$11*IFERROR(VLOOKUP(VLOOKUP($A74,versenyek!NF:NH,3,FALSE),szabalyok!$A$16:$B$23,2,FALSE),0)</f>
        <v>0</v>
      </c>
      <c r="DM74" s="47">
        <f>versenyek!$NJ$11*IFERROR(VLOOKUP(VLOOKUP($A74,versenyek!NI:NK,3,FALSE),szabalyok!$A$16:$B$23,2,FALSE),0)</f>
        <v>0</v>
      </c>
      <c r="DN74" s="47">
        <f>versenyek!$NM$11*IFERROR(VLOOKUP(VLOOKUP($A74,versenyek!NL:NN,3,FALSE),szabalyok!$A$16:$B$23,2,FALSE),0)</f>
        <v>0</v>
      </c>
      <c r="DO74" s="47">
        <f>versenyek!$NP$11*IFERROR(VLOOKUP(VLOOKUP($A74,versenyek!NO:NQ,3,FALSE),szabalyok!$A$16:$B$23,2,FALSE),0)</f>
        <v>0</v>
      </c>
      <c r="DP74" s="47">
        <f>versenyek!$NS$11*IFERROR(VLOOKUP(VLOOKUP($A74,versenyek!NR:NT,3,FALSE),szabalyok!$A$16:$B$23,2,FALSE),0)</f>
        <v>0</v>
      </c>
      <c r="DQ74" s="47">
        <f>versenyek!$NV$11*IFERROR(VLOOKUP(VLOOKUP($A74,versenyek!NU:NW,3,FALSE),szabalyok!$A$16:$B$23,2,FALSE),0)</f>
        <v>0</v>
      </c>
      <c r="DR74" s="47">
        <f>versenyek!$NY$11*IFERROR(VLOOKUP(VLOOKUP($A74,versenyek!NX:NZ,3,FALSE),szabalyok!$A$16:$B$23,2,FALSE),0)</f>
        <v>0</v>
      </c>
      <c r="DS74" s="47">
        <f>versenyek!$OB$11*IFERROR(VLOOKUP(VLOOKUP($A74,versenyek!OA:OC,3,FALSE),szabalyok!$A$16:$B$23,2,FALSE),0)</f>
        <v>0</v>
      </c>
      <c r="DT74" s="47">
        <f>versenyek!$OE$11*IFERROR(VLOOKUP(VLOOKUP($A74,versenyek!OD:OF,3,FALSE),szabalyok!$A$16:$B$23,2,FALSE),0)</f>
        <v>0</v>
      </c>
      <c r="DU74" s="47">
        <f>versenyek!$OH$11*IFERROR(VLOOKUP(VLOOKUP($A74,versenyek!OG:OI,3,FALSE),szabalyok!$A$16:$B$23,2,FALSE),0)</f>
        <v>0</v>
      </c>
      <c r="DV74" s="47">
        <f>versenyek!$OK$11*IFERROR(VLOOKUP(VLOOKUP($A74,versenyek!OJ:OL,3,FALSE),szabalyok!$A$16:$B$23,2,FALSE),0)</f>
        <v>0</v>
      </c>
      <c r="DW74" s="47">
        <f>versenyek!$ON$11*IFERROR(VLOOKUP(VLOOKUP($A74,versenyek!OM:OO,3,FALSE),szabalyok!$A$16:$B$23,2,FALSE),0)</f>
        <v>0</v>
      </c>
      <c r="DX74" s="47">
        <f>versenyek!$OQ$11*IFERROR(VLOOKUP(VLOOKUP($A74,versenyek!OP:OR,3,FALSE),szabalyok!$A$16:$B$23,2,FALSE),0)</f>
        <v>0</v>
      </c>
      <c r="DY74" s="47">
        <f>versenyek!$OT$11*IFERROR(VLOOKUP(VLOOKUP($A74,versenyek!OS:OU,3,FALSE),szabalyok!$A$16:$B$23,2,FALSE),0)</f>
        <v>0</v>
      </c>
      <c r="DZ74" s="47">
        <f>versenyek!$OW$11*IFERROR(VLOOKUP(VLOOKUP($A74,versenyek!OV:OX,3,FALSE),szabalyok!$A$16:$B$23,2,FALSE),0)</f>
        <v>0</v>
      </c>
      <c r="EA74" s="47">
        <f>versenyek!$OZ$11*IFERROR(VLOOKUP(VLOOKUP($A74,versenyek!OY:PA,3,FALSE),szabalyok!$A$16:$B$23,2,FALSE),0)</f>
        <v>0</v>
      </c>
      <c r="EB74" s="47">
        <f>versenyek!$PC$11*IFERROR(VLOOKUP(VLOOKUP($A74,versenyek!PB:PD,3,FALSE),szabalyok!$A$16:$B$23,2,FALSE),0)</f>
        <v>0</v>
      </c>
      <c r="EC74" s="47">
        <f>versenyek!$PF$11*IFERROR(VLOOKUP(VLOOKUP($A74,versenyek!PE:PG,3,FALSE),szabalyok!$A$16:$B$23,2,FALSE),0)</f>
        <v>0</v>
      </c>
      <c r="ED74" s="47">
        <f>versenyek!$PI$11*IFERROR(VLOOKUP(VLOOKUP($A74,versenyek!PH:PJ,3,FALSE),szabalyok!$A$16:$B$23,2,FALSE),0)</f>
        <v>0</v>
      </c>
      <c r="EE74" s="47">
        <f>versenyek!$PL$11*IFERROR(VLOOKUP(VLOOKUP($A74,versenyek!PK:PM,3,FALSE),szabalyok!$A$16:$B$23,2,FALSE),0)</f>
        <v>0</v>
      </c>
      <c r="EF74" s="47">
        <f>versenyek!$PO$11*IFERROR(VLOOKUP(VLOOKUP($A74,versenyek!PN:PP,3,FALSE),szabalyok!$A$16:$B$23,2,FALSE),0)</f>
        <v>0</v>
      </c>
      <c r="EG74" s="47">
        <f>versenyek!$PR$11*IFERROR(VLOOKUP(VLOOKUP($A74,versenyek!PQ:PS,3,FALSE),szabalyok!$A$16:$B$23,2,FALSE),0)</f>
        <v>0</v>
      </c>
      <c r="EH74" s="47">
        <f>versenyek!$PU$11*IFERROR(VLOOKUP(VLOOKUP($A74,versenyek!PT:PV,3,FALSE),szabalyok!$A$16:$B$23,2,FALSE),0)</f>
        <v>0</v>
      </c>
      <c r="EI74" s="47">
        <f>versenyek!$PX$11*IFERROR(VLOOKUP(VLOOKUP($A74,versenyek!PW:PY,3,FALSE),szabalyok!$A$16:$B$23,2,FALSE),0)</f>
        <v>0</v>
      </c>
      <c r="EJ74" s="47">
        <f>versenyek!$QA$11*IFERROR(VLOOKUP(VLOOKUP($A74,versenyek!PZ:QB,3,FALSE),szabalyok!$A$16:$B$23,2,FALSE),0)</f>
        <v>0</v>
      </c>
      <c r="EK74" s="47">
        <f>versenyek!$QD$11*IFERROR(VLOOKUP(VLOOKUP($A74,versenyek!QC:QE,3,FALSE),szabalyok!$A$16:$B$23,2,FALSE),0)</f>
        <v>0</v>
      </c>
      <c r="EL74" s="47">
        <f>versenyek!$QG$11*IFERROR(VLOOKUP(VLOOKUP($A74,versenyek!QF:QH,3,FALSE),szabalyok!$A$16:$B$23,2,FALSE),0)</f>
        <v>0</v>
      </c>
      <c r="EM74" s="47">
        <f>versenyek!$QJ$11*IFERROR(VLOOKUP(VLOOKUP($A74,versenyek!QI:QK,3,FALSE),szabalyok!$A$16:$B$23,2,FALSE),0)</f>
        <v>0</v>
      </c>
      <c r="EN74" s="47">
        <f>versenyek!$QM$11*IFERROR(VLOOKUP(VLOOKUP($A74,versenyek!QL:QN,3,FALSE),szabalyok!$A$16:$B$23,2,FALSE),0)</f>
        <v>0</v>
      </c>
      <c r="EO74" s="47">
        <f>versenyek!$QP$11*IFERROR(VLOOKUP(VLOOKUP($A74,versenyek!QO:QQ,3,FALSE),szabalyok!$A$16:$B$23,2,FALSE),0)</f>
        <v>0</v>
      </c>
      <c r="EP74" s="47">
        <f>versenyek!$QS$11*IFERROR(VLOOKUP(VLOOKUP($A74,versenyek!QR:QT,3,FALSE),szabalyok!$A$16:$B$23,2,FALSE),0)</f>
        <v>0</v>
      </c>
      <c r="EQ74" s="47">
        <f>versenyek!$QV$11*IFERROR(VLOOKUP(VLOOKUP($A74,versenyek!QU:QW,3,FALSE),szabalyok!$A$16:$B$23,2,FALSE),0)</f>
        <v>0</v>
      </c>
      <c r="ER74" s="47">
        <f>versenyek!$RE$11*IFERROR(VLOOKUP(VLOOKUP($A74,versenyek!RD:RF,3,FALSE),szabalyok!$A$16:$B$23,2,FALSE),0)</f>
        <v>0</v>
      </c>
      <c r="ES74" s="47">
        <f>versenyek!$RH$11*IFERROR(VLOOKUP(VLOOKUP($A74,versenyek!RG:RI,3,FALSE),szabalyok!$A$16:$B$23,2,FALSE),0)</f>
        <v>0</v>
      </c>
      <c r="ET74" s="47">
        <f>versenyek!$RK$11*IFERROR(VLOOKUP(VLOOKUP($A74,versenyek!RJ:RL,3,FALSE),szabalyok!$A$16:$B$23,2,FALSE),0)</f>
        <v>0</v>
      </c>
      <c r="EU74" s="47">
        <f>versenyek!$RN$11*IFERROR(VLOOKUP(VLOOKUP($A74,versenyek!RM:RO,3,FALSE),szabalyok!$A$16:$B$23,2,FALSE),0)</f>
        <v>0</v>
      </c>
      <c r="EV74" s="47">
        <f>versenyek!$RQ$11*IFERROR(VLOOKUP(VLOOKUP($A74,versenyek!RP:RR,3,FALSE),szabalyok!$A$16:$B$23,2,FALSE),0)</f>
        <v>0</v>
      </c>
      <c r="EW74" s="47">
        <f>versenyek!$RT$11*IFERROR(VLOOKUP(VLOOKUP($A74,versenyek!RS:RU,3,FALSE),szabalyok!$A$16:$B$23,2,FALSE),0)</f>
        <v>0</v>
      </c>
      <c r="EX74" s="47">
        <f>versenyek!$RW$11*IFERROR(VLOOKUP(VLOOKUP($A74,versenyek!RV:RX,3,FALSE),szabalyok!$A$16:$B$23,2,FALSE),0)</f>
        <v>0</v>
      </c>
      <c r="EY74" s="47">
        <f>versenyek!$RZ$11*IFERROR(VLOOKUP(VLOOKUP($A74,versenyek!RY:SA,3,FALSE),szabalyok!$A$16:$B$23,2,FALSE),0)</f>
        <v>0</v>
      </c>
      <c r="EZ74" s="47">
        <f>versenyek!$SC$11*IFERROR(VLOOKUP(VLOOKUP($A74,versenyek!SB:SD,3,FALSE),szabalyok!$A$16:$B$23,2,FALSE),0)</f>
        <v>0</v>
      </c>
      <c r="FA74" s="47">
        <f>versenyek!$SF$11*IFERROR(VLOOKUP(VLOOKUP($A74,versenyek!SE:SG,3,FALSE),szabalyok!$A$16:$B$23,2,FALSE),0)</f>
        <v>0</v>
      </c>
      <c r="FB74" s="47">
        <f>versenyek!$SI$11*IFERROR(VLOOKUP(VLOOKUP($A74,versenyek!SH:SJ,3,FALSE),szabalyok!$A$16:$B$23,2,FALSE),0)</f>
        <v>0</v>
      </c>
      <c r="FC74" s="47">
        <f>versenyek!$SL$11*IFERROR(VLOOKUP(VLOOKUP($A74,versenyek!SK:SM,3,FALSE),szabalyok!$A$16:$B$23,2,FALSE),0)</f>
        <v>0</v>
      </c>
      <c r="FD74" s="47">
        <f>versenyek!$SO$11*IFERROR(VLOOKUP(VLOOKUP($A74,versenyek!SN:SP,3,FALSE),szabalyok!$A$16:$B$23,2,FALSE),0)</f>
        <v>0</v>
      </c>
      <c r="FE74" s="47">
        <f>versenyek!$SR$11*IFERROR(VLOOKUP(VLOOKUP($A74,versenyek!SQ:SS,3,FALSE),szabalyok!$A$16:$B$23,2,FALSE),0)</f>
        <v>0</v>
      </c>
      <c r="FF74" s="47">
        <f>versenyek!$SU$11*IFERROR(VLOOKUP(VLOOKUP($A74,versenyek!ST:SV,3,FALSE),szabalyok!$A$16:$B$23,2,FALSE),0)</f>
        <v>0</v>
      </c>
      <c r="FG74" s="47">
        <f>versenyek!$SX$11*IFERROR(VLOOKUP(VLOOKUP($A74,versenyek!SW:SY,3,FALSE),szabalyok!$A$16:$B$23,2,FALSE),0)</f>
        <v>0</v>
      </c>
      <c r="FH74" s="47">
        <f>versenyek!$TA$11*IFERROR(VLOOKUP(VLOOKUP($A74,versenyek!SZ:TB,3,FALSE),szabalyok!$A$16:$B$23,2,FALSE),0)</f>
        <v>0</v>
      </c>
      <c r="FI74" s="47">
        <f>versenyek!$TD$11*IFERROR(VLOOKUP(VLOOKUP($A74,versenyek!TC:TE,3,FALSE),szabalyok!$A$16:$B$23,2,FALSE),0)</f>
        <v>0</v>
      </c>
      <c r="FJ74" s="47">
        <f>versenyek!$TG$11*IFERROR(VLOOKUP(VLOOKUP($A74,versenyek!TF:TH,3,FALSE),szabalyok!$A$16:$B$23,2,FALSE),0)</f>
        <v>0</v>
      </c>
      <c r="FK74" s="47">
        <f>versenyek!$TJ$11*IFERROR(VLOOKUP(VLOOKUP($A74,versenyek!TI:TK,3,FALSE),szabalyok!$A$16:$B$23,2,FALSE),0)</f>
        <v>0</v>
      </c>
      <c r="FL74" s="47">
        <f>versenyek!$TM$11*IFERROR(VLOOKUP(VLOOKUP($A74,versenyek!TL:TN,3,FALSE),szabalyok!$A$16:$B$23,2,FALSE),0)</f>
        <v>0</v>
      </c>
      <c r="FM74" s="47">
        <f>versenyek!$TP$11*IFERROR(VLOOKUP(VLOOKUP($A74,versenyek!TO:TQ,3,FALSE),szabalyok!$A$16:$B$23,2,FALSE),0)</f>
        <v>0</v>
      </c>
      <c r="FN74" s="47">
        <f>versenyek!$TS$11*IFERROR(VLOOKUP(VLOOKUP($A74,versenyek!TR:TT,3,FALSE),szabalyok!$A$16:$B$23,2,FALSE),0)</f>
        <v>0</v>
      </c>
      <c r="FO74" s="47"/>
      <c r="FP74" s="235">
        <f t="shared" si="2"/>
        <v>0</v>
      </c>
    </row>
    <row r="75" spans="1:172">
      <c r="A75" s="1" t="s">
        <v>1486</v>
      </c>
      <c r="B75" s="47">
        <v>0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13.8619869611732</v>
      </c>
      <c r="N75" s="47">
        <v>0</v>
      </c>
      <c r="O75" s="47">
        <v>0</v>
      </c>
      <c r="P75" s="47">
        <v>0</v>
      </c>
      <c r="Q75" s="47">
        <v>0</v>
      </c>
      <c r="R75" s="47">
        <f>versenyek!$BD$11*IFERROR(VLOOKUP(VLOOKUP($A75,versenyek!BC:BE,3,FALSE),szabalyok!$A$16:$B$23,2,FALSE),0)</f>
        <v>0</v>
      </c>
      <c r="S75" s="47">
        <f>versenyek!$BG$11*IFERROR(VLOOKUP(VLOOKUP($A75,versenyek!BF:BH,3,FALSE),szabalyok!$A$16:$B$23,2,FALSE),0)</f>
        <v>0</v>
      </c>
      <c r="T75" s="47">
        <f>versenyek!$BJ$11*IFERROR(VLOOKUP(VLOOKUP($A75,versenyek!BI:BK,3,FALSE),szabalyok!$A$16:$B$23,2,FALSE),0)</f>
        <v>0</v>
      </c>
      <c r="U75" s="47">
        <f>versenyek!$BM$11*IFERROR(VLOOKUP(VLOOKUP($A75,versenyek!BL:BN,3,FALSE),szabalyok!$A$16:$B$23,2,FALSE),0)</f>
        <v>0</v>
      </c>
      <c r="V75" s="47">
        <f>versenyek!$BP$11*IFERROR(VLOOKUP(VLOOKUP($A75,versenyek!BO:BQ,3,FALSE),szabalyok!$A$16:$B$23,2,FALSE),0)</f>
        <v>0</v>
      </c>
      <c r="W75" s="47">
        <f>versenyek!$BS$11*IFERROR(VLOOKUP(VLOOKUP($A75,versenyek!BR:BT,3,FALSE),szabalyok!$A$16:$B$23,2,FALSE),0)</f>
        <v>0</v>
      </c>
      <c r="X75" s="47">
        <f>versenyek!$BV$11*IFERROR(VLOOKUP(VLOOKUP($A75,versenyek!BU:BW,3,FALSE),szabalyok!$A$16:$B$23,2,FALSE),0)</f>
        <v>0</v>
      </c>
      <c r="Y75" s="47">
        <f>versenyek!$BY$11*IFERROR(VLOOKUP(VLOOKUP($A75,versenyek!BX:BZ,3,FALSE),szabalyok!$A$16:$B$23,2,FALSE),0)</f>
        <v>0</v>
      </c>
      <c r="Z75" s="47">
        <f>versenyek!$CB$11*IFERROR(VLOOKUP(VLOOKUP($A75,versenyek!CA:CC,3,FALSE),szabalyok!$A$16:$B$23,2,FALSE),0)</f>
        <v>0</v>
      </c>
      <c r="AA75" s="47">
        <f>versenyek!$CE$11*IFERROR(VLOOKUP(VLOOKUP($A75,versenyek!CD:CF,3,FALSE),szabalyok!$A$16:$B$23,2,FALSE),0)</f>
        <v>0</v>
      </c>
      <c r="AB75" s="47">
        <f>versenyek!$CH$11*IFERROR(VLOOKUP(VLOOKUP($A75,versenyek!CG:CI,3,FALSE),szabalyok!$A$16:$B$23,2,FALSE),0)</f>
        <v>0</v>
      </c>
      <c r="AC75" s="47">
        <f>versenyek!$CK$11*IFERROR(VLOOKUP(VLOOKUP($A75,versenyek!CJ:CL,3,FALSE),szabalyok!$A$16:$B$23,2,FALSE),0)</f>
        <v>0</v>
      </c>
      <c r="AD75" s="47">
        <f>versenyek!$CN$11*IFERROR(VLOOKUP(VLOOKUP($A75,versenyek!CM:CO,3,FALSE),szabalyok!$A$16:$B$23,2,FALSE),0)</f>
        <v>0</v>
      </c>
      <c r="AE75" s="47">
        <f>versenyek!$CQ$11*IFERROR(VLOOKUP(VLOOKUP($A75,versenyek!CP:CR,3,FALSE),szabalyok!$A$16:$B$23,2,FALSE),0)</f>
        <v>0</v>
      </c>
      <c r="AF75" s="47">
        <f>versenyek!$CT$11*IFERROR(VLOOKUP(VLOOKUP($A75,versenyek!CS:CU,3,FALSE),szabalyok!$A$16:$B$23,2,FALSE),0)</f>
        <v>0</v>
      </c>
      <c r="AG75" s="47">
        <f>versenyek!$CW$11*IFERROR(VLOOKUP(VLOOKUP($A75,versenyek!CV:CX,3,FALSE),szabalyok!$A$16:$B$23,2,FALSE),0)</f>
        <v>0</v>
      </c>
      <c r="AH75" s="47">
        <f>versenyek!$CZ$11*IFERROR(VLOOKUP(VLOOKUP($A75,versenyek!CY:DA,3,FALSE),szabalyok!$A$16:$B$23,2,FALSE),0)</f>
        <v>0</v>
      </c>
      <c r="AI75" s="47">
        <f>versenyek!$DC$11*IFERROR(VLOOKUP(VLOOKUP($A75,versenyek!DB:DD,3,FALSE),szabalyok!$A$16:$B$23,2,FALSE),0)</f>
        <v>0</v>
      </c>
      <c r="AJ75" s="47">
        <f>versenyek!$DF$11*IFERROR(VLOOKUP(VLOOKUP($A75,versenyek!DE:DG,3,FALSE),szabalyok!$A$16:$B$23,2,FALSE),0)</f>
        <v>0</v>
      </c>
      <c r="AK75" s="47">
        <f>versenyek!$DI$11*IFERROR(VLOOKUP(VLOOKUP($A75,versenyek!DH:DJ,3,FALSE),szabalyok!$A$16:$B$23,2,FALSE),0)</f>
        <v>0</v>
      </c>
      <c r="AL75" s="47">
        <f>versenyek!$DL$11*IFERROR(VLOOKUP(VLOOKUP($A75,versenyek!DK:DM,3,FALSE),szabalyok!$A$16:$B$23,2,FALSE),0)</f>
        <v>0</v>
      </c>
      <c r="AM75" s="47">
        <f>versenyek!$DR$11*IFERROR(VLOOKUP(VLOOKUP($A75,versenyek!DQ:DS,3,FALSE),szabalyok!$A$16:$B$23,2,FALSE),0)</f>
        <v>0</v>
      </c>
      <c r="AN75" s="47">
        <f>versenyek!$DU$11*IFERROR(VLOOKUP(VLOOKUP($A75,versenyek!DT:DV,3,FALSE),szabalyok!$A$16:$B$23,2,FALSE),0)</f>
        <v>0</v>
      </c>
      <c r="AO75" s="47">
        <f>versenyek!$DO$11*IFERROR(VLOOKUP(VLOOKUP($A75,versenyek!DN:DP,3,FALSE),szabalyok!$A$16:$B$23,2,FALSE),0)</f>
        <v>0</v>
      </c>
      <c r="AP75" s="47">
        <f>versenyek!$DX$11*IFERROR(VLOOKUP(VLOOKUP($A75,versenyek!DW:DY,3,FALSE),szabalyok!$A$16:$B$23,2,FALSE),0)</f>
        <v>0</v>
      </c>
      <c r="AQ75" s="47" t="e">
        <f>versenyek!$EA$11*IFERROR(VLOOKUP(VLOOKUP($A75,versenyek!DZ:EB,3,FALSE),szabalyok!$A$16:$B$23,2,FALSE),0)</f>
        <v>#DIV/0!</v>
      </c>
      <c r="AR75" s="47" t="e">
        <f>versenyek!$ED$11*IFERROR(VLOOKUP(VLOOKUP($A75,versenyek!EC:EE,3,FALSE),szabalyok!$A$16:$B$23,2,FALSE),0)</f>
        <v>#DIV/0!</v>
      </c>
      <c r="AS75" s="47">
        <f>versenyek!$EG$11*IFERROR(VLOOKUP(VLOOKUP($A75,versenyek!EF:EH,3,FALSE),szabalyok!$A$16:$B$23,2,FALSE),0)</f>
        <v>0</v>
      </c>
      <c r="AT75" s="47">
        <f>versenyek!$EJ$11*IFERROR(VLOOKUP(VLOOKUP($A75,versenyek!EI:EK,3,FALSE),szabalyok!$A$16:$B$23,2,FALSE),0)</f>
        <v>0</v>
      </c>
      <c r="AU75" s="47">
        <f>versenyek!$EM$11*IFERROR(VLOOKUP(VLOOKUP($A75,versenyek!EL:EN,3,FALSE),szabalyok!$A$16:$B$23,2,FALSE),0)</f>
        <v>0</v>
      </c>
      <c r="AV75" s="47">
        <f>versenyek!$EP$11*IFERROR(VLOOKUP(VLOOKUP($A75,versenyek!EO:EQ,3,FALSE),szabalyok!$A$16:$B$23,2,FALSE),0)</f>
        <v>0</v>
      </c>
      <c r="AW75" s="47">
        <f>versenyek!$EY$11*IFERROR(VLOOKUP(VLOOKUP($A75,versenyek!EX:EZ,3,FALSE),szabalyok!$A$16:$B$23,2,FALSE),0)</f>
        <v>0</v>
      </c>
      <c r="AX75" s="47">
        <f>versenyek!$FB$11*IFERROR(VLOOKUP(VLOOKUP($A75,versenyek!FA:FC,3,FALSE),szabalyok!$A$16:$B$23,2,FALSE),0)</f>
        <v>0</v>
      </c>
      <c r="AY75" s="47">
        <f>versenyek!$FE$11*IFERROR(VLOOKUP(VLOOKUP($A75,versenyek!FD:FF,3,FALSE),szabalyok!$A$16:$B$23,2,FALSE),0)</f>
        <v>0</v>
      </c>
      <c r="AZ75" s="47">
        <f>versenyek!$FH$11*IFERROR(VLOOKUP(VLOOKUP($A75,versenyek!FG:FI,3,FALSE),szabalyok!$A$16:$B$23,2,FALSE),0)</f>
        <v>0</v>
      </c>
      <c r="BA75" s="47">
        <f>versenyek!$FK$11*IFERROR(VLOOKUP(VLOOKUP($A75,versenyek!FJ:FL,3,FALSE),szabalyok!$A$16:$B$23,2,FALSE),0)</f>
        <v>0</v>
      </c>
      <c r="BB75" s="47">
        <f>versenyek!$FN$11*IFERROR(VLOOKUP(VLOOKUP($A75,versenyek!FM:FO,3,FALSE),szabalyok!$A$16:$B$23,2,FALSE),0)</f>
        <v>0</v>
      </c>
      <c r="BC75" s="47">
        <f>versenyek!$FQ$11*IFERROR(VLOOKUP(VLOOKUP($A75,versenyek!FP:FR,3,FALSE),szabalyok!$A$16:$B$23,2,FALSE),0)</f>
        <v>0</v>
      </c>
      <c r="BD75" s="47">
        <f>versenyek!$FT$11*IFERROR(VLOOKUP(VLOOKUP($A75,versenyek!FS:FU,3,FALSE),szabalyok!$A$16:$B$23,2,FALSE),0)</f>
        <v>0</v>
      </c>
      <c r="BE75" s="47">
        <f>versenyek!$FW$11*IFERROR(VLOOKUP(VLOOKUP($A75,versenyek!FV:FX,3,FALSE),szabalyok!$A$16:$B$23,2,FALSE),0)</f>
        <v>0</v>
      </c>
      <c r="BF75" s="47">
        <f>versenyek!$FZ$11*IFERROR(VLOOKUP(VLOOKUP($A75,versenyek!FY:GA,3,FALSE),szabalyok!$A$16:$B$23,2,FALSE),0)</f>
        <v>0</v>
      </c>
      <c r="BG75" s="47">
        <f>versenyek!$GC$11*IFERROR(VLOOKUP(VLOOKUP($A75,versenyek!GB:GD,3,FALSE),szabalyok!$A$16:$B$23,2,FALSE),0)</f>
        <v>0</v>
      </c>
      <c r="BH75" s="47">
        <f>versenyek!$GF$11*IFERROR(VLOOKUP(VLOOKUP($A75,versenyek!GE:GG,3,FALSE),szabalyok!$A$16:$B$23,2,FALSE),0)</f>
        <v>0</v>
      </c>
      <c r="BI75" s="47">
        <f>versenyek!$GI$11*IFERROR(VLOOKUP(VLOOKUP($A75,versenyek!GH:GJ,3,FALSE),szabalyok!$A$16:$B$23,2,FALSE),0)</f>
        <v>0</v>
      </c>
      <c r="BJ75" s="47">
        <f>versenyek!$GL$11*IFERROR(VLOOKUP(VLOOKUP($A75,versenyek!GK:GM,3,FALSE),szabalyok!$A$16:$B$23,2,FALSE),0)</f>
        <v>0</v>
      </c>
      <c r="BK75" s="47">
        <f>versenyek!$GO$11*IFERROR(VLOOKUP(VLOOKUP($A75,versenyek!GN:GP,3,FALSE),szabalyok!$A$16:$B$23,2,FALSE),0)</f>
        <v>0</v>
      </c>
      <c r="BL75" s="47">
        <f>versenyek!$GR$11*IFERROR(VLOOKUP(VLOOKUP($A75,versenyek!GQ:GS,3,FALSE),szabalyok!$A$16:$B$23,2,FALSE),0)</f>
        <v>0</v>
      </c>
      <c r="BM75" s="47">
        <f>versenyek!$GX$11*IFERROR(VLOOKUP(VLOOKUP($A75,versenyek!GW:GY,3,FALSE),szabalyok!$A$16:$B$23,2,FALSE),0)</f>
        <v>0</v>
      </c>
      <c r="BN75" s="47">
        <f>versenyek!$GX$11*IFERROR(VLOOKUP(VLOOKUP($A75,versenyek!GX:GZ,3,FALSE),szabalyok!$A$16:$B$23,2,FALSE),0)</f>
        <v>0</v>
      </c>
      <c r="BO75" s="47">
        <f>versenyek!$HD$11*IFERROR(VLOOKUP(VLOOKUP($A75,versenyek!HC:HE,3,FALSE),szabalyok!$A$16:$B$23,2,FALSE),0)</f>
        <v>0</v>
      </c>
      <c r="BP75" s="47">
        <f>versenyek!$HG$11*IFERROR(VLOOKUP(VLOOKUP($A75,versenyek!HF:HH,3,FALSE),szabalyok!$A$16:$B$23,2,FALSE),0)</f>
        <v>0</v>
      </c>
      <c r="BQ75" s="47">
        <f>versenyek!$HJ$11*IFERROR(VLOOKUP(VLOOKUP($A75,versenyek!HI:HK,3,FALSE),szabalyok!$A$16:$B$23,2,FALSE),0)</f>
        <v>0</v>
      </c>
      <c r="BR75" s="47">
        <f>versenyek!$HM$11*IFERROR(VLOOKUP(VLOOKUP($A75,versenyek!HL:HN,3,FALSE),szabalyok!$A$16:$B$23,2,FALSE),0)</f>
        <v>0</v>
      </c>
      <c r="BS75" s="47">
        <f>versenyek!$HP$11*IFERROR(VLOOKUP(VLOOKUP($A75,versenyek!HO:HQ,3,FALSE),szabalyok!$A$16:$B$23,2,FALSE),0)</f>
        <v>0</v>
      </c>
      <c r="BT75" s="47">
        <f>versenyek!$HS$11*IFERROR(VLOOKUP(VLOOKUP($A75,versenyek!HR:HT,3,FALSE),szabalyok!$A$16:$B$23,2,FALSE),0)</f>
        <v>0</v>
      </c>
      <c r="BU75" s="47">
        <f>versenyek!$HV$11*IFERROR(VLOOKUP(VLOOKUP($A75,versenyek!HU:HW,3,FALSE),szabalyok!$A$16:$B$23,2,FALSE),0)</f>
        <v>0</v>
      </c>
      <c r="BV75" s="47">
        <f>versenyek!$HY$11*IFERROR(VLOOKUP(VLOOKUP($A75,versenyek!HX:HZ,3,FALSE),szabalyok!$A$16:$B$23,2,FALSE),0)</f>
        <v>0</v>
      </c>
      <c r="BW75" s="47">
        <f>versenyek!$IB$11*IFERROR(VLOOKUP(VLOOKUP($A75,versenyek!IA:IC,3,FALSE),szabalyok!$A$16:$B$23,2,FALSE),0)</f>
        <v>0</v>
      </c>
      <c r="BX75" s="47">
        <f>versenyek!$IE$11*IFERROR(VLOOKUP(VLOOKUP($A75,versenyek!ID:IF,3,FALSE),szabalyok!$A$16:$B$23,2,FALSE),0)</f>
        <v>0</v>
      </c>
      <c r="BY75" s="47">
        <f>versenyek!$IH$11*IFERROR(VLOOKUP(VLOOKUP($A75,versenyek!IG:II,3,FALSE),szabalyok!$A$16:$B$23,2,FALSE),0)</f>
        <v>0</v>
      </c>
      <c r="BZ75" s="47">
        <f>versenyek!$IK$11*IFERROR(VLOOKUP(VLOOKUP($A75,versenyek!IJ:IL,3,FALSE),szabalyok!$A$16:$B$23,2,FALSE),0)</f>
        <v>0</v>
      </c>
      <c r="CA75" s="47">
        <f>versenyek!$IN$11*IFERROR(VLOOKUP(VLOOKUP($A75,versenyek!IM:IO,3,FALSE),szabalyok!$A$16:$B$23,2,FALSE),0)</f>
        <v>0</v>
      </c>
      <c r="CB75" s="47">
        <f>versenyek!$IW$11*IFERROR(VLOOKUP(VLOOKUP($A75,versenyek!IV:IX,3,FALSE),szabalyok!$A$16:$B$23,2,FALSE),0)</f>
        <v>0</v>
      </c>
      <c r="CC75" s="47">
        <f>versenyek!$IZ$11*IFERROR(VLOOKUP(VLOOKUP($A75,versenyek!IY:JA,3,FALSE),szabalyok!$A$16:$B$23,2,FALSE),0)</f>
        <v>0</v>
      </c>
      <c r="CD75" s="47">
        <f>versenyek!$JC$11*IFERROR(VLOOKUP(VLOOKUP($A75,versenyek!JB:JD,3,FALSE),szabalyok!$A$16:$B$23,2,FALSE),0)</f>
        <v>0</v>
      </c>
      <c r="CE75" s="47">
        <f>versenyek!$JF$11*IFERROR(VLOOKUP(VLOOKUP($A75,versenyek!JE:JG,3,FALSE),szabalyok!$A$16:$B$23,2,FALSE),0)</f>
        <v>0</v>
      </c>
      <c r="CF75" s="47">
        <f>versenyek!$JI$11*IFERROR(VLOOKUP(VLOOKUP($A75,versenyek!JH:JJ,3,FALSE),szabalyok!$A$16:$B$23,2,FALSE),0)</f>
        <v>0</v>
      </c>
      <c r="CG75" s="47">
        <f>versenyek!$JL$11*IFERROR(VLOOKUP(VLOOKUP($A75,versenyek!JK:JM,3,FALSE),szabalyok!$A$16:$B$23,2,FALSE),0)</f>
        <v>0</v>
      </c>
      <c r="CH75" s="47">
        <f>versenyek!$JO$11*IFERROR(VLOOKUP(VLOOKUP($A75,versenyek!JN:JP,3,FALSE),szabalyok!$A$16:$B$23,2,FALSE),0)</f>
        <v>0</v>
      </c>
      <c r="CI75" s="47">
        <f>versenyek!$JR$11*IFERROR(VLOOKUP(VLOOKUP($A75,versenyek!JQ:JS,3,FALSE),szabalyok!$A$16:$B$23,2,FALSE),0)</f>
        <v>0</v>
      </c>
      <c r="CJ75" s="47">
        <f>versenyek!$JU$11*IFERROR(VLOOKUP(VLOOKUP($A75,versenyek!JT:JV,3,FALSE),szabalyok!$A$16:$B$23,2,FALSE),0)</f>
        <v>0</v>
      </c>
      <c r="CK75" s="47">
        <f>versenyek!$JR$11*IFERROR(VLOOKUP(VLOOKUP($A75,versenyek!JW:JY,3,FALSE),szabalyok!$A$16:$B$23,2,FALSE),0)</f>
        <v>0</v>
      </c>
      <c r="CL75" s="47">
        <f>versenyek!$KA$11*IFERROR(VLOOKUP(VLOOKUP($A75,versenyek!JZ:KB,3,FALSE),szabalyok!$A$16:$B$23,2,FALSE),0)</f>
        <v>0</v>
      </c>
      <c r="CM75" s="47">
        <f>versenyek!$KD$11*IFERROR(VLOOKUP(VLOOKUP($A75,versenyek!KC:KE,3,FALSE),szabalyok!$A$16:$B$23,2,FALSE),0)</f>
        <v>0</v>
      </c>
      <c r="CN75" s="47">
        <f>versenyek!$KG$11*IFERROR(VLOOKUP(VLOOKUP($A75,versenyek!KF:KH,3,FALSE),szabalyok!$A$16:$B$23,2,FALSE),0)</f>
        <v>0</v>
      </c>
      <c r="CO75" s="47">
        <f>versenyek!$KJ$11*IFERROR(VLOOKUP(VLOOKUP($A75,versenyek!KI:KK,3,FALSE),szabalyok!$A$16:$B$23,2,FALSE),0)</f>
        <v>0</v>
      </c>
      <c r="CP75" s="47">
        <f>versenyek!$KM$11*IFERROR(VLOOKUP(VLOOKUP($A75,versenyek!KL:KN,3,FALSE),szabalyok!$A$16:$B$23,2,FALSE),0)</f>
        <v>0</v>
      </c>
      <c r="CQ75" s="47">
        <f>versenyek!$KP$11*IFERROR(VLOOKUP(VLOOKUP($A75,versenyek!KO:KQ,3,FALSE),szabalyok!$A$16:$B$23,2,FALSE),0)</f>
        <v>0</v>
      </c>
      <c r="CR75" s="47">
        <f>versenyek!$KS$11*IFERROR(VLOOKUP(VLOOKUP($A75,versenyek!KR:KT,3,FALSE),szabalyok!$A$16:$B$23,2,FALSE),0)</f>
        <v>0</v>
      </c>
      <c r="CS75" s="47">
        <f>versenyek!$KV$11*IFERROR(VLOOKUP(VLOOKUP($A75,versenyek!KU:KW,3,FALSE),szabalyok!$A$16:$B$23,2,FALSE),0)</f>
        <v>0</v>
      </c>
      <c r="CT75" s="47">
        <f>versenyek!$KY$11*IFERROR(VLOOKUP(VLOOKUP($A75,versenyek!KX:KZ,3,FALSE),szabalyok!$A$16:$B$23,2,FALSE),0)</f>
        <v>30.838007303796598</v>
      </c>
      <c r="CU75" s="47">
        <f>versenyek!$LB$11*IFERROR(VLOOKUP(VLOOKUP($A75,versenyek!LA:LC,3,FALSE),szabalyok!$A$16:$B$23,2,FALSE),0)</f>
        <v>0</v>
      </c>
      <c r="CV75" s="47">
        <f>versenyek!$LE$11*IFERROR(VLOOKUP(VLOOKUP($A75,versenyek!LD:LF,3,FALSE),szabalyok!$A$16:$B$23,2,FALSE),0)</f>
        <v>0</v>
      </c>
      <c r="CW75" s="47">
        <f>versenyek!$LH$11*IFERROR(VLOOKUP(VLOOKUP($A75,versenyek!LG:LI,3,FALSE),szabalyok!$A$16:$B$23,2,FALSE),0)</f>
        <v>0</v>
      </c>
      <c r="CX75" s="47">
        <f>versenyek!$LK$11*IFERROR(VLOOKUP(VLOOKUP($A75,versenyek!LJ:LL,3,FALSE),szabalyok!$A$16:$B$23,2,FALSE),0)</f>
        <v>0</v>
      </c>
      <c r="CY75" s="47">
        <f>versenyek!$LN$11*IFERROR(VLOOKUP(VLOOKUP($A75,versenyek!LM:LO,3,FALSE),szabalyok!$A$16:$B$23,2,FALSE),0)</f>
        <v>0</v>
      </c>
      <c r="CZ75" s="47">
        <f>versenyek!$LQ$11*IFERROR(VLOOKUP(VLOOKUP($A75,versenyek!LP:LR,3,FALSE),szabalyok!$A$16:$B$23,2,FALSE),0)</f>
        <v>0</v>
      </c>
      <c r="DA75" s="47">
        <f>versenyek!$LT$11*IFERROR(VLOOKUP(VLOOKUP($A75,versenyek!LS:LU,3,FALSE),szabalyok!$A$16:$B$23,2,FALSE),0)</f>
        <v>0</v>
      </c>
      <c r="DB75" s="47">
        <f>versenyek!$LW$11*IFERROR(VLOOKUP(VLOOKUP($A75,versenyek!LV:LX,3,FALSE),szabalyok!$A$16:$B$23,2,FALSE),0)</f>
        <v>0</v>
      </c>
      <c r="DC75" s="47">
        <f>versenyek!$LZ$11*IFERROR(VLOOKUP(VLOOKUP($A75,versenyek!LY:MA,3,FALSE),szabalyok!$A$16:$B$23,2,FALSE),0)</f>
        <v>0</v>
      </c>
      <c r="DD75" s="47">
        <f>versenyek!$MC$11*IFERROR(VLOOKUP(VLOOKUP($A75,versenyek!MB:MD,3,FALSE),szabalyok!$A$16:$B$23,2,FALSE),0)</f>
        <v>0</v>
      </c>
      <c r="DE75" s="47">
        <f>versenyek!$ML$11*IFERROR(VLOOKUP(VLOOKUP($A75,versenyek!MK:MM,3,FALSE),szabalyok!$A$16:$B$23,2,FALSE),0)</f>
        <v>0</v>
      </c>
      <c r="DF75" s="47">
        <f>versenyek!$MO$11*IFERROR(VLOOKUP(VLOOKUP($A75,versenyek!MN:MP,3,FALSE),szabalyok!$A$16:$B$23,2,FALSE),0)</f>
        <v>0</v>
      </c>
      <c r="DG75" s="47">
        <f>versenyek!$MR$11*IFERROR(VLOOKUP(VLOOKUP($A75,versenyek!MQ:MS,3,FALSE),szabalyok!$A$16:$B$23,2,FALSE),0)</f>
        <v>0</v>
      </c>
      <c r="DH75" s="47">
        <f>versenyek!$MU$11*IFERROR(VLOOKUP(VLOOKUP($A75,versenyek!MT:MV,3,FALSE),szabalyok!$A$16:$B$23,2,FALSE),0)</f>
        <v>0</v>
      </c>
      <c r="DI75" s="47">
        <f>versenyek!$MX$11*IFERROR(VLOOKUP(VLOOKUP($A75,versenyek!MW:MY,3,FALSE),szabalyok!$A$16:$B$23,2,FALSE),0)</f>
        <v>0</v>
      </c>
      <c r="DJ75" s="47">
        <f>versenyek!$NA$11*IFERROR(VLOOKUP(VLOOKUP($A75,versenyek!MZ:NB,3,FALSE),szabalyok!$A$16:$B$23,2,FALSE),0)</f>
        <v>0</v>
      </c>
      <c r="DK75" s="47">
        <f>versenyek!$ND$11*IFERROR(VLOOKUP(VLOOKUP($A75,versenyek!NC:NE,3,FALSE),szabalyok!$A$16:$B$23,2,FALSE),0)</f>
        <v>0</v>
      </c>
      <c r="DL75" s="47">
        <f>versenyek!$NG$11*IFERROR(VLOOKUP(VLOOKUP($A75,versenyek!NF:NH,3,FALSE),szabalyok!$A$16:$B$23,2,FALSE),0)</f>
        <v>0</v>
      </c>
      <c r="DM75" s="47">
        <f>versenyek!$NJ$11*IFERROR(VLOOKUP(VLOOKUP($A75,versenyek!NI:NK,3,FALSE),szabalyok!$A$16:$B$23,2,FALSE),0)</f>
        <v>0</v>
      </c>
      <c r="DN75" s="47">
        <f>versenyek!$NM$11*IFERROR(VLOOKUP(VLOOKUP($A75,versenyek!NL:NN,3,FALSE),szabalyok!$A$16:$B$23,2,FALSE),0)</f>
        <v>0</v>
      </c>
      <c r="DO75" s="47">
        <f>versenyek!$NP$11*IFERROR(VLOOKUP(VLOOKUP($A75,versenyek!NO:NQ,3,FALSE),szabalyok!$A$16:$B$23,2,FALSE),0)</f>
        <v>0</v>
      </c>
      <c r="DP75" s="47">
        <f>versenyek!$NS$11*IFERROR(VLOOKUP(VLOOKUP($A75,versenyek!NR:NT,3,FALSE),szabalyok!$A$16:$B$23,2,FALSE),0)</f>
        <v>0</v>
      </c>
      <c r="DQ75" s="47">
        <f>versenyek!$NV$11*IFERROR(VLOOKUP(VLOOKUP($A75,versenyek!NU:NW,3,FALSE),szabalyok!$A$16:$B$23,2,FALSE),0)</f>
        <v>0</v>
      </c>
      <c r="DR75" s="47">
        <f>versenyek!$NY$11*IFERROR(VLOOKUP(VLOOKUP($A75,versenyek!NX:NZ,3,FALSE),szabalyok!$A$16:$B$23,2,FALSE),0)</f>
        <v>0</v>
      </c>
      <c r="DS75" s="47">
        <f>versenyek!$OB$11*IFERROR(VLOOKUP(VLOOKUP($A75,versenyek!OA:OC,3,FALSE),szabalyok!$A$16:$B$23,2,FALSE),0)</f>
        <v>0</v>
      </c>
      <c r="DT75" s="47">
        <f>versenyek!$OE$11*IFERROR(VLOOKUP(VLOOKUP($A75,versenyek!OD:OF,3,FALSE),szabalyok!$A$16:$B$23,2,FALSE),0)</f>
        <v>0</v>
      </c>
      <c r="DU75" s="47">
        <f>versenyek!$OH$11*IFERROR(VLOOKUP(VLOOKUP($A75,versenyek!OG:OI,3,FALSE),szabalyok!$A$16:$B$23,2,FALSE),0)</f>
        <v>0</v>
      </c>
      <c r="DV75" s="47">
        <f>versenyek!$OK$11*IFERROR(VLOOKUP(VLOOKUP($A75,versenyek!OJ:OL,3,FALSE),szabalyok!$A$16:$B$23,2,FALSE),0)</f>
        <v>0</v>
      </c>
      <c r="DW75" s="47">
        <f>versenyek!$ON$11*IFERROR(VLOOKUP(VLOOKUP($A75,versenyek!OM:OO,3,FALSE),szabalyok!$A$16:$B$23,2,FALSE),0)</f>
        <v>0</v>
      </c>
      <c r="DX75" s="47">
        <f>versenyek!$OQ$11*IFERROR(VLOOKUP(VLOOKUP($A75,versenyek!OP:OR,3,FALSE),szabalyok!$A$16:$B$23,2,FALSE),0)</f>
        <v>0</v>
      </c>
      <c r="DY75" s="47">
        <f>versenyek!$OT$11*IFERROR(VLOOKUP(VLOOKUP($A75,versenyek!OS:OU,3,FALSE),szabalyok!$A$16:$B$23,2,FALSE),0)</f>
        <v>0</v>
      </c>
      <c r="DZ75" s="47">
        <f>versenyek!$OW$11*IFERROR(VLOOKUP(VLOOKUP($A75,versenyek!OV:OX,3,FALSE),szabalyok!$A$16:$B$23,2,FALSE),0)</f>
        <v>0</v>
      </c>
      <c r="EA75" s="47">
        <f>versenyek!$OZ$11*IFERROR(VLOOKUP(VLOOKUP($A75,versenyek!OY:PA,3,FALSE),szabalyok!$A$16:$B$23,2,FALSE),0)</f>
        <v>0</v>
      </c>
      <c r="EB75" s="47">
        <f>versenyek!$PC$11*IFERROR(VLOOKUP(VLOOKUP($A75,versenyek!PB:PD,3,FALSE),szabalyok!$A$16:$B$23,2,FALSE),0)</f>
        <v>0</v>
      </c>
      <c r="EC75" s="47">
        <f>versenyek!$PF$11*IFERROR(VLOOKUP(VLOOKUP($A75,versenyek!PE:PG,3,FALSE),szabalyok!$A$16:$B$23,2,FALSE),0)</f>
        <v>0</v>
      </c>
      <c r="ED75" s="47">
        <f>versenyek!$PI$11*IFERROR(VLOOKUP(VLOOKUP($A75,versenyek!PH:PJ,3,FALSE),szabalyok!$A$16:$B$23,2,FALSE),0)</f>
        <v>0</v>
      </c>
      <c r="EE75" s="47">
        <f>versenyek!$PL$11*IFERROR(VLOOKUP(VLOOKUP($A75,versenyek!PK:PM,3,FALSE),szabalyok!$A$16:$B$23,2,FALSE),0)</f>
        <v>0</v>
      </c>
      <c r="EF75" s="47">
        <f>versenyek!$PO$11*IFERROR(VLOOKUP(VLOOKUP($A75,versenyek!PN:PP,3,FALSE),szabalyok!$A$16:$B$23,2,FALSE),0)</f>
        <v>0</v>
      </c>
      <c r="EG75" s="47">
        <f>versenyek!$PR$11*IFERROR(VLOOKUP(VLOOKUP($A75,versenyek!PQ:PS,3,FALSE),szabalyok!$A$16:$B$23,2,FALSE),0)</f>
        <v>0</v>
      </c>
      <c r="EH75" s="47">
        <f>versenyek!$PU$11*IFERROR(VLOOKUP(VLOOKUP($A75,versenyek!PT:PV,3,FALSE),szabalyok!$A$16:$B$23,2,FALSE),0)</f>
        <v>0</v>
      </c>
      <c r="EI75" s="47">
        <f>versenyek!$PX$11*IFERROR(VLOOKUP(VLOOKUP($A75,versenyek!PW:PY,3,FALSE),szabalyok!$A$16:$B$23,2,FALSE),0)</f>
        <v>0</v>
      </c>
      <c r="EJ75" s="47">
        <f>versenyek!$QA$11*IFERROR(VLOOKUP(VLOOKUP($A75,versenyek!PZ:QB,3,FALSE),szabalyok!$A$16:$B$23,2,FALSE),0)</f>
        <v>0</v>
      </c>
      <c r="EK75" s="47">
        <f>versenyek!$QD$11*IFERROR(VLOOKUP(VLOOKUP($A75,versenyek!QC:QE,3,FALSE),szabalyok!$A$16:$B$23,2,FALSE),0)</f>
        <v>0</v>
      </c>
      <c r="EL75" s="47">
        <f>versenyek!$QG$11*IFERROR(VLOOKUP(VLOOKUP($A75,versenyek!QF:QH,3,FALSE),szabalyok!$A$16:$B$23,2,FALSE),0)</f>
        <v>0</v>
      </c>
      <c r="EM75" s="47">
        <f>versenyek!$QJ$11*IFERROR(VLOOKUP(VLOOKUP($A75,versenyek!QI:QK,3,FALSE),szabalyok!$A$16:$B$23,2,FALSE),0)</f>
        <v>0</v>
      </c>
      <c r="EN75" s="47">
        <f>versenyek!$QM$11*IFERROR(VLOOKUP(VLOOKUP($A75,versenyek!QL:QN,3,FALSE),szabalyok!$A$16:$B$23,2,FALSE),0)</f>
        <v>0</v>
      </c>
      <c r="EO75" s="47">
        <f>versenyek!$QP$11*IFERROR(VLOOKUP(VLOOKUP($A75,versenyek!QO:QQ,3,FALSE),szabalyok!$A$16:$B$23,2,FALSE),0)</f>
        <v>0</v>
      </c>
      <c r="EP75" s="47">
        <f>versenyek!$QS$11*IFERROR(VLOOKUP(VLOOKUP($A75,versenyek!QR:QT,3,FALSE),szabalyok!$A$16:$B$23,2,FALSE),0)</f>
        <v>0</v>
      </c>
      <c r="EQ75" s="47">
        <f>versenyek!$QV$11*IFERROR(VLOOKUP(VLOOKUP($A75,versenyek!QU:QW,3,FALSE),szabalyok!$A$16:$B$23,2,FALSE),0)</f>
        <v>0</v>
      </c>
      <c r="ER75" s="47">
        <f>versenyek!$RE$11*IFERROR(VLOOKUP(VLOOKUP($A75,versenyek!RD:RF,3,FALSE),szabalyok!$A$16:$B$23,2,FALSE),0)</f>
        <v>0</v>
      </c>
      <c r="ES75" s="47">
        <f>versenyek!$RH$11*IFERROR(VLOOKUP(VLOOKUP($A75,versenyek!RG:RI,3,FALSE),szabalyok!$A$16:$B$23,2,FALSE),0)</f>
        <v>0</v>
      </c>
      <c r="ET75" s="47">
        <f>versenyek!$RK$11*IFERROR(VLOOKUP(VLOOKUP($A75,versenyek!RJ:RL,3,FALSE),szabalyok!$A$16:$B$23,2,FALSE),0)</f>
        <v>0</v>
      </c>
      <c r="EU75" s="47">
        <f>versenyek!$RN$11*IFERROR(VLOOKUP(VLOOKUP($A75,versenyek!RM:RO,3,FALSE),szabalyok!$A$16:$B$23,2,FALSE),0)</f>
        <v>0</v>
      </c>
      <c r="EV75" s="47">
        <f>versenyek!$RQ$11*IFERROR(VLOOKUP(VLOOKUP($A75,versenyek!RP:RR,3,FALSE),szabalyok!$A$16:$B$23,2,FALSE),0)</f>
        <v>0</v>
      </c>
      <c r="EW75" s="47">
        <f>versenyek!$RT$11*IFERROR(VLOOKUP(VLOOKUP($A75,versenyek!RS:RU,3,FALSE),szabalyok!$A$16:$B$23,2,FALSE),0)</f>
        <v>0</v>
      </c>
      <c r="EX75" s="47">
        <f>versenyek!$RW$11*IFERROR(VLOOKUP(VLOOKUP($A75,versenyek!RV:RX,3,FALSE),szabalyok!$A$16:$B$23,2,FALSE),0)</f>
        <v>0</v>
      </c>
      <c r="EY75" s="47">
        <f>versenyek!$RZ$11*IFERROR(VLOOKUP(VLOOKUP($A75,versenyek!RY:SA,3,FALSE),szabalyok!$A$16:$B$23,2,FALSE),0)</f>
        <v>0</v>
      </c>
      <c r="EZ75" s="47">
        <f>versenyek!$SC$11*IFERROR(VLOOKUP(VLOOKUP($A75,versenyek!SB:SD,3,FALSE),szabalyok!$A$16:$B$23,2,FALSE),0)</f>
        <v>0</v>
      </c>
      <c r="FA75" s="47">
        <f>versenyek!$SF$11*IFERROR(VLOOKUP(VLOOKUP($A75,versenyek!SE:SG,3,FALSE),szabalyok!$A$16:$B$23,2,FALSE),0)</f>
        <v>0</v>
      </c>
      <c r="FB75" s="47">
        <f>versenyek!$SI$11*IFERROR(VLOOKUP(VLOOKUP($A75,versenyek!SH:SJ,3,FALSE),szabalyok!$A$16:$B$23,2,FALSE),0)</f>
        <v>0</v>
      </c>
      <c r="FC75" s="47">
        <f>versenyek!$SL$11*IFERROR(VLOOKUP(VLOOKUP($A75,versenyek!SK:SM,3,FALSE),szabalyok!$A$16:$B$23,2,FALSE),0)</f>
        <v>0</v>
      </c>
      <c r="FD75" s="47">
        <f>versenyek!$SO$11*IFERROR(VLOOKUP(VLOOKUP($A75,versenyek!SN:SP,3,FALSE),szabalyok!$A$16:$B$23,2,FALSE),0)</f>
        <v>0</v>
      </c>
      <c r="FE75" s="47">
        <f>versenyek!$SR$11*IFERROR(VLOOKUP(VLOOKUP($A75,versenyek!SQ:SS,3,FALSE),szabalyok!$A$16:$B$23,2,FALSE),0)</f>
        <v>0</v>
      </c>
      <c r="FF75" s="47">
        <f>versenyek!$SU$11*IFERROR(VLOOKUP(VLOOKUP($A75,versenyek!ST:SV,3,FALSE),szabalyok!$A$16:$B$23,2,FALSE),0)</f>
        <v>0</v>
      </c>
      <c r="FG75" s="47">
        <f>versenyek!$SX$11*IFERROR(VLOOKUP(VLOOKUP($A75,versenyek!SW:SY,3,FALSE),szabalyok!$A$16:$B$23,2,FALSE),0)</f>
        <v>0</v>
      </c>
      <c r="FH75" s="47">
        <f>versenyek!$TA$11*IFERROR(VLOOKUP(VLOOKUP($A75,versenyek!SZ:TB,3,FALSE),szabalyok!$A$16:$B$23,2,FALSE),0)</f>
        <v>0</v>
      </c>
      <c r="FI75" s="47">
        <f>versenyek!$TD$11*IFERROR(VLOOKUP(VLOOKUP($A75,versenyek!TC:TE,3,FALSE),szabalyok!$A$16:$B$23,2,FALSE),0)</f>
        <v>0</v>
      </c>
      <c r="FJ75" s="47">
        <f>versenyek!$TG$11*IFERROR(VLOOKUP(VLOOKUP($A75,versenyek!TF:TH,3,FALSE),szabalyok!$A$16:$B$23,2,FALSE),0)</f>
        <v>0</v>
      </c>
      <c r="FK75" s="47">
        <f>versenyek!$TJ$11*IFERROR(VLOOKUP(VLOOKUP($A75,versenyek!TI:TK,3,FALSE),szabalyok!$A$16:$B$23,2,FALSE),0)</f>
        <v>0</v>
      </c>
      <c r="FL75" s="47">
        <f>versenyek!$TM$11*IFERROR(VLOOKUP(VLOOKUP($A75,versenyek!TL:TN,3,FALSE),szabalyok!$A$16:$B$23,2,FALSE),0)</f>
        <v>0</v>
      </c>
      <c r="FM75" s="47">
        <f>versenyek!$TP$11*IFERROR(VLOOKUP(VLOOKUP($A75,versenyek!TO:TQ,3,FALSE),szabalyok!$A$16:$B$23,2,FALSE),0)</f>
        <v>0</v>
      </c>
      <c r="FN75" s="47">
        <f>versenyek!$TS$11*IFERROR(VLOOKUP(VLOOKUP($A75,versenyek!TR:TT,3,FALSE),szabalyok!$A$16:$B$23,2,FALSE),0)</f>
        <v>0</v>
      </c>
      <c r="FO75" s="47"/>
      <c r="FP75" s="235">
        <f t="shared" si="2"/>
        <v>0</v>
      </c>
    </row>
    <row r="76" spans="1:172">
      <c r="A76" s="63" t="s">
        <v>1487</v>
      </c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f>versenyek!$BD$11*IFERROR(VLOOKUP(VLOOKUP($A76,versenyek!BC:BE,3,FALSE),szabalyok!$A$16:$B$23,2,FALSE),0)</f>
        <v>0</v>
      </c>
      <c r="S76" s="47">
        <f>versenyek!$BG$11*IFERROR(VLOOKUP(VLOOKUP($A76,versenyek!BF:BH,3,FALSE),szabalyok!$A$16:$B$23,2,FALSE),0)</f>
        <v>0</v>
      </c>
      <c r="T76" s="47">
        <f>versenyek!$BJ$11*IFERROR(VLOOKUP(VLOOKUP($A76,versenyek!BI:BK,3,FALSE),szabalyok!$A$16:$B$23,2,FALSE),0)</f>
        <v>0</v>
      </c>
      <c r="U76" s="47">
        <f>versenyek!$BM$11*IFERROR(VLOOKUP(VLOOKUP($A76,versenyek!BL:BN,3,FALSE),szabalyok!$A$16:$B$23,2,FALSE),0)</f>
        <v>0</v>
      </c>
      <c r="V76" s="47">
        <f>versenyek!$BP$11*IFERROR(VLOOKUP(VLOOKUP($A76,versenyek!BO:BQ,3,FALSE),szabalyok!$A$16:$B$23,2,FALSE),0)</f>
        <v>0</v>
      </c>
      <c r="W76" s="47">
        <f>versenyek!$BS$11*IFERROR(VLOOKUP(VLOOKUP($A76,versenyek!BR:BT,3,FALSE),szabalyok!$A$16:$B$23,2,FALSE),0)</f>
        <v>0</v>
      </c>
      <c r="X76" s="47">
        <f>versenyek!$BV$11*IFERROR(VLOOKUP(VLOOKUP($A76,versenyek!BU:BW,3,FALSE),szabalyok!$A$16:$B$23,2,FALSE),0)</f>
        <v>0</v>
      </c>
      <c r="Y76" s="47">
        <f>versenyek!$BY$11*IFERROR(VLOOKUP(VLOOKUP($A76,versenyek!BX:BZ,3,FALSE),szabalyok!$A$16:$B$23,2,FALSE),0)</f>
        <v>0</v>
      </c>
      <c r="Z76" s="47">
        <f>versenyek!$CB$11*IFERROR(VLOOKUP(VLOOKUP($A76,versenyek!CA:CC,3,FALSE),szabalyok!$A$16:$B$23,2,FALSE),0)</f>
        <v>0</v>
      </c>
      <c r="AA76" s="47">
        <f>versenyek!$CE$11*IFERROR(VLOOKUP(VLOOKUP($A76,versenyek!CD:CF,3,FALSE),szabalyok!$A$16:$B$23,2,FALSE),0)</f>
        <v>0</v>
      </c>
      <c r="AB76" s="47">
        <f>versenyek!$CH$11*IFERROR(VLOOKUP(VLOOKUP($A76,versenyek!CG:CI,3,FALSE),szabalyok!$A$16:$B$23,2,FALSE),0)</f>
        <v>0</v>
      </c>
      <c r="AC76" s="47">
        <f>versenyek!$CK$11*IFERROR(VLOOKUP(VLOOKUP($A76,versenyek!CJ:CL,3,FALSE),szabalyok!$A$16:$B$23,2,FALSE),0)</f>
        <v>0</v>
      </c>
      <c r="AD76" s="47">
        <f>versenyek!$CN$11*IFERROR(VLOOKUP(VLOOKUP($A76,versenyek!CM:CO,3,FALSE),szabalyok!$A$16:$B$23,2,FALSE),0)</f>
        <v>0</v>
      </c>
      <c r="AE76" s="47">
        <f>versenyek!$CQ$11*IFERROR(VLOOKUP(VLOOKUP($A76,versenyek!CP:CR,3,FALSE),szabalyok!$A$16:$B$23,2,FALSE),0)</f>
        <v>0</v>
      </c>
      <c r="AF76" s="47">
        <f>versenyek!$CT$11*IFERROR(VLOOKUP(VLOOKUP($A76,versenyek!CS:CU,3,FALSE),szabalyok!$A$16:$B$23,2,FALSE),0)</f>
        <v>0</v>
      </c>
      <c r="AG76" s="47">
        <f>versenyek!$CW$11*IFERROR(VLOOKUP(VLOOKUP($A76,versenyek!CV:CX,3,FALSE),szabalyok!$A$16:$B$23,2,FALSE),0)</f>
        <v>0</v>
      </c>
      <c r="AH76" s="47">
        <f>versenyek!$CZ$11*IFERROR(VLOOKUP(VLOOKUP($A76,versenyek!CY:DA,3,FALSE),szabalyok!$A$16:$B$23,2,FALSE),0)</f>
        <v>0</v>
      </c>
      <c r="AI76" s="47">
        <f>versenyek!$DC$11*IFERROR(VLOOKUP(VLOOKUP($A76,versenyek!DB:DD,3,FALSE),szabalyok!$A$16:$B$23,2,FALSE),0)</f>
        <v>0</v>
      </c>
      <c r="AJ76" s="47">
        <f>versenyek!$DF$11*IFERROR(VLOOKUP(VLOOKUP($A76,versenyek!DE:DG,3,FALSE),szabalyok!$A$16:$B$23,2,FALSE),0)</f>
        <v>0</v>
      </c>
      <c r="AK76" s="47">
        <f>versenyek!$DI$11*IFERROR(VLOOKUP(VLOOKUP($A76,versenyek!DH:DJ,3,FALSE),szabalyok!$A$16:$B$23,2,FALSE),0)</f>
        <v>0</v>
      </c>
      <c r="AL76" s="47">
        <f>versenyek!$DL$11*IFERROR(VLOOKUP(VLOOKUP($A76,versenyek!DK:DM,3,FALSE),szabalyok!$A$16:$B$23,2,FALSE),0)</f>
        <v>0</v>
      </c>
      <c r="AM76" s="47">
        <f>versenyek!$DR$11*IFERROR(VLOOKUP(VLOOKUP($A76,versenyek!DQ:DS,3,FALSE),szabalyok!$A$16:$B$23,2,FALSE),0)</f>
        <v>0</v>
      </c>
      <c r="AN76" s="47">
        <f>versenyek!$DU$11*IFERROR(VLOOKUP(VLOOKUP($A76,versenyek!DT:DV,3,FALSE),szabalyok!$A$16:$B$23,2,FALSE),0)</f>
        <v>0</v>
      </c>
      <c r="AO76" s="47">
        <f>versenyek!$DO$11*IFERROR(VLOOKUP(VLOOKUP($A76,versenyek!DN:DP,3,FALSE),szabalyok!$A$16:$B$23,2,FALSE),0)</f>
        <v>0</v>
      </c>
      <c r="AP76" s="47">
        <f>versenyek!$DX$11*IFERROR(VLOOKUP(VLOOKUP($A76,versenyek!DW:DY,3,FALSE),szabalyok!$A$16:$B$23,2,FALSE),0)</f>
        <v>0</v>
      </c>
      <c r="AQ76" s="47" t="e">
        <f>versenyek!$EA$11*IFERROR(VLOOKUP(VLOOKUP($A76,versenyek!DZ:EB,3,FALSE),szabalyok!$A$16:$B$23,2,FALSE),0)</f>
        <v>#DIV/0!</v>
      </c>
      <c r="AR76" s="47" t="e">
        <f>versenyek!$ED$11*IFERROR(VLOOKUP(VLOOKUP($A76,versenyek!EC:EE,3,FALSE),szabalyok!$A$16:$B$23,2,FALSE),0)</f>
        <v>#DIV/0!</v>
      </c>
      <c r="AS76" s="47">
        <f>versenyek!$EG$11*IFERROR(VLOOKUP(VLOOKUP($A76,versenyek!EF:EH,3,FALSE),szabalyok!$A$16:$B$23,2,FALSE),0)</f>
        <v>0</v>
      </c>
      <c r="AT76" s="47">
        <f>versenyek!$EJ$11*IFERROR(VLOOKUP(VLOOKUP($A76,versenyek!EI:EK,3,FALSE),szabalyok!$A$16:$B$23,2,FALSE),0)</f>
        <v>0</v>
      </c>
      <c r="AU76" s="47">
        <f>versenyek!$EM$11*IFERROR(VLOOKUP(VLOOKUP($A76,versenyek!EL:EN,3,FALSE),szabalyok!$A$16:$B$23,2,FALSE),0)</f>
        <v>0</v>
      </c>
      <c r="AV76" s="47">
        <f>versenyek!$EP$11*IFERROR(VLOOKUP(VLOOKUP($A76,versenyek!EO:EQ,3,FALSE),szabalyok!$A$16:$B$23,2,FALSE),0)</f>
        <v>0</v>
      </c>
      <c r="AW76" s="47">
        <f>versenyek!$EY$11*IFERROR(VLOOKUP(VLOOKUP($A76,versenyek!EX:EZ,3,FALSE),szabalyok!$A$16:$B$23,2,FALSE),0)</f>
        <v>0</v>
      </c>
      <c r="AX76" s="47">
        <f>versenyek!$FB$11*IFERROR(VLOOKUP(VLOOKUP($A76,versenyek!FA:FC,3,FALSE),szabalyok!$A$16:$B$23,2,FALSE),0)</f>
        <v>0</v>
      </c>
      <c r="AY76" s="47">
        <f>versenyek!$FE$11*IFERROR(VLOOKUP(VLOOKUP($A76,versenyek!FD:FF,3,FALSE),szabalyok!$A$16:$B$23,2,FALSE),0)</f>
        <v>0</v>
      </c>
      <c r="AZ76" s="47">
        <f>versenyek!$FH$11*IFERROR(VLOOKUP(VLOOKUP($A76,versenyek!FG:FI,3,FALSE),szabalyok!$A$16:$B$23,2,FALSE),0)</f>
        <v>0</v>
      </c>
      <c r="BA76" s="47">
        <f>versenyek!$FK$11*IFERROR(VLOOKUP(VLOOKUP($A76,versenyek!FJ:FL,3,FALSE),szabalyok!$A$16:$B$23,2,FALSE),0)</f>
        <v>0</v>
      </c>
      <c r="BB76" s="47">
        <f>versenyek!$FN$11*IFERROR(VLOOKUP(VLOOKUP($A76,versenyek!FM:FO,3,FALSE),szabalyok!$A$16:$B$23,2,FALSE),0)</f>
        <v>0</v>
      </c>
      <c r="BC76" s="47">
        <f>versenyek!$FQ$11*IFERROR(VLOOKUP(VLOOKUP($A76,versenyek!FP:FR,3,FALSE),szabalyok!$A$16:$B$23,2,FALSE),0)</f>
        <v>0</v>
      </c>
      <c r="BD76" s="47">
        <f>versenyek!$FT$11*IFERROR(VLOOKUP(VLOOKUP($A76,versenyek!FS:FU,3,FALSE),szabalyok!$A$16:$B$23,2,FALSE),0)</f>
        <v>0</v>
      </c>
      <c r="BE76" s="47">
        <f>versenyek!$FW$11*IFERROR(VLOOKUP(VLOOKUP($A76,versenyek!FV:FX,3,FALSE),szabalyok!$A$16:$B$23,2,FALSE),0)</f>
        <v>0</v>
      </c>
      <c r="BF76" s="47">
        <f>versenyek!$FZ$11*IFERROR(VLOOKUP(VLOOKUP($A76,versenyek!FY:GA,3,FALSE),szabalyok!$A$16:$B$23,2,FALSE),0)</f>
        <v>0</v>
      </c>
      <c r="BG76" s="47">
        <f>versenyek!$GC$11*IFERROR(VLOOKUP(VLOOKUP($A76,versenyek!GB:GD,3,FALSE),szabalyok!$A$16:$B$23,2,FALSE),0)</f>
        <v>0</v>
      </c>
      <c r="BH76" s="47">
        <f>versenyek!$GF$11*IFERROR(VLOOKUP(VLOOKUP($A76,versenyek!GE:GG,3,FALSE),szabalyok!$A$16:$B$23,2,FALSE),0)</f>
        <v>0</v>
      </c>
      <c r="BI76" s="47">
        <f>versenyek!$GI$11*IFERROR(VLOOKUP(VLOOKUP($A76,versenyek!GH:GJ,3,FALSE),szabalyok!$A$16:$B$23,2,FALSE),0)</f>
        <v>0</v>
      </c>
      <c r="BJ76" s="47">
        <f>versenyek!$GL$11*IFERROR(VLOOKUP(VLOOKUP($A76,versenyek!GK:GM,3,FALSE),szabalyok!$A$16:$B$23,2,FALSE),0)</f>
        <v>0</v>
      </c>
      <c r="BK76" s="47">
        <f>versenyek!$GO$11*IFERROR(VLOOKUP(VLOOKUP($A76,versenyek!GN:GP,3,FALSE),szabalyok!$A$16:$B$23,2,FALSE),0)</f>
        <v>0</v>
      </c>
      <c r="BL76" s="47">
        <f>versenyek!$GR$11*IFERROR(VLOOKUP(VLOOKUP($A76,versenyek!GQ:GS,3,FALSE),szabalyok!$A$16:$B$23,2,FALSE),0)</f>
        <v>0</v>
      </c>
      <c r="BM76" s="47">
        <f>versenyek!$GX$11*IFERROR(VLOOKUP(VLOOKUP($A76,versenyek!GW:GY,3,FALSE),szabalyok!$A$16:$B$23,2,FALSE),0)</f>
        <v>0</v>
      </c>
      <c r="BN76" s="47">
        <f>versenyek!$GX$11*IFERROR(VLOOKUP(VLOOKUP($A76,versenyek!GX:GZ,3,FALSE),szabalyok!$A$16:$B$23,2,FALSE),0)</f>
        <v>0</v>
      </c>
      <c r="BO76" s="47">
        <f>versenyek!$HD$11*IFERROR(VLOOKUP(VLOOKUP($A76,versenyek!HC:HE,3,FALSE),szabalyok!$A$16:$B$23,2,FALSE),0)</f>
        <v>0</v>
      </c>
      <c r="BP76" s="47">
        <f>versenyek!$HG$11*IFERROR(VLOOKUP(VLOOKUP($A76,versenyek!HF:HH,3,FALSE),szabalyok!$A$16:$B$23,2,FALSE),0)</f>
        <v>0</v>
      </c>
      <c r="BQ76" s="47">
        <f>versenyek!$HJ$11*IFERROR(VLOOKUP(VLOOKUP($A76,versenyek!HI:HK,3,FALSE),szabalyok!$A$16:$B$23,2,FALSE),0)</f>
        <v>0</v>
      </c>
      <c r="BR76" s="47">
        <f>versenyek!$HM$11*IFERROR(VLOOKUP(VLOOKUP($A76,versenyek!HL:HN,3,FALSE),szabalyok!$A$16:$B$23,2,FALSE),0)</f>
        <v>0</v>
      </c>
      <c r="BS76" s="47">
        <f>versenyek!$HP$11*IFERROR(VLOOKUP(VLOOKUP($A76,versenyek!HO:HQ,3,FALSE),szabalyok!$A$16:$B$23,2,FALSE),0)</f>
        <v>0</v>
      </c>
      <c r="BT76" s="47">
        <f>versenyek!$HS$11*IFERROR(VLOOKUP(VLOOKUP($A76,versenyek!HR:HT,3,FALSE),szabalyok!$A$16:$B$23,2,FALSE),0)</f>
        <v>0</v>
      </c>
      <c r="BU76" s="47">
        <f>versenyek!$HV$11*IFERROR(VLOOKUP(VLOOKUP($A76,versenyek!HU:HW,3,FALSE),szabalyok!$A$16:$B$23,2,FALSE),0)</f>
        <v>0</v>
      </c>
      <c r="BV76" s="47">
        <f>versenyek!$HY$11*IFERROR(VLOOKUP(VLOOKUP($A76,versenyek!HX:HZ,3,FALSE),szabalyok!$A$16:$B$23,2,FALSE),0)</f>
        <v>0</v>
      </c>
      <c r="BW76" s="47">
        <f>versenyek!$IB$11*IFERROR(VLOOKUP(VLOOKUP($A76,versenyek!IA:IC,3,FALSE),szabalyok!$A$16:$B$23,2,FALSE),0)</f>
        <v>0</v>
      </c>
      <c r="BX76" s="47">
        <f>versenyek!$IE$11*IFERROR(VLOOKUP(VLOOKUP($A76,versenyek!ID:IF,3,FALSE),szabalyok!$A$16:$B$23,2,FALSE),0)</f>
        <v>0</v>
      </c>
      <c r="BY76" s="47">
        <f>versenyek!$IH$11*IFERROR(VLOOKUP(VLOOKUP($A76,versenyek!IG:II,3,FALSE),szabalyok!$A$16:$B$23,2,FALSE),0)</f>
        <v>0</v>
      </c>
      <c r="BZ76" s="47">
        <f>versenyek!$IK$11*IFERROR(VLOOKUP(VLOOKUP($A76,versenyek!IJ:IL,3,FALSE),szabalyok!$A$16:$B$23,2,FALSE),0)</f>
        <v>0</v>
      </c>
      <c r="CA76" s="47">
        <f>versenyek!$IN$11*IFERROR(VLOOKUP(VLOOKUP($A76,versenyek!IM:IO,3,FALSE),szabalyok!$A$16:$B$23,2,FALSE),0)</f>
        <v>0</v>
      </c>
      <c r="CB76" s="47">
        <f>versenyek!$IW$11*IFERROR(VLOOKUP(VLOOKUP($A76,versenyek!IV:IX,3,FALSE),szabalyok!$A$16:$B$23,2,FALSE),0)</f>
        <v>0</v>
      </c>
      <c r="CC76" s="47">
        <f>versenyek!$IZ$11*IFERROR(VLOOKUP(VLOOKUP($A76,versenyek!IY:JA,3,FALSE),szabalyok!$A$16:$B$23,2,FALSE),0)</f>
        <v>0</v>
      </c>
      <c r="CD76" s="47">
        <f>versenyek!$JC$11*IFERROR(VLOOKUP(VLOOKUP($A76,versenyek!JB:JD,3,FALSE),szabalyok!$A$16:$B$23,2,FALSE),0)</f>
        <v>0</v>
      </c>
      <c r="CE76" s="47">
        <f>versenyek!$JF$11*IFERROR(VLOOKUP(VLOOKUP($A76,versenyek!JE:JG,3,FALSE),szabalyok!$A$16:$B$23,2,FALSE),0)</f>
        <v>0</v>
      </c>
      <c r="CF76" s="47">
        <f>versenyek!$JI$11*IFERROR(VLOOKUP(VLOOKUP($A76,versenyek!JH:JJ,3,FALSE),szabalyok!$A$16:$B$23,2,FALSE),0)</f>
        <v>0</v>
      </c>
      <c r="CG76" s="47">
        <f>versenyek!$JL$11*IFERROR(VLOOKUP(VLOOKUP($A76,versenyek!JK:JM,3,FALSE),szabalyok!$A$16:$B$23,2,FALSE),0)</f>
        <v>0</v>
      </c>
      <c r="CH76" s="47">
        <f>versenyek!$JO$11*IFERROR(VLOOKUP(VLOOKUP($A76,versenyek!JN:JP,3,FALSE),szabalyok!$A$16:$B$23,2,FALSE),0)</f>
        <v>0</v>
      </c>
      <c r="CI76" s="47">
        <f>versenyek!$JR$11*IFERROR(VLOOKUP(VLOOKUP($A76,versenyek!JQ:JS,3,FALSE),szabalyok!$A$16:$B$23,2,FALSE),0)</f>
        <v>0</v>
      </c>
      <c r="CJ76" s="47">
        <f>versenyek!$JU$11*IFERROR(VLOOKUP(VLOOKUP($A76,versenyek!JT:JV,3,FALSE),szabalyok!$A$16:$B$23,2,FALSE),0)</f>
        <v>0</v>
      </c>
      <c r="CK76" s="47">
        <f>versenyek!$JR$11*IFERROR(VLOOKUP(VLOOKUP($A76,versenyek!JW:JY,3,FALSE),szabalyok!$A$16:$B$23,2,FALSE),0)</f>
        <v>0</v>
      </c>
      <c r="CL76" s="47">
        <f>versenyek!$KA$11*IFERROR(VLOOKUP(VLOOKUP($A76,versenyek!JZ:KB,3,FALSE),szabalyok!$A$16:$B$23,2,FALSE),0)</f>
        <v>0</v>
      </c>
      <c r="CM76" s="47">
        <f>versenyek!$KD$11*IFERROR(VLOOKUP(VLOOKUP($A76,versenyek!KC:KE,3,FALSE),szabalyok!$A$16:$B$23,2,FALSE),0)</f>
        <v>0</v>
      </c>
      <c r="CN76" s="47">
        <f>versenyek!$KG$11*IFERROR(VLOOKUP(VLOOKUP($A76,versenyek!KF:KH,3,FALSE),szabalyok!$A$16:$B$23,2,FALSE),0)</f>
        <v>0</v>
      </c>
      <c r="CO76" s="47">
        <f>versenyek!$KJ$11*IFERROR(VLOOKUP(VLOOKUP($A76,versenyek!KI:KK,3,FALSE),szabalyok!$A$16:$B$23,2,FALSE),0)</f>
        <v>0</v>
      </c>
      <c r="CP76" s="47">
        <f>versenyek!$KM$11*IFERROR(VLOOKUP(VLOOKUP($A76,versenyek!KL:KN,3,FALSE),szabalyok!$A$16:$B$23,2,FALSE),0)</f>
        <v>0</v>
      </c>
      <c r="CQ76" s="47">
        <f>versenyek!$KP$11*IFERROR(VLOOKUP(VLOOKUP($A76,versenyek!KO:KQ,3,FALSE),szabalyok!$A$16:$B$23,2,FALSE),0)</f>
        <v>0</v>
      </c>
      <c r="CR76" s="47">
        <f>versenyek!$KS$11*IFERROR(VLOOKUP(VLOOKUP($A76,versenyek!KR:KT,3,FALSE),szabalyok!$A$16:$B$23,2,FALSE),0)</f>
        <v>0</v>
      </c>
      <c r="CS76" s="47">
        <f>versenyek!$KV$11*IFERROR(VLOOKUP(VLOOKUP($A76,versenyek!KU:KW,3,FALSE),szabalyok!$A$16:$B$23,2,FALSE),0)</f>
        <v>0</v>
      </c>
      <c r="CT76" s="47">
        <f>versenyek!$KY$11*IFERROR(VLOOKUP(VLOOKUP($A76,versenyek!KX:KZ,3,FALSE),szabalyok!$A$16:$B$23,2,FALSE),0)</f>
        <v>18.845448907875699</v>
      </c>
      <c r="CU76" s="47">
        <f>versenyek!$LB$11*IFERROR(VLOOKUP(VLOOKUP($A76,versenyek!LA:LC,3,FALSE),szabalyok!$A$16:$B$23,2,FALSE),0)</f>
        <v>0</v>
      </c>
      <c r="CV76" s="47">
        <f>versenyek!$LE$11*IFERROR(VLOOKUP(VLOOKUP($A76,versenyek!LD:LF,3,FALSE),szabalyok!$A$16:$B$23,2,FALSE),0)</f>
        <v>0</v>
      </c>
      <c r="CW76" s="47">
        <f>versenyek!$LH$11*IFERROR(VLOOKUP(VLOOKUP($A76,versenyek!LG:LI,3,FALSE),szabalyok!$A$16:$B$23,2,FALSE),0)</f>
        <v>0</v>
      </c>
      <c r="CX76" s="47">
        <f>versenyek!$LK$11*IFERROR(VLOOKUP(VLOOKUP($A76,versenyek!LJ:LL,3,FALSE),szabalyok!$A$16:$B$23,2,FALSE),0)</f>
        <v>0</v>
      </c>
      <c r="CY76" s="47">
        <f>versenyek!$LN$11*IFERROR(VLOOKUP(VLOOKUP($A76,versenyek!LM:LO,3,FALSE),szabalyok!$A$16:$B$23,2,FALSE),0)</f>
        <v>0</v>
      </c>
      <c r="CZ76" s="47">
        <f>versenyek!$LQ$11*IFERROR(VLOOKUP(VLOOKUP($A76,versenyek!LP:LR,3,FALSE),szabalyok!$A$16:$B$23,2,FALSE),0)</f>
        <v>0</v>
      </c>
      <c r="DA76" s="47">
        <f>versenyek!$LT$11*IFERROR(VLOOKUP(VLOOKUP($A76,versenyek!LS:LU,3,FALSE),szabalyok!$A$16:$B$23,2,FALSE),0)</f>
        <v>0</v>
      </c>
      <c r="DB76" s="47">
        <f>versenyek!$LW$11*IFERROR(VLOOKUP(VLOOKUP($A76,versenyek!LV:LX,3,FALSE),szabalyok!$A$16:$B$23,2,FALSE),0)</f>
        <v>0</v>
      </c>
      <c r="DC76" s="47">
        <f>versenyek!$LZ$11*IFERROR(VLOOKUP(VLOOKUP($A76,versenyek!LY:MA,3,FALSE),szabalyok!$A$16:$B$23,2,FALSE),0)</f>
        <v>0</v>
      </c>
      <c r="DD76" s="47">
        <f>versenyek!$MC$11*IFERROR(VLOOKUP(VLOOKUP($A76,versenyek!MB:MD,3,FALSE),szabalyok!$A$16:$B$23,2,FALSE),0)</f>
        <v>0</v>
      </c>
      <c r="DE76" s="47">
        <f>versenyek!$ML$11*IFERROR(VLOOKUP(VLOOKUP($A76,versenyek!MK:MM,3,FALSE),szabalyok!$A$16:$B$23,2,FALSE),0)</f>
        <v>0</v>
      </c>
      <c r="DF76" s="47">
        <f>versenyek!$MO$11*IFERROR(VLOOKUP(VLOOKUP($A76,versenyek!MN:MP,3,FALSE),szabalyok!$A$16:$B$23,2,FALSE),0)</f>
        <v>0</v>
      </c>
      <c r="DG76" s="47">
        <f>versenyek!$MR$11*IFERROR(VLOOKUP(VLOOKUP($A76,versenyek!MQ:MS,3,FALSE),szabalyok!$A$16:$B$23,2,FALSE),0)</f>
        <v>0</v>
      </c>
      <c r="DH76" s="47">
        <f>versenyek!$MU$11*IFERROR(VLOOKUP(VLOOKUP($A76,versenyek!MT:MV,3,FALSE),szabalyok!$A$16:$B$23,2,FALSE),0)</f>
        <v>0</v>
      </c>
      <c r="DI76" s="47">
        <f>versenyek!$MX$11*IFERROR(VLOOKUP(VLOOKUP($A76,versenyek!MW:MY,3,FALSE),szabalyok!$A$16:$B$23,2,FALSE),0)</f>
        <v>0</v>
      </c>
      <c r="DJ76" s="47">
        <f>versenyek!$NA$11*IFERROR(VLOOKUP(VLOOKUP($A76,versenyek!MZ:NB,3,FALSE),szabalyok!$A$16:$B$23,2,FALSE),0)</f>
        <v>0</v>
      </c>
      <c r="DK76" s="47">
        <f>versenyek!$ND$11*IFERROR(VLOOKUP(VLOOKUP($A76,versenyek!NC:NE,3,FALSE),szabalyok!$A$16:$B$23,2,FALSE),0)</f>
        <v>0</v>
      </c>
      <c r="DL76" s="47">
        <f>versenyek!$NG$11*IFERROR(VLOOKUP(VLOOKUP($A76,versenyek!NF:NH,3,FALSE),szabalyok!$A$16:$B$23,2,FALSE),0)</f>
        <v>0</v>
      </c>
      <c r="DM76" s="47">
        <f>versenyek!$NJ$11*IFERROR(VLOOKUP(VLOOKUP($A76,versenyek!NI:NK,3,FALSE),szabalyok!$A$16:$B$23,2,FALSE),0)</f>
        <v>0</v>
      </c>
      <c r="DN76" s="47">
        <f>versenyek!$NM$11*IFERROR(VLOOKUP(VLOOKUP($A76,versenyek!NL:NN,3,FALSE),szabalyok!$A$16:$B$23,2,FALSE),0)</f>
        <v>0</v>
      </c>
      <c r="DO76" s="47">
        <f>versenyek!$NP$11*IFERROR(VLOOKUP(VLOOKUP($A76,versenyek!NO:NQ,3,FALSE),szabalyok!$A$16:$B$23,2,FALSE),0)</f>
        <v>0</v>
      </c>
      <c r="DP76" s="47">
        <f>versenyek!$NS$11*IFERROR(VLOOKUP(VLOOKUP($A76,versenyek!NR:NT,3,FALSE),szabalyok!$A$16:$B$23,2,FALSE),0)</f>
        <v>0</v>
      </c>
      <c r="DQ76" s="47">
        <f>versenyek!$NV$11*IFERROR(VLOOKUP(VLOOKUP($A76,versenyek!NU:NW,3,FALSE),szabalyok!$A$16:$B$23,2,FALSE),0)</f>
        <v>0</v>
      </c>
      <c r="DR76" s="47">
        <f>versenyek!$NY$11*IFERROR(VLOOKUP(VLOOKUP($A76,versenyek!NX:NZ,3,FALSE),szabalyok!$A$16:$B$23,2,FALSE),0)</f>
        <v>0</v>
      </c>
      <c r="DS76" s="47">
        <f>versenyek!$OB$11*IFERROR(VLOOKUP(VLOOKUP($A76,versenyek!OA:OC,3,FALSE),szabalyok!$A$16:$B$23,2,FALSE),0)</f>
        <v>0</v>
      </c>
      <c r="DT76" s="47">
        <f>versenyek!$OE$11*IFERROR(VLOOKUP(VLOOKUP($A76,versenyek!OD:OF,3,FALSE),szabalyok!$A$16:$B$23,2,FALSE),0)</f>
        <v>0</v>
      </c>
      <c r="DU76" s="47">
        <f>versenyek!$OH$11*IFERROR(VLOOKUP(VLOOKUP($A76,versenyek!OG:OI,3,FALSE),szabalyok!$A$16:$B$23,2,FALSE),0)</f>
        <v>0</v>
      </c>
      <c r="DV76" s="47">
        <f>versenyek!$OK$11*IFERROR(VLOOKUP(VLOOKUP($A76,versenyek!OJ:OL,3,FALSE),szabalyok!$A$16:$B$23,2,FALSE),0)</f>
        <v>0</v>
      </c>
      <c r="DW76" s="47">
        <f>versenyek!$ON$11*IFERROR(VLOOKUP(VLOOKUP($A76,versenyek!OM:OO,3,FALSE),szabalyok!$A$16:$B$23,2,FALSE),0)</f>
        <v>0</v>
      </c>
      <c r="DX76" s="47">
        <f>versenyek!$OQ$11*IFERROR(VLOOKUP(VLOOKUP($A76,versenyek!OP:OR,3,FALSE),szabalyok!$A$16:$B$23,2,FALSE),0)</f>
        <v>0</v>
      </c>
      <c r="DY76" s="47">
        <f>versenyek!$OT$11*IFERROR(VLOOKUP(VLOOKUP($A76,versenyek!OS:OU,3,FALSE),szabalyok!$A$16:$B$23,2,FALSE),0)</f>
        <v>0</v>
      </c>
      <c r="DZ76" s="47">
        <f>versenyek!$OW$11*IFERROR(VLOOKUP(VLOOKUP($A76,versenyek!OV:OX,3,FALSE),szabalyok!$A$16:$B$23,2,FALSE),0)</f>
        <v>0</v>
      </c>
      <c r="EA76" s="47">
        <f>versenyek!$OZ$11*IFERROR(VLOOKUP(VLOOKUP($A76,versenyek!OY:PA,3,FALSE),szabalyok!$A$16:$B$23,2,FALSE),0)</f>
        <v>0</v>
      </c>
      <c r="EB76" s="47">
        <f>versenyek!$PC$11*IFERROR(VLOOKUP(VLOOKUP($A76,versenyek!PB:PD,3,FALSE),szabalyok!$A$16:$B$23,2,FALSE),0)</f>
        <v>0</v>
      </c>
      <c r="EC76" s="47">
        <f>versenyek!$PF$11*IFERROR(VLOOKUP(VLOOKUP($A76,versenyek!PE:PG,3,FALSE),szabalyok!$A$16:$B$23,2,FALSE),0)</f>
        <v>0</v>
      </c>
      <c r="ED76" s="47">
        <f>versenyek!$PI$11*IFERROR(VLOOKUP(VLOOKUP($A76,versenyek!PH:PJ,3,FALSE),szabalyok!$A$16:$B$23,2,FALSE),0)</f>
        <v>0</v>
      </c>
      <c r="EE76" s="47">
        <f>versenyek!$PL$11*IFERROR(VLOOKUP(VLOOKUP($A76,versenyek!PK:PM,3,FALSE),szabalyok!$A$16:$B$23,2,FALSE),0)</f>
        <v>0</v>
      </c>
      <c r="EF76" s="47">
        <f>versenyek!$PO$11*IFERROR(VLOOKUP(VLOOKUP($A76,versenyek!PN:PP,3,FALSE),szabalyok!$A$16:$B$23,2,FALSE),0)</f>
        <v>0</v>
      </c>
      <c r="EG76" s="47">
        <f>versenyek!$PR$11*IFERROR(VLOOKUP(VLOOKUP($A76,versenyek!PQ:PS,3,FALSE),szabalyok!$A$16:$B$23,2,FALSE),0)</f>
        <v>0</v>
      </c>
      <c r="EH76" s="47">
        <f>versenyek!$PU$11*IFERROR(VLOOKUP(VLOOKUP($A76,versenyek!PT:PV,3,FALSE),szabalyok!$A$16:$B$23,2,FALSE),0)</f>
        <v>0</v>
      </c>
      <c r="EI76" s="47">
        <f>versenyek!$PX$11*IFERROR(VLOOKUP(VLOOKUP($A76,versenyek!PW:PY,3,FALSE),szabalyok!$A$16:$B$23,2,FALSE),0)</f>
        <v>0</v>
      </c>
      <c r="EJ76" s="47">
        <f>versenyek!$QA$11*IFERROR(VLOOKUP(VLOOKUP($A76,versenyek!PZ:QB,3,FALSE),szabalyok!$A$16:$B$23,2,FALSE),0)</f>
        <v>0</v>
      </c>
      <c r="EK76" s="47">
        <f>versenyek!$QD$11*IFERROR(VLOOKUP(VLOOKUP($A76,versenyek!QC:QE,3,FALSE),szabalyok!$A$16:$B$23,2,FALSE),0)</f>
        <v>0</v>
      </c>
      <c r="EL76" s="47">
        <f>versenyek!$QG$11*IFERROR(VLOOKUP(VLOOKUP($A76,versenyek!QF:QH,3,FALSE),szabalyok!$A$16:$B$23,2,FALSE),0)</f>
        <v>0</v>
      </c>
      <c r="EM76" s="47">
        <f>versenyek!$QJ$11*IFERROR(VLOOKUP(VLOOKUP($A76,versenyek!QI:QK,3,FALSE),szabalyok!$A$16:$B$23,2,FALSE),0)</f>
        <v>0</v>
      </c>
      <c r="EN76" s="47">
        <f>versenyek!$QM$11*IFERROR(VLOOKUP(VLOOKUP($A76,versenyek!QL:QN,3,FALSE),szabalyok!$A$16:$B$23,2,FALSE),0)</f>
        <v>0</v>
      </c>
      <c r="EO76" s="47">
        <f>versenyek!$QP$11*IFERROR(VLOOKUP(VLOOKUP($A76,versenyek!QO:QQ,3,FALSE),szabalyok!$A$16:$B$23,2,FALSE),0)</f>
        <v>0</v>
      </c>
      <c r="EP76" s="47">
        <f>versenyek!$QS$11*IFERROR(VLOOKUP(VLOOKUP($A76,versenyek!QR:QT,3,FALSE),szabalyok!$A$16:$B$23,2,FALSE),0)</f>
        <v>0</v>
      </c>
      <c r="EQ76" s="47">
        <f>versenyek!$QV$11*IFERROR(VLOOKUP(VLOOKUP($A76,versenyek!QU:QW,3,FALSE),szabalyok!$A$16:$B$23,2,FALSE),0)</f>
        <v>0</v>
      </c>
      <c r="ER76" s="47">
        <f>versenyek!$RE$11*IFERROR(VLOOKUP(VLOOKUP($A76,versenyek!RD:RF,3,FALSE),szabalyok!$A$16:$B$23,2,FALSE),0)</f>
        <v>0</v>
      </c>
      <c r="ES76" s="47">
        <f>versenyek!$RH$11*IFERROR(VLOOKUP(VLOOKUP($A76,versenyek!RG:RI,3,FALSE),szabalyok!$A$16:$B$23,2,FALSE),0)</f>
        <v>0</v>
      </c>
      <c r="ET76" s="47">
        <f>versenyek!$RK$11*IFERROR(VLOOKUP(VLOOKUP($A76,versenyek!RJ:RL,3,FALSE),szabalyok!$A$16:$B$23,2,FALSE),0)</f>
        <v>0</v>
      </c>
      <c r="EU76" s="47">
        <f>versenyek!$RN$11*IFERROR(VLOOKUP(VLOOKUP($A76,versenyek!RM:RO,3,FALSE),szabalyok!$A$16:$B$23,2,FALSE),0)</f>
        <v>0</v>
      </c>
      <c r="EV76" s="47">
        <f>versenyek!$RQ$11*IFERROR(VLOOKUP(VLOOKUP($A76,versenyek!RP:RR,3,FALSE),szabalyok!$A$16:$B$23,2,FALSE),0)</f>
        <v>0</v>
      </c>
      <c r="EW76" s="47">
        <f>versenyek!$RT$11*IFERROR(VLOOKUP(VLOOKUP($A76,versenyek!RS:RU,3,FALSE),szabalyok!$A$16:$B$23,2,FALSE),0)</f>
        <v>0</v>
      </c>
      <c r="EX76" s="47">
        <f>versenyek!$RW$11*IFERROR(VLOOKUP(VLOOKUP($A76,versenyek!RV:RX,3,FALSE),szabalyok!$A$16:$B$23,2,FALSE),0)</f>
        <v>0</v>
      </c>
      <c r="EY76" s="47">
        <f>versenyek!$RZ$11*IFERROR(VLOOKUP(VLOOKUP($A76,versenyek!RY:SA,3,FALSE),szabalyok!$A$16:$B$23,2,FALSE),0)</f>
        <v>0</v>
      </c>
      <c r="EZ76" s="47">
        <f>versenyek!$SC$11*IFERROR(VLOOKUP(VLOOKUP($A76,versenyek!SB:SD,3,FALSE),szabalyok!$A$16:$B$23,2,FALSE),0)</f>
        <v>0</v>
      </c>
      <c r="FA76" s="47">
        <f>versenyek!$SF$11*IFERROR(VLOOKUP(VLOOKUP($A76,versenyek!SE:SG,3,FALSE),szabalyok!$A$16:$B$23,2,FALSE),0)</f>
        <v>0</v>
      </c>
      <c r="FB76" s="47">
        <f>versenyek!$SI$11*IFERROR(VLOOKUP(VLOOKUP($A76,versenyek!SH:SJ,3,FALSE),szabalyok!$A$16:$B$23,2,FALSE),0)</f>
        <v>0</v>
      </c>
      <c r="FC76" s="47">
        <f>versenyek!$SL$11*IFERROR(VLOOKUP(VLOOKUP($A76,versenyek!SK:SM,3,FALSE),szabalyok!$A$16:$B$23,2,FALSE),0)</f>
        <v>0</v>
      </c>
      <c r="FD76" s="47">
        <f>versenyek!$SO$11*IFERROR(VLOOKUP(VLOOKUP($A76,versenyek!SN:SP,3,FALSE),szabalyok!$A$16:$B$23,2,FALSE),0)</f>
        <v>0</v>
      </c>
      <c r="FE76" s="47">
        <f>versenyek!$SR$11*IFERROR(VLOOKUP(VLOOKUP($A76,versenyek!SQ:SS,3,FALSE),szabalyok!$A$16:$B$23,2,FALSE),0)</f>
        <v>0</v>
      </c>
      <c r="FF76" s="47">
        <f>versenyek!$SU$11*IFERROR(VLOOKUP(VLOOKUP($A76,versenyek!ST:SV,3,FALSE),szabalyok!$A$16:$B$23,2,FALSE),0)</f>
        <v>0</v>
      </c>
      <c r="FG76" s="47">
        <f>versenyek!$SX$11*IFERROR(VLOOKUP(VLOOKUP($A76,versenyek!SW:SY,3,FALSE),szabalyok!$A$16:$B$23,2,FALSE),0)</f>
        <v>0</v>
      </c>
      <c r="FH76" s="47">
        <f>versenyek!$TA$11*IFERROR(VLOOKUP(VLOOKUP($A76,versenyek!SZ:TB,3,FALSE),szabalyok!$A$16:$B$23,2,FALSE),0)</f>
        <v>0</v>
      </c>
      <c r="FI76" s="47">
        <f>versenyek!$TD$11*IFERROR(VLOOKUP(VLOOKUP($A76,versenyek!TC:TE,3,FALSE),szabalyok!$A$16:$B$23,2,FALSE),0)</f>
        <v>0</v>
      </c>
      <c r="FJ76" s="47">
        <f>versenyek!$TG$11*IFERROR(VLOOKUP(VLOOKUP($A76,versenyek!TF:TH,3,FALSE),szabalyok!$A$16:$B$23,2,FALSE),0)</f>
        <v>0</v>
      </c>
      <c r="FK76" s="47">
        <f>versenyek!$TJ$11*IFERROR(VLOOKUP(VLOOKUP($A76,versenyek!TI:TK,3,FALSE),szabalyok!$A$16:$B$23,2,FALSE),0)</f>
        <v>0</v>
      </c>
      <c r="FL76" s="47">
        <f>versenyek!$TM$11*IFERROR(VLOOKUP(VLOOKUP($A76,versenyek!TL:TN,3,FALSE),szabalyok!$A$16:$B$23,2,FALSE),0)</f>
        <v>0</v>
      </c>
      <c r="FM76" s="47">
        <f>versenyek!$TP$11*IFERROR(VLOOKUP(VLOOKUP($A76,versenyek!TO:TQ,3,FALSE),szabalyok!$A$16:$B$23,2,FALSE),0)</f>
        <v>0</v>
      </c>
      <c r="FN76" s="47">
        <f>versenyek!$TS$11*IFERROR(VLOOKUP(VLOOKUP($A76,versenyek!TR:TT,3,FALSE),szabalyok!$A$16:$B$23,2,FALSE),0)</f>
        <v>0</v>
      </c>
      <c r="FO76" s="47"/>
      <c r="FP76" s="235">
        <f t="shared" si="2"/>
        <v>0</v>
      </c>
    </row>
    <row r="77" spans="1:172">
      <c r="A77" s="63" t="s">
        <v>1488</v>
      </c>
      <c r="B77" s="47">
        <v>0</v>
      </c>
      <c r="C77" s="47">
        <v>0</v>
      </c>
      <c r="D77" s="47">
        <v>0</v>
      </c>
      <c r="E77" s="47">
        <v>0</v>
      </c>
      <c r="F77" s="47">
        <v>0</v>
      </c>
      <c r="G77" s="47">
        <v>0</v>
      </c>
      <c r="H77" s="47">
        <v>0</v>
      </c>
      <c r="I77" s="47">
        <v>0</v>
      </c>
      <c r="J77" s="47">
        <v>0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  <c r="P77" s="47">
        <v>34.76949927759572</v>
      </c>
      <c r="Q77" s="47">
        <v>0</v>
      </c>
      <c r="R77" s="47">
        <f>versenyek!$BD$11*IFERROR(VLOOKUP(VLOOKUP($A77,versenyek!BC:BE,3,FALSE),szabalyok!$A$16:$B$23,2,FALSE),0)</f>
        <v>0</v>
      </c>
      <c r="S77" s="47">
        <f>versenyek!$BG$11*IFERROR(VLOOKUP(VLOOKUP($A77,versenyek!BF:BH,3,FALSE),szabalyok!$A$16:$B$23,2,FALSE),0)</f>
        <v>0</v>
      </c>
      <c r="T77" s="47">
        <f>versenyek!$BJ$11*IFERROR(VLOOKUP(VLOOKUP($A77,versenyek!BI:BK,3,FALSE),szabalyok!$A$16:$B$23,2,FALSE),0)</f>
        <v>0</v>
      </c>
      <c r="U77" s="47">
        <f>versenyek!$BM$11*IFERROR(VLOOKUP(VLOOKUP($A77,versenyek!BL:BN,3,FALSE),szabalyok!$A$16:$B$23,2,FALSE),0)</f>
        <v>0</v>
      </c>
      <c r="V77" s="47">
        <f>versenyek!$BP$11*IFERROR(VLOOKUP(VLOOKUP($A77,versenyek!BO:BQ,3,FALSE),szabalyok!$A$16:$B$23,2,FALSE),0)</f>
        <v>0</v>
      </c>
      <c r="W77" s="47">
        <f>versenyek!$BS$11*IFERROR(VLOOKUP(VLOOKUP($A77,versenyek!BR:BT,3,FALSE),szabalyok!$A$16:$B$23,2,FALSE),0)</f>
        <v>0</v>
      </c>
      <c r="X77" s="47">
        <f>versenyek!$BV$11*IFERROR(VLOOKUP(VLOOKUP($A77,versenyek!BU:BW,3,FALSE),szabalyok!$A$16:$B$23,2,FALSE),0)</f>
        <v>0</v>
      </c>
      <c r="Y77" s="47">
        <f>versenyek!$BY$11*IFERROR(VLOOKUP(VLOOKUP($A77,versenyek!BX:BZ,3,FALSE),szabalyok!$A$16:$B$23,2,FALSE),0)</f>
        <v>0</v>
      </c>
      <c r="Z77" s="47">
        <f>versenyek!$CB$11*IFERROR(VLOOKUP(VLOOKUP($A77,versenyek!CA:CC,3,FALSE),szabalyok!$A$16:$B$23,2,FALSE),0)</f>
        <v>0</v>
      </c>
      <c r="AA77" s="47">
        <f>versenyek!$CE$11*IFERROR(VLOOKUP(VLOOKUP($A77,versenyek!CD:CF,3,FALSE),szabalyok!$A$16:$B$23,2,FALSE),0)</f>
        <v>0</v>
      </c>
      <c r="AB77" s="47">
        <f>versenyek!$CH$11*IFERROR(VLOOKUP(VLOOKUP($A77,versenyek!CG:CI,3,FALSE),szabalyok!$A$16:$B$23,2,FALSE),0)</f>
        <v>0</v>
      </c>
      <c r="AC77" s="47">
        <f>versenyek!$CK$11*IFERROR(VLOOKUP(VLOOKUP($A77,versenyek!CJ:CL,3,FALSE),szabalyok!$A$16:$B$23,2,FALSE),0)</f>
        <v>0</v>
      </c>
      <c r="AD77" s="47">
        <f>versenyek!$CN$11*IFERROR(VLOOKUP(VLOOKUP($A77,versenyek!CM:CO,3,FALSE),szabalyok!$A$16:$B$23,2,FALSE),0)</f>
        <v>0</v>
      </c>
      <c r="AE77" s="47">
        <f>versenyek!$CQ$11*IFERROR(VLOOKUP(VLOOKUP($A77,versenyek!CP:CR,3,FALSE),szabalyok!$A$16:$B$23,2,FALSE),0)</f>
        <v>0</v>
      </c>
      <c r="AF77" s="47">
        <f>versenyek!$CT$11*IFERROR(VLOOKUP(VLOOKUP($A77,versenyek!CS:CU,3,FALSE),szabalyok!$A$16:$B$23,2,FALSE),0)</f>
        <v>0</v>
      </c>
      <c r="AG77" s="47">
        <f>versenyek!$CW$11*IFERROR(VLOOKUP(VLOOKUP($A77,versenyek!CV:CX,3,FALSE),szabalyok!$A$16:$B$23,2,FALSE),0)</f>
        <v>0</v>
      </c>
      <c r="AH77" s="47">
        <f>versenyek!$CZ$11*IFERROR(VLOOKUP(VLOOKUP($A77,versenyek!CY:DA,3,FALSE),szabalyok!$A$16:$B$23,2,FALSE),0)</f>
        <v>0</v>
      </c>
      <c r="AI77" s="47">
        <f>versenyek!$DC$11*IFERROR(VLOOKUP(VLOOKUP($A77,versenyek!DB:DD,3,FALSE),szabalyok!$A$16:$B$23,2,FALSE),0)</f>
        <v>0</v>
      </c>
      <c r="AJ77" s="47">
        <f>versenyek!$DF$11*IFERROR(VLOOKUP(VLOOKUP($A77,versenyek!DE:DG,3,FALSE),szabalyok!$A$16:$B$23,2,FALSE),0)</f>
        <v>0</v>
      </c>
      <c r="AK77" s="47">
        <f>versenyek!$DI$11*IFERROR(VLOOKUP(VLOOKUP($A77,versenyek!DH:DJ,3,FALSE),szabalyok!$A$16:$B$23,2,FALSE),0)</f>
        <v>0</v>
      </c>
      <c r="AL77" s="47">
        <f>versenyek!$DL$11*IFERROR(VLOOKUP(VLOOKUP($A77,versenyek!DK:DM,3,FALSE),szabalyok!$A$16:$B$23,2,FALSE),0)</f>
        <v>0</v>
      </c>
      <c r="AM77" s="47">
        <f>versenyek!$DR$11*IFERROR(VLOOKUP(VLOOKUP($A77,versenyek!DQ:DS,3,FALSE),szabalyok!$A$16:$B$23,2,FALSE),0)</f>
        <v>0</v>
      </c>
      <c r="AN77" s="47">
        <f>versenyek!$DU$11*IFERROR(VLOOKUP(VLOOKUP($A77,versenyek!DT:DV,3,FALSE),szabalyok!$A$16:$B$23,2,FALSE),0)</f>
        <v>0</v>
      </c>
      <c r="AO77" s="47">
        <f>versenyek!$DO$11*IFERROR(VLOOKUP(VLOOKUP($A77,versenyek!DN:DP,3,FALSE),szabalyok!$A$16:$B$23,2,FALSE),0)</f>
        <v>0</v>
      </c>
      <c r="AP77" s="47">
        <f>versenyek!$DX$11*IFERROR(VLOOKUP(VLOOKUP($A77,versenyek!DW:DY,3,FALSE),szabalyok!$A$16:$B$23,2,FALSE),0)</f>
        <v>0</v>
      </c>
      <c r="AQ77" s="47" t="e">
        <f>versenyek!$EA$11*IFERROR(VLOOKUP(VLOOKUP($A77,versenyek!DZ:EB,3,FALSE),szabalyok!$A$16:$B$23,2,FALSE),0)</f>
        <v>#DIV/0!</v>
      </c>
      <c r="AR77" s="47" t="e">
        <f>versenyek!$ED$11*IFERROR(VLOOKUP(VLOOKUP($A77,versenyek!EC:EE,3,FALSE),szabalyok!$A$16:$B$23,2,FALSE),0)</f>
        <v>#DIV/0!</v>
      </c>
      <c r="AS77" s="47">
        <f>versenyek!$EG$11*IFERROR(VLOOKUP(VLOOKUP($A77,versenyek!EF:EH,3,FALSE),szabalyok!$A$16:$B$23,2,FALSE),0)</f>
        <v>0</v>
      </c>
      <c r="AT77" s="47">
        <f>versenyek!$EJ$11*IFERROR(VLOOKUP(VLOOKUP($A77,versenyek!EI:EK,3,FALSE),szabalyok!$A$16:$B$23,2,FALSE),0)</f>
        <v>0</v>
      </c>
      <c r="AU77" s="47">
        <f>versenyek!$EM$11*IFERROR(VLOOKUP(VLOOKUP($A77,versenyek!EL:EN,3,FALSE),szabalyok!$A$16:$B$23,2,FALSE),0)</f>
        <v>0</v>
      </c>
      <c r="AV77" s="47">
        <f>versenyek!$EP$11*IFERROR(VLOOKUP(VLOOKUP($A77,versenyek!EO:EQ,3,FALSE),szabalyok!$A$16:$B$23,2,FALSE),0)</f>
        <v>0</v>
      </c>
      <c r="AW77" s="47">
        <f>versenyek!$EY$11*IFERROR(VLOOKUP(VLOOKUP($A77,versenyek!EX:EZ,3,FALSE),szabalyok!$A$16:$B$23,2,FALSE),0)</f>
        <v>0</v>
      </c>
      <c r="AX77" s="47">
        <f>versenyek!$FB$11*IFERROR(VLOOKUP(VLOOKUP($A77,versenyek!FA:FC,3,FALSE),szabalyok!$A$16:$B$23,2,FALSE),0)</f>
        <v>0</v>
      </c>
      <c r="AY77" s="47">
        <f>versenyek!$FE$11*IFERROR(VLOOKUP(VLOOKUP($A77,versenyek!FD:FF,3,FALSE),szabalyok!$A$16:$B$23,2,FALSE),0)</f>
        <v>0</v>
      </c>
      <c r="AZ77" s="47">
        <f>versenyek!$FH$11*IFERROR(VLOOKUP(VLOOKUP($A77,versenyek!FG:FI,3,FALSE),szabalyok!$A$16:$B$23,2,FALSE),0)</f>
        <v>0</v>
      </c>
      <c r="BA77" s="47">
        <f>versenyek!$FK$11*IFERROR(VLOOKUP(VLOOKUP($A77,versenyek!FJ:FL,3,FALSE),szabalyok!$A$16:$B$23,2,FALSE),0)</f>
        <v>0</v>
      </c>
      <c r="BB77" s="47">
        <f>versenyek!$FN$11*IFERROR(VLOOKUP(VLOOKUP($A77,versenyek!FM:FO,3,FALSE),szabalyok!$A$16:$B$23,2,FALSE),0)</f>
        <v>0</v>
      </c>
      <c r="BC77" s="47">
        <f>versenyek!$FQ$11*IFERROR(VLOOKUP(VLOOKUP($A77,versenyek!FP:FR,3,FALSE),szabalyok!$A$16:$B$23,2,FALSE),0)</f>
        <v>0</v>
      </c>
      <c r="BD77" s="47">
        <f>versenyek!$FT$11*IFERROR(VLOOKUP(VLOOKUP($A77,versenyek!FS:FU,3,FALSE),szabalyok!$A$16:$B$23,2,FALSE),0)</f>
        <v>0</v>
      </c>
      <c r="BE77" s="47">
        <f>versenyek!$FW$11*IFERROR(VLOOKUP(VLOOKUP($A77,versenyek!FV:FX,3,FALSE),szabalyok!$A$16:$B$23,2,FALSE),0)</f>
        <v>0</v>
      </c>
      <c r="BF77" s="47">
        <f>versenyek!$FZ$11*IFERROR(VLOOKUP(VLOOKUP($A77,versenyek!FY:GA,3,FALSE),szabalyok!$A$16:$B$23,2,FALSE),0)</f>
        <v>0</v>
      </c>
      <c r="BG77" s="47">
        <f>versenyek!$GC$11*IFERROR(VLOOKUP(VLOOKUP($A77,versenyek!GB:GD,3,FALSE),szabalyok!$A$16:$B$23,2,FALSE),0)</f>
        <v>0</v>
      </c>
      <c r="BH77" s="47">
        <f>versenyek!$GF$11*IFERROR(VLOOKUP(VLOOKUP($A77,versenyek!GE:GG,3,FALSE),szabalyok!$A$16:$B$23,2,FALSE),0)</f>
        <v>0</v>
      </c>
      <c r="BI77" s="47">
        <f>versenyek!$GI$11*IFERROR(VLOOKUP(VLOOKUP($A77,versenyek!GH:GJ,3,FALSE),szabalyok!$A$16:$B$23,2,FALSE),0)</f>
        <v>0</v>
      </c>
      <c r="BJ77" s="47">
        <f>versenyek!$GL$11*IFERROR(VLOOKUP(VLOOKUP($A77,versenyek!GK:GM,3,FALSE),szabalyok!$A$16:$B$23,2,FALSE),0)</f>
        <v>0</v>
      </c>
      <c r="BK77" s="47">
        <f>versenyek!$GO$11*IFERROR(VLOOKUP(VLOOKUP($A77,versenyek!GN:GP,3,FALSE),szabalyok!$A$16:$B$23,2,FALSE),0)</f>
        <v>0</v>
      </c>
      <c r="BL77" s="47">
        <f>versenyek!$GR$11*IFERROR(VLOOKUP(VLOOKUP($A77,versenyek!GQ:GS,3,FALSE),szabalyok!$A$16:$B$23,2,FALSE),0)</f>
        <v>0</v>
      </c>
      <c r="BM77" s="47">
        <f>versenyek!$GX$11*IFERROR(VLOOKUP(VLOOKUP($A77,versenyek!GW:GY,3,FALSE),szabalyok!$A$16:$B$23,2,FALSE),0)</f>
        <v>0</v>
      </c>
      <c r="BN77" s="47">
        <f>versenyek!$GX$11*IFERROR(VLOOKUP(VLOOKUP($A77,versenyek!GX:GZ,3,FALSE),szabalyok!$A$16:$B$23,2,FALSE),0)</f>
        <v>0</v>
      </c>
      <c r="BO77" s="47">
        <f>versenyek!$HD$11*IFERROR(VLOOKUP(VLOOKUP($A77,versenyek!HC:HE,3,FALSE),szabalyok!$A$16:$B$23,2,FALSE),0)</f>
        <v>0</v>
      </c>
      <c r="BP77" s="47">
        <f>versenyek!$HG$11*IFERROR(VLOOKUP(VLOOKUP($A77,versenyek!HF:HH,3,FALSE),szabalyok!$A$16:$B$23,2,FALSE),0)</f>
        <v>0</v>
      </c>
      <c r="BQ77" s="47">
        <f>versenyek!$HJ$11*IFERROR(VLOOKUP(VLOOKUP($A77,versenyek!HI:HK,3,FALSE),szabalyok!$A$16:$B$23,2,FALSE),0)</f>
        <v>0</v>
      </c>
      <c r="BR77" s="47">
        <f>versenyek!$HM$11*IFERROR(VLOOKUP(VLOOKUP($A77,versenyek!HL:HN,3,FALSE),szabalyok!$A$16:$B$23,2,FALSE),0)</f>
        <v>0</v>
      </c>
      <c r="BS77" s="47">
        <f>versenyek!$HP$11*IFERROR(VLOOKUP(VLOOKUP($A77,versenyek!HO:HQ,3,FALSE),szabalyok!$A$16:$B$23,2,FALSE),0)</f>
        <v>0</v>
      </c>
      <c r="BT77" s="47">
        <f>versenyek!$HS$11*IFERROR(VLOOKUP(VLOOKUP($A77,versenyek!HR:HT,3,FALSE),szabalyok!$A$16:$B$23,2,FALSE),0)</f>
        <v>0</v>
      </c>
      <c r="BU77" s="47">
        <f>versenyek!$HV$11*IFERROR(VLOOKUP(VLOOKUP($A77,versenyek!HU:HW,3,FALSE),szabalyok!$A$16:$B$23,2,FALSE),0)</f>
        <v>0</v>
      </c>
      <c r="BV77" s="47">
        <f>versenyek!$HY$11*IFERROR(VLOOKUP(VLOOKUP($A77,versenyek!HX:HZ,3,FALSE),szabalyok!$A$16:$B$23,2,FALSE),0)</f>
        <v>0</v>
      </c>
      <c r="BW77" s="47">
        <f>versenyek!$IB$11*IFERROR(VLOOKUP(VLOOKUP($A77,versenyek!IA:IC,3,FALSE),szabalyok!$A$16:$B$23,2,FALSE),0)</f>
        <v>0</v>
      </c>
      <c r="BX77" s="47">
        <f>versenyek!$IE$11*IFERROR(VLOOKUP(VLOOKUP($A77,versenyek!ID:IF,3,FALSE),szabalyok!$A$16:$B$23,2,FALSE),0)</f>
        <v>0</v>
      </c>
      <c r="BY77" s="47">
        <f>versenyek!$IH$11*IFERROR(VLOOKUP(VLOOKUP($A77,versenyek!IG:II,3,FALSE),szabalyok!$A$16:$B$23,2,FALSE),0)</f>
        <v>0</v>
      </c>
      <c r="BZ77" s="47">
        <f>versenyek!$IK$11*IFERROR(VLOOKUP(VLOOKUP($A77,versenyek!IJ:IL,3,FALSE),szabalyok!$A$16:$B$23,2,FALSE),0)</f>
        <v>0</v>
      </c>
      <c r="CA77" s="47">
        <f>versenyek!$IN$11*IFERROR(VLOOKUP(VLOOKUP($A77,versenyek!IM:IO,3,FALSE),szabalyok!$A$16:$B$23,2,FALSE),0)</f>
        <v>0</v>
      </c>
      <c r="CB77" s="47">
        <f>versenyek!$IW$11*IFERROR(VLOOKUP(VLOOKUP($A77,versenyek!IV:IX,3,FALSE),szabalyok!$A$16:$B$23,2,FALSE),0)</f>
        <v>0</v>
      </c>
      <c r="CC77" s="47">
        <f>versenyek!$IZ$11*IFERROR(VLOOKUP(VLOOKUP($A77,versenyek!IY:JA,3,FALSE),szabalyok!$A$16:$B$23,2,FALSE),0)</f>
        <v>0</v>
      </c>
      <c r="CD77" s="47">
        <f>versenyek!$JC$11*IFERROR(VLOOKUP(VLOOKUP($A77,versenyek!JB:JD,3,FALSE),szabalyok!$A$16:$B$23,2,FALSE),0)</f>
        <v>0</v>
      </c>
      <c r="CE77" s="47">
        <f>versenyek!$JF$11*IFERROR(VLOOKUP(VLOOKUP($A77,versenyek!JE:JG,3,FALSE),szabalyok!$A$16:$B$23,2,FALSE),0)</f>
        <v>0</v>
      </c>
      <c r="CF77" s="47">
        <f>versenyek!$JI$11*IFERROR(VLOOKUP(VLOOKUP($A77,versenyek!JH:JJ,3,FALSE),szabalyok!$A$16:$B$23,2,FALSE),0)</f>
        <v>0</v>
      </c>
      <c r="CG77" s="47">
        <f>versenyek!$JL$11*IFERROR(VLOOKUP(VLOOKUP($A77,versenyek!JK:JM,3,FALSE),szabalyok!$A$16:$B$23,2,FALSE),0)</f>
        <v>0</v>
      </c>
      <c r="CH77" s="47">
        <f>versenyek!$JO$11*IFERROR(VLOOKUP(VLOOKUP($A77,versenyek!JN:JP,3,FALSE),szabalyok!$A$16:$B$23,2,FALSE),0)</f>
        <v>0</v>
      </c>
      <c r="CI77" s="47">
        <f>versenyek!$JR$11*IFERROR(VLOOKUP(VLOOKUP($A77,versenyek!JQ:JS,3,FALSE),szabalyok!$A$16:$B$23,2,FALSE),0)</f>
        <v>0</v>
      </c>
      <c r="CJ77" s="47">
        <f>versenyek!$JU$11*IFERROR(VLOOKUP(VLOOKUP($A77,versenyek!JT:JV,3,FALSE),szabalyok!$A$16:$B$23,2,FALSE),0)</f>
        <v>0</v>
      </c>
      <c r="CK77" s="47">
        <f>versenyek!$JR$11*IFERROR(VLOOKUP(VLOOKUP($A77,versenyek!JW:JY,3,FALSE),szabalyok!$A$16:$B$23,2,FALSE),0)</f>
        <v>0</v>
      </c>
      <c r="CL77" s="47">
        <f>versenyek!$KA$11*IFERROR(VLOOKUP(VLOOKUP($A77,versenyek!JZ:KB,3,FALSE),szabalyok!$A$16:$B$23,2,FALSE),0)</f>
        <v>0</v>
      </c>
      <c r="CM77" s="47">
        <f>versenyek!$KD$11*IFERROR(VLOOKUP(VLOOKUP($A77,versenyek!KC:KE,3,FALSE),szabalyok!$A$16:$B$23,2,FALSE),0)</f>
        <v>0</v>
      </c>
      <c r="CN77" s="47">
        <f>versenyek!$KG$11*IFERROR(VLOOKUP(VLOOKUP($A77,versenyek!KF:KH,3,FALSE),szabalyok!$A$16:$B$23,2,FALSE),0)</f>
        <v>0</v>
      </c>
      <c r="CO77" s="47">
        <f>versenyek!$KJ$11*IFERROR(VLOOKUP(VLOOKUP($A77,versenyek!KI:KK,3,FALSE),szabalyok!$A$16:$B$23,2,FALSE),0)</f>
        <v>0</v>
      </c>
      <c r="CP77" s="47">
        <f>versenyek!$KM$11*IFERROR(VLOOKUP(VLOOKUP($A77,versenyek!KL:KN,3,FALSE),szabalyok!$A$16:$B$23,2,FALSE),0)</f>
        <v>0</v>
      </c>
      <c r="CQ77" s="47">
        <f>versenyek!$KP$11*IFERROR(VLOOKUP(VLOOKUP($A77,versenyek!KO:KQ,3,FALSE),szabalyok!$A$16:$B$23,2,FALSE),0)</f>
        <v>0</v>
      </c>
      <c r="CR77" s="47">
        <f>versenyek!$KS$11*IFERROR(VLOOKUP(VLOOKUP($A77,versenyek!KR:KT,3,FALSE),szabalyok!$A$16:$B$23,2,FALSE),0)</f>
        <v>0</v>
      </c>
      <c r="CS77" s="47">
        <f>versenyek!$KV$11*IFERROR(VLOOKUP(VLOOKUP($A77,versenyek!KU:KW,3,FALSE),szabalyok!$A$16:$B$23,2,FALSE),0)</f>
        <v>0</v>
      </c>
      <c r="CT77" s="47">
        <f>versenyek!$KY$11*IFERROR(VLOOKUP(VLOOKUP($A77,versenyek!KX:KZ,3,FALSE),szabalyok!$A$16:$B$23,2,FALSE),0)</f>
        <v>12.849169709915248</v>
      </c>
      <c r="CU77" s="47">
        <f>versenyek!$LB$11*IFERROR(VLOOKUP(VLOOKUP($A77,versenyek!LA:LC,3,FALSE),szabalyok!$A$16:$B$23,2,FALSE),0)</f>
        <v>0</v>
      </c>
      <c r="CV77" s="47">
        <f>versenyek!$LE$11*IFERROR(VLOOKUP(VLOOKUP($A77,versenyek!LD:LF,3,FALSE),szabalyok!$A$16:$B$23,2,FALSE),0)</f>
        <v>0</v>
      </c>
      <c r="CW77" s="47">
        <f>versenyek!$LH$11*IFERROR(VLOOKUP(VLOOKUP($A77,versenyek!LG:LI,3,FALSE),szabalyok!$A$16:$B$23,2,FALSE),0)</f>
        <v>0</v>
      </c>
      <c r="CX77" s="47">
        <f>versenyek!$LK$11*IFERROR(VLOOKUP(VLOOKUP($A77,versenyek!LJ:LL,3,FALSE),szabalyok!$A$16:$B$23,2,FALSE),0)</f>
        <v>0</v>
      </c>
      <c r="CY77" s="47">
        <f>versenyek!$LN$11*IFERROR(VLOOKUP(VLOOKUP($A77,versenyek!LM:LO,3,FALSE),szabalyok!$A$16:$B$23,2,FALSE),0)</f>
        <v>0</v>
      </c>
      <c r="CZ77" s="47">
        <f>versenyek!$LQ$11*IFERROR(VLOOKUP(VLOOKUP($A77,versenyek!LP:LR,3,FALSE),szabalyok!$A$16:$B$23,2,FALSE),0)</f>
        <v>0</v>
      </c>
      <c r="DA77" s="47">
        <f>versenyek!$LT$11*IFERROR(VLOOKUP(VLOOKUP($A77,versenyek!LS:LU,3,FALSE),szabalyok!$A$16:$B$23,2,FALSE),0)</f>
        <v>0</v>
      </c>
      <c r="DB77" s="47">
        <f>versenyek!$LW$11*IFERROR(VLOOKUP(VLOOKUP($A77,versenyek!LV:LX,3,FALSE),szabalyok!$A$16:$B$23,2,FALSE),0)</f>
        <v>0</v>
      </c>
      <c r="DC77" s="47">
        <f>versenyek!$LZ$11*IFERROR(VLOOKUP(VLOOKUP($A77,versenyek!LY:MA,3,FALSE),szabalyok!$A$16:$B$23,2,FALSE),0)</f>
        <v>0</v>
      </c>
      <c r="DD77" s="47">
        <f>versenyek!$MC$11*IFERROR(VLOOKUP(VLOOKUP($A77,versenyek!MB:MD,3,FALSE),szabalyok!$A$16:$B$23,2,FALSE),0)</f>
        <v>0</v>
      </c>
      <c r="DE77" s="47">
        <f>versenyek!$ML$11*IFERROR(VLOOKUP(VLOOKUP($A77,versenyek!MK:MM,3,FALSE),szabalyok!$A$16:$B$23,2,FALSE),0)</f>
        <v>0</v>
      </c>
      <c r="DF77" s="47">
        <f>versenyek!$MO$11*IFERROR(VLOOKUP(VLOOKUP($A77,versenyek!MN:MP,3,FALSE),szabalyok!$A$16:$B$23,2,FALSE),0)</f>
        <v>0</v>
      </c>
      <c r="DG77" s="47">
        <f>versenyek!$MR$11*IFERROR(VLOOKUP(VLOOKUP($A77,versenyek!MQ:MS,3,FALSE),szabalyok!$A$16:$B$23,2,FALSE),0)</f>
        <v>0</v>
      </c>
      <c r="DH77" s="47">
        <f>versenyek!$MU$11*IFERROR(VLOOKUP(VLOOKUP($A77,versenyek!MT:MV,3,FALSE),szabalyok!$A$16:$B$23,2,FALSE),0)</f>
        <v>0</v>
      </c>
      <c r="DI77" s="47">
        <f>versenyek!$MX$11*IFERROR(VLOOKUP(VLOOKUP($A77,versenyek!MW:MY,3,FALSE),szabalyok!$A$16:$B$23,2,FALSE),0)</f>
        <v>0</v>
      </c>
      <c r="DJ77" s="47">
        <f>versenyek!$NA$11*IFERROR(VLOOKUP(VLOOKUP($A77,versenyek!MZ:NB,3,FALSE),szabalyok!$A$16:$B$23,2,FALSE),0)</f>
        <v>0</v>
      </c>
      <c r="DK77" s="47">
        <f>versenyek!$ND$11*IFERROR(VLOOKUP(VLOOKUP($A77,versenyek!NC:NE,3,FALSE),szabalyok!$A$16:$B$23,2,FALSE),0)</f>
        <v>0</v>
      </c>
      <c r="DL77" s="47">
        <f>versenyek!$NG$11*IFERROR(VLOOKUP(VLOOKUP($A77,versenyek!NF:NH,3,FALSE),szabalyok!$A$16:$B$23,2,FALSE),0)</f>
        <v>0</v>
      </c>
      <c r="DM77" s="47">
        <f>versenyek!$NJ$11*IFERROR(VLOOKUP(VLOOKUP($A77,versenyek!NI:NK,3,FALSE),szabalyok!$A$16:$B$23,2,FALSE),0)</f>
        <v>0</v>
      </c>
      <c r="DN77" s="47">
        <f>versenyek!$NM$11*IFERROR(VLOOKUP(VLOOKUP($A77,versenyek!NL:NN,3,FALSE),szabalyok!$A$16:$B$23,2,FALSE),0)</f>
        <v>0</v>
      </c>
      <c r="DO77" s="47">
        <f>versenyek!$NP$11*IFERROR(VLOOKUP(VLOOKUP($A77,versenyek!NO:NQ,3,FALSE),szabalyok!$A$16:$B$23,2,FALSE),0)</f>
        <v>0</v>
      </c>
      <c r="DP77" s="47">
        <f>versenyek!$NS$11*IFERROR(VLOOKUP(VLOOKUP($A77,versenyek!NR:NT,3,FALSE),szabalyok!$A$16:$B$23,2,FALSE),0)</f>
        <v>0</v>
      </c>
      <c r="DQ77" s="47">
        <f>versenyek!$NV$11*IFERROR(VLOOKUP(VLOOKUP($A77,versenyek!NU:NW,3,FALSE),szabalyok!$A$16:$B$23,2,FALSE),0)</f>
        <v>0</v>
      </c>
      <c r="DR77" s="47">
        <f>versenyek!$NY$11*IFERROR(VLOOKUP(VLOOKUP($A77,versenyek!NX:NZ,3,FALSE),szabalyok!$A$16:$B$23,2,FALSE),0)</f>
        <v>0</v>
      </c>
      <c r="DS77" s="47">
        <f>versenyek!$OB$11*IFERROR(VLOOKUP(VLOOKUP($A77,versenyek!OA:OC,3,FALSE),szabalyok!$A$16:$B$23,2,FALSE),0)</f>
        <v>0</v>
      </c>
      <c r="DT77" s="47">
        <f>versenyek!$OE$11*IFERROR(VLOOKUP(VLOOKUP($A77,versenyek!OD:OF,3,FALSE),szabalyok!$A$16:$B$23,2,FALSE),0)</f>
        <v>0</v>
      </c>
      <c r="DU77" s="47">
        <f>versenyek!$OH$11*IFERROR(VLOOKUP(VLOOKUP($A77,versenyek!OG:OI,3,FALSE),szabalyok!$A$16:$B$23,2,FALSE),0)</f>
        <v>0</v>
      </c>
      <c r="DV77" s="47">
        <f>versenyek!$OK$11*IFERROR(VLOOKUP(VLOOKUP($A77,versenyek!OJ:OL,3,FALSE),szabalyok!$A$16:$B$23,2,FALSE),0)</f>
        <v>0</v>
      </c>
      <c r="DW77" s="47">
        <f>versenyek!$ON$11*IFERROR(VLOOKUP(VLOOKUP($A77,versenyek!OM:OO,3,FALSE),szabalyok!$A$16:$B$23,2,FALSE),0)</f>
        <v>0</v>
      </c>
      <c r="DX77" s="47">
        <f>versenyek!$OQ$11*IFERROR(VLOOKUP(VLOOKUP($A77,versenyek!OP:OR,3,FALSE),szabalyok!$A$16:$B$23,2,FALSE),0)</f>
        <v>0</v>
      </c>
      <c r="DY77" s="47">
        <f>versenyek!$OT$11*IFERROR(VLOOKUP(VLOOKUP($A77,versenyek!OS:OU,3,FALSE),szabalyok!$A$16:$B$23,2,FALSE),0)</f>
        <v>0</v>
      </c>
      <c r="DZ77" s="47">
        <f>versenyek!$OW$11*IFERROR(VLOOKUP(VLOOKUP($A77,versenyek!OV:OX,3,FALSE),szabalyok!$A$16:$B$23,2,FALSE),0)</f>
        <v>0</v>
      </c>
      <c r="EA77" s="47">
        <f>versenyek!$OZ$11*IFERROR(VLOOKUP(VLOOKUP($A77,versenyek!OY:PA,3,FALSE),szabalyok!$A$16:$B$23,2,FALSE),0)</f>
        <v>0</v>
      </c>
      <c r="EB77" s="47">
        <f>versenyek!$PC$11*IFERROR(VLOOKUP(VLOOKUP($A77,versenyek!PB:PD,3,FALSE),szabalyok!$A$16:$B$23,2,FALSE),0)</f>
        <v>0</v>
      </c>
      <c r="EC77" s="47">
        <f>versenyek!$PF$11*IFERROR(VLOOKUP(VLOOKUP($A77,versenyek!PE:PG,3,FALSE),szabalyok!$A$16:$B$23,2,FALSE),0)</f>
        <v>0</v>
      </c>
      <c r="ED77" s="47">
        <f>versenyek!$PI$11*IFERROR(VLOOKUP(VLOOKUP($A77,versenyek!PH:PJ,3,FALSE),szabalyok!$A$16:$B$23,2,FALSE),0)</f>
        <v>0</v>
      </c>
      <c r="EE77" s="47">
        <f>versenyek!$PL$11*IFERROR(VLOOKUP(VLOOKUP($A77,versenyek!PK:PM,3,FALSE),szabalyok!$A$16:$B$23,2,FALSE),0)</f>
        <v>0</v>
      </c>
      <c r="EF77" s="47">
        <f>versenyek!$PO$11*IFERROR(VLOOKUP(VLOOKUP($A77,versenyek!PN:PP,3,FALSE),szabalyok!$A$16:$B$23,2,FALSE),0)</f>
        <v>0</v>
      </c>
      <c r="EG77" s="47">
        <f>versenyek!$PR$11*IFERROR(VLOOKUP(VLOOKUP($A77,versenyek!PQ:PS,3,FALSE),szabalyok!$A$16:$B$23,2,FALSE),0)</f>
        <v>0</v>
      </c>
      <c r="EH77" s="47">
        <f>versenyek!$PU$11*IFERROR(VLOOKUP(VLOOKUP($A77,versenyek!PT:PV,3,FALSE),szabalyok!$A$16:$B$23,2,FALSE),0)</f>
        <v>0</v>
      </c>
      <c r="EI77" s="47">
        <f>versenyek!$PX$11*IFERROR(VLOOKUP(VLOOKUP($A77,versenyek!PW:PY,3,FALSE),szabalyok!$A$16:$B$23,2,FALSE),0)</f>
        <v>0</v>
      </c>
      <c r="EJ77" s="47">
        <f>versenyek!$QA$11*IFERROR(VLOOKUP(VLOOKUP($A77,versenyek!PZ:QB,3,FALSE),szabalyok!$A$16:$B$23,2,FALSE),0)</f>
        <v>0</v>
      </c>
      <c r="EK77" s="47">
        <f>versenyek!$QD$11*IFERROR(VLOOKUP(VLOOKUP($A77,versenyek!QC:QE,3,FALSE),szabalyok!$A$16:$B$23,2,FALSE),0)</f>
        <v>0</v>
      </c>
      <c r="EL77" s="47">
        <f>versenyek!$QG$11*IFERROR(VLOOKUP(VLOOKUP($A77,versenyek!QF:QH,3,FALSE),szabalyok!$A$16:$B$23,2,FALSE),0)</f>
        <v>0</v>
      </c>
      <c r="EM77" s="47">
        <f>versenyek!$QJ$11*IFERROR(VLOOKUP(VLOOKUP($A77,versenyek!QI:QK,3,FALSE),szabalyok!$A$16:$B$23,2,FALSE),0)</f>
        <v>0</v>
      </c>
      <c r="EN77" s="47">
        <f>versenyek!$QM$11*IFERROR(VLOOKUP(VLOOKUP($A77,versenyek!QL:QN,3,FALSE),szabalyok!$A$16:$B$23,2,FALSE),0)</f>
        <v>0</v>
      </c>
      <c r="EO77" s="47">
        <f>versenyek!$QP$11*IFERROR(VLOOKUP(VLOOKUP($A77,versenyek!QO:QQ,3,FALSE),szabalyok!$A$16:$B$23,2,FALSE),0)</f>
        <v>0</v>
      </c>
      <c r="EP77" s="47">
        <f>versenyek!$QS$11*IFERROR(VLOOKUP(VLOOKUP($A77,versenyek!QR:QT,3,FALSE),szabalyok!$A$16:$B$23,2,FALSE),0)</f>
        <v>0</v>
      </c>
      <c r="EQ77" s="47">
        <f>versenyek!$QV$11*IFERROR(VLOOKUP(VLOOKUP($A77,versenyek!QU:QW,3,FALSE),szabalyok!$A$16:$B$23,2,FALSE),0)</f>
        <v>0</v>
      </c>
      <c r="ER77" s="47">
        <f>versenyek!$RE$11*IFERROR(VLOOKUP(VLOOKUP($A77,versenyek!RD:RF,3,FALSE),szabalyok!$A$16:$B$23,2,FALSE),0)</f>
        <v>0</v>
      </c>
      <c r="ES77" s="47">
        <f>versenyek!$RH$11*IFERROR(VLOOKUP(VLOOKUP($A77,versenyek!RG:RI,3,FALSE),szabalyok!$A$16:$B$23,2,FALSE),0)</f>
        <v>0</v>
      </c>
      <c r="ET77" s="47">
        <f>versenyek!$RK$11*IFERROR(VLOOKUP(VLOOKUP($A77,versenyek!RJ:RL,3,FALSE),szabalyok!$A$16:$B$23,2,FALSE),0)</f>
        <v>0</v>
      </c>
      <c r="EU77" s="47">
        <f>versenyek!$RN$11*IFERROR(VLOOKUP(VLOOKUP($A77,versenyek!RM:RO,3,FALSE),szabalyok!$A$16:$B$23,2,FALSE),0)</f>
        <v>0</v>
      </c>
      <c r="EV77" s="47">
        <f>versenyek!$RQ$11*IFERROR(VLOOKUP(VLOOKUP($A77,versenyek!RP:RR,3,FALSE),szabalyok!$A$16:$B$23,2,FALSE),0)</f>
        <v>0</v>
      </c>
      <c r="EW77" s="47">
        <f>versenyek!$RT$11*IFERROR(VLOOKUP(VLOOKUP($A77,versenyek!RS:RU,3,FALSE),szabalyok!$A$16:$B$23,2,FALSE),0)</f>
        <v>0</v>
      </c>
      <c r="EX77" s="47">
        <f>versenyek!$RW$11*IFERROR(VLOOKUP(VLOOKUP($A77,versenyek!RV:RX,3,FALSE),szabalyok!$A$16:$B$23,2,FALSE),0)</f>
        <v>0</v>
      </c>
      <c r="EY77" s="47">
        <f>versenyek!$RZ$11*IFERROR(VLOOKUP(VLOOKUP($A77,versenyek!RY:SA,3,FALSE),szabalyok!$A$16:$B$23,2,FALSE),0)</f>
        <v>0</v>
      </c>
      <c r="EZ77" s="47">
        <f>versenyek!$SC$11*IFERROR(VLOOKUP(VLOOKUP($A77,versenyek!SB:SD,3,FALSE),szabalyok!$A$16:$B$23,2,FALSE),0)</f>
        <v>0</v>
      </c>
      <c r="FA77" s="47">
        <f>versenyek!$SF$11*IFERROR(VLOOKUP(VLOOKUP($A77,versenyek!SE:SG,3,FALSE),szabalyok!$A$16:$B$23,2,FALSE),0)</f>
        <v>0</v>
      </c>
      <c r="FB77" s="47">
        <f>versenyek!$SI$11*IFERROR(VLOOKUP(VLOOKUP($A77,versenyek!SH:SJ,3,FALSE),szabalyok!$A$16:$B$23,2,FALSE),0)</f>
        <v>0</v>
      </c>
      <c r="FC77" s="47">
        <f>versenyek!$SL$11*IFERROR(VLOOKUP(VLOOKUP($A77,versenyek!SK:SM,3,FALSE),szabalyok!$A$16:$B$23,2,FALSE),0)</f>
        <v>0</v>
      </c>
      <c r="FD77" s="47">
        <f>versenyek!$SO$11*IFERROR(VLOOKUP(VLOOKUP($A77,versenyek!SN:SP,3,FALSE),szabalyok!$A$16:$B$23,2,FALSE),0)</f>
        <v>0</v>
      </c>
      <c r="FE77" s="47">
        <f>versenyek!$SR$11*IFERROR(VLOOKUP(VLOOKUP($A77,versenyek!SQ:SS,3,FALSE),szabalyok!$A$16:$B$23,2,FALSE),0)</f>
        <v>0</v>
      </c>
      <c r="FF77" s="47">
        <f>versenyek!$SU$11*IFERROR(VLOOKUP(VLOOKUP($A77,versenyek!ST:SV,3,FALSE),szabalyok!$A$16:$B$23,2,FALSE),0)</f>
        <v>0</v>
      </c>
      <c r="FG77" s="47">
        <f>versenyek!$SX$11*IFERROR(VLOOKUP(VLOOKUP($A77,versenyek!SW:SY,3,FALSE),szabalyok!$A$16:$B$23,2,FALSE),0)</f>
        <v>0</v>
      </c>
      <c r="FH77" s="47">
        <f>versenyek!$TA$11*IFERROR(VLOOKUP(VLOOKUP($A77,versenyek!SZ:TB,3,FALSE),szabalyok!$A$16:$B$23,2,FALSE),0)</f>
        <v>0</v>
      </c>
      <c r="FI77" s="47">
        <f>versenyek!$TD$11*IFERROR(VLOOKUP(VLOOKUP($A77,versenyek!TC:TE,3,FALSE),szabalyok!$A$16:$B$23,2,FALSE),0)</f>
        <v>0</v>
      </c>
      <c r="FJ77" s="47">
        <f>versenyek!$TG$11*IFERROR(VLOOKUP(VLOOKUP($A77,versenyek!TF:TH,3,FALSE),szabalyok!$A$16:$B$23,2,FALSE),0)</f>
        <v>0</v>
      </c>
      <c r="FK77" s="47">
        <f>versenyek!$TJ$11*IFERROR(VLOOKUP(VLOOKUP($A77,versenyek!TI:TK,3,FALSE),szabalyok!$A$16:$B$23,2,FALSE),0)</f>
        <v>0</v>
      </c>
      <c r="FL77" s="47">
        <f>versenyek!$TM$11*IFERROR(VLOOKUP(VLOOKUP($A77,versenyek!TL:TN,3,FALSE),szabalyok!$A$16:$B$23,2,FALSE),0)</f>
        <v>0</v>
      </c>
      <c r="FM77" s="47">
        <f>versenyek!$TP$11*IFERROR(VLOOKUP(VLOOKUP($A77,versenyek!TO:TQ,3,FALSE),szabalyok!$A$16:$B$23,2,FALSE),0)</f>
        <v>0</v>
      </c>
      <c r="FN77" s="47">
        <f>versenyek!$TS$11*IFERROR(VLOOKUP(VLOOKUP($A77,versenyek!TR:TT,3,FALSE),szabalyok!$A$16:$B$23,2,FALSE),0)</f>
        <v>0</v>
      </c>
      <c r="FO77" s="47"/>
      <c r="FP77" s="235">
        <f t="shared" si="2"/>
        <v>0</v>
      </c>
    </row>
    <row r="78" spans="1:172">
      <c r="A78" s="63" t="s">
        <v>116</v>
      </c>
      <c r="B78" s="47">
        <v>0</v>
      </c>
      <c r="C78" s="47">
        <v>0</v>
      </c>
      <c r="D78" s="47">
        <v>0</v>
      </c>
      <c r="E78" s="47">
        <v>0</v>
      </c>
      <c r="F78" s="47">
        <v>0</v>
      </c>
      <c r="G78" s="47">
        <v>0</v>
      </c>
      <c r="H78" s="47">
        <v>9.5981954213325427</v>
      </c>
      <c r="I78" s="47">
        <v>0</v>
      </c>
      <c r="J78" s="47">
        <v>0</v>
      </c>
      <c r="K78" s="47">
        <v>0</v>
      </c>
      <c r="L78" s="47">
        <v>0</v>
      </c>
      <c r="M78" s="47">
        <v>0</v>
      </c>
      <c r="N78" s="47">
        <v>0</v>
      </c>
      <c r="O78" s="47">
        <v>49.974621331315198</v>
      </c>
      <c r="P78" s="47">
        <v>74.506069880562237</v>
      </c>
      <c r="Q78" s="47">
        <v>0</v>
      </c>
      <c r="R78" s="47">
        <f>versenyek!$BD$11*IFERROR(VLOOKUP(VLOOKUP($A78,versenyek!BC:BE,3,FALSE),szabalyok!$A$16:$B$23,2,FALSE),0)</f>
        <v>0</v>
      </c>
      <c r="S78" s="47">
        <f>versenyek!$BG$11*IFERROR(VLOOKUP(VLOOKUP($A78,versenyek!BF:BH,3,FALSE),szabalyok!$A$16:$B$23,2,FALSE),0)</f>
        <v>0</v>
      </c>
      <c r="T78" s="47">
        <f>versenyek!$BJ$11*IFERROR(VLOOKUP(VLOOKUP($A78,versenyek!BI:BK,3,FALSE),szabalyok!$A$16:$B$23,2,FALSE),0)</f>
        <v>0</v>
      </c>
      <c r="U78" s="47">
        <f>versenyek!$BM$11*IFERROR(VLOOKUP(VLOOKUP($A78,versenyek!BL:BN,3,FALSE),szabalyok!$A$16:$B$23,2,FALSE),0)</f>
        <v>0</v>
      </c>
      <c r="V78" s="47">
        <f>versenyek!$BP$11*IFERROR(VLOOKUP(VLOOKUP($A78,versenyek!BO:BQ,3,FALSE),szabalyok!$A$16:$B$23,2,FALSE),0)</f>
        <v>20.116035132640565</v>
      </c>
      <c r="W78" s="47">
        <f>versenyek!$BS$11*IFERROR(VLOOKUP(VLOOKUP($A78,versenyek!BR:BT,3,FALSE),szabalyok!$A$16:$B$23,2,FALSE),0)</f>
        <v>0</v>
      </c>
      <c r="X78" s="47">
        <f>versenyek!$BV$11*IFERROR(VLOOKUP(VLOOKUP($A78,versenyek!BU:BW,3,FALSE),szabalyok!$A$16:$B$23,2,FALSE),0)</f>
        <v>0</v>
      </c>
      <c r="Y78" s="47">
        <f>versenyek!$BY$11*IFERROR(VLOOKUP(VLOOKUP($A78,versenyek!BX:BZ,3,FALSE),szabalyok!$A$16:$B$23,2,FALSE),0)</f>
        <v>0</v>
      </c>
      <c r="Z78" s="47">
        <f>versenyek!$CB$11*IFERROR(VLOOKUP(VLOOKUP($A78,versenyek!CA:CC,3,FALSE),szabalyok!$A$16:$B$23,2,FALSE),0)</f>
        <v>0</v>
      </c>
      <c r="AA78" s="47">
        <f>versenyek!$CE$11*IFERROR(VLOOKUP(VLOOKUP($A78,versenyek!CD:CF,3,FALSE),szabalyok!$A$16:$B$23,2,FALSE),0)</f>
        <v>0</v>
      </c>
      <c r="AB78" s="47">
        <f>versenyek!$CH$11*IFERROR(VLOOKUP(VLOOKUP($A78,versenyek!CG:CI,3,FALSE),szabalyok!$A$16:$B$23,2,FALSE),0)</f>
        <v>0</v>
      </c>
      <c r="AC78" s="47">
        <f>versenyek!$CK$11*IFERROR(VLOOKUP(VLOOKUP($A78,versenyek!CJ:CL,3,FALSE),szabalyok!$A$16:$B$23,2,FALSE),0)</f>
        <v>0</v>
      </c>
      <c r="AD78" s="47">
        <f>versenyek!$CN$11*IFERROR(VLOOKUP(VLOOKUP($A78,versenyek!CM:CO,3,FALSE),szabalyok!$A$16:$B$23,2,FALSE),0)</f>
        <v>0</v>
      </c>
      <c r="AE78" s="47">
        <f>versenyek!$CQ$11*IFERROR(VLOOKUP(VLOOKUP($A78,versenyek!CP:CR,3,FALSE),szabalyok!$A$16:$B$23,2,FALSE),0)</f>
        <v>0</v>
      </c>
      <c r="AF78" s="47">
        <f>versenyek!$CT$11*IFERROR(VLOOKUP(VLOOKUP($A78,versenyek!CS:CU,3,FALSE),szabalyok!$A$16:$B$23,2,FALSE),0)</f>
        <v>0</v>
      </c>
      <c r="AG78" s="47">
        <f>versenyek!$CW$11*IFERROR(VLOOKUP(VLOOKUP($A78,versenyek!CV:CX,3,FALSE),szabalyok!$A$16:$B$23,2,FALSE),0)</f>
        <v>0</v>
      </c>
      <c r="AH78" s="47">
        <f>versenyek!$CZ$11*IFERROR(VLOOKUP(VLOOKUP($A78,versenyek!CY:DA,3,FALSE),szabalyok!$A$16:$B$23,2,FALSE),0)</f>
        <v>0</v>
      </c>
      <c r="AI78" s="47">
        <f>versenyek!$DC$11*IFERROR(VLOOKUP(VLOOKUP($A78,versenyek!DB:DD,3,FALSE),szabalyok!$A$16:$B$23,2,FALSE),0)</f>
        <v>0</v>
      </c>
      <c r="AJ78" s="47">
        <f>versenyek!$DF$11*IFERROR(VLOOKUP(VLOOKUP($A78,versenyek!DE:DG,3,FALSE),szabalyok!$A$16:$B$23,2,FALSE),0)</f>
        <v>0</v>
      </c>
      <c r="AK78" s="47">
        <f>versenyek!$DI$11*IFERROR(VLOOKUP(VLOOKUP($A78,versenyek!DH:DJ,3,FALSE),szabalyok!$A$16:$B$23,2,FALSE),0)</f>
        <v>0</v>
      </c>
      <c r="AL78" s="47">
        <f>versenyek!$DL$11*IFERROR(VLOOKUP(VLOOKUP($A78,versenyek!DK:DM,3,FALSE),szabalyok!$A$16:$B$23,2,FALSE),0)</f>
        <v>0</v>
      </c>
      <c r="AM78" s="47">
        <f>versenyek!$DR$11*IFERROR(VLOOKUP(VLOOKUP($A78,versenyek!DQ:DS,3,FALSE),szabalyok!$A$16:$B$23,2,FALSE),0)</f>
        <v>0</v>
      </c>
      <c r="AN78" s="47">
        <f>versenyek!$DU$11*IFERROR(VLOOKUP(VLOOKUP($A78,versenyek!DT:DV,3,FALSE),szabalyok!$A$16:$B$23,2,FALSE),0)</f>
        <v>0</v>
      </c>
      <c r="AO78" s="47">
        <f>versenyek!$DO$11*IFERROR(VLOOKUP(VLOOKUP($A78,versenyek!DN:DP,3,FALSE),szabalyok!$A$16:$B$23,2,FALSE),0)</f>
        <v>0</v>
      </c>
      <c r="AP78" s="47">
        <f>versenyek!$DX$11*IFERROR(VLOOKUP(VLOOKUP($A78,versenyek!DW:DY,3,FALSE),szabalyok!$A$16:$B$23,2,FALSE),0)</f>
        <v>0</v>
      </c>
      <c r="AQ78" s="47" t="e">
        <f>versenyek!$EA$11*IFERROR(VLOOKUP(VLOOKUP($A78,versenyek!DZ:EB,3,FALSE),szabalyok!$A$16:$B$23,2,FALSE),0)</f>
        <v>#DIV/0!</v>
      </c>
      <c r="AR78" s="47" t="e">
        <f>versenyek!$ED$11*IFERROR(VLOOKUP(VLOOKUP($A78,versenyek!EC:EE,3,FALSE),szabalyok!$A$16:$B$23,2,FALSE),0)</f>
        <v>#DIV/0!</v>
      </c>
      <c r="AS78" s="47">
        <f>versenyek!$EG$11*IFERROR(VLOOKUP(VLOOKUP($A78,versenyek!EF:EH,3,FALSE),szabalyok!$A$16:$B$23,2,FALSE),0)</f>
        <v>0</v>
      </c>
      <c r="AT78" s="47">
        <f>versenyek!$EJ$11*IFERROR(VLOOKUP(VLOOKUP($A78,versenyek!EI:EK,3,FALSE),szabalyok!$A$16:$B$23,2,FALSE),0)</f>
        <v>0</v>
      </c>
      <c r="AU78" s="47">
        <f>versenyek!$EM$11*IFERROR(VLOOKUP(VLOOKUP($A78,versenyek!EL:EN,3,FALSE),szabalyok!$A$16:$B$23,2,FALSE),0)</f>
        <v>33.770765354233831</v>
      </c>
      <c r="AV78" s="47">
        <f>versenyek!$EP$11*IFERROR(VLOOKUP(VLOOKUP($A78,versenyek!EO:EQ,3,FALSE),szabalyok!$A$16:$B$23,2,FALSE),0)</f>
        <v>0</v>
      </c>
      <c r="AW78" s="47">
        <f>versenyek!$EY$11*IFERROR(VLOOKUP(VLOOKUP($A78,versenyek!EX:EZ,3,FALSE),szabalyok!$A$16:$B$23,2,FALSE),0)</f>
        <v>0</v>
      </c>
      <c r="AX78" s="47">
        <f>versenyek!$FB$11*IFERROR(VLOOKUP(VLOOKUP($A78,versenyek!FA:FC,3,FALSE),szabalyok!$A$16:$B$23,2,FALSE),0)</f>
        <v>0</v>
      </c>
      <c r="AY78" s="47">
        <f>versenyek!$FE$11*IFERROR(VLOOKUP(VLOOKUP($A78,versenyek!FD:FF,3,FALSE),szabalyok!$A$16:$B$23,2,FALSE),0)</f>
        <v>0</v>
      </c>
      <c r="AZ78" s="47">
        <f>versenyek!$FH$11*IFERROR(VLOOKUP(VLOOKUP($A78,versenyek!FG:FI,3,FALSE),szabalyok!$A$16:$B$23,2,FALSE),0)</f>
        <v>0</v>
      </c>
      <c r="BA78" s="47">
        <f>versenyek!$FK$11*IFERROR(VLOOKUP(VLOOKUP($A78,versenyek!FJ:FL,3,FALSE),szabalyok!$A$16:$B$23,2,FALSE),0)</f>
        <v>0</v>
      </c>
      <c r="BB78" s="47">
        <f>versenyek!$FN$11*IFERROR(VLOOKUP(VLOOKUP($A78,versenyek!FM:FO,3,FALSE),szabalyok!$A$16:$B$23,2,FALSE),0)</f>
        <v>0</v>
      </c>
      <c r="BC78" s="47">
        <f>versenyek!$FQ$11*IFERROR(VLOOKUP(VLOOKUP($A78,versenyek!FP:FR,3,FALSE),szabalyok!$A$16:$B$23,2,FALSE),0)</f>
        <v>0</v>
      </c>
      <c r="BD78" s="47">
        <f>versenyek!$FT$11*IFERROR(VLOOKUP(VLOOKUP($A78,versenyek!FS:FU,3,FALSE),szabalyok!$A$16:$B$23,2,FALSE),0)</f>
        <v>0</v>
      </c>
      <c r="BE78" s="47">
        <f>versenyek!$FW$11*IFERROR(VLOOKUP(VLOOKUP($A78,versenyek!FV:FX,3,FALSE),szabalyok!$A$16:$B$23,2,FALSE),0)</f>
        <v>0</v>
      </c>
      <c r="BF78" s="47">
        <f>versenyek!$FZ$11*IFERROR(VLOOKUP(VLOOKUP($A78,versenyek!FY:GA,3,FALSE),szabalyok!$A$16:$B$23,2,FALSE),0)</f>
        <v>0</v>
      </c>
      <c r="BG78" s="47">
        <f>versenyek!$GC$11*IFERROR(VLOOKUP(VLOOKUP($A78,versenyek!GB:GD,3,FALSE),szabalyok!$A$16:$B$23,2,FALSE),0)</f>
        <v>0</v>
      </c>
      <c r="BH78" s="47">
        <f>versenyek!$GF$11*IFERROR(VLOOKUP(VLOOKUP($A78,versenyek!GE:GG,3,FALSE),szabalyok!$A$16:$B$23,2,FALSE),0)</f>
        <v>0</v>
      </c>
      <c r="BI78" s="47">
        <f>versenyek!$GI$11*IFERROR(VLOOKUP(VLOOKUP($A78,versenyek!GH:GJ,3,FALSE),szabalyok!$A$16:$B$23,2,FALSE),0)</f>
        <v>0</v>
      </c>
      <c r="BJ78" s="47">
        <f>versenyek!$GL$11*IFERROR(VLOOKUP(VLOOKUP($A78,versenyek!GK:GM,3,FALSE),szabalyok!$A$16:$B$23,2,FALSE),0)</f>
        <v>0</v>
      </c>
      <c r="BK78" s="47">
        <f>versenyek!$GO$11*IFERROR(VLOOKUP(VLOOKUP($A78,versenyek!GN:GP,3,FALSE),szabalyok!$A$16:$B$23,2,FALSE),0)</f>
        <v>0</v>
      </c>
      <c r="BL78" s="47">
        <f>versenyek!$GR$11*IFERROR(VLOOKUP(VLOOKUP($A78,versenyek!GQ:GS,3,FALSE),szabalyok!$A$16:$B$23,2,FALSE),0)</f>
        <v>0</v>
      </c>
      <c r="BM78" s="47">
        <f>versenyek!$GX$11*IFERROR(VLOOKUP(VLOOKUP($A78,versenyek!GW:GY,3,FALSE),szabalyok!$A$16:$B$23,2,FALSE),0)</f>
        <v>0</v>
      </c>
      <c r="BN78" s="47">
        <f>versenyek!$GX$11*IFERROR(VLOOKUP(VLOOKUP($A78,versenyek!GX:GZ,3,FALSE),szabalyok!$A$16:$B$23,2,FALSE),0)</f>
        <v>0</v>
      </c>
      <c r="BO78" s="47">
        <f>versenyek!$HD$11*IFERROR(VLOOKUP(VLOOKUP($A78,versenyek!HC:HE,3,FALSE),szabalyok!$A$16:$B$23,2,FALSE),0)</f>
        <v>0</v>
      </c>
      <c r="BP78" s="47">
        <f>versenyek!$HG$11*IFERROR(VLOOKUP(VLOOKUP($A78,versenyek!HF:HH,3,FALSE),szabalyok!$A$16:$B$23,2,FALSE),0)</f>
        <v>0</v>
      </c>
      <c r="BQ78" s="47">
        <f>versenyek!$HJ$11*IFERROR(VLOOKUP(VLOOKUP($A78,versenyek!HI:HK,3,FALSE),szabalyok!$A$16:$B$23,2,FALSE),0)</f>
        <v>0</v>
      </c>
      <c r="BR78" s="47">
        <f>versenyek!$HM$11*IFERROR(VLOOKUP(VLOOKUP($A78,versenyek!HL:HN,3,FALSE),szabalyok!$A$16:$B$23,2,FALSE),0)</f>
        <v>0</v>
      </c>
      <c r="BS78" s="47">
        <f>versenyek!$HP$11*IFERROR(VLOOKUP(VLOOKUP($A78,versenyek!HO:HQ,3,FALSE),szabalyok!$A$16:$B$23,2,FALSE),0)</f>
        <v>0</v>
      </c>
      <c r="BT78" s="47">
        <f>versenyek!$HS$11*IFERROR(VLOOKUP(VLOOKUP($A78,versenyek!HR:HT,3,FALSE),szabalyok!$A$16:$B$23,2,FALSE),0)</f>
        <v>0</v>
      </c>
      <c r="BU78" s="47">
        <f>versenyek!$HV$11*IFERROR(VLOOKUP(VLOOKUP($A78,versenyek!HU:HW,3,FALSE),szabalyok!$A$16:$B$23,2,FALSE),0)</f>
        <v>0</v>
      </c>
      <c r="BV78" s="47">
        <f>versenyek!$HY$11*IFERROR(VLOOKUP(VLOOKUP($A78,versenyek!HX:HZ,3,FALSE),szabalyok!$A$16:$B$23,2,FALSE),0)</f>
        <v>0</v>
      </c>
      <c r="BW78" s="47">
        <f>versenyek!$IB$11*IFERROR(VLOOKUP(VLOOKUP($A78,versenyek!IA:IC,3,FALSE),szabalyok!$A$16:$B$23,2,FALSE),0)</f>
        <v>0</v>
      </c>
      <c r="BX78" s="47">
        <f>versenyek!$IE$11*IFERROR(VLOOKUP(VLOOKUP($A78,versenyek!ID:IF,3,FALSE),szabalyok!$A$16:$B$23,2,FALSE),0)</f>
        <v>0</v>
      </c>
      <c r="BY78" s="47">
        <f>versenyek!$IH$11*IFERROR(VLOOKUP(VLOOKUP($A78,versenyek!IG:II,3,FALSE),szabalyok!$A$16:$B$23,2,FALSE),0)</f>
        <v>0</v>
      </c>
      <c r="BZ78" s="47">
        <f>versenyek!$IK$11*IFERROR(VLOOKUP(VLOOKUP($A78,versenyek!IJ:IL,3,FALSE),szabalyok!$A$16:$B$23,2,FALSE),0)</f>
        <v>45.887316725649534</v>
      </c>
      <c r="CA78" s="47">
        <f>versenyek!$IN$11*IFERROR(VLOOKUP(VLOOKUP($A78,versenyek!IM:IO,3,FALSE),szabalyok!$A$16:$B$23,2,FALSE),0)</f>
        <v>0</v>
      </c>
      <c r="CB78" s="47">
        <f>versenyek!$IW$11*IFERROR(VLOOKUP(VLOOKUP($A78,versenyek!IV:IX,3,FALSE),szabalyok!$A$16:$B$23,2,FALSE),0)</f>
        <v>0</v>
      </c>
      <c r="CC78" s="47">
        <f>versenyek!$IZ$11*IFERROR(VLOOKUP(VLOOKUP($A78,versenyek!IY:JA,3,FALSE),szabalyok!$A$16:$B$23,2,FALSE),0)</f>
        <v>0</v>
      </c>
      <c r="CD78" s="47">
        <f>versenyek!$JC$11*IFERROR(VLOOKUP(VLOOKUP($A78,versenyek!JB:JD,3,FALSE),szabalyok!$A$16:$B$23,2,FALSE),0)</f>
        <v>0</v>
      </c>
      <c r="CE78" s="47">
        <f>versenyek!$JF$11*IFERROR(VLOOKUP(VLOOKUP($A78,versenyek!JE:JG,3,FALSE),szabalyok!$A$16:$B$23,2,FALSE),0)</f>
        <v>0</v>
      </c>
      <c r="CF78" s="47">
        <f>versenyek!$JI$11*IFERROR(VLOOKUP(VLOOKUP($A78,versenyek!JH:JJ,3,FALSE),szabalyok!$A$16:$B$23,2,FALSE),0)</f>
        <v>0</v>
      </c>
      <c r="CG78" s="47">
        <f>versenyek!$JL$11*IFERROR(VLOOKUP(VLOOKUP($A78,versenyek!JK:JM,3,FALSE),szabalyok!$A$16:$B$23,2,FALSE),0)</f>
        <v>0</v>
      </c>
      <c r="CH78" s="47">
        <f>versenyek!$JO$11*IFERROR(VLOOKUP(VLOOKUP($A78,versenyek!JN:JP,3,FALSE),szabalyok!$A$16:$B$23,2,FALSE),0)</f>
        <v>0</v>
      </c>
      <c r="CI78" s="47">
        <f>versenyek!$JR$11*IFERROR(VLOOKUP(VLOOKUP($A78,versenyek!JQ:JS,3,FALSE),szabalyok!$A$16:$B$23,2,FALSE),0)</f>
        <v>61.518601795502867</v>
      </c>
      <c r="CJ78" s="47">
        <f>versenyek!$JU$11*IFERROR(VLOOKUP(VLOOKUP($A78,versenyek!JT:JV,3,FALSE),szabalyok!$A$16:$B$23,2,FALSE),0)</f>
        <v>0</v>
      </c>
      <c r="CK78" s="47">
        <f>versenyek!$JR$11*IFERROR(VLOOKUP(VLOOKUP($A78,versenyek!JW:JY,3,FALSE),szabalyok!$A$16:$B$23,2,FALSE),0)</f>
        <v>100.6668029380956</v>
      </c>
      <c r="CL78" s="47">
        <f>versenyek!$KA$11*IFERROR(VLOOKUP(VLOOKUP($A78,versenyek!JZ:KB,3,FALSE),szabalyok!$A$16:$B$23,2,FALSE),0)</f>
        <v>0</v>
      </c>
      <c r="CM78" s="47">
        <f>versenyek!$KD$11*IFERROR(VLOOKUP(VLOOKUP($A78,versenyek!KC:KE,3,FALSE),szabalyok!$A$16:$B$23,2,FALSE),0)</f>
        <v>0</v>
      </c>
      <c r="CN78" s="47">
        <f>versenyek!$KG$11*IFERROR(VLOOKUP(VLOOKUP($A78,versenyek!KF:KH,3,FALSE),szabalyok!$A$16:$B$23,2,FALSE),0)</f>
        <v>0</v>
      </c>
      <c r="CO78" s="47">
        <f>versenyek!$KJ$11*IFERROR(VLOOKUP(VLOOKUP($A78,versenyek!KI:KK,3,FALSE),szabalyok!$A$16:$B$23,2,FALSE),0)</f>
        <v>105.14495746646928</v>
      </c>
      <c r="CP78" s="47">
        <f>versenyek!$KM$11*IFERROR(VLOOKUP(VLOOKUP($A78,versenyek!KL:KN,3,FALSE),szabalyok!$A$16:$B$23,2,FALSE),0)</f>
        <v>0</v>
      </c>
      <c r="CQ78" s="47">
        <f>versenyek!$KP$11*IFERROR(VLOOKUP(VLOOKUP($A78,versenyek!KO:KQ,3,FALSE),szabalyok!$A$16:$B$23,2,FALSE),0)</f>
        <v>0</v>
      </c>
      <c r="CR78" s="47">
        <f>versenyek!$KS$11*IFERROR(VLOOKUP(VLOOKUP($A78,versenyek!KR:KT,3,FALSE),szabalyok!$A$16:$B$23,2,FALSE),0)</f>
        <v>0</v>
      </c>
      <c r="CS78" s="47">
        <f>versenyek!$KV$11*IFERROR(VLOOKUP(VLOOKUP($A78,versenyek!KU:KW,3,FALSE),szabalyok!$A$16:$B$23,2,FALSE),0)</f>
        <v>0</v>
      </c>
      <c r="CT78" s="47">
        <f>versenyek!$KY$11*IFERROR(VLOOKUP(VLOOKUP($A78,versenyek!KX:KZ,3,FALSE),szabalyok!$A$16:$B$23,2,FALSE),0)</f>
        <v>0</v>
      </c>
      <c r="CU78" s="47">
        <f>versenyek!$LB$11*IFERROR(VLOOKUP(VLOOKUP($A78,versenyek!LA:LC,3,FALSE),szabalyok!$A$16:$B$23,2,FALSE),0)</f>
        <v>0</v>
      </c>
      <c r="CV78" s="47">
        <f>versenyek!$LE$11*IFERROR(VLOOKUP(VLOOKUP($A78,versenyek!LD:LF,3,FALSE),szabalyok!$A$16:$B$23,2,FALSE),0)</f>
        <v>0</v>
      </c>
      <c r="CW78" s="47">
        <f>versenyek!$LH$11*IFERROR(VLOOKUP(VLOOKUP($A78,versenyek!LG:LI,3,FALSE),szabalyok!$A$16:$B$23,2,FALSE),0)</f>
        <v>0</v>
      </c>
      <c r="CX78" s="47">
        <f>versenyek!$LK$11*IFERROR(VLOOKUP(VLOOKUP($A78,versenyek!LJ:LL,3,FALSE),szabalyok!$A$16:$B$23,2,FALSE),0)</f>
        <v>0</v>
      </c>
      <c r="CY78" s="47">
        <f>versenyek!$LN$11*IFERROR(VLOOKUP(VLOOKUP($A78,versenyek!LM:LO,3,FALSE),szabalyok!$A$16:$B$23,2,FALSE),0)</f>
        <v>0</v>
      </c>
      <c r="CZ78" s="47">
        <f>versenyek!$LQ$11*IFERROR(VLOOKUP(VLOOKUP($A78,versenyek!LP:LR,3,FALSE),szabalyok!$A$16:$B$23,2,FALSE),0)</f>
        <v>0</v>
      </c>
      <c r="DA78" s="47">
        <f>versenyek!$LT$11*IFERROR(VLOOKUP(VLOOKUP($A78,versenyek!LS:LU,3,FALSE),szabalyok!$A$16:$B$23,2,FALSE),0)</f>
        <v>0</v>
      </c>
      <c r="DB78" s="47">
        <f>versenyek!$LW$11*IFERROR(VLOOKUP(VLOOKUP($A78,versenyek!LV:LX,3,FALSE),szabalyok!$A$16:$B$23,2,FALSE),0)</f>
        <v>0</v>
      </c>
      <c r="DC78" s="47">
        <f>versenyek!$LZ$11*IFERROR(VLOOKUP(VLOOKUP($A78,versenyek!LY:MA,3,FALSE),szabalyok!$A$16:$B$23,2,FALSE),0)</f>
        <v>0</v>
      </c>
      <c r="DD78" s="47">
        <f>versenyek!$MC$11*IFERROR(VLOOKUP(VLOOKUP($A78,versenyek!MB:MD,3,FALSE),szabalyok!$A$16:$B$23,2,FALSE),0)</f>
        <v>0</v>
      </c>
      <c r="DE78" s="47">
        <f>versenyek!$ML$11*IFERROR(VLOOKUP(VLOOKUP($A78,versenyek!MK:MM,3,FALSE),szabalyok!$A$16:$B$23,2,FALSE),0)</f>
        <v>0</v>
      </c>
      <c r="DF78" s="47">
        <f>versenyek!$MO$11*IFERROR(VLOOKUP(VLOOKUP($A78,versenyek!MN:MP,3,FALSE),szabalyok!$A$16:$B$23,2,FALSE),0)</f>
        <v>0</v>
      </c>
      <c r="DG78" s="47">
        <f>versenyek!$MR$11*IFERROR(VLOOKUP(VLOOKUP($A78,versenyek!MQ:MS,3,FALSE),szabalyok!$A$16:$B$23,2,FALSE),0)</f>
        <v>0</v>
      </c>
      <c r="DH78" s="47">
        <f>versenyek!$MU$11*IFERROR(VLOOKUP(VLOOKUP($A78,versenyek!MT:MV,3,FALSE),szabalyok!$A$16:$B$23,2,FALSE),0)</f>
        <v>0</v>
      </c>
      <c r="DI78" s="47">
        <f>versenyek!$MX$11*IFERROR(VLOOKUP(VLOOKUP($A78,versenyek!MW:MY,3,FALSE),szabalyok!$A$16:$B$23,2,FALSE),0)</f>
        <v>0</v>
      </c>
      <c r="DJ78" s="47">
        <f>versenyek!$NA$11*IFERROR(VLOOKUP(VLOOKUP($A78,versenyek!MZ:NB,3,FALSE),szabalyok!$A$16:$B$23,2,FALSE),0)</f>
        <v>0</v>
      </c>
      <c r="DK78" s="47">
        <f>versenyek!$ND$11*IFERROR(VLOOKUP(VLOOKUP($A78,versenyek!NC:NE,3,FALSE),szabalyok!$A$16:$B$23,2,FALSE),0)</f>
        <v>0</v>
      </c>
      <c r="DL78" s="47">
        <f>versenyek!$NG$11*IFERROR(VLOOKUP(VLOOKUP($A78,versenyek!NF:NH,3,FALSE),szabalyok!$A$16:$B$23,2,FALSE),0)</f>
        <v>0</v>
      </c>
      <c r="DM78" s="47">
        <f>versenyek!$NJ$11*IFERROR(VLOOKUP(VLOOKUP($A78,versenyek!NI:NK,3,FALSE),szabalyok!$A$16:$B$23,2,FALSE),0)</f>
        <v>0</v>
      </c>
      <c r="DN78" s="47">
        <f>versenyek!$NM$11*IFERROR(VLOOKUP(VLOOKUP($A78,versenyek!NL:NN,3,FALSE),szabalyok!$A$16:$B$23,2,FALSE),0)</f>
        <v>0</v>
      </c>
      <c r="DO78" s="47">
        <f>versenyek!$NP$11*IFERROR(VLOOKUP(VLOOKUP($A78,versenyek!NO:NQ,3,FALSE),szabalyok!$A$16:$B$23,2,FALSE),0)</f>
        <v>0</v>
      </c>
      <c r="DP78" s="47">
        <f>versenyek!$NS$11*IFERROR(VLOOKUP(VLOOKUP($A78,versenyek!NR:NT,3,FALSE),szabalyok!$A$16:$B$23,2,FALSE),0)</f>
        <v>0</v>
      </c>
      <c r="DQ78" s="47">
        <f>versenyek!$NV$11*IFERROR(VLOOKUP(VLOOKUP($A78,versenyek!NU:NW,3,FALSE),szabalyok!$A$16:$B$23,2,FALSE),0)</f>
        <v>0</v>
      </c>
      <c r="DR78" s="47">
        <f>versenyek!$NY$11*IFERROR(VLOOKUP(VLOOKUP($A78,versenyek!NX:NZ,3,FALSE),szabalyok!$A$16:$B$23,2,FALSE),0)</f>
        <v>0</v>
      </c>
      <c r="DS78" s="47">
        <f>versenyek!$OB$11*IFERROR(VLOOKUP(VLOOKUP($A78,versenyek!OA:OC,3,FALSE),szabalyok!$A$16:$B$23,2,FALSE),0)</f>
        <v>0</v>
      </c>
      <c r="DT78" s="47">
        <f>versenyek!$OE$11*IFERROR(VLOOKUP(VLOOKUP($A78,versenyek!OD:OF,3,FALSE),szabalyok!$A$16:$B$23,2,FALSE),0)</f>
        <v>0</v>
      </c>
      <c r="DU78" s="47">
        <f>versenyek!$OH$11*IFERROR(VLOOKUP(VLOOKUP($A78,versenyek!OG:OI,3,FALSE),szabalyok!$A$16:$B$23,2,FALSE),0)</f>
        <v>0</v>
      </c>
      <c r="DV78" s="47">
        <f>versenyek!$OK$11*IFERROR(VLOOKUP(VLOOKUP($A78,versenyek!OJ:OL,3,FALSE),szabalyok!$A$16:$B$23,2,FALSE),0)</f>
        <v>0</v>
      </c>
      <c r="DW78" s="47">
        <f>versenyek!$ON$11*IFERROR(VLOOKUP(VLOOKUP($A78,versenyek!OM:OO,3,FALSE),szabalyok!$A$16:$B$23,2,FALSE),0)</f>
        <v>0</v>
      </c>
      <c r="DX78" s="47">
        <f>versenyek!$OQ$11*IFERROR(VLOOKUP(VLOOKUP($A78,versenyek!OP:OR,3,FALSE),szabalyok!$A$16:$B$23,2,FALSE),0)</f>
        <v>0</v>
      </c>
      <c r="DY78" s="47">
        <f>versenyek!$OT$11*IFERROR(VLOOKUP(VLOOKUP($A78,versenyek!OS:OU,3,FALSE),szabalyok!$A$16:$B$23,2,FALSE),0)</f>
        <v>0</v>
      </c>
      <c r="DZ78" s="47">
        <f>versenyek!$OW$11*IFERROR(VLOOKUP(VLOOKUP($A78,versenyek!OV:OX,3,FALSE),szabalyok!$A$16:$B$23,2,FALSE),0)</f>
        <v>0</v>
      </c>
      <c r="EA78" s="47">
        <f>versenyek!$OZ$11*IFERROR(VLOOKUP(VLOOKUP($A78,versenyek!OY:PA,3,FALSE),szabalyok!$A$16:$B$23,2,FALSE),0)</f>
        <v>0</v>
      </c>
      <c r="EB78" s="47">
        <f>versenyek!$PC$11*IFERROR(VLOOKUP(VLOOKUP($A78,versenyek!PB:PD,3,FALSE),szabalyok!$A$16:$B$23,2,FALSE),0)</f>
        <v>0</v>
      </c>
      <c r="EC78" s="47">
        <f>versenyek!$PF$11*IFERROR(VLOOKUP(VLOOKUP($A78,versenyek!PE:PG,3,FALSE),szabalyok!$A$16:$B$23,2,FALSE),0)</f>
        <v>0</v>
      </c>
      <c r="ED78" s="47">
        <f>versenyek!$PI$11*IFERROR(VLOOKUP(VLOOKUP($A78,versenyek!PH:PJ,3,FALSE),szabalyok!$A$16:$B$23,2,FALSE),0)</f>
        <v>0</v>
      </c>
      <c r="EE78" s="47">
        <f>versenyek!$PL$11*IFERROR(VLOOKUP(VLOOKUP($A78,versenyek!PK:PM,3,FALSE),szabalyok!$A$16:$B$23,2,FALSE),0)</f>
        <v>0</v>
      </c>
      <c r="EF78" s="47">
        <f>versenyek!$PO$11*IFERROR(VLOOKUP(VLOOKUP($A78,versenyek!PN:PP,3,FALSE),szabalyok!$A$16:$B$23,2,FALSE),0)</f>
        <v>0</v>
      </c>
      <c r="EG78" s="47">
        <f>versenyek!$PR$11*IFERROR(VLOOKUP(VLOOKUP($A78,versenyek!PQ:PS,3,FALSE),szabalyok!$A$16:$B$23,2,FALSE),0)</f>
        <v>0</v>
      </c>
      <c r="EH78" s="47">
        <f>versenyek!$PU$11*IFERROR(VLOOKUP(VLOOKUP($A78,versenyek!PT:PV,3,FALSE),szabalyok!$A$16:$B$23,2,FALSE),0)</f>
        <v>0</v>
      </c>
      <c r="EI78" s="47">
        <f>versenyek!$PX$11*IFERROR(VLOOKUP(VLOOKUP($A78,versenyek!PW:PY,3,FALSE),szabalyok!$A$16:$B$23,2,FALSE),0)</f>
        <v>0</v>
      </c>
      <c r="EJ78" s="47">
        <f>versenyek!$QA$11*IFERROR(VLOOKUP(VLOOKUP($A78,versenyek!PZ:QB,3,FALSE),szabalyok!$A$16:$B$23,2,FALSE),0)</f>
        <v>0</v>
      </c>
      <c r="EK78" s="47">
        <f>versenyek!$QD$11*IFERROR(VLOOKUP(VLOOKUP($A78,versenyek!QC:QE,3,FALSE),szabalyok!$A$16:$B$23,2,FALSE),0)</f>
        <v>0</v>
      </c>
      <c r="EL78" s="47">
        <f>versenyek!$QG$11*IFERROR(VLOOKUP(VLOOKUP($A78,versenyek!QF:QH,3,FALSE),szabalyok!$A$16:$B$23,2,FALSE),0)</f>
        <v>0</v>
      </c>
      <c r="EM78" s="47">
        <f>versenyek!$QJ$11*IFERROR(VLOOKUP(VLOOKUP($A78,versenyek!QI:QK,3,FALSE),szabalyok!$A$16:$B$23,2,FALSE),0)</f>
        <v>0</v>
      </c>
      <c r="EN78" s="47">
        <f>versenyek!$QM$11*IFERROR(VLOOKUP(VLOOKUP($A78,versenyek!QL:QN,3,FALSE),szabalyok!$A$16:$B$23,2,FALSE),0)</f>
        <v>0</v>
      </c>
      <c r="EO78" s="47">
        <f>versenyek!$QP$11*IFERROR(VLOOKUP(VLOOKUP($A78,versenyek!QO:QQ,3,FALSE),szabalyok!$A$16:$B$23,2,FALSE),0)</f>
        <v>0</v>
      </c>
      <c r="EP78" s="47">
        <f>versenyek!$QS$11*IFERROR(VLOOKUP(VLOOKUP($A78,versenyek!QR:QT,3,FALSE),szabalyok!$A$16:$B$23,2,FALSE),0)</f>
        <v>0</v>
      </c>
      <c r="EQ78" s="47">
        <f>versenyek!$QV$11*IFERROR(VLOOKUP(VLOOKUP($A78,versenyek!QU:QW,3,FALSE),szabalyok!$A$16:$B$23,2,FALSE),0)</f>
        <v>0</v>
      </c>
      <c r="ER78" s="47">
        <f>versenyek!$RE$11*IFERROR(VLOOKUP(VLOOKUP($A78,versenyek!RD:RF,3,FALSE),szabalyok!$A$16:$B$23,2,FALSE),0)</f>
        <v>0</v>
      </c>
      <c r="ES78" s="47">
        <f>versenyek!$RH$11*IFERROR(VLOOKUP(VLOOKUP($A78,versenyek!RG:RI,3,FALSE),szabalyok!$A$16:$B$23,2,FALSE),0)</f>
        <v>0</v>
      </c>
      <c r="ET78" s="47">
        <f>versenyek!$RK$11*IFERROR(VLOOKUP(VLOOKUP($A78,versenyek!RJ:RL,3,FALSE),szabalyok!$A$16:$B$23,2,FALSE),0)</f>
        <v>0</v>
      </c>
      <c r="EU78" s="47">
        <f>versenyek!$RN$11*IFERROR(VLOOKUP(VLOOKUP($A78,versenyek!RM:RO,3,FALSE),szabalyok!$A$16:$B$23,2,FALSE),0)</f>
        <v>0</v>
      </c>
      <c r="EV78" s="47">
        <f>versenyek!$RQ$11*IFERROR(VLOOKUP(VLOOKUP($A78,versenyek!RP:RR,3,FALSE),szabalyok!$A$16:$B$23,2,FALSE),0)</f>
        <v>0</v>
      </c>
      <c r="EW78" s="47">
        <f>versenyek!$RT$11*IFERROR(VLOOKUP(VLOOKUP($A78,versenyek!RS:RU,3,FALSE),szabalyok!$A$16:$B$23,2,FALSE),0)</f>
        <v>0</v>
      </c>
      <c r="EX78" s="47">
        <f>versenyek!$RW$11*IFERROR(VLOOKUP(VLOOKUP($A78,versenyek!RV:RX,3,FALSE),szabalyok!$A$16:$B$23,2,FALSE),0)</f>
        <v>0</v>
      </c>
      <c r="EY78" s="47">
        <f>versenyek!$RZ$11*IFERROR(VLOOKUP(VLOOKUP($A78,versenyek!RY:SA,3,FALSE),szabalyok!$A$16:$B$23,2,FALSE),0)</f>
        <v>0</v>
      </c>
      <c r="EZ78" s="47">
        <f>versenyek!$SC$11*IFERROR(VLOOKUP(VLOOKUP($A78,versenyek!SB:SD,3,FALSE),szabalyok!$A$16:$B$23,2,FALSE),0)</f>
        <v>0</v>
      </c>
      <c r="FA78" s="47">
        <f>versenyek!$SF$11*IFERROR(VLOOKUP(VLOOKUP($A78,versenyek!SE:SG,3,FALSE),szabalyok!$A$16:$B$23,2,FALSE),0)</f>
        <v>0</v>
      </c>
      <c r="FB78" s="47">
        <f>versenyek!$SI$11*IFERROR(VLOOKUP(VLOOKUP($A78,versenyek!SH:SJ,3,FALSE),szabalyok!$A$16:$B$23,2,FALSE),0)</f>
        <v>0</v>
      </c>
      <c r="FC78" s="47">
        <f>versenyek!$SL$11*IFERROR(VLOOKUP(VLOOKUP($A78,versenyek!SK:SM,3,FALSE),szabalyok!$A$16:$B$23,2,FALSE),0)</f>
        <v>0</v>
      </c>
      <c r="FD78" s="47">
        <f>versenyek!$SO$11*IFERROR(VLOOKUP(VLOOKUP($A78,versenyek!SN:SP,3,FALSE),szabalyok!$A$16:$B$23,2,FALSE),0)</f>
        <v>0</v>
      </c>
      <c r="FE78" s="47">
        <f>versenyek!$SR$11*IFERROR(VLOOKUP(VLOOKUP($A78,versenyek!SQ:SS,3,FALSE),szabalyok!$A$16:$B$23,2,FALSE),0)</f>
        <v>0</v>
      </c>
      <c r="FF78" s="47">
        <f>versenyek!$SU$11*IFERROR(VLOOKUP(VLOOKUP($A78,versenyek!ST:SV,3,FALSE),szabalyok!$A$16:$B$23,2,FALSE),0)</f>
        <v>0</v>
      </c>
      <c r="FG78" s="47">
        <f>versenyek!$SX$11*IFERROR(VLOOKUP(VLOOKUP($A78,versenyek!SW:SY,3,FALSE),szabalyok!$A$16:$B$23,2,FALSE),0)</f>
        <v>0</v>
      </c>
      <c r="FH78" s="47">
        <f>versenyek!$TA$11*IFERROR(VLOOKUP(VLOOKUP($A78,versenyek!SZ:TB,3,FALSE),szabalyok!$A$16:$B$23,2,FALSE),0)</f>
        <v>0</v>
      </c>
      <c r="FI78" s="47">
        <f>versenyek!$TD$11*IFERROR(VLOOKUP(VLOOKUP($A78,versenyek!TC:TE,3,FALSE),szabalyok!$A$16:$B$23,2,FALSE),0)</f>
        <v>0</v>
      </c>
      <c r="FJ78" s="47">
        <f>versenyek!$TG$11*IFERROR(VLOOKUP(VLOOKUP($A78,versenyek!TF:TH,3,FALSE),szabalyok!$A$16:$B$23,2,FALSE),0)</f>
        <v>0</v>
      </c>
      <c r="FK78" s="47">
        <f>versenyek!$TJ$11*IFERROR(VLOOKUP(VLOOKUP($A78,versenyek!TI:TK,3,FALSE),szabalyok!$A$16:$B$23,2,FALSE),0)</f>
        <v>0</v>
      </c>
      <c r="FL78" s="47">
        <f>versenyek!$TM$11*IFERROR(VLOOKUP(VLOOKUP($A78,versenyek!TL:TN,3,FALSE),szabalyok!$A$16:$B$23,2,FALSE),0)</f>
        <v>0</v>
      </c>
      <c r="FM78" s="47">
        <f>versenyek!$TP$11*IFERROR(VLOOKUP(VLOOKUP($A78,versenyek!TO:TQ,3,FALSE),szabalyok!$A$16:$B$23,2,FALSE),0)</f>
        <v>0</v>
      </c>
      <c r="FN78" s="47">
        <f>versenyek!$TS$11*IFERROR(VLOOKUP(VLOOKUP($A78,versenyek!TR:TT,3,FALSE),szabalyok!$A$16:$B$23,2,FALSE),0)</f>
        <v>0</v>
      </c>
      <c r="FO78" s="47"/>
      <c r="FP78" s="235">
        <f t="shared" si="2"/>
        <v>0</v>
      </c>
    </row>
    <row r="79" spans="1:172">
      <c r="A79" s="63" t="s">
        <v>243</v>
      </c>
      <c r="B79" s="47">
        <v>0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  <c r="P79" s="47">
        <v>109.27556915815796</v>
      </c>
      <c r="Q79" s="47">
        <v>0</v>
      </c>
      <c r="R79" s="47">
        <f>versenyek!$BD$11*IFERROR(VLOOKUP(VLOOKUP($A79,versenyek!BC:BE,3,FALSE),szabalyok!$A$16:$B$23,2,FALSE),0)</f>
        <v>0</v>
      </c>
      <c r="S79" s="47">
        <f>versenyek!$BG$11*IFERROR(VLOOKUP(VLOOKUP($A79,versenyek!BF:BH,3,FALSE),szabalyok!$A$16:$B$23,2,FALSE),0)</f>
        <v>0</v>
      </c>
      <c r="T79" s="47">
        <f>versenyek!$BJ$11*IFERROR(VLOOKUP(VLOOKUP($A79,versenyek!BI:BK,3,FALSE),szabalyok!$A$16:$B$23,2,FALSE),0)</f>
        <v>0</v>
      </c>
      <c r="U79" s="47">
        <f>versenyek!$BM$11*IFERROR(VLOOKUP(VLOOKUP($A79,versenyek!BL:BN,3,FALSE),szabalyok!$A$16:$B$23,2,FALSE),0)</f>
        <v>0</v>
      </c>
      <c r="V79" s="47">
        <f>versenyek!$BP$11*IFERROR(VLOOKUP(VLOOKUP($A79,versenyek!BO:BQ,3,FALSE),szabalyok!$A$16:$B$23,2,FALSE),0)</f>
        <v>0</v>
      </c>
      <c r="W79" s="47">
        <f>versenyek!$BS$11*IFERROR(VLOOKUP(VLOOKUP($A79,versenyek!BR:BT,3,FALSE),szabalyok!$A$16:$B$23,2,FALSE),0)</f>
        <v>0</v>
      </c>
      <c r="X79" s="47">
        <f>versenyek!$BV$11*IFERROR(VLOOKUP(VLOOKUP($A79,versenyek!BU:BW,3,FALSE),szabalyok!$A$16:$B$23,2,FALSE),0)</f>
        <v>0</v>
      </c>
      <c r="Y79" s="47">
        <f>versenyek!$BY$11*IFERROR(VLOOKUP(VLOOKUP($A79,versenyek!BX:BZ,3,FALSE),szabalyok!$A$16:$B$23,2,FALSE),0)</f>
        <v>0</v>
      </c>
      <c r="Z79" s="47">
        <f>versenyek!$CB$11*IFERROR(VLOOKUP(VLOOKUP($A79,versenyek!CA:CC,3,FALSE),szabalyok!$A$16:$B$23,2,FALSE),0)</f>
        <v>0</v>
      </c>
      <c r="AA79" s="47">
        <f>versenyek!$CE$11*IFERROR(VLOOKUP(VLOOKUP($A79,versenyek!CD:CF,3,FALSE),szabalyok!$A$16:$B$23,2,FALSE),0)</f>
        <v>0</v>
      </c>
      <c r="AB79" s="47">
        <f>versenyek!$CH$11*IFERROR(VLOOKUP(VLOOKUP($A79,versenyek!CG:CI,3,FALSE),szabalyok!$A$16:$B$23,2,FALSE),0)</f>
        <v>0</v>
      </c>
      <c r="AC79" s="47">
        <f>versenyek!$CK$11*IFERROR(VLOOKUP(VLOOKUP($A79,versenyek!CJ:CL,3,FALSE),szabalyok!$A$16:$B$23,2,FALSE),0)</f>
        <v>0</v>
      </c>
      <c r="AD79" s="47">
        <f>versenyek!$CN$11*IFERROR(VLOOKUP(VLOOKUP($A79,versenyek!CM:CO,3,FALSE),szabalyok!$A$16:$B$23,2,FALSE),0)</f>
        <v>0</v>
      </c>
      <c r="AE79" s="47">
        <f>versenyek!$CQ$11*IFERROR(VLOOKUP(VLOOKUP($A79,versenyek!CP:CR,3,FALSE),szabalyok!$A$16:$B$23,2,FALSE),0)</f>
        <v>0</v>
      </c>
      <c r="AF79" s="47">
        <f>versenyek!$CT$11*IFERROR(VLOOKUP(VLOOKUP($A79,versenyek!CS:CU,3,FALSE),szabalyok!$A$16:$B$23,2,FALSE),0)</f>
        <v>0</v>
      </c>
      <c r="AG79" s="47">
        <f>versenyek!$CW$11*IFERROR(VLOOKUP(VLOOKUP($A79,versenyek!CV:CX,3,FALSE),szabalyok!$A$16:$B$23,2,FALSE),0)</f>
        <v>0</v>
      </c>
      <c r="AH79" s="47">
        <f>versenyek!$CZ$11*IFERROR(VLOOKUP(VLOOKUP($A79,versenyek!CY:DA,3,FALSE),szabalyok!$A$16:$B$23,2,FALSE),0)</f>
        <v>0</v>
      </c>
      <c r="AI79" s="47">
        <f>versenyek!$DC$11*IFERROR(VLOOKUP(VLOOKUP($A79,versenyek!DB:DD,3,FALSE),szabalyok!$A$16:$B$23,2,FALSE),0)</f>
        <v>0</v>
      </c>
      <c r="AJ79" s="47">
        <f>versenyek!$DF$11*IFERROR(VLOOKUP(VLOOKUP($A79,versenyek!DE:DG,3,FALSE),szabalyok!$A$16:$B$23,2,FALSE),0)</f>
        <v>0</v>
      </c>
      <c r="AK79" s="47">
        <f>versenyek!$DI$11*IFERROR(VLOOKUP(VLOOKUP($A79,versenyek!DH:DJ,3,FALSE),szabalyok!$A$16:$B$23,2,FALSE),0)</f>
        <v>0</v>
      </c>
      <c r="AL79" s="47">
        <f>versenyek!$DL$11*IFERROR(VLOOKUP(VLOOKUP($A79,versenyek!DK:DM,3,FALSE),szabalyok!$A$16:$B$23,2,FALSE),0)</f>
        <v>0</v>
      </c>
      <c r="AM79" s="47">
        <f>versenyek!$DR$11*IFERROR(VLOOKUP(VLOOKUP($A79,versenyek!DQ:DS,3,FALSE),szabalyok!$A$16:$B$23,2,FALSE),0)</f>
        <v>0</v>
      </c>
      <c r="AN79" s="47">
        <f>versenyek!$DU$11*IFERROR(VLOOKUP(VLOOKUP($A79,versenyek!DT:DV,3,FALSE),szabalyok!$A$16:$B$23,2,FALSE),0)</f>
        <v>0</v>
      </c>
      <c r="AO79" s="47">
        <f>versenyek!$DO$11*IFERROR(VLOOKUP(VLOOKUP($A79,versenyek!DN:DP,3,FALSE),szabalyok!$A$16:$B$23,2,FALSE),0)</f>
        <v>0</v>
      </c>
      <c r="AP79" s="47">
        <f>versenyek!$DX$11*IFERROR(VLOOKUP(VLOOKUP($A79,versenyek!DW:DY,3,FALSE),szabalyok!$A$16:$B$23,2,FALSE),0)</f>
        <v>0</v>
      </c>
      <c r="AQ79" s="47" t="e">
        <f>versenyek!$EA$11*IFERROR(VLOOKUP(VLOOKUP($A79,versenyek!DZ:EB,3,FALSE),szabalyok!$A$16:$B$23,2,FALSE),0)</f>
        <v>#DIV/0!</v>
      </c>
      <c r="AR79" s="47" t="e">
        <f>versenyek!$ED$11*IFERROR(VLOOKUP(VLOOKUP($A79,versenyek!EC:EE,3,FALSE),szabalyok!$A$16:$B$23,2,FALSE),0)</f>
        <v>#DIV/0!</v>
      </c>
      <c r="AS79" s="47">
        <f>versenyek!$EG$11*IFERROR(VLOOKUP(VLOOKUP($A79,versenyek!EF:EH,3,FALSE),szabalyok!$A$16:$B$23,2,FALSE),0)</f>
        <v>0</v>
      </c>
      <c r="AT79" s="47">
        <f>versenyek!$EJ$11*IFERROR(VLOOKUP(VLOOKUP($A79,versenyek!EI:EK,3,FALSE),szabalyok!$A$16:$B$23,2,FALSE),0)</f>
        <v>0</v>
      </c>
      <c r="AU79" s="47">
        <f>versenyek!$EM$11*IFERROR(VLOOKUP(VLOOKUP($A79,versenyek!EL:EN,3,FALSE),szabalyok!$A$16:$B$23,2,FALSE),0)</f>
        <v>74.295683779314416</v>
      </c>
      <c r="AV79" s="47">
        <f>versenyek!$EP$11*IFERROR(VLOOKUP(VLOOKUP($A79,versenyek!EO:EQ,3,FALSE),szabalyok!$A$16:$B$23,2,FALSE),0)</f>
        <v>0</v>
      </c>
      <c r="AW79" s="47">
        <f>versenyek!$EY$11*IFERROR(VLOOKUP(VLOOKUP($A79,versenyek!EX:EZ,3,FALSE),szabalyok!$A$16:$B$23,2,FALSE),0)</f>
        <v>0</v>
      </c>
      <c r="AX79" s="47">
        <f>versenyek!$FB$11*IFERROR(VLOOKUP(VLOOKUP($A79,versenyek!FA:FC,3,FALSE),szabalyok!$A$16:$B$23,2,FALSE),0)</f>
        <v>0</v>
      </c>
      <c r="AY79" s="47">
        <f>versenyek!$FE$11*IFERROR(VLOOKUP(VLOOKUP($A79,versenyek!FD:FF,3,FALSE),szabalyok!$A$16:$B$23,2,FALSE),0)</f>
        <v>0</v>
      </c>
      <c r="AZ79" s="47">
        <f>versenyek!$FH$11*IFERROR(VLOOKUP(VLOOKUP($A79,versenyek!FG:FI,3,FALSE),szabalyok!$A$16:$B$23,2,FALSE),0)</f>
        <v>0</v>
      </c>
      <c r="BA79" s="47">
        <f>versenyek!$FK$11*IFERROR(VLOOKUP(VLOOKUP($A79,versenyek!FJ:FL,3,FALSE),szabalyok!$A$16:$B$23,2,FALSE),0)</f>
        <v>0</v>
      </c>
      <c r="BB79" s="47">
        <f>versenyek!$FN$11*IFERROR(VLOOKUP(VLOOKUP($A79,versenyek!FM:FO,3,FALSE),szabalyok!$A$16:$B$23,2,FALSE),0)</f>
        <v>0</v>
      </c>
      <c r="BC79" s="47">
        <f>versenyek!$FQ$11*IFERROR(VLOOKUP(VLOOKUP($A79,versenyek!FP:FR,3,FALSE),szabalyok!$A$16:$B$23,2,FALSE),0)</f>
        <v>0</v>
      </c>
      <c r="BD79" s="47">
        <f>versenyek!$FT$11*IFERROR(VLOOKUP(VLOOKUP($A79,versenyek!FS:FU,3,FALSE),szabalyok!$A$16:$B$23,2,FALSE),0)</f>
        <v>0</v>
      </c>
      <c r="BE79" s="47">
        <f>versenyek!$FW$11*IFERROR(VLOOKUP(VLOOKUP($A79,versenyek!FV:FX,3,FALSE),szabalyok!$A$16:$B$23,2,FALSE),0)</f>
        <v>0</v>
      </c>
      <c r="BF79" s="47">
        <f>versenyek!$FZ$11*IFERROR(VLOOKUP(VLOOKUP($A79,versenyek!FY:GA,3,FALSE),szabalyok!$A$16:$B$23,2,FALSE),0)</f>
        <v>0</v>
      </c>
      <c r="BG79" s="47">
        <f>versenyek!$GC$11*IFERROR(VLOOKUP(VLOOKUP($A79,versenyek!GB:GD,3,FALSE),szabalyok!$A$16:$B$23,2,FALSE),0)</f>
        <v>0</v>
      </c>
      <c r="BH79" s="47">
        <f>versenyek!$GF$11*IFERROR(VLOOKUP(VLOOKUP($A79,versenyek!GE:GG,3,FALSE),szabalyok!$A$16:$B$23,2,FALSE),0)</f>
        <v>0</v>
      </c>
      <c r="BI79" s="47">
        <f>versenyek!$GI$11*IFERROR(VLOOKUP(VLOOKUP($A79,versenyek!GH:GJ,3,FALSE),szabalyok!$A$16:$B$23,2,FALSE),0)</f>
        <v>0</v>
      </c>
      <c r="BJ79" s="47">
        <f>versenyek!$GL$11*IFERROR(VLOOKUP(VLOOKUP($A79,versenyek!GK:GM,3,FALSE),szabalyok!$A$16:$B$23,2,FALSE),0)</f>
        <v>0</v>
      </c>
      <c r="BK79" s="47">
        <f>versenyek!$GO$11*IFERROR(VLOOKUP(VLOOKUP($A79,versenyek!GN:GP,3,FALSE),szabalyok!$A$16:$B$23,2,FALSE),0)</f>
        <v>0</v>
      </c>
      <c r="BL79" s="47">
        <f>versenyek!$GR$11*IFERROR(VLOOKUP(VLOOKUP($A79,versenyek!GQ:GS,3,FALSE),szabalyok!$A$16:$B$23,2,FALSE),0)</f>
        <v>0</v>
      </c>
      <c r="BM79" s="47">
        <f>versenyek!$GX$11*IFERROR(VLOOKUP(VLOOKUP($A79,versenyek!GW:GY,3,FALSE),szabalyok!$A$16:$B$23,2,FALSE),0)</f>
        <v>0</v>
      </c>
      <c r="BN79" s="47">
        <f>versenyek!$HA$11*IFERROR(VLOOKUP(VLOOKUP($A79,versenyek!GZ:HB,3,FALSE),szabalyok!$A$16:$B$23,2,FALSE),0)</f>
        <v>0</v>
      </c>
      <c r="BO79" s="47">
        <f>versenyek!$HD$11*IFERROR(VLOOKUP(VLOOKUP($A79,versenyek!HC:HE,3,FALSE),szabalyok!$A$16:$B$23,2,FALSE),0)</f>
        <v>0</v>
      </c>
      <c r="BP79" s="47">
        <f>versenyek!$HG$11*IFERROR(VLOOKUP(VLOOKUP($A79,versenyek!HF:HH,3,FALSE),szabalyok!$A$16:$B$23,2,FALSE),0)</f>
        <v>0</v>
      </c>
      <c r="BQ79" s="47">
        <f>versenyek!$HJ$11*IFERROR(VLOOKUP(VLOOKUP($A79,versenyek!HI:HK,3,FALSE),szabalyok!$A$16:$B$23,2,FALSE),0)</f>
        <v>0</v>
      </c>
      <c r="BR79" s="47">
        <f>versenyek!$HM$11*IFERROR(VLOOKUP(VLOOKUP($A79,versenyek!HL:HN,3,FALSE),szabalyok!$A$16:$B$23,2,FALSE),0)</f>
        <v>0</v>
      </c>
      <c r="BS79" s="47">
        <f>versenyek!$HP$11*IFERROR(VLOOKUP(VLOOKUP($A79,versenyek!HO:HQ,3,FALSE),szabalyok!$A$16:$B$23,2,FALSE),0)</f>
        <v>0</v>
      </c>
      <c r="BT79" s="47">
        <f>versenyek!$HS$11*IFERROR(VLOOKUP(VLOOKUP($A79,versenyek!HR:HT,3,FALSE),szabalyok!$A$16:$B$23,2,FALSE),0)</f>
        <v>0</v>
      </c>
      <c r="BU79" s="47">
        <f>versenyek!$HV$11*IFERROR(VLOOKUP(VLOOKUP($A79,versenyek!HU:HW,3,FALSE),szabalyok!$A$16:$B$23,2,FALSE),0)</f>
        <v>0</v>
      </c>
      <c r="BV79" s="47">
        <f>versenyek!$HY$11*IFERROR(VLOOKUP(VLOOKUP($A79,versenyek!HX:HZ,3,FALSE),szabalyok!$A$16:$B$23,2,FALSE),0)</f>
        <v>0</v>
      </c>
      <c r="BW79" s="47">
        <f>versenyek!$IB$11*IFERROR(VLOOKUP(VLOOKUP($A79,versenyek!IA:IC,3,FALSE),szabalyok!$A$16:$B$23,2,FALSE),0)</f>
        <v>0</v>
      </c>
      <c r="BX79" s="47">
        <f>versenyek!$IE$11*IFERROR(VLOOKUP(VLOOKUP($A79,versenyek!ID:IF,3,FALSE),szabalyok!$A$16:$B$23,2,FALSE),0)</f>
        <v>0</v>
      </c>
      <c r="BY79" s="47">
        <f>versenyek!$IH$11*IFERROR(VLOOKUP(VLOOKUP($A79,versenyek!IG:II,3,FALSE),szabalyok!$A$16:$B$23,2,FALSE),0)</f>
        <v>0</v>
      </c>
      <c r="BZ79" s="47">
        <f>versenyek!$IK$11*IFERROR(VLOOKUP(VLOOKUP($A79,versenyek!IJ:IL,3,FALSE),szabalyok!$A$16:$B$23,2,FALSE),0)</f>
        <v>100.95209679642898</v>
      </c>
      <c r="CA79" s="47">
        <f>versenyek!$IN$11*IFERROR(VLOOKUP(VLOOKUP($A79,versenyek!IM:IO,3,FALSE),szabalyok!$A$16:$B$23,2,FALSE),0)</f>
        <v>0</v>
      </c>
      <c r="CB79" s="47">
        <f>versenyek!$IW$11*IFERROR(VLOOKUP(VLOOKUP($A79,versenyek!IV:IX,3,FALSE),szabalyok!$A$16:$B$23,2,FALSE),0)</f>
        <v>0</v>
      </c>
      <c r="CC79" s="47">
        <f>versenyek!$IZ$11*IFERROR(VLOOKUP(VLOOKUP($A79,versenyek!IY:JA,3,FALSE),szabalyok!$A$16:$B$23,2,FALSE),0)</f>
        <v>0</v>
      </c>
      <c r="CD79" s="47">
        <f>versenyek!$JC$11*IFERROR(VLOOKUP(VLOOKUP($A79,versenyek!JB:JD,3,FALSE),szabalyok!$A$16:$B$23,2,FALSE),0)</f>
        <v>0</v>
      </c>
      <c r="CE79" s="47">
        <f>versenyek!$JF$11*IFERROR(VLOOKUP(VLOOKUP($A79,versenyek!JE:JG,3,FALSE),szabalyok!$A$16:$B$23,2,FALSE),0)</f>
        <v>0</v>
      </c>
      <c r="CF79" s="47">
        <f>versenyek!$JI$11*IFERROR(VLOOKUP(VLOOKUP($A79,versenyek!JH:JJ,3,FALSE),szabalyok!$A$16:$B$23,2,FALSE),0)</f>
        <v>0</v>
      </c>
      <c r="CG79" s="47">
        <f>versenyek!$JL$11*IFERROR(VLOOKUP(VLOOKUP($A79,versenyek!JK:JM,3,FALSE),szabalyok!$A$16:$B$23,2,FALSE),0)</f>
        <v>0</v>
      </c>
      <c r="CH79" s="47">
        <f>versenyek!$JO$11*IFERROR(VLOOKUP(VLOOKUP($A79,versenyek!JN:JP,3,FALSE),szabalyok!$A$16:$B$23,2,FALSE),0)</f>
        <v>0</v>
      </c>
      <c r="CI79" s="47">
        <f>versenyek!$JR$11*IFERROR(VLOOKUP(VLOOKUP($A79,versenyek!JQ:JS,3,FALSE),szabalyok!$A$16:$B$23,2,FALSE),0)</f>
        <v>0</v>
      </c>
      <c r="CJ79" s="47">
        <f>versenyek!$JU$11*IFERROR(VLOOKUP(VLOOKUP($A79,versenyek!JT:JV,3,FALSE),szabalyok!$A$16:$B$23,2,FALSE),0)</f>
        <v>0</v>
      </c>
      <c r="CK79" s="47">
        <f>versenyek!$JR$11*IFERROR(VLOOKUP(VLOOKUP($A79,versenyek!JW:JY,3,FALSE),szabalyok!$A$16:$B$23,2,FALSE),0)</f>
        <v>0</v>
      </c>
      <c r="CL79" s="47">
        <f>versenyek!$KA$11*IFERROR(VLOOKUP(VLOOKUP($A79,versenyek!JZ:KB,3,FALSE),szabalyok!$A$16:$B$23,2,FALSE),0)</f>
        <v>0</v>
      </c>
      <c r="CM79" s="47">
        <f>versenyek!$KD$11*IFERROR(VLOOKUP(VLOOKUP($A79,versenyek!KC:KE,3,FALSE),szabalyok!$A$16:$B$23,2,FALSE),0)</f>
        <v>0</v>
      </c>
      <c r="CN79" s="47">
        <f>versenyek!$KG$11*IFERROR(VLOOKUP(VLOOKUP($A79,versenyek!KF:KH,3,FALSE),szabalyok!$A$16:$B$23,2,FALSE),0)</f>
        <v>0</v>
      </c>
      <c r="CO79" s="47">
        <f>versenyek!$KJ$11*IFERROR(VLOOKUP(VLOOKUP($A79,versenyek!KI:KK,3,FALSE),szabalyok!$A$16:$B$23,2,FALSE),0)</f>
        <v>71.689743727138136</v>
      </c>
      <c r="CP79" s="47">
        <f>versenyek!$KM$11*IFERROR(VLOOKUP(VLOOKUP($A79,versenyek!KL:KN,3,FALSE),szabalyok!$A$16:$B$23,2,FALSE),0)</f>
        <v>0</v>
      </c>
      <c r="CQ79" s="47">
        <f>versenyek!$KP$11*IFERROR(VLOOKUP(VLOOKUP($A79,versenyek!KO:KQ,3,FALSE),szabalyok!$A$16:$B$23,2,FALSE),0)</f>
        <v>0</v>
      </c>
      <c r="CR79" s="47">
        <f>versenyek!$KS$11*IFERROR(VLOOKUP(VLOOKUP($A79,versenyek!KR:KT,3,FALSE),szabalyok!$A$16:$B$23,2,FALSE),0)</f>
        <v>0</v>
      </c>
      <c r="CS79" s="47">
        <f>versenyek!$KV$11*IFERROR(VLOOKUP(VLOOKUP($A79,versenyek!KU:KW,3,FALSE),szabalyok!$A$16:$B$23,2,FALSE),0)</f>
        <v>0</v>
      </c>
      <c r="CT79" s="47">
        <f>versenyek!$KY$11*IFERROR(VLOOKUP(VLOOKUP($A79,versenyek!KX:KZ,3,FALSE),szabalyok!$A$16:$B$23,2,FALSE),0)</f>
        <v>0</v>
      </c>
      <c r="CU79" s="47">
        <f>versenyek!$LB$11*IFERROR(VLOOKUP(VLOOKUP($A79,versenyek!LA:LC,3,FALSE),szabalyok!$A$16:$B$23,2,FALSE),0)</f>
        <v>0</v>
      </c>
      <c r="CV79" s="47">
        <f>versenyek!$LE$11*IFERROR(VLOOKUP(VLOOKUP($A79,versenyek!LD:LF,3,FALSE),szabalyok!$A$16:$B$23,2,FALSE),0)</f>
        <v>0</v>
      </c>
      <c r="CW79" s="47">
        <f>versenyek!$LH$11*IFERROR(VLOOKUP(VLOOKUP($A79,versenyek!LG:LI,3,FALSE),szabalyok!$A$16:$B$23,2,FALSE),0)</f>
        <v>0</v>
      </c>
      <c r="CX79" s="47">
        <f>versenyek!$LK$11*IFERROR(VLOOKUP(VLOOKUP($A79,versenyek!LJ:LL,3,FALSE),szabalyok!$A$16:$B$23,2,FALSE),0)</f>
        <v>0</v>
      </c>
      <c r="CY79" s="47">
        <f>versenyek!$LN$11*IFERROR(VLOOKUP(VLOOKUP($A79,versenyek!LM:LO,3,FALSE),szabalyok!$A$16:$B$23,2,FALSE),0)</f>
        <v>0</v>
      </c>
      <c r="CZ79" s="47">
        <f>versenyek!$LQ$11*IFERROR(VLOOKUP(VLOOKUP($A79,versenyek!LP:LR,3,FALSE),szabalyok!$A$16:$B$23,2,FALSE),0)</f>
        <v>0</v>
      </c>
      <c r="DA79" s="47">
        <f>versenyek!$LT$11*IFERROR(VLOOKUP(VLOOKUP($A79,versenyek!LS:LU,3,FALSE),szabalyok!$A$16:$B$23,2,FALSE),0)</f>
        <v>0</v>
      </c>
      <c r="DB79" s="47">
        <f>versenyek!$LW$11*IFERROR(VLOOKUP(VLOOKUP($A79,versenyek!LV:LX,3,FALSE),szabalyok!$A$16:$B$23,2,FALSE),0)</f>
        <v>0</v>
      </c>
      <c r="DC79" s="47">
        <f>versenyek!$LZ$11*IFERROR(VLOOKUP(VLOOKUP($A79,versenyek!LY:MA,3,FALSE),szabalyok!$A$16:$B$23,2,FALSE),0)</f>
        <v>0</v>
      </c>
      <c r="DD79" s="47">
        <f>versenyek!$MC$11*IFERROR(VLOOKUP(VLOOKUP($A79,versenyek!MB:MD,3,FALSE),szabalyok!$A$16:$B$23,2,FALSE),0)</f>
        <v>0</v>
      </c>
      <c r="DE79" s="47">
        <f>versenyek!$ML$11*IFERROR(VLOOKUP(VLOOKUP($A79,versenyek!MK:MM,3,FALSE),szabalyok!$A$16:$B$23,2,FALSE),0)</f>
        <v>0</v>
      </c>
      <c r="DF79" s="47">
        <f>versenyek!$MO$11*IFERROR(VLOOKUP(VLOOKUP($A79,versenyek!MN:MP,3,FALSE),szabalyok!$A$16:$B$23,2,FALSE),0)</f>
        <v>0</v>
      </c>
      <c r="DG79" s="47">
        <f>versenyek!$MR$11*IFERROR(VLOOKUP(VLOOKUP($A79,versenyek!MQ:MS,3,FALSE),szabalyok!$A$16:$B$23,2,FALSE),0)</f>
        <v>0</v>
      </c>
      <c r="DH79" s="47">
        <f>versenyek!$MU$11*IFERROR(VLOOKUP(VLOOKUP($A79,versenyek!MT:MV,3,FALSE),szabalyok!$A$16:$B$23,2,FALSE),0)</f>
        <v>0</v>
      </c>
      <c r="DI79" s="47">
        <f>versenyek!$MX$11*IFERROR(VLOOKUP(VLOOKUP($A79,versenyek!MW:MY,3,FALSE),szabalyok!$A$16:$B$23,2,FALSE),0)</f>
        <v>0</v>
      </c>
      <c r="DJ79" s="47">
        <f>versenyek!$NA$11*IFERROR(VLOOKUP(VLOOKUP($A79,versenyek!MZ:NB,3,FALSE),szabalyok!$A$16:$B$23,2,FALSE),0)</f>
        <v>0</v>
      </c>
      <c r="DK79" s="47">
        <f>versenyek!$ND$11*IFERROR(VLOOKUP(VLOOKUP($A79,versenyek!NC:NE,3,FALSE),szabalyok!$A$16:$B$23,2,FALSE),0)</f>
        <v>0</v>
      </c>
      <c r="DL79" s="47">
        <f>versenyek!$NG$11*IFERROR(VLOOKUP(VLOOKUP($A79,versenyek!NF:NH,3,FALSE),szabalyok!$A$16:$B$23,2,FALSE),0)</f>
        <v>0</v>
      </c>
      <c r="DM79" s="47">
        <f>versenyek!$NJ$11*IFERROR(VLOOKUP(VLOOKUP($A79,versenyek!NI:NK,3,FALSE),szabalyok!$A$16:$B$23,2,FALSE),0)</f>
        <v>0</v>
      </c>
      <c r="DN79" s="47">
        <f>versenyek!$NM$11*IFERROR(VLOOKUP(VLOOKUP($A79,versenyek!NL:NN,3,FALSE),szabalyok!$A$16:$B$23,2,FALSE),0)</f>
        <v>0</v>
      </c>
      <c r="DO79" s="47">
        <f>versenyek!$NP$11*IFERROR(VLOOKUP(VLOOKUP($A79,versenyek!NO:NQ,3,FALSE),szabalyok!$A$16:$B$23,2,FALSE),0)</f>
        <v>0</v>
      </c>
      <c r="DP79" s="47">
        <f>versenyek!$NS$11*IFERROR(VLOOKUP(VLOOKUP($A79,versenyek!NR:NT,3,FALSE),szabalyok!$A$16:$B$23,2,FALSE),0)</f>
        <v>0</v>
      </c>
      <c r="DQ79" s="47">
        <f>versenyek!$NV$11*IFERROR(VLOOKUP(VLOOKUP($A79,versenyek!NU:NW,3,FALSE),szabalyok!$A$16:$B$23,2,FALSE),0)</f>
        <v>0</v>
      </c>
      <c r="DR79" s="47">
        <f>versenyek!$NY$11*IFERROR(VLOOKUP(VLOOKUP($A79,versenyek!NX:NZ,3,FALSE),szabalyok!$A$16:$B$23,2,FALSE),0)</f>
        <v>0</v>
      </c>
      <c r="DS79" s="47">
        <f>versenyek!$OB$11*IFERROR(VLOOKUP(VLOOKUP($A79,versenyek!OA:OC,3,FALSE),szabalyok!$A$16:$B$23,2,FALSE),0)</f>
        <v>0</v>
      </c>
      <c r="DT79" s="47">
        <f>versenyek!$OE$11*IFERROR(VLOOKUP(VLOOKUP($A79,versenyek!OD:OF,3,FALSE),szabalyok!$A$16:$B$23,2,FALSE),0)</f>
        <v>0</v>
      </c>
      <c r="DU79" s="47">
        <f>versenyek!$OH$11*IFERROR(VLOOKUP(VLOOKUP($A79,versenyek!OG:OI,3,FALSE),szabalyok!$A$16:$B$23,2,FALSE),0)</f>
        <v>0</v>
      </c>
      <c r="DV79" s="47">
        <f>versenyek!$OK$11*IFERROR(VLOOKUP(VLOOKUP($A79,versenyek!OJ:OL,3,FALSE),szabalyok!$A$16:$B$23,2,FALSE),0)</f>
        <v>0</v>
      </c>
      <c r="DW79" s="47">
        <f>versenyek!$ON$11*IFERROR(VLOOKUP(VLOOKUP($A79,versenyek!OM:OO,3,FALSE),szabalyok!$A$16:$B$23,2,FALSE),0)</f>
        <v>0</v>
      </c>
      <c r="DX79" s="47">
        <f>versenyek!$OQ$11*IFERROR(VLOOKUP(VLOOKUP($A79,versenyek!OP:OR,3,FALSE),szabalyok!$A$16:$B$23,2,FALSE),0)</f>
        <v>0</v>
      </c>
      <c r="DY79" s="47">
        <f>versenyek!$OT$11*IFERROR(VLOOKUP(VLOOKUP($A79,versenyek!OS:OU,3,FALSE),szabalyok!$A$16:$B$23,2,FALSE),0)</f>
        <v>0</v>
      </c>
      <c r="DZ79" s="47">
        <f>versenyek!$OW$11*IFERROR(VLOOKUP(VLOOKUP($A79,versenyek!OV:OX,3,FALSE),szabalyok!$A$16:$B$23,2,FALSE),0)</f>
        <v>0</v>
      </c>
      <c r="EA79" s="47">
        <f>versenyek!$OZ$11*IFERROR(VLOOKUP(VLOOKUP($A79,versenyek!OY:PA,3,FALSE),szabalyok!$A$16:$B$23,2,FALSE),0)</f>
        <v>0</v>
      </c>
      <c r="EB79" s="47">
        <f>versenyek!$PC$11*IFERROR(VLOOKUP(VLOOKUP($A79,versenyek!PB:PD,3,FALSE),szabalyok!$A$16:$B$23,2,FALSE),0)</f>
        <v>0</v>
      </c>
      <c r="EC79" s="47">
        <f>versenyek!$PF$11*IFERROR(VLOOKUP(VLOOKUP($A79,versenyek!PE:PG,3,FALSE),szabalyok!$A$16:$B$23,2,FALSE),0)</f>
        <v>0</v>
      </c>
      <c r="ED79" s="47">
        <f>versenyek!$PI$11*IFERROR(VLOOKUP(VLOOKUP($A79,versenyek!PH:PJ,3,FALSE),szabalyok!$A$16:$B$23,2,FALSE),0)</f>
        <v>0</v>
      </c>
      <c r="EE79" s="47">
        <f>versenyek!$PL$11*IFERROR(VLOOKUP(VLOOKUP($A79,versenyek!PK:PM,3,FALSE),szabalyok!$A$16:$B$23,2,FALSE),0)</f>
        <v>0</v>
      </c>
      <c r="EF79" s="47">
        <f>versenyek!$PO$11*IFERROR(VLOOKUP(VLOOKUP($A79,versenyek!PN:PP,3,FALSE),szabalyok!$A$16:$B$23,2,FALSE),0)</f>
        <v>0</v>
      </c>
      <c r="EG79" s="47">
        <f>versenyek!$PR$11*IFERROR(VLOOKUP(VLOOKUP($A79,versenyek!PQ:PS,3,FALSE),szabalyok!$A$16:$B$23,2,FALSE),0)</f>
        <v>0</v>
      </c>
      <c r="EH79" s="47">
        <f>versenyek!$PU$11*IFERROR(VLOOKUP(VLOOKUP($A79,versenyek!PT:PV,3,FALSE),szabalyok!$A$16:$B$23,2,FALSE),0)</f>
        <v>0</v>
      </c>
      <c r="EI79" s="47">
        <f>versenyek!$PX$11*IFERROR(VLOOKUP(VLOOKUP($A79,versenyek!PW:PY,3,FALSE),szabalyok!$A$16:$B$23,2,FALSE),0)</f>
        <v>0</v>
      </c>
      <c r="EJ79" s="47">
        <f>versenyek!$QA$11*IFERROR(VLOOKUP(VLOOKUP($A79,versenyek!PZ:QB,3,FALSE),szabalyok!$A$16:$B$23,2,FALSE),0)</f>
        <v>0</v>
      </c>
      <c r="EK79" s="47">
        <f>versenyek!$QD$11*IFERROR(VLOOKUP(VLOOKUP($A79,versenyek!QC:QE,3,FALSE),szabalyok!$A$16:$B$23,2,FALSE),0)</f>
        <v>0</v>
      </c>
      <c r="EL79" s="47">
        <f>versenyek!$QG$11*IFERROR(VLOOKUP(VLOOKUP($A79,versenyek!QF:QH,3,FALSE),szabalyok!$A$16:$B$23,2,FALSE),0)</f>
        <v>0</v>
      </c>
      <c r="EM79" s="47">
        <f>versenyek!$QJ$11*IFERROR(VLOOKUP(VLOOKUP($A79,versenyek!QI:QK,3,FALSE),szabalyok!$A$16:$B$23,2,FALSE),0)</f>
        <v>0</v>
      </c>
      <c r="EN79" s="47">
        <f>versenyek!$QM$11*IFERROR(VLOOKUP(VLOOKUP($A79,versenyek!QL:QN,3,FALSE),szabalyok!$A$16:$B$23,2,FALSE),0)</f>
        <v>0</v>
      </c>
      <c r="EO79" s="47">
        <f>versenyek!$QP$11*IFERROR(VLOOKUP(VLOOKUP($A79,versenyek!QO:QQ,3,FALSE),szabalyok!$A$16:$B$23,2,FALSE),0)</f>
        <v>0</v>
      </c>
      <c r="EP79" s="47">
        <f>versenyek!$QS$11*IFERROR(VLOOKUP(VLOOKUP($A79,versenyek!QR:QT,3,FALSE),szabalyok!$A$16:$B$23,2,FALSE),0)</f>
        <v>0</v>
      </c>
      <c r="EQ79" s="47">
        <f>versenyek!$QV$11*IFERROR(VLOOKUP(VLOOKUP($A79,versenyek!QU:QW,3,FALSE),szabalyok!$A$16:$B$23,2,FALSE),0)</f>
        <v>0</v>
      </c>
      <c r="ER79" s="47">
        <f>versenyek!$RE$11*IFERROR(VLOOKUP(VLOOKUP($A79,versenyek!RD:RF,3,FALSE),szabalyok!$A$16:$B$23,2,FALSE),0)</f>
        <v>0</v>
      </c>
      <c r="ES79" s="47">
        <f>versenyek!$RH$11*IFERROR(VLOOKUP(VLOOKUP($A79,versenyek!RG:RI,3,FALSE),szabalyok!$A$16:$B$23,2,FALSE),0)</f>
        <v>0</v>
      </c>
      <c r="ET79" s="47">
        <f>versenyek!$RK$11*IFERROR(VLOOKUP(VLOOKUP($A79,versenyek!RJ:RL,3,FALSE),szabalyok!$A$16:$B$23,2,FALSE),0)</f>
        <v>0</v>
      </c>
      <c r="EU79" s="47">
        <f>versenyek!$RN$11*IFERROR(VLOOKUP(VLOOKUP($A79,versenyek!RM:RO,3,FALSE),szabalyok!$A$16:$B$23,2,FALSE),0)</f>
        <v>0</v>
      </c>
      <c r="EV79" s="47">
        <f>versenyek!$RQ$11*IFERROR(VLOOKUP(VLOOKUP($A79,versenyek!RP:RR,3,FALSE),szabalyok!$A$16:$B$23,2,FALSE),0)</f>
        <v>0</v>
      </c>
      <c r="EW79" s="47">
        <f>versenyek!$RT$11*IFERROR(VLOOKUP(VLOOKUP($A79,versenyek!RS:RU,3,FALSE),szabalyok!$A$16:$B$23,2,FALSE),0)</f>
        <v>0</v>
      </c>
      <c r="EX79" s="47">
        <f>versenyek!$RW$11*IFERROR(VLOOKUP(VLOOKUP($A79,versenyek!RV:RX,3,FALSE),szabalyok!$A$16:$B$23,2,FALSE),0)</f>
        <v>0</v>
      </c>
      <c r="EY79" s="47">
        <f>versenyek!$RZ$11*IFERROR(VLOOKUP(VLOOKUP($A79,versenyek!RY:SA,3,FALSE),szabalyok!$A$16:$B$23,2,FALSE),0)</f>
        <v>0</v>
      </c>
      <c r="EZ79" s="47">
        <f>versenyek!$SC$11*IFERROR(VLOOKUP(VLOOKUP($A79,versenyek!SB:SD,3,FALSE),szabalyok!$A$16:$B$23,2,FALSE),0)</f>
        <v>0</v>
      </c>
      <c r="FA79" s="47">
        <f>versenyek!$SF$11*IFERROR(VLOOKUP(VLOOKUP($A79,versenyek!SE:SG,3,FALSE),szabalyok!$A$16:$B$23,2,FALSE),0)</f>
        <v>0</v>
      </c>
      <c r="FB79" s="47">
        <f>versenyek!$SI$11*IFERROR(VLOOKUP(VLOOKUP($A79,versenyek!SH:SJ,3,FALSE),szabalyok!$A$16:$B$23,2,FALSE),0)</f>
        <v>0</v>
      </c>
      <c r="FC79" s="47">
        <f>versenyek!$SL$11*IFERROR(VLOOKUP(VLOOKUP($A79,versenyek!SK:SM,3,FALSE),szabalyok!$A$16:$B$23,2,FALSE),0)</f>
        <v>0</v>
      </c>
      <c r="FD79" s="47">
        <f>versenyek!$SO$11*IFERROR(VLOOKUP(VLOOKUP($A79,versenyek!SN:SP,3,FALSE),szabalyok!$A$16:$B$23,2,FALSE),0)</f>
        <v>0</v>
      </c>
      <c r="FE79" s="47">
        <f>versenyek!$SR$11*IFERROR(VLOOKUP(VLOOKUP($A79,versenyek!SQ:SS,3,FALSE),szabalyok!$A$16:$B$23,2,FALSE),0)</f>
        <v>0</v>
      </c>
      <c r="FF79" s="47">
        <f>versenyek!$SU$11*IFERROR(VLOOKUP(VLOOKUP($A79,versenyek!ST:SV,3,FALSE),szabalyok!$A$16:$B$23,2,FALSE),0)</f>
        <v>0</v>
      </c>
      <c r="FG79" s="47">
        <f>versenyek!$SX$11*IFERROR(VLOOKUP(VLOOKUP($A79,versenyek!SW:SY,3,FALSE),szabalyok!$A$16:$B$23,2,FALSE),0)</f>
        <v>0</v>
      </c>
      <c r="FH79" s="47">
        <f>versenyek!$TA$11*IFERROR(VLOOKUP(VLOOKUP($A79,versenyek!SZ:TB,3,FALSE),szabalyok!$A$16:$B$23,2,FALSE),0)</f>
        <v>0</v>
      </c>
      <c r="FI79" s="47">
        <f>versenyek!$TD$11*IFERROR(VLOOKUP(VLOOKUP($A79,versenyek!TC:TE,3,FALSE),szabalyok!$A$16:$B$23,2,FALSE),0)</f>
        <v>0</v>
      </c>
      <c r="FJ79" s="47">
        <f>versenyek!$TG$11*IFERROR(VLOOKUP(VLOOKUP($A79,versenyek!TF:TH,3,FALSE),szabalyok!$A$16:$B$23,2,FALSE),0)</f>
        <v>0</v>
      </c>
      <c r="FK79" s="47">
        <f>versenyek!$TJ$11*IFERROR(VLOOKUP(VLOOKUP($A79,versenyek!TI:TK,3,FALSE),szabalyok!$A$16:$B$23,2,FALSE),0)</f>
        <v>0</v>
      </c>
      <c r="FL79" s="47">
        <f>versenyek!$TM$11*IFERROR(VLOOKUP(VLOOKUP($A79,versenyek!TL:TN,3,FALSE),szabalyok!$A$16:$B$23,2,FALSE),0)</f>
        <v>0</v>
      </c>
      <c r="FM79" s="47">
        <f>versenyek!$TP$11*IFERROR(VLOOKUP(VLOOKUP($A79,versenyek!TO:TQ,3,FALSE),szabalyok!$A$16:$B$23,2,FALSE),0)</f>
        <v>0</v>
      </c>
      <c r="FN79" s="47">
        <f>versenyek!$TS$11*IFERROR(VLOOKUP(VLOOKUP($A79,versenyek!TR:TT,3,FALSE),szabalyok!$A$16:$B$23,2,FALSE),0)</f>
        <v>0</v>
      </c>
      <c r="FO79" s="47"/>
      <c r="FP79" s="235">
        <f t="shared" si="2"/>
        <v>0</v>
      </c>
    </row>
    <row r="80" spans="1:172">
      <c r="A80" s="1" t="s">
        <v>42</v>
      </c>
      <c r="B80" s="47">
        <v>0</v>
      </c>
      <c r="C80" s="47">
        <v>0</v>
      </c>
      <c r="D80" s="47">
        <v>0</v>
      </c>
      <c r="E80" s="47">
        <v>0</v>
      </c>
      <c r="F80" s="47">
        <v>0</v>
      </c>
      <c r="G80" s="47">
        <v>0</v>
      </c>
      <c r="H80" s="47">
        <v>0</v>
      </c>
      <c r="I80" s="47">
        <v>0</v>
      </c>
      <c r="J80" s="47">
        <v>0</v>
      </c>
      <c r="K80" s="47">
        <v>0</v>
      </c>
      <c r="L80" s="47">
        <v>0</v>
      </c>
      <c r="M80" s="47">
        <v>0</v>
      </c>
      <c r="N80" s="47">
        <v>0</v>
      </c>
      <c r="O80" s="47">
        <v>0</v>
      </c>
      <c r="P80" s="47">
        <v>178.81456771334939</v>
      </c>
      <c r="Q80" s="47">
        <v>0</v>
      </c>
      <c r="R80" s="47">
        <f>versenyek!$BD$11*IFERROR(VLOOKUP(VLOOKUP($A80,versenyek!BC:BE,3,FALSE),szabalyok!$A$16:$B$23,2,FALSE),0)</f>
        <v>0</v>
      </c>
      <c r="S80" s="47">
        <f>versenyek!$BG$11*IFERROR(VLOOKUP(VLOOKUP($A80,versenyek!BF:BH,3,FALSE),szabalyok!$A$16:$B$23,2,FALSE),0)</f>
        <v>0</v>
      </c>
      <c r="T80" s="47">
        <f>versenyek!$BJ$11*IFERROR(VLOOKUP(VLOOKUP($A80,versenyek!BI:BK,3,FALSE),szabalyok!$A$16:$B$23,2,FALSE),0)</f>
        <v>0</v>
      </c>
      <c r="U80" s="47">
        <f>versenyek!$BM$11*IFERROR(VLOOKUP(VLOOKUP($A80,versenyek!BL:BN,3,FALSE),szabalyok!$A$16:$B$23,2,FALSE),0)</f>
        <v>8.3839914904932886</v>
      </c>
      <c r="V80" s="47">
        <f>versenyek!$BP$11*IFERROR(VLOOKUP(VLOOKUP($A80,versenyek!BO:BQ,3,FALSE),szabalyok!$A$16:$B$23,2,FALSE),0)</f>
        <v>0</v>
      </c>
      <c r="W80" s="47">
        <f>versenyek!$BS$11*IFERROR(VLOOKUP(VLOOKUP($A80,versenyek!BR:BT,3,FALSE),szabalyok!$A$16:$B$23,2,FALSE),0)</f>
        <v>0</v>
      </c>
      <c r="X80" s="47">
        <f>versenyek!$BV$11*IFERROR(VLOOKUP(VLOOKUP($A80,versenyek!BU:BW,3,FALSE),szabalyok!$A$16:$B$23,2,FALSE),0)</f>
        <v>0</v>
      </c>
      <c r="Y80" s="47">
        <f>versenyek!$BY$11*IFERROR(VLOOKUP(VLOOKUP($A80,versenyek!BX:BZ,3,FALSE),szabalyok!$A$16:$B$23,2,FALSE),0)</f>
        <v>32.031910650179505</v>
      </c>
      <c r="Z80" s="47">
        <f>versenyek!$CB$11*IFERROR(VLOOKUP(VLOOKUP($A80,versenyek!CA:CC,3,FALSE),szabalyok!$A$16:$B$23,2,FALSE),0)</f>
        <v>193.68268847227762</v>
      </c>
      <c r="AA80" s="47">
        <f>versenyek!$CE$11*IFERROR(VLOOKUP(VLOOKUP($A80,versenyek!CD:CF,3,FALSE),szabalyok!$A$16:$B$23,2,FALSE),0)</f>
        <v>0</v>
      </c>
      <c r="AB80" s="47">
        <f>versenyek!$CH$11*IFERROR(VLOOKUP(VLOOKUP($A80,versenyek!CG:CI,3,FALSE),szabalyok!$A$16:$B$23,2,FALSE),0)</f>
        <v>0</v>
      </c>
      <c r="AC80" s="47">
        <f>versenyek!$CK$11*IFERROR(VLOOKUP(VLOOKUP($A80,versenyek!CJ:CL,3,FALSE),szabalyok!$A$16:$B$23,2,FALSE),0)</f>
        <v>0</v>
      </c>
      <c r="AD80" s="47">
        <f>versenyek!$CN$11*IFERROR(VLOOKUP(VLOOKUP($A80,versenyek!CM:CO,3,FALSE),szabalyok!$A$16:$B$23,2,FALSE),0)</f>
        <v>0</v>
      </c>
      <c r="AE80" s="47">
        <f>versenyek!$CQ$11*IFERROR(VLOOKUP(VLOOKUP($A80,versenyek!CP:CR,3,FALSE),szabalyok!$A$16:$B$23,2,FALSE),0)</f>
        <v>0</v>
      </c>
      <c r="AF80" s="47">
        <f>versenyek!$CT$11*IFERROR(VLOOKUP(VLOOKUP($A80,versenyek!CS:CU,3,FALSE),szabalyok!$A$16:$B$23,2,FALSE),0)</f>
        <v>0</v>
      </c>
      <c r="AG80" s="47">
        <f>versenyek!$CW$11*IFERROR(VLOOKUP(VLOOKUP($A80,versenyek!CV:CX,3,FALSE),szabalyok!$A$16:$B$23,2,FALSE),0)</f>
        <v>0</v>
      </c>
      <c r="AH80" s="47">
        <f>versenyek!$CZ$11*IFERROR(VLOOKUP(VLOOKUP($A80,versenyek!CY:DA,3,FALSE),szabalyok!$A$16:$B$23,2,FALSE),0)</f>
        <v>0</v>
      </c>
      <c r="AI80" s="47">
        <f>versenyek!$DC$11*IFERROR(VLOOKUP(VLOOKUP($A80,versenyek!DB:DD,3,FALSE),szabalyok!$A$16:$B$23,2,FALSE),0)</f>
        <v>0</v>
      </c>
      <c r="AJ80" s="47">
        <f>versenyek!$DF$11*IFERROR(VLOOKUP(VLOOKUP($A80,versenyek!DE:DG,3,FALSE),szabalyok!$A$16:$B$23,2,FALSE),0)</f>
        <v>0</v>
      </c>
      <c r="AK80" s="47">
        <f>versenyek!$DI$11*IFERROR(VLOOKUP(VLOOKUP($A80,versenyek!DH:DJ,3,FALSE),szabalyok!$A$16:$B$23,2,FALSE),0)</f>
        <v>0</v>
      </c>
      <c r="AL80" s="47">
        <f>versenyek!$DL$11*IFERROR(VLOOKUP(VLOOKUP($A80,versenyek!DK:DM,3,FALSE),szabalyok!$A$16:$B$23,2,FALSE),0)</f>
        <v>0</v>
      </c>
      <c r="AM80" s="47">
        <f>versenyek!$DR$11*IFERROR(VLOOKUP(VLOOKUP($A80,versenyek!DQ:DS,3,FALSE),szabalyok!$A$16:$B$23,2,FALSE),0)</f>
        <v>0</v>
      </c>
      <c r="AN80" s="47">
        <f>versenyek!$DU$11*IFERROR(VLOOKUP(VLOOKUP($A80,versenyek!DT:DV,3,FALSE),szabalyok!$A$16:$B$23,2,FALSE),0)</f>
        <v>0</v>
      </c>
      <c r="AO80" s="47">
        <f>versenyek!$DO$11*IFERROR(VLOOKUP(VLOOKUP($A80,versenyek!DN:DP,3,FALSE),szabalyok!$A$16:$B$23,2,FALSE),0)</f>
        <v>0</v>
      </c>
      <c r="AP80" s="47">
        <f>versenyek!$DX$11*IFERROR(VLOOKUP(VLOOKUP($A80,versenyek!DW:DY,3,FALSE),szabalyok!$A$16:$B$23,2,FALSE),0)</f>
        <v>0</v>
      </c>
      <c r="AQ80" s="47" t="e">
        <f>versenyek!$EA$11*IFERROR(VLOOKUP(VLOOKUP($A80,versenyek!DZ:EB,3,FALSE),szabalyok!$A$16:$B$23,2,FALSE),0)</f>
        <v>#DIV/0!</v>
      </c>
      <c r="AR80" s="47" t="e">
        <f>versenyek!$ED$11*IFERROR(VLOOKUP(VLOOKUP($A80,versenyek!EC:EE,3,FALSE),szabalyok!$A$16:$B$23,2,FALSE),0)</f>
        <v>#DIV/0!</v>
      </c>
      <c r="AS80" s="47">
        <f>versenyek!$EG$11*IFERROR(VLOOKUP(VLOOKUP($A80,versenyek!EF:EH,3,FALSE),szabalyok!$A$16:$B$23,2,FALSE),0)</f>
        <v>0</v>
      </c>
      <c r="AT80" s="47">
        <f>versenyek!$EJ$11*IFERROR(VLOOKUP(VLOOKUP($A80,versenyek!EI:EK,3,FALSE),szabalyok!$A$16:$B$23,2,FALSE),0)</f>
        <v>0</v>
      </c>
      <c r="AU80" s="47">
        <f>versenyek!$EM$11*IFERROR(VLOOKUP(VLOOKUP($A80,versenyek!EL:EN,3,FALSE),szabalyok!$A$16:$B$23,2,FALSE),0)</f>
        <v>121.57475527524177</v>
      </c>
      <c r="AV80" s="47">
        <f>versenyek!$EP$11*IFERROR(VLOOKUP(VLOOKUP($A80,versenyek!EO:EQ,3,FALSE),szabalyok!$A$16:$B$23,2,FALSE),0)</f>
        <v>0</v>
      </c>
      <c r="AW80" s="47">
        <f>versenyek!$EY$11*IFERROR(VLOOKUP(VLOOKUP($A80,versenyek!EX:EZ,3,FALSE),szabalyok!$A$16:$B$23,2,FALSE),0)</f>
        <v>0</v>
      </c>
      <c r="AX80" s="47">
        <f>versenyek!$FB$11*IFERROR(VLOOKUP(VLOOKUP($A80,versenyek!FA:FC,3,FALSE),szabalyok!$A$16:$B$23,2,FALSE),0)</f>
        <v>16.965496398529186</v>
      </c>
      <c r="AY80" s="47">
        <f>versenyek!$FE$11*IFERROR(VLOOKUP(VLOOKUP($A80,versenyek!FD:FF,3,FALSE),szabalyok!$A$16:$B$23,2,FALSE),0)</f>
        <v>13.977736362262631</v>
      </c>
      <c r="AZ80" s="47">
        <f>versenyek!$FH$11*IFERROR(VLOOKUP(VLOOKUP($A80,versenyek!FG:FI,3,FALSE),szabalyok!$A$16:$B$23,2,FALSE),0)</f>
        <v>0</v>
      </c>
      <c r="BA80" s="47">
        <f>versenyek!$FK$11*IFERROR(VLOOKUP(VLOOKUP($A80,versenyek!FJ:FL,3,FALSE),szabalyok!$A$16:$B$23,2,FALSE),0)</f>
        <v>32.9663023220672</v>
      </c>
      <c r="BB80" s="47">
        <f>versenyek!$FN$11*IFERROR(VLOOKUP(VLOOKUP($A80,versenyek!FM:FO,3,FALSE),szabalyok!$A$16:$B$23,2,FALSE),0)</f>
        <v>136.48466226766737</v>
      </c>
      <c r="BC80" s="47">
        <f>versenyek!$FQ$11*IFERROR(VLOOKUP(VLOOKUP($A80,versenyek!FP:FR,3,FALSE),szabalyok!$A$16:$B$23,2,FALSE),0)</f>
        <v>0</v>
      </c>
      <c r="BD80" s="47">
        <f>versenyek!$FT$11*IFERROR(VLOOKUP(VLOOKUP($A80,versenyek!FS:FU,3,FALSE),szabalyok!$A$16:$B$23,2,FALSE),0)</f>
        <v>0</v>
      </c>
      <c r="BE80" s="47">
        <f>versenyek!$FW$11*IFERROR(VLOOKUP(VLOOKUP($A80,versenyek!FV:FX,3,FALSE),szabalyok!$A$16:$B$23,2,FALSE),0)</f>
        <v>0</v>
      </c>
      <c r="BF80" s="47">
        <f>versenyek!$FZ$11*IFERROR(VLOOKUP(VLOOKUP($A80,versenyek!FY:GA,3,FALSE),szabalyok!$A$16:$B$23,2,FALSE),0)</f>
        <v>0</v>
      </c>
      <c r="BG80" s="47">
        <f>versenyek!$GC$11*IFERROR(VLOOKUP(VLOOKUP($A80,versenyek!GB:GD,3,FALSE),szabalyok!$A$16:$B$23,2,FALSE),0)</f>
        <v>0</v>
      </c>
      <c r="BH80" s="47">
        <f>versenyek!$GF$11*IFERROR(VLOOKUP(VLOOKUP($A80,versenyek!GE:GG,3,FALSE),szabalyok!$A$16:$B$23,2,FALSE),0)</f>
        <v>0</v>
      </c>
      <c r="BI80" s="47">
        <f>versenyek!$GI$11*IFERROR(VLOOKUP(VLOOKUP($A80,versenyek!GH:GJ,3,FALSE),szabalyok!$A$16:$B$23,2,FALSE),0)</f>
        <v>0</v>
      </c>
      <c r="BJ80" s="47">
        <f>versenyek!$GL$11*IFERROR(VLOOKUP(VLOOKUP($A80,versenyek!GK:GM,3,FALSE),szabalyok!$A$16:$B$23,2,FALSE),0)</f>
        <v>0</v>
      </c>
      <c r="BK80" s="47">
        <f>versenyek!$GO$11*IFERROR(VLOOKUP(VLOOKUP($A80,versenyek!GN:GP,3,FALSE),szabalyok!$A$16:$B$23,2,FALSE),0)</f>
        <v>0</v>
      </c>
      <c r="BL80" s="47">
        <f>versenyek!$GR$11*IFERROR(VLOOKUP(VLOOKUP($A80,versenyek!GQ:GS,3,FALSE),szabalyok!$A$16:$B$23,2,FALSE),0)</f>
        <v>0</v>
      </c>
      <c r="BM80" s="47">
        <f>versenyek!$GX$11*IFERROR(VLOOKUP(VLOOKUP($A80,versenyek!GW:GY,3,FALSE),szabalyok!$A$16:$B$23,2,FALSE),0)</f>
        <v>0</v>
      </c>
      <c r="BN80" s="47">
        <f>versenyek!$HA$11*IFERROR(VLOOKUP(VLOOKUP($A80,versenyek!GZ:HB,3,FALSE),szabalyok!$A$16:$B$23,2,FALSE),0)</f>
        <v>0</v>
      </c>
      <c r="BO80" s="47">
        <f>versenyek!$HD$11*IFERROR(VLOOKUP(VLOOKUP($A80,versenyek!HC:HE,3,FALSE),szabalyok!$A$16:$B$23,2,FALSE),0)</f>
        <v>0</v>
      </c>
      <c r="BP80" s="47">
        <f>versenyek!$HG$11*IFERROR(VLOOKUP(VLOOKUP($A80,versenyek!HF:HH,3,FALSE),szabalyok!$A$16:$B$23,2,FALSE),0)</f>
        <v>0</v>
      </c>
      <c r="BQ80" s="47">
        <f>versenyek!$HJ$11*IFERROR(VLOOKUP(VLOOKUP($A80,versenyek!HI:HK,3,FALSE),szabalyok!$A$16:$B$23,2,FALSE),0)</f>
        <v>0</v>
      </c>
      <c r="BR80" s="47">
        <f>versenyek!$HM$11*IFERROR(VLOOKUP(VLOOKUP($A80,versenyek!HL:HN,3,FALSE),szabalyok!$A$16:$B$23,2,FALSE),0)</f>
        <v>68.549602217936354</v>
      </c>
      <c r="BS80" s="47">
        <f>versenyek!$HP$11*IFERROR(VLOOKUP(VLOOKUP($A80,versenyek!HO:HQ,3,FALSE),szabalyok!$A$16:$B$23,2,FALSE),0)</f>
        <v>0</v>
      </c>
      <c r="BT80" s="47">
        <f>versenyek!$HS$11*IFERROR(VLOOKUP(VLOOKUP($A80,versenyek!HR:HT,3,FALSE),szabalyok!$A$16:$B$23,2,FALSE),0)</f>
        <v>0</v>
      </c>
      <c r="BU80" s="47">
        <f>versenyek!$HV$11*IFERROR(VLOOKUP(VLOOKUP($A80,versenyek!HU:HW,3,FALSE),szabalyok!$A$16:$B$23,2,FALSE),0)</f>
        <v>0</v>
      </c>
      <c r="BV80" s="47">
        <f>versenyek!$HY$11*IFERROR(VLOOKUP(VLOOKUP($A80,versenyek!HX:HZ,3,FALSE),szabalyok!$A$16:$B$23,2,FALSE),0)</f>
        <v>0</v>
      </c>
      <c r="BW80" s="47">
        <f>versenyek!$IB$11*IFERROR(VLOOKUP(VLOOKUP($A80,versenyek!IA:IC,3,FALSE),szabalyok!$A$16:$B$23,2,FALSE),0)</f>
        <v>0</v>
      </c>
      <c r="BX80" s="47">
        <f>versenyek!$IE$11*IFERROR(VLOOKUP(VLOOKUP($A80,versenyek!ID:IF,3,FALSE),szabalyok!$A$16:$B$23,2,FALSE),0)</f>
        <v>0</v>
      </c>
      <c r="BY80" s="47">
        <f>versenyek!$IH$11*IFERROR(VLOOKUP(VLOOKUP($A80,versenyek!IG:II,3,FALSE),szabalyok!$A$16:$B$23,2,FALSE),0)</f>
        <v>0</v>
      </c>
      <c r="BZ80" s="47">
        <f>versenyek!$IK$11*IFERROR(VLOOKUP(VLOOKUP($A80,versenyek!IJ:IL,3,FALSE),szabalyok!$A$16:$B$23,2,FALSE),0)</f>
        <v>165.19434021233832</v>
      </c>
      <c r="CA80" s="47">
        <f>versenyek!$IN$11*IFERROR(VLOOKUP(VLOOKUP($A80,versenyek!IM:IO,3,FALSE),szabalyok!$A$16:$B$23,2,FALSE),0)</f>
        <v>0</v>
      </c>
      <c r="CB80" s="47">
        <f>versenyek!$IW$11*IFERROR(VLOOKUP(VLOOKUP($A80,versenyek!IV:IX,3,FALSE),szabalyok!$A$16:$B$23,2,FALSE),0)</f>
        <v>26.078592092574741</v>
      </c>
      <c r="CC80" s="47">
        <f>versenyek!$IZ$11*IFERROR(VLOOKUP(VLOOKUP($A80,versenyek!IY:JA,3,FALSE),szabalyok!$A$16:$B$23,2,FALSE),0)</f>
        <v>24.345588235294112</v>
      </c>
      <c r="CD80" s="47">
        <f>versenyek!$JC$11*IFERROR(VLOOKUP(VLOOKUP($A80,versenyek!JB:JD,3,FALSE),szabalyok!$A$16:$B$23,2,FALSE),0)</f>
        <v>0</v>
      </c>
      <c r="CE80" s="47">
        <f>versenyek!$JF$11*IFERROR(VLOOKUP(VLOOKUP($A80,versenyek!JE:JG,3,FALSE),szabalyok!$A$16:$B$23,2,FALSE),0)</f>
        <v>13.842815814850528</v>
      </c>
      <c r="CF80" s="47">
        <f>versenyek!$JI$11*IFERROR(VLOOKUP(VLOOKUP($A80,versenyek!JH:JJ,3,FALSE),szabalyok!$A$16:$B$23,2,FALSE),0)</f>
        <v>0</v>
      </c>
      <c r="CG80" s="47">
        <f>versenyek!$JL$11*IFERROR(VLOOKUP(VLOOKUP($A80,versenyek!JK:JM,3,FALSE),szabalyok!$A$16:$B$23,2,FALSE),0)</f>
        <v>0</v>
      </c>
      <c r="CH80" s="47">
        <f>versenyek!$JO$11*IFERROR(VLOOKUP(VLOOKUP($A80,versenyek!JN:JP,3,FALSE),szabalyok!$A$16:$B$23,2,FALSE),0)</f>
        <v>0</v>
      </c>
      <c r="CI80" s="47">
        <f>versenyek!$JR$11*IFERROR(VLOOKUP(VLOOKUP($A80,versenyek!JQ:JS,3,FALSE),szabalyok!$A$16:$B$23,2,FALSE),0)</f>
        <v>0</v>
      </c>
      <c r="CJ80" s="47">
        <f>versenyek!$JU$11*IFERROR(VLOOKUP(VLOOKUP($A80,versenyek!JT:JV,3,FALSE),szabalyok!$A$16:$B$23,2,FALSE),0)</f>
        <v>0</v>
      </c>
      <c r="CK80" s="47">
        <f>versenyek!$JR$11*IFERROR(VLOOKUP(VLOOKUP($A80,versenyek!JW:JY,3,FALSE),szabalyok!$A$16:$B$23,2,FALSE),0)</f>
        <v>0</v>
      </c>
      <c r="CL80" s="47">
        <f>versenyek!$KA$11*IFERROR(VLOOKUP(VLOOKUP($A80,versenyek!JZ:KB,3,FALSE),szabalyok!$A$16:$B$23,2,FALSE),0)</f>
        <v>0</v>
      </c>
      <c r="CM80" s="47">
        <f>versenyek!$KD$11*IFERROR(VLOOKUP(VLOOKUP($A80,versenyek!KC:KE,3,FALSE),szabalyok!$A$16:$B$23,2,FALSE),0)</f>
        <v>0</v>
      </c>
      <c r="CN80" s="47">
        <f>versenyek!$KG$11*IFERROR(VLOOKUP(VLOOKUP($A80,versenyek!KF:KH,3,FALSE),szabalyok!$A$16:$B$23,2,FALSE),0)</f>
        <v>0</v>
      </c>
      <c r="CO80" s="47">
        <f>versenyek!$KJ$11*IFERROR(VLOOKUP(VLOOKUP($A80,versenyek!KI:KK,3,FALSE),szabalyok!$A$16:$B$23,2,FALSE),0)</f>
        <v>47.793162484758767</v>
      </c>
      <c r="CP80" s="47">
        <f>versenyek!$KM$11*IFERROR(VLOOKUP(VLOOKUP($A80,versenyek!KL:KN,3,FALSE),szabalyok!$A$16:$B$23,2,FALSE),0)</f>
        <v>0</v>
      </c>
      <c r="CQ80" s="47">
        <f>versenyek!$KP$11*IFERROR(VLOOKUP(VLOOKUP($A80,versenyek!KO:KQ,3,FALSE),szabalyok!$A$16:$B$23,2,FALSE),0)</f>
        <v>0</v>
      </c>
      <c r="CR80" s="47">
        <f>versenyek!$KS$11*IFERROR(VLOOKUP(VLOOKUP($A80,versenyek!KR:KT,3,FALSE),szabalyok!$A$16:$B$23,2,FALSE),0)</f>
        <v>0</v>
      </c>
      <c r="CS80" s="47">
        <f>versenyek!$KV$11*IFERROR(VLOOKUP(VLOOKUP($A80,versenyek!KU:KW,3,FALSE),szabalyok!$A$16:$B$23,2,FALSE),0)</f>
        <v>0</v>
      </c>
      <c r="CT80" s="47">
        <f>versenyek!$KY$11*IFERROR(VLOOKUP(VLOOKUP($A80,versenyek!KX:KZ,3,FALSE),szabalyok!$A$16:$B$23,2,FALSE),0)</f>
        <v>0</v>
      </c>
      <c r="CU80" s="47">
        <f>versenyek!$LB$11*IFERROR(VLOOKUP(VLOOKUP($A80,versenyek!LA:LC,3,FALSE),szabalyok!$A$16:$B$23,2,FALSE),0)</f>
        <v>0</v>
      </c>
      <c r="CV80" s="47">
        <f>versenyek!$LE$11*IFERROR(VLOOKUP(VLOOKUP($A80,versenyek!LD:LF,3,FALSE),szabalyok!$A$16:$B$23,2,FALSE),0)</f>
        <v>0</v>
      </c>
      <c r="CW80" s="47">
        <f>versenyek!$LH$11*IFERROR(VLOOKUP(VLOOKUP($A80,versenyek!LG:LI,3,FALSE),szabalyok!$A$16:$B$23,2,FALSE),0)</f>
        <v>0</v>
      </c>
      <c r="CX80" s="47">
        <f>versenyek!$LK$11*IFERROR(VLOOKUP(VLOOKUP($A80,versenyek!LJ:LL,3,FALSE),szabalyok!$A$16:$B$23,2,FALSE),0)</f>
        <v>0</v>
      </c>
      <c r="CY80" s="47">
        <f>versenyek!$LN$11*IFERROR(VLOOKUP(VLOOKUP($A80,versenyek!LM:LO,3,FALSE),szabalyok!$A$16:$B$23,2,FALSE),0)</f>
        <v>0</v>
      </c>
      <c r="CZ80" s="47">
        <f>versenyek!$LQ$11*IFERROR(VLOOKUP(VLOOKUP($A80,versenyek!LP:LR,3,FALSE),szabalyok!$A$16:$B$23,2,FALSE),0)</f>
        <v>0</v>
      </c>
      <c r="DA80" s="47">
        <f>versenyek!$LT$11*IFERROR(VLOOKUP(VLOOKUP($A80,versenyek!LS:LU,3,FALSE),szabalyok!$A$16:$B$23,2,FALSE),0)</f>
        <v>0</v>
      </c>
      <c r="DB80" s="47">
        <f>versenyek!$LW$11*IFERROR(VLOOKUP(VLOOKUP($A80,versenyek!LV:LX,3,FALSE),szabalyok!$A$16:$B$23,2,FALSE),0)</f>
        <v>0</v>
      </c>
      <c r="DC80" s="47">
        <f>versenyek!$LZ$11*IFERROR(VLOOKUP(VLOOKUP($A80,versenyek!LY:MA,3,FALSE),szabalyok!$A$16:$B$23,2,FALSE),0)</f>
        <v>0</v>
      </c>
      <c r="DD80" s="47">
        <f>versenyek!$MC$11*IFERROR(VLOOKUP(VLOOKUP($A80,versenyek!MB:MD,3,FALSE),szabalyok!$A$16:$B$23,2,FALSE),0)</f>
        <v>0</v>
      </c>
      <c r="DE80" s="47">
        <f>versenyek!$ML$11*IFERROR(VLOOKUP(VLOOKUP($A80,versenyek!MK:MM,3,FALSE),szabalyok!$A$16:$B$23,2,FALSE),0)</f>
        <v>0</v>
      </c>
      <c r="DF80" s="47">
        <f>versenyek!$MO$11*IFERROR(VLOOKUP(VLOOKUP($A80,versenyek!MN:MP,3,FALSE),szabalyok!$A$16:$B$23,2,FALSE),0)</f>
        <v>0</v>
      </c>
      <c r="DG80" s="47">
        <f>versenyek!$MR$11*IFERROR(VLOOKUP(VLOOKUP($A80,versenyek!MQ:MS,3,FALSE),szabalyok!$A$16:$B$23,2,FALSE),0)</f>
        <v>0</v>
      </c>
      <c r="DH80" s="47">
        <f>versenyek!$MU$11*IFERROR(VLOOKUP(VLOOKUP($A80,versenyek!MT:MV,3,FALSE),szabalyok!$A$16:$B$23,2,FALSE),0)</f>
        <v>0</v>
      </c>
      <c r="DI80" s="47">
        <f>versenyek!$MX$11*IFERROR(VLOOKUP(VLOOKUP($A80,versenyek!MW:MY,3,FALSE),szabalyok!$A$16:$B$23,2,FALSE),0)</f>
        <v>0</v>
      </c>
      <c r="DJ80" s="47">
        <f>versenyek!$NA$11*IFERROR(VLOOKUP(VLOOKUP($A80,versenyek!MZ:NB,3,FALSE),szabalyok!$A$16:$B$23,2,FALSE),0)</f>
        <v>0</v>
      </c>
      <c r="DK80" s="47">
        <f>versenyek!$ND$11*IFERROR(VLOOKUP(VLOOKUP($A80,versenyek!NC:NE,3,FALSE),szabalyok!$A$16:$B$23,2,FALSE),0)</f>
        <v>0</v>
      </c>
      <c r="DL80" s="47">
        <f>versenyek!$NG$11*IFERROR(VLOOKUP(VLOOKUP($A80,versenyek!NF:NH,3,FALSE),szabalyok!$A$16:$B$23,2,FALSE),0)</f>
        <v>0</v>
      </c>
      <c r="DM80" s="47">
        <f>versenyek!$NJ$11*IFERROR(VLOOKUP(VLOOKUP($A80,versenyek!NI:NK,3,FALSE),szabalyok!$A$16:$B$23,2,FALSE),0)</f>
        <v>0</v>
      </c>
      <c r="DN80" s="47">
        <f>versenyek!$NM$11*IFERROR(VLOOKUP(VLOOKUP($A80,versenyek!NL:NN,3,FALSE),szabalyok!$A$16:$B$23,2,FALSE),0)</f>
        <v>0</v>
      </c>
      <c r="DO80" s="47">
        <f>versenyek!$NP$11*IFERROR(VLOOKUP(VLOOKUP($A80,versenyek!NO:NQ,3,FALSE),szabalyok!$A$16:$B$23,2,FALSE),0)</f>
        <v>0</v>
      </c>
      <c r="DP80" s="47">
        <f>versenyek!$NS$11*IFERROR(VLOOKUP(VLOOKUP($A80,versenyek!NR:NT,3,FALSE),szabalyok!$A$16:$B$23,2,FALSE),0)</f>
        <v>0</v>
      </c>
      <c r="DQ80" s="47">
        <f>versenyek!$NV$11*IFERROR(VLOOKUP(VLOOKUP($A80,versenyek!NU:NW,3,FALSE),szabalyok!$A$16:$B$23,2,FALSE),0)</f>
        <v>0</v>
      </c>
      <c r="DR80" s="47">
        <f>versenyek!$NY$11*IFERROR(VLOOKUP(VLOOKUP($A80,versenyek!NX:NZ,3,FALSE),szabalyok!$A$16:$B$23,2,FALSE),0)</f>
        <v>0</v>
      </c>
      <c r="DS80" s="47">
        <f>versenyek!$OB$11*IFERROR(VLOOKUP(VLOOKUP($A80,versenyek!OA:OC,3,FALSE),szabalyok!$A$16:$B$23,2,FALSE),0)</f>
        <v>0</v>
      </c>
      <c r="DT80" s="47">
        <f>versenyek!$OE$11*IFERROR(VLOOKUP(VLOOKUP($A80,versenyek!OD:OF,3,FALSE),szabalyok!$A$16:$B$23,2,FALSE),0)</f>
        <v>0</v>
      </c>
      <c r="DU80" s="47">
        <f>versenyek!$OH$11*IFERROR(VLOOKUP(VLOOKUP($A80,versenyek!OG:OI,3,FALSE),szabalyok!$A$16:$B$23,2,FALSE),0)</f>
        <v>0</v>
      </c>
      <c r="DV80" s="47">
        <f>versenyek!$OK$11*IFERROR(VLOOKUP(VLOOKUP($A80,versenyek!OJ:OL,3,FALSE),szabalyok!$A$16:$B$23,2,FALSE),0)</f>
        <v>0</v>
      </c>
      <c r="DW80" s="47">
        <f>versenyek!$ON$11*IFERROR(VLOOKUP(VLOOKUP($A80,versenyek!OM:OO,3,FALSE),szabalyok!$A$16:$B$23,2,FALSE),0)</f>
        <v>0</v>
      </c>
      <c r="DX80" s="47">
        <f>versenyek!$OQ$11*IFERROR(VLOOKUP(VLOOKUP($A80,versenyek!OP:OR,3,FALSE),szabalyok!$A$16:$B$23,2,FALSE),0)</f>
        <v>0</v>
      </c>
      <c r="DY80" s="47">
        <f>versenyek!$OT$11*IFERROR(VLOOKUP(VLOOKUP($A80,versenyek!OS:OU,3,FALSE),szabalyok!$A$16:$B$23,2,FALSE),0)</f>
        <v>0</v>
      </c>
      <c r="DZ80" s="47">
        <f>versenyek!$OW$11*IFERROR(VLOOKUP(VLOOKUP($A80,versenyek!OV:OX,3,FALSE),szabalyok!$A$16:$B$23,2,FALSE),0)</f>
        <v>0</v>
      </c>
      <c r="EA80" s="47">
        <f>versenyek!$OZ$11*IFERROR(VLOOKUP(VLOOKUP($A80,versenyek!OY:PA,3,FALSE),szabalyok!$A$16:$B$23,2,FALSE),0)</f>
        <v>0</v>
      </c>
      <c r="EB80" s="47">
        <f>versenyek!$PC$11*IFERROR(VLOOKUP(VLOOKUP($A80,versenyek!PB:PD,3,FALSE),szabalyok!$A$16:$B$23,2,FALSE),0)</f>
        <v>0</v>
      </c>
      <c r="EC80" s="47">
        <f>versenyek!$PF$11*IFERROR(VLOOKUP(VLOOKUP($A80,versenyek!PE:PG,3,FALSE),szabalyok!$A$16:$B$23,2,FALSE),0)</f>
        <v>0</v>
      </c>
      <c r="ED80" s="47">
        <f>versenyek!$PI$11*IFERROR(VLOOKUP(VLOOKUP($A80,versenyek!PH:PJ,3,FALSE),szabalyok!$A$16:$B$23,2,FALSE),0)</f>
        <v>0</v>
      </c>
      <c r="EE80" s="47">
        <f>versenyek!$PL$11*IFERROR(VLOOKUP(VLOOKUP($A80,versenyek!PK:PM,3,FALSE),szabalyok!$A$16:$B$23,2,FALSE),0)</f>
        <v>0</v>
      </c>
      <c r="EF80" s="47">
        <f>versenyek!$PO$11*IFERROR(VLOOKUP(VLOOKUP($A80,versenyek!PN:PP,3,FALSE),szabalyok!$A$16:$B$23,2,FALSE),0)</f>
        <v>0</v>
      </c>
      <c r="EG80" s="47">
        <f>versenyek!$PR$11*IFERROR(VLOOKUP(VLOOKUP($A80,versenyek!PQ:PS,3,FALSE),szabalyok!$A$16:$B$23,2,FALSE),0)</f>
        <v>0</v>
      </c>
      <c r="EH80" s="47">
        <f>versenyek!$PU$11*IFERROR(VLOOKUP(VLOOKUP($A80,versenyek!PT:PV,3,FALSE),szabalyok!$A$16:$B$23,2,FALSE),0)</f>
        <v>0</v>
      </c>
      <c r="EI80" s="47">
        <f>versenyek!$PX$11*IFERROR(VLOOKUP(VLOOKUP($A80,versenyek!PW:PY,3,FALSE),szabalyok!$A$16:$B$23,2,FALSE),0)</f>
        <v>0</v>
      </c>
      <c r="EJ80" s="47">
        <f>versenyek!$QA$11*IFERROR(VLOOKUP(VLOOKUP($A80,versenyek!PZ:QB,3,FALSE),szabalyok!$A$16:$B$23,2,FALSE),0)</f>
        <v>0</v>
      </c>
      <c r="EK80" s="47">
        <f>versenyek!$QD$11*IFERROR(VLOOKUP(VLOOKUP($A80,versenyek!QC:QE,3,FALSE),szabalyok!$A$16:$B$23,2,FALSE),0)</f>
        <v>0</v>
      </c>
      <c r="EL80" s="47">
        <f>versenyek!$QG$11*IFERROR(VLOOKUP(VLOOKUP($A80,versenyek!QF:QH,3,FALSE),szabalyok!$A$16:$B$23,2,FALSE),0)</f>
        <v>0</v>
      </c>
      <c r="EM80" s="47">
        <f>versenyek!$QJ$11*IFERROR(VLOOKUP(VLOOKUP($A80,versenyek!QI:QK,3,FALSE),szabalyok!$A$16:$B$23,2,FALSE),0)</f>
        <v>0</v>
      </c>
      <c r="EN80" s="47">
        <f>versenyek!$QM$11*IFERROR(VLOOKUP(VLOOKUP($A80,versenyek!QL:QN,3,FALSE),szabalyok!$A$16:$B$23,2,FALSE),0)</f>
        <v>0</v>
      </c>
      <c r="EO80" s="47">
        <f>versenyek!$QP$11*IFERROR(VLOOKUP(VLOOKUP($A80,versenyek!QO:QQ,3,FALSE),szabalyok!$A$16:$B$23,2,FALSE),0)</f>
        <v>0</v>
      </c>
      <c r="EP80" s="47">
        <f>versenyek!$QS$11*IFERROR(VLOOKUP(VLOOKUP($A80,versenyek!QR:QT,3,FALSE),szabalyok!$A$16:$B$23,2,FALSE),0)</f>
        <v>0</v>
      </c>
      <c r="EQ80" s="47">
        <f>versenyek!$QV$11*IFERROR(VLOOKUP(VLOOKUP($A80,versenyek!QU:QW,3,FALSE),szabalyok!$A$16:$B$23,2,FALSE),0)</f>
        <v>0</v>
      </c>
      <c r="ER80" s="47">
        <f>versenyek!$RE$11*IFERROR(VLOOKUP(VLOOKUP($A80,versenyek!RD:RF,3,FALSE),szabalyok!$A$16:$B$23,2,FALSE),0)</f>
        <v>0</v>
      </c>
      <c r="ES80" s="47">
        <f>versenyek!$RH$11*IFERROR(VLOOKUP(VLOOKUP($A80,versenyek!RG:RI,3,FALSE),szabalyok!$A$16:$B$23,2,FALSE),0)</f>
        <v>0</v>
      </c>
      <c r="ET80" s="47">
        <f>versenyek!$RK$11*IFERROR(VLOOKUP(VLOOKUP($A80,versenyek!RJ:RL,3,FALSE),szabalyok!$A$16:$B$23,2,FALSE),0)</f>
        <v>0</v>
      </c>
      <c r="EU80" s="47">
        <f>versenyek!$RN$11*IFERROR(VLOOKUP(VLOOKUP($A80,versenyek!RM:RO,3,FALSE),szabalyok!$A$16:$B$23,2,FALSE),0)</f>
        <v>0</v>
      </c>
      <c r="EV80" s="47">
        <f>versenyek!$RQ$11*IFERROR(VLOOKUP(VLOOKUP($A80,versenyek!RP:RR,3,FALSE),szabalyok!$A$16:$B$23,2,FALSE),0)</f>
        <v>0</v>
      </c>
      <c r="EW80" s="47">
        <f>versenyek!$RT$11*IFERROR(VLOOKUP(VLOOKUP($A80,versenyek!RS:RU,3,FALSE),szabalyok!$A$16:$B$23,2,FALSE),0)</f>
        <v>0</v>
      </c>
      <c r="EX80" s="47">
        <f>versenyek!$RW$11*IFERROR(VLOOKUP(VLOOKUP($A80,versenyek!RV:RX,3,FALSE),szabalyok!$A$16:$B$23,2,FALSE),0)</f>
        <v>0</v>
      </c>
      <c r="EY80" s="47">
        <f>versenyek!$RZ$11*IFERROR(VLOOKUP(VLOOKUP($A80,versenyek!RY:SA,3,FALSE),szabalyok!$A$16:$B$23,2,FALSE),0)</f>
        <v>0</v>
      </c>
      <c r="EZ80" s="47">
        <f>versenyek!$SC$11*IFERROR(VLOOKUP(VLOOKUP($A80,versenyek!SB:SD,3,FALSE),szabalyok!$A$16:$B$23,2,FALSE),0)</f>
        <v>0</v>
      </c>
      <c r="FA80" s="47">
        <f>versenyek!$SF$11*IFERROR(VLOOKUP(VLOOKUP($A80,versenyek!SE:SG,3,FALSE),szabalyok!$A$16:$B$23,2,FALSE),0)</f>
        <v>0</v>
      </c>
      <c r="FB80" s="47">
        <f>versenyek!$SI$11*IFERROR(VLOOKUP(VLOOKUP($A80,versenyek!SH:SJ,3,FALSE),szabalyok!$A$16:$B$23,2,FALSE),0)</f>
        <v>0</v>
      </c>
      <c r="FC80" s="47">
        <f>versenyek!$SL$11*IFERROR(VLOOKUP(VLOOKUP($A80,versenyek!SK:SM,3,FALSE),szabalyok!$A$16:$B$23,2,FALSE),0)</f>
        <v>0</v>
      </c>
      <c r="FD80" s="47">
        <f>versenyek!$SO$11*IFERROR(VLOOKUP(VLOOKUP($A80,versenyek!SN:SP,3,FALSE),szabalyok!$A$16:$B$23,2,FALSE),0)</f>
        <v>0</v>
      </c>
      <c r="FE80" s="47">
        <f>versenyek!$SR$11*IFERROR(VLOOKUP(VLOOKUP($A80,versenyek!SQ:SS,3,FALSE),szabalyok!$A$16:$B$23,2,FALSE),0)</f>
        <v>0</v>
      </c>
      <c r="FF80" s="47">
        <f>versenyek!$SU$11*IFERROR(VLOOKUP(VLOOKUP($A80,versenyek!ST:SV,3,FALSE),szabalyok!$A$16:$B$23,2,FALSE),0)</f>
        <v>0</v>
      </c>
      <c r="FG80" s="47">
        <f>versenyek!$SX$11*IFERROR(VLOOKUP(VLOOKUP($A80,versenyek!SW:SY,3,FALSE),szabalyok!$A$16:$B$23,2,FALSE),0)</f>
        <v>0</v>
      </c>
      <c r="FH80" s="47">
        <f>versenyek!$TA$11*IFERROR(VLOOKUP(VLOOKUP($A80,versenyek!SZ:TB,3,FALSE),szabalyok!$A$16:$B$23,2,FALSE),0)</f>
        <v>0</v>
      </c>
      <c r="FI80" s="47">
        <f>versenyek!$TD$11*IFERROR(VLOOKUP(VLOOKUP($A80,versenyek!TC:TE,3,FALSE),szabalyok!$A$16:$B$23,2,FALSE),0)</f>
        <v>0</v>
      </c>
      <c r="FJ80" s="47">
        <f>versenyek!$TG$11*IFERROR(VLOOKUP(VLOOKUP($A80,versenyek!TF:TH,3,FALSE),szabalyok!$A$16:$B$23,2,FALSE),0)</f>
        <v>0</v>
      </c>
      <c r="FK80" s="47">
        <f>versenyek!$TJ$11*IFERROR(VLOOKUP(VLOOKUP($A80,versenyek!TI:TK,3,FALSE),szabalyok!$A$16:$B$23,2,FALSE),0)</f>
        <v>0</v>
      </c>
      <c r="FL80" s="47">
        <f>versenyek!$TM$11*IFERROR(VLOOKUP(VLOOKUP($A80,versenyek!TL:TN,3,FALSE),szabalyok!$A$16:$B$23,2,FALSE),0)</f>
        <v>0</v>
      </c>
      <c r="FM80" s="47">
        <f>versenyek!$TP$11*IFERROR(VLOOKUP(VLOOKUP($A80,versenyek!TO:TQ,3,FALSE),szabalyok!$A$16:$B$23,2,FALSE),0)</f>
        <v>0</v>
      </c>
      <c r="FN80" s="47">
        <f>versenyek!$TS$11*IFERROR(VLOOKUP(VLOOKUP($A80,versenyek!TR:TT,3,FALSE),szabalyok!$A$16:$B$23,2,FALSE),0)</f>
        <v>0</v>
      </c>
      <c r="FO80" s="47"/>
      <c r="FP80" s="235">
        <f t="shared" si="2"/>
        <v>0</v>
      </c>
    </row>
    <row r="81" spans="1:172">
      <c r="A81" s="63" t="s">
        <v>1360</v>
      </c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>
        <f>versenyek!$HY$11*IFERROR(VLOOKUP(VLOOKUP($A81,versenyek!HX:HZ,3,FALSE),szabalyok!$A$16:$B$23,2,FALSE),0)</f>
        <v>0</v>
      </c>
      <c r="BW81" s="47">
        <f>versenyek!$IB$11*IFERROR(VLOOKUP(VLOOKUP($A81,versenyek!IA:IC,3,FALSE),szabalyok!$A$16:$B$23,2,FALSE),0)</f>
        <v>0</v>
      </c>
      <c r="BX81" s="47"/>
      <c r="BY81" s="47"/>
      <c r="BZ81" s="47">
        <f>versenyek!$IK$11*IFERROR(VLOOKUP(VLOOKUP($A81,versenyek!IJ:IL,3,FALSE),szabalyok!$A$16:$B$23,2,FALSE),0)</f>
        <v>68.83097508847429</v>
      </c>
      <c r="CA81" s="47">
        <f>versenyek!$IN$11*IFERROR(VLOOKUP(VLOOKUP($A81,versenyek!IM:IO,3,FALSE),szabalyok!$A$16:$B$23,2,FALSE),0)</f>
        <v>0</v>
      </c>
      <c r="CB81" s="47">
        <f>versenyek!$IW$11*IFERROR(VLOOKUP(VLOOKUP($A81,versenyek!IV:IX,3,FALSE),szabalyok!$A$16:$B$23,2,FALSE),0)</f>
        <v>0</v>
      </c>
      <c r="CC81" s="47">
        <f>versenyek!$IZ$11*IFERROR(VLOOKUP(VLOOKUP($A81,versenyek!IY:JA,3,FALSE),szabalyok!$A$16:$B$23,2,FALSE),0)</f>
        <v>0</v>
      </c>
      <c r="CD81" s="47">
        <f>versenyek!$JC$11*IFERROR(VLOOKUP(VLOOKUP($A81,versenyek!JB:JD,3,FALSE),szabalyok!$A$16:$B$23,2,FALSE),0)</f>
        <v>0</v>
      </c>
      <c r="CE81" s="47">
        <f>versenyek!$JF$11*IFERROR(VLOOKUP(VLOOKUP($A81,versenyek!JE:JG,3,FALSE),szabalyok!$A$16:$B$23,2,FALSE),0)</f>
        <v>0</v>
      </c>
      <c r="CF81" s="47">
        <f>versenyek!$JI$11*IFERROR(VLOOKUP(VLOOKUP($A81,versenyek!JH:JJ,3,FALSE),szabalyok!$A$16:$B$23,2,FALSE),0)</f>
        <v>0</v>
      </c>
      <c r="CG81" s="47">
        <f>versenyek!$JL$11*IFERROR(VLOOKUP(VLOOKUP($A81,versenyek!JK:JM,3,FALSE),szabalyok!$A$16:$B$23,2,FALSE),0)</f>
        <v>0</v>
      </c>
      <c r="CH81" s="47">
        <f>versenyek!$JO$11*IFERROR(VLOOKUP(VLOOKUP($A81,versenyek!JN:JP,3,FALSE),szabalyok!$A$16:$B$23,2,FALSE),0)</f>
        <v>0</v>
      </c>
      <c r="CI81" s="47">
        <f>versenyek!$JR$11*IFERROR(VLOOKUP(VLOOKUP($A81,versenyek!JQ:JS,3,FALSE),szabalyok!$A$16:$B$23,2,FALSE),0)</f>
        <v>0</v>
      </c>
      <c r="CJ81" s="47">
        <f>versenyek!$JU$11*IFERROR(VLOOKUP(VLOOKUP($A81,versenyek!JT:JV,3,FALSE),szabalyok!$A$16:$B$23,2,FALSE),0)</f>
        <v>0</v>
      </c>
      <c r="CK81" s="47">
        <f>versenyek!$JR$11*IFERROR(VLOOKUP(VLOOKUP($A81,versenyek!JW:JY,3,FALSE),szabalyok!$A$16:$B$23,2,FALSE),0)</f>
        <v>0</v>
      </c>
      <c r="CL81" s="47">
        <f>versenyek!$KA$11*IFERROR(VLOOKUP(VLOOKUP($A81,versenyek!JZ:KB,3,FALSE),szabalyok!$A$16:$B$23,2,FALSE),0)</f>
        <v>0</v>
      </c>
      <c r="CM81" s="47">
        <f>versenyek!$KD$11*IFERROR(VLOOKUP(VLOOKUP($A81,versenyek!KC:KE,3,FALSE),szabalyok!$A$16:$B$23,2,FALSE),0)</f>
        <v>48.323613079067087</v>
      </c>
      <c r="CN81" s="47">
        <f>versenyek!$KG$11*IFERROR(VLOOKUP(VLOOKUP($A81,versenyek!KF:KH,3,FALSE),szabalyok!$A$16:$B$23,2,FALSE),0)</f>
        <v>0</v>
      </c>
      <c r="CO81" s="47">
        <f>versenyek!$KJ$11*IFERROR(VLOOKUP(VLOOKUP($A81,versenyek!KI:KK,3,FALSE),szabalyok!$A$16:$B$23,2,FALSE),0)</f>
        <v>33.455213739331136</v>
      </c>
      <c r="CP81" s="47">
        <f>versenyek!$KM$11*IFERROR(VLOOKUP(VLOOKUP($A81,versenyek!KL:KN,3,FALSE),szabalyok!$A$16:$B$23,2,FALSE),0)</f>
        <v>0</v>
      </c>
      <c r="CQ81" s="47">
        <f>versenyek!$KP$11*IFERROR(VLOOKUP(VLOOKUP($A81,versenyek!KO:KQ,3,FALSE),szabalyok!$A$16:$B$23,2,FALSE),0)</f>
        <v>0</v>
      </c>
      <c r="CR81" s="47">
        <f>versenyek!$KS$11*IFERROR(VLOOKUP(VLOOKUP($A81,versenyek!KR:KT,3,FALSE),szabalyok!$A$16:$B$23,2,FALSE),0)</f>
        <v>0</v>
      </c>
      <c r="CS81" s="47">
        <f>versenyek!$KV$11*IFERROR(VLOOKUP(VLOOKUP($A81,versenyek!KU:KW,3,FALSE),szabalyok!$A$16:$B$23,2,FALSE),0)</f>
        <v>0</v>
      </c>
      <c r="CT81" s="47">
        <f>versenyek!$KY$11*IFERROR(VLOOKUP(VLOOKUP($A81,versenyek!KX:KZ,3,FALSE),szabalyok!$A$16:$B$23,2,FALSE),0)</f>
        <v>0</v>
      </c>
      <c r="CU81" s="47">
        <f>versenyek!$LB$11*IFERROR(VLOOKUP(VLOOKUP($A81,versenyek!LA:LC,3,FALSE),szabalyok!$A$16:$B$23,2,FALSE),0)</f>
        <v>0</v>
      </c>
      <c r="CV81" s="47">
        <f>versenyek!$LE$11*IFERROR(VLOOKUP(VLOOKUP($A81,versenyek!LD:LF,3,FALSE),szabalyok!$A$16:$B$23,2,FALSE),0)</f>
        <v>0</v>
      </c>
      <c r="CW81" s="47">
        <f>versenyek!$LH$11*IFERROR(VLOOKUP(VLOOKUP($A81,versenyek!LG:LI,3,FALSE),szabalyok!$A$16:$B$23,2,FALSE),0)</f>
        <v>0</v>
      </c>
      <c r="CX81" s="47">
        <f>versenyek!$LK$11*IFERROR(VLOOKUP(VLOOKUP($A81,versenyek!LJ:LL,3,FALSE),szabalyok!$A$16:$B$23,2,FALSE),0)</f>
        <v>0</v>
      </c>
      <c r="CY81" s="47">
        <f>versenyek!$LN$11*IFERROR(VLOOKUP(VLOOKUP($A81,versenyek!LM:LO,3,FALSE),szabalyok!$A$16:$B$23,2,FALSE),0)</f>
        <v>0</v>
      </c>
      <c r="CZ81" s="47">
        <f>versenyek!$LQ$11*IFERROR(VLOOKUP(VLOOKUP($A81,versenyek!LP:LR,3,FALSE),szabalyok!$A$16:$B$23,2,FALSE),0)</f>
        <v>0</v>
      </c>
      <c r="DA81" s="47">
        <f>versenyek!$LT$11*IFERROR(VLOOKUP(VLOOKUP($A81,versenyek!LS:LU,3,FALSE),szabalyok!$A$16:$B$23,2,FALSE),0)</f>
        <v>0</v>
      </c>
      <c r="DB81" s="47">
        <f>versenyek!$LW$11*IFERROR(VLOOKUP(VLOOKUP($A81,versenyek!LV:LX,3,FALSE),szabalyok!$A$16:$B$23,2,FALSE),0)</f>
        <v>0</v>
      </c>
      <c r="DC81" s="47">
        <f>versenyek!$LZ$11*IFERROR(VLOOKUP(VLOOKUP($A81,versenyek!LY:MA,3,FALSE),szabalyok!$A$16:$B$23,2,FALSE),0)</f>
        <v>0</v>
      </c>
      <c r="DD81" s="47">
        <f>versenyek!$MC$11*IFERROR(VLOOKUP(VLOOKUP($A81,versenyek!MB:MD,3,FALSE),szabalyok!$A$16:$B$23,2,FALSE),0)</f>
        <v>0</v>
      </c>
      <c r="DE81" s="47">
        <f>versenyek!$ML$11*IFERROR(VLOOKUP(VLOOKUP($A81,versenyek!MK:MM,3,FALSE),szabalyok!$A$16:$B$23,2,FALSE),0)</f>
        <v>0</v>
      </c>
      <c r="DF81" s="47">
        <f>versenyek!$MO$11*IFERROR(VLOOKUP(VLOOKUP($A81,versenyek!MN:MP,3,FALSE),szabalyok!$A$16:$B$23,2,FALSE),0)</f>
        <v>0</v>
      </c>
      <c r="DG81" s="47">
        <f>versenyek!$MR$11*IFERROR(VLOOKUP(VLOOKUP($A81,versenyek!MQ:MS,3,FALSE),szabalyok!$A$16:$B$23,2,FALSE),0)</f>
        <v>0</v>
      </c>
      <c r="DH81" s="47">
        <f>versenyek!$MU$11*IFERROR(VLOOKUP(VLOOKUP($A81,versenyek!MT:MV,3,FALSE),szabalyok!$A$16:$B$23,2,FALSE),0)</f>
        <v>0</v>
      </c>
      <c r="DI81" s="47">
        <f>versenyek!$MX$11*IFERROR(VLOOKUP(VLOOKUP($A81,versenyek!MW:MY,3,FALSE),szabalyok!$A$16:$B$23,2,FALSE),0)</f>
        <v>0</v>
      </c>
      <c r="DJ81" s="47">
        <f>versenyek!$NA$11*IFERROR(VLOOKUP(VLOOKUP($A81,versenyek!MZ:NB,3,FALSE),szabalyok!$A$16:$B$23,2,FALSE),0)</f>
        <v>0</v>
      </c>
      <c r="DK81" s="47">
        <f>versenyek!$ND$11*IFERROR(VLOOKUP(VLOOKUP($A81,versenyek!NC:NE,3,FALSE),szabalyok!$A$16:$B$23,2,FALSE),0)</f>
        <v>0</v>
      </c>
      <c r="DL81" s="47">
        <f>versenyek!$NG$11*IFERROR(VLOOKUP(VLOOKUP($A81,versenyek!NF:NH,3,FALSE),szabalyok!$A$16:$B$23,2,FALSE),0)</f>
        <v>0</v>
      </c>
      <c r="DM81" s="47">
        <f>versenyek!$NJ$11*IFERROR(VLOOKUP(VLOOKUP($A81,versenyek!NI:NK,3,FALSE),szabalyok!$A$16:$B$23,2,FALSE),0)</f>
        <v>0</v>
      </c>
      <c r="DN81" s="47">
        <f>versenyek!$NM$11*IFERROR(VLOOKUP(VLOOKUP($A81,versenyek!NL:NN,3,FALSE),szabalyok!$A$16:$B$23,2,FALSE),0)</f>
        <v>0</v>
      </c>
      <c r="DO81" s="47">
        <f>versenyek!$NP$11*IFERROR(VLOOKUP(VLOOKUP($A81,versenyek!NO:NQ,3,FALSE),szabalyok!$A$16:$B$23,2,FALSE),0)</f>
        <v>0</v>
      </c>
      <c r="DP81" s="47">
        <f>versenyek!$NS$11*IFERROR(VLOOKUP(VLOOKUP($A81,versenyek!NR:NT,3,FALSE),szabalyok!$A$16:$B$23,2,FALSE),0)</f>
        <v>0</v>
      </c>
      <c r="DQ81" s="47">
        <f>versenyek!$NV$11*IFERROR(VLOOKUP(VLOOKUP($A81,versenyek!NU:NW,3,FALSE),szabalyok!$A$16:$B$23,2,FALSE),0)</f>
        <v>0</v>
      </c>
      <c r="DR81" s="47">
        <f>versenyek!$NY$11*IFERROR(VLOOKUP(VLOOKUP($A81,versenyek!NX:NZ,3,FALSE),szabalyok!$A$16:$B$23,2,FALSE),0)</f>
        <v>0</v>
      </c>
      <c r="DS81" s="47">
        <f>versenyek!$OB$11*IFERROR(VLOOKUP(VLOOKUP($A81,versenyek!OA:OC,3,FALSE),szabalyok!$A$16:$B$23,2,FALSE),0)</f>
        <v>0</v>
      </c>
      <c r="DT81" s="47">
        <f>versenyek!$OE$11*IFERROR(VLOOKUP(VLOOKUP($A81,versenyek!OD:OF,3,FALSE),szabalyok!$A$16:$B$23,2,FALSE),0)</f>
        <v>0</v>
      </c>
      <c r="DU81" s="47">
        <f>versenyek!$OH$11*IFERROR(VLOOKUP(VLOOKUP($A81,versenyek!OG:OI,3,FALSE),szabalyok!$A$16:$B$23,2,FALSE),0)</f>
        <v>0</v>
      </c>
      <c r="DV81" s="47">
        <f>versenyek!$OK$11*IFERROR(VLOOKUP(VLOOKUP($A81,versenyek!OJ:OL,3,FALSE),szabalyok!$A$16:$B$23,2,FALSE),0)</f>
        <v>0</v>
      </c>
      <c r="DW81" s="47">
        <f>versenyek!$ON$11*IFERROR(VLOOKUP(VLOOKUP($A81,versenyek!OM:OO,3,FALSE),szabalyok!$A$16:$B$23,2,FALSE),0)</f>
        <v>0</v>
      </c>
      <c r="DX81" s="47">
        <f>versenyek!$OQ$11*IFERROR(VLOOKUP(VLOOKUP($A81,versenyek!OP:OR,3,FALSE),szabalyok!$A$16:$B$23,2,FALSE),0)</f>
        <v>0</v>
      </c>
      <c r="DY81" s="47">
        <f>versenyek!$OT$11*IFERROR(VLOOKUP(VLOOKUP($A81,versenyek!OS:OU,3,FALSE),szabalyok!$A$16:$B$23,2,FALSE),0)</f>
        <v>0</v>
      </c>
      <c r="DZ81" s="47">
        <f>versenyek!$OW$11*IFERROR(VLOOKUP(VLOOKUP($A81,versenyek!OV:OX,3,FALSE),szabalyok!$A$16:$B$23,2,FALSE),0)</f>
        <v>0</v>
      </c>
      <c r="EA81" s="47">
        <f>versenyek!$OZ$11*IFERROR(VLOOKUP(VLOOKUP($A81,versenyek!OY:PA,3,FALSE),szabalyok!$A$16:$B$23,2,FALSE),0)</f>
        <v>0</v>
      </c>
      <c r="EB81" s="47">
        <f>versenyek!$PC$11*IFERROR(VLOOKUP(VLOOKUP($A81,versenyek!PB:PD,3,FALSE),szabalyok!$A$16:$B$23,2,FALSE),0)</f>
        <v>0</v>
      </c>
      <c r="EC81" s="47">
        <f>versenyek!$PF$11*IFERROR(VLOOKUP(VLOOKUP($A81,versenyek!PE:PG,3,FALSE),szabalyok!$A$16:$B$23,2,FALSE),0)</f>
        <v>0</v>
      </c>
      <c r="ED81" s="47">
        <f>versenyek!$PI$11*IFERROR(VLOOKUP(VLOOKUP($A81,versenyek!PH:PJ,3,FALSE),szabalyok!$A$16:$B$23,2,FALSE),0)</f>
        <v>0</v>
      </c>
      <c r="EE81" s="47">
        <f>versenyek!$PL$11*IFERROR(VLOOKUP(VLOOKUP($A81,versenyek!PK:PM,3,FALSE),szabalyok!$A$16:$B$23,2,FALSE),0)</f>
        <v>0</v>
      </c>
      <c r="EF81" s="47">
        <f>versenyek!$PO$11*IFERROR(VLOOKUP(VLOOKUP($A81,versenyek!PN:PP,3,FALSE),szabalyok!$A$16:$B$23,2,FALSE),0)</f>
        <v>0</v>
      </c>
      <c r="EG81" s="47">
        <f>versenyek!$PR$11*IFERROR(VLOOKUP(VLOOKUP($A81,versenyek!PQ:PS,3,FALSE),szabalyok!$A$16:$B$23,2,FALSE),0)</f>
        <v>0</v>
      </c>
      <c r="EH81" s="47">
        <f>versenyek!$PU$11*IFERROR(VLOOKUP(VLOOKUP($A81,versenyek!PT:PV,3,FALSE),szabalyok!$A$16:$B$23,2,FALSE),0)</f>
        <v>0</v>
      </c>
      <c r="EI81" s="47">
        <f>versenyek!$PX$11*IFERROR(VLOOKUP(VLOOKUP($A81,versenyek!PW:PY,3,FALSE),szabalyok!$A$16:$B$23,2,FALSE),0)</f>
        <v>0</v>
      </c>
      <c r="EJ81" s="47">
        <f>versenyek!$QA$11*IFERROR(VLOOKUP(VLOOKUP($A81,versenyek!PZ:QB,3,FALSE),szabalyok!$A$16:$B$23,2,FALSE),0)</f>
        <v>0</v>
      </c>
      <c r="EK81" s="47">
        <f>versenyek!$QD$11*IFERROR(VLOOKUP(VLOOKUP($A81,versenyek!QC:QE,3,FALSE),szabalyok!$A$16:$B$23,2,FALSE),0)</f>
        <v>0</v>
      </c>
      <c r="EL81" s="47">
        <f>versenyek!$QG$11*IFERROR(VLOOKUP(VLOOKUP($A81,versenyek!QF:QH,3,FALSE),szabalyok!$A$16:$B$23,2,FALSE),0)</f>
        <v>0</v>
      </c>
      <c r="EM81" s="47">
        <f>versenyek!$QJ$11*IFERROR(VLOOKUP(VLOOKUP($A81,versenyek!QI:QK,3,FALSE),szabalyok!$A$16:$B$23,2,FALSE),0)</f>
        <v>0</v>
      </c>
      <c r="EN81" s="47">
        <f>versenyek!$QM$11*IFERROR(VLOOKUP(VLOOKUP($A81,versenyek!QL:QN,3,FALSE),szabalyok!$A$16:$B$23,2,FALSE),0)</f>
        <v>0</v>
      </c>
      <c r="EO81" s="47">
        <f>versenyek!$QP$11*IFERROR(VLOOKUP(VLOOKUP($A81,versenyek!QO:QQ,3,FALSE),szabalyok!$A$16:$B$23,2,FALSE),0)</f>
        <v>0</v>
      </c>
      <c r="EP81" s="47">
        <f>versenyek!$QS$11*IFERROR(VLOOKUP(VLOOKUP($A81,versenyek!QR:QT,3,FALSE),szabalyok!$A$16:$B$23,2,FALSE),0)</f>
        <v>0</v>
      </c>
      <c r="EQ81" s="47">
        <f>versenyek!$QV$11*IFERROR(VLOOKUP(VLOOKUP($A81,versenyek!QU:QW,3,FALSE),szabalyok!$A$16:$B$23,2,FALSE),0)</f>
        <v>0</v>
      </c>
      <c r="ER81" s="47">
        <f>versenyek!$RE$11*IFERROR(VLOOKUP(VLOOKUP($A81,versenyek!RD:RF,3,FALSE),szabalyok!$A$16:$B$23,2,FALSE),0)</f>
        <v>0</v>
      </c>
      <c r="ES81" s="47">
        <f>versenyek!$RH$11*IFERROR(VLOOKUP(VLOOKUP($A81,versenyek!RG:RI,3,FALSE),szabalyok!$A$16:$B$23,2,FALSE),0)</f>
        <v>0</v>
      </c>
      <c r="ET81" s="47">
        <f>versenyek!$RK$11*IFERROR(VLOOKUP(VLOOKUP($A81,versenyek!RJ:RL,3,FALSE),szabalyok!$A$16:$B$23,2,FALSE),0)</f>
        <v>0</v>
      </c>
      <c r="EU81" s="47">
        <f>versenyek!$RN$11*IFERROR(VLOOKUP(VLOOKUP($A81,versenyek!RM:RO,3,FALSE),szabalyok!$A$16:$B$23,2,FALSE),0)</f>
        <v>0</v>
      </c>
      <c r="EV81" s="47">
        <f>versenyek!$RQ$11*IFERROR(VLOOKUP(VLOOKUP($A81,versenyek!RP:RR,3,FALSE),szabalyok!$A$16:$B$23,2,FALSE),0)</f>
        <v>0</v>
      </c>
      <c r="EW81" s="47">
        <f>versenyek!$RT$11*IFERROR(VLOOKUP(VLOOKUP($A81,versenyek!RS:RU,3,FALSE),szabalyok!$A$16:$B$23,2,FALSE),0)</f>
        <v>0</v>
      </c>
      <c r="EX81" s="47">
        <f>versenyek!$RW$11*IFERROR(VLOOKUP(VLOOKUP($A81,versenyek!RV:RX,3,FALSE),szabalyok!$A$16:$B$23,2,FALSE),0)</f>
        <v>0</v>
      </c>
      <c r="EY81" s="47">
        <f>versenyek!$RZ$11*IFERROR(VLOOKUP(VLOOKUP($A81,versenyek!RY:SA,3,FALSE),szabalyok!$A$16:$B$23,2,FALSE),0)</f>
        <v>0</v>
      </c>
      <c r="EZ81" s="47">
        <f>versenyek!$SC$11*IFERROR(VLOOKUP(VLOOKUP($A81,versenyek!SB:SD,3,FALSE),szabalyok!$A$16:$B$23,2,FALSE),0)</f>
        <v>0</v>
      </c>
      <c r="FA81" s="47">
        <f>versenyek!$SF$11*IFERROR(VLOOKUP(VLOOKUP($A81,versenyek!SE:SG,3,FALSE),szabalyok!$A$16:$B$23,2,FALSE),0)</f>
        <v>0</v>
      </c>
      <c r="FB81" s="47">
        <f>versenyek!$SI$11*IFERROR(VLOOKUP(VLOOKUP($A81,versenyek!SH:SJ,3,FALSE),szabalyok!$A$16:$B$23,2,FALSE),0)</f>
        <v>0</v>
      </c>
      <c r="FC81" s="47">
        <f>versenyek!$SL$11*IFERROR(VLOOKUP(VLOOKUP($A81,versenyek!SK:SM,3,FALSE),szabalyok!$A$16:$B$23,2,FALSE),0)</f>
        <v>0</v>
      </c>
      <c r="FD81" s="47">
        <f>versenyek!$SO$11*IFERROR(VLOOKUP(VLOOKUP($A81,versenyek!SN:SP,3,FALSE),szabalyok!$A$16:$B$23,2,FALSE),0)</f>
        <v>0</v>
      </c>
      <c r="FE81" s="47">
        <f>versenyek!$SR$11*IFERROR(VLOOKUP(VLOOKUP($A81,versenyek!SQ:SS,3,FALSE),szabalyok!$A$16:$B$23,2,FALSE),0)</f>
        <v>0</v>
      </c>
      <c r="FF81" s="47">
        <f>versenyek!$SU$11*IFERROR(VLOOKUP(VLOOKUP($A81,versenyek!ST:SV,3,FALSE),szabalyok!$A$16:$B$23,2,FALSE),0)</f>
        <v>0</v>
      </c>
      <c r="FG81" s="47">
        <f>versenyek!$SX$11*IFERROR(VLOOKUP(VLOOKUP($A81,versenyek!SW:SY,3,FALSE),szabalyok!$A$16:$B$23,2,FALSE),0)</f>
        <v>0</v>
      </c>
      <c r="FH81" s="47">
        <f>versenyek!$TA$11*IFERROR(VLOOKUP(VLOOKUP($A81,versenyek!SZ:TB,3,FALSE),szabalyok!$A$16:$B$23,2,FALSE),0)</f>
        <v>0</v>
      </c>
      <c r="FI81" s="47">
        <f>versenyek!$TD$11*IFERROR(VLOOKUP(VLOOKUP($A81,versenyek!TC:TE,3,FALSE),szabalyok!$A$16:$B$23,2,FALSE),0)</f>
        <v>0</v>
      </c>
      <c r="FJ81" s="47">
        <f>versenyek!$TG$11*IFERROR(VLOOKUP(VLOOKUP($A81,versenyek!TF:TH,3,FALSE),szabalyok!$A$16:$B$23,2,FALSE),0)</f>
        <v>0</v>
      </c>
      <c r="FK81" s="47">
        <f>versenyek!$TJ$11*IFERROR(VLOOKUP(VLOOKUP($A81,versenyek!TI:TK,3,FALSE),szabalyok!$A$16:$B$23,2,FALSE),0)</f>
        <v>0</v>
      </c>
      <c r="FL81" s="47">
        <f>versenyek!$TM$11*IFERROR(VLOOKUP(VLOOKUP($A81,versenyek!TL:TN,3,FALSE),szabalyok!$A$16:$B$23,2,FALSE),0)</f>
        <v>0</v>
      </c>
      <c r="FM81" s="47">
        <f>versenyek!$TP$11*IFERROR(VLOOKUP(VLOOKUP($A81,versenyek!TO:TQ,3,FALSE),szabalyok!$A$16:$B$23,2,FALSE),0)</f>
        <v>0</v>
      </c>
      <c r="FN81" s="47">
        <f>versenyek!$TS$11*IFERROR(VLOOKUP(VLOOKUP($A81,versenyek!TR:TT,3,FALSE),szabalyok!$A$16:$B$23,2,FALSE),0)</f>
        <v>0</v>
      </c>
      <c r="FO81" s="47"/>
      <c r="FP81" s="235">
        <f t="shared" si="2"/>
        <v>0</v>
      </c>
    </row>
    <row r="82" spans="1:172">
      <c r="A82" s="1" t="s">
        <v>1476</v>
      </c>
      <c r="B82" s="47">
        <v>0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  <c r="P82" s="47">
        <v>34.76949927759572</v>
      </c>
      <c r="Q82" s="47">
        <v>0</v>
      </c>
      <c r="R82" s="47">
        <f>versenyek!$BD$11*IFERROR(VLOOKUP(VLOOKUP($A82,versenyek!BC:BE,3,FALSE),szabalyok!$A$16:$B$23,2,FALSE),0)</f>
        <v>0</v>
      </c>
      <c r="S82" s="47">
        <f>versenyek!$BG$11*IFERROR(VLOOKUP(VLOOKUP($A82,versenyek!BF:BH,3,FALSE),szabalyok!$A$16:$B$23,2,FALSE),0)</f>
        <v>0</v>
      </c>
      <c r="T82" s="47">
        <f>versenyek!$BJ$11*IFERROR(VLOOKUP(VLOOKUP($A82,versenyek!BI:BK,3,FALSE),szabalyok!$A$16:$B$23,2,FALSE),0)</f>
        <v>0</v>
      </c>
      <c r="U82" s="47">
        <f>versenyek!$BM$11*IFERROR(VLOOKUP(VLOOKUP($A82,versenyek!BL:BN,3,FALSE),szabalyok!$A$16:$B$23,2,FALSE),0)</f>
        <v>0</v>
      </c>
      <c r="V82" s="47">
        <f>versenyek!$BP$11*IFERROR(VLOOKUP(VLOOKUP($A82,versenyek!BO:BQ,3,FALSE),szabalyok!$A$16:$B$23,2,FALSE),0)</f>
        <v>0</v>
      </c>
      <c r="W82" s="47">
        <f>versenyek!$BS$11*IFERROR(VLOOKUP(VLOOKUP($A82,versenyek!BR:BT,3,FALSE),szabalyok!$A$16:$B$23,2,FALSE),0)</f>
        <v>0</v>
      </c>
      <c r="X82" s="47">
        <f>versenyek!$BV$11*IFERROR(VLOOKUP(VLOOKUP($A82,versenyek!BU:BW,3,FALSE),szabalyok!$A$16:$B$23,2,FALSE),0)</f>
        <v>0</v>
      </c>
      <c r="Y82" s="47">
        <f>versenyek!$BY$11*IFERROR(VLOOKUP(VLOOKUP($A82,versenyek!BX:BZ,3,FALSE),szabalyok!$A$16:$B$23,2,FALSE),0)</f>
        <v>0</v>
      </c>
      <c r="Z82" s="47">
        <f>versenyek!$CB$11*IFERROR(VLOOKUP(VLOOKUP($A82,versenyek!CA:CC,3,FALSE),szabalyok!$A$16:$B$23,2,FALSE),0)</f>
        <v>0</v>
      </c>
      <c r="AA82" s="47">
        <f>versenyek!$CE$11*IFERROR(VLOOKUP(VLOOKUP($A82,versenyek!CD:CF,3,FALSE),szabalyok!$A$16:$B$23,2,FALSE),0)</f>
        <v>0</v>
      </c>
      <c r="AB82" s="47">
        <f>versenyek!$CH$11*IFERROR(VLOOKUP(VLOOKUP($A82,versenyek!CG:CI,3,FALSE),szabalyok!$A$16:$B$23,2,FALSE),0)</f>
        <v>0</v>
      </c>
      <c r="AC82" s="47">
        <f>versenyek!$CK$11*IFERROR(VLOOKUP(VLOOKUP($A82,versenyek!CJ:CL,3,FALSE),szabalyok!$A$16:$B$23,2,FALSE),0)</f>
        <v>0</v>
      </c>
      <c r="AD82" s="47">
        <f>versenyek!$CN$11*IFERROR(VLOOKUP(VLOOKUP($A82,versenyek!CM:CO,3,FALSE),szabalyok!$A$16:$B$23,2,FALSE),0)</f>
        <v>0</v>
      </c>
      <c r="AE82" s="47">
        <f>versenyek!$CQ$11*IFERROR(VLOOKUP(VLOOKUP($A82,versenyek!CP:CR,3,FALSE),szabalyok!$A$16:$B$23,2,FALSE),0)</f>
        <v>0</v>
      </c>
      <c r="AF82" s="47">
        <f>versenyek!$CT$11*IFERROR(VLOOKUP(VLOOKUP($A82,versenyek!CS:CU,3,FALSE),szabalyok!$A$16:$B$23,2,FALSE),0)</f>
        <v>0</v>
      </c>
      <c r="AG82" s="47">
        <f>versenyek!$CW$11*IFERROR(VLOOKUP(VLOOKUP($A82,versenyek!CV:CX,3,FALSE),szabalyok!$A$16:$B$23,2,FALSE),0)</f>
        <v>0</v>
      </c>
      <c r="AH82" s="47">
        <f>versenyek!$CZ$11*IFERROR(VLOOKUP(VLOOKUP($A82,versenyek!CY:DA,3,FALSE),szabalyok!$A$16:$B$23,2,FALSE),0)</f>
        <v>0</v>
      </c>
      <c r="AI82" s="47">
        <f>versenyek!$DC$11*IFERROR(VLOOKUP(VLOOKUP($A82,versenyek!DB:DD,3,FALSE),szabalyok!$A$16:$B$23,2,FALSE),0)</f>
        <v>0</v>
      </c>
      <c r="AJ82" s="47">
        <f>versenyek!$DF$11*IFERROR(VLOOKUP(VLOOKUP($A82,versenyek!DE:DG,3,FALSE),szabalyok!$A$16:$B$23,2,FALSE),0)</f>
        <v>0</v>
      </c>
      <c r="AK82" s="47">
        <f>versenyek!$DI$11*IFERROR(VLOOKUP(VLOOKUP($A82,versenyek!DH:DJ,3,FALSE),szabalyok!$A$16:$B$23,2,FALSE),0)</f>
        <v>0</v>
      </c>
      <c r="AL82" s="47">
        <f>versenyek!$DL$11*IFERROR(VLOOKUP(VLOOKUP($A82,versenyek!DK:DM,3,FALSE),szabalyok!$A$16:$B$23,2,FALSE),0)</f>
        <v>0</v>
      </c>
      <c r="AM82" s="47">
        <f>versenyek!$DR$11*IFERROR(VLOOKUP(VLOOKUP($A82,versenyek!DQ:DS,3,FALSE),szabalyok!$A$16:$B$23,2,FALSE),0)</f>
        <v>0</v>
      </c>
      <c r="AN82" s="47">
        <f>versenyek!$DU$11*IFERROR(VLOOKUP(VLOOKUP($A82,versenyek!DT:DV,3,FALSE),szabalyok!$A$16:$B$23,2,FALSE),0)</f>
        <v>0</v>
      </c>
      <c r="AO82" s="47">
        <f>versenyek!$DO$11*IFERROR(VLOOKUP(VLOOKUP($A82,versenyek!DN:DP,3,FALSE),szabalyok!$A$16:$B$23,2,FALSE),0)</f>
        <v>0</v>
      </c>
      <c r="AP82" s="47">
        <f>versenyek!$DX$11*IFERROR(VLOOKUP(VLOOKUP($A82,versenyek!DW:DY,3,FALSE),szabalyok!$A$16:$B$23,2,FALSE),0)</f>
        <v>0</v>
      </c>
      <c r="AQ82" s="47" t="e">
        <f>versenyek!$EA$11*IFERROR(VLOOKUP(VLOOKUP($A82,versenyek!DZ:EB,3,FALSE),szabalyok!$A$16:$B$23,2,FALSE),0)</f>
        <v>#DIV/0!</v>
      </c>
      <c r="AR82" s="47" t="e">
        <f>versenyek!$ED$11*IFERROR(VLOOKUP(VLOOKUP($A82,versenyek!EC:EE,3,FALSE),szabalyok!$A$16:$B$23,2,FALSE),0)</f>
        <v>#DIV/0!</v>
      </c>
      <c r="AS82" s="47">
        <f>versenyek!$EG$11*IFERROR(VLOOKUP(VLOOKUP($A82,versenyek!EF:EH,3,FALSE),szabalyok!$A$16:$B$23,2,FALSE),0)</f>
        <v>0</v>
      </c>
      <c r="AT82" s="47">
        <f>versenyek!$EJ$11*IFERROR(VLOOKUP(VLOOKUP($A82,versenyek!EI:EK,3,FALSE),szabalyok!$A$16:$B$23,2,FALSE),0)</f>
        <v>0</v>
      </c>
      <c r="AU82" s="47">
        <f>versenyek!$EM$11*IFERROR(VLOOKUP(VLOOKUP($A82,versenyek!EL:EN,3,FALSE),szabalyok!$A$16:$B$23,2,FALSE),0)</f>
        <v>0</v>
      </c>
      <c r="AV82" s="47">
        <f>versenyek!$EP$11*IFERROR(VLOOKUP(VLOOKUP($A82,versenyek!EO:EQ,3,FALSE),szabalyok!$A$16:$B$23,2,FALSE),0)</f>
        <v>0</v>
      </c>
      <c r="AW82" s="47">
        <f>versenyek!$EY$11*IFERROR(VLOOKUP(VLOOKUP($A82,versenyek!EX:EZ,3,FALSE),szabalyok!$A$16:$B$23,2,FALSE),0)</f>
        <v>0</v>
      </c>
      <c r="AX82" s="47">
        <f>versenyek!$FB$11*IFERROR(VLOOKUP(VLOOKUP($A82,versenyek!FA:FC,3,FALSE),szabalyok!$A$16:$B$23,2,FALSE),0)</f>
        <v>0</v>
      </c>
      <c r="AY82" s="47">
        <f>versenyek!$FE$11*IFERROR(VLOOKUP(VLOOKUP($A82,versenyek!FD:FF,3,FALSE),szabalyok!$A$16:$B$23,2,FALSE),0)</f>
        <v>0</v>
      </c>
      <c r="AZ82" s="47">
        <f>versenyek!$FH$11*IFERROR(VLOOKUP(VLOOKUP($A82,versenyek!FG:FI,3,FALSE),szabalyok!$A$16:$B$23,2,FALSE),0)</f>
        <v>0</v>
      </c>
      <c r="BA82" s="47">
        <f>versenyek!$FK$11*IFERROR(VLOOKUP(VLOOKUP($A82,versenyek!FJ:FL,3,FALSE),szabalyok!$A$16:$B$23,2,FALSE),0)</f>
        <v>0</v>
      </c>
      <c r="BB82" s="47">
        <f>versenyek!$FN$11*IFERROR(VLOOKUP(VLOOKUP($A82,versenyek!FM:FO,3,FALSE),szabalyok!$A$16:$B$23,2,FALSE),0)</f>
        <v>0</v>
      </c>
      <c r="BC82" s="47">
        <f>versenyek!$FQ$11*IFERROR(VLOOKUP(VLOOKUP($A82,versenyek!FP:FR,3,FALSE),szabalyok!$A$16:$B$23,2,FALSE),0)</f>
        <v>0</v>
      </c>
      <c r="BD82" s="47">
        <f>versenyek!$FT$11*IFERROR(VLOOKUP(VLOOKUP($A82,versenyek!FS:FU,3,FALSE),szabalyok!$A$16:$B$23,2,FALSE),0)</f>
        <v>0</v>
      </c>
      <c r="BE82" s="47">
        <f>versenyek!$FW$11*IFERROR(VLOOKUP(VLOOKUP($A82,versenyek!FV:FX,3,FALSE),szabalyok!$A$16:$B$23,2,FALSE),0)</f>
        <v>0</v>
      </c>
      <c r="BF82" s="47">
        <f>versenyek!$FZ$11*IFERROR(VLOOKUP(VLOOKUP($A82,versenyek!FY:GA,3,FALSE),szabalyok!$A$16:$B$23,2,FALSE),0)</f>
        <v>0</v>
      </c>
      <c r="BG82" s="47">
        <f>versenyek!$GC$11*IFERROR(VLOOKUP(VLOOKUP($A82,versenyek!GB:GD,3,FALSE),szabalyok!$A$16:$B$23,2,FALSE),0)</f>
        <v>0</v>
      </c>
      <c r="BH82" s="47">
        <f>versenyek!$GF$11*IFERROR(VLOOKUP(VLOOKUP($A82,versenyek!GE:GG,3,FALSE),szabalyok!$A$16:$B$23,2,FALSE),0)</f>
        <v>0</v>
      </c>
      <c r="BI82" s="47">
        <f>versenyek!$GI$11*IFERROR(VLOOKUP(VLOOKUP($A82,versenyek!GH:GJ,3,FALSE),szabalyok!$A$16:$B$23,2,FALSE),0)</f>
        <v>0</v>
      </c>
      <c r="BJ82" s="47">
        <f>versenyek!$GL$11*IFERROR(VLOOKUP(VLOOKUP($A82,versenyek!GK:GM,3,FALSE),szabalyok!$A$16:$B$23,2,FALSE),0)</f>
        <v>0</v>
      </c>
      <c r="BK82" s="47">
        <f>versenyek!$GO$11*IFERROR(VLOOKUP(VLOOKUP($A82,versenyek!GN:GP,3,FALSE),szabalyok!$A$16:$B$23,2,FALSE),0)</f>
        <v>0</v>
      </c>
      <c r="BL82" s="47">
        <f>versenyek!$GR$11*IFERROR(VLOOKUP(VLOOKUP($A82,versenyek!GQ:GS,3,FALSE),szabalyok!$A$16:$B$23,2,FALSE),0)</f>
        <v>0</v>
      </c>
      <c r="BM82" s="47">
        <f>versenyek!$GX$11*IFERROR(VLOOKUP(VLOOKUP($A82,versenyek!GW:GY,3,FALSE),szabalyok!$A$16:$B$23,2,FALSE),0)</f>
        <v>0</v>
      </c>
      <c r="BN82" s="47">
        <f>versenyek!$GX$11*IFERROR(VLOOKUP(VLOOKUP($A82,versenyek!GX:GZ,3,FALSE),szabalyok!$A$16:$B$23,2,FALSE),0)</f>
        <v>0</v>
      </c>
      <c r="BO82" s="47">
        <f>versenyek!$HD$11*IFERROR(VLOOKUP(VLOOKUP($A82,versenyek!HC:HE,3,FALSE),szabalyok!$A$16:$B$23,2,FALSE),0)</f>
        <v>0</v>
      </c>
      <c r="BP82" s="47">
        <f>versenyek!$HG$11*IFERROR(VLOOKUP(VLOOKUP($A82,versenyek!HF:HH,3,FALSE),szabalyok!$A$16:$B$23,2,FALSE),0)</f>
        <v>0</v>
      </c>
      <c r="BQ82" s="47">
        <f>versenyek!$HJ$11*IFERROR(VLOOKUP(VLOOKUP($A82,versenyek!HI:HK,3,FALSE),szabalyok!$A$16:$B$23,2,FALSE),0)</f>
        <v>0</v>
      </c>
      <c r="BR82" s="47">
        <f>versenyek!$HM$11*IFERROR(VLOOKUP(VLOOKUP($A82,versenyek!HL:HN,3,FALSE),szabalyok!$A$16:$B$23,2,FALSE),0)</f>
        <v>0</v>
      </c>
      <c r="BS82" s="47">
        <f>versenyek!$HP$11*IFERROR(VLOOKUP(VLOOKUP($A82,versenyek!HO:HQ,3,FALSE),szabalyok!$A$16:$B$23,2,FALSE),0)</f>
        <v>0</v>
      </c>
      <c r="BT82" s="47">
        <f>versenyek!$HS$11*IFERROR(VLOOKUP(VLOOKUP($A82,versenyek!HR:HT,3,FALSE),szabalyok!$A$16:$B$23,2,FALSE),0)</f>
        <v>0</v>
      </c>
      <c r="BU82" s="47">
        <f>versenyek!$HV$11*IFERROR(VLOOKUP(VLOOKUP($A82,versenyek!HU:HW,3,FALSE),szabalyok!$A$16:$B$23,2,FALSE),0)</f>
        <v>0</v>
      </c>
      <c r="BV82" s="47">
        <f>versenyek!$HY$11*IFERROR(VLOOKUP(VLOOKUP($A82,versenyek!HX:HZ,3,FALSE),szabalyok!$A$16:$B$23,2,FALSE),0)</f>
        <v>0</v>
      </c>
      <c r="BW82" s="47">
        <f>versenyek!$IB$11*IFERROR(VLOOKUP(VLOOKUP($A82,versenyek!IA:IC,3,FALSE),szabalyok!$A$16:$B$23,2,FALSE),0)</f>
        <v>0</v>
      </c>
      <c r="BX82" s="47">
        <f>versenyek!$IE$11*IFERROR(VLOOKUP(VLOOKUP($A82,versenyek!ID:IF,3,FALSE),szabalyok!$A$16:$B$23,2,FALSE),0)</f>
        <v>0</v>
      </c>
      <c r="BY82" s="47">
        <f>versenyek!$IH$11*IFERROR(VLOOKUP(VLOOKUP($A82,versenyek!IG:II,3,FALSE),szabalyok!$A$16:$B$23,2,FALSE),0)</f>
        <v>0</v>
      </c>
      <c r="BZ82" s="47">
        <f>versenyek!$IK$11*IFERROR(VLOOKUP(VLOOKUP($A82,versenyek!IJ:IL,3,FALSE),szabalyok!$A$16:$B$23,2,FALSE),0)</f>
        <v>0</v>
      </c>
      <c r="CA82" s="47">
        <f>versenyek!$IN$11*IFERROR(VLOOKUP(VLOOKUP($A82,versenyek!IM:IO,3,FALSE),szabalyok!$A$16:$B$23,2,FALSE),0)</f>
        <v>0</v>
      </c>
      <c r="CB82" s="47">
        <f>versenyek!$IW$11*IFERROR(VLOOKUP(VLOOKUP($A82,versenyek!IV:IX,3,FALSE),szabalyok!$A$16:$B$23,2,FALSE),0)</f>
        <v>0</v>
      </c>
      <c r="CC82" s="47">
        <f>versenyek!$IZ$11*IFERROR(VLOOKUP(VLOOKUP($A82,versenyek!IY:JA,3,FALSE),szabalyok!$A$16:$B$23,2,FALSE),0)</f>
        <v>0</v>
      </c>
      <c r="CD82" s="47">
        <f>versenyek!$JC$11*IFERROR(VLOOKUP(VLOOKUP($A82,versenyek!JB:JD,3,FALSE),szabalyok!$A$16:$B$23,2,FALSE),0)</f>
        <v>0</v>
      </c>
      <c r="CE82" s="47">
        <f>versenyek!$JF$11*IFERROR(VLOOKUP(VLOOKUP($A82,versenyek!JE:JG,3,FALSE),szabalyok!$A$16:$B$23,2,FALSE),0)</f>
        <v>0</v>
      </c>
      <c r="CF82" s="47">
        <f>versenyek!$JI$11*IFERROR(VLOOKUP(VLOOKUP($A82,versenyek!JH:JJ,3,FALSE),szabalyok!$A$16:$B$23,2,FALSE),0)</f>
        <v>0</v>
      </c>
      <c r="CG82" s="47">
        <f>versenyek!$JL$11*IFERROR(VLOOKUP(VLOOKUP($A82,versenyek!JK:JM,3,FALSE),szabalyok!$A$16:$B$23,2,FALSE),0)</f>
        <v>0</v>
      </c>
      <c r="CH82" s="47">
        <f>versenyek!$JO$11*IFERROR(VLOOKUP(VLOOKUP($A82,versenyek!JN:JP,3,FALSE),szabalyok!$A$16:$B$23,2,FALSE),0)</f>
        <v>0</v>
      </c>
      <c r="CI82" s="47">
        <f>versenyek!$JR$11*IFERROR(VLOOKUP(VLOOKUP($A82,versenyek!JQ:JS,3,FALSE),szabalyok!$A$16:$B$23,2,FALSE),0)</f>
        <v>0</v>
      </c>
      <c r="CJ82" s="47">
        <f>versenyek!$JU$11*IFERROR(VLOOKUP(VLOOKUP($A82,versenyek!JT:JV,3,FALSE),szabalyok!$A$16:$B$23,2,FALSE),0)</f>
        <v>0</v>
      </c>
      <c r="CK82" s="47">
        <f>versenyek!$JR$11*IFERROR(VLOOKUP(VLOOKUP($A82,versenyek!JW:JY,3,FALSE),szabalyok!$A$16:$B$23,2,FALSE),0)</f>
        <v>0</v>
      </c>
      <c r="CL82" s="47">
        <f>versenyek!$KA$11*IFERROR(VLOOKUP(VLOOKUP($A82,versenyek!JZ:KB,3,FALSE),szabalyok!$A$16:$B$23,2,FALSE),0)</f>
        <v>0</v>
      </c>
      <c r="CM82" s="47">
        <f>versenyek!$KD$11*IFERROR(VLOOKUP(VLOOKUP($A82,versenyek!KC:KE,3,FALSE),szabalyok!$A$16:$B$23,2,FALSE),0)</f>
        <v>0</v>
      </c>
      <c r="CN82" s="47">
        <f>versenyek!$KG$11*IFERROR(VLOOKUP(VLOOKUP($A82,versenyek!KF:KH,3,FALSE),szabalyok!$A$16:$B$23,2,FALSE),0)</f>
        <v>0</v>
      </c>
      <c r="CO82" s="47">
        <f>versenyek!$KJ$11*IFERROR(VLOOKUP(VLOOKUP($A82,versenyek!KI:KK,3,FALSE),szabalyok!$A$16:$B$23,2,FALSE),0)</f>
        <v>23.896581242379384</v>
      </c>
      <c r="CP82" s="47">
        <f>versenyek!$KM$11*IFERROR(VLOOKUP(VLOOKUP($A82,versenyek!KL:KN,3,FALSE),szabalyok!$A$16:$B$23,2,FALSE),0)</f>
        <v>0</v>
      </c>
      <c r="CQ82" s="47">
        <f>versenyek!$KP$11*IFERROR(VLOOKUP(VLOOKUP($A82,versenyek!KO:KQ,3,FALSE),szabalyok!$A$16:$B$23,2,FALSE),0)</f>
        <v>0</v>
      </c>
      <c r="CR82" s="47">
        <f>versenyek!$KS$11*IFERROR(VLOOKUP(VLOOKUP($A82,versenyek!KR:KT,3,FALSE),szabalyok!$A$16:$B$23,2,FALSE),0)</f>
        <v>0</v>
      </c>
      <c r="CS82" s="47">
        <f>versenyek!$KV$11*IFERROR(VLOOKUP(VLOOKUP($A82,versenyek!KU:KW,3,FALSE),szabalyok!$A$16:$B$23,2,FALSE),0)</f>
        <v>0</v>
      </c>
      <c r="CT82" s="47">
        <f>versenyek!$KY$11*IFERROR(VLOOKUP(VLOOKUP($A82,versenyek!KX:KZ,3,FALSE),szabalyok!$A$16:$B$23,2,FALSE),0)</f>
        <v>0</v>
      </c>
      <c r="CU82" s="47">
        <f>versenyek!$LB$11*IFERROR(VLOOKUP(VLOOKUP($A82,versenyek!LA:LC,3,FALSE),szabalyok!$A$16:$B$23,2,FALSE),0)</f>
        <v>0</v>
      </c>
      <c r="CV82" s="47">
        <f>versenyek!$LE$11*IFERROR(VLOOKUP(VLOOKUP($A82,versenyek!LD:LF,3,FALSE),szabalyok!$A$16:$B$23,2,FALSE),0)</f>
        <v>0</v>
      </c>
      <c r="CW82" s="47">
        <f>versenyek!$LH$11*IFERROR(VLOOKUP(VLOOKUP($A82,versenyek!LG:LI,3,FALSE),szabalyok!$A$16:$B$23,2,FALSE),0)</f>
        <v>0</v>
      </c>
      <c r="CX82" s="47">
        <f>versenyek!$LK$11*IFERROR(VLOOKUP(VLOOKUP($A82,versenyek!LJ:LL,3,FALSE),szabalyok!$A$16:$B$23,2,FALSE),0)</f>
        <v>0</v>
      </c>
      <c r="CY82" s="47">
        <f>versenyek!$LN$11*IFERROR(VLOOKUP(VLOOKUP($A82,versenyek!LM:LO,3,FALSE),szabalyok!$A$16:$B$23,2,FALSE),0)</f>
        <v>0</v>
      </c>
      <c r="CZ82" s="47">
        <f>versenyek!$LQ$11*IFERROR(VLOOKUP(VLOOKUP($A82,versenyek!LP:LR,3,FALSE),szabalyok!$A$16:$B$23,2,FALSE),0)</f>
        <v>0</v>
      </c>
      <c r="DA82" s="47">
        <f>versenyek!$LT$11*IFERROR(VLOOKUP(VLOOKUP($A82,versenyek!LS:LU,3,FALSE),szabalyok!$A$16:$B$23,2,FALSE),0)</f>
        <v>0</v>
      </c>
      <c r="DB82" s="47">
        <f>versenyek!$LW$11*IFERROR(VLOOKUP(VLOOKUP($A82,versenyek!LV:LX,3,FALSE),szabalyok!$A$16:$B$23,2,FALSE),0)</f>
        <v>0</v>
      </c>
      <c r="DC82" s="47">
        <f>versenyek!$LZ$11*IFERROR(VLOOKUP(VLOOKUP($A82,versenyek!LY:MA,3,FALSE),szabalyok!$A$16:$B$23,2,FALSE),0)</f>
        <v>0</v>
      </c>
      <c r="DD82" s="47">
        <f>versenyek!$MC$11*IFERROR(VLOOKUP(VLOOKUP($A82,versenyek!MB:MD,3,FALSE),szabalyok!$A$16:$B$23,2,FALSE),0)</f>
        <v>0</v>
      </c>
      <c r="DE82" s="47">
        <f>versenyek!$ML$11*IFERROR(VLOOKUP(VLOOKUP($A82,versenyek!MK:MM,3,FALSE),szabalyok!$A$16:$B$23,2,FALSE),0)</f>
        <v>0</v>
      </c>
      <c r="DF82" s="47">
        <f>versenyek!$MO$11*IFERROR(VLOOKUP(VLOOKUP($A82,versenyek!MN:MP,3,FALSE),szabalyok!$A$16:$B$23,2,FALSE),0)</f>
        <v>0</v>
      </c>
      <c r="DG82" s="47">
        <f>versenyek!$MR$11*IFERROR(VLOOKUP(VLOOKUP($A82,versenyek!MQ:MS,3,FALSE),szabalyok!$A$16:$B$23,2,FALSE),0)</f>
        <v>0</v>
      </c>
      <c r="DH82" s="47">
        <f>versenyek!$MU$11*IFERROR(VLOOKUP(VLOOKUP($A82,versenyek!MT:MV,3,FALSE),szabalyok!$A$16:$B$23,2,FALSE),0)</f>
        <v>0</v>
      </c>
      <c r="DI82" s="47">
        <f>versenyek!$MX$11*IFERROR(VLOOKUP(VLOOKUP($A82,versenyek!MW:MY,3,FALSE),szabalyok!$A$16:$B$23,2,FALSE),0)</f>
        <v>0</v>
      </c>
      <c r="DJ82" s="47">
        <f>versenyek!$NA$11*IFERROR(VLOOKUP(VLOOKUP($A82,versenyek!MZ:NB,3,FALSE),szabalyok!$A$16:$B$23,2,FALSE),0)</f>
        <v>0</v>
      </c>
      <c r="DK82" s="47">
        <f>versenyek!$ND$11*IFERROR(VLOOKUP(VLOOKUP($A82,versenyek!NC:NE,3,FALSE),szabalyok!$A$16:$B$23,2,FALSE),0)</f>
        <v>0</v>
      </c>
      <c r="DL82" s="47">
        <f>versenyek!$NG$11*IFERROR(VLOOKUP(VLOOKUP($A82,versenyek!NF:NH,3,FALSE),szabalyok!$A$16:$B$23,2,FALSE),0)</f>
        <v>0</v>
      </c>
      <c r="DM82" s="47">
        <f>versenyek!$NJ$11*IFERROR(VLOOKUP(VLOOKUP($A82,versenyek!NI:NK,3,FALSE),szabalyok!$A$16:$B$23,2,FALSE),0)</f>
        <v>0</v>
      </c>
      <c r="DN82" s="47">
        <f>versenyek!$NM$11*IFERROR(VLOOKUP(VLOOKUP($A82,versenyek!NL:NN,3,FALSE),szabalyok!$A$16:$B$23,2,FALSE),0)</f>
        <v>0</v>
      </c>
      <c r="DO82" s="47">
        <f>versenyek!$NP$11*IFERROR(VLOOKUP(VLOOKUP($A82,versenyek!NO:NQ,3,FALSE),szabalyok!$A$16:$B$23,2,FALSE),0)</f>
        <v>0</v>
      </c>
      <c r="DP82" s="47">
        <f>versenyek!$NS$11*IFERROR(VLOOKUP(VLOOKUP($A82,versenyek!NR:NT,3,FALSE),szabalyok!$A$16:$B$23,2,FALSE),0)</f>
        <v>0</v>
      </c>
      <c r="DQ82" s="47">
        <f>versenyek!$NV$11*IFERROR(VLOOKUP(VLOOKUP($A82,versenyek!NU:NW,3,FALSE),szabalyok!$A$16:$B$23,2,FALSE),0)</f>
        <v>0</v>
      </c>
      <c r="DR82" s="47">
        <f>versenyek!$NY$11*IFERROR(VLOOKUP(VLOOKUP($A82,versenyek!NX:NZ,3,FALSE),szabalyok!$A$16:$B$23,2,FALSE),0)</f>
        <v>0</v>
      </c>
      <c r="DS82" s="47">
        <f>versenyek!$OB$11*IFERROR(VLOOKUP(VLOOKUP($A82,versenyek!OA:OC,3,FALSE),szabalyok!$A$16:$B$23,2,FALSE),0)</f>
        <v>0</v>
      </c>
      <c r="DT82" s="47">
        <f>versenyek!$OE$11*IFERROR(VLOOKUP(VLOOKUP($A82,versenyek!OD:OF,3,FALSE),szabalyok!$A$16:$B$23,2,FALSE),0)</f>
        <v>0</v>
      </c>
      <c r="DU82" s="47">
        <f>versenyek!$OH$11*IFERROR(VLOOKUP(VLOOKUP($A82,versenyek!OG:OI,3,FALSE),szabalyok!$A$16:$B$23,2,FALSE),0)</f>
        <v>0</v>
      </c>
      <c r="DV82" s="47">
        <f>versenyek!$OK$11*IFERROR(VLOOKUP(VLOOKUP($A82,versenyek!OJ:OL,3,FALSE),szabalyok!$A$16:$B$23,2,FALSE),0)</f>
        <v>0</v>
      </c>
      <c r="DW82" s="47">
        <f>versenyek!$ON$11*IFERROR(VLOOKUP(VLOOKUP($A82,versenyek!OM:OO,3,FALSE),szabalyok!$A$16:$B$23,2,FALSE),0)</f>
        <v>0</v>
      </c>
      <c r="DX82" s="47">
        <f>versenyek!$OQ$11*IFERROR(VLOOKUP(VLOOKUP($A82,versenyek!OP:OR,3,FALSE),szabalyok!$A$16:$B$23,2,FALSE),0)</f>
        <v>0</v>
      </c>
      <c r="DY82" s="47">
        <f>versenyek!$OT$11*IFERROR(VLOOKUP(VLOOKUP($A82,versenyek!OS:OU,3,FALSE),szabalyok!$A$16:$B$23,2,FALSE),0)</f>
        <v>0</v>
      </c>
      <c r="DZ82" s="47">
        <f>versenyek!$OW$11*IFERROR(VLOOKUP(VLOOKUP($A82,versenyek!OV:OX,3,FALSE),szabalyok!$A$16:$B$23,2,FALSE),0)</f>
        <v>0</v>
      </c>
      <c r="EA82" s="47">
        <f>versenyek!$OZ$11*IFERROR(VLOOKUP(VLOOKUP($A82,versenyek!OY:PA,3,FALSE),szabalyok!$A$16:$B$23,2,FALSE),0)</f>
        <v>0</v>
      </c>
      <c r="EB82" s="47">
        <f>versenyek!$PC$11*IFERROR(VLOOKUP(VLOOKUP($A82,versenyek!PB:PD,3,FALSE),szabalyok!$A$16:$B$23,2,FALSE),0)</f>
        <v>0</v>
      </c>
      <c r="EC82" s="47">
        <f>versenyek!$PF$11*IFERROR(VLOOKUP(VLOOKUP($A82,versenyek!PE:PG,3,FALSE),szabalyok!$A$16:$B$23,2,FALSE),0)</f>
        <v>0</v>
      </c>
      <c r="ED82" s="47">
        <f>versenyek!$PI$11*IFERROR(VLOOKUP(VLOOKUP($A82,versenyek!PH:PJ,3,FALSE),szabalyok!$A$16:$B$23,2,FALSE),0)</f>
        <v>0</v>
      </c>
      <c r="EE82" s="47">
        <f>versenyek!$PL$11*IFERROR(VLOOKUP(VLOOKUP($A82,versenyek!PK:PM,3,FALSE),szabalyok!$A$16:$B$23,2,FALSE),0)</f>
        <v>0</v>
      </c>
      <c r="EF82" s="47">
        <f>versenyek!$PO$11*IFERROR(VLOOKUP(VLOOKUP($A82,versenyek!PN:PP,3,FALSE),szabalyok!$A$16:$B$23,2,FALSE),0)</f>
        <v>0</v>
      </c>
      <c r="EG82" s="47">
        <f>versenyek!$PR$11*IFERROR(VLOOKUP(VLOOKUP($A82,versenyek!PQ:PS,3,FALSE),szabalyok!$A$16:$B$23,2,FALSE),0)</f>
        <v>0</v>
      </c>
      <c r="EH82" s="47">
        <f>versenyek!$PU$11*IFERROR(VLOOKUP(VLOOKUP($A82,versenyek!PT:PV,3,FALSE),szabalyok!$A$16:$B$23,2,FALSE),0)</f>
        <v>0</v>
      </c>
      <c r="EI82" s="47">
        <f>versenyek!$PX$11*IFERROR(VLOOKUP(VLOOKUP($A82,versenyek!PW:PY,3,FALSE),szabalyok!$A$16:$B$23,2,FALSE),0)</f>
        <v>0</v>
      </c>
      <c r="EJ82" s="47">
        <f>versenyek!$QA$11*IFERROR(VLOOKUP(VLOOKUP($A82,versenyek!PZ:QB,3,FALSE),szabalyok!$A$16:$B$23,2,FALSE),0)</f>
        <v>0</v>
      </c>
      <c r="EK82" s="47">
        <f>versenyek!$QD$11*IFERROR(VLOOKUP(VLOOKUP($A82,versenyek!QC:QE,3,FALSE),szabalyok!$A$16:$B$23,2,FALSE),0)</f>
        <v>0</v>
      </c>
      <c r="EL82" s="47">
        <f>versenyek!$QG$11*IFERROR(VLOOKUP(VLOOKUP($A82,versenyek!QF:QH,3,FALSE),szabalyok!$A$16:$B$23,2,FALSE),0)</f>
        <v>0</v>
      </c>
      <c r="EM82" s="47">
        <f>versenyek!$QJ$11*IFERROR(VLOOKUP(VLOOKUP($A82,versenyek!QI:QK,3,FALSE),szabalyok!$A$16:$B$23,2,FALSE),0)</f>
        <v>0</v>
      </c>
      <c r="EN82" s="47">
        <f>versenyek!$QM$11*IFERROR(VLOOKUP(VLOOKUP($A82,versenyek!QL:QN,3,FALSE),szabalyok!$A$16:$B$23,2,FALSE),0)</f>
        <v>0</v>
      </c>
      <c r="EO82" s="47">
        <f>versenyek!$QP$11*IFERROR(VLOOKUP(VLOOKUP($A82,versenyek!QO:QQ,3,FALSE),szabalyok!$A$16:$B$23,2,FALSE),0)</f>
        <v>0</v>
      </c>
      <c r="EP82" s="47">
        <f>versenyek!$QS$11*IFERROR(VLOOKUP(VLOOKUP($A82,versenyek!QR:QT,3,FALSE),szabalyok!$A$16:$B$23,2,FALSE),0)</f>
        <v>0</v>
      </c>
      <c r="EQ82" s="47">
        <f>versenyek!$QV$11*IFERROR(VLOOKUP(VLOOKUP($A82,versenyek!QU:QW,3,FALSE),szabalyok!$A$16:$B$23,2,FALSE),0)</f>
        <v>0</v>
      </c>
      <c r="ER82" s="47">
        <f>versenyek!$RE$11*IFERROR(VLOOKUP(VLOOKUP($A82,versenyek!RD:RF,3,FALSE),szabalyok!$A$16:$B$23,2,FALSE),0)</f>
        <v>0</v>
      </c>
      <c r="ES82" s="47">
        <f>versenyek!$RH$11*IFERROR(VLOOKUP(VLOOKUP($A82,versenyek!RG:RI,3,FALSE),szabalyok!$A$16:$B$23,2,FALSE),0)</f>
        <v>0</v>
      </c>
      <c r="ET82" s="47">
        <f>versenyek!$RK$11*IFERROR(VLOOKUP(VLOOKUP($A82,versenyek!RJ:RL,3,FALSE),szabalyok!$A$16:$B$23,2,FALSE),0)</f>
        <v>0</v>
      </c>
      <c r="EU82" s="47">
        <f>versenyek!$RN$11*IFERROR(VLOOKUP(VLOOKUP($A82,versenyek!RM:RO,3,FALSE),szabalyok!$A$16:$B$23,2,FALSE),0)</f>
        <v>0</v>
      </c>
      <c r="EV82" s="47">
        <f>versenyek!$RQ$11*IFERROR(VLOOKUP(VLOOKUP($A82,versenyek!RP:RR,3,FALSE),szabalyok!$A$16:$B$23,2,FALSE),0)</f>
        <v>0</v>
      </c>
      <c r="EW82" s="47">
        <f>versenyek!$RT$11*IFERROR(VLOOKUP(VLOOKUP($A82,versenyek!RS:RU,3,FALSE),szabalyok!$A$16:$B$23,2,FALSE),0)</f>
        <v>0</v>
      </c>
      <c r="EX82" s="47">
        <f>versenyek!$RW$11*IFERROR(VLOOKUP(VLOOKUP($A82,versenyek!RV:RX,3,FALSE),szabalyok!$A$16:$B$23,2,FALSE),0)</f>
        <v>0</v>
      </c>
      <c r="EY82" s="47">
        <f>versenyek!$RZ$11*IFERROR(VLOOKUP(VLOOKUP($A82,versenyek!RY:SA,3,FALSE),szabalyok!$A$16:$B$23,2,FALSE),0)</f>
        <v>0</v>
      </c>
      <c r="EZ82" s="47">
        <f>versenyek!$SC$11*IFERROR(VLOOKUP(VLOOKUP($A82,versenyek!SB:SD,3,FALSE),szabalyok!$A$16:$B$23,2,FALSE),0)</f>
        <v>0</v>
      </c>
      <c r="FA82" s="47">
        <f>versenyek!$SF$11*IFERROR(VLOOKUP(VLOOKUP($A82,versenyek!SE:SG,3,FALSE),szabalyok!$A$16:$B$23,2,FALSE),0)</f>
        <v>0</v>
      </c>
      <c r="FB82" s="47">
        <f>versenyek!$SI$11*IFERROR(VLOOKUP(VLOOKUP($A82,versenyek!SH:SJ,3,FALSE),szabalyok!$A$16:$B$23,2,FALSE),0)</f>
        <v>0</v>
      </c>
      <c r="FC82" s="47">
        <f>versenyek!$SL$11*IFERROR(VLOOKUP(VLOOKUP($A82,versenyek!SK:SM,3,FALSE),szabalyok!$A$16:$B$23,2,FALSE),0)</f>
        <v>0</v>
      </c>
      <c r="FD82" s="47">
        <f>versenyek!$SO$11*IFERROR(VLOOKUP(VLOOKUP($A82,versenyek!SN:SP,3,FALSE),szabalyok!$A$16:$B$23,2,FALSE),0)</f>
        <v>0</v>
      </c>
      <c r="FE82" s="47">
        <f>versenyek!$SR$11*IFERROR(VLOOKUP(VLOOKUP($A82,versenyek!SQ:SS,3,FALSE),szabalyok!$A$16:$B$23,2,FALSE),0)</f>
        <v>0</v>
      </c>
      <c r="FF82" s="47">
        <f>versenyek!$SU$11*IFERROR(VLOOKUP(VLOOKUP($A82,versenyek!ST:SV,3,FALSE),szabalyok!$A$16:$B$23,2,FALSE),0)</f>
        <v>0</v>
      </c>
      <c r="FG82" s="47">
        <f>versenyek!$SX$11*IFERROR(VLOOKUP(VLOOKUP($A82,versenyek!SW:SY,3,FALSE),szabalyok!$A$16:$B$23,2,FALSE),0)</f>
        <v>0</v>
      </c>
      <c r="FH82" s="47">
        <f>versenyek!$TA$11*IFERROR(VLOOKUP(VLOOKUP($A82,versenyek!SZ:TB,3,FALSE),szabalyok!$A$16:$B$23,2,FALSE),0)</f>
        <v>0</v>
      </c>
      <c r="FI82" s="47">
        <f>versenyek!$TD$11*IFERROR(VLOOKUP(VLOOKUP($A82,versenyek!TC:TE,3,FALSE),szabalyok!$A$16:$B$23,2,FALSE),0)</f>
        <v>0</v>
      </c>
      <c r="FJ82" s="47">
        <f>versenyek!$TG$11*IFERROR(VLOOKUP(VLOOKUP($A82,versenyek!TF:TH,3,FALSE),szabalyok!$A$16:$B$23,2,FALSE),0)</f>
        <v>0</v>
      </c>
      <c r="FK82" s="47">
        <f>versenyek!$TJ$11*IFERROR(VLOOKUP(VLOOKUP($A82,versenyek!TI:TK,3,FALSE),szabalyok!$A$16:$B$23,2,FALSE),0)</f>
        <v>0</v>
      </c>
      <c r="FL82" s="47">
        <f>versenyek!$TM$11*IFERROR(VLOOKUP(VLOOKUP($A82,versenyek!TL:TN,3,FALSE),szabalyok!$A$16:$B$23,2,FALSE),0)</f>
        <v>0</v>
      </c>
      <c r="FM82" s="47">
        <f>versenyek!$TP$11*IFERROR(VLOOKUP(VLOOKUP($A82,versenyek!TO:TQ,3,FALSE),szabalyok!$A$16:$B$23,2,FALSE),0)</f>
        <v>0</v>
      </c>
      <c r="FN82" s="47">
        <f>versenyek!$TS$11*IFERROR(VLOOKUP(VLOOKUP($A82,versenyek!TR:TT,3,FALSE),szabalyok!$A$16:$B$23,2,FALSE),0)</f>
        <v>0</v>
      </c>
      <c r="FO82" s="47"/>
      <c r="FP82" s="235">
        <f t="shared" si="2"/>
        <v>0</v>
      </c>
    </row>
    <row r="83" spans="1:172">
      <c r="A83" s="1" t="s">
        <v>1466</v>
      </c>
      <c r="B83" s="47">
        <v>0</v>
      </c>
      <c r="C83" s="47">
        <v>0</v>
      </c>
      <c r="D83" s="47">
        <v>0</v>
      </c>
      <c r="E83" s="47">
        <v>0</v>
      </c>
      <c r="F83" s="47">
        <v>0</v>
      </c>
      <c r="G83" s="47">
        <v>0</v>
      </c>
      <c r="H83" s="47">
        <v>0</v>
      </c>
      <c r="I83" s="47">
        <v>0</v>
      </c>
      <c r="J83" s="47">
        <v>0</v>
      </c>
      <c r="K83" s="47">
        <v>0</v>
      </c>
      <c r="L83" s="47">
        <v>0</v>
      </c>
      <c r="M83" s="47">
        <v>0</v>
      </c>
      <c r="N83" s="47">
        <v>0</v>
      </c>
      <c r="O83" s="47">
        <v>0</v>
      </c>
      <c r="P83" s="47">
        <v>34.76949927759572</v>
      </c>
      <c r="Q83" s="47">
        <v>0</v>
      </c>
      <c r="R83" s="47">
        <f>versenyek!$BD$11*IFERROR(VLOOKUP(VLOOKUP($A83,versenyek!BC:BE,3,FALSE),szabalyok!$A$16:$B$23,2,FALSE),0)</f>
        <v>0</v>
      </c>
      <c r="S83" s="47">
        <f>versenyek!$BG$11*IFERROR(VLOOKUP(VLOOKUP($A83,versenyek!BF:BH,3,FALSE),szabalyok!$A$16:$B$23,2,FALSE),0)</f>
        <v>0</v>
      </c>
      <c r="T83" s="47">
        <f>versenyek!$BJ$11*IFERROR(VLOOKUP(VLOOKUP($A83,versenyek!BI:BK,3,FALSE),szabalyok!$A$16:$B$23,2,FALSE),0)</f>
        <v>0</v>
      </c>
      <c r="U83" s="47">
        <f>versenyek!$BM$11*IFERROR(VLOOKUP(VLOOKUP($A83,versenyek!BL:BN,3,FALSE),szabalyok!$A$16:$B$23,2,FALSE),0)</f>
        <v>0</v>
      </c>
      <c r="V83" s="47">
        <f>versenyek!$BP$11*IFERROR(VLOOKUP(VLOOKUP($A83,versenyek!BO:BQ,3,FALSE),szabalyok!$A$16:$B$23,2,FALSE),0)</f>
        <v>0</v>
      </c>
      <c r="W83" s="47">
        <f>versenyek!$BS$11*IFERROR(VLOOKUP(VLOOKUP($A83,versenyek!BR:BT,3,FALSE),szabalyok!$A$16:$B$23,2,FALSE),0)</f>
        <v>0</v>
      </c>
      <c r="X83" s="47">
        <f>versenyek!$BV$11*IFERROR(VLOOKUP(VLOOKUP($A83,versenyek!BU:BW,3,FALSE),szabalyok!$A$16:$B$23,2,FALSE),0)</f>
        <v>0</v>
      </c>
      <c r="Y83" s="47">
        <f>versenyek!$BY$11*IFERROR(VLOOKUP(VLOOKUP($A83,versenyek!BX:BZ,3,FALSE),szabalyok!$A$16:$B$23,2,FALSE),0)</f>
        <v>0</v>
      </c>
      <c r="Z83" s="47">
        <f>versenyek!$CB$11*IFERROR(VLOOKUP(VLOOKUP($A83,versenyek!CA:CC,3,FALSE),szabalyok!$A$16:$B$23,2,FALSE),0)</f>
        <v>0</v>
      </c>
      <c r="AA83" s="47">
        <f>versenyek!$CE$11*IFERROR(VLOOKUP(VLOOKUP($A83,versenyek!CD:CF,3,FALSE),szabalyok!$A$16:$B$23,2,FALSE),0)</f>
        <v>0</v>
      </c>
      <c r="AB83" s="47">
        <f>versenyek!$CH$11*IFERROR(VLOOKUP(VLOOKUP($A83,versenyek!CG:CI,3,FALSE),szabalyok!$A$16:$B$23,2,FALSE),0)</f>
        <v>0</v>
      </c>
      <c r="AC83" s="47">
        <f>versenyek!$CK$11*IFERROR(VLOOKUP(VLOOKUP($A83,versenyek!CJ:CL,3,FALSE),szabalyok!$A$16:$B$23,2,FALSE),0)</f>
        <v>0</v>
      </c>
      <c r="AD83" s="47">
        <f>versenyek!$CN$11*IFERROR(VLOOKUP(VLOOKUP($A83,versenyek!CM:CO,3,FALSE),szabalyok!$A$16:$B$23,2,FALSE),0)</f>
        <v>0</v>
      </c>
      <c r="AE83" s="47">
        <f>versenyek!$CQ$11*IFERROR(VLOOKUP(VLOOKUP($A83,versenyek!CP:CR,3,FALSE),szabalyok!$A$16:$B$23,2,FALSE),0)</f>
        <v>0</v>
      </c>
      <c r="AF83" s="47">
        <f>versenyek!$CT$11*IFERROR(VLOOKUP(VLOOKUP($A83,versenyek!CS:CU,3,FALSE),szabalyok!$A$16:$B$23,2,FALSE),0)</f>
        <v>0</v>
      </c>
      <c r="AG83" s="47">
        <f>versenyek!$CW$11*IFERROR(VLOOKUP(VLOOKUP($A83,versenyek!CV:CX,3,FALSE),szabalyok!$A$16:$B$23,2,FALSE),0)</f>
        <v>0</v>
      </c>
      <c r="AH83" s="47">
        <f>versenyek!$CZ$11*IFERROR(VLOOKUP(VLOOKUP($A83,versenyek!CY:DA,3,FALSE),szabalyok!$A$16:$B$23,2,FALSE),0)</f>
        <v>0</v>
      </c>
      <c r="AI83" s="47">
        <f>versenyek!$DC$11*IFERROR(VLOOKUP(VLOOKUP($A83,versenyek!DB:DD,3,FALSE),szabalyok!$A$16:$B$23,2,FALSE),0)</f>
        <v>0</v>
      </c>
      <c r="AJ83" s="47">
        <f>versenyek!$DF$11*IFERROR(VLOOKUP(VLOOKUP($A83,versenyek!DE:DG,3,FALSE),szabalyok!$A$16:$B$23,2,FALSE),0)</f>
        <v>0</v>
      </c>
      <c r="AK83" s="47">
        <f>versenyek!$DI$11*IFERROR(VLOOKUP(VLOOKUP($A83,versenyek!DH:DJ,3,FALSE),szabalyok!$A$16:$B$23,2,FALSE),0)</f>
        <v>0</v>
      </c>
      <c r="AL83" s="47">
        <f>versenyek!$DL$11*IFERROR(VLOOKUP(VLOOKUP($A83,versenyek!DK:DM,3,FALSE),szabalyok!$A$16:$B$23,2,FALSE),0)</f>
        <v>0</v>
      </c>
      <c r="AM83" s="47">
        <f>versenyek!$DR$11*IFERROR(VLOOKUP(VLOOKUP($A83,versenyek!DQ:DS,3,FALSE),szabalyok!$A$16:$B$23,2,FALSE),0)</f>
        <v>0</v>
      </c>
      <c r="AN83" s="47">
        <f>versenyek!$DU$11*IFERROR(VLOOKUP(VLOOKUP($A83,versenyek!DT:DV,3,FALSE),szabalyok!$A$16:$B$23,2,FALSE),0)</f>
        <v>0</v>
      </c>
      <c r="AO83" s="47">
        <f>versenyek!$DO$11*IFERROR(VLOOKUP(VLOOKUP($A83,versenyek!DN:DP,3,FALSE),szabalyok!$A$16:$B$23,2,FALSE),0)</f>
        <v>0</v>
      </c>
      <c r="AP83" s="47">
        <f>versenyek!$DX$11*IFERROR(VLOOKUP(VLOOKUP($A83,versenyek!DW:DY,3,FALSE),szabalyok!$A$16:$B$23,2,FALSE),0)</f>
        <v>0</v>
      </c>
      <c r="AQ83" s="47" t="e">
        <f>versenyek!$EA$11*IFERROR(VLOOKUP(VLOOKUP($A83,versenyek!DZ:EB,3,FALSE),szabalyok!$A$16:$B$23,2,FALSE),0)</f>
        <v>#DIV/0!</v>
      </c>
      <c r="AR83" s="47" t="e">
        <f>versenyek!$ED$11*IFERROR(VLOOKUP(VLOOKUP($A83,versenyek!EC:EE,3,FALSE),szabalyok!$A$16:$B$23,2,FALSE),0)</f>
        <v>#DIV/0!</v>
      </c>
      <c r="AS83" s="47">
        <f>versenyek!$EG$11*IFERROR(VLOOKUP(VLOOKUP($A83,versenyek!EF:EH,3,FALSE),szabalyok!$A$16:$B$23,2,FALSE),0)</f>
        <v>0</v>
      </c>
      <c r="AT83" s="47">
        <f>versenyek!$EJ$11*IFERROR(VLOOKUP(VLOOKUP($A83,versenyek!EI:EK,3,FALSE),szabalyok!$A$16:$B$23,2,FALSE),0)</f>
        <v>0</v>
      </c>
      <c r="AU83" s="47">
        <f>versenyek!$EM$11*IFERROR(VLOOKUP(VLOOKUP($A83,versenyek!EL:EN,3,FALSE),szabalyok!$A$16:$B$23,2,FALSE),0)</f>
        <v>0</v>
      </c>
      <c r="AV83" s="47">
        <f>versenyek!$EP$11*IFERROR(VLOOKUP(VLOOKUP($A83,versenyek!EO:EQ,3,FALSE),szabalyok!$A$16:$B$23,2,FALSE),0)</f>
        <v>0</v>
      </c>
      <c r="AW83" s="47">
        <f>versenyek!$EY$11*IFERROR(VLOOKUP(VLOOKUP($A83,versenyek!EX:EZ,3,FALSE),szabalyok!$A$16:$B$23,2,FALSE),0)</f>
        <v>0</v>
      </c>
      <c r="AX83" s="47">
        <f>versenyek!$FB$11*IFERROR(VLOOKUP(VLOOKUP($A83,versenyek!FA:FC,3,FALSE),szabalyok!$A$16:$B$23,2,FALSE),0)</f>
        <v>0</v>
      </c>
      <c r="AY83" s="47">
        <f>versenyek!$FE$11*IFERROR(VLOOKUP(VLOOKUP($A83,versenyek!FD:FF,3,FALSE),szabalyok!$A$16:$B$23,2,FALSE),0)</f>
        <v>0</v>
      </c>
      <c r="AZ83" s="47">
        <f>versenyek!$FH$11*IFERROR(VLOOKUP(VLOOKUP($A83,versenyek!FG:FI,3,FALSE),szabalyok!$A$16:$B$23,2,FALSE),0)</f>
        <v>0</v>
      </c>
      <c r="BA83" s="47">
        <f>versenyek!$FK$11*IFERROR(VLOOKUP(VLOOKUP($A83,versenyek!FJ:FL,3,FALSE),szabalyok!$A$16:$B$23,2,FALSE),0)</f>
        <v>0</v>
      </c>
      <c r="BB83" s="47">
        <f>versenyek!$FN$11*IFERROR(VLOOKUP(VLOOKUP($A83,versenyek!FM:FO,3,FALSE),szabalyok!$A$16:$B$23,2,FALSE),0)</f>
        <v>0</v>
      </c>
      <c r="BC83" s="47">
        <f>versenyek!$FQ$11*IFERROR(VLOOKUP(VLOOKUP($A83,versenyek!FP:FR,3,FALSE),szabalyok!$A$16:$B$23,2,FALSE),0)</f>
        <v>0</v>
      </c>
      <c r="BD83" s="47">
        <f>versenyek!$FT$11*IFERROR(VLOOKUP(VLOOKUP($A83,versenyek!FS:FU,3,FALSE),szabalyok!$A$16:$B$23,2,FALSE),0)</f>
        <v>0</v>
      </c>
      <c r="BE83" s="47">
        <f>versenyek!$FW$11*IFERROR(VLOOKUP(VLOOKUP($A83,versenyek!FV:FX,3,FALSE),szabalyok!$A$16:$B$23,2,FALSE),0)</f>
        <v>0</v>
      </c>
      <c r="BF83" s="47">
        <f>versenyek!$FZ$11*IFERROR(VLOOKUP(VLOOKUP($A83,versenyek!FY:GA,3,FALSE),szabalyok!$A$16:$B$23,2,FALSE),0)</f>
        <v>0</v>
      </c>
      <c r="BG83" s="47">
        <f>versenyek!$GC$11*IFERROR(VLOOKUP(VLOOKUP($A83,versenyek!GB:GD,3,FALSE),szabalyok!$A$16:$B$23,2,FALSE),0)</f>
        <v>0</v>
      </c>
      <c r="BH83" s="47">
        <f>versenyek!$GF$11*IFERROR(VLOOKUP(VLOOKUP($A83,versenyek!GE:GG,3,FALSE),szabalyok!$A$16:$B$23,2,FALSE),0)</f>
        <v>0</v>
      </c>
      <c r="BI83" s="47">
        <f>versenyek!$GI$11*IFERROR(VLOOKUP(VLOOKUP($A83,versenyek!GH:GJ,3,FALSE),szabalyok!$A$16:$B$23,2,FALSE),0)</f>
        <v>0</v>
      </c>
      <c r="BJ83" s="47">
        <f>versenyek!$GL$11*IFERROR(VLOOKUP(VLOOKUP($A83,versenyek!GK:GM,3,FALSE),szabalyok!$A$16:$B$23,2,FALSE),0)</f>
        <v>0</v>
      </c>
      <c r="BK83" s="47">
        <f>versenyek!$GO$11*IFERROR(VLOOKUP(VLOOKUP($A83,versenyek!GN:GP,3,FALSE),szabalyok!$A$16:$B$23,2,FALSE),0)</f>
        <v>0</v>
      </c>
      <c r="BL83" s="47">
        <f>versenyek!$GR$11*IFERROR(VLOOKUP(VLOOKUP($A83,versenyek!GQ:GS,3,FALSE),szabalyok!$A$16:$B$23,2,FALSE),0)</f>
        <v>0</v>
      </c>
      <c r="BM83" s="47">
        <f>versenyek!$GX$11*IFERROR(VLOOKUP(VLOOKUP($A83,versenyek!GW:GY,3,FALSE),szabalyok!$A$16:$B$23,2,FALSE),0)</f>
        <v>0</v>
      </c>
      <c r="BN83" s="47">
        <f>versenyek!$GX$11*IFERROR(VLOOKUP(VLOOKUP($A83,versenyek!GX:GZ,3,FALSE),szabalyok!$A$16:$B$23,2,FALSE),0)</f>
        <v>0</v>
      </c>
      <c r="BO83" s="47">
        <f>versenyek!$HD$11*IFERROR(VLOOKUP(VLOOKUP($A83,versenyek!HC:HE,3,FALSE),szabalyok!$A$16:$B$23,2,FALSE),0)</f>
        <v>0</v>
      </c>
      <c r="BP83" s="47">
        <f>versenyek!$HG$11*IFERROR(VLOOKUP(VLOOKUP($A83,versenyek!HF:HH,3,FALSE),szabalyok!$A$16:$B$23,2,FALSE),0)</f>
        <v>0</v>
      </c>
      <c r="BQ83" s="47">
        <f>versenyek!$HJ$11*IFERROR(VLOOKUP(VLOOKUP($A83,versenyek!HI:HK,3,FALSE),szabalyok!$A$16:$B$23,2,FALSE),0)</f>
        <v>0</v>
      </c>
      <c r="BR83" s="47">
        <f>versenyek!$HM$11*IFERROR(VLOOKUP(VLOOKUP($A83,versenyek!HL:HN,3,FALSE),szabalyok!$A$16:$B$23,2,FALSE),0)</f>
        <v>0</v>
      </c>
      <c r="BS83" s="47">
        <f>versenyek!$HP$11*IFERROR(VLOOKUP(VLOOKUP($A83,versenyek!HO:HQ,3,FALSE),szabalyok!$A$16:$B$23,2,FALSE),0)</f>
        <v>0</v>
      </c>
      <c r="BT83" s="47">
        <f>versenyek!$HS$11*IFERROR(VLOOKUP(VLOOKUP($A83,versenyek!HR:HT,3,FALSE),szabalyok!$A$16:$B$23,2,FALSE),0)</f>
        <v>0</v>
      </c>
      <c r="BU83" s="47">
        <f>versenyek!$HV$11*IFERROR(VLOOKUP(VLOOKUP($A83,versenyek!HU:HW,3,FALSE),szabalyok!$A$16:$B$23,2,FALSE),0)</f>
        <v>0</v>
      </c>
      <c r="BV83" s="47">
        <f>versenyek!$HY$11*IFERROR(VLOOKUP(VLOOKUP($A83,versenyek!HX:HZ,3,FALSE),szabalyok!$A$16:$B$23,2,FALSE),0)</f>
        <v>0</v>
      </c>
      <c r="BW83" s="47">
        <f>versenyek!$IB$11*IFERROR(VLOOKUP(VLOOKUP($A83,versenyek!IA:IC,3,FALSE),szabalyok!$A$16:$B$23,2,FALSE),0)</f>
        <v>0</v>
      </c>
      <c r="BX83" s="47">
        <f>versenyek!$IE$11*IFERROR(VLOOKUP(VLOOKUP($A83,versenyek!ID:IF,3,FALSE),szabalyok!$A$16:$B$23,2,FALSE),0)</f>
        <v>0</v>
      </c>
      <c r="BY83" s="47">
        <f>versenyek!$IH$11*IFERROR(VLOOKUP(VLOOKUP($A83,versenyek!IG:II,3,FALSE),szabalyok!$A$16:$B$23,2,FALSE),0)</f>
        <v>0</v>
      </c>
      <c r="BZ83" s="47">
        <f>versenyek!$IK$11*IFERROR(VLOOKUP(VLOOKUP($A83,versenyek!IJ:IL,3,FALSE),szabalyok!$A$16:$B$23,2,FALSE),0)</f>
        <v>0</v>
      </c>
      <c r="CA83" s="47">
        <f>versenyek!$IN$11*IFERROR(VLOOKUP(VLOOKUP($A83,versenyek!IM:IO,3,FALSE),szabalyok!$A$16:$B$23,2,FALSE),0)</f>
        <v>0</v>
      </c>
      <c r="CB83" s="47">
        <f>versenyek!$IW$11*IFERROR(VLOOKUP(VLOOKUP($A83,versenyek!IV:IX,3,FALSE),szabalyok!$A$16:$B$23,2,FALSE),0)</f>
        <v>0</v>
      </c>
      <c r="CC83" s="47">
        <f>versenyek!$IZ$11*IFERROR(VLOOKUP(VLOOKUP($A83,versenyek!IY:JA,3,FALSE),szabalyok!$A$16:$B$23,2,FALSE),0)</f>
        <v>0</v>
      </c>
      <c r="CD83" s="47">
        <f>versenyek!$JC$11*IFERROR(VLOOKUP(VLOOKUP($A83,versenyek!JB:JD,3,FALSE),szabalyok!$A$16:$B$23,2,FALSE),0)</f>
        <v>0</v>
      </c>
      <c r="CE83" s="47">
        <f>versenyek!$JF$11*IFERROR(VLOOKUP(VLOOKUP($A83,versenyek!JE:JG,3,FALSE),szabalyok!$A$16:$B$23,2,FALSE),0)</f>
        <v>0</v>
      </c>
      <c r="CF83" s="47">
        <f>versenyek!$JI$11*IFERROR(VLOOKUP(VLOOKUP($A83,versenyek!JH:JJ,3,FALSE),szabalyok!$A$16:$B$23,2,FALSE),0)</f>
        <v>0</v>
      </c>
      <c r="CG83" s="47">
        <f>versenyek!$JL$11*IFERROR(VLOOKUP(VLOOKUP($A83,versenyek!JK:JM,3,FALSE),szabalyok!$A$16:$B$23,2,FALSE),0)</f>
        <v>0</v>
      </c>
      <c r="CH83" s="47">
        <f>versenyek!$JO$11*IFERROR(VLOOKUP(VLOOKUP($A83,versenyek!JN:JP,3,FALSE),szabalyok!$A$16:$B$23,2,FALSE),0)</f>
        <v>0</v>
      </c>
      <c r="CI83" s="47">
        <f>versenyek!$JR$11*IFERROR(VLOOKUP(VLOOKUP($A83,versenyek!JQ:JS,3,FALSE),szabalyok!$A$16:$B$23,2,FALSE),0)</f>
        <v>0</v>
      </c>
      <c r="CJ83" s="47">
        <f>versenyek!$JU$11*IFERROR(VLOOKUP(VLOOKUP($A83,versenyek!JT:JV,3,FALSE),szabalyok!$A$16:$B$23,2,FALSE),0)</f>
        <v>0</v>
      </c>
      <c r="CK83" s="47">
        <f>versenyek!$JR$11*IFERROR(VLOOKUP(VLOOKUP($A83,versenyek!JW:JY,3,FALSE),szabalyok!$A$16:$B$23,2,FALSE),0)</f>
        <v>0</v>
      </c>
      <c r="CL83" s="47">
        <f>versenyek!$KA$11*IFERROR(VLOOKUP(VLOOKUP($A83,versenyek!JZ:KB,3,FALSE),szabalyok!$A$16:$B$23,2,FALSE),0)</f>
        <v>0</v>
      </c>
      <c r="CM83" s="47">
        <f>versenyek!$KD$11*IFERROR(VLOOKUP(VLOOKUP($A83,versenyek!KC:KE,3,FALSE),szabalyok!$A$16:$B$23,2,FALSE),0)</f>
        <v>4.0269677565889239</v>
      </c>
      <c r="CN83" s="47">
        <f>versenyek!$KG$11*IFERROR(VLOOKUP(VLOOKUP($A83,versenyek!KF:KH,3,FALSE),szabalyok!$A$16:$B$23,2,FALSE),0)</f>
        <v>0</v>
      </c>
      <c r="CO83" s="47">
        <f>versenyek!$KJ$11*IFERROR(VLOOKUP(VLOOKUP($A83,versenyek!KI:KK,3,FALSE),szabalyok!$A$16:$B$23,2,FALSE),0)</f>
        <v>0</v>
      </c>
      <c r="CP83" s="47">
        <f>versenyek!$KM$11*IFERROR(VLOOKUP(VLOOKUP($A83,versenyek!KL:KN,3,FALSE),szabalyok!$A$16:$B$23,2,FALSE),0)</f>
        <v>0</v>
      </c>
      <c r="CQ83" s="47">
        <f>versenyek!$KP$11*IFERROR(VLOOKUP(VLOOKUP($A83,versenyek!KO:KQ,3,FALSE),szabalyok!$A$16:$B$23,2,FALSE),0)</f>
        <v>0</v>
      </c>
      <c r="CR83" s="47">
        <f>versenyek!$KS$11*IFERROR(VLOOKUP(VLOOKUP($A83,versenyek!KR:KT,3,FALSE),szabalyok!$A$16:$B$23,2,FALSE),0)</f>
        <v>0</v>
      </c>
      <c r="CS83" s="47">
        <f>versenyek!$KV$11*IFERROR(VLOOKUP(VLOOKUP($A83,versenyek!KU:KW,3,FALSE),szabalyok!$A$16:$B$23,2,FALSE),0)</f>
        <v>0</v>
      </c>
      <c r="CT83" s="47">
        <f>versenyek!$KY$11*IFERROR(VLOOKUP(VLOOKUP($A83,versenyek!KX:KZ,3,FALSE),szabalyok!$A$16:$B$23,2,FALSE),0)</f>
        <v>0</v>
      </c>
      <c r="CU83" s="47">
        <f>versenyek!$LB$11*IFERROR(VLOOKUP(VLOOKUP($A83,versenyek!LA:LC,3,FALSE),szabalyok!$A$16:$B$23,2,FALSE),0)</f>
        <v>0</v>
      </c>
      <c r="CV83" s="47">
        <f>versenyek!$LE$11*IFERROR(VLOOKUP(VLOOKUP($A83,versenyek!LD:LF,3,FALSE),szabalyok!$A$16:$B$23,2,FALSE),0)</f>
        <v>0</v>
      </c>
      <c r="CW83" s="47">
        <f>versenyek!$LH$11*IFERROR(VLOOKUP(VLOOKUP($A83,versenyek!LG:LI,3,FALSE),szabalyok!$A$16:$B$23,2,FALSE),0)</f>
        <v>0</v>
      </c>
      <c r="CX83" s="47">
        <f>versenyek!$LK$11*IFERROR(VLOOKUP(VLOOKUP($A83,versenyek!LJ:LL,3,FALSE),szabalyok!$A$16:$B$23,2,FALSE),0)</f>
        <v>0</v>
      </c>
      <c r="CY83" s="47">
        <f>versenyek!$LN$11*IFERROR(VLOOKUP(VLOOKUP($A83,versenyek!LM:LO,3,FALSE),szabalyok!$A$16:$B$23,2,FALSE),0)</f>
        <v>0</v>
      </c>
      <c r="CZ83" s="47">
        <f>versenyek!$LQ$11*IFERROR(VLOOKUP(VLOOKUP($A83,versenyek!LP:LR,3,FALSE),szabalyok!$A$16:$B$23,2,FALSE),0)</f>
        <v>0</v>
      </c>
      <c r="DA83" s="47">
        <f>versenyek!$LT$11*IFERROR(VLOOKUP(VLOOKUP($A83,versenyek!LS:LU,3,FALSE),szabalyok!$A$16:$B$23,2,FALSE),0)</f>
        <v>0</v>
      </c>
      <c r="DB83" s="47">
        <f>versenyek!$LW$11*IFERROR(VLOOKUP(VLOOKUP($A83,versenyek!LV:LX,3,FALSE),szabalyok!$A$16:$B$23,2,FALSE),0)</f>
        <v>0</v>
      </c>
      <c r="DC83" s="47">
        <f>versenyek!$LZ$11*IFERROR(VLOOKUP(VLOOKUP($A83,versenyek!LY:MA,3,FALSE),szabalyok!$A$16:$B$23,2,FALSE),0)</f>
        <v>0</v>
      </c>
      <c r="DD83" s="47">
        <f>versenyek!$MC$11*IFERROR(VLOOKUP(VLOOKUP($A83,versenyek!MB:MD,3,FALSE),szabalyok!$A$16:$B$23,2,FALSE),0)</f>
        <v>0</v>
      </c>
      <c r="DE83" s="47">
        <f>versenyek!$ML$11*IFERROR(VLOOKUP(VLOOKUP($A83,versenyek!MK:MM,3,FALSE),szabalyok!$A$16:$B$23,2,FALSE),0)</f>
        <v>0</v>
      </c>
      <c r="DF83" s="47">
        <f>versenyek!$MO$11*IFERROR(VLOOKUP(VLOOKUP($A83,versenyek!MN:MP,3,FALSE),szabalyok!$A$16:$B$23,2,FALSE),0)</f>
        <v>0</v>
      </c>
      <c r="DG83" s="47">
        <f>versenyek!$MR$11*IFERROR(VLOOKUP(VLOOKUP($A83,versenyek!MQ:MS,3,FALSE),szabalyok!$A$16:$B$23,2,FALSE),0)</f>
        <v>0</v>
      </c>
      <c r="DH83" s="47">
        <f>versenyek!$MU$11*IFERROR(VLOOKUP(VLOOKUP($A83,versenyek!MT:MV,3,FALSE),szabalyok!$A$16:$B$23,2,FALSE),0)</f>
        <v>0</v>
      </c>
      <c r="DI83" s="47">
        <f>versenyek!$MX$11*IFERROR(VLOOKUP(VLOOKUP($A83,versenyek!MW:MY,3,FALSE),szabalyok!$A$16:$B$23,2,FALSE),0)</f>
        <v>0</v>
      </c>
      <c r="DJ83" s="47">
        <f>versenyek!$NA$11*IFERROR(VLOOKUP(VLOOKUP($A83,versenyek!MZ:NB,3,FALSE),szabalyok!$A$16:$B$23,2,FALSE),0)</f>
        <v>0</v>
      </c>
      <c r="DK83" s="47">
        <f>versenyek!$ND$11*IFERROR(VLOOKUP(VLOOKUP($A83,versenyek!NC:NE,3,FALSE),szabalyok!$A$16:$B$23,2,FALSE),0)</f>
        <v>0</v>
      </c>
      <c r="DL83" s="47">
        <f>versenyek!$NG$11*IFERROR(VLOOKUP(VLOOKUP($A83,versenyek!NF:NH,3,FALSE),szabalyok!$A$16:$B$23,2,FALSE),0)</f>
        <v>0</v>
      </c>
      <c r="DM83" s="47">
        <f>versenyek!$NJ$11*IFERROR(VLOOKUP(VLOOKUP($A83,versenyek!NI:NK,3,FALSE),szabalyok!$A$16:$B$23,2,FALSE),0)</f>
        <v>0</v>
      </c>
      <c r="DN83" s="47">
        <f>versenyek!$NM$11*IFERROR(VLOOKUP(VLOOKUP($A83,versenyek!NL:NN,3,FALSE),szabalyok!$A$16:$B$23,2,FALSE),0)</f>
        <v>0</v>
      </c>
      <c r="DO83" s="47">
        <f>versenyek!$NP$11*IFERROR(VLOOKUP(VLOOKUP($A83,versenyek!NO:NQ,3,FALSE),szabalyok!$A$16:$B$23,2,FALSE),0)</f>
        <v>0</v>
      </c>
      <c r="DP83" s="47">
        <f>versenyek!$NS$11*IFERROR(VLOOKUP(VLOOKUP($A83,versenyek!NR:NT,3,FALSE),szabalyok!$A$16:$B$23,2,FALSE),0)</f>
        <v>0</v>
      </c>
      <c r="DQ83" s="47">
        <f>versenyek!$NV$11*IFERROR(VLOOKUP(VLOOKUP($A83,versenyek!NU:NW,3,FALSE),szabalyok!$A$16:$B$23,2,FALSE),0)</f>
        <v>0</v>
      </c>
      <c r="DR83" s="47">
        <f>versenyek!$NY$11*IFERROR(VLOOKUP(VLOOKUP($A83,versenyek!NX:NZ,3,FALSE),szabalyok!$A$16:$B$23,2,FALSE),0)</f>
        <v>0</v>
      </c>
      <c r="DS83" s="47">
        <f>versenyek!$OB$11*IFERROR(VLOOKUP(VLOOKUP($A83,versenyek!OA:OC,3,FALSE),szabalyok!$A$16:$B$23,2,FALSE),0)</f>
        <v>0</v>
      </c>
      <c r="DT83" s="47">
        <f>versenyek!$OE$11*IFERROR(VLOOKUP(VLOOKUP($A83,versenyek!OD:OF,3,FALSE),szabalyok!$A$16:$B$23,2,FALSE),0)</f>
        <v>0</v>
      </c>
      <c r="DU83" s="47">
        <f>versenyek!$OH$11*IFERROR(VLOOKUP(VLOOKUP($A83,versenyek!OG:OI,3,FALSE),szabalyok!$A$16:$B$23,2,FALSE),0)</f>
        <v>0</v>
      </c>
      <c r="DV83" s="47">
        <f>versenyek!$OK$11*IFERROR(VLOOKUP(VLOOKUP($A83,versenyek!OJ:OL,3,FALSE),szabalyok!$A$16:$B$23,2,FALSE),0)</f>
        <v>0</v>
      </c>
      <c r="DW83" s="47">
        <f>versenyek!$ON$11*IFERROR(VLOOKUP(VLOOKUP($A83,versenyek!OM:OO,3,FALSE),szabalyok!$A$16:$B$23,2,FALSE),0)</f>
        <v>0</v>
      </c>
      <c r="DX83" s="47">
        <f>versenyek!$OQ$11*IFERROR(VLOOKUP(VLOOKUP($A83,versenyek!OP:OR,3,FALSE),szabalyok!$A$16:$B$23,2,FALSE),0)</f>
        <v>0</v>
      </c>
      <c r="DY83" s="47">
        <f>versenyek!$OT$11*IFERROR(VLOOKUP(VLOOKUP($A83,versenyek!OS:OU,3,FALSE),szabalyok!$A$16:$B$23,2,FALSE),0)</f>
        <v>0</v>
      </c>
      <c r="DZ83" s="47">
        <f>versenyek!$OW$11*IFERROR(VLOOKUP(VLOOKUP($A83,versenyek!OV:OX,3,FALSE),szabalyok!$A$16:$B$23,2,FALSE),0)</f>
        <v>0</v>
      </c>
      <c r="EA83" s="47">
        <f>versenyek!$OZ$11*IFERROR(VLOOKUP(VLOOKUP($A83,versenyek!OY:PA,3,FALSE),szabalyok!$A$16:$B$23,2,FALSE),0)</f>
        <v>0</v>
      </c>
      <c r="EB83" s="47">
        <f>versenyek!$PC$11*IFERROR(VLOOKUP(VLOOKUP($A83,versenyek!PB:PD,3,FALSE),szabalyok!$A$16:$B$23,2,FALSE),0)</f>
        <v>0</v>
      </c>
      <c r="EC83" s="47">
        <f>versenyek!$PF$11*IFERROR(VLOOKUP(VLOOKUP($A83,versenyek!PE:PG,3,FALSE),szabalyok!$A$16:$B$23,2,FALSE),0)</f>
        <v>0</v>
      </c>
      <c r="ED83" s="47">
        <f>versenyek!$PI$11*IFERROR(VLOOKUP(VLOOKUP($A83,versenyek!PH:PJ,3,FALSE),szabalyok!$A$16:$B$23,2,FALSE),0)</f>
        <v>0</v>
      </c>
      <c r="EE83" s="47">
        <f>versenyek!$PL$11*IFERROR(VLOOKUP(VLOOKUP($A83,versenyek!PK:PM,3,FALSE),szabalyok!$A$16:$B$23,2,FALSE),0)</f>
        <v>0</v>
      </c>
      <c r="EF83" s="47">
        <f>versenyek!$PO$11*IFERROR(VLOOKUP(VLOOKUP($A83,versenyek!PN:PP,3,FALSE),szabalyok!$A$16:$B$23,2,FALSE),0)</f>
        <v>0</v>
      </c>
      <c r="EG83" s="47">
        <f>versenyek!$PR$11*IFERROR(VLOOKUP(VLOOKUP($A83,versenyek!PQ:PS,3,FALSE),szabalyok!$A$16:$B$23,2,FALSE),0)</f>
        <v>0</v>
      </c>
      <c r="EH83" s="47">
        <f>versenyek!$PU$11*IFERROR(VLOOKUP(VLOOKUP($A83,versenyek!PT:PV,3,FALSE),szabalyok!$A$16:$B$23,2,FALSE),0)</f>
        <v>0</v>
      </c>
      <c r="EI83" s="47">
        <f>versenyek!$PX$11*IFERROR(VLOOKUP(VLOOKUP($A83,versenyek!PW:PY,3,FALSE),szabalyok!$A$16:$B$23,2,FALSE),0)</f>
        <v>0</v>
      </c>
      <c r="EJ83" s="47">
        <f>versenyek!$QA$11*IFERROR(VLOOKUP(VLOOKUP($A83,versenyek!PZ:QB,3,FALSE),szabalyok!$A$16:$B$23,2,FALSE),0)</f>
        <v>0</v>
      </c>
      <c r="EK83" s="47">
        <f>versenyek!$QD$11*IFERROR(VLOOKUP(VLOOKUP($A83,versenyek!QC:QE,3,FALSE),szabalyok!$A$16:$B$23,2,FALSE),0)</f>
        <v>0</v>
      </c>
      <c r="EL83" s="47">
        <f>versenyek!$QG$11*IFERROR(VLOOKUP(VLOOKUP($A83,versenyek!QF:QH,3,FALSE),szabalyok!$A$16:$B$23,2,FALSE),0)</f>
        <v>0</v>
      </c>
      <c r="EM83" s="47">
        <f>versenyek!$QJ$11*IFERROR(VLOOKUP(VLOOKUP($A83,versenyek!QI:QK,3,FALSE),szabalyok!$A$16:$B$23,2,FALSE),0)</f>
        <v>0</v>
      </c>
      <c r="EN83" s="47">
        <f>versenyek!$QM$11*IFERROR(VLOOKUP(VLOOKUP($A83,versenyek!QL:QN,3,FALSE),szabalyok!$A$16:$B$23,2,FALSE),0)</f>
        <v>0</v>
      </c>
      <c r="EO83" s="47">
        <f>versenyek!$QP$11*IFERROR(VLOOKUP(VLOOKUP($A83,versenyek!QO:QQ,3,FALSE),szabalyok!$A$16:$B$23,2,FALSE),0)</f>
        <v>0</v>
      </c>
      <c r="EP83" s="47">
        <f>versenyek!$QS$11*IFERROR(VLOOKUP(VLOOKUP($A83,versenyek!QR:QT,3,FALSE),szabalyok!$A$16:$B$23,2,FALSE),0)</f>
        <v>0</v>
      </c>
      <c r="EQ83" s="47">
        <f>versenyek!$QV$11*IFERROR(VLOOKUP(VLOOKUP($A83,versenyek!QU:QW,3,FALSE),szabalyok!$A$16:$B$23,2,FALSE),0)</f>
        <v>0</v>
      </c>
      <c r="ER83" s="47">
        <f>versenyek!$RE$11*IFERROR(VLOOKUP(VLOOKUP($A83,versenyek!RD:RF,3,FALSE),szabalyok!$A$16:$B$23,2,FALSE),0)</f>
        <v>0</v>
      </c>
      <c r="ES83" s="47">
        <f>versenyek!$RH$11*IFERROR(VLOOKUP(VLOOKUP($A83,versenyek!RG:RI,3,FALSE),szabalyok!$A$16:$B$23,2,FALSE),0)</f>
        <v>0</v>
      </c>
      <c r="ET83" s="47">
        <f>versenyek!$RK$11*IFERROR(VLOOKUP(VLOOKUP($A83,versenyek!RJ:RL,3,FALSE),szabalyok!$A$16:$B$23,2,FALSE),0)</f>
        <v>0</v>
      </c>
      <c r="EU83" s="47">
        <f>versenyek!$RN$11*IFERROR(VLOOKUP(VLOOKUP($A83,versenyek!RM:RO,3,FALSE),szabalyok!$A$16:$B$23,2,FALSE),0)</f>
        <v>0</v>
      </c>
      <c r="EV83" s="47">
        <f>versenyek!$RQ$11*IFERROR(VLOOKUP(VLOOKUP($A83,versenyek!RP:RR,3,FALSE),szabalyok!$A$16:$B$23,2,FALSE),0)</f>
        <v>0</v>
      </c>
      <c r="EW83" s="47">
        <f>versenyek!$RT$11*IFERROR(VLOOKUP(VLOOKUP($A83,versenyek!RS:RU,3,FALSE),szabalyok!$A$16:$B$23,2,FALSE),0)</f>
        <v>0</v>
      </c>
      <c r="EX83" s="47">
        <f>versenyek!$RW$11*IFERROR(VLOOKUP(VLOOKUP($A83,versenyek!RV:RX,3,FALSE),szabalyok!$A$16:$B$23,2,FALSE),0)</f>
        <v>0</v>
      </c>
      <c r="EY83" s="47">
        <f>versenyek!$RZ$11*IFERROR(VLOOKUP(VLOOKUP($A83,versenyek!RY:SA,3,FALSE),szabalyok!$A$16:$B$23,2,FALSE),0)</f>
        <v>0</v>
      </c>
      <c r="EZ83" s="47">
        <f>versenyek!$SC$11*IFERROR(VLOOKUP(VLOOKUP($A83,versenyek!SB:SD,3,FALSE),szabalyok!$A$16:$B$23,2,FALSE),0)</f>
        <v>0</v>
      </c>
      <c r="FA83" s="47">
        <f>versenyek!$SF$11*IFERROR(VLOOKUP(VLOOKUP($A83,versenyek!SE:SG,3,FALSE),szabalyok!$A$16:$B$23,2,FALSE),0)</f>
        <v>0</v>
      </c>
      <c r="FB83" s="47">
        <f>versenyek!$SI$11*IFERROR(VLOOKUP(VLOOKUP($A83,versenyek!SH:SJ,3,FALSE),szabalyok!$A$16:$B$23,2,FALSE),0)</f>
        <v>0</v>
      </c>
      <c r="FC83" s="47">
        <f>versenyek!$SL$11*IFERROR(VLOOKUP(VLOOKUP($A83,versenyek!SK:SM,3,FALSE),szabalyok!$A$16:$B$23,2,FALSE),0)</f>
        <v>0</v>
      </c>
      <c r="FD83" s="47">
        <f>versenyek!$SO$11*IFERROR(VLOOKUP(VLOOKUP($A83,versenyek!SN:SP,3,FALSE),szabalyok!$A$16:$B$23,2,FALSE),0)</f>
        <v>0</v>
      </c>
      <c r="FE83" s="47">
        <f>versenyek!$SR$11*IFERROR(VLOOKUP(VLOOKUP($A83,versenyek!SQ:SS,3,FALSE),szabalyok!$A$16:$B$23,2,FALSE),0)</f>
        <v>0</v>
      </c>
      <c r="FF83" s="47">
        <f>versenyek!$SU$11*IFERROR(VLOOKUP(VLOOKUP($A83,versenyek!ST:SV,3,FALSE),szabalyok!$A$16:$B$23,2,FALSE),0)</f>
        <v>0</v>
      </c>
      <c r="FG83" s="47">
        <f>versenyek!$SX$11*IFERROR(VLOOKUP(VLOOKUP($A83,versenyek!SW:SY,3,FALSE),szabalyok!$A$16:$B$23,2,FALSE),0)</f>
        <v>0</v>
      </c>
      <c r="FH83" s="47">
        <f>versenyek!$TA$11*IFERROR(VLOOKUP(VLOOKUP($A83,versenyek!SZ:TB,3,FALSE),szabalyok!$A$16:$B$23,2,FALSE),0)</f>
        <v>0</v>
      </c>
      <c r="FI83" s="47">
        <f>versenyek!$TD$11*IFERROR(VLOOKUP(VLOOKUP($A83,versenyek!TC:TE,3,FALSE),szabalyok!$A$16:$B$23,2,FALSE),0)</f>
        <v>0</v>
      </c>
      <c r="FJ83" s="47">
        <f>versenyek!$TG$11*IFERROR(VLOOKUP(VLOOKUP($A83,versenyek!TF:TH,3,FALSE),szabalyok!$A$16:$B$23,2,FALSE),0)</f>
        <v>0</v>
      </c>
      <c r="FK83" s="47">
        <f>versenyek!$TJ$11*IFERROR(VLOOKUP(VLOOKUP($A83,versenyek!TI:TK,3,FALSE),szabalyok!$A$16:$B$23,2,FALSE),0)</f>
        <v>0</v>
      </c>
      <c r="FL83" s="47">
        <f>versenyek!$TM$11*IFERROR(VLOOKUP(VLOOKUP($A83,versenyek!TL:TN,3,FALSE),szabalyok!$A$16:$B$23,2,FALSE),0)</f>
        <v>0</v>
      </c>
      <c r="FM83" s="47">
        <f>versenyek!$TP$11*IFERROR(VLOOKUP(VLOOKUP($A83,versenyek!TO:TQ,3,FALSE),szabalyok!$A$16:$B$23,2,FALSE),0)</f>
        <v>0</v>
      </c>
      <c r="FN83" s="47">
        <f>versenyek!$TS$11*IFERROR(VLOOKUP(VLOOKUP($A83,versenyek!TR:TT,3,FALSE),szabalyok!$A$16:$B$23,2,FALSE),0)</f>
        <v>0</v>
      </c>
      <c r="FO83" s="47"/>
      <c r="FP83" s="235">
        <f t="shared" si="2"/>
        <v>0</v>
      </c>
    </row>
    <row r="84" spans="1:172">
      <c r="A84" s="95" t="s">
        <v>236</v>
      </c>
      <c r="B84" s="47">
        <v>0</v>
      </c>
      <c r="C84" s="47">
        <v>0</v>
      </c>
      <c r="D84" s="47">
        <v>0</v>
      </c>
      <c r="E84" s="47">
        <v>0</v>
      </c>
      <c r="F84" s="47">
        <v>0</v>
      </c>
      <c r="G84" s="47">
        <v>0</v>
      </c>
      <c r="H84" s="47">
        <v>34.55350351679715</v>
      </c>
      <c r="I84" s="47">
        <v>0</v>
      </c>
      <c r="J84" s="47">
        <v>0</v>
      </c>
      <c r="K84" s="47">
        <v>243.8643727862615</v>
      </c>
      <c r="L84" s="47">
        <v>0</v>
      </c>
      <c r="M84" s="47">
        <v>0</v>
      </c>
      <c r="N84" s="47">
        <v>0</v>
      </c>
      <c r="O84" s="47">
        <v>20.822758888048</v>
      </c>
      <c r="P84" s="47">
        <v>0</v>
      </c>
      <c r="Q84" s="47">
        <v>0</v>
      </c>
      <c r="R84" s="47">
        <f>versenyek!$BD$11*IFERROR(VLOOKUP(VLOOKUP($A84,versenyek!BC:BE,3,FALSE),szabalyok!$A$16:$B$23,2,FALSE),0)</f>
        <v>20</v>
      </c>
      <c r="S84" s="47">
        <f>versenyek!$BG$11*IFERROR(VLOOKUP(VLOOKUP($A84,versenyek!BF:BH,3,FALSE),szabalyok!$A$16:$B$23,2,FALSE),0)</f>
        <v>0</v>
      </c>
      <c r="T84" s="47">
        <f>versenyek!$BJ$11*IFERROR(VLOOKUP(VLOOKUP($A84,versenyek!BI:BK,3,FALSE),szabalyok!$A$16:$B$23,2,FALSE),0)</f>
        <v>0</v>
      </c>
      <c r="U84" s="47">
        <f>versenyek!$BM$11*IFERROR(VLOOKUP(VLOOKUP($A84,versenyek!BL:BN,3,FALSE),szabalyok!$A$16:$B$23,2,FALSE),0)</f>
        <v>0</v>
      </c>
      <c r="V84" s="47">
        <f>versenyek!$BP$11*IFERROR(VLOOKUP(VLOOKUP($A84,versenyek!BO:BQ,3,FALSE),szabalyok!$A$16:$B$23,2,FALSE),0)</f>
        <v>30.174052698960846</v>
      </c>
      <c r="W84" s="47">
        <f>versenyek!$BS$11*IFERROR(VLOOKUP(VLOOKUP($A84,versenyek!BR:BT,3,FALSE),szabalyok!$A$16:$B$23,2,FALSE),0)</f>
        <v>0</v>
      </c>
      <c r="X84" s="47">
        <f>versenyek!$BV$11*IFERROR(VLOOKUP(VLOOKUP($A84,versenyek!BU:BW,3,FALSE),szabalyok!$A$16:$B$23,2,FALSE),0)</f>
        <v>0</v>
      </c>
      <c r="Y84" s="47">
        <f>versenyek!$BY$11*IFERROR(VLOOKUP(VLOOKUP($A84,versenyek!BX:BZ,3,FALSE),szabalyok!$A$16:$B$23,2,FALSE),0)</f>
        <v>0</v>
      </c>
      <c r="Z84" s="47">
        <f>versenyek!$CB$11*IFERROR(VLOOKUP(VLOOKUP($A84,versenyek!CA:CC,3,FALSE),szabalyok!$A$16:$B$23,2,FALSE),0)</f>
        <v>0</v>
      </c>
      <c r="AA84" s="47">
        <f>versenyek!$CE$11*IFERROR(VLOOKUP(VLOOKUP($A84,versenyek!CD:CF,3,FALSE),szabalyok!$A$16:$B$23,2,FALSE),0)</f>
        <v>0</v>
      </c>
      <c r="AB84" s="47">
        <f>versenyek!$CH$11*IFERROR(VLOOKUP(VLOOKUP($A84,versenyek!CG:CI,3,FALSE),szabalyok!$A$16:$B$23,2,FALSE),0)</f>
        <v>40.931525063156499</v>
      </c>
      <c r="AC84" s="47">
        <f>versenyek!$CK$11*IFERROR(VLOOKUP(VLOOKUP($A84,versenyek!CJ:CL,3,FALSE),szabalyok!$A$16:$B$23,2,FALSE),0)</f>
        <v>26.539890851595008</v>
      </c>
      <c r="AD84" s="47">
        <f>versenyek!$CN$11*IFERROR(VLOOKUP(VLOOKUP($A84,versenyek!CM:CO,3,FALSE),szabalyok!$A$16:$B$23,2,FALSE),0)</f>
        <v>0</v>
      </c>
      <c r="AE84" s="47">
        <f>versenyek!$CQ$11*IFERROR(VLOOKUP(VLOOKUP($A84,versenyek!CP:CR,3,FALSE),szabalyok!$A$16:$B$23,2,FALSE),0)</f>
        <v>55.32907857997607</v>
      </c>
      <c r="AF84" s="47">
        <f>versenyek!$CT$11*IFERROR(VLOOKUP(VLOOKUP($A84,versenyek!CS:CU,3,FALSE),szabalyok!$A$16:$B$23,2,FALSE),0)</f>
        <v>0</v>
      </c>
      <c r="AG84" s="47">
        <f>versenyek!$CW$11*IFERROR(VLOOKUP(VLOOKUP($A84,versenyek!CV:CX,3,FALSE),szabalyok!$A$16:$B$23,2,FALSE),0)</f>
        <v>0</v>
      </c>
      <c r="AH84" s="47">
        <f>versenyek!$CZ$11*IFERROR(VLOOKUP(VLOOKUP($A84,versenyek!CY:DA,3,FALSE),szabalyok!$A$16:$B$23,2,FALSE),0)</f>
        <v>250.59241706161137</v>
      </c>
      <c r="AI84" s="47">
        <f>versenyek!$DC$11*IFERROR(VLOOKUP(VLOOKUP($A84,versenyek!DB:DD,3,FALSE),szabalyok!$A$16:$B$23,2,FALSE),0)</f>
        <v>0</v>
      </c>
      <c r="AJ84" s="47">
        <f>versenyek!$DF$11*IFERROR(VLOOKUP(VLOOKUP($A84,versenyek!DE:DG,3,FALSE),szabalyok!$A$16:$B$23,2,FALSE),0)</f>
        <v>0</v>
      </c>
      <c r="AK84" s="47">
        <f>versenyek!$DI$11*IFERROR(VLOOKUP(VLOOKUP($A84,versenyek!DH:DJ,3,FALSE),szabalyok!$A$16:$B$23,2,FALSE),0)</f>
        <v>62.429664252681029</v>
      </c>
      <c r="AL84" s="47">
        <f>versenyek!$DL$11*IFERROR(VLOOKUP(VLOOKUP($A84,versenyek!DK:DM,3,FALSE),szabalyok!$A$16:$B$23,2,FALSE),0)</f>
        <v>0</v>
      </c>
      <c r="AM84" s="47">
        <f>versenyek!$DR$11*IFERROR(VLOOKUP(VLOOKUP($A84,versenyek!DQ:DS,3,FALSE),szabalyok!$A$16:$B$23,2,FALSE),0)</f>
        <v>0</v>
      </c>
      <c r="AN84" s="47">
        <f>versenyek!$DU$11*IFERROR(VLOOKUP(VLOOKUP($A84,versenyek!DT:DV,3,FALSE),szabalyok!$A$16:$B$23,2,FALSE),0)</f>
        <v>215.55677623431316</v>
      </c>
      <c r="AO84" s="47">
        <f>versenyek!$DO$11*IFERROR(VLOOKUP(VLOOKUP($A84,versenyek!DN:DP,3,FALSE),szabalyok!$A$16:$B$23,2,FALSE),0)</f>
        <v>0</v>
      </c>
      <c r="AP84" s="47">
        <f>versenyek!$DX$11*IFERROR(VLOOKUP(VLOOKUP($A84,versenyek!DW:DY,3,FALSE),szabalyok!$A$16:$B$23,2,FALSE),0)</f>
        <v>0</v>
      </c>
      <c r="AQ84" s="47" t="e">
        <f>versenyek!$EA$11*IFERROR(VLOOKUP(VLOOKUP($A84,versenyek!DZ:EB,3,FALSE),szabalyok!$A$16:$B$23,2,FALSE),0)</f>
        <v>#DIV/0!</v>
      </c>
      <c r="AR84" s="47" t="e">
        <f>versenyek!$ED$11*IFERROR(VLOOKUP(VLOOKUP($A84,versenyek!EC:EE,3,FALSE),szabalyok!$A$16:$B$23,2,FALSE),0)</f>
        <v>#DIV/0!</v>
      </c>
      <c r="AS84" s="47">
        <f>versenyek!$EG$11*IFERROR(VLOOKUP(VLOOKUP($A84,versenyek!EF:EH,3,FALSE),szabalyok!$A$16:$B$23,2,FALSE),0)</f>
        <v>0</v>
      </c>
      <c r="AT84" s="47">
        <f>versenyek!$EJ$11*IFERROR(VLOOKUP(VLOOKUP($A84,versenyek!EI:EK,3,FALSE),szabalyok!$A$16:$B$23,2,FALSE),0)</f>
        <v>0</v>
      </c>
      <c r="AU84" s="47">
        <f>versenyek!$EM$11*IFERROR(VLOOKUP(VLOOKUP($A84,versenyek!EL:EN,3,FALSE),szabalyok!$A$16:$B$23,2,FALSE),0)</f>
        <v>0</v>
      </c>
      <c r="AV84" s="47">
        <f>versenyek!$EP$11*IFERROR(VLOOKUP(VLOOKUP($A84,versenyek!EO:EQ,3,FALSE),szabalyok!$A$16:$B$23,2,FALSE),0)</f>
        <v>0</v>
      </c>
      <c r="AW84" s="47">
        <f>versenyek!$EY$11*IFERROR(VLOOKUP(VLOOKUP($A84,versenyek!EX:EZ,3,FALSE),szabalyok!$A$16:$B$23,2,FALSE),0)</f>
        <v>68.718022496542801</v>
      </c>
      <c r="AX84" s="47">
        <f>versenyek!$FB$11*IFERROR(VLOOKUP(VLOOKUP($A84,versenyek!FA:FC,3,FALSE),szabalyok!$A$16:$B$23,2,FALSE),0)</f>
        <v>0</v>
      </c>
      <c r="AY84" s="47">
        <f>versenyek!$FE$11*IFERROR(VLOOKUP(VLOOKUP($A84,versenyek!FD:FF,3,FALSE),szabalyok!$A$16:$B$23,2,FALSE),0)</f>
        <v>0</v>
      </c>
      <c r="AZ84" s="47">
        <f>versenyek!$FH$11*IFERROR(VLOOKUP(VLOOKUP($A84,versenyek!FG:FI,3,FALSE),szabalyok!$A$16:$B$23,2,FALSE),0)</f>
        <v>59.718223813663741</v>
      </c>
      <c r="BA84" s="47">
        <f>versenyek!$FK$11*IFERROR(VLOOKUP(VLOOKUP($A84,versenyek!FJ:FL,3,FALSE),szabalyok!$A$16:$B$23,2,FALSE),0)</f>
        <v>0</v>
      </c>
      <c r="BB84" s="47">
        <f>versenyek!$FN$11*IFERROR(VLOOKUP(VLOOKUP($A84,versenyek!FM:FO,3,FALSE),szabalyok!$A$16:$B$23,2,FALSE),0)</f>
        <v>0</v>
      </c>
      <c r="BC84" s="47">
        <f>versenyek!$FQ$11*IFERROR(VLOOKUP(VLOOKUP($A84,versenyek!FP:FR,3,FALSE),szabalyok!$A$16:$B$23,2,FALSE),0)</f>
        <v>32.354505616279653</v>
      </c>
      <c r="BD84" s="47">
        <f>versenyek!$FT$11*IFERROR(VLOOKUP(VLOOKUP($A84,versenyek!FS:FU,3,FALSE),szabalyok!$A$16:$B$23,2,FALSE),0)</f>
        <v>15.344081291197595</v>
      </c>
      <c r="BE84" s="47">
        <f>versenyek!$FW$11*IFERROR(VLOOKUP(VLOOKUP($A84,versenyek!FV:FX,3,FALSE),szabalyok!$A$16:$B$23,2,FALSE),0)</f>
        <v>0</v>
      </c>
      <c r="BF84" s="47">
        <f>versenyek!$FZ$11*IFERROR(VLOOKUP(VLOOKUP($A84,versenyek!FY:GA,3,FALSE),szabalyok!$A$16:$B$23,2,FALSE),0)</f>
        <v>8</v>
      </c>
      <c r="BG84" s="47">
        <f>versenyek!$GC$11*IFERROR(VLOOKUP(VLOOKUP($A84,versenyek!GB:GD,3,FALSE),szabalyok!$A$16:$B$23,2,FALSE),0)</f>
        <v>15.741026988059815</v>
      </c>
      <c r="BH84" s="47">
        <f>versenyek!$GF$11*IFERROR(VLOOKUP(VLOOKUP($A84,versenyek!GE:GG,3,FALSE),szabalyok!$A$16:$B$23,2,FALSE),0)</f>
        <v>0</v>
      </c>
      <c r="BI84" s="47">
        <f>versenyek!$GI$11*IFERROR(VLOOKUP(VLOOKUP($A84,versenyek!GH:GJ,3,FALSE),szabalyok!$A$16:$B$23,2,FALSE),0)</f>
        <v>118.39344589869118</v>
      </c>
      <c r="BJ84" s="47">
        <f>versenyek!$GL$11*IFERROR(VLOOKUP(VLOOKUP($A84,versenyek!GK:GM,3,FALSE),szabalyok!$A$16:$B$23,2,FALSE),0)</f>
        <v>0</v>
      </c>
      <c r="BK84" s="47">
        <f>versenyek!$GO$11*IFERROR(VLOOKUP(VLOOKUP($A84,versenyek!GN:GP,3,FALSE),szabalyok!$A$16:$B$23,2,FALSE),0)</f>
        <v>0</v>
      </c>
      <c r="BL84" s="47">
        <f>versenyek!$GR$11*IFERROR(VLOOKUP(VLOOKUP($A84,versenyek!GQ:GS,3,FALSE),szabalyok!$A$16:$B$23,2,FALSE),0)</f>
        <v>0</v>
      </c>
      <c r="BM84" s="47">
        <f>versenyek!$GX$11*IFERROR(VLOOKUP(VLOOKUP($A84,versenyek!GW:GY,3,FALSE),szabalyok!$A$16:$B$23,2,FALSE),0)</f>
        <v>0</v>
      </c>
      <c r="BN84" s="47">
        <f>versenyek!$HA$11*IFERROR(VLOOKUP(VLOOKUP($A84,versenyek!GZ:HB,3,FALSE),szabalyok!$A$16:$B$23,2,FALSE),0)</f>
        <v>0</v>
      </c>
      <c r="BO84" s="47">
        <f>versenyek!$HD$11*IFERROR(VLOOKUP(VLOOKUP($A84,versenyek!HC:HE,3,FALSE),szabalyok!$A$16:$B$23,2,FALSE),0)</f>
        <v>0</v>
      </c>
      <c r="BP84" s="47">
        <f>versenyek!$HG$11*IFERROR(VLOOKUP(VLOOKUP($A84,versenyek!HF:HH,3,FALSE),szabalyok!$A$16:$B$23,2,FALSE),0)</f>
        <v>0</v>
      </c>
      <c r="BQ84" s="47">
        <f>versenyek!$HJ$11*IFERROR(VLOOKUP(VLOOKUP($A84,versenyek!HI:HK,3,FALSE),szabalyok!$A$16:$B$23,2,FALSE),0)</f>
        <v>207.88529834064687</v>
      </c>
      <c r="BR84" s="47">
        <f>versenyek!$HM$11*IFERROR(VLOOKUP(VLOOKUP($A84,versenyek!HL:HN,3,FALSE),szabalyok!$A$16:$B$23,2,FALSE),0)</f>
        <v>0</v>
      </c>
      <c r="BS84" s="47">
        <f>versenyek!$HP$11*IFERROR(VLOOKUP(VLOOKUP($A84,versenyek!HO:HQ,3,FALSE),szabalyok!$A$16:$B$23,2,FALSE),0)</f>
        <v>0</v>
      </c>
      <c r="BT84" s="47">
        <f>versenyek!$HS$11*IFERROR(VLOOKUP(VLOOKUP($A84,versenyek!HR:HT,3,FALSE),szabalyok!$A$16:$B$23,2,FALSE),0)</f>
        <v>0</v>
      </c>
      <c r="BU84" s="47">
        <f>versenyek!$HV$11*IFERROR(VLOOKUP(VLOOKUP($A84,versenyek!HU:HW,3,FALSE),szabalyok!$A$16:$B$23,2,FALSE),0)</f>
        <v>0</v>
      </c>
      <c r="BV84" s="47">
        <f>versenyek!$HY$11*IFERROR(VLOOKUP(VLOOKUP($A84,versenyek!HX:HZ,3,FALSE),szabalyok!$A$16:$B$23,2,FALSE),0)</f>
        <v>0</v>
      </c>
      <c r="BW84" s="47">
        <f>versenyek!$IB$11*IFERROR(VLOOKUP(VLOOKUP($A84,versenyek!IA:IC,3,FALSE),szabalyok!$A$16:$B$23,2,FALSE),0)</f>
        <v>0</v>
      </c>
      <c r="BX84" s="47">
        <f>versenyek!$IE$11*IFERROR(VLOOKUP(VLOOKUP($A84,versenyek!ID:IF,3,FALSE),szabalyok!$A$16:$B$23,2,FALSE),0)</f>
        <v>0</v>
      </c>
      <c r="BY84" s="47">
        <f>versenyek!$IH$11*IFERROR(VLOOKUP(VLOOKUP($A84,versenyek!IG:II,3,FALSE),szabalyok!$A$16:$B$23,2,FALSE),0)</f>
        <v>0</v>
      </c>
      <c r="BZ84" s="47">
        <f>versenyek!$IK$11*IFERROR(VLOOKUP(VLOOKUP($A84,versenyek!IJ:IL,3,FALSE),szabalyok!$A$16:$B$23,2,FALSE),0)</f>
        <v>0</v>
      </c>
      <c r="CA84" s="47">
        <f>versenyek!$IN$11*IFERROR(VLOOKUP(VLOOKUP($A84,versenyek!IM:IO,3,FALSE),szabalyok!$A$16:$B$23,2,FALSE),0)</f>
        <v>0</v>
      </c>
      <c r="CB84" s="47">
        <f>versenyek!$IW$11*IFERROR(VLOOKUP(VLOOKUP($A84,versenyek!IV:IX,3,FALSE),szabalyok!$A$16:$B$23,2,FALSE),0)</f>
        <v>0</v>
      </c>
      <c r="CC84" s="47">
        <f>versenyek!$IZ$11*IFERROR(VLOOKUP(VLOOKUP($A84,versenyek!IY:JA,3,FALSE),szabalyok!$A$16:$B$23,2,FALSE),0)</f>
        <v>0</v>
      </c>
      <c r="CD84" s="47">
        <f>versenyek!$JC$11*IFERROR(VLOOKUP(VLOOKUP($A84,versenyek!JB:JD,3,FALSE),szabalyok!$A$16:$B$23,2,FALSE),0)</f>
        <v>0</v>
      </c>
      <c r="CE84" s="47">
        <f>versenyek!$JF$11*IFERROR(VLOOKUP(VLOOKUP($A84,versenyek!JE:JG,3,FALSE),szabalyok!$A$16:$B$23,2,FALSE),0)</f>
        <v>0</v>
      </c>
      <c r="CF84" s="47">
        <f>versenyek!$JI$11*IFERROR(VLOOKUP(VLOOKUP($A84,versenyek!JH:JJ,3,FALSE),szabalyok!$A$16:$B$23,2,FALSE),0)</f>
        <v>0</v>
      </c>
      <c r="CG84" s="47">
        <f>versenyek!$JL$11*IFERROR(VLOOKUP(VLOOKUP($A84,versenyek!JK:JM,3,FALSE),szabalyok!$A$16:$B$23,2,FALSE),0)</f>
        <v>0</v>
      </c>
      <c r="CH84" s="47">
        <f>versenyek!$JO$11*IFERROR(VLOOKUP(VLOOKUP($A84,versenyek!JN:JP,3,FALSE),szabalyok!$A$16:$B$23,2,FALSE),0)</f>
        <v>8</v>
      </c>
      <c r="CI84" s="47">
        <f>versenyek!$JR$11*IFERROR(VLOOKUP(VLOOKUP($A84,versenyek!JQ:JS,3,FALSE),szabalyok!$A$16:$B$23,2,FALSE),0)</f>
        <v>0</v>
      </c>
      <c r="CJ84" s="47">
        <f>versenyek!$JU$11*IFERROR(VLOOKUP(VLOOKUP($A84,versenyek!JT:JV,3,FALSE),szabalyok!$A$16:$B$23,2,FALSE),0)</f>
        <v>0</v>
      </c>
      <c r="CK84" s="47">
        <f>versenyek!$JR$11*IFERROR(VLOOKUP(VLOOKUP($A84,versenyek!JW:JY,3,FALSE),szabalyok!$A$16:$B$23,2,FALSE),0)</f>
        <v>0</v>
      </c>
      <c r="CL84" s="47">
        <f>versenyek!$KA$11*IFERROR(VLOOKUP(VLOOKUP($A84,versenyek!JZ:KB,3,FALSE),szabalyok!$A$16:$B$23,2,FALSE),0)</f>
        <v>0</v>
      </c>
      <c r="CM84" s="47">
        <f>versenyek!$KD$11*IFERROR(VLOOKUP(VLOOKUP($A84,versenyek!KC:KE,3,FALSE),szabalyok!$A$16:$B$23,2,FALSE),0)</f>
        <v>0</v>
      </c>
      <c r="CN84" s="47">
        <f>versenyek!$KG$11*IFERROR(VLOOKUP(VLOOKUP($A84,versenyek!KF:KH,3,FALSE),szabalyok!$A$16:$B$23,2,FALSE),0)</f>
        <v>0</v>
      </c>
      <c r="CO84" s="47">
        <f>versenyek!$KJ$11*IFERROR(VLOOKUP(VLOOKUP($A84,versenyek!KI:KK,3,FALSE),szabalyok!$A$16:$B$23,2,FALSE),0)</f>
        <v>0</v>
      </c>
      <c r="CP84" s="47">
        <f>versenyek!$KM$11*IFERROR(VLOOKUP(VLOOKUP($A84,versenyek!KL:KN,3,FALSE),szabalyok!$A$16:$B$23,2,FALSE),0)</f>
        <v>0</v>
      </c>
      <c r="CQ84" s="47">
        <f>versenyek!$KP$11*IFERROR(VLOOKUP(VLOOKUP($A84,versenyek!KO:KQ,3,FALSE),szabalyok!$A$16:$B$23,2,FALSE),0)</f>
        <v>0</v>
      </c>
      <c r="CR84" s="47">
        <f>versenyek!$KS$11*IFERROR(VLOOKUP(VLOOKUP($A84,versenyek!KR:KT,3,FALSE),szabalyok!$A$16:$B$23,2,FALSE),0)</f>
        <v>0</v>
      </c>
      <c r="CS84" s="47">
        <f>versenyek!$KV$11*IFERROR(VLOOKUP(VLOOKUP($A84,versenyek!KU:KW,3,FALSE),szabalyok!$A$16:$B$23,2,FALSE),0)</f>
        <v>0</v>
      </c>
      <c r="CT84" s="47">
        <f>versenyek!$KY$11*IFERROR(VLOOKUP(VLOOKUP($A84,versenyek!KX:KZ,3,FALSE),szabalyok!$A$16:$B$23,2,FALSE),0)</f>
        <v>0</v>
      </c>
      <c r="CU84" s="47">
        <f>versenyek!$LB$11*IFERROR(VLOOKUP(VLOOKUP($A84,versenyek!LA:LC,3,FALSE),szabalyok!$A$16:$B$23,2,FALSE),0)</f>
        <v>0</v>
      </c>
      <c r="CV84" s="47">
        <f>versenyek!$LE$11*IFERROR(VLOOKUP(VLOOKUP($A84,versenyek!LD:LF,3,FALSE),szabalyok!$A$16:$B$23,2,FALSE),0)</f>
        <v>0</v>
      </c>
      <c r="CW84" s="47">
        <f>versenyek!$LH$11*IFERROR(VLOOKUP(VLOOKUP($A84,versenyek!LG:LI,3,FALSE),szabalyok!$A$16:$B$23,2,FALSE),0)</f>
        <v>0</v>
      </c>
      <c r="CX84" s="47">
        <f>versenyek!$LK$11*IFERROR(VLOOKUP(VLOOKUP($A84,versenyek!LJ:LL,3,FALSE),szabalyok!$A$16:$B$23,2,FALSE),0)</f>
        <v>0</v>
      </c>
      <c r="CY84" s="47">
        <f>versenyek!$LN$11*IFERROR(VLOOKUP(VLOOKUP($A84,versenyek!LM:LO,3,FALSE),szabalyok!$A$16:$B$23,2,FALSE),0)</f>
        <v>0</v>
      </c>
      <c r="CZ84" s="47">
        <f>versenyek!$LQ$11*IFERROR(VLOOKUP(VLOOKUP($A84,versenyek!LP:LR,3,FALSE),szabalyok!$A$16:$B$23,2,FALSE),0)</f>
        <v>0</v>
      </c>
      <c r="DA84" s="47">
        <f>versenyek!$LT$11*IFERROR(VLOOKUP(VLOOKUP($A84,versenyek!LS:LU,3,FALSE),szabalyok!$A$16:$B$23,2,FALSE),0)</f>
        <v>0</v>
      </c>
      <c r="DB84" s="47">
        <f>versenyek!$LW$11*IFERROR(VLOOKUP(VLOOKUP($A84,versenyek!LV:LX,3,FALSE),szabalyok!$A$16:$B$23,2,FALSE),0)</f>
        <v>0</v>
      </c>
      <c r="DC84" s="47">
        <f>versenyek!$LZ$11*IFERROR(VLOOKUP(VLOOKUP($A84,versenyek!LY:MA,3,FALSE),szabalyok!$A$16:$B$23,2,FALSE),0)</f>
        <v>0</v>
      </c>
      <c r="DD84" s="47">
        <f>versenyek!$MC$11*IFERROR(VLOOKUP(VLOOKUP($A84,versenyek!MB:MD,3,FALSE),szabalyok!$A$16:$B$23,2,FALSE),0)</f>
        <v>0</v>
      </c>
      <c r="DE84" s="47">
        <f>versenyek!$ML$11*IFERROR(VLOOKUP(VLOOKUP($A84,versenyek!MK:MM,3,FALSE),szabalyok!$A$16:$B$23,2,FALSE),0)</f>
        <v>0</v>
      </c>
      <c r="DF84" s="47">
        <f>versenyek!$MO$11*IFERROR(VLOOKUP(VLOOKUP($A84,versenyek!MN:MP,3,FALSE),szabalyok!$A$16:$B$23,2,FALSE),0)</f>
        <v>0</v>
      </c>
      <c r="DG84" s="47">
        <f>versenyek!$MR$11*IFERROR(VLOOKUP(VLOOKUP($A84,versenyek!MQ:MS,3,FALSE),szabalyok!$A$16:$B$23,2,FALSE),0)</f>
        <v>0</v>
      </c>
      <c r="DH84" s="47">
        <f>versenyek!$MU$11*IFERROR(VLOOKUP(VLOOKUP($A84,versenyek!MT:MV,3,FALSE),szabalyok!$A$16:$B$23,2,FALSE),0)</f>
        <v>0</v>
      </c>
      <c r="DI84" s="47">
        <f>versenyek!$MX$11*IFERROR(VLOOKUP(VLOOKUP($A84,versenyek!MW:MY,3,FALSE),szabalyok!$A$16:$B$23,2,FALSE),0)</f>
        <v>0</v>
      </c>
      <c r="DJ84" s="47">
        <f>versenyek!$NA$11*IFERROR(VLOOKUP(VLOOKUP($A84,versenyek!MZ:NB,3,FALSE),szabalyok!$A$16:$B$23,2,FALSE),0)</f>
        <v>0</v>
      </c>
      <c r="DK84" s="47">
        <f>versenyek!$ND$11*IFERROR(VLOOKUP(VLOOKUP($A84,versenyek!NC:NE,3,FALSE),szabalyok!$A$16:$B$23,2,FALSE),0)</f>
        <v>0</v>
      </c>
      <c r="DL84" s="47">
        <f>versenyek!$NG$11*IFERROR(VLOOKUP(VLOOKUP($A84,versenyek!NF:NH,3,FALSE),szabalyok!$A$16:$B$23,2,FALSE),0)</f>
        <v>0</v>
      </c>
      <c r="DM84" s="47">
        <f>versenyek!$NJ$11*IFERROR(VLOOKUP(VLOOKUP($A84,versenyek!NI:NK,3,FALSE),szabalyok!$A$16:$B$23,2,FALSE),0)</f>
        <v>0</v>
      </c>
      <c r="DN84" s="47">
        <f>versenyek!$NM$11*IFERROR(VLOOKUP(VLOOKUP($A84,versenyek!NL:NN,3,FALSE),szabalyok!$A$16:$B$23,2,FALSE),0)</f>
        <v>0</v>
      </c>
      <c r="DO84" s="47">
        <f>versenyek!$NP$11*IFERROR(VLOOKUP(VLOOKUP($A84,versenyek!NO:NQ,3,FALSE),szabalyok!$A$16:$B$23,2,FALSE),0)</f>
        <v>0</v>
      </c>
      <c r="DP84" s="47">
        <f>versenyek!$NS$11*IFERROR(VLOOKUP(VLOOKUP($A84,versenyek!NR:NT,3,FALSE),szabalyok!$A$16:$B$23,2,FALSE),0)</f>
        <v>0</v>
      </c>
      <c r="DQ84" s="47">
        <f>versenyek!$NV$11*IFERROR(VLOOKUP(VLOOKUP($A84,versenyek!NU:NW,3,FALSE),szabalyok!$A$16:$B$23,2,FALSE),0)</f>
        <v>0</v>
      </c>
      <c r="DR84" s="47">
        <f>versenyek!$NY$11*IFERROR(VLOOKUP(VLOOKUP($A84,versenyek!NX:NZ,3,FALSE),szabalyok!$A$16:$B$23,2,FALSE),0)</f>
        <v>0</v>
      </c>
      <c r="DS84" s="47">
        <f>versenyek!$OB$11*IFERROR(VLOOKUP(VLOOKUP($A84,versenyek!OA:OC,3,FALSE),szabalyok!$A$16:$B$23,2,FALSE),0)</f>
        <v>0</v>
      </c>
      <c r="DT84" s="47">
        <f>versenyek!$OE$11*IFERROR(VLOOKUP(VLOOKUP($A84,versenyek!OD:OF,3,FALSE),szabalyok!$A$16:$B$23,2,FALSE),0)</f>
        <v>0</v>
      </c>
      <c r="DU84" s="47">
        <f>versenyek!$OH$11*IFERROR(VLOOKUP(VLOOKUP($A84,versenyek!OG:OI,3,FALSE),szabalyok!$A$16:$B$23,2,FALSE),0)</f>
        <v>0</v>
      </c>
      <c r="DV84" s="47">
        <f>versenyek!$OK$11*IFERROR(VLOOKUP(VLOOKUP($A84,versenyek!OJ:OL,3,FALSE),szabalyok!$A$16:$B$23,2,FALSE),0)</f>
        <v>0</v>
      </c>
      <c r="DW84" s="47">
        <f>versenyek!$ON$11*IFERROR(VLOOKUP(VLOOKUP($A84,versenyek!OM:OO,3,FALSE),szabalyok!$A$16:$B$23,2,FALSE),0)</f>
        <v>0</v>
      </c>
      <c r="DX84" s="47">
        <f>versenyek!$OQ$11*IFERROR(VLOOKUP(VLOOKUP($A84,versenyek!OP:OR,3,FALSE),szabalyok!$A$16:$B$23,2,FALSE),0)</f>
        <v>0</v>
      </c>
      <c r="DY84" s="47">
        <f>versenyek!$OT$11*IFERROR(VLOOKUP(VLOOKUP($A84,versenyek!OS:OU,3,FALSE),szabalyok!$A$16:$B$23,2,FALSE),0)</f>
        <v>0</v>
      </c>
      <c r="DZ84" s="47">
        <f>versenyek!$OW$11*IFERROR(VLOOKUP(VLOOKUP($A84,versenyek!OV:OX,3,FALSE),szabalyok!$A$16:$B$23,2,FALSE),0)</f>
        <v>0</v>
      </c>
      <c r="EA84" s="47">
        <f>versenyek!$OZ$11*IFERROR(VLOOKUP(VLOOKUP($A84,versenyek!OY:PA,3,FALSE),szabalyok!$A$16:$B$23,2,FALSE),0)</f>
        <v>0</v>
      </c>
      <c r="EB84" s="47">
        <f>versenyek!$PC$11*IFERROR(VLOOKUP(VLOOKUP($A84,versenyek!PB:PD,3,FALSE),szabalyok!$A$16:$B$23,2,FALSE),0)</f>
        <v>0</v>
      </c>
      <c r="EC84" s="47">
        <f>versenyek!$PF$11*IFERROR(VLOOKUP(VLOOKUP($A84,versenyek!PE:PG,3,FALSE),szabalyok!$A$16:$B$23,2,FALSE),0)</f>
        <v>0</v>
      </c>
      <c r="ED84" s="47">
        <f>versenyek!$PI$11*IFERROR(VLOOKUP(VLOOKUP($A84,versenyek!PH:PJ,3,FALSE),szabalyok!$A$16:$B$23,2,FALSE),0)</f>
        <v>0</v>
      </c>
      <c r="EE84" s="47">
        <f>versenyek!$PL$11*IFERROR(VLOOKUP(VLOOKUP($A84,versenyek!PK:PM,3,FALSE),szabalyok!$A$16:$B$23,2,FALSE),0)</f>
        <v>0</v>
      </c>
      <c r="EF84" s="47">
        <f>versenyek!$PO$11*IFERROR(VLOOKUP(VLOOKUP($A84,versenyek!PN:PP,3,FALSE),szabalyok!$A$16:$B$23,2,FALSE),0)</f>
        <v>0</v>
      </c>
      <c r="EG84" s="47">
        <f>versenyek!$PR$11*IFERROR(VLOOKUP(VLOOKUP($A84,versenyek!PQ:PS,3,FALSE),szabalyok!$A$16:$B$23,2,FALSE),0)</f>
        <v>0</v>
      </c>
      <c r="EH84" s="47">
        <f>versenyek!$PU$11*IFERROR(VLOOKUP(VLOOKUP($A84,versenyek!PT:PV,3,FALSE),szabalyok!$A$16:$B$23,2,FALSE),0)</f>
        <v>0</v>
      </c>
      <c r="EI84" s="47">
        <f>versenyek!$PX$11*IFERROR(VLOOKUP(VLOOKUP($A84,versenyek!PW:PY,3,FALSE),szabalyok!$A$16:$B$23,2,FALSE),0)</f>
        <v>0</v>
      </c>
      <c r="EJ84" s="47">
        <f>versenyek!$QA$11*IFERROR(VLOOKUP(VLOOKUP($A84,versenyek!PZ:QB,3,FALSE),szabalyok!$A$16:$B$23,2,FALSE),0)</f>
        <v>0</v>
      </c>
      <c r="EK84" s="47">
        <f>versenyek!$QD$11*IFERROR(VLOOKUP(VLOOKUP($A84,versenyek!QC:QE,3,FALSE),szabalyok!$A$16:$B$23,2,FALSE),0)</f>
        <v>0</v>
      </c>
      <c r="EL84" s="47">
        <f>versenyek!$QG$11*IFERROR(VLOOKUP(VLOOKUP($A84,versenyek!QF:QH,3,FALSE),szabalyok!$A$16:$B$23,2,FALSE),0)</f>
        <v>0</v>
      </c>
      <c r="EM84" s="47">
        <f>versenyek!$QJ$11*IFERROR(VLOOKUP(VLOOKUP($A84,versenyek!QI:QK,3,FALSE),szabalyok!$A$16:$B$23,2,FALSE),0)</f>
        <v>0</v>
      </c>
      <c r="EN84" s="47">
        <f>versenyek!$QM$11*IFERROR(VLOOKUP(VLOOKUP($A84,versenyek!QL:QN,3,FALSE),szabalyok!$A$16:$B$23,2,FALSE),0)</f>
        <v>0</v>
      </c>
      <c r="EO84" s="47">
        <f>versenyek!$QP$11*IFERROR(VLOOKUP(VLOOKUP($A84,versenyek!QO:QQ,3,FALSE),szabalyok!$A$16:$B$23,2,FALSE),0)</f>
        <v>0</v>
      </c>
      <c r="EP84" s="47">
        <f>versenyek!$QS$11*IFERROR(VLOOKUP(VLOOKUP($A84,versenyek!QR:QT,3,FALSE),szabalyok!$A$16:$B$23,2,FALSE),0)</f>
        <v>0</v>
      </c>
      <c r="EQ84" s="47">
        <f>versenyek!$QV$11*IFERROR(VLOOKUP(VLOOKUP($A84,versenyek!QU:QW,3,FALSE),szabalyok!$A$16:$B$23,2,FALSE),0)</f>
        <v>0</v>
      </c>
      <c r="ER84" s="47">
        <f>versenyek!$RE$11*IFERROR(VLOOKUP(VLOOKUP($A84,versenyek!RD:RF,3,FALSE),szabalyok!$A$16:$B$23,2,FALSE),0)</f>
        <v>0</v>
      </c>
      <c r="ES84" s="47">
        <f>versenyek!$RH$11*IFERROR(VLOOKUP(VLOOKUP($A84,versenyek!RG:RI,3,FALSE),szabalyok!$A$16:$B$23,2,FALSE),0)</f>
        <v>0</v>
      </c>
      <c r="ET84" s="47">
        <f>versenyek!$RK$11*IFERROR(VLOOKUP(VLOOKUP($A84,versenyek!RJ:RL,3,FALSE),szabalyok!$A$16:$B$23,2,FALSE),0)</f>
        <v>0</v>
      </c>
      <c r="EU84" s="47">
        <f>versenyek!$RN$11*IFERROR(VLOOKUP(VLOOKUP($A84,versenyek!RM:RO,3,FALSE),szabalyok!$A$16:$B$23,2,FALSE),0)</f>
        <v>0</v>
      </c>
      <c r="EV84" s="47">
        <f>versenyek!$RQ$11*IFERROR(VLOOKUP(VLOOKUP($A84,versenyek!RP:RR,3,FALSE),szabalyok!$A$16:$B$23,2,FALSE),0)</f>
        <v>0</v>
      </c>
      <c r="EW84" s="47">
        <f>versenyek!$RT$11*IFERROR(VLOOKUP(VLOOKUP($A84,versenyek!RS:RU,3,FALSE),szabalyok!$A$16:$B$23,2,FALSE),0)</f>
        <v>0</v>
      </c>
      <c r="EX84" s="47">
        <f>versenyek!$RW$11*IFERROR(VLOOKUP(VLOOKUP($A84,versenyek!RV:RX,3,FALSE),szabalyok!$A$16:$B$23,2,FALSE),0)</f>
        <v>0</v>
      </c>
      <c r="EY84" s="47">
        <f>versenyek!$RZ$11*IFERROR(VLOOKUP(VLOOKUP($A84,versenyek!RY:SA,3,FALSE),szabalyok!$A$16:$B$23,2,FALSE),0)</f>
        <v>0</v>
      </c>
      <c r="EZ84" s="47">
        <f>versenyek!$SC$11*IFERROR(VLOOKUP(VLOOKUP($A84,versenyek!SB:SD,3,FALSE),szabalyok!$A$16:$B$23,2,FALSE),0)</f>
        <v>0</v>
      </c>
      <c r="FA84" s="47">
        <f>versenyek!$SF$11*IFERROR(VLOOKUP(VLOOKUP($A84,versenyek!SE:SG,3,FALSE),szabalyok!$A$16:$B$23,2,FALSE),0)</f>
        <v>0</v>
      </c>
      <c r="FB84" s="47">
        <f>versenyek!$SI$11*IFERROR(VLOOKUP(VLOOKUP($A84,versenyek!SH:SJ,3,FALSE),szabalyok!$A$16:$B$23,2,FALSE),0)</f>
        <v>0</v>
      </c>
      <c r="FC84" s="47">
        <f>versenyek!$SL$11*IFERROR(VLOOKUP(VLOOKUP($A84,versenyek!SK:SM,3,FALSE),szabalyok!$A$16:$B$23,2,FALSE),0)</f>
        <v>0</v>
      </c>
      <c r="FD84" s="47">
        <f>versenyek!$SO$11*IFERROR(VLOOKUP(VLOOKUP($A84,versenyek!SN:SP,3,FALSE),szabalyok!$A$16:$B$23,2,FALSE),0)</f>
        <v>0</v>
      </c>
      <c r="FE84" s="47">
        <f>versenyek!$SR$11*IFERROR(VLOOKUP(VLOOKUP($A84,versenyek!SQ:SS,3,FALSE),szabalyok!$A$16:$B$23,2,FALSE),0)</f>
        <v>0</v>
      </c>
      <c r="FF84" s="47">
        <f>versenyek!$SU$11*IFERROR(VLOOKUP(VLOOKUP($A84,versenyek!ST:SV,3,FALSE),szabalyok!$A$16:$B$23,2,FALSE),0)</f>
        <v>0</v>
      </c>
      <c r="FG84" s="47">
        <f>versenyek!$SX$11*IFERROR(VLOOKUP(VLOOKUP($A84,versenyek!SW:SY,3,FALSE),szabalyok!$A$16:$B$23,2,FALSE),0)</f>
        <v>0</v>
      </c>
      <c r="FH84" s="47">
        <f>versenyek!$TA$11*IFERROR(VLOOKUP(VLOOKUP($A84,versenyek!SZ:TB,3,FALSE),szabalyok!$A$16:$B$23,2,FALSE),0)</f>
        <v>0</v>
      </c>
      <c r="FI84" s="47">
        <f>versenyek!$TD$11*IFERROR(VLOOKUP(VLOOKUP($A84,versenyek!TC:TE,3,FALSE),szabalyok!$A$16:$B$23,2,FALSE),0)</f>
        <v>0</v>
      </c>
      <c r="FJ84" s="47">
        <f>versenyek!$TG$11*IFERROR(VLOOKUP(VLOOKUP($A84,versenyek!TF:TH,3,FALSE),szabalyok!$A$16:$B$23,2,FALSE),0)</f>
        <v>0</v>
      </c>
      <c r="FK84" s="47">
        <f>versenyek!$TJ$11*IFERROR(VLOOKUP(VLOOKUP($A84,versenyek!TI:TK,3,FALSE),szabalyok!$A$16:$B$23,2,FALSE),0)</f>
        <v>0</v>
      </c>
      <c r="FL84" s="47">
        <f>versenyek!$TM$11*IFERROR(VLOOKUP(VLOOKUP($A84,versenyek!TL:TN,3,FALSE),szabalyok!$A$16:$B$23,2,FALSE),0)</f>
        <v>0</v>
      </c>
      <c r="FM84" s="47">
        <f>versenyek!$TP$11*IFERROR(VLOOKUP(VLOOKUP($A84,versenyek!TO:TQ,3,FALSE),szabalyok!$A$16:$B$23,2,FALSE),0)</f>
        <v>0</v>
      </c>
      <c r="FN84" s="47">
        <f>versenyek!$TS$11*IFERROR(VLOOKUP(VLOOKUP($A84,versenyek!TR:TT,3,FALSE),szabalyok!$A$16:$B$23,2,FALSE),0)</f>
        <v>0</v>
      </c>
      <c r="FO84" s="47"/>
      <c r="FP84" s="235">
        <f t="shared" si="2"/>
        <v>0</v>
      </c>
    </row>
    <row r="85" spans="1:172">
      <c r="A85" s="1" t="s">
        <v>1263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>
        <f>versenyek!$CK$11*IFERROR(VLOOKUP(VLOOKUP($A85,versenyek!CJ:CL,3,FALSE),szabalyok!$A$16:$B$23,2,FALSE),0)</f>
        <v>0</v>
      </c>
      <c r="AD85" s="47">
        <f>versenyek!$CN$11*IFERROR(VLOOKUP(VLOOKUP($A85,versenyek!CM:CO,3,FALSE),szabalyok!$A$16:$B$23,2,FALSE),0)</f>
        <v>0</v>
      </c>
      <c r="AE85" s="47">
        <f>versenyek!$CQ$11*IFERROR(VLOOKUP(VLOOKUP($A85,versenyek!CP:CR,3,FALSE),szabalyok!$A$16:$B$23,2,FALSE),0)</f>
        <v>0</v>
      </c>
      <c r="AF85" s="47">
        <f>versenyek!$CT$11*IFERROR(VLOOKUP(VLOOKUP($A85,versenyek!CS:CU,3,FALSE),szabalyok!$A$16:$B$23,2,FALSE),0)</f>
        <v>0</v>
      </c>
      <c r="AG85" s="47">
        <f>versenyek!$CW$11*IFERROR(VLOOKUP(VLOOKUP($A85,versenyek!CV:CX,3,FALSE),szabalyok!$A$16:$B$23,2,FALSE),0)</f>
        <v>0</v>
      </c>
      <c r="AH85" s="47">
        <f>versenyek!$CZ$11*IFERROR(VLOOKUP(VLOOKUP($A85,versenyek!CY:DA,3,FALSE),szabalyok!$A$16:$B$23,2,FALSE),0)</f>
        <v>0</v>
      </c>
      <c r="AI85" s="47">
        <f>versenyek!$DC$11*IFERROR(VLOOKUP(VLOOKUP($A85,versenyek!DB:DD,3,FALSE),szabalyok!$A$16:$B$23,2,FALSE),0)</f>
        <v>0</v>
      </c>
      <c r="AJ85" s="47">
        <f>versenyek!$DF$11*IFERROR(VLOOKUP(VLOOKUP($A85,versenyek!DE:DG,3,FALSE),szabalyok!$A$16:$B$23,2,FALSE),0)</f>
        <v>0</v>
      </c>
      <c r="AK85" s="47">
        <f>versenyek!$DI$11*IFERROR(VLOOKUP(VLOOKUP($A85,versenyek!DH:DJ,3,FALSE),szabalyok!$A$16:$B$23,2,FALSE),0)</f>
        <v>0</v>
      </c>
      <c r="AL85" s="47">
        <f>versenyek!$DL$11*IFERROR(VLOOKUP(VLOOKUP($A85,versenyek!DK:DM,3,FALSE),szabalyok!$A$16:$B$23,2,FALSE),0)</f>
        <v>0</v>
      </c>
      <c r="AM85" s="47">
        <f>versenyek!$DR$11*IFERROR(VLOOKUP(VLOOKUP($A85,versenyek!DQ:DS,3,FALSE),szabalyok!$A$16:$B$23,2,FALSE),0)</f>
        <v>0</v>
      </c>
      <c r="AN85" s="47">
        <f>versenyek!$DU$11*IFERROR(VLOOKUP(VLOOKUP($A85,versenyek!DT:DV,3,FALSE),szabalyok!$A$16:$B$23,2,FALSE),0)</f>
        <v>0</v>
      </c>
      <c r="AO85" s="47">
        <f>versenyek!$DO$11*IFERROR(VLOOKUP(VLOOKUP($A85,versenyek!DN:DP,3,FALSE),szabalyok!$A$16:$B$23,2,FALSE),0)</f>
        <v>0</v>
      </c>
      <c r="AP85" s="47">
        <f>versenyek!$DX$11*IFERROR(VLOOKUP(VLOOKUP($A85,versenyek!DW:DY,3,FALSE),szabalyok!$A$16:$B$23,2,FALSE),0)</f>
        <v>0</v>
      </c>
      <c r="AQ85" s="47" t="e">
        <f>versenyek!$EA$11*IFERROR(VLOOKUP(VLOOKUP($A85,versenyek!DZ:EB,3,FALSE),szabalyok!$A$16:$B$23,2,FALSE),0)</f>
        <v>#DIV/0!</v>
      </c>
      <c r="AR85" s="47" t="e">
        <f>versenyek!$ED$11*IFERROR(VLOOKUP(VLOOKUP($A85,versenyek!EC:EE,3,FALSE),szabalyok!$A$16:$B$23,2,FALSE),0)</f>
        <v>#DIV/0!</v>
      </c>
      <c r="AS85" s="47">
        <f>versenyek!$EG$11*IFERROR(VLOOKUP(VLOOKUP($A85,versenyek!EF:EH,3,FALSE),szabalyok!$A$16:$B$23,2,FALSE),0)</f>
        <v>0</v>
      </c>
      <c r="AT85" s="47">
        <f>versenyek!$EJ$11*IFERROR(VLOOKUP(VLOOKUP($A85,versenyek!EI:EK,3,FALSE),szabalyok!$A$16:$B$23,2,FALSE),0)</f>
        <v>0</v>
      </c>
      <c r="AU85" s="47">
        <f>versenyek!$EM$11*IFERROR(VLOOKUP(VLOOKUP($A85,versenyek!EL:EN,3,FALSE),szabalyok!$A$16:$B$23,2,FALSE),0)</f>
        <v>0</v>
      </c>
      <c r="AV85" s="47">
        <f>versenyek!$EP$11*IFERROR(VLOOKUP(VLOOKUP($A85,versenyek!EO:EQ,3,FALSE),szabalyok!$A$16:$B$23,2,FALSE),0)</f>
        <v>0</v>
      </c>
      <c r="AW85" s="47">
        <f>versenyek!$EY$11*IFERROR(VLOOKUP(VLOOKUP($A85,versenyek!EX:EZ,3,FALSE),szabalyok!$A$16:$B$23,2,FALSE),0)</f>
        <v>0</v>
      </c>
      <c r="AX85" s="47">
        <f>versenyek!$FB$11*IFERROR(VLOOKUP(VLOOKUP($A85,versenyek!FA:FC,3,FALSE),szabalyok!$A$16:$B$23,2,FALSE),0)</f>
        <v>0</v>
      </c>
      <c r="AY85" s="47">
        <f>versenyek!$FE$11*IFERROR(VLOOKUP(VLOOKUP($A85,versenyek!FD:FF,3,FALSE),szabalyok!$A$16:$B$23,2,FALSE),0)</f>
        <v>0</v>
      </c>
      <c r="AZ85" s="47">
        <f>versenyek!$FH$11*IFERROR(VLOOKUP(VLOOKUP($A85,versenyek!FG:FI,3,FALSE),szabalyok!$A$16:$B$23,2,FALSE),0)</f>
        <v>0</v>
      </c>
      <c r="BA85" s="47">
        <f>versenyek!$FK$11*IFERROR(VLOOKUP(VLOOKUP($A85,versenyek!FJ:FL,3,FALSE),szabalyok!$A$16:$B$23,2,FALSE),0)</f>
        <v>0</v>
      </c>
      <c r="BB85" s="47">
        <f>versenyek!$FN$11*IFERROR(VLOOKUP(VLOOKUP($A85,versenyek!FM:FO,3,FALSE),szabalyok!$A$16:$B$23,2,FALSE),0)</f>
        <v>0</v>
      </c>
      <c r="BC85" s="47">
        <f>versenyek!$FQ$11*IFERROR(VLOOKUP(VLOOKUP($A85,versenyek!FP:FR,3,FALSE),szabalyok!$A$16:$B$23,2,FALSE),0)</f>
        <v>0</v>
      </c>
      <c r="BD85" s="47">
        <f>versenyek!$FT$11*IFERROR(VLOOKUP(VLOOKUP($A85,versenyek!FS:FU,3,FALSE),szabalyok!$A$16:$B$23,2,FALSE),0)</f>
        <v>0</v>
      </c>
      <c r="BE85" s="47">
        <f>versenyek!$FW$11*IFERROR(VLOOKUP(VLOOKUP($A85,versenyek!FV:FX,3,FALSE),szabalyok!$A$16:$B$23,2,FALSE),0)</f>
        <v>0</v>
      </c>
      <c r="BF85" s="47">
        <f>versenyek!$FZ$11*IFERROR(VLOOKUP(VLOOKUP($A85,versenyek!FY:GA,3,FALSE),szabalyok!$A$16:$B$23,2,FALSE),0)</f>
        <v>0</v>
      </c>
      <c r="BG85" s="47">
        <f>versenyek!$GC$11*IFERROR(VLOOKUP(VLOOKUP($A85,versenyek!GB:GD,3,FALSE),szabalyok!$A$16:$B$23,2,FALSE),0)</f>
        <v>0</v>
      </c>
      <c r="BH85" s="47">
        <f>versenyek!$GF$11*IFERROR(VLOOKUP(VLOOKUP($A85,versenyek!GE:GG,3,FALSE),szabalyok!$A$16:$B$23,2,FALSE),0)</f>
        <v>0</v>
      </c>
      <c r="BI85" s="47">
        <f>versenyek!$GI$11*IFERROR(VLOOKUP(VLOOKUP($A85,versenyek!GH:GJ,3,FALSE),szabalyok!$A$16:$B$23,2,FALSE),0)</f>
        <v>0</v>
      </c>
      <c r="BJ85" s="47">
        <f>versenyek!$GL$11*IFERROR(VLOOKUP(VLOOKUP($A85,versenyek!GK:GM,3,FALSE),szabalyok!$A$16:$B$23,2,FALSE),0)</f>
        <v>0</v>
      </c>
      <c r="BK85" s="47">
        <f>versenyek!$GO$11*IFERROR(VLOOKUP(VLOOKUP($A85,versenyek!GN:GP,3,FALSE),szabalyok!$A$16:$B$23,2,FALSE),0)</f>
        <v>0</v>
      </c>
      <c r="BL85" s="47">
        <f>versenyek!$GR$11*IFERROR(VLOOKUP(VLOOKUP($A85,versenyek!GQ:GS,3,FALSE),szabalyok!$A$16:$B$23,2,FALSE),0)</f>
        <v>0</v>
      </c>
      <c r="BM85" s="47">
        <f>versenyek!$GX$11*IFERROR(VLOOKUP(VLOOKUP($A85,versenyek!GW:GY,3,FALSE),szabalyok!$A$16:$B$23,2,FALSE),0)</f>
        <v>0</v>
      </c>
      <c r="BN85" s="47">
        <f>versenyek!$GX$11*IFERROR(VLOOKUP(VLOOKUP($A85,versenyek!GX:GZ,3,FALSE),szabalyok!$A$16:$B$23,2,FALSE),0)</f>
        <v>0</v>
      </c>
      <c r="BO85" s="47">
        <f>versenyek!$HD$11*IFERROR(VLOOKUP(VLOOKUP($A85,versenyek!HC:HE,3,FALSE),szabalyok!$A$16:$B$23,2,FALSE),0)</f>
        <v>0</v>
      </c>
      <c r="BP85" s="47">
        <f>versenyek!$HG$11*IFERROR(VLOOKUP(VLOOKUP($A85,versenyek!HF:HH,3,FALSE),szabalyok!$A$16:$B$23,2,FALSE),0)</f>
        <v>0</v>
      </c>
      <c r="BQ85" s="47">
        <f>versenyek!$HJ$11*IFERROR(VLOOKUP(VLOOKUP($A85,versenyek!HI:HK,3,FALSE),szabalyok!$A$16:$B$23,2,FALSE),0)</f>
        <v>0</v>
      </c>
      <c r="BR85" s="47">
        <f>versenyek!$HM$11*IFERROR(VLOOKUP(VLOOKUP($A85,versenyek!HL:HN,3,FALSE),szabalyok!$A$16:$B$23,2,FALSE),0)</f>
        <v>0</v>
      </c>
      <c r="BS85" s="47">
        <f>versenyek!$HP$11*IFERROR(VLOOKUP(VLOOKUP($A85,versenyek!HO:HQ,3,FALSE),szabalyok!$A$16:$B$23,2,FALSE),0)</f>
        <v>0</v>
      </c>
      <c r="BT85" s="47">
        <f>versenyek!$HS$11*IFERROR(VLOOKUP(VLOOKUP($A85,versenyek!HR:HT,3,FALSE),szabalyok!$A$16:$B$23,2,FALSE),0)</f>
        <v>0</v>
      </c>
      <c r="BU85" s="47">
        <f>versenyek!$HV$11*IFERROR(VLOOKUP(VLOOKUP($A85,versenyek!HU:HW,3,FALSE),szabalyok!$A$16:$B$23,2,FALSE),0)</f>
        <v>0</v>
      </c>
      <c r="BV85" s="47">
        <f>versenyek!$HY$11*IFERROR(VLOOKUP(VLOOKUP($A85,versenyek!HX:HZ,3,FALSE),szabalyok!$A$16:$B$23,2,FALSE),0)</f>
        <v>0</v>
      </c>
      <c r="BW85" s="47">
        <f>versenyek!$IB$11*IFERROR(VLOOKUP(VLOOKUP($A85,versenyek!IA:IC,3,FALSE),szabalyok!$A$16:$B$23,2,FALSE),0)</f>
        <v>0</v>
      </c>
      <c r="BX85" s="47">
        <f>versenyek!$IE$11*IFERROR(VLOOKUP(VLOOKUP($A85,versenyek!ID:IF,3,FALSE),szabalyok!$A$16:$B$23,2,FALSE),0)</f>
        <v>0</v>
      </c>
      <c r="BY85" s="47">
        <f>versenyek!$IH$11*IFERROR(VLOOKUP(VLOOKUP($A85,versenyek!IG:II,3,FALSE),szabalyok!$A$16:$B$23,2,FALSE),0)</f>
        <v>0</v>
      </c>
      <c r="BZ85" s="47">
        <f>versenyek!$IK$11*IFERROR(VLOOKUP(VLOOKUP($A85,versenyek!IJ:IL,3,FALSE),szabalyok!$A$16:$B$23,2,FALSE),0)</f>
        <v>0</v>
      </c>
      <c r="CA85" s="47">
        <f>versenyek!$IN$11*IFERROR(VLOOKUP(VLOOKUP($A85,versenyek!IM:IO,3,FALSE),szabalyok!$A$16:$B$23,2,FALSE),0)</f>
        <v>0</v>
      </c>
      <c r="CB85" s="47">
        <f>versenyek!$IW$11*IFERROR(VLOOKUP(VLOOKUP($A85,versenyek!IV:IX,3,FALSE),szabalyok!$A$16:$B$23,2,FALSE),0)</f>
        <v>0</v>
      </c>
      <c r="CC85" s="47">
        <f>versenyek!$IZ$11*IFERROR(VLOOKUP(VLOOKUP($A85,versenyek!IY:JA,3,FALSE),szabalyok!$A$16:$B$23,2,FALSE),0)</f>
        <v>0</v>
      </c>
      <c r="CD85" s="47">
        <f>versenyek!$JC$11*IFERROR(VLOOKUP(VLOOKUP($A85,versenyek!JB:JD,3,FALSE),szabalyok!$A$16:$B$23,2,FALSE),0)</f>
        <v>0</v>
      </c>
      <c r="CE85" s="47">
        <f>versenyek!$JF$11*IFERROR(VLOOKUP(VLOOKUP($A85,versenyek!JE:JG,3,FALSE),szabalyok!$A$16:$B$23,2,FALSE),0)</f>
        <v>0</v>
      </c>
      <c r="CF85" s="47">
        <f>versenyek!$JI$11*IFERROR(VLOOKUP(VLOOKUP($A85,versenyek!JH:JJ,3,FALSE),szabalyok!$A$16:$B$23,2,FALSE),0)</f>
        <v>0</v>
      </c>
      <c r="CG85" s="47">
        <f>versenyek!$JL$11*IFERROR(VLOOKUP(VLOOKUP($A85,versenyek!JK:JM,3,FALSE),szabalyok!$A$16:$B$23,2,FALSE),0)</f>
        <v>95.497204685086629</v>
      </c>
      <c r="CH85" s="47">
        <f>versenyek!$JO$11*IFERROR(VLOOKUP(VLOOKUP($A85,versenyek!JN:JP,3,FALSE),szabalyok!$A$16:$B$23,2,FALSE),0)</f>
        <v>0</v>
      </c>
      <c r="CI85" s="47">
        <f>versenyek!$JR$11*IFERROR(VLOOKUP(VLOOKUP($A85,versenyek!JQ:JS,3,FALSE),szabalyok!$A$16:$B$23,2,FALSE),0)</f>
        <v>0</v>
      </c>
      <c r="CJ85" s="47">
        <f>versenyek!$JU$11*IFERROR(VLOOKUP(VLOOKUP($A85,versenyek!JT:JV,3,FALSE),szabalyok!$A$16:$B$23,2,FALSE),0)</f>
        <v>0</v>
      </c>
      <c r="CK85" s="47">
        <f>versenyek!$JR$11*IFERROR(VLOOKUP(VLOOKUP($A85,versenyek!JW:JY,3,FALSE),szabalyok!$A$16:$B$23,2,FALSE),0)</f>
        <v>0</v>
      </c>
      <c r="CL85" s="47">
        <f>versenyek!$KA$11*IFERROR(VLOOKUP(VLOOKUP($A85,versenyek!JZ:KB,3,FALSE),szabalyok!$A$16:$B$23,2,FALSE),0)</f>
        <v>0</v>
      </c>
      <c r="CM85" s="47">
        <f>versenyek!$KD$11*IFERROR(VLOOKUP(VLOOKUP($A85,versenyek!KC:KE,3,FALSE),szabalyok!$A$16:$B$23,2,FALSE),0)</f>
        <v>0</v>
      </c>
      <c r="CN85" s="47">
        <f>versenyek!$KG$11*IFERROR(VLOOKUP(VLOOKUP($A85,versenyek!KF:KH,3,FALSE),szabalyok!$A$16:$B$23,2,FALSE),0)</f>
        <v>0</v>
      </c>
      <c r="CO85" s="47">
        <f>versenyek!$KJ$11*IFERROR(VLOOKUP(VLOOKUP($A85,versenyek!KI:KK,3,FALSE),szabalyok!$A$16:$B$23,2,FALSE),0)</f>
        <v>0</v>
      </c>
      <c r="CP85" s="47">
        <f>versenyek!$KM$11*IFERROR(VLOOKUP(VLOOKUP($A85,versenyek!KL:KN,3,FALSE),szabalyok!$A$16:$B$23,2,FALSE),0)</f>
        <v>0</v>
      </c>
      <c r="CQ85" s="47">
        <f>versenyek!$KP$11*IFERROR(VLOOKUP(VLOOKUP($A85,versenyek!KO:KQ,3,FALSE),szabalyok!$A$16:$B$23,2,FALSE),0)</f>
        <v>0</v>
      </c>
      <c r="CR85" s="47">
        <f>versenyek!$KS$11*IFERROR(VLOOKUP(VLOOKUP($A85,versenyek!KR:KT,3,FALSE),szabalyok!$A$16:$B$23,2,FALSE),0)</f>
        <v>0</v>
      </c>
      <c r="CS85" s="47">
        <f>versenyek!$KV$11*IFERROR(VLOOKUP(VLOOKUP($A85,versenyek!KU:KW,3,FALSE),szabalyok!$A$16:$B$23,2,FALSE),0)</f>
        <v>0</v>
      </c>
      <c r="CT85" s="47">
        <f>versenyek!$KY$11*IFERROR(VLOOKUP(VLOOKUP($A85,versenyek!KX:KZ,3,FALSE),szabalyok!$A$16:$B$23,2,FALSE),0)</f>
        <v>0</v>
      </c>
      <c r="CU85" s="47">
        <f>versenyek!$LB$11*IFERROR(VLOOKUP(VLOOKUP($A85,versenyek!LA:LC,3,FALSE),szabalyok!$A$16:$B$23,2,FALSE),0)</f>
        <v>0</v>
      </c>
      <c r="CV85" s="47">
        <f>versenyek!$LE$11*IFERROR(VLOOKUP(VLOOKUP($A85,versenyek!LD:LF,3,FALSE),szabalyok!$A$16:$B$23,2,FALSE),0)</f>
        <v>0</v>
      </c>
      <c r="CW85" s="47">
        <f>versenyek!$LH$11*IFERROR(VLOOKUP(VLOOKUP($A85,versenyek!LG:LI,3,FALSE),szabalyok!$A$16:$B$23,2,FALSE),0)</f>
        <v>0</v>
      </c>
      <c r="CX85" s="47">
        <f>versenyek!$LK$11*IFERROR(VLOOKUP(VLOOKUP($A85,versenyek!LJ:LL,3,FALSE),szabalyok!$A$16:$B$23,2,FALSE),0)</f>
        <v>0</v>
      </c>
      <c r="CY85" s="47">
        <f>versenyek!$LN$11*IFERROR(VLOOKUP(VLOOKUP($A85,versenyek!LM:LO,3,FALSE),szabalyok!$A$16:$B$23,2,FALSE),0)</f>
        <v>0</v>
      </c>
      <c r="CZ85" s="47">
        <f>versenyek!$LQ$11*IFERROR(VLOOKUP(VLOOKUP($A85,versenyek!LP:LR,3,FALSE),szabalyok!$A$16:$B$23,2,FALSE),0)</f>
        <v>0</v>
      </c>
      <c r="DA85" s="47">
        <f>versenyek!$LT$11*IFERROR(VLOOKUP(VLOOKUP($A85,versenyek!LS:LU,3,FALSE),szabalyok!$A$16:$B$23,2,FALSE),0)</f>
        <v>0</v>
      </c>
      <c r="DB85" s="47">
        <f>versenyek!$LW$11*IFERROR(VLOOKUP(VLOOKUP($A85,versenyek!LV:LX,3,FALSE),szabalyok!$A$16:$B$23,2,FALSE),0)</f>
        <v>0</v>
      </c>
      <c r="DC85" s="47">
        <f>versenyek!$LZ$11*IFERROR(VLOOKUP(VLOOKUP($A85,versenyek!LY:MA,3,FALSE),szabalyok!$A$16:$B$23,2,FALSE),0)</f>
        <v>0</v>
      </c>
      <c r="DD85" s="47">
        <f>versenyek!$MC$11*IFERROR(VLOOKUP(VLOOKUP($A85,versenyek!MB:MD,3,FALSE),szabalyok!$A$16:$B$23,2,FALSE),0)</f>
        <v>0</v>
      </c>
      <c r="DE85" s="47">
        <f>versenyek!$ML$11*IFERROR(VLOOKUP(VLOOKUP($A85,versenyek!MK:MM,3,FALSE),szabalyok!$A$16:$B$23,2,FALSE),0)</f>
        <v>0</v>
      </c>
      <c r="DF85" s="47">
        <f>versenyek!$MO$11*IFERROR(VLOOKUP(VLOOKUP($A85,versenyek!MN:MP,3,FALSE),szabalyok!$A$16:$B$23,2,FALSE),0)</f>
        <v>0</v>
      </c>
      <c r="DG85" s="47">
        <f>versenyek!$MR$11*IFERROR(VLOOKUP(VLOOKUP($A85,versenyek!MQ:MS,3,FALSE),szabalyok!$A$16:$B$23,2,FALSE),0)</f>
        <v>0</v>
      </c>
      <c r="DH85" s="47">
        <f>versenyek!$MU$11*IFERROR(VLOOKUP(VLOOKUP($A85,versenyek!MT:MV,3,FALSE),szabalyok!$A$16:$B$23,2,FALSE),0)</f>
        <v>0</v>
      </c>
      <c r="DI85" s="47">
        <f>versenyek!$MX$11*IFERROR(VLOOKUP(VLOOKUP($A85,versenyek!MW:MY,3,FALSE),szabalyok!$A$16:$B$23,2,FALSE),0)</f>
        <v>0</v>
      </c>
      <c r="DJ85" s="47">
        <f>versenyek!$NA$11*IFERROR(VLOOKUP(VLOOKUP($A85,versenyek!MZ:NB,3,FALSE),szabalyok!$A$16:$B$23,2,FALSE),0)</f>
        <v>0</v>
      </c>
      <c r="DK85" s="47">
        <f>versenyek!$ND$11*IFERROR(VLOOKUP(VLOOKUP($A85,versenyek!NC:NE,3,FALSE),szabalyok!$A$16:$B$23,2,FALSE),0)</f>
        <v>0</v>
      </c>
      <c r="DL85" s="47">
        <f>versenyek!$NG$11*IFERROR(VLOOKUP(VLOOKUP($A85,versenyek!NF:NH,3,FALSE),szabalyok!$A$16:$B$23,2,FALSE),0)</f>
        <v>0</v>
      </c>
      <c r="DM85" s="47">
        <f>versenyek!$NJ$11*IFERROR(VLOOKUP(VLOOKUP($A85,versenyek!NI:NK,3,FALSE),szabalyok!$A$16:$B$23,2,FALSE),0)</f>
        <v>0</v>
      </c>
      <c r="DN85" s="47">
        <f>versenyek!$NM$11*IFERROR(VLOOKUP(VLOOKUP($A85,versenyek!NL:NN,3,FALSE),szabalyok!$A$16:$B$23,2,FALSE),0)</f>
        <v>0</v>
      </c>
      <c r="DO85" s="47">
        <f>versenyek!$NP$11*IFERROR(VLOOKUP(VLOOKUP($A85,versenyek!NO:NQ,3,FALSE),szabalyok!$A$16:$B$23,2,FALSE),0)</f>
        <v>0</v>
      </c>
      <c r="DP85" s="47">
        <f>versenyek!$NS$11*IFERROR(VLOOKUP(VLOOKUP($A85,versenyek!NR:NT,3,FALSE),szabalyok!$A$16:$B$23,2,FALSE),0)</f>
        <v>0</v>
      </c>
      <c r="DQ85" s="47">
        <f>versenyek!$NV$11*IFERROR(VLOOKUP(VLOOKUP($A85,versenyek!NU:NW,3,FALSE),szabalyok!$A$16:$B$23,2,FALSE),0)</f>
        <v>0</v>
      </c>
      <c r="DR85" s="47">
        <f>versenyek!$NY$11*IFERROR(VLOOKUP(VLOOKUP($A85,versenyek!NX:NZ,3,FALSE),szabalyok!$A$16:$B$23,2,FALSE),0)</f>
        <v>0</v>
      </c>
      <c r="DS85" s="47">
        <f>versenyek!$OB$11*IFERROR(VLOOKUP(VLOOKUP($A85,versenyek!OA:OC,3,FALSE),szabalyok!$A$16:$B$23,2,FALSE),0)</f>
        <v>0</v>
      </c>
      <c r="DT85" s="47">
        <f>versenyek!$OE$11*IFERROR(VLOOKUP(VLOOKUP($A85,versenyek!OD:OF,3,FALSE),szabalyok!$A$16:$B$23,2,FALSE),0)</f>
        <v>0</v>
      </c>
      <c r="DU85" s="47">
        <f>versenyek!$OH$11*IFERROR(VLOOKUP(VLOOKUP($A85,versenyek!OG:OI,3,FALSE),szabalyok!$A$16:$B$23,2,FALSE),0)</f>
        <v>0</v>
      </c>
      <c r="DV85" s="47">
        <f>versenyek!$OK$11*IFERROR(VLOOKUP(VLOOKUP($A85,versenyek!OJ:OL,3,FALSE),szabalyok!$A$16:$B$23,2,FALSE),0)</f>
        <v>0</v>
      </c>
      <c r="DW85" s="47">
        <f>versenyek!$ON$11*IFERROR(VLOOKUP(VLOOKUP($A85,versenyek!OM:OO,3,FALSE),szabalyok!$A$16:$B$23,2,FALSE),0)</f>
        <v>0</v>
      </c>
      <c r="DX85" s="47">
        <f>versenyek!$OQ$11*IFERROR(VLOOKUP(VLOOKUP($A85,versenyek!OP:OR,3,FALSE),szabalyok!$A$16:$B$23,2,FALSE),0)</f>
        <v>0</v>
      </c>
      <c r="DY85" s="47">
        <f>versenyek!$OT$11*IFERROR(VLOOKUP(VLOOKUP($A85,versenyek!OS:OU,3,FALSE),szabalyok!$A$16:$B$23,2,FALSE),0)</f>
        <v>0</v>
      </c>
      <c r="DZ85" s="47">
        <f>versenyek!$OW$11*IFERROR(VLOOKUP(VLOOKUP($A85,versenyek!OV:OX,3,FALSE),szabalyok!$A$16:$B$23,2,FALSE),0)</f>
        <v>0</v>
      </c>
      <c r="EA85" s="47">
        <f>versenyek!$OZ$11*IFERROR(VLOOKUP(VLOOKUP($A85,versenyek!OY:PA,3,FALSE),szabalyok!$A$16:$B$23,2,FALSE),0)</f>
        <v>0</v>
      </c>
      <c r="EB85" s="47">
        <f>versenyek!$PC$11*IFERROR(VLOOKUP(VLOOKUP($A85,versenyek!PB:PD,3,FALSE),szabalyok!$A$16:$B$23,2,FALSE),0)</f>
        <v>0</v>
      </c>
      <c r="EC85" s="47">
        <f>versenyek!$PF$11*IFERROR(VLOOKUP(VLOOKUP($A85,versenyek!PE:PG,3,FALSE),szabalyok!$A$16:$B$23,2,FALSE),0)</f>
        <v>0</v>
      </c>
      <c r="ED85" s="47">
        <f>versenyek!$PI$11*IFERROR(VLOOKUP(VLOOKUP($A85,versenyek!PH:PJ,3,FALSE),szabalyok!$A$16:$B$23,2,FALSE),0)</f>
        <v>0</v>
      </c>
      <c r="EE85" s="47">
        <f>versenyek!$PL$11*IFERROR(VLOOKUP(VLOOKUP($A85,versenyek!PK:PM,3,FALSE),szabalyok!$A$16:$B$23,2,FALSE),0)</f>
        <v>0</v>
      </c>
      <c r="EF85" s="47">
        <f>versenyek!$PO$11*IFERROR(VLOOKUP(VLOOKUP($A85,versenyek!PN:PP,3,FALSE),szabalyok!$A$16:$B$23,2,FALSE),0)</f>
        <v>0</v>
      </c>
      <c r="EG85" s="47">
        <f>versenyek!$PR$11*IFERROR(VLOOKUP(VLOOKUP($A85,versenyek!PQ:PS,3,FALSE),szabalyok!$A$16:$B$23,2,FALSE),0)</f>
        <v>0</v>
      </c>
      <c r="EH85" s="47">
        <f>versenyek!$PU$11*IFERROR(VLOOKUP(VLOOKUP($A85,versenyek!PT:PV,3,FALSE),szabalyok!$A$16:$B$23,2,FALSE),0)</f>
        <v>0</v>
      </c>
      <c r="EI85" s="47">
        <f>versenyek!$PX$11*IFERROR(VLOOKUP(VLOOKUP($A85,versenyek!PW:PY,3,FALSE),szabalyok!$A$16:$B$23,2,FALSE),0)</f>
        <v>0</v>
      </c>
      <c r="EJ85" s="47">
        <f>versenyek!$QA$11*IFERROR(VLOOKUP(VLOOKUP($A85,versenyek!PZ:QB,3,FALSE),szabalyok!$A$16:$B$23,2,FALSE),0)</f>
        <v>0</v>
      </c>
      <c r="EK85" s="47">
        <f>versenyek!$QD$11*IFERROR(VLOOKUP(VLOOKUP($A85,versenyek!QC:QE,3,FALSE),szabalyok!$A$16:$B$23,2,FALSE),0)</f>
        <v>0</v>
      </c>
      <c r="EL85" s="47">
        <f>versenyek!$QG$11*IFERROR(VLOOKUP(VLOOKUP($A85,versenyek!QF:QH,3,FALSE),szabalyok!$A$16:$B$23,2,FALSE),0)</f>
        <v>0</v>
      </c>
      <c r="EM85" s="47">
        <f>versenyek!$QJ$11*IFERROR(VLOOKUP(VLOOKUP($A85,versenyek!QI:QK,3,FALSE),szabalyok!$A$16:$B$23,2,FALSE),0)</f>
        <v>0</v>
      </c>
      <c r="EN85" s="47">
        <f>versenyek!$QM$11*IFERROR(VLOOKUP(VLOOKUP($A85,versenyek!QL:QN,3,FALSE),szabalyok!$A$16:$B$23,2,FALSE),0)</f>
        <v>0</v>
      </c>
      <c r="EO85" s="47">
        <f>versenyek!$QP$11*IFERROR(VLOOKUP(VLOOKUP($A85,versenyek!QO:QQ,3,FALSE),szabalyok!$A$16:$B$23,2,FALSE),0)</f>
        <v>0</v>
      </c>
      <c r="EP85" s="47">
        <f>versenyek!$QS$11*IFERROR(VLOOKUP(VLOOKUP($A85,versenyek!QR:QT,3,FALSE),szabalyok!$A$16:$B$23,2,FALSE),0)</f>
        <v>0</v>
      </c>
      <c r="EQ85" s="47">
        <f>versenyek!$QV$11*IFERROR(VLOOKUP(VLOOKUP($A85,versenyek!QU:QW,3,FALSE),szabalyok!$A$16:$B$23,2,FALSE),0)</f>
        <v>0</v>
      </c>
      <c r="ER85" s="47">
        <f>versenyek!$RE$11*IFERROR(VLOOKUP(VLOOKUP($A85,versenyek!RD:RF,3,FALSE),szabalyok!$A$16:$B$23,2,FALSE),0)</f>
        <v>0</v>
      </c>
      <c r="ES85" s="47">
        <f>versenyek!$RH$11*IFERROR(VLOOKUP(VLOOKUP($A85,versenyek!RG:RI,3,FALSE),szabalyok!$A$16:$B$23,2,FALSE),0)</f>
        <v>0</v>
      </c>
      <c r="ET85" s="47">
        <f>versenyek!$RK$11*IFERROR(VLOOKUP(VLOOKUP($A85,versenyek!RJ:RL,3,FALSE),szabalyok!$A$16:$B$23,2,FALSE),0)</f>
        <v>0</v>
      </c>
      <c r="EU85" s="47">
        <f>versenyek!$RN$11*IFERROR(VLOOKUP(VLOOKUP($A85,versenyek!RM:RO,3,FALSE),szabalyok!$A$16:$B$23,2,FALSE),0)</f>
        <v>0</v>
      </c>
      <c r="EV85" s="47">
        <f>versenyek!$RQ$11*IFERROR(VLOOKUP(VLOOKUP($A85,versenyek!RP:RR,3,FALSE),szabalyok!$A$16:$B$23,2,FALSE),0)</f>
        <v>0</v>
      </c>
      <c r="EW85" s="47">
        <f>versenyek!$RT$11*IFERROR(VLOOKUP(VLOOKUP($A85,versenyek!RS:RU,3,FALSE),szabalyok!$A$16:$B$23,2,FALSE),0)</f>
        <v>0</v>
      </c>
      <c r="EX85" s="47">
        <f>versenyek!$RW$11*IFERROR(VLOOKUP(VLOOKUP($A85,versenyek!RV:RX,3,FALSE),szabalyok!$A$16:$B$23,2,FALSE),0)</f>
        <v>0</v>
      </c>
      <c r="EY85" s="47">
        <f>versenyek!$RZ$11*IFERROR(VLOOKUP(VLOOKUP($A85,versenyek!RY:SA,3,FALSE),szabalyok!$A$16:$B$23,2,FALSE),0)</f>
        <v>0</v>
      </c>
      <c r="EZ85" s="47">
        <f>versenyek!$SC$11*IFERROR(VLOOKUP(VLOOKUP($A85,versenyek!SB:SD,3,FALSE),szabalyok!$A$16:$B$23,2,FALSE),0)</f>
        <v>0</v>
      </c>
      <c r="FA85" s="47">
        <f>versenyek!$SF$11*IFERROR(VLOOKUP(VLOOKUP($A85,versenyek!SE:SG,3,FALSE),szabalyok!$A$16:$B$23,2,FALSE),0)</f>
        <v>0</v>
      </c>
      <c r="FB85" s="47">
        <f>versenyek!$SI$11*IFERROR(VLOOKUP(VLOOKUP($A85,versenyek!SH:SJ,3,FALSE),szabalyok!$A$16:$B$23,2,FALSE),0)</f>
        <v>0</v>
      </c>
      <c r="FC85" s="47">
        <f>versenyek!$SL$11*IFERROR(VLOOKUP(VLOOKUP($A85,versenyek!SK:SM,3,FALSE),szabalyok!$A$16:$B$23,2,FALSE),0)</f>
        <v>0</v>
      </c>
      <c r="FD85" s="47">
        <f>versenyek!$SO$11*IFERROR(VLOOKUP(VLOOKUP($A85,versenyek!SN:SP,3,FALSE),szabalyok!$A$16:$B$23,2,FALSE),0)</f>
        <v>0</v>
      </c>
      <c r="FE85" s="47">
        <f>versenyek!$SR$11*IFERROR(VLOOKUP(VLOOKUP($A85,versenyek!SQ:SS,3,FALSE),szabalyok!$A$16:$B$23,2,FALSE),0)</f>
        <v>0</v>
      </c>
      <c r="FF85" s="47">
        <f>versenyek!$SU$11*IFERROR(VLOOKUP(VLOOKUP($A85,versenyek!ST:SV,3,FALSE),szabalyok!$A$16:$B$23,2,FALSE),0)</f>
        <v>0</v>
      </c>
      <c r="FG85" s="47">
        <f>versenyek!$SX$11*IFERROR(VLOOKUP(VLOOKUP($A85,versenyek!SW:SY,3,FALSE),szabalyok!$A$16:$B$23,2,FALSE),0)</f>
        <v>0</v>
      </c>
      <c r="FH85" s="47">
        <f>versenyek!$TA$11*IFERROR(VLOOKUP(VLOOKUP($A85,versenyek!SZ:TB,3,FALSE),szabalyok!$A$16:$B$23,2,FALSE),0)</f>
        <v>0</v>
      </c>
      <c r="FI85" s="47">
        <f>versenyek!$TD$11*IFERROR(VLOOKUP(VLOOKUP($A85,versenyek!TC:TE,3,FALSE),szabalyok!$A$16:$B$23,2,FALSE),0)</f>
        <v>0</v>
      </c>
      <c r="FJ85" s="47">
        <f>versenyek!$TG$11*IFERROR(VLOOKUP(VLOOKUP($A85,versenyek!TF:TH,3,FALSE),szabalyok!$A$16:$B$23,2,FALSE),0)</f>
        <v>0</v>
      </c>
      <c r="FK85" s="47">
        <f>versenyek!$TJ$11*IFERROR(VLOOKUP(VLOOKUP($A85,versenyek!TI:TK,3,FALSE),szabalyok!$A$16:$B$23,2,FALSE),0)</f>
        <v>0</v>
      </c>
      <c r="FL85" s="47">
        <f>versenyek!$TM$11*IFERROR(VLOOKUP(VLOOKUP($A85,versenyek!TL:TN,3,FALSE),szabalyok!$A$16:$B$23,2,FALSE),0)</f>
        <v>0</v>
      </c>
      <c r="FM85" s="47">
        <f>versenyek!$TP$11*IFERROR(VLOOKUP(VLOOKUP($A85,versenyek!TO:TQ,3,FALSE),szabalyok!$A$16:$B$23,2,FALSE),0)</f>
        <v>0</v>
      </c>
      <c r="FN85" s="47">
        <f>versenyek!$TS$11*IFERROR(VLOOKUP(VLOOKUP($A85,versenyek!TR:TT,3,FALSE),szabalyok!$A$16:$B$23,2,FALSE),0)</f>
        <v>0</v>
      </c>
      <c r="FO85" s="47"/>
      <c r="FP85" s="235">
        <f t="shared" si="2"/>
        <v>0</v>
      </c>
    </row>
    <row r="86" spans="1:172">
      <c r="A86" s="1" t="s">
        <v>229</v>
      </c>
      <c r="B86" s="47">
        <v>0</v>
      </c>
      <c r="C86" s="47">
        <v>0</v>
      </c>
      <c r="D86" s="47">
        <v>0</v>
      </c>
      <c r="E86" s="47">
        <v>19.031006285351737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7">
        <v>0</v>
      </c>
      <c r="N86" s="47">
        <v>0</v>
      </c>
      <c r="O86" s="47">
        <v>0</v>
      </c>
      <c r="P86" s="47">
        <v>0</v>
      </c>
      <c r="Q86" s="47">
        <v>0</v>
      </c>
      <c r="R86" s="47">
        <f>versenyek!$BD$11*IFERROR(VLOOKUP(VLOOKUP($A86,versenyek!BC:BE,3,FALSE),szabalyok!$A$16:$B$23,2,FALSE),0)</f>
        <v>0</v>
      </c>
      <c r="S86" s="47">
        <f>versenyek!$BG$11*IFERROR(VLOOKUP(VLOOKUP($A86,versenyek!BF:BH,3,FALSE),szabalyok!$A$16:$B$23,2,FALSE),0)</f>
        <v>0</v>
      </c>
      <c r="T86" s="47">
        <f>versenyek!$BJ$11*IFERROR(VLOOKUP(VLOOKUP($A86,versenyek!BI:BK,3,FALSE),szabalyok!$A$16:$B$23,2,FALSE),0)</f>
        <v>0</v>
      </c>
      <c r="U86" s="47">
        <f>versenyek!$BM$11*IFERROR(VLOOKUP(VLOOKUP($A86,versenyek!BL:BN,3,FALSE),szabalyok!$A$16:$B$23,2,FALSE),0)</f>
        <v>0</v>
      </c>
      <c r="V86" s="47">
        <f>versenyek!$BP$11*IFERROR(VLOOKUP(VLOOKUP($A86,versenyek!BO:BQ,3,FALSE),szabalyok!$A$16:$B$23,2,FALSE),0)</f>
        <v>0</v>
      </c>
      <c r="W86" s="47">
        <f>versenyek!$BS$11*IFERROR(VLOOKUP(VLOOKUP($A86,versenyek!BR:BT,3,FALSE),szabalyok!$A$16:$B$23,2,FALSE),0)</f>
        <v>0</v>
      </c>
      <c r="X86" s="47">
        <f>versenyek!$BV$11*IFERROR(VLOOKUP(VLOOKUP($A86,versenyek!BU:BW,3,FALSE),szabalyok!$A$16:$B$23,2,FALSE),0)</f>
        <v>0</v>
      </c>
      <c r="Y86" s="47">
        <f>versenyek!$BY$11*IFERROR(VLOOKUP(VLOOKUP($A86,versenyek!BX:BZ,3,FALSE),szabalyok!$A$16:$B$23,2,FALSE),0)</f>
        <v>0</v>
      </c>
      <c r="Z86" s="47">
        <f>versenyek!$CB$11*IFERROR(VLOOKUP(VLOOKUP($A86,versenyek!CA:CC,3,FALSE),szabalyok!$A$16:$B$23,2,FALSE),0)</f>
        <v>0</v>
      </c>
      <c r="AA86" s="47">
        <f>versenyek!$CE$11*IFERROR(VLOOKUP(VLOOKUP($A86,versenyek!CD:CF,3,FALSE),szabalyok!$A$16:$B$23,2,FALSE),0)</f>
        <v>0</v>
      </c>
      <c r="AB86" s="47">
        <f>versenyek!$CH$11*IFERROR(VLOOKUP(VLOOKUP($A86,versenyek!CG:CI,3,FALSE),szabalyok!$A$16:$B$23,2,FALSE),0)</f>
        <v>0</v>
      </c>
      <c r="AC86" s="47">
        <f>versenyek!$CK$11*IFERROR(VLOOKUP(VLOOKUP($A86,versenyek!CJ:CL,3,FALSE),szabalyok!$A$16:$B$23,2,FALSE),0)</f>
        <v>0</v>
      </c>
      <c r="AD86" s="47">
        <f>versenyek!$CN$11*IFERROR(VLOOKUP(VLOOKUP($A86,versenyek!CM:CO,3,FALSE),szabalyok!$A$16:$B$23,2,FALSE),0)</f>
        <v>30.640634505843494</v>
      </c>
      <c r="AE86" s="47">
        <f>versenyek!$CQ$11*IFERROR(VLOOKUP(VLOOKUP($A86,versenyek!CP:CR,3,FALSE),szabalyok!$A$16:$B$23,2,FALSE),0)</f>
        <v>0</v>
      </c>
      <c r="AF86" s="47">
        <f>versenyek!$CT$11*IFERROR(VLOOKUP(VLOOKUP($A86,versenyek!CS:CU,3,FALSE),szabalyok!$A$16:$B$23,2,FALSE),0)</f>
        <v>0</v>
      </c>
      <c r="AG86" s="47">
        <f>versenyek!$CW$11*IFERROR(VLOOKUP(VLOOKUP($A86,versenyek!CV:CX,3,FALSE),szabalyok!$A$16:$B$23,2,FALSE),0)</f>
        <v>0</v>
      </c>
      <c r="AH86" s="47">
        <f>versenyek!$CZ$11*IFERROR(VLOOKUP(VLOOKUP($A86,versenyek!CY:DA,3,FALSE),szabalyok!$A$16:$B$23,2,FALSE),0)</f>
        <v>0</v>
      </c>
      <c r="AI86" s="47">
        <f>versenyek!$DC$11*IFERROR(VLOOKUP(VLOOKUP($A86,versenyek!DB:DD,3,FALSE),szabalyok!$A$16:$B$23,2,FALSE),0)</f>
        <v>0</v>
      </c>
      <c r="AJ86" s="47">
        <f>versenyek!$DF$11*IFERROR(VLOOKUP(VLOOKUP($A86,versenyek!DE:DG,3,FALSE),szabalyok!$A$16:$B$23,2,FALSE),0)</f>
        <v>0</v>
      </c>
      <c r="AK86" s="47">
        <f>versenyek!$DI$11*IFERROR(VLOOKUP(VLOOKUP($A86,versenyek!DH:DJ,3,FALSE),szabalyok!$A$16:$B$23,2,FALSE),0)</f>
        <v>0</v>
      </c>
      <c r="AL86" s="47">
        <f>versenyek!$DL$11*IFERROR(VLOOKUP(VLOOKUP($A86,versenyek!DK:DM,3,FALSE),szabalyok!$A$16:$B$23,2,FALSE),0)</f>
        <v>0</v>
      </c>
      <c r="AM86" s="47">
        <f>versenyek!$DR$11*IFERROR(VLOOKUP(VLOOKUP($A86,versenyek!DQ:DS,3,FALSE),szabalyok!$A$16:$B$23,2,FALSE),0)</f>
        <v>0</v>
      </c>
      <c r="AN86" s="47">
        <f>versenyek!$DU$11*IFERROR(VLOOKUP(VLOOKUP($A86,versenyek!DT:DV,3,FALSE),szabalyok!$A$16:$B$23,2,FALSE),0)</f>
        <v>0</v>
      </c>
      <c r="AO86" s="47">
        <f>versenyek!$DO$11*IFERROR(VLOOKUP(VLOOKUP($A86,versenyek!DN:DP,3,FALSE),szabalyok!$A$16:$B$23,2,FALSE),0)</f>
        <v>0</v>
      </c>
      <c r="AP86" s="47">
        <f>versenyek!$DX$11*IFERROR(VLOOKUP(VLOOKUP($A86,versenyek!DW:DY,3,FALSE),szabalyok!$A$16:$B$23,2,FALSE),0)</f>
        <v>13.342956760334429</v>
      </c>
      <c r="AQ86" s="47" t="e">
        <f>versenyek!$EA$11*IFERROR(VLOOKUP(VLOOKUP($A86,versenyek!DZ:EB,3,FALSE),szabalyok!$A$16:$B$23,2,FALSE),0)</f>
        <v>#DIV/0!</v>
      </c>
      <c r="AR86" s="47" t="e">
        <f>versenyek!$ED$11*IFERROR(VLOOKUP(VLOOKUP($A86,versenyek!EC:EE,3,FALSE),szabalyok!$A$16:$B$23,2,FALSE),0)</f>
        <v>#DIV/0!</v>
      </c>
      <c r="AS86" s="47">
        <f>versenyek!$EG$11*IFERROR(VLOOKUP(VLOOKUP($A86,versenyek!EF:EH,3,FALSE),szabalyok!$A$16:$B$23,2,FALSE),0)</f>
        <v>0</v>
      </c>
      <c r="AT86" s="47">
        <f>versenyek!$EJ$11*IFERROR(VLOOKUP(VLOOKUP($A86,versenyek!EI:EK,3,FALSE),szabalyok!$A$16:$B$23,2,FALSE),0)</f>
        <v>0</v>
      </c>
      <c r="AU86" s="47">
        <f>versenyek!$EM$11*IFERROR(VLOOKUP(VLOOKUP($A86,versenyek!EL:EN,3,FALSE),szabalyok!$A$16:$B$23,2,FALSE),0)</f>
        <v>0</v>
      </c>
      <c r="AV86" s="47">
        <f>versenyek!$EP$11*IFERROR(VLOOKUP(VLOOKUP($A86,versenyek!EO:EQ,3,FALSE),szabalyok!$A$16:$B$23,2,FALSE),0)</f>
        <v>0</v>
      </c>
      <c r="AW86" s="47">
        <f>versenyek!$EY$11*IFERROR(VLOOKUP(VLOOKUP($A86,versenyek!EX:EZ,3,FALSE),szabalyok!$A$16:$B$23,2,FALSE),0)</f>
        <v>0</v>
      </c>
      <c r="AX86" s="47">
        <f>versenyek!$FB$11*IFERROR(VLOOKUP(VLOOKUP($A86,versenyek!FA:FC,3,FALSE),szabalyok!$A$16:$B$23,2,FALSE),0)</f>
        <v>0</v>
      </c>
      <c r="AY86" s="47">
        <f>versenyek!$FE$11*IFERROR(VLOOKUP(VLOOKUP($A86,versenyek!FD:FF,3,FALSE),szabalyok!$A$16:$B$23,2,FALSE),0)</f>
        <v>0</v>
      </c>
      <c r="AZ86" s="47">
        <f>versenyek!$FH$11*IFERROR(VLOOKUP(VLOOKUP($A86,versenyek!FG:FI,3,FALSE),szabalyok!$A$16:$B$23,2,FALSE),0)</f>
        <v>0</v>
      </c>
      <c r="BA86" s="47">
        <f>versenyek!$FK$11*IFERROR(VLOOKUP(VLOOKUP($A86,versenyek!FJ:FL,3,FALSE),szabalyok!$A$16:$B$23,2,FALSE),0)</f>
        <v>0</v>
      </c>
      <c r="BB86" s="47">
        <f>versenyek!$FN$11*IFERROR(VLOOKUP(VLOOKUP($A86,versenyek!FM:FO,3,FALSE),szabalyok!$A$16:$B$23,2,FALSE),0)</f>
        <v>0</v>
      </c>
      <c r="BC86" s="47">
        <f>versenyek!$FQ$11*IFERROR(VLOOKUP(VLOOKUP($A86,versenyek!FP:FR,3,FALSE),szabalyok!$A$16:$B$23,2,FALSE),0)</f>
        <v>0</v>
      </c>
      <c r="BD86" s="47">
        <f>versenyek!$FT$11*IFERROR(VLOOKUP(VLOOKUP($A86,versenyek!FS:FU,3,FALSE),szabalyok!$A$16:$B$23,2,FALSE),0)</f>
        <v>0</v>
      </c>
      <c r="BE86" s="47">
        <f>versenyek!$FW$11*IFERROR(VLOOKUP(VLOOKUP($A86,versenyek!FV:FX,3,FALSE),szabalyok!$A$16:$B$23,2,FALSE),0)</f>
        <v>79.897314456278721</v>
      </c>
      <c r="BF86" s="47">
        <f>versenyek!$FZ$11*IFERROR(VLOOKUP(VLOOKUP($A86,versenyek!FY:GA,3,FALSE),szabalyok!$A$16:$B$23,2,FALSE),0)</f>
        <v>0</v>
      </c>
      <c r="BG86" s="47">
        <f>versenyek!$GC$11*IFERROR(VLOOKUP(VLOOKUP($A86,versenyek!GB:GD,3,FALSE),szabalyok!$A$16:$B$23,2,FALSE),0)</f>
        <v>0</v>
      </c>
      <c r="BH86" s="47">
        <f>versenyek!$GF$11*IFERROR(VLOOKUP(VLOOKUP($A86,versenyek!GE:GG,3,FALSE),szabalyok!$A$16:$B$23,2,FALSE),0)</f>
        <v>0</v>
      </c>
      <c r="BI86" s="47">
        <f>versenyek!$GI$11*IFERROR(VLOOKUP(VLOOKUP($A86,versenyek!GH:GJ,3,FALSE),szabalyok!$A$16:$B$23,2,FALSE),0)</f>
        <v>0</v>
      </c>
      <c r="BJ86" s="47">
        <f>versenyek!$GL$11*IFERROR(VLOOKUP(VLOOKUP($A86,versenyek!GK:GM,3,FALSE),szabalyok!$A$16:$B$23,2,FALSE),0)</f>
        <v>0</v>
      </c>
      <c r="BK86" s="47">
        <f>versenyek!$GO$11*IFERROR(VLOOKUP(VLOOKUP($A86,versenyek!GN:GP,3,FALSE),szabalyok!$A$16:$B$23,2,FALSE),0)</f>
        <v>0</v>
      </c>
      <c r="BL86" s="47">
        <f>versenyek!$GR$11*IFERROR(VLOOKUP(VLOOKUP($A86,versenyek!GQ:GS,3,FALSE),szabalyok!$A$16:$B$23,2,FALSE),0)</f>
        <v>0</v>
      </c>
      <c r="BM86" s="47">
        <f>versenyek!$GX$11*IFERROR(VLOOKUP(VLOOKUP($A86,versenyek!GW:GY,3,FALSE),szabalyok!$A$16:$B$23,2,FALSE),0)</f>
        <v>0</v>
      </c>
      <c r="BN86" s="47">
        <f>versenyek!$HA$11*IFERROR(VLOOKUP(VLOOKUP($A86,versenyek!GZ:HB,3,FALSE),szabalyok!$A$16:$B$23,2,FALSE),0)</f>
        <v>0</v>
      </c>
      <c r="BO86" s="47">
        <f>versenyek!$HD$11*IFERROR(VLOOKUP(VLOOKUP($A86,versenyek!HC:HE,3,FALSE),szabalyok!$A$16:$B$23,2,FALSE),0)</f>
        <v>0</v>
      </c>
      <c r="BP86" s="47">
        <f>versenyek!$HG$11*IFERROR(VLOOKUP(VLOOKUP($A86,versenyek!HF:HH,3,FALSE),szabalyok!$A$16:$B$23,2,FALSE),0)</f>
        <v>0</v>
      </c>
      <c r="BQ86" s="47">
        <f>versenyek!$HJ$11*IFERROR(VLOOKUP(VLOOKUP($A86,versenyek!HI:HK,3,FALSE),szabalyok!$A$16:$B$23,2,FALSE),0)</f>
        <v>0</v>
      </c>
      <c r="BR86" s="47">
        <f>versenyek!$HM$11*IFERROR(VLOOKUP(VLOOKUP($A86,versenyek!HL:HN,3,FALSE),szabalyok!$A$16:$B$23,2,FALSE),0)</f>
        <v>0</v>
      </c>
      <c r="BS86" s="47">
        <f>versenyek!$HP$11*IFERROR(VLOOKUP(VLOOKUP($A86,versenyek!HO:HQ,3,FALSE),szabalyok!$A$16:$B$23,2,FALSE),0)</f>
        <v>0</v>
      </c>
      <c r="BT86" s="47">
        <f>versenyek!$HS$11*IFERROR(VLOOKUP(VLOOKUP($A86,versenyek!HR:HT,3,FALSE),szabalyok!$A$16:$B$23,2,FALSE),0)</f>
        <v>0</v>
      </c>
      <c r="BU86" s="47">
        <f>versenyek!$HV$11*IFERROR(VLOOKUP(VLOOKUP($A86,versenyek!HU:HW,3,FALSE),szabalyok!$A$16:$B$23,2,FALSE),0)</f>
        <v>0</v>
      </c>
      <c r="BV86" s="47">
        <f>versenyek!$HY$11*IFERROR(VLOOKUP(VLOOKUP($A86,versenyek!HX:HZ,3,FALSE),szabalyok!$A$16:$B$23,2,FALSE),0)</f>
        <v>0</v>
      </c>
      <c r="BW86" s="47">
        <f>versenyek!$IB$11*IFERROR(VLOOKUP(VLOOKUP($A86,versenyek!IA:IC,3,FALSE),szabalyok!$A$16:$B$23,2,FALSE),0)</f>
        <v>0</v>
      </c>
      <c r="BX86" s="47">
        <f>versenyek!$IE$11*IFERROR(VLOOKUP(VLOOKUP($A86,versenyek!ID:IF,3,FALSE),szabalyok!$A$16:$B$23,2,FALSE),0)</f>
        <v>0</v>
      </c>
      <c r="BY86" s="47">
        <f>versenyek!$IH$11*IFERROR(VLOOKUP(VLOOKUP($A86,versenyek!IG:II,3,FALSE),szabalyok!$A$16:$B$23,2,FALSE),0)</f>
        <v>0</v>
      </c>
      <c r="BZ86" s="47">
        <f>versenyek!$IK$11*IFERROR(VLOOKUP(VLOOKUP($A86,versenyek!IJ:IL,3,FALSE),szabalyok!$A$16:$B$23,2,FALSE),0)</f>
        <v>0</v>
      </c>
      <c r="CA86" s="47">
        <f>versenyek!$IN$11*IFERROR(VLOOKUP(VLOOKUP($A86,versenyek!IM:IO,3,FALSE),szabalyok!$A$16:$B$23,2,FALSE),0)</f>
        <v>0</v>
      </c>
      <c r="CB86" s="47">
        <f>versenyek!$IW$11*IFERROR(VLOOKUP(VLOOKUP($A86,versenyek!IV:IX,3,FALSE),szabalyok!$A$16:$B$23,2,FALSE),0)</f>
        <v>0</v>
      </c>
      <c r="CC86" s="47">
        <f>versenyek!$IZ$11*IFERROR(VLOOKUP(VLOOKUP($A86,versenyek!IY:JA,3,FALSE),szabalyok!$A$16:$B$23,2,FALSE),0)</f>
        <v>0</v>
      </c>
      <c r="CD86" s="47">
        <f>versenyek!$JC$11*IFERROR(VLOOKUP(VLOOKUP($A86,versenyek!JB:JD,3,FALSE),szabalyok!$A$16:$B$23,2,FALSE),0)</f>
        <v>0</v>
      </c>
      <c r="CE86" s="47">
        <f>versenyek!$JF$11*IFERROR(VLOOKUP(VLOOKUP($A86,versenyek!JE:JG,3,FALSE),szabalyok!$A$16:$B$23,2,FALSE),0)</f>
        <v>0</v>
      </c>
      <c r="CF86" s="47">
        <f>versenyek!$JI$11*IFERROR(VLOOKUP(VLOOKUP($A86,versenyek!JH:JJ,3,FALSE),szabalyok!$A$16:$B$23,2,FALSE),0)</f>
        <v>0</v>
      </c>
      <c r="CG86" s="47">
        <f>versenyek!$JL$11*IFERROR(VLOOKUP(VLOOKUP($A86,versenyek!JK:JM,3,FALSE),szabalyok!$A$16:$B$23,2,FALSE),0)</f>
        <v>63.664803123391088</v>
      </c>
      <c r="CH86" s="47">
        <f>versenyek!$JO$11*IFERROR(VLOOKUP(VLOOKUP($A86,versenyek!JN:JP,3,FALSE),szabalyok!$A$16:$B$23,2,FALSE),0)</f>
        <v>0</v>
      </c>
      <c r="CI86" s="47">
        <f>versenyek!$JR$11*IFERROR(VLOOKUP(VLOOKUP($A86,versenyek!JQ:JS,3,FALSE),szabalyok!$A$16:$B$23,2,FALSE),0)</f>
        <v>0</v>
      </c>
      <c r="CJ86" s="47">
        <f>versenyek!$JU$11*IFERROR(VLOOKUP(VLOOKUP($A86,versenyek!JT:JV,3,FALSE),szabalyok!$A$16:$B$23,2,FALSE),0)</f>
        <v>0</v>
      </c>
      <c r="CK86" s="47">
        <f>versenyek!$JR$11*IFERROR(VLOOKUP(VLOOKUP($A86,versenyek!JW:JY,3,FALSE),szabalyok!$A$16:$B$23,2,FALSE),0)</f>
        <v>0</v>
      </c>
      <c r="CL86" s="47">
        <f>versenyek!$KA$11*IFERROR(VLOOKUP(VLOOKUP($A86,versenyek!JZ:KB,3,FALSE),szabalyok!$A$16:$B$23,2,FALSE),0)</f>
        <v>0</v>
      </c>
      <c r="CM86" s="47">
        <f>versenyek!$KD$11*IFERROR(VLOOKUP(VLOOKUP($A86,versenyek!KC:KE,3,FALSE),szabalyok!$A$16:$B$23,2,FALSE),0)</f>
        <v>0</v>
      </c>
      <c r="CN86" s="47">
        <f>versenyek!$KG$11*IFERROR(VLOOKUP(VLOOKUP($A86,versenyek!KF:KH,3,FALSE),szabalyok!$A$16:$B$23,2,FALSE),0)</f>
        <v>0</v>
      </c>
      <c r="CO86" s="47">
        <f>versenyek!$KJ$11*IFERROR(VLOOKUP(VLOOKUP($A86,versenyek!KI:KK,3,FALSE),szabalyok!$A$16:$B$23,2,FALSE),0)</f>
        <v>0</v>
      </c>
      <c r="CP86" s="47">
        <f>versenyek!$KM$11*IFERROR(VLOOKUP(VLOOKUP($A86,versenyek!KL:KN,3,FALSE),szabalyok!$A$16:$B$23,2,FALSE),0)</f>
        <v>0</v>
      </c>
      <c r="CQ86" s="47">
        <f>versenyek!$KP$11*IFERROR(VLOOKUP(VLOOKUP($A86,versenyek!KO:KQ,3,FALSE),szabalyok!$A$16:$B$23,2,FALSE),0)</f>
        <v>0</v>
      </c>
      <c r="CR86" s="47">
        <f>versenyek!$KS$11*IFERROR(VLOOKUP(VLOOKUP($A86,versenyek!KR:KT,3,FALSE),szabalyok!$A$16:$B$23,2,FALSE),0)</f>
        <v>0</v>
      </c>
      <c r="CS86" s="47">
        <f>versenyek!$KV$11*IFERROR(VLOOKUP(VLOOKUP($A86,versenyek!KU:KW,3,FALSE),szabalyok!$A$16:$B$23,2,FALSE),0)</f>
        <v>0</v>
      </c>
      <c r="CT86" s="47">
        <f>versenyek!$KY$11*IFERROR(VLOOKUP(VLOOKUP($A86,versenyek!KX:KZ,3,FALSE),szabalyok!$A$16:$B$23,2,FALSE),0)</f>
        <v>0</v>
      </c>
      <c r="CU86" s="47">
        <f>versenyek!$LB$11*IFERROR(VLOOKUP(VLOOKUP($A86,versenyek!LA:LC,3,FALSE),szabalyok!$A$16:$B$23,2,FALSE),0)</f>
        <v>0</v>
      </c>
      <c r="CV86" s="47">
        <f>versenyek!$LE$11*IFERROR(VLOOKUP(VLOOKUP($A86,versenyek!LD:LF,3,FALSE),szabalyok!$A$16:$B$23,2,FALSE),0)</f>
        <v>0</v>
      </c>
      <c r="CW86" s="47">
        <f>versenyek!$LH$11*IFERROR(VLOOKUP(VLOOKUP($A86,versenyek!LG:LI,3,FALSE),szabalyok!$A$16:$B$23,2,FALSE),0)</f>
        <v>0</v>
      </c>
      <c r="CX86" s="47">
        <f>versenyek!$LK$11*IFERROR(VLOOKUP(VLOOKUP($A86,versenyek!LJ:LL,3,FALSE),szabalyok!$A$16:$B$23,2,FALSE),0)</f>
        <v>0</v>
      </c>
      <c r="CY86" s="47">
        <f>versenyek!$LN$11*IFERROR(VLOOKUP(VLOOKUP($A86,versenyek!LM:LO,3,FALSE),szabalyok!$A$16:$B$23,2,FALSE),0)</f>
        <v>0</v>
      </c>
      <c r="CZ86" s="47">
        <f>versenyek!$LQ$11*IFERROR(VLOOKUP(VLOOKUP($A86,versenyek!LP:LR,3,FALSE),szabalyok!$A$16:$B$23,2,FALSE),0)</f>
        <v>0</v>
      </c>
      <c r="DA86" s="47">
        <f>versenyek!$LT$11*IFERROR(VLOOKUP(VLOOKUP($A86,versenyek!LS:LU,3,FALSE),szabalyok!$A$16:$B$23,2,FALSE),0)</f>
        <v>0</v>
      </c>
      <c r="DB86" s="47">
        <f>versenyek!$LW$11*IFERROR(VLOOKUP(VLOOKUP($A86,versenyek!LV:LX,3,FALSE),szabalyok!$A$16:$B$23,2,FALSE),0)</f>
        <v>0</v>
      </c>
      <c r="DC86" s="47">
        <f>versenyek!$LZ$11*IFERROR(VLOOKUP(VLOOKUP($A86,versenyek!LY:MA,3,FALSE),szabalyok!$A$16:$B$23,2,FALSE),0)</f>
        <v>0</v>
      </c>
      <c r="DD86" s="47">
        <f>versenyek!$MC$11*IFERROR(VLOOKUP(VLOOKUP($A86,versenyek!MB:MD,3,FALSE),szabalyok!$A$16:$B$23,2,FALSE),0)</f>
        <v>0</v>
      </c>
      <c r="DE86" s="47">
        <f>versenyek!$ML$11*IFERROR(VLOOKUP(VLOOKUP($A86,versenyek!MK:MM,3,FALSE),szabalyok!$A$16:$B$23,2,FALSE),0)</f>
        <v>0</v>
      </c>
      <c r="DF86" s="47">
        <f>versenyek!$MO$11*IFERROR(VLOOKUP(VLOOKUP($A86,versenyek!MN:MP,3,FALSE),szabalyok!$A$16:$B$23,2,FALSE),0)</f>
        <v>0</v>
      </c>
      <c r="DG86" s="47">
        <f>versenyek!$MR$11*IFERROR(VLOOKUP(VLOOKUP($A86,versenyek!MQ:MS,3,FALSE),szabalyok!$A$16:$B$23,2,FALSE),0)</f>
        <v>0</v>
      </c>
      <c r="DH86" s="47">
        <f>versenyek!$MU$11*IFERROR(VLOOKUP(VLOOKUP($A86,versenyek!MT:MV,3,FALSE),szabalyok!$A$16:$B$23,2,FALSE),0)</f>
        <v>0</v>
      </c>
      <c r="DI86" s="47">
        <f>versenyek!$MX$11*IFERROR(VLOOKUP(VLOOKUP($A86,versenyek!MW:MY,3,FALSE),szabalyok!$A$16:$B$23,2,FALSE),0)</f>
        <v>0</v>
      </c>
      <c r="DJ86" s="47">
        <f>versenyek!$NA$11*IFERROR(VLOOKUP(VLOOKUP($A86,versenyek!MZ:NB,3,FALSE),szabalyok!$A$16:$B$23,2,FALSE),0)</f>
        <v>0</v>
      </c>
      <c r="DK86" s="47">
        <f>versenyek!$ND$11*IFERROR(VLOOKUP(VLOOKUP($A86,versenyek!NC:NE,3,FALSE),szabalyok!$A$16:$B$23,2,FALSE),0)</f>
        <v>0</v>
      </c>
      <c r="DL86" s="47">
        <f>versenyek!$NG$11*IFERROR(VLOOKUP(VLOOKUP($A86,versenyek!NF:NH,3,FALSE),szabalyok!$A$16:$B$23,2,FALSE),0)</f>
        <v>0</v>
      </c>
      <c r="DM86" s="47">
        <f>versenyek!$NJ$11*IFERROR(VLOOKUP(VLOOKUP($A86,versenyek!NI:NK,3,FALSE),szabalyok!$A$16:$B$23,2,FALSE),0)</f>
        <v>0</v>
      </c>
      <c r="DN86" s="47">
        <f>versenyek!$NM$11*IFERROR(VLOOKUP(VLOOKUP($A86,versenyek!NL:NN,3,FALSE),szabalyok!$A$16:$B$23,2,FALSE),0)</f>
        <v>0</v>
      </c>
      <c r="DO86" s="47">
        <f>versenyek!$NP$11*IFERROR(VLOOKUP(VLOOKUP($A86,versenyek!NO:NQ,3,FALSE),szabalyok!$A$16:$B$23,2,FALSE),0)</f>
        <v>0</v>
      </c>
      <c r="DP86" s="47">
        <f>versenyek!$NS$11*IFERROR(VLOOKUP(VLOOKUP($A86,versenyek!NR:NT,3,FALSE),szabalyok!$A$16:$B$23,2,FALSE),0)</f>
        <v>0</v>
      </c>
      <c r="DQ86" s="47">
        <f>versenyek!$NV$11*IFERROR(VLOOKUP(VLOOKUP($A86,versenyek!NU:NW,3,FALSE),szabalyok!$A$16:$B$23,2,FALSE),0)</f>
        <v>0</v>
      </c>
      <c r="DR86" s="47">
        <f>versenyek!$NY$11*IFERROR(VLOOKUP(VLOOKUP($A86,versenyek!NX:NZ,3,FALSE),szabalyok!$A$16:$B$23,2,FALSE),0)</f>
        <v>0</v>
      </c>
      <c r="DS86" s="47">
        <f>versenyek!$OB$11*IFERROR(VLOOKUP(VLOOKUP($A86,versenyek!OA:OC,3,FALSE),szabalyok!$A$16:$B$23,2,FALSE),0)</f>
        <v>0</v>
      </c>
      <c r="DT86" s="47">
        <f>versenyek!$OE$11*IFERROR(VLOOKUP(VLOOKUP($A86,versenyek!OD:OF,3,FALSE),szabalyok!$A$16:$B$23,2,FALSE),0)</f>
        <v>0</v>
      </c>
      <c r="DU86" s="47">
        <f>versenyek!$OH$11*IFERROR(VLOOKUP(VLOOKUP($A86,versenyek!OG:OI,3,FALSE),szabalyok!$A$16:$B$23,2,FALSE),0)</f>
        <v>0</v>
      </c>
      <c r="DV86" s="47">
        <f>versenyek!$OK$11*IFERROR(VLOOKUP(VLOOKUP($A86,versenyek!OJ:OL,3,FALSE),szabalyok!$A$16:$B$23,2,FALSE),0)</f>
        <v>0</v>
      </c>
      <c r="DW86" s="47">
        <f>versenyek!$ON$11*IFERROR(VLOOKUP(VLOOKUP($A86,versenyek!OM:OO,3,FALSE),szabalyok!$A$16:$B$23,2,FALSE),0)</f>
        <v>0</v>
      </c>
      <c r="DX86" s="47">
        <f>versenyek!$OQ$11*IFERROR(VLOOKUP(VLOOKUP($A86,versenyek!OP:OR,3,FALSE),szabalyok!$A$16:$B$23,2,FALSE),0)</f>
        <v>0</v>
      </c>
      <c r="DY86" s="47">
        <f>versenyek!$OT$11*IFERROR(VLOOKUP(VLOOKUP($A86,versenyek!OS:OU,3,FALSE),szabalyok!$A$16:$B$23,2,FALSE),0)</f>
        <v>0</v>
      </c>
      <c r="DZ86" s="47">
        <f>versenyek!$OW$11*IFERROR(VLOOKUP(VLOOKUP($A86,versenyek!OV:OX,3,FALSE),szabalyok!$A$16:$B$23,2,FALSE),0)</f>
        <v>0</v>
      </c>
      <c r="EA86" s="47">
        <f>versenyek!$OZ$11*IFERROR(VLOOKUP(VLOOKUP($A86,versenyek!OY:PA,3,FALSE),szabalyok!$A$16:$B$23,2,FALSE),0)</f>
        <v>0</v>
      </c>
      <c r="EB86" s="47">
        <f>versenyek!$PC$11*IFERROR(VLOOKUP(VLOOKUP($A86,versenyek!PB:PD,3,FALSE),szabalyok!$A$16:$B$23,2,FALSE),0)</f>
        <v>0</v>
      </c>
      <c r="EC86" s="47">
        <f>versenyek!$PF$11*IFERROR(VLOOKUP(VLOOKUP($A86,versenyek!PE:PG,3,FALSE),szabalyok!$A$16:$B$23,2,FALSE),0)</f>
        <v>0</v>
      </c>
      <c r="ED86" s="47">
        <f>versenyek!$PI$11*IFERROR(VLOOKUP(VLOOKUP($A86,versenyek!PH:PJ,3,FALSE),szabalyok!$A$16:$B$23,2,FALSE),0)</f>
        <v>0</v>
      </c>
      <c r="EE86" s="47">
        <f>versenyek!$PL$11*IFERROR(VLOOKUP(VLOOKUP($A86,versenyek!PK:PM,3,FALSE),szabalyok!$A$16:$B$23,2,FALSE),0)</f>
        <v>0</v>
      </c>
      <c r="EF86" s="47">
        <f>versenyek!$PO$11*IFERROR(VLOOKUP(VLOOKUP($A86,versenyek!PN:PP,3,FALSE),szabalyok!$A$16:$B$23,2,FALSE),0)</f>
        <v>0</v>
      </c>
      <c r="EG86" s="47">
        <f>versenyek!$PR$11*IFERROR(VLOOKUP(VLOOKUP($A86,versenyek!PQ:PS,3,FALSE),szabalyok!$A$16:$B$23,2,FALSE),0)</f>
        <v>0</v>
      </c>
      <c r="EH86" s="47">
        <f>versenyek!$PU$11*IFERROR(VLOOKUP(VLOOKUP($A86,versenyek!PT:PV,3,FALSE),szabalyok!$A$16:$B$23,2,FALSE),0)</f>
        <v>0</v>
      </c>
      <c r="EI86" s="47">
        <f>versenyek!$PX$11*IFERROR(VLOOKUP(VLOOKUP($A86,versenyek!PW:PY,3,FALSE),szabalyok!$A$16:$B$23,2,FALSE),0)</f>
        <v>0</v>
      </c>
      <c r="EJ86" s="47">
        <f>versenyek!$QA$11*IFERROR(VLOOKUP(VLOOKUP($A86,versenyek!PZ:QB,3,FALSE),szabalyok!$A$16:$B$23,2,FALSE),0)</f>
        <v>0</v>
      </c>
      <c r="EK86" s="47">
        <f>versenyek!$QD$11*IFERROR(VLOOKUP(VLOOKUP($A86,versenyek!QC:QE,3,FALSE),szabalyok!$A$16:$B$23,2,FALSE),0)</f>
        <v>0</v>
      </c>
      <c r="EL86" s="47">
        <f>versenyek!$QG$11*IFERROR(VLOOKUP(VLOOKUP($A86,versenyek!QF:QH,3,FALSE),szabalyok!$A$16:$B$23,2,FALSE),0)</f>
        <v>0</v>
      </c>
      <c r="EM86" s="47">
        <f>versenyek!$QJ$11*IFERROR(VLOOKUP(VLOOKUP($A86,versenyek!QI:QK,3,FALSE),szabalyok!$A$16:$B$23,2,FALSE),0)</f>
        <v>0</v>
      </c>
      <c r="EN86" s="47">
        <f>versenyek!$QM$11*IFERROR(VLOOKUP(VLOOKUP($A86,versenyek!QL:QN,3,FALSE),szabalyok!$A$16:$B$23,2,FALSE),0)</f>
        <v>0</v>
      </c>
      <c r="EO86" s="47">
        <f>versenyek!$QP$11*IFERROR(VLOOKUP(VLOOKUP($A86,versenyek!QO:QQ,3,FALSE),szabalyok!$A$16:$B$23,2,FALSE),0)</f>
        <v>0</v>
      </c>
      <c r="EP86" s="47">
        <f>versenyek!$QS$11*IFERROR(VLOOKUP(VLOOKUP($A86,versenyek!QR:QT,3,FALSE),szabalyok!$A$16:$B$23,2,FALSE),0)</f>
        <v>0</v>
      </c>
      <c r="EQ86" s="47">
        <f>versenyek!$QV$11*IFERROR(VLOOKUP(VLOOKUP($A86,versenyek!QU:QW,3,FALSE),szabalyok!$A$16:$B$23,2,FALSE),0)</f>
        <v>0</v>
      </c>
      <c r="ER86" s="47">
        <f>versenyek!$RE$11*IFERROR(VLOOKUP(VLOOKUP($A86,versenyek!RD:RF,3,FALSE),szabalyok!$A$16:$B$23,2,FALSE),0)</f>
        <v>0</v>
      </c>
      <c r="ES86" s="47">
        <f>versenyek!$RH$11*IFERROR(VLOOKUP(VLOOKUP($A86,versenyek!RG:RI,3,FALSE),szabalyok!$A$16:$B$23,2,FALSE),0)</f>
        <v>0</v>
      </c>
      <c r="ET86" s="47">
        <f>versenyek!$RK$11*IFERROR(VLOOKUP(VLOOKUP($A86,versenyek!RJ:RL,3,FALSE),szabalyok!$A$16:$B$23,2,FALSE),0)</f>
        <v>0</v>
      </c>
      <c r="EU86" s="47">
        <f>versenyek!$RN$11*IFERROR(VLOOKUP(VLOOKUP($A86,versenyek!RM:RO,3,FALSE),szabalyok!$A$16:$B$23,2,FALSE),0)</f>
        <v>0</v>
      </c>
      <c r="EV86" s="47">
        <f>versenyek!$RQ$11*IFERROR(VLOOKUP(VLOOKUP($A86,versenyek!RP:RR,3,FALSE),szabalyok!$A$16:$B$23,2,FALSE),0)</f>
        <v>0</v>
      </c>
      <c r="EW86" s="47">
        <f>versenyek!$RT$11*IFERROR(VLOOKUP(VLOOKUP($A86,versenyek!RS:RU,3,FALSE),szabalyok!$A$16:$B$23,2,FALSE),0)</f>
        <v>0</v>
      </c>
      <c r="EX86" s="47">
        <f>versenyek!$RW$11*IFERROR(VLOOKUP(VLOOKUP($A86,versenyek!RV:RX,3,FALSE),szabalyok!$A$16:$B$23,2,FALSE),0)</f>
        <v>0</v>
      </c>
      <c r="EY86" s="47">
        <f>versenyek!$RZ$11*IFERROR(VLOOKUP(VLOOKUP($A86,versenyek!RY:SA,3,FALSE),szabalyok!$A$16:$B$23,2,FALSE),0)</f>
        <v>0</v>
      </c>
      <c r="EZ86" s="47">
        <f>versenyek!$SC$11*IFERROR(VLOOKUP(VLOOKUP($A86,versenyek!SB:SD,3,FALSE),szabalyok!$A$16:$B$23,2,FALSE),0)</f>
        <v>0</v>
      </c>
      <c r="FA86" s="47">
        <f>versenyek!$SF$11*IFERROR(VLOOKUP(VLOOKUP($A86,versenyek!SE:SG,3,FALSE),szabalyok!$A$16:$B$23,2,FALSE),0)</f>
        <v>0</v>
      </c>
      <c r="FB86" s="47">
        <f>versenyek!$SI$11*IFERROR(VLOOKUP(VLOOKUP($A86,versenyek!SH:SJ,3,FALSE),szabalyok!$A$16:$B$23,2,FALSE),0)</f>
        <v>0</v>
      </c>
      <c r="FC86" s="47">
        <f>versenyek!$SL$11*IFERROR(VLOOKUP(VLOOKUP($A86,versenyek!SK:SM,3,FALSE),szabalyok!$A$16:$B$23,2,FALSE),0)</f>
        <v>0</v>
      </c>
      <c r="FD86" s="47">
        <f>versenyek!$SO$11*IFERROR(VLOOKUP(VLOOKUP($A86,versenyek!SN:SP,3,FALSE),szabalyok!$A$16:$B$23,2,FALSE),0)</f>
        <v>0</v>
      </c>
      <c r="FE86" s="47">
        <f>versenyek!$SR$11*IFERROR(VLOOKUP(VLOOKUP($A86,versenyek!SQ:SS,3,FALSE),szabalyok!$A$16:$B$23,2,FALSE),0)</f>
        <v>0</v>
      </c>
      <c r="FF86" s="47">
        <f>versenyek!$SU$11*IFERROR(VLOOKUP(VLOOKUP($A86,versenyek!ST:SV,3,FALSE),szabalyok!$A$16:$B$23,2,FALSE),0)</f>
        <v>0</v>
      </c>
      <c r="FG86" s="47">
        <f>versenyek!$SX$11*IFERROR(VLOOKUP(VLOOKUP($A86,versenyek!SW:SY,3,FALSE),szabalyok!$A$16:$B$23,2,FALSE),0)</f>
        <v>0</v>
      </c>
      <c r="FH86" s="47">
        <f>versenyek!$TA$11*IFERROR(VLOOKUP(VLOOKUP($A86,versenyek!SZ:TB,3,FALSE),szabalyok!$A$16:$B$23,2,FALSE),0)</f>
        <v>0</v>
      </c>
      <c r="FI86" s="47">
        <f>versenyek!$TD$11*IFERROR(VLOOKUP(VLOOKUP($A86,versenyek!TC:TE,3,FALSE),szabalyok!$A$16:$B$23,2,FALSE),0)</f>
        <v>0</v>
      </c>
      <c r="FJ86" s="47">
        <f>versenyek!$TG$11*IFERROR(VLOOKUP(VLOOKUP($A86,versenyek!TF:TH,3,FALSE),szabalyok!$A$16:$B$23,2,FALSE),0)</f>
        <v>0</v>
      </c>
      <c r="FK86" s="47">
        <f>versenyek!$TJ$11*IFERROR(VLOOKUP(VLOOKUP($A86,versenyek!TI:TK,3,FALSE),szabalyok!$A$16:$B$23,2,FALSE),0)</f>
        <v>0</v>
      </c>
      <c r="FL86" s="47">
        <f>versenyek!$TM$11*IFERROR(VLOOKUP(VLOOKUP($A86,versenyek!TL:TN,3,FALSE),szabalyok!$A$16:$B$23,2,FALSE),0)</f>
        <v>0</v>
      </c>
      <c r="FM86" s="47">
        <f>versenyek!$TP$11*IFERROR(VLOOKUP(VLOOKUP($A86,versenyek!TO:TQ,3,FALSE),szabalyok!$A$16:$B$23,2,FALSE),0)</f>
        <v>0</v>
      </c>
      <c r="FN86" s="47">
        <f>versenyek!$TS$11*IFERROR(VLOOKUP(VLOOKUP($A86,versenyek!TR:TT,3,FALSE),szabalyok!$A$16:$B$23,2,FALSE),0)</f>
        <v>0</v>
      </c>
      <c r="FO86" s="47"/>
      <c r="FP86" s="235">
        <f t="shared" si="2"/>
        <v>0</v>
      </c>
    </row>
    <row r="87" spans="1:172">
      <c r="A87" s="1" t="s">
        <v>232</v>
      </c>
      <c r="B87" s="47">
        <v>0</v>
      </c>
      <c r="C87" s="47">
        <v>0</v>
      </c>
      <c r="D87" s="47">
        <v>0</v>
      </c>
      <c r="E87" s="47">
        <v>27.187151836216767</v>
      </c>
      <c r="F87" s="47">
        <v>0</v>
      </c>
      <c r="G87" s="47">
        <v>0</v>
      </c>
      <c r="H87" s="47">
        <v>0</v>
      </c>
      <c r="I87" s="47">
        <v>0</v>
      </c>
      <c r="J87" s="47">
        <v>0</v>
      </c>
      <c r="K87" s="47">
        <v>0</v>
      </c>
      <c r="L87" s="47">
        <v>3.4544957675743437</v>
      </c>
      <c r="M87" s="47">
        <v>0</v>
      </c>
      <c r="N87" s="47">
        <v>0</v>
      </c>
      <c r="O87" s="47">
        <v>0</v>
      </c>
      <c r="P87" s="47">
        <v>0</v>
      </c>
      <c r="Q87" s="47">
        <v>0</v>
      </c>
      <c r="R87" s="47">
        <f>versenyek!$BD$11*IFERROR(VLOOKUP(VLOOKUP($A87,versenyek!BC:BE,3,FALSE),szabalyok!$A$16:$B$23,2,FALSE),0)</f>
        <v>0</v>
      </c>
      <c r="S87" s="47">
        <f>versenyek!$BG$11*IFERROR(VLOOKUP(VLOOKUP($A87,versenyek!BF:BH,3,FALSE),szabalyok!$A$16:$B$23,2,FALSE),0)</f>
        <v>0</v>
      </c>
      <c r="T87" s="47">
        <f>versenyek!$BJ$11*IFERROR(VLOOKUP(VLOOKUP($A87,versenyek!BI:BK,3,FALSE),szabalyok!$A$16:$B$23,2,FALSE),0)</f>
        <v>0</v>
      </c>
      <c r="U87" s="47">
        <f>versenyek!$BM$11*IFERROR(VLOOKUP(VLOOKUP($A87,versenyek!BL:BN,3,FALSE),szabalyok!$A$16:$B$23,2,FALSE),0)</f>
        <v>0</v>
      </c>
      <c r="V87" s="47">
        <f>versenyek!$BP$11*IFERROR(VLOOKUP(VLOOKUP($A87,versenyek!BO:BQ,3,FALSE),szabalyok!$A$16:$B$23,2,FALSE),0)</f>
        <v>0</v>
      </c>
      <c r="W87" s="47">
        <f>versenyek!$BS$11*IFERROR(VLOOKUP(VLOOKUP($A87,versenyek!BR:BT,3,FALSE),szabalyok!$A$16:$B$23,2,FALSE),0)</f>
        <v>0</v>
      </c>
      <c r="X87" s="47">
        <f>versenyek!$BV$11*IFERROR(VLOOKUP(VLOOKUP($A87,versenyek!BU:BW,3,FALSE),szabalyok!$A$16:$B$23,2,FALSE),0)</f>
        <v>0</v>
      </c>
      <c r="Y87" s="47">
        <f>versenyek!$BY$11*IFERROR(VLOOKUP(VLOOKUP($A87,versenyek!BX:BZ,3,FALSE),szabalyok!$A$16:$B$23,2,FALSE),0)</f>
        <v>0</v>
      </c>
      <c r="Z87" s="47">
        <f>versenyek!$CB$11*IFERROR(VLOOKUP(VLOOKUP($A87,versenyek!CA:CC,3,FALSE),szabalyok!$A$16:$B$23,2,FALSE),0)</f>
        <v>0</v>
      </c>
      <c r="AA87" s="47">
        <f>versenyek!$CE$11*IFERROR(VLOOKUP(VLOOKUP($A87,versenyek!CD:CF,3,FALSE),szabalyok!$A$16:$B$23,2,FALSE),0)</f>
        <v>0</v>
      </c>
      <c r="AB87" s="47">
        <f>versenyek!$CH$11*IFERROR(VLOOKUP(VLOOKUP($A87,versenyek!CG:CI,3,FALSE),szabalyok!$A$16:$B$23,2,FALSE),0)</f>
        <v>0</v>
      </c>
      <c r="AC87" s="47">
        <f>versenyek!$CK$11*IFERROR(VLOOKUP(VLOOKUP($A87,versenyek!CJ:CL,3,FALSE),szabalyok!$A$16:$B$23,2,FALSE),0)</f>
        <v>0</v>
      </c>
      <c r="AD87" s="47">
        <f>versenyek!$CN$11*IFERROR(VLOOKUP(VLOOKUP($A87,versenyek!CM:CO,3,FALSE),szabalyok!$A$16:$B$23,2,FALSE),0)</f>
        <v>44.939597275237126</v>
      </c>
      <c r="AE87" s="47">
        <f>versenyek!$CQ$11*IFERROR(VLOOKUP(VLOOKUP($A87,versenyek!CP:CR,3,FALSE),szabalyok!$A$16:$B$23,2,FALSE),0)</f>
        <v>0</v>
      </c>
      <c r="AF87" s="47">
        <f>versenyek!$CT$11*IFERROR(VLOOKUP(VLOOKUP($A87,versenyek!CS:CU,3,FALSE),szabalyok!$A$16:$B$23,2,FALSE),0)</f>
        <v>0</v>
      </c>
      <c r="AG87" s="47">
        <f>versenyek!$CW$11*IFERROR(VLOOKUP(VLOOKUP($A87,versenyek!CV:CX,3,FALSE),szabalyok!$A$16:$B$23,2,FALSE),0)</f>
        <v>0</v>
      </c>
      <c r="AH87" s="47">
        <f>versenyek!$CZ$11*IFERROR(VLOOKUP(VLOOKUP($A87,versenyek!CY:DA,3,FALSE),szabalyok!$A$16:$B$23,2,FALSE),0)</f>
        <v>0</v>
      </c>
      <c r="AI87" s="47">
        <f>versenyek!$DC$11*IFERROR(VLOOKUP(VLOOKUP($A87,versenyek!DB:DD,3,FALSE),szabalyok!$A$16:$B$23,2,FALSE),0)</f>
        <v>0</v>
      </c>
      <c r="AJ87" s="47">
        <f>versenyek!$DF$11*IFERROR(VLOOKUP(VLOOKUP($A87,versenyek!DE:DG,3,FALSE),szabalyok!$A$16:$B$23,2,FALSE),0)</f>
        <v>0</v>
      </c>
      <c r="AK87" s="47">
        <f>versenyek!$DI$11*IFERROR(VLOOKUP(VLOOKUP($A87,versenyek!DH:DJ,3,FALSE),szabalyok!$A$16:$B$23,2,FALSE),0)</f>
        <v>0</v>
      </c>
      <c r="AL87" s="47">
        <f>versenyek!$DL$11*IFERROR(VLOOKUP(VLOOKUP($A87,versenyek!DK:DM,3,FALSE),szabalyok!$A$16:$B$23,2,FALSE),0)</f>
        <v>0</v>
      </c>
      <c r="AM87" s="47">
        <f>versenyek!$DR$11*IFERROR(VLOOKUP(VLOOKUP($A87,versenyek!DQ:DS,3,FALSE),szabalyok!$A$16:$B$23,2,FALSE),0)</f>
        <v>0</v>
      </c>
      <c r="AN87" s="47">
        <f>versenyek!$DU$11*IFERROR(VLOOKUP(VLOOKUP($A87,versenyek!DT:DV,3,FALSE),szabalyok!$A$16:$B$23,2,FALSE),0)</f>
        <v>0</v>
      </c>
      <c r="AO87" s="47">
        <f>versenyek!$DO$11*IFERROR(VLOOKUP(VLOOKUP($A87,versenyek!DN:DP,3,FALSE),szabalyok!$A$16:$B$23,2,FALSE),0)</f>
        <v>0</v>
      </c>
      <c r="AP87" s="47">
        <f>versenyek!$DX$11*IFERROR(VLOOKUP(VLOOKUP($A87,versenyek!DW:DY,3,FALSE),szabalyok!$A$16:$B$23,2,FALSE),0)</f>
        <v>5.3371827041337712</v>
      </c>
      <c r="AQ87" s="47" t="e">
        <f>versenyek!$EA$11*IFERROR(VLOOKUP(VLOOKUP($A87,versenyek!DZ:EB,3,FALSE),szabalyok!$A$16:$B$23,2,FALSE),0)</f>
        <v>#DIV/0!</v>
      </c>
      <c r="AR87" s="47" t="e">
        <f>versenyek!$ED$11*IFERROR(VLOOKUP(VLOOKUP($A87,versenyek!EC:EE,3,FALSE),szabalyok!$A$16:$B$23,2,FALSE),0)</f>
        <v>#DIV/0!</v>
      </c>
      <c r="AS87" s="47">
        <f>versenyek!$EG$11*IFERROR(VLOOKUP(VLOOKUP($A87,versenyek!EF:EH,3,FALSE),szabalyok!$A$16:$B$23,2,FALSE),0)</f>
        <v>0</v>
      </c>
      <c r="AT87" s="47">
        <f>versenyek!$EJ$11*IFERROR(VLOOKUP(VLOOKUP($A87,versenyek!EI:EK,3,FALSE),szabalyok!$A$16:$B$23,2,FALSE),0)</f>
        <v>0</v>
      </c>
      <c r="AU87" s="47">
        <f>versenyek!$EM$11*IFERROR(VLOOKUP(VLOOKUP($A87,versenyek!EL:EN,3,FALSE),szabalyok!$A$16:$B$23,2,FALSE),0)</f>
        <v>0</v>
      </c>
      <c r="AV87" s="47">
        <f>versenyek!$EP$11*IFERROR(VLOOKUP(VLOOKUP($A87,versenyek!EO:EQ,3,FALSE),szabalyok!$A$16:$B$23,2,FALSE),0)</f>
        <v>0</v>
      </c>
      <c r="AW87" s="47">
        <f>versenyek!$EY$11*IFERROR(VLOOKUP(VLOOKUP($A87,versenyek!EX:EZ,3,FALSE),szabalyok!$A$16:$B$23,2,FALSE),0)</f>
        <v>0</v>
      </c>
      <c r="AX87" s="47">
        <f>versenyek!$FB$11*IFERROR(VLOOKUP(VLOOKUP($A87,versenyek!FA:FC,3,FALSE),szabalyok!$A$16:$B$23,2,FALSE),0)</f>
        <v>0</v>
      </c>
      <c r="AY87" s="47">
        <f>versenyek!$FE$11*IFERROR(VLOOKUP(VLOOKUP($A87,versenyek!FD:FF,3,FALSE),szabalyok!$A$16:$B$23,2,FALSE),0)</f>
        <v>0</v>
      </c>
      <c r="AZ87" s="47">
        <f>versenyek!$FH$11*IFERROR(VLOOKUP(VLOOKUP($A87,versenyek!FG:FI,3,FALSE),szabalyok!$A$16:$B$23,2,FALSE),0)</f>
        <v>0</v>
      </c>
      <c r="BA87" s="47">
        <f>versenyek!$FK$11*IFERROR(VLOOKUP(VLOOKUP($A87,versenyek!FJ:FL,3,FALSE),szabalyok!$A$16:$B$23,2,FALSE),0)</f>
        <v>0</v>
      </c>
      <c r="BB87" s="47">
        <f>versenyek!$FN$11*IFERROR(VLOOKUP(VLOOKUP($A87,versenyek!FM:FO,3,FALSE),szabalyok!$A$16:$B$23,2,FALSE),0)</f>
        <v>0</v>
      </c>
      <c r="BC87" s="47">
        <f>versenyek!$FQ$11*IFERROR(VLOOKUP(VLOOKUP($A87,versenyek!FP:FR,3,FALSE),szabalyok!$A$16:$B$23,2,FALSE),0)</f>
        <v>0</v>
      </c>
      <c r="BD87" s="47">
        <f>versenyek!$FT$11*IFERROR(VLOOKUP(VLOOKUP($A87,versenyek!FS:FU,3,FALSE),szabalyok!$A$16:$B$23,2,FALSE),0)</f>
        <v>0</v>
      </c>
      <c r="BE87" s="47">
        <f>versenyek!$FW$11*IFERROR(VLOOKUP(VLOOKUP($A87,versenyek!FV:FX,3,FALSE),szabalyok!$A$16:$B$23,2,FALSE),0)</f>
        <v>0</v>
      </c>
      <c r="BF87" s="47">
        <f>versenyek!$FZ$11*IFERROR(VLOOKUP(VLOOKUP($A87,versenyek!FY:GA,3,FALSE),szabalyok!$A$16:$B$23,2,FALSE),0)</f>
        <v>0</v>
      </c>
      <c r="BG87" s="47">
        <f>versenyek!$GC$11*IFERROR(VLOOKUP(VLOOKUP($A87,versenyek!GB:GD,3,FALSE),szabalyok!$A$16:$B$23,2,FALSE),0)</f>
        <v>0</v>
      </c>
      <c r="BH87" s="47">
        <f>versenyek!$GF$11*IFERROR(VLOOKUP(VLOOKUP($A87,versenyek!GE:GG,3,FALSE),szabalyok!$A$16:$B$23,2,FALSE),0)</f>
        <v>0</v>
      </c>
      <c r="BI87" s="47">
        <f>versenyek!$GI$11*IFERROR(VLOOKUP(VLOOKUP($A87,versenyek!GH:GJ,3,FALSE),szabalyok!$A$16:$B$23,2,FALSE),0)</f>
        <v>0</v>
      </c>
      <c r="BJ87" s="47">
        <f>versenyek!$GL$11*IFERROR(VLOOKUP(VLOOKUP($A87,versenyek!GK:GM,3,FALSE),szabalyok!$A$16:$B$23,2,FALSE),0)</f>
        <v>0</v>
      </c>
      <c r="BK87" s="47">
        <f>versenyek!$GO$11*IFERROR(VLOOKUP(VLOOKUP($A87,versenyek!GN:GP,3,FALSE),szabalyok!$A$16:$B$23,2,FALSE),0)</f>
        <v>0</v>
      </c>
      <c r="BL87" s="47">
        <f>versenyek!$GR$11*IFERROR(VLOOKUP(VLOOKUP($A87,versenyek!GQ:GS,3,FALSE),szabalyok!$A$16:$B$23,2,FALSE),0)</f>
        <v>0</v>
      </c>
      <c r="BM87" s="47">
        <f>versenyek!$GX$11*IFERROR(VLOOKUP(VLOOKUP($A87,versenyek!GW:GY,3,FALSE),szabalyok!$A$16:$B$23,2,FALSE),0)</f>
        <v>0</v>
      </c>
      <c r="BN87" s="47">
        <f>versenyek!$GX$11*IFERROR(VLOOKUP(VLOOKUP($A87,versenyek!GX:GZ,3,FALSE),szabalyok!$A$16:$B$23,2,FALSE),0)</f>
        <v>0</v>
      </c>
      <c r="BO87" s="47">
        <f>versenyek!$HD$11*IFERROR(VLOOKUP(VLOOKUP($A87,versenyek!HC:HE,3,FALSE),szabalyok!$A$16:$B$23,2,FALSE),0)</f>
        <v>0</v>
      </c>
      <c r="BP87" s="47">
        <f>versenyek!$HG$11*IFERROR(VLOOKUP(VLOOKUP($A87,versenyek!HF:HH,3,FALSE),szabalyok!$A$16:$B$23,2,FALSE),0)</f>
        <v>0</v>
      </c>
      <c r="BQ87" s="47">
        <f>versenyek!$HJ$11*IFERROR(VLOOKUP(VLOOKUP($A87,versenyek!HI:HK,3,FALSE),szabalyok!$A$16:$B$23,2,FALSE),0)</f>
        <v>0</v>
      </c>
      <c r="BR87" s="47">
        <f>versenyek!$HM$11*IFERROR(VLOOKUP(VLOOKUP($A87,versenyek!HL:HN,3,FALSE),szabalyok!$A$16:$B$23,2,FALSE),0)</f>
        <v>0</v>
      </c>
      <c r="BS87" s="47">
        <f>versenyek!$HP$11*IFERROR(VLOOKUP(VLOOKUP($A87,versenyek!HO:HQ,3,FALSE),szabalyok!$A$16:$B$23,2,FALSE),0)</f>
        <v>0</v>
      </c>
      <c r="BT87" s="47">
        <f>versenyek!$HS$11*IFERROR(VLOOKUP(VLOOKUP($A87,versenyek!HR:HT,3,FALSE),szabalyok!$A$16:$B$23,2,FALSE),0)</f>
        <v>0</v>
      </c>
      <c r="BU87" s="47">
        <f>versenyek!$HV$11*IFERROR(VLOOKUP(VLOOKUP($A87,versenyek!HU:HW,3,FALSE),szabalyok!$A$16:$B$23,2,FALSE),0)</f>
        <v>0</v>
      </c>
      <c r="BV87" s="47">
        <f>versenyek!$HY$11*IFERROR(VLOOKUP(VLOOKUP($A87,versenyek!HX:HZ,3,FALSE),szabalyok!$A$16:$B$23,2,FALSE),0)</f>
        <v>0</v>
      </c>
      <c r="BW87" s="47">
        <f>versenyek!$IB$11*IFERROR(VLOOKUP(VLOOKUP($A87,versenyek!IA:IC,3,FALSE),szabalyok!$A$16:$B$23,2,FALSE),0)</f>
        <v>0</v>
      </c>
      <c r="BX87" s="47">
        <f>versenyek!$IE$11*IFERROR(VLOOKUP(VLOOKUP($A87,versenyek!ID:IF,3,FALSE),szabalyok!$A$16:$B$23,2,FALSE),0)</f>
        <v>0</v>
      </c>
      <c r="BY87" s="47">
        <f>versenyek!$IH$11*IFERROR(VLOOKUP(VLOOKUP($A87,versenyek!IG:II,3,FALSE),szabalyok!$A$16:$B$23,2,FALSE),0)</f>
        <v>0</v>
      </c>
      <c r="BZ87" s="47">
        <f>versenyek!$IK$11*IFERROR(VLOOKUP(VLOOKUP($A87,versenyek!IJ:IL,3,FALSE),szabalyok!$A$16:$B$23,2,FALSE),0)</f>
        <v>0</v>
      </c>
      <c r="CA87" s="47">
        <f>versenyek!$IN$11*IFERROR(VLOOKUP(VLOOKUP($A87,versenyek!IM:IO,3,FALSE),szabalyok!$A$16:$B$23,2,FALSE),0)</f>
        <v>0</v>
      </c>
      <c r="CB87" s="47">
        <f>versenyek!$IW$11*IFERROR(VLOOKUP(VLOOKUP($A87,versenyek!IV:IX,3,FALSE),szabalyok!$A$16:$B$23,2,FALSE),0)</f>
        <v>0</v>
      </c>
      <c r="CC87" s="47">
        <f>versenyek!$IZ$11*IFERROR(VLOOKUP(VLOOKUP($A87,versenyek!IY:JA,3,FALSE),szabalyok!$A$16:$B$23,2,FALSE),0)</f>
        <v>0</v>
      </c>
      <c r="CD87" s="47">
        <f>versenyek!$JC$11*IFERROR(VLOOKUP(VLOOKUP($A87,versenyek!JB:JD,3,FALSE),szabalyok!$A$16:$B$23,2,FALSE),0)</f>
        <v>0</v>
      </c>
      <c r="CE87" s="47">
        <f>versenyek!$JF$11*IFERROR(VLOOKUP(VLOOKUP($A87,versenyek!JE:JG,3,FALSE),szabalyok!$A$16:$B$23,2,FALSE),0)</f>
        <v>0</v>
      </c>
      <c r="CF87" s="47">
        <f>versenyek!$JI$11*IFERROR(VLOOKUP(VLOOKUP($A87,versenyek!JH:JJ,3,FALSE),szabalyok!$A$16:$B$23,2,FALSE),0)</f>
        <v>0</v>
      </c>
      <c r="CG87" s="47">
        <f>versenyek!$JL$11*IFERROR(VLOOKUP(VLOOKUP($A87,versenyek!JK:JM,3,FALSE),szabalyok!$A$16:$B$23,2,FALSE),0)</f>
        <v>44.565362186373761</v>
      </c>
      <c r="CH87" s="47">
        <f>versenyek!$JO$11*IFERROR(VLOOKUP(VLOOKUP($A87,versenyek!JN:JP,3,FALSE),szabalyok!$A$16:$B$23,2,FALSE),0)</f>
        <v>0</v>
      </c>
      <c r="CI87" s="47">
        <f>versenyek!$JR$11*IFERROR(VLOOKUP(VLOOKUP($A87,versenyek!JQ:JS,3,FALSE),szabalyok!$A$16:$B$23,2,FALSE),0)</f>
        <v>0</v>
      </c>
      <c r="CJ87" s="47">
        <f>versenyek!$JU$11*IFERROR(VLOOKUP(VLOOKUP($A87,versenyek!JT:JV,3,FALSE),szabalyok!$A$16:$B$23,2,FALSE),0)</f>
        <v>0</v>
      </c>
      <c r="CK87" s="47">
        <f>versenyek!$JR$11*IFERROR(VLOOKUP(VLOOKUP($A87,versenyek!JW:JY,3,FALSE),szabalyok!$A$16:$B$23,2,FALSE),0)</f>
        <v>0</v>
      </c>
      <c r="CL87" s="47">
        <f>versenyek!$KA$11*IFERROR(VLOOKUP(VLOOKUP($A87,versenyek!JZ:KB,3,FALSE),szabalyok!$A$16:$B$23,2,FALSE),0)</f>
        <v>0</v>
      </c>
      <c r="CM87" s="47">
        <f>versenyek!$KD$11*IFERROR(VLOOKUP(VLOOKUP($A87,versenyek!KC:KE,3,FALSE),szabalyok!$A$16:$B$23,2,FALSE),0)</f>
        <v>0</v>
      </c>
      <c r="CN87" s="47">
        <f>versenyek!$KG$11*IFERROR(VLOOKUP(VLOOKUP($A87,versenyek!KF:KH,3,FALSE),szabalyok!$A$16:$B$23,2,FALSE),0)</f>
        <v>0</v>
      </c>
      <c r="CO87" s="47">
        <f>versenyek!$KJ$11*IFERROR(VLOOKUP(VLOOKUP($A87,versenyek!KI:KK,3,FALSE),szabalyok!$A$16:$B$23,2,FALSE),0)</f>
        <v>0</v>
      </c>
      <c r="CP87" s="47">
        <f>versenyek!$KM$11*IFERROR(VLOOKUP(VLOOKUP($A87,versenyek!KL:KN,3,FALSE),szabalyok!$A$16:$B$23,2,FALSE),0)</f>
        <v>0</v>
      </c>
      <c r="CQ87" s="47">
        <f>versenyek!$KP$11*IFERROR(VLOOKUP(VLOOKUP($A87,versenyek!KO:KQ,3,FALSE),szabalyok!$A$16:$B$23,2,FALSE),0)</f>
        <v>0</v>
      </c>
      <c r="CR87" s="47">
        <f>versenyek!$KS$11*IFERROR(VLOOKUP(VLOOKUP($A87,versenyek!KR:KT,3,FALSE),szabalyok!$A$16:$B$23,2,FALSE),0)</f>
        <v>0</v>
      </c>
      <c r="CS87" s="47">
        <f>versenyek!$KV$11*IFERROR(VLOOKUP(VLOOKUP($A87,versenyek!KU:KW,3,FALSE),szabalyok!$A$16:$B$23,2,FALSE),0)</f>
        <v>0</v>
      </c>
      <c r="CT87" s="47">
        <f>versenyek!$KY$11*IFERROR(VLOOKUP(VLOOKUP($A87,versenyek!KX:KZ,3,FALSE),szabalyok!$A$16:$B$23,2,FALSE),0)</f>
        <v>0</v>
      </c>
      <c r="CU87" s="47">
        <f>versenyek!$LB$11*IFERROR(VLOOKUP(VLOOKUP($A87,versenyek!LA:LC,3,FALSE),szabalyok!$A$16:$B$23,2,FALSE),0)</f>
        <v>0</v>
      </c>
      <c r="CV87" s="47">
        <f>versenyek!$LE$11*IFERROR(VLOOKUP(VLOOKUP($A87,versenyek!LD:LF,3,FALSE),szabalyok!$A$16:$B$23,2,FALSE),0)</f>
        <v>0</v>
      </c>
      <c r="CW87" s="47">
        <f>versenyek!$LH$11*IFERROR(VLOOKUP(VLOOKUP($A87,versenyek!LG:LI,3,FALSE),szabalyok!$A$16:$B$23,2,FALSE),0)</f>
        <v>0</v>
      </c>
      <c r="CX87" s="47">
        <f>versenyek!$LK$11*IFERROR(VLOOKUP(VLOOKUP($A87,versenyek!LJ:LL,3,FALSE),szabalyok!$A$16:$B$23,2,FALSE),0)</f>
        <v>0</v>
      </c>
      <c r="CY87" s="47">
        <f>versenyek!$LN$11*IFERROR(VLOOKUP(VLOOKUP($A87,versenyek!LM:LO,3,FALSE),szabalyok!$A$16:$B$23,2,FALSE),0)</f>
        <v>0</v>
      </c>
      <c r="CZ87" s="47">
        <f>versenyek!$LQ$11*IFERROR(VLOOKUP(VLOOKUP($A87,versenyek!LP:LR,3,FALSE),szabalyok!$A$16:$B$23,2,FALSE),0)</f>
        <v>0</v>
      </c>
      <c r="DA87" s="47">
        <f>versenyek!$LT$11*IFERROR(VLOOKUP(VLOOKUP($A87,versenyek!LS:LU,3,FALSE),szabalyok!$A$16:$B$23,2,FALSE),0)</f>
        <v>0</v>
      </c>
      <c r="DB87" s="47">
        <f>versenyek!$LW$11*IFERROR(VLOOKUP(VLOOKUP($A87,versenyek!LV:LX,3,FALSE),szabalyok!$A$16:$B$23,2,FALSE),0)</f>
        <v>0</v>
      </c>
      <c r="DC87" s="47">
        <f>versenyek!$LZ$11*IFERROR(VLOOKUP(VLOOKUP($A87,versenyek!LY:MA,3,FALSE),szabalyok!$A$16:$B$23,2,FALSE),0)</f>
        <v>0</v>
      </c>
      <c r="DD87" s="47">
        <f>versenyek!$MC$11*IFERROR(VLOOKUP(VLOOKUP($A87,versenyek!MB:MD,3,FALSE),szabalyok!$A$16:$B$23,2,FALSE),0)</f>
        <v>0</v>
      </c>
      <c r="DE87" s="47">
        <f>versenyek!$ML$11*IFERROR(VLOOKUP(VLOOKUP($A87,versenyek!MK:MM,3,FALSE),szabalyok!$A$16:$B$23,2,FALSE),0)</f>
        <v>0</v>
      </c>
      <c r="DF87" s="47">
        <f>versenyek!$MO$11*IFERROR(VLOOKUP(VLOOKUP($A87,versenyek!MN:MP,3,FALSE),szabalyok!$A$16:$B$23,2,FALSE),0)</f>
        <v>0</v>
      </c>
      <c r="DG87" s="47">
        <f>versenyek!$MR$11*IFERROR(VLOOKUP(VLOOKUP($A87,versenyek!MQ:MS,3,FALSE),szabalyok!$A$16:$B$23,2,FALSE),0)</f>
        <v>0</v>
      </c>
      <c r="DH87" s="47">
        <f>versenyek!$MU$11*IFERROR(VLOOKUP(VLOOKUP($A87,versenyek!MT:MV,3,FALSE),szabalyok!$A$16:$B$23,2,FALSE),0)</f>
        <v>0</v>
      </c>
      <c r="DI87" s="47">
        <f>versenyek!$MX$11*IFERROR(VLOOKUP(VLOOKUP($A87,versenyek!MW:MY,3,FALSE),szabalyok!$A$16:$B$23,2,FALSE),0)</f>
        <v>0</v>
      </c>
      <c r="DJ87" s="47">
        <f>versenyek!$NA$11*IFERROR(VLOOKUP(VLOOKUP($A87,versenyek!MZ:NB,3,FALSE),szabalyok!$A$16:$B$23,2,FALSE),0)</f>
        <v>0</v>
      </c>
      <c r="DK87" s="47">
        <f>versenyek!$ND$11*IFERROR(VLOOKUP(VLOOKUP($A87,versenyek!NC:NE,3,FALSE),szabalyok!$A$16:$B$23,2,FALSE),0)</f>
        <v>0</v>
      </c>
      <c r="DL87" s="47">
        <f>versenyek!$NG$11*IFERROR(VLOOKUP(VLOOKUP($A87,versenyek!NF:NH,3,FALSE),szabalyok!$A$16:$B$23,2,FALSE),0)</f>
        <v>0</v>
      </c>
      <c r="DM87" s="47">
        <f>versenyek!$NJ$11*IFERROR(VLOOKUP(VLOOKUP($A87,versenyek!NI:NK,3,FALSE),szabalyok!$A$16:$B$23,2,FALSE),0)</f>
        <v>0</v>
      </c>
      <c r="DN87" s="47">
        <f>versenyek!$NM$11*IFERROR(VLOOKUP(VLOOKUP($A87,versenyek!NL:NN,3,FALSE),szabalyok!$A$16:$B$23,2,FALSE),0)</f>
        <v>0</v>
      </c>
      <c r="DO87" s="47">
        <f>versenyek!$NP$11*IFERROR(VLOOKUP(VLOOKUP($A87,versenyek!NO:NQ,3,FALSE),szabalyok!$A$16:$B$23,2,FALSE),0)</f>
        <v>0</v>
      </c>
      <c r="DP87" s="47">
        <f>versenyek!$NS$11*IFERROR(VLOOKUP(VLOOKUP($A87,versenyek!NR:NT,3,FALSE),szabalyok!$A$16:$B$23,2,FALSE),0)</f>
        <v>0</v>
      </c>
      <c r="DQ87" s="47">
        <f>versenyek!$NV$11*IFERROR(VLOOKUP(VLOOKUP($A87,versenyek!NU:NW,3,FALSE),szabalyok!$A$16:$B$23,2,FALSE),0)</f>
        <v>0</v>
      </c>
      <c r="DR87" s="47">
        <f>versenyek!$NY$11*IFERROR(VLOOKUP(VLOOKUP($A87,versenyek!NX:NZ,3,FALSE),szabalyok!$A$16:$B$23,2,FALSE),0)</f>
        <v>0</v>
      </c>
      <c r="DS87" s="47">
        <f>versenyek!$OB$11*IFERROR(VLOOKUP(VLOOKUP($A87,versenyek!OA:OC,3,FALSE),szabalyok!$A$16:$B$23,2,FALSE),0)</f>
        <v>0</v>
      </c>
      <c r="DT87" s="47">
        <f>versenyek!$OE$11*IFERROR(VLOOKUP(VLOOKUP($A87,versenyek!OD:OF,3,FALSE),szabalyok!$A$16:$B$23,2,FALSE),0)</f>
        <v>0</v>
      </c>
      <c r="DU87" s="47">
        <f>versenyek!$OH$11*IFERROR(VLOOKUP(VLOOKUP($A87,versenyek!OG:OI,3,FALSE),szabalyok!$A$16:$B$23,2,FALSE),0)</f>
        <v>0</v>
      </c>
      <c r="DV87" s="47">
        <f>versenyek!$OK$11*IFERROR(VLOOKUP(VLOOKUP($A87,versenyek!OJ:OL,3,FALSE),szabalyok!$A$16:$B$23,2,FALSE),0)</f>
        <v>0</v>
      </c>
      <c r="DW87" s="47">
        <f>versenyek!$ON$11*IFERROR(VLOOKUP(VLOOKUP($A87,versenyek!OM:OO,3,FALSE),szabalyok!$A$16:$B$23,2,FALSE),0)</f>
        <v>0</v>
      </c>
      <c r="DX87" s="47">
        <f>versenyek!$OQ$11*IFERROR(VLOOKUP(VLOOKUP($A87,versenyek!OP:OR,3,FALSE),szabalyok!$A$16:$B$23,2,FALSE),0)</f>
        <v>0</v>
      </c>
      <c r="DY87" s="47">
        <f>versenyek!$OT$11*IFERROR(VLOOKUP(VLOOKUP($A87,versenyek!OS:OU,3,FALSE),szabalyok!$A$16:$B$23,2,FALSE),0)</f>
        <v>0</v>
      </c>
      <c r="DZ87" s="47">
        <f>versenyek!$OW$11*IFERROR(VLOOKUP(VLOOKUP($A87,versenyek!OV:OX,3,FALSE),szabalyok!$A$16:$B$23,2,FALSE),0)</f>
        <v>0</v>
      </c>
      <c r="EA87" s="47">
        <f>versenyek!$OZ$11*IFERROR(VLOOKUP(VLOOKUP($A87,versenyek!OY:PA,3,FALSE),szabalyok!$A$16:$B$23,2,FALSE),0)</f>
        <v>0</v>
      </c>
      <c r="EB87" s="47">
        <f>versenyek!$PC$11*IFERROR(VLOOKUP(VLOOKUP($A87,versenyek!PB:PD,3,FALSE),szabalyok!$A$16:$B$23,2,FALSE),0)</f>
        <v>0</v>
      </c>
      <c r="EC87" s="47">
        <f>versenyek!$PF$11*IFERROR(VLOOKUP(VLOOKUP($A87,versenyek!PE:PG,3,FALSE),szabalyok!$A$16:$B$23,2,FALSE),0)</f>
        <v>0</v>
      </c>
      <c r="ED87" s="47">
        <f>versenyek!$PI$11*IFERROR(VLOOKUP(VLOOKUP($A87,versenyek!PH:PJ,3,FALSE),szabalyok!$A$16:$B$23,2,FALSE),0)</f>
        <v>0</v>
      </c>
      <c r="EE87" s="47">
        <f>versenyek!$PL$11*IFERROR(VLOOKUP(VLOOKUP($A87,versenyek!PK:PM,3,FALSE),szabalyok!$A$16:$B$23,2,FALSE),0)</f>
        <v>0</v>
      </c>
      <c r="EF87" s="47">
        <f>versenyek!$PO$11*IFERROR(VLOOKUP(VLOOKUP($A87,versenyek!PN:PP,3,FALSE),szabalyok!$A$16:$B$23,2,FALSE),0)</f>
        <v>0</v>
      </c>
      <c r="EG87" s="47">
        <f>versenyek!$PR$11*IFERROR(VLOOKUP(VLOOKUP($A87,versenyek!PQ:PS,3,FALSE),szabalyok!$A$16:$B$23,2,FALSE),0)</f>
        <v>0</v>
      </c>
      <c r="EH87" s="47">
        <f>versenyek!$PU$11*IFERROR(VLOOKUP(VLOOKUP($A87,versenyek!PT:PV,3,FALSE),szabalyok!$A$16:$B$23,2,FALSE),0)</f>
        <v>0</v>
      </c>
      <c r="EI87" s="47">
        <f>versenyek!$PX$11*IFERROR(VLOOKUP(VLOOKUP($A87,versenyek!PW:PY,3,FALSE),szabalyok!$A$16:$B$23,2,FALSE),0)</f>
        <v>0</v>
      </c>
      <c r="EJ87" s="47">
        <f>versenyek!$QA$11*IFERROR(VLOOKUP(VLOOKUP($A87,versenyek!PZ:QB,3,FALSE),szabalyok!$A$16:$B$23,2,FALSE),0)</f>
        <v>0</v>
      </c>
      <c r="EK87" s="47">
        <f>versenyek!$QD$11*IFERROR(VLOOKUP(VLOOKUP($A87,versenyek!QC:QE,3,FALSE),szabalyok!$A$16:$B$23,2,FALSE),0)</f>
        <v>0</v>
      </c>
      <c r="EL87" s="47">
        <f>versenyek!$QG$11*IFERROR(VLOOKUP(VLOOKUP($A87,versenyek!QF:QH,3,FALSE),szabalyok!$A$16:$B$23,2,FALSE),0)</f>
        <v>0</v>
      </c>
      <c r="EM87" s="47">
        <f>versenyek!$QJ$11*IFERROR(VLOOKUP(VLOOKUP($A87,versenyek!QI:QK,3,FALSE),szabalyok!$A$16:$B$23,2,FALSE),0)</f>
        <v>0</v>
      </c>
      <c r="EN87" s="47">
        <f>versenyek!$QM$11*IFERROR(VLOOKUP(VLOOKUP($A87,versenyek!QL:QN,3,FALSE),szabalyok!$A$16:$B$23,2,FALSE),0)</f>
        <v>0</v>
      </c>
      <c r="EO87" s="47">
        <f>versenyek!$QP$11*IFERROR(VLOOKUP(VLOOKUP($A87,versenyek!QO:QQ,3,FALSE),szabalyok!$A$16:$B$23,2,FALSE),0)</f>
        <v>0</v>
      </c>
      <c r="EP87" s="47">
        <f>versenyek!$QS$11*IFERROR(VLOOKUP(VLOOKUP($A87,versenyek!QR:QT,3,FALSE),szabalyok!$A$16:$B$23,2,FALSE),0)</f>
        <v>0</v>
      </c>
      <c r="EQ87" s="47">
        <f>versenyek!$QV$11*IFERROR(VLOOKUP(VLOOKUP($A87,versenyek!QU:QW,3,FALSE),szabalyok!$A$16:$B$23,2,FALSE),0)</f>
        <v>0</v>
      </c>
      <c r="ER87" s="47">
        <f>versenyek!$RE$11*IFERROR(VLOOKUP(VLOOKUP($A87,versenyek!RD:RF,3,FALSE),szabalyok!$A$16:$B$23,2,FALSE),0)</f>
        <v>0</v>
      </c>
      <c r="ES87" s="47">
        <f>versenyek!$RH$11*IFERROR(VLOOKUP(VLOOKUP($A87,versenyek!RG:RI,3,FALSE),szabalyok!$A$16:$B$23,2,FALSE),0)</f>
        <v>0</v>
      </c>
      <c r="ET87" s="47">
        <f>versenyek!$RK$11*IFERROR(VLOOKUP(VLOOKUP($A87,versenyek!RJ:RL,3,FALSE),szabalyok!$A$16:$B$23,2,FALSE),0)</f>
        <v>0</v>
      </c>
      <c r="EU87" s="47">
        <f>versenyek!$RN$11*IFERROR(VLOOKUP(VLOOKUP($A87,versenyek!RM:RO,3,FALSE),szabalyok!$A$16:$B$23,2,FALSE),0)</f>
        <v>0</v>
      </c>
      <c r="EV87" s="47">
        <f>versenyek!$RQ$11*IFERROR(VLOOKUP(VLOOKUP($A87,versenyek!RP:RR,3,FALSE),szabalyok!$A$16:$B$23,2,FALSE),0)</f>
        <v>0</v>
      </c>
      <c r="EW87" s="47">
        <f>versenyek!$RT$11*IFERROR(VLOOKUP(VLOOKUP($A87,versenyek!RS:RU,3,FALSE),szabalyok!$A$16:$B$23,2,FALSE),0)</f>
        <v>0</v>
      </c>
      <c r="EX87" s="47">
        <f>versenyek!$RW$11*IFERROR(VLOOKUP(VLOOKUP($A87,versenyek!RV:RX,3,FALSE),szabalyok!$A$16:$B$23,2,FALSE),0)</f>
        <v>0</v>
      </c>
      <c r="EY87" s="47">
        <f>versenyek!$RZ$11*IFERROR(VLOOKUP(VLOOKUP($A87,versenyek!RY:SA,3,FALSE),szabalyok!$A$16:$B$23,2,FALSE),0)</f>
        <v>0</v>
      </c>
      <c r="EZ87" s="47">
        <f>versenyek!$SC$11*IFERROR(VLOOKUP(VLOOKUP($A87,versenyek!SB:SD,3,FALSE),szabalyok!$A$16:$B$23,2,FALSE),0)</f>
        <v>0</v>
      </c>
      <c r="FA87" s="47">
        <f>versenyek!$SF$11*IFERROR(VLOOKUP(VLOOKUP($A87,versenyek!SE:SG,3,FALSE),szabalyok!$A$16:$B$23,2,FALSE),0)</f>
        <v>0</v>
      </c>
      <c r="FB87" s="47">
        <f>versenyek!$SI$11*IFERROR(VLOOKUP(VLOOKUP($A87,versenyek!SH:SJ,3,FALSE),szabalyok!$A$16:$B$23,2,FALSE),0)</f>
        <v>0</v>
      </c>
      <c r="FC87" s="47">
        <f>versenyek!$SL$11*IFERROR(VLOOKUP(VLOOKUP($A87,versenyek!SK:SM,3,FALSE),szabalyok!$A$16:$B$23,2,FALSE),0)</f>
        <v>0</v>
      </c>
      <c r="FD87" s="47">
        <f>versenyek!$SO$11*IFERROR(VLOOKUP(VLOOKUP($A87,versenyek!SN:SP,3,FALSE),szabalyok!$A$16:$B$23,2,FALSE),0)</f>
        <v>0</v>
      </c>
      <c r="FE87" s="47">
        <f>versenyek!$SR$11*IFERROR(VLOOKUP(VLOOKUP($A87,versenyek!SQ:SS,3,FALSE),szabalyok!$A$16:$B$23,2,FALSE),0)</f>
        <v>0</v>
      </c>
      <c r="FF87" s="47">
        <f>versenyek!$SU$11*IFERROR(VLOOKUP(VLOOKUP($A87,versenyek!ST:SV,3,FALSE),szabalyok!$A$16:$B$23,2,FALSE),0)</f>
        <v>0</v>
      </c>
      <c r="FG87" s="47">
        <f>versenyek!$SX$11*IFERROR(VLOOKUP(VLOOKUP($A87,versenyek!SW:SY,3,FALSE),szabalyok!$A$16:$B$23,2,FALSE),0)</f>
        <v>0</v>
      </c>
      <c r="FH87" s="47">
        <f>versenyek!$TA$11*IFERROR(VLOOKUP(VLOOKUP($A87,versenyek!SZ:TB,3,FALSE),szabalyok!$A$16:$B$23,2,FALSE),0)</f>
        <v>0</v>
      </c>
      <c r="FI87" s="47">
        <f>versenyek!$TD$11*IFERROR(VLOOKUP(VLOOKUP($A87,versenyek!TC:TE,3,FALSE),szabalyok!$A$16:$B$23,2,FALSE),0)</f>
        <v>0</v>
      </c>
      <c r="FJ87" s="47">
        <f>versenyek!$TG$11*IFERROR(VLOOKUP(VLOOKUP($A87,versenyek!TF:TH,3,FALSE),szabalyok!$A$16:$B$23,2,FALSE),0)</f>
        <v>0</v>
      </c>
      <c r="FK87" s="47">
        <f>versenyek!$TJ$11*IFERROR(VLOOKUP(VLOOKUP($A87,versenyek!TI:TK,3,FALSE),szabalyok!$A$16:$B$23,2,FALSE),0)</f>
        <v>0</v>
      </c>
      <c r="FL87" s="47">
        <f>versenyek!$TM$11*IFERROR(VLOOKUP(VLOOKUP($A87,versenyek!TL:TN,3,FALSE),szabalyok!$A$16:$B$23,2,FALSE),0)</f>
        <v>0</v>
      </c>
      <c r="FM87" s="47">
        <f>versenyek!$TP$11*IFERROR(VLOOKUP(VLOOKUP($A87,versenyek!TO:TQ,3,FALSE),szabalyok!$A$16:$B$23,2,FALSE),0)</f>
        <v>0</v>
      </c>
      <c r="FN87" s="47">
        <f>versenyek!$TS$11*IFERROR(VLOOKUP(VLOOKUP($A87,versenyek!TR:TT,3,FALSE),szabalyok!$A$16:$B$23,2,FALSE),0)</f>
        <v>0</v>
      </c>
      <c r="FO87" s="47"/>
      <c r="FP87" s="235">
        <f t="shared" si="2"/>
        <v>0</v>
      </c>
    </row>
    <row r="88" spans="1:172">
      <c r="A88" s="1" t="s">
        <v>224</v>
      </c>
      <c r="B88" s="47">
        <v>0</v>
      </c>
      <c r="C88" s="47">
        <v>0</v>
      </c>
      <c r="D88" s="47">
        <v>0</v>
      </c>
      <c r="E88" s="47">
        <v>40.780727754325149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8.63623941893586</v>
      </c>
      <c r="M88" s="47">
        <v>0</v>
      </c>
      <c r="N88" s="47">
        <v>0</v>
      </c>
      <c r="O88" s="47">
        <v>0</v>
      </c>
      <c r="P88" s="47">
        <v>0</v>
      </c>
      <c r="Q88" s="47">
        <v>0</v>
      </c>
      <c r="R88" s="47">
        <f>versenyek!$BD$11*IFERROR(VLOOKUP(VLOOKUP($A88,versenyek!BC:BE,3,FALSE),szabalyok!$A$16:$B$23,2,FALSE),0)</f>
        <v>0</v>
      </c>
      <c r="S88" s="47">
        <f>versenyek!$BG$11*IFERROR(VLOOKUP(VLOOKUP($A88,versenyek!BF:BH,3,FALSE),szabalyok!$A$16:$B$23,2,FALSE),0)</f>
        <v>0</v>
      </c>
      <c r="T88" s="47">
        <f>versenyek!$BJ$11*IFERROR(VLOOKUP(VLOOKUP($A88,versenyek!BI:BK,3,FALSE),szabalyok!$A$16:$B$23,2,FALSE),0)</f>
        <v>0</v>
      </c>
      <c r="U88" s="47">
        <f>versenyek!$BM$11*IFERROR(VLOOKUP(VLOOKUP($A88,versenyek!BL:BN,3,FALSE),szabalyok!$A$16:$B$23,2,FALSE),0)</f>
        <v>0</v>
      </c>
      <c r="V88" s="47">
        <f>versenyek!$BP$11*IFERROR(VLOOKUP(VLOOKUP($A88,versenyek!BO:BQ,3,FALSE),szabalyok!$A$16:$B$23,2,FALSE),0)</f>
        <v>0</v>
      </c>
      <c r="W88" s="47">
        <f>versenyek!$BS$11*IFERROR(VLOOKUP(VLOOKUP($A88,versenyek!BR:BT,3,FALSE),szabalyok!$A$16:$B$23,2,FALSE),0)</f>
        <v>0</v>
      </c>
      <c r="X88" s="47">
        <f>versenyek!$BV$11*IFERROR(VLOOKUP(VLOOKUP($A88,versenyek!BU:BW,3,FALSE),szabalyok!$A$16:$B$23,2,FALSE),0)</f>
        <v>0</v>
      </c>
      <c r="Y88" s="47">
        <f>versenyek!$BY$11*IFERROR(VLOOKUP(VLOOKUP($A88,versenyek!BX:BZ,3,FALSE),szabalyok!$A$16:$B$23,2,FALSE),0)</f>
        <v>0</v>
      </c>
      <c r="Z88" s="47">
        <f>versenyek!$CB$11*IFERROR(VLOOKUP(VLOOKUP($A88,versenyek!CA:CC,3,FALSE),szabalyok!$A$16:$B$23,2,FALSE),0)</f>
        <v>0</v>
      </c>
      <c r="AA88" s="47">
        <f>versenyek!$CE$11*IFERROR(VLOOKUP(VLOOKUP($A88,versenyek!CD:CF,3,FALSE),szabalyok!$A$16:$B$23,2,FALSE),0)</f>
        <v>0</v>
      </c>
      <c r="AB88" s="47">
        <f>versenyek!$CH$11*IFERROR(VLOOKUP(VLOOKUP($A88,versenyek!CG:CI,3,FALSE),szabalyok!$A$16:$B$23,2,FALSE),0)</f>
        <v>0</v>
      </c>
      <c r="AC88" s="47">
        <f>versenyek!$CK$11*IFERROR(VLOOKUP(VLOOKUP($A88,versenyek!CJ:CL,3,FALSE),szabalyok!$A$16:$B$23,2,FALSE),0)</f>
        <v>0</v>
      </c>
      <c r="AD88" s="47">
        <f>versenyek!$CN$11*IFERROR(VLOOKUP(VLOOKUP($A88,versenyek!CM:CO,3,FALSE),szabalyok!$A$16:$B$23,2,FALSE),0)</f>
        <v>0</v>
      </c>
      <c r="AE88" s="47">
        <f>versenyek!$CQ$11*IFERROR(VLOOKUP(VLOOKUP($A88,versenyek!CP:CR,3,FALSE),szabalyok!$A$16:$B$23,2,FALSE),0)</f>
        <v>0</v>
      </c>
      <c r="AF88" s="47">
        <f>versenyek!$CT$11*IFERROR(VLOOKUP(VLOOKUP($A88,versenyek!CS:CU,3,FALSE),szabalyok!$A$16:$B$23,2,FALSE),0)</f>
        <v>0</v>
      </c>
      <c r="AG88" s="47">
        <f>versenyek!$CW$11*IFERROR(VLOOKUP(VLOOKUP($A88,versenyek!CV:CX,3,FALSE),szabalyok!$A$16:$B$23,2,FALSE),0)</f>
        <v>0</v>
      </c>
      <c r="AH88" s="47">
        <f>versenyek!$CZ$11*IFERROR(VLOOKUP(VLOOKUP($A88,versenyek!CY:DA,3,FALSE),szabalyok!$A$16:$B$23,2,FALSE),0)</f>
        <v>0</v>
      </c>
      <c r="AI88" s="47">
        <f>versenyek!$DC$11*IFERROR(VLOOKUP(VLOOKUP($A88,versenyek!DB:DD,3,FALSE),szabalyok!$A$16:$B$23,2,FALSE),0)</f>
        <v>0</v>
      </c>
      <c r="AJ88" s="47">
        <f>versenyek!$DF$11*IFERROR(VLOOKUP(VLOOKUP($A88,versenyek!DE:DG,3,FALSE),szabalyok!$A$16:$B$23,2,FALSE),0)</f>
        <v>0</v>
      </c>
      <c r="AK88" s="47">
        <f>versenyek!$DI$11*IFERROR(VLOOKUP(VLOOKUP($A88,versenyek!DH:DJ,3,FALSE),szabalyok!$A$16:$B$23,2,FALSE),0)</f>
        <v>0</v>
      </c>
      <c r="AL88" s="47">
        <f>versenyek!$DL$11*IFERROR(VLOOKUP(VLOOKUP($A88,versenyek!DK:DM,3,FALSE),szabalyok!$A$16:$B$23,2,FALSE),0)</f>
        <v>0</v>
      </c>
      <c r="AM88" s="47">
        <f>versenyek!$DR$11*IFERROR(VLOOKUP(VLOOKUP($A88,versenyek!DQ:DS,3,FALSE),szabalyok!$A$16:$B$23,2,FALSE),0)</f>
        <v>0</v>
      </c>
      <c r="AN88" s="47">
        <f>versenyek!$DU$11*IFERROR(VLOOKUP(VLOOKUP($A88,versenyek!DT:DV,3,FALSE),szabalyok!$A$16:$B$23,2,FALSE),0)</f>
        <v>0</v>
      </c>
      <c r="AO88" s="47">
        <f>versenyek!$DO$11*IFERROR(VLOOKUP(VLOOKUP($A88,versenyek!DN:DP,3,FALSE),szabalyok!$A$16:$B$23,2,FALSE),0)</f>
        <v>0</v>
      </c>
      <c r="AP88" s="47">
        <f>versenyek!$DX$11*IFERROR(VLOOKUP(VLOOKUP($A88,versenyek!DW:DY,3,FALSE),szabalyok!$A$16:$B$23,2,FALSE),0)</f>
        <v>0</v>
      </c>
      <c r="AQ88" s="47" t="e">
        <f>versenyek!$EA$11*IFERROR(VLOOKUP(VLOOKUP($A88,versenyek!DZ:EB,3,FALSE),szabalyok!$A$16:$B$23,2,FALSE),0)</f>
        <v>#DIV/0!</v>
      </c>
      <c r="AR88" s="47" t="e">
        <f>versenyek!$ED$11*IFERROR(VLOOKUP(VLOOKUP($A88,versenyek!EC:EE,3,FALSE),szabalyok!$A$16:$B$23,2,FALSE),0)</f>
        <v>#DIV/0!</v>
      </c>
      <c r="AS88" s="47">
        <f>versenyek!$EG$11*IFERROR(VLOOKUP(VLOOKUP($A88,versenyek!EF:EH,3,FALSE),szabalyok!$A$16:$B$23,2,FALSE),0)</f>
        <v>0</v>
      </c>
      <c r="AT88" s="47">
        <f>versenyek!$EJ$11*IFERROR(VLOOKUP(VLOOKUP($A88,versenyek!EI:EK,3,FALSE),szabalyok!$A$16:$B$23,2,FALSE),0)</f>
        <v>0</v>
      </c>
      <c r="AU88" s="47">
        <f>versenyek!$EM$11*IFERROR(VLOOKUP(VLOOKUP($A88,versenyek!EL:EN,3,FALSE),szabalyok!$A$16:$B$23,2,FALSE),0)</f>
        <v>0</v>
      </c>
      <c r="AV88" s="47">
        <f>versenyek!$EP$11*IFERROR(VLOOKUP(VLOOKUP($A88,versenyek!EO:EQ,3,FALSE),szabalyok!$A$16:$B$23,2,FALSE),0)</f>
        <v>0</v>
      </c>
      <c r="AW88" s="47">
        <f>versenyek!$EY$11*IFERROR(VLOOKUP(VLOOKUP($A88,versenyek!EX:EZ,3,FALSE),szabalyok!$A$16:$B$23,2,FALSE),0)</f>
        <v>0</v>
      </c>
      <c r="AX88" s="47">
        <f>versenyek!$FB$11*IFERROR(VLOOKUP(VLOOKUP($A88,versenyek!FA:FC,3,FALSE),szabalyok!$A$16:$B$23,2,FALSE),0)</f>
        <v>0</v>
      </c>
      <c r="AY88" s="47">
        <f>versenyek!$FE$11*IFERROR(VLOOKUP(VLOOKUP($A88,versenyek!FD:FF,3,FALSE),szabalyok!$A$16:$B$23,2,FALSE),0)</f>
        <v>0</v>
      </c>
      <c r="AZ88" s="47">
        <f>versenyek!$FH$11*IFERROR(VLOOKUP(VLOOKUP($A88,versenyek!FG:FI,3,FALSE),szabalyok!$A$16:$B$23,2,FALSE),0)</f>
        <v>0</v>
      </c>
      <c r="BA88" s="47">
        <f>versenyek!$FK$11*IFERROR(VLOOKUP(VLOOKUP($A88,versenyek!FJ:FL,3,FALSE),szabalyok!$A$16:$B$23,2,FALSE),0)</f>
        <v>0</v>
      </c>
      <c r="BB88" s="47">
        <f>versenyek!$FN$11*IFERROR(VLOOKUP(VLOOKUP($A88,versenyek!FM:FO,3,FALSE),szabalyok!$A$16:$B$23,2,FALSE),0)</f>
        <v>0</v>
      </c>
      <c r="BC88" s="47">
        <f>versenyek!$FQ$11*IFERROR(VLOOKUP(VLOOKUP($A88,versenyek!FP:FR,3,FALSE),szabalyok!$A$16:$B$23,2,FALSE),0)</f>
        <v>0</v>
      </c>
      <c r="BD88" s="47">
        <f>versenyek!$FT$11*IFERROR(VLOOKUP(VLOOKUP($A88,versenyek!FS:FU,3,FALSE),szabalyok!$A$16:$B$23,2,FALSE),0)</f>
        <v>0</v>
      </c>
      <c r="BE88" s="47">
        <f>versenyek!$FW$11*IFERROR(VLOOKUP(VLOOKUP($A88,versenyek!FV:FX,3,FALSE),szabalyok!$A$16:$B$23,2,FALSE),0)</f>
        <v>37.285413412930076</v>
      </c>
      <c r="BF88" s="47">
        <f>versenyek!$FZ$11*IFERROR(VLOOKUP(VLOOKUP($A88,versenyek!FY:GA,3,FALSE),szabalyok!$A$16:$B$23,2,FALSE),0)</f>
        <v>0</v>
      </c>
      <c r="BG88" s="47">
        <f>versenyek!$GC$11*IFERROR(VLOOKUP(VLOOKUP($A88,versenyek!GB:GD,3,FALSE),szabalyok!$A$16:$B$23,2,FALSE),0)</f>
        <v>0</v>
      </c>
      <c r="BH88" s="47">
        <f>versenyek!$GF$11*IFERROR(VLOOKUP(VLOOKUP($A88,versenyek!GE:GG,3,FALSE),szabalyok!$A$16:$B$23,2,FALSE),0)</f>
        <v>0</v>
      </c>
      <c r="BI88" s="47">
        <f>versenyek!$GI$11*IFERROR(VLOOKUP(VLOOKUP($A88,versenyek!GH:GJ,3,FALSE),szabalyok!$A$16:$B$23,2,FALSE),0)</f>
        <v>0</v>
      </c>
      <c r="BJ88" s="47">
        <f>versenyek!$GL$11*IFERROR(VLOOKUP(VLOOKUP($A88,versenyek!GK:GM,3,FALSE),szabalyok!$A$16:$B$23,2,FALSE),0)</f>
        <v>0</v>
      </c>
      <c r="BK88" s="47">
        <f>versenyek!$GO$11*IFERROR(VLOOKUP(VLOOKUP($A88,versenyek!GN:GP,3,FALSE),szabalyok!$A$16:$B$23,2,FALSE),0)</f>
        <v>0</v>
      </c>
      <c r="BL88" s="47">
        <f>versenyek!$GR$11*IFERROR(VLOOKUP(VLOOKUP($A88,versenyek!GQ:GS,3,FALSE),szabalyok!$A$16:$B$23,2,FALSE),0)</f>
        <v>0</v>
      </c>
      <c r="BM88" s="47">
        <f>versenyek!$GX$11*IFERROR(VLOOKUP(VLOOKUP($A88,versenyek!GW:GY,3,FALSE),szabalyok!$A$16:$B$23,2,FALSE),0)</f>
        <v>0</v>
      </c>
      <c r="BN88" s="47">
        <f>versenyek!$GX$11*IFERROR(VLOOKUP(VLOOKUP($A88,versenyek!GX:GZ,3,FALSE),szabalyok!$A$16:$B$23,2,FALSE),0)</f>
        <v>0</v>
      </c>
      <c r="BO88" s="47">
        <f>versenyek!$HD$11*IFERROR(VLOOKUP(VLOOKUP($A88,versenyek!HC:HE,3,FALSE),szabalyok!$A$16:$B$23,2,FALSE),0)</f>
        <v>0</v>
      </c>
      <c r="BP88" s="47">
        <f>versenyek!$HG$11*IFERROR(VLOOKUP(VLOOKUP($A88,versenyek!HF:HH,3,FALSE),szabalyok!$A$16:$B$23,2,FALSE),0)</f>
        <v>0</v>
      </c>
      <c r="BQ88" s="47">
        <f>versenyek!$HJ$11*IFERROR(VLOOKUP(VLOOKUP($A88,versenyek!HI:HK,3,FALSE),szabalyok!$A$16:$B$23,2,FALSE),0)</f>
        <v>0</v>
      </c>
      <c r="BR88" s="47">
        <f>versenyek!$HM$11*IFERROR(VLOOKUP(VLOOKUP($A88,versenyek!HL:HN,3,FALSE),szabalyok!$A$16:$B$23,2,FALSE),0)</f>
        <v>0</v>
      </c>
      <c r="BS88" s="47">
        <f>versenyek!$HP$11*IFERROR(VLOOKUP(VLOOKUP($A88,versenyek!HO:HQ,3,FALSE),szabalyok!$A$16:$B$23,2,FALSE),0)</f>
        <v>0</v>
      </c>
      <c r="BT88" s="47">
        <f>versenyek!$HS$11*IFERROR(VLOOKUP(VLOOKUP($A88,versenyek!HR:HT,3,FALSE),szabalyok!$A$16:$B$23,2,FALSE),0)</f>
        <v>0</v>
      </c>
      <c r="BU88" s="47">
        <f>versenyek!$HV$11*IFERROR(VLOOKUP(VLOOKUP($A88,versenyek!HU:HW,3,FALSE),szabalyok!$A$16:$B$23,2,FALSE),0)</f>
        <v>0</v>
      </c>
      <c r="BV88" s="47">
        <f>versenyek!$HY$11*IFERROR(VLOOKUP(VLOOKUP($A88,versenyek!HX:HZ,3,FALSE),szabalyok!$A$16:$B$23,2,FALSE),0)</f>
        <v>0</v>
      </c>
      <c r="BW88" s="47">
        <f>versenyek!$IB$11*IFERROR(VLOOKUP(VLOOKUP($A88,versenyek!IA:IC,3,FALSE),szabalyok!$A$16:$B$23,2,FALSE),0)</f>
        <v>0</v>
      </c>
      <c r="BX88" s="47">
        <f>versenyek!$IE$11*IFERROR(VLOOKUP(VLOOKUP($A88,versenyek!ID:IF,3,FALSE),szabalyok!$A$16:$B$23,2,FALSE),0)</f>
        <v>0</v>
      </c>
      <c r="BY88" s="47">
        <f>versenyek!$IH$11*IFERROR(VLOOKUP(VLOOKUP($A88,versenyek!IG:II,3,FALSE),szabalyok!$A$16:$B$23,2,FALSE),0)</f>
        <v>0</v>
      </c>
      <c r="BZ88" s="47">
        <f>versenyek!$IK$11*IFERROR(VLOOKUP(VLOOKUP($A88,versenyek!IJ:IL,3,FALSE),szabalyok!$A$16:$B$23,2,FALSE),0)</f>
        <v>0</v>
      </c>
      <c r="CA88" s="47">
        <f>versenyek!$IN$11*IFERROR(VLOOKUP(VLOOKUP($A88,versenyek!IM:IO,3,FALSE),szabalyok!$A$16:$B$23,2,FALSE),0)</f>
        <v>0</v>
      </c>
      <c r="CB88" s="47">
        <f>versenyek!$IW$11*IFERROR(VLOOKUP(VLOOKUP($A88,versenyek!IV:IX,3,FALSE),szabalyok!$A$16:$B$23,2,FALSE),0)</f>
        <v>0</v>
      </c>
      <c r="CC88" s="47">
        <f>versenyek!$IZ$11*IFERROR(VLOOKUP(VLOOKUP($A88,versenyek!IY:JA,3,FALSE),szabalyok!$A$16:$B$23,2,FALSE),0)</f>
        <v>0</v>
      </c>
      <c r="CD88" s="47">
        <f>versenyek!$JC$11*IFERROR(VLOOKUP(VLOOKUP($A88,versenyek!JB:JD,3,FALSE),szabalyok!$A$16:$B$23,2,FALSE),0)</f>
        <v>0</v>
      </c>
      <c r="CE88" s="47">
        <f>versenyek!$JF$11*IFERROR(VLOOKUP(VLOOKUP($A88,versenyek!JE:JG,3,FALSE),szabalyok!$A$16:$B$23,2,FALSE),0)</f>
        <v>0</v>
      </c>
      <c r="CF88" s="47">
        <f>versenyek!$JI$11*IFERROR(VLOOKUP(VLOOKUP($A88,versenyek!JH:JJ,3,FALSE),szabalyok!$A$16:$B$23,2,FALSE),0)</f>
        <v>0</v>
      </c>
      <c r="CG88" s="47">
        <f>versenyek!$JL$11*IFERROR(VLOOKUP(VLOOKUP($A88,versenyek!JK:JM,3,FALSE),szabalyok!$A$16:$B$23,2,FALSE),0)</f>
        <v>31.832401561695544</v>
      </c>
      <c r="CH88" s="47">
        <f>versenyek!$JO$11*IFERROR(VLOOKUP(VLOOKUP($A88,versenyek!JN:JP,3,FALSE),szabalyok!$A$16:$B$23,2,FALSE),0)</f>
        <v>0</v>
      </c>
      <c r="CI88" s="47">
        <f>versenyek!$JR$11*IFERROR(VLOOKUP(VLOOKUP($A88,versenyek!JQ:JS,3,FALSE),szabalyok!$A$16:$B$23,2,FALSE),0)</f>
        <v>0</v>
      </c>
      <c r="CJ88" s="47">
        <f>versenyek!$JU$11*IFERROR(VLOOKUP(VLOOKUP($A88,versenyek!JT:JV,3,FALSE),szabalyok!$A$16:$B$23,2,FALSE),0)</f>
        <v>0</v>
      </c>
      <c r="CK88" s="47">
        <f>versenyek!$JR$11*IFERROR(VLOOKUP(VLOOKUP($A88,versenyek!JW:JY,3,FALSE),szabalyok!$A$16:$B$23,2,FALSE),0)</f>
        <v>0</v>
      </c>
      <c r="CL88" s="47">
        <f>versenyek!$KA$11*IFERROR(VLOOKUP(VLOOKUP($A88,versenyek!JZ:KB,3,FALSE),szabalyok!$A$16:$B$23,2,FALSE),0)</f>
        <v>0</v>
      </c>
      <c r="CM88" s="47">
        <f>versenyek!$KD$11*IFERROR(VLOOKUP(VLOOKUP($A88,versenyek!KC:KE,3,FALSE),szabalyok!$A$16:$B$23,2,FALSE),0)</f>
        <v>0</v>
      </c>
      <c r="CN88" s="47">
        <f>versenyek!$KG$11*IFERROR(VLOOKUP(VLOOKUP($A88,versenyek!KF:KH,3,FALSE),szabalyok!$A$16:$B$23,2,FALSE),0)</f>
        <v>0</v>
      </c>
      <c r="CO88" s="47">
        <f>versenyek!$KJ$11*IFERROR(VLOOKUP(VLOOKUP($A88,versenyek!KI:KK,3,FALSE),szabalyok!$A$16:$B$23,2,FALSE),0)</f>
        <v>0</v>
      </c>
      <c r="CP88" s="47">
        <f>versenyek!$KM$11*IFERROR(VLOOKUP(VLOOKUP($A88,versenyek!KL:KN,3,FALSE),szabalyok!$A$16:$B$23,2,FALSE),0)</f>
        <v>0</v>
      </c>
      <c r="CQ88" s="47">
        <f>versenyek!$KP$11*IFERROR(VLOOKUP(VLOOKUP($A88,versenyek!KO:KQ,3,FALSE),szabalyok!$A$16:$B$23,2,FALSE),0)</f>
        <v>0</v>
      </c>
      <c r="CR88" s="47">
        <f>versenyek!$KS$11*IFERROR(VLOOKUP(VLOOKUP($A88,versenyek!KR:KT,3,FALSE),szabalyok!$A$16:$B$23,2,FALSE),0)</f>
        <v>0</v>
      </c>
      <c r="CS88" s="47">
        <f>versenyek!$KV$11*IFERROR(VLOOKUP(VLOOKUP($A88,versenyek!KU:KW,3,FALSE),szabalyok!$A$16:$B$23,2,FALSE),0)</f>
        <v>0</v>
      </c>
      <c r="CT88" s="47">
        <f>versenyek!$KY$11*IFERROR(VLOOKUP(VLOOKUP($A88,versenyek!KX:KZ,3,FALSE),szabalyok!$A$16:$B$23,2,FALSE),0)</f>
        <v>0</v>
      </c>
      <c r="CU88" s="47">
        <f>versenyek!$LB$11*IFERROR(VLOOKUP(VLOOKUP($A88,versenyek!LA:LC,3,FALSE),szabalyok!$A$16:$B$23,2,FALSE),0)</f>
        <v>0</v>
      </c>
      <c r="CV88" s="47">
        <f>versenyek!$LE$11*IFERROR(VLOOKUP(VLOOKUP($A88,versenyek!LD:LF,3,FALSE),szabalyok!$A$16:$B$23,2,FALSE),0)</f>
        <v>0</v>
      </c>
      <c r="CW88" s="47">
        <f>versenyek!$LH$11*IFERROR(VLOOKUP(VLOOKUP($A88,versenyek!LG:LI,3,FALSE),szabalyok!$A$16:$B$23,2,FALSE),0)</f>
        <v>0</v>
      </c>
      <c r="CX88" s="47">
        <f>versenyek!$LK$11*IFERROR(VLOOKUP(VLOOKUP($A88,versenyek!LJ:LL,3,FALSE),szabalyok!$A$16:$B$23,2,FALSE),0)</f>
        <v>0</v>
      </c>
      <c r="CY88" s="47">
        <f>versenyek!$LN$11*IFERROR(VLOOKUP(VLOOKUP($A88,versenyek!LM:LO,3,FALSE),szabalyok!$A$16:$B$23,2,FALSE),0)</f>
        <v>0</v>
      </c>
      <c r="CZ88" s="47">
        <f>versenyek!$LQ$11*IFERROR(VLOOKUP(VLOOKUP($A88,versenyek!LP:LR,3,FALSE),szabalyok!$A$16:$B$23,2,FALSE),0)</f>
        <v>0</v>
      </c>
      <c r="DA88" s="47">
        <f>versenyek!$LT$11*IFERROR(VLOOKUP(VLOOKUP($A88,versenyek!LS:LU,3,FALSE),szabalyok!$A$16:$B$23,2,FALSE),0)</f>
        <v>0</v>
      </c>
      <c r="DB88" s="47">
        <f>versenyek!$LW$11*IFERROR(VLOOKUP(VLOOKUP($A88,versenyek!LV:LX,3,FALSE),szabalyok!$A$16:$B$23,2,FALSE),0)</f>
        <v>0</v>
      </c>
      <c r="DC88" s="47">
        <f>versenyek!$LZ$11*IFERROR(VLOOKUP(VLOOKUP($A88,versenyek!LY:MA,3,FALSE),szabalyok!$A$16:$B$23,2,FALSE),0)</f>
        <v>0</v>
      </c>
      <c r="DD88" s="47">
        <f>versenyek!$MC$11*IFERROR(VLOOKUP(VLOOKUP($A88,versenyek!MB:MD,3,FALSE),szabalyok!$A$16:$B$23,2,FALSE),0)</f>
        <v>0</v>
      </c>
      <c r="DE88" s="47">
        <f>versenyek!$ML$11*IFERROR(VLOOKUP(VLOOKUP($A88,versenyek!MK:MM,3,FALSE),szabalyok!$A$16:$B$23,2,FALSE),0)</f>
        <v>0</v>
      </c>
      <c r="DF88" s="47">
        <f>versenyek!$MO$11*IFERROR(VLOOKUP(VLOOKUP($A88,versenyek!MN:MP,3,FALSE),szabalyok!$A$16:$B$23,2,FALSE),0)</f>
        <v>0</v>
      </c>
      <c r="DG88" s="47">
        <f>versenyek!$MR$11*IFERROR(VLOOKUP(VLOOKUP($A88,versenyek!MQ:MS,3,FALSE),szabalyok!$A$16:$B$23,2,FALSE),0)</f>
        <v>0</v>
      </c>
      <c r="DH88" s="47">
        <f>versenyek!$MU$11*IFERROR(VLOOKUP(VLOOKUP($A88,versenyek!MT:MV,3,FALSE),szabalyok!$A$16:$B$23,2,FALSE),0)</f>
        <v>0</v>
      </c>
      <c r="DI88" s="47">
        <f>versenyek!$MX$11*IFERROR(VLOOKUP(VLOOKUP($A88,versenyek!MW:MY,3,FALSE),szabalyok!$A$16:$B$23,2,FALSE),0)</f>
        <v>0</v>
      </c>
      <c r="DJ88" s="47">
        <f>versenyek!$NA$11*IFERROR(VLOOKUP(VLOOKUP($A88,versenyek!MZ:NB,3,FALSE),szabalyok!$A$16:$B$23,2,FALSE),0)</f>
        <v>0</v>
      </c>
      <c r="DK88" s="47">
        <f>versenyek!$ND$11*IFERROR(VLOOKUP(VLOOKUP($A88,versenyek!NC:NE,3,FALSE),szabalyok!$A$16:$B$23,2,FALSE),0)</f>
        <v>0</v>
      </c>
      <c r="DL88" s="47">
        <f>versenyek!$NG$11*IFERROR(VLOOKUP(VLOOKUP($A88,versenyek!NF:NH,3,FALSE),szabalyok!$A$16:$B$23,2,FALSE),0)</f>
        <v>0</v>
      </c>
      <c r="DM88" s="47">
        <f>versenyek!$NJ$11*IFERROR(VLOOKUP(VLOOKUP($A88,versenyek!NI:NK,3,FALSE),szabalyok!$A$16:$B$23,2,FALSE),0)</f>
        <v>0</v>
      </c>
      <c r="DN88" s="47">
        <f>versenyek!$NM$11*IFERROR(VLOOKUP(VLOOKUP($A88,versenyek!NL:NN,3,FALSE),szabalyok!$A$16:$B$23,2,FALSE),0)</f>
        <v>0</v>
      </c>
      <c r="DO88" s="47">
        <f>versenyek!$NP$11*IFERROR(VLOOKUP(VLOOKUP($A88,versenyek!NO:NQ,3,FALSE),szabalyok!$A$16:$B$23,2,FALSE),0)</f>
        <v>0</v>
      </c>
      <c r="DP88" s="47">
        <f>versenyek!$NS$11*IFERROR(VLOOKUP(VLOOKUP($A88,versenyek!NR:NT,3,FALSE),szabalyok!$A$16:$B$23,2,FALSE),0)</f>
        <v>0</v>
      </c>
      <c r="DQ88" s="47">
        <f>versenyek!$NV$11*IFERROR(VLOOKUP(VLOOKUP($A88,versenyek!NU:NW,3,FALSE),szabalyok!$A$16:$B$23,2,FALSE),0)</f>
        <v>0</v>
      </c>
      <c r="DR88" s="47">
        <f>versenyek!$NY$11*IFERROR(VLOOKUP(VLOOKUP($A88,versenyek!NX:NZ,3,FALSE),szabalyok!$A$16:$B$23,2,FALSE),0)</f>
        <v>0</v>
      </c>
      <c r="DS88" s="47">
        <f>versenyek!$OB$11*IFERROR(VLOOKUP(VLOOKUP($A88,versenyek!OA:OC,3,FALSE),szabalyok!$A$16:$B$23,2,FALSE),0)</f>
        <v>0</v>
      </c>
      <c r="DT88" s="47">
        <f>versenyek!$OE$11*IFERROR(VLOOKUP(VLOOKUP($A88,versenyek!OD:OF,3,FALSE),szabalyok!$A$16:$B$23,2,FALSE),0)</f>
        <v>0</v>
      </c>
      <c r="DU88" s="47">
        <f>versenyek!$OH$11*IFERROR(VLOOKUP(VLOOKUP($A88,versenyek!OG:OI,3,FALSE),szabalyok!$A$16:$B$23,2,FALSE),0)</f>
        <v>0</v>
      </c>
      <c r="DV88" s="47">
        <f>versenyek!$OK$11*IFERROR(VLOOKUP(VLOOKUP($A88,versenyek!OJ:OL,3,FALSE),szabalyok!$A$16:$B$23,2,FALSE),0)</f>
        <v>0</v>
      </c>
      <c r="DW88" s="47">
        <f>versenyek!$ON$11*IFERROR(VLOOKUP(VLOOKUP($A88,versenyek!OM:OO,3,FALSE),szabalyok!$A$16:$B$23,2,FALSE),0)</f>
        <v>0</v>
      </c>
      <c r="DX88" s="47">
        <f>versenyek!$OQ$11*IFERROR(VLOOKUP(VLOOKUP($A88,versenyek!OP:OR,3,FALSE),szabalyok!$A$16:$B$23,2,FALSE),0)</f>
        <v>0</v>
      </c>
      <c r="DY88" s="47">
        <f>versenyek!$OT$11*IFERROR(VLOOKUP(VLOOKUP($A88,versenyek!OS:OU,3,FALSE),szabalyok!$A$16:$B$23,2,FALSE),0)</f>
        <v>0</v>
      </c>
      <c r="DZ88" s="47">
        <f>versenyek!$OW$11*IFERROR(VLOOKUP(VLOOKUP($A88,versenyek!OV:OX,3,FALSE),szabalyok!$A$16:$B$23,2,FALSE),0)</f>
        <v>0</v>
      </c>
      <c r="EA88" s="47">
        <f>versenyek!$OZ$11*IFERROR(VLOOKUP(VLOOKUP($A88,versenyek!OY:PA,3,FALSE),szabalyok!$A$16:$B$23,2,FALSE),0)</f>
        <v>0</v>
      </c>
      <c r="EB88" s="47">
        <f>versenyek!$PC$11*IFERROR(VLOOKUP(VLOOKUP($A88,versenyek!PB:PD,3,FALSE),szabalyok!$A$16:$B$23,2,FALSE),0)</f>
        <v>0</v>
      </c>
      <c r="EC88" s="47">
        <f>versenyek!$PF$11*IFERROR(VLOOKUP(VLOOKUP($A88,versenyek!PE:PG,3,FALSE),szabalyok!$A$16:$B$23,2,FALSE),0)</f>
        <v>0</v>
      </c>
      <c r="ED88" s="47">
        <f>versenyek!$PI$11*IFERROR(VLOOKUP(VLOOKUP($A88,versenyek!PH:PJ,3,FALSE),szabalyok!$A$16:$B$23,2,FALSE),0)</f>
        <v>0</v>
      </c>
      <c r="EE88" s="47">
        <f>versenyek!$PL$11*IFERROR(VLOOKUP(VLOOKUP($A88,versenyek!PK:PM,3,FALSE),szabalyok!$A$16:$B$23,2,FALSE),0)</f>
        <v>0</v>
      </c>
      <c r="EF88" s="47">
        <f>versenyek!$PO$11*IFERROR(VLOOKUP(VLOOKUP($A88,versenyek!PN:PP,3,FALSE),szabalyok!$A$16:$B$23,2,FALSE),0)</f>
        <v>0</v>
      </c>
      <c r="EG88" s="47">
        <f>versenyek!$PR$11*IFERROR(VLOOKUP(VLOOKUP($A88,versenyek!PQ:PS,3,FALSE),szabalyok!$A$16:$B$23,2,FALSE),0)</f>
        <v>0</v>
      </c>
      <c r="EH88" s="47">
        <f>versenyek!$PU$11*IFERROR(VLOOKUP(VLOOKUP($A88,versenyek!PT:PV,3,FALSE),szabalyok!$A$16:$B$23,2,FALSE),0)</f>
        <v>0</v>
      </c>
      <c r="EI88" s="47">
        <f>versenyek!$PX$11*IFERROR(VLOOKUP(VLOOKUP($A88,versenyek!PW:PY,3,FALSE),szabalyok!$A$16:$B$23,2,FALSE),0)</f>
        <v>0</v>
      </c>
      <c r="EJ88" s="47">
        <f>versenyek!$QA$11*IFERROR(VLOOKUP(VLOOKUP($A88,versenyek!PZ:QB,3,FALSE),szabalyok!$A$16:$B$23,2,FALSE),0)</f>
        <v>0</v>
      </c>
      <c r="EK88" s="47">
        <f>versenyek!$QD$11*IFERROR(VLOOKUP(VLOOKUP($A88,versenyek!QC:QE,3,FALSE),szabalyok!$A$16:$B$23,2,FALSE),0)</f>
        <v>0</v>
      </c>
      <c r="EL88" s="47">
        <f>versenyek!$QG$11*IFERROR(VLOOKUP(VLOOKUP($A88,versenyek!QF:QH,3,FALSE),szabalyok!$A$16:$B$23,2,FALSE),0)</f>
        <v>0</v>
      </c>
      <c r="EM88" s="47">
        <f>versenyek!$QJ$11*IFERROR(VLOOKUP(VLOOKUP($A88,versenyek!QI:QK,3,FALSE),szabalyok!$A$16:$B$23,2,FALSE),0)</f>
        <v>0</v>
      </c>
      <c r="EN88" s="47">
        <f>versenyek!$QM$11*IFERROR(VLOOKUP(VLOOKUP($A88,versenyek!QL:QN,3,FALSE),szabalyok!$A$16:$B$23,2,FALSE),0)</f>
        <v>0</v>
      </c>
      <c r="EO88" s="47">
        <f>versenyek!$QP$11*IFERROR(VLOOKUP(VLOOKUP($A88,versenyek!QO:QQ,3,FALSE),szabalyok!$A$16:$B$23,2,FALSE),0)</f>
        <v>0</v>
      </c>
      <c r="EP88" s="47">
        <f>versenyek!$QS$11*IFERROR(VLOOKUP(VLOOKUP($A88,versenyek!QR:QT,3,FALSE),szabalyok!$A$16:$B$23,2,FALSE),0)</f>
        <v>0</v>
      </c>
      <c r="EQ88" s="47">
        <f>versenyek!$QV$11*IFERROR(VLOOKUP(VLOOKUP($A88,versenyek!QU:QW,3,FALSE),szabalyok!$A$16:$B$23,2,FALSE),0)</f>
        <v>0</v>
      </c>
      <c r="ER88" s="47">
        <f>versenyek!$RE$11*IFERROR(VLOOKUP(VLOOKUP($A88,versenyek!RD:RF,3,FALSE),szabalyok!$A$16:$B$23,2,FALSE),0)</f>
        <v>0</v>
      </c>
      <c r="ES88" s="47">
        <f>versenyek!$RH$11*IFERROR(VLOOKUP(VLOOKUP($A88,versenyek!RG:RI,3,FALSE),szabalyok!$A$16:$B$23,2,FALSE),0)</f>
        <v>0</v>
      </c>
      <c r="ET88" s="47">
        <f>versenyek!$RK$11*IFERROR(VLOOKUP(VLOOKUP($A88,versenyek!RJ:RL,3,FALSE),szabalyok!$A$16:$B$23,2,FALSE),0)</f>
        <v>0</v>
      </c>
      <c r="EU88" s="47">
        <f>versenyek!$RN$11*IFERROR(VLOOKUP(VLOOKUP($A88,versenyek!RM:RO,3,FALSE),szabalyok!$A$16:$B$23,2,FALSE),0)</f>
        <v>0</v>
      </c>
      <c r="EV88" s="47">
        <f>versenyek!$RQ$11*IFERROR(VLOOKUP(VLOOKUP($A88,versenyek!RP:RR,3,FALSE),szabalyok!$A$16:$B$23,2,FALSE),0)</f>
        <v>0</v>
      </c>
      <c r="EW88" s="47">
        <f>versenyek!$RT$11*IFERROR(VLOOKUP(VLOOKUP($A88,versenyek!RS:RU,3,FALSE),szabalyok!$A$16:$B$23,2,FALSE),0)</f>
        <v>0</v>
      </c>
      <c r="EX88" s="47">
        <f>versenyek!$RW$11*IFERROR(VLOOKUP(VLOOKUP($A88,versenyek!RV:RX,3,FALSE),szabalyok!$A$16:$B$23,2,FALSE),0)</f>
        <v>0</v>
      </c>
      <c r="EY88" s="47">
        <f>versenyek!$RZ$11*IFERROR(VLOOKUP(VLOOKUP($A88,versenyek!RY:SA,3,FALSE),szabalyok!$A$16:$B$23,2,FALSE),0)</f>
        <v>0</v>
      </c>
      <c r="EZ88" s="47">
        <f>versenyek!$SC$11*IFERROR(VLOOKUP(VLOOKUP($A88,versenyek!SB:SD,3,FALSE),szabalyok!$A$16:$B$23,2,FALSE),0)</f>
        <v>0</v>
      </c>
      <c r="FA88" s="47">
        <f>versenyek!$SF$11*IFERROR(VLOOKUP(VLOOKUP($A88,versenyek!SE:SG,3,FALSE),szabalyok!$A$16:$B$23,2,FALSE),0)</f>
        <v>0</v>
      </c>
      <c r="FB88" s="47">
        <f>versenyek!$SI$11*IFERROR(VLOOKUP(VLOOKUP($A88,versenyek!SH:SJ,3,FALSE),szabalyok!$A$16:$B$23,2,FALSE),0)</f>
        <v>0</v>
      </c>
      <c r="FC88" s="47">
        <f>versenyek!$SL$11*IFERROR(VLOOKUP(VLOOKUP($A88,versenyek!SK:SM,3,FALSE),szabalyok!$A$16:$B$23,2,FALSE),0)</f>
        <v>0</v>
      </c>
      <c r="FD88" s="47">
        <f>versenyek!$SO$11*IFERROR(VLOOKUP(VLOOKUP($A88,versenyek!SN:SP,3,FALSE),szabalyok!$A$16:$B$23,2,FALSE),0)</f>
        <v>0</v>
      </c>
      <c r="FE88" s="47">
        <f>versenyek!$SR$11*IFERROR(VLOOKUP(VLOOKUP($A88,versenyek!SQ:SS,3,FALSE),szabalyok!$A$16:$B$23,2,FALSE),0)</f>
        <v>0</v>
      </c>
      <c r="FF88" s="47">
        <f>versenyek!$SU$11*IFERROR(VLOOKUP(VLOOKUP($A88,versenyek!ST:SV,3,FALSE),szabalyok!$A$16:$B$23,2,FALSE),0)</f>
        <v>0</v>
      </c>
      <c r="FG88" s="47">
        <f>versenyek!$SX$11*IFERROR(VLOOKUP(VLOOKUP($A88,versenyek!SW:SY,3,FALSE),szabalyok!$A$16:$B$23,2,FALSE),0)</f>
        <v>0</v>
      </c>
      <c r="FH88" s="47">
        <f>versenyek!$TA$11*IFERROR(VLOOKUP(VLOOKUP($A88,versenyek!SZ:TB,3,FALSE),szabalyok!$A$16:$B$23,2,FALSE),0)</f>
        <v>0</v>
      </c>
      <c r="FI88" s="47">
        <f>versenyek!$TD$11*IFERROR(VLOOKUP(VLOOKUP($A88,versenyek!TC:TE,3,FALSE),szabalyok!$A$16:$B$23,2,FALSE),0)</f>
        <v>0</v>
      </c>
      <c r="FJ88" s="47">
        <f>versenyek!$TG$11*IFERROR(VLOOKUP(VLOOKUP($A88,versenyek!TF:TH,3,FALSE),szabalyok!$A$16:$B$23,2,FALSE),0)</f>
        <v>0</v>
      </c>
      <c r="FK88" s="47">
        <f>versenyek!$TJ$11*IFERROR(VLOOKUP(VLOOKUP($A88,versenyek!TI:TK,3,FALSE),szabalyok!$A$16:$B$23,2,FALSE),0)</f>
        <v>0</v>
      </c>
      <c r="FL88" s="47">
        <f>versenyek!$TM$11*IFERROR(VLOOKUP(VLOOKUP($A88,versenyek!TL:TN,3,FALSE),szabalyok!$A$16:$B$23,2,FALSE),0)</f>
        <v>0</v>
      </c>
      <c r="FM88" s="47">
        <f>versenyek!$TP$11*IFERROR(VLOOKUP(VLOOKUP($A88,versenyek!TO:TQ,3,FALSE),szabalyok!$A$16:$B$23,2,FALSE),0)</f>
        <v>0</v>
      </c>
      <c r="FN88" s="47">
        <f>versenyek!$TS$11*IFERROR(VLOOKUP(VLOOKUP($A88,versenyek!TR:TT,3,FALSE),szabalyok!$A$16:$B$23,2,FALSE),0)</f>
        <v>0</v>
      </c>
      <c r="FO88" s="47"/>
      <c r="FP88" s="235">
        <f t="shared" si="2"/>
        <v>0</v>
      </c>
    </row>
    <row r="89" spans="1:172">
      <c r="A89" s="1" t="s">
        <v>1406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>
        <f>versenyek!$DI$11*IFERROR(VLOOKUP(VLOOKUP($A89,versenyek!DH:DJ,3,FALSE),szabalyok!$A$16:$B$23,2,FALSE),0)</f>
        <v>0</v>
      </c>
      <c r="AL89" s="47">
        <f>versenyek!$DL$11*IFERROR(VLOOKUP(VLOOKUP($A89,versenyek!DK:DM,3,FALSE),szabalyok!$A$16:$B$23,2,FALSE),0)</f>
        <v>0</v>
      </c>
      <c r="AM89" s="47">
        <f>versenyek!$DR$11*IFERROR(VLOOKUP(VLOOKUP($A89,versenyek!DQ:DS,3,FALSE),szabalyok!$A$16:$B$23,2,FALSE),0)</f>
        <v>0</v>
      </c>
      <c r="AN89" s="47">
        <f>versenyek!$DU$11*IFERROR(VLOOKUP(VLOOKUP($A89,versenyek!DT:DV,3,FALSE),szabalyok!$A$16:$B$23,2,FALSE),0)</f>
        <v>0</v>
      </c>
      <c r="AO89" s="47">
        <f>versenyek!$DO$11*IFERROR(VLOOKUP(VLOOKUP($A89,versenyek!DN:DP,3,FALSE),szabalyok!$A$16:$B$23,2,FALSE),0)</f>
        <v>0</v>
      </c>
      <c r="AP89" s="47">
        <f>versenyek!$DX$11*IFERROR(VLOOKUP(VLOOKUP($A89,versenyek!DW:DY,3,FALSE),szabalyok!$A$16:$B$23,2,FALSE),0)</f>
        <v>0</v>
      </c>
      <c r="AQ89" s="47" t="e">
        <f>versenyek!$EA$11*IFERROR(VLOOKUP(VLOOKUP($A89,versenyek!DZ:EB,3,FALSE),szabalyok!$A$16:$B$23,2,FALSE),0)</f>
        <v>#DIV/0!</v>
      </c>
      <c r="AR89" s="47" t="e">
        <f>versenyek!$ED$11*IFERROR(VLOOKUP(VLOOKUP($A89,versenyek!EC:EE,3,FALSE),szabalyok!$A$16:$B$23,2,FALSE),0)</f>
        <v>#DIV/0!</v>
      </c>
      <c r="AS89" s="47">
        <f>versenyek!$EG$11*IFERROR(VLOOKUP(VLOOKUP($A89,versenyek!EF:EH,3,FALSE),szabalyok!$A$16:$B$23,2,FALSE),0)</f>
        <v>0</v>
      </c>
      <c r="AT89" s="47">
        <f>versenyek!$EJ$11*IFERROR(VLOOKUP(VLOOKUP($A89,versenyek!EI:EK,3,FALSE),szabalyok!$A$16:$B$23,2,FALSE),0)</f>
        <v>0</v>
      </c>
      <c r="AU89" s="47">
        <f>versenyek!$EM$11*IFERROR(VLOOKUP(VLOOKUP($A89,versenyek!EL:EN,3,FALSE),szabalyok!$A$16:$B$23,2,FALSE),0)</f>
        <v>0</v>
      </c>
      <c r="AV89" s="47">
        <f>versenyek!$EP$11*IFERROR(VLOOKUP(VLOOKUP($A89,versenyek!EO:EQ,3,FALSE),szabalyok!$A$16:$B$23,2,FALSE),0)</f>
        <v>0</v>
      </c>
      <c r="AW89" s="47">
        <f>versenyek!$EY$11*IFERROR(VLOOKUP(VLOOKUP($A89,versenyek!EX:EZ,3,FALSE),szabalyok!$A$16:$B$23,2,FALSE),0)</f>
        <v>0</v>
      </c>
      <c r="AX89" s="47">
        <f>versenyek!$FB$11*IFERROR(VLOOKUP(VLOOKUP($A89,versenyek!FA:FC,3,FALSE),szabalyok!$A$16:$B$23,2,FALSE),0)</f>
        <v>0</v>
      </c>
      <c r="AY89" s="47">
        <f>versenyek!$FE$11*IFERROR(VLOOKUP(VLOOKUP($A89,versenyek!FD:FF,3,FALSE),szabalyok!$A$16:$B$23,2,FALSE),0)</f>
        <v>0</v>
      </c>
      <c r="AZ89" s="47">
        <f>versenyek!$FH$11*IFERROR(VLOOKUP(VLOOKUP($A89,versenyek!FG:FI,3,FALSE),szabalyok!$A$16:$B$23,2,FALSE),0)</f>
        <v>0</v>
      </c>
      <c r="BA89" s="47">
        <f>versenyek!$FK$11*IFERROR(VLOOKUP(VLOOKUP($A89,versenyek!FJ:FL,3,FALSE),szabalyok!$A$16:$B$23,2,FALSE),0)</f>
        <v>0</v>
      </c>
      <c r="BB89" s="47">
        <f>versenyek!$FN$11*IFERROR(VLOOKUP(VLOOKUP($A89,versenyek!FM:FO,3,FALSE),szabalyok!$A$16:$B$23,2,FALSE),0)</f>
        <v>0</v>
      </c>
      <c r="BC89" s="47">
        <f>versenyek!$FQ$11*IFERROR(VLOOKUP(VLOOKUP($A89,versenyek!FP:FR,3,FALSE),szabalyok!$A$16:$B$23,2,FALSE),0)</f>
        <v>0</v>
      </c>
      <c r="BD89" s="47">
        <f>versenyek!$FT$11*IFERROR(VLOOKUP(VLOOKUP($A89,versenyek!FS:FU,3,FALSE),szabalyok!$A$16:$B$23,2,FALSE),0)</f>
        <v>0</v>
      </c>
      <c r="BE89" s="47">
        <f>versenyek!$FW$11*IFERROR(VLOOKUP(VLOOKUP($A89,versenyek!FV:FX,3,FALSE),szabalyok!$A$16:$B$23,2,FALSE),0)</f>
        <v>0</v>
      </c>
      <c r="BF89" s="47">
        <f>versenyek!$FZ$11*IFERROR(VLOOKUP(VLOOKUP($A89,versenyek!FY:GA,3,FALSE),szabalyok!$A$16:$B$23,2,FALSE),0)</f>
        <v>0</v>
      </c>
      <c r="BG89" s="47">
        <f>versenyek!$GC$11*IFERROR(VLOOKUP(VLOOKUP($A89,versenyek!GB:GD,3,FALSE),szabalyok!$A$16:$B$23,2,FALSE),0)</f>
        <v>0</v>
      </c>
      <c r="BH89" s="47">
        <f>versenyek!$GF$11*IFERROR(VLOOKUP(VLOOKUP($A89,versenyek!GE:GG,3,FALSE),szabalyok!$A$16:$B$23,2,FALSE),0)</f>
        <v>0</v>
      </c>
      <c r="BI89" s="47">
        <f>versenyek!$GI$11*IFERROR(VLOOKUP(VLOOKUP($A89,versenyek!GH:GJ,3,FALSE),szabalyok!$A$16:$B$23,2,FALSE),0)</f>
        <v>0</v>
      </c>
      <c r="BJ89" s="47">
        <f>versenyek!$GL$11*IFERROR(VLOOKUP(VLOOKUP($A89,versenyek!GK:GM,3,FALSE),szabalyok!$A$16:$B$23,2,FALSE),0)</f>
        <v>0</v>
      </c>
      <c r="BK89" s="47">
        <f>versenyek!$GO$11*IFERROR(VLOOKUP(VLOOKUP($A89,versenyek!GN:GP,3,FALSE),szabalyok!$A$16:$B$23,2,FALSE),0)</f>
        <v>0</v>
      </c>
      <c r="BL89" s="47">
        <f>versenyek!$GR$11*IFERROR(VLOOKUP(VLOOKUP($A89,versenyek!GQ:GS,3,FALSE),szabalyok!$A$16:$B$23,2,FALSE),0)</f>
        <v>0</v>
      </c>
      <c r="BM89" s="47">
        <f>versenyek!$GX$11*IFERROR(VLOOKUP(VLOOKUP($A89,versenyek!GW:GY,3,FALSE),szabalyok!$A$16:$B$23,2,FALSE),0)</f>
        <v>0</v>
      </c>
      <c r="BN89" s="47">
        <f>versenyek!$GX$11*IFERROR(VLOOKUP(VLOOKUP($A89,versenyek!GX:GZ,3,FALSE),szabalyok!$A$16:$B$23,2,FALSE),0)</f>
        <v>0</v>
      </c>
      <c r="BO89" s="47">
        <f>versenyek!$HD$11*IFERROR(VLOOKUP(VLOOKUP($A89,versenyek!HC:HE,3,FALSE),szabalyok!$A$16:$B$23,2,FALSE),0)</f>
        <v>0</v>
      </c>
      <c r="BP89" s="47">
        <f>versenyek!$HG$11*IFERROR(VLOOKUP(VLOOKUP($A89,versenyek!HF:HH,3,FALSE),szabalyok!$A$16:$B$23,2,FALSE),0)</f>
        <v>0</v>
      </c>
      <c r="BQ89" s="47">
        <f>versenyek!$HJ$11*IFERROR(VLOOKUP(VLOOKUP($A89,versenyek!HI:HK,3,FALSE),szabalyok!$A$16:$B$23,2,FALSE),0)</f>
        <v>0</v>
      </c>
      <c r="BR89" s="47">
        <f>versenyek!$HM$11*IFERROR(VLOOKUP(VLOOKUP($A89,versenyek!HL:HN,3,FALSE),szabalyok!$A$16:$B$23,2,FALSE),0)</f>
        <v>0</v>
      </c>
      <c r="BS89" s="47">
        <f>versenyek!$HP$11*IFERROR(VLOOKUP(VLOOKUP($A89,versenyek!HO:HQ,3,FALSE),szabalyok!$A$16:$B$23,2,FALSE),0)</f>
        <v>0</v>
      </c>
      <c r="BT89" s="47">
        <f>versenyek!$HS$11*IFERROR(VLOOKUP(VLOOKUP($A89,versenyek!HR:HT,3,FALSE),szabalyok!$A$16:$B$23,2,FALSE),0)</f>
        <v>0</v>
      </c>
      <c r="BU89" s="47">
        <f>versenyek!$HV$11*IFERROR(VLOOKUP(VLOOKUP($A89,versenyek!HU:HW,3,FALSE),szabalyok!$A$16:$B$23,2,FALSE),0)</f>
        <v>0</v>
      </c>
      <c r="BV89" s="47">
        <f>versenyek!$HY$11*IFERROR(VLOOKUP(VLOOKUP($A89,versenyek!HX:HZ,3,FALSE),szabalyok!$A$16:$B$23,2,FALSE),0)</f>
        <v>0</v>
      </c>
      <c r="BW89" s="47">
        <f>versenyek!$IB$11*IFERROR(VLOOKUP(VLOOKUP($A89,versenyek!IA:IC,3,FALSE),szabalyok!$A$16:$B$23,2,FALSE),0)</f>
        <v>0</v>
      </c>
      <c r="BX89" s="47">
        <f>versenyek!$IE$11*IFERROR(VLOOKUP(VLOOKUP($A89,versenyek!ID:IF,3,FALSE),szabalyok!$A$16:$B$23,2,FALSE),0)</f>
        <v>0</v>
      </c>
      <c r="BY89" s="47">
        <f>versenyek!$IH$11*IFERROR(VLOOKUP(VLOOKUP($A89,versenyek!IG:II,3,FALSE),szabalyok!$A$16:$B$23,2,FALSE),0)</f>
        <v>0</v>
      </c>
      <c r="BZ89" s="47">
        <f>versenyek!$IK$11*IFERROR(VLOOKUP(VLOOKUP($A89,versenyek!IJ:IL,3,FALSE),szabalyok!$A$16:$B$23,2,FALSE),0)</f>
        <v>0</v>
      </c>
      <c r="CA89" s="47">
        <f>versenyek!$IN$11*IFERROR(VLOOKUP(VLOOKUP($A89,versenyek!IM:IO,3,FALSE),szabalyok!$A$16:$B$23,2,FALSE),0)</f>
        <v>0</v>
      </c>
      <c r="CB89" s="47">
        <f>versenyek!$IW$11*IFERROR(VLOOKUP(VLOOKUP($A89,versenyek!IV:IX,3,FALSE),szabalyok!$A$16:$B$23,2,FALSE),0)</f>
        <v>0</v>
      </c>
      <c r="CC89" s="47">
        <f>versenyek!$IZ$11*IFERROR(VLOOKUP(VLOOKUP($A89,versenyek!IY:JA,3,FALSE),szabalyok!$A$16:$B$23,2,FALSE),0)</f>
        <v>0</v>
      </c>
      <c r="CD89" s="47">
        <f>versenyek!$JC$11*IFERROR(VLOOKUP(VLOOKUP($A89,versenyek!JB:JD,3,FALSE),szabalyok!$A$16:$B$23,2,FALSE),0)</f>
        <v>0</v>
      </c>
      <c r="CE89" s="47">
        <f>versenyek!$JF$11*IFERROR(VLOOKUP(VLOOKUP($A89,versenyek!JE:JG,3,FALSE),szabalyok!$A$16:$B$23,2,FALSE),0)</f>
        <v>0</v>
      </c>
      <c r="CF89" s="47">
        <f>versenyek!$JI$11*IFERROR(VLOOKUP(VLOOKUP($A89,versenyek!JH:JJ,3,FALSE),szabalyok!$A$16:$B$23,2,FALSE),0)</f>
        <v>0</v>
      </c>
      <c r="CG89" s="47">
        <f>versenyek!$JL$11*IFERROR(VLOOKUP(VLOOKUP($A89,versenyek!JK:JM,3,FALSE),szabalyok!$A$16:$B$23,2,FALSE),0)</f>
        <v>12.732960624678217</v>
      </c>
      <c r="CH89" s="47">
        <f>versenyek!$JO$11*IFERROR(VLOOKUP(VLOOKUP($A89,versenyek!JN:JP,3,FALSE),szabalyok!$A$16:$B$23,2,FALSE),0)</f>
        <v>0</v>
      </c>
      <c r="CI89" s="47">
        <f>versenyek!$JR$11*IFERROR(VLOOKUP(VLOOKUP($A89,versenyek!JQ:JS,3,FALSE),szabalyok!$A$16:$B$23,2,FALSE),0)</f>
        <v>0</v>
      </c>
      <c r="CJ89" s="47">
        <f>versenyek!$JU$11*IFERROR(VLOOKUP(VLOOKUP($A89,versenyek!JT:JV,3,FALSE),szabalyok!$A$16:$B$23,2,FALSE),0)</f>
        <v>0</v>
      </c>
      <c r="CK89" s="47">
        <f>versenyek!$JR$11*IFERROR(VLOOKUP(VLOOKUP($A89,versenyek!JW:JY,3,FALSE),szabalyok!$A$16:$B$23,2,FALSE),0)</f>
        <v>0</v>
      </c>
      <c r="CL89" s="47">
        <f>versenyek!$KA$11*IFERROR(VLOOKUP(VLOOKUP($A89,versenyek!JZ:KB,3,FALSE),szabalyok!$A$16:$B$23,2,FALSE),0)</f>
        <v>0</v>
      </c>
      <c r="CM89" s="47">
        <f>versenyek!$KD$11*IFERROR(VLOOKUP(VLOOKUP($A89,versenyek!KC:KE,3,FALSE),szabalyok!$A$16:$B$23,2,FALSE),0)</f>
        <v>0</v>
      </c>
      <c r="CN89" s="47">
        <f>versenyek!$KG$11*IFERROR(VLOOKUP(VLOOKUP($A89,versenyek!KF:KH,3,FALSE),szabalyok!$A$16:$B$23,2,FALSE),0)</f>
        <v>0</v>
      </c>
      <c r="CO89" s="47">
        <f>versenyek!$KJ$11*IFERROR(VLOOKUP(VLOOKUP($A89,versenyek!KI:KK,3,FALSE),szabalyok!$A$16:$B$23,2,FALSE),0)</f>
        <v>0</v>
      </c>
      <c r="CP89" s="47">
        <f>versenyek!$KM$11*IFERROR(VLOOKUP(VLOOKUP($A89,versenyek!KL:KN,3,FALSE),szabalyok!$A$16:$B$23,2,FALSE),0)</f>
        <v>0</v>
      </c>
      <c r="CQ89" s="47">
        <f>versenyek!$KP$11*IFERROR(VLOOKUP(VLOOKUP($A89,versenyek!KO:KQ,3,FALSE),szabalyok!$A$16:$B$23,2,FALSE),0)</f>
        <v>0</v>
      </c>
      <c r="CR89" s="47">
        <f>versenyek!$KS$11*IFERROR(VLOOKUP(VLOOKUP($A89,versenyek!KR:KT,3,FALSE),szabalyok!$A$16:$B$23,2,FALSE),0)</f>
        <v>0</v>
      </c>
      <c r="CS89" s="47">
        <f>versenyek!$KV$11*IFERROR(VLOOKUP(VLOOKUP($A89,versenyek!KU:KW,3,FALSE),szabalyok!$A$16:$B$23,2,FALSE),0)</f>
        <v>0</v>
      </c>
      <c r="CT89" s="47">
        <f>versenyek!$KY$11*IFERROR(VLOOKUP(VLOOKUP($A89,versenyek!KX:KZ,3,FALSE),szabalyok!$A$16:$B$23,2,FALSE),0)</f>
        <v>0</v>
      </c>
      <c r="CU89" s="47">
        <f>versenyek!$LB$11*IFERROR(VLOOKUP(VLOOKUP($A89,versenyek!LA:LC,3,FALSE),szabalyok!$A$16:$B$23,2,FALSE),0)</f>
        <v>0</v>
      </c>
      <c r="CV89" s="47">
        <f>versenyek!$LE$11*IFERROR(VLOOKUP(VLOOKUP($A89,versenyek!LD:LF,3,FALSE),szabalyok!$A$16:$B$23,2,FALSE),0)</f>
        <v>0</v>
      </c>
      <c r="CW89" s="47">
        <f>versenyek!$LH$11*IFERROR(VLOOKUP(VLOOKUP($A89,versenyek!LG:LI,3,FALSE),szabalyok!$A$16:$B$23,2,FALSE),0)</f>
        <v>0</v>
      </c>
      <c r="CX89" s="47">
        <f>versenyek!$LK$11*IFERROR(VLOOKUP(VLOOKUP($A89,versenyek!LJ:LL,3,FALSE),szabalyok!$A$16:$B$23,2,FALSE),0)</f>
        <v>0</v>
      </c>
      <c r="CY89" s="47">
        <f>versenyek!$LN$11*IFERROR(VLOOKUP(VLOOKUP($A89,versenyek!LM:LO,3,FALSE),szabalyok!$A$16:$B$23,2,FALSE),0)</f>
        <v>0</v>
      </c>
      <c r="CZ89" s="47">
        <f>versenyek!$LQ$11*IFERROR(VLOOKUP(VLOOKUP($A89,versenyek!LP:LR,3,FALSE),szabalyok!$A$16:$B$23,2,FALSE),0)</f>
        <v>0</v>
      </c>
      <c r="DA89" s="47">
        <f>versenyek!$LT$11*IFERROR(VLOOKUP(VLOOKUP($A89,versenyek!LS:LU,3,FALSE),szabalyok!$A$16:$B$23,2,FALSE),0)</f>
        <v>0</v>
      </c>
      <c r="DB89" s="47">
        <f>versenyek!$LW$11*IFERROR(VLOOKUP(VLOOKUP($A89,versenyek!LV:LX,3,FALSE),szabalyok!$A$16:$B$23,2,FALSE),0)</f>
        <v>0</v>
      </c>
      <c r="DC89" s="47">
        <f>versenyek!$LZ$11*IFERROR(VLOOKUP(VLOOKUP($A89,versenyek!LY:MA,3,FALSE),szabalyok!$A$16:$B$23,2,FALSE),0)</f>
        <v>0</v>
      </c>
      <c r="DD89" s="47">
        <f>versenyek!$MC$11*IFERROR(VLOOKUP(VLOOKUP($A89,versenyek!MB:MD,3,FALSE),szabalyok!$A$16:$B$23,2,FALSE),0)</f>
        <v>0</v>
      </c>
      <c r="DE89" s="47">
        <f>versenyek!$ML$11*IFERROR(VLOOKUP(VLOOKUP($A89,versenyek!MK:MM,3,FALSE),szabalyok!$A$16:$B$23,2,FALSE),0)</f>
        <v>0</v>
      </c>
      <c r="DF89" s="47">
        <f>versenyek!$MO$11*IFERROR(VLOOKUP(VLOOKUP($A89,versenyek!MN:MP,3,FALSE),szabalyok!$A$16:$B$23,2,FALSE),0)</f>
        <v>0</v>
      </c>
      <c r="DG89" s="47">
        <f>versenyek!$MR$11*IFERROR(VLOOKUP(VLOOKUP($A89,versenyek!MQ:MS,3,FALSE),szabalyok!$A$16:$B$23,2,FALSE),0)</f>
        <v>0</v>
      </c>
      <c r="DH89" s="47">
        <f>versenyek!$MU$11*IFERROR(VLOOKUP(VLOOKUP($A89,versenyek!MT:MV,3,FALSE),szabalyok!$A$16:$B$23,2,FALSE),0)</f>
        <v>0</v>
      </c>
      <c r="DI89" s="47">
        <f>versenyek!$MX$11*IFERROR(VLOOKUP(VLOOKUP($A89,versenyek!MW:MY,3,FALSE),szabalyok!$A$16:$B$23,2,FALSE),0)</f>
        <v>0</v>
      </c>
      <c r="DJ89" s="47">
        <f>versenyek!$NA$11*IFERROR(VLOOKUP(VLOOKUP($A89,versenyek!MZ:NB,3,FALSE),szabalyok!$A$16:$B$23,2,FALSE),0)</f>
        <v>0</v>
      </c>
      <c r="DK89" s="47">
        <f>versenyek!$ND$11*IFERROR(VLOOKUP(VLOOKUP($A89,versenyek!NC:NE,3,FALSE),szabalyok!$A$16:$B$23,2,FALSE),0)</f>
        <v>0</v>
      </c>
      <c r="DL89" s="47">
        <f>versenyek!$NG$11*IFERROR(VLOOKUP(VLOOKUP($A89,versenyek!NF:NH,3,FALSE),szabalyok!$A$16:$B$23,2,FALSE),0)</f>
        <v>0</v>
      </c>
      <c r="DM89" s="47">
        <f>versenyek!$NJ$11*IFERROR(VLOOKUP(VLOOKUP($A89,versenyek!NI:NK,3,FALSE),szabalyok!$A$16:$B$23,2,FALSE),0)</f>
        <v>0</v>
      </c>
      <c r="DN89" s="47">
        <f>versenyek!$NM$11*IFERROR(VLOOKUP(VLOOKUP($A89,versenyek!NL:NN,3,FALSE),szabalyok!$A$16:$B$23,2,FALSE),0)</f>
        <v>0</v>
      </c>
      <c r="DO89" s="47">
        <f>versenyek!$NP$11*IFERROR(VLOOKUP(VLOOKUP($A89,versenyek!NO:NQ,3,FALSE),szabalyok!$A$16:$B$23,2,FALSE),0)</f>
        <v>0</v>
      </c>
      <c r="DP89" s="47">
        <f>versenyek!$NS$11*IFERROR(VLOOKUP(VLOOKUP($A89,versenyek!NR:NT,3,FALSE),szabalyok!$A$16:$B$23,2,FALSE),0)</f>
        <v>0</v>
      </c>
      <c r="DQ89" s="47">
        <f>versenyek!$NV$11*IFERROR(VLOOKUP(VLOOKUP($A89,versenyek!NU:NW,3,FALSE),szabalyok!$A$16:$B$23,2,FALSE),0)</f>
        <v>0</v>
      </c>
      <c r="DR89" s="47">
        <f>versenyek!$NY$11*IFERROR(VLOOKUP(VLOOKUP($A89,versenyek!NX:NZ,3,FALSE),szabalyok!$A$16:$B$23,2,FALSE),0)</f>
        <v>0</v>
      </c>
      <c r="DS89" s="47">
        <f>versenyek!$OB$11*IFERROR(VLOOKUP(VLOOKUP($A89,versenyek!OA:OC,3,FALSE),szabalyok!$A$16:$B$23,2,FALSE),0)</f>
        <v>0</v>
      </c>
      <c r="DT89" s="47">
        <f>versenyek!$OE$11*IFERROR(VLOOKUP(VLOOKUP($A89,versenyek!OD:OF,3,FALSE),szabalyok!$A$16:$B$23,2,FALSE),0)</f>
        <v>0</v>
      </c>
      <c r="DU89" s="47">
        <f>versenyek!$OH$11*IFERROR(VLOOKUP(VLOOKUP($A89,versenyek!OG:OI,3,FALSE),szabalyok!$A$16:$B$23,2,FALSE),0)</f>
        <v>0</v>
      </c>
      <c r="DV89" s="47">
        <f>versenyek!$OK$11*IFERROR(VLOOKUP(VLOOKUP($A89,versenyek!OJ:OL,3,FALSE),szabalyok!$A$16:$B$23,2,FALSE),0)</f>
        <v>0</v>
      </c>
      <c r="DW89" s="47">
        <f>versenyek!$ON$11*IFERROR(VLOOKUP(VLOOKUP($A89,versenyek!OM:OO,3,FALSE),szabalyok!$A$16:$B$23,2,FALSE),0)</f>
        <v>0</v>
      </c>
      <c r="DX89" s="47">
        <f>versenyek!$OQ$11*IFERROR(VLOOKUP(VLOOKUP($A89,versenyek!OP:OR,3,FALSE),szabalyok!$A$16:$B$23,2,FALSE),0)</f>
        <v>0</v>
      </c>
      <c r="DY89" s="47">
        <f>versenyek!$OT$11*IFERROR(VLOOKUP(VLOOKUP($A89,versenyek!OS:OU,3,FALSE),szabalyok!$A$16:$B$23,2,FALSE),0)</f>
        <v>0</v>
      </c>
      <c r="DZ89" s="47">
        <f>versenyek!$OW$11*IFERROR(VLOOKUP(VLOOKUP($A89,versenyek!OV:OX,3,FALSE),szabalyok!$A$16:$B$23,2,FALSE),0)</f>
        <v>0</v>
      </c>
      <c r="EA89" s="47">
        <f>versenyek!$OZ$11*IFERROR(VLOOKUP(VLOOKUP($A89,versenyek!OY:PA,3,FALSE),szabalyok!$A$16:$B$23,2,FALSE),0)</f>
        <v>0</v>
      </c>
      <c r="EB89" s="47">
        <f>versenyek!$PC$11*IFERROR(VLOOKUP(VLOOKUP($A89,versenyek!PB:PD,3,FALSE),szabalyok!$A$16:$B$23,2,FALSE),0)</f>
        <v>0</v>
      </c>
      <c r="EC89" s="47">
        <f>versenyek!$PF$11*IFERROR(VLOOKUP(VLOOKUP($A89,versenyek!PE:PG,3,FALSE),szabalyok!$A$16:$B$23,2,FALSE),0)</f>
        <v>0</v>
      </c>
      <c r="ED89" s="47">
        <f>versenyek!$PI$11*IFERROR(VLOOKUP(VLOOKUP($A89,versenyek!PH:PJ,3,FALSE),szabalyok!$A$16:$B$23,2,FALSE),0)</f>
        <v>0</v>
      </c>
      <c r="EE89" s="47">
        <f>versenyek!$PL$11*IFERROR(VLOOKUP(VLOOKUP($A89,versenyek!PK:PM,3,FALSE),szabalyok!$A$16:$B$23,2,FALSE),0)</f>
        <v>0</v>
      </c>
      <c r="EF89" s="47">
        <f>versenyek!$PO$11*IFERROR(VLOOKUP(VLOOKUP($A89,versenyek!PN:PP,3,FALSE),szabalyok!$A$16:$B$23,2,FALSE),0)</f>
        <v>0</v>
      </c>
      <c r="EG89" s="47">
        <f>versenyek!$PR$11*IFERROR(VLOOKUP(VLOOKUP($A89,versenyek!PQ:PS,3,FALSE),szabalyok!$A$16:$B$23,2,FALSE),0)</f>
        <v>0</v>
      </c>
      <c r="EH89" s="47">
        <f>versenyek!$PU$11*IFERROR(VLOOKUP(VLOOKUP($A89,versenyek!PT:PV,3,FALSE),szabalyok!$A$16:$B$23,2,FALSE),0)</f>
        <v>0</v>
      </c>
      <c r="EI89" s="47">
        <f>versenyek!$PX$11*IFERROR(VLOOKUP(VLOOKUP($A89,versenyek!PW:PY,3,FALSE),szabalyok!$A$16:$B$23,2,FALSE),0)</f>
        <v>0</v>
      </c>
      <c r="EJ89" s="47">
        <f>versenyek!$QA$11*IFERROR(VLOOKUP(VLOOKUP($A89,versenyek!PZ:QB,3,FALSE),szabalyok!$A$16:$B$23,2,FALSE),0)</f>
        <v>0</v>
      </c>
      <c r="EK89" s="47">
        <f>versenyek!$QD$11*IFERROR(VLOOKUP(VLOOKUP($A89,versenyek!QC:QE,3,FALSE),szabalyok!$A$16:$B$23,2,FALSE),0)</f>
        <v>0</v>
      </c>
      <c r="EL89" s="47">
        <f>versenyek!$QG$11*IFERROR(VLOOKUP(VLOOKUP($A89,versenyek!QF:QH,3,FALSE),szabalyok!$A$16:$B$23,2,FALSE),0)</f>
        <v>0</v>
      </c>
      <c r="EM89" s="47">
        <f>versenyek!$QJ$11*IFERROR(VLOOKUP(VLOOKUP($A89,versenyek!QI:QK,3,FALSE),szabalyok!$A$16:$B$23,2,FALSE),0)</f>
        <v>0</v>
      </c>
      <c r="EN89" s="47">
        <f>versenyek!$QM$11*IFERROR(VLOOKUP(VLOOKUP($A89,versenyek!QL:QN,3,FALSE),szabalyok!$A$16:$B$23,2,FALSE),0)</f>
        <v>0</v>
      </c>
      <c r="EO89" s="47">
        <f>versenyek!$QP$11*IFERROR(VLOOKUP(VLOOKUP($A89,versenyek!QO:QQ,3,FALSE),szabalyok!$A$16:$B$23,2,FALSE),0)</f>
        <v>0</v>
      </c>
      <c r="EP89" s="47">
        <f>versenyek!$QS$11*IFERROR(VLOOKUP(VLOOKUP($A89,versenyek!QR:QT,3,FALSE),szabalyok!$A$16:$B$23,2,FALSE),0)</f>
        <v>0</v>
      </c>
      <c r="EQ89" s="47">
        <f>versenyek!$QV$11*IFERROR(VLOOKUP(VLOOKUP($A89,versenyek!QU:QW,3,FALSE),szabalyok!$A$16:$B$23,2,FALSE),0)</f>
        <v>0</v>
      </c>
      <c r="ER89" s="47">
        <f>versenyek!$RE$11*IFERROR(VLOOKUP(VLOOKUP($A89,versenyek!RD:RF,3,FALSE),szabalyok!$A$16:$B$23,2,FALSE),0)</f>
        <v>0</v>
      </c>
      <c r="ES89" s="47">
        <f>versenyek!$RH$11*IFERROR(VLOOKUP(VLOOKUP($A89,versenyek!RG:RI,3,FALSE),szabalyok!$A$16:$B$23,2,FALSE),0)</f>
        <v>0</v>
      </c>
      <c r="ET89" s="47">
        <f>versenyek!$RK$11*IFERROR(VLOOKUP(VLOOKUP($A89,versenyek!RJ:RL,3,FALSE),szabalyok!$A$16:$B$23,2,FALSE),0)</f>
        <v>0</v>
      </c>
      <c r="EU89" s="47">
        <f>versenyek!$RN$11*IFERROR(VLOOKUP(VLOOKUP($A89,versenyek!RM:RO,3,FALSE),szabalyok!$A$16:$B$23,2,FALSE),0)</f>
        <v>0</v>
      </c>
      <c r="EV89" s="47">
        <f>versenyek!$RQ$11*IFERROR(VLOOKUP(VLOOKUP($A89,versenyek!RP:RR,3,FALSE),szabalyok!$A$16:$B$23,2,FALSE),0)</f>
        <v>0</v>
      </c>
      <c r="EW89" s="47">
        <f>versenyek!$RT$11*IFERROR(VLOOKUP(VLOOKUP($A89,versenyek!RS:RU,3,FALSE),szabalyok!$A$16:$B$23,2,FALSE),0)</f>
        <v>0</v>
      </c>
      <c r="EX89" s="47">
        <f>versenyek!$RW$11*IFERROR(VLOOKUP(VLOOKUP($A89,versenyek!RV:RX,3,FALSE),szabalyok!$A$16:$B$23,2,FALSE),0)</f>
        <v>0</v>
      </c>
      <c r="EY89" s="47">
        <f>versenyek!$RZ$11*IFERROR(VLOOKUP(VLOOKUP($A89,versenyek!RY:SA,3,FALSE),szabalyok!$A$16:$B$23,2,FALSE),0)</f>
        <v>0</v>
      </c>
      <c r="EZ89" s="47">
        <f>versenyek!$SC$11*IFERROR(VLOOKUP(VLOOKUP($A89,versenyek!SB:SD,3,FALSE),szabalyok!$A$16:$B$23,2,FALSE),0)</f>
        <v>0</v>
      </c>
      <c r="FA89" s="47">
        <f>versenyek!$SF$11*IFERROR(VLOOKUP(VLOOKUP($A89,versenyek!SE:SG,3,FALSE),szabalyok!$A$16:$B$23,2,FALSE),0)</f>
        <v>0</v>
      </c>
      <c r="FB89" s="47">
        <f>versenyek!$SI$11*IFERROR(VLOOKUP(VLOOKUP($A89,versenyek!SH:SJ,3,FALSE),szabalyok!$A$16:$B$23,2,FALSE),0)</f>
        <v>0</v>
      </c>
      <c r="FC89" s="47">
        <f>versenyek!$SL$11*IFERROR(VLOOKUP(VLOOKUP($A89,versenyek!SK:SM,3,FALSE),szabalyok!$A$16:$B$23,2,FALSE),0)</f>
        <v>0</v>
      </c>
      <c r="FD89" s="47">
        <f>versenyek!$SO$11*IFERROR(VLOOKUP(VLOOKUP($A89,versenyek!SN:SP,3,FALSE),szabalyok!$A$16:$B$23,2,FALSE),0)</f>
        <v>0</v>
      </c>
      <c r="FE89" s="47">
        <f>versenyek!$SR$11*IFERROR(VLOOKUP(VLOOKUP($A89,versenyek!SQ:SS,3,FALSE),szabalyok!$A$16:$B$23,2,FALSE),0)</f>
        <v>0</v>
      </c>
      <c r="FF89" s="47">
        <f>versenyek!$SU$11*IFERROR(VLOOKUP(VLOOKUP($A89,versenyek!ST:SV,3,FALSE),szabalyok!$A$16:$B$23,2,FALSE),0)</f>
        <v>0</v>
      </c>
      <c r="FG89" s="47">
        <f>versenyek!$SX$11*IFERROR(VLOOKUP(VLOOKUP($A89,versenyek!SW:SY,3,FALSE),szabalyok!$A$16:$B$23,2,FALSE),0)</f>
        <v>0</v>
      </c>
      <c r="FH89" s="47">
        <f>versenyek!$TA$11*IFERROR(VLOOKUP(VLOOKUP($A89,versenyek!SZ:TB,3,FALSE),szabalyok!$A$16:$B$23,2,FALSE),0)</f>
        <v>0</v>
      </c>
      <c r="FI89" s="47">
        <f>versenyek!$TD$11*IFERROR(VLOOKUP(VLOOKUP($A89,versenyek!TC:TE,3,FALSE),szabalyok!$A$16:$B$23,2,FALSE),0)</f>
        <v>0</v>
      </c>
      <c r="FJ89" s="47">
        <f>versenyek!$TG$11*IFERROR(VLOOKUP(VLOOKUP($A89,versenyek!TF:TH,3,FALSE),szabalyok!$A$16:$B$23,2,FALSE),0)</f>
        <v>0</v>
      </c>
      <c r="FK89" s="47">
        <f>versenyek!$TJ$11*IFERROR(VLOOKUP(VLOOKUP($A89,versenyek!TI:TK,3,FALSE),szabalyok!$A$16:$B$23,2,FALSE),0)</f>
        <v>0</v>
      </c>
      <c r="FL89" s="47">
        <f>versenyek!$TM$11*IFERROR(VLOOKUP(VLOOKUP($A89,versenyek!TL:TN,3,FALSE),szabalyok!$A$16:$B$23,2,FALSE),0)</f>
        <v>0</v>
      </c>
      <c r="FM89" s="47">
        <f>versenyek!$TP$11*IFERROR(VLOOKUP(VLOOKUP($A89,versenyek!TO:TQ,3,FALSE),szabalyok!$A$16:$B$23,2,FALSE),0)</f>
        <v>0</v>
      </c>
      <c r="FN89" s="47">
        <f>versenyek!$TS$11*IFERROR(VLOOKUP(VLOOKUP($A89,versenyek!TR:TT,3,FALSE),szabalyok!$A$16:$B$23,2,FALSE),0)</f>
        <v>0</v>
      </c>
      <c r="FO89" s="47"/>
      <c r="FP89" s="235">
        <f t="shared" si="2"/>
        <v>0</v>
      </c>
    </row>
    <row r="90" spans="1:172">
      <c r="A90" s="1" t="s">
        <v>1390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>
        <f>versenyek!$DI$11*IFERROR(VLOOKUP(VLOOKUP($A90,versenyek!DH:DJ,3,FALSE),szabalyok!$A$16:$B$23,2,FALSE),0)</f>
        <v>0</v>
      </c>
      <c r="AL90" s="47">
        <f>versenyek!$DL$11*IFERROR(VLOOKUP(VLOOKUP($A90,versenyek!DK:DM,3,FALSE),szabalyok!$A$16:$B$23,2,FALSE),0)</f>
        <v>0</v>
      </c>
      <c r="AM90" s="47">
        <f>versenyek!$DR$11*IFERROR(VLOOKUP(VLOOKUP($A90,versenyek!DQ:DS,3,FALSE),szabalyok!$A$16:$B$23,2,FALSE),0)</f>
        <v>0</v>
      </c>
      <c r="AN90" s="47">
        <f>versenyek!$DU$11*IFERROR(VLOOKUP(VLOOKUP($A90,versenyek!DT:DV,3,FALSE),szabalyok!$A$16:$B$23,2,FALSE),0)</f>
        <v>0</v>
      </c>
      <c r="AO90" s="47">
        <f>versenyek!$DO$11*IFERROR(VLOOKUP(VLOOKUP($A90,versenyek!DN:DP,3,FALSE),szabalyok!$A$16:$B$23,2,FALSE),0)</f>
        <v>0</v>
      </c>
      <c r="AP90" s="47">
        <f>versenyek!$DX$11*IFERROR(VLOOKUP(VLOOKUP($A90,versenyek!DW:DY,3,FALSE),szabalyok!$A$16:$B$23,2,FALSE),0)</f>
        <v>0</v>
      </c>
      <c r="AQ90" s="47" t="e">
        <f>versenyek!$EA$11*IFERROR(VLOOKUP(VLOOKUP($A90,versenyek!DZ:EB,3,FALSE),szabalyok!$A$16:$B$23,2,FALSE),0)</f>
        <v>#DIV/0!</v>
      </c>
      <c r="AR90" s="47" t="e">
        <f>versenyek!$ED$11*IFERROR(VLOOKUP(VLOOKUP($A90,versenyek!EC:EE,3,FALSE),szabalyok!$A$16:$B$23,2,FALSE),0)</f>
        <v>#DIV/0!</v>
      </c>
      <c r="AS90" s="47">
        <f>versenyek!$EG$11*IFERROR(VLOOKUP(VLOOKUP($A90,versenyek!EF:EH,3,FALSE),szabalyok!$A$16:$B$23,2,FALSE),0)</f>
        <v>0</v>
      </c>
      <c r="AT90" s="47">
        <f>versenyek!$EJ$11*IFERROR(VLOOKUP(VLOOKUP($A90,versenyek!EI:EK,3,FALSE),szabalyok!$A$16:$B$23,2,FALSE),0)</f>
        <v>0</v>
      </c>
      <c r="AU90" s="47">
        <f>versenyek!$EM$11*IFERROR(VLOOKUP(VLOOKUP($A90,versenyek!EL:EN,3,FALSE),szabalyok!$A$16:$B$23,2,FALSE),0)</f>
        <v>0</v>
      </c>
      <c r="AV90" s="47">
        <f>versenyek!$EP$11*IFERROR(VLOOKUP(VLOOKUP($A90,versenyek!EO:EQ,3,FALSE),szabalyok!$A$16:$B$23,2,FALSE),0)</f>
        <v>0</v>
      </c>
      <c r="AW90" s="47">
        <f>versenyek!$EY$11*IFERROR(VLOOKUP(VLOOKUP($A90,versenyek!EX:EZ,3,FALSE),szabalyok!$A$16:$B$23,2,FALSE),0)</f>
        <v>0</v>
      </c>
      <c r="AX90" s="47">
        <f>versenyek!$FB$11*IFERROR(VLOOKUP(VLOOKUP($A90,versenyek!FA:FC,3,FALSE),szabalyok!$A$16:$B$23,2,FALSE),0)</f>
        <v>0</v>
      </c>
      <c r="AY90" s="47">
        <f>versenyek!$FE$11*IFERROR(VLOOKUP(VLOOKUP($A90,versenyek!FD:FF,3,FALSE),szabalyok!$A$16:$B$23,2,FALSE),0)</f>
        <v>0</v>
      </c>
      <c r="AZ90" s="47">
        <f>versenyek!$FH$11*IFERROR(VLOOKUP(VLOOKUP($A90,versenyek!FG:FI,3,FALSE),szabalyok!$A$16:$B$23,2,FALSE),0)</f>
        <v>0</v>
      </c>
      <c r="BA90" s="47">
        <f>versenyek!$FK$11*IFERROR(VLOOKUP(VLOOKUP($A90,versenyek!FJ:FL,3,FALSE),szabalyok!$A$16:$B$23,2,FALSE),0)</f>
        <v>0</v>
      </c>
      <c r="BB90" s="47">
        <f>versenyek!$FN$11*IFERROR(VLOOKUP(VLOOKUP($A90,versenyek!FM:FO,3,FALSE),szabalyok!$A$16:$B$23,2,FALSE),0)</f>
        <v>0</v>
      </c>
      <c r="BC90" s="47">
        <f>versenyek!$FQ$11*IFERROR(VLOOKUP(VLOOKUP($A90,versenyek!FP:FR,3,FALSE),szabalyok!$A$16:$B$23,2,FALSE),0)</f>
        <v>0</v>
      </c>
      <c r="BD90" s="47">
        <f>versenyek!$FT$11*IFERROR(VLOOKUP(VLOOKUP($A90,versenyek!FS:FU,3,FALSE),szabalyok!$A$16:$B$23,2,FALSE),0)</f>
        <v>0</v>
      </c>
      <c r="BE90" s="47">
        <f>versenyek!$FW$11*IFERROR(VLOOKUP(VLOOKUP($A90,versenyek!FV:FX,3,FALSE),szabalyok!$A$16:$B$23,2,FALSE),0)</f>
        <v>0</v>
      </c>
      <c r="BF90" s="47">
        <f>versenyek!$FZ$11*IFERROR(VLOOKUP(VLOOKUP($A90,versenyek!FY:GA,3,FALSE),szabalyok!$A$16:$B$23,2,FALSE),0)</f>
        <v>0</v>
      </c>
      <c r="BG90" s="47">
        <f>versenyek!$GC$11*IFERROR(VLOOKUP(VLOOKUP($A90,versenyek!GB:GD,3,FALSE),szabalyok!$A$16:$B$23,2,FALSE),0)</f>
        <v>0</v>
      </c>
      <c r="BH90" s="47">
        <f>versenyek!$GF$11*IFERROR(VLOOKUP(VLOOKUP($A90,versenyek!GE:GG,3,FALSE),szabalyok!$A$16:$B$23,2,FALSE),0)</f>
        <v>0</v>
      </c>
      <c r="BI90" s="47">
        <f>versenyek!$GI$11*IFERROR(VLOOKUP(VLOOKUP($A90,versenyek!GH:GJ,3,FALSE),szabalyok!$A$16:$B$23,2,FALSE),0)</f>
        <v>0</v>
      </c>
      <c r="BJ90" s="47">
        <f>versenyek!$GL$11*IFERROR(VLOOKUP(VLOOKUP($A90,versenyek!GK:GM,3,FALSE),szabalyok!$A$16:$B$23,2,FALSE),0)</f>
        <v>0</v>
      </c>
      <c r="BK90" s="47">
        <f>versenyek!$GO$11*IFERROR(VLOOKUP(VLOOKUP($A90,versenyek!GN:GP,3,FALSE),szabalyok!$A$16:$B$23,2,FALSE),0)</f>
        <v>0</v>
      </c>
      <c r="BL90" s="47">
        <f>versenyek!$GR$11*IFERROR(VLOOKUP(VLOOKUP($A90,versenyek!GQ:GS,3,FALSE),szabalyok!$A$16:$B$23,2,FALSE),0)</f>
        <v>0</v>
      </c>
      <c r="BM90" s="47">
        <f>versenyek!$GX$11*IFERROR(VLOOKUP(VLOOKUP($A90,versenyek!GW:GY,3,FALSE),szabalyok!$A$16:$B$23,2,FALSE),0)</f>
        <v>0</v>
      </c>
      <c r="BN90" s="47">
        <f>versenyek!$GX$11*IFERROR(VLOOKUP(VLOOKUP($A90,versenyek!GX:GZ,3,FALSE),szabalyok!$A$16:$B$23,2,FALSE),0)</f>
        <v>0</v>
      </c>
      <c r="BO90" s="47">
        <f>versenyek!$HD$11*IFERROR(VLOOKUP(VLOOKUP($A90,versenyek!HC:HE,3,FALSE),szabalyok!$A$16:$B$23,2,FALSE),0)</f>
        <v>0</v>
      </c>
      <c r="BP90" s="47">
        <f>versenyek!$HG$11*IFERROR(VLOOKUP(VLOOKUP($A90,versenyek!HF:HH,3,FALSE),szabalyok!$A$16:$B$23,2,FALSE),0)</f>
        <v>0</v>
      </c>
      <c r="BQ90" s="47">
        <f>versenyek!$HJ$11*IFERROR(VLOOKUP(VLOOKUP($A90,versenyek!HI:HK,3,FALSE),szabalyok!$A$16:$B$23,2,FALSE),0)</f>
        <v>0</v>
      </c>
      <c r="BR90" s="47">
        <f>versenyek!$HM$11*IFERROR(VLOOKUP(VLOOKUP($A90,versenyek!HL:HN,3,FALSE),szabalyok!$A$16:$B$23,2,FALSE),0)</f>
        <v>0</v>
      </c>
      <c r="BS90" s="47">
        <f>versenyek!$HP$11*IFERROR(VLOOKUP(VLOOKUP($A90,versenyek!HO:HQ,3,FALSE),szabalyok!$A$16:$B$23,2,FALSE),0)</f>
        <v>0</v>
      </c>
      <c r="BT90" s="47">
        <f>versenyek!$HS$11*IFERROR(VLOOKUP(VLOOKUP($A90,versenyek!HR:HT,3,FALSE),szabalyok!$A$16:$B$23,2,FALSE),0)</f>
        <v>0</v>
      </c>
      <c r="BU90" s="47">
        <f>versenyek!$HV$11*IFERROR(VLOOKUP(VLOOKUP($A90,versenyek!HU:HW,3,FALSE),szabalyok!$A$16:$B$23,2,FALSE),0)</f>
        <v>0</v>
      </c>
      <c r="BV90" s="47">
        <f>versenyek!$HY$11*IFERROR(VLOOKUP(VLOOKUP($A90,versenyek!HX:HZ,3,FALSE),szabalyok!$A$16:$B$23,2,FALSE),0)</f>
        <v>0</v>
      </c>
      <c r="BW90" s="47">
        <f>versenyek!$IB$11*IFERROR(VLOOKUP(VLOOKUP($A90,versenyek!IA:IC,3,FALSE),szabalyok!$A$16:$B$23,2,FALSE),0)</f>
        <v>0</v>
      </c>
      <c r="BX90" s="47">
        <f>versenyek!$IE$11*IFERROR(VLOOKUP(VLOOKUP($A90,versenyek!ID:IF,3,FALSE),szabalyok!$A$16:$B$23,2,FALSE),0)</f>
        <v>0</v>
      </c>
      <c r="BY90" s="47">
        <f>versenyek!$IH$11*IFERROR(VLOOKUP(VLOOKUP($A90,versenyek!IG:II,3,FALSE),szabalyok!$A$16:$B$23,2,FALSE),0)</f>
        <v>0</v>
      </c>
      <c r="BZ90" s="47">
        <f>versenyek!$IK$11*IFERROR(VLOOKUP(VLOOKUP($A90,versenyek!IJ:IL,3,FALSE),szabalyok!$A$16:$B$23,2,FALSE),0)</f>
        <v>0</v>
      </c>
      <c r="CA90" s="47">
        <f>versenyek!$IN$11*IFERROR(VLOOKUP(VLOOKUP($A90,versenyek!IM:IO,3,FALSE),szabalyok!$A$16:$B$23,2,FALSE),0)</f>
        <v>0</v>
      </c>
      <c r="CB90" s="47">
        <f>versenyek!$IW$11*IFERROR(VLOOKUP(VLOOKUP($A90,versenyek!IV:IX,3,FALSE),szabalyok!$A$16:$B$23,2,FALSE),0)</f>
        <v>0</v>
      </c>
      <c r="CC90" s="47">
        <f>versenyek!$IZ$11*IFERROR(VLOOKUP(VLOOKUP($A90,versenyek!IY:JA,3,FALSE),szabalyok!$A$16:$B$23,2,FALSE),0)</f>
        <v>0</v>
      </c>
      <c r="CD90" s="47">
        <f>versenyek!$JC$11*IFERROR(VLOOKUP(VLOOKUP($A90,versenyek!JB:JD,3,FALSE),szabalyok!$A$16:$B$23,2,FALSE),0)</f>
        <v>0</v>
      </c>
      <c r="CE90" s="47">
        <f>versenyek!$JF$11*IFERROR(VLOOKUP(VLOOKUP($A90,versenyek!JE:JG,3,FALSE),szabalyok!$A$16:$B$23,2,FALSE),0)</f>
        <v>0</v>
      </c>
      <c r="CF90" s="47">
        <f>versenyek!$JI$11*IFERROR(VLOOKUP(VLOOKUP($A90,versenyek!JH:JJ,3,FALSE),szabalyok!$A$16:$B$23,2,FALSE),0)</f>
        <v>13.832496750108252</v>
      </c>
      <c r="CG90" s="47">
        <f>versenyek!$JL$11*IFERROR(VLOOKUP(VLOOKUP($A90,versenyek!JK:JM,3,FALSE),szabalyok!$A$16:$B$23,2,FALSE),0)</f>
        <v>0</v>
      </c>
      <c r="CH90" s="47">
        <f>versenyek!$JO$11*IFERROR(VLOOKUP(VLOOKUP($A90,versenyek!JN:JP,3,FALSE),szabalyok!$A$16:$B$23,2,FALSE),0)</f>
        <v>0</v>
      </c>
      <c r="CI90" s="47">
        <f>versenyek!$JR$11*IFERROR(VLOOKUP(VLOOKUP($A90,versenyek!JQ:JS,3,FALSE),szabalyok!$A$16:$B$23,2,FALSE),0)</f>
        <v>0</v>
      </c>
      <c r="CJ90" s="47">
        <f>versenyek!$JU$11*IFERROR(VLOOKUP(VLOOKUP($A90,versenyek!JT:JV,3,FALSE),szabalyok!$A$16:$B$23,2,FALSE),0)</f>
        <v>0</v>
      </c>
      <c r="CK90" s="47">
        <f>versenyek!$JR$11*IFERROR(VLOOKUP(VLOOKUP($A90,versenyek!JW:JY,3,FALSE),szabalyok!$A$16:$B$23,2,FALSE),0)</f>
        <v>0</v>
      </c>
      <c r="CL90" s="47">
        <f>versenyek!$KA$11*IFERROR(VLOOKUP(VLOOKUP($A90,versenyek!JZ:KB,3,FALSE),szabalyok!$A$16:$B$23,2,FALSE),0)</f>
        <v>0</v>
      </c>
      <c r="CM90" s="47">
        <f>versenyek!$KD$11*IFERROR(VLOOKUP(VLOOKUP($A90,versenyek!KC:KE,3,FALSE),szabalyok!$A$16:$B$23,2,FALSE),0)</f>
        <v>0</v>
      </c>
      <c r="CN90" s="47">
        <f>versenyek!$KG$11*IFERROR(VLOOKUP(VLOOKUP($A90,versenyek!KF:KH,3,FALSE),szabalyok!$A$16:$B$23,2,FALSE),0)</f>
        <v>0</v>
      </c>
      <c r="CO90" s="47">
        <f>versenyek!$KJ$11*IFERROR(VLOOKUP(VLOOKUP($A90,versenyek!KI:KK,3,FALSE),szabalyok!$A$16:$B$23,2,FALSE),0)</f>
        <v>0</v>
      </c>
      <c r="CP90" s="47">
        <f>versenyek!$KM$11*IFERROR(VLOOKUP(VLOOKUP($A90,versenyek!KL:KN,3,FALSE),szabalyok!$A$16:$B$23,2,FALSE),0)</f>
        <v>0</v>
      </c>
      <c r="CQ90" s="47">
        <f>versenyek!$KP$11*IFERROR(VLOOKUP(VLOOKUP($A90,versenyek!KO:KQ,3,FALSE),szabalyok!$A$16:$B$23,2,FALSE),0)</f>
        <v>0</v>
      </c>
      <c r="CR90" s="47">
        <f>versenyek!$KS$11*IFERROR(VLOOKUP(VLOOKUP($A90,versenyek!KR:KT,3,FALSE),szabalyok!$A$16:$B$23,2,FALSE),0)</f>
        <v>0</v>
      </c>
      <c r="CS90" s="47">
        <f>versenyek!$KV$11*IFERROR(VLOOKUP(VLOOKUP($A90,versenyek!KU:KW,3,FALSE),szabalyok!$A$16:$B$23,2,FALSE),0)</f>
        <v>0</v>
      </c>
      <c r="CT90" s="47">
        <f>versenyek!$KY$11*IFERROR(VLOOKUP(VLOOKUP($A90,versenyek!KX:KZ,3,FALSE),szabalyok!$A$16:$B$23,2,FALSE),0)</f>
        <v>0</v>
      </c>
      <c r="CU90" s="47">
        <f>versenyek!$LB$11*IFERROR(VLOOKUP(VLOOKUP($A90,versenyek!LA:LC,3,FALSE),szabalyok!$A$16:$B$23,2,FALSE),0)</f>
        <v>0</v>
      </c>
      <c r="CV90" s="47">
        <f>versenyek!$LE$11*IFERROR(VLOOKUP(VLOOKUP($A90,versenyek!LD:LF,3,FALSE),szabalyok!$A$16:$B$23,2,FALSE),0)</f>
        <v>0</v>
      </c>
      <c r="CW90" s="47">
        <f>versenyek!$LH$11*IFERROR(VLOOKUP(VLOOKUP($A90,versenyek!LG:LI,3,FALSE),szabalyok!$A$16:$B$23,2,FALSE),0)</f>
        <v>0</v>
      </c>
      <c r="CX90" s="47">
        <f>versenyek!$LK$11*IFERROR(VLOOKUP(VLOOKUP($A90,versenyek!LJ:LL,3,FALSE),szabalyok!$A$16:$B$23,2,FALSE),0)</f>
        <v>0</v>
      </c>
      <c r="CY90" s="47">
        <f>versenyek!$LN$11*IFERROR(VLOOKUP(VLOOKUP($A90,versenyek!LM:LO,3,FALSE),szabalyok!$A$16:$B$23,2,FALSE),0)</f>
        <v>0</v>
      </c>
      <c r="CZ90" s="47">
        <f>versenyek!$LQ$11*IFERROR(VLOOKUP(VLOOKUP($A90,versenyek!LP:LR,3,FALSE),szabalyok!$A$16:$B$23,2,FALSE),0)</f>
        <v>0</v>
      </c>
      <c r="DA90" s="47">
        <f>versenyek!$LT$11*IFERROR(VLOOKUP(VLOOKUP($A90,versenyek!LS:LU,3,FALSE),szabalyok!$A$16:$B$23,2,FALSE),0)</f>
        <v>0</v>
      </c>
      <c r="DB90" s="47">
        <f>versenyek!$LW$11*IFERROR(VLOOKUP(VLOOKUP($A90,versenyek!LV:LX,3,FALSE),szabalyok!$A$16:$B$23,2,FALSE),0)</f>
        <v>0</v>
      </c>
      <c r="DC90" s="47">
        <f>versenyek!$LZ$11*IFERROR(VLOOKUP(VLOOKUP($A90,versenyek!LY:MA,3,FALSE),szabalyok!$A$16:$B$23,2,FALSE),0)</f>
        <v>0</v>
      </c>
      <c r="DD90" s="47">
        <f>versenyek!$MC$11*IFERROR(VLOOKUP(VLOOKUP($A90,versenyek!MB:MD,3,FALSE),szabalyok!$A$16:$B$23,2,FALSE),0)</f>
        <v>0</v>
      </c>
      <c r="DE90" s="47">
        <f>versenyek!$ML$11*IFERROR(VLOOKUP(VLOOKUP($A90,versenyek!MK:MM,3,FALSE),szabalyok!$A$16:$B$23,2,FALSE),0)</f>
        <v>0</v>
      </c>
      <c r="DF90" s="47">
        <f>versenyek!$MO$11*IFERROR(VLOOKUP(VLOOKUP($A90,versenyek!MN:MP,3,FALSE),szabalyok!$A$16:$B$23,2,FALSE),0)</f>
        <v>0</v>
      </c>
      <c r="DG90" s="47">
        <f>versenyek!$MR$11*IFERROR(VLOOKUP(VLOOKUP($A90,versenyek!MQ:MS,3,FALSE),szabalyok!$A$16:$B$23,2,FALSE),0)</f>
        <v>0</v>
      </c>
      <c r="DH90" s="47">
        <f>versenyek!$MU$11*IFERROR(VLOOKUP(VLOOKUP($A90,versenyek!MT:MV,3,FALSE),szabalyok!$A$16:$B$23,2,FALSE),0)</f>
        <v>0</v>
      </c>
      <c r="DI90" s="47">
        <f>versenyek!$MX$11*IFERROR(VLOOKUP(VLOOKUP($A90,versenyek!MW:MY,3,FALSE),szabalyok!$A$16:$B$23,2,FALSE),0)</f>
        <v>0</v>
      </c>
      <c r="DJ90" s="47">
        <f>versenyek!$NA$11*IFERROR(VLOOKUP(VLOOKUP($A90,versenyek!MZ:NB,3,FALSE),szabalyok!$A$16:$B$23,2,FALSE),0)</f>
        <v>0</v>
      </c>
      <c r="DK90" s="47">
        <f>versenyek!$ND$11*IFERROR(VLOOKUP(VLOOKUP($A90,versenyek!NC:NE,3,FALSE),szabalyok!$A$16:$B$23,2,FALSE),0)</f>
        <v>0</v>
      </c>
      <c r="DL90" s="47">
        <f>versenyek!$NG$11*IFERROR(VLOOKUP(VLOOKUP($A90,versenyek!NF:NH,3,FALSE),szabalyok!$A$16:$B$23,2,FALSE),0)</f>
        <v>0</v>
      </c>
      <c r="DM90" s="47">
        <f>versenyek!$NJ$11*IFERROR(VLOOKUP(VLOOKUP($A90,versenyek!NI:NK,3,FALSE),szabalyok!$A$16:$B$23,2,FALSE),0)</f>
        <v>0</v>
      </c>
      <c r="DN90" s="47">
        <f>versenyek!$NM$11*IFERROR(VLOOKUP(VLOOKUP($A90,versenyek!NL:NN,3,FALSE),szabalyok!$A$16:$B$23,2,FALSE),0)</f>
        <v>0</v>
      </c>
      <c r="DO90" s="47">
        <f>versenyek!$NP$11*IFERROR(VLOOKUP(VLOOKUP($A90,versenyek!NO:NQ,3,FALSE),szabalyok!$A$16:$B$23,2,FALSE),0)</f>
        <v>0</v>
      </c>
      <c r="DP90" s="47">
        <f>versenyek!$NS$11*IFERROR(VLOOKUP(VLOOKUP($A90,versenyek!NR:NT,3,FALSE),szabalyok!$A$16:$B$23,2,FALSE),0)</f>
        <v>0</v>
      </c>
      <c r="DQ90" s="47">
        <f>versenyek!$NV$11*IFERROR(VLOOKUP(VLOOKUP($A90,versenyek!NU:NW,3,FALSE),szabalyok!$A$16:$B$23,2,FALSE),0)</f>
        <v>0</v>
      </c>
      <c r="DR90" s="47">
        <f>versenyek!$NY$11*IFERROR(VLOOKUP(VLOOKUP($A90,versenyek!NX:NZ,3,FALSE),szabalyok!$A$16:$B$23,2,FALSE),0)</f>
        <v>0</v>
      </c>
      <c r="DS90" s="47">
        <f>versenyek!$OB$11*IFERROR(VLOOKUP(VLOOKUP($A90,versenyek!OA:OC,3,FALSE),szabalyok!$A$16:$B$23,2,FALSE),0)</f>
        <v>0</v>
      </c>
      <c r="DT90" s="47">
        <f>versenyek!$OE$11*IFERROR(VLOOKUP(VLOOKUP($A90,versenyek!OD:OF,3,FALSE),szabalyok!$A$16:$B$23,2,FALSE),0)</f>
        <v>0</v>
      </c>
      <c r="DU90" s="47">
        <f>versenyek!$OH$11*IFERROR(VLOOKUP(VLOOKUP($A90,versenyek!OG:OI,3,FALSE),szabalyok!$A$16:$B$23,2,FALSE),0)</f>
        <v>0</v>
      </c>
      <c r="DV90" s="47">
        <f>versenyek!$OK$11*IFERROR(VLOOKUP(VLOOKUP($A90,versenyek!OJ:OL,3,FALSE),szabalyok!$A$16:$B$23,2,FALSE),0)</f>
        <v>0</v>
      </c>
      <c r="DW90" s="47">
        <f>versenyek!$ON$11*IFERROR(VLOOKUP(VLOOKUP($A90,versenyek!OM:OO,3,FALSE),szabalyok!$A$16:$B$23,2,FALSE),0)</f>
        <v>0</v>
      </c>
      <c r="DX90" s="47">
        <f>versenyek!$OQ$11*IFERROR(VLOOKUP(VLOOKUP($A90,versenyek!OP:OR,3,FALSE),szabalyok!$A$16:$B$23,2,FALSE),0)</f>
        <v>0</v>
      </c>
      <c r="DY90" s="47">
        <f>versenyek!$OT$11*IFERROR(VLOOKUP(VLOOKUP($A90,versenyek!OS:OU,3,FALSE),szabalyok!$A$16:$B$23,2,FALSE),0)</f>
        <v>0</v>
      </c>
      <c r="DZ90" s="47">
        <f>versenyek!$OW$11*IFERROR(VLOOKUP(VLOOKUP($A90,versenyek!OV:OX,3,FALSE),szabalyok!$A$16:$B$23,2,FALSE),0)</f>
        <v>0</v>
      </c>
      <c r="EA90" s="47">
        <f>versenyek!$OZ$11*IFERROR(VLOOKUP(VLOOKUP($A90,versenyek!OY:PA,3,FALSE),szabalyok!$A$16:$B$23,2,FALSE),0)</f>
        <v>0</v>
      </c>
      <c r="EB90" s="47">
        <f>versenyek!$PC$11*IFERROR(VLOOKUP(VLOOKUP($A90,versenyek!PB:PD,3,FALSE),szabalyok!$A$16:$B$23,2,FALSE),0)</f>
        <v>0</v>
      </c>
      <c r="EC90" s="47">
        <f>versenyek!$PF$11*IFERROR(VLOOKUP(VLOOKUP($A90,versenyek!PE:PG,3,FALSE),szabalyok!$A$16:$B$23,2,FALSE),0)</f>
        <v>0</v>
      </c>
      <c r="ED90" s="47">
        <f>versenyek!$PI$11*IFERROR(VLOOKUP(VLOOKUP($A90,versenyek!PH:PJ,3,FALSE),szabalyok!$A$16:$B$23,2,FALSE),0)</f>
        <v>0</v>
      </c>
      <c r="EE90" s="47">
        <f>versenyek!$PL$11*IFERROR(VLOOKUP(VLOOKUP($A90,versenyek!PK:PM,3,FALSE),szabalyok!$A$16:$B$23,2,FALSE),0)</f>
        <v>0</v>
      </c>
      <c r="EF90" s="47">
        <f>versenyek!$PO$11*IFERROR(VLOOKUP(VLOOKUP($A90,versenyek!PN:PP,3,FALSE),szabalyok!$A$16:$B$23,2,FALSE),0)</f>
        <v>0</v>
      </c>
      <c r="EG90" s="47">
        <f>versenyek!$PR$11*IFERROR(VLOOKUP(VLOOKUP($A90,versenyek!PQ:PS,3,FALSE),szabalyok!$A$16:$B$23,2,FALSE),0)</f>
        <v>0</v>
      </c>
      <c r="EH90" s="47">
        <f>versenyek!$PU$11*IFERROR(VLOOKUP(VLOOKUP($A90,versenyek!PT:PV,3,FALSE),szabalyok!$A$16:$B$23,2,FALSE),0)</f>
        <v>0</v>
      </c>
      <c r="EI90" s="47">
        <f>versenyek!$PX$11*IFERROR(VLOOKUP(VLOOKUP($A90,versenyek!PW:PY,3,FALSE),szabalyok!$A$16:$B$23,2,FALSE),0)</f>
        <v>0</v>
      </c>
      <c r="EJ90" s="47">
        <f>versenyek!$QA$11*IFERROR(VLOOKUP(VLOOKUP($A90,versenyek!PZ:QB,3,FALSE),szabalyok!$A$16:$B$23,2,FALSE),0)</f>
        <v>0</v>
      </c>
      <c r="EK90" s="47">
        <f>versenyek!$QD$11*IFERROR(VLOOKUP(VLOOKUP($A90,versenyek!QC:QE,3,FALSE),szabalyok!$A$16:$B$23,2,FALSE),0)</f>
        <v>0</v>
      </c>
      <c r="EL90" s="47">
        <f>versenyek!$QG$11*IFERROR(VLOOKUP(VLOOKUP($A90,versenyek!QF:QH,3,FALSE),szabalyok!$A$16:$B$23,2,FALSE),0)</f>
        <v>0</v>
      </c>
      <c r="EM90" s="47">
        <f>versenyek!$QJ$11*IFERROR(VLOOKUP(VLOOKUP($A90,versenyek!QI:QK,3,FALSE),szabalyok!$A$16:$B$23,2,FALSE),0)</f>
        <v>0</v>
      </c>
      <c r="EN90" s="47">
        <f>versenyek!$QM$11*IFERROR(VLOOKUP(VLOOKUP($A90,versenyek!QL:QN,3,FALSE),szabalyok!$A$16:$B$23,2,FALSE),0)</f>
        <v>0</v>
      </c>
      <c r="EO90" s="47">
        <f>versenyek!$QP$11*IFERROR(VLOOKUP(VLOOKUP($A90,versenyek!QO:QQ,3,FALSE),szabalyok!$A$16:$B$23,2,FALSE),0)</f>
        <v>0</v>
      </c>
      <c r="EP90" s="47">
        <f>versenyek!$QS$11*IFERROR(VLOOKUP(VLOOKUP($A90,versenyek!QR:QT,3,FALSE),szabalyok!$A$16:$B$23,2,FALSE),0)</f>
        <v>0</v>
      </c>
      <c r="EQ90" s="47">
        <f>versenyek!$QV$11*IFERROR(VLOOKUP(VLOOKUP($A90,versenyek!QU:QW,3,FALSE),szabalyok!$A$16:$B$23,2,FALSE),0)</f>
        <v>0</v>
      </c>
      <c r="ER90" s="47">
        <f>versenyek!$RE$11*IFERROR(VLOOKUP(VLOOKUP($A90,versenyek!RD:RF,3,FALSE),szabalyok!$A$16:$B$23,2,FALSE),0)</f>
        <v>0</v>
      </c>
      <c r="ES90" s="47">
        <f>versenyek!$RH$11*IFERROR(VLOOKUP(VLOOKUP($A90,versenyek!RG:RI,3,FALSE),szabalyok!$A$16:$B$23,2,FALSE),0)</f>
        <v>0</v>
      </c>
      <c r="ET90" s="47">
        <f>versenyek!$RK$11*IFERROR(VLOOKUP(VLOOKUP($A90,versenyek!RJ:RL,3,FALSE),szabalyok!$A$16:$B$23,2,FALSE),0)</f>
        <v>0</v>
      </c>
      <c r="EU90" s="47">
        <f>versenyek!$RN$11*IFERROR(VLOOKUP(VLOOKUP($A90,versenyek!RM:RO,3,FALSE),szabalyok!$A$16:$B$23,2,FALSE),0)</f>
        <v>0</v>
      </c>
      <c r="EV90" s="47">
        <f>versenyek!$RQ$11*IFERROR(VLOOKUP(VLOOKUP($A90,versenyek!RP:RR,3,FALSE),szabalyok!$A$16:$B$23,2,FALSE),0)</f>
        <v>0</v>
      </c>
      <c r="EW90" s="47">
        <f>versenyek!$RT$11*IFERROR(VLOOKUP(VLOOKUP($A90,versenyek!RS:RU,3,FALSE),szabalyok!$A$16:$B$23,2,FALSE),0)</f>
        <v>0</v>
      </c>
      <c r="EX90" s="47">
        <f>versenyek!$RW$11*IFERROR(VLOOKUP(VLOOKUP($A90,versenyek!RV:RX,3,FALSE),szabalyok!$A$16:$B$23,2,FALSE),0)</f>
        <v>0</v>
      </c>
      <c r="EY90" s="47">
        <f>versenyek!$RZ$11*IFERROR(VLOOKUP(VLOOKUP($A90,versenyek!RY:SA,3,FALSE),szabalyok!$A$16:$B$23,2,FALSE),0)</f>
        <v>0</v>
      </c>
      <c r="EZ90" s="47">
        <f>versenyek!$SC$11*IFERROR(VLOOKUP(VLOOKUP($A90,versenyek!SB:SD,3,FALSE),szabalyok!$A$16:$B$23,2,FALSE),0)</f>
        <v>0</v>
      </c>
      <c r="FA90" s="47">
        <f>versenyek!$SF$11*IFERROR(VLOOKUP(VLOOKUP($A90,versenyek!SE:SG,3,FALSE),szabalyok!$A$16:$B$23,2,FALSE),0)</f>
        <v>0</v>
      </c>
      <c r="FB90" s="47">
        <f>versenyek!$SI$11*IFERROR(VLOOKUP(VLOOKUP($A90,versenyek!SH:SJ,3,FALSE),szabalyok!$A$16:$B$23,2,FALSE),0)</f>
        <v>0</v>
      </c>
      <c r="FC90" s="47">
        <f>versenyek!$SL$11*IFERROR(VLOOKUP(VLOOKUP($A90,versenyek!SK:SM,3,FALSE),szabalyok!$A$16:$B$23,2,FALSE),0)</f>
        <v>0</v>
      </c>
      <c r="FD90" s="47">
        <f>versenyek!$SO$11*IFERROR(VLOOKUP(VLOOKUP($A90,versenyek!SN:SP,3,FALSE),szabalyok!$A$16:$B$23,2,FALSE),0)</f>
        <v>0</v>
      </c>
      <c r="FE90" s="47">
        <f>versenyek!$SR$11*IFERROR(VLOOKUP(VLOOKUP($A90,versenyek!SQ:SS,3,FALSE),szabalyok!$A$16:$B$23,2,FALSE),0)</f>
        <v>0</v>
      </c>
      <c r="FF90" s="47">
        <f>versenyek!$SU$11*IFERROR(VLOOKUP(VLOOKUP($A90,versenyek!ST:SV,3,FALSE),szabalyok!$A$16:$B$23,2,FALSE),0)</f>
        <v>0</v>
      </c>
      <c r="FG90" s="47">
        <f>versenyek!$SX$11*IFERROR(VLOOKUP(VLOOKUP($A90,versenyek!SW:SY,3,FALSE),szabalyok!$A$16:$B$23,2,FALSE),0)</f>
        <v>0</v>
      </c>
      <c r="FH90" s="47">
        <f>versenyek!$TA$11*IFERROR(VLOOKUP(VLOOKUP($A90,versenyek!SZ:TB,3,FALSE),szabalyok!$A$16:$B$23,2,FALSE),0)</f>
        <v>0</v>
      </c>
      <c r="FI90" s="47">
        <f>versenyek!$TD$11*IFERROR(VLOOKUP(VLOOKUP($A90,versenyek!TC:TE,3,FALSE),szabalyok!$A$16:$B$23,2,FALSE),0)</f>
        <v>0</v>
      </c>
      <c r="FJ90" s="47">
        <f>versenyek!$TG$11*IFERROR(VLOOKUP(VLOOKUP($A90,versenyek!TF:TH,3,FALSE),szabalyok!$A$16:$B$23,2,FALSE),0)</f>
        <v>0</v>
      </c>
      <c r="FK90" s="47">
        <f>versenyek!$TJ$11*IFERROR(VLOOKUP(VLOOKUP($A90,versenyek!TI:TK,3,FALSE),szabalyok!$A$16:$B$23,2,FALSE),0)</f>
        <v>0</v>
      </c>
      <c r="FL90" s="47">
        <f>versenyek!$TM$11*IFERROR(VLOOKUP(VLOOKUP($A90,versenyek!TL:TN,3,FALSE),szabalyok!$A$16:$B$23,2,FALSE),0)</f>
        <v>0</v>
      </c>
      <c r="FM90" s="47">
        <f>versenyek!$TP$11*IFERROR(VLOOKUP(VLOOKUP($A90,versenyek!TO:TQ,3,FALSE),szabalyok!$A$16:$B$23,2,FALSE),0)</f>
        <v>0</v>
      </c>
      <c r="FN90" s="47">
        <f>versenyek!$TS$11*IFERROR(VLOOKUP(VLOOKUP($A90,versenyek!TR:TT,3,FALSE),szabalyok!$A$16:$B$23,2,FALSE),0)</f>
        <v>0</v>
      </c>
      <c r="FO90" s="47"/>
      <c r="FP90" s="235">
        <f t="shared" si="2"/>
        <v>0</v>
      </c>
    </row>
    <row r="91" spans="1:172">
      <c r="A91" s="1" t="s">
        <v>44</v>
      </c>
      <c r="B91" s="47">
        <v>0</v>
      </c>
      <c r="C91" s="47">
        <v>0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7">
        <v>0</v>
      </c>
      <c r="J91" s="47">
        <v>0</v>
      </c>
      <c r="K91" s="47">
        <v>0</v>
      </c>
      <c r="L91" s="47">
        <v>0</v>
      </c>
      <c r="M91" s="47">
        <v>0</v>
      </c>
      <c r="N91" s="47">
        <v>0</v>
      </c>
      <c r="O91" s="47">
        <v>0</v>
      </c>
      <c r="P91" s="47">
        <v>24.835356626854082</v>
      </c>
      <c r="Q91" s="47">
        <v>0</v>
      </c>
      <c r="R91" s="47">
        <f>versenyek!$BD$11*IFERROR(VLOOKUP(VLOOKUP($A91,versenyek!BC:BE,3,FALSE),szabalyok!$A$16:$B$23,2,FALSE),0)</f>
        <v>0</v>
      </c>
      <c r="S91" s="47">
        <f>versenyek!$BG$11*IFERROR(VLOOKUP(VLOOKUP($A91,versenyek!BF:BH,3,FALSE),szabalyok!$A$16:$B$23,2,FALSE),0)</f>
        <v>0</v>
      </c>
      <c r="T91" s="47">
        <f>versenyek!$BJ$11*IFERROR(VLOOKUP(VLOOKUP($A91,versenyek!BI:BK,3,FALSE),szabalyok!$A$16:$B$23,2,FALSE),0)</f>
        <v>0</v>
      </c>
      <c r="U91" s="47">
        <f>versenyek!$BM$11*IFERROR(VLOOKUP(VLOOKUP($A91,versenyek!BL:BN,3,FALSE),szabalyok!$A$16:$B$23,2,FALSE),0)</f>
        <v>0</v>
      </c>
      <c r="V91" s="47">
        <f>versenyek!$BP$11*IFERROR(VLOOKUP(VLOOKUP($A91,versenyek!BO:BQ,3,FALSE),szabalyok!$A$16:$B$23,2,FALSE),0)</f>
        <v>0</v>
      </c>
      <c r="W91" s="47">
        <f>versenyek!$BS$11*IFERROR(VLOOKUP(VLOOKUP($A91,versenyek!BR:BT,3,FALSE),szabalyok!$A$16:$B$23,2,FALSE),0)</f>
        <v>0</v>
      </c>
      <c r="X91" s="47">
        <f>versenyek!$BV$11*IFERROR(VLOOKUP(VLOOKUP($A91,versenyek!BU:BW,3,FALSE),szabalyok!$A$16:$B$23,2,FALSE),0)</f>
        <v>0</v>
      </c>
      <c r="Y91" s="47">
        <f>versenyek!$BY$11*IFERROR(VLOOKUP(VLOOKUP($A91,versenyek!BX:BZ,3,FALSE),szabalyok!$A$16:$B$23,2,FALSE),0)</f>
        <v>0</v>
      </c>
      <c r="Z91" s="47">
        <f>versenyek!$CB$11*IFERROR(VLOOKUP(VLOOKUP($A91,versenyek!CA:CC,3,FALSE),szabalyok!$A$16:$B$23,2,FALSE),0)</f>
        <v>0</v>
      </c>
      <c r="AA91" s="47">
        <f>versenyek!$CE$11*IFERROR(VLOOKUP(VLOOKUP($A91,versenyek!CD:CF,3,FALSE),szabalyok!$A$16:$B$23,2,FALSE),0)</f>
        <v>0</v>
      </c>
      <c r="AB91" s="47">
        <f>versenyek!$CH$11*IFERROR(VLOOKUP(VLOOKUP($A91,versenyek!CG:CI,3,FALSE),szabalyok!$A$16:$B$23,2,FALSE),0)</f>
        <v>0</v>
      </c>
      <c r="AC91" s="47">
        <f>versenyek!$CK$11*IFERROR(VLOOKUP(VLOOKUP($A91,versenyek!CJ:CL,3,FALSE),szabalyok!$A$16:$B$23,2,FALSE),0)</f>
        <v>0</v>
      </c>
      <c r="AD91" s="47">
        <f>versenyek!$CN$11*IFERROR(VLOOKUP(VLOOKUP($A91,versenyek!CM:CO,3,FALSE),szabalyok!$A$16:$B$23,2,FALSE),0)</f>
        <v>0</v>
      </c>
      <c r="AE91" s="47">
        <f>versenyek!$CQ$11*IFERROR(VLOOKUP(VLOOKUP($A91,versenyek!CP:CR,3,FALSE),szabalyok!$A$16:$B$23,2,FALSE),0)</f>
        <v>0</v>
      </c>
      <c r="AF91" s="47">
        <f>versenyek!$CT$11*IFERROR(VLOOKUP(VLOOKUP($A91,versenyek!CS:CU,3,FALSE),szabalyok!$A$16:$B$23,2,FALSE),0)</f>
        <v>0</v>
      </c>
      <c r="AG91" s="47">
        <f>versenyek!$CW$11*IFERROR(VLOOKUP(VLOOKUP($A91,versenyek!CV:CX,3,FALSE),szabalyok!$A$16:$B$23,2,FALSE),0)</f>
        <v>0</v>
      </c>
      <c r="AH91" s="47">
        <f>versenyek!$CZ$11*IFERROR(VLOOKUP(VLOOKUP($A91,versenyek!CY:DA,3,FALSE),szabalyok!$A$16:$B$23,2,FALSE),0)</f>
        <v>0</v>
      </c>
      <c r="AI91" s="47">
        <f>versenyek!$DC$11*IFERROR(VLOOKUP(VLOOKUP($A91,versenyek!DB:DD,3,FALSE),szabalyok!$A$16:$B$23,2,FALSE),0)</f>
        <v>0</v>
      </c>
      <c r="AJ91" s="47">
        <f>versenyek!$DF$11*IFERROR(VLOOKUP(VLOOKUP($A91,versenyek!DE:DG,3,FALSE),szabalyok!$A$16:$B$23,2,FALSE),0)</f>
        <v>0</v>
      </c>
      <c r="AK91" s="47">
        <f>versenyek!$DI$11*IFERROR(VLOOKUP(VLOOKUP($A91,versenyek!DH:DJ,3,FALSE),szabalyok!$A$16:$B$23,2,FALSE),0)</f>
        <v>0</v>
      </c>
      <c r="AL91" s="47">
        <f>versenyek!$DL$11*IFERROR(VLOOKUP(VLOOKUP($A91,versenyek!DK:DM,3,FALSE),szabalyok!$A$16:$B$23,2,FALSE),0)</f>
        <v>0</v>
      </c>
      <c r="AM91" s="47">
        <f>versenyek!$DR$11*IFERROR(VLOOKUP(VLOOKUP($A91,versenyek!DQ:DS,3,FALSE),szabalyok!$A$16:$B$23,2,FALSE),0)</f>
        <v>0</v>
      </c>
      <c r="AN91" s="47">
        <f>versenyek!$DU$11*IFERROR(VLOOKUP(VLOOKUP($A91,versenyek!DT:DV,3,FALSE),szabalyok!$A$16:$B$23,2,FALSE),0)</f>
        <v>0</v>
      </c>
      <c r="AO91" s="47">
        <f>versenyek!$DO$11*IFERROR(VLOOKUP(VLOOKUP($A91,versenyek!DN:DP,3,FALSE),szabalyok!$A$16:$B$23,2,FALSE),0)</f>
        <v>0</v>
      </c>
      <c r="AP91" s="47">
        <f>versenyek!$DX$11*IFERROR(VLOOKUP(VLOOKUP($A91,versenyek!DW:DY,3,FALSE),szabalyok!$A$16:$B$23,2,FALSE),0)</f>
        <v>0</v>
      </c>
      <c r="AQ91" s="47" t="e">
        <f>versenyek!$EA$11*IFERROR(VLOOKUP(VLOOKUP($A91,versenyek!DZ:EB,3,FALSE),szabalyok!$A$16:$B$23,2,FALSE),0)</f>
        <v>#DIV/0!</v>
      </c>
      <c r="AR91" s="47" t="e">
        <f>versenyek!$ED$11*IFERROR(VLOOKUP(VLOOKUP($A91,versenyek!EC:EE,3,FALSE),szabalyok!$A$16:$B$23,2,FALSE),0)</f>
        <v>#DIV/0!</v>
      </c>
      <c r="AS91" s="47">
        <f>versenyek!$EG$11*IFERROR(VLOOKUP(VLOOKUP($A91,versenyek!EF:EH,3,FALSE),szabalyok!$A$16:$B$23,2,FALSE),0)</f>
        <v>0</v>
      </c>
      <c r="AT91" s="47">
        <f>versenyek!$EJ$11*IFERROR(VLOOKUP(VLOOKUP($A91,versenyek!EI:EK,3,FALSE),szabalyok!$A$16:$B$23,2,FALSE),0)</f>
        <v>0</v>
      </c>
      <c r="AU91" s="47">
        <f>versenyek!$EM$11*IFERROR(VLOOKUP(VLOOKUP($A91,versenyek!EL:EN,3,FALSE),szabalyok!$A$16:$B$23,2,FALSE),0)</f>
        <v>23.639535747963681</v>
      </c>
      <c r="AV91" s="47">
        <f>versenyek!$EP$11*IFERROR(VLOOKUP(VLOOKUP($A91,versenyek!EO:EQ,3,FALSE),szabalyok!$A$16:$B$23,2,FALSE),0)</f>
        <v>0</v>
      </c>
      <c r="AW91" s="47">
        <f>versenyek!$EY$11*IFERROR(VLOOKUP(VLOOKUP($A91,versenyek!EX:EZ,3,FALSE),szabalyok!$A$16:$B$23,2,FALSE),0)</f>
        <v>0</v>
      </c>
      <c r="AX91" s="47">
        <f>versenyek!$FB$11*IFERROR(VLOOKUP(VLOOKUP($A91,versenyek!FA:FC,3,FALSE),szabalyok!$A$16:$B$23,2,FALSE),0)</f>
        <v>0</v>
      </c>
      <c r="AY91" s="47">
        <f>versenyek!$FE$11*IFERROR(VLOOKUP(VLOOKUP($A91,versenyek!FD:FF,3,FALSE),szabalyok!$A$16:$B$23,2,FALSE),0)</f>
        <v>0</v>
      </c>
      <c r="AZ91" s="47">
        <f>versenyek!$FH$11*IFERROR(VLOOKUP(VLOOKUP($A91,versenyek!FG:FI,3,FALSE),szabalyok!$A$16:$B$23,2,FALSE),0)</f>
        <v>0</v>
      </c>
      <c r="BA91" s="47">
        <f>versenyek!$FK$11*IFERROR(VLOOKUP(VLOOKUP($A91,versenyek!FJ:FL,3,FALSE),szabalyok!$A$16:$B$23,2,FALSE),0)</f>
        <v>0</v>
      </c>
      <c r="BB91" s="47">
        <f>versenyek!$FN$11*IFERROR(VLOOKUP(VLOOKUP($A91,versenyek!FM:FO,3,FALSE),szabalyok!$A$16:$B$23,2,FALSE),0)</f>
        <v>0</v>
      </c>
      <c r="BC91" s="47">
        <f>versenyek!$FQ$11*IFERROR(VLOOKUP(VLOOKUP($A91,versenyek!FP:FR,3,FALSE),szabalyok!$A$16:$B$23,2,FALSE),0)</f>
        <v>0</v>
      </c>
      <c r="BD91" s="47">
        <f>versenyek!$FT$11*IFERROR(VLOOKUP(VLOOKUP($A91,versenyek!FS:FU,3,FALSE),szabalyok!$A$16:$B$23,2,FALSE),0)</f>
        <v>0</v>
      </c>
      <c r="BE91" s="47">
        <f>versenyek!$FW$11*IFERROR(VLOOKUP(VLOOKUP($A91,versenyek!FV:FX,3,FALSE),szabalyok!$A$16:$B$23,2,FALSE),0)</f>
        <v>0</v>
      </c>
      <c r="BF91" s="47">
        <f>versenyek!$FZ$11*IFERROR(VLOOKUP(VLOOKUP($A91,versenyek!FY:GA,3,FALSE),szabalyok!$A$16:$B$23,2,FALSE),0)</f>
        <v>0</v>
      </c>
      <c r="BG91" s="47">
        <f>versenyek!$GC$11*IFERROR(VLOOKUP(VLOOKUP($A91,versenyek!GB:GD,3,FALSE),szabalyok!$A$16:$B$23,2,FALSE),0)</f>
        <v>0</v>
      </c>
      <c r="BH91" s="47">
        <f>versenyek!$GF$11*IFERROR(VLOOKUP(VLOOKUP($A91,versenyek!GE:GG,3,FALSE),szabalyok!$A$16:$B$23,2,FALSE),0)</f>
        <v>0</v>
      </c>
      <c r="BI91" s="47">
        <f>versenyek!$GI$11*IFERROR(VLOOKUP(VLOOKUP($A91,versenyek!GH:GJ,3,FALSE),szabalyok!$A$16:$B$23,2,FALSE),0)</f>
        <v>0</v>
      </c>
      <c r="BJ91" s="47">
        <f>versenyek!$GL$11*IFERROR(VLOOKUP(VLOOKUP($A91,versenyek!GK:GM,3,FALSE),szabalyok!$A$16:$B$23,2,FALSE),0)</f>
        <v>0</v>
      </c>
      <c r="BK91" s="47">
        <f>versenyek!$GO$11*IFERROR(VLOOKUP(VLOOKUP($A91,versenyek!GN:GP,3,FALSE),szabalyok!$A$16:$B$23,2,FALSE),0)</f>
        <v>0</v>
      </c>
      <c r="BL91" s="47">
        <f>versenyek!$GR$11*IFERROR(VLOOKUP(VLOOKUP($A91,versenyek!GQ:GS,3,FALSE),szabalyok!$A$16:$B$23,2,FALSE),0)</f>
        <v>0</v>
      </c>
      <c r="BM91" s="47">
        <f>versenyek!$GX$11*IFERROR(VLOOKUP(VLOOKUP($A91,versenyek!GW:GY,3,FALSE),szabalyok!$A$16:$B$23,2,FALSE),0)</f>
        <v>0</v>
      </c>
      <c r="BN91" s="47">
        <f>versenyek!$GX$11*IFERROR(VLOOKUP(VLOOKUP($A91,versenyek!GX:GZ,3,FALSE),szabalyok!$A$16:$B$23,2,FALSE),0)</f>
        <v>0</v>
      </c>
      <c r="BO91" s="47">
        <f>versenyek!$HD$11*IFERROR(VLOOKUP(VLOOKUP($A91,versenyek!HC:HE,3,FALSE),szabalyok!$A$16:$B$23,2,FALSE),0)</f>
        <v>0</v>
      </c>
      <c r="BP91" s="47">
        <f>versenyek!$HG$11*IFERROR(VLOOKUP(VLOOKUP($A91,versenyek!HF:HH,3,FALSE),szabalyok!$A$16:$B$23,2,FALSE),0)</f>
        <v>0</v>
      </c>
      <c r="BQ91" s="47">
        <f>versenyek!$HJ$11*IFERROR(VLOOKUP(VLOOKUP($A91,versenyek!HI:HK,3,FALSE),szabalyok!$A$16:$B$23,2,FALSE),0)</f>
        <v>0</v>
      </c>
      <c r="BR91" s="47">
        <f>versenyek!$HM$11*IFERROR(VLOOKUP(VLOOKUP($A91,versenyek!HL:HN,3,FALSE),szabalyok!$A$16:$B$23,2,FALSE),0)</f>
        <v>0</v>
      </c>
      <c r="BS91" s="47">
        <f>versenyek!$HP$11*IFERROR(VLOOKUP(VLOOKUP($A91,versenyek!HO:HQ,3,FALSE),szabalyok!$A$16:$B$23,2,FALSE),0)</f>
        <v>0</v>
      </c>
      <c r="BT91" s="47">
        <f>versenyek!$HS$11*IFERROR(VLOOKUP(VLOOKUP($A91,versenyek!HR:HT,3,FALSE),szabalyok!$A$16:$B$23,2,FALSE),0)</f>
        <v>0</v>
      </c>
      <c r="BU91" s="47">
        <f>versenyek!$HV$11*IFERROR(VLOOKUP(VLOOKUP($A91,versenyek!HU:HW,3,FALSE),szabalyok!$A$16:$B$23,2,FALSE),0)</f>
        <v>0</v>
      </c>
      <c r="BV91" s="47">
        <f>versenyek!$HY$11*IFERROR(VLOOKUP(VLOOKUP($A91,versenyek!HX:HZ,3,FALSE),szabalyok!$A$16:$B$23,2,FALSE),0)</f>
        <v>0</v>
      </c>
      <c r="BW91" s="47">
        <f>versenyek!$IB$11*IFERROR(VLOOKUP(VLOOKUP($A91,versenyek!IA:IC,3,FALSE),szabalyok!$A$16:$B$23,2,FALSE),0)</f>
        <v>0</v>
      </c>
      <c r="BX91" s="47">
        <f>versenyek!$IE$11*IFERROR(VLOOKUP(VLOOKUP($A91,versenyek!ID:IF,3,FALSE),szabalyok!$A$16:$B$23,2,FALSE),0)</f>
        <v>0</v>
      </c>
      <c r="BY91" s="47">
        <f>versenyek!$IH$11*IFERROR(VLOOKUP(VLOOKUP($A91,versenyek!IG:II,3,FALSE),szabalyok!$A$16:$B$23,2,FALSE),0)</f>
        <v>0</v>
      </c>
      <c r="BZ91" s="47">
        <f>versenyek!$IK$11*IFERROR(VLOOKUP(VLOOKUP($A91,versenyek!IJ:IL,3,FALSE),szabalyok!$A$16:$B$23,2,FALSE),0)</f>
        <v>32.121121707954678</v>
      </c>
      <c r="CA91" s="47">
        <f>versenyek!$IN$11*IFERROR(VLOOKUP(VLOOKUP($A91,versenyek!IM:IO,3,FALSE),szabalyok!$A$16:$B$23,2,FALSE),0)</f>
        <v>0</v>
      </c>
      <c r="CB91" s="47">
        <f>versenyek!$IW$11*IFERROR(VLOOKUP(VLOOKUP($A91,versenyek!IV:IX,3,FALSE),szabalyok!$A$16:$B$23,2,FALSE),0)</f>
        <v>0</v>
      </c>
      <c r="CC91" s="47">
        <f>versenyek!$IZ$11*IFERROR(VLOOKUP(VLOOKUP($A91,versenyek!IY:JA,3,FALSE),szabalyok!$A$16:$B$23,2,FALSE),0)</f>
        <v>0</v>
      </c>
      <c r="CD91" s="47">
        <f>versenyek!$JC$11*IFERROR(VLOOKUP(VLOOKUP($A91,versenyek!JB:JD,3,FALSE),szabalyok!$A$16:$B$23,2,FALSE),0)</f>
        <v>0</v>
      </c>
      <c r="CE91" s="47">
        <f>versenyek!$JF$11*IFERROR(VLOOKUP(VLOOKUP($A91,versenyek!JE:JG,3,FALSE),szabalyok!$A$16:$B$23,2,FALSE),0)</f>
        <v>0</v>
      </c>
      <c r="CF91" s="47">
        <f>versenyek!$JI$11*IFERROR(VLOOKUP(VLOOKUP($A91,versenyek!JH:JJ,3,FALSE),szabalyok!$A$16:$B$23,2,FALSE),0)</f>
        <v>0</v>
      </c>
      <c r="CG91" s="47">
        <f>versenyek!$JL$11*IFERROR(VLOOKUP(VLOOKUP($A91,versenyek!JK:JM,3,FALSE),szabalyok!$A$16:$B$23,2,FALSE),0)</f>
        <v>0</v>
      </c>
      <c r="CH91" s="47">
        <f>versenyek!$JO$11*IFERROR(VLOOKUP(VLOOKUP($A91,versenyek!JN:JP,3,FALSE),szabalyok!$A$16:$B$23,2,FALSE),0)</f>
        <v>0</v>
      </c>
      <c r="CI91" s="47">
        <f>versenyek!$JR$11*IFERROR(VLOOKUP(VLOOKUP($A91,versenyek!JQ:JS,3,FALSE),szabalyok!$A$16:$B$23,2,FALSE),0)</f>
        <v>0</v>
      </c>
      <c r="CJ91" s="47">
        <f>versenyek!$JU$11*IFERROR(VLOOKUP(VLOOKUP($A91,versenyek!JT:JV,3,FALSE),szabalyok!$A$16:$B$23,2,FALSE),0)</f>
        <v>0</v>
      </c>
      <c r="CK91" s="47">
        <f>versenyek!$JR$11*IFERROR(VLOOKUP(VLOOKUP($A91,versenyek!JW:JY,3,FALSE),szabalyok!$A$16:$B$23,2,FALSE),0)</f>
        <v>0</v>
      </c>
      <c r="CL91" s="47">
        <f>versenyek!$KA$11*IFERROR(VLOOKUP(VLOOKUP($A91,versenyek!JZ:KB,3,FALSE),szabalyok!$A$16:$B$23,2,FALSE),0)</f>
        <v>0</v>
      </c>
      <c r="CM91" s="47">
        <f>versenyek!$KD$11*IFERROR(VLOOKUP(VLOOKUP($A91,versenyek!KC:KE,3,FALSE),szabalyok!$A$16:$B$23,2,FALSE),0)</f>
        <v>0</v>
      </c>
      <c r="CN91" s="47">
        <f>versenyek!$KG$11*IFERROR(VLOOKUP(VLOOKUP($A91,versenyek!KF:KH,3,FALSE),szabalyok!$A$16:$B$23,2,FALSE),0)</f>
        <v>0</v>
      </c>
      <c r="CO91" s="47">
        <f>versenyek!$KJ$11*IFERROR(VLOOKUP(VLOOKUP($A91,versenyek!KI:KK,3,FALSE),szabalyok!$A$16:$B$23,2,FALSE),0)</f>
        <v>0</v>
      </c>
      <c r="CP91" s="47">
        <f>versenyek!$KM$11*IFERROR(VLOOKUP(VLOOKUP($A91,versenyek!KL:KN,3,FALSE),szabalyok!$A$16:$B$23,2,FALSE),0)</f>
        <v>0</v>
      </c>
      <c r="CQ91" s="47">
        <f>versenyek!$KP$11*IFERROR(VLOOKUP(VLOOKUP($A91,versenyek!KO:KQ,3,FALSE),szabalyok!$A$16:$B$23,2,FALSE),0)</f>
        <v>0</v>
      </c>
      <c r="CR91" s="47">
        <f>versenyek!$KS$11*IFERROR(VLOOKUP(VLOOKUP($A91,versenyek!KR:KT,3,FALSE),szabalyok!$A$16:$B$23,2,FALSE),0)</f>
        <v>0</v>
      </c>
      <c r="CS91" s="47">
        <f>versenyek!$KV$11*IFERROR(VLOOKUP(VLOOKUP($A91,versenyek!KU:KW,3,FALSE),szabalyok!$A$16:$B$23,2,FALSE),0)</f>
        <v>0</v>
      </c>
      <c r="CT91" s="47">
        <f>versenyek!$KY$11*IFERROR(VLOOKUP(VLOOKUP($A91,versenyek!KX:KZ,3,FALSE),szabalyok!$A$16:$B$23,2,FALSE),0)</f>
        <v>0</v>
      </c>
      <c r="CU91" s="47">
        <f>versenyek!$LB$11*IFERROR(VLOOKUP(VLOOKUP($A91,versenyek!LA:LC,3,FALSE),szabalyok!$A$16:$B$23,2,FALSE),0)</f>
        <v>0</v>
      </c>
      <c r="CV91" s="47">
        <f>versenyek!$LE$11*IFERROR(VLOOKUP(VLOOKUP($A91,versenyek!LD:LF,3,FALSE),szabalyok!$A$16:$B$23,2,FALSE),0)</f>
        <v>0</v>
      </c>
      <c r="CW91" s="47">
        <f>versenyek!$LH$11*IFERROR(VLOOKUP(VLOOKUP($A91,versenyek!LG:LI,3,FALSE),szabalyok!$A$16:$B$23,2,FALSE),0)</f>
        <v>0</v>
      </c>
      <c r="CX91" s="47">
        <f>versenyek!$LK$11*IFERROR(VLOOKUP(VLOOKUP($A91,versenyek!LJ:LL,3,FALSE),szabalyok!$A$16:$B$23,2,FALSE),0)</f>
        <v>0</v>
      </c>
      <c r="CY91" s="47">
        <f>versenyek!$LN$11*IFERROR(VLOOKUP(VLOOKUP($A91,versenyek!LM:LO,3,FALSE),szabalyok!$A$16:$B$23,2,FALSE),0)</f>
        <v>0</v>
      </c>
      <c r="CZ91" s="47">
        <f>versenyek!$LQ$11*IFERROR(VLOOKUP(VLOOKUP($A91,versenyek!LP:LR,3,FALSE),szabalyok!$A$16:$B$23,2,FALSE),0)</f>
        <v>0</v>
      </c>
      <c r="DA91" s="47">
        <f>versenyek!$LT$11*IFERROR(VLOOKUP(VLOOKUP($A91,versenyek!LS:LU,3,FALSE),szabalyok!$A$16:$B$23,2,FALSE),0)</f>
        <v>0</v>
      </c>
      <c r="DB91" s="47">
        <f>versenyek!$LW$11*IFERROR(VLOOKUP(VLOOKUP($A91,versenyek!LV:LX,3,FALSE),szabalyok!$A$16:$B$23,2,FALSE),0)</f>
        <v>0</v>
      </c>
      <c r="DC91" s="47">
        <f>versenyek!$LZ$11*IFERROR(VLOOKUP(VLOOKUP($A91,versenyek!LY:MA,3,FALSE),szabalyok!$A$16:$B$23,2,FALSE),0)</f>
        <v>0</v>
      </c>
      <c r="DD91" s="47">
        <f>versenyek!$MC$11*IFERROR(VLOOKUP(VLOOKUP($A91,versenyek!MB:MD,3,FALSE),szabalyok!$A$16:$B$23,2,FALSE),0)</f>
        <v>0</v>
      </c>
      <c r="DE91" s="47">
        <f>versenyek!$ML$11*IFERROR(VLOOKUP(VLOOKUP($A91,versenyek!MK:MM,3,FALSE),szabalyok!$A$16:$B$23,2,FALSE),0)</f>
        <v>0</v>
      </c>
      <c r="DF91" s="47">
        <f>versenyek!$MO$11*IFERROR(VLOOKUP(VLOOKUP($A91,versenyek!MN:MP,3,FALSE),szabalyok!$A$16:$B$23,2,FALSE),0)</f>
        <v>0</v>
      </c>
      <c r="DG91" s="47">
        <f>versenyek!$MR$11*IFERROR(VLOOKUP(VLOOKUP($A91,versenyek!MQ:MS,3,FALSE),szabalyok!$A$16:$B$23,2,FALSE),0)</f>
        <v>0</v>
      </c>
      <c r="DH91" s="47">
        <f>versenyek!$MU$11*IFERROR(VLOOKUP(VLOOKUP($A91,versenyek!MT:MV,3,FALSE),szabalyok!$A$16:$B$23,2,FALSE),0)</f>
        <v>0</v>
      </c>
      <c r="DI91" s="47">
        <f>versenyek!$MX$11*IFERROR(VLOOKUP(VLOOKUP($A91,versenyek!MW:MY,3,FALSE),szabalyok!$A$16:$B$23,2,FALSE),0)</f>
        <v>0</v>
      </c>
      <c r="DJ91" s="47">
        <f>versenyek!$NA$11*IFERROR(VLOOKUP(VLOOKUP($A91,versenyek!MZ:NB,3,FALSE),szabalyok!$A$16:$B$23,2,FALSE),0)</f>
        <v>0</v>
      </c>
      <c r="DK91" s="47">
        <f>versenyek!$ND$11*IFERROR(VLOOKUP(VLOOKUP($A91,versenyek!NC:NE,3,FALSE),szabalyok!$A$16:$B$23,2,FALSE),0)</f>
        <v>0</v>
      </c>
      <c r="DL91" s="47">
        <f>versenyek!$NG$11*IFERROR(VLOOKUP(VLOOKUP($A91,versenyek!NF:NH,3,FALSE),szabalyok!$A$16:$B$23,2,FALSE),0)</f>
        <v>0</v>
      </c>
      <c r="DM91" s="47">
        <f>versenyek!$NJ$11*IFERROR(VLOOKUP(VLOOKUP($A91,versenyek!NI:NK,3,FALSE),szabalyok!$A$16:$B$23,2,FALSE),0)</f>
        <v>0</v>
      </c>
      <c r="DN91" s="47">
        <f>versenyek!$NM$11*IFERROR(VLOOKUP(VLOOKUP($A91,versenyek!NL:NN,3,FALSE),szabalyok!$A$16:$B$23,2,FALSE),0)</f>
        <v>0</v>
      </c>
      <c r="DO91" s="47">
        <f>versenyek!$NP$11*IFERROR(VLOOKUP(VLOOKUP($A91,versenyek!NO:NQ,3,FALSE),szabalyok!$A$16:$B$23,2,FALSE),0)</f>
        <v>0</v>
      </c>
      <c r="DP91" s="47">
        <f>versenyek!$NS$11*IFERROR(VLOOKUP(VLOOKUP($A91,versenyek!NR:NT,3,FALSE),szabalyok!$A$16:$B$23,2,FALSE),0)</f>
        <v>0</v>
      </c>
      <c r="DQ91" s="47">
        <f>versenyek!$NV$11*IFERROR(VLOOKUP(VLOOKUP($A91,versenyek!NU:NW,3,FALSE),szabalyok!$A$16:$B$23,2,FALSE),0)</f>
        <v>0</v>
      </c>
      <c r="DR91" s="47">
        <f>versenyek!$NY$11*IFERROR(VLOOKUP(VLOOKUP($A91,versenyek!NX:NZ,3,FALSE),szabalyok!$A$16:$B$23,2,FALSE),0)</f>
        <v>0</v>
      </c>
      <c r="DS91" s="47">
        <f>versenyek!$OB$11*IFERROR(VLOOKUP(VLOOKUP($A91,versenyek!OA:OC,3,FALSE),szabalyok!$A$16:$B$23,2,FALSE),0)</f>
        <v>0</v>
      </c>
      <c r="DT91" s="47">
        <f>versenyek!$OE$11*IFERROR(VLOOKUP(VLOOKUP($A91,versenyek!OD:OF,3,FALSE),szabalyok!$A$16:$B$23,2,FALSE),0)</f>
        <v>0</v>
      </c>
      <c r="DU91" s="47">
        <f>versenyek!$OH$11*IFERROR(VLOOKUP(VLOOKUP($A91,versenyek!OG:OI,3,FALSE),szabalyok!$A$16:$B$23,2,FALSE),0)</f>
        <v>0</v>
      </c>
      <c r="DV91" s="47">
        <f>versenyek!$OK$11*IFERROR(VLOOKUP(VLOOKUP($A91,versenyek!OJ:OL,3,FALSE),szabalyok!$A$16:$B$23,2,FALSE),0)</f>
        <v>0</v>
      </c>
      <c r="DW91" s="47">
        <f>versenyek!$ON$11*IFERROR(VLOOKUP(VLOOKUP($A91,versenyek!OM:OO,3,FALSE),szabalyok!$A$16:$B$23,2,FALSE),0)</f>
        <v>0</v>
      </c>
      <c r="DX91" s="47">
        <f>versenyek!$OQ$11*IFERROR(VLOOKUP(VLOOKUP($A91,versenyek!OP:OR,3,FALSE),szabalyok!$A$16:$B$23,2,FALSE),0)</f>
        <v>0</v>
      </c>
      <c r="DY91" s="47">
        <f>versenyek!$OT$11*IFERROR(VLOOKUP(VLOOKUP($A91,versenyek!OS:OU,3,FALSE),szabalyok!$A$16:$B$23,2,FALSE),0)</f>
        <v>0</v>
      </c>
      <c r="DZ91" s="47">
        <f>versenyek!$OW$11*IFERROR(VLOOKUP(VLOOKUP($A91,versenyek!OV:OX,3,FALSE),szabalyok!$A$16:$B$23,2,FALSE),0)</f>
        <v>0</v>
      </c>
      <c r="EA91" s="47">
        <f>versenyek!$OZ$11*IFERROR(VLOOKUP(VLOOKUP($A91,versenyek!OY:PA,3,FALSE),szabalyok!$A$16:$B$23,2,FALSE),0)</f>
        <v>0</v>
      </c>
      <c r="EB91" s="47">
        <f>versenyek!$PC$11*IFERROR(VLOOKUP(VLOOKUP($A91,versenyek!PB:PD,3,FALSE),szabalyok!$A$16:$B$23,2,FALSE),0)</f>
        <v>0</v>
      </c>
      <c r="EC91" s="47">
        <f>versenyek!$PF$11*IFERROR(VLOOKUP(VLOOKUP($A91,versenyek!PE:PG,3,FALSE),szabalyok!$A$16:$B$23,2,FALSE),0)</f>
        <v>0</v>
      </c>
      <c r="ED91" s="47">
        <f>versenyek!$PI$11*IFERROR(VLOOKUP(VLOOKUP($A91,versenyek!PH:PJ,3,FALSE),szabalyok!$A$16:$B$23,2,FALSE),0)</f>
        <v>0</v>
      </c>
      <c r="EE91" s="47">
        <f>versenyek!$PL$11*IFERROR(VLOOKUP(VLOOKUP($A91,versenyek!PK:PM,3,FALSE),szabalyok!$A$16:$B$23,2,FALSE),0)</f>
        <v>0</v>
      </c>
      <c r="EF91" s="47">
        <f>versenyek!$PO$11*IFERROR(VLOOKUP(VLOOKUP($A91,versenyek!PN:PP,3,FALSE),szabalyok!$A$16:$B$23,2,FALSE),0)</f>
        <v>0</v>
      </c>
      <c r="EG91" s="47">
        <f>versenyek!$PR$11*IFERROR(VLOOKUP(VLOOKUP($A91,versenyek!PQ:PS,3,FALSE),szabalyok!$A$16:$B$23,2,FALSE),0)</f>
        <v>0</v>
      </c>
      <c r="EH91" s="47">
        <f>versenyek!$PU$11*IFERROR(VLOOKUP(VLOOKUP($A91,versenyek!PT:PV,3,FALSE),szabalyok!$A$16:$B$23,2,FALSE),0)</f>
        <v>0</v>
      </c>
      <c r="EI91" s="47">
        <f>versenyek!$PX$11*IFERROR(VLOOKUP(VLOOKUP($A91,versenyek!PW:PY,3,FALSE),szabalyok!$A$16:$B$23,2,FALSE),0)</f>
        <v>0</v>
      </c>
      <c r="EJ91" s="47">
        <f>versenyek!$QA$11*IFERROR(VLOOKUP(VLOOKUP($A91,versenyek!PZ:QB,3,FALSE),szabalyok!$A$16:$B$23,2,FALSE),0)</f>
        <v>0</v>
      </c>
      <c r="EK91" s="47">
        <f>versenyek!$QD$11*IFERROR(VLOOKUP(VLOOKUP($A91,versenyek!QC:QE,3,FALSE),szabalyok!$A$16:$B$23,2,FALSE),0)</f>
        <v>0</v>
      </c>
      <c r="EL91" s="47">
        <f>versenyek!$QG$11*IFERROR(VLOOKUP(VLOOKUP($A91,versenyek!QF:QH,3,FALSE),szabalyok!$A$16:$B$23,2,FALSE),0)</f>
        <v>0</v>
      </c>
      <c r="EM91" s="47">
        <f>versenyek!$QJ$11*IFERROR(VLOOKUP(VLOOKUP($A91,versenyek!QI:QK,3,FALSE),szabalyok!$A$16:$B$23,2,FALSE),0)</f>
        <v>0</v>
      </c>
      <c r="EN91" s="47">
        <f>versenyek!$QM$11*IFERROR(VLOOKUP(VLOOKUP($A91,versenyek!QL:QN,3,FALSE),szabalyok!$A$16:$B$23,2,FALSE),0)</f>
        <v>0</v>
      </c>
      <c r="EO91" s="47">
        <f>versenyek!$QP$11*IFERROR(VLOOKUP(VLOOKUP($A91,versenyek!QO:QQ,3,FALSE),szabalyok!$A$16:$B$23,2,FALSE),0)</f>
        <v>0</v>
      </c>
      <c r="EP91" s="47">
        <f>versenyek!$QS$11*IFERROR(VLOOKUP(VLOOKUP($A91,versenyek!QR:QT,3,FALSE),szabalyok!$A$16:$B$23,2,FALSE),0)</f>
        <v>0</v>
      </c>
      <c r="EQ91" s="47">
        <f>versenyek!$QV$11*IFERROR(VLOOKUP(VLOOKUP($A91,versenyek!QU:QW,3,FALSE),szabalyok!$A$16:$B$23,2,FALSE),0)</f>
        <v>0</v>
      </c>
      <c r="ER91" s="47">
        <f>versenyek!$RE$11*IFERROR(VLOOKUP(VLOOKUP($A91,versenyek!RD:RF,3,FALSE),szabalyok!$A$16:$B$23,2,FALSE),0)</f>
        <v>0</v>
      </c>
      <c r="ES91" s="47">
        <f>versenyek!$RH$11*IFERROR(VLOOKUP(VLOOKUP($A91,versenyek!RG:RI,3,FALSE),szabalyok!$A$16:$B$23,2,FALSE),0)</f>
        <v>0</v>
      </c>
      <c r="ET91" s="47">
        <f>versenyek!$RK$11*IFERROR(VLOOKUP(VLOOKUP($A91,versenyek!RJ:RL,3,FALSE),szabalyok!$A$16:$B$23,2,FALSE),0)</f>
        <v>0</v>
      </c>
      <c r="EU91" s="47">
        <f>versenyek!$RN$11*IFERROR(VLOOKUP(VLOOKUP($A91,versenyek!RM:RO,3,FALSE),szabalyok!$A$16:$B$23,2,FALSE),0)</f>
        <v>0</v>
      </c>
      <c r="EV91" s="47">
        <f>versenyek!$RQ$11*IFERROR(VLOOKUP(VLOOKUP($A91,versenyek!RP:RR,3,FALSE),szabalyok!$A$16:$B$23,2,FALSE),0)</f>
        <v>0</v>
      </c>
      <c r="EW91" s="47">
        <f>versenyek!$RT$11*IFERROR(VLOOKUP(VLOOKUP($A91,versenyek!RS:RU,3,FALSE),szabalyok!$A$16:$B$23,2,FALSE),0)</f>
        <v>0</v>
      </c>
      <c r="EX91" s="47">
        <f>versenyek!$RW$11*IFERROR(VLOOKUP(VLOOKUP($A91,versenyek!RV:RX,3,FALSE),szabalyok!$A$16:$B$23,2,FALSE),0)</f>
        <v>0</v>
      </c>
      <c r="EY91" s="47">
        <f>versenyek!$RZ$11*IFERROR(VLOOKUP(VLOOKUP($A91,versenyek!RY:SA,3,FALSE),szabalyok!$A$16:$B$23,2,FALSE),0)</f>
        <v>0</v>
      </c>
      <c r="EZ91" s="47">
        <f>versenyek!$SC$11*IFERROR(VLOOKUP(VLOOKUP($A91,versenyek!SB:SD,3,FALSE),szabalyok!$A$16:$B$23,2,FALSE),0)</f>
        <v>0</v>
      </c>
      <c r="FA91" s="47">
        <f>versenyek!$SF$11*IFERROR(VLOOKUP(VLOOKUP($A91,versenyek!SE:SG,3,FALSE),szabalyok!$A$16:$B$23,2,FALSE),0)</f>
        <v>0</v>
      </c>
      <c r="FB91" s="47">
        <f>versenyek!$SI$11*IFERROR(VLOOKUP(VLOOKUP($A91,versenyek!SH:SJ,3,FALSE),szabalyok!$A$16:$B$23,2,FALSE),0)</f>
        <v>0</v>
      </c>
      <c r="FC91" s="47">
        <f>versenyek!$SL$11*IFERROR(VLOOKUP(VLOOKUP($A91,versenyek!SK:SM,3,FALSE),szabalyok!$A$16:$B$23,2,FALSE),0)</f>
        <v>0</v>
      </c>
      <c r="FD91" s="47">
        <f>versenyek!$SO$11*IFERROR(VLOOKUP(VLOOKUP($A91,versenyek!SN:SP,3,FALSE),szabalyok!$A$16:$B$23,2,FALSE),0)</f>
        <v>0</v>
      </c>
      <c r="FE91" s="47">
        <f>versenyek!$SR$11*IFERROR(VLOOKUP(VLOOKUP($A91,versenyek!SQ:SS,3,FALSE),szabalyok!$A$16:$B$23,2,FALSE),0)</f>
        <v>0</v>
      </c>
      <c r="FF91" s="47">
        <f>versenyek!$SU$11*IFERROR(VLOOKUP(VLOOKUP($A91,versenyek!ST:SV,3,FALSE),szabalyok!$A$16:$B$23,2,FALSE),0)</f>
        <v>0</v>
      </c>
      <c r="FG91" s="47">
        <f>versenyek!$SX$11*IFERROR(VLOOKUP(VLOOKUP($A91,versenyek!SW:SY,3,FALSE),szabalyok!$A$16:$B$23,2,FALSE),0)</f>
        <v>0</v>
      </c>
      <c r="FH91" s="47">
        <f>versenyek!$TA$11*IFERROR(VLOOKUP(VLOOKUP($A91,versenyek!SZ:TB,3,FALSE),szabalyok!$A$16:$B$23,2,FALSE),0)</f>
        <v>0</v>
      </c>
      <c r="FI91" s="47">
        <f>versenyek!$TD$11*IFERROR(VLOOKUP(VLOOKUP($A91,versenyek!TC:TE,3,FALSE),szabalyok!$A$16:$B$23,2,FALSE),0)</f>
        <v>0</v>
      </c>
      <c r="FJ91" s="47">
        <f>versenyek!$TG$11*IFERROR(VLOOKUP(VLOOKUP($A91,versenyek!TF:TH,3,FALSE),szabalyok!$A$16:$B$23,2,FALSE),0)</f>
        <v>0</v>
      </c>
      <c r="FK91" s="47">
        <f>versenyek!$TJ$11*IFERROR(VLOOKUP(VLOOKUP($A91,versenyek!TI:TK,3,FALSE),szabalyok!$A$16:$B$23,2,FALSE),0)</f>
        <v>0</v>
      </c>
      <c r="FL91" s="47">
        <f>versenyek!$TM$11*IFERROR(VLOOKUP(VLOOKUP($A91,versenyek!TL:TN,3,FALSE),szabalyok!$A$16:$B$23,2,FALSE),0)</f>
        <v>0</v>
      </c>
      <c r="FM91" s="47">
        <f>versenyek!$TP$11*IFERROR(VLOOKUP(VLOOKUP($A91,versenyek!TO:TQ,3,FALSE),szabalyok!$A$16:$B$23,2,FALSE),0)</f>
        <v>0</v>
      </c>
      <c r="FN91" s="47">
        <f>versenyek!$TS$11*IFERROR(VLOOKUP(VLOOKUP($A91,versenyek!TR:TT,3,FALSE),szabalyok!$A$16:$B$23,2,FALSE),0)</f>
        <v>0</v>
      </c>
      <c r="FO91" s="47"/>
      <c r="FP91" s="235">
        <f t="shared" si="2"/>
        <v>0</v>
      </c>
    </row>
    <row r="92" spans="1:172">
      <c r="A92" s="39" t="s">
        <v>1361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>
        <f>versenyek!$HY$11*IFERROR(VLOOKUP(VLOOKUP($A92,versenyek!HX:HZ,3,FALSE),szabalyok!$A$16:$B$23,2,FALSE),0)</f>
        <v>0</v>
      </c>
      <c r="BW92" s="47">
        <f>versenyek!$IB$11*IFERROR(VLOOKUP(VLOOKUP($A92,versenyek!IA:IC,3,FALSE),szabalyok!$A$16:$B$23,2,FALSE),0)</f>
        <v>0</v>
      </c>
      <c r="BX92" s="47"/>
      <c r="BY92" s="47"/>
      <c r="BZ92" s="47">
        <f>versenyek!$IK$11*IFERROR(VLOOKUP(VLOOKUP($A92,versenyek!IJ:IL,3,FALSE),szabalyok!$A$16:$B$23,2,FALSE),0)</f>
        <v>22.943658362824767</v>
      </c>
      <c r="CA92" s="47">
        <f>versenyek!$IN$11*IFERROR(VLOOKUP(VLOOKUP($A92,versenyek!IM:IO,3,FALSE),szabalyok!$A$16:$B$23,2,FALSE),0)</f>
        <v>0</v>
      </c>
      <c r="CB92" s="47">
        <f>versenyek!$IW$11*IFERROR(VLOOKUP(VLOOKUP($A92,versenyek!IV:IX,3,FALSE),szabalyok!$A$16:$B$23,2,FALSE),0)</f>
        <v>0</v>
      </c>
      <c r="CC92" s="47">
        <f>versenyek!$IZ$11*IFERROR(VLOOKUP(VLOOKUP($A92,versenyek!IY:JA,3,FALSE),szabalyok!$A$16:$B$23,2,FALSE),0)</f>
        <v>0</v>
      </c>
      <c r="CD92" s="47">
        <f>versenyek!$JC$11*IFERROR(VLOOKUP(VLOOKUP($A92,versenyek!JB:JD,3,FALSE),szabalyok!$A$16:$B$23,2,FALSE),0)</f>
        <v>0</v>
      </c>
      <c r="CE92" s="47">
        <f>versenyek!$JF$11*IFERROR(VLOOKUP(VLOOKUP($A92,versenyek!JE:JG,3,FALSE),szabalyok!$A$16:$B$23,2,FALSE),0)</f>
        <v>0</v>
      </c>
      <c r="CF92" s="47">
        <f>versenyek!$JI$11*IFERROR(VLOOKUP(VLOOKUP($A92,versenyek!JH:JJ,3,FALSE),szabalyok!$A$16:$B$23,2,FALSE),0)</f>
        <v>0</v>
      </c>
      <c r="CG92" s="47">
        <f>versenyek!$JL$11*IFERROR(VLOOKUP(VLOOKUP($A92,versenyek!JK:JM,3,FALSE),szabalyok!$A$16:$B$23,2,FALSE),0)</f>
        <v>0</v>
      </c>
      <c r="CH92" s="47">
        <f>versenyek!$JO$11*IFERROR(VLOOKUP(VLOOKUP($A92,versenyek!JN:JP,3,FALSE),szabalyok!$A$16:$B$23,2,FALSE),0)</f>
        <v>0</v>
      </c>
      <c r="CI92" s="47">
        <f>versenyek!$JR$11*IFERROR(VLOOKUP(VLOOKUP($A92,versenyek!JQ:JS,3,FALSE),szabalyok!$A$16:$B$23,2,FALSE),0)</f>
        <v>0</v>
      </c>
      <c r="CJ92" s="47">
        <f>versenyek!$JU$11*IFERROR(VLOOKUP(VLOOKUP($A92,versenyek!JT:JV,3,FALSE),szabalyok!$A$16:$B$23,2,FALSE),0)</f>
        <v>0</v>
      </c>
      <c r="CK92" s="47">
        <f>versenyek!$JR$11*IFERROR(VLOOKUP(VLOOKUP($A92,versenyek!JW:JY,3,FALSE),szabalyok!$A$16:$B$23,2,FALSE),0)</f>
        <v>0</v>
      </c>
      <c r="CL92" s="47">
        <f>versenyek!$KA$11*IFERROR(VLOOKUP(VLOOKUP($A92,versenyek!JZ:KB,3,FALSE),szabalyok!$A$16:$B$23,2,FALSE),0)</f>
        <v>0</v>
      </c>
      <c r="CM92" s="47">
        <f>versenyek!$KD$11*IFERROR(VLOOKUP(VLOOKUP($A92,versenyek!KC:KE,3,FALSE),szabalyok!$A$16:$B$23,2,FALSE),0)</f>
        <v>0</v>
      </c>
      <c r="CN92" s="47">
        <f>versenyek!$KG$11*IFERROR(VLOOKUP(VLOOKUP($A92,versenyek!KF:KH,3,FALSE),szabalyok!$A$16:$B$23,2,FALSE),0)</f>
        <v>0</v>
      </c>
      <c r="CO92" s="47">
        <f>versenyek!$KJ$11*IFERROR(VLOOKUP(VLOOKUP($A92,versenyek!KI:KK,3,FALSE),szabalyok!$A$16:$B$23,2,FALSE),0)</f>
        <v>0</v>
      </c>
      <c r="CP92" s="47">
        <f>versenyek!$KM$11*IFERROR(VLOOKUP(VLOOKUP($A92,versenyek!KL:KN,3,FALSE),szabalyok!$A$16:$B$23,2,FALSE),0)</f>
        <v>0</v>
      </c>
      <c r="CQ92" s="47">
        <f>versenyek!$KP$11*IFERROR(VLOOKUP(VLOOKUP($A92,versenyek!KO:KQ,3,FALSE),szabalyok!$A$16:$B$23,2,FALSE),0)</f>
        <v>0</v>
      </c>
      <c r="CR92" s="47">
        <f>versenyek!$KS$11*IFERROR(VLOOKUP(VLOOKUP($A92,versenyek!KR:KT,3,FALSE),szabalyok!$A$16:$B$23,2,FALSE),0)</f>
        <v>0</v>
      </c>
      <c r="CS92" s="47">
        <f>versenyek!$KV$11*IFERROR(VLOOKUP(VLOOKUP($A92,versenyek!KU:KW,3,FALSE),szabalyok!$A$16:$B$23,2,FALSE),0)</f>
        <v>0</v>
      </c>
      <c r="CT92" s="47">
        <f>versenyek!$KY$11*IFERROR(VLOOKUP(VLOOKUP($A92,versenyek!KX:KZ,3,FALSE),szabalyok!$A$16:$B$23,2,FALSE),0)</f>
        <v>0</v>
      </c>
      <c r="CU92" s="47">
        <f>versenyek!$LB$11*IFERROR(VLOOKUP(VLOOKUP($A92,versenyek!LA:LC,3,FALSE),szabalyok!$A$16:$B$23,2,FALSE),0)</f>
        <v>0</v>
      </c>
      <c r="CV92" s="47">
        <f>versenyek!$LE$11*IFERROR(VLOOKUP(VLOOKUP($A92,versenyek!LD:LF,3,FALSE),szabalyok!$A$16:$B$23,2,FALSE),0)</f>
        <v>0</v>
      </c>
      <c r="CW92" s="47">
        <f>versenyek!$LH$11*IFERROR(VLOOKUP(VLOOKUP($A92,versenyek!LG:LI,3,FALSE),szabalyok!$A$16:$B$23,2,FALSE),0)</f>
        <v>0</v>
      </c>
      <c r="CX92" s="47">
        <f>versenyek!$LK$11*IFERROR(VLOOKUP(VLOOKUP($A92,versenyek!LJ:LL,3,FALSE),szabalyok!$A$16:$B$23,2,FALSE),0)</f>
        <v>0</v>
      </c>
      <c r="CY92" s="47">
        <f>versenyek!$LN$11*IFERROR(VLOOKUP(VLOOKUP($A92,versenyek!LM:LO,3,FALSE),szabalyok!$A$16:$B$23,2,FALSE),0)</f>
        <v>0</v>
      </c>
      <c r="CZ92" s="47">
        <f>versenyek!$LQ$11*IFERROR(VLOOKUP(VLOOKUP($A92,versenyek!LP:LR,3,FALSE),szabalyok!$A$16:$B$23,2,FALSE),0)</f>
        <v>0</v>
      </c>
      <c r="DA92" s="47">
        <f>versenyek!$LT$11*IFERROR(VLOOKUP(VLOOKUP($A92,versenyek!LS:LU,3,FALSE),szabalyok!$A$16:$B$23,2,FALSE),0)</f>
        <v>0</v>
      </c>
      <c r="DB92" s="47">
        <f>versenyek!$LW$11*IFERROR(VLOOKUP(VLOOKUP($A92,versenyek!LV:LX,3,FALSE),szabalyok!$A$16:$B$23,2,FALSE),0)</f>
        <v>0</v>
      </c>
      <c r="DC92" s="47">
        <f>versenyek!$LZ$11*IFERROR(VLOOKUP(VLOOKUP($A92,versenyek!LY:MA,3,FALSE),szabalyok!$A$16:$B$23,2,FALSE),0)</f>
        <v>0</v>
      </c>
      <c r="DD92" s="47">
        <f>versenyek!$MC$11*IFERROR(VLOOKUP(VLOOKUP($A92,versenyek!MB:MD,3,FALSE),szabalyok!$A$16:$B$23,2,FALSE),0)</f>
        <v>0</v>
      </c>
      <c r="DE92" s="47">
        <f>versenyek!$ML$11*IFERROR(VLOOKUP(VLOOKUP($A92,versenyek!MK:MM,3,FALSE),szabalyok!$A$16:$B$23,2,FALSE),0)</f>
        <v>0</v>
      </c>
      <c r="DF92" s="47">
        <f>versenyek!$MO$11*IFERROR(VLOOKUP(VLOOKUP($A92,versenyek!MN:MP,3,FALSE),szabalyok!$A$16:$B$23,2,FALSE),0)</f>
        <v>0</v>
      </c>
      <c r="DG92" s="47">
        <f>versenyek!$MR$11*IFERROR(VLOOKUP(VLOOKUP($A92,versenyek!MQ:MS,3,FALSE),szabalyok!$A$16:$B$23,2,FALSE),0)</f>
        <v>0</v>
      </c>
      <c r="DH92" s="47">
        <f>versenyek!$MU$11*IFERROR(VLOOKUP(VLOOKUP($A92,versenyek!MT:MV,3,FALSE),szabalyok!$A$16:$B$23,2,FALSE),0)</f>
        <v>0</v>
      </c>
      <c r="DI92" s="47">
        <f>versenyek!$MX$11*IFERROR(VLOOKUP(VLOOKUP($A92,versenyek!MW:MY,3,FALSE),szabalyok!$A$16:$B$23,2,FALSE),0)</f>
        <v>0</v>
      </c>
      <c r="DJ92" s="47">
        <f>versenyek!$NA$11*IFERROR(VLOOKUP(VLOOKUP($A92,versenyek!MZ:NB,3,FALSE),szabalyok!$A$16:$B$23,2,FALSE),0)</f>
        <v>0</v>
      </c>
      <c r="DK92" s="47">
        <f>versenyek!$ND$11*IFERROR(VLOOKUP(VLOOKUP($A92,versenyek!NC:NE,3,FALSE),szabalyok!$A$16:$B$23,2,FALSE),0)</f>
        <v>0</v>
      </c>
      <c r="DL92" s="47">
        <f>versenyek!$NG$11*IFERROR(VLOOKUP(VLOOKUP($A92,versenyek!NF:NH,3,FALSE),szabalyok!$A$16:$B$23,2,FALSE),0)</f>
        <v>0</v>
      </c>
      <c r="DM92" s="47">
        <f>versenyek!$NJ$11*IFERROR(VLOOKUP(VLOOKUP($A92,versenyek!NI:NK,3,FALSE),szabalyok!$A$16:$B$23,2,FALSE),0)</f>
        <v>0</v>
      </c>
      <c r="DN92" s="47">
        <f>versenyek!$NM$11*IFERROR(VLOOKUP(VLOOKUP($A92,versenyek!NL:NN,3,FALSE),szabalyok!$A$16:$B$23,2,FALSE),0)</f>
        <v>0</v>
      </c>
      <c r="DO92" s="47">
        <f>versenyek!$NP$11*IFERROR(VLOOKUP(VLOOKUP($A92,versenyek!NO:NQ,3,FALSE),szabalyok!$A$16:$B$23,2,FALSE),0)</f>
        <v>0</v>
      </c>
      <c r="DP92" s="47">
        <f>versenyek!$NS$11*IFERROR(VLOOKUP(VLOOKUP($A92,versenyek!NR:NT,3,FALSE),szabalyok!$A$16:$B$23,2,FALSE),0)</f>
        <v>0</v>
      </c>
      <c r="DQ92" s="47">
        <f>versenyek!$NV$11*IFERROR(VLOOKUP(VLOOKUP($A92,versenyek!NU:NW,3,FALSE),szabalyok!$A$16:$B$23,2,FALSE),0)</f>
        <v>0</v>
      </c>
      <c r="DR92" s="47">
        <f>versenyek!$NY$11*IFERROR(VLOOKUP(VLOOKUP($A92,versenyek!NX:NZ,3,FALSE),szabalyok!$A$16:$B$23,2,FALSE),0)</f>
        <v>0</v>
      </c>
      <c r="DS92" s="47">
        <f>versenyek!$OB$11*IFERROR(VLOOKUP(VLOOKUP($A92,versenyek!OA:OC,3,FALSE),szabalyok!$A$16:$B$23,2,FALSE),0)</f>
        <v>0</v>
      </c>
      <c r="DT92" s="47">
        <f>versenyek!$OE$11*IFERROR(VLOOKUP(VLOOKUP($A92,versenyek!OD:OF,3,FALSE),szabalyok!$A$16:$B$23,2,FALSE),0)</f>
        <v>0</v>
      </c>
      <c r="DU92" s="47">
        <f>versenyek!$OH$11*IFERROR(VLOOKUP(VLOOKUP($A92,versenyek!OG:OI,3,FALSE),szabalyok!$A$16:$B$23,2,FALSE),0)</f>
        <v>0</v>
      </c>
      <c r="DV92" s="47">
        <f>versenyek!$OK$11*IFERROR(VLOOKUP(VLOOKUP($A92,versenyek!OJ:OL,3,FALSE),szabalyok!$A$16:$B$23,2,FALSE),0)</f>
        <v>0</v>
      </c>
      <c r="DW92" s="47">
        <f>versenyek!$ON$11*IFERROR(VLOOKUP(VLOOKUP($A92,versenyek!OM:OO,3,FALSE),szabalyok!$A$16:$B$23,2,FALSE),0)</f>
        <v>0</v>
      </c>
      <c r="DX92" s="47">
        <f>versenyek!$OQ$11*IFERROR(VLOOKUP(VLOOKUP($A92,versenyek!OP:OR,3,FALSE),szabalyok!$A$16:$B$23,2,FALSE),0)</f>
        <v>0</v>
      </c>
      <c r="DY92" s="47">
        <f>versenyek!$OT$11*IFERROR(VLOOKUP(VLOOKUP($A92,versenyek!OS:OU,3,FALSE),szabalyok!$A$16:$B$23,2,FALSE),0)</f>
        <v>0</v>
      </c>
      <c r="DZ92" s="47">
        <f>versenyek!$OW$11*IFERROR(VLOOKUP(VLOOKUP($A92,versenyek!OV:OX,3,FALSE),szabalyok!$A$16:$B$23,2,FALSE),0)</f>
        <v>0</v>
      </c>
      <c r="EA92" s="47">
        <f>versenyek!$OZ$11*IFERROR(VLOOKUP(VLOOKUP($A92,versenyek!OY:PA,3,FALSE),szabalyok!$A$16:$B$23,2,FALSE),0)</f>
        <v>0</v>
      </c>
      <c r="EB92" s="47">
        <f>versenyek!$PC$11*IFERROR(VLOOKUP(VLOOKUP($A92,versenyek!PB:PD,3,FALSE),szabalyok!$A$16:$B$23,2,FALSE),0)</f>
        <v>0</v>
      </c>
      <c r="EC92" s="47">
        <f>versenyek!$PF$11*IFERROR(VLOOKUP(VLOOKUP($A92,versenyek!PE:PG,3,FALSE),szabalyok!$A$16:$B$23,2,FALSE),0)</f>
        <v>0</v>
      </c>
      <c r="ED92" s="47">
        <f>versenyek!$PI$11*IFERROR(VLOOKUP(VLOOKUP($A92,versenyek!PH:PJ,3,FALSE),szabalyok!$A$16:$B$23,2,FALSE),0)</f>
        <v>0</v>
      </c>
      <c r="EE92" s="47">
        <f>versenyek!$PL$11*IFERROR(VLOOKUP(VLOOKUP($A92,versenyek!PK:PM,3,FALSE),szabalyok!$A$16:$B$23,2,FALSE),0)</f>
        <v>0</v>
      </c>
      <c r="EF92" s="47">
        <f>versenyek!$PO$11*IFERROR(VLOOKUP(VLOOKUP($A92,versenyek!PN:PP,3,FALSE),szabalyok!$A$16:$B$23,2,FALSE),0)</f>
        <v>0</v>
      </c>
      <c r="EG92" s="47">
        <f>versenyek!$PR$11*IFERROR(VLOOKUP(VLOOKUP($A92,versenyek!PQ:PS,3,FALSE),szabalyok!$A$16:$B$23,2,FALSE),0)</f>
        <v>0</v>
      </c>
      <c r="EH92" s="47">
        <f>versenyek!$PU$11*IFERROR(VLOOKUP(VLOOKUP($A92,versenyek!PT:PV,3,FALSE),szabalyok!$A$16:$B$23,2,FALSE),0)</f>
        <v>0</v>
      </c>
      <c r="EI92" s="47">
        <f>versenyek!$PX$11*IFERROR(VLOOKUP(VLOOKUP($A92,versenyek!PW:PY,3,FALSE),szabalyok!$A$16:$B$23,2,FALSE),0)</f>
        <v>0</v>
      </c>
      <c r="EJ92" s="47">
        <f>versenyek!$QA$11*IFERROR(VLOOKUP(VLOOKUP($A92,versenyek!PZ:QB,3,FALSE),szabalyok!$A$16:$B$23,2,FALSE),0)</f>
        <v>0</v>
      </c>
      <c r="EK92" s="47">
        <f>versenyek!$QD$11*IFERROR(VLOOKUP(VLOOKUP($A92,versenyek!QC:QE,3,FALSE),szabalyok!$A$16:$B$23,2,FALSE),0)</f>
        <v>0</v>
      </c>
      <c r="EL92" s="47">
        <f>versenyek!$QG$11*IFERROR(VLOOKUP(VLOOKUP($A92,versenyek!QF:QH,3,FALSE),szabalyok!$A$16:$B$23,2,FALSE),0)</f>
        <v>0</v>
      </c>
      <c r="EM92" s="47">
        <f>versenyek!$QJ$11*IFERROR(VLOOKUP(VLOOKUP($A92,versenyek!QI:QK,3,FALSE),szabalyok!$A$16:$B$23,2,FALSE),0)</f>
        <v>0</v>
      </c>
      <c r="EN92" s="47">
        <f>versenyek!$QM$11*IFERROR(VLOOKUP(VLOOKUP($A92,versenyek!QL:QN,3,FALSE),szabalyok!$A$16:$B$23,2,FALSE),0)</f>
        <v>0</v>
      </c>
      <c r="EO92" s="47">
        <f>versenyek!$QP$11*IFERROR(VLOOKUP(VLOOKUP($A92,versenyek!QO:QQ,3,FALSE),szabalyok!$A$16:$B$23,2,FALSE),0)</f>
        <v>0</v>
      </c>
      <c r="EP92" s="47">
        <f>versenyek!$QS$11*IFERROR(VLOOKUP(VLOOKUP($A92,versenyek!QR:QT,3,FALSE),szabalyok!$A$16:$B$23,2,FALSE),0)</f>
        <v>0</v>
      </c>
      <c r="EQ92" s="47">
        <f>versenyek!$QV$11*IFERROR(VLOOKUP(VLOOKUP($A92,versenyek!QU:QW,3,FALSE),szabalyok!$A$16:$B$23,2,FALSE),0)</f>
        <v>0</v>
      </c>
      <c r="ER92" s="47">
        <f>versenyek!$RE$11*IFERROR(VLOOKUP(VLOOKUP($A92,versenyek!RD:RF,3,FALSE),szabalyok!$A$16:$B$23,2,FALSE),0)</f>
        <v>0</v>
      </c>
      <c r="ES92" s="47">
        <f>versenyek!$RH$11*IFERROR(VLOOKUP(VLOOKUP($A92,versenyek!RG:RI,3,FALSE),szabalyok!$A$16:$B$23,2,FALSE),0)</f>
        <v>0</v>
      </c>
      <c r="ET92" s="47">
        <f>versenyek!$RK$11*IFERROR(VLOOKUP(VLOOKUP($A92,versenyek!RJ:RL,3,FALSE),szabalyok!$A$16:$B$23,2,FALSE),0)</f>
        <v>0</v>
      </c>
      <c r="EU92" s="47">
        <f>versenyek!$RN$11*IFERROR(VLOOKUP(VLOOKUP($A92,versenyek!RM:RO,3,FALSE),szabalyok!$A$16:$B$23,2,FALSE),0)</f>
        <v>0</v>
      </c>
      <c r="EV92" s="47">
        <f>versenyek!$RQ$11*IFERROR(VLOOKUP(VLOOKUP($A92,versenyek!RP:RR,3,FALSE),szabalyok!$A$16:$B$23,2,FALSE),0)</f>
        <v>0</v>
      </c>
      <c r="EW92" s="47">
        <f>versenyek!$RT$11*IFERROR(VLOOKUP(VLOOKUP($A92,versenyek!RS:RU,3,FALSE),szabalyok!$A$16:$B$23,2,FALSE),0)</f>
        <v>0</v>
      </c>
      <c r="EX92" s="47">
        <f>versenyek!$RW$11*IFERROR(VLOOKUP(VLOOKUP($A92,versenyek!RV:RX,3,FALSE),szabalyok!$A$16:$B$23,2,FALSE),0)</f>
        <v>0</v>
      </c>
      <c r="EY92" s="47">
        <f>versenyek!$RZ$11*IFERROR(VLOOKUP(VLOOKUP($A92,versenyek!RY:SA,3,FALSE),szabalyok!$A$16:$B$23,2,FALSE),0)</f>
        <v>0</v>
      </c>
      <c r="EZ92" s="47">
        <f>versenyek!$SC$11*IFERROR(VLOOKUP(VLOOKUP($A92,versenyek!SB:SD,3,FALSE),szabalyok!$A$16:$B$23,2,FALSE),0)</f>
        <v>0</v>
      </c>
      <c r="FA92" s="47">
        <f>versenyek!$SF$11*IFERROR(VLOOKUP(VLOOKUP($A92,versenyek!SE:SG,3,FALSE),szabalyok!$A$16:$B$23,2,FALSE),0)</f>
        <v>0</v>
      </c>
      <c r="FB92" s="47">
        <f>versenyek!$SI$11*IFERROR(VLOOKUP(VLOOKUP($A92,versenyek!SH:SJ,3,FALSE),szabalyok!$A$16:$B$23,2,FALSE),0)</f>
        <v>0</v>
      </c>
      <c r="FC92" s="47">
        <f>versenyek!$SL$11*IFERROR(VLOOKUP(VLOOKUP($A92,versenyek!SK:SM,3,FALSE),szabalyok!$A$16:$B$23,2,FALSE),0)</f>
        <v>0</v>
      </c>
      <c r="FD92" s="47">
        <f>versenyek!$SO$11*IFERROR(VLOOKUP(VLOOKUP($A92,versenyek!SN:SP,3,FALSE),szabalyok!$A$16:$B$23,2,FALSE),0)</f>
        <v>0</v>
      </c>
      <c r="FE92" s="47">
        <f>versenyek!$SR$11*IFERROR(VLOOKUP(VLOOKUP($A92,versenyek!SQ:SS,3,FALSE),szabalyok!$A$16:$B$23,2,FALSE),0)</f>
        <v>0</v>
      </c>
      <c r="FF92" s="47">
        <f>versenyek!$SU$11*IFERROR(VLOOKUP(VLOOKUP($A92,versenyek!ST:SV,3,FALSE),szabalyok!$A$16:$B$23,2,FALSE),0)</f>
        <v>0</v>
      </c>
      <c r="FG92" s="47">
        <f>versenyek!$SX$11*IFERROR(VLOOKUP(VLOOKUP($A92,versenyek!SW:SY,3,FALSE),szabalyok!$A$16:$B$23,2,FALSE),0)</f>
        <v>0</v>
      </c>
      <c r="FH92" s="47">
        <f>versenyek!$TA$11*IFERROR(VLOOKUP(VLOOKUP($A92,versenyek!SZ:TB,3,FALSE),szabalyok!$A$16:$B$23,2,FALSE),0)</f>
        <v>0</v>
      </c>
      <c r="FI92" s="47">
        <f>versenyek!$TD$11*IFERROR(VLOOKUP(VLOOKUP($A92,versenyek!TC:TE,3,FALSE),szabalyok!$A$16:$B$23,2,FALSE),0)</f>
        <v>0</v>
      </c>
      <c r="FJ92" s="47">
        <f>versenyek!$TG$11*IFERROR(VLOOKUP(VLOOKUP($A92,versenyek!TF:TH,3,FALSE),szabalyok!$A$16:$B$23,2,FALSE),0)</f>
        <v>0</v>
      </c>
      <c r="FK92" s="47">
        <f>versenyek!$TJ$11*IFERROR(VLOOKUP(VLOOKUP($A92,versenyek!TI:TK,3,FALSE),szabalyok!$A$16:$B$23,2,FALSE),0)</f>
        <v>0</v>
      </c>
      <c r="FL92" s="47">
        <f>versenyek!$TM$11*IFERROR(VLOOKUP(VLOOKUP($A92,versenyek!TL:TN,3,FALSE),szabalyok!$A$16:$B$23,2,FALSE),0)</f>
        <v>0</v>
      </c>
      <c r="FM92" s="47">
        <f>versenyek!$TP$11*IFERROR(VLOOKUP(VLOOKUP($A92,versenyek!TO:TQ,3,FALSE),szabalyok!$A$16:$B$23,2,FALSE),0)</f>
        <v>0</v>
      </c>
      <c r="FN92" s="47">
        <f>versenyek!$TS$11*IFERROR(VLOOKUP(VLOOKUP($A92,versenyek!TR:TT,3,FALSE),szabalyok!$A$16:$B$23,2,FALSE),0)</f>
        <v>0</v>
      </c>
      <c r="FO92" s="47"/>
      <c r="FP92" s="235">
        <f t="shared" si="2"/>
        <v>0</v>
      </c>
    </row>
    <row r="93" spans="1:172">
      <c r="A93" s="10" t="s">
        <v>1362</v>
      </c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>
        <f>versenyek!$HY$11*IFERROR(VLOOKUP(VLOOKUP($A93,versenyek!HX:HZ,3,FALSE),szabalyok!$A$16:$B$23,2,FALSE),0)</f>
        <v>0</v>
      </c>
      <c r="BW93" s="47">
        <f>versenyek!$IB$11*IFERROR(VLOOKUP(VLOOKUP($A93,versenyek!IA:IC,3,FALSE),szabalyok!$A$16:$B$23,2,FALSE),0)</f>
        <v>0</v>
      </c>
      <c r="BX93" s="47"/>
      <c r="BY93" s="47"/>
      <c r="BZ93" s="47">
        <f>versenyek!$IK$11*IFERROR(VLOOKUP(VLOOKUP($A93,versenyek!IJ:IL,3,FALSE),szabalyok!$A$16:$B$23,2,FALSE),0)</f>
        <v>13.766195017694859</v>
      </c>
      <c r="CA93" s="47">
        <f>versenyek!$IN$11*IFERROR(VLOOKUP(VLOOKUP($A93,versenyek!IM:IO,3,FALSE),szabalyok!$A$16:$B$23,2,FALSE),0)</f>
        <v>0</v>
      </c>
      <c r="CB93" s="47">
        <f>versenyek!$IW$11*IFERROR(VLOOKUP(VLOOKUP($A93,versenyek!IV:IX,3,FALSE),szabalyok!$A$16:$B$23,2,FALSE),0)</f>
        <v>0</v>
      </c>
      <c r="CC93" s="47">
        <f>versenyek!$IZ$11*IFERROR(VLOOKUP(VLOOKUP($A93,versenyek!IY:JA,3,FALSE),szabalyok!$A$16:$B$23,2,FALSE),0)</f>
        <v>0</v>
      </c>
      <c r="CD93" s="47">
        <f>versenyek!$JC$11*IFERROR(VLOOKUP(VLOOKUP($A93,versenyek!JB:JD,3,FALSE),szabalyok!$A$16:$B$23,2,FALSE),0)</f>
        <v>0</v>
      </c>
      <c r="CE93" s="47">
        <f>versenyek!$JF$11*IFERROR(VLOOKUP(VLOOKUP($A93,versenyek!JE:JG,3,FALSE),szabalyok!$A$16:$B$23,2,FALSE),0)</f>
        <v>0</v>
      </c>
      <c r="CF93" s="47">
        <f>versenyek!$JI$11*IFERROR(VLOOKUP(VLOOKUP($A93,versenyek!JH:JJ,3,FALSE),szabalyok!$A$16:$B$23,2,FALSE),0)</f>
        <v>0</v>
      </c>
      <c r="CG93" s="47">
        <f>versenyek!$JL$11*IFERROR(VLOOKUP(VLOOKUP($A93,versenyek!JK:JM,3,FALSE),szabalyok!$A$16:$B$23,2,FALSE),0)</f>
        <v>0</v>
      </c>
      <c r="CH93" s="47">
        <f>versenyek!$JO$11*IFERROR(VLOOKUP(VLOOKUP($A93,versenyek!JN:JP,3,FALSE),szabalyok!$A$16:$B$23,2,FALSE),0)</f>
        <v>0</v>
      </c>
      <c r="CI93" s="47">
        <f>versenyek!$JR$11*IFERROR(VLOOKUP(VLOOKUP($A93,versenyek!JQ:JS,3,FALSE),szabalyok!$A$16:$B$23,2,FALSE),0)</f>
        <v>0</v>
      </c>
      <c r="CJ93" s="47">
        <f>versenyek!$JU$11*IFERROR(VLOOKUP(VLOOKUP($A93,versenyek!JT:JV,3,FALSE),szabalyok!$A$16:$B$23,2,FALSE),0)</f>
        <v>0</v>
      </c>
      <c r="CK93" s="47">
        <f>versenyek!$JR$11*IFERROR(VLOOKUP(VLOOKUP($A93,versenyek!JW:JY,3,FALSE),szabalyok!$A$16:$B$23,2,FALSE),0)</f>
        <v>0</v>
      </c>
      <c r="CL93" s="47">
        <f>versenyek!$KA$11*IFERROR(VLOOKUP(VLOOKUP($A93,versenyek!JZ:KB,3,FALSE),szabalyok!$A$16:$B$23,2,FALSE),0)</f>
        <v>0</v>
      </c>
      <c r="CM93" s="47">
        <f>versenyek!$KD$11*IFERROR(VLOOKUP(VLOOKUP($A93,versenyek!KC:KE,3,FALSE),szabalyok!$A$16:$B$23,2,FALSE),0)</f>
        <v>0</v>
      </c>
      <c r="CN93" s="47">
        <f>versenyek!$KG$11*IFERROR(VLOOKUP(VLOOKUP($A93,versenyek!KF:KH,3,FALSE),szabalyok!$A$16:$B$23,2,FALSE),0)</f>
        <v>0</v>
      </c>
      <c r="CO93" s="47">
        <f>versenyek!$KJ$11*IFERROR(VLOOKUP(VLOOKUP($A93,versenyek!KI:KK,3,FALSE),szabalyok!$A$16:$B$23,2,FALSE),0)</f>
        <v>0</v>
      </c>
      <c r="CP93" s="47">
        <f>versenyek!$KM$11*IFERROR(VLOOKUP(VLOOKUP($A93,versenyek!KL:KN,3,FALSE),szabalyok!$A$16:$B$23,2,FALSE),0)</f>
        <v>0</v>
      </c>
      <c r="CQ93" s="47">
        <f>versenyek!$KP$11*IFERROR(VLOOKUP(VLOOKUP($A93,versenyek!KO:KQ,3,FALSE),szabalyok!$A$16:$B$23,2,FALSE),0)</f>
        <v>0</v>
      </c>
      <c r="CR93" s="47">
        <f>versenyek!$KS$11*IFERROR(VLOOKUP(VLOOKUP($A93,versenyek!KR:KT,3,FALSE),szabalyok!$A$16:$B$23,2,FALSE),0)</f>
        <v>0</v>
      </c>
      <c r="CS93" s="47">
        <f>versenyek!$KV$11*IFERROR(VLOOKUP(VLOOKUP($A93,versenyek!KU:KW,3,FALSE),szabalyok!$A$16:$B$23,2,FALSE),0)</f>
        <v>0</v>
      </c>
      <c r="CT93" s="47">
        <f>versenyek!$KY$11*IFERROR(VLOOKUP(VLOOKUP($A93,versenyek!KX:KZ,3,FALSE),szabalyok!$A$16:$B$23,2,FALSE),0)</f>
        <v>0</v>
      </c>
      <c r="CU93" s="47">
        <f>versenyek!$LB$11*IFERROR(VLOOKUP(VLOOKUP($A93,versenyek!LA:LC,3,FALSE),szabalyok!$A$16:$B$23,2,FALSE),0)</f>
        <v>0</v>
      </c>
      <c r="CV93" s="47">
        <f>versenyek!$LE$11*IFERROR(VLOOKUP(VLOOKUP($A93,versenyek!LD:LF,3,FALSE),szabalyok!$A$16:$B$23,2,FALSE),0)</f>
        <v>0</v>
      </c>
      <c r="CW93" s="47">
        <f>versenyek!$LH$11*IFERROR(VLOOKUP(VLOOKUP($A93,versenyek!LG:LI,3,FALSE),szabalyok!$A$16:$B$23,2,FALSE),0)</f>
        <v>0</v>
      </c>
      <c r="CX93" s="47">
        <f>versenyek!$LK$11*IFERROR(VLOOKUP(VLOOKUP($A93,versenyek!LJ:LL,3,FALSE),szabalyok!$A$16:$B$23,2,FALSE),0)</f>
        <v>0</v>
      </c>
      <c r="CY93" s="47">
        <f>versenyek!$LN$11*IFERROR(VLOOKUP(VLOOKUP($A93,versenyek!LM:LO,3,FALSE),szabalyok!$A$16:$B$23,2,FALSE),0)</f>
        <v>0</v>
      </c>
      <c r="CZ93" s="47">
        <f>versenyek!$LQ$11*IFERROR(VLOOKUP(VLOOKUP($A93,versenyek!LP:LR,3,FALSE),szabalyok!$A$16:$B$23,2,FALSE),0)</f>
        <v>0</v>
      </c>
      <c r="DA93" s="47">
        <f>versenyek!$LT$11*IFERROR(VLOOKUP(VLOOKUP($A93,versenyek!LS:LU,3,FALSE),szabalyok!$A$16:$B$23,2,FALSE),0)</f>
        <v>0</v>
      </c>
      <c r="DB93" s="47">
        <f>versenyek!$LW$11*IFERROR(VLOOKUP(VLOOKUP($A93,versenyek!LV:LX,3,FALSE),szabalyok!$A$16:$B$23,2,FALSE),0)</f>
        <v>0</v>
      </c>
      <c r="DC93" s="47">
        <f>versenyek!$LZ$11*IFERROR(VLOOKUP(VLOOKUP($A93,versenyek!LY:MA,3,FALSE),szabalyok!$A$16:$B$23,2,FALSE),0)</f>
        <v>0</v>
      </c>
      <c r="DD93" s="47">
        <f>versenyek!$MC$11*IFERROR(VLOOKUP(VLOOKUP($A93,versenyek!MB:MD,3,FALSE),szabalyok!$A$16:$B$23,2,FALSE),0)</f>
        <v>0</v>
      </c>
      <c r="DE93" s="47">
        <f>versenyek!$ML$11*IFERROR(VLOOKUP(VLOOKUP($A93,versenyek!MK:MM,3,FALSE),szabalyok!$A$16:$B$23,2,FALSE),0)</f>
        <v>0</v>
      </c>
      <c r="DF93" s="47">
        <f>versenyek!$MO$11*IFERROR(VLOOKUP(VLOOKUP($A93,versenyek!MN:MP,3,FALSE),szabalyok!$A$16:$B$23,2,FALSE),0)</f>
        <v>0</v>
      </c>
      <c r="DG93" s="47">
        <f>versenyek!$MR$11*IFERROR(VLOOKUP(VLOOKUP($A93,versenyek!MQ:MS,3,FALSE),szabalyok!$A$16:$B$23,2,FALSE),0)</f>
        <v>0</v>
      </c>
      <c r="DH93" s="47">
        <f>versenyek!$MU$11*IFERROR(VLOOKUP(VLOOKUP($A93,versenyek!MT:MV,3,FALSE),szabalyok!$A$16:$B$23,2,FALSE),0)</f>
        <v>0</v>
      </c>
      <c r="DI93" s="47">
        <f>versenyek!$MX$11*IFERROR(VLOOKUP(VLOOKUP($A93,versenyek!MW:MY,3,FALSE),szabalyok!$A$16:$B$23,2,FALSE),0)</f>
        <v>0</v>
      </c>
      <c r="DJ93" s="47">
        <f>versenyek!$NA$11*IFERROR(VLOOKUP(VLOOKUP($A93,versenyek!MZ:NB,3,FALSE),szabalyok!$A$16:$B$23,2,FALSE),0)</f>
        <v>0</v>
      </c>
      <c r="DK93" s="47">
        <f>versenyek!$ND$11*IFERROR(VLOOKUP(VLOOKUP($A93,versenyek!NC:NE,3,FALSE),szabalyok!$A$16:$B$23,2,FALSE),0)</f>
        <v>0</v>
      </c>
      <c r="DL93" s="47">
        <f>versenyek!$NG$11*IFERROR(VLOOKUP(VLOOKUP($A93,versenyek!NF:NH,3,FALSE),szabalyok!$A$16:$B$23,2,FALSE),0)</f>
        <v>0</v>
      </c>
      <c r="DM93" s="47">
        <f>versenyek!$NJ$11*IFERROR(VLOOKUP(VLOOKUP($A93,versenyek!NI:NK,3,FALSE),szabalyok!$A$16:$B$23,2,FALSE),0)</f>
        <v>0</v>
      </c>
      <c r="DN93" s="47">
        <f>versenyek!$NM$11*IFERROR(VLOOKUP(VLOOKUP($A93,versenyek!NL:NN,3,FALSE),szabalyok!$A$16:$B$23,2,FALSE),0)</f>
        <v>0</v>
      </c>
      <c r="DO93" s="47">
        <f>versenyek!$NP$11*IFERROR(VLOOKUP(VLOOKUP($A93,versenyek!NO:NQ,3,FALSE),szabalyok!$A$16:$B$23,2,FALSE),0)</f>
        <v>0</v>
      </c>
      <c r="DP93" s="47">
        <f>versenyek!$NS$11*IFERROR(VLOOKUP(VLOOKUP($A93,versenyek!NR:NT,3,FALSE),szabalyok!$A$16:$B$23,2,FALSE),0)</f>
        <v>0</v>
      </c>
      <c r="DQ93" s="47">
        <f>versenyek!$NV$11*IFERROR(VLOOKUP(VLOOKUP($A93,versenyek!NU:NW,3,FALSE),szabalyok!$A$16:$B$23,2,FALSE),0)</f>
        <v>0</v>
      </c>
      <c r="DR93" s="47">
        <f>versenyek!$NY$11*IFERROR(VLOOKUP(VLOOKUP($A93,versenyek!NX:NZ,3,FALSE),szabalyok!$A$16:$B$23,2,FALSE),0)</f>
        <v>0</v>
      </c>
      <c r="DS93" s="47">
        <f>versenyek!$OB$11*IFERROR(VLOOKUP(VLOOKUP($A93,versenyek!OA:OC,3,FALSE),szabalyok!$A$16:$B$23,2,FALSE),0)</f>
        <v>0</v>
      </c>
      <c r="DT93" s="47">
        <f>versenyek!$OE$11*IFERROR(VLOOKUP(VLOOKUP($A93,versenyek!OD:OF,3,FALSE),szabalyok!$A$16:$B$23,2,FALSE),0)</f>
        <v>0</v>
      </c>
      <c r="DU93" s="47">
        <f>versenyek!$OH$11*IFERROR(VLOOKUP(VLOOKUP($A93,versenyek!OG:OI,3,FALSE),szabalyok!$A$16:$B$23,2,FALSE),0)</f>
        <v>0</v>
      </c>
      <c r="DV93" s="47">
        <f>versenyek!$OK$11*IFERROR(VLOOKUP(VLOOKUP($A93,versenyek!OJ:OL,3,FALSE),szabalyok!$A$16:$B$23,2,FALSE),0)</f>
        <v>0</v>
      </c>
      <c r="DW93" s="47">
        <f>versenyek!$ON$11*IFERROR(VLOOKUP(VLOOKUP($A93,versenyek!OM:OO,3,FALSE),szabalyok!$A$16:$B$23,2,FALSE),0)</f>
        <v>0</v>
      </c>
      <c r="DX93" s="47">
        <f>versenyek!$OQ$11*IFERROR(VLOOKUP(VLOOKUP($A93,versenyek!OP:OR,3,FALSE),szabalyok!$A$16:$B$23,2,FALSE),0)</f>
        <v>0</v>
      </c>
      <c r="DY93" s="47">
        <f>versenyek!$OT$11*IFERROR(VLOOKUP(VLOOKUP($A93,versenyek!OS:OU,3,FALSE),szabalyok!$A$16:$B$23,2,FALSE),0)</f>
        <v>0</v>
      </c>
      <c r="DZ93" s="47">
        <f>versenyek!$OW$11*IFERROR(VLOOKUP(VLOOKUP($A93,versenyek!OV:OX,3,FALSE),szabalyok!$A$16:$B$23,2,FALSE),0)</f>
        <v>0</v>
      </c>
      <c r="EA93" s="47">
        <f>versenyek!$OZ$11*IFERROR(VLOOKUP(VLOOKUP($A93,versenyek!OY:PA,3,FALSE),szabalyok!$A$16:$B$23,2,FALSE),0)</f>
        <v>0</v>
      </c>
      <c r="EB93" s="47">
        <f>versenyek!$PC$11*IFERROR(VLOOKUP(VLOOKUP($A93,versenyek!PB:PD,3,FALSE),szabalyok!$A$16:$B$23,2,FALSE),0)</f>
        <v>0</v>
      </c>
      <c r="EC93" s="47">
        <f>versenyek!$PF$11*IFERROR(VLOOKUP(VLOOKUP($A93,versenyek!PE:PG,3,FALSE),szabalyok!$A$16:$B$23,2,FALSE),0)</f>
        <v>0</v>
      </c>
      <c r="ED93" s="47">
        <f>versenyek!$PI$11*IFERROR(VLOOKUP(VLOOKUP($A93,versenyek!PH:PJ,3,FALSE),szabalyok!$A$16:$B$23,2,FALSE),0)</f>
        <v>0</v>
      </c>
      <c r="EE93" s="47">
        <f>versenyek!$PL$11*IFERROR(VLOOKUP(VLOOKUP($A93,versenyek!PK:PM,3,FALSE),szabalyok!$A$16:$B$23,2,FALSE),0)</f>
        <v>0</v>
      </c>
      <c r="EF93" s="47">
        <f>versenyek!$PO$11*IFERROR(VLOOKUP(VLOOKUP($A93,versenyek!PN:PP,3,FALSE),szabalyok!$A$16:$B$23,2,FALSE),0)</f>
        <v>0</v>
      </c>
      <c r="EG93" s="47">
        <f>versenyek!$PR$11*IFERROR(VLOOKUP(VLOOKUP($A93,versenyek!PQ:PS,3,FALSE),szabalyok!$A$16:$B$23,2,FALSE),0)</f>
        <v>0</v>
      </c>
      <c r="EH93" s="47">
        <f>versenyek!$PU$11*IFERROR(VLOOKUP(VLOOKUP($A93,versenyek!PT:PV,3,FALSE),szabalyok!$A$16:$B$23,2,FALSE),0)</f>
        <v>0</v>
      </c>
      <c r="EI93" s="47">
        <f>versenyek!$PX$11*IFERROR(VLOOKUP(VLOOKUP($A93,versenyek!PW:PY,3,FALSE),szabalyok!$A$16:$B$23,2,FALSE),0)</f>
        <v>0</v>
      </c>
      <c r="EJ93" s="47">
        <f>versenyek!$QA$11*IFERROR(VLOOKUP(VLOOKUP($A93,versenyek!PZ:QB,3,FALSE),szabalyok!$A$16:$B$23,2,FALSE),0)</f>
        <v>0</v>
      </c>
      <c r="EK93" s="47">
        <f>versenyek!$QD$11*IFERROR(VLOOKUP(VLOOKUP($A93,versenyek!QC:QE,3,FALSE),szabalyok!$A$16:$B$23,2,FALSE),0)</f>
        <v>0</v>
      </c>
      <c r="EL93" s="47">
        <f>versenyek!$QG$11*IFERROR(VLOOKUP(VLOOKUP($A93,versenyek!QF:QH,3,FALSE),szabalyok!$A$16:$B$23,2,FALSE),0)</f>
        <v>0</v>
      </c>
      <c r="EM93" s="47">
        <f>versenyek!$QJ$11*IFERROR(VLOOKUP(VLOOKUP($A93,versenyek!QI:QK,3,FALSE),szabalyok!$A$16:$B$23,2,FALSE),0)</f>
        <v>0</v>
      </c>
      <c r="EN93" s="47">
        <f>versenyek!$QM$11*IFERROR(VLOOKUP(VLOOKUP($A93,versenyek!QL:QN,3,FALSE),szabalyok!$A$16:$B$23,2,FALSE),0)</f>
        <v>0</v>
      </c>
      <c r="EO93" s="47">
        <f>versenyek!$QP$11*IFERROR(VLOOKUP(VLOOKUP($A93,versenyek!QO:QQ,3,FALSE),szabalyok!$A$16:$B$23,2,FALSE),0)</f>
        <v>0</v>
      </c>
      <c r="EP93" s="47">
        <f>versenyek!$QS$11*IFERROR(VLOOKUP(VLOOKUP($A93,versenyek!QR:QT,3,FALSE),szabalyok!$A$16:$B$23,2,FALSE),0)</f>
        <v>0</v>
      </c>
      <c r="EQ93" s="47">
        <f>versenyek!$QV$11*IFERROR(VLOOKUP(VLOOKUP($A93,versenyek!QU:QW,3,FALSE),szabalyok!$A$16:$B$23,2,FALSE),0)</f>
        <v>0</v>
      </c>
      <c r="ER93" s="47">
        <f>versenyek!$RE$11*IFERROR(VLOOKUP(VLOOKUP($A93,versenyek!RD:RF,3,FALSE),szabalyok!$A$16:$B$23,2,FALSE),0)</f>
        <v>0</v>
      </c>
      <c r="ES93" s="47">
        <f>versenyek!$RH$11*IFERROR(VLOOKUP(VLOOKUP($A93,versenyek!RG:RI,3,FALSE),szabalyok!$A$16:$B$23,2,FALSE),0)</f>
        <v>0</v>
      </c>
      <c r="ET93" s="47">
        <f>versenyek!$RK$11*IFERROR(VLOOKUP(VLOOKUP($A93,versenyek!RJ:RL,3,FALSE),szabalyok!$A$16:$B$23,2,FALSE),0)</f>
        <v>0</v>
      </c>
      <c r="EU93" s="47">
        <f>versenyek!$RN$11*IFERROR(VLOOKUP(VLOOKUP($A93,versenyek!RM:RO,3,FALSE),szabalyok!$A$16:$B$23,2,FALSE),0)</f>
        <v>0</v>
      </c>
      <c r="EV93" s="47">
        <f>versenyek!$RQ$11*IFERROR(VLOOKUP(VLOOKUP($A93,versenyek!RP:RR,3,FALSE),szabalyok!$A$16:$B$23,2,FALSE),0)</f>
        <v>0</v>
      </c>
      <c r="EW93" s="47">
        <f>versenyek!$RT$11*IFERROR(VLOOKUP(VLOOKUP($A93,versenyek!RS:RU,3,FALSE),szabalyok!$A$16:$B$23,2,FALSE),0)</f>
        <v>0</v>
      </c>
      <c r="EX93" s="47">
        <f>versenyek!$RW$11*IFERROR(VLOOKUP(VLOOKUP($A93,versenyek!RV:RX,3,FALSE),szabalyok!$A$16:$B$23,2,FALSE),0)</f>
        <v>0</v>
      </c>
      <c r="EY93" s="47">
        <f>versenyek!$RZ$11*IFERROR(VLOOKUP(VLOOKUP($A93,versenyek!RY:SA,3,FALSE),szabalyok!$A$16:$B$23,2,FALSE),0)</f>
        <v>0</v>
      </c>
      <c r="EZ93" s="47">
        <f>versenyek!$SC$11*IFERROR(VLOOKUP(VLOOKUP($A93,versenyek!SB:SD,3,FALSE),szabalyok!$A$16:$B$23,2,FALSE),0)</f>
        <v>0</v>
      </c>
      <c r="FA93" s="47">
        <f>versenyek!$SF$11*IFERROR(VLOOKUP(VLOOKUP($A93,versenyek!SE:SG,3,FALSE),szabalyok!$A$16:$B$23,2,FALSE),0)</f>
        <v>0</v>
      </c>
      <c r="FB93" s="47">
        <f>versenyek!$SI$11*IFERROR(VLOOKUP(VLOOKUP($A93,versenyek!SH:SJ,3,FALSE),szabalyok!$A$16:$B$23,2,FALSE),0)</f>
        <v>0</v>
      </c>
      <c r="FC93" s="47">
        <f>versenyek!$SL$11*IFERROR(VLOOKUP(VLOOKUP($A93,versenyek!SK:SM,3,FALSE),szabalyok!$A$16:$B$23,2,FALSE),0)</f>
        <v>0</v>
      </c>
      <c r="FD93" s="47">
        <f>versenyek!$SO$11*IFERROR(VLOOKUP(VLOOKUP($A93,versenyek!SN:SP,3,FALSE),szabalyok!$A$16:$B$23,2,FALSE),0)</f>
        <v>0</v>
      </c>
      <c r="FE93" s="47">
        <f>versenyek!$SR$11*IFERROR(VLOOKUP(VLOOKUP($A93,versenyek!SQ:SS,3,FALSE),szabalyok!$A$16:$B$23,2,FALSE),0)</f>
        <v>0</v>
      </c>
      <c r="FF93" s="47">
        <f>versenyek!$SU$11*IFERROR(VLOOKUP(VLOOKUP($A93,versenyek!ST:SV,3,FALSE),szabalyok!$A$16:$B$23,2,FALSE),0)</f>
        <v>0</v>
      </c>
      <c r="FG93" s="47">
        <f>versenyek!$SX$11*IFERROR(VLOOKUP(VLOOKUP($A93,versenyek!SW:SY,3,FALSE),szabalyok!$A$16:$B$23,2,FALSE),0)</f>
        <v>0</v>
      </c>
      <c r="FH93" s="47">
        <f>versenyek!$TA$11*IFERROR(VLOOKUP(VLOOKUP($A93,versenyek!SZ:TB,3,FALSE),szabalyok!$A$16:$B$23,2,FALSE),0)</f>
        <v>0</v>
      </c>
      <c r="FI93" s="47">
        <f>versenyek!$TD$11*IFERROR(VLOOKUP(VLOOKUP($A93,versenyek!TC:TE,3,FALSE),szabalyok!$A$16:$B$23,2,FALSE),0)</f>
        <v>0</v>
      </c>
      <c r="FJ93" s="47">
        <f>versenyek!$TG$11*IFERROR(VLOOKUP(VLOOKUP($A93,versenyek!TF:TH,3,FALSE),szabalyok!$A$16:$B$23,2,FALSE),0)</f>
        <v>0</v>
      </c>
      <c r="FK93" s="47">
        <f>versenyek!$TJ$11*IFERROR(VLOOKUP(VLOOKUP($A93,versenyek!TI:TK,3,FALSE),szabalyok!$A$16:$B$23,2,FALSE),0)</f>
        <v>0</v>
      </c>
      <c r="FL93" s="47">
        <f>versenyek!$TM$11*IFERROR(VLOOKUP(VLOOKUP($A93,versenyek!TL:TN,3,FALSE),szabalyok!$A$16:$B$23,2,FALSE),0)</f>
        <v>0</v>
      </c>
      <c r="FM93" s="47">
        <f>versenyek!$TP$11*IFERROR(VLOOKUP(VLOOKUP($A93,versenyek!TO:TQ,3,FALSE),szabalyok!$A$16:$B$23,2,FALSE),0)</f>
        <v>0</v>
      </c>
      <c r="FN93" s="47">
        <f>versenyek!$TS$11*IFERROR(VLOOKUP(VLOOKUP($A93,versenyek!TR:TT,3,FALSE),szabalyok!$A$16:$B$23,2,FALSE),0)</f>
        <v>0</v>
      </c>
      <c r="FO93" s="47"/>
      <c r="FP93" s="235">
        <f t="shared" si="2"/>
        <v>0</v>
      </c>
    </row>
    <row r="94" spans="1:172">
      <c r="A94" s="1" t="s">
        <v>1366</v>
      </c>
      <c r="B94" s="47">
        <v>0</v>
      </c>
      <c r="C94" s="47">
        <v>0</v>
      </c>
      <c r="D94" s="47">
        <v>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/>
      <c r="N94" s="47">
        <v>0</v>
      </c>
      <c r="O94" s="47">
        <v>0</v>
      </c>
      <c r="P94" s="47">
        <v>0</v>
      </c>
      <c r="Q94" s="47">
        <v>0</v>
      </c>
      <c r="R94" s="47">
        <f>versenyek!$BD$11*IFERROR(VLOOKUP(VLOOKUP($A94,versenyek!BC:BE,3,FALSE),szabalyok!$A$16:$B$23,2,FALSE),0)</f>
        <v>0</v>
      </c>
      <c r="S94" s="47">
        <f>versenyek!$BG$11*IFERROR(VLOOKUP(VLOOKUP($A94,versenyek!BF:BH,3,FALSE),szabalyok!$A$16:$B$23,2,FALSE),0)</f>
        <v>0</v>
      </c>
      <c r="T94" s="47">
        <f>versenyek!$BJ$11*IFERROR(VLOOKUP(VLOOKUP($A94,versenyek!BI:BK,3,FALSE),szabalyok!$A$16:$B$23,2,FALSE),0)</f>
        <v>0</v>
      </c>
      <c r="U94" s="47">
        <f>versenyek!$BM$11*IFERROR(VLOOKUP(VLOOKUP($A94,versenyek!BL:BN,3,FALSE),szabalyok!$A$16:$B$23,2,FALSE),0)</f>
        <v>0</v>
      </c>
      <c r="V94" s="47">
        <f>versenyek!$BP$11*IFERROR(VLOOKUP(VLOOKUP($A94,versenyek!BO:BQ,3,FALSE),szabalyok!$A$16:$B$23,2,FALSE),0)</f>
        <v>0</v>
      </c>
      <c r="W94" s="47">
        <f>versenyek!$BS$11*IFERROR(VLOOKUP(VLOOKUP($A94,versenyek!BR:BT,3,FALSE),szabalyok!$A$16:$B$23,2,FALSE),0)</f>
        <v>0</v>
      </c>
      <c r="X94" s="47">
        <f>versenyek!$BV$11*IFERROR(VLOOKUP(VLOOKUP($A94,versenyek!BU:BW,3,FALSE),szabalyok!$A$16:$B$23,2,FALSE),0)</f>
        <v>0</v>
      </c>
      <c r="Y94" s="47">
        <f>versenyek!$BY$11*IFERROR(VLOOKUP(VLOOKUP($A94,versenyek!BX:BZ,3,FALSE),szabalyok!$A$16:$B$23,2,FALSE),0)</f>
        <v>0</v>
      </c>
      <c r="Z94" s="47">
        <f>versenyek!$CB$11*IFERROR(VLOOKUP(VLOOKUP($A94,versenyek!CA:CC,3,FALSE),szabalyok!$A$16:$B$23,2,FALSE),0)</f>
        <v>0</v>
      </c>
      <c r="AA94" s="47">
        <f>versenyek!$CE$11*IFERROR(VLOOKUP(VLOOKUP($A94,versenyek!CD:CF,3,FALSE),szabalyok!$A$16:$B$23,2,FALSE),0)</f>
        <v>0</v>
      </c>
      <c r="AB94" s="47">
        <f>versenyek!$CH$11*IFERROR(VLOOKUP(VLOOKUP($A94,versenyek!CG:CI,3,FALSE),szabalyok!$A$16:$B$23,2,FALSE),0)</f>
        <v>0</v>
      </c>
      <c r="AC94" s="47">
        <f>versenyek!$CK$11*IFERROR(VLOOKUP(VLOOKUP($A94,versenyek!CJ:CL,3,FALSE),szabalyok!$A$16:$B$23,2,FALSE),0)</f>
        <v>0</v>
      </c>
      <c r="AD94" s="47">
        <f>versenyek!$CN$11*IFERROR(VLOOKUP(VLOOKUP($A94,versenyek!CM:CO,3,FALSE),szabalyok!$A$16:$B$23,2,FALSE),0)</f>
        <v>0</v>
      </c>
      <c r="AE94" s="47">
        <f>versenyek!$CQ$11*IFERROR(VLOOKUP(VLOOKUP($A94,versenyek!CP:CR,3,FALSE),szabalyok!$A$16:$B$23,2,FALSE),0)</f>
        <v>0</v>
      </c>
      <c r="AF94" s="47">
        <f>versenyek!$CT$11*IFERROR(VLOOKUP(VLOOKUP($A94,versenyek!CS:CU,3,FALSE),szabalyok!$A$16:$B$23,2,FALSE),0)</f>
        <v>0</v>
      </c>
      <c r="AG94" s="47">
        <f>versenyek!$CW$11*IFERROR(VLOOKUP(VLOOKUP($A94,versenyek!CV:CX,3,FALSE),szabalyok!$A$16:$B$23,2,FALSE),0)</f>
        <v>0</v>
      </c>
      <c r="AH94" s="47">
        <f>versenyek!$CZ$11*IFERROR(VLOOKUP(VLOOKUP($A94,versenyek!CY:DA,3,FALSE),szabalyok!$A$16:$B$23,2,FALSE),0)</f>
        <v>0</v>
      </c>
      <c r="AI94" s="47">
        <f>versenyek!$DC$11*IFERROR(VLOOKUP(VLOOKUP($A94,versenyek!DB:DD,3,FALSE),szabalyok!$A$16:$B$23,2,FALSE),0)</f>
        <v>0</v>
      </c>
      <c r="AJ94" s="47">
        <f>versenyek!$DF$11*IFERROR(VLOOKUP(VLOOKUP($A94,versenyek!DE:DG,3,FALSE),szabalyok!$A$16:$B$23,2,FALSE),0)</f>
        <v>0</v>
      </c>
      <c r="AK94" s="47">
        <f>versenyek!$DI$11*IFERROR(VLOOKUP(VLOOKUP($A94,versenyek!DH:DJ,3,FALSE),szabalyok!$A$16:$B$23,2,FALSE),0)</f>
        <v>0</v>
      </c>
      <c r="AL94" s="47">
        <f>versenyek!$DL$11*IFERROR(VLOOKUP(VLOOKUP($A94,versenyek!DK:DM,3,FALSE),szabalyok!$A$16:$B$23,2,FALSE),0)</f>
        <v>0</v>
      </c>
      <c r="AM94" s="47">
        <f>versenyek!$DR$11*IFERROR(VLOOKUP(VLOOKUP($A94,versenyek!DQ:DS,3,FALSE),szabalyok!$A$16:$B$23,2,FALSE),0)</f>
        <v>0</v>
      </c>
      <c r="AN94" s="47">
        <f>versenyek!$DU$11*IFERROR(VLOOKUP(VLOOKUP($A94,versenyek!DT:DV,3,FALSE),szabalyok!$A$16:$B$23,2,FALSE),0)</f>
        <v>0</v>
      </c>
      <c r="AO94" s="47">
        <f>versenyek!$DO$11*IFERROR(VLOOKUP(VLOOKUP($A94,versenyek!DN:DP,3,FALSE),szabalyok!$A$16:$B$23,2,FALSE),0)</f>
        <v>0</v>
      </c>
      <c r="AP94" s="47">
        <f>versenyek!$DX$11*IFERROR(VLOOKUP(VLOOKUP($A94,versenyek!DW:DY,3,FALSE),szabalyok!$A$16:$B$23,2,FALSE),0)</f>
        <v>0</v>
      </c>
      <c r="AQ94" s="47" t="e">
        <f>versenyek!$EA$11*IFERROR(VLOOKUP(VLOOKUP($A94,versenyek!DZ:EB,3,FALSE),szabalyok!$A$16:$B$23,2,FALSE),0)</f>
        <v>#DIV/0!</v>
      </c>
      <c r="AR94" s="47" t="e">
        <f>versenyek!$ED$11*IFERROR(VLOOKUP(VLOOKUP($A94,versenyek!EC:EE,3,FALSE),szabalyok!$A$16:$B$23,2,FALSE),0)</f>
        <v>#DIV/0!</v>
      </c>
      <c r="AS94" s="47">
        <f>versenyek!$EG$11*IFERROR(VLOOKUP(VLOOKUP($A94,versenyek!EF:EH,3,FALSE),szabalyok!$A$16:$B$23,2,FALSE),0)</f>
        <v>0</v>
      </c>
      <c r="AT94" s="47">
        <f>versenyek!$EJ$11*IFERROR(VLOOKUP(VLOOKUP($A94,versenyek!EI:EK,3,FALSE),szabalyok!$A$16:$B$23,2,FALSE),0)</f>
        <v>0</v>
      </c>
      <c r="AU94" s="47">
        <f>versenyek!$EM$11*IFERROR(VLOOKUP(VLOOKUP($A94,versenyek!EL:EN,3,FALSE),szabalyok!$A$16:$B$23,2,FALSE),0)</f>
        <v>0</v>
      </c>
      <c r="AV94" s="47">
        <f>versenyek!$EP$11*IFERROR(VLOOKUP(VLOOKUP($A94,versenyek!EO:EQ,3,FALSE),szabalyok!$A$16:$B$23,2,FALSE),0)</f>
        <v>0</v>
      </c>
      <c r="AW94" s="47">
        <f>versenyek!$EY$11*IFERROR(VLOOKUP(VLOOKUP($A94,versenyek!EX:EZ,3,FALSE),szabalyok!$A$16:$B$23,2,FALSE),0)</f>
        <v>0</v>
      </c>
      <c r="AX94" s="47">
        <f>versenyek!$FB$11*IFERROR(VLOOKUP(VLOOKUP($A94,versenyek!FA:FC,3,FALSE),szabalyok!$A$16:$B$23,2,FALSE),0)</f>
        <v>0</v>
      </c>
      <c r="AY94" s="47">
        <f>versenyek!$FE$11*IFERROR(VLOOKUP(VLOOKUP($A94,versenyek!FD:FF,3,FALSE),szabalyok!$A$16:$B$23,2,FALSE),0)</f>
        <v>0</v>
      </c>
      <c r="AZ94" s="47">
        <f>versenyek!$FH$11*IFERROR(VLOOKUP(VLOOKUP($A94,versenyek!FG:FI,3,FALSE),szabalyok!$A$16:$B$23,2,FALSE),0)</f>
        <v>0</v>
      </c>
      <c r="BA94" s="47">
        <f>versenyek!$FK$11*IFERROR(VLOOKUP(VLOOKUP($A94,versenyek!FJ:FL,3,FALSE),szabalyok!$A$16:$B$23,2,FALSE),0)</f>
        <v>0</v>
      </c>
      <c r="BB94" s="47">
        <f>versenyek!$FN$11*IFERROR(VLOOKUP(VLOOKUP($A94,versenyek!FM:FO,3,FALSE),szabalyok!$A$16:$B$23,2,FALSE),0)</f>
        <v>0</v>
      </c>
      <c r="BC94" s="47">
        <f>versenyek!$FQ$11*IFERROR(VLOOKUP(VLOOKUP($A94,versenyek!FP:FR,3,FALSE),szabalyok!$A$16:$B$23,2,FALSE),0)</f>
        <v>0</v>
      </c>
      <c r="BD94" s="47">
        <f>versenyek!$FT$11*IFERROR(VLOOKUP(VLOOKUP($A94,versenyek!FS:FU,3,FALSE),szabalyok!$A$16:$B$23,2,FALSE),0)</f>
        <v>0</v>
      </c>
      <c r="BE94" s="47">
        <f>versenyek!$FW$11*IFERROR(VLOOKUP(VLOOKUP($A94,versenyek!FV:FX,3,FALSE),szabalyok!$A$16:$B$23,2,FALSE),0)</f>
        <v>0</v>
      </c>
      <c r="BF94" s="47">
        <f>versenyek!$FZ$11*IFERROR(VLOOKUP(VLOOKUP($A94,versenyek!FY:GA,3,FALSE),szabalyok!$A$16:$B$23,2,FALSE),0)</f>
        <v>0</v>
      </c>
      <c r="BG94" s="47">
        <f>versenyek!$GC$11*IFERROR(VLOOKUP(VLOOKUP($A94,versenyek!GB:GD,3,FALSE),szabalyok!$A$16:$B$23,2,FALSE),0)</f>
        <v>0</v>
      </c>
      <c r="BH94" s="47">
        <f>versenyek!$GF$11*IFERROR(VLOOKUP(VLOOKUP($A94,versenyek!GE:GG,3,FALSE),szabalyok!$A$16:$B$23,2,FALSE),0)</f>
        <v>0</v>
      </c>
      <c r="BI94" s="47">
        <f>versenyek!$GI$11*IFERROR(VLOOKUP(VLOOKUP($A94,versenyek!GH:GJ,3,FALSE),szabalyok!$A$16:$B$23,2,FALSE),0)</f>
        <v>0</v>
      </c>
      <c r="BJ94" s="47">
        <f>versenyek!$GL$11*IFERROR(VLOOKUP(VLOOKUP($A94,versenyek!GK:GM,3,FALSE),szabalyok!$A$16:$B$23,2,FALSE),0)</f>
        <v>0</v>
      </c>
      <c r="BK94" s="47">
        <f>versenyek!$GO$11*IFERROR(VLOOKUP(VLOOKUP($A94,versenyek!GN:GP,3,FALSE),szabalyok!$A$16:$B$23,2,FALSE),0)</f>
        <v>0</v>
      </c>
      <c r="BL94" s="47">
        <f>versenyek!$GR$11*IFERROR(VLOOKUP(VLOOKUP($A94,versenyek!GQ:GS,3,FALSE),szabalyok!$A$16:$B$23,2,FALSE),0)</f>
        <v>0</v>
      </c>
      <c r="BM94" s="47">
        <f>versenyek!$GX$11*IFERROR(VLOOKUP(VLOOKUP($A94,versenyek!GW:GY,3,FALSE),szabalyok!$A$16:$B$23,2,FALSE),0)</f>
        <v>0</v>
      </c>
      <c r="BN94" s="47">
        <f>versenyek!$GX$11*IFERROR(VLOOKUP(VLOOKUP($A94,versenyek!GX:GZ,3,FALSE),szabalyok!$A$16:$B$23,2,FALSE),0)</f>
        <v>0</v>
      </c>
      <c r="BO94" s="47">
        <f>versenyek!$HD$11*IFERROR(VLOOKUP(VLOOKUP($A94,versenyek!HC:HE,3,FALSE),szabalyok!$A$16:$B$23,2,FALSE),0)</f>
        <v>0</v>
      </c>
      <c r="BP94" s="47">
        <f>versenyek!$HG$11*IFERROR(VLOOKUP(VLOOKUP($A94,versenyek!HF:HH,3,FALSE),szabalyok!$A$16:$B$23,2,FALSE),0)</f>
        <v>0</v>
      </c>
      <c r="BQ94" s="47">
        <f>versenyek!$HJ$11*IFERROR(VLOOKUP(VLOOKUP($A94,versenyek!HI:HK,3,FALSE),szabalyok!$A$16:$B$23,2,FALSE),0)</f>
        <v>0</v>
      </c>
      <c r="BR94" s="47">
        <f>versenyek!$HM$11*IFERROR(VLOOKUP(VLOOKUP($A94,versenyek!HL:HN,3,FALSE),szabalyok!$A$16:$B$23,2,FALSE),0)</f>
        <v>0</v>
      </c>
      <c r="BS94" s="47">
        <f>versenyek!$HP$11*IFERROR(VLOOKUP(VLOOKUP($A94,versenyek!HO:HQ,3,FALSE),szabalyok!$A$16:$B$23,2,FALSE),0)</f>
        <v>0</v>
      </c>
      <c r="BT94" s="47">
        <f>versenyek!$HS$11*IFERROR(VLOOKUP(VLOOKUP($A94,versenyek!HR:HT,3,FALSE),szabalyok!$A$16:$B$23,2,FALSE),0)</f>
        <v>0</v>
      </c>
      <c r="BU94" s="47">
        <f>versenyek!$HV$11*IFERROR(VLOOKUP(VLOOKUP($A94,versenyek!HU:HW,3,FALSE),szabalyok!$A$16:$B$23,2,FALSE),0)</f>
        <v>0</v>
      </c>
      <c r="BV94" s="47">
        <f>versenyek!$HY$11*IFERROR(VLOOKUP(VLOOKUP($A94,versenyek!HX:HZ,3,FALSE),szabalyok!$A$16:$B$23,2,FALSE),0)</f>
        <v>1.924839959557505</v>
      </c>
      <c r="BW94" s="47">
        <f>versenyek!$IB$11*IFERROR(VLOOKUP(VLOOKUP($A94,versenyek!IA:IC,3,FALSE),szabalyok!$A$16:$B$23,2,FALSE),0)</f>
        <v>0</v>
      </c>
      <c r="BX94" s="47">
        <f>versenyek!$IE$11*IFERROR(VLOOKUP(VLOOKUP($A94,versenyek!ID:IF,3,FALSE),szabalyok!$A$16:$B$23,2,FALSE),0)</f>
        <v>0</v>
      </c>
      <c r="BY94" s="47">
        <f>versenyek!$IH$11*IFERROR(VLOOKUP(VLOOKUP($A94,versenyek!IG:II,3,FALSE),szabalyok!$A$16:$B$23,2,FALSE),0)</f>
        <v>0</v>
      </c>
      <c r="BZ94" s="47">
        <f>versenyek!$IK$11*IFERROR(VLOOKUP(VLOOKUP($A94,versenyek!IJ:IL,3,FALSE),szabalyok!$A$16:$B$23,2,FALSE),0)</f>
        <v>0</v>
      </c>
      <c r="CA94" s="47">
        <f>versenyek!$IN$11*IFERROR(VLOOKUP(VLOOKUP($A94,versenyek!IM:IO,3,FALSE),szabalyok!$A$16:$B$23,2,FALSE),0)</f>
        <v>0</v>
      </c>
      <c r="CB94" s="47">
        <f>versenyek!$IW$11*IFERROR(VLOOKUP(VLOOKUP($A94,versenyek!IV:IX,3,FALSE),szabalyok!$A$16:$B$23,2,FALSE),0)</f>
        <v>0</v>
      </c>
      <c r="CC94" s="47">
        <f>versenyek!$IZ$11*IFERROR(VLOOKUP(VLOOKUP($A94,versenyek!IY:JA,3,FALSE),szabalyok!$A$16:$B$23,2,FALSE),0)</f>
        <v>0</v>
      </c>
      <c r="CD94" s="47">
        <f>versenyek!$JC$11*IFERROR(VLOOKUP(VLOOKUP($A94,versenyek!JB:JD,3,FALSE),szabalyok!$A$16:$B$23,2,FALSE),0)</f>
        <v>0</v>
      </c>
      <c r="CE94" s="47">
        <f>versenyek!$JF$11*IFERROR(VLOOKUP(VLOOKUP($A94,versenyek!JE:JG,3,FALSE),szabalyok!$A$16:$B$23,2,FALSE),0)</f>
        <v>0</v>
      </c>
      <c r="CF94" s="47">
        <f>versenyek!$JI$11*IFERROR(VLOOKUP(VLOOKUP($A94,versenyek!JH:JJ,3,FALSE),szabalyok!$A$16:$B$23,2,FALSE),0)</f>
        <v>0</v>
      </c>
      <c r="CG94" s="47">
        <f>versenyek!$JL$11*IFERROR(VLOOKUP(VLOOKUP($A94,versenyek!JK:JM,3,FALSE),szabalyok!$A$16:$B$23,2,FALSE),0)</f>
        <v>0</v>
      </c>
      <c r="CH94" s="47">
        <f>versenyek!$JO$11*IFERROR(VLOOKUP(VLOOKUP($A94,versenyek!JN:JP,3,FALSE),szabalyok!$A$16:$B$23,2,FALSE),0)</f>
        <v>0</v>
      </c>
      <c r="CI94" s="47">
        <f>versenyek!$JR$11*IFERROR(VLOOKUP(VLOOKUP($A94,versenyek!JQ:JS,3,FALSE),szabalyok!$A$16:$B$23,2,FALSE),0)</f>
        <v>0</v>
      </c>
      <c r="CJ94" s="47">
        <f>versenyek!$JU$11*IFERROR(VLOOKUP(VLOOKUP($A94,versenyek!JT:JV,3,FALSE),szabalyok!$A$16:$B$23,2,FALSE),0)</f>
        <v>0</v>
      </c>
      <c r="CK94" s="47">
        <f>versenyek!$JR$11*IFERROR(VLOOKUP(VLOOKUP($A94,versenyek!JW:JY,3,FALSE),szabalyok!$A$16:$B$23,2,FALSE),0)</f>
        <v>0</v>
      </c>
      <c r="CL94" s="47">
        <f>versenyek!$KA$11*IFERROR(VLOOKUP(VLOOKUP($A94,versenyek!JZ:KB,3,FALSE),szabalyok!$A$16:$B$23,2,FALSE),0)</f>
        <v>0</v>
      </c>
      <c r="CM94" s="47">
        <f>versenyek!$KD$11*IFERROR(VLOOKUP(VLOOKUP($A94,versenyek!KC:KE,3,FALSE),szabalyok!$A$16:$B$23,2,FALSE),0)</f>
        <v>0</v>
      </c>
      <c r="CN94" s="47">
        <f>versenyek!$KG$11*IFERROR(VLOOKUP(VLOOKUP($A94,versenyek!KF:KH,3,FALSE),szabalyok!$A$16:$B$23,2,FALSE),0)</f>
        <v>0</v>
      </c>
      <c r="CO94" s="47">
        <f>versenyek!$KJ$11*IFERROR(VLOOKUP(VLOOKUP($A94,versenyek!KI:KK,3,FALSE),szabalyok!$A$16:$B$23,2,FALSE),0)</f>
        <v>0</v>
      </c>
      <c r="CP94" s="47">
        <f>versenyek!$KM$11*IFERROR(VLOOKUP(VLOOKUP($A94,versenyek!KL:KN,3,FALSE),szabalyok!$A$16:$B$23,2,FALSE),0)</f>
        <v>0</v>
      </c>
      <c r="CQ94" s="47">
        <f>versenyek!$KP$11*IFERROR(VLOOKUP(VLOOKUP($A94,versenyek!KO:KQ,3,FALSE),szabalyok!$A$16:$B$23,2,FALSE),0)</f>
        <v>0</v>
      </c>
      <c r="CR94" s="47">
        <f>versenyek!$KS$11*IFERROR(VLOOKUP(VLOOKUP($A94,versenyek!KR:KT,3,FALSE),szabalyok!$A$16:$B$23,2,FALSE),0)</f>
        <v>0</v>
      </c>
      <c r="CS94" s="47">
        <f>versenyek!$KV$11*IFERROR(VLOOKUP(VLOOKUP($A94,versenyek!KU:KW,3,FALSE),szabalyok!$A$16:$B$23,2,FALSE),0)</f>
        <v>0</v>
      </c>
      <c r="CT94" s="47">
        <f>versenyek!$KY$11*IFERROR(VLOOKUP(VLOOKUP($A94,versenyek!KX:KZ,3,FALSE),szabalyok!$A$16:$B$23,2,FALSE),0)</f>
        <v>0</v>
      </c>
      <c r="CU94" s="47">
        <f>versenyek!$LB$11*IFERROR(VLOOKUP(VLOOKUP($A94,versenyek!LA:LC,3,FALSE),szabalyok!$A$16:$B$23,2,FALSE),0)</f>
        <v>0</v>
      </c>
      <c r="CV94" s="47">
        <f>versenyek!$LE$11*IFERROR(VLOOKUP(VLOOKUP($A94,versenyek!LD:LF,3,FALSE),szabalyok!$A$16:$B$23,2,FALSE),0)</f>
        <v>0</v>
      </c>
      <c r="CW94" s="47">
        <f>versenyek!$LH$11*IFERROR(VLOOKUP(VLOOKUP($A94,versenyek!LG:LI,3,FALSE),szabalyok!$A$16:$B$23,2,FALSE),0)</f>
        <v>0</v>
      </c>
      <c r="CX94" s="47">
        <f>versenyek!$LK$11*IFERROR(VLOOKUP(VLOOKUP($A94,versenyek!LJ:LL,3,FALSE),szabalyok!$A$16:$B$23,2,FALSE),0)</f>
        <v>0</v>
      </c>
      <c r="CY94" s="47">
        <f>versenyek!$LN$11*IFERROR(VLOOKUP(VLOOKUP($A94,versenyek!LM:LO,3,FALSE),szabalyok!$A$16:$B$23,2,FALSE),0)</f>
        <v>0</v>
      </c>
      <c r="CZ94" s="47">
        <f>versenyek!$LQ$11*IFERROR(VLOOKUP(VLOOKUP($A94,versenyek!LP:LR,3,FALSE),szabalyok!$A$16:$B$23,2,FALSE),0)</f>
        <v>0</v>
      </c>
      <c r="DA94" s="47">
        <f>versenyek!$LT$11*IFERROR(VLOOKUP(VLOOKUP($A94,versenyek!LS:LU,3,FALSE),szabalyok!$A$16:$B$23,2,FALSE),0)</f>
        <v>0</v>
      </c>
      <c r="DB94" s="47">
        <f>versenyek!$LW$11*IFERROR(VLOOKUP(VLOOKUP($A94,versenyek!LV:LX,3,FALSE),szabalyok!$A$16:$B$23,2,FALSE),0)</f>
        <v>0</v>
      </c>
      <c r="DC94" s="47">
        <f>versenyek!$LZ$11*IFERROR(VLOOKUP(VLOOKUP($A94,versenyek!LY:MA,3,FALSE),szabalyok!$A$16:$B$23,2,FALSE),0)</f>
        <v>0</v>
      </c>
      <c r="DD94" s="47">
        <f>versenyek!$MC$11*IFERROR(VLOOKUP(VLOOKUP($A94,versenyek!MB:MD,3,FALSE),szabalyok!$A$16:$B$23,2,FALSE),0)</f>
        <v>0</v>
      </c>
      <c r="DE94" s="47">
        <f>versenyek!$ML$11*IFERROR(VLOOKUP(VLOOKUP($A94,versenyek!MK:MM,3,FALSE),szabalyok!$A$16:$B$23,2,FALSE),0)</f>
        <v>0</v>
      </c>
      <c r="DF94" s="47">
        <f>versenyek!$MO$11*IFERROR(VLOOKUP(VLOOKUP($A94,versenyek!MN:MP,3,FALSE),szabalyok!$A$16:$B$23,2,FALSE),0)</f>
        <v>0</v>
      </c>
      <c r="DG94" s="47">
        <f>versenyek!$MR$11*IFERROR(VLOOKUP(VLOOKUP($A94,versenyek!MQ:MS,3,FALSE),szabalyok!$A$16:$B$23,2,FALSE),0)</f>
        <v>0</v>
      </c>
      <c r="DH94" s="47">
        <f>versenyek!$MU$11*IFERROR(VLOOKUP(VLOOKUP($A94,versenyek!MT:MV,3,FALSE),szabalyok!$A$16:$B$23,2,FALSE),0)</f>
        <v>0</v>
      </c>
      <c r="DI94" s="47">
        <f>versenyek!$MX$11*IFERROR(VLOOKUP(VLOOKUP($A94,versenyek!MW:MY,3,FALSE),szabalyok!$A$16:$B$23,2,FALSE),0)</f>
        <v>0</v>
      </c>
      <c r="DJ94" s="47">
        <f>versenyek!$NA$11*IFERROR(VLOOKUP(VLOOKUP($A94,versenyek!MZ:NB,3,FALSE),szabalyok!$A$16:$B$23,2,FALSE),0)</f>
        <v>0</v>
      </c>
      <c r="DK94" s="47">
        <f>versenyek!$ND$11*IFERROR(VLOOKUP(VLOOKUP($A94,versenyek!NC:NE,3,FALSE),szabalyok!$A$16:$B$23,2,FALSE),0)</f>
        <v>0</v>
      </c>
      <c r="DL94" s="47">
        <f>versenyek!$NG$11*IFERROR(VLOOKUP(VLOOKUP($A94,versenyek!NF:NH,3,FALSE),szabalyok!$A$16:$B$23,2,FALSE),0)</f>
        <v>0</v>
      </c>
      <c r="DM94" s="47">
        <f>versenyek!$NJ$11*IFERROR(VLOOKUP(VLOOKUP($A94,versenyek!NI:NK,3,FALSE),szabalyok!$A$16:$B$23,2,FALSE),0)</f>
        <v>0</v>
      </c>
      <c r="DN94" s="47">
        <f>versenyek!$NM$11*IFERROR(VLOOKUP(VLOOKUP($A94,versenyek!NL:NN,3,FALSE),szabalyok!$A$16:$B$23,2,FALSE),0)</f>
        <v>0</v>
      </c>
      <c r="DO94" s="47">
        <f>versenyek!$NP$11*IFERROR(VLOOKUP(VLOOKUP($A94,versenyek!NO:NQ,3,FALSE),szabalyok!$A$16:$B$23,2,FALSE),0)</f>
        <v>0</v>
      </c>
      <c r="DP94" s="47">
        <f>versenyek!$NS$11*IFERROR(VLOOKUP(VLOOKUP($A94,versenyek!NR:NT,3,FALSE),szabalyok!$A$16:$B$23,2,FALSE),0)</f>
        <v>0</v>
      </c>
      <c r="DQ94" s="47">
        <f>versenyek!$NV$11*IFERROR(VLOOKUP(VLOOKUP($A94,versenyek!NU:NW,3,FALSE),szabalyok!$A$16:$B$23,2,FALSE),0)</f>
        <v>0</v>
      </c>
      <c r="DR94" s="47">
        <f>versenyek!$NY$11*IFERROR(VLOOKUP(VLOOKUP($A94,versenyek!NX:NZ,3,FALSE),szabalyok!$A$16:$B$23,2,FALSE),0)</f>
        <v>0</v>
      </c>
      <c r="DS94" s="47">
        <f>versenyek!$OB$11*IFERROR(VLOOKUP(VLOOKUP($A94,versenyek!OA:OC,3,FALSE),szabalyok!$A$16:$B$23,2,FALSE),0)</f>
        <v>0</v>
      </c>
      <c r="DT94" s="47">
        <f>versenyek!$OE$11*IFERROR(VLOOKUP(VLOOKUP($A94,versenyek!OD:OF,3,FALSE),szabalyok!$A$16:$B$23,2,FALSE),0)</f>
        <v>0</v>
      </c>
      <c r="DU94" s="47">
        <f>versenyek!$OH$11*IFERROR(VLOOKUP(VLOOKUP($A94,versenyek!OG:OI,3,FALSE),szabalyok!$A$16:$B$23,2,FALSE),0)</f>
        <v>0</v>
      </c>
      <c r="DV94" s="47">
        <f>versenyek!$OK$11*IFERROR(VLOOKUP(VLOOKUP($A94,versenyek!OJ:OL,3,FALSE),szabalyok!$A$16:$B$23,2,FALSE),0)</f>
        <v>0</v>
      </c>
      <c r="DW94" s="47">
        <f>versenyek!$ON$11*IFERROR(VLOOKUP(VLOOKUP($A94,versenyek!OM:OO,3,FALSE),szabalyok!$A$16:$B$23,2,FALSE),0)</f>
        <v>0</v>
      </c>
      <c r="DX94" s="47">
        <f>versenyek!$OQ$11*IFERROR(VLOOKUP(VLOOKUP($A94,versenyek!OP:OR,3,FALSE),szabalyok!$A$16:$B$23,2,FALSE),0)</f>
        <v>0</v>
      </c>
      <c r="DY94" s="47">
        <f>versenyek!$OT$11*IFERROR(VLOOKUP(VLOOKUP($A94,versenyek!OS:OU,3,FALSE),szabalyok!$A$16:$B$23,2,FALSE),0)</f>
        <v>0</v>
      </c>
      <c r="DZ94" s="47">
        <f>versenyek!$OW$11*IFERROR(VLOOKUP(VLOOKUP($A94,versenyek!OV:OX,3,FALSE),szabalyok!$A$16:$B$23,2,FALSE),0)</f>
        <v>0</v>
      </c>
      <c r="EA94" s="47">
        <f>versenyek!$OZ$11*IFERROR(VLOOKUP(VLOOKUP($A94,versenyek!OY:PA,3,FALSE),szabalyok!$A$16:$B$23,2,FALSE),0)</f>
        <v>0</v>
      </c>
      <c r="EB94" s="47">
        <f>versenyek!$PC$11*IFERROR(VLOOKUP(VLOOKUP($A94,versenyek!PB:PD,3,FALSE),szabalyok!$A$16:$B$23,2,FALSE),0)</f>
        <v>0</v>
      </c>
      <c r="EC94" s="47">
        <f>versenyek!$PF$11*IFERROR(VLOOKUP(VLOOKUP($A94,versenyek!PE:PG,3,FALSE),szabalyok!$A$16:$B$23,2,FALSE),0)</f>
        <v>0</v>
      </c>
      <c r="ED94" s="47">
        <f>versenyek!$PI$11*IFERROR(VLOOKUP(VLOOKUP($A94,versenyek!PH:PJ,3,FALSE),szabalyok!$A$16:$B$23,2,FALSE),0)</f>
        <v>0</v>
      </c>
      <c r="EE94" s="47">
        <f>versenyek!$PL$11*IFERROR(VLOOKUP(VLOOKUP($A94,versenyek!PK:PM,3,FALSE),szabalyok!$A$16:$B$23,2,FALSE),0)</f>
        <v>0</v>
      </c>
      <c r="EF94" s="47">
        <f>versenyek!$PO$11*IFERROR(VLOOKUP(VLOOKUP($A94,versenyek!PN:PP,3,FALSE),szabalyok!$A$16:$B$23,2,FALSE),0)</f>
        <v>0</v>
      </c>
      <c r="EG94" s="47">
        <f>versenyek!$PR$11*IFERROR(VLOOKUP(VLOOKUP($A94,versenyek!PQ:PS,3,FALSE),szabalyok!$A$16:$B$23,2,FALSE),0)</f>
        <v>0</v>
      </c>
      <c r="EH94" s="47">
        <f>versenyek!$PU$11*IFERROR(VLOOKUP(VLOOKUP($A94,versenyek!PT:PV,3,FALSE),szabalyok!$A$16:$B$23,2,FALSE),0)</f>
        <v>0</v>
      </c>
      <c r="EI94" s="47">
        <f>versenyek!$PX$11*IFERROR(VLOOKUP(VLOOKUP($A94,versenyek!PW:PY,3,FALSE),szabalyok!$A$16:$B$23,2,FALSE),0)</f>
        <v>0</v>
      </c>
      <c r="EJ94" s="47">
        <f>versenyek!$QA$11*IFERROR(VLOOKUP(VLOOKUP($A94,versenyek!PZ:QB,3,FALSE),szabalyok!$A$16:$B$23,2,FALSE),0)</f>
        <v>0</v>
      </c>
      <c r="EK94" s="47">
        <f>versenyek!$QD$11*IFERROR(VLOOKUP(VLOOKUP($A94,versenyek!QC:QE,3,FALSE),szabalyok!$A$16:$B$23,2,FALSE),0)</f>
        <v>0</v>
      </c>
      <c r="EL94" s="47">
        <f>versenyek!$QG$11*IFERROR(VLOOKUP(VLOOKUP($A94,versenyek!QF:QH,3,FALSE),szabalyok!$A$16:$B$23,2,FALSE),0)</f>
        <v>0</v>
      </c>
      <c r="EM94" s="47">
        <f>versenyek!$QJ$11*IFERROR(VLOOKUP(VLOOKUP($A94,versenyek!QI:QK,3,FALSE),szabalyok!$A$16:$B$23,2,FALSE),0)</f>
        <v>0</v>
      </c>
      <c r="EN94" s="47">
        <f>versenyek!$QM$11*IFERROR(VLOOKUP(VLOOKUP($A94,versenyek!QL:QN,3,FALSE),szabalyok!$A$16:$B$23,2,FALSE),0)</f>
        <v>0</v>
      </c>
      <c r="EO94" s="47">
        <f>versenyek!$QP$11*IFERROR(VLOOKUP(VLOOKUP($A94,versenyek!QO:QQ,3,FALSE),szabalyok!$A$16:$B$23,2,FALSE),0)</f>
        <v>0</v>
      </c>
      <c r="EP94" s="47">
        <f>versenyek!$QS$11*IFERROR(VLOOKUP(VLOOKUP($A94,versenyek!QR:QT,3,FALSE),szabalyok!$A$16:$B$23,2,FALSE),0)</f>
        <v>0</v>
      </c>
      <c r="EQ94" s="47">
        <f>versenyek!$QV$11*IFERROR(VLOOKUP(VLOOKUP($A94,versenyek!QU:QW,3,FALSE),szabalyok!$A$16:$B$23,2,FALSE),0)</f>
        <v>0</v>
      </c>
      <c r="ER94" s="47">
        <f>versenyek!$RE$11*IFERROR(VLOOKUP(VLOOKUP($A94,versenyek!RD:RF,3,FALSE),szabalyok!$A$16:$B$23,2,FALSE),0)</f>
        <v>0</v>
      </c>
      <c r="ES94" s="47">
        <f>versenyek!$RH$11*IFERROR(VLOOKUP(VLOOKUP($A94,versenyek!RG:RI,3,FALSE),szabalyok!$A$16:$B$23,2,FALSE),0)</f>
        <v>0</v>
      </c>
      <c r="ET94" s="47">
        <f>versenyek!$RK$11*IFERROR(VLOOKUP(VLOOKUP($A94,versenyek!RJ:RL,3,FALSE),szabalyok!$A$16:$B$23,2,FALSE),0)</f>
        <v>0</v>
      </c>
      <c r="EU94" s="47">
        <f>versenyek!$RN$11*IFERROR(VLOOKUP(VLOOKUP($A94,versenyek!RM:RO,3,FALSE),szabalyok!$A$16:$B$23,2,FALSE),0)</f>
        <v>0</v>
      </c>
      <c r="EV94" s="47">
        <f>versenyek!$RQ$11*IFERROR(VLOOKUP(VLOOKUP($A94,versenyek!RP:RR,3,FALSE),szabalyok!$A$16:$B$23,2,FALSE),0)</f>
        <v>0</v>
      </c>
      <c r="EW94" s="47">
        <f>versenyek!$RT$11*IFERROR(VLOOKUP(VLOOKUP($A94,versenyek!RS:RU,3,FALSE),szabalyok!$A$16:$B$23,2,FALSE),0)</f>
        <v>0</v>
      </c>
      <c r="EX94" s="47">
        <f>versenyek!$RW$11*IFERROR(VLOOKUP(VLOOKUP($A94,versenyek!RV:RX,3,FALSE),szabalyok!$A$16:$B$23,2,FALSE),0)</f>
        <v>0</v>
      </c>
      <c r="EY94" s="47">
        <f>versenyek!$RZ$11*IFERROR(VLOOKUP(VLOOKUP($A94,versenyek!RY:SA,3,FALSE),szabalyok!$A$16:$B$23,2,FALSE),0)</f>
        <v>0</v>
      </c>
      <c r="EZ94" s="47">
        <f>versenyek!$SC$11*IFERROR(VLOOKUP(VLOOKUP($A94,versenyek!SB:SD,3,FALSE),szabalyok!$A$16:$B$23,2,FALSE),0)</f>
        <v>0</v>
      </c>
      <c r="FA94" s="47">
        <f>versenyek!$SF$11*IFERROR(VLOOKUP(VLOOKUP($A94,versenyek!SE:SG,3,FALSE),szabalyok!$A$16:$B$23,2,FALSE),0)</f>
        <v>0</v>
      </c>
      <c r="FB94" s="47">
        <f>versenyek!$SI$11*IFERROR(VLOOKUP(VLOOKUP($A94,versenyek!SH:SJ,3,FALSE),szabalyok!$A$16:$B$23,2,FALSE),0)</f>
        <v>0</v>
      </c>
      <c r="FC94" s="47">
        <f>versenyek!$SL$11*IFERROR(VLOOKUP(VLOOKUP($A94,versenyek!SK:SM,3,FALSE),szabalyok!$A$16:$B$23,2,FALSE),0)</f>
        <v>0</v>
      </c>
      <c r="FD94" s="47">
        <f>versenyek!$SO$11*IFERROR(VLOOKUP(VLOOKUP($A94,versenyek!SN:SP,3,FALSE),szabalyok!$A$16:$B$23,2,FALSE),0)</f>
        <v>0</v>
      </c>
      <c r="FE94" s="47">
        <f>versenyek!$SR$11*IFERROR(VLOOKUP(VLOOKUP($A94,versenyek!SQ:SS,3,FALSE),szabalyok!$A$16:$B$23,2,FALSE),0)</f>
        <v>0</v>
      </c>
      <c r="FF94" s="47">
        <f>versenyek!$SU$11*IFERROR(VLOOKUP(VLOOKUP($A94,versenyek!ST:SV,3,FALSE),szabalyok!$A$16:$B$23,2,FALSE),0)</f>
        <v>0</v>
      </c>
      <c r="FG94" s="47">
        <f>versenyek!$SX$11*IFERROR(VLOOKUP(VLOOKUP($A94,versenyek!SW:SY,3,FALSE),szabalyok!$A$16:$B$23,2,FALSE),0)</f>
        <v>0</v>
      </c>
      <c r="FH94" s="47">
        <f>versenyek!$TA$11*IFERROR(VLOOKUP(VLOOKUP($A94,versenyek!SZ:TB,3,FALSE),szabalyok!$A$16:$B$23,2,FALSE),0)</f>
        <v>0</v>
      </c>
      <c r="FI94" s="47">
        <f>versenyek!$TD$11*IFERROR(VLOOKUP(VLOOKUP($A94,versenyek!TC:TE,3,FALSE),szabalyok!$A$16:$B$23,2,FALSE),0)</f>
        <v>0</v>
      </c>
      <c r="FJ94" s="47">
        <f>versenyek!$TG$11*IFERROR(VLOOKUP(VLOOKUP($A94,versenyek!TF:TH,3,FALSE),szabalyok!$A$16:$B$23,2,FALSE),0)</f>
        <v>0</v>
      </c>
      <c r="FK94" s="47">
        <f>versenyek!$TJ$11*IFERROR(VLOOKUP(VLOOKUP($A94,versenyek!TI:TK,3,FALSE),szabalyok!$A$16:$B$23,2,FALSE),0)</f>
        <v>0</v>
      </c>
      <c r="FL94" s="47">
        <f>versenyek!$TM$11*IFERROR(VLOOKUP(VLOOKUP($A94,versenyek!TL:TN,3,FALSE),szabalyok!$A$16:$B$23,2,FALSE),0)</f>
        <v>0</v>
      </c>
      <c r="FM94" s="47">
        <f>versenyek!$TP$11*IFERROR(VLOOKUP(VLOOKUP($A94,versenyek!TO:TQ,3,FALSE),szabalyok!$A$16:$B$23,2,FALSE),0)</f>
        <v>0</v>
      </c>
      <c r="FN94" s="47">
        <f>versenyek!$TS$11*IFERROR(VLOOKUP(VLOOKUP($A94,versenyek!TR:TT,3,FALSE),szabalyok!$A$16:$B$23,2,FALSE),0)</f>
        <v>0</v>
      </c>
      <c r="FO94" s="47"/>
      <c r="FP94" s="235">
        <f t="shared" si="2"/>
        <v>0</v>
      </c>
    </row>
    <row r="95" spans="1:172">
      <c r="A95" s="1" t="s">
        <v>1261</v>
      </c>
      <c r="B95" s="47">
        <v>0</v>
      </c>
      <c r="C95" s="47">
        <v>0</v>
      </c>
      <c r="D95" s="47">
        <v>0</v>
      </c>
      <c r="E95" s="47">
        <v>5.437430367243353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0</v>
      </c>
      <c r="L95" s="47">
        <v>0</v>
      </c>
      <c r="M95" s="47">
        <v>0</v>
      </c>
      <c r="N95" s="47">
        <v>0</v>
      </c>
      <c r="O95" s="47">
        <v>0</v>
      </c>
      <c r="P95" s="47">
        <v>0</v>
      </c>
      <c r="Q95" s="47">
        <v>0</v>
      </c>
      <c r="R95" s="47">
        <f>versenyek!$BD$11*IFERROR(VLOOKUP(VLOOKUP($A95,versenyek!BC:BE,3,FALSE),szabalyok!$A$16:$B$23,2,FALSE),0)</f>
        <v>0</v>
      </c>
      <c r="S95" s="47">
        <f>versenyek!$BG$11*IFERROR(VLOOKUP(VLOOKUP($A95,versenyek!BF:BH,3,FALSE),szabalyok!$A$16:$B$23,2,FALSE),0)</f>
        <v>0</v>
      </c>
      <c r="T95" s="47">
        <f>versenyek!$BJ$11*IFERROR(VLOOKUP(VLOOKUP($A95,versenyek!BI:BK,3,FALSE),szabalyok!$A$16:$B$23,2,FALSE),0)</f>
        <v>0</v>
      </c>
      <c r="U95" s="47">
        <f>versenyek!$BM$11*IFERROR(VLOOKUP(VLOOKUP($A95,versenyek!BL:BN,3,FALSE),szabalyok!$A$16:$B$23,2,FALSE),0)</f>
        <v>0</v>
      </c>
      <c r="V95" s="47">
        <f>versenyek!$BP$11*IFERROR(VLOOKUP(VLOOKUP($A95,versenyek!BO:BQ,3,FALSE),szabalyok!$A$16:$B$23,2,FALSE),0)</f>
        <v>0</v>
      </c>
      <c r="W95" s="47">
        <f>versenyek!$BS$11*IFERROR(VLOOKUP(VLOOKUP($A95,versenyek!BR:BT,3,FALSE),szabalyok!$A$16:$B$23,2,FALSE),0)</f>
        <v>0</v>
      </c>
      <c r="X95" s="47">
        <f>versenyek!$BV$11*IFERROR(VLOOKUP(VLOOKUP($A95,versenyek!BU:BW,3,FALSE),szabalyok!$A$16:$B$23,2,FALSE),0)</f>
        <v>0</v>
      </c>
      <c r="Y95" s="47">
        <f>versenyek!$BY$11*IFERROR(VLOOKUP(VLOOKUP($A95,versenyek!BX:BZ,3,FALSE),szabalyok!$A$16:$B$23,2,FALSE),0)</f>
        <v>0</v>
      </c>
      <c r="Z95" s="47">
        <f>versenyek!$CB$11*IFERROR(VLOOKUP(VLOOKUP($A95,versenyek!CA:CC,3,FALSE),szabalyok!$A$16:$B$23,2,FALSE),0)</f>
        <v>0</v>
      </c>
      <c r="AA95" s="47">
        <f>versenyek!$CE$11*IFERROR(VLOOKUP(VLOOKUP($A95,versenyek!CD:CF,3,FALSE),szabalyok!$A$16:$B$23,2,FALSE),0)</f>
        <v>0</v>
      </c>
      <c r="AB95" s="47">
        <f>versenyek!$CH$11*IFERROR(VLOOKUP(VLOOKUP($A95,versenyek!CG:CI,3,FALSE),szabalyok!$A$16:$B$23,2,FALSE),0)</f>
        <v>0</v>
      </c>
      <c r="AC95" s="47">
        <f>versenyek!$CK$11*IFERROR(VLOOKUP(VLOOKUP($A95,versenyek!CJ:CL,3,FALSE),szabalyok!$A$16:$B$23,2,FALSE),0)</f>
        <v>0</v>
      </c>
      <c r="AD95" s="47">
        <f>versenyek!$CN$11*IFERROR(VLOOKUP(VLOOKUP($A95,versenyek!CM:CO,3,FALSE),szabalyok!$A$16:$B$23,2,FALSE),0)</f>
        <v>0</v>
      </c>
      <c r="AE95" s="47">
        <f>versenyek!$CQ$11*IFERROR(VLOOKUP(VLOOKUP($A95,versenyek!CP:CR,3,FALSE),szabalyok!$A$16:$B$23,2,FALSE),0)</f>
        <v>0</v>
      </c>
      <c r="AF95" s="47">
        <f>versenyek!$CT$11*IFERROR(VLOOKUP(VLOOKUP($A95,versenyek!CS:CU,3,FALSE),szabalyok!$A$16:$B$23,2,FALSE),0)</f>
        <v>0</v>
      </c>
      <c r="AG95" s="47">
        <f>versenyek!$CW$11*IFERROR(VLOOKUP(VLOOKUP($A95,versenyek!CV:CX,3,FALSE),szabalyok!$A$16:$B$23,2,FALSE),0)</f>
        <v>0</v>
      </c>
      <c r="AH95" s="47">
        <f>versenyek!$CZ$11*IFERROR(VLOOKUP(VLOOKUP($A95,versenyek!CY:DA,3,FALSE),szabalyok!$A$16:$B$23,2,FALSE),0)</f>
        <v>0</v>
      </c>
      <c r="AI95" s="47">
        <f>versenyek!$DC$11*IFERROR(VLOOKUP(VLOOKUP($A95,versenyek!DB:DD,3,FALSE),szabalyok!$A$16:$B$23,2,FALSE),0)</f>
        <v>0</v>
      </c>
      <c r="AJ95" s="47">
        <f>versenyek!$DF$11*IFERROR(VLOOKUP(VLOOKUP($A95,versenyek!DE:DG,3,FALSE),szabalyok!$A$16:$B$23,2,FALSE),0)</f>
        <v>0</v>
      </c>
      <c r="AK95" s="47">
        <f>versenyek!$DI$11*IFERROR(VLOOKUP(VLOOKUP($A95,versenyek!DH:DJ,3,FALSE),szabalyok!$A$16:$B$23,2,FALSE),0)</f>
        <v>0</v>
      </c>
      <c r="AL95" s="47">
        <f>versenyek!$DL$11*IFERROR(VLOOKUP(VLOOKUP($A95,versenyek!DK:DM,3,FALSE),szabalyok!$A$16:$B$23,2,FALSE),0)</f>
        <v>0</v>
      </c>
      <c r="AM95" s="47">
        <f>versenyek!$DR$11*IFERROR(VLOOKUP(VLOOKUP($A95,versenyek!DQ:DS,3,FALSE),szabalyok!$A$16:$B$23,2,FALSE),0)</f>
        <v>0</v>
      </c>
      <c r="AN95" s="47">
        <f>versenyek!$DU$11*IFERROR(VLOOKUP(VLOOKUP($A95,versenyek!DT:DV,3,FALSE),szabalyok!$A$16:$B$23,2,FALSE),0)</f>
        <v>0</v>
      </c>
      <c r="AO95" s="47">
        <f>versenyek!$DO$11*IFERROR(VLOOKUP(VLOOKUP($A95,versenyek!DN:DP,3,FALSE),szabalyok!$A$16:$B$23,2,FALSE),0)</f>
        <v>0</v>
      </c>
      <c r="AP95" s="47">
        <f>versenyek!$DX$11*IFERROR(VLOOKUP(VLOOKUP($A95,versenyek!DW:DY,3,FALSE),szabalyok!$A$16:$B$23,2,FALSE),0)</f>
        <v>0</v>
      </c>
      <c r="AQ95" s="47" t="e">
        <f>versenyek!$EA$11*IFERROR(VLOOKUP(VLOOKUP($A95,versenyek!DZ:EB,3,FALSE),szabalyok!$A$16:$B$23,2,FALSE),0)</f>
        <v>#DIV/0!</v>
      </c>
      <c r="AR95" s="47" t="e">
        <f>versenyek!$ED$11*IFERROR(VLOOKUP(VLOOKUP($A95,versenyek!EC:EE,3,FALSE),szabalyok!$A$16:$B$23,2,FALSE),0)</f>
        <v>#DIV/0!</v>
      </c>
      <c r="AS95" s="47">
        <f>versenyek!$EG$11*IFERROR(VLOOKUP(VLOOKUP($A95,versenyek!EF:EH,3,FALSE),szabalyok!$A$16:$B$23,2,FALSE),0)</f>
        <v>0</v>
      </c>
      <c r="AT95" s="47">
        <f>versenyek!$EJ$11*IFERROR(VLOOKUP(VLOOKUP($A95,versenyek!EI:EK,3,FALSE),szabalyok!$A$16:$B$23,2,FALSE),0)</f>
        <v>0</v>
      </c>
      <c r="AU95" s="47">
        <f>versenyek!$EM$11*IFERROR(VLOOKUP(VLOOKUP($A95,versenyek!EL:EN,3,FALSE),szabalyok!$A$16:$B$23,2,FALSE),0)</f>
        <v>0</v>
      </c>
      <c r="AV95" s="47">
        <f>versenyek!$EP$11*IFERROR(VLOOKUP(VLOOKUP($A95,versenyek!EO:EQ,3,FALSE),szabalyok!$A$16:$B$23,2,FALSE),0)</f>
        <v>0</v>
      </c>
      <c r="AW95" s="47">
        <f>versenyek!$EY$11*IFERROR(VLOOKUP(VLOOKUP($A95,versenyek!EX:EZ,3,FALSE),szabalyok!$A$16:$B$23,2,FALSE),0)</f>
        <v>0</v>
      </c>
      <c r="AX95" s="47">
        <f>versenyek!$FB$11*IFERROR(VLOOKUP(VLOOKUP($A95,versenyek!FA:FC,3,FALSE),szabalyok!$A$16:$B$23,2,FALSE),0)</f>
        <v>0</v>
      </c>
      <c r="AY95" s="47">
        <f>versenyek!$FE$11*IFERROR(VLOOKUP(VLOOKUP($A95,versenyek!FD:FF,3,FALSE),szabalyok!$A$16:$B$23,2,FALSE),0)</f>
        <v>0</v>
      </c>
      <c r="AZ95" s="47">
        <f>versenyek!$FH$11*IFERROR(VLOOKUP(VLOOKUP($A95,versenyek!FG:FI,3,FALSE),szabalyok!$A$16:$B$23,2,FALSE),0)</f>
        <v>0</v>
      </c>
      <c r="BA95" s="47">
        <f>versenyek!$FK$11*IFERROR(VLOOKUP(VLOOKUP($A95,versenyek!FJ:FL,3,FALSE),szabalyok!$A$16:$B$23,2,FALSE),0)</f>
        <v>0</v>
      </c>
      <c r="BB95" s="47">
        <f>versenyek!$FN$11*IFERROR(VLOOKUP(VLOOKUP($A95,versenyek!FM:FO,3,FALSE),szabalyok!$A$16:$B$23,2,FALSE),0)</f>
        <v>0</v>
      </c>
      <c r="BC95" s="47">
        <f>versenyek!$FQ$11*IFERROR(VLOOKUP(VLOOKUP($A95,versenyek!FP:FR,3,FALSE),szabalyok!$A$16:$B$23,2,FALSE),0)</f>
        <v>0</v>
      </c>
      <c r="BD95" s="47">
        <f>versenyek!$FT$11*IFERROR(VLOOKUP(VLOOKUP($A95,versenyek!FS:FU,3,FALSE),szabalyok!$A$16:$B$23,2,FALSE),0)</f>
        <v>0</v>
      </c>
      <c r="BE95" s="47">
        <f>versenyek!$FW$11*IFERROR(VLOOKUP(VLOOKUP($A95,versenyek!FV:FX,3,FALSE),szabalyok!$A$16:$B$23,2,FALSE),0)</f>
        <v>26.632438152092909</v>
      </c>
      <c r="BF95" s="47">
        <f>versenyek!$FZ$11*IFERROR(VLOOKUP(VLOOKUP($A95,versenyek!FY:GA,3,FALSE),szabalyok!$A$16:$B$23,2,FALSE),0)</f>
        <v>0</v>
      </c>
      <c r="BG95" s="47">
        <f>versenyek!$GC$11*IFERROR(VLOOKUP(VLOOKUP($A95,versenyek!GB:GD,3,FALSE),szabalyok!$A$16:$B$23,2,FALSE),0)</f>
        <v>0</v>
      </c>
      <c r="BH95" s="47">
        <f>versenyek!$GF$11*IFERROR(VLOOKUP(VLOOKUP($A95,versenyek!GE:GG,3,FALSE),szabalyok!$A$16:$B$23,2,FALSE),0)</f>
        <v>0</v>
      </c>
      <c r="BI95" s="47">
        <f>versenyek!$GI$11*IFERROR(VLOOKUP(VLOOKUP($A95,versenyek!GH:GJ,3,FALSE),szabalyok!$A$16:$B$23,2,FALSE),0)</f>
        <v>0</v>
      </c>
      <c r="BJ95" s="47">
        <f>versenyek!$GL$11*IFERROR(VLOOKUP(VLOOKUP($A95,versenyek!GK:GM,3,FALSE),szabalyok!$A$16:$B$23,2,FALSE),0)</f>
        <v>0</v>
      </c>
      <c r="BK95" s="47">
        <f>versenyek!$GO$11*IFERROR(VLOOKUP(VLOOKUP($A95,versenyek!GN:GP,3,FALSE),szabalyok!$A$16:$B$23,2,FALSE),0)</f>
        <v>0</v>
      </c>
      <c r="BL95" s="47">
        <f>versenyek!$GR$11*IFERROR(VLOOKUP(VLOOKUP($A95,versenyek!GQ:GS,3,FALSE),szabalyok!$A$16:$B$23,2,FALSE),0)</f>
        <v>0</v>
      </c>
      <c r="BM95" s="47">
        <f>versenyek!$GX$11*IFERROR(VLOOKUP(VLOOKUP($A95,versenyek!GW:GY,3,FALSE),szabalyok!$A$16:$B$23,2,FALSE),0)</f>
        <v>0</v>
      </c>
      <c r="BN95" s="47">
        <f>versenyek!$GX$11*IFERROR(VLOOKUP(VLOOKUP($A95,versenyek!GX:GZ,3,FALSE),szabalyok!$A$16:$B$23,2,FALSE),0)</f>
        <v>0</v>
      </c>
      <c r="BO95" s="47">
        <f>versenyek!$HD$11*IFERROR(VLOOKUP(VLOOKUP($A95,versenyek!HC:HE,3,FALSE),szabalyok!$A$16:$B$23,2,FALSE),0)</f>
        <v>0</v>
      </c>
      <c r="BP95" s="47">
        <f>versenyek!$HG$11*IFERROR(VLOOKUP(VLOOKUP($A95,versenyek!HF:HH,3,FALSE),szabalyok!$A$16:$B$23,2,FALSE),0)</f>
        <v>0</v>
      </c>
      <c r="BQ95" s="47">
        <f>versenyek!$HJ$11*IFERROR(VLOOKUP(VLOOKUP($A95,versenyek!HI:HK,3,FALSE),szabalyok!$A$16:$B$23,2,FALSE),0)</f>
        <v>0</v>
      </c>
      <c r="BR95" s="47">
        <f>versenyek!$HM$11*IFERROR(VLOOKUP(VLOOKUP($A95,versenyek!HL:HN,3,FALSE),szabalyok!$A$16:$B$23,2,FALSE),0)</f>
        <v>0</v>
      </c>
      <c r="BS95" s="47">
        <f>versenyek!$HP$11*IFERROR(VLOOKUP(VLOOKUP($A95,versenyek!HO:HQ,3,FALSE),szabalyok!$A$16:$B$23,2,FALSE),0)</f>
        <v>0</v>
      </c>
      <c r="BT95" s="47">
        <f>versenyek!$HS$11*IFERROR(VLOOKUP(VLOOKUP($A95,versenyek!HR:HT,3,FALSE),szabalyok!$A$16:$B$23,2,FALSE),0)</f>
        <v>0</v>
      </c>
      <c r="BU95" s="47">
        <f>versenyek!$HV$11*IFERROR(VLOOKUP(VLOOKUP($A95,versenyek!HU:HW,3,FALSE),szabalyok!$A$16:$B$23,2,FALSE),0)</f>
        <v>0</v>
      </c>
      <c r="BV95" s="47">
        <f>versenyek!$HY$11*IFERROR(VLOOKUP(VLOOKUP($A95,versenyek!HX:HZ,3,FALSE),szabalyok!$A$16:$B$23,2,FALSE),0)</f>
        <v>0</v>
      </c>
      <c r="BW95" s="47">
        <f>versenyek!$IB$11*IFERROR(VLOOKUP(VLOOKUP($A95,versenyek!IA:IC,3,FALSE),szabalyok!$A$16:$B$23,2,FALSE),0)</f>
        <v>0</v>
      </c>
      <c r="BX95" s="47">
        <f>versenyek!$IE$11*IFERROR(VLOOKUP(VLOOKUP($A95,versenyek!ID:IF,3,FALSE),szabalyok!$A$16:$B$23,2,FALSE),0)</f>
        <v>3.7596432015429126</v>
      </c>
      <c r="BY95" s="47">
        <f>versenyek!$IH$11*IFERROR(VLOOKUP(VLOOKUP($A95,versenyek!IG:II,3,FALSE),szabalyok!$A$16:$B$23,2,FALSE),0)</f>
        <v>0</v>
      </c>
      <c r="BZ95" s="47">
        <f>versenyek!$IK$11*IFERROR(VLOOKUP(VLOOKUP($A95,versenyek!IJ:IL,3,FALSE),szabalyok!$A$16:$B$23,2,FALSE),0)</f>
        <v>0</v>
      </c>
      <c r="CA95" s="47">
        <f>versenyek!$IN$11*IFERROR(VLOOKUP(VLOOKUP($A95,versenyek!IM:IO,3,FALSE),szabalyok!$A$16:$B$23,2,FALSE),0)</f>
        <v>0</v>
      </c>
      <c r="CB95" s="47">
        <f>versenyek!$IW$11*IFERROR(VLOOKUP(VLOOKUP($A95,versenyek!IV:IX,3,FALSE),szabalyok!$A$16:$B$23,2,FALSE),0)</f>
        <v>0</v>
      </c>
      <c r="CC95" s="47">
        <f>versenyek!$IZ$11*IFERROR(VLOOKUP(VLOOKUP($A95,versenyek!IY:JA,3,FALSE),szabalyok!$A$16:$B$23,2,FALSE),0)</f>
        <v>0</v>
      </c>
      <c r="CD95" s="47">
        <f>versenyek!$JC$11*IFERROR(VLOOKUP(VLOOKUP($A95,versenyek!JB:JD,3,FALSE),szabalyok!$A$16:$B$23,2,FALSE),0)</f>
        <v>0</v>
      </c>
      <c r="CE95" s="47">
        <f>versenyek!$JF$11*IFERROR(VLOOKUP(VLOOKUP($A95,versenyek!JE:JG,3,FALSE),szabalyok!$A$16:$B$23,2,FALSE),0)</f>
        <v>0</v>
      </c>
      <c r="CF95" s="47">
        <f>versenyek!$JI$11*IFERROR(VLOOKUP(VLOOKUP($A95,versenyek!JH:JJ,3,FALSE),szabalyok!$A$16:$B$23,2,FALSE),0)</f>
        <v>0</v>
      </c>
      <c r="CG95" s="47">
        <f>versenyek!$JL$11*IFERROR(VLOOKUP(VLOOKUP($A95,versenyek!JK:JM,3,FALSE),szabalyok!$A$16:$B$23,2,FALSE),0)</f>
        <v>0</v>
      </c>
      <c r="CH95" s="47">
        <f>versenyek!$JO$11*IFERROR(VLOOKUP(VLOOKUP($A95,versenyek!JN:JP,3,FALSE),szabalyok!$A$16:$B$23,2,FALSE),0)</f>
        <v>0</v>
      </c>
      <c r="CI95" s="47">
        <f>versenyek!$JR$11*IFERROR(VLOOKUP(VLOOKUP($A95,versenyek!JQ:JS,3,FALSE),szabalyok!$A$16:$B$23,2,FALSE),0)</f>
        <v>0</v>
      </c>
      <c r="CJ95" s="47">
        <f>versenyek!$JU$11*IFERROR(VLOOKUP(VLOOKUP($A95,versenyek!JT:JV,3,FALSE),szabalyok!$A$16:$B$23,2,FALSE),0)</f>
        <v>0</v>
      </c>
      <c r="CK95" s="47">
        <f>versenyek!$JR$11*IFERROR(VLOOKUP(VLOOKUP($A95,versenyek!JW:JY,3,FALSE),szabalyok!$A$16:$B$23,2,FALSE),0)</f>
        <v>0</v>
      </c>
      <c r="CL95" s="47">
        <f>versenyek!$KA$11*IFERROR(VLOOKUP(VLOOKUP($A95,versenyek!JZ:KB,3,FALSE),szabalyok!$A$16:$B$23,2,FALSE),0)</f>
        <v>0</v>
      </c>
      <c r="CM95" s="47">
        <f>versenyek!$KD$11*IFERROR(VLOOKUP(VLOOKUP($A95,versenyek!KC:KE,3,FALSE),szabalyok!$A$16:$B$23,2,FALSE),0)</f>
        <v>0</v>
      </c>
      <c r="CN95" s="47">
        <f>versenyek!$KG$11*IFERROR(VLOOKUP(VLOOKUP($A95,versenyek!KF:KH,3,FALSE),szabalyok!$A$16:$B$23,2,FALSE),0)</f>
        <v>0</v>
      </c>
      <c r="CO95" s="47">
        <f>versenyek!$KJ$11*IFERROR(VLOOKUP(VLOOKUP($A95,versenyek!KI:KK,3,FALSE),szabalyok!$A$16:$B$23,2,FALSE),0)</f>
        <v>0</v>
      </c>
      <c r="CP95" s="47">
        <f>versenyek!$KM$11*IFERROR(VLOOKUP(VLOOKUP($A95,versenyek!KL:KN,3,FALSE),szabalyok!$A$16:$B$23,2,FALSE),0)</f>
        <v>0</v>
      </c>
      <c r="CQ95" s="47">
        <f>versenyek!$KP$11*IFERROR(VLOOKUP(VLOOKUP($A95,versenyek!KO:KQ,3,FALSE),szabalyok!$A$16:$B$23,2,FALSE),0)</f>
        <v>0</v>
      </c>
      <c r="CR95" s="47">
        <f>versenyek!$KS$11*IFERROR(VLOOKUP(VLOOKUP($A95,versenyek!KR:KT,3,FALSE),szabalyok!$A$16:$B$23,2,FALSE),0)</f>
        <v>0</v>
      </c>
      <c r="CS95" s="47">
        <f>versenyek!$KV$11*IFERROR(VLOOKUP(VLOOKUP($A95,versenyek!KU:KW,3,FALSE),szabalyok!$A$16:$B$23,2,FALSE),0)</f>
        <v>0</v>
      </c>
      <c r="CT95" s="47">
        <f>versenyek!$KY$11*IFERROR(VLOOKUP(VLOOKUP($A95,versenyek!KX:KZ,3,FALSE),szabalyok!$A$16:$B$23,2,FALSE),0)</f>
        <v>0</v>
      </c>
      <c r="CU95" s="47">
        <f>versenyek!$LB$11*IFERROR(VLOOKUP(VLOOKUP($A95,versenyek!LA:LC,3,FALSE),szabalyok!$A$16:$B$23,2,FALSE),0)</f>
        <v>0</v>
      </c>
      <c r="CV95" s="47">
        <f>versenyek!$LE$11*IFERROR(VLOOKUP(VLOOKUP($A95,versenyek!LD:LF,3,FALSE),szabalyok!$A$16:$B$23,2,FALSE),0)</f>
        <v>0</v>
      </c>
      <c r="CW95" s="47">
        <f>versenyek!$LH$11*IFERROR(VLOOKUP(VLOOKUP($A95,versenyek!LG:LI,3,FALSE),szabalyok!$A$16:$B$23,2,FALSE),0)</f>
        <v>0</v>
      </c>
      <c r="CX95" s="47">
        <f>versenyek!$LK$11*IFERROR(VLOOKUP(VLOOKUP($A95,versenyek!LJ:LL,3,FALSE),szabalyok!$A$16:$B$23,2,FALSE),0)</f>
        <v>0</v>
      </c>
      <c r="CY95" s="47">
        <f>versenyek!$LN$11*IFERROR(VLOOKUP(VLOOKUP($A95,versenyek!LM:LO,3,FALSE),szabalyok!$A$16:$B$23,2,FALSE),0)</f>
        <v>0</v>
      </c>
      <c r="CZ95" s="47">
        <f>versenyek!$LQ$11*IFERROR(VLOOKUP(VLOOKUP($A95,versenyek!LP:LR,3,FALSE),szabalyok!$A$16:$B$23,2,FALSE),0)</f>
        <v>0</v>
      </c>
      <c r="DA95" s="47">
        <f>versenyek!$LT$11*IFERROR(VLOOKUP(VLOOKUP($A95,versenyek!LS:LU,3,FALSE),szabalyok!$A$16:$B$23,2,FALSE),0)</f>
        <v>0</v>
      </c>
      <c r="DB95" s="47">
        <f>versenyek!$LW$11*IFERROR(VLOOKUP(VLOOKUP($A95,versenyek!LV:LX,3,FALSE),szabalyok!$A$16:$B$23,2,FALSE),0)</f>
        <v>0</v>
      </c>
      <c r="DC95" s="47">
        <f>versenyek!$LZ$11*IFERROR(VLOOKUP(VLOOKUP($A95,versenyek!LY:MA,3,FALSE),szabalyok!$A$16:$B$23,2,FALSE),0)</f>
        <v>0</v>
      </c>
      <c r="DD95" s="47">
        <f>versenyek!$MC$11*IFERROR(VLOOKUP(VLOOKUP($A95,versenyek!MB:MD,3,FALSE),szabalyok!$A$16:$B$23,2,FALSE),0)</f>
        <v>0</v>
      </c>
      <c r="DE95" s="47">
        <f>versenyek!$ML$11*IFERROR(VLOOKUP(VLOOKUP($A95,versenyek!MK:MM,3,FALSE),szabalyok!$A$16:$B$23,2,FALSE),0)</f>
        <v>0</v>
      </c>
      <c r="DF95" s="47">
        <f>versenyek!$MO$11*IFERROR(VLOOKUP(VLOOKUP($A95,versenyek!MN:MP,3,FALSE),szabalyok!$A$16:$B$23,2,FALSE),0)</f>
        <v>0</v>
      </c>
      <c r="DG95" s="47">
        <f>versenyek!$MR$11*IFERROR(VLOOKUP(VLOOKUP($A95,versenyek!MQ:MS,3,FALSE),szabalyok!$A$16:$B$23,2,FALSE),0)</f>
        <v>0</v>
      </c>
      <c r="DH95" s="47">
        <f>versenyek!$MU$11*IFERROR(VLOOKUP(VLOOKUP($A95,versenyek!MT:MV,3,FALSE),szabalyok!$A$16:$B$23,2,FALSE),0)</f>
        <v>0</v>
      </c>
      <c r="DI95" s="47">
        <f>versenyek!$MX$11*IFERROR(VLOOKUP(VLOOKUP($A95,versenyek!MW:MY,3,FALSE),szabalyok!$A$16:$B$23,2,FALSE),0)</f>
        <v>0</v>
      </c>
      <c r="DJ95" s="47">
        <f>versenyek!$NA$11*IFERROR(VLOOKUP(VLOOKUP($A95,versenyek!MZ:NB,3,FALSE),szabalyok!$A$16:$B$23,2,FALSE),0)</f>
        <v>0</v>
      </c>
      <c r="DK95" s="47">
        <f>versenyek!$ND$11*IFERROR(VLOOKUP(VLOOKUP($A95,versenyek!NC:NE,3,FALSE),szabalyok!$A$16:$B$23,2,FALSE),0)</f>
        <v>0</v>
      </c>
      <c r="DL95" s="47">
        <f>versenyek!$NG$11*IFERROR(VLOOKUP(VLOOKUP($A95,versenyek!NF:NH,3,FALSE),szabalyok!$A$16:$B$23,2,FALSE),0)</f>
        <v>0</v>
      </c>
      <c r="DM95" s="47">
        <f>versenyek!$NJ$11*IFERROR(VLOOKUP(VLOOKUP($A95,versenyek!NI:NK,3,FALSE),szabalyok!$A$16:$B$23,2,FALSE),0)</f>
        <v>0</v>
      </c>
      <c r="DN95" s="47">
        <f>versenyek!$NM$11*IFERROR(VLOOKUP(VLOOKUP($A95,versenyek!NL:NN,3,FALSE),szabalyok!$A$16:$B$23,2,FALSE),0)</f>
        <v>0</v>
      </c>
      <c r="DO95" s="47">
        <f>versenyek!$NP$11*IFERROR(VLOOKUP(VLOOKUP($A95,versenyek!NO:NQ,3,FALSE),szabalyok!$A$16:$B$23,2,FALSE),0)</f>
        <v>0</v>
      </c>
      <c r="DP95" s="47">
        <f>versenyek!$NS$11*IFERROR(VLOOKUP(VLOOKUP($A95,versenyek!NR:NT,3,FALSE),szabalyok!$A$16:$B$23,2,FALSE),0)</f>
        <v>0</v>
      </c>
      <c r="DQ95" s="47">
        <f>versenyek!$NV$11*IFERROR(VLOOKUP(VLOOKUP($A95,versenyek!NU:NW,3,FALSE),szabalyok!$A$16:$B$23,2,FALSE),0)</f>
        <v>0</v>
      </c>
      <c r="DR95" s="47">
        <f>versenyek!$NY$11*IFERROR(VLOOKUP(VLOOKUP($A95,versenyek!NX:NZ,3,FALSE),szabalyok!$A$16:$B$23,2,FALSE),0)</f>
        <v>0</v>
      </c>
      <c r="DS95" s="47">
        <f>versenyek!$OB$11*IFERROR(VLOOKUP(VLOOKUP($A95,versenyek!OA:OC,3,FALSE),szabalyok!$A$16:$B$23,2,FALSE),0)</f>
        <v>0</v>
      </c>
      <c r="DT95" s="47">
        <f>versenyek!$OE$11*IFERROR(VLOOKUP(VLOOKUP($A95,versenyek!OD:OF,3,FALSE),szabalyok!$A$16:$B$23,2,FALSE),0)</f>
        <v>0</v>
      </c>
      <c r="DU95" s="47">
        <f>versenyek!$OH$11*IFERROR(VLOOKUP(VLOOKUP($A95,versenyek!OG:OI,3,FALSE),szabalyok!$A$16:$B$23,2,FALSE),0)</f>
        <v>0</v>
      </c>
      <c r="DV95" s="47">
        <f>versenyek!$OK$11*IFERROR(VLOOKUP(VLOOKUP($A95,versenyek!OJ:OL,3,FALSE),szabalyok!$A$16:$B$23,2,FALSE),0)</f>
        <v>0</v>
      </c>
      <c r="DW95" s="47">
        <f>versenyek!$ON$11*IFERROR(VLOOKUP(VLOOKUP($A95,versenyek!OM:OO,3,FALSE),szabalyok!$A$16:$B$23,2,FALSE),0)</f>
        <v>0</v>
      </c>
      <c r="DX95" s="47">
        <f>versenyek!$OQ$11*IFERROR(VLOOKUP(VLOOKUP($A95,versenyek!OP:OR,3,FALSE),szabalyok!$A$16:$B$23,2,FALSE),0)</f>
        <v>0</v>
      </c>
      <c r="DY95" s="47">
        <f>versenyek!$OT$11*IFERROR(VLOOKUP(VLOOKUP($A95,versenyek!OS:OU,3,FALSE),szabalyok!$A$16:$B$23,2,FALSE),0)</f>
        <v>0</v>
      </c>
      <c r="DZ95" s="47">
        <f>versenyek!$OW$11*IFERROR(VLOOKUP(VLOOKUP($A95,versenyek!OV:OX,3,FALSE),szabalyok!$A$16:$B$23,2,FALSE),0)</f>
        <v>0</v>
      </c>
      <c r="EA95" s="47">
        <f>versenyek!$OZ$11*IFERROR(VLOOKUP(VLOOKUP($A95,versenyek!OY:PA,3,FALSE),szabalyok!$A$16:$B$23,2,FALSE),0)</f>
        <v>0</v>
      </c>
      <c r="EB95" s="47">
        <f>versenyek!$PC$11*IFERROR(VLOOKUP(VLOOKUP($A95,versenyek!PB:PD,3,FALSE),szabalyok!$A$16:$B$23,2,FALSE),0)</f>
        <v>0</v>
      </c>
      <c r="EC95" s="47">
        <f>versenyek!$PF$11*IFERROR(VLOOKUP(VLOOKUP($A95,versenyek!PE:PG,3,FALSE),szabalyok!$A$16:$B$23,2,FALSE),0)</f>
        <v>0</v>
      </c>
      <c r="ED95" s="47">
        <f>versenyek!$PI$11*IFERROR(VLOOKUP(VLOOKUP($A95,versenyek!PH:PJ,3,FALSE),szabalyok!$A$16:$B$23,2,FALSE),0)</f>
        <v>0</v>
      </c>
      <c r="EE95" s="47">
        <f>versenyek!$PL$11*IFERROR(VLOOKUP(VLOOKUP($A95,versenyek!PK:PM,3,FALSE),szabalyok!$A$16:$B$23,2,FALSE),0)</f>
        <v>0</v>
      </c>
      <c r="EF95" s="47">
        <f>versenyek!$PO$11*IFERROR(VLOOKUP(VLOOKUP($A95,versenyek!PN:PP,3,FALSE),szabalyok!$A$16:$B$23,2,FALSE),0)</f>
        <v>0</v>
      </c>
      <c r="EG95" s="47">
        <f>versenyek!$PR$11*IFERROR(VLOOKUP(VLOOKUP($A95,versenyek!PQ:PS,3,FALSE),szabalyok!$A$16:$B$23,2,FALSE),0)</f>
        <v>0</v>
      </c>
      <c r="EH95" s="47">
        <f>versenyek!$PU$11*IFERROR(VLOOKUP(VLOOKUP($A95,versenyek!PT:PV,3,FALSE),szabalyok!$A$16:$B$23,2,FALSE),0)</f>
        <v>0</v>
      </c>
      <c r="EI95" s="47">
        <f>versenyek!$PX$11*IFERROR(VLOOKUP(VLOOKUP($A95,versenyek!PW:PY,3,FALSE),szabalyok!$A$16:$B$23,2,FALSE),0)</f>
        <v>0</v>
      </c>
      <c r="EJ95" s="47">
        <f>versenyek!$QA$11*IFERROR(VLOOKUP(VLOOKUP($A95,versenyek!PZ:QB,3,FALSE),szabalyok!$A$16:$B$23,2,FALSE),0)</f>
        <v>0</v>
      </c>
      <c r="EK95" s="47">
        <f>versenyek!$QD$11*IFERROR(VLOOKUP(VLOOKUP($A95,versenyek!QC:QE,3,FALSE),szabalyok!$A$16:$B$23,2,FALSE),0)</f>
        <v>0</v>
      </c>
      <c r="EL95" s="47">
        <f>versenyek!$QG$11*IFERROR(VLOOKUP(VLOOKUP($A95,versenyek!QF:QH,3,FALSE),szabalyok!$A$16:$B$23,2,FALSE),0)</f>
        <v>0</v>
      </c>
      <c r="EM95" s="47">
        <f>versenyek!$QJ$11*IFERROR(VLOOKUP(VLOOKUP($A95,versenyek!QI:QK,3,FALSE),szabalyok!$A$16:$B$23,2,FALSE),0)</f>
        <v>0</v>
      </c>
      <c r="EN95" s="47">
        <f>versenyek!$QM$11*IFERROR(VLOOKUP(VLOOKUP($A95,versenyek!QL:QN,3,FALSE),szabalyok!$A$16:$B$23,2,FALSE),0)</f>
        <v>0</v>
      </c>
      <c r="EO95" s="47">
        <f>versenyek!$QP$11*IFERROR(VLOOKUP(VLOOKUP($A95,versenyek!QO:QQ,3,FALSE),szabalyok!$A$16:$B$23,2,FALSE),0)</f>
        <v>0</v>
      </c>
      <c r="EP95" s="47">
        <f>versenyek!$QS$11*IFERROR(VLOOKUP(VLOOKUP($A95,versenyek!QR:QT,3,FALSE),szabalyok!$A$16:$B$23,2,FALSE),0)</f>
        <v>0</v>
      </c>
      <c r="EQ95" s="47">
        <f>versenyek!$QV$11*IFERROR(VLOOKUP(VLOOKUP($A95,versenyek!QU:QW,3,FALSE),szabalyok!$A$16:$B$23,2,FALSE),0)</f>
        <v>0</v>
      </c>
      <c r="ER95" s="47">
        <f>versenyek!$RE$11*IFERROR(VLOOKUP(VLOOKUP($A95,versenyek!RD:RF,3,FALSE),szabalyok!$A$16:$B$23,2,FALSE),0)</f>
        <v>0</v>
      </c>
      <c r="ES95" s="47">
        <f>versenyek!$RH$11*IFERROR(VLOOKUP(VLOOKUP($A95,versenyek!RG:RI,3,FALSE),szabalyok!$A$16:$B$23,2,FALSE),0)</f>
        <v>0</v>
      </c>
      <c r="ET95" s="47">
        <f>versenyek!$RK$11*IFERROR(VLOOKUP(VLOOKUP($A95,versenyek!RJ:RL,3,FALSE),szabalyok!$A$16:$B$23,2,FALSE),0)</f>
        <v>0</v>
      </c>
      <c r="EU95" s="47">
        <f>versenyek!$RN$11*IFERROR(VLOOKUP(VLOOKUP($A95,versenyek!RM:RO,3,FALSE),szabalyok!$A$16:$B$23,2,FALSE),0)</f>
        <v>0</v>
      </c>
      <c r="EV95" s="47">
        <f>versenyek!$RQ$11*IFERROR(VLOOKUP(VLOOKUP($A95,versenyek!RP:RR,3,FALSE),szabalyok!$A$16:$B$23,2,FALSE),0)</f>
        <v>0</v>
      </c>
      <c r="EW95" s="47">
        <f>versenyek!$RT$11*IFERROR(VLOOKUP(VLOOKUP($A95,versenyek!RS:RU,3,FALSE),szabalyok!$A$16:$B$23,2,FALSE),0)</f>
        <v>0</v>
      </c>
      <c r="EX95" s="47">
        <f>versenyek!$RW$11*IFERROR(VLOOKUP(VLOOKUP($A95,versenyek!RV:RX,3,FALSE),szabalyok!$A$16:$B$23,2,FALSE),0)</f>
        <v>0</v>
      </c>
      <c r="EY95" s="47">
        <f>versenyek!$RZ$11*IFERROR(VLOOKUP(VLOOKUP($A95,versenyek!RY:SA,3,FALSE),szabalyok!$A$16:$B$23,2,FALSE),0)</f>
        <v>0</v>
      </c>
      <c r="EZ95" s="47">
        <f>versenyek!$SC$11*IFERROR(VLOOKUP(VLOOKUP($A95,versenyek!SB:SD,3,FALSE),szabalyok!$A$16:$B$23,2,FALSE),0)</f>
        <v>0</v>
      </c>
      <c r="FA95" s="47">
        <f>versenyek!$SF$11*IFERROR(VLOOKUP(VLOOKUP($A95,versenyek!SE:SG,3,FALSE),szabalyok!$A$16:$B$23,2,FALSE),0)</f>
        <v>0</v>
      </c>
      <c r="FB95" s="47">
        <f>versenyek!$SI$11*IFERROR(VLOOKUP(VLOOKUP($A95,versenyek!SH:SJ,3,FALSE),szabalyok!$A$16:$B$23,2,FALSE),0)</f>
        <v>0</v>
      </c>
      <c r="FC95" s="47">
        <f>versenyek!$SL$11*IFERROR(VLOOKUP(VLOOKUP($A95,versenyek!SK:SM,3,FALSE),szabalyok!$A$16:$B$23,2,FALSE),0)</f>
        <v>0</v>
      </c>
      <c r="FD95" s="47">
        <f>versenyek!$SO$11*IFERROR(VLOOKUP(VLOOKUP($A95,versenyek!SN:SP,3,FALSE),szabalyok!$A$16:$B$23,2,FALSE),0)</f>
        <v>0</v>
      </c>
      <c r="FE95" s="47">
        <f>versenyek!$SR$11*IFERROR(VLOOKUP(VLOOKUP($A95,versenyek!SQ:SS,3,FALSE),szabalyok!$A$16:$B$23,2,FALSE),0)</f>
        <v>0</v>
      </c>
      <c r="FF95" s="47">
        <f>versenyek!$SU$11*IFERROR(VLOOKUP(VLOOKUP($A95,versenyek!ST:SV,3,FALSE),szabalyok!$A$16:$B$23,2,FALSE),0)</f>
        <v>0</v>
      </c>
      <c r="FG95" s="47">
        <f>versenyek!$SX$11*IFERROR(VLOOKUP(VLOOKUP($A95,versenyek!SW:SY,3,FALSE),szabalyok!$A$16:$B$23,2,FALSE),0)</f>
        <v>0</v>
      </c>
      <c r="FH95" s="47">
        <f>versenyek!$TA$11*IFERROR(VLOOKUP(VLOOKUP($A95,versenyek!SZ:TB,3,FALSE),szabalyok!$A$16:$B$23,2,FALSE),0)</f>
        <v>0</v>
      </c>
      <c r="FI95" s="47">
        <f>versenyek!$TD$11*IFERROR(VLOOKUP(VLOOKUP($A95,versenyek!TC:TE,3,FALSE),szabalyok!$A$16:$B$23,2,FALSE),0)</f>
        <v>0</v>
      </c>
      <c r="FJ95" s="47">
        <f>versenyek!$TG$11*IFERROR(VLOOKUP(VLOOKUP($A95,versenyek!TF:TH,3,FALSE),szabalyok!$A$16:$B$23,2,FALSE),0)</f>
        <v>0</v>
      </c>
      <c r="FK95" s="47">
        <f>versenyek!$TJ$11*IFERROR(VLOOKUP(VLOOKUP($A95,versenyek!TI:TK,3,FALSE),szabalyok!$A$16:$B$23,2,FALSE),0)</f>
        <v>0</v>
      </c>
      <c r="FL95" s="47">
        <f>versenyek!$TM$11*IFERROR(VLOOKUP(VLOOKUP($A95,versenyek!TL:TN,3,FALSE),szabalyok!$A$16:$B$23,2,FALSE),0)</f>
        <v>0</v>
      </c>
      <c r="FM95" s="47">
        <f>versenyek!$TP$11*IFERROR(VLOOKUP(VLOOKUP($A95,versenyek!TO:TQ,3,FALSE),szabalyok!$A$16:$B$23,2,FALSE),0)</f>
        <v>0</v>
      </c>
      <c r="FN95" s="47">
        <f>versenyek!$TS$11*IFERROR(VLOOKUP(VLOOKUP($A95,versenyek!TR:TT,3,FALSE),szabalyok!$A$16:$B$23,2,FALSE),0)</f>
        <v>0</v>
      </c>
      <c r="FO95" s="47"/>
      <c r="FP95" s="235">
        <f t="shared" si="2"/>
        <v>0</v>
      </c>
    </row>
    <row r="96" spans="1:172">
      <c r="A96" s="1" t="s">
        <v>1368</v>
      </c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>
        <v>0</v>
      </c>
      <c r="N96" s="47">
        <v>0</v>
      </c>
      <c r="O96" s="47">
        <v>0</v>
      </c>
      <c r="P96" s="47">
        <v>0</v>
      </c>
      <c r="Q96" s="47">
        <v>0</v>
      </c>
      <c r="R96" s="47">
        <f>versenyek!$BD$11*IFERROR(VLOOKUP(VLOOKUP($A96,versenyek!BC:BE,3,FALSE),szabalyok!$A$16:$B$23,2,FALSE),0)</f>
        <v>0</v>
      </c>
      <c r="S96" s="47">
        <f>versenyek!$BG$11*IFERROR(VLOOKUP(VLOOKUP($A96,versenyek!BF:BH,3,FALSE),szabalyok!$A$16:$B$23,2,FALSE),0)</f>
        <v>0</v>
      </c>
      <c r="T96" s="47">
        <f>versenyek!$BJ$11*IFERROR(VLOOKUP(VLOOKUP($A96,versenyek!BI:BK,3,FALSE),szabalyok!$A$16:$B$23,2,FALSE),0)</f>
        <v>0</v>
      </c>
      <c r="U96" s="47">
        <f>versenyek!$BM$11*IFERROR(VLOOKUP(VLOOKUP($A96,versenyek!BL:BN,3,FALSE),szabalyok!$A$16:$B$23,2,FALSE),0)</f>
        <v>0</v>
      </c>
      <c r="V96" s="47">
        <f>versenyek!$BP$11*IFERROR(VLOOKUP(VLOOKUP($A96,versenyek!BO:BQ,3,FALSE),szabalyok!$A$16:$B$23,2,FALSE),0)</f>
        <v>0</v>
      </c>
      <c r="W96" s="47">
        <f>versenyek!$BS$11*IFERROR(VLOOKUP(VLOOKUP($A96,versenyek!BR:BT,3,FALSE),szabalyok!$A$16:$B$23,2,FALSE),0)</f>
        <v>0</v>
      </c>
      <c r="X96" s="47">
        <f>versenyek!$BV$11*IFERROR(VLOOKUP(VLOOKUP($A96,versenyek!BU:BW,3,FALSE),szabalyok!$A$16:$B$23,2,FALSE),0)</f>
        <v>0</v>
      </c>
      <c r="Y96" s="47">
        <f>versenyek!$BY$11*IFERROR(VLOOKUP(VLOOKUP($A96,versenyek!BX:BZ,3,FALSE),szabalyok!$A$16:$B$23,2,FALSE),0)</f>
        <v>0</v>
      </c>
      <c r="Z96" s="47">
        <f>versenyek!$CB$11*IFERROR(VLOOKUP(VLOOKUP($A96,versenyek!CA:CC,3,FALSE),szabalyok!$A$16:$B$23,2,FALSE),0)</f>
        <v>0</v>
      </c>
      <c r="AA96" s="47">
        <f>versenyek!$CE$11*IFERROR(VLOOKUP(VLOOKUP($A96,versenyek!CD:CF,3,FALSE),szabalyok!$A$16:$B$23,2,FALSE),0)</f>
        <v>0</v>
      </c>
      <c r="AB96" s="47">
        <f>versenyek!$CH$11*IFERROR(VLOOKUP(VLOOKUP($A96,versenyek!CG:CI,3,FALSE),szabalyok!$A$16:$B$23,2,FALSE),0)</f>
        <v>0</v>
      </c>
      <c r="AC96" s="47">
        <f>versenyek!$CK$11*IFERROR(VLOOKUP(VLOOKUP($A96,versenyek!CJ:CL,3,FALSE),szabalyok!$A$16:$B$23,2,FALSE),0)</f>
        <v>0</v>
      </c>
      <c r="AD96" s="47">
        <f>versenyek!$CN$11*IFERROR(VLOOKUP(VLOOKUP($A96,versenyek!CM:CO,3,FALSE),szabalyok!$A$16:$B$23,2,FALSE),0)</f>
        <v>0</v>
      </c>
      <c r="AE96" s="47">
        <f>versenyek!$CQ$11*IFERROR(VLOOKUP(VLOOKUP($A96,versenyek!CP:CR,3,FALSE),szabalyok!$A$16:$B$23,2,FALSE),0)</f>
        <v>0</v>
      </c>
      <c r="AF96" s="47">
        <f>versenyek!$CT$11*IFERROR(VLOOKUP(VLOOKUP($A96,versenyek!CS:CU,3,FALSE),szabalyok!$A$16:$B$23,2,FALSE),0)</f>
        <v>0</v>
      </c>
      <c r="AG96" s="47">
        <f>versenyek!$CW$11*IFERROR(VLOOKUP(VLOOKUP($A96,versenyek!CV:CX,3,FALSE),szabalyok!$A$16:$B$23,2,FALSE),0)</f>
        <v>0</v>
      </c>
      <c r="AH96" s="47">
        <f>versenyek!$CZ$11*IFERROR(VLOOKUP(VLOOKUP($A96,versenyek!CY:DA,3,FALSE),szabalyok!$A$16:$B$23,2,FALSE),0)</f>
        <v>0</v>
      </c>
      <c r="AI96" s="47">
        <f>versenyek!$DC$11*IFERROR(VLOOKUP(VLOOKUP($A96,versenyek!DB:DD,3,FALSE),szabalyok!$A$16:$B$23,2,FALSE),0)</f>
        <v>0</v>
      </c>
      <c r="AJ96" s="47">
        <f>versenyek!$DF$11*IFERROR(VLOOKUP(VLOOKUP($A96,versenyek!DE:DG,3,FALSE),szabalyok!$A$16:$B$23,2,FALSE),0)</f>
        <v>0</v>
      </c>
      <c r="AK96" s="47">
        <f>versenyek!$DI$11*IFERROR(VLOOKUP(VLOOKUP($A96,versenyek!DH:DJ,3,FALSE),szabalyok!$A$16:$B$23,2,FALSE),0)</f>
        <v>0</v>
      </c>
      <c r="AL96" s="47">
        <f>versenyek!$DL$11*IFERROR(VLOOKUP(VLOOKUP($A96,versenyek!DK:DM,3,FALSE),szabalyok!$A$16:$B$23,2,FALSE),0)</f>
        <v>0</v>
      </c>
      <c r="AM96" s="47">
        <f>versenyek!$DR$11*IFERROR(VLOOKUP(VLOOKUP($A96,versenyek!DQ:DS,3,FALSE),szabalyok!$A$16:$B$23,2,FALSE),0)</f>
        <v>0</v>
      </c>
      <c r="AN96" s="47">
        <f>versenyek!$DU$11*IFERROR(VLOOKUP(VLOOKUP($A96,versenyek!DT:DV,3,FALSE),szabalyok!$A$16:$B$23,2,FALSE),0)</f>
        <v>0</v>
      </c>
      <c r="AO96" s="47">
        <f>versenyek!$DO$11*IFERROR(VLOOKUP(VLOOKUP($A96,versenyek!DN:DP,3,FALSE),szabalyok!$A$16:$B$23,2,FALSE),0)</f>
        <v>0</v>
      </c>
      <c r="AP96" s="47">
        <f>versenyek!$DX$11*IFERROR(VLOOKUP(VLOOKUP($A96,versenyek!DW:DY,3,FALSE),szabalyok!$A$16:$B$23,2,FALSE),0)</f>
        <v>0</v>
      </c>
      <c r="AQ96" s="47" t="e">
        <f>versenyek!$EA$11*IFERROR(VLOOKUP(VLOOKUP($A96,versenyek!DZ:EB,3,FALSE),szabalyok!$A$16:$B$23,2,FALSE),0)</f>
        <v>#DIV/0!</v>
      </c>
      <c r="AR96" s="47" t="e">
        <f>versenyek!$ED$11*IFERROR(VLOOKUP(VLOOKUP($A96,versenyek!EC:EE,3,FALSE),szabalyok!$A$16:$B$23,2,FALSE),0)</f>
        <v>#DIV/0!</v>
      </c>
      <c r="AS96" s="47">
        <f>versenyek!$EG$11*IFERROR(VLOOKUP(VLOOKUP($A96,versenyek!EF:EH,3,FALSE),szabalyok!$A$16:$B$23,2,FALSE),0)</f>
        <v>0</v>
      </c>
      <c r="AT96" s="47">
        <f>versenyek!$EJ$11*IFERROR(VLOOKUP(VLOOKUP($A96,versenyek!EI:EK,3,FALSE),szabalyok!$A$16:$B$23,2,FALSE),0)</f>
        <v>0</v>
      </c>
      <c r="AU96" s="47">
        <f>versenyek!$EM$11*IFERROR(VLOOKUP(VLOOKUP($A96,versenyek!EL:EN,3,FALSE),szabalyok!$A$16:$B$23,2,FALSE),0)</f>
        <v>0</v>
      </c>
      <c r="AV96" s="47">
        <f>versenyek!$EP$11*IFERROR(VLOOKUP(VLOOKUP($A96,versenyek!EO:EQ,3,FALSE),szabalyok!$A$16:$B$23,2,FALSE),0)</f>
        <v>0</v>
      </c>
      <c r="AW96" s="47">
        <f>versenyek!$EY$11*IFERROR(VLOOKUP(VLOOKUP($A96,versenyek!EX:EZ,3,FALSE),szabalyok!$A$16:$B$23,2,FALSE),0)</f>
        <v>0</v>
      </c>
      <c r="AX96" s="47">
        <f>versenyek!$FB$11*IFERROR(VLOOKUP(VLOOKUP($A96,versenyek!FA:FC,3,FALSE),szabalyok!$A$16:$B$23,2,FALSE),0)</f>
        <v>0</v>
      </c>
      <c r="AY96" s="47">
        <f>versenyek!$FE$11*IFERROR(VLOOKUP(VLOOKUP($A96,versenyek!FD:FF,3,FALSE),szabalyok!$A$16:$B$23,2,FALSE),0)</f>
        <v>0</v>
      </c>
      <c r="AZ96" s="47">
        <f>versenyek!$FH$11*IFERROR(VLOOKUP(VLOOKUP($A96,versenyek!FG:FI,3,FALSE),szabalyok!$A$16:$B$23,2,FALSE),0)</f>
        <v>0</v>
      </c>
      <c r="BA96" s="47">
        <f>versenyek!$FK$11*IFERROR(VLOOKUP(VLOOKUP($A96,versenyek!FJ:FL,3,FALSE),szabalyok!$A$16:$B$23,2,FALSE),0)</f>
        <v>0</v>
      </c>
      <c r="BB96" s="47">
        <f>versenyek!$FN$11*IFERROR(VLOOKUP(VLOOKUP($A96,versenyek!FM:FO,3,FALSE),szabalyok!$A$16:$B$23,2,FALSE),0)</f>
        <v>0</v>
      </c>
      <c r="BC96" s="47">
        <f>versenyek!$FQ$11*IFERROR(VLOOKUP(VLOOKUP($A96,versenyek!FP:FR,3,FALSE),szabalyok!$A$16:$B$23,2,FALSE),0)</f>
        <v>0</v>
      </c>
      <c r="BD96" s="47">
        <f>versenyek!$FT$11*IFERROR(VLOOKUP(VLOOKUP($A96,versenyek!FS:FU,3,FALSE),szabalyok!$A$16:$B$23,2,FALSE),0)</f>
        <v>0</v>
      </c>
      <c r="BE96" s="47">
        <f>versenyek!$FW$11*IFERROR(VLOOKUP(VLOOKUP($A96,versenyek!FV:FX,3,FALSE),szabalyok!$A$16:$B$23,2,FALSE),0)</f>
        <v>0</v>
      </c>
      <c r="BF96" s="47">
        <f>versenyek!$FZ$11*IFERROR(VLOOKUP(VLOOKUP($A96,versenyek!FY:GA,3,FALSE),szabalyok!$A$16:$B$23,2,FALSE),0)</f>
        <v>0</v>
      </c>
      <c r="BG96" s="47">
        <f>versenyek!$GC$11*IFERROR(VLOOKUP(VLOOKUP($A96,versenyek!GB:GD,3,FALSE),szabalyok!$A$16:$B$23,2,FALSE),0)</f>
        <v>0</v>
      </c>
      <c r="BH96" s="47">
        <f>versenyek!$GF$11*IFERROR(VLOOKUP(VLOOKUP($A96,versenyek!GE:GG,3,FALSE),szabalyok!$A$16:$B$23,2,FALSE),0)</f>
        <v>0</v>
      </c>
      <c r="BI96" s="47">
        <f>versenyek!$GI$11*IFERROR(VLOOKUP(VLOOKUP($A96,versenyek!GH:GJ,3,FALSE),szabalyok!$A$16:$B$23,2,FALSE),0)</f>
        <v>0</v>
      </c>
      <c r="BJ96" s="47">
        <f>versenyek!$GL$11*IFERROR(VLOOKUP(VLOOKUP($A96,versenyek!GK:GM,3,FALSE),szabalyok!$A$16:$B$23,2,FALSE),0)</f>
        <v>0</v>
      </c>
      <c r="BK96" s="47">
        <f>versenyek!$GO$11*IFERROR(VLOOKUP(VLOOKUP($A96,versenyek!GN:GP,3,FALSE),szabalyok!$A$16:$B$23,2,FALSE),0)</f>
        <v>0</v>
      </c>
      <c r="BL96" s="47">
        <f>versenyek!$GR$11*IFERROR(VLOOKUP(VLOOKUP($A96,versenyek!GQ:GS,3,FALSE),szabalyok!$A$16:$B$23,2,FALSE),0)</f>
        <v>0</v>
      </c>
      <c r="BM96" s="47">
        <f>versenyek!$GX$11*IFERROR(VLOOKUP(VLOOKUP($A96,versenyek!GW:GY,3,FALSE),szabalyok!$A$16:$B$23,2,FALSE),0)</f>
        <v>0</v>
      </c>
      <c r="BN96" s="47">
        <f>versenyek!$GX$11*IFERROR(VLOOKUP(VLOOKUP($A96,versenyek!GX:GZ,3,FALSE),szabalyok!$A$16:$B$23,2,FALSE),0)</f>
        <v>0</v>
      </c>
      <c r="BO96" s="47">
        <f>versenyek!$HD$11*IFERROR(VLOOKUP(VLOOKUP($A96,versenyek!HC:HE,3,FALSE),szabalyok!$A$16:$B$23,2,FALSE),0)</f>
        <v>0</v>
      </c>
      <c r="BP96" s="47">
        <f>versenyek!$HG$11*IFERROR(VLOOKUP(VLOOKUP($A96,versenyek!HF:HH,3,FALSE),szabalyok!$A$16:$B$23,2,FALSE),0)</f>
        <v>0</v>
      </c>
      <c r="BQ96" s="47">
        <f>versenyek!$HJ$11*IFERROR(VLOOKUP(VLOOKUP($A96,versenyek!HI:HK,3,FALSE),szabalyok!$A$16:$B$23,2,FALSE),0)</f>
        <v>0</v>
      </c>
      <c r="BR96" s="47">
        <f>versenyek!$HM$11*IFERROR(VLOOKUP(VLOOKUP($A96,versenyek!HL:HN,3,FALSE),szabalyok!$A$16:$B$23,2,FALSE),0)</f>
        <v>0</v>
      </c>
      <c r="BS96" s="47">
        <f>versenyek!$HP$11*IFERROR(VLOOKUP(VLOOKUP($A96,versenyek!HO:HQ,3,FALSE),szabalyok!$A$16:$B$23,2,FALSE),0)</f>
        <v>0</v>
      </c>
      <c r="BT96" s="47">
        <f>versenyek!$HS$11*IFERROR(VLOOKUP(VLOOKUP($A96,versenyek!HR:HT,3,FALSE),szabalyok!$A$16:$B$23,2,FALSE),0)</f>
        <v>0</v>
      </c>
      <c r="BU96" s="47">
        <f>versenyek!$HV$11*IFERROR(VLOOKUP(VLOOKUP($A96,versenyek!HU:HW,3,FALSE),szabalyok!$A$16:$B$23,2,FALSE),0)</f>
        <v>0</v>
      </c>
      <c r="BV96" s="47">
        <f>versenyek!$HY$11*IFERROR(VLOOKUP(VLOOKUP($A96,versenyek!HX:HZ,3,FALSE),szabalyok!$A$16:$B$23,2,FALSE),0)</f>
        <v>0</v>
      </c>
      <c r="BW96" s="47">
        <f>versenyek!$IB$11*IFERROR(VLOOKUP(VLOOKUP($A96,versenyek!IA:IC,3,FALSE),szabalyok!$A$16:$B$23,2,FALSE),0)</f>
        <v>13.23651060898818</v>
      </c>
      <c r="BX96" s="47">
        <f>versenyek!$IE$11*IFERROR(VLOOKUP(VLOOKUP($A96,versenyek!ID:IF,3,FALSE),szabalyok!$A$16:$B$23,2,FALSE),0)</f>
        <v>0</v>
      </c>
      <c r="BY96" s="47">
        <f>versenyek!$IH$11*IFERROR(VLOOKUP(VLOOKUP($A96,versenyek!IG:II,3,FALSE),szabalyok!$A$16:$B$23,2,FALSE),0)</f>
        <v>0</v>
      </c>
      <c r="BZ96" s="47">
        <f>versenyek!$IK$11*IFERROR(VLOOKUP(VLOOKUP($A96,versenyek!IJ:IL,3,FALSE),szabalyok!$A$16:$B$23,2,FALSE),0)</f>
        <v>0</v>
      </c>
      <c r="CA96" s="47">
        <f>versenyek!$IN$11*IFERROR(VLOOKUP(VLOOKUP($A96,versenyek!IM:IO,3,FALSE),szabalyok!$A$16:$B$23,2,FALSE),0)</f>
        <v>0</v>
      </c>
      <c r="CB96" s="47">
        <f>versenyek!$IW$11*IFERROR(VLOOKUP(VLOOKUP($A96,versenyek!IV:IX,3,FALSE),szabalyok!$A$16:$B$23,2,FALSE),0)</f>
        <v>0</v>
      </c>
      <c r="CC96" s="47">
        <f>versenyek!$IZ$11*IFERROR(VLOOKUP(VLOOKUP($A96,versenyek!IY:JA,3,FALSE),szabalyok!$A$16:$B$23,2,FALSE),0)</f>
        <v>0</v>
      </c>
      <c r="CD96" s="47">
        <f>versenyek!$JC$11*IFERROR(VLOOKUP(VLOOKUP($A96,versenyek!JB:JD,3,FALSE),szabalyok!$A$16:$B$23,2,FALSE),0)</f>
        <v>0</v>
      </c>
      <c r="CE96" s="47">
        <f>versenyek!$JF$11*IFERROR(VLOOKUP(VLOOKUP($A96,versenyek!JE:JG,3,FALSE),szabalyok!$A$16:$B$23,2,FALSE),0)</f>
        <v>0</v>
      </c>
      <c r="CF96" s="47">
        <f>versenyek!$JI$11*IFERROR(VLOOKUP(VLOOKUP($A96,versenyek!JH:JJ,3,FALSE),szabalyok!$A$16:$B$23,2,FALSE),0)</f>
        <v>0</v>
      </c>
      <c r="CG96" s="47">
        <f>versenyek!$JL$11*IFERROR(VLOOKUP(VLOOKUP($A96,versenyek!JK:JM,3,FALSE),szabalyok!$A$16:$B$23,2,FALSE),0)</f>
        <v>0</v>
      </c>
      <c r="CH96" s="47">
        <f>versenyek!$JO$11*IFERROR(VLOOKUP(VLOOKUP($A96,versenyek!JN:JP,3,FALSE),szabalyok!$A$16:$B$23,2,FALSE),0)</f>
        <v>0</v>
      </c>
      <c r="CI96" s="47">
        <f>versenyek!$JR$11*IFERROR(VLOOKUP(VLOOKUP($A96,versenyek!JQ:JS,3,FALSE),szabalyok!$A$16:$B$23,2,FALSE),0)</f>
        <v>0</v>
      </c>
      <c r="CJ96" s="47">
        <f>versenyek!$JU$11*IFERROR(VLOOKUP(VLOOKUP($A96,versenyek!JT:JV,3,FALSE),szabalyok!$A$16:$B$23,2,FALSE),0)</f>
        <v>0</v>
      </c>
      <c r="CK96" s="47">
        <f>versenyek!$JR$11*IFERROR(VLOOKUP(VLOOKUP($A96,versenyek!JW:JY,3,FALSE),szabalyok!$A$16:$B$23,2,FALSE),0)</f>
        <v>0</v>
      </c>
      <c r="CL96" s="47">
        <f>versenyek!$KA$11*IFERROR(VLOOKUP(VLOOKUP($A96,versenyek!JZ:KB,3,FALSE),szabalyok!$A$16:$B$23,2,FALSE),0)</f>
        <v>0</v>
      </c>
      <c r="CM96" s="47">
        <f>versenyek!$KD$11*IFERROR(VLOOKUP(VLOOKUP($A96,versenyek!KC:KE,3,FALSE),szabalyok!$A$16:$B$23,2,FALSE),0)</f>
        <v>0</v>
      </c>
      <c r="CN96" s="47">
        <f>versenyek!$KG$11*IFERROR(VLOOKUP(VLOOKUP($A96,versenyek!KF:KH,3,FALSE),szabalyok!$A$16:$B$23,2,FALSE),0)</f>
        <v>0</v>
      </c>
      <c r="CO96" s="47">
        <f>versenyek!$KJ$11*IFERROR(VLOOKUP(VLOOKUP($A96,versenyek!KI:KK,3,FALSE),szabalyok!$A$16:$B$23,2,FALSE),0)</f>
        <v>0</v>
      </c>
      <c r="CP96" s="47">
        <f>versenyek!$KM$11*IFERROR(VLOOKUP(VLOOKUP($A96,versenyek!KL:KN,3,FALSE),szabalyok!$A$16:$B$23,2,FALSE),0)</f>
        <v>0</v>
      </c>
      <c r="CQ96" s="47">
        <f>versenyek!$KP$11*IFERROR(VLOOKUP(VLOOKUP($A96,versenyek!KO:KQ,3,FALSE),szabalyok!$A$16:$B$23,2,FALSE),0)</f>
        <v>0</v>
      </c>
      <c r="CR96" s="47">
        <f>versenyek!$KS$11*IFERROR(VLOOKUP(VLOOKUP($A96,versenyek!KR:KT,3,FALSE),szabalyok!$A$16:$B$23,2,FALSE),0)</f>
        <v>0</v>
      </c>
      <c r="CS96" s="47">
        <f>versenyek!$KV$11*IFERROR(VLOOKUP(VLOOKUP($A96,versenyek!KU:KW,3,FALSE),szabalyok!$A$16:$B$23,2,FALSE),0)</f>
        <v>0</v>
      </c>
      <c r="CT96" s="47">
        <f>versenyek!$KY$11*IFERROR(VLOOKUP(VLOOKUP($A96,versenyek!KX:KZ,3,FALSE),szabalyok!$A$16:$B$23,2,FALSE),0)</f>
        <v>0</v>
      </c>
      <c r="CU96" s="47">
        <f>versenyek!$LB$11*IFERROR(VLOOKUP(VLOOKUP($A96,versenyek!LA:LC,3,FALSE),szabalyok!$A$16:$B$23,2,FALSE),0)</f>
        <v>0</v>
      </c>
      <c r="CV96" s="47">
        <f>versenyek!$LE$11*IFERROR(VLOOKUP(VLOOKUP($A96,versenyek!LD:LF,3,FALSE),szabalyok!$A$16:$B$23,2,FALSE),0)</f>
        <v>0</v>
      </c>
      <c r="CW96" s="47">
        <f>versenyek!$LH$11*IFERROR(VLOOKUP(VLOOKUP($A96,versenyek!LG:LI,3,FALSE),szabalyok!$A$16:$B$23,2,FALSE),0)</f>
        <v>0</v>
      </c>
      <c r="CX96" s="47">
        <f>versenyek!$LK$11*IFERROR(VLOOKUP(VLOOKUP($A96,versenyek!LJ:LL,3,FALSE),szabalyok!$A$16:$B$23,2,FALSE),0)</f>
        <v>0</v>
      </c>
      <c r="CY96" s="47">
        <f>versenyek!$LN$11*IFERROR(VLOOKUP(VLOOKUP($A96,versenyek!LM:LO,3,FALSE),szabalyok!$A$16:$B$23,2,FALSE),0)</f>
        <v>0</v>
      </c>
      <c r="CZ96" s="47">
        <f>versenyek!$LQ$11*IFERROR(VLOOKUP(VLOOKUP($A96,versenyek!LP:LR,3,FALSE),szabalyok!$A$16:$B$23,2,FALSE),0)</f>
        <v>0</v>
      </c>
      <c r="DA96" s="47">
        <f>versenyek!$LT$11*IFERROR(VLOOKUP(VLOOKUP($A96,versenyek!LS:LU,3,FALSE),szabalyok!$A$16:$B$23,2,FALSE),0)</f>
        <v>0</v>
      </c>
      <c r="DB96" s="47">
        <f>versenyek!$LW$11*IFERROR(VLOOKUP(VLOOKUP($A96,versenyek!LV:LX,3,FALSE),szabalyok!$A$16:$B$23,2,FALSE),0)</f>
        <v>0</v>
      </c>
      <c r="DC96" s="47">
        <f>versenyek!$LZ$11*IFERROR(VLOOKUP(VLOOKUP($A96,versenyek!LY:MA,3,FALSE),szabalyok!$A$16:$B$23,2,FALSE),0)</f>
        <v>0</v>
      </c>
      <c r="DD96" s="47">
        <f>versenyek!$MC$11*IFERROR(VLOOKUP(VLOOKUP($A96,versenyek!MB:MD,3,FALSE),szabalyok!$A$16:$B$23,2,FALSE),0)</f>
        <v>0</v>
      </c>
      <c r="DE96" s="47">
        <f>versenyek!$ML$11*IFERROR(VLOOKUP(VLOOKUP($A96,versenyek!MK:MM,3,FALSE),szabalyok!$A$16:$B$23,2,FALSE),0)</f>
        <v>0</v>
      </c>
      <c r="DF96" s="47">
        <f>versenyek!$MO$11*IFERROR(VLOOKUP(VLOOKUP($A96,versenyek!MN:MP,3,FALSE),szabalyok!$A$16:$B$23,2,FALSE),0)</f>
        <v>0</v>
      </c>
      <c r="DG96" s="47">
        <f>versenyek!$MR$11*IFERROR(VLOOKUP(VLOOKUP($A96,versenyek!MQ:MS,3,FALSE),szabalyok!$A$16:$B$23,2,FALSE),0)</f>
        <v>0</v>
      </c>
      <c r="DH96" s="47">
        <f>versenyek!$MU$11*IFERROR(VLOOKUP(VLOOKUP($A96,versenyek!MT:MV,3,FALSE),szabalyok!$A$16:$B$23,2,FALSE),0)</f>
        <v>0</v>
      </c>
      <c r="DI96" s="47">
        <f>versenyek!$MX$11*IFERROR(VLOOKUP(VLOOKUP($A96,versenyek!MW:MY,3,FALSE),szabalyok!$A$16:$B$23,2,FALSE),0)</f>
        <v>0</v>
      </c>
      <c r="DJ96" s="47">
        <f>versenyek!$NA$11*IFERROR(VLOOKUP(VLOOKUP($A96,versenyek!MZ:NB,3,FALSE),szabalyok!$A$16:$B$23,2,FALSE),0)</f>
        <v>0</v>
      </c>
      <c r="DK96" s="47">
        <f>versenyek!$ND$11*IFERROR(VLOOKUP(VLOOKUP($A96,versenyek!NC:NE,3,FALSE),szabalyok!$A$16:$B$23,2,FALSE),0)</f>
        <v>0</v>
      </c>
      <c r="DL96" s="47">
        <f>versenyek!$NG$11*IFERROR(VLOOKUP(VLOOKUP($A96,versenyek!NF:NH,3,FALSE),szabalyok!$A$16:$B$23,2,FALSE),0)</f>
        <v>0</v>
      </c>
      <c r="DM96" s="47">
        <f>versenyek!$NJ$11*IFERROR(VLOOKUP(VLOOKUP($A96,versenyek!NI:NK,3,FALSE),szabalyok!$A$16:$B$23,2,FALSE),0)</f>
        <v>0</v>
      </c>
      <c r="DN96" s="47">
        <f>versenyek!$NM$11*IFERROR(VLOOKUP(VLOOKUP($A96,versenyek!NL:NN,3,FALSE),szabalyok!$A$16:$B$23,2,FALSE),0)</f>
        <v>0</v>
      </c>
      <c r="DO96" s="47">
        <f>versenyek!$NP$11*IFERROR(VLOOKUP(VLOOKUP($A96,versenyek!NO:NQ,3,FALSE),szabalyok!$A$16:$B$23,2,FALSE),0)</f>
        <v>0</v>
      </c>
      <c r="DP96" s="47">
        <f>versenyek!$NS$11*IFERROR(VLOOKUP(VLOOKUP($A96,versenyek!NR:NT,3,FALSE),szabalyok!$A$16:$B$23,2,FALSE),0)</f>
        <v>0</v>
      </c>
      <c r="DQ96" s="47">
        <f>versenyek!$NV$11*IFERROR(VLOOKUP(VLOOKUP($A96,versenyek!NU:NW,3,FALSE),szabalyok!$A$16:$B$23,2,FALSE),0)</f>
        <v>0</v>
      </c>
      <c r="DR96" s="47">
        <f>versenyek!$NY$11*IFERROR(VLOOKUP(VLOOKUP($A96,versenyek!NX:NZ,3,FALSE),szabalyok!$A$16:$B$23,2,FALSE),0)</f>
        <v>0</v>
      </c>
      <c r="DS96" s="47">
        <f>versenyek!$OB$11*IFERROR(VLOOKUP(VLOOKUP($A96,versenyek!OA:OC,3,FALSE),szabalyok!$A$16:$B$23,2,FALSE),0)</f>
        <v>0</v>
      </c>
      <c r="DT96" s="47">
        <f>versenyek!$OE$11*IFERROR(VLOOKUP(VLOOKUP($A96,versenyek!OD:OF,3,FALSE),szabalyok!$A$16:$B$23,2,FALSE),0)</f>
        <v>0</v>
      </c>
      <c r="DU96" s="47">
        <f>versenyek!$OH$11*IFERROR(VLOOKUP(VLOOKUP($A96,versenyek!OG:OI,3,FALSE),szabalyok!$A$16:$B$23,2,FALSE),0)</f>
        <v>0</v>
      </c>
      <c r="DV96" s="47">
        <f>versenyek!$OK$11*IFERROR(VLOOKUP(VLOOKUP($A96,versenyek!OJ:OL,3,FALSE),szabalyok!$A$16:$B$23,2,FALSE),0)</f>
        <v>0</v>
      </c>
      <c r="DW96" s="47">
        <f>versenyek!$ON$11*IFERROR(VLOOKUP(VLOOKUP($A96,versenyek!OM:OO,3,FALSE),szabalyok!$A$16:$B$23,2,FALSE),0)</f>
        <v>0</v>
      </c>
      <c r="DX96" s="47">
        <f>versenyek!$OQ$11*IFERROR(VLOOKUP(VLOOKUP($A96,versenyek!OP:OR,3,FALSE),szabalyok!$A$16:$B$23,2,FALSE),0)</f>
        <v>0</v>
      </c>
      <c r="DY96" s="47">
        <f>versenyek!$OT$11*IFERROR(VLOOKUP(VLOOKUP($A96,versenyek!OS:OU,3,FALSE),szabalyok!$A$16:$B$23,2,FALSE),0)</f>
        <v>0</v>
      </c>
      <c r="DZ96" s="47">
        <f>versenyek!$OW$11*IFERROR(VLOOKUP(VLOOKUP($A96,versenyek!OV:OX,3,FALSE),szabalyok!$A$16:$B$23,2,FALSE),0)</f>
        <v>0</v>
      </c>
      <c r="EA96" s="47">
        <f>versenyek!$OZ$11*IFERROR(VLOOKUP(VLOOKUP($A96,versenyek!OY:PA,3,FALSE),szabalyok!$A$16:$B$23,2,FALSE),0)</f>
        <v>0</v>
      </c>
      <c r="EB96" s="47">
        <f>versenyek!$PC$11*IFERROR(VLOOKUP(VLOOKUP($A96,versenyek!PB:PD,3,FALSE),szabalyok!$A$16:$B$23,2,FALSE),0)</f>
        <v>0</v>
      </c>
      <c r="EC96" s="47">
        <f>versenyek!$PF$11*IFERROR(VLOOKUP(VLOOKUP($A96,versenyek!PE:PG,3,FALSE),szabalyok!$A$16:$B$23,2,FALSE),0)</f>
        <v>0</v>
      </c>
      <c r="ED96" s="47">
        <f>versenyek!$PI$11*IFERROR(VLOOKUP(VLOOKUP($A96,versenyek!PH:PJ,3,FALSE),szabalyok!$A$16:$B$23,2,FALSE),0)</f>
        <v>0</v>
      </c>
      <c r="EE96" s="47">
        <f>versenyek!$PL$11*IFERROR(VLOOKUP(VLOOKUP($A96,versenyek!PK:PM,3,FALSE),szabalyok!$A$16:$B$23,2,FALSE),0)</f>
        <v>0</v>
      </c>
      <c r="EF96" s="47">
        <f>versenyek!$PO$11*IFERROR(VLOOKUP(VLOOKUP($A96,versenyek!PN:PP,3,FALSE),szabalyok!$A$16:$B$23,2,FALSE),0)</f>
        <v>0</v>
      </c>
      <c r="EG96" s="47">
        <f>versenyek!$PR$11*IFERROR(VLOOKUP(VLOOKUP($A96,versenyek!PQ:PS,3,FALSE),szabalyok!$A$16:$B$23,2,FALSE),0)</f>
        <v>0</v>
      </c>
      <c r="EH96" s="47">
        <f>versenyek!$PU$11*IFERROR(VLOOKUP(VLOOKUP($A96,versenyek!PT:PV,3,FALSE),szabalyok!$A$16:$B$23,2,FALSE),0)</f>
        <v>0</v>
      </c>
      <c r="EI96" s="47">
        <f>versenyek!$PX$11*IFERROR(VLOOKUP(VLOOKUP($A96,versenyek!PW:PY,3,FALSE),szabalyok!$A$16:$B$23,2,FALSE),0)</f>
        <v>0</v>
      </c>
      <c r="EJ96" s="47">
        <f>versenyek!$QA$11*IFERROR(VLOOKUP(VLOOKUP($A96,versenyek!PZ:QB,3,FALSE),szabalyok!$A$16:$B$23,2,FALSE),0)</f>
        <v>0</v>
      </c>
      <c r="EK96" s="47">
        <f>versenyek!$QD$11*IFERROR(VLOOKUP(VLOOKUP($A96,versenyek!QC:QE,3,FALSE),szabalyok!$A$16:$B$23,2,FALSE),0)</f>
        <v>0</v>
      </c>
      <c r="EL96" s="47">
        <f>versenyek!$QG$11*IFERROR(VLOOKUP(VLOOKUP($A96,versenyek!QF:QH,3,FALSE),szabalyok!$A$16:$B$23,2,FALSE),0)</f>
        <v>0</v>
      </c>
      <c r="EM96" s="47">
        <f>versenyek!$QJ$11*IFERROR(VLOOKUP(VLOOKUP($A96,versenyek!QI:QK,3,FALSE),szabalyok!$A$16:$B$23,2,FALSE),0)</f>
        <v>0</v>
      </c>
      <c r="EN96" s="47">
        <f>versenyek!$QM$11*IFERROR(VLOOKUP(VLOOKUP($A96,versenyek!QL:QN,3,FALSE),szabalyok!$A$16:$B$23,2,FALSE),0)</f>
        <v>0</v>
      </c>
      <c r="EO96" s="47">
        <f>versenyek!$QP$11*IFERROR(VLOOKUP(VLOOKUP($A96,versenyek!QO:QQ,3,FALSE),szabalyok!$A$16:$B$23,2,FALSE),0)</f>
        <v>0</v>
      </c>
      <c r="EP96" s="47">
        <f>versenyek!$QS$11*IFERROR(VLOOKUP(VLOOKUP($A96,versenyek!QR:QT,3,FALSE),szabalyok!$A$16:$B$23,2,FALSE),0)</f>
        <v>0</v>
      </c>
      <c r="EQ96" s="47">
        <f>versenyek!$QV$11*IFERROR(VLOOKUP(VLOOKUP($A96,versenyek!QU:QW,3,FALSE),szabalyok!$A$16:$B$23,2,FALSE),0)</f>
        <v>0</v>
      </c>
      <c r="ER96" s="47">
        <f>versenyek!$RE$11*IFERROR(VLOOKUP(VLOOKUP($A96,versenyek!RD:RF,3,FALSE),szabalyok!$A$16:$B$23,2,FALSE),0)</f>
        <v>0</v>
      </c>
      <c r="ES96" s="47">
        <f>versenyek!$RH$11*IFERROR(VLOOKUP(VLOOKUP($A96,versenyek!RG:RI,3,FALSE),szabalyok!$A$16:$B$23,2,FALSE),0)</f>
        <v>0</v>
      </c>
      <c r="ET96" s="47">
        <f>versenyek!$RK$11*IFERROR(VLOOKUP(VLOOKUP($A96,versenyek!RJ:RL,3,FALSE),szabalyok!$A$16:$B$23,2,FALSE),0)</f>
        <v>0</v>
      </c>
      <c r="EU96" s="47">
        <f>versenyek!$RN$11*IFERROR(VLOOKUP(VLOOKUP($A96,versenyek!RM:RO,3,FALSE),szabalyok!$A$16:$B$23,2,FALSE),0)</f>
        <v>0</v>
      </c>
      <c r="EV96" s="47">
        <f>versenyek!$RQ$11*IFERROR(VLOOKUP(VLOOKUP($A96,versenyek!RP:RR,3,FALSE),szabalyok!$A$16:$B$23,2,FALSE),0)</f>
        <v>0</v>
      </c>
      <c r="EW96" s="47">
        <f>versenyek!$RT$11*IFERROR(VLOOKUP(VLOOKUP($A96,versenyek!RS:RU,3,FALSE),szabalyok!$A$16:$B$23,2,FALSE),0)</f>
        <v>0</v>
      </c>
      <c r="EX96" s="47">
        <f>versenyek!$RW$11*IFERROR(VLOOKUP(VLOOKUP($A96,versenyek!RV:RX,3,FALSE),szabalyok!$A$16:$B$23,2,FALSE),0)</f>
        <v>0</v>
      </c>
      <c r="EY96" s="47">
        <f>versenyek!$RZ$11*IFERROR(VLOOKUP(VLOOKUP($A96,versenyek!RY:SA,3,FALSE),szabalyok!$A$16:$B$23,2,FALSE),0)</f>
        <v>0</v>
      </c>
      <c r="EZ96" s="47">
        <f>versenyek!$SC$11*IFERROR(VLOOKUP(VLOOKUP($A96,versenyek!SB:SD,3,FALSE),szabalyok!$A$16:$B$23,2,FALSE),0)</f>
        <v>0</v>
      </c>
      <c r="FA96" s="47">
        <f>versenyek!$SF$11*IFERROR(VLOOKUP(VLOOKUP($A96,versenyek!SE:SG,3,FALSE),szabalyok!$A$16:$B$23,2,FALSE),0)</f>
        <v>0</v>
      </c>
      <c r="FB96" s="47">
        <f>versenyek!$SI$11*IFERROR(VLOOKUP(VLOOKUP($A96,versenyek!SH:SJ,3,FALSE),szabalyok!$A$16:$B$23,2,FALSE),0)</f>
        <v>0</v>
      </c>
      <c r="FC96" s="47">
        <f>versenyek!$SL$11*IFERROR(VLOOKUP(VLOOKUP($A96,versenyek!SK:SM,3,FALSE),szabalyok!$A$16:$B$23,2,FALSE),0)</f>
        <v>0</v>
      </c>
      <c r="FD96" s="47">
        <f>versenyek!$SO$11*IFERROR(VLOOKUP(VLOOKUP($A96,versenyek!SN:SP,3,FALSE),szabalyok!$A$16:$B$23,2,FALSE),0)</f>
        <v>0</v>
      </c>
      <c r="FE96" s="47">
        <f>versenyek!$SR$11*IFERROR(VLOOKUP(VLOOKUP($A96,versenyek!SQ:SS,3,FALSE),szabalyok!$A$16:$B$23,2,FALSE),0)</f>
        <v>0</v>
      </c>
      <c r="FF96" s="47">
        <f>versenyek!$SU$11*IFERROR(VLOOKUP(VLOOKUP($A96,versenyek!ST:SV,3,FALSE),szabalyok!$A$16:$B$23,2,FALSE),0)</f>
        <v>0</v>
      </c>
      <c r="FG96" s="47">
        <f>versenyek!$SX$11*IFERROR(VLOOKUP(VLOOKUP($A96,versenyek!SW:SY,3,FALSE),szabalyok!$A$16:$B$23,2,FALSE),0)</f>
        <v>0</v>
      </c>
      <c r="FH96" s="47">
        <f>versenyek!$TA$11*IFERROR(VLOOKUP(VLOOKUP($A96,versenyek!SZ:TB,3,FALSE),szabalyok!$A$16:$B$23,2,FALSE),0)</f>
        <v>0</v>
      </c>
      <c r="FI96" s="47">
        <f>versenyek!$TD$11*IFERROR(VLOOKUP(VLOOKUP($A96,versenyek!TC:TE,3,FALSE),szabalyok!$A$16:$B$23,2,FALSE),0)</f>
        <v>0</v>
      </c>
      <c r="FJ96" s="47">
        <f>versenyek!$TG$11*IFERROR(VLOOKUP(VLOOKUP($A96,versenyek!TF:TH,3,FALSE),szabalyok!$A$16:$B$23,2,FALSE),0)</f>
        <v>0</v>
      </c>
      <c r="FK96" s="47">
        <f>versenyek!$TJ$11*IFERROR(VLOOKUP(VLOOKUP($A96,versenyek!TI:TK,3,FALSE),szabalyok!$A$16:$B$23,2,FALSE),0)</f>
        <v>0</v>
      </c>
      <c r="FL96" s="47">
        <f>versenyek!$TM$11*IFERROR(VLOOKUP(VLOOKUP($A96,versenyek!TL:TN,3,FALSE),szabalyok!$A$16:$B$23,2,FALSE),0)</f>
        <v>0</v>
      </c>
      <c r="FM96" s="47">
        <f>versenyek!$TP$11*IFERROR(VLOOKUP(VLOOKUP($A96,versenyek!TO:TQ,3,FALSE),szabalyok!$A$16:$B$23,2,FALSE),0)</f>
        <v>0</v>
      </c>
      <c r="FN96" s="47">
        <f>versenyek!$TS$11*IFERROR(VLOOKUP(VLOOKUP($A96,versenyek!TR:TT,3,FALSE),szabalyok!$A$16:$B$23,2,FALSE),0)</f>
        <v>0</v>
      </c>
      <c r="FO96" s="47"/>
      <c r="FP96" s="235">
        <f t="shared" si="2"/>
        <v>0</v>
      </c>
    </row>
    <row r="97" spans="1:172">
      <c r="A97" s="1" t="s">
        <v>1270</v>
      </c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>
        <f>versenyek!$DI$11*IFERROR(VLOOKUP(VLOOKUP($A97,versenyek!DH:DJ,3,FALSE),szabalyok!$A$16:$B$23,2,FALSE),0)</f>
        <v>0</v>
      </c>
      <c r="AL97" s="47">
        <f>versenyek!$DL$11*IFERROR(VLOOKUP(VLOOKUP($A97,versenyek!DK:DM,3,FALSE),szabalyok!$A$16:$B$23,2,FALSE),0)</f>
        <v>0</v>
      </c>
      <c r="AM97" s="47">
        <f>versenyek!$DR$11*IFERROR(VLOOKUP(VLOOKUP($A97,versenyek!DQ:DS,3,FALSE),szabalyok!$A$16:$B$23,2,FALSE),0)</f>
        <v>0</v>
      </c>
      <c r="AN97" s="47">
        <f>versenyek!$DU$11*IFERROR(VLOOKUP(VLOOKUP($A97,versenyek!DT:DV,3,FALSE),szabalyok!$A$16:$B$23,2,FALSE),0)</f>
        <v>0</v>
      </c>
      <c r="AO97" s="47">
        <f>versenyek!$DO$11*IFERROR(VLOOKUP(VLOOKUP($A97,versenyek!DN:DP,3,FALSE),szabalyok!$A$16:$B$23,2,FALSE),0)</f>
        <v>0</v>
      </c>
      <c r="AP97" s="47">
        <f>versenyek!$DX$11*IFERROR(VLOOKUP(VLOOKUP($A97,versenyek!DW:DY,3,FALSE),szabalyok!$A$16:$B$23,2,FALSE),0)</f>
        <v>0</v>
      </c>
      <c r="AQ97" s="47" t="e">
        <f>versenyek!$EA$11*IFERROR(VLOOKUP(VLOOKUP($A97,versenyek!DZ:EB,3,FALSE),szabalyok!$A$16:$B$23,2,FALSE),0)</f>
        <v>#DIV/0!</v>
      </c>
      <c r="AR97" s="47" t="e">
        <f>versenyek!$ED$11*IFERROR(VLOOKUP(VLOOKUP($A97,versenyek!EC:EE,3,FALSE),szabalyok!$A$16:$B$23,2,FALSE),0)</f>
        <v>#DIV/0!</v>
      </c>
      <c r="AS97" s="47">
        <f>versenyek!$EG$11*IFERROR(VLOOKUP(VLOOKUP($A97,versenyek!EF:EH,3,FALSE),szabalyok!$A$16:$B$23,2,FALSE),0)</f>
        <v>0</v>
      </c>
      <c r="AT97" s="47">
        <f>versenyek!$EJ$11*IFERROR(VLOOKUP(VLOOKUP($A97,versenyek!EI:EK,3,FALSE),szabalyok!$A$16:$B$23,2,FALSE),0)</f>
        <v>0</v>
      </c>
      <c r="AU97" s="47">
        <f>versenyek!$EM$11*IFERROR(VLOOKUP(VLOOKUP($A97,versenyek!EL:EN,3,FALSE),szabalyok!$A$16:$B$23,2,FALSE),0)</f>
        <v>0</v>
      </c>
      <c r="AV97" s="47">
        <f>versenyek!$EP$11*IFERROR(VLOOKUP(VLOOKUP($A97,versenyek!EO:EQ,3,FALSE),szabalyok!$A$16:$B$23,2,FALSE),0)</f>
        <v>0</v>
      </c>
      <c r="AW97" s="47">
        <f>versenyek!$EY$11*IFERROR(VLOOKUP(VLOOKUP($A97,versenyek!EX:EZ,3,FALSE),szabalyok!$A$16:$B$23,2,FALSE),0)</f>
        <v>0</v>
      </c>
      <c r="AX97" s="47">
        <f>versenyek!$FB$11*IFERROR(VLOOKUP(VLOOKUP($A97,versenyek!FA:FC,3,FALSE),szabalyok!$A$16:$B$23,2,FALSE),0)</f>
        <v>0</v>
      </c>
      <c r="AY97" s="47">
        <f>versenyek!$FE$11*IFERROR(VLOOKUP(VLOOKUP($A97,versenyek!FD:FF,3,FALSE),szabalyok!$A$16:$B$23,2,FALSE),0)</f>
        <v>0</v>
      </c>
      <c r="AZ97" s="47">
        <f>versenyek!$FH$11*IFERROR(VLOOKUP(VLOOKUP($A97,versenyek!FG:FI,3,FALSE),szabalyok!$A$16:$B$23,2,FALSE),0)</f>
        <v>0</v>
      </c>
      <c r="BA97" s="47">
        <f>versenyek!$FK$11*IFERROR(VLOOKUP(VLOOKUP($A97,versenyek!FJ:FL,3,FALSE),szabalyok!$A$16:$B$23,2,FALSE),0)</f>
        <v>0</v>
      </c>
      <c r="BB97" s="47">
        <f>versenyek!$FN$11*IFERROR(VLOOKUP(VLOOKUP($A97,versenyek!FM:FO,3,FALSE),szabalyok!$A$16:$B$23,2,FALSE),0)</f>
        <v>0</v>
      </c>
      <c r="BC97" s="47">
        <f>versenyek!$FQ$11*IFERROR(VLOOKUP(VLOOKUP($A97,versenyek!FP:FR,3,FALSE),szabalyok!$A$16:$B$23,2,FALSE),0)</f>
        <v>0</v>
      </c>
      <c r="BD97" s="47">
        <f>versenyek!$FT$11*IFERROR(VLOOKUP(VLOOKUP($A97,versenyek!FS:FU,3,FALSE),szabalyok!$A$16:$B$23,2,FALSE),0)</f>
        <v>0</v>
      </c>
      <c r="BE97" s="47">
        <f>versenyek!$FW$11*IFERROR(VLOOKUP(VLOOKUP($A97,versenyek!FV:FX,3,FALSE),szabalyok!$A$16:$B$23,2,FALSE),0)</f>
        <v>0</v>
      </c>
      <c r="BF97" s="47">
        <f>versenyek!$FZ$11*IFERROR(VLOOKUP(VLOOKUP($A97,versenyek!FY:GA,3,FALSE),szabalyok!$A$16:$B$23,2,FALSE),0)</f>
        <v>0</v>
      </c>
      <c r="BG97" s="47">
        <f>versenyek!$GC$11*IFERROR(VLOOKUP(VLOOKUP($A97,versenyek!GB:GD,3,FALSE),szabalyok!$A$16:$B$23,2,FALSE),0)</f>
        <v>0</v>
      </c>
      <c r="BH97" s="47">
        <f>versenyek!$GF$11*IFERROR(VLOOKUP(VLOOKUP($A97,versenyek!GE:GG,3,FALSE),szabalyok!$A$16:$B$23,2,FALSE),0)</f>
        <v>0</v>
      </c>
      <c r="BI97" s="47">
        <f>versenyek!$GI$11*IFERROR(VLOOKUP(VLOOKUP($A97,versenyek!GH:GJ,3,FALSE),szabalyok!$A$16:$B$23,2,FALSE),0)</f>
        <v>0</v>
      </c>
      <c r="BJ97" s="47">
        <f>versenyek!$GL$11*IFERROR(VLOOKUP(VLOOKUP($A97,versenyek!GK:GM,3,FALSE),szabalyok!$A$16:$B$23,2,FALSE),0)</f>
        <v>0</v>
      </c>
      <c r="BK97" s="47">
        <f>versenyek!$GO$11*IFERROR(VLOOKUP(VLOOKUP($A97,versenyek!GN:GP,3,FALSE),szabalyok!$A$16:$B$23,2,FALSE),0)</f>
        <v>0</v>
      </c>
      <c r="BL97" s="47">
        <f>versenyek!$GR$11*IFERROR(VLOOKUP(VLOOKUP($A97,versenyek!GQ:GS,3,FALSE),szabalyok!$A$16:$B$23,2,FALSE),0)</f>
        <v>0</v>
      </c>
      <c r="BM97" s="47">
        <f>versenyek!$GX$11*IFERROR(VLOOKUP(VLOOKUP($A97,versenyek!GW:GY,3,FALSE),szabalyok!$A$16:$B$23,2,FALSE),0)</f>
        <v>3.6563377913816186</v>
      </c>
      <c r="BN97" s="47">
        <f>versenyek!$GX$11*IFERROR(VLOOKUP(VLOOKUP($A97,versenyek!GX:GZ,3,FALSE),szabalyok!$A$16:$B$23,2,FALSE),0)</f>
        <v>0</v>
      </c>
      <c r="BO97" s="47">
        <f>versenyek!$HD$11*IFERROR(VLOOKUP(VLOOKUP($A97,versenyek!HC:HE,3,FALSE),szabalyok!$A$16:$B$23,2,FALSE),0)</f>
        <v>0</v>
      </c>
      <c r="BP97" s="47">
        <f>versenyek!$HG$11*IFERROR(VLOOKUP(VLOOKUP($A97,versenyek!HF:HH,3,FALSE),szabalyok!$A$16:$B$23,2,FALSE),0)</f>
        <v>0</v>
      </c>
      <c r="BQ97" s="47">
        <f>versenyek!$HJ$11*IFERROR(VLOOKUP(VLOOKUP($A97,versenyek!HI:HK,3,FALSE),szabalyok!$A$16:$B$23,2,FALSE),0)</f>
        <v>0</v>
      </c>
      <c r="BR97" s="47">
        <f>versenyek!$HM$11*IFERROR(VLOOKUP(VLOOKUP($A97,versenyek!HL:HN,3,FALSE),szabalyok!$A$16:$B$23,2,FALSE),0)</f>
        <v>0</v>
      </c>
      <c r="BS97" s="47">
        <f>versenyek!$HP$11*IFERROR(VLOOKUP(VLOOKUP($A97,versenyek!HO:HQ,3,FALSE),szabalyok!$A$16:$B$23,2,FALSE),0)</f>
        <v>0</v>
      </c>
      <c r="BT97" s="47">
        <f>versenyek!$HS$11*IFERROR(VLOOKUP(VLOOKUP($A97,versenyek!HR:HT,3,FALSE),szabalyok!$A$16:$B$23,2,FALSE),0)</f>
        <v>0</v>
      </c>
      <c r="BU97" s="47">
        <f>versenyek!$HV$11*IFERROR(VLOOKUP(VLOOKUP($A97,versenyek!HU:HW,3,FALSE),szabalyok!$A$16:$B$23,2,FALSE),0)</f>
        <v>0</v>
      </c>
      <c r="BV97" s="47">
        <f>versenyek!$HY$11*IFERROR(VLOOKUP(VLOOKUP($A97,versenyek!HX:HZ,3,FALSE),szabalyok!$A$16:$B$23,2,FALSE),0)</f>
        <v>0</v>
      </c>
      <c r="BW97" s="47">
        <f>versenyek!$IB$11*IFERROR(VLOOKUP(VLOOKUP($A97,versenyek!IA:IC,3,FALSE),szabalyok!$A$16:$B$23,2,FALSE),0)</f>
        <v>0</v>
      </c>
      <c r="BX97" s="47">
        <f>versenyek!$IE$11*IFERROR(VLOOKUP(VLOOKUP($A97,versenyek!ID:IF,3,FALSE),szabalyok!$A$16:$B$23,2,FALSE),0)</f>
        <v>0</v>
      </c>
      <c r="BY97" s="47">
        <f>versenyek!$IH$11*IFERROR(VLOOKUP(VLOOKUP($A97,versenyek!IG:II,3,FALSE),szabalyok!$A$16:$B$23,2,FALSE),0)</f>
        <v>0</v>
      </c>
      <c r="BZ97" s="47">
        <f>versenyek!$IK$11*IFERROR(VLOOKUP(VLOOKUP($A97,versenyek!IJ:IL,3,FALSE),szabalyok!$A$16:$B$23,2,FALSE),0)</f>
        <v>0</v>
      </c>
      <c r="CA97" s="47">
        <f>versenyek!$IN$11*IFERROR(VLOOKUP(VLOOKUP($A97,versenyek!IM:IO,3,FALSE),szabalyok!$A$16:$B$23,2,FALSE),0)</f>
        <v>0</v>
      </c>
      <c r="CB97" s="47">
        <f>versenyek!$IW$11*IFERROR(VLOOKUP(VLOOKUP($A97,versenyek!IV:IX,3,FALSE),szabalyok!$A$16:$B$23,2,FALSE),0)</f>
        <v>0</v>
      </c>
      <c r="CC97" s="47">
        <f>versenyek!$IZ$11*IFERROR(VLOOKUP(VLOOKUP($A97,versenyek!IY:JA,3,FALSE),szabalyok!$A$16:$B$23,2,FALSE),0)</f>
        <v>0</v>
      </c>
      <c r="CD97" s="47">
        <f>versenyek!$JC$11*IFERROR(VLOOKUP(VLOOKUP($A97,versenyek!JB:JD,3,FALSE),szabalyok!$A$16:$B$23,2,FALSE),0)</f>
        <v>0</v>
      </c>
      <c r="CE97" s="47">
        <f>versenyek!$JF$11*IFERROR(VLOOKUP(VLOOKUP($A97,versenyek!JE:JG,3,FALSE),szabalyok!$A$16:$B$23,2,FALSE),0)</f>
        <v>0</v>
      </c>
      <c r="CF97" s="47">
        <f>versenyek!$JI$11*IFERROR(VLOOKUP(VLOOKUP($A97,versenyek!JH:JJ,3,FALSE),szabalyok!$A$16:$B$23,2,FALSE),0)</f>
        <v>0</v>
      </c>
      <c r="CG97" s="47">
        <f>versenyek!$JL$11*IFERROR(VLOOKUP(VLOOKUP($A97,versenyek!JK:JM,3,FALSE),szabalyok!$A$16:$B$23,2,FALSE),0)</f>
        <v>0</v>
      </c>
      <c r="CH97" s="47">
        <f>versenyek!$JO$11*IFERROR(VLOOKUP(VLOOKUP($A97,versenyek!JN:JP,3,FALSE),szabalyok!$A$16:$B$23,2,FALSE),0)</f>
        <v>0</v>
      </c>
      <c r="CI97" s="47">
        <f>versenyek!$JR$11*IFERROR(VLOOKUP(VLOOKUP($A97,versenyek!JQ:JS,3,FALSE),szabalyok!$A$16:$B$23,2,FALSE),0)</f>
        <v>0</v>
      </c>
      <c r="CJ97" s="47">
        <f>versenyek!$JU$11*IFERROR(VLOOKUP(VLOOKUP($A97,versenyek!JT:JV,3,FALSE),szabalyok!$A$16:$B$23,2,FALSE),0)</f>
        <v>0</v>
      </c>
      <c r="CK97" s="47">
        <f>versenyek!$JR$11*IFERROR(VLOOKUP(VLOOKUP($A97,versenyek!JW:JY,3,FALSE),szabalyok!$A$16:$B$23,2,FALSE),0)</f>
        <v>0</v>
      </c>
      <c r="CL97" s="47">
        <f>versenyek!$KA$11*IFERROR(VLOOKUP(VLOOKUP($A97,versenyek!JZ:KB,3,FALSE),szabalyok!$A$16:$B$23,2,FALSE),0)</f>
        <v>0</v>
      </c>
      <c r="CM97" s="47">
        <f>versenyek!$KD$11*IFERROR(VLOOKUP(VLOOKUP($A97,versenyek!KC:KE,3,FALSE),szabalyok!$A$16:$B$23,2,FALSE),0)</f>
        <v>0</v>
      </c>
      <c r="CN97" s="47">
        <f>versenyek!$KG$11*IFERROR(VLOOKUP(VLOOKUP($A97,versenyek!KF:KH,3,FALSE),szabalyok!$A$16:$B$23,2,FALSE),0)</f>
        <v>0</v>
      </c>
      <c r="CO97" s="47">
        <f>versenyek!$KJ$11*IFERROR(VLOOKUP(VLOOKUP($A97,versenyek!KI:KK,3,FALSE),szabalyok!$A$16:$B$23,2,FALSE),0)</f>
        <v>0</v>
      </c>
      <c r="CP97" s="47">
        <f>versenyek!$KM$11*IFERROR(VLOOKUP(VLOOKUP($A97,versenyek!KL:KN,3,FALSE),szabalyok!$A$16:$B$23,2,FALSE),0)</f>
        <v>0</v>
      </c>
      <c r="CQ97" s="47">
        <f>versenyek!$KP$11*IFERROR(VLOOKUP(VLOOKUP($A97,versenyek!KO:KQ,3,FALSE),szabalyok!$A$16:$B$23,2,FALSE),0)</f>
        <v>0</v>
      </c>
      <c r="CR97" s="47">
        <f>versenyek!$KS$11*IFERROR(VLOOKUP(VLOOKUP($A97,versenyek!KR:KT,3,FALSE),szabalyok!$A$16:$B$23,2,FALSE),0)</f>
        <v>0</v>
      </c>
      <c r="CS97" s="47">
        <f>versenyek!$KV$11*IFERROR(VLOOKUP(VLOOKUP($A97,versenyek!KU:KW,3,FALSE),szabalyok!$A$16:$B$23,2,FALSE),0)</f>
        <v>0</v>
      </c>
      <c r="CT97" s="47">
        <f>versenyek!$KY$11*IFERROR(VLOOKUP(VLOOKUP($A97,versenyek!KX:KZ,3,FALSE),szabalyok!$A$16:$B$23,2,FALSE),0)</f>
        <v>0</v>
      </c>
      <c r="CU97" s="47">
        <f>versenyek!$LB$11*IFERROR(VLOOKUP(VLOOKUP($A97,versenyek!LA:LC,3,FALSE),szabalyok!$A$16:$B$23,2,FALSE),0)</f>
        <v>0</v>
      </c>
      <c r="CV97" s="47">
        <f>versenyek!$LE$11*IFERROR(VLOOKUP(VLOOKUP($A97,versenyek!LD:LF,3,FALSE),szabalyok!$A$16:$B$23,2,FALSE),0)</f>
        <v>0</v>
      </c>
      <c r="CW97" s="47">
        <f>versenyek!$LH$11*IFERROR(VLOOKUP(VLOOKUP($A97,versenyek!LG:LI,3,FALSE),szabalyok!$A$16:$B$23,2,FALSE),0)</f>
        <v>0</v>
      </c>
      <c r="CX97" s="47">
        <f>versenyek!$LK$11*IFERROR(VLOOKUP(VLOOKUP($A97,versenyek!LJ:LL,3,FALSE),szabalyok!$A$16:$B$23,2,FALSE),0)</f>
        <v>0</v>
      </c>
      <c r="CY97" s="47">
        <f>versenyek!$LN$11*IFERROR(VLOOKUP(VLOOKUP($A97,versenyek!LM:LO,3,FALSE),szabalyok!$A$16:$B$23,2,FALSE),0)</f>
        <v>0</v>
      </c>
      <c r="CZ97" s="47">
        <f>versenyek!$LQ$11*IFERROR(VLOOKUP(VLOOKUP($A97,versenyek!LP:LR,3,FALSE),szabalyok!$A$16:$B$23,2,FALSE),0)</f>
        <v>0</v>
      </c>
      <c r="DA97" s="47">
        <f>versenyek!$LT$11*IFERROR(VLOOKUP(VLOOKUP($A97,versenyek!LS:LU,3,FALSE),szabalyok!$A$16:$B$23,2,FALSE),0)</f>
        <v>0</v>
      </c>
      <c r="DB97" s="47">
        <f>versenyek!$LW$11*IFERROR(VLOOKUP(VLOOKUP($A97,versenyek!LV:LX,3,FALSE),szabalyok!$A$16:$B$23,2,FALSE),0)</f>
        <v>0</v>
      </c>
      <c r="DC97" s="47">
        <f>versenyek!$LZ$11*IFERROR(VLOOKUP(VLOOKUP($A97,versenyek!LY:MA,3,FALSE),szabalyok!$A$16:$B$23,2,FALSE),0)</f>
        <v>0</v>
      </c>
      <c r="DD97" s="47">
        <f>versenyek!$MC$11*IFERROR(VLOOKUP(VLOOKUP($A97,versenyek!MB:MD,3,FALSE),szabalyok!$A$16:$B$23,2,FALSE),0)</f>
        <v>0</v>
      </c>
      <c r="DE97" s="47">
        <f>versenyek!$ML$11*IFERROR(VLOOKUP(VLOOKUP($A97,versenyek!MK:MM,3,FALSE),szabalyok!$A$16:$B$23,2,FALSE),0)</f>
        <v>0</v>
      </c>
      <c r="DF97" s="47">
        <f>versenyek!$MO$11*IFERROR(VLOOKUP(VLOOKUP($A97,versenyek!MN:MP,3,FALSE),szabalyok!$A$16:$B$23,2,FALSE),0)</f>
        <v>0</v>
      </c>
      <c r="DG97" s="47">
        <f>versenyek!$MR$11*IFERROR(VLOOKUP(VLOOKUP($A97,versenyek!MQ:MS,3,FALSE),szabalyok!$A$16:$B$23,2,FALSE),0)</f>
        <v>0</v>
      </c>
      <c r="DH97" s="47">
        <f>versenyek!$MU$11*IFERROR(VLOOKUP(VLOOKUP($A97,versenyek!MT:MV,3,FALSE),szabalyok!$A$16:$B$23,2,FALSE),0)</f>
        <v>0</v>
      </c>
      <c r="DI97" s="47">
        <f>versenyek!$MX$11*IFERROR(VLOOKUP(VLOOKUP($A97,versenyek!MW:MY,3,FALSE),szabalyok!$A$16:$B$23,2,FALSE),0)</f>
        <v>0</v>
      </c>
      <c r="DJ97" s="47">
        <f>versenyek!$NA$11*IFERROR(VLOOKUP(VLOOKUP($A97,versenyek!MZ:NB,3,FALSE),szabalyok!$A$16:$B$23,2,FALSE),0)</f>
        <v>0</v>
      </c>
      <c r="DK97" s="47">
        <f>versenyek!$ND$11*IFERROR(VLOOKUP(VLOOKUP($A97,versenyek!NC:NE,3,FALSE),szabalyok!$A$16:$B$23,2,FALSE),0)</f>
        <v>0</v>
      </c>
      <c r="DL97" s="47">
        <f>versenyek!$NG$11*IFERROR(VLOOKUP(VLOOKUP($A97,versenyek!NF:NH,3,FALSE),szabalyok!$A$16:$B$23,2,FALSE),0)</f>
        <v>0</v>
      </c>
      <c r="DM97" s="47">
        <f>versenyek!$NJ$11*IFERROR(VLOOKUP(VLOOKUP($A97,versenyek!NI:NK,3,FALSE),szabalyok!$A$16:$B$23,2,FALSE),0)</f>
        <v>0</v>
      </c>
      <c r="DN97" s="47">
        <f>versenyek!$NM$11*IFERROR(VLOOKUP(VLOOKUP($A97,versenyek!NL:NN,3,FALSE),szabalyok!$A$16:$B$23,2,FALSE),0)</f>
        <v>0</v>
      </c>
      <c r="DO97" s="47">
        <f>versenyek!$NP$11*IFERROR(VLOOKUP(VLOOKUP($A97,versenyek!NO:NQ,3,FALSE),szabalyok!$A$16:$B$23,2,FALSE),0)</f>
        <v>0</v>
      </c>
      <c r="DP97" s="47">
        <f>versenyek!$NS$11*IFERROR(VLOOKUP(VLOOKUP($A97,versenyek!NR:NT,3,FALSE),szabalyok!$A$16:$B$23,2,FALSE),0)</f>
        <v>0</v>
      </c>
      <c r="DQ97" s="47">
        <f>versenyek!$NV$11*IFERROR(VLOOKUP(VLOOKUP($A97,versenyek!NU:NW,3,FALSE),szabalyok!$A$16:$B$23,2,FALSE),0)</f>
        <v>0</v>
      </c>
      <c r="DR97" s="47">
        <f>versenyek!$NY$11*IFERROR(VLOOKUP(VLOOKUP($A97,versenyek!NX:NZ,3,FALSE),szabalyok!$A$16:$B$23,2,FALSE),0)</f>
        <v>0</v>
      </c>
      <c r="DS97" s="47">
        <f>versenyek!$OB$11*IFERROR(VLOOKUP(VLOOKUP($A97,versenyek!OA:OC,3,FALSE),szabalyok!$A$16:$B$23,2,FALSE),0)</f>
        <v>0</v>
      </c>
      <c r="DT97" s="47">
        <f>versenyek!$OE$11*IFERROR(VLOOKUP(VLOOKUP($A97,versenyek!OD:OF,3,FALSE),szabalyok!$A$16:$B$23,2,FALSE),0)</f>
        <v>0</v>
      </c>
      <c r="DU97" s="47">
        <f>versenyek!$OH$11*IFERROR(VLOOKUP(VLOOKUP($A97,versenyek!OG:OI,3,FALSE),szabalyok!$A$16:$B$23,2,FALSE),0)</f>
        <v>0</v>
      </c>
      <c r="DV97" s="47">
        <f>versenyek!$OK$11*IFERROR(VLOOKUP(VLOOKUP($A97,versenyek!OJ:OL,3,FALSE),szabalyok!$A$16:$B$23,2,FALSE),0)</f>
        <v>0</v>
      </c>
      <c r="DW97" s="47">
        <f>versenyek!$ON$11*IFERROR(VLOOKUP(VLOOKUP($A97,versenyek!OM:OO,3,FALSE),szabalyok!$A$16:$B$23,2,FALSE),0)</f>
        <v>0</v>
      </c>
      <c r="DX97" s="47">
        <f>versenyek!$OQ$11*IFERROR(VLOOKUP(VLOOKUP($A97,versenyek!OP:OR,3,FALSE),szabalyok!$A$16:$B$23,2,FALSE),0)</f>
        <v>0</v>
      </c>
      <c r="DY97" s="47">
        <f>versenyek!$OT$11*IFERROR(VLOOKUP(VLOOKUP($A97,versenyek!OS:OU,3,FALSE),szabalyok!$A$16:$B$23,2,FALSE),0)</f>
        <v>0</v>
      </c>
      <c r="DZ97" s="47">
        <f>versenyek!$OW$11*IFERROR(VLOOKUP(VLOOKUP($A97,versenyek!OV:OX,3,FALSE),szabalyok!$A$16:$B$23,2,FALSE),0)</f>
        <v>0</v>
      </c>
      <c r="EA97" s="47">
        <f>versenyek!$OZ$11*IFERROR(VLOOKUP(VLOOKUP($A97,versenyek!OY:PA,3,FALSE),szabalyok!$A$16:$B$23,2,FALSE),0)</f>
        <v>0</v>
      </c>
      <c r="EB97" s="47">
        <f>versenyek!$PC$11*IFERROR(VLOOKUP(VLOOKUP($A97,versenyek!PB:PD,3,FALSE),szabalyok!$A$16:$B$23,2,FALSE),0)</f>
        <v>0</v>
      </c>
      <c r="EC97" s="47">
        <f>versenyek!$PF$11*IFERROR(VLOOKUP(VLOOKUP($A97,versenyek!PE:PG,3,FALSE),szabalyok!$A$16:$B$23,2,FALSE),0)</f>
        <v>0</v>
      </c>
      <c r="ED97" s="47">
        <f>versenyek!$PI$11*IFERROR(VLOOKUP(VLOOKUP($A97,versenyek!PH:PJ,3,FALSE),szabalyok!$A$16:$B$23,2,FALSE),0)</f>
        <v>0</v>
      </c>
      <c r="EE97" s="47">
        <f>versenyek!$PL$11*IFERROR(VLOOKUP(VLOOKUP($A97,versenyek!PK:PM,3,FALSE),szabalyok!$A$16:$B$23,2,FALSE),0)</f>
        <v>0</v>
      </c>
      <c r="EF97" s="47">
        <f>versenyek!$PO$11*IFERROR(VLOOKUP(VLOOKUP($A97,versenyek!PN:PP,3,FALSE),szabalyok!$A$16:$B$23,2,FALSE),0)</f>
        <v>0</v>
      </c>
      <c r="EG97" s="47">
        <f>versenyek!$PR$11*IFERROR(VLOOKUP(VLOOKUP($A97,versenyek!PQ:PS,3,FALSE),szabalyok!$A$16:$B$23,2,FALSE),0)</f>
        <v>0</v>
      </c>
      <c r="EH97" s="47">
        <f>versenyek!$PU$11*IFERROR(VLOOKUP(VLOOKUP($A97,versenyek!PT:PV,3,FALSE),szabalyok!$A$16:$B$23,2,FALSE),0)</f>
        <v>0</v>
      </c>
      <c r="EI97" s="47">
        <f>versenyek!$PX$11*IFERROR(VLOOKUP(VLOOKUP($A97,versenyek!PW:PY,3,FALSE),szabalyok!$A$16:$B$23,2,FALSE),0)</f>
        <v>0</v>
      </c>
      <c r="EJ97" s="47">
        <f>versenyek!$QA$11*IFERROR(VLOOKUP(VLOOKUP($A97,versenyek!PZ:QB,3,FALSE),szabalyok!$A$16:$B$23,2,FALSE),0)</f>
        <v>0</v>
      </c>
      <c r="EK97" s="47">
        <f>versenyek!$QD$11*IFERROR(VLOOKUP(VLOOKUP($A97,versenyek!QC:QE,3,FALSE),szabalyok!$A$16:$B$23,2,FALSE),0)</f>
        <v>0</v>
      </c>
      <c r="EL97" s="47">
        <f>versenyek!$QG$11*IFERROR(VLOOKUP(VLOOKUP($A97,versenyek!QF:QH,3,FALSE),szabalyok!$A$16:$B$23,2,FALSE),0)</f>
        <v>0</v>
      </c>
      <c r="EM97" s="47">
        <f>versenyek!$QJ$11*IFERROR(VLOOKUP(VLOOKUP($A97,versenyek!QI:QK,3,FALSE),szabalyok!$A$16:$B$23,2,FALSE),0)</f>
        <v>0</v>
      </c>
      <c r="EN97" s="47">
        <f>versenyek!$QM$11*IFERROR(VLOOKUP(VLOOKUP($A97,versenyek!QL:QN,3,FALSE),szabalyok!$A$16:$B$23,2,FALSE),0)</f>
        <v>0</v>
      </c>
      <c r="EO97" s="47">
        <f>versenyek!$QP$11*IFERROR(VLOOKUP(VLOOKUP($A97,versenyek!QO:QQ,3,FALSE),szabalyok!$A$16:$B$23,2,FALSE),0)</f>
        <v>0</v>
      </c>
      <c r="EP97" s="47">
        <f>versenyek!$QS$11*IFERROR(VLOOKUP(VLOOKUP($A97,versenyek!QR:QT,3,FALSE),szabalyok!$A$16:$B$23,2,FALSE),0)</f>
        <v>0</v>
      </c>
      <c r="EQ97" s="47">
        <f>versenyek!$QV$11*IFERROR(VLOOKUP(VLOOKUP($A97,versenyek!QU:QW,3,FALSE),szabalyok!$A$16:$B$23,2,FALSE),0)</f>
        <v>0</v>
      </c>
      <c r="ER97" s="47">
        <f>versenyek!$RE$11*IFERROR(VLOOKUP(VLOOKUP($A97,versenyek!RD:RF,3,FALSE),szabalyok!$A$16:$B$23,2,FALSE),0)</f>
        <v>0</v>
      </c>
      <c r="ES97" s="47">
        <f>versenyek!$RH$11*IFERROR(VLOOKUP(VLOOKUP($A97,versenyek!RG:RI,3,FALSE),szabalyok!$A$16:$B$23,2,FALSE),0)</f>
        <v>0</v>
      </c>
      <c r="ET97" s="47">
        <f>versenyek!$RK$11*IFERROR(VLOOKUP(VLOOKUP($A97,versenyek!RJ:RL,3,FALSE),szabalyok!$A$16:$B$23,2,FALSE),0)</f>
        <v>0</v>
      </c>
      <c r="EU97" s="47">
        <f>versenyek!$RN$11*IFERROR(VLOOKUP(VLOOKUP($A97,versenyek!RM:RO,3,FALSE),szabalyok!$A$16:$B$23,2,FALSE),0)</f>
        <v>0</v>
      </c>
      <c r="EV97" s="47">
        <f>versenyek!$RQ$11*IFERROR(VLOOKUP(VLOOKUP($A97,versenyek!RP:RR,3,FALSE),szabalyok!$A$16:$B$23,2,FALSE),0)</f>
        <v>0</v>
      </c>
      <c r="EW97" s="47">
        <f>versenyek!$RT$11*IFERROR(VLOOKUP(VLOOKUP($A97,versenyek!RS:RU,3,FALSE),szabalyok!$A$16:$B$23,2,FALSE),0)</f>
        <v>0</v>
      </c>
      <c r="EX97" s="47">
        <f>versenyek!$RW$11*IFERROR(VLOOKUP(VLOOKUP($A97,versenyek!RV:RX,3,FALSE),szabalyok!$A$16:$B$23,2,FALSE),0)</f>
        <v>0</v>
      </c>
      <c r="EY97" s="47">
        <f>versenyek!$RZ$11*IFERROR(VLOOKUP(VLOOKUP($A97,versenyek!RY:SA,3,FALSE),szabalyok!$A$16:$B$23,2,FALSE),0)</f>
        <v>0</v>
      </c>
      <c r="EZ97" s="47">
        <f>versenyek!$SC$11*IFERROR(VLOOKUP(VLOOKUP($A97,versenyek!SB:SD,3,FALSE),szabalyok!$A$16:$B$23,2,FALSE),0)</f>
        <v>0</v>
      </c>
      <c r="FA97" s="47">
        <f>versenyek!$SF$11*IFERROR(VLOOKUP(VLOOKUP($A97,versenyek!SE:SG,3,FALSE),szabalyok!$A$16:$B$23,2,FALSE),0)</f>
        <v>0</v>
      </c>
      <c r="FB97" s="47">
        <f>versenyek!$SI$11*IFERROR(VLOOKUP(VLOOKUP($A97,versenyek!SH:SJ,3,FALSE),szabalyok!$A$16:$B$23,2,FALSE),0)</f>
        <v>0</v>
      </c>
      <c r="FC97" s="47">
        <f>versenyek!$SL$11*IFERROR(VLOOKUP(VLOOKUP($A97,versenyek!SK:SM,3,FALSE),szabalyok!$A$16:$B$23,2,FALSE),0)</f>
        <v>0</v>
      </c>
      <c r="FD97" s="47">
        <f>versenyek!$SO$11*IFERROR(VLOOKUP(VLOOKUP($A97,versenyek!SN:SP,3,FALSE),szabalyok!$A$16:$B$23,2,FALSE),0)</f>
        <v>0</v>
      </c>
      <c r="FE97" s="47">
        <f>versenyek!$SR$11*IFERROR(VLOOKUP(VLOOKUP($A97,versenyek!SQ:SS,3,FALSE),szabalyok!$A$16:$B$23,2,FALSE),0)</f>
        <v>0</v>
      </c>
      <c r="FF97" s="47">
        <f>versenyek!$SU$11*IFERROR(VLOOKUP(VLOOKUP($A97,versenyek!ST:SV,3,FALSE),szabalyok!$A$16:$B$23,2,FALSE),0)</f>
        <v>0</v>
      </c>
      <c r="FG97" s="47">
        <f>versenyek!$SX$11*IFERROR(VLOOKUP(VLOOKUP($A97,versenyek!SW:SY,3,FALSE),szabalyok!$A$16:$B$23,2,FALSE),0)</f>
        <v>0</v>
      </c>
      <c r="FH97" s="47">
        <f>versenyek!$TA$11*IFERROR(VLOOKUP(VLOOKUP($A97,versenyek!SZ:TB,3,FALSE),szabalyok!$A$16:$B$23,2,FALSE),0)</f>
        <v>0</v>
      </c>
      <c r="FI97" s="47">
        <f>versenyek!$TD$11*IFERROR(VLOOKUP(VLOOKUP($A97,versenyek!TC:TE,3,FALSE),szabalyok!$A$16:$B$23,2,FALSE),0)</f>
        <v>0</v>
      </c>
      <c r="FJ97" s="47">
        <f>versenyek!$TG$11*IFERROR(VLOOKUP(VLOOKUP($A97,versenyek!TF:TH,3,FALSE),szabalyok!$A$16:$B$23,2,FALSE),0)</f>
        <v>0</v>
      </c>
      <c r="FK97" s="47">
        <f>versenyek!$TJ$11*IFERROR(VLOOKUP(VLOOKUP($A97,versenyek!TI:TK,3,FALSE),szabalyok!$A$16:$B$23,2,FALSE),0)</f>
        <v>0</v>
      </c>
      <c r="FL97" s="47">
        <f>versenyek!$TM$11*IFERROR(VLOOKUP(VLOOKUP($A97,versenyek!TL:TN,3,FALSE),szabalyok!$A$16:$B$23,2,FALSE),0)</f>
        <v>0</v>
      </c>
      <c r="FM97" s="47">
        <f>versenyek!$TP$11*IFERROR(VLOOKUP(VLOOKUP($A97,versenyek!TO:TQ,3,FALSE),szabalyok!$A$16:$B$23,2,FALSE),0)</f>
        <v>0</v>
      </c>
      <c r="FN97" s="47">
        <f>versenyek!$TS$11*IFERROR(VLOOKUP(VLOOKUP($A97,versenyek!TR:TT,3,FALSE),szabalyok!$A$16:$B$23,2,FALSE),0)</f>
        <v>0</v>
      </c>
      <c r="FO97" s="47"/>
      <c r="FP97" s="235">
        <f t="shared" si="2"/>
        <v>0</v>
      </c>
    </row>
    <row r="98" spans="1:172">
      <c r="A98" s="1" t="s">
        <v>1227</v>
      </c>
      <c r="B98" s="47"/>
      <c r="C98" s="47"/>
      <c r="D98" s="47"/>
      <c r="E98" s="47"/>
      <c r="F98" s="47"/>
      <c r="G98" s="47"/>
      <c r="H98" s="47"/>
      <c r="I98" s="47">
        <v>0</v>
      </c>
      <c r="J98" s="47">
        <v>0</v>
      </c>
      <c r="K98" s="47">
        <v>0</v>
      </c>
      <c r="L98" s="47">
        <v>0</v>
      </c>
      <c r="M98" s="47">
        <v>0</v>
      </c>
      <c r="N98" s="47">
        <v>0</v>
      </c>
      <c r="O98" s="47">
        <v>0</v>
      </c>
      <c r="P98" s="47">
        <v>0</v>
      </c>
      <c r="Q98" s="47">
        <v>0</v>
      </c>
      <c r="R98" s="47">
        <f>versenyek!$BD$11*IFERROR(VLOOKUP(VLOOKUP($A98,versenyek!BC:BE,3,FALSE),szabalyok!$A$16:$B$23,2,FALSE),0)</f>
        <v>0</v>
      </c>
      <c r="S98" s="47">
        <f>versenyek!$BG$11*IFERROR(VLOOKUP(VLOOKUP($A98,versenyek!BF:BH,3,FALSE),szabalyok!$A$16:$B$23,2,FALSE),0)</f>
        <v>0</v>
      </c>
      <c r="T98" s="47">
        <f>versenyek!$BJ$11*IFERROR(VLOOKUP(VLOOKUP($A98,versenyek!BI:BK,3,FALSE),szabalyok!$A$16:$B$23,2,FALSE),0)</f>
        <v>0</v>
      </c>
      <c r="U98" s="47">
        <f>versenyek!$BM$11*IFERROR(VLOOKUP(VLOOKUP($A98,versenyek!BL:BN,3,FALSE),szabalyok!$A$16:$B$23,2,FALSE),0)</f>
        <v>0</v>
      </c>
      <c r="V98" s="47">
        <f>versenyek!$BP$11*IFERROR(VLOOKUP(VLOOKUP($A98,versenyek!BO:BQ,3,FALSE),szabalyok!$A$16:$B$23,2,FALSE),0)</f>
        <v>0</v>
      </c>
      <c r="W98" s="47">
        <f>versenyek!$BS$11*IFERROR(VLOOKUP(VLOOKUP($A98,versenyek!BR:BT,3,FALSE),szabalyok!$A$16:$B$23,2,FALSE),0)</f>
        <v>0</v>
      </c>
      <c r="X98" s="47">
        <f>versenyek!$BV$11*IFERROR(VLOOKUP(VLOOKUP($A98,versenyek!BU:BW,3,FALSE),szabalyok!$A$16:$B$23,2,FALSE),0)</f>
        <v>0</v>
      </c>
      <c r="Y98" s="47">
        <f>versenyek!$BY$11*IFERROR(VLOOKUP(VLOOKUP($A98,versenyek!BX:BZ,3,FALSE),szabalyok!$A$16:$B$23,2,FALSE),0)</f>
        <v>0</v>
      </c>
      <c r="Z98" s="47">
        <f>versenyek!$CB$11*IFERROR(VLOOKUP(VLOOKUP($A98,versenyek!CA:CC,3,FALSE),szabalyok!$A$16:$B$23,2,FALSE),0)</f>
        <v>0</v>
      </c>
      <c r="AA98" s="47">
        <f>versenyek!$CE$11*IFERROR(VLOOKUP(VLOOKUP($A98,versenyek!CD:CF,3,FALSE),szabalyok!$A$16:$B$23,2,FALSE),0)</f>
        <v>0</v>
      </c>
      <c r="AB98" s="47">
        <f>versenyek!$CH$11*IFERROR(VLOOKUP(VLOOKUP($A98,versenyek!CG:CI,3,FALSE),szabalyok!$A$16:$B$23,2,FALSE),0)</f>
        <v>0</v>
      </c>
      <c r="AC98" s="47">
        <f>versenyek!$CK$11*IFERROR(VLOOKUP(VLOOKUP($A98,versenyek!CJ:CL,3,FALSE),szabalyok!$A$16:$B$23,2,FALSE),0)</f>
        <v>0</v>
      </c>
      <c r="AD98" s="47">
        <f>versenyek!$CN$11*IFERROR(VLOOKUP(VLOOKUP($A98,versenyek!CM:CO,3,FALSE),szabalyok!$A$16:$B$23,2,FALSE),0)</f>
        <v>0</v>
      </c>
      <c r="AE98" s="47">
        <f>versenyek!$CQ$11*IFERROR(VLOOKUP(VLOOKUP($A98,versenyek!CP:CR,3,FALSE),szabalyok!$A$16:$B$23,2,FALSE),0)</f>
        <v>0</v>
      </c>
      <c r="AF98" s="47">
        <f>versenyek!$CT$11*IFERROR(VLOOKUP(VLOOKUP($A98,versenyek!CS:CU,3,FALSE),szabalyok!$A$16:$B$23,2,FALSE),0)</f>
        <v>0</v>
      </c>
      <c r="AG98" s="47">
        <f>versenyek!$CW$11*IFERROR(VLOOKUP(VLOOKUP($A98,versenyek!CV:CX,3,FALSE),szabalyok!$A$16:$B$23,2,FALSE),0)</f>
        <v>0</v>
      </c>
      <c r="AH98" s="47">
        <f>versenyek!$CZ$11*IFERROR(VLOOKUP(VLOOKUP($A98,versenyek!CY:DA,3,FALSE),szabalyok!$A$16:$B$23,2,FALSE),0)</f>
        <v>0</v>
      </c>
      <c r="AI98" s="47">
        <f>versenyek!$DC$11*IFERROR(VLOOKUP(VLOOKUP($A98,versenyek!DB:DD,3,FALSE),szabalyok!$A$16:$B$23,2,FALSE),0)</f>
        <v>0</v>
      </c>
      <c r="AJ98" s="47">
        <f>versenyek!$DF$11*IFERROR(VLOOKUP(VLOOKUP($A98,versenyek!DE:DG,3,FALSE),szabalyok!$A$16:$B$23,2,FALSE),0)</f>
        <v>0</v>
      </c>
      <c r="AK98" s="47">
        <f>versenyek!$DI$11*IFERROR(VLOOKUP(VLOOKUP($A98,versenyek!DH:DJ,3,FALSE),szabalyok!$A$16:$B$23,2,FALSE),0)</f>
        <v>0</v>
      </c>
      <c r="AL98" s="47">
        <f>versenyek!$DL$11*IFERROR(VLOOKUP(VLOOKUP($A98,versenyek!DK:DM,3,FALSE),szabalyok!$A$16:$B$23,2,FALSE),0)</f>
        <v>0</v>
      </c>
      <c r="AM98" s="47">
        <f>versenyek!$DR$11*IFERROR(VLOOKUP(VLOOKUP($A98,versenyek!DQ:DS,3,FALSE),szabalyok!$A$16:$B$23,2,FALSE),0)</f>
        <v>0</v>
      </c>
      <c r="AN98" s="47">
        <f>versenyek!$DU$11*IFERROR(VLOOKUP(VLOOKUP($A98,versenyek!DT:DV,3,FALSE),szabalyok!$A$16:$B$23,2,FALSE),0)</f>
        <v>0</v>
      </c>
      <c r="AO98" s="47">
        <f>versenyek!$DO$11*IFERROR(VLOOKUP(VLOOKUP($A98,versenyek!DN:DP,3,FALSE),szabalyok!$A$16:$B$23,2,FALSE),0)</f>
        <v>0</v>
      </c>
      <c r="AP98" s="47">
        <f>versenyek!$DX$11*IFERROR(VLOOKUP(VLOOKUP($A98,versenyek!DW:DY,3,FALSE),szabalyok!$A$16:$B$23,2,FALSE),0)</f>
        <v>0</v>
      </c>
      <c r="AQ98" s="47" t="e">
        <f>versenyek!$EA$11*IFERROR(VLOOKUP(VLOOKUP($A98,versenyek!DZ:EB,3,FALSE),szabalyok!$A$16:$B$23,2,FALSE),0)</f>
        <v>#DIV/0!</v>
      </c>
      <c r="AR98" s="47" t="e">
        <f>versenyek!$ED$11*IFERROR(VLOOKUP(VLOOKUP($A98,versenyek!EC:EE,3,FALSE),szabalyok!$A$16:$B$23,2,FALSE),0)</f>
        <v>#DIV/0!</v>
      </c>
      <c r="AS98" s="47">
        <f>versenyek!$EG$11*IFERROR(VLOOKUP(VLOOKUP($A98,versenyek!EF:EH,3,FALSE),szabalyok!$A$16:$B$23,2,FALSE),0)</f>
        <v>0</v>
      </c>
      <c r="AT98" s="47">
        <f>versenyek!$EJ$11*IFERROR(VLOOKUP(VLOOKUP($A98,versenyek!EI:EK,3,FALSE),szabalyok!$A$16:$B$23,2,FALSE),0)</f>
        <v>0</v>
      </c>
      <c r="AU98" s="47">
        <f>versenyek!$EM$11*IFERROR(VLOOKUP(VLOOKUP($A98,versenyek!EL:EN,3,FALSE),szabalyok!$A$16:$B$23,2,FALSE),0)</f>
        <v>0</v>
      </c>
      <c r="AV98" s="47">
        <f>versenyek!$EP$11*IFERROR(VLOOKUP(VLOOKUP($A98,versenyek!EO:EQ,3,FALSE),szabalyok!$A$16:$B$23,2,FALSE),0)</f>
        <v>0</v>
      </c>
      <c r="AW98" s="47">
        <f>versenyek!$EY$11*IFERROR(VLOOKUP(VLOOKUP($A98,versenyek!EX:EZ,3,FALSE),szabalyok!$A$16:$B$23,2,FALSE),0)</f>
        <v>0</v>
      </c>
      <c r="AX98" s="47">
        <f>versenyek!$FB$11*IFERROR(VLOOKUP(VLOOKUP($A98,versenyek!FA:FC,3,FALSE),szabalyok!$A$16:$B$23,2,FALSE),0)</f>
        <v>0</v>
      </c>
      <c r="AY98" s="47">
        <f>versenyek!$FE$11*IFERROR(VLOOKUP(VLOOKUP($A98,versenyek!FD:FF,3,FALSE),szabalyok!$A$16:$B$23,2,FALSE),0)</f>
        <v>0</v>
      </c>
      <c r="AZ98" s="47">
        <f>versenyek!$FH$11*IFERROR(VLOOKUP(VLOOKUP($A98,versenyek!FG:FI,3,FALSE),szabalyok!$A$16:$B$23,2,FALSE),0)</f>
        <v>0</v>
      </c>
      <c r="BA98" s="47">
        <f>versenyek!$FK$11*IFERROR(VLOOKUP(VLOOKUP($A98,versenyek!FJ:FL,3,FALSE),szabalyok!$A$16:$B$23,2,FALSE),0)</f>
        <v>0</v>
      </c>
      <c r="BB98" s="47">
        <f>versenyek!$FN$11*IFERROR(VLOOKUP(VLOOKUP($A98,versenyek!FM:FO,3,FALSE),szabalyok!$A$16:$B$23,2,FALSE),0)</f>
        <v>0</v>
      </c>
      <c r="BC98" s="47">
        <f>versenyek!$FQ$11*IFERROR(VLOOKUP(VLOOKUP($A98,versenyek!FP:FR,3,FALSE),szabalyok!$A$16:$B$23,2,FALSE),0)</f>
        <v>0</v>
      </c>
      <c r="BD98" s="47">
        <f>versenyek!$FT$11*IFERROR(VLOOKUP(VLOOKUP($A98,versenyek!FS:FU,3,FALSE),szabalyok!$A$16:$B$23,2,FALSE),0)</f>
        <v>0</v>
      </c>
      <c r="BE98" s="47">
        <f>versenyek!$FW$11*IFERROR(VLOOKUP(VLOOKUP($A98,versenyek!FV:FX,3,FALSE),szabalyok!$A$16:$B$23,2,FALSE),0)</f>
        <v>0</v>
      </c>
      <c r="BF98" s="47">
        <f>versenyek!$FZ$11*IFERROR(VLOOKUP(VLOOKUP($A98,versenyek!FY:GA,3,FALSE),szabalyok!$A$16:$B$23,2,FALSE),0)</f>
        <v>0</v>
      </c>
      <c r="BG98" s="47">
        <f>versenyek!$GC$11*IFERROR(VLOOKUP(VLOOKUP($A98,versenyek!GB:GD,3,FALSE),szabalyok!$A$16:$B$23,2,FALSE),0)</f>
        <v>0</v>
      </c>
      <c r="BH98" s="47">
        <f>versenyek!$GF$11*IFERROR(VLOOKUP(VLOOKUP($A98,versenyek!GE:GG,3,FALSE),szabalyok!$A$16:$B$23,2,FALSE),0)</f>
        <v>0</v>
      </c>
      <c r="BI98" s="47">
        <f>versenyek!$GI$11*IFERROR(VLOOKUP(VLOOKUP($A98,versenyek!GH:GJ,3,FALSE),szabalyok!$A$16:$B$23,2,FALSE),0)</f>
        <v>0</v>
      </c>
      <c r="BJ98" s="47">
        <f>versenyek!$GL$11*IFERROR(VLOOKUP(VLOOKUP($A98,versenyek!GK:GM,3,FALSE),szabalyok!$A$16:$B$23,2,FALSE),0)</f>
        <v>0</v>
      </c>
      <c r="BK98" s="47">
        <f>versenyek!$GO$11*IFERROR(VLOOKUP(VLOOKUP($A98,versenyek!GN:GP,3,FALSE),szabalyok!$A$16:$B$23,2,FALSE),0)</f>
        <v>2.4079935915826192</v>
      </c>
      <c r="BL98" s="47">
        <f>versenyek!$GR$11*IFERROR(VLOOKUP(VLOOKUP($A98,versenyek!GQ:GS,3,FALSE),szabalyok!$A$16:$B$23,2,FALSE),0)</f>
        <v>0</v>
      </c>
      <c r="BM98" s="47">
        <f>versenyek!$GX$11*IFERROR(VLOOKUP(VLOOKUP($A98,versenyek!GW:GY,3,FALSE),szabalyok!$A$16:$B$23,2,FALSE),0)</f>
        <v>0</v>
      </c>
      <c r="BN98" s="47">
        <f>versenyek!$GX$11*IFERROR(VLOOKUP(VLOOKUP($A98,versenyek!GX:GZ,3,FALSE),szabalyok!$A$16:$B$23,2,FALSE),0)</f>
        <v>0</v>
      </c>
      <c r="BO98" s="47">
        <f>versenyek!$HD$11*IFERROR(VLOOKUP(VLOOKUP($A98,versenyek!HC:HE,3,FALSE),szabalyok!$A$16:$B$23,2,FALSE),0)</f>
        <v>0</v>
      </c>
      <c r="BP98" s="47">
        <f>versenyek!$HG$11*IFERROR(VLOOKUP(VLOOKUP($A98,versenyek!HF:HH,3,FALSE),szabalyok!$A$16:$B$23,2,FALSE),0)</f>
        <v>0</v>
      </c>
      <c r="BQ98" s="47">
        <f>versenyek!$HJ$11*IFERROR(VLOOKUP(VLOOKUP($A98,versenyek!HI:HK,3,FALSE),szabalyok!$A$16:$B$23,2,FALSE),0)</f>
        <v>0</v>
      </c>
      <c r="BR98" s="47">
        <f>versenyek!$HM$11*IFERROR(VLOOKUP(VLOOKUP($A98,versenyek!HL:HN,3,FALSE),szabalyok!$A$16:$B$23,2,FALSE),0)</f>
        <v>0</v>
      </c>
      <c r="BS98" s="47">
        <f>versenyek!$HP$11*IFERROR(VLOOKUP(VLOOKUP($A98,versenyek!HO:HQ,3,FALSE),szabalyok!$A$16:$B$23,2,FALSE),0)</f>
        <v>0</v>
      </c>
      <c r="BT98" s="47">
        <f>versenyek!$HS$11*IFERROR(VLOOKUP(VLOOKUP($A98,versenyek!HR:HT,3,FALSE),szabalyok!$A$16:$B$23,2,FALSE),0)</f>
        <v>0</v>
      </c>
      <c r="BU98" s="47">
        <f>versenyek!$HV$11*IFERROR(VLOOKUP(VLOOKUP($A98,versenyek!HU:HW,3,FALSE),szabalyok!$A$16:$B$23,2,FALSE),0)</f>
        <v>0</v>
      </c>
      <c r="BV98" s="47">
        <f>versenyek!$HY$11*IFERROR(VLOOKUP(VLOOKUP($A98,versenyek!HX:HZ,3,FALSE),szabalyok!$A$16:$B$23,2,FALSE),0)</f>
        <v>0</v>
      </c>
      <c r="BW98" s="47">
        <f>versenyek!$IB$11*IFERROR(VLOOKUP(VLOOKUP($A98,versenyek!IA:IC,3,FALSE),szabalyok!$A$16:$B$23,2,FALSE),0)</f>
        <v>0</v>
      </c>
      <c r="BX98" s="47">
        <f>versenyek!$IE$11*IFERROR(VLOOKUP(VLOOKUP($A98,versenyek!ID:IF,3,FALSE),szabalyok!$A$16:$B$23,2,FALSE),0)</f>
        <v>0</v>
      </c>
      <c r="BY98" s="47">
        <f>versenyek!$IH$11*IFERROR(VLOOKUP(VLOOKUP($A98,versenyek!IG:II,3,FALSE),szabalyok!$A$16:$B$23,2,FALSE),0)</f>
        <v>0</v>
      </c>
      <c r="BZ98" s="47">
        <f>versenyek!$IK$11*IFERROR(VLOOKUP(VLOOKUP($A98,versenyek!IJ:IL,3,FALSE),szabalyok!$A$16:$B$23,2,FALSE),0)</f>
        <v>0</v>
      </c>
      <c r="CA98" s="47">
        <f>versenyek!$IN$11*IFERROR(VLOOKUP(VLOOKUP($A98,versenyek!IM:IO,3,FALSE),szabalyok!$A$16:$B$23,2,FALSE),0)</f>
        <v>0</v>
      </c>
      <c r="CB98" s="47">
        <f>versenyek!$IW$11*IFERROR(VLOOKUP(VLOOKUP($A98,versenyek!IV:IX,3,FALSE),szabalyok!$A$16:$B$23,2,FALSE),0)</f>
        <v>0</v>
      </c>
      <c r="CC98" s="47">
        <f>versenyek!$IZ$11*IFERROR(VLOOKUP(VLOOKUP($A98,versenyek!IY:JA,3,FALSE),szabalyok!$A$16:$B$23,2,FALSE),0)</f>
        <v>0</v>
      </c>
      <c r="CD98" s="47">
        <f>versenyek!$JC$11*IFERROR(VLOOKUP(VLOOKUP($A98,versenyek!JB:JD,3,FALSE),szabalyok!$A$16:$B$23,2,FALSE),0)</f>
        <v>0</v>
      </c>
      <c r="CE98" s="47">
        <f>versenyek!$JF$11*IFERROR(VLOOKUP(VLOOKUP($A98,versenyek!JE:JG,3,FALSE),szabalyok!$A$16:$B$23,2,FALSE),0)</f>
        <v>0</v>
      </c>
      <c r="CF98" s="47">
        <f>versenyek!$JI$11*IFERROR(VLOOKUP(VLOOKUP($A98,versenyek!JH:JJ,3,FALSE),szabalyok!$A$16:$B$23,2,FALSE),0)</f>
        <v>0</v>
      </c>
      <c r="CG98" s="47">
        <f>versenyek!$JL$11*IFERROR(VLOOKUP(VLOOKUP($A98,versenyek!JK:JM,3,FALSE),szabalyok!$A$16:$B$23,2,FALSE),0)</f>
        <v>0</v>
      </c>
      <c r="CH98" s="47">
        <f>versenyek!$JO$11*IFERROR(VLOOKUP(VLOOKUP($A98,versenyek!JN:JP,3,FALSE),szabalyok!$A$16:$B$23,2,FALSE),0)</f>
        <v>0</v>
      </c>
      <c r="CI98" s="47">
        <f>versenyek!$JR$11*IFERROR(VLOOKUP(VLOOKUP($A98,versenyek!JQ:JS,3,FALSE),szabalyok!$A$16:$B$23,2,FALSE),0)</f>
        <v>0</v>
      </c>
      <c r="CJ98" s="47">
        <f>versenyek!$JU$11*IFERROR(VLOOKUP(VLOOKUP($A98,versenyek!JT:JV,3,FALSE),szabalyok!$A$16:$B$23,2,FALSE),0)</f>
        <v>0</v>
      </c>
      <c r="CK98" s="47">
        <f>versenyek!$JR$11*IFERROR(VLOOKUP(VLOOKUP($A98,versenyek!JW:JY,3,FALSE),szabalyok!$A$16:$B$23,2,FALSE),0)</f>
        <v>0</v>
      </c>
      <c r="CL98" s="47">
        <f>versenyek!$KA$11*IFERROR(VLOOKUP(VLOOKUP($A98,versenyek!JZ:KB,3,FALSE),szabalyok!$A$16:$B$23,2,FALSE),0)</f>
        <v>0</v>
      </c>
      <c r="CM98" s="47">
        <f>versenyek!$KD$11*IFERROR(VLOOKUP(VLOOKUP($A98,versenyek!KC:KE,3,FALSE),szabalyok!$A$16:$B$23,2,FALSE),0)</f>
        <v>0</v>
      </c>
      <c r="CN98" s="47">
        <f>versenyek!$KG$11*IFERROR(VLOOKUP(VLOOKUP($A98,versenyek!KF:KH,3,FALSE),szabalyok!$A$16:$B$23,2,FALSE),0)</f>
        <v>0</v>
      </c>
      <c r="CO98" s="47">
        <f>versenyek!$KJ$11*IFERROR(VLOOKUP(VLOOKUP($A98,versenyek!KI:KK,3,FALSE),szabalyok!$A$16:$B$23,2,FALSE),0)</f>
        <v>0</v>
      </c>
      <c r="CP98" s="47">
        <f>versenyek!$KM$11*IFERROR(VLOOKUP(VLOOKUP($A98,versenyek!KL:KN,3,FALSE),szabalyok!$A$16:$B$23,2,FALSE),0)</f>
        <v>0</v>
      </c>
      <c r="CQ98" s="47">
        <f>versenyek!$KP$11*IFERROR(VLOOKUP(VLOOKUP($A98,versenyek!KO:KQ,3,FALSE),szabalyok!$A$16:$B$23,2,FALSE),0)</f>
        <v>0</v>
      </c>
      <c r="CR98" s="47">
        <f>versenyek!$KS$11*IFERROR(VLOOKUP(VLOOKUP($A98,versenyek!KR:KT,3,FALSE),szabalyok!$A$16:$B$23,2,FALSE),0)</f>
        <v>0</v>
      </c>
      <c r="CS98" s="47">
        <f>versenyek!$KV$11*IFERROR(VLOOKUP(VLOOKUP($A98,versenyek!KU:KW,3,FALSE),szabalyok!$A$16:$B$23,2,FALSE),0)</f>
        <v>0</v>
      </c>
      <c r="CT98" s="47">
        <f>versenyek!$KY$11*IFERROR(VLOOKUP(VLOOKUP($A98,versenyek!KX:KZ,3,FALSE),szabalyok!$A$16:$B$23,2,FALSE),0)</f>
        <v>0</v>
      </c>
      <c r="CU98" s="47">
        <f>versenyek!$LB$11*IFERROR(VLOOKUP(VLOOKUP($A98,versenyek!LA:LC,3,FALSE),szabalyok!$A$16:$B$23,2,FALSE),0)</f>
        <v>0</v>
      </c>
      <c r="CV98" s="47">
        <f>versenyek!$LE$11*IFERROR(VLOOKUP(VLOOKUP($A98,versenyek!LD:LF,3,FALSE),szabalyok!$A$16:$B$23,2,FALSE),0)</f>
        <v>0</v>
      </c>
      <c r="CW98" s="47">
        <f>versenyek!$LH$11*IFERROR(VLOOKUP(VLOOKUP($A98,versenyek!LG:LI,3,FALSE),szabalyok!$A$16:$B$23,2,FALSE),0)</f>
        <v>0</v>
      </c>
      <c r="CX98" s="47">
        <f>versenyek!$LK$11*IFERROR(VLOOKUP(VLOOKUP($A98,versenyek!LJ:LL,3,FALSE),szabalyok!$A$16:$B$23,2,FALSE),0)</f>
        <v>0</v>
      </c>
      <c r="CY98" s="47">
        <f>versenyek!$LN$11*IFERROR(VLOOKUP(VLOOKUP($A98,versenyek!LM:LO,3,FALSE),szabalyok!$A$16:$B$23,2,FALSE),0)</f>
        <v>0</v>
      </c>
      <c r="CZ98" s="47">
        <f>versenyek!$LQ$11*IFERROR(VLOOKUP(VLOOKUP($A98,versenyek!LP:LR,3,FALSE),szabalyok!$A$16:$B$23,2,FALSE),0)</f>
        <v>0</v>
      </c>
      <c r="DA98" s="47">
        <f>versenyek!$LT$11*IFERROR(VLOOKUP(VLOOKUP($A98,versenyek!LS:LU,3,FALSE),szabalyok!$A$16:$B$23,2,FALSE),0)</f>
        <v>0</v>
      </c>
      <c r="DB98" s="47">
        <f>versenyek!$LW$11*IFERROR(VLOOKUP(VLOOKUP($A98,versenyek!LV:LX,3,FALSE),szabalyok!$A$16:$B$23,2,FALSE),0)</f>
        <v>0</v>
      </c>
      <c r="DC98" s="47">
        <f>versenyek!$LZ$11*IFERROR(VLOOKUP(VLOOKUP($A98,versenyek!LY:MA,3,FALSE),szabalyok!$A$16:$B$23,2,FALSE),0)</f>
        <v>0</v>
      </c>
      <c r="DD98" s="47">
        <f>versenyek!$MC$11*IFERROR(VLOOKUP(VLOOKUP($A98,versenyek!MB:MD,3,FALSE),szabalyok!$A$16:$B$23,2,FALSE),0)</f>
        <v>0</v>
      </c>
      <c r="DE98" s="47">
        <f>versenyek!$ML$11*IFERROR(VLOOKUP(VLOOKUP($A98,versenyek!MK:MM,3,FALSE),szabalyok!$A$16:$B$23,2,FALSE),0)</f>
        <v>0</v>
      </c>
      <c r="DF98" s="47">
        <f>versenyek!$MO$11*IFERROR(VLOOKUP(VLOOKUP($A98,versenyek!MN:MP,3,FALSE),szabalyok!$A$16:$B$23,2,FALSE),0)</f>
        <v>0</v>
      </c>
      <c r="DG98" s="47">
        <f>versenyek!$MR$11*IFERROR(VLOOKUP(VLOOKUP($A98,versenyek!MQ:MS,3,FALSE),szabalyok!$A$16:$B$23,2,FALSE),0)</f>
        <v>0</v>
      </c>
      <c r="DH98" s="47">
        <f>versenyek!$MU$11*IFERROR(VLOOKUP(VLOOKUP($A98,versenyek!MT:MV,3,FALSE),szabalyok!$A$16:$B$23,2,FALSE),0)</f>
        <v>0</v>
      </c>
      <c r="DI98" s="47">
        <f>versenyek!$MX$11*IFERROR(VLOOKUP(VLOOKUP($A98,versenyek!MW:MY,3,FALSE),szabalyok!$A$16:$B$23,2,FALSE),0)</f>
        <v>0</v>
      </c>
      <c r="DJ98" s="47">
        <f>versenyek!$NA$11*IFERROR(VLOOKUP(VLOOKUP($A98,versenyek!MZ:NB,3,FALSE),szabalyok!$A$16:$B$23,2,FALSE),0)</f>
        <v>0</v>
      </c>
      <c r="DK98" s="47">
        <f>versenyek!$ND$11*IFERROR(VLOOKUP(VLOOKUP($A98,versenyek!NC:NE,3,FALSE),szabalyok!$A$16:$B$23,2,FALSE),0)</f>
        <v>0</v>
      </c>
      <c r="DL98" s="47">
        <f>versenyek!$NG$11*IFERROR(VLOOKUP(VLOOKUP($A98,versenyek!NF:NH,3,FALSE),szabalyok!$A$16:$B$23,2,FALSE),0)</f>
        <v>0</v>
      </c>
      <c r="DM98" s="47">
        <f>versenyek!$NJ$11*IFERROR(VLOOKUP(VLOOKUP($A98,versenyek!NI:NK,3,FALSE),szabalyok!$A$16:$B$23,2,FALSE),0)</f>
        <v>0</v>
      </c>
      <c r="DN98" s="47">
        <f>versenyek!$NM$11*IFERROR(VLOOKUP(VLOOKUP($A98,versenyek!NL:NN,3,FALSE),szabalyok!$A$16:$B$23,2,FALSE),0)</f>
        <v>0</v>
      </c>
      <c r="DO98" s="47">
        <f>versenyek!$NP$11*IFERROR(VLOOKUP(VLOOKUP($A98,versenyek!NO:NQ,3,FALSE),szabalyok!$A$16:$B$23,2,FALSE),0)</f>
        <v>0</v>
      </c>
      <c r="DP98" s="47">
        <f>versenyek!$NS$11*IFERROR(VLOOKUP(VLOOKUP($A98,versenyek!NR:NT,3,FALSE),szabalyok!$A$16:$B$23,2,FALSE),0)</f>
        <v>0</v>
      </c>
      <c r="DQ98" s="47">
        <f>versenyek!$NV$11*IFERROR(VLOOKUP(VLOOKUP($A98,versenyek!NU:NW,3,FALSE),szabalyok!$A$16:$B$23,2,FALSE),0)</f>
        <v>0</v>
      </c>
      <c r="DR98" s="47">
        <f>versenyek!$NY$11*IFERROR(VLOOKUP(VLOOKUP($A98,versenyek!NX:NZ,3,FALSE),szabalyok!$A$16:$B$23,2,FALSE),0)</f>
        <v>0</v>
      </c>
      <c r="DS98" s="47">
        <f>versenyek!$OB$11*IFERROR(VLOOKUP(VLOOKUP($A98,versenyek!OA:OC,3,FALSE),szabalyok!$A$16:$B$23,2,FALSE),0)</f>
        <v>0</v>
      </c>
      <c r="DT98" s="47">
        <f>versenyek!$OE$11*IFERROR(VLOOKUP(VLOOKUP($A98,versenyek!OD:OF,3,FALSE),szabalyok!$A$16:$B$23,2,FALSE),0)</f>
        <v>0</v>
      </c>
      <c r="DU98" s="47">
        <f>versenyek!$OH$11*IFERROR(VLOOKUP(VLOOKUP($A98,versenyek!OG:OI,3,FALSE),szabalyok!$A$16:$B$23,2,FALSE),0)</f>
        <v>0</v>
      </c>
      <c r="DV98" s="47">
        <f>versenyek!$OK$11*IFERROR(VLOOKUP(VLOOKUP($A98,versenyek!OJ:OL,3,FALSE),szabalyok!$A$16:$B$23,2,FALSE),0)</f>
        <v>0</v>
      </c>
      <c r="DW98" s="47">
        <f>versenyek!$ON$11*IFERROR(VLOOKUP(VLOOKUP($A98,versenyek!OM:OO,3,FALSE),szabalyok!$A$16:$B$23,2,FALSE),0)</f>
        <v>0</v>
      </c>
      <c r="DX98" s="47">
        <f>versenyek!$OQ$11*IFERROR(VLOOKUP(VLOOKUP($A98,versenyek!OP:OR,3,FALSE),szabalyok!$A$16:$B$23,2,FALSE),0)</f>
        <v>0</v>
      </c>
      <c r="DY98" s="47">
        <f>versenyek!$OT$11*IFERROR(VLOOKUP(VLOOKUP($A98,versenyek!OS:OU,3,FALSE),szabalyok!$A$16:$B$23,2,FALSE),0)</f>
        <v>0</v>
      </c>
      <c r="DZ98" s="47">
        <f>versenyek!$OW$11*IFERROR(VLOOKUP(VLOOKUP($A98,versenyek!OV:OX,3,FALSE),szabalyok!$A$16:$B$23,2,FALSE),0)</f>
        <v>0</v>
      </c>
      <c r="EA98" s="47">
        <f>versenyek!$OZ$11*IFERROR(VLOOKUP(VLOOKUP($A98,versenyek!OY:PA,3,FALSE),szabalyok!$A$16:$B$23,2,FALSE),0)</f>
        <v>0</v>
      </c>
      <c r="EB98" s="47">
        <f>versenyek!$PC$11*IFERROR(VLOOKUP(VLOOKUP($A98,versenyek!PB:PD,3,FALSE),szabalyok!$A$16:$B$23,2,FALSE),0)</f>
        <v>0</v>
      </c>
      <c r="EC98" s="47">
        <f>versenyek!$PF$11*IFERROR(VLOOKUP(VLOOKUP($A98,versenyek!PE:PG,3,FALSE),szabalyok!$A$16:$B$23,2,FALSE),0)</f>
        <v>0</v>
      </c>
      <c r="ED98" s="47">
        <f>versenyek!$PI$11*IFERROR(VLOOKUP(VLOOKUP($A98,versenyek!PH:PJ,3,FALSE),szabalyok!$A$16:$B$23,2,FALSE),0)</f>
        <v>0</v>
      </c>
      <c r="EE98" s="47">
        <f>versenyek!$PL$11*IFERROR(VLOOKUP(VLOOKUP($A98,versenyek!PK:PM,3,FALSE),szabalyok!$A$16:$B$23,2,FALSE),0)</f>
        <v>0</v>
      </c>
      <c r="EF98" s="47">
        <f>versenyek!$PO$11*IFERROR(VLOOKUP(VLOOKUP($A98,versenyek!PN:PP,3,FALSE),szabalyok!$A$16:$B$23,2,FALSE),0)</f>
        <v>0</v>
      </c>
      <c r="EG98" s="47">
        <f>versenyek!$PR$11*IFERROR(VLOOKUP(VLOOKUP($A98,versenyek!PQ:PS,3,FALSE),szabalyok!$A$16:$B$23,2,FALSE),0)</f>
        <v>0</v>
      </c>
      <c r="EH98" s="47">
        <f>versenyek!$PU$11*IFERROR(VLOOKUP(VLOOKUP($A98,versenyek!PT:PV,3,FALSE),szabalyok!$A$16:$B$23,2,FALSE),0)</f>
        <v>0</v>
      </c>
      <c r="EI98" s="47">
        <f>versenyek!$PX$11*IFERROR(VLOOKUP(VLOOKUP($A98,versenyek!PW:PY,3,FALSE),szabalyok!$A$16:$B$23,2,FALSE),0)</f>
        <v>0</v>
      </c>
      <c r="EJ98" s="47">
        <f>versenyek!$QA$11*IFERROR(VLOOKUP(VLOOKUP($A98,versenyek!PZ:QB,3,FALSE),szabalyok!$A$16:$B$23,2,FALSE),0)</f>
        <v>0</v>
      </c>
      <c r="EK98" s="47">
        <f>versenyek!$QD$11*IFERROR(VLOOKUP(VLOOKUP($A98,versenyek!QC:QE,3,FALSE),szabalyok!$A$16:$B$23,2,FALSE),0)</f>
        <v>0</v>
      </c>
      <c r="EL98" s="47">
        <f>versenyek!$QG$11*IFERROR(VLOOKUP(VLOOKUP($A98,versenyek!QF:QH,3,FALSE),szabalyok!$A$16:$B$23,2,FALSE),0)</f>
        <v>0</v>
      </c>
      <c r="EM98" s="47">
        <f>versenyek!$QJ$11*IFERROR(VLOOKUP(VLOOKUP($A98,versenyek!QI:QK,3,FALSE),szabalyok!$A$16:$B$23,2,FALSE),0)</f>
        <v>0</v>
      </c>
      <c r="EN98" s="47">
        <f>versenyek!$QM$11*IFERROR(VLOOKUP(VLOOKUP($A98,versenyek!QL:QN,3,FALSE),szabalyok!$A$16:$B$23,2,FALSE),0)</f>
        <v>0</v>
      </c>
      <c r="EO98" s="47">
        <f>versenyek!$QP$11*IFERROR(VLOOKUP(VLOOKUP($A98,versenyek!QO:QQ,3,FALSE),szabalyok!$A$16:$B$23,2,FALSE),0)</f>
        <v>0</v>
      </c>
      <c r="EP98" s="47">
        <f>versenyek!$QS$11*IFERROR(VLOOKUP(VLOOKUP($A98,versenyek!QR:QT,3,FALSE),szabalyok!$A$16:$B$23,2,FALSE),0)</f>
        <v>0</v>
      </c>
      <c r="EQ98" s="47">
        <f>versenyek!$QV$11*IFERROR(VLOOKUP(VLOOKUP($A98,versenyek!QU:QW,3,FALSE),szabalyok!$A$16:$B$23,2,FALSE),0)</f>
        <v>0</v>
      </c>
      <c r="ER98" s="47">
        <f>versenyek!$RE$11*IFERROR(VLOOKUP(VLOOKUP($A98,versenyek!RD:RF,3,FALSE),szabalyok!$A$16:$B$23,2,FALSE),0)</f>
        <v>0</v>
      </c>
      <c r="ES98" s="47">
        <f>versenyek!$RH$11*IFERROR(VLOOKUP(VLOOKUP($A98,versenyek!RG:RI,3,FALSE),szabalyok!$A$16:$B$23,2,FALSE),0)</f>
        <v>0</v>
      </c>
      <c r="ET98" s="47">
        <f>versenyek!$RK$11*IFERROR(VLOOKUP(VLOOKUP($A98,versenyek!RJ:RL,3,FALSE),szabalyok!$A$16:$B$23,2,FALSE),0)</f>
        <v>0</v>
      </c>
      <c r="EU98" s="47">
        <f>versenyek!$RN$11*IFERROR(VLOOKUP(VLOOKUP($A98,versenyek!RM:RO,3,FALSE),szabalyok!$A$16:$B$23,2,FALSE),0)</f>
        <v>0</v>
      </c>
      <c r="EV98" s="47">
        <f>versenyek!$RQ$11*IFERROR(VLOOKUP(VLOOKUP($A98,versenyek!RP:RR,3,FALSE),szabalyok!$A$16:$B$23,2,FALSE),0)</f>
        <v>0</v>
      </c>
      <c r="EW98" s="47">
        <f>versenyek!$RT$11*IFERROR(VLOOKUP(VLOOKUP($A98,versenyek!RS:RU,3,FALSE),szabalyok!$A$16:$B$23,2,FALSE),0)</f>
        <v>0</v>
      </c>
      <c r="EX98" s="47">
        <f>versenyek!$RW$11*IFERROR(VLOOKUP(VLOOKUP($A98,versenyek!RV:RX,3,FALSE),szabalyok!$A$16:$B$23,2,FALSE),0)</f>
        <v>0</v>
      </c>
      <c r="EY98" s="47">
        <f>versenyek!$RZ$11*IFERROR(VLOOKUP(VLOOKUP($A98,versenyek!RY:SA,3,FALSE),szabalyok!$A$16:$B$23,2,FALSE),0)</f>
        <v>0</v>
      </c>
      <c r="EZ98" s="47">
        <f>versenyek!$SC$11*IFERROR(VLOOKUP(VLOOKUP($A98,versenyek!SB:SD,3,FALSE),szabalyok!$A$16:$B$23,2,FALSE),0)</f>
        <v>0</v>
      </c>
      <c r="FA98" s="47">
        <f>versenyek!$SF$11*IFERROR(VLOOKUP(VLOOKUP($A98,versenyek!SE:SG,3,FALSE),szabalyok!$A$16:$B$23,2,FALSE),0)</f>
        <v>0</v>
      </c>
      <c r="FB98" s="47">
        <f>versenyek!$SI$11*IFERROR(VLOOKUP(VLOOKUP($A98,versenyek!SH:SJ,3,FALSE),szabalyok!$A$16:$B$23,2,FALSE),0)</f>
        <v>0</v>
      </c>
      <c r="FC98" s="47">
        <f>versenyek!$SL$11*IFERROR(VLOOKUP(VLOOKUP($A98,versenyek!SK:SM,3,FALSE),szabalyok!$A$16:$B$23,2,FALSE),0)</f>
        <v>0</v>
      </c>
      <c r="FD98" s="47">
        <f>versenyek!$SO$11*IFERROR(VLOOKUP(VLOOKUP($A98,versenyek!SN:SP,3,FALSE),szabalyok!$A$16:$B$23,2,FALSE),0)</f>
        <v>0</v>
      </c>
      <c r="FE98" s="47">
        <f>versenyek!$SR$11*IFERROR(VLOOKUP(VLOOKUP($A98,versenyek!SQ:SS,3,FALSE),szabalyok!$A$16:$B$23,2,FALSE),0)</f>
        <v>0</v>
      </c>
      <c r="FF98" s="47">
        <f>versenyek!$SU$11*IFERROR(VLOOKUP(VLOOKUP($A98,versenyek!ST:SV,3,FALSE),szabalyok!$A$16:$B$23,2,FALSE),0)</f>
        <v>0</v>
      </c>
      <c r="FG98" s="47">
        <f>versenyek!$SX$11*IFERROR(VLOOKUP(VLOOKUP($A98,versenyek!SW:SY,3,FALSE),szabalyok!$A$16:$B$23,2,FALSE),0)</f>
        <v>0</v>
      </c>
      <c r="FH98" s="47">
        <f>versenyek!$TA$11*IFERROR(VLOOKUP(VLOOKUP($A98,versenyek!SZ:TB,3,FALSE),szabalyok!$A$16:$B$23,2,FALSE),0)</f>
        <v>0</v>
      </c>
      <c r="FI98" s="47">
        <f>versenyek!$TD$11*IFERROR(VLOOKUP(VLOOKUP($A98,versenyek!TC:TE,3,FALSE),szabalyok!$A$16:$B$23,2,FALSE),0)</f>
        <v>0</v>
      </c>
      <c r="FJ98" s="47">
        <f>versenyek!$TG$11*IFERROR(VLOOKUP(VLOOKUP($A98,versenyek!TF:TH,3,FALSE),szabalyok!$A$16:$B$23,2,FALSE),0)</f>
        <v>0</v>
      </c>
      <c r="FK98" s="47">
        <f>versenyek!$TJ$11*IFERROR(VLOOKUP(VLOOKUP($A98,versenyek!TI:TK,3,FALSE),szabalyok!$A$16:$B$23,2,FALSE),0)</f>
        <v>0</v>
      </c>
      <c r="FL98" s="47">
        <f>versenyek!$TM$11*IFERROR(VLOOKUP(VLOOKUP($A98,versenyek!TL:TN,3,FALSE),szabalyok!$A$16:$B$23,2,FALSE),0)</f>
        <v>0</v>
      </c>
      <c r="FM98" s="47">
        <f>versenyek!$TP$11*IFERROR(VLOOKUP(VLOOKUP($A98,versenyek!TO:TQ,3,FALSE),szabalyok!$A$16:$B$23,2,FALSE),0)</f>
        <v>0</v>
      </c>
      <c r="FN98" s="47">
        <f>versenyek!$TS$11*IFERROR(VLOOKUP(VLOOKUP($A98,versenyek!TR:TT,3,FALSE),szabalyok!$A$16:$B$23,2,FALSE),0)</f>
        <v>0</v>
      </c>
      <c r="FO98" s="47"/>
      <c r="FP98" s="235">
        <f t="shared" si="2"/>
        <v>0</v>
      </c>
    </row>
    <row r="99" spans="1:172">
      <c r="A99" s="1" t="s">
        <v>1260</v>
      </c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>
        <f>versenyek!$CK$11*IFERROR(VLOOKUP(VLOOKUP($A99,versenyek!CJ:CL,3,FALSE),szabalyok!$A$16:$B$23,2,FALSE),0)</f>
        <v>0</v>
      </c>
      <c r="AD99" s="47">
        <f>versenyek!$CN$11*IFERROR(VLOOKUP(VLOOKUP($A99,versenyek!CM:CO,3,FALSE),szabalyok!$A$16:$B$23,2,FALSE),0)</f>
        <v>0</v>
      </c>
      <c r="AE99" s="47">
        <f>versenyek!$CQ$11*IFERROR(VLOOKUP(VLOOKUP($A99,versenyek!CP:CR,3,FALSE),szabalyok!$A$16:$B$23,2,FALSE),0)</f>
        <v>0</v>
      </c>
      <c r="AF99" s="47">
        <f>versenyek!$CT$11*IFERROR(VLOOKUP(VLOOKUP($A99,versenyek!CS:CU,3,FALSE),szabalyok!$A$16:$B$23,2,FALSE),0)</f>
        <v>0</v>
      </c>
      <c r="AG99" s="47">
        <f>versenyek!$CW$11*IFERROR(VLOOKUP(VLOOKUP($A99,versenyek!CV:CX,3,FALSE),szabalyok!$A$16:$B$23,2,FALSE),0)</f>
        <v>0</v>
      </c>
      <c r="AH99" s="47">
        <f>versenyek!$CZ$11*IFERROR(VLOOKUP(VLOOKUP($A99,versenyek!CY:DA,3,FALSE),szabalyok!$A$16:$B$23,2,FALSE),0)</f>
        <v>0</v>
      </c>
      <c r="AI99" s="47">
        <f>versenyek!$DC$11*IFERROR(VLOOKUP(VLOOKUP($A99,versenyek!DB:DD,3,FALSE),szabalyok!$A$16:$B$23,2,FALSE),0)</f>
        <v>0</v>
      </c>
      <c r="AJ99" s="47">
        <f>versenyek!$DF$11*IFERROR(VLOOKUP(VLOOKUP($A99,versenyek!DE:DG,3,FALSE),szabalyok!$A$16:$B$23,2,FALSE),0)</f>
        <v>0</v>
      </c>
      <c r="AK99" s="47">
        <f>versenyek!$DI$11*IFERROR(VLOOKUP(VLOOKUP($A99,versenyek!DH:DJ,3,FALSE),szabalyok!$A$16:$B$23,2,FALSE),0)</f>
        <v>0</v>
      </c>
      <c r="AL99" s="47">
        <f>versenyek!$DL$11*IFERROR(VLOOKUP(VLOOKUP($A99,versenyek!DK:DM,3,FALSE),szabalyok!$A$16:$B$23,2,FALSE),0)</f>
        <v>0</v>
      </c>
      <c r="AM99" s="47">
        <f>versenyek!$DR$11*IFERROR(VLOOKUP(VLOOKUP($A99,versenyek!DQ:DS,3,FALSE),szabalyok!$A$16:$B$23,2,FALSE),0)</f>
        <v>0</v>
      </c>
      <c r="AN99" s="47">
        <f>versenyek!$DU$11*IFERROR(VLOOKUP(VLOOKUP($A99,versenyek!DT:DV,3,FALSE),szabalyok!$A$16:$B$23,2,FALSE),0)</f>
        <v>0</v>
      </c>
      <c r="AO99" s="47">
        <f>versenyek!$DO$11*IFERROR(VLOOKUP(VLOOKUP($A99,versenyek!DN:DP,3,FALSE),szabalyok!$A$16:$B$23,2,FALSE),0)</f>
        <v>0</v>
      </c>
      <c r="AP99" s="47">
        <f>versenyek!$DX$11*IFERROR(VLOOKUP(VLOOKUP($A99,versenyek!DW:DY,3,FALSE),szabalyok!$A$16:$B$23,2,FALSE),0)</f>
        <v>0</v>
      </c>
      <c r="AQ99" s="47" t="e">
        <f>versenyek!$EA$11*IFERROR(VLOOKUP(VLOOKUP($A99,versenyek!DZ:EB,3,FALSE),szabalyok!$A$16:$B$23,2,FALSE),0)</f>
        <v>#DIV/0!</v>
      </c>
      <c r="AR99" s="47" t="e">
        <f>versenyek!$ED$11*IFERROR(VLOOKUP(VLOOKUP($A99,versenyek!EC:EE,3,FALSE),szabalyok!$A$16:$B$23,2,FALSE),0)</f>
        <v>#DIV/0!</v>
      </c>
      <c r="AS99" s="47">
        <f>versenyek!$EG$11*IFERROR(VLOOKUP(VLOOKUP($A99,versenyek!EF:EH,3,FALSE),szabalyok!$A$16:$B$23,2,FALSE),0)</f>
        <v>0</v>
      </c>
      <c r="AT99" s="47">
        <f>versenyek!$EJ$11*IFERROR(VLOOKUP(VLOOKUP($A99,versenyek!EI:EK,3,FALSE),szabalyok!$A$16:$B$23,2,FALSE),0)</f>
        <v>0</v>
      </c>
      <c r="AU99" s="47">
        <f>versenyek!$EM$11*IFERROR(VLOOKUP(VLOOKUP($A99,versenyek!EL:EN,3,FALSE),szabalyok!$A$16:$B$23,2,FALSE),0)</f>
        <v>0</v>
      </c>
      <c r="AV99" s="47">
        <f>versenyek!$EP$11*IFERROR(VLOOKUP(VLOOKUP($A99,versenyek!EO:EQ,3,FALSE),szabalyok!$A$16:$B$23,2,FALSE),0)</f>
        <v>0</v>
      </c>
      <c r="AW99" s="47">
        <f>versenyek!$EY$11*IFERROR(VLOOKUP(VLOOKUP($A99,versenyek!EX:EZ,3,FALSE),szabalyok!$A$16:$B$23,2,FALSE),0)</f>
        <v>0</v>
      </c>
      <c r="AX99" s="47">
        <f>versenyek!$FB$11*IFERROR(VLOOKUP(VLOOKUP($A99,versenyek!FA:FC,3,FALSE),szabalyok!$A$16:$B$23,2,FALSE),0)</f>
        <v>0</v>
      </c>
      <c r="AY99" s="47">
        <f>versenyek!$FE$11*IFERROR(VLOOKUP(VLOOKUP($A99,versenyek!FD:FF,3,FALSE),szabalyok!$A$16:$B$23,2,FALSE),0)</f>
        <v>0</v>
      </c>
      <c r="AZ99" s="47">
        <f>versenyek!$FH$11*IFERROR(VLOOKUP(VLOOKUP($A99,versenyek!FG:FI,3,FALSE),szabalyok!$A$16:$B$23,2,FALSE),0)</f>
        <v>0</v>
      </c>
      <c r="BA99" s="47">
        <f>versenyek!$FK$11*IFERROR(VLOOKUP(VLOOKUP($A99,versenyek!FJ:FL,3,FALSE),szabalyok!$A$16:$B$23,2,FALSE),0)</f>
        <v>0</v>
      </c>
      <c r="BB99" s="47">
        <f>versenyek!$FN$11*IFERROR(VLOOKUP(VLOOKUP($A99,versenyek!FM:FO,3,FALSE),szabalyok!$A$16:$B$23,2,FALSE),0)</f>
        <v>0</v>
      </c>
      <c r="BC99" s="47">
        <f>versenyek!$FQ$11*IFERROR(VLOOKUP(VLOOKUP($A99,versenyek!FP:FR,3,FALSE),szabalyok!$A$16:$B$23,2,FALSE),0)</f>
        <v>0</v>
      </c>
      <c r="BD99" s="47">
        <f>versenyek!$FT$11*IFERROR(VLOOKUP(VLOOKUP($A99,versenyek!FS:FU,3,FALSE),szabalyok!$A$16:$B$23,2,FALSE),0)</f>
        <v>0</v>
      </c>
      <c r="BE99" s="47">
        <f>versenyek!$FW$11*IFERROR(VLOOKUP(VLOOKUP($A99,versenyek!FV:FX,3,FALSE),szabalyok!$A$16:$B$23,2,FALSE),0)</f>
        <v>53.264876304185819</v>
      </c>
      <c r="BF99" s="47">
        <f>versenyek!$FZ$11*IFERROR(VLOOKUP(VLOOKUP($A99,versenyek!FY:GA,3,FALSE),szabalyok!$A$16:$B$23,2,FALSE),0)</f>
        <v>0</v>
      </c>
      <c r="BG99" s="47">
        <f>versenyek!$GC$11*IFERROR(VLOOKUP(VLOOKUP($A99,versenyek!GB:GD,3,FALSE),szabalyok!$A$16:$B$23,2,FALSE),0)</f>
        <v>0</v>
      </c>
      <c r="BH99" s="47">
        <f>versenyek!$GF$11*IFERROR(VLOOKUP(VLOOKUP($A99,versenyek!GE:GG,3,FALSE),szabalyok!$A$16:$B$23,2,FALSE),0)</f>
        <v>0</v>
      </c>
      <c r="BI99" s="47">
        <f>versenyek!$GI$11*IFERROR(VLOOKUP(VLOOKUP($A99,versenyek!GH:GJ,3,FALSE),szabalyok!$A$16:$B$23,2,FALSE),0)</f>
        <v>0</v>
      </c>
      <c r="BJ99" s="47">
        <f>versenyek!$GL$11*IFERROR(VLOOKUP(VLOOKUP($A99,versenyek!GK:GM,3,FALSE),szabalyok!$A$16:$B$23,2,FALSE),0)</f>
        <v>0</v>
      </c>
      <c r="BK99" s="47">
        <f>versenyek!$GO$11*IFERROR(VLOOKUP(VLOOKUP($A99,versenyek!GN:GP,3,FALSE),szabalyok!$A$16:$B$23,2,FALSE),0)</f>
        <v>0</v>
      </c>
      <c r="BL99" s="47">
        <f>versenyek!$GR$11*IFERROR(VLOOKUP(VLOOKUP($A99,versenyek!GQ:GS,3,FALSE),szabalyok!$A$16:$B$23,2,FALSE),0)</f>
        <v>0</v>
      </c>
      <c r="BM99" s="47">
        <f>versenyek!$GX$11*IFERROR(VLOOKUP(VLOOKUP($A99,versenyek!GW:GY,3,FALSE),szabalyok!$A$16:$B$23,2,FALSE),0)</f>
        <v>0</v>
      </c>
      <c r="BN99" s="47">
        <f>versenyek!$HA$11*IFERROR(VLOOKUP(VLOOKUP($A99,versenyek!GZ:HB,3,FALSE),szabalyok!$A$16:$B$23,2,FALSE),0)</f>
        <v>0</v>
      </c>
      <c r="BO99" s="47">
        <f>versenyek!$HD$11*IFERROR(VLOOKUP(VLOOKUP($A99,versenyek!HC:HE,3,FALSE),szabalyok!$A$16:$B$23,2,FALSE),0)</f>
        <v>0</v>
      </c>
      <c r="BP99" s="47">
        <f>versenyek!$HG$11*IFERROR(VLOOKUP(VLOOKUP($A99,versenyek!HF:HH,3,FALSE),szabalyok!$A$16:$B$23,2,FALSE),0)</f>
        <v>0</v>
      </c>
      <c r="BQ99" s="47">
        <f>versenyek!$HJ$11*IFERROR(VLOOKUP(VLOOKUP($A99,versenyek!HI:HK,3,FALSE),szabalyok!$A$16:$B$23,2,FALSE),0)</f>
        <v>0</v>
      </c>
      <c r="BR99" s="47">
        <f>versenyek!$HM$11*IFERROR(VLOOKUP(VLOOKUP($A99,versenyek!HL:HN,3,FALSE),szabalyok!$A$16:$B$23,2,FALSE),0)</f>
        <v>0</v>
      </c>
      <c r="BS99" s="47">
        <f>versenyek!$HP$11*IFERROR(VLOOKUP(VLOOKUP($A99,versenyek!HO:HQ,3,FALSE),szabalyok!$A$16:$B$23,2,FALSE),0)</f>
        <v>0</v>
      </c>
      <c r="BT99" s="47">
        <f>versenyek!$HS$11*IFERROR(VLOOKUP(VLOOKUP($A99,versenyek!HR:HT,3,FALSE),szabalyok!$A$16:$B$23,2,FALSE),0)</f>
        <v>0</v>
      </c>
      <c r="BU99" s="47">
        <f>versenyek!$HV$11*IFERROR(VLOOKUP(VLOOKUP($A99,versenyek!HU:HW,3,FALSE),szabalyok!$A$16:$B$23,2,FALSE),0)</f>
        <v>0</v>
      </c>
      <c r="BV99" s="47">
        <f>versenyek!$HY$11*IFERROR(VLOOKUP(VLOOKUP($A99,versenyek!HX:HZ,3,FALSE),szabalyok!$A$16:$B$23,2,FALSE),0)</f>
        <v>0</v>
      </c>
      <c r="BW99" s="47">
        <f>versenyek!$IB$11*IFERROR(VLOOKUP(VLOOKUP($A99,versenyek!IA:IC,3,FALSE),szabalyok!$A$16:$B$23,2,FALSE),0)</f>
        <v>0</v>
      </c>
      <c r="BX99" s="47">
        <f>versenyek!$IE$11*IFERROR(VLOOKUP(VLOOKUP($A99,versenyek!ID:IF,3,FALSE),szabalyok!$A$16:$B$23,2,FALSE),0)</f>
        <v>0</v>
      </c>
      <c r="BY99" s="47">
        <f>versenyek!$IH$11*IFERROR(VLOOKUP(VLOOKUP($A99,versenyek!IG:II,3,FALSE),szabalyok!$A$16:$B$23,2,FALSE),0)</f>
        <v>0</v>
      </c>
      <c r="BZ99" s="47">
        <f>versenyek!$IK$11*IFERROR(VLOOKUP(VLOOKUP($A99,versenyek!IJ:IL,3,FALSE),szabalyok!$A$16:$B$23,2,FALSE),0)</f>
        <v>0</v>
      </c>
      <c r="CA99" s="47">
        <f>versenyek!$IN$11*IFERROR(VLOOKUP(VLOOKUP($A99,versenyek!IM:IO,3,FALSE),szabalyok!$A$16:$B$23,2,FALSE),0)</f>
        <v>0</v>
      </c>
      <c r="CB99" s="47">
        <f>versenyek!$IW$11*IFERROR(VLOOKUP(VLOOKUP($A99,versenyek!IV:IX,3,FALSE),szabalyok!$A$16:$B$23,2,FALSE),0)</f>
        <v>0</v>
      </c>
      <c r="CC99" s="47">
        <f>versenyek!$IZ$11*IFERROR(VLOOKUP(VLOOKUP($A99,versenyek!IY:JA,3,FALSE),szabalyok!$A$16:$B$23,2,FALSE),0)</f>
        <v>0</v>
      </c>
      <c r="CD99" s="47">
        <f>versenyek!$JC$11*IFERROR(VLOOKUP(VLOOKUP($A99,versenyek!JB:JD,3,FALSE),szabalyok!$A$16:$B$23,2,FALSE),0)</f>
        <v>0</v>
      </c>
      <c r="CE99" s="47">
        <f>versenyek!$JF$11*IFERROR(VLOOKUP(VLOOKUP($A99,versenyek!JE:JG,3,FALSE),szabalyok!$A$16:$B$23,2,FALSE),0)</f>
        <v>0</v>
      </c>
      <c r="CF99" s="47">
        <f>versenyek!$JI$11*IFERROR(VLOOKUP(VLOOKUP($A99,versenyek!JH:JJ,3,FALSE),szabalyok!$A$16:$B$23,2,FALSE),0)</f>
        <v>0</v>
      </c>
      <c r="CG99" s="47">
        <f>versenyek!$JL$11*IFERROR(VLOOKUP(VLOOKUP($A99,versenyek!JK:JM,3,FALSE),szabalyok!$A$16:$B$23,2,FALSE),0)</f>
        <v>0</v>
      </c>
      <c r="CH99" s="47">
        <f>versenyek!$JO$11*IFERROR(VLOOKUP(VLOOKUP($A99,versenyek!JN:JP,3,FALSE),szabalyok!$A$16:$B$23,2,FALSE),0)</f>
        <v>0</v>
      </c>
      <c r="CI99" s="47">
        <f>versenyek!$JR$11*IFERROR(VLOOKUP(VLOOKUP($A99,versenyek!JQ:JS,3,FALSE),szabalyok!$A$16:$B$23,2,FALSE),0)</f>
        <v>0</v>
      </c>
      <c r="CJ99" s="47">
        <f>versenyek!$JU$11*IFERROR(VLOOKUP(VLOOKUP($A99,versenyek!JT:JV,3,FALSE),szabalyok!$A$16:$B$23,2,FALSE),0)</f>
        <v>0</v>
      </c>
      <c r="CK99" s="47">
        <f>versenyek!$JR$11*IFERROR(VLOOKUP(VLOOKUP($A99,versenyek!JW:JY,3,FALSE),szabalyok!$A$16:$B$23,2,FALSE),0)</f>
        <v>0</v>
      </c>
      <c r="CL99" s="47">
        <f>versenyek!$KA$11*IFERROR(VLOOKUP(VLOOKUP($A99,versenyek!JZ:KB,3,FALSE),szabalyok!$A$16:$B$23,2,FALSE),0)</f>
        <v>0</v>
      </c>
      <c r="CM99" s="47">
        <f>versenyek!$KD$11*IFERROR(VLOOKUP(VLOOKUP($A99,versenyek!KC:KE,3,FALSE),szabalyok!$A$16:$B$23,2,FALSE),0)</f>
        <v>0</v>
      </c>
      <c r="CN99" s="47">
        <f>versenyek!$KG$11*IFERROR(VLOOKUP(VLOOKUP($A99,versenyek!KF:KH,3,FALSE),szabalyok!$A$16:$B$23,2,FALSE),0)</f>
        <v>0</v>
      </c>
      <c r="CO99" s="47">
        <f>versenyek!$KJ$11*IFERROR(VLOOKUP(VLOOKUP($A99,versenyek!KI:KK,3,FALSE),szabalyok!$A$16:$B$23,2,FALSE),0)</f>
        <v>0</v>
      </c>
      <c r="CP99" s="47">
        <f>versenyek!$KM$11*IFERROR(VLOOKUP(VLOOKUP($A99,versenyek!KL:KN,3,FALSE),szabalyok!$A$16:$B$23,2,FALSE),0)</f>
        <v>0</v>
      </c>
      <c r="CQ99" s="47">
        <f>versenyek!$KP$11*IFERROR(VLOOKUP(VLOOKUP($A99,versenyek!KO:KQ,3,FALSE),szabalyok!$A$16:$B$23,2,FALSE),0)</f>
        <v>0</v>
      </c>
      <c r="CR99" s="47">
        <f>versenyek!$KS$11*IFERROR(VLOOKUP(VLOOKUP($A99,versenyek!KR:KT,3,FALSE),szabalyok!$A$16:$B$23,2,FALSE),0)</f>
        <v>0</v>
      </c>
      <c r="CS99" s="47">
        <f>versenyek!$KV$11*IFERROR(VLOOKUP(VLOOKUP($A99,versenyek!KU:KW,3,FALSE),szabalyok!$A$16:$B$23,2,FALSE),0)</f>
        <v>0</v>
      </c>
      <c r="CT99" s="47">
        <f>versenyek!$KY$11*IFERROR(VLOOKUP(VLOOKUP($A99,versenyek!KX:KZ,3,FALSE),szabalyok!$A$16:$B$23,2,FALSE),0)</f>
        <v>0</v>
      </c>
      <c r="CU99" s="47">
        <f>versenyek!$LB$11*IFERROR(VLOOKUP(VLOOKUP($A99,versenyek!LA:LC,3,FALSE),szabalyok!$A$16:$B$23,2,FALSE),0)</f>
        <v>0</v>
      </c>
      <c r="CV99" s="47">
        <f>versenyek!$LE$11*IFERROR(VLOOKUP(VLOOKUP($A99,versenyek!LD:LF,3,FALSE),szabalyok!$A$16:$B$23,2,FALSE),0)</f>
        <v>0</v>
      </c>
      <c r="CW99" s="47">
        <f>versenyek!$LH$11*IFERROR(VLOOKUP(VLOOKUP($A99,versenyek!LG:LI,3,FALSE),szabalyok!$A$16:$B$23,2,FALSE),0)</f>
        <v>0</v>
      </c>
      <c r="CX99" s="47">
        <f>versenyek!$LK$11*IFERROR(VLOOKUP(VLOOKUP($A99,versenyek!LJ:LL,3,FALSE),szabalyok!$A$16:$B$23,2,FALSE),0)</f>
        <v>0</v>
      </c>
      <c r="CY99" s="47">
        <f>versenyek!$LN$11*IFERROR(VLOOKUP(VLOOKUP($A99,versenyek!LM:LO,3,FALSE),szabalyok!$A$16:$B$23,2,FALSE),0)</f>
        <v>0</v>
      </c>
      <c r="CZ99" s="47">
        <f>versenyek!$LQ$11*IFERROR(VLOOKUP(VLOOKUP($A99,versenyek!LP:LR,3,FALSE),szabalyok!$A$16:$B$23,2,FALSE),0)</f>
        <v>0</v>
      </c>
      <c r="DA99" s="47">
        <f>versenyek!$LT$11*IFERROR(VLOOKUP(VLOOKUP($A99,versenyek!LS:LU,3,FALSE),szabalyok!$A$16:$B$23,2,FALSE),0)</f>
        <v>0</v>
      </c>
      <c r="DB99" s="47">
        <f>versenyek!$LW$11*IFERROR(VLOOKUP(VLOOKUP($A99,versenyek!LV:LX,3,FALSE),szabalyok!$A$16:$B$23,2,FALSE),0)</f>
        <v>0</v>
      </c>
      <c r="DC99" s="47">
        <f>versenyek!$LZ$11*IFERROR(VLOOKUP(VLOOKUP($A99,versenyek!LY:MA,3,FALSE),szabalyok!$A$16:$B$23,2,FALSE),0)</f>
        <v>0</v>
      </c>
      <c r="DD99" s="47">
        <f>versenyek!$MC$11*IFERROR(VLOOKUP(VLOOKUP($A99,versenyek!MB:MD,3,FALSE),szabalyok!$A$16:$B$23,2,FALSE),0)</f>
        <v>0</v>
      </c>
      <c r="DE99" s="47">
        <f>versenyek!$ML$11*IFERROR(VLOOKUP(VLOOKUP($A99,versenyek!MK:MM,3,FALSE),szabalyok!$A$16:$B$23,2,FALSE),0)</f>
        <v>0</v>
      </c>
      <c r="DF99" s="47">
        <f>versenyek!$MO$11*IFERROR(VLOOKUP(VLOOKUP($A99,versenyek!MN:MP,3,FALSE),szabalyok!$A$16:$B$23,2,FALSE),0)</f>
        <v>0</v>
      </c>
      <c r="DG99" s="47">
        <f>versenyek!$MR$11*IFERROR(VLOOKUP(VLOOKUP($A99,versenyek!MQ:MS,3,FALSE),szabalyok!$A$16:$B$23,2,FALSE),0)</f>
        <v>0</v>
      </c>
      <c r="DH99" s="47">
        <f>versenyek!$MU$11*IFERROR(VLOOKUP(VLOOKUP($A99,versenyek!MT:MV,3,FALSE),szabalyok!$A$16:$B$23,2,FALSE),0)</f>
        <v>0</v>
      </c>
      <c r="DI99" s="47">
        <f>versenyek!$MX$11*IFERROR(VLOOKUP(VLOOKUP($A99,versenyek!MW:MY,3,FALSE),szabalyok!$A$16:$B$23,2,FALSE),0)</f>
        <v>0</v>
      </c>
      <c r="DJ99" s="47">
        <f>versenyek!$NA$11*IFERROR(VLOOKUP(VLOOKUP($A99,versenyek!MZ:NB,3,FALSE),szabalyok!$A$16:$B$23,2,FALSE),0)</f>
        <v>0</v>
      </c>
      <c r="DK99" s="47">
        <f>versenyek!$ND$11*IFERROR(VLOOKUP(VLOOKUP($A99,versenyek!NC:NE,3,FALSE),szabalyok!$A$16:$B$23,2,FALSE),0)</f>
        <v>0</v>
      </c>
      <c r="DL99" s="47">
        <f>versenyek!$NG$11*IFERROR(VLOOKUP(VLOOKUP($A99,versenyek!NF:NH,3,FALSE),szabalyok!$A$16:$B$23,2,FALSE),0)</f>
        <v>0</v>
      </c>
      <c r="DM99" s="47">
        <f>versenyek!$NJ$11*IFERROR(VLOOKUP(VLOOKUP($A99,versenyek!NI:NK,3,FALSE),szabalyok!$A$16:$B$23,2,FALSE),0)</f>
        <v>0</v>
      </c>
      <c r="DN99" s="47">
        <f>versenyek!$NM$11*IFERROR(VLOOKUP(VLOOKUP($A99,versenyek!NL:NN,3,FALSE),szabalyok!$A$16:$B$23,2,FALSE),0)</f>
        <v>0</v>
      </c>
      <c r="DO99" s="47">
        <f>versenyek!$NP$11*IFERROR(VLOOKUP(VLOOKUP($A99,versenyek!NO:NQ,3,FALSE),szabalyok!$A$16:$B$23,2,FALSE),0)</f>
        <v>0</v>
      </c>
      <c r="DP99" s="47">
        <f>versenyek!$NS$11*IFERROR(VLOOKUP(VLOOKUP($A99,versenyek!NR:NT,3,FALSE),szabalyok!$A$16:$B$23,2,FALSE),0)</f>
        <v>0</v>
      </c>
      <c r="DQ99" s="47">
        <f>versenyek!$NV$11*IFERROR(VLOOKUP(VLOOKUP($A99,versenyek!NU:NW,3,FALSE),szabalyok!$A$16:$B$23,2,FALSE),0)</f>
        <v>0</v>
      </c>
      <c r="DR99" s="47">
        <f>versenyek!$NY$11*IFERROR(VLOOKUP(VLOOKUP($A99,versenyek!NX:NZ,3,FALSE),szabalyok!$A$16:$B$23,2,FALSE),0)</f>
        <v>0</v>
      </c>
      <c r="DS99" s="47">
        <f>versenyek!$OB$11*IFERROR(VLOOKUP(VLOOKUP($A99,versenyek!OA:OC,3,FALSE),szabalyok!$A$16:$B$23,2,FALSE),0)</f>
        <v>0</v>
      </c>
      <c r="DT99" s="47">
        <f>versenyek!$OE$11*IFERROR(VLOOKUP(VLOOKUP($A99,versenyek!OD:OF,3,FALSE),szabalyok!$A$16:$B$23,2,FALSE),0)</f>
        <v>0</v>
      </c>
      <c r="DU99" s="47">
        <f>versenyek!$OH$11*IFERROR(VLOOKUP(VLOOKUP($A99,versenyek!OG:OI,3,FALSE),szabalyok!$A$16:$B$23,2,FALSE),0)</f>
        <v>0</v>
      </c>
      <c r="DV99" s="47">
        <f>versenyek!$OK$11*IFERROR(VLOOKUP(VLOOKUP($A99,versenyek!OJ:OL,3,FALSE),szabalyok!$A$16:$B$23,2,FALSE),0)</f>
        <v>0</v>
      </c>
      <c r="DW99" s="47">
        <f>versenyek!$ON$11*IFERROR(VLOOKUP(VLOOKUP($A99,versenyek!OM:OO,3,FALSE),szabalyok!$A$16:$B$23,2,FALSE),0)</f>
        <v>0</v>
      </c>
      <c r="DX99" s="47">
        <f>versenyek!$OQ$11*IFERROR(VLOOKUP(VLOOKUP($A99,versenyek!OP:OR,3,FALSE),szabalyok!$A$16:$B$23,2,FALSE),0)</f>
        <v>0</v>
      </c>
      <c r="DY99" s="47">
        <f>versenyek!$OT$11*IFERROR(VLOOKUP(VLOOKUP($A99,versenyek!OS:OU,3,FALSE),szabalyok!$A$16:$B$23,2,FALSE),0)</f>
        <v>0</v>
      </c>
      <c r="DZ99" s="47">
        <f>versenyek!$OW$11*IFERROR(VLOOKUP(VLOOKUP($A99,versenyek!OV:OX,3,FALSE),szabalyok!$A$16:$B$23,2,FALSE),0)</f>
        <v>0</v>
      </c>
      <c r="EA99" s="47">
        <f>versenyek!$OZ$11*IFERROR(VLOOKUP(VLOOKUP($A99,versenyek!OY:PA,3,FALSE),szabalyok!$A$16:$B$23,2,FALSE),0)</f>
        <v>0</v>
      </c>
      <c r="EB99" s="47">
        <f>versenyek!$PC$11*IFERROR(VLOOKUP(VLOOKUP($A99,versenyek!PB:PD,3,FALSE),szabalyok!$A$16:$B$23,2,FALSE),0)</f>
        <v>0</v>
      </c>
      <c r="EC99" s="47">
        <f>versenyek!$PF$11*IFERROR(VLOOKUP(VLOOKUP($A99,versenyek!PE:PG,3,FALSE),szabalyok!$A$16:$B$23,2,FALSE),0)</f>
        <v>0</v>
      </c>
      <c r="ED99" s="47">
        <f>versenyek!$PI$11*IFERROR(VLOOKUP(VLOOKUP($A99,versenyek!PH:PJ,3,FALSE),szabalyok!$A$16:$B$23,2,FALSE),0)</f>
        <v>0</v>
      </c>
      <c r="EE99" s="47">
        <f>versenyek!$PL$11*IFERROR(VLOOKUP(VLOOKUP($A99,versenyek!PK:PM,3,FALSE),szabalyok!$A$16:$B$23,2,FALSE),0)</f>
        <v>0</v>
      </c>
      <c r="EF99" s="47">
        <f>versenyek!$PO$11*IFERROR(VLOOKUP(VLOOKUP($A99,versenyek!PN:PP,3,FALSE),szabalyok!$A$16:$B$23,2,FALSE),0)</f>
        <v>0</v>
      </c>
      <c r="EG99" s="47">
        <f>versenyek!$PR$11*IFERROR(VLOOKUP(VLOOKUP($A99,versenyek!PQ:PS,3,FALSE),szabalyok!$A$16:$B$23,2,FALSE),0)</f>
        <v>0</v>
      </c>
      <c r="EH99" s="47">
        <f>versenyek!$PU$11*IFERROR(VLOOKUP(VLOOKUP($A99,versenyek!PT:PV,3,FALSE),szabalyok!$A$16:$B$23,2,FALSE),0)</f>
        <v>0</v>
      </c>
      <c r="EI99" s="47">
        <f>versenyek!$PX$11*IFERROR(VLOOKUP(VLOOKUP($A99,versenyek!PW:PY,3,FALSE),szabalyok!$A$16:$B$23,2,FALSE),0)</f>
        <v>0</v>
      </c>
      <c r="EJ99" s="47">
        <f>versenyek!$QA$11*IFERROR(VLOOKUP(VLOOKUP($A99,versenyek!PZ:QB,3,FALSE),szabalyok!$A$16:$B$23,2,FALSE),0)</f>
        <v>0</v>
      </c>
      <c r="EK99" s="47">
        <f>versenyek!$QD$11*IFERROR(VLOOKUP(VLOOKUP($A99,versenyek!QC:QE,3,FALSE),szabalyok!$A$16:$B$23,2,FALSE),0)</f>
        <v>0</v>
      </c>
      <c r="EL99" s="47">
        <f>versenyek!$QG$11*IFERROR(VLOOKUP(VLOOKUP($A99,versenyek!QF:QH,3,FALSE),szabalyok!$A$16:$B$23,2,FALSE),0)</f>
        <v>0</v>
      </c>
      <c r="EM99" s="47">
        <f>versenyek!$QJ$11*IFERROR(VLOOKUP(VLOOKUP($A99,versenyek!QI:QK,3,FALSE),szabalyok!$A$16:$B$23,2,FALSE),0)</f>
        <v>0</v>
      </c>
      <c r="EN99" s="47">
        <f>versenyek!$QM$11*IFERROR(VLOOKUP(VLOOKUP($A99,versenyek!QL:QN,3,FALSE),szabalyok!$A$16:$B$23,2,FALSE),0)</f>
        <v>0</v>
      </c>
      <c r="EO99" s="47">
        <f>versenyek!$QP$11*IFERROR(VLOOKUP(VLOOKUP($A99,versenyek!QO:QQ,3,FALSE),szabalyok!$A$16:$B$23,2,FALSE),0)</f>
        <v>0</v>
      </c>
      <c r="EP99" s="47">
        <f>versenyek!$QS$11*IFERROR(VLOOKUP(VLOOKUP($A99,versenyek!QR:QT,3,FALSE),szabalyok!$A$16:$B$23,2,FALSE),0)</f>
        <v>0</v>
      </c>
      <c r="EQ99" s="47">
        <f>versenyek!$QV$11*IFERROR(VLOOKUP(VLOOKUP($A99,versenyek!QU:QW,3,FALSE),szabalyok!$A$16:$B$23,2,FALSE),0)</f>
        <v>0</v>
      </c>
      <c r="ER99" s="47">
        <f>versenyek!$RE$11*IFERROR(VLOOKUP(VLOOKUP($A99,versenyek!RD:RF,3,FALSE),szabalyok!$A$16:$B$23,2,FALSE),0)</f>
        <v>0</v>
      </c>
      <c r="ES99" s="47">
        <f>versenyek!$RH$11*IFERROR(VLOOKUP(VLOOKUP($A99,versenyek!RG:RI,3,FALSE),szabalyok!$A$16:$B$23,2,FALSE),0)</f>
        <v>0</v>
      </c>
      <c r="ET99" s="47">
        <f>versenyek!$RK$11*IFERROR(VLOOKUP(VLOOKUP($A99,versenyek!RJ:RL,3,FALSE),szabalyok!$A$16:$B$23,2,FALSE),0)</f>
        <v>0</v>
      </c>
      <c r="EU99" s="47">
        <f>versenyek!$RN$11*IFERROR(VLOOKUP(VLOOKUP($A99,versenyek!RM:RO,3,FALSE),szabalyok!$A$16:$B$23,2,FALSE),0)</f>
        <v>0</v>
      </c>
      <c r="EV99" s="47">
        <f>versenyek!$RQ$11*IFERROR(VLOOKUP(VLOOKUP($A99,versenyek!RP:RR,3,FALSE),szabalyok!$A$16:$B$23,2,FALSE),0)</f>
        <v>0</v>
      </c>
      <c r="EW99" s="47">
        <f>versenyek!$RT$11*IFERROR(VLOOKUP(VLOOKUP($A99,versenyek!RS:RU,3,FALSE),szabalyok!$A$16:$B$23,2,FALSE),0)</f>
        <v>0</v>
      </c>
      <c r="EX99" s="47">
        <f>versenyek!$RW$11*IFERROR(VLOOKUP(VLOOKUP($A99,versenyek!RV:RX,3,FALSE),szabalyok!$A$16:$B$23,2,FALSE),0)</f>
        <v>0</v>
      </c>
      <c r="EY99" s="47">
        <f>versenyek!$RZ$11*IFERROR(VLOOKUP(VLOOKUP($A99,versenyek!RY:SA,3,FALSE),szabalyok!$A$16:$B$23,2,FALSE),0)</f>
        <v>0</v>
      </c>
      <c r="EZ99" s="47">
        <f>versenyek!$SC$11*IFERROR(VLOOKUP(VLOOKUP($A99,versenyek!SB:SD,3,FALSE),szabalyok!$A$16:$B$23,2,FALSE),0)</f>
        <v>0</v>
      </c>
      <c r="FA99" s="47">
        <f>versenyek!$SF$11*IFERROR(VLOOKUP(VLOOKUP($A99,versenyek!SE:SG,3,FALSE),szabalyok!$A$16:$B$23,2,FALSE),0)</f>
        <v>0</v>
      </c>
      <c r="FB99" s="47">
        <f>versenyek!$SI$11*IFERROR(VLOOKUP(VLOOKUP($A99,versenyek!SH:SJ,3,FALSE),szabalyok!$A$16:$B$23,2,FALSE),0)</f>
        <v>0</v>
      </c>
      <c r="FC99" s="47">
        <f>versenyek!$SL$11*IFERROR(VLOOKUP(VLOOKUP($A99,versenyek!SK:SM,3,FALSE),szabalyok!$A$16:$B$23,2,FALSE),0)</f>
        <v>0</v>
      </c>
      <c r="FD99" s="47">
        <f>versenyek!$SO$11*IFERROR(VLOOKUP(VLOOKUP($A99,versenyek!SN:SP,3,FALSE),szabalyok!$A$16:$B$23,2,FALSE),0)</f>
        <v>0</v>
      </c>
      <c r="FE99" s="47">
        <f>versenyek!$SR$11*IFERROR(VLOOKUP(VLOOKUP($A99,versenyek!SQ:SS,3,FALSE),szabalyok!$A$16:$B$23,2,FALSE),0)</f>
        <v>0</v>
      </c>
      <c r="FF99" s="47">
        <f>versenyek!$SU$11*IFERROR(VLOOKUP(VLOOKUP($A99,versenyek!ST:SV,3,FALSE),szabalyok!$A$16:$B$23,2,FALSE),0)</f>
        <v>0</v>
      </c>
      <c r="FG99" s="47">
        <f>versenyek!$SX$11*IFERROR(VLOOKUP(VLOOKUP($A99,versenyek!SW:SY,3,FALSE),szabalyok!$A$16:$B$23,2,FALSE),0)</f>
        <v>0</v>
      </c>
      <c r="FH99" s="47">
        <f>versenyek!$TA$11*IFERROR(VLOOKUP(VLOOKUP($A99,versenyek!SZ:TB,3,FALSE),szabalyok!$A$16:$B$23,2,FALSE),0)</f>
        <v>0</v>
      </c>
      <c r="FI99" s="47">
        <f>versenyek!$TD$11*IFERROR(VLOOKUP(VLOOKUP($A99,versenyek!TC:TE,3,FALSE),szabalyok!$A$16:$B$23,2,FALSE),0)</f>
        <v>0</v>
      </c>
      <c r="FJ99" s="47">
        <f>versenyek!$TG$11*IFERROR(VLOOKUP(VLOOKUP($A99,versenyek!TF:TH,3,FALSE),szabalyok!$A$16:$B$23,2,FALSE),0)</f>
        <v>0</v>
      </c>
      <c r="FK99" s="47">
        <f>versenyek!$TJ$11*IFERROR(VLOOKUP(VLOOKUP($A99,versenyek!TI:TK,3,FALSE),szabalyok!$A$16:$B$23,2,FALSE),0)</f>
        <v>0</v>
      </c>
      <c r="FL99" s="47">
        <f>versenyek!$TM$11*IFERROR(VLOOKUP(VLOOKUP($A99,versenyek!TL:TN,3,FALSE),szabalyok!$A$16:$B$23,2,FALSE),0)</f>
        <v>0</v>
      </c>
      <c r="FM99" s="47">
        <f>versenyek!$TP$11*IFERROR(VLOOKUP(VLOOKUP($A99,versenyek!TO:TQ,3,FALSE),szabalyok!$A$16:$B$23,2,FALSE),0)</f>
        <v>0</v>
      </c>
      <c r="FN99" s="47">
        <f>versenyek!$TS$11*IFERROR(VLOOKUP(VLOOKUP($A99,versenyek!TR:TT,3,FALSE),szabalyok!$A$16:$B$23,2,FALSE),0)</f>
        <v>0</v>
      </c>
      <c r="FO99" s="47"/>
      <c r="FP99" s="235">
        <f t="shared" ref="FP99:FP130" si="3">SUM(EE99:FO99)</f>
        <v>0</v>
      </c>
    </row>
    <row r="100" spans="1:172">
      <c r="A100" s="1" t="s">
        <v>1262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>
        <f>versenyek!$CK$11*IFERROR(VLOOKUP(VLOOKUP($A100,versenyek!CJ:CL,3,FALSE),szabalyok!$A$16:$B$23,2,FALSE),0)</f>
        <v>0</v>
      </c>
      <c r="AD100" s="47">
        <f>versenyek!$CN$11*IFERROR(VLOOKUP(VLOOKUP($A100,versenyek!CM:CO,3,FALSE),szabalyok!$A$16:$B$23,2,FALSE),0)</f>
        <v>0</v>
      </c>
      <c r="AE100" s="47">
        <f>versenyek!$CQ$11*IFERROR(VLOOKUP(VLOOKUP($A100,versenyek!CP:CR,3,FALSE),szabalyok!$A$16:$B$23,2,FALSE),0)</f>
        <v>0</v>
      </c>
      <c r="AF100" s="47">
        <f>versenyek!$CT$11*IFERROR(VLOOKUP(VLOOKUP($A100,versenyek!CS:CU,3,FALSE),szabalyok!$A$16:$B$23,2,FALSE),0)</f>
        <v>0</v>
      </c>
      <c r="AG100" s="47">
        <f>versenyek!$CW$11*IFERROR(VLOOKUP(VLOOKUP($A100,versenyek!CV:CX,3,FALSE),szabalyok!$A$16:$B$23,2,FALSE),0)</f>
        <v>0</v>
      </c>
      <c r="AH100" s="47">
        <f>versenyek!$CZ$11*IFERROR(VLOOKUP(VLOOKUP($A100,versenyek!CY:DA,3,FALSE),szabalyok!$A$16:$B$23,2,FALSE),0)</f>
        <v>0</v>
      </c>
      <c r="AI100" s="47">
        <f>versenyek!$DC$11*IFERROR(VLOOKUP(VLOOKUP($A100,versenyek!DB:DD,3,FALSE),szabalyok!$A$16:$B$23,2,FALSE),0)</f>
        <v>0</v>
      </c>
      <c r="AJ100" s="47">
        <f>versenyek!$DF$11*IFERROR(VLOOKUP(VLOOKUP($A100,versenyek!DE:DG,3,FALSE),szabalyok!$A$16:$B$23,2,FALSE),0)</f>
        <v>0</v>
      </c>
      <c r="AK100" s="47">
        <f>versenyek!$DI$11*IFERROR(VLOOKUP(VLOOKUP($A100,versenyek!DH:DJ,3,FALSE),szabalyok!$A$16:$B$23,2,FALSE),0)</f>
        <v>0</v>
      </c>
      <c r="AL100" s="47">
        <f>versenyek!$DL$11*IFERROR(VLOOKUP(VLOOKUP($A100,versenyek!DK:DM,3,FALSE),szabalyok!$A$16:$B$23,2,FALSE),0)</f>
        <v>0</v>
      </c>
      <c r="AM100" s="47">
        <f>versenyek!$DR$11*IFERROR(VLOOKUP(VLOOKUP($A100,versenyek!DQ:DS,3,FALSE),szabalyok!$A$16:$B$23,2,FALSE),0)</f>
        <v>0</v>
      </c>
      <c r="AN100" s="47">
        <f>versenyek!$DU$11*IFERROR(VLOOKUP(VLOOKUP($A100,versenyek!DT:DV,3,FALSE),szabalyok!$A$16:$B$23,2,FALSE),0)</f>
        <v>0</v>
      </c>
      <c r="AO100" s="47">
        <f>versenyek!$DO$11*IFERROR(VLOOKUP(VLOOKUP($A100,versenyek!DN:DP,3,FALSE),szabalyok!$A$16:$B$23,2,FALSE),0)</f>
        <v>0</v>
      </c>
      <c r="AP100" s="47">
        <f>versenyek!$DX$11*IFERROR(VLOOKUP(VLOOKUP($A100,versenyek!DW:DY,3,FALSE),szabalyok!$A$16:$B$23,2,FALSE),0)</f>
        <v>0</v>
      </c>
      <c r="AQ100" s="47" t="e">
        <f>versenyek!$EA$11*IFERROR(VLOOKUP(VLOOKUP($A100,versenyek!DZ:EB,3,FALSE),szabalyok!$A$16:$B$23,2,FALSE),0)</f>
        <v>#DIV/0!</v>
      </c>
      <c r="AR100" s="47" t="e">
        <f>versenyek!$ED$11*IFERROR(VLOOKUP(VLOOKUP($A100,versenyek!EC:EE,3,FALSE),szabalyok!$A$16:$B$23,2,FALSE),0)</f>
        <v>#DIV/0!</v>
      </c>
      <c r="AS100" s="47">
        <f>versenyek!$EG$11*IFERROR(VLOOKUP(VLOOKUP($A100,versenyek!EF:EH,3,FALSE),szabalyok!$A$16:$B$23,2,FALSE),0)</f>
        <v>0</v>
      </c>
      <c r="AT100" s="47">
        <f>versenyek!$EJ$11*IFERROR(VLOOKUP(VLOOKUP($A100,versenyek!EI:EK,3,FALSE),szabalyok!$A$16:$B$23,2,FALSE),0)</f>
        <v>0</v>
      </c>
      <c r="AU100" s="47">
        <f>versenyek!$EM$11*IFERROR(VLOOKUP(VLOOKUP($A100,versenyek!EL:EN,3,FALSE),szabalyok!$A$16:$B$23,2,FALSE),0)</f>
        <v>0</v>
      </c>
      <c r="AV100" s="47">
        <f>versenyek!$EP$11*IFERROR(VLOOKUP(VLOOKUP($A100,versenyek!EO:EQ,3,FALSE),szabalyok!$A$16:$B$23,2,FALSE),0)</f>
        <v>0</v>
      </c>
      <c r="AW100" s="47">
        <f>versenyek!$EY$11*IFERROR(VLOOKUP(VLOOKUP($A100,versenyek!EX:EZ,3,FALSE),szabalyok!$A$16:$B$23,2,FALSE),0)</f>
        <v>0</v>
      </c>
      <c r="AX100" s="47">
        <f>versenyek!$FB$11*IFERROR(VLOOKUP(VLOOKUP($A100,versenyek!FA:FC,3,FALSE),szabalyok!$A$16:$B$23,2,FALSE),0)</f>
        <v>0</v>
      </c>
      <c r="AY100" s="47">
        <f>versenyek!$FE$11*IFERROR(VLOOKUP(VLOOKUP($A100,versenyek!FD:FF,3,FALSE),szabalyok!$A$16:$B$23,2,FALSE),0)</f>
        <v>0</v>
      </c>
      <c r="AZ100" s="47">
        <f>versenyek!$FH$11*IFERROR(VLOOKUP(VLOOKUP($A100,versenyek!FG:FI,3,FALSE),szabalyok!$A$16:$B$23,2,FALSE),0)</f>
        <v>0</v>
      </c>
      <c r="BA100" s="47">
        <f>versenyek!$FK$11*IFERROR(VLOOKUP(VLOOKUP($A100,versenyek!FJ:FL,3,FALSE),szabalyok!$A$16:$B$23,2,FALSE),0)</f>
        <v>0</v>
      </c>
      <c r="BB100" s="47">
        <f>versenyek!$FN$11*IFERROR(VLOOKUP(VLOOKUP($A100,versenyek!FM:FO,3,FALSE),szabalyok!$A$16:$B$23,2,FALSE),0)</f>
        <v>0</v>
      </c>
      <c r="BC100" s="47">
        <f>versenyek!$FQ$11*IFERROR(VLOOKUP(VLOOKUP($A100,versenyek!FP:FR,3,FALSE),szabalyok!$A$16:$B$23,2,FALSE),0)</f>
        <v>0</v>
      </c>
      <c r="BD100" s="47">
        <f>versenyek!$FT$11*IFERROR(VLOOKUP(VLOOKUP($A100,versenyek!FS:FU,3,FALSE),szabalyok!$A$16:$B$23,2,FALSE),0)</f>
        <v>0</v>
      </c>
      <c r="BE100" s="47">
        <f>versenyek!$FW$11*IFERROR(VLOOKUP(VLOOKUP($A100,versenyek!FV:FX,3,FALSE),szabalyok!$A$16:$B$23,2,FALSE),0)</f>
        <v>15.979462891255745</v>
      </c>
      <c r="BF100" s="47">
        <f>versenyek!$FZ$11*IFERROR(VLOOKUP(VLOOKUP($A100,versenyek!FY:GA,3,FALSE),szabalyok!$A$16:$B$23,2,FALSE),0)</f>
        <v>0</v>
      </c>
      <c r="BG100" s="47">
        <f>versenyek!$GC$11*IFERROR(VLOOKUP(VLOOKUP($A100,versenyek!GB:GD,3,FALSE),szabalyok!$A$16:$B$23,2,FALSE),0)</f>
        <v>0</v>
      </c>
      <c r="BH100" s="47">
        <f>versenyek!$GF$11*IFERROR(VLOOKUP(VLOOKUP($A100,versenyek!GE:GG,3,FALSE),szabalyok!$A$16:$B$23,2,FALSE),0)</f>
        <v>0</v>
      </c>
      <c r="BI100" s="47">
        <f>versenyek!$GI$11*IFERROR(VLOOKUP(VLOOKUP($A100,versenyek!GH:GJ,3,FALSE),szabalyok!$A$16:$B$23,2,FALSE),0)</f>
        <v>0</v>
      </c>
      <c r="BJ100" s="47">
        <f>versenyek!$GL$11*IFERROR(VLOOKUP(VLOOKUP($A100,versenyek!GK:GM,3,FALSE),szabalyok!$A$16:$B$23,2,FALSE),0)</f>
        <v>0</v>
      </c>
      <c r="BK100" s="47">
        <f>versenyek!$GO$11*IFERROR(VLOOKUP(VLOOKUP($A100,versenyek!GN:GP,3,FALSE),szabalyok!$A$16:$B$23,2,FALSE),0)</f>
        <v>0</v>
      </c>
      <c r="BL100" s="47">
        <f>versenyek!$GR$11*IFERROR(VLOOKUP(VLOOKUP($A100,versenyek!GQ:GS,3,FALSE),szabalyok!$A$16:$B$23,2,FALSE),0)</f>
        <v>0</v>
      </c>
      <c r="BM100" s="47">
        <f>versenyek!$GX$11*IFERROR(VLOOKUP(VLOOKUP($A100,versenyek!GW:GY,3,FALSE),szabalyok!$A$16:$B$23,2,FALSE),0)</f>
        <v>0</v>
      </c>
      <c r="BN100" s="47">
        <f>versenyek!$GX$11*IFERROR(VLOOKUP(VLOOKUP($A100,versenyek!GX:GZ,3,FALSE),szabalyok!$A$16:$B$23,2,FALSE),0)</f>
        <v>0</v>
      </c>
      <c r="BO100" s="47">
        <f>versenyek!$HD$11*IFERROR(VLOOKUP(VLOOKUP($A100,versenyek!HC:HE,3,FALSE),szabalyok!$A$16:$B$23,2,FALSE),0)</f>
        <v>0</v>
      </c>
      <c r="BP100" s="47">
        <f>versenyek!$HG$11*IFERROR(VLOOKUP(VLOOKUP($A100,versenyek!HF:HH,3,FALSE),szabalyok!$A$16:$B$23,2,FALSE),0)</f>
        <v>0</v>
      </c>
      <c r="BQ100" s="47">
        <f>versenyek!$HJ$11*IFERROR(VLOOKUP(VLOOKUP($A100,versenyek!HI:HK,3,FALSE),szabalyok!$A$16:$B$23,2,FALSE),0)</f>
        <v>0</v>
      </c>
      <c r="BR100" s="47">
        <f>versenyek!$HM$11*IFERROR(VLOOKUP(VLOOKUP($A100,versenyek!HL:HN,3,FALSE),szabalyok!$A$16:$B$23,2,FALSE),0)</f>
        <v>0</v>
      </c>
      <c r="BS100" s="47">
        <f>versenyek!$HP$11*IFERROR(VLOOKUP(VLOOKUP($A100,versenyek!HO:HQ,3,FALSE),szabalyok!$A$16:$B$23,2,FALSE),0)</f>
        <v>0</v>
      </c>
      <c r="BT100" s="47">
        <f>versenyek!$HS$11*IFERROR(VLOOKUP(VLOOKUP($A100,versenyek!HR:HT,3,FALSE),szabalyok!$A$16:$B$23,2,FALSE),0)</f>
        <v>0</v>
      </c>
      <c r="BU100" s="47">
        <f>versenyek!$HV$11*IFERROR(VLOOKUP(VLOOKUP($A100,versenyek!HU:HW,3,FALSE),szabalyok!$A$16:$B$23,2,FALSE),0)</f>
        <v>0</v>
      </c>
      <c r="BV100" s="47">
        <f>versenyek!$HY$11*IFERROR(VLOOKUP(VLOOKUP($A100,versenyek!HX:HZ,3,FALSE),szabalyok!$A$16:$B$23,2,FALSE),0)</f>
        <v>0</v>
      </c>
      <c r="BW100" s="47">
        <f>versenyek!$IB$11*IFERROR(VLOOKUP(VLOOKUP($A100,versenyek!IA:IC,3,FALSE),szabalyok!$A$16:$B$23,2,FALSE),0)</f>
        <v>0</v>
      </c>
      <c r="BX100" s="47">
        <f>versenyek!$IE$11*IFERROR(VLOOKUP(VLOOKUP($A100,versenyek!ID:IF,3,FALSE),szabalyok!$A$16:$B$23,2,FALSE),0)</f>
        <v>0</v>
      </c>
      <c r="BY100" s="47">
        <f>versenyek!$IH$11*IFERROR(VLOOKUP(VLOOKUP($A100,versenyek!IG:II,3,FALSE),szabalyok!$A$16:$B$23,2,FALSE),0)</f>
        <v>0</v>
      </c>
      <c r="BZ100" s="47">
        <f>versenyek!$IK$11*IFERROR(VLOOKUP(VLOOKUP($A100,versenyek!IJ:IL,3,FALSE),szabalyok!$A$16:$B$23,2,FALSE),0)</f>
        <v>0</v>
      </c>
      <c r="CA100" s="47">
        <f>versenyek!$IN$11*IFERROR(VLOOKUP(VLOOKUP($A100,versenyek!IM:IO,3,FALSE),szabalyok!$A$16:$B$23,2,FALSE),0)</f>
        <v>0</v>
      </c>
      <c r="CB100" s="47">
        <f>versenyek!$IW$11*IFERROR(VLOOKUP(VLOOKUP($A100,versenyek!IV:IX,3,FALSE),szabalyok!$A$16:$B$23,2,FALSE),0)</f>
        <v>0</v>
      </c>
      <c r="CC100" s="47">
        <f>versenyek!$IZ$11*IFERROR(VLOOKUP(VLOOKUP($A100,versenyek!IY:JA,3,FALSE),szabalyok!$A$16:$B$23,2,FALSE),0)</f>
        <v>0</v>
      </c>
      <c r="CD100" s="47">
        <f>versenyek!$JC$11*IFERROR(VLOOKUP(VLOOKUP($A100,versenyek!JB:JD,3,FALSE),szabalyok!$A$16:$B$23,2,FALSE),0)</f>
        <v>0</v>
      </c>
      <c r="CE100" s="47">
        <f>versenyek!$JF$11*IFERROR(VLOOKUP(VLOOKUP($A100,versenyek!JE:JG,3,FALSE),szabalyok!$A$16:$B$23,2,FALSE),0)</f>
        <v>0</v>
      </c>
      <c r="CF100" s="47">
        <f>versenyek!$JI$11*IFERROR(VLOOKUP(VLOOKUP($A100,versenyek!JH:JJ,3,FALSE),szabalyok!$A$16:$B$23,2,FALSE),0)</f>
        <v>0</v>
      </c>
      <c r="CG100" s="47">
        <f>versenyek!$JL$11*IFERROR(VLOOKUP(VLOOKUP($A100,versenyek!JK:JM,3,FALSE),szabalyok!$A$16:$B$23,2,FALSE),0)</f>
        <v>0</v>
      </c>
      <c r="CH100" s="47">
        <f>versenyek!$JO$11*IFERROR(VLOOKUP(VLOOKUP($A100,versenyek!JN:JP,3,FALSE),szabalyok!$A$16:$B$23,2,FALSE),0)</f>
        <v>0</v>
      </c>
      <c r="CI100" s="47">
        <f>versenyek!$JR$11*IFERROR(VLOOKUP(VLOOKUP($A100,versenyek!JQ:JS,3,FALSE),szabalyok!$A$16:$B$23,2,FALSE),0)</f>
        <v>0</v>
      </c>
      <c r="CJ100" s="47">
        <f>versenyek!$JU$11*IFERROR(VLOOKUP(VLOOKUP($A100,versenyek!JT:JV,3,FALSE),szabalyok!$A$16:$B$23,2,FALSE),0)</f>
        <v>0</v>
      </c>
      <c r="CK100" s="47">
        <f>versenyek!$JR$11*IFERROR(VLOOKUP(VLOOKUP($A100,versenyek!JW:JY,3,FALSE),szabalyok!$A$16:$B$23,2,FALSE),0)</f>
        <v>0</v>
      </c>
      <c r="CL100" s="47">
        <f>versenyek!$KA$11*IFERROR(VLOOKUP(VLOOKUP($A100,versenyek!JZ:KB,3,FALSE),szabalyok!$A$16:$B$23,2,FALSE),0)</f>
        <v>0</v>
      </c>
      <c r="CM100" s="47">
        <f>versenyek!$KD$11*IFERROR(VLOOKUP(VLOOKUP($A100,versenyek!KC:KE,3,FALSE),szabalyok!$A$16:$B$23,2,FALSE),0)</f>
        <v>0</v>
      </c>
      <c r="CN100" s="47">
        <f>versenyek!$KG$11*IFERROR(VLOOKUP(VLOOKUP($A100,versenyek!KF:KH,3,FALSE),szabalyok!$A$16:$B$23,2,FALSE),0)</f>
        <v>0</v>
      </c>
      <c r="CO100" s="47">
        <f>versenyek!$KJ$11*IFERROR(VLOOKUP(VLOOKUP($A100,versenyek!KI:KK,3,FALSE),szabalyok!$A$16:$B$23,2,FALSE),0)</f>
        <v>0</v>
      </c>
      <c r="CP100" s="47">
        <f>versenyek!$KM$11*IFERROR(VLOOKUP(VLOOKUP($A100,versenyek!KL:KN,3,FALSE),szabalyok!$A$16:$B$23,2,FALSE),0)</f>
        <v>0</v>
      </c>
      <c r="CQ100" s="47">
        <f>versenyek!$KP$11*IFERROR(VLOOKUP(VLOOKUP($A100,versenyek!KO:KQ,3,FALSE),szabalyok!$A$16:$B$23,2,FALSE),0)</f>
        <v>0</v>
      </c>
      <c r="CR100" s="47">
        <f>versenyek!$KS$11*IFERROR(VLOOKUP(VLOOKUP($A100,versenyek!KR:KT,3,FALSE),szabalyok!$A$16:$B$23,2,FALSE),0)</f>
        <v>0</v>
      </c>
      <c r="CS100" s="47">
        <f>versenyek!$KV$11*IFERROR(VLOOKUP(VLOOKUP($A100,versenyek!KU:KW,3,FALSE),szabalyok!$A$16:$B$23,2,FALSE),0)</f>
        <v>0</v>
      </c>
      <c r="CT100" s="47">
        <f>versenyek!$KY$11*IFERROR(VLOOKUP(VLOOKUP($A100,versenyek!KX:KZ,3,FALSE),szabalyok!$A$16:$B$23,2,FALSE),0)</f>
        <v>0</v>
      </c>
      <c r="CU100" s="47">
        <f>versenyek!$LB$11*IFERROR(VLOOKUP(VLOOKUP($A100,versenyek!LA:LC,3,FALSE),szabalyok!$A$16:$B$23,2,FALSE),0)</f>
        <v>0</v>
      </c>
      <c r="CV100" s="47">
        <f>versenyek!$LE$11*IFERROR(VLOOKUP(VLOOKUP($A100,versenyek!LD:LF,3,FALSE),szabalyok!$A$16:$B$23,2,FALSE),0)</f>
        <v>0</v>
      </c>
      <c r="CW100" s="47">
        <f>versenyek!$LH$11*IFERROR(VLOOKUP(VLOOKUP($A100,versenyek!LG:LI,3,FALSE),szabalyok!$A$16:$B$23,2,FALSE),0)</f>
        <v>0</v>
      </c>
      <c r="CX100" s="47">
        <f>versenyek!$LK$11*IFERROR(VLOOKUP(VLOOKUP($A100,versenyek!LJ:LL,3,FALSE),szabalyok!$A$16:$B$23,2,FALSE),0)</f>
        <v>0</v>
      </c>
      <c r="CY100" s="47">
        <f>versenyek!$LN$11*IFERROR(VLOOKUP(VLOOKUP($A100,versenyek!LM:LO,3,FALSE),szabalyok!$A$16:$B$23,2,FALSE),0)</f>
        <v>0</v>
      </c>
      <c r="CZ100" s="47">
        <f>versenyek!$LQ$11*IFERROR(VLOOKUP(VLOOKUP($A100,versenyek!LP:LR,3,FALSE),szabalyok!$A$16:$B$23,2,FALSE),0)</f>
        <v>0</v>
      </c>
      <c r="DA100" s="47">
        <f>versenyek!$LT$11*IFERROR(VLOOKUP(VLOOKUP($A100,versenyek!LS:LU,3,FALSE),szabalyok!$A$16:$B$23,2,FALSE),0)</f>
        <v>0</v>
      </c>
      <c r="DB100" s="47">
        <f>versenyek!$LW$11*IFERROR(VLOOKUP(VLOOKUP($A100,versenyek!LV:LX,3,FALSE),szabalyok!$A$16:$B$23,2,FALSE),0)</f>
        <v>0</v>
      </c>
      <c r="DC100" s="47">
        <f>versenyek!$LZ$11*IFERROR(VLOOKUP(VLOOKUP($A100,versenyek!LY:MA,3,FALSE),szabalyok!$A$16:$B$23,2,FALSE),0)</f>
        <v>0</v>
      </c>
      <c r="DD100" s="47">
        <f>versenyek!$MC$11*IFERROR(VLOOKUP(VLOOKUP($A100,versenyek!MB:MD,3,FALSE),szabalyok!$A$16:$B$23,2,FALSE),0)</f>
        <v>0</v>
      </c>
      <c r="DE100" s="47">
        <f>versenyek!$ML$11*IFERROR(VLOOKUP(VLOOKUP($A100,versenyek!MK:MM,3,FALSE),szabalyok!$A$16:$B$23,2,FALSE),0)</f>
        <v>0</v>
      </c>
      <c r="DF100" s="47">
        <f>versenyek!$MO$11*IFERROR(VLOOKUP(VLOOKUP($A100,versenyek!MN:MP,3,FALSE),szabalyok!$A$16:$B$23,2,FALSE),0)</f>
        <v>0</v>
      </c>
      <c r="DG100" s="47">
        <f>versenyek!$MR$11*IFERROR(VLOOKUP(VLOOKUP($A100,versenyek!MQ:MS,3,FALSE),szabalyok!$A$16:$B$23,2,FALSE),0)</f>
        <v>0</v>
      </c>
      <c r="DH100" s="47">
        <f>versenyek!$MU$11*IFERROR(VLOOKUP(VLOOKUP($A100,versenyek!MT:MV,3,FALSE),szabalyok!$A$16:$B$23,2,FALSE),0)</f>
        <v>0</v>
      </c>
      <c r="DI100" s="47">
        <f>versenyek!$MX$11*IFERROR(VLOOKUP(VLOOKUP($A100,versenyek!MW:MY,3,FALSE),szabalyok!$A$16:$B$23,2,FALSE),0)</f>
        <v>0</v>
      </c>
      <c r="DJ100" s="47">
        <f>versenyek!$NA$11*IFERROR(VLOOKUP(VLOOKUP($A100,versenyek!MZ:NB,3,FALSE),szabalyok!$A$16:$B$23,2,FALSE),0)</f>
        <v>0</v>
      </c>
      <c r="DK100" s="47">
        <f>versenyek!$ND$11*IFERROR(VLOOKUP(VLOOKUP($A100,versenyek!NC:NE,3,FALSE),szabalyok!$A$16:$B$23,2,FALSE),0)</f>
        <v>0</v>
      </c>
      <c r="DL100" s="47">
        <f>versenyek!$NG$11*IFERROR(VLOOKUP(VLOOKUP($A100,versenyek!NF:NH,3,FALSE),szabalyok!$A$16:$B$23,2,FALSE),0)</f>
        <v>0</v>
      </c>
      <c r="DM100" s="47">
        <f>versenyek!$NJ$11*IFERROR(VLOOKUP(VLOOKUP($A100,versenyek!NI:NK,3,FALSE),szabalyok!$A$16:$B$23,2,FALSE),0)</f>
        <v>0</v>
      </c>
      <c r="DN100" s="47">
        <f>versenyek!$NM$11*IFERROR(VLOOKUP(VLOOKUP($A100,versenyek!NL:NN,3,FALSE),szabalyok!$A$16:$B$23,2,FALSE),0)</f>
        <v>0</v>
      </c>
      <c r="DO100" s="47">
        <f>versenyek!$NP$11*IFERROR(VLOOKUP(VLOOKUP($A100,versenyek!NO:NQ,3,FALSE),szabalyok!$A$16:$B$23,2,FALSE),0)</f>
        <v>0</v>
      </c>
      <c r="DP100" s="47">
        <f>versenyek!$NS$11*IFERROR(VLOOKUP(VLOOKUP($A100,versenyek!NR:NT,3,FALSE),szabalyok!$A$16:$B$23,2,FALSE),0)</f>
        <v>0</v>
      </c>
      <c r="DQ100" s="47">
        <f>versenyek!$NV$11*IFERROR(VLOOKUP(VLOOKUP($A100,versenyek!NU:NW,3,FALSE),szabalyok!$A$16:$B$23,2,FALSE),0)</f>
        <v>0</v>
      </c>
      <c r="DR100" s="47">
        <f>versenyek!$NY$11*IFERROR(VLOOKUP(VLOOKUP($A100,versenyek!NX:NZ,3,FALSE),szabalyok!$A$16:$B$23,2,FALSE),0)</f>
        <v>0</v>
      </c>
      <c r="DS100" s="47">
        <f>versenyek!$OB$11*IFERROR(VLOOKUP(VLOOKUP($A100,versenyek!OA:OC,3,FALSE),szabalyok!$A$16:$B$23,2,FALSE),0)</f>
        <v>0</v>
      </c>
      <c r="DT100" s="47">
        <f>versenyek!$OE$11*IFERROR(VLOOKUP(VLOOKUP($A100,versenyek!OD:OF,3,FALSE),szabalyok!$A$16:$B$23,2,FALSE),0)</f>
        <v>0</v>
      </c>
      <c r="DU100" s="47">
        <f>versenyek!$OH$11*IFERROR(VLOOKUP(VLOOKUP($A100,versenyek!OG:OI,3,FALSE),szabalyok!$A$16:$B$23,2,FALSE),0)</f>
        <v>0</v>
      </c>
      <c r="DV100" s="47">
        <f>versenyek!$OK$11*IFERROR(VLOOKUP(VLOOKUP($A100,versenyek!OJ:OL,3,FALSE),szabalyok!$A$16:$B$23,2,FALSE),0)</f>
        <v>0</v>
      </c>
      <c r="DW100" s="47">
        <f>versenyek!$ON$11*IFERROR(VLOOKUP(VLOOKUP($A100,versenyek!OM:OO,3,FALSE),szabalyok!$A$16:$B$23,2,FALSE),0)</f>
        <v>0</v>
      </c>
      <c r="DX100" s="47">
        <f>versenyek!$OQ$11*IFERROR(VLOOKUP(VLOOKUP($A100,versenyek!OP:OR,3,FALSE),szabalyok!$A$16:$B$23,2,FALSE),0)</f>
        <v>0</v>
      </c>
      <c r="DY100" s="47">
        <f>versenyek!$OT$11*IFERROR(VLOOKUP(VLOOKUP($A100,versenyek!OS:OU,3,FALSE),szabalyok!$A$16:$B$23,2,FALSE),0)</f>
        <v>0</v>
      </c>
      <c r="DZ100" s="47">
        <f>versenyek!$OW$11*IFERROR(VLOOKUP(VLOOKUP($A100,versenyek!OV:OX,3,FALSE),szabalyok!$A$16:$B$23,2,FALSE),0)</f>
        <v>0</v>
      </c>
      <c r="EA100" s="47">
        <f>versenyek!$OZ$11*IFERROR(VLOOKUP(VLOOKUP($A100,versenyek!OY:PA,3,FALSE),szabalyok!$A$16:$B$23,2,FALSE),0)</f>
        <v>0</v>
      </c>
      <c r="EB100" s="47">
        <f>versenyek!$PC$11*IFERROR(VLOOKUP(VLOOKUP($A100,versenyek!PB:PD,3,FALSE),szabalyok!$A$16:$B$23,2,FALSE),0)</f>
        <v>0</v>
      </c>
      <c r="EC100" s="47">
        <f>versenyek!$PF$11*IFERROR(VLOOKUP(VLOOKUP($A100,versenyek!PE:PG,3,FALSE),szabalyok!$A$16:$B$23,2,FALSE),0)</f>
        <v>0</v>
      </c>
      <c r="ED100" s="47">
        <f>versenyek!$PI$11*IFERROR(VLOOKUP(VLOOKUP($A100,versenyek!PH:PJ,3,FALSE),szabalyok!$A$16:$B$23,2,FALSE),0)</f>
        <v>0</v>
      </c>
      <c r="EE100" s="47">
        <f>versenyek!$PL$11*IFERROR(VLOOKUP(VLOOKUP($A100,versenyek!PK:PM,3,FALSE),szabalyok!$A$16:$B$23,2,FALSE),0)</f>
        <v>0</v>
      </c>
      <c r="EF100" s="47">
        <f>versenyek!$PO$11*IFERROR(VLOOKUP(VLOOKUP($A100,versenyek!PN:PP,3,FALSE),szabalyok!$A$16:$B$23,2,FALSE),0)</f>
        <v>0</v>
      </c>
      <c r="EG100" s="47">
        <f>versenyek!$PR$11*IFERROR(VLOOKUP(VLOOKUP($A100,versenyek!PQ:PS,3,FALSE),szabalyok!$A$16:$B$23,2,FALSE),0)</f>
        <v>0</v>
      </c>
      <c r="EH100" s="47">
        <f>versenyek!$PU$11*IFERROR(VLOOKUP(VLOOKUP($A100,versenyek!PT:PV,3,FALSE),szabalyok!$A$16:$B$23,2,FALSE),0)</f>
        <v>0</v>
      </c>
      <c r="EI100" s="47">
        <f>versenyek!$PX$11*IFERROR(VLOOKUP(VLOOKUP($A100,versenyek!PW:PY,3,FALSE),szabalyok!$A$16:$B$23,2,FALSE),0)</f>
        <v>0</v>
      </c>
      <c r="EJ100" s="47">
        <f>versenyek!$QA$11*IFERROR(VLOOKUP(VLOOKUP($A100,versenyek!PZ:QB,3,FALSE),szabalyok!$A$16:$B$23,2,FALSE),0)</f>
        <v>0</v>
      </c>
      <c r="EK100" s="47">
        <f>versenyek!$QD$11*IFERROR(VLOOKUP(VLOOKUP($A100,versenyek!QC:QE,3,FALSE),szabalyok!$A$16:$B$23,2,FALSE),0)</f>
        <v>0</v>
      </c>
      <c r="EL100" s="47">
        <f>versenyek!$QG$11*IFERROR(VLOOKUP(VLOOKUP($A100,versenyek!QF:QH,3,FALSE),szabalyok!$A$16:$B$23,2,FALSE),0)</f>
        <v>0</v>
      </c>
      <c r="EM100" s="47">
        <f>versenyek!$QJ$11*IFERROR(VLOOKUP(VLOOKUP($A100,versenyek!QI:QK,3,FALSE),szabalyok!$A$16:$B$23,2,FALSE),0)</f>
        <v>0</v>
      </c>
      <c r="EN100" s="47">
        <f>versenyek!$QM$11*IFERROR(VLOOKUP(VLOOKUP($A100,versenyek!QL:QN,3,FALSE),szabalyok!$A$16:$B$23,2,FALSE),0)</f>
        <v>0</v>
      </c>
      <c r="EO100" s="47">
        <f>versenyek!$QP$11*IFERROR(VLOOKUP(VLOOKUP($A100,versenyek!QO:QQ,3,FALSE),szabalyok!$A$16:$B$23,2,FALSE),0)</f>
        <v>0</v>
      </c>
      <c r="EP100" s="47">
        <f>versenyek!$QS$11*IFERROR(VLOOKUP(VLOOKUP($A100,versenyek!QR:QT,3,FALSE),szabalyok!$A$16:$B$23,2,FALSE),0)</f>
        <v>0</v>
      </c>
      <c r="EQ100" s="47">
        <f>versenyek!$QV$11*IFERROR(VLOOKUP(VLOOKUP($A100,versenyek!QU:QW,3,FALSE),szabalyok!$A$16:$B$23,2,FALSE),0)</f>
        <v>0</v>
      </c>
      <c r="ER100" s="47">
        <f>versenyek!$RE$11*IFERROR(VLOOKUP(VLOOKUP($A100,versenyek!RD:RF,3,FALSE),szabalyok!$A$16:$B$23,2,FALSE),0)</f>
        <v>0</v>
      </c>
      <c r="ES100" s="47">
        <f>versenyek!$RH$11*IFERROR(VLOOKUP(VLOOKUP($A100,versenyek!RG:RI,3,FALSE),szabalyok!$A$16:$B$23,2,FALSE),0)</f>
        <v>0</v>
      </c>
      <c r="ET100" s="47">
        <f>versenyek!$RK$11*IFERROR(VLOOKUP(VLOOKUP($A100,versenyek!RJ:RL,3,FALSE),szabalyok!$A$16:$B$23,2,FALSE),0)</f>
        <v>0</v>
      </c>
      <c r="EU100" s="47">
        <f>versenyek!$RN$11*IFERROR(VLOOKUP(VLOOKUP($A100,versenyek!RM:RO,3,FALSE),szabalyok!$A$16:$B$23,2,FALSE),0)</f>
        <v>0</v>
      </c>
      <c r="EV100" s="47">
        <f>versenyek!$RQ$11*IFERROR(VLOOKUP(VLOOKUP($A100,versenyek!RP:RR,3,FALSE),szabalyok!$A$16:$B$23,2,FALSE),0)</f>
        <v>0</v>
      </c>
      <c r="EW100" s="47">
        <f>versenyek!$RT$11*IFERROR(VLOOKUP(VLOOKUP($A100,versenyek!RS:RU,3,FALSE),szabalyok!$A$16:$B$23,2,FALSE),0)</f>
        <v>0</v>
      </c>
      <c r="EX100" s="47">
        <f>versenyek!$RW$11*IFERROR(VLOOKUP(VLOOKUP($A100,versenyek!RV:RX,3,FALSE),szabalyok!$A$16:$B$23,2,FALSE),0)</f>
        <v>0</v>
      </c>
      <c r="EY100" s="47">
        <f>versenyek!$RZ$11*IFERROR(VLOOKUP(VLOOKUP($A100,versenyek!RY:SA,3,FALSE),szabalyok!$A$16:$B$23,2,FALSE),0)</f>
        <v>0</v>
      </c>
      <c r="EZ100" s="47">
        <f>versenyek!$SC$11*IFERROR(VLOOKUP(VLOOKUP($A100,versenyek!SB:SD,3,FALSE),szabalyok!$A$16:$B$23,2,FALSE),0)</f>
        <v>0</v>
      </c>
      <c r="FA100" s="47">
        <f>versenyek!$SF$11*IFERROR(VLOOKUP(VLOOKUP($A100,versenyek!SE:SG,3,FALSE),szabalyok!$A$16:$B$23,2,FALSE),0)</f>
        <v>0</v>
      </c>
      <c r="FB100" s="47">
        <f>versenyek!$SI$11*IFERROR(VLOOKUP(VLOOKUP($A100,versenyek!SH:SJ,3,FALSE),szabalyok!$A$16:$B$23,2,FALSE),0)</f>
        <v>0</v>
      </c>
      <c r="FC100" s="47">
        <f>versenyek!$SL$11*IFERROR(VLOOKUP(VLOOKUP($A100,versenyek!SK:SM,3,FALSE),szabalyok!$A$16:$B$23,2,FALSE),0)</f>
        <v>0</v>
      </c>
      <c r="FD100" s="47">
        <f>versenyek!$SO$11*IFERROR(VLOOKUP(VLOOKUP($A100,versenyek!SN:SP,3,FALSE),szabalyok!$A$16:$B$23,2,FALSE),0)</f>
        <v>0</v>
      </c>
      <c r="FE100" s="47">
        <f>versenyek!$SR$11*IFERROR(VLOOKUP(VLOOKUP($A100,versenyek!SQ:SS,3,FALSE),szabalyok!$A$16:$B$23,2,FALSE),0)</f>
        <v>0</v>
      </c>
      <c r="FF100" s="47">
        <f>versenyek!$SU$11*IFERROR(VLOOKUP(VLOOKUP($A100,versenyek!ST:SV,3,FALSE),szabalyok!$A$16:$B$23,2,FALSE),0)</f>
        <v>0</v>
      </c>
      <c r="FG100" s="47">
        <f>versenyek!$SX$11*IFERROR(VLOOKUP(VLOOKUP($A100,versenyek!SW:SY,3,FALSE),szabalyok!$A$16:$B$23,2,FALSE),0)</f>
        <v>0</v>
      </c>
      <c r="FH100" s="47">
        <f>versenyek!$TA$11*IFERROR(VLOOKUP(VLOOKUP($A100,versenyek!SZ:TB,3,FALSE),szabalyok!$A$16:$B$23,2,FALSE),0)</f>
        <v>0</v>
      </c>
      <c r="FI100" s="47">
        <f>versenyek!$TD$11*IFERROR(VLOOKUP(VLOOKUP($A100,versenyek!TC:TE,3,FALSE),szabalyok!$A$16:$B$23,2,FALSE),0)</f>
        <v>0</v>
      </c>
      <c r="FJ100" s="47">
        <f>versenyek!$TG$11*IFERROR(VLOOKUP(VLOOKUP($A100,versenyek!TF:TH,3,FALSE),szabalyok!$A$16:$B$23,2,FALSE),0)</f>
        <v>0</v>
      </c>
      <c r="FK100" s="47">
        <f>versenyek!$TJ$11*IFERROR(VLOOKUP(VLOOKUP($A100,versenyek!TI:TK,3,FALSE),szabalyok!$A$16:$B$23,2,FALSE),0)</f>
        <v>0</v>
      </c>
      <c r="FL100" s="47">
        <f>versenyek!$TM$11*IFERROR(VLOOKUP(VLOOKUP($A100,versenyek!TL:TN,3,FALSE),szabalyok!$A$16:$B$23,2,FALSE),0)</f>
        <v>0</v>
      </c>
      <c r="FM100" s="47">
        <f>versenyek!$TP$11*IFERROR(VLOOKUP(VLOOKUP($A100,versenyek!TO:TQ,3,FALSE),szabalyok!$A$16:$B$23,2,FALSE),0)</f>
        <v>0</v>
      </c>
      <c r="FN100" s="47">
        <f>versenyek!$TS$11*IFERROR(VLOOKUP(VLOOKUP($A100,versenyek!TR:TT,3,FALSE),szabalyok!$A$16:$B$23,2,FALSE),0)</f>
        <v>0</v>
      </c>
      <c r="FO100" s="47"/>
      <c r="FP100" s="235">
        <f t="shared" si="3"/>
        <v>0</v>
      </c>
    </row>
    <row r="101" spans="1:172">
      <c r="A101" s="1" t="s">
        <v>1223</v>
      </c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>
        <f>versenyek!$FH$11*IFERROR(VLOOKUP(VLOOKUP($A101,versenyek!FG:FI,3,FALSE),szabalyok!$A$16:$B$23,2,FALSE),0)</f>
        <v>0</v>
      </c>
      <c r="BA101" s="47">
        <f>versenyek!$FK$11*IFERROR(VLOOKUP(VLOOKUP($A101,versenyek!FJ:FL,3,FALSE),szabalyok!$A$16:$B$23,2,FALSE),0)</f>
        <v>0</v>
      </c>
      <c r="BB101" s="47">
        <f>versenyek!$FN$11*IFERROR(VLOOKUP(VLOOKUP($A101,versenyek!FM:FO,3,FALSE),szabalyok!$A$16:$B$23,2,FALSE),0)</f>
        <v>0</v>
      </c>
      <c r="BC101" s="47">
        <f>versenyek!$FQ$11*IFERROR(VLOOKUP(VLOOKUP($A101,versenyek!FP:FR,3,FALSE),szabalyok!$A$16:$B$23,2,FALSE),0)</f>
        <v>14.706593461945298</v>
      </c>
      <c r="BD101" s="47">
        <f>versenyek!$FT$11*IFERROR(VLOOKUP(VLOOKUP($A101,versenyek!FS:FU,3,FALSE),szabalyok!$A$16:$B$23,2,FALSE),0)</f>
        <v>0</v>
      </c>
      <c r="BE101" s="47">
        <f>versenyek!$FW$11*IFERROR(VLOOKUP(VLOOKUP($A101,versenyek!FV:FX,3,FALSE),szabalyok!$A$16:$B$23,2,FALSE),0)</f>
        <v>0</v>
      </c>
      <c r="BF101" s="47">
        <f>versenyek!$FZ$11*IFERROR(VLOOKUP(VLOOKUP($A101,versenyek!FY:GA,3,FALSE),szabalyok!$A$16:$B$23,2,FALSE),0)</f>
        <v>0</v>
      </c>
      <c r="BG101" s="47">
        <f>versenyek!$GC$11*IFERROR(VLOOKUP(VLOOKUP($A101,versenyek!GB:GD,3,FALSE),szabalyok!$A$16:$B$23,2,FALSE),0)</f>
        <v>0</v>
      </c>
      <c r="BH101" s="47">
        <f>versenyek!$GF$11*IFERROR(VLOOKUP(VLOOKUP($A101,versenyek!GE:GG,3,FALSE),szabalyok!$A$16:$B$23,2,FALSE),0)</f>
        <v>0</v>
      </c>
      <c r="BI101" s="47">
        <f>versenyek!$GI$11*IFERROR(VLOOKUP(VLOOKUP($A101,versenyek!GH:GJ,3,FALSE),szabalyok!$A$16:$B$23,2,FALSE),0)</f>
        <v>0</v>
      </c>
      <c r="BJ101" s="47">
        <f>versenyek!$GL$11*IFERROR(VLOOKUP(VLOOKUP($A101,versenyek!GK:GM,3,FALSE),szabalyok!$A$16:$B$23,2,FALSE),0)</f>
        <v>0</v>
      </c>
      <c r="BK101" s="47">
        <f>versenyek!$GO$11*IFERROR(VLOOKUP(VLOOKUP($A101,versenyek!GN:GP,3,FALSE),szabalyok!$A$16:$B$23,2,FALSE),0)</f>
        <v>0</v>
      </c>
      <c r="BL101" s="47">
        <f>versenyek!$GR$11*IFERROR(VLOOKUP(VLOOKUP($A101,versenyek!GQ:GS,3,FALSE),szabalyok!$A$16:$B$23,2,FALSE),0)</f>
        <v>0</v>
      </c>
      <c r="BM101" s="47">
        <f>versenyek!$GX$11*IFERROR(VLOOKUP(VLOOKUP($A101,versenyek!GW:GY,3,FALSE),szabalyok!$A$16:$B$23,2,FALSE),0)</f>
        <v>0</v>
      </c>
      <c r="BN101" s="47">
        <f>versenyek!$GX$11*IFERROR(VLOOKUP(VLOOKUP($A101,versenyek!GX:GZ,3,FALSE),szabalyok!$A$16:$B$23,2,FALSE),0)</f>
        <v>0</v>
      </c>
      <c r="BO101" s="47">
        <f>versenyek!$HD$11*IFERROR(VLOOKUP(VLOOKUP($A101,versenyek!HC:HE,3,FALSE),szabalyok!$A$16:$B$23,2,FALSE),0)</f>
        <v>0</v>
      </c>
      <c r="BP101" s="47">
        <f>versenyek!$HG$11*IFERROR(VLOOKUP(VLOOKUP($A101,versenyek!HF:HH,3,FALSE),szabalyok!$A$16:$B$23,2,FALSE),0)</f>
        <v>0</v>
      </c>
      <c r="BQ101" s="47">
        <f>versenyek!$HJ$11*IFERROR(VLOOKUP(VLOOKUP($A101,versenyek!HI:HK,3,FALSE),szabalyok!$A$16:$B$23,2,FALSE),0)</f>
        <v>0</v>
      </c>
      <c r="BR101" s="47">
        <f>versenyek!$HM$11*IFERROR(VLOOKUP(VLOOKUP($A101,versenyek!HL:HN,3,FALSE),szabalyok!$A$16:$B$23,2,FALSE),0)</f>
        <v>0</v>
      </c>
      <c r="BS101" s="47">
        <f>versenyek!$HP$11*IFERROR(VLOOKUP(VLOOKUP($A101,versenyek!HO:HQ,3,FALSE),szabalyok!$A$16:$B$23,2,FALSE),0)</f>
        <v>0</v>
      </c>
      <c r="BT101" s="47">
        <f>versenyek!$HS$11*IFERROR(VLOOKUP(VLOOKUP($A101,versenyek!HR:HT,3,FALSE),szabalyok!$A$16:$B$23,2,FALSE),0)</f>
        <v>0</v>
      </c>
      <c r="BU101" s="47">
        <f>versenyek!$HV$11*IFERROR(VLOOKUP(VLOOKUP($A101,versenyek!HU:HW,3,FALSE),szabalyok!$A$16:$B$23,2,FALSE),0)</f>
        <v>0</v>
      </c>
      <c r="BV101" s="47">
        <f>versenyek!$HY$11*IFERROR(VLOOKUP(VLOOKUP($A101,versenyek!HX:HZ,3,FALSE),szabalyok!$A$16:$B$23,2,FALSE),0)</f>
        <v>0</v>
      </c>
      <c r="BW101" s="47">
        <f>versenyek!$IB$11*IFERROR(VLOOKUP(VLOOKUP($A101,versenyek!IA:IC,3,FALSE),szabalyok!$A$16:$B$23,2,FALSE),0)</f>
        <v>0</v>
      </c>
      <c r="BX101" s="47">
        <f>versenyek!$IE$11*IFERROR(VLOOKUP(VLOOKUP($A101,versenyek!ID:IF,3,FALSE),szabalyok!$A$16:$B$23,2,FALSE),0)</f>
        <v>0</v>
      </c>
      <c r="BY101" s="47">
        <f>versenyek!$IH$11*IFERROR(VLOOKUP(VLOOKUP($A101,versenyek!IG:II,3,FALSE),szabalyok!$A$16:$B$23,2,FALSE),0)</f>
        <v>0</v>
      </c>
      <c r="BZ101" s="47">
        <f>versenyek!$IK$11*IFERROR(VLOOKUP(VLOOKUP($A101,versenyek!IJ:IL,3,FALSE),szabalyok!$A$16:$B$23,2,FALSE),0)</f>
        <v>0</v>
      </c>
      <c r="CA101" s="47">
        <f>versenyek!$IN$11*IFERROR(VLOOKUP(VLOOKUP($A101,versenyek!IM:IO,3,FALSE),szabalyok!$A$16:$B$23,2,FALSE),0)</f>
        <v>0</v>
      </c>
      <c r="CB101" s="47">
        <f>versenyek!$IW$11*IFERROR(VLOOKUP(VLOOKUP($A101,versenyek!IV:IX,3,FALSE),szabalyok!$A$16:$B$23,2,FALSE),0)</f>
        <v>0</v>
      </c>
      <c r="CC101" s="47">
        <f>versenyek!$IZ$11*IFERROR(VLOOKUP(VLOOKUP($A101,versenyek!IY:JA,3,FALSE),szabalyok!$A$16:$B$23,2,FALSE),0)</f>
        <v>0</v>
      </c>
      <c r="CD101" s="47">
        <f>versenyek!$JC$11*IFERROR(VLOOKUP(VLOOKUP($A101,versenyek!JB:JD,3,FALSE),szabalyok!$A$16:$B$23,2,FALSE),0)</f>
        <v>0</v>
      </c>
      <c r="CE101" s="47">
        <f>versenyek!$JF$11*IFERROR(VLOOKUP(VLOOKUP($A101,versenyek!JE:JG,3,FALSE),szabalyok!$A$16:$B$23,2,FALSE),0)</f>
        <v>0</v>
      </c>
      <c r="CF101" s="47">
        <f>versenyek!$JI$11*IFERROR(VLOOKUP(VLOOKUP($A101,versenyek!JH:JJ,3,FALSE),szabalyok!$A$16:$B$23,2,FALSE),0)</f>
        <v>0</v>
      </c>
      <c r="CG101" s="47">
        <f>versenyek!$JL$11*IFERROR(VLOOKUP(VLOOKUP($A101,versenyek!JK:JM,3,FALSE),szabalyok!$A$16:$B$23,2,FALSE),0)</f>
        <v>0</v>
      </c>
      <c r="CH101" s="47">
        <f>versenyek!$JO$11*IFERROR(VLOOKUP(VLOOKUP($A101,versenyek!JN:JP,3,FALSE),szabalyok!$A$16:$B$23,2,FALSE),0)</f>
        <v>0</v>
      </c>
      <c r="CI101" s="47">
        <f>versenyek!$JR$11*IFERROR(VLOOKUP(VLOOKUP($A101,versenyek!JQ:JS,3,FALSE),szabalyok!$A$16:$B$23,2,FALSE),0)</f>
        <v>0</v>
      </c>
      <c r="CJ101" s="47">
        <f>versenyek!$JU$11*IFERROR(VLOOKUP(VLOOKUP($A101,versenyek!JT:JV,3,FALSE),szabalyok!$A$16:$B$23,2,FALSE),0)</f>
        <v>0</v>
      </c>
      <c r="CK101" s="47">
        <f>versenyek!$JR$11*IFERROR(VLOOKUP(VLOOKUP($A101,versenyek!JW:JY,3,FALSE),szabalyok!$A$16:$B$23,2,FALSE),0)</f>
        <v>0</v>
      </c>
      <c r="CL101" s="47">
        <f>versenyek!$KA$11*IFERROR(VLOOKUP(VLOOKUP($A101,versenyek!JZ:KB,3,FALSE),szabalyok!$A$16:$B$23,2,FALSE),0)</f>
        <v>0</v>
      </c>
      <c r="CM101" s="47">
        <f>versenyek!$KD$11*IFERROR(VLOOKUP(VLOOKUP($A101,versenyek!KC:KE,3,FALSE),szabalyok!$A$16:$B$23,2,FALSE),0)</f>
        <v>0</v>
      </c>
      <c r="CN101" s="47">
        <f>versenyek!$KG$11*IFERROR(VLOOKUP(VLOOKUP($A101,versenyek!KF:KH,3,FALSE),szabalyok!$A$16:$B$23,2,FALSE),0)</f>
        <v>0</v>
      </c>
      <c r="CO101" s="47">
        <f>versenyek!$KJ$11*IFERROR(VLOOKUP(VLOOKUP($A101,versenyek!KI:KK,3,FALSE),szabalyok!$A$16:$B$23,2,FALSE),0)</f>
        <v>0</v>
      </c>
      <c r="CP101" s="47">
        <f>versenyek!$KM$11*IFERROR(VLOOKUP(VLOOKUP($A101,versenyek!KL:KN,3,FALSE),szabalyok!$A$16:$B$23,2,FALSE),0)</f>
        <v>0</v>
      </c>
      <c r="CQ101" s="47">
        <f>versenyek!$KP$11*IFERROR(VLOOKUP(VLOOKUP($A101,versenyek!KO:KQ,3,FALSE),szabalyok!$A$16:$B$23,2,FALSE),0)</f>
        <v>0</v>
      </c>
      <c r="CR101" s="47">
        <f>versenyek!$KS$11*IFERROR(VLOOKUP(VLOOKUP($A101,versenyek!KR:KT,3,FALSE),szabalyok!$A$16:$B$23,2,FALSE),0)</f>
        <v>0</v>
      </c>
      <c r="CS101" s="47">
        <f>versenyek!$KV$11*IFERROR(VLOOKUP(VLOOKUP($A101,versenyek!KU:KW,3,FALSE),szabalyok!$A$16:$B$23,2,FALSE),0)</f>
        <v>0</v>
      </c>
      <c r="CT101" s="47">
        <f>versenyek!$KY$11*IFERROR(VLOOKUP(VLOOKUP($A101,versenyek!KX:KZ,3,FALSE),szabalyok!$A$16:$B$23,2,FALSE),0)</f>
        <v>0</v>
      </c>
      <c r="CU101" s="47">
        <f>versenyek!$LB$11*IFERROR(VLOOKUP(VLOOKUP($A101,versenyek!LA:LC,3,FALSE),szabalyok!$A$16:$B$23,2,FALSE),0)</f>
        <v>0</v>
      </c>
      <c r="CV101" s="47">
        <f>versenyek!$LE$11*IFERROR(VLOOKUP(VLOOKUP($A101,versenyek!LD:LF,3,FALSE),szabalyok!$A$16:$B$23,2,FALSE),0)</f>
        <v>0</v>
      </c>
      <c r="CW101" s="47">
        <f>versenyek!$LH$11*IFERROR(VLOOKUP(VLOOKUP($A101,versenyek!LG:LI,3,FALSE),szabalyok!$A$16:$B$23,2,FALSE),0)</f>
        <v>0</v>
      </c>
      <c r="CX101" s="47">
        <f>versenyek!$LK$11*IFERROR(VLOOKUP(VLOOKUP($A101,versenyek!LJ:LL,3,FALSE),szabalyok!$A$16:$B$23,2,FALSE),0)</f>
        <v>0</v>
      </c>
      <c r="CY101" s="47">
        <f>versenyek!$LN$11*IFERROR(VLOOKUP(VLOOKUP($A101,versenyek!LM:LO,3,FALSE),szabalyok!$A$16:$B$23,2,FALSE),0)</f>
        <v>0</v>
      </c>
      <c r="CZ101" s="47">
        <f>versenyek!$LQ$11*IFERROR(VLOOKUP(VLOOKUP($A101,versenyek!LP:LR,3,FALSE),szabalyok!$A$16:$B$23,2,FALSE),0)</f>
        <v>0</v>
      </c>
      <c r="DA101" s="47">
        <f>versenyek!$LT$11*IFERROR(VLOOKUP(VLOOKUP($A101,versenyek!LS:LU,3,FALSE),szabalyok!$A$16:$B$23,2,FALSE),0)</f>
        <v>0</v>
      </c>
      <c r="DB101" s="47">
        <f>versenyek!$LW$11*IFERROR(VLOOKUP(VLOOKUP($A101,versenyek!LV:LX,3,FALSE),szabalyok!$A$16:$B$23,2,FALSE),0)</f>
        <v>0</v>
      </c>
      <c r="DC101" s="47">
        <f>versenyek!$LZ$11*IFERROR(VLOOKUP(VLOOKUP($A101,versenyek!LY:MA,3,FALSE),szabalyok!$A$16:$B$23,2,FALSE),0)</f>
        <v>0</v>
      </c>
      <c r="DD101" s="47">
        <f>versenyek!$MC$11*IFERROR(VLOOKUP(VLOOKUP($A101,versenyek!MB:MD,3,FALSE),szabalyok!$A$16:$B$23,2,FALSE),0)</f>
        <v>0</v>
      </c>
      <c r="DE101" s="47">
        <f>versenyek!$ML$11*IFERROR(VLOOKUP(VLOOKUP($A101,versenyek!MK:MM,3,FALSE),szabalyok!$A$16:$B$23,2,FALSE),0)</f>
        <v>0</v>
      </c>
      <c r="DF101" s="47">
        <f>versenyek!$MO$11*IFERROR(VLOOKUP(VLOOKUP($A101,versenyek!MN:MP,3,FALSE),szabalyok!$A$16:$B$23,2,FALSE),0)</f>
        <v>0</v>
      </c>
      <c r="DG101" s="47">
        <f>versenyek!$MR$11*IFERROR(VLOOKUP(VLOOKUP($A101,versenyek!MQ:MS,3,FALSE),szabalyok!$A$16:$B$23,2,FALSE),0)</f>
        <v>0</v>
      </c>
      <c r="DH101" s="47">
        <f>versenyek!$MU$11*IFERROR(VLOOKUP(VLOOKUP($A101,versenyek!MT:MV,3,FALSE),szabalyok!$A$16:$B$23,2,FALSE),0)</f>
        <v>0</v>
      </c>
      <c r="DI101" s="47">
        <f>versenyek!$MX$11*IFERROR(VLOOKUP(VLOOKUP($A101,versenyek!MW:MY,3,FALSE),szabalyok!$A$16:$B$23,2,FALSE),0)</f>
        <v>0</v>
      </c>
      <c r="DJ101" s="47">
        <f>versenyek!$NA$11*IFERROR(VLOOKUP(VLOOKUP($A101,versenyek!MZ:NB,3,FALSE),szabalyok!$A$16:$B$23,2,FALSE),0)</f>
        <v>0</v>
      </c>
      <c r="DK101" s="47">
        <f>versenyek!$ND$11*IFERROR(VLOOKUP(VLOOKUP($A101,versenyek!NC:NE,3,FALSE),szabalyok!$A$16:$B$23,2,FALSE),0)</f>
        <v>0</v>
      </c>
      <c r="DL101" s="47">
        <f>versenyek!$NG$11*IFERROR(VLOOKUP(VLOOKUP($A101,versenyek!NF:NH,3,FALSE),szabalyok!$A$16:$B$23,2,FALSE),0)</f>
        <v>0</v>
      </c>
      <c r="DM101" s="47">
        <f>versenyek!$NJ$11*IFERROR(VLOOKUP(VLOOKUP($A101,versenyek!NI:NK,3,FALSE),szabalyok!$A$16:$B$23,2,FALSE),0)</f>
        <v>0</v>
      </c>
      <c r="DN101" s="47">
        <f>versenyek!$NM$11*IFERROR(VLOOKUP(VLOOKUP($A101,versenyek!NL:NN,3,FALSE),szabalyok!$A$16:$B$23,2,FALSE),0)</f>
        <v>0</v>
      </c>
      <c r="DO101" s="47">
        <f>versenyek!$NP$11*IFERROR(VLOOKUP(VLOOKUP($A101,versenyek!NO:NQ,3,FALSE),szabalyok!$A$16:$B$23,2,FALSE),0)</f>
        <v>0</v>
      </c>
      <c r="DP101" s="47">
        <f>versenyek!$NS$11*IFERROR(VLOOKUP(VLOOKUP($A101,versenyek!NR:NT,3,FALSE),szabalyok!$A$16:$B$23,2,FALSE),0)</f>
        <v>0</v>
      </c>
      <c r="DQ101" s="47">
        <f>versenyek!$NV$11*IFERROR(VLOOKUP(VLOOKUP($A101,versenyek!NU:NW,3,FALSE),szabalyok!$A$16:$B$23,2,FALSE),0)</f>
        <v>0</v>
      </c>
      <c r="DR101" s="47">
        <f>versenyek!$NY$11*IFERROR(VLOOKUP(VLOOKUP($A101,versenyek!NX:NZ,3,FALSE),szabalyok!$A$16:$B$23,2,FALSE),0)</f>
        <v>0</v>
      </c>
      <c r="DS101" s="47">
        <f>versenyek!$OB$11*IFERROR(VLOOKUP(VLOOKUP($A101,versenyek!OA:OC,3,FALSE),szabalyok!$A$16:$B$23,2,FALSE),0)</f>
        <v>0</v>
      </c>
      <c r="DT101" s="47">
        <f>versenyek!$OE$11*IFERROR(VLOOKUP(VLOOKUP($A101,versenyek!OD:OF,3,FALSE),szabalyok!$A$16:$B$23,2,FALSE),0)</f>
        <v>0</v>
      </c>
      <c r="DU101" s="47">
        <f>versenyek!$OH$11*IFERROR(VLOOKUP(VLOOKUP($A101,versenyek!OG:OI,3,FALSE),szabalyok!$A$16:$B$23,2,FALSE),0)</f>
        <v>0</v>
      </c>
      <c r="DV101" s="47">
        <f>versenyek!$OK$11*IFERROR(VLOOKUP(VLOOKUP($A101,versenyek!OJ:OL,3,FALSE),szabalyok!$A$16:$B$23,2,FALSE),0)</f>
        <v>0</v>
      </c>
      <c r="DW101" s="47">
        <f>versenyek!$ON$11*IFERROR(VLOOKUP(VLOOKUP($A101,versenyek!OM:OO,3,FALSE),szabalyok!$A$16:$B$23,2,FALSE),0)</f>
        <v>0</v>
      </c>
      <c r="DX101" s="47">
        <f>versenyek!$OQ$11*IFERROR(VLOOKUP(VLOOKUP($A101,versenyek!OP:OR,3,FALSE),szabalyok!$A$16:$B$23,2,FALSE),0)</f>
        <v>0</v>
      </c>
      <c r="DY101" s="47">
        <f>versenyek!$OT$11*IFERROR(VLOOKUP(VLOOKUP($A101,versenyek!OS:OU,3,FALSE),szabalyok!$A$16:$B$23,2,FALSE),0)</f>
        <v>0</v>
      </c>
      <c r="DZ101" s="47">
        <f>versenyek!$OW$11*IFERROR(VLOOKUP(VLOOKUP($A101,versenyek!OV:OX,3,FALSE),szabalyok!$A$16:$B$23,2,FALSE),0)</f>
        <v>0</v>
      </c>
      <c r="EA101" s="47">
        <f>versenyek!$OZ$11*IFERROR(VLOOKUP(VLOOKUP($A101,versenyek!OY:PA,3,FALSE),szabalyok!$A$16:$B$23,2,FALSE),0)</f>
        <v>0</v>
      </c>
      <c r="EB101" s="47">
        <f>versenyek!$PC$11*IFERROR(VLOOKUP(VLOOKUP($A101,versenyek!PB:PD,3,FALSE),szabalyok!$A$16:$B$23,2,FALSE),0)</f>
        <v>0</v>
      </c>
      <c r="EC101" s="47">
        <f>versenyek!$PF$11*IFERROR(VLOOKUP(VLOOKUP($A101,versenyek!PE:PG,3,FALSE),szabalyok!$A$16:$B$23,2,FALSE),0)</f>
        <v>0</v>
      </c>
      <c r="ED101" s="47">
        <f>versenyek!$PI$11*IFERROR(VLOOKUP(VLOOKUP($A101,versenyek!PH:PJ,3,FALSE),szabalyok!$A$16:$B$23,2,FALSE),0)</f>
        <v>0</v>
      </c>
      <c r="EE101" s="47">
        <f>versenyek!$PL$11*IFERROR(VLOOKUP(VLOOKUP($A101,versenyek!PK:PM,3,FALSE),szabalyok!$A$16:$B$23,2,FALSE),0)</f>
        <v>0</v>
      </c>
      <c r="EF101" s="47">
        <f>versenyek!$PO$11*IFERROR(VLOOKUP(VLOOKUP($A101,versenyek!PN:PP,3,FALSE),szabalyok!$A$16:$B$23,2,FALSE),0)</f>
        <v>0</v>
      </c>
      <c r="EG101" s="47">
        <f>versenyek!$PR$11*IFERROR(VLOOKUP(VLOOKUP($A101,versenyek!PQ:PS,3,FALSE),szabalyok!$A$16:$B$23,2,FALSE),0)</f>
        <v>0</v>
      </c>
      <c r="EH101" s="47">
        <f>versenyek!$PU$11*IFERROR(VLOOKUP(VLOOKUP($A101,versenyek!PT:PV,3,FALSE),szabalyok!$A$16:$B$23,2,FALSE),0)</f>
        <v>0</v>
      </c>
      <c r="EI101" s="47">
        <f>versenyek!$PX$11*IFERROR(VLOOKUP(VLOOKUP($A101,versenyek!PW:PY,3,FALSE),szabalyok!$A$16:$B$23,2,FALSE),0)</f>
        <v>0</v>
      </c>
      <c r="EJ101" s="47">
        <f>versenyek!$QA$11*IFERROR(VLOOKUP(VLOOKUP($A101,versenyek!PZ:QB,3,FALSE),szabalyok!$A$16:$B$23,2,FALSE),0)</f>
        <v>0</v>
      </c>
      <c r="EK101" s="47">
        <f>versenyek!$QD$11*IFERROR(VLOOKUP(VLOOKUP($A101,versenyek!QC:QE,3,FALSE),szabalyok!$A$16:$B$23,2,FALSE),0)</f>
        <v>0</v>
      </c>
      <c r="EL101" s="47">
        <f>versenyek!$QG$11*IFERROR(VLOOKUP(VLOOKUP($A101,versenyek!QF:QH,3,FALSE),szabalyok!$A$16:$B$23,2,FALSE),0)</f>
        <v>0</v>
      </c>
      <c r="EM101" s="47">
        <f>versenyek!$QJ$11*IFERROR(VLOOKUP(VLOOKUP($A101,versenyek!QI:QK,3,FALSE),szabalyok!$A$16:$B$23,2,FALSE),0)</f>
        <v>0</v>
      </c>
      <c r="EN101" s="47">
        <f>versenyek!$QM$11*IFERROR(VLOOKUP(VLOOKUP($A101,versenyek!QL:QN,3,FALSE),szabalyok!$A$16:$B$23,2,FALSE),0)</f>
        <v>0</v>
      </c>
      <c r="EO101" s="47">
        <f>versenyek!$QP$11*IFERROR(VLOOKUP(VLOOKUP($A101,versenyek!QO:QQ,3,FALSE),szabalyok!$A$16:$B$23,2,FALSE),0)</f>
        <v>0</v>
      </c>
      <c r="EP101" s="47">
        <f>versenyek!$QS$11*IFERROR(VLOOKUP(VLOOKUP($A101,versenyek!QR:QT,3,FALSE),szabalyok!$A$16:$B$23,2,FALSE),0)</f>
        <v>0</v>
      </c>
      <c r="EQ101" s="47">
        <f>versenyek!$QV$11*IFERROR(VLOOKUP(VLOOKUP($A101,versenyek!QU:QW,3,FALSE),szabalyok!$A$16:$B$23,2,FALSE),0)</f>
        <v>0</v>
      </c>
      <c r="ER101" s="47">
        <f>versenyek!$RE$11*IFERROR(VLOOKUP(VLOOKUP($A101,versenyek!RD:RF,3,FALSE),szabalyok!$A$16:$B$23,2,FALSE),0)</f>
        <v>0</v>
      </c>
      <c r="ES101" s="47">
        <f>versenyek!$RH$11*IFERROR(VLOOKUP(VLOOKUP($A101,versenyek!RG:RI,3,FALSE),szabalyok!$A$16:$B$23,2,FALSE),0)</f>
        <v>0</v>
      </c>
      <c r="ET101" s="47">
        <f>versenyek!$RK$11*IFERROR(VLOOKUP(VLOOKUP($A101,versenyek!RJ:RL,3,FALSE),szabalyok!$A$16:$B$23,2,FALSE),0)</f>
        <v>0</v>
      </c>
      <c r="EU101" s="47">
        <f>versenyek!$RN$11*IFERROR(VLOOKUP(VLOOKUP($A101,versenyek!RM:RO,3,FALSE),szabalyok!$A$16:$B$23,2,FALSE),0)</f>
        <v>0</v>
      </c>
      <c r="EV101" s="47">
        <f>versenyek!$RQ$11*IFERROR(VLOOKUP(VLOOKUP($A101,versenyek!RP:RR,3,FALSE),szabalyok!$A$16:$B$23,2,FALSE),0)</f>
        <v>0</v>
      </c>
      <c r="EW101" s="47">
        <f>versenyek!$RT$11*IFERROR(VLOOKUP(VLOOKUP($A101,versenyek!RS:RU,3,FALSE),szabalyok!$A$16:$B$23,2,FALSE),0)</f>
        <v>0</v>
      </c>
      <c r="EX101" s="47">
        <f>versenyek!$RW$11*IFERROR(VLOOKUP(VLOOKUP($A101,versenyek!RV:RX,3,FALSE),szabalyok!$A$16:$B$23,2,FALSE),0)</f>
        <v>0</v>
      </c>
      <c r="EY101" s="47">
        <f>versenyek!$RZ$11*IFERROR(VLOOKUP(VLOOKUP($A101,versenyek!RY:SA,3,FALSE),szabalyok!$A$16:$B$23,2,FALSE),0)</f>
        <v>0</v>
      </c>
      <c r="EZ101" s="47">
        <f>versenyek!$SC$11*IFERROR(VLOOKUP(VLOOKUP($A101,versenyek!SB:SD,3,FALSE),szabalyok!$A$16:$B$23,2,FALSE),0)</f>
        <v>0</v>
      </c>
      <c r="FA101" s="47">
        <f>versenyek!$SF$11*IFERROR(VLOOKUP(VLOOKUP($A101,versenyek!SE:SG,3,FALSE),szabalyok!$A$16:$B$23,2,FALSE),0)</f>
        <v>0</v>
      </c>
      <c r="FB101" s="47">
        <f>versenyek!$SI$11*IFERROR(VLOOKUP(VLOOKUP($A101,versenyek!SH:SJ,3,FALSE),szabalyok!$A$16:$B$23,2,FALSE),0)</f>
        <v>0</v>
      </c>
      <c r="FC101" s="47">
        <f>versenyek!$SL$11*IFERROR(VLOOKUP(VLOOKUP($A101,versenyek!SK:SM,3,FALSE),szabalyok!$A$16:$B$23,2,FALSE),0)</f>
        <v>0</v>
      </c>
      <c r="FD101" s="47">
        <f>versenyek!$SO$11*IFERROR(VLOOKUP(VLOOKUP($A101,versenyek!SN:SP,3,FALSE),szabalyok!$A$16:$B$23,2,FALSE),0)</f>
        <v>0</v>
      </c>
      <c r="FE101" s="47">
        <f>versenyek!$SR$11*IFERROR(VLOOKUP(VLOOKUP($A101,versenyek!SQ:SS,3,FALSE),szabalyok!$A$16:$B$23,2,FALSE),0)</f>
        <v>0</v>
      </c>
      <c r="FF101" s="47">
        <f>versenyek!$SU$11*IFERROR(VLOOKUP(VLOOKUP($A101,versenyek!ST:SV,3,FALSE),szabalyok!$A$16:$B$23,2,FALSE),0)</f>
        <v>0</v>
      </c>
      <c r="FG101" s="47">
        <f>versenyek!$SX$11*IFERROR(VLOOKUP(VLOOKUP($A101,versenyek!SW:SY,3,FALSE),szabalyok!$A$16:$B$23,2,FALSE),0)</f>
        <v>0</v>
      </c>
      <c r="FH101" s="47">
        <f>versenyek!$TA$11*IFERROR(VLOOKUP(VLOOKUP($A101,versenyek!SZ:TB,3,FALSE),szabalyok!$A$16:$B$23,2,FALSE),0)</f>
        <v>0</v>
      </c>
      <c r="FI101" s="47">
        <f>versenyek!$TD$11*IFERROR(VLOOKUP(VLOOKUP($A101,versenyek!TC:TE,3,FALSE),szabalyok!$A$16:$B$23,2,FALSE),0)</f>
        <v>0</v>
      </c>
      <c r="FJ101" s="47">
        <f>versenyek!$TG$11*IFERROR(VLOOKUP(VLOOKUP($A101,versenyek!TF:TH,3,FALSE),szabalyok!$A$16:$B$23,2,FALSE),0)</f>
        <v>0</v>
      </c>
      <c r="FK101" s="47">
        <f>versenyek!$TJ$11*IFERROR(VLOOKUP(VLOOKUP($A101,versenyek!TI:TK,3,FALSE),szabalyok!$A$16:$B$23,2,FALSE),0)</f>
        <v>0</v>
      </c>
      <c r="FL101" s="47">
        <f>versenyek!$TM$11*IFERROR(VLOOKUP(VLOOKUP($A101,versenyek!TL:TN,3,FALSE),szabalyok!$A$16:$B$23,2,FALSE),0)</f>
        <v>0</v>
      </c>
      <c r="FM101" s="47">
        <f>versenyek!$TP$11*IFERROR(VLOOKUP(VLOOKUP($A101,versenyek!TO:TQ,3,FALSE),szabalyok!$A$16:$B$23,2,FALSE),0)</f>
        <v>0</v>
      </c>
      <c r="FN101" s="47">
        <f>versenyek!$TS$11*IFERROR(VLOOKUP(VLOOKUP($A101,versenyek!TR:TT,3,FALSE),szabalyok!$A$16:$B$23,2,FALSE),0)</f>
        <v>0</v>
      </c>
      <c r="FO101" s="47">
        <f>versenyek!$FN$11*IFERROR(VLOOKUP(VLOOKUP($A101,versenyek!FO:FQ,3,FALSE),szabalyok!$A$16:$B$23,2,FALSE),0)</f>
        <v>0</v>
      </c>
      <c r="FP101" s="235">
        <f t="shared" si="3"/>
        <v>0</v>
      </c>
    </row>
    <row r="102" spans="1:172">
      <c r="A102" s="1" t="s">
        <v>716</v>
      </c>
      <c r="B102" s="47"/>
      <c r="C102" s="47"/>
      <c r="D102" s="47"/>
      <c r="E102" s="47"/>
      <c r="F102" s="47"/>
      <c r="G102" s="47"/>
      <c r="H102" s="47"/>
      <c r="I102" s="47">
        <v>0</v>
      </c>
      <c r="J102" s="47">
        <v>0</v>
      </c>
      <c r="K102" s="47">
        <v>0</v>
      </c>
      <c r="L102" s="47">
        <v>0</v>
      </c>
      <c r="M102" s="47">
        <v>0</v>
      </c>
      <c r="N102" s="47">
        <v>0</v>
      </c>
      <c r="O102" s="47">
        <v>0</v>
      </c>
      <c r="P102" s="47">
        <v>0</v>
      </c>
      <c r="Q102" s="47">
        <v>0</v>
      </c>
      <c r="R102" s="47">
        <f>versenyek!$BD$11*IFERROR(VLOOKUP(VLOOKUP($A102,versenyek!BC:BE,3,FALSE),szabalyok!$A$16:$B$23,2,FALSE),0)</f>
        <v>0</v>
      </c>
      <c r="S102" s="47">
        <f>versenyek!$BG$11*IFERROR(VLOOKUP(VLOOKUP($A102,versenyek!BF:BH,3,FALSE),szabalyok!$A$16:$B$23,2,FALSE),0)</f>
        <v>0</v>
      </c>
      <c r="T102" s="47">
        <f>versenyek!$BJ$11*IFERROR(VLOOKUP(VLOOKUP($A102,versenyek!BI:BK,3,FALSE),szabalyok!$A$16:$B$23,2,FALSE),0)</f>
        <v>0</v>
      </c>
      <c r="U102" s="47">
        <f>versenyek!$BM$11*IFERROR(VLOOKUP(VLOOKUP($A102,versenyek!BL:BN,3,FALSE),szabalyok!$A$16:$B$23,2,FALSE),0)</f>
        <v>0</v>
      </c>
      <c r="V102" s="47">
        <f>versenyek!$BP$11*IFERROR(VLOOKUP(VLOOKUP($A102,versenyek!BO:BQ,3,FALSE),szabalyok!$A$16:$B$23,2,FALSE),0)</f>
        <v>0</v>
      </c>
      <c r="W102" s="47">
        <f>versenyek!$BS$11*IFERROR(VLOOKUP(VLOOKUP($A102,versenyek!BR:BT,3,FALSE),szabalyok!$A$16:$B$23,2,FALSE),0)</f>
        <v>0</v>
      </c>
      <c r="X102" s="47">
        <f>versenyek!$BV$11*IFERROR(VLOOKUP(VLOOKUP($A102,versenyek!BU:BW,3,FALSE),szabalyok!$A$16:$B$23,2,FALSE),0)</f>
        <v>0</v>
      </c>
      <c r="Y102" s="47">
        <f>versenyek!$BY$11*IFERROR(VLOOKUP(VLOOKUP($A102,versenyek!BX:BZ,3,FALSE),szabalyok!$A$16:$B$23,2,FALSE),0)</f>
        <v>0</v>
      </c>
      <c r="Z102" s="47">
        <f>versenyek!$CB$11*IFERROR(VLOOKUP(VLOOKUP($A102,versenyek!CA:CC,3,FALSE),szabalyok!$A$16:$B$23,2,FALSE),0)</f>
        <v>0</v>
      </c>
      <c r="AA102" s="47">
        <f>versenyek!$CE$11*IFERROR(VLOOKUP(VLOOKUP($A102,versenyek!CD:CF,3,FALSE),szabalyok!$A$16:$B$23,2,FALSE),0)</f>
        <v>0</v>
      </c>
      <c r="AB102" s="47">
        <f>versenyek!$CH$11*IFERROR(VLOOKUP(VLOOKUP($A102,versenyek!CG:CI,3,FALSE),szabalyok!$A$16:$B$23,2,FALSE),0)</f>
        <v>0</v>
      </c>
      <c r="AC102" s="47">
        <f>versenyek!$CK$11*IFERROR(VLOOKUP(VLOOKUP($A102,versenyek!CJ:CL,3,FALSE),szabalyok!$A$16:$B$23,2,FALSE),0)</f>
        <v>0</v>
      </c>
      <c r="AD102" s="47">
        <f>versenyek!$CN$11*IFERROR(VLOOKUP(VLOOKUP($A102,versenyek!CM:CO,3,FALSE),szabalyok!$A$16:$B$23,2,FALSE),0)</f>
        <v>0</v>
      </c>
      <c r="AE102" s="47">
        <f>versenyek!$CQ$11*IFERROR(VLOOKUP(VLOOKUP($A102,versenyek!CP:CR,3,FALSE),szabalyok!$A$16:$B$23,2,FALSE),0)</f>
        <v>0</v>
      </c>
      <c r="AF102" s="47">
        <f>versenyek!$CT$11*IFERROR(VLOOKUP(VLOOKUP($A102,versenyek!CS:CU,3,FALSE),szabalyok!$A$16:$B$23,2,FALSE),0)</f>
        <v>0</v>
      </c>
      <c r="AG102" s="47">
        <f>versenyek!$CW$11*IFERROR(VLOOKUP(VLOOKUP($A102,versenyek!CV:CX,3,FALSE),szabalyok!$A$16:$B$23,2,FALSE),0)</f>
        <v>0</v>
      </c>
      <c r="AH102" s="47">
        <f>versenyek!$CZ$11*IFERROR(VLOOKUP(VLOOKUP($A102,versenyek!CY:DA,3,FALSE),szabalyok!$A$16:$B$23,2,FALSE),0)</f>
        <v>0</v>
      </c>
      <c r="AI102" s="47">
        <f>versenyek!$DC$11*IFERROR(VLOOKUP(VLOOKUP($A102,versenyek!DB:DD,3,FALSE),szabalyok!$A$16:$B$23,2,FALSE),0)</f>
        <v>0</v>
      </c>
      <c r="AJ102" s="47">
        <f>versenyek!$DF$11*IFERROR(VLOOKUP(VLOOKUP($A102,versenyek!DE:DG,3,FALSE),szabalyok!$A$16:$B$23,2,FALSE),0)</f>
        <v>0</v>
      </c>
      <c r="AK102" s="47">
        <f>versenyek!$DI$11*IFERROR(VLOOKUP(VLOOKUP($A102,versenyek!DH:DJ,3,FALSE),szabalyok!$A$16:$B$23,2,FALSE),0)</f>
        <v>0</v>
      </c>
      <c r="AL102" s="47">
        <f>versenyek!$DL$11*IFERROR(VLOOKUP(VLOOKUP($A102,versenyek!DK:DM,3,FALSE),szabalyok!$A$16:$B$23,2,FALSE),0)</f>
        <v>0</v>
      </c>
      <c r="AM102" s="47">
        <f>versenyek!$DR$11*IFERROR(VLOOKUP(VLOOKUP($A102,versenyek!DQ:DS,3,FALSE),szabalyok!$A$16:$B$23,2,FALSE),0)</f>
        <v>0</v>
      </c>
      <c r="AN102" s="47">
        <f>versenyek!$DU$11*IFERROR(VLOOKUP(VLOOKUP($A102,versenyek!DT:DV,3,FALSE),szabalyok!$A$16:$B$23,2,FALSE),0)</f>
        <v>0</v>
      </c>
      <c r="AO102" s="47">
        <f>versenyek!$DO$11*IFERROR(VLOOKUP(VLOOKUP($A102,versenyek!DN:DP,3,FALSE),szabalyok!$A$16:$B$23,2,FALSE),0)</f>
        <v>0</v>
      </c>
      <c r="AP102" s="47">
        <f>versenyek!$DX$11*IFERROR(VLOOKUP(VLOOKUP($A102,versenyek!DW:DY,3,FALSE),szabalyok!$A$16:$B$23,2,FALSE),0)</f>
        <v>0</v>
      </c>
      <c r="AQ102" s="47" t="e">
        <f>versenyek!$EA$11*IFERROR(VLOOKUP(VLOOKUP($A102,versenyek!DZ:EB,3,FALSE),szabalyok!$A$16:$B$23,2,FALSE),0)</f>
        <v>#DIV/0!</v>
      </c>
      <c r="AR102" s="47" t="e">
        <f>versenyek!$ED$11*IFERROR(VLOOKUP(VLOOKUP($A102,versenyek!EC:EE,3,FALSE),szabalyok!$A$16:$B$23,2,FALSE),0)</f>
        <v>#DIV/0!</v>
      </c>
      <c r="AS102" s="47">
        <f>versenyek!$EG$11*IFERROR(VLOOKUP(VLOOKUP($A102,versenyek!EF:EH,3,FALSE),szabalyok!$A$16:$B$23,2,FALSE),0)</f>
        <v>0</v>
      </c>
      <c r="AT102" s="47">
        <f>versenyek!$EJ$11*IFERROR(VLOOKUP(VLOOKUP($A102,versenyek!EI:EK,3,FALSE),szabalyok!$A$16:$B$23,2,FALSE),0)</f>
        <v>0</v>
      </c>
      <c r="AU102" s="47">
        <f>versenyek!$EM$11*IFERROR(VLOOKUP(VLOOKUP($A102,versenyek!EL:EN,3,FALSE),szabalyok!$A$16:$B$23,2,FALSE),0)</f>
        <v>0</v>
      </c>
      <c r="AV102" s="47">
        <f>versenyek!$EP$11*IFERROR(VLOOKUP(VLOOKUP($A102,versenyek!EO:EQ,3,FALSE),szabalyok!$A$16:$B$23,2,FALSE),0)</f>
        <v>0</v>
      </c>
      <c r="AW102" s="47">
        <f>versenyek!$EY$11*IFERROR(VLOOKUP(VLOOKUP($A102,versenyek!EX:EZ,3,FALSE),szabalyok!$A$16:$B$23,2,FALSE),0)</f>
        <v>0</v>
      </c>
      <c r="AX102" s="47">
        <f>versenyek!$FB$11*IFERROR(VLOOKUP(VLOOKUP($A102,versenyek!FA:FC,3,FALSE),szabalyok!$A$16:$B$23,2,FALSE),0)</f>
        <v>0</v>
      </c>
      <c r="AY102" s="47">
        <f>versenyek!$FE$11*IFERROR(VLOOKUP(VLOOKUP($A102,versenyek!FD:FF,3,FALSE),szabalyok!$A$16:$B$23,2,FALSE),0)</f>
        <v>0</v>
      </c>
      <c r="AZ102" s="47">
        <f>versenyek!$FH$11*IFERROR(VLOOKUP(VLOOKUP($A102,versenyek!FG:FI,3,FALSE),szabalyok!$A$16:$B$23,2,FALSE),0)</f>
        <v>0</v>
      </c>
      <c r="BA102" s="47">
        <f>versenyek!$FK$11*IFERROR(VLOOKUP(VLOOKUP($A102,versenyek!FJ:FL,3,FALSE),szabalyok!$A$16:$B$23,2,FALSE),0)</f>
        <v>0</v>
      </c>
      <c r="BB102" s="47">
        <f>versenyek!$FN$11*IFERROR(VLOOKUP(VLOOKUP($A102,versenyek!FM:FO,3,FALSE),szabalyok!$A$16:$B$23,2,FALSE),0)</f>
        <v>0</v>
      </c>
      <c r="BC102" s="47">
        <f>versenyek!$FQ$11*IFERROR(VLOOKUP(VLOOKUP($A102,versenyek!FP:FR,3,FALSE),szabalyok!$A$16:$B$23,2,FALSE),0)</f>
        <v>0</v>
      </c>
      <c r="BD102" s="47">
        <f>versenyek!$FT$11*IFERROR(VLOOKUP(VLOOKUP($A102,versenyek!FS:FU,3,FALSE),szabalyok!$A$16:$B$23,2,FALSE),0)</f>
        <v>0</v>
      </c>
      <c r="BE102" s="47">
        <f>versenyek!$FW$11*IFERROR(VLOOKUP(VLOOKUP($A102,versenyek!FV:FX,3,FALSE),szabalyok!$A$16:$B$23,2,FALSE),0)</f>
        <v>10.652975260837163</v>
      </c>
      <c r="BF102" s="47">
        <f>versenyek!$FZ$11*IFERROR(VLOOKUP(VLOOKUP($A102,versenyek!FY:GA,3,FALSE),szabalyok!$A$16:$B$23,2,FALSE),0)</f>
        <v>0</v>
      </c>
      <c r="BG102" s="47">
        <f>versenyek!$GC$11*IFERROR(VLOOKUP(VLOOKUP($A102,versenyek!GB:GD,3,FALSE),szabalyok!$A$16:$B$23,2,FALSE),0)</f>
        <v>0</v>
      </c>
      <c r="BH102" s="47">
        <f>versenyek!$GF$11*IFERROR(VLOOKUP(VLOOKUP($A102,versenyek!GE:GG,3,FALSE),szabalyok!$A$16:$B$23,2,FALSE),0)</f>
        <v>0</v>
      </c>
      <c r="BI102" s="47">
        <f>versenyek!$GI$11*IFERROR(VLOOKUP(VLOOKUP($A102,versenyek!GH:GJ,3,FALSE),szabalyok!$A$16:$B$23,2,FALSE),0)</f>
        <v>0</v>
      </c>
      <c r="BJ102" s="47">
        <f>versenyek!$GL$11*IFERROR(VLOOKUP(VLOOKUP($A102,versenyek!GK:GM,3,FALSE),szabalyok!$A$16:$B$23,2,FALSE),0)</f>
        <v>0</v>
      </c>
      <c r="BK102" s="47">
        <f>versenyek!$GO$11*IFERROR(VLOOKUP(VLOOKUP($A102,versenyek!GN:GP,3,FALSE),szabalyok!$A$16:$B$23,2,FALSE),0)</f>
        <v>0</v>
      </c>
      <c r="BL102" s="47">
        <f>versenyek!$GR$11*IFERROR(VLOOKUP(VLOOKUP($A102,versenyek!GQ:GS,3,FALSE),szabalyok!$A$16:$B$23,2,FALSE),0)</f>
        <v>0</v>
      </c>
      <c r="BM102" s="47">
        <f>versenyek!$GX$11*IFERROR(VLOOKUP(VLOOKUP($A102,versenyek!GW:GY,3,FALSE),szabalyok!$A$16:$B$23,2,FALSE),0)</f>
        <v>0</v>
      </c>
      <c r="BN102" s="47">
        <f>versenyek!$GX$11*IFERROR(VLOOKUP(VLOOKUP($A102,versenyek!GX:GZ,3,FALSE),szabalyok!$A$16:$B$23,2,FALSE),0)</f>
        <v>0</v>
      </c>
      <c r="BO102" s="47">
        <f>versenyek!$HD$11*IFERROR(VLOOKUP(VLOOKUP($A102,versenyek!HC:HE,3,FALSE),szabalyok!$A$16:$B$23,2,FALSE),0)</f>
        <v>0</v>
      </c>
      <c r="BP102" s="47">
        <f>versenyek!$HG$11*IFERROR(VLOOKUP(VLOOKUP($A102,versenyek!HF:HH,3,FALSE),szabalyok!$A$16:$B$23,2,FALSE),0)</f>
        <v>0</v>
      </c>
      <c r="BQ102" s="47">
        <f>versenyek!$HJ$11*IFERROR(VLOOKUP(VLOOKUP($A102,versenyek!HI:HK,3,FALSE),szabalyok!$A$16:$B$23,2,FALSE),0)</f>
        <v>0</v>
      </c>
      <c r="BR102" s="47">
        <f>versenyek!$HM$11*IFERROR(VLOOKUP(VLOOKUP($A102,versenyek!HL:HN,3,FALSE),szabalyok!$A$16:$B$23,2,FALSE),0)</f>
        <v>0</v>
      </c>
      <c r="BS102" s="47">
        <f>versenyek!$HP$11*IFERROR(VLOOKUP(VLOOKUP($A102,versenyek!HO:HQ,3,FALSE),szabalyok!$A$16:$B$23,2,FALSE),0)</f>
        <v>0</v>
      </c>
      <c r="BT102" s="47">
        <f>versenyek!$HS$11*IFERROR(VLOOKUP(VLOOKUP($A102,versenyek!HR:HT,3,FALSE),szabalyok!$A$16:$B$23,2,FALSE),0)</f>
        <v>0</v>
      </c>
      <c r="BU102" s="47">
        <f>versenyek!$HV$11*IFERROR(VLOOKUP(VLOOKUP($A102,versenyek!HU:HW,3,FALSE),szabalyok!$A$16:$B$23,2,FALSE),0)</f>
        <v>0</v>
      </c>
      <c r="BV102" s="47">
        <f>versenyek!$HY$11*IFERROR(VLOOKUP(VLOOKUP($A102,versenyek!HX:HZ,3,FALSE),szabalyok!$A$16:$B$23,2,FALSE),0)</f>
        <v>0</v>
      </c>
      <c r="BW102" s="47">
        <f>versenyek!$IB$11*IFERROR(VLOOKUP(VLOOKUP($A102,versenyek!IA:IC,3,FALSE),szabalyok!$A$16:$B$23,2,FALSE),0)</f>
        <v>0</v>
      </c>
      <c r="BX102" s="47">
        <f>versenyek!$IE$11*IFERROR(VLOOKUP(VLOOKUP($A102,versenyek!ID:IF,3,FALSE),szabalyok!$A$16:$B$23,2,FALSE),0)</f>
        <v>0</v>
      </c>
      <c r="BY102" s="47">
        <f>versenyek!$IH$11*IFERROR(VLOOKUP(VLOOKUP($A102,versenyek!IG:II,3,FALSE),szabalyok!$A$16:$B$23,2,FALSE),0)</f>
        <v>0</v>
      </c>
      <c r="BZ102" s="47">
        <f>versenyek!$IK$11*IFERROR(VLOOKUP(VLOOKUP($A102,versenyek!IJ:IL,3,FALSE),szabalyok!$A$16:$B$23,2,FALSE),0)</f>
        <v>0</v>
      </c>
      <c r="CA102" s="47">
        <f>versenyek!$IN$11*IFERROR(VLOOKUP(VLOOKUP($A102,versenyek!IM:IO,3,FALSE),szabalyok!$A$16:$B$23,2,FALSE),0)</f>
        <v>0</v>
      </c>
      <c r="CB102" s="47">
        <f>versenyek!$IW$11*IFERROR(VLOOKUP(VLOOKUP($A102,versenyek!IV:IX,3,FALSE),szabalyok!$A$16:$B$23,2,FALSE),0)</f>
        <v>0</v>
      </c>
      <c r="CC102" s="47">
        <f>versenyek!$IZ$11*IFERROR(VLOOKUP(VLOOKUP($A102,versenyek!IY:JA,3,FALSE),szabalyok!$A$16:$B$23,2,FALSE),0)</f>
        <v>0</v>
      </c>
      <c r="CD102" s="47">
        <f>versenyek!$JC$11*IFERROR(VLOOKUP(VLOOKUP($A102,versenyek!JB:JD,3,FALSE),szabalyok!$A$16:$B$23,2,FALSE),0)</f>
        <v>0</v>
      </c>
      <c r="CE102" s="47">
        <f>versenyek!$JF$11*IFERROR(VLOOKUP(VLOOKUP($A102,versenyek!JE:JG,3,FALSE),szabalyok!$A$16:$B$23,2,FALSE),0)</f>
        <v>0</v>
      </c>
      <c r="CF102" s="47">
        <f>versenyek!$JI$11*IFERROR(VLOOKUP(VLOOKUP($A102,versenyek!JH:JJ,3,FALSE),szabalyok!$A$16:$B$23,2,FALSE),0)</f>
        <v>0</v>
      </c>
      <c r="CG102" s="47">
        <f>versenyek!$JL$11*IFERROR(VLOOKUP(VLOOKUP($A102,versenyek!JK:JM,3,FALSE),szabalyok!$A$16:$B$23,2,FALSE),0)</f>
        <v>0</v>
      </c>
      <c r="CH102" s="47">
        <f>versenyek!$JO$11*IFERROR(VLOOKUP(VLOOKUP($A102,versenyek!JN:JP,3,FALSE),szabalyok!$A$16:$B$23,2,FALSE),0)</f>
        <v>0</v>
      </c>
      <c r="CI102" s="47">
        <f>versenyek!$JR$11*IFERROR(VLOOKUP(VLOOKUP($A102,versenyek!JQ:JS,3,FALSE),szabalyok!$A$16:$B$23,2,FALSE),0)</f>
        <v>0</v>
      </c>
      <c r="CJ102" s="47">
        <f>versenyek!$JU$11*IFERROR(VLOOKUP(VLOOKUP($A102,versenyek!JT:JV,3,FALSE),szabalyok!$A$16:$B$23,2,FALSE),0)</f>
        <v>0</v>
      </c>
      <c r="CK102" s="47">
        <f>versenyek!$JR$11*IFERROR(VLOOKUP(VLOOKUP($A102,versenyek!JW:JY,3,FALSE),szabalyok!$A$16:$B$23,2,FALSE),0)</f>
        <v>0</v>
      </c>
      <c r="CL102" s="47">
        <f>versenyek!$KA$11*IFERROR(VLOOKUP(VLOOKUP($A102,versenyek!JZ:KB,3,FALSE),szabalyok!$A$16:$B$23,2,FALSE),0)</f>
        <v>0</v>
      </c>
      <c r="CM102" s="47">
        <f>versenyek!$KD$11*IFERROR(VLOOKUP(VLOOKUP($A102,versenyek!KC:KE,3,FALSE),szabalyok!$A$16:$B$23,2,FALSE),0)</f>
        <v>0</v>
      </c>
      <c r="CN102" s="47">
        <f>versenyek!$KG$11*IFERROR(VLOOKUP(VLOOKUP($A102,versenyek!KF:KH,3,FALSE),szabalyok!$A$16:$B$23,2,FALSE),0)</f>
        <v>0</v>
      </c>
      <c r="CO102" s="47">
        <f>versenyek!$KJ$11*IFERROR(VLOOKUP(VLOOKUP($A102,versenyek!KI:KK,3,FALSE),szabalyok!$A$16:$B$23,2,FALSE),0)</f>
        <v>0</v>
      </c>
      <c r="CP102" s="47">
        <f>versenyek!$KM$11*IFERROR(VLOOKUP(VLOOKUP($A102,versenyek!KL:KN,3,FALSE),szabalyok!$A$16:$B$23,2,FALSE),0)</f>
        <v>0</v>
      </c>
      <c r="CQ102" s="47">
        <f>versenyek!$KP$11*IFERROR(VLOOKUP(VLOOKUP($A102,versenyek!KO:KQ,3,FALSE),szabalyok!$A$16:$B$23,2,FALSE),0)</f>
        <v>0</v>
      </c>
      <c r="CR102" s="47">
        <f>versenyek!$KS$11*IFERROR(VLOOKUP(VLOOKUP($A102,versenyek!KR:KT,3,FALSE),szabalyok!$A$16:$B$23,2,FALSE),0)</f>
        <v>0</v>
      </c>
      <c r="CS102" s="47">
        <f>versenyek!$KV$11*IFERROR(VLOOKUP(VLOOKUP($A102,versenyek!KU:KW,3,FALSE),szabalyok!$A$16:$B$23,2,FALSE),0)</f>
        <v>0</v>
      </c>
      <c r="CT102" s="47">
        <f>versenyek!$KY$11*IFERROR(VLOOKUP(VLOOKUP($A102,versenyek!KX:KZ,3,FALSE),szabalyok!$A$16:$B$23,2,FALSE),0)</f>
        <v>0</v>
      </c>
      <c r="CU102" s="47">
        <f>versenyek!$LB$11*IFERROR(VLOOKUP(VLOOKUP($A102,versenyek!LA:LC,3,FALSE),szabalyok!$A$16:$B$23,2,FALSE),0)</f>
        <v>0</v>
      </c>
      <c r="CV102" s="47">
        <f>versenyek!$LE$11*IFERROR(VLOOKUP(VLOOKUP($A102,versenyek!LD:LF,3,FALSE),szabalyok!$A$16:$B$23,2,FALSE),0)</f>
        <v>0</v>
      </c>
      <c r="CW102" s="47">
        <f>versenyek!$LH$11*IFERROR(VLOOKUP(VLOOKUP($A102,versenyek!LG:LI,3,FALSE),szabalyok!$A$16:$B$23,2,FALSE),0)</f>
        <v>0</v>
      </c>
      <c r="CX102" s="47">
        <f>versenyek!$LK$11*IFERROR(VLOOKUP(VLOOKUP($A102,versenyek!LJ:LL,3,FALSE),szabalyok!$A$16:$B$23,2,FALSE),0)</f>
        <v>0</v>
      </c>
      <c r="CY102" s="47">
        <f>versenyek!$LN$11*IFERROR(VLOOKUP(VLOOKUP($A102,versenyek!LM:LO,3,FALSE),szabalyok!$A$16:$B$23,2,FALSE),0)</f>
        <v>0</v>
      </c>
      <c r="CZ102" s="47">
        <f>versenyek!$LQ$11*IFERROR(VLOOKUP(VLOOKUP($A102,versenyek!LP:LR,3,FALSE),szabalyok!$A$16:$B$23,2,FALSE),0)</f>
        <v>0</v>
      </c>
      <c r="DA102" s="47">
        <f>versenyek!$LT$11*IFERROR(VLOOKUP(VLOOKUP($A102,versenyek!LS:LU,3,FALSE),szabalyok!$A$16:$B$23,2,FALSE),0)</f>
        <v>0</v>
      </c>
      <c r="DB102" s="47">
        <f>versenyek!$LW$11*IFERROR(VLOOKUP(VLOOKUP($A102,versenyek!LV:LX,3,FALSE),szabalyok!$A$16:$B$23,2,FALSE),0)</f>
        <v>0</v>
      </c>
      <c r="DC102" s="47">
        <f>versenyek!$LZ$11*IFERROR(VLOOKUP(VLOOKUP($A102,versenyek!LY:MA,3,FALSE),szabalyok!$A$16:$B$23,2,FALSE),0)</f>
        <v>0</v>
      </c>
      <c r="DD102" s="47">
        <f>versenyek!$MC$11*IFERROR(VLOOKUP(VLOOKUP($A102,versenyek!MB:MD,3,FALSE),szabalyok!$A$16:$B$23,2,FALSE),0)</f>
        <v>0</v>
      </c>
      <c r="DE102" s="47">
        <f>versenyek!$ML$11*IFERROR(VLOOKUP(VLOOKUP($A102,versenyek!MK:MM,3,FALSE),szabalyok!$A$16:$B$23,2,FALSE),0)</f>
        <v>0</v>
      </c>
      <c r="DF102" s="47">
        <f>versenyek!$MO$11*IFERROR(VLOOKUP(VLOOKUP($A102,versenyek!MN:MP,3,FALSE),szabalyok!$A$16:$B$23,2,FALSE),0)</f>
        <v>0</v>
      </c>
      <c r="DG102" s="47">
        <f>versenyek!$MR$11*IFERROR(VLOOKUP(VLOOKUP($A102,versenyek!MQ:MS,3,FALSE),szabalyok!$A$16:$B$23,2,FALSE),0)</f>
        <v>0</v>
      </c>
      <c r="DH102" s="47">
        <f>versenyek!$MU$11*IFERROR(VLOOKUP(VLOOKUP($A102,versenyek!MT:MV,3,FALSE),szabalyok!$A$16:$B$23,2,FALSE),0)</f>
        <v>0</v>
      </c>
      <c r="DI102" s="47">
        <f>versenyek!$MX$11*IFERROR(VLOOKUP(VLOOKUP($A102,versenyek!MW:MY,3,FALSE),szabalyok!$A$16:$B$23,2,FALSE),0)</f>
        <v>0</v>
      </c>
      <c r="DJ102" s="47">
        <f>versenyek!$NA$11*IFERROR(VLOOKUP(VLOOKUP($A102,versenyek!MZ:NB,3,FALSE),szabalyok!$A$16:$B$23,2,FALSE),0)</f>
        <v>0</v>
      </c>
      <c r="DK102" s="47">
        <f>versenyek!$ND$11*IFERROR(VLOOKUP(VLOOKUP($A102,versenyek!NC:NE,3,FALSE),szabalyok!$A$16:$B$23,2,FALSE),0)</f>
        <v>0</v>
      </c>
      <c r="DL102" s="47">
        <f>versenyek!$NG$11*IFERROR(VLOOKUP(VLOOKUP($A102,versenyek!NF:NH,3,FALSE),szabalyok!$A$16:$B$23,2,FALSE),0)</f>
        <v>0</v>
      </c>
      <c r="DM102" s="47">
        <f>versenyek!$NJ$11*IFERROR(VLOOKUP(VLOOKUP($A102,versenyek!NI:NK,3,FALSE),szabalyok!$A$16:$B$23,2,FALSE),0)</f>
        <v>0</v>
      </c>
      <c r="DN102" s="47">
        <f>versenyek!$NM$11*IFERROR(VLOOKUP(VLOOKUP($A102,versenyek!NL:NN,3,FALSE),szabalyok!$A$16:$B$23,2,FALSE),0)</f>
        <v>0</v>
      </c>
      <c r="DO102" s="47">
        <f>versenyek!$NP$11*IFERROR(VLOOKUP(VLOOKUP($A102,versenyek!NO:NQ,3,FALSE),szabalyok!$A$16:$B$23,2,FALSE),0)</f>
        <v>0</v>
      </c>
      <c r="DP102" s="47">
        <f>versenyek!$NS$11*IFERROR(VLOOKUP(VLOOKUP($A102,versenyek!NR:NT,3,FALSE),szabalyok!$A$16:$B$23,2,FALSE),0)</f>
        <v>0</v>
      </c>
      <c r="DQ102" s="47">
        <f>versenyek!$NV$11*IFERROR(VLOOKUP(VLOOKUP($A102,versenyek!NU:NW,3,FALSE),szabalyok!$A$16:$B$23,2,FALSE),0)</f>
        <v>0</v>
      </c>
      <c r="DR102" s="47">
        <f>versenyek!$NY$11*IFERROR(VLOOKUP(VLOOKUP($A102,versenyek!NX:NZ,3,FALSE),szabalyok!$A$16:$B$23,2,FALSE),0)</f>
        <v>0</v>
      </c>
      <c r="DS102" s="47">
        <f>versenyek!$OB$11*IFERROR(VLOOKUP(VLOOKUP($A102,versenyek!OA:OC,3,FALSE),szabalyok!$A$16:$B$23,2,FALSE),0)</f>
        <v>0</v>
      </c>
      <c r="DT102" s="47">
        <f>versenyek!$OE$11*IFERROR(VLOOKUP(VLOOKUP($A102,versenyek!OD:OF,3,FALSE),szabalyok!$A$16:$B$23,2,FALSE),0)</f>
        <v>0</v>
      </c>
      <c r="DU102" s="47">
        <f>versenyek!$OH$11*IFERROR(VLOOKUP(VLOOKUP($A102,versenyek!OG:OI,3,FALSE),szabalyok!$A$16:$B$23,2,FALSE),0)</f>
        <v>0</v>
      </c>
      <c r="DV102" s="47">
        <f>versenyek!$OK$11*IFERROR(VLOOKUP(VLOOKUP($A102,versenyek!OJ:OL,3,FALSE),szabalyok!$A$16:$B$23,2,FALSE),0)</f>
        <v>0</v>
      </c>
      <c r="DW102" s="47">
        <f>versenyek!$ON$11*IFERROR(VLOOKUP(VLOOKUP($A102,versenyek!OM:OO,3,FALSE),szabalyok!$A$16:$B$23,2,FALSE),0)</f>
        <v>0</v>
      </c>
      <c r="DX102" s="47">
        <f>versenyek!$OQ$11*IFERROR(VLOOKUP(VLOOKUP($A102,versenyek!OP:OR,3,FALSE),szabalyok!$A$16:$B$23,2,FALSE),0)</f>
        <v>0</v>
      </c>
      <c r="DY102" s="47">
        <f>versenyek!$OT$11*IFERROR(VLOOKUP(VLOOKUP($A102,versenyek!OS:OU,3,FALSE),szabalyok!$A$16:$B$23,2,FALSE),0)</f>
        <v>0</v>
      </c>
      <c r="DZ102" s="47">
        <f>versenyek!$OW$11*IFERROR(VLOOKUP(VLOOKUP($A102,versenyek!OV:OX,3,FALSE),szabalyok!$A$16:$B$23,2,FALSE),0)</f>
        <v>0</v>
      </c>
      <c r="EA102" s="47">
        <f>versenyek!$OZ$11*IFERROR(VLOOKUP(VLOOKUP($A102,versenyek!OY:PA,3,FALSE),szabalyok!$A$16:$B$23,2,FALSE),0)</f>
        <v>0</v>
      </c>
      <c r="EB102" s="47">
        <f>versenyek!$PC$11*IFERROR(VLOOKUP(VLOOKUP($A102,versenyek!PB:PD,3,FALSE),szabalyok!$A$16:$B$23,2,FALSE),0)</f>
        <v>0</v>
      </c>
      <c r="EC102" s="47">
        <f>versenyek!$PF$11*IFERROR(VLOOKUP(VLOOKUP($A102,versenyek!PE:PG,3,FALSE),szabalyok!$A$16:$B$23,2,FALSE),0)</f>
        <v>0</v>
      </c>
      <c r="ED102" s="47">
        <f>versenyek!$PI$11*IFERROR(VLOOKUP(VLOOKUP($A102,versenyek!PH:PJ,3,FALSE),szabalyok!$A$16:$B$23,2,FALSE),0)</f>
        <v>0</v>
      </c>
      <c r="EE102" s="47">
        <f>versenyek!$PL$11*IFERROR(VLOOKUP(VLOOKUP($A102,versenyek!PK:PM,3,FALSE),szabalyok!$A$16:$B$23,2,FALSE),0)</f>
        <v>0</v>
      </c>
      <c r="EF102" s="47">
        <f>versenyek!$PO$11*IFERROR(VLOOKUP(VLOOKUP($A102,versenyek!PN:PP,3,FALSE),szabalyok!$A$16:$B$23,2,FALSE),0)</f>
        <v>0</v>
      </c>
      <c r="EG102" s="47">
        <f>versenyek!$PR$11*IFERROR(VLOOKUP(VLOOKUP($A102,versenyek!PQ:PS,3,FALSE),szabalyok!$A$16:$B$23,2,FALSE),0)</f>
        <v>0</v>
      </c>
      <c r="EH102" s="47">
        <f>versenyek!$PU$11*IFERROR(VLOOKUP(VLOOKUP($A102,versenyek!PT:PV,3,FALSE),szabalyok!$A$16:$B$23,2,FALSE),0)</f>
        <v>0</v>
      </c>
      <c r="EI102" s="47">
        <f>versenyek!$PX$11*IFERROR(VLOOKUP(VLOOKUP($A102,versenyek!PW:PY,3,FALSE),szabalyok!$A$16:$B$23,2,FALSE),0)</f>
        <v>0</v>
      </c>
      <c r="EJ102" s="47">
        <f>versenyek!$QA$11*IFERROR(VLOOKUP(VLOOKUP($A102,versenyek!PZ:QB,3,FALSE),szabalyok!$A$16:$B$23,2,FALSE),0)</f>
        <v>0</v>
      </c>
      <c r="EK102" s="47">
        <f>versenyek!$QD$11*IFERROR(VLOOKUP(VLOOKUP($A102,versenyek!QC:QE,3,FALSE),szabalyok!$A$16:$B$23,2,FALSE),0)</f>
        <v>0</v>
      </c>
      <c r="EL102" s="47">
        <f>versenyek!$QG$11*IFERROR(VLOOKUP(VLOOKUP($A102,versenyek!QF:QH,3,FALSE),szabalyok!$A$16:$B$23,2,FALSE),0)</f>
        <v>0</v>
      </c>
      <c r="EM102" s="47">
        <f>versenyek!$QJ$11*IFERROR(VLOOKUP(VLOOKUP($A102,versenyek!QI:QK,3,FALSE),szabalyok!$A$16:$B$23,2,FALSE),0)</f>
        <v>0</v>
      </c>
      <c r="EN102" s="47">
        <f>versenyek!$QM$11*IFERROR(VLOOKUP(VLOOKUP($A102,versenyek!QL:QN,3,FALSE),szabalyok!$A$16:$B$23,2,FALSE),0)</f>
        <v>0</v>
      </c>
      <c r="EO102" s="47">
        <f>versenyek!$QP$11*IFERROR(VLOOKUP(VLOOKUP($A102,versenyek!QO:QQ,3,FALSE),szabalyok!$A$16:$B$23,2,FALSE),0)</f>
        <v>0</v>
      </c>
      <c r="EP102" s="47">
        <f>versenyek!$QS$11*IFERROR(VLOOKUP(VLOOKUP($A102,versenyek!QR:QT,3,FALSE),szabalyok!$A$16:$B$23,2,FALSE),0)</f>
        <v>0</v>
      </c>
      <c r="EQ102" s="47">
        <f>versenyek!$QV$11*IFERROR(VLOOKUP(VLOOKUP($A102,versenyek!QU:QW,3,FALSE),szabalyok!$A$16:$B$23,2,FALSE),0)</f>
        <v>0</v>
      </c>
      <c r="ER102" s="47">
        <f>versenyek!$RE$11*IFERROR(VLOOKUP(VLOOKUP($A102,versenyek!RD:RF,3,FALSE),szabalyok!$A$16:$B$23,2,FALSE),0)</f>
        <v>0</v>
      </c>
      <c r="ES102" s="47">
        <f>versenyek!$RH$11*IFERROR(VLOOKUP(VLOOKUP($A102,versenyek!RG:RI,3,FALSE),szabalyok!$A$16:$B$23,2,FALSE),0)</f>
        <v>0</v>
      </c>
      <c r="ET102" s="47">
        <f>versenyek!$RK$11*IFERROR(VLOOKUP(VLOOKUP($A102,versenyek!RJ:RL,3,FALSE),szabalyok!$A$16:$B$23,2,FALSE),0)</f>
        <v>0</v>
      </c>
      <c r="EU102" s="47">
        <f>versenyek!$RN$11*IFERROR(VLOOKUP(VLOOKUP($A102,versenyek!RM:RO,3,FALSE),szabalyok!$A$16:$B$23,2,FALSE),0)</f>
        <v>0</v>
      </c>
      <c r="EV102" s="47">
        <f>versenyek!$RQ$11*IFERROR(VLOOKUP(VLOOKUP($A102,versenyek!RP:RR,3,FALSE),szabalyok!$A$16:$B$23,2,FALSE),0)</f>
        <v>0</v>
      </c>
      <c r="EW102" s="47">
        <f>versenyek!$RT$11*IFERROR(VLOOKUP(VLOOKUP($A102,versenyek!RS:RU,3,FALSE),szabalyok!$A$16:$B$23,2,FALSE),0)</f>
        <v>0</v>
      </c>
      <c r="EX102" s="47">
        <f>versenyek!$RW$11*IFERROR(VLOOKUP(VLOOKUP($A102,versenyek!RV:RX,3,FALSE),szabalyok!$A$16:$B$23,2,FALSE),0)</f>
        <v>0</v>
      </c>
      <c r="EY102" s="47">
        <f>versenyek!$RZ$11*IFERROR(VLOOKUP(VLOOKUP($A102,versenyek!RY:SA,3,FALSE),szabalyok!$A$16:$B$23,2,FALSE),0)</f>
        <v>0</v>
      </c>
      <c r="EZ102" s="47">
        <f>versenyek!$SC$11*IFERROR(VLOOKUP(VLOOKUP($A102,versenyek!SB:SD,3,FALSE),szabalyok!$A$16:$B$23,2,FALSE),0)</f>
        <v>0</v>
      </c>
      <c r="FA102" s="47">
        <f>versenyek!$SF$11*IFERROR(VLOOKUP(VLOOKUP($A102,versenyek!SE:SG,3,FALSE),szabalyok!$A$16:$B$23,2,FALSE),0)</f>
        <v>0</v>
      </c>
      <c r="FB102" s="47">
        <f>versenyek!$SI$11*IFERROR(VLOOKUP(VLOOKUP($A102,versenyek!SH:SJ,3,FALSE),szabalyok!$A$16:$B$23,2,FALSE),0)</f>
        <v>0</v>
      </c>
      <c r="FC102" s="47">
        <f>versenyek!$SL$11*IFERROR(VLOOKUP(VLOOKUP($A102,versenyek!SK:SM,3,FALSE),szabalyok!$A$16:$B$23,2,FALSE),0)</f>
        <v>0</v>
      </c>
      <c r="FD102" s="47">
        <f>versenyek!$SO$11*IFERROR(VLOOKUP(VLOOKUP($A102,versenyek!SN:SP,3,FALSE),szabalyok!$A$16:$B$23,2,FALSE),0)</f>
        <v>0</v>
      </c>
      <c r="FE102" s="47">
        <f>versenyek!$SR$11*IFERROR(VLOOKUP(VLOOKUP($A102,versenyek!SQ:SS,3,FALSE),szabalyok!$A$16:$B$23,2,FALSE),0)</f>
        <v>0</v>
      </c>
      <c r="FF102" s="47">
        <f>versenyek!$SU$11*IFERROR(VLOOKUP(VLOOKUP($A102,versenyek!ST:SV,3,FALSE),szabalyok!$A$16:$B$23,2,FALSE),0)</f>
        <v>0</v>
      </c>
      <c r="FG102" s="47">
        <f>versenyek!$SX$11*IFERROR(VLOOKUP(VLOOKUP($A102,versenyek!SW:SY,3,FALSE),szabalyok!$A$16:$B$23,2,FALSE),0)</f>
        <v>0</v>
      </c>
      <c r="FH102" s="47">
        <f>versenyek!$TA$11*IFERROR(VLOOKUP(VLOOKUP($A102,versenyek!SZ:TB,3,FALSE),szabalyok!$A$16:$B$23,2,FALSE),0)</f>
        <v>0</v>
      </c>
      <c r="FI102" s="47">
        <f>versenyek!$TD$11*IFERROR(VLOOKUP(VLOOKUP($A102,versenyek!TC:TE,3,FALSE),szabalyok!$A$16:$B$23,2,FALSE),0)</f>
        <v>0</v>
      </c>
      <c r="FJ102" s="47">
        <f>versenyek!$TG$11*IFERROR(VLOOKUP(VLOOKUP($A102,versenyek!TF:TH,3,FALSE),szabalyok!$A$16:$B$23,2,FALSE),0)</f>
        <v>0</v>
      </c>
      <c r="FK102" s="47">
        <f>versenyek!$TJ$11*IFERROR(VLOOKUP(VLOOKUP($A102,versenyek!TI:TK,3,FALSE),szabalyok!$A$16:$B$23,2,FALSE),0)</f>
        <v>0</v>
      </c>
      <c r="FL102" s="47">
        <f>versenyek!$TM$11*IFERROR(VLOOKUP(VLOOKUP($A102,versenyek!TL:TN,3,FALSE),szabalyok!$A$16:$B$23,2,FALSE),0)</f>
        <v>0</v>
      </c>
      <c r="FM102" s="47">
        <f>versenyek!$TP$11*IFERROR(VLOOKUP(VLOOKUP($A102,versenyek!TO:TQ,3,FALSE),szabalyok!$A$16:$B$23,2,FALSE),0)</f>
        <v>0</v>
      </c>
      <c r="FN102" s="47">
        <f>versenyek!$TS$11*IFERROR(VLOOKUP(VLOOKUP($A102,versenyek!TR:TT,3,FALSE),szabalyok!$A$16:$B$23,2,FALSE),0)</f>
        <v>0</v>
      </c>
      <c r="FO102" s="47"/>
      <c r="FP102" s="235">
        <f t="shared" si="3"/>
        <v>0</v>
      </c>
    </row>
    <row r="103" spans="1:172">
      <c r="A103" s="1" t="s">
        <v>811</v>
      </c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>
        <v>0</v>
      </c>
      <c r="R103" s="47">
        <f>versenyek!$BD$11*IFERROR(VLOOKUP(VLOOKUP($A103,versenyek!BC:BE,3,FALSE),szabalyok!$A$16:$B$23,2,FALSE),0)</f>
        <v>0</v>
      </c>
      <c r="S103" s="47">
        <f>versenyek!$BG$11*IFERROR(VLOOKUP(VLOOKUP($A103,versenyek!BF:BH,3,FALSE),szabalyok!$A$16:$B$23,2,FALSE),0)</f>
        <v>0</v>
      </c>
      <c r="T103" s="47">
        <f>versenyek!$BJ$11*IFERROR(VLOOKUP(VLOOKUP($A103,versenyek!BI:BK,3,FALSE),szabalyok!$A$16:$B$23,2,FALSE),0)</f>
        <v>0</v>
      </c>
      <c r="U103" s="47">
        <f>versenyek!$BM$11*IFERROR(VLOOKUP(VLOOKUP($A103,versenyek!BL:BN,3,FALSE),szabalyok!$A$16:$B$23,2,FALSE),0)</f>
        <v>0</v>
      </c>
      <c r="V103" s="47">
        <f>versenyek!$BP$11*IFERROR(VLOOKUP(VLOOKUP($A103,versenyek!BO:BQ,3,FALSE),szabalyok!$A$16:$B$23,2,FALSE),0)</f>
        <v>0</v>
      </c>
      <c r="W103" s="47">
        <f>versenyek!$BS$11*IFERROR(VLOOKUP(VLOOKUP($A103,versenyek!BR:BT,3,FALSE),szabalyok!$A$16:$B$23,2,FALSE),0)</f>
        <v>0</v>
      </c>
      <c r="X103" s="47">
        <f>versenyek!$BV$11*IFERROR(VLOOKUP(VLOOKUP($A103,versenyek!BU:BW,3,FALSE),szabalyok!$A$16:$B$23,2,FALSE),0)</f>
        <v>0</v>
      </c>
      <c r="Y103" s="47">
        <f>versenyek!$BY$11*IFERROR(VLOOKUP(VLOOKUP($A103,versenyek!BX:BZ,3,FALSE),szabalyok!$A$16:$B$23,2,FALSE),0)</f>
        <v>0</v>
      </c>
      <c r="Z103" s="47">
        <f>versenyek!$CB$11*IFERROR(VLOOKUP(VLOOKUP($A103,versenyek!CA:CC,3,FALSE),szabalyok!$A$16:$B$23,2,FALSE),0)</f>
        <v>0</v>
      </c>
      <c r="AA103" s="47">
        <f>versenyek!$CE$11*IFERROR(VLOOKUP(VLOOKUP($A103,versenyek!CD:CF,3,FALSE),szabalyok!$A$16:$B$23,2,FALSE),0)</f>
        <v>0</v>
      </c>
      <c r="AB103" s="47">
        <f>versenyek!$CH$11*IFERROR(VLOOKUP(VLOOKUP($A103,versenyek!CG:CI,3,FALSE),szabalyok!$A$16:$B$23,2,FALSE),0)</f>
        <v>0</v>
      </c>
      <c r="AC103" s="47">
        <f>versenyek!$CK$11*IFERROR(VLOOKUP(VLOOKUP($A103,versenyek!CJ:CL,3,FALSE),szabalyok!$A$16:$B$23,2,FALSE),0)</f>
        <v>0</v>
      </c>
      <c r="AD103" s="47">
        <f>versenyek!$CN$11*IFERROR(VLOOKUP(VLOOKUP($A103,versenyek!CM:CO,3,FALSE),szabalyok!$A$16:$B$23,2,FALSE),0)</f>
        <v>0</v>
      </c>
      <c r="AE103" s="47">
        <f>versenyek!$CQ$11*IFERROR(VLOOKUP(VLOOKUP($A103,versenyek!CP:CR,3,FALSE),szabalyok!$A$16:$B$23,2,FALSE),0)</f>
        <v>0</v>
      </c>
      <c r="AF103" s="47">
        <f>versenyek!$CT$11*IFERROR(VLOOKUP(VLOOKUP($A103,versenyek!CS:CU,3,FALSE),szabalyok!$A$16:$B$23,2,FALSE),0)</f>
        <v>0</v>
      </c>
      <c r="AG103" s="47">
        <f>versenyek!$CW$11*IFERROR(VLOOKUP(VLOOKUP($A103,versenyek!CV:CX,3,FALSE),szabalyok!$A$16:$B$23,2,FALSE),0)</f>
        <v>0</v>
      </c>
      <c r="AH103" s="47">
        <f>versenyek!$CZ$11*IFERROR(VLOOKUP(VLOOKUP($A103,versenyek!CY:DA,3,FALSE),szabalyok!$A$16:$B$23,2,FALSE),0)</f>
        <v>0</v>
      </c>
      <c r="AI103" s="47">
        <f>versenyek!$DC$11*IFERROR(VLOOKUP(VLOOKUP($A103,versenyek!DB:DD,3,FALSE),szabalyok!$A$16:$B$23,2,FALSE),0)</f>
        <v>0</v>
      </c>
      <c r="AJ103" s="47">
        <f>versenyek!$DF$11*IFERROR(VLOOKUP(VLOOKUP($A103,versenyek!DE:DG,3,FALSE),szabalyok!$A$16:$B$23,2,FALSE),0)</f>
        <v>0</v>
      </c>
      <c r="AK103" s="47">
        <f>versenyek!$DI$11*IFERROR(VLOOKUP(VLOOKUP($A103,versenyek!DH:DJ,3,FALSE),szabalyok!$A$16:$B$23,2,FALSE),0)</f>
        <v>0</v>
      </c>
      <c r="AL103" s="47">
        <f>versenyek!$DL$11*IFERROR(VLOOKUP(VLOOKUP($A103,versenyek!DK:DM,3,FALSE),szabalyok!$A$16:$B$23,2,FALSE),0)</f>
        <v>0</v>
      </c>
      <c r="AM103" s="47">
        <f>versenyek!$DR$11*IFERROR(VLOOKUP(VLOOKUP($A103,versenyek!DQ:DS,3,FALSE),szabalyok!$A$16:$B$23,2,FALSE),0)</f>
        <v>0</v>
      </c>
      <c r="AN103" s="47">
        <f>versenyek!$DU$11*IFERROR(VLOOKUP(VLOOKUP($A103,versenyek!DT:DV,3,FALSE),szabalyok!$A$16:$B$23,2,FALSE),0)</f>
        <v>0</v>
      </c>
      <c r="AO103" s="47">
        <f>versenyek!$DO$11*IFERROR(VLOOKUP(VLOOKUP($A103,versenyek!DN:DP,3,FALSE),szabalyok!$A$16:$B$23,2,FALSE),0)</f>
        <v>0</v>
      </c>
      <c r="AP103" s="47">
        <f>versenyek!$DX$11*IFERROR(VLOOKUP(VLOOKUP($A103,versenyek!DW:DY,3,FALSE),szabalyok!$A$16:$B$23,2,FALSE),0)</f>
        <v>0</v>
      </c>
      <c r="AQ103" s="47" t="e">
        <f>versenyek!$EA$11*IFERROR(VLOOKUP(VLOOKUP($A103,versenyek!DZ:EB,3,FALSE),szabalyok!$A$16:$B$23,2,FALSE),0)</f>
        <v>#DIV/0!</v>
      </c>
      <c r="AR103" s="47" t="e">
        <f>versenyek!$ED$11*IFERROR(VLOOKUP(VLOOKUP($A103,versenyek!EC:EE,3,FALSE),szabalyok!$A$16:$B$23,2,FALSE),0)</f>
        <v>#DIV/0!</v>
      </c>
      <c r="AS103" s="47">
        <f>versenyek!$EG$11*IFERROR(VLOOKUP(VLOOKUP($A103,versenyek!EF:EH,3,FALSE),szabalyok!$A$16:$B$23,2,FALSE),0)</f>
        <v>0</v>
      </c>
      <c r="AT103" s="47">
        <f>versenyek!$EJ$11*IFERROR(VLOOKUP(VLOOKUP($A103,versenyek!EI:EK,3,FALSE),szabalyok!$A$16:$B$23,2,FALSE),0)</f>
        <v>0</v>
      </c>
      <c r="AU103" s="47">
        <f>versenyek!$EM$11*IFERROR(VLOOKUP(VLOOKUP($A103,versenyek!EL:EN,3,FALSE),szabalyok!$A$16:$B$23,2,FALSE),0)</f>
        <v>0</v>
      </c>
      <c r="AV103" s="47">
        <f>versenyek!$EP$11*IFERROR(VLOOKUP(VLOOKUP($A103,versenyek!EO:EQ,3,FALSE),szabalyok!$A$16:$B$23,2,FALSE),0)</f>
        <v>0</v>
      </c>
      <c r="AW103" s="47">
        <f>versenyek!$EY$11*IFERROR(VLOOKUP(VLOOKUP($A103,versenyek!EX:EZ,3,FALSE),szabalyok!$A$16:$B$23,2,FALSE),0)</f>
        <v>112.44767317616095</v>
      </c>
      <c r="AX103" s="47">
        <f>versenyek!$FB$11*IFERROR(VLOOKUP(VLOOKUP($A103,versenyek!FA:FC,3,FALSE),szabalyok!$A$16:$B$23,2,FALSE),0)</f>
        <v>0</v>
      </c>
      <c r="AY103" s="47">
        <f>versenyek!$FE$11*IFERROR(VLOOKUP(VLOOKUP($A103,versenyek!FD:FF,3,FALSE),szabalyok!$A$16:$B$23,2,FALSE),0)</f>
        <v>0</v>
      </c>
      <c r="AZ103" s="47">
        <f>versenyek!$FH$11*IFERROR(VLOOKUP(VLOOKUP($A103,versenyek!FG:FI,3,FALSE),szabalyok!$A$16:$B$23,2,FALSE),0)</f>
        <v>0</v>
      </c>
      <c r="BA103" s="47">
        <f>versenyek!$FK$11*IFERROR(VLOOKUP(VLOOKUP($A103,versenyek!FJ:FL,3,FALSE),szabalyok!$A$16:$B$23,2,FALSE),0)</f>
        <v>0</v>
      </c>
      <c r="BB103" s="47">
        <f>versenyek!$FN$11*IFERROR(VLOOKUP(VLOOKUP($A103,versenyek!FM:FO,3,FALSE),szabalyok!$A$16:$B$23,2,FALSE),0)</f>
        <v>0</v>
      </c>
      <c r="BC103" s="47">
        <f>versenyek!$FQ$11*IFERROR(VLOOKUP(VLOOKUP($A103,versenyek!FP:FR,3,FALSE),szabalyok!$A$16:$B$23,2,FALSE),0)</f>
        <v>0</v>
      </c>
      <c r="BD103" s="47">
        <f>versenyek!$FT$11*IFERROR(VLOOKUP(VLOOKUP($A103,versenyek!FS:FU,3,FALSE),szabalyok!$A$16:$B$23,2,FALSE),0)</f>
        <v>0</v>
      </c>
      <c r="BE103" s="47">
        <f>versenyek!$FW$11*IFERROR(VLOOKUP(VLOOKUP($A103,versenyek!FV:FX,3,FALSE),szabalyok!$A$16:$B$23,2,FALSE),0)</f>
        <v>0</v>
      </c>
      <c r="BF103" s="47">
        <f>versenyek!$FZ$11*IFERROR(VLOOKUP(VLOOKUP($A103,versenyek!FY:GA,3,FALSE),szabalyok!$A$16:$B$23,2,FALSE),0)</f>
        <v>0</v>
      </c>
      <c r="BG103" s="47">
        <f>versenyek!$GC$11*IFERROR(VLOOKUP(VLOOKUP($A103,versenyek!GB:GD,3,FALSE),szabalyok!$A$16:$B$23,2,FALSE),0)</f>
        <v>0</v>
      </c>
      <c r="BH103" s="47">
        <f>versenyek!$GF$11*IFERROR(VLOOKUP(VLOOKUP($A103,versenyek!GE:GG,3,FALSE),szabalyok!$A$16:$B$23,2,FALSE),0)</f>
        <v>0</v>
      </c>
      <c r="BI103" s="47">
        <f>versenyek!$GI$11*IFERROR(VLOOKUP(VLOOKUP($A103,versenyek!GH:GJ,3,FALSE),szabalyok!$A$16:$B$23,2,FALSE),0)</f>
        <v>0</v>
      </c>
      <c r="BJ103" s="47">
        <f>versenyek!$GL$11*IFERROR(VLOOKUP(VLOOKUP($A103,versenyek!GK:GM,3,FALSE),szabalyok!$A$16:$B$23,2,FALSE),0)</f>
        <v>0</v>
      </c>
      <c r="BK103" s="47">
        <f>versenyek!$GO$11*IFERROR(VLOOKUP(VLOOKUP($A103,versenyek!GN:GP,3,FALSE),szabalyok!$A$16:$B$23,2,FALSE),0)</f>
        <v>0</v>
      </c>
      <c r="BL103" s="47">
        <f>versenyek!$GR$11*IFERROR(VLOOKUP(VLOOKUP($A103,versenyek!GQ:GS,3,FALSE),szabalyok!$A$16:$B$23,2,FALSE),0)</f>
        <v>0</v>
      </c>
      <c r="BM103" s="47">
        <f>versenyek!$GX$11*IFERROR(VLOOKUP(VLOOKUP($A103,versenyek!GW:GY,3,FALSE),szabalyok!$A$16:$B$23,2,FALSE),0)</f>
        <v>0</v>
      </c>
      <c r="BN103" s="47">
        <f>versenyek!$HA$11*IFERROR(VLOOKUP(VLOOKUP($A103,versenyek!GZ:HB,3,FALSE),szabalyok!$A$16:$B$23,2,FALSE),0)</f>
        <v>0</v>
      </c>
      <c r="BO103" s="47">
        <f>versenyek!$HD$11*IFERROR(VLOOKUP(VLOOKUP($A103,versenyek!HC:HE,3,FALSE),szabalyok!$A$16:$B$23,2,FALSE),0)</f>
        <v>0</v>
      </c>
      <c r="BP103" s="47">
        <f>versenyek!$HG$11*IFERROR(VLOOKUP(VLOOKUP($A103,versenyek!HF:HH,3,FALSE),szabalyok!$A$16:$B$23,2,FALSE),0)</f>
        <v>0</v>
      </c>
      <c r="BQ103" s="47">
        <f>versenyek!$HJ$11*IFERROR(VLOOKUP(VLOOKUP($A103,versenyek!HI:HK,3,FALSE),szabalyok!$A$16:$B$23,2,FALSE),0)</f>
        <v>0</v>
      </c>
      <c r="BR103" s="47">
        <f>versenyek!$HM$11*IFERROR(VLOOKUP(VLOOKUP($A103,versenyek!HL:HN,3,FALSE),szabalyok!$A$16:$B$23,2,FALSE),0)</f>
        <v>0</v>
      </c>
      <c r="BS103" s="47">
        <f>versenyek!$HP$11*IFERROR(VLOOKUP(VLOOKUP($A103,versenyek!HO:HQ,3,FALSE),szabalyok!$A$16:$B$23,2,FALSE),0)</f>
        <v>0</v>
      </c>
      <c r="BT103" s="47">
        <f>versenyek!$HS$11*IFERROR(VLOOKUP(VLOOKUP($A103,versenyek!HR:HT,3,FALSE),szabalyok!$A$16:$B$23,2,FALSE),0)</f>
        <v>0</v>
      </c>
      <c r="BU103" s="47">
        <f>versenyek!$HV$11*IFERROR(VLOOKUP(VLOOKUP($A103,versenyek!HU:HW,3,FALSE),szabalyok!$A$16:$B$23,2,FALSE),0)</f>
        <v>0</v>
      </c>
      <c r="BV103" s="47">
        <f>versenyek!$HY$11*IFERROR(VLOOKUP(VLOOKUP($A103,versenyek!HX:HZ,3,FALSE),szabalyok!$A$16:$B$23,2,FALSE),0)</f>
        <v>0</v>
      </c>
      <c r="BW103" s="47">
        <f>versenyek!$IB$11*IFERROR(VLOOKUP(VLOOKUP($A103,versenyek!IA:IC,3,FALSE),szabalyok!$A$16:$B$23,2,FALSE),0)</f>
        <v>0</v>
      </c>
      <c r="BX103" s="47">
        <f>versenyek!$IE$11*IFERROR(VLOOKUP(VLOOKUP($A103,versenyek!ID:IF,3,FALSE),szabalyok!$A$16:$B$23,2,FALSE),0)</f>
        <v>0</v>
      </c>
      <c r="BY103" s="47">
        <f>versenyek!$IH$11*IFERROR(VLOOKUP(VLOOKUP($A103,versenyek!IG:II,3,FALSE),szabalyok!$A$16:$B$23,2,FALSE),0)</f>
        <v>0</v>
      </c>
      <c r="BZ103" s="47">
        <f>versenyek!$IK$11*IFERROR(VLOOKUP(VLOOKUP($A103,versenyek!IJ:IL,3,FALSE),szabalyok!$A$16:$B$23,2,FALSE),0)</f>
        <v>0</v>
      </c>
      <c r="CA103" s="47">
        <f>versenyek!$IN$11*IFERROR(VLOOKUP(VLOOKUP($A103,versenyek!IM:IO,3,FALSE),szabalyok!$A$16:$B$23,2,FALSE),0)</f>
        <v>0</v>
      </c>
      <c r="CB103" s="47">
        <f>versenyek!$IW$11*IFERROR(VLOOKUP(VLOOKUP($A103,versenyek!IV:IX,3,FALSE),szabalyok!$A$16:$B$23,2,FALSE),0)</f>
        <v>0</v>
      </c>
      <c r="CC103" s="47">
        <f>versenyek!$IZ$11*IFERROR(VLOOKUP(VLOOKUP($A103,versenyek!IY:JA,3,FALSE),szabalyok!$A$16:$B$23,2,FALSE),0)</f>
        <v>0</v>
      </c>
      <c r="CD103" s="47">
        <f>versenyek!$JC$11*IFERROR(VLOOKUP(VLOOKUP($A103,versenyek!JB:JD,3,FALSE),szabalyok!$A$16:$B$23,2,FALSE),0)</f>
        <v>0</v>
      </c>
      <c r="CE103" s="47">
        <f>versenyek!$JF$11*IFERROR(VLOOKUP(VLOOKUP($A103,versenyek!JE:JG,3,FALSE),szabalyok!$A$16:$B$23,2,FALSE),0)</f>
        <v>0</v>
      </c>
      <c r="CF103" s="47">
        <f>versenyek!$JI$11*IFERROR(VLOOKUP(VLOOKUP($A103,versenyek!JH:JJ,3,FALSE),szabalyok!$A$16:$B$23,2,FALSE),0)</f>
        <v>0</v>
      </c>
      <c r="CG103" s="47">
        <f>versenyek!$JL$11*IFERROR(VLOOKUP(VLOOKUP($A103,versenyek!JK:JM,3,FALSE),szabalyok!$A$16:$B$23,2,FALSE),0)</f>
        <v>0</v>
      </c>
      <c r="CH103" s="47">
        <f>versenyek!$JO$11*IFERROR(VLOOKUP(VLOOKUP($A103,versenyek!JN:JP,3,FALSE),szabalyok!$A$16:$B$23,2,FALSE),0)</f>
        <v>0</v>
      </c>
      <c r="CI103" s="47">
        <f>versenyek!$JR$11*IFERROR(VLOOKUP(VLOOKUP($A103,versenyek!JQ:JS,3,FALSE),szabalyok!$A$16:$B$23,2,FALSE),0)</f>
        <v>0</v>
      </c>
      <c r="CJ103" s="47">
        <f>versenyek!$JU$11*IFERROR(VLOOKUP(VLOOKUP($A103,versenyek!JT:JV,3,FALSE),szabalyok!$A$16:$B$23,2,FALSE),0)</f>
        <v>0</v>
      </c>
      <c r="CK103" s="47">
        <f>versenyek!$JR$11*IFERROR(VLOOKUP(VLOOKUP($A103,versenyek!JW:JY,3,FALSE),szabalyok!$A$16:$B$23,2,FALSE),0)</f>
        <v>0</v>
      </c>
      <c r="CL103" s="47">
        <f>versenyek!$KA$11*IFERROR(VLOOKUP(VLOOKUP($A103,versenyek!JZ:KB,3,FALSE),szabalyok!$A$16:$B$23,2,FALSE),0)</f>
        <v>0</v>
      </c>
      <c r="CM103" s="47">
        <f>versenyek!$KD$11*IFERROR(VLOOKUP(VLOOKUP($A103,versenyek!KC:KE,3,FALSE),szabalyok!$A$16:$B$23,2,FALSE),0)</f>
        <v>0</v>
      </c>
      <c r="CN103" s="47">
        <f>versenyek!$KG$11*IFERROR(VLOOKUP(VLOOKUP($A103,versenyek!KF:KH,3,FALSE),szabalyok!$A$16:$B$23,2,FALSE),0)</f>
        <v>0</v>
      </c>
      <c r="CO103" s="47">
        <f>versenyek!$KJ$11*IFERROR(VLOOKUP(VLOOKUP($A103,versenyek!KI:KK,3,FALSE),szabalyok!$A$16:$B$23,2,FALSE),0)</f>
        <v>0</v>
      </c>
      <c r="CP103" s="47">
        <f>versenyek!$KM$11*IFERROR(VLOOKUP(VLOOKUP($A103,versenyek!KL:KN,3,FALSE),szabalyok!$A$16:$B$23,2,FALSE),0)</f>
        <v>0</v>
      </c>
      <c r="CQ103" s="47">
        <f>versenyek!$KP$11*IFERROR(VLOOKUP(VLOOKUP($A103,versenyek!KO:KQ,3,FALSE),szabalyok!$A$16:$B$23,2,FALSE),0)</f>
        <v>0</v>
      </c>
      <c r="CR103" s="47">
        <f>versenyek!$KS$11*IFERROR(VLOOKUP(VLOOKUP($A103,versenyek!KR:KT,3,FALSE),szabalyok!$A$16:$B$23,2,FALSE),0)</f>
        <v>0</v>
      </c>
      <c r="CS103" s="47">
        <f>versenyek!$KV$11*IFERROR(VLOOKUP(VLOOKUP($A103,versenyek!KU:KW,3,FALSE),szabalyok!$A$16:$B$23,2,FALSE),0)</f>
        <v>0</v>
      </c>
      <c r="CT103" s="47">
        <f>versenyek!$KY$11*IFERROR(VLOOKUP(VLOOKUP($A103,versenyek!KX:KZ,3,FALSE),szabalyok!$A$16:$B$23,2,FALSE),0)</f>
        <v>0</v>
      </c>
      <c r="CU103" s="47">
        <f>versenyek!$LB$11*IFERROR(VLOOKUP(VLOOKUP($A103,versenyek!LA:LC,3,FALSE),szabalyok!$A$16:$B$23,2,FALSE),0)</f>
        <v>0</v>
      </c>
      <c r="CV103" s="47">
        <f>versenyek!$LE$11*IFERROR(VLOOKUP(VLOOKUP($A103,versenyek!LD:LF,3,FALSE),szabalyok!$A$16:$B$23,2,FALSE),0)</f>
        <v>0</v>
      </c>
      <c r="CW103" s="47">
        <f>versenyek!$LH$11*IFERROR(VLOOKUP(VLOOKUP($A103,versenyek!LG:LI,3,FALSE),szabalyok!$A$16:$B$23,2,FALSE),0)</f>
        <v>0</v>
      </c>
      <c r="CX103" s="47">
        <f>versenyek!$LK$11*IFERROR(VLOOKUP(VLOOKUP($A103,versenyek!LJ:LL,3,FALSE),szabalyok!$A$16:$B$23,2,FALSE),0)</f>
        <v>0</v>
      </c>
      <c r="CY103" s="47">
        <f>versenyek!$LN$11*IFERROR(VLOOKUP(VLOOKUP($A103,versenyek!LM:LO,3,FALSE),szabalyok!$A$16:$B$23,2,FALSE),0)</f>
        <v>0</v>
      </c>
      <c r="CZ103" s="47">
        <f>versenyek!$LQ$11*IFERROR(VLOOKUP(VLOOKUP($A103,versenyek!LP:LR,3,FALSE),szabalyok!$A$16:$B$23,2,FALSE),0)</f>
        <v>0</v>
      </c>
      <c r="DA103" s="47">
        <f>versenyek!$LT$11*IFERROR(VLOOKUP(VLOOKUP($A103,versenyek!LS:LU,3,FALSE),szabalyok!$A$16:$B$23,2,FALSE),0)</f>
        <v>0</v>
      </c>
      <c r="DB103" s="47">
        <f>versenyek!$LW$11*IFERROR(VLOOKUP(VLOOKUP($A103,versenyek!LV:LX,3,FALSE),szabalyok!$A$16:$B$23,2,FALSE),0)</f>
        <v>0</v>
      </c>
      <c r="DC103" s="47">
        <f>versenyek!$LZ$11*IFERROR(VLOOKUP(VLOOKUP($A103,versenyek!LY:MA,3,FALSE),szabalyok!$A$16:$B$23,2,FALSE),0)</f>
        <v>0</v>
      </c>
      <c r="DD103" s="47">
        <f>versenyek!$MC$11*IFERROR(VLOOKUP(VLOOKUP($A103,versenyek!MB:MD,3,FALSE),szabalyok!$A$16:$B$23,2,FALSE),0)</f>
        <v>0</v>
      </c>
      <c r="DE103" s="47">
        <f>versenyek!$ML$11*IFERROR(VLOOKUP(VLOOKUP($A103,versenyek!MK:MM,3,FALSE),szabalyok!$A$16:$B$23,2,FALSE),0)</f>
        <v>0</v>
      </c>
      <c r="DF103" s="47">
        <f>versenyek!$MO$11*IFERROR(VLOOKUP(VLOOKUP($A103,versenyek!MN:MP,3,FALSE),szabalyok!$A$16:$B$23,2,FALSE),0)</f>
        <v>0</v>
      </c>
      <c r="DG103" s="47">
        <f>versenyek!$MR$11*IFERROR(VLOOKUP(VLOOKUP($A103,versenyek!MQ:MS,3,FALSE),szabalyok!$A$16:$B$23,2,FALSE),0)</f>
        <v>0</v>
      </c>
      <c r="DH103" s="47">
        <f>versenyek!$MU$11*IFERROR(VLOOKUP(VLOOKUP($A103,versenyek!MT:MV,3,FALSE),szabalyok!$A$16:$B$23,2,FALSE),0)</f>
        <v>0</v>
      </c>
      <c r="DI103" s="47">
        <f>versenyek!$MX$11*IFERROR(VLOOKUP(VLOOKUP($A103,versenyek!MW:MY,3,FALSE),szabalyok!$A$16:$B$23,2,FALSE),0)</f>
        <v>0</v>
      </c>
      <c r="DJ103" s="47">
        <f>versenyek!$NA$11*IFERROR(VLOOKUP(VLOOKUP($A103,versenyek!MZ:NB,3,FALSE),szabalyok!$A$16:$B$23,2,FALSE),0)</f>
        <v>0</v>
      </c>
      <c r="DK103" s="47">
        <f>versenyek!$ND$11*IFERROR(VLOOKUP(VLOOKUP($A103,versenyek!NC:NE,3,FALSE),szabalyok!$A$16:$B$23,2,FALSE),0)</f>
        <v>0</v>
      </c>
      <c r="DL103" s="47">
        <f>versenyek!$NG$11*IFERROR(VLOOKUP(VLOOKUP($A103,versenyek!NF:NH,3,FALSE),szabalyok!$A$16:$B$23,2,FALSE),0)</f>
        <v>0</v>
      </c>
      <c r="DM103" s="47">
        <f>versenyek!$NJ$11*IFERROR(VLOOKUP(VLOOKUP($A103,versenyek!NI:NK,3,FALSE),szabalyok!$A$16:$B$23,2,FALSE),0)</f>
        <v>0</v>
      </c>
      <c r="DN103" s="47">
        <f>versenyek!$NM$11*IFERROR(VLOOKUP(VLOOKUP($A103,versenyek!NL:NN,3,FALSE),szabalyok!$A$16:$B$23,2,FALSE),0)</f>
        <v>0</v>
      </c>
      <c r="DO103" s="47">
        <f>versenyek!$NP$11*IFERROR(VLOOKUP(VLOOKUP($A103,versenyek!NO:NQ,3,FALSE),szabalyok!$A$16:$B$23,2,FALSE),0)</f>
        <v>0</v>
      </c>
      <c r="DP103" s="47">
        <f>versenyek!$NS$11*IFERROR(VLOOKUP(VLOOKUP($A103,versenyek!NR:NT,3,FALSE),szabalyok!$A$16:$B$23,2,FALSE),0)</f>
        <v>0</v>
      </c>
      <c r="DQ103" s="47">
        <f>versenyek!$NV$11*IFERROR(VLOOKUP(VLOOKUP($A103,versenyek!NU:NW,3,FALSE),szabalyok!$A$16:$B$23,2,FALSE),0)</f>
        <v>0</v>
      </c>
      <c r="DR103" s="47">
        <f>versenyek!$NY$11*IFERROR(VLOOKUP(VLOOKUP($A103,versenyek!NX:NZ,3,FALSE),szabalyok!$A$16:$B$23,2,FALSE),0)</f>
        <v>0</v>
      </c>
      <c r="DS103" s="47">
        <f>versenyek!$OB$11*IFERROR(VLOOKUP(VLOOKUP($A103,versenyek!OA:OC,3,FALSE),szabalyok!$A$16:$B$23,2,FALSE),0)</f>
        <v>0</v>
      </c>
      <c r="DT103" s="47">
        <f>versenyek!$OE$11*IFERROR(VLOOKUP(VLOOKUP($A103,versenyek!OD:OF,3,FALSE),szabalyok!$A$16:$B$23,2,FALSE),0)</f>
        <v>0</v>
      </c>
      <c r="DU103" s="47">
        <f>versenyek!$OH$11*IFERROR(VLOOKUP(VLOOKUP($A103,versenyek!OG:OI,3,FALSE),szabalyok!$A$16:$B$23,2,FALSE),0)</f>
        <v>0</v>
      </c>
      <c r="DV103" s="47">
        <f>versenyek!$OK$11*IFERROR(VLOOKUP(VLOOKUP($A103,versenyek!OJ:OL,3,FALSE),szabalyok!$A$16:$B$23,2,FALSE),0)</f>
        <v>0</v>
      </c>
      <c r="DW103" s="47">
        <f>versenyek!$ON$11*IFERROR(VLOOKUP(VLOOKUP($A103,versenyek!OM:OO,3,FALSE),szabalyok!$A$16:$B$23,2,FALSE),0)</f>
        <v>0</v>
      </c>
      <c r="DX103" s="47">
        <f>versenyek!$OQ$11*IFERROR(VLOOKUP(VLOOKUP($A103,versenyek!OP:OR,3,FALSE),szabalyok!$A$16:$B$23,2,FALSE),0)</f>
        <v>0</v>
      </c>
      <c r="DY103" s="47">
        <f>versenyek!$OT$11*IFERROR(VLOOKUP(VLOOKUP($A103,versenyek!OS:OU,3,FALSE),szabalyok!$A$16:$B$23,2,FALSE),0)</f>
        <v>0</v>
      </c>
      <c r="DZ103" s="47">
        <f>versenyek!$OW$11*IFERROR(VLOOKUP(VLOOKUP($A103,versenyek!OV:OX,3,FALSE),szabalyok!$A$16:$B$23,2,FALSE),0)</f>
        <v>0</v>
      </c>
      <c r="EA103" s="47">
        <f>versenyek!$OZ$11*IFERROR(VLOOKUP(VLOOKUP($A103,versenyek!OY:PA,3,FALSE),szabalyok!$A$16:$B$23,2,FALSE),0)</f>
        <v>0</v>
      </c>
      <c r="EB103" s="47">
        <f>versenyek!$PC$11*IFERROR(VLOOKUP(VLOOKUP($A103,versenyek!PB:PD,3,FALSE),szabalyok!$A$16:$B$23,2,FALSE),0)</f>
        <v>0</v>
      </c>
      <c r="EC103" s="47">
        <f>versenyek!$PF$11*IFERROR(VLOOKUP(VLOOKUP($A103,versenyek!PE:PG,3,FALSE),szabalyok!$A$16:$B$23,2,FALSE),0)</f>
        <v>0</v>
      </c>
      <c r="ED103" s="47">
        <f>versenyek!$PI$11*IFERROR(VLOOKUP(VLOOKUP($A103,versenyek!PH:PJ,3,FALSE),szabalyok!$A$16:$B$23,2,FALSE),0)</f>
        <v>0</v>
      </c>
      <c r="EE103" s="47">
        <f>versenyek!$PL$11*IFERROR(VLOOKUP(VLOOKUP($A103,versenyek!PK:PM,3,FALSE),szabalyok!$A$16:$B$23,2,FALSE),0)</f>
        <v>0</v>
      </c>
      <c r="EF103" s="47">
        <f>versenyek!$PO$11*IFERROR(VLOOKUP(VLOOKUP($A103,versenyek!PN:PP,3,FALSE),szabalyok!$A$16:$B$23,2,FALSE),0)</f>
        <v>0</v>
      </c>
      <c r="EG103" s="47">
        <f>versenyek!$PR$11*IFERROR(VLOOKUP(VLOOKUP($A103,versenyek!PQ:PS,3,FALSE),szabalyok!$A$16:$B$23,2,FALSE),0)</f>
        <v>0</v>
      </c>
      <c r="EH103" s="47">
        <f>versenyek!$PU$11*IFERROR(VLOOKUP(VLOOKUP($A103,versenyek!PT:PV,3,FALSE),szabalyok!$A$16:$B$23,2,FALSE),0)</f>
        <v>0</v>
      </c>
      <c r="EI103" s="47">
        <f>versenyek!$PX$11*IFERROR(VLOOKUP(VLOOKUP($A103,versenyek!PW:PY,3,FALSE),szabalyok!$A$16:$B$23,2,FALSE),0)</f>
        <v>0</v>
      </c>
      <c r="EJ103" s="47">
        <f>versenyek!$QA$11*IFERROR(VLOOKUP(VLOOKUP($A103,versenyek!PZ:QB,3,FALSE),szabalyok!$A$16:$B$23,2,FALSE),0)</f>
        <v>0</v>
      </c>
      <c r="EK103" s="47">
        <f>versenyek!$QD$11*IFERROR(VLOOKUP(VLOOKUP($A103,versenyek!QC:QE,3,FALSE),szabalyok!$A$16:$B$23,2,FALSE),0)</f>
        <v>0</v>
      </c>
      <c r="EL103" s="47">
        <f>versenyek!$QG$11*IFERROR(VLOOKUP(VLOOKUP($A103,versenyek!QF:QH,3,FALSE),szabalyok!$A$16:$B$23,2,FALSE),0)</f>
        <v>0</v>
      </c>
      <c r="EM103" s="47">
        <f>versenyek!$QJ$11*IFERROR(VLOOKUP(VLOOKUP($A103,versenyek!QI:QK,3,FALSE),szabalyok!$A$16:$B$23,2,FALSE),0)</f>
        <v>0</v>
      </c>
      <c r="EN103" s="47">
        <f>versenyek!$QM$11*IFERROR(VLOOKUP(VLOOKUP($A103,versenyek!QL:QN,3,FALSE),szabalyok!$A$16:$B$23,2,FALSE),0)</f>
        <v>0</v>
      </c>
      <c r="EO103" s="47">
        <f>versenyek!$QP$11*IFERROR(VLOOKUP(VLOOKUP($A103,versenyek!QO:QQ,3,FALSE),szabalyok!$A$16:$B$23,2,FALSE),0)</f>
        <v>0</v>
      </c>
      <c r="EP103" s="47">
        <f>versenyek!$QS$11*IFERROR(VLOOKUP(VLOOKUP($A103,versenyek!QR:QT,3,FALSE),szabalyok!$A$16:$B$23,2,FALSE),0)</f>
        <v>0</v>
      </c>
      <c r="EQ103" s="47">
        <f>versenyek!$QV$11*IFERROR(VLOOKUP(VLOOKUP($A103,versenyek!QU:QW,3,FALSE),szabalyok!$A$16:$B$23,2,FALSE),0)</f>
        <v>0</v>
      </c>
      <c r="ER103" s="47">
        <f>versenyek!$RE$11*IFERROR(VLOOKUP(VLOOKUP($A103,versenyek!RD:RF,3,FALSE),szabalyok!$A$16:$B$23,2,FALSE),0)</f>
        <v>0</v>
      </c>
      <c r="ES103" s="47">
        <f>versenyek!$RH$11*IFERROR(VLOOKUP(VLOOKUP($A103,versenyek!RG:RI,3,FALSE),szabalyok!$A$16:$B$23,2,FALSE),0)</f>
        <v>0</v>
      </c>
      <c r="ET103" s="47">
        <f>versenyek!$RK$11*IFERROR(VLOOKUP(VLOOKUP($A103,versenyek!RJ:RL,3,FALSE),szabalyok!$A$16:$B$23,2,FALSE),0)</f>
        <v>0</v>
      </c>
      <c r="EU103" s="47">
        <f>versenyek!$RN$11*IFERROR(VLOOKUP(VLOOKUP($A103,versenyek!RM:RO,3,FALSE),szabalyok!$A$16:$B$23,2,FALSE),0)</f>
        <v>0</v>
      </c>
      <c r="EV103" s="47">
        <f>versenyek!$RQ$11*IFERROR(VLOOKUP(VLOOKUP($A103,versenyek!RP:RR,3,FALSE),szabalyok!$A$16:$B$23,2,FALSE),0)</f>
        <v>0</v>
      </c>
      <c r="EW103" s="47">
        <f>versenyek!$RT$11*IFERROR(VLOOKUP(VLOOKUP($A103,versenyek!RS:RU,3,FALSE),szabalyok!$A$16:$B$23,2,FALSE),0)</f>
        <v>0</v>
      </c>
      <c r="EX103" s="47">
        <f>versenyek!$RW$11*IFERROR(VLOOKUP(VLOOKUP($A103,versenyek!RV:RX,3,FALSE),szabalyok!$A$16:$B$23,2,FALSE),0)</f>
        <v>0</v>
      </c>
      <c r="EY103" s="47">
        <f>versenyek!$RZ$11*IFERROR(VLOOKUP(VLOOKUP($A103,versenyek!RY:SA,3,FALSE),szabalyok!$A$16:$B$23,2,FALSE),0)</f>
        <v>0</v>
      </c>
      <c r="EZ103" s="47">
        <f>versenyek!$SC$11*IFERROR(VLOOKUP(VLOOKUP($A103,versenyek!SB:SD,3,FALSE),szabalyok!$A$16:$B$23,2,FALSE),0)</f>
        <v>0</v>
      </c>
      <c r="FA103" s="47">
        <f>versenyek!$SF$11*IFERROR(VLOOKUP(VLOOKUP($A103,versenyek!SE:SG,3,FALSE),szabalyok!$A$16:$B$23,2,FALSE),0)</f>
        <v>0</v>
      </c>
      <c r="FB103" s="47">
        <f>versenyek!$SI$11*IFERROR(VLOOKUP(VLOOKUP($A103,versenyek!SH:SJ,3,FALSE),szabalyok!$A$16:$B$23,2,FALSE),0)</f>
        <v>0</v>
      </c>
      <c r="FC103" s="47">
        <f>versenyek!$SL$11*IFERROR(VLOOKUP(VLOOKUP($A103,versenyek!SK:SM,3,FALSE),szabalyok!$A$16:$B$23,2,FALSE),0)</f>
        <v>0</v>
      </c>
      <c r="FD103" s="47">
        <f>versenyek!$SO$11*IFERROR(VLOOKUP(VLOOKUP($A103,versenyek!SN:SP,3,FALSE),szabalyok!$A$16:$B$23,2,FALSE),0)</f>
        <v>0</v>
      </c>
      <c r="FE103" s="47">
        <f>versenyek!$SR$11*IFERROR(VLOOKUP(VLOOKUP($A103,versenyek!SQ:SS,3,FALSE),szabalyok!$A$16:$B$23,2,FALSE),0)</f>
        <v>0</v>
      </c>
      <c r="FF103" s="47">
        <f>versenyek!$SU$11*IFERROR(VLOOKUP(VLOOKUP($A103,versenyek!ST:SV,3,FALSE),szabalyok!$A$16:$B$23,2,FALSE),0)</f>
        <v>0</v>
      </c>
      <c r="FG103" s="47">
        <f>versenyek!$SX$11*IFERROR(VLOOKUP(VLOOKUP($A103,versenyek!SW:SY,3,FALSE),szabalyok!$A$16:$B$23,2,FALSE),0)</f>
        <v>0</v>
      </c>
      <c r="FH103" s="47">
        <f>versenyek!$TA$11*IFERROR(VLOOKUP(VLOOKUP($A103,versenyek!SZ:TB,3,FALSE),szabalyok!$A$16:$B$23,2,FALSE),0)</f>
        <v>0</v>
      </c>
      <c r="FI103" s="47">
        <f>versenyek!$TD$11*IFERROR(VLOOKUP(VLOOKUP($A103,versenyek!TC:TE,3,FALSE),szabalyok!$A$16:$B$23,2,FALSE),0)</f>
        <v>0</v>
      </c>
      <c r="FJ103" s="47">
        <f>versenyek!$TG$11*IFERROR(VLOOKUP(VLOOKUP($A103,versenyek!TF:TH,3,FALSE),szabalyok!$A$16:$B$23,2,FALSE),0)</f>
        <v>0</v>
      </c>
      <c r="FK103" s="47">
        <f>versenyek!$TJ$11*IFERROR(VLOOKUP(VLOOKUP($A103,versenyek!TI:TK,3,FALSE),szabalyok!$A$16:$B$23,2,FALSE),0)</f>
        <v>0</v>
      </c>
      <c r="FL103" s="47">
        <f>versenyek!$TM$11*IFERROR(VLOOKUP(VLOOKUP($A103,versenyek!TL:TN,3,FALSE),szabalyok!$A$16:$B$23,2,FALSE),0)</f>
        <v>0</v>
      </c>
      <c r="FM103" s="47">
        <f>versenyek!$TP$11*IFERROR(VLOOKUP(VLOOKUP($A103,versenyek!TO:TQ,3,FALSE),szabalyok!$A$16:$B$23,2,FALSE),0)</f>
        <v>0</v>
      </c>
      <c r="FN103" s="47">
        <f>versenyek!$TS$11*IFERROR(VLOOKUP(VLOOKUP($A103,versenyek!TR:TT,3,FALSE),szabalyok!$A$16:$B$23,2,FALSE),0)</f>
        <v>0</v>
      </c>
      <c r="FO103" s="47"/>
      <c r="FP103" s="235">
        <f t="shared" si="3"/>
        <v>0</v>
      </c>
    </row>
    <row r="104" spans="1:172">
      <c r="A104" s="1" t="s">
        <v>818</v>
      </c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>
        <f>versenyek!$BD$11*IFERROR(VLOOKUP(VLOOKUP($A104,versenyek!BC:BE,3,FALSE),szabalyok!$A$16:$B$23,2,FALSE),0)</f>
        <v>0</v>
      </c>
      <c r="S104" s="47">
        <f>versenyek!$BG$11*IFERROR(VLOOKUP(VLOOKUP($A104,versenyek!BF:BH,3,FALSE),szabalyok!$A$16:$B$23,2,FALSE),0)</f>
        <v>0</v>
      </c>
      <c r="T104" s="47">
        <f>versenyek!$BJ$11*IFERROR(VLOOKUP(VLOOKUP($A104,versenyek!BI:BK,3,FALSE),szabalyok!$A$16:$B$23,2,FALSE),0)</f>
        <v>0</v>
      </c>
      <c r="U104" s="47">
        <f>versenyek!$BM$11*IFERROR(VLOOKUP(VLOOKUP($A104,versenyek!BL:BN,3,FALSE),szabalyok!$A$16:$B$23,2,FALSE),0)</f>
        <v>0</v>
      </c>
      <c r="V104" s="47">
        <f>versenyek!$BP$11*IFERROR(VLOOKUP(VLOOKUP($A104,versenyek!BO:BQ,3,FALSE),szabalyok!$A$16:$B$23,2,FALSE),0)</f>
        <v>0</v>
      </c>
      <c r="W104" s="47">
        <f>versenyek!$BS$11*IFERROR(VLOOKUP(VLOOKUP($A104,versenyek!BR:BT,3,FALSE),szabalyok!$A$16:$B$23,2,FALSE),0)</f>
        <v>0</v>
      </c>
      <c r="X104" s="47">
        <f>versenyek!$BV$11*IFERROR(VLOOKUP(VLOOKUP($A104,versenyek!BU:BW,3,FALSE),szabalyok!$A$16:$B$23,2,FALSE),0)</f>
        <v>0</v>
      </c>
      <c r="Y104" s="47">
        <f>versenyek!$BY$11*IFERROR(VLOOKUP(VLOOKUP($A104,versenyek!BX:BZ,3,FALSE),szabalyok!$A$16:$B$23,2,FALSE),0)</f>
        <v>0</v>
      </c>
      <c r="Z104" s="47">
        <f>versenyek!$CB$11*IFERROR(VLOOKUP(VLOOKUP($A104,versenyek!CA:CC,3,FALSE),szabalyok!$A$16:$B$23,2,FALSE),0)</f>
        <v>0</v>
      </c>
      <c r="AA104" s="47">
        <f>versenyek!$CE$11*IFERROR(VLOOKUP(VLOOKUP($A104,versenyek!CD:CF,3,FALSE),szabalyok!$A$16:$B$23,2,FALSE),0)</f>
        <v>0</v>
      </c>
      <c r="AB104" s="47">
        <f>versenyek!$CH$11*IFERROR(VLOOKUP(VLOOKUP($A104,versenyek!CG:CI,3,FALSE),szabalyok!$A$16:$B$23,2,FALSE),0)</f>
        <v>0</v>
      </c>
      <c r="AC104" s="47">
        <f>versenyek!$CK$11*IFERROR(VLOOKUP(VLOOKUP($A104,versenyek!CJ:CL,3,FALSE),szabalyok!$A$16:$B$23,2,FALSE),0)</f>
        <v>0</v>
      </c>
      <c r="AD104" s="47">
        <f>versenyek!$CN$11*IFERROR(VLOOKUP(VLOOKUP($A104,versenyek!CM:CO,3,FALSE),szabalyok!$A$16:$B$23,2,FALSE),0)</f>
        <v>0</v>
      </c>
      <c r="AE104" s="47">
        <f>versenyek!$CQ$11*IFERROR(VLOOKUP(VLOOKUP($A104,versenyek!CP:CR,3,FALSE),szabalyok!$A$16:$B$23,2,FALSE),0)</f>
        <v>0</v>
      </c>
      <c r="AF104" s="47">
        <f>versenyek!$CT$11*IFERROR(VLOOKUP(VLOOKUP($A104,versenyek!CS:CU,3,FALSE),szabalyok!$A$16:$B$23,2,FALSE),0)</f>
        <v>0</v>
      </c>
      <c r="AG104" s="47">
        <f>versenyek!$CW$11*IFERROR(VLOOKUP(VLOOKUP($A104,versenyek!CV:CX,3,FALSE),szabalyok!$A$16:$B$23,2,FALSE),0)</f>
        <v>0</v>
      </c>
      <c r="AH104" s="47">
        <f>versenyek!$CZ$11*IFERROR(VLOOKUP(VLOOKUP($A104,versenyek!CY:DA,3,FALSE),szabalyok!$A$16:$B$23,2,FALSE),0)</f>
        <v>0</v>
      </c>
      <c r="AI104" s="47">
        <f>versenyek!$DC$11*IFERROR(VLOOKUP(VLOOKUP($A104,versenyek!DB:DD,3,FALSE),szabalyok!$A$16:$B$23,2,FALSE),0)</f>
        <v>0</v>
      </c>
      <c r="AJ104" s="47">
        <f>versenyek!$DF$11*IFERROR(VLOOKUP(VLOOKUP($A104,versenyek!DE:DG,3,FALSE),szabalyok!$A$16:$B$23,2,FALSE),0)</f>
        <v>0</v>
      </c>
      <c r="AK104" s="47">
        <f>versenyek!$DI$11*IFERROR(VLOOKUP(VLOOKUP($A104,versenyek!DH:DJ,3,FALSE),szabalyok!$A$16:$B$23,2,FALSE),0)</f>
        <v>0</v>
      </c>
      <c r="AL104" s="47">
        <f>versenyek!$DL$11*IFERROR(VLOOKUP(VLOOKUP($A104,versenyek!DK:DM,3,FALSE),szabalyok!$A$16:$B$23,2,FALSE),0)</f>
        <v>0</v>
      </c>
      <c r="AM104" s="47">
        <f>versenyek!$DR$11*IFERROR(VLOOKUP(VLOOKUP($A104,versenyek!DQ:DS,3,FALSE),szabalyok!$A$16:$B$23,2,FALSE),0)</f>
        <v>0</v>
      </c>
      <c r="AN104" s="47">
        <f>versenyek!$DU$11*IFERROR(VLOOKUP(VLOOKUP($A104,versenyek!DT:DV,3,FALSE),szabalyok!$A$16:$B$23,2,FALSE),0)</f>
        <v>0</v>
      </c>
      <c r="AO104" s="47">
        <f>versenyek!$DO$11*IFERROR(VLOOKUP(VLOOKUP($A104,versenyek!DN:DP,3,FALSE),szabalyok!$A$16:$B$23,2,FALSE),0)</f>
        <v>0</v>
      </c>
      <c r="AP104" s="47">
        <f>versenyek!$DX$11*IFERROR(VLOOKUP(VLOOKUP($A104,versenyek!DW:DY,3,FALSE),szabalyok!$A$16:$B$23,2,FALSE),0)</f>
        <v>0</v>
      </c>
      <c r="AQ104" s="47" t="e">
        <f>versenyek!$EA$11*IFERROR(VLOOKUP(VLOOKUP($A104,versenyek!DZ:EB,3,FALSE),szabalyok!$A$16:$B$23,2,FALSE),0)</f>
        <v>#DIV/0!</v>
      </c>
      <c r="AR104" s="47" t="e">
        <f>versenyek!$ED$11*IFERROR(VLOOKUP(VLOOKUP($A104,versenyek!EC:EE,3,FALSE),szabalyok!$A$16:$B$23,2,FALSE),0)</f>
        <v>#DIV/0!</v>
      </c>
      <c r="AS104" s="47">
        <f>versenyek!$EG$11*IFERROR(VLOOKUP(VLOOKUP($A104,versenyek!EF:EH,3,FALSE),szabalyok!$A$16:$B$23,2,FALSE),0)</f>
        <v>0</v>
      </c>
      <c r="AT104" s="47">
        <f>versenyek!$EJ$11*IFERROR(VLOOKUP(VLOOKUP($A104,versenyek!EI:EK,3,FALSE),szabalyok!$A$16:$B$23,2,FALSE),0)</f>
        <v>0</v>
      </c>
      <c r="AU104" s="47">
        <f>versenyek!$EM$11*IFERROR(VLOOKUP(VLOOKUP($A104,versenyek!EL:EN,3,FALSE),szabalyok!$A$16:$B$23,2,FALSE),0)</f>
        <v>0</v>
      </c>
      <c r="AV104" s="47">
        <f>versenyek!$EP$11*IFERROR(VLOOKUP(VLOOKUP($A104,versenyek!EO:EQ,3,FALSE),szabalyok!$A$16:$B$23,2,FALSE),0)</f>
        <v>0</v>
      </c>
      <c r="AW104" s="47">
        <f>versenyek!$EY$11*IFERROR(VLOOKUP(VLOOKUP($A104,versenyek!EX:EZ,3,FALSE),szabalyok!$A$16:$B$23,2,FALSE),0)</f>
        <v>31.235464771155819</v>
      </c>
      <c r="AX104" s="47">
        <f>versenyek!$FB$11*IFERROR(VLOOKUP(VLOOKUP($A104,versenyek!FA:FC,3,FALSE),szabalyok!$A$16:$B$23,2,FALSE),0)</f>
        <v>0</v>
      </c>
      <c r="AY104" s="47">
        <f>versenyek!$FE$11*IFERROR(VLOOKUP(VLOOKUP($A104,versenyek!FD:FF,3,FALSE),szabalyok!$A$16:$B$23,2,FALSE),0)</f>
        <v>0</v>
      </c>
      <c r="AZ104" s="47">
        <f>versenyek!$FH$11*IFERROR(VLOOKUP(VLOOKUP($A104,versenyek!FG:FI,3,FALSE),szabalyok!$A$16:$B$23,2,FALSE),0)</f>
        <v>0</v>
      </c>
      <c r="BA104" s="47">
        <f>versenyek!$FK$11*IFERROR(VLOOKUP(VLOOKUP($A104,versenyek!FJ:FL,3,FALSE),szabalyok!$A$16:$B$23,2,FALSE),0)</f>
        <v>0</v>
      </c>
      <c r="BB104" s="47">
        <f>versenyek!$FN$11*IFERROR(VLOOKUP(VLOOKUP($A104,versenyek!FM:FO,3,FALSE),szabalyok!$A$16:$B$23,2,FALSE),0)</f>
        <v>0</v>
      </c>
      <c r="BC104" s="47">
        <f>versenyek!$FQ$11*IFERROR(VLOOKUP(VLOOKUP($A104,versenyek!FP:FR,3,FALSE),szabalyok!$A$16:$B$23,2,FALSE),0)</f>
        <v>0</v>
      </c>
      <c r="BD104" s="47">
        <f>versenyek!$FT$11*IFERROR(VLOOKUP(VLOOKUP($A104,versenyek!FS:FU,3,FALSE),szabalyok!$A$16:$B$23,2,FALSE),0)</f>
        <v>0</v>
      </c>
      <c r="BE104" s="47">
        <f>versenyek!$FW$11*IFERROR(VLOOKUP(VLOOKUP($A104,versenyek!FV:FX,3,FALSE),szabalyok!$A$16:$B$23,2,FALSE),0)</f>
        <v>0</v>
      </c>
      <c r="BF104" s="47">
        <f>versenyek!$FZ$11*IFERROR(VLOOKUP(VLOOKUP($A104,versenyek!FY:GA,3,FALSE),szabalyok!$A$16:$B$23,2,FALSE),0)</f>
        <v>0</v>
      </c>
      <c r="BG104" s="47">
        <f>versenyek!$GC$11*IFERROR(VLOOKUP(VLOOKUP($A104,versenyek!GB:GD,3,FALSE),szabalyok!$A$16:$B$23,2,FALSE),0)</f>
        <v>0</v>
      </c>
      <c r="BH104" s="47">
        <f>versenyek!$GF$11*IFERROR(VLOOKUP(VLOOKUP($A104,versenyek!GE:GG,3,FALSE),szabalyok!$A$16:$B$23,2,FALSE),0)</f>
        <v>0</v>
      </c>
      <c r="BI104" s="47">
        <f>versenyek!$GI$11*IFERROR(VLOOKUP(VLOOKUP($A104,versenyek!GH:GJ,3,FALSE),szabalyok!$A$16:$B$23,2,FALSE),0)</f>
        <v>0</v>
      </c>
      <c r="BJ104" s="47">
        <f>versenyek!$GL$11*IFERROR(VLOOKUP(VLOOKUP($A104,versenyek!GK:GM,3,FALSE),szabalyok!$A$16:$B$23,2,FALSE),0)</f>
        <v>0</v>
      </c>
      <c r="BK104" s="47">
        <f>versenyek!$GO$11*IFERROR(VLOOKUP(VLOOKUP($A104,versenyek!GN:GP,3,FALSE),szabalyok!$A$16:$B$23,2,FALSE),0)</f>
        <v>0</v>
      </c>
      <c r="BL104" s="47">
        <f>versenyek!$GR$11*IFERROR(VLOOKUP(VLOOKUP($A104,versenyek!GQ:GS,3,FALSE),szabalyok!$A$16:$B$23,2,FALSE),0)</f>
        <v>0</v>
      </c>
      <c r="BM104" s="47">
        <f>versenyek!$GX$11*IFERROR(VLOOKUP(VLOOKUP($A104,versenyek!GW:GY,3,FALSE),szabalyok!$A$16:$B$23,2,FALSE),0)</f>
        <v>0</v>
      </c>
      <c r="BN104" s="47">
        <f>versenyek!$GX$11*IFERROR(VLOOKUP(VLOOKUP($A104,versenyek!GX:GZ,3,FALSE),szabalyok!$A$16:$B$23,2,FALSE),0)</f>
        <v>0</v>
      </c>
      <c r="BO104" s="47">
        <f>versenyek!$HD$11*IFERROR(VLOOKUP(VLOOKUP($A104,versenyek!HC:HE,3,FALSE),szabalyok!$A$16:$B$23,2,FALSE),0)</f>
        <v>0</v>
      </c>
      <c r="BP104" s="47">
        <f>versenyek!$HG$11*IFERROR(VLOOKUP(VLOOKUP($A104,versenyek!HF:HH,3,FALSE),szabalyok!$A$16:$B$23,2,FALSE),0)</f>
        <v>0</v>
      </c>
      <c r="BQ104" s="47">
        <f>versenyek!$HJ$11*IFERROR(VLOOKUP(VLOOKUP($A104,versenyek!HI:HK,3,FALSE),szabalyok!$A$16:$B$23,2,FALSE),0)</f>
        <v>0</v>
      </c>
      <c r="BR104" s="47">
        <f>versenyek!$HM$11*IFERROR(VLOOKUP(VLOOKUP($A104,versenyek!HL:HN,3,FALSE),szabalyok!$A$16:$B$23,2,FALSE),0)</f>
        <v>0</v>
      </c>
      <c r="BS104" s="47">
        <f>versenyek!$HP$11*IFERROR(VLOOKUP(VLOOKUP($A104,versenyek!HO:HQ,3,FALSE),szabalyok!$A$16:$B$23,2,FALSE),0)</f>
        <v>0</v>
      </c>
      <c r="BT104" s="47">
        <f>versenyek!$HS$11*IFERROR(VLOOKUP(VLOOKUP($A104,versenyek!HR:HT,3,FALSE),szabalyok!$A$16:$B$23,2,FALSE),0)</f>
        <v>0</v>
      </c>
      <c r="BU104" s="47">
        <f>versenyek!$HV$11*IFERROR(VLOOKUP(VLOOKUP($A104,versenyek!HU:HW,3,FALSE),szabalyok!$A$16:$B$23,2,FALSE),0)</f>
        <v>0</v>
      </c>
      <c r="BV104" s="47">
        <f>versenyek!$HY$11*IFERROR(VLOOKUP(VLOOKUP($A104,versenyek!HX:HZ,3,FALSE),szabalyok!$A$16:$B$23,2,FALSE),0)</f>
        <v>0</v>
      </c>
      <c r="BW104" s="47">
        <f>versenyek!$IB$11*IFERROR(VLOOKUP(VLOOKUP($A104,versenyek!IA:IC,3,FALSE),szabalyok!$A$16:$B$23,2,FALSE),0)</f>
        <v>0</v>
      </c>
      <c r="BX104" s="47">
        <f>versenyek!$IE$11*IFERROR(VLOOKUP(VLOOKUP($A104,versenyek!ID:IF,3,FALSE),szabalyok!$A$16:$B$23,2,FALSE),0)</f>
        <v>0</v>
      </c>
      <c r="BY104" s="47">
        <f>versenyek!$IH$11*IFERROR(VLOOKUP(VLOOKUP($A104,versenyek!IG:II,3,FALSE),szabalyok!$A$16:$B$23,2,FALSE),0)</f>
        <v>0</v>
      </c>
      <c r="BZ104" s="47">
        <f>versenyek!$IK$11*IFERROR(VLOOKUP(VLOOKUP($A104,versenyek!IJ:IL,3,FALSE),szabalyok!$A$16:$B$23,2,FALSE),0)</f>
        <v>0</v>
      </c>
      <c r="CA104" s="47">
        <f>versenyek!$IN$11*IFERROR(VLOOKUP(VLOOKUP($A104,versenyek!IM:IO,3,FALSE),szabalyok!$A$16:$B$23,2,FALSE),0)</f>
        <v>0</v>
      </c>
      <c r="CB104" s="47">
        <f>versenyek!$IW$11*IFERROR(VLOOKUP(VLOOKUP($A104,versenyek!IV:IX,3,FALSE),szabalyok!$A$16:$B$23,2,FALSE),0)</f>
        <v>0</v>
      </c>
      <c r="CC104" s="47">
        <f>versenyek!$IZ$11*IFERROR(VLOOKUP(VLOOKUP($A104,versenyek!IY:JA,3,FALSE),szabalyok!$A$16:$B$23,2,FALSE),0)</f>
        <v>0</v>
      </c>
      <c r="CD104" s="47">
        <f>versenyek!$JC$11*IFERROR(VLOOKUP(VLOOKUP($A104,versenyek!JB:JD,3,FALSE),szabalyok!$A$16:$B$23,2,FALSE),0)</f>
        <v>0</v>
      </c>
      <c r="CE104" s="47">
        <f>versenyek!$JF$11*IFERROR(VLOOKUP(VLOOKUP($A104,versenyek!JE:JG,3,FALSE),szabalyok!$A$16:$B$23,2,FALSE),0)</f>
        <v>0</v>
      </c>
      <c r="CF104" s="47">
        <f>versenyek!$JI$11*IFERROR(VLOOKUP(VLOOKUP($A104,versenyek!JH:JJ,3,FALSE),szabalyok!$A$16:$B$23,2,FALSE),0)</f>
        <v>0</v>
      </c>
      <c r="CG104" s="47">
        <f>versenyek!$JL$11*IFERROR(VLOOKUP(VLOOKUP($A104,versenyek!JK:JM,3,FALSE),szabalyok!$A$16:$B$23,2,FALSE),0)</f>
        <v>0</v>
      </c>
      <c r="CH104" s="47">
        <f>versenyek!$JO$11*IFERROR(VLOOKUP(VLOOKUP($A104,versenyek!JN:JP,3,FALSE),szabalyok!$A$16:$B$23,2,FALSE),0)</f>
        <v>0</v>
      </c>
      <c r="CI104" s="47">
        <f>versenyek!$JR$11*IFERROR(VLOOKUP(VLOOKUP($A104,versenyek!JQ:JS,3,FALSE),szabalyok!$A$16:$B$23,2,FALSE),0)</f>
        <v>0</v>
      </c>
      <c r="CJ104" s="47">
        <f>versenyek!$JU$11*IFERROR(VLOOKUP(VLOOKUP($A104,versenyek!JT:JV,3,FALSE),szabalyok!$A$16:$B$23,2,FALSE),0)</f>
        <v>0</v>
      </c>
      <c r="CK104" s="47">
        <f>versenyek!$JR$11*IFERROR(VLOOKUP(VLOOKUP($A104,versenyek!JW:JY,3,FALSE),szabalyok!$A$16:$B$23,2,FALSE),0)</f>
        <v>0</v>
      </c>
      <c r="CL104" s="47">
        <f>versenyek!$KA$11*IFERROR(VLOOKUP(VLOOKUP($A104,versenyek!JZ:KB,3,FALSE),szabalyok!$A$16:$B$23,2,FALSE),0)</f>
        <v>0</v>
      </c>
      <c r="CM104" s="47">
        <f>versenyek!$KD$11*IFERROR(VLOOKUP(VLOOKUP($A104,versenyek!KC:KE,3,FALSE),szabalyok!$A$16:$B$23,2,FALSE),0)</f>
        <v>0</v>
      </c>
      <c r="CN104" s="47">
        <f>versenyek!$KG$11*IFERROR(VLOOKUP(VLOOKUP($A104,versenyek!KF:KH,3,FALSE),szabalyok!$A$16:$B$23,2,FALSE),0)</f>
        <v>0</v>
      </c>
      <c r="CO104" s="47">
        <f>versenyek!$KJ$11*IFERROR(VLOOKUP(VLOOKUP($A104,versenyek!KI:KK,3,FALSE),szabalyok!$A$16:$B$23,2,FALSE),0)</f>
        <v>0</v>
      </c>
      <c r="CP104" s="47">
        <f>versenyek!$KM$11*IFERROR(VLOOKUP(VLOOKUP($A104,versenyek!KL:KN,3,FALSE),szabalyok!$A$16:$B$23,2,FALSE),0)</f>
        <v>0</v>
      </c>
      <c r="CQ104" s="47">
        <f>versenyek!$KP$11*IFERROR(VLOOKUP(VLOOKUP($A104,versenyek!KO:KQ,3,FALSE),szabalyok!$A$16:$B$23,2,FALSE),0)</f>
        <v>0</v>
      </c>
      <c r="CR104" s="47">
        <f>versenyek!$KS$11*IFERROR(VLOOKUP(VLOOKUP($A104,versenyek!KR:KT,3,FALSE),szabalyok!$A$16:$B$23,2,FALSE),0)</f>
        <v>0</v>
      </c>
      <c r="CS104" s="47">
        <f>versenyek!$KV$11*IFERROR(VLOOKUP(VLOOKUP($A104,versenyek!KU:KW,3,FALSE),szabalyok!$A$16:$B$23,2,FALSE),0)</f>
        <v>0</v>
      </c>
      <c r="CT104" s="47">
        <f>versenyek!$KY$11*IFERROR(VLOOKUP(VLOOKUP($A104,versenyek!KX:KZ,3,FALSE),szabalyok!$A$16:$B$23,2,FALSE),0)</f>
        <v>0</v>
      </c>
      <c r="CU104" s="47">
        <f>versenyek!$LB$11*IFERROR(VLOOKUP(VLOOKUP($A104,versenyek!LA:LC,3,FALSE),szabalyok!$A$16:$B$23,2,FALSE),0)</f>
        <v>0</v>
      </c>
      <c r="CV104" s="47">
        <f>versenyek!$LE$11*IFERROR(VLOOKUP(VLOOKUP($A104,versenyek!LD:LF,3,FALSE),szabalyok!$A$16:$B$23,2,FALSE),0)</f>
        <v>0</v>
      </c>
      <c r="CW104" s="47">
        <f>versenyek!$LH$11*IFERROR(VLOOKUP(VLOOKUP($A104,versenyek!LG:LI,3,FALSE),szabalyok!$A$16:$B$23,2,FALSE),0)</f>
        <v>0</v>
      </c>
      <c r="CX104" s="47">
        <f>versenyek!$LK$11*IFERROR(VLOOKUP(VLOOKUP($A104,versenyek!LJ:LL,3,FALSE),szabalyok!$A$16:$B$23,2,FALSE),0)</f>
        <v>0</v>
      </c>
      <c r="CY104" s="47">
        <f>versenyek!$LN$11*IFERROR(VLOOKUP(VLOOKUP($A104,versenyek!LM:LO,3,FALSE),szabalyok!$A$16:$B$23,2,FALSE),0)</f>
        <v>0</v>
      </c>
      <c r="CZ104" s="47">
        <f>versenyek!$LQ$11*IFERROR(VLOOKUP(VLOOKUP($A104,versenyek!LP:LR,3,FALSE),szabalyok!$A$16:$B$23,2,FALSE),0)</f>
        <v>0</v>
      </c>
      <c r="DA104" s="47">
        <f>versenyek!$LT$11*IFERROR(VLOOKUP(VLOOKUP($A104,versenyek!LS:LU,3,FALSE),szabalyok!$A$16:$B$23,2,FALSE),0)</f>
        <v>0</v>
      </c>
      <c r="DB104" s="47">
        <f>versenyek!$LW$11*IFERROR(VLOOKUP(VLOOKUP($A104,versenyek!LV:LX,3,FALSE),szabalyok!$A$16:$B$23,2,FALSE),0)</f>
        <v>0</v>
      </c>
      <c r="DC104" s="47">
        <f>versenyek!$LZ$11*IFERROR(VLOOKUP(VLOOKUP($A104,versenyek!LY:MA,3,FALSE),szabalyok!$A$16:$B$23,2,FALSE),0)</f>
        <v>0</v>
      </c>
      <c r="DD104" s="47">
        <f>versenyek!$MC$11*IFERROR(VLOOKUP(VLOOKUP($A104,versenyek!MB:MD,3,FALSE),szabalyok!$A$16:$B$23,2,FALSE),0)</f>
        <v>0</v>
      </c>
      <c r="DE104" s="47">
        <f>versenyek!$ML$11*IFERROR(VLOOKUP(VLOOKUP($A104,versenyek!MK:MM,3,FALSE),szabalyok!$A$16:$B$23,2,FALSE),0)</f>
        <v>0</v>
      </c>
      <c r="DF104" s="47">
        <f>versenyek!$MO$11*IFERROR(VLOOKUP(VLOOKUP($A104,versenyek!MN:MP,3,FALSE),szabalyok!$A$16:$B$23,2,FALSE),0)</f>
        <v>0</v>
      </c>
      <c r="DG104" s="47">
        <f>versenyek!$MR$11*IFERROR(VLOOKUP(VLOOKUP($A104,versenyek!MQ:MS,3,FALSE),szabalyok!$A$16:$B$23,2,FALSE),0)</f>
        <v>0</v>
      </c>
      <c r="DH104" s="47">
        <f>versenyek!$MU$11*IFERROR(VLOOKUP(VLOOKUP($A104,versenyek!MT:MV,3,FALSE),szabalyok!$A$16:$B$23,2,FALSE),0)</f>
        <v>0</v>
      </c>
      <c r="DI104" s="47">
        <f>versenyek!$MX$11*IFERROR(VLOOKUP(VLOOKUP($A104,versenyek!MW:MY,3,FALSE),szabalyok!$A$16:$B$23,2,FALSE),0)</f>
        <v>0</v>
      </c>
      <c r="DJ104" s="47">
        <f>versenyek!$NA$11*IFERROR(VLOOKUP(VLOOKUP($A104,versenyek!MZ:NB,3,FALSE),szabalyok!$A$16:$B$23,2,FALSE),0)</f>
        <v>0</v>
      </c>
      <c r="DK104" s="47">
        <f>versenyek!$ND$11*IFERROR(VLOOKUP(VLOOKUP($A104,versenyek!NC:NE,3,FALSE),szabalyok!$A$16:$B$23,2,FALSE),0)</f>
        <v>0</v>
      </c>
      <c r="DL104" s="47">
        <f>versenyek!$NG$11*IFERROR(VLOOKUP(VLOOKUP($A104,versenyek!NF:NH,3,FALSE),szabalyok!$A$16:$B$23,2,FALSE),0)</f>
        <v>0</v>
      </c>
      <c r="DM104" s="47">
        <f>versenyek!$NJ$11*IFERROR(VLOOKUP(VLOOKUP($A104,versenyek!NI:NK,3,FALSE),szabalyok!$A$16:$B$23,2,FALSE),0)</f>
        <v>0</v>
      </c>
      <c r="DN104" s="47">
        <f>versenyek!$NM$11*IFERROR(VLOOKUP(VLOOKUP($A104,versenyek!NL:NN,3,FALSE),szabalyok!$A$16:$B$23,2,FALSE),0)</f>
        <v>0</v>
      </c>
      <c r="DO104" s="47">
        <f>versenyek!$NP$11*IFERROR(VLOOKUP(VLOOKUP($A104,versenyek!NO:NQ,3,FALSE),szabalyok!$A$16:$B$23,2,FALSE),0)</f>
        <v>0</v>
      </c>
      <c r="DP104" s="47">
        <f>versenyek!$NS$11*IFERROR(VLOOKUP(VLOOKUP($A104,versenyek!NR:NT,3,FALSE),szabalyok!$A$16:$B$23,2,FALSE),0)</f>
        <v>0</v>
      </c>
      <c r="DQ104" s="47">
        <f>versenyek!$NV$11*IFERROR(VLOOKUP(VLOOKUP($A104,versenyek!NU:NW,3,FALSE),szabalyok!$A$16:$B$23,2,FALSE),0)</f>
        <v>0</v>
      </c>
      <c r="DR104" s="47">
        <f>versenyek!$NY$11*IFERROR(VLOOKUP(VLOOKUP($A104,versenyek!NX:NZ,3,FALSE),szabalyok!$A$16:$B$23,2,FALSE),0)</f>
        <v>0</v>
      </c>
      <c r="DS104" s="47">
        <f>versenyek!$OB$11*IFERROR(VLOOKUP(VLOOKUP($A104,versenyek!OA:OC,3,FALSE),szabalyok!$A$16:$B$23,2,FALSE),0)</f>
        <v>0</v>
      </c>
      <c r="DT104" s="47">
        <f>versenyek!$OE$11*IFERROR(VLOOKUP(VLOOKUP($A104,versenyek!OD:OF,3,FALSE),szabalyok!$A$16:$B$23,2,FALSE),0)</f>
        <v>0</v>
      </c>
      <c r="DU104" s="47">
        <f>versenyek!$OH$11*IFERROR(VLOOKUP(VLOOKUP($A104,versenyek!OG:OI,3,FALSE),szabalyok!$A$16:$B$23,2,FALSE),0)</f>
        <v>0</v>
      </c>
      <c r="DV104" s="47">
        <f>versenyek!$OK$11*IFERROR(VLOOKUP(VLOOKUP($A104,versenyek!OJ:OL,3,FALSE),szabalyok!$A$16:$B$23,2,FALSE),0)</f>
        <v>0</v>
      </c>
      <c r="DW104" s="47">
        <f>versenyek!$ON$11*IFERROR(VLOOKUP(VLOOKUP($A104,versenyek!OM:OO,3,FALSE),szabalyok!$A$16:$B$23,2,FALSE),0)</f>
        <v>0</v>
      </c>
      <c r="DX104" s="47">
        <f>versenyek!$OQ$11*IFERROR(VLOOKUP(VLOOKUP($A104,versenyek!OP:OR,3,FALSE),szabalyok!$A$16:$B$23,2,FALSE),0)</f>
        <v>0</v>
      </c>
      <c r="DY104" s="47">
        <f>versenyek!$OT$11*IFERROR(VLOOKUP(VLOOKUP($A104,versenyek!OS:OU,3,FALSE),szabalyok!$A$16:$B$23,2,FALSE),0)</f>
        <v>0</v>
      </c>
      <c r="DZ104" s="47">
        <f>versenyek!$OW$11*IFERROR(VLOOKUP(VLOOKUP($A104,versenyek!OV:OX,3,FALSE),szabalyok!$A$16:$B$23,2,FALSE),0)</f>
        <v>0</v>
      </c>
      <c r="EA104" s="47">
        <f>versenyek!$OZ$11*IFERROR(VLOOKUP(VLOOKUP($A104,versenyek!OY:PA,3,FALSE),szabalyok!$A$16:$B$23,2,FALSE),0)</f>
        <v>0</v>
      </c>
      <c r="EB104" s="47">
        <f>versenyek!$PC$11*IFERROR(VLOOKUP(VLOOKUP($A104,versenyek!PB:PD,3,FALSE),szabalyok!$A$16:$B$23,2,FALSE),0)</f>
        <v>0</v>
      </c>
      <c r="EC104" s="47">
        <f>versenyek!$PF$11*IFERROR(VLOOKUP(VLOOKUP($A104,versenyek!PE:PG,3,FALSE),szabalyok!$A$16:$B$23,2,FALSE),0)</f>
        <v>0</v>
      </c>
      <c r="ED104" s="47">
        <f>versenyek!$PI$11*IFERROR(VLOOKUP(VLOOKUP($A104,versenyek!PH:PJ,3,FALSE),szabalyok!$A$16:$B$23,2,FALSE),0)</f>
        <v>0</v>
      </c>
      <c r="EE104" s="47">
        <f>versenyek!$PL$11*IFERROR(VLOOKUP(VLOOKUP($A104,versenyek!PK:PM,3,FALSE),szabalyok!$A$16:$B$23,2,FALSE),0)</f>
        <v>0</v>
      </c>
      <c r="EF104" s="47">
        <f>versenyek!$PO$11*IFERROR(VLOOKUP(VLOOKUP($A104,versenyek!PN:PP,3,FALSE),szabalyok!$A$16:$B$23,2,FALSE),0)</f>
        <v>0</v>
      </c>
      <c r="EG104" s="47">
        <f>versenyek!$PR$11*IFERROR(VLOOKUP(VLOOKUP($A104,versenyek!PQ:PS,3,FALSE),szabalyok!$A$16:$B$23,2,FALSE),0)</f>
        <v>0</v>
      </c>
      <c r="EH104" s="47">
        <f>versenyek!$PU$11*IFERROR(VLOOKUP(VLOOKUP($A104,versenyek!PT:PV,3,FALSE),szabalyok!$A$16:$B$23,2,FALSE),0)</f>
        <v>0</v>
      </c>
      <c r="EI104" s="47">
        <f>versenyek!$PX$11*IFERROR(VLOOKUP(VLOOKUP($A104,versenyek!PW:PY,3,FALSE),szabalyok!$A$16:$B$23,2,FALSE),0)</f>
        <v>0</v>
      </c>
      <c r="EJ104" s="47">
        <f>versenyek!$QA$11*IFERROR(VLOOKUP(VLOOKUP($A104,versenyek!PZ:QB,3,FALSE),szabalyok!$A$16:$B$23,2,FALSE),0)</f>
        <v>0</v>
      </c>
      <c r="EK104" s="47">
        <f>versenyek!$QD$11*IFERROR(VLOOKUP(VLOOKUP($A104,versenyek!QC:QE,3,FALSE),szabalyok!$A$16:$B$23,2,FALSE),0)</f>
        <v>0</v>
      </c>
      <c r="EL104" s="47">
        <f>versenyek!$QG$11*IFERROR(VLOOKUP(VLOOKUP($A104,versenyek!QF:QH,3,FALSE),szabalyok!$A$16:$B$23,2,FALSE),0)</f>
        <v>0</v>
      </c>
      <c r="EM104" s="47">
        <f>versenyek!$QJ$11*IFERROR(VLOOKUP(VLOOKUP($A104,versenyek!QI:QK,3,FALSE),szabalyok!$A$16:$B$23,2,FALSE),0)</f>
        <v>0</v>
      </c>
      <c r="EN104" s="47">
        <f>versenyek!$QM$11*IFERROR(VLOOKUP(VLOOKUP($A104,versenyek!QL:QN,3,FALSE),szabalyok!$A$16:$B$23,2,FALSE),0)</f>
        <v>0</v>
      </c>
      <c r="EO104" s="47">
        <f>versenyek!$QP$11*IFERROR(VLOOKUP(VLOOKUP($A104,versenyek!QO:QQ,3,FALSE),szabalyok!$A$16:$B$23,2,FALSE),0)</f>
        <v>0</v>
      </c>
      <c r="EP104" s="47">
        <f>versenyek!$QS$11*IFERROR(VLOOKUP(VLOOKUP($A104,versenyek!QR:QT,3,FALSE),szabalyok!$A$16:$B$23,2,FALSE),0)</f>
        <v>0</v>
      </c>
      <c r="EQ104" s="47">
        <f>versenyek!$QV$11*IFERROR(VLOOKUP(VLOOKUP($A104,versenyek!QU:QW,3,FALSE),szabalyok!$A$16:$B$23,2,FALSE),0)</f>
        <v>0</v>
      </c>
      <c r="ER104" s="47">
        <f>versenyek!$RE$11*IFERROR(VLOOKUP(VLOOKUP($A104,versenyek!RD:RF,3,FALSE),szabalyok!$A$16:$B$23,2,FALSE),0)</f>
        <v>0</v>
      </c>
      <c r="ES104" s="47">
        <f>versenyek!$RH$11*IFERROR(VLOOKUP(VLOOKUP($A104,versenyek!RG:RI,3,FALSE),szabalyok!$A$16:$B$23,2,FALSE),0)</f>
        <v>0</v>
      </c>
      <c r="ET104" s="47">
        <f>versenyek!$RK$11*IFERROR(VLOOKUP(VLOOKUP($A104,versenyek!RJ:RL,3,FALSE),szabalyok!$A$16:$B$23,2,FALSE),0)</f>
        <v>0</v>
      </c>
      <c r="EU104" s="47">
        <f>versenyek!$RN$11*IFERROR(VLOOKUP(VLOOKUP($A104,versenyek!RM:RO,3,FALSE),szabalyok!$A$16:$B$23,2,FALSE),0)</f>
        <v>0</v>
      </c>
      <c r="EV104" s="47">
        <f>versenyek!$RQ$11*IFERROR(VLOOKUP(VLOOKUP($A104,versenyek!RP:RR,3,FALSE),szabalyok!$A$16:$B$23,2,FALSE),0)</f>
        <v>0</v>
      </c>
      <c r="EW104" s="47">
        <f>versenyek!$RT$11*IFERROR(VLOOKUP(VLOOKUP($A104,versenyek!RS:RU,3,FALSE),szabalyok!$A$16:$B$23,2,FALSE),0)</f>
        <v>0</v>
      </c>
      <c r="EX104" s="47">
        <f>versenyek!$RW$11*IFERROR(VLOOKUP(VLOOKUP($A104,versenyek!RV:RX,3,FALSE),szabalyok!$A$16:$B$23,2,FALSE),0)</f>
        <v>0</v>
      </c>
      <c r="EY104" s="47">
        <f>versenyek!$RZ$11*IFERROR(VLOOKUP(VLOOKUP($A104,versenyek!RY:SA,3,FALSE),szabalyok!$A$16:$B$23,2,FALSE),0)</f>
        <v>0</v>
      </c>
      <c r="EZ104" s="47">
        <f>versenyek!$SC$11*IFERROR(VLOOKUP(VLOOKUP($A104,versenyek!SB:SD,3,FALSE),szabalyok!$A$16:$B$23,2,FALSE),0)</f>
        <v>0</v>
      </c>
      <c r="FA104" s="47">
        <f>versenyek!$SF$11*IFERROR(VLOOKUP(VLOOKUP($A104,versenyek!SE:SG,3,FALSE),szabalyok!$A$16:$B$23,2,FALSE),0)</f>
        <v>0</v>
      </c>
      <c r="FB104" s="47">
        <f>versenyek!$SI$11*IFERROR(VLOOKUP(VLOOKUP($A104,versenyek!SH:SJ,3,FALSE),szabalyok!$A$16:$B$23,2,FALSE),0)</f>
        <v>0</v>
      </c>
      <c r="FC104" s="47">
        <f>versenyek!$SL$11*IFERROR(VLOOKUP(VLOOKUP($A104,versenyek!SK:SM,3,FALSE),szabalyok!$A$16:$B$23,2,FALSE),0)</f>
        <v>0</v>
      </c>
      <c r="FD104" s="47">
        <f>versenyek!$SO$11*IFERROR(VLOOKUP(VLOOKUP($A104,versenyek!SN:SP,3,FALSE),szabalyok!$A$16:$B$23,2,FALSE),0)</f>
        <v>0</v>
      </c>
      <c r="FE104" s="47">
        <f>versenyek!$SR$11*IFERROR(VLOOKUP(VLOOKUP($A104,versenyek!SQ:SS,3,FALSE),szabalyok!$A$16:$B$23,2,FALSE),0)</f>
        <v>0</v>
      </c>
      <c r="FF104" s="47">
        <f>versenyek!$SU$11*IFERROR(VLOOKUP(VLOOKUP($A104,versenyek!ST:SV,3,FALSE),szabalyok!$A$16:$B$23,2,FALSE),0)</f>
        <v>0</v>
      </c>
      <c r="FG104" s="47">
        <f>versenyek!$SX$11*IFERROR(VLOOKUP(VLOOKUP($A104,versenyek!SW:SY,3,FALSE),szabalyok!$A$16:$B$23,2,FALSE),0)</f>
        <v>0</v>
      </c>
      <c r="FH104" s="47">
        <f>versenyek!$TA$11*IFERROR(VLOOKUP(VLOOKUP($A104,versenyek!SZ:TB,3,FALSE),szabalyok!$A$16:$B$23,2,FALSE),0)</f>
        <v>0</v>
      </c>
      <c r="FI104" s="47">
        <f>versenyek!$TD$11*IFERROR(VLOOKUP(VLOOKUP($A104,versenyek!TC:TE,3,FALSE),szabalyok!$A$16:$B$23,2,FALSE),0)</f>
        <v>0</v>
      </c>
      <c r="FJ104" s="47">
        <f>versenyek!$TG$11*IFERROR(VLOOKUP(VLOOKUP($A104,versenyek!TF:TH,3,FALSE),szabalyok!$A$16:$B$23,2,FALSE),0)</f>
        <v>0</v>
      </c>
      <c r="FK104" s="47">
        <f>versenyek!$TJ$11*IFERROR(VLOOKUP(VLOOKUP($A104,versenyek!TI:TK,3,FALSE),szabalyok!$A$16:$B$23,2,FALSE),0)</f>
        <v>0</v>
      </c>
      <c r="FL104" s="47">
        <f>versenyek!$TM$11*IFERROR(VLOOKUP(VLOOKUP($A104,versenyek!TL:TN,3,FALSE),szabalyok!$A$16:$B$23,2,FALSE),0)</f>
        <v>0</v>
      </c>
      <c r="FM104" s="47">
        <f>versenyek!$TP$11*IFERROR(VLOOKUP(VLOOKUP($A104,versenyek!TO:TQ,3,FALSE),szabalyok!$A$16:$B$23,2,FALSE),0)</f>
        <v>0</v>
      </c>
      <c r="FN104" s="47">
        <f>versenyek!$TS$11*IFERROR(VLOOKUP(VLOOKUP($A104,versenyek!TR:TT,3,FALSE),szabalyok!$A$16:$B$23,2,FALSE),0)</f>
        <v>0</v>
      </c>
      <c r="FO104" s="47"/>
      <c r="FP104" s="235">
        <f t="shared" si="3"/>
        <v>0</v>
      </c>
    </row>
    <row r="105" spans="1:172">
      <c r="A105" s="210" t="s">
        <v>65</v>
      </c>
      <c r="B105" s="47">
        <v>0</v>
      </c>
      <c r="C105" s="47">
        <v>0</v>
      </c>
      <c r="D105" s="47">
        <v>0</v>
      </c>
      <c r="E105" s="47">
        <v>0</v>
      </c>
      <c r="F105" s="47">
        <v>0</v>
      </c>
      <c r="G105" s="47">
        <v>0</v>
      </c>
      <c r="H105" s="47">
        <v>14.397293131998813</v>
      </c>
      <c r="I105" s="47">
        <v>24.550161998452371</v>
      </c>
      <c r="J105" s="47">
        <v>0</v>
      </c>
      <c r="K105" s="47">
        <v>0</v>
      </c>
      <c r="L105" s="47">
        <v>0</v>
      </c>
      <c r="M105" s="47">
        <v>0</v>
      </c>
      <c r="N105" s="47">
        <v>0</v>
      </c>
      <c r="O105" s="47">
        <v>0</v>
      </c>
      <c r="P105" s="47">
        <v>0</v>
      </c>
      <c r="Q105" s="47">
        <v>7.455054717500353</v>
      </c>
      <c r="R105" s="47">
        <f>versenyek!$BD$11*IFERROR(VLOOKUP(VLOOKUP($A105,versenyek!BC:BE,3,FALSE),szabalyok!$A$16:$B$23,2,FALSE),0)</f>
        <v>0</v>
      </c>
      <c r="S105" s="47">
        <f>versenyek!$BG$11*IFERROR(VLOOKUP(VLOOKUP($A105,versenyek!BF:BH,3,FALSE),szabalyok!$A$16:$B$23,2,FALSE),0)</f>
        <v>0</v>
      </c>
      <c r="T105" s="47">
        <f>versenyek!$BJ$11*IFERROR(VLOOKUP(VLOOKUP($A105,versenyek!BI:BK,3,FALSE),szabalyok!$A$16:$B$23,2,FALSE),0)</f>
        <v>0</v>
      </c>
      <c r="U105" s="47">
        <f>versenyek!$BM$11*IFERROR(VLOOKUP(VLOOKUP($A105,versenyek!BL:BN,3,FALSE),szabalyok!$A$16:$B$23,2,FALSE),0)</f>
        <v>0</v>
      </c>
      <c r="V105" s="47">
        <f>versenyek!$BP$11*IFERROR(VLOOKUP(VLOOKUP($A105,versenyek!BO:BQ,3,FALSE),szabalyok!$A$16:$B$23,2,FALSE),0)</f>
        <v>0</v>
      </c>
      <c r="W105" s="47">
        <f>versenyek!$BS$11*IFERROR(VLOOKUP(VLOOKUP($A105,versenyek!BR:BT,3,FALSE),szabalyok!$A$16:$B$23,2,FALSE),0)</f>
        <v>0</v>
      </c>
      <c r="X105" s="47">
        <f>versenyek!$BV$11*IFERROR(VLOOKUP(VLOOKUP($A105,versenyek!BU:BW,3,FALSE),szabalyok!$A$16:$B$23,2,FALSE),0)</f>
        <v>0</v>
      </c>
      <c r="Y105" s="47">
        <f>versenyek!$BY$11*IFERROR(VLOOKUP(VLOOKUP($A105,versenyek!BX:BZ,3,FALSE),szabalyok!$A$16:$B$23,2,FALSE),0)</f>
        <v>0</v>
      </c>
      <c r="Z105" s="47">
        <f>versenyek!$CB$11*IFERROR(VLOOKUP(VLOOKUP($A105,versenyek!CA:CC,3,FALSE),szabalyok!$A$16:$B$23,2,FALSE),0)</f>
        <v>0</v>
      </c>
      <c r="AA105" s="47">
        <f>versenyek!$CE$11*IFERROR(VLOOKUP(VLOOKUP($A105,versenyek!CD:CF,3,FALSE),szabalyok!$A$16:$B$23,2,FALSE),0)</f>
        <v>0</v>
      </c>
      <c r="AB105" s="47">
        <f>versenyek!$CH$11*IFERROR(VLOOKUP(VLOOKUP($A105,versenyek!CG:CI,3,FALSE),szabalyok!$A$16:$B$23,2,FALSE),0)</f>
        <v>0</v>
      </c>
      <c r="AC105" s="47">
        <f>versenyek!$CK$11*IFERROR(VLOOKUP(VLOOKUP($A105,versenyek!CJ:CL,3,FALSE),szabalyok!$A$16:$B$23,2,FALSE),0)</f>
        <v>0</v>
      </c>
      <c r="AD105" s="47">
        <f>versenyek!$CN$11*IFERROR(VLOOKUP(VLOOKUP($A105,versenyek!CM:CO,3,FALSE),szabalyok!$A$16:$B$23,2,FALSE),0)</f>
        <v>0</v>
      </c>
      <c r="AE105" s="47">
        <f>versenyek!$CQ$11*IFERROR(VLOOKUP(VLOOKUP($A105,versenyek!CP:CR,3,FALSE),szabalyok!$A$16:$B$23,2,FALSE),0)</f>
        <v>0</v>
      </c>
      <c r="AF105" s="47">
        <f>versenyek!$CT$11*IFERROR(VLOOKUP(VLOOKUP($A105,versenyek!CS:CU,3,FALSE),szabalyok!$A$16:$B$23,2,FALSE),0)</f>
        <v>0</v>
      </c>
      <c r="AG105" s="47">
        <f>versenyek!$CW$11*IFERROR(VLOOKUP(VLOOKUP($A105,versenyek!CV:CX,3,FALSE),szabalyok!$A$16:$B$23,2,FALSE),0)</f>
        <v>0</v>
      </c>
      <c r="AH105" s="47">
        <f>versenyek!$CZ$11*IFERROR(VLOOKUP(VLOOKUP($A105,versenyek!CY:DA,3,FALSE),szabalyok!$A$16:$B$23,2,FALSE),0)</f>
        <v>0</v>
      </c>
      <c r="AI105" s="47">
        <f>versenyek!$DC$11*IFERROR(VLOOKUP(VLOOKUP($A105,versenyek!DB:DD,3,FALSE),szabalyok!$A$16:$B$23,2,FALSE),0)</f>
        <v>0</v>
      </c>
      <c r="AJ105" s="47">
        <f>versenyek!$DF$11*IFERROR(VLOOKUP(VLOOKUP($A105,versenyek!DE:DG,3,FALSE),szabalyok!$A$16:$B$23,2,FALSE),0)</f>
        <v>0</v>
      </c>
      <c r="AK105" s="47">
        <f>versenyek!$DI$11*IFERROR(VLOOKUP(VLOOKUP($A105,versenyek!DH:DJ,3,FALSE),szabalyok!$A$16:$B$23,2,FALSE),0)</f>
        <v>0</v>
      </c>
      <c r="AL105" s="47">
        <f>versenyek!$DL$11*IFERROR(VLOOKUP(VLOOKUP($A105,versenyek!DK:DM,3,FALSE),szabalyok!$A$16:$B$23,2,FALSE),0)</f>
        <v>0</v>
      </c>
      <c r="AM105" s="47">
        <f>versenyek!$DR$11*IFERROR(VLOOKUP(VLOOKUP($A105,versenyek!DQ:DS,3,FALSE),szabalyok!$A$16:$B$23,2,FALSE),0)</f>
        <v>0</v>
      </c>
      <c r="AN105" s="47">
        <f>versenyek!$DU$11*IFERROR(VLOOKUP(VLOOKUP($A105,versenyek!DT:DV,3,FALSE),szabalyok!$A$16:$B$23,2,FALSE),0)</f>
        <v>0</v>
      </c>
      <c r="AO105" s="47">
        <f>versenyek!$DO$11*IFERROR(VLOOKUP(VLOOKUP($A105,versenyek!DN:DP,3,FALSE),szabalyok!$A$16:$B$23,2,FALSE),0)</f>
        <v>0</v>
      </c>
      <c r="AP105" s="47">
        <f>versenyek!$DX$11*IFERROR(VLOOKUP(VLOOKUP($A105,versenyek!DW:DY,3,FALSE),szabalyok!$A$16:$B$23,2,FALSE),0)</f>
        <v>0</v>
      </c>
      <c r="AQ105" s="47" t="e">
        <f>versenyek!$EA$11*IFERROR(VLOOKUP(VLOOKUP($A105,versenyek!DZ:EB,3,FALSE),szabalyok!$A$16:$B$23,2,FALSE),0)</f>
        <v>#DIV/0!</v>
      </c>
      <c r="AR105" s="47" t="e">
        <f>versenyek!$ED$11*IFERROR(VLOOKUP(VLOOKUP($A105,versenyek!EC:EE,3,FALSE),szabalyok!$A$16:$B$23,2,FALSE),0)</f>
        <v>#DIV/0!</v>
      </c>
      <c r="AS105" s="47">
        <f>versenyek!$EG$11*IFERROR(VLOOKUP(VLOOKUP($A105,versenyek!EF:EH,3,FALSE),szabalyok!$A$16:$B$23,2,FALSE),0)</f>
        <v>0</v>
      </c>
      <c r="AT105" s="47">
        <f>versenyek!$EJ$11*IFERROR(VLOOKUP(VLOOKUP($A105,versenyek!EI:EK,3,FALSE),szabalyok!$A$16:$B$23,2,FALSE),0)</f>
        <v>0</v>
      </c>
      <c r="AU105" s="47">
        <f>versenyek!$EM$11*IFERROR(VLOOKUP(VLOOKUP($A105,versenyek!EL:EN,3,FALSE),szabalyok!$A$16:$B$23,2,FALSE),0)</f>
        <v>0</v>
      </c>
      <c r="AV105" s="47">
        <f>versenyek!$EP$11*IFERROR(VLOOKUP(VLOOKUP($A105,versenyek!EO:EQ,3,FALSE),szabalyok!$A$16:$B$23,2,FALSE),0)</f>
        <v>0</v>
      </c>
      <c r="AW105" s="47">
        <f>versenyek!$EY$11*IFERROR(VLOOKUP(VLOOKUP($A105,versenyek!EX:EZ,3,FALSE),szabalyok!$A$16:$B$23,2,FALSE),0)</f>
        <v>0</v>
      </c>
      <c r="AX105" s="47">
        <f>versenyek!$FB$11*IFERROR(VLOOKUP(VLOOKUP($A105,versenyek!FA:FC,3,FALSE),szabalyok!$A$16:$B$23,2,FALSE),0)</f>
        <v>0</v>
      </c>
      <c r="AY105" s="47">
        <f>versenyek!$FE$11*IFERROR(VLOOKUP(VLOOKUP($A105,versenyek!FD:FF,3,FALSE),szabalyok!$A$16:$B$23,2,FALSE),0)</f>
        <v>0</v>
      </c>
      <c r="AZ105" s="47">
        <f>versenyek!$FH$11*IFERROR(VLOOKUP(VLOOKUP($A105,versenyek!FG:FI,3,FALSE),szabalyok!$A$16:$B$23,2,FALSE),0)</f>
        <v>0</v>
      </c>
      <c r="BA105" s="47">
        <f>versenyek!$FK$11*IFERROR(VLOOKUP(VLOOKUP($A105,versenyek!FJ:FL,3,FALSE),szabalyok!$A$16:$B$23,2,FALSE),0)</f>
        <v>0</v>
      </c>
      <c r="BB105" s="47">
        <f>versenyek!$FN$11*IFERROR(VLOOKUP(VLOOKUP($A105,versenyek!FM:FO,3,FALSE),szabalyok!$A$16:$B$23,2,FALSE),0)</f>
        <v>0</v>
      </c>
      <c r="BC105" s="47">
        <f>versenyek!$FQ$11*IFERROR(VLOOKUP(VLOOKUP($A105,versenyek!FP:FR,3,FALSE),szabalyok!$A$16:$B$23,2,FALSE),0)</f>
        <v>0</v>
      </c>
      <c r="BD105" s="47">
        <f>versenyek!$FT$11*IFERROR(VLOOKUP(VLOOKUP($A105,versenyek!FS:FU,3,FALSE),szabalyok!$A$16:$B$23,2,FALSE),0)</f>
        <v>0</v>
      </c>
      <c r="BE105" s="47">
        <f>versenyek!$FW$11*IFERROR(VLOOKUP(VLOOKUP($A105,versenyek!FV:FX,3,FALSE),szabalyok!$A$16:$B$23,2,FALSE),0)</f>
        <v>0</v>
      </c>
      <c r="BF105" s="47">
        <f>versenyek!$FZ$11*IFERROR(VLOOKUP(VLOOKUP($A105,versenyek!FY:GA,3,FALSE),szabalyok!$A$16:$B$23,2,FALSE),0)</f>
        <v>0</v>
      </c>
      <c r="BG105" s="47">
        <f>versenyek!$GC$11*IFERROR(VLOOKUP(VLOOKUP($A105,versenyek!GB:GD,3,FALSE),szabalyok!$A$16:$B$23,2,FALSE),0)</f>
        <v>0</v>
      </c>
      <c r="BH105" s="47">
        <f>versenyek!$GF$11*IFERROR(VLOOKUP(VLOOKUP($A105,versenyek!GE:GG,3,FALSE),szabalyok!$A$16:$B$23,2,FALSE),0)</f>
        <v>0</v>
      </c>
      <c r="BI105" s="47">
        <f>versenyek!$GI$11*IFERROR(VLOOKUP(VLOOKUP($A105,versenyek!GH:GJ,3,FALSE),szabalyok!$A$16:$B$23,2,FALSE),0)</f>
        <v>0</v>
      </c>
      <c r="BJ105" s="47">
        <f>versenyek!$GL$11*IFERROR(VLOOKUP(VLOOKUP($A105,versenyek!GK:GM,3,FALSE),szabalyok!$A$16:$B$23,2,FALSE),0)</f>
        <v>0</v>
      </c>
      <c r="BK105" s="47">
        <f>versenyek!$GO$11*IFERROR(VLOOKUP(VLOOKUP($A105,versenyek!GN:GP,3,FALSE),szabalyok!$A$16:$B$23,2,FALSE),0)</f>
        <v>0</v>
      </c>
      <c r="BL105" s="47">
        <f>versenyek!$GR$11*IFERROR(VLOOKUP(VLOOKUP($A105,versenyek!GQ:GS,3,FALSE),szabalyok!$A$16:$B$23,2,FALSE),0)</f>
        <v>0</v>
      </c>
      <c r="BM105" s="47">
        <f>versenyek!$GX$11*IFERROR(VLOOKUP(VLOOKUP($A105,versenyek!GW:GY,3,FALSE),szabalyok!$A$16:$B$23,2,FALSE),0)</f>
        <v>0</v>
      </c>
      <c r="BN105" s="47">
        <f>versenyek!$GX$11*IFERROR(VLOOKUP(VLOOKUP($A105,versenyek!GX:GZ,3,FALSE),szabalyok!$A$16:$B$23,2,FALSE),0)</f>
        <v>0</v>
      </c>
      <c r="BO105" s="47">
        <f>versenyek!$HD$11*IFERROR(VLOOKUP(VLOOKUP($A105,versenyek!HC:HE,3,FALSE),szabalyok!$A$16:$B$23,2,FALSE),0)</f>
        <v>0</v>
      </c>
      <c r="BP105" s="47">
        <f>versenyek!$HG$11*IFERROR(VLOOKUP(VLOOKUP($A105,versenyek!HF:HH,3,FALSE),szabalyok!$A$16:$B$23,2,FALSE),0)</f>
        <v>0</v>
      </c>
      <c r="BQ105" s="47">
        <f>versenyek!$HJ$11*IFERROR(VLOOKUP(VLOOKUP($A105,versenyek!HI:HK,3,FALSE),szabalyok!$A$16:$B$23,2,FALSE),0)</f>
        <v>0</v>
      </c>
      <c r="BR105" s="47">
        <f>versenyek!$HM$11*IFERROR(VLOOKUP(VLOOKUP($A105,versenyek!HL:HN,3,FALSE),szabalyok!$A$16:$B$23,2,FALSE),0)</f>
        <v>0</v>
      </c>
      <c r="BS105" s="47">
        <f>versenyek!$HP$11*IFERROR(VLOOKUP(VLOOKUP($A105,versenyek!HO:HQ,3,FALSE),szabalyok!$A$16:$B$23,2,FALSE),0)</f>
        <v>0</v>
      </c>
      <c r="BT105" s="47">
        <f>versenyek!$HS$11*IFERROR(VLOOKUP(VLOOKUP($A105,versenyek!HR:HT,3,FALSE),szabalyok!$A$16:$B$23,2,FALSE),0)</f>
        <v>0</v>
      </c>
      <c r="BU105" s="47">
        <f>versenyek!$HV$11*IFERROR(VLOOKUP(VLOOKUP($A105,versenyek!HU:HW,3,FALSE),szabalyok!$A$16:$B$23,2,FALSE),0)</f>
        <v>0</v>
      </c>
      <c r="BV105" s="47">
        <f>versenyek!$HY$11*IFERROR(VLOOKUP(VLOOKUP($A105,versenyek!HX:HZ,3,FALSE),szabalyok!$A$16:$B$23,2,FALSE),0)</f>
        <v>0</v>
      </c>
      <c r="BW105" s="47">
        <f>versenyek!$IB$11*IFERROR(VLOOKUP(VLOOKUP($A105,versenyek!IA:IC,3,FALSE),szabalyok!$A$16:$B$23,2,FALSE),0)</f>
        <v>0</v>
      </c>
      <c r="BX105" s="47">
        <f>versenyek!$IE$11*IFERROR(VLOOKUP(VLOOKUP($A105,versenyek!ID:IF,3,FALSE),szabalyok!$A$16:$B$23,2,FALSE),0)</f>
        <v>0</v>
      </c>
      <c r="BY105" s="47">
        <f>versenyek!$IH$11*IFERROR(VLOOKUP(VLOOKUP($A105,versenyek!IG:II,3,FALSE),szabalyok!$A$16:$B$23,2,FALSE),0)</f>
        <v>0</v>
      </c>
      <c r="BZ105" s="47">
        <f>versenyek!$IK$11*IFERROR(VLOOKUP(VLOOKUP($A105,versenyek!IJ:IL,3,FALSE),szabalyok!$A$16:$B$23,2,FALSE),0)</f>
        <v>0</v>
      </c>
      <c r="CA105" s="47">
        <f>versenyek!$IN$11*IFERROR(VLOOKUP(VLOOKUP($A105,versenyek!IM:IO,3,FALSE),szabalyok!$A$16:$B$23,2,FALSE),0)</f>
        <v>0</v>
      </c>
      <c r="CB105" s="47">
        <f>versenyek!$IW$11*IFERROR(VLOOKUP(VLOOKUP($A105,versenyek!IV:IX,3,FALSE),szabalyok!$A$16:$B$23,2,FALSE),0)</f>
        <v>0</v>
      </c>
      <c r="CC105" s="47">
        <f>versenyek!$IZ$11*IFERROR(VLOOKUP(VLOOKUP($A105,versenyek!IY:JA,3,FALSE),szabalyok!$A$16:$B$23,2,FALSE),0)</f>
        <v>0</v>
      </c>
      <c r="CD105" s="47">
        <f>versenyek!$JC$11*IFERROR(VLOOKUP(VLOOKUP($A105,versenyek!JB:JD,3,FALSE),szabalyok!$A$16:$B$23,2,FALSE),0)</f>
        <v>0</v>
      </c>
      <c r="CE105" s="47">
        <f>versenyek!$JF$11*IFERROR(VLOOKUP(VLOOKUP($A105,versenyek!JE:JG,3,FALSE),szabalyok!$A$16:$B$23,2,FALSE),0)</f>
        <v>0</v>
      </c>
      <c r="CF105" s="47">
        <f>versenyek!$JI$11*IFERROR(VLOOKUP(VLOOKUP($A105,versenyek!JH:JJ,3,FALSE),szabalyok!$A$16:$B$23,2,FALSE),0)</f>
        <v>0</v>
      </c>
      <c r="CG105" s="47">
        <f>versenyek!$JL$11*IFERROR(VLOOKUP(VLOOKUP($A105,versenyek!JK:JM,3,FALSE),szabalyok!$A$16:$B$23,2,FALSE),0)</f>
        <v>0</v>
      </c>
      <c r="CH105" s="47">
        <f>versenyek!$JO$11*IFERROR(VLOOKUP(VLOOKUP($A105,versenyek!JN:JP,3,FALSE),szabalyok!$A$16:$B$23,2,FALSE),0)</f>
        <v>0</v>
      </c>
      <c r="CI105" s="47">
        <f>versenyek!$JR$11*IFERROR(VLOOKUP(VLOOKUP($A105,versenyek!JQ:JS,3,FALSE),szabalyok!$A$16:$B$23,2,FALSE),0)</f>
        <v>0</v>
      </c>
      <c r="CJ105" s="47">
        <f>versenyek!$JU$11*IFERROR(VLOOKUP(VLOOKUP($A105,versenyek!JT:JV,3,FALSE),szabalyok!$A$16:$B$23,2,FALSE),0)</f>
        <v>0</v>
      </c>
      <c r="CK105" s="47">
        <f>versenyek!$JR$11*IFERROR(VLOOKUP(VLOOKUP($A105,versenyek!JW:JY,3,FALSE),szabalyok!$A$16:$B$23,2,FALSE),0)</f>
        <v>0</v>
      </c>
      <c r="CL105" s="47">
        <f>versenyek!$KA$11*IFERROR(VLOOKUP(VLOOKUP($A105,versenyek!JZ:KB,3,FALSE),szabalyok!$A$16:$B$23,2,FALSE),0)</f>
        <v>0</v>
      </c>
      <c r="CM105" s="47">
        <f>versenyek!$KD$11*IFERROR(VLOOKUP(VLOOKUP($A105,versenyek!KC:KE,3,FALSE),szabalyok!$A$16:$B$23,2,FALSE),0)</f>
        <v>0</v>
      </c>
      <c r="CN105" s="47">
        <f>versenyek!$KG$11*IFERROR(VLOOKUP(VLOOKUP($A105,versenyek!KF:KH,3,FALSE),szabalyok!$A$16:$B$23,2,FALSE),0)</f>
        <v>0</v>
      </c>
      <c r="CO105" s="47">
        <f>versenyek!$KJ$11*IFERROR(VLOOKUP(VLOOKUP($A105,versenyek!KI:KK,3,FALSE),szabalyok!$A$16:$B$23,2,FALSE),0)</f>
        <v>0</v>
      </c>
      <c r="CP105" s="47">
        <f>versenyek!$KM$11*IFERROR(VLOOKUP(VLOOKUP($A105,versenyek!KL:KN,3,FALSE),szabalyok!$A$16:$B$23,2,FALSE),0)</f>
        <v>0</v>
      </c>
      <c r="CQ105" s="47">
        <f>versenyek!$KP$11*IFERROR(VLOOKUP(VLOOKUP($A105,versenyek!KO:KQ,3,FALSE),szabalyok!$A$16:$B$23,2,FALSE),0)</f>
        <v>0</v>
      </c>
      <c r="CR105" s="47">
        <f>versenyek!$KS$11*IFERROR(VLOOKUP(VLOOKUP($A105,versenyek!KR:KT,3,FALSE),szabalyok!$A$16:$B$23,2,FALSE),0)</f>
        <v>0</v>
      </c>
      <c r="CS105" s="47">
        <f>versenyek!$KV$11*IFERROR(VLOOKUP(VLOOKUP($A105,versenyek!KU:KW,3,FALSE),szabalyok!$A$16:$B$23,2,FALSE),0)</f>
        <v>0</v>
      </c>
      <c r="CT105" s="47">
        <f>versenyek!$KY$11*IFERROR(VLOOKUP(VLOOKUP($A105,versenyek!KX:KZ,3,FALSE),szabalyok!$A$16:$B$23,2,FALSE),0)</f>
        <v>0</v>
      </c>
      <c r="CU105" s="47">
        <f>versenyek!$LB$11*IFERROR(VLOOKUP(VLOOKUP($A105,versenyek!LA:LC,3,FALSE),szabalyok!$A$16:$B$23,2,FALSE),0)</f>
        <v>0</v>
      </c>
      <c r="CV105" s="47">
        <f>versenyek!$LE$11*IFERROR(VLOOKUP(VLOOKUP($A105,versenyek!LD:LF,3,FALSE),szabalyok!$A$16:$B$23,2,FALSE),0)</f>
        <v>0</v>
      </c>
      <c r="CW105" s="47">
        <f>versenyek!$LH$11*IFERROR(VLOOKUP(VLOOKUP($A105,versenyek!LG:LI,3,FALSE),szabalyok!$A$16:$B$23,2,FALSE),0)</f>
        <v>0</v>
      </c>
      <c r="CX105" s="47">
        <f>versenyek!$LK$11*IFERROR(VLOOKUP(VLOOKUP($A105,versenyek!LJ:LL,3,FALSE),szabalyok!$A$16:$B$23,2,FALSE),0)</f>
        <v>0</v>
      </c>
      <c r="CY105" s="47">
        <f>versenyek!$LN$11*IFERROR(VLOOKUP(VLOOKUP($A105,versenyek!LM:LO,3,FALSE),szabalyok!$A$16:$B$23,2,FALSE),0)</f>
        <v>0</v>
      </c>
      <c r="CZ105" s="47">
        <f>versenyek!$LQ$11*IFERROR(VLOOKUP(VLOOKUP($A105,versenyek!LP:LR,3,FALSE),szabalyok!$A$16:$B$23,2,FALSE),0)</f>
        <v>0</v>
      </c>
      <c r="DA105" s="47">
        <f>versenyek!$LT$11*IFERROR(VLOOKUP(VLOOKUP($A105,versenyek!LS:LU,3,FALSE),szabalyok!$A$16:$B$23,2,FALSE),0)</f>
        <v>0</v>
      </c>
      <c r="DB105" s="47">
        <f>versenyek!$LW$11*IFERROR(VLOOKUP(VLOOKUP($A105,versenyek!LV:LX,3,FALSE),szabalyok!$A$16:$B$23,2,FALSE),0)</f>
        <v>0</v>
      </c>
      <c r="DC105" s="47">
        <f>versenyek!$LZ$11*IFERROR(VLOOKUP(VLOOKUP($A105,versenyek!LY:MA,3,FALSE),szabalyok!$A$16:$B$23,2,FALSE),0)</f>
        <v>0</v>
      </c>
      <c r="DD105" s="47">
        <f>versenyek!$MC$11*IFERROR(VLOOKUP(VLOOKUP($A105,versenyek!MB:MD,3,FALSE),szabalyok!$A$16:$B$23,2,FALSE),0)</f>
        <v>0</v>
      </c>
      <c r="DE105" s="47">
        <f>versenyek!$ML$11*IFERROR(VLOOKUP(VLOOKUP($A105,versenyek!MK:MM,3,FALSE),szabalyok!$A$16:$B$23,2,FALSE),0)</f>
        <v>0</v>
      </c>
      <c r="DF105" s="47">
        <f>versenyek!$MO$11*IFERROR(VLOOKUP(VLOOKUP($A105,versenyek!MN:MP,3,FALSE),szabalyok!$A$16:$B$23,2,FALSE),0)</f>
        <v>0</v>
      </c>
      <c r="DG105" s="47">
        <f>versenyek!$MR$11*IFERROR(VLOOKUP(VLOOKUP($A105,versenyek!MQ:MS,3,FALSE),szabalyok!$A$16:$B$23,2,FALSE),0)</f>
        <v>0</v>
      </c>
      <c r="DH105" s="47">
        <f>versenyek!$MU$11*IFERROR(VLOOKUP(VLOOKUP($A105,versenyek!MT:MV,3,FALSE),szabalyok!$A$16:$B$23,2,FALSE),0)</f>
        <v>0</v>
      </c>
      <c r="DI105" s="47">
        <f>versenyek!$MX$11*IFERROR(VLOOKUP(VLOOKUP($A105,versenyek!MW:MY,3,FALSE),szabalyok!$A$16:$B$23,2,FALSE),0)</f>
        <v>0</v>
      </c>
      <c r="DJ105" s="47">
        <f>versenyek!$NA$11*IFERROR(VLOOKUP(VLOOKUP($A105,versenyek!MZ:NB,3,FALSE),szabalyok!$A$16:$B$23,2,FALSE),0)</f>
        <v>0</v>
      </c>
      <c r="DK105" s="47">
        <f>versenyek!$ND$11*IFERROR(VLOOKUP(VLOOKUP($A105,versenyek!NC:NE,3,FALSE),szabalyok!$A$16:$B$23,2,FALSE),0)</f>
        <v>0</v>
      </c>
      <c r="DL105" s="47">
        <f>versenyek!$NG$11*IFERROR(VLOOKUP(VLOOKUP($A105,versenyek!NF:NH,3,FALSE),szabalyok!$A$16:$B$23,2,FALSE),0)</f>
        <v>0</v>
      </c>
      <c r="DM105" s="47">
        <f>versenyek!$NJ$11*IFERROR(VLOOKUP(VLOOKUP($A105,versenyek!NI:NK,3,FALSE),szabalyok!$A$16:$B$23,2,FALSE),0)</f>
        <v>0</v>
      </c>
      <c r="DN105" s="47">
        <f>versenyek!$NM$11*IFERROR(VLOOKUP(VLOOKUP($A105,versenyek!NL:NN,3,FALSE),szabalyok!$A$16:$B$23,2,FALSE),0)</f>
        <v>0</v>
      </c>
      <c r="DO105" s="47">
        <f>versenyek!$NP$11*IFERROR(VLOOKUP(VLOOKUP($A105,versenyek!NO:NQ,3,FALSE),szabalyok!$A$16:$B$23,2,FALSE),0)</f>
        <v>0</v>
      </c>
      <c r="DP105" s="47">
        <f>versenyek!$NS$11*IFERROR(VLOOKUP(VLOOKUP($A105,versenyek!NR:NT,3,FALSE),szabalyok!$A$16:$B$23,2,FALSE),0)</f>
        <v>0</v>
      </c>
      <c r="DQ105" s="47">
        <f>versenyek!$NV$11*IFERROR(VLOOKUP(VLOOKUP($A105,versenyek!NU:NW,3,FALSE),szabalyok!$A$16:$B$23,2,FALSE),0)</f>
        <v>0</v>
      </c>
      <c r="DR105" s="47">
        <f>versenyek!$NY$11*IFERROR(VLOOKUP(VLOOKUP($A105,versenyek!NX:NZ,3,FALSE),szabalyok!$A$16:$B$23,2,FALSE),0)</f>
        <v>0</v>
      </c>
      <c r="DS105" s="47">
        <f>versenyek!$OB$11*IFERROR(VLOOKUP(VLOOKUP($A105,versenyek!OA:OC,3,FALSE),szabalyok!$A$16:$B$23,2,FALSE),0)</f>
        <v>0</v>
      </c>
      <c r="DT105" s="47">
        <f>versenyek!$OE$11*IFERROR(VLOOKUP(VLOOKUP($A105,versenyek!OD:OF,3,FALSE),szabalyok!$A$16:$B$23,2,FALSE),0)</f>
        <v>0</v>
      </c>
      <c r="DU105" s="47">
        <f>versenyek!$OH$11*IFERROR(VLOOKUP(VLOOKUP($A105,versenyek!OG:OI,3,FALSE),szabalyok!$A$16:$B$23,2,FALSE),0)</f>
        <v>0</v>
      </c>
      <c r="DV105" s="47">
        <f>versenyek!$OK$11*IFERROR(VLOOKUP(VLOOKUP($A105,versenyek!OJ:OL,3,FALSE),szabalyok!$A$16:$B$23,2,FALSE),0)</f>
        <v>0</v>
      </c>
      <c r="DW105" s="47">
        <f>versenyek!$ON$11*IFERROR(VLOOKUP(VLOOKUP($A105,versenyek!OM:OO,3,FALSE),szabalyok!$A$16:$B$23,2,FALSE),0)</f>
        <v>0</v>
      </c>
      <c r="DX105" s="47">
        <f>versenyek!$OQ$11*IFERROR(VLOOKUP(VLOOKUP($A105,versenyek!OP:OR,3,FALSE),szabalyok!$A$16:$B$23,2,FALSE),0)</f>
        <v>0</v>
      </c>
      <c r="DY105" s="47">
        <f>versenyek!$OT$11*IFERROR(VLOOKUP(VLOOKUP($A105,versenyek!OS:OU,3,FALSE),szabalyok!$A$16:$B$23,2,FALSE),0)</f>
        <v>0</v>
      </c>
      <c r="DZ105" s="47">
        <f>versenyek!$OW$11*IFERROR(VLOOKUP(VLOOKUP($A105,versenyek!OV:OX,3,FALSE),szabalyok!$A$16:$B$23,2,FALSE),0)</f>
        <v>0</v>
      </c>
      <c r="EA105" s="47">
        <f>versenyek!$OZ$11*IFERROR(VLOOKUP(VLOOKUP($A105,versenyek!OY:PA,3,FALSE),szabalyok!$A$16:$B$23,2,FALSE),0)</f>
        <v>0</v>
      </c>
      <c r="EB105" s="47">
        <f>versenyek!$PC$11*IFERROR(VLOOKUP(VLOOKUP($A105,versenyek!PB:PD,3,FALSE),szabalyok!$A$16:$B$23,2,FALSE),0)</f>
        <v>0</v>
      </c>
      <c r="EC105" s="47">
        <f>versenyek!$PF$11*IFERROR(VLOOKUP(VLOOKUP($A105,versenyek!PE:PG,3,FALSE),szabalyok!$A$16:$B$23,2,FALSE),0)</f>
        <v>0</v>
      </c>
      <c r="ED105" s="47">
        <f>versenyek!$PI$11*IFERROR(VLOOKUP(VLOOKUP($A105,versenyek!PH:PJ,3,FALSE),szabalyok!$A$16:$B$23,2,FALSE),0)</f>
        <v>0</v>
      </c>
      <c r="EE105" s="47">
        <f>versenyek!$PL$11*IFERROR(VLOOKUP(VLOOKUP($A105,versenyek!PK:PM,3,FALSE),szabalyok!$A$16:$B$23,2,FALSE),0)</f>
        <v>0</v>
      </c>
      <c r="EF105" s="47">
        <f>versenyek!$PO$11*IFERROR(VLOOKUP(VLOOKUP($A105,versenyek!PN:PP,3,FALSE),szabalyok!$A$16:$B$23,2,FALSE),0)</f>
        <v>0</v>
      </c>
      <c r="EG105" s="47">
        <f>versenyek!$PR$11*IFERROR(VLOOKUP(VLOOKUP($A105,versenyek!PQ:PS,3,FALSE),szabalyok!$A$16:$B$23,2,FALSE),0)</f>
        <v>0</v>
      </c>
      <c r="EH105" s="47">
        <f>versenyek!$PU$11*IFERROR(VLOOKUP(VLOOKUP($A105,versenyek!PT:PV,3,FALSE),szabalyok!$A$16:$B$23,2,FALSE),0)</f>
        <v>0</v>
      </c>
      <c r="EI105" s="47">
        <f>versenyek!$PX$11*IFERROR(VLOOKUP(VLOOKUP($A105,versenyek!PW:PY,3,FALSE),szabalyok!$A$16:$B$23,2,FALSE),0)</f>
        <v>0</v>
      </c>
      <c r="EJ105" s="47">
        <f>versenyek!$QA$11*IFERROR(VLOOKUP(VLOOKUP($A105,versenyek!PZ:QB,3,FALSE),szabalyok!$A$16:$B$23,2,FALSE),0)</f>
        <v>0</v>
      </c>
      <c r="EK105" s="47">
        <f>versenyek!$QD$11*IFERROR(VLOOKUP(VLOOKUP($A105,versenyek!QC:QE,3,FALSE),szabalyok!$A$16:$B$23,2,FALSE),0)</f>
        <v>0</v>
      </c>
      <c r="EL105" s="47">
        <f>versenyek!$QG$11*IFERROR(VLOOKUP(VLOOKUP($A105,versenyek!QF:QH,3,FALSE),szabalyok!$A$16:$B$23,2,FALSE),0)</f>
        <v>0</v>
      </c>
      <c r="EM105" s="47">
        <f>versenyek!$QJ$11*IFERROR(VLOOKUP(VLOOKUP($A105,versenyek!QI:QK,3,FALSE),szabalyok!$A$16:$B$23,2,FALSE),0)</f>
        <v>0</v>
      </c>
      <c r="EN105" s="47">
        <f>versenyek!$QM$11*IFERROR(VLOOKUP(VLOOKUP($A105,versenyek!QL:QN,3,FALSE),szabalyok!$A$16:$B$23,2,FALSE),0)</f>
        <v>0</v>
      </c>
      <c r="EO105" s="47">
        <f>versenyek!$QP$11*IFERROR(VLOOKUP(VLOOKUP($A105,versenyek!QO:QQ,3,FALSE),szabalyok!$A$16:$B$23,2,FALSE),0)</f>
        <v>0</v>
      </c>
      <c r="EP105" s="47">
        <f>versenyek!$QS$11*IFERROR(VLOOKUP(VLOOKUP($A105,versenyek!QR:QT,3,FALSE),szabalyok!$A$16:$B$23,2,FALSE),0)</f>
        <v>0</v>
      </c>
      <c r="EQ105" s="47">
        <f>versenyek!$QV$11*IFERROR(VLOOKUP(VLOOKUP($A105,versenyek!QU:QW,3,FALSE),szabalyok!$A$16:$B$23,2,FALSE),0)</f>
        <v>0</v>
      </c>
      <c r="ER105" s="47">
        <f>versenyek!$RE$11*IFERROR(VLOOKUP(VLOOKUP($A105,versenyek!RD:RF,3,FALSE),szabalyok!$A$16:$B$23,2,FALSE),0)</f>
        <v>0</v>
      </c>
      <c r="ES105" s="47">
        <f>versenyek!$RH$11*IFERROR(VLOOKUP(VLOOKUP($A105,versenyek!RG:RI,3,FALSE),szabalyok!$A$16:$B$23,2,FALSE),0)</f>
        <v>0</v>
      </c>
      <c r="ET105" s="47">
        <f>versenyek!$RK$11*IFERROR(VLOOKUP(VLOOKUP($A105,versenyek!RJ:RL,3,FALSE),szabalyok!$A$16:$B$23,2,FALSE),0)</f>
        <v>0</v>
      </c>
      <c r="EU105" s="47">
        <f>versenyek!$RN$11*IFERROR(VLOOKUP(VLOOKUP($A105,versenyek!RM:RO,3,FALSE),szabalyok!$A$16:$B$23,2,FALSE),0)</f>
        <v>0</v>
      </c>
      <c r="EV105" s="47">
        <f>versenyek!$RQ$11*IFERROR(VLOOKUP(VLOOKUP($A105,versenyek!RP:RR,3,FALSE),szabalyok!$A$16:$B$23,2,FALSE),0)</f>
        <v>0</v>
      </c>
      <c r="EW105" s="47">
        <f>versenyek!$RT$11*IFERROR(VLOOKUP(VLOOKUP($A105,versenyek!RS:RU,3,FALSE),szabalyok!$A$16:$B$23,2,FALSE),0)</f>
        <v>0</v>
      </c>
      <c r="EX105" s="47">
        <f>versenyek!$RW$11*IFERROR(VLOOKUP(VLOOKUP($A105,versenyek!RV:RX,3,FALSE),szabalyok!$A$16:$B$23,2,FALSE),0)</f>
        <v>0</v>
      </c>
      <c r="EY105" s="47">
        <f>versenyek!$RZ$11*IFERROR(VLOOKUP(VLOOKUP($A105,versenyek!RY:SA,3,FALSE),szabalyok!$A$16:$B$23,2,FALSE),0)</f>
        <v>0</v>
      </c>
      <c r="EZ105" s="47">
        <f>versenyek!$SC$11*IFERROR(VLOOKUP(VLOOKUP($A105,versenyek!SB:SD,3,FALSE),szabalyok!$A$16:$B$23,2,FALSE),0)</f>
        <v>0</v>
      </c>
      <c r="FA105" s="47">
        <f>versenyek!$SF$11*IFERROR(VLOOKUP(VLOOKUP($A105,versenyek!SE:SG,3,FALSE),szabalyok!$A$16:$B$23,2,FALSE),0)</f>
        <v>0</v>
      </c>
      <c r="FB105" s="47">
        <f>versenyek!$SI$11*IFERROR(VLOOKUP(VLOOKUP($A105,versenyek!SH:SJ,3,FALSE),szabalyok!$A$16:$B$23,2,FALSE),0)</f>
        <v>0</v>
      </c>
      <c r="FC105" s="47">
        <f>versenyek!$SL$11*IFERROR(VLOOKUP(VLOOKUP($A105,versenyek!SK:SM,3,FALSE),szabalyok!$A$16:$B$23,2,FALSE),0)</f>
        <v>0</v>
      </c>
      <c r="FD105" s="47">
        <f>versenyek!$SO$11*IFERROR(VLOOKUP(VLOOKUP($A105,versenyek!SN:SP,3,FALSE),szabalyok!$A$16:$B$23,2,FALSE),0)</f>
        <v>0</v>
      </c>
      <c r="FE105" s="47">
        <f>versenyek!$SR$11*IFERROR(VLOOKUP(VLOOKUP($A105,versenyek!SQ:SS,3,FALSE),szabalyok!$A$16:$B$23,2,FALSE),0)</f>
        <v>0</v>
      </c>
      <c r="FF105" s="47">
        <f>versenyek!$SU$11*IFERROR(VLOOKUP(VLOOKUP($A105,versenyek!ST:SV,3,FALSE),szabalyok!$A$16:$B$23,2,FALSE),0)</f>
        <v>0</v>
      </c>
      <c r="FG105" s="47">
        <f>versenyek!$SX$11*IFERROR(VLOOKUP(VLOOKUP($A105,versenyek!SW:SY,3,FALSE),szabalyok!$A$16:$B$23,2,FALSE),0)</f>
        <v>0</v>
      </c>
      <c r="FH105" s="47">
        <f>versenyek!$TA$11*IFERROR(VLOOKUP(VLOOKUP($A105,versenyek!SZ:TB,3,FALSE),szabalyok!$A$16:$B$23,2,FALSE),0)</f>
        <v>0</v>
      </c>
      <c r="FI105" s="47">
        <f>versenyek!$TD$11*IFERROR(VLOOKUP(VLOOKUP($A105,versenyek!TC:TE,3,FALSE),szabalyok!$A$16:$B$23,2,FALSE),0)</f>
        <v>0</v>
      </c>
      <c r="FJ105" s="47">
        <f>versenyek!$TG$11*IFERROR(VLOOKUP(VLOOKUP($A105,versenyek!TF:TH,3,FALSE),szabalyok!$A$16:$B$23,2,FALSE),0)</f>
        <v>0</v>
      </c>
      <c r="FK105" s="47">
        <f>versenyek!$TJ$11*IFERROR(VLOOKUP(VLOOKUP($A105,versenyek!TI:TK,3,FALSE),szabalyok!$A$16:$B$23,2,FALSE),0)</f>
        <v>0</v>
      </c>
      <c r="FL105" s="47">
        <f>versenyek!$TM$11*IFERROR(VLOOKUP(VLOOKUP($A105,versenyek!TL:TN,3,FALSE),szabalyok!$A$16:$B$23,2,FALSE),0)</f>
        <v>0</v>
      </c>
      <c r="FM105" s="47">
        <f>versenyek!$TP$11*IFERROR(VLOOKUP(VLOOKUP($A105,versenyek!TO:TQ,3,FALSE),szabalyok!$A$16:$B$23,2,FALSE),0)</f>
        <v>0</v>
      </c>
      <c r="FN105" s="47">
        <f>versenyek!$TS$11*IFERROR(VLOOKUP(VLOOKUP($A105,versenyek!TR:TT,3,FALSE),szabalyok!$A$16:$B$23,2,FALSE),0)</f>
        <v>0</v>
      </c>
      <c r="FO105" s="47"/>
      <c r="FP105" s="235">
        <f t="shared" si="3"/>
        <v>0</v>
      </c>
    </row>
    <row r="106" spans="1:172">
      <c r="A106" s="1" t="s">
        <v>293</v>
      </c>
      <c r="B106" s="47">
        <v>0</v>
      </c>
      <c r="C106" s="47">
        <v>0</v>
      </c>
      <c r="D106" s="47">
        <v>0</v>
      </c>
      <c r="E106" s="47">
        <v>0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5.7758279004888333</v>
      </c>
      <c r="N106" s="47">
        <v>0</v>
      </c>
      <c r="O106" s="47">
        <v>0</v>
      </c>
      <c r="P106" s="47">
        <v>0</v>
      </c>
      <c r="Q106" s="47">
        <v>0</v>
      </c>
      <c r="R106" s="47">
        <f>versenyek!$BD$11*IFERROR(VLOOKUP(VLOOKUP($A106,versenyek!BC:BE,3,FALSE),szabalyok!$A$16:$B$23,2,FALSE),0)</f>
        <v>0</v>
      </c>
      <c r="S106" s="47">
        <f>versenyek!$BG$11*IFERROR(VLOOKUP(VLOOKUP($A106,versenyek!BF:BH,3,FALSE),szabalyok!$A$16:$B$23,2,FALSE),0)</f>
        <v>0</v>
      </c>
      <c r="T106" s="47">
        <f>versenyek!$BJ$11*IFERROR(VLOOKUP(VLOOKUP($A106,versenyek!BI:BK,3,FALSE),szabalyok!$A$16:$B$23,2,FALSE),0)</f>
        <v>0</v>
      </c>
      <c r="U106" s="47">
        <f>versenyek!$BM$11*IFERROR(VLOOKUP(VLOOKUP($A106,versenyek!BL:BN,3,FALSE),szabalyok!$A$16:$B$23,2,FALSE),0)</f>
        <v>0</v>
      </c>
      <c r="V106" s="47">
        <f>versenyek!$BP$11*IFERROR(VLOOKUP(VLOOKUP($A106,versenyek!BO:BQ,3,FALSE),szabalyok!$A$16:$B$23,2,FALSE),0)</f>
        <v>0</v>
      </c>
      <c r="W106" s="47">
        <f>versenyek!$BS$11*IFERROR(VLOOKUP(VLOOKUP($A106,versenyek!BR:BT,3,FALSE),szabalyok!$A$16:$B$23,2,FALSE),0)</f>
        <v>0</v>
      </c>
      <c r="X106" s="47">
        <f>versenyek!$BV$11*IFERROR(VLOOKUP(VLOOKUP($A106,versenyek!BU:BW,3,FALSE),szabalyok!$A$16:$B$23,2,FALSE),0)</f>
        <v>0</v>
      </c>
      <c r="Y106" s="47">
        <f>versenyek!$BY$11*IFERROR(VLOOKUP(VLOOKUP($A106,versenyek!BX:BZ,3,FALSE),szabalyok!$A$16:$B$23,2,FALSE),0)</f>
        <v>0</v>
      </c>
      <c r="Z106" s="47">
        <f>versenyek!$CB$11*IFERROR(VLOOKUP(VLOOKUP($A106,versenyek!CA:CC,3,FALSE),szabalyok!$A$16:$B$23,2,FALSE),0)</f>
        <v>0</v>
      </c>
      <c r="AA106" s="47">
        <f>versenyek!$CE$11*IFERROR(VLOOKUP(VLOOKUP($A106,versenyek!CD:CF,3,FALSE),szabalyok!$A$16:$B$23,2,FALSE),0)</f>
        <v>0</v>
      </c>
      <c r="AB106" s="47">
        <f>versenyek!$CH$11*IFERROR(VLOOKUP(VLOOKUP($A106,versenyek!CG:CI,3,FALSE),szabalyok!$A$16:$B$23,2,FALSE),0)</f>
        <v>0</v>
      </c>
      <c r="AC106" s="47">
        <f>versenyek!$CK$11*IFERROR(VLOOKUP(VLOOKUP($A106,versenyek!CJ:CL,3,FALSE),szabalyok!$A$16:$B$23,2,FALSE),0)</f>
        <v>0</v>
      </c>
      <c r="AD106" s="47">
        <f>versenyek!$CN$11*IFERROR(VLOOKUP(VLOOKUP($A106,versenyek!CM:CO,3,FALSE),szabalyok!$A$16:$B$23,2,FALSE),0)</f>
        <v>0</v>
      </c>
      <c r="AE106" s="47">
        <f>versenyek!$CQ$11*IFERROR(VLOOKUP(VLOOKUP($A106,versenyek!CP:CR,3,FALSE),szabalyok!$A$16:$B$23,2,FALSE),0)</f>
        <v>0</v>
      </c>
      <c r="AF106" s="47">
        <f>versenyek!$CT$11*IFERROR(VLOOKUP(VLOOKUP($A106,versenyek!CS:CU,3,FALSE),szabalyok!$A$16:$B$23,2,FALSE),0)</f>
        <v>0</v>
      </c>
      <c r="AG106" s="47">
        <f>versenyek!$CW$11*IFERROR(VLOOKUP(VLOOKUP($A106,versenyek!CV:CX,3,FALSE),szabalyok!$A$16:$B$23,2,FALSE),0)</f>
        <v>0</v>
      </c>
      <c r="AH106" s="47">
        <f>versenyek!$CZ$11*IFERROR(VLOOKUP(VLOOKUP($A106,versenyek!CY:DA,3,FALSE),szabalyok!$A$16:$B$23,2,FALSE),0)</f>
        <v>0</v>
      </c>
      <c r="AI106" s="47">
        <f>versenyek!$DC$11*IFERROR(VLOOKUP(VLOOKUP($A106,versenyek!DB:DD,3,FALSE),szabalyok!$A$16:$B$23,2,FALSE),0)</f>
        <v>0</v>
      </c>
      <c r="AJ106" s="47">
        <f>versenyek!$DF$11*IFERROR(VLOOKUP(VLOOKUP($A106,versenyek!DE:DG,3,FALSE),szabalyok!$A$16:$B$23,2,FALSE),0)</f>
        <v>0</v>
      </c>
      <c r="AK106" s="47">
        <f>versenyek!$DI$11*IFERROR(VLOOKUP(VLOOKUP($A106,versenyek!DH:DJ,3,FALSE),szabalyok!$A$16:$B$23,2,FALSE),0)</f>
        <v>0</v>
      </c>
      <c r="AL106" s="47">
        <f>versenyek!$DL$11*IFERROR(VLOOKUP(VLOOKUP($A106,versenyek!DK:DM,3,FALSE),szabalyok!$A$16:$B$23,2,FALSE),0)</f>
        <v>0</v>
      </c>
      <c r="AM106" s="47">
        <f>versenyek!$DR$11*IFERROR(VLOOKUP(VLOOKUP($A106,versenyek!DQ:DS,3,FALSE),szabalyok!$A$16:$B$23,2,FALSE),0)</f>
        <v>0</v>
      </c>
      <c r="AN106" s="47">
        <f>versenyek!$DU$11*IFERROR(VLOOKUP(VLOOKUP($A106,versenyek!DT:DV,3,FALSE),szabalyok!$A$16:$B$23,2,FALSE),0)</f>
        <v>0</v>
      </c>
      <c r="AO106" s="47">
        <f>versenyek!$DO$11*IFERROR(VLOOKUP(VLOOKUP($A106,versenyek!DN:DP,3,FALSE),szabalyok!$A$16:$B$23,2,FALSE),0)</f>
        <v>0</v>
      </c>
      <c r="AP106" s="47">
        <f>versenyek!$DX$11*IFERROR(VLOOKUP(VLOOKUP($A106,versenyek!DW:DY,3,FALSE),szabalyok!$A$16:$B$23,2,FALSE),0)</f>
        <v>0</v>
      </c>
      <c r="AQ106" s="47" t="e">
        <f>versenyek!$EA$11*IFERROR(VLOOKUP(VLOOKUP($A106,versenyek!DZ:EB,3,FALSE),szabalyok!$A$16:$B$23,2,FALSE),0)</f>
        <v>#DIV/0!</v>
      </c>
      <c r="AR106" s="47" t="e">
        <f>versenyek!$ED$11*IFERROR(VLOOKUP(VLOOKUP($A106,versenyek!EC:EE,3,FALSE),szabalyok!$A$16:$B$23,2,FALSE),0)</f>
        <v>#DIV/0!</v>
      </c>
      <c r="AS106" s="47">
        <f>versenyek!$EG$11*IFERROR(VLOOKUP(VLOOKUP($A106,versenyek!EF:EH,3,FALSE),szabalyok!$A$16:$B$23,2,FALSE),0)</f>
        <v>0</v>
      </c>
      <c r="AT106" s="47">
        <f>versenyek!$EJ$11*IFERROR(VLOOKUP(VLOOKUP($A106,versenyek!EI:EK,3,FALSE),szabalyok!$A$16:$B$23,2,FALSE),0)</f>
        <v>0</v>
      </c>
      <c r="AU106" s="47">
        <f>versenyek!$EM$11*IFERROR(VLOOKUP(VLOOKUP($A106,versenyek!EL:EN,3,FALSE),szabalyok!$A$16:$B$23,2,FALSE),0)</f>
        <v>0</v>
      </c>
      <c r="AV106" s="47">
        <f>versenyek!$EP$11*IFERROR(VLOOKUP(VLOOKUP($A106,versenyek!EO:EQ,3,FALSE),szabalyok!$A$16:$B$23,2,FALSE),0)</f>
        <v>0</v>
      </c>
      <c r="AW106" s="47">
        <f>versenyek!$EY$11*IFERROR(VLOOKUP(VLOOKUP($A106,versenyek!EX:EZ,3,FALSE),szabalyok!$A$16:$B$23,2,FALSE),0)</f>
        <v>0</v>
      </c>
      <c r="AX106" s="47">
        <f>versenyek!$FB$11*IFERROR(VLOOKUP(VLOOKUP($A106,versenyek!FA:FC,3,FALSE),szabalyok!$A$16:$B$23,2,FALSE),0)</f>
        <v>0</v>
      </c>
      <c r="AY106" s="47">
        <f>versenyek!$FE$11*IFERROR(VLOOKUP(VLOOKUP($A106,versenyek!FD:FF,3,FALSE),szabalyok!$A$16:$B$23,2,FALSE),0)</f>
        <v>0</v>
      </c>
      <c r="AZ106" s="47">
        <f>versenyek!$FH$11*IFERROR(VLOOKUP(VLOOKUP($A106,versenyek!FG:FI,3,FALSE),szabalyok!$A$16:$B$23,2,FALSE),0)</f>
        <v>0</v>
      </c>
      <c r="BA106" s="47">
        <f>versenyek!$FK$11*IFERROR(VLOOKUP(VLOOKUP($A106,versenyek!FJ:FL,3,FALSE),szabalyok!$A$16:$B$23,2,FALSE),0)</f>
        <v>0</v>
      </c>
      <c r="BB106" s="47">
        <f>versenyek!$FN$11*IFERROR(VLOOKUP(VLOOKUP($A106,versenyek!FM:FO,3,FALSE),szabalyok!$A$16:$B$23,2,FALSE),0)</f>
        <v>0</v>
      </c>
      <c r="BC106" s="47">
        <f>versenyek!$FQ$11*IFERROR(VLOOKUP(VLOOKUP($A106,versenyek!FP:FR,3,FALSE),szabalyok!$A$16:$B$23,2,FALSE),0)</f>
        <v>0</v>
      </c>
      <c r="BD106" s="47">
        <f>versenyek!$FT$11*IFERROR(VLOOKUP(VLOOKUP($A106,versenyek!FS:FU,3,FALSE),szabalyok!$A$16:$B$23,2,FALSE),0)</f>
        <v>0</v>
      </c>
      <c r="BE106" s="47">
        <f>versenyek!$FW$11*IFERROR(VLOOKUP(VLOOKUP($A106,versenyek!FV:FX,3,FALSE),szabalyok!$A$16:$B$23,2,FALSE),0)</f>
        <v>0</v>
      </c>
      <c r="BF106" s="47">
        <f>versenyek!$FZ$11*IFERROR(VLOOKUP(VLOOKUP($A106,versenyek!FY:GA,3,FALSE),szabalyok!$A$16:$B$23,2,FALSE),0)</f>
        <v>0</v>
      </c>
      <c r="BG106" s="47">
        <f>versenyek!$GC$11*IFERROR(VLOOKUP(VLOOKUP($A106,versenyek!GB:GD,3,FALSE),szabalyok!$A$16:$B$23,2,FALSE),0)</f>
        <v>0</v>
      </c>
      <c r="BH106" s="47">
        <f>versenyek!$GF$11*IFERROR(VLOOKUP(VLOOKUP($A106,versenyek!GE:GG,3,FALSE),szabalyok!$A$16:$B$23,2,FALSE),0)</f>
        <v>0</v>
      </c>
      <c r="BI106" s="47">
        <f>versenyek!$GI$11*IFERROR(VLOOKUP(VLOOKUP($A106,versenyek!GH:GJ,3,FALSE),szabalyok!$A$16:$B$23,2,FALSE),0)</f>
        <v>0</v>
      </c>
      <c r="BJ106" s="47">
        <f>versenyek!$GL$11*IFERROR(VLOOKUP(VLOOKUP($A106,versenyek!GK:GM,3,FALSE),szabalyok!$A$16:$B$23,2,FALSE),0)</f>
        <v>0</v>
      </c>
      <c r="BK106" s="47">
        <f>versenyek!$GO$11*IFERROR(VLOOKUP(VLOOKUP($A106,versenyek!GN:GP,3,FALSE),szabalyok!$A$16:$B$23,2,FALSE),0)</f>
        <v>0</v>
      </c>
      <c r="BL106" s="47">
        <f>versenyek!$GR$11*IFERROR(VLOOKUP(VLOOKUP($A106,versenyek!GQ:GS,3,FALSE),szabalyok!$A$16:$B$23,2,FALSE),0)</f>
        <v>0</v>
      </c>
      <c r="BM106" s="47">
        <f>versenyek!$GX$11*IFERROR(VLOOKUP(VLOOKUP($A106,versenyek!GW:GY,3,FALSE),szabalyok!$A$16:$B$23,2,FALSE),0)</f>
        <v>0</v>
      </c>
      <c r="BN106" s="47">
        <f>versenyek!$GX$11*IFERROR(VLOOKUP(VLOOKUP($A106,versenyek!GX:GZ,3,FALSE),szabalyok!$A$16:$B$23,2,FALSE),0)</f>
        <v>0</v>
      </c>
      <c r="BO106" s="47">
        <f>versenyek!$HD$11*IFERROR(VLOOKUP(VLOOKUP($A106,versenyek!HC:HE,3,FALSE),szabalyok!$A$16:$B$23,2,FALSE),0)</f>
        <v>0</v>
      </c>
      <c r="BP106" s="47">
        <f>versenyek!$HG$11*IFERROR(VLOOKUP(VLOOKUP($A106,versenyek!HF:HH,3,FALSE),szabalyok!$A$16:$B$23,2,FALSE),0)</f>
        <v>0</v>
      </c>
      <c r="BQ106" s="47">
        <f>versenyek!$HJ$11*IFERROR(VLOOKUP(VLOOKUP($A106,versenyek!HI:HK,3,FALSE),szabalyok!$A$16:$B$23,2,FALSE),0)</f>
        <v>0</v>
      </c>
      <c r="BR106" s="47">
        <f>versenyek!$HM$11*IFERROR(VLOOKUP(VLOOKUP($A106,versenyek!HL:HN,3,FALSE),szabalyok!$A$16:$B$23,2,FALSE),0)</f>
        <v>0</v>
      </c>
      <c r="BS106" s="47">
        <f>versenyek!$HP$11*IFERROR(VLOOKUP(VLOOKUP($A106,versenyek!HO:HQ,3,FALSE),szabalyok!$A$16:$B$23,2,FALSE),0)</f>
        <v>0</v>
      </c>
      <c r="BT106" s="47">
        <f>versenyek!$HS$11*IFERROR(VLOOKUP(VLOOKUP($A106,versenyek!HR:HT,3,FALSE),szabalyok!$A$16:$B$23,2,FALSE),0)</f>
        <v>0</v>
      </c>
      <c r="BU106" s="47">
        <f>versenyek!$HV$11*IFERROR(VLOOKUP(VLOOKUP($A106,versenyek!HU:HW,3,FALSE),szabalyok!$A$16:$B$23,2,FALSE),0)</f>
        <v>0</v>
      </c>
      <c r="BV106" s="47">
        <f>versenyek!$HY$11*IFERROR(VLOOKUP(VLOOKUP($A106,versenyek!HX:HZ,3,FALSE),szabalyok!$A$16:$B$23,2,FALSE),0)</f>
        <v>0</v>
      </c>
      <c r="BW106" s="47">
        <f>versenyek!$IB$11*IFERROR(VLOOKUP(VLOOKUP($A106,versenyek!IA:IC,3,FALSE),szabalyok!$A$16:$B$23,2,FALSE),0)</f>
        <v>0</v>
      </c>
      <c r="BX106" s="47">
        <f>versenyek!$IE$11*IFERROR(VLOOKUP(VLOOKUP($A106,versenyek!ID:IF,3,FALSE),szabalyok!$A$16:$B$23,2,FALSE),0)</f>
        <v>0</v>
      </c>
      <c r="BY106" s="47">
        <f>versenyek!$IH$11*IFERROR(VLOOKUP(VLOOKUP($A106,versenyek!IG:II,3,FALSE),szabalyok!$A$16:$B$23,2,FALSE),0)</f>
        <v>0</v>
      </c>
      <c r="BZ106" s="47">
        <f>versenyek!$IK$11*IFERROR(VLOOKUP(VLOOKUP($A106,versenyek!IJ:IL,3,FALSE),szabalyok!$A$16:$B$23,2,FALSE),0)</f>
        <v>0</v>
      </c>
      <c r="CA106" s="47">
        <f>versenyek!$IN$11*IFERROR(VLOOKUP(VLOOKUP($A106,versenyek!IM:IO,3,FALSE),szabalyok!$A$16:$B$23,2,FALSE),0)</f>
        <v>0</v>
      </c>
      <c r="CB106" s="47">
        <f>versenyek!$IW$11*IFERROR(VLOOKUP(VLOOKUP($A106,versenyek!IV:IX,3,FALSE),szabalyok!$A$16:$B$23,2,FALSE),0)</f>
        <v>0</v>
      </c>
      <c r="CC106" s="47">
        <f>versenyek!$IZ$11*IFERROR(VLOOKUP(VLOOKUP($A106,versenyek!IY:JA,3,FALSE),szabalyok!$A$16:$B$23,2,FALSE),0)</f>
        <v>0</v>
      </c>
      <c r="CD106" s="47">
        <f>versenyek!$JC$11*IFERROR(VLOOKUP(VLOOKUP($A106,versenyek!JB:JD,3,FALSE),szabalyok!$A$16:$B$23,2,FALSE),0)</f>
        <v>0</v>
      </c>
      <c r="CE106" s="47">
        <f>versenyek!$JF$11*IFERROR(VLOOKUP(VLOOKUP($A106,versenyek!JE:JG,3,FALSE),szabalyok!$A$16:$B$23,2,FALSE),0)</f>
        <v>0</v>
      </c>
      <c r="CF106" s="47">
        <f>versenyek!$JI$11*IFERROR(VLOOKUP(VLOOKUP($A106,versenyek!JH:JJ,3,FALSE),szabalyok!$A$16:$B$23,2,FALSE),0)</f>
        <v>0</v>
      </c>
      <c r="CG106" s="47">
        <f>versenyek!$JL$11*IFERROR(VLOOKUP(VLOOKUP($A106,versenyek!JK:JM,3,FALSE),szabalyok!$A$16:$B$23,2,FALSE),0)</f>
        <v>0</v>
      </c>
      <c r="CH106" s="47">
        <f>versenyek!$JO$11*IFERROR(VLOOKUP(VLOOKUP($A106,versenyek!JN:JP,3,FALSE),szabalyok!$A$16:$B$23,2,FALSE),0)</f>
        <v>0</v>
      </c>
      <c r="CI106" s="47">
        <f>versenyek!$JR$11*IFERROR(VLOOKUP(VLOOKUP($A106,versenyek!JQ:JS,3,FALSE),szabalyok!$A$16:$B$23,2,FALSE),0)</f>
        <v>0</v>
      </c>
      <c r="CJ106" s="47">
        <f>versenyek!$JU$11*IFERROR(VLOOKUP(VLOOKUP($A106,versenyek!JT:JV,3,FALSE),szabalyok!$A$16:$B$23,2,FALSE),0)</f>
        <v>0</v>
      </c>
      <c r="CK106" s="47">
        <f>versenyek!$JR$11*IFERROR(VLOOKUP(VLOOKUP($A106,versenyek!JW:JY,3,FALSE),szabalyok!$A$16:$B$23,2,FALSE),0)</f>
        <v>0</v>
      </c>
      <c r="CL106" s="47">
        <f>versenyek!$KA$11*IFERROR(VLOOKUP(VLOOKUP($A106,versenyek!JZ:KB,3,FALSE),szabalyok!$A$16:$B$23,2,FALSE),0)</f>
        <v>0</v>
      </c>
      <c r="CM106" s="47">
        <f>versenyek!$KD$11*IFERROR(VLOOKUP(VLOOKUP($A106,versenyek!KC:KE,3,FALSE),szabalyok!$A$16:$B$23,2,FALSE),0)</f>
        <v>0</v>
      </c>
      <c r="CN106" s="47">
        <f>versenyek!$KG$11*IFERROR(VLOOKUP(VLOOKUP($A106,versenyek!KF:KH,3,FALSE),szabalyok!$A$16:$B$23,2,FALSE),0)</f>
        <v>0</v>
      </c>
      <c r="CO106" s="47">
        <f>versenyek!$KJ$11*IFERROR(VLOOKUP(VLOOKUP($A106,versenyek!KI:KK,3,FALSE),szabalyok!$A$16:$B$23,2,FALSE),0)</f>
        <v>0</v>
      </c>
      <c r="CP106" s="47">
        <f>versenyek!$KM$11*IFERROR(VLOOKUP(VLOOKUP($A106,versenyek!KL:KN,3,FALSE),szabalyok!$A$16:$B$23,2,FALSE),0)</f>
        <v>0</v>
      </c>
      <c r="CQ106" s="47">
        <f>versenyek!$KP$11*IFERROR(VLOOKUP(VLOOKUP($A106,versenyek!KO:KQ,3,FALSE),szabalyok!$A$16:$B$23,2,FALSE),0)</f>
        <v>0</v>
      </c>
      <c r="CR106" s="47">
        <f>versenyek!$KS$11*IFERROR(VLOOKUP(VLOOKUP($A106,versenyek!KR:KT,3,FALSE),szabalyok!$A$16:$B$23,2,FALSE),0)</f>
        <v>0</v>
      </c>
      <c r="CS106" s="47">
        <f>versenyek!$KV$11*IFERROR(VLOOKUP(VLOOKUP($A106,versenyek!KU:KW,3,FALSE),szabalyok!$A$16:$B$23,2,FALSE),0)</f>
        <v>0</v>
      </c>
      <c r="CT106" s="47">
        <f>versenyek!$KY$11*IFERROR(VLOOKUP(VLOOKUP($A106,versenyek!KX:KZ,3,FALSE),szabalyok!$A$16:$B$23,2,FALSE),0)</f>
        <v>0</v>
      </c>
      <c r="CU106" s="47">
        <f>versenyek!$LB$11*IFERROR(VLOOKUP(VLOOKUP($A106,versenyek!LA:LC,3,FALSE),szabalyok!$A$16:$B$23,2,FALSE),0)</f>
        <v>0</v>
      </c>
      <c r="CV106" s="47">
        <f>versenyek!$LE$11*IFERROR(VLOOKUP(VLOOKUP($A106,versenyek!LD:LF,3,FALSE),szabalyok!$A$16:$B$23,2,FALSE),0)</f>
        <v>0</v>
      </c>
      <c r="CW106" s="47">
        <f>versenyek!$LH$11*IFERROR(VLOOKUP(VLOOKUP($A106,versenyek!LG:LI,3,FALSE),szabalyok!$A$16:$B$23,2,FALSE),0)</f>
        <v>0</v>
      </c>
      <c r="CX106" s="47">
        <f>versenyek!$LK$11*IFERROR(VLOOKUP(VLOOKUP($A106,versenyek!LJ:LL,3,FALSE),szabalyok!$A$16:$B$23,2,FALSE),0)</f>
        <v>0</v>
      </c>
      <c r="CY106" s="47">
        <f>versenyek!$LN$11*IFERROR(VLOOKUP(VLOOKUP($A106,versenyek!LM:LO,3,FALSE),szabalyok!$A$16:$B$23,2,FALSE),0)</f>
        <v>0</v>
      </c>
      <c r="CZ106" s="47">
        <f>versenyek!$LQ$11*IFERROR(VLOOKUP(VLOOKUP($A106,versenyek!LP:LR,3,FALSE),szabalyok!$A$16:$B$23,2,FALSE),0)</f>
        <v>0</v>
      </c>
      <c r="DA106" s="47">
        <f>versenyek!$LT$11*IFERROR(VLOOKUP(VLOOKUP($A106,versenyek!LS:LU,3,FALSE),szabalyok!$A$16:$B$23,2,FALSE),0)</f>
        <v>0</v>
      </c>
      <c r="DB106" s="47">
        <f>versenyek!$LW$11*IFERROR(VLOOKUP(VLOOKUP($A106,versenyek!LV:LX,3,FALSE),szabalyok!$A$16:$B$23,2,FALSE),0)</f>
        <v>0</v>
      </c>
      <c r="DC106" s="47">
        <f>versenyek!$LZ$11*IFERROR(VLOOKUP(VLOOKUP($A106,versenyek!LY:MA,3,FALSE),szabalyok!$A$16:$B$23,2,FALSE),0)</f>
        <v>0</v>
      </c>
      <c r="DD106" s="47">
        <f>versenyek!$MC$11*IFERROR(VLOOKUP(VLOOKUP($A106,versenyek!MB:MD,3,FALSE),szabalyok!$A$16:$B$23,2,FALSE),0)</f>
        <v>0</v>
      </c>
      <c r="DE106" s="47">
        <f>versenyek!$ML$11*IFERROR(VLOOKUP(VLOOKUP($A106,versenyek!MK:MM,3,FALSE),szabalyok!$A$16:$B$23,2,FALSE),0)</f>
        <v>0</v>
      </c>
      <c r="DF106" s="47">
        <f>versenyek!$MO$11*IFERROR(VLOOKUP(VLOOKUP($A106,versenyek!MN:MP,3,FALSE),szabalyok!$A$16:$B$23,2,FALSE),0)</f>
        <v>0</v>
      </c>
      <c r="DG106" s="47">
        <f>versenyek!$MR$11*IFERROR(VLOOKUP(VLOOKUP($A106,versenyek!MQ:MS,3,FALSE),szabalyok!$A$16:$B$23,2,FALSE),0)</f>
        <v>0</v>
      </c>
      <c r="DH106" s="47">
        <f>versenyek!$MU$11*IFERROR(VLOOKUP(VLOOKUP($A106,versenyek!MT:MV,3,FALSE),szabalyok!$A$16:$B$23,2,FALSE),0)</f>
        <v>0</v>
      </c>
      <c r="DI106" s="47">
        <f>versenyek!$MX$11*IFERROR(VLOOKUP(VLOOKUP($A106,versenyek!MW:MY,3,FALSE),szabalyok!$A$16:$B$23,2,FALSE),0)</f>
        <v>0</v>
      </c>
      <c r="DJ106" s="47">
        <f>versenyek!$NA$11*IFERROR(VLOOKUP(VLOOKUP($A106,versenyek!MZ:NB,3,FALSE),szabalyok!$A$16:$B$23,2,FALSE),0)</f>
        <v>0</v>
      </c>
      <c r="DK106" s="47">
        <f>versenyek!$ND$11*IFERROR(VLOOKUP(VLOOKUP($A106,versenyek!NC:NE,3,FALSE),szabalyok!$A$16:$B$23,2,FALSE),0)</f>
        <v>0</v>
      </c>
      <c r="DL106" s="47">
        <f>versenyek!$NG$11*IFERROR(VLOOKUP(VLOOKUP($A106,versenyek!NF:NH,3,FALSE),szabalyok!$A$16:$B$23,2,FALSE),0)</f>
        <v>0</v>
      </c>
      <c r="DM106" s="47">
        <f>versenyek!$NJ$11*IFERROR(VLOOKUP(VLOOKUP($A106,versenyek!NI:NK,3,FALSE),szabalyok!$A$16:$B$23,2,FALSE),0)</f>
        <v>0</v>
      </c>
      <c r="DN106" s="47">
        <f>versenyek!$NM$11*IFERROR(VLOOKUP(VLOOKUP($A106,versenyek!NL:NN,3,FALSE),szabalyok!$A$16:$B$23,2,FALSE),0)</f>
        <v>0</v>
      </c>
      <c r="DO106" s="47">
        <f>versenyek!$NP$11*IFERROR(VLOOKUP(VLOOKUP($A106,versenyek!NO:NQ,3,FALSE),szabalyok!$A$16:$B$23,2,FALSE),0)</f>
        <v>0</v>
      </c>
      <c r="DP106" s="47">
        <f>versenyek!$NS$11*IFERROR(VLOOKUP(VLOOKUP($A106,versenyek!NR:NT,3,FALSE),szabalyok!$A$16:$B$23,2,FALSE),0)</f>
        <v>0</v>
      </c>
      <c r="DQ106" s="47">
        <f>versenyek!$NV$11*IFERROR(VLOOKUP(VLOOKUP($A106,versenyek!NU:NW,3,FALSE),szabalyok!$A$16:$B$23,2,FALSE),0)</f>
        <v>0</v>
      </c>
      <c r="DR106" s="47">
        <f>versenyek!$NY$11*IFERROR(VLOOKUP(VLOOKUP($A106,versenyek!NX:NZ,3,FALSE),szabalyok!$A$16:$B$23,2,FALSE),0)</f>
        <v>0</v>
      </c>
      <c r="DS106" s="47">
        <f>versenyek!$OB$11*IFERROR(VLOOKUP(VLOOKUP($A106,versenyek!OA:OC,3,FALSE),szabalyok!$A$16:$B$23,2,FALSE),0)</f>
        <v>0</v>
      </c>
      <c r="DT106" s="47">
        <f>versenyek!$OE$11*IFERROR(VLOOKUP(VLOOKUP($A106,versenyek!OD:OF,3,FALSE),szabalyok!$A$16:$B$23,2,FALSE),0)</f>
        <v>0</v>
      </c>
      <c r="DU106" s="47">
        <f>versenyek!$OH$11*IFERROR(VLOOKUP(VLOOKUP($A106,versenyek!OG:OI,3,FALSE),szabalyok!$A$16:$B$23,2,FALSE),0)</f>
        <v>0</v>
      </c>
      <c r="DV106" s="47">
        <f>versenyek!$OK$11*IFERROR(VLOOKUP(VLOOKUP($A106,versenyek!OJ:OL,3,FALSE),szabalyok!$A$16:$B$23,2,FALSE),0)</f>
        <v>0</v>
      </c>
      <c r="DW106" s="47">
        <f>versenyek!$ON$11*IFERROR(VLOOKUP(VLOOKUP($A106,versenyek!OM:OO,3,FALSE),szabalyok!$A$16:$B$23,2,FALSE),0)</f>
        <v>0</v>
      </c>
      <c r="DX106" s="47">
        <f>versenyek!$OQ$11*IFERROR(VLOOKUP(VLOOKUP($A106,versenyek!OP:OR,3,FALSE),szabalyok!$A$16:$B$23,2,FALSE),0)</f>
        <v>0</v>
      </c>
      <c r="DY106" s="47">
        <f>versenyek!$OT$11*IFERROR(VLOOKUP(VLOOKUP($A106,versenyek!OS:OU,3,FALSE),szabalyok!$A$16:$B$23,2,FALSE),0)</f>
        <v>0</v>
      </c>
      <c r="DZ106" s="47">
        <f>versenyek!$OW$11*IFERROR(VLOOKUP(VLOOKUP($A106,versenyek!OV:OX,3,FALSE),szabalyok!$A$16:$B$23,2,FALSE),0)</f>
        <v>0</v>
      </c>
      <c r="EA106" s="47">
        <f>versenyek!$OZ$11*IFERROR(VLOOKUP(VLOOKUP($A106,versenyek!OY:PA,3,FALSE),szabalyok!$A$16:$B$23,2,FALSE),0)</f>
        <v>0</v>
      </c>
      <c r="EB106" s="47">
        <f>versenyek!$PC$11*IFERROR(VLOOKUP(VLOOKUP($A106,versenyek!PB:PD,3,FALSE),szabalyok!$A$16:$B$23,2,FALSE),0)</f>
        <v>0</v>
      </c>
      <c r="EC106" s="47">
        <f>versenyek!$PF$11*IFERROR(VLOOKUP(VLOOKUP($A106,versenyek!PE:PG,3,FALSE),szabalyok!$A$16:$B$23,2,FALSE),0)</f>
        <v>0</v>
      </c>
      <c r="ED106" s="47">
        <f>versenyek!$PI$11*IFERROR(VLOOKUP(VLOOKUP($A106,versenyek!PH:PJ,3,FALSE),szabalyok!$A$16:$B$23,2,FALSE),0)</f>
        <v>0</v>
      </c>
      <c r="EE106" s="47">
        <f>versenyek!$PL$11*IFERROR(VLOOKUP(VLOOKUP($A106,versenyek!PK:PM,3,FALSE),szabalyok!$A$16:$B$23,2,FALSE),0)</f>
        <v>0</v>
      </c>
      <c r="EF106" s="47">
        <f>versenyek!$PO$11*IFERROR(VLOOKUP(VLOOKUP($A106,versenyek!PN:PP,3,FALSE),szabalyok!$A$16:$B$23,2,FALSE),0)</f>
        <v>0</v>
      </c>
      <c r="EG106" s="47">
        <f>versenyek!$PR$11*IFERROR(VLOOKUP(VLOOKUP($A106,versenyek!PQ:PS,3,FALSE),szabalyok!$A$16:$B$23,2,FALSE),0)</f>
        <v>0</v>
      </c>
      <c r="EH106" s="47">
        <f>versenyek!$PU$11*IFERROR(VLOOKUP(VLOOKUP($A106,versenyek!PT:PV,3,FALSE),szabalyok!$A$16:$B$23,2,FALSE),0)</f>
        <v>0</v>
      </c>
      <c r="EI106" s="47">
        <f>versenyek!$PX$11*IFERROR(VLOOKUP(VLOOKUP($A106,versenyek!PW:PY,3,FALSE),szabalyok!$A$16:$B$23,2,FALSE),0)</f>
        <v>0</v>
      </c>
      <c r="EJ106" s="47">
        <f>versenyek!$QA$11*IFERROR(VLOOKUP(VLOOKUP($A106,versenyek!PZ:QB,3,FALSE),szabalyok!$A$16:$B$23,2,FALSE),0)</f>
        <v>0</v>
      </c>
      <c r="EK106" s="47">
        <f>versenyek!$QD$11*IFERROR(VLOOKUP(VLOOKUP($A106,versenyek!QC:QE,3,FALSE),szabalyok!$A$16:$B$23,2,FALSE),0)</f>
        <v>0</v>
      </c>
      <c r="EL106" s="47">
        <f>versenyek!$QG$11*IFERROR(VLOOKUP(VLOOKUP($A106,versenyek!QF:QH,3,FALSE),szabalyok!$A$16:$B$23,2,FALSE),0)</f>
        <v>0</v>
      </c>
      <c r="EM106" s="47">
        <f>versenyek!$QJ$11*IFERROR(VLOOKUP(VLOOKUP($A106,versenyek!QI:QK,3,FALSE),szabalyok!$A$16:$B$23,2,FALSE),0)</f>
        <v>0</v>
      </c>
      <c r="EN106" s="47">
        <f>versenyek!$QM$11*IFERROR(VLOOKUP(VLOOKUP($A106,versenyek!QL:QN,3,FALSE),szabalyok!$A$16:$B$23,2,FALSE),0)</f>
        <v>0</v>
      </c>
      <c r="EO106" s="47">
        <f>versenyek!$QP$11*IFERROR(VLOOKUP(VLOOKUP($A106,versenyek!QO:QQ,3,FALSE),szabalyok!$A$16:$B$23,2,FALSE),0)</f>
        <v>0</v>
      </c>
      <c r="EP106" s="47">
        <f>versenyek!$QS$11*IFERROR(VLOOKUP(VLOOKUP($A106,versenyek!QR:QT,3,FALSE),szabalyok!$A$16:$B$23,2,FALSE),0)</f>
        <v>0</v>
      </c>
      <c r="EQ106" s="47">
        <f>versenyek!$QV$11*IFERROR(VLOOKUP(VLOOKUP($A106,versenyek!QU:QW,3,FALSE),szabalyok!$A$16:$B$23,2,FALSE),0)</f>
        <v>0</v>
      </c>
      <c r="ER106" s="47">
        <f>versenyek!$RE$11*IFERROR(VLOOKUP(VLOOKUP($A106,versenyek!RD:RF,3,FALSE),szabalyok!$A$16:$B$23,2,FALSE),0)</f>
        <v>0</v>
      </c>
      <c r="ES106" s="47">
        <f>versenyek!$RH$11*IFERROR(VLOOKUP(VLOOKUP($A106,versenyek!RG:RI,3,FALSE),szabalyok!$A$16:$B$23,2,FALSE),0)</f>
        <v>0</v>
      </c>
      <c r="ET106" s="47">
        <f>versenyek!$RK$11*IFERROR(VLOOKUP(VLOOKUP($A106,versenyek!RJ:RL,3,FALSE),szabalyok!$A$16:$B$23,2,FALSE),0)</f>
        <v>0</v>
      </c>
      <c r="EU106" s="47">
        <f>versenyek!$RN$11*IFERROR(VLOOKUP(VLOOKUP($A106,versenyek!RM:RO,3,FALSE),szabalyok!$A$16:$B$23,2,FALSE),0)</f>
        <v>0</v>
      </c>
      <c r="EV106" s="47">
        <f>versenyek!$RQ$11*IFERROR(VLOOKUP(VLOOKUP($A106,versenyek!RP:RR,3,FALSE),szabalyok!$A$16:$B$23,2,FALSE),0)</f>
        <v>0</v>
      </c>
      <c r="EW106" s="47">
        <f>versenyek!$RT$11*IFERROR(VLOOKUP(VLOOKUP($A106,versenyek!RS:RU,3,FALSE),szabalyok!$A$16:$B$23,2,FALSE),0)</f>
        <v>0</v>
      </c>
      <c r="EX106" s="47">
        <f>versenyek!$RW$11*IFERROR(VLOOKUP(VLOOKUP($A106,versenyek!RV:RX,3,FALSE),szabalyok!$A$16:$B$23,2,FALSE),0)</f>
        <v>0</v>
      </c>
      <c r="EY106" s="47">
        <f>versenyek!$RZ$11*IFERROR(VLOOKUP(VLOOKUP($A106,versenyek!RY:SA,3,FALSE),szabalyok!$A$16:$B$23,2,FALSE),0)</f>
        <v>0</v>
      </c>
      <c r="EZ106" s="47">
        <f>versenyek!$SC$11*IFERROR(VLOOKUP(VLOOKUP($A106,versenyek!SB:SD,3,FALSE),szabalyok!$A$16:$B$23,2,FALSE),0)</f>
        <v>0</v>
      </c>
      <c r="FA106" s="47">
        <f>versenyek!$SF$11*IFERROR(VLOOKUP(VLOOKUP($A106,versenyek!SE:SG,3,FALSE),szabalyok!$A$16:$B$23,2,FALSE),0)</f>
        <v>0</v>
      </c>
      <c r="FB106" s="47">
        <f>versenyek!$SI$11*IFERROR(VLOOKUP(VLOOKUP($A106,versenyek!SH:SJ,3,FALSE),szabalyok!$A$16:$B$23,2,FALSE),0)</f>
        <v>0</v>
      </c>
      <c r="FC106" s="47">
        <f>versenyek!$SL$11*IFERROR(VLOOKUP(VLOOKUP($A106,versenyek!SK:SM,3,FALSE),szabalyok!$A$16:$B$23,2,FALSE),0)</f>
        <v>0</v>
      </c>
      <c r="FD106" s="47">
        <f>versenyek!$SO$11*IFERROR(VLOOKUP(VLOOKUP($A106,versenyek!SN:SP,3,FALSE),szabalyok!$A$16:$B$23,2,FALSE),0)</f>
        <v>0</v>
      </c>
      <c r="FE106" s="47">
        <f>versenyek!$SR$11*IFERROR(VLOOKUP(VLOOKUP($A106,versenyek!SQ:SS,3,FALSE),szabalyok!$A$16:$B$23,2,FALSE),0)</f>
        <v>0</v>
      </c>
      <c r="FF106" s="47">
        <f>versenyek!$SU$11*IFERROR(VLOOKUP(VLOOKUP($A106,versenyek!ST:SV,3,FALSE),szabalyok!$A$16:$B$23,2,FALSE),0)</f>
        <v>0</v>
      </c>
      <c r="FG106" s="47">
        <f>versenyek!$SX$11*IFERROR(VLOOKUP(VLOOKUP($A106,versenyek!SW:SY,3,FALSE),szabalyok!$A$16:$B$23,2,FALSE),0)</f>
        <v>0</v>
      </c>
      <c r="FH106" s="47">
        <f>versenyek!$TA$11*IFERROR(VLOOKUP(VLOOKUP($A106,versenyek!SZ:TB,3,FALSE),szabalyok!$A$16:$B$23,2,FALSE),0)</f>
        <v>0</v>
      </c>
      <c r="FI106" s="47">
        <f>versenyek!$TD$11*IFERROR(VLOOKUP(VLOOKUP($A106,versenyek!TC:TE,3,FALSE),szabalyok!$A$16:$B$23,2,FALSE),0)</f>
        <v>0</v>
      </c>
      <c r="FJ106" s="47">
        <f>versenyek!$TG$11*IFERROR(VLOOKUP(VLOOKUP($A106,versenyek!TF:TH,3,FALSE),szabalyok!$A$16:$B$23,2,FALSE),0)</f>
        <v>0</v>
      </c>
      <c r="FK106" s="47">
        <f>versenyek!$TJ$11*IFERROR(VLOOKUP(VLOOKUP($A106,versenyek!TI:TK,3,FALSE),szabalyok!$A$16:$B$23,2,FALSE),0)</f>
        <v>0</v>
      </c>
      <c r="FL106" s="47">
        <f>versenyek!$TM$11*IFERROR(VLOOKUP(VLOOKUP($A106,versenyek!TL:TN,3,FALSE),szabalyok!$A$16:$B$23,2,FALSE),0)</f>
        <v>0</v>
      </c>
      <c r="FM106" s="47">
        <f>versenyek!$TP$11*IFERROR(VLOOKUP(VLOOKUP($A106,versenyek!TO:TQ,3,FALSE),szabalyok!$A$16:$B$23,2,FALSE),0)</f>
        <v>0</v>
      </c>
      <c r="FN106" s="47">
        <f>versenyek!$TS$11*IFERROR(VLOOKUP(VLOOKUP($A106,versenyek!TR:TT,3,FALSE),szabalyok!$A$16:$B$23,2,FALSE),0)</f>
        <v>0</v>
      </c>
      <c r="FO106" s="47"/>
      <c r="FP106" s="235">
        <f t="shared" si="3"/>
        <v>0</v>
      </c>
    </row>
    <row r="107" spans="1:172">
      <c r="A107" s="1" t="s">
        <v>313</v>
      </c>
      <c r="B107" s="47">
        <v>0</v>
      </c>
      <c r="C107" s="47">
        <v>0</v>
      </c>
      <c r="D107" s="47">
        <v>0</v>
      </c>
      <c r="E107" s="47">
        <v>0</v>
      </c>
      <c r="F107" s="47">
        <v>0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10.306382686483122</v>
      </c>
      <c r="O107" s="47">
        <v>0</v>
      </c>
      <c r="P107" s="47">
        <v>0</v>
      </c>
      <c r="Q107" s="47">
        <v>0</v>
      </c>
      <c r="R107" s="47">
        <f>versenyek!$BD$11*IFERROR(VLOOKUP(VLOOKUP($A107,versenyek!BC:BE,3,FALSE),szabalyok!$A$16:$B$23,2,FALSE),0)</f>
        <v>0</v>
      </c>
      <c r="S107" s="47">
        <f>versenyek!$BG$11*IFERROR(VLOOKUP(VLOOKUP($A107,versenyek!BF:BH,3,FALSE),szabalyok!$A$16:$B$23,2,FALSE),0)</f>
        <v>0</v>
      </c>
      <c r="T107" s="47">
        <f>versenyek!$BJ$11*IFERROR(VLOOKUP(VLOOKUP($A107,versenyek!BI:BK,3,FALSE),szabalyok!$A$16:$B$23,2,FALSE),0)</f>
        <v>0</v>
      </c>
      <c r="U107" s="47">
        <f>versenyek!$BM$11*IFERROR(VLOOKUP(VLOOKUP($A107,versenyek!BL:BN,3,FALSE),szabalyok!$A$16:$B$23,2,FALSE),0)</f>
        <v>0</v>
      </c>
      <c r="V107" s="47">
        <f>versenyek!$BP$11*IFERROR(VLOOKUP(VLOOKUP($A107,versenyek!BO:BQ,3,FALSE),szabalyok!$A$16:$B$23,2,FALSE),0)</f>
        <v>0</v>
      </c>
      <c r="W107" s="47">
        <f>versenyek!$BS$11*IFERROR(VLOOKUP(VLOOKUP($A107,versenyek!BR:BT,3,FALSE),szabalyok!$A$16:$B$23,2,FALSE),0)</f>
        <v>0</v>
      </c>
      <c r="X107" s="47">
        <f>versenyek!$BV$11*IFERROR(VLOOKUP(VLOOKUP($A107,versenyek!BU:BW,3,FALSE),szabalyok!$A$16:$B$23,2,FALSE),0)</f>
        <v>0</v>
      </c>
      <c r="Y107" s="47">
        <f>versenyek!$BY$11*IFERROR(VLOOKUP(VLOOKUP($A107,versenyek!BX:BZ,3,FALSE),szabalyok!$A$16:$B$23,2,FALSE),0)</f>
        <v>0</v>
      </c>
      <c r="Z107" s="47">
        <f>versenyek!$CB$11*IFERROR(VLOOKUP(VLOOKUP($A107,versenyek!CA:CC,3,FALSE),szabalyok!$A$16:$B$23,2,FALSE),0)</f>
        <v>0</v>
      </c>
      <c r="AA107" s="47">
        <f>versenyek!$CE$11*IFERROR(VLOOKUP(VLOOKUP($A107,versenyek!CD:CF,3,FALSE),szabalyok!$A$16:$B$23,2,FALSE),0)</f>
        <v>0</v>
      </c>
      <c r="AB107" s="47">
        <f>versenyek!$CH$11*IFERROR(VLOOKUP(VLOOKUP($A107,versenyek!CG:CI,3,FALSE),szabalyok!$A$16:$B$23,2,FALSE),0)</f>
        <v>0</v>
      </c>
      <c r="AC107" s="47">
        <f>versenyek!$CK$11*IFERROR(VLOOKUP(VLOOKUP($A107,versenyek!CJ:CL,3,FALSE),szabalyok!$A$16:$B$23,2,FALSE),0)</f>
        <v>0</v>
      </c>
      <c r="AD107" s="47">
        <f>versenyek!$CN$11*IFERROR(VLOOKUP(VLOOKUP($A107,versenyek!CM:CO,3,FALSE),szabalyok!$A$16:$B$23,2,FALSE),0)</f>
        <v>0</v>
      </c>
      <c r="AE107" s="47">
        <f>versenyek!$CQ$11*IFERROR(VLOOKUP(VLOOKUP($A107,versenyek!CP:CR,3,FALSE),szabalyok!$A$16:$B$23,2,FALSE),0)</f>
        <v>0</v>
      </c>
      <c r="AF107" s="47">
        <f>versenyek!$CT$11*IFERROR(VLOOKUP(VLOOKUP($A107,versenyek!CS:CU,3,FALSE),szabalyok!$A$16:$B$23,2,FALSE),0)</f>
        <v>0</v>
      </c>
      <c r="AG107" s="47">
        <f>versenyek!$CW$11*IFERROR(VLOOKUP(VLOOKUP($A107,versenyek!CV:CX,3,FALSE),szabalyok!$A$16:$B$23,2,FALSE),0)</f>
        <v>0</v>
      </c>
      <c r="AH107" s="47">
        <f>versenyek!$CZ$11*IFERROR(VLOOKUP(VLOOKUP($A107,versenyek!CY:DA,3,FALSE),szabalyok!$A$16:$B$23,2,FALSE),0)</f>
        <v>0</v>
      </c>
      <c r="AI107" s="47">
        <f>versenyek!$DC$11*IFERROR(VLOOKUP(VLOOKUP($A107,versenyek!DB:DD,3,FALSE),szabalyok!$A$16:$B$23,2,FALSE),0)</f>
        <v>0</v>
      </c>
      <c r="AJ107" s="47">
        <f>versenyek!$DF$11*IFERROR(VLOOKUP(VLOOKUP($A107,versenyek!DE:DG,3,FALSE),szabalyok!$A$16:$B$23,2,FALSE),0)</f>
        <v>0</v>
      </c>
      <c r="AK107" s="47">
        <f>versenyek!$DI$11*IFERROR(VLOOKUP(VLOOKUP($A107,versenyek!DH:DJ,3,FALSE),szabalyok!$A$16:$B$23,2,FALSE),0)</f>
        <v>0</v>
      </c>
      <c r="AL107" s="47">
        <f>versenyek!$DL$11*IFERROR(VLOOKUP(VLOOKUP($A107,versenyek!DK:DM,3,FALSE),szabalyok!$A$16:$B$23,2,FALSE),0)</f>
        <v>0</v>
      </c>
      <c r="AM107" s="47">
        <f>versenyek!$DR$11*IFERROR(VLOOKUP(VLOOKUP($A107,versenyek!DQ:DS,3,FALSE),szabalyok!$A$16:$B$23,2,FALSE),0)</f>
        <v>0</v>
      </c>
      <c r="AN107" s="47">
        <f>versenyek!$DU$11*IFERROR(VLOOKUP(VLOOKUP($A107,versenyek!DT:DV,3,FALSE),szabalyok!$A$16:$B$23,2,FALSE),0)</f>
        <v>0</v>
      </c>
      <c r="AO107" s="47">
        <f>versenyek!$DO$11*IFERROR(VLOOKUP(VLOOKUP($A107,versenyek!DN:DP,3,FALSE),szabalyok!$A$16:$B$23,2,FALSE),0)</f>
        <v>0</v>
      </c>
      <c r="AP107" s="47">
        <f>versenyek!$DX$11*IFERROR(VLOOKUP(VLOOKUP($A107,versenyek!DW:DY,3,FALSE),szabalyok!$A$16:$B$23,2,FALSE),0)</f>
        <v>0</v>
      </c>
      <c r="AQ107" s="47" t="e">
        <f>versenyek!$EA$11*IFERROR(VLOOKUP(VLOOKUP($A107,versenyek!DZ:EB,3,FALSE),szabalyok!$A$16:$B$23,2,FALSE),0)</f>
        <v>#DIV/0!</v>
      </c>
      <c r="AR107" s="47" t="e">
        <f>versenyek!$ED$11*IFERROR(VLOOKUP(VLOOKUP($A107,versenyek!EC:EE,3,FALSE),szabalyok!$A$16:$B$23,2,FALSE),0)</f>
        <v>#DIV/0!</v>
      </c>
      <c r="AS107" s="47">
        <f>versenyek!$EG$11*IFERROR(VLOOKUP(VLOOKUP($A107,versenyek!EF:EH,3,FALSE),szabalyok!$A$16:$B$23,2,FALSE),0)</f>
        <v>0</v>
      </c>
      <c r="AT107" s="47">
        <f>versenyek!$EJ$11*IFERROR(VLOOKUP(VLOOKUP($A107,versenyek!EI:EK,3,FALSE),szabalyok!$A$16:$B$23,2,FALSE),0)</f>
        <v>0</v>
      </c>
      <c r="AU107" s="47">
        <f>versenyek!$EM$11*IFERROR(VLOOKUP(VLOOKUP($A107,versenyek!EL:EN,3,FALSE),szabalyok!$A$16:$B$23,2,FALSE),0)</f>
        <v>0</v>
      </c>
      <c r="AV107" s="47">
        <f>versenyek!$EP$11*IFERROR(VLOOKUP(VLOOKUP($A107,versenyek!EO:EQ,3,FALSE),szabalyok!$A$16:$B$23,2,FALSE),0)</f>
        <v>0</v>
      </c>
      <c r="AW107" s="47">
        <f>versenyek!$EY$11*IFERROR(VLOOKUP(VLOOKUP($A107,versenyek!EX:EZ,3,FALSE),szabalyok!$A$16:$B$23,2,FALSE),0)</f>
        <v>0</v>
      </c>
      <c r="AX107" s="47">
        <f>versenyek!$FB$11*IFERROR(VLOOKUP(VLOOKUP($A107,versenyek!FA:FC,3,FALSE),szabalyok!$A$16:$B$23,2,FALSE),0)</f>
        <v>0</v>
      </c>
      <c r="AY107" s="47">
        <f>versenyek!$FE$11*IFERROR(VLOOKUP(VLOOKUP($A107,versenyek!FD:FF,3,FALSE),szabalyok!$A$16:$B$23,2,FALSE),0)</f>
        <v>0</v>
      </c>
      <c r="AZ107" s="47">
        <f>versenyek!$FH$11*IFERROR(VLOOKUP(VLOOKUP($A107,versenyek!FG:FI,3,FALSE),szabalyok!$A$16:$B$23,2,FALSE),0)</f>
        <v>0</v>
      </c>
      <c r="BA107" s="47">
        <f>versenyek!$FK$11*IFERROR(VLOOKUP(VLOOKUP($A107,versenyek!FJ:FL,3,FALSE),szabalyok!$A$16:$B$23,2,FALSE),0)</f>
        <v>0</v>
      </c>
      <c r="BB107" s="47">
        <f>versenyek!$FN$11*IFERROR(VLOOKUP(VLOOKUP($A107,versenyek!FM:FO,3,FALSE),szabalyok!$A$16:$B$23,2,FALSE),0)</f>
        <v>0</v>
      </c>
      <c r="BC107" s="47">
        <f>versenyek!$FQ$11*IFERROR(VLOOKUP(VLOOKUP($A107,versenyek!FP:FR,3,FALSE),szabalyok!$A$16:$B$23,2,FALSE),0)</f>
        <v>0</v>
      </c>
      <c r="BD107" s="47">
        <f>versenyek!$FT$11*IFERROR(VLOOKUP(VLOOKUP($A107,versenyek!FS:FU,3,FALSE),szabalyok!$A$16:$B$23,2,FALSE),0)</f>
        <v>0</v>
      </c>
      <c r="BE107" s="47">
        <f>versenyek!$FW$11*IFERROR(VLOOKUP(VLOOKUP($A107,versenyek!FV:FX,3,FALSE),szabalyok!$A$16:$B$23,2,FALSE),0)</f>
        <v>0</v>
      </c>
      <c r="BF107" s="47">
        <f>versenyek!$FZ$11*IFERROR(VLOOKUP(VLOOKUP($A107,versenyek!FY:GA,3,FALSE),szabalyok!$A$16:$B$23,2,FALSE),0)</f>
        <v>0</v>
      </c>
      <c r="BG107" s="47">
        <f>versenyek!$GC$11*IFERROR(VLOOKUP(VLOOKUP($A107,versenyek!GB:GD,3,FALSE),szabalyok!$A$16:$B$23,2,FALSE),0)</f>
        <v>0</v>
      </c>
      <c r="BH107" s="47">
        <f>versenyek!$GF$11*IFERROR(VLOOKUP(VLOOKUP($A107,versenyek!GE:GG,3,FALSE),szabalyok!$A$16:$B$23,2,FALSE),0)</f>
        <v>0</v>
      </c>
      <c r="BI107" s="47">
        <f>versenyek!$GI$11*IFERROR(VLOOKUP(VLOOKUP($A107,versenyek!GH:GJ,3,FALSE),szabalyok!$A$16:$B$23,2,FALSE),0)</f>
        <v>0</v>
      </c>
      <c r="BJ107" s="47">
        <f>versenyek!$GL$11*IFERROR(VLOOKUP(VLOOKUP($A107,versenyek!GK:GM,3,FALSE),szabalyok!$A$16:$B$23,2,FALSE),0)</f>
        <v>0</v>
      </c>
      <c r="BK107" s="47">
        <f>versenyek!$GO$11*IFERROR(VLOOKUP(VLOOKUP($A107,versenyek!GN:GP,3,FALSE),szabalyok!$A$16:$B$23,2,FALSE),0)</f>
        <v>0</v>
      </c>
      <c r="BL107" s="47">
        <f>versenyek!$GR$11*IFERROR(VLOOKUP(VLOOKUP($A107,versenyek!GQ:GS,3,FALSE),szabalyok!$A$16:$B$23,2,FALSE),0)</f>
        <v>0</v>
      </c>
      <c r="BM107" s="47">
        <f>versenyek!$GX$11*IFERROR(VLOOKUP(VLOOKUP($A107,versenyek!GW:GY,3,FALSE),szabalyok!$A$16:$B$23,2,FALSE),0)</f>
        <v>0</v>
      </c>
      <c r="BN107" s="47">
        <f>versenyek!$GX$11*IFERROR(VLOOKUP(VLOOKUP($A107,versenyek!GX:GZ,3,FALSE),szabalyok!$A$16:$B$23,2,FALSE),0)</f>
        <v>0</v>
      </c>
      <c r="BO107" s="47">
        <f>versenyek!$HD$11*IFERROR(VLOOKUP(VLOOKUP($A107,versenyek!HC:HE,3,FALSE),szabalyok!$A$16:$B$23,2,FALSE),0)</f>
        <v>0</v>
      </c>
      <c r="BP107" s="47">
        <f>versenyek!$HG$11*IFERROR(VLOOKUP(VLOOKUP($A107,versenyek!HF:HH,3,FALSE),szabalyok!$A$16:$B$23,2,FALSE),0)</f>
        <v>0</v>
      </c>
      <c r="BQ107" s="47">
        <f>versenyek!$HJ$11*IFERROR(VLOOKUP(VLOOKUP($A107,versenyek!HI:HK,3,FALSE),szabalyok!$A$16:$B$23,2,FALSE),0)</f>
        <v>0</v>
      </c>
      <c r="BR107" s="47">
        <f>versenyek!$HM$11*IFERROR(VLOOKUP(VLOOKUP($A107,versenyek!HL:HN,3,FALSE),szabalyok!$A$16:$B$23,2,FALSE),0)</f>
        <v>0</v>
      </c>
      <c r="BS107" s="47">
        <f>versenyek!$HP$11*IFERROR(VLOOKUP(VLOOKUP($A107,versenyek!HO:HQ,3,FALSE),szabalyok!$A$16:$B$23,2,FALSE),0)</f>
        <v>0</v>
      </c>
      <c r="BT107" s="47">
        <f>versenyek!$HS$11*IFERROR(VLOOKUP(VLOOKUP($A107,versenyek!HR:HT,3,FALSE),szabalyok!$A$16:$B$23,2,FALSE),0)</f>
        <v>0</v>
      </c>
      <c r="BU107" s="47">
        <f>versenyek!$HV$11*IFERROR(VLOOKUP(VLOOKUP($A107,versenyek!HU:HW,3,FALSE),szabalyok!$A$16:$B$23,2,FALSE),0)</f>
        <v>0</v>
      </c>
      <c r="BV107" s="47">
        <f>versenyek!$HY$11*IFERROR(VLOOKUP(VLOOKUP($A107,versenyek!HX:HZ,3,FALSE),szabalyok!$A$16:$B$23,2,FALSE),0)</f>
        <v>0</v>
      </c>
      <c r="BW107" s="47">
        <f>versenyek!$IB$11*IFERROR(VLOOKUP(VLOOKUP($A107,versenyek!IA:IC,3,FALSE),szabalyok!$A$16:$B$23,2,FALSE),0)</f>
        <v>0</v>
      </c>
      <c r="BX107" s="47">
        <f>versenyek!$IE$11*IFERROR(VLOOKUP(VLOOKUP($A107,versenyek!ID:IF,3,FALSE),szabalyok!$A$16:$B$23,2,FALSE),0)</f>
        <v>0</v>
      </c>
      <c r="BY107" s="47">
        <f>versenyek!$IH$11*IFERROR(VLOOKUP(VLOOKUP($A107,versenyek!IG:II,3,FALSE),szabalyok!$A$16:$B$23,2,FALSE),0)</f>
        <v>0</v>
      </c>
      <c r="BZ107" s="47">
        <f>versenyek!$IK$11*IFERROR(VLOOKUP(VLOOKUP($A107,versenyek!IJ:IL,3,FALSE),szabalyok!$A$16:$B$23,2,FALSE),0)</f>
        <v>0</v>
      </c>
      <c r="CA107" s="47">
        <f>versenyek!$IN$11*IFERROR(VLOOKUP(VLOOKUP($A107,versenyek!IM:IO,3,FALSE),szabalyok!$A$16:$B$23,2,FALSE),0)</f>
        <v>0</v>
      </c>
      <c r="CB107" s="47">
        <f>versenyek!$IW$11*IFERROR(VLOOKUP(VLOOKUP($A107,versenyek!IV:IX,3,FALSE),szabalyok!$A$16:$B$23,2,FALSE),0)</f>
        <v>0</v>
      </c>
      <c r="CC107" s="47">
        <f>versenyek!$IZ$11*IFERROR(VLOOKUP(VLOOKUP($A107,versenyek!IY:JA,3,FALSE),szabalyok!$A$16:$B$23,2,FALSE),0)</f>
        <v>0</v>
      </c>
      <c r="CD107" s="47">
        <f>versenyek!$JC$11*IFERROR(VLOOKUP(VLOOKUP($A107,versenyek!JB:JD,3,FALSE),szabalyok!$A$16:$B$23,2,FALSE),0)</f>
        <v>0</v>
      </c>
      <c r="CE107" s="47">
        <f>versenyek!$JF$11*IFERROR(VLOOKUP(VLOOKUP($A107,versenyek!JE:JG,3,FALSE),szabalyok!$A$16:$B$23,2,FALSE),0)</f>
        <v>0</v>
      </c>
      <c r="CF107" s="47">
        <f>versenyek!$JI$11*IFERROR(VLOOKUP(VLOOKUP($A107,versenyek!JH:JJ,3,FALSE),szabalyok!$A$16:$B$23,2,FALSE),0)</f>
        <v>0</v>
      </c>
      <c r="CG107" s="47">
        <f>versenyek!$JL$11*IFERROR(VLOOKUP(VLOOKUP($A107,versenyek!JK:JM,3,FALSE),szabalyok!$A$16:$B$23,2,FALSE),0)</f>
        <v>0</v>
      </c>
      <c r="CH107" s="47">
        <f>versenyek!$JO$11*IFERROR(VLOOKUP(VLOOKUP($A107,versenyek!JN:JP,3,FALSE),szabalyok!$A$16:$B$23,2,FALSE),0)</f>
        <v>0</v>
      </c>
      <c r="CI107" s="47">
        <f>versenyek!$JR$11*IFERROR(VLOOKUP(VLOOKUP($A107,versenyek!JQ:JS,3,FALSE),szabalyok!$A$16:$B$23,2,FALSE),0)</f>
        <v>0</v>
      </c>
      <c r="CJ107" s="47">
        <f>versenyek!$JU$11*IFERROR(VLOOKUP(VLOOKUP($A107,versenyek!JT:JV,3,FALSE),szabalyok!$A$16:$B$23,2,FALSE),0)</f>
        <v>0</v>
      </c>
      <c r="CK107" s="47">
        <f>versenyek!$JR$11*IFERROR(VLOOKUP(VLOOKUP($A107,versenyek!JW:JY,3,FALSE),szabalyok!$A$16:$B$23,2,FALSE),0)</f>
        <v>0</v>
      </c>
      <c r="CL107" s="47">
        <f>versenyek!$KA$11*IFERROR(VLOOKUP(VLOOKUP($A107,versenyek!JZ:KB,3,FALSE),szabalyok!$A$16:$B$23,2,FALSE),0)</f>
        <v>0</v>
      </c>
      <c r="CM107" s="47">
        <f>versenyek!$KD$11*IFERROR(VLOOKUP(VLOOKUP($A107,versenyek!KC:KE,3,FALSE),szabalyok!$A$16:$B$23,2,FALSE),0)</f>
        <v>0</v>
      </c>
      <c r="CN107" s="47">
        <f>versenyek!$KG$11*IFERROR(VLOOKUP(VLOOKUP($A107,versenyek!KF:KH,3,FALSE),szabalyok!$A$16:$B$23,2,FALSE),0)</f>
        <v>0</v>
      </c>
      <c r="CO107" s="47">
        <f>versenyek!$KJ$11*IFERROR(VLOOKUP(VLOOKUP($A107,versenyek!KI:KK,3,FALSE),szabalyok!$A$16:$B$23,2,FALSE),0)</f>
        <v>0</v>
      </c>
      <c r="CP107" s="47">
        <f>versenyek!$KM$11*IFERROR(VLOOKUP(VLOOKUP($A107,versenyek!KL:KN,3,FALSE),szabalyok!$A$16:$B$23,2,FALSE),0)</f>
        <v>0</v>
      </c>
      <c r="CQ107" s="47">
        <f>versenyek!$KP$11*IFERROR(VLOOKUP(VLOOKUP($A107,versenyek!KO:KQ,3,FALSE),szabalyok!$A$16:$B$23,2,FALSE),0)</f>
        <v>0</v>
      </c>
      <c r="CR107" s="47">
        <f>versenyek!$KS$11*IFERROR(VLOOKUP(VLOOKUP($A107,versenyek!KR:KT,3,FALSE),szabalyok!$A$16:$B$23,2,FALSE),0)</f>
        <v>0</v>
      </c>
      <c r="CS107" s="47">
        <f>versenyek!$KV$11*IFERROR(VLOOKUP(VLOOKUP($A107,versenyek!KU:KW,3,FALSE),szabalyok!$A$16:$B$23,2,FALSE),0)</f>
        <v>0</v>
      </c>
      <c r="CT107" s="47">
        <f>versenyek!$KY$11*IFERROR(VLOOKUP(VLOOKUP($A107,versenyek!KX:KZ,3,FALSE),szabalyok!$A$16:$B$23,2,FALSE),0)</f>
        <v>0</v>
      </c>
      <c r="CU107" s="47">
        <f>versenyek!$LB$11*IFERROR(VLOOKUP(VLOOKUP($A107,versenyek!LA:LC,3,FALSE),szabalyok!$A$16:$B$23,2,FALSE),0)</f>
        <v>0</v>
      </c>
      <c r="CV107" s="47">
        <f>versenyek!$LE$11*IFERROR(VLOOKUP(VLOOKUP($A107,versenyek!LD:LF,3,FALSE),szabalyok!$A$16:$B$23,2,FALSE),0)</f>
        <v>0</v>
      </c>
      <c r="CW107" s="47">
        <f>versenyek!$LH$11*IFERROR(VLOOKUP(VLOOKUP($A107,versenyek!LG:LI,3,FALSE),szabalyok!$A$16:$B$23,2,FALSE),0)</f>
        <v>0</v>
      </c>
      <c r="CX107" s="47">
        <f>versenyek!$LK$11*IFERROR(VLOOKUP(VLOOKUP($A107,versenyek!LJ:LL,3,FALSE),szabalyok!$A$16:$B$23,2,FALSE),0)</f>
        <v>0</v>
      </c>
      <c r="CY107" s="47">
        <f>versenyek!$LN$11*IFERROR(VLOOKUP(VLOOKUP($A107,versenyek!LM:LO,3,FALSE),szabalyok!$A$16:$B$23,2,FALSE),0)</f>
        <v>0</v>
      </c>
      <c r="CZ107" s="47">
        <f>versenyek!$LQ$11*IFERROR(VLOOKUP(VLOOKUP($A107,versenyek!LP:LR,3,FALSE),szabalyok!$A$16:$B$23,2,FALSE),0)</f>
        <v>0</v>
      </c>
      <c r="DA107" s="47">
        <f>versenyek!$LT$11*IFERROR(VLOOKUP(VLOOKUP($A107,versenyek!LS:LU,3,FALSE),szabalyok!$A$16:$B$23,2,FALSE),0)</f>
        <v>0</v>
      </c>
      <c r="DB107" s="47">
        <f>versenyek!$LW$11*IFERROR(VLOOKUP(VLOOKUP($A107,versenyek!LV:LX,3,FALSE),szabalyok!$A$16:$B$23,2,FALSE),0)</f>
        <v>0</v>
      </c>
      <c r="DC107" s="47">
        <f>versenyek!$LZ$11*IFERROR(VLOOKUP(VLOOKUP($A107,versenyek!LY:MA,3,FALSE),szabalyok!$A$16:$B$23,2,FALSE),0)</f>
        <v>0</v>
      </c>
      <c r="DD107" s="47">
        <f>versenyek!$MC$11*IFERROR(VLOOKUP(VLOOKUP($A107,versenyek!MB:MD,3,FALSE),szabalyok!$A$16:$B$23,2,FALSE),0)</f>
        <v>0</v>
      </c>
      <c r="DE107" s="47">
        <f>versenyek!$ML$11*IFERROR(VLOOKUP(VLOOKUP($A107,versenyek!MK:MM,3,FALSE),szabalyok!$A$16:$B$23,2,FALSE),0)</f>
        <v>0</v>
      </c>
      <c r="DF107" s="47">
        <f>versenyek!$MO$11*IFERROR(VLOOKUP(VLOOKUP($A107,versenyek!MN:MP,3,FALSE),szabalyok!$A$16:$B$23,2,FALSE),0)</f>
        <v>0</v>
      </c>
      <c r="DG107" s="47">
        <f>versenyek!$MR$11*IFERROR(VLOOKUP(VLOOKUP($A107,versenyek!MQ:MS,3,FALSE),szabalyok!$A$16:$B$23,2,FALSE),0)</f>
        <v>0</v>
      </c>
      <c r="DH107" s="47">
        <f>versenyek!$MU$11*IFERROR(VLOOKUP(VLOOKUP($A107,versenyek!MT:MV,3,FALSE),szabalyok!$A$16:$B$23,2,FALSE),0)</f>
        <v>0</v>
      </c>
      <c r="DI107" s="47">
        <f>versenyek!$MX$11*IFERROR(VLOOKUP(VLOOKUP($A107,versenyek!MW:MY,3,FALSE),szabalyok!$A$16:$B$23,2,FALSE),0)</f>
        <v>0</v>
      </c>
      <c r="DJ107" s="47">
        <f>versenyek!$NA$11*IFERROR(VLOOKUP(VLOOKUP($A107,versenyek!MZ:NB,3,FALSE),szabalyok!$A$16:$B$23,2,FALSE),0)</f>
        <v>0</v>
      </c>
      <c r="DK107" s="47">
        <f>versenyek!$ND$11*IFERROR(VLOOKUP(VLOOKUP($A107,versenyek!NC:NE,3,FALSE),szabalyok!$A$16:$B$23,2,FALSE),0)</f>
        <v>0</v>
      </c>
      <c r="DL107" s="47">
        <f>versenyek!$NG$11*IFERROR(VLOOKUP(VLOOKUP($A107,versenyek!NF:NH,3,FALSE),szabalyok!$A$16:$B$23,2,FALSE),0)</f>
        <v>0</v>
      </c>
      <c r="DM107" s="47">
        <f>versenyek!$NJ$11*IFERROR(VLOOKUP(VLOOKUP($A107,versenyek!NI:NK,3,FALSE),szabalyok!$A$16:$B$23,2,FALSE),0)</f>
        <v>0</v>
      </c>
      <c r="DN107" s="47">
        <f>versenyek!$NM$11*IFERROR(VLOOKUP(VLOOKUP($A107,versenyek!NL:NN,3,FALSE),szabalyok!$A$16:$B$23,2,FALSE),0)</f>
        <v>0</v>
      </c>
      <c r="DO107" s="47">
        <f>versenyek!$NP$11*IFERROR(VLOOKUP(VLOOKUP($A107,versenyek!NO:NQ,3,FALSE),szabalyok!$A$16:$B$23,2,FALSE),0)</f>
        <v>0</v>
      </c>
      <c r="DP107" s="47">
        <f>versenyek!$NS$11*IFERROR(VLOOKUP(VLOOKUP($A107,versenyek!NR:NT,3,FALSE),szabalyok!$A$16:$B$23,2,FALSE),0)</f>
        <v>0</v>
      </c>
      <c r="DQ107" s="47">
        <f>versenyek!$NV$11*IFERROR(VLOOKUP(VLOOKUP($A107,versenyek!NU:NW,3,FALSE),szabalyok!$A$16:$B$23,2,FALSE),0)</f>
        <v>0</v>
      </c>
      <c r="DR107" s="47">
        <f>versenyek!$NY$11*IFERROR(VLOOKUP(VLOOKUP($A107,versenyek!NX:NZ,3,FALSE),szabalyok!$A$16:$B$23,2,FALSE),0)</f>
        <v>0</v>
      </c>
      <c r="DS107" s="47">
        <f>versenyek!$OB$11*IFERROR(VLOOKUP(VLOOKUP($A107,versenyek!OA:OC,3,FALSE),szabalyok!$A$16:$B$23,2,FALSE),0)</f>
        <v>0</v>
      </c>
      <c r="DT107" s="47">
        <f>versenyek!$OE$11*IFERROR(VLOOKUP(VLOOKUP($A107,versenyek!OD:OF,3,FALSE),szabalyok!$A$16:$B$23,2,FALSE),0)</f>
        <v>0</v>
      </c>
      <c r="DU107" s="47">
        <f>versenyek!$OH$11*IFERROR(VLOOKUP(VLOOKUP($A107,versenyek!OG:OI,3,FALSE),szabalyok!$A$16:$B$23,2,FALSE),0)</f>
        <v>0</v>
      </c>
      <c r="DV107" s="47">
        <f>versenyek!$OK$11*IFERROR(VLOOKUP(VLOOKUP($A107,versenyek!OJ:OL,3,FALSE),szabalyok!$A$16:$B$23,2,FALSE),0)</f>
        <v>0</v>
      </c>
      <c r="DW107" s="47">
        <f>versenyek!$ON$11*IFERROR(VLOOKUP(VLOOKUP($A107,versenyek!OM:OO,3,FALSE),szabalyok!$A$16:$B$23,2,FALSE),0)</f>
        <v>0</v>
      </c>
      <c r="DX107" s="47">
        <f>versenyek!$OQ$11*IFERROR(VLOOKUP(VLOOKUP($A107,versenyek!OP:OR,3,FALSE),szabalyok!$A$16:$B$23,2,FALSE),0)</f>
        <v>0</v>
      </c>
      <c r="DY107" s="47">
        <f>versenyek!$OT$11*IFERROR(VLOOKUP(VLOOKUP($A107,versenyek!OS:OU,3,FALSE),szabalyok!$A$16:$B$23,2,FALSE),0)</f>
        <v>0</v>
      </c>
      <c r="DZ107" s="47">
        <f>versenyek!$OW$11*IFERROR(VLOOKUP(VLOOKUP($A107,versenyek!OV:OX,3,FALSE),szabalyok!$A$16:$B$23,2,FALSE),0)</f>
        <v>0</v>
      </c>
      <c r="EA107" s="47">
        <f>versenyek!$OZ$11*IFERROR(VLOOKUP(VLOOKUP($A107,versenyek!OY:PA,3,FALSE),szabalyok!$A$16:$B$23,2,FALSE),0)</f>
        <v>0</v>
      </c>
      <c r="EB107" s="47">
        <f>versenyek!$PC$11*IFERROR(VLOOKUP(VLOOKUP($A107,versenyek!PB:PD,3,FALSE),szabalyok!$A$16:$B$23,2,FALSE),0)</f>
        <v>0</v>
      </c>
      <c r="EC107" s="47">
        <f>versenyek!$PF$11*IFERROR(VLOOKUP(VLOOKUP($A107,versenyek!PE:PG,3,FALSE),szabalyok!$A$16:$B$23,2,FALSE),0)</f>
        <v>0</v>
      </c>
      <c r="ED107" s="47">
        <f>versenyek!$PI$11*IFERROR(VLOOKUP(VLOOKUP($A107,versenyek!PH:PJ,3,FALSE),szabalyok!$A$16:$B$23,2,FALSE),0)</f>
        <v>0</v>
      </c>
      <c r="EE107" s="47">
        <f>versenyek!$PL$11*IFERROR(VLOOKUP(VLOOKUP($A107,versenyek!PK:PM,3,FALSE),szabalyok!$A$16:$B$23,2,FALSE),0)</f>
        <v>0</v>
      </c>
      <c r="EF107" s="47">
        <f>versenyek!$PO$11*IFERROR(VLOOKUP(VLOOKUP($A107,versenyek!PN:PP,3,FALSE),szabalyok!$A$16:$B$23,2,FALSE),0)</f>
        <v>0</v>
      </c>
      <c r="EG107" s="47">
        <f>versenyek!$PR$11*IFERROR(VLOOKUP(VLOOKUP($A107,versenyek!PQ:PS,3,FALSE),szabalyok!$A$16:$B$23,2,FALSE),0)</f>
        <v>0</v>
      </c>
      <c r="EH107" s="47">
        <f>versenyek!$PU$11*IFERROR(VLOOKUP(VLOOKUP($A107,versenyek!PT:PV,3,FALSE),szabalyok!$A$16:$B$23,2,FALSE),0)</f>
        <v>0</v>
      </c>
      <c r="EI107" s="47">
        <f>versenyek!$PX$11*IFERROR(VLOOKUP(VLOOKUP($A107,versenyek!PW:PY,3,FALSE),szabalyok!$A$16:$B$23,2,FALSE),0)</f>
        <v>0</v>
      </c>
      <c r="EJ107" s="47">
        <f>versenyek!$QA$11*IFERROR(VLOOKUP(VLOOKUP($A107,versenyek!PZ:QB,3,FALSE),szabalyok!$A$16:$B$23,2,FALSE),0)</f>
        <v>0</v>
      </c>
      <c r="EK107" s="47">
        <f>versenyek!$QD$11*IFERROR(VLOOKUP(VLOOKUP($A107,versenyek!QC:QE,3,FALSE),szabalyok!$A$16:$B$23,2,FALSE),0)</f>
        <v>0</v>
      </c>
      <c r="EL107" s="47">
        <f>versenyek!$QG$11*IFERROR(VLOOKUP(VLOOKUP($A107,versenyek!QF:QH,3,FALSE),szabalyok!$A$16:$B$23,2,FALSE),0)</f>
        <v>0</v>
      </c>
      <c r="EM107" s="47">
        <f>versenyek!$QJ$11*IFERROR(VLOOKUP(VLOOKUP($A107,versenyek!QI:QK,3,FALSE),szabalyok!$A$16:$B$23,2,FALSE),0)</f>
        <v>0</v>
      </c>
      <c r="EN107" s="47">
        <f>versenyek!$QM$11*IFERROR(VLOOKUP(VLOOKUP($A107,versenyek!QL:QN,3,FALSE),szabalyok!$A$16:$B$23,2,FALSE),0)</f>
        <v>0</v>
      </c>
      <c r="EO107" s="47">
        <f>versenyek!$QP$11*IFERROR(VLOOKUP(VLOOKUP($A107,versenyek!QO:QQ,3,FALSE),szabalyok!$A$16:$B$23,2,FALSE),0)</f>
        <v>0</v>
      </c>
      <c r="EP107" s="47">
        <f>versenyek!$QS$11*IFERROR(VLOOKUP(VLOOKUP($A107,versenyek!QR:QT,3,FALSE),szabalyok!$A$16:$B$23,2,FALSE),0)</f>
        <v>0</v>
      </c>
      <c r="EQ107" s="47">
        <f>versenyek!$QV$11*IFERROR(VLOOKUP(VLOOKUP($A107,versenyek!QU:QW,3,FALSE),szabalyok!$A$16:$B$23,2,FALSE),0)</f>
        <v>0</v>
      </c>
      <c r="ER107" s="47">
        <f>versenyek!$RE$11*IFERROR(VLOOKUP(VLOOKUP($A107,versenyek!RD:RF,3,FALSE),szabalyok!$A$16:$B$23,2,FALSE),0)</f>
        <v>0</v>
      </c>
      <c r="ES107" s="47">
        <f>versenyek!$RH$11*IFERROR(VLOOKUP(VLOOKUP($A107,versenyek!RG:RI,3,FALSE),szabalyok!$A$16:$B$23,2,FALSE),0)</f>
        <v>0</v>
      </c>
      <c r="ET107" s="47">
        <f>versenyek!$RK$11*IFERROR(VLOOKUP(VLOOKUP($A107,versenyek!RJ:RL,3,FALSE),szabalyok!$A$16:$B$23,2,FALSE),0)</f>
        <v>0</v>
      </c>
      <c r="EU107" s="47">
        <f>versenyek!$RN$11*IFERROR(VLOOKUP(VLOOKUP($A107,versenyek!RM:RO,3,FALSE),szabalyok!$A$16:$B$23,2,FALSE),0)</f>
        <v>0</v>
      </c>
      <c r="EV107" s="47">
        <f>versenyek!$RQ$11*IFERROR(VLOOKUP(VLOOKUP($A107,versenyek!RP:RR,3,FALSE),szabalyok!$A$16:$B$23,2,FALSE),0)</f>
        <v>0</v>
      </c>
      <c r="EW107" s="47">
        <f>versenyek!$RT$11*IFERROR(VLOOKUP(VLOOKUP($A107,versenyek!RS:RU,3,FALSE),szabalyok!$A$16:$B$23,2,FALSE),0)</f>
        <v>0</v>
      </c>
      <c r="EX107" s="47">
        <f>versenyek!$RW$11*IFERROR(VLOOKUP(VLOOKUP($A107,versenyek!RV:RX,3,FALSE),szabalyok!$A$16:$B$23,2,FALSE),0)</f>
        <v>0</v>
      </c>
      <c r="EY107" s="47">
        <f>versenyek!$RZ$11*IFERROR(VLOOKUP(VLOOKUP($A107,versenyek!RY:SA,3,FALSE),szabalyok!$A$16:$B$23,2,FALSE),0)</f>
        <v>0</v>
      </c>
      <c r="EZ107" s="47">
        <f>versenyek!$SC$11*IFERROR(VLOOKUP(VLOOKUP($A107,versenyek!SB:SD,3,FALSE),szabalyok!$A$16:$B$23,2,FALSE),0)</f>
        <v>0</v>
      </c>
      <c r="FA107" s="47">
        <f>versenyek!$SF$11*IFERROR(VLOOKUP(VLOOKUP($A107,versenyek!SE:SG,3,FALSE),szabalyok!$A$16:$B$23,2,FALSE),0)</f>
        <v>0</v>
      </c>
      <c r="FB107" s="47">
        <f>versenyek!$SI$11*IFERROR(VLOOKUP(VLOOKUP($A107,versenyek!SH:SJ,3,FALSE),szabalyok!$A$16:$B$23,2,FALSE),0)</f>
        <v>0</v>
      </c>
      <c r="FC107" s="47">
        <f>versenyek!$SL$11*IFERROR(VLOOKUP(VLOOKUP($A107,versenyek!SK:SM,3,FALSE),szabalyok!$A$16:$B$23,2,FALSE),0)</f>
        <v>0</v>
      </c>
      <c r="FD107" s="47">
        <f>versenyek!$SO$11*IFERROR(VLOOKUP(VLOOKUP($A107,versenyek!SN:SP,3,FALSE),szabalyok!$A$16:$B$23,2,FALSE),0)</f>
        <v>0</v>
      </c>
      <c r="FE107" s="47">
        <f>versenyek!$SR$11*IFERROR(VLOOKUP(VLOOKUP($A107,versenyek!SQ:SS,3,FALSE),szabalyok!$A$16:$B$23,2,FALSE),0)</f>
        <v>0</v>
      </c>
      <c r="FF107" s="47">
        <f>versenyek!$SU$11*IFERROR(VLOOKUP(VLOOKUP($A107,versenyek!ST:SV,3,FALSE),szabalyok!$A$16:$B$23,2,FALSE),0)</f>
        <v>0</v>
      </c>
      <c r="FG107" s="47">
        <f>versenyek!$SX$11*IFERROR(VLOOKUP(VLOOKUP($A107,versenyek!SW:SY,3,FALSE),szabalyok!$A$16:$B$23,2,FALSE),0)</f>
        <v>0</v>
      </c>
      <c r="FH107" s="47">
        <f>versenyek!$TA$11*IFERROR(VLOOKUP(VLOOKUP($A107,versenyek!SZ:TB,3,FALSE),szabalyok!$A$16:$B$23,2,FALSE),0)</f>
        <v>0</v>
      </c>
      <c r="FI107" s="47">
        <f>versenyek!$TD$11*IFERROR(VLOOKUP(VLOOKUP($A107,versenyek!TC:TE,3,FALSE),szabalyok!$A$16:$B$23,2,FALSE),0)</f>
        <v>0</v>
      </c>
      <c r="FJ107" s="47">
        <f>versenyek!$TG$11*IFERROR(VLOOKUP(VLOOKUP($A107,versenyek!TF:TH,3,FALSE),szabalyok!$A$16:$B$23,2,FALSE),0)</f>
        <v>0</v>
      </c>
      <c r="FK107" s="47">
        <f>versenyek!$TJ$11*IFERROR(VLOOKUP(VLOOKUP($A107,versenyek!TI:TK,3,FALSE),szabalyok!$A$16:$B$23,2,FALSE),0)</f>
        <v>0</v>
      </c>
      <c r="FL107" s="47">
        <f>versenyek!$TM$11*IFERROR(VLOOKUP(VLOOKUP($A107,versenyek!TL:TN,3,FALSE),szabalyok!$A$16:$B$23,2,FALSE),0)</f>
        <v>0</v>
      </c>
      <c r="FM107" s="47">
        <f>versenyek!$TP$11*IFERROR(VLOOKUP(VLOOKUP($A107,versenyek!TO:TQ,3,FALSE),szabalyok!$A$16:$B$23,2,FALSE),0)</f>
        <v>0</v>
      </c>
      <c r="FN107" s="47">
        <f>versenyek!$TS$11*IFERROR(VLOOKUP(VLOOKUP($A107,versenyek!TR:TT,3,FALSE),szabalyok!$A$16:$B$23,2,FALSE),0)</f>
        <v>0</v>
      </c>
      <c r="FO107" s="47"/>
      <c r="FP107" s="235">
        <f t="shared" si="3"/>
        <v>0</v>
      </c>
    </row>
    <row r="108" spans="1:172">
      <c r="A108" s="210" t="s">
        <v>95</v>
      </c>
      <c r="B108" s="47">
        <v>0</v>
      </c>
      <c r="C108" s="47">
        <v>26.859231265854259</v>
      </c>
      <c r="D108" s="47">
        <v>0</v>
      </c>
      <c r="E108" s="47">
        <v>0</v>
      </c>
      <c r="F108" s="47">
        <v>0</v>
      </c>
      <c r="G108" s="47">
        <v>0</v>
      </c>
      <c r="H108" s="47">
        <v>0</v>
      </c>
      <c r="I108" s="47">
        <v>0</v>
      </c>
      <c r="J108" s="47">
        <v>0</v>
      </c>
      <c r="K108" s="47">
        <v>0</v>
      </c>
      <c r="L108" s="47">
        <v>0</v>
      </c>
      <c r="M108" s="47">
        <v>0</v>
      </c>
      <c r="N108" s="47">
        <v>0</v>
      </c>
      <c r="O108" s="47">
        <v>0</v>
      </c>
      <c r="P108" s="47">
        <v>0</v>
      </c>
      <c r="Q108" s="47">
        <v>0</v>
      </c>
      <c r="R108" s="47">
        <f>versenyek!$BD$11*IFERROR(VLOOKUP(VLOOKUP($A108,versenyek!BC:BE,3,FALSE),szabalyok!$A$16:$B$23,2,FALSE),0)</f>
        <v>0</v>
      </c>
      <c r="S108" s="47">
        <f>versenyek!$BG$11*IFERROR(VLOOKUP(VLOOKUP($A108,versenyek!BF:BH,3,FALSE),szabalyok!$A$16:$B$23,2,FALSE),0)</f>
        <v>0</v>
      </c>
      <c r="T108" s="47">
        <f>versenyek!$BJ$11*IFERROR(VLOOKUP(VLOOKUP($A108,versenyek!BI:BK,3,FALSE),szabalyok!$A$16:$B$23,2,FALSE),0)</f>
        <v>0</v>
      </c>
      <c r="U108" s="47">
        <f>versenyek!$BM$11*IFERROR(VLOOKUP(VLOOKUP($A108,versenyek!BL:BN,3,FALSE),szabalyok!$A$16:$B$23,2,FALSE),0)</f>
        <v>0</v>
      </c>
      <c r="V108" s="47">
        <f>versenyek!$BP$11*IFERROR(VLOOKUP(VLOOKUP($A108,versenyek!BO:BQ,3,FALSE),szabalyok!$A$16:$B$23,2,FALSE),0)</f>
        <v>0</v>
      </c>
      <c r="W108" s="47">
        <f>versenyek!$BS$11*IFERROR(VLOOKUP(VLOOKUP($A108,versenyek!BR:BT,3,FALSE),szabalyok!$A$16:$B$23,2,FALSE),0)</f>
        <v>0</v>
      </c>
      <c r="X108" s="47">
        <f>versenyek!$BV$11*IFERROR(VLOOKUP(VLOOKUP($A108,versenyek!BU:BW,3,FALSE),szabalyok!$A$16:$B$23,2,FALSE),0)</f>
        <v>0</v>
      </c>
      <c r="Y108" s="47">
        <f>versenyek!$BY$11*IFERROR(VLOOKUP(VLOOKUP($A108,versenyek!BX:BZ,3,FALSE),szabalyok!$A$16:$B$23,2,FALSE),0)</f>
        <v>0</v>
      </c>
      <c r="Z108" s="47">
        <f>versenyek!$CB$11*IFERROR(VLOOKUP(VLOOKUP($A108,versenyek!CA:CC,3,FALSE),szabalyok!$A$16:$B$23,2,FALSE),0)</f>
        <v>0</v>
      </c>
      <c r="AA108" s="47">
        <f>versenyek!$CE$11*IFERROR(VLOOKUP(VLOOKUP($A108,versenyek!CD:CF,3,FALSE),szabalyok!$A$16:$B$23,2,FALSE),0)</f>
        <v>0</v>
      </c>
      <c r="AB108" s="47">
        <f>versenyek!$CH$11*IFERROR(VLOOKUP(VLOOKUP($A108,versenyek!CG:CI,3,FALSE),szabalyok!$A$16:$B$23,2,FALSE),0)</f>
        <v>0</v>
      </c>
      <c r="AC108" s="47">
        <f>versenyek!$CK$11*IFERROR(VLOOKUP(VLOOKUP($A108,versenyek!CJ:CL,3,FALSE),szabalyok!$A$16:$B$23,2,FALSE),0)</f>
        <v>0</v>
      </c>
      <c r="AD108" s="47">
        <f>versenyek!$CN$11*IFERROR(VLOOKUP(VLOOKUP($A108,versenyek!CM:CO,3,FALSE),szabalyok!$A$16:$B$23,2,FALSE),0)</f>
        <v>0</v>
      </c>
      <c r="AE108" s="47">
        <f>versenyek!$CQ$11*IFERROR(VLOOKUP(VLOOKUP($A108,versenyek!CP:CR,3,FALSE),szabalyok!$A$16:$B$23,2,FALSE),0)</f>
        <v>0</v>
      </c>
      <c r="AF108" s="47">
        <f>versenyek!$CT$11*IFERROR(VLOOKUP(VLOOKUP($A108,versenyek!CS:CU,3,FALSE),szabalyok!$A$16:$B$23,2,FALSE),0)</f>
        <v>0</v>
      </c>
      <c r="AG108" s="47">
        <f>versenyek!$CW$11*IFERROR(VLOOKUP(VLOOKUP($A108,versenyek!CV:CX,3,FALSE),szabalyok!$A$16:$B$23,2,FALSE),0)</f>
        <v>0</v>
      </c>
      <c r="AH108" s="47">
        <f>versenyek!$CZ$11*IFERROR(VLOOKUP(VLOOKUP($A108,versenyek!CY:DA,3,FALSE),szabalyok!$A$16:$B$23,2,FALSE),0)</f>
        <v>0</v>
      </c>
      <c r="AI108" s="47">
        <f>versenyek!$DC$11*IFERROR(VLOOKUP(VLOOKUP($A108,versenyek!DB:DD,3,FALSE),szabalyok!$A$16:$B$23,2,FALSE),0)</f>
        <v>0</v>
      </c>
      <c r="AJ108" s="47">
        <f>versenyek!$DF$11*IFERROR(VLOOKUP(VLOOKUP($A108,versenyek!DE:DG,3,FALSE),szabalyok!$A$16:$B$23,2,FALSE),0)</f>
        <v>0</v>
      </c>
      <c r="AK108" s="47">
        <f>versenyek!$DI$11*IFERROR(VLOOKUP(VLOOKUP($A108,versenyek!DH:DJ,3,FALSE),szabalyok!$A$16:$B$23,2,FALSE),0)</f>
        <v>0</v>
      </c>
      <c r="AL108" s="47">
        <f>versenyek!$DL$11*IFERROR(VLOOKUP(VLOOKUP($A108,versenyek!DK:DM,3,FALSE),szabalyok!$A$16:$B$23,2,FALSE),0)</f>
        <v>0</v>
      </c>
      <c r="AM108" s="47">
        <f>versenyek!$DR$11*IFERROR(VLOOKUP(VLOOKUP($A108,versenyek!DQ:DS,3,FALSE),szabalyok!$A$16:$B$23,2,FALSE),0)</f>
        <v>0</v>
      </c>
      <c r="AN108" s="47">
        <f>versenyek!$DU$11*IFERROR(VLOOKUP(VLOOKUP($A108,versenyek!DT:DV,3,FALSE),szabalyok!$A$16:$B$23,2,FALSE),0)</f>
        <v>0</v>
      </c>
      <c r="AO108" s="47">
        <f>versenyek!$DO$11*IFERROR(VLOOKUP(VLOOKUP($A108,versenyek!DN:DP,3,FALSE),szabalyok!$A$16:$B$23,2,FALSE),0)</f>
        <v>0</v>
      </c>
      <c r="AP108" s="47">
        <f>versenyek!$DX$11*IFERROR(VLOOKUP(VLOOKUP($A108,versenyek!DW:DY,3,FALSE),szabalyok!$A$16:$B$23,2,FALSE),0)</f>
        <v>0</v>
      </c>
      <c r="AQ108" s="47" t="e">
        <f>versenyek!$EA$11*IFERROR(VLOOKUP(VLOOKUP($A108,versenyek!DZ:EB,3,FALSE),szabalyok!$A$16:$B$23,2,FALSE),0)</f>
        <v>#DIV/0!</v>
      </c>
      <c r="AR108" s="47" t="e">
        <f>versenyek!$ED$11*IFERROR(VLOOKUP(VLOOKUP($A108,versenyek!EC:EE,3,FALSE),szabalyok!$A$16:$B$23,2,FALSE),0)</f>
        <v>#DIV/0!</v>
      </c>
      <c r="AS108" s="47">
        <f>versenyek!$EG$11*IFERROR(VLOOKUP(VLOOKUP($A108,versenyek!EF:EH,3,FALSE),szabalyok!$A$16:$B$23,2,FALSE),0)</f>
        <v>0</v>
      </c>
      <c r="AT108" s="47">
        <f>versenyek!$EJ$11*IFERROR(VLOOKUP(VLOOKUP($A108,versenyek!EI:EK,3,FALSE),szabalyok!$A$16:$B$23,2,FALSE),0)</f>
        <v>0</v>
      </c>
      <c r="AU108" s="47">
        <f>versenyek!$EM$11*IFERROR(VLOOKUP(VLOOKUP($A108,versenyek!EL:EN,3,FALSE),szabalyok!$A$16:$B$23,2,FALSE),0)</f>
        <v>0</v>
      </c>
      <c r="AV108" s="47">
        <f>versenyek!$EP$11*IFERROR(VLOOKUP(VLOOKUP($A108,versenyek!EO:EQ,3,FALSE),szabalyok!$A$16:$B$23,2,FALSE),0)</f>
        <v>0</v>
      </c>
      <c r="AW108" s="47">
        <f>versenyek!$EY$11*IFERROR(VLOOKUP(VLOOKUP($A108,versenyek!EX:EZ,3,FALSE),szabalyok!$A$16:$B$23,2,FALSE),0)</f>
        <v>0</v>
      </c>
      <c r="AX108" s="47">
        <f>versenyek!$FB$11*IFERROR(VLOOKUP(VLOOKUP($A108,versenyek!FA:FC,3,FALSE),szabalyok!$A$16:$B$23,2,FALSE),0)</f>
        <v>0</v>
      </c>
      <c r="AY108" s="47">
        <f>versenyek!$FE$11*IFERROR(VLOOKUP(VLOOKUP($A108,versenyek!FD:FF,3,FALSE),szabalyok!$A$16:$B$23,2,FALSE),0)</f>
        <v>0</v>
      </c>
      <c r="AZ108" s="47">
        <f>versenyek!$FH$11*IFERROR(VLOOKUP(VLOOKUP($A108,versenyek!FG:FI,3,FALSE),szabalyok!$A$16:$B$23,2,FALSE),0)</f>
        <v>0</v>
      </c>
      <c r="BA108" s="47">
        <f>versenyek!$FK$11*IFERROR(VLOOKUP(VLOOKUP($A108,versenyek!FJ:FL,3,FALSE),szabalyok!$A$16:$B$23,2,FALSE),0)</f>
        <v>0</v>
      </c>
      <c r="BB108" s="47">
        <f>versenyek!$FN$11*IFERROR(VLOOKUP(VLOOKUP($A108,versenyek!FM:FO,3,FALSE),szabalyok!$A$16:$B$23,2,FALSE),0)</f>
        <v>0</v>
      </c>
      <c r="BC108" s="47">
        <f>versenyek!$FQ$11*IFERROR(VLOOKUP(VLOOKUP($A108,versenyek!FP:FR,3,FALSE),szabalyok!$A$16:$B$23,2,FALSE),0)</f>
        <v>0</v>
      </c>
      <c r="BD108" s="47">
        <f>versenyek!$FT$11*IFERROR(VLOOKUP(VLOOKUP($A108,versenyek!FS:FU,3,FALSE),szabalyok!$A$16:$B$23,2,FALSE),0)</f>
        <v>0</v>
      </c>
      <c r="BE108" s="47">
        <f>versenyek!$FW$11*IFERROR(VLOOKUP(VLOOKUP($A108,versenyek!FV:FX,3,FALSE),szabalyok!$A$16:$B$23,2,FALSE),0)</f>
        <v>0</v>
      </c>
      <c r="BF108" s="47">
        <f>versenyek!$FZ$11*IFERROR(VLOOKUP(VLOOKUP($A108,versenyek!FY:GA,3,FALSE),szabalyok!$A$16:$B$23,2,FALSE),0)</f>
        <v>0</v>
      </c>
      <c r="BG108" s="47">
        <f>versenyek!$GC$11*IFERROR(VLOOKUP(VLOOKUP($A108,versenyek!GB:GD,3,FALSE),szabalyok!$A$16:$B$23,2,FALSE),0)</f>
        <v>0</v>
      </c>
      <c r="BH108" s="47">
        <f>versenyek!$GF$11*IFERROR(VLOOKUP(VLOOKUP($A108,versenyek!GE:GG,3,FALSE),szabalyok!$A$16:$B$23,2,FALSE),0)</f>
        <v>0</v>
      </c>
      <c r="BI108" s="47">
        <f>versenyek!$GI$11*IFERROR(VLOOKUP(VLOOKUP($A108,versenyek!GH:GJ,3,FALSE),szabalyok!$A$16:$B$23,2,FALSE),0)</f>
        <v>0</v>
      </c>
      <c r="BJ108" s="47">
        <f>versenyek!$GL$11*IFERROR(VLOOKUP(VLOOKUP($A108,versenyek!GK:GM,3,FALSE),szabalyok!$A$16:$B$23,2,FALSE),0)</f>
        <v>0</v>
      </c>
      <c r="BK108" s="47">
        <f>versenyek!$GO$11*IFERROR(VLOOKUP(VLOOKUP($A108,versenyek!GN:GP,3,FALSE),szabalyok!$A$16:$B$23,2,FALSE),0)</f>
        <v>0</v>
      </c>
      <c r="BL108" s="47">
        <f>versenyek!$GR$11*IFERROR(VLOOKUP(VLOOKUP($A108,versenyek!GQ:GS,3,FALSE),szabalyok!$A$16:$B$23,2,FALSE),0)</f>
        <v>0</v>
      </c>
      <c r="BM108" s="47">
        <f>versenyek!$GX$11*IFERROR(VLOOKUP(VLOOKUP($A108,versenyek!GW:GY,3,FALSE),szabalyok!$A$16:$B$23,2,FALSE),0)</f>
        <v>0</v>
      </c>
      <c r="BN108" s="47">
        <f>versenyek!$GX$11*IFERROR(VLOOKUP(VLOOKUP($A108,versenyek!GX:GZ,3,FALSE),szabalyok!$A$16:$B$23,2,FALSE),0)</f>
        <v>0</v>
      </c>
      <c r="BO108" s="47">
        <f>versenyek!$HD$11*IFERROR(VLOOKUP(VLOOKUP($A108,versenyek!HC:HE,3,FALSE),szabalyok!$A$16:$B$23,2,FALSE),0)</f>
        <v>0</v>
      </c>
      <c r="BP108" s="47">
        <f>versenyek!$HG$11*IFERROR(VLOOKUP(VLOOKUP($A108,versenyek!HF:HH,3,FALSE),szabalyok!$A$16:$B$23,2,FALSE),0)</f>
        <v>0</v>
      </c>
      <c r="BQ108" s="47">
        <f>versenyek!$HJ$11*IFERROR(VLOOKUP(VLOOKUP($A108,versenyek!HI:HK,3,FALSE),szabalyok!$A$16:$B$23,2,FALSE),0)</f>
        <v>0</v>
      </c>
      <c r="BR108" s="47">
        <f>versenyek!$HM$11*IFERROR(VLOOKUP(VLOOKUP($A108,versenyek!HL:HN,3,FALSE),szabalyok!$A$16:$B$23,2,FALSE),0)</f>
        <v>0</v>
      </c>
      <c r="BS108" s="47">
        <f>versenyek!$HP$11*IFERROR(VLOOKUP(VLOOKUP($A108,versenyek!HO:HQ,3,FALSE),szabalyok!$A$16:$B$23,2,FALSE),0)</f>
        <v>0</v>
      </c>
      <c r="BT108" s="47">
        <f>versenyek!$HS$11*IFERROR(VLOOKUP(VLOOKUP($A108,versenyek!HR:HT,3,FALSE),szabalyok!$A$16:$B$23,2,FALSE),0)</f>
        <v>0</v>
      </c>
      <c r="BU108" s="47">
        <f>versenyek!$HV$11*IFERROR(VLOOKUP(VLOOKUP($A108,versenyek!HU:HW,3,FALSE),szabalyok!$A$16:$B$23,2,FALSE),0)</f>
        <v>0</v>
      </c>
      <c r="BV108" s="47">
        <f>versenyek!$HY$11*IFERROR(VLOOKUP(VLOOKUP($A108,versenyek!HX:HZ,3,FALSE),szabalyok!$A$16:$B$23,2,FALSE),0)</f>
        <v>0</v>
      </c>
      <c r="BW108" s="47">
        <f>versenyek!$IB$11*IFERROR(VLOOKUP(VLOOKUP($A108,versenyek!IA:IC,3,FALSE),szabalyok!$A$16:$B$23,2,FALSE),0)</f>
        <v>0</v>
      </c>
      <c r="BX108" s="47">
        <f>versenyek!$IE$11*IFERROR(VLOOKUP(VLOOKUP($A108,versenyek!ID:IF,3,FALSE),szabalyok!$A$16:$B$23,2,FALSE),0)</f>
        <v>0</v>
      </c>
      <c r="BY108" s="47">
        <f>versenyek!$IH$11*IFERROR(VLOOKUP(VLOOKUP($A108,versenyek!IG:II,3,FALSE),szabalyok!$A$16:$B$23,2,FALSE),0)</f>
        <v>0</v>
      </c>
      <c r="BZ108" s="47">
        <f>versenyek!$IK$11*IFERROR(VLOOKUP(VLOOKUP($A108,versenyek!IJ:IL,3,FALSE),szabalyok!$A$16:$B$23,2,FALSE),0)</f>
        <v>0</v>
      </c>
      <c r="CA108" s="47">
        <f>versenyek!$IN$11*IFERROR(VLOOKUP(VLOOKUP($A108,versenyek!IM:IO,3,FALSE),szabalyok!$A$16:$B$23,2,FALSE),0)</f>
        <v>0</v>
      </c>
      <c r="CB108" s="47">
        <f>versenyek!$IW$11*IFERROR(VLOOKUP(VLOOKUP($A108,versenyek!IV:IX,3,FALSE),szabalyok!$A$16:$B$23,2,FALSE),0)</f>
        <v>0</v>
      </c>
      <c r="CC108" s="47">
        <f>versenyek!$IZ$11*IFERROR(VLOOKUP(VLOOKUP($A108,versenyek!IY:JA,3,FALSE),szabalyok!$A$16:$B$23,2,FALSE),0)</f>
        <v>0</v>
      </c>
      <c r="CD108" s="47">
        <f>versenyek!$JC$11*IFERROR(VLOOKUP(VLOOKUP($A108,versenyek!JB:JD,3,FALSE),szabalyok!$A$16:$B$23,2,FALSE),0)</f>
        <v>0</v>
      </c>
      <c r="CE108" s="47">
        <f>versenyek!$JF$11*IFERROR(VLOOKUP(VLOOKUP($A108,versenyek!JE:JG,3,FALSE),szabalyok!$A$16:$B$23,2,FALSE),0)</f>
        <v>0</v>
      </c>
      <c r="CF108" s="47">
        <f>versenyek!$JI$11*IFERROR(VLOOKUP(VLOOKUP($A108,versenyek!JH:JJ,3,FALSE),szabalyok!$A$16:$B$23,2,FALSE),0)</f>
        <v>0</v>
      </c>
      <c r="CG108" s="47">
        <f>versenyek!$JL$11*IFERROR(VLOOKUP(VLOOKUP($A108,versenyek!JK:JM,3,FALSE),szabalyok!$A$16:$B$23,2,FALSE),0)</f>
        <v>0</v>
      </c>
      <c r="CH108" s="47">
        <f>versenyek!$JO$11*IFERROR(VLOOKUP(VLOOKUP($A108,versenyek!JN:JP,3,FALSE),szabalyok!$A$16:$B$23,2,FALSE),0)</f>
        <v>0</v>
      </c>
      <c r="CI108" s="47">
        <f>versenyek!$JR$11*IFERROR(VLOOKUP(VLOOKUP($A108,versenyek!JQ:JS,3,FALSE),szabalyok!$A$16:$B$23,2,FALSE),0)</f>
        <v>0</v>
      </c>
      <c r="CJ108" s="47">
        <f>versenyek!$JU$11*IFERROR(VLOOKUP(VLOOKUP($A108,versenyek!JT:JV,3,FALSE),szabalyok!$A$16:$B$23,2,FALSE),0)</f>
        <v>0</v>
      </c>
      <c r="CK108" s="47">
        <f>versenyek!$JR$11*IFERROR(VLOOKUP(VLOOKUP($A108,versenyek!JW:JY,3,FALSE),szabalyok!$A$16:$B$23,2,FALSE),0)</f>
        <v>0</v>
      </c>
      <c r="CL108" s="47">
        <f>versenyek!$KA$11*IFERROR(VLOOKUP(VLOOKUP($A108,versenyek!JZ:KB,3,FALSE),szabalyok!$A$16:$B$23,2,FALSE),0)</f>
        <v>0</v>
      </c>
      <c r="CM108" s="47">
        <f>versenyek!$KD$11*IFERROR(VLOOKUP(VLOOKUP($A108,versenyek!KC:KE,3,FALSE),szabalyok!$A$16:$B$23,2,FALSE),0)</f>
        <v>0</v>
      </c>
      <c r="CN108" s="47">
        <f>versenyek!$KG$11*IFERROR(VLOOKUP(VLOOKUP($A108,versenyek!KF:KH,3,FALSE),szabalyok!$A$16:$B$23,2,FALSE),0)</f>
        <v>0</v>
      </c>
      <c r="CO108" s="47">
        <f>versenyek!$KJ$11*IFERROR(VLOOKUP(VLOOKUP($A108,versenyek!KI:KK,3,FALSE),szabalyok!$A$16:$B$23,2,FALSE),0)</f>
        <v>0</v>
      </c>
      <c r="CP108" s="47">
        <f>versenyek!$KM$11*IFERROR(VLOOKUP(VLOOKUP($A108,versenyek!KL:KN,3,FALSE),szabalyok!$A$16:$B$23,2,FALSE),0)</f>
        <v>0</v>
      </c>
      <c r="CQ108" s="47">
        <f>versenyek!$KP$11*IFERROR(VLOOKUP(VLOOKUP($A108,versenyek!KO:KQ,3,FALSE),szabalyok!$A$16:$B$23,2,FALSE),0)</f>
        <v>0</v>
      </c>
      <c r="CR108" s="47">
        <f>versenyek!$KS$11*IFERROR(VLOOKUP(VLOOKUP($A108,versenyek!KR:KT,3,FALSE),szabalyok!$A$16:$B$23,2,FALSE),0)</f>
        <v>0</v>
      </c>
      <c r="CS108" s="47">
        <f>versenyek!$KV$11*IFERROR(VLOOKUP(VLOOKUP($A108,versenyek!KU:KW,3,FALSE),szabalyok!$A$16:$B$23,2,FALSE),0)</f>
        <v>0</v>
      </c>
      <c r="CT108" s="47">
        <f>versenyek!$KY$11*IFERROR(VLOOKUP(VLOOKUP($A108,versenyek!KX:KZ,3,FALSE),szabalyok!$A$16:$B$23,2,FALSE),0)</f>
        <v>0</v>
      </c>
      <c r="CU108" s="47">
        <f>versenyek!$LB$11*IFERROR(VLOOKUP(VLOOKUP($A108,versenyek!LA:LC,3,FALSE),szabalyok!$A$16:$B$23,2,FALSE),0)</f>
        <v>0</v>
      </c>
      <c r="CV108" s="47">
        <f>versenyek!$LE$11*IFERROR(VLOOKUP(VLOOKUP($A108,versenyek!LD:LF,3,FALSE),szabalyok!$A$16:$B$23,2,FALSE),0)</f>
        <v>0</v>
      </c>
      <c r="CW108" s="47">
        <f>versenyek!$LH$11*IFERROR(VLOOKUP(VLOOKUP($A108,versenyek!LG:LI,3,FALSE),szabalyok!$A$16:$B$23,2,FALSE),0)</f>
        <v>0</v>
      </c>
      <c r="CX108" s="47">
        <f>versenyek!$LK$11*IFERROR(VLOOKUP(VLOOKUP($A108,versenyek!LJ:LL,3,FALSE),szabalyok!$A$16:$B$23,2,FALSE),0)</f>
        <v>0</v>
      </c>
      <c r="CY108" s="47">
        <f>versenyek!$LN$11*IFERROR(VLOOKUP(VLOOKUP($A108,versenyek!LM:LO,3,FALSE),szabalyok!$A$16:$B$23,2,FALSE),0)</f>
        <v>0</v>
      </c>
      <c r="CZ108" s="47">
        <f>versenyek!$LQ$11*IFERROR(VLOOKUP(VLOOKUP($A108,versenyek!LP:LR,3,FALSE),szabalyok!$A$16:$B$23,2,FALSE),0)</f>
        <v>0</v>
      </c>
      <c r="DA108" s="47">
        <f>versenyek!$LT$11*IFERROR(VLOOKUP(VLOOKUP($A108,versenyek!LS:LU,3,FALSE),szabalyok!$A$16:$B$23,2,FALSE),0)</f>
        <v>0</v>
      </c>
      <c r="DB108" s="47">
        <f>versenyek!$LW$11*IFERROR(VLOOKUP(VLOOKUP($A108,versenyek!LV:LX,3,FALSE),szabalyok!$A$16:$B$23,2,FALSE),0)</f>
        <v>0</v>
      </c>
      <c r="DC108" s="47">
        <f>versenyek!$LZ$11*IFERROR(VLOOKUP(VLOOKUP($A108,versenyek!LY:MA,3,FALSE),szabalyok!$A$16:$B$23,2,FALSE),0)</f>
        <v>0</v>
      </c>
      <c r="DD108" s="47">
        <f>versenyek!$MC$11*IFERROR(VLOOKUP(VLOOKUP($A108,versenyek!MB:MD,3,FALSE),szabalyok!$A$16:$B$23,2,FALSE),0)</f>
        <v>0</v>
      </c>
      <c r="DE108" s="47">
        <f>versenyek!$ML$11*IFERROR(VLOOKUP(VLOOKUP($A108,versenyek!MK:MM,3,FALSE),szabalyok!$A$16:$B$23,2,FALSE),0)</f>
        <v>0</v>
      </c>
      <c r="DF108" s="47">
        <f>versenyek!$MO$11*IFERROR(VLOOKUP(VLOOKUP($A108,versenyek!MN:MP,3,FALSE),szabalyok!$A$16:$B$23,2,FALSE),0)</f>
        <v>0</v>
      </c>
      <c r="DG108" s="47">
        <f>versenyek!$MR$11*IFERROR(VLOOKUP(VLOOKUP($A108,versenyek!MQ:MS,3,FALSE),szabalyok!$A$16:$B$23,2,FALSE),0)</f>
        <v>0</v>
      </c>
      <c r="DH108" s="47">
        <f>versenyek!$MU$11*IFERROR(VLOOKUP(VLOOKUP($A108,versenyek!MT:MV,3,FALSE),szabalyok!$A$16:$B$23,2,FALSE),0)</f>
        <v>0</v>
      </c>
      <c r="DI108" s="47">
        <f>versenyek!$MX$11*IFERROR(VLOOKUP(VLOOKUP($A108,versenyek!MW:MY,3,FALSE),szabalyok!$A$16:$B$23,2,FALSE),0)</f>
        <v>0</v>
      </c>
      <c r="DJ108" s="47">
        <f>versenyek!$NA$11*IFERROR(VLOOKUP(VLOOKUP($A108,versenyek!MZ:NB,3,FALSE),szabalyok!$A$16:$B$23,2,FALSE),0)</f>
        <v>0</v>
      </c>
      <c r="DK108" s="47">
        <f>versenyek!$ND$11*IFERROR(VLOOKUP(VLOOKUP($A108,versenyek!NC:NE,3,FALSE),szabalyok!$A$16:$B$23,2,FALSE),0)</f>
        <v>0</v>
      </c>
      <c r="DL108" s="47">
        <f>versenyek!$NG$11*IFERROR(VLOOKUP(VLOOKUP($A108,versenyek!NF:NH,3,FALSE),szabalyok!$A$16:$B$23,2,FALSE),0)</f>
        <v>0</v>
      </c>
      <c r="DM108" s="47">
        <f>versenyek!$NJ$11*IFERROR(VLOOKUP(VLOOKUP($A108,versenyek!NI:NK,3,FALSE),szabalyok!$A$16:$B$23,2,FALSE),0)</f>
        <v>0</v>
      </c>
      <c r="DN108" s="47">
        <f>versenyek!$NM$11*IFERROR(VLOOKUP(VLOOKUP($A108,versenyek!NL:NN,3,FALSE),szabalyok!$A$16:$B$23,2,FALSE),0)</f>
        <v>0</v>
      </c>
      <c r="DO108" s="47">
        <f>versenyek!$NP$11*IFERROR(VLOOKUP(VLOOKUP($A108,versenyek!NO:NQ,3,FALSE),szabalyok!$A$16:$B$23,2,FALSE),0)</f>
        <v>0</v>
      </c>
      <c r="DP108" s="47">
        <f>versenyek!$NS$11*IFERROR(VLOOKUP(VLOOKUP($A108,versenyek!NR:NT,3,FALSE),szabalyok!$A$16:$B$23,2,FALSE),0)</f>
        <v>0</v>
      </c>
      <c r="DQ108" s="47">
        <f>versenyek!$NV$11*IFERROR(VLOOKUP(VLOOKUP($A108,versenyek!NU:NW,3,FALSE),szabalyok!$A$16:$B$23,2,FALSE),0)</f>
        <v>0</v>
      </c>
      <c r="DR108" s="47">
        <f>versenyek!$NY$11*IFERROR(VLOOKUP(VLOOKUP($A108,versenyek!NX:NZ,3,FALSE),szabalyok!$A$16:$B$23,2,FALSE),0)</f>
        <v>0</v>
      </c>
      <c r="DS108" s="47">
        <f>versenyek!$OB$11*IFERROR(VLOOKUP(VLOOKUP($A108,versenyek!OA:OC,3,FALSE),szabalyok!$A$16:$B$23,2,FALSE),0)</f>
        <v>0</v>
      </c>
      <c r="DT108" s="47">
        <f>versenyek!$OE$11*IFERROR(VLOOKUP(VLOOKUP($A108,versenyek!OD:OF,3,FALSE),szabalyok!$A$16:$B$23,2,FALSE),0)</f>
        <v>0</v>
      </c>
      <c r="DU108" s="47">
        <f>versenyek!$OH$11*IFERROR(VLOOKUP(VLOOKUP($A108,versenyek!OG:OI,3,FALSE),szabalyok!$A$16:$B$23,2,FALSE),0)</f>
        <v>0</v>
      </c>
      <c r="DV108" s="47">
        <f>versenyek!$OK$11*IFERROR(VLOOKUP(VLOOKUP($A108,versenyek!OJ:OL,3,FALSE),szabalyok!$A$16:$B$23,2,FALSE),0)</f>
        <v>0</v>
      </c>
      <c r="DW108" s="47">
        <f>versenyek!$ON$11*IFERROR(VLOOKUP(VLOOKUP($A108,versenyek!OM:OO,3,FALSE),szabalyok!$A$16:$B$23,2,FALSE),0)</f>
        <v>0</v>
      </c>
      <c r="DX108" s="47">
        <f>versenyek!$OQ$11*IFERROR(VLOOKUP(VLOOKUP($A108,versenyek!OP:OR,3,FALSE),szabalyok!$A$16:$B$23,2,FALSE),0)</f>
        <v>0</v>
      </c>
      <c r="DY108" s="47">
        <f>versenyek!$OT$11*IFERROR(VLOOKUP(VLOOKUP($A108,versenyek!OS:OU,3,FALSE),szabalyok!$A$16:$B$23,2,FALSE),0)</f>
        <v>0</v>
      </c>
      <c r="DZ108" s="47">
        <f>versenyek!$OW$11*IFERROR(VLOOKUP(VLOOKUP($A108,versenyek!OV:OX,3,FALSE),szabalyok!$A$16:$B$23,2,FALSE),0)</f>
        <v>0</v>
      </c>
      <c r="EA108" s="47">
        <f>versenyek!$OZ$11*IFERROR(VLOOKUP(VLOOKUP($A108,versenyek!OY:PA,3,FALSE),szabalyok!$A$16:$B$23,2,FALSE),0)</f>
        <v>0</v>
      </c>
      <c r="EB108" s="47">
        <f>versenyek!$PC$11*IFERROR(VLOOKUP(VLOOKUP($A108,versenyek!PB:PD,3,FALSE),szabalyok!$A$16:$B$23,2,FALSE),0)</f>
        <v>0</v>
      </c>
      <c r="EC108" s="47">
        <f>versenyek!$PF$11*IFERROR(VLOOKUP(VLOOKUP($A108,versenyek!PE:PG,3,FALSE),szabalyok!$A$16:$B$23,2,FALSE),0)</f>
        <v>0</v>
      </c>
      <c r="ED108" s="47">
        <f>versenyek!$PI$11*IFERROR(VLOOKUP(VLOOKUP($A108,versenyek!PH:PJ,3,FALSE),szabalyok!$A$16:$B$23,2,FALSE),0)</f>
        <v>0</v>
      </c>
      <c r="EE108" s="47">
        <f>versenyek!$PL$11*IFERROR(VLOOKUP(VLOOKUP($A108,versenyek!PK:PM,3,FALSE),szabalyok!$A$16:$B$23,2,FALSE),0)</f>
        <v>0</v>
      </c>
      <c r="EF108" s="47">
        <f>versenyek!$PO$11*IFERROR(VLOOKUP(VLOOKUP($A108,versenyek!PN:PP,3,FALSE),szabalyok!$A$16:$B$23,2,FALSE),0)</f>
        <v>0</v>
      </c>
      <c r="EG108" s="47">
        <f>versenyek!$PR$11*IFERROR(VLOOKUP(VLOOKUP($A108,versenyek!PQ:PS,3,FALSE),szabalyok!$A$16:$B$23,2,FALSE),0)</f>
        <v>0</v>
      </c>
      <c r="EH108" s="47">
        <f>versenyek!$PU$11*IFERROR(VLOOKUP(VLOOKUP($A108,versenyek!PT:PV,3,FALSE),szabalyok!$A$16:$B$23,2,FALSE),0)</f>
        <v>0</v>
      </c>
      <c r="EI108" s="47">
        <f>versenyek!$PX$11*IFERROR(VLOOKUP(VLOOKUP($A108,versenyek!PW:PY,3,FALSE),szabalyok!$A$16:$B$23,2,FALSE),0)</f>
        <v>0</v>
      </c>
      <c r="EJ108" s="47">
        <f>versenyek!$QA$11*IFERROR(VLOOKUP(VLOOKUP($A108,versenyek!PZ:QB,3,FALSE),szabalyok!$A$16:$B$23,2,FALSE),0)</f>
        <v>0</v>
      </c>
      <c r="EK108" s="47">
        <f>versenyek!$QD$11*IFERROR(VLOOKUP(VLOOKUP($A108,versenyek!QC:QE,3,FALSE),szabalyok!$A$16:$B$23,2,FALSE),0)</f>
        <v>0</v>
      </c>
      <c r="EL108" s="47">
        <f>versenyek!$QG$11*IFERROR(VLOOKUP(VLOOKUP($A108,versenyek!QF:QH,3,FALSE),szabalyok!$A$16:$B$23,2,FALSE),0)</f>
        <v>0</v>
      </c>
      <c r="EM108" s="47">
        <f>versenyek!$QJ$11*IFERROR(VLOOKUP(VLOOKUP($A108,versenyek!QI:QK,3,FALSE),szabalyok!$A$16:$B$23,2,FALSE),0)</f>
        <v>0</v>
      </c>
      <c r="EN108" s="47">
        <f>versenyek!$QM$11*IFERROR(VLOOKUP(VLOOKUP($A108,versenyek!QL:QN,3,FALSE),szabalyok!$A$16:$B$23,2,FALSE),0)</f>
        <v>0</v>
      </c>
      <c r="EO108" s="47">
        <f>versenyek!$QP$11*IFERROR(VLOOKUP(VLOOKUP($A108,versenyek!QO:QQ,3,FALSE),szabalyok!$A$16:$B$23,2,FALSE),0)</f>
        <v>0</v>
      </c>
      <c r="EP108" s="47">
        <f>versenyek!$QS$11*IFERROR(VLOOKUP(VLOOKUP($A108,versenyek!QR:QT,3,FALSE),szabalyok!$A$16:$B$23,2,FALSE),0)</f>
        <v>0</v>
      </c>
      <c r="EQ108" s="47">
        <f>versenyek!$QV$11*IFERROR(VLOOKUP(VLOOKUP($A108,versenyek!QU:QW,3,FALSE),szabalyok!$A$16:$B$23,2,FALSE),0)</f>
        <v>0</v>
      </c>
      <c r="ER108" s="47">
        <f>versenyek!$RE$11*IFERROR(VLOOKUP(VLOOKUP($A108,versenyek!RD:RF,3,FALSE),szabalyok!$A$16:$B$23,2,FALSE),0)</f>
        <v>0</v>
      </c>
      <c r="ES108" s="47">
        <f>versenyek!$RH$11*IFERROR(VLOOKUP(VLOOKUP($A108,versenyek!RG:RI,3,FALSE),szabalyok!$A$16:$B$23,2,FALSE),0)</f>
        <v>0</v>
      </c>
      <c r="ET108" s="47">
        <f>versenyek!$RK$11*IFERROR(VLOOKUP(VLOOKUP($A108,versenyek!RJ:RL,3,FALSE),szabalyok!$A$16:$B$23,2,FALSE),0)</f>
        <v>0</v>
      </c>
      <c r="EU108" s="47">
        <f>versenyek!$RN$11*IFERROR(VLOOKUP(VLOOKUP($A108,versenyek!RM:RO,3,FALSE),szabalyok!$A$16:$B$23,2,FALSE),0)</f>
        <v>0</v>
      </c>
      <c r="EV108" s="47">
        <f>versenyek!$RQ$11*IFERROR(VLOOKUP(VLOOKUP($A108,versenyek!RP:RR,3,FALSE),szabalyok!$A$16:$B$23,2,FALSE),0)</f>
        <v>0</v>
      </c>
      <c r="EW108" s="47">
        <f>versenyek!$RT$11*IFERROR(VLOOKUP(VLOOKUP($A108,versenyek!RS:RU,3,FALSE),szabalyok!$A$16:$B$23,2,FALSE),0)</f>
        <v>0</v>
      </c>
      <c r="EX108" s="47">
        <f>versenyek!$RW$11*IFERROR(VLOOKUP(VLOOKUP($A108,versenyek!RV:RX,3,FALSE),szabalyok!$A$16:$B$23,2,FALSE),0)</f>
        <v>0</v>
      </c>
      <c r="EY108" s="47">
        <f>versenyek!$RZ$11*IFERROR(VLOOKUP(VLOOKUP($A108,versenyek!RY:SA,3,FALSE),szabalyok!$A$16:$B$23,2,FALSE),0)</f>
        <v>0</v>
      </c>
      <c r="EZ108" s="47">
        <f>versenyek!$SC$11*IFERROR(VLOOKUP(VLOOKUP($A108,versenyek!SB:SD,3,FALSE),szabalyok!$A$16:$B$23,2,FALSE),0)</f>
        <v>0</v>
      </c>
      <c r="FA108" s="47">
        <f>versenyek!$SF$11*IFERROR(VLOOKUP(VLOOKUP($A108,versenyek!SE:SG,3,FALSE),szabalyok!$A$16:$B$23,2,FALSE),0)</f>
        <v>0</v>
      </c>
      <c r="FB108" s="47">
        <f>versenyek!$SI$11*IFERROR(VLOOKUP(VLOOKUP($A108,versenyek!SH:SJ,3,FALSE),szabalyok!$A$16:$B$23,2,FALSE),0)</f>
        <v>0</v>
      </c>
      <c r="FC108" s="47">
        <f>versenyek!$SL$11*IFERROR(VLOOKUP(VLOOKUP($A108,versenyek!SK:SM,3,FALSE),szabalyok!$A$16:$B$23,2,FALSE),0)</f>
        <v>0</v>
      </c>
      <c r="FD108" s="47">
        <f>versenyek!$SO$11*IFERROR(VLOOKUP(VLOOKUP($A108,versenyek!SN:SP,3,FALSE),szabalyok!$A$16:$B$23,2,FALSE),0)</f>
        <v>0</v>
      </c>
      <c r="FE108" s="47">
        <f>versenyek!$SR$11*IFERROR(VLOOKUP(VLOOKUP($A108,versenyek!SQ:SS,3,FALSE),szabalyok!$A$16:$B$23,2,FALSE),0)</f>
        <v>0</v>
      </c>
      <c r="FF108" s="47">
        <f>versenyek!$SU$11*IFERROR(VLOOKUP(VLOOKUP($A108,versenyek!ST:SV,3,FALSE),szabalyok!$A$16:$B$23,2,FALSE),0)</f>
        <v>0</v>
      </c>
      <c r="FG108" s="47">
        <f>versenyek!$SX$11*IFERROR(VLOOKUP(VLOOKUP($A108,versenyek!SW:SY,3,FALSE),szabalyok!$A$16:$B$23,2,FALSE),0)</f>
        <v>0</v>
      </c>
      <c r="FH108" s="47">
        <f>versenyek!$TA$11*IFERROR(VLOOKUP(VLOOKUP($A108,versenyek!SZ:TB,3,FALSE),szabalyok!$A$16:$B$23,2,FALSE),0)</f>
        <v>0</v>
      </c>
      <c r="FI108" s="47">
        <f>versenyek!$TD$11*IFERROR(VLOOKUP(VLOOKUP($A108,versenyek!TC:TE,3,FALSE),szabalyok!$A$16:$B$23,2,FALSE),0)</f>
        <v>0</v>
      </c>
      <c r="FJ108" s="47">
        <f>versenyek!$TG$11*IFERROR(VLOOKUP(VLOOKUP($A108,versenyek!TF:TH,3,FALSE),szabalyok!$A$16:$B$23,2,FALSE),0)</f>
        <v>0</v>
      </c>
      <c r="FK108" s="47">
        <f>versenyek!$TJ$11*IFERROR(VLOOKUP(VLOOKUP($A108,versenyek!TI:TK,3,FALSE),szabalyok!$A$16:$B$23,2,FALSE),0)</f>
        <v>0</v>
      </c>
      <c r="FL108" s="47">
        <f>versenyek!$TM$11*IFERROR(VLOOKUP(VLOOKUP($A108,versenyek!TL:TN,3,FALSE),szabalyok!$A$16:$B$23,2,FALSE),0)</f>
        <v>0</v>
      </c>
      <c r="FM108" s="47">
        <f>versenyek!$TP$11*IFERROR(VLOOKUP(VLOOKUP($A108,versenyek!TO:TQ,3,FALSE),szabalyok!$A$16:$B$23,2,FALSE),0)</f>
        <v>0</v>
      </c>
      <c r="FN108" s="47">
        <f>versenyek!$TS$11*IFERROR(VLOOKUP(VLOOKUP($A108,versenyek!TR:TT,3,FALSE),szabalyok!$A$16:$B$23,2,FALSE),0)</f>
        <v>0</v>
      </c>
      <c r="FO108" s="47"/>
      <c r="FP108" s="235">
        <f t="shared" si="3"/>
        <v>0</v>
      </c>
    </row>
    <row r="109" spans="1:172">
      <c r="A109" s="1" t="s">
        <v>67</v>
      </c>
      <c r="B109" s="47">
        <v>0</v>
      </c>
      <c r="C109" s="47">
        <v>0</v>
      </c>
      <c r="D109" s="47">
        <v>55.785652789275225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  <c r="P109" s="47">
        <v>0</v>
      </c>
      <c r="Q109" s="47">
        <v>0</v>
      </c>
      <c r="R109" s="47">
        <f>versenyek!$BD$11*IFERROR(VLOOKUP(VLOOKUP($A109,versenyek!BC:BE,3,FALSE),szabalyok!$A$16:$B$23,2,FALSE),0)</f>
        <v>0</v>
      </c>
      <c r="S109" s="47">
        <f>versenyek!$BG$11*IFERROR(VLOOKUP(VLOOKUP($A109,versenyek!BF:BH,3,FALSE),szabalyok!$A$16:$B$23,2,FALSE),0)</f>
        <v>0</v>
      </c>
      <c r="T109" s="47">
        <f>versenyek!$BJ$11*IFERROR(VLOOKUP(VLOOKUP($A109,versenyek!BI:BK,3,FALSE),szabalyok!$A$16:$B$23,2,FALSE),0)</f>
        <v>0</v>
      </c>
      <c r="U109" s="47">
        <f>versenyek!$BM$11*IFERROR(VLOOKUP(VLOOKUP($A109,versenyek!BL:BN,3,FALSE),szabalyok!$A$16:$B$23,2,FALSE),0)</f>
        <v>0</v>
      </c>
      <c r="V109" s="47">
        <f>versenyek!$BP$11*IFERROR(VLOOKUP(VLOOKUP($A109,versenyek!BO:BQ,3,FALSE),szabalyok!$A$16:$B$23,2,FALSE),0)</f>
        <v>0</v>
      </c>
      <c r="W109" s="47">
        <f>versenyek!$BS$11*IFERROR(VLOOKUP(VLOOKUP($A109,versenyek!BR:BT,3,FALSE),szabalyok!$A$16:$B$23,2,FALSE),0)</f>
        <v>0</v>
      </c>
      <c r="X109" s="47">
        <f>versenyek!$BV$11*IFERROR(VLOOKUP(VLOOKUP($A109,versenyek!BU:BW,3,FALSE),szabalyok!$A$16:$B$23,2,FALSE),0)</f>
        <v>0</v>
      </c>
      <c r="Y109" s="47">
        <f>versenyek!$BY$11*IFERROR(VLOOKUP(VLOOKUP($A109,versenyek!BX:BZ,3,FALSE),szabalyok!$A$16:$B$23,2,FALSE),0)</f>
        <v>0</v>
      </c>
      <c r="Z109" s="47">
        <f>versenyek!$CB$11*IFERROR(VLOOKUP(VLOOKUP($A109,versenyek!CA:CC,3,FALSE),szabalyok!$A$16:$B$23,2,FALSE),0)</f>
        <v>0</v>
      </c>
      <c r="AA109" s="47">
        <f>versenyek!$CE$11*IFERROR(VLOOKUP(VLOOKUP($A109,versenyek!CD:CF,3,FALSE),szabalyok!$A$16:$B$23,2,FALSE),0)</f>
        <v>0</v>
      </c>
      <c r="AB109" s="47">
        <f>versenyek!$CH$11*IFERROR(VLOOKUP(VLOOKUP($A109,versenyek!CG:CI,3,FALSE),szabalyok!$A$16:$B$23,2,FALSE),0)</f>
        <v>0</v>
      </c>
      <c r="AC109" s="47">
        <f>versenyek!$CK$11*IFERROR(VLOOKUP(VLOOKUP($A109,versenyek!CJ:CL,3,FALSE),szabalyok!$A$16:$B$23,2,FALSE),0)</f>
        <v>0</v>
      </c>
      <c r="AD109" s="47">
        <f>versenyek!$CN$11*IFERROR(VLOOKUP(VLOOKUP($A109,versenyek!CM:CO,3,FALSE),szabalyok!$A$16:$B$23,2,FALSE),0)</f>
        <v>0</v>
      </c>
      <c r="AE109" s="47">
        <f>versenyek!$CQ$11*IFERROR(VLOOKUP(VLOOKUP($A109,versenyek!CP:CR,3,FALSE),szabalyok!$A$16:$B$23,2,FALSE),0)</f>
        <v>0</v>
      </c>
      <c r="AF109" s="47">
        <f>versenyek!$CT$11*IFERROR(VLOOKUP(VLOOKUP($A109,versenyek!CS:CU,3,FALSE),szabalyok!$A$16:$B$23,2,FALSE),0)</f>
        <v>0</v>
      </c>
      <c r="AG109" s="47">
        <f>versenyek!$CW$11*IFERROR(VLOOKUP(VLOOKUP($A109,versenyek!CV:CX,3,FALSE),szabalyok!$A$16:$B$23,2,FALSE),0)</f>
        <v>0</v>
      </c>
      <c r="AH109" s="47">
        <f>versenyek!$CZ$11*IFERROR(VLOOKUP(VLOOKUP($A109,versenyek!CY:DA,3,FALSE),szabalyok!$A$16:$B$23,2,FALSE),0)</f>
        <v>0</v>
      </c>
      <c r="AI109" s="47">
        <f>versenyek!$DC$11*IFERROR(VLOOKUP(VLOOKUP($A109,versenyek!DB:DD,3,FALSE),szabalyok!$A$16:$B$23,2,FALSE),0)</f>
        <v>0</v>
      </c>
      <c r="AJ109" s="47">
        <f>versenyek!$DF$11*IFERROR(VLOOKUP(VLOOKUP($A109,versenyek!DE:DG,3,FALSE),szabalyok!$A$16:$B$23,2,FALSE),0)</f>
        <v>0</v>
      </c>
      <c r="AK109" s="47">
        <f>versenyek!$DI$11*IFERROR(VLOOKUP(VLOOKUP($A109,versenyek!DH:DJ,3,FALSE),szabalyok!$A$16:$B$23,2,FALSE),0)</f>
        <v>0</v>
      </c>
      <c r="AL109" s="47">
        <f>versenyek!$DL$11*IFERROR(VLOOKUP(VLOOKUP($A109,versenyek!DK:DM,3,FALSE),szabalyok!$A$16:$B$23,2,FALSE),0)</f>
        <v>0</v>
      </c>
      <c r="AM109" s="47">
        <f>versenyek!$DR$11*IFERROR(VLOOKUP(VLOOKUP($A109,versenyek!DQ:DS,3,FALSE),szabalyok!$A$16:$B$23,2,FALSE),0)</f>
        <v>0</v>
      </c>
      <c r="AN109" s="47">
        <f>versenyek!$DU$11*IFERROR(VLOOKUP(VLOOKUP($A109,versenyek!DT:DV,3,FALSE),szabalyok!$A$16:$B$23,2,FALSE),0)</f>
        <v>0</v>
      </c>
      <c r="AO109" s="47">
        <f>versenyek!$DO$11*IFERROR(VLOOKUP(VLOOKUP($A109,versenyek!DN:DP,3,FALSE),szabalyok!$A$16:$B$23,2,FALSE),0)</f>
        <v>0</v>
      </c>
      <c r="AP109" s="47">
        <f>versenyek!$DX$11*IFERROR(VLOOKUP(VLOOKUP($A109,versenyek!DW:DY,3,FALSE),szabalyok!$A$16:$B$23,2,FALSE),0)</f>
        <v>0</v>
      </c>
      <c r="AQ109" s="47" t="e">
        <f>versenyek!$EA$11*IFERROR(VLOOKUP(VLOOKUP($A109,versenyek!DZ:EB,3,FALSE),szabalyok!$A$16:$B$23,2,FALSE),0)</f>
        <v>#DIV/0!</v>
      </c>
      <c r="AR109" s="47" t="e">
        <f>versenyek!$ED$11*IFERROR(VLOOKUP(VLOOKUP($A109,versenyek!EC:EE,3,FALSE),szabalyok!$A$16:$B$23,2,FALSE),0)</f>
        <v>#DIV/0!</v>
      </c>
      <c r="AS109" s="47">
        <f>versenyek!$EG$11*IFERROR(VLOOKUP(VLOOKUP($A109,versenyek!EF:EH,3,FALSE),szabalyok!$A$16:$B$23,2,FALSE),0)</f>
        <v>0</v>
      </c>
      <c r="AT109" s="47">
        <f>versenyek!$EJ$11*IFERROR(VLOOKUP(VLOOKUP($A109,versenyek!EI:EK,3,FALSE),szabalyok!$A$16:$B$23,2,FALSE),0)</f>
        <v>0</v>
      </c>
      <c r="AU109" s="47">
        <f>versenyek!$EM$11*IFERROR(VLOOKUP(VLOOKUP($A109,versenyek!EL:EN,3,FALSE),szabalyok!$A$16:$B$23,2,FALSE),0)</f>
        <v>0</v>
      </c>
      <c r="AV109" s="47">
        <f>versenyek!$EP$11*IFERROR(VLOOKUP(VLOOKUP($A109,versenyek!EO:EQ,3,FALSE),szabalyok!$A$16:$B$23,2,FALSE),0)</f>
        <v>0</v>
      </c>
      <c r="AW109" s="47">
        <f>versenyek!$EY$11*IFERROR(VLOOKUP(VLOOKUP($A109,versenyek!EX:EZ,3,FALSE),szabalyok!$A$16:$B$23,2,FALSE),0)</f>
        <v>0</v>
      </c>
      <c r="AX109" s="47">
        <f>versenyek!$FB$11*IFERROR(VLOOKUP(VLOOKUP($A109,versenyek!FA:FC,3,FALSE),szabalyok!$A$16:$B$23,2,FALSE),0)</f>
        <v>0</v>
      </c>
      <c r="AY109" s="47">
        <f>versenyek!$FE$11*IFERROR(VLOOKUP(VLOOKUP($A109,versenyek!FD:FF,3,FALSE),szabalyok!$A$16:$B$23,2,FALSE),0)</f>
        <v>0</v>
      </c>
      <c r="AZ109" s="47">
        <f>versenyek!$FH$11*IFERROR(VLOOKUP(VLOOKUP($A109,versenyek!FG:FI,3,FALSE),szabalyok!$A$16:$B$23,2,FALSE),0)</f>
        <v>0</v>
      </c>
      <c r="BA109" s="47">
        <f>versenyek!$FK$11*IFERROR(VLOOKUP(VLOOKUP($A109,versenyek!FJ:FL,3,FALSE),szabalyok!$A$16:$B$23,2,FALSE),0)</f>
        <v>0</v>
      </c>
      <c r="BB109" s="47">
        <f>versenyek!$FN$11*IFERROR(VLOOKUP(VLOOKUP($A109,versenyek!FM:FO,3,FALSE),szabalyok!$A$16:$B$23,2,FALSE),0)</f>
        <v>0</v>
      </c>
      <c r="BC109" s="47">
        <f>versenyek!$FQ$11*IFERROR(VLOOKUP(VLOOKUP($A109,versenyek!FP:FR,3,FALSE),szabalyok!$A$16:$B$23,2,FALSE),0)</f>
        <v>0</v>
      </c>
      <c r="BD109" s="47">
        <f>versenyek!$FT$11*IFERROR(VLOOKUP(VLOOKUP($A109,versenyek!FS:FU,3,FALSE),szabalyok!$A$16:$B$23,2,FALSE),0)</f>
        <v>0</v>
      </c>
      <c r="BE109" s="47">
        <f>versenyek!$FW$11*IFERROR(VLOOKUP(VLOOKUP($A109,versenyek!FV:FX,3,FALSE),szabalyok!$A$16:$B$23,2,FALSE),0)</f>
        <v>0</v>
      </c>
      <c r="BF109" s="47">
        <f>versenyek!$FZ$11*IFERROR(VLOOKUP(VLOOKUP($A109,versenyek!FY:GA,3,FALSE),szabalyok!$A$16:$B$23,2,FALSE),0)</f>
        <v>0</v>
      </c>
      <c r="BG109" s="47">
        <f>versenyek!$GC$11*IFERROR(VLOOKUP(VLOOKUP($A109,versenyek!GB:GD,3,FALSE),szabalyok!$A$16:$B$23,2,FALSE),0)</f>
        <v>0</v>
      </c>
      <c r="BH109" s="47">
        <f>versenyek!$GF$11*IFERROR(VLOOKUP(VLOOKUP($A109,versenyek!GE:GG,3,FALSE),szabalyok!$A$16:$B$23,2,FALSE),0)</f>
        <v>0</v>
      </c>
      <c r="BI109" s="47">
        <f>versenyek!$GI$11*IFERROR(VLOOKUP(VLOOKUP($A109,versenyek!GH:GJ,3,FALSE),szabalyok!$A$16:$B$23,2,FALSE),0)</f>
        <v>0</v>
      </c>
      <c r="BJ109" s="47">
        <f>versenyek!$GL$11*IFERROR(VLOOKUP(VLOOKUP($A109,versenyek!GK:GM,3,FALSE),szabalyok!$A$16:$B$23,2,FALSE),0)</f>
        <v>0</v>
      </c>
      <c r="BK109" s="47">
        <f>versenyek!$GO$11*IFERROR(VLOOKUP(VLOOKUP($A109,versenyek!GN:GP,3,FALSE),szabalyok!$A$16:$B$23,2,FALSE),0)</f>
        <v>0</v>
      </c>
      <c r="BL109" s="47">
        <f>versenyek!$GR$11*IFERROR(VLOOKUP(VLOOKUP($A109,versenyek!GQ:GS,3,FALSE),szabalyok!$A$16:$B$23,2,FALSE),0)</f>
        <v>0</v>
      </c>
      <c r="BM109" s="47">
        <f>versenyek!$GX$11*IFERROR(VLOOKUP(VLOOKUP($A109,versenyek!GW:GY,3,FALSE),szabalyok!$A$16:$B$23,2,FALSE),0)</f>
        <v>0</v>
      </c>
      <c r="BN109" s="47">
        <f>versenyek!$GX$11*IFERROR(VLOOKUP(VLOOKUP($A109,versenyek!GX:GZ,3,FALSE),szabalyok!$A$16:$B$23,2,FALSE),0)</f>
        <v>0</v>
      </c>
      <c r="BO109" s="47">
        <f>versenyek!$HD$11*IFERROR(VLOOKUP(VLOOKUP($A109,versenyek!HC:HE,3,FALSE),szabalyok!$A$16:$B$23,2,FALSE),0)</f>
        <v>0</v>
      </c>
      <c r="BP109" s="47">
        <f>versenyek!$HG$11*IFERROR(VLOOKUP(VLOOKUP($A109,versenyek!HF:HH,3,FALSE),szabalyok!$A$16:$B$23,2,FALSE),0)</f>
        <v>0</v>
      </c>
      <c r="BQ109" s="47">
        <f>versenyek!$HJ$11*IFERROR(VLOOKUP(VLOOKUP($A109,versenyek!HI:HK,3,FALSE),szabalyok!$A$16:$B$23,2,FALSE),0)</f>
        <v>0</v>
      </c>
      <c r="BR109" s="47">
        <f>versenyek!$HM$11*IFERROR(VLOOKUP(VLOOKUP($A109,versenyek!HL:HN,3,FALSE),szabalyok!$A$16:$B$23,2,FALSE),0)</f>
        <v>0</v>
      </c>
      <c r="BS109" s="47">
        <f>versenyek!$HP$11*IFERROR(VLOOKUP(VLOOKUP($A109,versenyek!HO:HQ,3,FALSE),szabalyok!$A$16:$B$23,2,FALSE),0)</f>
        <v>0</v>
      </c>
      <c r="BT109" s="47">
        <f>versenyek!$HS$11*IFERROR(VLOOKUP(VLOOKUP($A109,versenyek!HR:HT,3,FALSE),szabalyok!$A$16:$B$23,2,FALSE),0)</f>
        <v>0</v>
      </c>
      <c r="BU109" s="47">
        <f>versenyek!$HV$11*IFERROR(VLOOKUP(VLOOKUP($A109,versenyek!HU:HW,3,FALSE),szabalyok!$A$16:$B$23,2,FALSE),0)</f>
        <v>0</v>
      </c>
      <c r="BV109" s="47">
        <f>versenyek!$HY$11*IFERROR(VLOOKUP(VLOOKUP($A109,versenyek!HX:HZ,3,FALSE),szabalyok!$A$16:$B$23,2,FALSE),0)</f>
        <v>0</v>
      </c>
      <c r="BW109" s="47">
        <f>versenyek!$IB$11*IFERROR(VLOOKUP(VLOOKUP($A109,versenyek!IA:IC,3,FALSE),szabalyok!$A$16:$B$23,2,FALSE),0)</f>
        <v>0</v>
      </c>
      <c r="BX109" s="47">
        <f>versenyek!$IE$11*IFERROR(VLOOKUP(VLOOKUP($A109,versenyek!ID:IF,3,FALSE),szabalyok!$A$16:$B$23,2,FALSE),0)</f>
        <v>0</v>
      </c>
      <c r="BY109" s="47">
        <f>versenyek!$IH$11*IFERROR(VLOOKUP(VLOOKUP($A109,versenyek!IG:II,3,FALSE),szabalyok!$A$16:$B$23,2,FALSE),0)</f>
        <v>0</v>
      </c>
      <c r="BZ109" s="47">
        <f>versenyek!$IK$11*IFERROR(VLOOKUP(VLOOKUP($A109,versenyek!IJ:IL,3,FALSE),szabalyok!$A$16:$B$23,2,FALSE),0)</f>
        <v>0</v>
      </c>
      <c r="CA109" s="47">
        <f>versenyek!$IN$11*IFERROR(VLOOKUP(VLOOKUP($A109,versenyek!IM:IO,3,FALSE),szabalyok!$A$16:$B$23,2,FALSE),0)</f>
        <v>0</v>
      </c>
      <c r="CB109" s="47">
        <f>versenyek!$IW$11*IFERROR(VLOOKUP(VLOOKUP($A109,versenyek!IV:IX,3,FALSE),szabalyok!$A$16:$B$23,2,FALSE),0)</f>
        <v>0</v>
      </c>
      <c r="CC109" s="47">
        <f>versenyek!$IZ$11*IFERROR(VLOOKUP(VLOOKUP($A109,versenyek!IY:JA,3,FALSE),szabalyok!$A$16:$B$23,2,FALSE),0)</f>
        <v>0</v>
      </c>
      <c r="CD109" s="47">
        <f>versenyek!$JC$11*IFERROR(VLOOKUP(VLOOKUP($A109,versenyek!JB:JD,3,FALSE),szabalyok!$A$16:$B$23,2,FALSE),0)</f>
        <v>0</v>
      </c>
      <c r="CE109" s="47">
        <f>versenyek!$JF$11*IFERROR(VLOOKUP(VLOOKUP($A109,versenyek!JE:JG,3,FALSE),szabalyok!$A$16:$B$23,2,FALSE),0)</f>
        <v>0</v>
      </c>
      <c r="CF109" s="47">
        <f>versenyek!$JI$11*IFERROR(VLOOKUP(VLOOKUP($A109,versenyek!JH:JJ,3,FALSE),szabalyok!$A$16:$B$23,2,FALSE),0)</f>
        <v>0</v>
      </c>
      <c r="CG109" s="47">
        <f>versenyek!$JL$11*IFERROR(VLOOKUP(VLOOKUP($A109,versenyek!JK:JM,3,FALSE),szabalyok!$A$16:$B$23,2,FALSE),0)</f>
        <v>0</v>
      </c>
      <c r="CH109" s="47">
        <f>versenyek!$JO$11*IFERROR(VLOOKUP(VLOOKUP($A109,versenyek!JN:JP,3,FALSE),szabalyok!$A$16:$B$23,2,FALSE),0)</f>
        <v>0</v>
      </c>
      <c r="CI109" s="47">
        <f>versenyek!$JR$11*IFERROR(VLOOKUP(VLOOKUP($A109,versenyek!JQ:JS,3,FALSE),szabalyok!$A$16:$B$23,2,FALSE),0)</f>
        <v>0</v>
      </c>
      <c r="CJ109" s="47">
        <f>versenyek!$JU$11*IFERROR(VLOOKUP(VLOOKUP($A109,versenyek!JT:JV,3,FALSE),szabalyok!$A$16:$B$23,2,FALSE),0)</f>
        <v>0</v>
      </c>
      <c r="CK109" s="47">
        <f>versenyek!$JR$11*IFERROR(VLOOKUP(VLOOKUP($A109,versenyek!JW:JY,3,FALSE),szabalyok!$A$16:$B$23,2,FALSE),0)</f>
        <v>0</v>
      </c>
      <c r="CL109" s="47">
        <f>versenyek!$KA$11*IFERROR(VLOOKUP(VLOOKUP($A109,versenyek!JZ:KB,3,FALSE),szabalyok!$A$16:$B$23,2,FALSE),0)</f>
        <v>0</v>
      </c>
      <c r="CM109" s="47">
        <f>versenyek!$KD$11*IFERROR(VLOOKUP(VLOOKUP($A109,versenyek!KC:KE,3,FALSE),szabalyok!$A$16:$B$23,2,FALSE),0)</f>
        <v>0</v>
      </c>
      <c r="CN109" s="47">
        <f>versenyek!$KG$11*IFERROR(VLOOKUP(VLOOKUP($A109,versenyek!KF:KH,3,FALSE),szabalyok!$A$16:$B$23,2,FALSE),0)</f>
        <v>0</v>
      </c>
      <c r="CO109" s="47">
        <f>versenyek!$KJ$11*IFERROR(VLOOKUP(VLOOKUP($A109,versenyek!KI:KK,3,FALSE),szabalyok!$A$16:$B$23,2,FALSE),0)</f>
        <v>0</v>
      </c>
      <c r="CP109" s="47">
        <f>versenyek!$KM$11*IFERROR(VLOOKUP(VLOOKUP($A109,versenyek!KL:KN,3,FALSE),szabalyok!$A$16:$B$23,2,FALSE),0)</f>
        <v>0</v>
      </c>
      <c r="CQ109" s="47">
        <f>versenyek!$KP$11*IFERROR(VLOOKUP(VLOOKUP($A109,versenyek!KO:KQ,3,FALSE),szabalyok!$A$16:$B$23,2,FALSE),0)</f>
        <v>0</v>
      </c>
      <c r="CR109" s="47">
        <f>versenyek!$KS$11*IFERROR(VLOOKUP(VLOOKUP($A109,versenyek!KR:KT,3,FALSE),szabalyok!$A$16:$B$23,2,FALSE),0)</f>
        <v>0</v>
      </c>
      <c r="CS109" s="47">
        <f>versenyek!$KV$11*IFERROR(VLOOKUP(VLOOKUP($A109,versenyek!KU:KW,3,FALSE),szabalyok!$A$16:$B$23,2,FALSE),0)</f>
        <v>0</v>
      </c>
      <c r="CT109" s="47">
        <f>versenyek!$KY$11*IFERROR(VLOOKUP(VLOOKUP($A109,versenyek!KX:KZ,3,FALSE),szabalyok!$A$16:$B$23,2,FALSE),0)</f>
        <v>0</v>
      </c>
      <c r="CU109" s="47">
        <f>versenyek!$LB$11*IFERROR(VLOOKUP(VLOOKUP($A109,versenyek!LA:LC,3,FALSE),szabalyok!$A$16:$B$23,2,FALSE),0)</f>
        <v>0</v>
      </c>
      <c r="CV109" s="47">
        <f>versenyek!$LE$11*IFERROR(VLOOKUP(VLOOKUP($A109,versenyek!LD:LF,3,FALSE),szabalyok!$A$16:$B$23,2,FALSE),0)</f>
        <v>0</v>
      </c>
      <c r="CW109" s="47">
        <f>versenyek!$LH$11*IFERROR(VLOOKUP(VLOOKUP($A109,versenyek!LG:LI,3,FALSE),szabalyok!$A$16:$B$23,2,FALSE),0)</f>
        <v>0</v>
      </c>
      <c r="CX109" s="47">
        <f>versenyek!$LK$11*IFERROR(VLOOKUP(VLOOKUP($A109,versenyek!LJ:LL,3,FALSE),szabalyok!$A$16:$B$23,2,FALSE),0)</f>
        <v>0</v>
      </c>
      <c r="CY109" s="47">
        <f>versenyek!$LN$11*IFERROR(VLOOKUP(VLOOKUP($A109,versenyek!LM:LO,3,FALSE),szabalyok!$A$16:$B$23,2,FALSE),0)</f>
        <v>0</v>
      </c>
      <c r="CZ109" s="47">
        <f>versenyek!$LQ$11*IFERROR(VLOOKUP(VLOOKUP($A109,versenyek!LP:LR,3,FALSE),szabalyok!$A$16:$B$23,2,FALSE),0)</f>
        <v>0</v>
      </c>
      <c r="DA109" s="47">
        <f>versenyek!$LT$11*IFERROR(VLOOKUP(VLOOKUP($A109,versenyek!LS:LU,3,FALSE),szabalyok!$A$16:$B$23,2,FALSE),0)</f>
        <v>0</v>
      </c>
      <c r="DB109" s="47">
        <f>versenyek!$LW$11*IFERROR(VLOOKUP(VLOOKUP($A109,versenyek!LV:LX,3,FALSE),szabalyok!$A$16:$B$23,2,FALSE),0)</f>
        <v>0</v>
      </c>
      <c r="DC109" s="47">
        <f>versenyek!$LZ$11*IFERROR(VLOOKUP(VLOOKUP($A109,versenyek!LY:MA,3,FALSE),szabalyok!$A$16:$B$23,2,FALSE),0)</f>
        <v>0</v>
      </c>
      <c r="DD109" s="47">
        <f>versenyek!$MC$11*IFERROR(VLOOKUP(VLOOKUP($A109,versenyek!MB:MD,3,FALSE),szabalyok!$A$16:$B$23,2,FALSE),0)</f>
        <v>0</v>
      </c>
      <c r="DE109" s="47">
        <f>versenyek!$ML$11*IFERROR(VLOOKUP(VLOOKUP($A109,versenyek!MK:MM,3,FALSE),szabalyok!$A$16:$B$23,2,FALSE),0)</f>
        <v>0</v>
      </c>
      <c r="DF109" s="47">
        <f>versenyek!$MO$11*IFERROR(VLOOKUP(VLOOKUP($A109,versenyek!MN:MP,3,FALSE),szabalyok!$A$16:$B$23,2,FALSE),0)</f>
        <v>0</v>
      </c>
      <c r="DG109" s="47">
        <f>versenyek!$MR$11*IFERROR(VLOOKUP(VLOOKUP($A109,versenyek!MQ:MS,3,FALSE),szabalyok!$A$16:$B$23,2,FALSE),0)</f>
        <v>0</v>
      </c>
      <c r="DH109" s="47">
        <f>versenyek!$MU$11*IFERROR(VLOOKUP(VLOOKUP($A109,versenyek!MT:MV,3,FALSE),szabalyok!$A$16:$B$23,2,FALSE),0)</f>
        <v>0</v>
      </c>
      <c r="DI109" s="47">
        <f>versenyek!$MX$11*IFERROR(VLOOKUP(VLOOKUP($A109,versenyek!MW:MY,3,FALSE),szabalyok!$A$16:$B$23,2,FALSE),0)</f>
        <v>0</v>
      </c>
      <c r="DJ109" s="47">
        <f>versenyek!$NA$11*IFERROR(VLOOKUP(VLOOKUP($A109,versenyek!MZ:NB,3,FALSE),szabalyok!$A$16:$B$23,2,FALSE),0)</f>
        <v>0</v>
      </c>
      <c r="DK109" s="47">
        <f>versenyek!$ND$11*IFERROR(VLOOKUP(VLOOKUP($A109,versenyek!NC:NE,3,FALSE),szabalyok!$A$16:$B$23,2,FALSE),0)</f>
        <v>0</v>
      </c>
      <c r="DL109" s="47">
        <f>versenyek!$NG$11*IFERROR(VLOOKUP(VLOOKUP($A109,versenyek!NF:NH,3,FALSE),szabalyok!$A$16:$B$23,2,FALSE),0)</f>
        <v>0</v>
      </c>
      <c r="DM109" s="47">
        <f>versenyek!$NJ$11*IFERROR(VLOOKUP(VLOOKUP($A109,versenyek!NI:NK,3,FALSE),szabalyok!$A$16:$B$23,2,FALSE),0)</f>
        <v>0</v>
      </c>
      <c r="DN109" s="47">
        <f>versenyek!$NM$11*IFERROR(VLOOKUP(VLOOKUP($A109,versenyek!NL:NN,3,FALSE),szabalyok!$A$16:$B$23,2,FALSE),0)</f>
        <v>0</v>
      </c>
      <c r="DO109" s="47">
        <f>versenyek!$NP$11*IFERROR(VLOOKUP(VLOOKUP($A109,versenyek!NO:NQ,3,FALSE),szabalyok!$A$16:$B$23,2,FALSE),0)</f>
        <v>0</v>
      </c>
      <c r="DP109" s="47">
        <f>versenyek!$NS$11*IFERROR(VLOOKUP(VLOOKUP($A109,versenyek!NR:NT,3,FALSE),szabalyok!$A$16:$B$23,2,FALSE),0)</f>
        <v>0</v>
      </c>
      <c r="DQ109" s="47">
        <f>versenyek!$NV$11*IFERROR(VLOOKUP(VLOOKUP($A109,versenyek!NU:NW,3,FALSE),szabalyok!$A$16:$B$23,2,FALSE),0)</f>
        <v>0</v>
      </c>
      <c r="DR109" s="47">
        <f>versenyek!$NY$11*IFERROR(VLOOKUP(VLOOKUP($A109,versenyek!NX:NZ,3,FALSE),szabalyok!$A$16:$B$23,2,FALSE),0)</f>
        <v>0</v>
      </c>
      <c r="DS109" s="47">
        <f>versenyek!$OB$11*IFERROR(VLOOKUP(VLOOKUP($A109,versenyek!OA:OC,3,FALSE),szabalyok!$A$16:$B$23,2,FALSE),0)</f>
        <v>0</v>
      </c>
      <c r="DT109" s="47">
        <f>versenyek!$OE$11*IFERROR(VLOOKUP(VLOOKUP($A109,versenyek!OD:OF,3,FALSE),szabalyok!$A$16:$B$23,2,FALSE),0)</f>
        <v>0</v>
      </c>
      <c r="DU109" s="47">
        <f>versenyek!$OH$11*IFERROR(VLOOKUP(VLOOKUP($A109,versenyek!OG:OI,3,FALSE),szabalyok!$A$16:$B$23,2,FALSE),0)</f>
        <v>0</v>
      </c>
      <c r="DV109" s="47">
        <f>versenyek!$OK$11*IFERROR(VLOOKUP(VLOOKUP($A109,versenyek!OJ:OL,3,FALSE),szabalyok!$A$16:$B$23,2,FALSE),0)</f>
        <v>0</v>
      </c>
      <c r="DW109" s="47">
        <f>versenyek!$ON$11*IFERROR(VLOOKUP(VLOOKUP($A109,versenyek!OM:OO,3,FALSE),szabalyok!$A$16:$B$23,2,FALSE),0)</f>
        <v>0</v>
      </c>
      <c r="DX109" s="47">
        <f>versenyek!$OQ$11*IFERROR(VLOOKUP(VLOOKUP($A109,versenyek!OP:OR,3,FALSE),szabalyok!$A$16:$B$23,2,FALSE),0)</f>
        <v>0</v>
      </c>
      <c r="DY109" s="47">
        <f>versenyek!$OT$11*IFERROR(VLOOKUP(VLOOKUP($A109,versenyek!OS:OU,3,FALSE),szabalyok!$A$16:$B$23,2,FALSE),0)</f>
        <v>0</v>
      </c>
      <c r="DZ109" s="47">
        <f>versenyek!$OW$11*IFERROR(VLOOKUP(VLOOKUP($A109,versenyek!OV:OX,3,FALSE),szabalyok!$A$16:$B$23,2,FALSE),0)</f>
        <v>0</v>
      </c>
      <c r="EA109" s="47">
        <f>versenyek!$OZ$11*IFERROR(VLOOKUP(VLOOKUP($A109,versenyek!OY:PA,3,FALSE),szabalyok!$A$16:$B$23,2,FALSE),0)</f>
        <v>0</v>
      </c>
      <c r="EB109" s="47">
        <f>versenyek!$PC$11*IFERROR(VLOOKUP(VLOOKUP($A109,versenyek!PB:PD,3,FALSE),szabalyok!$A$16:$B$23,2,FALSE),0)</f>
        <v>0</v>
      </c>
      <c r="EC109" s="47">
        <f>versenyek!$PF$11*IFERROR(VLOOKUP(VLOOKUP($A109,versenyek!PE:PG,3,FALSE),szabalyok!$A$16:$B$23,2,FALSE),0)</f>
        <v>0</v>
      </c>
      <c r="ED109" s="47">
        <f>versenyek!$PI$11*IFERROR(VLOOKUP(VLOOKUP($A109,versenyek!PH:PJ,3,FALSE),szabalyok!$A$16:$B$23,2,FALSE),0)</f>
        <v>0</v>
      </c>
      <c r="EE109" s="47">
        <f>versenyek!$PL$11*IFERROR(VLOOKUP(VLOOKUP($A109,versenyek!PK:PM,3,FALSE),szabalyok!$A$16:$B$23,2,FALSE),0)</f>
        <v>0</v>
      </c>
      <c r="EF109" s="47">
        <f>versenyek!$PO$11*IFERROR(VLOOKUP(VLOOKUP($A109,versenyek!PN:PP,3,FALSE),szabalyok!$A$16:$B$23,2,FALSE),0)</f>
        <v>0</v>
      </c>
      <c r="EG109" s="47">
        <f>versenyek!$PR$11*IFERROR(VLOOKUP(VLOOKUP($A109,versenyek!PQ:PS,3,FALSE),szabalyok!$A$16:$B$23,2,FALSE),0)</f>
        <v>0</v>
      </c>
      <c r="EH109" s="47">
        <f>versenyek!$PU$11*IFERROR(VLOOKUP(VLOOKUP($A109,versenyek!PT:PV,3,FALSE),szabalyok!$A$16:$B$23,2,FALSE),0)</f>
        <v>0</v>
      </c>
      <c r="EI109" s="47">
        <f>versenyek!$PX$11*IFERROR(VLOOKUP(VLOOKUP($A109,versenyek!PW:PY,3,FALSE),szabalyok!$A$16:$B$23,2,FALSE),0)</f>
        <v>0</v>
      </c>
      <c r="EJ109" s="47">
        <f>versenyek!$QA$11*IFERROR(VLOOKUP(VLOOKUP($A109,versenyek!PZ:QB,3,FALSE),szabalyok!$A$16:$B$23,2,FALSE),0)</f>
        <v>0</v>
      </c>
      <c r="EK109" s="47">
        <f>versenyek!$QD$11*IFERROR(VLOOKUP(VLOOKUP($A109,versenyek!QC:QE,3,FALSE),szabalyok!$A$16:$B$23,2,FALSE),0)</f>
        <v>0</v>
      </c>
      <c r="EL109" s="47">
        <f>versenyek!$QG$11*IFERROR(VLOOKUP(VLOOKUP($A109,versenyek!QF:QH,3,FALSE),szabalyok!$A$16:$B$23,2,FALSE),0)</f>
        <v>0</v>
      </c>
      <c r="EM109" s="47">
        <f>versenyek!$QJ$11*IFERROR(VLOOKUP(VLOOKUP($A109,versenyek!QI:QK,3,FALSE),szabalyok!$A$16:$B$23,2,FALSE),0)</f>
        <v>0</v>
      </c>
      <c r="EN109" s="47">
        <f>versenyek!$QM$11*IFERROR(VLOOKUP(VLOOKUP($A109,versenyek!QL:QN,3,FALSE),szabalyok!$A$16:$B$23,2,FALSE),0)</f>
        <v>0</v>
      </c>
      <c r="EO109" s="47">
        <f>versenyek!$QP$11*IFERROR(VLOOKUP(VLOOKUP($A109,versenyek!QO:QQ,3,FALSE),szabalyok!$A$16:$B$23,2,FALSE),0)</f>
        <v>0</v>
      </c>
      <c r="EP109" s="47">
        <f>versenyek!$QS$11*IFERROR(VLOOKUP(VLOOKUP($A109,versenyek!QR:QT,3,FALSE),szabalyok!$A$16:$B$23,2,FALSE),0)</f>
        <v>0</v>
      </c>
      <c r="EQ109" s="47">
        <f>versenyek!$QV$11*IFERROR(VLOOKUP(VLOOKUP($A109,versenyek!QU:QW,3,FALSE),szabalyok!$A$16:$B$23,2,FALSE),0)</f>
        <v>0</v>
      </c>
      <c r="ER109" s="47">
        <f>versenyek!$RE$11*IFERROR(VLOOKUP(VLOOKUP($A109,versenyek!RD:RF,3,FALSE),szabalyok!$A$16:$B$23,2,FALSE),0)</f>
        <v>0</v>
      </c>
      <c r="ES109" s="47">
        <f>versenyek!$RH$11*IFERROR(VLOOKUP(VLOOKUP($A109,versenyek!RG:RI,3,FALSE),szabalyok!$A$16:$B$23,2,FALSE),0)</f>
        <v>0</v>
      </c>
      <c r="ET109" s="47">
        <f>versenyek!$RK$11*IFERROR(VLOOKUP(VLOOKUP($A109,versenyek!RJ:RL,3,FALSE),szabalyok!$A$16:$B$23,2,FALSE),0)</f>
        <v>0</v>
      </c>
      <c r="EU109" s="47">
        <f>versenyek!$RN$11*IFERROR(VLOOKUP(VLOOKUP($A109,versenyek!RM:RO,3,FALSE),szabalyok!$A$16:$B$23,2,FALSE),0)</f>
        <v>0</v>
      </c>
      <c r="EV109" s="47">
        <f>versenyek!$RQ$11*IFERROR(VLOOKUP(VLOOKUP($A109,versenyek!RP:RR,3,FALSE),szabalyok!$A$16:$B$23,2,FALSE),0)</f>
        <v>0</v>
      </c>
      <c r="EW109" s="47">
        <f>versenyek!$RT$11*IFERROR(VLOOKUP(VLOOKUP($A109,versenyek!RS:RU,3,FALSE),szabalyok!$A$16:$B$23,2,FALSE),0)</f>
        <v>0</v>
      </c>
      <c r="EX109" s="47">
        <f>versenyek!$RW$11*IFERROR(VLOOKUP(VLOOKUP($A109,versenyek!RV:RX,3,FALSE),szabalyok!$A$16:$B$23,2,FALSE),0)</f>
        <v>0</v>
      </c>
      <c r="EY109" s="47">
        <f>versenyek!$RZ$11*IFERROR(VLOOKUP(VLOOKUP($A109,versenyek!RY:SA,3,FALSE),szabalyok!$A$16:$B$23,2,FALSE),0)</f>
        <v>0</v>
      </c>
      <c r="EZ109" s="47">
        <f>versenyek!$SC$11*IFERROR(VLOOKUP(VLOOKUP($A109,versenyek!SB:SD,3,FALSE),szabalyok!$A$16:$B$23,2,FALSE),0)</f>
        <v>0</v>
      </c>
      <c r="FA109" s="47">
        <f>versenyek!$SF$11*IFERROR(VLOOKUP(VLOOKUP($A109,versenyek!SE:SG,3,FALSE),szabalyok!$A$16:$B$23,2,FALSE),0)</f>
        <v>0</v>
      </c>
      <c r="FB109" s="47">
        <f>versenyek!$SI$11*IFERROR(VLOOKUP(VLOOKUP($A109,versenyek!SH:SJ,3,FALSE),szabalyok!$A$16:$B$23,2,FALSE),0)</f>
        <v>0</v>
      </c>
      <c r="FC109" s="47">
        <f>versenyek!$SL$11*IFERROR(VLOOKUP(VLOOKUP($A109,versenyek!SK:SM,3,FALSE),szabalyok!$A$16:$B$23,2,FALSE),0)</f>
        <v>0</v>
      </c>
      <c r="FD109" s="47">
        <f>versenyek!$SO$11*IFERROR(VLOOKUP(VLOOKUP($A109,versenyek!SN:SP,3,FALSE),szabalyok!$A$16:$B$23,2,FALSE),0)</f>
        <v>0</v>
      </c>
      <c r="FE109" s="47">
        <f>versenyek!$SR$11*IFERROR(VLOOKUP(VLOOKUP($A109,versenyek!SQ:SS,3,FALSE),szabalyok!$A$16:$B$23,2,FALSE),0)</f>
        <v>0</v>
      </c>
      <c r="FF109" s="47">
        <f>versenyek!$SU$11*IFERROR(VLOOKUP(VLOOKUP($A109,versenyek!ST:SV,3,FALSE),szabalyok!$A$16:$B$23,2,FALSE),0)</f>
        <v>0</v>
      </c>
      <c r="FG109" s="47">
        <f>versenyek!$SX$11*IFERROR(VLOOKUP(VLOOKUP($A109,versenyek!SW:SY,3,FALSE),szabalyok!$A$16:$B$23,2,FALSE),0)</f>
        <v>0</v>
      </c>
      <c r="FH109" s="47">
        <f>versenyek!$TA$11*IFERROR(VLOOKUP(VLOOKUP($A109,versenyek!SZ:TB,3,FALSE),szabalyok!$A$16:$B$23,2,FALSE),0)</f>
        <v>0</v>
      </c>
      <c r="FI109" s="47">
        <f>versenyek!$TD$11*IFERROR(VLOOKUP(VLOOKUP($A109,versenyek!TC:TE,3,FALSE),szabalyok!$A$16:$B$23,2,FALSE),0)</f>
        <v>0</v>
      </c>
      <c r="FJ109" s="47">
        <f>versenyek!$TG$11*IFERROR(VLOOKUP(VLOOKUP($A109,versenyek!TF:TH,3,FALSE),szabalyok!$A$16:$B$23,2,FALSE),0)</f>
        <v>0</v>
      </c>
      <c r="FK109" s="47">
        <f>versenyek!$TJ$11*IFERROR(VLOOKUP(VLOOKUP($A109,versenyek!TI:TK,3,FALSE),szabalyok!$A$16:$B$23,2,FALSE),0)</f>
        <v>0</v>
      </c>
      <c r="FL109" s="47">
        <f>versenyek!$TM$11*IFERROR(VLOOKUP(VLOOKUP($A109,versenyek!TL:TN,3,FALSE),szabalyok!$A$16:$B$23,2,FALSE),0)</f>
        <v>0</v>
      </c>
      <c r="FM109" s="47">
        <f>versenyek!$TP$11*IFERROR(VLOOKUP(VLOOKUP($A109,versenyek!TO:TQ,3,FALSE),szabalyok!$A$16:$B$23,2,FALSE),0)</f>
        <v>0</v>
      </c>
      <c r="FN109" s="47">
        <f>versenyek!$TS$11*IFERROR(VLOOKUP(VLOOKUP($A109,versenyek!TR:TT,3,FALSE),szabalyok!$A$16:$B$23,2,FALSE),0)</f>
        <v>0</v>
      </c>
      <c r="FO109" s="47"/>
      <c r="FP109" s="235">
        <f t="shared" si="3"/>
        <v>0</v>
      </c>
    </row>
    <row r="110" spans="1:172">
      <c r="A110" s="1" t="s">
        <v>774</v>
      </c>
      <c r="B110" s="47"/>
      <c r="C110" s="47"/>
      <c r="D110" s="47"/>
      <c r="E110" s="47"/>
      <c r="F110" s="47"/>
      <c r="G110" s="47"/>
      <c r="H110" s="47"/>
      <c r="I110" s="47">
        <v>0</v>
      </c>
      <c r="J110" s="47">
        <v>0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  <c r="P110" s="47">
        <v>0</v>
      </c>
      <c r="Q110" s="47">
        <v>0</v>
      </c>
      <c r="R110" s="47">
        <f>versenyek!$BD$11*IFERROR(VLOOKUP(VLOOKUP($A110,versenyek!BC:BE,3,FALSE),szabalyok!$A$16:$B$23,2,FALSE),0)</f>
        <v>0</v>
      </c>
      <c r="S110" s="47">
        <f>versenyek!$BG$11*IFERROR(VLOOKUP(VLOOKUP($A110,versenyek!BF:BH,3,FALSE),szabalyok!$A$16:$B$23,2,FALSE),0)</f>
        <v>0</v>
      </c>
      <c r="T110" s="47">
        <f>versenyek!$BJ$11*IFERROR(VLOOKUP(VLOOKUP($A110,versenyek!BI:BK,3,FALSE),szabalyok!$A$16:$B$23,2,FALSE),0)</f>
        <v>0</v>
      </c>
      <c r="U110" s="47">
        <f>versenyek!$BM$11*IFERROR(VLOOKUP(VLOOKUP($A110,versenyek!BL:BN,3,FALSE),szabalyok!$A$16:$B$23,2,FALSE),0)</f>
        <v>0</v>
      </c>
      <c r="V110" s="47">
        <f>versenyek!$BP$11*IFERROR(VLOOKUP(VLOOKUP($A110,versenyek!BO:BQ,3,FALSE),szabalyok!$A$16:$B$23,2,FALSE),0)</f>
        <v>0</v>
      </c>
      <c r="W110" s="47">
        <f>versenyek!$BS$11*IFERROR(VLOOKUP(VLOOKUP($A110,versenyek!BR:BT,3,FALSE),szabalyok!$A$16:$B$23,2,FALSE),0)</f>
        <v>0</v>
      </c>
      <c r="X110" s="47">
        <f>versenyek!$BV$11*IFERROR(VLOOKUP(VLOOKUP($A110,versenyek!BU:BW,3,FALSE),szabalyok!$A$16:$B$23,2,FALSE),0)</f>
        <v>0</v>
      </c>
      <c r="Y110" s="47">
        <f>versenyek!$BY$11*IFERROR(VLOOKUP(VLOOKUP($A110,versenyek!BX:BZ,3,FALSE),szabalyok!$A$16:$B$23,2,FALSE),0)</f>
        <v>0</v>
      </c>
      <c r="Z110" s="47">
        <f>versenyek!$CB$11*IFERROR(VLOOKUP(VLOOKUP($A110,versenyek!CA:CC,3,FALSE),szabalyok!$A$16:$B$23,2,FALSE),0)</f>
        <v>0</v>
      </c>
      <c r="AA110" s="47">
        <f>versenyek!$CE$11*IFERROR(VLOOKUP(VLOOKUP($A110,versenyek!CD:CF,3,FALSE),szabalyok!$A$16:$B$23,2,FALSE),0)</f>
        <v>0</v>
      </c>
      <c r="AB110" s="47">
        <f>versenyek!$CH$11*IFERROR(VLOOKUP(VLOOKUP($A110,versenyek!CG:CI,3,FALSE),szabalyok!$A$16:$B$23,2,FALSE),0)</f>
        <v>0</v>
      </c>
      <c r="AC110" s="47">
        <f>versenyek!$CK$11*IFERROR(VLOOKUP(VLOOKUP($A110,versenyek!CJ:CL,3,FALSE),szabalyok!$A$16:$B$23,2,FALSE),0)</f>
        <v>0</v>
      </c>
      <c r="AD110" s="47">
        <f>versenyek!$CN$11*IFERROR(VLOOKUP(VLOOKUP($A110,versenyek!CM:CO,3,FALSE),szabalyok!$A$16:$B$23,2,FALSE),0)</f>
        <v>0</v>
      </c>
      <c r="AE110" s="47">
        <f>versenyek!$CQ$11*IFERROR(VLOOKUP(VLOOKUP($A110,versenyek!CP:CR,3,FALSE),szabalyok!$A$16:$B$23,2,FALSE),0)</f>
        <v>0</v>
      </c>
      <c r="AF110" s="47">
        <f>versenyek!$CT$11*IFERROR(VLOOKUP(VLOOKUP($A110,versenyek!CS:CU,3,FALSE),szabalyok!$A$16:$B$23,2,FALSE),0)</f>
        <v>0</v>
      </c>
      <c r="AG110" s="47">
        <f>versenyek!$CW$11*IFERROR(VLOOKUP(VLOOKUP($A110,versenyek!CV:CX,3,FALSE),szabalyok!$A$16:$B$23,2,FALSE),0)</f>
        <v>0</v>
      </c>
      <c r="AH110" s="47">
        <f>versenyek!$CZ$11*IFERROR(VLOOKUP(VLOOKUP($A110,versenyek!CY:DA,3,FALSE),szabalyok!$A$16:$B$23,2,FALSE),0)</f>
        <v>0</v>
      </c>
      <c r="AI110" s="47">
        <f>versenyek!$DC$11*IFERROR(VLOOKUP(VLOOKUP($A110,versenyek!DB:DD,3,FALSE),szabalyok!$A$16:$B$23,2,FALSE),0)</f>
        <v>0</v>
      </c>
      <c r="AJ110" s="47">
        <f>versenyek!$DF$11*IFERROR(VLOOKUP(VLOOKUP($A110,versenyek!DE:DG,3,FALSE),szabalyok!$A$16:$B$23,2,FALSE),0)</f>
        <v>0</v>
      </c>
      <c r="AK110" s="47">
        <f>versenyek!$DI$11*IFERROR(VLOOKUP(VLOOKUP($A110,versenyek!DH:DJ,3,FALSE),szabalyok!$A$16:$B$23,2,FALSE),0)</f>
        <v>0</v>
      </c>
      <c r="AL110" s="47">
        <f>versenyek!$DL$11*IFERROR(VLOOKUP(VLOOKUP($A110,versenyek!DK:DM,3,FALSE),szabalyok!$A$16:$B$23,2,FALSE),0)</f>
        <v>0</v>
      </c>
      <c r="AM110" s="47">
        <f>versenyek!$DR$11*IFERROR(VLOOKUP(VLOOKUP($A110,versenyek!DQ:DS,3,FALSE),szabalyok!$A$16:$B$23,2,FALSE),0)</f>
        <v>0</v>
      </c>
      <c r="AN110" s="47">
        <f>versenyek!$DU$11*IFERROR(VLOOKUP(VLOOKUP($A110,versenyek!DT:DV,3,FALSE),szabalyok!$A$16:$B$23,2,FALSE),0)</f>
        <v>0</v>
      </c>
      <c r="AO110" s="47">
        <f>versenyek!$DO$11*IFERROR(VLOOKUP(VLOOKUP($A110,versenyek!DN:DP,3,FALSE),szabalyok!$A$16:$B$23,2,FALSE),0)</f>
        <v>0</v>
      </c>
      <c r="AP110" s="47">
        <f>versenyek!$DX$11*IFERROR(VLOOKUP(VLOOKUP($A110,versenyek!DW:DY,3,FALSE),szabalyok!$A$16:$B$23,2,FALSE),0)</f>
        <v>0</v>
      </c>
      <c r="AQ110" s="47" t="e">
        <f>versenyek!$EA$11*IFERROR(VLOOKUP(VLOOKUP($A110,versenyek!DZ:EB,3,FALSE),szabalyok!$A$16:$B$23,2,FALSE),0)</f>
        <v>#DIV/0!</v>
      </c>
      <c r="AR110" s="47" t="e">
        <f>versenyek!$ED$11*IFERROR(VLOOKUP(VLOOKUP($A110,versenyek!EC:EE,3,FALSE),szabalyok!$A$16:$B$23,2,FALSE),0)</f>
        <v>#DIV/0!</v>
      </c>
      <c r="AS110" s="47">
        <f>versenyek!$EG$11*IFERROR(VLOOKUP(VLOOKUP($A110,versenyek!EF:EH,3,FALSE),szabalyok!$A$16:$B$23,2,FALSE),0)</f>
        <v>0</v>
      </c>
      <c r="AT110" s="47">
        <f>versenyek!$EJ$11*IFERROR(VLOOKUP(VLOOKUP($A110,versenyek!EI:EK,3,FALSE),szabalyok!$A$16:$B$23,2,FALSE),0)</f>
        <v>0</v>
      </c>
      <c r="AU110" s="47">
        <f>versenyek!$EM$11*IFERROR(VLOOKUP(VLOOKUP($A110,versenyek!EL:EN,3,FALSE),szabalyok!$A$16:$B$23,2,FALSE),0)</f>
        <v>50.656148031350739</v>
      </c>
      <c r="AV110" s="47">
        <f>versenyek!$EP$11*IFERROR(VLOOKUP(VLOOKUP($A110,versenyek!EO:EQ,3,FALSE),szabalyok!$A$16:$B$23,2,FALSE),0)</f>
        <v>0</v>
      </c>
      <c r="AW110" s="47">
        <f>versenyek!$EY$11*IFERROR(VLOOKUP(VLOOKUP($A110,versenyek!EX:EZ,3,FALSE),szabalyok!$A$16:$B$23,2,FALSE),0)</f>
        <v>0</v>
      </c>
      <c r="AX110" s="47">
        <f>versenyek!$FB$11*IFERROR(VLOOKUP(VLOOKUP($A110,versenyek!FA:FC,3,FALSE),szabalyok!$A$16:$B$23,2,FALSE),0)</f>
        <v>0</v>
      </c>
      <c r="AY110" s="47">
        <f>versenyek!$FE$11*IFERROR(VLOOKUP(VLOOKUP($A110,versenyek!FD:FF,3,FALSE),szabalyok!$A$16:$B$23,2,FALSE),0)</f>
        <v>0</v>
      </c>
      <c r="AZ110" s="47">
        <f>versenyek!$FH$11*IFERROR(VLOOKUP(VLOOKUP($A110,versenyek!FG:FI,3,FALSE),szabalyok!$A$16:$B$23,2,FALSE),0)</f>
        <v>0</v>
      </c>
      <c r="BA110" s="47">
        <f>versenyek!$FK$11*IFERROR(VLOOKUP(VLOOKUP($A110,versenyek!FJ:FL,3,FALSE),szabalyok!$A$16:$B$23,2,FALSE),0)</f>
        <v>0</v>
      </c>
      <c r="BB110" s="47">
        <f>versenyek!$FN$11*IFERROR(VLOOKUP(VLOOKUP($A110,versenyek!FM:FO,3,FALSE),szabalyok!$A$16:$B$23,2,FALSE),0)</f>
        <v>0</v>
      </c>
      <c r="BC110" s="47">
        <f>versenyek!$FQ$11*IFERROR(VLOOKUP(VLOOKUP($A110,versenyek!FP:FR,3,FALSE),szabalyok!$A$16:$B$23,2,FALSE),0)</f>
        <v>0</v>
      </c>
      <c r="BD110" s="47">
        <f>versenyek!$FT$11*IFERROR(VLOOKUP(VLOOKUP($A110,versenyek!FS:FU,3,FALSE),szabalyok!$A$16:$B$23,2,FALSE),0)</f>
        <v>0</v>
      </c>
      <c r="BE110" s="47">
        <f>versenyek!$FW$11*IFERROR(VLOOKUP(VLOOKUP($A110,versenyek!FV:FX,3,FALSE),szabalyok!$A$16:$B$23,2,FALSE),0)</f>
        <v>0</v>
      </c>
      <c r="BF110" s="47">
        <f>versenyek!$FZ$11*IFERROR(VLOOKUP(VLOOKUP($A110,versenyek!FY:GA,3,FALSE),szabalyok!$A$16:$B$23,2,FALSE),0)</f>
        <v>0</v>
      </c>
      <c r="BG110" s="47">
        <f>versenyek!$GC$11*IFERROR(VLOOKUP(VLOOKUP($A110,versenyek!GB:GD,3,FALSE),szabalyok!$A$16:$B$23,2,FALSE),0)</f>
        <v>0</v>
      </c>
      <c r="BH110" s="47">
        <f>versenyek!$GF$11*IFERROR(VLOOKUP(VLOOKUP($A110,versenyek!GE:GG,3,FALSE),szabalyok!$A$16:$B$23,2,FALSE),0)</f>
        <v>0</v>
      </c>
      <c r="BI110" s="47">
        <f>versenyek!$GI$11*IFERROR(VLOOKUP(VLOOKUP($A110,versenyek!GH:GJ,3,FALSE),szabalyok!$A$16:$B$23,2,FALSE),0)</f>
        <v>0</v>
      </c>
      <c r="BJ110" s="47">
        <f>versenyek!$GL$11*IFERROR(VLOOKUP(VLOOKUP($A110,versenyek!GK:GM,3,FALSE),szabalyok!$A$16:$B$23,2,FALSE),0)</f>
        <v>0</v>
      </c>
      <c r="BK110" s="47">
        <f>versenyek!$GO$11*IFERROR(VLOOKUP(VLOOKUP($A110,versenyek!GN:GP,3,FALSE),szabalyok!$A$16:$B$23,2,FALSE),0)</f>
        <v>0</v>
      </c>
      <c r="BL110" s="47">
        <f>versenyek!$GR$11*IFERROR(VLOOKUP(VLOOKUP($A110,versenyek!GQ:GS,3,FALSE),szabalyok!$A$16:$B$23,2,FALSE),0)</f>
        <v>0</v>
      </c>
      <c r="BM110" s="47">
        <f>versenyek!$GX$11*IFERROR(VLOOKUP(VLOOKUP($A110,versenyek!GW:GY,3,FALSE),szabalyok!$A$16:$B$23,2,FALSE),0)</f>
        <v>0</v>
      </c>
      <c r="BN110" s="47">
        <f>versenyek!$GX$11*IFERROR(VLOOKUP(VLOOKUP($A110,versenyek!GX:GZ,3,FALSE),szabalyok!$A$16:$B$23,2,FALSE),0)</f>
        <v>0</v>
      </c>
      <c r="BO110" s="47">
        <f>versenyek!$HD$11*IFERROR(VLOOKUP(VLOOKUP($A110,versenyek!HC:HE,3,FALSE),szabalyok!$A$16:$B$23,2,FALSE),0)</f>
        <v>0</v>
      </c>
      <c r="BP110" s="47">
        <f>versenyek!$HG$11*IFERROR(VLOOKUP(VLOOKUP($A110,versenyek!HF:HH,3,FALSE),szabalyok!$A$16:$B$23,2,FALSE),0)</f>
        <v>0</v>
      </c>
      <c r="BQ110" s="47">
        <f>versenyek!$HJ$11*IFERROR(VLOOKUP(VLOOKUP($A110,versenyek!HI:HK,3,FALSE),szabalyok!$A$16:$B$23,2,FALSE),0)</f>
        <v>0</v>
      </c>
      <c r="BR110" s="47">
        <f>versenyek!$HM$11*IFERROR(VLOOKUP(VLOOKUP($A110,versenyek!HL:HN,3,FALSE),szabalyok!$A$16:$B$23,2,FALSE),0)</f>
        <v>0</v>
      </c>
      <c r="BS110" s="47">
        <f>versenyek!$HP$11*IFERROR(VLOOKUP(VLOOKUP($A110,versenyek!HO:HQ,3,FALSE),szabalyok!$A$16:$B$23,2,FALSE),0)</f>
        <v>0</v>
      </c>
      <c r="BT110" s="47">
        <f>versenyek!$HS$11*IFERROR(VLOOKUP(VLOOKUP($A110,versenyek!HR:HT,3,FALSE),szabalyok!$A$16:$B$23,2,FALSE),0)</f>
        <v>0</v>
      </c>
      <c r="BU110" s="47">
        <f>versenyek!$HV$11*IFERROR(VLOOKUP(VLOOKUP($A110,versenyek!HU:HW,3,FALSE),szabalyok!$A$16:$B$23,2,FALSE),0)</f>
        <v>0</v>
      </c>
      <c r="BV110" s="47">
        <f>versenyek!$HY$11*IFERROR(VLOOKUP(VLOOKUP($A110,versenyek!HX:HZ,3,FALSE),szabalyok!$A$16:$B$23,2,FALSE),0)</f>
        <v>0</v>
      </c>
      <c r="BW110" s="47">
        <f>versenyek!$IB$11*IFERROR(VLOOKUP(VLOOKUP($A110,versenyek!IA:IC,3,FALSE),szabalyok!$A$16:$B$23,2,FALSE),0)</f>
        <v>0</v>
      </c>
      <c r="BX110" s="47">
        <f>versenyek!$IE$11*IFERROR(VLOOKUP(VLOOKUP($A110,versenyek!ID:IF,3,FALSE),szabalyok!$A$16:$B$23,2,FALSE),0)</f>
        <v>0</v>
      </c>
      <c r="BY110" s="47">
        <f>versenyek!$IH$11*IFERROR(VLOOKUP(VLOOKUP($A110,versenyek!IG:II,3,FALSE),szabalyok!$A$16:$B$23,2,FALSE),0)</f>
        <v>0</v>
      </c>
      <c r="BZ110" s="47">
        <f>versenyek!$IK$11*IFERROR(VLOOKUP(VLOOKUP($A110,versenyek!IJ:IL,3,FALSE),szabalyok!$A$16:$B$23,2,FALSE),0)</f>
        <v>0</v>
      </c>
      <c r="CA110" s="47">
        <f>versenyek!$IN$11*IFERROR(VLOOKUP(VLOOKUP($A110,versenyek!IM:IO,3,FALSE),szabalyok!$A$16:$B$23,2,FALSE),0)</f>
        <v>0</v>
      </c>
      <c r="CB110" s="47">
        <f>versenyek!$IW$11*IFERROR(VLOOKUP(VLOOKUP($A110,versenyek!IV:IX,3,FALSE),szabalyok!$A$16:$B$23,2,FALSE),0)</f>
        <v>0</v>
      </c>
      <c r="CC110" s="47">
        <f>versenyek!$IZ$11*IFERROR(VLOOKUP(VLOOKUP($A110,versenyek!IY:JA,3,FALSE),szabalyok!$A$16:$B$23,2,FALSE),0)</f>
        <v>0</v>
      </c>
      <c r="CD110" s="47">
        <f>versenyek!$JC$11*IFERROR(VLOOKUP(VLOOKUP($A110,versenyek!JB:JD,3,FALSE),szabalyok!$A$16:$B$23,2,FALSE),0)</f>
        <v>0</v>
      </c>
      <c r="CE110" s="47">
        <f>versenyek!$JF$11*IFERROR(VLOOKUP(VLOOKUP($A110,versenyek!JE:JG,3,FALSE),szabalyok!$A$16:$B$23,2,FALSE),0)</f>
        <v>0</v>
      </c>
      <c r="CF110" s="47">
        <f>versenyek!$JI$11*IFERROR(VLOOKUP(VLOOKUP($A110,versenyek!JH:JJ,3,FALSE),szabalyok!$A$16:$B$23,2,FALSE),0)</f>
        <v>0</v>
      </c>
      <c r="CG110" s="47">
        <f>versenyek!$JL$11*IFERROR(VLOOKUP(VLOOKUP($A110,versenyek!JK:JM,3,FALSE),szabalyok!$A$16:$B$23,2,FALSE),0)</f>
        <v>0</v>
      </c>
      <c r="CH110" s="47">
        <f>versenyek!$JO$11*IFERROR(VLOOKUP(VLOOKUP($A110,versenyek!JN:JP,3,FALSE),szabalyok!$A$16:$B$23,2,FALSE),0)</f>
        <v>0</v>
      </c>
      <c r="CI110" s="47">
        <f>versenyek!$JR$11*IFERROR(VLOOKUP(VLOOKUP($A110,versenyek!JQ:JS,3,FALSE),szabalyok!$A$16:$B$23,2,FALSE),0)</f>
        <v>0</v>
      </c>
      <c r="CJ110" s="47">
        <f>versenyek!$JU$11*IFERROR(VLOOKUP(VLOOKUP($A110,versenyek!JT:JV,3,FALSE),szabalyok!$A$16:$B$23,2,FALSE),0)</f>
        <v>0</v>
      </c>
      <c r="CK110" s="47">
        <f>versenyek!$JR$11*IFERROR(VLOOKUP(VLOOKUP($A110,versenyek!JW:JY,3,FALSE),szabalyok!$A$16:$B$23,2,FALSE),0)</f>
        <v>0</v>
      </c>
      <c r="CL110" s="47">
        <f>versenyek!$KA$11*IFERROR(VLOOKUP(VLOOKUP($A110,versenyek!JZ:KB,3,FALSE),szabalyok!$A$16:$B$23,2,FALSE),0)</f>
        <v>0</v>
      </c>
      <c r="CM110" s="47">
        <f>versenyek!$KD$11*IFERROR(VLOOKUP(VLOOKUP($A110,versenyek!KC:KE,3,FALSE),szabalyok!$A$16:$B$23,2,FALSE),0)</f>
        <v>0</v>
      </c>
      <c r="CN110" s="47">
        <f>versenyek!$KG$11*IFERROR(VLOOKUP(VLOOKUP($A110,versenyek!KF:KH,3,FALSE),szabalyok!$A$16:$B$23,2,FALSE),0)</f>
        <v>0</v>
      </c>
      <c r="CO110" s="47">
        <f>versenyek!$KJ$11*IFERROR(VLOOKUP(VLOOKUP($A110,versenyek!KI:KK,3,FALSE),szabalyok!$A$16:$B$23,2,FALSE),0)</f>
        <v>0</v>
      </c>
      <c r="CP110" s="47">
        <f>versenyek!$KM$11*IFERROR(VLOOKUP(VLOOKUP($A110,versenyek!KL:KN,3,FALSE),szabalyok!$A$16:$B$23,2,FALSE),0)</f>
        <v>0</v>
      </c>
      <c r="CQ110" s="47">
        <f>versenyek!$KP$11*IFERROR(VLOOKUP(VLOOKUP($A110,versenyek!KO:KQ,3,FALSE),szabalyok!$A$16:$B$23,2,FALSE),0)</f>
        <v>0</v>
      </c>
      <c r="CR110" s="47">
        <f>versenyek!$KS$11*IFERROR(VLOOKUP(VLOOKUP($A110,versenyek!KR:KT,3,FALSE),szabalyok!$A$16:$B$23,2,FALSE),0)</f>
        <v>0</v>
      </c>
      <c r="CS110" s="47">
        <f>versenyek!$KV$11*IFERROR(VLOOKUP(VLOOKUP($A110,versenyek!KU:KW,3,FALSE),szabalyok!$A$16:$B$23,2,FALSE),0)</f>
        <v>0</v>
      </c>
      <c r="CT110" s="47">
        <f>versenyek!$KY$11*IFERROR(VLOOKUP(VLOOKUP($A110,versenyek!KX:KZ,3,FALSE),szabalyok!$A$16:$B$23,2,FALSE),0)</f>
        <v>0</v>
      </c>
      <c r="CU110" s="47">
        <f>versenyek!$LB$11*IFERROR(VLOOKUP(VLOOKUP($A110,versenyek!LA:LC,3,FALSE),szabalyok!$A$16:$B$23,2,FALSE),0)</f>
        <v>0</v>
      </c>
      <c r="CV110" s="47">
        <f>versenyek!$LE$11*IFERROR(VLOOKUP(VLOOKUP($A110,versenyek!LD:LF,3,FALSE),szabalyok!$A$16:$B$23,2,FALSE),0)</f>
        <v>0</v>
      </c>
      <c r="CW110" s="47">
        <f>versenyek!$LH$11*IFERROR(VLOOKUP(VLOOKUP($A110,versenyek!LG:LI,3,FALSE),szabalyok!$A$16:$B$23,2,FALSE),0)</f>
        <v>0</v>
      </c>
      <c r="CX110" s="47">
        <f>versenyek!$LK$11*IFERROR(VLOOKUP(VLOOKUP($A110,versenyek!LJ:LL,3,FALSE),szabalyok!$A$16:$B$23,2,FALSE),0)</f>
        <v>0</v>
      </c>
      <c r="CY110" s="47">
        <f>versenyek!$LN$11*IFERROR(VLOOKUP(VLOOKUP($A110,versenyek!LM:LO,3,FALSE),szabalyok!$A$16:$B$23,2,FALSE),0)</f>
        <v>0</v>
      </c>
      <c r="CZ110" s="47">
        <f>versenyek!$LQ$11*IFERROR(VLOOKUP(VLOOKUP($A110,versenyek!LP:LR,3,FALSE),szabalyok!$A$16:$B$23,2,FALSE),0)</f>
        <v>0</v>
      </c>
      <c r="DA110" s="47">
        <f>versenyek!$LT$11*IFERROR(VLOOKUP(VLOOKUP($A110,versenyek!LS:LU,3,FALSE),szabalyok!$A$16:$B$23,2,FALSE),0)</f>
        <v>0</v>
      </c>
      <c r="DB110" s="47">
        <f>versenyek!$LW$11*IFERROR(VLOOKUP(VLOOKUP($A110,versenyek!LV:LX,3,FALSE),szabalyok!$A$16:$B$23,2,FALSE),0)</f>
        <v>0</v>
      </c>
      <c r="DC110" s="47">
        <f>versenyek!$LZ$11*IFERROR(VLOOKUP(VLOOKUP($A110,versenyek!LY:MA,3,FALSE),szabalyok!$A$16:$B$23,2,FALSE),0)</f>
        <v>0</v>
      </c>
      <c r="DD110" s="47">
        <f>versenyek!$MC$11*IFERROR(VLOOKUP(VLOOKUP($A110,versenyek!MB:MD,3,FALSE),szabalyok!$A$16:$B$23,2,FALSE),0)</f>
        <v>0</v>
      </c>
      <c r="DE110" s="47">
        <f>versenyek!$ML$11*IFERROR(VLOOKUP(VLOOKUP($A110,versenyek!MK:MM,3,FALSE),szabalyok!$A$16:$B$23,2,FALSE),0)</f>
        <v>0</v>
      </c>
      <c r="DF110" s="47">
        <f>versenyek!$MO$11*IFERROR(VLOOKUP(VLOOKUP($A110,versenyek!MN:MP,3,FALSE),szabalyok!$A$16:$B$23,2,FALSE),0)</f>
        <v>0</v>
      </c>
      <c r="DG110" s="47">
        <f>versenyek!$MR$11*IFERROR(VLOOKUP(VLOOKUP($A110,versenyek!MQ:MS,3,FALSE),szabalyok!$A$16:$B$23,2,FALSE),0)</f>
        <v>0</v>
      </c>
      <c r="DH110" s="47">
        <f>versenyek!$MU$11*IFERROR(VLOOKUP(VLOOKUP($A110,versenyek!MT:MV,3,FALSE),szabalyok!$A$16:$B$23,2,FALSE),0)</f>
        <v>0</v>
      </c>
      <c r="DI110" s="47">
        <f>versenyek!$MX$11*IFERROR(VLOOKUP(VLOOKUP($A110,versenyek!MW:MY,3,FALSE),szabalyok!$A$16:$B$23,2,FALSE),0)</f>
        <v>0</v>
      </c>
      <c r="DJ110" s="47">
        <f>versenyek!$NA$11*IFERROR(VLOOKUP(VLOOKUP($A110,versenyek!MZ:NB,3,FALSE),szabalyok!$A$16:$B$23,2,FALSE),0)</f>
        <v>0</v>
      </c>
      <c r="DK110" s="47">
        <f>versenyek!$ND$11*IFERROR(VLOOKUP(VLOOKUP($A110,versenyek!NC:NE,3,FALSE),szabalyok!$A$16:$B$23,2,FALSE),0)</f>
        <v>0</v>
      </c>
      <c r="DL110" s="47">
        <f>versenyek!$NG$11*IFERROR(VLOOKUP(VLOOKUP($A110,versenyek!NF:NH,3,FALSE),szabalyok!$A$16:$B$23,2,FALSE),0)</f>
        <v>0</v>
      </c>
      <c r="DM110" s="47">
        <f>versenyek!$NJ$11*IFERROR(VLOOKUP(VLOOKUP($A110,versenyek!NI:NK,3,FALSE),szabalyok!$A$16:$B$23,2,FALSE),0)</f>
        <v>0</v>
      </c>
      <c r="DN110" s="47">
        <f>versenyek!$NM$11*IFERROR(VLOOKUP(VLOOKUP($A110,versenyek!NL:NN,3,FALSE),szabalyok!$A$16:$B$23,2,FALSE),0)</f>
        <v>0</v>
      </c>
      <c r="DO110" s="47">
        <f>versenyek!$NP$11*IFERROR(VLOOKUP(VLOOKUP($A110,versenyek!NO:NQ,3,FALSE),szabalyok!$A$16:$B$23,2,FALSE),0)</f>
        <v>0</v>
      </c>
      <c r="DP110" s="47">
        <f>versenyek!$NS$11*IFERROR(VLOOKUP(VLOOKUP($A110,versenyek!NR:NT,3,FALSE),szabalyok!$A$16:$B$23,2,FALSE),0)</f>
        <v>0</v>
      </c>
      <c r="DQ110" s="47">
        <f>versenyek!$NV$11*IFERROR(VLOOKUP(VLOOKUP($A110,versenyek!NU:NW,3,FALSE),szabalyok!$A$16:$B$23,2,FALSE),0)</f>
        <v>0</v>
      </c>
      <c r="DR110" s="47">
        <f>versenyek!$NY$11*IFERROR(VLOOKUP(VLOOKUP($A110,versenyek!NX:NZ,3,FALSE),szabalyok!$A$16:$B$23,2,FALSE),0)</f>
        <v>0</v>
      </c>
      <c r="DS110" s="47">
        <f>versenyek!$OB$11*IFERROR(VLOOKUP(VLOOKUP($A110,versenyek!OA:OC,3,FALSE),szabalyok!$A$16:$B$23,2,FALSE),0)</f>
        <v>0</v>
      </c>
      <c r="DT110" s="47">
        <f>versenyek!$OE$11*IFERROR(VLOOKUP(VLOOKUP($A110,versenyek!OD:OF,3,FALSE),szabalyok!$A$16:$B$23,2,FALSE),0)</f>
        <v>0</v>
      </c>
      <c r="DU110" s="47">
        <f>versenyek!$OH$11*IFERROR(VLOOKUP(VLOOKUP($A110,versenyek!OG:OI,3,FALSE),szabalyok!$A$16:$B$23,2,FALSE),0)</f>
        <v>0</v>
      </c>
      <c r="DV110" s="47">
        <f>versenyek!$OK$11*IFERROR(VLOOKUP(VLOOKUP($A110,versenyek!OJ:OL,3,FALSE),szabalyok!$A$16:$B$23,2,FALSE),0)</f>
        <v>0</v>
      </c>
      <c r="DW110" s="47">
        <f>versenyek!$ON$11*IFERROR(VLOOKUP(VLOOKUP($A110,versenyek!OM:OO,3,FALSE),szabalyok!$A$16:$B$23,2,FALSE),0)</f>
        <v>0</v>
      </c>
      <c r="DX110" s="47">
        <f>versenyek!$OQ$11*IFERROR(VLOOKUP(VLOOKUP($A110,versenyek!OP:OR,3,FALSE),szabalyok!$A$16:$B$23,2,FALSE),0)</f>
        <v>0</v>
      </c>
      <c r="DY110" s="47">
        <f>versenyek!$OT$11*IFERROR(VLOOKUP(VLOOKUP($A110,versenyek!OS:OU,3,FALSE),szabalyok!$A$16:$B$23,2,FALSE),0)</f>
        <v>0</v>
      </c>
      <c r="DZ110" s="47">
        <f>versenyek!$OW$11*IFERROR(VLOOKUP(VLOOKUP($A110,versenyek!OV:OX,3,FALSE),szabalyok!$A$16:$B$23,2,FALSE),0)</f>
        <v>0</v>
      </c>
      <c r="EA110" s="47">
        <f>versenyek!$OZ$11*IFERROR(VLOOKUP(VLOOKUP($A110,versenyek!OY:PA,3,FALSE),szabalyok!$A$16:$B$23,2,FALSE),0)</f>
        <v>0</v>
      </c>
      <c r="EB110" s="47">
        <f>versenyek!$PC$11*IFERROR(VLOOKUP(VLOOKUP($A110,versenyek!PB:PD,3,FALSE),szabalyok!$A$16:$B$23,2,FALSE),0)</f>
        <v>0</v>
      </c>
      <c r="EC110" s="47">
        <f>versenyek!$PF$11*IFERROR(VLOOKUP(VLOOKUP($A110,versenyek!PE:PG,3,FALSE),szabalyok!$A$16:$B$23,2,FALSE),0)</f>
        <v>0</v>
      </c>
      <c r="ED110" s="47">
        <f>versenyek!$PI$11*IFERROR(VLOOKUP(VLOOKUP($A110,versenyek!PH:PJ,3,FALSE),szabalyok!$A$16:$B$23,2,FALSE),0)</f>
        <v>0</v>
      </c>
      <c r="EE110" s="47">
        <f>versenyek!$PL$11*IFERROR(VLOOKUP(VLOOKUP($A110,versenyek!PK:PM,3,FALSE),szabalyok!$A$16:$B$23,2,FALSE),0)</f>
        <v>0</v>
      </c>
      <c r="EF110" s="47">
        <f>versenyek!$PO$11*IFERROR(VLOOKUP(VLOOKUP($A110,versenyek!PN:PP,3,FALSE),szabalyok!$A$16:$B$23,2,FALSE),0)</f>
        <v>0</v>
      </c>
      <c r="EG110" s="47">
        <f>versenyek!$PR$11*IFERROR(VLOOKUP(VLOOKUP($A110,versenyek!PQ:PS,3,FALSE),szabalyok!$A$16:$B$23,2,FALSE),0)</f>
        <v>0</v>
      </c>
      <c r="EH110" s="47">
        <f>versenyek!$PU$11*IFERROR(VLOOKUP(VLOOKUP($A110,versenyek!PT:PV,3,FALSE),szabalyok!$A$16:$B$23,2,FALSE),0)</f>
        <v>0</v>
      </c>
      <c r="EI110" s="47">
        <f>versenyek!$PX$11*IFERROR(VLOOKUP(VLOOKUP($A110,versenyek!PW:PY,3,FALSE),szabalyok!$A$16:$B$23,2,FALSE),0)</f>
        <v>0</v>
      </c>
      <c r="EJ110" s="47">
        <f>versenyek!$QA$11*IFERROR(VLOOKUP(VLOOKUP($A110,versenyek!PZ:QB,3,FALSE),szabalyok!$A$16:$B$23,2,FALSE),0)</f>
        <v>0</v>
      </c>
      <c r="EK110" s="47">
        <f>versenyek!$QD$11*IFERROR(VLOOKUP(VLOOKUP($A110,versenyek!QC:QE,3,FALSE),szabalyok!$A$16:$B$23,2,FALSE),0)</f>
        <v>0</v>
      </c>
      <c r="EL110" s="47">
        <f>versenyek!$QG$11*IFERROR(VLOOKUP(VLOOKUP($A110,versenyek!QF:QH,3,FALSE),szabalyok!$A$16:$B$23,2,FALSE),0)</f>
        <v>0</v>
      </c>
      <c r="EM110" s="47">
        <f>versenyek!$QJ$11*IFERROR(VLOOKUP(VLOOKUP($A110,versenyek!QI:QK,3,FALSE),szabalyok!$A$16:$B$23,2,FALSE),0)</f>
        <v>0</v>
      </c>
      <c r="EN110" s="47">
        <f>versenyek!$QM$11*IFERROR(VLOOKUP(VLOOKUP($A110,versenyek!QL:QN,3,FALSE),szabalyok!$A$16:$B$23,2,FALSE),0)</f>
        <v>0</v>
      </c>
      <c r="EO110" s="47">
        <f>versenyek!$QP$11*IFERROR(VLOOKUP(VLOOKUP($A110,versenyek!QO:QQ,3,FALSE),szabalyok!$A$16:$B$23,2,FALSE),0)</f>
        <v>0</v>
      </c>
      <c r="EP110" s="47">
        <f>versenyek!$QS$11*IFERROR(VLOOKUP(VLOOKUP($A110,versenyek!QR:QT,3,FALSE),szabalyok!$A$16:$B$23,2,FALSE),0)</f>
        <v>0</v>
      </c>
      <c r="EQ110" s="47">
        <f>versenyek!$QV$11*IFERROR(VLOOKUP(VLOOKUP($A110,versenyek!QU:QW,3,FALSE),szabalyok!$A$16:$B$23,2,FALSE),0)</f>
        <v>0</v>
      </c>
      <c r="ER110" s="47">
        <f>versenyek!$RE$11*IFERROR(VLOOKUP(VLOOKUP($A110,versenyek!RD:RF,3,FALSE),szabalyok!$A$16:$B$23,2,FALSE),0)</f>
        <v>0</v>
      </c>
      <c r="ES110" s="47">
        <f>versenyek!$RH$11*IFERROR(VLOOKUP(VLOOKUP($A110,versenyek!RG:RI,3,FALSE),szabalyok!$A$16:$B$23,2,FALSE),0)</f>
        <v>0</v>
      </c>
      <c r="ET110" s="47">
        <f>versenyek!$RK$11*IFERROR(VLOOKUP(VLOOKUP($A110,versenyek!RJ:RL,3,FALSE),szabalyok!$A$16:$B$23,2,FALSE),0)</f>
        <v>0</v>
      </c>
      <c r="EU110" s="47">
        <f>versenyek!$RN$11*IFERROR(VLOOKUP(VLOOKUP($A110,versenyek!RM:RO,3,FALSE),szabalyok!$A$16:$B$23,2,FALSE),0)</f>
        <v>0</v>
      </c>
      <c r="EV110" s="47">
        <f>versenyek!$RQ$11*IFERROR(VLOOKUP(VLOOKUP($A110,versenyek!RP:RR,3,FALSE),szabalyok!$A$16:$B$23,2,FALSE),0)</f>
        <v>0</v>
      </c>
      <c r="EW110" s="47">
        <f>versenyek!$RT$11*IFERROR(VLOOKUP(VLOOKUP($A110,versenyek!RS:RU,3,FALSE),szabalyok!$A$16:$B$23,2,FALSE),0)</f>
        <v>0</v>
      </c>
      <c r="EX110" s="47">
        <f>versenyek!$RW$11*IFERROR(VLOOKUP(VLOOKUP($A110,versenyek!RV:RX,3,FALSE),szabalyok!$A$16:$B$23,2,FALSE),0)</f>
        <v>0</v>
      </c>
      <c r="EY110" s="47">
        <f>versenyek!$RZ$11*IFERROR(VLOOKUP(VLOOKUP($A110,versenyek!RY:SA,3,FALSE),szabalyok!$A$16:$B$23,2,FALSE),0)</f>
        <v>0</v>
      </c>
      <c r="EZ110" s="47">
        <f>versenyek!$SC$11*IFERROR(VLOOKUP(VLOOKUP($A110,versenyek!SB:SD,3,FALSE),szabalyok!$A$16:$B$23,2,FALSE),0)</f>
        <v>0</v>
      </c>
      <c r="FA110" s="47">
        <f>versenyek!$SF$11*IFERROR(VLOOKUP(VLOOKUP($A110,versenyek!SE:SG,3,FALSE),szabalyok!$A$16:$B$23,2,FALSE),0)</f>
        <v>0</v>
      </c>
      <c r="FB110" s="47">
        <f>versenyek!$SI$11*IFERROR(VLOOKUP(VLOOKUP($A110,versenyek!SH:SJ,3,FALSE),szabalyok!$A$16:$B$23,2,FALSE),0)</f>
        <v>0</v>
      </c>
      <c r="FC110" s="47">
        <f>versenyek!$SL$11*IFERROR(VLOOKUP(VLOOKUP($A110,versenyek!SK:SM,3,FALSE),szabalyok!$A$16:$B$23,2,FALSE),0)</f>
        <v>0</v>
      </c>
      <c r="FD110" s="47">
        <f>versenyek!$SO$11*IFERROR(VLOOKUP(VLOOKUP($A110,versenyek!SN:SP,3,FALSE),szabalyok!$A$16:$B$23,2,FALSE),0)</f>
        <v>0</v>
      </c>
      <c r="FE110" s="47">
        <f>versenyek!$SR$11*IFERROR(VLOOKUP(VLOOKUP($A110,versenyek!SQ:SS,3,FALSE),szabalyok!$A$16:$B$23,2,FALSE),0)</f>
        <v>0</v>
      </c>
      <c r="FF110" s="47">
        <f>versenyek!$SU$11*IFERROR(VLOOKUP(VLOOKUP($A110,versenyek!ST:SV,3,FALSE),szabalyok!$A$16:$B$23,2,FALSE),0)</f>
        <v>0</v>
      </c>
      <c r="FG110" s="47">
        <f>versenyek!$SX$11*IFERROR(VLOOKUP(VLOOKUP($A110,versenyek!SW:SY,3,FALSE),szabalyok!$A$16:$B$23,2,FALSE),0)</f>
        <v>0</v>
      </c>
      <c r="FH110" s="47">
        <f>versenyek!$TA$11*IFERROR(VLOOKUP(VLOOKUP($A110,versenyek!SZ:TB,3,FALSE),szabalyok!$A$16:$B$23,2,FALSE),0)</f>
        <v>0</v>
      </c>
      <c r="FI110" s="47">
        <f>versenyek!$TD$11*IFERROR(VLOOKUP(VLOOKUP($A110,versenyek!TC:TE,3,FALSE),szabalyok!$A$16:$B$23,2,FALSE),0)</f>
        <v>0</v>
      </c>
      <c r="FJ110" s="47">
        <f>versenyek!$TG$11*IFERROR(VLOOKUP(VLOOKUP($A110,versenyek!TF:TH,3,FALSE),szabalyok!$A$16:$B$23,2,FALSE),0)</f>
        <v>0</v>
      </c>
      <c r="FK110" s="47">
        <f>versenyek!$TJ$11*IFERROR(VLOOKUP(VLOOKUP($A110,versenyek!TI:TK,3,FALSE),szabalyok!$A$16:$B$23,2,FALSE),0)</f>
        <v>0</v>
      </c>
      <c r="FL110" s="47">
        <f>versenyek!$TM$11*IFERROR(VLOOKUP(VLOOKUP($A110,versenyek!TL:TN,3,FALSE),szabalyok!$A$16:$B$23,2,FALSE),0)</f>
        <v>0</v>
      </c>
      <c r="FM110" s="47">
        <f>versenyek!$TP$11*IFERROR(VLOOKUP(VLOOKUP($A110,versenyek!TO:TQ,3,FALSE),szabalyok!$A$16:$B$23,2,FALSE),0)</f>
        <v>0</v>
      </c>
      <c r="FN110" s="47">
        <f>versenyek!$TS$11*IFERROR(VLOOKUP(VLOOKUP($A110,versenyek!TR:TT,3,FALSE),szabalyok!$A$16:$B$23,2,FALSE),0)</f>
        <v>0</v>
      </c>
      <c r="FO110" s="47"/>
      <c r="FP110" s="235">
        <f t="shared" si="3"/>
        <v>0</v>
      </c>
    </row>
    <row r="111" spans="1:172">
      <c r="A111" s="1" t="s">
        <v>37</v>
      </c>
      <c r="B111" s="47">
        <v>0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  <c r="P111" s="47">
        <v>49.670713253708165</v>
      </c>
      <c r="Q111" s="47">
        <v>0</v>
      </c>
      <c r="R111" s="47">
        <f>versenyek!$BD$11*IFERROR(VLOOKUP(VLOOKUP($A111,versenyek!BC:BE,3,FALSE),szabalyok!$A$16:$B$23,2,FALSE),0)</f>
        <v>0</v>
      </c>
      <c r="S111" s="47">
        <f>versenyek!$BG$11*IFERROR(VLOOKUP(VLOOKUP($A111,versenyek!BF:BH,3,FALSE),szabalyok!$A$16:$B$23,2,FALSE),0)</f>
        <v>0</v>
      </c>
      <c r="T111" s="47">
        <f>versenyek!$BJ$11*IFERROR(VLOOKUP(VLOOKUP($A111,versenyek!BI:BK,3,FALSE),szabalyok!$A$16:$B$23,2,FALSE),0)</f>
        <v>57.062172732563688</v>
      </c>
      <c r="U111" s="47">
        <f>versenyek!$BM$11*IFERROR(VLOOKUP(VLOOKUP($A111,versenyek!BL:BN,3,FALSE),szabalyok!$A$16:$B$23,2,FALSE),0)</f>
        <v>0</v>
      </c>
      <c r="V111" s="47">
        <f>versenyek!$BP$11*IFERROR(VLOOKUP(VLOOKUP($A111,versenyek!BO:BQ,3,FALSE),szabalyok!$A$16:$B$23,2,FALSE),0)</f>
        <v>0</v>
      </c>
      <c r="W111" s="47">
        <f>versenyek!$BS$11*IFERROR(VLOOKUP(VLOOKUP($A111,versenyek!BR:BT,3,FALSE),szabalyok!$A$16:$B$23,2,FALSE),0)</f>
        <v>0</v>
      </c>
      <c r="X111" s="47">
        <f>versenyek!$BV$11*IFERROR(VLOOKUP(VLOOKUP($A111,versenyek!BU:BW,3,FALSE),szabalyok!$A$16:$B$23,2,FALSE),0)</f>
        <v>0</v>
      </c>
      <c r="Y111" s="47">
        <f>versenyek!$BY$11*IFERROR(VLOOKUP(VLOOKUP($A111,versenyek!BX:BZ,3,FALSE),szabalyok!$A$16:$B$23,2,FALSE),0)</f>
        <v>0</v>
      </c>
      <c r="Z111" s="47">
        <f>versenyek!$CB$11*IFERROR(VLOOKUP(VLOOKUP($A111,versenyek!CA:CC,3,FALSE),szabalyok!$A$16:$B$23,2,FALSE),0)</f>
        <v>0</v>
      </c>
      <c r="AA111" s="47">
        <f>versenyek!$CE$11*IFERROR(VLOOKUP(VLOOKUP($A111,versenyek!CD:CF,3,FALSE),szabalyok!$A$16:$B$23,2,FALSE),0)</f>
        <v>0</v>
      </c>
      <c r="AB111" s="47">
        <f>versenyek!$CH$11*IFERROR(VLOOKUP(VLOOKUP($A111,versenyek!CG:CI,3,FALSE),szabalyok!$A$16:$B$23,2,FALSE),0)</f>
        <v>0</v>
      </c>
      <c r="AC111" s="47">
        <f>versenyek!$CK$11*IFERROR(VLOOKUP(VLOOKUP($A111,versenyek!CJ:CL,3,FALSE),szabalyok!$A$16:$B$23,2,FALSE),0)</f>
        <v>0</v>
      </c>
      <c r="AD111" s="47">
        <f>versenyek!$CN$11*IFERROR(VLOOKUP(VLOOKUP($A111,versenyek!CM:CO,3,FALSE),szabalyok!$A$16:$B$23,2,FALSE),0)</f>
        <v>0</v>
      </c>
      <c r="AE111" s="47">
        <f>versenyek!$CQ$11*IFERROR(VLOOKUP(VLOOKUP($A111,versenyek!CP:CR,3,FALSE),szabalyok!$A$16:$B$23,2,FALSE),0)</f>
        <v>0</v>
      </c>
      <c r="AF111" s="47">
        <f>versenyek!$CT$11*IFERROR(VLOOKUP(VLOOKUP($A111,versenyek!CS:CU,3,FALSE),szabalyok!$A$16:$B$23,2,FALSE),0)</f>
        <v>0</v>
      </c>
      <c r="AG111" s="47">
        <f>versenyek!$CW$11*IFERROR(VLOOKUP(VLOOKUP($A111,versenyek!CV:CX,3,FALSE),szabalyok!$A$16:$B$23,2,FALSE),0)</f>
        <v>0</v>
      </c>
      <c r="AH111" s="47">
        <f>versenyek!$CZ$11*IFERROR(VLOOKUP(VLOOKUP($A111,versenyek!CY:DA,3,FALSE),szabalyok!$A$16:$B$23,2,FALSE),0)</f>
        <v>0</v>
      </c>
      <c r="AI111" s="47">
        <f>versenyek!$DC$11*IFERROR(VLOOKUP(VLOOKUP($A111,versenyek!DB:DD,3,FALSE),szabalyok!$A$16:$B$23,2,FALSE),0)</f>
        <v>0</v>
      </c>
      <c r="AJ111" s="47">
        <f>versenyek!$DF$11*IFERROR(VLOOKUP(VLOOKUP($A111,versenyek!DE:DG,3,FALSE),szabalyok!$A$16:$B$23,2,FALSE),0)</f>
        <v>0</v>
      </c>
      <c r="AK111" s="47">
        <f>versenyek!$DI$11*IFERROR(VLOOKUP(VLOOKUP($A111,versenyek!DH:DJ,3,FALSE),szabalyok!$A$16:$B$23,2,FALSE),0)</f>
        <v>0</v>
      </c>
      <c r="AL111" s="47">
        <f>versenyek!$DL$11*IFERROR(VLOOKUP(VLOOKUP($A111,versenyek!DK:DM,3,FALSE),szabalyok!$A$16:$B$23,2,FALSE),0)</f>
        <v>0</v>
      </c>
      <c r="AM111" s="47">
        <f>versenyek!$DR$11*IFERROR(VLOOKUP(VLOOKUP($A111,versenyek!DQ:DS,3,FALSE),szabalyok!$A$16:$B$23,2,FALSE),0)</f>
        <v>0</v>
      </c>
      <c r="AN111" s="47">
        <f>versenyek!$DU$11*IFERROR(VLOOKUP(VLOOKUP($A111,versenyek!DT:DV,3,FALSE),szabalyok!$A$16:$B$23,2,FALSE),0)</f>
        <v>0</v>
      </c>
      <c r="AO111" s="47">
        <f>versenyek!$DO$11*IFERROR(VLOOKUP(VLOOKUP($A111,versenyek!DN:DP,3,FALSE),szabalyok!$A$16:$B$23,2,FALSE),0)</f>
        <v>0</v>
      </c>
      <c r="AP111" s="47">
        <f>versenyek!$DX$11*IFERROR(VLOOKUP(VLOOKUP($A111,versenyek!DW:DY,3,FALSE),szabalyok!$A$16:$B$23,2,FALSE),0)</f>
        <v>0</v>
      </c>
      <c r="AQ111" s="47" t="e">
        <f>versenyek!$EA$11*IFERROR(VLOOKUP(VLOOKUP($A111,versenyek!DZ:EB,3,FALSE),szabalyok!$A$16:$B$23,2,FALSE),0)</f>
        <v>#DIV/0!</v>
      </c>
      <c r="AR111" s="47" t="e">
        <f>versenyek!$ED$11*IFERROR(VLOOKUP(VLOOKUP($A111,versenyek!EC:EE,3,FALSE),szabalyok!$A$16:$B$23,2,FALSE),0)</f>
        <v>#DIV/0!</v>
      </c>
      <c r="AS111" s="47">
        <f>versenyek!$EG$11*IFERROR(VLOOKUP(VLOOKUP($A111,versenyek!EF:EH,3,FALSE),szabalyok!$A$16:$B$23,2,FALSE),0)</f>
        <v>0</v>
      </c>
      <c r="AT111" s="47">
        <f>versenyek!$EJ$11*IFERROR(VLOOKUP(VLOOKUP($A111,versenyek!EI:EK,3,FALSE),szabalyok!$A$16:$B$23,2,FALSE),0)</f>
        <v>0</v>
      </c>
      <c r="AU111" s="47">
        <f>versenyek!$EM$11*IFERROR(VLOOKUP(VLOOKUP($A111,versenyek!EL:EN,3,FALSE),szabalyok!$A$16:$B$23,2,FALSE),0)</f>
        <v>0</v>
      </c>
      <c r="AV111" s="47">
        <f>versenyek!$EP$11*IFERROR(VLOOKUP(VLOOKUP($A111,versenyek!EO:EQ,3,FALSE),szabalyok!$A$16:$B$23,2,FALSE),0)</f>
        <v>0</v>
      </c>
      <c r="AW111" s="47">
        <f>versenyek!$EY$11*IFERROR(VLOOKUP(VLOOKUP($A111,versenyek!EX:EZ,3,FALSE),szabalyok!$A$16:$B$23,2,FALSE),0)</f>
        <v>0</v>
      </c>
      <c r="AX111" s="47">
        <f>versenyek!$FB$11*IFERROR(VLOOKUP(VLOOKUP($A111,versenyek!FA:FC,3,FALSE),szabalyok!$A$16:$B$23,2,FALSE),0)</f>
        <v>0</v>
      </c>
      <c r="AY111" s="47">
        <f>versenyek!$FE$11*IFERROR(VLOOKUP(VLOOKUP($A111,versenyek!FD:FF,3,FALSE),szabalyok!$A$16:$B$23,2,FALSE),0)</f>
        <v>0</v>
      </c>
      <c r="AZ111" s="47">
        <f>versenyek!$FH$11*IFERROR(VLOOKUP(VLOOKUP($A111,versenyek!FG:FI,3,FALSE),szabalyok!$A$16:$B$23,2,FALSE),0)</f>
        <v>0</v>
      </c>
      <c r="BA111" s="47">
        <f>versenyek!$FK$11*IFERROR(VLOOKUP(VLOOKUP($A111,versenyek!FJ:FL,3,FALSE),szabalyok!$A$16:$B$23,2,FALSE),0)</f>
        <v>0</v>
      </c>
      <c r="BB111" s="47">
        <f>versenyek!$FN$11*IFERROR(VLOOKUP(VLOOKUP($A111,versenyek!FM:FO,3,FALSE),szabalyok!$A$16:$B$23,2,FALSE),0)</f>
        <v>0</v>
      </c>
      <c r="BC111" s="47">
        <f>versenyek!$FQ$11*IFERROR(VLOOKUP(VLOOKUP($A111,versenyek!FP:FR,3,FALSE),szabalyok!$A$16:$B$23,2,FALSE),0)</f>
        <v>0</v>
      </c>
      <c r="BD111" s="47">
        <f>versenyek!$FT$11*IFERROR(VLOOKUP(VLOOKUP($A111,versenyek!FS:FU,3,FALSE),szabalyok!$A$16:$B$23,2,FALSE),0)</f>
        <v>0</v>
      </c>
      <c r="BE111" s="47">
        <f>versenyek!$FW$11*IFERROR(VLOOKUP(VLOOKUP($A111,versenyek!FV:FX,3,FALSE),szabalyok!$A$16:$B$23,2,FALSE),0)</f>
        <v>0</v>
      </c>
      <c r="BF111" s="47">
        <f>versenyek!$FZ$11*IFERROR(VLOOKUP(VLOOKUP($A111,versenyek!FY:GA,3,FALSE),szabalyok!$A$16:$B$23,2,FALSE),0)</f>
        <v>0</v>
      </c>
      <c r="BG111" s="47">
        <f>versenyek!$GC$11*IFERROR(VLOOKUP(VLOOKUP($A111,versenyek!GB:GD,3,FALSE),szabalyok!$A$16:$B$23,2,FALSE),0)</f>
        <v>0</v>
      </c>
      <c r="BH111" s="47">
        <f>versenyek!$GF$11*IFERROR(VLOOKUP(VLOOKUP($A111,versenyek!GE:GG,3,FALSE),szabalyok!$A$16:$B$23,2,FALSE),0)</f>
        <v>0</v>
      </c>
      <c r="BI111" s="47">
        <f>versenyek!$GI$11*IFERROR(VLOOKUP(VLOOKUP($A111,versenyek!GH:GJ,3,FALSE),szabalyok!$A$16:$B$23,2,FALSE),0)</f>
        <v>0</v>
      </c>
      <c r="BJ111" s="47">
        <f>versenyek!$GL$11*IFERROR(VLOOKUP(VLOOKUP($A111,versenyek!GK:GM,3,FALSE),szabalyok!$A$16:$B$23,2,FALSE),0)</f>
        <v>0</v>
      </c>
      <c r="BK111" s="47">
        <f>versenyek!$GO$11*IFERROR(VLOOKUP(VLOOKUP($A111,versenyek!GN:GP,3,FALSE),szabalyok!$A$16:$B$23,2,FALSE),0)</f>
        <v>0</v>
      </c>
      <c r="BL111" s="47">
        <f>versenyek!$GR$11*IFERROR(VLOOKUP(VLOOKUP($A111,versenyek!GQ:GS,3,FALSE),szabalyok!$A$16:$B$23,2,FALSE),0)</f>
        <v>0</v>
      </c>
      <c r="BM111" s="47">
        <f>versenyek!$GX$11*IFERROR(VLOOKUP(VLOOKUP($A111,versenyek!GW:GY,3,FALSE),szabalyok!$A$16:$B$23,2,FALSE),0)</f>
        <v>0</v>
      </c>
      <c r="BN111" s="47">
        <f>versenyek!$GX$11*IFERROR(VLOOKUP(VLOOKUP($A111,versenyek!GX:GZ,3,FALSE),szabalyok!$A$16:$B$23,2,FALSE),0)</f>
        <v>0</v>
      </c>
      <c r="BO111" s="47">
        <f>versenyek!$HD$11*IFERROR(VLOOKUP(VLOOKUP($A111,versenyek!HC:HE,3,FALSE),szabalyok!$A$16:$B$23,2,FALSE),0)</f>
        <v>0</v>
      </c>
      <c r="BP111" s="47">
        <f>versenyek!$HG$11*IFERROR(VLOOKUP(VLOOKUP($A111,versenyek!HF:HH,3,FALSE),szabalyok!$A$16:$B$23,2,FALSE),0)</f>
        <v>0</v>
      </c>
      <c r="BQ111" s="47">
        <f>versenyek!$HJ$11*IFERROR(VLOOKUP(VLOOKUP($A111,versenyek!HI:HK,3,FALSE),szabalyok!$A$16:$B$23,2,FALSE),0)</f>
        <v>0</v>
      </c>
      <c r="BR111" s="47">
        <f>versenyek!$HM$11*IFERROR(VLOOKUP(VLOOKUP($A111,versenyek!HL:HN,3,FALSE),szabalyok!$A$16:$B$23,2,FALSE),0)</f>
        <v>0</v>
      </c>
      <c r="BS111" s="47">
        <f>versenyek!$HP$11*IFERROR(VLOOKUP(VLOOKUP($A111,versenyek!HO:HQ,3,FALSE),szabalyok!$A$16:$B$23,2,FALSE),0)</f>
        <v>0</v>
      </c>
      <c r="BT111" s="47">
        <f>versenyek!$HS$11*IFERROR(VLOOKUP(VLOOKUP($A111,versenyek!HR:HT,3,FALSE),szabalyok!$A$16:$B$23,2,FALSE),0)</f>
        <v>0</v>
      </c>
      <c r="BU111" s="47">
        <f>versenyek!$HV$11*IFERROR(VLOOKUP(VLOOKUP($A111,versenyek!HU:HW,3,FALSE),szabalyok!$A$16:$B$23,2,FALSE),0)</f>
        <v>0</v>
      </c>
      <c r="BV111" s="47">
        <f>versenyek!$HY$11*IFERROR(VLOOKUP(VLOOKUP($A111,versenyek!HX:HZ,3,FALSE),szabalyok!$A$16:$B$23,2,FALSE),0)</f>
        <v>0</v>
      </c>
      <c r="BW111" s="47">
        <f>versenyek!$IB$11*IFERROR(VLOOKUP(VLOOKUP($A111,versenyek!IA:IC,3,FALSE),szabalyok!$A$16:$B$23,2,FALSE),0)</f>
        <v>0</v>
      </c>
      <c r="BX111" s="47">
        <f>versenyek!$IE$11*IFERROR(VLOOKUP(VLOOKUP($A111,versenyek!ID:IF,3,FALSE),szabalyok!$A$16:$B$23,2,FALSE),0)</f>
        <v>0</v>
      </c>
      <c r="BY111" s="47">
        <f>versenyek!$IH$11*IFERROR(VLOOKUP(VLOOKUP($A111,versenyek!IG:II,3,FALSE),szabalyok!$A$16:$B$23,2,FALSE),0)</f>
        <v>0</v>
      </c>
      <c r="BZ111" s="47">
        <f>versenyek!$IK$11*IFERROR(VLOOKUP(VLOOKUP($A111,versenyek!IJ:IL,3,FALSE),szabalyok!$A$16:$B$23,2,FALSE),0)</f>
        <v>0</v>
      </c>
      <c r="CA111" s="47">
        <f>versenyek!$IN$11*IFERROR(VLOOKUP(VLOOKUP($A111,versenyek!IM:IO,3,FALSE),szabalyok!$A$16:$B$23,2,FALSE),0)</f>
        <v>0</v>
      </c>
      <c r="CB111" s="47">
        <f>versenyek!$IW$11*IFERROR(VLOOKUP(VLOOKUP($A111,versenyek!IV:IX,3,FALSE),szabalyok!$A$16:$B$23,2,FALSE),0)</f>
        <v>0</v>
      </c>
      <c r="CC111" s="47">
        <f>versenyek!$IZ$11*IFERROR(VLOOKUP(VLOOKUP($A111,versenyek!IY:JA,3,FALSE),szabalyok!$A$16:$B$23,2,FALSE),0)</f>
        <v>0</v>
      </c>
      <c r="CD111" s="47">
        <f>versenyek!$JC$11*IFERROR(VLOOKUP(VLOOKUP($A111,versenyek!JB:JD,3,FALSE),szabalyok!$A$16:$B$23,2,FALSE),0)</f>
        <v>0</v>
      </c>
      <c r="CE111" s="47">
        <f>versenyek!$JF$11*IFERROR(VLOOKUP(VLOOKUP($A111,versenyek!JE:JG,3,FALSE),szabalyok!$A$16:$B$23,2,FALSE),0)</f>
        <v>0</v>
      </c>
      <c r="CF111" s="47">
        <f>versenyek!$JI$11*IFERROR(VLOOKUP(VLOOKUP($A111,versenyek!JH:JJ,3,FALSE),szabalyok!$A$16:$B$23,2,FALSE),0)</f>
        <v>0</v>
      </c>
      <c r="CG111" s="47">
        <f>versenyek!$JL$11*IFERROR(VLOOKUP(VLOOKUP($A111,versenyek!JK:JM,3,FALSE),szabalyok!$A$16:$B$23,2,FALSE),0)</f>
        <v>0</v>
      </c>
      <c r="CH111" s="47">
        <f>versenyek!$JO$11*IFERROR(VLOOKUP(VLOOKUP($A111,versenyek!JN:JP,3,FALSE),szabalyok!$A$16:$B$23,2,FALSE),0)</f>
        <v>0</v>
      </c>
      <c r="CI111" s="47">
        <f>versenyek!$JR$11*IFERROR(VLOOKUP(VLOOKUP($A111,versenyek!JQ:JS,3,FALSE),szabalyok!$A$16:$B$23,2,FALSE),0)</f>
        <v>0</v>
      </c>
      <c r="CJ111" s="47">
        <f>versenyek!$JU$11*IFERROR(VLOOKUP(VLOOKUP($A111,versenyek!JT:JV,3,FALSE),szabalyok!$A$16:$B$23,2,FALSE),0)</f>
        <v>0</v>
      </c>
      <c r="CK111" s="47">
        <f>versenyek!$JR$11*IFERROR(VLOOKUP(VLOOKUP($A111,versenyek!JW:JY,3,FALSE),szabalyok!$A$16:$B$23,2,FALSE),0)</f>
        <v>0</v>
      </c>
      <c r="CL111" s="47">
        <f>versenyek!$KA$11*IFERROR(VLOOKUP(VLOOKUP($A111,versenyek!JZ:KB,3,FALSE),szabalyok!$A$16:$B$23,2,FALSE),0)</f>
        <v>0</v>
      </c>
      <c r="CM111" s="47">
        <f>versenyek!$KD$11*IFERROR(VLOOKUP(VLOOKUP($A111,versenyek!KC:KE,3,FALSE),szabalyok!$A$16:$B$23,2,FALSE),0)</f>
        <v>0</v>
      </c>
      <c r="CN111" s="47">
        <f>versenyek!$KG$11*IFERROR(VLOOKUP(VLOOKUP($A111,versenyek!KF:KH,3,FALSE),szabalyok!$A$16:$B$23,2,FALSE),0)</f>
        <v>0</v>
      </c>
      <c r="CO111" s="47">
        <f>versenyek!$KJ$11*IFERROR(VLOOKUP(VLOOKUP($A111,versenyek!KI:KK,3,FALSE),szabalyok!$A$16:$B$23,2,FALSE),0)</f>
        <v>0</v>
      </c>
      <c r="CP111" s="47">
        <f>versenyek!$KM$11*IFERROR(VLOOKUP(VLOOKUP($A111,versenyek!KL:KN,3,FALSE),szabalyok!$A$16:$B$23,2,FALSE),0)</f>
        <v>0</v>
      </c>
      <c r="CQ111" s="47">
        <f>versenyek!$KP$11*IFERROR(VLOOKUP(VLOOKUP($A111,versenyek!KO:KQ,3,FALSE),szabalyok!$A$16:$B$23,2,FALSE),0)</f>
        <v>0</v>
      </c>
      <c r="CR111" s="47">
        <f>versenyek!$KS$11*IFERROR(VLOOKUP(VLOOKUP($A111,versenyek!KR:KT,3,FALSE),szabalyok!$A$16:$B$23,2,FALSE),0)</f>
        <v>0</v>
      </c>
      <c r="CS111" s="47">
        <f>versenyek!$KV$11*IFERROR(VLOOKUP(VLOOKUP($A111,versenyek!KU:KW,3,FALSE),szabalyok!$A$16:$B$23,2,FALSE),0)</f>
        <v>0</v>
      </c>
      <c r="CT111" s="47">
        <f>versenyek!$KY$11*IFERROR(VLOOKUP(VLOOKUP($A111,versenyek!KX:KZ,3,FALSE),szabalyok!$A$16:$B$23,2,FALSE),0)</f>
        <v>0</v>
      </c>
      <c r="CU111" s="47">
        <f>versenyek!$LB$11*IFERROR(VLOOKUP(VLOOKUP($A111,versenyek!LA:LC,3,FALSE),szabalyok!$A$16:$B$23,2,FALSE),0)</f>
        <v>0</v>
      </c>
      <c r="CV111" s="47">
        <f>versenyek!$LE$11*IFERROR(VLOOKUP(VLOOKUP($A111,versenyek!LD:LF,3,FALSE),szabalyok!$A$16:$B$23,2,FALSE),0)</f>
        <v>0</v>
      </c>
      <c r="CW111" s="47">
        <f>versenyek!$LH$11*IFERROR(VLOOKUP(VLOOKUP($A111,versenyek!LG:LI,3,FALSE),szabalyok!$A$16:$B$23,2,FALSE),0)</f>
        <v>0</v>
      </c>
      <c r="CX111" s="47">
        <f>versenyek!$LK$11*IFERROR(VLOOKUP(VLOOKUP($A111,versenyek!LJ:LL,3,FALSE),szabalyok!$A$16:$B$23,2,FALSE),0)</f>
        <v>0</v>
      </c>
      <c r="CY111" s="47">
        <f>versenyek!$LN$11*IFERROR(VLOOKUP(VLOOKUP($A111,versenyek!LM:LO,3,FALSE),szabalyok!$A$16:$B$23,2,FALSE),0)</f>
        <v>0</v>
      </c>
      <c r="CZ111" s="47">
        <f>versenyek!$LQ$11*IFERROR(VLOOKUP(VLOOKUP($A111,versenyek!LP:LR,3,FALSE),szabalyok!$A$16:$B$23,2,FALSE),0)</f>
        <v>0</v>
      </c>
      <c r="DA111" s="47">
        <f>versenyek!$LT$11*IFERROR(VLOOKUP(VLOOKUP($A111,versenyek!LS:LU,3,FALSE),szabalyok!$A$16:$B$23,2,FALSE),0)</f>
        <v>0</v>
      </c>
      <c r="DB111" s="47">
        <f>versenyek!$LW$11*IFERROR(VLOOKUP(VLOOKUP($A111,versenyek!LV:LX,3,FALSE),szabalyok!$A$16:$B$23,2,FALSE),0)</f>
        <v>0</v>
      </c>
      <c r="DC111" s="47">
        <f>versenyek!$LZ$11*IFERROR(VLOOKUP(VLOOKUP($A111,versenyek!LY:MA,3,FALSE),szabalyok!$A$16:$B$23,2,FALSE),0)</f>
        <v>0</v>
      </c>
      <c r="DD111" s="47">
        <f>versenyek!$MC$11*IFERROR(VLOOKUP(VLOOKUP($A111,versenyek!MB:MD,3,FALSE),szabalyok!$A$16:$B$23,2,FALSE),0)</f>
        <v>0</v>
      </c>
      <c r="DE111" s="47">
        <f>versenyek!$ML$11*IFERROR(VLOOKUP(VLOOKUP($A111,versenyek!MK:MM,3,FALSE),szabalyok!$A$16:$B$23,2,FALSE),0)</f>
        <v>0</v>
      </c>
      <c r="DF111" s="47">
        <f>versenyek!$MO$11*IFERROR(VLOOKUP(VLOOKUP($A111,versenyek!MN:MP,3,FALSE),szabalyok!$A$16:$B$23,2,FALSE),0)</f>
        <v>0</v>
      </c>
      <c r="DG111" s="47">
        <f>versenyek!$MR$11*IFERROR(VLOOKUP(VLOOKUP($A111,versenyek!MQ:MS,3,FALSE),szabalyok!$A$16:$B$23,2,FALSE),0)</f>
        <v>0</v>
      </c>
      <c r="DH111" s="47">
        <f>versenyek!$MU$11*IFERROR(VLOOKUP(VLOOKUP($A111,versenyek!MT:MV,3,FALSE),szabalyok!$A$16:$B$23,2,FALSE),0)</f>
        <v>0</v>
      </c>
      <c r="DI111" s="47">
        <f>versenyek!$MX$11*IFERROR(VLOOKUP(VLOOKUP($A111,versenyek!MW:MY,3,FALSE),szabalyok!$A$16:$B$23,2,FALSE),0)</f>
        <v>0</v>
      </c>
      <c r="DJ111" s="47">
        <f>versenyek!$NA$11*IFERROR(VLOOKUP(VLOOKUP($A111,versenyek!MZ:NB,3,FALSE),szabalyok!$A$16:$B$23,2,FALSE),0)</f>
        <v>0</v>
      </c>
      <c r="DK111" s="47">
        <f>versenyek!$ND$11*IFERROR(VLOOKUP(VLOOKUP($A111,versenyek!NC:NE,3,FALSE),szabalyok!$A$16:$B$23,2,FALSE),0)</f>
        <v>0</v>
      </c>
      <c r="DL111" s="47">
        <f>versenyek!$NG$11*IFERROR(VLOOKUP(VLOOKUP($A111,versenyek!NF:NH,3,FALSE),szabalyok!$A$16:$B$23,2,FALSE),0)</f>
        <v>0</v>
      </c>
      <c r="DM111" s="47">
        <f>versenyek!$NJ$11*IFERROR(VLOOKUP(VLOOKUP($A111,versenyek!NI:NK,3,FALSE),szabalyok!$A$16:$B$23,2,FALSE),0)</f>
        <v>0</v>
      </c>
      <c r="DN111" s="47">
        <f>versenyek!$NM$11*IFERROR(VLOOKUP(VLOOKUP($A111,versenyek!NL:NN,3,FALSE),szabalyok!$A$16:$B$23,2,FALSE),0)</f>
        <v>0</v>
      </c>
      <c r="DO111" s="47">
        <f>versenyek!$NP$11*IFERROR(VLOOKUP(VLOOKUP($A111,versenyek!NO:NQ,3,FALSE),szabalyok!$A$16:$B$23,2,FALSE),0)</f>
        <v>0</v>
      </c>
      <c r="DP111" s="47">
        <f>versenyek!$NS$11*IFERROR(VLOOKUP(VLOOKUP($A111,versenyek!NR:NT,3,FALSE),szabalyok!$A$16:$B$23,2,FALSE),0)</f>
        <v>0</v>
      </c>
      <c r="DQ111" s="47">
        <f>versenyek!$NV$11*IFERROR(VLOOKUP(VLOOKUP($A111,versenyek!NU:NW,3,FALSE),szabalyok!$A$16:$B$23,2,FALSE),0)</f>
        <v>0</v>
      </c>
      <c r="DR111" s="47">
        <f>versenyek!$NY$11*IFERROR(VLOOKUP(VLOOKUP($A111,versenyek!NX:NZ,3,FALSE),szabalyok!$A$16:$B$23,2,FALSE),0)</f>
        <v>0</v>
      </c>
      <c r="DS111" s="47">
        <f>versenyek!$OB$11*IFERROR(VLOOKUP(VLOOKUP($A111,versenyek!OA:OC,3,FALSE),szabalyok!$A$16:$B$23,2,FALSE),0)</f>
        <v>0</v>
      </c>
      <c r="DT111" s="47">
        <f>versenyek!$OE$11*IFERROR(VLOOKUP(VLOOKUP($A111,versenyek!OD:OF,3,FALSE),szabalyok!$A$16:$B$23,2,FALSE),0)</f>
        <v>0</v>
      </c>
      <c r="DU111" s="47">
        <f>versenyek!$OH$11*IFERROR(VLOOKUP(VLOOKUP($A111,versenyek!OG:OI,3,FALSE),szabalyok!$A$16:$B$23,2,FALSE),0)</f>
        <v>0</v>
      </c>
      <c r="DV111" s="47">
        <f>versenyek!$OK$11*IFERROR(VLOOKUP(VLOOKUP($A111,versenyek!OJ:OL,3,FALSE),szabalyok!$A$16:$B$23,2,FALSE),0)</f>
        <v>0</v>
      </c>
      <c r="DW111" s="47">
        <f>versenyek!$ON$11*IFERROR(VLOOKUP(VLOOKUP($A111,versenyek!OM:OO,3,FALSE),szabalyok!$A$16:$B$23,2,FALSE),0)</f>
        <v>0</v>
      </c>
      <c r="DX111" s="47">
        <f>versenyek!$OQ$11*IFERROR(VLOOKUP(VLOOKUP($A111,versenyek!OP:OR,3,FALSE),szabalyok!$A$16:$B$23,2,FALSE),0)</f>
        <v>0</v>
      </c>
      <c r="DY111" s="47">
        <f>versenyek!$OT$11*IFERROR(VLOOKUP(VLOOKUP($A111,versenyek!OS:OU,3,FALSE),szabalyok!$A$16:$B$23,2,FALSE),0)</f>
        <v>0</v>
      </c>
      <c r="DZ111" s="47">
        <f>versenyek!$OW$11*IFERROR(VLOOKUP(VLOOKUP($A111,versenyek!OV:OX,3,FALSE),szabalyok!$A$16:$B$23,2,FALSE),0)</f>
        <v>0</v>
      </c>
      <c r="EA111" s="47">
        <f>versenyek!$OZ$11*IFERROR(VLOOKUP(VLOOKUP($A111,versenyek!OY:PA,3,FALSE),szabalyok!$A$16:$B$23,2,FALSE),0)</f>
        <v>0</v>
      </c>
      <c r="EB111" s="47">
        <f>versenyek!$PC$11*IFERROR(VLOOKUP(VLOOKUP($A111,versenyek!PB:PD,3,FALSE),szabalyok!$A$16:$B$23,2,FALSE),0)</f>
        <v>0</v>
      </c>
      <c r="EC111" s="47">
        <f>versenyek!$PF$11*IFERROR(VLOOKUP(VLOOKUP($A111,versenyek!PE:PG,3,FALSE),szabalyok!$A$16:$B$23,2,FALSE),0)</f>
        <v>0</v>
      </c>
      <c r="ED111" s="47">
        <f>versenyek!$PI$11*IFERROR(VLOOKUP(VLOOKUP($A111,versenyek!PH:PJ,3,FALSE),szabalyok!$A$16:$B$23,2,FALSE),0)</f>
        <v>0</v>
      </c>
      <c r="EE111" s="47">
        <f>versenyek!$PL$11*IFERROR(VLOOKUP(VLOOKUP($A111,versenyek!PK:PM,3,FALSE),szabalyok!$A$16:$B$23,2,FALSE),0)</f>
        <v>0</v>
      </c>
      <c r="EF111" s="47">
        <f>versenyek!$PO$11*IFERROR(VLOOKUP(VLOOKUP($A111,versenyek!PN:PP,3,FALSE),szabalyok!$A$16:$B$23,2,FALSE),0)</f>
        <v>0</v>
      </c>
      <c r="EG111" s="47">
        <f>versenyek!$PR$11*IFERROR(VLOOKUP(VLOOKUP($A111,versenyek!PQ:PS,3,FALSE),szabalyok!$A$16:$B$23,2,FALSE),0)</f>
        <v>0</v>
      </c>
      <c r="EH111" s="47">
        <f>versenyek!$PU$11*IFERROR(VLOOKUP(VLOOKUP($A111,versenyek!PT:PV,3,FALSE),szabalyok!$A$16:$B$23,2,FALSE),0)</f>
        <v>0</v>
      </c>
      <c r="EI111" s="47">
        <f>versenyek!$PX$11*IFERROR(VLOOKUP(VLOOKUP($A111,versenyek!PW:PY,3,FALSE),szabalyok!$A$16:$B$23,2,FALSE),0)</f>
        <v>0</v>
      </c>
      <c r="EJ111" s="47">
        <f>versenyek!$QA$11*IFERROR(VLOOKUP(VLOOKUP($A111,versenyek!PZ:QB,3,FALSE),szabalyok!$A$16:$B$23,2,FALSE),0)</f>
        <v>0</v>
      </c>
      <c r="EK111" s="47">
        <f>versenyek!$QD$11*IFERROR(VLOOKUP(VLOOKUP($A111,versenyek!QC:QE,3,FALSE),szabalyok!$A$16:$B$23,2,FALSE),0)</f>
        <v>0</v>
      </c>
      <c r="EL111" s="47">
        <f>versenyek!$QG$11*IFERROR(VLOOKUP(VLOOKUP($A111,versenyek!QF:QH,3,FALSE),szabalyok!$A$16:$B$23,2,FALSE),0)</f>
        <v>0</v>
      </c>
      <c r="EM111" s="47">
        <f>versenyek!$QJ$11*IFERROR(VLOOKUP(VLOOKUP($A111,versenyek!QI:QK,3,FALSE),szabalyok!$A$16:$B$23,2,FALSE),0)</f>
        <v>0</v>
      </c>
      <c r="EN111" s="47">
        <f>versenyek!$QM$11*IFERROR(VLOOKUP(VLOOKUP($A111,versenyek!QL:QN,3,FALSE),szabalyok!$A$16:$B$23,2,FALSE),0)</f>
        <v>0</v>
      </c>
      <c r="EO111" s="47">
        <f>versenyek!$QP$11*IFERROR(VLOOKUP(VLOOKUP($A111,versenyek!QO:QQ,3,FALSE),szabalyok!$A$16:$B$23,2,FALSE),0)</f>
        <v>0</v>
      </c>
      <c r="EP111" s="47">
        <f>versenyek!$QS$11*IFERROR(VLOOKUP(VLOOKUP($A111,versenyek!QR:QT,3,FALSE),szabalyok!$A$16:$B$23,2,FALSE),0)</f>
        <v>0</v>
      </c>
      <c r="EQ111" s="47">
        <f>versenyek!$QV$11*IFERROR(VLOOKUP(VLOOKUP($A111,versenyek!QU:QW,3,FALSE),szabalyok!$A$16:$B$23,2,FALSE),0)</f>
        <v>0</v>
      </c>
      <c r="ER111" s="47">
        <f>versenyek!$RE$11*IFERROR(VLOOKUP(VLOOKUP($A111,versenyek!RD:RF,3,FALSE),szabalyok!$A$16:$B$23,2,FALSE),0)</f>
        <v>0</v>
      </c>
      <c r="ES111" s="47">
        <f>versenyek!$RH$11*IFERROR(VLOOKUP(VLOOKUP($A111,versenyek!RG:RI,3,FALSE),szabalyok!$A$16:$B$23,2,FALSE),0)</f>
        <v>0</v>
      </c>
      <c r="ET111" s="47">
        <f>versenyek!$RK$11*IFERROR(VLOOKUP(VLOOKUP($A111,versenyek!RJ:RL,3,FALSE),szabalyok!$A$16:$B$23,2,FALSE),0)</f>
        <v>0</v>
      </c>
      <c r="EU111" s="47">
        <f>versenyek!$RN$11*IFERROR(VLOOKUP(VLOOKUP($A111,versenyek!RM:RO,3,FALSE),szabalyok!$A$16:$B$23,2,FALSE),0)</f>
        <v>0</v>
      </c>
      <c r="EV111" s="47">
        <f>versenyek!$RQ$11*IFERROR(VLOOKUP(VLOOKUP($A111,versenyek!RP:RR,3,FALSE),szabalyok!$A$16:$B$23,2,FALSE),0)</f>
        <v>0</v>
      </c>
      <c r="EW111" s="47">
        <f>versenyek!$RT$11*IFERROR(VLOOKUP(VLOOKUP($A111,versenyek!RS:RU,3,FALSE),szabalyok!$A$16:$B$23,2,FALSE),0)</f>
        <v>0</v>
      </c>
      <c r="EX111" s="47">
        <f>versenyek!$RW$11*IFERROR(VLOOKUP(VLOOKUP($A111,versenyek!RV:RX,3,FALSE),szabalyok!$A$16:$B$23,2,FALSE),0)</f>
        <v>0</v>
      </c>
      <c r="EY111" s="47">
        <f>versenyek!$RZ$11*IFERROR(VLOOKUP(VLOOKUP($A111,versenyek!RY:SA,3,FALSE),szabalyok!$A$16:$B$23,2,FALSE),0)</f>
        <v>0</v>
      </c>
      <c r="EZ111" s="47">
        <f>versenyek!$SC$11*IFERROR(VLOOKUP(VLOOKUP($A111,versenyek!SB:SD,3,FALSE),szabalyok!$A$16:$B$23,2,FALSE),0)</f>
        <v>0</v>
      </c>
      <c r="FA111" s="47">
        <f>versenyek!$SF$11*IFERROR(VLOOKUP(VLOOKUP($A111,versenyek!SE:SG,3,FALSE),szabalyok!$A$16:$B$23,2,FALSE),0)</f>
        <v>0</v>
      </c>
      <c r="FB111" s="47">
        <f>versenyek!$SI$11*IFERROR(VLOOKUP(VLOOKUP($A111,versenyek!SH:SJ,3,FALSE),szabalyok!$A$16:$B$23,2,FALSE),0)</f>
        <v>0</v>
      </c>
      <c r="FC111" s="47">
        <f>versenyek!$SL$11*IFERROR(VLOOKUP(VLOOKUP($A111,versenyek!SK:SM,3,FALSE),szabalyok!$A$16:$B$23,2,FALSE),0)</f>
        <v>0</v>
      </c>
      <c r="FD111" s="47">
        <f>versenyek!$SO$11*IFERROR(VLOOKUP(VLOOKUP($A111,versenyek!SN:SP,3,FALSE),szabalyok!$A$16:$B$23,2,FALSE),0)</f>
        <v>0</v>
      </c>
      <c r="FE111" s="47">
        <f>versenyek!$SR$11*IFERROR(VLOOKUP(VLOOKUP($A111,versenyek!SQ:SS,3,FALSE),szabalyok!$A$16:$B$23,2,FALSE),0)</f>
        <v>0</v>
      </c>
      <c r="FF111" s="47">
        <f>versenyek!$SU$11*IFERROR(VLOOKUP(VLOOKUP($A111,versenyek!ST:SV,3,FALSE),szabalyok!$A$16:$B$23,2,FALSE),0)</f>
        <v>0</v>
      </c>
      <c r="FG111" s="47">
        <f>versenyek!$SX$11*IFERROR(VLOOKUP(VLOOKUP($A111,versenyek!SW:SY,3,FALSE),szabalyok!$A$16:$B$23,2,FALSE),0)</f>
        <v>0</v>
      </c>
      <c r="FH111" s="47">
        <f>versenyek!$TA$11*IFERROR(VLOOKUP(VLOOKUP($A111,versenyek!SZ:TB,3,FALSE),szabalyok!$A$16:$B$23,2,FALSE),0)</f>
        <v>0</v>
      </c>
      <c r="FI111" s="47">
        <f>versenyek!$TD$11*IFERROR(VLOOKUP(VLOOKUP($A111,versenyek!TC:TE,3,FALSE),szabalyok!$A$16:$B$23,2,FALSE),0)</f>
        <v>0</v>
      </c>
      <c r="FJ111" s="47">
        <f>versenyek!$TG$11*IFERROR(VLOOKUP(VLOOKUP($A111,versenyek!TF:TH,3,FALSE),szabalyok!$A$16:$B$23,2,FALSE),0)</f>
        <v>0</v>
      </c>
      <c r="FK111" s="47">
        <f>versenyek!$TJ$11*IFERROR(VLOOKUP(VLOOKUP($A111,versenyek!TI:TK,3,FALSE),szabalyok!$A$16:$B$23,2,FALSE),0)</f>
        <v>0</v>
      </c>
      <c r="FL111" s="47">
        <f>versenyek!$TM$11*IFERROR(VLOOKUP(VLOOKUP($A111,versenyek!TL:TN,3,FALSE),szabalyok!$A$16:$B$23,2,FALSE),0)</f>
        <v>0</v>
      </c>
      <c r="FM111" s="47">
        <f>versenyek!$TP$11*IFERROR(VLOOKUP(VLOOKUP($A111,versenyek!TO:TQ,3,FALSE),szabalyok!$A$16:$B$23,2,FALSE),0)</f>
        <v>0</v>
      </c>
      <c r="FN111" s="47">
        <f>versenyek!$TS$11*IFERROR(VLOOKUP(VLOOKUP($A111,versenyek!TR:TT,3,FALSE),szabalyok!$A$16:$B$23,2,FALSE),0)</f>
        <v>0</v>
      </c>
      <c r="FO111" s="47"/>
      <c r="FP111" s="235">
        <f t="shared" si="3"/>
        <v>0</v>
      </c>
    </row>
    <row r="112" spans="1:172">
      <c r="A112" s="10" t="s">
        <v>611</v>
      </c>
      <c r="B112" s="47"/>
      <c r="C112" s="47">
        <v>0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  <c r="P112" s="47">
        <v>0</v>
      </c>
      <c r="Q112" s="47">
        <v>0</v>
      </c>
      <c r="R112" s="47">
        <f>versenyek!$BD$11*IFERROR(VLOOKUP(VLOOKUP($A112,versenyek!BC:BE,3,FALSE),szabalyok!$A$16:$B$23,2,FALSE),0)</f>
        <v>0</v>
      </c>
      <c r="S112" s="47">
        <f>versenyek!$BG$11*IFERROR(VLOOKUP(VLOOKUP($A112,versenyek!BF:BH,3,FALSE),szabalyok!$A$16:$B$23,2,FALSE),0)</f>
        <v>0</v>
      </c>
      <c r="T112" s="47">
        <f>versenyek!$BJ$11*IFERROR(VLOOKUP(VLOOKUP($A112,versenyek!BI:BK,3,FALSE),szabalyok!$A$16:$B$23,2,FALSE),0)</f>
        <v>0</v>
      </c>
      <c r="U112" s="47">
        <f>versenyek!$BM$11*IFERROR(VLOOKUP(VLOOKUP($A112,versenyek!BL:BN,3,FALSE),szabalyok!$A$16:$B$23,2,FALSE),0)</f>
        <v>0</v>
      </c>
      <c r="V112" s="47">
        <f>versenyek!$BP$11*IFERROR(VLOOKUP(VLOOKUP($A112,versenyek!BO:BQ,3,FALSE),szabalyok!$A$16:$B$23,2,FALSE),0)</f>
        <v>0</v>
      </c>
      <c r="W112" s="47">
        <f>versenyek!$BS$11*IFERROR(VLOOKUP(VLOOKUP($A112,versenyek!BR:BT,3,FALSE),szabalyok!$A$16:$B$23,2,FALSE),0)</f>
        <v>0</v>
      </c>
      <c r="X112" s="47">
        <f>versenyek!$BV$11*IFERROR(VLOOKUP(VLOOKUP($A112,versenyek!BU:BW,3,FALSE),szabalyok!$A$16:$B$23,2,FALSE),0)</f>
        <v>12.935840665571117</v>
      </c>
      <c r="Y112" s="47">
        <f>versenyek!$BY$11*IFERROR(VLOOKUP(VLOOKUP($A112,versenyek!BX:BZ,3,FALSE),szabalyok!$A$16:$B$23,2,FALSE),0)</f>
        <v>0</v>
      </c>
      <c r="Z112" s="47">
        <f>versenyek!$CB$11*IFERROR(VLOOKUP(VLOOKUP($A112,versenyek!CA:CC,3,FALSE),szabalyok!$A$16:$B$23,2,FALSE),0)</f>
        <v>0</v>
      </c>
      <c r="AA112" s="47">
        <f>versenyek!$CE$11*IFERROR(VLOOKUP(VLOOKUP($A112,versenyek!CD:CF,3,FALSE),szabalyok!$A$16:$B$23,2,FALSE),0)</f>
        <v>0</v>
      </c>
      <c r="AB112" s="47">
        <f>versenyek!$CH$11*IFERROR(VLOOKUP(VLOOKUP($A112,versenyek!CG:CI,3,FALSE),szabalyok!$A$16:$B$23,2,FALSE),0)</f>
        <v>0</v>
      </c>
      <c r="AC112" s="47">
        <f>versenyek!$CK$11*IFERROR(VLOOKUP(VLOOKUP($A112,versenyek!CJ:CL,3,FALSE),szabalyok!$A$16:$B$23,2,FALSE),0)</f>
        <v>0</v>
      </c>
      <c r="AD112" s="47">
        <f>versenyek!$CN$11*IFERROR(VLOOKUP(VLOOKUP($A112,versenyek!CM:CO,3,FALSE),szabalyok!$A$16:$B$23,2,FALSE),0)</f>
        <v>0</v>
      </c>
      <c r="AE112" s="47">
        <f>versenyek!$CQ$11*IFERROR(VLOOKUP(VLOOKUP($A112,versenyek!CP:CR,3,FALSE),szabalyok!$A$16:$B$23,2,FALSE),0)</f>
        <v>0</v>
      </c>
      <c r="AF112" s="47">
        <f>versenyek!$CT$11*IFERROR(VLOOKUP(VLOOKUP($A112,versenyek!CS:CU,3,FALSE),szabalyok!$A$16:$B$23,2,FALSE),0)</f>
        <v>0</v>
      </c>
      <c r="AG112" s="47">
        <f>versenyek!$CW$11*IFERROR(VLOOKUP(VLOOKUP($A112,versenyek!CV:CX,3,FALSE),szabalyok!$A$16:$B$23,2,FALSE),0)</f>
        <v>0</v>
      </c>
      <c r="AH112" s="47">
        <f>versenyek!$CZ$11*IFERROR(VLOOKUP(VLOOKUP($A112,versenyek!CY:DA,3,FALSE),szabalyok!$A$16:$B$23,2,FALSE),0)</f>
        <v>0</v>
      </c>
      <c r="AI112" s="47">
        <f>versenyek!$DC$11*IFERROR(VLOOKUP(VLOOKUP($A112,versenyek!DB:DD,3,FALSE),szabalyok!$A$16:$B$23,2,FALSE),0)</f>
        <v>0</v>
      </c>
      <c r="AJ112" s="47">
        <f>versenyek!$DF$11*IFERROR(VLOOKUP(VLOOKUP($A112,versenyek!DE:DG,3,FALSE),szabalyok!$A$16:$B$23,2,FALSE),0)</f>
        <v>0</v>
      </c>
      <c r="AK112" s="47">
        <f>versenyek!$DI$11*IFERROR(VLOOKUP(VLOOKUP($A112,versenyek!DH:DJ,3,FALSE),szabalyok!$A$16:$B$23,2,FALSE),0)</f>
        <v>0</v>
      </c>
      <c r="AL112" s="47">
        <f>versenyek!$DL$11*IFERROR(VLOOKUP(VLOOKUP($A112,versenyek!DK:DM,3,FALSE),szabalyok!$A$16:$B$23,2,FALSE),0)</f>
        <v>0</v>
      </c>
      <c r="AM112" s="47">
        <f>versenyek!$DR$11*IFERROR(VLOOKUP(VLOOKUP($A112,versenyek!DQ:DS,3,FALSE),szabalyok!$A$16:$B$23,2,FALSE),0)</f>
        <v>0</v>
      </c>
      <c r="AN112" s="47">
        <f>versenyek!$DU$11*IFERROR(VLOOKUP(VLOOKUP($A112,versenyek!DT:DV,3,FALSE),szabalyok!$A$16:$B$23,2,FALSE),0)</f>
        <v>0</v>
      </c>
      <c r="AO112" s="47">
        <f>versenyek!$DO$11*IFERROR(VLOOKUP(VLOOKUP($A112,versenyek!DN:DP,3,FALSE),szabalyok!$A$16:$B$23,2,FALSE),0)</f>
        <v>0</v>
      </c>
      <c r="AP112" s="47">
        <f>versenyek!$DX$11*IFERROR(VLOOKUP(VLOOKUP($A112,versenyek!DW:DY,3,FALSE),szabalyok!$A$16:$B$23,2,FALSE),0)</f>
        <v>0</v>
      </c>
      <c r="AQ112" s="47" t="e">
        <f>versenyek!$EA$11*IFERROR(VLOOKUP(VLOOKUP($A112,versenyek!DZ:EB,3,FALSE),szabalyok!$A$16:$B$23,2,FALSE),0)</f>
        <v>#DIV/0!</v>
      </c>
      <c r="AR112" s="47" t="e">
        <f>versenyek!$ED$11*IFERROR(VLOOKUP(VLOOKUP($A112,versenyek!EC:EE,3,FALSE),szabalyok!$A$16:$B$23,2,FALSE),0)</f>
        <v>#DIV/0!</v>
      </c>
      <c r="AS112" s="47">
        <f>versenyek!$EG$11*IFERROR(VLOOKUP(VLOOKUP($A112,versenyek!EF:EH,3,FALSE),szabalyok!$A$16:$B$23,2,FALSE),0)</f>
        <v>0</v>
      </c>
      <c r="AT112" s="47">
        <f>versenyek!$EJ$11*IFERROR(VLOOKUP(VLOOKUP($A112,versenyek!EI:EK,3,FALSE),szabalyok!$A$16:$B$23,2,FALSE),0)</f>
        <v>0</v>
      </c>
      <c r="AU112" s="47">
        <f>versenyek!$EM$11*IFERROR(VLOOKUP(VLOOKUP($A112,versenyek!EL:EN,3,FALSE),szabalyok!$A$16:$B$23,2,FALSE),0)</f>
        <v>0</v>
      </c>
      <c r="AV112" s="47">
        <f>versenyek!$EP$11*IFERROR(VLOOKUP(VLOOKUP($A112,versenyek!EO:EQ,3,FALSE),szabalyok!$A$16:$B$23,2,FALSE),0)</f>
        <v>0</v>
      </c>
      <c r="AW112" s="47">
        <f>versenyek!$EY$11*IFERROR(VLOOKUP(VLOOKUP($A112,versenyek!EX:EZ,3,FALSE),szabalyok!$A$16:$B$23,2,FALSE),0)</f>
        <v>0</v>
      </c>
      <c r="AX112" s="47">
        <f>versenyek!$FB$11*IFERROR(VLOOKUP(VLOOKUP($A112,versenyek!FA:FC,3,FALSE),szabalyok!$A$16:$B$23,2,FALSE),0)</f>
        <v>0</v>
      </c>
      <c r="AY112" s="47">
        <f>versenyek!$FE$11*IFERROR(VLOOKUP(VLOOKUP($A112,versenyek!FD:FF,3,FALSE),szabalyok!$A$16:$B$23,2,FALSE),0)</f>
        <v>0</v>
      </c>
      <c r="AZ112" s="47">
        <f>versenyek!$FH$11*IFERROR(VLOOKUP(VLOOKUP($A112,versenyek!FG:FI,3,FALSE),szabalyok!$A$16:$B$23,2,FALSE),0)</f>
        <v>0</v>
      </c>
      <c r="BA112" s="47">
        <f>versenyek!$FK$11*IFERROR(VLOOKUP(VLOOKUP($A112,versenyek!FJ:FL,3,FALSE),szabalyok!$A$16:$B$23,2,FALSE),0)</f>
        <v>0</v>
      </c>
      <c r="BB112" s="47">
        <f>versenyek!$FN$11*IFERROR(VLOOKUP(VLOOKUP($A112,versenyek!FM:FO,3,FALSE),szabalyok!$A$16:$B$23,2,FALSE),0)</f>
        <v>0</v>
      </c>
      <c r="BC112" s="47">
        <f>versenyek!$FQ$11*IFERROR(VLOOKUP(VLOOKUP($A112,versenyek!FP:FR,3,FALSE),szabalyok!$A$16:$B$23,2,FALSE),0)</f>
        <v>0</v>
      </c>
      <c r="BD112" s="47">
        <f>versenyek!$FT$11*IFERROR(VLOOKUP(VLOOKUP($A112,versenyek!FS:FU,3,FALSE),szabalyok!$A$16:$B$23,2,FALSE),0)</f>
        <v>0</v>
      </c>
      <c r="BE112" s="47">
        <f>versenyek!$FW$11*IFERROR(VLOOKUP(VLOOKUP($A112,versenyek!FV:FX,3,FALSE),szabalyok!$A$16:$B$23,2,FALSE),0)</f>
        <v>0</v>
      </c>
      <c r="BF112" s="47">
        <f>versenyek!$FZ$11*IFERROR(VLOOKUP(VLOOKUP($A112,versenyek!FY:GA,3,FALSE),szabalyok!$A$16:$B$23,2,FALSE),0)</f>
        <v>0</v>
      </c>
      <c r="BG112" s="47">
        <f>versenyek!$GC$11*IFERROR(VLOOKUP(VLOOKUP($A112,versenyek!GB:GD,3,FALSE),szabalyok!$A$16:$B$23,2,FALSE),0)</f>
        <v>0</v>
      </c>
      <c r="BH112" s="47">
        <f>versenyek!$GF$11*IFERROR(VLOOKUP(VLOOKUP($A112,versenyek!GE:GG,3,FALSE),szabalyok!$A$16:$B$23,2,FALSE),0)</f>
        <v>0</v>
      </c>
      <c r="BI112" s="47">
        <f>versenyek!$GI$11*IFERROR(VLOOKUP(VLOOKUP($A112,versenyek!GH:GJ,3,FALSE),szabalyok!$A$16:$B$23,2,FALSE),0)</f>
        <v>0</v>
      </c>
      <c r="BJ112" s="47">
        <f>versenyek!$GL$11*IFERROR(VLOOKUP(VLOOKUP($A112,versenyek!GK:GM,3,FALSE),szabalyok!$A$16:$B$23,2,FALSE),0)</f>
        <v>0</v>
      </c>
      <c r="BK112" s="47">
        <f>versenyek!$GO$11*IFERROR(VLOOKUP(VLOOKUP($A112,versenyek!GN:GP,3,FALSE),szabalyok!$A$16:$B$23,2,FALSE),0)</f>
        <v>0</v>
      </c>
      <c r="BL112" s="47">
        <f>versenyek!$GR$11*IFERROR(VLOOKUP(VLOOKUP($A112,versenyek!GQ:GS,3,FALSE),szabalyok!$A$16:$B$23,2,FALSE),0)</f>
        <v>0</v>
      </c>
      <c r="BM112" s="47">
        <f>versenyek!$GX$11*IFERROR(VLOOKUP(VLOOKUP($A112,versenyek!GW:GY,3,FALSE),szabalyok!$A$16:$B$23,2,FALSE),0)</f>
        <v>0</v>
      </c>
      <c r="BN112" s="47">
        <f>versenyek!$GX$11*IFERROR(VLOOKUP(VLOOKUP($A112,versenyek!GX:GZ,3,FALSE),szabalyok!$A$16:$B$23,2,FALSE),0)</f>
        <v>0</v>
      </c>
      <c r="BO112" s="47">
        <f>versenyek!$HD$11*IFERROR(VLOOKUP(VLOOKUP($A112,versenyek!HC:HE,3,FALSE),szabalyok!$A$16:$B$23,2,FALSE),0)</f>
        <v>0</v>
      </c>
      <c r="BP112" s="47">
        <f>versenyek!$HG$11*IFERROR(VLOOKUP(VLOOKUP($A112,versenyek!HF:HH,3,FALSE),szabalyok!$A$16:$B$23,2,FALSE),0)</f>
        <v>0</v>
      </c>
      <c r="BQ112" s="47">
        <f>versenyek!$HJ$11*IFERROR(VLOOKUP(VLOOKUP($A112,versenyek!HI:HK,3,FALSE),szabalyok!$A$16:$B$23,2,FALSE),0)</f>
        <v>0</v>
      </c>
      <c r="BR112" s="47">
        <f>versenyek!$HM$11*IFERROR(VLOOKUP(VLOOKUP($A112,versenyek!HL:HN,3,FALSE),szabalyok!$A$16:$B$23,2,FALSE),0)</f>
        <v>0</v>
      </c>
      <c r="BS112" s="47">
        <f>versenyek!$HP$11*IFERROR(VLOOKUP(VLOOKUP($A112,versenyek!HO:HQ,3,FALSE),szabalyok!$A$16:$B$23,2,FALSE),0)</f>
        <v>0</v>
      </c>
      <c r="BT112" s="47">
        <f>versenyek!$HS$11*IFERROR(VLOOKUP(VLOOKUP($A112,versenyek!HR:HT,3,FALSE),szabalyok!$A$16:$B$23,2,FALSE),0)</f>
        <v>0</v>
      </c>
      <c r="BU112" s="47">
        <f>versenyek!$HV$11*IFERROR(VLOOKUP(VLOOKUP($A112,versenyek!HU:HW,3,FALSE),szabalyok!$A$16:$B$23,2,FALSE),0)</f>
        <v>0</v>
      </c>
      <c r="BV112" s="47">
        <f>versenyek!$HY$11*IFERROR(VLOOKUP(VLOOKUP($A112,versenyek!HX:HZ,3,FALSE),szabalyok!$A$16:$B$23,2,FALSE),0)</f>
        <v>0</v>
      </c>
      <c r="BW112" s="47">
        <f>versenyek!$IB$11*IFERROR(VLOOKUP(VLOOKUP($A112,versenyek!IA:IC,3,FALSE),szabalyok!$A$16:$B$23,2,FALSE),0)</f>
        <v>0</v>
      </c>
      <c r="BX112" s="47">
        <f>versenyek!$IE$11*IFERROR(VLOOKUP(VLOOKUP($A112,versenyek!ID:IF,3,FALSE),szabalyok!$A$16:$B$23,2,FALSE),0)</f>
        <v>0</v>
      </c>
      <c r="BY112" s="47">
        <f>versenyek!$IH$11*IFERROR(VLOOKUP(VLOOKUP($A112,versenyek!IG:II,3,FALSE),szabalyok!$A$16:$B$23,2,FALSE),0)</f>
        <v>0</v>
      </c>
      <c r="BZ112" s="47">
        <f>versenyek!$IK$11*IFERROR(VLOOKUP(VLOOKUP($A112,versenyek!IJ:IL,3,FALSE),szabalyok!$A$16:$B$23,2,FALSE),0)</f>
        <v>0</v>
      </c>
      <c r="CA112" s="47">
        <f>versenyek!$IN$11*IFERROR(VLOOKUP(VLOOKUP($A112,versenyek!IM:IO,3,FALSE),szabalyok!$A$16:$B$23,2,FALSE),0)</f>
        <v>0</v>
      </c>
      <c r="CB112" s="47">
        <f>versenyek!$IW$11*IFERROR(VLOOKUP(VLOOKUP($A112,versenyek!IV:IX,3,FALSE),szabalyok!$A$16:$B$23,2,FALSE),0)</f>
        <v>0</v>
      </c>
      <c r="CC112" s="47">
        <f>versenyek!$IZ$11*IFERROR(VLOOKUP(VLOOKUP($A112,versenyek!IY:JA,3,FALSE),szabalyok!$A$16:$B$23,2,FALSE),0)</f>
        <v>0</v>
      </c>
      <c r="CD112" s="47">
        <f>versenyek!$JC$11*IFERROR(VLOOKUP(VLOOKUP($A112,versenyek!JB:JD,3,FALSE),szabalyok!$A$16:$B$23,2,FALSE),0)</f>
        <v>0</v>
      </c>
      <c r="CE112" s="47">
        <f>versenyek!$JF$11*IFERROR(VLOOKUP(VLOOKUP($A112,versenyek!JE:JG,3,FALSE),szabalyok!$A$16:$B$23,2,FALSE),0)</f>
        <v>0</v>
      </c>
      <c r="CF112" s="47">
        <f>versenyek!$JI$11*IFERROR(VLOOKUP(VLOOKUP($A112,versenyek!JH:JJ,3,FALSE),szabalyok!$A$16:$B$23,2,FALSE),0)</f>
        <v>0</v>
      </c>
      <c r="CG112" s="47">
        <f>versenyek!$JL$11*IFERROR(VLOOKUP(VLOOKUP($A112,versenyek!JK:JM,3,FALSE),szabalyok!$A$16:$B$23,2,FALSE),0)</f>
        <v>0</v>
      </c>
      <c r="CH112" s="47">
        <f>versenyek!$JO$11*IFERROR(VLOOKUP(VLOOKUP($A112,versenyek!JN:JP,3,FALSE),szabalyok!$A$16:$B$23,2,FALSE),0)</f>
        <v>0</v>
      </c>
      <c r="CI112" s="47">
        <f>versenyek!$JR$11*IFERROR(VLOOKUP(VLOOKUP($A112,versenyek!JQ:JS,3,FALSE),szabalyok!$A$16:$B$23,2,FALSE),0)</f>
        <v>0</v>
      </c>
      <c r="CJ112" s="47">
        <f>versenyek!$JU$11*IFERROR(VLOOKUP(VLOOKUP($A112,versenyek!JT:JV,3,FALSE),szabalyok!$A$16:$B$23,2,FALSE),0)</f>
        <v>0</v>
      </c>
      <c r="CK112" s="47">
        <f>versenyek!$JR$11*IFERROR(VLOOKUP(VLOOKUP($A112,versenyek!JW:JY,3,FALSE),szabalyok!$A$16:$B$23,2,FALSE),0)</f>
        <v>0</v>
      </c>
      <c r="CL112" s="47">
        <f>versenyek!$KA$11*IFERROR(VLOOKUP(VLOOKUP($A112,versenyek!JZ:KB,3,FALSE),szabalyok!$A$16:$B$23,2,FALSE),0)</f>
        <v>0</v>
      </c>
      <c r="CM112" s="47">
        <f>versenyek!$KD$11*IFERROR(VLOOKUP(VLOOKUP($A112,versenyek!KC:KE,3,FALSE),szabalyok!$A$16:$B$23,2,FALSE),0)</f>
        <v>0</v>
      </c>
      <c r="CN112" s="47">
        <f>versenyek!$KG$11*IFERROR(VLOOKUP(VLOOKUP($A112,versenyek!KF:KH,3,FALSE),szabalyok!$A$16:$B$23,2,FALSE),0)</f>
        <v>0</v>
      </c>
      <c r="CO112" s="47">
        <f>versenyek!$KJ$11*IFERROR(VLOOKUP(VLOOKUP($A112,versenyek!KI:KK,3,FALSE),szabalyok!$A$16:$B$23,2,FALSE),0)</f>
        <v>0</v>
      </c>
      <c r="CP112" s="47">
        <f>versenyek!$KM$11*IFERROR(VLOOKUP(VLOOKUP($A112,versenyek!KL:KN,3,FALSE),szabalyok!$A$16:$B$23,2,FALSE),0)</f>
        <v>0</v>
      </c>
      <c r="CQ112" s="47">
        <f>versenyek!$KP$11*IFERROR(VLOOKUP(VLOOKUP($A112,versenyek!KO:KQ,3,FALSE),szabalyok!$A$16:$B$23,2,FALSE),0)</f>
        <v>0</v>
      </c>
      <c r="CR112" s="47">
        <f>versenyek!$KS$11*IFERROR(VLOOKUP(VLOOKUP($A112,versenyek!KR:KT,3,FALSE),szabalyok!$A$16:$B$23,2,FALSE),0)</f>
        <v>0</v>
      </c>
      <c r="CS112" s="47">
        <f>versenyek!$KV$11*IFERROR(VLOOKUP(VLOOKUP($A112,versenyek!KU:KW,3,FALSE),szabalyok!$A$16:$B$23,2,FALSE),0)</f>
        <v>0</v>
      </c>
      <c r="CT112" s="47">
        <f>versenyek!$KY$11*IFERROR(VLOOKUP(VLOOKUP($A112,versenyek!KX:KZ,3,FALSE),szabalyok!$A$16:$B$23,2,FALSE),0)</f>
        <v>0</v>
      </c>
      <c r="CU112" s="47">
        <f>versenyek!$LB$11*IFERROR(VLOOKUP(VLOOKUP($A112,versenyek!LA:LC,3,FALSE),szabalyok!$A$16:$B$23,2,FALSE),0)</f>
        <v>0</v>
      </c>
      <c r="CV112" s="47">
        <f>versenyek!$LE$11*IFERROR(VLOOKUP(VLOOKUP($A112,versenyek!LD:LF,3,FALSE),szabalyok!$A$16:$B$23,2,FALSE),0)</f>
        <v>0</v>
      </c>
      <c r="CW112" s="47">
        <f>versenyek!$LH$11*IFERROR(VLOOKUP(VLOOKUP($A112,versenyek!LG:LI,3,FALSE),szabalyok!$A$16:$B$23,2,FALSE),0)</f>
        <v>0</v>
      </c>
      <c r="CX112" s="47">
        <f>versenyek!$LK$11*IFERROR(VLOOKUP(VLOOKUP($A112,versenyek!LJ:LL,3,FALSE),szabalyok!$A$16:$B$23,2,FALSE),0)</f>
        <v>0</v>
      </c>
      <c r="CY112" s="47">
        <f>versenyek!$LN$11*IFERROR(VLOOKUP(VLOOKUP($A112,versenyek!LM:LO,3,FALSE),szabalyok!$A$16:$B$23,2,FALSE),0)</f>
        <v>0</v>
      </c>
      <c r="CZ112" s="47">
        <f>versenyek!$LQ$11*IFERROR(VLOOKUP(VLOOKUP($A112,versenyek!LP:LR,3,FALSE),szabalyok!$A$16:$B$23,2,FALSE),0)</f>
        <v>0</v>
      </c>
      <c r="DA112" s="47">
        <f>versenyek!$LT$11*IFERROR(VLOOKUP(VLOOKUP($A112,versenyek!LS:LU,3,FALSE),szabalyok!$A$16:$B$23,2,FALSE),0)</f>
        <v>0</v>
      </c>
      <c r="DB112" s="47">
        <f>versenyek!$LW$11*IFERROR(VLOOKUP(VLOOKUP($A112,versenyek!LV:LX,3,FALSE),szabalyok!$A$16:$B$23,2,FALSE),0)</f>
        <v>0</v>
      </c>
      <c r="DC112" s="47">
        <f>versenyek!$LZ$11*IFERROR(VLOOKUP(VLOOKUP($A112,versenyek!LY:MA,3,FALSE),szabalyok!$A$16:$B$23,2,FALSE),0)</f>
        <v>0</v>
      </c>
      <c r="DD112" s="47">
        <f>versenyek!$MC$11*IFERROR(VLOOKUP(VLOOKUP($A112,versenyek!MB:MD,3,FALSE),szabalyok!$A$16:$B$23,2,FALSE),0)</f>
        <v>0</v>
      </c>
      <c r="DE112" s="47">
        <f>versenyek!$ML$11*IFERROR(VLOOKUP(VLOOKUP($A112,versenyek!MK:MM,3,FALSE),szabalyok!$A$16:$B$23,2,FALSE),0)</f>
        <v>0</v>
      </c>
      <c r="DF112" s="47">
        <f>versenyek!$MO$11*IFERROR(VLOOKUP(VLOOKUP($A112,versenyek!MN:MP,3,FALSE),szabalyok!$A$16:$B$23,2,FALSE),0)</f>
        <v>0</v>
      </c>
      <c r="DG112" s="47">
        <f>versenyek!$MR$11*IFERROR(VLOOKUP(VLOOKUP($A112,versenyek!MQ:MS,3,FALSE),szabalyok!$A$16:$B$23,2,FALSE),0)</f>
        <v>0</v>
      </c>
      <c r="DH112" s="47">
        <f>versenyek!$MU$11*IFERROR(VLOOKUP(VLOOKUP($A112,versenyek!MT:MV,3,FALSE),szabalyok!$A$16:$B$23,2,FALSE),0)</f>
        <v>0</v>
      </c>
      <c r="DI112" s="47">
        <f>versenyek!$MX$11*IFERROR(VLOOKUP(VLOOKUP($A112,versenyek!MW:MY,3,FALSE),szabalyok!$A$16:$B$23,2,FALSE),0)</f>
        <v>0</v>
      </c>
      <c r="DJ112" s="47">
        <f>versenyek!$NA$11*IFERROR(VLOOKUP(VLOOKUP($A112,versenyek!MZ:NB,3,FALSE),szabalyok!$A$16:$B$23,2,FALSE),0)</f>
        <v>0</v>
      </c>
      <c r="DK112" s="47">
        <f>versenyek!$ND$11*IFERROR(VLOOKUP(VLOOKUP($A112,versenyek!NC:NE,3,FALSE),szabalyok!$A$16:$B$23,2,FALSE),0)</f>
        <v>0</v>
      </c>
      <c r="DL112" s="47">
        <f>versenyek!$NG$11*IFERROR(VLOOKUP(VLOOKUP($A112,versenyek!NF:NH,3,FALSE),szabalyok!$A$16:$B$23,2,FALSE),0)</f>
        <v>0</v>
      </c>
      <c r="DM112" s="47">
        <f>versenyek!$NJ$11*IFERROR(VLOOKUP(VLOOKUP($A112,versenyek!NI:NK,3,FALSE),szabalyok!$A$16:$B$23,2,FALSE),0)</f>
        <v>0</v>
      </c>
      <c r="DN112" s="47">
        <f>versenyek!$NM$11*IFERROR(VLOOKUP(VLOOKUP($A112,versenyek!NL:NN,3,FALSE),szabalyok!$A$16:$B$23,2,FALSE),0)</f>
        <v>0</v>
      </c>
      <c r="DO112" s="47">
        <f>versenyek!$NP$11*IFERROR(VLOOKUP(VLOOKUP($A112,versenyek!NO:NQ,3,FALSE),szabalyok!$A$16:$B$23,2,FALSE),0)</f>
        <v>0</v>
      </c>
      <c r="DP112" s="47">
        <f>versenyek!$NS$11*IFERROR(VLOOKUP(VLOOKUP($A112,versenyek!NR:NT,3,FALSE),szabalyok!$A$16:$B$23,2,FALSE),0)</f>
        <v>0</v>
      </c>
      <c r="DQ112" s="47">
        <f>versenyek!$NV$11*IFERROR(VLOOKUP(VLOOKUP($A112,versenyek!NU:NW,3,FALSE),szabalyok!$A$16:$B$23,2,FALSE),0)</f>
        <v>0</v>
      </c>
      <c r="DR112" s="47">
        <f>versenyek!$NY$11*IFERROR(VLOOKUP(VLOOKUP($A112,versenyek!NX:NZ,3,FALSE),szabalyok!$A$16:$B$23,2,FALSE),0)</f>
        <v>0</v>
      </c>
      <c r="DS112" s="47">
        <f>versenyek!$OB$11*IFERROR(VLOOKUP(VLOOKUP($A112,versenyek!OA:OC,3,FALSE),szabalyok!$A$16:$B$23,2,FALSE),0)</f>
        <v>0</v>
      </c>
      <c r="DT112" s="47">
        <f>versenyek!$OE$11*IFERROR(VLOOKUP(VLOOKUP($A112,versenyek!OD:OF,3,FALSE),szabalyok!$A$16:$B$23,2,FALSE),0)</f>
        <v>0</v>
      </c>
      <c r="DU112" s="47">
        <f>versenyek!$OH$11*IFERROR(VLOOKUP(VLOOKUP($A112,versenyek!OG:OI,3,FALSE),szabalyok!$A$16:$B$23,2,FALSE),0)</f>
        <v>0</v>
      </c>
      <c r="DV112" s="47">
        <f>versenyek!$OK$11*IFERROR(VLOOKUP(VLOOKUP($A112,versenyek!OJ:OL,3,FALSE),szabalyok!$A$16:$B$23,2,FALSE),0)</f>
        <v>0</v>
      </c>
      <c r="DW112" s="47">
        <f>versenyek!$ON$11*IFERROR(VLOOKUP(VLOOKUP($A112,versenyek!OM:OO,3,FALSE),szabalyok!$A$16:$B$23,2,FALSE),0)</f>
        <v>0</v>
      </c>
      <c r="DX112" s="47">
        <f>versenyek!$OQ$11*IFERROR(VLOOKUP(VLOOKUP($A112,versenyek!OP:OR,3,FALSE),szabalyok!$A$16:$B$23,2,FALSE),0)</f>
        <v>0</v>
      </c>
      <c r="DY112" s="47">
        <f>versenyek!$OT$11*IFERROR(VLOOKUP(VLOOKUP($A112,versenyek!OS:OU,3,FALSE),szabalyok!$A$16:$B$23,2,FALSE),0)</f>
        <v>0</v>
      </c>
      <c r="DZ112" s="47">
        <f>versenyek!$OW$11*IFERROR(VLOOKUP(VLOOKUP($A112,versenyek!OV:OX,3,FALSE),szabalyok!$A$16:$B$23,2,FALSE),0)</f>
        <v>0</v>
      </c>
      <c r="EA112" s="47">
        <f>versenyek!$OZ$11*IFERROR(VLOOKUP(VLOOKUP($A112,versenyek!OY:PA,3,FALSE),szabalyok!$A$16:$B$23,2,FALSE),0)</f>
        <v>0</v>
      </c>
      <c r="EB112" s="47">
        <f>versenyek!$PC$11*IFERROR(VLOOKUP(VLOOKUP($A112,versenyek!PB:PD,3,FALSE),szabalyok!$A$16:$B$23,2,FALSE),0)</f>
        <v>0</v>
      </c>
      <c r="EC112" s="47">
        <f>versenyek!$PF$11*IFERROR(VLOOKUP(VLOOKUP($A112,versenyek!PE:PG,3,FALSE),szabalyok!$A$16:$B$23,2,FALSE),0)</f>
        <v>0</v>
      </c>
      <c r="ED112" s="47">
        <f>versenyek!$PI$11*IFERROR(VLOOKUP(VLOOKUP($A112,versenyek!PH:PJ,3,FALSE),szabalyok!$A$16:$B$23,2,FALSE),0)</f>
        <v>0</v>
      </c>
      <c r="EE112" s="47">
        <f>versenyek!$PL$11*IFERROR(VLOOKUP(VLOOKUP($A112,versenyek!PK:PM,3,FALSE),szabalyok!$A$16:$B$23,2,FALSE),0)</f>
        <v>0</v>
      </c>
      <c r="EF112" s="47">
        <f>versenyek!$PO$11*IFERROR(VLOOKUP(VLOOKUP($A112,versenyek!PN:PP,3,FALSE),szabalyok!$A$16:$B$23,2,FALSE),0)</f>
        <v>0</v>
      </c>
      <c r="EG112" s="47">
        <f>versenyek!$PR$11*IFERROR(VLOOKUP(VLOOKUP($A112,versenyek!PQ:PS,3,FALSE),szabalyok!$A$16:$B$23,2,FALSE),0)</f>
        <v>0</v>
      </c>
      <c r="EH112" s="47">
        <f>versenyek!$PU$11*IFERROR(VLOOKUP(VLOOKUP($A112,versenyek!PT:PV,3,FALSE),szabalyok!$A$16:$B$23,2,FALSE),0)</f>
        <v>0</v>
      </c>
      <c r="EI112" s="47">
        <f>versenyek!$PX$11*IFERROR(VLOOKUP(VLOOKUP($A112,versenyek!PW:PY,3,FALSE),szabalyok!$A$16:$B$23,2,FALSE),0)</f>
        <v>0</v>
      </c>
      <c r="EJ112" s="47">
        <f>versenyek!$QA$11*IFERROR(VLOOKUP(VLOOKUP($A112,versenyek!PZ:QB,3,FALSE),szabalyok!$A$16:$B$23,2,FALSE),0)</f>
        <v>0</v>
      </c>
      <c r="EK112" s="47">
        <f>versenyek!$QD$11*IFERROR(VLOOKUP(VLOOKUP($A112,versenyek!QC:QE,3,FALSE),szabalyok!$A$16:$B$23,2,FALSE),0)</f>
        <v>0</v>
      </c>
      <c r="EL112" s="47">
        <f>versenyek!$QG$11*IFERROR(VLOOKUP(VLOOKUP($A112,versenyek!QF:QH,3,FALSE),szabalyok!$A$16:$B$23,2,FALSE),0)</f>
        <v>0</v>
      </c>
      <c r="EM112" s="47">
        <f>versenyek!$QJ$11*IFERROR(VLOOKUP(VLOOKUP($A112,versenyek!QI:QK,3,FALSE),szabalyok!$A$16:$B$23,2,FALSE),0)</f>
        <v>0</v>
      </c>
      <c r="EN112" s="47">
        <f>versenyek!$QM$11*IFERROR(VLOOKUP(VLOOKUP($A112,versenyek!QL:QN,3,FALSE),szabalyok!$A$16:$B$23,2,FALSE),0)</f>
        <v>0</v>
      </c>
      <c r="EO112" s="47">
        <f>versenyek!$QP$11*IFERROR(VLOOKUP(VLOOKUP($A112,versenyek!QO:QQ,3,FALSE),szabalyok!$A$16:$B$23,2,FALSE),0)</f>
        <v>0</v>
      </c>
      <c r="EP112" s="47">
        <f>versenyek!$QS$11*IFERROR(VLOOKUP(VLOOKUP($A112,versenyek!QR:QT,3,FALSE),szabalyok!$A$16:$B$23,2,FALSE),0)</f>
        <v>0</v>
      </c>
      <c r="EQ112" s="47">
        <f>versenyek!$QV$11*IFERROR(VLOOKUP(VLOOKUP($A112,versenyek!QU:QW,3,FALSE),szabalyok!$A$16:$B$23,2,FALSE),0)</f>
        <v>0</v>
      </c>
      <c r="ER112" s="47">
        <f>versenyek!$RE$11*IFERROR(VLOOKUP(VLOOKUP($A112,versenyek!RD:RF,3,FALSE),szabalyok!$A$16:$B$23,2,FALSE),0)</f>
        <v>0</v>
      </c>
      <c r="ES112" s="47">
        <f>versenyek!$RH$11*IFERROR(VLOOKUP(VLOOKUP($A112,versenyek!RG:RI,3,FALSE),szabalyok!$A$16:$B$23,2,FALSE),0)</f>
        <v>0</v>
      </c>
      <c r="ET112" s="47">
        <f>versenyek!$RK$11*IFERROR(VLOOKUP(VLOOKUP($A112,versenyek!RJ:RL,3,FALSE),szabalyok!$A$16:$B$23,2,FALSE),0)</f>
        <v>0</v>
      </c>
      <c r="EU112" s="47">
        <f>versenyek!$RN$11*IFERROR(VLOOKUP(VLOOKUP($A112,versenyek!RM:RO,3,FALSE),szabalyok!$A$16:$B$23,2,FALSE),0)</f>
        <v>0</v>
      </c>
      <c r="EV112" s="47">
        <f>versenyek!$RQ$11*IFERROR(VLOOKUP(VLOOKUP($A112,versenyek!RP:RR,3,FALSE),szabalyok!$A$16:$B$23,2,FALSE),0)</f>
        <v>0</v>
      </c>
      <c r="EW112" s="47">
        <f>versenyek!$RT$11*IFERROR(VLOOKUP(VLOOKUP($A112,versenyek!RS:RU,3,FALSE),szabalyok!$A$16:$B$23,2,FALSE),0)</f>
        <v>0</v>
      </c>
      <c r="EX112" s="47">
        <f>versenyek!$RW$11*IFERROR(VLOOKUP(VLOOKUP($A112,versenyek!RV:RX,3,FALSE),szabalyok!$A$16:$B$23,2,FALSE),0)</f>
        <v>0</v>
      </c>
      <c r="EY112" s="47">
        <f>versenyek!$RZ$11*IFERROR(VLOOKUP(VLOOKUP($A112,versenyek!RY:SA,3,FALSE),szabalyok!$A$16:$B$23,2,FALSE),0)</f>
        <v>0</v>
      </c>
      <c r="EZ112" s="47">
        <f>versenyek!$SC$11*IFERROR(VLOOKUP(VLOOKUP($A112,versenyek!SB:SD,3,FALSE),szabalyok!$A$16:$B$23,2,FALSE),0)</f>
        <v>0</v>
      </c>
      <c r="FA112" s="47">
        <f>versenyek!$SF$11*IFERROR(VLOOKUP(VLOOKUP($A112,versenyek!SE:SG,3,FALSE),szabalyok!$A$16:$B$23,2,FALSE),0)</f>
        <v>0</v>
      </c>
      <c r="FB112" s="47">
        <f>versenyek!$SI$11*IFERROR(VLOOKUP(VLOOKUP($A112,versenyek!SH:SJ,3,FALSE),szabalyok!$A$16:$B$23,2,FALSE),0)</f>
        <v>0</v>
      </c>
      <c r="FC112" s="47">
        <f>versenyek!$SL$11*IFERROR(VLOOKUP(VLOOKUP($A112,versenyek!SK:SM,3,FALSE),szabalyok!$A$16:$B$23,2,FALSE),0)</f>
        <v>0</v>
      </c>
      <c r="FD112" s="47">
        <f>versenyek!$SO$11*IFERROR(VLOOKUP(VLOOKUP($A112,versenyek!SN:SP,3,FALSE),szabalyok!$A$16:$B$23,2,FALSE),0)</f>
        <v>0</v>
      </c>
      <c r="FE112" s="47">
        <f>versenyek!$SR$11*IFERROR(VLOOKUP(VLOOKUP($A112,versenyek!SQ:SS,3,FALSE),szabalyok!$A$16:$B$23,2,FALSE),0)</f>
        <v>0</v>
      </c>
      <c r="FF112" s="47">
        <f>versenyek!$SU$11*IFERROR(VLOOKUP(VLOOKUP($A112,versenyek!ST:SV,3,FALSE),szabalyok!$A$16:$B$23,2,FALSE),0)</f>
        <v>0</v>
      </c>
      <c r="FG112" s="47">
        <f>versenyek!$SX$11*IFERROR(VLOOKUP(VLOOKUP($A112,versenyek!SW:SY,3,FALSE),szabalyok!$A$16:$B$23,2,FALSE),0)</f>
        <v>0</v>
      </c>
      <c r="FH112" s="47">
        <f>versenyek!$TA$11*IFERROR(VLOOKUP(VLOOKUP($A112,versenyek!SZ:TB,3,FALSE),szabalyok!$A$16:$B$23,2,FALSE),0)</f>
        <v>0</v>
      </c>
      <c r="FI112" s="47">
        <f>versenyek!$TD$11*IFERROR(VLOOKUP(VLOOKUP($A112,versenyek!TC:TE,3,FALSE),szabalyok!$A$16:$B$23,2,FALSE),0)</f>
        <v>0</v>
      </c>
      <c r="FJ112" s="47">
        <f>versenyek!$TG$11*IFERROR(VLOOKUP(VLOOKUP($A112,versenyek!TF:TH,3,FALSE),szabalyok!$A$16:$B$23,2,FALSE),0)</f>
        <v>0</v>
      </c>
      <c r="FK112" s="47">
        <f>versenyek!$TJ$11*IFERROR(VLOOKUP(VLOOKUP($A112,versenyek!TI:TK,3,FALSE),szabalyok!$A$16:$B$23,2,FALSE),0)</f>
        <v>0</v>
      </c>
      <c r="FL112" s="47">
        <f>versenyek!$TM$11*IFERROR(VLOOKUP(VLOOKUP($A112,versenyek!TL:TN,3,FALSE),szabalyok!$A$16:$B$23,2,FALSE),0)</f>
        <v>0</v>
      </c>
      <c r="FM112" s="47">
        <f>versenyek!$TP$11*IFERROR(VLOOKUP(VLOOKUP($A112,versenyek!TO:TQ,3,FALSE),szabalyok!$A$16:$B$23,2,FALSE),0)</f>
        <v>0</v>
      </c>
      <c r="FN112" s="47">
        <f>versenyek!$TS$11*IFERROR(VLOOKUP(VLOOKUP($A112,versenyek!TR:TT,3,FALSE),szabalyok!$A$16:$B$23,2,FALSE),0)</f>
        <v>0</v>
      </c>
      <c r="FO112" s="47"/>
      <c r="FP112" s="235">
        <f t="shared" si="3"/>
        <v>0</v>
      </c>
    </row>
    <row r="113" spans="1:172">
      <c r="A113" s="1" t="s">
        <v>152</v>
      </c>
      <c r="B113" s="47">
        <v>0</v>
      </c>
      <c r="C113" s="47">
        <v>0</v>
      </c>
      <c r="D113" s="47">
        <v>0</v>
      </c>
      <c r="E113" s="47">
        <v>0</v>
      </c>
      <c r="F113" s="47">
        <v>0</v>
      </c>
      <c r="G113" s="47">
        <v>0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  <c r="P113" s="47">
        <v>0</v>
      </c>
      <c r="Q113" s="47">
        <v>0</v>
      </c>
      <c r="R113" s="47">
        <f>versenyek!$BD$11*IFERROR(VLOOKUP(VLOOKUP($A113,versenyek!BC:BE,3,FALSE),szabalyok!$A$16:$B$23,2,FALSE),0)</f>
        <v>0</v>
      </c>
      <c r="S113" s="47">
        <f>versenyek!$BG$11*IFERROR(VLOOKUP(VLOOKUP($A113,versenyek!BF:BH,3,FALSE),szabalyok!$A$16:$B$23,2,FALSE),0)</f>
        <v>0</v>
      </c>
      <c r="T113" s="47">
        <f>versenyek!$BJ$11*IFERROR(VLOOKUP(VLOOKUP($A113,versenyek!BI:BK,3,FALSE),szabalyok!$A$16:$B$23,2,FALSE),0)</f>
        <v>0</v>
      </c>
      <c r="U113" s="47">
        <f>versenyek!$BM$11*IFERROR(VLOOKUP(VLOOKUP($A113,versenyek!BL:BN,3,FALSE),szabalyok!$A$16:$B$23,2,FALSE),0)</f>
        <v>0</v>
      </c>
      <c r="V113" s="47">
        <f>versenyek!$BP$11*IFERROR(VLOOKUP(VLOOKUP($A113,versenyek!BO:BQ,3,FALSE),szabalyok!$A$16:$B$23,2,FALSE),0)</f>
        <v>0</v>
      </c>
      <c r="W113" s="47">
        <f>versenyek!$BS$11*IFERROR(VLOOKUP(VLOOKUP($A113,versenyek!BR:BT,3,FALSE),szabalyok!$A$16:$B$23,2,FALSE),0)</f>
        <v>0</v>
      </c>
      <c r="X113" s="47">
        <f>versenyek!$BV$11*IFERROR(VLOOKUP(VLOOKUP($A113,versenyek!BU:BW,3,FALSE),szabalyok!$A$16:$B$23,2,FALSE),0)</f>
        <v>0</v>
      </c>
      <c r="Y113" s="47">
        <f>versenyek!$BY$11*IFERROR(VLOOKUP(VLOOKUP($A113,versenyek!BX:BZ,3,FALSE),szabalyok!$A$16:$B$23,2,FALSE),0)</f>
        <v>0</v>
      </c>
      <c r="Z113" s="47">
        <f>versenyek!$CB$11*IFERROR(VLOOKUP(VLOOKUP($A113,versenyek!CA:CC,3,FALSE),szabalyok!$A$16:$B$23,2,FALSE),0)</f>
        <v>0</v>
      </c>
      <c r="AA113" s="47">
        <f>versenyek!$CE$11*IFERROR(VLOOKUP(VLOOKUP($A113,versenyek!CD:CF,3,FALSE),szabalyok!$A$16:$B$23,2,FALSE),0)</f>
        <v>0</v>
      </c>
      <c r="AB113" s="47">
        <f>versenyek!$CH$11*IFERROR(VLOOKUP(VLOOKUP($A113,versenyek!CG:CI,3,FALSE),szabalyok!$A$16:$B$23,2,FALSE),0)</f>
        <v>0</v>
      </c>
      <c r="AC113" s="47">
        <f>versenyek!$CK$11*IFERROR(VLOOKUP(VLOOKUP($A113,versenyek!CJ:CL,3,FALSE),szabalyok!$A$16:$B$23,2,FALSE),0)</f>
        <v>0</v>
      </c>
      <c r="AD113" s="47">
        <f>versenyek!$CN$11*IFERROR(VLOOKUP(VLOOKUP($A113,versenyek!CM:CO,3,FALSE),szabalyok!$A$16:$B$23,2,FALSE),0)</f>
        <v>0</v>
      </c>
      <c r="AE113" s="47">
        <f>versenyek!$CQ$11*IFERROR(VLOOKUP(VLOOKUP($A113,versenyek!CP:CR,3,FALSE),szabalyok!$A$16:$B$23,2,FALSE),0)</f>
        <v>0</v>
      </c>
      <c r="AF113" s="47">
        <f>versenyek!$CT$11*IFERROR(VLOOKUP(VLOOKUP($A113,versenyek!CS:CU,3,FALSE),szabalyok!$A$16:$B$23,2,FALSE),0)</f>
        <v>0</v>
      </c>
      <c r="AG113" s="47">
        <f>versenyek!$CW$11*IFERROR(VLOOKUP(VLOOKUP($A113,versenyek!CV:CX,3,FALSE),szabalyok!$A$16:$B$23,2,FALSE),0)</f>
        <v>0</v>
      </c>
      <c r="AH113" s="47">
        <f>versenyek!$CZ$11*IFERROR(VLOOKUP(VLOOKUP($A113,versenyek!CY:DA,3,FALSE),szabalyok!$A$16:$B$23,2,FALSE),0)</f>
        <v>0</v>
      </c>
      <c r="AI113" s="47">
        <f>versenyek!$DC$11*IFERROR(VLOOKUP(VLOOKUP($A113,versenyek!DB:DD,3,FALSE),szabalyok!$A$16:$B$23,2,FALSE),0)</f>
        <v>0</v>
      </c>
      <c r="AJ113" s="47">
        <f>versenyek!$DF$11*IFERROR(VLOOKUP(VLOOKUP($A113,versenyek!DE:DG,3,FALSE),szabalyok!$A$16:$B$23,2,FALSE),0)</f>
        <v>0</v>
      </c>
      <c r="AK113" s="47">
        <f>versenyek!$DI$11*IFERROR(VLOOKUP(VLOOKUP($A113,versenyek!DH:DJ,3,FALSE),szabalyok!$A$16:$B$23,2,FALSE),0)</f>
        <v>0</v>
      </c>
      <c r="AL113" s="47">
        <f>versenyek!$DL$11*IFERROR(VLOOKUP(VLOOKUP($A113,versenyek!DK:DM,3,FALSE),szabalyok!$A$16:$B$23,2,FALSE),0)</f>
        <v>0</v>
      </c>
      <c r="AM113" s="47">
        <f>versenyek!$DR$11*IFERROR(VLOOKUP(VLOOKUP($A113,versenyek!DQ:DS,3,FALSE),szabalyok!$A$16:$B$23,2,FALSE),0)</f>
        <v>0</v>
      </c>
      <c r="AN113" s="47">
        <f>versenyek!$DU$11*IFERROR(VLOOKUP(VLOOKUP($A113,versenyek!DT:DV,3,FALSE),szabalyok!$A$16:$B$23,2,FALSE),0)</f>
        <v>0</v>
      </c>
      <c r="AO113" s="47">
        <f>versenyek!$DO$11*IFERROR(VLOOKUP(VLOOKUP($A113,versenyek!DN:DP,3,FALSE),szabalyok!$A$16:$B$23,2,FALSE),0)</f>
        <v>0</v>
      </c>
      <c r="AP113" s="47">
        <f>versenyek!$DX$11*IFERROR(VLOOKUP(VLOOKUP($A113,versenyek!DW:DY,3,FALSE),szabalyok!$A$16:$B$23,2,FALSE),0)</f>
        <v>0</v>
      </c>
      <c r="AQ113" s="47" t="e">
        <f>versenyek!$EA$11*IFERROR(VLOOKUP(VLOOKUP($A113,versenyek!DZ:EB,3,FALSE),szabalyok!$A$16:$B$23,2,FALSE),0)</f>
        <v>#DIV/0!</v>
      </c>
      <c r="AR113" s="47" t="e">
        <f>versenyek!$ED$11*IFERROR(VLOOKUP(VLOOKUP($A113,versenyek!EC:EE,3,FALSE),szabalyok!$A$16:$B$23,2,FALSE),0)</f>
        <v>#DIV/0!</v>
      </c>
      <c r="AS113" s="47">
        <f>versenyek!$EG$11*IFERROR(VLOOKUP(VLOOKUP($A113,versenyek!EF:EH,3,FALSE),szabalyok!$A$16:$B$23,2,FALSE),0)</f>
        <v>0</v>
      </c>
      <c r="AT113" s="47">
        <f>versenyek!$EJ$11*IFERROR(VLOOKUP(VLOOKUP($A113,versenyek!EI:EK,3,FALSE),szabalyok!$A$16:$B$23,2,FALSE),0)</f>
        <v>0</v>
      </c>
      <c r="AU113" s="47">
        <f>versenyek!$EM$11*IFERROR(VLOOKUP(VLOOKUP($A113,versenyek!EL:EN,3,FALSE),szabalyok!$A$16:$B$23,2,FALSE),0)</f>
        <v>0</v>
      </c>
      <c r="AV113" s="47">
        <f>versenyek!$EP$11*IFERROR(VLOOKUP(VLOOKUP($A113,versenyek!EO:EQ,3,FALSE),szabalyok!$A$16:$B$23,2,FALSE),0)</f>
        <v>0</v>
      </c>
      <c r="AW113" s="47">
        <f>versenyek!$EY$11*IFERROR(VLOOKUP(VLOOKUP($A113,versenyek!EX:EZ,3,FALSE),szabalyok!$A$16:$B$23,2,FALSE),0)</f>
        <v>0</v>
      </c>
      <c r="AX113" s="47">
        <f>versenyek!$FB$11*IFERROR(VLOOKUP(VLOOKUP($A113,versenyek!FA:FC,3,FALSE),szabalyok!$A$16:$B$23,2,FALSE),0)</f>
        <v>0</v>
      </c>
      <c r="AY113" s="47">
        <f>versenyek!$FE$11*IFERROR(VLOOKUP(VLOOKUP($A113,versenyek!FD:FF,3,FALSE),szabalyok!$A$16:$B$23,2,FALSE),0)</f>
        <v>0</v>
      </c>
      <c r="AZ113" s="47">
        <f>versenyek!$FH$11*IFERROR(VLOOKUP(VLOOKUP($A113,versenyek!FG:FI,3,FALSE),szabalyok!$A$16:$B$23,2,FALSE),0)</f>
        <v>0</v>
      </c>
      <c r="BA113" s="47">
        <f>versenyek!$FK$11*IFERROR(VLOOKUP(VLOOKUP($A113,versenyek!FJ:FL,3,FALSE),szabalyok!$A$16:$B$23,2,FALSE),0)</f>
        <v>0</v>
      </c>
      <c r="BB113" s="47">
        <f>versenyek!$FN$11*IFERROR(VLOOKUP(VLOOKUP($A113,versenyek!FM:FO,3,FALSE),szabalyok!$A$16:$B$23,2,FALSE),0)</f>
        <v>0</v>
      </c>
      <c r="BC113" s="47">
        <f>versenyek!$FQ$11*IFERROR(VLOOKUP(VLOOKUP($A113,versenyek!FP:FR,3,FALSE),szabalyok!$A$16:$B$23,2,FALSE),0)</f>
        <v>0</v>
      </c>
      <c r="BD113" s="47">
        <f>versenyek!$FT$11*IFERROR(VLOOKUP(VLOOKUP($A113,versenyek!FS:FU,3,FALSE),szabalyok!$A$16:$B$23,2,FALSE),0)</f>
        <v>0</v>
      </c>
      <c r="BE113" s="47">
        <f>versenyek!$FW$11*IFERROR(VLOOKUP(VLOOKUP($A113,versenyek!FV:FX,3,FALSE),szabalyok!$A$16:$B$23,2,FALSE),0)</f>
        <v>0</v>
      </c>
      <c r="BF113" s="47">
        <f>versenyek!$FZ$11*IFERROR(VLOOKUP(VLOOKUP($A113,versenyek!FY:GA,3,FALSE),szabalyok!$A$16:$B$23,2,FALSE),0)</f>
        <v>0</v>
      </c>
      <c r="BG113" s="47">
        <f>versenyek!$GC$11*IFERROR(VLOOKUP(VLOOKUP($A113,versenyek!GB:GD,3,FALSE),szabalyok!$A$16:$B$23,2,FALSE),0)</f>
        <v>0</v>
      </c>
      <c r="BH113" s="47">
        <f>versenyek!$GF$11*IFERROR(VLOOKUP(VLOOKUP($A113,versenyek!GE:GG,3,FALSE),szabalyok!$A$16:$B$23,2,FALSE),0)</f>
        <v>0</v>
      </c>
      <c r="BI113" s="47">
        <f>versenyek!$GI$11*IFERROR(VLOOKUP(VLOOKUP($A113,versenyek!GH:GJ,3,FALSE),szabalyok!$A$16:$B$23,2,FALSE),0)</f>
        <v>0</v>
      </c>
      <c r="BJ113" s="47">
        <f>versenyek!$GL$11*IFERROR(VLOOKUP(VLOOKUP($A113,versenyek!GK:GM,3,FALSE),szabalyok!$A$16:$B$23,2,FALSE),0)</f>
        <v>0</v>
      </c>
      <c r="BK113" s="47">
        <f>versenyek!$GO$11*IFERROR(VLOOKUP(VLOOKUP($A113,versenyek!GN:GP,3,FALSE),szabalyok!$A$16:$B$23,2,FALSE),0)</f>
        <v>0</v>
      </c>
      <c r="BL113" s="47">
        <f>versenyek!$GR$11*IFERROR(VLOOKUP(VLOOKUP($A113,versenyek!GQ:GS,3,FALSE),szabalyok!$A$16:$B$23,2,FALSE),0)</f>
        <v>0</v>
      </c>
      <c r="BM113" s="47">
        <f>versenyek!$GX$11*IFERROR(VLOOKUP(VLOOKUP($A113,versenyek!GW:GY,3,FALSE),szabalyok!$A$16:$B$23,2,FALSE),0)</f>
        <v>0</v>
      </c>
      <c r="BN113" s="47">
        <f>versenyek!$GX$11*IFERROR(VLOOKUP(VLOOKUP($A113,versenyek!GX:GZ,3,FALSE),szabalyok!$A$16:$B$23,2,FALSE),0)</f>
        <v>0</v>
      </c>
      <c r="BO113" s="47">
        <f>versenyek!$HD$11*IFERROR(VLOOKUP(VLOOKUP($A113,versenyek!HC:HE,3,FALSE),szabalyok!$A$16:$B$23,2,FALSE),0)</f>
        <v>0</v>
      </c>
      <c r="BP113" s="47">
        <f>versenyek!$HG$11*IFERROR(VLOOKUP(VLOOKUP($A113,versenyek!HF:HH,3,FALSE),szabalyok!$A$16:$B$23,2,FALSE),0)</f>
        <v>0</v>
      </c>
      <c r="BQ113" s="47">
        <f>versenyek!$HJ$11*IFERROR(VLOOKUP(VLOOKUP($A113,versenyek!HI:HK,3,FALSE),szabalyok!$A$16:$B$23,2,FALSE),0)</f>
        <v>0</v>
      </c>
      <c r="BR113" s="47">
        <f>versenyek!$HM$11*IFERROR(VLOOKUP(VLOOKUP($A113,versenyek!HL:HN,3,FALSE),szabalyok!$A$16:$B$23,2,FALSE),0)</f>
        <v>0</v>
      </c>
      <c r="BS113" s="47">
        <f>versenyek!$HP$11*IFERROR(VLOOKUP(VLOOKUP($A113,versenyek!HO:HQ,3,FALSE),szabalyok!$A$16:$B$23,2,FALSE),0)</f>
        <v>0</v>
      </c>
      <c r="BT113" s="47">
        <f>versenyek!$HS$11*IFERROR(VLOOKUP(VLOOKUP($A113,versenyek!HR:HT,3,FALSE),szabalyok!$A$16:$B$23,2,FALSE),0)</f>
        <v>0</v>
      </c>
      <c r="BU113" s="47">
        <f>versenyek!$HV$11*IFERROR(VLOOKUP(VLOOKUP($A113,versenyek!HU:HW,3,FALSE),szabalyok!$A$16:$B$23,2,FALSE),0)</f>
        <v>0</v>
      </c>
      <c r="BV113" s="47">
        <f>versenyek!$HY$11*IFERROR(VLOOKUP(VLOOKUP($A113,versenyek!HX:HZ,3,FALSE),szabalyok!$A$16:$B$23,2,FALSE),0)</f>
        <v>0</v>
      </c>
      <c r="BW113" s="47">
        <f>versenyek!$IB$11*IFERROR(VLOOKUP(VLOOKUP($A113,versenyek!IA:IC,3,FALSE),szabalyok!$A$16:$B$23,2,FALSE),0)</f>
        <v>0</v>
      </c>
      <c r="BX113" s="47">
        <f>versenyek!$IE$11*IFERROR(VLOOKUP(VLOOKUP($A113,versenyek!ID:IF,3,FALSE),szabalyok!$A$16:$B$23,2,FALSE),0)</f>
        <v>0</v>
      </c>
      <c r="BY113" s="47">
        <f>versenyek!$IH$11*IFERROR(VLOOKUP(VLOOKUP($A113,versenyek!IG:II,3,FALSE),szabalyok!$A$16:$B$23,2,FALSE),0)</f>
        <v>0</v>
      </c>
      <c r="BZ113" s="47">
        <f>versenyek!$IK$11*IFERROR(VLOOKUP(VLOOKUP($A113,versenyek!IJ:IL,3,FALSE),szabalyok!$A$16:$B$23,2,FALSE),0)</f>
        <v>0</v>
      </c>
      <c r="CA113" s="47">
        <f>versenyek!$IN$11*IFERROR(VLOOKUP(VLOOKUP($A113,versenyek!IM:IO,3,FALSE),szabalyok!$A$16:$B$23,2,FALSE),0)</f>
        <v>0</v>
      </c>
      <c r="CB113" s="47">
        <f>versenyek!$IW$11*IFERROR(VLOOKUP(VLOOKUP($A113,versenyek!IV:IX,3,FALSE),szabalyok!$A$16:$B$23,2,FALSE),0)</f>
        <v>0</v>
      </c>
      <c r="CC113" s="47">
        <f>versenyek!$IZ$11*IFERROR(VLOOKUP(VLOOKUP($A113,versenyek!IY:JA,3,FALSE),szabalyok!$A$16:$B$23,2,FALSE),0)</f>
        <v>0</v>
      </c>
      <c r="CD113" s="47">
        <f>versenyek!$JC$11*IFERROR(VLOOKUP(VLOOKUP($A113,versenyek!JB:JD,3,FALSE),szabalyok!$A$16:$B$23,2,FALSE),0)</f>
        <v>0</v>
      </c>
      <c r="CE113" s="47">
        <f>versenyek!$JF$11*IFERROR(VLOOKUP(VLOOKUP($A113,versenyek!JE:JG,3,FALSE),szabalyok!$A$16:$B$23,2,FALSE),0)</f>
        <v>0</v>
      </c>
      <c r="CF113" s="47">
        <f>versenyek!$JI$11*IFERROR(VLOOKUP(VLOOKUP($A113,versenyek!JH:JJ,3,FALSE),szabalyok!$A$16:$B$23,2,FALSE),0)</f>
        <v>0</v>
      </c>
      <c r="CG113" s="47">
        <f>versenyek!$JL$11*IFERROR(VLOOKUP(VLOOKUP($A113,versenyek!JK:JM,3,FALSE),szabalyok!$A$16:$B$23,2,FALSE),0)</f>
        <v>0</v>
      </c>
      <c r="CH113" s="47">
        <f>versenyek!$JO$11*IFERROR(VLOOKUP(VLOOKUP($A113,versenyek!JN:JP,3,FALSE),szabalyok!$A$16:$B$23,2,FALSE),0)</f>
        <v>0</v>
      </c>
      <c r="CI113" s="47">
        <f>versenyek!$JR$11*IFERROR(VLOOKUP(VLOOKUP($A113,versenyek!JQ:JS,3,FALSE),szabalyok!$A$16:$B$23,2,FALSE),0)</f>
        <v>0</v>
      </c>
      <c r="CJ113" s="47">
        <f>versenyek!$JU$11*IFERROR(VLOOKUP(VLOOKUP($A113,versenyek!JT:JV,3,FALSE),szabalyok!$A$16:$B$23,2,FALSE),0)</f>
        <v>0</v>
      </c>
      <c r="CK113" s="47">
        <f>versenyek!$JR$11*IFERROR(VLOOKUP(VLOOKUP($A113,versenyek!JW:JY,3,FALSE),szabalyok!$A$16:$B$23,2,FALSE),0)</f>
        <v>0</v>
      </c>
      <c r="CL113" s="47">
        <f>versenyek!$KA$11*IFERROR(VLOOKUP(VLOOKUP($A113,versenyek!JZ:KB,3,FALSE),szabalyok!$A$16:$B$23,2,FALSE),0)</f>
        <v>0</v>
      </c>
      <c r="CM113" s="47">
        <f>versenyek!$KD$11*IFERROR(VLOOKUP(VLOOKUP($A113,versenyek!KC:KE,3,FALSE),szabalyok!$A$16:$B$23,2,FALSE),0)</f>
        <v>0</v>
      </c>
      <c r="CN113" s="47">
        <f>versenyek!$KG$11*IFERROR(VLOOKUP(VLOOKUP($A113,versenyek!KF:KH,3,FALSE),szabalyok!$A$16:$B$23,2,FALSE),0)</f>
        <v>0</v>
      </c>
      <c r="CO113" s="47">
        <f>versenyek!$KJ$11*IFERROR(VLOOKUP(VLOOKUP($A113,versenyek!KI:KK,3,FALSE),szabalyok!$A$16:$B$23,2,FALSE),0)</f>
        <v>0</v>
      </c>
      <c r="CP113" s="47">
        <f>versenyek!$KM$11*IFERROR(VLOOKUP(VLOOKUP($A113,versenyek!KL:KN,3,FALSE),szabalyok!$A$16:$B$23,2,FALSE),0)</f>
        <v>0</v>
      </c>
      <c r="CQ113" s="47">
        <f>versenyek!$KP$11*IFERROR(VLOOKUP(VLOOKUP($A113,versenyek!KO:KQ,3,FALSE),szabalyok!$A$16:$B$23,2,FALSE),0)</f>
        <v>0</v>
      </c>
      <c r="CR113" s="47">
        <f>versenyek!$KS$11*IFERROR(VLOOKUP(VLOOKUP($A113,versenyek!KR:KT,3,FALSE),szabalyok!$A$16:$B$23,2,FALSE),0)</f>
        <v>0</v>
      </c>
      <c r="CS113" s="47">
        <f>versenyek!$KV$11*IFERROR(VLOOKUP(VLOOKUP($A113,versenyek!KU:KW,3,FALSE),szabalyok!$A$16:$B$23,2,FALSE),0)</f>
        <v>0</v>
      </c>
      <c r="CT113" s="47">
        <f>versenyek!$KY$11*IFERROR(VLOOKUP(VLOOKUP($A113,versenyek!KX:KZ,3,FALSE),szabalyok!$A$16:$B$23,2,FALSE),0)</f>
        <v>0</v>
      </c>
      <c r="CU113" s="47">
        <f>versenyek!$LB$11*IFERROR(VLOOKUP(VLOOKUP($A113,versenyek!LA:LC,3,FALSE),szabalyok!$A$16:$B$23,2,FALSE),0)</f>
        <v>0</v>
      </c>
      <c r="CV113" s="47">
        <f>versenyek!$LE$11*IFERROR(VLOOKUP(VLOOKUP($A113,versenyek!LD:LF,3,FALSE),szabalyok!$A$16:$B$23,2,FALSE),0)</f>
        <v>0</v>
      </c>
      <c r="CW113" s="47">
        <f>versenyek!$LH$11*IFERROR(VLOOKUP(VLOOKUP($A113,versenyek!LG:LI,3,FALSE),szabalyok!$A$16:$B$23,2,FALSE),0)</f>
        <v>0</v>
      </c>
      <c r="CX113" s="47">
        <f>versenyek!$LK$11*IFERROR(VLOOKUP(VLOOKUP($A113,versenyek!LJ:LL,3,FALSE),szabalyok!$A$16:$B$23,2,FALSE),0)</f>
        <v>0</v>
      </c>
      <c r="CY113" s="47">
        <f>versenyek!$LN$11*IFERROR(VLOOKUP(VLOOKUP($A113,versenyek!LM:LO,3,FALSE),szabalyok!$A$16:$B$23,2,FALSE),0)</f>
        <v>0</v>
      </c>
      <c r="CZ113" s="47">
        <f>versenyek!$LQ$11*IFERROR(VLOOKUP(VLOOKUP($A113,versenyek!LP:LR,3,FALSE),szabalyok!$A$16:$B$23,2,FALSE),0)</f>
        <v>0</v>
      </c>
      <c r="DA113" s="47">
        <f>versenyek!$LT$11*IFERROR(VLOOKUP(VLOOKUP($A113,versenyek!LS:LU,3,FALSE),szabalyok!$A$16:$B$23,2,FALSE),0)</f>
        <v>0</v>
      </c>
      <c r="DB113" s="47">
        <f>versenyek!$LW$11*IFERROR(VLOOKUP(VLOOKUP($A113,versenyek!LV:LX,3,FALSE),szabalyok!$A$16:$B$23,2,FALSE),0)</f>
        <v>0</v>
      </c>
      <c r="DC113" s="47">
        <f>versenyek!$LZ$11*IFERROR(VLOOKUP(VLOOKUP($A113,versenyek!LY:MA,3,FALSE),szabalyok!$A$16:$B$23,2,FALSE),0)</f>
        <v>0</v>
      </c>
      <c r="DD113" s="47">
        <f>versenyek!$MC$11*IFERROR(VLOOKUP(VLOOKUP($A113,versenyek!MB:MD,3,FALSE),szabalyok!$A$16:$B$23,2,FALSE),0)</f>
        <v>0</v>
      </c>
      <c r="DE113" s="47">
        <f>versenyek!$ML$11*IFERROR(VLOOKUP(VLOOKUP($A113,versenyek!MK:MM,3,FALSE),szabalyok!$A$16:$B$23,2,FALSE),0)</f>
        <v>0</v>
      </c>
      <c r="DF113" s="47">
        <f>versenyek!$MO$11*IFERROR(VLOOKUP(VLOOKUP($A113,versenyek!MN:MP,3,FALSE),szabalyok!$A$16:$B$23,2,FALSE),0)</f>
        <v>0</v>
      </c>
      <c r="DG113" s="47">
        <f>versenyek!$MR$11*IFERROR(VLOOKUP(VLOOKUP($A113,versenyek!MQ:MS,3,FALSE),szabalyok!$A$16:$B$23,2,FALSE),0)</f>
        <v>0</v>
      </c>
      <c r="DH113" s="47">
        <f>versenyek!$MU$11*IFERROR(VLOOKUP(VLOOKUP($A113,versenyek!MT:MV,3,FALSE),szabalyok!$A$16:$B$23,2,FALSE),0)</f>
        <v>0</v>
      </c>
      <c r="DI113" s="47">
        <f>versenyek!$MX$11*IFERROR(VLOOKUP(VLOOKUP($A113,versenyek!MW:MY,3,FALSE),szabalyok!$A$16:$B$23,2,FALSE),0)</f>
        <v>0</v>
      </c>
      <c r="DJ113" s="47">
        <f>versenyek!$NA$11*IFERROR(VLOOKUP(VLOOKUP($A113,versenyek!MZ:NB,3,FALSE),szabalyok!$A$16:$B$23,2,FALSE),0)</f>
        <v>0</v>
      </c>
      <c r="DK113" s="47">
        <f>versenyek!$ND$11*IFERROR(VLOOKUP(VLOOKUP($A113,versenyek!NC:NE,3,FALSE),szabalyok!$A$16:$B$23,2,FALSE),0)</f>
        <v>0</v>
      </c>
      <c r="DL113" s="47">
        <f>versenyek!$NG$11*IFERROR(VLOOKUP(VLOOKUP($A113,versenyek!NF:NH,3,FALSE),szabalyok!$A$16:$B$23,2,FALSE),0)</f>
        <v>0</v>
      </c>
      <c r="DM113" s="47">
        <f>versenyek!$NJ$11*IFERROR(VLOOKUP(VLOOKUP($A113,versenyek!NI:NK,3,FALSE),szabalyok!$A$16:$B$23,2,FALSE),0)</f>
        <v>0</v>
      </c>
      <c r="DN113" s="47">
        <f>versenyek!$NM$11*IFERROR(VLOOKUP(VLOOKUP($A113,versenyek!NL:NN,3,FALSE),szabalyok!$A$16:$B$23,2,FALSE),0)</f>
        <v>0</v>
      </c>
      <c r="DO113" s="47">
        <f>versenyek!$NP$11*IFERROR(VLOOKUP(VLOOKUP($A113,versenyek!NO:NQ,3,FALSE),szabalyok!$A$16:$B$23,2,FALSE),0)</f>
        <v>0</v>
      </c>
      <c r="DP113" s="47">
        <f>versenyek!$NS$11*IFERROR(VLOOKUP(VLOOKUP($A113,versenyek!NR:NT,3,FALSE),szabalyok!$A$16:$B$23,2,FALSE),0)</f>
        <v>0</v>
      </c>
      <c r="DQ113" s="47">
        <f>versenyek!$NV$11*IFERROR(VLOOKUP(VLOOKUP($A113,versenyek!NU:NW,3,FALSE),szabalyok!$A$16:$B$23,2,FALSE),0)</f>
        <v>0</v>
      </c>
      <c r="DR113" s="47">
        <f>versenyek!$NY$11*IFERROR(VLOOKUP(VLOOKUP($A113,versenyek!NX:NZ,3,FALSE),szabalyok!$A$16:$B$23,2,FALSE),0)</f>
        <v>0</v>
      </c>
      <c r="DS113" s="47">
        <f>versenyek!$OB$11*IFERROR(VLOOKUP(VLOOKUP($A113,versenyek!OA:OC,3,FALSE),szabalyok!$A$16:$B$23,2,FALSE),0)</f>
        <v>0</v>
      </c>
      <c r="DT113" s="47">
        <f>versenyek!$OE$11*IFERROR(VLOOKUP(VLOOKUP($A113,versenyek!OD:OF,3,FALSE),szabalyok!$A$16:$B$23,2,FALSE),0)</f>
        <v>0</v>
      </c>
      <c r="DU113" s="47">
        <f>versenyek!$OH$11*IFERROR(VLOOKUP(VLOOKUP($A113,versenyek!OG:OI,3,FALSE),szabalyok!$A$16:$B$23,2,FALSE),0)</f>
        <v>0</v>
      </c>
      <c r="DV113" s="47">
        <f>versenyek!$OK$11*IFERROR(VLOOKUP(VLOOKUP($A113,versenyek!OJ:OL,3,FALSE),szabalyok!$A$16:$B$23,2,FALSE),0)</f>
        <v>0</v>
      </c>
      <c r="DW113" s="47">
        <f>versenyek!$ON$11*IFERROR(VLOOKUP(VLOOKUP($A113,versenyek!OM:OO,3,FALSE),szabalyok!$A$16:$B$23,2,FALSE),0)</f>
        <v>0</v>
      </c>
      <c r="DX113" s="47">
        <f>versenyek!$OQ$11*IFERROR(VLOOKUP(VLOOKUP($A113,versenyek!OP:OR,3,FALSE),szabalyok!$A$16:$B$23,2,FALSE),0)</f>
        <v>0</v>
      </c>
      <c r="DY113" s="47">
        <f>versenyek!$OT$11*IFERROR(VLOOKUP(VLOOKUP($A113,versenyek!OS:OU,3,FALSE),szabalyok!$A$16:$B$23,2,FALSE),0)</f>
        <v>0</v>
      </c>
      <c r="DZ113" s="47">
        <f>versenyek!$OW$11*IFERROR(VLOOKUP(VLOOKUP($A113,versenyek!OV:OX,3,FALSE),szabalyok!$A$16:$B$23,2,FALSE),0)</f>
        <v>0</v>
      </c>
      <c r="EA113" s="47">
        <f>versenyek!$OZ$11*IFERROR(VLOOKUP(VLOOKUP($A113,versenyek!OY:PA,3,FALSE),szabalyok!$A$16:$B$23,2,FALSE),0)</f>
        <v>0</v>
      </c>
      <c r="EB113" s="47">
        <f>versenyek!$PC$11*IFERROR(VLOOKUP(VLOOKUP($A113,versenyek!PB:PD,3,FALSE),szabalyok!$A$16:$B$23,2,FALSE),0)</f>
        <v>0</v>
      </c>
      <c r="EC113" s="47">
        <f>versenyek!$PF$11*IFERROR(VLOOKUP(VLOOKUP($A113,versenyek!PE:PG,3,FALSE),szabalyok!$A$16:$B$23,2,FALSE),0)</f>
        <v>0</v>
      </c>
      <c r="ED113" s="47">
        <f>versenyek!$PI$11*IFERROR(VLOOKUP(VLOOKUP($A113,versenyek!PH:PJ,3,FALSE),szabalyok!$A$16:$B$23,2,FALSE),0)</f>
        <v>0</v>
      </c>
      <c r="EE113" s="47">
        <f>versenyek!$PL$11*IFERROR(VLOOKUP(VLOOKUP($A113,versenyek!PK:PM,3,FALSE),szabalyok!$A$16:$B$23,2,FALSE),0)</f>
        <v>0</v>
      </c>
      <c r="EF113" s="47">
        <f>versenyek!$PO$11*IFERROR(VLOOKUP(VLOOKUP($A113,versenyek!PN:PP,3,FALSE),szabalyok!$A$16:$B$23,2,FALSE),0)</f>
        <v>0</v>
      </c>
      <c r="EG113" s="47">
        <f>versenyek!$PR$11*IFERROR(VLOOKUP(VLOOKUP($A113,versenyek!PQ:PS,3,FALSE),szabalyok!$A$16:$B$23,2,FALSE),0)</f>
        <v>0</v>
      </c>
      <c r="EH113" s="47">
        <f>versenyek!$PU$11*IFERROR(VLOOKUP(VLOOKUP($A113,versenyek!PT:PV,3,FALSE),szabalyok!$A$16:$B$23,2,FALSE),0)</f>
        <v>0</v>
      </c>
      <c r="EI113" s="47">
        <f>versenyek!$PX$11*IFERROR(VLOOKUP(VLOOKUP($A113,versenyek!PW:PY,3,FALSE),szabalyok!$A$16:$B$23,2,FALSE),0)</f>
        <v>0</v>
      </c>
      <c r="EJ113" s="47">
        <f>versenyek!$QA$11*IFERROR(VLOOKUP(VLOOKUP($A113,versenyek!PZ:QB,3,FALSE),szabalyok!$A$16:$B$23,2,FALSE),0)</f>
        <v>0</v>
      </c>
      <c r="EK113" s="47">
        <f>versenyek!$QD$11*IFERROR(VLOOKUP(VLOOKUP($A113,versenyek!QC:QE,3,FALSE),szabalyok!$A$16:$B$23,2,FALSE),0)</f>
        <v>0</v>
      </c>
      <c r="EL113" s="47">
        <f>versenyek!$QG$11*IFERROR(VLOOKUP(VLOOKUP($A113,versenyek!QF:QH,3,FALSE),szabalyok!$A$16:$B$23,2,FALSE),0)</f>
        <v>0</v>
      </c>
      <c r="EM113" s="47">
        <f>versenyek!$QJ$11*IFERROR(VLOOKUP(VLOOKUP($A113,versenyek!QI:QK,3,FALSE),szabalyok!$A$16:$B$23,2,FALSE),0)</f>
        <v>0</v>
      </c>
      <c r="EN113" s="47">
        <f>versenyek!$QM$11*IFERROR(VLOOKUP(VLOOKUP($A113,versenyek!QL:QN,3,FALSE),szabalyok!$A$16:$B$23,2,FALSE),0)</f>
        <v>0</v>
      </c>
      <c r="EO113" s="47">
        <f>versenyek!$QP$11*IFERROR(VLOOKUP(VLOOKUP($A113,versenyek!QO:QQ,3,FALSE),szabalyok!$A$16:$B$23,2,FALSE),0)</f>
        <v>0</v>
      </c>
      <c r="EP113" s="47">
        <f>versenyek!$QS$11*IFERROR(VLOOKUP(VLOOKUP($A113,versenyek!QR:QT,3,FALSE),szabalyok!$A$16:$B$23,2,FALSE),0)</f>
        <v>0</v>
      </c>
      <c r="EQ113" s="47">
        <f>versenyek!$QV$11*IFERROR(VLOOKUP(VLOOKUP($A113,versenyek!QU:QW,3,FALSE),szabalyok!$A$16:$B$23,2,FALSE),0)</f>
        <v>0</v>
      </c>
      <c r="ER113" s="47">
        <f>versenyek!$RE$11*IFERROR(VLOOKUP(VLOOKUP($A113,versenyek!RD:RF,3,FALSE),szabalyok!$A$16:$B$23,2,FALSE),0)</f>
        <v>0</v>
      </c>
      <c r="ES113" s="47">
        <f>versenyek!$RH$11*IFERROR(VLOOKUP(VLOOKUP($A113,versenyek!RG:RI,3,FALSE),szabalyok!$A$16:$B$23,2,FALSE),0)</f>
        <v>0</v>
      </c>
      <c r="ET113" s="47">
        <f>versenyek!$RK$11*IFERROR(VLOOKUP(VLOOKUP($A113,versenyek!RJ:RL,3,FALSE),szabalyok!$A$16:$B$23,2,FALSE),0)</f>
        <v>0</v>
      </c>
      <c r="EU113" s="47">
        <f>versenyek!$RN$11*IFERROR(VLOOKUP(VLOOKUP($A113,versenyek!RM:RO,3,FALSE),szabalyok!$A$16:$B$23,2,FALSE),0)</f>
        <v>0</v>
      </c>
      <c r="EV113" s="47">
        <f>versenyek!$RQ$11*IFERROR(VLOOKUP(VLOOKUP($A113,versenyek!RP:RR,3,FALSE),szabalyok!$A$16:$B$23,2,FALSE),0)</f>
        <v>0</v>
      </c>
      <c r="EW113" s="47">
        <f>versenyek!$RT$11*IFERROR(VLOOKUP(VLOOKUP($A113,versenyek!RS:RU,3,FALSE),szabalyok!$A$16:$B$23,2,FALSE),0)</f>
        <v>0</v>
      </c>
      <c r="EX113" s="47">
        <f>versenyek!$RW$11*IFERROR(VLOOKUP(VLOOKUP($A113,versenyek!RV:RX,3,FALSE),szabalyok!$A$16:$B$23,2,FALSE),0)</f>
        <v>0</v>
      </c>
      <c r="EY113" s="47">
        <f>versenyek!$RZ$11*IFERROR(VLOOKUP(VLOOKUP($A113,versenyek!RY:SA,3,FALSE),szabalyok!$A$16:$B$23,2,FALSE),0)</f>
        <v>0</v>
      </c>
      <c r="EZ113" s="47">
        <f>versenyek!$SC$11*IFERROR(VLOOKUP(VLOOKUP($A113,versenyek!SB:SD,3,FALSE),szabalyok!$A$16:$B$23,2,FALSE),0)</f>
        <v>0</v>
      </c>
      <c r="FA113" s="47">
        <f>versenyek!$SF$11*IFERROR(VLOOKUP(VLOOKUP($A113,versenyek!SE:SG,3,FALSE),szabalyok!$A$16:$B$23,2,FALSE),0)</f>
        <v>0</v>
      </c>
      <c r="FB113" s="47">
        <f>versenyek!$SI$11*IFERROR(VLOOKUP(VLOOKUP($A113,versenyek!SH:SJ,3,FALSE),szabalyok!$A$16:$B$23,2,FALSE),0)</f>
        <v>0</v>
      </c>
      <c r="FC113" s="47">
        <f>versenyek!$SL$11*IFERROR(VLOOKUP(VLOOKUP($A113,versenyek!SK:SM,3,FALSE),szabalyok!$A$16:$B$23,2,FALSE),0)</f>
        <v>0</v>
      </c>
      <c r="FD113" s="47">
        <f>versenyek!$SO$11*IFERROR(VLOOKUP(VLOOKUP($A113,versenyek!SN:SP,3,FALSE),szabalyok!$A$16:$B$23,2,FALSE),0)</f>
        <v>0</v>
      </c>
      <c r="FE113" s="47">
        <f>versenyek!$SR$11*IFERROR(VLOOKUP(VLOOKUP($A113,versenyek!SQ:SS,3,FALSE),szabalyok!$A$16:$B$23,2,FALSE),0)</f>
        <v>0</v>
      </c>
      <c r="FF113" s="47">
        <f>versenyek!$SU$11*IFERROR(VLOOKUP(VLOOKUP($A113,versenyek!ST:SV,3,FALSE),szabalyok!$A$16:$B$23,2,FALSE),0)</f>
        <v>0</v>
      </c>
      <c r="FG113" s="47">
        <f>versenyek!$SX$11*IFERROR(VLOOKUP(VLOOKUP($A113,versenyek!SW:SY,3,FALSE),szabalyok!$A$16:$B$23,2,FALSE),0)</f>
        <v>0</v>
      </c>
      <c r="FH113" s="47">
        <f>versenyek!$TA$11*IFERROR(VLOOKUP(VLOOKUP($A113,versenyek!SZ:TB,3,FALSE),szabalyok!$A$16:$B$23,2,FALSE),0)</f>
        <v>0</v>
      </c>
      <c r="FI113" s="47">
        <f>versenyek!$TD$11*IFERROR(VLOOKUP(VLOOKUP($A113,versenyek!TC:TE,3,FALSE),szabalyok!$A$16:$B$23,2,FALSE),0)</f>
        <v>0</v>
      </c>
      <c r="FJ113" s="47">
        <f>versenyek!$TG$11*IFERROR(VLOOKUP(VLOOKUP($A113,versenyek!TF:TH,3,FALSE),szabalyok!$A$16:$B$23,2,FALSE),0)</f>
        <v>0</v>
      </c>
      <c r="FK113" s="47">
        <f>versenyek!$TJ$11*IFERROR(VLOOKUP(VLOOKUP($A113,versenyek!TI:TK,3,FALSE),szabalyok!$A$16:$B$23,2,FALSE),0)</f>
        <v>0</v>
      </c>
      <c r="FL113" s="47">
        <f>versenyek!$TM$11*IFERROR(VLOOKUP(VLOOKUP($A113,versenyek!TL:TN,3,FALSE),szabalyok!$A$16:$B$23,2,FALSE),0)</f>
        <v>0</v>
      </c>
      <c r="FM113" s="47">
        <f>versenyek!$TP$11*IFERROR(VLOOKUP(VLOOKUP($A113,versenyek!TO:TQ,3,FALSE),szabalyok!$A$16:$B$23,2,FALSE),0)</f>
        <v>0</v>
      </c>
      <c r="FN113" s="47">
        <f>versenyek!$TS$11*IFERROR(VLOOKUP(VLOOKUP($A113,versenyek!TR:TT,3,FALSE),szabalyok!$A$16:$B$23,2,FALSE),0)</f>
        <v>0</v>
      </c>
      <c r="FO113" s="47"/>
      <c r="FP113" s="235">
        <f t="shared" si="3"/>
        <v>0</v>
      </c>
    </row>
    <row r="114" spans="1:172">
      <c r="A114" s="1" t="s">
        <v>125</v>
      </c>
      <c r="B114" s="47">
        <v>0</v>
      </c>
      <c r="C114" s="47">
        <v>0</v>
      </c>
      <c r="D114" s="47">
        <v>0</v>
      </c>
      <c r="E114" s="47">
        <v>0</v>
      </c>
      <c r="F114" s="47">
        <v>0</v>
      </c>
      <c r="G114" s="47">
        <v>0</v>
      </c>
      <c r="H114" s="47">
        <v>1.9196390842665085</v>
      </c>
      <c r="I114" s="47">
        <v>0</v>
      </c>
      <c r="J114" s="47">
        <v>17.228541259688257</v>
      </c>
      <c r="K114" s="47">
        <v>0</v>
      </c>
      <c r="L114" s="47">
        <v>0</v>
      </c>
      <c r="M114" s="47">
        <v>0</v>
      </c>
      <c r="N114" s="47">
        <v>0</v>
      </c>
      <c r="O114" s="47">
        <v>0</v>
      </c>
      <c r="P114" s="47">
        <v>0</v>
      </c>
      <c r="Q114" s="47">
        <v>0</v>
      </c>
      <c r="R114" s="47">
        <f>versenyek!$BD$11*IFERROR(VLOOKUP(VLOOKUP($A114,versenyek!BC:BE,3,FALSE),szabalyok!$A$16:$B$23,2,FALSE),0)</f>
        <v>0</v>
      </c>
      <c r="S114" s="47">
        <f>versenyek!$BG$11*IFERROR(VLOOKUP(VLOOKUP($A114,versenyek!BF:BH,3,FALSE),szabalyok!$A$16:$B$23,2,FALSE),0)</f>
        <v>0</v>
      </c>
      <c r="T114" s="47">
        <f>versenyek!$BJ$11*IFERROR(VLOOKUP(VLOOKUP($A114,versenyek!BI:BK,3,FALSE),szabalyok!$A$16:$B$23,2,FALSE),0)</f>
        <v>0</v>
      </c>
      <c r="U114" s="47">
        <f>versenyek!$BM$11*IFERROR(VLOOKUP(VLOOKUP($A114,versenyek!BL:BN,3,FALSE),szabalyok!$A$16:$B$23,2,FALSE),0)</f>
        <v>0</v>
      </c>
      <c r="V114" s="47">
        <f>versenyek!$BP$11*IFERROR(VLOOKUP(VLOOKUP($A114,versenyek!BO:BQ,3,FALSE),szabalyok!$A$16:$B$23,2,FALSE),0)</f>
        <v>0</v>
      </c>
      <c r="W114" s="47">
        <f>versenyek!$BS$11*IFERROR(VLOOKUP(VLOOKUP($A114,versenyek!BR:BT,3,FALSE),szabalyok!$A$16:$B$23,2,FALSE),0)</f>
        <v>0</v>
      </c>
      <c r="X114" s="47">
        <f>versenyek!$BV$11*IFERROR(VLOOKUP(VLOOKUP($A114,versenyek!BU:BW,3,FALSE),szabalyok!$A$16:$B$23,2,FALSE),0)</f>
        <v>0</v>
      </c>
      <c r="Y114" s="47">
        <f>versenyek!$BY$11*IFERROR(VLOOKUP(VLOOKUP($A114,versenyek!BX:BZ,3,FALSE),szabalyok!$A$16:$B$23,2,FALSE),0)</f>
        <v>0</v>
      </c>
      <c r="Z114" s="47">
        <f>versenyek!$CB$11*IFERROR(VLOOKUP(VLOOKUP($A114,versenyek!CA:CC,3,FALSE),szabalyok!$A$16:$B$23,2,FALSE),0)</f>
        <v>0</v>
      </c>
      <c r="AA114" s="47">
        <f>versenyek!$CE$11*IFERROR(VLOOKUP(VLOOKUP($A114,versenyek!CD:CF,3,FALSE),szabalyok!$A$16:$B$23,2,FALSE),0)</f>
        <v>0</v>
      </c>
      <c r="AB114" s="47">
        <f>versenyek!$CH$11*IFERROR(VLOOKUP(VLOOKUP($A114,versenyek!CG:CI,3,FALSE),szabalyok!$A$16:$B$23,2,FALSE),0)</f>
        <v>0</v>
      </c>
      <c r="AC114" s="47">
        <f>versenyek!$CK$11*IFERROR(VLOOKUP(VLOOKUP($A114,versenyek!CJ:CL,3,FALSE),szabalyok!$A$16:$B$23,2,FALSE),0)</f>
        <v>0</v>
      </c>
      <c r="AD114" s="47">
        <f>versenyek!$CN$11*IFERROR(VLOOKUP(VLOOKUP($A114,versenyek!CM:CO,3,FALSE),szabalyok!$A$16:$B$23,2,FALSE),0)</f>
        <v>0</v>
      </c>
      <c r="AE114" s="47">
        <f>versenyek!$CQ$11*IFERROR(VLOOKUP(VLOOKUP($A114,versenyek!CP:CR,3,FALSE),szabalyok!$A$16:$B$23,2,FALSE),0)</f>
        <v>0</v>
      </c>
      <c r="AF114" s="47">
        <f>versenyek!$CT$11*IFERROR(VLOOKUP(VLOOKUP($A114,versenyek!CS:CU,3,FALSE),szabalyok!$A$16:$B$23,2,FALSE),0)</f>
        <v>0</v>
      </c>
      <c r="AG114" s="47">
        <f>versenyek!$CW$11*IFERROR(VLOOKUP(VLOOKUP($A114,versenyek!CV:CX,3,FALSE),szabalyok!$A$16:$B$23,2,FALSE),0)</f>
        <v>0</v>
      </c>
      <c r="AH114" s="47">
        <f>versenyek!$CZ$11*IFERROR(VLOOKUP(VLOOKUP($A114,versenyek!CY:DA,3,FALSE),szabalyok!$A$16:$B$23,2,FALSE),0)</f>
        <v>0</v>
      </c>
      <c r="AI114" s="47">
        <f>versenyek!$DC$11*IFERROR(VLOOKUP(VLOOKUP($A114,versenyek!DB:DD,3,FALSE),szabalyok!$A$16:$B$23,2,FALSE),0)</f>
        <v>0</v>
      </c>
      <c r="AJ114" s="47">
        <f>versenyek!$DF$11*IFERROR(VLOOKUP(VLOOKUP($A114,versenyek!DE:DG,3,FALSE),szabalyok!$A$16:$B$23,2,FALSE),0)</f>
        <v>0</v>
      </c>
      <c r="AK114" s="47">
        <f>versenyek!$DI$11*IFERROR(VLOOKUP(VLOOKUP($A114,versenyek!DH:DJ,3,FALSE),szabalyok!$A$16:$B$23,2,FALSE),0)</f>
        <v>0</v>
      </c>
      <c r="AL114" s="47">
        <f>versenyek!$DL$11*IFERROR(VLOOKUP(VLOOKUP($A114,versenyek!DK:DM,3,FALSE),szabalyok!$A$16:$B$23,2,FALSE),0)</f>
        <v>0</v>
      </c>
      <c r="AM114" s="47">
        <f>versenyek!$DR$11*IFERROR(VLOOKUP(VLOOKUP($A114,versenyek!DQ:DS,3,FALSE),szabalyok!$A$16:$B$23,2,FALSE),0)</f>
        <v>0</v>
      </c>
      <c r="AN114" s="47">
        <f>versenyek!$DU$11*IFERROR(VLOOKUP(VLOOKUP($A114,versenyek!DT:DV,3,FALSE),szabalyok!$A$16:$B$23,2,FALSE),0)</f>
        <v>0</v>
      </c>
      <c r="AO114" s="47">
        <f>versenyek!$DO$11*IFERROR(VLOOKUP(VLOOKUP($A114,versenyek!DN:DP,3,FALSE),szabalyok!$A$16:$B$23,2,FALSE),0)</f>
        <v>0</v>
      </c>
      <c r="AP114" s="47">
        <f>versenyek!$DX$11*IFERROR(VLOOKUP(VLOOKUP($A114,versenyek!DW:DY,3,FALSE),szabalyok!$A$16:$B$23,2,FALSE),0)</f>
        <v>0</v>
      </c>
      <c r="AQ114" s="47" t="e">
        <f>versenyek!$EA$11*IFERROR(VLOOKUP(VLOOKUP($A114,versenyek!DZ:EB,3,FALSE),szabalyok!$A$16:$B$23,2,FALSE),0)</f>
        <v>#DIV/0!</v>
      </c>
      <c r="AR114" s="47" t="e">
        <f>versenyek!$ED$11*IFERROR(VLOOKUP(VLOOKUP($A114,versenyek!EC:EE,3,FALSE),szabalyok!$A$16:$B$23,2,FALSE),0)</f>
        <v>#DIV/0!</v>
      </c>
      <c r="AS114" s="47">
        <f>versenyek!$EG$11*IFERROR(VLOOKUP(VLOOKUP($A114,versenyek!EF:EH,3,FALSE),szabalyok!$A$16:$B$23,2,FALSE),0)</f>
        <v>0</v>
      </c>
      <c r="AT114" s="47">
        <f>versenyek!$EJ$11*IFERROR(VLOOKUP(VLOOKUP($A114,versenyek!EI:EK,3,FALSE),szabalyok!$A$16:$B$23,2,FALSE),0)</f>
        <v>0</v>
      </c>
      <c r="AU114" s="47">
        <f>versenyek!$EM$11*IFERROR(VLOOKUP(VLOOKUP($A114,versenyek!EL:EN,3,FALSE),szabalyok!$A$16:$B$23,2,FALSE),0)</f>
        <v>0</v>
      </c>
      <c r="AV114" s="47">
        <f>versenyek!$EP$11*IFERROR(VLOOKUP(VLOOKUP($A114,versenyek!EO:EQ,3,FALSE),szabalyok!$A$16:$B$23,2,FALSE),0)</f>
        <v>0</v>
      </c>
      <c r="AW114" s="47">
        <f>versenyek!$EY$11*IFERROR(VLOOKUP(VLOOKUP($A114,versenyek!EX:EZ,3,FALSE),szabalyok!$A$16:$B$23,2,FALSE),0)</f>
        <v>0</v>
      </c>
      <c r="AX114" s="47">
        <f>versenyek!$FB$11*IFERROR(VLOOKUP(VLOOKUP($A114,versenyek!FA:FC,3,FALSE),szabalyok!$A$16:$B$23,2,FALSE),0)</f>
        <v>0</v>
      </c>
      <c r="AY114" s="47">
        <f>versenyek!$FE$11*IFERROR(VLOOKUP(VLOOKUP($A114,versenyek!FD:FF,3,FALSE),szabalyok!$A$16:$B$23,2,FALSE),0)</f>
        <v>0</v>
      </c>
      <c r="AZ114" s="47">
        <f>versenyek!$FH$11*IFERROR(VLOOKUP(VLOOKUP($A114,versenyek!FG:FI,3,FALSE),szabalyok!$A$16:$B$23,2,FALSE),0)</f>
        <v>0</v>
      </c>
      <c r="BA114" s="47">
        <f>versenyek!$FK$11*IFERROR(VLOOKUP(VLOOKUP($A114,versenyek!FJ:FL,3,FALSE),szabalyok!$A$16:$B$23,2,FALSE),0)</f>
        <v>0</v>
      </c>
      <c r="BB114" s="47">
        <f>versenyek!$FN$11*IFERROR(VLOOKUP(VLOOKUP($A114,versenyek!FM:FO,3,FALSE),szabalyok!$A$16:$B$23,2,FALSE),0)</f>
        <v>0</v>
      </c>
      <c r="BC114" s="47">
        <f>versenyek!$FQ$11*IFERROR(VLOOKUP(VLOOKUP($A114,versenyek!FP:FR,3,FALSE),szabalyok!$A$16:$B$23,2,FALSE),0)</f>
        <v>0</v>
      </c>
      <c r="BD114" s="47">
        <f>versenyek!$FT$11*IFERROR(VLOOKUP(VLOOKUP($A114,versenyek!FS:FU,3,FALSE),szabalyok!$A$16:$B$23,2,FALSE),0)</f>
        <v>0</v>
      </c>
      <c r="BE114" s="47">
        <f>versenyek!$FW$11*IFERROR(VLOOKUP(VLOOKUP($A114,versenyek!FV:FX,3,FALSE),szabalyok!$A$16:$B$23,2,FALSE),0)</f>
        <v>0</v>
      </c>
      <c r="BF114" s="47">
        <f>versenyek!$FZ$11*IFERROR(VLOOKUP(VLOOKUP($A114,versenyek!FY:GA,3,FALSE),szabalyok!$A$16:$B$23,2,FALSE),0)</f>
        <v>0</v>
      </c>
      <c r="BG114" s="47">
        <f>versenyek!$GC$11*IFERROR(VLOOKUP(VLOOKUP($A114,versenyek!GB:GD,3,FALSE),szabalyok!$A$16:$B$23,2,FALSE),0)</f>
        <v>0</v>
      </c>
      <c r="BH114" s="47">
        <f>versenyek!$GF$11*IFERROR(VLOOKUP(VLOOKUP($A114,versenyek!GE:GG,3,FALSE),szabalyok!$A$16:$B$23,2,FALSE),0)</f>
        <v>0</v>
      </c>
      <c r="BI114" s="47">
        <f>versenyek!$GI$11*IFERROR(VLOOKUP(VLOOKUP($A114,versenyek!GH:GJ,3,FALSE),szabalyok!$A$16:$B$23,2,FALSE),0)</f>
        <v>0</v>
      </c>
      <c r="BJ114" s="47">
        <f>versenyek!$GL$11*IFERROR(VLOOKUP(VLOOKUP($A114,versenyek!GK:GM,3,FALSE),szabalyok!$A$16:$B$23,2,FALSE),0)</f>
        <v>0</v>
      </c>
      <c r="BK114" s="47">
        <f>versenyek!$GO$11*IFERROR(VLOOKUP(VLOOKUP($A114,versenyek!GN:GP,3,FALSE),szabalyok!$A$16:$B$23,2,FALSE),0)</f>
        <v>0</v>
      </c>
      <c r="BL114" s="47">
        <f>versenyek!$GR$11*IFERROR(VLOOKUP(VLOOKUP($A114,versenyek!GQ:GS,3,FALSE),szabalyok!$A$16:$B$23,2,FALSE),0)</f>
        <v>0</v>
      </c>
      <c r="BM114" s="47">
        <f>versenyek!$GX$11*IFERROR(VLOOKUP(VLOOKUP($A114,versenyek!GW:GY,3,FALSE),szabalyok!$A$16:$B$23,2,FALSE),0)</f>
        <v>0</v>
      </c>
      <c r="BN114" s="47">
        <f>versenyek!$GX$11*IFERROR(VLOOKUP(VLOOKUP($A114,versenyek!GX:GZ,3,FALSE),szabalyok!$A$16:$B$23,2,FALSE),0)</f>
        <v>0</v>
      </c>
      <c r="BO114" s="47">
        <f>versenyek!$HD$11*IFERROR(VLOOKUP(VLOOKUP($A114,versenyek!HC:HE,3,FALSE),szabalyok!$A$16:$B$23,2,FALSE),0)</f>
        <v>0</v>
      </c>
      <c r="BP114" s="47">
        <f>versenyek!$HG$11*IFERROR(VLOOKUP(VLOOKUP($A114,versenyek!HF:HH,3,FALSE),szabalyok!$A$16:$B$23,2,FALSE),0)</f>
        <v>0</v>
      </c>
      <c r="BQ114" s="47">
        <f>versenyek!$HJ$11*IFERROR(VLOOKUP(VLOOKUP($A114,versenyek!HI:HK,3,FALSE),szabalyok!$A$16:$B$23,2,FALSE),0)</f>
        <v>0</v>
      </c>
      <c r="BR114" s="47">
        <f>versenyek!$HM$11*IFERROR(VLOOKUP(VLOOKUP($A114,versenyek!HL:HN,3,FALSE),szabalyok!$A$16:$B$23,2,FALSE),0)</f>
        <v>0</v>
      </c>
      <c r="BS114" s="47">
        <f>versenyek!$HP$11*IFERROR(VLOOKUP(VLOOKUP($A114,versenyek!HO:HQ,3,FALSE),szabalyok!$A$16:$B$23,2,FALSE),0)</f>
        <v>0</v>
      </c>
      <c r="BT114" s="47">
        <f>versenyek!$HS$11*IFERROR(VLOOKUP(VLOOKUP($A114,versenyek!HR:HT,3,FALSE),szabalyok!$A$16:$B$23,2,FALSE),0)</f>
        <v>0</v>
      </c>
      <c r="BU114" s="47">
        <f>versenyek!$HV$11*IFERROR(VLOOKUP(VLOOKUP($A114,versenyek!HU:HW,3,FALSE),szabalyok!$A$16:$B$23,2,FALSE),0)</f>
        <v>0</v>
      </c>
      <c r="BV114" s="47">
        <f>versenyek!$HY$11*IFERROR(VLOOKUP(VLOOKUP($A114,versenyek!HX:HZ,3,FALSE),szabalyok!$A$16:$B$23,2,FALSE),0)</f>
        <v>0</v>
      </c>
      <c r="BW114" s="47">
        <f>versenyek!$IB$11*IFERROR(VLOOKUP(VLOOKUP($A114,versenyek!IA:IC,3,FALSE),szabalyok!$A$16:$B$23,2,FALSE),0)</f>
        <v>0</v>
      </c>
      <c r="BX114" s="47">
        <f>versenyek!$IE$11*IFERROR(VLOOKUP(VLOOKUP($A114,versenyek!ID:IF,3,FALSE),szabalyok!$A$16:$B$23,2,FALSE),0)</f>
        <v>0</v>
      </c>
      <c r="BY114" s="47">
        <f>versenyek!$IH$11*IFERROR(VLOOKUP(VLOOKUP($A114,versenyek!IG:II,3,FALSE),szabalyok!$A$16:$B$23,2,FALSE),0)</f>
        <v>0</v>
      </c>
      <c r="BZ114" s="47">
        <f>versenyek!$IK$11*IFERROR(VLOOKUP(VLOOKUP($A114,versenyek!IJ:IL,3,FALSE),szabalyok!$A$16:$B$23,2,FALSE),0)</f>
        <v>0</v>
      </c>
      <c r="CA114" s="47">
        <f>versenyek!$IN$11*IFERROR(VLOOKUP(VLOOKUP($A114,versenyek!IM:IO,3,FALSE),szabalyok!$A$16:$B$23,2,FALSE),0)</f>
        <v>0</v>
      </c>
      <c r="CB114" s="47">
        <f>versenyek!$IW$11*IFERROR(VLOOKUP(VLOOKUP($A114,versenyek!IV:IX,3,FALSE),szabalyok!$A$16:$B$23,2,FALSE),0)</f>
        <v>0</v>
      </c>
      <c r="CC114" s="47">
        <f>versenyek!$IZ$11*IFERROR(VLOOKUP(VLOOKUP($A114,versenyek!IY:JA,3,FALSE),szabalyok!$A$16:$B$23,2,FALSE),0)</f>
        <v>0</v>
      </c>
      <c r="CD114" s="47">
        <f>versenyek!$JC$11*IFERROR(VLOOKUP(VLOOKUP($A114,versenyek!JB:JD,3,FALSE),szabalyok!$A$16:$B$23,2,FALSE),0)</f>
        <v>0</v>
      </c>
      <c r="CE114" s="47">
        <f>versenyek!$JF$11*IFERROR(VLOOKUP(VLOOKUP($A114,versenyek!JE:JG,3,FALSE),szabalyok!$A$16:$B$23,2,FALSE),0)</f>
        <v>0</v>
      </c>
      <c r="CF114" s="47">
        <f>versenyek!$JI$11*IFERROR(VLOOKUP(VLOOKUP($A114,versenyek!JH:JJ,3,FALSE),szabalyok!$A$16:$B$23,2,FALSE),0)</f>
        <v>0</v>
      </c>
      <c r="CG114" s="47">
        <f>versenyek!$JL$11*IFERROR(VLOOKUP(VLOOKUP($A114,versenyek!JK:JM,3,FALSE),szabalyok!$A$16:$B$23,2,FALSE),0)</f>
        <v>0</v>
      </c>
      <c r="CH114" s="47">
        <f>versenyek!$JO$11*IFERROR(VLOOKUP(VLOOKUP($A114,versenyek!JN:JP,3,FALSE),szabalyok!$A$16:$B$23,2,FALSE),0)</f>
        <v>0</v>
      </c>
      <c r="CI114" s="47">
        <f>versenyek!$JR$11*IFERROR(VLOOKUP(VLOOKUP($A114,versenyek!JQ:JS,3,FALSE),szabalyok!$A$16:$B$23,2,FALSE),0)</f>
        <v>0</v>
      </c>
      <c r="CJ114" s="47">
        <f>versenyek!$JU$11*IFERROR(VLOOKUP(VLOOKUP($A114,versenyek!JT:JV,3,FALSE),szabalyok!$A$16:$B$23,2,FALSE),0)</f>
        <v>0</v>
      </c>
      <c r="CK114" s="47">
        <f>versenyek!$JR$11*IFERROR(VLOOKUP(VLOOKUP($A114,versenyek!JW:JY,3,FALSE),szabalyok!$A$16:$B$23,2,FALSE),0)</f>
        <v>0</v>
      </c>
      <c r="CL114" s="47">
        <f>versenyek!$KA$11*IFERROR(VLOOKUP(VLOOKUP($A114,versenyek!JZ:KB,3,FALSE),szabalyok!$A$16:$B$23,2,FALSE),0)</f>
        <v>0</v>
      </c>
      <c r="CM114" s="47">
        <f>versenyek!$KD$11*IFERROR(VLOOKUP(VLOOKUP($A114,versenyek!KC:KE,3,FALSE),szabalyok!$A$16:$B$23,2,FALSE),0)</f>
        <v>0</v>
      </c>
      <c r="CN114" s="47">
        <f>versenyek!$KG$11*IFERROR(VLOOKUP(VLOOKUP($A114,versenyek!KF:KH,3,FALSE),szabalyok!$A$16:$B$23,2,FALSE),0)</f>
        <v>0</v>
      </c>
      <c r="CO114" s="47">
        <f>versenyek!$KJ$11*IFERROR(VLOOKUP(VLOOKUP($A114,versenyek!KI:KK,3,FALSE),szabalyok!$A$16:$B$23,2,FALSE),0)</f>
        <v>0</v>
      </c>
      <c r="CP114" s="47">
        <f>versenyek!$KM$11*IFERROR(VLOOKUP(VLOOKUP($A114,versenyek!KL:KN,3,FALSE),szabalyok!$A$16:$B$23,2,FALSE),0)</f>
        <v>0</v>
      </c>
      <c r="CQ114" s="47">
        <f>versenyek!$KP$11*IFERROR(VLOOKUP(VLOOKUP($A114,versenyek!KO:KQ,3,FALSE),szabalyok!$A$16:$B$23,2,FALSE),0)</f>
        <v>0</v>
      </c>
      <c r="CR114" s="47">
        <f>versenyek!$KS$11*IFERROR(VLOOKUP(VLOOKUP($A114,versenyek!KR:KT,3,FALSE),szabalyok!$A$16:$B$23,2,FALSE),0)</f>
        <v>0</v>
      </c>
      <c r="CS114" s="47">
        <f>versenyek!$KV$11*IFERROR(VLOOKUP(VLOOKUP($A114,versenyek!KU:KW,3,FALSE),szabalyok!$A$16:$B$23,2,FALSE),0)</f>
        <v>0</v>
      </c>
      <c r="CT114" s="47">
        <f>versenyek!$KY$11*IFERROR(VLOOKUP(VLOOKUP($A114,versenyek!KX:KZ,3,FALSE),szabalyok!$A$16:$B$23,2,FALSE),0)</f>
        <v>0</v>
      </c>
      <c r="CU114" s="47">
        <f>versenyek!$LB$11*IFERROR(VLOOKUP(VLOOKUP($A114,versenyek!LA:LC,3,FALSE),szabalyok!$A$16:$B$23,2,FALSE),0)</f>
        <v>0</v>
      </c>
      <c r="CV114" s="47">
        <f>versenyek!$LE$11*IFERROR(VLOOKUP(VLOOKUP($A114,versenyek!LD:LF,3,FALSE),szabalyok!$A$16:$B$23,2,FALSE),0)</f>
        <v>0</v>
      </c>
      <c r="CW114" s="47">
        <f>versenyek!$LH$11*IFERROR(VLOOKUP(VLOOKUP($A114,versenyek!LG:LI,3,FALSE),szabalyok!$A$16:$B$23,2,FALSE),0)</f>
        <v>0</v>
      </c>
      <c r="CX114" s="47">
        <f>versenyek!$LK$11*IFERROR(VLOOKUP(VLOOKUP($A114,versenyek!LJ:LL,3,FALSE),szabalyok!$A$16:$B$23,2,FALSE),0)</f>
        <v>0</v>
      </c>
      <c r="CY114" s="47">
        <f>versenyek!$LN$11*IFERROR(VLOOKUP(VLOOKUP($A114,versenyek!LM:LO,3,FALSE),szabalyok!$A$16:$B$23,2,FALSE),0)</f>
        <v>0</v>
      </c>
      <c r="CZ114" s="47">
        <f>versenyek!$LQ$11*IFERROR(VLOOKUP(VLOOKUP($A114,versenyek!LP:LR,3,FALSE),szabalyok!$A$16:$B$23,2,FALSE),0)</f>
        <v>0</v>
      </c>
      <c r="DA114" s="47">
        <f>versenyek!$LT$11*IFERROR(VLOOKUP(VLOOKUP($A114,versenyek!LS:LU,3,FALSE),szabalyok!$A$16:$B$23,2,FALSE),0)</f>
        <v>0</v>
      </c>
      <c r="DB114" s="47">
        <f>versenyek!$LW$11*IFERROR(VLOOKUP(VLOOKUP($A114,versenyek!LV:LX,3,FALSE),szabalyok!$A$16:$B$23,2,FALSE),0)</f>
        <v>0</v>
      </c>
      <c r="DC114" s="47">
        <f>versenyek!$LZ$11*IFERROR(VLOOKUP(VLOOKUP($A114,versenyek!LY:MA,3,FALSE),szabalyok!$A$16:$B$23,2,FALSE),0)</f>
        <v>0</v>
      </c>
      <c r="DD114" s="47">
        <f>versenyek!$MC$11*IFERROR(VLOOKUP(VLOOKUP($A114,versenyek!MB:MD,3,FALSE),szabalyok!$A$16:$B$23,2,FALSE),0)</f>
        <v>0</v>
      </c>
      <c r="DE114" s="47">
        <f>versenyek!$ML$11*IFERROR(VLOOKUP(VLOOKUP($A114,versenyek!MK:MM,3,FALSE),szabalyok!$A$16:$B$23,2,FALSE),0)</f>
        <v>0</v>
      </c>
      <c r="DF114" s="47">
        <f>versenyek!$MO$11*IFERROR(VLOOKUP(VLOOKUP($A114,versenyek!MN:MP,3,FALSE),szabalyok!$A$16:$B$23,2,FALSE),0)</f>
        <v>0</v>
      </c>
      <c r="DG114" s="47">
        <f>versenyek!$MR$11*IFERROR(VLOOKUP(VLOOKUP($A114,versenyek!MQ:MS,3,FALSE),szabalyok!$A$16:$B$23,2,FALSE),0)</f>
        <v>0</v>
      </c>
      <c r="DH114" s="47">
        <f>versenyek!$MU$11*IFERROR(VLOOKUP(VLOOKUP($A114,versenyek!MT:MV,3,FALSE),szabalyok!$A$16:$B$23,2,FALSE),0)</f>
        <v>0</v>
      </c>
      <c r="DI114" s="47">
        <f>versenyek!$MX$11*IFERROR(VLOOKUP(VLOOKUP($A114,versenyek!MW:MY,3,FALSE),szabalyok!$A$16:$B$23,2,FALSE),0)</f>
        <v>0</v>
      </c>
      <c r="DJ114" s="47">
        <f>versenyek!$NA$11*IFERROR(VLOOKUP(VLOOKUP($A114,versenyek!MZ:NB,3,FALSE),szabalyok!$A$16:$B$23,2,FALSE),0)</f>
        <v>0</v>
      </c>
      <c r="DK114" s="47">
        <f>versenyek!$ND$11*IFERROR(VLOOKUP(VLOOKUP($A114,versenyek!NC:NE,3,FALSE),szabalyok!$A$16:$B$23,2,FALSE),0)</f>
        <v>0</v>
      </c>
      <c r="DL114" s="47">
        <f>versenyek!$NG$11*IFERROR(VLOOKUP(VLOOKUP($A114,versenyek!NF:NH,3,FALSE),szabalyok!$A$16:$B$23,2,FALSE),0)</f>
        <v>0</v>
      </c>
      <c r="DM114" s="47">
        <f>versenyek!$NJ$11*IFERROR(VLOOKUP(VLOOKUP($A114,versenyek!NI:NK,3,FALSE),szabalyok!$A$16:$B$23,2,FALSE),0)</f>
        <v>0</v>
      </c>
      <c r="DN114" s="47">
        <f>versenyek!$NM$11*IFERROR(VLOOKUP(VLOOKUP($A114,versenyek!NL:NN,3,FALSE),szabalyok!$A$16:$B$23,2,FALSE),0)</f>
        <v>0</v>
      </c>
      <c r="DO114" s="47">
        <f>versenyek!$NP$11*IFERROR(VLOOKUP(VLOOKUP($A114,versenyek!NO:NQ,3,FALSE),szabalyok!$A$16:$B$23,2,FALSE),0)</f>
        <v>0</v>
      </c>
      <c r="DP114" s="47">
        <f>versenyek!$NS$11*IFERROR(VLOOKUP(VLOOKUP($A114,versenyek!NR:NT,3,FALSE),szabalyok!$A$16:$B$23,2,FALSE),0)</f>
        <v>0</v>
      </c>
      <c r="DQ114" s="47">
        <f>versenyek!$NV$11*IFERROR(VLOOKUP(VLOOKUP($A114,versenyek!NU:NW,3,FALSE),szabalyok!$A$16:$B$23,2,FALSE),0)</f>
        <v>0</v>
      </c>
      <c r="DR114" s="47">
        <f>versenyek!$NY$11*IFERROR(VLOOKUP(VLOOKUP($A114,versenyek!NX:NZ,3,FALSE),szabalyok!$A$16:$B$23,2,FALSE),0)</f>
        <v>0</v>
      </c>
      <c r="DS114" s="47">
        <f>versenyek!$OB$11*IFERROR(VLOOKUP(VLOOKUP($A114,versenyek!OA:OC,3,FALSE),szabalyok!$A$16:$B$23,2,FALSE),0)</f>
        <v>0</v>
      </c>
      <c r="DT114" s="47">
        <f>versenyek!$OE$11*IFERROR(VLOOKUP(VLOOKUP($A114,versenyek!OD:OF,3,FALSE),szabalyok!$A$16:$B$23,2,FALSE),0)</f>
        <v>0</v>
      </c>
      <c r="DU114" s="47">
        <f>versenyek!$OH$11*IFERROR(VLOOKUP(VLOOKUP($A114,versenyek!OG:OI,3,FALSE),szabalyok!$A$16:$B$23,2,FALSE),0)</f>
        <v>0</v>
      </c>
      <c r="DV114" s="47">
        <f>versenyek!$OK$11*IFERROR(VLOOKUP(VLOOKUP($A114,versenyek!OJ:OL,3,FALSE),szabalyok!$A$16:$B$23,2,FALSE),0)</f>
        <v>0</v>
      </c>
      <c r="DW114" s="47">
        <f>versenyek!$ON$11*IFERROR(VLOOKUP(VLOOKUP($A114,versenyek!OM:OO,3,FALSE),szabalyok!$A$16:$B$23,2,FALSE),0)</f>
        <v>0</v>
      </c>
      <c r="DX114" s="47">
        <f>versenyek!$OQ$11*IFERROR(VLOOKUP(VLOOKUP($A114,versenyek!OP:OR,3,FALSE),szabalyok!$A$16:$B$23,2,FALSE),0)</f>
        <v>0</v>
      </c>
      <c r="DY114" s="47">
        <f>versenyek!$OT$11*IFERROR(VLOOKUP(VLOOKUP($A114,versenyek!OS:OU,3,FALSE),szabalyok!$A$16:$B$23,2,FALSE),0)</f>
        <v>0</v>
      </c>
      <c r="DZ114" s="47">
        <f>versenyek!$OW$11*IFERROR(VLOOKUP(VLOOKUP($A114,versenyek!OV:OX,3,FALSE),szabalyok!$A$16:$B$23,2,FALSE),0)</f>
        <v>0</v>
      </c>
      <c r="EA114" s="47">
        <f>versenyek!$OZ$11*IFERROR(VLOOKUP(VLOOKUP($A114,versenyek!OY:PA,3,FALSE),szabalyok!$A$16:$B$23,2,FALSE),0)</f>
        <v>0</v>
      </c>
      <c r="EB114" s="47">
        <f>versenyek!$PC$11*IFERROR(VLOOKUP(VLOOKUP($A114,versenyek!PB:PD,3,FALSE),szabalyok!$A$16:$B$23,2,FALSE),0)</f>
        <v>0</v>
      </c>
      <c r="EC114" s="47">
        <f>versenyek!$PF$11*IFERROR(VLOOKUP(VLOOKUP($A114,versenyek!PE:PG,3,FALSE),szabalyok!$A$16:$B$23,2,FALSE),0)</f>
        <v>0</v>
      </c>
      <c r="ED114" s="47">
        <f>versenyek!$PI$11*IFERROR(VLOOKUP(VLOOKUP($A114,versenyek!PH:PJ,3,FALSE),szabalyok!$A$16:$B$23,2,FALSE),0)</f>
        <v>0</v>
      </c>
      <c r="EE114" s="47">
        <f>versenyek!$PL$11*IFERROR(VLOOKUP(VLOOKUP($A114,versenyek!PK:PM,3,FALSE),szabalyok!$A$16:$B$23,2,FALSE),0)</f>
        <v>0</v>
      </c>
      <c r="EF114" s="47">
        <f>versenyek!$PO$11*IFERROR(VLOOKUP(VLOOKUP($A114,versenyek!PN:PP,3,FALSE),szabalyok!$A$16:$B$23,2,FALSE),0)</f>
        <v>0</v>
      </c>
      <c r="EG114" s="47">
        <f>versenyek!$PR$11*IFERROR(VLOOKUP(VLOOKUP($A114,versenyek!PQ:PS,3,FALSE),szabalyok!$A$16:$B$23,2,FALSE),0)</f>
        <v>0</v>
      </c>
      <c r="EH114" s="47">
        <f>versenyek!$PU$11*IFERROR(VLOOKUP(VLOOKUP($A114,versenyek!PT:PV,3,FALSE),szabalyok!$A$16:$B$23,2,FALSE),0)</f>
        <v>0</v>
      </c>
      <c r="EI114" s="47">
        <f>versenyek!$PX$11*IFERROR(VLOOKUP(VLOOKUP($A114,versenyek!PW:PY,3,FALSE),szabalyok!$A$16:$B$23,2,FALSE),0)</f>
        <v>0</v>
      </c>
      <c r="EJ114" s="47">
        <f>versenyek!$QA$11*IFERROR(VLOOKUP(VLOOKUP($A114,versenyek!PZ:QB,3,FALSE),szabalyok!$A$16:$B$23,2,FALSE),0)</f>
        <v>0</v>
      </c>
      <c r="EK114" s="47">
        <f>versenyek!$QD$11*IFERROR(VLOOKUP(VLOOKUP($A114,versenyek!QC:QE,3,FALSE),szabalyok!$A$16:$B$23,2,FALSE),0)</f>
        <v>0</v>
      </c>
      <c r="EL114" s="47">
        <f>versenyek!$QG$11*IFERROR(VLOOKUP(VLOOKUP($A114,versenyek!QF:QH,3,FALSE),szabalyok!$A$16:$B$23,2,FALSE),0)</f>
        <v>0</v>
      </c>
      <c r="EM114" s="47">
        <f>versenyek!$QJ$11*IFERROR(VLOOKUP(VLOOKUP($A114,versenyek!QI:QK,3,FALSE),szabalyok!$A$16:$B$23,2,FALSE),0)</f>
        <v>0</v>
      </c>
      <c r="EN114" s="47">
        <f>versenyek!$QM$11*IFERROR(VLOOKUP(VLOOKUP($A114,versenyek!QL:QN,3,FALSE),szabalyok!$A$16:$B$23,2,FALSE),0)</f>
        <v>0</v>
      </c>
      <c r="EO114" s="47">
        <f>versenyek!$QP$11*IFERROR(VLOOKUP(VLOOKUP($A114,versenyek!QO:QQ,3,FALSE),szabalyok!$A$16:$B$23,2,FALSE),0)</f>
        <v>0</v>
      </c>
      <c r="EP114" s="47">
        <f>versenyek!$QS$11*IFERROR(VLOOKUP(VLOOKUP($A114,versenyek!QR:QT,3,FALSE),szabalyok!$A$16:$B$23,2,FALSE),0)</f>
        <v>0</v>
      </c>
      <c r="EQ114" s="47">
        <f>versenyek!$QV$11*IFERROR(VLOOKUP(VLOOKUP($A114,versenyek!QU:QW,3,FALSE),szabalyok!$A$16:$B$23,2,FALSE),0)</f>
        <v>0</v>
      </c>
      <c r="ER114" s="47">
        <f>versenyek!$RE$11*IFERROR(VLOOKUP(VLOOKUP($A114,versenyek!RD:RF,3,FALSE),szabalyok!$A$16:$B$23,2,FALSE),0)</f>
        <v>0</v>
      </c>
      <c r="ES114" s="47">
        <f>versenyek!$RH$11*IFERROR(VLOOKUP(VLOOKUP($A114,versenyek!RG:RI,3,FALSE),szabalyok!$A$16:$B$23,2,FALSE),0)</f>
        <v>0</v>
      </c>
      <c r="ET114" s="47">
        <f>versenyek!$RK$11*IFERROR(VLOOKUP(VLOOKUP($A114,versenyek!RJ:RL,3,FALSE),szabalyok!$A$16:$B$23,2,FALSE),0)</f>
        <v>0</v>
      </c>
      <c r="EU114" s="47">
        <f>versenyek!$RN$11*IFERROR(VLOOKUP(VLOOKUP($A114,versenyek!RM:RO,3,FALSE),szabalyok!$A$16:$B$23,2,FALSE),0)</f>
        <v>0</v>
      </c>
      <c r="EV114" s="47">
        <f>versenyek!$RQ$11*IFERROR(VLOOKUP(VLOOKUP($A114,versenyek!RP:RR,3,FALSE),szabalyok!$A$16:$B$23,2,FALSE),0)</f>
        <v>0</v>
      </c>
      <c r="EW114" s="47">
        <f>versenyek!$RT$11*IFERROR(VLOOKUP(VLOOKUP($A114,versenyek!RS:RU,3,FALSE),szabalyok!$A$16:$B$23,2,FALSE),0)</f>
        <v>0</v>
      </c>
      <c r="EX114" s="47">
        <f>versenyek!$RW$11*IFERROR(VLOOKUP(VLOOKUP($A114,versenyek!RV:RX,3,FALSE),szabalyok!$A$16:$B$23,2,FALSE),0)</f>
        <v>0</v>
      </c>
      <c r="EY114" s="47">
        <f>versenyek!$RZ$11*IFERROR(VLOOKUP(VLOOKUP($A114,versenyek!RY:SA,3,FALSE),szabalyok!$A$16:$B$23,2,FALSE),0)</f>
        <v>0</v>
      </c>
      <c r="EZ114" s="47">
        <f>versenyek!$SC$11*IFERROR(VLOOKUP(VLOOKUP($A114,versenyek!SB:SD,3,FALSE),szabalyok!$A$16:$B$23,2,FALSE),0)</f>
        <v>0</v>
      </c>
      <c r="FA114" s="47">
        <f>versenyek!$SF$11*IFERROR(VLOOKUP(VLOOKUP($A114,versenyek!SE:SG,3,FALSE),szabalyok!$A$16:$B$23,2,FALSE),0)</f>
        <v>0</v>
      </c>
      <c r="FB114" s="47">
        <f>versenyek!$SI$11*IFERROR(VLOOKUP(VLOOKUP($A114,versenyek!SH:SJ,3,FALSE),szabalyok!$A$16:$B$23,2,FALSE),0)</f>
        <v>0</v>
      </c>
      <c r="FC114" s="47">
        <f>versenyek!$SL$11*IFERROR(VLOOKUP(VLOOKUP($A114,versenyek!SK:SM,3,FALSE),szabalyok!$A$16:$B$23,2,FALSE),0)</f>
        <v>0</v>
      </c>
      <c r="FD114" s="47">
        <f>versenyek!$SO$11*IFERROR(VLOOKUP(VLOOKUP($A114,versenyek!SN:SP,3,FALSE),szabalyok!$A$16:$B$23,2,FALSE),0)</f>
        <v>0</v>
      </c>
      <c r="FE114" s="47">
        <f>versenyek!$SR$11*IFERROR(VLOOKUP(VLOOKUP($A114,versenyek!SQ:SS,3,FALSE),szabalyok!$A$16:$B$23,2,FALSE),0)</f>
        <v>0</v>
      </c>
      <c r="FF114" s="47">
        <f>versenyek!$SU$11*IFERROR(VLOOKUP(VLOOKUP($A114,versenyek!ST:SV,3,FALSE),szabalyok!$A$16:$B$23,2,FALSE),0)</f>
        <v>0</v>
      </c>
      <c r="FG114" s="47">
        <f>versenyek!$SX$11*IFERROR(VLOOKUP(VLOOKUP($A114,versenyek!SW:SY,3,FALSE),szabalyok!$A$16:$B$23,2,FALSE),0)</f>
        <v>0</v>
      </c>
      <c r="FH114" s="47">
        <f>versenyek!$TA$11*IFERROR(VLOOKUP(VLOOKUP($A114,versenyek!SZ:TB,3,FALSE),szabalyok!$A$16:$B$23,2,FALSE),0)</f>
        <v>0</v>
      </c>
      <c r="FI114" s="47">
        <f>versenyek!$TD$11*IFERROR(VLOOKUP(VLOOKUP($A114,versenyek!TC:TE,3,FALSE),szabalyok!$A$16:$B$23,2,FALSE),0)</f>
        <v>0</v>
      </c>
      <c r="FJ114" s="47">
        <f>versenyek!$TG$11*IFERROR(VLOOKUP(VLOOKUP($A114,versenyek!TF:TH,3,FALSE),szabalyok!$A$16:$B$23,2,FALSE),0)</f>
        <v>0</v>
      </c>
      <c r="FK114" s="47">
        <f>versenyek!$TJ$11*IFERROR(VLOOKUP(VLOOKUP($A114,versenyek!TI:TK,3,FALSE),szabalyok!$A$16:$B$23,2,FALSE),0)</f>
        <v>0</v>
      </c>
      <c r="FL114" s="47">
        <f>versenyek!$TM$11*IFERROR(VLOOKUP(VLOOKUP($A114,versenyek!TL:TN,3,FALSE),szabalyok!$A$16:$B$23,2,FALSE),0)</f>
        <v>0</v>
      </c>
      <c r="FM114" s="47">
        <f>versenyek!$TP$11*IFERROR(VLOOKUP(VLOOKUP($A114,versenyek!TO:TQ,3,FALSE),szabalyok!$A$16:$B$23,2,FALSE),0)</f>
        <v>0</v>
      </c>
      <c r="FN114" s="47">
        <f>versenyek!$TS$11*IFERROR(VLOOKUP(VLOOKUP($A114,versenyek!TR:TT,3,FALSE),szabalyok!$A$16:$B$23,2,FALSE),0)</f>
        <v>0</v>
      </c>
      <c r="FO114" s="47"/>
      <c r="FP114" s="235">
        <f t="shared" si="3"/>
        <v>0</v>
      </c>
    </row>
    <row r="115" spans="1:172">
      <c r="A115" s="1" t="s">
        <v>154</v>
      </c>
      <c r="B115" s="47">
        <v>0</v>
      </c>
      <c r="C115" s="47">
        <v>0</v>
      </c>
      <c r="D115" s="47">
        <v>0</v>
      </c>
      <c r="E115" s="47">
        <v>0</v>
      </c>
      <c r="F115" s="47">
        <v>0</v>
      </c>
      <c r="G115" s="47">
        <v>0</v>
      </c>
      <c r="H115" s="47">
        <v>0</v>
      </c>
      <c r="I115" s="47">
        <v>0</v>
      </c>
      <c r="J115" s="47">
        <v>0</v>
      </c>
      <c r="K115" s="47">
        <v>0</v>
      </c>
      <c r="L115" s="47">
        <v>0</v>
      </c>
      <c r="M115" s="47">
        <v>0</v>
      </c>
      <c r="N115" s="47">
        <v>0</v>
      </c>
      <c r="O115" s="47">
        <v>0</v>
      </c>
      <c r="P115" s="47">
        <v>0</v>
      </c>
      <c r="Q115" s="47">
        <v>0</v>
      </c>
      <c r="R115" s="47">
        <f>versenyek!$BD$11*IFERROR(VLOOKUP(VLOOKUP($A115,versenyek!BC:BE,3,FALSE),szabalyok!$A$16:$B$23,2,FALSE),0)</f>
        <v>0</v>
      </c>
      <c r="S115" s="47">
        <f>versenyek!$BG$11*IFERROR(VLOOKUP(VLOOKUP($A115,versenyek!BF:BH,3,FALSE),szabalyok!$A$16:$B$23,2,FALSE),0)</f>
        <v>0</v>
      </c>
      <c r="T115" s="47">
        <f>versenyek!$BJ$11*IFERROR(VLOOKUP(VLOOKUP($A115,versenyek!BI:BK,3,FALSE),szabalyok!$A$16:$B$23,2,FALSE),0)</f>
        <v>0</v>
      </c>
      <c r="U115" s="47">
        <f>versenyek!$BM$11*IFERROR(VLOOKUP(VLOOKUP($A115,versenyek!BL:BN,3,FALSE),szabalyok!$A$16:$B$23,2,FALSE),0)</f>
        <v>0</v>
      </c>
      <c r="V115" s="47">
        <f>versenyek!$BP$11*IFERROR(VLOOKUP(VLOOKUP($A115,versenyek!BO:BQ,3,FALSE),szabalyok!$A$16:$B$23,2,FALSE),0)</f>
        <v>0</v>
      </c>
      <c r="W115" s="47">
        <f>versenyek!$BS$11*IFERROR(VLOOKUP(VLOOKUP($A115,versenyek!BR:BT,3,FALSE),szabalyok!$A$16:$B$23,2,FALSE),0)</f>
        <v>0</v>
      </c>
      <c r="X115" s="47">
        <f>versenyek!$BV$11*IFERROR(VLOOKUP(VLOOKUP($A115,versenyek!BU:BW,3,FALSE),szabalyok!$A$16:$B$23,2,FALSE),0)</f>
        <v>0</v>
      </c>
      <c r="Y115" s="47">
        <f>versenyek!$BY$11*IFERROR(VLOOKUP(VLOOKUP($A115,versenyek!BX:BZ,3,FALSE),szabalyok!$A$16:$B$23,2,FALSE),0)</f>
        <v>0</v>
      </c>
      <c r="Z115" s="47">
        <f>versenyek!$CB$11*IFERROR(VLOOKUP(VLOOKUP($A115,versenyek!CA:CC,3,FALSE),szabalyok!$A$16:$B$23,2,FALSE),0)</f>
        <v>0</v>
      </c>
      <c r="AA115" s="47">
        <f>versenyek!$CE$11*IFERROR(VLOOKUP(VLOOKUP($A115,versenyek!CD:CF,3,FALSE),szabalyok!$A$16:$B$23,2,FALSE),0)</f>
        <v>0</v>
      </c>
      <c r="AB115" s="47">
        <f>versenyek!$CH$11*IFERROR(VLOOKUP(VLOOKUP($A115,versenyek!CG:CI,3,FALSE),szabalyok!$A$16:$B$23,2,FALSE),0)</f>
        <v>0</v>
      </c>
      <c r="AC115" s="47">
        <f>versenyek!$CK$11*IFERROR(VLOOKUP(VLOOKUP($A115,versenyek!CJ:CL,3,FALSE),szabalyok!$A$16:$B$23,2,FALSE),0)</f>
        <v>0</v>
      </c>
      <c r="AD115" s="47">
        <f>versenyek!$CN$11*IFERROR(VLOOKUP(VLOOKUP($A115,versenyek!CM:CO,3,FALSE),szabalyok!$A$16:$B$23,2,FALSE),0)</f>
        <v>0</v>
      </c>
      <c r="AE115" s="47">
        <f>versenyek!$CQ$11*IFERROR(VLOOKUP(VLOOKUP($A115,versenyek!CP:CR,3,FALSE),szabalyok!$A$16:$B$23,2,FALSE),0)</f>
        <v>0</v>
      </c>
      <c r="AF115" s="47">
        <f>versenyek!$CT$11*IFERROR(VLOOKUP(VLOOKUP($A115,versenyek!CS:CU,3,FALSE),szabalyok!$A$16:$B$23,2,FALSE),0)</f>
        <v>0</v>
      </c>
      <c r="AG115" s="47">
        <f>versenyek!$CW$11*IFERROR(VLOOKUP(VLOOKUP($A115,versenyek!CV:CX,3,FALSE),szabalyok!$A$16:$B$23,2,FALSE),0)</f>
        <v>0</v>
      </c>
      <c r="AH115" s="47">
        <f>versenyek!$CZ$11*IFERROR(VLOOKUP(VLOOKUP($A115,versenyek!CY:DA,3,FALSE),szabalyok!$A$16:$B$23,2,FALSE),0)</f>
        <v>0</v>
      </c>
      <c r="AI115" s="47">
        <f>versenyek!$DC$11*IFERROR(VLOOKUP(VLOOKUP($A115,versenyek!DB:DD,3,FALSE),szabalyok!$A$16:$B$23,2,FALSE),0)</f>
        <v>0</v>
      </c>
      <c r="AJ115" s="47">
        <f>versenyek!$DF$11*IFERROR(VLOOKUP(VLOOKUP($A115,versenyek!DE:DG,3,FALSE),szabalyok!$A$16:$B$23,2,FALSE),0)</f>
        <v>0</v>
      </c>
      <c r="AK115" s="47">
        <f>versenyek!$DI$11*IFERROR(VLOOKUP(VLOOKUP($A115,versenyek!DH:DJ,3,FALSE),szabalyok!$A$16:$B$23,2,FALSE),0)</f>
        <v>0</v>
      </c>
      <c r="AL115" s="47">
        <f>versenyek!$DL$11*IFERROR(VLOOKUP(VLOOKUP($A115,versenyek!DK:DM,3,FALSE),szabalyok!$A$16:$B$23,2,FALSE),0)</f>
        <v>0</v>
      </c>
      <c r="AM115" s="47">
        <f>versenyek!$DR$11*IFERROR(VLOOKUP(VLOOKUP($A115,versenyek!DQ:DS,3,FALSE),szabalyok!$A$16:$B$23,2,FALSE),0)</f>
        <v>0</v>
      </c>
      <c r="AN115" s="47">
        <f>versenyek!$DU$11*IFERROR(VLOOKUP(VLOOKUP($A115,versenyek!DT:DV,3,FALSE),szabalyok!$A$16:$B$23,2,FALSE),0)</f>
        <v>0</v>
      </c>
      <c r="AO115" s="47">
        <f>versenyek!$DO$11*IFERROR(VLOOKUP(VLOOKUP($A115,versenyek!DN:DP,3,FALSE),szabalyok!$A$16:$B$23,2,FALSE),0)</f>
        <v>0</v>
      </c>
      <c r="AP115" s="47">
        <f>versenyek!$DX$11*IFERROR(VLOOKUP(VLOOKUP($A115,versenyek!DW:DY,3,FALSE),szabalyok!$A$16:$B$23,2,FALSE),0)</f>
        <v>0</v>
      </c>
      <c r="AQ115" s="47" t="e">
        <f>versenyek!$EA$11*IFERROR(VLOOKUP(VLOOKUP($A115,versenyek!DZ:EB,3,FALSE),szabalyok!$A$16:$B$23,2,FALSE),0)</f>
        <v>#DIV/0!</v>
      </c>
      <c r="AR115" s="47" t="e">
        <f>versenyek!$ED$11*IFERROR(VLOOKUP(VLOOKUP($A115,versenyek!EC:EE,3,FALSE),szabalyok!$A$16:$B$23,2,FALSE),0)</f>
        <v>#DIV/0!</v>
      </c>
      <c r="AS115" s="47">
        <f>versenyek!$EG$11*IFERROR(VLOOKUP(VLOOKUP($A115,versenyek!EF:EH,3,FALSE),szabalyok!$A$16:$B$23,2,FALSE),0)</f>
        <v>0</v>
      </c>
      <c r="AT115" s="47">
        <f>versenyek!$EJ$11*IFERROR(VLOOKUP(VLOOKUP($A115,versenyek!EI:EK,3,FALSE),szabalyok!$A$16:$B$23,2,FALSE),0)</f>
        <v>0</v>
      </c>
      <c r="AU115" s="47">
        <f>versenyek!$EM$11*IFERROR(VLOOKUP(VLOOKUP($A115,versenyek!EL:EN,3,FALSE),szabalyok!$A$16:$B$23,2,FALSE),0)</f>
        <v>0</v>
      </c>
      <c r="AV115" s="47">
        <f>versenyek!$EP$11*IFERROR(VLOOKUP(VLOOKUP($A115,versenyek!EO:EQ,3,FALSE),szabalyok!$A$16:$B$23,2,FALSE),0)</f>
        <v>0</v>
      </c>
      <c r="AW115" s="47">
        <f>versenyek!$EY$11*IFERROR(VLOOKUP(VLOOKUP($A115,versenyek!EX:EZ,3,FALSE),szabalyok!$A$16:$B$23,2,FALSE),0)</f>
        <v>0</v>
      </c>
      <c r="AX115" s="47">
        <f>versenyek!$FB$11*IFERROR(VLOOKUP(VLOOKUP($A115,versenyek!FA:FC,3,FALSE),szabalyok!$A$16:$B$23,2,FALSE),0)</f>
        <v>0</v>
      </c>
      <c r="AY115" s="47">
        <f>versenyek!$FE$11*IFERROR(VLOOKUP(VLOOKUP($A115,versenyek!FD:FF,3,FALSE),szabalyok!$A$16:$B$23,2,FALSE),0)</f>
        <v>0</v>
      </c>
      <c r="AZ115" s="47">
        <f>versenyek!$FH$11*IFERROR(VLOOKUP(VLOOKUP($A115,versenyek!FG:FI,3,FALSE),szabalyok!$A$16:$B$23,2,FALSE),0)</f>
        <v>0</v>
      </c>
      <c r="BA115" s="47">
        <f>versenyek!$FK$11*IFERROR(VLOOKUP(VLOOKUP($A115,versenyek!FJ:FL,3,FALSE),szabalyok!$A$16:$B$23,2,FALSE),0)</f>
        <v>0</v>
      </c>
      <c r="BB115" s="47">
        <f>versenyek!$FN$11*IFERROR(VLOOKUP(VLOOKUP($A115,versenyek!FM:FO,3,FALSE),szabalyok!$A$16:$B$23,2,FALSE),0)</f>
        <v>0</v>
      </c>
      <c r="BC115" s="47">
        <f>versenyek!$FQ$11*IFERROR(VLOOKUP(VLOOKUP($A115,versenyek!FP:FR,3,FALSE),szabalyok!$A$16:$B$23,2,FALSE),0)</f>
        <v>0</v>
      </c>
      <c r="BD115" s="47">
        <f>versenyek!$FT$11*IFERROR(VLOOKUP(VLOOKUP($A115,versenyek!FS:FU,3,FALSE),szabalyok!$A$16:$B$23,2,FALSE),0)</f>
        <v>0</v>
      </c>
      <c r="BE115" s="47">
        <f>versenyek!$FW$11*IFERROR(VLOOKUP(VLOOKUP($A115,versenyek!FV:FX,3,FALSE),szabalyok!$A$16:$B$23,2,FALSE),0)</f>
        <v>0</v>
      </c>
      <c r="BF115" s="47">
        <f>versenyek!$FZ$11*IFERROR(VLOOKUP(VLOOKUP($A115,versenyek!FY:GA,3,FALSE),szabalyok!$A$16:$B$23,2,FALSE),0)</f>
        <v>0</v>
      </c>
      <c r="BG115" s="47">
        <f>versenyek!$GC$11*IFERROR(VLOOKUP(VLOOKUP($A115,versenyek!GB:GD,3,FALSE),szabalyok!$A$16:$B$23,2,FALSE),0)</f>
        <v>0</v>
      </c>
      <c r="BH115" s="47">
        <f>versenyek!$GF$11*IFERROR(VLOOKUP(VLOOKUP($A115,versenyek!GE:GG,3,FALSE),szabalyok!$A$16:$B$23,2,FALSE),0)</f>
        <v>0</v>
      </c>
      <c r="BI115" s="47">
        <f>versenyek!$GI$11*IFERROR(VLOOKUP(VLOOKUP($A115,versenyek!GH:GJ,3,FALSE),szabalyok!$A$16:$B$23,2,FALSE),0)</f>
        <v>0</v>
      </c>
      <c r="BJ115" s="47">
        <f>versenyek!$GL$11*IFERROR(VLOOKUP(VLOOKUP($A115,versenyek!GK:GM,3,FALSE),szabalyok!$A$16:$B$23,2,FALSE),0)</f>
        <v>0</v>
      </c>
      <c r="BK115" s="47">
        <f>versenyek!$GO$11*IFERROR(VLOOKUP(VLOOKUP($A115,versenyek!GN:GP,3,FALSE),szabalyok!$A$16:$B$23,2,FALSE),0)</f>
        <v>0</v>
      </c>
      <c r="BL115" s="47">
        <f>versenyek!$GR$11*IFERROR(VLOOKUP(VLOOKUP($A115,versenyek!GQ:GS,3,FALSE),szabalyok!$A$16:$B$23,2,FALSE),0)</f>
        <v>0</v>
      </c>
      <c r="BM115" s="47">
        <f>versenyek!$GX$11*IFERROR(VLOOKUP(VLOOKUP($A115,versenyek!GW:GY,3,FALSE),szabalyok!$A$16:$B$23,2,FALSE),0)</f>
        <v>0</v>
      </c>
      <c r="BN115" s="47">
        <f>versenyek!$GX$11*IFERROR(VLOOKUP(VLOOKUP($A115,versenyek!GX:GZ,3,FALSE),szabalyok!$A$16:$B$23,2,FALSE),0)</f>
        <v>0</v>
      </c>
      <c r="BO115" s="47">
        <f>versenyek!$HD$11*IFERROR(VLOOKUP(VLOOKUP($A115,versenyek!HC:HE,3,FALSE),szabalyok!$A$16:$B$23,2,FALSE),0)</f>
        <v>0</v>
      </c>
      <c r="BP115" s="47">
        <f>versenyek!$HG$11*IFERROR(VLOOKUP(VLOOKUP($A115,versenyek!HF:HH,3,FALSE),szabalyok!$A$16:$B$23,2,FALSE),0)</f>
        <v>0</v>
      </c>
      <c r="BQ115" s="47">
        <f>versenyek!$HJ$11*IFERROR(VLOOKUP(VLOOKUP($A115,versenyek!HI:HK,3,FALSE),szabalyok!$A$16:$B$23,2,FALSE),0)</f>
        <v>0</v>
      </c>
      <c r="BR115" s="47">
        <f>versenyek!$HM$11*IFERROR(VLOOKUP(VLOOKUP($A115,versenyek!HL:HN,3,FALSE),szabalyok!$A$16:$B$23,2,FALSE),0)</f>
        <v>0</v>
      </c>
      <c r="BS115" s="47">
        <f>versenyek!$HP$11*IFERROR(VLOOKUP(VLOOKUP($A115,versenyek!HO:HQ,3,FALSE),szabalyok!$A$16:$B$23,2,FALSE),0)</f>
        <v>0</v>
      </c>
      <c r="BT115" s="47">
        <f>versenyek!$HS$11*IFERROR(VLOOKUP(VLOOKUP($A115,versenyek!HR:HT,3,FALSE),szabalyok!$A$16:$B$23,2,FALSE),0)</f>
        <v>0</v>
      </c>
      <c r="BU115" s="47">
        <f>versenyek!$HV$11*IFERROR(VLOOKUP(VLOOKUP($A115,versenyek!HU:HW,3,FALSE),szabalyok!$A$16:$B$23,2,FALSE),0)</f>
        <v>0</v>
      </c>
      <c r="BV115" s="47">
        <f>versenyek!$HY$11*IFERROR(VLOOKUP(VLOOKUP($A115,versenyek!HX:HZ,3,FALSE),szabalyok!$A$16:$B$23,2,FALSE),0)</f>
        <v>0</v>
      </c>
      <c r="BW115" s="47">
        <f>versenyek!$IB$11*IFERROR(VLOOKUP(VLOOKUP($A115,versenyek!IA:IC,3,FALSE),szabalyok!$A$16:$B$23,2,FALSE),0)</f>
        <v>0</v>
      </c>
      <c r="BX115" s="47">
        <f>versenyek!$IE$11*IFERROR(VLOOKUP(VLOOKUP($A115,versenyek!ID:IF,3,FALSE),szabalyok!$A$16:$B$23,2,FALSE),0)</f>
        <v>0</v>
      </c>
      <c r="BY115" s="47">
        <f>versenyek!$IH$11*IFERROR(VLOOKUP(VLOOKUP($A115,versenyek!IG:II,3,FALSE),szabalyok!$A$16:$B$23,2,FALSE),0)</f>
        <v>0</v>
      </c>
      <c r="BZ115" s="47">
        <f>versenyek!$IK$11*IFERROR(VLOOKUP(VLOOKUP($A115,versenyek!IJ:IL,3,FALSE),szabalyok!$A$16:$B$23,2,FALSE),0)</f>
        <v>0</v>
      </c>
      <c r="CA115" s="47">
        <f>versenyek!$IN$11*IFERROR(VLOOKUP(VLOOKUP($A115,versenyek!IM:IO,3,FALSE),szabalyok!$A$16:$B$23,2,FALSE),0)</f>
        <v>0</v>
      </c>
      <c r="CB115" s="47">
        <f>versenyek!$IW$11*IFERROR(VLOOKUP(VLOOKUP($A115,versenyek!IV:IX,3,FALSE),szabalyok!$A$16:$B$23,2,FALSE),0)</f>
        <v>0</v>
      </c>
      <c r="CC115" s="47">
        <f>versenyek!$IZ$11*IFERROR(VLOOKUP(VLOOKUP($A115,versenyek!IY:JA,3,FALSE),szabalyok!$A$16:$B$23,2,FALSE),0)</f>
        <v>0</v>
      </c>
      <c r="CD115" s="47">
        <f>versenyek!$JC$11*IFERROR(VLOOKUP(VLOOKUP($A115,versenyek!JB:JD,3,FALSE),szabalyok!$A$16:$B$23,2,FALSE),0)</f>
        <v>0</v>
      </c>
      <c r="CE115" s="47">
        <f>versenyek!$JF$11*IFERROR(VLOOKUP(VLOOKUP($A115,versenyek!JE:JG,3,FALSE),szabalyok!$A$16:$B$23,2,FALSE),0)</f>
        <v>0</v>
      </c>
      <c r="CF115" s="47">
        <f>versenyek!$JI$11*IFERROR(VLOOKUP(VLOOKUP($A115,versenyek!JH:JJ,3,FALSE),szabalyok!$A$16:$B$23,2,FALSE),0)</f>
        <v>0</v>
      </c>
      <c r="CG115" s="47">
        <f>versenyek!$JL$11*IFERROR(VLOOKUP(VLOOKUP($A115,versenyek!JK:JM,3,FALSE),szabalyok!$A$16:$B$23,2,FALSE),0)</f>
        <v>0</v>
      </c>
      <c r="CH115" s="47">
        <f>versenyek!$JO$11*IFERROR(VLOOKUP(VLOOKUP($A115,versenyek!JN:JP,3,FALSE),szabalyok!$A$16:$B$23,2,FALSE),0)</f>
        <v>0</v>
      </c>
      <c r="CI115" s="47">
        <f>versenyek!$JR$11*IFERROR(VLOOKUP(VLOOKUP($A115,versenyek!JQ:JS,3,FALSE),szabalyok!$A$16:$B$23,2,FALSE),0)</f>
        <v>0</v>
      </c>
      <c r="CJ115" s="47">
        <f>versenyek!$JU$11*IFERROR(VLOOKUP(VLOOKUP($A115,versenyek!JT:JV,3,FALSE),szabalyok!$A$16:$B$23,2,FALSE),0)</f>
        <v>0</v>
      </c>
      <c r="CK115" s="47">
        <f>versenyek!$JR$11*IFERROR(VLOOKUP(VLOOKUP($A115,versenyek!JW:JY,3,FALSE),szabalyok!$A$16:$B$23,2,FALSE),0)</f>
        <v>0</v>
      </c>
      <c r="CL115" s="47">
        <f>versenyek!$KA$11*IFERROR(VLOOKUP(VLOOKUP($A115,versenyek!JZ:KB,3,FALSE),szabalyok!$A$16:$B$23,2,FALSE),0)</f>
        <v>0</v>
      </c>
      <c r="CM115" s="47">
        <f>versenyek!$KD$11*IFERROR(VLOOKUP(VLOOKUP($A115,versenyek!KC:KE,3,FALSE),szabalyok!$A$16:$B$23,2,FALSE),0)</f>
        <v>0</v>
      </c>
      <c r="CN115" s="47">
        <f>versenyek!$KG$11*IFERROR(VLOOKUP(VLOOKUP($A115,versenyek!KF:KH,3,FALSE),szabalyok!$A$16:$B$23,2,FALSE),0)</f>
        <v>0</v>
      </c>
      <c r="CO115" s="47">
        <f>versenyek!$KJ$11*IFERROR(VLOOKUP(VLOOKUP($A115,versenyek!KI:KK,3,FALSE),szabalyok!$A$16:$B$23,2,FALSE),0)</f>
        <v>0</v>
      </c>
      <c r="CP115" s="47">
        <f>versenyek!$KM$11*IFERROR(VLOOKUP(VLOOKUP($A115,versenyek!KL:KN,3,FALSE),szabalyok!$A$16:$B$23,2,FALSE),0)</f>
        <v>0</v>
      </c>
      <c r="CQ115" s="47">
        <f>versenyek!$KP$11*IFERROR(VLOOKUP(VLOOKUP($A115,versenyek!KO:KQ,3,FALSE),szabalyok!$A$16:$B$23,2,FALSE),0)</f>
        <v>0</v>
      </c>
      <c r="CR115" s="47">
        <f>versenyek!$KS$11*IFERROR(VLOOKUP(VLOOKUP($A115,versenyek!KR:KT,3,FALSE),szabalyok!$A$16:$B$23,2,FALSE),0)</f>
        <v>0</v>
      </c>
      <c r="CS115" s="47">
        <f>versenyek!$KV$11*IFERROR(VLOOKUP(VLOOKUP($A115,versenyek!KU:KW,3,FALSE),szabalyok!$A$16:$B$23,2,FALSE),0)</f>
        <v>0</v>
      </c>
      <c r="CT115" s="47">
        <f>versenyek!$KY$11*IFERROR(VLOOKUP(VLOOKUP($A115,versenyek!KX:KZ,3,FALSE),szabalyok!$A$16:$B$23,2,FALSE),0)</f>
        <v>0</v>
      </c>
      <c r="CU115" s="47">
        <f>versenyek!$LB$11*IFERROR(VLOOKUP(VLOOKUP($A115,versenyek!LA:LC,3,FALSE),szabalyok!$A$16:$B$23,2,FALSE),0)</f>
        <v>0</v>
      </c>
      <c r="CV115" s="47">
        <f>versenyek!$LE$11*IFERROR(VLOOKUP(VLOOKUP($A115,versenyek!LD:LF,3,FALSE),szabalyok!$A$16:$B$23,2,FALSE),0)</f>
        <v>0</v>
      </c>
      <c r="CW115" s="47">
        <f>versenyek!$LH$11*IFERROR(VLOOKUP(VLOOKUP($A115,versenyek!LG:LI,3,FALSE),szabalyok!$A$16:$B$23,2,FALSE),0)</f>
        <v>0</v>
      </c>
      <c r="CX115" s="47">
        <f>versenyek!$LK$11*IFERROR(VLOOKUP(VLOOKUP($A115,versenyek!LJ:LL,3,FALSE),szabalyok!$A$16:$B$23,2,FALSE),0)</f>
        <v>0</v>
      </c>
      <c r="CY115" s="47">
        <f>versenyek!$LN$11*IFERROR(VLOOKUP(VLOOKUP($A115,versenyek!LM:LO,3,FALSE),szabalyok!$A$16:$B$23,2,FALSE),0)</f>
        <v>0</v>
      </c>
      <c r="CZ115" s="47">
        <f>versenyek!$LQ$11*IFERROR(VLOOKUP(VLOOKUP($A115,versenyek!LP:LR,3,FALSE),szabalyok!$A$16:$B$23,2,FALSE),0)</f>
        <v>0</v>
      </c>
      <c r="DA115" s="47">
        <f>versenyek!$LT$11*IFERROR(VLOOKUP(VLOOKUP($A115,versenyek!LS:LU,3,FALSE),szabalyok!$A$16:$B$23,2,FALSE),0)</f>
        <v>0</v>
      </c>
      <c r="DB115" s="47">
        <f>versenyek!$LW$11*IFERROR(VLOOKUP(VLOOKUP($A115,versenyek!LV:LX,3,FALSE),szabalyok!$A$16:$B$23,2,FALSE),0)</f>
        <v>0</v>
      </c>
      <c r="DC115" s="47">
        <f>versenyek!$LZ$11*IFERROR(VLOOKUP(VLOOKUP($A115,versenyek!LY:MA,3,FALSE),szabalyok!$A$16:$B$23,2,FALSE),0)</f>
        <v>0</v>
      </c>
      <c r="DD115" s="47">
        <f>versenyek!$MC$11*IFERROR(VLOOKUP(VLOOKUP($A115,versenyek!MB:MD,3,FALSE),szabalyok!$A$16:$B$23,2,FALSE),0)</f>
        <v>0</v>
      </c>
      <c r="DE115" s="47">
        <f>versenyek!$ML$11*IFERROR(VLOOKUP(VLOOKUP($A115,versenyek!MK:MM,3,FALSE),szabalyok!$A$16:$B$23,2,FALSE),0)</f>
        <v>0</v>
      </c>
      <c r="DF115" s="47">
        <f>versenyek!$MO$11*IFERROR(VLOOKUP(VLOOKUP($A115,versenyek!MN:MP,3,FALSE),szabalyok!$A$16:$B$23,2,FALSE),0)</f>
        <v>0</v>
      </c>
      <c r="DG115" s="47">
        <f>versenyek!$MR$11*IFERROR(VLOOKUP(VLOOKUP($A115,versenyek!MQ:MS,3,FALSE),szabalyok!$A$16:$B$23,2,FALSE),0)</f>
        <v>0</v>
      </c>
      <c r="DH115" s="47">
        <f>versenyek!$MU$11*IFERROR(VLOOKUP(VLOOKUP($A115,versenyek!MT:MV,3,FALSE),szabalyok!$A$16:$B$23,2,FALSE),0)</f>
        <v>0</v>
      </c>
      <c r="DI115" s="47">
        <f>versenyek!$MX$11*IFERROR(VLOOKUP(VLOOKUP($A115,versenyek!MW:MY,3,FALSE),szabalyok!$A$16:$B$23,2,FALSE),0)</f>
        <v>0</v>
      </c>
      <c r="DJ115" s="47">
        <f>versenyek!$NA$11*IFERROR(VLOOKUP(VLOOKUP($A115,versenyek!MZ:NB,3,FALSE),szabalyok!$A$16:$B$23,2,FALSE),0)</f>
        <v>0</v>
      </c>
      <c r="DK115" s="47">
        <f>versenyek!$ND$11*IFERROR(VLOOKUP(VLOOKUP($A115,versenyek!NC:NE,3,FALSE),szabalyok!$A$16:$B$23,2,FALSE),0)</f>
        <v>0</v>
      </c>
      <c r="DL115" s="47">
        <f>versenyek!$NG$11*IFERROR(VLOOKUP(VLOOKUP($A115,versenyek!NF:NH,3,FALSE),szabalyok!$A$16:$B$23,2,FALSE),0)</f>
        <v>0</v>
      </c>
      <c r="DM115" s="47">
        <f>versenyek!$NJ$11*IFERROR(VLOOKUP(VLOOKUP($A115,versenyek!NI:NK,3,FALSE),szabalyok!$A$16:$B$23,2,FALSE),0)</f>
        <v>0</v>
      </c>
      <c r="DN115" s="47">
        <f>versenyek!$NM$11*IFERROR(VLOOKUP(VLOOKUP($A115,versenyek!NL:NN,3,FALSE),szabalyok!$A$16:$B$23,2,FALSE),0)</f>
        <v>0</v>
      </c>
      <c r="DO115" s="47">
        <f>versenyek!$NP$11*IFERROR(VLOOKUP(VLOOKUP($A115,versenyek!NO:NQ,3,FALSE),szabalyok!$A$16:$B$23,2,FALSE),0)</f>
        <v>0</v>
      </c>
      <c r="DP115" s="47">
        <f>versenyek!$NS$11*IFERROR(VLOOKUP(VLOOKUP($A115,versenyek!NR:NT,3,FALSE),szabalyok!$A$16:$B$23,2,FALSE),0)</f>
        <v>0</v>
      </c>
      <c r="DQ115" s="47">
        <f>versenyek!$NV$11*IFERROR(VLOOKUP(VLOOKUP($A115,versenyek!NU:NW,3,FALSE),szabalyok!$A$16:$B$23,2,FALSE),0)</f>
        <v>0</v>
      </c>
      <c r="DR115" s="47">
        <f>versenyek!$NY$11*IFERROR(VLOOKUP(VLOOKUP($A115,versenyek!NX:NZ,3,FALSE),szabalyok!$A$16:$B$23,2,FALSE),0)</f>
        <v>0</v>
      </c>
      <c r="DS115" s="47">
        <f>versenyek!$OB$11*IFERROR(VLOOKUP(VLOOKUP($A115,versenyek!OA:OC,3,FALSE),szabalyok!$A$16:$B$23,2,FALSE),0)</f>
        <v>0</v>
      </c>
      <c r="DT115" s="47">
        <f>versenyek!$OE$11*IFERROR(VLOOKUP(VLOOKUP($A115,versenyek!OD:OF,3,FALSE),szabalyok!$A$16:$B$23,2,FALSE),0)</f>
        <v>0</v>
      </c>
      <c r="DU115" s="47">
        <f>versenyek!$OH$11*IFERROR(VLOOKUP(VLOOKUP($A115,versenyek!OG:OI,3,FALSE),szabalyok!$A$16:$B$23,2,FALSE),0)</f>
        <v>0</v>
      </c>
      <c r="DV115" s="47">
        <f>versenyek!$OK$11*IFERROR(VLOOKUP(VLOOKUP($A115,versenyek!OJ:OL,3,FALSE),szabalyok!$A$16:$B$23,2,FALSE),0)</f>
        <v>0</v>
      </c>
      <c r="DW115" s="47">
        <f>versenyek!$ON$11*IFERROR(VLOOKUP(VLOOKUP($A115,versenyek!OM:OO,3,FALSE),szabalyok!$A$16:$B$23,2,FALSE),0)</f>
        <v>0</v>
      </c>
      <c r="DX115" s="47">
        <f>versenyek!$OQ$11*IFERROR(VLOOKUP(VLOOKUP($A115,versenyek!OP:OR,3,FALSE),szabalyok!$A$16:$B$23,2,FALSE),0)</f>
        <v>0</v>
      </c>
      <c r="DY115" s="47">
        <f>versenyek!$OT$11*IFERROR(VLOOKUP(VLOOKUP($A115,versenyek!OS:OU,3,FALSE),szabalyok!$A$16:$B$23,2,FALSE),0)</f>
        <v>0</v>
      </c>
      <c r="DZ115" s="47">
        <f>versenyek!$OW$11*IFERROR(VLOOKUP(VLOOKUP($A115,versenyek!OV:OX,3,FALSE),szabalyok!$A$16:$B$23,2,FALSE),0)</f>
        <v>0</v>
      </c>
      <c r="EA115" s="47">
        <f>versenyek!$OZ$11*IFERROR(VLOOKUP(VLOOKUP($A115,versenyek!OY:PA,3,FALSE),szabalyok!$A$16:$B$23,2,FALSE),0)</f>
        <v>0</v>
      </c>
      <c r="EB115" s="47">
        <f>versenyek!$PC$11*IFERROR(VLOOKUP(VLOOKUP($A115,versenyek!PB:PD,3,FALSE),szabalyok!$A$16:$B$23,2,FALSE),0)</f>
        <v>0</v>
      </c>
      <c r="EC115" s="47">
        <f>versenyek!$PF$11*IFERROR(VLOOKUP(VLOOKUP($A115,versenyek!PE:PG,3,FALSE),szabalyok!$A$16:$B$23,2,FALSE),0)</f>
        <v>0</v>
      </c>
      <c r="ED115" s="47">
        <f>versenyek!$PI$11*IFERROR(VLOOKUP(VLOOKUP($A115,versenyek!PH:PJ,3,FALSE),szabalyok!$A$16:$B$23,2,FALSE),0)</f>
        <v>0</v>
      </c>
      <c r="EE115" s="47">
        <f>versenyek!$PL$11*IFERROR(VLOOKUP(VLOOKUP($A115,versenyek!PK:PM,3,FALSE),szabalyok!$A$16:$B$23,2,FALSE),0)</f>
        <v>0</v>
      </c>
      <c r="EF115" s="47">
        <f>versenyek!$PO$11*IFERROR(VLOOKUP(VLOOKUP($A115,versenyek!PN:PP,3,FALSE),szabalyok!$A$16:$B$23,2,FALSE),0)</f>
        <v>0</v>
      </c>
      <c r="EG115" s="47">
        <f>versenyek!$PR$11*IFERROR(VLOOKUP(VLOOKUP($A115,versenyek!PQ:PS,3,FALSE),szabalyok!$A$16:$B$23,2,FALSE),0)</f>
        <v>0</v>
      </c>
      <c r="EH115" s="47">
        <f>versenyek!$PU$11*IFERROR(VLOOKUP(VLOOKUP($A115,versenyek!PT:PV,3,FALSE),szabalyok!$A$16:$B$23,2,FALSE),0)</f>
        <v>0</v>
      </c>
      <c r="EI115" s="47">
        <f>versenyek!$PX$11*IFERROR(VLOOKUP(VLOOKUP($A115,versenyek!PW:PY,3,FALSE),szabalyok!$A$16:$B$23,2,FALSE),0)</f>
        <v>0</v>
      </c>
      <c r="EJ115" s="47">
        <f>versenyek!$QA$11*IFERROR(VLOOKUP(VLOOKUP($A115,versenyek!PZ:QB,3,FALSE),szabalyok!$A$16:$B$23,2,FALSE),0)</f>
        <v>0</v>
      </c>
      <c r="EK115" s="47">
        <f>versenyek!$QD$11*IFERROR(VLOOKUP(VLOOKUP($A115,versenyek!QC:QE,3,FALSE),szabalyok!$A$16:$B$23,2,FALSE),0)</f>
        <v>0</v>
      </c>
      <c r="EL115" s="47">
        <f>versenyek!$QG$11*IFERROR(VLOOKUP(VLOOKUP($A115,versenyek!QF:QH,3,FALSE),szabalyok!$A$16:$B$23,2,FALSE),0)</f>
        <v>0</v>
      </c>
      <c r="EM115" s="47">
        <f>versenyek!$QJ$11*IFERROR(VLOOKUP(VLOOKUP($A115,versenyek!QI:QK,3,FALSE),szabalyok!$A$16:$B$23,2,FALSE),0)</f>
        <v>0</v>
      </c>
      <c r="EN115" s="47">
        <f>versenyek!$QM$11*IFERROR(VLOOKUP(VLOOKUP($A115,versenyek!QL:QN,3,FALSE),szabalyok!$A$16:$B$23,2,FALSE),0)</f>
        <v>0</v>
      </c>
      <c r="EO115" s="47">
        <f>versenyek!$QP$11*IFERROR(VLOOKUP(VLOOKUP($A115,versenyek!QO:QQ,3,FALSE),szabalyok!$A$16:$B$23,2,FALSE),0)</f>
        <v>0</v>
      </c>
      <c r="EP115" s="47">
        <f>versenyek!$QS$11*IFERROR(VLOOKUP(VLOOKUP($A115,versenyek!QR:QT,3,FALSE),szabalyok!$A$16:$B$23,2,FALSE),0)</f>
        <v>0</v>
      </c>
      <c r="EQ115" s="47">
        <f>versenyek!$QV$11*IFERROR(VLOOKUP(VLOOKUP($A115,versenyek!QU:QW,3,FALSE),szabalyok!$A$16:$B$23,2,FALSE),0)</f>
        <v>0</v>
      </c>
      <c r="ER115" s="47">
        <f>versenyek!$RE$11*IFERROR(VLOOKUP(VLOOKUP($A115,versenyek!RD:RF,3,FALSE),szabalyok!$A$16:$B$23,2,FALSE),0)</f>
        <v>0</v>
      </c>
      <c r="ES115" s="47">
        <f>versenyek!$RH$11*IFERROR(VLOOKUP(VLOOKUP($A115,versenyek!RG:RI,3,FALSE),szabalyok!$A$16:$B$23,2,FALSE),0)</f>
        <v>0</v>
      </c>
      <c r="ET115" s="47">
        <f>versenyek!$RK$11*IFERROR(VLOOKUP(VLOOKUP($A115,versenyek!RJ:RL,3,FALSE),szabalyok!$A$16:$B$23,2,FALSE),0)</f>
        <v>0</v>
      </c>
      <c r="EU115" s="47">
        <f>versenyek!$RN$11*IFERROR(VLOOKUP(VLOOKUP($A115,versenyek!RM:RO,3,FALSE),szabalyok!$A$16:$B$23,2,FALSE),0)</f>
        <v>0</v>
      </c>
      <c r="EV115" s="47">
        <f>versenyek!$RQ$11*IFERROR(VLOOKUP(VLOOKUP($A115,versenyek!RP:RR,3,FALSE),szabalyok!$A$16:$B$23,2,FALSE),0)</f>
        <v>0</v>
      </c>
      <c r="EW115" s="47">
        <f>versenyek!$RT$11*IFERROR(VLOOKUP(VLOOKUP($A115,versenyek!RS:RU,3,FALSE),szabalyok!$A$16:$B$23,2,FALSE),0)</f>
        <v>0</v>
      </c>
      <c r="EX115" s="47">
        <f>versenyek!$RW$11*IFERROR(VLOOKUP(VLOOKUP($A115,versenyek!RV:RX,3,FALSE),szabalyok!$A$16:$B$23,2,FALSE),0)</f>
        <v>0</v>
      </c>
      <c r="EY115" s="47">
        <f>versenyek!$RZ$11*IFERROR(VLOOKUP(VLOOKUP($A115,versenyek!RY:SA,3,FALSE),szabalyok!$A$16:$B$23,2,FALSE),0)</f>
        <v>0</v>
      </c>
      <c r="EZ115" s="47">
        <f>versenyek!$SC$11*IFERROR(VLOOKUP(VLOOKUP($A115,versenyek!SB:SD,3,FALSE),szabalyok!$A$16:$B$23,2,FALSE),0)</f>
        <v>0</v>
      </c>
      <c r="FA115" s="47">
        <f>versenyek!$SF$11*IFERROR(VLOOKUP(VLOOKUP($A115,versenyek!SE:SG,3,FALSE),szabalyok!$A$16:$B$23,2,FALSE),0)</f>
        <v>0</v>
      </c>
      <c r="FB115" s="47">
        <f>versenyek!$SI$11*IFERROR(VLOOKUP(VLOOKUP($A115,versenyek!SH:SJ,3,FALSE),szabalyok!$A$16:$B$23,2,FALSE),0)</f>
        <v>0</v>
      </c>
      <c r="FC115" s="47">
        <f>versenyek!$SL$11*IFERROR(VLOOKUP(VLOOKUP($A115,versenyek!SK:SM,3,FALSE),szabalyok!$A$16:$B$23,2,FALSE),0)</f>
        <v>0</v>
      </c>
      <c r="FD115" s="47">
        <f>versenyek!$SO$11*IFERROR(VLOOKUP(VLOOKUP($A115,versenyek!SN:SP,3,FALSE),szabalyok!$A$16:$B$23,2,FALSE),0)</f>
        <v>0</v>
      </c>
      <c r="FE115" s="47">
        <f>versenyek!$SR$11*IFERROR(VLOOKUP(VLOOKUP($A115,versenyek!SQ:SS,3,FALSE),szabalyok!$A$16:$B$23,2,FALSE),0)</f>
        <v>0</v>
      </c>
      <c r="FF115" s="47">
        <f>versenyek!$SU$11*IFERROR(VLOOKUP(VLOOKUP($A115,versenyek!ST:SV,3,FALSE),szabalyok!$A$16:$B$23,2,FALSE),0)</f>
        <v>0</v>
      </c>
      <c r="FG115" s="47">
        <f>versenyek!$SX$11*IFERROR(VLOOKUP(VLOOKUP($A115,versenyek!SW:SY,3,FALSE),szabalyok!$A$16:$B$23,2,FALSE),0)</f>
        <v>0</v>
      </c>
      <c r="FH115" s="47">
        <f>versenyek!$TA$11*IFERROR(VLOOKUP(VLOOKUP($A115,versenyek!SZ:TB,3,FALSE),szabalyok!$A$16:$B$23,2,FALSE),0)</f>
        <v>0</v>
      </c>
      <c r="FI115" s="47">
        <f>versenyek!$TD$11*IFERROR(VLOOKUP(VLOOKUP($A115,versenyek!TC:TE,3,FALSE),szabalyok!$A$16:$B$23,2,FALSE),0)</f>
        <v>0</v>
      </c>
      <c r="FJ115" s="47">
        <f>versenyek!$TG$11*IFERROR(VLOOKUP(VLOOKUP($A115,versenyek!TF:TH,3,FALSE),szabalyok!$A$16:$B$23,2,FALSE),0)</f>
        <v>0</v>
      </c>
      <c r="FK115" s="47">
        <f>versenyek!$TJ$11*IFERROR(VLOOKUP(VLOOKUP($A115,versenyek!TI:TK,3,FALSE),szabalyok!$A$16:$B$23,2,FALSE),0)</f>
        <v>0</v>
      </c>
      <c r="FL115" s="47">
        <f>versenyek!$TM$11*IFERROR(VLOOKUP(VLOOKUP($A115,versenyek!TL:TN,3,FALSE),szabalyok!$A$16:$B$23,2,FALSE),0)</f>
        <v>0</v>
      </c>
      <c r="FM115" s="47">
        <f>versenyek!$TP$11*IFERROR(VLOOKUP(VLOOKUP($A115,versenyek!TO:TQ,3,FALSE),szabalyok!$A$16:$B$23,2,FALSE),0)</f>
        <v>0</v>
      </c>
      <c r="FN115" s="47">
        <f>versenyek!$TS$11*IFERROR(VLOOKUP(VLOOKUP($A115,versenyek!TR:TT,3,FALSE),szabalyok!$A$16:$B$23,2,FALSE),0)</f>
        <v>0</v>
      </c>
      <c r="FO115" s="47"/>
      <c r="FP115" s="235">
        <f t="shared" si="3"/>
        <v>0</v>
      </c>
    </row>
    <row r="116" spans="1:172">
      <c r="A116" s="9" t="s">
        <v>336</v>
      </c>
      <c r="B116" s="47">
        <v>0</v>
      </c>
      <c r="C116" s="47">
        <v>0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7">
        <v>0</v>
      </c>
      <c r="N116" s="47">
        <v>7.0270791044203103</v>
      </c>
      <c r="O116" s="47">
        <v>0</v>
      </c>
      <c r="P116" s="47">
        <v>0</v>
      </c>
      <c r="Q116" s="47">
        <v>0</v>
      </c>
      <c r="R116" s="47">
        <f>versenyek!$BD$11*IFERROR(VLOOKUP(VLOOKUP($A116,versenyek!BC:BE,3,FALSE),szabalyok!$A$16:$B$23,2,FALSE),0)</f>
        <v>0</v>
      </c>
      <c r="S116" s="47">
        <f>versenyek!$BG$11*IFERROR(VLOOKUP(VLOOKUP($A116,versenyek!BF:BH,3,FALSE),szabalyok!$A$16:$B$23,2,FALSE),0)</f>
        <v>0</v>
      </c>
      <c r="T116" s="47">
        <f>versenyek!$BJ$11*IFERROR(VLOOKUP(VLOOKUP($A116,versenyek!BI:BK,3,FALSE),szabalyok!$A$16:$B$23,2,FALSE),0)</f>
        <v>0</v>
      </c>
      <c r="U116" s="47">
        <f>versenyek!$BM$11*IFERROR(VLOOKUP(VLOOKUP($A116,versenyek!BL:BN,3,FALSE),szabalyok!$A$16:$B$23,2,FALSE),0)</f>
        <v>0</v>
      </c>
      <c r="V116" s="47">
        <f>versenyek!$BP$11*IFERROR(VLOOKUP(VLOOKUP($A116,versenyek!BO:BQ,3,FALSE),szabalyok!$A$16:$B$23,2,FALSE),0)</f>
        <v>0</v>
      </c>
      <c r="W116" s="47">
        <f>versenyek!$BS$11*IFERROR(VLOOKUP(VLOOKUP($A116,versenyek!BR:BT,3,FALSE),szabalyok!$A$16:$B$23,2,FALSE),0)</f>
        <v>0</v>
      </c>
      <c r="X116" s="47">
        <f>versenyek!$BV$11*IFERROR(VLOOKUP(VLOOKUP($A116,versenyek!BU:BW,3,FALSE),szabalyok!$A$16:$B$23,2,FALSE),0)</f>
        <v>0</v>
      </c>
      <c r="Y116" s="47">
        <f>versenyek!$BY$11*IFERROR(VLOOKUP(VLOOKUP($A116,versenyek!BX:BZ,3,FALSE),szabalyok!$A$16:$B$23,2,FALSE),0)</f>
        <v>0</v>
      </c>
      <c r="Z116" s="47">
        <f>versenyek!$CB$11*IFERROR(VLOOKUP(VLOOKUP($A116,versenyek!CA:CC,3,FALSE),szabalyok!$A$16:$B$23,2,FALSE),0)</f>
        <v>0</v>
      </c>
      <c r="AA116" s="47">
        <f>versenyek!$CE$11*IFERROR(VLOOKUP(VLOOKUP($A116,versenyek!CD:CF,3,FALSE),szabalyok!$A$16:$B$23,2,FALSE),0)</f>
        <v>0</v>
      </c>
      <c r="AB116" s="47">
        <f>versenyek!$CH$11*IFERROR(VLOOKUP(VLOOKUP($A116,versenyek!CG:CI,3,FALSE),szabalyok!$A$16:$B$23,2,FALSE),0)</f>
        <v>0</v>
      </c>
      <c r="AC116" s="47">
        <f>versenyek!$CK$11*IFERROR(VLOOKUP(VLOOKUP($A116,versenyek!CJ:CL,3,FALSE),szabalyok!$A$16:$B$23,2,FALSE),0)</f>
        <v>0</v>
      </c>
      <c r="AD116" s="47">
        <f>versenyek!$CN$11*IFERROR(VLOOKUP(VLOOKUP($A116,versenyek!CM:CO,3,FALSE),szabalyok!$A$16:$B$23,2,FALSE),0)</f>
        <v>0</v>
      </c>
      <c r="AE116" s="47">
        <f>versenyek!$CQ$11*IFERROR(VLOOKUP(VLOOKUP($A116,versenyek!CP:CR,3,FALSE),szabalyok!$A$16:$B$23,2,FALSE),0)</f>
        <v>0</v>
      </c>
      <c r="AF116" s="47">
        <f>versenyek!$CT$11*IFERROR(VLOOKUP(VLOOKUP($A116,versenyek!CS:CU,3,FALSE),szabalyok!$A$16:$B$23,2,FALSE),0)</f>
        <v>0</v>
      </c>
      <c r="AG116" s="47">
        <f>versenyek!$CW$11*IFERROR(VLOOKUP(VLOOKUP($A116,versenyek!CV:CX,3,FALSE),szabalyok!$A$16:$B$23,2,FALSE),0)</f>
        <v>0</v>
      </c>
      <c r="AH116" s="47">
        <f>versenyek!$CZ$11*IFERROR(VLOOKUP(VLOOKUP($A116,versenyek!CY:DA,3,FALSE),szabalyok!$A$16:$B$23,2,FALSE),0)</f>
        <v>0</v>
      </c>
      <c r="AI116" s="47">
        <f>versenyek!$DC$11*IFERROR(VLOOKUP(VLOOKUP($A116,versenyek!DB:DD,3,FALSE),szabalyok!$A$16:$B$23,2,FALSE),0)</f>
        <v>0</v>
      </c>
      <c r="AJ116" s="47">
        <f>versenyek!$DF$11*IFERROR(VLOOKUP(VLOOKUP($A116,versenyek!DE:DG,3,FALSE),szabalyok!$A$16:$B$23,2,FALSE),0)</f>
        <v>0</v>
      </c>
      <c r="AK116" s="47">
        <f>versenyek!$DI$11*IFERROR(VLOOKUP(VLOOKUP($A116,versenyek!DH:DJ,3,FALSE),szabalyok!$A$16:$B$23,2,FALSE),0)</f>
        <v>0</v>
      </c>
      <c r="AL116" s="47">
        <f>versenyek!$DL$11*IFERROR(VLOOKUP(VLOOKUP($A116,versenyek!DK:DM,3,FALSE),szabalyok!$A$16:$B$23,2,FALSE),0)</f>
        <v>0</v>
      </c>
      <c r="AM116" s="47">
        <f>versenyek!$DR$11*IFERROR(VLOOKUP(VLOOKUP($A116,versenyek!DQ:DS,3,FALSE),szabalyok!$A$16:$B$23,2,FALSE),0)</f>
        <v>0</v>
      </c>
      <c r="AN116" s="47">
        <f>versenyek!$DU$11*IFERROR(VLOOKUP(VLOOKUP($A116,versenyek!DT:DV,3,FALSE),szabalyok!$A$16:$B$23,2,FALSE),0)</f>
        <v>0</v>
      </c>
      <c r="AO116" s="47">
        <f>versenyek!$DO$11*IFERROR(VLOOKUP(VLOOKUP($A116,versenyek!DN:DP,3,FALSE),szabalyok!$A$16:$B$23,2,FALSE),0)</f>
        <v>0</v>
      </c>
      <c r="AP116" s="47">
        <f>versenyek!$DX$11*IFERROR(VLOOKUP(VLOOKUP($A116,versenyek!DW:DY,3,FALSE),szabalyok!$A$16:$B$23,2,FALSE),0)</f>
        <v>0</v>
      </c>
      <c r="AQ116" s="47" t="e">
        <f>versenyek!$EA$11*IFERROR(VLOOKUP(VLOOKUP($A116,versenyek!DZ:EB,3,FALSE),szabalyok!$A$16:$B$23,2,FALSE),0)</f>
        <v>#DIV/0!</v>
      </c>
      <c r="AR116" s="47" t="e">
        <f>versenyek!$ED$11*IFERROR(VLOOKUP(VLOOKUP($A116,versenyek!EC:EE,3,FALSE),szabalyok!$A$16:$B$23,2,FALSE),0)</f>
        <v>#DIV/0!</v>
      </c>
      <c r="AS116" s="47">
        <f>versenyek!$EG$11*IFERROR(VLOOKUP(VLOOKUP($A116,versenyek!EF:EH,3,FALSE),szabalyok!$A$16:$B$23,2,FALSE),0)</f>
        <v>0</v>
      </c>
      <c r="AT116" s="47">
        <f>versenyek!$EJ$11*IFERROR(VLOOKUP(VLOOKUP($A116,versenyek!EI:EK,3,FALSE),szabalyok!$A$16:$B$23,2,FALSE),0)</f>
        <v>0</v>
      </c>
      <c r="AU116" s="47">
        <f>versenyek!$EM$11*IFERROR(VLOOKUP(VLOOKUP($A116,versenyek!EL:EN,3,FALSE),szabalyok!$A$16:$B$23,2,FALSE),0)</f>
        <v>0</v>
      </c>
      <c r="AV116" s="47">
        <f>versenyek!$EP$11*IFERROR(VLOOKUP(VLOOKUP($A116,versenyek!EO:EQ,3,FALSE),szabalyok!$A$16:$B$23,2,FALSE),0)</f>
        <v>0</v>
      </c>
      <c r="AW116" s="47">
        <f>versenyek!$EY$11*IFERROR(VLOOKUP(VLOOKUP($A116,versenyek!EX:EZ,3,FALSE),szabalyok!$A$16:$B$23,2,FALSE),0)</f>
        <v>0</v>
      </c>
      <c r="AX116" s="47">
        <f>versenyek!$FB$11*IFERROR(VLOOKUP(VLOOKUP($A116,versenyek!FA:FC,3,FALSE),szabalyok!$A$16:$B$23,2,FALSE),0)</f>
        <v>0</v>
      </c>
      <c r="AY116" s="47">
        <f>versenyek!$FE$11*IFERROR(VLOOKUP(VLOOKUP($A116,versenyek!FD:FF,3,FALSE),szabalyok!$A$16:$B$23,2,FALSE),0)</f>
        <v>0</v>
      </c>
      <c r="AZ116" s="47">
        <f>versenyek!$FH$11*IFERROR(VLOOKUP(VLOOKUP($A116,versenyek!FG:FI,3,FALSE),szabalyok!$A$16:$B$23,2,FALSE),0)</f>
        <v>0</v>
      </c>
      <c r="BA116" s="47">
        <f>versenyek!$FK$11*IFERROR(VLOOKUP(VLOOKUP($A116,versenyek!FJ:FL,3,FALSE),szabalyok!$A$16:$B$23,2,FALSE),0)</f>
        <v>0</v>
      </c>
      <c r="BB116" s="47">
        <f>versenyek!$FN$11*IFERROR(VLOOKUP(VLOOKUP($A116,versenyek!FM:FO,3,FALSE),szabalyok!$A$16:$B$23,2,FALSE),0)</f>
        <v>0</v>
      </c>
      <c r="BC116" s="47">
        <f>versenyek!$FQ$11*IFERROR(VLOOKUP(VLOOKUP($A116,versenyek!FP:FR,3,FALSE),szabalyok!$A$16:$B$23,2,FALSE),0)</f>
        <v>0</v>
      </c>
      <c r="BD116" s="47">
        <f>versenyek!$FT$11*IFERROR(VLOOKUP(VLOOKUP($A116,versenyek!FS:FU,3,FALSE),szabalyok!$A$16:$B$23,2,FALSE),0)</f>
        <v>0</v>
      </c>
      <c r="BE116" s="47">
        <f>versenyek!$FW$11*IFERROR(VLOOKUP(VLOOKUP($A116,versenyek!FV:FX,3,FALSE),szabalyok!$A$16:$B$23,2,FALSE),0)</f>
        <v>0</v>
      </c>
      <c r="BF116" s="47">
        <f>versenyek!$FZ$11*IFERROR(VLOOKUP(VLOOKUP($A116,versenyek!FY:GA,3,FALSE),szabalyok!$A$16:$B$23,2,FALSE),0)</f>
        <v>0</v>
      </c>
      <c r="BG116" s="47">
        <f>versenyek!$GC$11*IFERROR(VLOOKUP(VLOOKUP($A116,versenyek!GB:GD,3,FALSE),szabalyok!$A$16:$B$23,2,FALSE),0)</f>
        <v>0</v>
      </c>
      <c r="BH116" s="47">
        <f>versenyek!$GF$11*IFERROR(VLOOKUP(VLOOKUP($A116,versenyek!GE:GG,3,FALSE),szabalyok!$A$16:$B$23,2,FALSE),0)</f>
        <v>0</v>
      </c>
      <c r="BI116" s="47">
        <f>versenyek!$GI$11*IFERROR(VLOOKUP(VLOOKUP($A116,versenyek!GH:GJ,3,FALSE),szabalyok!$A$16:$B$23,2,FALSE),0)</f>
        <v>0</v>
      </c>
      <c r="BJ116" s="47">
        <f>versenyek!$GL$11*IFERROR(VLOOKUP(VLOOKUP($A116,versenyek!GK:GM,3,FALSE),szabalyok!$A$16:$B$23,2,FALSE),0)</f>
        <v>0</v>
      </c>
      <c r="BK116" s="47">
        <f>versenyek!$GO$11*IFERROR(VLOOKUP(VLOOKUP($A116,versenyek!GN:GP,3,FALSE),szabalyok!$A$16:$B$23,2,FALSE),0)</f>
        <v>0</v>
      </c>
      <c r="BL116" s="47">
        <f>versenyek!$GR$11*IFERROR(VLOOKUP(VLOOKUP($A116,versenyek!GQ:GS,3,FALSE),szabalyok!$A$16:$B$23,2,FALSE),0)</f>
        <v>0</v>
      </c>
      <c r="BM116" s="47">
        <f>versenyek!$GX$11*IFERROR(VLOOKUP(VLOOKUP($A116,versenyek!GW:GY,3,FALSE),szabalyok!$A$16:$B$23,2,FALSE),0)</f>
        <v>0</v>
      </c>
      <c r="BN116" s="47">
        <f>versenyek!$GX$11*IFERROR(VLOOKUP(VLOOKUP($A116,versenyek!GX:GZ,3,FALSE),szabalyok!$A$16:$B$23,2,FALSE),0)</f>
        <v>0</v>
      </c>
      <c r="BO116" s="47">
        <f>versenyek!$HD$11*IFERROR(VLOOKUP(VLOOKUP($A116,versenyek!HC:HE,3,FALSE),szabalyok!$A$16:$B$23,2,FALSE),0)</f>
        <v>0</v>
      </c>
      <c r="BP116" s="47">
        <f>versenyek!$HG$11*IFERROR(VLOOKUP(VLOOKUP($A116,versenyek!HF:HH,3,FALSE),szabalyok!$A$16:$B$23,2,FALSE),0)</f>
        <v>0</v>
      </c>
      <c r="BQ116" s="47">
        <f>versenyek!$HJ$11*IFERROR(VLOOKUP(VLOOKUP($A116,versenyek!HI:HK,3,FALSE),szabalyok!$A$16:$B$23,2,FALSE),0)</f>
        <v>0</v>
      </c>
      <c r="BR116" s="47">
        <f>versenyek!$HM$11*IFERROR(VLOOKUP(VLOOKUP($A116,versenyek!HL:HN,3,FALSE),szabalyok!$A$16:$B$23,2,FALSE),0)</f>
        <v>0</v>
      </c>
      <c r="BS116" s="47">
        <f>versenyek!$HP$11*IFERROR(VLOOKUP(VLOOKUP($A116,versenyek!HO:HQ,3,FALSE),szabalyok!$A$16:$B$23,2,FALSE),0)</f>
        <v>0</v>
      </c>
      <c r="BT116" s="47">
        <f>versenyek!$HS$11*IFERROR(VLOOKUP(VLOOKUP($A116,versenyek!HR:HT,3,FALSE),szabalyok!$A$16:$B$23,2,FALSE),0)</f>
        <v>0</v>
      </c>
      <c r="BU116" s="47">
        <f>versenyek!$HV$11*IFERROR(VLOOKUP(VLOOKUP($A116,versenyek!HU:HW,3,FALSE),szabalyok!$A$16:$B$23,2,FALSE),0)</f>
        <v>0</v>
      </c>
      <c r="BV116" s="47">
        <f>versenyek!$HY$11*IFERROR(VLOOKUP(VLOOKUP($A116,versenyek!HX:HZ,3,FALSE),szabalyok!$A$16:$B$23,2,FALSE),0)</f>
        <v>0</v>
      </c>
      <c r="BW116" s="47">
        <f>versenyek!$IB$11*IFERROR(VLOOKUP(VLOOKUP($A116,versenyek!IA:IC,3,FALSE),szabalyok!$A$16:$B$23,2,FALSE),0)</f>
        <v>0</v>
      </c>
      <c r="BX116" s="47">
        <f>versenyek!$IE$11*IFERROR(VLOOKUP(VLOOKUP($A116,versenyek!ID:IF,3,FALSE),szabalyok!$A$16:$B$23,2,FALSE),0)</f>
        <v>0</v>
      </c>
      <c r="BY116" s="47">
        <f>versenyek!$IH$11*IFERROR(VLOOKUP(VLOOKUP($A116,versenyek!IG:II,3,FALSE),szabalyok!$A$16:$B$23,2,FALSE),0)</f>
        <v>0</v>
      </c>
      <c r="BZ116" s="47">
        <f>versenyek!$IK$11*IFERROR(VLOOKUP(VLOOKUP($A116,versenyek!IJ:IL,3,FALSE),szabalyok!$A$16:$B$23,2,FALSE),0)</f>
        <v>0</v>
      </c>
      <c r="CA116" s="47">
        <f>versenyek!$IN$11*IFERROR(VLOOKUP(VLOOKUP($A116,versenyek!IM:IO,3,FALSE),szabalyok!$A$16:$B$23,2,FALSE),0)</f>
        <v>0</v>
      </c>
      <c r="CB116" s="47">
        <f>versenyek!$IW$11*IFERROR(VLOOKUP(VLOOKUP($A116,versenyek!IV:IX,3,FALSE),szabalyok!$A$16:$B$23,2,FALSE),0)</f>
        <v>0</v>
      </c>
      <c r="CC116" s="47">
        <f>versenyek!$IZ$11*IFERROR(VLOOKUP(VLOOKUP($A116,versenyek!IY:JA,3,FALSE),szabalyok!$A$16:$B$23,2,FALSE),0)</f>
        <v>0</v>
      </c>
      <c r="CD116" s="47">
        <f>versenyek!$JC$11*IFERROR(VLOOKUP(VLOOKUP($A116,versenyek!JB:JD,3,FALSE),szabalyok!$A$16:$B$23,2,FALSE),0)</f>
        <v>0</v>
      </c>
      <c r="CE116" s="47">
        <f>versenyek!$JF$11*IFERROR(VLOOKUP(VLOOKUP($A116,versenyek!JE:JG,3,FALSE),szabalyok!$A$16:$B$23,2,FALSE),0)</f>
        <v>0</v>
      </c>
      <c r="CF116" s="47">
        <f>versenyek!$JI$11*IFERROR(VLOOKUP(VLOOKUP($A116,versenyek!JH:JJ,3,FALSE),szabalyok!$A$16:$B$23,2,FALSE),0)</f>
        <v>0</v>
      </c>
      <c r="CG116" s="47">
        <f>versenyek!$JL$11*IFERROR(VLOOKUP(VLOOKUP($A116,versenyek!JK:JM,3,FALSE),szabalyok!$A$16:$B$23,2,FALSE),0)</f>
        <v>0</v>
      </c>
      <c r="CH116" s="47">
        <f>versenyek!$JO$11*IFERROR(VLOOKUP(VLOOKUP($A116,versenyek!JN:JP,3,FALSE),szabalyok!$A$16:$B$23,2,FALSE),0)</f>
        <v>0</v>
      </c>
      <c r="CI116" s="47">
        <f>versenyek!$JR$11*IFERROR(VLOOKUP(VLOOKUP($A116,versenyek!JQ:JS,3,FALSE),szabalyok!$A$16:$B$23,2,FALSE),0)</f>
        <v>0</v>
      </c>
      <c r="CJ116" s="47">
        <f>versenyek!$JU$11*IFERROR(VLOOKUP(VLOOKUP($A116,versenyek!JT:JV,3,FALSE),szabalyok!$A$16:$B$23,2,FALSE),0)</f>
        <v>0</v>
      </c>
      <c r="CK116" s="47">
        <f>versenyek!$JR$11*IFERROR(VLOOKUP(VLOOKUP($A116,versenyek!JW:JY,3,FALSE),szabalyok!$A$16:$B$23,2,FALSE),0)</f>
        <v>0</v>
      </c>
      <c r="CL116" s="47">
        <f>versenyek!$KA$11*IFERROR(VLOOKUP(VLOOKUP($A116,versenyek!JZ:KB,3,FALSE),szabalyok!$A$16:$B$23,2,FALSE),0)</f>
        <v>0</v>
      </c>
      <c r="CM116" s="47">
        <f>versenyek!$KD$11*IFERROR(VLOOKUP(VLOOKUP($A116,versenyek!KC:KE,3,FALSE),szabalyok!$A$16:$B$23,2,FALSE),0)</f>
        <v>0</v>
      </c>
      <c r="CN116" s="47">
        <f>versenyek!$KG$11*IFERROR(VLOOKUP(VLOOKUP($A116,versenyek!KF:KH,3,FALSE),szabalyok!$A$16:$B$23,2,FALSE),0)</f>
        <v>0</v>
      </c>
      <c r="CO116" s="47">
        <f>versenyek!$KJ$11*IFERROR(VLOOKUP(VLOOKUP($A116,versenyek!KI:KK,3,FALSE),szabalyok!$A$16:$B$23,2,FALSE),0)</f>
        <v>0</v>
      </c>
      <c r="CP116" s="47">
        <f>versenyek!$KM$11*IFERROR(VLOOKUP(VLOOKUP($A116,versenyek!KL:KN,3,FALSE),szabalyok!$A$16:$B$23,2,FALSE),0)</f>
        <v>0</v>
      </c>
      <c r="CQ116" s="47">
        <f>versenyek!$KP$11*IFERROR(VLOOKUP(VLOOKUP($A116,versenyek!KO:KQ,3,FALSE),szabalyok!$A$16:$B$23,2,FALSE),0)</f>
        <v>0</v>
      </c>
      <c r="CR116" s="47">
        <f>versenyek!$KS$11*IFERROR(VLOOKUP(VLOOKUP($A116,versenyek!KR:KT,3,FALSE),szabalyok!$A$16:$B$23,2,FALSE),0)</f>
        <v>0</v>
      </c>
      <c r="CS116" s="47">
        <f>versenyek!$KV$11*IFERROR(VLOOKUP(VLOOKUP($A116,versenyek!KU:KW,3,FALSE),szabalyok!$A$16:$B$23,2,FALSE),0)</f>
        <v>0</v>
      </c>
      <c r="CT116" s="47">
        <f>versenyek!$KY$11*IFERROR(VLOOKUP(VLOOKUP($A116,versenyek!KX:KZ,3,FALSE),szabalyok!$A$16:$B$23,2,FALSE),0)</f>
        <v>0</v>
      </c>
      <c r="CU116" s="47">
        <f>versenyek!$LB$11*IFERROR(VLOOKUP(VLOOKUP($A116,versenyek!LA:LC,3,FALSE),szabalyok!$A$16:$B$23,2,FALSE),0)</f>
        <v>0</v>
      </c>
      <c r="CV116" s="47">
        <f>versenyek!$LE$11*IFERROR(VLOOKUP(VLOOKUP($A116,versenyek!LD:LF,3,FALSE),szabalyok!$A$16:$B$23,2,FALSE),0)</f>
        <v>0</v>
      </c>
      <c r="CW116" s="47">
        <f>versenyek!$LH$11*IFERROR(VLOOKUP(VLOOKUP($A116,versenyek!LG:LI,3,FALSE),szabalyok!$A$16:$B$23,2,FALSE),0)</f>
        <v>0</v>
      </c>
      <c r="CX116" s="47">
        <f>versenyek!$LK$11*IFERROR(VLOOKUP(VLOOKUP($A116,versenyek!LJ:LL,3,FALSE),szabalyok!$A$16:$B$23,2,FALSE),0)</f>
        <v>0</v>
      </c>
      <c r="CY116" s="47">
        <f>versenyek!$LN$11*IFERROR(VLOOKUP(VLOOKUP($A116,versenyek!LM:LO,3,FALSE),szabalyok!$A$16:$B$23,2,FALSE),0)</f>
        <v>0</v>
      </c>
      <c r="CZ116" s="47">
        <f>versenyek!$LQ$11*IFERROR(VLOOKUP(VLOOKUP($A116,versenyek!LP:LR,3,FALSE),szabalyok!$A$16:$B$23,2,FALSE),0)</f>
        <v>0</v>
      </c>
      <c r="DA116" s="47">
        <f>versenyek!$LT$11*IFERROR(VLOOKUP(VLOOKUP($A116,versenyek!LS:LU,3,FALSE),szabalyok!$A$16:$B$23,2,FALSE),0)</f>
        <v>0</v>
      </c>
      <c r="DB116" s="47">
        <f>versenyek!$LW$11*IFERROR(VLOOKUP(VLOOKUP($A116,versenyek!LV:LX,3,FALSE),szabalyok!$A$16:$B$23,2,FALSE),0)</f>
        <v>0</v>
      </c>
      <c r="DC116" s="47">
        <f>versenyek!$LZ$11*IFERROR(VLOOKUP(VLOOKUP($A116,versenyek!LY:MA,3,FALSE),szabalyok!$A$16:$B$23,2,FALSE),0)</f>
        <v>0</v>
      </c>
      <c r="DD116" s="47">
        <f>versenyek!$MC$11*IFERROR(VLOOKUP(VLOOKUP($A116,versenyek!MB:MD,3,FALSE),szabalyok!$A$16:$B$23,2,FALSE),0)</f>
        <v>0</v>
      </c>
      <c r="DE116" s="47">
        <f>versenyek!$ML$11*IFERROR(VLOOKUP(VLOOKUP($A116,versenyek!MK:MM,3,FALSE),szabalyok!$A$16:$B$23,2,FALSE),0)</f>
        <v>0</v>
      </c>
      <c r="DF116" s="47">
        <f>versenyek!$MO$11*IFERROR(VLOOKUP(VLOOKUP($A116,versenyek!MN:MP,3,FALSE),szabalyok!$A$16:$B$23,2,FALSE),0)</f>
        <v>0</v>
      </c>
      <c r="DG116" s="47">
        <f>versenyek!$MR$11*IFERROR(VLOOKUP(VLOOKUP($A116,versenyek!MQ:MS,3,FALSE),szabalyok!$A$16:$B$23,2,FALSE),0)</f>
        <v>0</v>
      </c>
      <c r="DH116" s="47">
        <f>versenyek!$MU$11*IFERROR(VLOOKUP(VLOOKUP($A116,versenyek!MT:MV,3,FALSE),szabalyok!$A$16:$B$23,2,FALSE),0)</f>
        <v>0</v>
      </c>
      <c r="DI116" s="47">
        <f>versenyek!$MX$11*IFERROR(VLOOKUP(VLOOKUP($A116,versenyek!MW:MY,3,FALSE),szabalyok!$A$16:$B$23,2,FALSE),0)</f>
        <v>0</v>
      </c>
      <c r="DJ116" s="47">
        <f>versenyek!$NA$11*IFERROR(VLOOKUP(VLOOKUP($A116,versenyek!MZ:NB,3,FALSE),szabalyok!$A$16:$B$23,2,FALSE),0)</f>
        <v>0</v>
      </c>
      <c r="DK116" s="47">
        <f>versenyek!$ND$11*IFERROR(VLOOKUP(VLOOKUP($A116,versenyek!NC:NE,3,FALSE),szabalyok!$A$16:$B$23,2,FALSE),0)</f>
        <v>0</v>
      </c>
      <c r="DL116" s="47">
        <f>versenyek!$NG$11*IFERROR(VLOOKUP(VLOOKUP($A116,versenyek!NF:NH,3,FALSE),szabalyok!$A$16:$B$23,2,FALSE),0)</f>
        <v>0</v>
      </c>
      <c r="DM116" s="47">
        <f>versenyek!$NJ$11*IFERROR(VLOOKUP(VLOOKUP($A116,versenyek!NI:NK,3,FALSE),szabalyok!$A$16:$B$23,2,FALSE),0)</f>
        <v>0</v>
      </c>
      <c r="DN116" s="47">
        <f>versenyek!$NM$11*IFERROR(VLOOKUP(VLOOKUP($A116,versenyek!NL:NN,3,FALSE),szabalyok!$A$16:$B$23,2,FALSE),0)</f>
        <v>0</v>
      </c>
      <c r="DO116" s="47">
        <f>versenyek!$NP$11*IFERROR(VLOOKUP(VLOOKUP($A116,versenyek!NO:NQ,3,FALSE),szabalyok!$A$16:$B$23,2,FALSE),0)</f>
        <v>0</v>
      </c>
      <c r="DP116" s="47">
        <f>versenyek!$NS$11*IFERROR(VLOOKUP(VLOOKUP($A116,versenyek!NR:NT,3,FALSE),szabalyok!$A$16:$B$23,2,FALSE),0)</f>
        <v>0</v>
      </c>
      <c r="DQ116" s="47">
        <f>versenyek!$NV$11*IFERROR(VLOOKUP(VLOOKUP($A116,versenyek!NU:NW,3,FALSE),szabalyok!$A$16:$B$23,2,FALSE),0)</f>
        <v>0</v>
      </c>
      <c r="DR116" s="47">
        <f>versenyek!$NY$11*IFERROR(VLOOKUP(VLOOKUP($A116,versenyek!NX:NZ,3,FALSE),szabalyok!$A$16:$B$23,2,FALSE),0)</f>
        <v>0</v>
      </c>
      <c r="DS116" s="47">
        <f>versenyek!$OB$11*IFERROR(VLOOKUP(VLOOKUP($A116,versenyek!OA:OC,3,FALSE),szabalyok!$A$16:$B$23,2,FALSE),0)</f>
        <v>0</v>
      </c>
      <c r="DT116" s="47">
        <f>versenyek!$OE$11*IFERROR(VLOOKUP(VLOOKUP($A116,versenyek!OD:OF,3,FALSE),szabalyok!$A$16:$B$23,2,FALSE),0)</f>
        <v>0</v>
      </c>
      <c r="DU116" s="47">
        <f>versenyek!$OH$11*IFERROR(VLOOKUP(VLOOKUP($A116,versenyek!OG:OI,3,FALSE),szabalyok!$A$16:$B$23,2,FALSE),0)</f>
        <v>0</v>
      </c>
      <c r="DV116" s="47">
        <f>versenyek!$OK$11*IFERROR(VLOOKUP(VLOOKUP($A116,versenyek!OJ:OL,3,FALSE),szabalyok!$A$16:$B$23,2,FALSE),0)</f>
        <v>0</v>
      </c>
      <c r="DW116" s="47">
        <f>versenyek!$ON$11*IFERROR(VLOOKUP(VLOOKUP($A116,versenyek!OM:OO,3,FALSE),szabalyok!$A$16:$B$23,2,FALSE),0)</f>
        <v>0</v>
      </c>
      <c r="DX116" s="47">
        <f>versenyek!$OQ$11*IFERROR(VLOOKUP(VLOOKUP($A116,versenyek!OP:OR,3,FALSE),szabalyok!$A$16:$B$23,2,FALSE),0)</f>
        <v>0</v>
      </c>
      <c r="DY116" s="47">
        <f>versenyek!$OT$11*IFERROR(VLOOKUP(VLOOKUP($A116,versenyek!OS:OU,3,FALSE),szabalyok!$A$16:$B$23,2,FALSE),0)</f>
        <v>0</v>
      </c>
      <c r="DZ116" s="47">
        <f>versenyek!$OW$11*IFERROR(VLOOKUP(VLOOKUP($A116,versenyek!OV:OX,3,FALSE),szabalyok!$A$16:$B$23,2,FALSE),0)</f>
        <v>0</v>
      </c>
      <c r="EA116" s="47">
        <f>versenyek!$OZ$11*IFERROR(VLOOKUP(VLOOKUP($A116,versenyek!OY:PA,3,FALSE),szabalyok!$A$16:$B$23,2,FALSE),0)</f>
        <v>0</v>
      </c>
      <c r="EB116" s="47">
        <f>versenyek!$PC$11*IFERROR(VLOOKUP(VLOOKUP($A116,versenyek!PB:PD,3,FALSE),szabalyok!$A$16:$B$23,2,FALSE),0)</f>
        <v>0</v>
      </c>
      <c r="EC116" s="47">
        <f>versenyek!$PF$11*IFERROR(VLOOKUP(VLOOKUP($A116,versenyek!PE:PG,3,FALSE),szabalyok!$A$16:$B$23,2,FALSE),0)</f>
        <v>0</v>
      </c>
      <c r="ED116" s="47">
        <f>versenyek!$PI$11*IFERROR(VLOOKUP(VLOOKUP($A116,versenyek!PH:PJ,3,FALSE),szabalyok!$A$16:$B$23,2,FALSE),0)</f>
        <v>0</v>
      </c>
      <c r="EE116" s="47">
        <f>versenyek!$PL$11*IFERROR(VLOOKUP(VLOOKUP($A116,versenyek!PK:PM,3,FALSE),szabalyok!$A$16:$B$23,2,FALSE),0)</f>
        <v>0</v>
      </c>
      <c r="EF116" s="47">
        <f>versenyek!$PO$11*IFERROR(VLOOKUP(VLOOKUP($A116,versenyek!PN:PP,3,FALSE),szabalyok!$A$16:$B$23,2,FALSE),0)</f>
        <v>0</v>
      </c>
      <c r="EG116" s="47">
        <f>versenyek!$PR$11*IFERROR(VLOOKUP(VLOOKUP($A116,versenyek!PQ:PS,3,FALSE),szabalyok!$A$16:$B$23,2,FALSE),0)</f>
        <v>0</v>
      </c>
      <c r="EH116" s="47">
        <f>versenyek!$PU$11*IFERROR(VLOOKUP(VLOOKUP($A116,versenyek!PT:PV,3,FALSE),szabalyok!$A$16:$B$23,2,FALSE),0)</f>
        <v>0</v>
      </c>
      <c r="EI116" s="47">
        <f>versenyek!$PX$11*IFERROR(VLOOKUP(VLOOKUP($A116,versenyek!PW:PY,3,FALSE),szabalyok!$A$16:$B$23,2,FALSE),0)</f>
        <v>0</v>
      </c>
      <c r="EJ116" s="47">
        <f>versenyek!$QA$11*IFERROR(VLOOKUP(VLOOKUP($A116,versenyek!PZ:QB,3,FALSE),szabalyok!$A$16:$B$23,2,FALSE),0)</f>
        <v>0</v>
      </c>
      <c r="EK116" s="47">
        <f>versenyek!$QD$11*IFERROR(VLOOKUP(VLOOKUP($A116,versenyek!QC:QE,3,FALSE),szabalyok!$A$16:$B$23,2,FALSE),0)</f>
        <v>0</v>
      </c>
      <c r="EL116" s="47">
        <f>versenyek!$QG$11*IFERROR(VLOOKUP(VLOOKUP($A116,versenyek!QF:QH,3,FALSE),szabalyok!$A$16:$B$23,2,FALSE),0)</f>
        <v>0</v>
      </c>
      <c r="EM116" s="47">
        <f>versenyek!$QJ$11*IFERROR(VLOOKUP(VLOOKUP($A116,versenyek!QI:QK,3,FALSE),szabalyok!$A$16:$B$23,2,FALSE),0)</f>
        <v>0</v>
      </c>
      <c r="EN116" s="47">
        <f>versenyek!$QM$11*IFERROR(VLOOKUP(VLOOKUP($A116,versenyek!QL:QN,3,FALSE),szabalyok!$A$16:$B$23,2,FALSE),0)</f>
        <v>0</v>
      </c>
      <c r="EO116" s="47">
        <f>versenyek!$QP$11*IFERROR(VLOOKUP(VLOOKUP($A116,versenyek!QO:QQ,3,FALSE),szabalyok!$A$16:$B$23,2,FALSE),0)</f>
        <v>0</v>
      </c>
      <c r="EP116" s="47">
        <f>versenyek!$QS$11*IFERROR(VLOOKUP(VLOOKUP($A116,versenyek!QR:QT,3,FALSE),szabalyok!$A$16:$B$23,2,FALSE),0)</f>
        <v>0</v>
      </c>
      <c r="EQ116" s="47">
        <f>versenyek!$QV$11*IFERROR(VLOOKUP(VLOOKUP($A116,versenyek!QU:QW,3,FALSE),szabalyok!$A$16:$B$23,2,FALSE),0)</f>
        <v>0</v>
      </c>
      <c r="ER116" s="47">
        <f>versenyek!$RE$11*IFERROR(VLOOKUP(VLOOKUP($A116,versenyek!RD:RF,3,FALSE),szabalyok!$A$16:$B$23,2,FALSE),0)</f>
        <v>0</v>
      </c>
      <c r="ES116" s="47">
        <f>versenyek!$RH$11*IFERROR(VLOOKUP(VLOOKUP($A116,versenyek!RG:RI,3,FALSE),szabalyok!$A$16:$B$23,2,FALSE),0)</f>
        <v>0</v>
      </c>
      <c r="ET116" s="47">
        <f>versenyek!$RK$11*IFERROR(VLOOKUP(VLOOKUP($A116,versenyek!RJ:RL,3,FALSE),szabalyok!$A$16:$B$23,2,FALSE),0)</f>
        <v>0</v>
      </c>
      <c r="EU116" s="47">
        <f>versenyek!$RN$11*IFERROR(VLOOKUP(VLOOKUP($A116,versenyek!RM:RO,3,FALSE),szabalyok!$A$16:$B$23,2,FALSE),0)</f>
        <v>0</v>
      </c>
      <c r="EV116" s="47">
        <f>versenyek!$RQ$11*IFERROR(VLOOKUP(VLOOKUP($A116,versenyek!RP:RR,3,FALSE),szabalyok!$A$16:$B$23,2,FALSE),0)</f>
        <v>0</v>
      </c>
      <c r="EW116" s="47">
        <f>versenyek!$RT$11*IFERROR(VLOOKUP(VLOOKUP($A116,versenyek!RS:RU,3,FALSE),szabalyok!$A$16:$B$23,2,FALSE),0)</f>
        <v>0</v>
      </c>
      <c r="EX116" s="47">
        <f>versenyek!$RW$11*IFERROR(VLOOKUP(VLOOKUP($A116,versenyek!RV:RX,3,FALSE),szabalyok!$A$16:$B$23,2,FALSE),0)</f>
        <v>0</v>
      </c>
      <c r="EY116" s="47">
        <f>versenyek!$RZ$11*IFERROR(VLOOKUP(VLOOKUP($A116,versenyek!RY:SA,3,FALSE),szabalyok!$A$16:$B$23,2,FALSE),0)</f>
        <v>0</v>
      </c>
      <c r="EZ116" s="47">
        <f>versenyek!$SC$11*IFERROR(VLOOKUP(VLOOKUP($A116,versenyek!SB:SD,3,FALSE),szabalyok!$A$16:$B$23,2,FALSE),0)</f>
        <v>0</v>
      </c>
      <c r="FA116" s="47">
        <f>versenyek!$SF$11*IFERROR(VLOOKUP(VLOOKUP($A116,versenyek!SE:SG,3,FALSE),szabalyok!$A$16:$B$23,2,FALSE),0)</f>
        <v>0</v>
      </c>
      <c r="FB116" s="47">
        <f>versenyek!$SI$11*IFERROR(VLOOKUP(VLOOKUP($A116,versenyek!SH:SJ,3,FALSE),szabalyok!$A$16:$B$23,2,FALSE),0)</f>
        <v>0</v>
      </c>
      <c r="FC116" s="47">
        <f>versenyek!$SL$11*IFERROR(VLOOKUP(VLOOKUP($A116,versenyek!SK:SM,3,FALSE),szabalyok!$A$16:$B$23,2,FALSE),0)</f>
        <v>0</v>
      </c>
      <c r="FD116" s="47">
        <f>versenyek!$SO$11*IFERROR(VLOOKUP(VLOOKUP($A116,versenyek!SN:SP,3,FALSE),szabalyok!$A$16:$B$23,2,FALSE),0)</f>
        <v>0</v>
      </c>
      <c r="FE116" s="47">
        <f>versenyek!$SR$11*IFERROR(VLOOKUP(VLOOKUP($A116,versenyek!SQ:SS,3,FALSE),szabalyok!$A$16:$B$23,2,FALSE),0)</f>
        <v>0</v>
      </c>
      <c r="FF116" s="47">
        <f>versenyek!$SU$11*IFERROR(VLOOKUP(VLOOKUP($A116,versenyek!ST:SV,3,FALSE),szabalyok!$A$16:$B$23,2,FALSE),0)</f>
        <v>0</v>
      </c>
      <c r="FG116" s="47">
        <f>versenyek!$SX$11*IFERROR(VLOOKUP(VLOOKUP($A116,versenyek!SW:SY,3,FALSE),szabalyok!$A$16:$B$23,2,FALSE),0)</f>
        <v>0</v>
      </c>
      <c r="FH116" s="47">
        <f>versenyek!$TA$11*IFERROR(VLOOKUP(VLOOKUP($A116,versenyek!SZ:TB,3,FALSE),szabalyok!$A$16:$B$23,2,FALSE),0)</f>
        <v>0</v>
      </c>
      <c r="FI116" s="47">
        <f>versenyek!$TD$11*IFERROR(VLOOKUP(VLOOKUP($A116,versenyek!TC:TE,3,FALSE),szabalyok!$A$16:$B$23,2,FALSE),0)</f>
        <v>0</v>
      </c>
      <c r="FJ116" s="47">
        <f>versenyek!$TG$11*IFERROR(VLOOKUP(VLOOKUP($A116,versenyek!TF:TH,3,FALSE),szabalyok!$A$16:$B$23,2,FALSE),0)</f>
        <v>0</v>
      </c>
      <c r="FK116" s="47">
        <f>versenyek!$TJ$11*IFERROR(VLOOKUP(VLOOKUP($A116,versenyek!TI:TK,3,FALSE),szabalyok!$A$16:$B$23,2,FALSE),0)</f>
        <v>0</v>
      </c>
      <c r="FL116" s="47">
        <f>versenyek!$TM$11*IFERROR(VLOOKUP(VLOOKUP($A116,versenyek!TL:TN,3,FALSE),szabalyok!$A$16:$B$23,2,FALSE),0)</f>
        <v>0</v>
      </c>
      <c r="FM116" s="47">
        <f>versenyek!$TP$11*IFERROR(VLOOKUP(VLOOKUP($A116,versenyek!TO:TQ,3,FALSE),szabalyok!$A$16:$B$23,2,FALSE),0)</f>
        <v>0</v>
      </c>
      <c r="FN116" s="47">
        <f>versenyek!$TS$11*IFERROR(VLOOKUP(VLOOKUP($A116,versenyek!TR:TT,3,FALSE),szabalyok!$A$16:$B$23,2,FALSE),0)</f>
        <v>0</v>
      </c>
      <c r="FO116" s="47"/>
      <c r="FP116" s="235">
        <f t="shared" si="3"/>
        <v>0</v>
      </c>
    </row>
    <row r="117" spans="1:172">
      <c r="A117" s="1" t="s">
        <v>337</v>
      </c>
      <c r="B117" s="47">
        <v>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4.6847194029468744</v>
      </c>
      <c r="O117" s="47">
        <v>0</v>
      </c>
      <c r="P117" s="47">
        <v>0</v>
      </c>
      <c r="Q117" s="47">
        <v>0</v>
      </c>
      <c r="R117" s="47">
        <f>versenyek!$BD$11*IFERROR(VLOOKUP(VLOOKUP($A117,versenyek!BC:BE,3,FALSE),szabalyok!$A$16:$B$23,2,FALSE),0)</f>
        <v>0</v>
      </c>
      <c r="S117" s="47">
        <f>versenyek!$BG$11*IFERROR(VLOOKUP(VLOOKUP($A117,versenyek!BF:BH,3,FALSE),szabalyok!$A$16:$B$23,2,FALSE),0)</f>
        <v>0</v>
      </c>
      <c r="T117" s="47">
        <f>versenyek!$BJ$11*IFERROR(VLOOKUP(VLOOKUP($A117,versenyek!BI:BK,3,FALSE),szabalyok!$A$16:$B$23,2,FALSE),0)</f>
        <v>0</v>
      </c>
      <c r="U117" s="47">
        <f>versenyek!$BM$11*IFERROR(VLOOKUP(VLOOKUP($A117,versenyek!BL:BN,3,FALSE),szabalyok!$A$16:$B$23,2,FALSE),0)</f>
        <v>0</v>
      </c>
      <c r="V117" s="47">
        <f>versenyek!$BP$11*IFERROR(VLOOKUP(VLOOKUP($A117,versenyek!BO:BQ,3,FALSE),szabalyok!$A$16:$B$23,2,FALSE),0)</f>
        <v>0</v>
      </c>
      <c r="W117" s="47">
        <f>versenyek!$BS$11*IFERROR(VLOOKUP(VLOOKUP($A117,versenyek!BR:BT,3,FALSE),szabalyok!$A$16:$B$23,2,FALSE),0)</f>
        <v>0</v>
      </c>
      <c r="X117" s="47">
        <f>versenyek!$BV$11*IFERROR(VLOOKUP(VLOOKUP($A117,versenyek!BU:BW,3,FALSE),szabalyok!$A$16:$B$23,2,FALSE),0)</f>
        <v>0</v>
      </c>
      <c r="Y117" s="47">
        <f>versenyek!$BY$11*IFERROR(VLOOKUP(VLOOKUP($A117,versenyek!BX:BZ,3,FALSE),szabalyok!$A$16:$B$23,2,FALSE),0)</f>
        <v>0</v>
      </c>
      <c r="Z117" s="47">
        <f>versenyek!$CB$11*IFERROR(VLOOKUP(VLOOKUP($A117,versenyek!CA:CC,3,FALSE),szabalyok!$A$16:$B$23,2,FALSE),0)</f>
        <v>0</v>
      </c>
      <c r="AA117" s="47">
        <f>versenyek!$CE$11*IFERROR(VLOOKUP(VLOOKUP($A117,versenyek!CD:CF,3,FALSE),szabalyok!$A$16:$B$23,2,FALSE),0)</f>
        <v>0</v>
      </c>
      <c r="AB117" s="47">
        <f>versenyek!$CH$11*IFERROR(VLOOKUP(VLOOKUP($A117,versenyek!CG:CI,3,FALSE),szabalyok!$A$16:$B$23,2,FALSE),0)</f>
        <v>0</v>
      </c>
      <c r="AC117" s="47">
        <f>versenyek!$CK$11*IFERROR(VLOOKUP(VLOOKUP($A117,versenyek!CJ:CL,3,FALSE),szabalyok!$A$16:$B$23,2,FALSE),0)</f>
        <v>0</v>
      </c>
      <c r="AD117" s="47">
        <f>versenyek!$CN$11*IFERROR(VLOOKUP(VLOOKUP($A117,versenyek!CM:CO,3,FALSE),szabalyok!$A$16:$B$23,2,FALSE),0)</f>
        <v>0</v>
      </c>
      <c r="AE117" s="47">
        <f>versenyek!$CQ$11*IFERROR(VLOOKUP(VLOOKUP($A117,versenyek!CP:CR,3,FALSE),szabalyok!$A$16:$B$23,2,FALSE),0)</f>
        <v>0</v>
      </c>
      <c r="AF117" s="47">
        <f>versenyek!$CT$11*IFERROR(VLOOKUP(VLOOKUP($A117,versenyek!CS:CU,3,FALSE),szabalyok!$A$16:$B$23,2,FALSE),0)</f>
        <v>0</v>
      </c>
      <c r="AG117" s="47">
        <f>versenyek!$CW$11*IFERROR(VLOOKUP(VLOOKUP($A117,versenyek!CV:CX,3,FALSE),szabalyok!$A$16:$B$23,2,FALSE),0)</f>
        <v>0</v>
      </c>
      <c r="AH117" s="47">
        <f>versenyek!$CZ$11*IFERROR(VLOOKUP(VLOOKUP($A117,versenyek!CY:DA,3,FALSE),szabalyok!$A$16:$B$23,2,FALSE),0)</f>
        <v>0</v>
      </c>
      <c r="AI117" s="47">
        <f>versenyek!$DC$11*IFERROR(VLOOKUP(VLOOKUP($A117,versenyek!DB:DD,3,FALSE),szabalyok!$A$16:$B$23,2,FALSE),0)</f>
        <v>0</v>
      </c>
      <c r="AJ117" s="47">
        <f>versenyek!$DF$11*IFERROR(VLOOKUP(VLOOKUP($A117,versenyek!DE:DG,3,FALSE),szabalyok!$A$16:$B$23,2,FALSE),0)</f>
        <v>0</v>
      </c>
      <c r="AK117" s="47">
        <f>versenyek!$DI$11*IFERROR(VLOOKUP(VLOOKUP($A117,versenyek!DH:DJ,3,FALSE),szabalyok!$A$16:$B$23,2,FALSE),0)</f>
        <v>0</v>
      </c>
      <c r="AL117" s="47">
        <f>versenyek!$DL$11*IFERROR(VLOOKUP(VLOOKUP($A117,versenyek!DK:DM,3,FALSE),szabalyok!$A$16:$B$23,2,FALSE),0)</f>
        <v>0</v>
      </c>
      <c r="AM117" s="47">
        <f>versenyek!$DR$11*IFERROR(VLOOKUP(VLOOKUP($A117,versenyek!DQ:DS,3,FALSE),szabalyok!$A$16:$B$23,2,FALSE),0)</f>
        <v>0</v>
      </c>
      <c r="AN117" s="47">
        <f>versenyek!$DU$11*IFERROR(VLOOKUP(VLOOKUP($A117,versenyek!DT:DV,3,FALSE),szabalyok!$A$16:$B$23,2,FALSE),0)</f>
        <v>0</v>
      </c>
      <c r="AO117" s="47">
        <f>versenyek!$DO$11*IFERROR(VLOOKUP(VLOOKUP($A117,versenyek!DN:DP,3,FALSE),szabalyok!$A$16:$B$23,2,FALSE),0)</f>
        <v>0</v>
      </c>
      <c r="AP117" s="47">
        <f>versenyek!$DX$11*IFERROR(VLOOKUP(VLOOKUP($A117,versenyek!DW:DY,3,FALSE),szabalyok!$A$16:$B$23,2,FALSE),0)</f>
        <v>0</v>
      </c>
      <c r="AQ117" s="47" t="e">
        <f>versenyek!$EA$11*IFERROR(VLOOKUP(VLOOKUP($A117,versenyek!DZ:EB,3,FALSE),szabalyok!$A$16:$B$23,2,FALSE),0)</f>
        <v>#DIV/0!</v>
      </c>
      <c r="AR117" s="47" t="e">
        <f>versenyek!$ED$11*IFERROR(VLOOKUP(VLOOKUP($A117,versenyek!EC:EE,3,FALSE),szabalyok!$A$16:$B$23,2,FALSE),0)</f>
        <v>#DIV/0!</v>
      </c>
      <c r="AS117" s="47">
        <f>versenyek!$EG$11*IFERROR(VLOOKUP(VLOOKUP($A117,versenyek!EF:EH,3,FALSE),szabalyok!$A$16:$B$23,2,FALSE),0)</f>
        <v>0</v>
      </c>
      <c r="AT117" s="47">
        <f>versenyek!$EJ$11*IFERROR(VLOOKUP(VLOOKUP($A117,versenyek!EI:EK,3,FALSE),szabalyok!$A$16:$B$23,2,FALSE),0)</f>
        <v>0</v>
      </c>
      <c r="AU117" s="47">
        <f>versenyek!$EM$11*IFERROR(VLOOKUP(VLOOKUP($A117,versenyek!EL:EN,3,FALSE),szabalyok!$A$16:$B$23,2,FALSE),0)</f>
        <v>0</v>
      </c>
      <c r="AV117" s="47">
        <f>versenyek!$EP$11*IFERROR(VLOOKUP(VLOOKUP($A117,versenyek!EO:EQ,3,FALSE),szabalyok!$A$16:$B$23,2,FALSE),0)</f>
        <v>0</v>
      </c>
      <c r="AW117" s="47">
        <f>versenyek!$EY$11*IFERROR(VLOOKUP(VLOOKUP($A117,versenyek!EX:EZ,3,FALSE),szabalyok!$A$16:$B$23,2,FALSE),0)</f>
        <v>0</v>
      </c>
      <c r="AX117" s="47">
        <f>versenyek!$FB$11*IFERROR(VLOOKUP(VLOOKUP($A117,versenyek!FA:FC,3,FALSE),szabalyok!$A$16:$B$23,2,FALSE),0)</f>
        <v>0</v>
      </c>
      <c r="AY117" s="47">
        <f>versenyek!$FE$11*IFERROR(VLOOKUP(VLOOKUP($A117,versenyek!FD:FF,3,FALSE),szabalyok!$A$16:$B$23,2,FALSE),0)</f>
        <v>0</v>
      </c>
      <c r="AZ117" s="47">
        <f>versenyek!$FH$11*IFERROR(VLOOKUP(VLOOKUP($A117,versenyek!FG:FI,3,FALSE),szabalyok!$A$16:$B$23,2,FALSE),0)</f>
        <v>0</v>
      </c>
      <c r="BA117" s="47">
        <f>versenyek!$FK$11*IFERROR(VLOOKUP(VLOOKUP($A117,versenyek!FJ:FL,3,FALSE),szabalyok!$A$16:$B$23,2,FALSE),0)</f>
        <v>0</v>
      </c>
      <c r="BB117" s="47">
        <f>versenyek!$FN$11*IFERROR(VLOOKUP(VLOOKUP($A117,versenyek!FM:FO,3,FALSE),szabalyok!$A$16:$B$23,2,FALSE),0)</f>
        <v>0</v>
      </c>
      <c r="BC117" s="47">
        <f>versenyek!$FQ$11*IFERROR(VLOOKUP(VLOOKUP($A117,versenyek!FP:FR,3,FALSE),szabalyok!$A$16:$B$23,2,FALSE),0)</f>
        <v>0</v>
      </c>
      <c r="BD117" s="47">
        <f>versenyek!$FT$11*IFERROR(VLOOKUP(VLOOKUP($A117,versenyek!FS:FU,3,FALSE),szabalyok!$A$16:$B$23,2,FALSE),0)</f>
        <v>0</v>
      </c>
      <c r="BE117" s="47">
        <f>versenyek!$FW$11*IFERROR(VLOOKUP(VLOOKUP($A117,versenyek!FV:FX,3,FALSE),szabalyok!$A$16:$B$23,2,FALSE),0)</f>
        <v>0</v>
      </c>
      <c r="BF117" s="47">
        <f>versenyek!$FZ$11*IFERROR(VLOOKUP(VLOOKUP($A117,versenyek!FY:GA,3,FALSE),szabalyok!$A$16:$B$23,2,FALSE),0)</f>
        <v>0</v>
      </c>
      <c r="BG117" s="47">
        <f>versenyek!$GC$11*IFERROR(VLOOKUP(VLOOKUP($A117,versenyek!GB:GD,3,FALSE),szabalyok!$A$16:$B$23,2,FALSE),0)</f>
        <v>0</v>
      </c>
      <c r="BH117" s="47">
        <f>versenyek!$GF$11*IFERROR(VLOOKUP(VLOOKUP($A117,versenyek!GE:GG,3,FALSE),szabalyok!$A$16:$B$23,2,FALSE),0)</f>
        <v>0</v>
      </c>
      <c r="BI117" s="47">
        <f>versenyek!$GI$11*IFERROR(VLOOKUP(VLOOKUP($A117,versenyek!GH:GJ,3,FALSE),szabalyok!$A$16:$B$23,2,FALSE),0)</f>
        <v>0</v>
      </c>
      <c r="BJ117" s="47">
        <f>versenyek!$GL$11*IFERROR(VLOOKUP(VLOOKUP($A117,versenyek!GK:GM,3,FALSE),szabalyok!$A$16:$B$23,2,FALSE),0)</f>
        <v>0</v>
      </c>
      <c r="BK117" s="47">
        <f>versenyek!$GO$11*IFERROR(VLOOKUP(VLOOKUP($A117,versenyek!GN:GP,3,FALSE),szabalyok!$A$16:$B$23,2,FALSE),0)</f>
        <v>0</v>
      </c>
      <c r="BL117" s="47">
        <f>versenyek!$GR$11*IFERROR(VLOOKUP(VLOOKUP($A117,versenyek!GQ:GS,3,FALSE),szabalyok!$A$16:$B$23,2,FALSE),0)</f>
        <v>0</v>
      </c>
      <c r="BM117" s="47">
        <f>versenyek!$GX$11*IFERROR(VLOOKUP(VLOOKUP($A117,versenyek!GW:GY,3,FALSE),szabalyok!$A$16:$B$23,2,FALSE),0)</f>
        <v>0</v>
      </c>
      <c r="BN117" s="47">
        <f>versenyek!$GX$11*IFERROR(VLOOKUP(VLOOKUP($A117,versenyek!GX:GZ,3,FALSE),szabalyok!$A$16:$B$23,2,FALSE),0)</f>
        <v>0</v>
      </c>
      <c r="BO117" s="47">
        <f>versenyek!$HD$11*IFERROR(VLOOKUP(VLOOKUP($A117,versenyek!HC:HE,3,FALSE),szabalyok!$A$16:$B$23,2,FALSE),0)</f>
        <v>0</v>
      </c>
      <c r="BP117" s="47">
        <f>versenyek!$HG$11*IFERROR(VLOOKUP(VLOOKUP($A117,versenyek!HF:HH,3,FALSE),szabalyok!$A$16:$B$23,2,FALSE),0)</f>
        <v>0</v>
      </c>
      <c r="BQ117" s="47">
        <f>versenyek!$HJ$11*IFERROR(VLOOKUP(VLOOKUP($A117,versenyek!HI:HK,3,FALSE),szabalyok!$A$16:$B$23,2,FALSE),0)</f>
        <v>0</v>
      </c>
      <c r="BR117" s="47">
        <f>versenyek!$HM$11*IFERROR(VLOOKUP(VLOOKUP($A117,versenyek!HL:HN,3,FALSE),szabalyok!$A$16:$B$23,2,FALSE),0)</f>
        <v>0</v>
      </c>
      <c r="BS117" s="47">
        <f>versenyek!$HP$11*IFERROR(VLOOKUP(VLOOKUP($A117,versenyek!HO:HQ,3,FALSE),szabalyok!$A$16:$B$23,2,FALSE),0)</f>
        <v>0</v>
      </c>
      <c r="BT117" s="47">
        <f>versenyek!$HS$11*IFERROR(VLOOKUP(VLOOKUP($A117,versenyek!HR:HT,3,FALSE),szabalyok!$A$16:$B$23,2,FALSE),0)</f>
        <v>0</v>
      </c>
      <c r="BU117" s="47">
        <f>versenyek!$HV$11*IFERROR(VLOOKUP(VLOOKUP($A117,versenyek!HU:HW,3,FALSE),szabalyok!$A$16:$B$23,2,FALSE),0)</f>
        <v>0</v>
      </c>
      <c r="BV117" s="47">
        <f>versenyek!$HY$11*IFERROR(VLOOKUP(VLOOKUP($A117,versenyek!HX:HZ,3,FALSE),szabalyok!$A$16:$B$23,2,FALSE),0)</f>
        <v>0</v>
      </c>
      <c r="BW117" s="47">
        <f>versenyek!$IB$11*IFERROR(VLOOKUP(VLOOKUP($A117,versenyek!IA:IC,3,FALSE),szabalyok!$A$16:$B$23,2,FALSE),0)</f>
        <v>0</v>
      </c>
      <c r="BX117" s="47">
        <f>versenyek!$IE$11*IFERROR(VLOOKUP(VLOOKUP($A117,versenyek!ID:IF,3,FALSE),szabalyok!$A$16:$B$23,2,FALSE),0)</f>
        <v>0</v>
      </c>
      <c r="BY117" s="47">
        <f>versenyek!$IH$11*IFERROR(VLOOKUP(VLOOKUP($A117,versenyek!IG:II,3,FALSE),szabalyok!$A$16:$B$23,2,FALSE),0)</f>
        <v>0</v>
      </c>
      <c r="BZ117" s="47">
        <f>versenyek!$IK$11*IFERROR(VLOOKUP(VLOOKUP($A117,versenyek!IJ:IL,3,FALSE),szabalyok!$A$16:$B$23,2,FALSE),0)</f>
        <v>0</v>
      </c>
      <c r="CA117" s="47">
        <f>versenyek!$IN$11*IFERROR(VLOOKUP(VLOOKUP($A117,versenyek!IM:IO,3,FALSE),szabalyok!$A$16:$B$23,2,FALSE),0)</f>
        <v>0</v>
      </c>
      <c r="CB117" s="47">
        <f>versenyek!$IW$11*IFERROR(VLOOKUP(VLOOKUP($A117,versenyek!IV:IX,3,FALSE),szabalyok!$A$16:$B$23,2,FALSE),0)</f>
        <v>0</v>
      </c>
      <c r="CC117" s="47">
        <f>versenyek!$IZ$11*IFERROR(VLOOKUP(VLOOKUP($A117,versenyek!IY:JA,3,FALSE),szabalyok!$A$16:$B$23,2,FALSE),0)</f>
        <v>0</v>
      </c>
      <c r="CD117" s="47">
        <f>versenyek!$JC$11*IFERROR(VLOOKUP(VLOOKUP($A117,versenyek!JB:JD,3,FALSE),szabalyok!$A$16:$B$23,2,FALSE),0)</f>
        <v>0</v>
      </c>
      <c r="CE117" s="47">
        <f>versenyek!$JF$11*IFERROR(VLOOKUP(VLOOKUP($A117,versenyek!JE:JG,3,FALSE),szabalyok!$A$16:$B$23,2,FALSE),0)</f>
        <v>0</v>
      </c>
      <c r="CF117" s="47">
        <f>versenyek!$JI$11*IFERROR(VLOOKUP(VLOOKUP($A117,versenyek!JH:JJ,3,FALSE),szabalyok!$A$16:$B$23,2,FALSE),0)</f>
        <v>0</v>
      </c>
      <c r="CG117" s="47">
        <f>versenyek!$JL$11*IFERROR(VLOOKUP(VLOOKUP($A117,versenyek!JK:JM,3,FALSE),szabalyok!$A$16:$B$23,2,FALSE),0)</f>
        <v>0</v>
      </c>
      <c r="CH117" s="47">
        <f>versenyek!$JO$11*IFERROR(VLOOKUP(VLOOKUP($A117,versenyek!JN:JP,3,FALSE),szabalyok!$A$16:$B$23,2,FALSE),0)</f>
        <v>0</v>
      </c>
      <c r="CI117" s="47">
        <f>versenyek!$JR$11*IFERROR(VLOOKUP(VLOOKUP($A117,versenyek!JQ:JS,3,FALSE),szabalyok!$A$16:$B$23,2,FALSE),0)</f>
        <v>0</v>
      </c>
      <c r="CJ117" s="47">
        <f>versenyek!$JU$11*IFERROR(VLOOKUP(VLOOKUP($A117,versenyek!JT:JV,3,FALSE),szabalyok!$A$16:$B$23,2,FALSE),0)</f>
        <v>0</v>
      </c>
      <c r="CK117" s="47">
        <f>versenyek!$JR$11*IFERROR(VLOOKUP(VLOOKUP($A117,versenyek!JW:JY,3,FALSE),szabalyok!$A$16:$B$23,2,FALSE),0)</f>
        <v>0</v>
      </c>
      <c r="CL117" s="47">
        <f>versenyek!$KA$11*IFERROR(VLOOKUP(VLOOKUP($A117,versenyek!JZ:KB,3,FALSE),szabalyok!$A$16:$B$23,2,FALSE),0)</f>
        <v>0</v>
      </c>
      <c r="CM117" s="47">
        <f>versenyek!$KD$11*IFERROR(VLOOKUP(VLOOKUP($A117,versenyek!KC:KE,3,FALSE),szabalyok!$A$16:$B$23,2,FALSE),0)</f>
        <v>0</v>
      </c>
      <c r="CN117" s="47">
        <f>versenyek!$KG$11*IFERROR(VLOOKUP(VLOOKUP($A117,versenyek!KF:KH,3,FALSE),szabalyok!$A$16:$B$23,2,FALSE),0)</f>
        <v>0</v>
      </c>
      <c r="CO117" s="47">
        <f>versenyek!$KJ$11*IFERROR(VLOOKUP(VLOOKUP($A117,versenyek!KI:KK,3,FALSE),szabalyok!$A$16:$B$23,2,FALSE),0)</f>
        <v>0</v>
      </c>
      <c r="CP117" s="47">
        <f>versenyek!$KM$11*IFERROR(VLOOKUP(VLOOKUP($A117,versenyek!KL:KN,3,FALSE),szabalyok!$A$16:$B$23,2,FALSE),0)</f>
        <v>0</v>
      </c>
      <c r="CQ117" s="47">
        <f>versenyek!$KP$11*IFERROR(VLOOKUP(VLOOKUP($A117,versenyek!KO:KQ,3,FALSE),szabalyok!$A$16:$B$23,2,FALSE),0)</f>
        <v>0</v>
      </c>
      <c r="CR117" s="47">
        <f>versenyek!$KS$11*IFERROR(VLOOKUP(VLOOKUP($A117,versenyek!KR:KT,3,FALSE),szabalyok!$A$16:$B$23,2,FALSE),0)</f>
        <v>0</v>
      </c>
      <c r="CS117" s="47">
        <f>versenyek!$KV$11*IFERROR(VLOOKUP(VLOOKUP($A117,versenyek!KU:KW,3,FALSE),szabalyok!$A$16:$B$23,2,FALSE),0)</f>
        <v>0</v>
      </c>
      <c r="CT117" s="47">
        <f>versenyek!$KY$11*IFERROR(VLOOKUP(VLOOKUP($A117,versenyek!KX:KZ,3,FALSE),szabalyok!$A$16:$B$23,2,FALSE),0)</f>
        <v>0</v>
      </c>
      <c r="CU117" s="47">
        <f>versenyek!$LB$11*IFERROR(VLOOKUP(VLOOKUP($A117,versenyek!LA:LC,3,FALSE),szabalyok!$A$16:$B$23,2,FALSE),0)</f>
        <v>0</v>
      </c>
      <c r="CV117" s="47">
        <f>versenyek!$LE$11*IFERROR(VLOOKUP(VLOOKUP($A117,versenyek!LD:LF,3,FALSE),szabalyok!$A$16:$B$23,2,FALSE),0)</f>
        <v>0</v>
      </c>
      <c r="CW117" s="47">
        <f>versenyek!$LH$11*IFERROR(VLOOKUP(VLOOKUP($A117,versenyek!LG:LI,3,FALSE),szabalyok!$A$16:$B$23,2,FALSE),0)</f>
        <v>0</v>
      </c>
      <c r="CX117" s="47">
        <f>versenyek!$LK$11*IFERROR(VLOOKUP(VLOOKUP($A117,versenyek!LJ:LL,3,FALSE),szabalyok!$A$16:$B$23,2,FALSE),0)</f>
        <v>0</v>
      </c>
      <c r="CY117" s="47">
        <f>versenyek!$LN$11*IFERROR(VLOOKUP(VLOOKUP($A117,versenyek!LM:LO,3,FALSE),szabalyok!$A$16:$B$23,2,FALSE),0)</f>
        <v>0</v>
      </c>
      <c r="CZ117" s="47">
        <f>versenyek!$LQ$11*IFERROR(VLOOKUP(VLOOKUP($A117,versenyek!LP:LR,3,FALSE),szabalyok!$A$16:$B$23,2,FALSE),0)</f>
        <v>0</v>
      </c>
      <c r="DA117" s="47">
        <f>versenyek!$LT$11*IFERROR(VLOOKUP(VLOOKUP($A117,versenyek!LS:LU,3,FALSE),szabalyok!$A$16:$B$23,2,FALSE),0)</f>
        <v>0</v>
      </c>
      <c r="DB117" s="47">
        <f>versenyek!$LW$11*IFERROR(VLOOKUP(VLOOKUP($A117,versenyek!LV:LX,3,FALSE),szabalyok!$A$16:$B$23,2,FALSE),0)</f>
        <v>0</v>
      </c>
      <c r="DC117" s="47">
        <f>versenyek!$LZ$11*IFERROR(VLOOKUP(VLOOKUP($A117,versenyek!LY:MA,3,FALSE),szabalyok!$A$16:$B$23,2,FALSE),0)</f>
        <v>0</v>
      </c>
      <c r="DD117" s="47">
        <f>versenyek!$MC$11*IFERROR(VLOOKUP(VLOOKUP($A117,versenyek!MB:MD,3,FALSE),szabalyok!$A$16:$B$23,2,FALSE),0)</f>
        <v>0</v>
      </c>
      <c r="DE117" s="47">
        <f>versenyek!$ML$11*IFERROR(VLOOKUP(VLOOKUP($A117,versenyek!MK:MM,3,FALSE),szabalyok!$A$16:$B$23,2,FALSE),0)</f>
        <v>0</v>
      </c>
      <c r="DF117" s="47">
        <f>versenyek!$MO$11*IFERROR(VLOOKUP(VLOOKUP($A117,versenyek!MN:MP,3,FALSE),szabalyok!$A$16:$B$23,2,FALSE),0)</f>
        <v>0</v>
      </c>
      <c r="DG117" s="47">
        <f>versenyek!$MR$11*IFERROR(VLOOKUP(VLOOKUP($A117,versenyek!MQ:MS,3,FALSE),szabalyok!$A$16:$B$23,2,FALSE),0)</f>
        <v>0</v>
      </c>
      <c r="DH117" s="47">
        <f>versenyek!$MU$11*IFERROR(VLOOKUP(VLOOKUP($A117,versenyek!MT:MV,3,FALSE),szabalyok!$A$16:$B$23,2,FALSE),0)</f>
        <v>0</v>
      </c>
      <c r="DI117" s="47">
        <f>versenyek!$MX$11*IFERROR(VLOOKUP(VLOOKUP($A117,versenyek!MW:MY,3,FALSE),szabalyok!$A$16:$B$23,2,FALSE),0)</f>
        <v>0</v>
      </c>
      <c r="DJ117" s="47">
        <f>versenyek!$NA$11*IFERROR(VLOOKUP(VLOOKUP($A117,versenyek!MZ:NB,3,FALSE),szabalyok!$A$16:$B$23,2,FALSE),0)</f>
        <v>0</v>
      </c>
      <c r="DK117" s="47">
        <f>versenyek!$ND$11*IFERROR(VLOOKUP(VLOOKUP($A117,versenyek!NC:NE,3,FALSE),szabalyok!$A$16:$B$23,2,FALSE),0)</f>
        <v>0</v>
      </c>
      <c r="DL117" s="47">
        <f>versenyek!$NG$11*IFERROR(VLOOKUP(VLOOKUP($A117,versenyek!NF:NH,3,FALSE),szabalyok!$A$16:$B$23,2,FALSE),0)</f>
        <v>0</v>
      </c>
      <c r="DM117" s="47">
        <f>versenyek!$NJ$11*IFERROR(VLOOKUP(VLOOKUP($A117,versenyek!NI:NK,3,FALSE),szabalyok!$A$16:$B$23,2,FALSE),0)</f>
        <v>0</v>
      </c>
      <c r="DN117" s="47">
        <f>versenyek!$NM$11*IFERROR(VLOOKUP(VLOOKUP($A117,versenyek!NL:NN,3,FALSE),szabalyok!$A$16:$B$23,2,FALSE),0)</f>
        <v>0</v>
      </c>
      <c r="DO117" s="47">
        <f>versenyek!$NP$11*IFERROR(VLOOKUP(VLOOKUP($A117,versenyek!NO:NQ,3,FALSE),szabalyok!$A$16:$B$23,2,FALSE),0)</f>
        <v>0</v>
      </c>
      <c r="DP117" s="47">
        <f>versenyek!$NS$11*IFERROR(VLOOKUP(VLOOKUP($A117,versenyek!NR:NT,3,FALSE),szabalyok!$A$16:$B$23,2,FALSE),0)</f>
        <v>0</v>
      </c>
      <c r="DQ117" s="47">
        <f>versenyek!$NV$11*IFERROR(VLOOKUP(VLOOKUP($A117,versenyek!NU:NW,3,FALSE),szabalyok!$A$16:$B$23,2,FALSE),0)</f>
        <v>0</v>
      </c>
      <c r="DR117" s="47">
        <f>versenyek!$NY$11*IFERROR(VLOOKUP(VLOOKUP($A117,versenyek!NX:NZ,3,FALSE),szabalyok!$A$16:$B$23,2,FALSE),0)</f>
        <v>0</v>
      </c>
      <c r="DS117" s="47">
        <f>versenyek!$OB$11*IFERROR(VLOOKUP(VLOOKUP($A117,versenyek!OA:OC,3,FALSE),szabalyok!$A$16:$B$23,2,FALSE),0)</f>
        <v>0</v>
      </c>
      <c r="DT117" s="47">
        <f>versenyek!$OE$11*IFERROR(VLOOKUP(VLOOKUP($A117,versenyek!OD:OF,3,FALSE),szabalyok!$A$16:$B$23,2,FALSE),0)</f>
        <v>0</v>
      </c>
      <c r="DU117" s="47">
        <f>versenyek!$OH$11*IFERROR(VLOOKUP(VLOOKUP($A117,versenyek!OG:OI,3,FALSE),szabalyok!$A$16:$B$23,2,FALSE),0)</f>
        <v>0</v>
      </c>
      <c r="DV117" s="47">
        <f>versenyek!$OK$11*IFERROR(VLOOKUP(VLOOKUP($A117,versenyek!OJ:OL,3,FALSE),szabalyok!$A$16:$B$23,2,FALSE),0)</f>
        <v>0</v>
      </c>
      <c r="DW117" s="47">
        <f>versenyek!$ON$11*IFERROR(VLOOKUP(VLOOKUP($A117,versenyek!OM:OO,3,FALSE),szabalyok!$A$16:$B$23,2,FALSE),0)</f>
        <v>0</v>
      </c>
      <c r="DX117" s="47">
        <f>versenyek!$OQ$11*IFERROR(VLOOKUP(VLOOKUP($A117,versenyek!OP:OR,3,FALSE),szabalyok!$A$16:$B$23,2,FALSE),0)</f>
        <v>0</v>
      </c>
      <c r="DY117" s="47">
        <f>versenyek!$OT$11*IFERROR(VLOOKUP(VLOOKUP($A117,versenyek!OS:OU,3,FALSE),szabalyok!$A$16:$B$23,2,FALSE),0)</f>
        <v>0</v>
      </c>
      <c r="DZ117" s="47">
        <f>versenyek!$OW$11*IFERROR(VLOOKUP(VLOOKUP($A117,versenyek!OV:OX,3,FALSE),szabalyok!$A$16:$B$23,2,FALSE),0)</f>
        <v>0</v>
      </c>
      <c r="EA117" s="47">
        <f>versenyek!$OZ$11*IFERROR(VLOOKUP(VLOOKUP($A117,versenyek!OY:PA,3,FALSE),szabalyok!$A$16:$B$23,2,FALSE),0)</f>
        <v>0</v>
      </c>
      <c r="EB117" s="47">
        <f>versenyek!$PC$11*IFERROR(VLOOKUP(VLOOKUP($A117,versenyek!PB:PD,3,FALSE),szabalyok!$A$16:$B$23,2,FALSE),0)</f>
        <v>0</v>
      </c>
      <c r="EC117" s="47">
        <f>versenyek!$PF$11*IFERROR(VLOOKUP(VLOOKUP($A117,versenyek!PE:PG,3,FALSE),szabalyok!$A$16:$B$23,2,FALSE),0)</f>
        <v>0</v>
      </c>
      <c r="ED117" s="47">
        <f>versenyek!$PI$11*IFERROR(VLOOKUP(VLOOKUP($A117,versenyek!PH:PJ,3,FALSE),szabalyok!$A$16:$B$23,2,FALSE),0)</f>
        <v>0</v>
      </c>
      <c r="EE117" s="47">
        <f>versenyek!$PL$11*IFERROR(VLOOKUP(VLOOKUP($A117,versenyek!PK:PM,3,FALSE),szabalyok!$A$16:$B$23,2,FALSE),0)</f>
        <v>0</v>
      </c>
      <c r="EF117" s="47">
        <f>versenyek!$PO$11*IFERROR(VLOOKUP(VLOOKUP($A117,versenyek!PN:PP,3,FALSE),szabalyok!$A$16:$B$23,2,FALSE),0)</f>
        <v>0</v>
      </c>
      <c r="EG117" s="47">
        <f>versenyek!$PR$11*IFERROR(VLOOKUP(VLOOKUP($A117,versenyek!PQ:PS,3,FALSE),szabalyok!$A$16:$B$23,2,FALSE),0)</f>
        <v>0</v>
      </c>
      <c r="EH117" s="47">
        <f>versenyek!$PU$11*IFERROR(VLOOKUP(VLOOKUP($A117,versenyek!PT:PV,3,FALSE),szabalyok!$A$16:$B$23,2,FALSE),0)</f>
        <v>0</v>
      </c>
      <c r="EI117" s="47">
        <f>versenyek!$PX$11*IFERROR(VLOOKUP(VLOOKUP($A117,versenyek!PW:PY,3,FALSE),szabalyok!$A$16:$B$23,2,FALSE),0)</f>
        <v>0</v>
      </c>
      <c r="EJ117" s="47">
        <f>versenyek!$QA$11*IFERROR(VLOOKUP(VLOOKUP($A117,versenyek!PZ:QB,3,FALSE),szabalyok!$A$16:$B$23,2,FALSE),0)</f>
        <v>0</v>
      </c>
      <c r="EK117" s="47">
        <f>versenyek!$QD$11*IFERROR(VLOOKUP(VLOOKUP($A117,versenyek!QC:QE,3,FALSE),szabalyok!$A$16:$B$23,2,FALSE),0)</f>
        <v>0</v>
      </c>
      <c r="EL117" s="47">
        <f>versenyek!$QG$11*IFERROR(VLOOKUP(VLOOKUP($A117,versenyek!QF:QH,3,FALSE),szabalyok!$A$16:$B$23,2,FALSE),0)</f>
        <v>0</v>
      </c>
      <c r="EM117" s="47">
        <f>versenyek!$QJ$11*IFERROR(VLOOKUP(VLOOKUP($A117,versenyek!QI:QK,3,FALSE),szabalyok!$A$16:$B$23,2,FALSE),0)</f>
        <v>0</v>
      </c>
      <c r="EN117" s="47">
        <f>versenyek!$QM$11*IFERROR(VLOOKUP(VLOOKUP($A117,versenyek!QL:QN,3,FALSE),szabalyok!$A$16:$B$23,2,FALSE),0)</f>
        <v>0</v>
      </c>
      <c r="EO117" s="47">
        <f>versenyek!$QP$11*IFERROR(VLOOKUP(VLOOKUP($A117,versenyek!QO:QQ,3,FALSE),szabalyok!$A$16:$B$23,2,FALSE),0)</f>
        <v>0</v>
      </c>
      <c r="EP117" s="47">
        <f>versenyek!$QS$11*IFERROR(VLOOKUP(VLOOKUP($A117,versenyek!QR:QT,3,FALSE),szabalyok!$A$16:$B$23,2,FALSE),0)</f>
        <v>0</v>
      </c>
      <c r="EQ117" s="47">
        <f>versenyek!$QV$11*IFERROR(VLOOKUP(VLOOKUP($A117,versenyek!QU:QW,3,FALSE),szabalyok!$A$16:$B$23,2,FALSE),0)</f>
        <v>0</v>
      </c>
      <c r="ER117" s="47">
        <f>versenyek!$RE$11*IFERROR(VLOOKUP(VLOOKUP($A117,versenyek!RD:RF,3,FALSE),szabalyok!$A$16:$B$23,2,FALSE),0)</f>
        <v>0</v>
      </c>
      <c r="ES117" s="47">
        <f>versenyek!$RH$11*IFERROR(VLOOKUP(VLOOKUP($A117,versenyek!RG:RI,3,FALSE),szabalyok!$A$16:$B$23,2,FALSE),0)</f>
        <v>0</v>
      </c>
      <c r="ET117" s="47">
        <f>versenyek!$RK$11*IFERROR(VLOOKUP(VLOOKUP($A117,versenyek!RJ:RL,3,FALSE),szabalyok!$A$16:$B$23,2,FALSE),0)</f>
        <v>0</v>
      </c>
      <c r="EU117" s="47">
        <f>versenyek!$RN$11*IFERROR(VLOOKUP(VLOOKUP($A117,versenyek!RM:RO,3,FALSE),szabalyok!$A$16:$B$23,2,FALSE),0)</f>
        <v>0</v>
      </c>
      <c r="EV117" s="47">
        <f>versenyek!$RQ$11*IFERROR(VLOOKUP(VLOOKUP($A117,versenyek!RP:RR,3,FALSE),szabalyok!$A$16:$B$23,2,FALSE),0)</f>
        <v>0</v>
      </c>
      <c r="EW117" s="47">
        <f>versenyek!$RT$11*IFERROR(VLOOKUP(VLOOKUP($A117,versenyek!RS:RU,3,FALSE),szabalyok!$A$16:$B$23,2,FALSE),0)</f>
        <v>0</v>
      </c>
      <c r="EX117" s="47">
        <f>versenyek!$RW$11*IFERROR(VLOOKUP(VLOOKUP($A117,versenyek!RV:RX,3,FALSE),szabalyok!$A$16:$B$23,2,FALSE),0)</f>
        <v>0</v>
      </c>
      <c r="EY117" s="47">
        <f>versenyek!$RZ$11*IFERROR(VLOOKUP(VLOOKUP($A117,versenyek!RY:SA,3,FALSE),szabalyok!$A$16:$B$23,2,FALSE),0)</f>
        <v>0</v>
      </c>
      <c r="EZ117" s="47">
        <f>versenyek!$SC$11*IFERROR(VLOOKUP(VLOOKUP($A117,versenyek!SB:SD,3,FALSE),szabalyok!$A$16:$B$23,2,FALSE),0)</f>
        <v>0</v>
      </c>
      <c r="FA117" s="47">
        <f>versenyek!$SF$11*IFERROR(VLOOKUP(VLOOKUP($A117,versenyek!SE:SG,3,FALSE),szabalyok!$A$16:$B$23,2,FALSE),0)</f>
        <v>0</v>
      </c>
      <c r="FB117" s="47">
        <f>versenyek!$SI$11*IFERROR(VLOOKUP(VLOOKUP($A117,versenyek!SH:SJ,3,FALSE),szabalyok!$A$16:$B$23,2,FALSE),0)</f>
        <v>0</v>
      </c>
      <c r="FC117" s="47">
        <f>versenyek!$SL$11*IFERROR(VLOOKUP(VLOOKUP($A117,versenyek!SK:SM,3,FALSE),szabalyok!$A$16:$B$23,2,FALSE),0)</f>
        <v>0</v>
      </c>
      <c r="FD117" s="47">
        <f>versenyek!$SO$11*IFERROR(VLOOKUP(VLOOKUP($A117,versenyek!SN:SP,3,FALSE),szabalyok!$A$16:$B$23,2,FALSE),0)</f>
        <v>0</v>
      </c>
      <c r="FE117" s="47">
        <f>versenyek!$SR$11*IFERROR(VLOOKUP(VLOOKUP($A117,versenyek!SQ:SS,3,FALSE),szabalyok!$A$16:$B$23,2,FALSE),0)</f>
        <v>0</v>
      </c>
      <c r="FF117" s="47">
        <f>versenyek!$SU$11*IFERROR(VLOOKUP(VLOOKUP($A117,versenyek!ST:SV,3,FALSE),szabalyok!$A$16:$B$23,2,FALSE),0)</f>
        <v>0</v>
      </c>
      <c r="FG117" s="47">
        <f>versenyek!$SX$11*IFERROR(VLOOKUP(VLOOKUP($A117,versenyek!SW:SY,3,FALSE),szabalyok!$A$16:$B$23,2,FALSE),0)</f>
        <v>0</v>
      </c>
      <c r="FH117" s="47">
        <f>versenyek!$TA$11*IFERROR(VLOOKUP(VLOOKUP($A117,versenyek!SZ:TB,3,FALSE),szabalyok!$A$16:$B$23,2,FALSE),0)</f>
        <v>0</v>
      </c>
      <c r="FI117" s="47">
        <f>versenyek!$TD$11*IFERROR(VLOOKUP(VLOOKUP($A117,versenyek!TC:TE,3,FALSE),szabalyok!$A$16:$B$23,2,FALSE),0)</f>
        <v>0</v>
      </c>
      <c r="FJ117" s="47">
        <f>versenyek!$TG$11*IFERROR(VLOOKUP(VLOOKUP($A117,versenyek!TF:TH,3,FALSE),szabalyok!$A$16:$B$23,2,FALSE),0)</f>
        <v>0</v>
      </c>
      <c r="FK117" s="47">
        <f>versenyek!$TJ$11*IFERROR(VLOOKUP(VLOOKUP($A117,versenyek!TI:TK,3,FALSE),szabalyok!$A$16:$B$23,2,FALSE),0)</f>
        <v>0</v>
      </c>
      <c r="FL117" s="47">
        <f>versenyek!$TM$11*IFERROR(VLOOKUP(VLOOKUP($A117,versenyek!TL:TN,3,FALSE),szabalyok!$A$16:$B$23,2,FALSE),0)</f>
        <v>0</v>
      </c>
      <c r="FM117" s="47">
        <f>versenyek!$TP$11*IFERROR(VLOOKUP(VLOOKUP($A117,versenyek!TO:TQ,3,FALSE),szabalyok!$A$16:$B$23,2,FALSE),0)</f>
        <v>0</v>
      </c>
      <c r="FN117" s="47">
        <f>versenyek!$TS$11*IFERROR(VLOOKUP(VLOOKUP($A117,versenyek!TR:TT,3,FALSE),szabalyok!$A$16:$B$23,2,FALSE),0)</f>
        <v>0</v>
      </c>
      <c r="FO117" s="47"/>
      <c r="FP117" s="235">
        <f t="shared" si="3"/>
        <v>0</v>
      </c>
    </row>
    <row r="118" spans="1:172">
      <c r="A118" s="1" t="s">
        <v>699</v>
      </c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>
        <f>versenyek!$DF$11*IFERROR(VLOOKUP(VLOOKUP($A118,versenyek!DE:DG,3,FALSE),szabalyok!$A$16:$B$23,2,FALSE),0)</f>
        <v>7.2650980638811706</v>
      </c>
      <c r="AK118" s="47">
        <f>versenyek!$DI$11*IFERROR(VLOOKUP(VLOOKUP($A118,versenyek!DH:DJ,3,FALSE),szabalyok!$A$16:$B$23,2,FALSE),0)</f>
        <v>0</v>
      </c>
      <c r="AL118" s="47">
        <f>versenyek!$DL$11*IFERROR(VLOOKUP(VLOOKUP($A118,versenyek!DK:DM,3,FALSE),szabalyok!$A$16:$B$23,2,FALSE),0)</f>
        <v>0</v>
      </c>
      <c r="AM118" s="47">
        <f>versenyek!$DR$11*IFERROR(VLOOKUP(VLOOKUP($A118,versenyek!DQ:DS,3,FALSE),szabalyok!$A$16:$B$23,2,FALSE),0)</f>
        <v>0</v>
      </c>
      <c r="AN118" s="47">
        <f>versenyek!$DU$11*IFERROR(VLOOKUP(VLOOKUP($A118,versenyek!DT:DV,3,FALSE),szabalyok!$A$16:$B$23,2,FALSE),0)</f>
        <v>0</v>
      </c>
      <c r="AO118" s="47">
        <f>versenyek!$DO$11*IFERROR(VLOOKUP(VLOOKUP($A118,versenyek!DN:DP,3,FALSE),szabalyok!$A$16:$B$23,2,FALSE),0)</f>
        <v>0</v>
      </c>
      <c r="AP118" s="47">
        <f>versenyek!$DX$11*IFERROR(VLOOKUP(VLOOKUP($A118,versenyek!DW:DY,3,FALSE),szabalyok!$A$16:$B$23,2,FALSE),0)</f>
        <v>0</v>
      </c>
      <c r="AQ118" s="47" t="e">
        <f>versenyek!$EA$11*IFERROR(VLOOKUP(VLOOKUP($A118,versenyek!DZ:EB,3,FALSE),szabalyok!$A$16:$B$23,2,FALSE),0)</f>
        <v>#DIV/0!</v>
      </c>
      <c r="AR118" s="47" t="e">
        <f>versenyek!$ED$11*IFERROR(VLOOKUP(VLOOKUP($A118,versenyek!EC:EE,3,FALSE),szabalyok!$A$16:$B$23,2,FALSE),0)</f>
        <v>#DIV/0!</v>
      </c>
      <c r="AS118" s="47">
        <f>versenyek!$EG$11*IFERROR(VLOOKUP(VLOOKUP($A118,versenyek!EF:EH,3,FALSE),szabalyok!$A$16:$B$23,2,FALSE),0)</f>
        <v>0</v>
      </c>
      <c r="AT118" s="47">
        <f>versenyek!$EJ$11*IFERROR(VLOOKUP(VLOOKUP($A118,versenyek!EI:EK,3,FALSE),szabalyok!$A$16:$B$23,2,FALSE),0)</f>
        <v>0</v>
      </c>
      <c r="AU118" s="47">
        <f>versenyek!$EM$11*IFERROR(VLOOKUP(VLOOKUP($A118,versenyek!EL:EN,3,FALSE),szabalyok!$A$16:$B$23,2,FALSE),0)</f>
        <v>0</v>
      </c>
      <c r="AV118" s="47">
        <f>versenyek!$EP$11*IFERROR(VLOOKUP(VLOOKUP($A118,versenyek!EO:EQ,3,FALSE),szabalyok!$A$16:$B$23,2,FALSE),0)</f>
        <v>0</v>
      </c>
      <c r="AW118" s="47">
        <f>versenyek!$EY$11*IFERROR(VLOOKUP(VLOOKUP($A118,versenyek!EX:EZ,3,FALSE),szabalyok!$A$16:$B$23,2,FALSE),0)</f>
        <v>0</v>
      </c>
      <c r="AX118" s="47">
        <f>versenyek!$FB$11*IFERROR(VLOOKUP(VLOOKUP($A118,versenyek!FA:FC,3,FALSE),szabalyok!$A$16:$B$23,2,FALSE),0)</f>
        <v>0</v>
      </c>
      <c r="AY118" s="47">
        <f>versenyek!$FE$11*IFERROR(VLOOKUP(VLOOKUP($A118,versenyek!FD:FF,3,FALSE),szabalyok!$A$16:$B$23,2,FALSE),0)</f>
        <v>0</v>
      </c>
      <c r="AZ118" s="47">
        <f>versenyek!$FH$11*IFERROR(VLOOKUP(VLOOKUP($A118,versenyek!FG:FI,3,FALSE),szabalyok!$A$16:$B$23,2,FALSE),0)</f>
        <v>0</v>
      </c>
      <c r="BA118" s="47">
        <f>versenyek!$FK$11*IFERROR(VLOOKUP(VLOOKUP($A118,versenyek!FJ:FL,3,FALSE),szabalyok!$A$16:$B$23,2,FALSE),0)</f>
        <v>0</v>
      </c>
      <c r="BB118" s="47">
        <f>versenyek!$FN$11*IFERROR(VLOOKUP(VLOOKUP($A118,versenyek!FM:FO,3,FALSE),szabalyok!$A$16:$B$23,2,FALSE),0)</f>
        <v>0</v>
      </c>
      <c r="BC118" s="47">
        <f>versenyek!$FQ$11*IFERROR(VLOOKUP(VLOOKUP($A118,versenyek!FP:FR,3,FALSE),szabalyok!$A$16:$B$23,2,FALSE),0)</f>
        <v>0</v>
      </c>
      <c r="BD118" s="47">
        <f>versenyek!$FT$11*IFERROR(VLOOKUP(VLOOKUP($A118,versenyek!FS:FU,3,FALSE),szabalyok!$A$16:$B$23,2,FALSE),0)</f>
        <v>0</v>
      </c>
      <c r="BE118" s="47">
        <f>versenyek!$FW$11*IFERROR(VLOOKUP(VLOOKUP($A118,versenyek!FV:FX,3,FALSE),szabalyok!$A$16:$B$23,2,FALSE),0)</f>
        <v>0</v>
      </c>
      <c r="BF118" s="47">
        <f>versenyek!$FZ$11*IFERROR(VLOOKUP(VLOOKUP($A118,versenyek!FY:GA,3,FALSE),szabalyok!$A$16:$B$23,2,FALSE),0)</f>
        <v>0</v>
      </c>
      <c r="BG118" s="47">
        <f>versenyek!$GC$11*IFERROR(VLOOKUP(VLOOKUP($A118,versenyek!GB:GD,3,FALSE),szabalyok!$A$16:$B$23,2,FALSE),0)</f>
        <v>0</v>
      </c>
      <c r="BH118" s="47">
        <f>versenyek!$GF$11*IFERROR(VLOOKUP(VLOOKUP($A118,versenyek!GE:GG,3,FALSE),szabalyok!$A$16:$B$23,2,FALSE),0)</f>
        <v>0</v>
      </c>
      <c r="BI118" s="47">
        <f>versenyek!$GI$11*IFERROR(VLOOKUP(VLOOKUP($A118,versenyek!GH:GJ,3,FALSE),szabalyok!$A$16:$B$23,2,FALSE),0)</f>
        <v>0</v>
      </c>
      <c r="BJ118" s="47">
        <f>versenyek!$GL$11*IFERROR(VLOOKUP(VLOOKUP($A118,versenyek!GK:GM,3,FALSE),szabalyok!$A$16:$B$23,2,FALSE),0)</f>
        <v>0</v>
      </c>
      <c r="BK118" s="47">
        <f>versenyek!$GO$11*IFERROR(VLOOKUP(VLOOKUP($A118,versenyek!GN:GP,3,FALSE),szabalyok!$A$16:$B$23,2,FALSE),0)</f>
        <v>0</v>
      </c>
      <c r="BL118" s="47">
        <f>versenyek!$GR$11*IFERROR(VLOOKUP(VLOOKUP($A118,versenyek!GQ:GS,3,FALSE),szabalyok!$A$16:$B$23,2,FALSE),0)</f>
        <v>0</v>
      </c>
      <c r="BM118" s="47">
        <f>versenyek!$GX$11*IFERROR(VLOOKUP(VLOOKUP($A118,versenyek!GW:GY,3,FALSE),szabalyok!$A$16:$B$23,2,FALSE),0)</f>
        <v>0</v>
      </c>
      <c r="BN118" s="47">
        <f>versenyek!$GX$11*IFERROR(VLOOKUP(VLOOKUP($A118,versenyek!GX:GZ,3,FALSE),szabalyok!$A$16:$B$23,2,FALSE),0)</f>
        <v>0</v>
      </c>
      <c r="BO118" s="47">
        <f>versenyek!$HD$11*IFERROR(VLOOKUP(VLOOKUP($A118,versenyek!HC:HE,3,FALSE),szabalyok!$A$16:$B$23,2,FALSE),0)</f>
        <v>0</v>
      </c>
      <c r="BP118" s="47">
        <f>versenyek!$HG$11*IFERROR(VLOOKUP(VLOOKUP($A118,versenyek!HF:HH,3,FALSE),szabalyok!$A$16:$B$23,2,FALSE),0)</f>
        <v>0</v>
      </c>
      <c r="BQ118" s="47">
        <f>versenyek!$HJ$11*IFERROR(VLOOKUP(VLOOKUP($A118,versenyek!HI:HK,3,FALSE),szabalyok!$A$16:$B$23,2,FALSE),0)</f>
        <v>0</v>
      </c>
      <c r="BR118" s="47">
        <f>versenyek!$HM$11*IFERROR(VLOOKUP(VLOOKUP($A118,versenyek!HL:HN,3,FALSE),szabalyok!$A$16:$B$23,2,FALSE),0)</f>
        <v>0</v>
      </c>
      <c r="BS118" s="47">
        <f>versenyek!$HP$11*IFERROR(VLOOKUP(VLOOKUP($A118,versenyek!HO:HQ,3,FALSE),szabalyok!$A$16:$B$23,2,FALSE),0)</f>
        <v>0</v>
      </c>
      <c r="BT118" s="47">
        <f>versenyek!$HS$11*IFERROR(VLOOKUP(VLOOKUP($A118,versenyek!HR:HT,3,FALSE),szabalyok!$A$16:$B$23,2,FALSE),0)</f>
        <v>0</v>
      </c>
      <c r="BU118" s="47">
        <f>versenyek!$HV$11*IFERROR(VLOOKUP(VLOOKUP($A118,versenyek!HU:HW,3,FALSE),szabalyok!$A$16:$B$23,2,FALSE),0)</f>
        <v>0</v>
      </c>
      <c r="BV118" s="47">
        <f>versenyek!$HY$11*IFERROR(VLOOKUP(VLOOKUP($A118,versenyek!HX:HZ,3,FALSE),szabalyok!$A$16:$B$23,2,FALSE),0)</f>
        <v>0</v>
      </c>
      <c r="BW118" s="47">
        <f>versenyek!$IB$11*IFERROR(VLOOKUP(VLOOKUP($A118,versenyek!IA:IC,3,FALSE),szabalyok!$A$16:$B$23,2,FALSE),0)</f>
        <v>0</v>
      </c>
      <c r="BX118" s="47">
        <f>versenyek!$IE$11*IFERROR(VLOOKUP(VLOOKUP($A118,versenyek!ID:IF,3,FALSE),szabalyok!$A$16:$B$23,2,FALSE),0)</f>
        <v>0</v>
      </c>
      <c r="BY118" s="47">
        <f>versenyek!$IH$11*IFERROR(VLOOKUP(VLOOKUP($A118,versenyek!IG:II,3,FALSE),szabalyok!$A$16:$B$23,2,FALSE),0)</f>
        <v>0</v>
      </c>
      <c r="BZ118" s="47">
        <f>versenyek!$IK$11*IFERROR(VLOOKUP(VLOOKUP($A118,versenyek!IJ:IL,3,FALSE),szabalyok!$A$16:$B$23,2,FALSE),0)</f>
        <v>0</v>
      </c>
      <c r="CA118" s="47">
        <f>versenyek!$IN$11*IFERROR(VLOOKUP(VLOOKUP($A118,versenyek!IM:IO,3,FALSE),szabalyok!$A$16:$B$23,2,FALSE),0)</f>
        <v>0</v>
      </c>
      <c r="CB118" s="47">
        <f>versenyek!$IW$11*IFERROR(VLOOKUP(VLOOKUP($A118,versenyek!IV:IX,3,FALSE),szabalyok!$A$16:$B$23,2,FALSE),0)</f>
        <v>0</v>
      </c>
      <c r="CC118" s="47">
        <f>versenyek!$IZ$11*IFERROR(VLOOKUP(VLOOKUP($A118,versenyek!IY:JA,3,FALSE),szabalyok!$A$16:$B$23,2,FALSE),0)</f>
        <v>0</v>
      </c>
      <c r="CD118" s="47">
        <f>versenyek!$JC$11*IFERROR(VLOOKUP(VLOOKUP($A118,versenyek!JB:JD,3,FALSE),szabalyok!$A$16:$B$23,2,FALSE),0)</f>
        <v>0</v>
      </c>
      <c r="CE118" s="47">
        <f>versenyek!$JF$11*IFERROR(VLOOKUP(VLOOKUP($A118,versenyek!JE:JG,3,FALSE),szabalyok!$A$16:$B$23,2,FALSE),0)</f>
        <v>0</v>
      </c>
      <c r="CF118" s="47">
        <f>versenyek!$JI$11*IFERROR(VLOOKUP(VLOOKUP($A118,versenyek!JH:JJ,3,FALSE),szabalyok!$A$16:$B$23,2,FALSE),0)</f>
        <v>0</v>
      </c>
      <c r="CG118" s="47">
        <f>versenyek!$JL$11*IFERROR(VLOOKUP(VLOOKUP($A118,versenyek!JK:JM,3,FALSE),szabalyok!$A$16:$B$23,2,FALSE),0)</f>
        <v>0</v>
      </c>
      <c r="CH118" s="47">
        <f>versenyek!$JO$11*IFERROR(VLOOKUP(VLOOKUP($A118,versenyek!JN:JP,3,FALSE),szabalyok!$A$16:$B$23,2,FALSE),0)</f>
        <v>0</v>
      </c>
      <c r="CI118" s="47">
        <f>versenyek!$JR$11*IFERROR(VLOOKUP(VLOOKUP($A118,versenyek!JQ:JS,3,FALSE),szabalyok!$A$16:$B$23,2,FALSE),0)</f>
        <v>0</v>
      </c>
      <c r="CJ118" s="47">
        <f>versenyek!$JU$11*IFERROR(VLOOKUP(VLOOKUP($A118,versenyek!JT:JV,3,FALSE),szabalyok!$A$16:$B$23,2,FALSE),0)</f>
        <v>0</v>
      </c>
      <c r="CK118" s="47">
        <f>versenyek!$JR$11*IFERROR(VLOOKUP(VLOOKUP($A118,versenyek!JW:JY,3,FALSE),szabalyok!$A$16:$B$23,2,FALSE),0)</f>
        <v>0</v>
      </c>
      <c r="CL118" s="47">
        <f>versenyek!$KA$11*IFERROR(VLOOKUP(VLOOKUP($A118,versenyek!JZ:KB,3,FALSE),szabalyok!$A$16:$B$23,2,FALSE),0)</f>
        <v>0</v>
      </c>
      <c r="CM118" s="47">
        <f>versenyek!$KD$11*IFERROR(VLOOKUP(VLOOKUP($A118,versenyek!KC:KE,3,FALSE),szabalyok!$A$16:$B$23,2,FALSE),0)</f>
        <v>0</v>
      </c>
      <c r="CN118" s="47">
        <f>versenyek!$KG$11*IFERROR(VLOOKUP(VLOOKUP($A118,versenyek!KF:KH,3,FALSE),szabalyok!$A$16:$B$23,2,FALSE),0)</f>
        <v>0</v>
      </c>
      <c r="CO118" s="47">
        <f>versenyek!$KJ$11*IFERROR(VLOOKUP(VLOOKUP($A118,versenyek!KI:KK,3,FALSE),szabalyok!$A$16:$B$23,2,FALSE),0)</f>
        <v>0</v>
      </c>
      <c r="CP118" s="47">
        <f>versenyek!$KM$11*IFERROR(VLOOKUP(VLOOKUP($A118,versenyek!KL:KN,3,FALSE),szabalyok!$A$16:$B$23,2,FALSE),0)</f>
        <v>0</v>
      </c>
      <c r="CQ118" s="47">
        <f>versenyek!$KP$11*IFERROR(VLOOKUP(VLOOKUP($A118,versenyek!KO:KQ,3,FALSE),szabalyok!$A$16:$B$23,2,FALSE),0)</f>
        <v>0</v>
      </c>
      <c r="CR118" s="47">
        <f>versenyek!$KS$11*IFERROR(VLOOKUP(VLOOKUP($A118,versenyek!KR:KT,3,FALSE),szabalyok!$A$16:$B$23,2,FALSE),0)</f>
        <v>0</v>
      </c>
      <c r="CS118" s="47">
        <f>versenyek!$KV$11*IFERROR(VLOOKUP(VLOOKUP($A118,versenyek!KU:KW,3,FALSE),szabalyok!$A$16:$B$23,2,FALSE),0)</f>
        <v>0</v>
      </c>
      <c r="CT118" s="47">
        <f>versenyek!$KY$11*IFERROR(VLOOKUP(VLOOKUP($A118,versenyek!KX:KZ,3,FALSE),szabalyok!$A$16:$B$23,2,FALSE),0)</f>
        <v>0</v>
      </c>
      <c r="CU118" s="47">
        <f>versenyek!$LB$11*IFERROR(VLOOKUP(VLOOKUP($A118,versenyek!LA:LC,3,FALSE),szabalyok!$A$16:$B$23,2,FALSE),0)</f>
        <v>0</v>
      </c>
      <c r="CV118" s="47">
        <f>versenyek!$LE$11*IFERROR(VLOOKUP(VLOOKUP($A118,versenyek!LD:LF,3,FALSE),szabalyok!$A$16:$B$23,2,FALSE),0)</f>
        <v>0</v>
      </c>
      <c r="CW118" s="47">
        <f>versenyek!$LH$11*IFERROR(VLOOKUP(VLOOKUP($A118,versenyek!LG:LI,3,FALSE),szabalyok!$A$16:$B$23,2,FALSE),0)</f>
        <v>0</v>
      </c>
      <c r="CX118" s="47">
        <f>versenyek!$LK$11*IFERROR(VLOOKUP(VLOOKUP($A118,versenyek!LJ:LL,3,FALSE),szabalyok!$A$16:$B$23,2,FALSE),0)</f>
        <v>0</v>
      </c>
      <c r="CY118" s="47">
        <f>versenyek!$LN$11*IFERROR(VLOOKUP(VLOOKUP($A118,versenyek!LM:LO,3,FALSE),szabalyok!$A$16:$B$23,2,FALSE),0)</f>
        <v>0</v>
      </c>
      <c r="CZ118" s="47">
        <f>versenyek!$LQ$11*IFERROR(VLOOKUP(VLOOKUP($A118,versenyek!LP:LR,3,FALSE),szabalyok!$A$16:$B$23,2,FALSE),0)</f>
        <v>0</v>
      </c>
      <c r="DA118" s="47">
        <f>versenyek!$LT$11*IFERROR(VLOOKUP(VLOOKUP($A118,versenyek!LS:LU,3,FALSE),szabalyok!$A$16:$B$23,2,FALSE),0)</f>
        <v>0</v>
      </c>
      <c r="DB118" s="47">
        <f>versenyek!$LW$11*IFERROR(VLOOKUP(VLOOKUP($A118,versenyek!LV:LX,3,FALSE),szabalyok!$A$16:$B$23,2,FALSE),0)</f>
        <v>0</v>
      </c>
      <c r="DC118" s="47">
        <f>versenyek!$LZ$11*IFERROR(VLOOKUP(VLOOKUP($A118,versenyek!LY:MA,3,FALSE),szabalyok!$A$16:$B$23,2,FALSE),0)</f>
        <v>0</v>
      </c>
      <c r="DD118" s="47">
        <f>versenyek!$MC$11*IFERROR(VLOOKUP(VLOOKUP($A118,versenyek!MB:MD,3,FALSE),szabalyok!$A$16:$B$23,2,FALSE),0)</f>
        <v>0</v>
      </c>
      <c r="DE118" s="47">
        <f>versenyek!$ML$11*IFERROR(VLOOKUP(VLOOKUP($A118,versenyek!MK:MM,3,FALSE),szabalyok!$A$16:$B$23,2,FALSE),0)</f>
        <v>0</v>
      </c>
      <c r="DF118" s="47">
        <f>versenyek!$MO$11*IFERROR(VLOOKUP(VLOOKUP($A118,versenyek!MN:MP,3,FALSE),szabalyok!$A$16:$B$23,2,FALSE),0)</f>
        <v>0</v>
      </c>
      <c r="DG118" s="47">
        <f>versenyek!$MR$11*IFERROR(VLOOKUP(VLOOKUP($A118,versenyek!MQ:MS,3,FALSE),szabalyok!$A$16:$B$23,2,FALSE),0)</f>
        <v>0</v>
      </c>
      <c r="DH118" s="47">
        <f>versenyek!$MU$11*IFERROR(VLOOKUP(VLOOKUP($A118,versenyek!MT:MV,3,FALSE),szabalyok!$A$16:$B$23,2,FALSE),0)</f>
        <v>0</v>
      </c>
      <c r="DI118" s="47">
        <f>versenyek!$MX$11*IFERROR(VLOOKUP(VLOOKUP($A118,versenyek!MW:MY,3,FALSE),szabalyok!$A$16:$B$23,2,FALSE),0)</f>
        <v>0</v>
      </c>
      <c r="DJ118" s="47">
        <f>versenyek!$NA$11*IFERROR(VLOOKUP(VLOOKUP($A118,versenyek!MZ:NB,3,FALSE),szabalyok!$A$16:$B$23,2,FALSE),0)</f>
        <v>0</v>
      </c>
      <c r="DK118" s="47">
        <f>versenyek!$ND$11*IFERROR(VLOOKUP(VLOOKUP($A118,versenyek!NC:NE,3,FALSE),szabalyok!$A$16:$B$23,2,FALSE),0)</f>
        <v>0</v>
      </c>
      <c r="DL118" s="47">
        <f>versenyek!$NG$11*IFERROR(VLOOKUP(VLOOKUP($A118,versenyek!NF:NH,3,FALSE),szabalyok!$A$16:$B$23,2,FALSE),0)</f>
        <v>0</v>
      </c>
      <c r="DM118" s="47">
        <f>versenyek!$NJ$11*IFERROR(VLOOKUP(VLOOKUP($A118,versenyek!NI:NK,3,FALSE),szabalyok!$A$16:$B$23,2,FALSE),0)</f>
        <v>0</v>
      </c>
      <c r="DN118" s="47">
        <f>versenyek!$NM$11*IFERROR(VLOOKUP(VLOOKUP($A118,versenyek!NL:NN,3,FALSE),szabalyok!$A$16:$B$23,2,FALSE),0)</f>
        <v>0</v>
      </c>
      <c r="DO118" s="47">
        <f>versenyek!$NP$11*IFERROR(VLOOKUP(VLOOKUP($A118,versenyek!NO:NQ,3,FALSE),szabalyok!$A$16:$B$23,2,FALSE),0)</f>
        <v>0</v>
      </c>
      <c r="DP118" s="47">
        <f>versenyek!$NS$11*IFERROR(VLOOKUP(VLOOKUP($A118,versenyek!NR:NT,3,FALSE),szabalyok!$A$16:$B$23,2,FALSE),0)</f>
        <v>0</v>
      </c>
      <c r="DQ118" s="47">
        <f>versenyek!$NV$11*IFERROR(VLOOKUP(VLOOKUP($A118,versenyek!NU:NW,3,FALSE),szabalyok!$A$16:$B$23,2,FALSE),0)</f>
        <v>0</v>
      </c>
      <c r="DR118" s="47">
        <f>versenyek!$NY$11*IFERROR(VLOOKUP(VLOOKUP($A118,versenyek!NX:NZ,3,FALSE),szabalyok!$A$16:$B$23,2,FALSE),0)</f>
        <v>0</v>
      </c>
      <c r="DS118" s="47">
        <f>versenyek!$OB$11*IFERROR(VLOOKUP(VLOOKUP($A118,versenyek!OA:OC,3,FALSE),szabalyok!$A$16:$B$23,2,FALSE),0)</f>
        <v>0</v>
      </c>
      <c r="DT118" s="47">
        <f>versenyek!$OE$11*IFERROR(VLOOKUP(VLOOKUP($A118,versenyek!OD:OF,3,FALSE),szabalyok!$A$16:$B$23,2,FALSE),0)</f>
        <v>0</v>
      </c>
      <c r="DU118" s="47">
        <f>versenyek!$OH$11*IFERROR(VLOOKUP(VLOOKUP($A118,versenyek!OG:OI,3,FALSE),szabalyok!$A$16:$B$23,2,FALSE),0)</f>
        <v>0</v>
      </c>
      <c r="DV118" s="47">
        <f>versenyek!$OK$11*IFERROR(VLOOKUP(VLOOKUP($A118,versenyek!OJ:OL,3,FALSE),szabalyok!$A$16:$B$23,2,FALSE),0)</f>
        <v>0</v>
      </c>
      <c r="DW118" s="47">
        <f>versenyek!$ON$11*IFERROR(VLOOKUP(VLOOKUP($A118,versenyek!OM:OO,3,FALSE),szabalyok!$A$16:$B$23,2,FALSE),0)</f>
        <v>0</v>
      </c>
      <c r="DX118" s="47">
        <f>versenyek!$OQ$11*IFERROR(VLOOKUP(VLOOKUP($A118,versenyek!OP:OR,3,FALSE),szabalyok!$A$16:$B$23,2,FALSE),0)</f>
        <v>0</v>
      </c>
      <c r="DY118" s="47">
        <f>versenyek!$OT$11*IFERROR(VLOOKUP(VLOOKUP($A118,versenyek!OS:OU,3,FALSE),szabalyok!$A$16:$B$23,2,FALSE),0)</f>
        <v>0</v>
      </c>
      <c r="DZ118" s="47">
        <f>versenyek!$OW$11*IFERROR(VLOOKUP(VLOOKUP($A118,versenyek!OV:OX,3,FALSE),szabalyok!$A$16:$B$23,2,FALSE),0)</f>
        <v>0</v>
      </c>
      <c r="EA118" s="47">
        <f>versenyek!$OZ$11*IFERROR(VLOOKUP(VLOOKUP($A118,versenyek!OY:PA,3,FALSE),szabalyok!$A$16:$B$23,2,FALSE),0)</f>
        <v>0</v>
      </c>
      <c r="EB118" s="47">
        <f>versenyek!$PC$11*IFERROR(VLOOKUP(VLOOKUP($A118,versenyek!PB:PD,3,FALSE),szabalyok!$A$16:$B$23,2,FALSE),0)</f>
        <v>0</v>
      </c>
      <c r="EC118" s="47">
        <f>versenyek!$PF$11*IFERROR(VLOOKUP(VLOOKUP($A118,versenyek!PE:PG,3,FALSE),szabalyok!$A$16:$B$23,2,FALSE),0)</f>
        <v>0</v>
      </c>
      <c r="ED118" s="47">
        <f>versenyek!$PI$11*IFERROR(VLOOKUP(VLOOKUP($A118,versenyek!PH:PJ,3,FALSE),szabalyok!$A$16:$B$23,2,FALSE),0)</f>
        <v>0</v>
      </c>
      <c r="EE118" s="47">
        <f>versenyek!$PL$11*IFERROR(VLOOKUP(VLOOKUP($A118,versenyek!PK:PM,3,FALSE),szabalyok!$A$16:$B$23,2,FALSE),0)</f>
        <v>0</v>
      </c>
      <c r="EF118" s="47">
        <f>versenyek!$PO$11*IFERROR(VLOOKUP(VLOOKUP($A118,versenyek!PN:PP,3,FALSE),szabalyok!$A$16:$B$23,2,FALSE),0)</f>
        <v>0</v>
      </c>
      <c r="EG118" s="47">
        <f>versenyek!$PR$11*IFERROR(VLOOKUP(VLOOKUP($A118,versenyek!PQ:PS,3,FALSE),szabalyok!$A$16:$B$23,2,FALSE),0)</f>
        <v>0</v>
      </c>
      <c r="EH118" s="47">
        <f>versenyek!$PU$11*IFERROR(VLOOKUP(VLOOKUP($A118,versenyek!PT:PV,3,FALSE),szabalyok!$A$16:$B$23,2,FALSE),0)</f>
        <v>0</v>
      </c>
      <c r="EI118" s="47">
        <f>versenyek!$PX$11*IFERROR(VLOOKUP(VLOOKUP($A118,versenyek!PW:PY,3,FALSE),szabalyok!$A$16:$B$23,2,FALSE),0)</f>
        <v>0</v>
      </c>
      <c r="EJ118" s="47">
        <f>versenyek!$QA$11*IFERROR(VLOOKUP(VLOOKUP($A118,versenyek!PZ:QB,3,FALSE),szabalyok!$A$16:$B$23,2,FALSE),0)</f>
        <v>0</v>
      </c>
      <c r="EK118" s="47">
        <f>versenyek!$QD$11*IFERROR(VLOOKUP(VLOOKUP($A118,versenyek!QC:QE,3,FALSE),szabalyok!$A$16:$B$23,2,FALSE),0)</f>
        <v>0</v>
      </c>
      <c r="EL118" s="47">
        <f>versenyek!$QG$11*IFERROR(VLOOKUP(VLOOKUP($A118,versenyek!QF:QH,3,FALSE),szabalyok!$A$16:$B$23,2,FALSE),0)</f>
        <v>0</v>
      </c>
      <c r="EM118" s="47">
        <f>versenyek!$QJ$11*IFERROR(VLOOKUP(VLOOKUP($A118,versenyek!QI:QK,3,FALSE),szabalyok!$A$16:$B$23,2,FALSE),0)</f>
        <v>0</v>
      </c>
      <c r="EN118" s="47">
        <f>versenyek!$QM$11*IFERROR(VLOOKUP(VLOOKUP($A118,versenyek!QL:QN,3,FALSE),szabalyok!$A$16:$B$23,2,FALSE),0)</f>
        <v>0</v>
      </c>
      <c r="EO118" s="47">
        <f>versenyek!$QP$11*IFERROR(VLOOKUP(VLOOKUP($A118,versenyek!QO:QQ,3,FALSE),szabalyok!$A$16:$B$23,2,FALSE),0)</f>
        <v>0</v>
      </c>
      <c r="EP118" s="47">
        <f>versenyek!$QS$11*IFERROR(VLOOKUP(VLOOKUP($A118,versenyek!QR:QT,3,FALSE),szabalyok!$A$16:$B$23,2,FALSE),0)</f>
        <v>0</v>
      </c>
      <c r="EQ118" s="47">
        <f>versenyek!$QV$11*IFERROR(VLOOKUP(VLOOKUP($A118,versenyek!QU:QW,3,FALSE),szabalyok!$A$16:$B$23,2,FALSE),0)</f>
        <v>0</v>
      </c>
      <c r="ER118" s="47">
        <f>versenyek!$RE$11*IFERROR(VLOOKUP(VLOOKUP($A118,versenyek!RD:RF,3,FALSE),szabalyok!$A$16:$B$23,2,FALSE),0)</f>
        <v>0</v>
      </c>
      <c r="ES118" s="47">
        <f>versenyek!$RH$11*IFERROR(VLOOKUP(VLOOKUP($A118,versenyek!RG:RI,3,FALSE),szabalyok!$A$16:$B$23,2,FALSE),0)</f>
        <v>0</v>
      </c>
      <c r="ET118" s="47">
        <f>versenyek!$RK$11*IFERROR(VLOOKUP(VLOOKUP($A118,versenyek!RJ:RL,3,FALSE),szabalyok!$A$16:$B$23,2,FALSE),0)</f>
        <v>0</v>
      </c>
      <c r="EU118" s="47">
        <f>versenyek!$RN$11*IFERROR(VLOOKUP(VLOOKUP($A118,versenyek!RM:RO,3,FALSE),szabalyok!$A$16:$B$23,2,FALSE),0)</f>
        <v>0</v>
      </c>
      <c r="EV118" s="47">
        <f>versenyek!$RQ$11*IFERROR(VLOOKUP(VLOOKUP($A118,versenyek!RP:RR,3,FALSE),szabalyok!$A$16:$B$23,2,FALSE),0)</f>
        <v>0</v>
      </c>
      <c r="EW118" s="47">
        <f>versenyek!$RT$11*IFERROR(VLOOKUP(VLOOKUP($A118,versenyek!RS:RU,3,FALSE),szabalyok!$A$16:$B$23,2,FALSE),0)</f>
        <v>0</v>
      </c>
      <c r="EX118" s="47">
        <f>versenyek!$RW$11*IFERROR(VLOOKUP(VLOOKUP($A118,versenyek!RV:RX,3,FALSE),szabalyok!$A$16:$B$23,2,FALSE),0)</f>
        <v>0</v>
      </c>
      <c r="EY118" s="47">
        <f>versenyek!$RZ$11*IFERROR(VLOOKUP(VLOOKUP($A118,versenyek!RY:SA,3,FALSE),szabalyok!$A$16:$B$23,2,FALSE),0)</f>
        <v>0</v>
      </c>
      <c r="EZ118" s="47">
        <f>versenyek!$SC$11*IFERROR(VLOOKUP(VLOOKUP($A118,versenyek!SB:SD,3,FALSE),szabalyok!$A$16:$B$23,2,FALSE),0)</f>
        <v>0</v>
      </c>
      <c r="FA118" s="47">
        <f>versenyek!$SF$11*IFERROR(VLOOKUP(VLOOKUP($A118,versenyek!SE:SG,3,FALSE),szabalyok!$A$16:$B$23,2,FALSE),0)</f>
        <v>0</v>
      </c>
      <c r="FB118" s="47">
        <f>versenyek!$SI$11*IFERROR(VLOOKUP(VLOOKUP($A118,versenyek!SH:SJ,3,FALSE),szabalyok!$A$16:$B$23,2,FALSE),0)</f>
        <v>0</v>
      </c>
      <c r="FC118" s="47">
        <f>versenyek!$SL$11*IFERROR(VLOOKUP(VLOOKUP($A118,versenyek!SK:SM,3,FALSE),szabalyok!$A$16:$B$23,2,FALSE),0)</f>
        <v>0</v>
      </c>
      <c r="FD118" s="47">
        <f>versenyek!$SO$11*IFERROR(VLOOKUP(VLOOKUP($A118,versenyek!SN:SP,3,FALSE),szabalyok!$A$16:$B$23,2,FALSE),0)</f>
        <v>0</v>
      </c>
      <c r="FE118" s="47">
        <f>versenyek!$SR$11*IFERROR(VLOOKUP(VLOOKUP($A118,versenyek!SQ:SS,3,FALSE),szabalyok!$A$16:$B$23,2,FALSE),0)</f>
        <v>0</v>
      </c>
      <c r="FF118" s="47">
        <f>versenyek!$SU$11*IFERROR(VLOOKUP(VLOOKUP($A118,versenyek!ST:SV,3,FALSE),szabalyok!$A$16:$B$23,2,FALSE),0)</f>
        <v>0</v>
      </c>
      <c r="FG118" s="47">
        <f>versenyek!$SX$11*IFERROR(VLOOKUP(VLOOKUP($A118,versenyek!SW:SY,3,FALSE),szabalyok!$A$16:$B$23,2,FALSE),0)</f>
        <v>0</v>
      </c>
      <c r="FH118" s="47">
        <f>versenyek!$TA$11*IFERROR(VLOOKUP(VLOOKUP($A118,versenyek!SZ:TB,3,FALSE),szabalyok!$A$16:$B$23,2,FALSE),0)</f>
        <v>0</v>
      </c>
      <c r="FI118" s="47">
        <f>versenyek!$TD$11*IFERROR(VLOOKUP(VLOOKUP($A118,versenyek!TC:TE,3,FALSE),szabalyok!$A$16:$B$23,2,FALSE),0)</f>
        <v>0</v>
      </c>
      <c r="FJ118" s="47">
        <f>versenyek!$TG$11*IFERROR(VLOOKUP(VLOOKUP($A118,versenyek!TF:TH,3,FALSE),szabalyok!$A$16:$B$23,2,FALSE),0)</f>
        <v>0</v>
      </c>
      <c r="FK118" s="47">
        <f>versenyek!$TJ$11*IFERROR(VLOOKUP(VLOOKUP($A118,versenyek!TI:TK,3,FALSE),szabalyok!$A$16:$B$23,2,FALSE),0)</f>
        <v>0</v>
      </c>
      <c r="FL118" s="47">
        <f>versenyek!$TM$11*IFERROR(VLOOKUP(VLOOKUP($A118,versenyek!TL:TN,3,FALSE),szabalyok!$A$16:$B$23,2,FALSE),0)</f>
        <v>0</v>
      </c>
      <c r="FM118" s="47">
        <f>versenyek!$TP$11*IFERROR(VLOOKUP(VLOOKUP($A118,versenyek!TO:TQ,3,FALSE),szabalyok!$A$16:$B$23,2,FALSE),0)</f>
        <v>0</v>
      </c>
      <c r="FN118" s="47">
        <f>versenyek!$TS$11*IFERROR(VLOOKUP(VLOOKUP($A118,versenyek!TR:TT,3,FALSE),szabalyok!$A$16:$B$23,2,FALSE),0)</f>
        <v>0</v>
      </c>
      <c r="FO118" s="47"/>
      <c r="FP118" s="235">
        <f t="shared" si="3"/>
        <v>0</v>
      </c>
    </row>
    <row r="119" spans="1:172">
      <c r="A119" s="1" t="s">
        <v>708</v>
      </c>
      <c r="B119" s="47"/>
      <c r="C119" s="47"/>
      <c r="D119" s="47"/>
      <c r="E119" s="47"/>
      <c r="F119" s="47"/>
      <c r="G119" s="47"/>
      <c r="H119" s="47"/>
      <c r="I119" s="47">
        <v>0</v>
      </c>
      <c r="J119" s="47">
        <v>0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7">
        <v>0</v>
      </c>
      <c r="R119" s="47">
        <f>versenyek!$BD$11*IFERROR(VLOOKUP(VLOOKUP($A119,versenyek!BC:BE,3,FALSE),szabalyok!$A$16:$B$23,2,FALSE),0)</f>
        <v>0</v>
      </c>
      <c r="S119" s="47">
        <f>versenyek!$BG$11*IFERROR(VLOOKUP(VLOOKUP($A119,versenyek!BF:BH,3,FALSE),szabalyok!$A$16:$B$23,2,FALSE),0)</f>
        <v>0</v>
      </c>
      <c r="T119" s="47">
        <f>versenyek!$BJ$11*IFERROR(VLOOKUP(VLOOKUP($A119,versenyek!BI:BK,3,FALSE),szabalyok!$A$16:$B$23,2,FALSE),0)</f>
        <v>0</v>
      </c>
      <c r="U119" s="47">
        <f>versenyek!$BM$11*IFERROR(VLOOKUP(VLOOKUP($A119,versenyek!BL:BN,3,FALSE),szabalyok!$A$16:$B$23,2,FALSE),0)</f>
        <v>0</v>
      </c>
      <c r="V119" s="47">
        <f>versenyek!$BP$11*IFERROR(VLOOKUP(VLOOKUP($A119,versenyek!BO:BQ,3,FALSE),szabalyok!$A$16:$B$23,2,FALSE),0)</f>
        <v>0</v>
      </c>
      <c r="W119" s="47">
        <f>versenyek!$BS$11*IFERROR(VLOOKUP(VLOOKUP($A119,versenyek!BR:BT,3,FALSE),szabalyok!$A$16:$B$23,2,FALSE),0)</f>
        <v>0</v>
      </c>
      <c r="X119" s="47">
        <f>versenyek!$BV$11*IFERROR(VLOOKUP(VLOOKUP($A119,versenyek!BU:BW,3,FALSE),szabalyok!$A$16:$B$23,2,FALSE),0)</f>
        <v>0</v>
      </c>
      <c r="Y119" s="47">
        <f>versenyek!$BY$11*IFERROR(VLOOKUP(VLOOKUP($A119,versenyek!BX:BZ,3,FALSE),szabalyok!$A$16:$B$23,2,FALSE),0)</f>
        <v>0</v>
      </c>
      <c r="Z119" s="47">
        <f>versenyek!$CB$11*IFERROR(VLOOKUP(VLOOKUP($A119,versenyek!CA:CC,3,FALSE),szabalyok!$A$16:$B$23,2,FALSE),0)</f>
        <v>0</v>
      </c>
      <c r="AA119" s="47">
        <f>versenyek!$CE$11*IFERROR(VLOOKUP(VLOOKUP($A119,versenyek!CD:CF,3,FALSE),szabalyok!$A$16:$B$23,2,FALSE),0)</f>
        <v>0</v>
      </c>
      <c r="AB119" s="47">
        <f>versenyek!$CH$11*IFERROR(VLOOKUP(VLOOKUP($A119,versenyek!CG:CI,3,FALSE),szabalyok!$A$16:$B$23,2,FALSE),0)</f>
        <v>0</v>
      </c>
      <c r="AC119" s="47">
        <f>versenyek!$CK$11*IFERROR(VLOOKUP(VLOOKUP($A119,versenyek!CJ:CL,3,FALSE),szabalyok!$A$16:$B$23,2,FALSE),0)</f>
        <v>0</v>
      </c>
      <c r="AD119" s="47">
        <f>versenyek!$CN$11*IFERROR(VLOOKUP(VLOOKUP($A119,versenyek!CM:CO,3,FALSE),szabalyok!$A$16:$B$23,2,FALSE),0)</f>
        <v>0</v>
      </c>
      <c r="AE119" s="47">
        <f>versenyek!$CQ$11*IFERROR(VLOOKUP(VLOOKUP($A119,versenyek!CP:CR,3,FALSE),szabalyok!$A$16:$B$23,2,FALSE),0)</f>
        <v>0</v>
      </c>
      <c r="AF119" s="47">
        <f>versenyek!$CT$11*IFERROR(VLOOKUP(VLOOKUP($A119,versenyek!CS:CU,3,FALSE),szabalyok!$A$16:$B$23,2,FALSE),0)</f>
        <v>0</v>
      </c>
      <c r="AG119" s="47">
        <f>versenyek!$CW$11*IFERROR(VLOOKUP(VLOOKUP($A119,versenyek!CV:CX,3,FALSE),szabalyok!$A$16:$B$23,2,FALSE),0)</f>
        <v>0</v>
      </c>
      <c r="AH119" s="47">
        <f>versenyek!$CZ$11*IFERROR(VLOOKUP(VLOOKUP($A119,versenyek!CY:DA,3,FALSE),szabalyok!$A$16:$B$23,2,FALSE),0)</f>
        <v>0</v>
      </c>
      <c r="AI119" s="47">
        <f>versenyek!$DC$11*IFERROR(VLOOKUP(VLOOKUP($A119,versenyek!DB:DD,3,FALSE),szabalyok!$A$16:$B$23,2,FALSE),0)</f>
        <v>0</v>
      </c>
      <c r="AJ119" s="47">
        <f>versenyek!$DF$11*IFERROR(VLOOKUP(VLOOKUP($A119,versenyek!DE:DG,3,FALSE),szabalyok!$A$16:$B$23,2,FALSE),0)</f>
        <v>0</v>
      </c>
      <c r="AK119" s="47">
        <f>versenyek!$DI$11*IFERROR(VLOOKUP(VLOOKUP($A119,versenyek!DH:DJ,3,FALSE),szabalyok!$A$16:$B$23,2,FALSE),0)</f>
        <v>0</v>
      </c>
      <c r="AL119" s="47">
        <f>versenyek!$DL$11*IFERROR(VLOOKUP(VLOOKUP($A119,versenyek!DK:DM,3,FALSE),szabalyok!$A$16:$B$23,2,FALSE),0)</f>
        <v>0</v>
      </c>
      <c r="AM119" s="47">
        <f>versenyek!$DR$11*IFERROR(VLOOKUP(VLOOKUP($A119,versenyek!DQ:DS,3,FALSE),szabalyok!$A$16:$B$23,2,FALSE),0)</f>
        <v>0</v>
      </c>
      <c r="AN119" s="47">
        <f>versenyek!$DU$11*IFERROR(VLOOKUP(VLOOKUP($A119,versenyek!DT:DV,3,FALSE),szabalyok!$A$16:$B$23,2,FALSE),0)</f>
        <v>0</v>
      </c>
      <c r="AO119" s="47">
        <f>versenyek!$DO$11*IFERROR(VLOOKUP(VLOOKUP($A119,versenyek!DN:DP,3,FALSE),szabalyok!$A$16:$B$23,2,FALSE),0)</f>
        <v>2.0698370260339791</v>
      </c>
      <c r="AP119" s="47">
        <f>versenyek!$DX$11*IFERROR(VLOOKUP(VLOOKUP($A119,versenyek!DW:DY,3,FALSE),szabalyok!$A$16:$B$23,2,FALSE),0)</f>
        <v>0</v>
      </c>
      <c r="AQ119" s="47" t="e">
        <f>versenyek!$EA$11*IFERROR(VLOOKUP(VLOOKUP($A119,versenyek!DZ:EB,3,FALSE),szabalyok!$A$16:$B$23,2,FALSE),0)</f>
        <v>#DIV/0!</v>
      </c>
      <c r="AR119" s="47" t="e">
        <f>versenyek!$ED$11*IFERROR(VLOOKUP(VLOOKUP($A119,versenyek!EC:EE,3,FALSE),szabalyok!$A$16:$B$23,2,FALSE),0)</f>
        <v>#DIV/0!</v>
      </c>
      <c r="AS119" s="47">
        <f>versenyek!$EG$11*IFERROR(VLOOKUP(VLOOKUP($A119,versenyek!EF:EH,3,FALSE),szabalyok!$A$16:$B$23,2,FALSE),0)</f>
        <v>0</v>
      </c>
      <c r="AT119" s="47">
        <f>versenyek!$EJ$11*IFERROR(VLOOKUP(VLOOKUP($A119,versenyek!EI:EK,3,FALSE),szabalyok!$A$16:$B$23,2,FALSE),0)</f>
        <v>0</v>
      </c>
      <c r="AU119" s="47">
        <f>versenyek!$EM$11*IFERROR(VLOOKUP(VLOOKUP($A119,versenyek!EL:EN,3,FALSE),szabalyok!$A$16:$B$23,2,FALSE),0)</f>
        <v>0</v>
      </c>
      <c r="AV119" s="47">
        <f>versenyek!$EP$11*IFERROR(VLOOKUP(VLOOKUP($A119,versenyek!EO:EQ,3,FALSE),szabalyok!$A$16:$B$23,2,FALSE),0)</f>
        <v>0</v>
      </c>
      <c r="AW119" s="47">
        <f>versenyek!$EY$11*IFERROR(VLOOKUP(VLOOKUP($A119,versenyek!EX:EZ,3,FALSE),szabalyok!$A$16:$B$23,2,FALSE),0)</f>
        <v>0</v>
      </c>
      <c r="AX119" s="47">
        <f>versenyek!$FB$11*IFERROR(VLOOKUP(VLOOKUP($A119,versenyek!FA:FC,3,FALSE),szabalyok!$A$16:$B$23,2,FALSE),0)</f>
        <v>0</v>
      </c>
      <c r="AY119" s="47">
        <f>versenyek!$FE$11*IFERROR(VLOOKUP(VLOOKUP($A119,versenyek!FD:FF,3,FALSE),szabalyok!$A$16:$B$23,2,FALSE),0)</f>
        <v>0</v>
      </c>
      <c r="AZ119" s="47">
        <f>versenyek!$FH$11*IFERROR(VLOOKUP(VLOOKUP($A119,versenyek!FG:FI,3,FALSE),szabalyok!$A$16:$B$23,2,FALSE),0)</f>
        <v>0</v>
      </c>
      <c r="BA119" s="47">
        <f>versenyek!$FK$11*IFERROR(VLOOKUP(VLOOKUP($A119,versenyek!FJ:FL,3,FALSE),szabalyok!$A$16:$B$23,2,FALSE),0)</f>
        <v>0</v>
      </c>
      <c r="BB119" s="47">
        <f>versenyek!$FN$11*IFERROR(VLOOKUP(VLOOKUP($A119,versenyek!FM:FO,3,FALSE),szabalyok!$A$16:$B$23,2,FALSE),0)</f>
        <v>0</v>
      </c>
      <c r="BC119" s="47">
        <f>versenyek!$FQ$11*IFERROR(VLOOKUP(VLOOKUP($A119,versenyek!FP:FR,3,FALSE),szabalyok!$A$16:$B$23,2,FALSE),0)</f>
        <v>0</v>
      </c>
      <c r="BD119" s="47">
        <f>versenyek!$FT$11*IFERROR(VLOOKUP(VLOOKUP($A119,versenyek!FS:FU,3,FALSE),szabalyok!$A$16:$B$23,2,FALSE),0)</f>
        <v>0</v>
      </c>
      <c r="BE119" s="47">
        <f>versenyek!$FW$11*IFERROR(VLOOKUP(VLOOKUP($A119,versenyek!FV:FX,3,FALSE),szabalyok!$A$16:$B$23,2,FALSE),0)</f>
        <v>0</v>
      </c>
      <c r="BF119" s="47">
        <f>versenyek!$FZ$11*IFERROR(VLOOKUP(VLOOKUP($A119,versenyek!FY:GA,3,FALSE),szabalyok!$A$16:$B$23,2,FALSE),0)</f>
        <v>0</v>
      </c>
      <c r="BG119" s="47">
        <f>versenyek!$GC$11*IFERROR(VLOOKUP(VLOOKUP($A119,versenyek!GB:GD,3,FALSE),szabalyok!$A$16:$B$23,2,FALSE),0)</f>
        <v>0</v>
      </c>
      <c r="BH119" s="47">
        <f>versenyek!$GF$11*IFERROR(VLOOKUP(VLOOKUP($A119,versenyek!GE:GG,3,FALSE),szabalyok!$A$16:$B$23,2,FALSE),0)</f>
        <v>0</v>
      </c>
      <c r="BI119" s="47">
        <f>versenyek!$GI$11*IFERROR(VLOOKUP(VLOOKUP($A119,versenyek!GH:GJ,3,FALSE),szabalyok!$A$16:$B$23,2,FALSE),0)</f>
        <v>0</v>
      </c>
      <c r="BJ119" s="47">
        <f>versenyek!$GL$11*IFERROR(VLOOKUP(VLOOKUP($A119,versenyek!GK:GM,3,FALSE),szabalyok!$A$16:$B$23,2,FALSE),0)</f>
        <v>0</v>
      </c>
      <c r="BK119" s="47">
        <f>versenyek!$GO$11*IFERROR(VLOOKUP(VLOOKUP($A119,versenyek!GN:GP,3,FALSE),szabalyok!$A$16:$B$23,2,FALSE),0)</f>
        <v>0</v>
      </c>
      <c r="BL119" s="47">
        <f>versenyek!$GR$11*IFERROR(VLOOKUP(VLOOKUP($A119,versenyek!GQ:GS,3,FALSE),szabalyok!$A$16:$B$23,2,FALSE),0)</f>
        <v>0</v>
      </c>
      <c r="BM119" s="47">
        <f>versenyek!$GX$11*IFERROR(VLOOKUP(VLOOKUP($A119,versenyek!GW:GY,3,FALSE),szabalyok!$A$16:$B$23,2,FALSE),0)</f>
        <v>0</v>
      </c>
      <c r="BN119" s="47">
        <f>versenyek!$GX$11*IFERROR(VLOOKUP(VLOOKUP($A119,versenyek!GX:GZ,3,FALSE),szabalyok!$A$16:$B$23,2,FALSE),0)</f>
        <v>0</v>
      </c>
      <c r="BO119" s="47">
        <f>versenyek!$HD$11*IFERROR(VLOOKUP(VLOOKUP($A119,versenyek!HC:HE,3,FALSE),szabalyok!$A$16:$B$23,2,FALSE),0)</f>
        <v>0</v>
      </c>
      <c r="BP119" s="47">
        <f>versenyek!$HG$11*IFERROR(VLOOKUP(VLOOKUP($A119,versenyek!HF:HH,3,FALSE),szabalyok!$A$16:$B$23,2,FALSE),0)</f>
        <v>0</v>
      </c>
      <c r="BQ119" s="47">
        <f>versenyek!$HJ$11*IFERROR(VLOOKUP(VLOOKUP($A119,versenyek!HI:HK,3,FALSE),szabalyok!$A$16:$B$23,2,FALSE),0)</f>
        <v>0</v>
      </c>
      <c r="BR119" s="47">
        <f>versenyek!$HM$11*IFERROR(VLOOKUP(VLOOKUP($A119,versenyek!HL:HN,3,FALSE),szabalyok!$A$16:$B$23,2,FALSE),0)</f>
        <v>0</v>
      </c>
      <c r="BS119" s="47">
        <f>versenyek!$HP$11*IFERROR(VLOOKUP(VLOOKUP($A119,versenyek!HO:HQ,3,FALSE),szabalyok!$A$16:$B$23,2,FALSE),0)</f>
        <v>0</v>
      </c>
      <c r="BT119" s="47">
        <f>versenyek!$HS$11*IFERROR(VLOOKUP(VLOOKUP($A119,versenyek!HR:HT,3,FALSE),szabalyok!$A$16:$B$23,2,FALSE),0)</f>
        <v>0</v>
      </c>
      <c r="BU119" s="47">
        <f>versenyek!$HV$11*IFERROR(VLOOKUP(VLOOKUP($A119,versenyek!HU:HW,3,FALSE),szabalyok!$A$16:$B$23,2,FALSE),0)</f>
        <v>0</v>
      </c>
      <c r="BV119" s="47">
        <f>versenyek!$HY$11*IFERROR(VLOOKUP(VLOOKUP($A119,versenyek!HX:HZ,3,FALSE),szabalyok!$A$16:$B$23,2,FALSE),0)</f>
        <v>0</v>
      </c>
      <c r="BW119" s="47">
        <f>versenyek!$IB$11*IFERROR(VLOOKUP(VLOOKUP($A119,versenyek!IA:IC,3,FALSE),szabalyok!$A$16:$B$23,2,FALSE),0)</f>
        <v>0</v>
      </c>
      <c r="BX119" s="47">
        <f>versenyek!$IE$11*IFERROR(VLOOKUP(VLOOKUP($A119,versenyek!ID:IF,3,FALSE),szabalyok!$A$16:$B$23,2,FALSE),0)</f>
        <v>0</v>
      </c>
      <c r="BY119" s="47">
        <f>versenyek!$IH$11*IFERROR(VLOOKUP(VLOOKUP($A119,versenyek!IG:II,3,FALSE),szabalyok!$A$16:$B$23,2,FALSE),0)</f>
        <v>0</v>
      </c>
      <c r="BZ119" s="47">
        <f>versenyek!$IK$11*IFERROR(VLOOKUP(VLOOKUP($A119,versenyek!IJ:IL,3,FALSE),szabalyok!$A$16:$B$23,2,FALSE),0)</f>
        <v>0</v>
      </c>
      <c r="CA119" s="47">
        <f>versenyek!$IN$11*IFERROR(VLOOKUP(VLOOKUP($A119,versenyek!IM:IO,3,FALSE),szabalyok!$A$16:$B$23,2,FALSE),0)</f>
        <v>0</v>
      </c>
      <c r="CB119" s="47">
        <f>versenyek!$IW$11*IFERROR(VLOOKUP(VLOOKUP($A119,versenyek!IV:IX,3,FALSE),szabalyok!$A$16:$B$23,2,FALSE),0)</f>
        <v>0</v>
      </c>
      <c r="CC119" s="47">
        <f>versenyek!$IZ$11*IFERROR(VLOOKUP(VLOOKUP($A119,versenyek!IY:JA,3,FALSE),szabalyok!$A$16:$B$23,2,FALSE),0)</f>
        <v>0</v>
      </c>
      <c r="CD119" s="47">
        <f>versenyek!$JC$11*IFERROR(VLOOKUP(VLOOKUP($A119,versenyek!JB:JD,3,FALSE),szabalyok!$A$16:$B$23,2,FALSE),0)</f>
        <v>0</v>
      </c>
      <c r="CE119" s="47">
        <f>versenyek!$JF$11*IFERROR(VLOOKUP(VLOOKUP($A119,versenyek!JE:JG,3,FALSE),szabalyok!$A$16:$B$23,2,FALSE),0)</f>
        <v>0</v>
      </c>
      <c r="CF119" s="47">
        <f>versenyek!$JI$11*IFERROR(VLOOKUP(VLOOKUP($A119,versenyek!JH:JJ,3,FALSE),szabalyok!$A$16:$B$23,2,FALSE),0)</f>
        <v>0</v>
      </c>
      <c r="CG119" s="47">
        <f>versenyek!$JL$11*IFERROR(VLOOKUP(VLOOKUP($A119,versenyek!JK:JM,3,FALSE),szabalyok!$A$16:$B$23,2,FALSE),0)</f>
        <v>0</v>
      </c>
      <c r="CH119" s="47">
        <f>versenyek!$JO$11*IFERROR(VLOOKUP(VLOOKUP($A119,versenyek!JN:JP,3,FALSE),szabalyok!$A$16:$B$23,2,FALSE),0)</f>
        <v>0</v>
      </c>
      <c r="CI119" s="47">
        <f>versenyek!$JR$11*IFERROR(VLOOKUP(VLOOKUP($A119,versenyek!JQ:JS,3,FALSE),szabalyok!$A$16:$B$23,2,FALSE),0)</f>
        <v>0</v>
      </c>
      <c r="CJ119" s="47">
        <f>versenyek!$JU$11*IFERROR(VLOOKUP(VLOOKUP($A119,versenyek!JT:JV,3,FALSE),szabalyok!$A$16:$B$23,2,FALSE),0)</f>
        <v>0</v>
      </c>
      <c r="CK119" s="47">
        <f>versenyek!$JR$11*IFERROR(VLOOKUP(VLOOKUP($A119,versenyek!JW:JY,3,FALSE),szabalyok!$A$16:$B$23,2,FALSE),0)</f>
        <v>0</v>
      </c>
      <c r="CL119" s="47">
        <f>versenyek!$KA$11*IFERROR(VLOOKUP(VLOOKUP($A119,versenyek!JZ:KB,3,FALSE),szabalyok!$A$16:$B$23,2,FALSE),0)</f>
        <v>0</v>
      </c>
      <c r="CM119" s="47">
        <f>versenyek!$KD$11*IFERROR(VLOOKUP(VLOOKUP($A119,versenyek!KC:KE,3,FALSE),szabalyok!$A$16:$B$23,2,FALSE),0)</f>
        <v>0</v>
      </c>
      <c r="CN119" s="47">
        <f>versenyek!$KG$11*IFERROR(VLOOKUP(VLOOKUP($A119,versenyek!KF:KH,3,FALSE),szabalyok!$A$16:$B$23,2,FALSE),0)</f>
        <v>0</v>
      </c>
      <c r="CO119" s="47">
        <f>versenyek!$KJ$11*IFERROR(VLOOKUP(VLOOKUP($A119,versenyek!KI:KK,3,FALSE),szabalyok!$A$16:$B$23,2,FALSE),0)</f>
        <v>0</v>
      </c>
      <c r="CP119" s="47">
        <f>versenyek!$KM$11*IFERROR(VLOOKUP(VLOOKUP($A119,versenyek!KL:KN,3,FALSE),szabalyok!$A$16:$B$23,2,FALSE),0)</f>
        <v>0</v>
      </c>
      <c r="CQ119" s="47">
        <f>versenyek!$KP$11*IFERROR(VLOOKUP(VLOOKUP($A119,versenyek!KO:KQ,3,FALSE),szabalyok!$A$16:$B$23,2,FALSE),0)</f>
        <v>0</v>
      </c>
      <c r="CR119" s="47">
        <f>versenyek!$KS$11*IFERROR(VLOOKUP(VLOOKUP($A119,versenyek!KR:KT,3,FALSE),szabalyok!$A$16:$B$23,2,FALSE),0)</f>
        <v>0</v>
      </c>
      <c r="CS119" s="47">
        <f>versenyek!$KV$11*IFERROR(VLOOKUP(VLOOKUP($A119,versenyek!KU:KW,3,FALSE),szabalyok!$A$16:$B$23,2,FALSE),0)</f>
        <v>0</v>
      </c>
      <c r="CT119" s="47">
        <f>versenyek!$KY$11*IFERROR(VLOOKUP(VLOOKUP($A119,versenyek!KX:KZ,3,FALSE),szabalyok!$A$16:$B$23,2,FALSE),0)</f>
        <v>0</v>
      </c>
      <c r="CU119" s="47">
        <f>versenyek!$LB$11*IFERROR(VLOOKUP(VLOOKUP($A119,versenyek!LA:LC,3,FALSE),szabalyok!$A$16:$B$23,2,FALSE),0)</f>
        <v>0</v>
      </c>
      <c r="CV119" s="47">
        <f>versenyek!$LE$11*IFERROR(VLOOKUP(VLOOKUP($A119,versenyek!LD:LF,3,FALSE),szabalyok!$A$16:$B$23,2,FALSE),0)</f>
        <v>0</v>
      </c>
      <c r="CW119" s="47">
        <f>versenyek!$LH$11*IFERROR(VLOOKUP(VLOOKUP($A119,versenyek!LG:LI,3,FALSE),szabalyok!$A$16:$B$23,2,FALSE),0)</f>
        <v>0</v>
      </c>
      <c r="CX119" s="47">
        <f>versenyek!$LK$11*IFERROR(VLOOKUP(VLOOKUP($A119,versenyek!LJ:LL,3,FALSE),szabalyok!$A$16:$B$23,2,FALSE),0)</f>
        <v>0</v>
      </c>
      <c r="CY119" s="47">
        <f>versenyek!$LN$11*IFERROR(VLOOKUP(VLOOKUP($A119,versenyek!LM:LO,3,FALSE),szabalyok!$A$16:$B$23,2,FALSE),0)</f>
        <v>0</v>
      </c>
      <c r="CZ119" s="47">
        <f>versenyek!$LQ$11*IFERROR(VLOOKUP(VLOOKUP($A119,versenyek!LP:LR,3,FALSE),szabalyok!$A$16:$B$23,2,FALSE),0)</f>
        <v>0</v>
      </c>
      <c r="DA119" s="47">
        <f>versenyek!$LT$11*IFERROR(VLOOKUP(VLOOKUP($A119,versenyek!LS:LU,3,FALSE),szabalyok!$A$16:$B$23,2,FALSE),0)</f>
        <v>0</v>
      </c>
      <c r="DB119" s="47">
        <f>versenyek!$LW$11*IFERROR(VLOOKUP(VLOOKUP($A119,versenyek!LV:LX,3,FALSE),szabalyok!$A$16:$B$23,2,FALSE),0)</f>
        <v>0</v>
      </c>
      <c r="DC119" s="47">
        <f>versenyek!$LZ$11*IFERROR(VLOOKUP(VLOOKUP($A119,versenyek!LY:MA,3,FALSE),szabalyok!$A$16:$B$23,2,FALSE),0)</f>
        <v>0</v>
      </c>
      <c r="DD119" s="47">
        <f>versenyek!$MC$11*IFERROR(VLOOKUP(VLOOKUP($A119,versenyek!MB:MD,3,FALSE),szabalyok!$A$16:$B$23,2,FALSE),0)</f>
        <v>0</v>
      </c>
      <c r="DE119" s="47">
        <f>versenyek!$ML$11*IFERROR(VLOOKUP(VLOOKUP($A119,versenyek!MK:MM,3,FALSE),szabalyok!$A$16:$B$23,2,FALSE),0)</f>
        <v>0</v>
      </c>
      <c r="DF119" s="47">
        <f>versenyek!$MO$11*IFERROR(VLOOKUP(VLOOKUP($A119,versenyek!MN:MP,3,FALSE),szabalyok!$A$16:$B$23,2,FALSE),0)</f>
        <v>0</v>
      </c>
      <c r="DG119" s="47">
        <f>versenyek!$MR$11*IFERROR(VLOOKUP(VLOOKUP($A119,versenyek!MQ:MS,3,FALSE),szabalyok!$A$16:$B$23,2,FALSE),0)</f>
        <v>0</v>
      </c>
      <c r="DH119" s="47">
        <f>versenyek!$MU$11*IFERROR(VLOOKUP(VLOOKUP($A119,versenyek!MT:MV,3,FALSE),szabalyok!$A$16:$B$23,2,FALSE),0)</f>
        <v>0</v>
      </c>
      <c r="DI119" s="47">
        <f>versenyek!$MX$11*IFERROR(VLOOKUP(VLOOKUP($A119,versenyek!MW:MY,3,FALSE),szabalyok!$A$16:$B$23,2,FALSE),0)</f>
        <v>0</v>
      </c>
      <c r="DJ119" s="47">
        <f>versenyek!$NA$11*IFERROR(VLOOKUP(VLOOKUP($A119,versenyek!MZ:NB,3,FALSE),szabalyok!$A$16:$B$23,2,FALSE),0)</f>
        <v>0</v>
      </c>
      <c r="DK119" s="47">
        <f>versenyek!$ND$11*IFERROR(VLOOKUP(VLOOKUP($A119,versenyek!NC:NE,3,FALSE),szabalyok!$A$16:$B$23,2,FALSE),0)</f>
        <v>0</v>
      </c>
      <c r="DL119" s="47">
        <f>versenyek!$NG$11*IFERROR(VLOOKUP(VLOOKUP($A119,versenyek!NF:NH,3,FALSE),szabalyok!$A$16:$B$23,2,FALSE),0)</f>
        <v>0</v>
      </c>
      <c r="DM119" s="47">
        <f>versenyek!$NJ$11*IFERROR(VLOOKUP(VLOOKUP($A119,versenyek!NI:NK,3,FALSE),szabalyok!$A$16:$B$23,2,FALSE),0)</f>
        <v>0</v>
      </c>
      <c r="DN119" s="47">
        <f>versenyek!$NM$11*IFERROR(VLOOKUP(VLOOKUP($A119,versenyek!NL:NN,3,FALSE),szabalyok!$A$16:$B$23,2,FALSE),0)</f>
        <v>0</v>
      </c>
      <c r="DO119" s="47">
        <f>versenyek!$NP$11*IFERROR(VLOOKUP(VLOOKUP($A119,versenyek!NO:NQ,3,FALSE),szabalyok!$A$16:$B$23,2,FALSE),0)</f>
        <v>0</v>
      </c>
      <c r="DP119" s="47">
        <f>versenyek!$NS$11*IFERROR(VLOOKUP(VLOOKUP($A119,versenyek!NR:NT,3,FALSE),szabalyok!$A$16:$B$23,2,FALSE),0)</f>
        <v>0</v>
      </c>
      <c r="DQ119" s="47">
        <f>versenyek!$NV$11*IFERROR(VLOOKUP(VLOOKUP($A119,versenyek!NU:NW,3,FALSE),szabalyok!$A$16:$B$23,2,FALSE),0)</f>
        <v>0</v>
      </c>
      <c r="DR119" s="47">
        <f>versenyek!$NY$11*IFERROR(VLOOKUP(VLOOKUP($A119,versenyek!NX:NZ,3,FALSE),szabalyok!$A$16:$B$23,2,FALSE),0)</f>
        <v>0</v>
      </c>
      <c r="DS119" s="47">
        <f>versenyek!$OB$11*IFERROR(VLOOKUP(VLOOKUP($A119,versenyek!OA:OC,3,FALSE),szabalyok!$A$16:$B$23,2,FALSE),0)</f>
        <v>0</v>
      </c>
      <c r="DT119" s="47">
        <f>versenyek!$OE$11*IFERROR(VLOOKUP(VLOOKUP($A119,versenyek!OD:OF,3,FALSE),szabalyok!$A$16:$B$23,2,FALSE),0)</f>
        <v>0</v>
      </c>
      <c r="DU119" s="47">
        <f>versenyek!$OH$11*IFERROR(VLOOKUP(VLOOKUP($A119,versenyek!OG:OI,3,FALSE),szabalyok!$A$16:$B$23,2,FALSE),0)</f>
        <v>0</v>
      </c>
      <c r="DV119" s="47">
        <f>versenyek!$OK$11*IFERROR(VLOOKUP(VLOOKUP($A119,versenyek!OJ:OL,3,FALSE),szabalyok!$A$16:$B$23,2,FALSE),0)</f>
        <v>0</v>
      </c>
      <c r="DW119" s="47">
        <f>versenyek!$ON$11*IFERROR(VLOOKUP(VLOOKUP($A119,versenyek!OM:OO,3,FALSE),szabalyok!$A$16:$B$23,2,FALSE),0)</f>
        <v>0</v>
      </c>
      <c r="DX119" s="47">
        <f>versenyek!$OQ$11*IFERROR(VLOOKUP(VLOOKUP($A119,versenyek!OP:OR,3,FALSE),szabalyok!$A$16:$B$23,2,FALSE),0)</f>
        <v>0</v>
      </c>
      <c r="DY119" s="47">
        <f>versenyek!$OT$11*IFERROR(VLOOKUP(VLOOKUP($A119,versenyek!OS:OU,3,FALSE),szabalyok!$A$16:$B$23,2,FALSE),0)</f>
        <v>0</v>
      </c>
      <c r="DZ119" s="47">
        <f>versenyek!$OW$11*IFERROR(VLOOKUP(VLOOKUP($A119,versenyek!OV:OX,3,FALSE),szabalyok!$A$16:$B$23,2,FALSE),0)</f>
        <v>0</v>
      </c>
      <c r="EA119" s="47">
        <f>versenyek!$OZ$11*IFERROR(VLOOKUP(VLOOKUP($A119,versenyek!OY:PA,3,FALSE),szabalyok!$A$16:$B$23,2,FALSE),0)</f>
        <v>0</v>
      </c>
      <c r="EB119" s="47">
        <f>versenyek!$PC$11*IFERROR(VLOOKUP(VLOOKUP($A119,versenyek!PB:PD,3,FALSE),szabalyok!$A$16:$B$23,2,FALSE),0)</f>
        <v>0</v>
      </c>
      <c r="EC119" s="47">
        <f>versenyek!$PF$11*IFERROR(VLOOKUP(VLOOKUP($A119,versenyek!PE:PG,3,FALSE),szabalyok!$A$16:$B$23,2,FALSE),0)</f>
        <v>0</v>
      </c>
      <c r="ED119" s="47">
        <f>versenyek!$PI$11*IFERROR(VLOOKUP(VLOOKUP($A119,versenyek!PH:PJ,3,FALSE),szabalyok!$A$16:$B$23,2,FALSE),0)</f>
        <v>0</v>
      </c>
      <c r="EE119" s="47">
        <f>versenyek!$PL$11*IFERROR(VLOOKUP(VLOOKUP($A119,versenyek!PK:PM,3,FALSE),szabalyok!$A$16:$B$23,2,FALSE),0)</f>
        <v>0</v>
      </c>
      <c r="EF119" s="47">
        <f>versenyek!$PO$11*IFERROR(VLOOKUP(VLOOKUP($A119,versenyek!PN:PP,3,FALSE),szabalyok!$A$16:$B$23,2,FALSE),0)</f>
        <v>0</v>
      </c>
      <c r="EG119" s="47">
        <f>versenyek!$PR$11*IFERROR(VLOOKUP(VLOOKUP($A119,versenyek!PQ:PS,3,FALSE),szabalyok!$A$16:$B$23,2,FALSE),0)</f>
        <v>0</v>
      </c>
      <c r="EH119" s="47">
        <f>versenyek!$PU$11*IFERROR(VLOOKUP(VLOOKUP($A119,versenyek!PT:PV,3,FALSE),szabalyok!$A$16:$B$23,2,FALSE),0)</f>
        <v>0</v>
      </c>
      <c r="EI119" s="47">
        <f>versenyek!$PX$11*IFERROR(VLOOKUP(VLOOKUP($A119,versenyek!PW:PY,3,FALSE),szabalyok!$A$16:$B$23,2,FALSE),0)</f>
        <v>0</v>
      </c>
      <c r="EJ119" s="47">
        <f>versenyek!$QA$11*IFERROR(VLOOKUP(VLOOKUP($A119,versenyek!PZ:QB,3,FALSE),szabalyok!$A$16:$B$23,2,FALSE),0)</f>
        <v>0</v>
      </c>
      <c r="EK119" s="47">
        <f>versenyek!$QD$11*IFERROR(VLOOKUP(VLOOKUP($A119,versenyek!QC:QE,3,FALSE),szabalyok!$A$16:$B$23,2,FALSE),0)</f>
        <v>0</v>
      </c>
      <c r="EL119" s="47">
        <f>versenyek!$QG$11*IFERROR(VLOOKUP(VLOOKUP($A119,versenyek!QF:QH,3,FALSE),szabalyok!$A$16:$B$23,2,FALSE),0)</f>
        <v>0</v>
      </c>
      <c r="EM119" s="47">
        <f>versenyek!$QJ$11*IFERROR(VLOOKUP(VLOOKUP($A119,versenyek!QI:QK,3,FALSE),szabalyok!$A$16:$B$23,2,FALSE),0)</f>
        <v>0</v>
      </c>
      <c r="EN119" s="47">
        <f>versenyek!$QM$11*IFERROR(VLOOKUP(VLOOKUP($A119,versenyek!QL:QN,3,FALSE),szabalyok!$A$16:$B$23,2,FALSE),0)</f>
        <v>0</v>
      </c>
      <c r="EO119" s="47">
        <f>versenyek!$QP$11*IFERROR(VLOOKUP(VLOOKUP($A119,versenyek!QO:QQ,3,FALSE),szabalyok!$A$16:$B$23,2,FALSE),0)</f>
        <v>0</v>
      </c>
      <c r="EP119" s="47">
        <f>versenyek!$QS$11*IFERROR(VLOOKUP(VLOOKUP($A119,versenyek!QR:QT,3,FALSE),szabalyok!$A$16:$B$23,2,FALSE),0)</f>
        <v>0</v>
      </c>
      <c r="EQ119" s="47">
        <f>versenyek!$QV$11*IFERROR(VLOOKUP(VLOOKUP($A119,versenyek!QU:QW,3,FALSE),szabalyok!$A$16:$B$23,2,FALSE),0)</f>
        <v>0</v>
      </c>
      <c r="ER119" s="47">
        <f>versenyek!$RE$11*IFERROR(VLOOKUP(VLOOKUP($A119,versenyek!RD:RF,3,FALSE),szabalyok!$A$16:$B$23,2,FALSE),0)</f>
        <v>0</v>
      </c>
      <c r="ES119" s="47">
        <f>versenyek!$RH$11*IFERROR(VLOOKUP(VLOOKUP($A119,versenyek!RG:RI,3,FALSE),szabalyok!$A$16:$B$23,2,FALSE),0)</f>
        <v>0</v>
      </c>
      <c r="ET119" s="47">
        <f>versenyek!$RK$11*IFERROR(VLOOKUP(VLOOKUP($A119,versenyek!RJ:RL,3,FALSE),szabalyok!$A$16:$B$23,2,FALSE),0)</f>
        <v>0</v>
      </c>
      <c r="EU119" s="47">
        <f>versenyek!$RN$11*IFERROR(VLOOKUP(VLOOKUP($A119,versenyek!RM:RO,3,FALSE),szabalyok!$A$16:$B$23,2,FALSE),0)</f>
        <v>0</v>
      </c>
      <c r="EV119" s="47">
        <f>versenyek!$RQ$11*IFERROR(VLOOKUP(VLOOKUP($A119,versenyek!RP:RR,3,FALSE),szabalyok!$A$16:$B$23,2,FALSE),0)</f>
        <v>0</v>
      </c>
      <c r="EW119" s="47">
        <f>versenyek!$RT$11*IFERROR(VLOOKUP(VLOOKUP($A119,versenyek!RS:RU,3,FALSE),szabalyok!$A$16:$B$23,2,FALSE),0)</f>
        <v>0</v>
      </c>
      <c r="EX119" s="47">
        <f>versenyek!$RW$11*IFERROR(VLOOKUP(VLOOKUP($A119,versenyek!RV:RX,3,FALSE),szabalyok!$A$16:$B$23,2,FALSE),0)</f>
        <v>0</v>
      </c>
      <c r="EY119" s="47">
        <f>versenyek!$RZ$11*IFERROR(VLOOKUP(VLOOKUP($A119,versenyek!RY:SA,3,FALSE),szabalyok!$A$16:$B$23,2,FALSE),0)</f>
        <v>0</v>
      </c>
      <c r="EZ119" s="47">
        <f>versenyek!$SC$11*IFERROR(VLOOKUP(VLOOKUP($A119,versenyek!SB:SD,3,FALSE),szabalyok!$A$16:$B$23,2,FALSE),0)</f>
        <v>0</v>
      </c>
      <c r="FA119" s="47">
        <f>versenyek!$SF$11*IFERROR(VLOOKUP(VLOOKUP($A119,versenyek!SE:SG,3,FALSE),szabalyok!$A$16:$B$23,2,FALSE),0)</f>
        <v>0</v>
      </c>
      <c r="FB119" s="47">
        <f>versenyek!$SI$11*IFERROR(VLOOKUP(VLOOKUP($A119,versenyek!SH:SJ,3,FALSE),szabalyok!$A$16:$B$23,2,FALSE),0)</f>
        <v>0</v>
      </c>
      <c r="FC119" s="47">
        <f>versenyek!$SL$11*IFERROR(VLOOKUP(VLOOKUP($A119,versenyek!SK:SM,3,FALSE),szabalyok!$A$16:$B$23,2,FALSE),0)</f>
        <v>0</v>
      </c>
      <c r="FD119" s="47">
        <f>versenyek!$SO$11*IFERROR(VLOOKUP(VLOOKUP($A119,versenyek!SN:SP,3,FALSE),szabalyok!$A$16:$B$23,2,FALSE),0)</f>
        <v>0</v>
      </c>
      <c r="FE119" s="47">
        <f>versenyek!$SR$11*IFERROR(VLOOKUP(VLOOKUP($A119,versenyek!SQ:SS,3,FALSE),szabalyok!$A$16:$B$23,2,FALSE),0)</f>
        <v>0</v>
      </c>
      <c r="FF119" s="47">
        <f>versenyek!$SU$11*IFERROR(VLOOKUP(VLOOKUP($A119,versenyek!ST:SV,3,FALSE),szabalyok!$A$16:$B$23,2,FALSE),0)</f>
        <v>0</v>
      </c>
      <c r="FG119" s="47">
        <f>versenyek!$SX$11*IFERROR(VLOOKUP(VLOOKUP($A119,versenyek!SW:SY,3,FALSE),szabalyok!$A$16:$B$23,2,FALSE),0)</f>
        <v>0</v>
      </c>
      <c r="FH119" s="47">
        <f>versenyek!$TA$11*IFERROR(VLOOKUP(VLOOKUP($A119,versenyek!SZ:TB,3,FALSE),szabalyok!$A$16:$B$23,2,FALSE),0)</f>
        <v>0</v>
      </c>
      <c r="FI119" s="47">
        <f>versenyek!$TD$11*IFERROR(VLOOKUP(VLOOKUP($A119,versenyek!TC:TE,3,FALSE),szabalyok!$A$16:$B$23,2,FALSE),0)</f>
        <v>0</v>
      </c>
      <c r="FJ119" s="47">
        <f>versenyek!$TG$11*IFERROR(VLOOKUP(VLOOKUP($A119,versenyek!TF:TH,3,FALSE),szabalyok!$A$16:$B$23,2,FALSE),0)</f>
        <v>0</v>
      </c>
      <c r="FK119" s="47">
        <f>versenyek!$TJ$11*IFERROR(VLOOKUP(VLOOKUP($A119,versenyek!TI:TK,3,FALSE),szabalyok!$A$16:$B$23,2,FALSE),0)</f>
        <v>0</v>
      </c>
      <c r="FL119" s="47">
        <f>versenyek!$TM$11*IFERROR(VLOOKUP(VLOOKUP($A119,versenyek!TL:TN,3,FALSE),szabalyok!$A$16:$B$23,2,FALSE),0)</f>
        <v>0</v>
      </c>
      <c r="FM119" s="47">
        <f>versenyek!$TP$11*IFERROR(VLOOKUP(VLOOKUP($A119,versenyek!TO:TQ,3,FALSE),szabalyok!$A$16:$B$23,2,FALSE),0)</f>
        <v>0</v>
      </c>
      <c r="FN119" s="47">
        <f>versenyek!$TS$11*IFERROR(VLOOKUP(VLOOKUP($A119,versenyek!TR:TT,3,FALSE),szabalyok!$A$16:$B$23,2,FALSE),0)</f>
        <v>0</v>
      </c>
      <c r="FO119" s="47"/>
      <c r="FP119" s="235">
        <f t="shared" si="3"/>
        <v>0</v>
      </c>
    </row>
    <row r="120" spans="1:172">
      <c r="A120" s="1" t="s">
        <v>545</v>
      </c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>
        <f>versenyek!$BJ$11*IFERROR(VLOOKUP(VLOOKUP($A120,versenyek!BI:BK,3,FALSE),szabalyok!$A$16:$B$23,2,FALSE),0)</f>
        <v>38.906026863111599</v>
      </c>
      <c r="U120" s="47">
        <f>versenyek!$BM$11*IFERROR(VLOOKUP(VLOOKUP($A120,versenyek!BL:BN,3,FALSE),szabalyok!$A$16:$B$23,2,FALSE),0)</f>
        <v>0</v>
      </c>
      <c r="V120" s="47">
        <f>versenyek!$BP$11*IFERROR(VLOOKUP(VLOOKUP($A120,versenyek!BO:BQ,3,FALSE),szabalyok!$A$16:$B$23,2,FALSE),0)</f>
        <v>0</v>
      </c>
      <c r="W120" s="47">
        <f>versenyek!$BS$11*IFERROR(VLOOKUP(VLOOKUP($A120,versenyek!BR:BT,3,FALSE),szabalyok!$A$16:$B$23,2,FALSE),0)</f>
        <v>0</v>
      </c>
      <c r="X120" s="47">
        <f>versenyek!$BV$11*IFERROR(VLOOKUP(VLOOKUP($A120,versenyek!BU:BW,3,FALSE),szabalyok!$A$16:$B$23,2,FALSE),0)</f>
        <v>0</v>
      </c>
      <c r="Y120" s="47">
        <f>versenyek!$BY$11*IFERROR(VLOOKUP(VLOOKUP($A120,versenyek!BX:BZ,3,FALSE),szabalyok!$A$16:$B$23,2,FALSE),0)</f>
        <v>0</v>
      </c>
      <c r="Z120" s="47">
        <f>versenyek!$CB$11*IFERROR(VLOOKUP(VLOOKUP($A120,versenyek!CA:CC,3,FALSE),szabalyok!$A$16:$B$23,2,FALSE),0)</f>
        <v>0</v>
      </c>
      <c r="AA120" s="47">
        <f>versenyek!$CE$11*IFERROR(VLOOKUP(VLOOKUP($A120,versenyek!CD:CF,3,FALSE),szabalyok!$A$16:$B$23,2,FALSE),0)</f>
        <v>0</v>
      </c>
      <c r="AB120" s="47">
        <f>versenyek!$CH$11*IFERROR(VLOOKUP(VLOOKUP($A120,versenyek!CG:CI,3,FALSE),szabalyok!$A$16:$B$23,2,FALSE),0)</f>
        <v>0</v>
      </c>
      <c r="AC120" s="47">
        <f>versenyek!$CK$11*IFERROR(VLOOKUP(VLOOKUP($A120,versenyek!CJ:CL,3,FALSE),szabalyok!$A$16:$B$23,2,FALSE),0)</f>
        <v>0</v>
      </c>
      <c r="AD120" s="47">
        <f>versenyek!$CN$11*IFERROR(VLOOKUP(VLOOKUP($A120,versenyek!CM:CO,3,FALSE),szabalyok!$A$16:$B$23,2,FALSE),0)</f>
        <v>0</v>
      </c>
      <c r="AE120" s="47">
        <f>versenyek!$CQ$11*IFERROR(VLOOKUP(VLOOKUP($A120,versenyek!CP:CR,3,FALSE),szabalyok!$A$16:$B$23,2,FALSE),0)</f>
        <v>0</v>
      </c>
      <c r="AF120" s="47">
        <f>versenyek!$CT$11*IFERROR(VLOOKUP(VLOOKUP($A120,versenyek!CS:CU,3,FALSE),szabalyok!$A$16:$B$23,2,FALSE),0)</f>
        <v>0</v>
      </c>
      <c r="AG120" s="47">
        <f>versenyek!$CW$11*IFERROR(VLOOKUP(VLOOKUP($A120,versenyek!CV:CX,3,FALSE),szabalyok!$A$16:$B$23,2,FALSE),0)</f>
        <v>0</v>
      </c>
      <c r="AH120" s="47">
        <f>versenyek!$CZ$11*IFERROR(VLOOKUP(VLOOKUP($A120,versenyek!CY:DA,3,FALSE),szabalyok!$A$16:$B$23,2,FALSE),0)</f>
        <v>0</v>
      </c>
      <c r="AI120" s="47">
        <f>versenyek!$DC$11*IFERROR(VLOOKUP(VLOOKUP($A120,versenyek!DB:DD,3,FALSE),szabalyok!$A$16:$B$23,2,FALSE),0)</f>
        <v>0</v>
      </c>
      <c r="AJ120" s="47">
        <f>versenyek!$DF$11*IFERROR(VLOOKUP(VLOOKUP($A120,versenyek!DE:DG,3,FALSE),szabalyok!$A$16:$B$23,2,FALSE),0)</f>
        <v>0</v>
      </c>
      <c r="AK120" s="47">
        <f>versenyek!$DI$11*IFERROR(VLOOKUP(VLOOKUP($A120,versenyek!DH:DJ,3,FALSE),szabalyok!$A$16:$B$23,2,FALSE),0)</f>
        <v>0</v>
      </c>
      <c r="AL120" s="47">
        <f>versenyek!$DL$11*IFERROR(VLOOKUP(VLOOKUP($A120,versenyek!DK:DM,3,FALSE),szabalyok!$A$16:$B$23,2,FALSE),0)</f>
        <v>0</v>
      </c>
      <c r="AM120" s="47">
        <f>versenyek!$DR$11*IFERROR(VLOOKUP(VLOOKUP($A120,versenyek!DQ:DS,3,FALSE),szabalyok!$A$16:$B$23,2,FALSE),0)</f>
        <v>0</v>
      </c>
      <c r="AN120" s="47">
        <f>versenyek!$DU$11*IFERROR(VLOOKUP(VLOOKUP($A120,versenyek!DT:DV,3,FALSE),szabalyok!$A$16:$B$23,2,FALSE),0)</f>
        <v>0</v>
      </c>
      <c r="AO120" s="47">
        <f>versenyek!$DO$11*IFERROR(VLOOKUP(VLOOKUP($A120,versenyek!DN:DP,3,FALSE),szabalyok!$A$16:$B$23,2,FALSE),0)</f>
        <v>0</v>
      </c>
      <c r="AP120" s="47">
        <f>versenyek!$DX$11*IFERROR(VLOOKUP(VLOOKUP($A120,versenyek!DW:DY,3,FALSE),szabalyok!$A$16:$B$23,2,FALSE),0)</f>
        <v>0</v>
      </c>
      <c r="AQ120" s="47" t="e">
        <f>versenyek!$EA$11*IFERROR(VLOOKUP(VLOOKUP($A120,versenyek!DZ:EB,3,FALSE),szabalyok!$A$16:$B$23,2,FALSE),0)</f>
        <v>#DIV/0!</v>
      </c>
      <c r="AR120" s="47" t="e">
        <f>versenyek!$ED$11*IFERROR(VLOOKUP(VLOOKUP($A120,versenyek!EC:EE,3,FALSE),szabalyok!$A$16:$B$23,2,FALSE),0)</f>
        <v>#DIV/0!</v>
      </c>
      <c r="AS120" s="47">
        <f>versenyek!$EG$11*IFERROR(VLOOKUP(VLOOKUP($A120,versenyek!EF:EH,3,FALSE),szabalyok!$A$16:$B$23,2,FALSE),0)</f>
        <v>0</v>
      </c>
      <c r="AT120" s="47">
        <f>versenyek!$EJ$11*IFERROR(VLOOKUP(VLOOKUP($A120,versenyek!EI:EK,3,FALSE),szabalyok!$A$16:$B$23,2,FALSE),0)</f>
        <v>0</v>
      </c>
      <c r="AU120" s="47">
        <f>versenyek!$EM$11*IFERROR(VLOOKUP(VLOOKUP($A120,versenyek!EL:EN,3,FALSE),szabalyok!$A$16:$B$23,2,FALSE),0)</f>
        <v>0</v>
      </c>
      <c r="AV120" s="47">
        <f>versenyek!$EP$11*IFERROR(VLOOKUP(VLOOKUP($A120,versenyek!EO:EQ,3,FALSE),szabalyok!$A$16:$B$23,2,FALSE),0)</f>
        <v>0</v>
      </c>
      <c r="AW120" s="47">
        <f>versenyek!$EY$11*IFERROR(VLOOKUP(VLOOKUP($A120,versenyek!EX:EZ,3,FALSE),szabalyok!$A$16:$B$23,2,FALSE),0)</f>
        <v>0</v>
      </c>
      <c r="AX120" s="47">
        <f>versenyek!$FB$11*IFERROR(VLOOKUP(VLOOKUP($A120,versenyek!FA:FC,3,FALSE),szabalyok!$A$16:$B$23,2,FALSE),0)</f>
        <v>0</v>
      </c>
      <c r="AY120" s="47">
        <f>versenyek!$FE$11*IFERROR(VLOOKUP(VLOOKUP($A120,versenyek!FD:FF,3,FALSE),szabalyok!$A$16:$B$23,2,FALSE),0)</f>
        <v>0</v>
      </c>
      <c r="AZ120" s="47">
        <f>versenyek!$FH$11*IFERROR(VLOOKUP(VLOOKUP($A120,versenyek!FG:FI,3,FALSE),szabalyok!$A$16:$B$23,2,FALSE),0)</f>
        <v>0</v>
      </c>
      <c r="BA120" s="47">
        <f>versenyek!$FK$11*IFERROR(VLOOKUP(VLOOKUP($A120,versenyek!FJ:FL,3,FALSE),szabalyok!$A$16:$B$23,2,FALSE),0)</f>
        <v>0</v>
      </c>
      <c r="BB120" s="47">
        <f>versenyek!$FN$11*IFERROR(VLOOKUP(VLOOKUP($A120,versenyek!FM:FO,3,FALSE),szabalyok!$A$16:$B$23,2,FALSE),0)</f>
        <v>0</v>
      </c>
      <c r="BC120" s="47">
        <f>versenyek!$FQ$11*IFERROR(VLOOKUP(VLOOKUP($A120,versenyek!FP:FR,3,FALSE),szabalyok!$A$16:$B$23,2,FALSE),0)</f>
        <v>0</v>
      </c>
      <c r="BD120" s="47">
        <f>versenyek!$FT$11*IFERROR(VLOOKUP(VLOOKUP($A120,versenyek!FS:FU,3,FALSE),szabalyok!$A$16:$B$23,2,FALSE),0)</f>
        <v>0</v>
      </c>
      <c r="BE120" s="47">
        <f>versenyek!$FW$11*IFERROR(VLOOKUP(VLOOKUP($A120,versenyek!FV:FX,3,FALSE),szabalyok!$A$16:$B$23,2,FALSE),0)</f>
        <v>0</v>
      </c>
      <c r="BF120" s="47">
        <f>versenyek!$FZ$11*IFERROR(VLOOKUP(VLOOKUP($A120,versenyek!FY:GA,3,FALSE),szabalyok!$A$16:$B$23,2,FALSE),0)</f>
        <v>0</v>
      </c>
      <c r="BG120" s="47">
        <f>versenyek!$GC$11*IFERROR(VLOOKUP(VLOOKUP($A120,versenyek!GB:GD,3,FALSE),szabalyok!$A$16:$B$23,2,FALSE),0)</f>
        <v>0</v>
      </c>
      <c r="BH120" s="47">
        <f>versenyek!$GF$11*IFERROR(VLOOKUP(VLOOKUP($A120,versenyek!GE:GG,3,FALSE),szabalyok!$A$16:$B$23,2,FALSE),0)</f>
        <v>0</v>
      </c>
      <c r="BI120" s="47">
        <f>versenyek!$GI$11*IFERROR(VLOOKUP(VLOOKUP($A120,versenyek!GH:GJ,3,FALSE),szabalyok!$A$16:$B$23,2,FALSE),0)</f>
        <v>0</v>
      </c>
      <c r="BJ120" s="47">
        <f>versenyek!$GL$11*IFERROR(VLOOKUP(VLOOKUP($A120,versenyek!GK:GM,3,FALSE),szabalyok!$A$16:$B$23,2,FALSE),0)</f>
        <v>0</v>
      </c>
      <c r="BK120" s="47">
        <f>versenyek!$GO$11*IFERROR(VLOOKUP(VLOOKUP($A120,versenyek!GN:GP,3,FALSE),szabalyok!$A$16:$B$23,2,FALSE),0)</f>
        <v>0</v>
      </c>
      <c r="BL120" s="47">
        <f>versenyek!$GR$11*IFERROR(VLOOKUP(VLOOKUP($A120,versenyek!GQ:GS,3,FALSE),szabalyok!$A$16:$B$23,2,FALSE),0)</f>
        <v>0</v>
      </c>
      <c r="BM120" s="47">
        <f>versenyek!$GX$11*IFERROR(VLOOKUP(VLOOKUP($A120,versenyek!GW:GY,3,FALSE),szabalyok!$A$16:$B$23,2,FALSE),0)</f>
        <v>0</v>
      </c>
      <c r="BN120" s="47">
        <f>versenyek!$GX$11*IFERROR(VLOOKUP(VLOOKUP($A120,versenyek!GX:GZ,3,FALSE),szabalyok!$A$16:$B$23,2,FALSE),0)</f>
        <v>0</v>
      </c>
      <c r="BO120" s="47">
        <f>versenyek!$HD$11*IFERROR(VLOOKUP(VLOOKUP($A120,versenyek!HC:HE,3,FALSE),szabalyok!$A$16:$B$23,2,FALSE),0)</f>
        <v>0</v>
      </c>
      <c r="BP120" s="47">
        <f>versenyek!$HG$11*IFERROR(VLOOKUP(VLOOKUP($A120,versenyek!HF:HH,3,FALSE),szabalyok!$A$16:$B$23,2,FALSE),0)</f>
        <v>0</v>
      </c>
      <c r="BQ120" s="47">
        <f>versenyek!$HJ$11*IFERROR(VLOOKUP(VLOOKUP($A120,versenyek!HI:HK,3,FALSE),szabalyok!$A$16:$B$23,2,FALSE),0)</f>
        <v>0</v>
      </c>
      <c r="BR120" s="47">
        <f>versenyek!$HM$11*IFERROR(VLOOKUP(VLOOKUP($A120,versenyek!HL:HN,3,FALSE),szabalyok!$A$16:$B$23,2,FALSE),0)</f>
        <v>0</v>
      </c>
      <c r="BS120" s="47">
        <f>versenyek!$HP$11*IFERROR(VLOOKUP(VLOOKUP($A120,versenyek!HO:HQ,3,FALSE),szabalyok!$A$16:$B$23,2,FALSE),0)</f>
        <v>0</v>
      </c>
      <c r="BT120" s="47">
        <f>versenyek!$HS$11*IFERROR(VLOOKUP(VLOOKUP($A120,versenyek!HR:HT,3,FALSE),szabalyok!$A$16:$B$23,2,FALSE),0)</f>
        <v>0</v>
      </c>
      <c r="BU120" s="47">
        <f>versenyek!$HV$11*IFERROR(VLOOKUP(VLOOKUP($A120,versenyek!HU:HW,3,FALSE),szabalyok!$A$16:$B$23,2,FALSE),0)</f>
        <v>0</v>
      </c>
      <c r="BV120" s="47">
        <f>versenyek!$HY$11*IFERROR(VLOOKUP(VLOOKUP($A120,versenyek!HX:HZ,3,FALSE),szabalyok!$A$16:$B$23,2,FALSE),0)</f>
        <v>0</v>
      </c>
      <c r="BW120" s="47">
        <f>versenyek!$IB$11*IFERROR(VLOOKUP(VLOOKUP($A120,versenyek!IA:IC,3,FALSE),szabalyok!$A$16:$B$23,2,FALSE),0)</f>
        <v>0</v>
      </c>
      <c r="BX120" s="47">
        <f>versenyek!$IE$11*IFERROR(VLOOKUP(VLOOKUP($A120,versenyek!ID:IF,3,FALSE),szabalyok!$A$16:$B$23,2,FALSE),0)</f>
        <v>0</v>
      </c>
      <c r="BY120" s="47">
        <f>versenyek!$IH$11*IFERROR(VLOOKUP(VLOOKUP($A120,versenyek!IG:II,3,FALSE),szabalyok!$A$16:$B$23,2,FALSE),0)</f>
        <v>0</v>
      </c>
      <c r="BZ120" s="47">
        <f>versenyek!$IK$11*IFERROR(VLOOKUP(VLOOKUP($A120,versenyek!IJ:IL,3,FALSE),szabalyok!$A$16:$B$23,2,FALSE),0)</f>
        <v>0</v>
      </c>
      <c r="CA120" s="47">
        <f>versenyek!$IN$11*IFERROR(VLOOKUP(VLOOKUP($A120,versenyek!IM:IO,3,FALSE),szabalyok!$A$16:$B$23,2,FALSE),0)</f>
        <v>0</v>
      </c>
      <c r="CB120" s="47">
        <f>versenyek!$IW$11*IFERROR(VLOOKUP(VLOOKUP($A120,versenyek!IV:IX,3,FALSE),szabalyok!$A$16:$B$23,2,FALSE),0)</f>
        <v>0</v>
      </c>
      <c r="CC120" s="47">
        <f>versenyek!$IZ$11*IFERROR(VLOOKUP(VLOOKUP($A120,versenyek!IY:JA,3,FALSE),szabalyok!$A$16:$B$23,2,FALSE),0)</f>
        <v>0</v>
      </c>
      <c r="CD120" s="47">
        <f>versenyek!$JC$11*IFERROR(VLOOKUP(VLOOKUP($A120,versenyek!JB:JD,3,FALSE),szabalyok!$A$16:$B$23,2,FALSE),0)</f>
        <v>0</v>
      </c>
      <c r="CE120" s="47">
        <f>versenyek!$JF$11*IFERROR(VLOOKUP(VLOOKUP($A120,versenyek!JE:JG,3,FALSE),szabalyok!$A$16:$B$23,2,FALSE),0)</f>
        <v>0</v>
      </c>
      <c r="CF120" s="47">
        <f>versenyek!$JI$11*IFERROR(VLOOKUP(VLOOKUP($A120,versenyek!JH:JJ,3,FALSE),szabalyok!$A$16:$B$23,2,FALSE),0)</f>
        <v>0</v>
      </c>
      <c r="CG120" s="47">
        <f>versenyek!$JL$11*IFERROR(VLOOKUP(VLOOKUP($A120,versenyek!JK:JM,3,FALSE),szabalyok!$A$16:$B$23,2,FALSE),0)</f>
        <v>0</v>
      </c>
      <c r="CH120" s="47">
        <f>versenyek!$JO$11*IFERROR(VLOOKUP(VLOOKUP($A120,versenyek!JN:JP,3,FALSE),szabalyok!$A$16:$B$23,2,FALSE),0)</f>
        <v>0</v>
      </c>
      <c r="CI120" s="47">
        <f>versenyek!$JR$11*IFERROR(VLOOKUP(VLOOKUP($A120,versenyek!JQ:JS,3,FALSE),szabalyok!$A$16:$B$23,2,FALSE),0)</f>
        <v>0</v>
      </c>
      <c r="CJ120" s="47">
        <f>versenyek!$JU$11*IFERROR(VLOOKUP(VLOOKUP($A120,versenyek!JT:JV,3,FALSE),szabalyok!$A$16:$B$23,2,FALSE),0)</f>
        <v>0</v>
      </c>
      <c r="CK120" s="47">
        <f>versenyek!$JR$11*IFERROR(VLOOKUP(VLOOKUP($A120,versenyek!JW:JY,3,FALSE),szabalyok!$A$16:$B$23,2,FALSE),0)</f>
        <v>0</v>
      </c>
      <c r="CL120" s="47">
        <f>versenyek!$KA$11*IFERROR(VLOOKUP(VLOOKUP($A120,versenyek!JZ:KB,3,FALSE),szabalyok!$A$16:$B$23,2,FALSE),0)</f>
        <v>0</v>
      </c>
      <c r="CM120" s="47">
        <f>versenyek!$KD$11*IFERROR(VLOOKUP(VLOOKUP($A120,versenyek!KC:KE,3,FALSE),szabalyok!$A$16:$B$23,2,FALSE),0)</f>
        <v>0</v>
      </c>
      <c r="CN120" s="47">
        <f>versenyek!$KG$11*IFERROR(VLOOKUP(VLOOKUP($A120,versenyek!KF:KH,3,FALSE),szabalyok!$A$16:$B$23,2,FALSE),0)</f>
        <v>0</v>
      </c>
      <c r="CO120" s="47">
        <f>versenyek!$KJ$11*IFERROR(VLOOKUP(VLOOKUP($A120,versenyek!KI:KK,3,FALSE),szabalyok!$A$16:$B$23,2,FALSE),0)</f>
        <v>0</v>
      </c>
      <c r="CP120" s="47">
        <f>versenyek!$KM$11*IFERROR(VLOOKUP(VLOOKUP($A120,versenyek!KL:KN,3,FALSE),szabalyok!$A$16:$B$23,2,FALSE),0)</f>
        <v>0</v>
      </c>
      <c r="CQ120" s="47">
        <f>versenyek!$KP$11*IFERROR(VLOOKUP(VLOOKUP($A120,versenyek!KO:KQ,3,FALSE),szabalyok!$A$16:$B$23,2,FALSE),0)</f>
        <v>0</v>
      </c>
      <c r="CR120" s="47">
        <f>versenyek!$KS$11*IFERROR(VLOOKUP(VLOOKUP($A120,versenyek!KR:KT,3,FALSE),szabalyok!$A$16:$B$23,2,FALSE),0)</f>
        <v>0</v>
      </c>
      <c r="CS120" s="47">
        <f>versenyek!$KV$11*IFERROR(VLOOKUP(VLOOKUP($A120,versenyek!KU:KW,3,FALSE),szabalyok!$A$16:$B$23,2,FALSE),0)</f>
        <v>0</v>
      </c>
      <c r="CT120" s="47">
        <f>versenyek!$KY$11*IFERROR(VLOOKUP(VLOOKUP($A120,versenyek!KX:KZ,3,FALSE),szabalyok!$A$16:$B$23,2,FALSE),0)</f>
        <v>0</v>
      </c>
      <c r="CU120" s="47">
        <f>versenyek!$LB$11*IFERROR(VLOOKUP(VLOOKUP($A120,versenyek!LA:LC,3,FALSE),szabalyok!$A$16:$B$23,2,FALSE),0)</f>
        <v>0</v>
      </c>
      <c r="CV120" s="47">
        <f>versenyek!$LE$11*IFERROR(VLOOKUP(VLOOKUP($A120,versenyek!LD:LF,3,FALSE),szabalyok!$A$16:$B$23,2,FALSE),0)</f>
        <v>0</v>
      </c>
      <c r="CW120" s="47">
        <f>versenyek!$LH$11*IFERROR(VLOOKUP(VLOOKUP($A120,versenyek!LG:LI,3,FALSE),szabalyok!$A$16:$B$23,2,FALSE),0)</f>
        <v>0</v>
      </c>
      <c r="CX120" s="47">
        <f>versenyek!$LK$11*IFERROR(VLOOKUP(VLOOKUP($A120,versenyek!LJ:LL,3,FALSE),szabalyok!$A$16:$B$23,2,FALSE),0)</f>
        <v>0</v>
      </c>
      <c r="CY120" s="47">
        <f>versenyek!$LN$11*IFERROR(VLOOKUP(VLOOKUP($A120,versenyek!LM:LO,3,FALSE),szabalyok!$A$16:$B$23,2,FALSE),0)</f>
        <v>0</v>
      </c>
      <c r="CZ120" s="47">
        <f>versenyek!$LQ$11*IFERROR(VLOOKUP(VLOOKUP($A120,versenyek!LP:LR,3,FALSE),szabalyok!$A$16:$B$23,2,FALSE),0)</f>
        <v>0</v>
      </c>
      <c r="DA120" s="47">
        <f>versenyek!$LT$11*IFERROR(VLOOKUP(VLOOKUP($A120,versenyek!LS:LU,3,FALSE),szabalyok!$A$16:$B$23,2,FALSE),0)</f>
        <v>0</v>
      </c>
      <c r="DB120" s="47">
        <f>versenyek!$LW$11*IFERROR(VLOOKUP(VLOOKUP($A120,versenyek!LV:LX,3,FALSE),szabalyok!$A$16:$B$23,2,FALSE),0)</f>
        <v>0</v>
      </c>
      <c r="DC120" s="47">
        <f>versenyek!$LZ$11*IFERROR(VLOOKUP(VLOOKUP($A120,versenyek!LY:MA,3,FALSE),szabalyok!$A$16:$B$23,2,FALSE),0)</f>
        <v>0</v>
      </c>
      <c r="DD120" s="47">
        <f>versenyek!$MC$11*IFERROR(VLOOKUP(VLOOKUP($A120,versenyek!MB:MD,3,FALSE),szabalyok!$A$16:$B$23,2,FALSE),0)</f>
        <v>0</v>
      </c>
      <c r="DE120" s="47">
        <f>versenyek!$ML$11*IFERROR(VLOOKUP(VLOOKUP($A120,versenyek!MK:MM,3,FALSE),szabalyok!$A$16:$B$23,2,FALSE),0)</f>
        <v>0</v>
      </c>
      <c r="DF120" s="47">
        <f>versenyek!$MO$11*IFERROR(VLOOKUP(VLOOKUP($A120,versenyek!MN:MP,3,FALSE),szabalyok!$A$16:$B$23,2,FALSE),0)</f>
        <v>0</v>
      </c>
      <c r="DG120" s="47">
        <f>versenyek!$MR$11*IFERROR(VLOOKUP(VLOOKUP($A120,versenyek!MQ:MS,3,FALSE),szabalyok!$A$16:$B$23,2,FALSE),0)</f>
        <v>0</v>
      </c>
      <c r="DH120" s="47">
        <f>versenyek!$MU$11*IFERROR(VLOOKUP(VLOOKUP($A120,versenyek!MT:MV,3,FALSE),szabalyok!$A$16:$B$23,2,FALSE),0)</f>
        <v>0</v>
      </c>
      <c r="DI120" s="47">
        <f>versenyek!$MX$11*IFERROR(VLOOKUP(VLOOKUP($A120,versenyek!MW:MY,3,FALSE),szabalyok!$A$16:$B$23,2,FALSE),0)</f>
        <v>0</v>
      </c>
      <c r="DJ120" s="47">
        <f>versenyek!$NA$11*IFERROR(VLOOKUP(VLOOKUP($A120,versenyek!MZ:NB,3,FALSE),szabalyok!$A$16:$B$23,2,FALSE),0)</f>
        <v>0</v>
      </c>
      <c r="DK120" s="47">
        <f>versenyek!$ND$11*IFERROR(VLOOKUP(VLOOKUP($A120,versenyek!NC:NE,3,FALSE),szabalyok!$A$16:$B$23,2,FALSE),0)</f>
        <v>0</v>
      </c>
      <c r="DL120" s="47">
        <f>versenyek!$NG$11*IFERROR(VLOOKUP(VLOOKUP($A120,versenyek!NF:NH,3,FALSE),szabalyok!$A$16:$B$23,2,FALSE),0)</f>
        <v>0</v>
      </c>
      <c r="DM120" s="47">
        <f>versenyek!$NJ$11*IFERROR(VLOOKUP(VLOOKUP($A120,versenyek!NI:NK,3,FALSE),szabalyok!$A$16:$B$23,2,FALSE),0)</f>
        <v>0</v>
      </c>
      <c r="DN120" s="47">
        <f>versenyek!$NM$11*IFERROR(VLOOKUP(VLOOKUP($A120,versenyek!NL:NN,3,FALSE),szabalyok!$A$16:$B$23,2,FALSE),0)</f>
        <v>0</v>
      </c>
      <c r="DO120" s="47">
        <f>versenyek!$NP$11*IFERROR(VLOOKUP(VLOOKUP($A120,versenyek!NO:NQ,3,FALSE),szabalyok!$A$16:$B$23,2,FALSE),0)</f>
        <v>0</v>
      </c>
      <c r="DP120" s="47">
        <f>versenyek!$NS$11*IFERROR(VLOOKUP(VLOOKUP($A120,versenyek!NR:NT,3,FALSE),szabalyok!$A$16:$B$23,2,FALSE),0)</f>
        <v>0</v>
      </c>
      <c r="DQ120" s="47">
        <f>versenyek!$NV$11*IFERROR(VLOOKUP(VLOOKUP($A120,versenyek!NU:NW,3,FALSE),szabalyok!$A$16:$B$23,2,FALSE),0)</f>
        <v>0</v>
      </c>
      <c r="DR120" s="47">
        <f>versenyek!$NY$11*IFERROR(VLOOKUP(VLOOKUP($A120,versenyek!NX:NZ,3,FALSE),szabalyok!$A$16:$B$23,2,FALSE),0)</f>
        <v>0</v>
      </c>
      <c r="DS120" s="47">
        <f>versenyek!$OB$11*IFERROR(VLOOKUP(VLOOKUP($A120,versenyek!OA:OC,3,FALSE),szabalyok!$A$16:$B$23,2,FALSE),0)</f>
        <v>0</v>
      </c>
      <c r="DT120" s="47">
        <f>versenyek!$OE$11*IFERROR(VLOOKUP(VLOOKUP($A120,versenyek!OD:OF,3,FALSE),szabalyok!$A$16:$B$23,2,FALSE),0)</f>
        <v>0</v>
      </c>
      <c r="DU120" s="47">
        <f>versenyek!$OH$11*IFERROR(VLOOKUP(VLOOKUP($A120,versenyek!OG:OI,3,FALSE),szabalyok!$A$16:$B$23,2,FALSE),0)</f>
        <v>0</v>
      </c>
      <c r="DV120" s="47">
        <f>versenyek!$OK$11*IFERROR(VLOOKUP(VLOOKUP($A120,versenyek!OJ:OL,3,FALSE),szabalyok!$A$16:$B$23,2,FALSE),0)</f>
        <v>0</v>
      </c>
      <c r="DW120" s="47">
        <f>versenyek!$ON$11*IFERROR(VLOOKUP(VLOOKUP($A120,versenyek!OM:OO,3,FALSE),szabalyok!$A$16:$B$23,2,FALSE),0)</f>
        <v>0</v>
      </c>
      <c r="DX120" s="47">
        <f>versenyek!$OQ$11*IFERROR(VLOOKUP(VLOOKUP($A120,versenyek!OP:OR,3,FALSE),szabalyok!$A$16:$B$23,2,FALSE),0)</f>
        <v>0</v>
      </c>
      <c r="DY120" s="47">
        <f>versenyek!$OT$11*IFERROR(VLOOKUP(VLOOKUP($A120,versenyek!OS:OU,3,FALSE),szabalyok!$A$16:$B$23,2,FALSE),0)</f>
        <v>0</v>
      </c>
      <c r="DZ120" s="47">
        <f>versenyek!$OW$11*IFERROR(VLOOKUP(VLOOKUP($A120,versenyek!OV:OX,3,FALSE),szabalyok!$A$16:$B$23,2,FALSE),0)</f>
        <v>0</v>
      </c>
      <c r="EA120" s="47">
        <f>versenyek!$OZ$11*IFERROR(VLOOKUP(VLOOKUP($A120,versenyek!OY:PA,3,FALSE),szabalyok!$A$16:$B$23,2,FALSE),0)</f>
        <v>0</v>
      </c>
      <c r="EB120" s="47">
        <f>versenyek!$PC$11*IFERROR(VLOOKUP(VLOOKUP($A120,versenyek!PB:PD,3,FALSE),szabalyok!$A$16:$B$23,2,FALSE),0)</f>
        <v>0</v>
      </c>
      <c r="EC120" s="47">
        <f>versenyek!$PF$11*IFERROR(VLOOKUP(VLOOKUP($A120,versenyek!PE:PG,3,FALSE),szabalyok!$A$16:$B$23,2,FALSE),0)</f>
        <v>0</v>
      </c>
      <c r="ED120" s="47">
        <f>versenyek!$PI$11*IFERROR(VLOOKUP(VLOOKUP($A120,versenyek!PH:PJ,3,FALSE),szabalyok!$A$16:$B$23,2,FALSE),0)</f>
        <v>0</v>
      </c>
      <c r="EE120" s="47">
        <f>versenyek!$PL$11*IFERROR(VLOOKUP(VLOOKUP($A120,versenyek!PK:PM,3,FALSE),szabalyok!$A$16:$B$23,2,FALSE),0)</f>
        <v>0</v>
      </c>
      <c r="EF120" s="47">
        <f>versenyek!$PO$11*IFERROR(VLOOKUP(VLOOKUP($A120,versenyek!PN:PP,3,FALSE),szabalyok!$A$16:$B$23,2,FALSE),0)</f>
        <v>0</v>
      </c>
      <c r="EG120" s="47">
        <f>versenyek!$PR$11*IFERROR(VLOOKUP(VLOOKUP($A120,versenyek!PQ:PS,3,FALSE),szabalyok!$A$16:$B$23,2,FALSE),0)</f>
        <v>0</v>
      </c>
      <c r="EH120" s="47">
        <f>versenyek!$PU$11*IFERROR(VLOOKUP(VLOOKUP($A120,versenyek!PT:PV,3,FALSE),szabalyok!$A$16:$B$23,2,FALSE),0)</f>
        <v>0</v>
      </c>
      <c r="EI120" s="47">
        <f>versenyek!$PX$11*IFERROR(VLOOKUP(VLOOKUP($A120,versenyek!PW:PY,3,FALSE),szabalyok!$A$16:$B$23,2,FALSE),0)</f>
        <v>0</v>
      </c>
      <c r="EJ120" s="47">
        <f>versenyek!$QA$11*IFERROR(VLOOKUP(VLOOKUP($A120,versenyek!PZ:QB,3,FALSE),szabalyok!$A$16:$B$23,2,FALSE),0)</f>
        <v>0</v>
      </c>
      <c r="EK120" s="47">
        <f>versenyek!$QD$11*IFERROR(VLOOKUP(VLOOKUP($A120,versenyek!QC:QE,3,FALSE),szabalyok!$A$16:$B$23,2,FALSE),0)</f>
        <v>0</v>
      </c>
      <c r="EL120" s="47">
        <f>versenyek!$QG$11*IFERROR(VLOOKUP(VLOOKUP($A120,versenyek!QF:QH,3,FALSE),szabalyok!$A$16:$B$23,2,FALSE),0)</f>
        <v>0</v>
      </c>
      <c r="EM120" s="47">
        <f>versenyek!$QJ$11*IFERROR(VLOOKUP(VLOOKUP($A120,versenyek!QI:QK,3,FALSE),szabalyok!$A$16:$B$23,2,FALSE),0)</f>
        <v>0</v>
      </c>
      <c r="EN120" s="47">
        <f>versenyek!$QM$11*IFERROR(VLOOKUP(VLOOKUP($A120,versenyek!QL:QN,3,FALSE),szabalyok!$A$16:$B$23,2,FALSE),0)</f>
        <v>0</v>
      </c>
      <c r="EO120" s="47">
        <f>versenyek!$QP$11*IFERROR(VLOOKUP(VLOOKUP($A120,versenyek!QO:QQ,3,FALSE),szabalyok!$A$16:$B$23,2,FALSE),0)</f>
        <v>0</v>
      </c>
      <c r="EP120" s="47">
        <f>versenyek!$QS$11*IFERROR(VLOOKUP(VLOOKUP($A120,versenyek!QR:QT,3,FALSE),szabalyok!$A$16:$B$23,2,FALSE),0)</f>
        <v>0</v>
      </c>
      <c r="EQ120" s="47">
        <f>versenyek!$QV$11*IFERROR(VLOOKUP(VLOOKUP($A120,versenyek!QU:QW,3,FALSE),szabalyok!$A$16:$B$23,2,FALSE),0)</f>
        <v>0</v>
      </c>
      <c r="ER120" s="47">
        <f>versenyek!$RE$11*IFERROR(VLOOKUP(VLOOKUP($A120,versenyek!RD:RF,3,FALSE),szabalyok!$A$16:$B$23,2,FALSE),0)</f>
        <v>0</v>
      </c>
      <c r="ES120" s="47">
        <f>versenyek!$RH$11*IFERROR(VLOOKUP(VLOOKUP($A120,versenyek!RG:RI,3,FALSE),szabalyok!$A$16:$B$23,2,FALSE),0)</f>
        <v>0</v>
      </c>
      <c r="ET120" s="47">
        <f>versenyek!$RK$11*IFERROR(VLOOKUP(VLOOKUP($A120,versenyek!RJ:RL,3,FALSE),szabalyok!$A$16:$B$23,2,FALSE),0)</f>
        <v>0</v>
      </c>
      <c r="EU120" s="47">
        <f>versenyek!$RN$11*IFERROR(VLOOKUP(VLOOKUP($A120,versenyek!RM:RO,3,FALSE),szabalyok!$A$16:$B$23,2,FALSE),0)</f>
        <v>0</v>
      </c>
      <c r="EV120" s="47">
        <f>versenyek!$RQ$11*IFERROR(VLOOKUP(VLOOKUP($A120,versenyek!RP:RR,3,FALSE),szabalyok!$A$16:$B$23,2,FALSE),0)</f>
        <v>0</v>
      </c>
      <c r="EW120" s="47">
        <f>versenyek!$RT$11*IFERROR(VLOOKUP(VLOOKUP($A120,versenyek!RS:RU,3,FALSE),szabalyok!$A$16:$B$23,2,FALSE),0)</f>
        <v>0</v>
      </c>
      <c r="EX120" s="47">
        <f>versenyek!$RW$11*IFERROR(VLOOKUP(VLOOKUP($A120,versenyek!RV:RX,3,FALSE),szabalyok!$A$16:$B$23,2,FALSE),0)</f>
        <v>0</v>
      </c>
      <c r="EY120" s="47">
        <f>versenyek!$RZ$11*IFERROR(VLOOKUP(VLOOKUP($A120,versenyek!RY:SA,3,FALSE),szabalyok!$A$16:$B$23,2,FALSE),0)</f>
        <v>0</v>
      </c>
      <c r="EZ120" s="47">
        <f>versenyek!$SC$11*IFERROR(VLOOKUP(VLOOKUP($A120,versenyek!SB:SD,3,FALSE),szabalyok!$A$16:$B$23,2,FALSE),0)</f>
        <v>0</v>
      </c>
      <c r="FA120" s="47">
        <f>versenyek!$SF$11*IFERROR(VLOOKUP(VLOOKUP($A120,versenyek!SE:SG,3,FALSE),szabalyok!$A$16:$B$23,2,FALSE),0)</f>
        <v>0</v>
      </c>
      <c r="FB120" s="47">
        <f>versenyek!$SI$11*IFERROR(VLOOKUP(VLOOKUP($A120,versenyek!SH:SJ,3,FALSE),szabalyok!$A$16:$B$23,2,FALSE),0)</f>
        <v>0</v>
      </c>
      <c r="FC120" s="47">
        <f>versenyek!$SL$11*IFERROR(VLOOKUP(VLOOKUP($A120,versenyek!SK:SM,3,FALSE),szabalyok!$A$16:$B$23,2,FALSE),0)</f>
        <v>0</v>
      </c>
      <c r="FD120" s="47">
        <f>versenyek!$SO$11*IFERROR(VLOOKUP(VLOOKUP($A120,versenyek!SN:SP,3,FALSE),szabalyok!$A$16:$B$23,2,FALSE),0)</f>
        <v>0</v>
      </c>
      <c r="FE120" s="47">
        <f>versenyek!$SR$11*IFERROR(VLOOKUP(VLOOKUP($A120,versenyek!SQ:SS,3,FALSE),szabalyok!$A$16:$B$23,2,FALSE),0)</f>
        <v>0</v>
      </c>
      <c r="FF120" s="47">
        <f>versenyek!$SU$11*IFERROR(VLOOKUP(VLOOKUP($A120,versenyek!ST:SV,3,FALSE),szabalyok!$A$16:$B$23,2,FALSE),0)</f>
        <v>0</v>
      </c>
      <c r="FG120" s="47">
        <f>versenyek!$SX$11*IFERROR(VLOOKUP(VLOOKUP($A120,versenyek!SW:SY,3,FALSE),szabalyok!$A$16:$B$23,2,FALSE),0)</f>
        <v>0</v>
      </c>
      <c r="FH120" s="47">
        <f>versenyek!$TA$11*IFERROR(VLOOKUP(VLOOKUP($A120,versenyek!SZ:TB,3,FALSE),szabalyok!$A$16:$B$23,2,FALSE),0)</f>
        <v>0</v>
      </c>
      <c r="FI120" s="47">
        <f>versenyek!$TD$11*IFERROR(VLOOKUP(VLOOKUP($A120,versenyek!TC:TE,3,FALSE),szabalyok!$A$16:$B$23,2,FALSE),0)</f>
        <v>0</v>
      </c>
      <c r="FJ120" s="47">
        <f>versenyek!$TG$11*IFERROR(VLOOKUP(VLOOKUP($A120,versenyek!TF:TH,3,FALSE),szabalyok!$A$16:$B$23,2,FALSE),0)</f>
        <v>0</v>
      </c>
      <c r="FK120" s="47">
        <f>versenyek!$TJ$11*IFERROR(VLOOKUP(VLOOKUP($A120,versenyek!TI:TK,3,FALSE),szabalyok!$A$16:$B$23,2,FALSE),0)</f>
        <v>0</v>
      </c>
      <c r="FL120" s="47">
        <f>versenyek!$TM$11*IFERROR(VLOOKUP(VLOOKUP($A120,versenyek!TL:TN,3,FALSE),szabalyok!$A$16:$B$23,2,FALSE),0)</f>
        <v>0</v>
      </c>
      <c r="FM120" s="47">
        <f>versenyek!$TP$11*IFERROR(VLOOKUP(VLOOKUP($A120,versenyek!TO:TQ,3,FALSE),szabalyok!$A$16:$B$23,2,FALSE),0)</f>
        <v>0</v>
      </c>
      <c r="FN120" s="47">
        <f>versenyek!$TS$11*IFERROR(VLOOKUP(VLOOKUP($A120,versenyek!TR:TT,3,FALSE),szabalyok!$A$16:$B$23,2,FALSE),0)</f>
        <v>0</v>
      </c>
      <c r="FO120" s="47"/>
      <c r="FP120" s="235">
        <f t="shared" si="3"/>
        <v>0</v>
      </c>
    </row>
    <row r="121" spans="1:172">
      <c r="A121" s="1" t="s">
        <v>577</v>
      </c>
      <c r="B121" s="47">
        <v>0</v>
      </c>
      <c r="C121" s="47">
        <v>0</v>
      </c>
      <c r="D121" s="47">
        <v>0</v>
      </c>
      <c r="E121" s="47">
        <v>0</v>
      </c>
      <c r="F121" s="47">
        <v>0</v>
      </c>
      <c r="G121" s="47">
        <v>0</v>
      </c>
      <c r="H121" s="47">
        <v>0</v>
      </c>
      <c r="I121" s="47">
        <v>0</v>
      </c>
      <c r="J121" s="47">
        <v>0</v>
      </c>
      <c r="K121" s="47">
        <v>0</v>
      </c>
      <c r="L121" s="47">
        <v>0</v>
      </c>
      <c r="M121" s="47">
        <v>0</v>
      </c>
      <c r="N121" s="47">
        <v>0</v>
      </c>
      <c r="O121" s="47">
        <v>0</v>
      </c>
      <c r="P121" s="47">
        <v>0</v>
      </c>
      <c r="Q121" s="47">
        <v>0</v>
      </c>
      <c r="R121" s="47">
        <f>versenyek!$BD$11*IFERROR(VLOOKUP(VLOOKUP($A121,versenyek!BC:BE,3,FALSE),szabalyok!$A$16:$B$23,2,FALSE),0)</f>
        <v>0</v>
      </c>
      <c r="S121" s="47">
        <f>versenyek!$BG$11*IFERROR(VLOOKUP(VLOOKUP($A121,versenyek!BF:BH,3,FALSE),szabalyok!$A$16:$B$23,2,FALSE),0)</f>
        <v>0</v>
      </c>
      <c r="T121" s="47">
        <f>versenyek!$BJ$11*IFERROR(VLOOKUP(VLOOKUP($A121,versenyek!BI:BK,3,FALSE),szabalyok!$A$16:$B$23,2,FALSE),0)</f>
        <v>0</v>
      </c>
      <c r="U121" s="47">
        <f>versenyek!$BM$11*IFERROR(VLOOKUP(VLOOKUP($A121,versenyek!BL:BN,3,FALSE),szabalyok!$A$16:$B$23,2,FALSE),0)</f>
        <v>0</v>
      </c>
      <c r="V121" s="47">
        <f>versenyek!$BP$11*IFERROR(VLOOKUP(VLOOKUP($A121,versenyek!BO:BQ,3,FALSE),szabalyok!$A$16:$B$23,2,FALSE),0)</f>
        <v>0</v>
      </c>
      <c r="W121" s="47">
        <f>versenyek!$BS$11*IFERROR(VLOOKUP(VLOOKUP($A121,versenyek!BR:BT,3,FALSE),szabalyok!$A$16:$B$23,2,FALSE),0)</f>
        <v>0</v>
      </c>
      <c r="X121" s="47">
        <f>versenyek!$BV$11*IFERROR(VLOOKUP(VLOOKUP($A121,versenyek!BU:BW,3,FALSE),szabalyok!$A$16:$B$23,2,FALSE),0)</f>
        <v>0</v>
      </c>
      <c r="Y121" s="47">
        <f>versenyek!$BY$11*IFERROR(VLOOKUP(VLOOKUP($A121,versenyek!BX:BZ,3,FALSE),szabalyok!$A$16:$B$23,2,FALSE),0)</f>
        <v>0</v>
      </c>
      <c r="Z121" s="47">
        <f>versenyek!$CB$11*IFERROR(VLOOKUP(VLOOKUP($A121,versenyek!CA:CC,3,FALSE),szabalyok!$A$16:$B$23,2,FALSE),0)</f>
        <v>0</v>
      </c>
      <c r="AA121" s="47">
        <f>versenyek!$CE$11*IFERROR(VLOOKUP(VLOOKUP($A121,versenyek!CD:CF,3,FALSE),szabalyok!$A$16:$B$23,2,FALSE),0)</f>
        <v>0</v>
      </c>
      <c r="AB121" s="47">
        <f>versenyek!$CH$11*IFERROR(VLOOKUP(VLOOKUP($A121,versenyek!CG:CI,3,FALSE),szabalyok!$A$16:$B$23,2,FALSE),0)</f>
        <v>0</v>
      </c>
      <c r="AC121" s="47">
        <f>versenyek!$CK$11*IFERROR(VLOOKUP(VLOOKUP($A121,versenyek!CJ:CL,3,FALSE),szabalyok!$A$16:$B$23,2,FALSE),0)</f>
        <v>0</v>
      </c>
      <c r="AD121" s="47">
        <f>versenyek!$CN$11*IFERROR(VLOOKUP(VLOOKUP($A121,versenyek!CM:CO,3,FALSE),szabalyok!$A$16:$B$23,2,FALSE),0)</f>
        <v>0</v>
      </c>
      <c r="AE121" s="47">
        <f>versenyek!$CQ$11*IFERROR(VLOOKUP(VLOOKUP($A121,versenyek!CP:CR,3,FALSE),szabalyok!$A$16:$B$23,2,FALSE),0)</f>
        <v>0</v>
      </c>
      <c r="AF121" s="47">
        <f>versenyek!$CT$11*IFERROR(VLOOKUP(VLOOKUP($A121,versenyek!CS:CU,3,FALSE),szabalyok!$A$16:$B$23,2,FALSE),0)</f>
        <v>0</v>
      </c>
      <c r="AG121" s="47">
        <f>versenyek!$CW$11*IFERROR(VLOOKUP(VLOOKUP($A121,versenyek!CV:CX,3,FALSE),szabalyok!$A$16:$B$23,2,FALSE),0)</f>
        <v>0</v>
      </c>
      <c r="AH121" s="47">
        <f>versenyek!$CZ$11*IFERROR(VLOOKUP(VLOOKUP($A121,versenyek!CY:DA,3,FALSE),szabalyok!$A$16:$B$23,2,FALSE),0)</f>
        <v>0</v>
      </c>
      <c r="AI121" s="47">
        <f>versenyek!$DC$11*IFERROR(VLOOKUP(VLOOKUP($A121,versenyek!DB:DD,3,FALSE),szabalyok!$A$16:$B$23,2,FALSE),0)</f>
        <v>0</v>
      </c>
      <c r="AJ121" s="47">
        <f>versenyek!$DF$11*IFERROR(VLOOKUP(VLOOKUP($A121,versenyek!DE:DG,3,FALSE),szabalyok!$A$16:$B$23,2,FALSE),0)</f>
        <v>0</v>
      </c>
      <c r="AK121" s="47">
        <f>versenyek!$DI$11*IFERROR(VLOOKUP(VLOOKUP($A121,versenyek!DH:DJ,3,FALSE),szabalyok!$A$16:$B$23,2,FALSE),0)</f>
        <v>0</v>
      </c>
      <c r="AL121" s="47">
        <f>versenyek!$DL$11*IFERROR(VLOOKUP(VLOOKUP($A121,versenyek!DK:DM,3,FALSE),szabalyok!$A$16:$B$23,2,FALSE),0)</f>
        <v>0</v>
      </c>
      <c r="AM121" s="47">
        <f>versenyek!$DR$11*IFERROR(VLOOKUP(VLOOKUP($A121,versenyek!DQ:DS,3,FALSE),szabalyok!$A$16:$B$23,2,FALSE),0)</f>
        <v>0</v>
      </c>
      <c r="AN121" s="47">
        <f>versenyek!$DU$11*IFERROR(VLOOKUP(VLOOKUP($A121,versenyek!DT:DV,3,FALSE),szabalyok!$A$16:$B$23,2,FALSE),0)</f>
        <v>0</v>
      </c>
      <c r="AO121" s="47">
        <f>versenyek!$DO$11*IFERROR(VLOOKUP(VLOOKUP($A121,versenyek!DN:DP,3,FALSE),szabalyok!$A$16:$B$23,2,FALSE),0)</f>
        <v>0</v>
      </c>
      <c r="AP121" s="47">
        <f>versenyek!$DX$11*IFERROR(VLOOKUP(VLOOKUP($A121,versenyek!DW:DY,3,FALSE),szabalyok!$A$16:$B$23,2,FALSE),0)</f>
        <v>0</v>
      </c>
      <c r="AQ121" s="47" t="e">
        <f>versenyek!$EA$11*IFERROR(VLOOKUP(VLOOKUP($A121,versenyek!DZ:EB,3,FALSE),szabalyok!$A$16:$B$23,2,FALSE),0)</f>
        <v>#DIV/0!</v>
      </c>
      <c r="AR121" s="47" t="e">
        <f>versenyek!$ED$11*IFERROR(VLOOKUP(VLOOKUP($A121,versenyek!EC:EE,3,FALSE),szabalyok!$A$16:$B$23,2,FALSE),0)</f>
        <v>#DIV/0!</v>
      </c>
      <c r="AS121" s="47">
        <f>versenyek!$EG$11*IFERROR(VLOOKUP(VLOOKUP($A121,versenyek!EF:EH,3,FALSE),szabalyok!$A$16:$B$23,2,FALSE),0)</f>
        <v>0</v>
      </c>
      <c r="AT121" s="47">
        <f>versenyek!$EJ$11*IFERROR(VLOOKUP(VLOOKUP($A121,versenyek!EI:EK,3,FALSE),szabalyok!$A$16:$B$23,2,FALSE),0)</f>
        <v>0</v>
      </c>
      <c r="AU121" s="47">
        <f>versenyek!$EM$11*IFERROR(VLOOKUP(VLOOKUP($A121,versenyek!EL:EN,3,FALSE),szabalyok!$A$16:$B$23,2,FALSE),0)</f>
        <v>0</v>
      </c>
      <c r="AV121" s="47">
        <f>versenyek!$EP$11*IFERROR(VLOOKUP(VLOOKUP($A121,versenyek!EO:EQ,3,FALSE),szabalyok!$A$16:$B$23,2,FALSE),0)</f>
        <v>0</v>
      </c>
      <c r="AW121" s="47">
        <f>versenyek!$EY$11*IFERROR(VLOOKUP(VLOOKUP($A121,versenyek!EX:EZ,3,FALSE),szabalyok!$A$16:$B$23,2,FALSE),0)</f>
        <v>0</v>
      </c>
      <c r="AX121" s="47">
        <f>versenyek!$FB$11*IFERROR(VLOOKUP(VLOOKUP($A121,versenyek!FA:FC,3,FALSE),szabalyok!$A$16:$B$23,2,FALSE),0)</f>
        <v>0</v>
      </c>
      <c r="AY121" s="47">
        <f>versenyek!$FE$11*IFERROR(VLOOKUP(VLOOKUP($A121,versenyek!FD:FF,3,FALSE),szabalyok!$A$16:$B$23,2,FALSE),0)</f>
        <v>0</v>
      </c>
      <c r="AZ121" s="47">
        <f>versenyek!$FH$11*IFERROR(VLOOKUP(VLOOKUP($A121,versenyek!FG:FI,3,FALSE),szabalyok!$A$16:$B$23,2,FALSE),0)</f>
        <v>0</v>
      </c>
      <c r="BA121" s="47">
        <f>versenyek!$FK$11*IFERROR(VLOOKUP(VLOOKUP($A121,versenyek!FJ:FL,3,FALSE),szabalyok!$A$16:$B$23,2,FALSE),0)</f>
        <v>0</v>
      </c>
      <c r="BB121" s="47">
        <f>versenyek!$FN$11*IFERROR(VLOOKUP(VLOOKUP($A121,versenyek!FM:FO,3,FALSE),szabalyok!$A$16:$B$23,2,FALSE),0)</f>
        <v>0</v>
      </c>
      <c r="BC121" s="47">
        <f>versenyek!$FQ$11*IFERROR(VLOOKUP(VLOOKUP($A121,versenyek!FP:FR,3,FALSE),szabalyok!$A$16:$B$23,2,FALSE),0)</f>
        <v>0</v>
      </c>
      <c r="BD121" s="47">
        <f>versenyek!$FT$11*IFERROR(VLOOKUP(VLOOKUP($A121,versenyek!FS:FU,3,FALSE),szabalyok!$A$16:$B$23,2,FALSE),0)</f>
        <v>0</v>
      </c>
      <c r="BE121" s="47">
        <f>versenyek!$FW$11*IFERROR(VLOOKUP(VLOOKUP($A121,versenyek!FV:FX,3,FALSE),szabalyok!$A$16:$B$23,2,FALSE),0)</f>
        <v>0</v>
      </c>
      <c r="BF121" s="47">
        <f>versenyek!$FZ$11*IFERROR(VLOOKUP(VLOOKUP($A121,versenyek!FY:GA,3,FALSE),szabalyok!$A$16:$B$23,2,FALSE),0)</f>
        <v>0</v>
      </c>
      <c r="BG121" s="47">
        <f>versenyek!$GC$11*IFERROR(VLOOKUP(VLOOKUP($A121,versenyek!GB:GD,3,FALSE),szabalyok!$A$16:$B$23,2,FALSE),0)</f>
        <v>0</v>
      </c>
      <c r="BH121" s="47">
        <f>versenyek!$GF$11*IFERROR(VLOOKUP(VLOOKUP($A121,versenyek!GE:GG,3,FALSE),szabalyok!$A$16:$B$23,2,FALSE),0)</f>
        <v>0</v>
      </c>
      <c r="BI121" s="47">
        <f>versenyek!$GI$11*IFERROR(VLOOKUP(VLOOKUP($A121,versenyek!GH:GJ,3,FALSE),szabalyok!$A$16:$B$23,2,FALSE),0)</f>
        <v>0</v>
      </c>
      <c r="BJ121" s="47">
        <f>versenyek!$GL$11*IFERROR(VLOOKUP(VLOOKUP($A121,versenyek!GK:GM,3,FALSE),szabalyok!$A$16:$B$23,2,FALSE),0)</f>
        <v>0</v>
      </c>
      <c r="BK121" s="47">
        <f>versenyek!$GO$11*IFERROR(VLOOKUP(VLOOKUP($A121,versenyek!GN:GP,3,FALSE),szabalyok!$A$16:$B$23,2,FALSE),0)</f>
        <v>0</v>
      </c>
      <c r="BL121" s="47">
        <f>versenyek!$GR$11*IFERROR(VLOOKUP(VLOOKUP($A121,versenyek!GQ:GS,3,FALSE),szabalyok!$A$16:$B$23,2,FALSE),0)</f>
        <v>0</v>
      </c>
      <c r="BM121" s="47">
        <f>versenyek!$GX$11*IFERROR(VLOOKUP(VLOOKUP($A121,versenyek!GW:GY,3,FALSE),szabalyok!$A$16:$B$23,2,FALSE),0)</f>
        <v>0</v>
      </c>
      <c r="BN121" s="47">
        <f>versenyek!$GX$11*IFERROR(VLOOKUP(VLOOKUP($A121,versenyek!GX:GZ,3,FALSE),szabalyok!$A$16:$B$23,2,FALSE),0)</f>
        <v>0</v>
      </c>
      <c r="BO121" s="47">
        <f>versenyek!$HD$11*IFERROR(VLOOKUP(VLOOKUP($A121,versenyek!HC:HE,3,FALSE),szabalyok!$A$16:$B$23,2,FALSE),0)</f>
        <v>0</v>
      </c>
      <c r="BP121" s="47">
        <f>versenyek!$HG$11*IFERROR(VLOOKUP(VLOOKUP($A121,versenyek!HF:HH,3,FALSE),szabalyok!$A$16:$B$23,2,FALSE),0)</f>
        <v>0</v>
      </c>
      <c r="BQ121" s="47">
        <f>versenyek!$HJ$11*IFERROR(VLOOKUP(VLOOKUP($A121,versenyek!HI:HK,3,FALSE),szabalyok!$A$16:$B$23,2,FALSE),0)</f>
        <v>0</v>
      </c>
      <c r="BR121" s="47">
        <f>versenyek!$HM$11*IFERROR(VLOOKUP(VLOOKUP($A121,versenyek!HL:HN,3,FALSE),szabalyok!$A$16:$B$23,2,FALSE),0)</f>
        <v>0</v>
      </c>
      <c r="BS121" s="47">
        <f>versenyek!$HP$11*IFERROR(VLOOKUP(VLOOKUP($A121,versenyek!HO:HQ,3,FALSE),szabalyok!$A$16:$B$23,2,FALSE),0)</f>
        <v>0</v>
      </c>
      <c r="BT121" s="47">
        <f>versenyek!$HS$11*IFERROR(VLOOKUP(VLOOKUP($A121,versenyek!HR:HT,3,FALSE),szabalyok!$A$16:$B$23,2,FALSE),0)</f>
        <v>0</v>
      </c>
      <c r="BU121" s="47">
        <f>versenyek!$HV$11*IFERROR(VLOOKUP(VLOOKUP($A121,versenyek!HU:HW,3,FALSE),szabalyok!$A$16:$B$23,2,FALSE),0)</f>
        <v>0</v>
      </c>
      <c r="BV121" s="47">
        <f>versenyek!$HY$11*IFERROR(VLOOKUP(VLOOKUP($A121,versenyek!HX:HZ,3,FALSE),szabalyok!$A$16:$B$23,2,FALSE),0)</f>
        <v>0</v>
      </c>
      <c r="BW121" s="47">
        <f>versenyek!$IB$11*IFERROR(VLOOKUP(VLOOKUP($A121,versenyek!IA:IC,3,FALSE),szabalyok!$A$16:$B$23,2,FALSE),0)</f>
        <v>0</v>
      </c>
      <c r="BX121" s="47">
        <f>versenyek!$IE$11*IFERROR(VLOOKUP(VLOOKUP($A121,versenyek!ID:IF,3,FALSE),szabalyok!$A$16:$B$23,2,FALSE),0)</f>
        <v>0</v>
      </c>
      <c r="BY121" s="47">
        <f>versenyek!$IH$11*IFERROR(VLOOKUP(VLOOKUP($A121,versenyek!IG:II,3,FALSE),szabalyok!$A$16:$B$23,2,FALSE),0)</f>
        <v>0</v>
      </c>
      <c r="BZ121" s="47">
        <f>versenyek!$IK$11*IFERROR(VLOOKUP(VLOOKUP($A121,versenyek!IJ:IL,3,FALSE),szabalyok!$A$16:$B$23,2,FALSE),0)</f>
        <v>0</v>
      </c>
      <c r="CA121" s="47">
        <f>versenyek!$IN$11*IFERROR(VLOOKUP(VLOOKUP($A121,versenyek!IM:IO,3,FALSE),szabalyok!$A$16:$B$23,2,FALSE),0)</f>
        <v>0</v>
      </c>
      <c r="CB121" s="47">
        <f>versenyek!$IW$11*IFERROR(VLOOKUP(VLOOKUP($A121,versenyek!IV:IX,3,FALSE),szabalyok!$A$16:$B$23,2,FALSE),0)</f>
        <v>0</v>
      </c>
      <c r="CC121" s="47">
        <f>versenyek!$IZ$11*IFERROR(VLOOKUP(VLOOKUP($A121,versenyek!IY:JA,3,FALSE),szabalyok!$A$16:$B$23,2,FALSE),0)</f>
        <v>0</v>
      </c>
      <c r="CD121" s="47">
        <f>versenyek!$JC$11*IFERROR(VLOOKUP(VLOOKUP($A121,versenyek!JB:JD,3,FALSE),szabalyok!$A$16:$B$23,2,FALSE),0)</f>
        <v>0</v>
      </c>
      <c r="CE121" s="47">
        <f>versenyek!$JF$11*IFERROR(VLOOKUP(VLOOKUP($A121,versenyek!JE:JG,3,FALSE),szabalyok!$A$16:$B$23,2,FALSE),0)</f>
        <v>0</v>
      </c>
      <c r="CF121" s="47">
        <f>versenyek!$JI$11*IFERROR(VLOOKUP(VLOOKUP($A121,versenyek!JH:JJ,3,FALSE),szabalyok!$A$16:$B$23,2,FALSE),0)</f>
        <v>0</v>
      </c>
      <c r="CG121" s="47">
        <f>versenyek!$JL$11*IFERROR(VLOOKUP(VLOOKUP($A121,versenyek!JK:JM,3,FALSE),szabalyok!$A$16:$B$23,2,FALSE),0)</f>
        <v>0</v>
      </c>
      <c r="CH121" s="47">
        <f>versenyek!$JO$11*IFERROR(VLOOKUP(VLOOKUP($A121,versenyek!JN:JP,3,FALSE),szabalyok!$A$16:$B$23,2,FALSE),0)</f>
        <v>0</v>
      </c>
      <c r="CI121" s="47">
        <f>versenyek!$JR$11*IFERROR(VLOOKUP(VLOOKUP($A121,versenyek!JQ:JS,3,FALSE),szabalyok!$A$16:$B$23,2,FALSE),0)</f>
        <v>0</v>
      </c>
      <c r="CJ121" s="47">
        <f>versenyek!$JU$11*IFERROR(VLOOKUP(VLOOKUP($A121,versenyek!JT:JV,3,FALSE),szabalyok!$A$16:$B$23,2,FALSE),0)</f>
        <v>0</v>
      </c>
      <c r="CK121" s="47">
        <f>versenyek!$JR$11*IFERROR(VLOOKUP(VLOOKUP($A121,versenyek!JW:JY,3,FALSE),szabalyok!$A$16:$B$23,2,FALSE),0)</f>
        <v>0</v>
      </c>
      <c r="CL121" s="47">
        <f>versenyek!$KA$11*IFERROR(VLOOKUP(VLOOKUP($A121,versenyek!JZ:KB,3,FALSE),szabalyok!$A$16:$B$23,2,FALSE),0)</f>
        <v>0</v>
      </c>
      <c r="CM121" s="47">
        <f>versenyek!$KD$11*IFERROR(VLOOKUP(VLOOKUP($A121,versenyek!KC:KE,3,FALSE),szabalyok!$A$16:$B$23,2,FALSE),0)</f>
        <v>0</v>
      </c>
      <c r="CN121" s="47">
        <f>versenyek!$KG$11*IFERROR(VLOOKUP(VLOOKUP($A121,versenyek!KF:KH,3,FALSE),szabalyok!$A$16:$B$23,2,FALSE),0)</f>
        <v>0</v>
      </c>
      <c r="CO121" s="47">
        <f>versenyek!$KJ$11*IFERROR(VLOOKUP(VLOOKUP($A121,versenyek!KI:KK,3,FALSE),szabalyok!$A$16:$B$23,2,FALSE),0)</f>
        <v>0</v>
      </c>
      <c r="CP121" s="47">
        <f>versenyek!$KM$11*IFERROR(VLOOKUP(VLOOKUP($A121,versenyek!KL:KN,3,FALSE),szabalyok!$A$16:$B$23,2,FALSE),0)</f>
        <v>0</v>
      </c>
      <c r="CQ121" s="47">
        <f>versenyek!$KP$11*IFERROR(VLOOKUP(VLOOKUP($A121,versenyek!KO:KQ,3,FALSE),szabalyok!$A$16:$B$23,2,FALSE),0)</f>
        <v>0</v>
      </c>
      <c r="CR121" s="47">
        <f>versenyek!$KS$11*IFERROR(VLOOKUP(VLOOKUP($A121,versenyek!KR:KT,3,FALSE),szabalyok!$A$16:$B$23,2,FALSE),0)</f>
        <v>0</v>
      </c>
      <c r="CS121" s="47">
        <f>versenyek!$KV$11*IFERROR(VLOOKUP(VLOOKUP($A121,versenyek!KU:KW,3,FALSE),szabalyok!$A$16:$B$23,2,FALSE),0)</f>
        <v>0</v>
      </c>
      <c r="CT121" s="47">
        <f>versenyek!$KY$11*IFERROR(VLOOKUP(VLOOKUP($A121,versenyek!KX:KZ,3,FALSE),szabalyok!$A$16:$B$23,2,FALSE),0)</f>
        <v>0</v>
      </c>
      <c r="CU121" s="47">
        <f>versenyek!$LB$11*IFERROR(VLOOKUP(VLOOKUP($A121,versenyek!LA:LC,3,FALSE),szabalyok!$A$16:$B$23,2,FALSE),0)</f>
        <v>0</v>
      </c>
      <c r="CV121" s="47">
        <f>versenyek!$LE$11*IFERROR(VLOOKUP(VLOOKUP($A121,versenyek!LD:LF,3,FALSE),szabalyok!$A$16:$B$23,2,FALSE),0)</f>
        <v>0</v>
      </c>
      <c r="CW121" s="47">
        <f>versenyek!$LH$11*IFERROR(VLOOKUP(VLOOKUP($A121,versenyek!LG:LI,3,FALSE),szabalyok!$A$16:$B$23,2,FALSE),0)</f>
        <v>0</v>
      </c>
      <c r="CX121" s="47">
        <f>versenyek!$LK$11*IFERROR(VLOOKUP(VLOOKUP($A121,versenyek!LJ:LL,3,FALSE),szabalyok!$A$16:$B$23,2,FALSE),0)</f>
        <v>0</v>
      </c>
      <c r="CY121" s="47">
        <f>versenyek!$LN$11*IFERROR(VLOOKUP(VLOOKUP($A121,versenyek!LM:LO,3,FALSE),szabalyok!$A$16:$B$23,2,FALSE),0)</f>
        <v>0</v>
      </c>
      <c r="CZ121" s="47">
        <f>versenyek!$LQ$11*IFERROR(VLOOKUP(VLOOKUP($A121,versenyek!LP:LR,3,FALSE),szabalyok!$A$16:$B$23,2,FALSE),0)</f>
        <v>0</v>
      </c>
      <c r="DA121" s="47">
        <f>versenyek!$LT$11*IFERROR(VLOOKUP(VLOOKUP($A121,versenyek!LS:LU,3,FALSE),szabalyok!$A$16:$B$23,2,FALSE),0)</f>
        <v>0</v>
      </c>
      <c r="DB121" s="47">
        <f>versenyek!$LW$11*IFERROR(VLOOKUP(VLOOKUP($A121,versenyek!LV:LX,3,FALSE),szabalyok!$A$16:$B$23,2,FALSE),0)</f>
        <v>0</v>
      </c>
      <c r="DC121" s="47">
        <f>versenyek!$LZ$11*IFERROR(VLOOKUP(VLOOKUP($A121,versenyek!LY:MA,3,FALSE),szabalyok!$A$16:$B$23,2,FALSE),0)</f>
        <v>0</v>
      </c>
      <c r="DD121" s="47">
        <f>versenyek!$MC$11*IFERROR(VLOOKUP(VLOOKUP($A121,versenyek!MB:MD,3,FALSE),szabalyok!$A$16:$B$23,2,FALSE),0)</f>
        <v>0</v>
      </c>
      <c r="DE121" s="47">
        <f>versenyek!$ML$11*IFERROR(VLOOKUP(VLOOKUP($A121,versenyek!MK:MM,3,FALSE),szabalyok!$A$16:$B$23,2,FALSE),0)</f>
        <v>0</v>
      </c>
      <c r="DF121" s="47">
        <f>versenyek!$MO$11*IFERROR(VLOOKUP(VLOOKUP($A121,versenyek!MN:MP,3,FALSE),szabalyok!$A$16:$B$23,2,FALSE),0)</f>
        <v>0</v>
      </c>
      <c r="DG121" s="47">
        <f>versenyek!$MR$11*IFERROR(VLOOKUP(VLOOKUP($A121,versenyek!MQ:MS,3,FALSE),szabalyok!$A$16:$B$23,2,FALSE),0)</f>
        <v>0</v>
      </c>
      <c r="DH121" s="47">
        <f>versenyek!$MU$11*IFERROR(VLOOKUP(VLOOKUP($A121,versenyek!MT:MV,3,FALSE),szabalyok!$A$16:$B$23,2,FALSE),0)</f>
        <v>0</v>
      </c>
      <c r="DI121" s="47">
        <f>versenyek!$MX$11*IFERROR(VLOOKUP(VLOOKUP($A121,versenyek!MW:MY,3,FALSE),szabalyok!$A$16:$B$23,2,FALSE),0)</f>
        <v>0</v>
      </c>
      <c r="DJ121" s="47">
        <f>versenyek!$NA$11*IFERROR(VLOOKUP(VLOOKUP($A121,versenyek!MZ:NB,3,FALSE),szabalyok!$A$16:$B$23,2,FALSE),0)</f>
        <v>0</v>
      </c>
      <c r="DK121" s="47">
        <f>versenyek!$ND$11*IFERROR(VLOOKUP(VLOOKUP($A121,versenyek!NC:NE,3,FALSE),szabalyok!$A$16:$B$23,2,FALSE),0)</f>
        <v>0</v>
      </c>
      <c r="DL121" s="47">
        <f>versenyek!$NG$11*IFERROR(VLOOKUP(VLOOKUP($A121,versenyek!NF:NH,3,FALSE),szabalyok!$A$16:$B$23,2,FALSE),0)</f>
        <v>0</v>
      </c>
      <c r="DM121" s="47">
        <f>versenyek!$NJ$11*IFERROR(VLOOKUP(VLOOKUP($A121,versenyek!NI:NK,3,FALSE),szabalyok!$A$16:$B$23,2,FALSE),0)</f>
        <v>0</v>
      </c>
      <c r="DN121" s="47">
        <f>versenyek!$NM$11*IFERROR(VLOOKUP(VLOOKUP($A121,versenyek!NL:NN,3,FALSE),szabalyok!$A$16:$B$23,2,FALSE),0)</f>
        <v>0</v>
      </c>
      <c r="DO121" s="47">
        <f>versenyek!$NP$11*IFERROR(VLOOKUP(VLOOKUP($A121,versenyek!NO:NQ,3,FALSE),szabalyok!$A$16:$B$23,2,FALSE),0)</f>
        <v>0</v>
      </c>
      <c r="DP121" s="47">
        <f>versenyek!$NS$11*IFERROR(VLOOKUP(VLOOKUP($A121,versenyek!NR:NT,3,FALSE),szabalyok!$A$16:$B$23,2,FALSE),0)</f>
        <v>0</v>
      </c>
      <c r="DQ121" s="47">
        <f>versenyek!$NV$11*IFERROR(VLOOKUP(VLOOKUP($A121,versenyek!NU:NW,3,FALSE),szabalyok!$A$16:$B$23,2,FALSE),0)</f>
        <v>0</v>
      </c>
      <c r="DR121" s="47">
        <f>versenyek!$NY$11*IFERROR(VLOOKUP(VLOOKUP($A121,versenyek!NX:NZ,3,FALSE),szabalyok!$A$16:$B$23,2,FALSE),0)</f>
        <v>0</v>
      </c>
      <c r="DS121" s="47">
        <f>versenyek!$OB$11*IFERROR(VLOOKUP(VLOOKUP($A121,versenyek!OA:OC,3,FALSE),szabalyok!$A$16:$B$23,2,FALSE),0)</f>
        <v>0</v>
      </c>
      <c r="DT121" s="47">
        <f>versenyek!$OE$11*IFERROR(VLOOKUP(VLOOKUP($A121,versenyek!OD:OF,3,FALSE),szabalyok!$A$16:$B$23,2,FALSE),0)</f>
        <v>0</v>
      </c>
      <c r="DU121" s="47">
        <f>versenyek!$OH$11*IFERROR(VLOOKUP(VLOOKUP($A121,versenyek!OG:OI,3,FALSE),szabalyok!$A$16:$B$23,2,FALSE),0)</f>
        <v>0</v>
      </c>
      <c r="DV121" s="47">
        <f>versenyek!$OK$11*IFERROR(VLOOKUP(VLOOKUP($A121,versenyek!OJ:OL,3,FALSE),szabalyok!$A$16:$B$23,2,FALSE),0)</f>
        <v>0</v>
      </c>
      <c r="DW121" s="47">
        <f>versenyek!$ON$11*IFERROR(VLOOKUP(VLOOKUP($A121,versenyek!OM:OO,3,FALSE),szabalyok!$A$16:$B$23,2,FALSE),0)</f>
        <v>0</v>
      </c>
      <c r="DX121" s="47">
        <f>versenyek!$OQ$11*IFERROR(VLOOKUP(VLOOKUP($A121,versenyek!OP:OR,3,FALSE),szabalyok!$A$16:$B$23,2,FALSE),0)</f>
        <v>0</v>
      </c>
      <c r="DY121" s="47">
        <f>versenyek!$OT$11*IFERROR(VLOOKUP(VLOOKUP($A121,versenyek!OS:OU,3,FALSE),szabalyok!$A$16:$B$23,2,FALSE),0)</f>
        <v>0</v>
      </c>
      <c r="DZ121" s="47">
        <f>versenyek!$OW$11*IFERROR(VLOOKUP(VLOOKUP($A121,versenyek!OV:OX,3,FALSE),szabalyok!$A$16:$B$23,2,FALSE),0)</f>
        <v>0</v>
      </c>
      <c r="EA121" s="47">
        <f>versenyek!$OZ$11*IFERROR(VLOOKUP(VLOOKUP($A121,versenyek!OY:PA,3,FALSE),szabalyok!$A$16:$B$23,2,FALSE),0)</f>
        <v>0</v>
      </c>
      <c r="EB121" s="47">
        <f>versenyek!$PC$11*IFERROR(VLOOKUP(VLOOKUP($A121,versenyek!PB:PD,3,FALSE),szabalyok!$A$16:$B$23,2,FALSE),0)</f>
        <v>0</v>
      </c>
      <c r="EC121" s="47">
        <f>versenyek!$PF$11*IFERROR(VLOOKUP(VLOOKUP($A121,versenyek!PE:PG,3,FALSE),szabalyok!$A$16:$B$23,2,FALSE),0)</f>
        <v>0</v>
      </c>
      <c r="ED121" s="47">
        <f>versenyek!$PI$11*IFERROR(VLOOKUP(VLOOKUP($A121,versenyek!PH:PJ,3,FALSE),szabalyok!$A$16:$B$23,2,FALSE),0)</f>
        <v>0</v>
      </c>
      <c r="EE121" s="47">
        <f>versenyek!$PL$11*IFERROR(VLOOKUP(VLOOKUP($A121,versenyek!PK:PM,3,FALSE),szabalyok!$A$16:$B$23,2,FALSE),0)</f>
        <v>0</v>
      </c>
      <c r="EF121" s="47">
        <f>versenyek!$PO$11*IFERROR(VLOOKUP(VLOOKUP($A121,versenyek!PN:PP,3,FALSE),szabalyok!$A$16:$B$23,2,FALSE),0)</f>
        <v>0</v>
      </c>
      <c r="EG121" s="47">
        <f>versenyek!$PR$11*IFERROR(VLOOKUP(VLOOKUP($A121,versenyek!PQ:PS,3,FALSE),szabalyok!$A$16:$B$23,2,FALSE),0)</f>
        <v>0</v>
      </c>
      <c r="EH121" s="47">
        <f>versenyek!$PU$11*IFERROR(VLOOKUP(VLOOKUP($A121,versenyek!PT:PV,3,FALSE),szabalyok!$A$16:$B$23,2,FALSE),0)</f>
        <v>0</v>
      </c>
      <c r="EI121" s="47">
        <f>versenyek!$PX$11*IFERROR(VLOOKUP(VLOOKUP($A121,versenyek!PW:PY,3,FALSE),szabalyok!$A$16:$B$23,2,FALSE),0)</f>
        <v>0</v>
      </c>
      <c r="EJ121" s="47">
        <f>versenyek!$QA$11*IFERROR(VLOOKUP(VLOOKUP($A121,versenyek!PZ:QB,3,FALSE),szabalyok!$A$16:$B$23,2,FALSE),0)</f>
        <v>0</v>
      </c>
      <c r="EK121" s="47">
        <f>versenyek!$QD$11*IFERROR(VLOOKUP(VLOOKUP($A121,versenyek!QC:QE,3,FALSE),szabalyok!$A$16:$B$23,2,FALSE),0)</f>
        <v>0</v>
      </c>
      <c r="EL121" s="47">
        <f>versenyek!$QG$11*IFERROR(VLOOKUP(VLOOKUP($A121,versenyek!QF:QH,3,FALSE),szabalyok!$A$16:$B$23,2,FALSE),0)</f>
        <v>0</v>
      </c>
      <c r="EM121" s="47">
        <f>versenyek!$QJ$11*IFERROR(VLOOKUP(VLOOKUP($A121,versenyek!QI:QK,3,FALSE),szabalyok!$A$16:$B$23,2,FALSE),0)</f>
        <v>0</v>
      </c>
      <c r="EN121" s="47">
        <f>versenyek!$QM$11*IFERROR(VLOOKUP(VLOOKUP($A121,versenyek!QL:QN,3,FALSE),szabalyok!$A$16:$B$23,2,FALSE),0)</f>
        <v>0</v>
      </c>
      <c r="EO121" s="47">
        <f>versenyek!$QP$11*IFERROR(VLOOKUP(VLOOKUP($A121,versenyek!QO:QQ,3,FALSE),szabalyok!$A$16:$B$23,2,FALSE),0)</f>
        <v>0</v>
      </c>
      <c r="EP121" s="47">
        <f>versenyek!$QS$11*IFERROR(VLOOKUP(VLOOKUP($A121,versenyek!QR:QT,3,FALSE),szabalyok!$A$16:$B$23,2,FALSE),0)</f>
        <v>0</v>
      </c>
      <c r="EQ121" s="47">
        <f>versenyek!$QV$11*IFERROR(VLOOKUP(VLOOKUP($A121,versenyek!QU:QW,3,FALSE),szabalyok!$A$16:$B$23,2,FALSE),0)</f>
        <v>0</v>
      </c>
      <c r="ER121" s="47">
        <f>versenyek!$RE$11*IFERROR(VLOOKUP(VLOOKUP($A121,versenyek!RD:RF,3,FALSE),szabalyok!$A$16:$B$23,2,FALSE),0)</f>
        <v>0</v>
      </c>
      <c r="ES121" s="47">
        <f>versenyek!$RH$11*IFERROR(VLOOKUP(VLOOKUP($A121,versenyek!RG:RI,3,FALSE),szabalyok!$A$16:$B$23,2,FALSE),0)</f>
        <v>0</v>
      </c>
      <c r="ET121" s="47">
        <f>versenyek!$RK$11*IFERROR(VLOOKUP(VLOOKUP($A121,versenyek!RJ:RL,3,FALSE),szabalyok!$A$16:$B$23,2,FALSE),0)</f>
        <v>0</v>
      </c>
      <c r="EU121" s="47">
        <f>versenyek!$RN$11*IFERROR(VLOOKUP(VLOOKUP($A121,versenyek!RM:RO,3,FALSE),szabalyok!$A$16:$B$23,2,FALSE),0)</f>
        <v>0</v>
      </c>
      <c r="EV121" s="47">
        <f>versenyek!$RQ$11*IFERROR(VLOOKUP(VLOOKUP($A121,versenyek!RP:RR,3,FALSE),szabalyok!$A$16:$B$23,2,FALSE),0)</f>
        <v>0</v>
      </c>
      <c r="EW121" s="47">
        <f>versenyek!$RT$11*IFERROR(VLOOKUP(VLOOKUP($A121,versenyek!RS:RU,3,FALSE),szabalyok!$A$16:$B$23,2,FALSE),0)</f>
        <v>0</v>
      </c>
      <c r="EX121" s="47">
        <f>versenyek!$RW$11*IFERROR(VLOOKUP(VLOOKUP($A121,versenyek!RV:RX,3,FALSE),szabalyok!$A$16:$B$23,2,FALSE),0)</f>
        <v>0</v>
      </c>
      <c r="EY121" s="47">
        <f>versenyek!$RZ$11*IFERROR(VLOOKUP(VLOOKUP($A121,versenyek!RY:SA,3,FALSE),szabalyok!$A$16:$B$23,2,FALSE),0)</f>
        <v>0</v>
      </c>
      <c r="EZ121" s="47">
        <f>versenyek!$SC$11*IFERROR(VLOOKUP(VLOOKUP($A121,versenyek!SB:SD,3,FALSE),szabalyok!$A$16:$B$23,2,FALSE),0)</f>
        <v>0</v>
      </c>
      <c r="FA121" s="47">
        <f>versenyek!$SF$11*IFERROR(VLOOKUP(VLOOKUP($A121,versenyek!SE:SG,3,FALSE),szabalyok!$A$16:$B$23,2,FALSE),0)</f>
        <v>0</v>
      </c>
      <c r="FB121" s="47">
        <f>versenyek!$SI$11*IFERROR(VLOOKUP(VLOOKUP($A121,versenyek!SH:SJ,3,FALSE),szabalyok!$A$16:$B$23,2,FALSE),0)</f>
        <v>0</v>
      </c>
      <c r="FC121" s="47">
        <f>versenyek!$SL$11*IFERROR(VLOOKUP(VLOOKUP($A121,versenyek!SK:SM,3,FALSE),szabalyok!$A$16:$B$23,2,FALSE),0)</f>
        <v>0</v>
      </c>
      <c r="FD121" s="47">
        <f>versenyek!$SO$11*IFERROR(VLOOKUP(VLOOKUP($A121,versenyek!SN:SP,3,FALSE),szabalyok!$A$16:$B$23,2,FALSE),0)</f>
        <v>0</v>
      </c>
      <c r="FE121" s="47">
        <f>versenyek!$SR$11*IFERROR(VLOOKUP(VLOOKUP($A121,versenyek!SQ:SS,3,FALSE),szabalyok!$A$16:$B$23,2,FALSE),0)</f>
        <v>0</v>
      </c>
      <c r="FF121" s="47">
        <f>versenyek!$SU$11*IFERROR(VLOOKUP(VLOOKUP($A121,versenyek!ST:SV,3,FALSE),szabalyok!$A$16:$B$23,2,FALSE),0)</f>
        <v>0</v>
      </c>
      <c r="FG121" s="47">
        <f>versenyek!$SX$11*IFERROR(VLOOKUP(VLOOKUP($A121,versenyek!SW:SY,3,FALSE),szabalyok!$A$16:$B$23,2,FALSE),0)</f>
        <v>0</v>
      </c>
      <c r="FH121" s="47">
        <f>versenyek!$TA$11*IFERROR(VLOOKUP(VLOOKUP($A121,versenyek!SZ:TB,3,FALSE),szabalyok!$A$16:$B$23,2,FALSE),0)</f>
        <v>0</v>
      </c>
      <c r="FI121" s="47">
        <f>versenyek!$TD$11*IFERROR(VLOOKUP(VLOOKUP($A121,versenyek!TC:TE,3,FALSE),szabalyok!$A$16:$B$23,2,FALSE),0)</f>
        <v>0</v>
      </c>
      <c r="FJ121" s="47">
        <f>versenyek!$TG$11*IFERROR(VLOOKUP(VLOOKUP($A121,versenyek!TF:TH,3,FALSE),szabalyok!$A$16:$B$23,2,FALSE),0)</f>
        <v>0</v>
      </c>
      <c r="FK121" s="47">
        <f>versenyek!$TJ$11*IFERROR(VLOOKUP(VLOOKUP($A121,versenyek!TI:TK,3,FALSE),szabalyok!$A$16:$B$23,2,FALSE),0)</f>
        <v>0</v>
      </c>
      <c r="FL121" s="47">
        <f>versenyek!$TM$11*IFERROR(VLOOKUP(VLOOKUP($A121,versenyek!TL:TN,3,FALSE),szabalyok!$A$16:$B$23,2,FALSE),0)</f>
        <v>0</v>
      </c>
      <c r="FM121" s="47">
        <f>versenyek!$TP$11*IFERROR(VLOOKUP(VLOOKUP($A121,versenyek!TO:TQ,3,FALSE),szabalyok!$A$16:$B$23,2,FALSE),0)</f>
        <v>0</v>
      </c>
      <c r="FN121" s="47">
        <f>versenyek!$TS$11*IFERROR(VLOOKUP(VLOOKUP($A121,versenyek!TR:TT,3,FALSE),szabalyok!$A$16:$B$23,2,FALSE),0)</f>
        <v>0</v>
      </c>
      <c r="FO121" s="47"/>
      <c r="FP121" s="235">
        <f t="shared" si="3"/>
        <v>0</v>
      </c>
    </row>
    <row r="122" spans="1:172">
      <c r="A122" s="1" t="s">
        <v>94</v>
      </c>
      <c r="B122" s="47">
        <v>0</v>
      </c>
      <c r="C122" s="47">
        <v>0</v>
      </c>
      <c r="D122" s="47">
        <v>0</v>
      </c>
      <c r="E122" s="47">
        <v>0</v>
      </c>
      <c r="F122" s="47">
        <v>0</v>
      </c>
      <c r="G122" s="47">
        <v>0</v>
      </c>
      <c r="H122" s="47">
        <v>0</v>
      </c>
      <c r="I122" s="47">
        <v>0</v>
      </c>
      <c r="J122" s="47">
        <v>0</v>
      </c>
      <c r="K122" s="47">
        <v>20.322031065521792</v>
      </c>
      <c r="L122" s="47">
        <v>0</v>
      </c>
      <c r="M122" s="47">
        <v>0</v>
      </c>
      <c r="N122" s="47">
        <v>0</v>
      </c>
      <c r="O122" s="47">
        <v>0</v>
      </c>
      <c r="P122" s="47">
        <v>0</v>
      </c>
      <c r="Q122" s="47">
        <v>0</v>
      </c>
      <c r="R122" s="47">
        <f>versenyek!$BD$11*IFERROR(VLOOKUP(VLOOKUP($A122,versenyek!BC:BE,3,FALSE),szabalyok!$A$16:$B$23,2,FALSE),0)</f>
        <v>0</v>
      </c>
      <c r="S122" s="47">
        <f>versenyek!$BG$11*IFERROR(VLOOKUP(VLOOKUP($A122,versenyek!BF:BH,3,FALSE),szabalyok!$A$16:$B$23,2,FALSE),0)</f>
        <v>0</v>
      </c>
      <c r="T122" s="47">
        <f>versenyek!$BJ$11*IFERROR(VLOOKUP(VLOOKUP($A122,versenyek!BI:BK,3,FALSE),szabalyok!$A$16:$B$23,2,FALSE),0)</f>
        <v>0</v>
      </c>
      <c r="U122" s="47">
        <f>versenyek!$BM$11*IFERROR(VLOOKUP(VLOOKUP($A122,versenyek!BL:BN,3,FALSE),szabalyok!$A$16:$B$23,2,FALSE),0)</f>
        <v>0</v>
      </c>
      <c r="V122" s="47">
        <f>versenyek!$BP$11*IFERROR(VLOOKUP(VLOOKUP($A122,versenyek!BO:BQ,3,FALSE),szabalyok!$A$16:$B$23,2,FALSE),0)</f>
        <v>0</v>
      </c>
      <c r="W122" s="47">
        <f>versenyek!$BS$11*IFERROR(VLOOKUP(VLOOKUP($A122,versenyek!BR:BT,3,FALSE),szabalyok!$A$16:$B$23,2,FALSE),0)</f>
        <v>0</v>
      </c>
      <c r="X122" s="47">
        <f>versenyek!$BV$11*IFERROR(VLOOKUP(VLOOKUP($A122,versenyek!BU:BW,3,FALSE),szabalyok!$A$16:$B$23,2,FALSE),0)</f>
        <v>0</v>
      </c>
      <c r="Y122" s="47">
        <f>versenyek!$BY$11*IFERROR(VLOOKUP(VLOOKUP($A122,versenyek!BX:BZ,3,FALSE),szabalyok!$A$16:$B$23,2,FALSE),0)</f>
        <v>0</v>
      </c>
      <c r="Z122" s="47">
        <f>versenyek!$CB$11*IFERROR(VLOOKUP(VLOOKUP($A122,versenyek!CA:CC,3,FALSE),szabalyok!$A$16:$B$23,2,FALSE),0)</f>
        <v>0</v>
      </c>
      <c r="AA122" s="47">
        <f>versenyek!$CE$11*IFERROR(VLOOKUP(VLOOKUP($A122,versenyek!CD:CF,3,FALSE),szabalyok!$A$16:$B$23,2,FALSE),0)</f>
        <v>0</v>
      </c>
      <c r="AB122" s="47">
        <f>versenyek!$CH$11*IFERROR(VLOOKUP(VLOOKUP($A122,versenyek!CG:CI,3,FALSE),szabalyok!$A$16:$B$23,2,FALSE),0)</f>
        <v>0</v>
      </c>
      <c r="AC122" s="47">
        <f>versenyek!$CK$11*IFERROR(VLOOKUP(VLOOKUP($A122,versenyek!CJ:CL,3,FALSE),szabalyok!$A$16:$B$23,2,FALSE),0)</f>
        <v>0</v>
      </c>
      <c r="AD122" s="47">
        <f>versenyek!$CN$11*IFERROR(VLOOKUP(VLOOKUP($A122,versenyek!CM:CO,3,FALSE),szabalyok!$A$16:$B$23,2,FALSE),0)</f>
        <v>0</v>
      </c>
      <c r="AE122" s="47">
        <f>versenyek!$CQ$11*IFERROR(VLOOKUP(VLOOKUP($A122,versenyek!CP:CR,3,FALSE),szabalyok!$A$16:$B$23,2,FALSE),0)</f>
        <v>0</v>
      </c>
      <c r="AF122" s="47">
        <f>versenyek!$CT$11*IFERROR(VLOOKUP(VLOOKUP($A122,versenyek!CS:CU,3,FALSE),szabalyok!$A$16:$B$23,2,FALSE),0)</f>
        <v>0</v>
      </c>
      <c r="AG122" s="47">
        <f>versenyek!$CW$11*IFERROR(VLOOKUP(VLOOKUP($A122,versenyek!CV:CX,3,FALSE),szabalyok!$A$16:$B$23,2,FALSE),0)</f>
        <v>0</v>
      </c>
      <c r="AH122" s="47">
        <f>versenyek!$CZ$11*IFERROR(VLOOKUP(VLOOKUP($A122,versenyek!CY:DA,3,FALSE),szabalyok!$A$16:$B$23,2,FALSE),0)</f>
        <v>0</v>
      </c>
      <c r="AI122" s="47">
        <f>versenyek!$DC$11*IFERROR(VLOOKUP(VLOOKUP($A122,versenyek!DB:DD,3,FALSE),szabalyok!$A$16:$B$23,2,FALSE),0)</f>
        <v>0</v>
      </c>
      <c r="AJ122" s="47">
        <f>versenyek!$DF$11*IFERROR(VLOOKUP(VLOOKUP($A122,versenyek!DE:DG,3,FALSE),szabalyok!$A$16:$B$23,2,FALSE),0)</f>
        <v>0</v>
      </c>
      <c r="AK122" s="47">
        <f>versenyek!$DI$11*IFERROR(VLOOKUP(VLOOKUP($A122,versenyek!DH:DJ,3,FALSE),szabalyok!$A$16:$B$23,2,FALSE),0)</f>
        <v>0</v>
      </c>
      <c r="AL122" s="47">
        <f>versenyek!$DL$11*IFERROR(VLOOKUP(VLOOKUP($A122,versenyek!DK:DM,3,FALSE),szabalyok!$A$16:$B$23,2,FALSE),0)</f>
        <v>0</v>
      </c>
      <c r="AM122" s="47">
        <f>versenyek!$DR$11*IFERROR(VLOOKUP(VLOOKUP($A122,versenyek!DQ:DS,3,FALSE),szabalyok!$A$16:$B$23,2,FALSE),0)</f>
        <v>0</v>
      </c>
      <c r="AN122" s="47">
        <f>versenyek!$DU$11*IFERROR(VLOOKUP(VLOOKUP($A122,versenyek!DT:DV,3,FALSE),szabalyok!$A$16:$B$23,2,FALSE),0)</f>
        <v>0</v>
      </c>
      <c r="AO122" s="47">
        <f>versenyek!$DO$11*IFERROR(VLOOKUP(VLOOKUP($A122,versenyek!DN:DP,3,FALSE),szabalyok!$A$16:$B$23,2,FALSE),0)</f>
        <v>0</v>
      </c>
      <c r="AP122" s="47">
        <f>versenyek!$DX$11*IFERROR(VLOOKUP(VLOOKUP($A122,versenyek!DW:DY,3,FALSE),szabalyok!$A$16:$B$23,2,FALSE),0)</f>
        <v>0</v>
      </c>
      <c r="AQ122" s="47" t="e">
        <f>versenyek!$EA$11*IFERROR(VLOOKUP(VLOOKUP($A122,versenyek!DZ:EB,3,FALSE),szabalyok!$A$16:$B$23,2,FALSE),0)</f>
        <v>#DIV/0!</v>
      </c>
      <c r="AR122" s="47" t="e">
        <f>versenyek!$ED$11*IFERROR(VLOOKUP(VLOOKUP($A122,versenyek!EC:EE,3,FALSE),szabalyok!$A$16:$B$23,2,FALSE),0)</f>
        <v>#DIV/0!</v>
      </c>
      <c r="AS122" s="47">
        <f>versenyek!$EG$11*IFERROR(VLOOKUP(VLOOKUP($A122,versenyek!EF:EH,3,FALSE),szabalyok!$A$16:$B$23,2,FALSE),0)</f>
        <v>0</v>
      </c>
      <c r="AT122" s="47">
        <f>versenyek!$EJ$11*IFERROR(VLOOKUP(VLOOKUP($A122,versenyek!EI:EK,3,FALSE),szabalyok!$A$16:$B$23,2,FALSE),0)</f>
        <v>0</v>
      </c>
      <c r="AU122" s="47">
        <f>versenyek!$EM$11*IFERROR(VLOOKUP(VLOOKUP($A122,versenyek!EL:EN,3,FALSE),szabalyok!$A$16:$B$23,2,FALSE),0)</f>
        <v>0</v>
      </c>
      <c r="AV122" s="47">
        <f>versenyek!$EP$11*IFERROR(VLOOKUP(VLOOKUP($A122,versenyek!EO:EQ,3,FALSE),szabalyok!$A$16:$B$23,2,FALSE),0)</f>
        <v>0</v>
      </c>
      <c r="AW122" s="47">
        <f>versenyek!$EY$11*IFERROR(VLOOKUP(VLOOKUP($A122,versenyek!EX:EZ,3,FALSE),szabalyok!$A$16:$B$23,2,FALSE),0)</f>
        <v>0</v>
      </c>
      <c r="AX122" s="47">
        <f>versenyek!$FB$11*IFERROR(VLOOKUP(VLOOKUP($A122,versenyek!FA:FC,3,FALSE),szabalyok!$A$16:$B$23,2,FALSE),0)</f>
        <v>0</v>
      </c>
      <c r="AY122" s="47">
        <f>versenyek!$FE$11*IFERROR(VLOOKUP(VLOOKUP($A122,versenyek!FD:FF,3,FALSE),szabalyok!$A$16:$B$23,2,FALSE),0)</f>
        <v>0</v>
      </c>
      <c r="AZ122" s="47">
        <f>versenyek!$FH$11*IFERROR(VLOOKUP(VLOOKUP($A122,versenyek!FG:FI,3,FALSE),szabalyok!$A$16:$B$23,2,FALSE),0)</f>
        <v>0</v>
      </c>
      <c r="BA122" s="47">
        <f>versenyek!$FK$11*IFERROR(VLOOKUP(VLOOKUP($A122,versenyek!FJ:FL,3,FALSE),szabalyok!$A$16:$B$23,2,FALSE),0)</f>
        <v>0</v>
      </c>
      <c r="BB122" s="47">
        <f>versenyek!$FN$11*IFERROR(VLOOKUP(VLOOKUP($A122,versenyek!FM:FO,3,FALSE),szabalyok!$A$16:$B$23,2,FALSE),0)</f>
        <v>0</v>
      </c>
      <c r="BC122" s="47">
        <f>versenyek!$FQ$11*IFERROR(VLOOKUP(VLOOKUP($A122,versenyek!FP:FR,3,FALSE),szabalyok!$A$16:$B$23,2,FALSE),0)</f>
        <v>0</v>
      </c>
      <c r="BD122" s="47">
        <f>versenyek!$FT$11*IFERROR(VLOOKUP(VLOOKUP($A122,versenyek!FS:FU,3,FALSE),szabalyok!$A$16:$B$23,2,FALSE),0)</f>
        <v>0</v>
      </c>
      <c r="BE122" s="47">
        <f>versenyek!$FW$11*IFERROR(VLOOKUP(VLOOKUP($A122,versenyek!FV:FX,3,FALSE),szabalyok!$A$16:$B$23,2,FALSE),0)</f>
        <v>0</v>
      </c>
      <c r="BF122" s="47">
        <f>versenyek!$FZ$11*IFERROR(VLOOKUP(VLOOKUP($A122,versenyek!FY:GA,3,FALSE),szabalyok!$A$16:$B$23,2,FALSE),0)</f>
        <v>0</v>
      </c>
      <c r="BG122" s="47">
        <f>versenyek!$GC$11*IFERROR(VLOOKUP(VLOOKUP($A122,versenyek!GB:GD,3,FALSE),szabalyok!$A$16:$B$23,2,FALSE),0)</f>
        <v>0</v>
      </c>
      <c r="BH122" s="47">
        <f>versenyek!$GF$11*IFERROR(VLOOKUP(VLOOKUP($A122,versenyek!GE:GG,3,FALSE),szabalyok!$A$16:$B$23,2,FALSE),0)</f>
        <v>0</v>
      </c>
      <c r="BI122" s="47">
        <f>versenyek!$GI$11*IFERROR(VLOOKUP(VLOOKUP($A122,versenyek!GH:GJ,3,FALSE),szabalyok!$A$16:$B$23,2,FALSE),0)</f>
        <v>0</v>
      </c>
      <c r="BJ122" s="47">
        <f>versenyek!$GL$11*IFERROR(VLOOKUP(VLOOKUP($A122,versenyek!GK:GM,3,FALSE),szabalyok!$A$16:$B$23,2,FALSE),0)</f>
        <v>0</v>
      </c>
      <c r="BK122" s="47">
        <f>versenyek!$GO$11*IFERROR(VLOOKUP(VLOOKUP($A122,versenyek!GN:GP,3,FALSE),szabalyok!$A$16:$B$23,2,FALSE),0)</f>
        <v>0</v>
      </c>
      <c r="BL122" s="47">
        <f>versenyek!$GR$11*IFERROR(VLOOKUP(VLOOKUP($A122,versenyek!GQ:GS,3,FALSE),szabalyok!$A$16:$B$23,2,FALSE),0)</f>
        <v>0</v>
      </c>
      <c r="BM122" s="47">
        <f>versenyek!$GX$11*IFERROR(VLOOKUP(VLOOKUP($A122,versenyek!GW:GY,3,FALSE),szabalyok!$A$16:$B$23,2,FALSE),0)</f>
        <v>0</v>
      </c>
      <c r="BN122" s="47">
        <f>versenyek!$GX$11*IFERROR(VLOOKUP(VLOOKUP($A122,versenyek!GX:GZ,3,FALSE),szabalyok!$A$16:$B$23,2,FALSE),0)</f>
        <v>0</v>
      </c>
      <c r="BO122" s="47">
        <f>versenyek!$HD$11*IFERROR(VLOOKUP(VLOOKUP($A122,versenyek!HC:HE,3,FALSE),szabalyok!$A$16:$B$23,2,FALSE),0)</f>
        <v>0</v>
      </c>
      <c r="BP122" s="47">
        <f>versenyek!$HG$11*IFERROR(VLOOKUP(VLOOKUP($A122,versenyek!HF:HH,3,FALSE),szabalyok!$A$16:$B$23,2,FALSE),0)</f>
        <v>0</v>
      </c>
      <c r="BQ122" s="47">
        <f>versenyek!$HJ$11*IFERROR(VLOOKUP(VLOOKUP($A122,versenyek!HI:HK,3,FALSE),szabalyok!$A$16:$B$23,2,FALSE),0)</f>
        <v>0</v>
      </c>
      <c r="BR122" s="47">
        <f>versenyek!$HM$11*IFERROR(VLOOKUP(VLOOKUP($A122,versenyek!HL:HN,3,FALSE),szabalyok!$A$16:$B$23,2,FALSE),0)</f>
        <v>0</v>
      </c>
      <c r="BS122" s="47">
        <f>versenyek!$HP$11*IFERROR(VLOOKUP(VLOOKUP($A122,versenyek!HO:HQ,3,FALSE),szabalyok!$A$16:$B$23,2,FALSE),0)</f>
        <v>0</v>
      </c>
      <c r="BT122" s="47">
        <f>versenyek!$HS$11*IFERROR(VLOOKUP(VLOOKUP($A122,versenyek!HR:HT,3,FALSE),szabalyok!$A$16:$B$23,2,FALSE),0)</f>
        <v>0</v>
      </c>
      <c r="BU122" s="47">
        <f>versenyek!$HV$11*IFERROR(VLOOKUP(VLOOKUP($A122,versenyek!HU:HW,3,FALSE),szabalyok!$A$16:$B$23,2,FALSE),0)</f>
        <v>0</v>
      </c>
      <c r="BV122" s="47">
        <f>versenyek!$HY$11*IFERROR(VLOOKUP(VLOOKUP($A122,versenyek!HX:HZ,3,FALSE),szabalyok!$A$16:$B$23,2,FALSE),0)</f>
        <v>0</v>
      </c>
      <c r="BW122" s="47">
        <f>versenyek!$IB$11*IFERROR(VLOOKUP(VLOOKUP($A122,versenyek!IA:IC,3,FALSE),szabalyok!$A$16:$B$23,2,FALSE),0)</f>
        <v>0</v>
      </c>
      <c r="BX122" s="47">
        <f>versenyek!$IE$11*IFERROR(VLOOKUP(VLOOKUP($A122,versenyek!ID:IF,3,FALSE),szabalyok!$A$16:$B$23,2,FALSE),0)</f>
        <v>0</v>
      </c>
      <c r="BY122" s="47">
        <f>versenyek!$IH$11*IFERROR(VLOOKUP(VLOOKUP($A122,versenyek!IG:II,3,FALSE),szabalyok!$A$16:$B$23,2,FALSE),0)</f>
        <v>0</v>
      </c>
      <c r="BZ122" s="47">
        <f>versenyek!$IK$11*IFERROR(VLOOKUP(VLOOKUP($A122,versenyek!IJ:IL,3,FALSE),szabalyok!$A$16:$B$23,2,FALSE),0)</f>
        <v>0</v>
      </c>
      <c r="CA122" s="47">
        <f>versenyek!$IN$11*IFERROR(VLOOKUP(VLOOKUP($A122,versenyek!IM:IO,3,FALSE),szabalyok!$A$16:$B$23,2,FALSE),0)</f>
        <v>0</v>
      </c>
      <c r="CB122" s="47">
        <f>versenyek!$IW$11*IFERROR(VLOOKUP(VLOOKUP($A122,versenyek!IV:IX,3,FALSE),szabalyok!$A$16:$B$23,2,FALSE),0)</f>
        <v>0</v>
      </c>
      <c r="CC122" s="47">
        <f>versenyek!$IZ$11*IFERROR(VLOOKUP(VLOOKUP($A122,versenyek!IY:JA,3,FALSE),szabalyok!$A$16:$B$23,2,FALSE),0)</f>
        <v>0</v>
      </c>
      <c r="CD122" s="47">
        <f>versenyek!$JC$11*IFERROR(VLOOKUP(VLOOKUP($A122,versenyek!JB:JD,3,FALSE),szabalyok!$A$16:$B$23,2,FALSE),0)</f>
        <v>0</v>
      </c>
      <c r="CE122" s="47">
        <f>versenyek!$JF$11*IFERROR(VLOOKUP(VLOOKUP($A122,versenyek!JE:JG,3,FALSE),szabalyok!$A$16:$B$23,2,FALSE),0)</f>
        <v>0</v>
      </c>
      <c r="CF122" s="47">
        <f>versenyek!$JI$11*IFERROR(VLOOKUP(VLOOKUP($A122,versenyek!JH:JJ,3,FALSE),szabalyok!$A$16:$B$23,2,FALSE),0)</f>
        <v>0</v>
      </c>
      <c r="CG122" s="47">
        <f>versenyek!$JL$11*IFERROR(VLOOKUP(VLOOKUP($A122,versenyek!JK:JM,3,FALSE),szabalyok!$A$16:$B$23,2,FALSE),0)</f>
        <v>0</v>
      </c>
      <c r="CH122" s="47">
        <f>versenyek!$JO$11*IFERROR(VLOOKUP(VLOOKUP($A122,versenyek!JN:JP,3,FALSE),szabalyok!$A$16:$B$23,2,FALSE),0)</f>
        <v>0</v>
      </c>
      <c r="CI122" s="47">
        <f>versenyek!$JR$11*IFERROR(VLOOKUP(VLOOKUP($A122,versenyek!JQ:JS,3,FALSE),szabalyok!$A$16:$B$23,2,FALSE),0)</f>
        <v>0</v>
      </c>
      <c r="CJ122" s="47">
        <f>versenyek!$JU$11*IFERROR(VLOOKUP(VLOOKUP($A122,versenyek!JT:JV,3,FALSE),szabalyok!$A$16:$B$23,2,FALSE),0)</f>
        <v>0</v>
      </c>
      <c r="CK122" s="47">
        <f>versenyek!$JR$11*IFERROR(VLOOKUP(VLOOKUP($A122,versenyek!JW:JY,3,FALSE),szabalyok!$A$16:$B$23,2,FALSE),0)</f>
        <v>0</v>
      </c>
      <c r="CL122" s="47">
        <f>versenyek!$KA$11*IFERROR(VLOOKUP(VLOOKUP($A122,versenyek!JZ:KB,3,FALSE),szabalyok!$A$16:$B$23,2,FALSE),0)</f>
        <v>0</v>
      </c>
      <c r="CM122" s="47">
        <f>versenyek!$KD$11*IFERROR(VLOOKUP(VLOOKUP($A122,versenyek!KC:KE,3,FALSE),szabalyok!$A$16:$B$23,2,FALSE),0)</f>
        <v>0</v>
      </c>
      <c r="CN122" s="47">
        <f>versenyek!$KG$11*IFERROR(VLOOKUP(VLOOKUP($A122,versenyek!KF:KH,3,FALSE),szabalyok!$A$16:$B$23,2,FALSE),0)</f>
        <v>0</v>
      </c>
      <c r="CO122" s="47">
        <f>versenyek!$KJ$11*IFERROR(VLOOKUP(VLOOKUP($A122,versenyek!KI:KK,3,FALSE),szabalyok!$A$16:$B$23,2,FALSE),0)</f>
        <v>0</v>
      </c>
      <c r="CP122" s="47">
        <f>versenyek!$KM$11*IFERROR(VLOOKUP(VLOOKUP($A122,versenyek!KL:KN,3,FALSE),szabalyok!$A$16:$B$23,2,FALSE),0)</f>
        <v>0</v>
      </c>
      <c r="CQ122" s="47">
        <f>versenyek!$KP$11*IFERROR(VLOOKUP(VLOOKUP($A122,versenyek!KO:KQ,3,FALSE),szabalyok!$A$16:$B$23,2,FALSE),0)</f>
        <v>0</v>
      </c>
      <c r="CR122" s="47">
        <f>versenyek!$KS$11*IFERROR(VLOOKUP(VLOOKUP($A122,versenyek!KR:KT,3,FALSE),szabalyok!$A$16:$B$23,2,FALSE),0)</f>
        <v>0</v>
      </c>
      <c r="CS122" s="47">
        <f>versenyek!$KV$11*IFERROR(VLOOKUP(VLOOKUP($A122,versenyek!KU:KW,3,FALSE),szabalyok!$A$16:$B$23,2,FALSE),0)</f>
        <v>0</v>
      </c>
      <c r="CT122" s="47">
        <f>versenyek!$KY$11*IFERROR(VLOOKUP(VLOOKUP($A122,versenyek!KX:KZ,3,FALSE),szabalyok!$A$16:$B$23,2,FALSE),0)</f>
        <v>0</v>
      </c>
      <c r="CU122" s="47">
        <f>versenyek!$LB$11*IFERROR(VLOOKUP(VLOOKUP($A122,versenyek!LA:LC,3,FALSE),szabalyok!$A$16:$B$23,2,FALSE),0)</f>
        <v>0</v>
      </c>
      <c r="CV122" s="47">
        <f>versenyek!$LE$11*IFERROR(VLOOKUP(VLOOKUP($A122,versenyek!LD:LF,3,FALSE),szabalyok!$A$16:$B$23,2,FALSE),0)</f>
        <v>0</v>
      </c>
      <c r="CW122" s="47">
        <f>versenyek!$LH$11*IFERROR(VLOOKUP(VLOOKUP($A122,versenyek!LG:LI,3,FALSE),szabalyok!$A$16:$B$23,2,FALSE),0)</f>
        <v>0</v>
      </c>
      <c r="CX122" s="47">
        <f>versenyek!$LK$11*IFERROR(VLOOKUP(VLOOKUP($A122,versenyek!LJ:LL,3,FALSE),szabalyok!$A$16:$B$23,2,FALSE),0)</f>
        <v>0</v>
      </c>
      <c r="CY122" s="47">
        <f>versenyek!$LN$11*IFERROR(VLOOKUP(VLOOKUP($A122,versenyek!LM:LO,3,FALSE),szabalyok!$A$16:$B$23,2,FALSE),0)</f>
        <v>0</v>
      </c>
      <c r="CZ122" s="47">
        <f>versenyek!$LQ$11*IFERROR(VLOOKUP(VLOOKUP($A122,versenyek!LP:LR,3,FALSE),szabalyok!$A$16:$B$23,2,FALSE),0)</f>
        <v>0</v>
      </c>
      <c r="DA122" s="47">
        <f>versenyek!$LT$11*IFERROR(VLOOKUP(VLOOKUP($A122,versenyek!LS:LU,3,FALSE),szabalyok!$A$16:$B$23,2,FALSE),0)</f>
        <v>0</v>
      </c>
      <c r="DB122" s="47">
        <f>versenyek!$LW$11*IFERROR(VLOOKUP(VLOOKUP($A122,versenyek!LV:LX,3,FALSE),szabalyok!$A$16:$B$23,2,FALSE),0)</f>
        <v>0</v>
      </c>
      <c r="DC122" s="47">
        <f>versenyek!$LZ$11*IFERROR(VLOOKUP(VLOOKUP($A122,versenyek!LY:MA,3,FALSE),szabalyok!$A$16:$B$23,2,FALSE),0)</f>
        <v>0</v>
      </c>
      <c r="DD122" s="47">
        <f>versenyek!$MC$11*IFERROR(VLOOKUP(VLOOKUP($A122,versenyek!MB:MD,3,FALSE),szabalyok!$A$16:$B$23,2,FALSE),0)</f>
        <v>0</v>
      </c>
      <c r="DE122" s="47">
        <f>versenyek!$ML$11*IFERROR(VLOOKUP(VLOOKUP($A122,versenyek!MK:MM,3,FALSE),szabalyok!$A$16:$B$23,2,FALSE),0)</f>
        <v>0</v>
      </c>
      <c r="DF122" s="47">
        <f>versenyek!$MO$11*IFERROR(VLOOKUP(VLOOKUP($A122,versenyek!MN:MP,3,FALSE),szabalyok!$A$16:$B$23,2,FALSE),0)</f>
        <v>0</v>
      </c>
      <c r="DG122" s="47">
        <f>versenyek!$MR$11*IFERROR(VLOOKUP(VLOOKUP($A122,versenyek!MQ:MS,3,FALSE),szabalyok!$A$16:$B$23,2,FALSE),0)</f>
        <v>0</v>
      </c>
      <c r="DH122" s="47">
        <f>versenyek!$MU$11*IFERROR(VLOOKUP(VLOOKUP($A122,versenyek!MT:MV,3,FALSE),szabalyok!$A$16:$B$23,2,FALSE),0)</f>
        <v>0</v>
      </c>
      <c r="DI122" s="47">
        <f>versenyek!$MX$11*IFERROR(VLOOKUP(VLOOKUP($A122,versenyek!MW:MY,3,FALSE),szabalyok!$A$16:$B$23,2,FALSE),0)</f>
        <v>0</v>
      </c>
      <c r="DJ122" s="47">
        <f>versenyek!$NA$11*IFERROR(VLOOKUP(VLOOKUP($A122,versenyek!MZ:NB,3,FALSE),szabalyok!$A$16:$B$23,2,FALSE),0)</f>
        <v>0</v>
      </c>
      <c r="DK122" s="47">
        <f>versenyek!$ND$11*IFERROR(VLOOKUP(VLOOKUP($A122,versenyek!NC:NE,3,FALSE),szabalyok!$A$16:$B$23,2,FALSE),0)</f>
        <v>0</v>
      </c>
      <c r="DL122" s="47">
        <f>versenyek!$NG$11*IFERROR(VLOOKUP(VLOOKUP($A122,versenyek!NF:NH,3,FALSE),szabalyok!$A$16:$B$23,2,FALSE),0)</f>
        <v>0</v>
      </c>
      <c r="DM122" s="47">
        <f>versenyek!$NJ$11*IFERROR(VLOOKUP(VLOOKUP($A122,versenyek!NI:NK,3,FALSE),szabalyok!$A$16:$B$23,2,FALSE),0)</f>
        <v>0</v>
      </c>
      <c r="DN122" s="47">
        <f>versenyek!$NM$11*IFERROR(VLOOKUP(VLOOKUP($A122,versenyek!NL:NN,3,FALSE),szabalyok!$A$16:$B$23,2,FALSE),0)</f>
        <v>0</v>
      </c>
      <c r="DO122" s="47">
        <f>versenyek!$NP$11*IFERROR(VLOOKUP(VLOOKUP($A122,versenyek!NO:NQ,3,FALSE),szabalyok!$A$16:$B$23,2,FALSE),0)</f>
        <v>0</v>
      </c>
      <c r="DP122" s="47">
        <f>versenyek!$NS$11*IFERROR(VLOOKUP(VLOOKUP($A122,versenyek!NR:NT,3,FALSE),szabalyok!$A$16:$B$23,2,FALSE),0)</f>
        <v>0</v>
      </c>
      <c r="DQ122" s="47">
        <f>versenyek!$NV$11*IFERROR(VLOOKUP(VLOOKUP($A122,versenyek!NU:NW,3,FALSE),szabalyok!$A$16:$B$23,2,FALSE),0)</f>
        <v>0</v>
      </c>
      <c r="DR122" s="47">
        <f>versenyek!$NY$11*IFERROR(VLOOKUP(VLOOKUP($A122,versenyek!NX:NZ,3,FALSE),szabalyok!$A$16:$B$23,2,FALSE),0)</f>
        <v>0</v>
      </c>
      <c r="DS122" s="47">
        <f>versenyek!$OB$11*IFERROR(VLOOKUP(VLOOKUP($A122,versenyek!OA:OC,3,FALSE),szabalyok!$A$16:$B$23,2,FALSE),0)</f>
        <v>0</v>
      </c>
      <c r="DT122" s="47">
        <f>versenyek!$OE$11*IFERROR(VLOOKUP(VLOOKUP($A122,versenyek!OD:OF,3,FALSE),szabalyok!$A$16:$B$23,2,FALSE),0)</f>
        <v>0</v>
      </c>
      <c r="DU122" s="47">
        <f>versenyek!$OH$11*IFERROR(VLOOKUP(VLOOKUP($A122,versenyek!OG:OI,3,FALSE),szabalyok!$A$16:$B$23,2,FALSE),0)</f>
        <v>0</v>
      </c>
      <c r="DV122" s="47">
        <f>versenyek!$OK$11*IFERROR(VLOOKUP(VLOOKUP($A122,versenyek!OJ:OL,3,FALSE),szabalyok!$A$16:$B$23,2,FALSE),0)</f>
        <v>0</v>
      </c>
      <c r="DW122" s="47">
        <f>versenyek!$ON$11*IFERROR(VLOOKUP(VLOOKUP($A122,versenyek!OM:OO,3,FALSE),szabalyok!$A$16:$B$23,2,FALSE),0)</f>
        <v>0</v>
      </c>
      <c r="DX122" s="47">
        <f>versenyek!$OQ$11*IFERROR(VLOOKUP(VLOOKUP($A122,versenyek!OP:OR,3,FALSE),szabalyok!$A$16:$B$23,2,FALSE),0)</f>
        <v>0</v>
      </c>
      <c r="DY122" s="47">
        <f>versenyek!$OT$11*IFERROR(VLOOKUP(VLOOKUP($A122,versenyek!OS:OU,3,FALSE),szabalyok!$A$16:$B$23,2,FALSE),0)</f>
        <v>0</v>
      </c>
      <c r="DZ122" s="47">
        <f>versenyek!$OW$11*IFERROR(VLOOKUP(VLOOKUP($A122,versenyek!OV:OX,3,FALSE),szabalyok!$A$16:$B$23,2,FALSE),0)</f>
        <v>0</v>
      </c>
      <c r="EA122" s="47">
        <f>versenyek!$OZ$11*IFERROR(VLOOKUP(VLOOKUP($A122,versenyek!OY:PA,3,FALSE),szabalyok!$A$16:$B$23,2,FALSE),0)</f>
        <v>0</v>
      </c>
      <c r="EB122" s="47">
        <f>versenyek!$PC$11*IFERROR(VLOOKUP(VLOOKUP($A122,versenyek!PB:PD,3,FALSE),szabalyok!$A$16:$B$23,2,FALSE),0)</f>
        <v>0</v>
      </c>
      <c r="EC122" s="47">
        <f>versenyek!$PF$11*IFERROR(VLOOKUP(VLOOKUP($A122,versenyek!PE:PG,3,FALSE),szabalyok!$A$16:$B$23,2,FALSE),0)</f>
        <v>0</v>
      </c>
      <c r="ED122" s="47">
        <f>versenyek!$PI$11*IFERROR(VLOOKUP(VLOOKUP($A122,versenyek!PH:PJ,3,FALSE),szabalyok!$A$16:$B$23,2,FALSE),0)</f>
        <v>0</v>
      </c>
      <c r="EE122" s="47">
        <f>versenyek!$PL$11*IFERROR(VLOOKUP(VLOOKUP($A122,versenyek!PK:PM,3,FALSE),szabalyok!$A$16:$B$23,2,FALSE),0)</f>
        <v>0</v>
      </c>
      <c r="EF122" s="47">
        <f>versenyek!$PO$11*IFERROR(VLOOKUP(VLOOKUP($A122,versenyek!PN:PP,3,FALSE),szabalyok!$A$16:$B$23,2,FALSE),0)</f>
        <v>0</v>
      </c>
      <c r="EG122" s="47">
        <f>versenyek!$PR$11*IFERROR(VLOOKUP(VLOOKUP($A122,versenyek!PQ:PS,3,FALSE),szabalyok!$A$16:$B$23,2,FALSE),0)</f>
        <v>0</v>
      </c>
      <c r="EH122" s="47">
        <f>versenyek!$PU$11*IFERROR(VLOOKUP(VLOOKUP($A122,versenyek!PT:PV,3,FALSE),szabalyok!$A$16:$B$23,2,FALSE),0)</f>
        <v>0</v>
      </c>
      <c r="EI122" s="47">
        <f>versenyek!$PX$11*IFERROR(VLOOKUP(VLOOKUP($A122,versenyek!PW:PY,3,FALSE),szabalyok!$A$16:$B$23,2,FALSE),0)</f>
        <v>0</v>
      </c>
      <c r="EJ122" s="47">
        <f>versenyek!$QA$11*IFERROR(VLOOKUP(VLOOKUP($A122,versenyek!PZ:QB,3,FALSE),szabalyok!$A$16:$B$23,2,FALSE),0)</f>
        <v>0</v>
      </c>
      <c r="EK122" s="47">
        <f>versenyek!$QD$11*IFERROR(VLOOKUP(VLOOKUP($A122,versenyek!QC:QE,3,FALSE),szabalyok!$A$16:$B$23,2,FALSE),0)</f>
        <v>0</v>
      </c>
      <c r="EL122" s="47">
        <f>versenyek!$QG$11*IFERROR(VLOOKUP(VLOOKUP($A122,versenyek!QF:QH,3,FALSE),szabalyok!$A$16:$B$23,2,FALSE),0)</f>
        <v>0</v>
      </c>
      <c r="EM122" s="47">
        <f>versenyek!$QJ$11*IFERROR(VLOOKUP(VLOOKUP($A122,versenyek!QI:QK,3,FALSE),szabalyok!$A$16:$B$23,2,FALSE),0)</f>
        <v>0</v>
      </c>
      <c r="EN122" s="47">
        <f>versenyek!$QM$11*IFERROR(VLOOKUP(VLOOKUP($A122,versenyek!QL:QN,3,FALSE),szabalyok!$A$16:$B$23,2,FALSE),0)</f>
        <v>0</v>
      </c>
      <c r="EO122" s="47">
        <f>versenyek!$QP$11*IFERROR(VLOOKUP(VLOOKUP($A122,versenyek!QO:QQ,3,FALSE),szabalyok!$A$16:$B$23,2,FALSE),0)</f>
        <v>0</v>
      </c>
      <c r="EP122" s="47">
        <f>versenyek!$QS$11*IFERROR(VLOOKUP(VLOOKUP($A122,versenyek!QR:QT,3,FALSE),szabalyok!$A$16:$B$23,2,FALSE),0)</f>
        <v>0</v>
      </c>
      <c r="EQ122" s="47">
        <f>versenyek!$QV$11*IFERROR(VLOOKUP(VLOOKUP($A122,versenyek!QU:QW,3,FALSE),szabalyok!$A$16:$B$23,2,FALSE),0)</f>
        <v>0</v>
      </c>
      <c r="ER122" s="47">
        <f>versenyek!$RE$11*IFERROR(VLOOKUP(VLOOKUP($A122,versenyek!RD:RF,3,FALSE),szabalyok!$A$16:$B$23,2,FALSE),0)</f>
        <v>0</v>
      </c>
      <c r="ES122" s="47">
        <f>versenyek!$RH$11*IFERROR(VLOOKUP(VLOOKUP($A122,versenyek!RG:RI,3,FALSE),szabalyok!$A$16:$B$23,2,FALSE),0)</f>
        <v>0</v>
      </c>
      <c r="ET122" s="47">
        <f>versenyek!$RK$11*IFERROR(VLOOKUP(VLOOKUP($A122,versenyek!RJ:RL,3,FALSE),szabalyok!$A$16:$B$23,2,FALSE),0)</f>
        <v>0</v>
      </c>
      <c r="EU122" s="47">
        <f>versenyek!$RN$11*IFERROR(VLOOKUP(VLOOKUP($A122,versenyek!RM:RO,3,FALSE),szabalyok!$A$16:$B$23,2,FALSE),0)</f>
        <v>0</v>
      </c>
      <c r="EV122" s="47">
        <f>versenyek!$RQ$11*IFERROR(VLOOKUP(VLOOKUP($A122,versenyek!RP:RR,3,FALSE),szabalyok!$A$16:$B$23,2,FALSE),0)</f>
        <v>0</v>
      </c>
      <c r="EW122" s="47">
        <f>versenyek!$RT$11*IFERROR(VLOOKUP(VLOOKUP($A122,versenyek!RS:RU,3,FALSE),szabalyok!$A$16:$B$23,2,FALSE),0)</f>
        <v>0</v>
      </c>
      <c r="EX122" s="47">
        <f>versenyek!$RW$11*IFERROR(VLOOKUP(VLOOKUP($A122,versenyek!RV:RX,3,FALSE),szabalyok!$A$16:$B$23,2,FALSE),0)</f>
        <v>0</v>
      </c>
      <c r="EY122" s="47">
        <f>versenyek!$RZ$11*IFERROR(VLOOKUP(VLOOKUP($A122,versenyek!RY:SA,3,FALSE),szabalyok!$A$16:$B$23,2,FALSE),0)</f>
        <v>0</v>
      </c>
      <c r="EZ122" s="47">
        <f>versenyek!$SC$11*IFERROR(VLOOKUP(VLOOKUP($A122,versenyek!SB:SD,3,FALSE),szabalyok!$A$16:$B$23,2,FALSE),0)</f>
        <v>0</v>
      </c>
      <c r="FA122" s="47">
        <f>versenyek!$SF$11*IFERROR(VLOOKUP(VLOOKUP($A122,versenyek!SE:SG,3,FALSE),szabalyok!$A$16:$B$23,2,FALSE),0)</f>
        <v>0</v>
      </c>
      <c r="FB122" s="47">
        <f>versenyek!$SI$11*IFERROR(VLOOKUP(VLOOKUP($A122,versenyek!SH:SJ,3,FALSE),szabalyok!$A$16:$B$23,2,FALSE),0)</f>
        <v>0</v>
      </c>
      <c r="FC122" s="47">
        <f>versenyek!$SL$11*IFERROR(VLOOKUP(VLOOKUP($A122,versenyek!SK:SM,3,FALSE),szabalyok!$A$16:$B$23,2,FALSE),0)</f>
        <v>0</v>
      </c>
      <c r="FD122" s="47">
        <f>versenyek!$SO$11*IFERROR(VLOOKUP(VLOOKUP($A122,versenyek!SN:SP,3,FALSE),szabalyok!$A$16:$B$23,2,FALSE),0)</f>
        <v>0</v>
      </c>
      <c r="FE122" s="47">
        <f>versenyek!$SR$11*IFERROR(VLOOKUP(VLOOKUP($A122,versenyek!SQ:SS,3,FALSE),szabalyok!$A$16:$B$23,2,FALSE),0)</f>
        <v>0</v>
      </c>
      <c r="FF122" s="47">
        <f>versenyek!$SU$11*IFERROR(VLOOKUP(VLOOKUP($A122,versenyek!ST:SV,3,FALSE),szabalyok!$A$16:$B$23,2,FALSE),0)</f>
        <v>0</v>
      </c>
      <c r="FG122" s="47">
        <f>versenyek!$SX$11*IFERROR(VLOOKUP(VLOOKUP($A122,versenyek!SW:SY,3,FALSE),szabalyok!$A$16:$B$23,2,FALSE),0)</f>
        <v>0</v>
      </c>
      <c r="FH122" s="47">
        <f>versenyek!$TA$11*IFERROR(VLOOKUP(VLOOKUP($A122,versenyek!SZ:TB,3,FALSE),szabalyok!$A$16:$B$23,2,FALSE),0)</f>
        <v>0</v>
      </c>
      <c r="FI122" s="47">
        <f>versenyek!$TD$11*IFERROR(VLOOKUP(VLOOKUP($A122,versenyek!TC:TE,3,FALSE),szabalyok!$A$16:$B$23,2,FALSE),0)</f>
        <v>0</v>
      </c>
      <c r="FJ122" s="47">
        <f>versenyek!$TG$11*IFERROR(VLOOKUP(VLOOKUP($A122,versenyek!TF:TH,3,FALSE),szabalyok!$A$16:$B$23,2,FALSE),0)</f>
        <v>0</v>
      </c>
      <c r="FK122" s="47">
        <f>versenyek!$TJ$11*IFERROR(VLOOKUP(VLOOKUP($A122,versenyek!TI:TK,3,FALSE),szabalyok!$A$16:$B$23,2,FALSE),0)</f>
        <v>0</v>
      </c>
      <c r="FL122" s="47">
        <f>versenyek!$TM$11*IFERROR(VLOOKUP(VLOOKUP($A122,versenyek!TL:TN,3,FALSE),szabalyok!$A$16:$B$23,2,FALSE),0)</f>
        <v>0</v>
      </c>
      <c r="FM122" s="47">
        <f>versenyek!$TP$11*IFERROR(VLOOKUP(VLOOKUP($A122,versenyek!TO:TQ,3,FALSE),szabalyok!$A$16:$B$23,2,FALSE),0)</f>
        <v>0</v>
      </c>
      <c r="FN122" s="47">
        <f>versenyek!$TS$11*IFERROR(VLOOKUP(VLOOKUP($A122,versenyek!TR:TT,3,FALSE),szabalyok!$A$16:$B$23,2,FALSE),0)</f>
        <v>0</v>
      </c>
      <c r="FO122" s="47"/>
      <c r="FP122" s="235">
        <f t="shared" si="3"/>
        <v>0</v>
      </c>
    </row>
    <row r="123" spans="1:172">
      <c r="A123" s="1" t="s">
        <v>681</v>
      </c>
      <c r="B123" s="47"/>
      <c r="C123" s="47"/>
      <c r="D123" s="47"/>
      <c r="E123" s="47"/>
      <c r="F123" s="47"/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  <c r="P123" s="47">
        <v>0</v>
      </c>
      <c r="Q123" s="47">
        <v>0</v>
      </c>
      <c r="R123" s="47">
        <f>versenyek!$BD$11*IFERROR(VLOOKUP(VLOOKUP($A123,versenyek!BC:BE,3,FALSE),szabalyok!$A$16:$B$23,2,FALSE),0)</f>
        <v>0</v>
      </c>
      <c r="S123" s="47">
        <f>versenyek!$BG$11*IFERROR(VLOOKUP(VLOOKUP($A123,versenyek!BF:BH,3,FALSE),szabalyok!$A$16:$B$23,2,FALSE),0)</f>
        <v>0</v>
      </c>
      <c r="T123" s="47">
        <f>versenyek!$BJ$11*IFERROR(VLOOKUP(VLOOKUP($A123,versenyek!BI:BK,3,FALSE),szabalyok!$A$16:$B$23,2,FALSE),0)</f>
        <v>0</v>
      </c>
      <c r="U123" s="47">
        <f>versenyek!$BM$11*IFERROR(VLOOKUP(VLOOKUP($A123,versenyek!BL:BN,3,FALSE),szabalyok!$A$16:$B$23,2,FALSE),0)</f>
        <v>0</v>
      </c>
      <c r="V123" s="47">
        <f>versenyek!$BP$11*IFERROR(VLOOKUP(VLOOKUP($A123,versenyek!BO:BQ,3,FALSE),szabalyok!$A$16:$B$23,2,FALSE),0)</f>
        <v>0</v>
      </c>
      <c r="W123" s="47">
        <f>versenyek!$BS$11*IFERROR(VLOOKUP(VLOOKUP($A123,versenyek!BR:BT,3,FALSE),szabalyok!$A$16:$B$23,2,FALSE),0)</f>
        <v>0</v>
      </c>
      <c r="X123" s="47">
        <f>versenyek!$BV$11*IFERROR(VLOOKUP(VLOOKUP($A123,versenyek!BU:BW,3,FALSE),szabalyok!$A$16:$B$23,2,FALSE),0)</f>
        <v>0</v>
      </c>
      <c r="Y123" s="47">
        <f>versenyek!$BY$11*IFERROR(VLOOKUP(VLOOKUP($A123,versenyek!BX:BZ,3,FALSE),szabalyok!$A$16:$B$23,2,FALSE),0)</f>
        <v>0</v>
      </c>
      <c r="Z123" s="47">
        <f>versenyek!$CB$11*IFERROR(VLOOKUP(VLOOKUP($A123,versenyek!CA:CC,3,FALSE),szabalyok!$A$16:$B$23,2,FALSE),0)</f>
        <v>0</v>
      </c>
      <c r="AA123" s="47">
        <f>versenyek!$CE$11*IFERROR(VLOOKUP(VLOOKUP($A123,versenyek!CD:CF,3,FALSE),szabalyok!$A$16:$B$23,2,FALSE),0)</f>
        <v>0</v>
      </c>
      <c r="AB123" s="47">
        <f>versenyek!$CH$11*IFERROR(VLOOKUP(VLOOKUP($A123,versenyek!CG:CI,3,FALSE),szabalyok!$A$16:$B$23,2,FALSE),0)</f>
        <v>0</v>
      </c>
      <c r="AC123" s="47">
        <f>versenyek!$CK$11*IFERROR(VLOOKUP(VLOOKUP($A123,versenyek!CJ:CL,3,FALSE),szabalyok!$A$16:$B$23,2,FALSE),0)</f>
        <v>0</v>
      </c>
      <c r="AD123" s="47">
        <f>versenyek!$CN$11*IFERROR(VLOOKUP(VLOOKUP($A123,versenyek!CM:CO,3,FALSE),szabalyok!$A$16:$B$23,2,FALSE),0)</f>
        <v>0</v>
      </c>
      <c r="AE123" s="47">
        <f>versenyek!$CQ$11*IFERROR(VLOOKUP(VLOOKUP($A123,versenyek!CP:CR,3,FALSE),szabalyok!$A$16:$B$23,2,FALSE),0)</f>
        <v>0</v>
      </c>
      <c r="AF123" s="47">
        <f>versenyek!$CT$11*IFERROR(VLOOKUP(VLOOKUP($A123,versenyek!CS:CU,3,FALSE),szabalyok!$A$16:$B$23,2,FALSE),0)</f>
        <v>0</v>
      </c>
      <c r="AG123" s="47">
        <f>versenyek!$CW$11*IFERROR(VLOOKUP(VLOOKUP($A123,versenyek!CV:CX,3,FALSE),szabalyok!$A$16:$B$23,2,FALSE),0)</f>
        <v>26.210610291184675</v>
      </c>
      <c r="AH123" s="47">
        <f>versenyek!$CZ$11*IFERROR(VLOOKUP(VLOOKUP($A123,versenyek!CY:DA,3,FALSE),szabalyok!$A$16:$B$23,2,FALSE),0)</f>
        <v>0</v>
      </c>
      <c r="AI123" s="47">
        <f>versenyek!$DC$11*IFERROR(VLOOKUP(VLOOKUP($A123,versenyek!DB:DD,3,FALSE),szabalyok!$A$16:$B$23,2,FALSE),0)</f>
        <v>0</v>
      </c>
      <c r="AJ123" s="47">
        <f>versenyek!$DF$11*IFERROR(VLOOKUP(VLOOKUP($A123,versenyek!DE:DG,3,FALSE),szabalyok!$A$16:$B$23,2,FALSE),0)</f>
        <v>0</v>
      </c>
      <c r="AK123" s="47">
        <f>versenyek!$DI$11*IFERROR(VLOOKUP(VLOOKUP($A123,versenyek!DH:DJ,3,FALSE),szabalyok!$A$16:$B$23,2,FALSE),0)</f>
        <v>0</v>
      </c>
      <c r="AL123" s="47">
        <f>versenyek!$DL$11*IFERROR(VLOOKUP(VLOOKUP($A123,versenyek!DK:DM,3,FALSE),szabalyok!$A$16:$B$23,2,FALSE),0)</f>
        <v>0</v>
      </c>
      <c r="AM123" s="47">
        <f>versenyek!$DR$11*IFERROR(VLOOKUP(VLOOKUP($A123,versenyek!DQ:DS,3,FALSE),szabalyok!$A$16:$B$23,2,FALSE),0)</f>
        <v>0</v>
      </c>
      <c r="AN123" s="47">
        <f>versenyek!$DU$11*IFERROR(VLOOKUP(VLOOKUP($A123,versenyek!DT:DV,3,FALSE),szabalyok!$A$16:$B$23,2,FALSE),0)</f>
        <v>0</v>
      </c>
      <c r="AO123" s="47">
        <f>versenyek!$DO$11*IFERROR(VLOOKUP(VLOOKUP($A123,versenyek!DN:DP,3,FALSE),szabalyok!$A$16:$B$23,2,FALSE),0)</f>
        <v>0</v>
      </c>
      <c r="AP123" s="47">
        <f>versenyek!$DX$11*IFERROR(VLOOKUP(VLOOKUP($A123,versenyek!DW:DY,3,FALSE),szabalyok!$A$16:$B$23,2,FALSE),0)</f>
        <v>0</v>
      </c>
      <c r="AQ123" s="47" t="e">
        <f>versenyek!$EA$11*IFERROR(VLOOKUP(VLOOKUP($A123,versenyek!DZ:EB,3,FALSE),szabalyok!$A$16:$B$23,2,FALSE),0)</f>
        <v>#DIV/0!</v>
      </c>
      <c r="AR123" s="47" t="e">
        <f>versenyek!$ED$11*IFERROR(VLOOKUP(VLOOKUP($A123,versenyek!EC:EE,3,FALSE),szabalyok!$A$16:$B$23,2,FALSE),0)</f>
        <v>#DIV/0!</v>
      </c>
      <c r="AS123" s="47">
        <f>versenyek!$EG$11*IFERROR(VLOOKUP(VLOOKUP($A123,versenyek!EF:EH,3,FALSE),szabalyok!$A$16:$B$23,2,FALSE),0)</f>
        <v>0</v>
      </c>
      <c r="AT123" s="47">
        <f>versenyek!$EJ$11*IFERROR(VLOOKUP(VLOOKUP($A123,versenyek!EI:EK,3,FALSE),szabalyok!$A$16:$B$23,2,FALSE),0)</f>
        <v>0</v>
      </c>
      <c r="AU123" s="47">
        <f>versenyek!$EM$11*IFERROR(VLOOKUP(VLOOKUP($A123,versenyek!EL:EN,3,FALSE),szabalyok!$A$16:$B$23,2,FALSE),0)</f>
        <v>0</v>
      </c>
      <c r="AV123" s="47">
        <f>versenyek!$EP$11*IFERROR(VLOOKUP(VLOOKUP($A123,versenyek!EO:EQ,3,FALSE),szabalyok!$A$16:$B$23,2,FALSE),0)</f>
        <v>0</v>
      </c>
      <c r="AW123" s="47">
        <f>versenyek!$EY$11*IFERROR(VLOOKUP(VLOOKUP($A123,versenyek!EX:EZ,3,FALSE),szabalyok!$A$16:$B$23,2,FALSE),0)</f>
        <v>0</v>
      </c>
      <c r="AX123" s="47">
        <f>versenyek!$FB$11*IFERROR(VLOOKUP(VLOOKUP($A123,versenyek!FA:FC,3,FALSE),szabalyok!$A$16:$B$23,2,FALSE),0)</f>
        <v>0</v>
      </c>
      <c r="AY123" s="47">
        <f>versenyek!$FE$11*IFERROR(VLOOKUP(VLOOKUP($A123,versenyek!FD:FF,3,FALSE),szabalyok!$A$16:$B$23,2,FALSE),0)</f>
        <v>0</v>
      </c>
      <c r="AZ123" s="47">
        <f>versenyek!$FH$11*IFERROR(VLOOKUP(VLOOKUP($A123,versenyek!FG:FI,3,FALSE),szabalyok!$A$16:$B$23,2,FALSE),0)</f>
        <v>0</v>
      </c>
      <c r="BA123" s="47">
        <f>versenyek!$FK$11*IFERROR(VLOOKUP(VLOOKUP($A123,versenyek!FJ:FL,3,FALSE),szabalyok!$A$16:$B$23,2,FALSE),0)</f>
        <v>0</v>
      </c>
      <c r="BB123" s="47">
        <f>versenyek!$FN$11*IFERROR(VLOOKUP(VLOOKUP($A123,versenyek!FM:FO,3,FALSE),szabalyok!$A$16:$B$23,2,FALSE),0)</f>
        <v>0</v>
      </c>
      <c r="BC123" s="47">
        <f>versenyek!$FQ$11*IFERROR(VLOOKUP(VLOOKUP($A123,versenyek!FP:FR,3,FALSE),szabalyok!$A$16:$B$23,2,FALSE),0)</f>
        <v>0</v>
      </c>
      <c r="BD123" s="47">
        <f>versenyek!$FT$11*IFERROR(VLOOKUP(VLOOKUP($A123,versenyek!FS:FU,3,FALSE),szabalyok!$A$16:$B$23,2,FALSE),0)</f>
        <v>0</v>
      </c>
      <c r="BE123" s="47">
        <f>versenyek!$FW$11*IFERROR(VLOOKUP(VLOOKUP($A123,versenyek!FV:FX,3,FALSE),szabalyok!$A$16:$B$23,2,FALSE),0)</f>
        <v>0</v>
      </c>
      <c r="BF123" s="47">
        <f>versenyek!$FZ$11*IFERROR(VLOOKUP(VLOOKUP($A123,versenyek!FY:GA,3,FALSE),szabalyok!$A$16:$B$23,2,FALSE),0)</f>
        <v>0</v>
      </c>
      <c r="BG123" s="47">
        <f>versenyek!$GC$11*IFERROR(VLOOKUP(VLOOKUP($A123,versenyek!GB:GD,3,FALSE),szabalyok!$A$16:$B$23,2,FALSE),0)</f>
        <v>0</v>
      </c>
      <c r="BH123" s="47">
        <f>versenyek!$GF$11*IFERROR(VLOOKUP(VLOOKUP($A123,versenyek!GE:GG,3,FALSE),szabalyok!$A$16:$B$23,2,FALSE),0)</f>
        <v>0</v>
      </c>
      <c r="BI123" s="47">
        <f>versenyek!$GI$11*IFERROR(VLOOKUP(VLOOKUP($A123,versenyek!GH:GJ,3,FALSE),szabalyok!$A$16:$B$23,2,FALSE),0)</f>
        <v>0</v>
      </c>
      <c r="BJ123" s="47">
        <f>versenyek!$GL$11*IFERROR(VLOOKUP(VLOOKUP($A123,versenyek!GK:GM,3,FALSE),szabalyok!$A$16:$B$23,2,FALSE),0)</f>
        <v>0</v>
      </c>
      <c r="BK123" s="47">
        <f>versenyek!$GO$11*IFERROR(VLOOKUP(VLOOKUP($A123,versenyek!GN:GP,3,FALSE),szabalyok!$A$16:$B$23,2,FALSE),0)</f>
        <v>0</v>
      </c>
      <c r="BL123" s="47">
        <f>versenyek!$GR$11*IFERROR(VLOOKUP(VLOOKUP($A123,versenyek!GQ:GS,3,FALSE),szabalyok!$A$16:$B$23,2,FALSE),0)</f>
        <v>0</v>
      </c>
      <c r="BM123" s="47">
        <f>versenyek!$GX$11*IFERROR(VLOOKUP(VLOOKUP($A123,versenyek!GW:GY,3,FALSE),szabalyok!$A$16:$B$23,2,FALSE),0)</f>
        <v>0</v>
      </c>
      <c r="BN123" s="47">
        <f>versenyek!$GX$11*IFERROR(VLOOKUP(VLOOKUP($A123,versenyek!GX:GZ,3,FALSE),szabalyok!$A$16:$B$23,2,FALSE),0)</f>
        <v>0</v>
      </c>
      <c r="BO123" s="47">
        <f>versenyek!$HD$11*IFERROR(VLOOKUP(VLOOKUP($A123,versenyek!HC:HE,3,FALSE),szabalyok!$A$16:$B$23,2,FALSE),0)</f>
        <v>0</v>
      </c>
      <c r="BP123" s="47">
        <f>versenyek!$HG$11*IFERROR(VLOOKUP(VLOOKUP($A123,versenyek!HF:HH,3,FALSE),szabalyok!$A$16:$B$23,2,FALSE),0)</f>
        <v>0</v>
      </c>
      <c r="BQ123" s="47">
        <f>versenyek!$HJ$11*IFERROR(VLOOKUP(VLOOKUP($A123,versenyek!HI:HK,3,FALSE),szabalyok!$A$16:$B$23,2,FALSE),0)</f>
        <v>0</v>
      </c>
      <c r="BR123" s="47">
        <f>versenyek!$HM$11*IFERROR(VLOOKUP(VLOOKUP($A123,versenyek!HL:HN,3,FALSE),szabalyok!$A$16:$B$23,2,FALSE),0)</f>
        <v>0</v>
      </c>
      <c r="BS123" s="47">
        <f>versenyek!$HP$11*IFERROR(VLOOKUP(VLOOKUP($A123,versenyek!HO:HQ,3,FALSE),szabalyok!$A$16:$B$23,2,FALSE),0)</f>
        <v>0</v>
      </c>
      <c r="BT123" s="47">
        <f>versenyek!$HS$11*IFERROR(VLOOKUP(VLOOKUP($A123,versenyek!HR:HT,3,FALSE),szabalyok!$A$16:$B$23,2,FALSE),0)</f>
        <v>0</v>
      </c>
      <c r="BU123" s="47">
        <f>versenyek!$HV$11*IFERROR(VLOOKUP(VLOOKUP($A123,versenyek!HU:HW,3,FALSE),szabalyok!$A$16:$B$23,2,FALSE),0)</f>
        <v>0</v>
      </c>
      <c r="BV123" s="47">
        <f>versenyek!$HY$11*IFERROR(VLOOKUP(VLOOKUP($A123,versenyek!HX:HZ,3,FALSE),szabalyok!$A$16:$B$23,2,FALSE),0)</f>
        <v>0</v>
      </c>
      <c r="BW123" s="47">
        <f>versenyek!$IB$11*IFERROR(VLOOKUP(VLOOKUP($A123,versenyek!IA:IC,3,FALSE),szabalyok!$A$16:$B$23,2,FALSE),0)</f>
        <v>0</v>
      </c>
      <c r="BX123" s="47">
        <f>versenyek!$IE$11*IFERROR(VLOOKUP(VLOOKUP($A123,versenyek!ID:IF,3,FALSE),szabalyok!$A$16:$B$23,2,FALSE),0)</f>
        <v>0</v>
      </c>
      <c r="BY123" s="47">
        <f>versenyek!$IH$11*IFERROR(VLOOKUP(VLOOKUP($A123,versenyek!IG:II,3,FALSE),szabalyok!$A$16:$B$23,2,FALSE),0)</f>
        <v>0</v>
      </c>
      <c r="BZ123" s="47">
        <f>versenyek!$IK$11*IFERROR(VLOOKUP(VLOOKUP($A123,versenyek!IJ:IL,3,FALSE),szabalyok!$A$16:$B$23,2,FALSE),0)</f>
        <v>0</v>
      </c>
      <c r="CA123" s="47">
        <f>versenyek!$IN$11*IFERROR(VLOOKUP(VLOOKUP($A123,versenyek!IM:IO,3,FALSE),szabalyok!$A$16:$B$23,2,FALSE),0)</f>
        <v>0</v>
      </c>
      <c r="CB123" s="47">
        <f>versenyek!$IW$11*IFERROR(VLOOKUP(VLOOKUP($A123,versenyek!IV:IX,3,FALSE),szabalyok!$A$16:$B$23,2,FALSE),0)</f>
        <v>0</v>
      </c>
      <c r="CC123" s="47">
        <f>versenyek!$IZ$11*IFERROR(VLOOKUP(VLOOKUP($A123,versenyek!IY:JA,3,FALSE),szabalyok!$A$16:$B$23,2,FALSE),0)</f>
        <v>0</v>
      </c>
      <c r="CD123" s="47">
        <f>versenyek!$JC$11*IFERROR(VLOOKUP(VLOOKUP($A123,versenyek!JB:JD,3,FALSE),szabalyok!$A$16:$B$23,2,FALSE),0)</f>
        <v>0</v>
      </c>
      <c r="CE123" s="47">
        <f>versenyek!$JF$11*IFERROR(VLOOKUP(VLOOKUP($A123,versenyek!JE:JG,3,FALSE),szabalyok!$A$16:$B$23,2,FALSE),0)</f>
        <v>0</v>
      </c>
      <c r="CF123" s="47">
        <f>versenyek!$JI$11*IFERROR(VLOOKUP(VLOOKUP($A123,versenyek!JH:JJ,3,FALSE),szabalyok!$A$16:$B$23,2,FALSE),0)</f>
        <v>0</v>
      </c>
      <c r="CG123" s="47">
        <f>versenyek!$JL$11*IFERROR(VLOOKUP(VLOOKUP($A123,versenyek!JK:JM,3,FALSE),szabalyok!$A$16:$B$23,2,FALSE),0)</f>
        <v>0</v>
      </c>
      <c r="CH123" s="47">
        <f>versenyek!$JO$11*IFERROR(VLOOKUP(VLOOKUP($A123,versenyek!JN:JP,3,FALSE),szabalyok!$A$16:$B$23,2,FALSE),0)</f>
        <v>0</v>
      </c>
      <c r="CI123" s="47">
        <f>versenyek!$JR$11*IFERROR(VLOOKUP(VLOOKUP($A123,versenyek!JQ:JS,3,FALSE),szabalyok!$A$16:$B$23,2,FALSE),0)</f>
        <v>0</v>
      </c>
      <c r="CJ123" s="47">
        <f>versenyek!$JU$11*IFERROR(VLOOKUP(VLOOKUP($A123,versenyek!JT:JV,3,FALSE),szabalyok!$A$16:$B$23,2,FALSE),0)</f>
        <v>0</v>
      </c>
      <c r="CK123" s="47">
        <f>versenyek!$JR$11*IFERROR(VLOOKUP(VLOOKUP($A123,versenyek!JW:JY,3,FALSE),szabalyok!$A$16:$B$23,2,FALSE),0)</f>
        <v>0</v>
      </c>
      <c r="CL123" s="47">
        <f>versenyek!$KA$11*IFERROR(VLOOKUP(VLOOKUP($A123,versenyek!JZ:KB,3,FALSE),szabalyok!$A$16:$B$23,2,FALSE),0)</f>
        <v>0</v>
      </c>
      <c r="CM123" s="47">
        <f>versenyek!$KD$11*IFERROR(VLOOKUP(VLOOKUP($A123,versenyek!KC:KE,3,FALSE),szabalyok!$A$16:$B$23,2,FALSE),0)</f>
        <v>0</v>
      </c>
      <c r="CN123" s="47">
        <f>versenyek!$KG$11*IFERROR(VLOOKUP(VLOOKUP($A123,versenyek!KF:KH,3,FALSE),szabalyok!$A$16:$B$23,2,FALSE),0)</f>
        <v>0</v>
      </c>
      <c r="CO123" s="47">
        <f>versenyek!$KJ$11*IFERROR(VLOOKUP(VLOOKUP($A123,versenyek!KI:KK,3,FALSE),szabalyok!$A$16:$B$23,2,FALSE),0)</f>
        <v>0</v>
      </c>
      <c r="CP123" s="47">
        <f>versenyek!$KM$11*IFERROR(VLOOKUP(VLOOKUP($A123,versenyek!KL:KN,3,FALSE),szabalyok!$A$16:$B$23,2,FALSE),0)</f>
        <v>0</v>
      </c>
      <c r="CQ123" s="47">
        <f>versenyek!$KP$11*IFERROR(VLOOKUP(VLOOKUP($A123,versenyek!KO:KQ,3,FALSE),szabalyok!$A$16:$B$23,2,FALSE),0)</f>
        <v>0</v>
      </c>
      <c r="CR123" s="47">
        <f>versenyek!$KS$11*IFERROR(VLOOKUP(VLOOKUP($A123,versenyek!KR:KT,3,FALSE),szabalyok!$A$16:$B$23,2,FALSE),0)</f>
        <v>0</v>
      </c>
      <c r="CS123" s="47">
        <f>versenyek!$KV$11*IFERROR(VLOOKUP(VLOOKUP($A123,versenyek!KU:KW,3,FALSE),szabalyok!$A$16:$B$23,2,FALSE),0)</f>
        <v>0</v>
      </c>
      <c r="CT123" s="47">
        <f>versenyek!$KY$11*IFERROR(VLOOKUP(VLOOKUP($A123,versenyek!KX:KZ,3,FALSE),szabalyok!$A$16:$B$23,2,FALSE),0)</f>
        <v>0</v>
      </c>
      <c r="CU123" s="47">
        <f>versenyek!$LB$11*IFERROR(VLOOKUP(VLOOKUP($A123,versenyek!LA:LC,3,FALSE),szabalyok!$A$16:$B$23,2,FALSE),0)</f>
        <v>0</v>
      </c>
      <c r="CV123" s="47">
        <f>versenyek!$LE$11*IFERROR(VLOOKUP(VLOOKUP($A123,versenyek!LD:LF,3,FALSE),szabalyok!$A$16:$B$23,2,FALSE),0)</f>
        <v>0</v>
      </c>
      <c r="CW123" s="47">
        <f>versenyek!$LH$11*IFERROR(VLOOKUP(VLOOKUP($A123,versenyek!LG:LI,3,FALSE),szabalyok!$A$16:$B$23,2,FALSE),0)</f>
        <v>0</v>
      </c>
      <c r="CX123" s="47">
        <f>versenyek!$LK$11*IFERROR(VLOOKUP(VLOOKUP($A123,versenyek!LJ:LL,3,FALSE),szabalyok!$A$16:$B$23,2,FALSE),0)</f>
        <v>0</v>
      </c>
      <c r="CY123" s="47">
        <f>versenyek!$LN$11*IFERROR(VLOOKUP(VLOOKUP($A123,versenyek!LM:LO,3,FALSE),szabalyok!$A$16:$B$23,2,FALSE),0)</f>
        <v>0</v>
      </c>
      <c r="CZ123" s="47">
        <f>versenyek!$LQ$11*IFERROR(VLOOKUP(VLOOKUP($A123,versenyek!LP:LR,3,FALSE),szabalyok!$A$16:$B$23,2,FALSE),0)</f>
        <v>0</v>
      </c>
      <c r="DA123" s="47">
        <f>versenyek!$LT$11*IFERROR(VLOOKUP(VLOOKUP($A123,versenyek!LS:LU,3,FALSE),szabalyok!$A$16:$B$23,2,FALSE),0)</f>
        <v>0</v>
      </c>
      <c r="DB123" s="47">
        <f>versenyek!$LW$11*IFERROR(VLOOKUP(VLOOKUP($A123,versenyek!LV:LX,3,FALSE),szabalyok!$A$16:$B$23,2,FALSE),0)</f>
        <v>0</v>
      </c>
      <c r="DC123" s="47">
        <f>versenyek!$LZ$11*IFERROR(VLOOKUP(VLOOKUP($A123,versenyek!LY:MA,3,FALSE),szabalyok!$A$16:$B$23,2,FALSE),0)</f>
        <v>0</v>
      </c>
      <c r="DD123" s="47">
        <f>versenyek!$MC$11*IFERROR(VLOOKUP(VLOOKUP($A123,versenyek!MB:MD,3,FALSE),szabalyok!$A$16:$B$23,2,FALSE),0)</f>
        <v>0</v>
      </c>
      <c r="DE123" s="47">
        <f>versenyek!$ML$11*IFERROR(VLOOKUP(VLOOKUP($A123,versenyek!MK:MM,3,FALSE),szabalyok!$A$16:$B$23,2,FALSE),0)</f>
        <v>0</v>
      </c>
      <c r="DF123" s="47">
        <f>versenyek!$MO$11*IFERROR(VLOOKUP(VLOOKUP($A123,versenyek!MN:MP,3,FALSE),szabalyok!$A$16:$B$23,2,FALSE),0)</f>
        <v>0</v>
      </c>
      <c r="DG123" s="47">
        <f>versenyek!$MR$11*IFERROR(VLOOKUP(VLOOKUP($A123,versenyek!MQ:MS,3,FALSE),szabalyok!$A$16:$B$23,2,FALSE),0)</f>
        <v>0</v>
      </c>
      <c r="DH123" s="47">
        <f>versenyek!$MU$11*IFERROR(VLOOKUP(VLOOKUP($A123,versenyek!MT:MV,3,FALSE),szabalyok!$A$16:$B$23,2,FALSE),0)</f>
        <v>0</v>
      </c>
      <c r="DI123" s="47">
        <f>versenyek!$MX$11*IFERROR(VLOOKUP(VLOOKUP($A123,versenyek!MW:MY,3,FALSE),szabalyok!$A$16:$B$23,2,FALSE),0)</f>
        <v>0</v>
      </c>
      <c r="DJ123" s="47">
        <f>versenyek!$NA$11*IFERROR(VLOOKUP(VLOOKUP($A123,versenyek!MZ:NB,3,FALSE),szabalyok!$A$16:$B$23,2,FALSE),0)</f>
        <v>0</v>
      </c>
      <c r="DK123" s="47">
        <f>versenyek!$ND$11*IFERROR(VLOOKUP(VLOOKUP($A123,versenyek!NC:NE,3,FALSE),szabalyok!$A$16:$B$23,2,FALSE),0)</f>
        <v>0</v>
      </c>
      <c r="DL123" s="47">
        <f>versenyek!$NG$11*IFERROR(VLOOKUP(VLOOKUP($A123,versenyek!NF:NH,3,FALSE),szabalyok!$A$16:$B$23,2,FALSE),0)</f>
        <v>0</v>
      </c>
      <c r="DM123" s="47">
        <f>versenyek!$NJ$11*IFERROR(VLOOKUP(VLOOKUP($A123,versenyek!NI:NK,3,FALSE),szabalyok!$A$16:$B$23,2,FALSE),0)</f>
        <v>0</v>
      </c>
      <c r="DN123" s="47">
        <f>versenyek!$NM$11*IFERROR(VLOOKUP(VLOOKUP($A123,versenyek!NL:NN,3,FALSE),szabalyok!$A$16:$B$23,2,FALSE),0)</f>
        <v>0</v>
      </c>
      <c r="DO123" s="47">
        <f>versenyek!$NP$11*IFERROR(VLOOKUP(VLOOKUP($A123,versenyek!NO:NQ,3,FALSE),szabalyok!$A$16:$B$23,2,FALSE),0)</f>
        <v>0</v>
      </c>
      <c r="DP123" s="47">
        <f>versenyek!$NS$11*IFERROR(VLOOKUP(VLOOKUP($A123,versenyek!NR:NT,3,FALSE),szabalyok!$A$16:$B$23,2,FALSE),0)</f>
        <v>0</v>
      </c>
      <c r="DQ123" s="47">
        <f>versenyek!$NV$11*IFERROR(VLOOKUP(VLOOKUP($A123,versenyek!NU:NW,3,FALSE),szabalyok!$A$16:$B$23,2,FALSE),0)</f>
        <v>0</v>
      </c>
      <c r="DR123" s="47">
        <f>versenyek!$NY$11*IFERROR(VLOOKUP(VLOOKUP($A123,versenyek!NX:NZ,3,FALSE),szabalyok!$A$16:$B$23,2,FALSE),0)</f>
        <v>0</v>
      </c>
      <c r="DS123" s="47">
        <f>versenyek!$OB$11*IFERROR(VLOOKUP(VLOOKUP($A123,versenyek!OA:OC,3,FALSE),szabalyok!$A$16:$B$23,2,FALSE),0)</f>
        <v>0</v>
      </c>
      <c r="DT123" s="47">
        <f>versenyek!$OE$11*IFERROR(VLOOKUP(VLOOKUP($A123,versenyek!OD:OF,3,FALSE),szabalyok!$A$16:$B$23,2,FALSE),0)</f>
        <v>0</v>
      </c>
      <c r="DU123" s="47">
        <f>versenyek!$OH$11*IFERROR(VLOOKUP(VLOOKUP($A123,versenyek!OG:OI,3,FALSE),szabalyok!$A$16:$B$23,2,FALSE),0)</f>
        <v>0</v>
      </c>
      <c r="DV123" s="47">
        <f>versenyek!$OK$11*IFERROR(VLOOKUP(VLOOKUP($A123,versenyek!OJ:OL,3,FALSE),szabalyok!$A$16:$B$23,2,FALSE),0)</f>
        <v>0</v>
      </c>
      <c r="DW123" s="47">
        <f>versenyek!$ON$11*IFERROR(VLOOKUP(VLOOKUP($A123,versenyek!OM:OO,3,FALSE),szabalyok!$A$16:$B$23,2,FALSE),0)</f>
        <v>0</v>
      </c>
      <c r="DX123" s="47">
        <f>versenyek!$OQ$11*IFERROR(VLOOKUP(VLOOKUP($A123,versenyek!OP:OR,3,FALSE),szabalyok!$A$16:$B$23,2,FALSE),0)</f>
        <v>0</v>
      </c>
      <c r="DY123" s="47">
        <f>versenyek!$OT$11*IFERROR(VLOOKUP(VLOOKUP($A123,versenyek!OS:OU,3,FALSE),szabalyok!$A$16:$B$23,2,FALSE),0)</f>
        <v>0</v>
      </c>
      <c r="DZ123" s="47">
        <f>versenyek!$OW$11*IFERROR(VLOOKUP(VLOOKUP($A123,versenyek!OV:OX,3,FALSE),szabalyok!$A$16:$B$23,2,FALSE),0)</f>
        <v>0</v>
      </c>
      <c r="EA123" s="47">
        <f>versenyek!$OZ$11*IFERROR(VLOOKUP(VLOOKUP($A123,versenyek!OY:PA,3,FALSE),szabalyok!$A$16:$B$23,2,FALSE),0)</f>
        <v>0</v>
      </c>
      <c r="EB123" s="47">
        <f>versenyek!$PC$11*IFERROR(VLOOKUP(VLOOKUP($A123,versenyek!PB:PD,3,FALSE),szabalyok!$A$16:$B$23,2,FALSE),0)</f>
        <v>0</v>
      </c>
      <c r="EC123" s="47">
        <f>versenyek!$PF$11*IFERROR(VLOOKUP(VLOOKUP($A123,versenyek!PE:PG,3,FALSE),szabalyok!$A$16:$B$23,2,FALSE),0)</f>
        <v>0</v>
      </c>
      <c r="ED123" s="47">
        <f>versenyek!$PI$11*IFERROR(VLOOKUP(VLOOKUP($A123,versenyek!PH:PJ,3,FALSE),szabalyok!$A$16:$B$23,2,FALSE),0)</f>
        <v>0</v>
      </c>
      <c r="EE123" s="47">
        <f>versenyek!$PL$11*IFERROR(VLOOKUP(VLOOKUP($A123,versenyek!PK:PM,3,FALSE),szabalyok!$A$16:$B$23,2,FALSE),0)</f>
        <v>0</v>
      </c>
      <c r="EF123" s="47">
        <f>versenyek!$PO$11*IFERROR(VLOOKUP(VLOOKUP($A123,versenyek!PN:PP,3,FALSE),szabalyok!$A$16:$B$23,2,FALSE),0)</f>
        <v>0</v>
      </c>
      <c r="EG123" s="47">
        <f>versenyek!$PR$11*IFERROR(VLOOKUP(VLOOKUP($A123,versenyek!PQ:PS,3,FALSE),szabalyok!$A$16:$B$23,2,FALSE),0)</f>
        <v>0</v>
      </c>
      <c r="EH123" s="47">
        <f>versenyek!$PU$11*IFERROR(VLOOKUP(VLOOKUP($A123,versenyek!PT:PV,3,FALSE),szabalyok!$A$16:$B$23,2,FALSE),0)</f>
        <v>0</v>
      </c>
      <c r="EI123" s="47">
        <f>versenyek!$PX$11*IFERROR(VLOOKUP(VLOOKUP($A123,versenyek!PW:PY,3,FALSE),szabalyok!$A$16:$B$23,2,FALSE),0)</f>
        <v>0</v>
      </c>
      <c r="EJ123" s="47">
        <f>versenyek!$QA$11*IFERROR(VLOOKUP(VLOOKUP($A123,versenyek!PZ:QB,3,FALSE),szabalyok!$A$16:$B$23,2,FALSE),0)</f>
        <v>0</v>
      </c>
      <c r="EK123" s="47">
        <f>versenyek!$QD$11*IFERROR(VLOOKUP(VLOOKUP($A123,versenyek!QC:QE,3,FALSE),szabalyok!$A$16:$B$23,2,FALSE),0)</f>
        <v>0</v>
      </c>
      <c r="EL123" s="47">
        <f>versenyek!$QG$11*IFERROR(VLOOKUP(VLOOKUP($A123,versenyek!QF:QH,3,FALSE),szabalyok!$A$16:$B$23,2,FALSE),0)</f>
        <v>0</v>
      </c>
      <c r="EM123" s="47">
        <f>versenyek!$QJ$11*IFERROR(VLOOKUP(VLOOKUP($A123,versenyek!QI:QK,3,FALSE),szabalyok!$A$16:$B$23,2,FALSE),0)</f>
        <v>0</v>
      </c>
      <c r="EN123" s="47">
        <f>versenyek!$QM$11*IFERROR(VLOOKUP(VLOOKUP($A123,versenyek!QL:QN,3,FALSE),szabalyok!$A$16:$B$23,2,FALSE),0)</f>
        <v>0</v>
      </c>
      <c r="EO123" s="47">
        <f>versenyek!$QP$11*IFERROR(VLOOKUP(VLOOKUP($A123,versenyek!QO:QQ,3,FALSE),szabalyok!$A$16:$B$23,2,FALSE),0)</f>
        <v>0</v>
      </c>
      <c r="EP123" s="47">
        <f>versenyek!$QS$11*IFERROR(VLOOKUP(VLOOKUP($A123,versenyek!QR:QT,3,FALSE),szabalyok!$A$16:$B$23,2,FALSE),0)</f>
        <v>0</v>
      </c>
      <c r="EQ123" s="47">
        <f>versenyek!$QV$11*IFERROR(VLOOKUP(VLOOKUP($A123,versenyek!QU:QW,3,FALSE),szabalyok!$A$16:$B$23,2,FALSE),0)</f>
        <v>0</v>
      </c>
      <c r="ER123" s="47">
        <f>versenyek!$RE$11*IFERROR(VLOOKUP(VLOOKUP($A123,versenyek!RD:RF,3,FALSE),szabalyok!$A$16:$B$23,2,FALSE),0)</f>
        <v>0</v>
      </c>
      <c r="ES123" s="47">
        <f>versenyek!$RH$11*IFERROR(VLOOKUP(VLOOKUP($A123,versenyek!RG:RI,3,FALSE),szabalyok!$A$16:$B$23,2,FALSE),0)</f>
        <v>0</v>
      </c>
      <c r="ET123" s="47">
        <f>versenyek!$RK$11*IFERROR(VLOOKUP(VLOOKUP($A123,versenyek!RJ:RL,3,FALSE),szabalyok!$A$16:$B$23,2,FALSE),0)</f>
        <v>0</v>
      </c>
      <c r="EU123" s="47">
        <f>versenyek!$RN$11*IFERROR(VLOOKUP(VLOOKUP($A123,versenyek!RM:RO,3,FALSE),szabalyok!$A$16:$B$23,2,FALSE),0)</f>
        <v>0</v>
      </c>
      <c r="EV123" s="47">
        <f>versenyek!$RQ$11*IFERROR(VLOOKUP(VLOOKUP($A123,versenyek!RP:RR,3,FALSE),szabalyok!$A$16:$B$23,2,FALSE),0)</f>
        <v>0</v>
      </c>
      <c r="EW123" s="47">
        <f>versenyek!$RT$11*IFERROR(VLOOKUP(VLOOKUP($A123,versenyek!RS:RU,3,FALSE),szabalyok!$A$16:$B$23,2,FALSE),0)</f>
        <v>0</v>
      </c>
      <c r="EX123" s="47">
        <f>versenyek!$RW$11*IFERROR(VLOOKUP(VLOOKUP($A123,versenyek!RV:RX,3,FALSE),szabalyok!$A$16:$B$23,2,FALSE),0)</f>
        <v>0</v>
      </c>
      <c r="EY123" s="47">
        <f>versenyek!$RZ$11*IFERROR(VLOOKUP(VLOOKUP($A123,versenyek!RY:SA,3,FALSE),szabalyok!$A$16:$B$23,2,FALSE),0)</f>
        <v>0</v>
      </c>
      <c r="EZ123" s="47">
        <f>versenyek!$SC$11*IFERROR(VLOOKUP(VLOOKUP($A123,versenyek!SB:SD,3,FALSE),szabalyok!$A$16:$B$23,2,FALSE),0)</f>
        <v>0</v>
      </c>
      <c r="FA123" s="47">
        <f>versenyek!$SF$11*IFERROR(VLOOKUP(VLOOKUP($A123,versenyek!SE:SG,3,FALSE),szabalyok!$A$16:$B$23,2,FALSE),0)</f>
        <v>0</v>
      </c>
      <c r="FB123" s="47">
        <f>versenyek!$SI$11*IFERROR(VLOOKUP(VLOOKUP($A123,versenyek!SH:SJ,3,FALSE),szabalyok!$A$16:$B$23,2,FALSE),0)</f>
        <v>0</v>
      </c>
      <c r="FC123" s="47">
        <f>versenyek!$SL$11*IFERROR(VLOOKUP(VLOOKUP($A123,versenyek!SK:SM,3,FALSE),szabalyok!$A$16:$B$23,2,FALSE),0)</f>
        <v>0</v>
      </c>
      <c r="FD123" s="47">
        <f>versenyek!$SO$11*IFERROR(VLOOKUP(VLOOKUP($A123,versenyek!SN:SP,3,FALSE),szabalyok!$A$16:$B$23,2,FALSE),0)</f>
        <v>0</v>
      </c>
      <c r="FE123" s="47">
        <f>versenyek!$SR$11*IFERROR(VLOOKUP(VLOOKUP($A123,versenyek!SQ:SS,3,FALSE),szabalyok!$A$16:$B$23,2,FALSE),0)</f>
        <v>0</v>
      </c>
      <c r="FF123" s="47">
        <f>versenyek!$SU$11*IFERROR(VLOOKUP(VLOOKUP($A123,versenyek!ST:SV,3,FALSE),szabalyok!$A$16:$B$23,2,FALSE),0)</f>
        <v>0</v>
      </c>
      <c r="FG123" s="47">
        <f>versenyek!$SX$11*IFERROR(VLOOKUP(VLOOKUP($A123,versenyek!SW:SY,3,FALSE),szabalyok!$A$16:$B$23,2,FALSE),0)</f>
        <v>0</v>
      </c>
      <c r="FH123" s="47">
        <f>versenyek!$TA$11*IFERROR(VLOOKUP(VLOOKUP($A123,versenyek!SZ:TB,3,FALSE),szabalyok!$A$16:$B$23,2,FALSE),0)</f>
        <v>0</v>
      </c>
      <c r="FI123" s="47">
        <f>versenyek!$TD$11*IFERROR(VLOOKUP(VLOOKUP($A123,versenyek!TC:TE,3,FALSE),szabalyok!$A$16:$B$23,2,FALSE),0)</f>
        <v>0</v>
      </c>
      <c r="FJ123" s="47">
        <f>versenyek!$TG$11*IFERROR(VLOOKUP(VLOOKUP($A123,versenyek!TF:TH,3,FALSE),szabalyok!$A$16:$B$23,2,FALSE),0)</f>
        <v>0</v>
      </c>
      <c r="FK123" s="47">
        <f>versenyek!$TJ$11*IFERROR(VLOOKUP(VLOOKUP($A123,versenyek!TI:TK,3,FALSE),szabalyok!$A$16:$B$23,2,FALSE),0)</f>
        <v>0</v>
      </c>
      <c r="FL123" s="47">
        <f>versenyek!$TM$11*IFERROR(VLOOKUP(VLOOKUP($A123,versenyek!TL:TN,3,FALSE),szabalyok!$A$16:$B$23,2,FALSE),0)</f>
        <v>0</v>
      </c>
      <c r="FM123" s="47">
        <f>versenyek!$TP$11*IFERROR(VLOOKUP(VLOOKUP($A123,versenyek!TO:TQ,3,FALSE),szabalyok!$A$16:$B$23,2,FALSE),0)</f>
        <v>0</v>
      </c>
      <c r="FN123" s="47">
        <f>versenyek!$TS$11*IFERROR(VLOOKUP(VLOOKUP($A123,versenyek!TR:TT,3,FALSE),szabalyok!$A$16:$B$23,2,FALSE),0)</f>
        <v>0</v>
      </c>
      <c r="FO123" s="47"/>
      <c r="FP123" s="235">
        <f t="shared" si="3"/>
        <v>0</v>
      </c>
    </row>
    <row r="124" spans="1:172">
      <c r="A124" s="1" t="s">
        <v>322</v>
      </c>
      <c r="B124" s="47">
        <v>0</v>
      </c>
      <c r="C124" s="47">
        <v>0</v>
      </c>
      <c r="D124" s="47">
        <v>0</v>
      </c>
      <c r="E124" s="47">
        <v>0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  <c r="P124" s="47">
        <v>0</v>
      </c>
      <c r="Q124" s="47">
        <v>4.4730328305002116</v>
      </c>
      <c r="R124" s="47">
        <f>versenyek!$BD$11*IFERROR(VLOOKUP(VLOOKUP($A124,versenyek!BC:BE,3,FALSE),szabalyok!$A$16:$B$23,2,FALSE),0)</f>
        <v>0</v>
      </c>
      <c r="S124" s="47">
        <f>versenyek!$BG$11*IFERROR(VLOOKUP(VLOOKUP($A124,versenyek!BF:BH,3,FALSE),szabalyok!$A$16:$B$23,2,FALSE),0)</f>
        <v>0</v>
      </c>
      <c r="T124" s="47">
        <f>versenyek!$BJ$11*IFERROR(VLOOKUP(VLOOKUP($A124,versenyek!BI:BK,3,FALSE),szabalyok!$A$16:$B$23,2,FALSE),0)</f>
        <v>0</v>
      </c>
      <c r="U124" s="47">
        <f>versenyek!$BM$11*IFERROR(VLOOKUP(VLOOKUP($A124,versenyek!BL:BN,3,FALSE),szabalyok!$A$16:$B$23,2,FALSE),0)</f>
        <v>0</v>
      </c>
      <c r="V124" s="47">
        <f>versenyek!$BP$11*IFERROR(VLOOKUP(VLOOKUP($A124,versenyek!BO:BQ,3,FALSE),szabalyok!$A$16:$B$23,2,FALSE),0)</f>
        <v>0</v>
      </c>
      <c r="W124" s="47">
        <f>versenyek!$BS$11*IFERROR(VLOOKUP(VLOOKUP($A124,versenyek!BR:BT,3,FALSE),szabalyok!$A$16:$B$23,2,FALSE),0)</f>
        <v>0</v>
      </c>
      <c r="X124" s="47">
        <f>versenyek!$BV$11*IFERROR(VLOOKUP(VLOOKUP($A124,versenyek!BU:BW,3,FALSE),szabalyok!$A$16:$B$23,2,FALSE),0)</f>
        <v>0</v>
      </c>
      <c r="Y124" s="47">
        <f>versenyek!$BY$11*IFERROR(VLOOKUP(VLOOKUP($A124,versenyek!BX:BZ,3,FALSE),szabalyok!$A$16:$B$23,2,FALSE),0)</f>
        <v>0</v>
      </c>
      <c r="Z124" s="47">
        <f>versenyek!$CB$11*IFERROR(VLOOKUP(VLOOKUP($A124,versenyek!CA:CC,3,FALSE),szabalyok!$A$16:$B$23,2,FALSE),0)</f>
        <v>0</v>
      </c>
      <c r="AA124" s="47">
        <f>versenyek!$CE$11*IFERROR(VLOOKUP(VLOOKUP($A124,versenyek!CD:CF,3,FALSE),szabalyok!$A$16:$B$23,2,FALSE),0)</f>
        <v>0</v>
      </c>
      <c r="AB124" s="47">
        <f>versenyek!$CH$11*IFERROR(VLOOKUP(VLOOKUP($A124,versenyek!CG:CI,3,FALSE),szabalyok!$A$16:$B$23,2,FALSE),0)</f>
        <v>0</v>
      </c>
      <c r="AC124" s="47">
        <f>versenyek!$CK$11*IFERROR(VLOOKUP(VLOOKUP($A124,versenyek!CJ:CL,3,FALSE),szabalyok!$A$16:$B$23,2,FALSE),0)</f>
        <v>0</v>
      </c>
      <c r="AD124" s="47">
        <f>versenyek!$CN$11*IFERROR(VLOOKUP(VLOOKUP($A124,versenyek!CM:CO,3,FALSE),szabalyok!$A$16:$B$23,2,FALSE),0)</f>
        <v>0</v>
      </c>
      <c r="AE124" s="47">
        <f>versenyek!$CQ$11*IFERROR(VLOOKUP(VLOOKUP($A124,versenyek!CP:CR,3,FALSE),szabalyok!$A$16:$B$23,2,FALSE),0)</f>
        <v>0</v>
      </c>
      <c r="AF124" s="47">
        <f>versenyek!$CT$11*IFERROR(VLOOKUP(VLOOKUP($A124,versenyek!CS:CU,3,FALSE),szabalyok!$A$16:$B$23,2,FALSE),0)</f>
        <v>0</v>
      </c>
      <c r="AG124" s="47">
        <f>versenyek!$CW$11*IFERROR(VLOOKUP(VLOOKUP($A124,versenyek!CV:CX,3,FALSE),szabalyok!$A$16:$B$23,2,FALSE),0)</f>
        <v>0</v>
      </c>
      <c r="AH124" s="47">
        <f>versenyek!$CZ$11*IFERROR(VLOOKUP(VLOOKUP($A124,versenyek!CY:DA,3,FALSE),szabalyok!$A$16:$B$23,2,FALSE),0)</f>
        <v>0</v>
      </c>
      <c r="AI124" s="47">
        <f>versenyek!$DC$11*IFERROR(VLOOKUP(VLOOKUP($A124,versenyek!DB:DD,3,FALSE),szabalyok!$A$16:$B$23,2,FALSE),0)</f>
        <v>0</v>
      </c>
      <c r="AJ124" s="47">
        <f>versenyek!$DF$11*IFERROR(VLOOKUP(VLOOKUP($A124,versenyek!DE:DG,3,FALSE),szabalyok!$A$16:$B$23,2,FALSE),0)</f>
        <v>0</v>
      </c>
      <c r="AK124" s="47">
        <f>versenyek!$DI$11*IFERROR(VLOOKUP(VLOOKUP($A124,versenyek!DH:DJ,3,FALSE),szabalyok!$A$16:$B$23,2,FALSE),0)</f>
        <v>0</v>
      </c>
      <c r="AL124" s="47">
        <f>versenyek!$DL$11*IFERROR(VLOOKUP(VLOOKUP($A124,versenyek!DK:DM,3,FALSE),szabalyok!$A$16:$B$23,2,FALSE),0)</f>
        <v>0</v>
      </c>
      <c r="AM124" s="47">
        <f>versenyek!$DR$11*IFERROR(VLOOKUP(VLOOKUP($A124,versenyek!DQ:DS,3,FALSE),szabalyok!$A$16:$B$23,2,FALSE),0)</f>
        <v>0</v>
      </c>
      <c r="AN124" s="47">
        <f>versenyek!$DU$11*IFERROR(VLOOKUP(VLOOKUP($A124,versenyek!DT:DV,3,FALSE),szabalyok!$A$16:$B$23,2,FALSE),0)</f>
        <v>0</v>
      </c>
      <c r="AO124" s="47">
        <f>versenyek!$DO$11*IFERROR(VLOOKUP(VLOOKUP($A124,versenyek!DN:DP,3,FALSE),szabalyok!$A$16:$B$23,2,FALSE),0)</f>
        <v>0</v>
      </c>
      <c r="AP124" s="47">
        <f>versenyek!$DX$11*IFERROR(VLOOKUP(VLOOKUP($A124,versenyek!DW:DY,3,FALSE),szabalyok!$A$16:$B$23,2,FALSE),0)</f>
        <v>0</v>
      </c>
      <c r="AQ124" s="47" t="e">
        <f>versenyek!$EA$11*IFERROR(VLOOKUP(VLOOKUP($A124,versenyek!DZ:EB,3,FALSE),szabalyok!$A$16:$B$23,2,FALSE),0)</f>
        <v>#DIV/0!</v>
      </c>
      <c r="AR124" s="47" t="e">
        <f>versenyek!$ED$11*IFERROR(VLOOKUP(VLOOKUP($A124,versenyek!EC:EE,3,FALSE),szabalyok!$A$16:$B$23,2,FALSE),0)</f>
        <v>#DIV/0!</v>
      </c>
      <c r="AS124" s="47">
        <f>versenyek!$EG$11*IFERROR(VLOOKUP(VLOOKUP($A124,versenyek!EF:EH,3,FALSE),szabalyok!$A$16:$B$23,2,FALSE),0)</f>
        <v>0</v>
      </c>
      <c r="AT124" s="47">
        <f>versenyek!$EJ$11*IFERROR(VLOOKUP(VLOOKUP($A124,versenyek!EI:EK,3,FALSE),szabalyok!$A$16:$B$23,2,FALSE),0)</f>
        <v>0</v>
      </c>
      <c r="AU124" s="47">
        <f>versenyek!$EM$11*IFERROR(VLOOKUP(VLOOKUP($A124,versenyek!EL:EN,3,FALSE),szabalyok!$A$16:$B$23,2,FALSE),0)</f>
        <v>0</v>
      </c>
      <c r="AV124" s="47">
        <f>versenyek!$EP$11*IFERROR(VLOOKUP(VLOOKUP($A124,versenyek!EO:EQ,3,FALSE),szabalyok!$A$16:$B$23,2,FALSE),0)</f>
        <v>0</v>
      </c>
      <c r="AW124" s="47">
        <f>versenyek!$EY$11*IFERROR(VLOOKUP(VLOOKUP($A124,versenyek!EX:EZ,3,FALSE),szabalyok!$A$16:$B$23,2,FALSE),0)</f>
        <v>0</v>
      </c>
      <c r="AX124" s="47">
        <f>versenyek!$FB$11*IFERROR(VLOOKUP(VLOOKUP($A124,versenyek!FA:FC,3,FALSE),szabalyok!$A$16:$B$23,2,FALSE),0)</f>
        <v>0</v>
      </c>
      <c r="AY124" s="47">
        <f>versenyek!$FE$11*IFERROR(VLOOKUP(VLOOKUP($A124,versenyek!FD:FF,3,FALSE),szabalyok!$A$16:$B$23,2,FALSE),0)</f>
        <v>0</v>
      </c>
      <c r="AZ124" s="47">
        <f>versenyek!$FH$11*IFERROR(VLOOKUP(VLOOKUP($A124,versenyek!FG:FI,3,FALSE),szabalyok!$A$16:$B$23,2,FALSE),0)</f>
        <v>0</v>
      </c>
      <c r="BA124" s="47">
        <f>versenyek!$FK$11*IFERROR(VLOOKUP(VLOOKUP($A124,versenyek!FJ:FL,3,FALSE),szabalyok!$A$16:$B$23,2,FALSE),0)</f>
        <v>0</v>
      </c>
      <c r="BB124" s="47">
        <f>versenyek!$FN$11*IFERROR(VLOOKUP(VLOOKUP($A124,versenyek!FM:FO,3,FALSE),szabalyok!$A$16:$B$23,2,FALSE),0)</f>
        <v>0</v>
      </c>
      <c r="BC124" s="47">
        <f>versenyek!$FQ$11*IFERROR(VLOOKUP(VLOOKUP($A124,versenyek!FP:FR,3,FALSE),szabalyok!$A$16:$B$23,2,FALSE),0)</f>
        <v>0</v>
      </c>
      <c r="BD124" s="47">
        <f>versenyek!$FT$11*IFERROR(VLOOKUP(VLOOKUP($A124,versenyek!FS:FU,3,FALSE),szabalyok!$A$16:$B$23,2,FALSE),0)</f>
        <v>0</v>
      </c>
      <c r="BE124" s="47">
        <f>versenyek!$FW$11*IFERROR(VLOOKUP(VLOOKUP($A124,versenyek!FV:FX,3,FALSE),szabalyok!$A$16:$B$23,2,FALSE),0)</f>
        <v>0</v>
      </c>
      <c r="BF124" s="47">
        <f>versenyek!$FZ$11*IFERROR(VLOOKUP(VLOOKUP($A124,versenyek!FY:GA,3,FALSE),szabalyok!$A$16:$B$23,2,FALSE),0)</f>
        <v>0</v>
      </c>
      <c r="BG124" s="47">
        <f>versenyek!$GC$11*IFERROR(VLOOKUP(VLOOKUP($A124,versenyek!GB:GD,3,FALSE),szabalyok!$A$16:$B$23,2,FALSE),0)</f>
        <v>0</v>
      </c>
      <c r="BH124" s="47">
        <f>versenyek!$GF$11*IFERROR(VLOOKUP(VLOOKUP($A124,versenyek!GE:GG,3,FALSE),szabalyok!$A$16:$B$23,2,FALSE),0)</f>
        <v>0</v>
      </c>
      <c r="BI124" s="47">
        <f>versenyek!$GI$11*IFERROR(VLOOKUP(VLOOKUP($A124,versenyek!GH:GJ,3,FALSE),szabalyok!$A$16:$B$23,2,FALSE),0)</f>
        <v>0</v>
      </c>
      <c r="BJ124" s="47">
        <f>versenyek!$GL$11*IFERROR(VLOOKUP(VLOOKUP($A124,versenyek!GK:GM,3,FALSE),szabalyok!$A$16:$B$23,2,FALSE),0)</f>
        <v>0</v>
      </c>
      <c r="BK124" s="47">
        <f>versenyek!$GO$11*IFERROR(VLOOKUP(VLOOKUP($A124,versenyek!GN:GP,3,FALSE),szabalyok!$A$16:$B$23,2,FALSE),0)</f>
        <v>0</v>
      </c>
      <c r="BL124" s="47">
        <f>versenyek!$GR$11*IFERROR(VLOOKUP(VLOOKUP($A124,versenyek!GQ:GS,3,FALSE),szabalyok!$A$16:$B$23,2,FALSE),0)</f>
        <v>0</v>
      </c>
      <c r="BM124" s="47">
        <f>versenyek!$GX$11*IFERROR(VLOOKUP(VLOOKUP($A124,versenyek!GW:GY,3,FALSE),szabalyok!$A$16:$B$23,2,FALSE),0)</f>
        <v>0</v>
      </c>
      <c r="BN124" s="47">
        <f>versenyek!$GX$11*IFERROR(VLOOKUP(VLOOKUP($A124,versenyek!GX:GZ,3,FALSE),szabalyok!$A$16:$B$23,2,FALSE),0)</f>
        <v>0</v>
      </c>
      <c r="BO124" s="47">
        <f>versenyek!$HD$11*IFERROR(VLOOKUP(VLOOKUP($A124,versenyek!HC:HE,3,FALSE),szabalyok!$A$16:$B$23,2,FALSE),0)</f>
        <v>0</v>
      </c>
      <c r="BP124" s="47">
        <f>versenyek!$HG$11*IFERROR(VLOOKUP(VLOOKUP($A124,versenyek!HF:HH,3,FALSE),szabalyok!$A$16:$B$23,2,FALSE),0)</f>
        <v>0</v>
      </c>
      <c r="BQ124" s="47">
        <f>versenyek!$HJ$11*IFERROR(VLOOKUP(VLOOKUP($A124,versenyek!HI:HK,3,FALSE),szabalyok!$A$16:$B$23,2,FALSE),0)</f>
        <v>0</v>
      </c>
      <c r="BR124" s="47">
        <f>versenyek!$HM$11*IFERROR(VLOOKUP(VLOOKUP($A124,versenyek!HL:HN,3,FALSE),szabalyok!$A$16:$B$23,2,FALSE),0)</f>
        <v>0</v>
      </c>
      <c r="BS124" s="47">
        <f>versenyek!$HP$11*IFERROR(VLOOKUP(VLOOKUP($A124,versenyek!HO:HQ,3,FALSE),szabalyok!$A$16:$B$23,2,FALSE),0)</f>
        <v>0</v>
      </c>
      <c r="BT124" s="47">
        <f>versenyek!$HS$11*IFERROR(VLOOKUP(VLOOKUP($A124,versenyek!HR:HT,3,FALSE),szabalyok!$A$16:$B$23,2,FALSE),0)</f>
        <v>0</v>
      </c>
      <c r="BU124" s="47">
        <f>versenyek!$HV$11*IFERROR(VLOOKUP(VLOOKUP($A124,versenyek!HU:HW,3,FALSE),szabalyok!$A$16:$B$23,2,FALSE),0)</f>
        <v>0</v>
      </c>
      <c r="BV124" s="47">
        <f>versenyek!$HY$11*IFERROR(VLOOKUP(VLOOKUP($A124,versenyek!HX:HZ,3,FALSE),szabalyok!$A$16:$B$23,2,FALSE),0)</f>
        <v>0</v>
      </c>
      <c r="BW124" s="47">
        <f>versenyek!$IB$11*IFERROR(VLOOKUP(VLOOKUP($A124,versenyek!IA:IC,3,FALSE),szabalyok!$A$16:$B$23,2,FALSE),0)</f>
        <v>0</v>
      </c>
      <c r="BX124" s="47">
        <f>versenyek!$IE$11*IFERROR(VLOOKUP(VLOOKUP($A124,versenyek!ID:IF,3,FALSE),szabalyok!$A$16:$B$23,2,FALSE),0)</f>
        <v>0</v>
      </c>
      <c r="BY124" s="47">
        <f>versenyek!$IH$11*IFERROR(VLOOKUP(VLOOKUP($A124,versenyek!IG:II,3,FALSE),szabalyok!$A$16:$B$23,2,FALSE),0)</f>
        <v>0</v>
      </c>
      <c r="BZ124" s="47">
        <f>versenyek!$IK$11*IFERROR(VLOOKUP(VLOOKUP($A124,versenyek!IJ:IL,3,FALSE),szabalyok!$A$16:$B$23,2,FALSE),0)</f>
        <v>0</v>
      </c>
      <c r="CA124" s="47">
        <f>versenyek!$IN$11*IFERROR(VLOOKUP(VLOOKUP($A124,versenyek!IM:IO,3,FALSE),szabalyok!$A$16:$B$23,2,FALSE),0)</f>
        <v>0</v>
      </c>
      <c r="CB124" s="47">
        <f>versenyek!$IW$11*IFERROR(VLOOKUP(VLOOKUP($A124,versenyek!IV:IX,3,FALSE),szabalyok!$A$16:$B$23,2,FALSE),0)</f>
        <v>0</v>
      </c>
      <c r="CC124" s="47">
        <f>versenyek!$IZ$11*IFERROR(VLOOKUP(VLOOKUP($A124,versenyek!IY:JA,3,FALSE),szabalyok!$A$16:$B$23,2,FALSE),0)</f>
        <v>0</v>
      </c>
      <c r="CD124" s="47">
        <f>versenyek!$JC$11*IFERROR(VLOOKUP(VLOOKUP($A124,versenyek!JB:JD,3,FALSE),szabalyok!$A$16:$B$23,2,FALSE),0)</f>
        <v>0</v>
      </c>
      <c r="CE124" s="47">
        <f>versenyek!$JF$11*IFERROR(VLOOKUP(VLOOKUP($A124,versenyek!JE:JG,3,FALSE),szabalyok!$A$16:$B$23,2,FALSE),0)</f>
        <v>0</v>
      </c>
      <c r="CF124" s="47">
        <f>versenyek!$JI$11*IFERROR(VLOOKUP(VLOOKUP($A124,versenyek!JH:JJ,3,FALSE),szabalyok!$A$16:$B$23,2,FALSE),0)</f>
        <v>0</v>
      </c>
      <c r="CG124" s="47">
        <f>versenyek!$JL$11*IFERROR(VLOOKUP(VLOOKUP($A124,versenyek!JK:JM,3,FALSE),szabalyok!$A$16:$B$23,2,FALSE),0)</f>
        <v>0</v>
      </c>
      <c r="CH124" s="47">
        <f>versenyek!$JO$11*IFERROR(VLOOKUP(VLOOKUP($A124,versenyek!JN:JP,3,FALSE),szabalyok!$A$16:$B$23,2,FALSE),0)</f>
        <v>0</v>
      </c>
      <c r="CI124" s="47">
        <f>versenyek!$JR$11*IFERROR(VLOOKUP(VLOOKUP($A124,versenyek!JQ:JS,3,FALSE),szabalyok!$A$16:$B$23,2,FALSE),0)</f>
        <v>0</v>
      </c>
      <c r="CJ124" s="47">
        <f>versenyek!$JU$11*IFERROR(VLOOKUP(VLOOKUP($A124,versenyek!JT:JV,3,FALSE),szabalyok!$A$16:$B$23,2,FALSE),0)</f>
        <v>0</v>
      </c>
      <c r="CK124" s="47">
        <f>versenyek!$JR$11*IFERROR(VLOOKUP(VLOOKUP($A124,versenyek!JW:JY,3,FALSE),szabalyok!$A$16:$B$23,2,FALSE),0)</f>
        <v>0</v>
      </c>
      <c r="CL124" s="47">
        <f>versenyek!$KA$11*IFERROR(VLOOKUP(VLOOKUP($A124,versenyek!JZ:KB,3,FALSE),szabalyok!$A$16:$B$23,2,FALSE),0)</f>
        <v>0</v>
      </c>
      <c r="CM124" s="47">
        <f>versenyek!$KD$11*IFERROR(VLOOKUP(VLOOKUP($A124,versenyek!KC:KE,3,FALSE),szabalyok!$A$16:$B$23,2,FALSE),0)</f>
        <v>0</v>
      </c>
      <c r="CN124" s="47">
        <f>versenyek!$KG$11*IFERROR(VLOOKUP(VLOOKUP($A124,versenyek!KF:KH,3,FALSE),szabalyok!$A$16:$B$23,2,FALSE),0)</f>
        <v>0</v>
      </c>
      <c r="CO124" s="47">
        <f>versenyek!$KJ$11*IFERROR(VLOOKUP(VLOOKUP($A124,versenyek!KI:KK,3,FALSE),szabalyok!$A$16:$B$23,2,FALSE),0)</f>
        <v>0</v>
      </c>
      <c r="CP124" s="47">
        <f>versenyek!$KM$11*IFERROR(VLOOKUP(VLOOKUP($A124,versenyek!KL:KN,3,FALSE),szabalyok!$A$16:$B$23,2,FALSE),0)</f>
        <v>0</v>
      </c>
      <c r="CQ124" s="47">
        <f>versenyek!$KP$11*IFERROR(VLOOKUP(VLOOKUP($A124,versenyek!KO:KQ,3,FALSE),szabalyok!$A$16:$B$23,2,FALSE),0)</f>
        <v>0</v>
      </c>
      <c r="CR124" s="47">
        <f>versenyek!$KS$11*IFERROR(VLOOKUP(VLOOKUP($A124,versenyek!KR:KT,3,FALSE),szabalyok!$A$16:$B$23,2,FALSE),0)</f>
        <v>0</v>
      </c>
      <c r="CS124" s="47">
        <f>versenyek!$KV$11*IFERROR(VLOOKUP(VLOOKUP($A124,versenyek!KU:KW,3,FALSE),szabalyok!$A$16:$B$23,2,FALSE),0)</f>
        <v>0</v>
      </c>
      <c r="CT124" s="47">
        <f>versenyek!$KY$11*IFERROR(VLOOKUP(VLOOKUP($A124,versenyek!KX:KZ,3,FALSE),szabalyok!$A$16:$B$23,2,FALSE),0)</f>
        <v>0</v>
      </c>
      <c r="CU124" s="47">
        <f>versenyek!$LB$11*IFERROR(VLOOKUP(VLOOKUP($A124,versenyek!LA:LC,3,FALSE),szabalyok!$A$16:$B$23,2,FALSE),0)</f>
        <v>0</v>
      </c>
      <c r="CV124" s="47">
        <f>versenyek!$LE$11*IFERROR(VLOOKUP(VLOOKUP($A124,versenyek!LD:LF,3,FALSE),szabalyok!$A$16:$B$23,2,FALSE),0)</f>
        <v>0</v>
      </c>
      <c r="CW124" s="47">
        <f>versenyek!$LH$11*IFERROR(VLOOKUP(VLOOKUP($A124,versenyek!LG:LI,3,FALSE),szabalyok!$A$16:$B$23,2,FALSE),0)</f>
        <v>0</v>
      </c>
      <c r="CX124" s="47">
        <f>versenyek!$LK$11*IFERROR(VLOOKUP(VLOOKUP($A124,versenyek!LJ:LL,3,FALSE),szabalyok!$A$16:$B$23,2,FALSE),0)</f>
        <v>0</v>
      </c>
      <c r="CY124" s="47">
        <f>versenyek!$LN$11*IFERROR(VLOOKUP(VLOOKUP($A124,versenyek!LM:LO,3,FALSE),szabalyok!$A$16:$B$23,2,FALSE),0)</f>
        <v>0</v>
      </c>
      <c r="CZ124" s="47">
        <f>versenyek!$LQ$11*IFERROR(VLOOKUP(VLOOKUP($A124,versenyek!LP:LR,3,FALSE),szabalyok!$A$16:$B$23,2,FALSE),0)</f>
        <v>0</v>
      </c>
      <c r="DA124" s="47">
        <f>versenyek!$LT$11*IFERROR(VLOOKUP(VLOOKUP($A124,versenyek!LS:LU,3,FALSE),szabalyok!$A$16:$B$23,2,FALSE),0)</f>
        <v>0</v>
      </c>
      <c r="DB124" s="47">
        <f>versenyek!$LW$11*IFERROR(VLOOKUP(VLOOKUP($A124,versenyek!LV:LX,3,FALSE),szabalyok!$A$16:$B$23,2,FALSE),0)</f>
        <v>0</v>
      </c>
      <c r="DC124" s="47">
        <f>versenyek!$LZ$11*IFERROR(VLOOKUP(VLOOKUP($A124,versenyek!LY:MA,3,FALSE),szabalyok!$A$16:$B$23,2,FALSE),0)</f>
        <v>0</v>
      </c>
      <c r="DD124" s="47">
        <f>versenyek!$MC$11*IFERROR(VLOOKUP(VLOOKUP($A124,versenyek!MB:MD,3,FALSE),szabalyok!$A$16:$B$23,2,FALSE),0)</f>
        <v>0</v>
      </c>
      <c r="DE124" s="47">
        <f>versenyek!$ML$11*IFERROR(VLOOKUP(VLOOKUP($A124,versenyek!MK:MM,3,FALSE),szabalyok!$A$16:$B$23,2,FALSE),0)</f>
        <v>0</v>
      </c>
      <c r="DF124" s="47">
        <f>versenyek!$MO$11*IFERROR(VLOOKUP(VLOOKUP($A124,versenyek!MN:MP,3,FALSE),szabalyok!$A$16:$B$23,2,FALSE),0)</f>
        <v>0</v>
      </c>
      <c r="DG124" s="47">
        <f>versenyek!$MR$11*IFERROR(VLOOKUP(VLOOKUP($A124,versenyek!MQ:MS,3,FALSE),szabalyok!$A$16:$B$23,2,FALSE),0)</f>
        <v>0</v>
      </c>
      <c r="DH124" s="47">
        <f>versenyek!$MU$11*IFERROR(VLOOKUP(VLOOKUP($A124,versenyek!MT:MV,3,FALSE),szabalyok!$A$16:$B$23,2,FALSE),0)</f>
        <v>0</v>
      </c>
      <c r="DI124" s="47">
        <f>versenyek!$MX$11*IFERROR(VLOOKUP(VLOOKUP($A124,versenyek!MW:MY,3,FALSE),szabalyok!$A$16:$B$23,2,FALSE),0)</f>
        <v>0</v>
      </c>
      <c r="DJ124" s="47">
        <f>versenyek!$NA$11*IFERROR(VLOOKUP(VLOOKUP($A124,versenyek!MZ:NB,3,FALSE),szabalyok!$A$16:$B$23,2,FALSE),0)</f>
        <v>0</v>
      </c>
      <c r="DK124" s="47">
        <f>versenyek!$ND$11*IFERROR(VLOOKUP(VLOOKUP($A124,versenyek!NC:NE,3,FALSE),szabalyok!$A$16:$B$23,2,FALSE),0)</f>
        <v>0</v>
      </c>
      <c r="DL124" s="47">
        <f>versenyek!$NG$11*IFERROR(VLOOKUP(VLOOKUP($A124,versenyek!NF:NH,3,FALSE),szabalyok!$A$16:$B$23,2,FALSE),0)</f>
        <v>0</v>
      </c>
      <c r="DM124" s="47">
        <f>versenyek!$NJ$11*IFERROR(VLOOKUP(VLOOKUP($A124,versenyek!NI:NK,3,FALSE),szabalyok!$A$16:$B$23,2,FALSE),0)</f>
        <v>0</v>
      </c>
      <c r="DN124" s="47">
        <f>versenyek!$NM$11*IFERROR(VLOOKUP(VLOOKUP($A124,versenyek!NL:NN,3,FALSE),szabalyok!$A$16:$B$23,2,FALSE),0)</f>
        <v>0</v>
      </c>
      <c r="DO124" s="47">
        <f>versenyek!$NP$11*IFERROR(VLOOKUP(VLOOKUP($A124,versenyek!NO:NQ,3,FALSE),szabalyok!$A$16:$B$23,2,FALSE),0)</f>
        <v>0</v>
      </c>
      <c r="DP124" s="47">
        <f>versenyek!$NS$11*IFERROR(VLOOKUP(VLOOKUP($A124,versenyek!NR:NT,3,FALSE),szabalyok!$A$16:$B$23,2,FALSE),0)</f>
        <v>0</v>
      </c>
      <c r="DQ124" s="47">
        <f>versenyek!$NV$11*IFERROR(VLOOKUP(VLOOKUP($A124,versenyek!NU:NW,3,FALSE),szabalyok!$A$16:$B$23,2,FALSE),0)</f>
        <v>0</v>
      </c>
      <c r="DR124" s="47">
        <f>versenyek!$NY$11*IFERROR(VLOOKUP(VLOOKUP($A124,versenyek!NX:NZ,3,FALSE),szabalyok!$A$16:$B$23,2,FALSE),0)</f>
        <v>0</v>
      </c>
      <c r="DS124" s="47">
        <f>versenyek!$OB$11*IFERROR(VLOOKUP(VLOOKUP($A124,versenyek!OA:OC,3,FALSE),szabalyok!$A$16:$B$23,2,FALSE),0)</f>
        <v>0</v>
      </c>
      <c r="DT124" s="47">
        <f>versenyek!$OE$11*IFERROR(VLOOKUP(VLOOKUP($A124,versenyek!OD:OF,3,FALSE),szabalyok!$A$16:$B$23,2,FALSE),0)</f>
        <v>0</v>
      </c>
      <c r="DU124" s="47">
        <f>versenyek!$OH$11*IFERROR(VLOOKUP(VLOOKUP($A124,versenyek!OG:OI,3,FALSE),szabalyok!$A$16:$B$23,2,FALSE),0)</f>
        <v>0</v>
      </c>
      <c r="DV124" s="47">
        <f>versenyek!$OK$11*IFERROR(VLOOKUP(VLOOKUP($A124,versenyek!OJ:OL,3,FALSE),szabalyok!$A$16:$B$23,2,FALSE),0)</f>
        <v>0</v>
      </c>
      <c r="DW124" s="47">
        <f>versenyek!$ON$11*IFERROR(VLOOKUP(VLOOKUP($A124,versenyek!OM:OO,3,FALSE),szabalyok!$A$16:$B$23,2,FALSE),0)</f>
        <v>0</v>
      </c>
      <c r="DX124" s="47">
        <f>versenyek!$OQ$11*IFERROR(VLOOKUP(VLOOKUP($A124,versenyek!OP:OR,3,FALSE),szabalyok!$A$16:$B$23,2,FALSE),0)</f>
        <v>0</v>
      </c>
      <c r="DY124" s="47">
        <f>versenyek!$OT$11*IFERROR(VLOOKUP(VLOOKUP($A124,versenyek!OS:OU,3,FALSE),szabalyok!$A$16:$B$23,2,FALSE),0)</f>
        <v>0</v>
      </c>
      <c r="DZ124" s="47">
        <f>versenyek!$OW$11*IFERROR(VLOOKUP(VLOOKUP($A124,versenyek!OV:OX,3,FALSE),szabalyok!$A$16:$B$23,2,FALSE),0)</f>
        <v>0</v>
      </c>
      <c r="EA124" s="47">
        <f>versenyek!$OZ$11*IFERROR(VLOOKUP(VLOOKUP($A124,versenyek!OY:PA,3,FALSE),szabalyok!$A$16:$B$23,2,FALSE),0)</f>
        <v>0</v>
      </c>
      <c r="EB124" s="47">
        <f>versenyek!$PC$11*IFERROR(VLOOKUP(VLOOKUP($A124,versenyek!PB:PD,3,FALSE),szabalyok!$A$16:$B$23,2,FALSE),0)</f>
        <v>0</v>
      </c>
      <c r="EC124" s="47">
        <f>versenyek!$PF$11*IFERROR(VLOOKUP(VLOOKUP($A124,versenyek!PE:PG,3,FALSE),szabalyok!$A$16:$B$23,2,FALSE),0)</f>
        <v>0</v>
      </c>
      <c r="ED124" s="47">
        <f>versenyek!$PI$11*IFERROR(VLOOKUP(VLOOKUP($A124,versenyek!PH:PJ,3,FALSE),szabalyok!$A$16:$B$23,2,FALSE),0)</f>
        <v>0</v>
      </c>
      <c r="EE124" s="47">
        <f>versenyek!$PL$11*IFERROR(VLOOKUP(VLOOKUP($A124,versenyek!PK:PM,3,FALSE),szabalyok!$A$16:$B$23,2,FALSE),0)</f>
        <v>0</v>
      </c>
      <c r="EF124" s="47">
        <f>versenyek!$PO$11*IFERROR(VLOOKUP(VLOOKUP($A124,versenyek!PN:PP,3,FALSE),szabalyok!$A$16:$B$23,2,FALSE),0)</f>
        <v>0</v>
      </c>
      <c r="EG124" s="47">
        <f>versenyek!$PR$11*IFERROR(VLOOKUP(VLOOKUP($A124,versenyek!PQ:PS,3,FALSE),szabalyok!$A$16:$B$23,2,FALSE),0)</f>
        <v>0</v>
      </c>
      <c r="EH124" s="47">
        <f>versenyek!$PU$11*IFERROR(VLOOKUP(VLOOKUP($A124,versenyek!PT:PV,3,FALSE),szabalyok!$A$16:$B$23,2,FALSE),0)</f>
        <v>0</v>
      </c>
      <c r="EI124" s="47">
        <f>versenyek!$PX$11*IFERROR(VLOOKUP(VLOOKUP($A124,versenyek!PW:PY,3,FALSE),szabalyok!$A$16:$B$23,2,FALSE),0)</f>
        <v>0</v>
      </c>
      <c r="EJ124" s="47">
        <f>versenyek!$QA$11*IFERROR(VLOOKUP(VLOOKUP($A124,versenyek!PZ:QB,3,FALSE),szabalyok!$A$16:$B$23,2,FALSE),0)</f>
        <v>0</v>
      </c>
      <c r="EK124" s="47">
        <f>versenyek!$QD$11*IFERROR(VLOOKUP(VLOOKUP($A124,versenyek!QC:QE,3,FALSE),szabalyok!$A$16:$B$23,2,FALSE),0)</f>
        <v>0</v>
      </c>
      <c r="EL124" s="47">
        <f>versenyek!$QG$11*IFERROR(VLOOKUP(VLOOKUP($A124,versenyek!QF:QH,3,FALSE),szabalyok!$A$16:$B$23,2,FALSE),0)</f>
        <v>0</v>
      </c>
      <c r="EM124" s="47">
        <f>versenyek!$QJ$11*IFERROR(VLOOKUP(VLOOKUP($A124,versenyek!QI:QK,3,FALSE),szabalyok!$A$16:$B$23,2,FALSE),0)</f>
        <v>0</v>
      </c>
      <c r="EN124" s="47">
        <f>versenyek!$QM$11*IFERROR(VLOOKUP(VLOOKUP($A124,versenyek!QL:QN,3,FALSE),szabalyok!$A$16:$B$23,2,FALSE),0)</f>
        <v>0</v>
      </c>
      <c r="EO124" s="47">
        <f>versenyek!$QP$11*IFERROR(VLOOKUP(VLOOKUP($A124,versenyek!QO:QQ,3,FALSE),szabalyok!$A$16:$B$23,2,FALSE),0)</f>
        <v>0</v>
      </c>
      <c r="EP124" s="47">
        <f>versenyek!$QS$11*IFERROR(VLOOKUP(VLOOKUP($A124,versenyek!QR:QT,3,FALSE),szabalyok!$A$16:$B$23,2,FALSE),0)</f>
        <v>0</v>
      </c>
      <c r="EQ124" s="47">
        <f>versenyek!$QV$11*IFERROR(VLOOKUP(VLOOKUP($A124,versenyek!QU:QW,3,FALSE),szabalyok!$A$16:$B$23,2,FALSE),0)</f>
        <v>0</v>
      </c>
      <c r="ER124" s="47">
        <f>versenyek!$RE$11*IFERROR(VLOOKUP(VLOOKUP($A124,versenyek!RD:RF,3,FALSE),szabalyok!$A$16:$B$23,2,FALSE),0)</f>
        <v>0</v>
      </c>
      <c r="ES124" s="47">
        <f>versenyek!$RH$11*IFERROR(VLOOKUP(VLOOKUP($A124,versenyek!RG:RI,3,FALSE),szabalyok!$A$16:$B$23,2,FALSE),0)</f>
        <v>0</v>
      </c>
      <c r="ET124" s="47">
        <f>versenyek!$RK$11*IFERROR(VLOOKUP(VLOOKUP($A124,versenyek!RJ:RL,3,FALSE),szabalyok!$A$16:$B$23,2,FALSE),0)</f>
        <v>0</v>
      </c>
      <c r="EU124" s="47">
        <f>versenyek!$RN$11*IFERROR(VLOOKUP(VLOOKUP($A124,versenyek!RM:RO,3,FALSE),szabalyok!$A$16:$B$23,2,FALSE),0)</f>
        <v>0</v>
      </c>
      <c r="EV124" s="47">
        <f>versenyek!$RQ$11*IFERROR(VLOOKUP(VLOOKUP($A124,versenyek!RP:RR,3,FALSE),szabalyok!$A$16:$B$23,2,FALSE),0)</f>
        <v>0</v>
      </c>
      <c r="EW124" s="47">
        <f>versenyek!$RT$11*IFERROR(VLOOKUP(VLOOKUP($A124,versenyek!RS:RU,3,FALSE),szabalyok!$A$16:$B$23,2,FALSE),0)</f>
        <v>0</v>
      </c>
      <c r="EX124" s="47">
        <f>versenyek!$RW$11*IFERROR(VLOOKUP(VLOOKUP($A124,versenyek!RV:RX,3,FALSE),szabalyok!$A$16:$B$23,2,FALSE),0)</f>
        <v>0</v>
      </c>
      <c r="EY124" s="47">
        <f>versenyek!$RZ$11*IFERROR(VLOOKUP(VLOOKUP($A124,versenyek!RY:SA,3,FALSE),szabalyok!$A$16:$B$23,2,FALSE),0)</f>
        <v>0</v>
      </c>
      <c r="EZ124" s="47">
        <f>versenyek!$SC$11*IFERROR(VLOOKUP(VLOOKUP($A124,versenyek!SB:SD,3,FALSE),szabalyok!$A$16:$B$23,2,FALSE),0)</f>
        <v>0</v>
      </c>
      <c r="FA124" s="47">
        <f>versenyek!$SF$11*IFERROR(VLOOKUP(VLOOKUP($A124,versenyek!SE:SG,3,FALSE),szabalyok!$A$16:$B$23,2,FALSE),0)</f>
        <v>0</v>
      </c>
      <c r="FB124" s="47">
        <f>versenyek!$SI$11*IFERROR(VLOOKUP(VLOOKUP($A124,versenyek!SH:SJ,3,FALSE),szabalyok!$A$16:$B$23,2,FALSE),0)</f>
        <v>0</v>
      </c>
      <c r="FC124" s="47">
        <f>versenyek!$SL$11*IFERROR(VLOOKUP(VLOOKUP($A124,versenyek!SK:SM,3,FALSE),szabalyok!$A$16:$B$23,2,FALSE),0)</f>
        <v>0</v>
      </c>
      <c r="FD124" s="47">
        <f>versenyek!$SO$11*IFERROR(VLOOKUP(VLOOKUP($A124,versenyek!SN:SP,3,FALSE),szabalyok!$A$16:$B$23,2,FALSE),0)</f>
        <v>0</v>
      </c>
      <c r="FE124" s="47">
        <f>versenyek!$SR$11*IFERROR(VLOOKUP(VLOOKUP($A124,versenyek!SQ:SS,3,FALSE),szabalyok!$A$16:$B$23,2,FALSE),0)</f>
        <v>0</v>
      </c>
      <c r="FF124" s="47">
        <f>versenyek!$SU$11*IFERROR(VLOOKUP(VLOOKUP($A124,versenyek!ST:SV,3,FALSE),szabalyok!$A$16:$B$23,2,FALSE),0)</f>
        <v>0</v>
      </c>
      <c r="FG124" s="47">
        <f>versenyek!$SX$11*IFERROR(VLOOKUP(VLOOKUP($A124,versenyek!SW:SY,3,FALSE),szabalyok!$A$16:$B$23,2,FALSE),0)</f>
        <v>0</v>
      </c>
      <c r="FH124" s="47">
        <f>versenyek!$TA$11*IFERROR(VLOOKUP(VLOOKUP($A124,versenyek!SZ:TB,3,FALSE),szabalyok!$A$16:$B$23,2,FALSE),0)</f>
        <v>0</v>
      </c>
      <c r="FI124" s="47">
        <f>versenyek!$TD$11*IFERROR(VLOOKUP(VLOOKUP($A124,versenyek!TC:TE,3,FALSE),szabalyok!$A$16:$B$23,2,FALSE),0)</f>
        <v>0</v>
      </c>
      <c r="FJ124" s="47">
        <f>versenyek!$TG$11*IFERROR(VLOOKUP(VLOOKUP($A124,versenyek!TF:TH,3,FALSE),szabalyok!$A$16:$B$23,2,FALSE),0)</f>
        <v>0</v>
      </c>
      <c r="FK124" s="47">
        <f>versenyek!$TJ$11*IFERROR(VLOOKUP(VLOOKUP($A124,versenyek!TI:TK,3,FALSE),szabalyok!$A$16:$B$23,2,FALSE),0)</f>
        <v>0</v>
      </c>
      <c r="FL124" s="47">
        <f>versenyek!$TM$11*IFERROR(VLOOKUP(VLOOKUP($A124,versenyek!TL:TN,3,FALSE),szabalyok!$A$16:$B$23,2,FALSE),0)</f>
        <v>0</v>
      </c>
      <c r="FM124" s="47">
        <f>versenyek!$TP$11*IFERROR(VLOOKUP(VLOOKUP($A124,versenyek!TO:TQ,3,FALSE),szabalyok!$A$16:$B$23,2,FALSE),0)</f>
        <v>0</v>
      </c>
      <c r="FN124" s="47">
        <f>versenyek!$TS$11*IFERROR(VLOOKUP(VLOOKUP($A124,versenyek!TR:TT,3,FALSE),szabalyok!$A$16:$B$23,2,FALSE),0)</f>
        <v>0</v>
      </c>
      <c r="FO124" s="47"/>
      <c r="FP124" s="235">
        <f t="shared" si="3"/>
        <v>0</v>
      </c>
    </row>
    <row r="125" spans="1:172">
      <c r="A125" s="1" t="s">
        <v>195</v>
      </c>
      <c r="B125" s="47">
        <v>0</v>
      </c>
      <c r="C125" s="47">
        <v>0</v>
      </c>
      <c r="D125" s="47">
        <v>17.749980432951208</v>
      </c>
      <c r="E125" s="47">
        <v>0</v>
      </c>
      <c r="F125" s="47">
        <v>0</v>
      </c>
      <c r="G125" s="47">
        <v>13.517830375719228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7">
        <v>0</v>
      </c>
      <c r="R125" s="47">
        <f>versenyek!$BD$11*IFERROR(VLOOKUP(VLOOKUP($A125,versenyek!BC:BE,3,FALSE),szabalyok!$A$16:$B$23,2,FALSE),0)</f>
        <v>0</v>
      </c>
      <c r="S125" s="47">
        <f>versenyek!$BG$11*IFERROR(VLOOKUP(VLOOKUP($A125,versenyek!BF:BH,3,FALSE),szabalyok!$A$16:$B$23,2,FALSE),0)</f>
        <v>0</v>
      </c>
      <c r="T125" s="47">
        <f>versenyek!$BJ$11*IFERROR(VLOOKUP(VLOOKUP($A125,versenyek!BI:BK,3,FALSE),szabalyok!$A$16:$B$23,2,FALSE),0)</f>
        <v>0</v>
      </c>
      <c r="U125" s="47">
        <f>versenyek!$BM$11*IFERROR(VLOOKUP(VLOOKUP($A125,versenyek!BL:BN,3,FALSE),szabalyok!$A$16:$B$23,2,FALSE),0)</f>
        <v>0</v>
      </c>
      <c r="V125" s="47">
        <f>versenyek!$BP$11*IFERROR(VLOOKUP(VLOOKUP($A125,versenyek!BO:BQ,3,FALSE),szabalyok!$A$16:$B$23,2,FALSE),0)</f>
        <v>0</v>
      </c>
      <c r="W125" s="47">
        <f>versenyek!$BS$11*IFERROR(VLOOKUP(VLOOKUP($A125,versenyek!BR:BT,3,FALSE),szabalyok!$A$16:$B$23,2,FALSE),0)</f>
        <v>0</v>
      </c>
      <c r="X125" s="47">
        <f>versenyek!$BV$11*IFERROR(VLOOKUP(VLOOKUP($A125,versenyek!BU:BW,3,FALSE),szabalyok!$A$16:$B$23,2,FALSE),0)</f>
        <v>0</v>
      </c>
      <c r="Y125" s="47">
        <f>versenyek!$BY$11*IFERROR(VLOOKUP(VLOOKUP($A125,versenyek!BX:BZ,3,FALSE),szabalyok!$A$16:$B$23,2,FALSE),0)</f>
        <v>0</v>
      </c>
      <c r="Z125" s="47">
        <f>versenyek!$CB$11*IFERROR(VLOOKUP(VLOOKUP($A125,versenyek!CA:CC,3,FALSE),szabalyok!$A$16:$B$23,2,FALSE),0)</f>
        <v>0</v>
      </c>
      <c r="AA125" s="47">
        <f>versenyek!$CE$11*IFERROR(VLOOKUP(VLOOKUP($A125,versenyek!CD:CF,3,FALSE),szabalyok!$A$16:$B$23,2,FALSE),0)</f>
        <v>0</v>
      </c>
      <c r="AB125" s="47">
        <f>versenyek!$CH$11*IFERROR(VLOOKUP(VLOOKUP($A125,versenyek!CG:CI,3,FALSE),szabalyok!$A$16:$B$23,2,FALSE),0)</f>
        <v>0</v>
      </c>
      <c r="AC125" s="47">
        <f>versenyek!$CK$11*IFERROR(VLOOKUP(VLOOKUP($A125,versenyek!CJ:CL,3,FALSE),szabalyok!$A$16:$B$23,2,FALSE),0)</f>
        <v>0</v>
      </c>
      <c r="AD125" s="47">
        <f>versenyek!$CN$11*IFERROR(VLOOKUP(VLOOKUP($A125,versenyek!CM:CO,3,FALSE),szabalyok!$A$16:$B$23,2,FALSE),0)</f>
        <v>0</v>
      </c>
      <c r="AE125" s="47">
        <f>versenyek!$CQ$11*IFERROR(VLOOKUP(VLOOKUP($A125,versenyek!CP:CR,3,FALSE),szabalyok!$A$16:$B$23,2,FALSE),0)</f>
        <v>0</v>
      </c>
      <c r="AF125" s="47">
        <f>versenyek!$CT$11*IFERROR(VLOOKUP(VLOOKUP($A125,versenyek!CS:CU,3,FALSE),szabalyok!$A$16:$B$23,2,FALSE),0)</f>
        <v>0</v>
      </c>
      <c r="AG125" s="47">
        <f>versenyek!$CW$11*IFERROR(VLOOKUP(VLOOKUP($A125,versenyek!CV:CX,3,FALSE),szabalyok!$A$16:$B$23,2,FALSE),0)</f>
        <v>0</v>
      </c>
      <c r="AH125" s="47">
        <f>versenyek!$CZ$11*IFERROR(VLOOKUP(VLOOKUP($A125,versenyek!CY:DA,3,FALSE),szabalyok!$A$16:$B$23,2,FALSE),0)</f>
        <v>0</v>
      </c>
      <c r="AI125" s="47">
        <f>versenyek!$DC$11*IFERROR(VLOOKUP(VLOOKUP($A125,versenyek!DB:DD,3,FALSE),szabalyok!$A$16:$B$23,2,FALSE),0)</f>
        <v>0</v>
      </c>
      <c r="AJ125" s="47">
        <f>versenyek!$DF$11*IFERROR(VLOOKUP(VLOOKUP($A125,versenyek!DE:DG,3,FALSE),szabalyok!$A$16:$B$23,2,FALSE),0)</f>
        <v>0</v>
      </c>
      <c r="AK125" s="47">
        <f>versenyek!$DI$11*IFERROR(VLOOKUP(VLOOKUP($A125,versenyek!DH:DJ,3,FALSE),szabalyok!$A$16:$B$23,2,FALSE),0)</f>
        <v>0</v>
      </c>
      <c r="AL125" s="47">
        <f>versenyek!$DL$11*IFERROR(VLOOKUP(VLOOKUP($A125,versenyek!DK:DM,3,FALSE),szabalyok!$A$16:$B$23,2,FALSE),0)</f>
        <v>0</v>
      </c>
      <c r="AM125" s="47">
        <f>versenyek!$DR$11*IFERROR(VLOOKUP(VLOOKUP($A125,versenyek!DQ:DS,3,FALSE),szabalyok!$A$16:$B$23,2,FALSE),0)</f>
        <v>0</v>
      </c>
      <c r="AN125" s="47">
        <f>versenyek!$DU$11*IFERROR(VLOOKUP(VLOOKUP($A125,versenyek!DT:DV,3,FALSE),szabalyok!$A$16:$B$23,2,FALSE),0)</f>
        <v>0</v>
      </c>
      <c r="AO125" s="47">
        <f>versenyek!$DO$11*IFERROR(VLOOKUP(VLOOKUP($A125,versenyek!DN:DP,3,FALSE),szabalyok!$A$16:$B$23,2,FALSE),0)</f>
        <v>0</v>
      </c>
      <c r="AP125" s="47">
        <f>versenyek!$DX$11*IFERROR(VLOOKUP(VLOOKUP($A125,versenyek!DW:DY,3,FALSE),szabalyok!$A$16:$B$23,2,FALSE),0)</f>
        <v>0</v>
      </c>
      <c r="AQ125" s="47" t="e">
        <f>versenyek!$EA$11*IFERROR(VLOOKUP(VLOOKUP($A125,versenyek!DZ:EB,3,FALSE),szabalyok!$A$16:$B$23,2,FALSE),0)</f>
        <v>#DIV/0!</v>
      </c>
      <c r="AR125" s="47" t="e">
        <f>versenyek!$ED$11*IFERROR(VLOOKUP(VLOOKUP($A125,versenyek!EC:EE,3,FALSE),szabalyok!$A$16:$B$23,2,FALSE),0)</f>
        <v>#DIV/0!</v>
      </c>
      <c r="AS125" s="47">
        <f>versenyek!$EG$11*IFERROR(VLOOKUP(VLOOKUP($A125,versenyek!EF:EH,3,FALSE),szabalyok!$A$16:$B$23,2,FALSE),0)</f>
        <v>0</v>
      </c>
      <c r="AT125" s="47">
        <f>versenyek!$EJ$11*IFERROR(VLOOKUP(VLOOKUP($A125,versenyek!EI:EK,3,FALSE),szabalyok!$A$16:$B$23,2,FALSE),0)</f>
        <v>0</v>
      </c>
      <c r="AU125" s="47">
        <f>versenyek!$EM$11*IFERROR(VLOOKUP(VLOOKUP($A125,versenyek!EL:EN,3,FALSE),szabalyok!$A$16:$B$23,2,FALSE),0)</f>
        <v>0</v>
      </c>
      <c r="AV125" s="47">
        <f>versenyek!$EP$11*IFERROR(VLOOKUP(VLOOKUP($A125,versenyek!EO:EQ,3,FALSE),szabalyok!$A$16:$B$23,2,FALSE),0)</f>
        <v>0</v>
      </c>
      <c r="AW125" s="47">
        <f>versenyek!$EY$11*IFERROR(VLOOKUP(VLOOKUP($A125,versenyek!EX:EZ,3,FALSE),szabalyok!$A$16:$B$23,2,FALSE),0)</f>
        <v>0</v>
      </c>
      <c r="AX125" s="47">
        <f>versenyek!$FB$11*IFERROR(VLOOKUP(VLOOKUP($A125,versenyek!FA:FC,3,FALSE),szabalyok!$A$16:$B$23,2,FALSE),0)</f>
        <v>0</v>
      </c>
      <c r="AY125" s="47">
        <f>versenyek!$FE$11*IFERROR(VLOOKUP(VLOOKUP($A125,versenyek!FD:FF,3,FALSE),szabalyok!$A$16:$B$23,2,FALSE),0)</f>
        <v>0</v>
      </c>
      <c r="AZ125" s="47">
        <f>versenyek!$FH$11*IFERROR(VLOOKUP(VLOOKUP($A125,versenyek!FG:FI,3,FALSE),szabalyok!$A$16:$B$23,2,FALSE),0)</f>
        <v>0</v>
      </c>
      <c r="BA125" s="47">
        <f>versenyek!$FK$11*IFERROR(VLOOKUP(VLOOKUP($A125,versenyek!FJ:FL,3,FALSE),szabalyok!$A$16:$B$23,2,FALSE),0)</f>
        <v>0</v>
      </c>
      <c r="BB125" s="47">
        <f>versenyek!$FN$11*IFERROR(VLOOKUP(VLOOKUP($A125,versenyek!FM:FO,3,FALSE),szabalyok!$A$16:$B$23,2,FALSE),0)</f>
        <v>0</v>
      </c>
      <c r="BC125" s="47">
        <f>versenyek!$FQ$11*IFERROR(VLOOKUP(VLOOKUP($A125,versenyek!FP:FR,3,FALSE),szabalyok!$A$16:$B$23,2,FALSE),0)</f>
        <v>0</v>
      </c>
      <c r="BD125" s="47">
        <f>versenyek!$FT$11*IFERROR(VLOOKUP(VLOOKUP($A125,versenyek!FS:FU,3,FALSE),szabalyok!$A$16:$B$23,2,FALSE),0)</f>
        <v>0</v>
      </c>
      <c r="BE125" s="47">
        <f>versenyek!$FW$11*IFERROR(VLOOKUP(VLOOKUP($A125,versenyek!FV:FX,3,FALSE),szabalyok!$A$16:$B$23,2,FALSE),0)</f>
        <v>0</v>
      </c>
      <c r="BF125" s="47">
        <f>versenyek!$FZ$11*IFERROR(VLOOKUP(VLOOKUP($A125,versenyek!FY:GA,3,FALSE),szabalyok!$A$16:$B$23,2,FALSE),0)</f>
        <v>0</v>
      </c>
      <c r="BG125" s="47">
        <f>versenyek!$GC$11*IFERROR(VLOOKUP(VLOOKUP($A125,versenyek!GB:GD,3,FALSE),szabalyok!$A$16:$B$23,2,FALSE),0)</f>
        <v>0</v>
      </c>
      <c r="BH125" s="47">
        <f>versenyek!$GF$11*IFERROR(VLOOKUP(VLOOKUP($A125,versenyek!GE:GG,3,FALSE),szabalyok!$A$16:$B$23,2,FALSE),0)</f>
        <v>0</v>
      </c>
      <c r="BI125" s="47">
        <f>versenyek!$GI$11*IFERROR(VLOOKUP(VLOOKUP($A125,versenyek!GH:GJ,3,FALSE),szabalyok!$A$16:$B$23,2,FALSE),0)</f>
        <v>0</v>
      </c>
      <c r="BJ125" s="47">
        <f>versenyek!$GL$11*IFERROR(VLOOKUP(VLOOKUP($A125,versenyek!GK:GM,3,FALSE),szabalyok!$A$16:$B$23,2,FALSE),0)</f>
        <v>0</v>
      </c>
      <c r="BK125" s="47">
        <f>versenyek!$GO$11*IFERROR(VLOOKUP(VLOOKUP($A125,versenyek!GN:GP,3,FALSE),szabalyok!$A$16:$B$23,2,FALSE),0)</f>
        <v>0</v>
      </c>
      <c r="BL125" s="47">
        <f>versenyek!$GR$11*IFERROR(VLOOKUP(VLOOKUP($A125,versenyek!GQ:GS,3,FALSE),szabalyok!$A$16:$B$23,2,FALSE),0)</f>
        <v>0</v>
      </c>
      <c r="BM125" s="47">
        <f>versenyek!$GX$11*IFERROR(VLOOKUP(VLOOKUP($A125,versenyek!GW:GY,3,FALSE),szabalyok!$A$16:$B$23,2,FALSE),0)</f>
        <v>0</v>
      </c>
      <c r="BN125" s="47">
        <f>versenyek!$GX$11*IFERROR(VLOOKUP(VLOOKUP($A125,versenyek!GX:GZ,3,FALSE),szabalyok!$A$16:$B$23,2,FALSE),0)</f>
        <v>0</v>
      </c>
      <c r="BO125" s="47">
        <f>versenyek!$HD$11*IFERROR(VLOOKUP(VLOOKUP($A125,versenyek!HC:HE,3,FALSE),szabalyok!$A$16:$B$23,2,FALSE),0)</f>
        <v>0</v>
      </c>
      <c r="BP125" s="47">
        <f>versenyek!$HG$11*IFERROR(VLOOKUP(VLOOKUP($A125,versenyek!HF:HH,3,FALSE),szabalyok!$A$16:$B$23,2,FALSE),0)</f>
        <v>0</v>
      </c>
      <c r="BQ125" s="47">
        <f>versenyek!$HJ$11*IFERROR(VLOOKUP(VLOOKUP($A125,versenyek!HI:HK,3,FALSE),szabalyok!$A$16:$B$23,2,FALSE),0)</f>
        <v>0</v>
      </c>
      <c r="BR125" s="47">
        <f>versenyek!$HM$11*IFERROR(VLOOKUP(VLOOKUP($A125,versenyek!HL:HN,3,FALSE),szabalyok!$A$16:$B$23,2,FALSE),0)</f>
        <v>0</v>
      </c>
      <c r="BS125" s="47">
        <f>versenyek!$HP$11*IFERROR(VLOOKUP(VLOOKUP($A125,versenyek!HO:HQ,3,FALSE),szabalyok!$A$16:$B$23,2,FALSE),0)</f>
        <v>0</v>
      </c>
      <c r="BT125" s="47">
        <f>versenyek!$HS$11*IFERROR(VLOOKUP(VLOOKUP($A125,versenyek!HR:HT,3,FALSE),szabalyok!$A$16:$B$23,2,FALSE),0)</f>
        <v>0</v>
      </c>
      <c r="BU125" s="47">
        <f>versenyek!$HV$11*IFERROR(VLOOKUP(VLOOKUP($A125,versenyek!HU:HW,3,FALSE),szabalyok!$A$16:$B$23,2,FALSE),0)</f>
        <v>0</v>
      </c>
      <c r="BV125" s="47">
        <f>versenyek!$HY$11*IFERROR(VLOOKUP(VLOOKUP($A125,versenyek!HX:HZ,3,FALSE),szabalyok!$A$16:$B$23,2,FALSE),0)</f>
        <v>0</v>
      </c>
      <c r="BW125" s="47">
        <f>versenyek!$IB$11*IFERROR(VLOOKUP(VLOOKUP($A125,versenyek!IA:IC,3,FALSE),szabalyok!$A$16:$B$23,2,FALSE),0)</f>
        <v>0</v>
      </c>
      <c r="BX125" s="47">
        <f>versenyek!$IE$11*IFERROR(VLOOKUP(VLOOKUP($A125,versenyek!ID:IF,3,FALSE),szabalyok!$A$16:$B$23,2,FALSE),0)</f>
        <v>0</v>
      </c>
      <c r="BY125" s="47">
        <f>versenyek!$IH$11*IFERROR(VLOOKUP(VLOOKUP($A125,versenyek!IG:II,3,FALSE),szabalyok!$A$16:$B$23,2,FALSE),0)</f>
        <v>0</v>
      </c>
      <c r="BZ125" s="47">
        <f>versenyek!$IK$11*IFERROR(VLOOKUP(VLOOKUP($A125,versenyek!IJ:IL,3,FALSE),szabalyok!$A$16:$B$23,2,FALSE),0)</f>
        <v>0</v>
      </c>
      <c r="CA125" s="47">
        <f>versenyek!$IN$11*IFERROR(VLOOKUP(VLOOKUP($A125,versenyek!IM:IO,3,FALSE),szabalyok!$A$16:$B$23,2,FALSE),0)</f>
        <v>0</v>
      </c>
      <c r="CB125" s="47">
        <f>versenyek!$IW$11*IFERROR(VLOOKUP(VLOOKUP($A125,versenyek!IV:IX,3,FALSE),szabalyok!$A$16:$B$23,2,FALSE),0)</f>
        <v>0</v>
      </c>
      <c r="CC125" s="47">
        <f>versenyek!$IZ$11*IFERROR(VLOOKUP(VLOOKUP($A125,versenyek!IY:JA,3,FALSE),szabalyok!$A$16:$B$23,2,FALSE),0)</f>
        <v>0</v>
      </c>
      <c r="CD125" s="47">
        <f>versenyek!$JC$11*IFERROR(VLOOKUP(VLOOKUP($A125,versenyek!JB:JD,3,FALSE),szabalyok!$A$16:$B$23,2,FALSE),0)</f>
        <v>0</v>
      </c>
      <c r="CE125" s="47">
        <f>versenyek!$JF$11*IFERROR(VLOOKUP(VLOOKUP($A125,versenyek!JE:JG,3,FALSE),szabalyok!$A$16:$B$23,2,FALSE),0)</f>
        <v>0</v>
      </c>
      <c r="CF125" s="47">
        <f>versenyek!$JI$11*IFERROR(VLOOKUP(VLOOKUP($A125,versenyek!JH:JJ,3,FALSE),szabalyok!$A$16:$B$23,2,FALSE),0)</f>
        <v>0</v>
      </c>
      <c r="CG125" s="47">
        <f>versenyek!$JL$11*IFERROR(VLOOKUP(VLOOKUP($A125,versenyek!JK:JM,3,FALSE),szabalyok!$A$16:$B$23,2,FALSE),0)</f>
        <v>0</v>
      </c>
      <c r="CH125" s="47">
        <f>versenyek!$JO$11*IFERROR(VLOOKUP(VLOOKUP($A125,versenyek!JN:JP,3,FALSE),szabalyok!$A$16:$B$23,2,FALSE),0)</f>
        <v>0</v>
      </c>
      <c r="CI125" s="47">
        <f>versenyek!$JR$11*IFERROR(VLOOKUP(VLOOKUP($A125,versenyek!JQ:JS,3,FALSE),szabalyok!$A$16:$B$23,2,FALSE),0)</f>
        <v>0</v>
      </c>
      <c r="CJ125" s="47">
        <f>versenyek!$JU$11*IFERROR(VLOOKUP(VLOOKUP($A125,versenyek!JT:JV,3,FALSE),szabalyok!$A$16:$B$23,2,FALSE),0)</f>
        <v>0</v>
      </c>
      <c r="CK125" s="47">
        <f>versenyek!$JR$11*IFERROR(VLOOKUP(VLOOKUP($A125,versenyek!JW:JY,3,FALSE),szabalyok!$A$16:$B$23,2,FALSE),0)</f>
        <v>0</v>
      </c>
      <c r="CL125" s="47">
        <f>versenyek!$KA$11*IFERROR(VLOOKUP(VLOOKUP($A125,versenyek!JZ:KB,3,FALSE),szabalyok!$A$16:$B$23,2,FALSE),0)</f>
        <v>0</v>
      </c>
      <c r="CM125" s="47">
        <f>versenyek!$KD$11*IFERROR(VLOOKUP(VLOOKUP($A125,versenyek!KC:KE,3,FALSE),szabalyok!$A$16:$B$23,2,FALSE),0)</f>
        <v>0</v>
      </c>
      <c r="CN125" s="47">
        <f>versenyek!$KG$11*IFERROR(VLOOKUP(VLOOKUP($A125,versenyek!KF:KH,3,FALSE),szabalyok!$A$16:$B$23,2,FALSE),0)</f>
        <v>0</v>
      </c>
      <c r="CO125" s="47">
        <f>versenyek!$KJ$11*IFERROR(VLOOKUP(VLOOKUP($A125,versenyek!KI:KK,3,FALSE),szabalyok!$A$16:$B$23,2,FALSE),0)</f>
        <v>0</v>
      </c>
      <c r="CP125" s="47">
        <f>versenyek!$KM$11*IFERROR(VLOOKUP(VLOOKUP($A125,versenyek!KL:KN,3,FALSE),szabalyok!$A$16:$B$23,2,FALSE),0)</f>
        <v>0</v>
      </c>
      <c r="CQ125" s="47">
        <f>versenyek!$KP$11*IFERROR(VLOOKUP(VLOOKUP($A125,versenyek!KO:KQ,3,FALSE),szabalyok!$A$16:$B$23,2,FALSE),0)</f>
        <v>0</v>
      </c>
      <c r="CR125" s="47">
        <f>versenyek!$KS$11*IFERROR(VLOOKUP(VLOOKUP($A125,versenyek!KR:KT,3,FALSE),szabalyok!$A$16:$B$23,2,FALSE),0)</f>
        <v>0</v>
      </c>
      <c r="CS125" s="47">
        <f>versenyek!$KV$11*IFERROR(VLOOKUP(VLOOKUP($A125,versenyek!KU:KW,3,FALSE),szabalyok!$A$16:$B$23,2,FALSE),0)</f>
        <v>0</v>
      </c>
      <c r="CT125" s="47">
        <f>versenyek!$KY$11*IFERROR(VLOOKUP(VLOOKUP($A125,versenyek!KX:KZ,3,FALSE),szabalyok!$A$16:$B$23,2,FALSE),0)</f>
        <v>0</v>
      </c>
      <c r="CU125" s="47">
        <f>versenyek!$LB$11*IFERROR(VLOOKUP(VLOOKUP($A125,versenyek!LA:LC,3,FALSE),szabalyok!$A$16:$B$23,2,FALSE),0)</f>
        <v>0</v>
      </c>
      <c r="CV125" s="47">
        <f>versenyek!$LE$11*IFERROR(VLOOKUP(VLOOKUP($A125,versenyek!LD:LF,3,FALSE),szabalyok!$A$16:$B$23,2,FALSE),0)</f>
        <v>0</v>
      </c>
      <c r="CW125" s="47">
        <f>versenyek!$LH$11*IFERROR(VLOOKUP(VLOOKUP($A125,versenyek!LG:LI,3,FALSE),szabalyok!$A$16:$B$23,2,FALSE),0)</f>
        <v>0</v>
      </c>
      <c r="CX125" s="47">
        <f>versenyek!$LK$11*IFERROR(VLOOKUP(VLOOKUP($A125,versenyek!LJ:LL,3,FALSE),szabalyok!$A$16:$B$23,2,FALSE),0)</f>
        <v>0</v>
      </c>
      <c r="CY125" s="47">
        <f>versenyek!$LN$11*IFERROR(VLOOKUP(VLOOKUP($A125,versenyek!LM:LO,3,FALSE),szabalyok!$A$16:$B$23,2,FALSE),0)</f>
        <v>0</v>
      </c>
      <c r="CZ125" s="47">
        <f>versenyek!$LQ$11*IFERROR(VLOOKUP(VLOOKUP($A125,versenyek!LP:LR,3,FALSE),szabalyok!$A$16:$B$23,2,FALSE),0)</f>
        <v>0</v>
      </c>
      <c r="DA125" s="47">
        <f>versenyek!$LT$11*IFERROR(VLOOKUP(VLOOKUP($A125,versenyek!LS:LU,3,FALSE),szabalyok!$A$16:$B$23,2,FALSE),0)</f>
        <v>0</v>
      </c>
      <c r="DB125" s="47">
        <f>versenyek!$LW$11*IFERROR(VLOOKUP(VLOOKUP($A125,versenyek!LV:LX,3,FALSE),szabalyok!$A$16:$B$23,2,FALSE),0)</f>
        <v>0</v>
      </c>
      <c r="DC125" s="47">
        <f>versenyek!$LZ$11*IFERROR(VLOOKUP(VLOOKUP($A125,versenyek!LY:MA,3,FALSE),szabalyok!$A$16:$B$23,2,FALSE),0)</f>
        <v>0</v>
      </c>
      <c r="DD125" s="47">
        <f>versenyek!$MC$11*IFERROR(VLOOKUP(VLOOKUP($A125,versenyek!MB:MD,3,FALSE),szabalyok!$A$16:$B$23,2,FALSE),0)</f>
        <v>0</v>
      </c>
      <c r="DE125" s="47">
        <f>versenyek!$ML$11*IFERROR(VLOOKUP(VLOOKUP($A125,versenyek!MK:MM,3,FALSE),szabalyok!$A$16:$B$23,2,FALSE),0)</f>
        <v>0</v>
      </c>
      <c r="DF125" s="47">
        <f>versenyek!$MO$11*IFERROR(VLOOKUP(VLOOKUP($A125,versenyek!MN:MP,3,FALSE),szabalyok!$A$16:$B$23,2,FALSE),0)</f>
        <v>0</v>
      </c>
      <c r="DG125" s="47">
        <f>versenyek!$MR$11*IFERROR(VLOOKUP(VLOOKUP($A125,versenyek!MQ:MS,3,FALSE),szabalyok!$A$16:$B$23,2,FALSE),0)</f>
        <v>0</v>
      </c>
      <c r="DH125" s="47">
        <f>versenyek!$MU$11*IFERROR(VLOOKUP(VLOOKUP($A125,versenyek!MT:MV,3,FALSE),szabalyok!$A$16:$B$23,2,FALSE),0)</f>
        <v>0</v>
      </c>
      <c r="DI125" s="47">
        <f>versenyek!$MX$11*IFERROR(VLOOKUP(VLOOKUP($A125,versenyek!MW:MY,3,FALSE),szabalyok!$A$16:$B$23,2,FALSE),0)</f>
        <v>0</v>
      </c>
      <c r="DJ125" s="47">
        <f>versenyek!$NA$11*IFERROR(VLOOKUP(VLOOKUP($A125,versenyek!MZ:NB,3,FALSE),szabalyok!$A$16:$B$23,2,FALSE),0)</f>
        <v>0</v>
      </c>
      <c r="DK125" s="47">
        <f>versenyek!$ND$11*IFERROR(VLOOKUP(VLOOKUP($A125,versenyek!NC:NE,3,FALSE),szabalyok!$A$16:$B$23,2,FALSE),0)</f>
        <v>0</v>
      </c>
      <c r="DL125" s="47">
        <f>versenyek!$NG$11*IFERROR(VLOOKUP(VLOOKUP($A125,versenyek!NF:NH,3,FALSE),szabalyok!$A$16:$B$23,2,FALSE),0)</f>
        <v>0</v>
      </c>
      <c r="DM125" s="47">
        <f>versenyek!$NJ$11*IFERROR(VLOOKUP(VLOOKUP($A125,versenyek!NI:NK,3,FALSE),szabalyok!$A$16:$B$23,2,FALSE),0)</f>
        <v>0</v>
      </c>
      <c r="DN125" s="47">
        <f>versenyek!$NM$11*IFERROR(VLOOKUP(VLOOKUP($A125,versenyek!NL:NN,3,FALSE),szabalyok!$A$16:$B$23,2,FALSE),0)</f>
        <v>0</v>
      </c>
      <c r="DO125" s="47">
        <f>versenyek!$NP$11*IFERROR(VLOOKUP(VLOOKUP($A125,versenyek!NO:NQ,3,FALSE),szabalyok!$A$16:$B$23,2,FALSE),0)</f>
        <v>0</v>
      </c>
      <c r="DP125" s="47">
        <f>versenyek!$NS$11*IFERROR(VLOOKUP(VLOOKUP($A125,versenyek!NR:NT,3,FALSE),szabalyok!$A$16:$B$23,2,FALSE),0)</f>
        <v>0</v>
      </c>
      <c r="DQ125" s="47">
        <f>versenyek!$NV$11*IFERROR(VLOOKUP(VLOOKUP($A125,versenyek!NU:NW,3,FALSE),szabalyok!$A$16:$B$23,2,FALSE),0)</f>
        <v>0</v>
      </c>
      <c r="DR125" s="47">
        <f>versenyek!$NY$11*IFERROR(VLOOKUP(VLOOKUP($A125,versenyek!NX:NZ,3,FALSE),szabalyok!$A$16:$B$23,2,FALSE),0)</f>
        <v>0</v>
      </c>
      <c r="DS125" s="47">
        <f>versenyek!$OB$11*IFERROR(VLOOKUP(VLOOKUP($A125,versenyek!OA:OC,3,FALSE),szabalyok!$A$16:$B$23,2,FALSE),0)</f>
        <v>0</v>
      </c>
      <c r="DT125" s="47">
        <f>versenyek!$OE$11*IFERROR(VLOOKUP(VLOOKUP($A125,versenyek!OD:OF,3,FALSE),szabalyok!$A$16:$B$23,2,FALSE),0)</f>
        <v>0</v>
      </c>
      <c r="DU125" s="47">
        <f>versenyek!$OH$11*IFERROR(VLOOKUP(VLOOKUP($A125,versenyek!OG:OI,3,FALSE),szabalyok!$A$16:$B$23,2,FALSE),0)</f>
        <v>0</v>
      </c>
      <c r="DV125" s="47">
        <f>versenyek!$OK$11*IFERROR(VLOOKUP(VLOOKUP($A125,versenyek!OJ:OL,3,FALSE),szabalyok!$A$16:$B$23,2,FALSE),0)</f>
        <v>0</v>
      </c>
      <c r="DW125" s="47">
        <f>versenyek!$ON$11*IFERROR(VLOOKUP(VLOOKUP($A125,versenyek!OM:OO,3,FALSE),szabalyok!$A$16:$B$23,2,FALSE),0)</f>
        <v>0</v>
      </c>
      <c r="DX125" s="47">
        <f>versenyek!$OQ$11*IFERROR(VLOOKUP(VLOOKUP($A125,versenyek!OP:OR,3,FALSE),szabalyok!$A$16:$B$23,2,FALSE),0)</f>
        <v>0</v>
      </c>
      <c r="DY125" s="47">
        <f>versenyek!$OT$11*IFERROR(VLOOKUP(VLOOKUP($A125,versenyek!OS:OU,3,FALSE),szabalyok!$A$16:$B$23,2,FALSE),0)</f>
        <v>0</v>
      </c>
      <c r="DZ125" s="47">
        <f>versenyek!$OW$11*IFERROR(VLOOKUP(VLOOKUP($A125,versenyek!OV:OX,3,FALSE),szabalyok!$A$16:$B$23,2,FALSE),0)</f>
        <v>0</v>
      </c>
      <c r="EA125" s="47">
        <f>versenyek!$OZ$11*IFERROR(VLOOKUP(VLOOKUP($A125,versenyek!OY:PA,3,FALSE),szabalyok!$A$16:$B$23,2,FALSE),0)</f>
        <v>0</v>
      </c>
      <c r="EB125" s="47">
        <f>versenyek!$PC$11*IFERROR(VLOOKUP(VLOOKUP($A125,versenyek!PB:PD,3,FALSE),szabalyok!$A$16:$B$23,2,FALSE),0)</f>
        <v>0</v>
      </c>
      <c r="EC125" s="47">
        <f>versenyek!$PF$11*IFERROR(VLOOKUP(VLOOKUP($A125,versenyek!PE:PG,3,FALSE),szabalyok!$A$16:$B$23,2,FALSE),0)</f>
        <v>0</v>
      </c>
      <c r="ED125" s="47">
        <f>versenyek!$PI$11*IFERROR(VLOOKUP(VLOOKUP($A125,versenyek!PH:PJ,3,FALSE),szabalyok!$A$16:$B$23,2,FALSE),0)</f>
        <v>0</v>
      </c>
      <c r="EE125" s="47">
        <f>versenyek!$PL$11*IFERROR(VLOOKUP(VLOOKUP($A125,versenyek!PK:PM,3,FALSE),szabalyok!$A$16:$B$23,2,FALSE),0)</f>
        <v>0</v>
      </c>
      <c r="EF125" s="47">
        <f>versenyek!$PO$11*IFERROR(VLOOKUP(VLOOKUP($A125,versenyek!PN:PP,3,FALSE),szabalyok!$A$16:$B$23,2,FALSE),0)</f>
        <v>0</v>
      </c>
      <c r="EG125" s="47">
        <f>versenyek!$PR$11*IFERROR(VLOOKUP(VLOOKUP($A125,versenyek!PQ:PS,3,FALSE),szabalyok!$A$16:$B$23,2,FALSE),0)</f>
        <v>0</v>
      </c>
      <c r="EH125" s="47">
        <f>versenyek!$PU$11*IFERROR(VLOOKUP(VLOOKUP($A125,versenyek!PT:PV,3,FALSE),szabalyok!$A$16:$B$23,2,FALSE),0)</f>
        <v>0</v>
      </c>
      <c r="EI125" s="47">
        <f>versenyek!$PX$11*IFERROR(VLOOKUP(VLOOKUP($A125,versenyek!PW:PY,3,FALSE),szabalyok!$A$16:$B$23,2,FALSE),0)</f>
        <v>0</v>
      </c>
      <c r="EJ125" s="47">
        <f>versenyek!$QA$11*IFERROR(VLOOKUP(VLOOKUP($A125,versenyek!PZ:QB,3,FALSE),szabalyok!$A$16:$B$23,2,FALSE),0)</f>
        <v>0</v>
      </c>
      <c r="EK125" s="47">
        <f>versenyek!$QD$11*IFERROR(VLOOKUP(VLOOKUP($A125,versenyek!QC:QE,3,FALSE),szabalyok!$A$16:$B$23,2,FALSE),0)</f>
        <v>0</v>
      </c>
      <c r="EL125" s="47">
        <f>versenyek!$QG$11*IFERROR(VLOOKUP(VLOOKUP($A125,versenyek!QF:QH,3,FALSE),szabalyok!$A$16:$B$23,2,FALSE),0)</f>
        <v>0</v>
      </c>
      <c r="EM125" s="47">
        <f>versenyek!$QJ$11*IFERROR(VLOOKUP(VLOOKUP($A125,versenyek!QI:QK,3,FALSE),szabalyok!$A$16:$B$23,2,FALSE),0)</f>
        <v>0</v>
      </c>
      <c r="EN125" s="47">
        <f>versenyek!$QM$11*IFERROR(VLOOKUP(VLOOKUP($A125,versenyek!QL:QN,3,FALSE),szabalyok!$A$16:$B$23,2,FALSE),0)</f>
        <v>0</v>
      </c>
      <c r="EO125" s="47">
        <f>versenyek!$QP$11*IFERROR(VLOOKUP(VLOOKUP($A125,versenyek!QO:QQ,3,FALSE),szabalyok!$A$16:$B$23,2,FALSE),0)</f>
        <v>0</v>
      </c>
      <c r="EP125" s="47">
        <f>versenyek!$QS$11*IFERROR(VLOOKUP(VLOOKUP($A125,versenyek!QR:QT,3,FALSE),szabalyok!$A$16:$B$23,2,FALSE),0)</f>
        <v>0</v>
      </c>
      <c r="EQ125" s="47">
        <f>versenyek!$QV$11*IFERROR(VLOOKUP(VLOOKUP($A125,versenyek!QU:QW,3,FALSE),szabalyok!$A$16:$B$23,2,FALSE),0)</f>
        <v>0</v>
      </c>
      <c r="ER125" s="47">
        <f>versenyek!$RE$11*IFERROR(VLOOKUP(VLOOKUP($A125,versenyek!RD:RF,3,FALSE),szabalyok!$A$16:$B$23,2,FALSE),0)</f>
        <v>0</v>
      </c>
      <c r="ES125" s="47">
        <f>versenyek!$RH$11*IFERROR(VLOOKUP(VLOOKUP($A125,versenyek!RG:RI,3,FALSE),szabalyok!$A$16:$B$23,2,FALSE),0)</f>
        <v>0</v>
      </c>
      <c r="ET125" s="47">
        <f>versenyek!$RK$11*IFERROR(VLOOKUP(VLOOKUP($A125,versenyek!RJ:RL,3,FALSE),szabalyok!$A$16:$B$23,2,FALSE),0)</f>
        <v>0</v>
      </c>
      <c r="EU125" s="47">
        <f>versenyek!$RN$11*IFERROR(VLOOKUP(VLOOKUP($A125,versenyek!RM:RO,3,FALSE),szabalyok!$A$16:$B$23,2,FALSE),0)</f>
        <v>0</v>
      </c>
      <c r="EV125" s="47">
        <f>versenyek!$RQ$11*IFERROR(VLOOKUP(VLOOKUP($A125,versenyek!RP:RR,3,FALSE),szabalyok!$A$16:$B$23,2,FALSE),0)</f>
        <v>0</v>
      </c>
      <c r="EW125" s="47">
        <f>versenyek!$RT$11*IFERROR(VLOOKUP(VLOOKUP($A125,versenyek!RS:RU,3,FALSE),szabalyok!$A$16:$B$23,2,FALSE),0)</f>
        <v>0</v>
      </c>
      <c r="EX125" s="47">
        <f>versenyek!$RW$11*IFERROR(VLOOKUP(VLOOKUP($A125,versenyek!RV:RX,3,FALSE),szabalyok!$A$16:$B$23,2,FALSE),0)</f>
        <v>0</v>
      </c>
      <c r="EY125" s="47">
        <f>versenyek!$RZ$11*IFERROR(VLOOKUP(VLOOKUP($A125,versenyek!RY:SA,3,FALSE),szabalyok!$A$16:$B$23,2,FALSE),0)</f>
        <v>0</v>
      </c>
      <c r="EZ125" s="47">
        <f>versenyek!$SC$11*IFERROR(VLOOKUP(VLOOKUP($A125,versenyek!SB:SD,3,FALSE),szabalyok!$A$16:$B$23,2,FALSE),0)</f>
        <v>0</v>
      </c>
      <c r="FA125" s="47">
        <f>versenyek!$SF$11*IFERROR(VLOOKUP(VLOOKUP($A125,versenyek!SE:SG,3,FALSE),szabalyok!$A$16:$B$23,2,FALSE),0)</f>
        <v>0</v>
      </c>
      <c r="FB125" s="47">
        <f>versenyek!$SI$11*IFERROR(VLOOKUP(VLOOKUP($A125,versenyek!SH:SJ,3,FALSE),szabalyok!$A$16:$B$23,2,FALSE),0)</f>
        <v>0</v>
      </c>
      <c r="FC125" s="47">
        <f>versenyek!$SL$11*IFERROR(VLOOKUP(VLOOKUP($A125,versenyek!SK:SM,3,FALSE),szabalyok!$A$16:$B$23,2,FALSE),0)</f>
        <v>0</v>
      </c>
      <c r="FD125" s="47">
        <f>versenyek!$SO$11*IFERROR(VLOOKUP(VLOOKUP($A125,versenyek!SN:SP,3,FALSE),szabalyok!$A$16:$B$23,2,FALSE),0)</f>
        <v>0</v>
      </c>
      <c r="FE125" s="47">
        <f>versenyek!$SR$11*IFERROR(VLOOKUP(VLOOKUP($A125,versenyek!SQ:SS,3,FALSE),szabalyok!$A$16:$B$23,2,FALSE),0)</f>
        <v>0</v>
      </c>
      <c r="FF125" s="47">
        <f>versenyek!$SU$11*IFERROR(VLOOKUP(VLOOKUP($A125,versenyek!ST:SV,3,FALSE),szabalyok!$A$16:$B$23,2,FALSE),0)</f>
        <v>0</v>
      </c>
      <c r="FG125" s="47">
        <f>versenyek!$SX$11*IFERROR(VLOOKUP(VLOOKUP($A125,versenyek!SW:SY,3,FALSE),szabalyok!$A$16:$B$23,2,FALSE),0)</f>
        <v>0</v>
      </c>
      <c r="FH125" s="47">
        <f>versenyek!$TA$11*IFERROR(VLOOKUP(VLOOKUP($A125,versenyek!SZ:TB,3,FALSE),szabalyok!$A$16:$B$23,2,FALSE),0)</f>
        <v>0</v>
      </c>
      <c r="FI125" s="47">
        <f>versenyek!$TD$11*IFERROR(VLOOKUP(VLOOKUP($A125,versenyek!TC:TE,3,FALSE),szabalyok!$A$16:$B$23,2,FALSE),0)</f>
        <v>0</v>
      </c>
      <c r="FJ125" s="47">
        <f>versenyek!$TG$11*IFERROR(VLOOKUP(VLOOKUP($A125,versenyek!TF:TH,3,FALSE),szabalyok!$A$16:$B$23,2,FALSE),0)</f>
        <v>0</v>
      </c>
      <c r="FK125" s="47">
        <f>versenyek!$TJ$11*IFERROR(VLOOKUP(VLOOKUP($A125,versenyek!TI:TK,3,FALSE),szabalyok!$A$16:$B$23,2,FALSE),0)</f>
        <v>0</v>
      </c>
      <c r="FL125" s="47">
        <f>versenyek!$TM$11*IFERROR(VLOOKUP(VLOOKUP($A125,versenyek!TL:TN,3,FALSE),szabalyok!$A$16:$B$23,2,FALSE),0)</f>
        <v>0</v>
      </c>
      <c r="FM125" s="47">
        <f>versenyek!$TP$11*IFERROR(VLOOKUP(VLOOKUP($A125,versenyek!TO:TQ,3,FALSE),szabalyok!$A$16:$B$23,2,FALSE),0)</f>
        <v>0</v>
      </c>
      <c r="FN125" s="47">
        <f>versenyek!$TS$11*IFERROR(VLOOKUP(VLOOKUP($A125,versenyek!TR:TT,3,FALSE),szabalyok!$A$16:$B$23,2,FALSE),0)</f>
        <v>0</v>
      </c>
      <c r="FO125" s="47"/>
      <c r="FP125" s="235">
        <f t="shared" si="3"/>
        <v>0</v>
      </c>
    </row>
    <row r="126" spans="1:172">
      <c r="A126" s="1" t="s">
        <v>194</v>
      </c>
      <c r="B126" s="47">
        <v>0</v>
      </c>
      <c r="C126" s="47">
        <v>0</v>
      </c>
      <c r="D126" s="47">
        <v>0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f>versenyek!$BD$11*IFERROR(VLOOKUP(VLOOKUP($A126,versenyek!BC:BE,3,FALSE),szabalyok!$A$16:$B$23,2,FALSE),0)</f>
        <v>0</v>
      </c>
      <c r="S126" s="47">
        <f>versenyek!$BG$11*IFERROR(VLOOKUP(VLOOKUP($A126,versenyek!BF:BH,3,FALSE),szabalyok!$A$16:$B$23,2,FALSE),0)</f>
        <v>0</v>
      </c>
      <c r="T126" s="47">
        <f>versenyek!$BJ$11*IFERROR(VLOOKUP(VLOOKUP($A126,versenyek!BI:BK,3,FALSE),szabalyok!$A$16:$B$23,2,FALSE),0)</f>
        <v>0</v>
      </c>
      <c r="U126" s="47">
        <f>versenyek!$BM$11*IFERROR(VLOOKUP(VLOOKUP($A126,versenyek!BL:BN,3,FALSE),szabalyok!$A$16:$B$23,2,FALSE),0)</f>
        <v>0</v>
      </c>
      <c r="V126" s="47">
        <f>versenyek!$BP$11*IFERROR(VLOOKUP(VLOOKUP($A126,versenyek!BO:BQ,3,FALSE),szabalyok!$A$16:$B$23,2,FALSE),0)</f>
        <v>0</v>
      </c>
      <c r="W126" s="47">
        <f>versenyek!$BS$11*IFERROR(VLOOKUP(VLOOKUP($A126,versenyek!BR:BT,3,FALSE),szabalyok!$A$16:$B$23,2,FALSE),0)</f>
        <v>0</v>
      </c>
      <c r="X126" s="47">
        <f>versenyek!$BV$11*IFERROR(VLOOKUP(VLOOKUP($A126,versenyek!BU:BW,3,FALSE),szabalyok!$A$16:$B$23,2,FALSE),0)</f>
        <v>0</v>
      </c>
      <c r="Y126" s="47">
        <f>versenyek!$BY$11*IFERROR(VLOOKUP(VLOOKUP($A126,versenyek!BX:BZ,3,FALSE),szabalyok!$A$16:$B$23,2,FALSE),0)</f>
        <v>0</v>
      </c>
      <c r="Z126" s="47">
        <f>versenyek!$CB$11*IFERROR(VLOOKUP(VLOOKUP($A126,versenyek!CA:CC,3,FALSE),szabalyok!$A$16:$B$23,2,FALSE),0)</f>
        <v>0</v>
      </c>
      <c r="AA126" s="47">
        <f>versenyek!$CE$11*IFERROR(VLOOKUP(VLOOKUP($A126,versenyek!CD:CF,3,FALSE),szabalyok!$A$16:$B$23,2,FALSE),0)</f>
        <v>0</v>
      </c>
      <c r="AB126" s="47">
        <f>versenyek!$CH$11*IFERROR(VLOOKUP(VLOOKUP($A126,versenyek!CG:CI,3,FALSE),szabalyok!$A$16:$B$23,2,FALSE),0)</f>
        <v>0</v>
      </c>
      <c r="AC126" s="47">
        <f>versenyek!$CK$11*IFERROR(VLOOKUP(VLOOKUP($A126,versenyek!CJ:CL,3,FALSE),szabalyok!$A$16:$B$23,2,FALSE),0)</f>
        <v>0</v>
      </c>
      <c r="AD126" s="47">
        <f>versenyek!$CN$11*IFERROR(VLOOKUP(VLOOKUP($A126,versenyek!CM:CO,3,FALSE),szabalyok!$A$16:$B$23,2,FALSE),0)</f>
        <v>0</v>
      </c>
      <c r="AE126" s="47">
        <f>versenyek!$CQ$11*IFERROR(VLOOKUP(VLOOKUP($A126,versenyek!CP:CR,3,FALSE),szabalyok!$A$16:$B$23,2,FALSE),0)</f>
        <v>0</v>
      </c>
      <c r="AF126" s="47">
        <f>versenyek!$CT$11*IFERROR(VLOOKUP(VLOOKUP($A126,versenyek!CS:CU,3,FALSE),szabalyok!$A$16:$B$23,2,FALSE),0)</f>
        <v>0</v>
      </c>
      <c r="AG126" s="47">
        <f>versenyek!$CW$11*IFERROR(VLOOKUP(VLOOKUP($A126,versenyek!CV:CX,3,FALSE),szabalyok!$A$16:$B$23,2,FALSE),0)</f>
        <v>0</v>
      </c>
      <c r="AH126" s="47">
        <f>versenyek!$CZ$11*IFERROR(VLOOKUP(VLOOKUP($A126,versenyek!CY:DA,3,FALSE),szabalyok!$A$16:$B$23,2,FALSE),0)</f>
        <v>0</v>
      </c>
      <c r="AI126" s="47">
        <f>versenyek!$DC$11*IFERROR(VLOOKUP(VLOOKUP($A126,versenyek!DB:DD,3,FALSE),szabalyok!$A$16:$B$23,2,FALSE),0)</f>
        <v>0</v>
      </c>
      <c r="AJ126" s="47">
        <f>versenyek!$DF$11*IFERROR(VLOOKUP(VLOOKUP($A126,versenyek!DE:DG,3,FALSE),szabalyok!$A$16:$B$23,2,FALSE),0)</f>
        <v>0</v>
      </c>
      <c r="AK126" s="47">
        <f>versenyek!$DI$11*IFERROR(VLOOKUP(VLOOKUP($A126,versenyek!DH:DJ,3,FALSE),szabalyok!$A$16:$B$23,2,FALSE),0)</f>
        <v>0</v>
      </c>
      <c r="AL126" s="47">
        <f>versenyek!$DL$11*IFERROR(VLOOKUP(VLOOKUP($A126,versenyek!DK:DM,3,FALSE),szabalyok!$A$16:$B$23,2,FALSE),0)</f>
        <v>0</v>
      </c>
      <c r="AM126" s="47">
        <f>versenyek!$DR$11*IFERROR(VLOOKUP(VLOOKUP($A126,versenyek!DQ:DS,3,FALSE),szabalyok!$A$16:$B$23,2,FALSE),0)</f>
        <v>0</v>
      </c>
      <c r="AN126" s="47">
        <f>versenyek!$DU$11*IFERROR(VLOOKUP(VLOOKUP($A126,versenyek!DT:DV,3,FALSE),szabalyok!$A$16:$B$23,2,FALSE),0)</f>
        <v>0</v>
      </c>
      <c r="AO126" s="47">
        <f>versenyek!$DO$11*IFERROR(VLOOKUP(VLOOKUP($A126,versenyek!DN:DP,3,FALSE),szabalyok!$A$16:$B$23,2,FALSE),0)</f>
        <v>0</v>
      </c>
      <c r="AP126" s="47">
        <f>versenyek!$DX$11*IFERROR(VLOOKUP(VLOOKUP($A126,versenyek!DW:DY,3,FALSE),szabalyok!$A$16:$B$23,2,FALSE),0)</f>
        <v>0</v>
      </c>
      <c r="AQ126" s="47" t="e">
        <f>versenyek!$EA$11*IFERROR(VLOOKUP(VLOOKUP($A126,versenyek!DZ:EB,3,FALSE),szabalyok!$A$16:$B$23,2,FALSE),0)</f>
        <v>#DIV/0!</v>
      </c>
      <c r="AR126" s="47" t="e">
        <f>versenyek!$ED$11*IFERROR(VLOOKUP(VLOOKUP($A126,versenyek!EC:EE,3,FALSE),szabalyok!$A$16:$B$23,2,FALSE),0)</f>
        <v>#DIV/0!</v>
      </c>
      <c r="AS126" s="47">
        <f>versenyek!$EG$11*IFERROR(VLOOKUP(VLOOKUP($A126,versenyek!EF:EH,3,FALSE),szabalyok!$A$16:$B$23,2,FALSE),0)</f>
        <v>0</v>
      </c>
      <c r="AT126" s="47">
        <f>versenyek!$EJ$11*IFERROR(VLOOKUP(VLOOKUP($A126,versenyek!EI:EK,3,FALSE),szabalyok!$A$16:$B$23,2,FALSE),0)</f>
        <v>0</v>
      </c>
      <c r="AU126" s="47">
        <f>versenyek!$EM$11*IFERROR(VLOOKUP(VLOOKUP($A126,versenyek!EL:EN,3,FALSE),szabalyok!$A$16:$B$23,2,FALSE),0)</f>
        <v>0</v>
      </c>
      <c r="AV126" s="47">
        <f>versenyek!$EP$11*IFERROR(VLOOKUP(VLOOKUP($A126,versenyek!EO:EQ,3,FALSE),szabalyok!$A$16:$B$23,2,FALSE),0)</f>
        <v>0</v>
      </c>
      <c r="AW126" s="47">
        <f>versenyek!$EY$11*IFERROR(VLOOKUP(VLOOKUP($A126,versenyek!EX:EZ,3,FALSE),szabalyok!$A$16:$B$23,2,FALSE),0)</f>
        <v>0</v>
      </c>
      <c r="AX126" s="47">
        <f>versenyek!$FB$11*IFERROR(VLOOKUP(VLOOKUP($A126,versenyek!FA:FC,3,FALSE),szabalyok!$A$16:$B$23,2,FALSE),0)</f>
        <v>0</v>
      </c>
      <c r="AY126" s="47">
        <f>versenyek!$FE$11*IFERROR(VLOOKUP(VLOOKUP($A126,versenyek!FD:FF,3,FALSE),szabalyok!$A$16:$B$23,2,FALSE),0)</f>
        <v>0</v>
      </c>
      <c r="AZ126" s="47">
        <f>versenyek!$FH$11*IFERROR(VLOOKUP(VLOOKUP($A126,versenyek!FG:FI,3,FALSE),szabalyok!$A$16:$B$23,2,FALSE),0)</f>
        <v>0</v>
      </c>
      <c r="BA126" s="47">
        <f>versenyek!$FK$11*IFERROR(VLOOKUP(VLOOKUP($A126,versenyek!FJ:FL,3,FALSE),szabalyok!$A$16:$B$23,2,FALSE),0)</f>
        <v>0</v>
      </c>
      <c r="BB126" s="47">
        <f>versenyek!$FN$11*IFERROR(VLOOKUP(VLOOKUP($A126,versenyek!FM:FO,3,FALSE),szabalyok!$A$16:$B$23,2,FALSE),0)</f>
        <v>0</v>
      </c>
      <c r="BC126" s="47">
        <f>versenyek!$FQ$11*IFERROR(VLOOKUP(VLOOKUP($A126,versenyek!FP:FR,3,FALSE),szabalyok!$A$16:$B$23,2,FALSE),0)</f>
        <v>0</v>
      </c>
      <c r="BD126" s="47">
        <f>versenyek!$FT$11*IFERROR(VLOOKUP(VLOOKUP($A126,versenyek!FS:FU,3,FALSE),szabalyok!$A$16:$B$23,2,FALSE),0)</f>
        <v>0</v>
      </c>
      <c r="BE126" s="47">
        <f>versenyek!$FW$11*IFERROR(VLOOKUP(VLOOKUP($A126,versenyek!FV:FX,3,FALSE),szabalyok!$A$16:$B$23,2,FALSE),0)</f>
        <v>0</v>
      </c>
      <c r="BF126" s="47">
        <f>versenyek!$FZ$11*IFERROR(VLOOKUP(VLOOKUP($A126,versenyek!FY:GA,3,FALSE),szabalyok!$A$16:$B$23,2,FALSE),0)</f>
        <v>0</v>
      </c>
      <c r="BG126" s="47">
        <f>versenyek!$GC$11*IFERROR(VLOOKUP(VLOOKUP($A126,versenyek!GB:GD,3,FALSE),szabalyok!$A$16:$B$23,2,FALSE),0)</f>
        <v>0</v>
      </c>
      <c r="BH126" s="47">
        <f>versenyek!$GF$11*IFERROR(VLOOKUP(VLOOKUP($A126,versenyek!GE:GG,3,FALSE),szabalyok!$A$16:$B$23,2,FALSE),0)</f>
        <v>0</v>
      </c>
      <c r="BI126" s="47">
        <f>versenyek!$GI$11*IFERROR(VLOOKUP(VLOOKUP($A126,versenyek!GH:GJ,3,FALSE),szabalyok!$A$16:$B$23,2,FALSE),0)</f>
        <v>0</v>
      </c>
      <c r="BJ126" s="47">
        <f>versenyek!$GL$11*IFERROR(VLOOKUP(VLOOKUP($A126,versenyek!GK:GM,3,FALSE),szabalyok!$A$16:$B$23,2,FALSE),0)</f>
        <v>0</v>
      </c>
      <c r="BK126" s="47">
        <f>versenyek!$GO$11*IFERROR(VLOOKUP(VLOOKUP($A126,versenyek!GN:GP,3,FALSE),szabalyok!$A$16:$B$23,2,FALSE),0)</f>
        <v>0</v>
      </c>
      <c r="BL126" s="47">
        <f>versenyek!$GR$11*IFERROR(VLOOKUP(VLOOKUP($A126,versenyek!GQ:GS,3,FALSE),szabalyok!$A$16:$B$23,2,FALSE),0)</f>
        <v>0</v>
      </c>
      <c r="BM126" s="47">
        <f>versenyek!$GX$11*IFERROR(VLOOKUP(VLOOKUP($A126,versenyek!GW:GY,3,FALSE),szabalyok!$A$16:$B$23,2,FALSE),0)</f>
        <v>0</v>
      </c>
      <c r="BN126" s="47">
        <f>versenyek!$GX$11*IFERROR(VLOOKUP(VLOOKUP($A126,versenyek!GX:GZ,3,FALSE),szabalyok!$A$16:$B$23,2,FALSE),0)</f>
        <v>0</v>
      </c>
      <c r="BO126" s="47">
        <f>versenyek!$HD$11*IFERROR(VLOOKUP(VLOOKUP($A126,versenyek!HC:HE,3,FALSE),szabalyok!$A$16:$B$23,2,FALSE),0)</f>
        <v>0</v>
      </c>
      <c r="BP126" s="47">
        <f>versenyek!$HG$11*IFERROR(VLOOKUP(VLOOKUP($A126,versenyek!HF:HH,3,FALSE),szabalyok!$A$16:$B$23,2,FALSE),0)</f>
        <v>0</v>
      </c>
      <c r="BQ126" s="47">
        <f>versenyek!$HJ$11*IFERROR(VLOOKUP(VLOOKUP($A126,versenyek!HI:HK,3,FALSE),szabalyok!$A$16:$B$23,2,FALSE),0)</f>
        <v>0</v>
      </c>
      <c r="BR126" s="47">
        <f>versenyek!$HM$11*IFERROR(VLOOKUP(VLOOKUP($A126,versenyek!HL:HN,3,FALSE),szabalyok!$A$16:$B$23,2,FALSE),0)</f>
        <v>0</v>
      </c>
      <c r="BS126" s="47">
        <f>versenyek!$HP$11*IFERROR(VLOOKUP(VLOOKUP($A126,versenyek!HO:HQ,3,FALSE),szabalyok!$A$16:$B$23,2,FALSE),0)</f>
        <v>0</v>
      </c>
      <c r="BT126" s="47">
        <f>versenyek!$HS$11*IFERROR(VLOOKUP(VLOOKUP($A126,versenyek!HR:HT,3,FALSE),szabalyok!$A$16:$B$23,2,FALSE),0)</f>
        <v>0</v>
      </c>
      <c r="BU126" s="47">
        <f>versenyek!$HV$11*IFERROR(VLOOKUP(VLOOKUP($A126,versenyek!HU:HW,3,FALSE),szabalyok!$A$16:$B$23,2,FALSE),0)</f>
        <v>0</v>
      </c>
      <c r="BV126" s="47">
        <f>versenyek!$HY$11*IFERROR(VLOOKUP(VLOOKUP($A126,versenyek!HX:HZ,3,FALSE),szabalyok!$A$16:$B$23,2,FALSE),0)</f>
        <v>0</v>
      </c>
      <c r="BW126" s="47">
        <f>versenyek!$IB$11*IFERROR(VLOOKUP(VLOOKUP($A126,versenyek!IA:IC,3,FALSE),szabalyok!$A$16:$B$23,2,FALSE),0)</f>
        <v>0</v>
      </c>
      <c r="BX126" s="47">
        <f>versenyek!$IE$11*IFERROR(VLOOKUP(VLOOKUP($A126,versenyek!ID:IF,3,FALSE),szabalyok!$A$16:$B$23,2,FALSE),0)</f>
        <v>0</v>
      </c>
      <c r="BY126" s="47">
        <f>versenyek!$IH$11*IFERROR(VLOOKUP(VLOOKUP($A126,versenyek!IG:II,3,FALSE),szabalyok!$A$16:$B$23,2,FALSE),0)</f>
        <v>0</v>
      </c>
      <c r="BZ126" s="47">
        <f>versenyek!$IK$11*IFERROR(VLOOKUP(VLOOKUP($A126,versenyek!IJ:IL,3,FALSE),szabalyok!$A$16:$B$23,2,FALSE),0)</f>
        <v>0</v>
      </c>
      <c r="CA126" s="47">
        <f>versenyek!$IN$11*IFERROR(VLOOKUP(VLOOKUP($A126,versenyek!IM:IO,3,FALSE),szabalyok!$A$16:$B$23,2,FALSE),0)</f>
        <v>0</v>
      </c>
      <c r="CB126" s="47">
        <f>versenyek!$IW$11*IFERROR(VLOOKUP(VLOOKUP($A126,versenyek!IV:IX,3,FALSE),szabalyok!$A$16:$B$23,2,FALSE),0)</f>
        <v>0</v>
      </c>
      <c r="CC126" s="47">
        <f>versenyek!$IZ$11*IFERROR(VLOOKUP(VLOOKUP($A126,versenyek!IY:JA,3,FALSE),szabalyok!$A$16:$B$23,2,FALSE),0)</f>
        <v>0</v>
      </c>
      <c r="CD126" s="47">
        <f>versenyek!$JC$11*IFERROR(VLOOKUP(VLOOKUP($A126,versenyek!JB:JD,3,FALSE),szabalyok!$A$16:$B$23,2,FALSE),0)</f>
        <v>0</v>
      </c>
      <c r="CE126" s="47">
        <f>versenyek!$JF$11*IFERROR(VLOOKUP(VLOOKUP($A126,versenyek!JE:JG,3,FALSE),szabalyok!$A$16:$B$23,2,FALSE),0)</f>
        <v>0</v>
      </c>
      <c r="CF126" s="47">
        <f>versenyek!$JI$11*IFERROR(VLOOKUP(VLOOKUP($A126,versenyek!JH:JJ,3,FALSE),szabalyok!$A$16:$B$23,2,FALSE),0)</f>
        <v>0</v>
      </c>
      <c r="CG126" s="47">
        <f>versenyek!$JL$11*IFERROR(VLOOKUP(VLOOKUP($A126,versenyek!JK:JM,3,FALSE),szabalyok!$A$16:$B$23,2,FALSE),0)</f>
        <v>0</v>
      </c>
      <c r="CH126" s="47">
        <f>versenyek!$JO$11*IFERROR(VLOOKUP(VLOOKUP($A126,versenyek!JN:JP,3,FALSE),szabalyok!$A$16:$B$23,2,FALSE),0)</f>
        <v>0</v>
      </c>
      <c r="CI126" s="47">
        <f>versenyek!$JR$11*IFERROR(VLOOKUP(VLOOKUP($A126,versenyek!JQ:JS,3,FALSE),szabalyok!$A$16:$B$23,2,FALSE),0)</f>
        <v>0</v>
      </c>
      <c r="CJ126" s="47">
        <f>versenyek!$JU$11*IFERROR(VLOOKUP(VLOOKUP($A126,versenyek!JT:JV,3,FALSE),szabalyok!$A$16:$B$23,2,FALSE),0)</f>
        <v>0</v>
      </c>
      <c r="CK126" s="47">
        <f>versenyek!$JR$11*IFERROR(VLOOKUP(VLOOKUP($A126,versenyek!JW:JY,3,FALSE),szabalyok!$A$16:$B$23,2,FALSE),0)</f>
        <v>0</v>
      </c>
      <c r="CL126" s="47">
        <f>versenyek!$KA$11*IFERROR(VLOOKUP(VLOOKUP($A126,versenyek!JZ:KB,3,FALSE),szabalyok!$A$16:$B$23,2,FALSE),0)</f>
        <v>0</v>
      </c>
      <c r="CM126" s="47">
        <f>versenyek!$KD$11*IFERROR(VLOOKUP(VLOOKUP($A126,versenyek!KC:KE,3,FALSE),szabalyok!$A$16:$B$23,2,FALSE),0)</f>
        <v>0</v>
      </c>
      <c r="CN126" s="47">
        <f>versenyek!$KG$11*IFERROR(VLOOKUP(VLOOKUP($A126,versenyek!KF:KH,3,FALSE),szabalyok!$A$16:$B$23,2,FALSE),0)</f>
        <v>0</v>
      </c>
      <c r="CO126" s="47">
        <f>versenyek!$KJ$11*IFERROR(VLOOKUP(VLOOKUP($A126,versenyek!KI:KK,3,FALSE),szabalyok!$A$16:$B$23,2,FALSE),0)</f>
        <v>0</v>
      </c>
      <c r="CP126" s="47">
        <f>versenyek!$KM$11*IFERROR(VLOOKUP(VLOOKUP($A126,versenyek!KL:KN,3,FALSE),szabalyok!$A$16:$B$23,2,FALSE),0)</f>
        <v>0</v>
      </c>
      <c r="CQ126" s="47">
        <f>versenyek!$KP$11*IFERROR(VLOOKUP(VLOOKUP($A126,versenyek!KO:KQ,3,FALSE),szabalyok!$A$16:$B$23,2,FALSE),0)</f>
        <v>0</v>
      </c>
      <c r="CR126" s="47">
        <f>versenyek!$KS$11*IFERROR(VLOOKUP(VLOOKUP($A126,versenyek!KR:KT,3,FALSE),szabalyok!$A$16:$B$23,2,FALSE),0)</f>
        <v>0</v>
      </c>
      <c r="CS126" s="47">
        <f>versenyek!$KV$11*IFERROR(VLOOKUP(VLOOKUP($A126,versenyek!KU:KW,3,FALSE),szabalyok!$A$16:$B$23,2,FALSE),0)</f>
        <v>0</v>
      </c>
      <c r="CT126" s="47">
        <f>versenyek!$KY$11*IFERROR(VLOOKUP(VLOOKUP($A126,versenyek!KX:KZ,3,FALSE),szabalyok!$A$16:$B$23,2,FALSE),0)</f>
        <v>0</v>
      </c>
      <c r="CU126" s="47">
        <f>versenyek!$LB$11*IFERROR(VLOOKUP(VLOOKUP($A126,versenyek!LA:LC,3,FALSE),szabalyok!$A$16:$B$23,2,FALSE),0)</f>
        <v>0</v>
      </c>
      <c r="CV126" s="47">
        <f>versenyek!$LE$11*IFERROR(VLOOKUP(VLOOKUP($A126,versenyek!LD:LF,3,FALSE),szabalyok!$A$16:$B$23,2,FALSE),0)</f>
        <v>0</v>
      </c>
      <c r="CW126" s="47">
        <f>versenyek!$LH$11*IFERROR(VLOOKUP(VLOOKUP($A126,versenyek!LG:LI,3,FALSE),szabalyok!$A$16:$B$23,2,FALSE),0)</f>
        <v>0</v>
      </c>
      <c r="CX126" s="47">
        <f>versenyek!$LK$11*IFERROR(VLOOKUP(VLOOKUP($A126,versenyek!LJ:LL,3,FALSE),szabalyok!$A$16:$B$23,2,FALSE),0)</f>
        <v>0</v>
      </c>
      <c r="CY126" s="47">
        <f>versenyek!$LN$11*IFERROR(VLOOKUP(VLOOKUP($A126,versenyek!LM:LO,3,FALSE),szabalyok!$A$16:$B$23,2,FALSE),0)</f>
        <v>0</v>
      </c>
      <c r="CZ126" s="47">
        <f>versenyek!$LQ$11*IFERROR(VLOOKUP(VLOOKUP($A126,versenyek!LP:LR,3,FALSE),szabalyok!$A$16:$B$23,2,FALSE),0)</f>
        <v>0</v>
      </c>
      <c r="DA126" s="47">
        <f>versenyek!$LT$11*IFERROR(VLOOKUP(VLOOKUP($A126,versenyek!LS:LU,3,FALSE),szabalyok!$A$16:$B$23,2,FALSE),0)</f>
        <v>0</v>
      </c>
      <c r="DB126" s="47">
        <f>versenyek!$LW$11*IFERROR(VLOOKUP(VLOOKUP($A126,versenyek!LV:LX,3,FALSE),szabalyok!$A$16:$B$23,2,FALSE),0)</f>
        <v>0</v>
      </c>
      <c r="DC126" s="47">
        <f>versenyek!$LZ$11*IFERROR(VLOOKUP(VLOOKUP($A126,versenyek!LY:MA,3,FALSE),szabalyok!$A$16:$B$23,2,FALSE),0)</f>
        <v>0</v>
      </c>
      <c r="DD126" s="47">
        <f>versenyek!$MC$11*IFERROR(VLOOKUP(VLOOKUP($A126,versenyek!MB:MD,3,FALSE),szabalyok!$A$16:$B$23,2,FALSE),0)</f>
        <v>0</v>
      </c>
      <c r="DE126" s="47">
        <f>versenyek!$ML$11*IFERROR(VLOOKUP(VLOOKUP($A126,versenyek!MK:MM,3,FALSE),szabalyok!$A$16:$B$23,2,FALSE),0)</f>
        <v>0</v>
      </c>
      <c r="DF126" s="47">
        <f>versenyek!$MO$11*IFERROR(VLOOKUP(VLOOKUP($A126,versenyek!MN:MP,3,FALSE),szabalyok!$A$16:$B$23,2,FALSE),0)</f>
        <v>0</v>
      </c>
      <c r="DG126" s="47">
        <f>versenyek!$MR$11*IFERROR(VLOOKUP(VLOOKUP($A126,versenyek!MQ:MS,3,FALSE),szabalyok!$A$16:$B$23,2,FALSE),0)</f>
        <v>0</v>
      </c>
      <c r="DH126" s="47">
        <f>versenyek!$MU$11*IFERROR(VLOOKUP(VLOOKUP($A126,versenyek!MT:MV,3,FALSE),szabalyok!$A$16:$B$23,2,FALSE),0)</f>
        <v>0</v>
      </c>
      <c r="DI126" s="47">
        <f>versenyek!$MX$11*IFERROR(VLOOKUP(VLOOKUP($A126,versenyek!MW:MY,3,FALSE),szabalyok!$A$16:$B$23,2,FALSE),0)</f>
        <v>0</v>
      </c>
      <c r="DJ126" s="47">
        <f>versenyek!$NA$11*IFERROR(VLOOKUP(VLOOKUP($A126,versenyek!MZ:NB,3,FALSE),szabalyok!$A$16:$B$23,2,FALSE),0)</f>
        <v>0</v>
      </c>
      <c r="DK126" s="47">
        <f>versenyek!$ND$11*IFERROR(VLOOKUP(VLOOKUP($A126,versenyek!NC:NE,3,FALSE),szabalyok!$A$16:$B$23,2,FALSE),0)</f>
        <v>0</v>
      </c>
      <c r="DL126" s="47">
        <f>versenyek!$NG$11*IFERROR(VLOOKUP(VLOOKUP($A126,versenyek!NF:NH,3,FALSE),szabalyok!$A$16:$B$23,2,FALSE),0)</f>
        <v>0</v>
      </c>
      <c r="DM126" s="47">
        <f>versenyek!$NJ$11*IFERROR(VLOOKUP(VLOOKUP($A126,versenyek!NI:NK,3,FALSE),szabalyok!$A$16:$B$23,2,FALSE),0)</f>
        <v>0</v>
      </c>
      <c r="DN126" s="47">
        <f>versenyek!$NM$11*IFERROR(VLOOKUP(VLOOKUP($A126,versenyek!NL:NN,3,FALSE),szabalyok!$A$16:$B$23,2,FALSE),0)</f>
        <v>0</v>
      </c>
      <c r="DO126" s="47">
        <f>versenyek!$NP$11*IFERROR(VLOOKUP(VLOOKUP($A126,versenyek!NO:NQ,3,FALSE),szabalyok!$A$16:$B$23,2,FALSE),0)</f>
        <v>0</v>
      </c>
      <c r="DP126" s="47">
        <f>versenyek!$NS$11*IFERROR(VLOOKUP(VLOOKUP($A126,versenyek!NR:NT,3,FALSE),szabalyok!$A$16:$B$23,2,FALSE),0)</f>
        <v>0</v>
      </c>
      <c r="DQ126" s="47">
        <f>versenyek!$NV$11*IFERROR(VLOOKUP(VLOOKUP($A126,versenyek!NU:NW,3,FALSE),szabalyok!$A$16:$B$23,2,FALSE),0)</f>
        <v>0</v>
      </c>
      <c r="DR126" s="47">
        <f>versenyek!$NY$11*IFERROR(VLOOKUP(VLOOKUP($A126,versenyek!NX:NZ,3,FALSE),szabalyok!$A$16:$B$23,2,FALSE),0)</f>
        <v>0</v>
      </c>
      <c r="DS126" s="47">
        <f>versenyek!$OB$11*IFERROR(VLOOKUP(VLOOKUP($A126,versenyek!OA:OC,3,FALSE),szabalyok!$A$16:$B$23,2,FALSE),0)</f>
        <v>0</v>
      </c>
      <c r="DT126" s="47">
        <f>versenyek!$OE$11*IFERROR(VLOOKUP(VLOOKUP($A126,versenyek!OD:OF,3,FALSE),szabalyok!$A$16:$B$23,2,FALSE),0)</f>
        <v>0</v>
      </c>
      <c r="DU126" s="47">
        <f>versenyek!$OH$11*IFERROR(VLOOKUP(VLOOKUP($A126,versenyek!OG:OI,3,FALSE),szabalyok!$A$16:$B$23,2,FALSE),0)</f>
        <v>0</v>
      </c>
      <c r="DV126" s="47">
        <f>versenyek!$OK$11*IFERROR(VLOOKUP(VLOOKUP($A126,versenyek!OJ:OL,3,FALSE),szabalyok!$A$16:$B$23,2,FALSE),0)</f>
        <v>0</v>
      </c>
      <c r="DW126" s="47">
        <f>versenyek!$ON$11*IFERROR(VLOOKUP(VLOOKUP($A126,versenyek!OM:OO,3,FALSE),szabalyok!$A$16:$B$23,2,FALSE),0)</f>
        <v>0</v>
      </c>
      <c r="DX126" s="47">
        <f>versenyek!$OQ$11*IFERROR(VLOOKUP(VLOOKUP($A126,versenyek!OP:OR,3,FALSE),szabalyok!$A$16:$B$23,2,FALSE),0)</f>
        <v>0</v>
      </c>
      <c r="DY126" s="47">
        <f>versenyek!$OT$11*IFERROR(VLOOKUP(VLOOKUP($A126,versenyek!OS:OU,3,FALSE),szabalyok!$A$16:$B$23,2,FALSE),0)</f>
        <v>0</v>
      </c>
      <c r="DZ126" s="47">
        <f>versenyek!$OW$11*IFERROR(VLOOKUP(VLOOKUP($A126,versenyek!OV:OX,3,FALSE),szabalyok!$A$16:$B$23,2,FALSE),0)</f>
        <v>0</v>
      </c>
      <c r="EA126" s="47">
        <f>versenyek!$OZ$11*IFERROR(VLOOKUP(VLOOKUP($A126,versenyek!OY:PA,3,FALSE),szabalyok!$A$16:$B$23,2,FALSE),0)</f>
        <v>0</v>
      </c>
      <c r="EB126" s="47">
        <f>versenyek!$PC$11*IFERROR(VLOOKUP(VLOOKUP($A126,versenyek!PB:PD,3,FALSE),szabalyok!$A$16:$B$23,2,FALSE),0)</f>
        <v>0</v>
      </c>
      <c r="EC126" s="47">
        <f>versenyek!$PF$11*IFERROR(VLOOKUP(VLOOKUP($A126,versenyek!PE:PG,3,FALSE),szabalyok!$A$16:$B$23,2,FALSE),0)</f>
        <v>0</v>
      </c>
      <c r="ED126" s="47">
        <f>versenyek!$PI$11*IFERROR(VLOOKUP(VLOOKUP($A126,versenyek!PH:PJ,3,FALSE),szabalyok!$A$16:$B$23,2,FALSE),0)</f>
        <v>0</v>
      </c>
      <c r="EE126" s="47">
        <f>versenyek!$PL$11*IFERROR(VLOOKUP(VLOOKUP($A126,versenyek!PK:PM,3,FALSE),szabalyok!$A$16:$B$23,2,FALSE),0)</f>
        <v>0</v>
      </c>
      <c r="EF126" s="47">
        <f>versenyek!$PO$11*IFERROR(VLOOKUP(VLOOKUP($A126,versenyek!PN:PP,3,FALSE),szabalyok!$A$16:$B$23,2,FALSE),0)</f>
        <v>0</v>
      </c>
      <c r="EG126" s="47">
        <f>versenyek!$PR$11*IFERROR(VLOOKUP(VLOOKUP($A126,versenyek!PQ:PS,3,FALSE),szabalyok!$A$16:$B$23,2,FALSE),0)</f>
        <v>0</v>
      </c>
      <c r="EH126" s="47">
        <f>versenyek!$PU$11*IFERROR(VLOOKUP(VLOOKUP($A126,versenyek!PT:PV,3,FALSE),szabalyok!$A$16:$B$23,2,FALSE),0)</f>
        <v>0</v>
      </c>
      <c r="EI126" s="47">
        <f>versenyek!$PX$11*IFERROR(VLOOKUP(VLOOKUP($A126,versenyek!PW:PY,3,FALSE),szabalyok!$A$16:$B$23,2,FALSE),0)</f>
        <v>0</v>
      </c>
      <c r="EJ126" s="47">
        <f>versenyek!$QA$11*IFERROR(VLOOKUP(VLOOKUP($A126,versenyek!PZ:QB,3,FALSE),szabalyok!$A$16:$B$23,2,FALSE),0)</f>
        <v>0</v>
      </c>
      <c r="EK126" s="47">
        <f>versenyek!$QD$11*IFERROR(VLOOKUP(VLOOKUP($A126,versenyek!QC:QE,3,FALSE),szabalyok!$A$16:$B$23,2,FALSE),0)</f>
        <v>0</v>
      </c>
      <c r="EL126" s="47">
        <f>versenyek!$QG$11*IFERROR(VLOOKUP(VLOOKUP($A126,versenyek!QF:QH,3,FALSE),szabalyok!$A$16:$B$23,2,FALSE),0)</f>
        <v>0</v>
      </c>
      <c r="EM126" s="47">
        <f>versenyek!$QJ$11*IFERROR(VLOOKUP(VLOOKUP($A126,versenyek!QI:QK,3,FALSE),szabalyok!$A$16:$B$23,2,FALSE),0)</f>
        <v>0</v>
      </c>
      <c r="EN126" s="47">
        <f>versenyek!$QM$11*IFERROR(VLOOKUP(VLOOKUP($A126,versenyek!QL:QN,3,FALSE),szabalyok!$A$16:$B$23,2,FALSE),0)</f>
        <v>0</v>
      </c>
      <c r="EO126" s="47">
        <f>versenyek!$QP$11*IFERROR(VLOOKUP(VLOOKUP($A126,versenyek!QO:QQ,3,FALSE),szabalyok!$A$16:$B$23,2,FALSE),0)</f>
        <v>0</v>
      </c>
      <c r="EP126" s="47">
        <f>versenyek!$QS$11*IFERROR(VLOOKUP(VLOOKUP($A126,versenyek!QR:QT,3,FALSE),szabalyok!$A$16:$B$23,2,FALSE),0)</f>
        <v>0</v>
      </c>
      <c r="EQ126" s="47">
        <f>versenyek!$QV$11*IFERROR(VLOOKUP(VLOOKUP($A126,versenyek!QU:QW,3,FALSE),szabalyok!$A$16:$B$23,2,FALSE),0)</f>
        <v>0</v>
      </c>
      <c r="ER126" s="47">
        <f>versenyek!$RE$11*IFERROR(VLOOKUP(VLOOKUP($A126,versenyek!RD:RF,3,FALSE),szabalyok!$A$16:$B$23,2,FALSE),0)</f>
        <v>0</v>
      </c>
      <c r="ES126" s="47">
        <f>versenyek!$RH$11*IFERROR(VLOOKUP(VLOOKUP($A126,versenyek!RG:RI,3,FALSE),szabalyok!$A$16:$B$23,2,FALSE),0)</f>
        <v>0</v>
      </c>
      <c r="ET126" s="47">
        <f>versenyek!$RK$11*IFERROR(VLOOKUP(VLOOKUP($A126,versenyek!RJ:RL,3,FALSE),szabalyok!$A$16:$B$23,2,FALSE),0)</f>
        <v>0</v>
      </c>
      <c r="EU126" s="47">
        <f>versenyek!$RN$11*IFERROR(VLOOKUP(VLOOKUP($A126,versenyek!RM:RO,3,FALSE),szabalyok!$A$16:$B$23,2,FALSE),0)</f>
        <v>0</v>
      </c>
      <c r="EV126" s="47">
        <f>versenyek!$RQ$11*IFERROR(VLOOKUP(VLOOKUP($A126,versenyek!RP:RR,3,FALSE),szabalyok!$A$16:$B$23,2,FALSE),0)</f>
        <v>0</v>
      </c>
      <c r="EW126" s="47">
        <f>versenyek!$RT$11*IFERROR(VLOOKUP(VLOOKUP($A126,versenyek!RS:RU,3,FALSE),szabalyok!$A$16:$B$23,2,FALSE),0)</f>
        <v>0</v>
      </c>
      <c r="EX126" s="47">
        <f>versenyek!$RW$11*IFERROR(VLOOKUP(VLOOKUP($A126,versenyek!RV:RX,3,FALSE),szabalyok!$A$16:$B$23,2,FALSE),0)</f>
        <v>0</v>
      </c>
      <c r="EY126" s="47">
        <f>versenyek!$RZ$11*IFERROR(VLOOKUP(VLOOKUP($A126,versenyek!RY:SA,3,FALSE),szabalyok!$A$16:$B$23,2,FALSE),0)</f>
        <v>0</v>
      </c>
      <c r="EZ126" s="47">
        <f>versenyek!$SC$11*IFERROR(VLOOKUP(VLOOKUP($A126,versenyek!SB:SD,3,FALSE),szabalyok!$A$16:$B$23,2,FALSE),0)</f>
        <v>0</v>
      </c>
      <c r="FA126" s="47">
        <f>versenyek!$SF$11*IFERROR(VLOOKUP(VLOOKUP($A126,versenyek!SE:SG,3,FALSE),szabalyok!$A$16:$B$23,2,FALSE),0)</f>
        <v>0</v>
      </c>
      <c r="FB126" s="47">
        <f>versenyek!$SI$11*IFERROR(VLOOKUP(VLOOKUP($A126,versenyek!SH:SJ,3,FALSE),szabalyok!$A$16:$B$23,2,FALSE),0)</f>
        <v>0</v>
      </c>
      <c r="FC126" s="47">
        <f>versenyek!$SL$11*IFERROR(VLOOKUP(VLOOKUP($A126,versenyek!SK:SM,3,FALSE),szabalyok!$A$16:$B$23,2,FALSE),0)</f>
        <v>0</v>
      </c>
      <c r="FD126" s="47">
        <f>versenyek!$SO$11*IFERROR(VLOOKUP(VLOOKUP($A126,versenyek!SN:SP,3,FALSE),szabalyok!$A$16:$B$23,2,FALSE),0)</f>
        <v>0</v>
      </c>
      <c r="FE126" s="47">
        <f>versenyek!$SR$11*IFERROR(VLOOKUP(VLOOKUP($A126,versenyek!SQ:SS,3,FALSE),szabalyok!$A$16:$B$23,2,FALSE),0)</f>
        <v>0</v>
      </c>
      <c r="FF126" s="47">
        <f>versenyek!$SU$11*IFERROR(VLOOKUP(VLOOKUP($A126,versenyek!ST:SV,3,FALSE),szabalyok!$A$16:$B$23,2,FALSE),0)</f>
        <v>0</v>
      </c>
      <c r="FG126" s="47">
        <f>versenyek!$SX$11*IFERROR(VLOOKUP(VLOOKUP($A126,versenyek!SW:SY,3,FALSE),szabalyok!$A$16:$B$23,2,FALSE),0)</f>
        <v>0</v>
      </c>
      <c r="FH126" s="47">
        <f>versenyek!$TA$11*IFERROR(VLOOKUP(VLOOKUP($A126,versenyek!SZ:TB,3,FALSE),szabalyok!$A$16:$B$23,2,FALSE),0)</f>
        <v>0</v>
      </c>
      <c r="FI126" s="47">
        <f>versenyek!$TD$11*IFERROR(VLOOKUP(VLOOKUP($A126,versenyek!TC:TE,3,FALSE),szabalyok!$A$16:$B$23,2,FALSE),0)</f>
        <v>0</v>
      </c>
      <c r="FJ126" s="47">
        <f>versenyek!$TG$11*IFERROR(VLOOKUP(VLOOKUP($A126,versenyek!TF:TH,3,FALSE),szabalyok!$A$16:$B$23,2,FALSE),0)</f>
        <v>0</v>
      </c>
      <c r="FK126" s="47">
        <f>versenyek!$TJ$11*IFERROR(VLOOKUP(VLOOKUP($A126,versenyek!TI:TK,3,FALSE),szabalyok!$A$16:$B$23,2,FALSE),0)</f>
        <v>0</v>
      </c>
      <c r="FL126" s="47">
        <f>versenyek!$TM$11*IFERROR(VLOOKUP(VLOOKUP($A126,versenyek!TL:TN,3,FALSE),szabalyok!$A$16:$B$23,2,FALSE),0)</f>
        <v>0</v>
      </c>
      <c r="FM126" s="47">
        <f>versenyek!$TP$11*IFERROR(VLOOKUP(VLOOKUP($A126,versenyek!TO:TQ,3,FALSE),szabalyok!$A$16:$B$23,2,FALSE),0)</f>
        <v>0</v>
      </c>
      <c r="FN126" s="47">
        <f>versenyek!$TS$11*IFERROR(VLOOKUP(VLOOKUP($A126,versenyek!TR:TT,3,FALSE),szabalyok!$A$16:$B$23,2,FALSE),0)</f>
        <v>0</v>
      </c>
      <c r="FO126" s="47"/>
      <c r="FP126" s="235">
        <f t="shared" si="3"/>
        <v>0</v>
      </c>
    </row>
    <row r="127" spans="1:172">
      <c r="A127" s="1" t="s">
        <v>325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32.802240757001556</v>
      </c>
      <c r="R127" s="47">
        <f>versenyek!$BD$11*IFERROR(VLOOKUP(VLOOKUP($A127,versenyek!BC:BE,3,FALSE),szabalyok!$A$16:$B$23,2,FALSE),0)</f>
        <v>0</v>
      </c>
      <c r="S127" s="47">
        <f>versenyek!$BG$11*IFERROR(VLOOKUP(VLOOKUP($A127,versenyek!BF:BH,3,FALSE),szabalyok!$A$16:$B$23,2,FALSE),0)</f>
        <v>0</v>
      </c>
      <c r="T127" s="47">
        <f>versenyek!$BJ$11*IFERROR(VLOOKUP(VLOOKUP($A127,versenyek!BI:BK,3,FALSE),szabalyok!$A$16:$B$23,2,FALSE),0)</f>
        <v>0</v>
      </c>
      <c r="U127" s="47">
        <f>versenyek!$BM$11*IFERROR(VLOOKUP(VLOOKUP($A127,versenyek!BL:BN,3,FALSE),szabalyok!$A$16:$B$23,2,FALSE),0)</f>
        <v>0</v>
      </c>
      <c r="V127" s="47">
        <f>versenyek!$BP$11*IFERROR(VLOOKUP(VLOOKUP($A127,versenyek!BO:BQ,3,FALSE),szabalyok!$A$16:$B$23,2,FALSE),0)</f>
        <v>0</v>
      </c>
      <c r="W127" s="47">
        <f>versenyek!$BS$11*IFERROR(VLOOKUP(VLOOKUP($A127,versenyek!BR:BT,3,FALSE),szabalyok!$A$16:$B$23,2,FALSE),0)</f>
        <v>0</v>
      </c>
      <c r="X127" s="47">
        <f>versenyek!$BV$11*IFERROR(VLOOKUP(VLOOKUP($A127,versenyek!BU:BW,3,FALSE),szabalyok!$A$16:$B$23,2,FALSE),0)</f>
        <v>0</v>
      </c>
      <c r="Y127" s="47">
        <f>versenyek!$BY$11*IFERROR(VLOOKUP(VLOOKUP($A127,versenyek!BX:BZ,3,FALSE),szabalyok!$A$16:$B$23,2,FALSE),0)</f>
        <v>0</v>
      </c>
      <c r="Z127" s="47">
        <f>versenyek!$CB$11*IFERROR(VLOOKUP(VLOOKUP($A127,versenyek!CA:CC,3,FALSE),szabalyok!$A$16:$B$23,2,FALSE),0)</f>
        <v>0</v>
      </c>
      <c r="AA127" s="47">
        <f>versenyek!$CE$11*IFERROR(VLOOKUP(VLOOKUP($A127,versenyek!CD:CF,3,FALSE),szabalyok!$A$16:$B$23,2,FALSE),0)</f>
        <v>0</v>
      </c>
      <c r="AB127" s="47">
        <f>versenyek!$CH$11*IFERROR(VLOOKUP(VLOOKUP($A127,versenyek!CG:CI,3,FALSE),szabalyok!$A$16:$B$23,2,FALSE),0)</f>
        <v>0</v>
      </c>
      <c r="AC127" s="47">
        <f>versenyek!$CK$11*IFERROR(VLOOKUP(VLOOKUP($A127,versenyek!CJ:CL,3,FALSE),szabalyok!$A$16:$B$23,2,FALSE),0)</f>
        <v>0</v>
      </c>
      <c r="AD127" s="47">
        <f>versenyek!$CN$11*IFERROR(VLOOKUP(VLOOKUP($A127,versenyek!CM:CO,3,FALSE),szabalyok!$A$16:$B$23,2,FALSE),0)</f>
        <v>0</v>
      </c>
      <c r="AE127" s="47">
        <f>versenyek!$CQ$11*IFERROR(VLOOKUP(VLOOKUP($A127,versenyek!CP:CR,3,FALSE),szabalyok!$A$16:$B$23,2,FALSE),0)</f>
        <v>0</v>
      </c>
      <c r="AF127" s="47">
        <f>versenyek!$CT$11*IFERROR(VLOOKUP(VLOOKUP($A127,versenyek!CS:CU,3,FALSE),szabalyok!$A$16:$B$23,2,FALSE),0)</f>
        <v>0</v>
      </c>
      <c r="AG127" s="47">
        <f>versenyek!$CW$11*IFERROR(VLOOKUP(VLOOKUP($A127,versenyek!CV:CX,3,FALSE),szabalyok!$A$16:$B$23,2,FALSE),0)</f>
        <v>0</v>
      </c>
      <c r="AH127" s="47">
        <f>versenyek!$CZ$11*IFERROR(VLOOKUP(VLOOKUP($A127,versenyek!CY:DA,3,FALSE),szabalyok!$A$16:$B$23,2,FALSE),0)</f>
        <v>0</v>
      </c>
      <c r="AI127" s="47">
        <f>versenyek!$DC$11*IFERROR(VLOOKUP(VLOOKUP($A127,versenyek!DB:DD,3,FALSE),szabalyok!$A$16:$B$23,2,FALSE),0)</f>
        <v>0</v>
      </c>
      <c r="AJ127" s="47">
        <f>versenyek!$DF$11*IFERROR(VLOOKUP(VLOOKUP($A127,versenyek!DE:DG,3,FALSE),szabalyok!$A$16:$B$23,2,FALSE),0)</f>
        <v>0</v>
      </c>
      <c r="AK127" s="47">
        <f>versenyek!$DI$11*IFERROR(VLOOKUP(VLOOKUP($A127,versenyek!DH:DJ,3,FALSE),szabalyok!$A$16:$B$23,2,FALSE),0)</f>
        <v>0</v>
      </c>
      <c r="AL127" s="47">
        <f>versenyek!$DL$11*IFERROR(VLOOKUP(VLOOKUP($A127,versenyek!DK:DM,3,FALSE),szabalyok!$A$16:$B$23,2,FALSE),0)</f>
        <v>0</v>
      </c>
      <c r="AM127" s="47">
        <f>versenyek!$DR$11*IFERROR(VLOOKUP(VLOOKUP($A127,versenyek!DQ:DS,3,FALSE),szabalyok!$A$16:$B$23,2,FALSE),0)</f>
        <v>0</v>
      </c>
      <c r="AN127" s="47">
        <f>versenyek!$DU$11*IFERROR(VLOOKUP(VLOOKUP($A127,versenyek!DT:DV,3,FALSE),szabalyok!$A$16:$B$23,2,FALSE),0)</f>
        <v>0</v>
      </c>
      <c r="AO127" s="47">
        <f>versenyek!$DO$11*IFERROR(VLOOKUP(VLOOKUP($A127,versenyek!DN:DP,3,FALSE),szabalyok!$A$16:$B$23,2,FALSE),0)</f>
        <v>0</v>
      </c>
      <c r="AP127" s="47">
        <f>versenyek!$DX$11*IFERROR(VLOOKUP(VLOOKUP($A127,versenyek!DW:DY,3,FALSE),szabalyok!$A$16:$B$23,2,FALSE),0)</f>
        <v>0</v>
      </c>
      <c r="AQ127" s="47" t="e">
        <f>versenyek!$EA$11*IFERROR(VLOOKUP(VLOOKUP($A127,versenyek!DZ:EB,3,FALSE),szabalyok!$A$16:$B$23,2,FALSE),0)</f>
        <v>#DIV/0!</v>
      </c>
      <c r="AR127" s="47" t="e">
        <f>versenyek!$ED$11*IFERROR(VLOOKUP(VLOOKUP($A127,versenyek!EC:EE,3,FALSE),szabalyok!$A$16:$B$23,2,FALSE),0)</f>
        <v>#DIV/0!</v>
      </c>
      <c r="AS127" s="47">
        <f>versenyek!$EG$11*IFERROR(VLOOKUP(VLOOKUP($A127,versenyek!EF:EH,3,FALSE),szabalyok!$A$16:$B$23,2,FALSE),0)</f>
        <v>0</v>
      </c>
      <c r="AT127" s="47">
        <f>versenyek!$EJ$11*IFERROR(VLOOKUP(VLOOKUP($A127,versenyek!EI:EK,3,FALSE),szabalyok!$A$16:$B$23,2,FALSE),0)</f>
        <v>0</v>
      </c>
      <c r="AU127" s="47">
        <f>versenyek!$EM$11*IFERROR(VLOOKUP(VLOOKUP($A127,versenyek!EL:EN,3,FALSE),szabalyok!$A$16:$B$23,2,FALSE),0)</f>
        <v>0</v>
      </c>
      <c r="AV127" s="47">
        <f>versenyek!$EP$11*IFERROR(VLOOKUP(VLOOKUP($A127,versenyek!EO:EQ,3,FALSE),szabalyok!$A$16:$B$23,2,FALSE),0)</f>
        <v>0</v>
      </c>
      <c r="AW127" s="47">
        <f>versenyek!$EY$11*IFERROR(VLOOKUP(VLOOKUP($A127,versenyek!EX:EZ,3,FALSE),szabalyok!$A$16:$B$23,2,FALSE),0)</f>
        <v>0</v>
      </c>
      <c r="AX127" s="47">
        <f>versenyek!$FB$11*IFERROR(VLOOKUP(VLOOKUP($A127,versenyek!FA:FC,3,FALSE),szabalyok!$A$16:$B$23,2,FALSE),0)</f>
        <v>0</v>
      </c>
      <c r="AY127" s="47">
        <f>versenyek!$FE$11*IFERROR(VLOOKUP(VLOOKUP($A127,versenyek!FD:FF,3,FALSE),szabalyok!$A$16:$B$23,2,FALSE),0)</f>
        <v>0</v>
      </c>
      <c r="AZ127" s="47">
        <f>versenyek!$FH$11*IFERROR(VLOOKUP(VLOOKUP($A127,versenyek!FG:FI,3,FALSE),szabalyok!$A$16:$B$23,2,FALSE),0)</f>
        <v>0</v>
      </c>
      <c r="BA127" s="47">
        <f>versenyek!$FK$11*IFERROR(VLOOKUP(VLOOKUP($A127,versenyek!FJ:FL,3,FALSE),szabalyok!$A$16:$B$23,2,FALSE),0)</f>
        <v>0</v>
      </c>
      <c r="BB127" s="47">
        <f>versenyek!$FN$11*IFERROR(VLOOKUP(VLOOKUP($A127,versenyek!FM:FO,3,FALSE),szabalyok!$A$16:$B$23,2,FALSE),0)</f>
        <v>0</v>
      </c>
      <c r="BC127" s="47">
        <f>versenyek!$FQ$11*IFERROR(VLOOKUP(VLOOKUP($A127,versenyek!FP:FR,3,FALSE),szabalyok!$A$16:$B$23,2,FALSE),0)</f>
        <v>0</v>
      </c>
      <c r="BD127" s="47">
        <f>versenyek!$FT$11*IFERROR(VLOOKUP(VLOOKUP($A127,versenyek!FS:FU,3,FALSE),szabalyok!$A$16:$B$23,2,FALSE),0)</f>
        <v>0</v>
      </c>
      <c r="BE127" s="47">
        <f>versenyek!$FW$11*IFERROR(VLOOKUP(VLOOKUP($A127,versenyek!FV:FX,3,FALSE),szabalyok!$A$16:$B$23,2,FALSE),0)</f>
        <v>0</v>
      </c>
      <c r="BF127" s="47">
        <f>versenyek!$FZ$11*IFERROR(VLOOKUP(VLOOKUP($A127,versenyek!FY:GA,3,FALSE),szabalyok!$A$16:$B$23,2,FALSE),0)</f>
        <v>0</v>
      </c>
      <c r="BG127" s="47">
        <f>versenyek!$GC$11*IFERROR(VLOOKUP(VLOOKUP($A127,versenyek!GB:GD,3,FALSE),szabalyok!$A$16:$B$23,2,FALSE),0)</f>
        <v>0</v>
      </c>
      <c r="BH127" s="47">
        <f>versenyek!$GF$11*IFERROR(VLOOKUP(VLOOKUP($A127,versenyek!GE:GG,3,FALSE),szabalyok!$A$16:$B$23,2,FALSE),0)</f>
        <v>0</v>
      </c>
      <c r="BI127" s="47">
        <f>versenyek!$GI$11*IFERROR(VLOOKUP(VLOOKUP($A127,versenyek!GH:GJ,3,FALSE),szabalyok!$A$16:$B$23,2,FALSE),0)</f>
        <v>0</v>
      </c>
      <c r="BJ127" s="47">
        <f>versenyek!$GL$11*IFERROR(VLOOKUP(VLOOKUP($A127,versenyek!GK:GM,3,FALSE),szabalyok!$A$16:$B$23,2,FALSE),0)</f>
        <v>0</v>
      </c>
      <c r="BK127" s="47">
        <f>versenyek!$GO$11*IFERROR(VLOOKUP(VLOOKUP($A127,versenyek!GN:GP,3,FALSE),szabalyok!$A$16:$B$23,2,FALSE),0)</f>
        <v>0</v>
      </c>
      <c r="BL127" s="47">
        <f>versenyek!$GR$11*IFERROR(VLOOKUP(VLOOKUP($A127,versenyek!GQ:GS,3,FALSE),szabalyok!$A$16:$B$23,2,FALSE),0)</f>
        <v>0</v>
      </c>
      <c r="BM127" s="47">
        <f>versenyek!$GX$11*IFERROR(VLOOKUP(VLOOKUP($A127,versenyek!GW:GY,3,FALSE),szabalyok!$A$16:$B$23,2,FALSE),0)</f>
        <v>0</v>
      </c>
      <c r="BN127" s="47">
        <f>versenyek!$GX$11*IFERROR(VLOOKUP(VLOOKUP($A127,versenyek!GX:GZ,3,FALSE),szabalyok!$A$16:$B$23,2,FALSE),0)</f>
        <v>0</v>
      </c>
      <c r="BO127" s="47">
        <f>versenyek!$HD$11*IFERROR(VLOOKUP(VLOOKUP($A127,versenyek!HC:HE,3,FALSE),szabalyok!$A$16:$B$23,2,FALSE),0)</f>
        <v>0</v>
      </c>
      <c r="BP127" s="47">
        <f>versenyek!$HG$11*IFERROR(VLOOKUP(VLOOKUP($A127,versenyek!HF:HH,3,FALSE),szabalyok!$A$16:$B$23,2,FALSE),0)</f>
        <v>0</v>
      </c>
      <c r="BQ127" s="47">
        <f>versenyek!$HJ$11*IFERROR(VLOOKUP(VLOOKUP($A127,versenyek!HI:HK,3,FALSE),szabalyok!$A$16:$B$23,2,FALSE),0)</f>
        <v>0</v>
      </c>
      <c r="BR127" s="47">
        <f>versenyek!$HM$11*IFERROR(VLOOKUP(VLOOKUP($A127,versenyek!HL:HN,3,FALSE),szabalyok!$A$16:$B$23,2,FALSE),0)</f>
        <v>0</v>
      </c>
      <c r="BS127" s="47">
        <f>versenyek!$HP$11*IFERROR(VLOOKUP(VLOOKUP($A127,versenyek!HO:HQ,3,FALSE),szabalyok!$A$16:$B$23,2,FALSE),0)</f>
        <v>0</v>
      </c>
      <c r="BT127" s="47">
        <f>versenyek!$HS$11*IFERROR(VLOOKUP(VLOOKUP($A127,versenyek!HR:HT,3,FALSE),szabalyok!$A$16:$B$23,2,FALSE),0)</f>
        <v>0</v>
      </c>
      <c r="BU127" s="47">
        <f>versenyek!$HV$11*IFERROR(VLOOKUP(VLOOKUP($A127,versenyek!HU:HW,3,FALSE),szabalyok!$A$16:$B$23,2,FALSE),0)</f>
        <v>0</v>
      </c>
      <c r="BV127" s="47">
        <f>versenyek!$HY$11*IFERROR(VLOOKUP(VLOOKUP($A127,versenyek!HX:HZ,3,FALSE),szabalyok!$A$16:$B$23,2,FALSE),0)</f>
        <v>0</v>
      </c>
      <c r="BW127" s="47">
        <f>versenyek!$IB$11*IFERROR(VLOOKUP(VLOOKUP($A127,versenyek!IA:IC,3,FALSE),szabalyok!$A$16:$B$23,2,FALSE),0)</f>
        <v>0</v>
      </c>
      <c r="BX127" s="47">
        <f>versenyek!$IE$11*IFERROR(VLOOKUP(VLOOKUP($A127,versenyek!ID:IF,3,FALSE),szabalyok!$A$16:$B$23,2,FALSE),0)</f>
        <v>0</v>
      </c>
      <c r="BY127" s="47">
        <f>versenyek!$IH$11*IFERROR(VLOOKUP(VLOOKUP($A127,versenyek!IG:II,3,FALSE),szabalyok!$A$16:$B$23,2,FALSE),0)</f>
        <v>0</v>
      </c>
      <c r="BZ127" s="47">
        <f>versenyek!$IK$11*IFERROR(VLOOKUP(VLOOKUP($A127,versenyek!IJ:IL,3,FALSE),szabalyok!$A$16:$B$23,2,FALSE),0)</f>
        <v>0</v>
      </c>
      <c r="CA127" s="47">
        <f>versenyek!$IN$11*IFERROR(VLOOKUP(VLOOKUP($A127,versenyek!IM:IO,3,FALSE),szabalyok!$A$16:$B$23,2,FALSE),0)</f>
        <v>0</v>
      </c>
      <c r="CB127" s="47">
        <f>versenyek!$IW$11*IFERROR(VLOOKUP(VLOOKUP($A127,versenyek!IV:IX,3,FALSE),szabalyok!$A$16:$B$23,2,FALSE),0)</f>
        <v>0</v>
      </c>
      <c r="CC127" s="47">
        <f>versenyek!$IZ$11*IFERROR(VLOOKUP(VLOOKUP($A127,versenyek!IY:JA,3,FALSE),szabalyok!$A$16:$B$23,2,FALSE),0)</f>
        <v>0</v>
      </c>
      <c r="CD127" s="47">
        <f>versenyek!$JC$11*IFERROR(VLOOKUP(VLOOKUP($A127,versenyek!JB:JD,3,FALSE),szabalyok!$A$16:$B$23,2,FALSE),0)</f>
        <v>0</v>
      </c>
      <c r="CE127" s="47">
        <f>versenyek!$JF$11*IFERROR(VLOOKUP(VLOOKUP($A127,versenyek!JE:JG,3,FALSE),szabalyok!$A$16:$B$23,2,FALSE),0)</f>
        <v>0</v>
      </c>
      <c r="CF127" s="47">
        <f>versenyek!$JI$11*IFERROR(VLOOKUP(VLOOKUP($A127,versenyek!JH:JJ,3,FALSE),szabalyok!$A$16:$B$23,2,FALSE),0)</f>
        <v>0</v>
      </c>
      <c r="CG127" s="47">
        <f>versenyek!$JL$11*IFERROR(VLOOKUP(VLOOKUP($A127,versenyek!JK:JM,3,FALSE),szabalyok!$A$16:$B$23,2,FALSE),0)</f>
        <v>0</v>
      </c>
      <c r="CH127" s="47">
        <f>versenyek!$JO$11*IFERROR(VLOOKUP(VLOOKUP($A127,versenyek!JN:JP,3,FALSE),szabalyok!$A$16:$B$23,2,FALSE),0)</f>
        <v>0</v>
      </c>
      <c r="CI127" s="47">
        <f>versenyek!$JR$11*IFERROR(VLOOKUP(VLOOKUP($A127,versenyek!JQ:JS,3,FALSE),szabalyok!$A$16:$B$23,2,FALSE),0)</f>
        <v>0</v>
      </c>
      <c r="CJ127" s="47">
        <f>versenyek!$JU$11*IFERROR(VLOOKUP(VLOOKUP($A127,versenyek!JT:JV,3,FALSE),szabalyok!$A$16:$B$23,2,FALSE),0)</f>
        <v>0</v>
      </c>
      <c r="CK127" s="47">
        <f>versenyek!$JR$11*IFERROR(VLOOKUP(VLOOKUP($A127,versenyek!JW:JY,3,FALSE),szabalyok!$A$16:$B$23,2,FALSE),0)</f>
        <v>0</v>
      </c>
      <c r="CL127" s="47">
        <f>versenyek!$KA$11*IFERROR(VLOOKUP(VLOOKUP($A127,versenyek!JZ:KB,3,FALSE),szabalyok!$A$16:$B$23,2,FALSE),0)</f>
        <v>0</v>
      </c>
      <c r="CM127" s="47">
        <f>versenyek!$KD$11*IFERROR(VLOOKUP(VLOOKUP($A127,versenyek!KC:KE,3,FALSE),szabalyok!$A$16:$B$23,2,FALSE),0)</f>
        <v>0</v>
      </c>
      <c r="CN127" s="47">
        <f>versenyek!$KG$11*IFERROR(VLOOKUP(VLOOKUP($A127,versenyek!KF:KH,3,FALSE),szabalyok!$A$16:$B$23,2,FALSE),0)</f>
        <v>0</v>
      </c>
      <c r="CO127" s="47">
        <f>versenyek!$KJ$11*IFERROR(VLOOKUP(VLOOKUP($A127,versenyek!KI:KK,3,FALSE),szabalyok!$A$16:$B$23,2,FALSE),0)</f>
        <v>0</v>
      </c>
      <c r="CP127" s="47">
        <f>versenyek!$KM$11*IFERROR(VLOOKUP(VLOOKUP($A127,versenyek!KL:KN,3,FALSE),szabalyok!$A$16:$B$23,2,FALSE),0)</f>
        <v>0</v>
      </c>
      <c r="CQ127" s="47">
        <f>versenyek!$KP$11*IFERROR(VLOOKUP(VLOOKUP($A127,versenyek!KO:KQ,3,FALSE),szabalyok!$A$16:$B$23,2,FALSE),0)</f>
        <v>0</v>
      </c>
      <c r="CR127" s="47">
        <f>versenyek!$KS$11*IFERROR(VLOOKUP(VLOOKUP($A127,versenyek!KR:KT,3,FALSE),szabalyok!$A$16:$B$23,2,FALSE),0)</f>
        <v>0</v>
      </c>
      <c r="CS127" s="47">
        <f>versenyek!$KV$11*IFERROR(VLOOKUP(VLOOKUP($A127,versenyek!KU:KW,3,FALSE),szabalyok!$A$16:$B$23,2,FALSE),0)</f>
        <v>0</v>
      </c>
      <c r="CT127" s="47">
        <f>versenyek!$KY$11*IFERROR(VLOOKUP(VLOOKUP($A127,versenyek!KX:KZ,3,FALSE),szabalyok!$A$16:$B$23,2,FALSE),0)</f>
        <v>0</v>
      </c>
      <c r="CU127" s="47">
        <f>versenyek!$LB$11*IFERROR(VLOOKUP(VLOOKUP($A127,versenyek!LA:LC,3,FALSE),szabalyok!$A$16:$B$23,2,FALSE),0)</f>
        <v>0</v>
      </c>
      <c r="CV127" s="47">
        <f>versenyek!$LE$11*IFERROR(VLOOKUP(VLOOKUP($A127,versenyek!LD:LF,3,FALSE),szabalyok!$A$16:$B$23,2,FALSE),0)</f>
        <v>0</v>
      </c>
      <c r="CW127" s="47">
        <f>versenyek!$LH$11*IFERROR(VLOOKUP(VLOOKUP($A127,versenyek!LG:LI,3,FALSE),szabalyok!$A$16:$B$23,2,FALSE),0)</f>
        <v>0</v>
      </c>
      <c r="CX127" s="47">
        <f>versenyek!$LK$11*IFERROR(VLOOKUP(VLOOKUP($A127,versenyek!LJ:LL,3,FALSE),szabalyok!$A$16:$B$23,2,FALSE),0)</f>
        <v>0</v>
      </c>
      <c r="CY127" s="47">
        <f>versenyek!$LN$11*IFERROR(VLOOKUP(VLOOKUP($A127,versenyek!LM:LO,3,FALSE),szabalyok!$A$16:$B$23,2,FALSE),0)</f>
        <v>0</v>
      </c>
      <c r="CZ127" s="47">
        <f>versenyek!$LQ$11*IFERROR(VLOOKUP(VLOOKUP($A127,versenyek!LP:LR,3,FALSE),szabalyok!$A$16:$B$23,2,FALSE),0)</f>
        <v>0</v>
      </c>
      <c r="DA127" s="47">
        <f>versenyek!$LT$11*IFERROR(VLOOKUP(VLOOKUP($A127,versenyek!LS:LU,3,FALSE),szabalyok!$A$16:$B$23,2,FALSE),0)</f>
        <v>0</v>
      </c>
      <c r="DB127" s="47">
        <f>versenyek!$LW$11*IFERROR(VLOOKUP(VLOOKUP($A127,versenyek!LV:LX,3,FALSE),szabalyok!$A$16:$B$23,2,FALSE),0)</f>
        <v>0</v>
      </c>
      <c r="DC127" s="47">
        <f>versenyek!$LZ$11*IFERROR(VLOOKUP(VLOOKUP($A127,versenyek!LY:MA,3,FALSE),szabalyok!$A$16:$B$23,2,FALSE),0)</f>
        <v>0</v>
      </c>
      <c r="DD127" s="47">
        <f>versenyek!$MC$11*IFERROR(VLOOKUP(VLOOKUP($A127,versenyek!MB:MD,3,FALSE),szabalyok!$A$16:$B$23,2,FALSE),0)</f>
        <v>0</v>
      </c>
      <c r="DE127" s="47">
        <f>versenyek!$ML$11*IFERROR(VLOOKUP(VLOOKUP($A127,versenyek!MK:MM,3,FALSE),szabalyok!$A$16:$B$23,2,FALSE),0)</f>
        <v>0</v>
      </c>
      <c r="DF127" s="47">
        <f>versenyek!$MO$11*IFERROR(VLOOKUP(VLOOKUP($A127,versenyek!MN:MP,3,FALSE),szabalyok!$A$16:$B$23,2,FALSE),0)</f>
        <v>0</v>
      </c>
      <c r="DG127" s="47">
        <f>versenyek!$MR$11*IFERROR(VLOOKUP(VLOOKUP($A127,versenyek!MQ:MS,3,FALSE),szabalyok!$A$16:$B$23,2,FALSE),0)</f>
        <v>0</v>
      </c>
      <c r="DH127" s="47">
        <f>versenyek!$MU$11*IFERROR(VLOOKUP(VLOOKUP($A127,versenyek!MT:MV,3,FALSE),szabalyok!$A$16:$B$23,2,FALSE),0)</f>
        <v>0</v>
      </c>
      <c r="DI127" s="47">
        <f>versenyek!$MX$11*IFERROR(VLOOKUP(VLOOKUP($A127,versenyek!MW:MY,3,FALSE),szabalyok!$A$16:$B$23,2,FALSE),0)</f>
        <v>0</v>
      </c>
      <c r="DJ127" s="47">
        <f>versenyek!$NA$11*IFERROR(VLOOKUP(VLOOKUP($A127,versenyek!MZ:NB,3,FALSE),szabalyok!$A$16:$B$23,2,FALSE),0)</f>
        <v>0</v>
      </c>
      <c r="DK127" s="47">
        <f>versenyek!$ND$11*IFERROR(VLOOKUP(VLOOKUP($A127,versenyek!NC:NE,3,FALSE),szabalyok!$A$16:$B$23,2,FALSE),0)</f>
        <v>0</v>
      </c>
      <c r="DL127" s="47">
        <f>versenyek!$NG$11*IFERROR(VLOOKUP(VLOOKUP($A127,versenyek!NF:NH,3,FALSE),szabalyok!$A$16:$B$23,2,FALSE),0)</f>
        <v>0</v>
      </c>
      <c r="DM127" s="47">
        <f>versenyek!$NJ$11*IFERROR(VLOOKUP(VLOOKUP($A127,versenyek!NI:NK,3,FALSE),szabalyok!$A$16:$B$23,2,FALSE),0)</f>
        <v>0</v>
      </c>
      <c r="DN127" s="47">
        <f>versenyek!$NM$11*IFERROR(VLOOKUP(VLOOKUP($A127,versenyek!NL:NN,3,FALSE),szabalyok!$A$16:$B$23,2,FALSE),0)</f>
        <v>0</v>
      </c>
      <c r="DO127" s="47">
        <f>versenyek!$NP$11*IFERROR(VLOOKUP(VLOOKUP($A127,versenyek!NO:NQ,3,FALSE),szabalyok!$A$16:$B$23,2,FALSE),0)</f>
        <v>0</v>
      </c>
      <c r="DP127" s="47">
        <f>versenyek!$NS$11*IFERROR(VLOOKUP(VLOOKUP($A127,versenyek!NR:NT,3,FALSE),szabalyok!$A$16:$B$23,2,FALSE),0)</f>
        <v>0</v>
      </c>
      <c r="DQ127" s="47">
        <f>versenyek!$NV$11*IFERROR(VLOOKUP(VLOOKUP($A127,versenyek!NU:NW,3,FALSE),szabalyok!$A$16:$B$23,2,FALSE),0)</f>
        <v>0</v>
      </c>
      <c r="DR127" s="47">
        <f>versenyek!$NY$11*IFERROR(VLOOKUP(VLOOKUP($A127,versenyek!NX:NZ,3,FALSE),szabalyok!$A$16:$B$23,2,FALSE),0)</f>
        <v>0</v>
      </c>
      <c r="DS127" s="47">
        <f>versenyek!$OB$11*IFERROR(VLOOKUP(VLOOKUP($A127,versenyek!OA:OC,3,FALSE),szabalyok!$A$16:$B$23,2,FALSE),0)</f>
        <v>0</v>
      </c>
      <c r="DT127" s="47">
        <f>versenyek!$OE$11*IFERROR(VLOOKUP(VLOOKUP($A127,versenyek!OD:OF,3,FALSE),szabalyok!$A$16:$B$23,2,FALSE),0)</f>
        <v>0</v>
      </c>
      <c r="DU127" s="47">
        <f>versenyek!$OH$11*IFERROR(VLOOKUP(VLOOKUP($A127,versenyek!OG:OI,3,FALSE),szabalyok!$A$16:$B$23,2,FALSE),0)</f>
        <v>0</v>
      </c>
      <c r="DV127" s="47">
        <f>versenyek!$OK$11*IFERROR(VLOOKUP(VLOOKUP($A127,versenyek!OJ:OL,3,FALSE),szabalyok!$A$16:$B$23,2,FALSE),0)</f>
        <v>0</v>
      </c>
      <c r="DW127" s="47">
        <f>versenyek!$ON$11*IFERROR(VLOOKUP(VLOOKUP($A127,versenyek!OM:OO,3,FALSE),szabalyok!$A$16:$B$23,2,FALSE),0)</f>
        <v>0</v>
      </c>
      <c r="DX127" s="47">
        <f>versenyek!$OQ$11*IFERROR(VLOOKUP(VLOOKUP($A127,versenyek!OP:OR,3,FALSE),szabalyok!$A$16:$B$23,2,FALSE),0)</f>
        <v>0</v>
      </c>
      <c r="DY127" s="47">
        <f>versenyek!$OT$11*IFERROR(VLOOKUP(VLOOKUP($A127,versenyek!OS:OU,3,FALSE),szabalyok!$A$16:$B$23,2,FALSE),0)</f>
        <v>0</v>
      </c>
      <c r="DZ127" s="47">
        <f>versenyek!$OW$11*IFERROR(VLOOKUP(VLOOKUP($A127,versenyek!OV:OX,3,FALSE),szabalyok!$A$16:$B$23,2,FALSE),0)</f>
        <v>0</v>
      </c>
      <c r="EA127" s="47">
        <f>versenyek!$OZ$11*IFERROR(VLOOKUP(VLOOKUP($A127,versenyek!OY:PA,3,FALSE),szabalyok!$A$16:$B$23,2,FALSE),0)</f>
        <v>0</v>
      </c>
      <c r="EB127" s="47">
        <f>versenyek!$PC$11*IFERROR(VLOOKUP(VLOOKUP($A127,versenyek!PB:PD,3,FALSE),szabalyok!$A$16:$B$23,2,FALSE),0)</f>
        <v>0</v>
      </c>
      <c r="EC127" s="47">
        <f>versenyek!$PF$11*IFERROR(VLOOKUP(VLOOKUP($A127,versenyek!PE:PG,3,FALSE),szabalyok!$A$16:$B$23,2,FALSE),0)</f>
        <v>0</v>
      </c>
      <c r="ED127" s="47">
        <f>versenyek!$PI$11*IFERROR(VLOOKUP(VLOOKUP($A127,versenyek!PH:PJ,3,FALSE),szabalyok!$A$16:$B$23,2,FALSE),0)</f>
        <v>0</v>
      </c>
      <c r="EE127" s="47">
        <f>versenyek!$PL$11*IFERROR(VLOOKUP(VLOOKUP($A127,versenyek!PK:PM,3,FALSE),szabalyok!$A$16:$B$23,2,FALSE),0)</f>
        <v>0</v>
      </c>
      <c r="EF127" s="47">
        <f>versenyek!$PO$11*IFERROR(VLOOKUP(VLOOKUP($A127,versenyek!PN:PP,3,FALSE),szabalyok!$A$16:$B$23,2,FALSE),0)</f>
        <v>0</v>
      </c>
      <c r="EG127" s="47">
        <f>versenyek!$PR$11*IFERROR(VLOOKUP(VLOOKUP($A127,versenyek!PQ:PS,3,FALSE),szabalyok!$A$16:$B$23,2,FALSE),0)</f>
        <v>0</v>
      </c>
      <c r="EH127" s="47">
        <f>versenyek!$PU$11*IFERROR(VLOOKUP(VLOOKUP($A127,versenyek!PT:PV,3,FALSE),szabalyok!$A$16:$B$23,2,FALSE),0)</f>
        <v>0</v>
      </c>
      <c r="EI127" s="47">
        <f>versenyek!$PX$11*IFERROR(VLOOKUP(VLOOKUP($A127,versenyek!PW:PY,3,FALSE),szabalyok!$A$16:$B$23,2,FALSE),0)</f>
        <v>0</v>
      </c>
      <c r="EJ127" s="47">
        <f>versenyek!$QA$11*IFERROR(VLOOKUP(VLOOKUP($A127,versenyek!PZ:QB,3,FALSE),szabalyok!$A$16:$B$23,2,FALSE),0)</f>
        <v>0</v>
      </c>
      <c r="EK127" s="47">
        <f>versenyek!$QD$11*IFERROR(VLOOKUP(VLOOKUP($A127,versenyek!QC:QE,3,FALSE),szabalyok!$A$16:$B$23,2,FALSE),0)</f>
        <v>0</v>
      </c>
      <c r="EL127" s="47">
        <f>versenyek!$QG$11*IFERROR(VLOOKUP(VLOOKUP($A127,versenyek!QF:QH,3,FALSE),szabalyok!$A$16:$B$23,2,FALSE),0)</f>
        <v>0</v>
      </c>
      <c r="EM127" s="47">
        <f>versenyek!$QJ$11*IFERROR(VLOOKUP(VLOOKUP($A127,versenyek!QI:QK,3,FALSE),szabalyok!$A$16:$B$23,2,FALSE),0)</f>
        <v>0</v>
      </c>
      <c r="EN127" s="47">
        <f>versenyek!$QM$11*IFERROR(VLOOKUP(VLOOKUP($A127,versenyek!QL:QN,3,FALSE),szabalyok!$A$16:$B$23,2,FALSE),0)</f>
        <v>0</v>
      </c>
      <c r="EO127" s="47">
        <f>versenyek!$QP$11*IFERROR(VLOOKUP(VLOOKUP($A127,versenyek!QO:QQ,3,FALSE),szabalyok!$A$16:$B$23,2,FALSE),0)</f>
        <v>0</v>
      </c>
      <c r="EP127" s="47">
        <f>versenyek!$QS$11*IFERROR(VLOOKUP(VLOOKUP($A127,versenyek!QR:QT,3,FALSE),szabalyok!$A$16:$B$23,2,FALSE),0)</f>
        <v>0</v>
      </c>
      <c r="EQ127" s="47">
        <f>versenyek!$QV$11*IFERROR(VLOOKUP(VLOOKUP($A127,versenyek!QU:QW,3,FALSE),szabalyok!$A$16:$B$23,2,FALSE),0)</f>
        <v>0</v>
      </c>
      <c r="ER127" s="47">
        <f>versenyek!$RE$11*IFERROR(VLOOKUP(VLOOKUP($A127,versenyek!RD:RF,3,FALSE),szabalyok!$A$16:$B$23,2,FALSE),0)</f>
        <v>0</v>
      </c>
      <c r="ES127" s="47">
        <f>versenyek!$RH$11*IFERROR(VLOOKUP(VLOOKUP($A127,versenyek!RG:RI,3,FALSE),szabalyok!$A$16:$B$23,2,FALSE),0)</f>
        <v>0</v>
      </c>
      <c r="ET127" s="47">
        <f>versenyek!$RK$11*IFERROR(VLOOKUP(VLOOKUP($A127,versenyek!RJ:RL,3,FALSE),szabalyok!$A$16:$B$23,2,FALSE),0)</f>
        <v>0</v>
      </c>
      <c r="EU127" s="47">
        <f>versenyek!$RN$11*IFERROR(VLOOKUP(VLOOKUP($A127,versenyek!RM:RO,3,FALSE),szabalyok!$A$16:$B$23,2,FALSE),0)</f>
        <v>0</v>
      </c>
      <c r="EV127" s="47">
        <f>versenyek!$RQ$11*IFERROR(VLOOKUP(VLOOKUP($A127,versenyek!RP:RR,3,FALSE),szabalyok!$A$16:$B$23,2,FALSE),0)</f>
        <v>0</v>
      </c>
      <c r="EW127" s="47">
        <f>versenyek!$RT$11*IFERROR(VLOOKUP(VLOOKUP($A127,versenyek!RS:RU,3,FALSE),szabalyok!$A$16:$B$23,2,FALSE),0)</f>
        <v>0</v>
      </c>
      <c r="EX127" s="47">
        <f>versenyek!$RW$11*IFERROR(VLOOKUP(VLOOKUP($A127,versenyek!RV:RX,3,FALSE),szabalyok!$A$16:$B$23,2,FALSE),0)</f>
        <v>0</v>
      </c>
      <c r="EY127" s="47">
        <f>versenyek!$RZ$11*IFERROR(VLOOKUP(VLOOKUP($A127,versenyek!RY:SA,3,FALSE),szabalyok!$A$16:$B$23,2,FALSE),0)</f>
        <v>0</v>
      </c>
      <c r="EZ127" s="47">
        <f>versenyek!$SC$11*IFERROR(VLOOKUP(VLOOKUP($A127,versenyek!SB:SD,3,FALSE),szabalyok!$A$16:$B$23,2,FALSE),0)</f>
        <v>0</v>
      </c>
      <c r="FA127" s="47">
        <f>versenyek!$SF$11*IFERROR(VLOOKUP(VLOOKUP($A127,versenyek!SE:SG,3,FALSE),szabalyok!$A$16:$B$23,2,FALSE),0)</f>
        <v>0</v>
      </c>
      <c r="FB127" s="47">
        <f>versenyek!$SI$11*IFERROR(VLOOKUP(VLOOKUP($A127,versenyek!SH:SJ,3,FALSE),szabalyok!$A$16:$B$23,2,FALSE),0)</f>
        <v>0</v>
      </c>
      <c r="FC127" s="47">
        <f>versenyek!$SL$11*IFERROR(VLOOKUP(VLOOKUP($A127,versenyek!SK:SM,3,FALSE),szabalyok!$A$16:$B$23,2,FALSE),0)</f>
        <v>0</v>
      </c>
      <c r="FD127" s="47">
        <f>versenyek!$SO$11*IFERROR(VLOOKUP(VLOOKUP($A127,versenyek!SN:SP,3,FALSE),szabalyok!$A$16:$B$23,2,FALSE),0)</f>
        <v>0</v>
      </c>
      <c r="FE127" s="47">
        <f>versenyek!$SR$11*IFERROR(VLOOKUP(VLOOKUP($A127,versenyek!SQ:SS,3,FALSE),szabalyok!$A$16:$B$23,2,FALSE),0)</f>
        <v>0</v>
      </c>
      <c r="FF127" s="47">
        <f>versenyek!$SU$11*IFERROR(VLOOKUP(VLOOKUP($A127,versenyek!ST:SV,3,FALSE),szabalyok!$A$16:$B$23,2,FALSE),0)</f>
        <v>0</v>
      </c>
      <c r="FG127" s="47">
        <f>versenyek!$SX$11*IFERROR(VLOOKUP(VLOOKUP($A127,versenyek!SW:SY,3,FALSE),szabalyok!$A$16:$B$23,2,FALSE),0)</f>
        <v>0</v>
      </c>
      <c r="FH127" s="47">
        <f>versenyek!$TA$11*IFERROR(VLOOKUP(VLOOKUP($A127,versenyek!SZ:TB,3,FALSE),szabalyok!$A$16:$B$23,2,FALSE),0)</f>
        <v>0</v>
      </c>
      <c r="FI127" s="47">
        <f>versenyek!$TD$11*IFERROR(VLOOKUP(VLOOKUP($A127,versenyek!TC:TE,3,FALSE),szabalyok!$A$16:$B$23,2,FALSE),0)</f>
        <v>0</v>
      </c>
      <c r="FJ127" s="47">
        <f>versenyek!$TG$11*IFERROR(VLOOKUP(VLOOKUP($A127,versenyek!TF:TH,3,FALSE),szabalyok!$A$16:$B$23,2,FALSE),0)</f>
        <v>0</v>
      </c>
      <c r="FK127" s="47">
        <f>versenyek!$TJ$11*IFERROR(VLOOKUP(VLOOKUP($A127,versenyek!TI:TK,3,FALSE),szabalyok!$A$16:$B$23,2,FALSE),0)</f>
        <v>0</v>
      </c>
      <c r="FL127" s="47">
        <f>versenyek!$TM$11*IFERROR(VLOOKUP(VLOOKUP($A127,versenyek!TL:TN,3,FALSE),szabalyok!$A$16:$B$23,2,FALSE),0)</f>
        <v>0</v>
      </c>
      <c r="FM127" s="47">
        <f>versenyek!$TP$11*IFERROR(VLOOKUP(VLOOKUP($A127,versenyek!TO:TQ,3,FALSE),szabalyok!$A$16:$B$23,2,FALSE),0)</f>
        <v>0</v>
      </c>
      <c r="FN127" s="47">
        <f>versenyek!$TS$11*IFERROR(VLOOKUP(VLOOKUP($A127,versenyek!TR:TT,3,FALSE),szabalyok!$A$16:$B$23,2,FALSE),0)</f>
        <v>0</v>
      </c>
      <c r="FO127" s="47"/>
      <c r="FP127" s="235">
        <f t="shared" si="3"/>
        <v>0</v>
      </c>
    </row>
    <row r="128" spans="1:172">
      <c r="A128" s="210" t="s">
        <v>20</v>
      </c>
      <c r="B128" s="47">
        <v>0</v>
      </c>
      <c r="C128" s="47">
        <v>5.3718462531708511</v>
      </c>
      <c r="D128" s="47">
        <v>0</v>
      </c>
      <c r="E128" s="47">
        <v>0</v>
      </c>
      <c r="F128" s="47">
        <v>0</v>
      </c>
      <c r="G128" s="47">
        <v>5.6324293232163454</v>
      </c>
      <c r="H128" s="47">
        <v>21.116029926931592</v>
      </c>
      <c r="I128" s="47">
        <v>16.366774665634917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14.910109435000706</v>
      </c>
      <c r="R128" s="47">
        <f>versenyek!$BD$11*IFERROR(VLOOKUP(VLOOKUP($A128,versenyek!BC:BE,3,FALSE),szabalyok!$A$16:$B$23,2,FALSE),0)</f>
        <v>0</v>
      </c>
      <c r="S128" s="47">
        <f>versenyek!$BG$11*IFERROR(VLOOKUP(VLOOKUP($A128,versenyek!BF:BH,3,FALSE),szabalyok!$A$16:$B$23,2,FALSE),0)</f>
        <v>0</v>
      </c>
      <c r="T128" s="47">
        <f>versenyek!$BJ$11*IFERROR(VLOOKUP(VLOOKUP($A128,versenyek!BI:BK,3,FALSE),szabalyok!$A$16:$B$23,2,FALSE),0)</f>
        <v>0</v>
      </c>
      <c r="U128" s="47">
        <f>versenyek!$BM$11*IFERROR(VLOOKUP(VLOOKUP($A128,versenyek!BL:BN,3,FALSE),szabalyok!$A$16:$B$23,2,FALSE),0)</f>
        <v>0</v>
      </c>
      <c r="V128" s="47">
        <f>versenyek!$BP$11*IFERROR(VLOOKUP(VLOOKUP($A128,versenyek!BO:BQ,3,FALSE),szabalyok!$A$16:$B$23,2,FALSE),0)</f>
        <v>0</v>
      </c>
      <c r="W128" s="47">
        <f>versenyek!$BS$11*IFERROR(VLOOKUP(VLOOKUP($A128,versenyek!BR:BT,3,FALSE),szabalyok!$A$16:$B$23,2,FALSE),0)</f>
        <v>0</v>
      </c>
      <c r="X128" s="47">
        <f>versenyek!$BV$11*IFERROR(VLOOKUP(VLOOKUP($A128,versenyek!BU:BW,3,FALSE),szabalyok!$A$16:$B$23,2,FALSE),0)</f>
        <v>0</v>
      </c>
      <c r="Y128" s="47">
        <f>versenyek!$BY$11*IFERROR(VLOOKUP(VLOOKUP($A128,versenyek!BX:BZ,3,FALSE),szabalyok!$A$16:$B$23,2,FALSE),0)</f>
        <v>0</v>
      </c>
      <c r="Z128" s="47">
        <f>versenyek!$CB$11*IFERROR(VLOOKUP(VLOOKUP($A128,versenyek!CA:CC,3,FALSE),szabalyok!$A$16:$B$23,2,FALSE),0)</f>
        <v>0</v>
      </c>
      <c r="AA128" s="47">
        <f>versenyek!$CE$11*IFERROR(VLOOKUP(VLOOKUP($A128,versenyek!CD:CF,3,FALSE),szabalyok!$A$16:$B$23,2,FALSE),0)</f>
        <v>0</v>
      </c>
      <c r="AB128" s="47">
        <f>versenyek!$CH$11*IFERROR(VLOOKUP(VLOOKUP($A128,versenyek!CG:CI,3,FALSE),szabalyok!$A$16:$B$23,2,FALSE),0)</f>
        <v>0</v>
      </c>
      <c r="AC128" s="47">
        <f>versenyek!$CK$11*IFERROR(VLOOKUP(VLOOKUP($A128,versenyek!CJ:CL,3,FALSE),szabalyok!$A$16:$B$23,2,FALSE),0)</f>
        <v>0</v>
      </c>
      <c r="AD128" s="47">
        <f>versenyek!$CN$11*IFERROR(VLOOKUP(VLOOKUP($A128,versenyek!CM:CO,3,FALSE),szabalyok!$A$16:$B$23,2,FALSE),0)</f>
        <v>0</v>
      </c>
      <c r="AE128" s="47">
        <f>versenyek!$CQ$11*IFERROR(VLOOKUP(VLOOKUP($A128,versenyek!CP:CR,3,FALSE),szabalyok!$A$16:$B$23,2,FALSE),0)</f>
        <v>0</v>
      </c>
      <c r="AF128" s="47">
        <f>versenyek!$CT$11*IFERROR(VLOOKUP(VLOOKUP($A128,versenyek!CS:CU,3,FALSE),szabalyok!$A$16:$B$23,2,FALSE),0)</f>
        <v>0</v>
      </c>
      <c r="AG128" s="47">
        <f>versenyek!$CW$11*IFERROR(VLOOKUP(VLOOKUP($A128,versenyek!CV:CX,3,FALSE),szabalyok!$A$16:$B$23,2,FALSE),0)</f>
        <v>0</v>
      </c>
      <c r="AH128" s="47">
        <f>versenyek!$CZ$11*IFERROR(VLOOKUP(VLOOKUP($A128,versenyek!CY:DA,3,FALSE),szabalyok!$A$16:$B$23,2,FALSE),0)</f>
        <v>0</v>
      </c>
      <c r="AI128" s="47">
        <f>versenyek!$DC$11*IFERROR(VLOOKUP(VLOOKUP($A128,versenyek!DB:DD,3,FALSE),szabalyok!$A$16:$B$23,2,FALSE),0)</f>
        <v>0</v>
      </c>
      <c r="AJ128" s="47">
        <f>versenyek!$DF$11*IFERROR(VLOOKUP(VLOOKUP($A128,versenyek!DE:DG,3,FALSE),szabalyok!$A$16:$B$23,2,FALSE),0)</f>
        <v>0</v>
      </c>
      <c r="AK128" s="47">
        <f>versenyek!$DI$11*IFERROR(VLOOKUP(VLOOKUP($A128,versenyek!DH:DJ,3,FALSE),szabalyok!$A$16:$B$23,2,FALSE),0)</f>
        <v>0</v>
      </c>
      <c r="AL128" s="47">
        <f>versenyek!$DL$11*IFERROR(VLOOKUP(VLOOKUP($A128,versenyek!DK:DM,3,FALSE),szabalyok!$A$16:$B$23,2,FALSE),0)</f>
        <v>0</v>
      </c>
      <c r="AM128" s="47">
        <f>versenyek!$DR$11*IFERROR(VLOOKUP(VLOOKUP($A128,versenyek!DQ:DS,3,FALSE),szabalyok!$A$16:$B$23,2,FALSE),0)</f>
        <v>0</v>
      </c>
      <c r="AN128" s="47">
        <f>versenyek!$DU$11*IFERROR(VLOOKUP(VLOOKUP($A128,versenyek!DT:DV,3,FALSE),szabalyok!$A$16:$B$23,2,FALSE),0)</f>
        <v>0</v>
      </c>
      <c r="AO128" s="47">
        <f>versenyek!$DO$11*IFERROR(VLOOKUP(VLOOKUP($A128,versenyek!DN:DP,3,FALSE),szabalyok!$A$16:$B$23,2,FALSE),0)</f>
        <v>7.4514132937223243</v>
      </c>
      <c r="AP128" s="47">
        <f>versenyek!$DX$11*IFERROR(VLOOKUP(VLOOKUP($A128,versenyek!DW:DY,3,FALSE),szabalyok!$A$16:$B$23,2,FALSE),0)</f>
        <v>0</v>
      </c>
      <c r="AQ128" s="47" t="e">
        <f>versenyek!$EA$11*IFERROR(VLOOKUP(VLOOKUP($A128,versenyek!DZ:EB,3,FALSE),szabalyok!$A$16:$B$23,2,FALSE),0)</f>
        <v>#DIV/0!</v>
      </c>
      <c r="AR128" s="47" t="e">
        <f>versenyek!$ED$11*IFERROR(VLOOKUP(VLOOKUP($A128,versenyek!EC:EE,3,FALSE),szabalyok!$A$16:$B$23,2,FALSE),0)</f>
        <v>#DIV/0!</v>
      </c>
      <c r="AS128" s="47">
        <f>versenyek!$EG$11*IFERROR(VLOOKUP(VLOOKUP($A128,versenyek!EF:EH,3,FALSE),szabalyok!$A$16:$B$23,2,FALSE),0)</f>
        <v>0</v>
      </c>
      <c r="AT128" s="47">
        <f>versenyek!$EJ$11*IFERROR(VLOOKUP(VLOOKUP($A128,versenyek!EI:EK,3,FALSE),szabalyok!$A$16:$B$23,2,FALSE),0)</f>
        <v>0</v>
      </c>
      <c r="AU128" s="47">
        <f>versenyek!$EM$11*IFERROR(VLOOKUP(VLOOKUP($A128,versenyek!EL:EN,3,FALSE),szabalyok!$A$16:$B$23,2,FALSE),0)</f>
        <v>0</v>
      </c>
      <c r="AV128" s="47">
        <f>versenyek!$EP$11*IFERROR(VLOOKUP(VLOOKUP($A128,versenyek!EO:EQ,3,FALSE),szabalyok!$A$16:$B$23,2,FALSE),0)</f>
        <v>0</v>
      </c>
      <c r="AW128" s="47">
        <f>versenyek!$EY$11*IFERROR(VLOOKUP(VLOOKUP($A128,versenyek!EX:EZ,3,FALSE),szabalyok!$A$16:$B$23,2,FALSE),0)</f>
        <v>0</v>
      </c>
      <c r="AX128" s="47">
        <f>versenyek!$FB$11*IFERROR(VLOOKUP(VLOOKUP($A128,versenyek!FA:FC,3,FALSE),szabalyok!$A$16:$B$23,2,FALSE),0)</f>
        <v>0</v>
      </c>
      <c r="AY128" s="47">
        <f>versenyek!$FE$11*IFERROR(VLOOKUP(VLOOKUP($A128,versenyek!FD:FF,3,FALSE),szabalyok!$A$16:$B$23,2,FALSE),0)</f>
        <v>0</v>
      </c>
      <c r="AZ128" s="47">
        <f>versenyek!$FH$11*IFERROR(VLOOKUP(VLOOKUP($A128,versenyek!FG:FI,3,FALSE),szabalyok!$A$16:$B$23,2,FALSE),0)</f>
        <v>0</v>
      </c>
      <c r="BA128" s="47">
        <f>versenyek!$FK$11*IFERROR(VLOOKUP(VLOOKUP($A128,versenyek!FJ:FL,3,FALSE),szabalyok!$A$16:$B$23,2,FALSE),0)</f>
        <v>0</v>
      </c>
      <c r="BB128" s="47">
        <f>versenyek!$FN$11*IFERROR(VLOOKUP(VLOOKUP($A128,versenyek!FM:FO,3,FALSE),szabalyok!$A$16:$B$23,2,FALSE),0)</f>
        <v>0</v>
      </c>
      <c r="BC128" s="47">
        <f>versenyek!$FQ$11*IFERROR(VLOOKUP(VLOOKUP($A128,versenyek!FP:FR,3,FALSE),szabalyok!$A$16:$B$23,2,FALSE),0)</f>
        <v>0</v>
      </c>
      <c r="BD128" s="47">
        <f>versenyek!$FT$11*IFERROR(VLOOKUP(VLOOKUP($A128,versenyek!FS:FU,3,FALSE),szabalyok!$A$16:$B$23,2,FALSE),0)</f>
        <v>0</v>
      </c>
      <c r="BE128" s="47">
        <f>versenyek!$FW$11*IFERROR(VLOOKUP(VLOOKUP($A128,versenyek!FV:FX,3,FALSE),szabalyok!$A$16:$B$23,2,FALSE),0)</f>
        <v>0</v>
      </c>
      <c r="BF128" s="47">
        <f>versenyek!$FZ$11*IFERROR(VLOOKUP(VLOOKUP($A128,versenyek!FY:GA,3,FALSE),szabalyok!$A$16:$B$23,2,FALSE),0)</f>
        <v>0</v>
      </c>
      <c r="BG128" s="47">
        <f>versenyek!$GC$11*IFERROR(VLOOKUP(VLOOKUP($A128,versenyek!GB:GD,3,FALSE),szabalyok!$A$16:$B$23,2,FALSE),0)</f>
        <v>0</v>
      </c>
      <c r="BH128" s="47">
        <f>versenyek!$GF$11*IFERROR(VLOOKUP(VLOOKUP($A128,versenyek!GE:GG,3,FALSE),szabalyok!$A$16:$B$23,2,FALSE),0)</f>
        <v>0</v>
      </c>
      <c r="BI128" s="47">
        <f>versenyek!$GI$11*IFERROR(VLOOKUP(VLOOKUP($A128,versenyek!GH:GJ,3,FALSE),szabalyok!$A$16:$B$23,2,FALSE),0)</f>
        <v>0</v>
      </c>
      <c r="BJ128" s="47">
        <f>versenyek!$GL$11*IFERROR(VLOOKUP(VLOOKUP($A128,versenyek!GK:GM,3,FALSE),szabalyok!$A$16:$B$23,2,FALSE),0)</f>
        <v>0</v>
      </c>
      <c r="BK128" s="47">
        <f>versenyek!$GO$11*IFERROR(VLOOKUP(VLOOKUP($A128,versenyek!GN:GP,3,FALSE),szabalyok!$A$16:$B$23,2,FALSE),0)</f>
        <v>0</v>
      </c>
      <c r="BL128" s="47">
        <f>versenyek!$GR$11*IFERROR(VLOOKUP(VLOOKUP($A128,versenyek!GQ:GS,3,FALSE),szabalyok!$A$16:$B$23,2,FALSE),0)</f>
        <v>0</v>
      </c>
      <c r="BM128" s="47">
        <f>versenyek!$GX$11*IFERROR(VLOOKUP(VLOOKUP($A128,versenyek!GW:GY,3,FALSE),szabalyok!$A$16:$B$23,2,FALSE),0)</f>
        <v>0</v>
      </c>
      <c r="BN128" s="47">
        <f>versenyek!$GX$11*IFERROR(VLOOKUP(VLOOKUP($A128,versenyek!GX:GZ,3,FALSE),szabalyok!$A$16:$B$23,2,FALSE),0)</f>
        <v>0</v>
      </c>
      <c r="BO128" s="47">
        <f>versenyek!$HD$11*IFERROR(VLOOKUP(VLOOKUP($A128,versenyek!HC:HE,3,FALSE),szabalyok!$A$16:$B$23,2,FALSE),0)</f>
        <v>0</v>
      </c>
      <c r="BP128" s="47">
        <f>versenyek!$HG$11*IFERROR(VLOOKUP(VLOOKUP($A128,versenyek!HF:HH,3,FALSE),szabalyok!$A$16:$B$23,2,FALSE),0)</f>
        <v>0</v>
      </c>
      <c r="BQ128" s="47">
        <f>versenyek!$HJ$11*IFERROR(VLOOKUP(VLOOKUP($A128,versenyek!HI:HK,3,FALSE),szabalyok!$A$16:$B$23,2,FALSE),0)</f>
        <v>0</v>
      </c>
      <c r="BR128" s="47">
        <f>versenyek!$HM$11*IFERROR(VLOOKUP(VLOOKUP($A128,versenyek!HL:HN,3,FALSE),szabalyok!$A$16:$B$23,2,FALSE),0)</f>
        <v>0</v>
      </c>
      <c r="BS128" s="47">
        <f>versenyek!$HP$11*IFERROR(VLOOKUP(VLOOKUP($A128,versenyek!HO:HQ,3,FALSE),szabalyok!$A$16:$B$23,2,FALSE),0)</f>
        <v>0</v>
      </c>
      <c r="BT128" s="47">
        <f>versenyek!$HS$11*IFERROR(VLOOKUP(VLOOKUP($A128,versenyek!HR:HT,3,FALSE),szabalyok!$A$16:$B$23,2,FALSE),0)</f>
        <v>0</v>
      </c>
      <c r="BU128" s="47">
        <f>versenyek!$HV$11*IFERROR(VLOOKUP(VLOOKUP($A128,versenyek!HU:HW,3,FALSE),szabalyok!$A$16:$B$23,2,FALSE),0)</f>
        <v>0</v>
      </c>
      <c r="BV128" s="47">
        <f>versenyek!$HY$11*IFERROR(VLOOKUP(VLOOKUP($A128,versenyek!HX:HZ,3,FALSE),szabalyok!$A$16:$B$23,2,FALSE),0)</f>
        <v>0</v>
      </c>
      <c r="BW128" s="47">
        <f>versenyek!$IB$11*IFERROR(VLOOKUP(VLOOKUP($A128,versenyek!IA:IC,3,FALSE),szabalyok!$A$16:$B$23,2,FALSE),0)</f>
        <v>0</v>
      </c>
      <c r="BX128" s="47">
        <f>versenyek!$IE$11*IFERROR(VLOOKUP(VLOOKUP($A128,versenyek!ID:IF,3,FALSE),szabalyok!$A$16:$B$23,2,FALSE),0)</f>
        <v>0</v>
      </c>
      <c r="BY128" s="47">
        <f>versenyek!$IH$11*IFERROR(VLOOKUP(VLOOKUP($A128,versenyek!IG:II,3,FALSE),szabalyok!$A$16:$B$23,2,FALSE),0)</f>
        <v>0</v>
      </c>
      <c r="BZ128" s="47">
        <f>versenyek!$IK$11*IFERROR(VLOOKUP(VLOOKUP($A128,versenyek!IJ:IL,3,FALSE),szabalyok!$A$16:$B$23,2,FALSE),0)</f>
        <v>0</v>
      </c>
      <c r="CA128" s="47">
        <f>versenyek!$IN$11*IFERROR(VLOOKUP(VLOOKUP($A128,versenyek!IM:IO,3,FALSE),szabalyok!$A$16:$B$23,2,FALSE),0)</f>
        <v>0</v>
      </c>
      <c r="CB128" s="47">
        <f>versenyek!$IW$11*IFERROR(VLOOKUP(VLOOKUP($A128,versenyek!IV:IX,3,FALSE),szabalyok!$A$16:$B$23,2,FALSE),0)</f>
        <v>0</v>
      </c>
      <c r="CC128" s="47">
        <f>versenyek!$IZ$11*IFERROR(VLOOKUP(VLOOKUP($A128,versenyek!IY:JA,3,FALSE),szabalyok!$A$16:$B$23,2,FALSE),0)</f>
        <v>0</v>
      </c>
      <c r="CD128" s="47">
        <f>versenyek!$JC$11*IFERROR(VLOOKUP(VLOOKUP($A128,versenyek!JB:JD,3,FALSE),szabalyok!$A$16:$B$23,2,FALSE),0)</f>
        <v>0</v>
      </c>
      <c r="CE128" s="47">
        <f>versenyek!$JF$11*IFERROR(VLOOKUP(VLOOKUP($A128,versenyek!JE:JG,3,FALSE),szabalyok!$A$16:$B$23,2,FALSE),0)</f>
        <v>0</v>
      </c>
      <c r="CF128" s="47">
        <f>versenyek!$JI$11*IFERROR(VLOOKUP(VLOOKUP($A128,versenyek!JH:JJ,3,FALSE),szabalyok!$A$16:$B$23,2,FALSE),0)</f>
        <v>0</v>
      </c>
      <c r="CG128" s="47">
        <f>versenyek!$JL$11*IFERROR(VLOOKUP(VLOOKUP($A128,versenyek!JK:JM,3,FALSE),szabalyok!$A$16:$B$23,2,FALSE),0)</f>
        <v>0</v>
      </c>
      <c r="CH128" s="47">
        <f>versenyek!$JO$11*IFERROR(VLOOKUP(VLOOKUP($A128,versenyek!JN:JP,3,FALSE),szabalyok!$A$16:$B$23,2,FALSE),0)</f>
        <v>0</v>
      </c>
      <c r="CI128" s="47">
        <f>versenyek!$JR$11*IFERROR(VLOOKUP(VLOOKUP($A128,versenyek!JQ:JS,3,FALSE),szabalyok!$A$16:$B$23,2,FALSE),0)</f>
        <v>0</v>
      </c>
      <c r="CJ128" s="47">
        <f>versenyek!$JU$11*IFERROR(VLOOKUP(VLOOKUP($A128,versenyek!JT:JV,3,FALSE),szabalyok!$A$16:$B$23,2,FALSE),0)</f>
        <v>0</v>
      </c>
      <c r="CK128" s="47">
        <f>versenyek!$JR$11*IFERROR(VLOOKUP(VLOOKUP($A128,versenyek!JW:JY,3,FALSE),szabalyok!$A$16:$B$23,2,FALSE),0)</f>
        <v>0</v>
      </c>
      <c r="CL128" s="47">
        <f>versenyek!$KA$11*IFERROR(VLOOKUP(VLOOKUP($A128,versenyek!JZ:KB,3,FALSE),szabalyok!$A$16:$B$23,2,FALSE),0)</f>
        <v>0</v>
      </c>
      <c r="CM128" s="47">
        <f>versenyek!$KD$11*IFERROR(VLOOKUP(VLOOKUP($A128,versenyek!KC:KE,3,FALSE),szabalyok!$A$16:$B$23,2,FALSE),0)</f>
        <v>0</v>
      </c>
      <c r="CN128" s="47">
        <f>versenyek!$KG$11*IFERROR(VLOOKUP(VLOOKUP($A128,versenyek!KF:KH,3,FALSE),szabalyok!$A$16:$B$23,2,FALSE),0)</f>
        <v>0</v>
      </c>
      <c r="CO128" s="47">
        <f>versenyek!$KJ$11*IFERROR(VLOOKUP(VLOOKUP($A128,versenyek!KI:KK,3,FALSE),szabalyok!$A$16:$B$23,2,FALSE),0)</f>
        <v>0</v>
      </c>
      <c r="CP128" s="47">
        <f>versenyek!$KM$11*IFERROR(VLOOKUP(VLOOKUP($A128,versenyek!KL:KN,3,FALSE),szabalyok!$A$16:$B$23,2,FALSE),0)</f>
        <v>0</v>
      </c>
      <c r="CQ128" s="47">
        <f>versenyek!$KP$11*IFERROR(VLOOKUP(VLOOKUP($A128,versenyek!KO:KQ,3,FALSE),szabalyok!$A$16:$B$23,2,FALSE),0)</f>
        <v>0</v>
      </c>
      <c r="CR128" s="47">
        <f>versenyek!$KS$11*IFERROR(VLOOKUP(VLOOKUP($A128,versenyek!KR:KT,3,FALSE),szabalyok!$A$16:$B$23,2,FALSE),0)</f>
        <v>0</v>
      </c>
      <c r="CS128" s="47">
        <f>versenyek!$KV$11*IFERROR(VLOOKUP(VLOOKUP($A128,versenyek!KU:KW,3,FALSE),szabalyok!$A$16:$B$23,2,FALSE),0)</f>
        <v>0</v>
      </c>
      <c r="CT128" s="47">
        <f>versenyek!$KY$11*IFERROR(VLOOKUP(VLOOKUP($A128,versenyek!KX:KZ,3,FALSE),szabalyok!$A$16:$B$23,2,FALSE),0)</f>
        <v>0</v>
      </c>
      <c r="CU128" s="47">
        <f>versenyek!$LB$11*IFERROR(VLOOKUP(VLOOKUP($A128,versenyek!LA:LC,3,FALSE),szabalyok!$A$16:$B$23,2,FALSE),0)</f>
        <v>0</v>
      </c>
      <c r="CV128" s="47">
        <f>versenyek!$LE$11*IFERROR(VLOOKUP(VLOOKUP($A128,versenyek!LD:LF,3,FALSE),szabalyok!$A$16:$B$23,2,FALSE),0)</f>
        <v>0</v>
      </c>
      <c r="CW128" s="47">
        <f>versenyek!$LH$11*IFERROR(VLOOKUP(VLOOKUP($A128,versenyek!LG:LI,3,FALSE),szabalyok!$A$16:$B$23,2,FALSE),0)</f>
        <v>0</v>
      </c>
      <c r="CX128" s="47">
        <f>versenyek!$LK$11*IFERROR(VLOOKUP(VLOOKUP($A128,versenyek!LJ:LL,3,FALSE),szabalyok!$A$16:$B$23,2,FALSE),0)</f>
        <v>0</v>
      </c>
      <c r="CY128" s="47">
        <f>versenyek!$LN$11*IFERROR(VLOOKUP(VLOOKUP($A128,versenyek!LM:LO,3,FALSE),szabalyok!$A$16:$B$23,2,FALSE),0)</f>
        <v>0</v>
      </c>
      <c r="CZ128" s="47">
        <f>versenyek!$LQ$11*IFERROR(VLOOKUP(VLOOKUP($A128,versenyek!LP:LR,3,FALSE),szabalyok!$A$16:$B$23,2,FALSE),0)</f>
        <v>0</v>
      </c>
      <c r="DA128" s="47">
        <f>versenyek!$LT$11*IFERROR(VLOOKUP(VLOOKUP($A128,versenyek!LS:LU,3,FALSE),szabalyok!$A$16:$B$23,2,FALSE),0)</f>
        <v>0</v>
      </c>
      <c r="DB128" s="47">
        <f>versenyek!$LW$11*IFERROR(VLOOKUP(VLOOKUP($A128,versenyek!LV:LX,3,FALSE),szabalyok!$A$16:$B$23,2,FALSE),0)</f>
        <v>0</v>
      </c>
      <c r="DC128" s="47">
        <f>versenyek!$LZ$11*IFERROR(VLOOKUP(VLOOKUP($A128,versenyek!LY:MA,3,FALSE),szabalyok!$A$16:$B$23,2,FALSE),0)</f>
        <v>0</v>
      </c>
      <c r="DD128" s="47">
        <f>versenyek!$MC$11*IFERROR(VLOOKUP(VLOOKUP($A128,versenyek!MB:MD,3,FALSE),szabalyok!$A$16:$B$23,2,FALSE),0)</f>
        <v>0</v>
      </c>
      <c r="DE128" s="47">
        <f>versenyek!$ML$11*IFERROR(VLOOKUP(VLOOKUP($A128,versenyek!MK:MM,3,FALSE),szabalyok!$A$16:$B$23,2,FALSE),0)</f>
        <v>0</v>
      </c>
      <c r="DF128" s="47">
        <f>versenyek!$MO$11*IFERROR(VLOOKUP(VLOOKUP($A128,versenyek!MN:MP,3,FALSE),szabalyok!$A$16:$B$23,2,FALSE),0)</f>
        <v>0</v>
      </c>
      <c r="DG128" s="47">
        <f>versenyek!$MR$11*IFERROR(VLOOKUP(VLOOKUP($A128,versenyek!MQ:MS,3,FALSE),szabalyok!$A$16:$B$23,2,FALSE),0)</f>
        <v>0</v>
      </c>
      <c r="DH128" s="47">
        <f>versenyek!$MU$11*IFERROR(VLOOKUP(VLOOKUP($A128,versenyek!MT:MV,3,FALSE),szabalyok!$A$16:$B$23,2,FALSE),0)</f>
        <v>0</v>
      </c>
      <c r="DI128" s="47">
        <f>versenyek!$MX$11*IFERROR(VLOOKUP(VLOOKUP($A128,versenyek!MW:MY,3,FALSE),szabalyok!$A$16:$B$23,2,FALSE),0)</f>
        <v>0</v>
      </c>
      <c r="DJ128" s="47">
        <f>versenyek!$NA$11*IFERROR(VLOOKUP(VLOOKUP($A128,versenyek!MZ:NB,3,FALSE),szabalyok!$A$16:$B$23,2,FALSE),0)</f>
        <v>0</v>
      </c>
      <c r="DK128" s="47">
        <f>versenyek!$ND$11*IFERROR(VLOOKUP(VLOOKUP($A128,versenyek!NC:NE,3,FALSE),szabalyok!$A$16:$B$23,2,FALSE),0)</f>
        <v>0</v>
      </c>
      <c r="DL128" s="47">
        <f>versenyek!$NG$11*IFERROR(VLOOKUP(VLOOKUP($A128,versenyek!NF:NH,3,FALSE),szabalyok!$A$16:$B$23,2,FALSE),0)</f>
        <v>0</v>
      </c>
      <c r="DM128" s="47">
        <f>versenyek!$NJ$11*IFERROR(VLOOKUP(VLOOKUP($A128,versenyek!NI:NK,3,FALSE),szabalyok!$A$16:$B$23,2,FALSE),0)</f>
        <v>0</v>
      </c>
      <c r="DN128" s="47">
        <f>versenyek!$NM$11*IFERROR(VLOOKUP(VLOOKUP($A128,versenyek!NL:NN,3,FALSE),szabalyok!$A$16:$B$23,2,FALSE),0)</f>
        <v>0</v>
      </c>
      <c r="DO128" s="47">
        <f>versenyek!$NP$11*IFERROR(VLOOKUP(VLOOKUP($A128,versenyek!NO:NQ,3,FALSE),szabalyok!$A$16:$B$23,2,FALSE),0)</f>
        <v>0</v>
      </c>
      <c r="DP128" s="47">
        <f>versenyek!$NS$11*IFERROR(VLOOKUP(VLOOKUP($A128,versenyek!NR:NT,3,FALSE),szabalyok!$A$16:$B$23,2,FALSE),0)</f>
        <v>0</v>
      </c>
      <c r="DQ128" s="47">
        <f>versenyek!$NV$11*IFERROR(VLOOKUP(VLOOKUP($A128,versenyek!NU:NW,3,FALSE),szabalyok!$A$16:$B$23,2,FALSE),0)</f>
        <v>0</v>
      </c>
      <c r="DR128" s="47">
        <f>versenyek!$NY$11*IFERROR(VLOOKUP(VLOOKUP($A128,versenyek!NX:NZ,3,FALSE),szabalyok!$A$16:$B$23,2,FALSE),0)</f>
        <v>0</v>
      </c>
      <c r="DS128" s="47">
        <f>versenyek!$OB$11*IFERROR(VLOOKUP(VLOOKUP($A128,versenyek!OA:OC,3,FALSE),szabalyok!$A$16:$B$23,2,FALSE),0)</f>
        <v>0</v>
      </c>
      <c r="DT128" s="47">
        <f>versenyek!$OE$11*IFERROR(VLOOKUP(VLOOKUP($A128,versenyek!OD:OF,3,FALSE),szabalyok!$A$16:$B$23,2,FALSE),0)</f>
        <v>0</v>
      </c>
      <c r="DU128" s="47">
        <f>versenyek!$OH$11*IFERROR(VLOOKUP(VLOOKUP($A128,versenyek!OG:OI,3,FALSE),szabalyok!$A$16:$B$23,2,FALSE),0)</f>
        <v>0</v>
      </c>
      <c r="DV128" s="47">
        <f>versenyek!$OK$11*IFERROR(VLOOKUP(VLOOKUP($A128,versenyek!OJ:OL,3,FALSE),szabalyok!$A$16:$B$23,2,FALSE),0)</f>
        <v>0</v>
      </c>
      <c r="DW128" s="47">
        <f>versenyek!$ON$11*IFERROR(VLOOKUP(VLOOKUP($A128,versenyek!OM:OO,3,FALSE),szabalyok!$A$16:$B$23,2,FALSE),0)</f>
        <v>0</v>
      </c>
      <c r="DX128" s="47">
        <f>versenyek!$OQ$11*IFERROR(VLOOKUP(VLOOKUP($A128,versenyek!OP:OR,3,FALSE),szabalyok!$A$16:$B$23,2,FALSE),0)</f>
        <v>0</v>
      </c>
      <c r="DY128" s="47">
        <f>versenyek!$OT$11*IFERROR(VLOOKUP(VLOOKUP($A128,versenyek!OS:OU,3,FALSE),szabalyok!$A$16:$B$23,2,FALSE),0)</f>
        <v>0</v>
      </c>
      <c r="DZ128" s="47">
        <f>versenyek!$OW$11*IFERROR(VLOOKUP(VLOOKUP($A128,versenyek!OV:OX,3,FALSE),szabalyok!$A$16:$B$23,2,FALSE),0)</f>
        <v>0</v>
      </c>
      <c r="EA128" s="47">
        <f>versenyek!$OZ$11*IFERROR(VLOOKUP(VLOOKUP($A128,versenyek!OY:PA,3,FALSE),szabalyok!$A$16:$B$23,2,FALSE),0)</f>
        <v>0</v>
      </c>
      <c r="EB128" s="47">
        <f>versenyek!$PC$11*IFERROR(VLOOKUP(VLOOKUP($A128,versenyek!PB:PD,3,FALSE),szabalyok!$A$16:$B$23,2,FALSE),0)</f>
        <v>0</v>
      </c>
      <c r="EC128" s="47">
        <f>versenyek!$PF$11*IFERROR(VLOOKUP(VLOOKUP($A128,versenyek!PE:PG,3,FALSE),szabalyok!$A$16:$B$23,2,FALSE),0)</f>
        <v>0</v>
      </c>
      <c r="ED128" s="47">
        <f>versenyek!$PI$11*IFERROR(VLOOKUP(VLOOKUP($A128,versenyek!PH:PJ,3,FALSE),szabalyok!$A$16:$B$23,2,FALSE),0)</f>
        <v>0</v>
      </c>
      <c r="EE128" s="47">
        <f>versenyek!$PL$11*IFERROR(VLOOKUP(VLOOKUP($A128,versenyek!PK:PM,3,FALSE),szabalyok!$A$16:$B$23,2,FALSE),0)</f>
        <v>0</v>
      </c>
      <c r="EF128" s="47">
        <f>versenyek!$PO$11*IFERROR(VLOOKUP(VLOOKUP($A128,versenyek!PN:PP,3,FALSE),szabalyok!$A$16:$B$23,2,FALSE),0)</f>
        <v>0</v>
      </c>
      <c r="EG128" s="47">
        <f>versenyek!$PR$11*IFERROR(VLOOKUP(VLOOKUP($A128,versenyek!PQ:PS,3,FALSE),szabalyok!$A$16:$B$23,2,FALSE),0)</f>
        <v>0</v>
      </c>
      <c r="EH128" s="47">
        <f>versenyek!$PU$11*IFERROR(VLOOKUP(VLOOKUP($A128,versenyek!PT:PV,3,FALSE),szabalyok!$A$16:$B$23,2,FALSE),0)</f>
        <v>0</v>
      </c>
      <c r="EI128" s="47">
        <f>versenyek!$PX$11*IFERROR(VLOOKUP(VLOOKUP($A128,versenyek!PW:PY,3,FALSE),szabalyok!$A$16:$B$23,2,FALSE),0)</f>
        <v>0</v>
      </c>
      <c r="EJ128" s="47">
        <f>versenyek!$QA$11*IFERROR(VLOOKUP(VLOOKUP($A128,versenyek!PZ:QB,3,FALSE),szabalyok!$A$16:$B$23,2,FALSE),0)</f>
        <v>0</v>
      </c>
      <c r="EK128" s="47">
        <f>versenyek!$QD$11*IFERROR(VLOOKUP(VLOOKUP($A128,versenyek!QC:QE,3,FALSE),szabalyok!$A$16:$B$23,2,FALSE),0)</f>
        <v>0</v>
      </c>
      <c r="EL128" s="47">
        <f>versenyek!$QG$11*IFERROR(VLOOKUP(VLOOKUP($A128,versenyek!QF:QH,3,FALSE),szabalyok!$A$16:$B$23,2,FALSE),0)</f>
        <v>0</v>
      </c>
      <c r="EM128" s="47">
        <f>versenyek!$QJ$11*IFERROR(VLOOKUP(VLOOKUP($A128,versenyek!QI:QK,3,FALSE),szabalyok!$A$16:$B$23,2,FALSE),0)</f>
        <v>0</v>
      </c>
      <c r="EN128" s="47">
        <f>versenyek!$QM$11*IFERROR(VLOOKUP(VLOOKUP($A128,versenyek!QL:QN,3,FALSE),szabalyok!$A$16:$B$23,2,FALSE),0)</f>
        <v>0</v>
      </c>
      <c r="EO128" s="47">
        <f>versenyek!$QP$11*IFERROR(VLOOKUP(VLOOKUP($A128,versenyek!QO:QQ,3,FALSE),szabalyok!$A$16:$B$23,2,FALSE),0)</f>
        <v>0</v>
      </c>
      <c r="EP128" s="47">
        <f>versenyek!$QS$11*IFERROR(VLOOKUP(VLOOKUP($A128,versenyek!QR:QT,3,FALSE),szabalyok!$A$16:$B$23,2,FALSE),0)</f>
        <v>0</v>
      </c>
      <c r="EQ128" s="47">
        <f>versenyek!$QV$11*IFERROR(VLOOKUP(VLOOKUP($A128,versenyek!QU:QW,3,FALSE),szabalyok!$A$16:$B$23,2,FALSE),0)</f>
        <v>0</v>
      </c>
      <c r="ER128" s="47">
        <f>versenyek!$RE$11*IFERROR(VLOOKUP(VLOOKUP($A128,versenyek!RD:RF,3,FALSE),szabalyok!$A$16:$B$23,2,FALSE),0)</f>
        <v>0</v>
      </c>
      <c r="ES128" s="47">
        <f>versenyek!$RH$11*IFERROR(VLOOKUP(VLOOKUP($A128,versenyek!RG:RI,3,FALSE),szabalyok!$A$16:$B$23,2,FALSE),0)</f>
        <v>0</v>
      </c>
      <c r="ET128" s="47">
        <f>versenyek!$RK$11*IFERROR(VLOOKUP(VLOOKUP($A128,versenyek!RJ:RL,3,FALSE),szabalyok!$A$16:$B$23,2,FALSE),0)</f>
        <v>0</v>
      </c>
      <c r="EU128" s="47">
        <f>versenyek!$RN$11*IFERROR(VLOOKUP(VLOOKUP($A128,versenyek!RM:RO,3,FALSE),szabalyok!$A$16:$B$23,2,FALSE),0)</f>
        <v>0</v>
      </c>
      <c r="EV128" s="47">
        <f>versenyek!$RQ$11*IFERROR(VLOOKUP(VLOOKUP($A128,versenyek!RP:RR,3,FALSE),szabalyok!$A$16:$B$23,2,FALSE),0)</f>
        <v>0</v>
      </c>
      <c r="EW128" s="47">
        <f>versenyek!$RT$11*IFERROR(VLOOKUP(VLOOKUP($A128,versenyek!RS:RU,3,FALSE),szabalyok!$A$16:$B$23,2,FALSE),0)</f>
        <v>0</v>
      </c>
      <c r="EX128" s="47">
        <f>versenyek!$RW$11*IFERROR(VLOOKUP(VLOOKUP($A128,versenyek!RV:RX,3,FALSE),szabalyok!$A$16:$B$23,2,FALSE),0)</f>
        <v>0</v>
      </c>
      <c r="EY128" s="47">
        <f>versenyek!$RZ$11*IFERROR(VLOOKUP(VLOOKUP($A128,versenyek!RY:SA,3,FALSE),szabalyok!$A$16:$B$23,2,FALSE),0)</f>
        <v>0</v>
      </c>
      <c r="EZ128" s="47">
        <f>versenyek!$SC$11*IFERROR(VLOOKUP(VLOOKUP($A128,versenyek!SB:SD,3,FALSE),szabalyok!$A$16:$B$23,2,FALSE),0)</f>
        <v>0</v>
      </c>
      <c r="FA128" s="47">
        <f>versenyek!$SF$11*IFERROR(VLOOKUP(VLOOKUP($A128,versenyek!SE:SG,3,FALSE),szabalyok!$A$16:$B$23,2,FALSE),0)</f>
        <v>0</v>
      </c>
      <c r="FB128" s="47">
        <f>versenyek!$SI$11*IFERROR(VLOOKUP(VLOOKUP($A128,versenyek!SH:SJ,3,FALSE),szabalyok!$A$16:$B$23,2,FALSE),0)</f>
        <v>0</v>
      </c>
      <c r="FC128" s="47">
        <f>versenyek!$SL$11*IFERROR(VLOOKUP(VLOOKUP($A128,versenyek!SK:SM,3,FALSE),szabalyok!$A$16:$B$23,2,FALSE),0)</f>
        <v>0</v>
      </c>
      <c r="FD128" s="47">
        <f>versenyek!$SO$11*IFERROR(VLOOKUP(VLOOKUP($A128,versenyek!SN:SP,3,FALSE),szabalyok!$A$16:$B$23,2,FALSE),0)</f>
        <v>0</v>
      </c>
      <c r="FE128" s="47">
        <f>versenyek!$SR$11*IFERROR(VLOOKUP(VLOOKUP($A128,versenyek!SQ:SS,3,FALSE),szabalyok!$A$16:$B$23,2,FALSE),0)</f>
        <v>0</v>
      </c>
      <c r="FF128" s="47">
        <f>versenyek!$SU$11*IFERROR(VLOOKUP(VLOOKUP($A128,versenyek!ST:SV,3,FALSE),szabalyok!$A$16:$B$23,2,FALSE),0)</f>
        <v>0</v>
      </c>
      <c r="FG128" s="47">
        <f>versenyek!$SX$11*IFERROR(VLOOKUP(VLOOKUP($A128,versenyek!SW:SY,3,FALSE),szabalyok!$A$16:$B$23,2,FALSE),0)</f>
        <v>0</v>
      </c>
      <c r="FH128" s="47">
        <f>versenyek!$TA$11*IFERROR(VLOOKUP(VLOOKUP($A128,versenyek!SZ:TB,3,FALSE),szabalyok!$A$16:$B$23,2,FALSE),0)</f>
        <v>0</v>
      </c>
      <c r="FI128" s="47">
        <f>versenyek!$TD$11*IFERROR(VLOOKUP(VLOOKUP($A128,versenyek!TC:TE,3,FALSE),szabalyok!$A$16:$B$23,2,FALSE),0)</f>
        <v>0</v>
      </c>
      <c r="FJ128" s="47">
        <f>versenyek!$TG$11*IFERROR(VLOOKUP(VLOOKUP($A128,versenyek!TF:TH,3,FALSE),szabalyok!$A$16:$B$23,2,FALSE),0)</f>
        <v>0</v>
      </c>
      <c r="FK128" s="47">
        <f>versenyek!$TJ$11*IFERROR(VLOOKUP(VLOOKUP($A128,versenyek!TI:TK,3,FALSE),szabalyok!$A$16:$B$23,2,FALSE),0)</f>
        <v>0</v>
      </c>
      <c r="FL128" s="47">
        <f>versenyek!$TM$11*IFERROR(VLOOKUP(VLOOKUP($A128,versenyek!TL:TN,3,FALSE),szabalyok!$A$16:$B$23,2,FALSE),0)</f>
        <v>0</v>
      </c>
      <c r="FM128" s="47">
        <f>versenyek!$TP$11*IFERROR(VLOOKUP(VLOOKUP($A128,versenyek!TO:TQ,3,FALSE),szabalyok!$A$16:$B$23,2,FALSE),0)</f>
        <v>0</v>
      </c>
      <c r="FN128" s="47">
        <f>versenyek!$TS$11*IFERROR(VLOOKUP(VLOOKUP($A128,versenyek!TR:TT,3,FALSE),szabalyok!$A$16:$B$23,2,FALSE),0)</f>
        <v>0</v>
      </c>
      <c r="FO128" s="47"/>
      <c r="FP128" s="235">
        <f t="shared" si="3"/>
        <v>0</v>
      </c>
    </row>
    <row r="129" spans="1:172">
      <c r="A129" s="1" t="s">
        <v>98</v>
      </c>
      <c r="B129" s="47">
        <v>0</v>
      </c>
      <c r="C129" s="47">
        <v>0</v>
      </c>
      <c r="D129" s="47">
        <v>5.0714229808432023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f>versenyek!$BD$11*IFERROR(VLOOKUP(VLOOKUP($A129,versenyek!BC:BE,3,FALSE),szabalyok!$A$16:$B$23,2,FALSE),0)</f>
        <v>0</v>
      </c>
      <c r="S129" s="47">
        <f>versenyek!$BG$11*IFERROR(VLOOKUP(VLOOKUP($A129,versenyek!BF:BH,3,FALSE),szabalyok!$A$16:$B$23,2,FALSE),0)</f>
        <v>0</v>
      </c>
      <c r="T129" s="47">
        <f>versenyek!$BJ$11*IFERROR(VLOOKUP(VLOOKUP($A129,versenyek!BI:BK,3,FALSE),szabalyok!$A$16:$B$23,2,FALSE),0)</f>
        <v>0</v>
      </c>
      <c r="U129" s="47">
        <f>versenyek!$BM$11*IFERROR(VLOOKUP(VLOOKUP($A129,versenyek!BL:BN,3,FALSE),szabalyok!$A$16:$B$23,2,FALSE),0)</f>
        <v>0</v>
      </c>
      <c r="V129" s="47">
        <f>versenyek!$BP$11*IFERROR(VLOOKUP(VLOOKUP($A129,versenyek!BO:BQ,3,FALSE),szabalyok!$A$16:$B$23,2,FALSE),0)</f>
        <v>0</v>
      </c>
      <c r="W129" s="47">
        <f>versenyek!$BS$11*IFERROR(VLOOKUP(VLOOKUP($A129,versenyek!BR:BT,3,FALSE),szabalyok!$A$16:$B$23,2,FALSE),0)</f>
        <v>0</v>
      </c>
      <c r="X129" s="47">
        <f>versenyek!$BV$11*IFERROR(VLOOKUP(VLOOKUP($A129,versenyek!BU:BW,3,FALSE),szabalyok!$A$16:$B$23,2,FALSE),0)</f>
        <v>0</v>
      </c>
      <c r="Y129" s="47">
        <f>versenyek!$BY$11*IFERROR(VLOOKUP(VLOOKUP($A129,versenyek!BX:BZ,3,FALSE),szabalyok!$A$16:$B$23,2,FALSE),0)</f>
        <v>0</v>
      </c>
      <c r="Z129" s="47">
        <f>versenyek!$CB$11*IFERROR(VLOOKUP(VLOOKUP($A129,versenyek!CA:CC,3,FALSE),szabalyok!$A$16:$B$23,2,FALSE),0)</f>
        <v>0</v>
      </c>
      <c r="AA129" s="47">
        <f>versenyek!$CE$11*IFERROR(VLOOKUP(VLOOKUP($A129,versenyek!CD:CF,3,FALSE),szabalyok!$A$16:$B$23,2,FALSE),0)</f>
        <v>0</v>
      </c>
      <c r="AB129" s="47">
        <f>versenyek!$CH$11*IFERROR(VLOOKUP(VLOOKUP($A129,versenyek!CG:CI,3,FALSE),szabalyok!$A$16:$B$23,2,FALSE),0)</f>
        <v>0</v>
      </c>
      <c r="AC129" s="47">
        <f>versenyek!$CK$11*IFERROR(VLOOKUP(VLOOKUP($A129,versenyek!CJ:CL,3,FALSE),szabalyok!$A$16:$B$23,2,FALSE),0)</f>
        <v>0</v>
      </c>
      <c r="AD129" s="47">
        <f>versenyek!$CN$11*IFERROR(VLOOKUP(VLOOKUP($A129,versenyek!CM:CO,3,FALSE),szabalyok!$A$16:$B$23,2,FALSE),0)</f>
        <v>0</v>
      </c>
      <c r="AE129" s="47">
        <f>versenyek!$CQ$11*IFERROR(VLOOKUP(VLOOKUP($A129,versenyek!CP:CR,3,FALSE),szabalyok!$A$16:$B$23,2,FALSE),0)</f>
        <v>0</v>
      </c>
      <c r="AF129" s="47">
        <f>versenyek!$CT$11*IFERROR(VLOOKUP(VLOOKUP($A129,versenyek!CS:CU,3,FALSE),szabalyok!$A$16:$B$23,2,FALSE),0)</f>
        <v>0</v>
      </c>
      <c r="AG129" s="47">
        <f>versenyek!$CW$11*IFERROR(VLOOKUP(VLOOKUP($A129,versenyek!CV:CX,3,FALSE),szabalyok!$A$16:$B$23,2,FALSE),0)</f>
        <v>0</v>
      </c>
      <c r="AH129" s="47">
        <f>versenyek!$CZ$11*IFERROR(VLOOKUP(VLOOKUP($A129,versenyek!CY:DA,3,FALSE),szabalyok!$A$16:$B$23,2,FALSE),0)</f>
        <v>0</v>
      </c>
      <c r="AI129" s="47">
        <f>versenyek!$DC$11*IFERROR(VLOOKUP(VLOOKUP($A129,versenyek!DB:DD,3,FALSE),szabalyok!$A$16:$B$23,2,FALSE),0)</f>
        <v>0</v>
      </c>
      <c r="AJ129" s="47">
        <f>versenyek!$DF$11*IFERROR(VLOOKUP(VLOOKUP($A129,versenyek!DE:DG,3,FALSE),szabalyok!$A$16:$B$23,2,FALSE),0)</f>
        <v>0</v>
      </c>
      <c r="AK129" s="47">
        <f>versenyek!$DI$11*IFERROR(VLOOKUP(VLOOKUP($A129,versenyek!DH:DJ,3,FALSE),szabalyok!$A$16:$B$23,2,FALSE),0)</f>
        <v>0</v>
      </c>
      <c r="AL129" s="47">
        <f>versenyek!$DL$11*IFERROR(VLOOKUP(VLOOKUP($A129,versenyek!DK:DM,3,FALSE),szabalyok!$A$16:$B$23,2,FALSE),0)</f>
        <v>0</v>
      </c>
      <c r="AM129" s="47">
        <f>versenyek!$DR$11*IFERROR(VLOOKUP(VLOOKUP($A129,versenyek!DQ:DS,3,FALSE),szabalyok!$A$16:$B$23,2,FALSE),0)</f>
        <v>0</v>
      </c>
      <c r="AN129" s="47">
        <f>versenyek!$DU$11*IFERROR(VLOOKUP(VLOOKUP($A129,versenyek!DT:DV,3,FALSE),szabalyok!$A$16:$B$23,2,FALSE),0)</f>
        <v>0</v>
      </c>
      <c r="AO129" s="47">
        <f>versenyek!$DO$11*IFERROR(VLOOKUP(VLOOKUP($A129,versenyek!DN:DP,3,FALSE),szabalyok!$A$16:$B$23,2,FALSE),0)</f>
        <v>0</v>
      </c>
      <c r="AP129" s="47">
        <f>versenyek!$DX$11*IFERROR(VLOOKUP(VLOOKUP($A129,versenyek!DW:DY,3,FALSE),szabalyok!$A$16:$B$23,2,FALSE),0)</f>
        <v>0</v>
      </c>
      <c r="AQ129" s="47" t="e">
        <f>versenyek!$EA$11*IFERROR(VLOOKUP(VLOOKUP($A129,versenyek!DZ:EB,3,FALSE),szabalyok!$A$16:$B$23,2,FALSE),0)</f>
        <v>#DIV/0!</v>
      </c>
      <c r="AR129" s="47" t="e">
        <f>versenyek!$ED$11*IFERROR(VLOOKUP(VLOOKUP($A129,versenyek!EC:EE,3,FALSE),szabalyok!$A$16:$B$23,2,FALSE),0)</f>
        <v>#DIV/0!</v>
      </c>
      <c r="AS129" s="47">
        <f>versenyek!$EG$11*IFERROR(VLOOKUP(VLOOKUP($A129,versenyek!EF:EH,3,FALSE),szabalyok!$A$16:$B$23,2,FALSE),0)</f>
        <v>0</v>
      </c>
      <c r="AT129" s="47">
        <f>versenyek!$EJ$11*IFERROR(VLOOKUP(VLOOKUP($A129,versenyek!EI:EK,3,FALSE),szabalyok!$A$16:$B$23,2,FALSE),0)</f>
        <v>0</v>
      </c>
      <c r="AU129" s="47">
        <f>versenyek!$EM$11*IFERROR(VLOOKUP(VLOOKUP($A129,versenyek!EL:EN,3,FALSE),szabalyok!$A$16:$B$23,2,FALSE),0)</f>
        <v>0</v>
      </c>
      <c r="AV129" s="47">
        <f>versenyek!$EP$11*IFERROR(VLOOKUP(VLOOKUP($A129,versenyek!EO:EQ,3,FALSE),szabalyok!$A$16:$B$23,2,FALSE),0)</f>
        <v>0</v>
      </c>
      <c r="AW129" s="47">
        <f>versenyek!$EY$11*IFERROR(VLOOKUP(VLOOKUP($A129,versenyek!EX:EZ,3,FALSE),szabalyok!$A$16:$B$23,2,FALSE),0)</f>
        <v>0</v>
      </c>
      <c r="AX129" s="47">
        <f>versenyek!$FB$11*IFERROR(VLOOKUP(VLOOKUP($A129,versenyek!FA:FC,3,FALSE),szabalyok!$A$16:$B$23,2,FALSE),0)</f>
        <v>0</v>
      </c>
      <c r="AY129" s="47">
        <f>versenyek!$FE$11*IFERROR(VLOOKUP(VLOOKUP($A129,versenyek!FD:FF,3,FALSE),szabalyok!$A$16:$B$23,2,FALSE),0)</f>
        <v>0</v>
      </c>
      <c r="AZ129" s="47">
        <f>versenyek!$FH$11*IFERROR(VLOOKUP(VLOOKUP($A129,versenyek!FG:FI,3,FALSE),szabalyok!$A$16:$B$23,2,FALSE),0)</f>
        <v>0</v>
      </c>
      <c r="BA129" s="47">
        <f>versenyek!$FK$11*IFERROR(VLOOKUP(VLOOKUP($A129,versenyek!FJ:FL,3,FALSE),szabalyok!$A$16:$B$23,2,FALSE),0)</f>
        <v>0</v>
      </c>
      <c r="BB129" s="47">
        <f>versenyek!$FN$11*IFERROR(VLOOKUP(VLOOKUP($A129,versenyek!FM:FO,3,FALSE),szabalyok!$A$16:$B$23,2,FALSE),0)</f>
        <v>0</v>
      </c>
      <c r="BC129" s="47">
        <f>versenyek!$FQ$11*IFERROR(VLOOKUP(VLOOKUP($A129,versenyek!FP:FR,3,FALSE),szabalyok!$A$16:$B$23,2,FALSE),0)</f>
        <v>0</v>
      </c>
      <c r="BD129" s="47">
        <f>versenyek!$FT$11*IFERROR(VLOOKUP(VLOOKUP($A129,versenyek!FS:FU,3,FALSE),szabalyok!$A$16:$B$23,2,FALSE),0)</f>
        <v>0</v>
      </c>
      <c r="BE129" s="47">
        <f>versenyek!$FW$11*IFERROR(VLOOKUP(VLOOKUP($A129,versenyek!FV:FX,3,FALSE),szabalyok!$A$16:$B$23,2,FALSE),0)</f>
        <v>0</v>
      </c>
      <c r="BF129" s="47">
        <f>versenyek!$FZ$11*IFERROR(VLOOKUP(VLOOKUP($A129,versenyek!FY:GA,3,FALSE),szabalyok!$A$16:$B$23,2,FALSE),0)</f>
        <v>0</v>
      </c>
      <c r="BG129" s="47">
        <f>versenyek!$GC$11*IFERROR(VLOOKUP(VLOOKUP($A129,versenyek!GB:GD,3,FALSE),szabalyok!$A$16:$B$23,2,FALSE),0)</f>
        <v>0</v>
      </c>
      <c r="BH129" s="47">
        <f>versenyek!$GF$11*IFERROR(VLOOKUP(VLOOKUP($A129,versenyek!GE:GG,3,FALSE),szabalyok!$A$16:$B$23,2,FALSE),0)</f>
        <v>0</v>
      </c>
      <c r="BI129" s="47">
        <f>versenyek!$GI$11*IFERROR(VLOOKUP(VLOOKUP($A129,versenyek!GH:GJ,3,FALSE),szabalyok!$A$16:$B$23,2,FALSE),0)</f>
        <v>0</v>
      </c>
      <c r="BJ129" s="47">
        <f>versenyek!$GL$11*IFERROR(VLOOKUP(VLOOKUP($A129,versenyek!GK:GM,3,FALSE),szabalyok!$A$16:$B$23,2,FALSE),0)</f>
        <v>0</v>
      </c>
      <c r="BK129" s="47">
        <f>versenyek!$GO$11*IFERROR(VLOOKUP(VLOOKUP($A129,versenyek!GN:GP,3,FALSE),szabalyok!$A$16:$B$23,2,FALSE),0)</f>
        <v>0</v>
      </c>
      <c r="BL129" s="47">
        <f>versenyek!$GR$11*IFERROR(VLOOKUP(VLOOKUP($A129,versenyek!GQ:GS,3,FALSE),szabalyok!$A$16:$B$23,2,FALSE),0)</f>
        <v>0</v>
      </c>
      <c r="BM129" s="47">
        <f>versenyek!$GX$11*IFERROR(VLOOKUP(VLOOKUP($A129,versenyek!GW:GY,3,FALSE),szabalyok!$A$16:$B$23,2,FALSE),0)</f>
        <v>0</v>
      </c>
      <c r="BN129" s="47">
        <f>versenyek!$GX$11*IFERROR(VLOOKUP(VLOOKUP($A129,versenyek!GX:GZ,3,FALSE),szabalyok!$A$16:$B$23,2,FALSE),0)</f>
        <v>0</v>
      </c>
      <c r="BO129" s="47">
        <f>versenyek!$HD$11*IFERROR(VLOOKUP(VLOOKUP($A129,versenyek!HC:HE,3,FALSE),szabalyok!$A$16:$B$23,2,FALSE),0)</f>
        <v>0</v>
      </c>
      <c r="BP129" s="47">
        <f>versenyek!$HG$11*IFERROR(VLOOKUP(VLOOKUP($A129,versenyek!HF:HH,3,FALSE),szabalyok!$A$16:$B$23,2,FALSE),0)</f>
        <v>0</v>
      </c>
      <c r="BQ129" s="47">
        <f>versenyek!$HJ$11*IFERROR(VLOOKUP(VLOOKUP($A129,versenyek!HI:HK,3,FALSE),szabalyok!$A$16:$B$23,2,FALSE),0)</f>
        <v>0</v>
      </c>
      <c r="BR129" s="47">
        <f>versenyek!$HM$11*IFERROR(VLOOKUP(VLOOKUP($A129,versenyek!HL:HN,3,FALSE),szabalyok!$A$16:$B$23,2,FALSE),0)</f>
        <v>0</v>
      </c>
      <c r="BS129" s="47">
        <f>versenyek!$HP$11*IFERROR(VLOOKUP(VLOOKUP($A129,versenyek!HO:HQ,3,FALSE),szabalyok!$A$16:$B$23,2,FALSE),0)</f>
        <v>0</v>
      </c>
      <c r="BT129" s="47">
        <f>versenyek!$HS$11*IFERROR(VLOOKUP(VLOOKUP($A129,versenyek!HR:HT,3,FALSE),szabalyok!$A$16:$B$23,2,FALSE),0)</f>
        <v>0</v>
      </c>
      <c r="BU129" s="47">
        <f>versenyek!$HV$11*IFERROR(VLOOKUP(VLOOKUP($A129,versenyek!HU:HW,3,FALSE),szabalyok!$A$16:$B$23,2,FALSE),0)</f>
        <v>0</v>
      </c>
      <c r="BV129" s="47">
        <f>versenyek!$HY$11*IFERROR(VLOOKUP(VLOOKUP($A129,versenyek!HX:HZ,3,FALSE),szabalyok!$A$16:$B$23,2,FALSE),0)</f>
        <v>0</v>
      </c>
      <c r="BW129" s="47">
        <f>versenyek!$IB$11*IFERROR(VLOOKUP(VLOOKUP($A129,versenyek!IA:IC,3,FALSE),szabalyok!$A$16:$B$23,2,FALSE),0)</f>
        <v>0</v>
      </c>
      <c r="BX129" s="47">
        <f>versenyek!$IE$11*IFERROR(VLOOKUP(VLOOKUP($A129,versenyek!ID:IF,3,FALSE),szabalyok!$A$16:$B$23,2,FALSE),0)</f>
        <v>0</v>
      </c>
      <c r="BY129" s="47">
        <f>versenyek!$IH$11*IFERROR(VLOOKUP(VLOOKUP($A129,versenyek!IG:II,3,FALSE),szabalyok!$A$16:$B$23,2,FALSE),0)</f>
        <v>0</v>
      </c>
      <c r="BZ129" s="47">
        <f>versenyek!$IK$11*IFERROR(VLOOKUP(VLOOKUP($A129,versenyek!IJ:IL,3,FALSE),szabalyok!$A$16:$B$23,2,FALSE),0)</f>
        <v>0</v>
      </c>
      <c r="CA129" s="47">
        <f>versenyek!$IN$11*IFERROR(VLOOKUP(VLOOKUP($A129,versenyek!IM:IO,3,FALSE),szabalyok!$A$16:$B$23,2,FALSE),0)</f>
        <v>0</v>
      </c>
      <c r="CB129" s="47">
        <f>versenyek!$IW$11*IFERROR(VLOOKUP(VLOOKUP($A129,versenyek!IV:IX,3,FALSE),szabalyok!$A$16:$B$23,2,FALSE),0)</f>
        <v>0</v>
      </c>
      <c r="CC129" s="47">
        <f>versenyek!$IZ$11*IFERROR(VLOOKUP(VLOOKUP($A129,versenyek!IY:JA,3,FALSE),szabalyok!$A$16:$B$23,2,FALSE),0)</f>
        <v>0</v>
      </c>
      <c r="CD129" s="47">
        <f>versenyek!$JC$11*IFERROR(VLOOKUP(VLOOKUP($A129,versenyek!JB:JD,3,FALSE),szabalyok!$A$16:$B$23,2,FALSE),0)</f>
        <v>0</v>
      </c>
      <c r="CE129" s="47">
        <f>versenyek!$JF$11*IFERROR(VLOOKUP(VLOOKUP($A129,versenyek!JE:JG,3,FALSE),szabalyok!$A$16:$B$23,2,FALSE),0)</f>
        <v>0</v>
      </c>
      <c r="CF129" s="47">
        <f>versenyek!$JI$11*IFERROR(VLOOKUP(VLOOKUP($A129,versenyek!JH:JJ,3,FALSE),szabalyok!$A$16:$B$23,2,FALSE),0)</f>
        <v>0</v>
      </c>
      <c r="CG129" s="47">
        <f>versenyek!$JL$11*IFERROR(VLOOKUP(VLOOKUP($A129,versenyek!JK:JM,3,FALSE),szabalyok!$A$16:$B$23,2,FALSE),0)</f>
        <v>0</v>
      </c>
      <c r="CH129" s="47">
        <f>versenyek!$JO$11*IFERROR(VLOOKUP(VLOOKUP($A129,versenyek!JN:JP,3,FALSE),szabalyok!$A$16:$B$23,2,FALSE),0)</f>
        <v>0</v>
      </c>
      <c r="CI129" s="47">
        <f>versenyek!$JR$11*IFERROR(VLOOKUP(VLOOKUP($A129,versenyek!JQ:JS,3,FALSE),szabalyok!$A$16:$B$23,2,FALSE),0)</f>
        <v>0</v>
      </c>
      <c r="CJ129" s="47">
        <f>versenyek!$JU$11*IFERROR(VLOOKUP(VLOOKUP($A129,versenyek!JT:JV,3,FALSE),szabalyok!$A$16:$B$23,2,FALSE),0)</f>
        <v>0</v>
      </c>
      <c r="CK129" s="47">
        <f>versenyek!$JR$11*IFERROR(VLOOKUP(VLOOKUP($A129,versenyek!JW:JY,3,FALSE),szabalyok!$A$16:$B$23,2,FALSE),0)</f>
        <v>0</v>
      </c>
      <c r="CL129" s="47">
        <f>versenyek!$KA$11*IFERROR(VLOOKUP(VLOOKUP($A129,versenyek!JZ:KB,3,FALSE),szabalyok!$A$16:$B$23,2,FALSE),0)</f>
        <v>0</v>
      </c>
      <c r="CM129" s="47">
        <f>versenyek!$KD$11*IFERROR(VLOOKUP(VLOOKUP($A129,versenyek!KC:KE,3,FALSE),szabalyok!$A$16:$B$23,2,FALSE),0)</f>
        <v>0</v>
      </c>
      <c r="CN129" s="47">
        <f>versenyek!$KG$11*IFERROR(VLOOKUP(VLOOKUP($A129,versenyek!KF:KH,3,FALSE),szabalyok!$A$16:$B$23,2,FALSE),0)</f>
        <v>0</v>
      </c>
      <c r="CO129" s="47">
        <f>versenyek!$KJ$11*IFERROR(VLOOKUP(VLOOKUP($A129,versenyek!KI:KK,3,FALSE),szabalyok!$A$16:$B$23,2,FALSE),0)</f>
        <v>0</v>
      </c>
      <c r="CP129" s="47">
        <f>versenyek!$KM$11*IFERROR(VLOOKUP(VLOOKUP($A129,versenyek!KL:KN,3,FALSE),szabalyok!$A$16:$B$23,2,FALSE),0)</f>
        <v>0</v>
      </c>
      <c r="CQ129" s="47">
        <f>versenyek!$KP$11*IFERROR(VLOOKUP(VLOOKUP($A129,versenyek!KO:KQ,3,FALSE),szabalyok!$A$16:$B$23,2,FALSE),0)</f>
        <v>0</v>
      </c>
      <c r="CR129" s="47">
        <f>versenyek!$KS$11*IFERROR(VLOOKUP(VLOOKUP($A129,versenyek!KR:KT,3,FALSE),szabalyok!$A$16:$B$23,2,FALSE),0)</f>
        <v>0</v>
      </c>
      <c r="CS129" s="47">
        <f>versenyek!$KV$11*IFERROR(VLOOKUP(VLOOKUP($A129,versenyek!KU:KW,3,FALSE),szabalyok!$A$16:$B$23,2,FALSE),0)</f>
        <v>0</v>
      </c>
      <c r="CT129" s="47">
        <f>versenyek!$KY$11*IFERROR(VLOOKUP(VLOOKUP($A129,versenyek!KX:KZ,3,FALSE),szabalyok!$A$16:$B$23,2,FALSE),0)</f>
        <v>0</v>
      </c>
      <c r="CU129" s="47">
        <f>versenyek!$LB$11*IFERROR(VLOOKUP(VLOOKUP($A129,versenyek!LA:LC,3,FALSE),szabalyok!$A$16:$B$23,2,FALSE),0)</f>
        <v>0</v>
      </c>
      <c r="CV129" s="47">
        <f>versenyek!$LE$11*IFERROR(VLOOKUP(VLOOKUP($A129,versenyek!LD:LF,3,FALSE),szabalyok!$A$16:$B$23,2,FALSE),0)</f>
        <v>0</v>
      </c>
      <c r="CW129" s="47">
        <f>versenyek!$LH$11*IFERROR(VLOOKUP(VLOOKUP($A129,versenyek!LG:LI,3,FALSE),szabalyok!$A$16:$B$23,2,FALSE),0)</f>
        <v>0</v>
      </c>
      <c r="CX129" s="47">
        <f>versenyek!$LK$11*IFERROR(VLOOKUP(VLOOKUP($A129,versenyek!LJ:LL,3,FALSE),szabalyok!$A$16:$B$23,2,FALSE),0)</f>
        <v>0</v>
      </c>
      <c r="CY129" s="47">
        <f>versenyek!$LN$11*IFERROR(VLOOKUP(VLOOKUP($A129,versenyek!LM:LO,3,FALSE),szabalyok!$A$16:$B$23,2,FALSE),0)</f>
        <v>0</v>
      </c>
      <c r="CZ129" s="47">
        <f>versenyek!$LQ$11*IFERROR(VLOOKUP(VLOOKUP($A129,versenyek!LP:LR,3,FALSE),szabalyok!$A$16:$B$23,2,FALSE),0)</f>
        <v>0</v>
      </c>
      <c r="DA129" s="47">
        <f>versenyek!$LT$11*IFERROR(VLOOKUP(VLOOKUP($A129,versenyek!LS:LU,3,FALSE),szabalyok!$A$16:$B$23,2,FALSE),0)</f>
        <v>0</v>
      </c>
      <c r="DB129" s="47">
        <f>versenyek!$LW$11*IFERROR(VLOOKUP(VLOOKUP($A129,versenyek!LV:LX,3,FALSE),szabalyok!$A$16:$B$23,2,FALSE),0)</f>
        <v>0</v>
      </c>
      <c r="DC129" s="47">
        <f>versenyek!$LZ$11*IFERROR(VLOOKUP(VLOOKUP($A129,versenyek!LY:MA,3,FALSE),szabalyok!$A$16:$B$23,2,FALSE),0)</f>
        <v>0</v>
      </c>
      <c r="DD129" s="47">
        <f>versenyek!$MC$11*IFERROR(VLOOKUP(VLOOKUP($A129,versenyek!MB:MD,3,FALSE),szabalyok!$A$16:$B$23,2,FALSE),0)</f>
        <v>0</v>
      </c>
      <c r="DE129" s="47">
        <f>versenyek!$ML$11*IFERROR(VLOOKUP(VLOOKUP($A129,versenyek!MK:MM,3,FALSE),szabalyok!$A$16:$B$23,2,FALSE),0)</f>
        <v>0</v>
      </c>
      <c r="DF129" s="47">
        <f>versenyek!$MO$11*IFERROR(VLOOKUP(VLOOKUP($A129,versenyek!MN:MP,3,FALSE),szabalyok!$A$16:$B$23,2,FALSE),0)</f>
        <v>0</v>
      </c>
      <c r="DG129" s="47">
        <f>versenyek!$MR$11*IFERROR(VLOOKUP(VLOOKUP($A129,versenyek!MQ:MS,3,FALSE),szabalyok!$A$16:$B$23,2,FALSE),0)</f>
        <v>0</v>
      </c>
      <c r="DH129" s="47">
        <f>versenyek!$MU$11*IFERROR(VLOOKUP(VLOOKUP($A129,versenyek!MT:MV,3,FALSE),szabalyok!$A$16:$B$23,2,FALSE),0)</f>
        <v>0</v>
      </c>
      <c r="DI129" s="47">
        <f>versenyek!$MX$11*IFERROR(VLOOKUP(VLOOKUP($A129,versenyek!MW:MY,3,FALSE),szabalyok!$A$16:$B$23,2,FALSE),0)</f>
        <v>0</v>
      </c>
      <c r="DJ129" s="47">
        <f>versenyek!$NA$11*IFERROR(VLOOKUP(VLOOKUP($A129,versenyek!MZ:NB,3,FALSE),szabalyok!$A$16:$B$23,2,FALSE),0)</f>
        <v>0</v>
      </c>
      <c r="DK129" s="47">
        <f>versenyek!$ND$11*IFERROR(VLOOKUP(VLOOKUP($A129,versenyek!NC:NE,3,FALSE),szabalyok!$A$16:$B$23,2,FALSE),0)</f>
        <v>0</v>
      </c>
      <c r="DL129" s="47">
        <f>versenyek!$NG$11*IFERROR(VLOOKUP(VLOOKUP($A129,versenyek!NF:NH,3,FALSE),szabalyok!$A$16:$B$23,2,FALSE),0)</f>
        <v>0</v>
      </c>
      <c r="DM129" s="47">
        <f>versenyek!$NJ$11*IFERROR(VLOOKUP(VLOOKUP($A129,versenyek!NI:NK,3,FALSE),szabalyok!$A$16:$B$23,2,FALSE),0)</f>
        <v>0</v>
      </c>
      <c r="DN129" s="47">
        <f>versenyek!$NM$11*IFERROR(VLOOKUP(VLOOKUP($A129,versenyek!NL:NN,3,FALSE),szabalyok!$A$16:$B$23,2,FALSE),0)</f>
        <v>0</v>
      </c>
      <c r="DO129" s="47">
        <f>versenyek!$NP$11*IFERROR(VLOOKUP(VLOOKUP($A129,versenyek!NO:NQ,3,FALSE),szabalyok!$A$16:$B$23,2,FALSE),0)</f>
        <v>0</v>
      </c>
      <c r="DP129" s="47">
        <f>versenyek!$NS$11*IFERROR(VLOOKUP(VLOOKUP($A129,versenyek!NR:NT,3,FALSE),szabalyok!$A$16:$B$23,2,FALSE),0)</f>
        <v>0</v>
      </c>
      <c r="DQ129" s="47">
        <f>versenyek!$NV$11*IFERROR(VLOOKUP(VLOOKUP($A129,versenyek!NU:NW,3,FALSE),szabalyok!$A$16:$B$23,2,FALSE),0)</f>
        <v>0</v>
      </c>
      <c r="DR129" s="47">
        <f>versenyek!$NY$11*IFERROR(VLOOKUP(VLOOKUP($A129,versenyek!NX:NZ,3,FALSE),szabalyok!$A$16:$B$23,2,FALSE),0)</f>
        <v>0</v>
      </c>
      <c r="DS129" s="47">
        <f>versenyek!$OB$11*IFERROR(VLOOKUP(VLOOKUP($A129,versenyek!OA:OC,3,FALSE),szabalyok!$A$16:$B$23,2,FALSE),0)</f>
        <v>0</v>
      </c>
      <c r="DT129" s="47">
        <f>versenyek!$OE$11*IFERROR(VLOOKUP(VLOOKUP($A129,versenyek!OD:OF,3,FALSE),szabalyok!$A$16:$B$23,2,FALSE),0)</f>
        <v>0</v>
      </c>
      <c r="DU129" s="47">
        <f>versenyek!$OH$11*IFERROR(VLOOKUP(VLOOKUP($A129,versenyek!OG:OI,3,FALSE),szabalyok!$A$16:$B$23,2,FALSE),0)</f>
        <v>0</v>
      </c>
      <c r="DV129" s="47">
        <f>versenyek!$OK$11*IFERROR(VLOOKUP(VLOOKUP($A129,versenyek!OJ:OL,3,FALSE),szabalyok!$A$16:$B$23,2,FALSE),0)</f>
        <v>0</v>
      </c>
      <c r="DW129" s="47">
        <f>versenyek!$ON$11*IFERROR(VLOOKUP(VLOOKUP($A129,versenyek!OM:OO,3,FALSE),szabalyok!$A$16:$B$23,2,FALSE),0)</f>
        <v>0</v>
      </c>
      <c r="DX129" s="47">
        <f>versenyek!$OQ$11*IFERROR(VLOOKUP(VLOOKUP($A129,versenyek!OP:OR,3,FALSE),szabalyok!$A$16:$B$23,2,FALSE),0)</f>
        <v>0</v>
      </c>
      <c r="DY129" s="47">
        <f>versenyek!$OT$11*IFERROR(VLOOKUP(VLOOKUP($A129,versenyek!OS:OU,3,FALSE),szabalyok!$A$16:$B$23,2,FALSE),0)</f>
        <v>0</v>
      </c>
      <c r="DZ129" s="47">
        <f>versenyek!$OW$11*IFERROR(VLOOKUP(VLOOKUP($A129,versenyek!OV:OX,3,FALSE),szabalyok!$A$16:$B$23,2,FALSE),0)</f>
        <v>0</v>
      </c>
      <c r="EA129" s="47">
        <f>versenyek!$OZ$11*IFERROR(VLOOKUP(VLOOKUP($A129,versenyek!OY:PA,3,FALSE),szabalyok!$A$16:$B$23,2,FALSE),0)</f>
        <v>0</v>
      </c>
      <c r="EB129" s="47">
        <f>versenyek!$PC$11*IFERROR(VLOOKUP(VLOOKUP($A129,versenyek!PB:PD,3,FALSE),szabalyok!$A$16:$B$23,2,FALSE),0)</f>
        <v>0</v>
      </c>
      <c r="EC129" s="47">
        <f>versenyek!$PF$11*IFERROR(VLOOKUP(VLOOKUP($A129,versenyek!PE:PG,3,FALSE),szabalyok!$A$16:$B$23,2,FALSE),0)</f>
        <v>0</v>
      </c>
      <c r="ED129" s="47">
        <f>versenyek!$PI$11*IFERROR(VLOOKUP(VLOOKUP($A129,versenyek!PH:PJ,3,FALSE),szabalyok!$A$16:$B$23,2,FALSE),0)</f>
        <v>0</v>
      </c>
      <c r="EE129" s="47">
        <f>versenyek!$PL$11*IFERROR(VLOOKUP(VLOOKUP($A129,versenyek!PK:PM,3,FALSE),szabalyok!$A$16:$B$23,2,FALSE),0)</f>
        <v>0</v>
      </c>
      <c r="EF129" s="47">
        <f>versenyek!$PO$11*IFERROR(VLOOKUP(VLOOKUP($A129,versenyek!PN:PP,3,FALSE),szabalyok!$A$16:$B$23,2,FALSE),0)</f>
        <v>0</v>
      </c>
      <c r="EG129" s="47">
        <f>versenyek!$PR$11*IFERROR(VLOOKUP(VLOOKUP($A129,versenyek!PQ:PS,3,FALSE),szabalyok!$A$16:$B$23,2,FALSE),0)</f>
        <v>0</v>
      </c>
      <c r="EH129" s="47">
        <f>versenyek!$PU$11*IFERROR(VLOOKUP(VLOOKUP($A129,versenyek!PT:PV,3,FALSE),szabalyok!$A$16:$B$23,2,FALSE),0)</f>
        <v>0</v>
      </c>
      <c r="EI129" s="47">
        <f>versenyek!$PX$11*IFERROR(VLOOKUP(VLOOKUP($A129,versenyek!PW:PY,3,FALSE),szabalyok!$A$16:$B$23,2,FALSE),0)</f>
        <v>0</v>
      </c>
      <c r="EJ129" s="47">
        <f>versenyek!$QA$11*IFERROR(VLOOKUP(VLOOKUP($A129,versenyek!PZ:QB,3,FALSE),szabalyok!$A$16:$B$23,2,FALSE),0)</f>
        <v>0</v>
      </c>
      <c r="EK129" s="47">
        <f>versenyek!$QD$11*IFERROR(VLOOKUP(VLOOKUP($A129,versenyek!QC:QE,3,FALSE),szabalyok!$A$16:$B$23,2,FALSE),0)</f>
        <v>0</v>
      </c>
      <c r="EL129" s="47">
        <f>versenyek!$QG$11*IFERROR(VLOOKUP(VLOOKUP($A129,versenyek!QF:QH,3,FALSE),szabalyok!$A$16:$B$23,2,FALSE),0)</f>
        <v>0</v>
      </c>
      <c r="EM129" s="47">
        <f>versenyek!$QJ$11*IFERROR(VLOOKUP(VLOOKUP($A129,versenyek!QI:QK,3,FALSE),szabalyok!$A$16:$B$23,2,FALSE),0)</f>
        <v>0</v>
      </c>
      <c r="EN129" s="47">
        <f>versenyek!$QM$11*IFERROR(VLOOKUP(VLOOKUP($A129,versenyek!QL:QN,3,FALSE),szabalyok!$A$16:$B$23,2,FALSE),0)</f>
        <v>0</v>
      </c>
      <c r="EO129" s="47">
        <f>versenyek!$QP$11*IFERROR(VLOOKUP(VLOOKUP($A129,versenyek!QO:QQ,3,FALSE),szabalyok!$A$16:$B$23,2,FALSE),0)</f>
        <v>0</v>
      </c>
      <c r="EP129" s="47">
        <f>versenyek!$QS$11*IFERROR(VLOOKUP(VLOOKUP($A129,versenyek!QR:QT,3,FALSE),szabalyok!$A$16:$B$23,2,FALSE),0)</f>
        <v>0</v>
      </c>
      <c r="EQ129" s="47">
        <f>versenyek!$QV$11*IFERROR(VLOOKUP(VLOOKUP($A129,versenyek!QU:QW,3,FALSE),szabalyok!$A$16:$B$23,2,FALSE),0)</f>
        <v>0</v>
      </c>
      <c r="ER129" s="47">
        <f>versenyek!$RE$11*IFERROR(VLOOKUP(VLOOKUP($A129,versenyek!RD:RF,3,FALSE),szabalyok!$A$16:$B$23,2,FALSE),0)</f>
        <v>0</v>
      </c>
      <c r="ES129" s="47">
        <f>versenyek!$RH$11*IFERROR(VLOOKUP(VLOOKUP($A129,versenyek!RG:RI,3,FALSE),szabalyok!$A$16:$B$23,2,FALSE),0)</f>
        <v>0</v>
      </c>
      <c r="ET129" s="47">
        <f>versenyek!$RK$11*IFERROR(VLOOKUP(VLOOKUP($A129,versenyek!RJ:RL,3,FALSE),szabalyok!$A$16:$B$23,2,FALSE),0)</f>
        <v>0</v>
      </c>
      <c r="EU129" s="47">
        <f>versenyek!$RN$11*IFERROR(VLOOKUP(VLOOKUP($A129,versenyek!RM:RO,3,FALSE),szabalyok!$A$16:$B$23,2,FALSE),0)</f>
        <v>0</v>
      </c>
      <c r="EV129" s="47">
        <f>versenyek!$RQ$11*IFERROR(VLOOKUP(VLOOKUP($A129,versenyek!RP:RR,3,FALSE),szabalyok!$A$16:$B$23,2,FALSE),0)</f>
        <v>0</v>
      </c>
      <c r="EW129" s="47">
        <f>versenyek!$RT$11*IFERROR(VLOOKUP(VLOOKUP($A129,versenyek!RS:RU,3,FALSE),szabalyok!$A$16:$B$23,2,FALSE),0)</f>
        <v>0</v>
      </c>
      <c r="EX129" s="47">
        <f>versenyek!$RW$11*IFERROR(VLOOKUP(VLOOKUP($A129,versenyek!RV:RX,3,FALSE),szabalyok!$A$16:$B$23,2,FALSE),0)</f>
        <v>0</v>
      </c>
      <c r="EY129" s="47">
        <f>versenyek!$RZ$11*IFERROR(VLOOKUP(VLOOKUP($A129,versenyek!RY:SA,3,FALSE),szabalyok!$A$16:$B$23,2,FALSE),0)</f>
        <v>0</v>
      </c>
      <c r="EZ129" s="47">
        <f>versenyek!$SC$11*IFERROR(VLOOKUP(VLOOKUP($A129,versenyek!SB:SD,3,FALSE),szabalyok!$A$16:$B$23,2,FALSE),0)</f>
        <v>0</v>
      </c>
      <c r="FA129" s="47">
        <f>versenyek!$SF$11*IFERROR(VLOOKUP(VLOOKUP($A129,versenyek!SE:SG,3,FALSE),szabalyok!$A$16:$B$23,2,FALSE),0)</f>
        <v>0</v>
      </c>
      <c r="FB129" s="47">
        <f>versenyek!$SI$11*IFERROR(VLOOKUP(VLOOKUP($A129,versenyek!SH:SJ,3,FALSE),szabalyok!$A$16:$B$23,2,FALSE),0)</f>
        <v>0</v>
      </c>
      <c r="FC129" s="47">
        <f>versenyek!$SL$11*IFERROR(VLOOKUP(VLOOKUP($A129,versenyek!SK:SM,3,FALSE),szabalyok!$A$16:$B$23,2,FALSE),0)</f>
        <v>0</v>
      </c>
      <c r="FD129" s="47">
        <f>versenyek!$SO$11*IFERROR(VLOOKUP(VLOOKUP($A129,versenyek!SN:SP,3,FALSE),szabalyok!$A$16:$B$23,2,FALSE),0)</f>
        <v>0</v>
      </c>
      <c r="FE129" s="47">
        <f>versenyek!$SR$11*IFERROR(VLOOKUP(VLOOKUP($A129,versenyek!SQ:SS,3,FALSE),szabalyok!$A$16:$B$23,2,FALSE),0)</f>
        <v>0</v>
      </c>
      <c r="FF129" s="47">
        <f>versenyek!$SU$11*IFERROR(VLOOKUP(VLOOKUP($A129,versenyek!ST:SV,3,FALSE),szabalyok!$A$16:$B$23,2,FALSE),0)</f>
        <v>0</v>
      </c>
      <c r="FG129" s="47">
        <f>versenyek!$SX$11*IFERROR(VLOOKUP(VLOOKUP($A129,versenyek!SW:SY,3,FALSE),szabalyok!$A$16:$B$23,2,FALSE),0)</f>
        <v>0</v>
      </c>
      <c r="FH129" s="47">
        <f>versenyek!$TA$11*IFERROR(VLOOKUP(VLOOKUP($A129,versenyek!SZ:TB,3,FALSE),szabalyok!$A$16:$B$23,2,FALSE),0)</f>
        <v>0</v>
      </c>
      <c r="FI129" s="47">
        <f>versenyek!$TD$11*IFERROR(VLOOKUP(VLOOKUP($A129,versenyek!TC:TE,3,FALSE),szabalyok!$A$16:$B$23,2,FALSE),0)</f>
        <v>0</v>
      </c>
      <c r="FJ129" s="47">
        <f>versenyek!$TG$11*IFERROR(VLOOKUP(VLOOKUP($A129,versenyek!TF:TH,3,FALSE),szabalyok!$A$16:$B$23,2,FALSE),0)</f>
        <v>0</v>
      </c>
      <c r="FK129" s="47">
        <f>versenyek!$TJ$11*IFERROR(VLOOKUP(VLOOKUP($A129,versenyek!TI:TK,3,FALSE),szabalyok!$A$16:$B$23,2,FALSE),0)</f>
        <v>0</v>
      </c>
      <c r="FL129" s="47">
        <f>versenyek!$TM$11*IFERROR(VLOOKUP(VLOOKUP($A129,versenyek!TL:TN,3,FALSE),szabalyok!$A$16:$B$23,2,FALSE),0)</f>
        <v>0</v>
      </c>
      <c r="FM129" s="47">
        <f>versenyek!$TP$11*IFERROR(VLOOKUP(VLOOKUP($A129,versenyek!TO:TQ,3,FALSE),szabalyok!$A$16:$B$23,2,FALSE),0)</f>
        <v>0</v>
      </c>
      <c r="FN129" s="47">
        <f>versenyek!$TS$11*IFERROR(VLOOKUP(VLOOKUP($A129,versenyek!TR:TT,3,FALSE),szabalyok!$A$16:$B$23,2,FALSE),0)</f>
        <v>0</v>
      </c>
      <c r="FO129" s="47"/>
      <c r="FP129" s="235">
        <f t="shared" si="3"/>
        <v>0</v>
      </c>
    </row>
    <row r="130" spans="1:172">
      <c r="A130" s="1" t="s">
        <v>227</v>
      </c>
      <c r="B130" s="47">
        <v>0</v>
      </c>
      <c r="C130" s="47">
        <v>0</v>
      </c>
      <c r="D130" s="47">
        <v>0</v>
      </c>
      <c r="E130" s="47">
        <v>5.437430367243353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f>versenyek!$BD$11*IFERROR(VLOOKUP(VLOOKUP($A130,versenyek!BC:BE,3,FALSE),szabalyok!$A$16:$B$23,2,FALSE),0)</f>
        <v>0</v>
      </c>
      <c r="S130" s="47">
        <f>versenyek!$BG$11*IFERROR(VLOOKUP(VLOOKUP($A130,versenyek!BF:BH,3,FALSE),szabalyok!$A$16:$B$23,2,FALSE),0)</f>
        <v>0</v>
      </c>
      <c r="T130" s="47">
        <f>versenyek!$BJ$11*IFERROR(VLOOKUP(VLOOKUP($A130,versenyek!BI:BK,3,FALSE),szabalyok!$A$16:$B$23,2,FALSE),0)</f>
        <v>0</v>
      </c>
      <c r="U130" s="47">
        <f>versenyek!$BM$11*IFERROR(VLOOKUP(VLOOKUP($A130,versenyek!BL:BN,3,FALSE),szabalyok!$A$16:$B$23,2,FALSE),0)</f>
        <v>0</v>
      </c>
      <c r="V130" s="47">
        <f>versenyek!$BP$11*IFERROR(VLOOKUP(VLOOKUP($A130,versenyek!BO:BQ,3,FALSE),szabalyok!$A$16:$B$23,2,FALSE),0)</f>
        <v>0</v>
      </c>
      <c r="W130" s="47">
        <f>versenyek!$BS$11*IFERROR(VLOOKUP(VLOOKUP($A130,versenyek!BR:BT,3,FALSE),szabalyok!$A$16:$B$23,2,FALSE),0)</f>
        <v>0</v>
      </c>
      <c r="X130" s="47">
        <f>versenyek!$BV$11*IFERROR(VLOOKUP(VLOOKUP($A130,versenyek!BU:BW,3,FALSE),szabalyok!$A$16:$B$23,2,FALSE),0)</f>
        <v>0</v>
      </c>
      <c r="Y130" s="47">
        <f>versenyek!$BY$11*IFERROR(VLOOKUP(VLOOKUP($A130,versenyek!BX:BZ,3,FALSE),szabalyok!$A$16:$B$23,2,FALSE),0)</f>
        <v>0</v>
      </c>
      <c r="Z130" s="47">
        <f>versenyek!$CB$11*IFERROR(VLOOKUP(VLOOKUP($A130,versenyek!CA:CC,3,FALSE),szabalyok!$A$16:$B$23,2,FALSE),0)</f>
        <v>0</v>
      </c>
      <c r="AA130" s="47">
        <f>versenyek!$CE$11*IFERROR(VLOOKUP(VLOOKUP($A130,versenyek!CD:CF,3,FALSE),szabalyok!$A$16:$B$23,2,FALSE),0)</f>
        <v>0</v>
      </c>
      <c r="AB130" s="47">
        <f>versenyek!$CH$11*IFERROR(VLOOKUP(VLOOKUP($A130,versenyek!CG:CI,3,FALSE),szabalyok!$A$16:$B$23,2,FALSE),0)</f>
        <v>0</v>
      </c>
      <c r="AC130" s="47">
        <f>versenyek!$CK$11*IFERROR(VLOOKUP(VLOOKUP($A130,versenyek!CJ:CL,3,FALSE),szabalyok!$A$16:$B$23,2,FALSE),0)</f>
        <v>0</v>
      </c>
      <c r="AD130" s="47">
        <f>versenyek!$CN$11*IFERROR(VLOOKUP(VLOOKUP($A130,versenyek!CM:CO,3,FALSE),szabalyok!$A$16:$B$23,2,FALSE),0)</f>
        <v>14.298962769393633</v>
      </c>
      <c r="AE130" s="47">
        <f>versenyek!$CQ$11*IFERROR(VLOOKUP(VLOOKUP($A130,versenyek!CP:CR,3,FALSE),szabalyok!$A$16:$B$23,2,FALSE),0)</f>
        <v>0</v>
      </c>
      <c r="AF130" s="47">
        <f>versenyek!$CT$11*IFERROR(VLOOKUP(VLOOKUP($A130,versenyek!CS:CU,3,FALSE),szabalyok!$A$16:$B$23,2,FALSE),0)</f>
        <v>0</v>
      </c>
      <c r="AG130" s="47">
        <f>versenyek!$CW$11*IFERROR(VLOOKUP(VLOOKUP($A130,versenyek!CV:CX,3,FALSE),szabalyok!$A$16:$B$23,2,FALSE),0)</f>
        <v>0</v>
      </c>
      <c r="AH130" s="47">
        <f>versenyek!$CZ$11*IFERROR(VLOOKUP(VLOOKUP($A130,versenyek!CY:DA,3,FALSE),szabalyok!$A$16:$B$23,2,FALSE),0)</f>
        <v>0</v>
      </c>
      <c r="AI130" s="47">
        <f>versenyek!$DC$11*IFERROR(VLOOKUP(VLOOKUP($A130,versenyek!DB:DD,3,FALSE),szabalyok!$A$16:$B$23,2,FALSE),0)</f>
        <v>0</v>
      </c>
      <c r="AJ130" s="47">
        <f>versenyek!$DF$11*IFERROR(VLOOKUP(VLOOKUP($A130,versenyek!DE:DG,3,FALSE),szabalyok!$A$16:$B$23,2,FALSE),0)</f>
        <v>0</v>
      </c>
      <c r="AK130" s="47">
        <f>versenyek!$DI$11*IFERROR(VLOOKUP(VLOOKUP($A130,versenyek!DH:DJ,3,FALSE),szabalyok!$A$16:$B$23,2,FALSE),0)</f>
        <v>0</v>
      </c>
      <c r="AL130" s="47">
        <f>versenyek!$DL$11*IFERROR(VLOOKUP(VLOOKUP($A130,versenyek!DK:DM,3,FALSE),szabalyok!$A$16:$B$23,2,FALSE),0)</f>
        <v>0</v>
      </c>
      <c r="AM130" s="47">
        <f>versenyek!$DR$11*IFERROR(VLOOKUP(VLOOKUP($A130,versenyek!DQ:DS,3,FALSE),szabalyok!$A$16:$B$23,2,FALSE),0)</f>
        <v>0</v>
      </c>
      <c r="AN130" s="47">
        <f>versenyek!$DU$11*IFERROR(VLOOKUP(VLOOKUP($A130,versenyek!DT:DV,3,FALSE),szabalyok!$A$16:$B$23,2,FALSE),0)</f>
        <v>0</v>
      </c>
      <c r="AO130" s="47">
        <f>versenyek!$DO$11*IFERROR(VLOOKUP(VLOOKUP($A130,versenyek!DN:DP,3,FALSE),szabalyok!$A$16:$B$23,2,FALSE),0)</f>
        <v>0</v>
      </c>
      <c r="AP130" s="47">
        <f>versenyek!$DX$11*IFERROR(VLOOKUP(VLOOKUP($A130,versenyek!DW:DY,3,FALSE),szabalyok!$A$16:$B$23,2,FALSE),0)</f>
        <v>8.0057740562006572</v>
      </c>
      <c r="AQ130" s="47" t="e">
        <f>versenyek!$EA$11*IFERROR(VLOOKUP(VLOOKUP($A130,versenyek!DZ:EB,3,FALSE),szabalyok!$A$16:$B$23,2,FALSE),0)</f>
        <v>#DIV/0!</v>
      </c>
      <c r="AR130" s="47" t="e">
        <f>versenyek!$ED$11*IFERROR(VLOOKUP(VLOOKUP($A130,versenyek!EC:EE,3,FALSE),szabalyok!$A$16:$B$23,2,FALSE),0)</f>
        <v>#DIV/0!</v>
      </c>
      <c r="AS130" s="47">
        <f>versenyek!$EG$11*IFERROR(VLOOKUP(VLOOKUP($A130,versenyek!EF:EH,3,FALSE),szabalyok!$A$16:$B$23,2,FALSE),0)</f>
        <v>0</v>
      </c>
      <c r="AT130" s="47">
        <f>versenyek!$EJ$11*IFERROR(VLOOKUP(VLOOKUP($A130,versenyek!EI:EK,3,FALSE),szabalyok!$A$16:$B$23,2,FALSE),0)</f>
        <v>0</v>
      </c>
      <c r="AU130" s="47">
        <f>versenyek!$EM$11*IFERROR(VLOOKUP(VLOOKUP($A130,versenyek!EL:EN,3,FALSE),szabalyok!$A$16:$B$23,2,FALSE),0)</f>
        <v>0</v>
      </c>
      <c r="AV130" s="47">
        <f>versenyek!$EP$11*IFERROR(VLOOKUP(VLOOKUP($A130,versenyek!EO:EQ,3,FALSE),szabalyok!$A$16:$B$23,2,FALSE),0)</f>
        <v>0</v>
      </c>
      <c r="AW130" s="47">
        <f>versenyek!$EY$11*IFERROR(VLOOKUP(VLOOKUP($A130,versenyek!EX:EZ,3,FALSE),szabalyok!$A$16:$B$23,2,FALSE),0)</f>
        <v>0</v>
      </c>
      <c r="AX130" s="47">
        <f>versenyek!$FB$11*IFERROR(VLOOKUP(VLOOKUP($A130,versenyek!FA:FC,3,FALSE),szabalyok!$A$16:$B$23,2,FALSE),0)</f>
        <v>0</v>
      </c>
      <c r="AY130" s="47">
        <f>versenyek!$FE$11*IFERROR(VLOOKUP(VLOOKUP($A130,versenyek!FD:FF,3,FALSE),szabalyok!$A$16:$B$23,2,FALSE),0)</f>
        <v>0</v>
      </c>
      <c r="AZ130" s="47">
        <f>versenyek!$FH$11*IFERROR(VLOOKUP(VLOOKUP($A130,versenyek!FG:FI,3,FALSE),szabalyok!$A$16:$B$23,2,FALSE),0)</f>
        <v>0</v>
      </c>
      <c r="BA130" s="47">
        <f>versenyek!$FK$11*IFERROR(VLOOKUP(VLOOKUP($A130,versenyek!FJ:FL,3,FALSE),szabalyok!$A$16:$B$23,2,FALSE),0)</f>
        <v>0</v>
      </c>
      <c r="BB130" s="47">
        <f>versenyek!$FN$11*IFERROR(VLOOKUP(VLOOKUP($A130,versenyek!FM:FO,3,FALSE),szabalyok!$A$16:$B$23,2,FALSE),0)</f>
        <v>0</v>
      </c>
      <c r="BC130" s="47">
        <f>versenyek!$FQ$11*IFERROR(VLOOKUP(VLOOKUP($A130,versenyek!FP:FR,3,FALSE),szabalyok!$A$16:$B$23,2,FALSE),0)</f>
        <v>0</v>
      </c>
      <c r="BD130" s="47">
        <f>versenyek!$FT$11*IFERROR(VLOOKUP(VLOOKUP($A130,versenyek!FS:FU,3,FALSE),szabalyok!$A$16:$B$23,2,FALSE),0)</f>
        <v>0</v>
      </c>
      <c r="BE130" s="47">
        <f>versenyek!$FW$11*IFERROR(VLOOKUP(VLOOKUP($A130,versenyek!FV:FX,3,FALSE),szabalyok!$A$16:$B$23,2,FALSE),0)</f>
        <v>0</v>
      </c>
      <c r="BF130" s="47">
        <f>versenyek!$FZ$11*IFERROR(VLOOKUP(VLOOKUP($A130,versenyek!FY:GA,3,FALSE),szabalyok!$A$16:$B$23,2,FALSE),0)</f>
        <v>0</v>
      </c>
      <c r="BG130" s="47">
        <f>versenyek!$GC$11*IFERROR(VLOOKUP(VLOOKUP($A130,versenyek!GB:GD,3,FALSE),szabalyok!$A$16:$B$23,2,FALSE),0)</f>
        <v>0</v>
      </c>
      <c r="BH130" s="47">
        <f>versenyek!$GF$11*IFERROR(VLOOKUP(VLOOKUP($A130,versenyek!GE:GG,3,FALSE),szabalyok!$A$16:$B$23,2,FALSE),0)</f>
        <v>0</v>
      </c>
      <c r="BI130" s="47">
        <f>versenyek!$GI$11*IFERROR(VLOOKUP(VLOOKUP($A130,versenyek!GH:GJ,3,FALSE),szabalyok!$A$16:$B$23,2,FALSE),0)</f>
        <v>0</v>
      </c>
      <c r="BJ130" s="47">
        <f>versenyek!$GL$11*IFERROR(VLOOKUP(VLOOKUP($A130,versenyek!GK:GM,3,FALSE),szabalyok!$A$16:$B$23,2,FALSE),0)</f>
        <v>0</v>
      </c>
      <c r="BK130" s="47">
        <f>versenyek!$GO$11*IFERROR(VLOOKUP(VLOOKUP($A130,versenyek!GN:GP,3,FALSE),szabalyok!$A$16:$B$23,2,FALSE),0)</f>
        <v>0</v>
      </c>
      <c r="BL130" s="47">
        <f>versenyek!$GR$11*IFERROR(VLOOKUP(VLOOKUP($A130,versenyek!GQ:GS,3,FALSE),szabalyok!$A$16:$B$23,2,FALSE),0)</f>
        <v>0</v>
      </c>
      <c r="BM130" s="47">
        <f>versenyek!$GX$11*IFERROR(VLOOKUP(VLOOKUP($A130,versenyek!GW:GY,3,FALSE),szabalyok!$A$16:$B$23,2,FALSE),0)</f>
        <v>0</v>
      </c>
      <c r="BN130" s="47">
        <f>versenyek!$GX$11*IFERROR(VLOOKUP(VLOOKUP($A130,versenyek!GX:GZ,3,FALSE),szabalyok!$A$16:$B$23,2,FALSE),0)</f>
        <v>0</v>
      </c>
      <c r="BO130" s="47">
        <f>versenyek!$HD$11*IFERROR(VLOOKUP(VLOOKUP($A130,versenyek!HC:HE,3,FALSE),szabalyok!$A$16:$B$23,2,FALSE),0)</f>
        <v>0</v>
      </c>
      <c r="BP130" s="47">
        <f>versenyek!$HG$11*IFERROR(VLOOKUP(VLOOKUP($A130,versenyek!HF:HH,3,FALSE),szabalyok!$A$16:$B$23,2,FALSE),0)</f>
        <v>0</v>
      </c>
      <c r="BQ130" s="47">
        <f>versenyek!$HJ$11*IFERROR(VLOOKUP(VLOOKUP($A130,versenyek!HI:HK,3,FALSE),szabalyok!$A$16:$B$23,2,FALSE),0)</f>
        <v>0</v>
      </c>
      <c r="BR130" s="47">
        <f>versenyek!$HM$11*IFERROR(VLOOKUP(VLOOKUP($A130,versenyek!HL:HN,3,FALSE),szabalyok!$A$16:$B$23,2,FALSE),0)</f>
        <v>0</v>
      </c>
      <c r="BS130" s="47">
        <f>versenyek!$HP$11*IFERROR(VLOOKUP(VLOOKUP($A130,versenyek!HO:HQ,3,FALSE),szabalyok!$A$16:$B$23,2,FALSE),0)</f>
        <v>0</v>
      </c>
      <c r="BT130" s="47">
        <f>versenyek!$HS$11*IFERROR(VLOOKUP(VLOOKUP($A130,versenyek!HR:HT,3,FALSE),szabalyok!$A$16:$B$23,2,FALSE),0)</f>
        <v>0</v>
      </c>
      <c r="BU130" s="47">
        <f>versenyek!$HV$11*IFERROR(VLOOKUP(VLOOKUP($A130,versenyek!HU:HW,3,FALSE),szabalyok!$A$16:$B$23,2,FALSE),0)</f>
        <v>0</v>
      </c>
      <c r="BV130" s="47">
        <f>versenyek!$HY$11*IFERROR(VLOOKUP(VLOOKUP($A130,versenyek!HX:HZ,3,FALSE),szabalyok!$A$16:$B$23,2,FALSE),0)</f>
        <v>0</v>
      </c>
      <c r="BW130" s="47">
        <f>versenyek!$IB$11*IFERROR(VLOOKUP(VLOOKUP($A130,versenyek!IA:IC,3,FALSE),szabalyok!$A$16:$B$23,2,FALSE),0)</f>
        <v>0</v>
      </c>
      <c r="BX130" s="47">
        <f>versenyek!$IE$11*IFERROR(VLOOKUP(VLOOKUP($A130,versenyek!ID:IF,3,FALSE),szabalyok!$A$16:$B$23,2,FALSE),0)</f>
        <v>0</v>
      </c>
      <c r="BY130" s="47">
        <f>versenyek!$IH$11*IFERROR(VLOOKUP(VLOOKUP($A130,versenyek!IG:II,3,FALSE),szabalyok!$A$16:$B$23,2,FALSE),0)</f>
        <v>0</v>
      </c>
      <c r="BZ130" s="47">
        <f>versenyek!$IK$11*IFERROR(VLOOKUP(VLOOKUP($A130,versenyek!IJ:IL,3,FALSE),szabalyok!$A$16:$B$23,2,FALSE),0)</f>
        <v>0</v>
      </c>
      <c r="CA130" s="47">
        <f>versenyek!$IN$11*IFERROR(VLOOKUP(VLOOKUP($A130,versenyek!IM:IO,3,FALSE),szabalyok!$A$16:$B$23,2,FALSE),0)</f>
        <v>0</v>
      </c>
      <c r="CB130" s="47">
        <f>versenyek!$IW$11*IFERROR(VLOOKUP(VLOOKUP($A130,versenyek!IV:IX,3,FALSE),szabalyok!$A$16:$B$23,2,FALSE),0)</f>
        <v>0</v>
      </c>
      <c r="CC130" s="47">
        <f>versenyek!$IZ$11*IFERROR(VLOOKUP(VLOOKUP($A130,versenyek!IY:JA,3,FALSE),szabalyok!$A$16:$B$23,2,FALSE),0)</f>
        <v>0</v>
      </c>
      <c r="CD130" s="47">
        <f>versenyek!$JC$11*IFERROR(VLOOKUP(VLOOKUP($A130,versenyek!JB:JD,3,FALSE),szabalyok!$A$16:$B$23,2,FALSE),0)</f>
        <v>0</v>
      </c>
      <c r="CE130" s="47">
        <f>versenyek!$JF$11*IFERROR(VLOOKUP(VLOOKUP($A130,versenyek!JE:JG,3,FALSE),szabalyok!$A$16:$B$23,2,FALSE),0)</f>
        <v>0</v>
      </c>
      <c r="CF130" s="47">
        <f>versenyek!$JI$11*IFERROR(VLOOKUP(VLOOKUP($A130,versenyek!JH:JJ,3,FALSE),szabalyok!$A$16:$B$23,2,FALSE),0)</f>
        <v>0</v>
      </c>
      <c r="CG130" s="47">
        <f>versenyek!$JL$11*IFERROR(VLOOKUP(VLOOKUP($A130,versenyek!JK:JM,3,FALSE),szabalyok!$A$16:$B$23,2,FALSE),0)</f>
        <v>0</v>
      </c>
      <c r="CH130" s="47">
        <f>versenyek!$JO$11*IFERROR(VLOOKUP(VLOOKUP($A130,versenyek!JN:JP,3,FALSE),szabalyok!$A$16:$B$23,2,FALSE),0)</f>
        <v>0</v>
      </c>
      <c r="CI130" s="47">
        <f>versenyek!$JR$11*IFERROR(VLOOKUP(VLOOKUP($A130,versenyek!JQ:JS,3,FALSE),szabalyok!$A$16:$B$23,2,FALSE),0)</f>
        <v>0</v>
      </c>
      <c r="CJ130" s="47">
        <f>versenyek!$JU$11*IFERROR(VLOOKUP(VLOOKUP($A130,versenyek!JT:JV,3,FALSE),szabalyok!$A$16:$B$23,2,FALSE),0)</f>
        <v>0</v>
      </c>
      <c r="CK130" s="47">
        <f>versenyek!$JR$11*IFERROR(VLOOKUP(VLOOKUP($A130,versenyek!JW:JY,3,FALSE),szabalyok!$A$16:$B$23,2,FALSE),0)</f>
        <v>0</v>
      </c>
      <c r="CL130" s="47">
        <f>versenyek!$KA$11*IFERROR(VLOOKUP(VLOOKUP($A130,versenyek!JZ:KB,3,FALSE),szabalyok!$A$16:$B$23,2,FALSE),0)</f>
        <v>0</v>
      </c>
      <c r="CM130" s="47">
        <f>versenyek!$KD$11*IFERROR(VLOOKUP(VLOOKUP($A130,versenyek!KC:KE,3,FALSE),szabalyok!$A$16:$B$23,2,FALSE),0)</f>
        <v>0</v>
      </c>
      <c r="CN130" s="47">
        <f>versenyek!$KG$11*IFERROR(VLOOKUP(VLOOKUP($A130,versenyek!KF:KH,3,FALSE),szabalyok!$A$16:$B$23,2,FALSE),0)</f>
        <v>0</v>
      </c>
      <c r="CO130" s="47">
        <f>versenyek!$KJ$11*IFERROR(VLOOKUP(VLOOKUP($A130,versenyek!KI:KK,3,FALSE),szabalyok!$A$16:$B$23,2,FALSE),0)</f>
        <v>0</v>
      </c>
      <c r="CP130" s="47">
        <f>versenyek!$KM$11*IFERROR(VLOOKUP(VLOOKUP($A130,versenyek!KL:KN,3,FALSE),szabalyok!$A$16:$B$23,2,FALSE),0)</f>
        <v>0</v>
      </c>
      <c r="CQ130" s="47">
        <f>versenyek!$KP$11*IFERROR(VLOOKUP(VLOOKUP($A130,versenyek!KO:KQ,3,FALSE),szabalyok!$A$16:$B$23,2,FALSE),0)</f>
        <v>0</v>
      </c>
      <c r="CR130" s="47">
        <f>versenyek!$KS$11*IFERROR(VLOOKUP(VLOOKUP($A130,versenyek!KR:KT,3,FALSE),szabalyok!$A$16:$B$23,2,FALSE),0)</f>
        <v>0</v>
      </c>
      <c r="CS130" s="47">
        <f>versenyek!$KV$11*IFERROR(VLOOKUP(VLOOKUP($A130,versenyek!KU:KW,3,FALSE),szabalyok!$A$16:$B$23,2,FALSE),0)</f>
        <v>0</v>
      </c>
      <c r="CT130" s="47">
        <f>versenyek!$KY$11*IFERROR(VLOOKUP(VLOOKUP($A130,versenyek!KX:KZ,3,FALSE),szabalyok!$A$16:$B$23,2,FALSE),0)</f>
        <v>0</v>
      </c>
      <c r="CU130" s="47">
        <f>versenyek!$LB$11*IFERROR(VLOOKUP(VLOOKUP($A130,versenyek!LA:LC,3,FALSE),szabalyok!$A$16:$B$23,2,FALSE),0)</f>
        <v>0</v>
      </c>
      <c r="CV130" s="47">
        <f>versenyek!$LE$11*IFERROR(VLOOKUP(VLOOKUP($A130,versenyek!LD:LF,3,FALSE),szabalyok!$A$16:$B$23,2,FALSE),0)</f>
        <v>0</v>
      </c>
      <c r="CW130" s="47">
        <f>versenyek!$LH$11*IFERROR(VLOOKUP(VLOOKUP($A130,versenyek!LG:LI,3,FALSE),szabalyok!$A$16:$B$23,2,FALSE),0)</f>
        <v>0</v>
      </c>
      <c r="CX130" s="47">
        <f>versenyek!$LK$11*IFERROR(VLOOKUP(VLOOKUP($A130,versenyek!LJ:LL,3,FALSE),szabalyok!$A$16:$B$23,2,FALSE),0)</f>
        <v>0</v>
      </c>
      <c r="CY130" s="47">
        <f>versenyek!$LN$11*IFERROR(VLOOKUP(VLOOKUP($A130,versenyek!LM:LO,3,FALSE),szabalyok!$A$16:$B$23,2,FALSE),0)</f>
        <v>0</v>
      </c>
      <c r="CZ130" s="47">
        <f>versenyek!$LQ$11*IFERROR(VLOOKUP(VLOOKUP($A130,versenyek!LP:LR,3,FALSE),szabalyok!$A$16:$B$23,2,FALSE),0)</f>
        <v>0</v>
      </c>
      <c r="DA130" s="47">
        <f>versenyek!$LT$11*IFERROR(VLOOKUP(VLOOKUP($A130,versenyek!LS:LU,3,FALSE),szabalyok!$A$16:$B$23,2,FALSE),0)</f>
        <v>0</v>
      </c>
      <c r="DB130" s="47">
        <f>versenyek!$LW$11*IFERROR(VLOOKUP(VLOOKUP($A130,versenyek!LV:LX,3,FALSE),szabalyok!$A$16:$B$23,2,FALSE),0)</f>
        <v>0</v>
      </c>
      <c r="DC130" s="47">
        <f>versenyek!$LZ$11*IFERROR(VLOOKUP(VLOOKUP($A130,versenyek!LY:MA,3,FALSE),szabalyok!$A$16:$B$23,2,FALSE),0)</f>
        <v>0</v>
      </c>
      <c r="DD130" s="47">
        <f>versenyek!$MC$11*IFERROR(VLOOKUP(VLOOKUP($A130,versenyek!MB:MD,3,FALSE),szabalyok!$A$16:$B$23,2,FALSE),0)</f>
        <v>0</v>
      </c>
      <c r="DE130" s="47">
        <f>versenyek!$ML$11*IFERROR(VLOOKUP(VLOOKUP($A130,versenyek!MK:MM,3,FALSE),szabalyok!$A$16:$B$23,2,FALSE),0)</f>
        <v>0</v>
      </c>
      <c r="DF130" s="47">
        <f>versenyek!$MO$11*IFERROR(VLOOKUP(VLOOKUP($A130,versenyek!MN:MP,3,FALSE),szabalyok!$A$16:$B$23,2,FALSE),0)</f>
        <v>0</v>
      </c>
      <c r="DG130" s="47">
        <f>versenyek!$MR$11*IFERROR(VLOOKUP(VLOOKUP($A130,versenyek!MQ:MS,3,FALSE),szabalyok!$A$16:$B$23,2,FALSE),0)</f>
        <v>0</v>
      </c>
      <c r="DH130" s="47">
        <f>versenyek!$MU$11*IFERROR(VLOOKUP(VLOOKUP($A130,versenyek!MT:MV,3,FALSE),szabalyok!$A$16:$B$23,2,FALSE),0)</f>
        <v>0</v>
      </c>
      <c r="DI130" s="47">
        <f>versenyek!$MX$11*IFERROR(VLOOKUP(VLOOKUP($A130,versenyek!MW:MY,3,FALSE),szabalyok!$A$16:$B$23,2,FALSE),0)</f>
        <v>0</v>
      </c>
      <c r="DJ130" s="47">
        <f>versenyek!$NA$11*IFERROR(VLOOKUP(VLOOKUP($A130,versenyek!MZ:NB,3,FALSE),szabalyok!$A$16:$B$23,2,FALSE),0)</f>
        <v>0</v>
      </c>
      <c r="DK130" s="47">
        <f>versenyek!$ND$11*IFERROR(VLOOKUP(VLOOKUP($A130,versenyek!NC:NE,3,FALSE),szabalyok!$A$16:$B$23,2,FALSE),0)</f>
        <v>0</v>
      </c>
      <c r="DL130" s="47">
        <f>versenyek!$NG$11*IFERROR(VLOOKUP(VLOOKUP($A130,versenyek!NF:NH,3,FALSE),szabalyok!$A$16:$B$23,2,FALSE),0)</f>
        <v>0</v>
      </c>
      <c r="DM130" s="47">
        <f>versenyek!$NJ$11*IFERROR(VLOOKUP(VLOOKUP($A130,versenyek!NI:NK,3,FALSE),szabalyok!$A$16:$B$23,2,FALSE),0)</f>
        <v>0</v>
      </c>
      <c r="DN130" s="47">
        <f>versenyek!$NM$11*IFERROR(VLOOKUP(VLOOKUP($A130,versenyek!NL:NN,3,FALSE),szabalyok!$A$16:$B$23,2,FALSE),0)</f>
        <v>0</v>
      </c>
      <c r="DO130" s="47">
        <f>versenyek!$NP$11*IFERROR(VLOOKUP(VLOOKUP($A130,versenyek!NO:NQ,3,FALSE),szabalyok!$A$16:$B$23,2,FALSE),0)</f>
        <v>0</v>
      </c>
      <c r="DP130" s="47">
        <f>versenyek!$NS$11*IFERROR(VLOOKUP(VLOOKUP($A130,versenyek!NR:NT,3,FALSE),szabalyok!$A$16:$B$23,2,FALSE),0)</f>
        <v>0</v>
      </c>
      <c r="DQ130" s="47">
        <f>versenyek!$NV$11*IFERROR(VLOOKUP(VLOOKUP($A130,versenyek!NU:NW,3,FALSE),szabalyok!$A$16:$B$23,2,FALSE),0)</f>
        <v>0</v>
      </c>
      <c r="DR130" s="47">
        <f>versenyek!$NY$11*IFERROR(VLOOKUP(VLOOKUP($A130,versenyek!NX:NZ,3,FALSE),szabalyok!$A$16:$B$23,2,FALSE),0)</f>
        <v>0</v>
      </c>
      <c r="DS130" s="47">
        <f>versenyek!$OB$11*IFERROR(VLOOKUP(VLOOKUP($A130,versenyek!OA:OC,3,FALSE),szabalyok!$A$16:$B$23,2,FALSE),0)</f>
        <v>0</v>
      </c>
      <c r="DT130" s="47">
        <f>versenyek!$OE$11*IFERROR(VLOOKUP(VLOOKUP($A130,versenyek!OD:OF,3,FALSE),szabalyok!$A$16:$B$23,2,FALSE),0)</f>
        <v>0</v>
      </c>
      <c r="DU130" s="47">
        <f>versenyek!$OH$11*IFERROR(VLOOKUP(VLOOKUP($A130,versenyek!OG:OI,3,FALSE),szabalyok!$A$16:$B$23,2,FALSE),0)</f>
        <v>0</v>
      </c>
      <c r="DV130" s="47">
        <f>versenyek!$OK$11*IFERROR(VLOOKUP(VLOOKUP($A130,versenyek!OJ:OL,3,FALSE),szabalyok!$A$16:$B$23,2,FALSE),0)</f>
        <v>0</v>
      </c>
      <c r="DW130" s="47">
        <f>versenyek!$ON$11*IFERROR(VLOOKUP(VLOOKUP($A130,versenyek!OM:OO,3,FALSE),szabalyok!$A$16:$B$23,2,FALSE),0)</f>
        <v>0</v>
      </c>
      <c r="DX130" s="47">
        <f>versenyek!$OQ$11*IFERROR(VLOOKUP(VLOOKUP($A130,versenyek!OP:OR,3,FALSE),szabalyok!$A$16:$B$23,2,FALSE),0)</f>
        <v>0</v>
      </c>
      <c r="DY130" s="47">
        <f>versenyek!$OT$11*IFERROR(VLOOKUP(VLOOKUP($A130,versenyek!OS:OU,3,FALSE),szabalyok!$A$16:$B$23,2,FALSE),0)</f>
        <v>0</v>
      </c>
      <c r="DZ130" s="47">
        <f>versenyek!$OW$11*IFERROR(VLOOKUP(VLOOKUP($A130,versenyek!OV:OX,3,FALSE),szabalyok!$A$16:$B$23,2,FALSE),0)</f>
        <v>0</v>
      </c>
      <c r="EA130" s="47">
        <f>versenyek!$OZ$11*IFERROR(VLOOKUP(VLOOKUP($A130,versenyek!OY:PA,3,FALSE),szabalyok!$A$16:$B$23,2,FALSE),0)</f>
        <v>0</v>
      </c>
      <c r="EB130" s="47">
        <f>versenyek!$PC$11*IFERROR(VLOOKUP(VLOOKUP($A130,versenyek!PB:PD,3,FALSE),szabalyok!$A$16:$B$23,2,FALSE),0)</f>
        <v>0</v>
      </c>
      <c r="EC130" s="47">
        <f>versenyek!$PF$11*IFERROR(VLOOKUP(VLOOKUP($A130,versenyek!PE:PG,3,FALSE),szabalyok!$A$16:$B$23,2,FALSE),0)</f>
        <v>0</v>
      </c>
      <c r="ED130" s="47">
        <f>versenyek!$PI$11*IFERROR(VLOOKUP(VLOOKUP($A130,versenyek!PH:PJ,3,FALSE),szabalyok!$A$16:$B$23,2,FALSE),0)</f>
        <v>0</v>
      </c>
      <c r="EE130" s="47">
        <f>versenyek!$PL$11*IFERROR(VLOOKUP(VLOOKUP($A130,versenyek!PK:PM,3,FALSE),szabalyok!$A$16:$B$23,2,FALSE),0)</f>
        <v>0</v>
      </c>
      <c r="EF130" s="47">
        <f>versenyek!$PO$11*IFERROR(VLOOKUP(VLOOKUP($A130,versenyek!PN:PP,3,FALSE),szabalyok!$A$16:$B$23,2,FALSE),0)</f>
        <v>0</v>
      </c>
      <c r="EG130" s="47">
        <f>versenyek!$PR$11*IFERROR(VLOOKUP(VLOOKUP($A130,versenyek!PQ:PS,3,FALSE),szabalyok!$A$16:$B$23,2,FALSE),0)</f>
        <v>0</v>
      </c>
      <c r="EH130" s="47">
        <f>versenyek!$PU$11*IFERROR(VLOOKUP(VLOOKUP($A130,versenyek!PT:PV,3,FALSE),szabalyok!$A$16:$B$23,2,FALSE),0)</f>
        <v>0</v>
      </c>
      <c r="EI130" s="47">
        <f>versenyek!$PX$11*IFERROR(VLOOKUP(VLOOKUP($A130,versenyek!PW:PY,3,FALSE),szabalyok!$A$16:$B$23,2,FALSE),0)</f>
        <v>0</v>
      </c>
      <c r="EJ130" s="47">
        <f>versenyek!$QA$11*IFERROR(VLOOKUP(VLOOKUP($A130,versenyek!PZ:QB,3,FALSE),szabalyok!$A$16:$B$23,2,FALSE),0)</f>
        <v>0</v>
      </c>
      <c r="EK130" s="47">
        <f>versenyek!$QD$11*IFERROR(VLOOKUP(VLOOKUP($A130,versenyek!QC:QE,3,FALSE),szabalyok!$A$16:$B$23,2,FALSE),0)</f>
        <v>0</v>
      </c>
      <c r="EL130" s="47">
        <f>versenyek!$QG$11*IFERROR(VLOOKUP(VLOOKUP($A130,versenyek!QF:QH,3,FALSE),szabalyok!$A$16:$B$23,2,FALSE),0)</f>
        <v>0</v>
      </c>
      <c r="EM130" s="47">
        <f>versenyek!$QJ$11*IFERROR(VLOOKUP(VLOOKUP($A130,versenyek!QI:QK,3,FALSE),szabalyok!$A$16:$B$23,2,FALSE),0)</f>
        <v>0</v>
      </c>
      <c r="EN130" s="47">
        <f>versenyek!$QM$11*IFERROR(VLOOKUP(VLOOKUP($A130,versenyek!QL:QN,3,FALSE),szabalyok!$A$16:$B$23,2,FALSE),0)</f>
        <v>0</v>
      </c>
      <c r="EO130" s="47">
        <f>versenyek!$QP$11*IFERROR(VLOOKUP(VLOOKUP($A130,versenyek!QO:QQ,3,FALSE),szabalyok!$A$16:$B$23,2,FALSE),0)</f>
        <v>0</v>
      </c>
      <c r="EP130" s="47">
        <f>versenyek!$QS$11*IFERROR(VLOOKUP(VLOOKUP($A130,versenyek!QR:QT,3,FALSE),szabalyok!$A$16:$B$23,2,FALSE),0)</f>
        <v>0</v>
      </c>
      <c r="EQ130" s="47">
        <f>versenyek!$QV$11*IFERROR(VLOOKUP(VLOOKUP($A130,versenyek!QU:QW,3,FALSE),szabalyok!$A$16:$B$23,2,FALSE),0)</f>
        <v>0</v>
      </c>
      <c r="ER130" s="47">
        <f>versenyek!$RE$11*IFERROR(VLOOKUP(VLOOKUP($A130,versenyek!RD:RF,3,FALSE),szabalyok!$A$16:$B$23,2,FALSE),0)</f>
        <v>0</v>
      </c>
      <c r="ES130" s="47">
        <f>versenyek!$RH$11*IFERROR(VLOOKUP(VLOOKUP($A130,versenyek!RG:RI,3,FALSE),szabalyok!$A$16:$B$23,2,FALSE),0)</f>
        <v>0</v>
      </c>
      <c r="ET130" s="47">
        <f>versenyek!$RK$11*IFERROR(VLOOKUP(VLOOKUP($A130,versenyek!RJ:RL,3,FALSE),szabalyok!$A$16:$B$23,2,FALSE),0)</f>
        <v>0</v>
      </c>
      <c r="EU130" s="47">
        <f>versenyek!$RN$11*IFERROR(VLOOKUP(VLOOKUP($A130,versenyek!RM:RO,3,FALSE),szabalyok!$A$16:$B$23,2,FALSE),0)</f>
        <v>0</v>
      </c>
      <c r="EV130" s="47">
        <f>versenyek!$RQ$11*IFERROR(VLOOKUP(VLOOKUP($A130,versenyek!RP:RR,3,FALSE),szabalyok!$A$16:$B$23,2,FALSE),0)</f>
        <v>0</v>
      </c>
      <c r="EW130" s="47">
        <f>versenyek!$RT$11*IFERROR(VLOOKUP(VLOOKUP($A130,versenyek!RS:RU,3,FALSE),szabalyok!$A$16:$B$23,2,FALSE),0)</f>
        <v>0</v>
      </c>
      <c r="EX130" s="47">
        <f>versenyek!$RW$11*IFERROR(VLOOKUP(VLOOKUP($A130,versenyek!RV:RX,3,FALSE),szabalyok!$A$16:$B$23,2,FALSE),0)</f>
        <v>0</v>
      </c>
      <c r="EY130" s="47">
        <f>versenyek!$RZ$11*IFERROR(VLOOKUP(VLOOKUP($A130,versenyek!RY:SA,3,FALSE),szabalyok!$A$16:$B$23,2,FALSE),0)</f>
        <v>0</v>
      </c>
      <c r="EZ130" s="47">
        <f>versenyek!$SC$11*IFERROR(VLOOKUP(VLOOKUP($A130,versenyek!SB:SD,3,FALSE),szabalyok!$A$16:$B$23,2,FALSE),0)</f>
        <v>0</v>
      </c>
      <c r="FA130" s="47">
        <f>versenyek!$SF$11*IFERROR(VLOOKUP(VLOOKUP($A130,versenyek!SE:SG,3,FALSE),szabalyok!$A$16:$B$23,2,FALSE),0)</f>
        <v>0</v>
      </c>
      <c r="FB130" s="47">
        <f>versenyek!$SI$11*IFERROR(VLOOKUP(VLOOKUP($A130,versenyek!SH:SJ,3,FALSE),szabalyok!$A$16:$B$23,2,FALSE),0)</f>
        <v>0</v>
      </c>
      <c r="FC130" s="47">
        <f>versenyek!$SL$11*IFERROR(VLOOKUP(VLOOKUP($A130,versenyek!SK:SM,3,FALSE),szabalyok!$A$16:$B$23,2,FALSE),0)</f>
        <v>0</v>
      </c>
      <c r="FD130" s="47">
        <f>versenyek!$SO$11*IFERROR(VLOOKUP(VLOOKUP($A130,versenyek!SN:SP,3,FALSE),szabalyok!$A$16:$B$23,2,FALSE),0)</f>
        <v>0</v>
      </c>
      <c r="FE130" s="47">
        <f>versenyek!$SR$11*IFERROR(VLOOKUP(VLOOKUP($A130,versenyek!SQ:SS,3,FALSE),szabalyok!$A$16:$B$23,2,FALSE),0)</f>
        <v>0</v>
      </c>
      <c r="FF130" s="47">
        <f>versenyek!$SU$11*IFERROR(VLOOKUP(VLOOKUP($A130,versenyek!ST:SV,3,FALSE),szabalyok!$A$16:$B$23,2,FALSE),0)</f>
        <v>0</v>
      </c>
      <c r="FG130" s="47">
        <f>versenyek!$SX$11*IFERROR(VLOOKUP(VLOOKUP($A130,versenyek!SW:SY,3,FALSE),szabalyok!$A$16:$B$23,2,FALSE),0)</f>
        <v>0</v>
      </c>
      <c r="FH130" s="47">
        <f>versenyek!$TA$11*IFERROR(VLOOKUP(VLOOKUP($A130,versenyek!SZ:TB,3,FALSE),szabalyok!$A$16:$B$23,2,FALSE),0)</f>
        <v>0</v>
      </c>
      <c r="FI130" s="47">
        <f>versenyek!$TD$11*IFERROR(VLOOKUP(VLOOKUP($A130,versenyek!TC:TE,3,FALSE),szabalyok!$A$16:$B$23,2,FALSE),0)</f>
        <v>0</v>
      </c>
      <c r="FJ130" s="47">
        <f>versenyek!$TG$11*IFERROR(VLOOKUP(VLOOKUP($A130,versenyek!TF:TH,3,FALSE),szabalyok!$A$16:$B$23,2,FALSE),0)</f>
        <v>0</v>
      </c>
      <c r="FK130" s="47">
        <f>versenyek!$TJ$11*IFERROR(VLOOKUP(VLOOKUP($A130,versenyek!TI:TK,3,FALSE),szabalyok!$A$16:$B$23,2,FALSE),0)</f>
        <v>0</v>
      </c>
      <c r="FL130" s="47">
        <f>versenyek!$TM$11*IFERROR(VLOOKUP(VLOOKUP($A130,versenyek!TL:TN,3,FALSE),szabalyok!$A$16:$B$23,2,FALSE),0)</f>
        <v>0</v>
      </c>
      <c r="FM130" s="47">
        <f>versenyek!$TP$11*IFERROR(VLOOKUP(VLOOKUP($A130,versenyek!TO:TQ,3,FALSE),szabalyok!$A$16:$B$23,2,FALSE),0)</f>
        <v>0</v>
      </c>
      <c r="FN130" s="47">
        <f>versenyek!$TS$11*IFERROR(VLOOKUP(VLOOKUP($A130,versenyek!TR:TT,3,FALSE),szabalyok!$A$16:$B$23,2,FALSE),0)</f>
        <v>0</v>
      </c>
      <c r="FO130" s="47"/>
      <c r="FP130" s="235">
        <f t="shared" si="3"/>
        <v>0</v>
      </c>
    </row>
    <row r="131" spans="1:172">
      <c r="A131" s="1" t="s">
        <v>323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10.437076604500495</v>
      </c>
      <c r="R131" s="47">
        <f>versenyek!$BD$11*IFERROR(VLOOKUP(VLOOKUP($A131,versenyek!BC:BE,3,FALSE),szabalyok!$A$16:$B$23,2,FALSE),0)</f>
        <v>0</v>
      </c>
      <c r="S131" s="47">
        <f>versenyek!$BG$11*IFERROR(VLOOKUP(VLOOKUP($A131,versenyek!BF:BH,3,FALSE),szabalyok!$A$16:$B$23,2,FALSE),0)</f>
        <v>0</v>
      </c>
      <c r="T131" s="47">
        <f>versenyek!$BJ$11*IFERROR(VLOOKUP(VLOOKUP($A131,versenyek!BI:BK,3,FALSE),szabalyok!$A$16:$B$23,2,FALSE),0)</f>
        <v>0</v>
      </c>
      <c r="U131" s="47">
        <f>versenyek!$BM$11*IFERROR(VLOOKUP(VLOOKUP($A131,versenyek!BL:BN,3,FALSE),szabalyok!$A$16:$B$23,2,FALSE),0)</f>
        <v>0</v>
      </c>
      <c r="V131" s="47">
        <f>versenyek!$BP$11*IFERROR(VLOOKUP(VLOOKUP($A131,versenyek!BO:BQ,3,FALSE),szabalyok!$A$16:$B$23,2,FALSE),0)</f>
        <v>0</v>
      </c>
      <c r="W131" s="47">
        <f>versenyek!$BS$11*IFERROR(VLOOKUP(VLOOKUP($A131,versenyek!BR:BT,3,FALSE),szabalyok!$A$16:$B$23,2,FALSE),0)</f>
        <v>16.399082568807337</v>
      </c>
      <c r="X131" s="47">
        <f>versenyek!$BV$11*IFERROR(VLOOKUP(VLOOKUP($A131,versenyek!BU:BW,3,FALSE),szabalyok!$A$16:$B$23,2,FALSE),0)</f>
        <v>0</v>
      </c>
      <c r="Y131" s="47">
        <f>versenyek!$BY$11*IFERROR(VLOOKUP(VLOOKUP($A131,versenyek!BX:BZ,3,FALSE),szabalyok!$A$16:$B$23,2,FALSE),0)</f>
        <v>0</v>
      </c>
      <c r="Z131" s="47">
        <f>versenyek!$CB$11*IFERROR(VLOOKUP(VLOOKUP($A131,versenyek!CA:CC,3,FALSE),szabalyok!$A$16:$B$23,2,FALSE),0)</f>
        <v>0</v>
      </c>
      <c r="AA131" s="47">
        <f>versenyek!$CE$11*IFERROR(VLOOKUP(VLOOKUP($A131,versenyek!CD:CF,3,FALSE),szabalyok!$A$16:$B$23,2,FALSE),0)</f>
        <v>24.493202178533707</v>
      </c>
      <c r="AB131" s="47">
        <f>versenyek!$CH$11*IFERROR(VLOOKUP(VLOOKUP($A131,versenyek!CG:CI,3,FALSE),szabalyok!$A$16:$B$23,2,FALSE),0)</f>
        <v>0</v>
      </c>
      <c r="AC131" s="47">
        <f>versenyek!$CK$11*IFERROR(VLOOKUP(VLOOKUP($A131,versenyek!CJ:CL,3,FALSE),szabalyok!$A$16:$B$23,2,FALSE),0)</f>
        <v>0</v>
      </c>
      <c r="AD131" s="47">
        <f>versenyek!$CN$11*IFERROR(VLOOKUP(VLOOKUP($A131,versenyek!CM:CO,3,FALSE),szabalyok!$A$16:$B$23,2,FALSE),0)</f>
        <v>0</v>
      </c>
      <c r="AE131" s="47">
        <f>versenyek!$CQ$11*IFERROR(VLOOKUP(VLOOKUP($A131,versenyek!CP:CR,3,FALSE),szabalyok!$A$16:$B$23,2,FALSE),0)</f>
        <v>0</v>
      </c>
      <c r="AF131" s="47">
        <f>versenyek!$CT$11*IFERROR(VLOOKUP(VLOOKUP($A131,versenyek!CS:CU,3,FALSE),szabalyok!$A$16:$B$23,2,FALSE),0)</f>
        <v>0</v>
      </c>
      <c r="AG131" s="47">
        <f>versenyek!$CW$11*IFERROR(VLOOKUP(VLOOKUP($A131,versenyek!CV:CX,3,FALSE),szabalyok!$A$16:$B$23,2,FALSE),0)</f>
        <v>0</v>
      </c>
      <c r="AH131" s="47">
        <f>versenyek!$CZ$11*IFERROR(VLOOKUP(VLOOKUP($A131,versenyek!CY:DA,3,FALSE),szabalyok!$A$16:$B$23,2,FALSE),0)</f>
        <v>0</v>
      </c>
      <c r="AI131" s="47">
        <f>versenyek!$DC$11*IFERROR(VLOOKUP(VLOOKUP($A131,versenyek!DB:DD,3,FALSE),szabalyok!$A$16:$B$23,2,FALSE),0)</f>
        <v>0</v>
      </c>
      <c r="AJ131" s="47">
        <f>versenyek!$DF$11*IFERROR(VLOOKUP(VLOOKUP($A131,versenyek!DE:DG,3,FALSE),szabalyok!$A$16:$B$23,2,FALSE),0)</f>
        <v>0</v>
      </c>
      <c r="AK131" s="47">
        <f>versenyek!$DI$11*IFERROR(VLOOKUP(VLOOKUP($A131,versenyek!DH:DJ,3,FALSE),szabalyok!$A$16:$B$23,2,FALSE),0)</f>
        <v>0</v>
      </c>
      <c r="AL131" s="47">
        <f>versenyek!$DL$11*IFERROR(VLOOKUP(VLOOKUP($A131,versenyek!DK:DM,3,FALSE),szabalyok!$A$16:$B$23,2,FALSE),0)</f>
        <v>0</v>
      </c>
      <c r="AM131" s="47">
        <f>versenyek!$DR$11*IFERROR(VLOOKUP(VLOOKUP($A131,versenyek!DQ:DS,3,FALSE),szabalyok!$A$16:$B$23,2,FALSE),0)</f>
        <v>0</v>
      </c>
      <c r="AN131" s="47">
        <f>versenyek!$DU$11*IFERROR(VLOOKUP(VLOOKUP($A131,versenyek!DT:DV,3,FALSE),szabalyok!$A$16:$B$23,2,FALSE),0)</f>
        <v>0</v>
      </c>
      <c r="AO131" s="47">
        <f>versenyek!$DO$11*IFERROR(VLOOKUP(VLOOKUP($A131,versenyek!DN:DP,3,FALSE),szabalyok!$A$16:$B$23,2,FALSE),0)</f>
        <v>0</v>
      </c>
      <c r="AP131" s="47">
        <f>versenyek!$DX$11*IFERROR(VLOOKUP(VLOOKUP($A131,versenyek!DW:DY,3,FALSE),szabalyok!$A$16:$B$23,2,FALSE),0)</f>
        <v>0</v>
      </c>
      <c r="AQ131" s="47" t="e">
        <f>versenyek!$EA$11*IFERROR(VLOOKUP(VLOOKUP($A131,versenyek!DZ:EB,3,FALSE),szabalyok!$A$16:$B$23,2,FALSE),0)</f>
        <v>#DIV/0!</v>
      </c>
      <c r="AR131" s="47" t="e">
        <f>versenyek!$ED$11*IFERROR(VLOOKUP(VLOOKUP($A131,versenyek!EC:EE,3,FALSE),szabalyok!$A$16:$B$23,2,FALSE),0)</f>
        <v>#DIV/0!</v>
      </c>
      <c r="AS131" s="47">
        <f>versenyek!$EG$11*IFERROR(VLOOKUP(VLOOKUP($A131,versenyek!EF:EH,3,FALSE),szabalyok!$A$16:$B$23,2,FALSE),0)</f>
        <v>0</v>
      </c>
      <c r="AT131" s="47">
        <f>versenyek!$EJ$11*IFERROR(VLOOKUP(VLOOKUP($A131,versenyek!EI:EK,3,FALSE),szabalyok!$A$16:$B$23,2,FALSE),0)</f>
        <v>0</v>
      </c>
      <c r="AU131" s="47">
        <f>versenyek!$EM$11*IFERROR(VLOOKUP(VLOOKUP($A131,versenyek!EL:EN,3,FALSE),szabalyok!$A$16:$B$23,2,FALSE),0)</f>
        <v>0</v>
      </c>
      <c r="AV131" s="47">
        <f>versenyek!$EP$11*IFERROR(VLOOKUP(VLOOKUP($A131,versenyek!EO:EQ,3,FALSE),szabalyok!$A$16:$B$23,2,FALSE),0)</f>
        <v>0</v>
      </c>
      <c r="AW131" s="47">
        <f>versenyek!$EY$11*IFERROR(VLOOKUP(VLOOKUP($A131,versenyek!EX:EZ,3,FALSE),szabalyok!$A$16:$B$23,2,FALSE),0)</f>
        <v>0</v>
      </c>
      <c r="AX131" s="47">
        <f>versenyek!$FB$11*IFERROR(VLOOKUP(VLOOKUP($A131,versenyek!FA:FC,3,FALSE),szabalyok!$A$16:$B$23,2,FALSE),0)</f>
        <v>0</v>
      </c>
      <c r="AY131" s="47">
        <f>versenyek!$FE$11*IFERROR(VLOOKUP(VLOOKUP($A131,versenyek!FD:FF,3,FALSE),szabalyok!$A$16:$B$23,2,FALSE),0)</f>
        <v>0</v>
      </c>
      <c r="AZ131" s="47">
        <f>versenyek!$FH$11*IFERROR(VLOOKUP(VLOOKUP($A131,versenyek!FG:FI,3,FALSE),szabalyok!$A$16:$B$23,2,FALSE),0)</f>
        <v>0</v>
      </c>
      <c r="BA131" s="47">
        <f>versenyek!$FK$11*IFERROR(VLOOKUP(VLOOKUP($A131,versenyek!FJ:FL,3,FALSE),szabalyok!$A$16:$B$23,2,FALSE),0)</f>
        <v>0</v>
      </c>
      <c r="BB131" s="47">
        <f>versenyek!$FN$11*IFERROR(VLOOKUP(VLOOKUP($A131,versenyek!FM:FO,3,FALSE),szabalyok!$A$16:$B$23,2,FALSE),0)</f>
        <v>0</v>
      </c>
      <c r="BC131" s="47">
        <f>versenyek!$FQ$11*IFERROR(VLOOKUP(VLOOKUP($A131,versenyek!FP:FR,3,FALSE),szabalyok!$A$16:$B$23,2,FALSE),0)</f>
        <v>0</v>
      </c>
      <c r="BD131" s="47">
        <f>versenyek!$FT$11*IFERROR(VLOOKUP(VLOOKUP($A131,versenyek!FS:FU,3,FALSE),szabalyok!$A$16:$B$23,2,FALSE),0)</f>
        <v>0</v>
      </c>
      <c r="BE131" s="47">
        <f>versenyek!$FW$11*IFERROR(VLOOKUP(VLOOKUP($A131,versenyek!FV:FX,3,FALSE),szabalyok!$A$16:$B$23,2,FALSE),0)</f>
        <v>0</v>
      </c>
      <c r="BF131" s="47">
        <f>versenyek!$FZ$11*IFERROR(VLOOKUP(VLOOKUP($A131,versenyek!FY:GA,3,FALSE),szabalyok!$A$16:$B$23,2,FALSE),0)</f>
        <v>0</v>
      </c>
      <c r="BG131" s="47">
        <f>versenyek!$GC$11*IFERROR(VLOOKUP(VLOOKUP($A131,versenyek!GB:GD,3,FALSE),szabalyok!$A$16:$B$23,2,FALSE),0)</f>
        <v>0</v>
      </c>
      <c r="BH131" s="47">
        <f>versenyek!$GF$11*IFERROR(VLOOKUP(VLOOKUP($A131,versenyek!GE:GG,3,FALSE),szabalyok!$A$16:$B$23,2,FALSE),0)</f>
        <v>0</v>
      </c>
      <c r="BI131" s="47">
        <f>versenyek!$GI$11*IFERROR(VLOOKUP(VLOOKUP($A131,versenyek!GH:GJ,3,FALSE),szabalyok!$A$16:$B$23,2,FALSE),0)</f>
        <v>0</v>
      </c>
      <c r="BJ131" s="47">
        <f>versenyek!$GL$11*IFERROR(VLOOKUP(VLOOKUP($A131,versenyek!GK:GM,3,FALSE),szabalyok!$A$16:$B$23,2,FALSE),0)</f>
        <v>0</v>
      </c>
      <c r="BK131" s="47">
        <f>versenyek!$GO$11*IFERROR(VLOOKUP(VLOOKUP($A131,versenyek!GN:GP,3,FALSE),szabalyok!$A$16:$B$23,2,FALSE),0)</f>
        <v>0</v>
      </c>
      <c r="BL131" s="47">
        <f>versenyek!$GR$11*IFERROR(VLOOKUP(VLOOKUP($A131,versenyek!GQ:GS,3,FALSE),szabalyok!$A$16:$B$23,2,FALSE),0)</f>
        <v>0</v>
      </c>
      <c r="BM131" s="47">
        <f>versenyek!$GX$11*IFERROR(VLOOKUP(VLOOKUP($A131,versenyek!GW:GY,3,FALSE),szabalyok!$A$16:$B$23,2,FALSE),0)</f>
        <v>0</v>
      </c>
      <c r="BN131" s="47">
        <f>versenyek!$GX$11*IFERROR(VLOOKUP(VLOOKUP($A131,versenyek!GX:GZ,3,FALSE),szabalyok!$A$16:$B$23,2,FALSE),0)</f>
        <v>0</v>
      </c>
      <c r="BO131" s="47">
        <f>versenyek!$HD$11*IFERROR(VLOOKUP(VLOOKUP($A131,versenyek!HC:HE,3,FALSE),szabalyok!$A$16:$B$23,2,FALSE),0)</f>
        <v>0</v>
      </c>
      <c r="BP131" s="47">
        <f>versenyek!$HG$11*IFERROR(VLOOKUP(VLOOKUP($A131,versenyek!HF:HH,3,FALSE),szabalyok!$A$16:$B$23,2,FALSE),0)</f>
        <v>0</v>
      </c>
      <c r="BQ131" s="47">
        <f>versenyek!$HJ$11*IFERROR(VLOOKUP(VLOOKUP($A131,versenyek!HI:HK,3,FALSE),szabalyok!$A$16:$B$23,2,FALSE),0)</f>
        <v>0</v>
      </c>
      <c r="BR131" s="47">
        <f>versenyek!$HM$11*IFERROR(VLOOKUP(VLOOKUP($A131,versenyek!HL:HN,3,FALSE),szabalyok!$A$16:$B$23,2,FALSE),0)</f>
        <v>0</v>
      </c>
      <c r="BS131" s="47">
        <f>versenyek!$HP$11*IFERROR(VLOOKUP(VLOOKUP($A131,versenyek!HO:HQ,3,FALSE),szabalyok!$A$16:$B$23,2,FALSE),0)</f>
        <v>0</v>
      </c>
      <c r="BT131" s="47">
        <f>versenyek!$HS$11*IFERROR(VLOOKUP(VLOOKUP($A131,versenyek!HR:HT,3,FALSE),szabalyok!$A$16:$B$23,2,FALSE),0)</f>
        <v>0</v>
      </c>
      <c r="BU131" s="47">
        <f>versenyek!$HV$11*IFERROR(VLOOKUP(VLOOKUP($A131,versenyek!HU:HW,3,FALSE),szabalyok!$A$16:$B$23,2,FALSE),0)</f>
        <v>0</v>
      </c>
      <c r="BV131" s="47">
        <f>versenyek!$HY$11*IFERROR(VLOOKUP(VLOOKUP($A131,versenyek!HX:HZ,3,FALSE),szabalyok!$A$16:$B$23,2,FALSE),0)</f>
        <v>0</v>
      </c>
      <c r="BW131" s="47">
        <f>versenyek!$IB$11*IFERROR(VLOOKUP(VLOOKUP($A131,versenyek!IA:IC,3,FALSE),szabalyok!$A$16:$B$23,2,FALSE),0)</f>
        <v>0</v>
      </c>
      <c r="BX131" s="47">
        <f>versenyek!$IE$11*IFERROR(VLOOKUP(VLOOKUP($A131,versenyek!ID:IF,3,FALSE),szabalyok!$A$16:$B$23,2,FALSE),0)</f>
        <v>0</v>
      </c>
      <c r="BY131" s="47">
        <f>versenyek!$IH$11*IFERROR(VLOOKUP(VLOOKUP($A131,versenyek!IG:II,3,FALSE),szabalyok!$A$16:$B$23,2,FALSE),0)</f>
        <v>0</v>
      </c>
      <c r="BZ131" s="47">
        <f>versenyek!$IK$11*IFERROR(VLOOKUP(VLOOKUP($A131,versenyek!IJ:IL,3,FALSE),szabalyok!$A$16:$B$23,2,FALSE),0)</f>
        <v>0</v>
      </c>
      <c r="CA131" s="47">
        <f>versenyek!$IN$11*IFERROR(VLOOKUP(VLOOKUP($A131,versenyek!IM:IO,3,FALSE),szabalyok!$A$16:$B$23,2,FALSE),0)</f>
        <v>0</v>
      </c>
      <c r="CB131" s="47">
        <f>versenyek!$IW$11*IFERROR(VLOOKUP(VLOOKUP($A131,versenyek!IV:IX,3,FALSE),szabalyok!$A$16:$B$23,2,FALSE),0)</f>
        <v>0</v>
      </c>
      <c r="CC131" s="47">
        <f>versenyek!$IZ$11*IFERROR(VLOOKUP(VLOOKUP($A131,versenyek!IY:JA,3,FALSE),szabalyok!$A$16:$B$23,2,FALSE),0)</f>
        <v>0</v>
      </c>
      <c r="CD131" s="47">
        <f>versenyek!$JC$11*IFERROR(VLOOKUP(VLOOKUP($A131,versenyek!JB:JD,3,FALSE),szabalyok!$A$16:$B$23,2,FALSE),0)</f>
        <v>0</v>
      </c>
      <c r="CE131" s="47">
        <f>versenyek!$JF$11*IFERROR(VLOOKUP(VLOOKUP($A131,versenyek!JE:JG,3,FALSE),szabalyok!$A$16:$B$23,2,FALSE),0)</f>
        <v>0</v>
      </c>
      <c r="CF131" s="47">
        <f>versenyek!$JI$11*IFERROR(VLOOKUP(VLOOKUP($A131,versenyek!JH:JJ,3,FALSE),szabalyok!$A$16:$B$23,2,FALSE),0)</f>
        <v>0</v>
      </c>
      <c r="CG131" s="47">
        <f>versenyek!$JL$11*IFERROR(VLOOKUP(VLOOKUP($A131,versenyek!JK:JM,3,FALSE),szabalyok!$A$16:$B$23,2,FALSE),0)</f>
        <v>0</v>
      </c>
      <c r="CH131" s="47">
        <f>versenyek!$JO$11*IFERROR(VLOOKUP(VLOOKUP($A131,versenyek!JN:JP,3,FALSE),szabalyok!$A$16:$B$23,2,FALSE),0)</f>
        <v>0</v>
      </c>
      <c r="CI131" s="47">
        <f>versenyek!$JR$11*IFERROR(VLOOKUP(VLOOKUP($A131,versenyek!JQ:JS,3,FALSE),szabalyok!$A$16:$B$23,2,FALSE),0)</f>
        <v>0</v>
      </c>
      <c r="CJ131" s="47">
        <f>versenyek!$JU$11*IFERROR(VLOOKUP(VLOOKUP($A131,versenyek!JT:JV,3,FALSE),szabalyok!$A$16:$B$23,2,FALSE),0)</f>
        <v>0</v>
      </c>
      <c r="CK131" s="47">
        <f>versenyek!$JR$11*IFERROR(VLOOKUP(VLOOKUP($A131,versenyek!JW:JY,3,FALSE),szabalyok!$A$16:$B$23,2,FALSE),0)</f>
        <v>0</v>
      </c>
      <c r="CL131" s="47">
        <f>versenyek!$KA$11*IFERROR(VLOOKUP(VLOOKUP($A131,versenyek!JZ:KB,3,FALSE),szabalyok!$A$16:$B$23,2,FALSE),0)</f>
        <v>0</v>
      </c>
      <c r="CM131" s="47">
        <f>versenyek!$KD$11*IFERROR(VLOOKUP(VLOOKUP($A131,versenyek!KC:KE,3,FALSE),szabalyok!$A$16:$B$23,2,FALSE),0)</f>
        <v>0</v>
      </c>
      <c r="CN131" s="47">
        <f>versenyek!$KG$11*IFERROR(VLOOKUP(VLOOKUP($A131,versenyek!KF:KH,3,FALSE),szabalyok!$A$16:$B$23,2,FALSE),0)</f>
        <v>0</v>
      </c>
      <c r="CO131" s="47">
        <f>versenyek!$KJ$11*IFERROR(VLOOKUP(VLOOKUP($A131,versenyek!KI:KK,3,FALSE),szabalyok!$A$16:$B$23,2,FALSE),0)</f>
        <v>0</v>
      </c>
      <c r="CP131" s="47">
        <f>versenyek!$KM$11*IFERROR(VLOOKUP(VLOOKUP($A131,versenyek!KL:KN,3,FALSE),szabalyok!$A$16:$B$23,2,FALSE),0)</f>
        <v>0</v>
      </c>
      <c r="CQ131" s="47">
        <f>versenyek!$KP$11*IFERROR(VLOOKUP(VLOOKUP($A131,versenyek!KO:KQ,3,FALSE),szabalyok!$A$16:$B$23,2,FALSE),0)</f>
        <v>0</v>
      </c>
      <c r="CR131" s="47">
        <f>versenyek!$KS$11*IFERROR(VLOOKUP(VLOOKUP($A131,versenyek!KR:KT,3,FALSE),szabalyok!$A$16:$B$23,2,FALSE),0)</f>
        <v>0</v>
      </c>
      <c r="CS131" s="47">
        <f>versenyek!$KV$11*IFERROR(VLOOKUP(VLOOKUP($A131,versenyek!KU:KW,3,FALSE),szabalyok!$A$16:$B$23,2,FALSE),0)</f>
        <v>0</v>
      </c>
      <c r="CT131" s="47">
        <f>versenyek!$KY$11*IFERROR(VLOOKUP(VLOOKUP($A131,versenyek!KX:KZ,3,FALSE),szabalyok!$A$16:$B$23,2,FALSE),0)</f>
        <v>0</v>
      </c>
      <c r="CU131" s="47">
        <f>versenyek!$LB$11*IFERROR(VLOOKUP(VLOOKUP($A131,versenyek!LA:LC,3,FALSE),szabalyok!$A$16:$B$23,2,FALSE),0)</f>
        <v>0</v>
      </c>
      <c r="CV131" s="47">
        <f>versenyek!$LE$11*IFERROR(VLOOKUP(VLOOKUP($A131,versenyek!LD:LF,3,FALSE),szabalyok!$A$16:$B$23,2,FALSE),0)</f>
        <v>0</v>
      </c>
      <c r="CW131" s="47">
        <f>versenyek!$LH$11*IFERROR(VLOOKUP(VLOOKUP($A131,versenyek!LG:LI,3,FALSE),szabalyok!$A$16:$B$23,2,FALSE),0)</f>
        <v>0</v>
      </c>
      <c r="CX131" s="47">
        <f>versenyek!$LK$11*IFERROR(VLOOKUP(VLOOKUP($A131,versenyek!LJ:LL,3,FALSE),szabalyok!$A$16:$B$23,2,FALSE),0)</f>
        <v>0</v>
      </c>
      <c r="CY131" s="47">
        <f>versenyek!$LN$11*IFERROR(VLOOKUP(VLOOKUP($A131,versenyek!LM:LO,3,FALSE),szabalyok!$A$16:$B$23,2,FALSE),0)</f>
        <v>0</v>
      </c>
      <c r="CZ131" s="47">
        <f>versenyek!$LQ$11*IFERROR(VLOOKUP(VLOOKUP($A131,versenyek!LP:LR,3,FALSE),szabalyok!$A$16:$B$23,2,FALSE),0)</f>
        <v>0</v>
      </c>
      <c r="DA131" s="47">
        <f>versenyek!$LT$11*IFERROR(VLOOKUP(VLOOKUP($A131,versenyek!LS:LU,3,FALSE),szabalyok!$A$16:$B$23,2,FALSE),0)</f>
        <v>0</v>
      </c>
      <c r="DB131" s="47">
        <f>versenyek!$LW$11*IFERROR(VLOOKUP(VLOOKUP($A131,versenyek!LV:LX,3,FALSE),szabalyok!$A$16:$B$23,2,FALSE),0)</f>
        <v>0</v>
      </c>
      <c r="DC131" s="47">
        <f>versenyek!$LZ$11*IFERROR(VLOOKUP(VLOOKUP($A131,versenyek!LY:MA,3,FALSE),szabalyok!$A$16:$B$23,2,FALSE),0)</f>
        <v>0</v>
      </c>
      <c r="DD131" s="47">
        <f>versenyek!$MC$11*IFERROR(VLOOKUP(VLOOKUP($A131,versenyek!MB:MD,3,FALSE),szabalyok!$A$16:$B$23,2,FALSE),0)</f>
        <v>0</v>
      </c>
      <c r="DE131" s="47">
        <f>versenyek!$ML$11*IFERROR(VLOOKUP(VLOOKUP($A131,versenyek!MK:MM,3,FALSE),szabalyok!$A$16:$B$23,2,FALSE),0)</f>
        <v>0</v>
      </c>
      <c r="DF131" s="47">
        <f>versenyek!$MO$11*IFERROR(VLOOKUP(VLOOKUP($A131,versenyek!MN:MP,3,FALSE),szabalyok!$A$16:$B$23,2,FALSE),0)</f>
        <v>0</v>
      </c>
      <c r="DG131" s="47">
        <f>versenyek!$MR$11*IFERROR(VLOOKUP(VLOOKUP($A131,versenyek!MQ:MS,3,FALSE),szabalyok!$A$16:$B$23,2,FALSE),0)</f>
        <v>0</v>
      </c>
      <c r="DH131" s="47">
        <f>versenyek!$MU$11*IFERROR(VLOOKUP(VLOOKUP($A131,versenyek!MT:MV,3,FALSE),szabalyok!$A$16:$B$23,2,FALSE),0)</f>
        <v>0</v>
      </c>
      <c r="DI131" s="47">
        <f>versenyek!$MX$11*IFERROR(VLOOKUP(VLOOKUP($A131,versenyek!MW:MY,3,FALSE),szabalyok!$A$16:$B$23,2,FALSE),0)</f>
        <v>0</v>
      </c>
      <c r="DJ131" s="47">
        <f>versenyek!$NA$11*IFERROR(VLOOKUP(VLOOKUP($A131,versenyek!MZ:NB,3,FALSE),szabalyok!$A$16:$B$23,2,FALSE),0)</f>
        <v>0</v>
      </c>
      <c r="DK131" s="47">
        <f>versenyek!$ND$11*IFERROR(VLOOKUP(VLOOKUP($A131,versenyek!NC:NE,3,FALSE),szabalyok!$A$16:$B$23,2,FALSE),0)</f>
        <v>0</v>
      </c>
      <c r="DL131" s="47">
        <f>versenyek!$NG$11*IFERROR(VLOOKUP(VLOOKUP($A131,versenyek!NF:NH,3,FALSE),szabalyok!$A$16:$B$23,2,FALSE),0)</f>
        <v>0</v>
      </c>
      <c r="DM131" s="47">
        <f>versenyek!$NJ$11*IFERROR(VLOOKUP(VLOOKUP($A131,versenyek!NI:NK,3,FALSE),szabalyok!$A$16:$B$23,2,FALSE),0)</f>
        <v>0</v>
      </c>
      <c r="DN131" s="47">
        <f>versenyek!$NM$11*IFERROR(VLOOKUP(VLOOKUP($A131,versenyek!NL:NN,3,FALSE),szabalyok!$A$16:$B$23,2,FALSE),0)</f>
        <v>0</v>
      </c>
      <c r="DO131" s="47">
        <f>versenyek!$NP$11*IFERROR(VLOOKUP(VLOOKUP($A131,versenyek!NO:NQ,3,FALSE),szabalyok!$A$16:$B$23,2,FALSE),0)</f>
        <v>0</v>
      </c>
      <c r="DP131" s="47">
        <f>versenyek!$NS$11*IFERROR(VLOOKUP(VLOOKUP($A131,versenyek!NR:NT,3,FALSE),szabalyok!$A$16:$B$23,2,FALSE),0)</f>
        <v>0</v>
      </c>
      <c r="DQ131" s="47">
        <f>versenyek!$NV$11*IFERROR(VLOOKUP(VLOOKUP($A131,versenyek!NU:NW,3,FALSE),szabalyok!$A$16:$B$23,2,FALSE),0)</f>
        <v>0</v>
      </c>
      <c r="DR131" s="47">
        <f>versenyek!$NY$11*IFERROR(VLOOKUP(VLOOKUP($A131,versenyek!NX:NZ,3,FALSE),szabalyok!$A$16:$B$23,2,FALSE),0)</f>
        <v>0</v>
      </c>
      <c r="DS131" s="47">
        <f>versenyek!$OB$11*IFERROR(VLOOKUP(VLOOKUP($A131,versenyek!OA:OC,3,FALSE),szabalyok!$A$16:$B$23,2,FALSE),0)</f>
        <v>0</v>
      </c>
      <c r="DT131" s="47">
        <f>versenyek!$OE$11*IFERROR(VLOOKUP(VLOOKUP($A131,versenyek!OD:OF,3,FALSE),szabalyok!$A$16:$B$23,2,FALSE),0)</f>
        <v>0</v>
      </c>
      <c r="DU131" s="47">
        <f>versenyek!$OH$11*IFERROR(VLOOKUP(VLOOKUP($A131,versenyek!OG:OI,3,FALSE),szabalyok!$A$16:$B$23,2,FALSE),0)</f>
        <v>0</v>
      </c>
      <c r="DV131" s="47">
        <f>versenyek!$OK$11*IFERROR(VLOOKUP(VLOOKUP($A131,versenyek!OJ:OL,3,FALSE),szabalyok!$A$16:$B$23,2,FALSE),0)</f>
        <v>0</v>
      </c>
      <c r="DW131" s="47">
        <f>versenyek!$ON$11*IFERROR(VLOOKUP(VLOOKUP($A131,versenyek!OM:OO,3,FALSE),szabalyok!$A$16:$B$23,2,FALSE),0)</f>
        <v>0</v>
      </c>
      <c r="DX131" s="47">
        <f>versenyek!$OQ$11*IFERROR(VLOOKUP(VLOOKUP($A131,versenyek!OP:OR,3,FALSE),szabalyok!$A$16:$B$23,2,FALSE),0)</f>
        <v>0</v>
      </c>
      <c r="DY131" s="47">
        <f>versenyek!$OT$11*IFERROR(VLOOKUP(VLOOKUP($A131,versenyek!OS:OU,3,FALSE),szabalyok!$A$16:$B$23,2,FALSE),0)</f>
        <v>0</v>
      </c>
      <c r="DZ131" s="47">
        <f>versenyek!$OW$11*IFERROR(VLOOKUP(VLOOKUP($A131,versenyek!OV:OX,3,FALSE),szabalyok!$A$16:$B$23,2,FALSE),0)</f>
        <v>0</v>
      </c>
      <c r="EA131" s="47">
        <f>versenyek!$OZ$11*IFERROR(VLOOKUP(VLOOKUP($A131,versenyek!OY:PA,3,FALSE),szabalyok!$A$16:$B$23,2,FALSE),0)</f>
        <v>0</v>
      </c>
      <c r="EB131" s="47">
        <f>versenyek!$PC$11*IFERROR(VLOOKUP(VLOOKUP($A131,versenyek!PB:PD,3,FALSE),szabalyok!$A$16:$B$23,2,FALSE),0)</f>
        <v>0</v>
      </c>
      <c r="EC131" s="47">
        <f>versenyek!$PF$11*IFERROR(VLOOKUP(VLOOKUP($A131,versenyek!PE:PG,3,FALSE),szabalyok!$A$16:$B$23,2,FALSE),0)</f>
        <v>0</v>
      </c>
      <c r="ED131" s="47">
        <f>versenyek!$PI$11*IFERROR(VLOOKUP(VLOOKUP($A131,versenyek!PH:PJ,3,FALSE),szabalyok!$A$16:$B$23,2,FALSE),0)</f>
        <v>0</v>
      </c>
      <c r="EE131" s="47">
        <f>versenyek!$PL$11*IFERROR(VLOOKUP(VLOOKUP($A131,versenyek!PK:PM,3,FALSE),szabalyok!$A$16:$B$23,2,FALSE),0)</f>
        <v>0</v>
      </c>
      <c r="EF131" s="47">
        <f>versenyek!$PO$11*IFERROR(VLOOKUP(VLOOKUP($A131,versenyek!PN:PP,3,FALSE),szabalyok!$A$16:$B$23,2,FALSE),0)</f>
        <v>0</v>
      </c>
      <c r="EG131" s="47">
        <f>versenyek!$PR$11*IFERROR(VLOOKUP(VLOOKUP($A131,versenyek!PQ:PS,3,FALSE),szabalyok!$A$16:$B$23,2,FALSE),0)</f>
        <v>0</v>
      </c>
      <c r="EH131" s="47">
        <f>versenyek!$PU$11*IFERROR(VLOOKUP(VLOOKUP($A131,versenyek!PT:PV,3,FALSE),szabalyok!$A$16:$B$23,2,FALSE),0)</f>
        <v>0</v>
      </c>
      <c r="EI131" s="47">
        <f>versenyek!$PX$11*IFERROR(VLOOKUP(VLOOKUP($A131,versenyek!PW:PY,3,FALSE),szabalyok!$A$16:$B$23,2,FALSE),0)</f>
        <v>0</v>
      </c>
      <c r="EJ131" s="47">
        <f>versenyek!$QA$11*IFERROR(VLOOKUP(VLOOKUP($A131,versenyek!PZ:QB,3,FALSE),szabalyok!$A$16:$B$23,2,FALSE),0)</f>
        <v>0</v>
      </c>
      <c r="EK131" s="47">
        <f>versenyek!$QD$11*IFERROR(VLOOKUP(VLOOKUP($A131,versenyek!QC:QE,3,FALSE),szabalyok!$A$16:$B$23,2,FALSE),0)</f>
        <v>0</v>
      </c>
      <c r="EL131" s="47">
        <f>versenyek!$QG$11*IFERROR(VLOOKUP(VLOOKUP($A131,versenyek!QF:QH,3,FALSE),szabalyok!$A$16:$B$23,2,FALSE),0)</f>
        <v>0</v>
      </c>
      <c r="EM131" s="47">
        <f>versenyek!$QJ$11*IFERROR(VLOOKUP(VLOOKUP($A131,versenyek!QI:QK,3,FALSE),szabalyok!$A$16:$B$23,2,FALSE),0)</f>
        <v>0</v>
      </c>
      <c r="EN131" s="47">
        <f>versenyek!$QM$11*IFERROR(VLOOKUP(VLOOKUP($A131,versenyek!QL:QN,3,FALSE),szabalyok!$A$16:$B$23,2,FALSE),0)</f>
        <v>0</v>
      </c>
      <c r="EO131" s="47">
        <f>versenyek!$QP$11*IFERROR(VLOOKUP(VLOOKUP($A131,versenyek!QO:QQ,3,FALSE),szabalyok!$A$16:$B$23,2,FALSE),0)</f>
        <v>0</v>
      </c>
      <c r="EP131" s="47">
        <f>versenyek!$QS$11*IFERROR(VLOOKUP(VLOOKUP($A131,versenyek!QR:QT,3,FALSE),szabalyok!$A$16:$B$23,2,FALSE),0)</f>
        <v>0</v>
      </c>
      <c r="EQ131" s="47">
        <f>versenyek!$QV$11*IFERROR(VLOOKUP(VLOOKUP($A131,versenyek!QU:QW,3,FALSE),szabalyok!$A$16:$B$23,2,FALSE),0)</f>
        <v>0</v>
      </c>
      <c r="ER131" s="47">
        <f>versenyek!$RE$11*IFERROR(VLOOKUP(VLOOKUP($A131,versenyek!RD:RF,3,FALSE),szabalyok!$A$16:$B$23,2,FALSE),0)</f>
        <v>0</v>
      </c>
      <c r="ES131" s="47">
        <f>versenyek!$RH$11*IFERROR(VLOOKUP(VLOOKUP($A131,versenyek!RG:RI,3,FALSE),szabalyok!$A$16:$B$23,2,FALSE),0)</f>
        <v>0</v>
      </c>
      <c r="ET131" s="47">
        <f>versenyek!$RK$11*IFERROR(VLOOKUP(VLOOKUP($A131,versenyek!RJ:RL,3,FALSE),szabalyok!$A$16:$B$23,2,FALSE),0)</f>
        <v>0</v>
      </c>
      <c r="EU131" s="47">
        <f>versenyek!$RN$11*IFERROR(VLOOKUP(VLOOKUP($A131,versenyek!RM:RO,3,FALSE),szabalyok!$A$16:$B$23,2,FALSE),0)</f>
        <v>0</v>
      </c>
      <c r="EV131" s="47">
        <f>versenyek!$RQ$11*IFERROR(VLOOKUP(VLOOKUP($A131,versenyek!RP:RR,3,FALSE),szabalyok!$A$16:$B$23,2,FALSE),0)</f>
        <v>0</v>
      </c>
      <c r="EW131" s="47">
        <f>versenyek!$RT$11*IFERROR(VLOOKUP(VLOOKUP($A131,versenyek!RS:RU,3,FALSE),szabalyok!$A$16:$B$23,2,FALSE),0)</f>
        <v>0</v>
      </c>
      <c r="EX131" s="47">
        <f>versenyek!$RW$11*IFERROR(VLOOKUP(VLOOKUP($A131,versenyek!RV:RX,3,FALSE),szabalyok!$A$16:$B$23,2,FALSE),0)</f>
        <v>0</v>
      </c>
      <c r="EY131" s="47">
        <f>versenyek!$RZ$11*IFERROR(VLOOKUP(VLOOKUP($A131,versenyek!RY:SA,3,FALSE),szabalyok!$A$16:$B$23,2,FALSE),0)</f>
        <v>0</v>
      </c>
      <c r="EZ131" s="47">
        <f>versenyek!$SC$11*IFERROR(VLOOKUP(VLOOKUP($A131,versenyek!SB:SD,3,FALSE),szabalyok!$A$16:$B$23,2,FALSE),0)</f>
        <v>0</v>
      </c>
      <c r="FA131" s="47">
        <f>versenyek!$SF$11*IFERROR(VLOOKUP(VLOOKUP($A131,versenyek!SE:SG,3,FALSE),szabalyok!$A$16:$B$23,2,FALSE),0)</f>
        <v>0</v>
      </c>
      <c r="FB131" s="47">
        <f>versenyek!$SI$11*IFERROR(VLOOKUP(VLOOKUP($A131,versenyek!SH:SJ,3,FALSE),szabalyok!$A$16:$B$23,2,FALSE),0)</f>
        <v>0</v>
      </c>
      <c r="FC131" s="47">
        <f>versenyek!$SL$11*IFERROR(VLOOKUP(VLOOKUP($A131,versenyek!SK:SM,3,FALSE),szabalyok!$A$16:$B$23,2,FALSE),0)</f>
        <v>0</v>
      </c>
      <c r="FD131" s="47">
        <f>versenyek!$SO$11*IFERROR(VLOOKUP(VLOOKUP($A131,versenyek!SN:SP,3,FALSE),szabalyok!$A$16:$B$23,2,FALSE),0)</f>
        <v>0</v>
      </c>
      <c r="FE131" s="47">
        <f>versenyek!$SR$11*IFERROR(VLOOKUP(VLOOKUP($A131,versenyek!SQ:SS,3,FALSE),szabalyok!$A$16:$B$23,2,FALSE),0)</f>
        <v>0</v>
      </c>
      <c r="FF131" s="47">
        <f>versenyek!$SU$11*IFERROR(VLOOKUP(VLOOKUP($A131,versenyek!ST:SV,3,FALSE),szabalyok!$A$16:$B$23,2,FALSE),0)</f>
        <v>0</v>
      </c>
      <c r="FG131" s="47">
        <f>versenyek!$SX$11*IFERROR(VLOOKUP(VLOOKUP($A131,versenyek!SW:SY,3,FALSE),szabalyok!$A$16:$B$23,2,FALSE),0)</f>
        <v>0</v>
      </c>
      <c r="FH131" s="47">
        <f>versenyek!$TA$11*IFERROR(VLOOKUP(VLOOKUP($A131,versenyek!SZ:TB,3,FALSE),szabalyok!$A$16:$B$23,2,FALSE),0)</f>
        <v>0</v>
      </c>
      <c r="FI131" s="47">
        <f>versenyek!$TD$11*IFERROR(VLOOKUP(VLOOKUP($A131,versenyek!TC:TE,3,FALSE),szabalyok!$A$16:$B$23,2,FALSE),0)</f>
        <v>0</v>
      </c>
      <c r="FJ131" s="47">
        <f>versenyek!$TG$11*IFERROR(VLOOKUP(VLOOKUP($A131,versenyek!TF:TH,3,FALSE),szabalyok!$A$16:$B$23,2,FALSE),0)</f>
        <v>0</v>
      </c>
      <c r="FK131" s="47">
        <f>versenyek!$TJ$11*IFERROR(VLOOKUP(VLOOKUP($A131,versenyek!TI:TK,3,FALSE),szabalyok!$A$16:$B$23,2,FALSE),0)</f>
        <v>0</v>
      </c>
      <c r="FL131" s="47">
        <f>versenyek!$TM$11*IFERROR(VLOOKUP(VLOOKUP($A131,versenyek!TL:TN,3,FALSE),szabalyok!$A$16:$B$23,2,FALSE),0)</f>
        <v>0</v>
      </c>
      <c r="FM131" s="47">
        <f>versenyek!$TP$11*IFERROR(VLOOKUP(VLOOKUP($A131,versenyek!TO:TQ,3,FALSE),szabalyok!$A$16:$B$23,2,FALSE),0)</f>
        <v>0</v>
      </c>
      <c r="FN131" s="47">
        <f>versenyek!$TS$11*IFERROR(VLOOKUP(VLOOKUP($A131,versenyek!TR:TT,3,FALSE),szabalyok!$A$16:$B$23,2,FALSE),0)</f>
        <v>0</v>
      </c>
      <c r="FO131" s="47"/>
      <c r="FP131" s="235">
        <f t="shared" ref="FP131:FP154" si="4">SUM(EE131:FO131)</f>
        <v>0</v>
      </c>
    </row>
    <row r="132" spans="1:172">
      <c r="A132" s="1" t="s">
        <v>36</v>
      </c>
      <c r="B132" s="47">
        <v>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2.7763678517397334</v>
      </c>
      <c r="P132" s="47">
        <v>9.9341426507416326</v>
      </c>
      <c r="Q132" s="47">
        <v>0</v>
      </c>
      <c r="R132" s="47">
        <f>versenyek!$BD$11*IFERROR(VLOOKUP(VLOOKUP($A132,versenyek!BC:BE,3,FALSE),szabalyok!$A$16:$B$23,2,FALSE),0)</f>
        <v>0</v>
      </c>
      <c r="S132" s="47">
        <f>versenyek!$BG$11*IFERROR(VLOOKUP(VLOOKUP($A132,versenyek!BF:BH,3,FALSE),szabalyok!$A$16:$B$23,2,FALSE),0)</f>
        <v>0</v>
      </c>
      <c r="T132" s="47">
        <f>versenyek!$BJ$11*IFERROR(VLOOKUP(VLOOKUP($A132,versenyek!BI:BK,3,FALSE),szabalyok!$A$16:$B$23,2,FALSE),0)</f>
        <v>0</v>
      </c>
      <c r="U132" s="47">
        <f>versenyek!$BM$11*IFERROR(VLOOKUP(VLOOKUP($A132,versenyek!BL:BN,3,FALSE),szabalyok!$A$16:$B$23,2,FALSE),0)</f>
        <v>0</v>
      </c>
      <c r="V132" s="47">
        <f>versenyek!$BP$11*IFERROR(VLOOKUP(VLOOKUP($A132,versenyek!BO:BQ,3,FALSE),szabalyok!$A$16:$B$23,2,FALSE),0)</f>
        <v>0</v>
      </c>
      <c r="W132" s="47">
        <f>versenyek!$BS$11*IFERROR(VLOOKUP(VLOOKUP($A132,versenyek!BR:BT,3,FALSE),szabalyok!$A$16:$B$23,2,FALSE),0)</f>
        <v>0</v>
      </c>
      <c r="X132" s="47">
        <f>versenyek!$BV$11*IFERROR(VLOOKUP(VLOOKUP($A132,versenyek!BU:BW,3,FALSE),szabalyok!$A$16:$B$23,2,FALSE),0)</f>
        <v>0</v>
      </c>
      <c r="Y132" s="47">
        <f>versenyek!$BY$11*IFERROR(VLOOKUP(VLOOKUP($A132,versenyek!BX:BZ,3,FALSE),szabalyok!$A$16:$B$23,2,FALSE),0)</f>
        <v>0</v>
      </c>
      <c r="Z132" s="47">
        <f>versenyek!$CB$11*IFERROR(VLOOKUP(VLOOKUP($A132,versenyek!CA:CC,3,FALSE),szabalyok!$A$16:$B$23,2,FALSE),0)</f>
        <v>0</v>
      </c>
      <c r="AA132" s="47">
        <f>versenyek!$CE$11*IFERROR(VLOOKUP(VLOOKUP($A132,versenyek!CD:CF,3,FALSE),szabalyok!$A$16:$B$23,2,FALSE),0)</f>
        <v>0</v>
      </c>
      <c r="AB132" s="47">
        <f>versenyek!$CH$11*IFERROR(VLOOKUP(VLOOKUP($A132,versenyek!CG:CI,3,FALSE),szabalyok!$A$16:$B$23,2,FALSE),0)</f>
        <v>0</v>
      </c>
      <c r="AC132" s="47">
        <f>versenyek!$CK$11*IFERROR(VLOOKUP(VLOOKUP($A132,versenyek!CJ:CL,3,FALSE),szabalyok!$A$16:$B$23,2,FALSE),0)</f>
        <v>0</v>
      </c>
      <c r="AD132" s="47">
        <f>versenyek!$CN$11*IFERROR(VLOOKUP(VLOOKUP($A132,versenyek!CM:CO,3,FALSE),szabalyok!$A$16:$B$23,2,FALSE),0)</f>
        <v>0</v>
      </c>
      <c r="AE132" s="47">
        <f>versenyek!$CQ$11*IFERROR(VLOOKUP(VLOOKUP($A132,versenyek!CP:CR,3,FALSE),szabalyok!$A$16:$B$23,2,FALSE),0)</f>
        <v>0</v>
      </c>
      <c r="AF132" s="47">
        <f>versenyek!$CT$11*IFERROR(VLOOKUP(VLOOKUP($A132,versenyek!CS:CU,3,FALSE),szabalyok!$A$16:$B$23,2,FALSE),0)</f>
        <v>0</v>
      </c>
      <c r="AG132" s="47">
        <f>versenyek!$CW$11*IFERROR(VLOOKUP(VLOOKUP($A132,versenyek!CV:CX,3,FALSE),szabalyok!$A$16:$B$23,2,FALSE),0)</f>
        <v>0</v>
      </c>
      <c r="AH132" s="47">
        <f>versenyek!$CZ$11*IFERROR(VLOOKUP(VLOOKUP($A132,versenyek!CY:DA,3,FALSE),szabalyok!$A$16:$B$23,2,FALSE),0)</f>
        <v>0</v>
      </c>
      <c r="AI132" s="47">
        <f>versenyek!$DC$11*IFERROR(VLOOKUP(VLOOKUP($A132,versenyek!DB:DD,3,FALSE),szabalyok!$A$16:$B$23,2,FALSE),0)</f>
        <v>0</v>
      </c>
      <c r="AJ132" s="47">
        <f>versenyek!$DF$11*IFERROR(VLOOKUP(VLOOKUP($A132,versenyek!DE:DG,3,FALSE),szabalyok!$A$16:$B$23,2,FALSE),0)</f>
        <v>0</v>
      </c>
      <c r="AK132" s="47">
        <f>versenyek!$DI$11*IFERROR(VLOOKUP(VLOOKUP($A132,versenyek!DH:DJ,3,FALSE),szabalyok!$A$16:$B$23,2,FALSE),0)</f>
        <v>0</v>
      </c>
      <c r="AL132" s="47">
        <f>versenyek!$DL$11*IFERROR(VLOOKUP(VLOOKUP($A132,versenyek!DK:DM,3,FALSE),szabalyok!$A$16:$B$23,2,FALSE),0)</f>
        <v>0</v>
      </c>
      <c r="AM132" s="47">
        <f>versenyek!$DR$11*IFERROR(VLOOKUP(VLOOKUP($A132,versenyek!DQ:DS,3,FALSE),szabalyok!$A$16:$B$23,2,FALSE),0)</f>
        <v>0</v>
      </c>
      <c r="AN132" s="47">
        <f>versenyek!$DU$11*IFERROR(VLOOKUP(VLOOKUP($A132,versenyek!DT:DV,3,FALSE),szabalyok!$A$16:$B$23,2,FALSE),0)</f>
        <v>0</v>
      </c>
      <c r="AO132" s="47">
        <f>versenyek!$DO$11*IFERROR(VLOOKUP(VLOOKUP($A132,versenyek!DN:DP,3,FALSE),szabalyok!$A$16:$B$23,2,FALSE),0)</f>
        <v>0</v>
      </c>
      <c r="AP132" s="47">
        <f>versenyek!$DX$11*IFERROR(VLOOKUP(VLOOKUP($A132,versenyek!DW:DY,3,FALSE),szabalyok!$A$16:$B$23,2,FALSE),0)</f>
        <v>0</v>
      </c>
      <c r="AQ132" s="47" t="e">
        <f>versenyek!$EA$11*IFERROR(VLOOKUP(VLOOKUP($A132,versenyek!DZ:EB,3,FALSE),szabalyok!$A$16:$B$23,2,FALSE),0)</f>
        <v>#DIV/0!</v>
      </c>
      <c r="AR132" s="47" t="e">
        <f>versenyek!$ED$11*IFERROR(VLOOKUP(VLOOKUP($A132,versenyek!EC:EE,3,FALSE),szabalyok!$A$16:$B$23,2,FALSE),0)</f>
        <v>#DIV/0!</v>
      </c>
      <c r="AS132" s="47">
        <f>versenyek!$EG$11*IFERROR(VLOOKUP(VLOOKUP($A132,versenyek!EF:EH,3,FALSE),szabalyok!$A$16:$B$23,2,FALSE),0)</f>
        <v>0</v>
      </c>
      <c r="AT132" s="47">
        <f>versenyek!$EJ$11*IFERROR(VLOOKUP(VLOOKUP($A132,versenyek!EI:EK,3,FALSE),szabalyok!$A$16:$B$23,2,FALSE),0)</f>
        <v>0</v>
      </c>
      <c r="AU132" s="47">
        <f>versenyek!$EM$11*IFERROR(VLOOKUP(VLOOKUP($A132,versenyek!EL:EN,3,FALSE),szabalyok!$A$16:$B$23,2,FALSE),0)</f>
        <v>0</v>
      </c>
      <c r="AV132" s="47">
        <f>versenyek!$EP$11*IFERROR(VLOOKUP(VLOOKUP($A132,versenyek!EO:EQ,3,FALSE),szabalyok!$A$16:$B$23,2,FALSE),0)</f>
        <v>0</v>
      </c>
      <c r="AW132" s="47">
        <f>versenyek!$EY$11*IFERROR(VLOOKUP(VLOOKUP($A132,versenyek!EX:EZ,3,FALSE),szabalyok!$A$16:$B$23,2,FALSE),0)</f>
        <v>0</v>
      </c>
      <c r="AX132" s="47">
        <f>versenyek!$FB$11*IFERROR(VLOOKUP(VLOOKUP($A132,versenyek!FA:FC,3,FALSE),szabalyok!$A$16:$B$23,2,FALSE),0)</f>
        <v>0</v>
      </c>
      <c r="AY132" s="47">
        <f>versenyek!$FE$11*IFERROR(VLOOKUP(VLOOKUP($A132,versenyek!FD:FF,3,FALSE),szabalyok!$A$16:$B$23,2,FALSE),0)</f>
        <v>0</v>
      </c>
      <c r="AZ132" s="47">
        <f>versenyek!$FH$11*IFERROR(VLOOKUP(VLOOKUP($A132,versenyek!FG:FI,3,FALSE),szabalyok!$A$16:$B$23,2,FALSE),0)</f>
        <v>0</v>
      </c>
      <c r="BA132" s="47">
        <f>versenyek!$FK$11*IFERROR(VLOOKUP(VLOOKUP($A132,versenyek!FJ:FL,3,FALSE),szabalyok!$A$16:$B$23,2,FALSE),0)</f>
        <v>0</v>
      </c>
      <c r="BB132" s="47">
        <f>versenyek!$FN$11*IFERROR(VLOOKUP(VLOOKUP($A132,versenyek!FM:FO,3,FALSE),szabalyok!$A$16:$B$23,2,FALSE),0)</f>
        <v>0</v>
      </c>
      <c r="BC132" s="47">
        <f>versenyek!$FQ$11*IFERROR(VLOOKUP(VLOOKUP($A132,versenyek!FP:FR,3,FALSE),szabalyok!$A$16:$B$23,2,FALSE),0)</f>
        <v>0</v>
      </c>
      <c r="BD132" s="47">
        <f>versenyek!$FT$11*IFERROR(VLOOKUP(VLOOKUP($A132,versenyek!FS:FU,3,FALSE),szabalyok!$A$16:$B$23,2,FALSE),0)</f>
        <v>0</v>
      </c>
      <c r="BE132" s="47">
        <f>versenyek!$FW$11*IFERROR(VLOOKUP(VLOOKUP($A132,versenyek!FV:FX,3,FALSE),szabalyok!$A$16:$B$23,2,FALSE),0)</f>
        <v>0</v>
      </c>
      <c r="BF132" s="47">
        <f>versenyek!$FZ$11*IFERROR(VLOOKUP(VLOOKUP($A132,versenyek!FY:GA,3,FALSE),szabalyok!$A$16:$B$23,2,FALSE),0)</f>
        <v>0</v>
      </c>
      <c r="BG132" s="47">
        <f>versenyek!$GC$11*IFERROR(VLOOKUP(VLOOKUP($A132,versenyek!GB:GD,3,FALSE),szabalyok!$A$16:$B$23,2,FALSE),0)</f>
        <v>0</v>
      </c>
      <c r="BH132" s="47">
        <f>versenyek!$GF$11*IFERROR(VLOOKUP(VLOOKUP($A132,versenyek!GE:GG,3,FALSE),szabalyok!$A$16:$B$23,2,FALSE),0)</f>
        <v>0</v>
      </c>
      <c r="BI132" s="47">
        <f>versenyek!$GI$11*IFERROR(VLOOKUP(VLOOKUP($A132,versenyek!GH:GJ,3,FALSE),szabalyok!$A$16:$B$23,2,FALSE),0)</f>
        <v>0</v>
      </c>
      <c r="BJ132" s="47">
        <f>versenyek!$GL$11*IFERROR(VLOOKUP(VLOOKUP($A132,versenyek!GK:GM,3,FALSE),szabalyok!$A$16:$B$23,2,FALSE),0)</f>
        <v>0</v>
      </c>
      <c r="BK132" s="47">
        <f>versenyek!$GO$11*IFERROR(VLOOKUP(VLOOKUP($A132,versenyek!GN:GP,3,FALSE),szabalyok!$A$16:$B$23,2,FALSE),0)</f>
        <v>0</v>
      </c>
      <c r="BL132" s="47">
        <f>versenyek!$GR$11*IFERROR(VLOOKUP(VLOOKUP($A132,versenyek!GQ:GS,3,FALSE),szabalyok!$A$16:$B$23,2,FALSE),0)</f>
        <v>0</v>
      </c>
      <c r="BM132" s="47">
        <f>versenyek!$GX$11*IFERROR(VLOOKUP(VLOOKUP($A132,versenyek!GW:GY,3,FALSE),szabalyok!$A$16:$B$23,2,FALSE),0)</f>
        <v>0</v>
      </c>
      <c r="BN132" s="47">
        <f>versenyek!$GX$11*IFERROR(VLOOKUP(VLOOKUP($A132,versenyek!GX:GZ,3,FALSE),szabalyok!$A$16:$B$23,2,FALSE),0)</f>
        <v>0</v>
      </c>
      <c r="BO132" s="47">
        <f>versenyek!$HD$11*IFERROR(VLOOKUP(VLOOKUP($A132,versenyek!HC:HE,3,FALSE),szabalyok!$A$16:$B$23,2,FALSE),0)</f>
        <v>0</v>
      </c>
      <c r="BP132" s="47">
        <f>versenyek!$HG$11*IFERROR(VLOOKUP(VLOOKUP($A132,versenyek!HF:HH,3,FALSE),szabalyok!$A$16:$B$23,2,FALSE),0)</f>
        <v>0</v>
      </c>
      <c r="BQ132" s="47">
        <f>versenyek!$HJ$11*IFERROR(VLOOKUP(VLOOKUP($A132,versenyek!HI:HK,3,FALSE),szabalyok!$A$16:$B$23,2,FALSE),0)</f>
        <v>0</v>
      </c>
      <c r="BR132" s="47">
        <f>versenyek!$HM$11*IFERROR(VLOOKUP(VLOOKUP($A132,versenyek!HL:HN,3,FALSE),szabalyok!$A$16:$B$23,2,FALSE),0)</f>
        <v>0</v>
      </c>
      <c r="BS132" s="47">
        <f>versenyek!$HP$11*IFERROR(VLOOKUP(VLOOKUP($A132,versenyek!HO:HQ,3,FALSE),szabalyok!$A$16:$B$23,2,FALSE),0)</f>
        <v>0</v>
      </c>
      <c r="BT132" s="47">
        <f>versenyek!$HS$11*IFERROR(VLOOKUP(VLOOKUP($A132,versenyek!HR:HT,3,FALSE),szabalyok!$A$16:$B$23,2,FALSE),0)</f>
        <v>0</v>
      </c>
      <c r="BU132" s="47">
        <f>versenyek!$HV$11*IFERROR(VLOOKUP(VLOOKUP($A132,versenyek!HU:HW,3,FALSE),szabalyok!$A$16:$B$23,2,FALSE),0)</f>
        <v>0</v>
      </c>
      <c r="BV132" s="47">
        <f>versenyek!$HY$11*IFERROR(VLOOKUP(VLOOKUP($A132,versenyek!HX:HZ,3,FALSE),szabalyok!$A$16:$B$23,2,FALSE),0)</f>
        <v>0</v>
      </c>
      <c r="BW132" s="47">
        <f>versenyek!$IB$11*IFERROR(VLOOKUP(VLOOKUP($A132,versenyek!IA:IC,3,FALSE),szabalyok!$A$16:$B$23,2,FALSE),0)</f>
        <v>0</v>
      </c>
      <c r="BX132" s="47">
        <f>versenyek!$IE$11*IFERROR(VLOOKUP(VLOOKUP($A132,versenyek!ID:IF,3,FALSE),szabalyok!$A$16:$B$23,2,FALSE),0)</f>
        <v>0</v>
      </c>
      <c r="BY132" s="47">
        <f>versenyek!$IH$11*IFERROR(VLOOKUP(VLOOKUP($A132,versenyek!IG:II,3,FALSE),szabalyok!$A$16:$B$23,2,FALSE),0)</f>
        <v>0</v>
      </c>
      <c r="BZ132" s="47">
        <f>versenyek!$IK$11*IFERROR(VLOOKUP(VLOOKUP($A132,versenyek!IJ:IL,3,FALSE),szabalyok!$A$16:$B$23,2,FALSE),0)</f>
        <v>0</v>
      </c>
      <c r="CA132" s="47">
        <f>versenyek!$IN$11*IFERROR(VLOOKUP(VLOOKUP($A132,versenyek!IM:IO,3,FALSE),szabalyok!$A$16:$B$23,2,FALSE),0)</f>
        <v>0</v>
      </c>
      <c r="CB132" s="47">
        <f>versenyek!$IW$11*IFERROR(VLOOKUP(VLOOKUP($A132,versenyek!IV:IX,3,FALSE),szabalyok!$A$16:$B$23,2,FALSE),0)</f>
        <v>0</v>
      </c>
      <c r="CC132" s="47">
        <f>versenyek!$IZ$11*IFERROR(VLOOKUP(VLOOKUP($A132,versenyek!IY:JA,3,FALSE),szabalyok!$A$16:$B$23,2,FALSE),0)</f>
        <v>0</v>
      </c>
      <c r="CD132" s="47">
        <f>versenyek!$JC$11*IFERROR(VLOOKUP(VLOOKUP($A132,versenyek!JB:JD,3,FALSE),szabalyok!$A$16:$B$23,2,FALSE),0)</f>
        <v>0</v>
      </c>
      <c r="CE132" s="47">
        <f>versenyek!$JF$11*IFERROR(VLOOKUP(VLOOKUP($A132,versenyek!JE:JG,3,FALSE),szabalyok!$A$16:$B$23,2,FALSE),0)</f>
        <v>0</v>
      </c>
      <c r="CF132" s="47">
        <f>versenyek!$JI$11*IFERROR(VLOOKUP(VLOOKUP($A132,versenyek!JH:JJ,3,FALSE),szabalyok!$A$16:$B$23,2,FALSE),0)</f>
        <v>0</v>
      </c>
      <c r="CG132" s="47">
        <f>versenyek!$JL$11*IFERROR(VLOOKUP(VLOOKUP($A132,versenyek!JK:JM,3,FALSE),szabalyok!$A$16:$B$23,2,FALSE),0)</f>
        <v>0</v>
      </c>
      <c r="CH132" s="47">
        <f>versenyek!$JO$11*IFERROR(VLOOKUP(VLOOKUP($A132,versenyek!JN:JP,3,FALSE),szabalyok!$A$16:$B$23,2,FALSE),0)</f>
        <v>0</v>
      </c>
      <c r="CI132" s="47">
        <f>versenyek!$JR$11*IFERROR(VLOOKUP(VLOOKUP($A132,versenyek!JQ:JS,3,FALSE),szabalyok!$A$16:$B$23,2,FALSE),0)</f>
        <v>0</v>
      </c>
      <c r="CJ132" s="47">
        <f>versenyek!$JU$11*IFERROR(VLOOKUP(VLOOKUP($A132,versenyek!JT:JV,3,FALSE),szabalyok!$A$16:$B$23,2,FALSE),0)</f>
        <v>0</v>
      </c>
      <c r="CK132" s="47">
        <f>versenyek!$JR$11*IFERROR(VLOOKUP(VLOOKUP($A132,versenyek!JW:JY,3,FALSE),szabalyok!$A$16:$B$23,2,FALSE),0)</f>
        <v>0</v>
      </c>
      <c r="CL132" s="47">
        <f>versenyek!$KA$11*IFERROR(VLOOKUP(VLOOKUP($A132,versenyek!JZ:KB,3,FALSE),szabalyok!$A$16:$B$23,2,FALSE),0)</f>
        <v>0</v>
      </c>
      <c r="CM132" s="47">
        <f>versenyek!$KD$11*IFERROR(VLOOKUP(VLOOKUP($A132,versenyek!KC:KE,3,FALSE),szabalyok!$A$16:$B$23,2,FALSE),0)</f>
        <v>0</v>
      </c>
      <c r="CN132" s="47">
        <f>versenyek!$KG$11*IFERROR(VLOOKUP(VLOOKUP($A132,versenyek!KF:KH,3,FALSE),szabalyok!$A$16:$B$23,2,FALSE),0)</f>
        <v>0</v>
      </c>
      <c r="CO132" s="47">
        <f>versenyek!$KJ$11*IFERROR(VLOOKUP(VLOOKUP($A132,versenyek!KI:KK,3,FALSE),szabalyok!$A$16:$B$23,2,FALSE),0)</f>
        <v>0</v>
      </c>
      <c r="CP132" s="47">
        <f>versenyek!$KM$11*IFERROR(VLOOKUP(VLOOKUP($A132,versenyek!KL:KN,3,FALSE),szabalyok!$A$16:$B$23,2,FALSE),0)</f>
        <v>0</v>
      </c>
      <c r="CQ132" s="47">
        <f>versenyek!$KP$11*IFERROR(VLOOKUP(VLOOKUP($A132,versenyek!KO:KQ,3,FALSE),szabalyok!$A$16:$B$23,2,FALSE),0)</f>
        <v>0</v>
      </c>
      <c r="CR132" s="47">
        <f>versenyek!$KS$11*IFERROR(VLOOKUP(VLOOKUP($A132,versenyek!KR:KT,3,FALSE),szabalyok!$A$16:$B$23,2,FALSE),0)</f>
        <v>0</v>
      </c>
      <c r="CS132" s="47">
        <f>versenyek!$KV$11*IFERROR(VLOOKUP(VLOOKUP($A132,versenyek!KU:KW,3,FALSE),szabalyok!$A$16:$B$23,2,FALSE),0)</f>
        <v>0</v>
      </c>
      <c r="CT132" s="47">
        <f>versenyek!$KY$11*IFERROR(VLOOKUP(VLOOKUP($A132,versenyek!KX:KZ,3,FALSE),szabalyok!$A$16:$B$23,2,FALSE),0)</f>
        <v>0</v>
      </c>
      <c r="CU132" s="47">
        <f>versenyek!$LB$11*IFERROR(VLOOKUP(VLOOKUP($A132,versenyek!LA:LC,3,FALSE),szabalyok!$A$16:$B$23,2,FALSE),0)</f>
        <v>0</v>
      </c>
      <c r="CV132" s="47">
        <f>versenyek!$LE$11*IFERROR(VLOOKUP(VLOOKUP($A132,versenyek!LD:LF,3,FALSE),szabalyok!$A$16:$B$23,2,FALSE),0)</f>
        <v>0</v>
      </c>
      <c r="CW132" s="47">
        <f>versenyek!$LH$11*IFERROR(VLOOKUP(VLOOKUP($A132,versenyek!LG:LI,3,FALSE),szabalyok!$A$16:$B$23,2,FALSE),0)</f>
        <v>0</v>
      </c>
      <c r="CX132" s="47">
        <f>versenyek!$LK$11*IFERROR(VLOOKUP(VLOOKUP($A132,versenyek!LJ:LL,3,FALSE),szabalyok!$A$16:$B$23,2,FALSE),0)</f>
        <v>0</v>
      </c>
      <c r="CY132" s="47">
        <f>versenyek!$LN$11*IFERROR(VLOOKUP(VLOOKUP($A132,versenyek!LM:LO,3,FALSE),szabalyok!$A$16:$B$23,2,FALSE),0)</f>
        <v>0</v>
      </c>
      <c r="CZ132" s="47">
        <f>versenyek!$LQ$11*IFERROR(VLOOKUP(VLOOKUP($A132,versenyek!LP:LR,3,FALSE),szabalyok!$A$16:$B$23,2,FALSE),0)</f>
        <v>0</v>
      </c>
      <c r="DA132" s="47">
        <f>versenyek!$LT$11*IFERROR(VLOOKUP(VLOOKUP($A132,versenyek!LS:LU,3,FALSE),szabalyok!$A$16:$B$23,2,FALSE),0)</f>
        <v>0</v>
      </c>
      <c r="DB132" s="47">
        <f>versenyek!$LW$11*IFERROR(VLOOKUP(VLOOKUP($A132,versenyek!LV:LX,3,FALSE),szabalyok!$A$16:$B$23,2,FALSE),0)</f>
        <v>0</v>
      </c>
      <c r="DC132" s="47">
        <f>versenyek!$LZ$11*IFERROR(VLOOKUP(VLOOKUP($A132,versenyek!LY:MA,3,FALSE),szabalyok!$A$16:$B$23,2,FALSE),0)</f>
        <v>0</v>
      </c>
      <c r="DD132" s="47">
        <f>versenyek!$MC$11*IFERROR(VLOOKUP(VLOOKUP($A132,versenyek!MB:MD,3,FALSE),szabalyok!$A$16:$B$23,2,FALSE),0)</f>
        <v>0</v>
      </c>
      <c r="DE132" s="47">
        <f>versenyek!$ML$11*IFERROR(VLOOKUP(VLOOKUP($A132,versenyek!MK:MM,3,FALSE),szabalyok!$A$16:$B$23,2,FALSE),0)</f>
        <v>0</v>
      </c>
      <c r="DF132" s="47">
        <f>versenyek!$MO$11*IFERROR(VLOOKUP(VLOOKUP($A132,versenyek!MN:MP,3,FALSE),szabalyok!$A$16:$B$23,2,FALSE),0)</f>
        <v>0</v>
      </c>
      <c r="DG132" s="47">
        <f>versenyek!$MR$11*IFERROR(VLOOKUP(VLOOKUP($A132,versenyek!MQ:MS,3,FALSE),szabalyok!$A$16:$B$23,2,FALSE),0)</f>
        <v>0</v>
      </c>
      <c r="DH132" s="47">
        <f>versenyek!$MU$11*IFERROR(VLOOKUP(VLOOKUP($A132,versenyek!MT:MV,3,FALSE),szabalyok!$A$16:$B$23,2,FALSE),0)</f>
        <v>0</v>
      </c>
      <c r="DI132" s="47">
        <f>versenyek!$MX$11*IFERROR(VLOOKUP(VLOOKUP($A132,versenyek!MW:MY,3,FALSE),szabalyok!$A$16:$B$23,2,FALSE),0)</f>
        <v>0</v>
      </c>
      <c r="DJ132" s="47">
        <f>versenyek!$NA$11*IFERROR(VLOOKUP(VLOOKUP($A132,versenyek!MZ:NB,3,FALSE),szabalyok!$A$16:$B$23,2,FALSE),0)</f>
        <v>0</v>
      </c>
      <c r="DK132" s="47">
        <f>versenyek!$ND$11*IFERROR(VLOOKUP(VLOOKUP($A132,versenyek!NC:NE,3,FALSE),szabalyok!$A$16:$B$23,2,FALSE),0)</f>
        <v>0</v>
      </c>
      <c r="DL132" s="47">
        <f>versenyek!$NG$11*IFERROR(VLOOKUP(VLOOKUP($A132,versenyek!NF:NH,3,FALSE),szabalyok!$A$16:$B$23,2,FALSE),0)</f>
        <v>0</v>
      </c>
      <c r="DM132" s="47">
        <f>versenyek!$NJ$11*IFERROR(VLOOKUP(VLOOKUP($A132,versenyek!NI:NK,3,FALSE),szabalyok!$A$16:$B$23,2,FALSE),0)</f>
        <v>0</v>
      </c>
      <c r="DN132" s="47">
        <f>versenyek!$NM$11*IFERROR(VLOOKUP(VLOOKUP($A132,versenyek!NL:NN,3,FALSE),szabalyok!$A$16:$B$23,2,FALSE),0)</f>
        <v>0</v>
      </c>
      <c r="DO132" s="47">
        <f>versenyek!$NP$11*IFERROR(VLOOKUP(VLOOKUP($A132,versenyek!NO:NQ,3,FALSE),szabalyok!$A$16:$B$23,2,FALSE),0)</f>
        <v>0</v>
      </c>
      <c r="DP132" s="47">
        <f>versenyek!$NS$11*IFERROR(VLOOKUP(VLOOKUP($A132,versenyek!NR:NT,3,FALSE),szabalyok!$A$16:$B$23,2,FALSE),0)</f>
        <v>0</v>
      </c>
      <c r="DQ132" s="47">
        <f>versenyek!$NV$11*IFERROR(VLOOKUP(VLOOKUP($A132,versenyek!NU:NW,3,FALSE),szabalyok!$A$16:$B$23,2,FALSE),0)</f>
        <v>0</v>
      </c>
      <c r="DR132" s="47">
        <f>versenyek!$NY$11*IFERROR(VLOOKUP(VLOOKUP($A132,versenyek!NX:NZ,3,FALSE),szabalyok!$A$16:$B$23,2,FALSE),0)</f>
        <v>0</v>
      </c>
      <c r="DS132" s="47">
        <f>versenyek!$OB$11*IFERROR(VLOOKUP(VLOOKUP($A132,versenyek!OA:OC,3,FALSE),szabalyok!$A$16:$B$23,2,FALSE),0)</f>
        <v>0</v>
      </c>
      <c r="DT132" s="47">
        <f>versenyek!$OE$11*IFERROR(VLOOKUP(VLOOKUP($A132,versenyek!OD:OF,3,FALSE),szabalyok!$A$16:$B$23,2,FALSE),0)</f>
        <v>0</v>
      </c>
      <c r="DU132" s="47">
        <f>versenyek!$OH$11*IFERROR(VLOOKUP(VLOOKUP($A132,versenyek!OG:OI,3,FALSE),szabalyok!$A$16:$B$23,2,FALSE),0)</f>
        <v>0</v>
      </c>
      <c r="DV132" s="47">
        <f>versenyek!$OK$11*IFERROR(VLOOKUP(VLOOKUP($A132,versenyek!OJ:OL,3,FALSE),szabalyok!$A$16:$B$23,2,FALSE),0)</f>
        <v>0</v>
      </c>
      <c r="DW132" s="47">
        <f>versenyek!$ON$11*IFERROR(VLOOKUP(VLOOKUP($A132,versenyek!OM:OO,3,FALSE),szabalyok!$A$16:$B$23,2,FALSE),0)</f>
        <v>0</v>
      </c>
      <c r="DX132" s="47">
        <f>versenyek!$OQ$11*IFERROR(VLOOKUP(VLOOKUP($A132,versenyek!OP:OR,3,FALSE),szabalyok!$A$16:$B$23,2,FALSE),0)</f>
        <v>0</v>
      </c>
      <c r="DY132" s="47">
        <f>versenyek!$OT$11*IFERROR(VLOOKUP(VLOOKUP($A132,versenyek!OS:OU,3,FALSE),szabalyok!$A$16:$B$23,2,FALSE),0)</f>
        <v>0</v>
      </c>
      <c r="DZ132" s="47">
        <f>versenyek!$OW$11*IFERROR(VLOOKUP(VLOOKUP($A132,versenyek!OV:OX,3,FALSE),szabalyok!$A$16:$B$23,2,FALSE),0)</f>
        <v>0</v>
      </c>
      <c r="EA132" s="47">
        <f>versenyek!$OZ$11*IFERROR(VLOOKUP(VLOOKUP($A132,versenyek!OY:PA,3,FALSE),szabalyok!$A$16:$B$23,2,FALSE),0)</f>
        <v>0</v>
      </c>
      <c r="EB132" s="47">
        <f>versenyek!$PC$11*IFERROR(VLOOKUP(VLOOKUP($A132,versenyek!PB:PD,3,FALSE),szabalyok!$A$16:$B$23,2,FALSE),0)</f>
        <v>0</v>
      </c>
      <c r="EC132" s="47">
        <f>versenyek!$PF$11*IFERROR(VLOOKUP(VLOOKUP($A132,versenyek!PE:PG,3,FALSE),szabalyok!$A$16:$B$23,2,FALSE),0)</f>
        <v>0</v>
      </c>
      <c r="ED132" s="47">
        <f>versenyek!$PI$11*IFERROR(VLOOKUP(VLOOKUP($A132,versenyek!PH:PJ,3,FALSE),szabalyok!$A$16:$B$23,2,FALSE),0)</f>
        <v>0</v>
      </c>
      <c r="EE132" s="47">
        <f>versenyek!$PL$11*IFERROR(VLOOKUP(VLOOKUP($A132,versenyek!PK:PM,3,FALSE),szabalyok!$A$16:$B$23,2,FALSE),0)</f>
        <v>0</v>
      </c>
      <c r="EF132" s="47">
        <f>versenyek!$PO$11*IFERROR(VLOOKUP(VLOOKUP($A132,versenyek!PN:PP,3,FALSE),szabalyok!$A$16:$B$23,2,FALSE),0)</f>
        <v>0</v>
      </c>
      <c r="EG132" s="47">
        <f>versenyek!$PR$11*IFERROR(VLOOKUP(VLOOKUP($A132,versenyek!PQ:PS,3,FALSE),szabalyok!$A$16:$B$23,2,FALSE),0)</f>
        <v>0</v>
      </c>
      <c r="EH132" s="47">
        <f>versenyek!$PU$11*IFERROR(VLOOKUP(VLOOKUP($A132,versenyek!PT:PV,3,FALSE),szabalyok!$A$16:$B$23,2,FALSE),0)</f>
        <v>0</v>
      </c>
      <c r="EI132" s="47">
        <f>versenyek!$PX$11*IFERROR(VLOOKUP(VLOOKUP($A132,versenyek!PW:PY,3,FALSE),szabalyok!$A$16:$B$23,2,FALSE),0)</f>
        <v>0</v>
      </c>
      <c r="EJ132" s="47">
        <f>versenyek!$QA$11*IFERROR(VLOOKUP(VLOOKUP($A132,versenyek!PZ:QB,3,FALSE),szabalyok!$A$16:$B$23,2,FALSE),0)</f>
        <v>0</v>
      </c>
      <c r="EK132" s="47">
        <f>versenyek!$QD$11*IFERROR(VLOOKUP(VLOOKUP($A132,versenyek!QC:QE,3,FALSE),szabalyok!$A$16:$B$23,2,FALSE),0)</f>
        <v>0</v>
      </c>
      <c r="EL132" s="47">
        <f>versenyek!$QG$11*IFERROR(VLOOKUP(VLOOKUP($A132,versenyek!QF:QH,3,FALSE),szabalyok!$A$16:$B$23,2,FALSE),0)</f>
        <v>0</v>
      </c>
      <c r="EM132" s="47">
        <f>versenyek!$QJ$11*IFERROR(VLOOKUP(VLOOKUP($A132,versenyek!QI:QK,3,FALSE),szabalyok!$A$16:$B$23,2,FALSE),0)</f>
        <v>0</v>
      </c>
      <c r="EN132" s="47">
        <f>versenyek!$QM$11*IFERROR(VLOOKUP(VLOOKUP($A132,versenyek!QL:QN,3,FALSE),szabalyok!$A$16:$B$23,2,FALSE),0)</f>
        <v>0</v>
      </c>
      <c r="EO132" s="47">
        <f>versenyek!$QP$11*IFERROR(VLOOKUP(VLOOKUP($A132,versenyek!QO:QQ,3,FALSE),szabalyok!$A$16:$B$23,2,FALSE),0)</f>
        <v>0</v>
      </c>
      <c r="EP132" s="47">
        <f>versenyek!$QS$11*IFERROR(VLOOKUP(VLOOKUP($A132,versenyek!QR:QT,3,FALSE),szabalyok!$A$16:$B$23,2,FALSE),0)</f>
        <v>0</v>
      </c>
      <c r="EQ132" s="47">
        <f>versenyek!$QV$11*IFERROR(VLOOKUP(VLOOKUP($A132,versenyek!QU:QW,3,FALSE),szabalyok!$A$16:$B$23,2,FALSE),0)</f>
        <v>0</v>
      </c>
      <c r="ER132" s="47">
        <f>versenyek!$RE$11*IFERROR(VLOOKUP(VLOOKUP($A132,versenyek!RD:RF,3,FALSE),szabalyok!$A$16:$B$23,2,FALSE),0)</f>
        <v>0</v>
      </c>
      <c r="ES132" s="47">
        <f>versenyek!$RH$11*IFERROR(VLOOKUP(VLOOKUP($A132,versenyek!RG:RI,3,FALSE),szabalyok!$A$16:$B$23,2,FALSE),0)</f>
        <v>0</v>
      </c>
      <c r="ET132" s="47">
        <f>versenyek!$RK$11*IFERROR(VLOOKUP(VLOOKUP($A132,versenyek!RJ:RL,3,FALSE),szabalyok!$A$16:$B$23,2,FALSE),0)</f>
        <v>0</v>
      </c>
      <c r="EU132" s="47">
        <f>versenyek!$RN$11*IFERROR(VLOOKUP(VLOOKUP($A132,versenyek!RM:RO,3,FALSE),szabalyok!$A$16:$B$23,2,FALSE),0)</f>
        <v>0</v>
      </c>
      <c r="EV132" s="47">
        <f>versenyek!$RQ$11*IFERROR(VLOOKUP(VLOOKUP($A132,versenyek!RP:RR,3,FALSE),szabalyok!$A$16:$B$23,2,FALSE),0)</f>
        <v>0</v>
      </c>
      <c r="EW132" s="47">
        <f>versenyek!$RT$11*IFERROR(VLOOKUP(VLOOKUP($A132,versenyek!RS:RU,3,FALSE),szabalyok!$A$16:$B$23,2,FALSE),0)</f>
        <v>0</v>
      </c>
      <c r="EX132" s="47">
        <f>versenyek!$RW$11*IFERROR(VLOOKUP(VLOOKUP($A132,versenyek!RV:RX,3,FALSE),szabalyok!$A$16:$B$23,2,FALSE),0)</f>
        <v>0</v>
      </c>
      <c r="EY132" s="47">
        <f>versenyek!$RZ$11*IFERROR(VLOOKUP(VLOOKUP($A132,versenyek!RY:SA,3,FALSE),szabalyok!$A$16:$B$23,2,FALSE),0)</f>
        <v>0</v>
      </c>
      <c r="EZ132" s="47">
        <f>versenyek!$SC$11*IFERROR(VLOOKUP(VLOOKUP($A132,versenyek!SB:SD,3,FALSE),szabalyok!$A$16:$B$23,2,FALSE),0)</f>
        <v>0</v>
      </c>
      <c r="FA132" s="47">
        <f>versenyek!$SF$11*IFERROR(VLOOKUP(VLOOKUP($A132,versenyek!SE:SG,3,FALSE),szabalyok!$A$16:$B$23,2,FALSE),0)</f>
        <v>0</v>
      </c>
      <c r="FB132" s="47">
        <f>versenyek!$SI$11*IFERROR(VLOOKUP(VLOOKUP($A132,versenyek!SH:SJ,3,FALSE),szabalyok!$A$16:$B$23,2,FALSE),0)</f>
        <v>0</v>
      </c>
      <c r="FC132" s="47">
        <f>versenyek!$SL$11*IFERROR(VLOOKUP(VLOOKUP($A132,versenyek!SK:SM,3,FALSE),szabalyok!$A$16:$B$23,2,FALSE),0)</f>
        <v>0</v>
      </c>
      <c r="FD132" s="47">
        <f>versenyek!$SO$11*IFERROR(VLOOKUP(VLOOKUP($A132,versenyek!SN:SP,3,FALSE),szabalyok!$A$16:$B$23,2,FALSE),0)</f>
        <v>0</v>
      </c>
      <c r="FE132" s="47">
        <f>versenyek!$SR$11*IFERROR(VLOOKUP(VLOOKUP($A132,versenyek!SQ:SS,3,FALSE),szabalyok!$A$16:$B$23,2,FALSE),0)</f>
        <v>0</v>
      </c>
      <c r="FF132" s="47">
        <f>versenyek!$SU$11*IFERROR(VLOOKUP(VLOOKUP($A132,versenyek!ST:SV,3,FALSE),szabalyok!$A$16:$B$23,2,FALSE),0)</f>
        <v>0</v>
      </c>
      <c r="FG132" s="47">
        <f>versenyek!$SX$11*IFERROR(VLOOKUP(VLOOKUP($A132,versenyek!SW:SY,3,FALSE),szabalyok!$A$16:$B$23,2,FALSE),0)</f>
        <v>0</v>
      </c>
      <c r="FH132" s="47">
        <f>versenyek!$TA$11*IFERROR(VLOOKUP(VLOOKUP($A132,versenyek!SZ:TB,3,FALSE),szabalyok!$A$16:$B$23,2,FALSE),0)</f>
        <v>0</v>
      </c>
      <c r="FI132" s="47">
        <f>versenyek!$TD$11*IFERROR(VLOOKUP(VLOOKUP($A132,versenyek!TC:TE,3,FALSE),szabalyok!$A$16:$B$23,2,FALSE),0)</f>
        <v>0</v>
      </c>
      <c r="FJ132" s="47">
        <f>versenyek!$TG$11*IFERROR(VLOOKUP(VLOOKUP($A132,versenyek!TF:TH,3,FALSE),szabalyok!$A$16:$B$23,2,FALSE),0)</f>
        <v>0</v>
      </c>
      <c r="FK132" s="47">
        <f>versenyek!$TJ$11*IFERROR(VLOOKUP(VLOOKUP($A132,versenyek!TI:TK,3,FALSE),szabalyok!$A$16:$B$23,2,FALSE),0)</f>
        <v>0</v>
      </c>
      <c r="FL132" s="47">
        <f>versenyek!$TM$11*IFERROR(VLOOKUP(VLOOKUP($A132,versenyek!TL:TN,3,FALSE),szabalyok!$A$16:$B$23,2,FALSE),0)</f>
        <v>0</v>
      </c>
      <c r="FM132" s="47">
        <f>versenyek!$TP$11*IFERROR(VLOOKUP(VLOOKUP($A132,versenyek!TO:TQ,3,FALSE),szabalyok!$A$16:$B$23,2,FALSE),0)</f>
        <v>0</v>
      </c>
      <c r="FN132" s="47">
        <f>versenyek!$TS$11*IFERROR(VLOOKUP(VLOOKUP($A132,versenyek!TR:TT,3,FALSE),szabalyok!$A$16:$B$23,2,FALSE),0)</f>
        <v>0</v>
      </c>
      <c r="FO132" s="47"/>
      <c r="FP132" s="235">
        <f t="shared" si="4"/>
        <v>0</v>
      </c>
    </row>
    <row r="133" spans="1:172">
      <c r="A133" s="1" t="s">
        <v>537</v>
      </c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>
        <f>versenyek!$BJ$11*IFERROR(VLOOKUP(VLOOKUP($A133,versenyek!BI:BK,3,FALSE),szabalyok!$A$16:$B$23,2,FALSE),0)</f>
        <v>25.937351242074403</v>
      </c>
      <c r="U133" s="47">
        <f>versenyek!$BM$11*IFERROR(VLOOKUP(VLOOKUP($A133,versenyek!BL:BN,3,FALSE),szabalyok!$A$16:$B$23,2,FALSE),0)</f>
        <v>0</v>
      </c>
      <c r="V133" s="47">
        <f>versenyek!$BP$11*IFERROR(VLOOKUP(VLOOKUP($A133,versenyek!BO:BQ,3,FALSE),szabalyok!$A$16:$B$23,2,FALSE),0)</f>
        <v>0</v>
      </c>
      <c r="W133" s="47">
        <f>versenyek!$BS$11*IFERROR(VLOOKUP(VLOOKUP($A133,versenyek!BR:BT,3,FALSE),szabalyok!$A$16:$B$23,2,FALSE),0)</f>
        <v>0</v>
      </c>
      <c r="X133" s="47">
        <f>versenyek!$BV$11*IFERROR(VLOOKUP(VLOOKUP($A133,versenyek!BU:BW,3,FALSE),szabalyok!$A$16:$B$23,2,FALSE),0)</f>
        <v>0</v>
      </c>
      <c r="Y133" s="47">
        <f>versenyek!$BY$11*IFERROR(VLOOKUP(VLOOKUP($A133,versenyek!BX:BZ,3,FALSE),szabalyok!$A$16:$B$23,2,FALSE),0)</f>
        <v>0</v>
      </c>
      <c r="Z133" s="47">
        <f>versenyek!$CB$11*IFERROR(VLOOKUP(VLOOKUP($A133,versenyek!CA:CC,3,FALSE),szabalyok!$A$16:$B$23,2,FALSE),0)</f>
        <v>0</v>
      </c>
      <c r="AA133" s="47">
        <f>versenyek!$CE$11*IFERROR(VLOOKUP(VLOOKUP($A133,versenyek!CD:CF,3,FALSE),szabalyok!$A$16:$B$23,2,FALSE),0)</f>
        <v>0</v>
      </c>
      <c r="AB133" s="47">
        <f>versenyek!$CH$11*IFERROR(VLOOKUP(VLOOKUP($A133,versenyek!CG:CI,3,FALSE),szabalyok!$A$16:$B$23,2,FALSE),0)</f>
        <v>0</v>
      </c>
      <c r="AC133" s="47">
        <f>versenyek!$CK$11*IFERROR(VLOOKUP(VLOOKUP($A133,versenyek!CJ:CL,3,FALSE),szabalyok!$A$16:$B$23,2,FALSE),0)</f>
        <v>0</v>
      </c>
      <c r="AD133" s="47">
        <f>versenyek!$CN$11*IFERROR(VLOOKUP(VLOOKUP($A133,versenyek!CM:CO,3,FALSE),szabalyok!$A$16:$B$23,2,FALSE),0)</f>
        <v>0</v>
      </c>
      <c r="AE133" s="47">
        <f>versenyek!$CQ$11*IFERROR(VLOOKUP(VLOOKUP($A133,versenyek!CP:CR,3,FALSE),szabalyok!$A$16:$B$23,2,FALSE),0)</f>
        <v>0</v>
      </c>
      <c r="AF133" s="47">
        <f>versenyek!$CT$11*IFERROR(VLOOKUP(VLOOKUP($A133,versenyek!CS:CU,3,FALSE),szabalyok!$A$16:$B$23,2,FALSE),0)</f>
        <v>0</v>
      </c>
      <c r="AG133" s="47">
        <f>versenyek!$CW$11*IFERROR(VLOOKUP(VLOOKUP($A133,versenyek!CV:CX,3,FALSE),szabalyok!$A$16:$B$23,2,FALSE),0)</f>
        <v>0</v>
      </c>
      <c r="AH133" s="47">
        <f>versenyek!$CZ$11*IFERROR(VLOOKUP(VLOOKUP($A133,versenyek!CY:DA,3,FALSE),szabalyok!$A$16:$B$23,2,FALSE),0)</f>
        <v>0</v>
      </c>
      <c r="AI133" s="47">
        <f>versenyek!$DC$11*IFERROR(VLOOKUP(VLOOKUP($A133,versenyek!DB:DD,3,FALSE),szabalyok!$A$16:$B$23,2,FALSE),0)</f>
        <v>0</v>
      </c>
      <c r="AJ133" s="47">
        <f>versenyek!$DF$11*IFERROR(VLOOKUP(VLOOKUP($A133,versenyek!DE:DG,3,FALSE),szabalyok!$A$16:$B$23,2,FALSE),0)</f>
        <v>0</v>
      </c>
      <c r="AK133" s="47">
        <f>versenyek!$DI$11*IFERROR(VLOOKUP(VLOOKUP($A133,versenyek!DH:DJ,3,FALSE),szabalyok!$A$16:$B$23,2,FALSE),0)</f>
        <v>0</v>
      </c>
      <c r="AL133" s="47">
        <f>versenyek!$DL$11*IFERROR(VLOOKUP(VLOOKUP($A133,versenyek!DK:DM,3,FALSE),szabalyok!$A$16:$B$23,2,FALSE),0)</f>
        <v>0</v>
      </c>
      <c r="AM133" s="47">
        <f>versenyek!$DR$11*IFERROR(VLOOKUP(VLOOKUP($A133,versenyek!DQ:DS,3,FALSE),szabalyok!$A$16:$B$23,2,FALSE),0)</f>
        <v>0</v>
      </c>
      <c r="AN133" s="47">
        <f>versenyek!$DU$11*IFERROR(VLOOKUP(VLOOKUP($A133,versenyek!DT:DV,3,FALSE),szabalyok!$A$16:$B$23,2,FALSE),0)</f>
        <v>0</v>
      </c>
      <c r="AO133" s="47">
        <f>versenyek!$DO$11*IFERROR(VLOOKUP(VLOOKUP($A133,versenyek!DN:DP,3,FALSE),szabalyok!$A$16:$B$23,2,FALSE),0)</f>
        <v>0</v>
      </c>
      <c r="AP133" s="47">
        <f>versenyek!$DX$11*IFERROR(VLOOKUP(VLOOKUP($A133,versenyek!DW:DY,3,FALSE),szabalyok!$A$16:$B$23,2,FALSE),0)</f>
        <v>0</v>
      </c>
      <c r="AQ133" s="47" t="e">
        <f>versenyek!$EA$11*IFERROR(VLOOKUP(VLOOKUP($A133,versenyek!DZ:EB,3,FALSE),szabalyok!$A$16:$B$23,2,FALSE),0)</f>
        <v>#DIV/0!</v>
      </c>
      <c r="AR133" s="47" t="e">
        <f>versenyek!$ED$11*IFERROR(VLOOKUP(VLOOKUP($A133,versenyek!EC:EE,3,FALSE),szabalyok!$A$16:$B$23,2,FALSE),0)</f>
        <v>#DIV/0!</v>
      </c>
      <c r="AS133" s="47">
        <f>versenyek!$EG$11*IFERROR(VLOOKUP(VLOOKUP($A133,versenyek!EF:EH,3,FALSE),szabalyok!$A$16:$B$23,2,FALSE),0)</f>
        <v>0</v>
      </c>
      <c r="AT133" s="47">
        <f>versenyek!$EJ$11*IFERROR(VLOOKUP(VLOOKUP($A133,versenyek!EI:EK,3,FALSE),szabalyok!$A$16:$B$23,2,FALSE),0)</f>
        <v>0</v>
      </c>
      <c r="AU133" s="47">
        <f>versenyek!$EM$11*IFERROR(VLOOKUP(VLOOKUP($A133,versenyek!EL:EN,3,FALSE),szabalyok!$A$16:$B$23,2,FALSE),0)</f>
        <v>0</v>
      </c>
      <c r="AV133" s="47">
        <f>versenyek!$EP$11*IFERROR(VLOOKUP(VLOOKUP($A133,versenyek!EO:EQ,3,FALSE),szabalyok!$A$16:$B$23,2,FALSE),0)</f>
        <v>0</v>
      </c>
      <c r="AW133" s="47">
        <f>versenyek!$EY$11*IFERROR(VLOOKUP(VLOOKUP($A133,versenyek!EX:EZ,3,FALSE),szabalyok!$A$16:$B$23,2,FALSE),0)</f>
        <v>0</v>
      </c>
      <c r="AX133" s="47">
        <f>versenyek!$FB$11*IFERROR(VLOOKUP(VLOOKUP($A133,versenyek!FA:FC,3,FALSE),szabalyok!$A$16:$B$23,2,FALSE),0)</f>
        <v>0</v>
      </c>
      <c r="AY133" s="47">
        <f>versenyek!$FE$11*IFERROR(VLOOKUP(VLOOKUP($A133,versenyek!FD:FF,3,FALSE),szabalyok!$A$16:$B$23,2,FALSE),0)</f>
        <v>0</v>
      </c>
      <c r="AZ133" s="47">
        <f>versenyek!$FH$11*IFERROR(VLOOKUP(VLOOKUP($A133,versenyek!FG:FI,3,FALSE),szabalyok!$A$16:$B$23,2,FALSE),0)</f>
        <v>0</v>
      </c>
      <c r="BA133" s="47">
        <f>versenyek!$FK$11*IFERROR(VLOOKUP(VLOOKUP($A133,versenyek!FJ:FL,3,FALSE),szabalyok!$A$16:$B$23,2,FALSE),0)</f>
        <v>0</v>
      </c>
      <c r="BB133" s="47">
        <f>versenyek!$FN$11*IFERROR(VLOOKUP(VLOOKUP($A133,versenyek!FM:FO,3,FALSE),szabalyok!$A$16:$B$23,2,FALSE),0)</f>
        <v>0</v>
      </c>
      <c r="BC133" s="47">
        <f>versenyek!$FQ$11*IFERROR(VLOOKUP(VLOOKUP($A133,versenyek!FP:FR,3,FALSE),szabalyok!$A$16:$B$23,2,FALSE),0)</f>
        <v>0</v>
      </c>
      <c r="BD133" s="47">
        <f>versenyek!$FT$11*IFERROR(VLOOKUP(VLOOKUP($A133,versenyek!FS:FU,3,FALSE),szabalyok!$A$16:$B$23,2,FALSE),0)</f>
        <v>0</v>
      </c>
      <c r="BE133" s="47">
        <f>versenyek!$FW$11*IFERROR(VLOOKUP(VLOOKUP($A133,versenyek!FV:FX,3,FALSE),szabalyok!$A$16:$B$23,2,FALSE),0)</f>
        <v>0</v>
      </c>
      <c r="BF133" s="47">
        <f>versenyek!$FZ$11*IFERROR(VLOOKUP(VLOOKUP($A133,versenyek!FY:GA,3,FALSE),szabalyok!$A$16:$B$23,2,FALSE),0)</f>
        <v>0</v>
      </c>
      <c r="BG133" s="47">
        <f>versenyek!$GC$11*IFERROR(VLOOKUP(VLOOKUP($A133,versenyek!GB:GD,3,FALSE),szabalyok!$A$16:$B$23,2,FALSE),0)</f>
        <v>0</v>
      </c>
      <c r="BH133" s="47">
        <f>versenyek!$GF$11*IFERROR(VLOOKUP(VLOOKUP($A133,versenyek!GE:GG,3,FALSE),szabalyok!$A$16:$B$23,2,FALSE),0)</f>
        <v>0</v>
      </c>
      <c r="BI133" s="47">
        <f>versenyek!$GI$11*IFERROR(VLOOKUP(VLOOKUP($A133,versenyek!GH:GJ,3,FALSE),szabalyok!$A$16:$B$23,2,FALSE),0)</f>
        <v>0</v>
      </c>
      <c r="BJ133" s="47">
        <f>versenyek!$GL$11*IFERROR(VLOOKUP(VLOOKUP($A133,versenyek!GK:GM,3,FALSE),szabalyok!$A$16:$B$23,2,FALSE),0)</f>
        <v>0</v>
      </c>
      <c r="BK133" s="47">
        <f>versenyek!$GO$11*IFERROR(VLOOKUP(VLOOKUP($A133,versenyek!GN:GP,3,FALSE),szabalyok!$A$16:$B$23,2,FALSE),0)</f>
        <v>0</v>
      </c>
      <c r="BL133" s="47">
        <f>versenyek!$GR$11*IFERROR(VLOOKUP(VLOOKUP($A133,versenyek!GQ:GS,3,FALSE),szabalyok!$A$16:$B$23,2,FALSE),0)</f>
        <v>0</v>
      </c>
      <c r="BM133" s="47">
        <f>versenyek!$GX$11*IFERROR(VLOOKUP(VLOOKUP($A133,versenyek!GW:GY,3,FALSE),szabalyok!$A$16:$B$23,2,FALSE),0)</f>
        <v>0</v>
      </c>
      <c r="BN133" s="47">
        <f>versenyek!$GX$11*IFERROR(VLOOKUP(VLOOKUP($A133,versenyek!GX:GZ,3,FALSE),szabalyok!$A$16:$B$23,2,FALSE),0)</f>
        <v>0</v>
      </c>
      <c r="BO133" s="47">
        <f>versenyek!$HD$11*IFERROR(VLOOKUP(VLOOKUP($A133,versenyek!HC:HE,3,FALSE),szabalyok!$A$16:$B$23,2,FALSE),0)</f>
        <v>0</v>
      </c>
      <c r="BP133" s="47">
        <f>versenyek!$HG$11*IFERROR(VLOOKUP(VLOOKUP($A133,versenyek!HF:HH,3,FALSE),szabalyok!$A$16:$B$23,2,FALSE),0)</f>
        <v>0</v>
      </c>
      <c r="BQ133" s="47">
        <f>versenyek!$HJ$11*IFERROR(VLOOKUP(VLOOKUP($A133,versenyek!HI:HK,3,FALSE),szabalyok!$A$16:$B$23,2,FALSE),0)</f>
        <v>0</v>
      </c>
      <c r="BR133" s="47">
        <f>versenyek!$HM$11*IFERROR(VLOOKUP(VLOOKUP($A133,versenyek!HL:HN,3,FALSE),szabalyok!$A$16:$B$23,2,FALSE),0)</f>
        <v>0</v>
      </c>
      <c r="BS133" s="47">
        <f>versenyek!$HP$11*IFERROR(VLOOKUP(VLOOKUP($A133,versenyek!HO:HQ,3,FALSE),szabalyok!$A$16:$B$23,2,FALSE),0)</f>
        <v>0</v>
      </c>
      <c r="BT133" s="47">
        <f>versenyek!$HS$11*IFERROR(VLOOKUP(VLOOKUP($A133,versenyek!HR:HT,3,FALSE),szabalyok!$A$16:$B$23,2,FALSE),0)</f>
        <v>0</v>
      </c>
      <c r="BU133" s="47">
        <f>versenyek!$HV$11*IFERROR(VLOOKUP(VLOOKUP($A133,versenyek!HU:HW,3,FALSE),szabalyok!$A$16:$B$23,2,FALSE),0)</f>
        <v>0</v>
      </c>
      <c r="BV133" s="47">
        <f>versenyek!$HY$11*IFERROR(VLOOKUP(VLOOKUP($A133,versenyek!HX:HZ,3,FALSE),szabalyok!$A$16:$B$23,2,FALSE),0)</f>
        <v>0</v>
      </c>
      <c r="BW133" s="47">
        <f>versenyek!$IB$11*IFERROR(VLOOKUP(VLOOKUP($A133,versenyek!IA:IC,3,FALSE),szabalyok!$A$16:$B$23,2,FALSE),0)</f>
        <v>0</v>
      </c>
      <c r="BX133" s="47">
        <f>versenyek!$IE$11*IFERROR(VLOOKUP(VLOOKUP($A133,versenyek!ID:IF,3,FALSE),szabalyok!$A$16:$B$23,2,FALSE),0)</f>
        <v>0</v>
      </c>
      <c r="BY133" s="47">
        <f>versenyek!$IH$11*IFERROR(VLOOKUP(VLOOKUP($A133,versenyek!IG:II,3,FALSE),szabalyok!$A$16:$B$23,2,FALSE),0)</f>
        <v>0</v>
      </c>
      <c r="BZ133" s="47">
        <f>versenyek!$IK$11*IFERROR(VLOOKUP(VLOOKUP($A133,versenyek!IJ:IL,3,FALSE),szabalyok!$A$16:$B$23,2,FALSE),0)</f>
        <v>0</v>
      </c>
      <c r="CA133" s="47">
        <f>versenyek!$IN$11*IFERROR(VLOOKUP(VLOOKUP($A133,versenyek!IM:IO,3,FALSE),szabalyok!$A$16:$B$23,2,FALSE),0)</f>
        <v>0</v>
      </c>
      <c r="CB133" s="47">
        <f>versenyek!$IW$11*IFERROR(VLOOKUP(VLOOKUP($A133,versenyek!IV:IX,3,FALSE),szabalyok!$A$16:$B$23,2,FALSE),0)</f>
        <v>0</v>
      </c>
      <c r="CC133" s="47">
        <f>versenyek!$IZ$11*IFERROR(VLOOKUP(VLOOKUP($A133,versenyek!IY:JA,3,FALSE),szabalyok!$A$16:$B$23,2,FALSE),0)</f>
        <v>0</v>
      </c>
      <c r="CD133" s="47">
        <f>versenyek!$JC$11*IFERROR(VLOOKUP(VLOOKUP($A133,versenyek!JB:JD,3,FALSE),szabalyok!$A$16:$B$23,2,FALSE),0)</f>
        <v>0</v>
      </c>
      <c r="CE133" s="47">
        <f>versenyek!$JF$11*IFERROR(VLOOKUP(VLOOKUP($A133,versenyek!JE:JG,3,FALSE),szabalyok!$A$16:$B$23,2,FALSE),0)</f>
        <v>0</v>
      </c>
      <c r="CF133" s="47">
        <f>versenyek!$JI$11*IFERROR(VLOOKUP(VLOOKUP($A133,versenyek!JH:JJ,3,FALSE),szabalyok!$A$16:$B$23,2,FALSE),0)</f>
        <v>0</v>
      </c>
      <c r="CG133" s="47">
        <f>versenyek!$JL$11*IFERROR(VLOOKUP(VLOOKUP($A133,versenyek!JK:JM,3,FALSE),szabalyok!$A$16:$B$23,2,FALSE),0)</f>
        <v>0</v>
      </c>
      <c r="CH133" s="47">
        <f>versenyek!$JO$11*IFERROR(VLOOKUP(VLOOKUP($A133,versenyek!JN:JP,3,FALSE),szabalyok!$A$16:$B$23,2,FALSE),0)</f>
        <v>0</v>
      </c>
      <c r="CI133" s="47">
        <f>versenyek!$JR$11*IFERROR(VLOOKUP(VLOOKUP($A133,versenyek!JQ:JS,3,FALSE),szabalyok!$A$16:$B$23,2,FALSE),0)</f>
        <v>0</v>
      </c>
      <c r="CJ133" s="47">
        <f>versenyek!$JU$11*IFERROR(VLOOKUP(VLOOKUP($A133,versenyek!JT:JV,3,FALSE),szabalyok!$A$16:$B$23,2,FALSE),0)</f>
        <v>0</v>
      </c>
      <c r="CK133" s="47">
        <f>versenyek!$JR$11*IFERROR(VLOOKUP(VLOOKUP($A133,versenyek!JW:JY,3,FALSE),szabalyok!$A$16:$B$23,2,FALSE),0)</f>
        <v>0</v>
      </c>
      <c r="CL133" s="47">
        <f>versenyek!$KA$11*IFERROR(VLOOKUP(VLOOKUP($A133,versenyek!JZ:KB,3,FALSE),szabalyok!$A$16:$B$23,2,FALSE),0)</f>
        <v>0</v>
      </c>
      <c r="CM133" s="47">
        <f>versenyek!$KD$11*IFERROR(VLOOKUP(VLOOKUP($A133,versenyek!KC:KE,3,FALSE),szabalyok!$A$16:$B$23,2,FALSE),0)</f>
        <v>0</v>
      </c>
      <c r="CN133" s="47">
        <f>versenyek!$KG$11*IFERROR(VLOOKUP(VLOOKUP($A133,versenyek!KF:KH,3,FALSE),szabalyok!$A$16:$B$23,2,FALSE),0)</f>
        <v>0</v>
      </c>
      <c r="CO133" s="47">
        <f>versenyek!$KJ$11*IFERROR(VLOOKUP(VLOOKUP($A133,versenyek!KI:KK,3,FALSE),szabalyok!$A$16:$B$23,2,FALSE),0)</f>
        <v>0</v>
      </c>
      <c r="CP133" s="47">
        <f>versenyek!$KM$11*IFERROR(VLOOKUP(VLOOKUP($A133,versenyek!KL:KN,3,FALSE),szabalyok!$A$16:$B$23,2,FALSE),0)</f>
        <v>0</v>
      </c>
      <c r="CQ133" s="47">
        <f>versenyek!$KP$11*IFERROR(VLOOKUP(VLOOKUP($A133,versenyek!KO:KQ,3,FALSE),szabalyok!$A$16:$B$23,2,FALSE),0)</f>
        <v>0</v>
      </c>
      <c r="CR133" s="47">
        <f>versenyek!$KS$11*IFERROR(VLOOKUP(VLOOKUP($A133,versenyek!KR:KT,3,FALSE),szabalyok!$A$16:$B$23,2,FALSE),0)</f>
        <v>0</v>
      </c>
      <c r="CS133" s="47">
        <f>versenyek!$KV$11*IFERROR(VLOOKUP(VLOOKUP($A133,versenyek!KU:KW,3,FALSE),szabalyok!$A$16:$B$23,2,FALSE),0)</f>
        <v>0</v>
      </c>
      <c r="CT133" s="47">
        <f>versenyek!$KY$11*IFERROR(VLOOKUP(VLOOKUP($A133,versenyek!KX:KZ,3,FALSE),szabalyok!$A$16:$B$23,2,FALSE),0)</f>
        <v>0</v>
      </c>
      <c r="CU133" s="47">
        <f>versenyek!$LB$11*IFERROR(VLOOKUP(VLOOKUP($A133,versenyek!LA:LC,3,FALSE),szabalyok!$A$16:$B$23,2,FALSE),0)</f>
        <v>0</v>
      </c>
      <c r="CV133" s="47">
        <f>versenyek!$LE$11*IFERROR(VLOOKUP(VLOOKUP($A133,versenyek!LD:LF,3,FALSE),szabalyok!$A$16:$B$23,2,FALSE),0)</f>
        <v>0</v>
      </c>
      <c r="CW133" s="47">
        <f>versenyek!$LH$11*IFERROR(VLOOKUP(VLOOKUP($A133,versenyek!LG:LI,3,FALSE),szabalyok!$A$16:$B$23,2,FALSE),0)</f>
        <v>0</v>
      </c>
      <c r="CX133" s="47">
        <f>versenyek!$LK$11*IFERROR(VLOOKUP(VLOOKUP($A133,versenyek!LJ:LL,3,FALSE),szabalyok!$A$16:$B$23,2,FALSE),0)</f>
        <v>0</v>
      </c>
      <c r="CY133" s="47">
        <f>versenyek!$LN$11*IFERROR(VLOOKUP(VLOOKUP($A133,versenyek!LM:LO,3,FALSE),szabalyok!$A$16:$B$23,2,FALSE),0)</f>
        <v>0</v>
      </c>
      <c r="CZ133" s="47">
        <f>versenyek!$LQ$11*IFERROR(VLOOKUP(VLOOKUP($A133,versenyek!LP:LR,3,FALSE),szabalyok!$A$16:$B$23,2,FALSE),0)</f>
        <v>0</v>
      </c>
      <c r="DA133" s="47">
        <f>versenyek!$LT$11*IFERROR(VLOOKUP(VLOOKUP($A133,versenyek!LS:LU,3,FALSE),szabalyok!$A$16:$B$23,2,FALSE),0)</f>
        <v>0</v>
      </c>
      <c r="DB133" s="47">
        <f>versenyek!$LW$11*IFERROR(VLOOKUP(VLOOKUP($A133,versenyek!LV:LX,3,FALSE),szabalyok!$A$16:$B$23,2,FALSE),0)</f>
        <v>0</v>
      </c>
      <c r="DC133" s="47">
        <f>versenyek!$LZ$11*IFERROR(VLOOKUP(VLOOKUP($A133,versenyek!LY:MA,3,FALSE),szabalyok!$A$16:$B$23,2,FALSE),0)</f>
        <v>0</v>
      </c>
      <c r="DD133" s="47">
        <f>versenyek!$MC$11*IFERROR(VLOOKUP(VLOOKUP($A133,versenyek!MB:MD,3,FALSE),szabalyok!$A$16:$B$23,2,FALSE),0)</f>
        <v>0</v>
      </c>
      <c r="DE133" s="47">
        <f>versenyek!$ML$11*IFERROR(VLOOKUP(VLOOKUP($A133,versenyek!MK:MM,3,FALSE),szabalyok!$A$16:$B$23,2,FALSE),0)</f>
        <v>0</v>
      </c>
      <c r="DF133" s="47">
        <f>versenyek!$MO$11*IFERROR(VLOOKUP(VLOOKUP($A133,versenyek!MN:MP,3,FALSE),szabalyok!$A$16:$B$23,2,FALSE),0)</f>
        <v>0</v>
      </c>
      <c r="DG133" s="47">
        <f>versenyek!$MR$11*IFERROR(VLOOKUP(VLOOKUP($A133,versenyek!MQ:MS,3,FALSE),szabalyok!$A$16:$B$23,2,FALSE),0)</f>
        <v>0</v>
      </c>
      <c r="DH133" s="47">
        <f>versenyek!$MU$11*IFERROR(VLOOKUP(VLOOKUP($A133,versenyek!MT:MV,3,FALSE),szabalyok!$A$16:$B$23,2,FALSE),0)</f>
        <v>0</v>
      </c>
      <c r="DI133" s="47">
        <f>versenyek!$MX$11*IFERROR(VLOOKUP(VLOOKUP($A133,versenyek!MW:MY,3,FALSE),szabalyok!$A$16:$B$23,2,FALSE),0)</f>
        <v>0</v>
      </c>
      <c r="DJ133" s="47">
        <f>versenyek!$NA$11*IFERROR(VLOOKUP(VLOOKUP($A133,versenyek!MZ:NB,3,FALSE),szabalyok!$A$16:$B$23,2,FALSE),0)</f>
        <v>0</v>
      </c>
      <c r="DK133" s="47">
        <f>versenyek!$ND$11*IFERROR(VLOOKUP(VLOOKUP($A133,versenyek!NC:NE,3,FALSE),szabalyok!$A$16:$B$23,2,FALSE),0)</f>
        <v>0</v>
      </c>
      <c r="DL133" s="47">
        <f>versenyek!$NG$11*IFERROR(VLOOKUP(VLOOKUP($A133,versenyek!NF:NH,3,FALSE),szabalyok!$A$16:$B$23,2,FALSE),0)</f>
        <v>0</v>
      </c>
      <c r="DM133" s="47">
        <f>versenyek!$NJ$11*IFERROR(VLOOKUP(VLOOKUP($A133,versenyek!NI:NK,3,FALSE),szabalyok!$A$16:$B$23,2,FALSE),0)</f>
        <v>0</v>
      </c>
      <c r="DN133" s="47">
        <f>versenyek!$NM$11*IFERROR(VLOOKUP(VLOOKUP($A133,versenyek!NL:NN,3,FALSE),szabalyok!$A$16:$B$23,2,FALSE),0)</f>
        <v>0</v>
      </c>
      <c r="DO133" s="47">
        <f>versenyek!$NP$11*IFERROR(VLOOKUP(VLOOKUP($A133,versenyek!NO:NQ,3,FALSE),szabalyok!$A$16:$B$23,2,FALSE),0)</f>
        <v>0</v>
      </c>
      <c r="DP133" s="47">
        <f>versenyek!$NS$11*IFERROR(VLOOKUP(VLOOKUP($A133,versenyek!NR:NT,3,FALSE),szabalyok!$A$16:$B$23,2,FALSE),0)</f>
        <v>0</v>
      </c>
      <c r="DQ133" s="47">
        <f>versenyek!$NV$11*IFERROR(VLOOKUP(VLOOKUP($A133,versenyek!NU:NW,3,FALSE),szabalyok!$A$16:$B$23,2,FALSE),0)</f>
        <v>0</v>
      </c>
      <c r="DR133" s="47">
        <f>versenyek!$NY$11*IFERROR(VLOOKUP(VLOOKUP($A133,versenyek!NX:NZ,3,FALSE),szabalyok!$A$16:$B$23,2,FALSE),0)</f>
        <v>0</v>
      </c>
      <c r="DS133" s="47">
        <f>versenyek!$OB$11*IFERROR(VLOOKUP(VLOOKUP($A133,versenyek!OA:OC,3,FALSE),szabalyok!$A$16:$B$23,2,FALSE),0)</f>
        <v>0</v>
      </c>
      <c r="DT133" s="47">
        <f>versenyek!$OE$11*IFERROR(VLOOKUP(VLOOKUP($A133,versenyek!OD:OF,3,FALSE),szabalyok!$A$16:$B$23,2,FALSE),0)</f>
        <v>0</v>
      </c>
      <c r="DU133" s="47">
        <f>versenyek!$OH$11*IFERROR(VLOOKUP(VLOOKUP($A133,versenyek!OG:OI,3,FALSE),szabalyok!$A$16:$B$23,2,FALSE),0)</f>
        <v>0</v>
      </c>
      <c r="DV133" s="47">
        <f>versenyek!$OK$11*IFERROR(VLOOKUP(VLOOKUP($A133,versenyek!OJ:OL,3,FALSE),szabalyok!$A$16:$B$23,2,FALSE),0)</f>
        <v>0</v>
      </c>
      <c r="DW133" s="47">
        <f>versenyek!$ON$11*IFERROR(VLOOKUP(VLOOKUP($A133,versenyek!OM:OO,3,FALSE),szabalyok!$A$16:$B$23,2,FALSE),0)</f>
        <v>0</v>
      </c>
      <c r="DX133" s="47">
        <f>versenyek!$OQ$11*IFERROR(VLOOKUP(VLOOKUP($A133,versenyek!OP:OR,3,FALSE),szabalyok!$A$16:$B$23,2,FALSE),0)</f>
        <v>0</v>
      </c>
      <c r="DY133" s="47">
        <f>versenyek!$OT$11*IFERROR(VLOOKUP(VLOOKUP($A133,versenyek!OS:OU,3,FALSE),szabalyok!$A$16:$B$23,2,FALSE),0)</f>
        <v>0</v>
      </c>
      <c r="DZ133" s="47">
        <f>versenyek!$OW$11*IFERROR(VLOOKUP(VLOOKUP($A133,versenyek!OV:OX,3,FALSE),szabalyok!$A$16:$B$23,2,FALSE),0)</f>
        <v>0</v>
      </c>
      <c r="EA133" s="47">
        <f>versenyek!$OZ$11*IFERROR(VLOOKUP(VLOOKUP($A133,versenyek!OY:PA,3,FALSE),szabalyok!$A$16:$B$23,2,FALSE),0)</f>
        <v>0</v>
      </c>
      <c r="EB133" s="47">
        <f>versenyek!$PC$11*IFERROR(VLOOKUP(VLOOKUP($A133,versenyek!PB:PD,3,FALSE),szabalyok!$A$16:$B$23,2,FALSE),0)</f>
        <v>0</v>
      </c>
      <c r="EC133" s="47">
        <f>versenyek!$PF$11*IFERROR(VLOOKUP(VLOOKUP($A133,versenyek!PE:PG,3,FALSE),szabalyok!$A$16:$B$23,2,FALSE),0)</f>
        <v>0</v>
      </c>
      <c r="ED133" s="47">
        <f>versenyek!$PI$11*IFERROR(VLOOKUP(VLOOKUP($A133,versenyek!PH:PJ,3,FALSE),szabalyok!$A$16:$B$23,2,FALSE),0)</f>
        <v>0</v>
      </c>
      <c r="EE133" s="47">
        <f>versenyek!$PL$11*IFERROR(VLOOKUP(VLOOKUP($A133,versenyek!PK:PM,3,FALSE),szabalyok!$A$16:$B$23,2,FALSE),0)</f>
        <v>0</v>
      </c>
      <c r="EF133" s="47">
        <f>versenyek!$PO$11*IFERROR(VLOOKUP(VLOOKUP($A133,versenyek!PN:PP,3,FALSE),szabalyok!$A$16:$B$23,2,FALSE),0)</f>
        <v>0</v>
      </c>
      <c r="EG133" s="47">
        <f>versenyek!$PR$11*IFERROR(VLOOKUP(VLOOKUP($A133,versenyek!PQ:PS,3,FALSE),szabalyok!$A$16:$B$23,2,FALSE),0)</f>
        <v>0</v>
      </c>
      <c r="EH133" s="47">
        <f>versenyek!$PU$11*IFERROR(VLOOKUP(VLOOKUP($A133,versenyek!PT:PV,3,FALSE),szabalyok!$A$16:$B$23,2,FALSE),0)</f>
        <v>0</v>
      </c>
      <c r="EI133" s="47">
        <f>versenyek!$PX$11*IFERROR(VLOOKUP(VLOOKUP($A133,versenyek!PW:PY,3,FALSE),szabalyok!$A$16:$B$23,2,FALSE),0)</f>
        <v>0</v>
      </c>
      <c r="EJ133" s="47">
        <f>versenyek!$QA$11*IFERROR(VLOOKUP(VLOOKUP($A133,versenyek!PZ:QB,3,FALSE),szabalyok!$A$16:$B$23,2,FALSE),0)</f>
        <v>0</v>
      </c>
      <c r="EK133" s="47">
        <f>versenyek!$QD$11*IFERROR(VLOOKUP(VLOOKUP($A133,versenyek!QC:QE,3,FALSE),szabalyok!$A$16:$B$23,2,FALSE),0)</f>
        <v>0</v>
      </c>
      <c r="EL133" s="47">
        <f>versenyek!$QG$11*IFERROR(VLOOKUP(VLOOKUP($A133,versenyek!QF:QH,3,FALSE),szabalyok!$A$16:$B$23,2,FALSE),0)</f>
        <v>0</v>
      </c>
      <c r="EM133" s="47">
        <f>versenyek!$QJ$11*IFERROR(VLOOKUP(VLOOKUP($A133,versenyek!QI:QK,3,FALSE),szabalyok!$A$16:$B$23,2,FALSE),0)</f>
        <v>0</v>
      </c>
      <c r="EN133" s="47">
        <f>versenyek!$QM$11*IFERROR(VLOOKUP(VLOOKUP($A133,versenyek!QL:QN,3,FALSE),szabalyok!$A$16:$B$23,2,FALSE),0)</f>
        <v>0</v>
      </c>
      <c r="EO133" s="47">
        <f>versenyek!$QP$11*IFERROR(VLOOKUP(VLOOKUP($A133,versenyek!QO:QQ,3,FALSE),szabalyok!$A$16:$B$23,2,FALSE),0)</f>
        <v>0</v>
      </c>
      <c r="EP133" s="47">
        <f>versenyek!$QS$11*IFERROR(VLOOKUP(VLOOKUP($A133,versenyek!QR:QT,3,FALSE),szabalyok!$A$16:$B$23,2,FALSE),0)</f>
        <v>0</v>
      </c>
      <c r="EQ133" s="47">
        <f>versenyek!$QV$11*IFERROR(VLOOKUP(VLOOKUP($A133,versenyek!QU:QW,3,FALSE),szabalyok!$A$16:$B$23,2,FALSE),0)</f>
        <v>0</v>
      </c>
      <c r="ER133" s="47">
        <f>versenyek!$RE$11*IFERROR(VLOOKUP(VLOOKUP($A133,versenyek!RD:RF,3,FALSE),szabalyok!$A$16:$B$23,2,FALSE),0)</f>
        <v>0</v>
      </c>
      <c r="ES133" s="47">
        <f>versenyek!$RH$11*IFERROR(VLOOKUP(VLOOKUP($A133,versenyek!RG:RI,3,FALSE),szabalyok!$A$16:$B$23,2,FALSE),0)</f>
        <v>0</v>
      </c>
      <c r="ET133" s="47">
        <f>versenyek!$RK$11*IFERROR(VLOOKUP(VLOOKUP($A133,versenyek!RJ:RL,3,FALSE),szabalyok!$A$16:$B$23,2,FALSE),0)</f>
        <v>0</v>
      </c>
      <c r="EU133" s="47">
        <f>versenyek!$RN$11*IFERROR(VLOOKUP(VLOOKUP($A133,versenyek!RM:RO,3,FALSE),szabalyok!$A$16:$B$23,2,FALSE),0)</f>
        <v>0</v>
      </c>
      <c r="EV133" s="47">
        <f>versenyek!$RQ$11*IFERROR(VLOOKUP(VLOOKUP($A133,versenyek!RP:RR,3,FALSE),szabalyok!$A$16:$B$23,2,FALSE),0)</f>
        <v>0</v>
      </c>
      <c r="EW133" s="47">
        <f>versenyek!$RT$11*IFERROR(VLOOKUP(VLOOKUP($A133,versenyek!RS:RU,3,FALSE),szabalyok!$A$16:$B$23,2,FALSE),0)</f>
        <v>0</v>
      </c>
      <c r="EX133" s="47">
        <f>versenyek!$RW$11*IFERROR(VLOOKUP(VLOOKUP($A133,versenyek!RV:RX,3,FALSE),szabalyok!$A$16:$B$23,2,FALSE),0)</f>
        <v>0</v>
      </c>
      <c r="EY133" s="47">
        <f>versenyek!$RZ$11*IFERROR(VLOOKUP(VLOOKUP($A133,versenyek!RY:SA,3,FALSE),szabalyok!$A$16:$B$23,2,FALSE),0)</f>
        <v>0</v>
      </c>
      <c r="EZ133" s="47">
        <f>versenyek!$SC$11*IFERROR(VLOOKUP(VLOOKUP($A133,versenyek!SB:SD,3,FALSE),szabalyok!$A$16:$B$23,2,FALSE),0)</f>
        <v>0</v>
      </c>
      <c r="FA133" s="47">
        <f>versenyek!$SF$11*IFERROR(VLOOKUP(VLOOKUP($A133,versenyek!SE:SG,3,FALSE),szabalyok!$A$16:$B$23,2,FALSE),0)</f>
        <v>0</v>
      </c>
      <c r="FB133" s="47">
        <f>versenyek!$SI$11*IFERROR(VLOOKUP(VLOOKUP($A133,versenyek!SH:SJ,3,FALSE),szabalyok!$A$16:$B$23,2,FALSE),0)</f>
        <v>0</v>
      </c>
      <c r="FC133" s="47">
        <f>versenyek!$SL$11*IFERROR(VLOOKUP(VLOOKUP($A133,versenyek!SK:SM,3,FALSE),szabalyok!$A$16:$B$23,2,FALSE),0)</f>
        <v>0</v>
      </c>
      <c r="FD133" s="47">
        <f>versenyek!$SO$11*IFERROR(VLOOKUP(VLOOKUP($A133,versenyek!SN:SP,3,FALSE),szabalyok!$A$16:$B$23,2,FALSE),0)</f>
        <v>0</v>
      </c>
      <c r="FE133" s="47">
        <f>versenyek!$SR$11*IFERROR(VLOOKUP(VLOOKUP($A133,versenyek!SQ:SS,3,FALSE),szabalyok!$A$16:$B$23,2,FALSE),0)</f>
        <v>0</v>
      </c>
      <c r="FF133" s="47">
        <f>versenyek!$SU$11*IFERROR(VLOOKUP(VLOOKUP($A133,versenyek!ST:SV,3,FALSE),szabalyok!$A$16:$B$23,2,FALSE),0)</f>
        <v>0</v>
      </c>
      <c r="FG133" s="47">
        <f>versenyek!$SX$11*IFERROR(VLOOKUP(VLOOKUP($A133,versenyek!SW:SY,3,FALSE),szabalyok!$A$16:$B$23,2,FALSE),0)</f>
        <v>0</v>
      </c>
      <c r="FH133" s="47">
        <f>versenyek!$TA$11*IFERROR(VLOOKUP(VLOOKUP($A133,versenyek!SZ:TB,3,FALSE),szabalyok!$A$16:$B$23,2,FALSE),0)</f>
        <v>0</v>
      </c>
      <c r="FI133" s="47">
        <f>versenyek!$TD$11*IFERROR(VLOOKUP(VLOOKUP($A133,versenyek!TC:TE,3,FALSE),szabalyok!$A$16:$B$23,2,FALSE),0)</f>
        <v>0</v>
      </c>
      <c r="FJ133" s="47">
        <f>versenyek!$TG$11*IFERROR(VLOOKUP(VLOOKUP($A133,versenyek!TF:TH,3,FALSE),szabalyok!$A$16:$B$23,2,FALSE),0)</f>
        <v>0</v>
      </c>
      <c r="FK133" s="47">
        <f>versenyek!$TJ$11*IFERROR(VLOOKUP(VLOOKUP($A133,versenyek!TI:TK,3,FALSE),szabalyok!$A$16:$B$23,2,FALSE),0)</f>
        <v>0</v>
      </c>
      <c r="FL133" s="47">
        <f>versenyek!$TM$11*IFERROR(VLOOKUP(VLOOKUP($A133,versenyek!TL:TN,3,FALSE),szabalyok!$A$16:$B$23,2,FALSE),0)</f>
        <v>0</v>
      </c>
      <c r="FM133" s="47">
        <f>versenyek!$TP$11*IFERROR(VLOOKUP(VLOOKUP($A133,versenyek!TO:TQ,3,FALSE),szabalyok!$A$16:$B$23,2,FALSE),0)</f>
        <v>0</v>
      </c>
      <c r="FN133" s="47">
        <f>versenyek!$TS$11*IFERROR(VLOOKUP(VLOOKUP($A133,versenyek!TR:TT,3,FALSE),szabalyok!$A$16:$B$23,2,FALSE),0)</f>
        <v>0</v>
      </c>
      <c r="FO133" s="47"/>
      <c r="FP133" s="235">
        <f t="shared" si="4"/>
        <v>0</v>
      </c>
    </row>
    <row r="134" spans="1:172">
      <c r="A134" s="1" t="s">
        <v>228</v>
      </c>
      <c r="B134" s="47">
        <v>0</v>
      </c>
      <c r="C134" s="47">
        <v>0</v>
      </c>
      <c r="D134" s="47">
        <v>0</v>
      </c>
      <c r="E134" s="47">
        <v>0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  <c r="M134" s="47">
        <v>0</v>
      </c>
      <c r="N134" s="47">
        <v>0</v>
      </c>
      <c r="O134" s="47">
        <v>0</v>
      </c>
      <c r="P134" s="47">
        <v>0</v>
      </c>
      <c r="Q134" s="47">
        <v>0</v>
      </c>
      <c r="R134" s="47">
        <f>versenyek!$BD$11*IFERROR(VLOOKUP(VLOOKUP($A134,versenyek!BC:BE,3,FALSE),szabalyok!$A$16:$B$23,2,FALSE),0)</f>
        <v>0</v>
      </c>
      <c r="S134" s="47">
        <f>versenyek!$BG$11*IFERROR(VLOOKUP(VLOOKUP($A134,versenyek!BF:BH,3,FALSE),szabalyok!$A$16:$B$23,2,FALSE),0)</f>
        <v>0</v>
      </c>
      <c r="T134" s="47">
        <f>versenyek!$BJ$11*IFERROR(VLOOKUP(VLOOKUP($A134,versenyek!BI:BK,3,FALSE),szabalyok!$A$16:$B$23,2,FALSE),0)</f>
        <v>0</v>
      </c>
      <c r="U134" s="47">
        <f>versenyek!$BM$11*IFERROR(VLOOKUP(VLOOKUP($A134,versenyek!BL:BN,3,FALSE),szabalyok!$A$16:$B$23,2,FALSE),0)</f>
        <v>0</v>
      </c>
      <c r="V134" s="47">
        <f>versenyek!$BP$11*IFERROR(VLOOKUP(VLOOKUP($A134,versenyek!BO:BQ,3,FALSE),szabalyok!$A$16:$B$23,2,FALSE),0)</f>
        <v>0</v>
      </c>
      <c r="W134" s="47">
        <f>versenyek!$BS$11*IFERROR(VLOOKUP(VLOOKUP($A134,versenyek!BR:BT,3,FALSE),szabalyok!$A$16:$B$23,2,FALSE),0)</f>
        <v>0</v>
      </c>
      <c r="X134" s="47">
        <f>versenyek!$BV$11*IFERROR(VLOOKUP(VLOOKUP($A134,versenyek!BU:BW,3,FALSE),szabalyok!$A$16:$B$23,2,FALSE),0)</f>
        <v>0</v>
      </c>
      <c r="Y134" s="47">
        <f>versenyek!$BY$11*IFERROR(VLOOKUP(VLOOKUP($A134,versenyek!BX:BZ,3,FALSE),szabalyok!$A$16:$B$23,2,FALSE),0)</f>
        <v>0</v>
      </c>
      <c r="Z134" s="47">
        <f>versenyek!$CB$11*IFERROR(VLOOKUP(VLOOKUP($A134,versenyek!CA:CC,3,FALSE),szabalyok!$A$16:$B$23,2,FALSE),0)</f>
        <v>0</v>
      </c>
      <c r="AA134" s="47">
        <f>versenyek!$CE$11*IFERROR(VLOOKUP(VLOOKUP($A134,versenyek!CD:CF,3,FALSE),szabalyok!$A$16:$B$23,2,FALSE),0)</f>
        <v>0</v>
      </c>
      <c r="AB134" s="47">
        <f>versenyek!$CH$11*IFERROR(VLOOKUP(VLOOKUP($A134,versenyek!CG:CI,3,FALSE),szabalyok!$A$16:$B$23,2,FALSE),0)</f>
        <v>0</v>
      </c>
      <c r="AC134" s="47">
        <f>versenyek!$CK$11*IFERROR(VLOOKUP(VLOOKUP($A134,versenyek!CJ:CL,3,FALSE),szabalyok!$A$16:$B$23,2,FALSE),0)</f>
        <v>0</v>
      </c>
      <c r="AD134" s="47">
        <f>versenyek!$CN$11*IFERROR(VLOOKUP(VLOOKUP($A134,versenyek!CM:CO,3,FALSE),szabalyok!$A$16:$B$23,2,FALSE),0)</f>
        <v>0</v>
      </c>
      <c r="AE134" s="47">
        <f>versenyek!$CQ$11*IFERROR(VLOOKUP(VLOOKUP($A134,versenyek!CP:CR,3,FALSE),szabalyok!$A$16:$B$23,2,FALSE),0)</f>
        <v>0</v>
      </c>
      <c r="AF134" s="47">
        <f>versenyek!$CT$11*IFERROR(VLOOKUP(VLOOKUP($A134,versenyek!CS:CU,3,FALSE),szabalyok!$A$16:$B$23,2,FALSE),0)</f>
        <v>0</v>
      </c>
      <c r="AG134" s="47">
        <f>versenyek!$CW$11*IFERROR(VLOOKUP(VLOOKUP($A134,versenyek!CV:CX,3,FALSE),szabalyok!$A$16:$B$23,2,FALSE),0)</f>
        <v>0</v>
      </c>
      <c r="AH134" s="47">
        <f>versenyek!$CZ$11*IFERROR(VLOOKUP(VLOOKUP($A134,versenyek!CY:DA,3,FALSE),szabalyok!$A$16:$B$23,2,FALSE),0)</f>
        <v>0</v>
      </c>
      <c r="AI134" s="47">
        <f>versenyek!$DC$11*IFERROR(VLOOKUP(VLOOKUP($A134,versenyek!DB:DD,3,FALSE),szabalyok!$A$16:$B$23,2,FALSE),0)</f>
        <v>0</v>
      </c>
      <c r="AJ134" s="47">
        <f>versenyek!$DF$11*IFERROR(VLOOKUP(VLOOKUP($A134,versenyek!DE:DG,3,FALSE),szabalyok!$A$16:$B$23,2,FALSE),0)</f>
        <v>0</v>
      </c>
      <c r="AK134" s="47">
        <f>versenyek!$DI$11*IFERROR(VLOOKUP(VLOOKUP($A134,versenyek!DH:DJ,3,FALSE),szabalyok!$A$16:$B$23,2,FALSE),0)</f>
        <v>0</v>
      </c>
      <c r="AL134" s="47">
        <f>versenyek!$DL$11*IFERROR(VLOOKUP(VLOOKUP($A134,versenyek!DK:DM,3,FALSE),szabalyok!$A$16:$B$23,2,FALSE),0)</f>
        <v>0</v>
      </c>
      <c r="AM134" s="47">
        <f>versenyek!$DR$11*IFERROR(VLOOKUP(VLOOKUP($A134,versenyek!DQ:DS,3,FALSE),szabalyok!$A$16:$B$23,2,FALSE),0)</f>
        <v>0</v>
      </c>
      <c r="AN134" s="47">
        <f>versenyek!$DU$11*IFERROR(VLOOKUP(VLOOKUP($A134,versenyek!DT:DV,3,FALSE),szabalyok!$A$16:$B$23,2,FALSE),0)</f>
        <v>0</v>
      </c>
      <c r="AO134" s="47">
        <f>versenyek!$DO$11*IFERROR(VLOOKUP(VLOOKUP($A134,versenyek!DN:DP,3,FALSE),szabalyok!$A$16:$B$23,2,FALSE),0)</f>
        <v>0</v>
      </c>
      <c r="AP134" s="47">
        <f>versenyek!$DX$11*IFERROR(VLOOKUP(VLOOKUP($A134,versenyek!DW:DY,3,FALSE),szabalyok!$A$16:$B$23,2,FALSE),0)</f>
        <v>0</v>
      </c>
      <c r="AQ134" s="47" t="e">
        <f>versenyek!$EA$11*IFERROR(VLOOKUP(VLOOKUP($A134,versenyek!DZ:EB,3,FALSE),szabalyok!$A$16:$B$23,2,FALSE),0)</f>
        <v>#DIV/0!</v>
      </c>
      <c r="AR134" s="47" t="e">
        <f>versenyek!$ED$11*IFERROR(VLOOKUP(VLOOKUP($A134,versenyek!EC:EE,3,FALSE),szabalyok!$A$16:$B$23,2,FALSE),0)</f>
        <v>#DIV/0!</v>
      </c>
      <c r="AS134" s="47">
        <f>versenyek!$EG$11*IFERROR(VLOOKUP(VLOOKUP($A134,versenyek!EF:EH,3,FALSE),szabalyok!$A$16:$B$23,2,FALSE),0)</f>
        <v>0</v>
      </c>
      <c r="AT134" s="47">
        <f>versenyek!$EJ$11*IFERROR(VLOOKUP(VLOOKUP($A134,versenyek!EI:EK,3,FALSE),szabalyok!$A$16:$B$23,2,FALSE),0)</f>
        <v>0</v>
      </c>
      <c r="AU134" s="47">
        <f>versenyek!$EM$11*IFERROR(VLOOKUP(VLOOKUP($A134,versenyek!EL:EN,3,FALSE),szabalyok!$A$16:$B$23,2,FALSE),0)</f>
        <v>0</v>
      </c>
      <c r="AV134" s="47">
        <f>versenyek!$EP$11*IFERROR(VLOOKUP(VLOOKUP($A134,versenyek!EO:EQ,3,FALSE),szabalyok!$A$16:$B$23,2,FALSE),0)</f>
        <v>0</v>
      </c>
      <c r="AW134" s="47">
        <f>versenyek!$EY$11*IFERROR(VLOOKUP(VLOOKUP($A134,versenyek!EX:EZ,3,FALSE),szabalyok!$A$16:$B$23,2,FALSE),0)</f>
        <v>0</v>
      </c>
      <c r="AX134" s="47">
        <f>versenyek!$FB$11*IFERROR(VLOOKUP(VLOOKUP($A134,versenyek!FA:FC,3,FALSE),szabalyok!$A$16:$B$23,2,FALSE),0)</f>
        <v>0</v>
      </c>
      <c r="AY134" s="47">
        <f>versenyek!$FE$11*IFERROR(VLOOKUP(VLOOKUP($A134,versenyek!FD:FF,3,FALSE),szabalyok!$A$16:$B$23,2,FALSE),0)</f>
        <v>0</v>
      </c>
      <c r="AZ134" s="47">
        <f>versenyek!$FH$11*IFERROR(VLOOKUP(VLOOKUP($A134,versenyek!FG:FI,3,FALSE),szabalyok!$A$16:$B$23,2,FALSE),0)</f>
        <v>0</v>
      </c>
      <c r="BA134" s="47">
        <f>versenyek!$FK$11*IFERROR(VLOOKUP(VLOOKUP($A134,versenyek!FJ:FL,3,FALSE),szabalyok!$A$16:$B$23,2,FALSE),0)</f>
        <v>0</v>
      </c>
      <c r="BB134" s="47">
        <f>versenyek!$FN$11*IFERROR(VLOOKUP(VLOOKUP($A134,versenyek!FM:FO,3,FALSE),szabalyok!$A$16:$B$23,2,FALSE),0)</f>
        <v>0</v>
      </c>
      <c r="BC134" s="47">
        <f>versenyek!$FQ$11*IFERROR(VLOOKUP(VLOOKUP($A134,versenyek!FP:FR,3,FALSE),szabalyok!$A$16:$B$23,2,FALSE),0)</f>
        <v>0</v>
      </c>
      <c r="BD134" s="47">
        <f>versenyek!$FT$11*IFERROR(VLOOKUP(VLOOKUP($A134,versenyek!FS:FU,3,FALSE),szabalyok!$A$16:$B$23,2,FALSE),0)</f>
        <v>0</v>
      </c>
      <c r="BE134" s="47">
        <f>versenyek!$FW$11*IFERROR(VLOOKUP(VLOOKUP($A134,versenyek!FV:FX,3,FALSE),szabalyok!$A$16:$B$23,2,FALSE),0)</f>
        <v>0</v>
      </c>
      <c r="BF134" s="47">
        <f>versenyek!$FZ$11*IFERROR(VLOOKUP(VLOOKUP($A134,versenyek!FY:GA,3,FALSE),szabalyok!$A$16:$B$23,2,FALSE),0)</f>
        <v>0</v>
      </c>
      <c r="BG134" s="47">
        <f>versenyek!$GC$11*IFERROR(VLOOKUP(VLOOKUP($A134,versenyek!GB:GD,3,FALSE),szabalyok!$A$16:$B$23,2,FALSE),0)</f>
        <v>0</v>
      </c>
      <c r="BH134" s="47">
        <f>versenyek!$GF$11*IFERROR(VLOOKUP(VLOOKUP($A134,versenyek!GE:GG,3,FALSE),szabalyok!$A$16:$B$23,2,FALSE),0)</f>
        <v>0</v>
      </c>
      <c r="BI134" s="47">
        <f>versenyek!$GI$11*IFERROR(VLOOKUP(VLOOKUP($A134,versenyek!GH:GJ,3,FALSE),szabalyok!$A$16:$B$23,2,FALSE),0)</f>
        <v>0</v>
      </c>
      <c r="BJ134" s="47">
        <f>versenyek!$GL$11*IFERROR(VLOOKUP(VLOOKUP($A134,versenyek!GK:GM,3,FALSE),szabalyok!$A$16:$B$23,2,FALSE),0)</f>
        <v>0</v>
      </c>
      <c r="BK134" s="47">
        <f>versenyek!$GO$11*IFERROR(VLOOKUP(VLOOKUP($A134,versenyek!GN:GP,3,FALSE),szabalyok!$A$16:$B$23,2,FALSE),0)</f>
        <v>0</v>
      </c>
      <c r="BL134" s="47">
        <f>versenyek!$GR$11*IFERROR(VLOOKUP(VLOOKUP($A134,versenyek!GQ:GS,3,FALSE),szabalyok!$A$16:$B$23,2,FALSE),0)</f>
        <v>0</v>
      </c>
      <c r="BM134" s="47">
        <f>versenyek!$GX$11*IFERROR(VLOOKUP(VLOOKUP($A134,versenyek!GW:GY,3,FALSE),szabalyok!$A$16:$B$23,2,FALSE),0)</f>
        <v>0</v>
      </c>
      <c r="BN134" s="47">
        <f>versenyek!$GX$11*IFERROR(VLOOKUP(VLOOKUP($A134,versenyek!GX:GZ,3,FALSE),szabalyok!$A$16:$B$23,2,FALSE),0)</f>
        <v>0</v>
      </c>
      <c r="BO134" s="47">
        <f>versenyek!$HD$11*IFERROR(VLOOKUP(VLOOKUP($A134,versenyek!HC:HE,3,FALSE),szabalyok!$A$16:$B$23,2,FALSE),0)</f>
        <v>0</v>
      </c>
      <c r="BP134" s="47">
        <f>versenyek!$HG$11*IFERROR(VLOOKUP(VLOOKUP($A134,versenyek!HF:HH,3,FALSE),szabalyok!$A$16:$B$23,2,FALSE),0)</f>
        <v>0</v>
      </c>
      <c r="BQ134" s="47">
        <f>versenyek!$HJ$11*IFERROR(VLOOKUP(VLOOKUP($A134,versenyek!HI:HK,3,FALSE),szabalyok!$A$16:$B$23,2,FALSE),0)</f>
        <v>0</v>
      </c>
      <c r="BR134" s="47">
        <f>versenyek!$HM$11*IFERROR(VLOOKUP(VLOOKUP($A134,versenyek!HL:HN,3,FALSE),szabalyok!$A$16:$B$23,2,FALSE),0)</f>
        <v>0</v>
      </c>
      <c r="BS134" s="47">
        <f>versenyek!$HP$11*IFERROR(VLOOKUP(VLOOKUP($A134,versenyek!HO:HQ,3,FALSE),szabalyok!$A$16:$B$23,2,FALSE),0)</f>
        <v>0</v>
      </c>
      <c r="BT134" s="47">
        <f>versenyek!$HS$11*IFERROR(VLOOKUP(VLOOKUP($A134,versenyek!HR:HT,3,FALSE),szabalyok!$A$16:$B$23,2,FALSE),0)</f>
        <v>0</v>
      </c>
      <c r="BU134" s="47">
        <f>versenyek!$HV$11*IFERROR(VLOOKUP(VLOOKUP($A134,versenyek!HU:HW,3,FALSE),szabalyok!$A$16:$B$23,2,FALSE),0)</f>
        <v>0</v>
      </c>
      <c r="BV134" s="47">
        <f>versenyek!$HY$11*IFERROR(VLOOKUP(VLOOKUP($A134,versenyek!HX:HZ,3,FALSE),szabalyok!$A$16:$B$23,2,FALSE),0)</f>
        <v>0</v>
      </c>
      <c r="BW134" s="47">
        <f>versenyek!$IB$11*IFERROR(VLOOKUP(VLOOKUP($A134,versenyek!IA:IC,3,FALSE),szabalyok!$A$16:$B$23,2,FALSE),0)</f>
        <v>0</v>
      </c>
      <c r="BX134" s="47">
        <f>versenyek!$IE$11*IFERROR(VLOOKUP(VLOOKUP($A134,versenyek!ID:IF,3,FALSE),szabalyok!$A$16:$B$23,2,FALSE),0)</f>
        <v>0</v>
      </c>
      <c r="BY134" s="47">
        <f>versenyek!$IH$11*IFERROR(VLOOKUP(VLOOKUP($A134,versenyek!IG:II,3,FALSE),szabalyok!$A$16:$B$23,2,FALSE),0)</f>
        <v>0</v>
      </c>
      <c r="BZ134" s="47">
        <f>versenyek!$IK$11*IFERROR(VLOOKUP(VLOOKUP($A134,versenyek!IJ:IL,3,FALSE),szabalyok!$A$16:$B$23,2,FALSE),0)</f>
        <v>0</v>
      </c>
      <c r="CA134" s="47">
        <f>versenyek!$IN$11*IFERROR(VLOOKUP(VLOOKUP($A134,versenyek!IM:IO,3,FALSE),szabalyok!$A$16:$B$23,2,FALSE),0)</f>
        <v>0</v>
      </c>
      <c r="CB134" s="47">
        <f>versenyek!$IW$11*IFERROR(VLOOKUP(VLOOKUP($A134,versenyek!IV:IX,3,FALSE),szabalyok!$A$16:$B$23,2,FALSE),0)</f>
        <v>0</v>
      </c>
      <c r="CC134" s="47">
        <f>versenyek!$IZ$11*IFERROR(VLOOKUP(VLOOKUP($A134,versenyek!IY:JA,3,FALSE),szabalyok!$A$16:$B$23,2,FALSE),0)</f>
        <v>0</v>
      </c>
      <c r="CD134" s="47">
        <f>versenyek!$JC$11*IFERROR(VLOOKUP(VLOOKUP($A134,versenyek!JB:JD,3,FALSE),szabalyok!$A$16:$B$23,2,FALSE),0)</f>
        <v>0</v>
      </c>
      <c r="CE134" s="47">
        <f>versenyek!$JF$11*IFERROR(VLOOKUP(VLOOKUP($A134,versenyek!JE:JG,3,FALSE),szabalyok!$A$16:$B$23,2,FALSE),0)</f>
        <v>0</v>
      </c>
      <c r="CF134" s="47">
        <f>versenyek!$JI$11*IFERROR(VLOOKUP(VLOOKUP($A134,versenyek!JH:JJ,3,FALSE),szabalyok!$A$16:$B$23,2,FALSE),0)</f>
        <v>0</v>
      </c>
      <c r="CG134" s="47">
        <f>versenyek!$JL$11*IFERROR(VLOOKUP(VLOOKUP($A134,versenyek!JK:JM,3,FALSE),szabalyok!$A$16:$B$23,2,FALSE),0)</f>
        <v>0</v>
      </c>
      <c r="CH134" s="47">
        <f>versenyek!$JO$11*IFERROR(VLOOKUP(VLOOKUP($A134,versenyek!JN:JP,3,FALSE),szabalyok!$A$16:$B$23,2,FALSE),0)</f>
        <v>0</v>
      </c>
      <c r="CI134" s="47">
        <f>versenyek!$JR$11*IFERROR(VLOOKUP(VLOOKUP($A134,versenyek!JQ:JS,3,FALSE),szabalyok!$A$16:$B$23,2,FALSE),0)</f>
        <v>0</v>
      </c>
      <c r="CJ134" s="47">
        <f>versenyek!$JU$11*IFERROR(VLOOKUP(VLOOKUP($A134,versenyek!JT:JV,3,FALSE),szabalyok!$A$16:$B$23,2,FALSE),0)</f>
        <v>0</v>
      </c>
      <c r="CK134" s="47">
        <f>versenyek!$JR$11*IFERROR(VLOOKUP(VLOOKUP($A134,versenyek!JW:JY,3,FALSE),szabalyok!$A$16:$B$23,2,FALSE),0)</f>
        <v>0</v>
      </c>
      <c r="CL134" s="47">
        <f>versenyek!$KA$11*IFERROR(VLOOKUP(VLOOKUP($A134,versenyek!JZ:KB,3,FALSE),szabalyok!$A$16:$B$23,2,FALSE),0)</f>
        <v>0</v>
      </c>
      <c r="CM134" s="47">
        <f>versenyek!$KD$11*IFERROR(VLOOKUP(VLOOKUP($A134,versenyek!KC:KE,3,FALSE),szabalyok!$A$16:$B$23,2,FALSE),0)</f>
        <v>0</v>
      </c>
      <c r="CN134" s="47">
        <f>versenyek!$KG$11*IFERROR(VLOOKUP(VLOOKUP($A134,versenyek!KF:KH,3,FALSE),szabalyok!$A$16:$B$23,2,FALSE),0)</f>
        <v>0</v>
      </c>
      <c r="CO134" s="47">
        <f>versenyek!$KJ$11*IFERROR(VLOOKUP(VLOOKUP($A134,versenyek!KI:KK,3,FALSE),szabalyok!$A$16:$B$23,2,FALSE),0)</f>
        <v>0</v>
      </c>
      <c r="CP134" s="47">
        <f>versenyek!$KM$11*IFERROR(VLOOKUP(VLOOKUP($A134,versenyek!KL:KN,3,FALSE),szabalyok!$A$16:$B$23,2,FALSE),0)</f>
        <v>0</v>
      </c>
      <c r="CQ134" s="47">
        <f>versenyek!$KP$11*IFERROR(VLOOKUP(VLOOKUP($A134,versenyek!KO:KQ,3,FALSE),szabalyok!$A$16:$B$23,2,FALSE),0)</f>
        <v>0</v>
      </c>
      <c r="CR134" s="47">
        <f>versenyek!$KS$11*IFERROR(VLOOKUP(VLOOKUP($A134,versenyek!KR:KT,3,FALSE),szabalyok!$A$16:$B$23,2,FALSE),0)</f>
        <v>0</v>
      </c>
      <c r="CS134" s="47">
        <f>versenyek!$KV$11*IFERROR(VLOOKUP(VLOOKUP($A134,versenyek!KU:KW,3,FALSE),szabalyok!$A$16:$B$23,2,FALSE),0)</f>
        <v>0</v>
      </c>
      <c r="CT134" s="47">
        <f>versenyek!$KY$11*IFERROR(VLOOKUP(VLOOKUP($A134,versenyek!KX:KZ,3,FALSE),szabalyok!$A$16:$B$23,2,FALSE),0)</f>
        <v>0</v>
      </c>
      <c r="CU134" s="47">
        <f>versenyek!$LB$11*IFERROR(VLOOKUP(VLOOKUP($A134,versenyek!LA:LC,3,FALSE),szabalyok!$A$16:$B$23,2,FALSE),0)</f>
        <v>0</v>
      </c>
      <c r="CV134" s="47">
        <f>versenyek!$LE$11*IFERROR(VLOOKUP(VLOOKUP($A134,versenyek!LD:LF,3,FALSE),szabalyok!$A$16:$B$23,2,FALSE),0)</f>
        <v>0</v>
      </c>
      <c r="CW134" s="47">
        <f>versenyek!$LH$11*IFERROR(VLOOKUP(VLOOKUP($A134,versenyek!LG:LI,3,FALSE),szabalyok!$A$16:$B$23,2,FALSE),0)</f>
        <v>0</v>
      </c>
      <c r="CX134" s="47">
        <f>versenyek!$LK$11*IFERROR(VLOOKUP(VLOOKUP($A134,versenyek!LJ:LL,3,FALSE),szabalyok!$A$16:$B$23,2,FALSE),0)</f>
        <v>0</v>
      </c>
      <c r="CY134" s="47">
        <f>versenyek!$LN$11*IFERROR(VLOOKUP(VLOOKUP($A134,versenyek!LM:LO,3,FALSE),szabalyok!$A$16:$B$23,2,FALSE),0)</f>
        <v>0</v>
      </c>
      <c r="CZ134" s="47">
        <f>versenyek!$LQ$11*IFERROR(VLOOKUP(VLOOKUP($A134,versenyek!LP:LR,3,FALSE),szabalyok!$A$16:$B$23,2,FALSE),0)</f>
        <v>0</v>
      </c>
      <c r="DA134" s="47">
        <f>versenyek!$LT$11*IFERROR(VLOOKUP(VLOOKUP($A134,versenyek!LS:LU,3,FALSE),szabalyok!$A$16:$B$23,2,FALSE),0)</f>
        <v>0</v>
      </c>
      <c r="DB134" s="47">
        <f>versenyek!$LW$11*IFERROR(VLOOKUP(VLOOKUP($A134,versenyek!LV:LX,3,FALSE),szabalyok!$A$16:$B$23,2,FALSE),0)</f>
        <v>0</v>
      </c>
      <c r="DC134" s="47">
        <f>versenyek!$LZ$11*IFERROR(VLOOKUP(VLOOKUP($A134,versenyek!LY:MA,3,FALSE),szabalyok!$A$16:$B$23,2,FALSE),0)</f>
        <v>0</v>
      </c>
      <c r="DD134" s="47">
        <f>versenyek!$MC$11*IFERROR(VLOOKUP(VLOOKUP($A134,versenyek!MB:MD,3,FALSE),szabalyok!$A$16:$B$23,2,FALSE),0)</f>
        <v>0</v>
      </c>
      <c r="DE134" s="47">
        <f>versenyek!$ML$11*IFERROR(VLOOKUP(VLOOKUP($A134,versenyek!MK:MM,3,FALSE),szabalyok!$A$16:$B$23,2,FALSE),0)</f>
        <v>0</v>
      </c>
      <c r="DF134" s="47">
        <f>versenyek!$MO$11*IFERROR(VLOOKUP(VLOOKUP($A134,versenyek!MN:MP,3,FALSE),szabalyok!$A$16:$B$23,2,FALSE),0)</f>
        <v>0</v>
      </c>
      <c r="DG134" s="47">
        <f>versenyek!$MR$11*IFERROR(VLOOKUP(VLOOKUP($A134,versenyek!MQ:MS,3,FALSE),szabalyok!$A$16:$B$23,2,FALSE),0)</f>
        <v>0</v>
      </c>
      <c r="DH134" s="47">
        <f>versenyek!$MU$11*IFERROR(VLOOKUP(VLOOKUP($A134,versenyek!MT:MV,3,FALSE),szabalyok!$A$16:$B$23,2,FALSE),0)</f>
        <v>0</v>
      </c>
      <c r="DI134" s="47">
        <f>versenyek!$MX$11*IFERROR(VLOOKUP(VLOOKUP($A134,versenyek!MW:MY,3,FALSE),szabalyok!$A$16:$B$23,2,FALSE),0)</f>
        <v>0</v>
      </c>
      <c r="DJ134" s="47">
        <f>versenyek!$NA$11*IFERROR(VLOOKUP(VLOOKUP($A134,versenyek!MZ:NB,3,FALSE),szabalyok!$A$16:$B$23,2,FALSE),0)</f>
        <v>0</v>
      </c>
      <c r="DK134" s="47">
        <f>versenyek!$ND$11*IFERROR(VLOOKUP(VLOOKUP($A134,versenyek!NC:NE,3,FALSE),szabalyok!$A$16:$B$23,2,FALSE),0)</f>
        <v>0</v>
      </c>
      <c r="DL134" s="47">
        <f>versenyek!$NG$11*IFERROR(VLOOKUP(VLOOKUP($A134,versenyek!NF:NH,3,FALSE),szabalyok!$A$16:$B$23,2,FALSE),0)</f>
        <v>0</v>
      </c>
      <c r="DM134" s="47">
        <f>versenyek!$NJ$11*IFERROR(VLOOKUP(VLOOKUP($A134,versenyek!NI:NK,3,FALSE),szabalyok!$A$16:$B$23,2,FALSE),0)</f>
        <v>0</v>
      </c>
      <c r="DN134" s="47">
        <f>versenyek!$NM$11*IFERROR(VLOOKUP(VLOOKUP($A134,versenyek!NL:NN,3,FALSE),szabalyok!$A$16:$B$23,2,FALSE),0)</f>
        <v>0</v>
      </c>
      <c r="DO134" s="47">
        <f>versenyek!$NP$11*IFERROR(VLOOKUP(VLOOKUP($A134,versenyek!NO:NQ,3,FALSE),szabalyok!$A$16:$B$23,2,FALSE),0)</f>
        <v>0</v>
      </c>
      <c r="DP134" s="47">
        <f>versenyek!$NS$11*IFERROR(VLOOKUP(VLOOKUP($A134,versenyek!NR:NT,3,FALSE),szabalyok!$A$16:$B$23,2,FALSE),0)</f>
        <v>0</v>
      </c>
      <c r="DQ134" s="47">
        <f>versenyek!$NV$11*IFERROR(VLOOKUP(VLOOKUP($A134,versenyek!NU:NW,3,FALSE),szabalyok!$A$16:$B$23,2,FALSE),0)</f>
        <v>0</v>
      </c>
      <c r="DR134" s="47">
        <f>versenyek!$NY$11*IFERROR(VLOOKUP(VLOOKUP($A134,versenyek!NX:NZ,3,FALSE),szabalyok!$A$16:$B$23,2,FALSE),0)</f>
        <v>0</v>
      </c>
      <c r="DS134" s="47">
        <f>versenyek!$OB$11*IFERROR(VLOOKUP(VLOOKUP($A134,versenyek!OA:OC,3,FALSE),szabalyok!$A$16:$B$23,2,FALSE),0)</f>
        <v>0</v>
      </c>
      <c r="DT134" s="47">
        <f>versenyek!$OE$11*IFERROR(VLOOKUP(VLOOKUP($A134,versenyek!OD:OF,3,FALSE),szabalyok!$A$16:$B$23,2,FALSE),0)</f>
        <v>0</v>
      </c>
      <c r="DU134" s="47">
        <f>versenyek!$OH$11*IFERROR(VLOOKUP(VLOOKUP($A134,versenyek!OG:OI,3,FALSE),szabalyok!$A$16:$B$23,2,FALSE),0)</f>
        <v>0</v>
      </c>
      <c r="DV134" s="47">
        <f>versenyek!$OK$11*IFERROR(VLOOKUP(VLOOKUP($A134,versenyek!OJ:OL,3,FALSE),szabalyok!$A$16:$B$23,2,FALSE),0)</f>
        <v>0</v>
      </c>
      <c r="DW134" s="47">
        <f>versenyek!$ON$11*IFERROR(VLOOKUP(VLOOKUP($A134,versenyek!OM:OO,3,FALSE),szabalyok!$A$16:$B$23,2,FALSE),0)</f>
        <v>0</v>
      </c>
      <c r="DX134" s="47">
        <f>versenyek!$OQ$11*IFERROR(VLOOKUP(VLOOKUP($A134,versenyek!OP:OR,3,FALSE),szabalyok!$A$16:$B$23,2,FALSE),0)</f>
        <v>0</v>
      </c>
      <c r="DY134" s="47">
        <f>versenyek!$OT$11*IFERROR(VLOOKUP(VLOOKUP($A134,versenyek!OS:OU,3,FALSE),szabalyok!$A$16:$B$23,2,FALSE),0)</f>
        <v>0</v>
      </c>
      <c r="DZ134" s="47">
        <f>versenyek!$OW$11*IFERROR(VLOOKUP(VLOOKUP($A134,versenyek!OV:OX,3,FALSE),szabalyok!$A$16:$B$23,2,FALSE),0)</f>
        <v>0</v>
      </c>
      <c r="EA134" s="47">
        <f>versenyek!$OZ$11*IFERROR(VLOOKUP(VLOOKUP($A134,versenyek!OY:PA,3,FALSE),szabalyok!$A$16:$B$23,2,FALSE),0)</f>
        <v>0</v>
      </c>
      <c r="EB134" s="47">
        <f>versenyek!$PC$11*IFERROR(VLOOKUP(VLOOKUP($A134,versenyek!PB:PD,3,FALSE),szabalyok!$A$16:$B$23,2,FALSE),0)</f>
        <v>0</v>
      </c>
      <c r="EC134" s="47">
        <f>versenyek!$PF$11*IFERROR(VLOOKUP(VLOOKUP($A134,versenyek!PE:PG,3,FALSE),szabalyok!$A$16:$B$23,2,FALSE),0)</f>
        <v>0</v>
      </c>
      <c r="ED134" s="47">
        <f>versenyek!$PI$11*IFERROR(VLOOKUP(VLOOKUP($A134,versenyek!PH:PJ,3,FALSE),szabalyok!$A$16:$B$23,2,FALSE),0)</f>
        <v>0</v>
      </c>
      <c r="EE134" s="47">
        <f>versenyek!$PL$11*IFERROR(VLOOKUP(VLOOKUP($A134,versenyek!PK:PM,3,FALSE),szabalyok!$A$16:$B$23,2,FALSE),0)</f>
        <v>0</v>
      </c>
      <c r="EF134" s="47">
        <f>versenyek!$PO$11*IFERROR(VLOOKUP(VLOOKUP($A134,versenyek!PN:PP,3,FALSE),szabalyok!$A$16:$B$23,2,FALSE),0)</f>
        <v>0</v>
      </c>
      <c r="EG134" s="47">
        <f>versenyek!$PR$11*IFERROR(VLOOKUP(VLOOKUP($A134,versenyek!PQ:PS,3,FALSE),szabalyok!$A$16:$B$23,2,FALSE),0)</f>
        <v>0</v>
      </c>
      <c r="EH134" s="47">
        <f>versenyek!$PU$11*IFERROR(VLOOKUP(VLOOKUP($A134,versenyek!PT:PV,3,FALSE),szabalyok!$A$16:$B$23,2,FALSE),0)</f>
        <v>0</v>
      </c>
      <c r="EI134" s="47">
        <f>versenyek!$PX$11*IFERROR(VLOOKUP(VLOOKUP($A134,versenyek!PW:PY,3,FALSE),szabalyok!$A$16:$B$23,2,FALSE),0)</f>
        <v>0</v>
      </c>
      <c r="EJ134" s="47">
        <f>versenyek!$QA$11*IFERROR(VLOOKUP(VLOOKUP($A134,versenyek!PZ:QB,3,FALSE),szabalyok!$A$16:$B$23,2,FALSE),0)</f>
        <v>0</v>
      </c>
      <c r="EK134" s="47">
        <f>versenyek!$QD$11*IFERROR(VLOOKUP(VLOOKUP($A134,versenyek!QC:QE,3,FALSE),szabalyok!$A$16:$B$23,2,FALSE),0)</f>
        <v>0</v>
      </c>
      <c r="EL134" s="47">
        <f>versenyek!$QG$11*IFERROR(VLOOKUP(VLOOKUP($A134,versenyek!QF:QH,3,FALSE),szabalyok!$A$16:$B$23,2,FALSE),0)</f>
        <v>0</v>
      </c>
      <c r="EM134" s="47">
        <f>versenyek!$QJ$11*IFERROR(VLOOKUP(VLOOKUP($A134,versenyek!QI:QK,3,FALSE),szabalyok!$A$16:$B$23,2,FALSE),0)</f>
        <v>0</v>
      </c>
      <c r="EN134" s="47">
        <f>versenyek!$QM$11*IFERROR(VLOOKUP(VLOOKUP($A134,versenyek!QL:QN,3,FALSE),szabalyok!$A$16:$B$23,2,FALSE),0)</f>
        <v>0</v>
      </c>
      <c r="EO134" s="47">
        <f>versenyek!$QP$11*IFERROR(VLOOKUP(VLOOKUP($A134,versenyek!QO:QQ,3,FALSE),szabalyok!$A$16:$B$23,2,FALSE),0)</f>
        <v>0</v>
      </c>
      <c r="EP134" s="47">
        <f>versenyek!$QS$11*IFERROR(VLOOKUP(VLOOKUP($A134,versenyek!QR:QT,3,FALSE),szabalyok!$A$16:$B$23,2,FALSE),0)</f>
        <v>0</v>
      </c>
      <c r="EQ134" s="47">
        <f>versenyek!$QV$11*IFERROR(VLOOKUP(VLOOKUP($A134,versenyek!QU:QW,3,FALSE),szabalyok!$A$16:$B$23,2,FALSE),0)</f>
        <v>0</v>
      </c>
      <c r="ER134" s="47">
        <f>versenyek!$RE$11*IFERROR(VLOOKUP(VLOOKUP($A134,versenyek!RD:RF,3,FALSE),szabalyok!$A$16:$B$23,2,FALSE),0)</f>
        <v>0</v>
      </c>
      <c r="ES134" s="47">
        <f>versenyek!$RH$11*IFERROR(VLOOKUP(VLOOKUP($A134,versenyek!RG:RI,3,FALSE),szabalyok!$A$16:$B$23,2,FALSE),0)</f>
        <v>0</v>
      </c>
      <c r="ET134" s="47">
        <f>versenyek!$RK$11*IFERROR(VLOOKUP(VLOOKUP($A134,versenyek!RJ:RL,3,FALSE),szabalyok!$A$16:$B$23,2,FALSE),0)</f>
        <v>0</v>
      </c>
      <c r="EU134" s="47">
        <f>versenyek!$RN$11*IFERROR(VLOOKUP(VLOOKUP($A134,versenyek!RM:RO,3,FALSE),szabalyok!$A$16:$B$23,2,FALSE),0)</f>
        <v>0</v>
      </c>
      <c r="EV134" s="47">
        <f>versenyek!$RQ$11*IFERROR(VLOOKUP(VLOOKUP($A134,versenyek!RP:RR,3,FALSE),szabalyok!$A$16:$B$23,2,FALSE),0)</f>
        <v>0</v>
      </c>
      <c r="EW134" s="47">
        <f>versenyek!$RT$11*IFERROR(VLOOKUP(VLOOKUP($A134,versenyek!RS:RU,3,FALSE),szabalyok!$A$16:$B$23,2,FALSE),0)</f>
        <v>0</v>
      </c>
      <c r="EX134" s="47">
        <f>versenyek!$RW$11*IFERROR(VLOOKUP(VLOOKUP($A134,versenyek!RV:RX,3,FALSE),szabalyok!$A$16:$B$23,2,FALSE),0)</f>
        <v>0</v>
      </c>
      <c r="EY134" s="47">
        <f>versenyek!$RZ$11*IFERROR(VLOOKUP(VLOOKUP($A134,versenyek!RY:SA,3,FALSE),szabalyok!$A$16:$B$23,2,FALSE),0)</f>
        <v>0</v>
      </c>
      <c r="EZ134" s="47">
        <f>versenyek!$SC$11*IFERROR(VLOOKUP(VLOOKUP($A134,versenyek!SB:SD,3,FALSE),szabalyok!$A$16:$B$23,2,FALSE),0)</f>
        <v>0</v>
      </c>
      <c r="FA134" s="47">
        <f>versenyek!$SF$11*IFERROR(VLOOKUP(VLOOKUP($A134,versenyek!SE:SG,3,FALSE),szabalyok!$A$16:$B$23,2,FALSE),0)</f>
        <v>0</v>
      </c>
      <c r="FB134" s="47">
        <f>versenyek!$SI$11*IFERROR(VLOOKUP(VLOOKUP($A134,versenyek!SH:SJ,3,FALSE),szabalyok!$A$16:$B$23,2,FALSE),0)</f>
        <v>0</v>
      </c>
      <c r="FC134" s="47">
        <f>versenyek!$SL$11*IFERROR(VLOOKUP(VLOOKUP($A134,versenyek!SK:SM,3,FALSE),szabalyok!$A$16:$B$23,2,FALSE),0)</f>
        <v>0</v>
      </c>
      <c r="FD134" s="47">
        <f>versenyek!$SO$11*IFERROR(VLOOKUP(VLOOKUP($A134,versenyek!SN:SP,3,FALSE),szabalyok!$A$16:$B$23,2,FALSE),0)</f>
        <v>0</v>
      </c>
      <c r="FE134" s="47">
        <f>versenyek!$SR$11*IFERROR(VLOOKUP(VLOOKUP($A134,versenyek!SQ:SS,3,FALSE),szabalyok!$A$16:$B$23,2,FALSE),0)</f>
        <v>0</v>
      </c>
      <c r="FF134" s="47">
        <f>versenyek!$SU$11*IFERROR(VLOOKUP(VLOOKUP($A134,versenyek!ST:SV,3,FALSE),szabalyok!$A$16:$B$23,2,FALSE),0)</f>
        <v>0</v>
      </c>
      <c r="FG134" s="47">
        <f>versenyek!$SX$11*IFERROR(VLOOKUP(VLOOKUP($A134,versenyek!SW:SY,3,FALSE),szabalyok!$A$16:$B$23,2,FALSE),0)</f>
        <v>0</v>
      </c>
      <c r="FH134" s="47">
        <f>versenyek!$TA$11*IFERROR(VLOOKUP(VLOOKUP($A134,versenyek!SZ:TB,3,FALSE),szabalyok!$A$16:$B$23,2,FALSE),0)</f>
        <v>0</v>
      </c>
      <c r="FI134" s="47">
        <f>versenyek!$TD$11*IFERROR(VLOOKUP(VLOOKUP($A134,versenyek!TC:TE,3,FALSE),szabalyok!$A$16:$B$23,2,FALSE),0)</f>
        <v>0</v>
      </c>
      <c r="FJ134" s="47">
        <f>versenyek!$TG$11*IFERROR(VLOOKUP(VLOOKUP($A134,versenyek!TF:TH,3,FALSE),szabalyok!$A$16:$B$23,2,FALSE),0)</f>
        <v>0</v>
      </c>
      <c r="FK134" s="47">
        <f>versenyek!$TJ$11*IFERROR(VLOOKUP(VLOOKUP($A134,versenyek!TI:TK,3,FALSE),szabalyok!$A$16:$B$23,2,FALSE),0)</f>
        <v>0</v>
      </c>
      <c r="FL134" s="47">
        <f>versenyek!$TM$11*IFERROR(VLOOKUP(VLOOKUP($A134,versenyek!TL:TN,3,FALSE),szabalyok!$A$16:$B$23,2,FALSE),0)</f>
        <v>0</v>
      </c>
      <c r="FM134" s="47">
        <f>versenyek!$TP$11*IFERROR(VLOOKUP(VLOOKUP($A134,versenyek!TO:TQ,3,FALSE),szabalyok!$A$16:$B$23,2,FALSE),0)</f>
        <v>0</v>
      </c>
      <c r="FN134" s="47">
        <f>versenyek!$TS$11*IFERROR(VLOOKUP(VLOOKUP($A134,versenyek!TR:TT,3,FALSE),szabalyok!$A$16:$B$23,2,FALSE),0)</f>
        <v>0</v>
      </c>
      <c r="FO134" s="47"/>
      <c r="FP134" s="235">
        <f t="shared" si="4"/>
        <v>0</v>
      </c>
    </row>
    <row r="135" spans="1:172">
      <c r="A135" s="1" t="s">
        <v>223</v>
      </c>
      <c r="B135" s="47">
        <v>0</v>
      </c>
      <c r="C135" s="47">
        <v>0</v>
      </c>
      <c r="D135" s="47">
        <v>0</v>
      </c>
      <c r="E135" s="47">
        <v>13.593575918108384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  <c r="P135" s="47">
        <v>0</v>
      </c>
      <c r="Q135" s="47">
        <v>0</v>
      </c>
      <c r="R135" s="47">
        <f>versenyek!$BD$11*IFERROR(VLOOKUP(VLOOKUP($A135,versenyek!BC:BE,3,FALSE),szabalyok!$A$16:$B$23,2,FALSE),0)</f>
        <v>0</v>
      </c>
      <c r="S135" s="47">
        <f>versenyek!$BG$11*IFERROR(VLOOKUP(VLOOKUP($A135,versenyek!BF:BH,3,FALSE),szabalyok!$A$16:$B$23,2,FALSE),0)</f>
        <v>0</v>
      </c>
      <c r="T135" s="47">
        <f>versenyek!$BJ$11*IFERROR(VLOOKUP(VLOOKUP($A135,versenyek!BI:BK,3,FALSE),szabalyok!$A$16:$B$23,2,FALSE),0)</f>
        <v>0</v>
      </c>
      <c r="U135" s="47">
        <f>versenyek!$BM$11*IFERROR(VLOOKUP(VLOOKUP($A135,versenyek!BL:BN,3,FALSE),szabalyok!$A$16:$B$23,2,FALSE),0)</f>
        <v>0</v>
      </c>
      <c r="V135" s="47">
        <f>versenyek!$BP$11*IFERROR(VLOOKUP(VLOOKUP($A135,versenyek!BO:BQ,3,FALSE),szabalyok!$A$16:$B$23,2,FALSE),0)</f>
        <v>0</v>
      </c>
      <c r="W135" s="47">
        <f>versenyek!$BS$11*IFERROR(VLOOKUP(VLOOKUP($A135,versenyek!BR:BT,3,FALSE),szabalyok!$A$16:$B$23,2,FALSE),0)</f>
        <v>0</v>
      </c>
      <c r="X135" s="47">
        <f>versenyek!$BV$11*IFERROR(VLOOKUP(VLOOKUP($A135,versenyek!BU:BW,3,FALSE),szabalyok!$A$16:$B$23,2,FALSE),0)</f>
        <v>0</v>
      </c>
      <c r="Y135" s="47">
        <f>versenyek!$BY$11*IFERROR(VLOOKUP(VLOOKUP($A135,versenyek!BX:BZ,3,FALSE),szabalyok!$A$16:$B$23,2,FALSE),0)</f>
        <v>0</v>
      </c>
      <c r="Z135" s="47">
        <f>versenyek!$CB$11*IFERROR(VLOOKUP(VLOOKUP($A135,versenyek!CA:CC,3,FALSE),szabalyok!$A$16:$B$23,2,FALSE),0)</f>
        <v>0</v>
      </c>
      <c r="AA135" s="47">
        <f>versenyek!$CE$11*IFERROR(VLOOKUP(VLOOKUP($A135,versenyek!CD:CF,3,FALSE),szabalyok!$A$16:$B$23,2,FALSE),0)</f>
        <v>0</v>
      </c>
      <c r="AB135" s="47">
        <f>versenyek!$CH$11*IFERROR(VLOOKUP(VLOOKUP($A135,versenyek!CG:CI,3,FALSE),szabalyok!$A$16:$B$23,2,FALSE),0)</f>
        <v>0</v>
      </c>
      <c r="AC135" s="47">
        <f>versenyek!$CK$11*IFERROR(VLOOKUP(VLOOKUP($A135,versenyek!CJ:CL,3,FALSE),szabalyok!$A$16:$B$23,2,FALSE),0)</f>
        <v>0</v>
      </c>
      <c r="AD135" s="47">
        <f>versenyek!$CN$11*IFERROR(VLOOKUP(VLOOKUP($A135,versenyek!CM:CO,3,FALSE),szabalyok!$A$16:$B$23,2,FALSE),0)</f>
        <v>0</v>
      </c>
      <c r="AE135" s="47">
        <f>versenyek!$CQ$11*IFERROR(VLOOKUP(VLOOKUP($A135,versenyek!CP:CR,3,FALSE),szabalyok!$A$16:$B$23,2,FALSE),0)</f>
        <v>0</v>
      </c>
      <c r="AF135" s="47">
        <f>versenyek!$CT$11*IFERROR(VLOOKUP(VLOOKUP($A135,versenyek!CS:CU,3,FALSE),szabalyok!$A$16:$B$23,2,FALSE),0)</f>
        <v>0</v>
      </c>
      <c r="AG135" s="47">
        <f>versenyek!$CW$11*IFERROR(VLOOKUP(VLOOKUP($A135,versenyek!CV:CX,3,FALSE),szabalyok!$A$16:$B$23,2,FALSE),0)</f>
        <v>0</v>
      </c>
      <c r="AH135" s="47">
        <f>versenyek!$CZ$11*IFERROR(VLOOKUP(VLOOKUP($A135,versenyek!CY:DA,3,FALSE),szabalyok!$A$16:$B$23,2,FALSE),0)</f>
        <v>0</v>
      </c>
      <c r="AI135" s="47">
        <f>versenyek!$DC$11*IFERROR(VLOOKUP(VLOOKUP($A135,versenyek!DB:DD,3,FALSE),szabalyok!$A$16:$B$23,2,FALSE),0)</f>
        <v>0</v>
      </c>
      <c r="AJ135" s="47">
        <f>versenyek!$DF$11*IFERROR(VLOOKUP(VLOOKUP($A135,versenyek!DE:DG,3,FALSE),szabalyok!$A$16:$B$23,2,FALSE),0)</f>
        <v>0</v>
      </c>
      <c r="AK135" s="47">
        <f>versenyek!$DI$11*IFERROR(VLOOKUP(VLOOKUP($A135,versenyek!DH:DJ,3,FALSE),szabalyok!$A$16:$B$23,2,FALSE),0)</f>
        <v>0</v>
      </c>
      <c r="AL135" s="47">
        <f>versenyek!$DL$11*IFERROR(VLOOKUP(VLOOKUP($A135,versenyek!DK:DM,3,FALSE),szabalyok!$A$16:$B$23,2,FALSE),0)</f>
        <v>0</v>
      </c>
      <c r="AM135" s="47">
        <f>versenyek!$DR$11*IFERROR(VLOOKUP(VLOOKUP($A135,versenyek!DQ:DS,3,FALSE),szabalyok!$A$16:$B$23,2,FALSE),0)</f>
        <v>0</v>
      </c>
      <c r="AN135" s="47">
        <f>versenyek!$DU$11*IFERROR(VLOOKUP(VLOOKUP($A135,versenyek!DT:DV,3,FALSE),szabalyok!$A$16:$B$23,2,FALSE),0)</f>
        <v>0</v>
      </c>
      <c r="AO135" s="47">
        <f>versenyek!$DO$11*IFERROR(VLOOKUP(VLOOKUP($A135,versenyek!DN:DP,3,FALSE),szabalyok!$A$16:$B$23,2,FALSE),0)</f>
        <v>0</v>
      </c>
      <c r="AP135" s="47">
        <f>versenyek!$DX$11*IFERROR(VLOOKUP(VLOOKUP($A135,versenyek!DW:DY,3,FALSE),szabalyok!$A$16:$B$23,2,FALSE),0)</f>
        <v>0</v>
      </c>
      <c r="AQ135" s="47" t="e">
        <f>versenyek!$EA$11*IFERROR(VLOOKUP(VLOOKUP($A135,versenyek!DZ:EB,3,FALSE),szabalyok!$A$16:$B$23,2,FALSE),0)</f>
        <v>#DIV/0!</v>
      </c>
      <c r="AR135" s="47" t="e">
        <f>versenyek!$ED$11*IFERROR(VLOOKUP(VLOOKUP($A135,versenyek!EC:EE,3,FALSE),szabalyok!$A$16:$B$23,2,FALSE),0)</f>
        <v>#DIV/0!</v>
      </c>
      <c r="AS135" s="47">
        <f>versenyek!$EG$11*IFERROR(VLOOKUP(VLOOKUP($A135,versenyek!EF:EH,3,FALSE),szabalyok!$A$16:$B$23,2,FALSE),0)</f>
        <v>0</v>
      </c>
      <c r="AT135" s="47">
        <f>versenyek!$EJ$11*IFERROR(VLOOKUP(VLOOKUP($A135,versenyek!EI:EK,3,FALSE),szabalyok!$A$16:$B$23,2,FALSE),0)</f>
        <v>0</v>
      </c>
      <c r="AU135" s="47">
        <f>versenyek!$EM$11*IFERROR(VLOOKUP(VLOOKUP($A135,versenyek!EL:EN,3,FALSE),szabalyok!$A$16:$B$23,2,FALSE),0)</f>
        <v>0</v>
      </c>
      <c r="AV135" s="47">
        <f>versenyek!$EP$11*IFERROR(VLOOKUP(VLOOKUP($A135,versenyek!EO:EQ,3,FALSE),szabalyok!$A$16:$B$23,2,FALSE),0)</f>
        <v>0</v>
      </c>
      <c r="AW135" s="47">
        <f>versenyek!$EY$11*IFERROR(VLOOKUP(VLOOKUP($A135,versenyek!EX:EZ,3,FALSE),szabalyok!$A$16:$B$23,2,FALSE),0)</f>
        <v>0</v>
      </c>
      <c r="AX135" s="47">
        <f>versenyek!$FB$11*IFERROR(VLOOKUP(VLOOKUP($A135,versenyek!FA:FC,3,FALSE),szabalyok!$A$16:$B$23,2,FALSE),0)</f>
        <v>0</v>
      </c>
      <c r="AY135" s="47">
        <f>versenyek!$FE$11*IFERROR(VLOOKUP(VLOOKUP($A135,versenyek!FD:FF,3,FALSE),szabalyok!$A$16:$B$23,2,FALSE),0)</f>
        <v>0</v>
      </c>
      <c r="AZ135" s="47">
        <f>versenyek!$FH$11*IFERROR(VLOOKUP(VLOOKUP($A135,versenyek!FG:FI,3,FALSE),szabalyok!$A$16:$B$23,2,FALSE),0)</f>
        <v>0</v>
      </c>
      <c r="BA135" s="47">
        <f>versenyek!$FK$11*IFERROR(VLOOKUP(VLOOKUP($A135,versenyek!FJ:FL,3,FALSE),szabalyok!$A$16:$B$23,2,FALSE),0)</f>
        <v>0</v>
      </c>
      <c r="BB135" s="47">
        <f>versenyek!$FN$11*IFERROR(VLOOKUP(VLOOKUP($A135,versenyek!FM:FO,3,FALSE),szabalyok!$A$16:$B$23,2,FALSE),0)</f>
        <v>0</v>
      </c>
      <c r="BC135" s="47">
        <f>versenyek!$FQ$11*IFERROR(VLOOKUP(VLOOKUP($A135,versenyek!FP:FR,3,FALSE),szabalyok!$A$16:$B$23,2,FALSE),0)</f>
        <v>0</v>
      </c>
      <c r="BD135" s="47">
        <f>versenyek!$FT$11*IFERROR(VLOOKUP(VLOOKUP($A135,versenyek!FS:FU,3,FALSE),szabalyok!$A$16:$B$23,2,FALSE),0)</f>
        <v>0</v>
      </c>
      <c r="BE135" s="47">
        <f>versenyek!$FW$11*IFERROR(VLOOKUP(VLOOKUP($A135,versenyek!FV:FX,3,FALSE),szabalyok!$A$16:$B$23,2,FALSE),0)</f>
        <v>0</v>
      </c>
      <c r="BF135" s="47">
        <f>versenyek!$FZ$11*IFERROR(VLOOKUP(VLOOKUP($A135,versenyek!FY:GA,3,FALSE),szabalyok!$A$16:$B$23,2,FALSE),0)</f>
        <v>0</v>
      </c>
      <c r="BG135" s="47">
        <f>versenyek!$GC$11*IFERROR(VLOOKUP(VLOOKUP($A135,versenyek!GB:GD,3,FALSE),szabalyok!$A$16:$B$23,2,FALSE),0)</f>
        <v>0</v>
      </c>
      <c r="BH135" s="47">
        <f>versenyek!$GF$11*IFERROR(VLOOKUP(VLOOKUP($A135,versenyek!GE:GG,3,FALSE),szabalyok!$A$16:$B$23,2,FALSE),0)</f>
        <v>0</v>
      </c>
      <c r="BI135" s="47">
        <f>versenyek!$GI$11*IFERROR(VLOOKUP(VLOOKUP($A135,versenyek!GH:GJ,3,FALSE),szabalyok!$A$16:$B$23,2,FALSE),0)</f>
        <v>0</v>
      </c>
      <c r="BJ135" s="47">
        <f>versenyek!$GL$11*IFERROR(VLOOKUP(VLOOKUP($A135,versenyek!GK:GM,3,FALSE),szabalyok!$A$16:$B$23,2,FALSE),0)</f>
        <v>0</v>
      </c>
      <c r="BK135" s="47">
        <f>versenyek!$GO$11*IFERROR(VLOOKUP(VLOOKUP($A135,versenyek!GN:GP,3,FALSE),szabalyok!$A$16:$B$23,2,FALSE),0)</f>
        <v>0</v>
      </c>
      <c r="BL135" s="47">
        <f>versenyek!$GR$11*IFERROR(VLOOKUP(VLOOKUP($A135,versenyek!GQ:GS,3,FALSE),szabalyok!$A$16:$B$23,2,FALSE),0)</f>
        <v>0</v>
      </c>
      <c r="BM135" s="47">
        <f>versenyek!$GX$11*IFERROR(VLOOKUP(VLOOKUP($A135,versenyek!GW:GY,3,FALSE),szabalyok!$A$16:$B$23,2,FALSE),0)</f>
        <v>0</v>
      </c>
      <c r="BN135" s="47">
        <f>versenyek!$GX$11*IFERROR(VLOOKUP(VLOOKUP($A135,versenyek!GX:GZ,3,FALSE),szabalyok!$A$16:$B$23,2,FALSE),0)</f>
        <v>0</v>
      </c>
      <c r="BO135" s="47">
        <f>versenyek!$HD$11*IFERROR(VLOOKUP(VLOOKUP($A135,versenyek!HC:HE,3,FALSE),szabalyok!$A$16:$B$23,2,FALSE),0)</f>
        <v>0</v>
      </c>
      <c r="BP135" s="47">
        <f>versenyek!$HG$11*IFERROR(VLOOKUP(VLOOKUP($A135,versenyek!HF:HH,3,FALSE),szabalyok!$A$16:$B$23,2,FALSE),0)</f>
        <v>0</v>
      </c>
      <c r="BQ135" s="47">
        <f>versenyek!$HJ$11*IFERROR(VLOOKUP(VLOOKUP($A135,versenyek!HI:HK,3,FALSE),szabalyok!$A$16:$B$23,2,FALSE),0)</f>
        <v>0</v>
      </c>
      <c r="BR135" s="47">
        <f>versenyek!$HM$11*IFERROR(VLOOKUP(VLOOKUP($A135,versenyek!HL:HN,3,FALSE),szabalyok!$A$16:$B$23,2,FALSE),0)</f>
        <v>0</v>
      </c>
      <c r="BS135" s="47">
        <f>versenyek!$HP$11*IFERROR(VLOOKUP(VLOOKUP($A135,versenyek!HO:HQ,3,FALSE),szabalyok!$A$16:$B$23,2,FALSE),0)</f>
        <v>0</v>
      </c>
      <c r="BT135" s="47">
        <f>versenyek!$HS$11*IFERROR(VLOOKUP(VLOOKUP($A135,versenyek!HR:HT,3,FALSE),szabalyok!$A$16:$B$23,2,FALSE),0)</f>
        <v>0</v>
      </c>
      <c r="BU135" s="47">
        <f>versenyek!$HV$11*IFERROR(VLOOKUP(VLOOKUP($A135,versenyek!HU:HW,3,FALSE),szabalyok!$A$16:$B$23,2,FALSE),0)</f>
        <v>0</v>
      </c>
      <c r="BV135" s="47">
        <f>versenyek!$HY$11*IFERROR(VLOOKUP(VLOOKUP($A135,versenyek!HX:HZ,3,FALSE),szabalyok!$A$16:$B$23,2,FALSE),0)</f>
        <v>0</v>
      </c>
      <c r="BW135" s="47">
        <f>versenyek!$IB$11*IFERROR(VLOOKUP(VLOOKUP($A135,versenyek!IA:IC,3,FALSE),szabalyok!$A$16:$B$23,2,FALSE),0)</f>
        <v>0</v>
      </c>
      <c r="BX135" s="47">
        <f>versenyek!$IE$11*IFERROR(VLOOKUP(VLOOKUP($A135,versenyek!ID:IF,3,FALSE),szabalyok!$A$16:$B$23,2,FALSE),0)</f>
        <v>0</v>
      </c>
      <c r="BY135" s="47">
        <f>versenyek!$IH$11*IFERROR(VLOOKUP(VLOOKUP($A135,versenyek!IG:II,3,FALSE),szabalyok!$A$16:$B$23,2,FALSE),0)</f>
        <v>0</v>
      </c>
      <c r="BZ135" s="47">
        <f>versenyek!$IK$11*IFERROR(VLOOKUP(VLOOKUP($A135,versenyek!IJ:IL,3,FALSE),szabalyok!$A$16:$B$23,2,FALSE),0)</f>
        <v>0</v>
      </c>
      <c r="CA135" s="47">
        <f>versenyek!$IN$11*IFERROR(VLOOKUP(VLOOKUP($A135,versenyek!IM:IO,3,FALSE),szabalyok!$A$16:$B$23,2,FALSE),0)</f>
        <v>0</v>
      </c>
      <c r="CB135" s="47">
        <f>versenyek!$IW$11*IFERROR(VLOOKUP(VLOOKUP($A135,versenyek!IV:IX,3,FALSE),szabalyok!$A$16:$B$23,2,FALSE),0)</f>
        <v>0</v>
      </c>
      <c r="CC135" s="47">
        <f>versenyek!$IZ$11*IFERROR(VLOOKUP(VLOOKUP($A135,versenyek!IY:JA,3,FALSE),szabalyok!$A$16:$B$23,2,FALSE),0)</f>
        <v>0</v>
      </c>
      <c r="CD135" s="47">
        <f>versenyek!$JC$11*IFERROR(VLOOKUP(VLOOKUP($A135,versenyek!JB:JD,3,FALSE),szabalyok!$A$16:$B$23,2,FALSE),0)</f>
        <v>0</v>
      </c>
      <c r="CE135" s="47">
        <f>versenyek!$JF$11*IFERROR(VLOOKUP(VLOOKUP($A135,versenyek!JE:JG,3,FALSE),szabalyok!$A$16:$B$23,2,FALSE),0)</f>
        <v>0</v>
      </c>
      <c r="CF135" s="47">
        <f>versenyek!$JI$11*IFERROR(VLOOKUP(VLOOKUP($A135,versenyek!JH:JJ,3,FALSE),szabalyok!$A$16:$B$23,2,FALSE),0)</f>
        <v>0</v>
      </c>
      <c r="CG135" s="47">
        <f>versenyek!$JL$11*IFERROR(VLOOKUP(VLOOKUP($A135,versenyek!JK:JM,3,FALSE),szabalyok!$A$16:$B$23,2,FALSE),0)</f>
        <v>0</v>
      </c>
      <c r="CH135" s="47">
        <f>versenyek!$JO$11*IFERROR(VLOOKUP(VLOOKUP($A135,versenyek!JN:JP,3,FALSE),szabalyok!$A$16:$B$23,2,FALSE),0)</f>
        <v>0</v>
      </c>
      <c r="CI135" s="47">
        <f>versenyek!$JR$11*IFERROR(VLOOKUP(VLOOKUP($A135,versenyek!JQ:JS,3,FALSE),szabalyok!$A$16:$B$23,2,FALSE),0)</f>
        <v>0</v>
      </c>
      <c r="CJ135" s="47">
        <f>versenyek!$JU$11*IFERROR(VLOOKUP(VLOOKUP($A135,versenyek!JT:JV,3,FALSE),szabalyok!$A$16:$B$23,2,FALSE),0)</f>
        <v>0</v>
      </c>
      <c r="CK135" s="47">
        <f>versenyek!$JR$11*IFERROR(VLOOKUP(VLOOKUP($A135,versenyek!JW:JY,3,FALSE),szabalyok!$A$16:$B$23,2,FALSE),0)</f>
        <v>0</v>
      </c>
      <c r="CL135" s="47">
        <f>versenyek!$KA$11*IFERROR(VLOOKUP(VLOOKUP($A135,versenyek!JZ:KB,3,FALSE),szabalyok!$A$16:$B$23,2,FALSE),0)</f>
        <v>0</v>
      </c>
      <c r="CM135" s="47">
        <f>versenyek!$KD$11*IFERROR(VLOOKUP(VLOOKUP($A135,versenyek!KC:KE,3,FALSE),szabalyok!$A$16:$B$23,2,FALSE),0)</f>
        <v>0</v>
      </c>
      <c r="CN135" s="47">
        <f>versenyek!$KG$11*IFERROR(VLOOKUP(VLOOKUP($A135,versenyek!KF:KH,3,FALSE),szabalyok!$A$16:$B$23,2,FALSE),0)</f>
        <v>0</v>
      </c>
      <c r="CO135" s="47">
        <f>versenyek!$KJ$11*IFERROR(VLOOKUP(VLOOKUP($A135,versenyek!KI:KK,3,FALSE),szabalyok!$A$16:$B$23,2,FALSE),0)</f>
        <v>0</v>
      </c>
      <c r="CP135" s="47">
        <f>versenyek!$KM$11*IFERROR(VLOOKUP(VLOOKUP($A135,versenyek!KL:KN,3,FALSE),szabalyok!$A$16:$B$23,2,FALSE),0)</f>
        <v>0</v>
      </c>
      <c r="CQ135" s="47">
        <f>versenyek!$KP$11*IFERROR(VLOOKUP(VLOOKUP($A135,versenyek!KO:KQ,3,FALSE),szabalyok!$A$16:$B$23,2,FALSE),0)</f>
        <v>0</v>
      </c>
      <c r="CR135" s="47">
        <f>versenyek!$KS$11*IFERROR(VLOOKUP(VLOOKUP($A135,versenyek!KR:KT,3,FALSE),szabalyok!$A$16:$B$23,2,FALSE),0)</f>
        <v>0</v>
      </c>
      <c r="CS135" s="47">
        <f>versenyek!$KV$11*IFERROR(VLOOKUP(VLOOKUP($A135,versenyek!KU:KW,3,FALSE),szabalyok!$A$16:$B$23,2,FALSE),0)</f>
        <v>0</v>
      </c>
      <c r="CT135" s="47">
        <f>versenyek!$KY$11*IFERROR(VLOOKUP(VLOOKUP($A135,versenyek!KX:KZ,3,FALSE),szabalyok!$A$16:$B$23,2,FALSE),0)</f>
        <v>0</v>
      </c>
      <c r="CU135" s="47">
        <f>versenyek!$LB$11*IFERROR(VLOOKUP(VLOOKUP($A135,versenyek!LA:LC,3,FALSE),szabalyok!$A$16:$B$23,2,FALSE),0)</f>
        <v>0</v>
      </c>
      <c r="CV135" s="47">
        <f>versenyek!$LE$11*IFERROR(VLOOKUP(VLOOKUP($A135,versenyek!LD:LF,3,FALSE),szabalyok!$A$16:$B$23,2,FALSE),0)</f>
        <v>0</v>
      </c>
      <c r="CW135" s="47">
        <f>versenyek!$LH$11*IFERROR(VLOOKUP(VLOOKUP($A135,versenyek!LG:LI,3,FALSE),szabalyok!$A$16:$B$23,2,FALSE),0)</f>
        <v>0</v>
      </c>
      <c r="CX135" s="47">
        <f>versenyek!$LK$11*IFERROR(VLOOKUP(VLOOKUP($A135,versenyek!LJ:LL,3,FALSE),szabalyok!$A$16:$B$23,2,FALSE),0)</f>
        <v>0</v>
      </c>
      <c r="CY135" s="47">
        <f>versenyek!$LN$11*IFERROR(VLOOKUP(VLOOKUP($A135,versenyek!LM:LO,3,FALSE),szabalyok!$A$16:$B$23,2,FALSE),0)</f>
        <v>0</v>
      </c>
      <c r="CZ135" s="47">
        <f>versenyek!$LQ$11*IFERROR(VLOOKUP(VLOOKUP($A135,versenyek!LP:LR,3,FALSE),szabalyok!$A$16:$B$23,2,FALSE),0)</f>
        <v>0</v>
      </c>
      <c r="DA135" s="47">
        <f>versenyek!$LT$11*IFERROR(VLOOKUP(VLOOKUP($A135,versenyek!LS:LU,3,FALSE),szabalyok!$A$16:$B$23,2,FALSE),0)</f>
        <v>0</v>
      </c>
      <c r="DB135" s="47">
        <f>versenyek!$LW$11*IFERROR(VLOOKUP(VLOOKUP($A135,versenyek!LV:LX,3,FALSE),szabalyok!$A$16:$B$23,2,FALSE),0)</f>
        <v>0</v>
      </c>
      <c r="DC135" s="47">
        <f>versenyek!$LZ$11*IFERROR(VLOOKUP(VLOOKUP($A135,versenyek!LY:MA,3,FALSE),szabalyok!$A$16:$B$23,2,FALSE),0)</f>
        <v>0</v>
      </c>
      <c r="DD135" s="47">
        <f>versenyek!$MC$11*IFERROR(VLOOKUP(VLOOKUP($A135,versenyek!MB:MD,3,FALSE),szabalyok!$A$16:$B$23,2,FALSE),0)</f>
        <v>0</v>
      </c>
      <c r="DE135" s="47">
        <f>versenyek!$ML$11*IFERROR(VLOOKUP(VLOOKUP($A135,versenyek!MK:MM,3,FALSE),szabalyok!$A$16:$B$23,2,FALSE),0)</f>
        <v>0</v>
      </c>
      <c r="DF135" s="47">
        <f>versenyek!$MO$11*IFERROR(VLOOKUP(VLOOKUP($A135,versenyek!MN:MP,3,FALSE),szabalyok!$A$16:$B$23,2,FALSE),0)</f>
        <v>0</v>
      </c>
      <c r="DG135" s="47">
        <f>versenyek!$MR$11*IFERROR(VLOOKUP(VLOOKUP($A135,versenyek!MQ:MS,3,FALSE),szabalyok!$A$16:$B$23,2,FALSE),0)</f>
        <v>0</v>
      </c>
      <c r="DH135" s="47">
        <f>versenyek!$MU$11*IFERROR(VLOOKUP(VLOOKUP($A135,versenyek!MT:MV,3,FALSE),szabalyok!$A$16:$B$23,2,FALSE),0)</f>
        <v>0</v>
      </c>
      <c r="DI135" s="47">
        <f>versenyek!$MX$11*IFERROR(VLOOKUP(VLOOKUP($A135,versenyek!MW:MY,3,FALSE),szabalyok!$A$16:$B$23,2,FALSE),0)</f>
        <v>0</v>
      </c>
      <c r="DJ135" s="47">
        <f>versenyek!$NA$11*IFERROR(VLOOKUP(VLOOKUP($A135,versenyek!MZ:NB,3,FALSE),szabalyok!$A$16:$B$23,2,FALSE),0)</f>
        <v>0</v>
      </c>
      <c r="DK135" s="47">
        <f>versenyek!$ND$11*IFERROR(VLOOKUP(VLOOKUP($A135,versenyek!NC:NE,3,FALSE),szabalyok!$A$16:$B$23,2,FALSE),0)</f>
        <v>0</v>
      </c>
      <c r="DL135" s="47">
        <f>versenyek!$NG$11*IFERROR(VLOOKUP(VLOOKUP($A135,versenyek!NF:NH,3,FALSE),szabalyok!$A$16:$B$23,2,FALSE),0)</f>
        <v>0</v>
      </c>
      <c r="DM135" s="47">
        <f>versenyek!$NJ$11*IFERROR(VLOOKUP(VLOOKUP($A135,versenyek!NI:NK,3,FALSE),szabalyok!$A$16:$B$23,2,FALSE),0)</f>
        <v>0</v>
      </c>
      <c r="DN135" s="47">
        <f>versenyek!$NM$11*IFERROR(VLOOKUP(VLOOKUP($A135,versenyek!NL:NN,3,FALSE),szabalyok!$A$16:$B$23,2,FALSE),0)</f>
        <v>0</v>
      </c>
      <c r="DO135" s="47">
        <f>versenyek!$NP$11*IFERROR(VLOOKUP(VLOOKUP($A135,versenyek!NO:NQ,3,FALSE),szabalyok!$A$16:$B$23,2,FALSE),0)</f>
        <v>0</v>
      </c>
      <c r="DP135" s="47">
        <f>versenyek!$NS$11*IFERROR(VLOOKUP(VLOOKUP($A135,versenyek!NR:NT,3,FALSE),szabalyok!$A$16:$B$23,2,FALSE),0)</f>
        <v>0</v>
      </c>
      <c r="DQ135" s="47">
        <f>versenyek!$NV$11*IFERROR(VLOOKUP(VLOOKUP($A135,versenyek!NU:NW,3,FALSE),szabalyok!$A$16:$B$23,2,FALSE),0)</f>
        <v>0</v>
      </c>
      <c r="DR135" s="47">
        <f>versenyek!$NY$11*IFERROR(VLOOKUP(VLOOKUP($A135,versenyek!NX:NZ,3,FALSE),szabalyok!$A$16:$B$23,2,FALSE),0)</f>
        <v>0</v>
      </c>
      <c r="DS135" s="47">
        <f>versenyek!$OB$11*IFERROR(VLOOKUP(VLOOKUP($A135,versenyek!OA:OC,3,FALSE),szabalyok!$A$16:$B$23,2,FALSE),0)</f>
        <v>0</v>
      </c>
      <c r="DT135" s="47">
        <f>versenyek!$OE$11*IFERROR(VLOOKUP(VLOOKUP($A135,versenyek!OD:OF,3,FALSE),szabalyok!$A$16:$B$23,2,FALSE),0)</f>
        <v>0</v>
      </c>
      <c r="DU135" s="47">
        <f>versenyek!$OH$11*IFERROR(VLOOKUP(VLOOKUP($A135,versenyek!OG:OI,3,FALSE),szabalyok!$A$16:$B$23,2,FALSE),0)</f>
        <v>0</v>
      </c>
      <c r="DV135" s="47">
        <f>versenyek!$OK$11*IFERROR(VLOOKUP(VLOOKUP($A135,versenyek!OJ:OL,3,FALSE),szabalyok!$A$16:$B$23,2,FALSE),0)</f>
        <v>0</v>
      </c>
      <c r="DW135" s="47">
        <f>versenyek!$ON$11*IFERROR(VLOOKUP(VLOOKUP($A135,versenyek!OM:OO,3,FALSE),szabalyok!$A$16:$B$23,2,FALSE),0)</f>
        <v>0</v>
      </c>
      <c r="DX135" s="47">
        <f>versenyek!$OQ$11*IFERROR(VLOOKUP(VLOOKUP($A135,versenyek!OP:OR,3,FALSE),szabalyok!$A$16:$B$23,2,FALSE),0)</f>
        <v>0</v>
      </c>
      <c r="DY135" s="47">
        <f>versenyek!$OT$11*IFERROR(VLOOKUP(VLOOKUP($A135,versenyek!OS:OU,3,FALSE),szabalyok!$A$16:$B$23,2,FALSE),0)</f>
        <v>0</v>
      </c>
      <c r="DZ135" s="47">
        <f>versenyek!$OW$11*IFERROR(VLOOKUP(VLOOKUP($A135,versenyek!OV:OX,3,FALSE),szabalyok!$A$16:$B$23,2,FALSE),0)</f>
        <v>0</v>
      </c>
      <c r="EA135" s="47">
        <f>versenyek!$OZ$11*IFERROR(VLOOKUP(VLOOKUP($A135,versenyek!OY:PA,3,FALSE),szabalyok!$A$16:$B$23,2,FALSE),0)</f>
        <v>0</v>
      </c>
      <c r="EB135" s="47">
        <f>versenyek!$PC$11*IFERROR(VLOOKUP(VLOOKUP($A135,versenyek!PB:PD,3,FALSE),szabalyok!$A$16:$B$23,2,FALSE),0)</f>
        <v>0</v>
      </c>
      <c r="EC135" s="47">
        <f>versenyek!$PF$11*IFERROR(VLOOKUP(VLOOKUP($A135,versenyek!PE:PG,3,FALSE),szabalyok!$A$16:$B$23,2,FALSE),0)</f>
        <v>0</v>
      </c>
      <c r="ED135" s="47">
        <f>versenyek!$PI$11*IFERROR(VLOOKUP(VLOOKUP($A135,versenyek!PH:PJ,3,FALSE),szabalyok!$A$16:$B$23,2,FALSE),0)</f>
        <v>0</v>
      </c>
      <c r="EE135" s="47">
        <f>versenyek!$PL$11*IFERROR(VLOOKUP(VLOOKUP($A135,versenyek!PK:PM,3,FALSE),szabalyok!$A$16:$B$23,2,FALSE),0)</f>
        <v>0</v>
      </c>
      <c r="EF135" s="47">
        <f>versenyek!$PO$11*IFERROR(VLOOKUP(VLOOKUP($A135,versenyek!PN:PP,3,FALSE),szabalyok!$A$16:$B$23,2,FALSE),0)</f>
        <v>0</v>
      </c>
      <c r="EG135" s="47">
        <f>versenyek!$PR$11*IFERROR(VLOOKUP(VLOOKUP($A135,versenyek!PQ:PS,3,FALSE),szabalyok!$A$16:$B$23,2,FALSE),0)</f>
        <v>0</v>
      </c>
      <c r="EH135" s="47">
        <f>versenyek!$PU$11*IFERROR(VLOOKUP(VLOOKUP($A135,versenyek!PT:PV,3,FALSE),szabalyok!$A$16:$B$23,2,FALSE),0)</f>
        <v>0</v>
      </c>
      <c r="EI135" s="47">
        <f>versenyek!$PX$11*IFERROR(VLOOKUP(VLOOKUP($A135,versenyek!PW:PY,3,FALSE),szabalyok!$A$16:$B$23,2,FALSE),0)</f>
        <v>0</v>
      </c>
      <c r="EJ135" s="47">
        <f>versenyek!$QA$11*IFERROR(VLOOKUP(VLOOKUP($A135,versenyek!PZ:QB,3,FALSE),szabalyok!$A$16:$B$23,2,FALSE),0)</f>
        <v>0</v>
      </c>
      <c r="EK135" s="47">
        <f>versenyek!$QD$11*IFERROR(VLOOKUP(VLOOKUP($A135,versenyek!QC:QE,3,FALSE),szabalyok!$A$16:$B$23,2,FALSE),0)</f>
        <v>0</v>
      </c>
      <c r="EL135" s="47">
        <f>versenyek!$QG$11*IFERROR(VLOOKUP(VLOOKUP($A135,versenyek!QF:QH,3,FALSE),szabalyok!$A$16:$B$23,2,FALSE),0)</f>
        <v>0</v>
      </c>
      <c r="EM135" s="47">
        <f>versenyek!$QJ$11*IFERROR(VLOOKUP(VLOOKUP($A135,versenyek!QI:QK,3,FALSE),szabalyok!$A$16:$B$23,2,FALSE),0)</f>
        <v>0</v>
      </c>
      <c r="EN135" s="47">
        <f>versenyek!$QM$11*IFERROR(VLOOKUP(VLOOKUP($A135,versenyek!QL:QN,3,FALSE),szabalyok!$A$16:$B$23,2,FALSE),0)</f>
        <v>0</v>
      </c>
      <c r="EO135" s="47">
        <f>versenyek!$QP$11*IFERROR(VLOOKUP(VLOOKUP($A135,versenyek!QO:QQ,3,FALSE),szabalyok!$A$16:$B$23,2,FALSE),0)</f>
        <v>0</v>
      </c>
      <c r="EP135" s="47">
        <f>versenyek!$QS$11*IFERROR(VLOOKUP(VLOOKUP($A135,versenyek!QR:QT,3,FALSE),szabalyok!$A$16:$B$23,2,FALSE),0)</f>
        <v>0</v>
      </c>
      <c r="EQ135" s="47">
        <f>versenyek!$QV$11*IFERROR(VLOOKUP(VLOOKUP($A135,versenyek!QU:QW,3,FALSE),szabalyok!$A$16:$B$23,2,FALSE),0)</f>
        <v>0</v>
      </c>
      <c r="ER135" s="47">
        <f>versenyek!$RE$11*IFERROR(VLOOKUP(VLOOKUP($A135,versenyek!RD:RF,3,FALSE),szabalyok!$A$16:$B$23,2,FALSE),0)</f>
        <v>0</v>
      </c>
      <c r="ES135" s="47">
        <f>versenyek!$RH$11*IFERROR(VLOOKUP(VLOOKUP($A135,versenyek!RG:RI,3,FALSE),szabalyok!$A$16:$B$23,2,FALSE),0)</f>
        <v>0</v>
      </c>
      <c r="ET135" s="47">
        <f>versenyek!$RK$11*IFERROR(VLOOKUP(VLOOKUP($A135,versenyek!RJ:RL,3,FALSE),szabalyok!$A$16:$B$23,2,FALSE),0)</f>
        <v>0</v>
      </c>
      <c r="EU135" s="47">
        <f>versenyek!$RN$11*IFERROR(VLOOKUP(VLOOKUP($A135,versenyek!RM:RO,3,FALSE),szabalyok!$A$16:$B$23,2,FALSE),0)</f>
        <v>0</v>
      </c>
      <c r="EV135" s="47">
        <f>versenyek!$RQ$11*IFERROR(VLOOKUP(VLOOKUP($A135,versenyek!RP:RR,3,FALSE),szabalyok!$A$16:$B$23,2,FALSE),0)</f>
        <v>0</v>
      </c>
      <c r="EW135" s="47">
        <f>versenyek!$RT$11*IFERROR(VLOOKUP(VLOOKUP($A135,versenyek!RS:RU,3,FALSE),szabalyok!$A$16:$B$23,2,FALSE),0)</f>
        <v>0</v>
      </c>
      <c r="EX135" s="47">
        <f>versenyek!$RW$11*IFERROR(VLOOKUP(VLOOKUP($A135,versenyek!RV:RX,3,FALSE),szabalyok!$A$16:$B$23,2,FALSE),0)</f>
        <v>0</v>
      </c>
      <c r="EY135" s="47">
        <f>versenyek!$RZ$11*IFERROR(VLOOKUP(VLOOKUP($A135,versenyek!RY:SA,3,FALSE),szabalyok!$A$16:$B$23,2,FALSE),0)</f>
        <v>0</v>
      </c>
      <c r="EZ135" s="47">
        <f>versenyek!$SC$11*IFERROR(VLOOKUP(VLOOKUP($A135,versenyek!SB:SD,3,FALSE),szabalyok!$A$16:$B$23,2,FALSE),0)</f>
        <v>0</v>
      </c>
      <c r="FA135" s="47">
        <f>versenyek!$SF$11*IFERROR(VLOOKUP(VLOOKUP($A135,versenyek!SE:SG,3,FALSE),szabalyok!$A$16:$B$23,2,FALSE),0)</f>
        <v>0</v>
      </c>
      <c r="FB135" s="47">
        <f>versenyek!$SI$11*IFERROR(VLOOKUP(VLOOKUP($A135,versenyek!SH:SJ,3,FALSE),szabalyok!$A$16:$B$23,2,FALSE),0)</f>
        <v>0</v>
      </c>
      <c r="FC135" s="47">
        <f>versenyek!$SL$11*IFERROR(VLOOKUP(VLOOKUP($A135,versenyek!SK:SM,3,FALSE),szabalyok!$A$16:$B$23,2,FALSE),0)</f>
        <v>0</v>
      </c>
      <c r="FD135" s="47">
        <f>versenyek!$SO$11*IFERROR(VLOOKUP(VLOOKUP($A135,versenyek!SN:SP,3,FALSE),szabalyok!$A$16:$B$23,2,FALSE),0)</f>
        <v>0</v>
      </c>
      <c r="FE135" s="47">
        <f>versenyek!$SR$11*IFERROR(VLOOKUP(VLOOKUP($A135,versenyek!SQ:SS,3,FALSE),szabalyok!$A$16:$B$23,2,FALSE),0)</f>
        <v>0</v>
      </c>
      <c r="FF135" s="47">
        <f>versenyek!$SU$11*IFERROR(VLOOKUP(VLOOKUP($A135,versenyek!ST:SV,3,FALSE),szabalyok!$A$16:$B$23,2,FALSE),0)</f>
        <v>0</v>
      </c>
      <c r="FG135" s="47">
        <f>versenyek!$SX$11*IFERROR(VLOOKUP(VLOOKUP($A135,versenyek!SW:SY,3,FALSE),szabalyok!$A$16:$B$23,2,FALSE),0)</f>
        <v>0</v>
      </c>
      <c r="FH135" s="47">
        <f>versenyek!$TA$11*IFERROR(VLOOKUP(VLOOKUP($A135,versenyek!SZ:TB,3,FALSE),szabalyok!$A$16:$B$23,2,FALSE),0)</f>
        <v>0</v>
      </c>
      <c r="FI135" s="47">
        <f>versenyek!$TD$11*IFERROR(VLOOKUP(VLOOKUP($A135,versenyek!TC:TE,3,FALSE),szabalyok!$A$16:$B$23,2,FALSE),0)</f>
        <v>0</v>
      </c>
      <c r="FJ135" s="47">
        <f>versenyek!$TG$11*IFERROR(VLOOKUP(VLOOKUP($A135,versenyek!TF:TH,3,FALSE),szabalyok!$A$16:$B$23,2,FALSE),0)</f>
        <v>0</v>
      </c>
      <c r="FK135" s="47">
        <f>versenyek!$TJ$11*IFERROR(VLOOKUP(VLOOKUP($A135,versenyek!TI:TK,3,FALSE),szabalyok!$A$16:$B$23,2,FALSE),0)</f>
        <v>0</v>
      </c>
      <c r="FL135" s="47">
        <f>versenyek!$TM$11*IFERROR(VLOOKUP(VLOOKUP($A135,versenyek!TL:TN,3,FALSE),szabalyok!$A$16:$B$23,2,FALSE),0)</f>
        <v>0</v>
      </c>
      <c r="FM135" s="47">
        <f>versenyek!$TP$11*IFERROR(VLOOKUP(VLOOKUP($A135,versenyek!TO:TQ,3,FALSE),szabalyok!$A$16:$B$23,2,FALSE),0)</f>
        <v>0</v>
      </c>
      <c r="FN135" s="47">
        <f>versenyek!$TS$11*IFERROR(VLOOKUP(VLOOKUP($A135,versenyek!TR:TT,3,FALSE),szabalyok!$A$16:$B$23,2,FALSE),0)</f>
        <v>0</v>
      </c>
      <c r="FO135" s="47"/>
      <c r="FP135" s="235">
        <f t="shared" si="4"/>
        <v>0</v>
      </c>
    </row>
    <row r="136" spans="1:172">
      <c r="A136" s="1" t="s">
        <v>33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13.881839258698669</v>
      </c>
      <c r="P136" s="47">
        <v>0</v>
      </c>
      <c r="Q136" s="47">
        <v>0</v>
      </c>
      <c r="R136" s="47">
        <f>versenyek!$BD$11*IFERROR(VLOOKUP(VLOOKUP($A136,versenyek!BC:BE,3,FALSE),szabalyok!$A$16:$B$23,2,FALSE),0)</f>
        <v>0</v>
      </c>
      <c r="S136" s="47">
        <f>versenyek!$BG$11*IFERROR(VLOOKUP(VLOOKUP($A136,versenyek!BF:BH,3,FALSE),szabalyok!$A$16:$B$23,2,FALSE),0)</f>
        <v>0</v>
      </c>
      <c r="T136" s="47">
        <f>versenyek!$BJ$11*IFERROR(VLOOKUP(VLOOKUP($A136,versenyek!BI:BK,3,FALSE),szabalyok!$A$16:$B$23,2,FALSE),0)</f>
        <v>0</v>
      </c>
      <c r="U136" s="47">
        <f>versenyek!$BM$11*IFERROR(VLOOKUP(VLOOKUP($A136,versenyek!BL:BN,3,FALSE),szabalyok!$A$16:$B$23,2,FALSE),0)</f>
        <v>0</v>
      </c>
      <c r="V136" s="47">
        <f>versenyek!$BP$11*IFERROR(VLOOKUP(VLOOKUP($A136,versenyek!BO:BQ,3,FALSE),szabalyok!$A$16:$B$23,2,FALSE),0)</f>
        <v>0</v>
      </c>
      <c r="W136" s="47">
        <f>versenyek!$BS$11*IFERROR(VLOOKUP(VLOOKUP($A136,versenyek!BR:BT,3,FALSE),szabalyok!$A$16:$B$23,2,FALSE),0)</f>
        <v>0</v>
      </c>
      <c r="X136" s="47">
        <f>versenyek!$BV$11*IFERROR(VLOOKUP(VLOOKUP($A136,versenyek!BU:BW,3,FALSE),szabalyok!$A$16:$B$23,2,FALSE),0)</f>
        <v>0</v>
      </c>
      <c r="Y136" s="47">
        <f>versenyek!$BY$11*IFERROR(VLOOKUP(VLOOKUP($A136,versenyek!BX:BZ,3,FALSE),szabalyok!$A$16:$B$23,2,FALSE),0)</f>
        <v>0</v>
      </c>
      <c r="Z136" s="47">
        <f>versenyek!$CB$11*IFERROR(VLOOKUP(VLOOKUP($A136,versenyek!CA:CC,3,FALSE),szabalyok!$A$16:$B$23,2,FALSE),0)</f>
        <v>0</v>
      </c>
      <c r="AA136" s="47">
        <f>versenyek!$CE$11*IFERROR(VLOOKUP(VLOOKUP($A136,versenyek!CD:CF,3,FALSE),szabalyok!$A$16:$B$23,2,FALSE),0)</f>
        <v>0</v>
      </c>
      <c r="AB136" s="47">
        <f>versenyek!$CH$11*IFERROR(VLOOKUP(VLOOKUP($A136,versenyek!CG:CI,3,FALSE),szabalyok!$A$16:$B$23,2,FALSE),0)</f>
        <v>0</v>
      </c>
      <c r="AC136" s="47">
        <f>versenyek!$CK$11*IFERROR(VLOOKUP(VLOOKUP($A136,versenyek!CJ:CL,3,FALSE),szabalyok!$A$16:$B$23,2,FALSE),0)</f>
        <v>0</v>
      </c>
      <c r="AD136" s="47">
        <f>versenyek!$CN$11*IFERROR(VLOOKUP(VLOOKUP($A136,versenyek!CM:CO,3,FALSE),szabalyok!$A$16:$B$23,2,FALSE),0)</f>
        <v>0</v>
      </c>
      <c r="AE136" s="47">
        <f>versenyek!$CQ$11*IFERROR(VLOOKUP(VLOOKUP($A136,versenyek!CP:CR,3,FALSE),szabalyok!$A$16:$B$23,2,FALSE),0)</f>
        <v>0</v>
      </c>
      <c r="AF136" s="47">
        <f>versenyek!$CT$11*IFERROR(VLOOKUP(VLOOKUP($A136,versenyek!CS:CU,3,FALSE),szabalyok!$A$16:$B$23,2,FALSE),0)</f>
        <v>0</v>
      </c>
      <c r="AG136" s="47">
        <f>versenyek!$CW$11*IFERROR(VLOOKUP(VLOOKUP($A136,versenyek!CV:CX,3,FALSE),szabalyok!$A$16:$B$23,2,FALSE),0)</f>
        <v>0</v>
      </c>
      <c r="AH136" s="47">
        <f>versenyek!$CZ$11*IFERROR(VLOOKUP(VLOOKUP($A136,versenyek!CY:DA,3,FALSE),szabalyok!$A$16:$B$23,2,FALSE),0)</f>
        <v>0</v>
      </c>
      <c r="AI136" s="47">
        <f>versenyek!$DC$11*IFERROR(VLOOKUP(VLOOKUP($A136,versenyek!DB:DD,3,FALSE),szabalyok!$A$16:$B$23,2,FALSE),0)</f>
        <v>0</v>
      </c>
      <c r="AJ136" s="47">
        <f>versenyek!$DF$11*IFERROR(VLOOKUP(VLOOKUP($A136,versenyek!DE:DG,3,FALSE),szabalyok!$A$16:$B$23,2,FALSE),0)</f>
        <v>0</v>
      </c>
      <c r="AK136" s="47">
        <f>versenyek!$DI$11*IFERROR(VLOOKUP(VLOOKUP($A136,versenyek!DH:DJ,3,FALSE),szabalyok!$A$16:$B$23,2,FALSE),0)</f>
        <v>0</v>
      </c>
      <c r="AL136" s="47">
        <f>versenyek!$DL$11*IFERROR(VLOOKUP(VLOOKUP($A136,versenyek!DK:DM,3,FALSE),szabalyok!$A$16:$B$23,2,FALSE),0)</f>
        <v>0</v>
      </c>
      <c r="AM136" s="47">
        <f>versenyek!$DR$11*IFERROR(VLOOKUP(VLOOKUP($A136,versenyek!DQ:DS,3,FALSE),szabalyok!$A$16:$B$23,2,FALSE),0)</f>
        <v>0</v>
      </c>
      <c r="AN136" s="47">
        <f>versenyek!$DU$11*IFERROR(VLOOKUP(VLOOKUP($A136,versenyek!DT:DV,3,FALSE),szabalyok!$A$16:$B$23,2,FALSE),0)</f>
        <v>0</v>
      </c>
      <c r="AO136" s="47">
        <f>versenyek!$DO$11*IFERROR(VLOOKUP(VLOOKUP($A136,versenyek!DN:DP,3,FALSE),szabalyok!$A$16:$B$23,2,FALSE),0)</f>
        <v>0</v>
      </c>
      <c r="AP136" s="47">
        <f>versenyek!$DX$11*IFERROR(VLOOKUP(VLOOKUP($A136,versenyek!DW:DY,3,FALSE),szabalyok!$A$16:$B$23,2,FALSE),0)</f>
        <v>0</v>
      </c>
      <c r="AQ136" s="47" t="e">
        <f>versenyek!$EA$11*IFERROR(VLOOKUP(VLOOKUP($A136,versenyek!DZ:EB,3,FALSE),szabalyok!$A$16:$B$23,2,FALSE),0)</f>
        <v>#DIV/0!</v>
      </c>
      <c r="AR136" s="47" t="e">
        <f>versenyek!$ED$11*IFERROR(VLOOKUP(VLOOKUP($A136,versenyek!EC:EE,3,FALSE),szabalyok!$A$16:$B$23,2,FALSE),0)</f>
        <v>#DIV/0!</v>
      </c>
      <c r="AS136" s="47">
        <f>versenyek!$EG$11*IFERROR(VLOOKUP(VLOOKUP($A136,versenyek!EF:EH,3,FALSE),szabalyok!$A$16:$B$23,2,FALSE),0)</f>
        <v>0</v>
      </c>
      <c r="AT136" s="47">
        <f>versenyek!$EJ$11*IFERROR(VLOOKUP(VLOOKUP($A136,versenyek!EI:EK,3,FALSE),szabalyok!$A$16:$B$23,2,FALSE),0)</f>
        <v>0</v>
      </c>
      <c r="AU136" s="47">
        <f>versenyek!$EM$11*IFERROR(VLOOKUP(VLOOKUP($A136,versenyek!EL:EN,3,FALSE),szabalyok!$A$16:$B$23,2,FALSE),0)</f>
        <v>0</v>
      </c>
      <c r="AV136" s="47">
        <f>versenyek!$EP$11*IFERROR(VLOOKUP(VLOOKUP($A136,versenyek!EO:EQ,3,FALSE),szabalyok!$A$16:$B$23,2,FALSE),0)</f>
        <v>0</v>
      </c>
      <c r="AW136" s="47">
        <f>versenyek!$EY$11*IFERROR(VLOOKUP(VLOOKUP($A136,versenyek!EX:EZ,3,FALSE),szabalyok!$A$16:$B$23,2,FALSE),0)</f>
        <v>0</v>
      </c>
      <c r="AX136" s="47">
        <f>versenyek!$FB$11*IFERROR(VLOOKUP(VLOOKUP($A136,versenyek!FA:FC,3,FALSE),szabalyok!$A$16:$B$23,2,FALSE),0)</f>
        <v>0</v>
      </c>
      <c r="AY136" s="47">
        <f>versenyek!$FE$11*IFERROR(VLOOKUP(VLOOKUP($A136,versenyek!FD:FF,3,FALSE),szabalyok!$A$16:$B$23,2,FALSE),0)</f>
        <v>0</v>
      </c>
      <c r="AZ136" s="47">
        <f>versenyek!$FH$11*IFERROR(VLOOKUP(VLOOKUP($A136,versenyek!FG:FI,3,FALSE),szabalyok!$A$16:$B$23,2,FALSE),0)</f>
        <v>0</v>
      </c>
      <c r="BA136" s="47">
        <f>versenyek!$FK$11*IFERROR(VLOOKUP(VLOOKUP($A136,versenyek!FJ:FL,3,FALSE),szabalyok!$A$16:$B$23,2,FALSE),0)</f>
        <v>0</v>
      </c>
      <c r="BB136" s="47">
        <f>versenyek!$FN$11*IFERROR(VLOOKUP(VLOOKUP($A136,versenyek!FM:FO,3,FALSE),szabalyok!$A$16:$B$23,2,FALSE),0)</f>
        <v>0</v>
      </c>
      <c r="BC136" s="47">
        <f>versenyek!$FQ$11*IFERROR(VLOOKUP(VLOOKUP($A136,versenyek!FP:FR,3,FALSE),szabalyok!$A$16:$B$23,2,FALSE),0)</f>
        <v>0</v>
      </c>
      <c r="BD136" s="47">
        <f>versenyek!$FT$11*IFERROR(VLOOKUP(VLOOKUP($A136,versenyek!FS:FU,3,FALSE),szabalyok!$A$16:$B$23,2,FALSE),0)</f>
        <v>0</v>
      </c>
      <c r="BE136" s="47">
        <f>versenyek!$FW$11*IFERROR(VLOOKUP(VLOOKUP($A136,versenyek!FV:FX,3,FALSE),szabalyok!$A$16:$B$23,2,FALSE),0)</f>
        <v>0</v>
      </c>
      <c r="BF136" s="47">
        <f>versenyek!$FZ$11*IFERROR(VLOOKUP(VLOOKUP($A136,versenyek!FY:GA,3,FALSE),szabalyok!$A$16:$B$23,2,FALSE),0)</f>
        <v>0</v>
      </c>
      <c r="BG136" s="47">
        <f>versenyek!$GC$11*IFERROR(VLOOKUP(VLOOKUP($A136,versenyek!GB:GD,3,FALSE),szabalyok!$A$16:$B$23,2,FALSE),0)</f>
        <v>0</v>
      </c>
      <c r="BH136" s="47">
        <f>versenyek!$GF$11*IFERROR(VLOOKUP(VLOOKUP($A136,versenyek!GE:GG,3,FALSE),szabalyok!$A$16:$B$23,2,FALSE),0)</f>
        <v>0</v>
      </c>
      <c r="BI136" s="47">
        <f>versenyek!$GI$11*IFERROR(VLOOKUP(VLOOKUP($A136,versenyek!GH:GJ,3,FALSE),szabalyok!$A$16:$B$23,2,FALSE),0)</f>
        <v>0</v>
      </c>
      <c r="BJ136" s="47">
        <f>versenyek!$GL$11*IFERROR(VLOOKUP(VLOOKUP($A136,versenyek!GK:GM,3,FALSE),szabalyok!$A$16:$B$23,2,FALSE),0)</f>
        <v>0</v>
      </c>
      <c r="BK136" s="47">
        <f>versenyek!$GO$11*IFERROR(VLOOKUP(VLOOKUP($A136,versenyek!GN:GP,3,FALSE),szabalyok!$A$16:$B$23,2,FALSE),0)</f>
        <v>0</v>
      </c>
      <c r="BL136" s="47">
        <f>versenyek!$GR$11*IFERROR(VLOOKUP(VLOOKUP($A136,versenyek!GQ:GS,3,FALSE),szabalyok!$A$16:$B$23,2,FALSE),0)</f>
        <v>0</v>
      </c>
      <c r="BM136" s="47">
        <f>versenyek!$GX$11*IFERROR(VLOOKUP(VLOOKUP($A136,versenyek!GW:GY,3,FALSE),szabalyok!$A$16:$B$23,2,FALSE),0)</f>
        <v>0</v>
      </c>
      <c r="BN136" s="47">
        <f>versenyek!$GX$11*IFERROR(VLOOKUP(VLOOKUP($A136,versenyek!GX:GZ,3,FALSE),szabalyok!$A$16:$B$23,2,FALSE),0)</f>
        <v>0</v>
      </c>
      <c r="BO136" s="47">
        <f>versenyek!$HD$11*IFERROR(VLOOKUP(VLOOKUP($A136,versenyek!HC:HE,3,FALSE),szabalyok!$A$16:$B$23,2,FALSE),0)</f>
        <v>0</v>
      </c>
      <c r="BP136" s="47">
        <f>versenyek!$HG$11*IFERROR(VLOOKUP(VLOOKUP($A136,versenyek!HF:HH,3,FALSE),szabalyok!$A$16:$B$23,2,FALSE),0)</f>
        <v>0</v>
      </c>
      <c r="BQ136" s="47">
        <f>versenyek!$HJ$11*IFERROR(VLOOKUP(VLOOKUP($A136,versenyek!HI:HK,3,FALSE),szabalyok!$A$16:$B$23,2,FALSE),0)</f>
        <v>0</v>
      </c>
      <c r="BR136" s="47">
        <f>versenyek!$HM$11*IFERROR(VLOOKUP(VLOOKUP($A136,versenyek!HL:HN,3,FALSE),szabalyok!$A$16:$B$23,2,FALSE),0)</f>
        <v>0</v>
      </c>
      <c r="BS136" s="47">
        <f>versenyek!$HP$11*IFERROR(VLOOKUP(VLOOKUP($A136,versenyek!HO:HQ,3,FALSE),szabalyok!$A$16:$B$23,2,FALSE),0)</f>
        <v>0</v>
      </c>
      <c r="BT136" s="47">
        <f>versenyek!$HS$11*IFERROR(VLOOKUP(VLOOKUP($A136,versenyek!HR:HT,3,FALSE),szabalyok!$A$16:$B$23,2,FALSE),0)</f>
        <v>0</v>
      </c>
      <c r="BU136" s="47">
        <f>versenyek!$HV$11*IFERROR(VLOOKUP(VLOOKUP($A136,versenyek!HU:HW,3,FALSE),szabalyok!$A$16:$B$23,2,FALSE),0)</f>
        <v>0</v>
      </c>
      <c r="BV136" s="47">
        <f>versenyek!$HY$11*IFERROR(VLOOKUP(VLOOKUP($A136,versenyek!HX:HZ,3,FALSE),szabalyok!$A$16:$B$23,2,FALSE),0)</f>
        <v>0</v>
      </c>
      <c r="BW136" s="47">
        <f>versenyek!$IB$11*IFERROR(VLOOKUP(VLOOKUP($A136,versenyek!IA:IC,3,FALSE),szabalyok!$A$16:$B$23,2,FALSE),0)</f>
        <v>0</v>
      </c>
      <c r="BX136" s="47">
        <f>versenyek!$IE$11*IFERROR(VLOOKUP(VLOOKUP($A136,versenyek!ID:IF,3,FALSE),szabalyok!$A$16:$B$23,2,FALSE),0)</f>
        <v>0</v>
      </c>
      <c r="BY136" s="47">
        <f>versenyek!$IH$11*IFERROR(VLOOKUP(VLOOKUP($A136,versenyek!IG:II,3,FALSE),szabalyok!$A$16:$B$23,2,FALSE),0)</f>
        <v>0</v>
      </c>
      <c r="BZ136" s="47">
        <f>versenyek!$IK$11*IFERROR(VLOOKUP(VLOOKUP($A136,versenyek!IJ:IL,3,FALSE),szabalyok!$A$16:$B$23,2,FALSE),0)</f>
        <v>0</v>
      </c>
      <c r="CA136" s="47">
        <f>versenyek!$IN$11*IFERROR(VLOOKUP(VLOOKUP($A136,versenyek!IM:IO,3,FALSE),szabalyok!$A$16:$B$23,2,FALSE),0)</f>
        <v>0</v>
      </c>
      <c r="CB136" s="47">
        <f>versenyek!$IW$11*IFERROR(VLOOKUP(VLOOKUP($A136,versenyek!IV:IX,3,FALSE),szabalyok!$A$16:$B$23,2,FALSE),0)</f>
        <v>0</v>
      </c>
      <c r="CC136" s="47">
        <f>versenyek!$IZ$11*IFERROR(VLOOKUP(VLOOKUP($A136,versenyek!IY:JA,3,FALSE),szabalyok!$A$16:$B$23,2,FALSE),0)</f>
        <v>0</v>
      </c>
      <c r="CD136" s="47">
        <f>versenyek!$JC$11*IFERROR(VLOOKUP(VLOOKUP($A136,versenyek!JB:JD,3,FALSE),szabalyok!$A$16:$B$23,2,FALSE),0)</f>
        <v>0</v>
      </c>
      <c r="CE136" s="47">
        <f>versenyek!$JF$11*IFERROR(VLOOKUP(VLOOKUP($A136,versenyek!JE:JG,3,FALSE),szabalyok!$A$16:$B$23,2,FALSE),0)</f>
        <v>0</v>
      </c>
      <c r="CF136" s="47">
        <f>versenyek!$JI$11*IFERROR(VLOOKUP(VLOOKUP($A136,versenyek!JH:JJ,3,FALSE),szabalyok!$A$16:$B$23,2,FALSE),0)</f>
        <v>0</v>
      </c>
      <c r="CG136" s="47">
        <f>versenyek!$JL$11*IFERROR(VLOOKUP(VLOOKUP($A136,versenyek!JK:JM,3,FALSE),szabalyok!$A$16:$B$23,2,FALSE),0)</f>
        <v>0</v>
      </c>
      <c r="CH136" s="47">
        <f>versenyek!$JO$11*IFERROR(VLOOKUP(VLOOKUP($A136,versenyek!JN:JP,3,FALSE),szabalyok!$A$16:$B$23,2,FALSE),0)</f>
        <v>0</v>
      </c>
      <c r="CI136" s="47">
        <f>versenyek!$JR$11*IFERROR(VLOOKUP(VLOOKUP($A136,versenyek!JQ:JS,3,FALSE),szabalyok!$A$16:$B$23,2,FALSE),0)</f>
        <v>0</v>
      </c>
      <c r="CJ136" s="47">
        <f>versenyek!$JU$11*IFERROR(VLOOKUP(VLOOKUP($A136,versenyek!JT:JV,3,FALSE),szabalyok!$A$16:$B$23,2,FALSE),0)</f>
        <v>0</v>
      </c>
      <c r="CK136" s="47">
        <f>versenyek!$JR$11*IFERROR(VLOOKUP(VLOOKUP($A136,versenyek!JW:JY,3,FALSE),szabalyok!$A$16:$B$23,2,FALSE),0)</f>
        <v>0</v>
      </c>
      <c r="CL136" s="47">
        <f>versenyek!$KA$11*IFERROR(VLOOKUP(VLOOKUP($A136,versenyek!JZ:KB,3,FALSE),szabalyok!$A$16:$B$23,2,FALSE),0)</f>
        <v>0</v>
      </c>
      <c r="CM136" s="47">
        <f>versenyek!$KD$11*IFERROR(VLOOKUP(VLOOKUP($A136,versenyek!KC:KE,3,FALSE),szabalyok!$A$16:$B$23,2,FALSE),0)</f>
        <v>0</v>
      </c>
      <c r="CN136" s="47">
        <f>versenyek!$KG$11*IFERROR(VLOOKUP(VLOOKUP($A136,versenyek!KF:KH,3,FALSE),szabalyok!$A$16:$B$23,2,FALSE),0)</f>
        <v>0</v>
      </c>
      <c r="CO136" s="47">
        <f>versenyek!$KJ$11*IFERROR(VLOOKUP(VLOOKUP($A136,versenyek!KI:KK,3,FALSE),szabalyok!$A$16:$B$23,2,FALSE),0)</f>
        <v>0</v>
      </c>
      <c r="CP136" s="47">
        <f>versenyek!$KM$11*IFERROR(VLOOKUP(VLOOKUP($A136,versenyek!KL:KN,3,FALSE),szabalyok!$A$16:$B$23,2,FALSE),0)</f>
        <v>0</v>
      </c>
      <c r="CQ136" s="47">
        <f>versenyek!$KP$11*IFERROR(VLOOKUP(VLOOKUP($A136,versenyek!KO:KQ,3,FALSE),szabalyok!$A$16:$B$23,2,FALSE),0)</f>
        <v>0</v>
      </c>
      <c r="CR136" s="47">
        <f>versenyek!$KS$11*IFERROR(VLOOKUP(VLOOKUP($A136,versenyek!KR:KT,3,FALSE),szabalyok!$A$16:$B$23,2,FALSE),0)</f>
        <v>0</v>
      </c>
      <c r="CS136" s="47">
        <f>versenyek!$KV$11*IFERROR(VLOOKUP(VLOOKUP($A136,versenyek!KU:KW,3,FALSE),szabalyok!$A$16:$B$23,2,FALSE),0)</f>
        <v>0</v>
      </c>
      <c r="CT136" s="47">
        <f>versenyek!$KY$11*IFERROR(VLOOKUP(VLOOKUP($A136,versenyek!KX:KZ,3,FALSE),szabalyok!$A$16:$B$23,2,FALSE),0)</f>
        <v>0</v>
      </c>
      <c r="CU136" s="47">
        <f>versenyek!$LB$11*IFERROR(VLOOKUP(VLOOKUP($A136,versenyek!LA:LC,3,FALSE),szabalyok!$A$16:$B$23,2,FALSE),0)</f>
        <v>0</v>
      </c>
      <c r="CV136" s="47">
        <f>versenyek!$LE$11*IFERROR(VLOOKUP(VLOOKUP($A136,versenyek!LD:LF,3,FALSE),szabalyok!$A$16:$B$23,2,FALSE),0)</f>
        <v>0</v>
      </c>
      <c r="CW136" s="47">
        <f>versenyek!$LH$11*IFERROR(VLOOKUP(VLOOKUP($A136,versenyek!LG:LI,3,FALSE),szabalyok!$A$16:$B$23,2,FALSE),0)</f>
        <v>0</v>
      </c>
      <c r="CX136" s="47">
        <f>versenyek!$LK$11*IFERROR(VLOOKUP(VLOOKUP($A136,versenyek!LJ:LL,3,FALSE),szabalyok!$A$16:$B$23,2,FALSE),0)</f>
        <v>0</v>
      </c>
      <c r="CY136" s="47">
        <f>versenyek!$LN$11*IFERROR(VLOOKUP(VLOOKUP($A136,versenyek!LM:LO,3,FALSE),szabalyok!$A$16:$B$23,2,FALSE),0)</f>
        <v>0</v>
      </c>
      <c r="CZ136" s="47">
        <f>versenyek!$LQ$11*IFERROR(VLOOKUP(VLOOKUP($A136,versenyek!LP:LR,3,FALSE),szabalyok!$A$16:$B$23,2,FALSE),0)</f>
        <v>0</v>
      </c>
      <c r="DA136" s="47">
        <f>versenyek!$LT$11*IFERROR(VLOOKUP(VLOOKUP($A136,versenyek!LS:LU,3,FALSE),szabalyok!$A$16:$B$23,2,FALSE),0)</f>
        <v>0</v>
      </c>
      <c r="DB136" s="47">
        <f>versenyek!$LW$11*IFERROR(VLOOKUP(VLOOKUP($A136,versenyek!LV:LX,3,FALSE),szabalyok!$A$16:$B$23,2,FALSE),0)</f>
        <v>0</v>
      </c>
      <c r="DC136" s="47">
        <f>versenyek!$LZ$11*IFERROR(VLOOKUP(VLOOKUP($A136,versenyek!LY:MA,3,FALSE),szabalyok!$A$16:$B$23,2,FALSE),0)</f>
        <v>0</v>
      </c>
      <c r="DD136" s="47">
        <f>versenyek!$MC$11*IFERROR(VLOOKUP(VLOOKUP($A136,versenyek!MB:MD,3,FALSE),szabalyok!$A$16:$B$23,2,FALSE),0)</f>
        <v>0</v>
      </c>
      <c r="DE136" s="47">
        <f>versenyek!$ML$11*IFERROR(VLOOKUP(VLOOKUP($A136,versenyek!MK:MM,3,FALSE),szabalyok!$A$16:$B$23,2,FALSE),0)</f>
        <v>0</v>
      </c>
      <c r="DF136" s="47">
        <f>versenyek!$MO$11*IFERROR(VLOOKUP(VLOOKUP($A136,versenyek!MN:MP,3,FALSE),szabalyok!$A$16:$B$23,2,FALSE),0)</f>
        <v>0</v>
      </c>
      <c r="DG136" s="47">
        <f>versenyek!$MR$11*IFERROR(VLOOKUP(VLOOKUP($A136,versenyek!MQ:MS,3,FALSE),szabalyok!$A$16:$B$23,2,FALSE),0)</f>
        <v>0</v>
      </c>
      <c r="DH136" s="47">
        <f>versenyek!$MU$11*IFERROR(VLOOKUP(VLOOKUP($A136,versenyek!MT:MV,3,FALSE),szabalyok!$A$16:$B$23,2,FALSE),0)</f>
        <v>0</v>
      </c>
      <c r="DI136" s="47">
        <f>versenyek!$MX$11*IFERROR(VLOOKUP(VLOOKUP($A136,versenyek!MW:MY,3,FALSE),szabalyok!$A$16:$B$23,2,FALSE),0)</f>
        <v>0</v>
      </c>
      <c r="DJ136" s="47">
        <f>versenyek!$NA$11*IFERROR(VLOOKUP(VLOOKUP($A136,versenyek!MZ:NB,3,FALSE),szabalyok!$A$16:$B$23,2,FALSE),0)</f>
        <v>0</v>
      </c>
      <c r="DK136" s="47">
        <f>versenyek!$ND$11*IFERROR(VLOOKUP(VLOOKUP($A136,versenyek!NC:NE,3,FALSE),szabalyok!$A$16:$B$23,2,FALSE),0)</f>
        <v>0</v>
      </c>
      <c r="DL136" s="47">
        <f>versenyek!$NG$11*IFERROR(VLOOKUP(VLOOKUP($A136,versenyek!NF:NH,3,FALSE),szabalyok!$A$16:$B$23,2,FALSE),0)</f>
        <v>0</v>
      </c>
      <c r="DM136" s="47">
        <f>versenyek!$NJ$11*IFERROR(VLOOKUP(VLOOKUP($A136,versenyek!NI:NK,3,FALSE),szabalyok!$A$16:$B$23,2,FALSE),0)</f>
        <v>0</v>
      </c>
      <c r="DN136" s="47">
        <f>versenyek!$NM$11*IFERROR(VLOOKUP(VLOOKUP($A136,versenyek!NL:NN,3,FALSE),szabalyok!$A$16:$B$23,2,FALSE),0)</f>
        <v>0</v>
      </c>
      <c r="DO136" s="47">
        <f>versenyek!$NP$11*IFERROR(VLOOKUP(VLOOKUP($A136,versenyek!NO:NQ,3,FALSE),szabalyok!$A$16:$B$23,2,FALSE),0)</f>
        <v>0</v>
      </c>
      <c r="DP136" s="47">
        <f>versenyek!$NS$11*IFERROR(VLOOKUP(VLOOKUP($A136,versenyek!NR:NT,3,FALSE),szabalyok!$A$16:$B$23,2,FALSE),0)</f>
        <v>0</v>
      </c>
      <c r="DQ136" s="47">
        <f>versenyek!$NV$11*IFERROR(VLOOKUP(VLOOKUP($A136,versenyek!NU:NW,3,FALSE),szabalyok!$A$16:$B$23,2,FALSE),0)</f>
        <v>0</v>
      </c>
      <c r="DR136" s="47">
        <f>versenyek!$NY$11*IFERROR(VLOOKUP(VLOOKUP($A136,versenyek!NX:NZ,3,FALSE),szabalyok!$A$16:$B$23,2,FALSE),0)</f>
        <v>0</v>
      </c>
      <c r="DS136" s="47">
        <f>versenyek!$OB$11*IFERROR(VLOOKUP(VLOOKUP($A136,versenyek!OA:OC,3,FALSE),szabalyok!$A$16:$B$23,2,FALSE),0)</f>
        <v>0</v>
      </c>
      <c r="DT136" s="47">
        <f>versenyek!$OE$11*IFERROR(VLOOKUP(VLOOKUP($A136,versenyek!OD:OF,3,FALSE),szabalyok!$A$16:$B$23,2,FALSE),0)</f>
        <v>0</v>
      </c>
      <c r="DU136" s="47">
        <f>versenyek!$OH$11*IFERROR(VLOOKUP(VLOOKUP($A136,versenyek!OG:OI,3,FALSE),szabalyok!$A$16:$B$23,2,FALSE),0)</f>
        <v>0</v>
      </c>
      <c r="DV136" s="47">
        <f>versenyek!$OK$11*IFERROR(VLOOKUP(VLOOKUP($A136,versenyek!OJ:OL,3,FALSE),szabalyok!$A$16:$B$23,2,FALSE),0)</f>
        <v>0</v>
      </c>
      <c r="DW136" s="47">
        <f>versenyek!$ON$11*IFERROR(VLOOKUP(VLOOKUP($A136,versenyek!OM:OO,3,FALSE),szabalyok!$A$16:$B$23,2,FALSE),0)</f>
        <v>0</v>
      </c>
      <c r="DX136" s="47">
        <f>versenyek!$OQ$11*IFERROR(VLOOKUP(VLOOKUP($A136,versenyek!OP:OR,3,FALSE),szabalyok!$A$16:$B$23,2,FALSE),0)</f>
        <v>0</v>
      </c>
      <c r="DY136" s="47">
        <f>versenyek!$OT$11*IFERROR(VLOOKUP(VLOOKUP($A136,versenyek!OS:OU,3,FALSE),szabalyok!$A$16:$B$23,2,FALSE),0)</f>
        <v>0</v>
      </c>
      <c r="DZ136" s="47">
        <f>versenyek!$OW$11*IFERROR(VLOOKUP(VLOOKUP($A136,versenyek!OV:OX,3,FALSE),szabalyok!$A$16:$B$23,2,FALSE),0)</f>
        <v>0</v>
      </c>
      <c r="EA136" s="47">
        <f>versenyek!$OZ$11*IFERROR(VLOOKUP(VLOOKUP($A136,versenyek!OY:PA,3,FALSE),szabalyok!$A$16:$B$23,2,FALSE),0)</f>
        <v>0</v>
      </c>
      <c r="EB136" s="47">
        <f>versenyek!$PC$11*IFERROR(VLOOKUP(VLOOKUP($A136,versenyek!PB:PD,3,FALSE),szabalyok!$A$16:$B$23,2,FALSE),0)</f>
        <v>0</v>
      </c>
      <c r="EC136" s="47">
        <f>versenyek!$PF$11*IFERROR(VLOOKUP(VLOOKUP($A136,versenyek!PE:PG,3,FALSE),szabalyok!$A$16:$B$23,2,FALSE),0)</f>
        <v>0</v>
      </c>
      <c r="ED136" s="47">
        <f>versenyek!$PI$11*IFERROR(VLOOKUP(VLOOKUP($A136,versenyek!PH:PJ,3,FALSE),szabalyok!$A$16:$B$23,2,FALSE),0)</f>
        <v>0</v>
      </c>
      <c r="EE136" s="47">
        <f>versenyek!$PL$11*IFERROR(VLOOKUP(VLOOKUP($A136,versenyek!PK:PM,3,FALSE),szabalyok!$A$16:$B$23,2,FALSE),0)</f>
        <v>0</v>
      </c>
      <c r="EF136" s="47">
        <f>versenyek!$PO$11*IFERROR(VLOOKUP(VLOOKUP($A136,versenyek!PN:PP,3,FALSE),szabalyok!$A$16:$B$23,2,FALSE),0)</f>
        <v>0</v>
      </c>
      <c r="EG136" s="47">
        <f>versenyek!$PR$11*IFERROR(VLOOKUP(VLOOKUP($A136,versenyek!PQ:PS,3,FALSE),szabalyok!$A$16:$B$23,2,FALSE),0)</f>
        <v>0</v>
      </c>
      <c r="EH136" s="47">
        <f>versenyek!$PU$11*IFERROR(VLOOKUP(VLOOKUP($A136,versenyek!PT:PV,3,FALSE),szabalyok!$A$16:$B$23,2,FALSE),0)</f>
        <v>0</v>
      </c>
      <c r="EI136" s="47">
        <f>versenyek!$PX$11*IFERROR(VLOOKUP(VLOOKUP($A136,versenyek!PW:PY,3,FALSE),szabalyok!$A$16:$B$23,2,FALSE),0)</f>
        <v>0</v>
      </c>
      <c r="EJ136" s="47">
        <f>versenyek!$QA$11*IFERROR(VLOOKUP(VLOOKUP($A136,versenyek!PZ:QB,3,FALSE),szabalyok!$A$16:$B$23,2,FALSE),0)</f>
        <v>0</v>
      </c>
      <c r="EK136" s="47">
        <f>versenyek!$QD$11*IFERROR(VLOOKUP(VLOOKUP($A136,versenyek!QC:QE,3,FALSE),szabalyok!$A$16:$B$23,2,FALSE),0)</f>
        <v>0</v>
      </c>
      <c r="EL136" s="47">
        <f>versenyek!$QG$11*IFERROR(VLOOKUP(VLOOKUP($A136,versenyek!QF:QH,3,FALSE),szabalyok!$A$16:$B$23,2,FALSE),0)</f>
        <v>0</v>
      </c>
      <c r="EM136" s="47">
        <f>versenyek!$QJ$11*IFERROR(VLOOKUP(VLOOKUP($A136,versenyek!QI:QK,3,FALSE),szabalyok!$A$16:$B$23,2,FALSE),0)</f>
        <v>0</v>
      </c>
      <c r="EN136" s="47">
        <f>versenyek!$QM$11*IFERROR(VLOOKUP(VLOOKUP($A136,versenyek!QL:QN,3,FALSE),szabalyok!$A$16:$B$23,2,FALSE),0)</f>
        <v>0</v>
      </c>
      <c r="EO136" s="47">
        <f>versenyek!$QP$11*IFERROR(VLOOKUP(VLOOKUP($A136,versenyek!QO:QQ,3,FALSE),szabalyok!$A$16:$B$23,2,FALSE),0)</f>
        <v>0</v>
      </c>
      <c r="EP136" s="47">
        <f>versenyek!$QS$11*IFERROR(VLOOKUP(VLOOKUP($A136,versenyek!QR:QT,3,FALSE),szabalyok!$A$16:$B$23,2,FALSE),0)</f>
        <v>0</v>
      </c>
      <c r="EQ136" s="47">
        <f>versenyek!$QV$11*IFERROR(VLOOKUP(VLOOKUP($A136,versenyek!QU:QW,3,FALSE),szabalyok!$A$16:$B$23,2,FALSE),0)</f>
        <v>0</v>
      </c>
      <c r="ER136" s="47">
        <f>versenyek!$RE$11*IFERROR(VLOOKUP(VLOOKUP($A136,versenyek!RD:RF,3,FALSE),szabalyok!$A$16:$B$23,2,FALSE),0)</f>
        <v>0</v>
      </c>
      <c r="ES136" s="47">
        <f>versenyek!$RH$11*IFERROR(VLOOKUP(VLOOKUP($A136,versenyek!RG:RI,3,FALSE),szabalyok!$A$16:$B$23,2,FALSE),0)</f>
        <v>0</v>
      </c>
      <c r="ET136" s="47">
        <f>versenyek!$RK$11*IFERROR(VLOOKUP(VLOOKUP($A136,versenyek!RJ:RL,3,FALSE),szabalyok!$A$16:$B$23,2,FALSE),0)</f>
        <v>0</v>
      </c>
      <c r="EU136" s="47">
        <f>versenyek!$RN$11*IFERROR(VLOOKUP(VLOOKUP($A136,versenyek!RM:RO,3,FALSE),szabalyok!$A$16:$B$23,2,FALSE),0)</f>
        <v>0</v>
      </c>
      <c r="EV136" s="47">
        <f>versenyek!$RQ$11*IFERROR(VLOOKUP(VLOOKUP($A136,versenyek!RP:RR,3,FALSE),szabalyok!$A$16:$B$23,2,FALSE),0)</f>
        <v>0</v>
      </c>
      <c r="EW136" s="47">
        <f>versenyek!$RT$11*IFERROR(VLOOKUP(VLOOKUP($A136,versenyek!RS:RU,3,FALSE),szabalyok!$A$16:$B$23,2,FALSE),0)</f>
        <v>0</v>
      </c>
      <c r="EX136" s="47">
        <f>versenyek!$RW$11*IFERROR(VLOOKUP(VLOOKUP($A136,versenyek!RV:RX,3,FALSE),szabalyok!$A$16:$B$23,2,FALSE),0)</f>
        <v>0</v>
      </c>
      <c r="EY136" s="47">
        <f>versenyek!$RZ$11*IFERROR(VLOOKUP(VLOOKUP($A136,versenyek!RY:SA,3,FALSE),szabalyok!$A$16:$B$23,2,FALSE),0)</f>
        <v>0</v>
      </c>
      <c r="EZ136" s="47">
        <f>versenyek!$SC$11*IFERROR(VLOOKUP(VLOOKUP($A136,versenyek!SB:SD,3,FALSE),szabalyok!$A$16:$B$23,2,FALSE),0)</f>
        <v>0</v>
      </c>
      <c r="FA136" s="47">
        <f>versenyek!$SF$11*IFERROR(VLOOKUP(VLOOKUP($A136,versenyek!SE:SG,3,FALSE),szabalyok!$A$16:$B$23,2,FALSE),0)</f>
        <v>0</v>
      </c>
      <c r="FB136" s="47">
        <f>versenyek!$SI$11*IFERROR(VLOOKUP(VLOOKUP($A136,versenyek!SH:SJ,3,FALSE),szabalyok!$A$16:$B$23,2,FALSE),0)</f>
        <v>0</v>
      </c>
      <c r="FC136" s="47">
        <f>versenyek!$SL$11*IFERROR(VLOOKUP(VLOOKUP($A136,versenyek!SK:SM,3,FALSE),szabalyok!$A$16:$B$23,2,FALSE),0)</f>
        <v>0</v>
      </c>
      <c r="FD136" s="47">
        <f>versenyek!$SO$11*IFERROR(VLOOKUP(VLOOKUP($A136,versenyek!SN:SP,3,FALSE),szabalyok!$A$16:$B$23,2,FALSE),0)</f>
        <v>0</v>
      </c>
      <c r="FE136" s="47">
        <f>versenyek!$SR$11*IFERROR(VLOOKUP(VLOOKUP($A136,versenyek!SQ:SS,3,FALSE),szabalyok!$A$16:$B$23,2,FALSE),0)</f>
        <v>0</v>
      </c>
      <c r="FF136" s="47">
        <f>versenyek!$SU$11*IFERROR(VLOOKUP(VLOOKUP($A136,versenyek!ST:SV,3,FALSE),szabalyok!$A$16:$B$23,2,FALSE),0)</f>
        <v>0</v>
      </c>
      <c r="FG136" s="47">
        <f>versenyek!$SX$11*IFERROR(VLOOKUP(VLOOKUP($A136,versenyek!SW:SY,3,FALSE),szabalyok!$A$16:$B$23,2,FALSE),0)</f>
        <v>0</v>
      </c>
      <c r="FH136" s="47">
        <f>versenyek!$TA$11*IFERROR(VLOOKUP(VLOOKUP($A136,versenyek!SZ:TB,3,FALSE),szabalyok!$A$16:$B$23,2,FALSE),0)</f>
        <v>0</v>
      </c>
      <c r="FI136" s="47">
        <f>versenyek!$TD$11*IFERROR(VLOOKUP(VLOOKUP($A136,versenyek!TC:TE,3,FALSE),szabalyok!$A$16:$B$23,2,FALSE),0)</f>
        <v>0</v>
      </c>
      <c r="FJ136" s="47">
        <f>versenyek!$TG$11*IFERROR(VLOOKUP(VLOOKUP($A136,versenyek!TF:TH,3,FALSE),szabalyok!$A$16:$B$23,2,FALSE),0)</f>
        <v>0</v>
      </c>
      <c r="FK136" s="47">
        <f>versenyek!$TJ$11*IFERROR(VLOOKUP(VLOOKUP($A136,versenyek!TI:TK,3,FALSE),szabalyok!$A$16:$B$23,2,FALSE),0)</f>
        <v>0</v>
      </c>
      <c r="FL136" s="47">
        <f>versenyek!$TM$11*IFERROR(VLOOKUP(VLOOKUP($A136,versenyek!TL:TN,3,FALSE),szabalyok!$A$16:$B$23,2,FALSE),0)</f>
        <v>0</v>
      </c>
      <c r="FM136" s="47">
        <f>versenyek!$TP$11*IFERROR(VLOOKUP(VLOOKUP($A136,versenyek!TO:TQ,3,FALSE),szabalyok!$A$16:$B$23,2,FALSE),0)</f>
        <v>0</v>
      </c>
      <c r="FN136" s="47">
        <f>versenyek!$TS$11*IFERROR(VLOOKUP(VLOOKUP($A136,versenyek!TR:TT,3,FALSE),szabalyok!$A$16:$B$23,2,FALSE),0)</f>
        <v>0</v>
      </c>
      <c r="FO136" s="47"/>
      <c r="FP136" s="235">
        <f t="shared" si="4"/>
        <v>0</v>
      </c>
    </row>
    <row r="137" spans="1:172">
      <c r="A137" s="274" t="s">
        <v>19</v>
      </c>
      <c r="B137" s="47">
        <v>0</v>
      </c>
      <c r="C137" s="47">
        <v>12.534307924065322</v>
      </c>
      <c r="D137" s="47">
        <v>91.285613655177627</v>
      </c>
      <c r="E137" s="47">
        <v>0</v>
      </c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33.870051775869655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f>versenyek!$BD$11*IFERROR(VLOOKUP(VLOOKUP($A137,versenyek!BC:BE,3,FALSE),szabalyok!$A$16:$B$23,2,FALSE),0)</f>
        <v>0</v>
      </c>
      <c r="S137" s="47">
        <f>versenyek!$BG$11*IFERROR(VLOOKUP(VLOOKUP($A137,versenyek!BF:BH,3,FALSE),szabalyok!$A$16:$B$23,2,FALSE),0)</f>
        <v>0</v>
      </c>
      <c r="T137" s="47">
        <f>versenyek!$BJ$11*IFERROR(VLOOKUP(VLOOKUP($A137,versenyek!BI:BK,3,FALSE),szabalyok!$A$16:$B$23,2,FALSE),0)</f>
        <v>0</v>
      </c>
      <c r="U137" s="47">
        <f>versenyek!$BM$11*IFERROR(VLOOKUP(VLOOKUP($A137,versenyek!BL:BN,3,FALSE),szabalyok!$A$16:$B$23,2,FALSE),0)</f>
        <v>0</v>
      </c>
      <c r="V137" s="47">
        <f>versenyek!$BP$11*IFERROR(VLOOKUP(VLOOKUP($A137,versenyek!BO:BQ,3,FALSE),szabalyok!$A$16:$B$23,2,FALSE),0)</f>
        <v>0</v>
      </c>
      <c r="W137" s="47">
        <f>versenyek!$BS$11*IFERROR(VLOOKUP(VLOOKUP($A137,versenyek!BR:BT,3,FALSE),szabalyok!$A$16:$B$23,2,FALSE),0)</f>
        <v>0</v>
      </c>
      <c r="X137" s="47">
        <f>versenyek!$BV$11*IFERROR(VLOOKUP(VLOOKUP($A137,versenyek!BU:BW,3,FALSE),szabalyok!$A$16:$B$23,2,FALSE),0)</f>
        <v>0</v>
      </c>
      <c r="Y137" s="47">
        <f>versenyek!$BY$11*IFERROR(VLOOKUP(VLOOKUP($A137,versenyek!BX:BZ,3,FALSE),szabalyok!$A$16:$B$23,2,FALSE),0)</f>
        <v>0</v>
      </c>
      <c r="Z137" s="47">
        <f>versenyek!$CB$11*IFERROR(VLOOKUP(VLOOKUP($A137,versenyek!CA:CC,3,FALSE),szabalyok!$A$16:$B$23,2,FALSE),0)</f>
        <v>0</v>
      </c>
      <c r="AA137" s="47">
        <f>versenyek!$CE$11*IFERROR(VLOOKUP(VLOOKUP($A137,versenyek!CD:CF,3,FALSE),szabalyok!$A$16:$B$23,2,FALSE),0)</f>
        <v>0</v>
      </c>
      <c r="AB137" s="47">
        <f>versenyek!$CH$11*IFERROR(VLOOKUP(VLOOKUP($A137,versenyek!CG:CI,3,FALSE),szabalyok!$A$16:$B$23,2,FALSE),0)</f>
        <v>0</v>
      </c>
      <c r="AC137" s="47">
        <f>versenyek!$CK$11*IFERROR(VLOOKUP(VLOOKUP($A137,versenyek!CJ:CL,3,FALSE),szabalyok!$A$16:$B$23,2,FALSE),0)</f>
        <v>0</v>
      </c>
      <c r="AD137" s="47">
        <f>versenyek!$CN$11*IFERROR(VLOOKUP(VLOOKUP($A137,versenyek!CM:CO,3,FALSE),szabalyok!$A$16:$B$23,2,FALSE),0)</f>
        <v>0</v>
      </c>
      <c r="AE137" s="47">
        <f>versenyek!$CQ$11*IFERROR(VLOOKUP(VLOOKUP($A137,versenyek!CP:CR,3,FALSE),szabalyok!$A$16:$B$23,2,FALSE),0)</f>
        <v>0</v>
      </c>
      <c r="AF137" s="47">
        <f>versenyek!$CT$11*IFERROR(VLOOKUP(VLOOKUP($A137,versenyek!CS:CU,3,FALSE),szabalyok!$A$16:$B$23,2,FALSE),0)</f>
        <v>0</v>
      </c>
      <c r="AG137" s="47">
        <f>versenyek!$CW$11*IFERROR(VLOOKUP(VLOOKUP($A137,versenyek!CV:CX,3,FALSE),szabalyok!$A$16:$B$23,2,FALSE),0)</f>
        <v>0</v>
      </c>
      <c r="AH137" s="47">
        <f>versenyek!$CZ$11*IFERROR(VLOOKUP(VLOOKUP($A137,versenyek!CY:DA,3,FALSE),szabalyok!$A$16:$B$23,2,FALSE),0)</f>
        <v>0</v>
      </c>
      <c r="AI137" s="47">
        <f>versenyek!$DC$11*IFERROR(VLOOKUP(VLOOKUP($A137,versenyek!DB:DD,3,FALSE),szabalyok!$A$16:$B$23,2,FALSE),0)</f>
        <v>0</v>
      </c>
      <c r="AJ137" s="47">
        <f>versenyek!$DF$11*IFERROR(VLOOKUP(VLOOKUP($A137,versenyek!DE:DG,3,FALSE),szabalyok!$A$16:$B$23,2,FALSE),0)</f>
        <v>31.966431481077148</v>
      </c>
      <c r="AK137" s="47">
        <f>versenyek!$DI$11*IFERROR(VLOOKUP(VLOOKUP($A137,versenyek!DH:DJ,3,FALSE),szabalyok!$A$16:$B$23,2,FALSE),0)</f>
        <v>0</v>
      </c>
      <c r="AL137" s="47">
        <f>versenyek!$DL$11*IFERROR(VLOOKUP(VLOOKUP($A137,versenyek!DK:DM,3,FALSE),szabalyok!$A$16:$B$23,2,FALSE),0)</f>
        <v>0</v>
      </c>
      <c r="AM137" s="47">
        <f>versenyek!$DR$11*IFERROR(VLOOKUP(VLOOKUP($A137,versenyek!DQ:DS,3,FALSE),szabalyok!$A$16:$B$23,2,FALSE),0)</f>
        <v>0</v>
      </c>
      <c r="AN137" s="47">
        <f>versenyek!$DU$11*IFERROR(VLOOKUP(VLOOKUP($A137,versenyek!DT:DV,3,FALSE),szabalyok!$A$16:$B$23,2,FALSE),0)</f>
        <v>17.963064686192766</v>
      </c>
      <c r="AO137" s="47">
        <f>versenyek!$DO$11*IFERROR(VLOOKUP(VLOOKUP($A137,versenyek!DN:DP,3,FALSE),szabalyok!$A$16:$B$23,2,FALSE),0)</f>
        <v>0</v>
      </c>
      <c r="AP137" s="47">
        <f>versenyek!$DX$11*IFERROR(VLOOKUP(VLOOKUP($A137,versenyek!DW:DY,3,FALSE),szabalyok!$A$16:$B$23,2,FALSE),0)</f>
        <v>0</v>
      </c>
      <c r="AQ137" s="47" t="e">
        <f>versenyek!$EA$11*IFERROR(VLOOKUP(VLOOKUP($A137,versenyek!DZ:EB,3,FALSE),szabalyok!$A$16:$B$23,2,FALSE),0)</f>
        <v>#DIV/0!</v>
      </c>
      <c r="AR137" s="47" t="e">
        <f>versenyek!$ED$11*IFERROR(VLOOKUP(VLOOKUP($A137,versenyek!EC:EE,3,FALSE),szabalyok!$A$16:$B$23,2,FALSE),0)</f>
        <v>#DIV/0!</v>
      </c>
      <c r="AS137" s="47">
        <f>versenyek!$EG$11*IFERROR(VLOOKUP(VLOOKUP($A137,versenyek!EF:EH,3,FALSE),szabalyok!$A$16:$B$23,2,FALSE),0)</f>
        <v>0</v>
      </c>
      <c r="AT137" s="47">
        <f>versenyek!$EJ$11*IFERROR(VLOOKUP(VLOOKUP($A137,versenyek!EI:EK,3,FALSE),szabalyok!$A$16:$B$23,2,FALSE),0)</f>
        <v>0</v>
      </c>
      <c r="AU137" s="47">
        <f>versenyek!$EM$11*IFERROR(VLOOKUP(VLOOKUP($A137,versenyek!EL:EN,3,FALSE),szabalyok!$A$16:$B$23,2,FALSE),0)</f>
        <v>0</v>
      </c>
      <c r="AV137" s="47">
        <f>versenyek!$EP$11*IFERROR(VLOOKUP(VLOOKUP($A137,versenyek!EO:EQ,3,FALSE),szabalyok!$A$16:$B$23,2,FALSE),0)</f>
        <v>0</v>
      </c>
      <c r="AW137" s="47">
        <f>versenyek!$EY$11*IFERROR(VLOOKUP(VLOOKUP($A137,versenyek!EX:EZ,3,FALSE),szabalyok!$A$16:$B$23,2,FALSE),0)</f>
        <v>0</v>
      </c>
      <c r="AX137" s="47">
        <f>versenyek!$FB$11*IFERROR(VLOOKUP(VLOOKUP($A137,versenyek!FA:FC,3,FALSE),szabalyok!$A$16:$B$23,2,FALSE),0)</f>
        <v>0</v>
      </c>
      <c r="AY137" s="47">
        <f>versenyek!$FE$11*IFERROR(VLOOKUP(VLOOKUP($A137,versenyek!FD:FF,3,FALSE),szabalyok!$A$16:$B$23,2,FALSE),0)</f>
        <v>0</v>
      </c>
      <c r="AZ137" s="47">
        <f>versenyek!$FH$11*IFERROR(VLOOKUP(VLOOKUP($A137,versenyek!FG:FI,3,FALSE),szabalyok!$A$16:$B$23,2,FALSE),0)</f>
        <v>0</v>
      </c>
      <c r="BA137" s="47">
        <f>versenyek!$FK$11*IFERROR(VLOOKUP(VLOOKUP($A137,versenyek!FJ:FL,3,FALSE),szabalyok!$A$16:$B$23,2,FALSE),0)</f>
        <v>0</v>
      </c>
      <c r="BB137" s="47">
        <f>versenyek!$FN$11*IFERROR(VLOOKUP(VLOOKUP($A137,versenyek!FM:FO,3,FALSE),szabalyok!$A$16:$B$23,2,FALSE),0)</f>
        <v>0</v>
      </c>
      <c r="BC137" s="47">
        <f>versenyek!$FQ$11*IFERROR(VLOOKUP(VLOOKUP($A137,versenyek!FP:FR,3,FALSE),szabalyok!$A$16:$B$23,2,FALSE),0)</f>
        <v>0</v>
      </c>
      <c r="BD137" s="47">
        <f>versenyek!$FT$11*IFERROR(VLOOKUP(VLOOKUP($A137,versenyek!FS:FU,3,FALSE),szabalyok!$A$16:$B$23,2,FALSE),0)</f>
        <v>0</v>
      </c>
      <c r="BE137" s="47">
        <f>versenyek!$FW$11*IFERROR(VLOOKUP(VLOOKUP($A137,versenyek!FV:FX,3,FALSE),szabalyok!$A$16:$B$23,2,FALSE),0)</f>
        <v>0</v>
      </c>
      <c r="BF137" s="47">
        <f>versenyek!$FZ$11*IFERROR(VLOOKUP(VLOOKUP($A137,versenyek!FY:GA,3,FALSE),szabalyok!$A$16:$B$23,2,FALSE),0)</f>
        <v>0</v>
      </c>
      <c r="BG137" s="47">
        <f>versenyek!$GC$11*IFERROR(VLOOKUP(VLOOKUP($A137,versenyek!GB:GD,3,FALSE),szabalyok!$A$16:$B$23,2,FALSE),0)</f>
        <v>0</v>
      </c>
      <c r="BH137" s="47">
        <f>versenyek!$GF$11*IFERROR(VLOOKUP(VLOOKUP($A137,versenyek!GE:GG,3,FALSE),szabalyok!$A$16:$B$23,2,FALSE),0)</f>
        <v>0</v>
      </c>
      <c r="BI137" s="47">
        <f>versenyek!$GI$11*IFERROR(VLOOKUP(VLOOKUP($A137,versenyek!GH:GJ,3,FALSE),szabalyok!$A$16:$B$23,2,FALSE),0)</f>
        <v>0</v>
      </c>
      <c r="BJ137" s="47">
        <f>versenyek!$GL$11*IFERROR(VLOOKUP(VLOOKUP($A137,versenyek!GK:GM,3,FALSE),szabalyok!$A$16:$B$23,2,FALSE),0)</f>
        <v>0</v>
      </c>
      <c r="BK137" s="47">
        <f>versenyek!$GO$11*IFERROR(VLOOKUP(VLOOKUP($A137,versenyek!GN:GP,3,FALSE),szabalyok!$A$16:$B$23,2,FALSE),0)</f>
        <v>0</v>
      </c>
      <c r="BL137" s="47">
        <f>versenyek!$GR$11*IFERROR(VLOOKUP(VLOOKUP($A137,versenyek!GQ:GS,3,FALSE),szabalyok!$A$16:$B$23,2,FALSE),0)</f>
        <v>0</v>
      </c>
      <c r="BM137" s="47">
        <f>versenyek!$GX$11*IFERROR(VLOOKUP(VLOOKUP($A137,versenyek!GW:GY,3,FALSE),szabalyok!$A$16:$B$23,2,FALSE),0)</f>
        <v>0</v>
      </c>
      <c r="BN137" s="47">
        <f>versenyek!$GX$11*IFERROR(VLOOKUP(VLOOKUP($A137,versenyek!GX:GZ,3,FALSE),szabalyok!$A$16:$B$23,2,FALSE),0)</f>
        <v>0</v>
      </c>
      <c r="BO137" s="47">
        <f>versenyek!$HD$11*IFERROR(VLOOKUP(VLOOKUP($A137,versenyek!HC:HE,3,FALSE),szabalyok!$A$16:$B$23,2,FALSE),0)</f>
        <v>0</v>
      </c>
      <c r="BP137" s="47">
        <f>versenyek!$HG$11*IFERROR(VLOOKUP(VLOOKUP($A137,versenyek!HF:HH,3,FALSE),szabalyok!$A$16:$B$23,2,FALSE),0)</f>
        <v>0</v>
      </c>
      <c r="BQ137" s="47">
        <f>versenyek!$HJ$11*IFERROR(VLOOKUP(VLOOKUP($A137,versenyek!HI:HK,3,FALSE),szabalyok!$A$16:$B$23,2,FALSE),0)</f>
        <v>0</v>
      </c>
      <c r="BR137" s="47">
        <f>versenyek!$HM$11*IFERROR(VLOOKUP(VLOOKUP($A137,versenyek!HL:HN,3,FALSE),szabalyok!$A$16:$B$23,2,FALSE),0)</f>
        <v>0</v>
      </c>
      <c r="BS137" s="47">
        <f>versenyek!$HP$11*IFERROR(VLOOKUP(VLOOKUP($A137,versenyek!HO:HQ,3,FALSE),szabalyok!$A$16:$B$23,2,FALSE),0)</f>
        <v>0</v>
      </c>
      <c r="BT137" s="47">
        <f>versenyek!$HS$11*IFERROR(VLOOKUP(VLOOKUP($A137,versenyek!HR:HT,3,FALSE),szabalyok!$A$16:$B$23,2,FALSE),0)</f>
        <v>0</v>
      </c>
      <c r="BU137" s="47">
        <f>versenyek!$HV$11*IFERROR(VLOOKUP(VLOOKUP($A137,versenyek!HU:HW,3,FALSE),szabalyok!$A$16:$B$23,2,FALSE),0)</f>
        <v>0</v>
      </c>
      <c r="BV137" s="47">
        <f>versenyek!$HY$11*IFERROR(VLOOKUP(VLOOKUP($A137,versenyek!HX:HZ,3,FALSE),szabalyok!$A$16:$B$23,2,FALSE),0)</f>
        <v>0</v>
      </c>
      <c r="BW137" s="47">
        <f>versenyek!$IB$11*IFERROR(VLOOKUP(VLOOKUP($A137,versenyek!IA:IC,3,FALSE),szabalyok!$A$16:$B$23,2,FALSE),0)</f>
        <v>0</v>
      </c>
      <c r="BX137" s="47">
        <f>versenyek!$IE$11*IFERROR(VLOOKUP(VLOOKUP($A137,versenyek!ID:IF,3,FALSE),szabalyok!$A$16:$B$23,2,FALSE),0)</f>
        <v>0</v>
      </c>
      <c r="BY137" s="47">
        <f>versenyek!$IH$11*IFERROR(VLOOKUP(VLOOKUP($A137,versenyek!IG:II,3,FALSE),szabalyok!$A$16:$B$23,2,FALSE),0)</f>
        <v>0</v>
      </c>
      <c r="BZ137" s="47">
        <f>versenyek!$IK$11*IFERROR(VLOOKUP(VLOOKUP($A137,versenyek!IJ:IL,3,FALSE),szabalyok!$A$16:$B$23,2,FALSE),0)</f>
        <v>0</v>
      </c>
      <c r="CA137" s="47">
        <f>versenyek!$IN$11*IFERROR(VLOOKUP(VLOOKUP($A137,versenyek!IM:IO,3,FALSE),szabalyok!$A$16:$B$23,2,FALSE),0)</f>
        <v>0</v>
      </c>
      <c r="CB137" s="47">
        <f>versenyek!$IW$11*IFERROR(VLOOKUP(VLOOKUP($A137,versenyek!IV:IX,3,FALSE),szabalyok!$A$16:$B$23,2,FALSE),0)</f>
        <v>0</v>
      </c>
      <c r="CC137" s="47">
        <f>versenyek!$IZ$11*IFERROR(VLOOKUP(VLOOKUP($A137,versenyek!IY:JA,3,FALSE),szabalyok!$A$16:$B$23,2,FALSE),0)</f>
        <v>0</v>
      </c>
      <c r="CD137" s="47">
        <f>versenyek!$JC$11*IFERROR(VLOOKUP(VLOOKUP($A137,versenyek!JB:JD,3,FALSE),szabalyok!$A$16:$B$23,2,FALSE),0)</f>
        <v>0</v>
      </c>
      <c r="CE137" s="47">
        <f>versenyek!$JF$11*IFERROR(VLOOKUP(VLOOKUP($A137,versenyek!JE:JG,3,FALSE),szabalyok!$A$16:$B$23,2,FALSE),0)</f>
        <v>0</v>
      </c>
      <c r="CF137" s="47">
        <f>versenyek!$JI$11*IFERROR(VLOOKUP(VLOOKUP($A137,versenyek!JH:JJ,3,FALSE),szabalyok!$A$16:$B$23,2,FALSE),0)</f>
        <v>0</v>
      </c>
      <c r="CG137" s="47">
        <f>versenyek!$JL$11*IFERROR(VLOOKUP(VLOOKUP($A137,versenyek!JK:JM,3,FALSE),szabalyok!$A$16:$B$23,2,FALSE),0)</f>
        <v>0</v>
      </c>
      <c r="CH137" s="47">
        <f>versenyek!$JO$11*IFERROR(VLOOKUP(VLOOKUP($A137,versenyek!JN:JP,3,FALSE),szabalyok!$A$16:$B$23,2,FALSE),0)</f>
        <v>0</v>
      </c>
      <c r="CI137" s="47">
        <f>versenyek!$JR$11*IFERROR(VLOOKUP(VLOOKUP($A137,versenyek!JQ:JS,3,FALSE),szabalyok!$A$16:$B$23,2,FALSE),0)</f>
        <v>0</v>
      </c>
      <c r="CJ137" s="47">
        <f>versenyek!$JU$11*IFERROR(VLOOKUP(VLOOKUP($A137,versenyek!JT:JV,3,FALSE),szabalyok!$A$16:$B$23,2,FALSE),0)</f>
        <v>0</v>
      </c>
      <c r="CK137" s="47">
        <f>versenyek!$JR$11*IFERROR(VLOOKUP(VLOOKUP($A137,versenyek!JW:JY,3,FALSE),szabalyok!$A$16:$B$23,2,FALSE),0)</f>
        <v>0</v>
      </c>
      <c r="CL137" s="47">
        <f>versenyek!$KA$11*IFERROR(VLOOKUP(VLOOKUP($A137,versenyek!JZ:KB,3,FALSE),szabalyok!$A$16:$B$23,2,FALSE),0)</f>
        <v>0</v>
      </c>
      <c r="CM137" s="47">
        <f>versenyek!$KD$11*IFERROR(VLOOKUP(VLOOKUP($A137,versenyek!KC:KE,3,FALSE),szabalyok!$A$16:$B$23,2,FALSE),0)</f>
        <v>0</v>
      </c>
      <c r="CN137" s="47">
        <f>versenyek!$KG$11*IFERROR(VLOOKUP(VLOOKUP($A137,versenyek!KF:KH,3,FALSE),szabalyok!$A$16:$B$23,2,FALSE),0)</f>
        <v>0</v>
      </c>
      <c r="CO137" s="47">
        <f>versenyek!$KJ$11*IFERROR(VLOOKUP(VLOOKUP($A137,versenyek!KI:KK,3,FALSE),szabalyok!$A$16:$B$23,2,FALSE),0)</f>
        <v>0</v>
      </c>
      <c r="CP137" s="47">
        <f>versenyek!$KM$11*IFERROR(VLOOKUP(VLOOKUP($A137,versenyek!KL:KN,3,FALSE),szabalyok!$A$16:$B$23,2,FALSE),0)</f>
        <v>0</v>
      </c>
      <c r="CQ137" s="47">
        <f>versenyek!$KP$11*IFERROR(VLOOKUP(VLOOKUP($A137,versenyek!KO:KQ,3,FALSE),szabalyok!$A$16:$B$23,2,FALSE),0)</f>
        <v>0</v>
      </c>
      <c r="CR137" s="47">
        <f>versenyek!$KS$11*IFERROR(VLOOKUP(VLOOKUP($A137,versenyek!KR:KT,3,FALSE),szabalyok!$A$16:$B$23,2,FALSE),0)</f>
        <v>0</v>
      </c>
      <c r="CS137" s="47">
        <f>versenyek!$KV$11*IFERROR(VLOOKUP(VLOOKUP($A137,versenyek!KU:KW,3,FALSE),szabalyok!$A$16:$B$23,2,FALSE),0)</f>
        <v>0</v>
      </c>
      <c r="CT137" s="47">
        <f>versenyek!$KY$11*IFERROR(VLOOKUP(VLOOKUP($A137,versenyek!KX:KZ,3,FALSE),szabalyok!$A$16:$B$23,2,FALSE),0)</f>
        <v>0</v>
      </c>
      <c r="CU137" s="47">
        <f>versenyek!$LB$11*IFERROR(VLOOKUP(VLOOKUP($A137,versenyek!LA:LC,3,FALSE),szabalyok!$A$16:$B$23,2,FALSE),0)</f>
        <v>0</v>
      </c>
      <c r="CV137" s="47">
        <f>versenyek!$LE$11*IFERROR(VLOOKUP(VLOOKUP($A137,versenyek!LD:LF,3,FALSE),szabalyok!$A$16:$B$23,2,FALSE),0)</f>
        <v>0</v>
      </c>
      <c r="CW137" s="47">
        <f>versenyek!$LH$11*IFERROR(VLOOKUP(VLOOKUP($A137,versenyek!LG:LI,3,FALSE),szabalyok!$A$16:$B$23,2,FALSE),0)</f>
        <v>0</v>
      </c>
      <c r="CX137" s="47">
        <f>versenyek!$LK$11*IFERROR(VLOOKUP(VLOOKUP($A137,versenyek!LJ:LL,3,FALSE),szabalyok!$A$16:$B$23,2,FALSE),0)</f>
        <v>0</v>
      </c>
      <c r="CY137" s="47">
        <f>versenyek!$LN$11*IFERROR(VLOOKUP(VLOOKUP($A137,versenyek!LM:LO,3,FALSE),szabalyok!$A$16:$B$23,2,FALSE),0)</f>
        <v>0</v>
      </c>
      <c r="CZ137" s="47">
        <f>versenyek!$LQ$11*IFERROR(VLOOKUP(VLOOKUP($A137,versenyek!LP:LR,3,FALSE),szabalyok!$A$16:$B$23,2,FALSE),0)</f>
        <v>0</v>
      </c>
      <c r="DA137" s="47">
        <f>versenyek!$LT$11*IFERROR(VLOOKUP(VLOOKUP($A137,versenyek!LS:LU,3,FALSE),szabalyok!$A$16:$B$23,2,FALSE),0)</f>
        <v>0</v>
      </c>
      <c r="DB137" s="47">
        <f>versenyek!$LW$11*IFERROR(VLOOKUP(VLOOKUP($A137,versenyek!LV:LX,3,FALSE),szabalyok!$A$16:$B$23,2,FALSE),0)</f>
        <v>0</v>
      </c>
      <c r="DC137" s="47">
        <f>versenyek!$LZ$11*IFERROR(VLOOKUP(VLOOKUP($A137,versenyek!LY:MA,3,FALSE),szabalyok!$A$16:$B$23,2,FALSE),0)</f>
        <v>0</v>
      </c>
      <c r="DD137" s="47">
        <f>versenyek!$MC$11*IFERROR(VLOOKUP(VLOOKUP($A137,versenyek!MB:MD,3,FALSE),szabalyok!$A$16:$B$23,2,FALSE),0)</f>
        <v>0</v>
      </c>
      <c r="DE137" s="47">
        <f>versenyek!$ML$11*IFERROR(VLOOKUP(VLOOKUP($A137,versenyek!MK:MM,3,FALSE),szabalyok!$A$16:$B$23,2,FALSE),0)</f>
        <v>0</v>
      </c>
      <c r="DF137" s="47">
        <f>versenyek!$MO$11*IFERROR(VLOOKUP(VLOOKUP($A137,versenyek!MN:MP,3,FALSE),szabalyok!$A$16:$B$23,2,FALSE),0)</f>
        <v>0</v>
      </c>
      <c r="DG137" s="47">
        <f>versenyek!$MR$11*IFERROR(VLOOKUP(VLOOKUP($A137,versenyek!MQ:MS,3,FALSE),szabalyok!$A$16:$B$23,2,FALSE),0)</f>
        <v>0</v>
      </c>
      <c r="DH137" s="47">
        <f>versenyek!$MU$11*IFERROR(VLOOKUP(VLOOKUP($A137,versenyek!MT:MV,3,FALSE),szabalyok!$A$16:$B$23,2,FALSE),0)</f>
        <v>0</v>
      </c>
      <c r="DI137" s="47">
        <f>versenyek!$MX$11*IFERROR(VLOOKUP(VLOOKUP($A137,versenyek!MW:MY,3,FALSE),szabalyok!$A$16:$B$23,2,FALSE),0)</f>
        <v>0</v>
      </c>
      <c r="DJ137" s="47">
        <f>versenyek!$NA$11*IFERROR(VLOOKUP(VLOOKUP($A137,versenyek!MZ:NB,3,FALSE),szabalyok!$A$16:$B$23,2,FALSE),0)</f>
        <v>0</v>
      </c>
      <c r="DK137" s="47">
        <f>versenyek!$ND$11*IFERROR(VLOOKUP(VLOOKUP($A137,versenyek!NC:NE,3,FALSE),szabalyok!$A$16:$B$23,2,FALSE),0)</f>
        <v>0</v>
      </c>
      <c r="DL137" s="47">
        <f>versenyek!$NG$11*IFERROR(VLOOKUP(VLOOKUP($A137,versenyek!NF:NH,3,FALSE),szabalyok!$A$16:$B$23,2,FALSE),0)</f>
        <v>0</v>
      </c>
      <c r="DM137" s="47">
        <f>versenyek!$NJ$11*IFERROR(VLOOKUP(VLOOKUP($A137,versenyek!NI:NK,3,FALSE),szabalyok!$A$16:$B$23,2,FALSE),0)</f>
        <v>0</v>
      </c>
      <c r="DN137" s="47">
        <f>versenyek!$NM$11*IFERROR(VLOOKUP(VLOOKUP($A137,versenyek!NL:NN,3,FALSE),szabalyok!$A$16:$B$23,2,FALSE),0)</f>
        <v>0</v>
      </c>
      <c r="DO137" s="47">
        <f>versenyek!$NP$11*IFERROR(VLOOKUP(VLOOKUP($A137,versenyek!NO:NQ,3,FALSE),szabalyok!$A$16:$B$23,2,FALSE),0)</f>
        <v>0</v>
      </c>
      <c r="DP137" s="47">
        <f>versenyek!$NS$11*IFERROR(VLOOKUP(VLOOKUP($A137,versenyek!NR:NT,3,FALSE),szabalyok!$A$16:$B$23,2,FALSE),0)</f>
        <v>0</v>
      </c>
      <c r="DQ137" s="47">
        <f>versenyek!$NV$11*IFERROR(VLOOKUP(VLOOKUP($A137,versenyek!NU:NW,3,FALSE),szabalyok!$A$16:$B$23,2,FALSE),0)</f>
        <v>0</v>
      </c>
      <c r="DR137" s="47">
        <f>versenyek!$NY$11*IFERROR(VLOOKUP(VLOOKUP($A137,versenyek!NX:NZ,3,FALSE),szabalyok!$A$16:$B$23,2,FALSE),0)</f>
        <v>0</v>
      </c>
      <c r="DS137" s="47">
        <f>versenyek!$OB$11*IFERROR(VLOOKUP(VLOOKUP($A137,versenyek!OA:OC,3,FALSE),szabalyok!$A$16:$B$23,2,FALSE),0)</f>
        <v>0</v>
      </c>
      <c r="DT137" s="47">
        <f>versenyek!$OE$11*IFERROR(VLOOKUP(VLOOKUP($A137,versenyek!OD:OF,3,FALSE),szabalyok!$A$16:$B$23,2,FALSE),0)</f>
        <v>0</v>
      </c>
      <c r="DU137" s="47">
        <f>versenyek!$OH$11*IFERROR(VLOOKUP(VLOOKUP($A137,versenyek!OG:OI,3,FALSE),szabalyok!$A$16:$B$23,2,FALSE),0)</f>
        <v>0</v>
      </c>
      <c r="DV137" s="47">
        <f>versenyek!$OK$11*IFERROR(VLOOKUP(VLOOKUP($A137,versenyek!OJ:OL,3,FALSE),szabalyok!$A$16:$B$23,2,FALSE),0)</f>
        <v>0</v>
      </c>
      <c r="DW137" s="47">
        <f>versenyek!$ON$11*IFERROR(VLOOKUP(VLOOKUP($A137,versenyek!OM:OO,3,FALSE),szabalyok!$A$16:$B$23,2,FALSE),0)</f>
        <v>0</v>
      </c>
      <c r="DX137" s="47">
        <f>versenyek!$OQ$11*IFERROR(VLOOKUP(VLOOKUP($A137,versenyek!OP:OR,3,FALSE),szabalyok!$A$16:$B$23,2,FALSE),0)</f>
        <v>0</v>
      </c>
      <c r="DY137" s="47">
        <f>versenyek!$OT$11*IFERROR(VLOOKUP(VLOOKUP($A137,versenyek!OS:OU,3,FALSE),szabalyok!$A$16:$B$23,2,FALSE),0)</f>
        <v>0</v>
      </c>
      <c r="DZ137" s="47">
        <f>versenyek!$OW$11*IFERROR(VLOOKUP(VLOOKUP($A137,versenyek!OV:OX,3,FALSE),szabalyok!$A$16:$B$23,2,FALSE),0)</f>
        <v>0</v>
      </c>
      <c r="EA137" s="47">
        <f>versenyek!$OZ$11*IFERROR(VLOOKUP(VLOOKUP($A137,versenyek!OY:PA,3,FALSE),szabalyok!$A$16:$B$23,2,FALSE),0)</f>
        <v>0</v>
      </c>
      <c r="EB137" s="47">
        <f>versenyek!$PC$11*IFERROR(VLOOKUP(VLOOKUP($A137,versenyek!PB:PD,3,FALSE),szabalyok!$A$16:$B$23,2,FALSE),0)</f>
        <v>0</v>
      </c>
      <c r="EC137" s="47">
        <f>versenyek!$PF$11*IFERROR(VLOOKUP(VLOOKUP($A137,versenyek!PE:PG,3,FALSE),szabalyok!$A$16:$B$23,2,FALSE),0)</f>
        <v>0</v>
      </c>
      <c r="ED137" s="47">
        <f>versenyek!$PI$11*IFERROR(VLOOKUP(VLOOKUP($A137,versenyek!PH:PJ,3,FALSE),szabalyok!$A$16:$B$23,2,FALSE),0)</f>
        <v>0</v>
      </c>
      <c r="EE137" s="47">
        <f>versenyek!$PL$11*IFERROR(VLOOKUP(VLOOKUP($A137,versenyek!PK:PM,3,FALSE),szabalyok!$A$16:$B$23,2,FALSE),0)</f>
        <v>0</v>
      </c>
      <c r="EF137" s="47">
        <f>versenyek!$PO$11*IFERROR(VLOOKUP(VLOOKUP($A137,versenyek!PN:PP,3,FALSE),szabalyok!$A$16:$B$23,2,FALSE),0)</f>
        <v>0</v>
      </c>
      <c r="EG137" s="47">
        <f>versenyek!$PR$11*IFERROR(VLOOKUP(VLOOKUP($A137,versenyek!PQ:PS,3,FALSE),szabalyok!$A$16:$B$23,2,FALSE),0)</f>
        <v>0</v>
      </c>
      <c r="EH137" s="47">
        <f>versenyek!$PU$11*IFERROR(VLOOKUP(VLOOKUP($A137,versenyek!PT:PV,3,FALSE),szabalyok!$A$16:$B$23,2,FALSE),0)</f>
        <v>0</v>
      </c>
      <c r="EI137" s="47">
        <f>versenyek!$PX$11*IFERROR(VLOOKUP(VLOOKUP($A137,versenyek!PW:PY,3,FALSE),szabalyok!$A$16:$B$23,2,FALSE),0)</f>
        <v>0</v>
      </c>
      <c r="EJ137" s="47">
        <f>versenyek!$QA$11*IFERROR(VLOOKUP(VLOOKUP($A137,versenyek!PZ:QB,3,FALSE),szabalyok!$A$16:$B$23,2,FALSE),0)</f>
        <v>0</v>
      </c>
      <c r="EK137" s="47">
        <f>versenyek!$QD$11*IFERROR(VLOOKUP(VLOOKUP($A137,versenyek!QC:QE,3,FALSE),szabalyok!$A$16:$B$23,2,FALSE),0)</f>
        <v>0</v>
      </c>
      <c r="EL137" s="47">
        <f>versenyek!$QG$11*IFERROR(VLOOKUP(VLOOKUP($A137,versenyek!QF:QH,3,FALSE),szabalyok!$A$16:$B$23,2,FALSE),0)</f>
        <v>0</v>
      </c>
      <c r="EM137" s="47">
        <f>versenyek!$QJ$11*IFERROR(VLOOKUP(VLOOKUP($A137,versenyek!QI:QK,3,FALSE),szabalyok!$A$16:$B$23,2,FALSE),0)</f>
        <v>0</v>
      </c>
      <c r="EN137" s="47">
        <f>versenyek!$QM$11*IFERROR(VLOOKUP(VLOOKUP($A137,versenyek!QL:QN,3,FALSE),szabalyok!$A$16:$B$23,2,FALSE),0)</f>
        <v>0</v>
      </c>
      <c r="EO137" s="47">
        <f>versenyek!$QP$11*IFERROR(VLOOKUP(VLOOKUP($A137,versenyek!QO:QQ,3,FALSE),szabalyok!$A$16:$B$23,2,FALSE),0)</f>
        <v>0</v>
      </c>
      <c r="EP137" s="47">
        <f>versenyek!$QS$11*IFERROR(VLOOKUP(VLOOKUP($A137,versenyek!QR:QT,3,FALSE),szabalyok!$A$16:$B$23,2,FALSE),0)</f>
        <v>0</v>
      </c>
      <c r="EQ137" s="47">
        <f>versenyek!$QV$11*IFERROR(VLOOKUP(VLOOKUP($A137,versenyek!QU:QW,3,FALSE),szabalyok!$A$16:$B$23,2,FALSE),0)</f>
        <v>0</v>
      </c>
      <c r="ER137" s="47">
        <f>versenyek!$RE$11*IFERROR(VLOOKUP(VLOOKUP($A137,versenyek!RD:RF,3,FALSE),szabalyok!$A$16:$B$23,2,FALSE),0)</f>
        <v>0</v>
      </c>
      <c r="ES137" s="47">
        <f>versenyek!$RH$11*IFERROR(VLOOKUP(VLOOKUP($A137,versenyek!RG:RI,3,FALSE),szabalyok!$A$16:$B$23,2,FALSE),0)</f>
        <v>0</v>
      </c>
      <c r="ET137" s="47">
        <f>versenyek!$RK$11*IFERROR(VLOOKUP(VLOOKUP($A137,versenyek!RJ:RL,3,FALSE),szabalyok!$A$16:$B$23,2,FALSE),0)</f>
        <v>0</v>
      </c>
      <c r="EU137" s="47">
        <f>versenyek!$RN$11*IFERROR(VLOOKUP(VLOOKUP($A137,versenyek!RM:RO,3,FALSE),szabalyok!$A$16:$B$23,2,FALSE),0)</f>
        <v>0</v>
      </c>
      <c r="EV137" s="47">
        <f>versenyek!$RQ$11*IFERROR(VLOOKUP(VLOOKUP($A137,versenyek!RP:RR,3,FALSE),szabalyok!$A$16:$B$23,2,FALSE),0)</f>
        <v>0</v>
      </c>
      <c r="EW137" s="47">
        <f>versenyek!$RT$11*IFERROR(VLOOKUP(VLOOKUP($A137,versenyek!RS:RU,3,FALSE),szabalyok!$A$16:$B$23,2,FALSE),0)</f>
        <v>0</v>
      </c>
      <c r="EX137" s="47">
        <f>versenyek!$RW$11*IFERROR(VLOOKUP(VLOOKUP($A137,versenyek!RV:RX,3,FALSE),szabalyok!$A$16:$B$23,2,FALSE),0)</f>
        <v>0</v>
      </c>
      <c r="EY137" s="47">
        <f>versenyek!$RZ$11*IFERROR(VLOOKUP(VLOOKUP($A137,versenyek!RY:SA,3,FALSE),szabalyok!$A$16:$B$23,2,FALSE),0)</f>
        <v>0</v>
      </c>
      <c r="EZ137" s="47">
        <f>versenyek!$SC$11*IFERROR(VLOOKUP(VLOOKUP($A137,versenyek!SB:SD,3,FALSE),szabalyok!$A$16:$B$23,2,FALSE),0)</f>
        <v>0</v>
      </c>
      <c r="FA137" s="47">
        <f>versenyek!$SF$11*IFERROR(VLOOKUP(VLOOKUP($A137,versenyek!SE:SG,3,FALSE),szabalyok!$A$16:$B$23,2,FALSE),0)</f>
        <v>0</v>
      </c>
      <c r="FB137" s="47">
        <f>versenyek!$SI$11*IFERROR(VLOOKUP(VLOOKUP($A137,versenyek!SH:SJ,3,FALSE),szabalyok!$A$16:$B$23,2,FALSE),0)</f>
        <v>0</v>
      </c>
      <c r="FC137" s="47">
        <f>versenyek!$SL$11*IFERROR(VLOOKUP(VLOOKUP($A137,versenyek!SK:SM,3,FALSE),szabalyok!$A$16:$B$23,2,FALSE),0)</f>
        <v>0</v>
      </c>
      <c r="FD137" s="47">
        <f>versenyek!$SO$11*IFERROR(VLOOKUP(VLOOKUP($A137,versenyek!SN:SP,3,FALSE),szabalyok!$A$16:$B$23,2,FALSE),0)</f>
        <v>0</v>
      </c>
      <c r="FE137" s="47">
        <f>versenyek!$SR$11*IFERROR(VLOOKUP(VLOOKUP($A137,versenyek!SQ:SS,3,FALSE),szabalyok!$A$16:$B$23,2,FALSE),0)</f>
        <v>0</v>
      </c>
      <c r="FF137" s="47">
        <f>versenyek!$SU$11*IFERROR(VLOOKUP(VLOOKUP($A137,versenyek!ST:SV,3,FALSE),szabalyok!$A$16:$B$23,2,FALSE),0)</f>
        <v>0</v>
      </c>
      <c r="FG137" s="47">
        <f>versenyek!$SX$11*IFERROR(VLOOKUP(VLOOKUP($A137,versenyek!SW:SY,3,FALSE),szabalyok!$A$16:$B$23,2,FALSE),0)</f>
        <v>0</v>
      </c>
      <c r="FH137" s="47">
        <f>versenyek!$TA$11*IFERROR(VLOOKUP(VLOOKUP($A137,versenyek!SZ:TB,3,FALSE),szabalyok!$A$16:$B$23,2,FALSE),0)</f>
        <v>0</v>
      </c>
      <c r="FI137" s="47">
        <f>versenyek!$TD$11*IFERROR(VLOOKUP(VLOOKUP($A137,versenyek!TC:TE,3,FALSE),szabalyok!$A$16:$B$23,2,FALSE),0)</f>
        <v>0</v>
      </c>
      <c r="FJ137" s="47">
        <f>versenyek!$TG$11*IFERROR(VLOOKUP(VLOOKUP($A137,versenyek!TF:TH,3,FALSE),szabalyok!$A$16:$B$23,2,FALSE),0)</f>
        <v>0</v>
      </c>
      <c r="FK137" s="47">
        <f>versenyek!$TJ$11*IFERROR(VLOOKUP(VLOOKUP($A137,versenyek!TI:TK,3,FALSE),szabalyok!$A$16:$B$23,2,FALSE),0)</f>
        <v>0</v>
      </c>
      <c r="FL137" s="47">
        <f>versenyek!$TM$11*IFERROR(VLOOKUP(VLOOKUP($A137,versenyek!TL:TN,3,FALSE),szabalyok!$A$16:$B$23,2,FALSE),0)</f>
        <v>0</v>
      </c>
      <c r="FM137" s="47">
        <f>versenyek!$TP$11*IFERROR(VLOOKUP(VLOOKUP($A137,versenyek!TO:TQ,3,FALSE),szabalyok!$A$16:$B$23,2,FALSE),0)</f>
        <v>0</v>
      </c>
      <c r="FN137" s="47">
        <f>versenyek!$TS$11*IFERROR(VLOOKUP(VLOOKUP($A137,versenyek!TR:TT,3,FALSE),szabalyok!$A$16:$B$23,2,FALSE),0)</f>
        <v>0</v>
      </c>
      <c r="FO137" s="47"/>
      <c r="FP137" s="235">
        <f t="shared" si="4"/>
        <v>0</v>
      </c>
    </row>
    <row r="138" spans="1:172">
      <c r="A138" s="1" t="s">
        <v>320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47">
        <v>3.2793035820628118</v>
      </c>
      <c r="O138" s="47">
        <v>0</v>
      </c>
      <c r="P138" s="47">
        <v>0</v>
      </c>
      <c r="Q138" s="47">
        <v>0</v>
      </c>
      <c r="R138" s="47">
        <f>versenyek!$BD$11*IFERROR(VLOOKUP(VLOOKUP($A138,versenyek!BC:BE,3,FALSE),szabalyok!$A$16:$B$23,2,FALSE),0)</f>
        <v>0</v>
      </c>
      <c r="S138" s="47">
        <f>versenyek!$BG$11*IFERROR(VLOOKUP(VLOOKUP($A138,versenyek!BF:BH,3,FALSE),szabalyok!$A$16:$B$23,2,FALSE),0)</f>
        <v>0</v>
      </c>
      <c r="T138" s="47">
        <f>versenyek!$BJ$11*IFERROR(VLOOKUP(VLOOKUP($A138,versenyek!BI:BK,3,FALSE),szabalyok!$A$16:$B$23,2,FALSE),0)</f>
        <v>0</v>
      </c>
      <c r="U138" s="47">
        <f>versenyek!$BM$11*IFERROR(VLOOKUP(VLOOKUP($A138,versenyek!BL:BN,3,FALSE),szabalyok!$A$16:$B$23,2,FALSE),0)</f>
        <v>0</v>
      </c>
      <c r="V138" s="47">
        <f>versenyek!$BP$11*IFERROR(VLOOKUP(VLOOKUP($A138,versenyek!BO:BQ,3,FALSE),szabalyok!$A$16:$B$23,2,FALSE),0)</f>
        <v>0</v>
      </c>
      <c r="W138" s="47">
        <f>versenyek!$BS$11*IFERROR(VLOOKUP(VLOOKUP($A138,versenyek!BR:BT,3,FALSE),szabalyok!$A$16:$B$23,2,FALSE),0)</f>
        <v>0</v>
      </c>
      <c r="X138" s="47">
        <f>versenyek!$BV$11*IFERROR(VLOOKUP(VLOOKUP($A138,versenyek!BU:BW,3,FALSE),szabalyok!$A$16:$B$23,2,FALSE),0)</f>
        <v>0</v>
      </c>
      <c r="Y138" s="47">
        <f>versenyek!$BY$11*IFERROR(VLOOKUP(VLOOKUP($A138,versenyek!BX:BZ,3,FALSE),szabalyok!$A$16:$B$23,2,FALSE),0)</f>
        <v>0</v>
      </c>
      <c r="Z138" s="47">
        <f>versenyek!$CB$11*IFERROR(VLOOKUP(VLOOKUP($A138,versenyek!CA:CC,3,FALSE),szabalyok!$A$16:$B$23,2,FALSE),0)</f>
        <v>0</v>
      </c>
      <c r="AA138" s="47">
        <f>versenyek!$CE$11*IFERROR(VLOOKUP(VLOOKUP($A138,versenyek!CD:CF,3,FALSE),szabalyok!$A$16:$B$23,2,FALSE),0)</f>
        <v>0</v>
      </c>
      <c r="AB138" s="47">
        <f>versenyek!$CH$11*IFERROR(VLOOKUP(VLOOKUP($A138,versenyek!CG:CI,3,FALSE),szabalyok!$A$16:$B$23,2,FALSE),0)</f>
        <v>0</v>
      </c>
      <c r="AC138" s="47">
        <f>versenyek!$CK$11*IFERROR(VLOOKUP(VLOOKUP($A138,versenyek!CJ:CL,3,FALSE),szabalyok!$A$16:$B$23,2,FALSE),0)</f>
        <v>0</v>
      </c>
      <c r="AD138" s="47">
        <f>versenyek!$CN$11*IFERROR(VLOOKUP(VLOOKUP($A138,versenyek!CM:CO,3,FALSE),szabalyok!$A$16:$B$23,2,FALSE),0)</f>
        <v>0</v>
      </c>
      <c r="AE138" s="47">
        <f>versenyek!$CQ$11*IFERROR(VLOOKUP(VLOOKUP($A138,versenyek!CP:CR,3,FALSE),szabalyok!$A$16:$B$23,2,FALSE),0)</f>
        <v>0</v>
      </c>
      <c r="AF138" s="47">
        <f>versenyek!$CT$11*IFERROR(VLOOKUP(VLOOKUP($A138,versenyek!CS:CU,3,FALSE),szabalyok!$A$16:$B$23,2,FALSE),0)</f>
        <v>0</v>
      </c>
      <c r="AG138" s="47">
        <f>versenyek!$CW$11*IFERROR(VLOOKUP(VLOOKUP($A138,versenyek!CV:CX,3,FALSE),szabalyok!$A$16:$B$23,2,FALSE),0)</f>
        <v>0</v>
      </c>
      <c r="AH138" s="47">
        <f>versenyek!$CZ$11*IFERROR(VLOOKUP(VLOOKUP($A138,versenyek!CY:DA,3,FALSE),szabalyok!$A$16:$B$23,2,FALSE),0)</f>
        <v>0</v>
      </c>
      <c r="AI138" s="47">
        <f>versenyek!$DC$11*IFERROR(VLOOKUP(VLOOKUP($A138,versenyek!DB:DD,3,FALSE),szabalyok!$A$16:$B$23,2,FALSE),0)</f>
        <v>0</v>
      </c>
      <c r="AJ138" s="47">
        <f>versenyek!$DF$11*IFERROR(VLOOKUP(VLOOKUP($A138,versenyek!DE:DG,3,FALSE),szabalyok!$A$16:$B$23,2,FALSE),0)</f>
        <v>0</v>
      </c>
      <c r="AK138" s="47">
        <f>versenyek!$DI$11*IFERROR(VLOOKUP(VLOOKUP($A138,versenyek!DH:DJ,3,FALSE),szabalyok!$A$16:$B$23,2,FALSE),0)</f>
        <v>0</v>
      </c>
      <c r="AL138" s="47">
        <f>versenyek!$DL$11*IFERROR(VLOOKUP(VLOOKUP($A138,versenyek!DK:DM,3,FALSE),szabalyok!$A$16:$B$23,2,FALSE),0)</f>
        <v>0</v>
      </c>
      <c r="AM138" s="47">
        <f>versenyek!$DR$11*IFERROR(VLOOKUP(VLOOKUP($A138,versenyek!DQ:DS,3,FALSE),szabalyok!$A$16:$B$23,2,FALSE),0)</f>
        <v>0</v>
      </c>
      <c r="AN138" s="47">
        <f>versenyek!$DU$11*IFERROR(VLOOKUP(VLOOKUP($A138,versenyek!DT:DV,3,FALSE),szabalyok!$A$16:$B$23,2,FALSE),0)</f>
        <v>0</v>
      </c>
      <c r="AO138" s="47">
        <f>versenyek!$DO$11*IFERROR(VLOOKUP(VLOOKUP($A138,versenyek!DN:DP,3,FALSE),szabalyok!$A$16:$B$23,2,FALSE),0)</f>
        <v>0</v>
      </c>
      <c r="AP138" s="47">
        <f>versenyek!$DX$11*IFERROR(VLOOKUP(VLOOKUP($A138,versenyek!DW:DY,3,FALSE),szabalyok!$A$16:$B$23,2,FALSE),0)</f>
        <v>0</v>
      </c>
      <c r="AQ138" s="47" t="e">
        <f>versenyek!$EA$11*IFERROR(VLOOKUP(VLOOKUP($A138,versenyek!DZ:EB,3,FALSE),szabalyok!$A$16:$B$23,2,FALSE),0)</f>
        <v>#DIV/0!</v>
      </c>
      <c r="AR138" s="47" t="e">
        <f>versenyek!$ED$11*IFERROR(VLOOKUP(VLOOKUP($A138,versenyek!EC:EE,3,FALSE),szabalyok!$A$16:$B$23,2,FALSE),0)</f>
        <v>#DIV/0!</v>
      </c>
      <c r="AS138" s="47">
        <f>versenyek!$EG$11*IFERROR(VLOOKUP(VLOOKUP($A138,versenyek!EF:EH,3,FALSE),szabalyok!$A$16:$B$23,2,FALSE),0)</f>
        <v>0</v>
      </c>
      <c r="AT138" s="47">
        <f>versenyek!$EJ$11*IFERROR(VLOOKUP(VLOOKUP($A138,versenyek!EI:EK,3,FALSE),szabalyok!$A$16:$B$23,2,FALSE),0)</f>
        <v>0</v>
      </c>
      <c r="AU138" s="47">
        <f>versenyek!$EM$11*IFERROR(VLOOKUP(VLOOKUP($A138,versenyek!EL:EN,3,FALSE),szabalyok!$A$16:$B$23,2,FALSE),0)</f>
        <v>0</v>
      </c>
      <c r="AV138" s="47">
        <f>versenyek!$EP$11*IFERROR(VLOOKUP(VLOOKUP($A138,versenyek!EO:EQ,3,FALSE),szabalyok!$A$16:$B$23,2,FALSE),0)</f>
        <v>0</v>
      </c>
      <c r="AW138" s="47">
        <f>versenyek!$EY$11*IFERROR(VLOOKUP(VLOOKUP($A138,versenyek!EX:EZ,3,FALSE),szabalyok!$A$16:$B$23,2,FALSE),0)</f>
        <v>0</v>
      </c>
      <c r="AX138" s="47">
        <f>versenyek!$FB$11*IFERROR(VLOOKUP(VLOOKUP($A138,versenyek!FA:FC,3,FALSE),szabalyok!$A$16:$B$23,2,FALSE),0)</f>
        <v>0</v>
      </c>
      <c r="AY138" s="47">
        <f>versenyek!$FE$11*IFERROR(VLOOKUP(VLOOKUP($A138,versenyek!FD:FF,3,FALSE),szabalyok!$A$16:$B$23,2,FALSE),0)</f>
        <v>0</v>
      </c>
      <c r="AZ138" s="47">
        <f>versenyek!$FH$11*IFERROR(VLOOKUP(VLOOKUP($A138,versenyek!FG:FI,3,FALSE),szabalyok!$A$16:$B$23,2,FALSE),0)</f>
        <v>0</v>
      </c>
      <c r="BA138" s="47">
        <f>versenyek!$FK$11*IFERROR(VLOOKUP(VLOOKUP($A138,versenyek!FJ:FL,3,FALSE),szabalyok!$A$16:$B$23,2,FALSE),0)</f>
        <v>0</v>
      </c>
      <c r="BB138" s="47">
        <f>versenyek!$FN$11*IFERROR(VLOOKUP(VLOOKUP($A138,versenyek!FM:FO,3,FALSE),szabalyok!$A$16:$B$23,2,FALSE),0)</f>
        <v>0</v>
      </c>
      <c r="BC138" s="47">
        <f>versenyek!$FQ$11*IFERROR(VLOOKUP(VLOOKUP($A138,versenyek!FP:FR,3,FALSE),szabalyok!$A$16:$B$23,2,FALSE),0)</f>
        <v>0</v>
      </c>
      <c r="BD138" s="47">
        <f>versenyek!$FT$11*IFERROR(VLOOKUP(VLOOKUP($A138,versenyek!FS:FU,3,FALSE),szabalyok!$A$16:$B$23,2,FALSE),0)</f>
        <v>0</v>
      </c>
      <c r="BE138" s="47">
        <f>versenyek!$FW$11*IFERROR(VLOOKUP(VLOOKUP($A138,versenyek!FV:FX,3,FALSE),szabalyok!$A$16:$B$23,2,FALSE),0)</f>
        <v>0</v>
      </c>
      <c r="BF138" s="47">
        <f>versenyek!$FZ$11*IFERROR(VLOOKUP(VLOOKUP($A138,versenyek!FY:GA,3,FALSE),szabalyok!$A$16:$B$23,2,FALSE),0)</f>
        <v>0</v>
      </c>
      <c r="BG138" s="47">
        <f>versenyek!$GC$11*IFERROR(VLOOKUP(VLOOKUP($A138,versenyek!GB:GD,3,FALSE),szabalyok!$A$16:$B$23,2,FALSE),0)</f>
        <v>0</v>
      </c>
      <c r="BH138" s="47">
        <f>versenyek!$GF$11*IFERROR(VLOOKUP(VLOOKUP($A138,versenyek!GE:GG,3,FALSE),szabalyok!$A$16:$B$23,2,FALSE),0)</f>
        <v>0</v>
      </c>
      <c r="BI138" s="47">
        <f>versenyek!$GI$11*IFERROR(VLOOKUP(VLOOKUP($A138,versenyek!GH:GJ,3,FALSE),szabalyok!$A$16:$B$23,2,FALSE),0)</f>
        <v>0</v>
      </c>
      <c r="BJ138" s="47">
        <f>versenyek!$GL$11*IFERROR(VLOOKUP(VLOOKUP($A138,versenyek!GK:GM,3,FALSE),szabalyok!$A$16:$B$23,2,FALSE),0)</f>
        <v>0</v>
      </c>
      <c r="BK138" s="47">
        <f>versenyek!$GO$11*IFERROR(VLOOKUP(VLOOKUP($A138,versenyek!GN:GP,3,FALSE),szabalyok!$A$16:$B$23,2,FALSE),0)</f>
        <v>0</v>
      </c>
      <c r="BL138" s="47">
        <f>versenyek!$GR$11*IFERROR(VLOOKUP(VLOOKUP($A138,versenyek!GQ:GS,3,FALSE),szabalyok!$A$16:$B$23,2,FALSE),0)</f>
        <v>0</v>
      </c>
      <c r="BM138" s="47">
        <f>versenyek!$GX$11*IFERROR(VLOOKUP(VLOOKUP($A138,versenyek!GW:GY,3,FALSE),szabalyok!$A$16:$B$23,2,FALSE),0)</f>
        <v>0</v>
      </c>
      <c r="BN138" s="47">
        <f>versenyek!$GX$11*IFERROR(VLOOKUP(VLOOKUP($A138,versenyek!GX:GZ,3,FALSE),szabalyok!$A$16:$B$23,2,FALSE),0)</f>
        <v>0</v>
      </c>
      <c r="BO138" s="47">
        <f>versenyek!$HD$11*IFERROR(VLOOKUP(VLOOKUP($A138,versenyek!HC:HE,3,FALSE),szabalyok!$A$16:$B$23,2,FALSE),0)</f>
        <v>0</v>
      </c>
      <c r="BP138" s="47">
        <f>versenyek!$HG$11*IFERROR(VLOOKUP(VLOOKUP($A138,versenyek!HF:HH,3,FALSE),szabalyok!$A$16:$B$23,2,FALSE),0)</f>
        <v>0</v>
      </c>
      <c r="BQ138" s="47">
        <f>versenyek!$HJ$11*IFERROR(VLOOKUP(VLOOKUP($A138,versenyek!HI:HK,3,FALSE),szabalyok!$A$16:$B$23,2,FALSE),0)</f>
        <v>0</v>
      </c>
      <c r="BR138" s="47">
        <f>versenyek!$HM$11*IFERROR(VLOOKUP(VLOOKUP($A138,versenyek!HL:HN,3,FALSE),szabalyok!$A$16:$B$23,2,FALSE),0)</f>
        <v>0</v>
      </c>
      <c r="BS138" s="47">
        <f>versenyek!$HP$11*IFERROR(VLOOKUP(VLOOKUP($A138,versenyek!HO:HQ,3,FALSE),szabalyok!$A$16:$B$23,2,FALSE),0)</f>
        <v>0</v>
      </c>
      <c r="BT138" s="47">
        <f>versenyek!$HS$11*IFERROR(VLOOKUP(VLOOKUP($A138,versenyek!HR:HT,3,FALSE),szabalyok!$A$16:$B$23,2,FALSE),0)</f>
        <v>0</v>
      </c>
      <c r="BU138" s="47">
        <f>versenyek!$HV$11*IFERROR(VLOOKUP(VLOOKUP($A138,versenyek!HU:HW,3,FALSE),szabalyok!$A$16:$B$23,2,FALSE),0)</f>
        <v>0</v>
      </c>
      <c r="BV138" s="47">
        <f>versenyek!$HY$11*IFERROR(VLOOKUP(VLOOKUP($A138,versenyek!HX:HZ,3,FALSE),szabalyok!$A$16:$B$23,2,FALSE),0)</f>
        <v>0</v>
      </c>
      <c r="BW138" s="47">
        <f>versenyek!$IB$11*IFERROR(VLOOKUP(VLOOKUP($A138,versenyek!IA:IC,3,FALSE),szabalyok!$A$16:$B$23,2,FALSE),0)</f>
        <v>0</v>
      </c>
      <c r="BX138" s="47">
        <f>versenyek!$IE$11*IFERROR(VLOOKUP(VLOOKUP($A138,versenyek!ID:IF,3,FALSE),szabalyok!$A$16:$B$23,2,FALSE),0)</f>
        <v>0</v>
      </c>
      <c r="BY138" s="47">
        <f>versenyek!$IH$11*IFERROR(VLOOKUP(VLOOKUP($A138,versenyek!IG:II,3,FALSE),szabalyok!$A$16:$B$23,2,FALSE),0)</f>
        <v>0</v>
      </c>
      <c r="BZ138" s="47">
        <f>versenyek!$IK$11*IFERROR(VLOOKUP(VLOOKUP($A138,versenyek!IJ:IL,3,FALSE),szabalyok!$A$16:$B$23,2,FALSE),0)</f>
        <v>0</v>
      </c>
      <c r="CA138" s="47">
        <f>versenyek!$IN$11*IFERROR(VLOOKUP(VLOOKUP($A138,versenyek!IM:IO,3,FALSE),szabalyok!$A$16:$B$23,2,FALSE),0)</f>
        <v>0</v>
      </c>
      <c r="CB138" s="47">
        <f>versenyek!$IW$11*IFERROR(VLOOKUP(VLOOKUP($A138,versenyek!IV:IX,3,FALSE),szabalyok!$A$16:$B$23,2,FALSE),0)</f>
        <v>0</v>
      </c>
      <c r="CC138" s="47">
        <f>versenyek!$IZ$11*IFERROR(VLOOKUP(VLOOKUP($A138,versenyek!IY:JA,3,FALSE),szabalyok!$A$16:$B$23,2,FALSE),0)</f>
        <v>0</v>
      </c>
      <c r="CD138" s="47">
        <f>versenyek!$JC$11*IFERROR(VLOOKUP(VLOOKUP($A138,versenyek!JB:JD,3,FALSE),szabalyok!$A$16:$B$23,2,FALSE),0)</f>
        <v>0</v>
      </c>
      <c r="CE138" s="47">
        <f>versenyek!$JF$11*IFERROR(VLOOKUP(VLOOKUP($A138,versenyek!JE:JG,3,FALSE),szabalyok!$A$16:$B$23,2,FALSE),0)</f>
        <v>0</v>
      </c>
      <c r="CF138" s="47">
        <f>versenyek!$JI$11*IFERROR(VLOOKUP(VLOOKUP($A138,versenyek!JH:JJ,3,FALSE),szabalyok!$A$16:$B$23,2,FALSE),0)</f>
        <v>0</v>
      </c>
      <c r="CG138" s="47">
        <f>versenyek!$JL$11*IFERROR(VLOOKUP(VLOOKUP($A138,versenyek!JK:JM,3,FALSE),szabalyok!$A$16:$B$23,2,FALSE),0)</f>
        <v>0</v>
      </c>
      <c r="CH138" s="47">
        <f>versenyek!$JO$11*IFERROR(VLOOKUP(VLOOKUP($A138,versenyek!JN:JP,3,FALSE),szabalyok!$A$16:$B$23,2,FALSE),0)</f>
        <v>0</v>
      </c>
      <c r="CI138" s="47">
        <f>versenyek!$JR$11*IFERROR(VLOOKUP(VLOOKUP($A138,versenyek!JQ:JS,3,FALSE),szabalyok!$A$16:$B$23,2,FALSE),0)</f>
        <v>0</v>
      </c>
      <c r="CJ138" s="47">
        <f>versenyek!$JU$11*IFERROR(VLOOKUP(VLOOKUP($A138,versenyek!JT:JV,3,FALSE),szabalyok!$A$16:$B$23,2,FALSE),0)</f>
        <v>0</v>
      </c>
      <c r="CK138" s="47">
        <f>versenyek!$JR$11*IFERROR(VLOOKUP(VLOOKUP($A138,versenyek!JW:JY,3,FALSE),szabalyok!$A$16:$B$23,2,FALSE),0)</f>
        <v>0</v>
      </c>
      <c r="CL138" s="47">
        <f>versenyek!$KA$11*IFERROR(VLOOKUP(VLOOKUP($A138,versenyek!JZ:KB,3,FALSE),szabalyok!$A$16:$B$23,2,FALSE),0)</f>
        <v>0</v>
      </c>
      <c r="CM138" s="47">
        <f>versenyek!$KD$11*IFERROR(VLOOKUP(VLOOKUP($A138,versenyek!KC:KE,3,FALSE),szabalyok!$A$16:$B$23,2,FALSE),0)</f>
        <v>0</v>
      </c>
      <c r="CN138" s="47">
        <f>versenyek!$KG$11*IFERROR(VLOOKUP(VLOOKUP($A138,versenyek!KF:KH,3,FALSE),szabalyok!$A$16:$B$23,2,FALSE),0)</f>
        <v>0</v>
      </c>
      <c r="CO138" s="47">
        <f>versenyek!$KJ$11*IFERROR(VLOOKUP(VLOOKUP($A138,versenyek!KI:KK,3,FALSE),szabalyok!$A$16:$B$23,2,FALSE),0)</f>
        <v>0</v>
      </c>
      <c r="CP138" s="47">
        <f>versenyek!$KM$11*IFERROR(VLOOKUP(VLOOKUP($A138,versenyek!KL:KN,3,FALSE),szabalyok!$A$16:$B$23,2,FALSE),0)</f>
        <v>0</v>
      </c>
      <c r="CQ138" s="47">
        <f>versenyek!$KP$11*IFERROR(VLOOKUP(VLOOKUP($A138,versenyek!KO:KQ,3,FALSE),szabalyok!$A$16:$B$23,2,FALSE),0)</f>
        <v>0</v>
      </c>
      <c r="CR138" s="47">
        <f>versenyek!$KS$11*IFERROR(VLOOKUP(VLOOKUP($A138,versenyek!KR:KT,3,FALSE),szabalyok!$A$16:$B$23,2,FALSE),0)</f>
        <v>0</v>
      </c>
      <c r="CS138" s="47">
        <f>versenyek!$KV$11*IFERROR(VLOOKUP(VLOOKUP($A138,versenyek!KU:KW,3,FALSE),szabalyok!$A$16:$B$23,2,FALSE),0)</f>
        <v>0</v>
      </c>
      <c r="CT138" s="47">
        <f>versenyek!$KY$11*IFERROR(VLOOKUP(VLOOKUP($A138,versenyek!KX:KZ,3,FALSE),szabalyok!$A$16:$B$23,2,FALSE),0)</f>
        <v>0</v>
      </c>
      <c r="CU138" s="47">
        <f>versenyek!$LB$11*IFERROR(VLOOKUP(VLOOKUP($A138,versenyek!LA:LC,3,FALSE),szabalyok!$A$16:$B$23,2,FALSE),0)</f>
        <v>0</v>
      </c>
      <c r="CV138" s="47">
        <f>versenyek!$LE$11*IFERROR(VLOOKUP(VLOOKUP($A138,versenyek!LD:LF,3,FALSE),szabalyok!$A$16:$B$23,2,FALSE),0)</f>
        <v>0</v>
      </c>
      <c r="CW138" s="47">
        <f>versenyek!$LH$11*IFERROR(VLOOKUP(VLOOKUP($A138,versenyek!LG:LI,3,FALSE),szabalyok!$A$16:$B$23,2,FALSE),0)</f>
        <v>0</v>
      </c>
      <c r="CX138" s="47">
        <f>versenyek!$LK$11*IFERROR(VLOOKUP(VLOOKUP($A138,versenyek!LJ:LL,3,FALSE),szabalyok!$A$16:$B$23,2,FALSE),0)</f>
        <v>0</v>
      </c>
      <c r="CY138" s="47">
        <f>versenyek!$LN$11*IFERROR(VLOOKUP(VLOOKUP($A138,versenyek!LM:LO,3,FALSE),szabalyok!$A$16:$B$23,2,FALSE),0)</f>
        <v>0</v>
      </c>
      <c r="CZ138" s="47">
        <f>versenyek!$LQ$11*IFERROR(VLOOKUP(VLOOKUP($A138,versenyek!LP:LR,3,FALSE),szabalyok!$A$16:$B$23,2,FALSE),0)</f>
        <v>0</v>
      </c>
      <c r="DA138" s="47">
        <f>versenyek!$LT$11*IFERROR(VLOOKUP(VLOOKUP($A138,versenyek!LS:LU,3,FALSE),szabalyok!$A$16:$B$23,2,FALSE),0)</f>
        <v>0</v>
      </c>
      <c r="DB138" s="47">
        <f>versenyek!$LW$11*IFERROR(VLOOKUP(VLOOKUP($A138,versenyek!LV:LX,3,FALSE),szabalyok!$A$16:$B$23,2,FALSE),0)</f>
        <v>0</v>
      </c>
      <c r="DC138" s="47">
        <f>versenyek!$LZ$11*IFERROR(VLOOKUP(VLOOKUP($A138,versenyek!LY:MA,3,FALSE),szabalyok!$A$16:$B$23,2,FALSE),0)</f>
        <v>0</v>
      </c>
      <c r="DD138" s="47">
        <f>versenyek!$MC$11*IFERROR(VLOOKUP(VLOOKUP($A138,versenyek!MB:MD,3,FALSE),szabalyok!$A$16:$B$23,2,FALSE),0)</f>
        <v>0</v>
      </c>
      <c r="DE138" s="47">
        <f>versenyek!$ML$11*IFERROR(VLOOKUP(VLOOKUP($A138,versenyek!MK:MM,3,FALSE),szabalyok!$A$16:$B$23,2,FALSE),0)</f>
        <v>0</v>
      </c>
      <c r="DF138" s="47">
        <f>versenyek!$MO$11*IFERROR(VLOOKUP(VLOOKUP($A138,versenyek!MN:MP,3,FALSE),szabalyok!$A$16:$B$23,2,FALSE),0)</f>
        <v>0</v>
      </c>
      <c r="DG138" s="47">
        <f>versenyek!$MR$11*IFERROR(VLOOKUP(VLOOKUP($A138,versenyek!MQ:MS,3,FALSE),szabalyok!$A$16:$B$23,2,FALSE),0)</f>
        <v>0</v>
      </c>
      <c r="DH138" s="47">
        <f>versenyek!$MU$11*IFERROR(VLOOKUP(VLOOKUP($A138,versenyek!MT:MV,3,FALSE),szabalyok!$A$16:$B$23,2,FALSE),0)</f>
        <v>0</v>
      </c>
      <c r="DI138" s="47">
        <f>versenyek!$MX$11*IFERROR(VLOOKUP(VLOOKUP($A138,versenyek!MW:MY,3,FALSE),szabalyok!$A$16:$B$23,2,FALSE),0)</f>
        <v>0</v>
      </c>
      <c r="DJ138" s="47">
        <f>versenyek!$NA$11*IFERROR(VLOOKUP(VLOOKUP($A138,versenyek!MZ:NB,3,FALSE),szabalyok!$A$16:$B$23,2,FALSE),0)</f>
        <v>0</v>
      </c>
      <c r="DK138" s="47">
        <f>versenyek!$ND$11*IFERROR(VLOOKUP(VLOOKUP($A138,versenyek!NC:NE,3,FALSE),szabalyok!$A$16:$B$23,2,FALSE),0)</f>
        <v>0</v>
      </c>
      <c r="DL138" s="47">
        <f>versenyek!$NG$11*IFERROR(VLOOKUP(VLOOKUP($A138,versenyek!NF:NH,3,FALSE),szabalyok!$A$16:$B$23,2,FALSE),0)</f>
        <v>0</v>
      </c>
      <c r="DM138" s="47">
        <f>versenyek!$NJ$11*IFERROR(VLOOKUP(VLOOKUP($A138,versenyek!NI:NK,3,FALSE),szabalyok!$A$16:$B$23,2,FALSE),0)</f>
        <v>0</v>
      </c>
      <c r="DN138" s="47">
        <f>versenyek!$NM$11*IFERROR(VLOOKUP(VLOOKUP($A138,versenyek!NL:NN,3,FALSE),szabalyok!$A$16:$B$23,2,FALSE),0)</f>
        <v>0</v>
      </c>
      <c r="DO138" s="47">
        <f>versenyek!$NP$11*IFERROR(VLOOKUP(VLOOKUP($A138,versenyek!NO:NQ,3,FALSE),szabalyok!$A$16:$B$23,2,FALSE),0)</f>
        <v>0</v>
      </c>
      <c r="DP138" s="47">
        <f>versenyek!$NS$11*IFERROR(VLOOKUP(VLOOKUP($A138,versenyek!NR:NT,3,FALSE),szabalyok!$A$16:$B$23,2,FALSE),0)</f>
        <v>0</v>
      </c>
      <c r="DQ138" s="47">
        <f>versenyek!$NV$11*IFERROR(VLOOKUP(VLOOKUP($A138,versenyek!NU:NW,3,FALSE),szabalyok!$A$16:$B$23,2,FALSE),0)</f>
        <v>0</v>
      </c>
      <c r="DR138" s="47">
        <f>versenyek!$NY$11*IFERROR(VLOOKUP(VLOOKUP($A138,versenyek!NX:NZ,3,FALSE),szabalyok!$A$16:$B$23,2,FALSE),0)</f>
        <v>0</v>
      </c>
      <c r="DS138" s="47">
        <f>versenyek!$OB$11*IFERROR(VLOOKUP(VLOOKUP($A138,versenyek!OA:OC,3,FALSE),szabalyok!$A$16:$B$23,2,FALSE),0)</f>
        <v>0</v>
      </c>
      <c r="DT138" s="47">
        <f>versenyek!$OE$11*IFERROR(VLOOKUP(VLOOKUP($A138,versenyek!OD:OF,3,FALSE),szabalyok!$A$16:$B$23,2,FALSE),0)</f>
        <v>0</v>
      </c>
      <c r="DU138" s="47">
        <f>versenyek!$OH$11*IFERROR(VLOOKUP(VLOOKUP($A138,versenyek!OG:OI,3,FALSE),szabalyok!$A$16:$B$23,2,FALSE),0)</f>
        <v>0</v>
      </c>
      <c r="DV138" s="47">
        <f>versenyek!$OK$11*IFERROR(VLOOKUP(VLOOKUP($A138,versenyek!OJ:OL,3,FALSE),szabalyok!$A$16:$B$23,2,FALSE),0)</f>
        <v>0</v>
      </c>
      <c r="DW138" s="47">
        <f>versenyek!$ON$11*IFERROR(VLOOKUP(VLOOKUP($A138,versenyek!OM:OO,3,FALSE),szabalyok!$A$16:$B$23,2,FALSE),0)</f>
        <v>0</v>
      </c>
      <c r="DX138" s="47">
        <f>versenyek!$OQ$11*IFERROR(VLOOKUP(VLOOKUP($A138,versenyek!OP:OR,3,FALSE),szabalyok!$A$16:$B$23,2,FALSE),0)</f>
        <v>0</v>
      </c>
      <c r="DY138" s="47">
        <f>versenyek!$OT$11*IFERROR(VLOOKUP(VLOOKUP($A138,versenyek!OS:OU,3,FALSE),szabalyok!$A$16:$B$23,2,FALSE),0)</f>
        <v>0</v>
      </c>
      <c r="DZ138" s="47">
        <f>versenyek!$OW$11*IFERROR(VLOOKUP(VLOOKUP($A138,versenyek!OV:OX,3,FALSE),szabalyok!$A$16:$B$23,2,FALSE),0)</f>
        <v>0</v>
      </c>
      <c r="EA138" s="47">
        <f>versenyek!$OZ$11*IFERROR(VLOOKUP(VLOOKUP($A138,versenyek!OY:PA,3,FALSE),szabalyok!$A$16:$B$23,2,FALSE),0)</f>
        <v>0</v>
      </c>
      <c r="EB138" s="47">
        <f>versenyek!$PC$11*IFERROR(VLOOKUP(VLOOKUP($A138,versenyek!PB:PD,3,FALSE),szabalyok!$A$16:$B$23,2,FALSE),0)</f>
        <v>0</v>
      </c>
      <c r="EC138" s="47">
        <f>versenyek!$PF$11*IFERROR(VLOOKUP(VLOOKUP($A138,versenyek!PE:PG,3,FALSE),szabalyok!$A$16:$B$23,2,FALSE),0)</f>
        <v>0</v>
      </c>
      <c r="ED138" s="47">
        <f>versenyek!$PI$11*IFERROR(VLOOKUP(VLOOKUP($A138,versenyek!PH:PJ,3,FALSE),szabalyok!$A$16:$B$23,2,FALSE),0)</f>
        <v>0</v>
      </c>
      <c r="EE138" s="47">
        <f>versenyek!$PL$11*IFERROR(VLOOKUP(VLOOKUP($A138,versenyek!PK:PM,3,FALSE),szabalyok!$A$16:$B$23,2,FALSE),0)</f>
        <v>0</v>
      </c>
      <c r="EF138" s="47">
        <f>versenyek!$PO$11*IFERROR(VLOOKUP(VLOOKUP($A138,versenyek!PN:PP,3,FALSE),szabalyok!$A$16:$B$23,2,FALSE),0)</f>
        <v>0</v>
      </c>
      <c r="EG138" s="47">
        <f>versenyek!$PR$11*IFERROR(VLOOKUP(VLOOKUP($A138,versenyek!PQ:PS,3,FALSE),szabalyok!$A$16:$B$23,2,FALSE),0)</f>
        <v>0</v>
      </c>
      <c r="EH138" s="47">
        <f>versenyek!$PU$11*IFERROR(VLOOKUP(VLOOKUP($A138,versenyek!PT:PV,3,FALSE),szabalyok!$A$16:$B$23,2,FALSE),0)</f>
        <v>0</v>
      </c>
      <c r="EI138" s="47">
        <f>versenyek!$PX$11*IFERROR(VLOOKUP(VLOOKUP($A138,versenyek!PW:PY,3,FALSE),szabalyok!$A$16:$B$23,2,FALSE),0)</f>
        <v>0</v>
      </c>
      <c r="EJ138" s="47">
        <f>versenyek!$QA$11*IFERROR(VLOOKUP(VLOOKUP($A138,versenyek!PZ:QB,3,FALSE),szabalyok!$A$16:$B$23,2,FALSE),0)</f>
        <v>0</v>
      </c>
      <c r="EK138" s="47">
        <f>versenyek!$QD$11*IFERROR(VLOOKUP(VLOOKUP($A138,versenyek!QC:QE,3,FALSE),szabalyok!$A$16:$B$23,2,FALSE),0)</f>
        <v>0</v>
      </c>
      <c r="EL138" s="47">
        <f>versenyek!$QG$11*IFERROR(VLOOKUP(VLOOKUP($A138,versenyek!QF:QH,3,FALSE),szabalyok!$A$16:$B$23,2,FALSE),0)</f>
        <v>0</v>
      </c>
      <c r="EM138" s="47">
        <f>versenyek!$QJ$11*IFERROR(VLOOKUP(VLOOKUP($A138,versenyek!QI:QK,3,FALSE),szabalyok!$A$16:$B$23,2,FALSE),0)</f>
        <v>0</v>
      </c>
      <c r="EN138" s="47">
        <f>versenyek!$QM$11*IFERROR(VLOOKUP(VLOOKUP($A138,versenyek!QL:QN,3,FALSE),szabalyok!$A$16:$B$23,2,FALSE),0)</f>
        <v>0</v>
      </c>
      <c r="EO138" s="47">
        <f>versenyek!$QP$11*IFERROR(VLOOKUP(VLOOKUP($A138,versenyek!QO:QQ,3,FALSE),szabalyok!$A$16:$B$23,2,FALSE),0)</f>
        <v>0</v>
      </c>
      <c r="EP138" s="47">
        <f>versenyek!$QS$11*IFERROR(VLOOKUP(VLOOKUP($A138,versenyek!QR:QT,3,FALSE),szabalyok!$A$16:$B$23,2,FALSE),0)</f>
        <v>0</v>
      </c>
      <c r="EQ138" s="47">
        <f>versenyek!$QV$11*IFERROR(VLOOKUP(VLOOKUP($A138,versenyek!QU:QW,3,FALSE),szabalyok!$A$16:$B$23,2,FALSE),0)</f>
        <v>0</v>
      </c>
      <c r="ER138" s="47">
        <f>versenyek!$RE$11*IFERROR(VLOOKUP(VLOOKUP($A138,versenyek!RD:RF,3,FALSE),szabalyok!$A$16:$B$23,2,FALSE),0)</f>
        <v>0</v>
      </c>
      <c r="ES138" s="47">
        <f>versenyek!$RH$11*IFERROR(VLOOKUP(VLOOKUP($A138,versenyek!RG:RI,3,FALSE),szabalyok!$A$16:$B$23,2,FALSE),0)</f>
        <v>0</v>
      </c>
      <c r="ET138" s="47">
        <f>versenyek!$RK$11*IFERROR(VLOOKUP(VLOOKUP($A138,versenyek!RJ:RL,3,FALSE),szabalyok!$A$16:$B$23,2,FALSE),0)</f>
        <v>0</v>
      </c>
      <c r="EU138" s="47">
        <f>versenyek!$RN$11*IFERROR(VLOOKUP(VLOOKUP($A138,versenyek!RM:RO,3,FALSE),szabalyok!$A$16:$B$23,2,FALSE),0)</f>
        <v>0</v>
      </c>
      <c r="EV138" s="47">
        <f>versenyek!$RQ$11*IFERROR(VLOOKUP(VLOOKUP($A138,versenyek!RP:RR,3,FALSE),szabalyok!$A$16:$B$23,2,FALSE),0)</f>
        <v>0</v>
      </c>
      <c r="EW138" s="47">
        <f>versenyek!$RT$11*IFERROR(VLOOKUP(VLOOKUP($A138,versenyek!RS:RU,3,FALSE),szabalyok!$A$16:$B$23,2,FALSE),0)</f>
        <v>0</v>
      </c>
      <c r="EX138" s="47">
        <f>versenyek!$RW$11*IFERROR(VLOOKUP(VLOOKUP($A138,versenyek!RV:RX,3,FALSE),szabalyok!$A$16:$B$23,2,FALSE),0)</f>
        <v>0</v>
      </c>
      <c r="EY138" s="47">
        <f>versenyek!$RZ$11*IFERROR(VLOOKUP(VLOOKUP($A138,versenyek!RY:SA,3,FALSE),szabalyok!$A$16:$B$23,2,FALSE),0)</f>
        <v>0</v>
      </c>
      <c r="EZ138" s="47">
        <f>versenyek!$SC$11*IFERROR(VLOOKUP(VLOOKUP($A138,versenyek!SB:SD,3,FALSE),szabalyok!$A$16:$B$23,2,FALSE),0)</f>
        <v>0</v>
      </c>
      <c r="FA138" s="47">
        <f>versenyek!$SF$11*IFERROR(VLOOKUP(VLOOKUP($A138,versenyek!SE:SG,3,FALSE),szabalyok!$A$16:$B$23,2,FALSE),0)</f>
        <v>0</v>
      </c>
      <c r="FB138" s="47">
        <f>versenyek!$SI$11*IFERROR(VLOOKUP(VLOOKUP($A138,versenyek!SH:SJ,3,FALSE),szabalyok!$A$16:$B$23,2,FALSE),0)</f>
        <v>0</v>
      </c>
      <c r="FC138" s="47">
        <f>versenyek!$SL$11*IFERROR(VLOOKUP(VLOOKUP($A138,versenyek!SK:SM,3,FALSE),szabalyok!$A$16:$B$23,2,FALSE),0)</f>
        <v>0</v>
      </c>
      <c r="FD138" s="47">
        <f>versenyek!$SO$11*IFERROR(VLOOKUP(VLOOKUP($A138,versenyek!SN:SP,3,FALSE),szabalyok!$A$16:$B$23,2,FALSE),0)</f>
        <v>0</v>
      </c>
      <c r="FE138" s="47">
        <f>versenyek!$SR$11*IFERROR(VLOOKUP(VLOOKUP($A138,versenyek!SQ:SS,3,FALSE),szabalyok!$A$16:$B$23,2,FALSE),0)</f>
        <v>0</v>
      </c>
      <c r="FF138" s="47">
        <f>versenyek!$SU$11*IFERROR(VLOOKUP(VLOOKUP($A138,versenyek!ST:SV,3,FALSE),szabalyok!$A$16:$B$23,2,FALSE),0)</f>
        <v>0</v>
      </c>
      <c r="FG138" s="47">
        <f>versenyek!$SX$11*IFERROR(VLOOKUP(VLOOKUP($A138,versenyek!SW:SY,3,FALSE),szabalyok!$A$16:$B$23,2,FALSE),0)</f>
        <v>0</v>
      </c>
      <c r="FH138" s="47">
        <f>versenyek!$TA$11*IFERROR(VLOOKUP(VLOOKUP($A138,versenyek!SZ:TB,3,FALSE),szabalyok!$A$16:$B$23,2,FALSE),0)</f>
        <v>0</v>
      </c>
      <c r="FI138" s="47">
        <f>versenyek!$TD$11*IFERROR(VLOOKUP(VLOOKUP($A138,versenyek!TC:TE,3,FALSE),szabalyok!$A$16:$B$23,2,FALSE),0)</f>
        <v>0</v>
      </c>
      <c r="FJ138" s="47">
        <f>versenyek!$TG$11*IFERROR(VLOOKUP(VLOOKUP($A138,versenyek!TF:TH,3,FALSE),szabalyok!$A$16:$B$23,2,FALSE),0)</f>
        <v>0</v>
      </c>
      <c r="FK138" s="47">
        <f>versenyek!$TJ$11*IFERROR(VLOOKUP(VLOOKUP($A138,versenyek!TI:TK,3,FALSE),szabalyok!$A$16:$B$23,2,FALSE),0)</f>
        <v>0</v>
      </c>
      <c r="FL138" s="47">
        <f>versenyek!$TM$11*IFERROR(VLOOKUP(VLOOKUP($A138,versenyek!TL:TN,3,FALSE),szabalyok!$A$16:$B$23,2,FALSE),0)</f>
        <v>0</v>
      </c>
      <c r="FM138" s="47">
        <f>versenyek!$TP$11*IFERROR(VLOOKUP(VLOOKUP($A138,versenyek!TO:TQ,3,FALSE),szabalyok!$A$16:$B$23,2,FALSE),0)</f>
        <v>0</v>
      </c>
      <c r="FN138" s="47">
        <f>versenyek!$TS$11*IFERROR(VLOOKUP(VLOOKUP($A138,versenyek!TR:TT,3,FALSE),szabalyok!$A$16:$B$23,2,FALSE),0)</f>
        <v>0</v>
      </c>
      <c r="FO138" s="47"/>
      <c r="FP138" s="235">
        <f t="shared" si="4"/>
        <v>0</v>
      </c>
    </row>
    <row r="139" spans="1:172">
      <c r="A139" s="1" t="s">
        <v>714</v>
      </c>
      <c r="B139" s="47"/>
      <c r="C139" s="47"/>
      <c r="D139" s="47"/>
      <c r="E139" s="47"/>
      <c r="F139" s="47"/>
      <c r="G139" s="47"/>
      <c r="H139" s="47"/>
      <c r="I139" s="47">
        <v>0</v>
      </c>
      <c r="J139" s="47">
        <v>0</v>
      </c>
      <c r="K139" s="47">
        <v>0</v>
      </c>
      <c r="L139" s="47">
        <v>0</v>
      </c>
      <c r="M139" s="47">
        <v>0</v>
      </c>
      <c r="N139" s="47">
        <v>0</v>
      </c>
      <c r="O139" s="47">
        <v>0</v>
      </c>
      <c r="P139" s="47">
        <v>0</v>
      </c>
      <c r="Q139" s="47">
        <v>0</v>
      </c>
      <c r="R139" s="47">
        <f>versenyek!$BD$11*IFERROR(VLOOKUP(VLOOKUP($A139,versenyek!BC:BE,3,FALSE),szabalyok!$A$16:$B$23,2,FALSE),0)</f>
        <v>0</v>
      </c>
      <c r="S139" s="47">
        <f>versenyek!$BG$11*IFERROR(VLOOKUP(VLOOKUP($A139,versenyek!BF:BH,3,FALSE),szabalyok!$A$16:$B$23,2,FALSE),0)</f>
        <v>0</v>
      </c>
      <c r="T139" s="47">
        <f>versenyek!$BJ$11*IFERROR(VLOOKUP(VLOOKUP($A139,versenyek!BI:BK,3,FALSE),szabalyok!$A$16:$B$23,2,FALSE),0)</f>
        <v>0</v>
      </c>
      <c r="U139" s="47">
        <f>versenyek!$BM$11*IFERROR(VLOOKUP(VLOOKUP($A139,versenyek!BL:BN,3,FALSE),szabalyok!$A$16:$B$23,2,FALSE),0)</f>
        <v>0</v>
      </c>
      <c r="V139" s="47">
        <f>versenyek!$BP$11*IFERROR(VLOOKUP(VLOOKUP($A139,versenyek!BO:BQ,3,FALSE),szabalyok!$A$16:$B$23,2,FALSE),0)</f>
        <v>0</v>
      </c>
      <c r="W139" s="47">
        <f>versenyek!$BS$11*IFERROR(VLOOKUP(VLOOKUP($A139,versenyek!BR:BT,3,FALSE),szabalyok!$A$16:$B$23,2,FALSE),0)</f>
        <v>0</v>
      </c>
      <c r="X139" s="47">
        <f>versenyek!$BV$11*IFERROR(VLOOKUP(VLOOKUP($A139,versenyek!BU:BW,3,FALSE),szabalyok!$A$16:$B$23,2,FALSE),0)</f>
        <v>0</v>
      </c>
      <c r="Y139" s="47">
        <f>versenyek!$BY$11*IFERROR(VLOOKUP(VLOOKUP($A139,versenyek!BX:BZ,3,FALSE),szabalyok!$A$16:$B$23,2,FALSE),0)</f>
        <v>0</v>
      </c>
      <c r="Z139" s="47">
        <f>versenyek!$CB$11*IFERROR(VLOOKUP(VLOOKUP($A139,versenyek!CA:CC,3,FALSE),szabalyok!$A$16:$B$23,2,FALSE),0)</f>
        <v>0</v>
      </c>
      <c r="AA139" s="47">
        <f>versenyek!$CE$11*IFERROR(VLOOKUP(VLOOKUP($A139,versenyek!CD:CF,3,FALSE),szabalyok!$A$16:$B$23,2,FALSE),0)</f>
        <v>0</v>
      </c>
      <c r="AB139" s="47">
        <f>versenyek!$CH$11*IFERROR(VLOOKUP(VLOOKUP($A139,versenyek!CG:CI,3,FALSE),szabalyok!$A$16:$B$23,2,FALSE),0)</f>
        <v>0</v>
      </c>
      <c r="AC139" s="47">
        <f>versenyek!$CK$11*IFERROR(VLOOKUP(VLOOKUP($A139,versenyek!CJ:CL,3,FALSE),szabalyok!$A$16:$B$23,2,FALSE),0)</f>
        <v>0</v>
      </c>
      <c r="AD139" s="47">
        <f>versenyek!$CN$11*IFERROR(VLOOKUP(VLOOKUP($A139,versenyek!CM:CO,3,FALSE),szabalyok!$A$16:$B$23,2,FALSE),0)</f>
        <v>0</v>
      </c>
      <c r="AE139" s="47">
        <f>versenyek!$CQ$11*IFERROR(VLOOKUP(VLOOKUP($A139,versenyek!CP:CR,3,FALSE),szabalyok!$A$16:$B$23,2,FALSE),0)</f>
        <v>0</v>
      </c>
      <c r="AF139" s="47">
        <f>versenyek!$CT$11*IFERROR(VLOOKUP(VLOOKUP($A139,versenyek!CS:CU,3,FALSE),szabalyok!$A$16:$B$23,2,FALSE),0)</f>
        <v>0</v>
      </c>
      <c r="AG139" s="47">
        <f>versenyek!$CW$11*IFERROR(VLOOKUP(VLOOKUP($A139,versenyek!CV:CX,3,FALSE),szabalyok!$A$16:$B$23,2,FALSE),0)</f>
        <v>0</v>
      </c>
      <c r="AH139" s="47">
        <f>versenyek!$CZ$11*IFERROR(VLOOKUP(VLOOKUP($A139,versenyek!CY:DA,3,FALSE),szabalyok!$A$16:$B$23,2,FALSE),0)</f>
        <v>0</v>
      </c>
      <c r="AI139" s="47">
        <f>versenyek!$DC$11*IFERROR(VLOOKUP(VLOOKUP($A139,versenyek!DB:DD,3,FALSE),szabalyok!$A$16:$B$23,2,FALSE),0)</f>
        <v>0</v>
      </c>
      <c r="AJ139" s="47">
        <f>versenyek!$DF$11*IFERROR(VLOOKUP(VLOOKUP($A139,versenyek!DE:DG,3,FALSE),szabalyok!$A$16:$B$23,2,FALSE),0)</f>
        <v>0</v>
      </c>
      <c r="AK139" s="47">
        <f>versenyek!$DI$11*IFERROR(VLOOKUP(VLOOKUP($A139,versenyek!DH:DJ,3,FALSE),szabalyok!$A$16:$B$23,2,FALSE),0)</f>
        <v>0</v>
      </c>
      <c r="AL139" s="47">
        <f>versenyek!$DL$11*IFERROR(VLOOKUP(VLOOKUP($A139,versenyek!DK:DM,3,FALSE),szabalyok!$A$16:$B$23,2,FALSE),0)</f>
        <v>0</v>
      </c>
      <c r="AM139" s="47">
        <f>versenyek!$DR$11*IFERROR(VLOOKUP(VLOOKUP($A139,versenyek!DQ:DS,3,FALSE),szabalyok!$A$16:$B$23,2,FALSE),0)</f>
        <v>0</v>
      </c>
      <c r="AN139" s="47">
        <f>versenyek!$DU$11*IFERROR(VLOOKUP(VLOOKUP($A139,versenyek!DT:DV,3,FALSE),szabalyok!$A$16:$B$23,2,FALSE),0)</f>
        <v>0</v>
      </c>
      <c r="AO139" s="47">
        <f>versenyek!$DO$11*IFERROR(VLOOKUP(VLOOKUP($A139,versenyek!DN:DP,3,FALSE),szabalyok!$A$16:$B$23,2,FALSE),0)</f>
        <v>0</v>
      </c>
      <c r="AP139" s="47">
        <f>versenyek!$DX$11*IFERROR(VLOOKUP(VLOOKUP($A139,versenyek!DW:DY,3,FALSE),szabalyok!$A$16:$B$23,2,FALSE),0)</f>
        <v>26.685913520668858</v>
      </c>
      <c r="AQ139" s="47" t="e">
        <f>versenyek!$EA$11*IFERROR(VLOOKUP(VLOOKUP($A139,versenyek!DZ:EB,3,FALSE),szabalyok!$A$16:$B$23,2,FALSE),0)</f>
        <v>#DIV/0!</v>
      </c>
      <c r="AR139" s="47" t="e">
        <f>versenyek!$ED$11*IFERROR(VLOOKUP(VLOOKUP($A139,versenyek!EC:EE,3,FALSE),szabalyok!$A$16:$B$23,2,FALSE),0)</f>
        <v>#DIV/0!</v>
      </c>
      <c r="AS139" s="47">
        <f>versenyek!$EG$11*IFERROR(VLOOKUP(VLOOKUP($A139,versenyek!EF:EH,3,FALSE),szabalyok!$A$16:$B$23,2,FALSE),0)</f>
        <v>0</v>
      </c>
      <c r="AT139" s="47">
        <f>versenyek!$EJ$11*IFERROR(VLOOKUP(VLOOKUP($A139,versenyek!EI:EK,3,FALSE),szabalyok!$A$16:$B$23,2,FALSE),0)</f>
        <v>0</v>
      </c>
      <c r="AU139" s="47">
        <f>versenyek!$EM$11*IFERROR(VLOOKUP(VLOOKUP($A139,versenyek!EL:EN,3,FALSE),szabalyok!$A$16:$B$23,2,FALSE),0)</f>
        <v>0</v>
      </c>
      <c r="AV139" s="47">
        <f>versenyek!$EP$11*IFERROR(VLOOKUP(VLOOKUP($A139,versenyek!EO:EQ,3,FALSE),szabalyok!$A$16:$B$23,2,FALSE),0)</f>
        <v>0</v>
      </c>
      <c r="AW139" s="47">
        <f>versenyek!$EY$11*IFERROR(VLOOKUP(VLOOKUP($A139,versenyek!EX:EZ,3,FALSE),szabalyok!$A$16:$B$23,2,FALSE),0)</f>
        <v>0</v>
      </c>
      <c r="AX139" s="47">
        <f>versenyek!$FB$11*IFERROR(VLOOKUP(VLOOKUP($A139,versenyek!FA:FC,3,FALSE),szabalyok!$A$16:$B$23,2,FALSE),0)</f>
        <v>0</v>
      </c>
      <c r="AY139" s="47">
        <f>versenyek!$FE$11*IFERROR(VLOOKUP(VLOOKUP($A139,versenyek!FD:FF,3,FALSE),szabalyok!$A$16:$B$23,2,FALSE),0)</f>
        <v>0</v>
      </c>
      <c r="AZ139" s="47">
        <f>versenyek!$FH$11*IFERROR(VLOOKUP(VLOOKUP($A139,versenyek!FG:FI,3,FALSE),szabalyok!$A$16:$B$23,2,FALSE),0)</f>
        <v>0</v>
      </c>
      <c r="BA139" s="47">
        <f>versenyek!$FK$11*IFERROR(VLOOKUP(VLOOKUP($A139,versenyek!FJ:FL,3,FALSE),szabalyok!$A$16:$B$23,2,FALSE),0)</f>
        <v>0</v>
      </c>
      <c r="BB139" s="47">
        <f>versenyek!$FN$11*IFERROR(VLOOKUP(VLOOKUP($A139,versenyek!FM:FO,3,FALSE),szabalyok!$A$16:$B$23,2,FALSE),0)</f>
        <v>0</v>
      </c>
      <c r="BC139" s="47">
        <f>versenyek!$FQ$11*IFERROR(VLOOKUP(VLOOKUP($A139,versenyek!FP:FR,3,FALSE),szabalyok!$A$16:$B$23,2,FALSE),0)</f>
        <v>0</v>
      </c>
      <c r="BD139" s="47">
        <f>versenyek!$FT$11*IFERROR(VLOOKUP(VLOOKUP($A139,versenyek!FS:FU,3,FALSE),szabalyok!$A$16:$B$23,2,FALSE),0)</f>
        <v>0</v>
      </c>
      <c r="BE139" s="47">
        <f>versenyek!$FW$11*IFERROR(VLOOKUP(VLOOKUP($A139,versenyek!FV:FX,3,FALSE),szabalyok!$A$16:$B$23,2,FALSE),0)</f>
        <v>0</v>
      </c>
      <c r="BF139" s="47">
        <f>versenyek!$FZ$11*IFERROR(VLOOKUP(VLOOKUP($A139,versenyek!FY:GA,3,FALSE),szabalyok!$A$16:$B$23,2,FALSE),0)</f>
        <v>0</v>
      </c>
      <c r="BG139" s="47">
        <f>versenyek!$GC$11*IFERROR(VLOOKUP(VLOOKUP($A139,versenyek!GB:GD,3,FALSE),szabalyok!$A$16:$B$23,2,FALSE),0)</f>
        <v>0</v>
      </c>
      <c r="BH139" s="47">
        <f>versenyek!$GF$11*IFERROR(VLOOKUP(VLOOKUP($A139,versenyek!GE:GG,3,FALSE),szabalyok!$A$16:$B$23,2,FALSE),0)</f>
        <v>0</v>
      </c>
      <c r="BI139" s="47">
        <f>versenyek!$GI$11*IFERROR(VLOOKUP(VLOOKUP($A139,versenyek!GH:GJ,3,FALSE),szabalyok!$A$16:$B$23,2,FALSE),0)</f>
        <v>0</v>
      </c>
      <c r="BJ139" s="47">
        <f>versenyek!$GL$11*IFERROR(VLOOKUP(VLOOKUP($A139,versenyek!GK:GM,3,FALSE),szabalyok!$A$16:$B$23,2,FALSE),0)</f>
        <v>0</v>
      </c>
      <c r="BK139" s="47">
        <f>versenyek!$GO$11*IFERROR(VLOOKUP(VLOOKUP($A139,versenyek!GN:GP,3,FALSE),szabalyok!$A$16:$B$23,2,FALSE),0)</f>
        <v>0</v>
      </c>
      <c r="BL139" s="47">
        <f>versenyek!$GR$11*IFERROR(VLOOKUP(VLOOKUP($A139,versenyek!GQ:GS,3,FALSE),szabalyok!$A$16:$B$23,2,FALSE),0)</f>
        <v>0</v>
      </c>
      <c r="BM139" s="47">
        <f>versenyek!$GX$11*IFERROR(VLOOKUP(VLOOKUP($A139,versenyek!GW:GY,3,FALSE),szabalyok!$A$16:$B$23,2,FALSE),0)</f>
        <v>0</v>
      </c>
      <c r="BN139" s="47">
        <f>versenyek!$GX$11*IFERROR(VLOOKUP(VLOOKUP($A139,versenyek!GX:GZ,3,FALSE),szabalyok!$A$16:$B$23,2,FALSE),0)</f>
        <v>0</v>
      </c>
      <c r="BO139" s="47">
        <f>versenyek!$HD$11*IFERROR(VLOOKUP(VLOOKUP($A139,versenyek!HC:HE,3,FALSE),szabalyok!$A$16:$B$23,2,FALSE),0)</f>
        <v>0</v>
      </c>
      <c r="BP139" s="47">
        <f>versenyek!$HG$11*IFERROR(VLOOKUP(VLOOKUP($A139,versenyek!HF:HH,3,FALSE),szabalyok!$A$16:$B$23,2,FALSE),0)</f>
        <v>0</v>
      </c>
      <c r="BQ139" s="47">
        <f>versenyek!$HJ$11*IFERROR(VLOOKUP(VLOOKUP($A139,versenyek!HI:HK,3,FALSE),szabalyok!$A$16:$B$23,2,FALSE),0)</f>
        <v>0</v>
      </c>
      <c r="BR139" s="47">
        <f>versenyek!$HM$11*IFERROR(VLOOKUP(VLOOKUP($A139,versenyek!HL:HN,3,FALSE),szabalyok!$A$16:$B$23,2,FALSE),0)</f>
        <v>0</v>
      </c>
      <c r="BS139" s="47">
        <f>versenyek!$HP$11*IFERROR(VLOOKUP(VLOOKUP($A139,versenyek!HO:HQ,3,FALSE),szabalyok!$A$16:$B$23,2,FALSE),0)</f>
        <v>0</v>
      </c>
      <c r="BT139" s="47">
        <f>versenyek!$HS$11*IFERROR(VLOOKUP(VLOOKUP($A139,versenyek!HR:HT,3,FALSE),szabalyok!$A$16:$B$23,2,FALSE),0)</f>
        <v>0</v>
      </c>
      <c r="BU139" s="47">
        <f>versenyek!$HV$11*IFERROR(VLOOKUP(VLOOKUP($A139,versenyek!HU:HW,3,FALSE),szabalyok!$A$16:$B$23,2,FALSE),0)</f>
        <v>0</v>
      </c>
      <c r="BV139" s="47">
        <f>versenyek!$HY$11*IFERROR(VLOOKUP(VLOOKUP($A139,versenyek!HX:HZ,3,FALSE),szabalyok!$A$16:$B$23,2,FALSE),0)</f>
        <v>0</v>
      </c>
      <c r="BW139" s="47">
        <f>versenyek!$IB$11*IFERROR(VLOOKUP(VLOOKUP($A139,versenyek!IA:IC,3,FALSE),szabalyok!$A$16:$B$23,2,FALSE),0)</f>
        <v>0</v>
      </c>
      <c r="BX139" s="47">
        <f>versenyek!$IE$11*IFERROR(VLOOKUP(VLOOKUP($A139,versenyek!ID:IF,3,FALSE),szabalyok!$A$16:$B$23,2,FALSE),0)</f>
        <v>0</v>
      </c>
      <c r="BY139" s="47">
        <f>versenyek!$IH$11*IFERROR(VLOOKUP(VLOOKUP($A139,versenyek!IG:II,3,FALSE),szabalyok!$A$16:$B$23,2,FALSE),0)</f>
        <v>0</v>
      </c>
      <c r="BZ139" s="47">
        <f>versenyek!$IK$11*IFERROR(VLOOKUP(VLOOKUP($A139,versenyek!IJ:IL,3,FALSE),szabalyok!$A$16:$B$23,2,FALSE),0)</f>
        <v>0</v>
      </c>
      <c r="CA139" s="47">
        <f>versenyek!$IN$11*IFERROR(VLOOKUP(VLOOKUP($A139,versenyek!IM:IO,3,FALSE),szabalyok!$A$16:$B$23,2,FALSE),0)</f>
        <v>0</v>
      </c>
      <c r="CB139" s="47">
        <f>versenyek!$IW$11*IFERROR(VLOOKUP(VLOOKUP($A139,versenyek!IV:IX,3,FALSE),szabalyok!$A$16:$B$23,2,FALSE),0)</f>
        <v>0</v>
      </c>
      <c r="CC139" s="47">
        <f>versenyek!$IZ$11*IFERROR(VLOOKUP(VLOOKUP($A139,versenyek!IY:JA,3,FALSE),szabalyok!$A$16:$B$23,2,FALSE),0)</f>
        <v>0</v>
      </c>
      <c r="CD139" s="47">
        <f>versenyek!$JC$11*IFERROR(VLOOKUP(VLOOKUP($A139,versenyek!JB:JD,3,FALSE),szabalyok!$A$16:$B$23,2,FALSE),0)</f>
        <v>0</v>
      </c>
      <c r="CE139" s="47">
        <f>versenyek!$JF$11*IFERROR(VLOOKUP(VLOOKUP($A139,versenyek!JE:JG,3,FALSE),szabalyok!$A$16:$B$23,2,FALSE),0)</f>
        <v>0</v>
      </c>
      <c r="CF139" s="47">
        <f>versenyek!$JI$11*IFERROR(VLOOKUP(VLOOKUP($A139,versenyek!JH:JJ,3,FALSE),szabalyok!$A$16:$B$23,2,FALSE),0)</f>
        <v>0</v>
      </c>
      <c r="CG139" s="47">
        <f>versenyek!$JL$11*IFERROR(VLOOKUP(VLOOKUP($A139,versenyek!JK:JM,3,FALSE),szabalyok!$A$16:$B$23,2,FALSE),0)</f>
        <v>0</v>
      </c>
      <c r="CH139" s="47">
        <f>versenyek!$JO$11*IFERROR(VLOOKUP(VLOOKUP($A139,versenyek!JN:JP,3,FALSE),szabalyok!$A$16:$B$23,2,FALSE),0)</f>
        <v>0</v>
      </c>
      <c r="CI139" s="47">
        <f>versenyek!$JR$11*IFERROR(VLOOKUP(VLOOKUP($A139,versenyek!JQ:JS,3,FALSE),szabalyok!$A$16:$B$23,2,FALSE),0)</f>
        <v>0</v>
      </c>
      <c r="CJ139" s="47">
        <f>versenyek!$JU$11*IFERROR(VLOOKUP(VLOOKUP($A139,versenyek!JT:JV,3,FALSE),szabalyok!$A$16:$B$23,2,FALSE),0)</f>
        <v>0</v>
      </c>
      <c r="CK139" s="47">
        <f>versenyek!$JR$11*IFERROR(VLOOKUP(VLOOKUP($A139,versenyek!JW:JY,3,FALSE),szabalyok!$A$16:$B$23,2,FALSE),0)</f>
        <v>0</v>
      </c>
      <c r="CL139" s="47">
        <f>versenyek!$KA$11*IFERROR(VLOOKUP(VLOOKUP($A139,versenyek!JZ:KB,3,FALSE),szabalyok!$A$16:$B$23,2,FALSE),0)</f>
        <v>0</v>
      </c>
      <c r="CM139" s="47">
        <f>versenyek!$KD$11*IFERROR(VLOOKUP(VLOOKUP($A139,versenyek!KC:KE,3,FALSE),szabalyok!$A$16:$B$23,2,FALSE),0)</f>
        <v>0</v>
      </c>
      <c r="CN139" s="47">
        <f>versenyek!$KG$11*IFERROR(VLOOKUP(VLOOKUP($A139,versenyek!KF:KH,3,FALSE),szabalyok!$A$16:$B$23,2,FALSE),0)</f>
        <v>0</v>
      </c>
      <c r="CO139" s="47">
        <f>versenyek!$KJ$11*IFERROR(VLOOKUP(VLOOKUP($A139,versenyek!KI:KK,3,FALSE),szabalyok!$A$16:$B$23,2,FALSE),0)</f>
        <v>0</v>
      </c>
      <c r="CP139" s="47">
        <f>versenyek!$KM$11*IFERROR(VLOOKUP(VLOOKUP($A139,versenyek!KL:KN,3,FALSE),szabalyok!$A$16:$B$23,2,FALSE),0)</f>
        <v>0</v>
      </c>
      <c r="CQ139" s="47">
        <f>versenyek!$KP$11*IFERROR(VLOOKUP(VLOOKUP($A139,versenyek!KO:KQ,3,FALSE),szabalyok!$A$16:$B$23,2,FALSE),0)</f>
        <v>0</v>
      </c>
      <c r="CR139" s="47">
        <f>versenyek!$KS$11*IFERROR(VLOOKUP(VLOOKUP($A139,versenyek!KR:KT,3,FALSE),szabalyok!$A$16:$B$23,2,FALSE),0)</f>
        <v>0</v>
      </c>
      <c r="CS139" s="47">
        <f>versenyek!$KV$11*IFERROR(VLOOKUP(VLOOKUP($A139,versenyek!KU:KW,3,FALSE),szabalyok!$A$16:$B$23,2,FALSE),0)</f>
        <v>0</v>
      </c>
      <c r="CT139" s="47">
        <f>versenyek!$KY$11*IFERROR(VLOOKUP(VLOOKUP($A139,versenyek!KX:KZ,3,FALSE),szabalyok!$A$16:$B$23,2,FALSE),0)</f>
        <v>0</v>
      </c>
      <c r="CU139" s="47">
        <f>versenyek!$LB$11*IFERROR(VLOOKUP(VLOOKUP($A139,versenyek!LA:LC,3,FALSE),szabalyok!$A$16:$B$23,2,FALSE),0)</f>
        <v>0</v>
      </c>
      <c r="CV139" s="47">
        <f>versenyek!$LE$11*IFERROR(VLOOKUP(VLOOKUP($A139,versenyek!LD:LF,3,FALSE),szabalyok!$A$16:$B$23,2,FALSE),0)</f>
        <v>0</v>
      </c>
      <c r="CW139" s="47">
        <f>versenyek!$LH$11*IFERROR(VLOOKUP(VLOOKUP($A139,versenyek!LG:LI,3,FALSE),szabalyok!$A$16:$B$23,2,FALSE),0)</f>
        <v>0</v>
      </c>
      <c r="CX139" s="47">
        <f>versenyek!$LK$11*IFERROR(VLOOKUP(VLOOKUP($A139,versenyek!LJ:LL,3,FALSE),szabalyok!$A$16:$B$23,2,FALSE),0)</f>
        <v>0</v>
      </c>
      <c r="CY139" s="47">
        <f>versenyek!$LN$11*IFERROR(VLOOKUP(VLOOKUP($A139,versenyek!LM:LO,3,FALSE),szabalyok!$A$16:$B$23,2,FALSE),0)</f>
        <v>0</v>
      </c>
      <c r="CZ139" s="47">
        <f>versenyek!$LQ$11*IFERROR(VLOOKUP(VLOOKUP($A139,versenyek!LP:LR,3,FALSE),szabalyok!$A$16:$B$23,2,FALSE),0)</f>
        <v>0</v>
      </c>
      <c r="DA139" s="47">
        <f>versenyek!$LT$11*IFERROR(VLOOKUP(VLOOKUP($A139,versenyek!LS:LU,3,FALSE),szabalyok!$A$16:$B$23,2,FALSE),0)</f>
        <v>0</v>
      </c>
      <c r="DB139" s="47">
        <f>versenyek!$LW$11*IFERROR(VLOOKUP(VLOOKUP($A139,versenyek!LV:LX,3,FALSE),szabalyok!$A$16:$B$23,2,FALSE),0)</f>
        <v>0</v>
      </c>
      <c r="DC139" s="47">
        <f>versenyek!$LZ$11*IFERROR(VLOOKUP(VLOOKUP($A139,versenyek!LY:MA,3,FALSE),szabalyok!$A$16:$B$23,2,FALSE),0)</f>
        <v>0</v>
      </c>
      <c r="DD139" s="47">
        <f>versenyek!$MC$11*IFERROR(VLOOKUP(VLOOKUP($A139,versenyek!MB:MD,3,FALSE),szabalyok!$A$16:$B$23,2,FALSE),0)</f>
        <v>0</v>
      </c>
      <c r="DE139" s="47">
        <f>versenyek!$ML$11*IFERROR(VLOOKUP(VLOOKUP($A139,versenyek!MK:MM,3,FALSE),szabalyok!$A$16:$B$23,2,FALSE),0)</f>
        <v>0</v>
      </c>
      <c r="DF139" s="47">
        <f>versenyek!$MO$11*IFERROR(VLOOKUP(VLOOKUP($A139,versenyek!MN:MP,3,FALSE),szabalyok!$A$16:$B$23,2,FALSE),0)</f>
        <v>0</v>
      </c>
      <c r="DG139" s="47">
        <f>versenyek!$MR$11*IFERROR(VLOOKUP(VLOOKUP($A139,versenyek!MQ:MS,3,FALSE),szabalyok!$A$16:$B$23,2,FALSE),0)</f>
        <v>0</v>
      </c>
      <c r="DH139" s="47">
        <f>versenyek!$MU$11*IFERROR(VLOOKUP(VLOOKUP($A139,versenyek!MT:MV,3,FALSE),szabalyok!$A$16:$B$23,2,FALSE),0)</f>
        <v>0</v>
      </c>
      <c r="DI139" s="47">
        <f>versenyek!$MX$11*IFERROR(VLOOKUP(VLOOKUP($A139,versenyek!MW:MY,3,FALSE),szabalyok!$A$16:$B$23,2,FALSE),0)</f>
        <v>0</v>
      </c>
      <c r="DJ139" s="47">
        <f>versenyek!$NA$11*IFERROR(VLOOKUP(VLOOKUP($A139,versenyek!MZ:NB,3,FALSE),szabalyok!$A$16:$B$23,2,FALSE),0)</f>
        <v>0</v>
      </c>
      <c r="DK139" s="47">
        <f>versenyek!$ND$11*IFERROR(VLOOKUP(VLOOKUP($A139,versenyek!NC:NE,3,FALSE),szabalyok!$A$16:$B$23,2,FALSE),0)</f>
        <v>0</v>
      </c>
      <c r="DL139" s="47">
        <f>versenyek!$NG$11*IFERROR(VLOOKUP(VLOOKUP($A139,versenyek!NF:NH,3,FALSE),szabalyok!$A$16:$B$23,2,FALSE),0)</f>
        <v>0</v>
      </c>
      <c r="DM139" s="47">
        <f>versenyek!$NJ$11*IFERROR(VLOOKUP(VLOOKUP($A139,versenyek!NI:NK,3,FALSE),szabalyok!$A$16:$B$23,2,FALSE),0)</f>
        <v>0</v>
      </c>
      <c r="DN139" s="47">
        <f>versenyek!$NM$11*IFERROR(VLOOKUP(VLOOKUP($A139,versenyek!NL:NN,3,FALSE),szabalyok!$A$16:$B$23,2,FALSE),0)</f>
        <v>0</v>
      </c>
      <c r="DO139" s="47">
        <f>versenyek!$NP$11*IFERROR(VLOOKUP(VLOOKUP($A139,versenyek!NO:NQ,3,FALSE),szabalyok!$A$16:$B$23,2,FALSE),0)</f>
        <v>0</v>
      </c>
      <c r="DP139" s="47">
        <f>versenyek!$NS$11*IFERROR(VLOOKUP(VLOOKUP($A139,versenyek!NR:NT,3,FALSE),szabalyok!$A$16:$B$23,2,FALSE),0)</f>
        <v>0</v>
      </c>
      <c r="DQ139" s="47">
        <f>versenyek!$NV$11*IFERROR(VLOOKUP(VLOOKUP($A139,versenyek!NU:NW,3,FALSE),szabalyok!$A$16:$B$23,2,FALSE),0)</f>
        <v>0</v>
      </c>
      <c r="DR139" s="47">
        <f>versenyek!$NY$11*IFERROR(VLOOKUP(VLOOKUP($A139,versenyek!NX:NZ,3,FALSE),szabalyok!$A$16:$B$23,2,FALSE),0)</f>
        <v>0</v>
      </c>
      <c r="DS139" s="47">
        <f>versenyek!$OB$11*IFERROR(VLOOKUP(VLOOKUP($A139,versenyek!OA:OC,3,FALSE),szabalyok!$A$16:$B$23,2,FALSE),0)</f>
        <v>0</v>
      </c>
      <c r="DT139" s="47">
        <f>versenyek!$OE$11*IFERROR(VLOOKUP(VLOOKUP($A139,versenyek!OD:OF,3,FALSE),szabalyok!$A$16:$B$23,2,FALSE),0)</f>
        <v>0</v>
      </c>
      <c r="DU139" s="47">
        <f>versenyek!$OH$11*IFERROR(VLOOKUP(VLOOKUP($A139,versenyek!OG:OI,3,FALSE),szabalyok!$A$16:$B$23,2,FALSE),0)</f>
        <v>0</v>
      </c>
      <c r="DV139" s="47">
        <f>versenyek!$OK$11*IFERROR(VLOOKUP(VLOOKUP($A139,versenyek!OJ:OL,3,FALSE),szabalyok!$A$16:$B$23,2,FALSE),0)</f>
        <v>0</v>
      </c>
      <c r="DW139" s="47">
        <f>versenyek!$ON$11*IFERROR(VLOOKUP(VLOOKUP($A139,versenyek!OM:OO,3,FALSE),szabalyok!$A$16:$B$23,2,FALSE),0)</f>
        <v>0</v>
      </c>
      <c r="DX139" s="47">
        <f>versenyek!$OQ$11*IFERROR(VLOOKUP(VLOOKUP($A139,versenyek!OP:OR,3,FALSE),szabalyok!$A$16:$B$23,2,FALSE),0)</f>
        <v>0</v>
      </c>
      <c r="DY139" s="47">
        <f>versenyek!$OT$11*IFERROR(VLOOKUP(VLOOKUP($A139,versenyek!OS:OU,3,FALSE),szabalyok!$A$16:$B$23,2,FALSE),0)</f>
        <v>0</v>
      </c>
      <c r="DZ139" s="47">
        <f>versenyek!$OW$11*IFERROR(VLOOKUP(VLOOKUP($A139,versenyek!OV:OX,3,FALSE),szabalyok!$A$16:$B$23,2,FALSE),0)</f>
        <v>0</v>
      </c>
      <c r="EA139" s="47">
        <f>versenyek!$OZ$11*IFERROR(VLOOKUP(VLOOKUP($A139,versenyek!OY:PA,3,FALSE),szabalyok!$A$16:$B$23,2,FALSE),0)</f>
        <v>0</v>
      </c>
      <c r="EB139" s="47">
        <f>versenyek!$PC$11*IFERROR(VLOOKUP(VLOOKUP($A139,versenyek!PB:PD,3,FALSE),szabalyok!$A$16:$B$23,2,FALSE),0)</f>
        <v>0</v>
      </c>
      <c r="EC139" s="47">
        <f>versenyek!$PF$11*IFERROR(VLOOKUP(VLOOKUP($A139,versenyek!PE:PG,3,FALSE),szabalyok!$A$16:$B$23,2,FALSE),0)</f>
        <v>0</v>
      </c>
      <c r="ED139" s="47">
        <f>versenyek!$PI$11*IFERROR(VLOOKUP(VLOOKUP($A139,versenyek!PH:PJ,3,FALSE),szabalyok!$A$16:$B$23,2,FALSE),0)</f>
        <v>0</v>
      </c>
      <c r="EE139" s="47">
        <f>versenyek!$PL$11*IFERROR(VLOOKUP(VLOOKUP($A139,versenyek!PK:PM,3,FALSE),szabalyok!$A$16:$B$23,2,FALSE),0)</f>
        <v>0</v>
      </c>
      <c r="EF139" s="47">
        <f>versenyek!$PO$11*IFERROR(VLOOKUP(VLOOKUP($A139,versenyek!PN:PP,3,FALSE),szabalyok!$A$16:$B$23,2,FALSE),0)</f>
        <v>0</v>
      </c>
      <c r="EG139" s="47">
        <f>versenyek!$PR$11*IFERROR(VLOOKUP(VLOOKUP($A139,versenyek!PQ:PS,3,FALSE),szabalyok!$A$16:$B$23,2,FALSE),0)</f>
        <v>0</v>
      </c>
      <c r="EH139" s="47">
        <f>versenyek!$PU$11*IFERROR(VLOOKUP(VLOOKUP($A139,versenyek!PT:PV,3,FALSE),szabalyok!$A$16:$B$23,2,FALSE),0)</f>
        <v>0</v>
      </c>
      <c r="EI139" s="47">
        <f>versenyek!$PX$11*IFERROR(VLOOKUP(VLOOKUP($A139,versenyek!PW:PY,3,FALSE),szabalyok!$A$16:$B$23,2,FALSE),0)</f>
        <v>0</v>
      </c>
      <c r="EJ139" s="47">
        <f>versenyek!$QA$11*IFERROR(VLOOKUP(VLOOKUP($A139,versenyek!PZ:QB,3,FALSE),szabalyok!$A$16:$B$23,2,FALSE),0)</f>
        <v>0</v>
      </c>
      <c r="EK139" s="47">
        <f>versenyek!$QD$11*IFERROR(VLOOKUP(VLOOKUP($A139,versenyek!QC:QE,3,FALSE),szabalyok!$A$16:$B$23,2,FALSE),0)</f>
        <v>0</v>
      </c>
      <c r="EL139" s="47">
        <f>versenyek!$QG$11*IFERROR(VLOOKUP(VLOOKUP($A139,versenyek!QF:QH,3,FALSE),szabalyok!$A$16:$B$23,2,FALSE),0)</f>
        <v>0</v>
      </c>
      <c r="EM139" s="47">
        <f>versenyek!$QJ$11*IFERROR(VLOOKUP(VLOOKUP($A139,versenyek!QI:QK,3,FALSE),szabalyok!$A$16:$B$23,2,FALSE),0)</f>
        <v>0</v>
      </c>
      <c r="EN139" s="47">
        <f>versenyek!$QM$11*IFERROR(VLOOKUP(VLOOKUP($A139,versenyek!QL:QN,3,FALSE),szabalyok!$A$16:$B$23,2,FALSE),0)</f>
        <v>0</v>
      </c>
      <c r="EO139" s="47">
        <f>versenyek!$QP$11*IFERROR(VLOOKUP(VLOOKUP($A139,versenyek!QO:QQ,3,FALSE),szabalyok!$A$16:$B$23,2,FALSE),0)</f>
        <v>0</v>
      </c>
      <c r="EP139" s="47">
        <f>versenyek!$QS$11*IFERROR(VLOOKUP(VLOOKUP($A139,versenyek!QR:QT,3,FALSE),szabalyok!$A$16:$B$23,2,FALSE),0)</f>
        <v>0</v>
      </c>
      <c r="EQ139" s="47">
        <f>versenyek!$QV$11*IFERROR(VLOOKUP(VLOOKUP($A139,versenyek!QU:QW,3,FALSE),szabalyok!$A$16:$B$23,2,FALSE),0)</f>
        <v>0</v>
      </c>
      <c r="ER139" s="47">
        <f>versenyek!$RE$11*IFERROR(VLOOKUP(VLOOKUP($A139,versenyek!RD:RF,3,FALSE),szabalyok!$A$16:$B$23,2,FALSE),0)</f>
        <v>0</v>
      </c>
      <c r="ES139" s="47">
        <f>versenyek!$RH$11*IFERROR(VLOOKUP(VLOOKUP($A139,versenyek!RG:RI,3,FALSE),szabalyok!$A$16:$B$23,2,FALSE),0)</f>
        <v>0</v>
      </c>
      <c r="ET139" s="47">
        <f>versenyek!$RK$11*IFERROR(VLOOKUP(VLOOKUP($A139,versenyek!RJ:RL,3,FALSE),szabalyok!$A$16:$B$23,2,FALSE),0)</f>
        <v>0</v>
      </c>
      <c r="EU139" s="47">
        <f>versenyek!$RN$11*IFERROR(VLOOKUP(VLOOKUP($A139,versenyek!RM:RO,3,FALSE),szabalyok!$A$16:$B$23,2,FALSE),0)</f>
        <v>0</v>
      </c>
      <c r="EV139" s="47">
        <f>versenyek!$RQ$11*IFERROR(VLOOKUP(VLOOKUP($A139,versenyek!RP:RR,3,FALSE),szabalyok!$A$16:$B$23,2,FALSE),0)</f>
        <v>0</v>
      </c>
      <c r="EW139" s="47">
        <f>versenyek!$RT$11*IFERROR(VLOOKUP(VLOOKUP($A139,versenyek!RS:RU,3,FALSE),szabalyok!$A$16:$B$23,2,FALSE),0)</f>
        <v>0</v>
      </c>
      <c r="EX139" s="47">
        <f>versenyek!$RW$11*IFERROR(VLOOKUP(VLOOKUP($A139,versenyek!RV:RX,3,FALSE),szabalyok!$A$16:$B$23,2,FALSE),0)</f>
        <v>0</v>
      </c>
      <c r="EY139" s="47">
        <f>versenyek!$RZ$11*IFERROR(VLOOKUP(VLOOKUP($A139,versenyek!RY:SA,3,FALSE),szabalyok!$A$16:$B$23,2,FALSE),0)</f>
        <v>0</v>
      </c>
      <c r="EZ139" s="47">
        <f>versenyek!$SC$11*IFERROR(VLOOKUP(VLOOKUP($A139,versenyek!SB:SD,3,FALSE),szabalyok!$A$16:$B$23,2,FALSE),0)</f>
        <v>0</v>
      </c>
      <c r="FA139" s="47">
        <f>versenyek!$SF$11*IFERROR(VLOOKUP(VLOOKUP($A139,versenyek!SE:SG,3,FALSE),szabalyok!$A$16:$B$23,2,FALSE),0)</f>
        <v>0</v>
      </c>
      <c r="FB139" s="47">
        <f>versenyek!$SI$11*IFERROR(VLOOKUP(VLOOKUP($A139,versenyek!SH:SJ,3,FALSE),szabalyok!$A$16:$B$23,2,FALSE),0)</f>
        <v>0</v>
      </c>
      <c r="FC139" s="47">
        <f>versenyek!$SL$11*IFERROR(VLOOKUP(VLOOKUP($A139,versenyek!SK:SM,3,FALSE),szabalyok!$A$16:$B$23,2,FALSE),0)</f>
        <v>0</v>
      </c>
      <c r="FD139" s="47">
        <f>versenyek!$SO$11*IFERROR(VLOOKUP(VLOOKUP($A139,versenyek!SN:SP,3,FALSE),szabalyok!$A$16:$B$23,2,FALSE),0)</f>
        <v>0</v>
      </c>
      <c r="FE139" s="47">
        <f>versenyek!$SR$11*IFERROR(VLOOKUP(VLOOKUP($A139,versenyek!SQ:SS,3,FALSE),szabalyok!$A$16:$B$23,2,FALSE),0)</f>
        <v>0</v>
      </c>
      <c r="FF139" s="47">
        <f>versenyek!$SU$11*IFERROR(VLOOKUP(VLOOKUP($A139,versenyek!ST:SV,3,FALSE),szabalyok!$A$16:$B$23,2,FALSE),0)</f>
        <v>0</v>
      </c>
      <c r="FG139" s="47">
        <f>versenyek!$SX$11*IFERROR(VLOOKUP(VLOOKUP($A139,versenyek!SW:SY,3,FALSE),szabalyok!$A$16:$B$23,2,FALSE),0)</f>
        <v>0</v>
      </c>
      <c r="FH139" s="47">
        <f>versenyek!$TA$11*IFERROR(VLOOKUP(VLOOKUP($A139,versenyek!SZ:TB,3,FALSE),szabalyok!$A$16:$B$23,2,FALSE),0)</f>
        <v>0</v>
      </c>
      <c r="FI139" s="47">
        <f>versenyek!$TD$11*IFERROR(VLOOKUP(VLOOKUP($A139,versenyek!TC:TE,3,FALSE),szabalyok!$A$16:$B$23,2,FALSE),0)</f>
        <v>0</v>
      </c>
      <c r="FJ139" s="47">
        <f>versenyek!$TG$11*IFERROR(VLOOKUP(VLOOKUP($A139,versenyek!TF:TH,3,FALSE),szabalyok!$A$16:$B$23,2,FALSE),0)</f>
        <v>0</v>
      </c>
      <c r="FK139" s="47">
        <f>versenyek!$TJ$11*IFERROR(VLOOKUP(VLOOKUP($A139,versenyek!TI:TK,3,FALSE),szabalyok!$A$16:$B$23,2,FALSE),0)</f>
        <v>0</v>
      </c>
      <c r="FL139" s="47">
        <f>versenyek!$TM$11*IFERROR(VLOOKUP(VLOOKUP($A139,versenyek!TL:TN,3,FALSE),szabalyok!$A$16:$B$23,2,FALSE),0)</f>
        <v>0</v>
      </c>
      <c r="FM139" s="47">
        <f>versenyek!$TP$11*IFERROR(VLOOKUP(VLOOKUP($A139,versenyek!TO:TQ,3,FALSE),szabalyok!$A$16:$B$23,2,FALSE),0)</f>
        <v>0</v>
      </c>
      <c r="FN139" s="47">
        <f>versenyek!$TS$11*IFERROR(VLOOKUP(VLOOKUP($A139,versenyek!TR:TT,3,FALSE),szabalyok!$A$16:$B$23,2,FALSE),0)</f>
        <v>0</v>
      </c>
      <c r="FO139" s="47"/>
      <c r="FP139" s="235">
        <f t="shared" si="4"/>
        <v>0</v>
      </c>
    </row>
    <row r="140" spans="1:172">
      <c r="A140" s="1" t="s">
        <v>34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6.9409196293493345</v>
      </c>
      <c r="P140" s="47">
        <v>0</v>
      </c>
      <c r="Q140" s="47">
        <v>0</v>
      </c>
      <c r="R140" s="47">
        <f>versenyek!$BD$11*IFERROR(VLOOKUP(VLOOKUP($A140,versenyek!BC:BE,3,FALSE),szabalyok!$A$16:$B$23,2,FALSE),0)</f>
        <v>0</v>
      </c>
      <c r="S140" s="47">
        <f>versenyek!$BG$11*IFERROR(VLOOKUP(VLOOKUP($A140,versenyek!BF:BH,3,FALSE),szabalyok!$A$16:$B$23,2,FALSE),0)</f>
        <v>0</v>
      </c>
      <c r="T140" s="47">
        <f>versenyek!$BJ$11*IFERROR(VLOOKUP(VLOOKUP($A140,versenyek!BI:BK,3,FALSE),szabalyok!$A$16:$B$23,2,FALSE),0)</f>
        <v>0</v>
      </c>
      <c r="U140" s="47">
        <f>versenyek!$BM$11*IFERROR(VLOOKUP(VLOOKUP($A140,versenyek!BL:BN,3,FALSE),szabalyok!$A$16:$B$23,2,FALSE),0)</f>
        <v>0</v>
      </c>
      <c r="V140" s="47">
        <f>versenyek!$BP$11*IFERROR(VLOOKUP(VLOOKUP($A140,versenyek!BO:BQ,3,FALSE),szabalyok!$A$16:$B$23,2,FALSE),0)</f>
        <v>0</v>
      </c>
      <c r="W140" s="47">
        <f>versenyek!$BS$11*IFERROR(VLOOKUP(VLOOKUP($A140,versenyek!BR:BT,3,FALSE),szabalyok!$A$16:$B$23,2,FALSE),0)</f>
        <v>0</v>
      </c>
      <c r="X140" s="47">
        <f>versenyek!$BV$11*IFERROR(VLOOKUP(VLOOKUP($A140,versenyek!BU:BW,3,FALSE),szabalyok!$A$16:$B$23,2,FALSE),0)</f>
        <v>0</v>
      </c>
      <c r="Y140" s="47">
        <f>versenyek!$BY$11*IFERROR(VLOOKUP(VLOOKUP($A140,versenyek!BX:BZ,3,FALSE),szabalyok!$A$16:$B$23,2,FALSE),0)</f>
        <v>0</v>
      </c>
      <c r="Z140" s="47">
        <f>versenyek!$CB$11*IFERROR(VLOOKUP(VLOOKUP($A140,versenyek!CA:CC,3,FALSE),szabalyok!$A$16:$B$23,2,FALSE),0)</f>
        <v>0</v>
      </c>
      <c r="AA140" s="47">
        <f>versenyek!$CE$11*IFERROR(VLOOKUP(VLOOKUP($A140,versenyek!CD:CF,3,FALSE),szabalyok!$A$16:$B$23,2,FALSE),0)</f>
        <v>0</v>
      </c>
      <c r="AB140" s="47">
        <f>versenyek!$CH$11*IFERROR(VLOOKUP(VLOOKUP($A140,versenyek!CG:CI,3,FALSE),szabalyok!$A$16:$B$23,2,FALSE),0)</f>
        <v>0</v>
      </c>
      <c r="AC140" s="47">
        <f>versenyek!$CK$11*IFERROR(VLOOKUP(VLOOKUP($A140,versenyek!CJ:CL,3,FALSE),szabalyok!$A$16:$B$23,2,FALSE),0)</f>
        <v>0</v>
      </c>
      <c r="AD140" s="47">
        <f>versenyek!$CN$11*IFERROR(VLOOKUP(VLOOKUP($A140,versenyek!CM:CO,3,FALSE),szabalyok!$A$16:$B$23,2,FALSE),0)</f>
        <v>0</v>
      </c>
      <c r="AE140" s="47">
        <f>versenyek!$CQ$11*IFERROR(VLOOKUP(VLOOKUP($A140,versenyek!CP:CR,3,FALSE),szabalyok!$A$16:$B$23,2,FALSE),0)</f>
        <v>0</v>
      </c>
      <c r="AF140" s="47">
        <f>versenyek!$CT$11*IFERROR(VLOOKUP(VLOOKUP($A140,versenyek!CS:CU,3,FALSE),szabalyok!$A$16:$B$23,2,FALSE),0)</f>
        <v>0</v>
      </c>
      <c r="AG140" s="47">
        <f>versenyek!$CW$11*IFERROR(VLOOKUP(VLOOKUP($A140,versenyek!CV:CX,3,FALSE),szabalyok!$A$16:$B$23,2,FALSE),0)</f>
        <v>0</v>
      </c>
      <c r="AH140" s="47">
        <f>versenyek!$CZ$11*IFERROR(VLOOKUP(VLOOKUP($A140,versenyek!CY:DA,3,FALSE),szabalyok!$A$16:$B$23,2,FALSE),0)</f>
        <v>0</v>
      </c>
      <c r="AI140" s="47">
        <f>versenyek!$DC$11*IFERROR(VLOOKUP(VLOOKUP($A140,versenyek!DB:DD,3,FALSE),szabalyok!$A$16:$B$23,2,FALSE),0)</f>
        <v>0</v>
      </c>
      <c r="AJ140" s="47">
        <f>versenyek!$DF$11*IFERROR(VLOOKUP(VLOOKUP($A140,versenyek!DE:DG,3,FALSE),szabalyok!$A$16:$B$23,2,FALSE),0)</f>
        <v>0</v>
      </c>
      <c r="AK140" s="47">
        <f>versenyek!$DI$11*IFERROR(VLOOKUP(VLOOKUP($A140,versenyek!DH:DJ,3,FALSE),szabalyok!$A$16:$B$23,2,FALSE),0)</f>
        <v>0</v>
      </c>
      <c r="AL140" s="47">
        <f>versenyek!$DL$11*IFERROR(VLOOKUP(VLOOKUP($A140,versenyek!DK:DM,3,FALSE),szabalyok!$A$16:$B$23,2,FALSE),0)</f>
        <v>0</v>
      </c>
      <c r="AM140" s="47">
        <f>versenyek!$DR$11*IFERROR(VLOOKUP(VLOOKUP($A140,versenyek!DQ:DS,3,FALSE),szabalyok!$A$16:$B$23,2,FALSE),0)</f>
        <v>0</v>
      </c>
      <c r="AN140" s="47">
        <f>versenyek!$DU$11*IFERROR(VLOOKUP(VLOOKUP($A140,versenyek!DT:DV,3,FALSE),szabalyok!$A$16:$B$23,2,FALSE),0)</f>
        <v>0</v>
      </c>
      <c r="AO140" s="47">
        <f>versenyek!$DO$11*IFERROR(VLOOKUP(VLOOKUP($A140,versenyek!DN:DP,3,FALSE),szabalyok!$A$16:$B$23,2,FALSE),0)</f>
        <v>0</v>
      </c>
      <c r="AP140" s="47">
        <f>versenyek!$DX$11*IFERROR(VLOOKUP(VLOOKUP($A140,versenyek!DW:DY,3,FALSE),szabalyok!$A$16:$B$23,2,FALSE),0)</f>
        <v>0</v>
      </c>
      <c r="AQ140" s="47" t="e">
        <f>versenyek!$EA$11*IFERROR(VLOOKUP(VLOOKUP($A140,versenyek!DZ:EB,3,FALSE),szabalyok!$A$16:$B$23,2,FALSE),0)</f>
        <v>#DIV/0!</v>
      </c>
      <c r="AR140" s="47" t="e">
        <f>versenyek!$ED$11*IFERROR(VLOOKUP(VLOOKUP($A140,versenyek!EC:EE,3,FALSE),szabalyok!$A$16:$B$23,2,FALSE),0)</f>
        <v>#DIV/0!</v>
      </c>
      <c r="AS140" s="47">
        <f>versenyek!$EG$11*IFERROR(VLOOKUP(VLOOKUP($A140,versenyek!EF:EH,3,FALSE),szabalyok!$A$16:$B$23,2,FALSE),0)</f>
        <v>0</v>
      </c>
      <c r="AT140" s="47">
        <f>versenyek!$EJ$11*IFERROR(VLOOKUP(VLOOKUP($A140,versenyek!EI:EK,3,FALSE),szabalyok!$A$16:$B$23,2,FALSE),0)</f>
        <v>0</v>
      </c>
      <c r="AU140" s="47">
        <f>versenyek!$EM$11*IFERROR(VLOOKUP(VLOOKUP($A140,versenyek!EL:EN,3,FALSE),szabalyok!$A$16:$B$23,2,FALSE),0)</f>
        <v>0</v>
      </c>
      <c r="AV140" s="47">
        <f>versenyek!$EP$11*IFERROR(VLOOKUP(VLOOKUP($A140,versenyek!EO:EQ,3,FALSE),szabalyok!$A$16:$B$23,2,FALSE),0)</f>
        <v>0</v>
      </c>
      <c r="AW140" s="47">
        <f>versenyek!$EY$11*IFERROR(VLOOKUP(VLOOKUP($A140,versenyek!EX:EZ,3,FALSE),szabalyok!$A$16:$B$23,2,FALSE),0)</f>
        <v>0</v>
      </c>
      <c r="AX140" s="47">
        <f>versenyek!$FB$11*IFERROR(VLOOKUP(VLOOKUP($A140,versenyek!FA:FC,3,FALSE),szabalyok!$A$16:$B$23,2,FALSE),0)</f>
        <v>0</v>
      </c>
      <c r="AY140" s="47">
        <f>versenyek!$FE$11*IFERROR(VLOOKUP(VLOOKUP($A140,versenyek!FD:FF,3,FALSE),szabalyok!$A$16:$B$23,2,FALSE),0)</f>
        <v>0</v>
      </c>
      <c r="AZ140" s="47">
        <f>versenyek!$FH$11*IFERROR(VLOOKUP(VLOOKUP($A140,versenyek!FG:FI,3,FALSE),szabalyok!$A$16:$B$23,2,FALSE),0)</f>
        <v>0</v>
      </c>
      <c r="BA140" s="47">
        <f>versenyek!$FK$11*IFERROR(VLOOKUP(VLOOKUP($A140,versenyek!FJ:FL,3,FALSE),szabalyok!$A$16:$B$23,2,FALSE),0)</f>
        <v>0</v>
      </c>
      <c r="BB140" s="47">
        <f>versenyek!$FN$11*IFERROR(VLOOKUP(VLOOKUP($A140,versenyek!FM:FO,3,FALSE),szabalyok!$A$16:$B$23,2,FALSE),0)</f>
        <v>0</v>
      </c>
      <c r="BC140" s="47">
        <f>versenyek!$FQ$11*IFERROR(VLOOKUP(VLOOKUP($A140,versenyek!FP:FR,3,FALSE),szabalyok!$A$16:$B$23,2,FALSE),0)</f>
        <v>0</v>
      </c>
      <c r="BD140" s="47">
        <f>versenyek!$FT$11*IFERROR(VLOOKUP(VLOOKUP($A140,versenyek!FS:FU,3,FALSE),szabalyok!$A$16:$B$23,2,FALSE),0)</f>
        <v>0</v>
      </c>
      <c r="BE140" s="47">
        <f>versenyek!$FW$11*IFERROR(VLOOKUP(VLOOKUP($A140,versenyek!FV:FX,3,FALSE),szabalyok!$A$16:$B$23,2,FALSE),0)</f>
        <v>0</v>
      </c>
      <c r="BF140" s="47">
        <f>versenyek!$FZ$11*IFERROR(VLOOKUP(VLOOKUP($A140,versenyek!FY:GA,3,FALSE),szabalyok!$A$16:$B$23,2,FALSE),0)</f>
        <v>0</v>
      </c>
      <c r="BG140" s="47">
        <f>versenyek!$GC$11*IFERROR(VLOOKUP(VLOOKUP($A140,versenyek!GB:GD,3,FALSE),szabalyok!$A$16:$B$23,2,FALSE),0)</f>
        <v>0</v>
      </c>
      <c r="BH140" s="47">
        <f>versenyek!$GF$11*IFERROR(VLOOKUP(VLOOKUP($A140,versenyek!GE:GG,3,FALSE),szabalyok!$A$16:$B$23,2,FALSE),0)</f>
        <v>0</v>
      </c>
      <c r="BI140" s="47">
        <f>versenyek!$GI$11*IFERROR(VLOOKUP(VLOOKUP($A140,versenyek!GH:GJ,3,FALSE),szabalyok!$A$16:$B$23,2,FALSE),0)</f>
        <v>0</v>
      </c>
      <c r="BJ140" s="47">
        <f>versenyek!$GL$11*IFERROR(VLOOKUP(VLOOKUP($A140,versenyek!GK:GM,3,FALSE),szabalyok!$A$16:$B$23,2,FALSE),0)</f>
        <v>0</v>
      </c>
      <c r="BK140" s="47">
        <f>versenyek!$GO$11*IFERROR(VLOOKUP(VLOOKUP($A140,versenyek!GN:GP,3,FALSE),szabalyok!$A$16:$B$23,2,FALSE),0)</f>
        <v>0</v>
      </c>
      <c r="BL140" s="47">
        <f>versenyek!$GR$11*IFERROR(VLOOKUP(VLOOKUP($A140,versenyek!GQ:GS,3,FALSE),szabalyok!$A$16:$B$23,2,FALSE),0)</f>
        <v>0</v>
      </c>
      <c r="BM140" s="47">
        <f>versenyek!$GX$11*IFERROR(VLOOKUP(VLOOKUP($A140,versenyek!GW:GY,3,FALSE),szabalyok!$A$16:$B$23,2,FALSE),0)</f>
        <v>0</v>
      </c>
      <c r="BN140" s="47">
        <f>versenyek!$GX$11*IFERROR(VLOOKUP(VLOOKUP($A140,versenyek!GX:GZ,3,FALSE),szabalyok!$A$16:$B$23,2,FALSE),0)</f>
        <v>0</v>
      </c>
      <c r="BO140" s="47">
        <f>versenyek!$HD$11*IFERROR(VLOOKUP(VLOOKUP($A140,versenyek!HC:HE,3,FALSE),szabalyok!$A$16:$B$23,2,FALSE),0)</f>
        <v>0</v>
      </c>
      <c r="BP140" s="47">
        <f>versenyek!$HG$11*IFERROR(VLOOKUP(VLOOKUP($A140,versenyek!HF:HH,3,FALSE),szabalyok!$A$16:$B$23,2,FALSE),0)</f>
        <v>0</v>
      </c>
      <c r="BQ140" s="47">
        <f>versenyek!$HJ$11*IFERROR(VLOOKUP(VLOOKUP($A140,versenyek!HI:HK,3,FALSE),szabalyok!$A$16:$B$23,2,FALSE),0)</f>
        <v>0</v>
      </c>
      <c r="BR140" s="47">
        <f>versenyek!$HM$11*IFERROR(VLOOKUP(VLOOKUP($A140,versenyek!HL:HN,3,FALSE),szabalyok!$A$16:$B$23,2,FALSE),0)</f>
        <v>0</v>
      </c>
      <c r="BS140" s="47">
        <f>versenyek!$HP$11*IFERROR(VLOOKUP(VLOOKUP($A140,versenyek!HO:HQ,3,FALSE),szabalyok!$A$16:$B$23,2,FALSE),0)</f>
        <v>0</v>
      </c>
      <c r="BT140" s="47">
        <f>versenyek!$HS$11*IFERROR(VLOOKUP(VLOOKUP($A140,versenyek!HR:HT,3,FALSE),szabalyok!$A$16:$B$23,2,FALSE),0)</f>
        <v>0</v>
      </c>
      <c r="BU140" s="47">
        <f>versenyek!$HV$11*IFERROR(VLOOKUP(VLOOKUP($A140,versenyek!HU:HW,3,FALSE),szabalyok!$A$16:$B$23,2,FALSE),0)</f>
        <v>0</v>
      </c>
      <c r="BV140" s="47">
        <f>versenyek!$HY$11*IFERROR(VLOOKUP(VLOOKUP($A140,versenyek!HX:HZ,3,FALSE),szabalyok!$A$16:$B$23,2,FALSE),0)</f>
        <v>0</v>
      </c>
      <c r="BW140" s="47">
        <f>versenyek!$IB$11*IFERROR(VLOOKUP(VLOOKUP($A140,versenyek!IA:IC,3,FALSE),szabalyok!$A$16:$B$23,2,FALSE),0)</f>
        <v>0</v>
      </c>
      <c r="BX140" s="47">
        <f>versenyek!$IE$11*IFERROR(VLOOKUP(VLOOKUP($A140,versenyek!ID:IF,3,FALSE),szabalyok!$A$16:$B$23,2,FALSE),0)</f>
        <v>0</v>
      </c>
      <c r="BY140" s="47">
        <f>versenyek!$IH$11*IFERROR(VLOOKUP(VLOOKUP($A140,versenyek!IG:II,3,FALSE),szabalyok!$A$16:$B$23,2,FALSE),0)</f>
        <v>0</v>
      </c>
      <c r="BZ140" s="47">
        <f>versenyek!$IK$11*IFERROR(VLOOKUP(VLOOKUP($A140,versenyek!IJ:IL,3,FALSE),szabalyok!$A$16:$B$23,2,FALSE),0)</f>
        <v>0</v>
      </c>
      <c r="CA140" s="47">
        <f>versenyek!$IN$11*IFERROR(VLOOKUP(VLOOKUP($A140,versenyek!IM:IO,3,FALSE),szabalyok!$A$16:$B$23,2,FALSE),0)</f>
        <v>0</v>
      </c>
      <c r="CB140" s="47">
        <f>versenyek!$IW$11*IFERROR(VLOOKUP(VLOOKUP($A140,versenyek!IV:IX,3,FALSE),szabalyok!$A$16:$B$23,2,FALSE),0)</f>
        <v>0</v>
      </c>
      <c r="CC140" s="47">
        <f>versenyek!$IZ$11*IFERROR(VLOOKUP(VLOOKUP($A140,versenyek!IY:JA,3,FALSE),szabalyok!$A$16:$B$23,2,FALSE),0)</f>
        <v>0</v>
      </c>
      <c r="CD140" s="47">
        <f>versenyek!$JC$11*IFERROR(VLOOKUP(VLOOKUP($A140,versenyek!JB:JD,3,FALSE),szabalyok!$A$16:$B$23,2,FALSE),0)</f>
        <v>0</v>
      </c>
      <c r="CE140" s="47">
        <f>versenyek!$JF$11*IFERROR(VLOOKUP(VLOOKUP($A140,versenyek!JE:JG,3,FALSE),szabalyok!$A$16:$B$23,2,FALSE),0)</f>
        <v>0</v>
      </c>
      <c r="CF140" s="47">
        <f>versenyek!$JI$11*IFERROR(VLOOKUP(VLOOKUP($A140,versenyek!JH:JJ,3,FALSE),szabalyok!$A$16:$B$23,2,FALSE),0)</f>
        <v>0</v>
      </c>
      <c r="CG140" s="47">
        <f>versenyek!$JL$11*IFERROR(VLOOKUP(VLOOKUP($A140,versenyek!JK:JM,3,FALSE),szabalyok!$A$16:$B$23,2,FALSE),0)</f>
        <v>0</v>
      </c>
      <c r="CH140" s="47">
        <f>versenyek!$JO$11*IFERROR(VLOOKUP(VLOOKUP($A140,versenyek!JN:JP,3,FALSE),szabalyok!$A$16:$B$23,2,FALSE),0)</f>
        <v>0</v>
      </c>
      <c r="CI140" s="47">
        <f>versenyek!$JR$11*IFERROR(VLOOKUP(VLOOKUP($A140,versenyek!JQ:JS,3,FALSE),szabalyok!$A$16:$B$23,2,FALSE),0)</f>
        <v>0</v>
      </c>
      <c r="CJ140" s="47">
        <f>versenyek!$JU$11*IFERROR(VLOOKUP(VLOOKUP($A140,versenyek!JT:JV,3,FALSE),szabalyok!$A$16:$B$23,2,FALSE),0)</f>
        <v>0</v>
      </c>
      <c r="CK140" s="47">
        <f>versenyek!$JR$11*IFERROR(VLOOKUP(VLOOKUP($A140,versenyek!JW:JY,3,FALSE),szabalyok!$A$16:$B$23,2,FALSE),0)</f>
        <v>0</v>
      </c>
      <c r="CL140" s="47">
        <f>versenyek!$KA$11*IFERROR(VLOOKUP(VLOOKUP($A140,versenyek!JZ:KB,3,FALSE),szabalyok!$A$16:$B$23,2,FALSE),0)</f>
        <v>0</v>
      </c>
      <c r="CM140" s="47">
        <f>versenyek!$KD$11*IFERROR(VLOOKUP(VLOOKUP($A140,versenyek!KC:KE,3,FALSE),szabalyok!$A$16:$B$23,2,FALSE),0)</f>
        <v>0</v>
      </c>
      <c r="CN140" s="47">
        <f>versenyek!$KG$11*IFERROR(VLOOKUP(VLOOKUP($A140,versenyek!KF:KH,3,FALSE),szabalyok!$A$16:$B$23,2,FALSE),0)</f>
        <v>0</v>
      </c>
      <c r="CO140" s="47">
        <f>versenyek!$KJ$11*IFERROR(VLOOKUP(VLOOKUP($A140,versenyek!KI:KK,3,FALSE),szabalyok!$A$16:$B$23,2,FALSE),0)</f>
        <v>0</v>
      </c>
      <c r="CP140" s="47">
        <f>versenyek!$KM$11*IFERROR(VLOOKUP(VLOOKUP($A140,versenyek!KL:KN,3,FALSE),szabalyok!$A$16:$B$23,2,FALSE),0)</f>
        <v>0</v>
      </c>
      <c r="CQ140" s="47">
        <f>versenyek!$KP$11*IFERROR(VLOOKUP(VLOOKUP($A140,versenyek!KO:KQ,3,FALSE),szabalyok!$A$16:$B$23,2,FALSE),0)</f>
        <v>0</v>
      </c>
      <c r="CR140" s="47">
        <f>versenyek!$KS$11*IFERROR(VLOOKUP(VLOOKUP($A140,versenyek!KR:KT,3,FALSE),szabalyok!$A$16:$B$23,2,FALSE),0)</f>
        <v>0</v>
      </c>
      <c r="CS140" s="47">
        <f>versenyek!$KV$11*IFERROR(VLOOKUP(VLOOKUP($A140,versenyek!KU:KW,3,FALSE),szabalyok!$A$16:$B$23,2,FALSE),0)</f>
        <v>0</v>
      </c>
      <c r="CT140" s="47">
        <f>versenyek!$KY$11*IFERROR(VLOOKUP(VLOOKUP($A140,versenyek!KX:KZ,3,FALSE),szabalyok!$A$16:$B$23,2,FALSE),0)</f>
        <v>0</v>
      </c>
      <c r="CU140" s="47">
        <f>versenyek!$LB$11*IFERROR(VLOOKUP(VLOOKUP($A140,versenyek!LA:LC,3,FALSE),szabalyok!$A$16:$B$23,2,FALSE),0)</f>
        <v>0</v>
      </c>
      <c r="CV140" s="47">
        <f>versenyek!$LE$11*IFERROR(VLOOKUP(VLOOKUP($A140,versenyek!LD:LF,3,FALSE),szabalyok!$A$16:$B$23,2,FALSE),0)</f>
        <v>0</v>
      </c>
      <c r="CW140" s="47">
        <f>versenyek!$LH$11*IFERROR(VLOOKUP(VLOOKUP($A140,versenyek!LG:LI,3,FALSE),szabalyok!$A$16:$B$23,2,FALSE),0)</f>
        <v>0</v>
      </c>
      <c r="CX140" s="47">
        <f>versenyek!$LK$11*IFERROR(VLOOKUP(VLOOKUP($A140,versenyek!LJ:LL,3,FALSE),szabalyok!$A$16:$B$23,2,FALSE),0)</f>
        <v>0</v>
      </c>
      <c r="CY140" s="47">
        <f>versenyek!$LN$11*IFERROR(VLOOKUP(VLOOKUP($A140,versenyek!LM:LO,3,FALSE),szabalyok!$A$16:$B$23,2,FALSE),0)</f>
        <v>0</v>
      </c>
      <c r="CZ140" s="47">
        <f>versenyek!$LQ$11*IFERROR(VLOOKUP(VLOOKUP($A140,versenyek!LP:LR,3,FALSE),szabalyok!$A$16:$B$23,2,FALSE),0)</f>
        <v>0</v>
      </c>
      <c r="DA140" s="47">
        <f>versenyek!$LT$11*IFERROR(VLOOKUP(VLOOKUP($A140,versenyek!LS:LU,3,FALSE),szabalyok!$A$16:$B$23,2,FALSE),0)</f>
        <v>0</v>
      </c>
      <c r="DB140" s="47">
        <f>versenyek!$LW$11*IFERROR(VLOOKUP(VLOOKUP($A140,versenyek!LV:LX,3,FALSE),szabalyok!$A$16:$B$23,2,FALSE),0)</f>
        <v>0</v>
      </c>
      <c r="DC140" s="47">
        <f>versenyek!$LZ$11*IFERROR(VLOOKUP(VLOOKUP($A140,versenyek!LY:MA,3,FALSE),szabalyok!$A$16:$B$23,2,FALSE),0)</f>
        <v>0</v>
      </c>
      <c r="DD140" s="47">
        <f>versenyek!$MC$11*IFERROR(VLOOKUP(VLOOKUP($A140,versenyek!MB:MD,3,FALSE),szabalyok!$A$16:$B$23,2,FALSE),0)</f>
        <v>0</v>
      </c>
      <c r="DE140" s="47">
        <f>versenyek!$ML$11*IFERROR(VLOOKUP(VLOOKUP($A140,versenyek!MK:MM,3,FALSE),szabalyok!$A$16:$B$23,2,FALSE),0)</f>
        <v>0</v>
      </c>
      <c r="DF140" s="47">
        <f>versenyek!$MO$11*IFERROR(VLOOKUP(VLOOKUP($A140,versenyek!MN:MP,3,FALSE),szabalyok!$A$16:$B$23,2,FALSE),0)</f>
        <v>0</v>
      </c>
      <c r="DG140" s="47">
        <f>versenyek!$MR$11*IFERROR(VLOOKUP(VLOOKUP($A140,versenyek!MQ:MS,3,FALSE),szabalyok!$A$16:$B$23,2,FALSE),0)</f>
        <v>0</v>
      </c>
      <c r="DH140" s="47">
        <f>versenyek!$MU$11*IFERROR(VLOOKUP(VLOOKUP($A140,versenyek!MT:MV,3,FALSE),szabalyok!$A$16:$B$23,2,FALSE),0)</f>
        <v>0</v>
      </c>
      <c r="DI140" s="47">
        <f>versenyek!$MX$11*IFERROR(VLOOKUP(VLOOKUP($A140,versenyek!MW:MY,3,FALSE),szabalyok!$A$16:$B$23,2,FALSE),0)</f>
        <v>0</v>
      </c>
      <c r="DJ140" s="47">
        <f>versenyek!$NA$11*IFERROR(VLOOKUP(VLOOKUP($A140,versenyek!MZ:NB,3,FALSE),szabalyok!$A$16:$B$23,2,FALSE),0)</f>
        <v>0</v>
      </c>
      <c r="DK140" s="47">
        <f>versenyek!$ND$11*IFERROR(VLOOKUP(VLOOKUP($A140,versenyek!NC:NE,3,FALSE),szabalyok!$A$16:$B$23,2,FALSE),0)</f>
        <v>0</v>
      </c>
      <c r="DL140" s="47">
        <f>versenyek!$NG$11*IFERROR(VLOOKUP(VLOOKUP($A140,versenyek!NF:NH,3,FALSE),szabalyok!$A$16:$B$23,2,FALSE),0)</f>
        <v>0</v>
      </c>
      <c r="DM140" s="47">
        <f>versenyek!$NJ$11*IFERROR(VLOOKUP(VLOOKUP($A140,versenyek!NI:NK,3,FALSE),szabalyok!$A$16:$B$23,2,FALSE),0)</f>
        <v>0</v>
      </c>
      <c r="DN140" s="47">
        <f>versenyek!$NM$11*IFERROR(VLOOKUP(VLOOKUP($A140,versenyek!NL:NN,3,FALSE),szabalyok!$A$16:$B$23,2,FALSE),0)</f>
        <v>0</v>
      </c>
      <c r="DO140" s="47">
        <f>versenyek!$NP$11*IFERROR(VLOOKUP(VLOOKUP($A140,versenyek!NO:NQ,3,FALSE),szabalyok!$A$16:$B$23,2,FALSE),0)</f>
        <v>0</v>
      </c>
      <c r="DP140" s="47">
        <f>versenyek!$NS$11*IFERROR(VLOOKUP(VLOOKUP($A140,versenyek!NR:NT,3,FALSE),szabalyok!$A$16:$B$23,2,FALSE),0)</f>
        <v>0</v>
      </c>
      <c r="DQ140" s="47">
        <f>versenyek!$NV$11*IFERROR(VLOOKUP(VLOOKUP($A140,versenyek!NU:NW,3,FALSE),szabalyok!$A$16:$B$23,2,FALSE),0)</f>
        <v>0</v>
      </c>
      <c r="DR140" s="47">
        <f>versenyek!$NY$11*IFERROR(VLOOKUP(VLOOKUP($A140,versenyek!NX:NZ,3,FALSE),szabalyok!$A$16:$B$23,2,FALSE),0)</f>
        <v>0</v>
      </c>
      <c r="DS140" s="47">
        <f>versenyek!$OB$11*IFERROR(VLOOKUP(VLOOKUP($A140,versenyek!OA:OC,3,FALSE),szabalyok!$A$16:$B$23,2,FALSE),0)</f>
        <v>0</v>
      </c>
      <c r="DT140" s="47">
        <f>versenyek!$OE$11*IFERROR(VLOOKUP(VLOOKUP($A140,versenyek!OD:OF,3,FALSE),szabalyok!$A$16:$B$23,2,FALSE),0)</f>
        <v>0</v>
      </c>
      <c r="DU140" s="47">
        <f>versenyek!$OH$11*IFERROR(VLOOKUP(VLOOKUP($A140,versenyek!OG:OI,3,FALSE),szabalyok!$A$16:$B$23,2,FALSE),0)</f>
        <v>0</v>
      </c>
      <c r="DV140" s="47">
        <f>versenyek!$OK$11*IFERROR(VLOOKUP(VLOOKUP($A140,versenyek!OJ:OL,3,FALSE),szabalyok!$A$16:$B$23,2,FALSE),0)</f>
        <v>0</v>
      </c>
      <c r="DW140" s="47">
        <f>versenyek!$ON$11*IFERROR(VLOOKUP(VLOOKUP($A140,versenyek!OM:OO,3,FALSE),szabalyok!$A$16:$B$23,2,FALSE),0)</f>
        <v>0</v>
      </c>
      <c r="DX140" s="47">
        <f>versenyek!$OQ$11*IFERROR(VLOOKUP(VLOOKUP($A140,versenyek!OP:OR,3,FALSE),szabalyok!$A$16:$B$23,2,FALSE),0)</f>
        <v>0</v>
      </c>
      <c r="DY140" s="47">
        <f>versenyek!$OT$11*IFERROR(VLOOKUP(VLOOKUP($A140,versenyek!OS:OU,3,FALSE),szabalyok!$A$16:$B$23,2,FALSE),0)</f>
        <v>0</v>
      </c>
      <c r="DZ140" s="47">
        <f>versenyek!$OW$11*IFERROR(VLOOKUP(VLOOKUP($A140,versenyek!OV:OX,3,FALSE),szabalyok!$A$16:$B$23,2,FALSE),0)</f>
        <v>0</v>
      </c>
      <c r="EA140" s="47">
        <f>versenyek!$OZ$11*IFERROR(VLOOKUP(VLOOKUP($A140,versenyek!OY:PA,3,FALSE),szabalyok!$A$16:$B$23,2,FALSE),0)</f>
        <v>0</v>
      </c>
      <c r="EB140" s="47">
        <f>versenyek!$PC$11*IFERROR(VLOOKUP(VLOOKUP($A140,versenyek!PB:PD,3,FALSE),szabalyok!$A$16:$B$23,2,FALSE),0)</f>
        <v>0</v>
      </c>
      <c r="EC140" s="47">
        <f>versenyek!$PF$11*IFERROR(VLOOKUP(VLOOKUP($A140,versenyek!PE:PG,3,FALSE),szabalyok!$A$16:$B$23,2,FALSE),0)</f>
        <v>0</v>
      </c>
      <c r="ED140" s="47">
        <f>versenyek!$PI$11*IFERROR(VLOOKUP(VLOOKUP($A140,versenyek!PH:PJ,3,FALSE),szabalyok!$A$16:$B$23,2,FALSE),0)</f>
        <v>0</v>
      </c>
      <c r="EE140" s="47">
        <f>versenyek!$PL$11*IFERROR(VLOOKUP(VLOOKUP($A140,versenyek!PK:PM,3,FALSE),szabalyok!$A$16:$B$23,2,FALSE),0)</f>
        <v>0</v>
      </c>
      <c r="EF140" s="47">
        <f>versenyek!$PO$11*IFERROR(VLOOKUP(VLOOKUP($A140,versenyek!PN:PP,3,FALSE),szabalyok!$A$16:$B$23,2,FALSE),0)</f>
        <v>0</v>
      </c>
      <c r="EG140" s="47">
        <f>versenyek!$PR$11*IFERROR(VLOOKUP(VLOOKUP($A140,versenyek!PQ:PS,3,FALSE),szabalyok!$A$16:$B$23,2,FALSE),0)</f>
        <v>0</v>
      </c>
      <c r="EH140" s="47">
        <f>versenyek!$PU$11*IFERROR(VLOOKUP(VLOOKUP($A140,versenyek!PT:PV,3,FALSE),szabalyok!$A$16:$B$23,2,FALSE),0)</f>
        <v>0</v>
      </c>
      <c r="EI140" s="47">
        <f>versenyek!$PX$11*IFERROR(VLOOKUP(VLOOKUP($A140,versenyek!PW:PY,3,FALSE),szabalyok!$A$16:$B$23,2,FALSE),0)</f>
        <v>0</v>
      </c>
      <c r="EJ140" s="47">
        <f>versenyek!$QA$11*IFERROR(VLOOKUP(VLOOKUP($A140,versenyek!PZ:QB,3,FALSE),szabalyok!$A$16:$B$23,2,FALSE),0)</f>
        <v>0</v>
      </c>
      <c r="EK140" s="47">
        <f>versenyek!$QD$11*IFERROR(VLOOKUP(VLOOKUP($A140,versenyek!QC:QE,3,FALSE),szabalyok!$A$16:$B$23,2,FALSE),0)</f>
        <v>0</v>
      </c>
      <c r="EL140" s="47">
        <f>versenyek!$QG$11*IFERROR(VLOOKUP(VLOOKUP($A140,versenyek!QF:QH,3,FALSE),szabalyok!$A$16:$B$23,2,FALSE),0)</f>
        <v>0</v>
      </c>
      <c r="EM140" s="47">
        <f>versenyek!$QJ$11*IFERROR(VLOOKUP(VLOOKUP($A140,versenyek!QI:QK,3,FALSE),szabalyok!$A$16:$B$23,2,FALSE),0)</f>
        <v>0</v>
      </c>
      <c r="EN140" s="47">
        <f>versenyek!$QM$11*IFERROR(VLOOKUP(VLOOKUP($A140,versenyek!QL:QN,3,FALSE),szabalyok!$A$16:$B$23,2,FALSE),0)</f>
        <v>0</v>
      </c>
      <c r="EO140" s="47">
        <f>versenyek!$QP$11*IFERROR(VLOOKUP(VLOOKUP($A140,versenyek!QO:QQ,3,FALSE),szabalyok!$A$16:$B$23,2,FALSE),0)</f>
        <v>0</v>
      </c>
      <c r="EP140" s="47">
        <f>versenyek!$QS$11*IFERROR(VLOOKUP(VLOOKUP($A140,versenyek!QR:QT,3,FALSE),szabalyok!$A$16:$B$23,2,FALSE),0)</f>
        <v>0</v>
      </c>
      <c r="EQ140" s="47">
        <f>versenyek!$QV$11*IFERROR(VLOOKUP(VLOOKUP($A140,versenyek!QU:QW,3,FALSE),szabalyok!$A$16:$B$23,2,FALSE),0)</f>
        <v>0</v>
      </c>
      <c r="ER140" s="47">
        <f>versenyek!$RE$11*IFERROR(VLOOKUP(VLOOKUP($A140,versenyek!RD:RF,3,FALSE),szabalyok!$A$16:$B$23,2,FALSE),0)</f>
        <v>0</v>
      </c>
      <c r="ES140" s="47">
        <f>versenyek!$RH$11*IFERROR(VLOOKUP(VLOOKUP($A140,versenyek!RG:RI,3,FALSE),szabalyok!$A$16:$B$23,2,FALSE),0)</f>
        <v>0</v>
      </c>
      <c r="ET140" s="47">
        <f>versenyek!$RK$11*IFERROR(VLOOKUP(VLOOKUP($A140,versenyek!RJ:RL,3,FALSE),szabalyok!$A$16:$B$23,2,FALSE),0)</f>
        <v>0</v>
      </c>
      <c r="EU140" s="47">
        <f>versenyek!$RN$11*IFERROR(VLOOKUP(VLOOKUP($A140,versenyek!RM:RO,3,FALSE),szabalyok!$A$16:$B$23,2,FALSE),0)</f>
        <v>0</v>
      </c>
      <c r="EV140" s="47">
        <f>versenyek!$RQ$11*IFERROR(VLOOKUP(VLOOKUP($A140,versenyek!RP:RR,3,FALSE),szabalyok!$A$16:$B$23,2,FALSE),0)</f>
        <v>0</v>
      </c>
      <c r="EW140" s="47">
        <f>versenyek!$RT$11*IFERROR(VLOOKUP(VLOOKUP($A140,versenyek!RS:RU,3,FALSE),szabalyok!$A$16:$B$23,2,FALSE),0)</f>
        <v>0</v>
      </c>
      <c r="EX140" s="47">
        <f>versenyek!$RW$11*IFERROR(VLOOKUP(VLOOKUP($A140,versenyek!RV:RX,3,FALSE),szabalyok!$A$16:$B$23,2,FALSE),0)</f>
        <v>0</v>
      </c>
      <c r="EY140" s="47">
        <f>versenyek!$RZ$11*IFERROR(VLOOKUP(VLOOKUP($A140,versenyek!RY:SA,3,FALSE),szabalyok!$A$16:$B$23,2,FALSE),0)</f>
        <v>0</v>
      </c>
      <c r="EZ140" s="47">
        <f>versenyek!$SC$11*IFERROR(VLOOKUP(VLOOKUP($A140,versenyek!SB:SD,3,FALSE),szabalyok!$A$16:$B$23,2,FALSE),0)</f>
        <v>0</v>
      </c>
      <c r="FA140" s="47">
        <f>versenyek!$SF$11*IFERROR(VLOOKUP(VLOOKUP($A140,versenyek!SE:SG,3,FALSE),szabalyok!$A$16:$B$23,2,FALSE),0)</f>
        <v>0</v>
      </c>
      <c r="FB140" s="47">
        <f>versenyek!$SI$11*IFERROR(VLOOKUP(VLOOKUP($A140,versenyek!SH:SJ,3,FALSE),szabalyok!$A$16:$B$23,2,FALSE),0)</f>
        <v>0</v>
      </c>
      <c r="FC140" s="47">
        <f>versenyek!$SL$11*IFERROR(VLOOKUP(VLOOKUP($A140,versenyek!SK:SM,3,FALSE),szabalyok!$A$16:$B$23,2,FALSE),0)</f>
        <v>0</v>
      </c>
      <c r="FD140" s="47">
        <f>versenyek!$SO$11*IFERROR(VLOOKUP(VLOOKUP($A140,versenyek!SN:SP,3,FALSE),szabalyok!$A$16:$B$23,2,FALSE),0)</f>
        <v>0</v>
      </c>
      <c r="FE140" s="47">
        <f>versenyek!$SR$11*IFERROR(VLOOKUP(VLOOKUP($A140,versenyek!SQ:SS,3,FALSE),szabalyok!$A$16:$B$23,2,FALSE),0)</f>
        <v>0</v>
      </c>
      <c r="FF140" s="47">
        <f>versenyek!$SU$11*IFERROR(VLOOKUP(VLOOKUP($A140,versenyek!ST:SV,3,FALSE),szabalyok!$A$16:$B$23,2,FALSE),0)</f>
        <v>0</v>
      </c>
      <c r="FG140" s="47">
        <f>versenyek!$SX$11*IFERROR(VLOOKUP(VLOOKUP($A140,versenyek!SW:SY,3,FALSE),szabalyok!$A$16:$B$23,2,FALSE),0)</f>
        <v>0</v>
      </c>
      <c r="FH140" s="47">
        <f>versenyek!$TA$11*IFERROR(VLOOKUP(VLOOKUP($A140,versenyek!SZ:TB,3,FALSE),szabalyok!$A$16:$B$23,2,FALSE),0)</f>
        <v>0</v>
      </c>
      <c r="FI140" s="47">
        <f>versenyek!$TD$11*IFERROR(VLOOKUP(VLOOKUP($A140,versenyek!TC:TE,3,FALSE),szabalyok!$A$16:$B$23,2,FALSE),0)</f>
        <v>0</v>
      </c>
      <c r="FJ140" s="47">
        <f>versenyek!$TG$11*IFERROR(VLOOKUP(VLOOKUP($A140,versenyek!TF:TH,3,FALSE),szabalyok!$A$16:$B$23,2,FALSE),0)</f>
        <v>0</v>
      </c>
      <c r="FK140" s="47">
        <f>versenyek!$TJ$11*IFERROR(VLOOKUP(VLOOKUP($A140,versenyek!TI:TK,3,FALSE),szabalyok!$A$16:$B$23,2,FALSE),0)</f>
        <v>0</v>
      </c>
      <c r="FL140" s="47">
        <f>versenyek!$TM$11*IFERROR(VLOOKUP(VLOOKUP($A140,versenyek!TL:TN,3,FALSE),szabalyok!$A$16:$B$23,2,FALSE),0)</f>
        <v>0</v>
      </c>
      <c r="FM140" s="47">
        <f>versenyek!$TP$11*IFERROR(VLOOKUP(VLOOKUP($A140,versenyek!TO:TQ,3,FALSE),szabalyok!$A$16:$B$23,2,FALSE),0)</f>
        <v>0</v>
      </c>
      <c r="FN140" s="47">
        <f>versenyek!$TS$11*IFERROR(VLOOKUP(VLOOKUP($A140,versenyek!TR:TT,3,FALSE),szabalyok!$A$16:$B$23,2,FALSE),0)</f>
        <v>0</v>
      </c>
      <c r="FO140" s="47"/>
      <c r="FP140" s="235">
        <f t="shared" si="4"/>
        <v>0</v>
      </c>
    </row>
    <row r="141" spans="1:172">
      <c r="A141" s="1" t="s">
        <v>721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>
        <v>0</v>
      </c>
      <c r="N141" s="47">
        <v>0</v>
      </c>
      <c r="O141" s="47">
        <v>0</v>
      </c>
      <c r="P141" s="47">
        <v>0</v>
      </c>
      <c r="Q141" s="47">
        <v>0</v>
      </c>
      <c r="R141" s="47">
        <f>versenyek!$BD$11*IFERROR(VLOOKUP(VLOOKUP($A141,versenyek!BC:BE,3,FALSE),szabalyok!$A$16:$B$23,2,FALSE),0)</f>
        <v>0</v>
      </c>
      <c r="S141" s="47">
        <f>versenyek!$BG$11*IFERROR(VLOOKUP(VLOOKUP($A141,versenyek!BF:BH,3,FALSE),szabalyok!$A$16:$B$23,2,FALSE),0)</f>
        <v>0</v>
      </c>
      <c r="T141" s="47">
        <f>versenyek!$BJ$11*IFERROR(VLOOKUP(VLOOKUP($A141,versenyek!BI:BK,3,FALSE),szabalyok!$A$16:$B$23,2,FALSE),0)</f>
        <v>0</v>
      </c>
      <c r="U141" s="47">
        <f>versenyek!$BM$11*IFERROR(VLOOKUP(VLOOKUP($A141,versenyek!BL:BN,3,FALSE),szabalyok!$A$16:$B$23,2,FALSE),0)</f>
        <v>0</v>
      </c>
      <c r="V141" s="47">
        <f>versenyek!$BP$11*IFERROR(VLOOKUP(VLOOKUP($A141,versenyek!BO:BQ,3,FALSE),szabalyok!$A$16:$B$23,2,FALSE),0)</f>
        <v>0</v>
      </c>
      <c r="W141" s="47">
        <f>versenyek!$BS$11*IFERROR(VLOOKUP(VLOOKUP($A141,versenyek!BR:BT,3,FALSE),szabalyok!$A$16:$B$23,2,FALSE),0)</f>
        <v>0</v>
      </c>
      <c r="X141" s="47">
        <f>versenyek!$BV$11*IFERROR(VLOOKUP(VLOOKUP($A141,versenyek!BU:BW,3,FALSE),szabalyok!$A$16:$B$23,2,FALSE),0)</f>
        <v>0</v>
      </c>
      <c r="Y141" s="47">
        <f>versenyek!$BY$11*IFERROR(VLOOKUP(VLOOKUP($A141,versenyek!BX:BZ,3,FALSE),szabalyok!$A$16:$B$23,2,FALSE),0)</f>
        <v>0</v>
      </c>
      <c r="Z141" s="47">
        <f>versenyek!$CB$11*IFERROR(VLOOKUP(VLOOKUP($A141,versenyek!CA:CC,3,FALSE),szabalyok!$A$16:$B$23,2,FALSE),0)</f>
        <v>0</v>
      </c>
      <c r="AA141" s="47">
        <f>versenyek!$CE$11*IFERROR(VLOOKUP(VLOOKUP($A141,versenyek!CD:CF,3,FALSE),szabalyok!$A$16:$B$23,2,FALSE),0)</f>
        <v>0</v>
      </c>
      <c r="AB141" s="47">
        <f>versenyek!$CH$11*IFERROR(VLOOKUP(VLOOKUP($A141,versenyek!CG:CI,3,FALSE),szabalyok!$A$16:$B$23,2,FALSE),0)</f>
        <v>0</v>
      </c>
      <c r="AC141" s="47">
        <f>versenyek!$CK$11*IFERROR(VLOOKUP(VLOOKUP($A141,versenyek!CJ:CL,3,FALSE),szabalyok!$A$16:$B$23,2,FALSE),0)</f>
        <v>0</v>
      </c>
      <c r="AD141" s="47">
        <f>versenyek!$CN$11*IFERROR(VLOOKUP(VLOOKUP($A141,versenyek!CM:CO,3,FALSE),szabalyok!$A$16:$B$23,2,FALSE),0)</f>
        <v>0</v>
      </c>
      <c r="AE141" s="47">
        <f>versenyek!$CQ$11*IFERROR(VLOOKUP(VLOOKUP($A141,versenyek!CP:CR,3,FALSE),szabalyok!$A$16:$B$23,2,FALSE),0)</f>
        <v>0</v>
      </c>
      <c r="AF141" s="47">
        <f>versenyek!$CT$11*IFERROR(VLOOKUP(VLOOKUP($A141,versenyek!CS:CU,3,FALSE),szabalyok!$A$16:$B$23,2,FALSE),0)</f>
        <v>0</v>
      </c>
      <c r="AG141" s="47">
        <f>versenyek!$CW$11*IFERROR(VLOOKUP(VLOOKUP($A141,versenyek!CV:CX,3,FALSE),szabalyok!$A$16:$B$23,2,FALSE),0)</f>
        <v>0</v>
      </c>
      <c r="AH141" s="47">
        <f>versenyek!$CZ$11*IFERROR(VLOOKUP(VLOOKUP($A141,versenyek!CY:DA,3,FALSE),szabalyok!$A$16:$B$23,2,FALSE),0)</f>
        <v>0</v>
      </c>
      <c r="AI141" s="47">
        <f>versenyek!$DC$11*IFERROR(VLOOKUP(VLOOKUP($A141,versenyek!DB:DD,3,FALSE),szabalyok!$A$16:$B$23,2,FALSE),0)</f>
        <v>0</v>
      </c>
      <c r="AJ141" s="47">
        <f>versenyek!$DF$11*IFERROR(VLOOKUP(VLOOKUP($A141,versenyek!DE:DG,3,FALSE),szabalyok!$A$16:$B$23,2,FALSE),0)</f>
        <v>0</v>
      </c>
      <c r="AK141" s="47">
        <f>versenyek!$DI$11*IFERROR(VLOOKUP(VLOOKUP($A141,versenyek!DH:DJ,3,FALSE),szabalyok!$A$16:$B$23,2,FALSE),0)</f>
        <v>0</v>
      </c>
      <c r="AL141" s="47">
        <f>versenyek!$DL$11*IFERROR(VLOOKUP(VLOOKUP($A141,versenyek!DK:DM,3,FALSE),szabalyok!$A$16:$B$23,2,FALSE),0)</f>
        <v>0</v>
      </c>
      <c r="AM141" s="47">
        <f>versenyek!$DR$11*IFERROR(VLOOKUP(VLOOKUP($A141,versenyek!DQ:DS,3,FALSE),szabalyok!$A$16:$B$23,2,FALSE),0)</f>
        <v>0</v>
      </c>
      <c r="AN141" s="47">
        <f>versenyek!$DU$11*IFERROR(VLOOKUP(VLOOKUP($A141,versenyek!DT:DV,3,FALSE),szabalyok!$A$16:$B$23,2,FALSE),0)</f>
        <v>0</v>
      </c>
      <c r="AO141" s="47">
        <f>versenyek!$DO$11*IFERROR(VLOOKUP(VLOOKUP($A141,versenyek!DN:DP,3,FALSE),szabalyok!$A$16:$B$23,2,FALSE),0)</f>
        <v>0</v>
      </c>
      <c r="AP141" s="47">
        <f>versenyek!$DX$11*IFERROR(VLOOKUP(VLOOKUP($A141,versenyek!DW:DY,3,FALSE),szabalyok!$A$16:$B$23,2,FALSE),0)</f>
        <v>0</v>
      </c>
      <c r="AQ141" s="47" t="e">
        <f>versenyek!$EA$11*IFERROR(VLOOKUP(VLOOKUP($A141,versenyek!DZ:EB,3,FALSE),szabalyok!$A$16:$B$23,2,FALSE),0)</f>
        <v>#DIV/0!</v>
      </c>
      <c r="AR141" s="47" t="e">
        <f>versenyek!$ED$11*IFERROR(VLOOKUP(VLOOKUP($A141,versenyek!EC:EE,3,FALSE),szabalyok!$A$16:$B$23,2,FALSE),0)</f>
        <v>#DIV/0!</v>
      </c>
      <c r="AS141" s="47">
        <f>versenyek!$EG$11*IFERROR(VLOOKUP(VLOOKUP($A141,versenyek!EF:EH,3,FALSE),szabalyok!$A$16:$B$23,2,FALSE),0)</f>
        <v>0</v>
      </c>
      <c r="AT141" s="47">
        <f>versenyek!$EJ$11*IFERROR(VLOOKUP(VLOOKUP($A141,versenyek!EI:EK,3,FALSE),szabalyok!$A$16:$B$23,2,FALSE),0)</f>
        <v>0</v>
      </c>
      <c r="AU141" s="47">
        <f>versenyek!$EM$11*IFERROR(VLOOKUP(VLOOKUP($A141,versenyek!EL:EN,3,FALSE),szabalyok!$A$16:$B$23,2,FALSE),0)</f>
        <v>0</v>
      </c>
      <c r="AV141" s="47">
        <f>versenyek!$EP$11*IFERROR(VLOOKUP(VLOOKUP($A141,versenyek!EO:EQ,3,FALSE),szabalyok!$A$16:$B$23,2,FALSE),0)</f>
        <v>0</v>
      </c>
      <c r="AW141" s="47">
        <f>versenyek!$EY$11*IFERROR(VLOOKUP(VLOOKUP($A141,versenyek!EX:EZ,3,FALSE),szabalyok!$A$16:$B$23,2,FALSE),0)</f>
        <v>0</v>
      </c>
      <c r="AX141" s="47">
        <f>versenyek!$FB$11*IFERROR(VLOOKUP(VLOOKUP($A141,versenyek!FA:FC,3,FALSE),szabalyok!$A$16:$B$23,2,FALSE),0)</f>
        <v>0</v>
      </c>
      <c r="AY141" s="47">
        <f>versenyek!$FE$11*IFERROR(VLOOKUP(VLOOKUP($A141,versenyek!FD:FF,3,FALSE),szabalyok!$A$16:$B$23,2,FALSE),0)</f>
        <v>0</v>
      </c>
      <c r="AZ141" s="47">
        <f>versenyek!$FH$11*IFERROR(VLOOKUP(VLOOKUP($A141,versenyek!FG:FI,3,FALSE),szabalyok!$A$16:$B$23,2,FALSE),0)</f>
        <v>0</v>
      </c>
      <c r="BA141" s="47">
        <f>versenyek!$FK$11*IFERROR(VLOOKUP(VLOOKUP($A141,versenyek!FJ:FL,3,FALSE),szabalyok!$A$16:$B$23,2,FALSE),0)</f>
        <v>0</v>
      </c>
      <c r="BB141" s="47">
        <f>versenyek!$FN$11*IFERROR(VLOOKUP(VLOOKUP($A141,versenyek!FM:FO,3,FALSE),szabalyok!$A$16:$B$23,2,FALSE),0)</f>
        <v>0</v>
      </c>
      <c r="BC141" s="47">
        <f>versenyek!$FQ$11*IFERROR(VLOOKUP(VLOOKUP($A141,versenyek!FP:FR,3,FALSE),szabalyok!$A$16:$B$23,2,FALSE),0)</f>
        <v>0</v>
      </c>
      <c r="BD141" s="47">
        <f>versenyek!$FT$11*IFERROR(VLOOKUP(VLOOKUP($A141,versenyek!FS:FU,3,FALSE),szabalyok!$A$16:$B$23,2,FALSE),0)</f>
        <v>0</v>
      </c>
      <c r="BE141" s="47">
        <f>versenyek!$FW$11*IFERROR(VLOOKUP(VLOOKUP($A141,versenyek!FV:FX,3,FALSE),szabalyok!$A$16:$B$23,2,FALSE),0)</f>
        <v>0</v>
      </c>
      <c r="BF141" s="47">
        <f>versenyek!$FZ$11*IFERROR(VLOOKUP(VLOOKUP($A141,versenyek!FY:GA,3,FALSE),szabalyok!$A$16:$B$23,2,FALSE),0)</f>
        <v>0</v>
      </c>
      <c r="BG141" s="47">
        <f>versenyek!$GC$11*IFERROR(VLOOKUP(VLOOKUP($A141,versenyek!GB:GD,3,FALSE),szabalyok!$A$16:$B$23,2,FALSE),0)</f>
        <v>0</v>
      </c>
      <c r="BH141" s="47">
        <f>versenyek!$GF$11*IFERROR(VLOOKUP(VLOOKUP($A141,versenyek!GE:GG,3,FALSE),szabalyok!$A$16:$B$23,2,FALSE),0)</f>
        <v>0</v>
      </c>
      <c r="BI141" s="47">
        <f>versenyek!$GI$11*IFERROR(VLOOKUP(VLOOKUP($A141,versenyek!GH:GJ,3,FALSE),szabalyok!$A$16:$B$23,2,FALSE),0)</f>
        <v>0</v>
      </c>
      <c r="BJ141" s="47">
        <f>versenyek!$GL$11*IFERROR(VLOOKUP(VLOOKUP($A141,versenyek!GK:GM,3,FALSE),szabalyok!$A$16:$B$23,2,FALSE),0)</f>
        <v>0</v>
      </c>
      <c r="BK141" s="47">
        <f>versenyek!$GO$11*IFERROR(VLOOKUP(VLOOKUP($A141,versenyek!GN:GP,3,FALSE),szabalyok!$A$16:$B$23,2,FALSE),0)</f>
        <v>0</v>
      </c>
      <c r="BL141" s="47">
        <f>versenyek!$GR$11*IFERROR(VLOOKUP(VLOOKUP($A141,versenyek!GQ:GS,3,FALSE),szabalyok!$A$16:$B$23,2,FALSE),0)</f>
        <v>0</v>
      </c>
      <c r="BM141" s="47">
        <f>versenyek!$GX$11*IFERROR(VLOOKUP(VLOOKUP($A141,versenyek!GW:GY,3,FALSE),szabalyok!$A$16:$B$23,2,FALSE),0)</f>
        <v>0</v>
      </c>
      <c r="BN141" s="47">
        <f>versenyek!$GX$11*IFERROR(VLOOKUP(VLOOKUP($A141,versenyek!GX:GZ,3,FALSE),szabalyok!$A$16:$B$23,2,FALSE),0)</f>
        <v>0</v>
      </c>
      <c r="BO141" s="47">
        <f>versenyek!$HD$11*IFERROR(VLOOKUP(VLOOKUP($A141,versenyek!HC:HE,3,FALSE),szabalyok!$A$16:$B$23,2,FALSE),0)</f>
        <v>0</v>
      </c>
      <c r="BP141" s="47">
        <f>versenyek!$HG$11*IFERROR(VLOOKUP(VLOOKUP($A141,versenyek!HF:HH,3,FALSE),szabalyok!$A$16:$B$23,2,FALSE),0)</f>
        <v>0</v>
      </c>
      <c r="BQ141" s="47">
        <f>versenyek!$HJ$11*IFERROR(VLOOKUP(VLOOKUP($A141,versenyek!HI:HK,3,FALSE),szabalyok!$A$16:$B$23,2,FALSE),0)</f>
        <v>0</v>
      </c>
      <c r="BR141" s="47">
        <f>versenyek!$HM$11*IFERROR(VLOOKUP(VLOOKUP($A141,versenyek!HL:HN,3,FALSE),szabalyok!$A$16:$B$23,2,FALSE),0)</f>
        <v>0</v>
      </c>
      <c r="BS141" s="47">
        <f>versenyek!$HP$11*IFERROR(VLOOKUP(VLOOKUP($A141,versenyek!HO:HQ,3,FALSE),szabalyok!$A$16:$B$23,2,FALSE),0)</f>
        <v>0</v>
      </c>
      <c r="BT141" s="47">
        <f>versenyek!$HS$11*IFERROR(VLOOKUP(VLOOKUP($A141,versenyek!HR:HT,3,FALSE),szabalyok!$A$16:$B$23,2,FALSE),0)</f>
        <v>0</v>
      </c>
      <c r="BU141" s="47">
        <f>versenyek!$HV$11*IFERROR(VLOOKUP(VLOOKUP($A141,versenyek!HU:HW,3,FALSE),szabalyok!$A$16:$B$23,2,FALSE),0)</f>
        <v>0</v>
      </c>
      <c r="BV141" s="47">
        <f>versenyek!$HY$11*IFERROR(VLOOKUP(VLOOKUP($A141,versenyek!HX:HZ,3,FALSE),szabalyok!$A$16:$B$23,2,FALSE),0)</f>
        <v>0</v>
      </c>
      <c r="BW141" s="47">
        <f>versenyek!$IB$11*IFERROR(VLOOKUP(VLOOKUP($A141,versenyek!IA:IC,3,FALSE),szabalyok!$A$16:$B$23,2,FALSE),0)</f>
        <v>0</v>
      </c>
      <c r="BX141" s="47">
        <f>versenyek!$IE$11*IFERROR(VLOOKUP(VLOOKUP($A141,versenyek!ID:IF,3,FALSE),szabalyok!$A$16:$B$23,2,FALSE),0)</f>
        <v>0</v>
      </c>
      <c r="BY141" s="47">
        <f>versenyek!$IH$11*IFERROR(VLOOKUP(VLOOKUP($A141,versenyek!IG:II,3,FALSE),szabalyok!$A$16:$B$23,2,FALSE),0)</f>
        <v>0</v>
      </c>
      <c r="BZ141" s="47">
        <f>versenyek!$IK$11*IFERROR(VLOOKUP(VLOOKUP($A141,versenyek!IJ:IL,3,FALSE),szabalyok!$A$16:$B$23,2,FALSE),0)</f>
        <v>0</v>
      </c>
      <c r="CA141" s="47">
        <f>versenyek!$IN$11*IFERROR(VLOOKUP(VLOOKUP($A141,versenyek!IM:IO,3,FALSE),szabalyok!$A$16:$B$23,2,FALSE),0)</f>
        <v>0</v>
      </c>
      <c r="CB141" s="47">
        <f>versenyek!$IW$11*IFERROR(VLOOKUP(VLOOKUP($A141,versenyek!IV:IX,3,FALSE),szabalyok!$A$16:$B$23,2,FALSE),0)</f>
        <v>0</v>
      </c>
      <c r="CC141" s="47">
        <f>versenyek!$IZ$11*IFERROR(VLOOKUP(VLOOKUP($A141,versenyek!IY:JA,3,FALSE),szabalyok!$A$16:$B$23,2,FALSE),0)</f>
        <v>0</v>
      </c>
      <c r="CD141" s="47">
        <f>versenyek!$JC$11*IFERROR(VLOOKUP(VLOOKUP($A141,versenyek!JB:JD,3,FALSE),szabalyok!$A$16:$B$23,2,FALSE),0)</f>
        <v>0</v>
      </c>
      <c r="CE141" s="47">
        <f>versenyek!$JF$11*IFERROR(VLOOKUP(VLOOKUP($A141,versenyek!JE:JG,3,FALSE),szabalyok!$A$16:$B$23,2,FALSE),0)</f>
        <v>0</v>
      </c>
      <c r="CF141" s="47">
        <f>versenyek!$JI$11*IFERROR(VLOOKUP(VLOOKUP($A141,versenyek!JH:JJ,3,FALSE),szabalyok!$A$16:$B$23,2,FALSE),0)</f>
        <v>0</v>
      </c>
      <c r="CG141" s="47">
        <f>versenyek!$JL$11*IFERROR(VLOOKUP(VLOOKUP($A141,versenyek!JK:JM,3,FALSE),szabalyok!$A$16:$B$23,2,FALSE),0)</f>
        <v>0</v>
      </c>
      <c r="CH141" s="47">
        <f>versenyek!$JO$11*IFERROR(VLOOKUP(VLOOKUP($A141,versenyek!JN:JP,3,FALSE),szabalyok!$A$16:$B$23,2,FALSE),0)</f>
        <v>0</v>
      </c>
      <c r="CI141" s="47">
        <f>versenyek!$JR$11*IFERROR(VLOOKUP(VLOOKUP($A141,versenyek!JQ:JS,3,FALSE),szabalyok!$A$16:$B$23,2,FALSE),0)</f>
        <v>0</v>
      </c>
      <c r="CJ141" s="47">
        <f>versenyek!$JU$11*IFERROR(VLOOKUP(VLOOKUP($A141,versenyek!JT:JV,3,FALSE),szabalyok!$A$16:$B$23,2,FALSE),0)</f>
        <v>0</v>
      </c>
      <c r="CK141" s="47">
        <f>versenyek!$JR$11*IFERROR(VLOOKUP(VLOOKUP($A141,versenyek!JW:JY,3,FALSE),szabalyok!$A$16:$B$23,2,FALSE),0)</f>
        <v>0</v>
      </c>
      <c r="CL141" s="47">
        <f>versenyek!$KA$11*IFERROR(VLOOKUP(VLOOKUP($A141,versenyek!JZ:KB,3,FALSE),szabalyok!$A$16:$B$23,2,FALSE),0)</f>
        <v>0</v>
      </c>
      <c r="CM141" s="47">
        <f>versenyek!$KD$11*IFERROR(VLOOKUP(VLOOKUP($A141,versenyek!KC:KE,3,FALSE),szabalyok!$A$16:$B$23,2,FALSE),0)</f>
        <v>0</v>
      </c>
      <c r="CN141" s="47">
        <f>versenyek!$KG$11*IFERROR(VLOOKUP(VLOOKUP($A141,versenyek!KF:KH,3,FALSE),szabalyok!$A$16:$B$23,2,FALSE),0)</f>
        <v>0</v>
      </c>
      <c r="CO141" s="47">
        <f>versenyek!$KJ$11*IFERROR(VLOOKUP(VLOOKUP($A141,versenyek!KI:KK,3,FALSE),szabalyok!$A$16:$B$23,2,FALSE),0)</f>
        <v>0</v>
      </c>
      <c r="CP141" s="47">
        <f>versenyek!$KM$11*IFERROR(VLOOKUP(VLOOKUP($A141,versenyek!KL:KN,3,FALSE),szabalyok!$A$16:$B$23,2,FALSE),0)</f>
        <v>0</v>
      </c>
      <c r="CQ141" s="47">
        <f>versenyek!$KP$11*IFERROR(VLOOKUP(VLOOKUP($A141,versenyek!KO:KQ,3,FALSE),szabalyok!$A$16:$B$23,2,FALSE),0)</f>
        <v>0</v>
      </c>
      <c r="CR141" s="47">
        <f>versenyek!$KS$11*IFERROR(VLOOKUP(VLOOKUP($A141,versenyek!KR:KT,3,FALSE),szabalyok!$A$16:$B$23,2,FALSE),0)</f>
        <v>0</v>
      </c>
      <c r="CS141" s="47">
        <f>versenyek!$KV$11*IFERROR(VLOOKUP(VLOOKUP($A141,versenyek!KU:KW,3,FALSE),szabalyok!$A$16:$B$23,2,FALSE),0)</f>
        <v>0</v>
      </c>
      <c r="CT141" s="47">
        <f>versenyek!$KY$11*IFERROR(VLOOKUP(VLOOKUP($A141,versenyek!KX:KZ,3,FALSE),szabalyok!$A$16:$B$23,2,FALSE),0)</f>
        <v>0</v>
      </c>
      <c r="CU141" s="47">
        <f>versenyek!$LB$11*IFERROR(VLOOKUP(VLOOKUP($A141,versenyek!LA:LC,3,FALSE),szabalyok!$A$16:$B$23,2,FALSE),0)</f>
        <v>0</v>
      </c>
      <c r="CV141" s="47">
        <f>versenyek!$LE$11*IFERROR(VLOOKUP(VLOOKUP($A141,versenyek!LD:LF,3,FALSE),szabalyok!$A$16:$B$23,2,FALSE),0)</f>
        <v>0</v>
      </c>
      <c r="CW141" s="47">
        <f>versenyek!$LH$11*IFERROR(VLOOKUP(VLOOKUP($A141,versenyek!LG:LI,3,FALSE),szabalyok!$A$16:$B$23,2,FALSE),0)</f>
        <v>0</v>
      </c>
      <c r="CX141" s="47">
        <f>versenyek!$LK$11*IFERROR(VLOOKUP(VLOOKUP($A141,versenyek!LJ:LL,3,FALSE),szabalyok!$A$16:$B$23,2,FALSE),0)</f>
        <v>0</v>
      </c>
      <c r="CY141" s="47">
        <f>versenyek!$LN$11*IFERROR(VLOOKUP(VLOOKUP($A141,versenyek!LM:LO,3,FALSE),szabalyok!$A$16:$B$23,2,FALSE),0)</f>
        <v>0</v>
      </c>
      <c r="CZ141" s="47">
        <f>versenyek!$LQ$11*IFERROR(VLOOKUP(VLOOKUP($A141,versenyek!LP:LR,3,FALSE),szabalyok!$A$16:$B$23,2,FALSE),0)</f>
        <v>0</v>
      </c>
      <c r="DA141" s="47">
        <f>versenyek!$LT$11*IFERROR(VLOOKUP(VLOOKUP($A141,versenyek!LS:LU,3,FALSE),szabalyok!$A$16:$B$23,2,FALSE),0)</f>
        <v>0</v>
      </c>
      <c r="DB141" s="47">
        <f>versenyek!$LW$11*IFERROR(VLOOKUP(VLOOKUP($A141,versenyek!LV:LX,3,FALSE),szabalyok!$A$16:$B$23,2,FALSE),0)</f>
        <v>0</v>
      </c>
      <c r="DC141" s="47">
        <f>versenyek!$LZ$11*IFERROR(VLOOKUP(VLOOKUP($A141,versenyek!LY:MA,3,FALSE),szabalyok!$A$16:$B$23,2,FALSE),0)</f>
        <v>0</v>
      </c>
      <c r="DD141" s="47">
        <f>versenyek!$MC$11*IFERROR(VLOOKUP(VLOOKUP($A141,versenyek!MB:MD,3,FALSE),szabalyok!$A$16:$B$23,2,FALSE),0)</f>
        <v>0</v>
      </c>
      <c r="DE141" s="47">
        <f>versenyek!$ML$11*IFERROR(VLOOKUP(VLOOKUP($A141,versenyek!MK:MM,3,FALSE),szabalyok!$A$16:$B$23,2,FALSE),0)</f>
        <v>0</v>
      </c>
      <c r="DF141" s="47">
        <f>versenyek!$MO$11*IFERROR(VLOOKUP(VLOOKUP($A141,versenyek!MN:MP,3,FALSE),szabalyok!$A$16:$B$23,2,FALSE),0)</f>
        <v>0</v>
      </c>
      <c r="DG141" s="47">
        <f>versenyek!$MR$11*IFERROR(VLOOKUP(VLOOKUP($A141,versenyek!MQ:MS,3,FALSE),szabalyok!$A$16:$B$23,2,FALSE),0)</f>
        <v>0</v>
      </c>
      <c r="DH141" s="47">
        <f>versenyek!$MU$11*IFERROR(VLOOKUP(VLOOKUP($A141,versenyek!MT:MV,3,FALSE),szabalyok!$A$16:$B$23,2,FALSE),0)</f>
        <v>0</v>
      </c>
      <c r="DI141" s="47">
        <f>versenyek!$MX$11*IFERROR(VLOOKUP(VLOOKUP($A141,versenyek!MW:MY,3,FALSE),szabalyok!$A$16:$B$23,2,FALSE),0)</f>
        <v>0</v>
      </c>
      <c r="DJ141" s="47">
        <f>versenyek!$NA$11*IFERROR(VLOOKUP(VLOOKUP($A141,versenyek!MZ:NB,3,FALSE),szabalyok!$A$16:$B$23,2,FALSE),0)</f>
        <v>0</v>
      </c>
      <c r="DK141" s="47">
        <f>versenyek!$ND$11*IFERROR(VLOOKUP(VLOOKUP($A141,versenyek!NC:NE,3,FALSE),szabalyok!$A$16:$B$23,2,FALSE),0)</f>
        <v>0</v>
      </c>
      <c r="DL141" s="47">
        <f>versenyek!$NG$11*IFERROR(VLOOKUP(VLOOKUP($A141,versenyek!NF:NH,3,FALSE),szabalyok!$A$16:$B$23,2,FALSE),0)</f>
        <v>0</v>
      </c>
      <c r="DM141" s="47">
        <f>versenyek!$NJ$11*IFERROR(VLOOKUP(VLOOKUP($A141,versenyek!NI:NK,3,FALSE),szabalyok!$A$16:$B$23,2,FALSE),0)</f>
        <v>0</v>
      </c>
      <c r="DN141" s="47">
        <f>versenyek!$NM$11*IFERROR(VLOOKUP(VLOOKUP($A141,versenyek!NL:NN,3,FALSE),szabalyok!$A$16:$B$23,2,FALSE),0)</f>
        <v>0</v>
      </c>
      <c r="DO141" s="47">
        <f>versenyek!$NP$11*IFERROR(VLOOKUP(VLOOKUP($A141,versenyek!NO:NQ,3,FALSE),szabalyok!$A$16:$B$23,2,FALSE),0)</f>
        <v>0</v>
      </c>
      <c r="DP141" s="47">
        <f>versenyek!$NS$11*IFERROR(VLOOKUP(VLOOKUP($A141,versenyek!NR:NT,3,FALSE),szabalyok!$A$16:$B$23,2,FALSE),0)</f>
        <v>0</v>
      </c>
      <c r="DQ141" s="47">
        <f>versenyek!$NV$11*IFERROR(VLOOKUP(VLOOKUP($A141,versenyek!NU:NW,3,FALSE),szabalyok!$A$16:$B$23,2,FALSE),0)</f>
        <v>0</v>
      </c>
      <c r="DR141" s="47">
        <f>versenyek!$NY$11*IFERROR(VLOOKUP(VLOOKUP($A141,versenyek!NX:NZ,3,FALSE),szabalyok!$A$16:$B$23,2,FALSE),0)</f>
        <v>0</v>
      </c>
      <c r="DS141" s="47">
        <f>versenyek!$OB$11*IFERROR(VLOOKUP(VLOOKUP($A141,versenyek!OA:OC,3,FALSE),szabalyok!$A$16:$B$23,2,FALSE),0)</f>
        <v>0</v>
      </c>
      <c r="DT141" s="47">
        <f>versenyek!$OE$11*IFERROR(VLOOKUP(VLOOKUP($A141,versenyek!OD:OF,3,FALSE),szabalyok!$A$16:$B$23,2,FALSE),0)</f>
        <v>0</v>
      </c>
      <c r="DU141" s="47">
        <f>versenyek!$OH$11*IFERROR(VLOOKUP(VLOOKUP($A141,versenyek!OG:OI,3,FALSE),szabalyok!$A$16:$B$23,2,FALSE),0)</f>
        <v>0</v>
      </c>
      <c r="DV141" s="47">
        <f>versenyek!$OK$11*IFERROR(VLOOKUP(VLOOKUP($A141,versenyek!OJ:OL,3,FALSE),szabalyok!$A$16:$B$23,2,FALSE),0)</f>
        <v>0</v>
      </c>
      <c r="DW141" s="47">
        <f>versenyek!$ON$11*IFERROR(VLOOKUP(VLOOKUP($A141,versenyek!OM:OO,3,FALSE),szabalyok!$A$16:$B$23,2,FALSE),0)</f>
        <v>0</v>
      </c>
      <c r="DX141" s="47">
        <f>versenyek!$OQ$11*IFERROR(VLOOKUP(VLOOKUP($A141,versenyek!OP:OR,3,FALSE),szabalyok!$A$16:$B$23,2,FALSE),0)</f>
        <v>0</v>
      </c>
      <c r="DY141" s="47">
        <f>versenyek!$OT$11*IFERROR(VLOOKUP(VLOOKUP($A141,versenyek!OS:OU,3,FALSE),szabalyok!$A$16:$B$23,2,FALSE),0)</f>
        <v>0</v>
      </c>
      <c r="DZ141" s="47">
        <f>versenyek!$OW$11*IFERROR(VLOOKUP(VLOOKUP($A141,versenyek!OV:OX,3,FALSE),szabalyok!$A$16:$B$23,2,FALSE),0)</f>
        <v>0</v>
      </c>
      <c r="EA141" s="47">
        <f>versenyek!$OZ$11*IFERROR(VLOOKUP(VLOOKUP($A141,versenyek!OY:PA,3,FALSE),szabalyok!$A$16:$B$23,2,FALSE),0)</f>
        <v>0</v>
      </c>
      <c r="EB141" s="47">
        <f>versenyek!$PC$11*IFERROR(VLOOKUP(VLOOKUP($A141,versenyek!PB:PD,3,FALSE),szabalyok!$A$16:$B$23,2,FALSE),0)</f>
        <v>0</v>
      </c>
      <c r="EC141" s="47">
        <f>versenyek!$PF$11*IFERROR(VLOOKUP(VLOOKUP($A141,versenyek!PE:PG,3,FALSE),szabalyok!$A$16:$B$23,2,FALSE),0)</f>
        <v>0</v>
      </c>
      <c r="ED141" s="47">
        <f>versenyek!$PI$11*IFERROR(VLOOKUP(VLOOKUP($A141,versenyek!PH:PJ,3,FALSE),szabalyok!$A$16:$B$23,2,FALSE),0)</f>
        <v>0</v>
      </c>
      <c r="EE141" s="47">
        <f>versenyek!$PL$11*IFERROR(VLOOKUP(VLOOKUP($A141,versenyek!PK:PM,3,FALSE),szabalyok!$A$16:$B$23,2,FALSE),0)</f>
        <v>0</v>
      </c>
      <c r="EF141" s="47">
        <f>versenyek!$PO$11*IFERROR(VLOOKUP(VLOOKUP($A141,versenyek!PN:PP,3,FALSE),szabalyok!$A$16:$B$23,2,FALSE),0)</f>
        <v>0</v>
      </c>
      <c r="EG141" s="47">
        <f>versenyek!$PR$11*IFERROR(VLOOKUP(VLOOKUP($A141,versenyek!PQ:PS,3,FALSE),szabalyok!$A$16:$B$23,2,FALSE),0)</f>
        <v>0</v>
      </c>
      <c r="EH141" s="47">
        <f>versenyek!$PU$11*IFERROR(VLOOKUP(VLOOKUP($A141,versenyek!PT:PV,3,FALSE),szabalyok!$A$16:$B$23,2,FALSE),0)</f>
        <v>0</v>
      </c>
      <c r="EI141" s="47">
        <f>versenyek!$PX$11*IFERROR(VLOOKUP(VLOOKUP($A141,versenyek!PW:PY,3,FALSE),szabalyok!$A$16:$B$23,2,FALSE),0)</f>
        <v>0</v>
      </c>
      <c r="EJ141" s="47">
        <f>versenyek!$QA$11*IFERROR(VLOOKUP(VLOOKUP($A141,versenyek!PZ:QB,3,FALSE),szabalyok!$A$16:$B$23,2,FALSE),0)</f>
        <v>0</v>
      </c>
      <c r="EK141" s="47">
        <f>versenyek!$QD$11*IFERROR(VLOOKUP(VLOOKUP($A141,versenyek!QC:QE,3,FALSE),szabalyok!$A$16:$B$23,2,FALSE),0)</f>
        <v>0</v>
      </c>
      <c r="EL141" s="47">
        <f>versenyek!$QG$11*IFERROR(VLOOKUP(VLOOKUP($A141,versenyek!QF:QH,3,FALSE),szabalyok!$A$16:$B$23,2,FALSE),0)</f>
        <v>0</v>
      </c>
      <c r="EM141" s="47">
        <f>versenyek!$QJ$11*IFERROR(VLOOKUP(VLOOKUP($A141,versenyek!QI:QK,3,FALSE),szabalyok!$A$16:$B$23,2,FALSE),0)</f>
        <v>0</v>
      </c>
      <c r="EN141" s="47">
        <f>versenyek!$QM$11*IFERROR(VLOOKUP(VLOOKUP($A141,versenyek!QL:QN,3,FALSE),szabalyok!$A$16:$B$23,2,FALSE),0)</f>
        <v>0</v>
      </c>
      <c r="EO141" s="47">
        <f>versenyek!$QP$11*IFERROR(VLOOKUP(VLOOKUP($A141,versenyek!QO:QQ,3,FALSE),szabalyok!$A$16:$B$23,2,FALSE),0)</f>
        <v>0</v>
      </c>
      <c r="EP141" s="47">
        <f>versenyek!$QS$11*IFERROR(VLOOKUP(VLOOKUP($A141,versenyek!QR:QT,3,FALSE),szabalyok!$A$16:$B$23,2,FALSE),0)</f>
        <v>0</v>
      </c>
      <c r="EQ141" s="47">
        <f>versenyek!$QV$11*IFERROR(VLOOKUP(VLOOKUP($A141,versenyek!QU:QW,3,FALSE),szabalyok!$A$16:$B$23,2,FALSE),0)</f>
        <v>0</v>
      </c>
      <c r="ER141" s="47">
        <f>versenyek!$RE$11*IFERROR(VLOOKUP(VLOOKUP($A141,versenyek!RD:RF,3,FALSE),szabalyok!$A$16:$B$23,2,FALSE),0)</f>
        <v>0</v>
      </c>
      <c r="ES141" s="47">
        <f>versenyek!$RH$11*IFERROR(VLOOKUP(VLOOKUP($A141,versenyek!RG:RI,3,FALSE),szabalyok!$A$16:$B$23,2,FALSE),0)</f>
        <v>0</v>
      </c>
      <c r="ET141" s="47">
        <f>versenyek!$RK$11*IFERROR(VLOOKUP(VLOOKUP($A141,versenyek!RJ:RL,3,FALSE),szabalyok!$A$16:$B$23,2,FALSE),0)</f>
        <v>0</v>
      </c>
      <c r="EU141" s="47">
        <f>versenyek!$RN$11*IFERROR(VLOOKUP(VLOOKUP($A141,versenyek!RM:RO,3,FALSE),szabalyok!$A$16:$B$23,2,FALSE),0)</f>
        <v>0</v>
      </c>
      <c r="EV141" s="47">
        <f>versenyek!$RQ$11*IFERROR(VLOOKUP(VLOOKUP($A141,versenyek!RP:RR,3,FALSE),szabalyok!$A$16:$B$23,2,FALSE),0)</f>
        <v>0</v>
      </c>
      <c r="EW141" s="47">
        <f>versenyek!$RT$11*IFERROR(VLOOKUP(VLOOKUP($A141,versenyek!RS:RU,3,FALSE),szabalyok!$A$16:$B$23,2,FALSE),0)</f>
        <v>0</v>
      </c>
      <c r="EX141" s="47">
        <f>versenyek!$RW$11*IFERROR(VLOOKUP(VLOOKUP($A141,versenyek!RV:RX,3,FALSE),szabalyok!$A$16:$B$23,2,FALSE),0)</f>
        <v>0</v>
      </c>
      <c r="EY141" s="47">
        <f>versenyek!$RZ$11*IFERROR(VLOOKUP(VLOOKUP($A141,versenyek!RY:SA,3,FALSE),szabalyok!$A$16:$B$23,2,FALSE),0)</f>
        <v>0</v>
      </c>
      <c r="EZ141" s="47">
        <f>versenyek!$SC$11*IFERROR(VLOOKUP(VLOOKUP($A141,versenyek!SB:SD,3,FALSE),szabalyok!$A$16:$B$23,2,FALSE),0)</f>
        <v>0</v>
      </c>
      <c r="FA141" s="47">
        <f>versenyek!$SF$11*IFERROR(VLOOKUP(VLOOKUP($A141,versenyek!SE:SG,3,FALSE),szabalyok!$A$16:$B$23,2,FALSE),0)</f>
        <v>0</v>
      </c>
      <c r="FB141" s="47">
        <f>versenyek!$SI$11*IFERROR(VLOOKUP(VLOOKUP($A141,versenyek!SH:SJ,3,FALSE),szabalyok!$A$16:$B$23,2,FALSE),0)</f>
        <v>0</v>
      </c>
      <c r="FC141" s="47">
        <f>versenyek!$SL$11*IFERROR(VLOOKUP(VLOOKUP($A141,versenyek!SK:SM,3,FALSE),szabalyok!$A$16:$B$23,2,FALSE),0)</f>
        <v>0</v>
      </c>
      <c r="FD141" s="47">
        <f>versenyek!$SO$11*IFERROR(VLOOKUP(VLOOKUP($A141,versenyek!SN:SP,3,FALSE),szabalyok!$A$16:$B$23,2,FALSE),0)</f>
        <v>0</v>
      </c>
      <c r="FE141" s="47">
        <f>versenyek!$SR$11*IFERROR(VLOOKUP(VLOOKUP($A141,versenyek!SQ:SS,3,FALSE),szabalyok!$A$16:$B$23,2,FALSE),0)</f>
        <v>0</v>
      </c>
      <c r="FF141" s="47">
        <f>versenyek!$SU$11*IFERROR(VLOOKUP(VLOOKUP($A141,versenyek!ST:SV,3,FALSE),szabalyok!$A$16:$B$23,2,FALSE),0)</f>
        <v>0</v>
      </c>
      <c r="FG141" s="47">
        <f>versenyek!$SX$11*IFERROR(VLOOKUP(VLOOKUP($A141,versenyek!SW:SY,3,FALSE),szabalyok!$A$16:$B$23,2,FALSE),0)</f>
        <v>0</v>
      </c>
      <c r="FH141" s="47">
        <f>versenyek!$TA$11*IFERROR(VLOOKUP(VLOOKUP($A141,versenyek!SZ:TB,3,FALSE),szabalyok!$A$16:$B$23,2,FALSE),0)</f>
        <v>0</v>
      </c>
      <c r="FI141" s="47">
        <f>versenyek!$TD$11*IFERROR(VLOOKUP(VLOOKUP($A141,versenyek!TC:TE,3,FALSE),szabalyok!$A$16:$B$23,2,FALSE),0)</f>
        <v>0</v>
      </c>
      <c r="FJ141" s="47">
        <f>versenyek!$TG$11*IFERROR(VLOOKUP(VLOOKUP($A141,versenyek!TF:TH,3,FALSE),szabalyok!$A$16:$B$23,2,FALSE),0)</f>
        <v>0</v>
      </c>
      <c r="FK141" s="47">
        <f>versenyek!$TJ$11*IFERROR(VLOOKUP(VLOOKUP($A141,versenyek!TI:TK,3,FALSE),szabalyok!$A$16:$B$23,2,FALSE),0)</f>
        <v>0</v>
      </c>
      <c r="FL141" s="47">
        <f>versenyek!$TM$11*IFERROR(VLOOKUP(VLOOKUP($A141,versenyek!TL:TN,3,FALSE),szabalyok!$A$16:$B$23,2,FALSE),0)</f>
        <v>0</v>
      </c>
      <c r="FM141" s="47">
        <f>versenyek!$TP$11*IFERROR(VLOOKUP(VLOOKUP($A141,versenyek!TO:TQ,3,FALSE),szabalyok!$A$16:$B$23,2,FALSE),0)</f>
        <v>0</v>
      </c>
      <c r="FN141" s="47">
        <f>versenyek!$TS$11*IFERROR(VLOOKUP(VLOOKUP($A141,versenyek!TR:TT,3,FALSE),szabalyok!$A$16:$B$23,2,FALSE),0)</f>
        <v>0</v>
      </c>
      <c r="FO141" s="47"/>
      <c r="FP141" s="235">
        <f t="shared" si="4"/>
        <v>0</v>
      </c>
    </row>
    <row r="142" spans="1:172">
      <c r="A142" s="1" t="s">
        <v>35</v>
      </c>
      <c r="B142" s="47">
        <v>0</v>
      </c>
      <c r="C142" s="47">
        <v>0</v>
      </c>
      <c r="D142" s="47">
        <v>0</v>
      </c>
      <c r="E142" s="47">
        <v>0</v>
      </c>
      <c r="F142" s="47">
        <v>0</v>
      </c>
      <c r="G142" s="47">
        <v>8.2608963407173057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4.1645517776096002</v>
      </c>
      <c r="P142" s="47">
        <v>0</v>
      </c>
      <c r="Q142" s="47">
        <v>0</v>
      </c>
      <c r="R142" s="47">
        <f>versenyek!$BD$11*IFERROR(VLOOKUP(VLOOKUP($A142,versenyek!BC:BE,3,FALSE),szabalyok!$A$16:$B$23,2,FALSE),0)</f>
        <v>0</v>
      </c>
      <c r="S142" s="47">
        <f>versenyek!$BG$11*IFERROR(VLOOKUP(VLOOKUP($A142,versenyek!BF:BH,3,FALSE),szabalyok!$A$16:$B$23,2,FALSE),0)</f>
        <v>0</v>
      </c>
      <c r="T142" s="47">
        <f>versenyek!$BJ$11*IFERROR(VLOOKUP(VLOOKUP($A142,versenyek!BI:BK,3,FALSE),szabalyok!$A$16:$B$23,2,FALSE),0)</f>
        <v>0</v>
      </c>
      <c r="U142" s="47">
        <f>versenyek!$BM$11*IFERROR(VLOOKUP(VLOOKUP($A142,versenyek!BL:BN,3,FALSE),szabalyok!$A$16:$B$23,2,FALSE),0)</f>
        <v>0</v>
      </c>
      <c r="V142" s="47">
        <f>versenyek!$BP$11*IFERROR(VLOOKUP(VLOOKUP($A142,versenyek!BO:BQ,3,FALSE),szabalyok!$A$16:$B$23,2,FALSE),0)</f>
        <v>0</v>
      </c>
      <c r="W142" s="47">
        <f>versenyek!$BS$11*IFERROR(VLOOKUP(VLOOKUP($A142,versenyek!BR:BT,3,FALSE),szabalyok!$A$16:$B$23,2,FALSE),0)</f>
        <v>0</v>
      </c>
      <c r="X142" s="47">
        <f>versenyek!$BV$11*IFERROR(VLOOKUP(VLOOKUP($A142,versenyek!BU:BW,3,FALSE),szabalyok!$A$16:$B$23,2,FALSE),0)</f>
        <v>0</v>
      </c>
      <c r="Y142" s="47">
        <f>versenyek!$BY$11*IFERROR(VLOOKUP(VLOOKUP($A142,versenyek!BX:BZ,3,FALSE),szabalyok!$A$16:$B$23,2,FALSE),0)</f>
        <v>0</v>
      </c>
      <c r="Z142" s="47">
        <f>versenyek!$CB$11*IFERROR(VLOOKUP(VLOOKUP($A142,versenyek!CA:CC,3,FALSE),szabalyok!$A$16:$B$23,2,FALSE),0)</f>
        <v>0</v>
      </c>
      <c r="AA142" s="47">
        <f>versenyek!$CE$11*IFERROR(VLOOKUP(VLOOKUP($A142,versenyek!CD:CF,3,FALSE),szabalyok!$A$16:$B$23,2,FALSE),0)</f>
        <v>0</v>
      </c>
      <c r="AB142" s="47">
        <f>versenyek!$CH$11*IFERROR(VLOOKUP(VLOOKUP($A142,versenyek!CG:CI,3,FALSE),szabalyok!$A$16:$B$23,2,FALSE),0)</f>
        <v>0</v>
      </c>
      <c r="AC142" s="47">
        <f>versenyek!$CK$11*IFERROR(VLOOKUP(VLOOKUP($A142,versenyek!CJ:CL,3,FALSE),szabalyok!$A$16:$B$23,2,FALSE),0)</f>
        <v>0</v>
      </c>
      <c r="AD142" s="47">
        <f>versenyek!$CN$11*IFERROR(VLOOKUP(VLOOKUP($A142,versenyek!CM:CO,3,FALSE),szabalyok!$A$16:$B$23,2,FALSE),0)</f>
        <v>0</v>
      </c>
      <c r="AE142" s="47">
        <f>versenyek!$CQ$11*IFERROR(VLOOKUP(VLOOKUP($A142,versenyek!CP:CR,3,FALSE),szabalyok!$A$16:$B$23,2,FALSE),0)</f>
        <v>0</v>
      </c>
      <c r="AF142" s="47">
        <f>versenyek!$CT$11*IFERROR(VLOOKUP(VLOOKUP($A142,versenyek!CS:CU,3,FALSE),szabalyok!$A$16:$B$23,2,FALSE),0)</f>
        <v>0</v>
      </c>
      <c r="AG142" s="47">
        <f>versenyek!$CW$11*IFERROR(VLOOKUP(VLOOKUP($A142,versenyek!CV:CX,3,FALSE),szabalyok!$A$16:$B$23,2,FALSE),0)</f>
        <v>0</v>
      </c>
      <c r="AH142" s="47">
        <f>versenyek!$CZ$11*IFERROR(VLOOKUP(VLOOKUP($A142,versenyek!CY:DA,3,FALSE),szabalyok!$A$16:$B$23,2,FALSE),0)</f>
        <v>0</v>
      </c>
      <c r="AI142" s="47">
        <f>versenyek!$DC$11*IFERROR(VLOOKUP(VLOOKUP($A142,versenyek!DB:DD,3,FALSE),szabalyok!$A$16:$B$23,2,FALSE),0)</f>
        <v>0</v>
      </c>
      <c r="AJ142" s="47">
        <f>versenyek!$DF$11*IFERROR(VLOOKUP(VLOOKUP($A142,versenyek!DE:DG,3,FALSE),szabalyok!$A$16:$B$23,2,FALSE),0)</f>
        <v>0</v>
      </c>
      <c r="AK142" s="47">
        <f>versenyek!$DI$11*IFERROR(VLOOKUP(VLOOKUP($A142,versenyek!DH:DJ,3,FALSE),szabalyok!$A$16:$B$23,2,FALSE),0)</f>
        <v>0</v>
      </c>
      <c r="AL142" s="47">
        <f>versenyek!$DL$11*IFERROR(VLOOKUP(VLOOKUP($A142,versenyek!DK:DM,3,FALSE),szabalyok!$A$16:$B$23,2,FALSE),0)</f>
        <v>0</v>
      </c>
      <c r="AM142" s="47">
        <f>versenyek!$DR$11*IFERROR(VLOOKUP(VLOOKUP($A142,versenyek!DQ:DS,3,FALSE),szabalyok!$A$16:$B$23,2,FALSE),0)</f>
        <v>0</v>
      </c>
      <c r="AN142" s="47">
        <f>versenyek!$DU$11*IFERROR(VLOOKUP(VLOOKUP($A142,versenyek!DT:DV,3,FALSE),szabalyok!$A$16:$B$23,2,FALSE),0)</f>
        <v>0</v>
      </c>
      <c r="AO142" s="47">
        <f>versenyek!$DO$11*IFERROR(VLOOKUP(VLOOKUP($A142,versenyek!DN:DP,3,FALSE),szabalyok!$A$16:$B$23,2,FALSE),0)</f>
        <v>0</v>
      </c>
      <c r="AP142" s="47">
        <f>versenyek!$DX$11*IFERROR(VLOOKUP(VLOOKUP($A142,versenyek!DW:DY,3,FALSE),szabalyok!$A$16:$B$23,2,FALSE),0)</f>
        <v>0</v>
      </c>
      <c r="AQ142" s="47" t="e">
        <f>versenyek!$EA$11*IFERROR(VLOOKUP(VLOOKUP($A142,versenyek!DZ:EB,3,FALSE),szabalyok!$A$16:$B$23,2,FALSE),0)</f>
        <v>#DIV/0!</v>
      </c>
      <c r="AR142" s="47" t="e">
        <f>versenyek!$ED$11*IFERROR(VLOOKUP(VLOOKUP($A142,versenyek!EC:EE,3,FALSE),szabalyok!$A$16:$B$23,2,FALSE),0)</f>
        <v>#DIV/0!</v>
      </c>
      <c r="AS142" s="47">
        <f>versenyek!$EG$11*IFERROR(VLOOKUP(VLOOKUP($A142,versenyek!EF:EH,3,FALSE),szabalyok!$A$16:$B$23,2,FALSE),0)</f>
        <v>0</v>
      </c>
      <c r="AT142" s="47">
        <f>versenyek!$EJ$11*IFERROR(VLOOKUP(VLOOKUP($A142,versenyek!EI:EK,3,FALSE),szabalyok!$A$16:$B$23,2,FALSE),0)</f>
        <v>0</v>
      </c>
      <c r="AU142" s="47">
        <f>versenyek!$EM$11*IFERROR(VLOOKUP(VLOOKUP($A142,versenyek!EL:EN,3,FALSE),szabalyok!$A$16:$B$23,2,FALSE),0)</f>
        <v>0</v>
      </c>
      <c r="AV142" s="47">
        <f>versenyek!$EP$11*IFERROR(VLOOKUP(VLOOKUP($A142,versenyek!EO:EQ,3,FALSE),szabalyok!$A$16:$B$23,2,FALSE),0)</f>
        <v>0</v>
      </c>
      <c r="AW142" s="47">
        <f>versenyek!$EY$11*IFERROR(VLOOKUP(VLOOKUP($A142,versenyek!EX:EZ,3,FALSE),szabalyok!$A$16:$B$23,2,FALSE),0)</f>
        <v>0</v>
      </c>
      <c r="AX142" s="47">
        <f>versenyek!$FB$11*IFERROR(VLOOKUP(VLOOKUP($A142,versenyek!FA:FC,3,FALSE),szabalyok!$A$16:$B$23,2,FALSE),0)</f>
        <v>0</v>
      </c>
      <c r="AY142" s="47">
        <f>versenyek!$FE$11*IFERROR(VLOOKUP(VLOOKUP($A142,versenyek!FD:FF,3,FALSE),szabalyok!$A$16:$B$23,2,FALSE),0)</f>
        <v>0</v>
      </c>
      <c r="AZ142" s="47">
        <f>versenyek!$FH$11*IFERROR(VLOOKUP(VLOOKUP($A142,versenyek!FG:FI,3,FALSE),szabalyok!$A$16:$B$23,2,FALSE),0)</f>
        <v>0</v>
      </c>
      <c r="BA142" s="47">
        <f>versenyek!$FK$11*IFERROR(VLOOKUP(VLOOKUP($A142,versenyek!FJ:FL,3,FALSE),szabalyok!$A$16:$B$23,2,FALSE),0)</f>
        <v>0</v>
      </c>
      <c r="BB142" s="47">
        <f>versenyek!$FN$11*IFERROR(VLOOKUP(VLOOKUP($A142,versenyek!FM:FO,3,FALSE),szabalyok!$A$16:$B$23,2,FALSE),0)</f>
        <v>0</v>
      </c>
      <c r="BC142" s="47">
        <f>versenyek!$FQ$11*IFERROR(VLOOKUP(VLOOKUP($A142,versenyek!FP:FR,3,FALSE),szabalyok!$A$16:$B$23,2,FALSE),0)</f>
        <v>0</v>
      </c>
      <c r="BD142" s="47">
        <f>versenyek!$FT$11*IFERROR(VLOOKUP(VLOOKUP($A142,versenyek!FS:FU,3,FALSE),szabalyok!$A$16:$B$23,2,FALSE),0)</f>
        <v>0</v>
      </c>
      <c r="BE142" s="47">
        <f>versenyek!$FW$11*IFERROR(VLOOKUP(VLOOKUP($A142,versenyek!FV:FX,3,FALSE),szabalyok!$A$16:$B$23,2,FALSE),0)</f>
        <v>0</v>
      </c>
      <c r="BF142" s="47">
        <f>versenyek!$FZ$11*IFERROR(VLOOKUP(VLOOKUP($A142,versenyek!FY:GA,3,FALSE),szabalyok!$A$16:$B$23,2,FALSE),0)</f>
        <v>0</v>
      </c>
      <c r="BG142" s="47">
        <f>versenyek!$GC$11*IFERROR(VLOOKUP(VLOOKUP($A142,versenyek!GB:GD,3,FALSE),szabalyok!$A$16:$B$23,2,FALSE),0)</f>
        <v>0</v>
      </c>
      <c r="BH142" s="47">
        <f>versenyek!$GF$11*IFERROR(VLOOKUP(VLOOKUP($A142,versenyek!GE:GG,3,FALSE),szabalyok!$A$16:$B$23,2,FALSE),0)</f>
        <v>0</v>
      </c>
      <c r="BI142" s="47">
        <f>versenyek!$GI$11*IFERROR(VLOOKUP(VLOOKUP($A142,versenyek!GH:GJ,3,FALSE),szabalyok!$A$16:$B$23,2,FALSE),0)</f>
        <v>0</v>
      </c>
      <c r="BJ142" s="47">
        <f>versenyek!$GL$11*IFERROR(VLOOKUP(VLOOKUP($A142,versenyek!GK:GM,3,FALSE),szabalyok!$A$16:$B$23,2,FALSE),0)</f>
        <v>0</v>
      </c>
      <c r="BK142" s="47">
        <f>versenyek!$GO$11*IFERROR(VLOOKUP(VLOOKUP($A142,versenyek!GN:GP,3,FALSE),szabalyok!$A$16:$B$23,2,FALSE),0)</f>
        <v>0</v>
      </c>
      <c r="BL142" s="47">
        <f>versenyek!$GR$11*IFERROR(VLOOKUP(VLOOKUP($A142,versenyek!GQ:GS,3,FALSE),szabalyok!$A$16:$B$23,2,FALSE),0)</f>
        <v>0</v>
      </c>
      <c r="BM142" s="47">
        <f>versenyek!$GX$11*IFERROR(VLOOKUP(VLOOKUP($A142,versenyek!GW:GY,3,FALSE),szabalyok!$A$16:$B$23,2,FALSE),0)</f>
        <v>0</v>
      </c>
      <c r="BN142" s="47">
        <f>versenyek!$GX$11*IFERROR(VLOOKUP(VLOOKUP($A142,versenyek!GX:GZ,3,FALSE),szabalyok!$A$16:$B$23,2,FALSE),0)</f>
        <v>0</v>
      </c>
      <c r="BO142" s="47">
        <f>versenyek!$HD$11*IFERROR(VLOOKUP(VLOOKUP($A142,versenyek!HC:HE,3,FALSE),szabalyok!$A$16:$B$23,2,FALSE),0)</f>
        <v>0</v>
      </c>
      <c r="BP142" s="47">
        <f>versenyek!$HG$11*IFERROR(VLOOKUP(VLOOKUP($A142,versenyek!HF:HH,3,FALSE),szabalyok!$A$16:$B$23,2,FALSE),0)</f>
        <v>0</v>
      </c>
      <c r="BQ142" s="47">
        <f>versenyek!$HJ$11*IFERROR(VLOOKUP(VLOOKUP($A142,versenyek!HI:HK,3,FALSE),szabalyok!$A$16:$B$23,2,FALSE),0)</f>
        <v>0</v>
      </c>
      <c r="BR142" s="47">
        <f>versenyek!$HM$11*IFERROR(VLOOKUP(VLOOKUP($A142,versenyek!HL:HN,3,FALSE),szabalyok!$A$16:$B$23,2,FALSE),0)</f>
        <v>0</v>
      </c>
      <c r="BS142" s="47">
        <f>versenyek!$HP$11*IFERROR(VLOOKUP(VLOOKUP($A142,versenyek!HO:HQ,3,FALSE),szabalyok!$A$16:$B$23,2,FALSE),0)</f>
        <v>0</v>
      </c>
      <c r="BT142" s="47">
        <f>versenyek!$HS$11*IFERROR(VLOOKUP(VLOOKUP($A142,versenyek!HR:HT,3,FALSE),szabalyok!$A$16:$B$23,2,FALSE),0)</f>
        <v>0</v>
      </c>
      <c r="BU142" s="47">
        <f>versenyek!$HV$11*IFERROR(VLOOKUP(VLOOKUP($A142,versenyek!HU:HW,3,FALSE),szabalyok!$A$16:$B$23,2,FALSE),0)</f>
        <v>0</v>
      </c>
      <c r="BV142" s="47">
        <f>versenyek!$HY$11*IFERROR(VLOOKUP(VLOOKUP($A142,versenyek!HX:HZ,3,FALSE),szabalyok!$A$16:$B$23,2,FALSE),0)</f>
        <v>0</v>
      </c>
      <c r="BW142" s="47">
        <f>versenyek!$IB$11*IFERROR(VLOOKUP(VLOOKUP($A142,versenyek!IA:IC,3,FALSE),szabalyok!$A$16:$B$23,2,FALSE),0)</f>
        <v>0</v>
      </c>
      <c r="BX142" s="47">
        <f>versenyek!$IE$11*IFERROR(VLOOKUP(VLOOKUP($A142,versenyek!ID:IF,3,FALSE),szabalyok!$A$16:$B$23,2,FALSE),0)</f>
        <v>0</v>
      </c>
      <c r="BY142" s="47">
        <f>versenyek!$IH$11*IFERROR(VLOOKUP(VLOOKUP($A142,versenyek!IG:II,3,FALSE),szabalyok!$A$16:$B$23,2,FALSE),0)</f>
        <v>0</v>
      </c>
      <c r="BZ142" s="47">
        <f>versenyek!$IK$11*IFERROR(VLOOKUP(VLOOKUP($A142,versenyek!IJ:IL,3,FALSE),szabalyok!$A$16:$B$23,2,FALSE),0)</f>
        <v>0</v>
      </c>
      <c r="CA142" s="47">
        <f>versenyek!$IN$11*IFERROR(VLOOKUP(VLOOKUP($A142,versenyek!IM:IO,3,FALSE),szabalyok!$A$16:$B$23,2,FALSE),0)</f>
        <v>0</v>
      </c>
      <c r="CB142" s="47">
        <f>versenyek!$IW$11*IFERROR(VLOOKUP(VLOOKUP($A142,versenyek!IV:IX,3,FALSE),szabalyok!$A$16:$B$23,2,FALSE),0)</f>
        <v>0</v>
      </c>
      <c r="CC142" s="47">
        <f>versenyek!$IZ$11*IFERROR(VLOOKUP(VLOOKUP($A142,versenyek!IY:JA,3,FALSE),szabalyok!$A$16:$B$23,2,FALSE),0)</f>
        <v>0</v>
      </c>
      <c r="CD142" s="47">
        <f>versenyek!$JC$11*IFERROR(VLOOKUP(VLOOKUP($A142,versenyek!JB:JD,3,FALSE),szabalyok!$A$16:$B$23,2,FALSE),0)</f>
        <v>0</v>
      </c>
      <c r="CE142" s="47">
        <f>versenyek!$JF$11*IFERROR(VLOOKUP(VLOOKUP($A142,versenyek!JE:JG,3,FALSE),szabalyok!$A$16:$B$23,2,FALSE),0)</f>
        <v>0</v>
      </c>
      <c r="CF142" s="47">
        <f>versenyek!$JI$11*IFERROR(VLOOKUP(VLOOKUP($A142,versenyek!JH:JJ,3,FALSE),szabalyok!$A$16:$B$23,2,FALSE),0)</f>
        <v>0</v>
      </c>
      <c r="CG142" s="47">
        <f>versenyek!$JL$11*IFERROR(VLOOKUP(VLOOKUP($A142,versenyek!JK:JM,3,FALSE),szabalyok!$A$16:$B$23,2,FALSE),0)</f>
        <v>0</v>
      </c>
      <c r="CH142" s="47">
        <f>versenyek!$JO$11*IFERROR(VLOOKUP(VLOOKUP($A142,versenyek!JN:JP,3,FALSE),szabalyok!$A$16:$B$23,2,FALSE),0)</f>
        <v>0</v>
      </c>
      <c r="CI142" s="47">
        <f>versenyek!$JR$11*IFERROR(VLOOKUP(VLOOKUP($A142,versenyek!JQ:JS,3,FALSE),szabalyok!$A$16:$B$23,2,FALSE),0)</f>
        <v>0</v>
      </c>
      <c r="CJ142" s="47">
        <f>versenyek!$JU$11*IFERROR(VLOOKUP(VLOOKUP($A142,versenyek!JT:JV,3,FALSE),szabalyok!$A$16:$B$23,2,FALSE),0)</f>
        <v>0</v>
      </c>
      <c r="CK142" s="47">
        <f>versenyek!$JR$11*IFERROR(VLOOKUP(VLOOKUP($A142,versenyek!JW:JY,3,FALSE),szabalyok!$A$16:$B$23,2,FALSE),0)</f>
        <v>0</v>
      </c>
      <c r="CL142" s="47">
        <f>versenyek!$KA$11*IFERROR(VLOOKUP(VLOOKUP($A142,versenyek!JZ:KB,3,FALSE),szabalyok!$A$16:$B$23,2,FALSE),0)</f>
        <v>0</v>
      </c>
      <c r="CM142" s="47">
        <f>versenyek!$KD$11*IFERROR(VLOOKUP(VLOOKUP($A142,versenyek!KC:KE,3,FALSE),szabalyok!$A$16:$B$23,2,FALSE),0)</f>
        <v>0</v>
      </c>
      <c r="CN142" s="47">
        <f>versenyek!$KG$11*IFERROR(VLOOKUP(VLOOKUP($A142,versenyek!KF:KH,3,FALSE),szabalyok!$A$16:$B$23,2,FALSE),0)</f>
        <v>0</v>
      </c>
      <c r="CO142" s="47">
        <f>versenyek!$KJ$11*IFERROR(VLOOKUP(VLOOKUP($A142,versenyek!KI:KK,3,FALSE),szabalyok!$A$16:$B$23,2,FALSE),0)</f>
        <v>0</v>
      </c>
      <c r="CP142" s="47">
        <f>versenyek!$KM$11*IFERROR(VLOOKUP(VLOOKUP($A142,versenyek!KL:KN,3,FALSE),szabalyok!$A$16:$B$23,2,FALSE),0)</f>
        <v>0</v>
      </c>
      <c r="CQ142" s="47">
        <f>versenyek!$KP$11*IFERROR(VLOOKUP(VLOOKUP($A142,versenyek!KO:KQ,3,FALSE),szabalyok!$A$16:$B$23,2,FALSE),0)</f>
        <v>0</v>
      </c>
      <c r="CR142" s="47">
        <f>versenyek!$KS$11*IFERROR(VLOOKUP(VLOOKUP($A142,versenyek!KR:KT,3,FALSE),szabalyok!$A$16:$B$23,2,FALSE),0)</f>
        <v>0</v>
      </c>
      <c r="CS142" s="47">
        <f>versenyek!$KV$11*IFERROR(VLOOKUP(VLOOKUP($A142,versenyek!KU:KW,3,FALSE),szabalyok!$A$16:$B$23,2,FALSE),0)</f>
        <v>0</v>
      </c>
      <c r="CT142" s="47">
        <f>versenyek!$KY$11*IFERROR(VLOOKUP(VLOOKUP($A142,versenyek!KX:KZ,3,FALSE),szabalyok!$A$16:$B$23,2,FALSE),0)</f>
        <v>0</v>
      </c>
      <c r="CU142" s="47">
        <f>versenyek!$LB$11*IFERROR(VLOOKUP(VLOOKUP($A142,versenyek!LA:LC,3,FALSE),szabalyok!$A$16:$B$23,2,FALSE),0)</f>
        <v>0</v>
      </c>
      <c r="CV142" s="47">
        <f>versenyek!$LE$11*IFERROR(VLOOKUP(VLOOKUP($A142,versenyek!LD:LF,3,FALSE),szabalyok!$A$16:$B$23,2,FALSE),0)</f>
        <v>0</v>
      </c>
      <c r="CW142" s="47">
        <f>versenyek!$LH$11*IFERROR(VLOOKUP(VLOOKUP($A142,versenyek!LG:LI,3,FALSE),szabalyok!$A$16:$B$23,2,FALSE),0)</f>
        <v>0</v>
      </c>
      <c r="CX142" s="47">
        <f>versenyek!$LK$11*IFERROR(VLOOKUP(VLOOKUP($A142,versenyek!LJ:LL,3,FALSE),szabalyok!$A$16:$B$23,2,FALSE),0)</f>
        <v>0</v>
      </c>
      <c r="CY142" s="47">
        <f>versenyek!$LN$11*IFERROR(VLOOKUP(VLOOKUP($A142,versenyek!LM:LO,3,FALSE),szabalyok!$A$16:$B$23,2,FALSE),0)</f>
        <v>0</v>
      </c>
      <c r="CZ142" s="47">
        <f>versenyek!$LQ$11*IFERROR(VLOOKUP(VLOOKUP($A142,versenyek!LP:LR,3,FALSE),szabalyok!$A$16:$B$23,2,FALSE),0)</f>
        <v>0</v>
      </c>
      <c r="DA142" s="47">
        <f>versenyek!$LT$11*IFERROR(VLOOKUP(VLOOKUP($A142,versenyek!LS:LU,3,FALSE),szabalyok!$A$16:$B$23,2,FALSE),0)</f>
        <v>0</v>
      </c>
      <c r="DB142" s="47">
        <f>versenyek!$LW$11*IFERROR(VLOOKUP(VLOOKUP($A142,versenyek!LV:LX,3,FALSE),szabalyok!$A$16:$B$23,2,FALSE),0)</f>
        <v>0</v>
      </c>
      <c r="DC142" s="47">
        <f>versenyek!$LZ$11*IFERROR(VLOOKUP(VLOOKUP($A142,versenyek!LY:MA,3,FALSE),szabalyok!$A$16:$B$23,2,FALSE),0)</f>
        <v>0</v>
      </c>
      <c r="DD142" s="47">
        <f>versenyek!$MC$11*IFERROR(VLOOKUP(VLOOKUP($A142,versenyek!MB:MD,3,FALSE),szabalyok!$A$16:$B$23,2,FALSE),0)</f>
        <v>0</v>
      </c>
      <c r="DE142" s="47">
        <f>versenyek!$ML$11*IFERROR(VLOOKUP(VLOOKUP($A142,versenyek!MK:MM,3,FALSE),szabalyok!$A$16:$B$23,2,FALSE),0)</f>
        <v>0</v>
      </c>
      <c r="DF142" s="47">
        <f>versenyek!$MO$11*IFERROR(VLOOKUP(VLOOKUP($A142,versenyek!MN:MP,3,FALSE),szabalyok!$A$16:$B$23,2,FALSE),0)</f>
        <v>0</v>
      </c>
      <c r="DG142" s="47">
        <f>versenyek!$MR$11*IFERROR(VLOOKUP(VLOOKUP($A142,versenyek!MQ:MS,3,FALSE),szabalyok!$A$16:$B$23,2,FALSE),0)</f>
        <v>0</v>
      </c>
      <c r="DH142" s="47">
        <f>versenyek!$MU$11*IFERROR(VLOOKUP(VLOOKUP($A142,versenyek!MT:MV,3,FALSE),szabalyok!$A$16:$B$23,2,FALSE),0)</f>
        <v>0</v>
      </c>
      <c r="DI142" s="47">
        <f>versenyek!$MX$11*IFERROR(VLOOKUP(VLOOKUP($A142,versenyek!MW:MY,3,FALSE),szabalyok!$A$16:$B$23,2,FALSE),0)</f>
        <v>0</v>
      </c>
      <c r="DJ142" s="47">
        <f>versenyek!$NA$11*IFERROR(VLOOKUP(VLOOKUP($A142,versenyek!MZ:NB,3,FALSE),szabalyok!$A$16:$B$23,2,FALSE),0)</f>
        <v>0</v>
      </c>
      <c r="DK142" s="47">
        <f>versenyek!$ND$11*IFERROR(VLOOKUP(VLOOKUP($A142,versenyek!NC:NE,3,FALSE),szabalyok!$A$16:$B$23,2,FALSE),0)</f>
        <v>0</v>
      </c>
      <c r="DL142" s="47">
        <f>versenyek!$NG$11*IFERROR(VLOOKUP(VLOOKUP($A142,versenyek!NF:NH,3,FALSE),szabalyok!$A$16:$B$23,2,FALSE),0)</f>
        <v>0</v>
      </c>
      <c r="DM142" s="47">
        <f>versenyek!$NJ$11*IFERROR(VLOOKUP(VLOOKUP($A142,versenyek!NI:NK,3,FALSE),szabalyok!$A$16:$B$23,2,FALSE),0)</f>
        <v>0</v>
      </c>
      <c r="DN142" s="47">
        <f>versenyek!$NM$11*IFERROR(VLOOKUP(VLOOKUP($A142,versenyek!NL:NN,3,FALSE),szabalyok!$A$16:$B$23,2,FALSE),0)</f>
        <v>0</v>
      </c>
      <c r="DO142" s="47">
        <f>versenyek!$NP$11*IFERROR(VLOOKUP(VLOOKUP($A142,versenyek!NO:NQ,3,FALSE),szabalyok!$A$16:$B$23,2,FALSE),0)</f>
        <v>0</v>
      </c>
      <c r="DP142" s="47">
        <f>versenyek!$NS$11*IFERROR(VLOOKUP(VLOOKUP($A142,versenyek!NR:NT,3,FALSE),szabalyok!$A$16:$B$23,2,FALSE),0)</f>
        <v>0</v>
      </c>
      <c r="DQ142" s="47">
        <f>versenyek!$NV$11*IFERROR(VLOOKUP(VLOOKUP($A142,versenyek!NU:NW,3,FALSE),szabalyok!$A$16:$B$23,2,FALSE),0)</f>
        <v>0</v>
      </c>
      <c r="DR142" s="47">
        <f>versenyek!$NY$11*IFERROR(VLOOKUP(VLOOKUP($A142,versenyek!NX:NZ,3,FALSE),szabalyok!$A$16:$B$23,2,FALSE),0)</f>
        <v>0</v>
      </c>
      <c r="DS142" s="47">
        <f>versenyek!$OB$11*IFERROR(VLOOKUP(VLOOKUP($A142,versenyek!OA:OC,3,FALSE),szabalyok!$A$16:$B$23,2,FALSE),0)</f>
        <v>0</v>
      </c>
      <c r="DT142" s="47">
        <f>versenyek!$OE$11*IFERROR(VLOOKUP(VLOOKUP($A142,versenyek!OD:OF,3,FALSE),szabalyok!$A$16:$B$23,2,FALSE),0)</f>
        <v>0</v>
      </c>
      <c r="DU142" s="47">
        <f>versenyek!$OH$11*IFERROR(VLOOKUP(VLOOKUP($A142,versenyek!OG:OI,3,FALSE),szabalyok!$A$16:$B$23,2,FALSE),0)</f>
        <v>0</v>
      </c>
      <c r="DV142" s="47">
        <f>versenyek!$OK$11*IFERROR(VLOOKUP(VLOOKUP($A142,versenyek!OJ:OL,3,FALSE),szabalyok!$A$16:$B$23,2,FALSE),0)</f>
        <v>0</v>
      </c>
      <c r="DW142" s="47">
        <f>versenyek!$ON$11*IFERROR(VLOOKUP(VLOOKUP($A142,versenyek!OM:OO,3,FALSE),szabalyok!$A$16:$B$23,2,FALSE),0)</f>
        <v>0</v>
      </c>
      <c r="DX142" s="47">
        <f>versenyek!$OQ$11*IFERROR(VLOOKUP(VLOOKUP($A142,versenyek!OP:OR,3,FALSE),szabalyok!$A$16:$B$23,2,FALSE),0)</f>
        <v>0</v>
      </c>
      <c r="DY142" s="47">
        <f>versenyek!$OT$11*IFERROR(VLOOKUP(VLOOKUP($A142,versenyek!OS:OU,3,FALSE),szabalyok!$A$16:$B$23,2,FALSE),0)</f>
        <v>0</v>
      </c>
      <c r="DZ142" s="47">
        <f>versenyek!$OW$11*IFERROR(VLOOKUP(VLOOKUP($A142,versenyek!OV:OX,3,FALSE),szabalyok!$A$16:$B$23,2,FALSE),0)</f>
        <v>0</v>
      </c>
      <c r="EA142" s="47">
        <f>versenyek!$OZ$11*IFERROR(VLOOKUP(VLOOKUP($A142,versenyek!OY:PA,3,FALSE),szabalyok!$A$16:$B$23,2,FALSE),0)</f>
        <v>0</v>
      </c>
      <c r="EB142" s="47">
        <f>versenyek!$PC$11*IFERROR(VLOOKUP(VLOOKUP($A142,versenyek!PB:PD,3,FALSE),szabalyok!$A$16:$B$23,2,FALSE),0)</f>
        <v>0</v>
      </c>
      <c r="EC142" s="47">
        <f>versenyek!$PF$11*IFERROR(VLOOKUP(VLOOKUP($A142,versenyek!PE:PG,3,FALSE),szabalyok!$A$16:$B$23,2,FALSE),0)</f>
        <v>0</v>
      </c>
      <c r="ED142" s="47">
        <f>versenyek!$PI$11*IFERROR(VLOOKUP(VLOOKUP($A142,versenyek!PH:PJ,3,FALSE),szabalyok!$A$16:$B$23,2,FALSE),0)</f>
        <v>0</v>
      </c>
      <c r="EE142" s="47">
        <f>versenyek!$PL$11*IFERROR(VLOOKUP(VLOOKUP($A142,versenyek!PK:PM,3,FALSE),szabalyok!$A$16:$B$23,2,FALSE),0)</f>
        <v>0</v>
      </c>
      <c r="EF142" s="47">
        <f>versenyek!$PO$11*IFERROR(VLOOKUP(VLOOKUP($A142,versenyek!PN:PP,3,FALSE),szabalyok!$A$16:$B$23,2,FALSE),0)</f>
        <v>0</v>
      </c>
      <c r="EG142" s="47">
        <f>versenyek!$PR$11*IFERROR(VLOOKUP(VLOOKUP($A142,versenyek!PQ:PS,3,FALSE),szabalyok!$A$16:$B$23,2,FALSE),0)</f>
        <v>0</v>
      </c>
      <c r="EH142" s="47">
        <f>versenyek!$PU$11*IFERROR(VLOOKUP(VLOOKUP($A142,versenyek!PT:PV,3,FALSE),szabalyok!$A$16:$B$23,2,FALSE),0)</f>
        <v>0</v>
      </c>
      <c r="EI142" s="47">
        <f>versenyek!$PX$11*IFERROR(VLOOKUP(VLOOKUP($A142,versenyek!PW:PY,3,FALSE),szabalyok!$A$16:$B$23,2,FALSE),0)</f>
        <v>0</v>
      </c>
      <c r="EJ142" s="47">
        <f>versenyek!$QA$11*IFERROR(VLOOKUP(VLOOKUP($A142,versenyek!PZ:QB,3,FALSE),szabalyok!$A$16:$B$23,2,FALSE),0)</f>
        <v>0</v>
      </c>
      <c r="EK142" s="47">
        <f>versenyek!$QD$11*IFERROR(VLOOKUP(VLOOKUP($A142,versenyek!QC:QE,3,FALSE),szabalyok!$A$16:$B$23,2,FALSE),0)</f>
        <v>0</v>
      </c>
      <c r="EL142" s="47">
        <f>versenyek!$QG$11*IFERROR(VLOOKUP(VLOOKUP($A142,versenyek!QF:QH,3,FALSE),szabalyok!$A$16:$B$23,2,FALSE),0)</f>
        <v>0</v>
      </c>
      <c r="EM142" s="47">
        <f>versenyek!$QJ$11*IFERROR(VLOOKUP(VLOOKUP($A142,versenyek!QI:QK,3,FALSE),szabalyok!$A$16:$B$23,2,FALSE),0)</f>
        <v>0</v>
      </c>
      <c r="EN142" s="47">
        <f>versenyek!$QM$11*IFERROR(VLOOKUP(VLOOKUP($A142,versenyek!QL:QN,3,FALSE),szabalyok!$A$16:$B$23,2,FALSE),0)</f>
        <v>0</v>
      </c>
      <c r="EO142" s="47">
        <f>versenyek!$QP$11*IFERROR(VLOOKUP(VLOOKUP($A142,versenyek!QO:QQ,3,FALSE),szabalyok!$A$16:$B$23,2,FALSE),0)</f>
        <v>0</v>
      </c>
      <c r="EP142" s="47">
        <f>versenyek!$QS$11*IFERROR(VLOOKUP(VLOOKUP($A142,versenyek!QR:QT,3,FALSE),szabalyok!$A$16:$B$23,2,FALSE),0)</f>
        <v>0</v>
      </c>
      <c r="EQ142" s="47">
        <f>versenyek!$QV$11*IFERROR(VLOOKUP(VLOOKUP($A142,versenyek!QU:QW,3,FALSE),szabalyok!$A$16:$B$23,2,FALSE),0)</f>
        <v>0</v>
      </c>
      <c r="ER142" s="47">
        <f>versenyek!$RE$11*IFERROR(VLOOKUP(VLOOKUP($A142,versenyek!RD:RF,3,FALSE),szabalyok!$A$16:$B$23,2,FALSE),0)</f>
        <v>0</v>
      </c>
      <c r="ES142" s="47">
        <f>versenyek!$RH$11*IFERROR(VLOOKUP(VLOOKUP($A142,versenyek!RG:RI,3,FALSE),szabalyok!$A$16:$B$23,2,FALSE),0)</f>
        <v>0</v>
      </c>
      <c r="ET142" s="47">
        <f>versenyek!$RK$11*IFERROR(VLOOKUP(VLOOKUP($A142,versenyek!RJ:RL,3,FALSE),szabalyok!$A$16:$B$23,2,FALSE),0)</f>
        <v>0</v>
      </c>
      <c r="EU142" s="47">
        <f>versenyek!$RN$11*IFERROR(VLOOKUP(VLOOKUP($A142,versenyek!RM:RO,3,FALSE),szabalyok!$A$16:$B$23,2,FALSE),0)</f>
        <v>0</v>
      </c>
      <c r="EV142" s="47">
        <f>versenyek!$RQ$11*IFERROR(VLOOKUP(VLOOKUP($A142,versenyek!RP:RR,3,FALSE),szabalyok!$A$16:$B$23,2,FALSE),0)</f>
        <v>0</v>
      </c>
      <c r="EW142" s="47">
        <f>versenyek!$RT$11*IFERROR(VLOOKUP(VLOOKUP($A142,versenyek!RS:RU,3,FALSE),szabalyok!$A$16:$B$23,2,FALSE),0)</f>
        <v>0</v>
      </c>
      <c r="EX142" s="47">
        <f>versenyek!$RW$11*IFERROR(VLOOKUP(VLOOKUP($A142,versenyek!RV:RX,3,FALSE),szabalyok!$A$16:$B$23,2,FALSE),0)</f>
        <v>0</v>
      </c>
      <c r="EY142" s="47">
        <f>versenyek!$RZ$11*IFERROR(VLOOKUP(VLOOKUP($A142,versenyek!RY:SA,3,FALSE),szabalyok!$A$16:$B$23,2,FALSE),0)</f>
        <v>0</v>
      </c>
      <c r="EZ142" s="47">
        <f>versenyek!$SC$11*IFERROR(VLOOKUP(VLOOKUP($A142,versenyek!SB:SD,3,FALSE),szabalyok!$A$16:$B$23,2,FALSE),0)</f>
        <v>0</v>
      </c>
      <c r="FA142" s="47">
        <f>versenyek!$SF$11*IFERROR(VLOOKUP(VLOOKUP($A142,versenyek!SE:SG,3,FALSE),szabalyok!$A$16:$B$23,2,FALSE),0)</f>
        <v>0</v>
      </c>
      <c r="FB142" s="47">
        <f>versenyek!$SI$11*IFERROR(VLOOKUP(VLOOKUP($A142,versenyek!SH:SJ,3,FALSE),szabalyok!$A$16:$B$23,2,FALSE),0)</f>
        <v>0</v>
      </c>
      <c r="FC142" s="47">
        <f>versenyek!$SL$11*IFERROR(VLOOKUP(VLOOKUP($A142,versenyek!SK:SM,3,FALSE),szabalyok!$A$16:$B$23,2,FALSE),0)</f>
        <v>0</v>
      </c>
      <c r="FD142" s="47">
        <f>versenyek!$SO$11*IFERROR(VLOOKUP(VLOOKUP($A142,versenyek!SN:SP,3,FALSE),szabalyok!$A$16:$B$23,2,FALSE),0)</f>
        <v>0</v>
      </c>
      <c r="FE142" s="47">
        <f>versenyek!$SR$11*IFERROR(VLOOKUP(VLOOKUP($A142,versenyek!SQ:SS,3,FALSE),szabalyok!$A$16:$B$23,2,FALSE),0)</f>
        <v>0</v>
      </c>
      <c r="FF142" s="47">
        <f>versenyek!$SU$11*IFERROR(VLOOKUP(VLOOKUP($A142,versenyek!ST:SV,3,FALSE),szabalyok!$A$16:$B$23,2,FALSE),0)</f>
        <v>0</v>
      </c>
      <c r="FG142" s="47">
        <f>versenyek!$SX$11*IFERROR(VLOOKUP(VLOOKUP($A142,versenyek!SW:SY,3,FALSE),szabalyok!$A$16:$B$23,2,FALSE),0)</f>
        <v>0</v>
      </c>
      <c r="FH142" s="47">
        <f>versenyek!$TA$11*IFERROR(VLOOKUP(VLOOKUP($A142,versenyek!SZ:TB,3,FALSE),szabalyok!$A$16:$B$23,2,FALSE),0)</f>
        <v>0</v>
      </c>
      <c r="FI142" s="47">
        <f>versenyek!$TD$11*IFERROR(VLOOKUP(VLOOKUP($A142,versenyek!TC:TE,3,FALSE),szabalyok!$A$16:$B$23,2,FALSE),0)</f>
        <v>0</v>
      </c>
      <c r="FJ142" s="47">
        <f>versenyek!$TG$11*IFERROR(VLOOKUP(VLOOKUP($A142,versenyek!TF:TH,3,FALSE),szabalyok!$A$16:$B$23,2,FALSE),0)</f>
        <v>0</v>
      </c>
      <c r="FK142" s="47">
        <f>versenyek!$TJ$11*IFERROR(VLOOKUP(VLOOKUP($A142,versenyek!TI:TK,3,FALSE),szabalyok!$A$16:$B$23,2,FALSE),0)</f>
        <v>0</v>
      </c>
      <c r="FL142" s="47">
        <f>versenyek!$TM$11*IFERROR(VLOOKUP(VLOOKUP($A142,versenyek!TL:TN,3,FALSE),szabalyok!$A$16:$B$23,2,FALSE),0)</f>
        <v>0</v>
      </c>
      <c r="FM142" s="47">
        <f>versenyek!$TP$11*IFERROR(VLOOKUP(VLOOKUP($A142,versenyek!TO:TQ,3,FALSE),szabalyok!$A$16:$B$23,2,FALSE),0)</f>
        <v>0</v>
      </c>
      <c r="FN142" s="47">
        <f>versenyek!$TS$11*IFERROR(VLOOKUP(VLOOKUP($A142,versenyek!TR:TT,3,FALSE),szabalyok!$A$16:$B$23,2,FALSE),0)</f>
        <v>0</v>
      </c>
      <c r="FO142" s="47"/>
      <c r="FP142" s="235">
        <f t="shared" si="4"/>
        <v>0</v>
      </c>
    </row>
    <row r="143" spans="1:172">
      <c r="A143" s="9" t="s">
        <v>498</v>
      </c>
      <c r="B143" s="47">
        <v>0</v>
      </c>
      <c r="C143" s="47">
        <v>0</v>
      </c>
      <c r="D143" s="47">
        <v>0</v>
      </c>
      <c r="E143" s="47">
        <v>0</v>
      </c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0</v>
      </c>
      <c r="Q143" s="47">
        <v>0</v>
      </c>
      <c r="R143" s="47">
        <f>versenyek!$BD$11*IFERROR(VLOOKUP(VLOOKUP($A143,versenyek!BC:BE,3,FALSE),szabalyok!$A$16:$B$23,2,FALSE),0)</f>
        <v>0</v>
      </c>
      <c r="S143" s="47">
        <f>versenyek!$BG$11*IFERROR(VLOOKUP(VLOOKUP($A143,versenyek!BF:BH,3,FALSE),szabalyok!$A$16:$B$23,2,FALSE),0)</f>
        <v>15</v>
      </c>
      <c r="T143" s="47">
        <f>versenyek!$BJ$11*IFERROR(VLOOKUP(VLOOKUP($A143,versenyek!BI:BK,3,FALSE),szabalyok!$A$16:$B$23,2,FALSE),0)</f>
        <v>0</v>
      </c>
      <c r="U143" s="47">
        <f>versenyek!$BM$11*IFERROR(VLOOKUP(VLOOKUP($A143,versenyek!BL:BN,3,FALSE),szabalyok!$A$16:$B$23,2,FALSE),0)</f>
        <v>0</v>
      </c>
      <c r="V143" s="47">
        <f>versenyek!$BP$11*IFERROR(VLOOKUP(VLOOKUP($A143,versenyek!BO:BQ,3,FALSE),szabalyok!$A$16:$B$23,2,FALSE),0)</f>
        <v>0</v>
      </c>
      <c r="W143" s="47">
        <f>versenyek!$BS$11*IFERROR(VLOOKUP(VLOOKUP($A143,versenyek!BR:BT,3,FALSE),szabalyok!$A$16:$B$23,2,FALSE),0)</f>
        <v>0</v>
      </c>
      <c r="X143" s="47">
        <f>versenyek!$BV$11*IFERROR(VLOOKUP(VLOOKUP($A143,versenyek!BU:BW,3,FALSE),szabalyok!$A$16:$B$23,2,FALSE),0)</f>
        <v>0</v>
      </c>
      <c r="Y143" s="47">
        <f>versenyek!$BY$11*IFERROR(VLOOKUP(VLOOKUP($A143,versenyek!BX:BZ,3,FALSE),szabalyok!$A$16:$B$23,2,FALSE),0)</f>
        <v>0</v>
      </c>
      <c r="Z143" s="47">
        <f>versenyek!$CB$11*IFERROR(VLOOKUP(VLOOKUP($A143,versenyek!CA:CC,3,FALSE),szabalyok!$A$16:$B$23,2,FALSE),0)</f>
        <v>0</v>
      </c>
      <c r="AA143" s="47">
        <f>versenyek!$CE$11*IFERROR(VLOOKUP(VLOOKUP($A143,versenyek!CD:CF,3,FALSE),szabalyok!$A$16:$B$23,2,FALSE),0)</f>
        <v>0</v>
      </c>
      <c r="AB143" s="47">
        <f>versenyek!$CH$11*IFERROR(VLOOKUP(VLOOKUP($A143,versenyek!CG:CI,3,FALSE),szabalyok!$A$16:$B$23,2,FALSE),0)</f>
        <v>0</v>
      </c>
      <c r="AC143" s="47">
        <f>versenyek!$CK$11*IFERROR(VLOOKUP(VLOOKUP($A143,versenyek!CJ:CL,3,FALSE),szabalyok!$A$16:$B$23,2,FALSE),0)</f>
        <v>0</v>
      </c>
      <c r="AD143" s="47">
        <f>versenyek!$CN$11*IFERROR(VLOOKUP(VLOOKUP($A143,versenyek!CM:CO,3,FALSE),szabalyok!$A$16:$B$23,2,FALSE),0)</f>
        <v>0</v>
      </c>
      <c r="AE143" s="47">
        <f>versenyek!$CQ$11*IFERROR(VLOOKUP(VLOOKUP($A143,versenyek!CP:CR,3,FALSE),szabalyok!$A$16:$B$23,2,FALSE),0)</f>
        <v>0</v>
      </c>
      <c r="AF143" s="47">
        <f>versenyek!$CT$11*IFERROR(VLOOKUP(VLOOKUP($A143,versenyek!CS:CU,3,FALSE),szabalyok!$A$16:$B$23,2,FALSE),0)</f>
        <v>0</v>
      </c>
      <c r="AG143" s="47">
        <f>versenyek!$CW$11*IFERROR(VLOOKUP(VLOOKUP($A143,versenyek!CV:CX,3,FALSE),szabalyok!$A$16:$B$23,2,FALSE),0)</f>
        <v>0</v>
      </c>
      <c r="AH143" s="47">
        <f>versenyek!$CZ$11*IFERROR(VLOOKUP(VLOOKUP($A143,versenyek!CY:DA,3,FALSE),szabalyok!$A$16:$B$23,2,FALSE),0)</f>
        <v>0</v>
      </c>
      <c r="AI143" s="47">
        <f>versenyek!$DC$11*IFERROR(VLOOKUP(VLOOKUP($A143,versenyek!DB:DD,3,FALSE),szabalyok!$A$16:$B$23,2,FALSE),0)</f>
        <v>0</v>
      </c>
      <c r="AJ143" s="47">
        <f>versenyek!$DF$11*IFERROR(VLOOKUP(VLOOKUP($A143,versenyek!DE:DG,3,FALSE),szabalyok!$A$16:$B$23,2,FALSE),0)</f>
        <v>0</v>
      </c>
      <c r="AK143" s="47">
        <f>versenyek!$DI$11*IFERROR(VLOOKUP(VLOOKUP($A143,versenyek!DH:DJ,3,FALSE),szabalyok!$A$16:$B$23,2,FALSE),0)</f>
        <v>0</v>
      </c>
      <c r="AL143" s="47">
        <f>versenyek!$DL$11*IFERROR(VLOOKUP(VLOOKUP($A143,versenyek!DK:DM,3,FALSE),szabalyok!$A$16:$B$23,2,FALSE),0)</f>
        <v>0</v>
      </c>
      <c r="AM143" s="47">
        <f>versenyek!$DR$11*IFERROR(VLOOKUP(VLOOKUP($A143,versenyek!DQ:DS,3,FALSE),szabalyok!$A$16:$B$23,2,FALSE),0)</f>
        <v>0</v>
      </c>
      <c r="AN143" s="47">
        <f>versenyek!$DU$11*IFERROR(VLOOKUP(VLOOKUP($A143,versenyek!DT:DV,3,FALSE),szabalyok!$A$16:$B$23,2,FALSE),0)</f>
        <v>0</v>
      </c>
      <c r="AO143" s="47">
        <f>versenyek!$DO$11*IFERROR(VLOOKUP(VLOOKUP($A143,versenyek!DN:DP,3,FALSE),szabalyok!$A$16:$B$23,2,FALSE),0)</f>
        <v>0</v>
      </c>
      <c r="AP143" s="47">
        <f>versenyek!$DX$11*IFERROR(VLOOKUP(VLOOKUP($A143,versenyek!DW:DY,3,FALSE),szabalyok!$A$16:$B$23,2,FALSE),0)</f>
        <v>0</v>
      </c>
      <c r="AQ143" s="47" t="e">
        <f>versenyek!$EA$11*IFERROR(VLOOKUP(VLOOKUP($A143,versenyek!DZ:EB,3,FALSE),szabalyok!$A$16:$B$23,2,FALSE),0)</f>
        <v>#DIV/0!</v>
      </c>
      <c r="AR143" s="47" t="e">
        <f>versenyek!$ED$11*IFERROR(VLOOKUP(VLOOKUP($A143,versenyek!EC:EE,3,FALSE),szabalyok!$A$16:$B$23,2,FALSE),0)</f>
        <v>#DIV/0!</v>
      </c>
      <c r="AS143" s="47">
        <f>versenyek!$EG$11*IFERROR(VLOOKUP(VLOOKUP($A143,versenyek!EF:EH,3,FALSE),szabalyok!$A$16:$B$23,2,FALSE),0)</f>
        <v>0</v>
      </c>
      <c r="AT143" s="47">
        <f>versenyek!$EJ$11*IFERROR(VLOOKUP(VLOOKUP($A143,versenyek!EI:EK,3,FALSE),szabalyok!$A$16:$B$23,2,FALSE),0)</f>
        <v>0</v>
      </c>
      <c r="AU143" s="47">
        <f>versenyek!$EM$11*IFERROR(VLOOKUP(VLOOKUP($A143,versenyek!EL:EN,3,FALSE),szabalyok!$A$16:$B$23,2,FALSE),0)</f>
        <v>0</v>
      </c>
      <c r="AV143" s="47">
        <f>versenyek!$EP$11*IFERROR(VLOOKUP(VLOOKUP($A143,versenyek!EO:EQ,3,FALSE),szabalyok!$A$16:$B$23,2,FALSE),0)</f>
        <v>0</v>
      </c>
      <c r="AW143" s="47">
        <f>versenyek!$EY$11*IFERROR(VLOOKUP(VLOOKUP($A143,versenyek!EX:EZ,3,FALSE),szabalyok!$A$16:$B$23,2,FALSE),0)</f>
        <v>0</v>
      </c>
      <c r="AX143" s="47">
        <f>versenyek!$FB$11*IFERROR(VLOOKUP(VLOOKUP($A143,versenyek!FA:FC,3,FALSE),szabalyok!$A$16:$B$23,2,FALSE),0)</f>
        <v>0</v>
      </c>
      <c r="AY143" s="47">
        <f>versenyek!$FE$11*IFERROR(VLOOKUP(VLOOKUP($A143,versenyek!FD:FF,3,FALSE),szabalyok!$A$16:$B$23,2,FALSE),0)</f>
        <v>0</v>
      </c>
      <c r="AZ143" s="47">
        <f>versenyek!$FH$11*IFERROR(VLOOKUP(VLOOKUP($A143,versenyek!FG:FI,3,FALSE),szabalyok!$A$16:$B$23,2,FALSE),0)</f>
        <v>0</v>
      </c>
      <c r="BA143" s="47">
        <f>versenyek!$FK$11*IFERROR(VLOOKUP(VLOOKUP($A143,versenyek!FJ:FL,3,FALSE),szabalyok!$A$16:$B$23,2,FALSE),0)</f>
        <v>0</v>
      </c>
      <c r="BB143" s="47">
        <f>versenyek!$FN$11*IFERROR(VLOOKUP(VLOOKUP($A143,versenyek!FM:FO,3,FALSE),szabalyok!$A$16:$B$23,2,FALSE),0)</f>
        <v>0</v>
      </c>
      <c r="BC143" s="47">
        <f>versenyek!$FQ$11*IFERROR(VLOOKUP(VLOOKUP($A143,versenyek!FP:FR,3,FALSE),szabalyok!$A$16:$B$23,2,FALSE),0)</f>
        <v>0</v>
      </c>
      <c r="BD143" s="47">
        <f>versenyek!$FT$11*IFERROR(VLOOKUP(VLOOKUP($A143,versenyek!FS:FU,3,FALSE),szabalyok!$A$16:$B$23,2,FALSE),0)</f>
        <v>0</v>
      </c>
      <c r="BE143" s="47">
        <f>versenyek!$FW$11*IFERROR(VLOOKUP(VLOOKUP($A143,versenyek!FV:FX,3,FALSE),szabalyok!$A$16:$B$23,2,FALSE),0)</f>
        <v>0</v>
      </c>
      <c r="BF143" s="47">
        <f>versenyek!$FZ$11*IFERROR(VLOOKUP(VLOOKUP($A143,versenyek!FY:GA,3,FALSE),szabalyok!$A$16:$B$23,2,FALSE),0)</f>
        <v>0</v>
      </c>
      <c r="BG143" s="47">
        <f>versenyek!$GC$11*IFERROR(VLOOKUP(VLOOKUP($A143,versenyek!GB:GD,3,FALSE),szabalyok!$A$16:$B$23,2,FALSE),0)</f>
        <v>0</v>
      </c>
      <c r="BH143" s="47">
        <f>versenyek!$GF$11*IFERROR(VLOOKUP(VLOOKUP($A143,versenyek!GE:GG,3,FALSE),szabalyok!$A$16:$B$23,2,FALSE),0)</f>
        <v>0</v>
      </c>
      <c r="BI143" s="47">
        <f>versenyek!$GI$11*IFERROR(VLOOKUP(VLOOKUP($A143,versenyek!GH:GJ,3,FALSE),szabalyok!$A$16:$B$23,2,FALSE),0)</f>
        <v>0</v>
      </c>
      <c r="BJ143" s="47">
        <f>versenyek!$GL$11*IFERROR(VLOOKUP(VLOOKUP($A143,versenyek!GK:GM,3,FALSE),szabalyok!$A$16:$B$23,2,FALSE),0)</f>
        <v>0</v>
      </c>
      <c r="BK143" s="47">
        <f>versenyek!$GO$11*IFERROR(VLOOKUP(VLOOKUP($A143,versenyek!GN:GP,3,FALSE),szabalyok!$A$16:$B$23,2,FALSE),0)</f>
        <v>0</v>
      </c>
      <c r="BL143" s="47">
        <f>versenyek!$GR$11*IFERROR(VLOOKUP(VLOOKUP($A143,versenyek!GQ:GS,3,FALSE),szabalyok!$A$16:$B$23,2,FALSE),0)</f>
        <v>0</v>
      </c>
      <c r="BM143" s="47">
        <f>versenyek!$GX$11*IFERROR(VLOOKUP(VLOOKUP($A143,versenyek!GW:GY,3,FALSE),szabalyok!$A$16:$B$23,2,FALSE),0)</f>
        <v>0</v>
      </c>
      <c r="BN143" s="47">
        <f>versenyek!$GX$11*IFERROR(VLOOKUP(VLOOKUP($A143,versenyek!GX:GZ,3,FALSE),szabalyok!$A$16:$B$23,2,FALSE),0)</f>
        <v>0</v>
      </c>
      <c r="BO143" s="47">
        <f>versenyek!$HD$11*IFERROR(VLOOKUP(VLOOKUP($A143,versenyek!HC:HE,3,FALSE),szabalyok!$A$16:$B$23,2,FALSE),0)</f>
        <v>0</v>
      </c>
      <c r="BP143" s="47">
        <f>versenyek!$HG$11*IFERROR(VLOOKUP(VLOOKUP($A143,versenyek!HF:HH,3,FALSE),szabalyok!$A$16:$B$23,2,FALSE),0)</f>
        <v>0</v>
      </c>
      <c r="BQ143" s="47">
        <f>versenyek!$HJ$11*IFERROR(VLOOKUP(VLOOKUP($A143,versenyek!HI:HK,3,FALSE),szabalyok!$A$16:$B$23,2,FALSE),0)</f>
        <v>0</v>
      </c>
      <c r="BR143" s="47">
        <f>versenyek!$HM$11*IFERROR(VLOOKUP(VLOOKUP($A143,versenyek!HL:HN,3,FALSE),szabalyok!$A$16:$B$23,2,FALSE),0)</f>
        <v>0</v>
      </c>
      <c r="BS143" s="47">
        <f>versenyek!$HP$11*IFERROR(VLOOKUP(VLOOKUP($A143,versenyek!HO:HQ,3,FALSE),szabalyok!$A$16:$B$23,2,FALSE),0)</f>
        <v>0</v>
      </c>
      <c r="BT143" s="47">
        <f>versenyek!$HS$11*IFERROR(VLOOKUP(VLOOKUP($A143,versenyek!HR:HT,3,FALSE),szabalyok!$A$16:$B$23,2,FALSE),0)</f>
        <v>0</v>
      </c>
      <c r="BU143" s="47">
        <f>versenyek!$HV$11*IFERROR(VLOOKUP(VLOOKUP($A143,versenyek!HU:HW,3,FALSE),szabalyok!$A$16:$B$23,2,FALSE),0)</f>
        <v>0</v>
      </c>
      <c r="BV143" s="47">
        <f>versenyek!$HY$11*IFERROR(VLOOKUP(VLOOKUP($A143,versenyek!HX:HZ,3,FALSE),szabalyok!$A$16:$B$23,2,FALSE),0)</f>
        <v>0</v>
      </c>
      <c r="BW143" s="47">
        <f>versenyek!$IB$11*IFERROR(VLOOKUP(VLOOKUP($A143,versenyek!IA:IC,3,FALSE),szabalyok!$A$16:$B$23,2,FALSE),0)</f>
        <v>0</v>
      </c>
      <c r="BX143" s="47">
        <f>versenyek!$IE$11*IFERROR(VLOOKUP(VLOOKUP($A143,versenyek!ID:IF,3,FALSE),szabalyok!$A$16:$B$23,2,FALSE),0)</f>
        <v>0</v>
      </c>
      <c r="BY143" s="47">
        <f>versenyek!$IH$11*IFERROR(VLOOKUP(VLOOKUP($A143,versenyek!IG:II,3,FALSE),szabalyok!$A$16:$B$23,2,FALSE),0)</f>
        <v>0</v>
      </c>
      <c r="BZ143" s="47">
        <f>versenyek!$IK$11*IFERROR(VLOOKUP(VLOOKUP($A143,versenyek!IJ:IL,3,FALSE),szabalyok!$A$16:$B$23,2,FALSE),0)</f>
        <v>0</v>
      </c>
      <c r="CA143" s="47">
        <f>versenyek!$IN$11*IFERROR(VLOOKUP(VLOOKUP($A143,versenyek!IM:IO,3,FALSE),szabalyok!$A$16:$B$23,2,FALSE),0)</f>
        <v>0</v>
      </c>
      <c r="CB143" s="47">
        <f>versenyek!$IW$11*IFERROR(VLOOKUP(VLOOKUP($A143,versenyek!IV:IX,3,FALSE),szabalyok!$A$16:$B$23,2,FALSE),0)</f>
        <v>0</v>
      </c>
      <c r="CC143" s="47">
        <f>versenyek!$IZ$11*IFERROR(VLOOKUP(VLOOKUP($A143,versenyek!IY:JA,3,FALSE),szabalyok!$A$16:$B$23,2,FALSE),0)</f>
        <v>0</v>
      </c>
      <c r="CD143" s="47">
        <f>versenyek!$JC$11*IFERROR(VLOOKUP(VLOOKUP($A143,versenyek!JB:JD,3,FALSE),szabalyok!$A$16:$B$23,2,FALSE),0)</f>
        <v>0</v>
      </c>
      <c r="CE143" s="47">
        <f>versenyek!$JF$11*IFERROR(VLOOKUP(VLOOKUP($A143,versenyek!JE:JG,3,FALSE),szabalyok!$A$16:$B$23,2,FALSE),0)</f>
        <v>0</v>
      </c>
      <c r="CF143" s="47">
        <f>versenyek!$JI$11*IFERROR(VLOOKUP(VLOOKUP($A143,versenyek!JH:JJ,3,FALSE),szabalyok!$A$16:$B$23,2,FALSE),0)</f>
        <v>0</v>
      </c>
      <c r="CG143" s="47">
        <f>versenyek!$JL$11*IFERROR(VLOOKUP(VLOOKUP($A143,versenyek!JK:JM,3,FALSE),szabalyok!$A$16:$B$23,2,FALSE),0)</f>
        <v>0</v>
      </c>
      <c r="CH143" s="47">
        <f>versenyek!$JO$11*IFERROR(VLOOKUP(VLOOKUP($A143,versenyek!JN:JP,3,FALSE),szabalyok!$A$16:$B$23,2,FALSE),0)</f>
        <v>0</v>
      </c>
      <c r="CI143" s="47">
        <f>versenyek!$JR$11*IFERROR(VLOOKUP(VLOOKUP($A143,versenyek!JQ:JS,3,FALSE),szabalyok!$A$16:$B$23,2,FALSE),0)</f>
        <v>0</v>
      </c>
      <c r="CJ143" s="47">
        <f>versenyek!$JU$11*IFERROR(VLOOKUP(VLOOKUP($A143,versenyek!JT:JV,3,FALSE),szabalyok!$A$16:$B$23,2,FALSE),0)</f>
        <v>0</v>
      </c>
      <c r="CK143" s="47">
        <f>versenyek!$JR$11*IFERROR(VLOOKUP(VLOOKUP($A143,versenyek!JW:JY,3,FALSE),szabalyok!$A$16:$B$23,2,FALSE),0)</f>
        <v>0</v>
      </c>
      <c r="CL143" s="47">
        <f>versenyek!$KA$11*IFERROR(VLOOKUP(VLOOKUP($A143,versenyek!JZ:KB,3,FALSE),szabalyok!$A$16:$B$23,2,FALSE),0)</f>
        <v>0</v>
      </c>
      <c r="CM143" s="47">
        <f>versenyek!$KD$11*IFERROR(VLOOKUP(VLOOKUP($A143,versenyek!KC:KE,3,FALSE),szabalyok!$A$16:$B$23,2,FALSE),0)</f>
        <v>0</v>
      </c>
      <c r="CN143" s="47">
        <f>versenyek!$KG$11*IFERROR(VLOOKUP(VLOOKUP($A143,versenyek!KF:KH,3,FALSE),szabalyok!$A$16:$B$23,2,FALSE),0)</f>
        <v>0</v>
      </c>
      <c r="CO143" s="47">
        <f>versenyek!$KJ$11*IFERROR(VLOOKUP(VLOOKUP($A143,versenyek!KI:KK,3,FALSE),szabalyok!$A$16:$B$23,2,FALSE),0)</f>
        <v>0</v>
      </c>
      <c r="CP143" s="47">
        <f>versenyek!$KM$11*IFERROR(VLOOKUP(VLOOKUP($A143,versenyek!KL:KN,3,FALSE),szabalyok!$A$16:$B$23,2,FALSE),0)</f>
        <v>0</v>
      </c>
      <c r="CQ143" s="47">
        <f>versenyek!$KP$11*IFERROR(VLOOKUP(VLOOKUP($A143,versenyek!KO:KQ,3,FALSE),szabalyok!$A$16:$B$23,2,FALSE),0)</f>
        <v>0</v>
      </c>
      <c r="CR143" s="47">
        <f>versenyek!$KS$11*IFERROR(VLOOKUP(VLOOKUP($A143,versenyek!KR:KT,3,FALSE),szabalyok!$A$16:$B$23,2,FALSE),0)</f>
        <v>0</v>
      </c>
      <c r="CS143" s="47">
        <f>versenyek!$KV$11*IFERROR(VLOOKUP(VLOOKUP($A143,versenyek!KU:KW,3,FALSE),szabalyok!$A$16:$B$23,2,FALSE),0)</f>
        <v>0</v>
      </c>
      <c r="CT143" s="47">
        <f>versenyek!$KY$11*IFERROR(VLOOKUP(VLOOKUP($A143,versenyek!KX:KZ,3,FALSE),szabalyok!$A$16:$B$23,2,FALSE),0)</f>
        <v>0</v>
      </c>
      <c r="CU143" s="47">
        <f>versenyek!$LB$11*IFERROR(VLOOKUP(VLOOKUP($A143,versenyek!LA:LC,3,FALSE),szabalyok!$A$16:$B$23,2,FALSE),0)</f>
        <v>0</v>
      </c>
      <c r="CV143" s="47">
        <f>versenyek!$LE$11*IFERROR(VLOOKUP(VLOOKUP($A143,versenyek!LD:LF,3,FALSE),szabalyok!$A$16:$B$23,2,FALSE),0)</f>
        <v>0</v>
      </c>
      <c r="CW143" s="47">
        <f>versenyek!$LH$11*IFERROR(VLOOKUP(VLOOKUP($A143,versenyek!LG:LI,3,FALSE),szabalyok!$A$16:$B$23,2,FALSE),0)</f>
        <v>0</v>
      </c>
      <c r="CX143" s="47">
        <f>versenyek!$LK$11*IFERROR(VLOOKUP(VLOOKUP($A143,versenyek!LJ:LL,3,FALSE),szabalyok!$A$16:$B$23,2,FALSE),0)</f>
        <v>0</v>
      </c>
      <c r="CY143" s="47">
        <f>versenyek!$LN$11*IFERROR(VLOOKUP(VLOOKUP($A143,versenyek!LM:LO,3,FALSE),szabalyok!$A$16:$B$23,2,FALSE),0)</f>
        <v>0</v>
      </c>
      <c r="CZ143" s="47">
        <f>versenyek!$LQ$11*IFERROR(VLOOKUP(VLOOKUP($A143,versenyek!LP:LR,3,FALSE),szabalyok!$A$16:$B$23,2,FALSE),0)</f>
        <v>0</v>
      </c>
      <c r="DA143" s="47">
        <f>versenyek!$LT$11*IFERROR(VLOOKUP(VLOOKUP($A143,versenyek!LS:LU,3,FALSE),szabalyok!$A$16:$B$23,2,FALSE),0)</f>
        <v>0</v>
      </c>
      <c r="DB143" s="47">
        <f>versenyek!$LW$11*IFERROR(VLOOKUP(VLOOKUP($A143,versenyek!LV:LX,3,FALSE),szabalyok!$A$16:$B$23,2,FALSE),0)</f>
        <v>0</v>
      </c>
      <c r="DC143" s="47">
        <f>versenyek!$LZ$11*IFERROR(VLOOKUP(VLOOKUP($A143,versenyek!LY:MA,3,FALSE),szabalyok!$A$16:$B$23,2,FALSE),0)</f>
        <v>0</v>
      </c>
      <c r="DD143" s="47">
        <f>versenyek!$MC$11*IFERROR(VLOOKUP(VLOOKUP($A143,versenyek!MB:MD,3,FALSE),szabalyok!$A$16:$B$23,2,FALSE),0)</f>
        <v>0</v>
      </c>
      <c r="DE143" s="47">
        <f>versenyek!$ML$11*IFERROR(VLOOKUP(VLOOKUP($A143,versenyek!MK:MM,3,FALSE),szabalyok!$A$16:$B$23,2,FALSE),0)</f>
        <v>0</v>
      </c>
      <c r="DF143" s="47">
        <f>versenyek!$MO$11*IFERROR(VLOOKUP(VLOOKUP($A143,versenyek!MN:MP,3,FALSE),szabalyok!$A$16:$B$23,2,FALSE),0)</f>
        <v>0</v>
      </c>
      <c r="DG143" s="47">
        <f>versenyek!$MR$11*IFERROR(VLOOKUP(VLOOKUP($A143,versenyek!MQ:MS,3,FALSE),szabalyok!$A$16:$B$23,2,FALSE),0)</f>
        <v>0</v>
      </c>
      <c r="DH143" s="47">
        <f>versenyek!$MU$11*IFERROR(VLOOKUP(VLOOKUP($A143,versenyek!MT:MV,3,FALSE),szabalyok!$A$16:$B$23,2,FALSE),0)</f>
        <v>0</v>
      </c>
      <c r="DI143" s="47">
        <f>versenyek!$MX$11*IFERROR(VLOOKUP(VLOOKUP($A143,versenyek!MW:MY,3,FALSE),szabalyok!$A$16:$B$23,2,FALSE),0)</f>
        <v>0</v>
      </c>
      <c r="DJ143" s="47">
        <f>versenyek!$NA$11*IFERROR(VLOOKUP(VLOOKUP($A143,versenyek!MZ:NB,3,FALSE),szabalyok!$A$16:$B$23,2,FALSE),0)</f>
        <v>0</v>
      </c>
      <c r="DK143" s="47">
        <f>versenyek!$ND$11*IFERROR(VLOOKUP(VLOOKUP($A143,versenyek!NC:NE,3,FALSE),szabalyok!$A$16:$B$23,2,FALSE),0)</f>
        <v>0</v>
      </c>
      <c r="DL143" s="47">
        <f>versenyek!$NG$11*IFERROR(VLOOKUP(VLOOKUP($A143,versenyek!NF:NH,3,FALSE),szabalyok!$A$16:$B$23,2,FALSE),0)</f>
        <v>0</v>
      </c>
      <c r="DM143" s="47">
        <f>versenyek!$NJ$11*IFERROR(VLOOKUP(VLOOKUP($A143,versenyek!NI:NK,3,FALSE),szabalyok!$A$16:$B$23,2,FALSE),0)</f>
        <v>0</v>
      </c>
      <c r="DN143" s="47">
        <f>versenyek!$NM$11*IFERROR(VLOOKUP(VLOOKUP($A143,versenyek!NL:NN,3,FALSE),szabalyok!$A$16:$B$23,2,FALSE),0)</f>
        <v>0</v>
      </c>
      <c r="DO143" s="47">
        <f>versenyek!$NP$11*IFERROR(VLOOKUP(VLOOKUP($A143,versenyek!NO:NQ,3,FALSE),szabalyok!$A$16:$B$23,2,FALSE),0)</f>
        <v>0</v>
      </c>
      <c r="DP143" s="47">
        <f>versenyek!$NS$11*IFERROR(VLOOKUP(VLOOKUP($A143,versenyek!NR:NT,3,FALSE),szabalyok!$A$16:$B$23,2,FALSE),0)</f>
        <v>0</v>
      </c>
      <c r="DQ143" s="47">
        <f>versenyek!$NV$11*IFERROR(VLOOKUP(VLOOKUP($A143,versenyek!NU:NW,3,FALSE),szabalyok!$A$16:$B$23,2,FALSE),0)</f>
        <v>0</v>
      </c>
      <c r="DR143" s="47">
        <f>versenyek!$NY$11*IFERROR(VLOOKUP(VLOOKUP($A143,versenyek!NX:NZ,3,FALSE),szabalyok!$A$16:$B$23,2,FALSE),0)</f>
        <v>0</v>
      </c>
      <c r="DS143" s="47">
        <f>versenyek!$OB$11*IFERROR(VLOOKUP(VLOOKUP($A143,versenyek!OA:OC,3,FALSE),szabalyok!$A$16:$B$23,2,FALSE),0)</f>
        <v>0</v>
      </c>
      <c r="DT143" s="47">
        <f>versenyek!$OE$11*IFERROR(VLOOKUP(VLOOKUP($A143,versenyek!OD:OF,3,FALSE),szabalyok!$A$16:$B$23,2,FALSE),0)</f>
        <v>0</v>
      </c>
      <c r="DU143" s="47">
        <f>versenyek!$OH$11*IFERROR(VLOOKUP(VLOOKUP($A143,versenyek!OG:OI,3,FALSE),szabalyok!$A$16:$B$23,2,FALSE),0)</f>
        <v>0</v>
      </c>
      <c r="DV143" s="47">
        <f>versenyek!$OK$11*IFERROR(VLOOKUP(VLOOKUP($A143,versenyek!OJ:OL,3,FALSE),szabalyok!$A$16:$B$23,2,FALSE),0)</f>
        <v>0</v>
      </c>
      <c r="DW143" s="47">
        <f>versenyek!$ON$11*IFERROR(VLOOKUP(VLOOKUP($A143,versenyek!OM:OO,3,FALSE),szabalyok!$A$16:$B$23,2,FALSE),0)</f>
        <v>0</v>
      </c>
      <c r="DX143" s="47">
        <f>versenyek!$OQ$11*IFERROR(VLOOKUP(VLOOKUP($A143,versenyek!OP:OR,3,FALSE),szabalyok!$A$16:$B$23,2,FALSE),0)</f>
        <v>0</v>
      </c>
      <c r="DY143" s="47">
        <f>versenyek!$OT$11*IFERROR(VLOOKUP(VLOOKUP($A143,versenyek!OS:OU,3,FALSE),szabalyok!$A$16:$B$23,2,FALSE),0)</f>
        <v>0</v>
      </c>
      <c r="DZ143" s="47">
        <f>versenyek!$OW$11*IFERROR(VLOOKUP(VLOOKUP($A143,versenyek!OV:OX,3,FALSE),szabalyok!$A$16:$B$23,2,FALSE),0)</f>
        <v>0</v>
      </c>
      <c r="EA143" s="47">
        <f>versenyek!$OZ$11*IFERROR(VLOOKUP(VLOOKUP($A143,versenyek!OY:PA,3,FALSE),szabalyok!$A$16:$B$23,2,FALSE),0)</f>
        <v>0</v>
      </c>
      <c r="EB143" s="47">
        <f>versenyek!$PC$11*IFERROR(VLOOKUP(VLOOKUP($A143,versenyek!PB:PD,3,FALSE),szabalyok!$A$16:$B$23,2,FALSE),0)</f>
        <v>0</v>
      </c>
      <c r="EC143" s="47">
        <f>versenyek!$PF$11*IFERROR(VLOOKUP(VLOOKUP($A143,versenyek!PE:PG,3,FALSE),szabalyok!$A$16:$B$23,2,FALSE),0)</f>
        <v>0</v>
      </c>
      <c r="ED143" s="47">
        <f>versenyek!$PI$11*IFERROR(VLOOKUP(VLOOKUP($A143,versenyek!PH:PJ,3,FALSE),szabalyok!$A$16:$B$23,2,FALSE),0)</f>
        <v>0</v>
      </c>
      <c r="EE143" s="47">
        <f>versenyek!$PL$11*IFERROR(VLOOKUP(VLOOKUP($A143,versenyek!PK:PM,3,FALSE),szabalyok!$A$16:$B$23,2,FALSE),0)</f>
        <v>0</v>
      </c>
      <c r="EF143" s="47">
        <f>versenyek!$PO$11*IFERROR(VLOOKUP(VLOOKUP($A143,versenyek!PN:PP,3,FALSE),szabalyok!$A$16:$B$23,2,FALSE),0)</f>
        <v>0</v>
      </c>
      <c r="EG143" s="47">
        <f>versenyek!$PR$11*IFERROR(VLOOKUP(VLOOKUP($A143,versenyek!PQ:PS,3,FALSE),szabalyok!$A$16:$B$23,2,FALSE),0)</f>
        <v>0</v>
      </c>
      <c r="EH143" s="47">
        <f>versenyek!$PU$11*IFERROR(VLOOKUP(VLOOKUP($A143,versenyek!PT:PV,3,FALSE),szabalyok!$A$16:$B$23,2,FALSE),0)</f>
        <v>0</v>
      </c>
      <c r="EI143" s="47">
        <f>versenyek!$PX$11*IFERROR(VLOOKUP(VLOOKUP($A143,versenyek!PW:PY,3,FALSE),szabalyok!$A$16:$B$23,2,FALSE),0)</f>
        <v>0</v>
      </c>
      <c r="EJ143" s="47">
        <f>versenyek!$QA$11*IFERROR(VLOOKUP(VLOOKUP($A143,versenyek!PZ:QB,3,FALSE),szabalyok!$A$16:$B$23,2,FALSE),0)</f>
        <v>0</v>
      </c>
      <c r="EK143" s="47">
        <f>versenyek!$QD$11*IFERROR(VLOOKUP(VLOOKUP($A143,versenyek!QC:QE,3,FALSE),szabalyok!$A$16:$B$23,2,FALSE),0)</f>
        <v>0</v>
      </c>
      <c r="EL143" s="47">
        <f>versenyek!$QG$11*IFERROR(VLOOKUP(VLOOKUP($A143,versenyek!QF:QH,3,FALSE),szabalyok!$A$16:$B$23,2,FALSE),0)</f>
        <v>0</v>
      </c>
      <c r="EM143" s="47">
        <f>versenyek!$QJ$11*IFERROR(VLOOKUP(VLOOKUP($A143,versenyek!QI:QK,3,FALSE),szabalyok!$A$16:$B$23,2,FALSE),0)</f>
        <v>0</v>
      </c>
      <c r="EN143" s="47">
        <f>versenyek!$QM$11*IFERROR(VLOOKUP(VLOOKUP($A143,versenyek!QL:QN,3,FALSE),szabalyok!$A$16:$B$23,2,FALSE),0)</f>
        <v>0</v>
      </c>
      <c r="EO143" s="47">
        <f>versenyek!$QP$11*IFERROR(VLOOKUP(VLOOKUP($A143,versenyek!QO:QQ,3,FALSE),szabalyok!$A$16:$B$23,2,FALSE),0)</f>
        <v>0</v>
      </c>
      <c r="EP143" s="47">
        <f>versenyek!$QS$11*IFERROR(VLOOKUP(VLOOKUP($A143,versenyek!QR:QT,3,FALSE),szabalyok!$A$16:$B$23,2,FALSE),0)</f>
        <v>0</v>
      </c>
      <c r="EQ143" s="47">
        <f>versenyek!$QV$11*IFERROR(VLOOKUP(VLOOKUP($A143,versenyek!QU:QW,3,FALSE),szabalyok!$A$16:$B$23,2,FALSE),0)</f>
        <v>0</v>
      </c>
      <c r="ER143" s="47">
        <f>versenyek!$RE$11*IFERROR(VLOOKUP(VLOOKUP($A143,versenyek!RD:RF,3,FALSE),szabalyok!$A$16:$B$23,2,FALSE),0)</f>
        <v>0</v>
      </c>
      <c r="ES143" s="47">
        <f>versenyek!$RH$11*IFERROR(VLOOKUP(VLOOKUP($A143,versenyek!RG:RI,3,FALSE),szabalyok!$A$16:$B$23,2,FALSE),0)</f>
        <v>0</v>
      </c>
      <c r="ET143" s="47">
        <f>versenyek!$RK$11*IFERROR(VLOOKUP(VLOOKUP($A143,versenyek!RJ:RL,3,FALSE),szabalyok!$A$16:$B$23,2,FALSE),0)</f>
        <v>0</v>
      </c>
      <c r="EU143" s="47">
        <f>versenyek!$RN$11*IFERROR(VLOOKUP(VLOOKUP($A143,versenyek!RM:RO,3,FALSE),szabalyok!$A$16:$B$23,2,FALSE),0)</f>
        <v>0</v>
      </c>
      <c r="EV143" s="47">
        <f>versenyek!$RQ$11*IFERROR(VLOOKUP(VLOOKUP($A143,versenyek!RP:RR,3,FALSE),szabalyok!$A$16:$B$23,2,FALSE),0)</f>
        <v>0</v>
      </c>
      <c r="EW143" s="47">
        <f>versenyek!$RT$11*IFERROR(VLOOKUP(VLOOKUP($A143,versenyek!RS:RU,3,FALSE),szabalyok!$A$16:$B$23,2,FALSE),0)</f>
        <v>0</v>
      </c>
      <c r="EX143" s="47">
        <f>versenyek!$RW$11*IFERROR(VLOOKUP(VLOOKUP($A143,versenyek!RV:RX,3,FALSE),szabalyok!$A$16:$B$23,2,FALSE),0)</f>
        <v>0</v>
      </c>
      <c r="EY143" s="47">
        <f>versenyek!$RZ$11*IFERROR(VLOOKUP(VLOOKUP($A143,versenyek!RY:SA,3,FALSE),szabalyok!$A$16:$B$23,2,FALSE),0)</f>
        <v>0</v>
      </c>
      <c r="EZ143" s="47">
        <f>versenyek!$SC$11*IFERROR(VLOOKUP(VLOOKUP($A143,versenyek!SB:SD,3,FALSE),szabalyok!$A$16:$B$23,2,FALSE),0)</f>
        <v>0</v>
      </c>
      <c r="FA143" s="47">
        <f>versenyek!$SF$11*IFERROR(VLOOKUP(VLOOKUP($A143,versenyek!SE:SG,3,FALSE),szabalyok!$A$16:$B$23,2,FALSE),0)</f>
        <v>0</v>
      </c>
      <c r="FB143" s="47">
        <f>versenyek!$SI$11*IFERROR(VLOOKUP(VLOOKUP($A143,versenyek!SH:SJ,3,FALSE),szabalyok!$A$16:$B$23,2,FALSE),0)</f>
        <v>0</v>
      </c>
      <c r="FC143" s="47">
        <f>versenyek!$SL$11*IFERROR(VLOOKUP(VLOOKUP($A143,versenyek!SK:SM,3,FALSE),szabalyok!$A$16:$B$23,2,FALSE),0)</f>
        <v>0</v>
      </c>
      <c r="FD143" s="47">
        <f>versenyek!$SO$11*IFERROR(VLOOKUP(VLOOKUP($A143,versenyek!SN:SP,3,FALSE),szabalyok!$A$16:$B$23,2,FALSE),0)</f>
        <v>0</v>
      </c>
      <c r="FE143" s="47">
        <f>versenyek!$SR$11*IFERROR(VLOOKUP(VLOOKUP($A143,versenyek!SQ:SS,3,FALSE),szabalyok!$A$16:$B$23,2,FALSE),0)</f>
        <v>0</v>
      </c>
      <c r="FF143" s="47">
        <f>versenyek!$SU$11*IFERROR(VLOOKUP(VLOOKUP($A143,versenyek!ST:SV,3,FALSE),szabalyok!$A$16:$B$23,2,FALSE),0)</f>
        <v>0</v>
      </c>
      <c r="FG143" s="47">
        <f>versenyek!$SX$11*IFERROR(VLOOKUP(VLOOKUP($A143,versenyek!SW:SY,3,FALSE),szabalyok!$A$16:$B$23,2,FALSE),0)</f>
        <v>0</v>
      </c>
      <c r="FH143" s="47">
        <f>versenyek!$TA$11*IFERROR(VLOOKUP(VLOOKUP($A143,versenyek!SZ:TB,3,FALSE),szabalyok!$A$16:$B$23,2,FALSE),0)</f>
        <v>0</v>
      </c>
      <c r="FI143" s="47">
        <f>versenyek!$TD$11*IFERROR(VLOOKUP(VLOOKUP($A143,versenyek!TC:TE,3,FALSE),szabalyok!$A$16:$B$23,2,FALSE),0)</f>
        <v>0</v>
      </c>
      <c r="FJ143" s="47">
        <f>versenyek!$TG$11*IFERROR(VLOOKUP(VLOOKUP($A143,versenyek!TF:TH,3,FALSE),szabalyok!$A$16:$B$23,2,FALSE),0)</f>
        <v>0</v>
      </c>
      <c r="FK143" s="47">
        <f>versenyek!$TJ$11*IFERROR(VLOOKUP(VLOOKUP($A143,versenyek!TI:TK,3,FALSE),szabalyok!$A$16:$B$23,2,FALSE),0)</f>
        <v>0</v>
      </c>
      <c r="FL143" s="47">
        <f>versenyek!$TM$11*IFERROR(VLOOKUP(VLOOKUP($A143,versenyek!TL:TN,3,FALSE),szabalyok!$A$16:$B$23,2,FALSE),0)</f>
        <v>0</v>
      </c>
      <c r="FM143" s="47">
        <f>versenyek!$TP$11*IFERROR(VLOOKUP(VLOOKUP($A143,versenyek!TO:TQ,3,FALSE),szabalyok!$A$16:$B$23,2,FALSE),0)</f>
        <v>0</v>
      </c>
      <c r="FN143" s="47">
        <f>versenyek!$TS$11*IFERROR(VLOOKUP(VLOOKUP($A143,versenyek!TR:TT,3,FALSE),szabalyok!$A$16:$B$23,2,FALSE),0)</f>
        <v>0</v>
      </c>
      <c r="FO143" s="47"/>
      <c r="FP143" s="235">
        <f t="shared" si="4"/>
        <v>0</v>
      </c>
    </row>
    <row r="144" spans="1:172">
      <c r="A144" s="210" t="s">
        <v>64</v>
      </c>
      <c r="B144" s="47">
        <v>0</v>
      </c>
      <c r="C144" s="47">
        <v>0</v>
      </c>
      <c r="D144" s="47">
        <v>0</v>
      </c>
      <c r="E144" s="47">
        <v>0</v>
      </c>
      <c r="F144" s="47">
        <v>0</v>
      </c>
      <c r="G144" s="47">
        <v>0</v>
      </c>
      <c r="H144" s="47">
        <v>2.8794586263997628</v>
      </c>
      <c r="I144" s="47">
        <v>0</v>
      </c>
      <c r="J144" s="47">
        <v>0</v>
      </c>
      <c r="K144" s="47">
        <v>13.548020710347862</v>
      </c>
      <c r="L144" s="47">
        <v>0</v>
      </c>
      <c r="M144" s="47">
        <v>0</v>
      </c>
      <c r="N144" s="47">
        <v>0</v>
      </c>
      <c r="O144" s="47">
        <v>0</v>
      </c>
      <c r="P144" s="47">
        <v>0</v>
      </c>
      <c r="Q144" s="47">
        <v>0</v>
      </c>
      <c r="R144" s="47">
        <f>versenyek!$BD$11*IFERROR(VLOOKUP(VLOOKUP($A144,versenyek!BC:BE,3,FALSE),szabalyok!$A$16:$B$23,2,FALSE),0)</f>
        <v>0</v>
      </c>
      <c r="S144" s="47">
        <f>versenyek!$BG$11*IFERROR(VLOOKUP(VLOOKUP($A144,versenyek!BF:BH,3,FALSE),szabalyok!$A$16:$B$23,2,FALSE),0)</f>
        <v>0</v>
      </c>
      <c r="T144" s="47">
        <f>versenyek!$BJ$11*IFERROR(VLOOKUP(VLOOKUP($A144,versenyek!BI:BK,3,FALSE),szabalyok!$A$16:$B$23,2,FALSE),0)</f>
        <v>0</v>
      </c>
      <c r="U144" s="47">
        <f>versenyek!$BM$11*IFERROR(VLOOKUP(VLOOKUP($A144,versenyek!BL:BN,3,FALSE),szabalyok!$A$16:$B$23,2,FALSE),0)</f>
        <v>0</v>
      </c>
      <c r="V144" s="47">
        <f>versenyek!$BP$11*IFERROR(VLOOKUP(VLOOKUP($A144,versenyek!BO:BQ,3,FALSE),szabalyok!$A$16:$B$23,2,FALSE),0)</f>
        <v>14.081224592848397</v>
      </c>
      <c r="W144" s="47">
        <f>versenyek!$BS$11*IFERROR(VLOOKUP(VLOOKUP($A144,versenyek!BR:BT,3,FALSE),szabalyok!$A$16:$B$23,2,FALSE),0)</f>
        <v>0</v>
      </c>
      <c r="X144" s="47">
        <f>versenyek!$BV$11*IFERROR(VLOOKUP(VLOOKUP($A144,versenyek!BU:BW,3,FALSE),szabalyok!$A$16:$B$23,2,FALSE),0)</f>
        <v>0</v>
      </c>
      <c r="Y144" s="47">
        <f>versenyek!$BY$11*IFERROR(VLOOKUP(VLOOKUP($A144,versenyek!BX:BZ,3,FALSE),szabalyok!$A$16:$B$23,2,FALSE),0)</f>
        <v>0</v>
      </c>
      <c r="Z144" s="47">
        <f>versenyek!$CB$11*IFERROR(VLOOKUP(VLOOKUP($A144,versenyek!CA:CC,3,FALSE),szabalyok!$A$16:$B$23,2,FALSE),0)</f>
        <v>0</v>
      </c>
      <c r="AA144" s="47">
        <f>versenyek!$CE$11*IFERROR(VLOOKUP(VLOOKUP($A144,versenyek!CD:CF,3,FALSE),szabalyok!$A$16:$B$23,2,FALSE),0)</f>
        <v>0</v>
      </c>
      <c r="AB144" s="47">
        <f>versenyek!$CH$11*IFERROR(VLOOKUP(VLOOKUP($A144,versenyek!CG:CI,3,FALSE),szabalyok!$A$16:$B$23,2,FALSE),0)</f>
        <v>0</v>
      </c>
      <c r="AC144" s="47">
        <f>versenyek!$CK$11*IFERROR(VLOOKUP(VLOOKUP($A144,versenyek!CJ:CL,3,FALSE),szabalyok!$A$16:$B$23,2,FALSE),0)</f>
        <v>0</v>
      </c>
      <c r="AD144" s="47">
        <f>versenyek!$CN$11*IFERROR(VLOOKUP(VLOOKUP($A144,versenyek!CM:CO,3,FALSE),szabalyok!$A$16:$B$23,2,FALSE),0)</f>
        <v>0</v>
      </c>
      <c r="AE144" s="47">
        <f>versenyek!$CQ$11*IFERROR(VLOOKUP(VLOOKUP($A144,versenyek!CP:CR,3,FALSE),szabalyok!$A$16:$B$23,2,FALSE),0)</f>
        <v>0</v>
      </c>
      <c r="AF144" s="47">
        <f>versenyek!$CT$11*IFERROR(VLOOKUP(VLOOKUP($A144,versenyek!CS:CU,3,FALSE),szabalyok!$A$16:$B$23,2,FALSE),0)</f>
        <v>0</v>
      </c>
      <c r="AG144" s="47">
        <f>versenyek!$CW$11*IFERROR(VLOOKUP(VLOOKUP($A144,versenyek!CV:CX,3,FALSE),szabalyok!$A$16:$B$23,2,FALSE),0)</f>
        <v>0</v>
      </c>
      <c r="AH144" s="47">
        <f>versenyek!$CZ$11*IFERROR(VLOOKUP(VLOOKUP($A144,versenyek!CY:DA,3,FALSE),szabalyok!$A$16:$B$23,2,FALSE),0)</f>
        <v>0</v>
      </c>
      <c r="AI144" s="47">
        <f>versenyek!$DC$11*IFERROR(VLOOKUP(VLOOKUP($A144,versenyek!DB:DD,3,FALSE),szabalyok!$A$16:$B$23,2,FALSE),0)</f>
        <v>0</v>
      </c>
      <c r="AJ144" s="47">
        <f>versenyek!$DF$11*IFERROR(VLOOKUP(VLOOKUP($A144,versenyek!DE:DG,3,FALSE),szabalyok!$A$16:$B$23,2,FALSE),0)</f>
        <v>0</v>
      </c>
      <c r="AK144" s="47">
        <f>versenyek!$DI$11*IFERROR(VLOOKUP(VLOOKUP($A144,versenyek!DH:DJ,3,FALSE),szabalyok!$A$16:$B$23,2,FALSE),0)</f>
        <v>0</v>
      </c>
      <c r="AL144" s="47">
        <f>versenyek!$DL$11*IFERROR(VLOOKUP(VLOOKUP($A144,versenyek!DK:DM,3,FALSE),szabalyok!$A$16:$B$23,2,FALSE),0)</f>
        <v>0</v>
      </c>
      <c r="AM144" s="47">
        <f>versenyek!$DR$11*IFERROR(VLOOKUP(VLOOKUP($A144,versenyek!DQ:DS,3,FALSE),szabalyok!$A$16:$B$23,2,FALSE),0)</f>
        <v>0</v>
      </c>
      <c r="AN144" s="47">
        <f>versenyek!$DU$11*IFERROR(VLOOKUP(VLOOKUP($A144,versenyek!DT:DV,3,FALSE),szabalyok!$A$16:$B$23,2,FALSE),0)</f>
        <v>0</v>
      </c>
      <c r="AO144" s="47">
        <f>versenyek!$DO$11*IFERROR(VLOOKUP(VLOOKUP($A144,versenyek!DN:DP,3,FALSE),szabalyok!$A$16:$B$23,2,FALSE),0)</f>
        <v>0</v>
      </c>
      <c r="AP144" s="47">
        <f>versenyek!$DX$11*IFERROR(VLOOKUP(VLOOKUP($A144,versenyek!DW:DY,3,FALSE),szabalyok!$A$16:$B$23,2,FALSE),0)</f>
        <v>0</v>
      </c>
      <c r="AQ144" s="47" t="e">
        <f>versenyek!$EA$11*IFERROR(VLOOKUP(VLOOKUP($A144,versenyek!DZ:EB,3,FALSE),szabalyok!$A$16:$B$23,2,FALSE),0)</f>
        <v>#DIV/0!</v>
      </c>
      <c r="AR144" s="47" t="e">
        <f>versenyek!$ED$11*IFERROR(VLOOKUP(VLOOKUP($A144,versenyek!EC:EE,3,FALSE),szabalyok!$A$16:$B$23,2,FALSE),0)</f>
        <v>#DIV/0!</v>
      </c>
      <c r="AS144" s="47">
        <f>versenyek!$EG$11*IFERROR(VLOOKUP(VLOOKUP($A144,versenyek!EF:EH,3,FALSE),szabalyok!$A$16:$B$23,2,FALSE),0)</f>
        <v>0</v>
      </c>
      <c r="AT144" s="47">
        <f>versenyek!$EJ$11*IFERROR(VLOOKUP(VLOOKUP($A144,versenyek!EI:EK,3,FALSE),szabalyok!$A$16:$B$23,2,FALSE),0)</f>
        <v>0</v>
      </c>
      <c r="AU144" s="47">
        <f>versenyek!$EM$11*IFERROR(VLOOKUP(VLOOKUP($A144,versenyek!EL:EN,3,FALSE),szabalyok!$A$16:$B$23,2,FALSE),0)</f>
        <v>0</v>
      </c>
      <c r="AV144" s="47">
        <f>versenyek!$EP$11*IFERROR(VLOOKUP(VLOOKUP($A144,versenyek!EO:EQ,3,FALSE),szabalyok!$A$16:$B$23,2,FALSE),0)</f>
        <v>0</v>
      </c>
      <c r="AW144" s="47">
        <f>versenyek!$EY$11*IFERROR(VLOOKUP(VLOOKUP($A144,versenyek!EX:EZ,3,FALSE),szabalyok!$A$16:$B$23,2,FALSE),0)</f>
        <v>0</v>
      </c>
      <c r="AX144" s="47">
        <f>versenyek!$FB$11*IFERROR(VLOOKUP(VLOOKUP($A144,versenyek!FA:FC,3,FALSE),szabalyok!$A$16:$B$23,2,FALSE),0)</f>
        <v>0</v>
      </c>
      <c r="AY144" s="47">
        <f>versenyek!$FE$11*IFERROR(VLOOKUP(VLOOKUP($A144,versenyek!FD:FF,3,FALSE),szabalyok!$A$16:$B$23,2,FALSE),0)</f>
        <v>0</v>
      </c>
      <c r="AZ144" s="47">
        <f>versenyek!$FH$11*IFERROR(VLOOKUP(VLOOKUP($A144,versenyek!FG:FI,3,FALSE),szabalyok!$A$16:$B$23,2,FALSE),0)</f>
        <v>0</v>
      </c>
      <c r="BA144" s="47">
        <f>versenyek!$FK$11*IFERROR(VLOOKUP(VLOOKUP($A144,versenyek!FJ:FL,3,FALSE),szabalyok!$A$16:$B$23,2,FALSE),0)</f>
        <v>0</v>
      </c>
      <c r="BB144" s="47">
        <f>versenyek!$FN$11*IFERROR(VLOOKUP(VLOOKUP($A144,versenyek!FM:FO,3,FALSE),szabalyok!$A$16:$B$23,2,FALSE),0)</f>
        <v>0</v>
      </c>
      <c r="BC144" s="47">
        <f>versenyek!$FQ$11*IFERROR(VLOOKUP(VLOOKUP($A144,versenyek!FP:FR,3,FALSE),szabalyok!$A$16:$B$23,2,FALSE),0)</f>
        <v>0</v>
      </c>
      <c r="BD144" s="47">
        <f>versenyek!$FT$11*IFERROR(VLOOKUP(VLOOKUP($A144,versenyek!FS:FU,3,FALSE),szabalyok!$A$16:$B$23,2,FALSE),0)</f>
        <v>0</v>
      </c>
      <c r="BE144" s="47">
        <f>versenyek!$FW$11*IFERROR(VLOOKUP(VLOOKUP($A144,versenyek!FV:FX,3,FALSE),szabalyok!$A$16:$B$23,2,FALSE),0)</f>
        <v>0</v>
      </c>
      <c r="BF144" s="47">
        <f>versenyek!$FZ$11*IFERROR(VLOOKUP(VLOOKUP($A144,versenyek!FY:GA,3,FALSE),szabalyok!$A$16:$B$23,2,FALSE),0)</f>
        <v>0</v>
      </c>
      <c r="BG144" s="47">
        <f>versenyek!$GC$11*IFERROR(VLOOKUP(VLOOKUP($A144,versenyek!GB:GD,3,FALSE),szabalyok!$A$16:$B$23,2,FALSE),0)</f>
        <v>0</v>
      </c>
      <c r="BH144" s="47">
        <f>versenyek!$GF$11*IFERROR(VLOOKUP(VLOOKUP($A144,versenyek!GE:GG,3,FALSE),szabalyok!$A$16:$B$23,2,FALSE),0)</f>
        <v>0</v>
      </c>
      <c r="BI144" s="47">
        <f>versenyek!$GI$11*IFERROR(VLOOKUP(VLOOKUP($A144,versenyek!GH:GJ,3,FALSE),szabalyok!$A$16:$B$23,2,FALSE),0)</f>
        <v>0</v>
      </c>
      <c r="BJ144" s="47">
        <f>versenyek!$GL$11*IFERROR(VLOOKUP(VLOOKUP($A144,versenyek!GK:GM,3,FALSE),szabalyok!$A$16:$B$23,2,FALSE),0)</f>
        <v>0</v>
      </c>
      <c r="BK144" s="47">
        <f>versenyek!$GO$11*IFERROR(VLOOKUP(VLOOKUP($A144,versenyek!GN:GP,3,FALSE),szabalyok!$A$16:$B$23,2,FALSE),0)</f>
        <v>0</v>
      </c>
      <c r="BL144" s="47">
        <f>versenyek!$GR$11*IFERROR(VLOOKUP(VLOOKUP($A144,versenyek!GQ:GS,3,FALSE),szabalyok!$A$16:$B$23,2,FALSE),0)</f>
        <v>0</v>
      </c>
      <c r="BM144" s="47">
        <f>versenyek!$GX$11*IFERROR(VLOOKUP(VLOOKUP($A144,versenyek!GW:GY,3,FALSE),szabalyok!$A$16:$B$23,2,FALSE),0)</f>
        <v>0</v>
      </c>
      <c r="BN144" s="47">
        <f>versenyek!$GX$11*IFERROR(VLOOKUP(VLOOKUP($A144,versenyek!GX:GZ,3,FALSE),szabalyok!$A$16:$B$23,2,FALSE),0)</f>
        <v>0</v>
      </c>
      <c r="BO144" s="47">
        <f>versenyek!$HD$11*IFERROR(VLOOKUP(VLOOKUP($A144,versenyek!HC:HE,3,FALSE),szabalyok!$A$16:$B$23,2,FALSE),0)</f>
        <v>0</v>
      </c>
      <c r="BP144" s="47">
        <f>versenyek!$HG$11*IFERROR(VLOOKUP(VLOOKUP($A144,versenyek!HF:HH,3,FALSE),szabalyok!$A$16:$B$23,2,FALSE),0)</f>
        <v>0</v>
      </c>
      <c r="BQ144" s="47">
        <f>versenyek!$HJ$11*IFERROR(VLOOKUP(VLOOKUP($A144,versenyek!HI:HK,3,FALSE),szabalyok!$A$16:$B$23,2,FALSE),0)</f>
        <v>0</v>
      </c>
      <c r="BR144" s="47">
        <f>versenyek!$HM$11*IFERROR(VLOOKUP(VLOOKUP($A144,versenyek!HL:HN,3,FALSE),szabalyok!$A$16:$B$23,2,FALSE),0)</f>
        <v>0</v>
      </c>
      <c r="BS144" s="47">
        <f>versenyek!$HP$11*IFERROR(VLOOKUP(VLOOKUP($A144,versenyek!HO:HQ,3,FALSE),szabalyok!$A$16:$B$23,2,FALSE),0)</f>
        <v>0</v>
      </c>
      <c r="BT144" s="47">
        <f>versenyek!$HS$11*IFERROR(VLOOKUP(VLOOKUP($A144,versenyek!HR:HT,3,FALSE),szabalyok!$A$16:$B$23,2,FALSE),0)</f>
        <v>0</v>
      </c>
      <c r="BU144" s="47">
        <f>versenyek!$HV$11*IFERROR(VLOOKUP(VLOOKUP($A144,versenyek!HU:HW,3,FALSE),szabalyok!$A$16:$B$23,2,FALSE),0)</f>
        <v>0</v>
      </c>
      <c r="BV144" s="47">
        <f>versenyek!$HY$11*IFERROR(VLOOKUP(VLOOKUP($A144,versenyek!HX:HZ,3,FALSE),szabalyok!$A$16:$B$23,2,FALSE),0)</f>
        <v>0</v>
      </c>
      <c r="BW144" s="47">
        <f>versenyek!$IB$11*IFERROR(VLOOKUP(VLOOKUP($A144,versenyek!IA:IC,3,FALSE),szabalyok!$A$16:$B$23,2,FALSE),0)</f>
        <v>0</v>
      </c>
      <c r="BX144" s="47">
        <f>versenyek!$IE$11*IFERROR(VLOOKUP(VLOOKUP($A144,versenyek!ID:IF,3,FALSE),szabalyok!$A$16:$B$23,2,FALSE),0)</f>
        <v>0</v>
      </c>
      <c r="BY144" s="47">
        <f>versenyek!$IH$11*IFERROR(VLOOKUP(VLOOKUP($A144,versenyek!IG:II,3,FALSE),szabalyok!$A$16:$B$23,2,FALSE),0)</f>
        <v>0</v>
      </c>
      <c r="BZ144" s="47">
        <f>versenyek!$IK$11*IFERROR(VLOOKUP(VLOOKUP($A144,versenyek!IJ:IL,3,FALSE),szabalyok!$A$16:$B$23,2,FALSE),0)</f>
        <v>0</v>
      </c>
      <c r="CA144" s="47">
        <f>versenyek!$IN$11*IFERROR(VLOOKUP(VLOOKUP($A144,versenyek!IM:IO,3,FALSE),szabalyok!$A$16:$B$23,2,FALSE),0)</f>
        <v>0</v>
      </c>
      <c r="CB144" s="47">
        <f>versenyek!$IW$11*IFERROR(VLOOKUP(VLOOKUP($A144,versenyek!IV:IX,3,FALSE),szabalyok!$A$16:$B$23,2,FALSE),0)</f>
        <v>0</v>
      </c>
      <c r="CC144" s="47">
        <f>versenyek!$IZ$11*IFERROR(VLOOKUP(VLOOKUP($A144,versenyek!IY:JA,3,FALSE),szabalyok!$A$16:$B$23,2,FALSE),0)</f>
        <v>0</v>
      </c>
      <c r="CD144" s="47">
        <f>versenyek!$JC$11*IFERROR(VLOOKUP(VLOOKUP($A144,versenyek!JB:JD,3,FALSE),szabalyok!$A$16:$B$23,2,FALSE),0)</f>
        <v>0</v>
      </c>
      <c r="CE144" s="47">
        <f>versenyek!$JF$11*IFERROR(VLOOKUP(VLOOKUP($A144,versenyek!JE:JG,3,FALSE),szabalyok!$A$16:$B$23,2,FALSE),0)</f>
        <v>0</v>
      </c>
      <c r="CF144" s="47">
        <f>versenyek!$JI$11*IFERROR(VLOOKUP(VLOOKUP($A144,versenyek!JH:JJ,3,FALSE),szabalyok!$A$16:$B$23,2,FALSE),0)</f>
        <v>0</v>
      </c>
      <c r="CG144" s="47">
        <f>versenyek!$JL$11*IFERROR(VLOOKUP(VLOOKUP($A144,versenyek!JK:JM,3,FALSE),szabalyok!$A$16:$B$23,2,FALSE),0)</f>
        <v>0</v>
      </c>
      <c r="CH144" s="47">
        <f>versenyek!$JO$11*IFERROR(VLOOKUP(VLOOKUP($A144,versenyek!JN:JP,3,FALSE),szabalyok!$A$16:$B$23,2,FALSE),0)</f>
        <v>0</v>
      </c>
      <c r="CI144" s="47">
        <f>versenyek!$JR$11*IFERROR(VLOOKUP(VLOOKUP($A144,versenyek!JQ:JS,3,FALSE),szabalyok!$A$16:$B$23,2,FALSE),0)</f>
        <v>0</v>
      </c>
      <c r="CJ144" s="47">
        <f>versenyek!$JU$11*IFERROR(VLOOKUP(VLOOKUP($A144,versenyek!JT:JV,3,FALSE),szabalyok!$A$16:$B$23,2,FALSE),0)</f>
        <v>0</v>
      </c>
      <c r="CK144" s="47">
        <f>versenyek!$JR$11*IFERROR(VLOOKUP(VLOOKUP($A144,versenyek!JW:JY,3,FALSE),szabalyok!$A$16:$B$23,2,FALSE),0)</f>
        <v>0</v>
      </c>
      <c r="CL144" s="47">
        <f>versenyek!$KA$11*IFERROR(VLOOKUP(VLOOKUP($A144,versenyek!JZ:KB,3,FALSE),szabalyok!$A$16:$B$23,2,FALSE),0)</f>
        <v>0</v>
      </c>
      <c r="CM144" s="47">
        <f>versenyek!$KD$11*IFERROR(VLOOKUP(VLOOKUP($A144,versenyek!KC:KE,3,FALSE),szabalyok!$A$16:$B$23,2,FALSE),0)</f>
        <v>0</v>
      </c>
      <c r="CN144" s="47">
        <f>versenyek!$KG$11*IFERROR(VLOOKUP(VLOOKUP($A144,versenyek!KF:KH,3,FALSE),szabalyok!$A$16:$B$23,2,FALSE),0)</f>
        <v>0</v>
      </c>
      <c r="CO144" s="47">
        <f>versenyek!$KJ$11*IFERROR(VLOOKUP(VLOOKUP($A144,versenyek!KI:KK,3,FALSE),szabalyok!$A$16:$B$23,2,FALSE),0)</f>
        <v>0</v>
      </c>
      <c r="CP144" s="47">
        <f>versenyek!$KM$11*IFERROR(VLOOKUP(VLOOKUP($A144,versenyek!KL:KN,3,FALSE),szabalyok!$A$16:$B$23,2,FALSE),0)</f>
        <v>0</v>
      </c>
      <c r="CQ144" s="47">
        <f>versenyek!$KP$11*IFERROR(VLOOKUP(VLOOKUP($A144,versenyek!KO:KQ,3,FALSE),szabalyok!$A$16:$B$23,2,FALSE),0)</f>
        <v>0</v>
      </c>
      <c r="CR144" s="47">
        <f>versenyek!$KS$11*IFERROR(VLOOKUP(VLOOKUP($A144,versenyek!KR:KT,3,FALSE),szabalyok!$A$16:$B$23,2,FALSE),0)</f>
        <v>0</v>
      </c>
      <c r="CS144" s="47">
        <f>versenyek!$KV$11*IFERROR(VLOOKUP(VLOOKUP($A144,versenyek!KU:KW,3,FALSE),szabalyok!$A$16:$B$23,2,FALSE),0)</f>
        <v>0</v>
      </c>
      <c r="CT144" s="47">
        <f>versenyek!$KY$11*IFERROR(VLOOKUP(VLOOKUP($A144,versenyek!KX:KZ,3,FALSE),szabalyok!$A$16:$B$23,2,FALSE),0)</f>
        <v>0</v>
      </c>
      <c r="CU144" s="47">
        <f>versenyek!$LB$11*IFERROR(VLOOKUP(VLOOKUP($A144,versenyek!LA:LC,3,FALSE),szabalyok!$A$16:$B$23,2,FALSE),0)</f>
        <v>0</v>
      </c>
      <c r="CV144" s="47">
        <f>versenyek!$LE$11*IFERROR(VLOOKUP(VLOOKUP($A144,versenyek!LD:LF,3,FALSE),szabalyok!$A$16:$B$23,2,FALSE),0)</f>
        <v>0</v>
      </c>
      <c r="CW144" s="47">
        <f>versenyek!$LH$11*IFERROR(VLOOKUP(VLOOKUP($A144,versenyek!LG:LI,3,FALSE),szabalyok!$A$16:$B$23,2,FALSE),0)</f>
        <v>0</v>
      </c>
      <c r="CX144" s="47">
        <f>versenyek!$LK$11*IFERROR(VLOOKUP(VLOOKUP($A144,versenyek!LJ:LL,3,FALSE),szabalyok!$A$16:$B$23,2,FALSE),0)</f>
        <v>0</v>
      </c>
      <c r="CY144" s="47">
        <f>versenyek!$LN$11*IFERROR(VLOOKUP(VLOOKUP($A144,versenyek!LM:LO,3,FALSE),szabalyok!$A$16:$B$23,2,FALSE),0)</f>
        <v>0</v>
      </c>
      <c r="CZ144" s="47">
        <f>versenyek!$LQ$11*IFERROR(VLOOKUP(VLOOKUP($A144,versenyek!LP:LR,3,FALSE),szabalyok!$A$16:$B$23,2,FALSE),0)</f>
        <v>0</v>
      </c>
      <c r="DA144" s="47">
        <f>versenyek!$LT$11*IFERROR(VLOOKUP(VLOOKUP($A144,versenyek!LS:LU,3,FALSE),szabalyok!$A$16:$B$23,2,FALSE),0)</f>
        <v>0</v>
      </c>
      <c r="DB144" s="47">
        <f>versenyek!$LW$11*IFERROR(VLOOKUP(VLOOKUP($A144,versenyek!LV:LX,3,FALSE),szabalyok!$A$16:$B$23,2,FALSE),0)</f>
        <v>0</v>
      </c>
      <c r="DC144" s="47">
        <f>versenyek!$LZ$11*IFERROR(VLOOKUP(VLOOKUP($A144,versenyek!LY:MA,3,FALSE),szabalyok!$A$16:$B$23,2,FALSE),0)</f>
        <v>0</v>
      </c>
      <c r="DD144" s="47">
        <f>versenyek!$MC$11*IFERROR(VLOOKUP(VLOOKUP($A144,versenyek!MB:MD,3,FALSE),szabalyok!$A$16:$B$23,2,FALSE),0)</f>
        <v>0</v>
      </c>
      <c r="DE144" s="47">
        <f>versenyek!$ML$11*IFERROR(VLOOKUP(VLOOKUP($A144,versenyek!MK:MM,3,FALSE),szabalyok!$A$16:$B$23,2,FALSE),0)</f>
        <v>0</v>
      </c>
      <c r="DF144" s="47">
        <f>versenyek!$MO$11*IFERROR(VLOOKUP(VLOOKUP($A144,versenyek!MN:MP,3,FALSE),szabalyok!$A$16:$B$23,2,FALSE),0)</f>
        <v>0</v>
      </c>
      <c r="DG144" s="47">
        <f>versenyek!$MR$11*IFERROR(VLOOKUP(VLOOKUP($A144,versenyek!MQ:MS,3,FALSE),szabalyok!$A$16:$B$23,2,FALSE),0)</f>
        <v>0</v>
      </c>
      <c r="DH144" s="47">
        <f>versenyek!$MU$11*IFERROR(VLOOKUP(VLOOKUP($A144,versenyek!MT:MV,3,FALSE),szabalyok!$A$16:$B$23,2,FALSE),0)</f>
        <v>0</v>
      </c>
      <c r="DI144" s="47">
        <f>versenyek!$MX$11*IFERROR(VLOOKUP(VLOOKUP($A144,versenyek!MW:MY,3,FALSE),szabalyok!$A$16:$B$23,2,FALSE),0)</f>
        <v>0</v>
      </c>
      <c r="DJ144" s="47">
        <f>versenyek!$NA$11*IFERROR(VLOOKUP(VLOOKUP($A144,versenyek!MZ:NB,3,FALSE),szabalyok!$A$16:$B$23,2,FALSE),0)</f>
        <v>0</v>
      </c>
      <c r="DK144" s="47">
        <f>versenyek!$ND$11*IFERROR(VLOOKUP(VLOOKUP($A144,versenyek!NC:NE,3,FALSE),szabalyok!$A$16:$B$23,2,FALSE),0)</f>
        <v>0</v>
      </c>
      <c r="DL144" s="47">
        <f>versenyek!$NG$11*IFERROR(VLOOKUP(VLOOKUP($A144,versenyek!NF:NH,3,FALSE),szabalyok!$A$16:$B$23,2,FALSE),0)</f>
        <v>0</v>
      </c>
      <c r="DM144" s="47">
        <f>versenyek!$NJ$11*IFERROR(VLOOKUP(VLOOKUP($A144,versenyek!NI:NK,3,FALSE),szabalyok!$A$16:$B$23,2,FALSE),0)</f>
        <v>0</v>
      </c>
      <c r="DN144" s="47">
        <f>versenyek!$NM$11*IFERROR(VLOOKUP(VLOOKUP($A144,versenyek!NL:NN,3,FALSE),szabalyok!$A$16:$B$23,2,FALSE),0)</f>
        <v>0</v>
      </c>
      <c r="DO144" s="47">
        <f>versenyek!$NP$11*IFERROR(VLOOKUP(VLOOKUP($A144,versenyek!NO:NQ,3,FALSE),szabalyok!$A$16:$B$23,2,FALSE),0)</f>
        <v>0</v>
      </c>
      <c r="DP144" s="47">
        <f>versenyek!$NS$11*IFERROR(VLOOKUP(VLOOKUP($A144,versenyek!NR:NT,3,FALSE),szabalyok!$A$16:$B$23,2,FALSE),0)</f>
        <v>0</v>
      </c>
      <c r="DQ144" s="47">
        <f>versenyek!$NV$11*IFERROR(VLOOKUP(VLOOKUP($A144,versenyek!NU:NW,3,FALSE),szabalyok!$A$16:$B$23,2,FALSE),0)</f>
        <v>0</v>
      </c>
      <c r="DR144" s="47">
        <f>versenyek!$NY$11*IFERROR(VLOOKUP(VLOOKUP($A144,versenyek!NX:NZ,3,FALSE),szabalyok!$A$16:$B$23,2,FALSE),0)</f>
        <v>0</v>
      </c>
      <c r="DS144" s="47">
        <f>versenyek!$OB$11*IFERROR(VLOOKUP(VLOOKUP($A144,versenyek!OA:OC,3,FALSE),szabalyok!$A$16:$B$23,2,FALSE),0)</f>
        <v>0</v>
      </c>
      <c r="DT144" s="47">
        <f>versenyek!$OE$11*IFERROR(VLOOKUP(VLOOKUP($A144,versenyek!OD:OF,3,FALSE),szabalyok!$A$16:$B$23,2,FALSE),0)</f>
        <v>0</v>
      </c>
      <c r="DU144" s="47">
        <f>versenyek!$OH$11*IFERROR(VLOOKUP(VLOOKUP($A144,versenyek!OG:OI,3,FALSE),szabalyok!$A$16:$B$23,2,FALSE),0)</f>
        <v>0</v>
      </c>
      <c r="DV144" s="47">
        <f>versenyek!$OK$11*IFERROR(VLOOKUP(VLOOKUP($A144,versenyek!OJ:OL,3,FALSE),szabalyok!$A$16:$B$23,2,FALSE),0)</f>
        <v>0</v>
      </c>
      <c r="DW144" s="47">
        <f>versenyek!$ON$11*IFERROR(VLOOKUP(VLOOKUP($A144,versenyek!OM:OO,3,FALSE),szabalyok!$A$16:$B$23,2,FALSE),0)</f>
        <v>0</v>
      </c>
      <c r="DX144" s="47">
        <f>versenyek!$OQ$11*IFERROR(VLOOKUP(VLOOKUP($A144,versenyek!OP:OR,3,FALSE),szabalyok!$A$16:$B$23,2,FALSE),0)</f>
        <v>0</v>
      </c>
      <c r="DY144" s="47">
        <f>versenyek!$OT$11*IFERROR(VLOOKUP(VLOOKUP($A144,versenyek!OS:OU,3,FALSE),szabalyok!$A$16:$B$23,2,FALSE),0)</f>
        <v>0</v>
      </c>
      <c r="DZ144" s="47">
        <f>versenyek!$OW$11*IFERROR(VLOOKUP(VLOOKUP($A144,versenyek!OV:OX,3,FALSE),szabalyok!$A$16:$B$23,2,FALSE),0)</f>
        <v>0</v>
      </c>
      <c r="EA144" s="47">
        <f>versenyek!$OZ$11*IFERROR(VLOOKUP(VLOOKUP($A144,versenyek!OY:PA,3,FALSE),szabalyok!$A$16:$B$23,2,FALSE),0)</f>
        <v>0</v>
      </c>
      <c r="EB144" s="47">
        <f>versenyek!$PC$11*IFERROR(VLOOKUP(VLOOKUP($A144,versenyek!PB:PD,3,FALSE),szabalyok!$A$16:$B$23,2,FALSE),0)</f>
        <v>0</v>
      </c>
      <c r="EC144" s="47">
        <f>versenyek!$PF$11*IFERROR(VLOOKUP(VLOOKUP($A144,versenyek!PE:PG,3,FALSE),szabalyok!$A$16:$B$23,2,FALSE),0)</f>
        <v>0</v>
      </c>
      <c r="ED144" s="47">
        <f>versenyek!$PI$11*IFERROR(VLOOKUP(VLOOKUP($A144,versenyek!PH:PJ,3,FALSE),szabalyok!$A$16:$B$23,2,FALSE),0)</f>
        <v>0</v>
      </c>
      <c r="EE144" s="47">
        <f>versenyek!$PL$11*IFERROR(VLOOKUP(VLOOKUP($A144,versenyek!PK:PM,3,FALSE),szabalyok!$A$16:$B$23,2,FALSE),0)</f>
        <v>0</v>
      </c>
      <c r="EF144" s="47">
        <f>versenyek!$PO$11*IFERROR(VLOOKUP(VLOOKUP($A144,versenyek!PN:PP,3,FALSE),szabalyok!$A$16:$B$23,2,FALSE),0)</f>
        <v>0</v>
      </c>
      <c r="EG144" s="47">
        <f>versenyek!$PR$11*IFERROR(VLOOKUP(VLOOKUP($A144,versenyek!PQ:PS,3,FALSE),szabalyok!$A$16:$B$23,2,FALSE),0)</f>
        <v>0</v>
      </c>
      <c r="EH144" s="47">
        <f>versenyek!$PU$11*IFERROR(VLOOKUP(VLOOKUP($A144,versenyek!PT:PV,3,FALSE),szabalyok!$A$16:$B$23,2,FALSE),0)</f>
        <v>0</v>
      </c>
      <c r="EI144" s="47">
        <f>versenyek!$PX$11*IFERROR(VLOOKUP(VLOOKUP($A144,versenyek!PW:PY,3,FALSE),szabalyok!$A$16:$B$23,2,FALSE),0)</f>
        <v>0</v>
      </c>
      <c r="EJ144" s="47">
        <f>versenyek!$QA$11*IFERROR(VLOOKUP(VLOOKUP($A144,versenyek!PZ:QB,3,FALSE),szabalyok!$A$16:$B$23,2,FALSE),0)</f>
        <v>0</v>
      </c>
      <c r="EK144" s="47">
        <f>versenyek!$QD$11*IFERROR(VLOOKUP(VLOOKUP($A144,versenyek!QC:QE,3,FALSE),szabalyok!$A$16:$B$23,2,FALSE),0)</f>
        <v>0</v>
      </c>
      <c r="EL144" s="47">
        <f>versenyek!$QG$11*IFERROR(VLOOKUP(VLOOKUP($A144,versenyek!QF:QH,3,FALSE),szabalyok!$A$16:$B$23,2,FALSE),0)</f>
        <v>0</v>
      </c>
      <c r="EM144" s="47">
        <f>versenyek!$QJ$11*IFERROR(VLOOKUP(VLOOKUP($A144,versenyek!QI:QK,3,FALSE),szabalyok!$A$16:$B$23,2,FALSE),0)</f>
        <v>0</v>
      </c>
      <c r="EN144" s="47">
        <f>versenyek!$QM$11*IFERROR(VLOOKUP(VLOOKUP($A144,versenyek!QL:QN,3,FALSE),szabalyok!$A$16:$B$23,2,FALSE),0)</f>
        <v>0</v>
      </c>
      <c r="EO144" s="47">
        <f>versenyek!$QP$11*IFERROR(VLOOKUP(VLOOKUP($A144,versenyek!QO:QQ,3,FALSE),szabalyok!$A$16:$B$23,2,FALSE),0)</f>
        <v>0</v>
      </c>
      <c r="EP144" s="47">
        <f>versenyek!$QS$11*IFERROR(VLOOKUP(VLOOKUP($A144,versenyek!QR:QT,3,FALSE),szabalyok!$A$16:$B$23,2,FALSE),0)</f>
        <v>0</v>
      </c>
      <c r="EQ144" s="47">
        <f>versenyek!$QV$11*IFERROR(VLOOKUP(VLOOKUP($A144,versenyek!QU:QW,3,FALSE),szabalyok!$A$16:$B$23,2,FALSE),0)</f>
        <v>0</v>
      </c>
      <c r="ER144" s="47">
        <f>versenyek!$RE$11*IFERROR(VLOOKUP(VLOOKUP($A144,versenyek!RD:RF,3,FALSE),szabalyok!$A$16:$B$23,2,FALSE),0)</f>
        <v>0</v>
      </c>
      <c r="ES144" s="47">
        <f>versenyek!$RH$11*IFERROR(VLOOKUP(VLOOKUP($A144,versenyek!RG:RI,3,FALSE),szabalyok!$A$16:$B$23,2,FALSE),0)</f>
        <v>0</v>
      </c>
      <c r="ET144" s="47">
        <f>versenyek!$RK$11*IFERROR(VLOOKUP(VLOOKUP($A144,versenyek!RJ:RL,3,FALSE),szabalyok!$A$16:$B$23,2,FALSE),0)</f>
        <v>0</v>
      </c>
      <c r="EU144" s="47">
        <f>versenyek!$RN$11*IFERROR(VLOOKUP(VLOOKUP($A144,versenyek!RM:RO,3,FALSE),szabalyok!$A$16:$B$23,2,FALSE),0)</f>
        <v>0</v>
      </c>
      <c r="EV144" s="47">
        <f>versenyek!$RQ$11*IFERROR(VLOOKUP(VLOOKUP($A144,versenyek!RP:RR,3,FALSE),szabalyok!$A$16:$B$23,2,FALSE),0)</f>
        <v>0</v>
      </c>
      <c r="EW144" s="47">
        <f>versenyek!$RT$11*IFERROR(VLOOKUP(VLOOKUP($A144,versenyek!RS:RU,3,FALSE),szabalyok!$A$16:$B$23,2,FALSE),0)</f>
        <v>0</v>
      </c>
      <c r="EX144" s="47">
        <f>versenyek!$RW$11*IFERROR(VLOOKUP(VLOOKUP($A144,versenyek!RV:RX,3,FALSE),szabalyok!$A$16:$B$23,2,FALSE),0)</f>
        <v>0</v>
      </c>
      <c r="EY144" s="47">
        <f>versenyek!$RZ$11*IFERROR(VLOOKUP(VLOOKUP($A144,versenyek!RY:SA,3,FALSE),szabalyok!$A$16:$B$23,2,FALSE),0)</f>
        <v>0</v>
      </c>
      <c r="EZ144" s="47">
        <f>versenyek!$SC$11*IFERROR(VLOOKUP(VLOOKUP($A144,versenyek!SB:SD,3,FALSE),szabalyok!$A$16:$B$23,2,FALSE),0)</f>
        <v>0</v>
      </c>
      <c r="FA144" s="47">
        <f>versenyek!$SF$11*IFERROR(VLOOKUP(VLOOKUP($A144,versenyek!SE:SG,3,FALSE),szabalyok!$A$16:$B$23,2,FALSE),0)</f>
        <v>0</v>
      </c>
      <c r="FB144" s="47">
        <f>versenyek!$SI$11*IFERROR(VLOOKUP(VLOOKUP($A144,versenyek!SH:SJ,3,FALSE),szabalyok!$A$16:$B$23,2,FALSE),0)</f>
        <v>0</v>
      </c>
      <c r="FC144" s="47">
        <f>versenyek!$SL$11*IFERROR(VLOOKUP(VLOOKUP($A144,versenyek!SK:SM,3,FALSE),szabalyok!$A$16:$B$23,2,FALSE),0)</f>
        <v>0</v>
      </c>
      <c r="FD144" s="47">
        <f>versenyek!$SO$11*IFERROR(VLOOKUP(VLOOKUP($A144,versenyek!SN:SP,3,FALSE),szabalyok!$A$16:$B$23,2,FALSE),0)</f>
        <v>0</v>
      </c>
      <c r="FE144" s="47">
        <f>versenyek!$SR$11*IFERROR(VLOOKUP(VLOOKUP($A144,versenyek!SQ:SS,3,FALSE),szabalyok!$A$16:$B$23,2,FALSE),0)</f>
        <v>0</v>
      </c>
      <c r="FF144" s="47">
        <f>versenyek!$SU$11*IFERROR(VLOOKUP(VLOOKUP($A144,versenyek!ST:SV,3,FALSE),szabalyok!$A$16:$B$23,2,FALSE),0)</f>
        <v>0</v>
      </c>
      <c r="FG144" s="47">
        <f>versenyek!$SX$11*IFERROR(VLOOKUP(VLOOKUP($A144,versenyek!SW:SY,3,FALSE),szabalyok!$A$16:$B$23,2,FALSE),0)</f>
        <v>0</v>
      </c>
      <c r="FH144" s="47">
        <f>versenyek!$TA$11*IFERROR(VLOOKUP(VLOOKUP($A144,versenyek!SZ:TB,3,FALSE),szabalyok!$A$16:$B$23,2,FALSE),0)</f>
        <v>0</v>
      </c>
      <c r="FI144" s="47">
        <f>versenyek!$TD$11*IFERROR(VLOOKUP(VLOOKUP($A144,versenyek!TC:TE,3,FALSE),szabalyok!$A$16:$B$23,2,FALSE),0)</f>
        <v>0</v>
      </c>
      <c r="FJ144" s="47">
        <f>versenyek!$TG$11*IFERROR(VLOOKUP(VLOOKUP($A144,versenyek!TF:TH,3,FALSE),szabalyok!$A$16:$B$23,2,FALSE),0)</f>
        <v>0</v>
      </c>
      <c r="FK144" s="47">
        <f>versenyek!$TJ$11*IFERROR(VLOOKUP(VLOOKUP($A144,versenyek!TI:TK,3,FALSE),szabalyok!$A$16:$B$23,2,FALSE),0)</f>
        <v>0</v>
      </c>
      <c r="FL144" s="47">
        <f>versenyek!$TM$11*IFERROR(VLOOKUP(VLOOKUP($A144,versenyek!TL:TN,3,FALSE),szabalyok!$A$16:$B$23,2,FALSE),0)</f>
        <v>0</v>
      </c>
      <c r="FM144" s="47">
        <f>versenyek!$TP$11*IFERROR(VLOOKUP(VLOOKUP($A144,versenyek!TO:TQ,3,FALSE),szabalyok!$A$16:$B$23,2,FALSE),0)</f>
        <v>0</v>
      </c>
      <c r="FN144" s="47">
        <f>versenyek!$TS$11*IFERROR(VLOOKUP(VLOOKUP($A144,versenyek!TR:TT,3,FALSE),szabalyok!$A$16:$B$23,2,FALSE),0)</f>
        <v>0</v>
      </c>
      <c r="FO144" s="47"/>
      <c r="FP144" s="235">
        <f t="shared" si="4"/>
        <v>0</v>
      </c>
    </row>
    <row r="145" spans="1:173">
      <c r="A145" s="1" t="s">
        <v>291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8.4712142540502882</v>
      </c>
      <c r="N145" s="47">
        <v>0</v>
      </c>
      <c r="O145" s="47">
        <v>0</v>
      </c>
      <c r="P145" s="47">
        <v>0</v>
      </c>
      <c r="Q145" s="47">
        <v>0</v>
      </c>
      <c r="R145" s="47">
        <f>versenyek!$BD$11*IFERROR(VLOOKUP(VLOOKUP($A145,versenyek!BC:BE,3,FALSE),szabalyok!$A$16:$B$23,2,FALSE),0)</f>
        <v>0</v>
      </c>
      <c r="S145" s="47">
        <f>versenyek!$BG$11*IFERROR(VLOOKUP(VLOOKUP($A145,versenyek!BF:BH,3,FALSE),szabalyok!$A$16:$B$23,2,FALSE),0)</f>
        <v>0</v>
      </c>
      <c r="T145" s="47">
        <f>versenyek!$BJ$11*IFERROR(VLOOKUP(VLOOKUP($A145,versenyek!BI:BK,3,FALSE),szabalyok!$A$16:$B$23,2,FALSE),0)</f>
        <v>0</v>
      </c>
      <c r="U145" s="47">
        <f>versenyek!$BM$11*IFERROR(VLOOKUP(VLOOKUP($A145,versenyek!BL:BN,3,FALSE),szabalyok!$A$16:$B$23,2,FALSE),0)</f>
        <v>0</v>
      </c>
      <c r="V145" s="47">
        <f>versenyek!$BP$11*IFERROR(VLOOKUP(VLOOKUP($A145,versenyek!BO:BQ,3,FALSE),szabalyok!$A$16:$B$23,2,FALSE),0)</f>
        <v>0</v>
      </c>
      <c r="W145" s="47">
        <f>versenyek!$BS$11*IFERROR(VLOOKUP(VLOOKUP($A145,versenyek!BR:BT,3,FALSE),szabalyok!$A$16:$B$23,2,FALSE),0)</f>
        <v>0</v>
      </c>
      <c r="X145" s="47">
        <f>versenyek!$BV$11*IFERROR(VLOOKUP(VLOOKUP($A145,versenyek!BU:BW,3,FALSE),szabalyok!$A$16:$B$23,2,FALSE),0)</f>
        <v>0</v>
      </c>
      <c r="Y145" s="47">
        <f>versenyek!$BY$11*IFERROR(VLOOKUP(VLOOKUP($A145,versenyek!BX:BZ,3,FALSE),szabalyok!$A$16:$B$23,2,FALSE),0)</f>
        <v>0</v>
      </c>
      <c r="Z145" s="47">
        <f>versenyek!$CB$11*IFERROR(VLOOKUP(VLOOKUP($A145,versenyek!CA:CC,3,FALSE),szabalyok!$A$16:$B$23,2,FALSE),0)</f>
        <v>0</v>
      </c>
      <c r="AA145" s="47">
        <f>versenyek!$CE$11*IFERROR(VLOOKUP(VLOOKUP($A145,versenyek!CD:CF,3,FALSE),szabalyok!$A$16:$B$23,2,FALSE),0)</f>
        <v>0</v>
      </c>
      <c r="AB145" s="47">
        <f>versenyek!$CH$11*IFERROR(VLOOKUP(VLOOKUP($A145,versenyek!CG:CI,3,FALSE),szabalyok!$A$16:$B$23,2,FALSE),0)</f>
        <v>0</v>
      </c>
      <c r="AC145" s="47">
        <f>versenyek!$CK$11*IFERROR(VLOOKUP(VLOOKUP($A145,versenyek!CJ:CL,3,FALSE),szabalyok!$A$16:$B$23,2,FALSE),0)</f>
        <v>0</v>
      </c>
      <c r="AD145" s="47">
        <f>versenyek!$CN$11*IFERROR(VLOOKUP(VLOOKUP($A145,versenyek!CM:CO,3,FALSE),szabalyok!$A$16:$B$23,2,FALSE),0)</f>
        <v>0</v>
      </c>
      <c r="AE145" s="47">
        <f>versenyek!$CQ$11*IFERROR(VLOOKUP(VLOOKUP($A145,versenyek!CP:CR,3,FALSE),szabalyok!$A$16:$B$23,2,FALSE),0)</f>
        <v>0</v>
      </c>
      <c r="AF145" s="47">
        <f>versenyek!$CT$11*IFERROR(VLOOKUP(VLOOKUP($A145,versenyek!CS:CU,3,FALSE),szabalyok!$A$16:$B$23,2,FALSE),0)</f>
        <v>0</v>
      </c>
      <c r="AG145" s="47">
        <f>versenyek!$CW$11*IFERROR(VLOOKUP(VLOOKUP($A145,versenyek!CV:CX,3,FALSE),szabalyok!$A$16:$B$23,2,FALSE),0)</f>
        <v>0</v>
      </c>
      <c r="AH145" s="47">
        <f>versenyek!$CZ$11*IFERROR(VLOOKUP(VLOOKUP($A145,versenyek!CY:DA,3,FALSE),szabalyok!$A$16:$B$23,2,FALSE),0)</f>
        <v>0</v>
      </c>
      <c r="AI145" s="47">
        <f>versenyek!$DC$11*IFERROR(VLOOKUP(VLOOKUP($A145,versenyek!DB:DD,3,FALSE),szabalyok!$A$16:$B$23,2,FALSE),0)</f>
        <v>0</v>
      </c>
      <c r="AJ145" s="47">
        <f>versenyek!$DF$11*IFERROR(VLOOKUP(VLOOKUP($A145,versenyek!DE:DG,3,FALSE),szabalyok!$A$16:$B$23,2,FALSE),0)</f>
        <v>0</v>
      </c>
      <c r="AK145" s="47">
        <f>versenyek!$DI$11*IFERROR(VLOOKUP(VLOOKUP($A145,versenyek!DH:DJ,3,FALSE),szabalyok!$A$16:$B$23,2,FALSE),0)</f>
        <v>0</v>
      </c>
      <c r="AL145" s="47">
        <f>versenyek!$DL$11*IFERROR(VLOOKUP(VLOOKUP($A145,versenyek!DK:DM,3,FALSE),szabalyok!$A$16:$B$23,2,FALSE),0)</f>
        <v>0</v>
      </c>
      <c r="AM145" s="47">
        <f>versenyek!$DR$11*IFERROR(VLOOKUP(VLOOKUP($A145,versenyek!DQ:DS,3,FALSE),szabalyok!$A$16:$B$23,2,FALSE),0)</f>
        <v>0</v>
      </c>
      <c r="AN145" s="47">
        <f>versenyek!$DU$11*IFERROR(VLOOKUP(VLOOKUP($A145,versenyek!DT:DV,3,FALSE),szabalyok!$A$16:$B$23,2,FALSE),0)</f>
        <v>0</v>
      </c>
      <c r="AO145" s="47">
        <f>versenyek!$DO$11*IFERROR(VLOOKUP(VLOOKUP($A145,versenyek!DN:DP,3,FALSE),szabalyok!$A$16:$B$23,2,FALSE),0)</f>
        <v>0</v>
      </c>
      <c r="AP145" s="47">
        <f>versenyek!$DX$11*IFERROR(VLOOKUP(VLOOKUP($A145,versenyek!DW:DY,3,FALSE),szabalyok!$A$16:$B$23,2,FALSE),0)</f>
        <v>0</v>
      </c>
      <c r="AQ145" s="47" t="e">
        <f>versenyek!$EA$11*IFERROR(VLOOKUP(VLOOKUP($A145,versenyek!DZ:EB,3,FALSE),szabalyok!$A$16:$B$23,2,FALSE),0)</f>
        <v>#DIV/0!</v>
      </c>
      <c r="AR145" s="47" t="e">
        <f>versenyek!$ED$11*IFERROR(VLOOKUP(VLOOKUP($A145,versenyek!EC:EE,3,FALSE),szabalyok!$A$16:$B$23,2,FALSE),0)</f>
        <v>#DIV/0!</v>
      </c>
      <c r="AS145" s="47">
        <f>versenyek!$EG$11*IFERROR(VLOOKUP(VLOOKUP($A145,versenyek!EF:EH,3,FALSE),szabalyok!$A$16:$B$23,2,FALSE),0)</f>
        <v>0</v>
      </c>
      <c r="AT145" s="47">
        <f>versenyek!$EJ$11*IFERROR(VLOOKUP(VLOOKUP($A145,versenyek!EI:EK,3,FALSE),szabalyok!$A$16:$B$23,2,FALSE),0)</f>
        <v>0</v>
      </c>
      <c r="AU145" s="47">
        <f>versenyek!$EM$11*IFERROR(VLOOKUP(VLOOKUP($A145,versenyek!EL:EN,3,FALSE),szabalyok!$A$16:$B$23,2,FALSE),0)</f>
        <v>0</v>
      </c>
      <c r="AV145" s="47">
        <f>versenyek!$EP$11*IFERROR(VLOOKUP(VLOOKUP($A145,versenyek!EO:EQ,3,FALSE),szabalyok!$A$16:$B$23,2,FALSE),0)</f>
        <v>0</v>
      </c>
      <c r="AW145" s="47">
        <f>versenyek!$EY$11*IFERROR(VLOOKUP(VLOOKUP($A145,versenyek!EX:EZ,3,FALSE),szabalyok!$A$16:$B$23,2,FALSE),0)</f>
        <v>0</v>
      </c>
      <c r="AX145" s="47">
        <f>versenyek!$FB$11*IFERROR(VLOOKUP(VLOOKUP($A145,versenyek!FA:FC,3,FALSE),szabalyok!$A$16:$B$23,2,FALSE),0)</f>
        <v>0</v>
      </c>
      <c r="AY145" s="47">
        <f>versenyek!$FE$11*IFERROR(VLOOKUP(VLOOKUP($A145,versenyek!FD:FF,3,FALSE),szabalyok!$A$16:$B$23,2,FALSE),0)</f>
        <v>0</v>
      </c>
      <c r="AZ145" s="47">
        <f>versenyek!$FH$11*IFERROR(VLOOKUP(VLOOKUP($A145,versenyek!FG:FI,3,FALSE),szabalyok!$A$16:$B$23,2,FALSE),0)</f>
        <v>0</v>
      </c>
      <c r="BA145" s="47">
        <f>versenyek!$FK$11*IFERROR(VLOOKUP(VLOOKUP($A145,versenyek!FJ:FL,3,FALSE),szabalyok!$A$16:$B$23,2,FALSE),0)</f>
        <v>0</v>
      </c>
      <c r="BB145" s="47">
        <f>versenyek!$FN$11*IFERROR(VLOOKUP(VLOOKUP($A145,versenyek!FM:FO,3,FALSE),szabalyok!$A$16:$B$23,2,FALSE),0)</f>
        <v>0</v>
      </c>
      <c r="BC145" s="47">
        <f>versenyek!$FQ$11*IFERROR(VLOOKUP(VLOOKUP($A145,versenyek!FP:FR,3,FALSE),szabalyok!$A$16:$B$23,2,FALSE),0)</f>
        <v>0</v>
      </c>
      <c r="BD145" s="47">
        <f>versenyek!$FT$11*IFERROR(VLOOKUP(VLOOKUP($A145,versenyek!FS:FU,3,FALSE),szabalyok!$A$16:$B$23,2,FALSE),0)</f>
        <v>0</v>
      </c>
      <c r="BE145" s="47">
        <f>versenyek!$FW$11*IFERROR(VLOOKUP(VLOOKUP($A145,versenyek!FV:FX,3,FALSE),szabalyok!$A$16:$B$23,2,FALSE),0)</f>
        <v>0</v>
      </c>
      <c r="BF145" s="47">
        <f>versenyek!$FZ$11*IFERROR(VLOOKUP(VLOOKUP($A145,versenyek!FY:GA,3,FALSE),szabalyok!$A$16:$B$23,2,FALSE),0)</f>
        <v>0</v>
      </c>
      <c r="BG145" s="47">
        <f>versenyek!$GC$11*IFERROR(VLOOKUP(VLOOKUP($A145,versenyek!GB:GD,3,FALSE),szabalyok!$A$16:$B$23,2,FALSE),0)</f>
        <v>0</v>
      </c>
      <c r="BH145" s="47">
        <f>versenyek!$GF$11*IFERROR(VLOOKUP(VLOOKUP($A145,versenyek!GE:GG,3,FALSE),szabalyok!$A$16:$B$23,2,FALSE),0)</f>
        <v>0</v>
      </c>
      <c r="BI145" s="47">
        <f>versenyek!$GI$11*IFERROR(VLOOKUP(VLOOKUP($A145,versenyek!GH:GJ,3,FALSE),szabalyok!$A$16:$B$23,2,FALSE),0)</f>
        <v>0</v>
      </c>
      <c r="BJ145" s="47">
        <f>versenyek!$GL$11*IFERROR(VLOOKUP(VLOOKUP($A145,versenyek!GK:GM,3,FALSE),szabalyok!$A$16:$B$23,2,FALSE),0)</f>
        <v>0</v>
      </c>
      <c r="BK145" s="47">
        <f>versenyek!$GO$11*IFERROR(VLOOKUP(VLOOKUP($A145,versenyek!GN:GP,3,FALSE),szabalyok!$A$16:$B$23,2,FALSE),0)</f>
        <v>0</v>
      </c>
      <c r="BL145" s="47">
        <f>versenyek!$GR$11*IFERROR(VLOOKUP(VLOOKUP($A145,versenyek!GQ:GS,3,FALSE),szabalyok!$A$16:$B$23,2,FALSE),0)</f>
        <v>0</v>
      </c>
      <c r="BM145" s="47">
        <f>versenyek!$GX$11*IFERROR(VLOOKUP(VLOOKUP($A145,versenyek!GW:GY,3,FALSE),szabalyok!$A$16:$B$23,2,FALSE),0)</f>
        <v>0</v>
      </c>
      <c r="BN145" s="47">
        <f>versenyek!$GX$11*IFERROR(VLOOKUP(VLOOKUP($A145,versenyek!GX:GZ,3,FALSE),szabalyok!$A$16:$B$23,2,FALSE),0)</f>
        <v>0</v>
      </c>
      <c r="BO145" s="47">
        <f>versenyek!$HD$11*IFERROR(VLOOKUP(VLOOKUP($A145,versenyek!HC:HE,3,FALSE),szabalyok!$A$16:$B$23,2,FALSE),0)</f>
        <v>0</v>
      </c>
      <c r="BP145" s="47">
        <f>versenyek!$HG$11*IFERROR(VLOOKUP(VLOOKUP($A145,versenyek!HF:HH,3,FALSE),szabalyok!$A$16:$B$23,2,FALSE),0)</f>
        <v>0</v>
      </c>
      <c r="BQ145" s="47">
        <f>versenyek!$HJ$11*IFERROR(VLOOKUP(VLOOKUP($A145,versenyek!HI:HK,3,FALSE),szabalyok!$A$16:$B$23,2,FALSE),0)</f>
        <v>0</v>
      </c>
      <c r="BR145" s="47">
        <f>versenyek!$HM$11*IFERROR(VLOOKUP(VLOOKUP($A145,versenyek!HL:HN,3,FALSE),szabalyok!$A$16:$B$23,2,FALSE),0)</f>
        <v>0</v>
      </c>
      <c r="BS145" s="47">
        <f>versenyek!$HP$11*IFERROR(VLOOKUP(VLOOKUP($A145,versenyek!HO:HQ,3,FALSE),szabalyok!$A$16:$B$23,2,FALSE),0)</f>
        <v>0</v>
      </c>
      <c r="BT145" s="47">
        <f>versenyek!$HS$11*IFERROR(VLOOKUP(VLOOKUP($A145,versenyek!HR:HT,3,FALSE),szabalyok!$A$16:$B$23,2,FALSE),0)</f>
        <v>0</v>
      </c>
      <c r="BU145" s="47">
        <f>versenyek!$HV$11*IFERROR(VLOOKUP(VLOOKUP($A145,versenyek!HU:HW,3,FALSE),szabalyok!$A$16:$B$23,2,FALSE),0)</f>
        <v>0</v>
      </c>
      <c r="BV145" s="47">
        <f>versenyek!$HY$11*IFERROR(VLOOKUP(VLOOKUP($A145,versenyek!HX:HZ,3,FALSE),szabalyok!$A$16:$B$23,2,FALSE),0)</f>
        <v>0</v>
      </c>
      <c r="BW145" s="47">
        <f>versenyek!$IB$11*IFERROR(VLOOKUP(VLOOKUP($A145,versenyek!IA:IC,3,FALSE),szabalyok!$A$16:$B$23,2,FALSE),0)</f>
        <v>0</v>
      </c>
      <c r="BX145" s="47">
        <f>versenyek!$IE$11*IFERROR(VLOOKUP(VLOOKUP($A145,versenyek!ID:IF,3,FALSE),szabalyok!$A$16:$B$23,2,FALSE),0)</f>
        <v>0</v>
      </c>
      <c r="BY145" s="47">
        <f>versenyek!$IH$11*IFERROR(VLOOKUP(VLOOKUP($A145,versenyek!IG:II,3,FALSE),szabalyok!$A$16:$B$23,2,FALSE),0)</f>
        <v>0</v>
      </c>
      <c r="BZ145" s="47">
        <f>versenyek!$IK$11*IFERROR(VLOOKUP(VLOOKUP($A145,versenyek!IJ:IL,3,FALSE),szabalyok!$A$16:$B$23,2,FALSE),0)</f>
        <v>0</v>
      </c>
      <c r="CA145" s="47">
        <f>versenyek!$IN$11*IFERROR(VLOOKUP(VLOOKUP($A145,versenyek!IM:IO,3,FALSE),szabalyok!$A$16:$B$23,2,FALSE),0)</f>
        <v>0</v>
      </c>
      <c r="CB145" s="47">
        <f>versenyek!$IW$11*IFERROR(VLOOKUP(VLOOKUP($A145,versenyek!IV:IX,3,FALSE),szabalyok!$A$16:$B$23,2,FALSE),0)</f>
        <v>0</v>
      </c>
      <c r="CC145" s="47">
        <f>versenyek!$IZ$11*IFERROR(VLOOKUP(VLOOKUP($A145,versenyek!IY:JA,3,FALSE),szabalyok!$A$16:$B$23,2,FALSE),0)</f>
        <v>0</v>
      </c>
      <c r="CD145" s="47">
        <f>versenyek!$JC$11*IFERROR(VLOOKUP(VLOOKUP($A145,versenyek!JB:JD,3,FALSE),szabalyok!$A$16:$B$23,2,FALSE),0)</f>
        <v>0</v>
      </c>
      <c r="CE145" s="47">
        <f>versenyek!$JF$11*IFERROR(VLOOKUP(VLOOKUP($A145,versenyek!JE:JG,3,FALSE),szabalyok!$A$16:$B$23,2,FALSE),0)</f>
        <v>0</v>
      </c>
      <c r="CF145" s="47">
        <f>versenyek!$JI$11*IFERROR(VLOOKUP(VLOOKUP($A145,versenyek!JH:JJ,3,FALSE),szabalyok!$A$16:$B$23,2,FALSE),0)</f>
        <v>0</v>
      </c>
      <c r="CG145" s="47">
        <f>versenyek!$JL$11*IFERROR(VLOOKUP(VLOOKUP($A145,versenyek!JK:JM,3,FALSE),szabalyok!$A$16:$B$23,2,FALSE),0)</f>
        <v>0</v>
      </c>
      <c r="CH145" s="47">
        <f>versenyek!$JO$11*IFERROR(VLOOKUP(VLOOKUP($A145,versenyek!JN:JP,3,FALSE),szabalyok!$A$16:$B$23,2,FALSE),0)</f>
        <v>0</v>
      </c>
      <c r="CI145" s="47">
        <f>versenyek!$JR$11*IFERROR(VLOOKUP(VLOOKUP($A145,versenyek!JQ:JS,3,FALSE),szabalyok!$A$16:$B$23,2,FALSE),0)</f>
        <v>0</v>
      </c>
      <c r="CJ145" s="47">
        <f>versenyek!$JU$11*IFERROR(VLOOKUP(VLOOKUP($A145,versenyek!JT:JV,3,FALSE),szabalyok!$A$16:$B$23,2,FALSE),0)</f>
        <v>0</v>
      </c>
      <c r="CK145" s="47">
        <f>versenyek!$JR$11*IFERROR(VLOOKUP(VLOOKUP($A145,versenyek!JW:JY,3,FALSE),szabalyok!$A$16:$B$23,2,FALSE),0)</f>
        <v>0</v>
      </c>
      <c r="CL145" s="47">
        <f>versenyek!$KA$11*IFERROR(VLOOKUP(VLOOKUP($A145,versenyek!JZ:KB,3,FALSE),szabalyok!$A$16:$B$23,2,FALSE),0)</f>
        <v>0</v>
      </c>
      <c r="CM145" s="47">
        <f>versenyek!$KD$11*IFERROR(VLOOKUP(VLOOKUP($A145,versenyek!KC:KE,3,FALSE),szabalyok!$A$16:$B$23,2,FALSE),0)</f>
        <v>0</v>
      </c>
      <c r="CN145" s="47">
        <f>versenyek!$KG$11*IFERROR(VLOOKUP(VLOOKUP($A145,versenyek!KF:KH,3,FALSE),szabalyok!$A$16:$B$23,2,FALSE),0)</f>
        <v>0</v>
      </c>
      <c r="CO145" s="47">
        <f>versenyek!$KJ$11*IFERROR(VLOOKUP(VLOOKUP($A145,versenyek!KI:KK,3,FALSE),szabalyok!$A$16:$B$23,2,FALSE),0)</f>
        <v>0</v>
      </c>
      <c r="CP145" s="47">
        <f>versenyek!$KM$11*IFERROR(VLOOKUP(VLOOKUP($A145,versenyek!KL:KN,3,FALSE),szabalyok!$A$16:$B$23,2,FALSE),0)</f>
        <v>0</v>
      </c>
      <c r="CQ145" s="47">
        <f>versenyek!$KP$11*IFERROR(VLOOKUP(VLOOKUP($A145,versenyek!KO:KQ,3,FALSE),szabalyok!$A$16:$B$23,2,FALSE),0)</f>
        <v>0</v>
      </c>
      <c r="CR145" s="47">
        <f>versenyek!$KS$11*IFERROR(VLOOKUP(VLOOKUP($A145,versenyek!KR:KT,3,FALSE),szabalyok!$A$16:$B$23,2,FALSE),0)</f>
        <v>0</v>
      </c>
      <c r="CS145" s="47">
        <f>versenyek!$KV$11*IFERROR(VLOOKUP(VLOOKUP($A145,versenyek!KU:KW,3,FALSE),szabalyok!$A$16:$B$23,2,FALSE),0)</f>
        <v>0</v>
      </c>
      <c r="CT145" s="47">
        <f>versenyek!$KY$11*IFERROR(VLOOKUP(VLOOKUP($A145,versenyek!KX:KZ,3,FALSE),szabalyok!$A$16:$B$23,2,FALSE),0)</f>
        <v>0</v>
      </c>
      <c r="CU145" s="47">
        <f>versenyek!$LB$11*IFERROR(VLOOKUP(VLOOKUP($A145,versenyek!LA:LC,3,FALSE),szabalyok!$A$16:$B$23,2,FALSE),0)</f>
        <v>0</v>
      </c>
      <c r="CV145" s="47">
        <f>versenyek!$LE$11*IFERROR(VLOOKUP(VLOOKUP($A145,versenyek!LD:LF,3,FALSE),szabalyok!$A$16:$B$23,2,FALSE),0)</f>
        <v>0</v>
      </c>
      <c r="CW145" s="47">
        <f>versenyek!$LH$11*IFERROR(VLOOKUP(VLOOKUP($A145,versenyek!LG:LI,3,FALSE),szabalyok!$A$16:$B$23,2,FALSE),0)</f>
        <v>0</v>
      </c>
      <c r="CX145" s="47">
        <f>versenyek!$LK$11*IFERROR(VLOOKUP(VLOOKUP($A145,versenyek!LJ:LL,3,FALSE),szabalyok!$A$16:$B$23,2,FALSE),0)</f>
        <v>0</v>
      </c>
      <c r="CY145" s="47">
        <f>versenyek!$LN$11*IFERROR(VLOOKUP(VLOOKUP($A145,versenyek!LM:LO,3,FALSE),szabalyok!$A$16:$B$23,2,FALSE),0)</f>
        <v>0</v>
      </c>
      <c r="CZ145" s="47">
        <f>versenyek!$LQ$11*IFERROR(VLOOKUP(VLOOKUP($A145,versenyek!LP:LR,3,FALSE),szabalyok!$A$16:$B$23,2,FALSE),0)</f>
        <v>0</v>
      </c>
      <c r="DA145" s="47">
        <f>versenyek!$LT$11*IFERROR(VLOOKUP(VLOOKUP($A145,versenyek!LS:LU,3,FALSE),szabalyok!$A$16:$B$23,2,FALSE),0)</f>
        <v>0</v>
      </c>
      <c r="DB145" s="47">
        <f>versenyek!$LW$11*IFERROR(VLOOKUP(VLOOKUP($A145,versenyek!LV:LX,3,FALSE),szabalyok!$A$16:$B$23,2,FALSE),0)</f>
        <v>0</v>
      </c>
      <c r="DC145" s="47">
        <f>versenyek!$LZ$11*IFERROR(VLOOKUP(VLOOKUP($A145,versenyek!LY:MA,3,FALSE),szabalyok!$A$16:$B$23,2,FALSE),0)</f>
        <v>0</v>
      </c>
      <c r="DD145" s="47">
        <f>versenyek!$MC$11*IFERROR(VLOOKUP(VLOOKUP($A145,versenyek!MB:MD,3,FALSE),szabalyok!$A$16:$B$23,2,FALSE),0)</f>
        <v>0</v>
      </c>
      <c r="DE145" s="47">
        <f>versenyek!$ML$11*IFERROR(VLOOKUP(VLOOKUP($A145,versenyek!MK:MM,3,FALSE),szabalyok!$A$16:$B$23,2,FALSE),0)</f>
        <v>0</v>
      </c>
      <c r="DF145" s="47">
        <f>versenyek!$MO$11*IFERROR(VLOOKUP(VLOOKUP($A145,versenyek!MN:MP,3,FALSE),szabalyok!$A$16:$B$23,2,FALSE),0)</f>
        <v>0</v>
      </c>
      <c r="DG145" s="47">
        <f>versenyek!$MR$11*IFERROR(VLOOKUP(VLOOKUP($A145,versenyek!MQ:MS,3,FALSE),szabalyok!$A$16:$B$23,2,FALSE),0)</f>
        <v>0</v>
      </c>
      <c r="DH145" s="47">
        <f>versenyek!$MU$11*IFERROR(VLOOKUP(VLOOKUP($A145,versenyek!MT:MV,3,FALSE),szabalyok!$A$16:$B$23,2,FALSE),0)</f>
        <v>0</v>
      </c>
      <c r="DI145" s="47">
        <f>versenyek!$MX$11*IFERROR(VLOOKUP(VLOOKUP($A145,versenyek!MW:MY,3,FALSE),szabalyok!$A$16:$B$23,2,FALSE),0)</f>
        <v>0</v>
      </c>
      <c r="DJ145" s="47">
        <f>versenyek!$NA$11*IFERROR(VLOOKUP(VLOOKUP($A145,versenyek!MZ:NB,3,FALSE),szabalyok!$A$16:$B$23,2,FALSE),0)</f>
        <v>0</v>
      </c>
      <c r="DK145" s="47">
        <f>versenyek!$ND$11*IFERROR(VLOOKUP(VLOOKUP($A145,versenyek!NC:NE,3,FALSE),szabalyok!$A$16:$B$23,2,FALSE),0)</f>
        <v>0</v>
      </c>
      <c r="DL145" s="47">
        <f>versenyek!$NG$11*IFERROR(VLOOKUP(VLOOKUP($A145,versenyek!NF:NH,3,FALSE),szabalyok!$A$16:$B$23,2,FALSE),0)</f>
        <v>0</v>
      </c>
      <c r="DM145" s="47">
        <f>versenyek!$NJ$11*IFERROR(VLOOKUP(VLOOKUP($A145,versenyek!NI:NK,3,FALSE),szabalyok!$A$16:$B$23,2,FALSE),0)</f>
        <v>0</v>
      </c>
      <c r="DN145" s="47">
        <f>versenyek!$NM$11*IFERROR(VLOOKUP(VLOOKUP($A145,versenyek!NL:NN,3,FALSE),szabalyok!$A$16:$B$23,2,FALSE),0)</f>
        <v>0</v>
      </c>
      <c r="DO145" s="47">
        <f>versenyek!$NP$11*IFERROR(VLOOKUP(VLOOKUP($A145,versenyek!NO:NQ,3,FALSE),szabalyok!$A$16:$B$23,2,FALSE),0)</f>
        <v>0</v>
      </c>
      <c r="DP145" s="47">
        <f>versenyek!$NS$11*IFERROR(VLOOKUP(VLOOKUP($A145,versenyek!NR:NT,3,FALSE),szabalyok!$A$16:$B$23,2,FALSE),0)</f>
        <v>0</v>
      </c>
      <c r="DQ145" s="47">
        <f>versenyek!$NV$11*IFERROR(VLOOKUP(VLOOKUP($A145,versenyek!NU:NW,3,FALSE),szabalyok!$A$16:$B$23,2,FALSE),0)</f>
        <v>0</v>
      </c>
      <c r="DR145" s="47">
        <f>versenyek!$NY$11*IFERROR(VLOOKUP(VLOOKUP($A145,versenyek!NX:NZ,3,FALSE),szabalyok!$A$16:$B$23,2,FALSE),0)</f>
        <v>0</v>
      </c>
      <c r="DS145" s="47">
        <f>versenyek!$OB$11*IFERROR(VLOOKUP(VLOOKUP($A145,versenyek!OA:OC,3,FALSE),szabalyok!$A$16:$B$23,2,FALSE),0)</f>
        <v>0</v>
      </c>
      <c r="DT145" s="47">
        <f>versenyek!$OE$11*IFERROR(VLOOKUP(VLOOKUP($A145,versenyek!OD:OF,3,FALSE),szabalyok!$A$16:$B$23,2,FALSE),0)</f>
        <v>0</v>
      </c>
      <c r="DU145" s="47">
        <f>versenyek!$OH$11*IFERROR(VLOOKUP(VLOOKUP($A145,versenyek!OG:OI,3,FALSE),szabalyok!$A$16:$B$23,2,FALSE),0)</f>
        <v>0</v>
      </c>
      <c r="DV145" s="47">
        <f>versenyek!$OK$11*IFERROR(VLOOKUP(VLOOKUP($A145,versenyek!OJ:OL,3,FALSE),szabalyok!$A$16:$B$23,2,FALSE),0)</f>
        <v>0</v>
      </c>
      <c r="DW145" s="47">
        <f>versenyek!$ON$11*IFERROR(VLOOKUP(VLOOKUP($A145,versenyek!OM:OO,3,FALSE),szabalyok!$A$16:$B$23,2,FALSE),0)</f>
        <v>0</v>
      </c>
      <c r="DX145" s="47">
        <f>versenyek!$OQ$11*IFERROR(VLOOKUP(VLOOKUP($A145,versenyek!OP:OR,3,FALSE),szabalyok!$A$16:$B$23,2,FALSE),0)</f>
        <v>0</v>
      </c>
      <c r="DY145" s="47">
        <f>versenyek!$OT$11*IFERROR(VLOOKUP(VLOOKUP($A145,versenyek!OS:OU,3,FALSE),szabalyok!$A$16:$B$23,2,FALSE),0)</f>
        <v>0</v>
      </c>
      <c r="DZ145" s="47">
        <f>versenyek!$OW$11*IFERROR(VLOOKUP(VLOOKUP($A145,versenyek!OV:OX,3,FALSE),szabalyok!$A$16:$B$23,2,FALSE),0)</f>
        <v>0</v>
      </c>
      <c r="EA145" s="47">
        <f>versenyek!$OZ$11*IFERROR(VLOOKUP(VLOOKUP($A145,versenyek!OY:PA,3,FALSE),szabalyok!$A$16:$B$23,2,FALSE),0)</f>
        <v>0</v>
      </c>
      <c r="EB145" s="47">
        <f>versenyek!$PC$11*IFERROR(VLOOKUP(VLOOKUP($A145,versenyek!PB:PD,3,FALSE),szabalyok!$A$16:$B$23,2,FALSE),0)</f>
        <v>0</v>
      </c>
      <c r="EC145" s="47">
        <f>versenyek!$PF$11*IFERROR(VLOOKUP(VLOOKUP($A145,versenyek!PE:PG,3,FALSE),szabalyok!$A$16:$B$23,2,FALSE),0)</f>
        <v>0</v>
      </c>
      <c r="ED145" s="47">
        <f>versenyek!$PI$11*IFERROR(VLOOKUP(VLOOKUP($A145,versenyek!PH:PJ,3,FALSE),szabalyok!$A$16:$B$23,2,FALSE),0)</f>
        <v>0</v>
      </c>
      <c r="EE145" s="47">
        <f>versenyek!$PL$11*IFERROR(VLOOKUP(VLOOKUP($A145,versenyek!PK:PM,3,FALSE),szabalyok!$A$16:$B$23,2,FALSE),0)</f>
        <v>0</v>
      </c>
      <c r="EF145" s="47">
        <f>versenyek!$PO$11*IFERROR(VLOOKUP(VLOOKUP($A145,versenyek!PN:PP,3,FALSE),szabalyok!$A$16:$B$23,2,FALSE),0)</f>
        <v>0</v>
      </c>
      <c r="EG145" s="47">
        <f>versenyek!$PR$11*IFERROR(VLOOKUP(VLOOKUP($A145,versenyek!PQ:PS,3,FALSE),szabalyok!$A$16:$B$23,2,FALSE),0)</f>
        <v>0</v>
      </c>
      <c r="EH145" s="47">
        <f>versenyek!$PU$11*IFERROR(VLOOKUP(VLOOKUP($A145,versenyek!PT:PV,3,FALSE),szabalyok!$A$16:$B$23,2,FALSE),0)</f>
        <v>0</v>
      </c>
      <c r="EI145" s="47">
        <f>versenyek!$PX$11*IFERROR(VLOOKUP(VLOOKUP($A145,versenyek!PW:PY,3,FALSE),szabalyok!$A$16:$B$23,2,FALSE),0)</f>
        <v>0</v>
      </c>
      <c r="EJ145" s="47">
        <f>versenyek!$QA$11*IFERROR(VLOOKUP(VLOOKUP($A145,versenyek!PZ:QB,3,FALSE),szabalyok!$A$16:$B$23,2,FALSE),0)</f>
        <v>0</v>
      </c>
      <c r="EK145" s="47">
        <f>versenyek!$QD$11*IFERROR(VLOOKUP(VLOOKUP($A145,versenyek!QC:QE,3,FALSE),szabalyok!$A$16:$B$23,2,FALSE),0)</f>
        <v>0</v>
      </c>
      <c r="EL145" s="47">
        <f>versenyek!$QG$11*IFERROR(VLOOKUP(VLOOKUP($A145,versenyek!QF:QH,3,FALSE),szabalyok!$A$16:$B$23,2,FALSE),0)</f>
        <v>0</v>
      </c>
      <c r="EM145" s="47">
        <f>versenyek!$QJ$11*IFERROR(VLOOKUP(VLOOKUP($A145,versenyek!QI:QK,3,FALSE),szabalyok!$A$16:$B$23,2,FALSE),0)</f>
        <v>0</v>
      </c>
      <c r="EN145" s="47">
        <f>versenyek!$QM$11*IFERROR(VLOOKUP(VLOOKUP($A145,versenyek!QL:QN,3,FALSE),szabalyok!$A$16:$B$23,2,FALSE),0)</f>
        <v>0</v>
      </c>
      <c r="EO145" s="47">
        <f>versenyek!$QP$11*IFERROR(VLOOKUP(VLOOKUP($A145,versenyek!QO:QQ,3,FALSE),szabalyok!$A$16:$B$23,2,FALSE),0)</f>
        <v>0</v>
      </c>
      <c r="EP145" s="47">
        <f>versenyek!$QS$11*IFERROR(VLOOKUP(VLOOKUP($A145,versenyek!QR:QT,3,FALSE),szabalyok!$A$16:$B$23,2,FALSE),0)</f>
        <v>0</v>
      </c>
      <c r="EQ145" s="47">
        <f>versenyek!$QV$11*IFERROR(VLOOKUP(VLOOKUP($A145,versenyek!QU:QW,3,FALSE),szabalyok!$A$16:$B$23,2,FALSE),0)</f>
        <v>0</v>
      </c>
      <c r="ER145" s="47">
        <f>versenyek!$RE$11*IFERROR(VLOOKUP(VLOOKUP($A145,versenyek!RD:RF,3,FALSE),szabalyok!$A$16:$B$23,2,FALSE),0)</f>
        <v>0</v>
      </c>
      <c r="ES145" s="47">
        <f>versenyek!$RH$11*IFERROR(VLOOKUP(VLOOKUP($A145,versenyek!RG:RI,3,FALSE),szabalyok!$A$16:$B$23,2,FALSE),0)</f>
        <v>0</v>
      </c>
      <c r="ET145" s="47">
        <f>versenyek!$RK$11*IFERROR(VLOOKUP(VLOOKUP($A145,versenyek!RJ:RL,3,FALSE),szabalyok!$A$16:$B$23,2,FALSE),0)</f>
        <v>0</v>
      </c>
      <c r="EU145" s="47">
        <f>versenyek!$RN$11*IFERROR(VLOOKUP(VLOOKUP($A145,versenyek!RM:RO,3,FALSE),szabalyok!$A$16:$B$23,2,FALSE),0)</f>
        <v>0</v>
      </c>
      <c r="EV145" s="47">
        <f>versenyek!$RQ$11*IFERROR(VLOOKUP(VLOOKUP($A145,versenyek!RP:RR,3,FALSE),szabalyok!$A$16:$B$23,2,FALSE),0)</f>
        <v>0</v>
      </c>
      <c r="EW145" s="47">
        <f>versenyek!$RT$11*IFERROR(VLOOKUP(VLOOKUP($A145,versenyek!RS:RU,3,FALSE),szabalyok!$A$16:$B$23,2,FALSE),0)</f>
        <v>0</v>
      </c>
      <c r="EX145" s="47">
        <f>versenyek!$RW$11*IFERROR(VLOOKUP(VLOOKUP($A145,versenyek!RV:RX,3,FALSE),szabalyok!$A$16:$B$23,2,FALSE),0)</f>
        <v>0</v>
      </c>
      <c r="EY145" s="47">
        <f>versenyek!$RZ$11*IFERROR(VLOOKUP(VLOOKUP($A145,versenyek!RY:SA,3,FALSE),szabalyok!$A$16:$B$23,2,FALSE),0)</f>
        <v>0</v>
      </c>
      <c r="EZ145" s="47">
        <f>versenyek!$SC$11*IFERROR(VLOOKUP(VLOOKUP($A145,versenyek!SB:SD,3,FALSE),szabalyok!$A$16:$B$23,2,FALSE),0)</f>
        <v>0</v>
      </c>
      <c r="FA145" s="47">
        <f>versenyek!$SF$11*IFERROR(VLOOKUP(VLOOKUP($A145,versenyek!SE:SG,3,FALSE),szabalyok!$A$16:$B$23,2,FALSE),0)</f>
        <v>0</v>
      </c>
      <c r="FB145" s="47">
        <f>versenyek!$SI$11*IFERROR(VLOOKUP(VLOOKUP($A145,versenyek!SH:SJ,3,FALSE),szabalyok!$A$16:$B$23,2,FALSE),0)</f>
        <v>0</v>
      </c>
      <c r="FC145" s="47">
        <f>versenyek!$SL$11*IFERROR(VLOOKUP(VLOOKUP($A145,versenyek!SK:SM,3,FALSE),szabalyok!$A$16:$B$23,2,FALSE),0)</f>
        <v>0</v>
      </c>
      <c r="FD145" s="47">
        <f>versenyek!$SO$11*IFERROR(VLOOKUP(VLOOKUP($A145,versenyek!SN:SP,3,FALSE),szabalyok!$A$16:$B$23,2,FALSE),0)</f>
        <v>0</v>
      </c>
      <c r="FE145" s="47">
        <f>versenyek!$SR$11*IFERROR(VLOOKUP(VLOOKUP($A145,versenyek!SQ:SS,3,FALSE),szabalyok!$A$16:$B$23,2,FALSE),0)</f>
        <v>0</v>
      </c>
      <c r="FF145" s="47">
        <f>versenyek!$SU$11*IFERROR(VLOOKUP(VLOOKUP($A145,versenyek!ST:SV,3,FALSE),szabalyok!$A$16:$B$23,2,FALSE),0)</f>
        <v>0</v>
      </c>
      <c r="FG145" s="47">
        <f>versenyek!$SX$11*IFERROR(VLOOKUP(VLOOKUP($A145,versenyek!SW:SY,3,FALSE),szabalyok!$A$16:$B$23,2,FALSE),0)</f>
        <v>0</v>
      </c>
      <c r="FH145" s="47">
        <f>versenyek!$TA$11*IFERROR(VLOOKUP(VLOOKUP($A145,versenyek!SZ:TB,3,FALSE),szabalyok!$A$16:$B$23,2,FALSE),0)</f>
        <v>0</v>
      </c>
      <c r="FI145" s="47">
        <f>versenyek!$TD$11*IFERROR(VLOOKUP(VLOOKUP($A145,versenyek!TC:TE,3,FALSE),szabalyok!$A$16:$B$23,2,FALSE),0)</f>
        <v>0</v>
      </c>
      <c r="FJ145" s="47">
        <f>versenyek!$TG$11*IFERROR(VLOOKUP(VLOOKUP($A145,versenyek!TF:TH,3,FALSE),szabalyok!$A$16:$B$23,2,FALSE),0)</f>
        <v>0</v>
      </c>
      <c r="FK145" s="47">
        <f>versenyek!$TJ$11*IFERROR(VLOOKUP(VLOOKUP($A145,versenyek!TI:TK,3,FALSE),szabalyok!$A$16:$B$23,2,FALSE),0)</f>
        <v>0</v>
      </c>
      <c r="FL145" s="47">
        <f>versenyek!$TM$11*IFERROR(VLOOKUP(VLOOKUP($A145,versenyek!TL:TN,3,FALSE),szabalyok!$A$16:$B$23,2,FALSE),0)</f>
        <v>0</v>
      </c>
      <c r="FM145" s="47">
        <f>versenyek!$TP$11*IFERROR(VLOOKUP(VLOOKUP($A145,versenyek!TO:TQ,3,FALSE),szabalyok!$A$16:$B$23,2,FALSE),0)</f>
        <v>0</v>
      </c>
      <c r="FN145" s="47">
        <f>versenyek!$TS$11*IFERROR(VLOOKUP(VLOOKUP($A145,versenyek!TR:TT,3,FALSE),szabalyok!$A$16:$B$23,2,FALSE),0)</f>
        <v>0</v>
      </c>
      <c r="FO145" s="47"/>
      <c r="FP145" s="235">
        <f t="shared" si="4"/>
        <v>0</v>
      </c>
    </row>
    <row r="146" spans="1:173">
      <c r="A146" s="1" t="s">
        <v>733</v>
      </c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>
        <v>0</v>
      </c>
      <c r="N146" s="47">
        <v>0</v>
      </c>
      <c r="O146" s="47">
        <v>0</v>
      </c>
      <c r="P146" s="47">
        <v>0</v>
      </c>
      <c r="Q146" s="47">
        <v>0</v>
      </c>
      <c r="R146" s="47">
        <f>versenyek!$BD$11*IFERROR(VLOOKUP(VLOOKUP($A146,versenyek!BC:BE,3,FALSE),szabalyok!$A$16:$B$23,2,FALSE),0)</f>
        <v>0</v>
      </c>
      <c r="S146" s="47">
        <f>versenyek!$BG$11*IFERROR(VLOOKUP(VLOOKUP($A146,versenyek!BF:BH,3,FALSE),szabalyok!$A$16:$B$23,2,FALSE),0)</f>
        <v>0</v>
      </c>
      <c r="T146" s="47">
        <f>versenyek!$BJ$11*IFERROR(VLOOKUP(VLOOKUP($A146,versenyek!BI:BK,3,FALSE),szabalyok!$A$16:$B$23,2,FALSE),0)</f>
        <v>0</v>
      </c>
      <c r="U146" s="47">
        <f>versenyek!$BM$11*IFERROR(VLOOKUP(VLOOKUP($A146,versenyek!BL:BN,3,FALSE),szabalyok!$A$16:$B$23,2,FALSE),0)</f>
        <v>0</v>
      </c>
      <c r="V146" s="47">
        <f>versenyek!$BP$11*IFERROR(VLOOKUP(VLOOKUP($A146,versenyek!BO:BQ,3,FALSE),szabalyok!$A$16:$B$23,2,FALSE),0)</f>
        <v>0</v>
      </c>
      <c r="W146" s="47">
        <f>versenyek!$BS$11*IFERROR(VLOOKUP(VLOOKUP($A146,versenyek!BR:BT,3,FALSE),szabalyok!$A$16:$B$23,2,FALSE),0)</f>
        <v>0</v>
      </c>
      <c r="X146" s="47">
        <f>versenyek!$BV$11*IFERROR(VLOOKUP(VLOOKUP($A146,versenyek!BU:BW,3,FALSE),szabalyok!$A$16:$B$23,2,FALSE),0)</f>
        <v>0</v>
      </c>
      <c r="Y146" s="47">
        <f>versenyek!$BY$11*IFERROR(VLOOKUP(VLOOKUP($A146,versenyek!BX:BZ,3,FALSE),szabalyok!$A$16:$B$23,2,FALSE),0)</f>
        <v>0</v>
      </c>
      <c r="Z146" s="47">
        <f>versenyek!$CB$11*IFERROR(VLOOKUP(VLOOKUP($A146,versenyek!CA:CC,3,FALSE),szabalyok!$A$16:$B$23,2,FALSE),0)</f>
        <v>0</v>
      </c>
      <c r="AA146" s="47">
        <f>versenyek!$CE$11*IFERROR(VLOOKUP(VLOOKUP($A146,versenyek!CD:CF,3,FALSE),szabalyok!$A$16:$B$23,2,FALSE),0)</f>
        <v>0</v>
      </c>
      <c r="AB146" s="47">
        <f>versenyek!$CH$11*IFERROR(VLOOKUP(VLOOKUP($A146,versenyek!CG:CI,3,FALSE),szabalyok!$A$16:$B$23,2,FALSE),0)</f>
        <v>0</v>
      </c>
      <c r="AC146" s="47">
        <f>versenyek!$CK$11*IFERROR(VLOOKUP(VLOOKUP($A146,versenyek!CJ:CL,3,FALSE),szabalyok!$A$16:$B$23,2,FALSE),0)</f>
        <v>0</v>
      </c>
      <c r="AD146" s="47">
        <f>versenyek!$CN$11*IFERROR(VLOOKUP(VLOOKUP($A146,versenyek!CM:CO,3,FALSE),szabalyok!$A$16:$B$23,2,FALSE),0)</f>
        <v>0</v>
      </c>
      <c r="AE146" s="47">
        <f>versenyek!$CQ$11*IFERROR(VLOOKUP(VLOOKUP($A146,versenyek!CP:CR,3,FALSE),szabalyok!$A$16:$B$23,2,FALSE),0)</f>
        <v>0</v>
      </c>
      <c r="AF146" s="47">
        <f>versenyek!$CT$11*IFERROR(VLOOKUP(VLOOKUP($A146,versenyek!CS:CU,3,FALSE),szabalyok!$A$16:$B$23,2,FALSE),0)</f>
        <v>0</v>
      </c>
      <c r="AG146" s="47">
        <f>versenyek!$CW$11*IFERROR(VLOOKUP(VLOOKUP($A146,versenyek!CV:CX,3,FALSE),szabalyok!$A$16:$B$23,2,FALSE),0)</f>
        <v>0</v>
      </c>
      <c r="AH146" s="47">
        <f>versenyek!$CZ$11*IFERROR(VLOOKUP(VLOOKUP($A146,versenyek!CY:DA,3,FALSE),szabalyok!$A$16:$B$23,2,FALSE),0)</f>
        <v>0</v>
      </c>
      <c r="AI146" s="47">
        <f>versenyek!$DC$11*IFERROR(VLOOKUP(VLOOKUP($A146,versenyek!DB:DD,3,FALSE),szabalyok!$A$16:$B$23,2,FALSE),0)</f>
        <v>0</v>
      </c>
      <c r="AJ146" s="47">
        <f>versenyek!$DF$11*IFERROR(VLOOKUP(VLOOKUP($A146,versenyek!DE:DG,3,FALSE),szabalyok!$A$16:$B$23,2,FALSE),0)</f>
        <v>0</v>
      </c>
      <c r="AK146" s="47">
        <f>versenyek!$DI$11*IFERROR(VLOOKUP(VLOOKUP($A146,versenyek!DH:DJ,3,FALSE),szabalyok!$A$16:$B$23,2,FALSE),0)</f>
        <v>0</v>
      </c>
      <c r="AL146" s="47">
        <f>versenyek!$DL$11*IFERROR(VLOOKUP(VLOOKUP($A146,versenyek!DK:DM,3,FALSE),szabalyok!$A$16:$B$23,2,FALSE),0)</f>
        <v>0</v>
      </c>
      <c r="AM146" s="47">
        <f>versenyek!$DR$11*IFERROR(VLOOKUP(VLOOKUP($A146,versenyek!DQ:DS,3,FALSE),szabalyok!$A$16:$B$23,2,FALSE),0)</f>
        <v>0</v>
      </c>
      <c r="AN146" s="47">
        <f>versenyek!$DU$11*IFERROR(VLOOKUP(VLOOKUP($A146,versenyek!DT:DV,3,FALSE),szabalyok!$A$16:$B$23,2,FALSE),0)</f>
        <v>0</v>
      </c>
      <c r="AO146" s="47">
        <f>versenyek!$DO$11*IFERROR(VLOOKUP(VLOOKUP($A146,versenyek!DN:DP,3,FALSE),szabalyok!$A$16:$B$23,2,FALSE),0)</f>
        <v>0</v>
      </c>
      <c r="AP146" s="47">
        <f>versenyek!$DX$11*IFERROR(VLOOKUP(VLOOKUP($A146,versenyek!DW:DY,3,FALSE),szabalyok!$A$16:$B$23,2,FALSE),0)</f>
        <v>0</v>
      </c>
      <c r="AQ146" s="47" t="e">
        <f>versenyek!$EA$11*IFERROR(VLOOKUP(VLOOKUP($A146,versenyek!DZ:EB,3,FALSE),szabalyok!$A$16:$B$23,2,FALSE),0)</f>
        <v>#DIV/0!</v>
      </c>
      <c r="AR146" s="47" t="e">
        <f>versenyek!$ED$11*IFERROR(VLOOKUP(VLOOKUP($A146,versenyek!EC:EE,3,FALSE),szabalyok!$A$16:$B$23,2,FALSE),0)</f>
        <v>#DIV/0!</v>
      </c>
      <c r="AS146" s="47">
        <f>versenyek!$EG$11*IFERROR(VLOOKUP(VLOOKUP($A146,versenyek!EF:EH,3,FALSE),szabalyok!$A$16:$B$23,2,FALSE),0)</f>
        <v>0</v>
      </c>
      <c r="AT146" s="47">
        <f>versenyek!$EJ$11*IFERROR(VLOOKUP(VLOOKUP($A146,versenyek!EI:EK,3,FALSE),szabalyok!$A$16:$B$23,2,FALSE),0)</f>
        <v>0</v>
      </c>
      <c r="AU146" s="47">
        <f>versenyek!$EM$11*IFERROR(VLOOKUP(VLOOKUP($A146,versenyek!EL:EN,3,FALSE),szabalyok!$A$16:$B$23,2,FALSE),0)</f>
        <v>0</v>
      </c>
      <c r="AV146" s="47">
        <f>versenyek!$EP$11*IFERROR(VLOOKUP(VLOOKUP($A146,versenyek!EO:EQ,3,FALSE),szabalyok!$A$16:$B$23,2,FALSE),0)</f>
        <v>0</v>
      </c>
      <c r="AW146" s="47">
        <f>versenyek!$EY$11*IFERROR(VLOOKUP(VLOOKUP($A146,versenyek!EX:EZ,3,FALSE),szabalyok!$A$16:$B$23,2,FALSE),0)</f>
        <v>0</v>
      </c>
      <c r="AX146" s="47">
        <f>versenyek!$FB$11*IFERROR(VLOOKUP(VLOOKUP($A146,versenyek!FA:FC,3,FALSE),szabalyok!$A$16:$B$23,2,FALSE),0)</f>
        <v>0</v>
      </c>
      <c r="AY146" s="47">
        <f>versenyek!$FE$11*IFERROR(VLOOKUP(VLOOKUP($A146,versenyek!FD:FF,3,FALSE),szabalyok!$A$16:$B$23,2,FALSE),0)</f>
        <v>0</v>
      </c>
      <c r="AZ146" s="47">
        <f>versenyek!$FH$11*IFERROR(VLOOKUP(VLOOKUP($A146,versenyek!FG:FI,3,FALSE),szabalyok!$A$16:$B$23,2,FALSE),0)</f>
        <v>0</v>
      </c>
      <c r="BA146" s="47">
        <f>versenyek!$FK$11*IFERROR(VLOOKUP(VLOOKUP($A146,versenyek!FJ:FL,3,FALSE),szabalyok!$A$16:$B$23,2,FALSE),0)</f>
        <v>0</v>
      </c>
      <c r="BB146" s="47">
        <f>versenyek!$FN$11*IFERROR(VLOOKUP(VLOOKUP($A146,versenyek!FM:FO,3,FALSE),szabalyok!$A$16:$B$23,2,FALSE),0)</f>
        <v>0</v>
      </c>
      <c r="BC146" s="47">
        <f>versenyek!$FQ$11*IFERROR(VLOOKUP(VLOOKUP($A146,versenyek!FP:FR,3,FALSE),szabalyok!$A$16:$B$23,2,FALSE),0)</f>
        <v>0</v>
      </c>
      <c r="BD146" s="47">
        <f>versenyek!$FT$11*IFERROR(VLOOKUP(VLOOKUP($A146,versenyek!FS:FU,3,FALSE),szabalyok!$A$16:$B$23,2,FALSE),0)</f>
        <v>0</v>
      </c>
      <c r="BE146" s="47">
        <f>versenyek!$FW$11*IFERROR(VLOOKUP(VLOOKUP($A146,versenyek!FV:FX,3,FALSE),szabalyok!$A$16:$B$23,2,FALSE),0)</f>
        <v>0</v>
      </c>
      <c r="BF146" s="47">
        <f>versenyek!$FZ$11*IFERROR(VLOOKUP(VLOOKUP($A146,versenyek!FY:GA,3,FALSE),szabalyok!$A$16:$B$23,2,FALSE),0)</f>
        <v>0</v>
      </c>
      <c r="BG146" s="47">
        <f>versenyek!$GC$11*IFERROR(VLOOKUP(VLOOKUP($A146,versenyek!GB:GD,3,FALSE),szabalyok!$A$16:$B$23,2,FALSE),0)</f>
        <v>0</v>
      </c>
      <c r="BH146" s="47">
        <f>versenyek!$GF$11*IFERROR(VLOOKUP(VLOOKUP($A146,versenyek!GE:GG,3,FALSE),szabalyok!$A$16:$B$23,2,FALSE),0)</f>
        <v>0</v>
      </c>
      <c r="BI146" s="47">
        <f>versenyek!$GI$11*IFERROR(VLOOKUP(VLOOKUP($A146,versenyek!GH:GJ,3,FALSE),szabalyok!$A$16:$B$23,2,FALSE),0)</f>
        <v>0</v>
      </c>
      <c r="BJ146" s="47">
        <f>versenyek!$GL$11*IFERROR(VLOOKUP(VLOOKUP($A146,versenyek!GK:GM,3,FALSE),szabalyok!$A$16:$B$23,2,FALSE),0)</f>
        <v>0</v>
      </c>
      <c r="BK146" s="47">
        <f>versenyek!$GO$11*IFERROR(VLOOKUP(VLOOKUP($A146,versenyek!GN:GP,3,FALSE),szabalyok!$A$16:$B$23,2,FALSE),0)</f>
        <v>0</v>
      </c>
      <c r="BL146" s="47">
        <f>versenyek!$GR$11*IFERROR(VLOOKUP(VLOOKUP($A146,versenyek!GQ:GS,3,FALSE),szabalyok!$A$16:$B$23,2,FALSE),0)</f>
        <v>0</v>
      </c>
      <c r="BM146" s="47">
        <f>versenyek!$GX$11*IFERROR(VLOOKUP(VLOOKUP($A146,versenyek!GW:GY,3,FALSE),szabalyok!$A$16:$B$23,2,FALSE),0)</f>
        <v>0</v>
      </c>
      <c r="BN146" s="47">
        <f>versenyek!$GX$11*IFERROR(VLOOKUP(VLOOKUP($A146,versenyek!GX:GZ,3,FALSE),szabalyok!$A$16:$B$23,2,FALSE),0)</f>
        <v>0</v>
      </c>
      <c r="BO146" s="47">
        <f>versenyek!$HD$11*IFERROR(VLOOKUP(VLOOKUP($A146,versenyek!HC:HE,3,FALSE),szabalyok!$A$16:$B$23,2,FALSE),0)</f>
        <v>0</v>
      </c>
      <c r="BP146" s="47">
        <f>versenyek!$HG$11*IFERROR(VLOOKUP(VLOOKUP($A146,versenyek!HF:HH,3,FALSE),szabalyok!$A$16:$B$23,2,FALSE),0)</f>
        <v>0</v>
      </c>
      <c r="BQ146" s="47">
        <f>versenyek!$HJ$11*IFERROR(VLOOKUP(VLOOKUP($A146,versenyek!HI:HK,3,FALSE),szabalyok!$A$16:$B$23,2,FALSE),0)</f>
        <v>0</v>
      </c>
      <c r="BR146" s="47">
        <f>versenyek!$HM$11*IFERROR(VLOOKUP(VLOOKUP($A146,versenyek!HL:HN,3,FALSE),szabalyok!$A$16:$B$23,2,FALSE),0)</f>
        <v>0</v>
      </c>
      <c r="BS146" s="47">
        <f>versenyek!$HP$11*IFERROR(VLOOKUP(VLOOKUP($A146,versenyek!HO:HQ,3,FALSE),szabalyok!$A$16:$B$23,2,FALSE),0)</f>
        <v>0</v>
      </c>
      <c r="BT146" s="47">
        <f>versenyek!$HS$11*IFERROR(VLOOKUP(VLOOKUP($A146,versenyek!HR:HT,3,FALSE),szabalyok!$A$16:$B$23,2,FALSE),0)</f>
        <v>0</v>
      </c>
      <c r="BU146" s="47">
        <f>versenyek!$HV$11*IFERROR(VLOOKUP(VLOOKUP($A146,versenyek!HU:HW,3,FALSE),szabalyok!$A$16:$B$23,2,FALSE),0)</f>
        <v>0</v>
      </c>
      <c r="BV146" s="47">
        <f>versenyek!$HY$11*IFERROR(VLOOKUP(VLOOKUP($A146,versenyek!HX:HZ,3,FALSE),szabalyok!$A$16:$B$23,2,FALSE),0)</f>
        <v>0</v>
      </c>
      <c r="BW146" s="47">
        <f>versenyek!$IB$11*IFERROR(VLOOKUP(VLOOKUP($A146,versenyek!IA:IC,3,FALSE),szabalyok!$A$16:$B$23,2,FALSE),0)</f>
        <v>0</v>
      </c>
      <c r="BX146" s="47">
        <f>versenyek!$IE$11*IFERROR(VLOOKUP(VLOOKUP($A146,versenyek!ID:IF,3,FALSE),szabalyok!$A$16:$B$23,2,FALSE),0)</f>
        <v>0</v>
      </c>
      <c r="BY146" s="47">
        <f>versenyek!$IH$11*IFERROR(VLOOKUP(VLOOKUP($A146,versenyek!IG:II,3,FALSE),szabalyok!$A$16:$B$23,2,FALSE),0)</f>
        <v>0</v>
      </c>
      <c r="BZ146" s="47">
        <f>versenyek!$IK$11*IFERROR(VLOOKUP(VLOOKUP($A146,versenyek!IJ:IL,3,FALSE),szabalyok!$A$16:$B$23,2,FALSE),0)</f>
        <v>0</v>
      </c>
      <c r="CA146" s="47">
        <f>versenyek!$IN$11*IFERROR(VLOOKUP(VLOOKUP($A146,versenyek!IM:IO,3,FALSE),szabalyok!$A$16:$B$23,2,FALSE),0)</f>
        <v>0</v>
      </c>
      <c r="CB146" s="47">
        <f>versenyek!$IW$11*IFERROR(VLOOKUP(VLOOKUP($A146,versenyek!IV:IX,3,FALSE),szabalyok!$A$16:$B$23,2,FALSE),0)</f>
        <v>0</v>
      </c>
      <c r="CC146" s="47">
        <f>versenyek!$IZ$11*IFERROR(VLOOKUP(VLOOKUP($A146,versenyek!IY:JA,3,FALSE),szabalyok!$A$16:$B$23,2,FALSE),0)</f>
        <v>0</v>
      </c>
      <c r="CD146" s="47">
        <f>versenyek!$JC$11*IFERROR(VLOOKUP(VLOOKUP($A146,versenyek!JB:JD,3,FALSE),szabalyok!$A$16:$B$23,2,FALSE),0)</f>
        <v>0</v>
      </c>
      <c r="CE146" s="47">
        <f>versenyek!$JF$11*IFERROR(VLOOKUP(VLOOKUP($A146,versenyek!JE:JG,3,FALSE),szabalyok!$A$16:$B$23,2,FALSE),0)</f>
        <v>0</v>
      </c>
      <c r="CF146" s="47">
        <f>versenyek!$JI$11*IFERROR(VLOOKUP(VLOOKUP($A146,versenyek!JH:JJ,3,FALSE),szabalyok!$A$16:$B$23,2,FALSE),0)</f>
        <v>0</v>
      </c>
      <c r="CG146" s="47">
        <f>versenyek!$JL$11*IFERROR(VLOOKUP(VLOOKUP($A146,versenyek!JK:JM,3,FALSE),szabalyok!$A$16:$B$23,2,FALSE),0)</f>
        <v>0</v>
      </c>
      <c r="CH146" s="47">
        <f>versenyek!$JO$11*IFERROR(VLOOKUP(VLOOKUP($A146,versenyek!JN:JP,3,FALSE),szabalyok!$A$16:$B$23,2,FALSE),0)</f>
        <v>0</v>
      </c>
      <c r="CI146" s="47">
        <f>versenyek!$JR$11*IFERROR(VLOOKUP(VLOOKUP($A146,versenyek!JQ:JS,3,FALSE),szabalyok!$A$16:$B$23,2,FALSE),0)</f>
        <v>0</v>
      </c>
      <c r="CJ146" s="47">
        <f>versenyek!$JU$11*IFERROR(VLOOKUP(VLOOKUP($A146,versenyek!JT:JV,3,FALSE),szabalyok!$A$16:$B$23,2,FALSE),0)</f>
        <v>0</v>
      </c>
      <c r="CK146" s="47">
        <f>versenyek!$JR$11*IFERROR(VLOOKUP(VLOOKUP($A146,versenyek!JW:JY,3,FALSE),szabalyok!$A$16:$B$23,2,FALSE),0)</f>
        <v>0</v>
      </c>
      <c r="CL146" s="47">
        <f>versenyek!$KA$11*IFERROR(VLOOKUP(VLOOKUP($A146,versenyek!JZ:KB,3,FALSE),szabalyok!$A$16:$B$23,2,FALSE),0)</f>
        <v>0</v>
      </c>
      <c r="CM146" s="47">
        <f>versenyek!$KD$11*IFERROR(VLOOKUP(VLOOKUP($A146,versenyek!KC:KE,3,FALSE),szabalyok!$A$16:$B$23,2,FALSE),0)</f>
        <v>0</v>
      </c>
      <c r="CN146" s="47">
        <f>versenyek!$KG$11*IFERROR(VLOOKUP(VLOOKUP($A146,versenyek!KF:KH,3,FALSE),szabalyok!$A$16:$B$23,2,FALSE),0)</f>
        <v>0</v>
      </c>
      <c r="CO146" s="47">
        <f>versenyek!$KJ$11*IFERROR(VLOOKUP(VLOOKUP($A146,versenyek!KI:KK,3,FALSE),szabalyok!$A$16:$B$23,2,FALSE),0)</f>
        <v>0</v>
      </c>
      <c r="CP146" s="47">
        <f>versenyek!$KM$11*IFERROR(VLOOKUP(VLOOKUP($A146,versenyek!KL:KN,3,FALSE),szabalyok!$A$16:$B$23,2,FALSE),0)</f>
        <v>0</v>
      </c>
      <c r="CQ146" s="47">
        <f>versenyek!$KP$11*IFERROR(VLOOKUP(VLOOKUP($A146,versenyek!KO:KQ,3,FALSE),szabalyok!$A$16:$B$23,2,FALSE),0)</f>
        <v>0</v>
      </c>
      <c r="CR146" s="47">
        <f>versenyek!$KS$11*IFERROR(VLOOKUP(VLOOKUP($A146,versenyek!KR:KT,3,FALSE),szabalyok!$A$16:$B$23,2,FALSE),0)</f>
        <v>0</v>
      </c>
      <c r="CS146" s="47">
        <f>versenyek!$KV$11*IFERROR(VLOOKUP(VLOOKUP($A146,versenyek!KU:KW,3,FALSE),szabalyok!$A$16:$B$23,2,FALSE),0)</f>
        <v>0</v>
      </c>
      <c r="CT146" s="47">
        <f>versenyek!$KY$11*IFERROR(VLOOKUP(VLOOKUP($A146,versenyek!KX:KZ,3,FALSE),szabalyok!$A$16:$B$23,2,FALSE),0)</f>
        <v>0</v>
      </c>
      <c r="CU146" s="47">
        <f>versenyek!$LB$11*IFERROR(VLOOKUP(VLOOKUP($A146,versenyek!LA:LC,3,FALSE),szabalyok!$A$16:$B$23,2,FALSE),0)</f>
        <v>0</v>
      </c>
      <c r="CV146" s="47">
        <f>versenyek!$LE$11*IFERROR(VLOOKUP(VLOOKUP($A146,versenyek!LD:LF,3,FALSE),szabalyok!$A$16:$B$23,2,FALSE),0)</f>
        <v>0</v>
      </c>
      <c r="CW146" s="47">
        <f>versenyek!$LH$11*IFERROR(VLOOKUP(VLOOKUP($A146,versenyek!LG:LI,3,FALSE),szabalyok!$A$16:$B$23,2,FALSE),0)</f>
        <v>0</v>
      </c>
      <c r="CX146" s="47">
        <f>versenyek!$LK$11*IFERROR(VLOOKUP(VLOOKUP($A146,versenyek!LJ:LL,3,FALSE),szabalyok!$A$16:$B$23,2,FALSE),0)</f>
        <v>0</v>
      </c>
      <c r="CY146" s="47">
        <f>versenyek!$LN$11*IFERROR(VLOOKUP(VLOOKUP($A146,versenyek!LM:LO,3,FALSE),szabalyok!$A$16:$B$23,2,FALSE),0)</f>
        <v>0</v>
      </c>
      <c r="CZ146" s="47">
        <f>versenyek!$LQ$11*IFERROR(VLOOKUP(VLOOKUP($A146,versenyek!LP:LR,3,FALSE),szabalyok!$A$16:$B$23,2,FALSE),0)</f>
        <v>0</v>
      </c>
      <c r="DA146" s="47">
        <f>versenyek!$LT$11*IFERROR(VLOOKUP(VLOOKUP($A146,versenyek!LS:LU,3,FALSE),szabalyok!$A$16:$B$23,2,FALSE),0)</f>
        <v>0</v>
      </c>
      <c r="DB146" s="47">
        <f>versenyek!$LW$11*IFERROR(VLOOKUP(VLOOKUP($A146,versenyek!LV:LX,3,FALSE),szabalyok!$A$16:$B$23,2,FALSE),0)</f>
        <v>0</v>
      </c>
      <c r="DC146" s="47">
        <f>versenyek!$LZ$11*IFERROR(VLOOKUP(VLOOKUP($A146,versenyek!LY:MA,3,FALSE),szabalyok!$A$16:$B$23,2,FALSE),0)</f>
        <v>0</v>
      </c>
      <c r="DD146" s="47">
        <f>versenyek!$MC$11*IFERROR(VLOOKUP(VLOOKUP($A146,versenyek!MB:MD,3,FALSE),szabalyok!$A$16:$B$23,2,FALSE),0)</f>
        <v>0</v>
      </c>
      <c r="DE146" s="47">
        <f>versenyek!$ML$11*IFERROR(VLOOKUP(VLOOKUP($A146,versenyek!MK:MM,3,FALSE),szabalyok!$A$16:$B$23,2,FALSE),0)</f>
        <v>0</v>
      </c>
      <c r="DF146" s="47">
        <f>versenyek!$MO$11*IFERROR(VLOOKUP(VLOOKUP($A146,versenyek!MN:MP,3,FALSE),szabalyok!$A$16:$B$23,2,FALSE),0)</f>
        <v>0</v>
      </c>
      <c r="DG146" s="47">
        <f>versenyek!$MR$11*IFERROR(VLOOKUP(VLOOKUP($A146,versenyek!MQ:MS,3,FALSE),szabalyok!$A$16:$B$23,2,FALSE),0)</f>
        <v>0</v>
      </c>
      <c r="DH146" s="47">
        <f>versenyek!$MU$11*IFERROR(VLOOKUP(VLOOKUP($A146,versenyek!MT:MV,3,FALSE),szabalyok!$A$16:$B$23,2,FALSE),0)</f>
        <v>0</v>
      </c>
      <c r="DI146" s="47">
        <f>versenyek!$MX$11*IFERROR(VLOOKUP(VLOOKUP($A146,versenyek!MW:MY,3,FALSE),szabalyok!$A$16:$B$23,2,FALSE),0)</f>
        <v>0</v>
      </c>
      <c r="DJ146" s="47">
        <f>versenyek!$NA$11*IFERROR(VLOOKUP(VLOOKUP($A146,versenyek!MZ:NB,3,FALSE),szabalyok!$A$16:$B$23,2,FALSE),0)</f>
        <v>0</v>
      </c>
      <c r="DK146" s="47">
        <f>versenyek!$ND$11*IFERROR(VLOOKUP(VLOOKUP($A146,versenyek!NC:NE,3,FALSE),szabalyok!$A$16:$B$23,2,FALSE),0)</f>
        <v>0</v>
      </c>
      <c r="DL146" s="47">
        <f>versenyek!$NG$11*IFERROR(VLOOKUP(VLOOKUP($A146,versenyek!NF:NH,3,FALSE),szabalyok!$A$16:$B$23,2,FALSE),0)</f>
        <v>0</v>
      </c>
      <c r="DM146" s="47">
        <f>versenyek!$NJ$11*IFERROR(VLOOKUP(VLOOKUP($A146,versenyek!NI:NK,3,FALSE),szabalyok!$A$16:$B$23,2,FALSE),0)</f>
        <v>0</v>
      </c>
      <c r="DN146" s="47">
        <f>versenyek!$NM$11*IFERROR(VLOOKUP(VLOOKUP($A146,versenyek!NL:NN,3,FALSE),szabalyok!$A$16:$B$23,2,FALSE),0)</f>
        <v>0</v>
      </c>
      <c r="DO146" s="47">
        <f>versenyek!$NP$11*IFERROR(VLOOKUP(VLOOKUP($A146,versenyek!NO:NQ,3,FALSE),szabalyok!$A$16:$B$23,2,FALSE),0)</f>
        <v>0</v>
      </c>
      <c r="DP146" s="47">
        <f>versenyek!$NS$11*IFERROR(VLOOKUP(VLOOKUP($A146,versenyek!NR:NT,3,FALSE),szabalyok!$A$16:$B$23,2,FALSE),0)</f>
        <v>0</v>
      </c>
      <c r="DQ146" s="47">
        <f>versenyek!$NV$11*IFERROR(VLOOKUP(VLOOKUP($A146,versenyek!NU:NW,3,FALSE),szabalyok!$A$16:$B$23,2,FALSE),0)</f>
        <v>0</v>
      </c>
      <c r="DR146" s="47">
        <f>versenyek!$NY$11*IFERROR(VLOOKUP(VLOOKUP($A146,versenyek!NX:NZ,3,FALSE),szabalyok!$A$16:$B$23,2,FALSE),0)</f>
        <v>0</v>
      </c>
      <c r="DS146" s="47">
        <f>versenyek!$OB$11*IFERROR(VLOOKUP(VLOOKUP($A146,versenyek!OA:OC,3,FALSE),szabalyok!$A$16:$B$23,2,FALSE),0)</f>
        <v>0</v>
      </c>
      <c r="DT146" s="47">
        <f>versenyek!$OE$11*IFERROR(VLOOKUP(VLOOKUP($A146,versenyek!OD:OF,3,FALSE),szabalyok!$A$16:$B$23,2,FALSE),0)</f>
        <v>0</v>
      </c>
      <c r="DU146" s="47">
        <f>versenyek!$OH$11*IFERROR(VLOOKUP(VLOOKUP($A146,versenyek!OG:OI,3,FALSE),szabalyok!$A$16:$B$23,2,FALSE),0)</f>
        <v>0</v>
      </c>
      <c r="DV146" s="47">
        <f>versenyek!$OK$11*IFERROR(VLOOKUP(VLOOKUP($A146,versenyek!OJ:OL,3,FALSE),szabalyok!$A$16:$B$23,2,FALSE),0)</f>
        <v>0</v>
      </c>
      <c r="DW146" s="47">
        <f>versenyek!$ON$11*IFERROR(VLOOKUP(VLOOKUP($A146,versenyek!OM:OO,3,FALSE),szabalyok!$A$16:$B$23,2,FALSE),0)</f>
        <v>0</v>
      </c>
      <c r="DX146" s="47">
        <f>versenyek!$OQ$11*IFERROR(VLOOKUP(VLOOKUP($A146,versenyek!OP:OR,3,FALSE),szabalyok!$A$16:$B$23,2,FALSE),0)</f>
        <v>0</v>
      </c>
      <c r="DY146" s="47">
        <f>versenyek!$OT$11*IFERROR(VLOOKUP(VLOOKUP($A146,versenyek!OS:OU,3,FALSE),szabalyok!$A$16:$B$23,2,FALSE),0)</f>
        <v>0</v>
      </c>
      <c r="DZ146" s="47">
        <f>versenyek!$OW$11*IFERROR(VLOOKUP(VLOOKUP($A146,versenyek!OV:OX,3,FALSE),szabalyok!$A$16:$B$23,2,FALSE),0)</f>
        <v>0</v>
      </c>
      <c r="EA146" s="47">
        <f>versenyek!$OZ$11*IFERROR(VLOOKUP(VLOOKUP($A146,versenyek!OY:PA,3,FALSE),szabalyok!$A$16:$B$23,2,FALSE),0)</f>
        <v>0</v>
      </c>
      <c r="EB146" s="47">
        <f>versenyek!$PC$11*IFERROR(VLOOKUP(VLOOKUP($A146,versenyek!PB:PD,3,FALSE),szabalyok!$A$16:$B$23,2,FALSE),0)</f>
        <v>0</v>
      </c>
      <c r="EC146" s="47">
        <f>versenyek!$PF$11*IFERROR(VLOOKUP(VLOOKUP($A146,versenyek!PE:PG,3,FALSE),szabalyok!$A$16:$B$23,2,FALSE),0)</f>
        <v>0</v>
      </c>
      <c r="ED146" s="47">
        <f>versenyek!$PI$11*IFERROR(VLOOKUP(VLOOKUP($A146,versenyek!PH:PJ,3,FALSE),szabalyok!$A$16:$B$23,2,FALSE),0)</f>
        <v>0</v>
      </c>
      <c r="EE146" s="47">
        <f>versenyek!$PL$11*IFERROR(VLOOKUP(VLOOKUP($A146,versenyek!PK:PM,3,FALSE),szabalyok!$A$16:$B$23,2,FALSE),0)</f>
        <v>0</v>
      </c>
      <c r="EF146" s="47">
        <f>versenyek!$PO$11*IFERROR(VLOOKUP(VLOOKUP($A146,versenyek!PN:PP,3,FALSE),szabalyok!$A$16:$B$23,2,FALSE),0)</f>
        <v>0</v>
      </c>
      <c r="EG146" s="47">
        <f>versenyek!$PR$11*IFERROR(VLOOKUP(VLOOKUP($A146,versenyek!PQ:PS,3,FALSE),szabalyok!$A$16:$B$23,2,FALSE),0)</f>
        <v>0</v>
      </c>
      <c r="EH146" s="47">
        <f>versenyek!$PU$11*IFERROR(VLOOKUP(VLOOKUP($A146,versenyek!PT:PV,3,FALSE),szabalyok!$A$16:$B$23,2,FALSE),0)</f>
        <v>0</v>
      </c>
      <c r="EI146" s="47">
        <f>versenyek!$PX$11*IFERROR(VLOOKUP(VLOOKUP($A146,versenyek!PW:PY,3,FALSE),szabalyok!$A$16:$B$23,2,FALSE),0)</f>
        <v>0</v>
      </c>
      <c r="EJ146" s="47">
        <f>versenyek!$QA$11*IFERROR(VLOOKUP(VLOOKUP($A146,versenyek!PZ:QB,3,FALSE),szabalyok!$A$16:$B$23,2,FALSE),0)</f>
        <v>0</v>
      </c>
      <c r="EK146" s="47">
        <f>versenyek!$QD$11*IFERROR(VLOOKUP(VLOOKUP($A146,versenyek!QC:QE,3,FALSE),szabalyok!$A$16:$B$23,2,FALSE),0)</f>
        <v>0</v>
      </c>
      <c r="EL146" s="47">
        <f>versenyek!$QG$11*IFERROR(VLOOKUP(VLOOKUP($A146,versenyek!QF:QH,3,FALSE),szabalyok!$A$16:$B$23,2,FALSE),0)</f>
        <v>0</v>
      </c>
      <c r="EM146" s="47">
        <f>versenyek!$QJ$11*IFERROR(VLOOKUP(VLOOKUP($A146,versenyek!QI:QK,3,FALSE),szabalyok!$A$16:$B$23,2,FALSE),0)</f>
        <v>0</v>
      </c>
      <c r="EN146" s="47">
        <f>versenyek!$QM$11*IFERROR(VLOOKUP(VLOOKUP($A146,versenyek!QL:QN,3,FALSE),szabalyok!$A$16:$B$23,2,FALSE),0)</f>
        <v>0</v>
      </c>
      <c r="EO146" s="47">
        <f>versenyek!$QP$11*IFERROR(VLOOKUP(VLOOKUP($A146,versenyek!QO:QQ,3,FALSE),szabalyok!$A$16:$B$23,2,FALSE),0)</f>
        <v>0</v>
      </c>
      <c r="EP146" s="47">
        <f>versenyek!$QS$11*IFERROR(VLOOKUP(VLOOKUP($A146,versenyek!QR:QT,3,FALSE),szabalyok!$A$16:$B$23,2,FALSE),0)</f>
        <v>0</v>
      </c>
      <c r="EQ146" s="47">
        <f>versenyek!$QV$11*IFERROR(VLOOKUP(VLOOKUP($A146,versenyek!QU:QW,3,FALSE),szabalyok!$A$16:$B$23,2,FALSE),0)</f>
        <v>0</v>
      </c>
      <c r="ER146" s="47">
        <f>versenyek!$RE$11*IFERROR(VLOOKUP(VLOOKUP($A146,versenyek!RD:RF,3,FALSE),szabalyok!$A$16:$B$23,2,FALSE),0)</f>
        <v>0</v>
      </c>
      <c r="ES146" s="47">
        <f>versenyek!$RH$11*IFERROR(VLOOKUP(VLOOKUP($A146,versenyek!RG:RI,3,FALSE),szabalyok!$A$16:$B$23,2,FALSE),0)</f>
        <v>0</v>
      </c>
      <c r="ET146" s="47">
        <f>versenyek!$RK$11*IFERROR(VLOOKUP(VLOOKUP($A146,versenyek!RJ:RL,3,FALSE),szabalyok!$A$16:$B$23,2,FALSE),0)</f>
        <v>0</v>
      </c>
      <c r="EU146" s="47">
        <f>versenyek!$RN$11*IFERROR(VLOOKUP(VLOOKUP($A146,versenyek!RM:RO,3,FALSE),szabalyok!$A$16:$B$23,2,FALSE),0)</f>
        <v>0</v>
      </c>
      <c r="EV146" s="47">
        <f>versenyek!$RQ$11*IFERROR(VLOOKUP(VLOOKUP($A146,versenyek!RP:RR,3,FALSE),szabalyok!$A$16:$B$23,2,FALSE),0)</f>
        <v>0</v>
      </c>
      <c r="EW146" s="47">
        <f>versenyek!$RT$11*IFERROR(VLOOKUP(VLOOKUP($A146,versenyek!RS:RU,3,FALSE),szabalyok!$A$16:$B$23,2,FALSE),0)</f>
        <v>0</v>
      </c>
      <c r="EX146" s="47">
        <f>versenyek!$RW$11*IFERROR(VLOOKUP(VLOOKUP($A146,versenyek!RV:RX,3,FALSE),szabalyok!$A$16:$B$23,2,FALSE),0)</f>
        <v>0</v>
      </c>
      <c r="EY146" s="47">
        <f>versenyek!$RZ$11*IFERROR(VLOOKUP(VLOOKUP($A146,versenyek!RY:SA,3,FALSE),szabalyok!$A$16:$B$23,2,FALSE),0)</f>
        <v>0</v>
      </c>
      <c r="EZ146" s="47">
        <f>versenyek!$SC$11*IFERROR(VLOOKUP(VLOOKUP($A146,versenyek!SB:SD,3,FALSE),szabalyok!$A$16:$B$23,2,FALSE),0)</f>
        <v>0</v>
      </c>
      <c r="FA146" s="47">
        <f>versenyek!$SF$11*IFERROR(VLOOKUP(VLOOKUP($A146,versenyek!SE:SG,3,FALSE),szabalyok!$A$16:$B$23,2,FALSE),0)</f>
        <v>0</v>
      </c>
      <c r="FB146" s="47">
        <f>versenyek!$SI$11*IFERROR(VLOOKUP(VLOOKUP($A146,versenyek!SH:SJ,3,FALSE),szabalyok!$A$16:$B$23,2,FALSE),0)</f>
        <v>0</v>
      </c>
      <c r="FC146" s="47">
        <f>versenyek!$SL$11*IFERROR(VLOOKUP(VLOOKUP($A146,versenyek!SK:SM,3,FALSE),szabalyok!$A$16:$B$23,2,FALSE),0)</f>
        <v>0</v>
      </c>
      <c r="FD146" s="47">
        <f>versenyek!$SO$11*IFERROR(VLOOKUP(VLOOKUP($A146,versenyek!SN:SP,3,FALSE),szabalyok!$A$16:$B$23,2,FALSE),0)</f>
        <v>0</v>
      </c>
      <c r="FE146" s="47">
        <f>versenyek!$SR$11*IFERROR(VLOOKUP(VLOOKUP($A146,versenyek!SQ:SS,3,FALSE),szabalyok!$A$16:$B$23,2,FALSE),0)</f>
        <v>0</v>
      </c>
      <c r="FF146" s="47">
        <f>versenyek!$SU$11*IFERROR(VLOOKUP(VLOOKUP($A146,versenyek!ST:SV,3,FALSE),szabalyok!$A$16:$B$23,2,FALSE),0)</f>
        <v>0</v>
      </c>
      <c r="FG146" s="47">
        <f>versenyek!$SX$11*IFERROR(VLOOKUP(VLOOKUP($A146,versenyek!SW:SY,3,FALSE),szabalyok!$A$16:$B$23,2,FALSE),0)</f>
        <v>0</v>
      </c>
      <c r="FH146" s="47">
        <f>versenyek!$TA$11*IFERROR(VLOOKUP(VLOOKUP($A146,versenyek!SZ:TB,3,FALSE),szabalyok!$A$16:$B$23,2,FALSE),0)</f>
        <v>0</v>
      </c>
      <c r="FI146" s="47">
        <f>versenyek!$TD$11*IFERROR(VLOOKUP(VLOOKUP($A146,versenyek!TC:TE,3,FALSE),szabalyok!$A$16:$B$23,2,FALSE),0)</f>
        <v>0</v>
      </c>
      <c r="FJ146" s="47">
        <f>versenyek!$TG$11*IFERROR(VLOOKUP(VLOOKUP($A146,versenyek!TF:TH,3,FALSE),szabalyok!$A$16:$B$23,2,FALSE),0)</f>
        <v>0</v>
      </c>
      <c r="FK146" s="47">
        <f>versenyek!$TJ$11*IFERROR(VLOOKUP(VLOOKUP($A146,versenyek!TI:TK,3,FALSE),szabalyok!$A$16:$B$23,2,FALSE),0)</f>
        <v>0</v>
      </c>
      <c r="FL146" s="47">
        <f>versenyek!$TM$11*IFERROR(VLOOKUP(VLOOKUP($A146,versenyek!TL:TN,3,FALSE),szabalyok!$A$16:$B$23,2,FALSE),0)</f>
        <v>0</v>
      </c>
      <c r="FM146" s="47">
        <f>versenyek!$TP$11*IFERROR(VLOOKUP(VLOOKUP($A146,versenyek!TO:TQ,3,FALSE),szabalyok!$A$16:$B$23,2,FALSE),0)</f>
        <v>0</v>
      </c>
      <c r="FN146" s="47">
        <f>versenyek!$TS$11*IFERROR(VLOOKUP(VLOOKUP($A146,versenyek!TR:TT,3,FALSE),szabalyok!$A$16:$B$23,2,FALSE),0)</f>
        <v>0</v>
      </c>
      <c r="FO146" s="47"/>
      <c r="FP146" s="235">
        <f t="shared" si="4"/>
        <v>0</v>
      </c>
    </row>
    <row r="147" spans="1:173">
      <c r="A147" s="211" t="s">
        <v>21</v>
      </c>
      <c r="B147" s="47">
        <v>62.263645068624321</v>
      </c>
      <c r="C147" s="47">
        <v>64.462155038050213</v>
      </c>
      <c r="D147" s="47">
        <v>38.035672356324014</v>
      </c>
      <c r="E147" s="47">
        <v>0</v>
      </c>
      <c r="F147" s="47">
        <v>20.932391176830453</v>
      </c>
      <c r="G147" s="47">
        <v>0</v>
      </c>
      <c r="H147" s="47">
        <v>0</v>
      </c>
      <c r="I147" s="47">
        <v>0</v>
      </c>
      <c r="J147" s="47">
        <v>0</v>
      </c>
      <c r="K147" s="47">
        <v>0</v>
      </c>
      <c r="L147" s="47">
        <v>0</v>
      </c>
      <c r="M147" s="47">
        <v>0</v>
      </c>
      <c r="N147" s="47">
        <v>0</v>
      </c>
      <c r="O147" s="47">
        <v>0</v>
      </c>
      <c r="P147" s="47">
        <v>0</v>
      </c>
      <c r="Q147" s="47">
        <v>0</v>
      </c>
      <c r="R147" s="47">
        <f>versenyek!$BD$11*IFERROR(VLOOKUP(VLOOKUP($A147,versenyek!BC:BE,3,FALSE),szabalyok!$A$16:$B$23,2,FALSE),0)</f>
        <v>0</v>
      </c>
      <c r="S147" s="47">
        <f>versenyek!$BG$11*IFERROR(VLOOKUP(VLOOKUP($A147,versenyek!BF:BH,3,FALSE),szabalyok!$A$16:$B$23,2,FALSE),0)</f>
        <v>0</v>
      </c>
      <c r="T147" s="47">
        <f>versenyek!$BJ$11*IFERROR(VLOOKUP(VLOOKUP($A147,versenyek!BI:BK,3,FALSE),szabalyok!$A$16:$B$23,2,FALSE),0)</f>
        <v>0</v>
      </c>
      <c r="U147" s="47">
        <f>versenyek!$BM$11*IFERROR(VLOOKUP(VLOOKUP($A147,versenyek!BL:BN,3,FALSE),szabalyok!$A$16:$B$23,2,FALSE),0)</f>
        <v>0</v>
      </c>
      <c r="V147" s="47">
        <f>versenyek!$BP$11*IFERROR(VLOOKUP(VLOOKUP($A147,versenyek!BO:BQ,3,FALSE),szabalyok!$A$16:$B$23,2,FALSE),0)</f>
        <v>0</v>
      </c>
      <c r="W147" s="47">
        <f>versenyek!$BS$11*IFERROR(VLOOKUP(VLOOKUP($A147,versenyek!BR:BT,3,FALSE),szabalyok!$A$16:$B$23,2,FALSE),0)</f>
        <v>0</v>
      </c>
      <c r="X147" s="47">
        <f>versenyek!$BV$11*IFERROR(VLOOKUP(VLOOKUP($A147,versenyek!BU:BW,3,FALSE),szabalyok!$A$16:$B$23,2,FALSE),0)</f>
        <v>0</v>
      </c>
      <c r="Y147" s="47">
        <f>versenyek!$BY$11*IFERROR(VLOOKUP(VLOOKUP($A147,versenyek!BX:BZ,3,FALSE),szabalyok!$A$16:$B$23,2,FALSE),0)</f>
        <v>0</v>
      </c>
      <c r="Z147" s="47">
        <f>versenyek!$CB$11*IFERROR(VLOOKUP(VLOOKUP($A147,versenyek!CA:CC,3,FALSE),szabalyok!$A$16:$B$23,2,FALSE),0)</f>
        <v>0</v>
      </c>
      <c r="AA147" s="47">
        <f>versenyek!$CE$11*IFERROR(VLOOKUP(VLOOKUP($A147,versenyek!CD:CF,3,FALSE),szabalyok!$A$16:$B$23,2,FALSE),0)</f>
        <v>0</v>
      </c>
      <c r="AB147" s="47">
        <f>versenyek!$CH$11*IFERROR(VLOOKUP(VLOOKUP($A147,versenyek!CG:CI,3,FALSE),szabalyok!$A$16:$B$23,2,FALSE),0)</f>
        <v>0</v>
      </c>
      <c r="AC147" s="47">
        <f>versenyek!$CK$11*IFERROR(VLOOKUP(VLOOKUP($A147,versenyek!CJ:CL,3,FALSE),szabalyok!$A$16:$B$23,2,FALSE),0)</f>
        <v>0</v>
      </c>
      <c r="AD147" s="47">
        <f>versenyek!$CN$11*IFERROR(VLOOKUP(VLOOKUP($A147,versenyek!CM:CO,3,FALSE),szabalyok!$A$16:$B$23,2,FALSE),0)</f>
        <v>0</v>
      </c>
      <c r="AE147" s="47">
        <f>versenyek!$CQ$11*IFERROR(VLOOKUP(VLOOKUP($A147,versenyek!CP:CR,3,FALSE),szabalyok!$A$16:$B$23,2,FALSE),0)</f>
        <v>0</v>
      </c>
      <c r="AF147" s="47">
        <f>versenyek!$CT$11*IFERROR(VLOOKUP(VLOOKUP($A147,versenyek!CS:CU,3,FALSE),szabalyok!$A$16:$B$23,2,FALSE),0)</f>
        <v>0</v>
      </c>
      <c r="AG147" s="47">
        <f>versenyek!$CW$11*IFERROR(VLOOKUP(VLOOKUP($A147,versenyek!CV:CX,3,FALSE),szabalyok!$A$16:$B$23,2,FALSE),0)</f>
        <v>0</v>
      </c>
      <c r="AH147" s="47">
        <f>versenyek!$CZ$11*IFERROR(VLOOKUP(VLOOKUP($A147,versenyek!CY:DA,3,FALSE),szabalyok!$A$16:$B$23,2,FALSE),0)</f>
        <v>0</v>
      </c>
      <c r="AI147" s="47">
        <f>versenyek!$DC$11*IFERROR(VLOOKUP(VLOOKUP($A147,versenyek!DB:DD,3,FALSE),szabalyok!$A$16:$B$23,2,FALSE),0)</f>
        <v>0</v>
      </c>
      <c r="AJ147" s="47">
        <f>versenyek!$DF$11*IFERROR(VLOOKUP(VLOOKUP($A147,versenyek!DE:DG,3,FALSE),szabalyok!$A$16:$B$23,2,FALSE),0)</f>
        <v>0</v>
      </c>
      <c r="AK147" s="47">
        <f>versenyek!$DI$11*IFERROR(VLOOKUP(VLOOKUP($A147,versenyek!DH:DJ,3,FALSE),szabalyok!$A$16:$B$23,2,FALSE),0)</f>
        <v>0</v>
      </c>
      <c r="AL147" s="47">
        <f>versenyek!$DL$11*IFERROR(VLOOKUP(VLOOKUP($A147,versenyek!DK:DM,3,FALSE),szabalyok!$A$16:$B$23,2,FALSE),0)</f>
        <v>0</v>
      </c>
      <c r="AM147" s="47">
        <f>versenyek!$DR$11*IFERROR(VLOOKUP(VLOOKUP($A147,versenyek!DQ:DS,3,FALSE),szabalyok!$A$16:$B$23,2,FALSE),0)</f>
        <v>0</v>
      </c>
      <c r="AN147" s="47">
        <f>versenyek!$DU$11*IFERROR(VLOOKUP(VLOOKUP($A147,versenyek!DT:DV,3,FALSE),szabalyok!$A$16:$B$23,2,FALSE),0)</f>
        <v>0</v>
      </c>
      <c r="AO147" s="47">
        <f>versenyek!$DO$11*IFERROR(VLOOKUP(VLOOKUP($A147,versenyek!DN:DP,3,FALSE),szabalyok!$A$16:$B$23,2,FALSE),0)</f>
        <v>0</v>
      </c>
      <c r="AP147" s="47">
        <f>versenyek!$DX$11*IFERROR(VLOOKUP(VLOOKUP($A147,versenyek!DW:DY,3,FALSE),szabalyok!$A$16:$B$23,2,FALSE),0)</f>
        <v>0</v>
      </c>
      <c r="AQ147" s="47" t="e">
        <f>versenyek!$EA$11*IFERROR(VLOOKUP(VLOOKUP($A147,versenyek!DZ:EB,3,FALSE),szabalyok!$A$16:$B$23,2,FALSE),0)</f>
        <v>#DIV/0!</v>
      </c>
      <c r="AR147" s="47" t="e">
        <f>versenyek!$ED$11*IFERROR(VLOOKUP(VLOOKUP($A147,versenyek!EC:EE,3,FALSE),szabalyok!$A$16:$B$23,2,FALSE),0)</f>
        <v>#DIV/0!</v>
      </c>
      <c r="AS147" s="47">
        <f>versenyek!$EG$11*IFERROR(VLOOKUP(VLOOKUP($A147,versenyek!EF:EH,3,FALSE),szabalyok!$A$16:$B$23,2,FALSE),0)</f>
        <v>0</v>
      </c>
      <c r="AT147" s="47">
        <f>versenyek!$EJ$11*IFERROR(VLOOKUP(VLOOKUP($A147,versenyek!EI:EK,3,FALSE),szabalyok!$A$16:$B$23,2,FALSE),0)</f>
        <v>0</v>
      </c>
      <c r="AU147" s="47">
        <f>versenyek!$EM$11*IFERROR(VLOOKUP(VLOOKUP($A147,versenyek!EL:EN,3,FALSE),szabalyok!$A$16:$B$23,2,FALSE),0)</f>
        <v>0</v>
      </c>
      <c r="AV147" s="47">
        <f>versenyek!$EP$11*IFERROR(VLOOKUP(VLOOKUP($A147,versenyek!EO:EQ,3,FALSE),szabalyok!$A$16:$B$23,2,FALSE),0)</f>
        <v>0</v>
      </c>
      <c r="AW147" s="47">
        <f>versenyek!$EY$11*IFERROR(VLOOKUP(VLOOKUP($A147,versenyek!EX:EZ,3,FALSE),szabalyok!$A$16:$B$23,2,FALSE),0)</f>
        <v>0</v>
      </c>
      <c r="AX147" s="47">
        <f>versenyek!$FB$11*IFERROR(VLOOKUP(VLOOKUP($A147,versenyek!FA:FC,3,FALSE),szabalyok!$A$16:$B$23,2,FALSE),0)</f>
        <v>0</v>
      </c>
      <c r="AY147" s="47">
        <f>versenyek!$FE$11*IFERROR(VLOOKUP(VLOOKUP($A147,versenyek!FD:FF,3,FALSE),szabalyok!$A$16:$B$23,2,FALSE),0)</f>
        <v>0</v>
      </c>
      <c r="AZ147" s="47">
        <f>versenyek!$FH$11*IFERROR(VLOOKUP(VLOOKUP($A147,versenyek!FG:FI,3,FALSE),szabalyok!$A$16:$B$23,2,FALSE),0)</f>
        <v>0</v>
      </c>
      <c r="BA147" s="47">
        <f>versenyek!$FK$11*IFERROR(VLOOKUP(VLOOKUP($A147,versenyek!FJ:FL,3,FALSE),szabalyok!$A$16:$B$23,2,FALSE),0)</f>
        <v>0</v>
      </c>
      <c r="BB147" s="47">
        <f>versenyek!$FN$11*IFERROR(VLOOKUP(VLOOKUP($A147,versenyek!FM:FO,3,FALSE),szabalyok!$A$16:$B$23,2,FALSE),0)</f>
        <v>0</v>
      </c>
      <c r="BC147" s="47">
        <f>versenyek!$FQ$11*IFERROR(VLOOKUP(VLOOKUP($A147,versenyek!FP:FR,3,FALSE),szabalyok!$A$16:$B$23,2,FALSE),0)</f>
        <v>0</v>
      </c>
      <c r="BD147" s="47">
        <f>versenyek!$FT$11*IFERROR(VLOOKUP(VLOOKUP($A147,versenyek!FS:FU,3,FALSE),szabalyok!$A$16:$B$23,2,FALSE),0)</f>
        <v>0</v>
      </c>
      <c r="BE147" s="47">
        <f>versenyek!$FW$11*IFERROR(VLOOKUP(VLOOKUP($A147,versenyek!FV:FX,3,FALSE),szabalyok!$A$16:$B$23,2,FALSE),0)</f>
        <v>0</v>
      </c>
      <c r="BF147" s="47">
        <f>versenyek!$FZ$11*IFERROR(VLOOKUP(VLOOKUP($A147,versenyek!FY:GA,3,FALSE),szabalyok!$A$16:$B$23,2,FALSE),0)</f>
        <v>0</v>
      </c>
      <c r="BG147" s="47">
        <f>versenyek!$GC$11*IFERROR(VLOOKUP(VLOOKUP($A147,versenyek!GB:GD,3,FALSE),szabalyok!$A$16:$B$23,2,FALSE),0)</f>
        <v>0</v>
      </c>
      <c r="BH147" s="47">
        <f>versenyek!$GF$11*IFERROR(VLOOKUP(VLOOKUP($A147,versenyek!GE:GG,3,FALSE),szabalyok!$A$16:$B$23,2,FALSE),0)</f>
        <v>0</v>
      </c>
      <c r="BI147" s="47">
        <f>versenyek!$GI$11*IFERROR(VLOOKUP(VLOOKUP($A147,versenyek!GH:GJ,3,FALSE),szabalyok!$A$16:$B$23,2,FALSE),0)</f>
        <v>0</v>
      </c>
      <c r="BJ147" s="47">
        <f>versenyek!$GL$11*IFERROR(VLOOKUP(VLOOKUP($A147,versenyek!GK:GM,3,FALSE),szabalyok!$A$16:$B$23,2,FALSE),0)</f>
        <v>0</v>
      </c>
      <c r="BK147" s="47">
        <f>versenyek!$GO$11*IFERROR(VLOOKUP(VLOOKUP($A147,versenyek!GN:GP,3,FALSE),szabalyok!$A$16:$B$23,2,FALSE),0)</f>
        <v>0</v>
      </c>
      <c r="BL147" s="47">
        <f>versenyek!$GR$11*IFERROR(VLOOKUP(VLOOKUP($A147,versenyek!GQ:GS,3,FALSE),szabalyok!$A$16:$B$23,2,FALSE),0)</f>
        <v>0</v>
      </c>
      <c r="BM147" s="47">
        <f>versenyek!$GX$11*IFERROR(VLOOKUP(VLOOKUP($A147,versenyek!GW:GY,3,FALSE),szabalyok!$A$16:$B$23,2,FALSE),0)</f>
        <v>0</v>
      </c>
      <c r="BN147" s="47">
        <f>versenyek!$GX$11*IFERROR(VLOOKUP(VLOOKUP($A147,versenyek!GX:GZ,3,FALSE),szabalyok!$A$16:$B$23,2,FALSE),0)</f>
        <v>0</v>
      </c>
      <c r="BO147" s="47">
        <f>versenyek!$HD$11*IFERROR(VLOOKUP(VLOOKUP($A147,versenyek!HC:HE,3,FALSE),szabalyok!$A$16:$B$23,2,FALSE),0)</f>
        <v>0</v>
      </c>
      <c r="BP147" s="47">
        <f>versenyek!$HG$11*IFERROR(VLOOKUP(VLOOKUP($A147,versenyek!HF:HH,3,FALSE),szabalyok!$A$16:$B$23,2,FALSE),0)</f>
        <v>0</v>
      </c>
      <c r="BQ147" s="47">
        <f>versenyek!$HJ$11*IFERROR(VLOOKUP(VLOOKUP($A147,versenyek!HI:HK,3,FALSE),szabalyok!$A$16:$B$23,2,FALSE),0)</f>
        <v>0</v>
      </c>
      <c r="BR147" s="47">
        <f>versenyek!$HM$11*IFERROR(VLOOKUP(VLOOKUP($A147,versenyek!HL:HN,3,FALSE),szabalyok!$A$16:$B$23,2,FALSE),0)</f>
        <v>0</v>
      </c>
      <c r="BS147" s="47">
        <f>versenyek!$HP$11*IFERROR(VLOOKUP(VLOOKUP($A147,versenyek!HO:HQ,3,FALSE),szabalyok!$A$16:$B$23,2,FALSE),0)</f>
        <v>0</v>
      </c>
      <c r="BT147" s="47">
        <f>versenyek!$HS$11*IFERROR(VLOOKUP(VLOOKUP($A147,versenyek!HR:HT,3,FALSE),szabalyok!$A$16:$B$23,2,FALSE),0)</f>
        <v>0</v>
      </c>
      <c r="BU147" s="47">
        <f>versenyek!$HV$11*IFERROR(VLOOKUP(VLOOKUP($A147,versenyek!HU:HW,3,FALSE),szabalyok!$A$16:$B$23,2,FALSE),0)</f>
        <v>0</v>
      </c>
      <c r="BV147" s="47">
        <f>versenyek!$HY$11*IFERROR(VLOOKUP(VLOOKUP($A147,versenyek!HX:HZ,3,FALSE),szabalyok!$A$16:$B$23,2,FALSE),0)</f>
        <v>0</v>
      </c>
      <c r="BW147" s="47">
        <f>versenyek!$IB$11*IFERROR(VLOOKUP(VLOOKUP($A147,versenyek!IA:IC,3,FALSE),szabalyok!$A$16:$B$23,2,FALSE),0)</f>
        <v>0</v>
      </c>
      <c r="BX147" s="47">
        <f>versenyek!$IE$11*IFERROR(VLOOKUP(VLOOKUP($A147,versenyek!ID:IF,3,FALSE),szabalyok!$A$16:$B$23,2,FALSE),0)</f>
        <v>0</v>
      </c>
      <c r="BY147" s="47">
        <f>versenyek!$IH$11*IFERROR(VLOOKUP(VLOOKUP($A147,versenyek!IG:II,3,FALSE),szabalyok!$A$16:$B$23,2,FALSE),0)</f>
        <v>0</v>
      </c>
      <c r="BZ147" s="47">
        <f>versenyek!$IK$11*IFERROR(VLOOKUP(VLOOKUP($A147,versenyek!IJ:IL,3,FALSE),szabalyok!$A$16:$B$23,2,FALSE),0)</f>
        <v>0</v>
      </c>
      <c r="CA147" s="47">
        <f>versenyek!$IN$11*IFERROR(VLOOKUP(VLOOKUP($A147,versenyek!IM:IO,3,FALSE),szabalyok!$A$16:$B$23,2,FALSE),0)</f>
        <v>0</v>
      </c>
      <c r="CB147" s="47">
        <f>versenyek!$IW$11*IFERROR(VLOOKUP(VLOOKUP($A147,versenyek!IV:IX,3,FALSE),szabalyok!$A$16:$B$23,2,FALSE),0)</f>
        <v>0</v>
      </c>
      <c r="CC147" s="47">
        <f>versenyek!$IZ$11*IFERROR(VLOOKUP(VLOOKUP($A147,versenyek!IY:JA,3,FALSE),szabalyok!$A$16:$B$23,2,FALSE),0)</f>
        <v>0</v>
      </c>
      <c r="CD147" s="47">
        <f>versenyek!$JC$11*IFERROR(VLOOKUP(VLOOKUP($A147,versenyek!JB:JD,3,FALSE),szabalyok!$A$16:$B$23,2,FALSE),0)</f>
        <v>0</v>
      </c>
      <c r="CE147" s="47">
        <f>versenyek!$JF$11*IFERROR(VLOOKUP(VLOOKUP($A147,versenyek!JE:JG,3,FALSE),szabalyok!$A$16:$B$23,2,FALSE),0)</f>
        <v>0</v>
      </c>
      <c r="CF147" s="47">
        <f>versenyek!$JI$11*IFERROR(VLOOKUP(VLOOKUP($A147,versenyek!JH:JJ,3,FALSE),szabalyok!$A$16:$B$23,2,FALSE),0)</f>
        <v>0</v>
      </c>
      <c r="CG147" s="47">
        <f>versenyek!$JL$11*IFERROR(VLOOKUP(VLOOKUP($A147,versenyek!JK:JM,3,FALSE),szabalyok!$A$16:$B$23,2,FALSE),0)</f>
        <v>0</v>
      </c>
      <c r="CH147" s="47">
        <f>versenyek!$JO$11*IFERROR(VLOOKUP(VLOOKUP($A147,versenyek!JN:JP,3,FALSE),szabalyok!$A$16:$B$23,2,FALSE),0)</f>
        <v>0</v>
      </c>
      <c r="CI147" s="47">
        <f>versenyek!$JR$11*IFERROR(VLOOKUP(VLOOKUP($A147,versenyek!JQ:JS,3,FALSE),szabalyok!$A$16:$B$23,2,FALSE),0)</f>
        <v>0</v>
      </c>
      <c r="CJ147" s="47">
        <f>versenyek!$JU$11*IFERROR(VLOOKUP(VLOOKUP($A147,versenyek!JT:JV,3,FALSE),szabalyok!$A$16:$B$23,2,FALSE),0)</f>
        <v>0</v>
      </c>
      <c r="CK147" s="47">
        <f>versenyek!$JR$11*IFERROR(VLOOKUP(VLOOKUP($A147,versenyek!JW:JY,3,FALSE),szabalyok!$A$16:$B$23,2,FALSE),0)</f>
        <v>0</v>
      </c>
      <c r="CL147" s="47">
        <f>versenyek!$KA$11*IFERROR(VLOOKUP(VLOOKUP($A147,versenyek!JZ:KB,3,FALSE),szabalyok!$A$16:$B$23,2,FALSE),0)</f>
        <v>0</v>
      </c>
      <c r="CM147" s="47">
        <f>versenyek!$KD$11*IFERROR(VLOOKUP(VLOOKUP($A147,versenyek!KC:KE,3,FALSE),szabalyok!$A$16:$B$23,2,FALSE),0)</f>
        <v>0</v>
      </c>
      <c r="CN147" s="47">
        <f>versenyek!$KG$11*IFERROR(VLOOKUP(VLOOKUP($A147,versenyek!KF:KH,3,FALSE),szabalyok!$A$16:$B$23,2,FALSE),0)</f>
        <v>0</v>
      </c>
      <c r="CO147" s="47">
        <f>versenyek!$KJ$11*IFERROR(VLOOKUP(VLOOKUP($A147,versenyek!KI:KK,3,FALSE),szabalyok!$A$16:$B$23,2,FALSE),0)</f>
        <v>0</v>
      </c>
      <c r="CP147" s="47">
        <f>versenyek!$KM$11*IFERROR(VLOOKUP(VLOOKUP($A147,versenyek!KL:KN,3,FALSE),szabalyok!$A$16:$B$23,2,FALSE),0)</f>
        <v>0</v>
      </c>
      <c r="CQ147" s="47">
        <f>versenyek!$KP$11*IFERROR(VLOOKUP(VLOOKUP($A147,versenyek!KO:KQ,3,FALSE),szabalyok!$A$16:$B$23,2,FALSE),0)</f>
        <v>0</v>
      </c>
      <c r="CR147" s="47">
        <f>versenyek!$KS$11*IFERROR(VLOOKUP(VLOOKUP($A147,versenyek!KR:KT,3,FALSE),szabalyok!$A$16:$B$23,2,FALSE),0)</f>
        <v>0</v>
      </c>
      <c r="CS147" s="47">
        <f>versenyek!$KV$11*IFERROR(VLOOKUP(VLOOKUP($A147,versenyek!KU:KW,3,FALSE),szabalyok!$A$16:$B$23,2,FALSE),0)</f>
        <v>0</v>
      </c>
      <c r="CT147" s="47">
        <f>versenyek!$KY$11*IFERROR(VLOOKUP(VLOOKUP($A147,versenyek!KX:KZ,3,FALSE),szabalyok!$A$16:$B$23,2,FALSE),0)</f>
        <v>0</v>
      </c>
      <c r="CU147" s="47">
        <f>versenyek!$LB$11*IFERROR(VLOOKUP(VLOOKUP($A147,versenyek!LA:LC,3,FALSE),szabalyok!$A$16:$B$23,2,FALSE),0)</f>
        <v>0</v>
      </c>
      <c r="CV147" s="47">
        <f>versenyek!$LE$11*IFERROR(VLOOKUP(VLOOKUP($A147,versenyek!LD:LF,3,FALSE),szabalyok!$A$16:$B$23,2,FALSE),0)</f>
        <v>0</v>
      </c>
      <c r="CW147" s="47">
        <f>versenyek!$LH$11*IFERROR(VLOOKUP(VLOOKUP($A147,versenyek!LG:LI,3,FALSE),szabalyok!$A$16:$B$23,2,FALSE),0)</f>
        <v>0</v>
      </c>
      <c r="CX147" s="47">
        <f>versenyek!$LK$11*IFERROR(VLOOKUP(VLOOKUP($A147,versenyek!LJ:LL,3,FALSE),szabalyok!$A$16:$B$23,2,FALSE),0)</f>
        <v>0</v>
      </c>
      <c r="CY147" s="47">
        <f>versenyek!$LN$11*IFERROR(VLOOKUP(VLOOKUP($A147,versenyek!LM:LO,3,FALSE),szabalyok!$A$16:$B$23,2,FALSE),0)</f>
        <v>0</v>
      </c>
      <c r="CZ147" s="47">
        <f>versenyek!$LQ$11*IFERROR(VLOOKUP(VLOOKUP($A147,versenyek!LP:LR,3,FALSE),szabalyok!$A$16:$B$23,2,FALSE),0)</f>
        <v>0</v>
      </c>
      <c r="DA147" s="47">
        <f>versenyek!$LT$11*IFERROR(VLOOKUP(VLOOKUP($A147,versenyek!LS:LU,3,FALSE),szabalyok!$A$16:$B$23,2,FALSE),0)</f>
        <v>0</v>
      </c>
      <c r="DB147" s="47">
        <f>versenyek!$LW$11*IFERROR(VLOOKUP(VLOOKUP($A147,versenyek!LV:LX,3,FALSE),szabalyok!$A$16:$B$23,2,FALSE),0)</f>
        <v>0</v>
      </c>
      <c r="DC147" s="47">
        <f>versenyek!$LZ$11*IFERROR(VLOOKUP(VLOOKUP($A147,versenyek!LY:MA,3,FALSE),szabalyok!$A$16:$B$23,2,FALSE),0)</f>
        <v>0</v>
      </c>
      <c r="DD147" s="47">
        <f>versenyek!$MC$11*IFERROR(VLOOKUP(VLOOKUP($A147,versenyek!MB:MD,3,FALSE),szabalyok!$A$16:$B$23,2,FALSE),0)</f>
        <v>0</v>
      </c>
      <c r="DE147" s="47">
        <f>versenyek!$ML$11*IFERROR(VLOOKUP(VLOOKUP($A147,versenyek!MK:MM,3,FALSE),szabalyok!$A$16:$B$23,2,FALSE),0)</f>
        <v>0</v>
      </c>
      <c r="DF147" s="47">
        <f>versenyek!$MO$11*IFERROR(VLOOKUP(VLOOKUP($A147,versenyek!MN:MP,3,FALSE),szabalyok!$A$16:$B$23,2,FALSE),0)</f>
        <v>0</v>
      </c>
      <c r="DG147" s="47">
        <f>versenyek!$MR$11*IFERROR(VLOOKUP(VLOOKUP($A147,versenyek!MQ:MS,3,FALSE),szabalyok!$A$16:$B$23,2,FALSE),0)</f>
        <v>0</v>
      </c>
      <c r="DH147" s="47">
        <f>versenyek!$MU$11*IFERROR(VLOOKUP(VLOOKUP($A147,versenyek!MT:MV,3,FALSE),szabalyok!$A$16:$B$23,2,FALSE),0)</f>
        <v>0</v>
      </c>
      <c r="DI147" s="47">
        <f>versenyek!$MX$11*IFERROR(VLOOKUP(VLOOKUP($A147,versenyek!MW:MY,3,FALSE),szabalyok!$A$16:$B$23,2,FALSE),0)</f>
        <v>0</v>
      </c>
      <c r="DJ147" s="47">
        <f>versenyek!$NA$11*IFERROR(VLOOKUP(VLOOKUP($A147,versenyek!MZ:NB,3,FALSE),szabalyok!$A$16:$B$23,2,FALSE),0)</f>
        <v>0</v>
      </c>
      <c r="DK147" s="47">
        <f>versenyek!$ND$11*IFERROR(VLOOKUP(VLOOKUP($A147,versenyek!NC:NE,3,FALSE),szabalyok!$A$16:$B$23,2,FALSE),0)</f>
        <v>0</v>
      </c>
      <c r="DL147" s="47">
        <f>versenyek!$NG$11*IFERROR(VLOOKUP(VLOOKUP($A147,versenyek!NF:NH,3,FALSE),szabalyok!$A$16:$B$23,2,FALSE),0)</f>
        <v>0</v>
      </c>
      <c r="DM147" s="47">
        <f>versenyek!$NJ$11*IFERROR(VLOOKUP(VLOOKUP($A147,versenyek!NI:NK,3,FALSE),szabalyok!$A$16:$B$23,2,FALSE),0)</f>
        <v>0</v>
      </c>
      <c r="DN147" s="47">
        <f>versenyek!$NM$11*IFERROR(VLOOKUP(VLOOKUP($A147,versenyek!NL:NN,3,FALSE),szabalyok!$A$16:$B$23,2,FALSE),0)</f>
        <v>0</v>
      </c>
      <c r="DO147" s="47">
        <f>versenyek!$NP$11*IFERROR(VLOOKUP(VLOOKUP($A147,versenyek!NO:NQ,3,FALSE),szabalyok!$A$16:$B$23,2,FALSE),0)</f>
        <v>0</v>
      </c>
      <c r="DP147" s="47">
        <f>versenyek!$NS$11*IFERROR(VLOOKUP(VLOOKUP($A147,versenyek!NR:NT,3,FALSE),szabalyok!$A$16:$B$23,2,FALSE),0)</f>
        <v>0</v>
      </c>
      <c r="DQ147" s="47">
        <f>versenyek!$NV$11*IFERROR(VLOOKUP(VLOOKUP($A147,versenyek!NU:NW,3,FALSE),szabalyok!$A$16:$B$23,2,FALSE),0)</f>
        <v>0</v>
      </c>
      <c r="DR147" s="47">
        <f>versenyek!$NY$11*IFERROR(VLOOKUP(VLOOKUP($A147,versenyek!NX:NZ,3,FALSE),szabalyok!$A$16:$B$23,2,FALSE),0)</f>
        <v>0</v>
      </c>
      <c r="DS147" s="47">
        <f>versenyek!$OB$11*IFERROR(VLOOKUP(VLOOKUP($A147,versenyek!OA:OC,3,FALSE),szabalyok!$A$16:$B$23,2,FALSE),0)</f>
        <v>0</v>
      </c>
      <c r="DT147" s="47">
        <f>versenyek!$OE$11*IFERROR(VLOOKUP(VLOOKUP($A147,versenyek!OD:OF,3,FALSE),szabalyok!$A$16:$B$23,2,FALSE),0)</f>
        <v>0</v>
      </c>
      <c r="DU147" s="47">
        <f>versenyek!$OH$11*IFERROR(VLOOKUP(VLOOKUP($A147,versenyek!OG:OI,3,FALSE),szabalyok!$A$16:$B$23,2,FALSE),0)</f>
        <v>0</v>
      </c>
      <c r="DV147" s="47">
        <f>versenyek!$OK$11*IFERROR(VLOOKUP(VLOOKUP($A147,versenyek!OJ:OL,3,FALSE),szabalyok!$A$16:$B$23,2,FALSE),0)</f>
        <v>0</v>
      </c>
      <c r="DW147" s="47">
        <f>versenyek!$ON$11*IFERROR(VLOOKUP(VLOOKUP($A147,versenyek!OM:OO,3,FALSE),szabalyok!$A$16:$B$23,2,FALSE),0)</f>
        <v>0</v>
      </c>
      <c r="DX147" s="47">
        <f>versenyek!$OQ$11*IFERROR(VLOOKUP(VLOOKUP($A147,versenyek!OP:OR,3,FALSE),szabalyok!$A$16:$B$23,2,FALSE),0)</f>
        <v>0</v>
      </c>
      <c r="DY147" s="47">
        <f>versenyek!$OT$11*IFERROR(VLOOKUP(VLOOKUP($A147,versenyek!OS:OU,3,FALSE),szabalyok!$A$16:$B$23,2,FALSE),0)</f>
        <v>0</v>
      </c>
      <c r="DZ147" s="47">
        <f>versenyek!$OW$11*IFERROR(VLOOKUP(VLOOKUP($A147,versenyek!OV:OX,3,FALSE),szabalyok!$A$16:$B$23,2,FALSE),0)</f>
        <v>0</v>
      </c>
      <c r="EA147" s="47">
        <f>versenyek!$OZ$11*IFERROR(VLOOKUP(VLOOKUP($A147,versenyek!OY:PA,3,FALSE),szabalyok!$A$16:$B$23,2,FALSE),0)</f>
        <v>0</v>
      </c>
      <c r="EB147" s="47">
        <f>versenyek!$PC$11*IFERROR(VLOOKUP(VLOOKUP($A147,versenyek!PB:PD,3,FALSE),szabalyok!$A$16:$B$23,2,FALSE),0)</f>
        <v>0</v>
      </c>
      <c r="EC147" s="47">
        <f>versenyek!$PF$11*IFERROR(VLOOKUP(VLOOKUP($A147,versenyek!PE:PG,3,FALSE),szabalyok!$A$16:$B$23,2,FALSE),0)</f>
        <v>0</v>
      </c>
      <c r="ED147" s="47">
        <f>versenyek!$PI$11*IFERROR(VLOOKUP(VLOOKUP($A147,versenyek!PH:PJ,3,FALSE),szabalyok!$A$16:$B$23,2,FALSE),0)</f>
        <v>0</v>
      </c>
      <c r="EE147" s="47">
        <f>versenyek!$PL$11*IFERROR(VLOOKUP(VLOOKUP($A147,versenyek!PK:PM,3,FALSE),szabalyok!$A$16:$B$23,2,FALSE),0)</f>
        <v>0</v>
      </c>
      <c r="EF147" s="47">
        <f>versenyek!$PO$11*IFERROR(VLOOKUP(VLOOKUP($A147,versenyek!PN:PP,3,FALSE),szabalyok!$A$16:$B$23,2,FALSE),0)</f>
        <v>0</v>
      </c>
      <c r="EG147" s="47">
        <f>versenyek!$PR$11*IFERROR(VLOOKUP(VLOOKUP($A147,versenyek!PQ:PS,3,FALSE),szabalyok!$A$16:$B$23,2,FALSE),0)</f>
        <v>0</v>
      </c>
      <c r="EH147" s="47">
        <f>versenyek!$PU$11*IFERROR(VLOOKUP(VLOOKUP($A147,versenyek!PT:PV,3,FALSE),szabalyok!$A$16:$B$23,2,FALSE),0)</f>
        <v>0</v>
      </c>
      <c r="EI147" s="47">
        <f>versenyek!$PX$11*IFERROR(VLOOKUP(VLOOKUP($A147,versenyek!PW:PY,3,FALSE),szabalyok!$A$16:$B$23,2,FALSE),0)</f>
        <v>0</v>
      </c>
      <c r="EJ147" s="47">
        <f>versenyek!$QA$11*IFERROR(VLOOKUP(VLOOKUP($A147,versenyek!PZ:QB,3,FALSE),szabalyok!$A$16:$B$23,2,FALSE),0)</f>
        <v>0</v>
      </c>
      <c r="EK147" s="47">
        <f>versenyek!$QD$11*IFERROR(VLOOKUP(VLOOKUP($A147,versenyek!QC:QE,3,FALSE),szabalyok!$A$16:$B$23,2,FALSE),0)</f>
        <v>0</v>
      </c>
      <c r="EL147" s="47">
        <f>versenyek!$QG$11*IFERROR(VLOOKUP(VLOOKUP($A147,versenyek!QF:QH,3,FALSE),szabalyok!$A$16:$B$23,2,FALSE),0)</f>
        <v>0</v>
      </c>
      <c r="EM147" s="47">
        <f>versenyek!$QJ$11*IFERROR(VLOOKUP(VLOOKUP($A147,versenyek!QI:QK,3,FALSE),szabalyok!$A$16:$B$23,2,FALSE),0)</f>
        <v>0</v>
      </c>
      <c r="EN147" s="47">
        <f>versenyek!$QM$11*IFERROR(VLOOKUP(VLOOKUP($A147,versenyek!QL:QN,3,FALSE),szabalyok!$A$16:$B$23,2,FALSE),0)</f>
        <v>0</v>
      </c>
      <c r="EO147" s="47">
        <f>versenyek!$QP$11*IFERROR(VLOOKUP(VLOOKUP($A147,versenyek!QO:QQ,3,FALSE),szabalyok!$A$16:$B$23,2,FALSE),0)</f>
        <v>0</v>
      </c>
      <c r="EP147" s="47">
        <f>versenyek!$QS$11*IFERROR(VLOOKUP(VLOOKUP($A147,versenyek!QR:QT,3,FALSE),szabalyok!$A$16:$B$23,2,FALSE),0)</f>
        <v>0</v>
      </c>
      <c r="EQ147" s="47">
        <f>versenyek!$QV$11*IFERROR(VLOOKUP(VLOOKUP($A147,versenyek!QU:QW,3,FALSE),szabalyok!$A$16:$B$23,2,FALSE),0)</f>
        <v>0</v>
      </c>
      <c r="ER147" s="47">
        <f>versenyek!$RE$11*IFERROR(VLOOKUP(VLOOKUP($A147,versenyek!RD:RF,3,FALSE),szabalyok!$A$16:$B$23,2,FALSE),0)</f>
        <v>0</v>
      </c>
      <c r="ES147" s="47">
        <f>versenyek!$RH$11*IFERROR(VLOOKUP(VLOOKUP($A147,versenyek!RG:RI,3,FALSE),szabalyok!$A$16:$B$23,2,FALSE),0)</f>
        <v>0</v>
      </c>
      <c r="ET147" s="47">
        <f>versenyek!$RK$11*IFERROR(VLOOKUP(VLOOKUP($A147,versenyek!RJ:RL,3,FALSE),szabalyok!$A$16:$B$23,2,FALSE),0)</f>
        <v>0</v>
      </c>
      <c r="EU147" s="47">
        <f>versenyek!$RN$11*IFERROR(VLOOKUP(VLOOKUP($A147,versenyek!RM:RO,3,FALSE),szabalyok!$A$16:$B$23,2,FALSE),0)</f>
        <v>0</v>
      </c>
      <c r="EV147" s="47">
        <f>versenyek!$RQ$11*IFERROR(VLOOKUP(VLOOKUP($A147,versenyek!RP:RR,3,FALSE),szabalyok!$A$16:$B$23,2,FALSE),0)</f>
        <v>0</v>
      </c>
      <c r="EW147" s="47">
        <f>versenyek!$RT$11*IFERROR(VLOOKUP(VLOOKUP($A147,versenyek!RS:RU,3,FALSE),szabalyok!$A$16:$B$23,2,FALSE),0)</f>
        <v>0</v>
      </c>
      <c r="EX147" s="47">
        <f>versenyek!$RW$11*IFERROR(VLOOKUP(VLOOKUP($A147,versenyek!RV:RX,3,FALSE),szabalyok!$A$16:$B$23,2,FALSE),0)</f>
        <v>0</v>
      </c>
      <c r="EY147" s="47">
        <f>versenyek!$RZ$11*IFERROR(VLOOKUP(VLOOKUP($A147,versenyek!RY:SA,3,FALSE),szabalyok!$A$16:$B$23,2,FALSE),0)</f>
        <v>0</v>
      </c>
      <c r="EZ147" s="47">
        <f>versenyek!$SC$11*IFERROR(VLOOKUP(VLOOKUP($A147,versenyek!SB:SD,3,FALSE),szabalyok!$A$16:$B$23,2,FALSE),0)</f>
        <v>0</v>
      </c>
      <c r="FA147" s="47">
        <f>versenyek!$SF$11*IFERROR(VLOOKUP(VLOOKUP($A147,versenyek!SE:SG,3,FALSE),szabalyok!$A$16:$B$23,2,FALSE),0)</f>
        <v>0</v>
      </c>
      <c r="FB147" s="47">
        <f>versenyek!$SI$11*IFERROR(VLOOKUP(VLOOKUP($A147,versenyek!SH:SJ,3,FALSE),szabalyok!$A$16:$B$23,2,FALSE),0)</f>
        <v>0</v>
      </c>
      <c r="FC147" s="47">
        <f>versenyek!$SL$11*IFERROR(VLOOKUP(VLOOKUP($A147,versenyek!SK:SM,3,FALSE),szabalyok!$A$16:$B$23,2,FALSE),0)</f>
        <v>0</v>
      </c>
      <c r="FD147" s="47">
        <f>versenyek!$SO$11*IFERROR(VLOOKUP(VLOOKUP($A147,versenyek!SN:SP,3,FALSE),szabalyok!$A$16:$B$23,2,FALSE),0)</f>
        <v>0</v>
      </c>
      <c r="FE147" s="47">
        <f>versenyek!$SR$11*IFERROR(VLOOKUP(VLOOKUP($A147,versenyek!SQ:SS,3,FALSE),szabalyok!$A$16:$B$23,2,FALSE),0)</f>
        <v>0</v>
      </c>
      <c r="FF147" s="47">
        <f>versenyek!$SU$11*IFERROR(VLOOKUP(VLOOKUP($A147,versenyek!ST:SV,3,FALSE),szabalyok!$A$16:$B$23,2,FALSE),0)</f>
        <v>0</v>
      </c>
      <c r="FG147" s="47">
        <f>versenyek!$SX$11*IFERROR(VLOOKUP(VLOOKUP($A147,versenyek!SW:SY,3,FALSE),szabalyok!$A$16:$B$23,2,FALSE),0)</f>
        <v>0</v>
      </c>
      <c r="FH147" s="47">
        <f>versenyek!$TA$11*IFERROR(VLOOKUP(VLOOKUP($A147,versenyek!SZ:TB,3,FALSE),szabalyok!$A$16:$B$23,2,FALSE),0)</f>
        <v>0</v>
      </c>
      <c r="FI147" s="47">
        <f>versenyek!$TD$11*IFERROR(VLOOKUP(VLOOKUP($A147,versenyek!TC:TE,3,FALSE),szabalyok!$A$16:$B$23,2,FALSE),0)</f>
        <v>0</v>
      </c>
      <c r="FJ147" s="47">
        <f>versenyek!$TG$11*IFERROR(VLOOKUP(VLOOKUP($A147,versenyek!TF:TH,3,FALSE),szabalyok!$A$16:$B$23,2,FALSE),0)</f>
        <v>0</v>
      </c>
      <c r="FK147" s="47">
        <f>versenyek!$TJ$11*IFERROR(VLOOKUP(VLOOKUP($A147,versenyek!TI:TK,3,FALSE),szabalyok!$A$16:$B$23,2,FALSE),0)</f>
        <v>0</v>
      </c>
      <c r="FL147" s="47">
        <f>versenyek!$TM$11*IFERROR(VLOOKUP(VLOOKUP($A147,versenyek!TL:TN,3,FALSE),szabalyok!$A$16:$B$23,2,FALSE),0)</f>
        <v>0</v>
      </c>
      <c r="FM147" s="47">
        <f>versenyek!$TP$11*IFERROR(VLOOKUP(VLOOKUP($A147,versenyek!TO:TQ,3,FALSE),szabalyok!$A$16:$B$23,2,FALSE),0)</f>
        <v>0</v>
      </c>
      <c r="FN147" s="47">
        <f>versenyek!$TS$11*IFERROR(VLOOKUP(VLOOKUP($A147,versenyek!TR:TT,3,FALSE),szabalyok!$A$16:$B$23,2,FALSE),0)</f>
        <v>0</v>
      </c>
      <c r="FO147" s="47"/>
      <c r="FP147" s="235">
        <f t="shared" si="4"/>
        <v>0</v>
      </c>
    </row>
    <row r="148" spans="1:173">
      <c r="A148" s="1" t="s">
        <v>261</v>
      </c>
      <c r="B148" s="47">
        <v>38.050005319714863</v>
      </c>
      <c r="C148" s="47">
        <v>0</v>
      </c>
      <c r="D148" s="47">
        <v>0</v>
      </c>
      <c r="E148" s="47">
        <v>0</v>
      </c>
      <c r="F148" s="47">
        <v>0</v>
      </c>
      <c r="G148" s="47">
        <v>0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0</v>
      </c>
      <c r="N148" s="47">
        <v>0</v>
      </c>
      <c r="O148" s="47">
        <v>0</v>
      </c>
      <c r="P148" s="47">
        <v>0</v>
      </c>
      <c r="Q148" s="47">
        <v>0</v>
      </c>
      <c r="R148" s="47">
        <f>versenyek!$BD$11*IFERROR(VLOOKUP(VLOOKUP($A148,versenyek!BC:BE,3,FALSE),szabalyok!$A$16:$B$23,2,FALSE),0)</f>
        <v>0</v>
      </c>
      <c r="S148" s="47">
        <f>versenyek!$BG$11*IFERROR(VLOOKUP(VLOOKUP($A148,versenyek!BF:BH,3,FALSE),szabalyok!$A$16:$B$23,2,FALSE),0)</f>
        <v>0</v>
      </c>
      <c r="T148" s="47">
        <f>versenyek!$BJ$11*IFERROR(VLOOKUP(VLOOKUP($A148,versenyek!BI:BK,3,FALSE),szabalyok!$A$16:$B$23,2,FALSE),0)</f>
        <v>0</v>
      </c>
      <c r="U148" s="47">
        <f>versenyek!$BM$11*IFERROR(VLOOKUP(VLOOKUP($A148,versenyek!BL:BN,3,FALSE),szabalyok!$A$16:$B$23,2,FALSE),0)</f>
        <v>0</v>
      </c>
      <c r="V148" s="47">
        <f>versenyek!$BP$11*IFERROR(VLOOKUP(VLOOKUP($A148,versenyek!BO:BQ,3,FALSE),szabalyok!$A$16:$B$23,2,FALSE),0)</f>
        <v>0</v>
      </c>
      <c r="W148" s="47">
        <f>versenyek!$BS$11*IFERROR(VLOOKUP(VLOOKUP($A148,versenyek!BR:BT,3,FALSE),szabalyok!$A$16:$B$23,2,FALSE),0)</f>
        <v>0</v>
      </c>
      <c r="X148" s="47">
        <f>versenyek!$BV$11*IFERROR(VLOOKUP(VLOOKUP($A148,versenyek!BU:BW,3,FALSE),szabalyok!$A$16:$B$23,2,FALSE),0)</f>
        <v>0</v>
      </c>
      <c r="Y148" s="47">
        <f>versenyek!$BY$11*IFERROR(VLOOKUP(VLOOKUP($A148,versenyek!BX:BZ,3,FALSE),szabalyok!$A$16:$B$23,2,FALSE),0)</f>
        <v>0</v>
      </c>
      <c r="Z148" s="47">
        <f>versenyek!$CB$11*IFERROR(VLOOKUP(VLOOKUP($A148,versenyek!CA:CC,3,FALSE),szabalyok!$A$16:$B$23,2,FALSE),0)</f>
        <v>0</v>
      </c>
      <c r="AA148" s="47">
        <f>versenyek!$CE$11*IFERROR(VLOOKUP(VLOOKUP($A148,versenyek!CD:CF,3,FALSE),szabalyok!$A$16:$B$23,2,FALSE),0)</f>
        <v>0</v>
      </c>
      <c r="AB148" s="47">
        <f>versenyek!$CH$11*IFERROR(VLOOKUP(VLOOKUP($A148,versenyek!CG:CI,3,FALSE),szabalyok!$A$16:$B$23,2,FALSE),0)</f>
        <v>0</v>
      </c>
      <c r="AC148" s="47">
        <f>versenyek!$CK$11*IFERROR(VLOOKUP(VLOOKUP($A148,versenyek!CJ:CL,3,FALSE),szabalyok!$A$16:$B$23,2,FALSE),0)</f>
        <v>0</v>
      </c>
      <c r="AD148" s="47">
        <f>versenyek!$CN$11*IFERROR(VLOOKUP(VLOOKUP($A148,versenyek!CM:CO,3,FALSE),szabalyok!$A$16:$B$23,2,FALSE),0)</f>
        <v>0</v>
      </c>
      <c r="AE148" s="47">
        <f>versenyek!$CQ$11*IFERROR(VLOOKUP(VLOOKUP($A148,versenyek!CP:CR,3,FALSE),szabalyok!$A$16:$B$23,2,FALSE),0)</f>
        <v>0</v>
      </c>
      <c r="AF148" s="47">
        <f>versenyek!$CT$11*IFERROR(VLOOKUP(VLOOKUP($A148,versenyek!CS:CU,3,FALSE),szabalyok!$A$16:$B$23,2,FALSE),0)</f>
        <v>0</v>
      </c>
      <c r="AG148" s="47">
        <f>versenyek!$CW$11*IFERROR(VLOOKUP(VLOOKUP($A148,versenyek!CV:CX,3,FALSE),szabalyok!$A$16:$B$23,2,FALSE),0)</f>
        <v>0</v>
      </c>
      <c r="AH148" s="47">
        <f>versenyek!$CZ$11*IFERROR(VLOOKUP(VLOOKUP($A148,versenyek!CY:DA,3,FALSE),szabalyok!$A$16:$B$23,2,FALSE),0)</f>
        <v>0</v>
      </c>
      <c r="AI148" s="47">
        <f>versenyek!$DC$11*IFERROR(VLOOKUP(VLOOKUP($A148,versenyek!DB:DD,3,FALSE),szabalyok!$A$16:$B$23,2,FALSE),0)</f>
        <v>0</v>
      </c>
      <c r="AJ148" s="47">
        <f>versenyek!$DF$11*IFERROR(VLOOKUP(VLOOKUP($A148,versenyek!DE:DG,3,FALSE),szabalyok!$A$16:$B$23,2,FALSE),0)</f>
        <v>0</v>
      </c>
      <c r="AK148" s="47">
        <f>versenyek!$DI$11*IFERROR(VLOOKUP(VLOOKUP($A148,versenyek!DH:DJ,3,FALSE),szabalyok!$A$16:$B$23,2,FALSE),0)</f>
        <v>0</v>
      </c>
      <c r="AL148" s="47">
        <f>versenyek!$DL$11*IFERROR(VLOOKUP(VLOOKUP($A148,versenyek!DK:DM,3,FALSE),szabalyok!$A$16:$B$23,2,FALSE),0)</f>
        <v>0</v>
      </c>
      <c r="AM148" s="47">
        <f>versenyek!$DR$11*IFERROR(VLOOKUP(VLOOKUP($A148,versenyek!DQ:DS,3,FALSE),szabalyok!$A$16:$B$23,2,FALSE),0)</f>
        <v>0</v>
      </c>
      <c r="AN148" s="47">
        <f>versenyek!$DU$11*IFERROR(VLOOKUP(VLOOKUP($A148,versenyek!DT:DV,3,FALSE),szabalyok!$A$16:$B$23,2,FALSE),0)</f>
        <v>0</v>
      </c>
      <c r="AO148" s="47">
        <f>versenyek!$DO$11*IFERROR(VLOOKUP(VLOOKUP($A148,versenyek!DN:DP,3,FALSE),szabalyok!$A$16:$B$23,2,FALSE),0)</f>
        <v>0</v>
      </c>
      <c r="AP148" s="47">
        <f>versenyek!$DX$11*IFERROR(VLOOKUP(VLOOKUP($A148,versenyek!DW:DY,3,FALSE),szabalyok!$A$16:$B$23,2,FALSE),0)</f>
        <v>0</v>
      </c>
      <c r="AQ148" s="47" t="e">
        <f>versenyek!$EA$11*IFERROR(VLOOKUP(VLOOKUP($A148,versenyek!DZ:EB,3,FALSE),szabalyok!$A$16:$B$23,2,FALSE),0)</f>
        <v>#DIV/0!</v>
      </c>
      <c r="AR148" s="47" t="e">
        <f>versenyek!$ED$11*IFERROR(VLOOKUP(VLOOKUP($A148,versenyek!EC:EE,3,FALSE),szabalyok!$A$16:$B$23,2,FALSE),0)</f>
        <v>#DIV/0!</v>
      </c>
      <c r="AS148" s="47">
        <f>versenyek!$EG$11*IFERROR(VLOOKUP(VLOOKUP($A148,versenyek!EF:EH,3,FALSE),szabalyok!$A$16:$B$23,2,FALSE),0)</f>
        <v>0</v>
      </c>
      <c r="AT148" s="47">
        <f>versenyek!$EJ$11*IFERROR(VLOOKUP(VLOOKUP($A148,versenyek!EI:EK,3,FALSE),szabalyok!$A$16:$B$23,2,FALSE),0)</f>
        <v>0</v>
      </c>
      <c r="AU148" s="47">
        <f>versenyek!$EM$11*IFERROR(VLOOKUP(VLOOKUP($A148,versenyek!EL:EN,3,FALSE),szabalyok!$A$16:$B$23,2,FALSE),0)</f>
        <v>0</v>
      </c>
      <c r="AV148" s="47">
        <f>versenyek!$EP$11*IFERROR(VLOOKUP(VLOOKUP($A148,versenyek!EO:EQ,3,FALSE),szabalyok!$A$16:$B$23,2,FALSE),0)</f>
        <v>0</v>
      </c>
      <c r="AW148" s="47">
        <f>versenyek!$EY$11*IFERROR(VLOOKUP(VLOOKUP($A148,versenyek!EX:EZ,3,FALSE),szabalyok!$A$16:$B$23,2,FALSE),0)</f>
        <v>0</v>
      </c>
      <c r="AX148" s="47">
        <f>versenyek!$FB$11*IFERROR(VLOOKUP(VLOOKUP($A148,versenyek!FA:FC,3,FALSE),szabalyok!$A$16:$B$23,2,FALSE),0)</f>
        <v>0</v>
      </c>
      <c r="AY148" s="47">
        <f>versenyek!$FE$11*IFERROR(VLOOKUP(VLOOKUP($A148,versenyek!FD:FF,3,FALSE),szabalyok!$A$16:$B$23,2,FALSE),0)</f>
        <v>0</v>
      </c>
      <c r="AZ148" s="47">
        <f>versenyek!$FH$11*IFERROR(VLOOKUP(VLOOKUP($A148,versenyek!FG:FI,3,FALSE),szabalyok!$A$16:$B$23,2,FALSE),0)</f>
        <v>0</v>
      </c>
      <c r="BA148" s="47">
        <f>versenyek!$FK$11*IFERROR(VLOOKUP(VLOOKUP($A148,versenyek!FJ:FL,3,FALSE),szabalyok!$A$16:$B$23,2,FALSE),0)</f>
        <v>0</v>
      </c>
      <c r="BB148" s="47">
        <f>versenyek!$FN$11*IFERROR(VLOOKUP(VLOOKUP($A148,versenyek!FM:FO,3,FALSE),szabalyok!$A$16:$B$23,2,FALSE),0)</f>
        <v>0</v>
      </c>
      <c r="BC148" s="47">
        <f>versenyek!$FQ$11*IFERROR(VLOOKUP(VLOOKUP($A148,versenyek!FP:FR,3,FALSE),szabalyok!$A$16:$B$23,2,FALSE),0)</f>
        <v>0</v>
      </c>
      <c r="BD148" s="47">
        <f>versenyek!$FT$11*IFERROR(VLOOKUP(VLOOKUP($A148,versenyek!FS:FU,3,FALSE),szabalyok!$A$16:$B$23,2,FALSE),0)</f>
        <v>0</v>
      </c>
      <c r="BE148" s="47">
        <f>versenyek!$FW$11*IFERROR(VLOOKUP(VLOOKUP($A148,versenyek!FV:FX,3,FALSE),szabalyok!$A$16:$B$23,2,FALSE),0)</f>
        <v>0</v>
      </c>
      <c r="BF148" s="47">
        <f>versenyek!$FZ$11*IFERROR(VLOOKUP(VLOOKUP($A148,versenyek!FY:GA,3,FALSE),szabalyok!$A$16:$B$23,2,FALSE),0)</f>
        <v>0</v>
      </c>
      <c r="BG148" s="47">
        <f>versenyek!$GC$11*IFERROR(VLOOKUP(VLOOKUP($A148,versenyek!GB:GD,3,FALSE),szabalyok!$A$16:$B$23,2,FALSE),0)</f>
        <v>0</v>
      </c>
      <c r="BH148" s="47">
        <f>versenyek!$GF$11*IFERROR(VLOOKUP(VLOOKUP($A148,versenyek!GE:GG,3,FALSE),szabalyok!$A$16:$B$23,2,FALSE),0)</f>
        <v>0</v>
      </c>
      <c r="BI148" s="47">
        <f>versenyek!$GI$11*IFERROR(VLOOKUP(VLOOKUP($A148,versenyek!GH:GJ,3,FALSE),szabalyok!$A$16:$B$23,2,FALSE),0)</f>
        <v>0</v>
      </c>
      <c r="BJ148" s="47">
        <f>versenyek!$GL$11*IFERROR(VLOOKUP(VLOOKUP($A148,versenyek!GK:GM,3,FALSE),szabalyok!$A$16:$B$23,2,FALSE),0)</f>
        <v>0</v>
      </c>
      <c r="BK148" s="47">
        <f>versenyek!$GO$11*IFERROR(VLOOKUP(VLOOKUP($A148,versenyek!GN:GP,3,FALSE),szabalyok!$A$16:$B$23,2,FALSE),0)</f>
        <v>0</v>
      </c>
      <c r="BL148" s="47">
        <f>versenyek!$GR$11*IFERROR(VLOOKUP(VLOOKUP($A148,versenyek!GQ:GS,3,FALSE),szabalyok!$A$16:$B$23,2,FALSE),0)</f>
        <v>0</v>
      </c>
      <c r="BM148" s="47">
        <f>versenyek!$GX$11*IFERROR(VLOOKUP(VLOOKUP($A148,versenyek!GW:GY,3,FALSE),szabalyok!$A$16:$B$23,2,FALSE),0)</f>
        <v>0</v>
      </c>
      <c r="BN148" s="47">
        <f>versenyek!$GX$11*IFERROR(VLOOKUP(VLOOKUP($A148,versenyek!GX:GZ,3,FALSE),szabalyok!$A$16:$B$23,2,FALSE),0)</f>
        <v>0</v>
      </c>
      <c r="BO148" s="47">
        <f>versenyek!$HD$11*IFERROR(VLOOKUP(VLOOKUP($A148,versenyek!HC:HE,3,FALSE),szabalyok!$A$16:$B$23,2,FALSE),0)</f>
        <v>0</v>
      </c>
      <c r="BP148" s="47">
        <f>versenyek!$HG$11*IFERROR(VLOOKUP(VLOOKUP($A148,versenyek!HF:HH,3,FALSE),szabalyok!$A$16:$B$23,2,FALSE),0)</f>
        <v>0</v>
      </c>
      <c r="BQ148" s="47">
        <f>versenyek!$HJ$11*IFERROR(VLOOKUP(VLOOKUP($A148,versenyek!HI:HK,3,FALSE),szabalyok!$A$16:$B$23,2,FALSE),0)</f>
        <v>0</v>
      </c>
      <c r="BR148" s="47">
        <f>versenyek!$HM$11*IFERROR(VLOOKUP(VLOOKUP($A148,versenyek!HL:HN,3,FALSE),szabalyok!$A$16:$B$23,2,FALSE),0)</f>
        <v>0</v>
      </c>
      <c r="BS148" s="47">
        <f>versenyek!$HP$11*IFERROR(VLOOKUP(VLOOKUP($A148,versenyek!HO:HQ,3,FALSE),szabalyok!$A$16:$B$23,2,FALSE),0)</f>
        <v>0</v>
      </c>
      <c r="BT148" s="47">
        <f>versenyek!$HS$11*IFERROR(VLOOKUP(VLOOKUP($A148,versenyek!HR:HT,3,FALSE),szabalyok!$A$16:$B$23,2,FALSE),0)</f>
        <v>0</v>
      </c>
      <c r="BU148" s="47">
        <f>versenyek!$HV$11*IFERROR(VLOOKUP(VLOOKUP($A148,versenyek!HU:HW,3,FALSE),szabalyok!$A$16:$B$23,2,FALSE),0)</f>
        <v>0</v>
      </c>
      <c r="BV148" s="47">
        <f>versenyek!$HY$11*IFERROR(VLOOKUP(VLOOKUP($A148,versenyek!HX:HZ,3,FALSE),szabalyok!$A$16:$B$23,2,FALSE),0)</f>
        <v>0</v>
      </c>
      <c r="BW148" s="47">
        <f>versenyek!$IB$11*IFERROR(VLOOKUP(VLOOKUP($A148,versenyek!IA:IC,3,FALSE),szabalyok!$A$16:$B$23,2,FALSE),0)</f>
        <v>0</v>
      </c>
      <c r="BX148" s="47">
        <f>versenyek!$IE$11*IFERROR(VLOOKUP(VLOOKUP($A148,versenyek!ID:IF,3,FALSE),szabalyok!$A$16:$B$23,2,FALSE),0)</f>
        <v>0</v>
      </c>
      <c r="BY148" s="47">
        <f>versenyek!$IH$11*IFERROR(VLOOKUP(VLOOKUP($A148,versenyek!IG:II,3,FALSE),szabalyok!$A$16:$B$23,2,FALSE),0)</f>
        <v>0</v>
      </c>
      <c r="BZ148" s="47">
        <f>versenyek!$IK$11*IFERROR(VLOOKUP(VLOOKUP($A148,versenyek!IJ:IL,3,FALSE),szabalyok!$A$16:$B$23,2,FALSE),0)</f>
        <v>0</v>
      </c>
      <c r="CA148" s="47">
        <f>versenyek!$IN$11*IFERROR(VLOOKUP(VLOOKUP($A148,versenyek!IM:IO,3,FALSE),szabalyok!$A$16:$B$23,2,FALSE),0)</f>
        <v>0</v>
      </c>
      <c r="CB148" s="47">
        <f>versenyek!$IW$11*IFERROR(VLOOKUP(VLOOKUP($A148,versenyek!IV:IX,3,FALSE),szabalyok!$A$16:$B$23,2,FALSE),0)</f>
        <v>0</v>
      </c>
      <c r="CC148" s="47">
        <f>versenyek!$IZ$11*IFERROR(VLOOKUP(VLOOKUP($A148,versenyek!IY:JA,3,FALSE),szabalyok!$A$16:$B$23,2,FALSE),0)</f>
        <v>0</v>
      </c>
      <c r="CD148" s="47">
        <f>versenyek!$JC$11*IFERROR(VLOOKUP(VLOOKUP($A148,versenyek!JB:JD,3,FALSE),szabalyok!$A$16:$B$23,2,FALSE),0)</f>
        <v>0</v>
      </c>
      <c r="CE148" s="47">
        <f>versenyek!$JF$11*IFERROR(VLOOKUP(VLOOKUP($A148,versenyek!JE:JG,3,FALSE),szabalyok!$A$16:$B$23,2,FALSE),0)</f>
        <v>0</v>
      </c>
      <c r="CF148" s="47">
        <f>versenyek!$JI$11*IFERROR(VLOOKUP(VLOOKUP($A148,versenyek!JH:JJ,3,FALSE),szabalyok!$A$16:$B$23,2,FALSE),0)</f>
        <v>0</v>
      </c>
      <c r="CG148" s="47">
        <f>versenyek!$JL$11*IFERROR(VLOOKUP(VLOOKUP($A148,versenyek!JK:JM,3,FALSE),szabalyok!$A$16:$B$23,2,FALSE),0)</f>
        <v>0</v>
      </c>
      <c r="CH148" s="47">
        <f>versenyek!$JO$11*IFERROR(VLOOKUP(VLOOKUP($A148,versenyek!JN:JP,3,FALSE),szabalyok!$A$16:$B$23,2,FALSE),0)</f>
        <v>0</v>
      </c>
      <c r="CI148" s="47">
        <f>versenyek!$JR$11*IFERROR(VLOOKUP(VLOOKUP($A148,versenyek!JQ:JS,3,FALSE),szabalyok!$A$16:$B$23,2,FALSE),0)</f>
        <v>0</v>
      </c>
      <c r="CJ148" s="47">
        <f>versenyek!$JU$11*IFERROR(VLOOKUP(VLOOKUP($A148,versenyek!JT:JV,3,FALSE),szabalyok!$A$16:$B$23,2,FALSE),0)</f>
        <v>0</v>
      </c>
      <c r="CK148" s="47">
        <f>versenyek!$JR$11*IFERROR(VLOOKUP(VLOOKUP($A148,versenyek!JW:JY,3,FALSE),szabalyok!$A$16:$B$23,2,FALSE),0)</f>
        <v>0</v>
      </c>
      <c r="CL148" s="47">
        <f>versenyek!$KA$11*IFERROR(VLOOKUP(VLOOKUP($A148,versenyek!JZ:KB,3,FALSE),szabalyok!$A$16:$B$23,2,FALSE),0)</f>
        <v>0</v>
      </c>
      <c r="CM148" s="47">
        <f>versenyek!$KD$11*IFERROR(VLOOKUP(VLOOKUP($A148,versenyek!KC:KE,3,FALSE),szabalyok!$A$16:$B$23,2,FALSE),0)</f>
        <v>0</v>
      </c>
      <c r="CN148" s="47">
        <f>versenyek!$KG$11*IFERROR(VLOOKUP(VLOOKUP($A148,versenyek!KF:KH,3,FALSE),szabalyok!$A$16:$B$23,2,FALSE),0)</f>
        <v>0</v>
      </c>
      <c r="CO148" s="47">
        <f>versenyek!$KJ$11*IFERROR(VLOOKUP(VLOOKUP($A148,versenyek!KI:KK,3,FALSE),szabalyok!$A$16:$B$23,2,FALSE),0)</f>
        <v>0</v>
      </c>
      <c r="CP148" s="47">
        <f>versenyek!$KM$11*IFERROR(VLOOKUP(VLOOKUP($A148,versenyek!KL:KN,3,FALSE),szabalyok!$A$16:$B$23,2,FALSE),0)</f>
        <v>0</v>
      </c>
      <c r="CQ148" s="47">
        <f>versenyek!$KP$11*IFERROR(VLOOKUP(VLOOKUP($A148,versenyek!KO:KQ,3,FALSE),szabalyok!$A$16:$B$23,2,FALSE),0)</f>
        <v>0</v>
      </c>
      <c r="CR148" s="47">
        <f>versenyek!$KS$11*IFERROR(VLOOKUP(VLOOKUP($A148,versenyek!KR:KT,3,FALSE),szabalyok!$A$16:$B$23,2,FALSE),0)</f>
        <v>0</v>
      </c>
      <c r="CS148" s="47">
        <f>versenyek!$KV$11*IFERROR(VLOOKUP(VLOOKUP($A148,versenyek!KU:KW,3,FALSE),szabalyok!$A$16:$B$23,2,FALSE),0)</f>
        <v>0</v>
      </c>
      <c r="CT148" s="47">
        <f>versenyek!$KY$11*IFERROR(VLOOKUP(VLOOKUP($A148,versenyek!KX:KZ,3,FALSE),szabalyok!$A$16:$B$23,2,FALSE),0)</f>
        <v>0</v>
      </c>
      <c r="CU148" s="47">
        <f>versenyek!$LB$11*IFERROR(VLOOKUP(VLOOKUP($A148,versenyek!LA:LC,3,FALSE),szabalyok!$A$16:$B$23,2,FALSE),0)</f>
        <v>0</v>
      </c>
      <c r="CV148" s="47">
        <f>versenyek!$LE$11*IFERROR(VLOOKUP(VLOOKUP($A148,versenyek!LD:LF,3,FALSE),szabalyok!$A$16:$B$23,2,FALSE),0)</f>
        <v>0</v>
      </c>
      <c r="CW148" s="47">
        <f>versenyek!$LH$11*IFERROR(VLOOKUP(VLOOKUP($A148,versenyek!LG:LI,3,FALSE),szabalyok!$A$16:$B$23,2,FALSE),0)</f>
        <v>0</v>
      </c>
      <c r="CX148" s="47">
        <f>versenyek!$LK$11*IFERROR(VLOOKUP(VLOOKUP($A148,versenyek!LJ:LL,3,FALSE),szabalyok!$A$16:$B$23,2,FALSE),0)</f>
        <v>0</v>
      </c>
      <c r="CY148" s="47">
        <f>versenyek!$LN$11*IFERROR(VLOOKUP(VLOOKUP($A148,versenyek!LM:LO,3,FALSE),szabalyok!$A$16:$B$23,2,FALSE),0)</f>
        <v>0</v>
      </c>
      <c r="CZ148" s="47">
        <f>versenyek!$LQ$11*IFERROR(VLOOKUP(VLOOKUP($A148,versenyek!LP:LR,3,FALSE),szabalyok!$A$16:$B$23,2,FALSE),0)</f>
        <v>0</v>
      </c>
      <c r="DA148" s="47">
        <f>versenyek!$LT$11*IFERROR(VLOOKUP(VLOOKUP($A148,versenyek!LS:LU,3,FALSE),szabalyok!$A$16:$B$23,2,FALSE),0)</f>
        <v>0</v>
      </c>
      <c r="DB148" s="47">
        <f>versenyek!$LW$11*IFERROR(VLOOKUP(VLOOKUP($A148,versenyek!LV:LX,3,FALSE),szabalyok!$A$16:$B$23,2,FALSE),0)</f>
        <v>0</v>
      </c>
      <c r="DC148" s="47">
        <f>versenyek!$LZ$11*IFERROR(VLOOKUP(VLOOKUP($A148,versenyek!LY:MA,3,FALSE),szabalyok!$A$16:$B$23,2,FALSE),0)</f>
        <v>0</v>
      </c>
      <c r="DD148" s="47">
        <f>versenyek!$MC$11*IFERROR(VLOOKUP(VLOOKUP($A148,versenyek!MB:MD,3,FALSE),szabalyok!$A$16:$B$23,2,FALSE),0)</f>
        <v>0</v>
      </c>
      <c r="DE148" s="47">
        <f>versenyek!$ML$11*IFERROR(VLOOKUP(VLOOKUP($A148,versenyek!MK:MM,3,FALSE),szabalyok!$A$16:$B$23,2,FALSE),0)</f>
        <v>0</v>
      </c>
      <c r="DF148" s="47">
        <f>versenyek!$MO$11*IFERROR(VLOOKUP(VLOOKUP($A148,versenyek!MN:MP,3,FALSE),szabalyok!$A$16:$B$23,2,FALSE),0)</f>
        <v>0</v>
      </c>
      <c r="DG148" s="47">
        <f>versenyek!$MR$11*IFERROR(VLOOKUP(VLOOKUP($A148,versenyek!MQ:MS,3,FALSE),szabalyok!$A$16:$B$23,2,FALSE),0)</f>
        <v>0</v>
      </c>
      <c r="DH148" s="47">
        <f>versenyek!$MU$11*IFERROR(VLOOKUP(VLOOKUP($A148,versenyek!MT:MV,3,FALSE),szabalyok!$A$16:$B$23,2,FALSE),0)</f>
        <v>0</v>
      </c>
      <c r="DI148" s="47">
        <f>versenyek!$MX$11*IFERROR(VLOOKUP(VLOOKUP($A148,versenyek!MW:MY,3,FALSE),szabalyok!$A$16:$B$23,2,FALSE),0)</f>
        <v>0</v>
      </c>
      <c r="DJ148" s="47">
        <f>versenyek!$NA$11*IFERROR(VLOOKUP(VLOOKUP($A148,versenyek!MZ:NB,3,FALSE),szabalyok!$A$16:$B$23,2,FALSE),0)</f>
        <v>0</v>
      </c>
      <c r="DK148" s="47">
        <f>versenyek!$ND$11*IFERROR(VLOOKUP(VLOOKUP($A148,versenyek!NC:NE,3,FALSE),szabalyok!$A$16:$B$23,2,FALSE),0)</f>
        <v>0</v>
      </c>
      <c r="DL148" s="47">
        <f>versenyek!$NG$11*IFERROR(VLOOKUP(VLOOKUP($A148,versenyek!NF:NH,3,FALSE),szabalyok!$A$16:$B$23,2,FALSE),0)</f>
        <v>0</v>
      </c>
      <c r="DM148" s="47">
        <f>versenyek!$NJ$11*IFERROR(VLOOKUP(VLOOKUP($A148,versenyek!NI:NK,3,FALSE),szabalyok!$A$16:$B$23,2,FALSE),0)</f>
        <v>0</v>
      </c>
      <c r="DN148" s="47">
        <f>versenyek!$NM$11*IFERROR(VLOOKUP(VLOOKUP($A148,versenyek!NL:NN,3,FALSE),szabalyok!$A$16:$B$23,2,FALSE),0)</f>
        <v>0</v>
      </c>
      <c r="DO148" s="47">
        <f>versenyek!$NP$11*IFERROR(VLOOKUP(VLOOKUP($A148,versenyek!NO:NQ,3,FALSE),szabalyok!$A$16:$B$23,2,FALSE),0)</f>
        <v>0</v>
      </c>
      <c r="DP148" s="47">
        <f>versenyek!$NS$11*IFERROR(VLOOKUP(VLOOKUP($A148,versenyek!NR:NT,3,FALSE),szabalyok!$A$16:$B$23,2,FALSE),0)</f>
        <v>0</v>
      </c>
      <c r="DQ148" s="47">
        <f>versenyek!$NV$11*IFERROR(VLOOKUP(VLOOKUP($A148,versenyek!NU:NW,3,FALSE),szabalyok!$A$16:$B$23,2,FALSE),0)</f>
        <v>0</v>
      </c>
      <c r="DR148" s="47">
        <f>versenyek!$NY$11*IFERROR(VLOOKUP(VLOOKUP($A148,versenyek!NX:NZ,3,FALSE),szabalyok!$A$16:$B$23,2,FALSE),0)</f>
        <v>0</v>
      </c>
      <c r="DS148" s="47">
        <f>versenyek!$OB$11*IFERROR(VLOOKUP(VLOOKUP($A148,versenyek!OA:OC,3,FALSE),szabalyok!$A$16:$B$23,2,FALSE),0)</f>
        <v>0</v>
      </c>
      <c r="DT148" s="47">
        <f>versenyek!$OE$11*IFERROR(VLOOKUP(VLOOKUP($A148,versenyek!OD:OF,3,FALSE),szabalyok!$A$16:$B$23,2,FALSE),0)</f>
        <v>0</v>
      </c>
      <c r="DU148" s="47">
        <f>versenyek!$OH$11*IFERROR(VLOOKUP(VLOOKUP($A148,versenyek!OG:OI,3,FALSE),szabalyok!$A$16:$B$23,2,FALSE),0)</f>
        <v>0</v>
      </c>
      <c r="DV148" s="47">
        <f>versenyek!$OK$11*IFERROR(VLOOKUP(VLOOKUP($A148,versenyek!OJ:OL,3,FALSE),szabalyok!$A$16:$B$23,2,FALSE),0)</f>
        <v>0</v>
      </c>
      <c r="DW148" s="47">
        <f>versenyek!$ON$11*IFERROR(VLOOKUP(VLOOKUP($A148,versenyek!OM:OO,3,FALSE),szabalyok!$A$16:$B$23,2,FALSE),0)</f>
        <v>0</v>
      </c>
      <c r="DX148" s="47">
        <f>versenyek!$OQ$11*IFERROR(VLOOKUP(VLOOKUP($A148,versenyek!OP:OR,3,FALSE),szabalyok!$A$16:$B$23,2,FALSE),0)</f>
        <v>0</v>
      </c>
      <c r="DY148" s="47">
        <f>versenyek!$OT$11*IFERROR(VLOOKUP(VLOOKUP($A148,versenyek!OS:OU,3,FALSE),szabalyok!$A$16:$B$23,2,FALSE),0)</f>
        <v>0</v>
      </c>
      <c r="DZ148" s="47">
        <f>versenyek!$OW$11*IFERROR(VLOOKUP(VLOOKUP($A148,versenyek!OV:OX,3,FALSE),szabalyok!$A$16:$B$23,2,FALSE),0)</f>
        <v>0</v>
      </c>
      <c r="EA148" s="47">
        <f>versenyek!$OZ$11*IFERROR(VLOOKUP(VLOOKUP($A148,versenyek!OY:PA,3,FALSE),szabalyok!$A$16:$B$23,2,FALSE),0)</f>
        <v>0</v>
      </c>
      <c r="EB148" s="47">
        <f>versenyek!$PC$11*IFERROR(VLOOKUP(VLOOKUP($A148,versenyek!PB:PD,3,FALSE),szabalyok!$A$16:$B$23,2,FALSE),0)</f>
        <v>0</v>
      </c>
      <c r="EC148" s="47">
        <f>versenyek!$PF$11*IFERROR(VLOOKUP(VLOOKUP($A148,versenyek!PE:PG,3,FALSE),szabalyok!$A$16:$B$23,2,FALSE),0)</f>
        <v>0</v>
      </c>
      <c r="ED148" s="47">
        <f>versenyek!$PI$11*IFERROR(VLOOKUP(VLOOKUP($A148,versenyek!PH:PJ,3,FALSE),szabalyok!$A$16:$B$23,2,FALSE),0)</f>
        <v>0</v>
      </c>
      <c r="EE148" s="47">
        <f>versenyek!$PL$11*IFERROR(VLOOKUP(VLOOKUP($A148,versenyek!PK:PM,3,FALSE),szabalyok!$A$16:$B$23,2,FALSE),0)</f>
        <v>0</v>
      </c>
      <c r="EF148" s="47">
        <f>versenyek!$PO$11*IFERROR(VLOOKUP(VLOOKUP($A148,versenyek!PN:PP,3,FALSE),szabalyok!$A$16:$B$23,2,FALSE),0)</f>
        <v>0</v>
      </c>
      <c r="EG148" s="47">
        <f>versenyek!$PR$11*IFERROR(VLOOKUP(VLOOKUP($A148,versenyek!PQ:PS,3,FALSE),szabalyok!$A$16:$B$23,2,FALSE),0)</f>
        <v>0</v>
      </c>
      <c r="EH148" s="47">
        <f>versenyek!$PU$11*IFERROR(VLOOKUP(VLOOKUP($A148,versenyek!PT:PV,3,FALSE),szabalyok!$A$16:$B$23,2,FALSE),0)</f>
        <v>0</v>
      </c>
      <c r="EI148" s="47">
        <f>versenyek!$PX$11*IFERROR(VLOOKUP(VLOOKUP($A148,versenyek!PW:PY,3,FALSE),szabalyok!$A$16:$B$23,2,FALSE),0)</f>
        <v>0</v>
      </c>
      <c r="EJ148" s="47">
        <f>versenyek!$QA$11*IFERROR(VLOOKUP(VLOOKUP($A148,versenyek!PZ:QB,3,FALSE),szabalyok!$A$16:$B$23,2,FALSE),0)</f>
        <v>0</v>
      </c>
      <c r="EK148" s="47">
        <f>versenyek!$QD$11*IFERROR(VLOOKUP(VLOOKUP($A148,versenyek!QC:QE,3,FALSE),szabalyok!$A$16:$B$23,2,FALSE),0)</f>
        <v>0</v>
      </c>
      <c r="EL148" s="47">
        <f>versenyek!$QG$11*IFERROR(VLOOKUP(VLOOKUP($A148,versenyek!QF:QH,3,FALSE),szabalyok!$A$16:$B$23,2,FALSE),0)</f>
        <v>0</v>
      </c>
      <c r="EM148" s="47">
        <f>versenyek!$QJ$11*IFERROR(VLOOKUP(VLOOKUP($A148,versenyek!QI:QK,3,FALSE),szabalyok!$A$16:$B$23,2,FALSE),0)</f>
        <v>0</v>
      </c>
      <c r="EN148" s="47">
        <f>versenyek!$QM$11*IFERROR(VLOOKUP(VLOOKUP($A148,versenyek!QL:QN,3,FALSE),szabalyok!$A$16:$B$23,2,FALSE),0)</f>
        <v>0</v>
      </c>
      <c r="EO148" s="47">
        <f>versenyek!$QP$11*IFERROR(VLOOKUP(VLOOKUP($A148,versenyek!QO:QQ,3,FALSE),szabalyok!$A$16:$B$23,2,FALSE),0)</f>
        <v>0</v>
      </c>
      <c r="EP148" s="47">
        <f>versenyek!$QS$11*IFERROR(VLOOKUP(VLOOKUP($A148,versenyek!QR:QT,3,FALSE),szabalyok!$A$16:$B$23,2,FALSE),0)</f>
        <v>0</v>
      </c>
      <c r="EQ148" s="47">
        <f>versenyek!$QV$11*IFERROR(VLOOKUP(VLOOKUP($A148,versenyek!QU:QW,3,FALSE),szabalyok!$A$16:$B$23,2,FALSE),0)</f>
        <v>0</v>
      </c>
      <c r="ER148" s="47">
        <f>versenyek!$RE$11*IFERROR(VLOOKUP(VLOOKUP($A148,versenyek!RD:RF,3,FALSE),szabalyok!$A$16:$B$23,2,FALSE),0)</f>
        <v>0</v>
      </c>
      <c r="ES148" s="47">
        <f>versenyek!$RH$11*IFERROR(VLOOKUP(VLOOKUP($A148,versenyek!RG:RI,3,FALSE),szabalyok!$A$16:$B$23,2,FALSE),0)</f>
        <v>0</v>
      </c>
      <c r="ET148" s="47">
        <f>versenyek!$RK$11*IFERROR(VLOOKUP(VLOOKUP($A148,versenyek!RJ:RL,3,FALSE),szabalyok!$A$16:$B$23,2,FALSE),0)</f>
        <v>0</v>
      </c>
      <c r="EU148" s="47">
        <f>versenyek!$RN$11*IFERROR(VLOOKUP(VLOOKUP($A148,versenyek!RM:RO,3,FALSE),szabalyok!$A$16:$B$23,2,FALSE),0)</f>
        <v>0</v>
      </c>
      <c r="EV148" s="47">
        <f>versenyek!$RQ$11*IFERROR(VLOOKUP(VLOOKUP($A148,versenyek!RP:RR,3,FALSE),szabalyok!$A$16:$B$23,2,FALSE),0)</f>
        <v>0</v>
      </c>
      <c r="EW148" s="47">
        <f>versenyek!$RT$11*IFERROR(VLOOKUP(VLOOKUP($A148,versenyek!RS:RU,3,FALSE),szabalyok!$A$16:$B$23,2,FALSE),0)</f>
        <v>0</v>
      </c>
      <c r="EX148" s="47">
        <f>versenyek!$RW$11*IFERROR(VLOOKUP(VLOOKUP($A148,versenyek!RV:RX,3,FALSE),szabalyok!$A$16:$B$23,2,FALSE),0)</f>
        <v>0</v>
      </c>
      <c r="EY148" s="47">
        <f>versenyek!$RZ$11*IFERROR(VLOOKUP(VLOOKUP($A148,versenyek!RY:SA,3,FALSE),szabalyok!$A$16:$B$23,2,FALSE),0)</f>
        <v>0</v>
      </c>
      <c r="EZ148" s="47">
        <f>versenyek!$SC$11*IFERROR(VLOOKUP(VLOOKUP($A148,versenyek!SB:SD,3,FALSE),szabalyok!$A$16:$B$23,2,FALSE),0)</f>
        <v>0</v>
      </c>
      <c r="FA148" s="47">
        <f>versenyek!$SF$11*IFERROR(VLOOKUP(VLOOKUP($A148,versenyek!SE:SG,3,FALSE),szabalyok!$A$16:$B$23,2,FALSE),0)</f>
        <v>0</v>
      </c>
      <c r="FB148" s="47">
        <f>versenyek!$SI$11*IFERROR(VLOOKUP(VLOOKUP($A148,versenyek!SH:SJ,3,FALSE),szabalyok!$A$16:$B$23,2,FALSE),0)</f>
        <v>0</v>
      </c>
      <c r="FC148" s="47">
        <f>versenyek!$SL$11*IFERROR(VLOOKUP(VLOOKUP($A148,versenyek!SK:SM,3,FALSE),szabalyok!$A$16:$B$23,2,FALSE),0)</f>
        <v>0</v>
      </c>
      <c r="FD148" s="47">
        <f>versenyek!$SO$11*IFERROR(VLOOKUP(VLOOKUP($A148,versenyek!SN:SP,3,FALSE),szabalyok!$A$16:$B$23,2,FALSE),0)</f>
        <v>0</v>
      </c>
      <c r="FE148" s="47">
        <f>versenyek!$SR$11*IFERROR(VLOOKUP(VLOOKUP($A148,versenyek!SQ:SS,3,FALSE),szabalyok!$A$16:$B$23,2,FALSE),0)</f>
        <v>0</v>
      </c>
      <c r="FF148" s="47">
        <f>versenyek!$SU$11*IFERROR(VLOOKUP(VLOOKUP($A148,versenyek!ST:SV,3,FALSE),szabalyok!$A$16:$B$23,2,FALSE),0)</f>
        <v>0</v>
      </c>
      <c r="FG148" s="47">
        <f>versenyek!$SX$11*IFERROR(VLOOKUP(VLOOKUP($A148,versenyek!SW:SY,3,FALSE),szabalyok!$A$16:$B$23,2,FALSE),0)</f>
        <v>0</v>
      </c>
      <c r="FH148" s="47">
        <f>versenyek!$TA$11*IFERROR(VLOOKUP(VLOOKUP($A148,versenyek!SZ:TB,3,FALSE),szabalyok!$A$16:$B$23,2,FALSE),0)</f>
        <v>0</v>
      </c>
      <c r="FI148" s="47">
        <f>versenyek!$TD$11*IFERROR(VLOOKUP(VLOOKUP($A148,versenyek!TC:TE,3,FALSE),szabalyok!$A$16:$B$23,2,FALSE),0)</f>
        <v>0</v>
      </c>
      <c r="FJ148" s="47">
        <f>versenyek!$TG$11*IFERROR(VLOOKUP(VLOOKUP($A148,versenyek!TF:TH,3,FALSE),szabalyok!$A$16:$B$23,2,FALSE),0)</f>
        <v>0</v>
      </c>
      <c r="FK148" s="47">
        <f>versenyek!$TJ$11*IFERROR(VLOOKUP(VLOOKUP($A148,versenyek!TI:TK,3,FALSE),szabalyok!$A$16:$B$23,2,FALSE),0)</f>
        <v>0</v>
      </c>
      <c r="FL148" s="47">
        <f>versenyek!$TM$11*IFERROR(VLOOKUP(VLOOKUP($A148,versenyek!TL:TN,3,FALSE),szabalyok!$A$16:$B$23,2,FALSE),0)</f>
        <v>0</v>
      </c>
      <c r="FM148" s="47">
        <f>versenyek!$TP$11*IFERROR(VLOOKUP(VLOOKUP($A148,versenyek!TO:TQ,3,FALSE),szabalyok!$A$16:$B$23,2,FALSE),0)</f>
        <v>0</v>
      </c>
      <c r="FN148" s="47">
        <f>versenyek!$TS$11*IFERROR(VLOOKUP(VLOOKUP($A148,versenyek!TR:TT,3,FALSE),szabalyok!$A$16:$B$23,2,FALSE),0)</f>
        <v>0</v>
      </c>
      <c r="FO148" s="47"/>
      <c r="FP148" s="235">
        <f t="shared" si="4"/>
        <v>0</v>
      </c>
    </row>
    <row r="149" spans="1:173">
      <c r="A149" s="1" t="s">
        <v>0</v>
      </c>
      <c r="B149" s="47">
        <v>0</v>
      </c>
      <c r="C149" s="47">
        <v>0</v>
      </c>
      <c r="D149" s="47">
        <v>0</v>
      </c>
      <c r="E149" s="47">
        <v>0</v>
      </c>
      <c r="F149" s="47">
        <v>0</v>
      </c>
      <c r="G149" s="47">
        <v>0</v>
      </c>
      <c r="H149" s="47">
        <v>0</v>
      </c>
      <c r="I149" s="47">
        <v>0</v>
      </c>
      <c r="J149" s="47">
        <v>34.457082519376513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  <c r="P149" s="47">
        <v>0</v>
      </c>
      <c r="Q149" s="47">
        <v>0</v>
      </c>
      <c r="R149" s="47">
        <f>versenyek!$BD$11*IFERROR(VLOOKUP(VLOOKUP($A149,versenyek!BC:BE,3,FALSE),szabalyok!$A$16:$B$23,2,FALSE),0)</f>
        <v>0</v>
      </c>
      <c r="S149" s="47">
        <f>versenyek!$BG$11*IFERROR(VLOOKUP(VLOOKUP($A149,versenyek!BF:BH,3,FALSE),szabalyok!$A$16:$B$23,2,FALSE),0)</f>
        <v>0</v>
      </c>
      <c r="T149" s="47">
        <f>versenyek!$BJ$11*IFERROR(VLOOKUP(VLOOKUP($A149,versenyek!BI:BK,3,FALSE),szabalyok!$A$16:$B$23,2,FALSE),0)</f>
        <v>0</v>
      </c>
      <c r="U149" s="47">
        <f>versenyek!$BM$11*IFERROR(VLOOKUP(VLOOKUP($A149,versenyek!BL:BN,3,FALSE),szabalyok!$A$16:$B$23,2,FALSE),0)</f>
        <v>0</v>
      </c>
      <c r="V149" s="47">
        <f>versenyek!$BP$11*IFERROR(VLOOKUP(VLOOKUP($A149,versenyek!BO:BQ,3,FALSE),szabalyok!$A$16:$B$23,2,FALSE),0)</f>
        <v>0</v>
      </c>
      <c r="W149" s="47">
        <f>versenyek!$BS$11*IFERROR(VLOOKUP(VLOOKUP($A149,versenyek!BR:BT,3,FALSE),szabalyok!$A$16:$B$23,2,FALSE),0)</f>
        <v>0</v>
      </c>
      <c r="X149" s="47">
        <f>versenyek!$BV$11*IFERROR(VLOOKUP(VLOOKUP($A149,versenyek!BU:BW,3,FALSE),szabalyok!$A$16:$B$23,2,FALSE),0)</f>
        <v>0</v>
      </c>
      <c r="Y149" s="47">
        <f>versenyek!$BY$11*IFERROR(VLOOKUP(VLOOKUP($A149,versenyek!BX:BZ,3,FALSE),szabalyok!$A$16:$B$23,2,FALSE),0)</f>
        <v>0</v>
      </c>
      <c r="Z149" s="47">
        <f>versenyek!$CB$11*IFERROR(VLOOKUP(VLOOKUP($A149,versenyek!CA:CC,3,FALSE),szabalyok!$A$16:$B$23,2,FALSE),0)</f>
        <v>0</v>
      </c>
      <c r="AA149" s="47">
        <f>versenyek!$CE$11*IFERROR(VLOOKUP(VLOOKUP($A149,versenyek!CD:CF,3,FALSE),szabalyok!$A$16:$B$23,2,FALSE),0)</f>
        <v>0</v>
      </c>
      <c r="AB149" s="47">
        <f>versenyek!$CH$11*IFERROR(VLOOKUP(VLOOKUP($A149,versenyek!CG:CI,3,FALSE),szabalyok!$A$16:$B$23,2,FALSE),0)</f>
        <v>0</v>
      </c>
      <c r="AC149" s="47">
        <f>versenyek!$CK$11*IFERROR(VLOOKUP(VLOOKUP($A149,versenyek!CJ:CL,3,FALSE),szabalyok!$A$16:$B$23,2,FALSE),0)</f>
        <v>0</v>
      </c>
      <c r="AD149" s="47">
        <f>versenyek!$CN$11*IFERROR(VLOOKUP(VLOOKUP($A149,versenyek!CM:CO,3,FALSE),szabalyok!$A$16:$B$23,2,FALSE),0)</f>
        <v>0</v>
      </c>
      <c r="AE149" s="47">
        <f>versenyek!$CQ$11*IFERROR(VLOOKUP(VLOOKUP($A149,versenyek!CP:CR,3,FALSE),szabalyok!$A$16:$B$23,2,FALSE),0)</f>
        <v>0</v>
      </c>
      <c r="AF149" s="47">
        <f>versenyek!$CT$11*IFERROR(VLOOKUP(VLOOKUP($A149,versenyek!CS:CU,3,FALSE),szabalyok!$A$16:$B$23,2,FALSE),0)</f>
        <v>0</v>
      </c>
      <c r="AG149" s="47">
        <f>versenyek!$CW$11*IFERROR(VLOOKUP(VLOOKUP($A149,versenyek!CV:CX,3,FALSE),szabalyok!$A$16:$B$23,2,FALSE),0)</f>
        <v>0</v>
      </c>
      <c r="AH149" s="47">
        <f>versenyek!$CZ$11*IFERROR(VLOOKUP(VLOOKUP($A149,versenyek!CY:DA,3,FALSE),szabalyok!$A$16:$B$23,2,FALSE),0)</f>
        <v>0</v>
      </c>
      <c r="AI149" s="47">
        <f>versenyek!$DC$11*IFERROR(VLOOKUP(VLOOKUP($A149,versenyek!DB:DD,3,FALSE),szabalyok!$A$16:$B$23,2,FALSE),0)</f>
        <v>0</v>
      </c>
      <c r="AJ149" s="47">
        <f>versenyek!$DF$11*IFERROR(VLOOKUP(VLOOKUP($A149,versenyek!DE:DG,3,FALSE),szabalyok!$A$16:$B$23,2,FALSE),0)</f>
        <v>0</v>
      </c>
      <c r="AK149" s="47">
        <f>versenyek!$DI$11*IFERROR(VLOOKUP(VLOOKUP($A149,versenyek!DH:DJ,3,FALSE),szabalyok!$A$16:$B$23,2,FALSE),0)</f>
        <v>0</v>
      </c>
      <c r="AL149" s="47">
        <f>versenyek!$DL$11*IFERROR(VLOOKUP(VLOOKUP($A149,versenyek!DK:DM,3,FALSE),szabalyok!$A$16:$B$23,2,FALSE),0)</f>
        <v>0</v>
      </c>
      <c r="AM149" s="47">
        <f>versenyek!$DR$11*IFERROR(VLOOKUP(VLOOKUP($A149,versenyek!DQ:DS,3,FALSE),szabalyok!$A$16:$B$23,2,FALSE),0)</f>
        <v>0</v>
      </c>
      <c r="AN149" s="47">
        <f>versenyek!$DU$11*IFERROR(VLOOKUP(VLOOKUP($A149,versenyek!DT:DV,3,FALSE),szabalyok!$A$16:$B$23,2,FALSE),0)</f>
        <v>0</v>
      </c>
      <c r="AO149" s="47">
        <f>versenyek!$DO$11*IFERROR(VLOOKUP(VLOOKUP($A149,versenyek!DN:DP,3,FALSE),szabalyok!$A$16:$B$23,2,FALSE),0)</f>
        <v>0</v>
      </c>
      <c r="AP149" s="47">
        <f>versenyek!$DX$11*IFERROR(VLOOKUP(VLOOKUP($A149,versenyek!DW:DY,3,FALSE),szabalyok!$A$16:$B$23,2,FALSE),0)</f>
        <v>0</v>
      </c>
      <c r="AQ149" s="47" t="e">
        <f>versenyek!$EA$11*IFERROR(VLOOKUP(VLOOKUP($A149,versenyek!DZ:EB,3,FALSE),szabalyok!$A$16:$B$23,2,FALSE),0)</f>
        <v>#DIV/0!</v>
      </c>
      <c r="AR149" s="47" t="e">
        <f>versenyek!$ED$11*IFERROR(VLOOKUP(VLOOKUP($A149,versenyek!EC:EE,3,FALSE),szabalyok!$A$16:$B$23,2,FALSE),0)</f>
        <v>#DIV/0!</v>
      </c>
      <c r="AS149" s="47">
        <f>versenyek!$EG$11*IFERROR(VLOOKUP(VLOOKUP($A149,versenyek!EF:EH,3,FALSE),szabalyok!$A$16:$B$23,2,FALSE),0)</f>
        <v>0</v>
      </c>
      <c r="AT149" s="47">
        <f>versenyek!$EJ$11*IFERROR(VLOOKUP(VLOOKUP($A149,versenyek!EI:EK,3,FALSE),szabalyok!$A$16:$B$23,2,FALSE),0)</f>
        <v>0</v>
      </c>
      <c r="AU149" s="47">
        <f>versenyek!$EM$11*IFERROR(VLOOKUP(VLOOKUP($A149,versenyek!EL:EN,3,FALSE),szabalyok!$A$16:$B$23,2,FALSE),0)</f>
        <v>0</v>
      </c>
      <c r="AV149" s="47">
        <f>versenyek!$EP$11*IFERROR(VLOOKUP(VLOOKUP($A149,versenyek!EO:EQ,3,FALSE),szabalyok!$A$16:$B$23,2,FALSE),0)</f>
        <v>0</v>
      </c>
      <c r="AW149" s="47">
        <f>versenyek!$EY$11*IFERROR(VLOOKUP(VLOOKUP($A149,versenyek!EX:EZ,3,FALSE),szabalyok!$A$16:$B$23,2,FALSE),0)</f>
        <v>0</v>
      </c>
      <c r="AX149" s="47">
        <f>versenyek!$FB$11*IFERROR(VLOOKUP(VLOOKUP($A149,versenyek!FA:FC,3,FALSE),szabalyok!$A$16:$B$23,2,FALSE),0)</f>
        <v>0</v>
      </c>
      <c r="AY149" s="47">
        <f>versenyek!$FE$11*IFERROR(VLOOKUP(VLOOKUP($A149,versenyek!FD:FF,3,FALSE),szabalyok!$A$16:$B$23,2,FALSE),0)</f>
        <v>0</v>
      </c>
      <c r="AZ149" s="47">
        <f>versenyek!$FH$11*IFERROR(VLOOKUP(VLOOKUP($A149,versenyek!FG:FI,3,FALSE),szabalyok!$A$16:$B$23,2,FALSE),0)</f>
        <v>0</v>
      </c>
      <c r="BA149" s="47">
        <f>versenyek!$FK$11*IFERROR(VLOOKUP(VLOOKUP($A149,versenyek!FJ:FL,3,FALSE),szabalyok!$A$16:$B$23,2,FALSE),0)</f>
        <v>0</v>
      </c>
      <c r="BB149" s="47">
        <f>versenyek!$FN$11*IFERROR(VLOOKUP(VLOOKUP($A149,versenyek!FM:FO,3,FALSE),szabalyok!$A$16:$B$23,2,FALSE),0)</f>
        <v>0</v>
      </c>
      <c r="BC149" s="47">
        <f>versenyek!$FQ$11*IFERROR(VLOOKUP(VLOOKUP($A149,versenyek!FP:FR,3,FALSE),szabalyok!$A$16:$B$23,2,FALSE),0)</f>
        <v>0</v>
      </c>
      <c r="BD149" s="47">
        <f>versenyek!$FT$11*IFERROR(VLOOKUP(VLOOKUP($A149,versenyek!FS:FU,3,FALSE),szabalyok!$A$16:$B$23,2,FALSE),0)</f>
        <v>0</v>
      </c>
      <c r="BE149" s="47">
        <f>versenyek!$FW$11*IFERROR(VLOOKUP(VLOOKUP($A149,versenyek!FV:FX,3,FALSE),szabalyok!$A$16:$B$23,2,FALSE),0)</f>
        <v>0</v>
      </c>
      <c r="BF149" s="47">
        <f>versenyek!$FZ$11*IFERROR(VLOOKUP(VLOOKUP($A149,versenyek!FY:GA,3,FALSE),szabalyok!$A$16:$B$23,2,FALSE),0)</f>
        <v>0</v>
      </c>
      <c r="BG149" s="47">
        <f>versenyek!$GC$11*IFERROR(VLOOKUP(VLOOKUP($A149,versenyek!GB:GD,3,FALSE),szabalyok!$A$16:$B$23,2,FALSE),0)</f>
        <v>0</v>
      </c>
      <c r="BH149" s="47">
        <f>versenyek!$GF$11*IFERROR(VLOOKUP(VLOOKUP($A149,versenyek!GE:GG,3,FALSE),szabalyok!$A$16:$B$23,2,FALSE),0)</f>
        <v>0</v>
      </c>
      <c r="BI149" s="47">
        <f>versenyek!$GI$11*IFERROR(VLOOKUP(VLOOKUP($A149,versenyek!GH:GJ,3,FALSE),szabalyok!$A$16:$B$23,2,FALSE),0)</f>
        <v>0</v>
      </c>
      <c r="BJ149" s="47">
        <f>versenyek!$GL$11*IFERROR(VLOOKUP(VLOOKUP($A149,versenyek!GK:GM,3,FALSE),szabalyok!$A$16:$B$23,2,FALSE),0)</f>
        <v>0</v>
      </c>
      <c r="BK149" s="47">
        <f>versenyek!$GO$11*IFERROR(VLOOKUP(VLOOKUP($A149,versenyek!GN:GP,3,FALSE),szabalyok!$A$16:$B$23,2,FALSE),0)</f>
        <v>0</v>
      </c>
      <c r="BL149" s="47">
        <f>versenyek!$GR$11*IFERROR(VLOOKUP(VLOOKUP($A149,versenyek!GQ:GS,3,FALSE),szabalyok!$A$16:$B$23,2,FALSE),0)</f>
        <v>0</v>
      </c>
      <c r="BM149" s="47">
        <f>versenyek!$GX$11*IFERROR(VLOOKUP(VLOOKUP($A149,versenyek!GW:GY,3,FALSE),szabalyok!$A$16:$B$23,2,FALSE),0)</f>
        <v>0</v>
      </c>
      <c r="BN149" s="47">
        <f>versenyek!$GX$11*IFERROR(VLOOKUP(VLOOKUP($A149,versenyek!GX:GZ,3,FALSE),szabalyok!$A$16:$B$23,2,FALSE),0)</f>
        <v>0</v>
      </c>
      <c r="BO149" s="47">
        <f>versenyek!$HD$11*IFERROR(VLOOKUP(VLOOKUP($A149,versenyek!HC:HE,3,FALSE),szabalyok!$A$16:$B$23,2,FALSE),0)</f>
        <v>0</v>
      </c>
      <c r="BP149" s="47">
        <f>versenyek!$HG$11*IFERROR(VLOOKUP(VLOOKUP($A149,versenyek!HF:HH,3,FALSE),szabalyok!$A$16:$B$23,2,FALSE),0)</f>
        <v>0</v>
      </c>
      <c r="BQ149" s="47">
        <f>versenyek!$HJ$11*IFERROR(VLOOKUP(VLOOKUP($A149,versenyek!HI:HK,3,FALSE),szabalyok!$A$16:$B$23,2,FALSE),0)</f>
        <v>0</v>
      </c>
      <c r="BR149" s="47">
        <f>versenyek!$HM$11*IFERROR(VLOOKUP(VLOOKUP($A149,versenyek!HL:HN,3,FALSE),szabalyok!$A$16:$B$23,2,FALSE),0)</f>
        <v>0</v>
      </c>
      <c r="BS149" s="47">
        <f>versenyek!$HP$11*IFERROR(VLOOKUP(VLOOKUP($A149,versenyek!HO:HQ,3,FALSE),szabalyok!$A$16:$B$23,2,FALSE),0)</f>
        <v>0</v>
      </c>
      <c r="BT149" s="47">
        <f>versenyek!$HS$11*IFERROR(VLOOKUP(VLOOKUP($A149,versenyek!HR:HT,3,FALSE),szabalyok!$A$16:$B$23,2,FALSE),0)</f>
        <v>0</v>
      </c>
      <c r="BU149" s="47">
        <f>versenyek!$HV$11*IFERROR(VLOOKUP(VLOOKUP($A149,versenyek!HU:HW,3,FALSE),szabalyok!$A$16:$B$23,2,FALSE),0)</f>
        <v>0</v>
      </c>
      <c r="BV149" s="47">
        <f>versenyek!$HY$11*IFERROR(VLOOKUP(VLOOKUP($A149,versenyek!HX:HZ,3,FALSE),szabalyok!$A$16:$B$23,2,FALSE),0)</f>
        <v>0</v>
      </c>
      <c r="BW149" s="47">
        <f>versenyek!$IB$11*IFERROR(VLOOKUP(VLOOKUP($A149,versenyek!IA:IC,3,FALSE),szabalyok!$A$16:$B$23,2,FALSE),0)</f>
        <v>0</v>
      </c>
      <c r="BX149" s="47">
        <f>versenyek!$IE$11*IFERROR(VLOOKUP(VLOOKUP($A149,versenyek!ID:IF,3,FALSE),szabalyok!$A$16:$B$23,2,FALSE),0)</f>
        <v>0</v>
      </c>
      <c r="BY149" s="47">
        <f>versenyek!$IH$11*IFERROR(VLOOKUP(VLOOKUP($A149,versenyek!IG:II,3,FALSE),szabalyok!$A$16:$B$23,2,FALSE),0)</f>
        <v>0</v>
      </c>
      <c r="BZ149" s="47">
        <f>versenyek!$IK$11*IFERROR(VLOOKUP(VLOOKUP($A149,versenyek!IJ:IL,3,FALSE),szabalyok!$A$16:$B$23,2,FALSE),0)</f>
        <v>0</v>
      </c>
      <c r="CA149" s="47">
        <f>versenyek!$IN$11*IFERROR(VLOOKUP(VLOOKUP($A149,versenyek!IM:IO,3,FALSE),szabalyok!$A$16:$B$23,2,FALSE),0)</f>
        <v>0</v>
      </c>
      <c r="CB149" s="47">
        <f>versenyek!$IW$11*IFERROR(VLOOKUP(VLOOKUP($A149,versenyek!IV:IX,3,FALSE),szabalyok!$A$16:$B$23,2,FALSE),0)</f>
        <v>0</v>
      </c>
      <c r="CC149" s="47">
        <f>versenyek!$IZ$11*IFERROR(VLOOKUP(VLOOKUP($A149,versenyek!IY:JA,3,FALSE),szabalyok!$A$16:$B$23,2,FALSE),0)</f>
        <v>0</v>
      </c>
      <c r="CD149" s="47">
        <f>versenyek!$JC$11*IFERROR(VLOOKUP(VLOOKUP($A149,versenyek!JB:JD,3,FALSE),szabalyok!$A$16:$B$23,2,FALSE),0)</f>
        <v>0</v>
      </c>
      <c r="CE149" s="47">
        <f>versenyek!$JF$11*IFERROR(VLOOKUP(VLOOKUP($A149,versenyek!JE:JG,3,FALSE),szabalyok!$A$16:$B$23,2,FALSE),0)</f>
        <v>0</v>
      </c>
      <c r="CF149" s="47">
        <f>versenyek!$JI$11*IFERROR(VLOOKUP(VLOOKUP($A149,versenyek!JH:JJ,3,FALSE),szabalyok!$A$16:$B$23,2,FALSE),0)</f>
        <v>0</v>
      </c>
      <c r="CG149" s="47">
        <f>versenyek!$JL$11*IFERROR(VLOOKUP(VLOOKUP($A149,versenyek!JK:JM,3,FALSE),szabalyok!$A$16:$B$23,2,FALSE),0)</f>
        <v>0</v>
      </c>
      <c r="CH149" s="47">
        <f>versenyek!$JO$11*IFERROR(VLOOKUP(VLOOKUP($A149,versenyek!JN:JP,3,FALSE),szabalyok!$A$16:$B$23,2,FALSE),0)</f>
        <v>0</v>
      </c>
      <c r="CI149" s="47">
        <f>versenyek!$JR$11*IFERROR(VLOOKUP(VLOOKUP($A149,versenyek!JQ:JS,3,FALSE),szabalyok!$A$16:$B$23,2,FALSE),0)</f>
        <v>0</v>
      </c>
      <c r="CJ149" s="47">
        <f>versenyek!$JU$11*IFERROR(VLOOKUP(VLOOKUP($A149,versenyek!JT:JV,3,FALSE),szabalyok!$A$16:$B$23,2,FALSE),0)</f>
        <v>0</v>
      </c>
      <c r="CK149" s="47">
        <f>versenyek!$JR$11*IFERROR(VLOOKUP(VLOOKUP($A149,versenyek!JW:JY,3,FALSE),szabalyok!$A$16:$B$23,2,FALSE),0)</f>
        <v>0</v>
      </c>
      <c r="CL149" s="47">
        <f>versenyek!$KA$11*IFERROR(VLOOKUP(VLOOKUP($A149,versenyek!JZ:KB,3,FALSE),szabalyok!$A$16:$B$23,2,FALSE),0)</f>
        <v>0</v>
      </c>
      <c r="CM149" s="47">
        <f>versenyek!$KD$11*IFERROR(VLOOKUP(VLOOKUP($A149,versenyek!KC:KE,3,FALSE),szabalyok!$A$16:$B$23,2,FALSE),0)</f>
        <v>0</v>
      </c>
      <c r="CN149" s="47">
        <f>versenyek!$KG$11*IFERROR(VLOOKUP(VLOOKUP($A149,versenyek!KF:KH,3,FALSE),szabalyok!$A$16:$B$23,2,FALSE),0)</f>
        <v>0</v>
      </c>
      <c r="CO149" s="47">
        <f>versenyek!$KJ$11*IFERROR(VLOOKUP(VLOOKUP($A149,versenyek!KI:KK,3,FALSE),szabalyok!$A$16:$B$23,2,FALSE),0)</f>
        <v>0</v>
      </c>
      <c r="CP149" s="47">
        <f>versenyek!$KM$11*IFERROR(VLOOKUP(VLOOKUP($A149,versenyek!KL:KN,3,FALSE),szabalyok!$A$16:$B$23,2,FALSE),0)</f>
        <v>0</v>
      </c>
      <c r="CQ149" s="47">
        <f>versenyek!$KP$11*IFERROR(VLOOKUP(VLOOKUP($A149,versenyek!KO:KQ,3,FALSE),szabalyok!$A$16:$B$23,2,FALSE),0)</f>
        <v>0</v>
      </c>
      <c r="CR149" s="47">
        <f>versenyek!$KS$11*IFERROR(VLOOKUP(VLOOKUP($A149,versenyek!KR:KT,3,FALSE),szabalyok!$A$16:$B$23,2,FALSE),0)</f>
        <v>0</v>
      </c>
      <c r="CS149" s="47">
        <f>versenyek!$KV$11*IFERROR(VLOOKUP(VLOOKUP($A149,versenyek!KU:KW,3,FALSE),szabalyok!$A$16:$B$23,2,FALSE),0)</f>
        <v>0</v>
      </c>
      <c r="CT149" s="47">
        <f>versenyek!$KY$11*IFERROR(VLOOKUP(VLOOKUP($A149,versenyek!KX:KZ,3,FALSE),szabalyok!$A$16:$B$23,2,FALSE),0)</f>
        <v>0</v>
      </c>
      <c r="CU149" s="47">
        <f>versenyek!$LB$11*IFERROR(VLOOKUP(VLOOKUP($A149,versenyek!LA:LC,3,FALSE),szabalyok!$A$16:$B$23,2,FALSE),0)</f>
        <v>0</v>
      </c>
      <c r="CV149" s="47">
        <f>versenyek!$LE$11*IFERROR(VLOOKUP(VLOOKUP($A149,versenyek!LD:LF,3,FALSE),szabalyok!$A$16:$B$23,2,FALSE),0)</f>
        <v>0</v>
      </c>
      <c r="CW149" s="47">
        <f>versenyek!$LH$11*IFERROR(VLOOKUP(VLOOKUP($A149,versenyek!LG:LI,3,FALSE),szabalyok!$A$16:$B$23,2,FALSE),0)</f>
        <v>0</v>
      </c>
      <c r="CX149" s="47">
        <f>versenyek!$LK$11*IFERROR(VLOOKUP(VLOOKUP($A149,versenyek!LJ:LL,3,FALSE),szabalyok!$A$16:$B$23,2,FALSE),0)</f>
        <v>0</v>
      </c>
      <c r="CY149" s="47">
        <f>versenyek!$LN$11*IFERROR(VLOOKUP(VLOOKUP($A149,versenyek!LM:LO,3,FALSE),szabalyok!$A$16:$B$23,2,FALSE),0)</f>
        <v>0</v>
      </c>
      <c r="CZ149" s="47">
        <f>versenyek!$LQ$11*IFERROR(VLOOKUP(VLOOKUP($A149,versenyek!LP:LR,3,FALSE),szabalyok!$A$16:$B$23,2,FALSE),0)</f>
        <v>0</v>
      </c>
      <c r="DA149" s="47">
        <f>versenyek!$LT$11*IFERROR(VLOOKUP(VLOOKUP($A149,versenyek!LS:LU,3,FALSE),szabalyok!$A$16:$B$23,2,FALSE),0)</f>
        <v>0</v>
      </c>
      <c r="DB149" s="47">
        <f>versenyek!$LW$11*IFERROR(VLOOKUP(VLOOKUP($A149,versenyek!LV:LX,3,FALSE),szabalyok!$A$16:$B$23,2,FALSE),0)</f>
        <v>0</v>
      </c>
      <c r="DC149" s="47">
        <f>versenyek!$LZ$11*IFERROR(VLOOKUP(VLOOKUP($A149,versenyek!LY:MA,3,FALSE),szabalyok!$A$16:$B$23,2,FALSE),0)</f>
        <v>0</v>
      </c>
      <c r="DD149" s="47">
        <f>versenyek!$MC$11*IFERROR(VLOOKUP(VLOOKUP($A149,versenyek!MB:MD,3,FALSE),szabalyok!$A$16:$B$23,2,FALSE),0)</f>
        <v>0</v>
      </c>
      <c r="DE149" s="47">
        <f>versenyek!$ML$11*IFERROR(VLOOKUP(VLOOKUP($A149,versenyek!MK:MM,3,FALSE),szabalyok!$A$16:$B$23,2,FALSE),0)</f>
        <v>0</v>
      </c>
      <c r="DF149" s="47">
        <f>versenyek!$MO$11*IFERROR(VLOOKUP(VLOOKUP($A149,versenyek!MN:MP,3,FALSE),szabalyok!$A$16:$B$23,2,FALSE),0)</f>
        <v>0</v>
      </c>
      <c r="DG149" s="47">
        <f>versenyek!$MR$11*IFERROR(VLOOKUP(VLOOKUP($A149,versenyek!MQ:MS,3,FALSE),szabalyok!$A$16:$B$23,2,FALSE),0)</f>
        <v>0</v>
      </c>
      <c r="DH149" s="47">
        <f>versenyek!$MU$11*IFERROR(VLOOKUP(VLOOKUP($A149,versenyek!MT:MV,3,FALSE),szabalyok!$A$16:$B$23,2,FALSE),0)</f>
        <v>0</v>
      </c>
      <c r="DI149" s="47">
        <f>versenyek!$MX$11*IFERROR(VLOOKUP(VLOOKUP($A149,versenyek!MW:MY,3,FALSE),szabalyok!$A$16:$B$23,2,FALSE),0)</f>
        <v>0</v>
      </c>
      <c r="DJ149" s="47">
        <f>versenyek!$NA$11*IFERROR(VLOOKUP(VLOOKUP($A149,versenyek!MZ:NB,3,FALSE),szabalyok!$A$16:$B$23,2,FALSE),0)</f>
        <v>0</v>
      </c>
      <c r="DK149" s="47">
        <f>versenyek!$ND$11*IFERROR(VLOOKUP(VLOOKUP($A149,versenyek!NC:NE,3,FALSE),szabalyok!$A$16:$B$23,2,FALSE),0)</f>
        <v>0</v>
      </c>
      <c r="DL149" s="47">
        <f>versenyek!$NG$11*IFERROR(VLOOKUP(VLOOKUP($A149,versenyek!NF:NH,3,FALSE),szabalyok!$A$16:$B$23,2,FALSE),0)</f>
        <v>0</v>
      </c>
      <c r="DM149" s="47">
        <f>versenyek!$NJ$11*IFERROR(VLOOKUP(VLOOKUP($A149,versenyek!NI:NK,3,FALSE),szabalyok!$A$16:$B$23,2,FALSE),0)</f>
        <v>0</v>
      </c>
      <c r="DN149" s="47">
        <f>versenyek!$NM$11*IFERROR(VLOOKUP(VLOOKUP($A149,versenyek!NL:NN,3,FALSE),szabalyok!$A$16:$B$23,2,FALSE),0)</f>
        <v>0</v>
      </c>
      <c r="DO149" s="47">
        <f>versenyek!$NP$11*IFERROR(VLOOKUP(VLOOKUP($A149,versenyek!NO:NQ,3,FALSE),szabalyok!$A$16:$B$23,2,FALSE),0)</f>
        <v>0</v>
      </c>
      <c r="DP149" s="47">
        <f>versenyek!$NS$11*IFERROR(VLOOKUP(VLOOKUP($A149,versenyek!NR:NT,3,FALSE),szabalyok!$A$16:$B$23,2,FALSE),0)</f>
        <v>0</v>
      </c>
      <c r="DQ149" s="47">
        <f>versenyek!$NV$11*IFERROR(VLOOKUP(VLOOKUP($A149,versenyek!NU:NW,3,FALSE),szabalyok!$A$16:$B$23,2,FALSE),0)</f>
        <v>0</v>
      </c>
      <c r="DR149" s="47">
        <f>versenyek!$NY$11*IFERROR(VLOOKUP(VLOOKUP($A149,versenyek!NX:NZ,3,FALSE),szabalyok!$A$16:$B$23,2,FALSE),0)</f>
        <v>0</v>
      </c>
      <c r="DS149" s="47">
        <f>versenyek!$OB$11*IFERROR(VLOOKUP(VLOOKUP($A149,versenyek!OA:OC,3,FALSE),szabalyok!$A$16:$B$23,2,FALSE),0)</f>
        <v>0</v>
      </c>
      <c r="DT149" s="47">
        <f>versenyek!$OE$11*IFERROR(VLOOKUP(VLOOKUP($A149,versenyek!OD:OF,3,FALSE),szabalyok!$A$16:$B$23,2,FALSE),0)</f>
        <v>0</v>
      </c>
      <c r="DU149" s="47">
        <f>versenyek!$OH$11*IFERROR(VLOOKUP(VLOOKUP($A149,versenyek!OG:OI,3,FALSE),szabalyok!$A$16:$B$23,2,FALSE),0)</f>
        <v>0</v>
      </c>
      <c r="DV149" s="47">
        <f>versenyek!$OK$11*IFERROR(VLOOKUP(VLOOKUP($A149,versenyek!OJ:OL,3,FALSE),szabalyok!$A$16:$B$23,2,FALSE),0)</f>
        <v>0</v>
      </c>
      <c r="DW149" s="47">
        <f>versenyek!$ON$11*IFERROR(VLOOKUP(VLOOKUP($A149,versenyek!OM:OO,3,FALSE),szabalyok!$A$16:$B$23,2,FALSE),0)</f>
        <v>0</v>
      </c>
      <c r="DX149" s="47">
        <f>versenyek!$OQ$11*IFERROR(VLOOKUP(VLOOKUP($A149,versenyek!OP:OR,3,FALSE),szabalyok!$A$16:$B$23,2,FALSE),0)</f>
        <v>0</v>
      </c>
      <c r="DY149" s="47">
        <f>versenyek!$OT$11*IFERROR(VLOOKUP(VLOOKUP($A149,versenyek!OS:OU,3,FALSE),szabalyok!$A$16:$B$23,2,FALSE),0)</f>
        <v>0</v>
      </c>
      <c r="DZ149" s="47">
        <f>versenyek!$OW$11*IFERROR(VLOOKUP(VLOOKUP($A149,versenyek!OV:OX,3,FALSE),szabalyok!$A$16:$B$23,2,FALSE),0)</f>
        <v>0</v>
      </c>
      <c r="EA149" s="47">
        <f>versenyek!$OZ$11*IFERROR(VLOOKUP(VLOOKUP($A149,versenyek!OY:PA,3,FALSE),szabalyok!$A$16:$B$23,2,FALSE),0)</f>
        <v>0</v>
      </c>
      <c r="EB149" s="47">
        <f>versenyek!$PC$11*IFERROR(VLOOKUP(VLOOKUP($A149,versenyek!PB:PD,3,FALSE),szabalyok!$A$16:$B$23,2,FALSE),0)</f>
        <v>0</v>
      </c>
      <c r="EC149" s="47">
        <f>versenyek!$PF$11*IFERROR(VLOOKUP(VLOOKUP($A149,versenyek!PE:PG,3,FALSE),szabalyok!$A$16:$B$23,2,FALSE),0)</f>
        <v>0</v>
      </c>
      <c r="ED149" s="47">
        <f>versenyek!$PI$11*IFERROR(VLOOKUP(VLOOKUP($A149,versenyek!PH:PJ,3,FALSE),szabalyok!$A$16:$B$23,2,FALSE),0)</f>
        <v>0</v>
      </c>
      <c r="EE149" s="47">
        <f>versenyek!$PL$11*IFERROR(VLOOKUP(VLOOKUP($A149,versenyek!PK:PM,3,FALSE),szabalyok!$A$16:$B$23,2,FALSE),0)</f>
        <v>0</v>
      </c>
      <c r="EF149" s="47">
        <f>versenyek!$PO$11*IFERROR(VLOOKUP(VLOOKUP($A149,versenyek!PN:PP,3,FALSE),szabalyok!$A$16:$B$23,2,FALSE),0)</f>
        <v>0</v>
      </c>
      <c r="EG149" s="47">
        <f>versenyek!$PR$11*IFERROR(VLOOKUP(VLOOKUP($A149,versenyek!PQ:PS,3,FALSE),szabalyok!$A$16:$B$23,2,FALSE),0)</f>
        <v>0</v>
      </c>
      <c r="EH149" s="47">
        <f>versenyek!$PU$11*IFERROR(VLOOKUP(VLOOKUP($A149,versenyek!PT:PV,3,FALSE),szabalyok!$A$16:$B$23,2,FALSE),0)</f>
        <v>0</v>
      </c>
      <c r="EI149" s="47">
        <f>versenyek!$PX$11*IFERROR(VLOOKUP(VLOOKUP($A149,versenyek!PW:PY,3,FALSE),szabalyok!$A$16:$B$23,2,FALSE),0)</f>
        <v>0</v>
      </c>
      <c r="EJ149" s="47">
        <f>versenyek!$QA$11*IFERROR(VLOOKUP(VLOOKUP($A149,versenyek!PZ:QB,3,FALSE),szabalyok!$A$16:$B$23,2,FALSE),0)</f>
        <v>0</v>
      </c>
      <c r="EK149" s="47">
        <f>versenyek!$QD$11*IFERROR(VLOOKUP(VLOOKUP($A149,versenyek!QC:QE,3,FALSE),szabalyok!$A$16:$B$23,2,FALSE),0)</f>
        <v>0</v>
      </c>
      <c r="EL149" s="47">
        <f>versenyek!$QG$11*IFERROR(VLOOKUP(VLOOKUP($A149,versenyek!QF:QH,3,FALSE),szabalyok!$A$16:$B$23,2,FALSE),0)</f>
        <v>0</v>
      </c>
      <c r="EM149" s="47">
        <f>versenyek!$QJ$11*IFERROR(VLOOKUP(VLOOKUP($A149,versenyek!QI:QK,3,FALSE),szabalyok!$A$16:$B$23,2,FALSE),0)</f>
        <v>0</v>
      </c>
      <c r="EN149" s="47">
        <f>versenyek!$QM$11*IFERROR(VLOOKUP(VLOOKUP($A149,versenyek!QL:QN,3,FALSE),szabalyok!$A$16:$B$23,2,FALSE),0)</f>
        <v>0</v>
      </c>
      <c r="EO149" s="47">
        <f>versenyek!$QP$11*IFERROR(VLOOKUP(VLOOKUP($A149,versenyek!QO:QQ,3,FALSE),szabalyok!$A$16:$B$23,2,FALSE),0)</f>
        <v>0</v>
      </c>
      <c r="EP149" s="47">
        <f>versenyek!$QS$11*IFERROR(VLOOKUP(VLOOKUP($A149,versenyek!QR:QT,3,FALSE),szabalyok!$A$16:$B$23,2,FALSE),0)</f>
        <v>0</v>
      </c>
      <c r="EQ149" s="47">
        <f>versenyek!$QV$11*IFERROR(VLOOKUP(VLOOKUP($A149,versenyek!QU:QW,3,FALSE),szabalyok!$A$16:$B$23,2,FALSE),0)</f>
        <v>0</v>
      </c>
      <c r="ER149" s="47">
        <f>versenyek!$RE$11*IFERROR(VLOOKUP(VLOOKUP($A149,versenyek!RD:RF,3,FALSE),szabalyok!$A$16:$B$23,2,FALSE),0)</f>
        <v>0</v>
      </c>
      <c r="ES149" s="47">
        <f>versenyek!$RH$11*IFERROR(VLOOKUP(VLOOKUP($A149,versenyek!RG:RI,3,FALSE),szabalyok!$A$16:$B$23,2,FALSE),0)</f>
        <v>0</v>
      </c>
      <c r="ET149" s="47">
        <f>versenyek!$RK$11*IFERROR(VLOOKUP(VLOOKUP($A149,versenyek!RJ:RL,3,FALSE),szabalyok!$A$16:$B$23,2,FALSE),0)</f>
        <v>0</v>
      </c>
      <c r="EU149" s="47">
        <f>versenyek!$RN$11*IFERROR(VLOOKUP(VLOOKUP($A149,versenyek!RM:RO,3,FALSE),szabalyok!$A$16:$B$23,2,FALSE),0)</f>
        <v>0</v>
      </c>
      <c r="EV149" s="47">
        <f>versenyek!$RQ$11*IFERROR(VLOOKUP(VLOOKUP($A149,versenyek!RP:RR,3,FALSE),szabalyok!$A$16:$B$23,2,FALSE),0)</f>
        <v>0</v>
      </c>
      <c r="EW149" s="47">
        <f>versenyek!$RT$11*IFERROR(VLOOKUP(VLOOKUP($A149,versenyek!RS:RU,3,FALSE),szabalyok!$A$16:$B$23,2,FALSE),0)</f>
        <v>0</v>
      </c>
      <c r="EX149" s="47">
        <f>versenyek!$RW$11*IFERROR(VLOOKUP(VLOOKUP($A149,versenyek!RV:RX,3,FALSE),szabalyok!$A$16:$B$23,2,FALSE),0)</f>
        <v>0</v>
      </c>
      <c r="EY149" s="47">
        <f>versenyek!$RZ$11*IFERROR(VLOOKUP(VLOOKUP($A149,versenyek!RY:SA,3,FALSE),szabalyok!$A$16:$B$23,2,FALSE),0)</f>
        <v>0</v>
      </c>
      <c r="EZ149" s="47">
        <f>versenyek!$SC$11*IFERROR(VLOOKUP(VLOOKUP($A149,versenyek!SB:SD,3,FALSE),szabalyok!$A$16:$B$23,2,FALSE),0)</f>
        <v>0</v>
      </c>
      <c r="FA149" s="47">
        <f>versenyek!$SF$11*IFERROR(VLOOKUP(VLOOKUP($A149,versenyek!SE:SG,3,FALSE),szabalyok!$A$16:$B$23,2,FALSE),0)</f>
        <v>0</v>
      </c>
      <c r="FB149" s="47">
        <f>versenyek!$SI$11*IFERROR(VLOOKUP(VLOOKUP($A149,versenyek!SH:SJ,3,FALSE),szabalyok!$A$16:$B$23,2,FALSE),0)</f>
        <v>0</v>
      </c>
      <c r="FC149" s="47">
        <f>versenyek!$SL$11*IFERROR(VLOOKUP(VLOOKUP($A149,versenyek!SK:SM,3,FALSE),szabalyok!$A$16:$B$23,2,FALSE),0)</f>
        <v>0</v>
      </c>
      <c r="FD149" s="47">
        <f>versenyek!$SO$11*IFERROR(VLOOKUP(VLOOKUP($A149,versenyek!SN:SP,3,FALSE),szabalyok!$A$16:$B$23,2,FALSE),0)</f>
        <v>0</v>
      </c>
      <c r="FE149" s="47">
        <f>versenyek!$SR$11*IFERROR(VLOOKUP(VLOOKUP($A149,versenyek!SQ:SS,3,FALSE),szabalyok!$A$16:$B$23,2,FALSE),0)</f>
        <v>0</v>
      </c>
      <c r="FF149" s="47">
        <f>versenyek!$SU$11*IFERROR(VLOOKUP(VLOOKUP($A149,versenyek!ST:SV,3,FALSE),szabalyok!$A$16:$B$23,2,FALSE),0)</f>
        <v>0</v>
      </c>
      <c r="FG149" s="47">
        <f>versenyek!$SX$11*IFERROR(VLOOKUP(VLOOKUP($A149,versenyek!SW:SY,3,FALSE),szabalyok!$A$16:$B$23,2,FALSE),0)</f>
        <v>0</v>
      </c>
      <c r="FH149" s="47">
        <f>versenyek!$TA$11*IFERROR(VLOOKUP(VLOOKUP($A149,versenyek!SZ:TB,3,FALSE),szabalyok!$A$16:$B$23,2,FALSE),0)</f>
        <v>0</v>
      </c>
      <c r="FI149" s="47">
        <f>versenyek!$TD$11*IFERROR(VLOOKUP(VLOOKUP($A149,versenyek!TC:TE,3,FALSE),szabalyok!$A$16:$B$23,2,FALSE),0)</f>
        <v>0</v>
      </c>
      <c r="FJ149" s="47">
        <f>versenyek!$TG$11*IFERROR(VLOOKUP(VLOOKUP($A149,versenyek!TF:TH,3,FALSE),szabalyok!$A$16:$B$23,2,FALSE),0)</f>
        <v>0</v>
      </c>
      <c r="FK149" s="47">
        <f>versenyek!$TJ$11*IFERROR(VLOOKUP(VLOOKUP($A149,versenyek!TI:TK,3,FALSE),szabalyok!$A$16:$B$23,2,FALSE),0)</f>
        <v>0</v>
      </c>
      <c r="FL149" s="47">
        <f>versenyek!$TM$11*IFERROR(VLOOKUP(VLOOKUP($A149,versenyek!TL:TN,3,FALSE),szabalyok!$A$16:$B$23,2,FALSE),0)</f>
        <v>0</v>
      </c>
      <c r="FM149" s="47">
        <f>versenyek!$TP$11*IFERROR(VLOOKUP(VLOOKUP($A149,versenyek!TO:TQ,3,FALSE),szabalyok!$A$16:$B$23,2,FALSE),0)</f>
        <v>0</v>
      </c>
      <c r="FN149" s="47">
        <f>versenyek!$TS$11*IFERROR(VLOOKUP(VLOOKUP($A149,versenyek!TR:TT,3,FALSE),szabalyok!$A$16:$B$23,2,FALSE),0)</f>
        <v>0</v>
      </c>
      <c r="FO149" s="47"/>
      <c r="FP149" s="235">
        <f t="shared" si="4"/>
        <v>0</v>
      </c>
    </row>
    <row r="150" spans="1:173">
      <c r="A150" s="1" t="s">
        <v>242</v>
      </c>
      <c r="B150" s="47">
        <v>0</v>
      </c>
      <c r="C150" s="47">
        <v>0</v>
      </c>
      <c r="D150" s="47">
        <v>0</v>
      </c>
      <c r="E150" s="47">
        <v>0</v>
      </c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47">
        <v>16.864989850608744</v>
      </c>
      <c r="O150" s="47">
        <v>30.54004636913707</v>
      </c>
      <c r="P150" s="47">
        <v>0</v>
      </c>
      <c r="Q150" s="47">
        <v>0</v>
      </c>
      <c r="R150" s="47">
        <f>versenyek!$BD$11*IFERROR(VLOOKUP(VLOOKUP($A150,versenyek!BC:BE,3,FALSE),szabalyok!$A$16:$B$23,2,FALSE),0)</f>
        <v>0</v>
      </c>
      <c r="S150" s="47">
        <f>versenyek!$BG$11*IFERROR(VLOOKUP(VLOOKUP($A150,versenyek!BF:BH,3,FALSE),szabalyok!$A$16:$B$23,2,FALSE),0)</f>
        <v>0</v>
      </c>
      <c r="T150" s="47">
        <f>versenyek!$BJ$11*IFERROR(VLOOKUP(VLOOKUP($A150,versenyek!BI:BK,3,FALSE),szabalyok!$A$16:$B$23,2,FALSE),0)</f>
        <v>0</v>
      </c>
      <c r="U150" s="47">
        <f>versenyek!$BM$11*IFERROR(VLOOKUP(VLOOKUP($A150,versenyek!BL:BN,3,FALSE),szabalyok!$A$16:$B$23,2,FALSE),0)</f>
        <v>0</v>
      </c>
      <c r="V150" s="47">
        <f>versenyek!$BP$11*IFERROR(VLOOKUP(VLOOKUP($A150,versenyek!BO:BQ,3,FALSE),szabalyok!$A$16:$B$23,2,FALSE),0)</f>
        <v>0</v>
      </c>
      <c r="W150" s="47">
        <f>versenyek!$BS$11*IFERROR(VLOOKUP(VLOOKUP($A150,versenyek!BR:BT,3,FALSE),szabalyok!$A$16:$B$23,2,FALSE),0)</f>
        <v>0</v>
      </c>
      <c r="X150" s="47">
        <f>versenyek!$BV$11*IFERROR(VLOOKUP(VLOOKUP($A150,versenyek!BU:BW,3,FALSE),szabalyok!$A$16:$B$23,2,FALSE),0)</f>
        <v>0</v>
      </c>
      <c r="Y150" s="47">
        <f>versenyek!$BY$11*IFERROR(VLOOKUP(VLOOKUP($A150,versenyek!BX:BZ,3,FALSE),szabalyok!$A$16:$B$23,2,FALSE),0)</f>
        <v>0</v>
      </c>
      <c r="Z150" s="47">
        <f>versenyek!$CB$11*IFERROR(VLOOKUP(VLOOKUP($A150,versenyek!CA:CC,3,FALSE),szabalyok!$A$16:$B$23,2,FALSE),0)</f>
        <v>0</v>
      </c>
      <c r="AA150" s="47">
        <f>versenyek!$CE$11*IFERROR(VLOOKUP(VLOOKUP($A150,versenyek!CD:CF,3,FALSE),szabalyok!$A$16:$B$23,2,FALSE),0)</f>
        <v>0</v>
      </c>
      <c r="AB150" s="47">
        <f>versenyek!$CH$11*IFERROR(VLOOKUP(VLOOKUP($A150,versenyek!CG:CI,3,FALSE),szabalyok!$A$16:$B$23,2,FALSE),0)</f>
        <v>0</v>
      </c>
      <c r="AC150" s="47">
        <f>versenyek!$CK$11*IFERROR(VLOOKUP(VLOOKUP($A150,versenyek!CJ:CL,3,FALSE),szabalyok!$A$16:$B$23,2,FALSE),0)</f>
        <v>0</v>
      </c>
      <c r="AD150" s="47">
        <f>versenyek!$CN$11*IFERROR(VLOOKUP(VLOOKUP($A150,versenyek!CM:CO,3,FALSE),szabalyok!$A$16:$B$23,2,FALSE),0)</f>
        <v>0</v>
      </c>
      <c r="AE150" s="47">
        <f>versenyek!$CQ$11*IFERROR(VLOOKUP(VLOOKUP($A150,versenyek!CP:CR,3,FALSE),szabalyok!$A$16:$B$23,2,FALSE),0)</f>
        <v>0</v>
      </c>
      <c r="AF150" s="47">
        <f>versenyek!$CT$11*IFERROR(VLOOKUP(VLOOKUP($A150,versenyek!CS:CU,3,FALSE),szabalyok!$A$16:$B$23,2,FALSE),0)</f>
        <v>0</v>
      </c>
      <c r="AG150" s="47">
        <f>versenyek!$CW$11*IFERROR(VLOOKUP(VLOOKUP($A150,versenyek!CV:CX,3,FALSE),szabalyok!$A$16:$B$23,2,FALSE),0)</f>
        <v>0</v>
      </c>
      <c r="AH150" s="47">
        <f>versenyek!$CZ$11*IFERROR(VLOOKUP(VLOOKUP($A150,versenyek!CY:DA,3,FALSE),szabalyok!$A$16:$B$23,2,FALSE),0)</f>
        <v>0</v>
      </c>
      <c r="AI150" s="47">
        <f>versenyek!$DC$11*IFERROR(VLOOKUP(VLOOKUP($A150,versenyek!DB:DD,3,FALSE),szabalyok!$A$16:$B$23,2,FALSE),0)</f>
        <v>0</v>
      </c>
      <c r="AJ150" s="47">
        <f>versenyek!$DF$11*IFERROR(VLOOKUP(VLOOKUP($A150,versenyek!DE:DG,3,FALSE),szabalyok!$A$16:$B$23,2,FALSE),0)</f>
        <v>0</v>
      </c>
      <c r="AK150" s="47">
        <f>versenyek!$DI$11*IFERROR(VLOOKUP(VLOOKUP($A150,versenyek!DH:DJ,3,FALSE),szabalyok!$A$16:$B$23,2,FALSE),0)</f>
        <v>0</v>
      </c>
      <c r="AL150" s="47">
        <f>versenyek!$DL$11*IFERROR(VLOOKUP(VLOOKUP($A150,versenyek!DK:DM,3,FALSE),szabalyok!$A$16:$B$23,2,FALSE),0)</f>
        <v>0</v>
      </c>
      <c r="AM150" s="47">
        <f>versenyek!$DR$11*IFERROR(VLOOKUP(VLOOKUP($A150,versenyek!DQ:DS,3,FALSE),szabalyok!$A$16:$B$23,2,FALSE),0)</f>
        <v>0</v>
      </c>
      <c r="AN150" s="47">
        <f>versenyek!$DU$11*IFERROR(VLOOKUP(VLOOKUP($A150,versenyek!DT:DV,3,FALSE),szabalyok!$A$16:$B$23,2,FALSE),0)</f>
        <v>0</v>
      </c>
      <c r="AO150" s="47">
        <f>versenyek!$DO$11*IFERROR(VLOOKUP(VLOOKUP($A150,versenyek!DN:DP,3,FALSE),szabalyok!$A$16:$B$23,2,FALSE),0)</f>
        <v>0</v>
      </c>
      <c r="AP150" s="47">
        <f>versenyek!$DX$11*IFERROR(VLOOKUP(VLOOKUP($A150,versenyek!DW:DY,3,FALSE),szabalyok!$A$16:$B$23,2,FALSE),0)</f>
        <v>0</v>
      </c>
      <c r="AQ150" s="47" t="e">
        <f>versenyek!$EA$11*IFERROR(VLOOKUP(VLOOKUP($A150,versenyek!DZ:EB,3,FALSE),szabalyok!$A$16:$B$23,2,FALSE),0)</f>
        <v>#DIV/0!</v>
      </c>
      <c r="AR150" s="47" t="e">
        <f>versenyek!$ED$11*IFERROR(VLOOKUP(VLOOKUP($A150,versenyek!EC:EE,3,FALSE),szabalyok!$A$16:$B$23,2,FALSE),0)</f>
        <v>#DIV/0!</v>
      </c>
      <c r="AS150" s="47">
        <f>versenyek!$EG$11*IFERROR(VLOOKUP(VLOOKUP($A150,versenyek!EF:EH,3,FALSE),szabalyok!$A$16:$B$23,2,FALSE),0)</f>
        <v>0</v>
      </c>
      <c r="AT150" s="47">
        <f>versenyek!$EJ$11*IFERROR(VLOOKUP(VLOOKUP($A150,versenyek!EI:EK,3,FALSE),szabalyok!$A$16:$B$23,2,FALSE),0)</f>
        <v>0</v>
      </c>
      <c r="AU150" s="47">
        <f>versenyek!$EM$11*IFERROR(VLOOKUP(VLOOKUP($A150,versenyek!EL:EN,3,FALSE),szabalyok!$A$16:$B$23,2,FALSE),0)</f>
        <v>0</v>
      </c>
      <c r="AV150" s="47">
        <f>versenyek!$EP$11*IFERROR(VLOOKUP(VLOOKUP($A150,versenyek!EO:EQ,3,FALSE),szabalyok!$A$16:$B$23,2,FALSE),0)</f>
        <v>0</v>
      </c>
      <c r="AW150" s="47">
        <f>versenyek!$EY$11*IFERROR(VLOOKUP(VLOOKUP($A150,versenyek!EX:EZ,3,FALSE),szabalyok!$A$16:$B$23,2,FALSE),0)</f>
        <v>0</v>
      </c>
      <c r="AX150" s="47">
        <f>versenyek!$FB$11*IFERROR(VLOOKUP(VLOOKUP($A150,versenyek!FA:FC,3,FALSE),szabalyok!$A$16:$B$23,2,FALSE),0)</f>
        <v>0</v>
      </c>
      <c r="AY150" s="47">
        <f>versenyek!$FE$11*IFERROR(VLOOKUP(VLOOKUP($A150,versenyek!FD:FF,3,FALSE),szabalyok!$A$16:$B$23,2,FALSE),0)</f>
        <v>0</v>
      </c>
      <c r="AZ150" s="47">
        <f>versenyek!$FH$11*IFERROR(VLOOKUP(VLOOKUP($A150,versenyek!FG:FI,3,FALSE),szabalyok!$A$16:$B$23,2,FALSE),0)</f>
        <v>0</v>
      </c>
      <c r="BA150" s="47">
        <f>versenyek!$FK$11*IFERROR(VLOOKUP(VLOOKUP($A150,versenyek!FJ:FL,3,FALSE),szabalyok!$A$16:$B$23,2,FALSE),0)</f>
        <v>0</v>
      </c>
      <c r="BB150" s="47">
        <f>versenyek!$FN$11*IFERROR(VLOOKUP(VLOOKUP($A150,versenyek!FM:FO,3,FALSE),szabalyok!$A$16:$B$23,2,FALSE),0)</f>
        <v>0</v>
      </c>
      <c r="BC150" s="47">
        <f>versenyek!$FQ$11*IFERROR(VLOOKUP(VLOOKUP($A150,versenyek!FP:FR,3,FALSE),szabalyok!$A$16:$B$23,2,FALSE),0)</f>
        <v>0</v>
      </c>
      <c r="BD150" s="47">
        <f>versenyek!$FT$11*IFERROR(VLOOKUP(VLOOKUP($A150,versenyek!FS:FU,3,FALSE),szabalyok!$A$16:$B$23,2,FALSE),0)</f>
        <v>0</v>
      </c>
      <c r="BE150" s="47">
        <f>versenyek!$FW$11*IFERROR(VLOOKUP(VLOOKUP($A150,versenyek!FV:FX,3,FALSE),szabalyok!$A$16:$B$23,2,FALSE),0)</f>
        <v>0</v>
      </c>
      <c r="BF150" s="47">
        <f>versenyek!$FZ$11*IFERROR(VLOOKUP(VLOOKUP($A150,versenyek!FY:GA,3,FALSE),szabalyok!$A$16:$B$23,2,FALSE),0)</f>
        <v>0</v>
      </c>
      <c r="BG150" s="47">
        <f>versenyek!$GC$11*IFERROR(VLOOKUP(VLOOKUP($A150,versenyek!GB:GD,3,FALSE),szabalyok!$A$16:$B$23,2,FALSE),0)</f>
        <v>0</v>
      </c>
      <c r="BH150" s="47">
        <f>versenyek!$GF$11*IFERROR(VLOOKUP(VLOOKUP($A150,versenyek!GE:GG,3,FALSE),szabalyok!$A$16:$B$23,2,FALSE),0)</f>
        <v>0</v>
      </c>
      <c r="BI150" s="47">
        <f>versenyek!$GI$11*IFERROR(VLOOKUP(VLOOKUP($A150,versenyek!GH:GJ,3,FALSE),szabalyok!$A$16:$B$23,2,FALSE),0)</f>
        <v>0</v>
      </c>
      <c r="BJ150" s="47">
        <f>versenyek!$GL$11*IFERROR(VLOOKUP(VLOOKUP($A150,versenyek!GK:GM,3,FALSE),szabalyok!$A$16:$B$23,2,FALSE),0)</f>
        <v>0</v>
      </c>
      <c r="BK150" s="47">
        <f>versenyek!$GO$11*IFERROR(VLOOKUP(VLOOKUP($A150,versenyek!GN:GP,3,FALSE),szabalyok!$A$16:$B$23,2,FALSE),0)</f>
        <v>0</v>
      </c>
      <c r="BL150" s="47">
        <f>versenyek!$GR$11*IFERROR(VLOOKUP(VLOOKUP($A150,versenyek!GQ:GS,3,FALSE),szabalyok!$A$16:$B$23,2,FALSE),0)</f>
        <v>0</v>
      </c>
      <c r="BM150" s="47">
        <f>versenyek!$GX$11*IFERROR(VLOOKUP(VLOOKUP($A150,versenyek!GW:GY,3,FALSE),szabalyok!$A$16:$B$23,2,FALSE),0)</f>
        <v>0</v>
      </c>
      <c r="BN150" s="47">
        <f>versenyek!$GX$11*IFERROR(VLOOKUP(VLOOKUP($A150,versenyek!GX:GZ,3,FALSE),szabalyok!$A$16:$B$23,2,FALSE),0)</f>
        <v>0</v>
      </c>
      <c r="BO150" s="47">
        <f>versenyek!$HD$11*IFERROR(VLOOKUP(VLOOKUP($A150,versenyek!HC:HE,3,FALSE),szabalyok!$A$16:$B$23,2,FALSE),0)</f>
        <v>0</v>
      </c>
      <c r="BP150" s="47">
        <f>versenyek!$HG$11*IFERROR(VLOOKUP(VLOOKUP($A150,versenyek!HF:HH,3,FALSE),szabalyok!$A$16:$B$23,2,FALSE),0)</f>
        <v>0</v>
      </c>
      <c r="BQ150" s="47">
        <f>versenyek!$HJ$11*IFERROR(VLOOKUP(VLOOKUP($A150,versenyek!HI:HK,3,FALSE),szabalyok!$A$16:$B$23,2,FALSE),0)</f>
        <v>0</v>
      </c>
      <c r="BR150" s="47">
        <f>versenyek!$HM$11*IFERROR(VLOOKUP(VLOOKUP($A150,versenyek!HL:HN,3,FALSE),szabalyok!$A$16:$B$23,2,FALSE),0)</f>
        <v>0</v>
      </c>
      <c r="BS150" s="47">
        <f>versenyek!$HP$11*IFERROR(VLOOKUP(VLOOKUP($A150,versenyek!HO:HQ,3,FALSE),szabalyok!$A$16:$B$23,2,FALSE),0)</f>
        <v>0</v>
      </c>
      <c r="BT150" s="47">
        <f>versenyek!$HS$11*IFERROR(VLOOKUP(VLOOKUP($A150,versenyek!HR:HT,3,FALSE),szabalyok!$A$16:$B$23,2,FALSE),0)</f>
        <v>0</v>
      </c>
      <c r="BU150" s="47">
        <f>versenyek!$HV$11*IFERROR(VLOOKUP(VLOOKUP($A150,versenyek!HU:HW,3,FALSE),szabalyok!$A$16:$B$23,2,FALSE),0)</f>
        <v>0</v>
      </c>
      <c r="BV150" s="47">
        <f>versenyek!$HY$11*IFERROR(VLOOKUP(VLOOKUP($A150,versenyek!HX:HZ,3,FALSE),szabalyok!$A$16:$B$23,2,FALSE),0)</f>
        <v>0</v>
      </c>
      <c r="BW150" s="47">
        <f>versenyek!$IB$11*IFERROR(VLOOKUP(VLOOKUP($A150,versenyek!IA:IC,3,FALSE),szabalyok!$A$16:$B$23,2,FALSE),0)</f>
        <v>0</v>
      </c>
      <c r="BX150" s="47">
        <f>versenyek!$IE$11*IFERROR(VLOOKUP(VLOOKUP($A150,versenyek!ID:IF,3,FALSE),szabalyok!$A$16:$B$23,2,FALSE),0)</f>
        <v>0</v>
      </c>
      <c r="BY150" s="47">
        <f>versenyek!$IH$11*IFERROR(VLOOKUP(VLOOKUP($A150,versenyek!IG:II,3,FALSE),szabalyok!$A$16:$B$23,2,FALSE),0)</f>
        <v>0</v>
      </c>
      <c r="BZ150" s="47">
        <f>versenyek!$IK$11*IFERROR(VLOOKUP(VLOOKUP($A150,versenyek!IJ:IL,3,FALSE),szabalyok!$A$16:$B$23,2,FALSE),0)</f>
        <v>0</v>
      </c>
      <c r="CA150" s="47">
        <f>versenyek!$IN$11*IFERROR(VLOOKUP(VLOOKUP($A150,versenyek!IM:IO,3,FALSE),szabalyok!$A$16:$B$23,2,FALSE),0)</f>
        <v>0</v>
      </c>
      <c r="CB150" s="47">
        <f>versenyek!$IW$11*IFERROR(VLOOKUP(VLOOKUP($A150,versenyek!IV:IX,3,FALSE),szabalyok!$A$16:$B$23,2,FALSE),0)</f>
        <v>0</v>
      </c>
      <c r="CC150" s="47">
        <f>versenyek!$IZ$11*IFERROR(VLOOKUP(VLOOKUP($A150,versenyek!IY:JA,3,FALSE),szabalyok!$A$16:$B$23,2,FALSE),0)</f>
        <v>0</v>
      </c>
      <c r="CD150" s="47">
        <f>versenyek!$JC$11*IFERROR(VLOOKUP(VLOOKUP($A150,versenyek!JB:JD,3,FALSE),szabalyok!$A$16:$B$23,2,FALSE),0)</f>
        <v>0</v>
      </c>
      <c r="CE150" s="47">
        <f>versenyek!$JF$11*IFERROR(VLOOKUP(VLOOKUP($A150,versenyek!JE:JG,3,FALSE),szabalyok!$A$16:$B$23,2,FALSE),0)</f>
        <v>0</v>
      </c>
      <c r="CF150" s="47">
        <f>versenyek!$JI$11*IFERROR(VLOOKUP(VLOOKUP($A150,versenyek!JH:JJ,3,FALSE),szabalyok!$A$16:$B$23,2,FALSE),0)</f>
        <v>0</v>
      </c>
      <c r="CG150" s="47">
        <f>versenyek!$JL$11*IFERROR(VLOOKUP(VLOOKUP($A150,versenyek!JK:JM,3,FALSE),szabalyok!$A$16:$B$23,2,FALSE),0)</f>
        <v>0</v>
      </c>
      <c r="CH150" s="47">
        <f>versenyek!$JO$11*IFERROR(VLOOKUP(VLOOKUP($A150,versenyek!JN:JP,3,FALSE),szabalyok!$A$16:$B$23,2,FALSE),0)</f>
        <v>0</v>
      </c>
      <c r="CI150" s="47">
        <f>versenyek!$JR$11*IFERROR(VLOOKUP(VLOOKUP($A150,versenyek!JQ:JS,3,FALSE),szabalyok!$A$16:$B$23,2,FALSE),0)</f>
        <v>0</v>
      </c>
      <c r="CJ150" s="47">
        <f>versenyek!$JU$11*IFERROR(VLOOKUP(VLOOKUP($A150,versenyek!JT:JV,3,FALSE),szabalyok!$A$16:$B$23,2,FALSE),0)</f>
        <v>0</v>
      </c>
      <c r="CK150" s="47">
        <f>versenyek!$JR$11*IFERROR(VLOOKUP(VLOOKUP($A150,versenyek!JW:JY,3,FALSE),szabalyok!$A$16:$B$23,2,FALSE),0)</f>
        <v>0</v>
      </c>
      <c r="CL150" s="47">
        <f>versenyek!$KA$11*IFERROR(VLOOKUP(VLOOKUP($A150,versenyek!JZ:KB,3,FALSE),szabalyok!$A$16:$B$23,2,FALSE),0)</f>
        <v>0</v>
      </c>
      <c r="CM150" s="47">
        <f>versenyek!$KD$11*IFERROR(VLOOKUP(VLOOKUP($A150,versenyek!KC:KE,3,FALSE),szabalyok!$A$16:$B$23,2,FALSE),0)</f>
        <v>0</v>
      </c>
      <c r="CN150" s="47">
        <f>versenyek!$KG$11*IFERROR(VLOOKUP(VLOOKUP($A150,versenyek!KF:KH,3,FALSE),szabalyok!$A$16:$B$23,2,FALSE),0)</f>
        <v>0</v>
      </c>
      <c r="CO150" s="47">
        <f>versenyek!$KJ$11*IFERROR(VLOOKUP(VLOOKUP($A150,versenyek!KI:KK,3,FALSE),szabalyok!$A$16:$B$23,2,FALSE),0)</f>
        <v>0</v>
      </c>
      <c r="CP150" s="47">
        <f>versenyek!$KM$11*IFERROR(VLOOKUP(VLOOKUP($A150,versenyek!KL:KN,3,FALSE),szabalyok!$A$16:$B$23,2,FALSE),0)</f>
        <v>0</v>
      </c>
      <c r="CQ150" s="47">
        <f>versenyek!$KP$11*IFERROR(VLOOKUP(VLOOKUP($A150,versenyek!KO:KQ,3,FALSE),szabalyok!$A$16:$B$23,2,FALSE),0)</f>
        <v>0</v>
      </c>
      <c r="CR150" s="47">
        <f>versenyek!$KS$11*IFERROR(VLOOKUP(VLOOKUP($A150,versenyek!KR:KT,3,FALSE),szabalyok!$A$16:$B$23,2,FALSE),0)</f>
        <v>0</v>
      </c>
      <c r="CS150" s="47">
        <f>versenyek!$KV$11*IFERROR(VLOOKUP(VLOOKUP($A150,versenyek!KU:KW,3,FALSE),szabalyok!$A$16:$B$23,2,FALSE),0)</f>
        <v>0</v>
      </c>
      <c r="CT150" s="47">
        <f>versenyek!$KY$11*IFERROR(VLOOKUP(VLOOKUP($A150,versenyek!KX:KZ,3,FALSE),szabalyok!$A$16:$B$23,2,FALSE),0)</f>
        <v>0</v>
      </c>
      <c r="CU150" s="47">
        <f>versenyek!$LB$11*IFERROR(VLOOKUP(VLOOKUP($A150,versenyek!LA:LC,3,FALSE),szabalyok!$A$16:$B$23,2,FALSE),0)</f>
        <v>0</v>
      </c>
      <c r="CV150" s="47">
        <f>versenyek!$LE$11*IFERROR(VLOOKUP(VLOOKUP($A150,versenyek!LD:LF,3,FALSE),szabalyok!$A$16:$B$23,2,FALSE),0)</f>
        <v>0</v>
      </c>
      <c r="CW150" s="47">
        <f>versenyek!$LH$11*IFERROR(VLOOKUP(VLOOKUP($A150,versenyek!LG:LI,3,FALSE),szabalyok!$A$16:$B$23,2,FALSE),0)</f>
        <v>0</v>
      </c>
      <c r="CX150" s="47">
        <f>versenyek!$LK$11*IFERROR(VLOOKUP(VLOOKUP($A150,versenyek!LJ:LL,3,FALSE),szabalyok!$A$16:$B$23,2,FALSE),0)</f>
        <v>0</v>
      </c>
      <c r="CY150" s="47">
        <f>versenyek!$LN$11*IFERROR(VLOOKUP(VLOOKUP($A150,versenyek!LM:LO,3,FALSE),szabalyok!$A$16:$B$23,2,FALSE),0)</f>
        <v>0</v>
      </c>
      <c r="CZ150" s="47">
        <f>versenyek!$LQ$11*IFERROR(VLOOKUP(VLOOKUP($A150,versenyek!LP:LR,3,FALSE),szabalyok!$A$16:$B$23,2,FALSE),0)</f>
        <v>0</v>
      </c>
      <c r="DA150" s="47">
        <f>versenyek!$LT$11*IFERROR(VLOOKUP(VLOOKUP($A150,versenyek!LS:LU,3,FALSE),szabalyok!$A$16:$B$23,2,FALSE),0)</f>
        <v>0</v>
      </c>
      <c r="DB150" s="47">
        <f>versenyek!$LW$11*IFERROR(VLOOKUP(VLOOKUP($A150,versenyek!LV:LX,3,FALSE),szabalyok!$A$16:$B$23,2,FALSE),0)</f>
        <v>0</v>
      </c>
      <c r="DC150" s="47">
        <f>versenyek!$LZ$11*IFERROR(VLOOKUP(VLOOKUP($A150,versenyek!LY:MA,3,FALSE),szabalyok!$A$16:$B$23,2,FALSE),0)</f>
        <v>0</v>
      </c>
      <c r="DD150" s="47">
        <f>versenyek!$MC$11*IFERROR(VLOOKUP(VLOOKUP($A150,versenyek!MB:MD,3,FALSE),szabalyok!$A$16:$B$23,2,FALSE),0)</f>
        <v>0</v>
      </c>
      <c r="DE150" s="47">
        <f>versenyek!$ML$11*IFERROR(VLOOKUP(VLOOKUP($A150,versenyek!MK:MM,3,FALSE),szabalyok!$A$16:$B$23,2,FALSE),0)</f>
        <v>0</v>
      </c>
      <c r="DF150" s="47">
        <f>versenyek!$MO$11*IFERROR(VLOOKUP(VLOOKUP($A150,versenyek!MN:MP,3,FALSE),szabalyok!$A$16:$B$23,2,FALSE),0)</f>
        <v>0</v>
      </c>
      <c r="DG150" s="47">
        <f>versenyek!$MR$11*IFERROR(VLOOKUP(VLOOKUP($A150,versenyek!MQ:MS,3,FALSE),szabalyok!$A$16:$B$23,2,FALSE),0)</f>
        <v>0</v>
      </c>
      <c r="DH150" s="47">
        <f>versenyek!$MU$11*IFERROR(VLOOKUP(VLOOKUP($A150,versenyek!MT:MV,3,FALSE),szabalyok!$A$16:$B$23,2,FALSE),0)</f>
        <v>0</v>
      </c>
      <c r="DI150" s="47">
        <f>versenyek!$MX$11*IFERROR(VLOOKUP(VLOOKUP($A150,versenyek!MW:MY,3,FALSE),szabalyok!$A$16:$B$23,2,FALSE),0)</f>
        <v>0</v>
      </c>
      <c r="DJ150" s="47">
        <f>versenyek!$NA$11*IFERROR(VLOOKUP(VLOOKUP($A150,versenyek!MZ:NB,3,FALSE),szabalyok!$A$16:$B$23,2,FALSE),0)</f>
        <v>0</v>
      </c>
      <c r="DK150" s="47">
        <f>versenyek!$ND$11*IFERROR(VLOOKUP(VLOOKUP($A150,versenyek!NC:NE,3,FALSE),szabalyok!$A$16:$B$23,2,FALSE),0)</f>
        <v>0</v>
      </c>
      <c r="DL150" s="47">
        <f>versenyek!$NG$11*IFERROR(VLOOKUP(VLOOKUP($A150,versenyek!NF:NH,3,FALSE),szabalyok!$A$16:$B$23,2,FALSE),0)</f>
        <v>0</v>
      </c>
      <c r="DM150" s="47">
        <f>versenyek!$NJ$11*IFERROR(VLOOKUP(VLOOKUP($A150,versenyek!NI:NK,3,FALSE),szabalyok!$A$16:$B$23,2,FALSE),0)</f>
        <v>0</v>
      </c>
      <c r="DN150" s="47">
        <f>versenyek!$NM$11*IFERROR(VLOOKUP(VLOOKUP($A150,versenyek!NL:NN,3,FALSE),szabalyok!$A$16:$B$23,2,FALSE),0)</f>
        <v>0</v>
      </c>
      <c r="DO150" s="47">
        <f>versenyek!$NP$11*IFERROR(VLOOKUP(VLOOKUP($A150,versenyek!NO:NQ,3,FALSE),szabalyok!$A$16:$B$23,2,FALSE),0)</f>
        <v>0</v>
      </c>
      <c r="DP150" s="47">
        <f>versenyek!$NS$11*IFERROR(VLOOKUP(VLOOKUP($A150,versenyek!NR:NT,3,FALSE),szabalyok!$A$16:$B$23,2,FALSE),0)</f>
        <v>0</v>
      </c>
      <c r="DQ150" s="47">
        <f>versenyek!$NV$11*IFERROR(VLOOKUP(VLOOKUP($A150,versenyek!NU:NW,3,FALSE),szabalyok!$A$16:$B$23,2,FALSE),0)</f>
        <v>0</v>
      </c>
      <c r="DR150" s="47">
        <f>versenyek!$NY$11*IFERROR(VLOOKUP(VLOOKUP($A150,versenyek!NX:NZ,3,FALSE),szabalyok!$A$16:$B$23,2,FALSE),0)</f>
        <v>0</v>
      </c>
      <c r="DS150" s="47">
        <f>versenyek!$OB$11*IFERROR(VLOOKUP(VLOOKUP($A150,versenyek!OA:OC,3,FALSE),szabalyok!$A$16:$B$23,2,FALSE),0)</f>
        <v>0</v>
      </c>
      <c r="DT150" s="47">
        <f>versenyek!$OE$11*IFERROR(VLOOKUP(VLOOKUP($A150,versenyek!OD:OF,3,FALSE),szabalyok!$A$16:$B$23,2,FALSE),0)</f>
        <v>0</v>
      </c>
      <c r="DU150" s="47">
        <f>versenyek!$OH$11*IFERROR(VLOOKUP(VLOOKUP($A150,versenyek!OG:OI,3,FALSE),szabalyok!$A$16:$B$23,2,FALSE),0)</f>
        <v>0</v>
      </c>
      <c r="DV150" s="47">
        <f>versenyek!$OK$11*IFERROR(VLOOKUP(VLOOKUP($A150,versenyek!OJ:OL,3,FALSE),szabalyok!$A$16:$B$23,2,FALSE),0)</f>
        <v>0</v>
      </c>
      <c r="DW150" s="47">
        <f>versenyek!$ON$11*IFERROR(VLOOKUP(VLOOKUP($A150,versenyek!OM:OO,3,FALSE),szabalyok!$A$16:$B$23,2,FALSE),0)</f>
        <v>0</v>
      </c>
      <c r="DX150" s="47">
        <f>versenyek!$OQ$11*IFERROR(VLOOKUP(VLOOKUP($A150,versenyek!OP:OR,3,FALSE),szabalyok!$A$16:$B$23,2,FALSE),0)</f>
        <v>0</v>
      </c>
      <c r="DY150" s="47">
        <f>versenyek!$OT$11*IFERROR(VLOOKUP(VLOOKUP($A150,versenyek!OS:OU,3,FALSE),szabalyok!$A$16:$B$23,2,FALSE),0)</f>
        <v>0</v>
      </c>
      <c r="DZ150" s="47">
        <f>versenyek!$OW$11*IFERROR(VLOOKUP(VLOOKUP($A150,versenyek!OV:OX,3,FALSE),szabalyok!$A$16:$B$23,2,FALSE),0)</f>
        <v>0</v>
      </c>
      <c r="EA150" s="47">
        <f>versenyek!$OZ$11*IFERROR(VLOOKUP(VLOOKUP($A150,versenyek!OY:PA,3,FALSE),szabalyok!$A$16:$B$23,2,FALSE),0)</f>
        <v>0</v>
      </c>
      <c r="EB150" s="47">
        <f>versenyek!$PC$11*IFERROR(VLOOKUP(VLOOKUP($A150,versenyek!PB:PD,3,FALSE),szabalyok!$A$16:$B$23,2,FALSE),0)</f>
        <v>0</v>
      </c>
      <c r="EC150" s="47">
        <f>versenyek!$PF$11*IFERROR(VLOOKUP(VLOOKUP($A150,versenyek!PE:PG,3,FALSE),szabalyok!$A$16:$B$23,2,FALSE),0)</f>
        <v>0</v>
      </c>
      <c r="ED150" s="47">
        <f>versenyek!$PI$11*IFERROR(VLOOKUP(VLOOKUP($A150,versenyek!PH:PJ,3,FALSE),szabalyok!$A$16:$B$23,2,FALSE),0)</f>
        <v>0</v>
      </c>
      <c r="EE150" s="47">
        <f>versenyek!$PL$11*IFERROR(VLOOKUP(VLOOKUP($A150,versenyek!PK:PM,3,FALSE),szabalyok!$A$16:$B$23,2,FALSE),0)</f>
        <v>0</v>
      </c>
      <c r="EF150" s="47">
        <f>versenyek!$PO$11*IFERROR(VLOOKUP(VLOOKUP($A150,versenyek!PN:PP,3,FALSE),szabalyok!$A$16:$B$23,2,FALSE),0)</f>
        <v>0</v>
      </c>
      <c r="EG150" s="47">
        <f>versenyek!$PR$11*IFERROR(VLOOKUP(VLOOKUP($A150,versenyek!PQ:PS,3,FALSE),szabalyok!$A$16:$B$23,2,FALSE),0)</f>
        <v>0</v>
      </c>
      <c r="EH150" s="47">
        <f>versenyek!$PU$11*IFERROR(VLOOKUP(VLOOKUP($A150,versenyek!PT:PV,3,FALSE),szabalyok!$A$16:$B$23,2,FALSE),0)</f>
        <v>0</v>
      </c>
      <c r="EI150" s="47">
        <f>versenyek!$PX$11*IFERROR(VLOOKUP(VLOOKUP($A150,versenyek!PW:PY,3,FALSE),szabalyok!$A$16:$B$23,2,FALSE),0)</f>
        <v>0</v>
      </c>
      <c r="EJ150" s="47">
        <f>versenyek!$QA$11*IFERROR(VLOOKUP(VLOOKUP($A150,versenyek!PZ:QB,3,FALSE),szabalyok!$A$16:$B$23,2,FALSE),0)</f>
        <v>0</v>
      </c>
      <c r="EK150" s="47">
        <f>versenyek!$QD$11*IFERROR(VLOOKUP(VLOOKUP($A150,versenyek!QC:QE,3,FALSE),szabalyok!$A$16:$B$23,2,FALSE),0)</f>
        <v>0</v>
      </c>
      <c r="EL150" s="47">
        <f>versenyek!$QG$11*IFERROR(VLOOKUP(VLOOKUP($A150,versenyek!QF:QH,3,FALSE),szabalyok!$A$16:$B$23,2,FALSE),0)</f>
        <v>0</v>
      </c>
      <c r="EM150" s="47">
        <f>versenyek!$QJ$11*IFERROR(VLOOKUP(VLOOKUP($A150,versenyek!QI:QK,3,FALSE),szabalyok!$A$16:$B$23,2,FALSE),0)</f>
        <v>0</v>
      </c>
      <c r="EN150" s="47">
        <f>versenyek!$QM$11*IFERROR(VLOOKUP(VLOOKUP($A150,versenyek!QL:QN,3,FALSE),szabalyok!$A$16:$B$23,2,FALSE),0)</f>
        <v>0</v>
      </c>
      <c r="EO150" s="47">
        <f>versenyek!$QP$11*IFERROR(VLOOKUP(VLOOKUP($A150,versenyek!QO:QQ,3,FALSE),szabalyok!$A$16:$B$23,2,FALSE),0)</f>
        <v>0</v>
      </c>
      <c r="EP150" s="47">
        <f>versenyek!$QS$11*IFERROR(VLOOKUP(VLOOKUP($A150,versenyek!QR:QT,3,FALSE),szabalyok!$A$16:$B$23,2,FALSE),0)</f>
        <v>0</v>
      </c>
      <c r="EQ150" s="47">
        <f>versenyek!$QV$11*IFERROR(VLOOKUP(VLOOKUP($A150,versenyek!QU:QW,3,FALSE),szabalyok!$A$16:$B$23,2,FALSE),0)</f>
        <v>0</v>
      </c>
      <c r="ER150" s="47">
        <f>versenyek!$RE$11*IFERROR(VLOOKUP(VLOOKUP($A150,versenyek!RD:RF,3,FALSE),szabalyok!$A$16:$B$23,2,FALSE),0)</f>
        <v>0</v>
      </c>
      <c r="ES150" s="47">
        <f>versenyek!$RH$11*IFERROR(VLOOKUP(VLOOKUP($A150,versenyek!RG:RI,3,FALSE),szabalyok!$A$16:$B$23,2,FALSE),0)</f>
        <v>0</v>
      </c>
      <c r="ET150" s="47">
        <f>versenyek!$RK$11*IFERROR(VLOOKUP(VLOOKUP($A150,versenyek!RJ:RL,3,FALSE),szabalyok!$A$16:$B$23,2,FALSE),0)</f>
        <v>0</v>
      </c>
      <c r="EU150" s="47">
        <f>versenyek!$RN$11*IFERROR(VLOOKUP(VLOOKUP($A150,versenyek!RM:RO,3,FALSE),szabalyok!$A$16:$B$23,2,FALSE),0)</f>
        <v>0</v>
      </c>
      <c r="EV150" s="47">
        <f>versenyek!$RQ$11*IFERROR(VLOOKUP(VLOOKUP($A150,versenyek!RP:RR,3,FALSE),szabalyok!$A$16:$B$23,2,FALSE),0)</f>
        <v>0</v>
      </c>
      <c r="EW150" s="47">
        <f>versenyek!$RT$11*IFERROR(VLOOKUP(VLOOKUP($A150,versenyek!RS:RU,3,FALSE),szabalyok!$A$16:$B$23,2,FALSE),0)</f>
        <v>0</v>
      </c>
      <c r="EX150" s="47">
        <f>versenyek!$RW$11*IFERROR(VLOOKUP(VLOOKUP($A150,versenyek!RV:RX,3,FALSE),szabalyok!$A$16:$B$23,2,FALSE),0)</f>
        <v>0</v>
      </c>
      <c r="EY150" s="47">
        <f>versenyek!$RZ$11*IFERROR(VLOOKUP(VLOOKUP($A150,versenyek!RY:SA,3,FALSE),szabalyok!$A$16:$B$23,2,FALSE),0)</f>
        <v>0</v>
      </c>
      <c r="EZ150" s="47">
        <f>versenyek!$SC$11*IFERROR(VLOOKUP(VLOOKUP($A150,versenyek!SB:SD,3,FALSE),szabalyok!$A$16:$B$23,2,FALSE),0)</f>
        <v>0</v>
      </c>
      <c r="FA150" s="47">
        <f>versenyek!$SF$11*IFERROR(VLOOKUP(VLOOKUP($A150,versenyek!SE:SG,3,FALSE),szabalyok!$A$16:$B$23,2,FALSE),0)</f>
        <v>0</v>
      </c>
      <c r="FB150" s="47">
        <f>versenyek!$SI$11*IFERROR(VLOOKUP(VLOOKUP($A150,versenyek!SH:SJ,3,FALSE),szabalyok!$A$16:$B$23,2,FALSE),0)</f>
        <v>0</v>
      </c>
      <c r="FC150" s="47">
        <f>versenyek!$SL$11*IFERROR(VLOOKUP(VLOOKUP($A150,versenyek!SK:SM,3,FALSE),szabalyok!$A$16:$B$23,2,FALSE),0)</f>
        <v>0</v>
      </c>
      <c r="FD150" s="47">
        <f>versenyek!$SO$11*IFERROR(VLOOKUP(VLOOKUP($A150,versenyek!SN:SP,3,FALSE),szabalyok!$A$16:$B$23,2,FALSE),0)</f>
        <v>0</v>
      </c>
      <c r="FE150" s="47">
        <f>versenyek!$SR$11*IFERROR(VLOOKUP(VLOOKUP($A150,versenyek!SQ:SS,3,FALSE),szabalyok!$A$16:$B$23,2,FALSE),0)</f>
        <v>0</v>
      </c>
      <c r="FF150" s="47">
        <f>versenyek!$SU$11*IFERROR(VLOOKUP(VLOOKUP($A150,versenyek!ST:SV,3,FALSE),szabalyok!$A$16:$B$23,2,FALSE),0)</f>
        <v>0</v>
      </c>
      <c r="FG150" s="47">
        <f>versenyek!$SX$11*IFERROR(VLOOKUP(VLOOKUP($A150,versenyek!SW:SY,3,FALSE),szabalyok!$A$16:$B$23,2,FALSE),0)</f>
        <v>0</v>
      </c>
      <c r="FH150" s="47">
        <f>versenyek!$TA$11*IFERROR(VLOOKUP(VLOOKUP($A150,versenyek!SZ:TB,3,FALSE),szabalyok!$A$16:$B$23,2,FALSE),0)</f>
        <v>0</v>
      </c>
      <c r="FI150" s="47">
        <f>versenyek!$TD$11*IFERROR(VLOOKUP(VLOOKUP($A150,versenyek!TC:TE,3,FALSE),szabalyok!$A$16:$B$23,2,FALSE),0)</f>
        <v>0</v>
      </c>
      <c r="FJ150" s="47">
        <f>versenyek!$TG$11*IFERROR(VLOOKUP(VLOOKUP($A150,versenyek!TF:TH,3,FALSE),szabalyok!$A$16:$B$23,2,FALSE),0)</f>
        <v>0</v>
      </c>
      <c r="FK150" s="47">
        <f>versenyek!$TJ$11*IFERROR(VLOOKUP(VLOOKUP($A150,versenyek!TI:TK,3,FALSE),szabalyok!$A$16:$B$23,2,FALSE),0)</f>
        <v>0</v>
      </c>
      <c r="FL150" s="47">
        <f>versenyek!$TM$11*IFERROR(VLOOKUP(VLOOKUP($A150,versenyek!TL:TN,3,FALSE),szabalyok!$A$16:$B$23,2,FALSE),0)</f>
        <v>0</v>
      </c>
      <c r="FM150" s="47">
        <f>versenyek!$TP$11*IFERROR(VLOOKUP(VLOOKUP($A150,versenyek!TO:TQ,3,FALSE),szabalyok!$A$16:$B$23,2,FALSE),0)</f>
        <v>0</v>
      </c>
      <c r="FN150" s="47">
        <f>versenyek!$TS$11*IFERROR(VLOOKUP(VLOOKUP($A150,versenyek!TR:TT,3,FALSE),szabalyok!$A$16:$B$23,2,FALSE),0)</f>
        <v>0</v>
      </c>
      <c r="FO150" s="47"/>
      <c r="FP150" s="235">
        <f t="shared" si="4"/>
        <v>0</v>
      </c>
    </row>
    <row r="151" spans="1:173">
      <c r="A151" s="1" t="s">
        <v>290</v>
      </c>
      <c r="B151" s="47">
        <v>0</v>
      </c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13.8619869611732</v>
      </c>
      <c r="N151" s="47">
        <v>0</v>
      </c>
      <c r="O151" s="47">
        <v>0</v>
      </c>
      <c r="P151" s="47">
        <v>0</v>
      </c>
      <c r="Q151" s="47">
        <v>0</v>
      </c>
      <c r="R151" s="47">
        <f>versenyek!$BD$11*IFERROR(VLOOKUP(VLOOKUP($A151,versenyek!BC:BE,3,FALSE),szabalyok!$A$16:$B$23,2,FALSE),0)</f>
        <v>0</v>
      </c>
      <c r="S151" s="47">
        <f>versenyek!$BG$11*IFERROR(VLOOKUP(VLOOKUP($A151,versenyek!BF:BH,3,FALSE),szabalyok!$A$16:$B$23,2,FALSE),0)</f>
        <v>0</v>
      </c>
      <c r="T151" s="47">
        <f>versenyek!$BJ$11*IFERROR(VLOOKUP(VLOOKUP($A151,versenyek!BI:BK,3,FALSE),szabalyok!$A$16:$B$23,2,FALSE),0)</f>
        <v>0</v>
      </c>
      <c r="U151" s="47">
        <f>versenyek!$BM$11*IFERROR(VLOOKUP(VLOOKUP($A151,versenyek!BL:BN,3,FALSE),szabalyok!$A$16:$B$23,2,FALSE),0)</f>
        <v>0</v>
      </c>
      <c r="V151" s="47">
        <f>versenyek!$BP$11*IFERROR(VLOOKUP(VLOOKUP($A151,versenyek!BO:BQ,3,FALSE),szabalyok!$A$16:$B$23,2,FALSE),0)</f>
        <v>0</v>
      </c>
      <c r="W151" s="47">
        <f>versenyek!$BS$11*IFERROR(VLOOKUP(VLOOKUP($A151,versenyek!BR:BT,3,FALSE),szabalyok!$A$16:$B$23,2,FALSE),0)</f>
        <v>0</v>
      </c>
      <c r="X151" s="47">
        <f>versenyek!$BV$11*IFERROR(VLOOKUP(VLOOKUP($A151,versenyek!BU:BW,3,FALSE),szabalyok!$A$16:$B$23,2,FALSE),0)</f>
        <v>0</v>
      </c>
      <c r="Y151" s="47">
        <f>versenyek!$BY$11*IFERROR(VLOOKUP(VLOOKUP($A151,versenyek!BX:BZ,3,FALSE),szabalyok!$A$16:$B$23,2,FALSE),0)</f>
        <v>0</v>
      </c>
      <c r="Z151" s="47">
        <f>versenyek!$CB$11*IFERROR(VLOOKUP(VLOOKUP($A151,versenyek!CA:CC,3,FALSE),szabalyok!$A$16:$B$23,2,FALSE),0)</f>
        <v>0</v>
      </c>
      <c r="AA151" s="47">
        <f>versenyek!$CE$11*IFERROR(VLOOKUP(VLOOKUP($A151,versenyek!CD:CF,3,FALSE),szabalyok!$A$16:$B$23,2,FALSE),0)</f>
        <v>0</v>
      </c>
      <c r="AB151" s="47">
        <f>versenyek!$CH$11*IFERROR(VLOOKUP(VLOOKUP($A151,versenyek!CG:CI,3,FALSE),szabalyok!$A$16:$B$23,2,FALSE),0)</f>
        <v>0</v>
      </c>
      <c r="AC151" s="47">
        <f>versenyek!$CK$11*IFERROR(VLOOKUP(VLOOKUP($A151,versenyek!CJ:CL,3,FALSE),szabalyok!$A$16:$B$23,2,FALSE),0)</f>
        <v>0</v>
      </c>
      <c r="AD151" s="47">
        <f>versenyek!$CN$11*IFERROR(VLOOKUP(VLOOKUP($A151,versenyek!CM:CO,3,FALSE),szabalyok!$A$16:$B$23,2,FALSE),0)</f>
        <v>0</v>
      </c>
      <c r="AE151" s="47">
        <f>versenyek!$CQ$11*IFERROR(VLOOKUP(VLOOKUP($A151,versenyek!CP:CR,3,FALSE),szabalyok!$A$16:$B$23,2,FALSE),0)</f>
        <v>0</v>
      </c>
      <c r="AF151" s="47">
        <f>versenyek!$CT$11*IFERROR(VLOOKUP(VLOOKUP($A151,versenyek!CS:CU,3,FALSE),szabalyok!$A$16:$B$23,2,FALSE),0)</f>
        <v>0</v>
      </c>
      <c r="AG151" s="47">
        <f>versenyek!$CW$11*IFERROR(VLOOKUP(VLOOKUP($A151,versenyek!CV:CX,3,FALSE),szabalyok!$A$16:$B$23,2,FALSE),0)</f>
        <v>0</v>
      </c>
      <c r="AH151" s="47">
        <f>versenyek!$CZ$11*IFERROR(VLOOKUP(VLOOKUP($A151,versenyek!CY:DA,3,FALSE),szabalyok!$A$16:$B$23,2,FALSE),0)</f>
        <v>0</v>
      </c>
      <c r="AI151" s="47">
        <f>versenyek!$DC$11*IFERROR(VLOOKUP(VLOOKUP($A151,versenyek!DB:DD,3,FALSE),szabalyok!$A$16:$B$23,2,FALSE),0)</f>
        <v>0</v>
      </c>
      <c r="AJ151" s="47">
        <f>versenyek!$DF$11*IFERROR(VLOOKUP(VLOOKUP($A151,versenyek!DE:DG,3,FALSE),szabalyok!$A$16:$B$23,2,FALSE),0)</f>
        <v>0</v>
      </c>
      <c r="AK151" s="47">
        <f>versenyek!$DI$11*IFERROR(VLOOKUP(VLOOKUP($A151,versenyek!DH:DJ,3,FALSE),szabalyok!$A$16:$B$23,2,FALSE),0)</f>
        <v>0</v>
      </c>
      <c r="AL151" s="47">
        <f>versenyek!$DL$11*IFERROR(VLOOKUP(VLOOKUP($A151,versenyek!DK:DM,3,FALSE),szabalyok!$A$16:$B$23,2,FALSE),0)</f>
        <v>0</v>
      </c>
      <c r="AM151" s="47">
        <f>versenyek!$DR$11*IFERROR(VLOOKUP(VLOOKUP($A151,versenyek!DQ:DS,3,FALSE),szabalyok!$A$16:$B$23,2,FALSE),0)</f>
        <v>0</v>
      </c>
      <c r="AN151" s="47">
        <f>versenyek!$DU$11*IFERROR(VLOOKUP(VLOOKUP($A151,versenyek!DT:DV,3,FALSE),szabalyok!$A$16:$B$23,2,FALSE),0)</f>
        <v>0</v>
      </c>
      <c r="AO151" s="47">
        <f>versenyek!$DO$11*IFERROR(VLOOKUP(VLOOKUP($A151,versenyek!DN:DP,3,FALSE),szabalyok!$A$16:$B$23,2,FALSE),0)</f>
        <v>0</v>
      </c>
      <c r="AP151" s="47">
        <f>versenyek!$DX$11*IFERROR(VLOOKUP(VLOOKUP($A151,versenyek!DW:DY,3,FALSE),szabalyok!$A$16:$B$23,2,FALSE),0)</f>
        <v>0</v>
      </c>
      <c r="AQ151" s="47" t="e">
        <f>versenyek!$EA$11*IFERROR(VLOOKUP(VLOOKUP($A151,versenyek!DZ:EB,3,FALSE),szabalyok!$A$16:$B$23,2,FALSE),0)</f>
        <v>#DIV/0!</v>
      </c>
      <c r="AR151" s="47" t="e">
        <f>versenyek!$ED$11*IFERROR(VLOOKUP(VLOOKUP($A151,versenyek!EC:EE,3,FALSE),szabalyok!$A$16:$B$23,2,FALSE),0)</f>
        <v>#DIV/0!</v>
      </c>
      <c r="AS151" s="47">
        <f>versenyek!$EG$11*IFERROR(VLOOKUP(VLOOKUP($A151,versenyek!EF:EH,3,FALSE),szabalyok!$A$16:$B$23,2,FALSE),0)</f>
        <v>0</v>
      </c>
      <c r="AT151" s="47">
        <f>versenyek!$EJ$11*IFERROR(VLOOKUP(VLOOKUP($A151,versenyek!EI:EK,3,FALSE),szabalyok!$A$16:$B$23,2,FALSE),0)</f>
        <v>0</v>
      </c>
      <c r="AU151" s="47">
        <f>versenyek!$EM$11*IFERROR(VLOOKUP(VLOOKUP($A151,versenyek!EL:EN,3,FALSE),szabalyok!$A$16:$B$23,2,FALSE),0)</f>
        <v>0</v>
      </c>
      <c r="AV151" s="47">
        <f>versenyek!$EP$11*IFERROR(VLOOKUP(VLOOKUP($A151,versenyek!EO:EQ,3,FALSE),szabalyok!$A$16:$B$23,2,FALSE),0)</f>
        <v>0</v>
      </c>
      <c r="AW151" s="47">
        <f>versenyek!$EY$11*IFERROR(VLOOKUP(VLOOKUP($A151,versenyek!EX:EZ,3,FALSE),szabalyok!$A$16:$B$23,2,FALSE),0)</f>
        <v>0</v>
      </c>
      <c r="AX151" s="47">
        <f>versenyek!$FB$11*IFERROR(VLOOKUP(VLOOKUP($A151,versenyek!FA:FC,3,FALSE),szabalyok!$A$16:$B$23,2,FALSE),0)</f>
        <v>0</v>
      </c>
      <c r="AY151" s="47">
        <f>versenyek!$FE$11*IFERROR(VLOOKUP(VLOOKUP($A151,versenyek!FD:FF,3,FALSE),szabalyok!$A$16:$B$23,2,FALSE),0)</f>
        <v>0</v>
      </c>
      <c r="AZ151" s="47">
        <f>versenyek!$FH$11*IFERROR(VLOOKUP(VLOOKUP($A151,versenyek!FG:FI,3,FALSE),szabalyok!$A$16:$B$23,2,FALSE),0)</f>
        <v>0</v>
      </c>
      <c r="BA151" s="47">
        <f>versenyek!$FK$11*IFERROR(VLOOKUP(VLOOKUP($A151,versenyek!FJ:FL,3,FALSE),szabalyok!$A$16:$B$23,2,FALSE),0)</f>
        <v>0</v>
      </c>
      <c r="BB151" s="47">
        <f>versenyek!$FN$11*IFERROR(VLOOKUP(VLOOKUP($A151,versenyek!FM:FO,3,FALSE),szabalyok!$A$16:$B$23,2,FALSE),0)</f>
        <v>0</v>
      </c>
      <c r="BC151" s="47">
        <f>versenyek!$FQ$11*IFERROR(VLOOKUP(VLOOKUP($A151,versenyek!FP:FR,3,FALSE),szabalyok!$A$16:$B$23,2,FALSE),0)</f>
        <v>0</v>
      </c>
      <c r="BD151" s="47">
        <f>versenyek!$FT$11*IFERROR(VLOOKUP(VLOOKUP($A151,versenyek!FS:FU,3,FALSE),szabalyok!$A$16:$B$23,2,FALSE),0)</f>
        <v>0</v>
      </c>
      <c r="BE151" s="47">
        <f>versenyek!$FW$11*IFERROR(VLOOKUP(VLOOKUP($A151,versenyek!FV:FX,3,FALSE),szabalyok!$A$16:$B$23,2,FALSE),0)</f>
        <v>0</v>
      </c>
      <c r="BF151" s="47">
        <f>versenyek!$FZ$11*IFERROR(VLOOKUP(VLOOKUP($A151,versenyek!FY:GA,3,FALSE),szabalyok!$A$16:$B$23,2,FALSE),0)</f>
        <v>0</v>
      </c>
      <c r="BG151" s="47">
        <f>versenyek!$GC$11*IFERROR(VLOOKUP(VLOOKUP($A151,versenyek!GB:GD,3,FALSE),szabalyok!$A$16:$B$23,2,FALSE),0)</f>
        <v>0</v>
      </c>
      <c r="BH151" s="47">
        <f>versenyek!$GF$11*IFERROR(VLOOKUP(VLOOKUP($A151,versenyek!GE:GG,3,FALSE),szabalyok!$A$16:$B$23,2,FALSE),0)</f>
        <v>0</v>
      </c>
      <c r="BI151" s="47">
        <f>versenyek!$GI$11*IFERROR(VLOOKUP(VLOOKUP($A151,versenyek!GH:GJ,3,FALSE),szabalyok!$A$16:$B$23,2,FALSE),0)</f>
        <v>0</v>
      </c>
      <c r="BJ151" s="47">
        <f>versenyek!$GL$11*IFERROR(VLOOKUP(VLOOKUP($A151,versenyek!GK:GM,3,FALSE),szabalyok!$A$16:$B$23,2,FALSE),0)</f>
        <v>0</v>
      </c>
      <c r="BK151" s="47">
        <f>versenyek!$GO$11*IFERROR(VLOOKUP(VLOOKUP($A151,versenyek!GN:GP,3,FALSE),szabalyok!$A$16:$B$23,2,FALSE),0)</f>
        <v>0</v>
      </c>
      <c r="BL151" s="47">
        <f>versenyek!$GR$11*IFERROR(VLOOKUP(VLOOKUP($A151,versenyek!GQ:GS,3,FALSE),szabalyok!$A$16:$B$23,2,FALSE),0)</f>
        <v>0</v>
      </c>
      <c r="BM151" s="47">
        <f>versenyek!$GX$11*IFERROR(VLOOKUP(VLOOKUP($A151,versenyek!GW:GY,3,FALSE),szabalyok!$A$16:$B$23,2,FALSE),0)</f>
        <v>0</v>
      </c>
      <c r="BN151" s="47">
        <f>versenyek!$GX$11*IFERROR(VLOOKUP(VLOOKUP($A151,versenyek!GX:GZ,3,FALSE),szabalyok!$A$16:$B$23,2,FALSE),0)</f>
        <v>0</v>
      </c>
      <c r="BO151" s="47">
        <f>versenyek!$HD$11*IFERROR(VLOOKUP(VLOOKUP($A151,versenyek!HC:HE,3,FALSE),szabalyok!$A$16:$B$23,2,FALSE),0)</f>
        <v>0</v>
      </c>
      <c r="BP151" s="47">
        <f>versenyek!$HG$11*IFERROR(VLOOKUP(VLOOKUP($A151,versenyek!HF:HH,3,FALSE),szabalyok!$A$16:$B$23,2,FALSE),0)</f>
        <v>0</v>
      </c>
      <c r="BQ151" s="47">
        <f>versenyek!$HJ$11*IFERROR(VLOOKUP(VLOOKUP($A151,versenyek!HI:HK,3,FALSE),szabalyok!$A$16:$B$23,2,FALSE),0)</f>
        <v>0</v>
      </c>
      <c r="BR151" s="47">
        <f>versenyek!$HM$11*IFERROR(VLOOKUP(VLOOKUP($A151,versenyek!HL:HN,3,FALSE),szabalyok!$A$16:$B$23,2,FALSE),0)</f>
        <v>0</v>
      </c>
      <c r="BS151" s="47">
        <f>versenyek!$HP$11*IFERROR(VLOOKUP(VLOOKUP($A151,versenyek!HO:HQ,3,FALSE),szabalyok!$A$16:$B$23,2,FALSE),0)</f>
        <v>0</v>
      </c>
      <c r="BT151" s="47">
        <f>versenyek!$HS$11*IFERROR(VLOOKUP(VLOOKUP($A151,versenyek!HR:HT,3,FALSE),szabalyok!$A$16:$B$23,2,FALSE),0)</f>
        <v>0</v>
      </c>
      <c r="BU151" s="47">
        <f>versenyek!$HV$11*IFERROR(VLOOKUP(VLOOKUP($A151,versenyek!HU:HW,3,FALSE),szabalyok!$A$16:$B$23,2,FALSE),0)</f>
        <v>0</v>
      </c>
      <c r="BV151" s="47">
        <f>versenyek!$HY$11*IFERROR(VLOOKUP(VLOOKUP($A151,versenyek!HX:HZ,3,FALSE),szabalyok!$A$16:$B$23,2,FALSE),0)</f>
        <v>0</v>
      </c>
      <c r="BW151" s="47">
        <f>versenyek!$IB$11*IFERROR(VLOOKUP(VLOOKUP($A151,versenyek!IA:IC,3,FALSE),szabalyok!$A$16:$B$23,2,FALSE),0)</f>
        <v>0</v>
      </c>
      <c r="BX151" s="47">
        <f>versenyek!$IE$11*IFERROR(VLOOKUP(VLOOKUP($A151,versenyek!ID:IF,3,FALSE),szabalyok!$A$16:$B$23,2,FALSE),0)</f>
        <v>0</v>
      </c>
      <c r="BY151" s="47">
        <f>versenyek!$IH$11*IFERROR(VLOOKUP(VLOOKUP($A151,versenyek!IG:II,3,FALSE),szabalyok!$A$16:$B$23,2,FALSE),0)</f>
        <v>0</v>
      </c>
      <c r="BZ151" s="47">
        <f>versenyek!$IK$11*IFERROR(VLOOKUP(VLOOKUP($A151,versenyek!IJ:IL,3,FALSE),szabalyok!$A$16:$B$23,2,FALSE),0)</f>
        <v>0</v>
      </c>
      <c r="CA151" s="47">
        <f>versenyek!$IN$11*IFERROR(VLOOKUP(VLOOKUP($A151,versenyek!IM:IO,3,FALSE),szabalyok!$A$16:$B$23,2,FALSE),0)</f>
        <v>0</v>
      </c>
      <c r="CB151" s="47">
        <f>versenyek!$IW$11*IFERROR(VLOOKUP(VLOOKUP($A151,versenyek!IV:IX,3,FALSE),szabalyok!$A$16:$B$23,2,FALSE),0)</f>
        <v>0</v>
      </c>
      <c r="CC151" s="47">
        <f>versenyek!$IZ$11*IFERROR(VLOOKUP(VLOOKUP($A151,versenyek!IY:JA,3,FALSE),szabalyok!$A$16:$B$23,2,FALSE),0)</f>
        <v>0</v>
      </c>
      <c r="CD151" s="47">
        <f>versenyek!$JC$11*IFERROR(VLOOKUP(VLOOKUP($A151,versenyek!JB:JD,3,FALSE),szabalyok!$A$16:$B$23,2,FALSE),0)</f>
        <v>0</v>
      </c>
      <c r="CE151" s="47">
        <f>versenyek!$JF$11*IFERROR(VLOOKUP(VLOOKUP($A151,versenyek!JE:JG,3,FALSE),szabalyok!$A$16:$B$23,2,FALSE),0)</f>
        <v>0</v>
      </c>
      <c r="CF151" s="47">
        <f>versenyek!$JI$11*IFERROR(VLOOKUP(VLOOKUP($A151,versenyek!JH:JJ,3,FALSE),szabalyok!$A$16:$B$23,2,FALSE),0)</f>
        <v>0</v>
      </c>
      <c r="CG151" s="47">
        <f>versenyek!$JL$11*IFERROR(VLOOKUP(VLOOKUP($A151,versenyek!JK:JM,3,FALSE),szabalyok!$A$16:$B$23,2,FALSE),0)</f>
        <v>0</v>
      </c>
      <c r="CH151" s="47">
        <f>versenyek!$JO$11*IFERROR(VLOOKUP(VLOOKUP($A151,versenyek!JN:JP,3,FALSE),szabalyok!$A$16:$B$23,2,FALSE),0)</f>
        <v>0</v>
      </c>
      <c r="CI151" s="47">
        <f>versenyek!$JR$11*IFERROR(VLOOKUP(VLOOKUP($A151,versenyek!JQ:JS,3,FALSE),szabalyok!$A$16:$B$23,2,FALSE),0)</f>
        <v>0</v>
      </c>
      <c r="CJ151" s="47">
        <f>versenyek!$JU$11*IFERROR(VLOOKUP(VLOOKUP($A151,versenyek!JT:JV,3,FALSE),szabalyok!$A$16:$B$23,2,FALSE),0)</f>
        <v>0</v>
      </c>
      <c r="CK151" s="47">
        <f>versenyek!$JR$11*IFERROR(VLOOKUP(VLOOKUP($A151,versenyek!JW:JY,3,FALSE),szabalyok!$A$16:$B$23,2,FALSE),0)</f>
        <v>0</v>
      </c>
      <c r="CL151" s="47">
        <f>versenyek!$KA$11*IFERROR(VLOOKUP(VLOOKUP($A151,versenyek!JZ:KB,3,FALSE),szabalyok!$A$16:$B$23,2,FALSE),0)</f>
        <v>0</v>
      </c>
      <c r="CM151" s="47">
        <f>versenyek!$KD$11*IFERROR(VLOOKUP(VLOOKUP($A151,versenyek!KC:KE,3,FALSE),szabalyok!$A$16:$B$23,2,FALSE),0)</f>
        <v>0</v>
      </c>
      <c r="CN151" s="47">
        <f>versenyek!$KG$11*IFERROR(VLOOKUP(VLOOKUP($A151,versenyek!KF:KH,3,FALSE),szabalyok!$A$16:$B$23,2,FALSE),0)</f>
        <v>0</v>
      </c>
      <c r="CO151" s="47">
        <f>versenyek!$KJ$11*IFERROR(VLOOKUP(VLOOKUP($A151,versenyek!KI:KK,3,FALSE),szabalyok!$A$16:$B$23,2,FALSE),0)</f>
        <v>0</v>
      </c>
      <c r="CP151" s="47">
        <f>versenyek!$KM$11*IFERROR(VLOOKUP(VLOOKUP($A151,versenyek!KL:KN,3,FALSE),szabalyok!$A$16:$B$23,2,FALSE),0)</f>
        <v>0</v>
      </c>
      <c r="CQ151" s="47">
        <f>versenyek!$KP$11*IFERROR(VLOOKUP(VLOOKUP($A151,versenyek!KO:KQ,3,FALSE),szabalyok!$A$16:$B$23,2,FALSE),0)</f>
        <v>0</v>
      </c>
      <c r="CR151" s="47">
        <f>versenyek!$KS$11*IFERROR(VLOOKUP(VLOOKUP($A151,versenyek!KR:KT,3,FALSE),szabalyok!$A$16:$B$23,2,FALSE),0)</f>
        <v>0</v>
      </c>
      <c r="CS151" s="47">
        <f>versenyek!$KV$11*IFERROR(VLOOKUP(VLOOKUP($A151,versenyek!KU:KW,3,FALSE),szabalyok!$A$16:$B$23,2,FALSE),0)</f>
        <v>0</v>
      </c>
      <c r="CT151" s="47">
        <f>versenyek!$KY$11*IFERROR(VLOOKUP(VLOOKUP($A151,versenyek!KX:KZ,3,FALSE),szabalyok!$A$16:$B$23,2,FALSE),0)</f>
        <v>0</v>
      </c>
      <c r="CU151" s="47">
        <f>versenyek!$LB$11*IFERROR(VLOOKUP(VLOOKUP($A151,versenyek!LA:LC,3,FALSE),szabalyok!$A$16:$B$23,2,FALSE),0)</f>
        <v>0</v>
      </c>
      <c r="CV151" s="47">
        <f>versenyek!$LE$11*IFERROR(VLOOKUP(VLOOKUP($A151,versenyek!LD:LF,3,FALSE),szabalyok!$A$16:$B$23,2,FALSE),0)</f>
        <v>0</v>
      </c>
      <c r="CW151" s="47">
        <f>versenyek!$LH$11*IFERROR(VLOOKUP(VLOOKUP($A151,versenyek!LG:LI,3,FALSE),szabalyok!$A$16:$B$23,2,FALSE),0)</f>
        <v>0</v>
      </c>
      <c r="CX151" s="47">
        <f>versenyek!$LK$11*IFERROR(VLOOKUP(VLOOKUP($A151,versenyek!LJ:LL,3,FALSE),szabalyok!$A$16:$B$23,2,FALSE),0)</f>
        <v>0</v>
      </c>
      <c r="CY151" s="47">
        <f>versenyek!$LN$11*IFERROR(VLOOKUP(VLOOKUP($A151,versenyek!LM:LO,3,FALSE),szabalyok!$A$16:$B$23,2,FALSE),0)</f>
        <v>0</v>
      </c>
      <c r="CZ151" s="47">
        <f>versenyek!$LQ$11*IFERROR(VLOOKUP(VLOOKUP($A151,versenyek!LP:LR,3,FALSE),szabalyok!$A$16:$B$23,2,FALSE),0)</f>
        <v>0</v>
      </c>
      <c r="DA151" s="47">
        <f>versenyek!$LT$11*IFERROR(VLOOKUP(VLOOKUP($A151,versenyek!LS:LU,3,FALSE),szabalyok!$A$16:$B$23,2,FALSE),0)</f>
        <v>0</v>
      </c>
      <c r="DB151" s="47">
        <f>versenyek!$LW$11*IFERROR(VLOOKUP(VLOOKUP($A151,versenyek!LV:LX,3,FALSE),szabalyok!$A$16:$B$23,2,FALSE),0)</f>
        <v>0</v>
      </c>
      <c r="DC151" s="47">
        <f>versenyek!$LZ$11*IFERROR(VLOOKUP(VLOOKUP($A151,versenyek!LY:MA,3,FALSE),szabalyok!$A$16:$B$23,2,FALSE),0)</f>
        <v>0</v>
      </c>
      <c r="DD151" s="47">
        <f>versenyek!$MC$11*IFERROR(VLOOKUP(VLOOKUP($A151,versenyek!MB:MD,3,FALSE),szabalyok!$A$16:$B$23,2,FALSE),0)</f>
        <v>0</v>
      </c>
      <c r="DE151" s="47">
        <f>versenyek!$ML$11*IFERROR(VLOOKUP(VLOOKUP($A151,versenyek!MK:MM,3,FALSE),szabalyok!$A$16:$B$23,2,FALSE),0)</f>
        <v>0</v>
      </c>
      <c r="DF151" s="47">
        <f>versenyek!$MO$11*IFERROR(VLOOKUP(VLOOKUP($A151,versenyek!MN:MP,3,FALSE),szabalyok!$A$16:$B$23,2,FALSE),0)</f>
        <v>0</v>
      </c>
      <c r="DG151" s="47">
        <f>versenyek!$MR$11*IFERROR(VLOOKUP(VLOOKUP($A151,versenyek!MQ:MS,3,FALSE),szabalyok!$A$16:$B$23,2,FALSE),0)</f>
        <v>0</v>
      </c>
      <c r="DH151" s="47">
        <f>versenyek!$MU$11*IFERROR(VLOOKUP(VLOOKUP($A151,versenyek!MT:MV,3,FALSE),szabalyok!$A$16:$B$23,2,FALSE),0)</f>
        <v>0</v>
      </c>
      <c r="DI151" s="47">
        <f>versenyek!$MX$11*IFERROR(VLOOKUP(VLOOKUP($A151,versenyek!MW:MY,3,FALSE),szabalyok!$A$16:$B$23,2,FALSE),0)</f>
        <v>0</v>
      </c>
      <c r="DJ151" s="47">
        <f>versenyek!$NA$11*IFERROR(VLOOKUP(VLOOKUP($A151,versenyek!MZ:NB,3,FALSE),szabalyok!$A$16:$B$23,2,FALSE),0)</f>
        <v>0</v>
      </c>
      <c r="DK151" s="47">
        <f>versenyek!$ND$11*IFERROR(VLOOKUP(VLOOKUP($A151,versenyek!NC:NE,3,FALSE),szabalyok!$A$16:$B$23,2,FALSE),0)</f>
        <v>0</v>
      </c>
      <c r="DL151" s="47">
        <f>versenyek!$NG$11*IFERROR(VLOOKUP(VLOOKUP($A151,versenyek!NF:NH,3,FALSE),szabalyok!$A$16:$B$23,2,FALSE),0)</f>
        <v>0</v>
      </c>
      <c r="DM151" s="47">
        <f>versenyek!$NJ$11*IFERROR(VLOOKUP(VLOOKUP($A151,versenyek!NI:NK,3,FALSE),szabalyok!$A$16:$B$23,2,FALSE),0)</f>
        <v>0</v>
      </c>
      <c r="DN151" s="47">
        <f>versenyek!$NM$11*IFERROR(VLOOKUP(VLOOKUP($A151,versenyek!NL:NN,3,FALSE),szabalyok!$A$16:$B$23,2,FALSE),0)</f>
        <v>0</v>
      </c>
      <c r="DO151" s="47">
        <f>versenyek!$NP$11*IFERROR(VLOOKUP(VLOOKUP($A151,versenyek!NO:NQ,3,FALSE),szabalyok!$A$16:$B$23,2,FALSE),0)</f>
        <v>0</v>
      </c>
      <c r="DP151" s="47">
        <f>versenyek!$NS$11*IFERROR(VLOOKUP(VLOOKUP($A151,versenyek!NR:NT,3,FALSE),szabalyok!$A$16:$B$23,2,FALSE),0)</f>
        <v>0</v>
      </c>
      <c r="DQ151" s="47">
        <f>versenyek!$NV$11*IFERROR(VLOOKUP(VLOOKUP($A151,versenyek!NU:NW,3,FALSE),szabalyok!$A$16:$B$23,2,FALSE),0)</f>
        <v>0</v>
      </c>
      <c r="DR151" s="47">
        <f>versenyek!$NY$11*IFERROR(VLOOKUP(VLOOKUP($A151,versenyek!NX:NZ,3,FALSE),szabalyok!$A$16:$B$23,2,FALSE),0)</f>
        <v>0</v>
      </c>
      <c r="DS151" s="47">
        <f>versenyek!$OB$11*IFERROR(VLOOKUP(VLOOKUP($A151,versenyek!OA:OC,3,FALSE),szabalyok!$A$16:$B$23,2,FALSE),0)</f>
        <v>0</v>
      </c>
      <c r="DT151" s="47">
        <f>versenyek!$OE$11*IFERROR(VLOOKUP(VLOOKUP($A151,versenyek!OD:OF,3,FALSE),szabalyok!$A$16:$B$23,2,FALSE),0)</f>
        <v>0</v>
      </c>
      <c r="DU151" s="47">
        <f>versenyek!$OH$11*IFERROR(VLOOKUP(VLOOKUP($A151,versenyek!OG:OI,3,FALSE),szabalyok!$A$16:$B$23,2,FALSE),0)</f>
        <v>0</v>
      </c>
      <c r="DV151" s="47">
        <f>versenyek!$OK$11*IFERROR(VLOOKUP(VLOOKUP($A151,versenyek!OJ:OL,3,FALSE),szabalyok!$A$16:$B$23,2,FALSE),0)</f>
        <v>0</v>
      </c>
      <c r="DW151" s="47">
        <f>versenyek!$ON$11*IFERROR(VLOOKUP(VLOOKUP($A151,versenyek!OM:OO,3,FALSE),szabalyok!$A$16:$B$23,2,FALSE),0)</f>
        <v>0</v>
      </c>
      <c r="DX151" s="47">
        <f>versenyek!$OQ$11*IFERROR(VLOOKUP(VLOOKUP($A151,versenyek!OP:OR,3,FALSE),szabalyok!$A$16:$B$23,2,FALSE),0)</f>
        <v>0</v>
      </c>
      <c r="DY151" s="47">
        <f>versenyek!$OT$11*IFERROR(VLOOKUP(VLOOKUP($A151,versenyek!OS:OU,3,FALSE),szabalyok!$A$16:$B$23,2,FALSE),0)</f>
        <v>0</v>
      </c>
      <c r="DZ151" s="47">
        <f>versenyek!$OW$11*IFERROR(VLOOKUP(VLOOKUP($A151,versenyek!OV:OX,3,FALSE),szabalyok!$A$16:$B$23,2,FALSE),0)</f>
        <v>0</v>
      </c>
      <c r="EA151" s="47">
        <f>versenyek!$OZ$11*IFERROR(VLOOKUP(VLOOKUP($A151,versenyek!OY:PA,3,FALSE),szabalyok!$A$16:$B$23,2,FALSE),0)</f>
        <v>0</v>
      </c>
      <c r="EB151" s="47">
        <f>versenyek!$PC$11*IFERROR(VLOOKUP(VLOOKUP($A151,versenyek!PB:PD,3,FALSE),szabalyok!$A$16:$B$23,2,FALSE),0)</f>
        <v>0</v>
      </c>
      <c r="EC151" s="47">
        <f>versenyek!$PF$11*IFERROR(VLOOKUP(VLOOKUP($A151,versenyek!PE:PG,3,FALSE),szabalyok!$A$16:$B$23,2,FALSE),0)</f>
        <v>0</v>
      </c>
      <c r="ED151" s="47">
        <f>versenyek!$PI$11*IFERROR(VLOOKUP(VLOOKUP($A151,versenyek!PH:PJ,3,FALSE),szabalyok!$A$16:$B$23,2,FALSE),0)</f>
        <v>0</v>
      </c>
      <c r="EE151" s="47">
        <f>versenyek!$PL$11*IFERROR(VLOOKUP(VLOOKUP($A151,versenyek!PK:PM,3,FALSE),szabalyok!$A$16:$B$23,2,FALSE),0)</f>
        <v>0</v>
      </c>
      <c r="EF151" s="47">
        <f>versenyek!$PO$11*IFERROR(VLOOKUP(VLOOKUP($A151,versenyek!PN:PP,3,FALSE),szabalyok!$A$16:$B$23,2,FALSE),0)</f>
        <v>0</v>
      </c>
      <c r="EG151" s="47">
        <f>versenyek!$PR$11*IFERROR(VLOOKUP(VLOOKUP($A151,versenyek!PQ:PS,3,FALSE),szabalyok!$A$16:$B$23,2,FALSE),0)</f>
        <v>0</v>
      </c>
      <c r="EH151" s="47">
        <f>versenyek!$PU$11*IFERROR(VLOOKUP(VLOOKUP($A151,versenyek!PT:PV,3,FALSE),szabalyok!$A$16:$B$23,2,FALSE),0)</f>
        <v>0</v>
      </c>
      <c r="EI151" s="47">
        <f>versenyek!$PX$11*IFERROR(VLOOKUP(VLOOKUP($A151,versenyek!PW:PY,3,FALSE),szabalyok!$A$16:$B$23,2,FALSE),0)</f>
        <v>0</v>
      </c>
      <c r="EJ151" s="47">
        <f>versenyek!$QA$11*IFERROR(VLOOKUP(VLOOKUP($A151,versenyek!PZ:QB,3,FALSE),szabalyok!$A$16:$B$23,2,FALSE),0)</f>
        <v>0</v>
      </c>
      <c r="EK151" s="47">
        <f>versenyek!$QD$11*IFERROR(VLOOKUP(VLOOKUP($A151,versenyek!QC:QE,3,FALSE),szabalyok!$A$16:$B$23,2,FALSE),0)</f>
        <v>0</v>
      </c>
      <c r="EL151" s="47">
        <f>versenyek!$QG$11*IFERROR(VLOOKUP(VLOOKUP($A151,versenyek!QF:QH,3,FALSE),szabalyok!$A$16:$B$23,2,FALSE),0)</f>
        <v>0</v>
      </c>
      <c r="EM151" s="47">
        <f>versenyek!$QJ$11*IFERROR(VLOOKUP(VLOOKUP($A151,versenyek!QI:QK,3,FALSE),szabalyok!$A$16:$B$23,2,FALSE),0)</f>
        <v>0</v>
      </c>
      <c r="EN151" s="47">
        <f>versenyek!$QM$11*IFERROR(VLOOKUP(VLOOKUP($A151,versenyek!QL:QN,3,FALSE),szabalyok!$A$16:$B$23,2,FALSE),0)</f>
        <v>0</v>
      </c>
      <c r="EO151" s="47">
        <f>versenyek!$QP$11*IFERROR(VLOOKUP(VLOOKUP($A151,versenyek!QO:QQ,3,FALSE),szabalyok!$A$16:$B$23,2,FALSE),0)</f>
        <v>0</v>
      </c>
      <c r="EP151" s="47">
        <f>versenyek!$QS$11*IFERROR(VLOOKUP(VLOOKUP($A151,versenyek!QR:QT,3,FALSE),szabalyok!$A$16:$B$23,2,FALSE),0)</f>
        <v>0</v>
      </c>
      <c r="EQ151" s="47">
        <f>versenyek!$QV$11*IFERROR(VLOOKUP(VLOOKUP($A151,versenyek!QU:QW,3,FALSE),szabalyok!$A$16:$B$23,2,FALSE),0)</f>
        <v>0</v>
      </c>
      <c r="ER151" s="47">
        <f>versenyek!$RE$11*IFERROR(VLOOKUP(VLOOKUP($A151,versenyek!RD:RF,3,FALSE),szabalyok!$A$16:$B$23,2,FALSE),0)</f>
        <v>0</v>
      </c>
      <c r="ES151" s="47">
        <f>versenyek!$RH$11*IFERROR(VLOOKUP(VLOOKUP($A151,versenyek!RG:RI,3,FALSE),szabalyok!$A$16:$B$23,2,FALSE),0)</f>
        <v>0</v>
      </c>
      <c r="ET151" s="47">
        <f>versenyek!$RK$11*IFERROR(VLOOKUP(VLOOKUP($A151,versenyek!RJ:RL,3,FALSE),szabalyok!$A$16:$B$23,2,FALSE),0)</f>
        <v>0</v>
      </c>
      <c r="EU151" s="47">
        <f>versenyek!$RN$11*IFERROR(VLOOKUP(VLOOKUP($A151,versenyek!RM:RO,3,FALSE),szabalyok!$A$16:$B$23,2,FALSE),0)</f>
        <v>0</v>
      </c>
      <c r="EV151" s="47">
        <f>versenyek!$RQ$11*IFERROR(VLOOKUP(VLOOKUP($A151,versenyek!RP:RR,3,FALSE),szabalyok!$A$16:$B$23,2,FALSE),0)</f>
        <v>0</v>
      </c>
      <c r="EW151" s="47">
        <f>versenyek!$RT$11*IFERROR(VLOOKUP(VLOOKUP($A151,versenyek!RS:RU,3,FALSE),szabalyok!$A$16:$B$23,2,FALSE),0)</f>
        <v>0</v>
      </c>
      <c r="EX151" s="47">
        <f>versenyek!$RW$11*IFERROR(VLOOKUP(VLOOKUP($A151,versenyek!RV:RX,3,FALSE),szabalyok!$A$16:$B$23,2,FALSE),0)</f>
        <v>0</v>
      </c>
      <c r="EY151" s="47">
        <f>versenyek!$RZ$11*IFERROR(VLOOKUP(VLOOKUP($A151,versenyek!RY:SA,3,FALSE),szabalyok!$A$16:$B$23,2,FALSE),0)</f>
        <v>0</v>
      </c>
      <c r="EZ151" s="47">
        <f>versenyek!$SC$11*IFERROR(VLOOKUP(VLOOKUP($A151,versenyek!SB:SD,3,FALSE),szabalyok!$A$16:$B$23,2,FALSE),0)</f>
        <v>0</v>
      </c>
      <c r="FA151" s="47">
        <f>versenyek!$SF$11*IFERROR(VLOOKUP(VLOOKUP($A151,versenyek!SE:SG,3,FALSE),szabalyok!$A$16:$B$23,2,FALSE),0)</f>
        <v>0</v>
      </c>
      <c r="FB151" s="47">
        <f>versenyek!$SI$11*IFERROR(VLOOKUP(VLOOKUP($A151,versenyek!SH:SJ,3,FALSE),szabalyok!$A$16:$B$23,2,FALSE),0)</f>
        <v>0</v>
      </c>
      <c r="FC151" s="47">
        <f>versenyek!$SL$11*IFERROR(VLOOKUP(VLOOKUP($A151,versenyek!SK:SM,3,FALSE),szabalyok!$A$16:$B$23,2,FALSE),0)</f>
        <v>0</v>
      </c>
      <c r="FD151" s="47">
        <f>versenyek!$SO$11*IFERROR(VLOOKUP(VLOOKUP($A151,versenyek!SN:SP,3,FALSE),szabalyok!$A$16:$B$23,2,FALSE),0)</f>
        <v>0</v>
      </c>
      <c r="FE151" s="47">
        <f>versenyek!$SR$11*IFERROR(VLOOKUP(VLOOKUP($A151,versenyek!SQ:SS,3,FALSE),szabalyok!$A$16:$B$23,2,FALSE),0)</f>
        <v>0</v>
      </c>
      <c r="FF151" s="47">
        <f>versenyek!$SU$11*IFERROR(VLOOKUP(VLOOKUP($A151,versenyek!ST:SV,3,FALSE),szabalyok!$A$16:$B$23,2,FALSE),0)</f>
        <v>0</v>
      </c>
      <c r="FG151" s="47">
        <f>versenyek!$SX$11*IFERROR(VLOOKUP(VLOOKUP($A151,versenyek!SW:SY,3,FALSE),szabalyok!$A$16:$B$23,2,FALSE),0)</f>
        <v>0</v>
      </c>
      <c r="FH151" s="47">
        <f>versenyek!$TA$11*IFERROR(VLOOKUP(VLOOKUP($A151,versenyek!SZ:TB,3,FALSE),szabalyok!$A$16:$B$23,2,FALSE),0)</f>
        <v>0</v>
      </c>
      <c r="FI151" s="47">
        <f>versenyek!$TD$11*IFERROR(VLOOKUP(VLOOKUP($A151,versenyek!TC:TE,3,FALSE),szabalyok!$A$16:$B$23,2,FALSE),0)</f>
        <v>0</v>
      </c>
      <c r="FJ151" s="47">
        <f>versenyek!$TG$11*IFERROR(VLOOKUP(VLOOKUP($A151,versenyek!TF:TH,3,FALSE),szabalyok!$A$16:$B$23,2,FALSE),0)</f>
        <v>0</v>
      </c>
      <c r="FK151" s="47">
        <f>versenyek!$TJ$11*IFERROR(VLOOKUP(VLOOKUP($A151,versenyek!TI:TK,3,FALSE),szabalyok!$A$16:$B$23,2,FALSE),0)</f>
        <v>0</v>
      </c>
      <c r="FL151" s="47">
        <f>versenyek!$TM$11*IFERROR(VLOOKUP(VLOOKUP($A151,versenyek!TL:TN,3,FALSE),szabalyok!$A$16:$B$23,2,FALSE),0)</f>
        <v>0</v>
      </c>
      <c r="FM151" s="47">
        <f>versenyek!$TP$11*IFERROR(VLOOKUP(VLOOKUP($A151,versenyek!TO:TQ,3,FALSE),szabalyok!$A$16:$B$23,2,FALSE),0)</f>
        <v>0</v>
      </c>
      <c r="FN151" s="47">
        <f>versenyek!$TS$11*IFERROR(VLOOKUP(VLOOKUP($A151,versenyek!TR:TT,3,FALSE),szabalyok!$A$16:$B$23,2,FALSE),0)</f>
        <v>0</v>
      </c>
      <c r="FO151" s="47"/>
      <c r="FP151" s="235">
        <f t="shared" si="4"/>
        <v>0</v>
      </c>
    </row>
    <row r="152" spans="1:173">
      <c r="A152" s="1" t="s">
        <v>45</v>
      </c>
      <c r="B152" s="47">
        <v>0</v>
      </c>
      <c r="C152" s="47">
        <v>0</v>
      </c>
      <c r="D152" s="47">
        <v>0</v>
      </c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  <c r="P152" s="47">
        <v>34.76949927759572</v>
      </c>
      <c r="Q152" s="47">
        <v>0</v>
      </c>
      <c r="R152" s="47">
        <f>versenyek!$BD$11*IFERROR(VLOOKUP(VLOOKUP($A152,versenyek!BC:BE,3,FALSE),szabalyok!$A$16:$B$23,2,FALSE),0)</f>
        <v>0</v>
      </c>
      <c r="S152" s="47">
        <f>versenyek!$BG$11*IFERROR(VLOOKUP(VLOOKUP($A152,versenyek!BF:BH,3,FALSE),szabalyok!$A$16:$B$23,2,FALSE),0)</f>
        <v>0</v>
      </c>
      <c r="T152" s="47">
        <f>versenyek!$BJ$11*IFERROR(VLOOKUP(VLOOKUP($A152,versenyek!BI:BK,3,FALSE),szabalyok!$A$16:$B$23,2,FALSE),0)</f>
        <v>0</v>
      </c>
      <c r="U152" s="47">
        <f>versenyek!$BM$11*IFERROR(VLOOKUP(VLOOKUP($A152,versenyek!BL:BN,3,FALSE),szabalyok!$A$16:$B$23,2,FALSE),0)</f>
        <v>0</v>
      </c>
      <c r="V152" s="47">
        <f>versenyek!$BP$11*IFERROR(VLOOKUP(VLOOKUP($A152,versenyek!BO:BQ,3,FALSE),szabalyok!$A$16:$B$23,2,FALSE),0)</f>
        <v>0</v>
      </c>
      <c r="W152" s="47">
        <f>versenyek!$BS$11*IFERROR(VLOOKUP(VLOOKUP($A152,versenyek!BR:BT,3,FALSE),szabalyok!$A$16:$B$23,2,FALSE),0)</f>
        <v>0</v>
      </c>
      <c r="X152" s="47">
        <f>versenyek!$BV$11*IFERROR(VLOOKUP(VLOOKUP($A152,versenyek!BU:BW,3,FALSE),szabalyok!$A$16:$B$23,2,FALSE),0)</f>
        <v>0</v>
      </c>
      <c r="Y152" s="47">
        <f>versenyek!$BY$11*IFERROR(VLOOKUP(VLOOKUP($A152,versenyek!BX:BZ,3,FALSE),szabalyok!$A$16:$B$23,2,FALSE),0)</f>
        <v>0</v>
      </c>
      <c r="Z152" s="47">
        <f>versenyek!$CB$11*IFERROR(VLOOKUP(VLOOKUP($A152,versenyek!CA:CC,3,FALSE),szabalyok!$A$16:$B$23,2,FALSE),0)</f>
        <v>0</v>
      </c>
      <c r="AA152" s="47">
        <f>versenyek!$CE$11*IFERROR(VLOOKUP(VLOOKUP($A152,versenyek!CD:CF,3,FALSE),szabalyok!$A$16:$B$23,2,FALSE),0)</f>
        <v>0</v>
      </c>
      <c r="AB152" s="47">
        <f>versenyek!$CH$11*IFERROR(VLOOKUP(VLOOKUP($A152,versenyek!CG:CI,3,FALSE),szabalyok!$A$16:$B$23,2,FALSE),0)</f>
        <v>0</v>
      </c>
      <c r="AC152" s="47">
        <f>versenyek!$CK$11*IFERROR(VLOOKUP(VLOOKUP($A152,versenyek!CJ:CL,3,FALSE),szabalyok!$A$16:$B$23,2,FALSE),0)</f>
        <v>0</v>
      </c>
      <c r="AD152" s="47">
        <f>versenyek!$CN$11*IFERROR(VLOOKUP(VLOOKUP($A152,versenyek!CM:CO,3,FALSE),szabalyok!$A$16:$B$23,2,FALSE),0)</f>
        <v>0</v>
      </c>
      <c r="AE152" s="47">
        <f>versenyek!$CQ$11*IFERROR(VLOOKUP(VLOOKUP($A152,versenyek!CP:CR,3,FALSE),szabalyok!$A$16:$B$23,2,FALSE),0)</f>
        <v>0</v>
      </c>
      <c r="AF152" s="47">
        <f>versenyek!$CT$11*IFERROR(VLOOKUP(VLOOKUP($A152,versenyek!CS:CU,3,FALSE),szabalyok!$A$16:$B$23,2,FALSE),0)</f>
        <v>0</v>
      </c>
      <c r="AG152" s="47">
        <f>versenyek!$CW$11*IFERROR(VLOOKUP(VLOOKUP($A152,versenyek!CV:CX,3,FALSE),szabalyok!$A$16:$B$23,2,FALSE),0)</f>
        <v>0</v>
      </c>
      <c r="AH152" s="47">
        <f>versenyek!$CZ$11*IFERROR(VLOOKUP(VLOOKUP($A152,versenyek!CY:DA,3,FALSE),szabalyok!$A$16:$B$23,2,FALSE),0)</f>
        <v>0</v>
      </c>
      <c r="AI152" s="47">
        <f>versenyek!$DC$11*IFERROR(VLOOKUP(VLOOKUP($A152,versenyek!DB:DD,3,FALSE),szabalyok!$A$16:$B$23,2,FALSE),0)</f>
        <v>0</v>
      </c>
      <c r="AJ152" s="47">
        <f>versenyek!$DF$11*IFERROR(VLOOKUP(VLOOKUP($A152,versenyek!DE:DG,3,FALSE),szabalyok!$A$16:$B$23,2,FALSE),0)</f>
        <v>0</v>
      </c>
      <c r="AK152" s="47">
        <f>versenyek!$DI$11*IFERROR(VLOOKUP(VLOOKUP($A152,versenyek!DH:DJ,3,FALSE),szabalyok!$A$16:$B$23,2,FALSE),0)</f>
        <v>0</v>
      </c>
      <c r="AL152" s="47">
        <f>versenyek!$DL$11*IFERROR(VLOOKUP(VLOOKUP($A152,versenyek!DK:DM,3,FALSE),szabalyok!$A$16:$B$23,2,FALSE),0)</f>
        <v>0</v>
      </c>
      <c r="AM152" s="47">
        <f>versenyek!$DR$11*IFERROR(VLOOKUP(VLOOKUP($A152,versenyek!DQ:DS,3,FALSE),szabalyok!$A$16:$B$23,2,FALSE),0)</f>
        <v>0</v>
      </c>
      <c r="AN152" s="47">
        <f>versenyek!$DU$11*IFERROR(VLOOKUP(VLOOKUP($A152,versenyek!DT:DV,3,FALSE),szabalyok!$A$16:$B$23,2,FALSE),0)</f>
        <v>0</v>
      </c>
      <c r="AO152" s="47">
        <f>versenyek!$DO$11*IFERROR(VLOOKUP(VLOOKUP($A152,versenyek!DN:DP,3,FALSE),szabalyok!$A$16:$B$23,2,FALSE),0)</f>
        <v>0</v>
      </c>
      <c r="AP152" s="47">
        <f>versenyek!$DX$11*IFERROR(VLOOKUP(VLOOKUP($A152,versenyek!DW:DY,3,FALSE),szabalyok!$A$16:$B$23,2,FALSE),0)</f>
        <v>0</v>
      </c>
      <c r="AQ152" s="47" t="e">
        <f>versenyek!$EA$11*IFERROR(VLOOKUP(VLOOKUP($A152,versenyek!DZ:EB,3,FALSE),szabalyok!$A$16:$B$23,2,FALSE),0)</f>
        <v>#DIV/0!</v>
      </c>
      <c r="AR152" s="47" t="e">
        <f>versenyek!$ED$11*IFERROR(VLOOKUP(VLOOKUP($A152,versenyek!EC:EE,3,FALSE),szabalyok!$A$16:$B$23,2,FALSE),0)</f>
        <v>#DIV/0!</v>
      </c>
      <c r="AS152" s="47">
        <f>versenyek!$EG$11*IFERROR(VLOOKUP(VLOOKUP($A152,versenyek!EF:EH,3,FALSE),szabalyok!$A$16:$B$23,2,FALSE),0)</f>
        <v>0</v>
      </c>
      <c r="AT152" s="47">
        <f>versenyek!$EJ$11*IFERROR(VLOOKUP(VLOOKUP($A152,versenyek!EI:EK,3,FALSE),szabalyok!$A$16:$B$23,2,FALSE),0)</f>
        <v>0</v>
      </c>
      <c r="AU152" s="47">
        <f>versenyek!$EM$11*IFERROR(VLOOKUP(VLOOKUP($A152,versenyek!EL:EN,3,FALSE),szabalyok!$A$16:$B$23,2,FALSE),0)</f>
        <v>0</v>
      </c>
      <c r="AV152" s="47">
        <f>versenyek!$EP$11*IFERROR(VLOOKUP(VLOOKUP($A152,versenyek!EO:EQ,3,FALSE),szabalyok!$A$16:$B$23,2,FALSE),0)</f>
        <v>0</v>
      </c>
      <c r="AW152" s="47">
        <f>versenyek!$EY$11*IFERROR(VLOOKUP(VLOOKUP($A152,versenyek!EX:EZ,3,FALSE),szabalyok!$A$16:$B$23,2,FALSE),0)</f>
        <v>0</v>
      </c>
      <c r="AX152" s="47">
        <f>versenyek!$FB$11*IFERROR(VLOOKUP(VLOOKUP($A152,versenyek!FA:FC,3,FALSE),szabalyok!$A$16:$B$23,2,FALSE),0)</f>
        <v>0</v>
      </c>
      <c r="AY152" s="47">
        <f>versenyek!$FE$11*IFERROR(VLOOKUP(VLOOKUP($A152,versenyek!FD:FF,3,FALSE),szabalyok!$A$16:$B$23,2,FALSE),0)</f>
        <v>0</v>
      </c>
      <c r="AZ152" s="47">
        <f>versenyek!$FH$11*IFERROR(VLOOKUP(VLOOKUP($A152,versenyek!FG:FI,3,FALSE),szabalyok!$A$16:$B$23,2,FALSE),0)</f>
        <v>0</v>
      </c>
      <c r="BA152" s="47">
        <f>versenyek!$FK$11*IFERROR(VLOOKUP(VLOOKUP($A152,versenyek!FJ:FL,3,FALSE),szabalyok!$A$16:$B$23,2,FALSE),0)</f>
        <v>0</v>
      </c>
      <c r="BB152" s="47">
        <f>versenyek!$FN$11*IFERROR(VLOOKUP(VLOOKUP($A152,versenyek!FM:FO,3,FALSE),szabalyok!$A$16:$B$23,2,FALSE),0)</f>
        <v>0</v>
      </c>
      <c r="BC152" s="47">
        <f>versenyek!$FQ$11*IFERROR(VLOOKUP(VLOOKUP($A152,versenyek!FP:FR,3,FALSE),szabalyok!$A$16:$B$23,2,FALSE),0)</f>
        <v>0</v>
      </c>
      <c r="BD152" s="47">
        <f>versenyek!$FT$11*IFERROR(VLOOKUP(VLOOKUP($A152,versenyek!FS:FU,3,FALSE),szabalyok!$A$16:$B$23,2,FALSE),0)</f>
        <v>0</v>
      </c>
      <c r="BE152" s="47">
        <f>versenyek!$FW$11*IFERROR(VLOOKUP(VLOOKUP($A152,versenyek!FV:FX,3,FALSE),szabalyok!$A$16:$B$23,2,FALSE),0)</f>
        <v>0</v>
      </c>
      <c r="BF152" s="47">
        <f>versenyek!$FZ$11*IFERROR(VLOOKUP(VLOOKUP($A152,versenyek!FY:GA,3,FALSE),szabalyok!$A$16:$B$23,2,FALSE),0)</f>
        <v>0</v>
      </c>
      <c r="BG152" s="47">
        <f>versenyek!$GC$11*IFERROR(VLOOKUP(VLOOKUP($A152,versenyek!GB:GD,3,FALSE),szabalyok!$A$16:$B$23,2,FALSE),0)</f>
        <v>0</v>
      </c>
      <c r="BH152" s="47">
        <f>versenyek!$GF$11*IFERROR(VLOOKUP(VLOOKUP($A152,versenyek!GE:GG,3,FALSE),szabalyok!$A$16:$B$23,2,FALSE),0)</f>
        <v>0</v>
      </c>
      <c r="BI152" s="47">
        <f>versenyek!$GI$11*IFERROR(VLOOKUP(VLOOKUP($A152,versenyek!GH:GJ,3,FALSE),szabalyok!$A$16:$B$23,2,FALSE),0)</f>
        <v>0</v>
      </c>
      <c r="BJ152" s="47">
        <f>versenyek!$GL$11*IFERROR(VLOOKUP(VLOOKUP($A152,versenyek!GK:GM,3,FALSE),szabalyok!$A$16:$B$23,2,FALSE),0)</f>
        <v>0</v>
      </c>
      <c r="BK152" s="47">
        <f>versenyek!$GO$11*IFERROR(VLOOKUP(VLOOKUP($A152,versenyek!GN:GP,3,FALSE),szabalyok!$A$16:$B$23,2,FALSE),0)</f>
        <v>0</v>
      </c>
      <c r="BL152" s="47">
        <f>versenyek!$GR$11*IFERROR(VLOOKUP(VLOOKUP($A152,versenyek!GQ:GS,3,FALSE),szabalyok!$A$16:$B$23,2,FALSE),0)</f>
        <v>0</v>
      </c>
      <c r="BM152" s="47">
        <f>versenyek!$GX$11*IFERROR(VLOOKUP(VLOOKUP($A152,versenyek!GW:GY,3,FALSE),szabalyok!$A$16:$B$23,2,FALSE),0)</f>
        <v>0</v>
      </c>
      <c r="BN152" s="47">
        <f>versenyek!$GX$11*IFERROR(VLOOKUP(VLOOKUP($A152,versenyek!GX:GZ,3,FALSE),szabalyok!$A$16:$B$23,2,FALSE),0)</f>
        <v>0</v>
      </c>
      <c r="BO152" s="47">
        <f>versenyek!$HD$11*IFERROR(VLOOKUP(VLOOKUP($A152,versenyek!HC:HE,3,FALSE),szabalyok!$A$16:$B$23,2,FALSE),0)</f>
        <v>0</v>
      </c>
      <c r="BP152" s="47">
        <f>versenyek!$HG$11*IFERROR(VLOOKUP(VLOOKUP($A152,versenyek!HF:HH,3,FALSE),szabalyok!$A$16:$B$23,2,FALSE),0)</f>
        <v>0</v>
      </c>
      <c r="BQ152" s="47">
        <f>versenyek!$HJ$11*IFERROR(VLOOKUP(VLOOKUP($A152,versenyek!HI:HK,3,FALSE),szabalyok!$A$16:$B$23,2,FALSE),0)</f>
        <v>0</v>
      </c>
      <c r="BR152" s="47">
        <f>versenyek!$HM$11*IFERROR(VLOOKUP(VLOOKUP($A152,versenyek!HL:HN,3,FALSE),szabalyok!$A$16:$B$23,2,FALSE),0)</f>
        <v>0</v>
      </c>
      <c r="BS152" s="47">
        <f>versenyek!$HP$11*IFERROR(VLOOKUP(VLOOKUP($A152,versenyek!HO:HQ,3,FALSE),szabalyok!$A$16:$B$23,2,FALSE),0)</f>
        <v>0</v>
      </c>
      <c r="BT152" s="47">
        <f>versenyek!$HS$11*IFERROR(VLOOKUP(VLOOKUP($A152,versenyek!HR:HT,3,FALSE),szabalyok!$A$16:$B$23,2,FALSE),0)</f>
        <v>0</v>
      </c>
      <c r="BU152" s="47">
        <f>versenyek!$HV$11*IFERROR(VLOOKUP(VLOOKUP($A152,versenyek!HU:HW,3,FALSE),szabalyok!$A$16:$B$23,2,FALSE),0)</f>
        <v>0</v>
      </c>
      <c r="BV152" s="47">
        <f>versenyek!$HY$11*IFERROR(VLOOKUP(VLOOKUP($A152,versenyek!HX:HZ,3,FALSE),szabalyok!$A$16:$B$23,2,FALSE),0)</f>
        <v>0</v>
      </c>
      <c r="BW152" s="47">
        <f>versenyek!$IB$11*IFERROR(VLOOKUP(VLOOKUP($A152,versenyek!IA:IC,3,FALSE),szabalyok!$A$16:$B$23,2,FALSE),0)</f>
        <v>0</v>
      </c>
      <c r="BX152" s="47">
        <f>versenyek!$IE$11*IFERROR(VLOOKUP(VLOOKUP($A152,versenyek!ID:IF,3,FALSE),szabalyok!$A$16:$B$23,2,FALSE),0)</f>
        <v>0</v>
      </c>
      <c r="BY152" s="47">
        <f>versenyek!$IH$11*IFERROR(VLOOKUP(VLOOKUP($A152,versenyek!IG:II,3,FALSE),szabalyok!$A$16:$B$23,2,FALSE),0)</f>
        <v>0</v>
      </c>
      <c r="BZ152" s="47">
        <f>versenyek!$IK$11*IFERROR(VLOOKUP(VLOOKUP($A152,versenyek!IJ:IL,3,FALSE),szabalyok!$A$16:$B$23,2,FALSE),0)</f>
        <v>0</v>
      </c>
      <c r="CA152" s="47">
        <f>versenyek!$IN$11*IFERROR(VLOOKUP(VLOOKUP($A152,versenyek!IM:IO,3,FALSE),szabalyok!$A$16:$B$23,2,FALSE),0)</f>
        <v>0</v>
      </c>
      <c r="CB152" s="47">
        <f>versenyek!$IW$11*IFERROR(VLOOKUP(VLOOKUP($A152,versenyek!IV:IX,3,FALSE),szabalyok!$A$16:$B$23,2,FALSE),0)</f>
        <v>0</v>
      </c>
      <c r="CC152" s="47">
        <f>versenyek!$IZ$11*IFERROR(VLOOKUP(VLOOKUP($A152,versenyek!IY:JA,3,FALSE),szabalyok!$A$16:$B$23,2,FALSE),0)</f>
        <v>0</v>
      </c>
      <c r="CD152" s="47">
        <f>versenyek!$JC$11*IFERROR(VLOOKUP(VLOOKUP($A152,versenyek!JB:JD,3,FALSE),szabalyok!$A$16:$B$23,2,FALSE),0)</f>
        <v>0</v>
      </c>
      <c r="CE152" s="47">
        <f>versenyek!$JF$11*IFERROR(VLOOKUP(VLOOKUP($A152,versenyek!JE:JG,3,FALSE),szabalyok!$A$16:$B$23,2,FALSE),0)</f>
        <v>0</v>
      </c>
      <c r="CF152" s="47">
        <f>versenyek!$JI$11*IFERROR(VLOOKUP(VLOOKUP($A152,versenyek!JH:JJ,3,FALSE),szabalyok!$A$16:$B$23,2,FALSE),0)</f>
        <v>0</v>
      </c>
      <c r="CG152" s="47">
        <f>versenyek!$JL$11*IFERROR(VLOOKUP(VLOOKUP($A152,versenyek!JK:JM,3,FALSE),szabalyok!$A$16:$B$23,2,FALSE),0)</f>
        <v>0</v>
      </c>
      <c r="CH152" s="47">
        <f>versenyek!$JO$11*IFERROR(VLOOKUP(VLOOKUP($A152,versenyek!JN:JP,3,FALSE),szabalyok!$A$16:$B$23,2,FALSE),0)</f>
        <v>0</v>
      </c>
      <c r="CI152" s="47">
        <f>versenyek!$JR$11*IFERROR(VLOOKUP(VLOOKUP($A152,versenyek!JQ:JS,3,FALSE),szabalyok!$A$16:$B$23,2,FALSE),0)</f>
        <v>0</v>
      </c>
      <c r="CJ152" s="47">
        <f>versenyek!$JU$11*IFERROR(VLOOKUP(VLOOKUP($A152,versenyek!JT:JV,3,FALSE),szabalyok!$A$16:$B$23,2,FALSE),0)</f>
        <v>0</v>
      </c>
      <c r="CK152" s="47">
        <f>versenyek!$JR$11*IFERROR(VLOOKUP(VLOOKUP($A152,versenyek!JW:JY,3,FALSE),szabalyok!$A$16:$B$23,2,FALSE),0)</f>
        <v>0</v>
      </c>
      <c r="CL152" s="47">
        <f>versenyek!$KA$11*IFERROR(VLOOKUP(VLOOKUP($A152,versenyek!JZ:KB,3,FALSE),szabalyok!$A$16:$B$23,2,FALSE),0)</f>
        <v>0</v>
      </c>
      <c r="CM152" s="47">
        <f>versenyek!$KD$11*IFERROR(VLOOKUP(VLOOKUP($A152,versenyek!KC:KE,3,FALSE),szabalyok!$A$16:$B$23,2,FALSE),0)</f>
        <v>0</v>
      </c>
      <c r="CN152" s="47">
        <f>versenyek!$KG$11*IFERROR(VLOOKUP(VLOOKUP($A152,versenyek!KF:KH,3,FALSE),szabalyok!$A$16:$B$23,2,FALSE),0)</f>
        <v>0</v>
      </c>
      <c r="CO152" s="47">
        <f>versenyek!$KJ$11*IFERROR(VLOOKUP(VLOOKUP($A152,versenyek!KI:KK,3,FALSE),szabalyok!$A$16:$B$23,2,FALSE),0)</f>
        <v>0</v>
      </c>
      <c r="CP152" s="47">
        <f>versenyek!$KM$11*IFERROR(VLOOKUP(VLOOKUP($A152,versenyek!KL:KN,3,FALSE),szabalyok!$A$16:$B$23,2,FALSE),0)</f>
        <v>0</v>
      </c>
      <c r="CQ152" s="47">
        <f>versenyek!$KP$11*IFERROR(VLOOKUP(VLOOKUP($A152,versenyek!KO:KQ,3,FALSE),szabalyok!$A$16:$B$23,2,FALSE),0)</f>
        <v>0</v>
      </c>
      <c r="CR152" s="47">
        <f>versenyek!$KS$11*IFERROR(VLOOKUP(VLOOKUP($A152,versenyek!KR:KT,3,FALSE),szabalyok!$A$16:$B$23,2,FALSE),0)</f>
        <v>0</v>
      </c>
      <c r="CS152" s="47">
        <f>versenyek!$KV$11*IFERROR(VLOOKUP(VLOOKUP($A152,versenyek!KU:KW,3,FALSE),szabalyok!$A$16:$B$23,2,FALSE),0)</f>
        <v>0</v>
      </c>
      <c r="CT152" s="47">
        <f>versenyek!$KY$11*IFERROR(VLOOKUP(VLOOKUP($A152,versenyek!KX:KZ,3,FALSE),szabalyok!$A$16:$B$23,2,FALSE),0)</f>
        <v>0</v>
      </c>
      <c r="CU152" s="47">
        <f>versenyek!$LB$11*IFERROR(VLOOKUP(VLOOKUP($A152,versenyek!LA:LC,3,FALSE),szabalyok!$A$16:$B$23,2,FALSE),0)</f>
        <v>0</v>
      </c>
      <c r="CV152" s="47">
        <f>versenyek!$LE$11*IFERROR(VLOOKUP(VLOOKUP($A152,versenyek!LD:LF,3,FALSE),szabalyok!$A$16:$B$23,2,FALSE),0)</f>
        <v>0</v>
      </c>
      <c r="CW152" s="47">
        <f>versenyek!$LH$11*IFERROR(VLOOKUP(VLOOKUP($A152,versenyek!LG:LI,3,FALSE),szabalyok!$A$16:$B$23,2,FALSE),0)</f>
        <v>0</v>
      </c>
      <c r="CX152" s="47">
        <f>versenyek!$LK$11*IFERROR(VLOOKUP(VLOOKUP($A152,versenyek!LJ:LL,3,FALSE),szabalyok!$A$16:$B$23,2,FALSE),0)</f>
        <v>0</v>
      </c>
      <c r="CY152" s="47">
        <f>versenyek!$LN$11*IFERROR(VLOOKUP(VLOOKUP($A152,versenyek!LM:LO,3,FALSE),szabalyok!$A$16:$B$23,2,FALSE),0)</f>
        <v>0</v>
      </c>
      <c r="CZ152" s="47">
        <f>versenyek!$LQ$11*IFERROR(VLOOKUP(VLOOKUP($A152,versenyek!LP:LR,3,FALSE),szabalyok!$A$16:$B$23,2,FALSE),0)</f>
        <v>0</v>
      </c>
      <c r="DA152" s="47">
        <f>versenyek!$LT$11*IFERROR(VLOOKUP(VLOOKUP($A152,versenyek!LS:LU,3,FALSE),szabalyok!$A$16:$B$23,2,FALSE),0)</f>
        <v>0</v>
      </c>
      <c r="DB152" s="47">
        <f>versenyek!$LW$11*IFERROR(VLOOKUP(VLOOKUP($A152,versenyek!LV:LX,3,FALSE),szabalyok!$A$16:$B$23,2,FALSE),0)</f>
        <v>0</v>
      </c>
      <c r="DC152" s="47">
        <f>versenyek!$LZ$11*IFERROR(VLOOKUP(VLOOKUP($A152,versenyek!LY:MA,3,FALSE),szabalyok!$A$16:$B$23,2,FALSE),0)</f>
        <v>0</v>
      </c>
      <c r="DD152" s="47">
        <f>versenyek!$MC$11*IFERROR(VLOOKUP(VLOOKUP($A152,versenyek!MB:MD,3,FALSE),szabalyok!$A$16:$B$23,2,FALSE),0)</f>
        <v>0</v>
      </c>
      <c r="DE152" s="47">
        <f>versenyek!$ML$11*IFERROR(VLOOKUP(VLOOKUP($A152,versenyek!MK:MM,3,FALSE),szabalyok!$A$16:$B$23,2,FALSE),0)</f>
        <v>0</v>
      </c>
      <c r="DF152" s="47">
        <f>versenyek!$MO$11*IFERROR(VLOOKUP(VLOOKUP($A152,versenyek!MN:MP,3,FALSE),szabalyok!$A$16:$B$23,2,FALSE),0)</f>
        <v>0</v>
      </c>
      <c r="DG152" s="47">
        <f>versenyek!$MR$11*IFERROR(VLOOKUP(VLOOKUP($A152,versenyek!MQ:MS,3,FALSE),szabalyok!$A$16:$B$23,2,FALSE),0)</f>
        <v>0</v>
      </c>
      <c r="DH152" s="47">
        <f>versenyek!$MU$11*IFERROR(VLOOKUP(VLOOKUP($A152,versenyek!MT:MV,3,FALSE),szabalyok!$A$16:$B$23,2,FALSE),0)</f>
        <v>0</v>
      </c>
      <c r="DI152" s="47">
        <f>versenyek!$MX$11*IFERROR(VLOOKUP(VLOOKUP($A152,versenyek!MW:MY,3,FALSE),szabalyok!$A$16:$B$23,2,FALSE),0)</f>
        <v>0</v>
      </c>
      <c r="DJ152" s="47">
        <f>versenyek!$NA$11*IFERROR(VLOOKUP(VLOOKUP($A152,versenyek!MZ:NB,3,FALSE),szabalyok!$A$16:$B$23,2,FALSE),0)</f>
        <v>0</v>
      </c>
      <c r="DK152" s="47">
        <f>versenyek!$ND$11*IFERROR(VLOOKUP(VLOOKUP($A152,versenyek!NC:NE,3,FALSE),szabalyok!$A$16:$B$23,2,FALSE),0)</f>
        <v>0</v>
      </c>
      <c r="DL152" s="47">
        <f>versenyek!$NG$11*IFERROR(VLOOKUP(VLOOKUP($A152,versenyek!NF:NH,3,FALSE),szabalyok!$A$16:$B$23,2,FALSE),0)</f>
        <v>0</v>
      </c>
      <c r="DM152" s="47">
        <f>versenyek!$NJ$11*IFERROR(VLOOKUP(VLOOKUP($A152,versenyek!NI:NK,3,FALSE),szabalyok!$A$16:$B$23,2,FALSE),0)</f>
        <v>0</v>
      </c>
      <c r="DN152" s="47">
        <f>versenyek!$NM$11*IFERROR(VLOOKUP(VLOOKUP($A152,versenyek!NL:NN,3,FALSE),szabalyok!$A$16:$B$23,2,FALSE),0)</f>
        <v>0</v>
      </c>
      <c r="DO152" s="47">
        <f>versenyek!$NP$11*IFERROR(VLOOKUP(VLOOKUP($A152,versenyek!NO:NQ,3,FALSE),szabalyok!$A$16:$B$23,2,FALSE),0)</f>
        <v>0</v>
      </c>
      <c r="DP152" s="47">
        <f>versenyek!$NS$11*IFERROR(VLOOKUP(VLOOKUP($A152,versenyek!NR:NT,3,FALSE),szabalyok!$A$16:$B$23,2,FALSE),0)</f>
        <v>0</v>
      </c>
      <c r="DQ152" s="47">
        <f>versenyek!$NV$11*IFERROR(VLOOKUP(VLOOKUP($A152,versenyek!NU:NW,3,FALSE),szabalyok!$A$16:$B$23,2,FALSE),0)</f>
        <v>0</v>
      </c>
      <c r="DR152" s="47">
        <f>versenyek!$NY$11*IFERROR(VLOOKUP(VLOOKUP($A152,versenyek!NX:NZ,3,FALSE),szabalyok!$A$16:$B$23,2,FALSE),0)</f>
        <v>0</v>
      </c>
      <c r="DS152" s="47">
        <f>versenyek!$OB$11*IFERROR(VLOOKUP(VLOOKUP($A152,versenyek!OA:OC,3,FALSE),szabalyok!$A$16:$B$23,2,FALSE),0)</f>
        <v>0</v>
      </c>
      <c r="DT152" s="47">
        <f>versenyek!$OE$11*IFERROR(VLOOKUP(VLOOKUP($A152,versenyek!OD:OF,3,FALSE),szabalyok!$A$16:$B$23,2,FALSE),0)</f>
        <v>0</v>
      </c>
      <c r="DU152" s="47">
        <f>versenyek!$OH$11*IFERROR(VLOOKUP(VLOOKUP($A152,versenyek!OG:OI,3,FALSE),szabalyok!$A$16:$B$23,2,FALSE),0)</f>
        <v>0</v>
      </c>
      <c r="DV152" s="47">
        <f>versenyek!$OK$11*IFERROR(VLOOKUP(VLOOKUP($A152,versenyek!OJ:OL,3,FALSE),szabalyok!$A$16:$B$23,2,FALSE),0)</f>
        <v>0</v>
      </c>
      <c r="DW152" s="47">
        <f>versenyek!$ON$11*IFERROR(VLOOKUP(VLOOKUP($A152,versenyek!OM:OO,3,FALSE),szabalyok!$A$16:$B$23,2,FALSE),0)</f>
        <v>0</v>
      </c>
      <c r="DX152" s="47">
        <f>versenyek!$OQ$11*IFERROR(VLOOKUP(VLOOKUP($A152,versenyek!OP:OR,3,FALSE),szabalyok!$A$16:$B$23,2,FALSE),0)</f>
        <v>0</v>
      </c>
      <c r="DY152" s="47">
        <f>versenyek!$OT$11*IFERROR(VLOOKUP(VLOOKUP($A152,versenyek!OS:OU,3,FALSE),szabalyok!$A$16:$B$23,2,FALSE),0)</f>
        <v>0</v>
      </c>
      <c r="DZ152" s="47">
        <f>versenyek!$OW$11*IFERROR(VLOOKUP(VLOOKUP($A152,versenyek!OV:OX,3,FALSE),szabalyok!$A$16:$B$23,2,FALSE),0)</f>
        <v>0</v>
      </c>
      <c r="EA152" s="47">
        <f>versenyek!$OZ$11*IFERROR(VLOOKUP(VLOOKUP($A152,versenyek!OY:PA,3,FALSE),szabalyok!$A$16:$B$23,2,FALSE),0)</f>
        <v>0</v>
      </c>
      <c r="EB152" s="47">
        <f>versenyek!$PC$11*IFERROR(VLOOKUP(VLOOKUP($A152,versenyek!PB:PD,3,FALSE),szabalyok!$A$16:$B$23,2,FALSE),0)</f>
        <v>0</v>
      </c>
      <c r="EC152" s="47">
        <f>versenyek!$PF$11*IFERROR(VLOOKUP(VLOOKUP($A152,versenyek!PE:PG,3,FALSE),szabalyok!$A$16:$B$23,2,FALSE),0)</f>
        <v>0</v>
      </c>
      <c r="ED152" s="47">
        <f>versenyek!$PI$11*IFERROR(VLOOKUP(VLOOKUP($A152,versenyek!PH:PJ,3,FALSE),szabalyok!$A$16:$B$23,2,FALSE),0)</f>
        <v>0</v>
      </c>
      <c r="EE152" s="47">
        <f>versenyek!$PL$11*IFERROR(VLOOKUP(VLOOKUP($A152,versenyek!PK:PM,3,FALSE),szabalyok!$A$16:$B$23,2,FALSE),0)</f>
        <v>0</v>
      </c>
      <c r="EF152" s="47">
        <f>versenyek!$PO$11*IFERROR(VLOOKUP(VLOOKUP($A152,versenyek!PN:PP,3,FALSE),szabalyok!$A$16:$B$23,2,FALSE),0)</f>
        <v>0</v>
      </c>
      <c r="EG152" s="47">
        <f>versenyek!$PR$11*IFERROR(VLOOKUP(VLOOKUP($A152,versenyek!PQ:PS,3,FALSE),szabalyok!$A$16:$B$23,2,FALSE),0)</f>
        <v>0</v>
      </c>
      <c r="EH152" s="47">
        <f>versenyek!$PU$11*IFERROR(VLOOKUP(VLOOKUP($A152,versenyek!PT:PV,3,FALSE),szabalyok!$A$16:$B$23,2,FALSE),0)</f>
        <v>0</v>
      </c>
      <c r="EI152" s="47">
        <f>versenyek!$PX$11*IFERROR(VLOOKUP(VLOOKUP($A152,versenyek!PW:PY,3,FALSE),szabalyok!$A$16:$B$23,2,FALSE),0)</f>
        <v>0</v>
      </c>
      <c r="EJ152" s="47">
        <f>versenyek!$QA$11*IFERROR(VLOOKUP(VLOOKUP($A152,versenyek!PZ:QB,3,FALSE),szabalyok!$A$16:$B$23,2,FALSE),0)</f>
        <v>0</v>
      </c>
      <c r="EK152" s="47">
        <f>versenyek!$QD$11*IFERROR(VLOOKUP(VLOOKUP($A152,versenyek!QC:QE,3,FALSE),szabalyok!$A$16:$B$23,2,FALSE),0)</f>
        <v>0</v>
      </c>
      <c r="EL152" s="47">
        <f>versenyek!$QG$11*IFERROR(VLOOKUP(VLOOKUP($A152,versenyek!QF:QH,3,FALSE),szabalyok!$A$16:$B$23,2,FALSE),0)</f>
        <v>0</v>
      </c>
      <c r="EM152" s="47">
        <f>versenyek!$QJ$11*IFERROR(VLOOKUP(VLOOKUP($A152,versenyek!QI:QK,3,FALSE),szabalyok!$A$16:$B$23,2,FALSE),0)</f>
        <v>0</v>
      </c>
      <c r="EN152" s="47">
        <f>versenyek!$QM$11*IFERROR(VLOOKUP(VLOOKUP($A152,versenyek!QL:QN,3,FALSE),szabalyok!$A$16:$B$23,2,FALSE),0)</f>
        <v>0</v>
      </c>
      <c r="EO152" s="47">
        <f>versenyek!$QP$11*IFERROR(VLOOKUP(VLOOKUP($A152,versenyek!QO:QQ,3,FALSE),szabalyok!$A$16:$B$23,2,FALSE),0)</f>
        <v>0</v>
      </c>
      <c r="EP152" s="47">
        <f>versenyek!$QS$11*IFERROR(VLOOKUP(VLOOKUP($A152,versenyek!QR:QT,3,FALSE),szabalyok!$A$16:$B$23,2,FALSE),0)</f>
        <v>0</v>
      </c>
      <c r="EQ152" s="47">
        <f>versenyek!$QV$11*IFERROR(VLOOKUP(VLOOKUP($A152,versenyek!QU:QW,3,FALSE),szabalyok!$A$16:$B$23,2,FALSE),0)</f>
        <v>0</v>
      </c>
      <c r="ER152" s="47">
        <f>versenyek!$RE$11*IFERROR(VLOOKUP(VLOOKUP($A152,versenyek!RD:RF,3,FALSE),szabalyok!$A$16:$B$23,2,FALSE),0)</f>
        <v>0</v>
      </c>
      <c r="ES152" s="47">
        <f>versenyek!$RH$11*IFERROR(VLOOKUP(VLOOKUP($A152,versenyek!RG:RI,3,FALSE),szabalyok!$A$16:$B$23,2,FALSE),0)</f>
        <v>0</v>
      </c>
      <c r="ET152" s="47">
        <f>versenyek!$RK$11*IFERROR(VLOOKUP(VLOOKUP($A152,versenyek!RJ:RL,3,FALSE),szabalyok!$A$16:$B$23,2,FALSE),0)</f>
        <v>0</v>
      </c>
      <c r="EU152" s="47">
        <f>versenyek!$RN$11*IFERROR(VLOOKUP(VLOOKUP($A152,versenyek!RM:RO,3,FALSE),szabalyok!$A$16:$B$23,2,FALSE),0)</f>
        <v>0</v>
      </c>
      <c r="EV152" s="47">
        <f>versenyek!$RQ$11*IFERROR(VLOOKUP(VLOOKUP($A152,versenyek!RP:RR,3,FALSE),szabalyok!$A$16:$B$23,2,FALSE),0)</f>
        <v>0</v>
      </c>
      <c r="EW152" s="47">
        <f>versenyek!$RT$11*IFERROR(VLOOKUP(VLOOKUP($A152,versenyek!RS:RU,3,FALSE),szabalyok!$A$16:$B$23,2,FALSE),0)</f>
        <v>0</v>
      </c>
      <c r="EX152" s="47">
        <f>versenyek!$RW$11*IFERROR(VLOOKUP(VLOOKUP($A152,versenyek!RV:RX,3,FALSE),szabalyok!$A$16:$B$23,2,FALSE),0)</f>
        <v>0</v>
      </c>
      <c r="EY152" s="47">
        <f>versenyek!$RZ$11*IFERROR(VLOOKUP(VLOOKUP($A152,versenyek!RY:SA,3,FALSE),szabalyok!$A$16:$B$23,2,FALSE),0)</f>
        <v>0</v>
      </c>
      <c r="EZ152" s="47">
        <f>versenyek!$SC$11*IFERROR(VLOOKUP(VLOOKUP($A152,versenyek!SB:SD,3,FALSE),szabalyok!$A$16:$B$23,2,FALSE),0)</f>
        <v>0</v>
      </c>
      <c r="FA152" s="47">
        <f>versenyek!$SF$11*IFERROR(VLOOKUP(VLOOKUP($A152,versenyek!SE:SG,3,FALSE),szabalyok!$A$16:$B$23,2,FALSE),0)</f>
        <v>0</v>
      </c>
      <c r="FB152" s="47">
        <f>versenyek!$SI$11*IFERROR(VLOOKUP(VLOOKUP($A152,versenyek!SH:SJ,3,FALSE),szabalyok!$A$16:$B$23,2,FALSE),0)</f>
        <v>0</v>
      </c>
      <c r="FC152" s="47">
        <f>versenyek!$SL$11*IFERROR(VLOOKUP(VLOOKUP($A152,versenyek!SK:SM,3,FALSE),szabalyok!$A$16:$B$23,2,FALSE),0)</f>
        <v>0</v>
      </c>
      <c r="FD152" s="47">
        <f>versenyek!$SO$11*IFERROR(VLOOKUP(VLOOKUP($A152,versenyek!SN:SP,3,FALSE),szabalyok!$A$16:$B$23,2,FALSE),0)</f>
        <v>0</v>
      </c>
      <c r="FE152" s="47">
        <f>versenyek!$SR$11*IFERROR(VLOOKUP(VLOOKUP($A152,versenyek!SQ:SS,3,FALSE),szabalyok!$A$16:$B$23,2,FALSE),0)</f>
        <v>0</v>
      </c>
      <c r="FF152" s="47">
        <f>versenyek!$SU$11*IFERROR(VLOOKUP(VLOOKUP($A152,versenyek!ST:SV,3,FALSE),szabalyok!$A$16:$B$23,2,FALSE),0)</f>
        <v>0</v>
      </c>
      <c r="FG152" s="47">
        <f>versenyek!$SX$11*IFERROR(VLOOKUP(VLOOKUP($A152,versenyek!SW:SY,3,FALSE),szabalyok!$A$16:$B$23,2,FALSE),0)</f>
        <v>0</v>
      </c>
      <c r="FH152" s="47">
        <f>versenyek!$TA$11*IFERROR(VLOOKUP(VLOOKUP($A152,versenyek!SZ:TB,3,FALSE),szabalyok!$A$16:$B$23,2,FALSE),0)</f>
        <v>0</v>
      </c>
      <c r="FI152" s="47">
        <f>versenyek!$TD$11*IFERROR(VLOOKUP(VLOOKUP($A152,versenyek!TC:TE,3,FALSE),szabalyok!$A$16:$B$23,2,FALSE),0)</f>
        <v>0</v>
      </c>
      <c r="FJ152" s="47">
        <f>versenyek!$TG$11*IFERROR(VLOOKUP(VLOOKUP($A152,versenyek!TF:TH,3,FALSE),szabalyok!$A$16:$B$23,2,FALSE),0)</f>
        <v>0</v>
      </c>
      <c r="FK152" s="47">
        <f>versenyek!$TJ$11*IFERROR(VLOOKUP(VLOOKUP($A152,versenyek!TI:TK,3,FALSE),szabalyok!$A$16:$B$23,2,FALSE),0)</f>
        <v>0</v>
      </c>
      <c r="FL152" s="47">
        <f>versenyek!$TM$11*IFERROR(VLOOKUP(VLOOKUP($A152,versenyek!TL:TN,3,FALSE),szabalyok!$A$16:$B$23,2,FALSE),0)</f>
        <v>0</v>
      </c>
      <c r="FM152" s="47">
        <f>versenyek!$TP$11*IFERROR(VLOOKUP(VLOOKUP($A152,versenyek!TO:TQ,3,FALSE),szabalyok!$A$16:$B$23,2,FALSE),0)</f>
        <v>0</v>
      </c>
      <c r="FN152" s="47">
        <f>versenyek!$TS$11*IFERROR(VLOOKUP(VLOOKUP($A152,versenyek!TR:TT,3,FALSE),szabalyok!$A$16:$B$23,2,FALSE),0)</f>
        <v>0</v>
      </c>
      <c r="FO152" s="47"/>
      <c r="FP152" s="235">
        <f t="shared" si="4"/>
        <v>0</v>
      </c>
    </row>
    <row r="153" spans="1:173">
      <c r="A153" s="1" t="s">
        <v>1607</v>
      </c>
      <c r="B153" s="47">
        <v>0</v>
      </c>
      <c r="C153" s="47">
        <v>0</v>
      </c>
      <c r="D153" s="47">
        <v>0</v>
      </c>
      <c r="E153" s="47">
        <v>0</v>
      </c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0</v>
      </c>
      <c r="N153" s="47">
        <v>0</v>
      </c>
      <c r="O153" s="47">
        <v>0</v>
      </c>
      <c r="P153" s="47">
        <v>34.76949927759572</v>
      </c>
      <c r="Q153" s="47">
        <v>0</v>
      </c>
      <c r="R153" s="47">
        <f>versenyek!$BD$11*IFERROR(VLOOKUP(VLOOKUP($A153,versenyek!BC:BE,3,FALSE),szabalyok!$A$16:$B$23,2,FALSE),0)</f>
        <v>0</v>
      </c>
      <c r="S153" s="47">
        <f>versenyek!$BG$11*IFERROR(VLOOKUP(VLOOKUP($A153,versenyek!BF:BH,3,FALSE),szabalyok!$A$16:$B$23,2,FALSE),0)</f>
        <v>0</v>
      </c>
      <c r="T153" s="47">
        <f>versenyek!$BJ$11*IFERROR(VLOOKUP(VLOOKUP($A153,versenyek!BI:BK,3,FALSE),szabalyok!$A$16:$B$23,2,FALSE),0)</f>
        <v>0</v>
      </c>
      <c r="U153" s="47">
        <f>versenyek!$BM$11*IFERROR(VLOOKUP(VLOOKUP($A153,versenyek!BL:BN,3,FALSE),szabalyok!$A$16:$B$23,2,FALSE),0)</f>
        <v>0</v>
      </c>
      <c r="V153" s="47">
        <f>versenyek!$BP$11*IFERROR(VLOOKUP(VLOOKUP($A153,versenyek!BO:BQ,3,FALSE),szabalyok!$A$16:$B$23,2,FALSE),0)</f>
        <v>0</v>
      </c>
      <c r="W153" s="47">
        <f>versenyek!$BS$11*IFERROR(VLOOKUP(VLOOKUP($A153,versenyek!BR:BT,3,FALSE),szabalyok!$A$16:$B$23,2,FALSE),0)</f>
        <v>0</v>
      </c>
      <c r="X153" s="47">
        <f>versenyek!$BV$11*IFERROR(VLOOKUP(VLOOKUP($A153,versenyek!BU:BW,3,FALSE),szabalyok!$A$16:$B$23,2,FALSE),0)</f>
        <v>0</v>
      </c>
      <c r="Y153" s="47">
        <f>versenyek!$BY$11*IFERROR(VLOOKUP(VLOOKUP($A153,versenyek!BX:BZ,3,FALSE),szabalyok!$A$16:$B$23,2,FALSE),0)</f>
        <v>0</v>
      </c>
      <c r="Z153" s="47">
        <f>versenyek!$CB$11*IFERROR(VLOOKUP(VLOOKUP($A153,versenyek!CA:CC,3,FALSE),szabalyok!$A$16:$B$23,2,FALSE),0)</f>
        <v>0</v>
      </c>
      <c r="AA153" s="47">
        <f>versenyek!$CE$11*IFERROR(VLOOKUP(VLOOKUP($A153,versenyek!CD:CF,3,FALSE),szabalyok!$A$16:$B$23,2,FALSE),0)</f>
        <v>0</v>
      </c>
      <c r="AB153" s="47">
        <f>versenyek!$CH$11*IFERROR(VLOOKUP(VLOOKUP($A153,versenyek!CG:CI,3,FALSE),szabalyok!$A$16:$B$23,2,FALSE),0)</f>
        <v>0</v>
      </c>
      <c r="AC153" s="47">
        <f>versenyek!$CK$11*IFERROR(VLOOKUP(VLOOKUP($A153,versenyek!CJ:CL,3,FALSE),szabalyok!$A$16:$B$23,2,FALSE),0)</f>
        <v>0</v>
      </c>
      <c r="AD153" s="47">
        <f>versenyek!$CN$11*IFERROR(VLOOKUP(VLOOKUP($A153,versenyek!CM:CO,3,FALSE),szabalyok!$A$16:$B$23,2,FALSE),0)</f>
        <v>0</v>
      </c>
      <c r="AE153" s="47">
        <f>versenyek!$CQ$11*IFERROR(VLOOKUP(VLOOKUP($A153,versenyek!CP:CR,3,FALSE),szabalyok!$A$16:$B$23,2,FALSE),0)</f>
        <v>0</v>
      </c>
      <c r="AF153" s="47">
        <f>versenyek!$CT$11*IFERROR(VLOOKUP(VLOOKUP($A153,versenyek!CS:CU,3,FALSE),szabalyok!$A$16:$B$23,2,FALSE),0)</f>
        <v>0</v>
      </c>
      <c r="AG153" s="47">
        <f>versenyek!$CW$11*IFERROR(VLOOKUP(VLOOKUP($A153,versenyek!CV:CX,3,FALSE),szabalyok!$A$16:$B$23,2,FALSE),0)</f>
        <v>0</v>
      </c>
      <c r="AH153" s="47">
        <f>versenyek!$CZ$11*IFERROR(VLOOKUP(VLOOKUP($A153,versenyek!CY:DA,3,FALSE),szabalyok!$A$16:$B$23,2,FALSE),0)</f>
        <v>0</v>
      </c>
      <c r="AI153" s="47">
        <f>versenyek!$DC$11*IFERROR(VLOOKUP(VLOOKUP($A153,versenyek!DB:DD,3,FALSE),szabalyok!$A$16:$B$23,2,FALSE),0)</f>
        <v>0</v>
      </c>
      <c r="AJ153" s="47">
        <f>versenyek!$DF$11*IFERROR(VLOOKUP(VLOOKUP($A153,versenyek!DE:DG,3,FALSE),szabalyok!$A$16:$B$23,2,FALSE),0)</f>
        <v>0</v>
      </c>
      <c r="AK153" s="47">
        <f>versenyek!$DI$11*IFERROR(VLOOKUP(VLOOKUP($A153,versenyek!DH:DJ,3,FALSE),szabalyok!$A$16:$B$23,2,FALSE),0)</f>
        <v>0</v>
      </c>
      <c r="AL153" s="47">
        <f>versenyek!$DL$11*IFERROR(VLOOKUP(VLOOKUP($A153,versenyek!DK:DM,3,FALSE),szabalyok!$A$16:$B$23,2,FALSE),0)</f>
        <v>0</v>
      </c>
      <c r="AM153" s="47">
        <f>versenyek!$DR$11*IFERROR(VLOOKUP(VLOOKUP($A153,versenyek!DQ:DS,3,FALSE),szabalyok!$A$16:$B$23,2,FALSE),0)</f>
        <v>0</v>
      </c>
      <c r="AN153" s="47">
        <f>versenyek!$DU$11*IFERROR(VLOOKUP(VLOOKUP($A153,versenyek!DT:DV,3,FALSE),szabalyok!$A$16:$B$23,2,FALSE),0)</f>
        <v>0</v>
      </c>
      <c r="AO153" s="47">
        <f>versenyek!$DO$11*IFERROR(VLOOKUP(VLOOKUP($A153,versenyek!DN:DP,3,FALSE),szabalyok!$A$16:$B$23,2,FALSE),0)</f>
        <v>0</v>
      </c>
      <c r="AP153" s="47">
        <f>versenyek!$DX$11*IFERROR(VLOOKUP(VLOOKUP($A153,versenyek!DW:DY,3,FALSE),szabalyok!$A$16:$B$23,2,FALSE),0)</f>
        <v>0</v>
      </c>
      <c r="AQ153" s="47" t="e">
        <f>versenyek!$EA$11*IFERROR(VLOOKUP(VLOOKUP($A153,versenyek!DZ:EB,3,FALSE),szabalyok!$A$16:$B$23,2,FALSE),0)</f>
        <v>#DIV/0!</v>
      </c>
      <c r="AR153" s="47" t="e">
        <f>versenyek!$ED$11*IFERROR(VLOOKUP(VLOOKUP($A153,versenyek!EC:EE,3,FALSE),szabalyok!$A$16:$B$23,2,FALSE),0)</f>
        <v>#DIV/0!</v>
      </c>
      <c r="AS153" s="47">
        <f>versenyek!$EG$11*IFERROR(VLOOKUP(VLOOKUP($A153,versenyek!EF:EH,3,FALSE),szabalyok!$A$16:$B$23,2,FALSE),0)</f>
        <v>0</v>
      </c>
      <c r="AT153" s="47">
        <f>versenyek!$EJ$11*IFERROR(VLOOKUP(VLOOKUP($A153,versenyek!EI:EK,3,FALSE),szabalyok!$A$16:$B$23,2,FALSE),0)</f>
        <v>0</v>
      </c>
      <c r="AU153" s="47">
        <f>versenyek!$EM$11*IFERROR(VLOOKUP(VLOOKUP($A153,versenyek!EL:EN,3,FALSE),szabalyok!$A$16:$B$23,2,FALSE),0)</f>
        <v>0</v>
      </c>
      <c r="AV153" s="47">
        <f>versenyek!$EP$11*IFERROR(VLOOKUP(VLOOKUP($A153,versenyek!EO:EQ,3,FALSE),szabalyok!$A$16:$B$23,2,FALSE),0)</f>
        <v>0</v>
      </c>
      <c r="AW153" s="47">
        <f>versenyek!$EY$11*IFERROR(VLOOKUP(VLOOKUP($A153,versenyek!EX:EZ,3,FALSE),szabalyok!$A$16:$B$23,2,FALSE),0)</f>
        <v>0</v>
      </c>
      <c r="AX153" s="47">
        <f>versenyek!$FB$11*IFERROR(VLOOKUP(VLOOKUP($A153,versenyek!FA:FC,3,FALSE),szabalyok!$A$16:$B$23,2,FALSE),0)</f>
        <v>0</v>
      </c>
      <c r="AY153" s="47">
        <f>versenyek!$FE$11*IFERROR(VLOOKUP(VLOOKUP($A153,versenyek!FD:FF,3,FALSE),szabalyok!$A$16:$B$23,2,FALSE),0)</f>
        <v>0</v>
      </c>
      <c r="AZ153" s="47">
        <f>versenyek!$FH$11*IFERROR(VLOOKUP(VLOOKUP($A153,versenyek!FG:FI,3,FALSE),szabalyok!$A$16:$B$23,2,FALSE),0)</f>
        <v>0</v>
      </c>
      <c r="BA153" s="47">
        <f>versenyek!$FK$11*IFERROR(VLOOKUP(VLOOKUP($A153,versenyek!FJ:FL,3,FALSE),szabalyok!$A$16:$B$23,2,FALSE),0)</f>
        <v>0</v>
      </c>
      <c r="BB153" s="47">
        <f>versenyek!$FN$11*IFERROR(VLOOKUP(VLOOKUP($A153,versenyek!FM:FO,3,FALSE),szabalyok!$A$16:$B$23,2,FALSE),0)</f>
        <v>0</v>
      </c>
      <c r="BC153" s="47">
        <f>versenyek!$FQ$11*IFERROR(VLOOKUP(VLOOKUP($A153,versenyek!FP:FR,3,FALSE),szabalyok!$A$16:$B$23,2,FALSE),0)</f>
        <v>0</v>
      </c>
      <c r="BD153" s="47">
        <f>versenyek!$FT$11*IFERROR(VLOOKUP(VLOOKUP($A153,versenyek!FS:FU,3,FALSE),szabalyok!$A$16:$B$23,2,FALSE),0)</f>
        <v>0</v>
      </c>
      <c r="BE153" s="47">
        <f>versenyek!$FW$11*IFERROR(VLOOKUP(VLOOKUP($A153,versenyek!FV:FX,3,FALSE),szabalyok!$A$16:$B$23,2,FALSE),0)</f>
        <v>0</v>
      </c>
      <c r="BF153" s="47">
        <f>versenyek!$FZ$11*IFERROR(VLOOKUP(VLOOKUP($A153,versenyek!FY:GA,3,FALSE),szabalyok!$A$16:$B$23,2,FALSE),0)</f>
        <v>0</v>
      </c>
      <c r="BG153" s="47">
        <f>versenyek!$GC$11*IFERROR(VLOOKUP(VLOOKUP($A153,versenyek!GB:GD,3,FALSE),szabalyok!$A$16:$B$23,2,FALSE),0)</f>
        <v>0</v>
      </c>
      <c r="BH153" s="47">
        <f>versenyek!$GF$11*IFERROR(VLOOKUP(VLOOKUP($A153,versenyek!GE:GG,3,FALSE),szabalyok!$A$16:$B$23,2,FALSE),0)</f>
        <v>0</v>
      </c>
      <c r="BI153" s="47">
        <f>versenyek!$GI$11*IFERROR(VLOOKUP(VLOOKUP($A153,versenyek!GH:GJ,3,FALSE),szabalyok!$A$16:$B$23,2,FALSE),0)</f>
        <v>0</v>
      </c>
      <c r="BJ153" s="47">
        <f>versenyek!$GL$11*IFERROR(VLOOKUP(VLOOKUP($A153,versenyek!GK:GM,3,FALSE),szabalyok!$A$16:$B$23,2,FALSE),0)</f>
        <v>0</v>
      </c>
      <c r="BK153" s="47">
        <f>versenyek!$GO$11*IFERROR(VLOOKUP(VLOOKUP($A153,versenyek!GN:GP,3,FALSE),szabalyok!$A$16:$B$23,2,FALSE),0)</f>
        <v>0</v>
      </c>
      <c r="BL153" s="47">
        <f>versenyek!$GR$11*IFERROR(VLOOKUP(VLOOKUP($A153,versenyek!GQ:GS,3,FALSE),szabalyok!$A$16:$B$23,2,FALSE),0)</f>
        <v>0</v>
      </c>
      <c r="BM153" s="47">
        <f>versenyek!$GX$11*IFERROR(VLOOKUP(VLOOKUP($A153,versenyek!GW:GY,3,FALSE),szabalyok!$A$16:$B$23,2,FALSE),0)</f>
        <v>0</v>
      </c>
      <c r="BN153" s="47">
        <f>versenyek!$GX$11*IFERROR(VLOOKUP(VLOOKUP($A153,versenyek!GX:GZ,3,FALSE),szabalyok!$A$16:$B$23,2,FALSE),0)</f>
        <v>0</v>
      </c>
      <c r="BO153" s="47">
        <f>versenyek!$HD$11*IFERROR(VLOOKUP(VLOOKUP($A153,versenyek!HC:HE,3,FALSE),szabalyok!$A$16:$B$23,2,FALSE),0)</f>
        <v>0</v>
      </c>
      <c r="BP153" s="47">
        <f>versenyek!$HG$11*IFERROR(VLOOKUP(VLOOKUP($A153,versenyek!HF:HH,3,FALSE),szabalyok!$A$16:$B$23,2,FALSE),0)</f>
        <v>0</v>
      </c>
      <c r="BQ153" s="47">
        <f>versenyek!$HJ$11*IFERROR(VLOOKUP(VLOOKUP($A153,versenyek!HI:HK,3,FALSE),szabalyok!$A$16:$B$23,2,FALSE),0)</f>
        <v>0</v>
      </c>
      <c r="BR153" s="47">
        <f>versenyek!$HM$11*IFERROR(VLOOKUP(VLOOKUP($A153,versenyek!HL:HN,3,FALSE),szabalyok!$A$16:$B$23,2,FALSE),0)</f>
        <v>0</v>
      </c>
      <c r="BS153" s="47">
        <f>versenyek!$HP$11*IFERROR(VLOOKUP(VLOOKUP($A153,versenyek!HO:HQ,3,FALSE),szabalyok!$A$16:$B$23,2,FALSE),0)</f>
        <v>0</v>
      </c>
      <c r="BT153" s="47">
        <f>versenyek!$HS$11*IFERROR(VLOOKUP(VLOOKUP($A153,versenyek!HR:HT,3,FALSE),szabalyok!$A$16:$B$23,2,FALSE),0)</f>
        <v>0</v>
      </c>
      <c r="BU153" s="47">
        <f>versenyek!$HV$11*IFERROR(VLOOKUP(VLOOKUP($A153,versenyek!HU:HW,3,FALSE),szabalyok!$A$16:$B$23,2,FALSE),0)</f>
        <v>0</v>
      </c>
      <c r="BV153" s="47">
        <f>versenyek!$HY$11*IFERROR(VLOOKUP(VLOOKUP($A153,versenyek!HX:HZ,3,FALSE),szabalyok!$A$16:$B$23,2,FALSE),0)</f>
        <v>0</v>
      </c>
      <c r="BW153" s="47">
        <f>versenyek!$IB$11*IFERROR(VLOOKUP(VLOOKUP($A153,versenyek!IA:IC,3,FALSE),szabalyok!$A$16:$B$23,2,FALSE),0)</f>
        <v>0</v>
      </c>
      <c r="BX153" s="47">
        <f>versenyek!$IE$11*IFERROR(VLOOKUP(VLOOKUP($A153,versenyek!ID:IF,3,FALSE),szabalyok!$A$16:$B$23,2,FALSE),0)</f>
        <v>0</v>
      </c>
      <c r="BY153" s="47">
        <f>versenyek!$IH$11*IFERROR(VLOOKUP(VLOOKUP($A153,versenyek!IG:II,3,FALSE),szabalyok!$A$16:$B$23,2,FALSE),0)</f>
        <v>0</v>
      </c>
      <c r="BZ153" s="47">
        <f>versenyek!$IK$11*IFERROR(VLOOKUP(VLOOKUP($A153,versenyek!IJ:IL,3,FALSE),szabalyok!$A$16:$B$23,2,FALSE),0)</f>
        <v>0</v>
      </c>
      <c r="CA153" s="47">
        <f>versenyek!$IN$11*IFERROR(VLOOKUP(VLOOKUP($A153,versenyek!IM:IO,3,FALSE),szabalyok!$A$16:$B$23,2,FALSE),0)</f>
        <v>0</v>
      </c>
      <c r="CB153" s="47">
        <f>versenyek!$IW$11*IFERROR(VLOOKUP(VLOOKUP($A153,versenyek!IV:IX,3,FALSE),szabalyok!$A$16:$B$23,2,FALSE),0)</f>
        <v>0</v>
      </c>
      <c r="CC153" s="47">
        <f>versenyek!$IZ$11*IFERROR(VLOOKUP(VLOOKUP($A153,versenyek!IY:JA,3,FALSE),szabalyok!$A$16:$B$23,2,FALSE),0)</f>
        <v>0</v>
      </c>
      <c r="CD153" s="47">
        <f>versenyek!$JC$11*IFERROR(VLOOKUP(VLOOKUP($A153,versenyek!JB:JD,3,FALSE),szabalyok!$A$16:$B$23,2,FALSE),0)</f>
        <v>0</v>
      </c>
      <c r="CE153" s="47">
        <f>versenyek!$JF$11*IFERROR(VLOOKUP(VLOOKUP($A153,versenyek!JE:JG,3,FALSE),szabalyok!$A$16:$B$23,2,FALSE),0)</f>
        <v>0</v>
      </c>
      <c r="CF153" s="47">
        <f>versenyek!$JI$11*IFERROR(VLOOKUP(VLOOKUP($A153,versenyek!JH:JJ,3,FALSE),szabalyok!$A$16:$B$23,2,FALSE),0)</f>
        <v>0</v>
      </c>
      <c r="CG153" s="47">
        <f>versenyek!$JL$11*IFERROR(VLOOKUP(VLOOKUP($A153,versenyek!JK:JM,3,FALSE),szabalyok!$A$16:$B$23,2,FALSE),0)</f>
        <v>0</v>
      </c>
      <c r="CH153" s="47">
        <f>versenyek!$JO$11*IFERROR(VLOOKUP(VLOOKUP($A153,versenyek!JN:JP,3,FALSE),szabalyok!$A$16:$B$23,2,FALSE),0)</f>
        <v>0</v>
      </c>
      <c r="CI153" s="47">
        <f>versenyek!$JR$11*IFERROR(VLOOKUP(VLOOKUP($A153,versenyek!JQ:JS,3,FALSE),szabalyok!$A$16:$B$23,2,FALSE),0)</f>
        <v>0</v>
      </c>
      <c r="CJ153" s="47">
        <f>versenyek!$JU$11*IFERROR(VLOOKUP(VLOOKUP($A153,versenyek!JT:JV,3,FALSE),szabalyok!$A$16:$B$23,2,FALSE),0)</f>
        <v>0</v>
      </c>
      <c r="CK153" s="47">
        <f>versenyek!$JR$11*IFERROR(VLOOKUP(VLOOKUP($A153,versenyek!JW:JY,3,FALSE),szabalyok!$A$16:$B$23,2,FALSE),0)</f>
        <v>0</v>
      </c>
      <c r="CL153" s="47">
        <f>versenyek!$KA$11*IFERROR(VLOOKUP(VLOOKUP($A153,versenyek!JZ:KB,3,FALSE),szabalyok!$A$16:$B$23,2,FALSE),0)</f>
        <v>0</v>
      </c>
      <c r="CM153" s="47">
        <f>versenyek!$KD$11*IFERROR(VLOOKUP(VLOOKUP($A153,versenyek!KC:KE,3,FALSE),szabalyok!$A$16:$B$23,2,FALSE),0)</f>
        <v>0</v>
      </c>
      <c r="CN153" s="47">
        <f>versenyek!$KG$11*IFERROR(VLOOKUP(VLOOKUP($A153,versenyek!KF:KH,3,FALSE),szabalyok!$A$16:$B$23,2,FALSE),0)</f>
        <v>0</v>
      </c>
      <c r="CO153" s="47">
        <f>versenyek!$KJ$11*IFERROR(VLOOKUP(VLOOKUP($A153,versenyek!KI:KK,3,FALSE),szabalyok!$A$16:$B$23,2,FALSE),0)</f>
        <v>0</v>
      </c>
      <c r="CP153" s="47">
        <f>versenyek!$KM$11*IFERROR(VLOOKUP(VLOOKUP($A153,versenyek!KL:KN,3,FALSE),szabalyok!$A$16:$B$23,2,FALSE),0)</f>
        <v>0</v>
      </c>
      <c r="CQ153" s="47">
        <f>versenyek!$KP$11*IFERROR(VLOOKUP(VLOOKUP($A153,versenyek!KO:KQ,3,FALSE),szabalyok!$A$16:$B$23,2,FALSE),0)</f>
        <v>0</v>
      </c>
      <c r="CR153" s="47">
        <f>versenyek!$KS$11*IFERROR(VLOOKUP(VLOOKUP($A153,versenyek!KR:KT,3,FALSE),szabalyok!$A$16:$B$23,2,FALSE),0)</f>
        <v>0</v>
      </c>
      <c r="CS153" s="47">
        <f>versenyek!$KV$11*IFERROR(VLOOKUP(VLOOKUP($A153,versenyek!KU:KW,3,FALSE),szabalyok!$A$16:$B$23,2,FALSE),0)</f>
        <v>0</v>
      </c>
      <c r="CT153" s="47">
        <f>versenyek!$KY$11*IFERROR(VLOOKUP(VLOOKUP($A153,versenyek!KX:KZ,3,FALSE),szabalyok!$A$16:$B$23,2,FALSE),0)</f>
        <v>0</v>
      </c>
      <c r="CU153" s="47">
        <f>versenyek!$LB$11*IFERROR(VLOOKUP(VLOOKUP($A153,versenyek!LA:LC,3,FALSE),szabalyok!$A$16:$B$23,2,FALSE),0)</f>
        <v>0</v>
      </c>
      <c r="CV153" s="47">
        <f>versenyek!$LE$11*IFERROR(VLOOKUP(VLOOKUP($A153,versenyek!LD:LF,3,FALSE),szabalyok!$A$16:$B$23,2,FALSE),0)</f>
        <v>0</v>
      </c>
      <c r="CW153" s="47">
        <f>versenyek!$LH$11*IFERROR(VLOOKUP(VLOOKUP($A153,versenyek!LG:LI,3,FALSE),szabalyok!$A$16:$B$23,2,FALSE),0)</f>
        <v>0</v>
      </c>
      <c r="CX153" s="47">
        <f>versenyek!$LK$11*IFERROR(VLOOKUP(VLOOKUP($A153,versenyek!LJ:LL,3,FALSE),szabalyok!$A$16:$B$23,2,FALSE),0)</f>
        <v>0</v>
      </c>
      <c r="CY153" s="47">
        <f>versenyek!$LN$11*IFERROR(VLOOKUP(VLOOKUP($A153,versenyek!LM:LO,3,FALSE),szabalyok!$A$16:$B$23,2,FALSE),0)</f>
        <v>0</v>
      </c>
      <c r="CZ153" s="47">
        <f>versenyek!$LQ$11*IFERROR(VLOOKUP(VLOOKUP($A153,versenyek!LP:LR,3,FALSE),szabalyok!$A$16:$B$23,2,FALSE),0)</f>
        <v>0</v>
      </c>
      <c r="DA153" s="47">
        <f>versenyek!$LT$11*IFERROR(VLOOKUP(VLOOKUP($A153,versenyek!LS:LU,3,FALSE),szabalyok!$A$16:$B$23,2,FALSE),0)</f>
        <v>0</v>
      </c>
      <c r="DB153" s="47">
        <f>versenyek!$LW$11*IFERROR(VLOOKUP(VLOOKUP($A153,versenyek!LV:LX,3,FALSE),szabalyok!$A$16:$B$23,2,FALSE),0)</f>
        <v>0</v>
      </c>
      <c r="DC153" s="47">
        <f>versenyek!$LZ$11*IFERROR(VLOOKUP(VLOOKUP($A153,versenyek!LY:MA,3,FALSE),szabalyok!$A$16:$B$23,2,FALSE),0)</f>
        <v>0</v>
      </c>
      <c r="DD153" s="47">
        <f>versenyek!$MC$11*IFERROR(VLOOKUP(VLOOKUP($A153,versenyek!MB:MD,3,FALSE),szabalyok!$A$16:$B$23,2,FALSE),0)</f>
        <v>0</v>
      </c>
      <c r="DE153" s="47">
        <f>versenyek!$ML$11*IFERROR(VLOOKUP(VLOOKUP($A153,versenyek!MK:MM,3,FALSE),szabalyok!$A$16:$B$23,2,FALSE),0)</f>
        <v>0</v>
      </c>
      <c r="DF153" s="47">
        <f>versenyek!$MO$11*IFERROR(VLOOKUP(VLOOKUP($A153,versenyek!MN:MP,3,FALSE),szabalyok!$A$16:$B$23,2,FALSE),0)</f>
        <v>0</v>
      </c>
      <c r="DG153" s="47">
        <f>versenyek!$MR$11*IFERROR(VLOOKUP(VLOOKUP($A153,versenyek!MQ:MS,3,FALSE),szabalyok!$A$16:$B$23,2,FALSE),0)</f>
        <v>0</v>
      </c>
      <c r="DH153" s="47">
        <f>versenyek!$MU$11*IFERROR(VLOOKUP(VLOOKUP($A153,versenyek!MT:MV,3,FALSE),szabalyok!$A$16:$B$23,2,FALSE),0)</f>
        <v>0</v>
      </c>
      <c r="DI153" s="47">
        <f>versenyek!$MX$11*IFERROR(VLOOKUP(VLOOKUP($A153,versenyek!MW:MY,3,FALSE),szabalyok!$A$16:$B$23,2,FALSE),0)</f>
        <v>0</v>
      </c>
      <c r="DJ153" s="47">
        <f>versenyek!$NA$11*IFERROR(VLOOKUP(VLOOKUP($A153,versenyek!MZ:NB,3,FALSE),szabalyok!$A$16:$B$23,2,FALSE),0)</f>
        <v>0</v>
      </c>
      <c r="DK153" s="47">
        <f>versenyek!$ND$11*IFERROR(VLOOKUP(VLOOKUP($A153,versenyek!NC:NE,3,FALSE),szabalyok!$A$16:$B$23,2,FALSE),0)</f>
        <v>0</v>
      </c>
      <c r="DL153" s="47">
        <f>versenyek!$NG$11*IFERROR(VLOOKUP(VLOOKUP($A153,versenyek!NF:NH,3,FALSE),szabalyok!$A$16:$B$23,2,FALSE),0)</f>
        <v>0</v>
      </c>
      <c r="DM153" s="47">
        <f>versenyek!$NJ$11*IFERROR(VLOOKUP(VLOOKUP($A153,versenyek!NI:NK,3,FALSE),szabalyok!$A$16:$B$23,2,FALSE),0)</f>
        <v>0</v>
      </c>
      <c r="DN153" s="47">
        <f>versenyek!$NM$11*IFERROR(VLOOKUP(VLOOKUP($A153,versenyek!NL:NN,3,FALSE),szabalyok!$A$16:$B$23,2,FALSE),0)</f>
        <v>0</v>
      </c>
      <c r="DO153" s="47">
        <f>versenyek!$NP$11*IFERROR(VLOOKUP(VLOOKUP($A153,versenyek!NO:NQ,3,FALSE),szabalyok!$A$16:$B$23,2,FALSE),0)</f>
        <v>0</v>
      </c>
      <c r="DP153" s="47">
        <f>versenyek!$NS$11*IFERROR(VLOOKUP(VLOOKUP($A153,versenyek!NR:NT,3,FALSE),szabalyok!$A$16:$B$23,2,FALSE),0)</f>
        <v>0</v>
      </c>
      <c r="DQ153" s="47">
        <f>versenyek!$NV$11*IFERROR(VLOOKUP(VLOOKUP($A153,versenyek!NU:NW,3,FALSE),szabalyok!$A$16:$B$23,2,FALSE),0)</f>
        <v>0</v>
      </c>
      <c r="DR153" s="47">
        <f>versenyek!$NY$11*IFERROR(VLOOKUP(VLOOKUP($A153,versenyek!NX:NZ,3,FALSE),szabalyok!$A$16:$B$23,2,FALSE),0)</f>
        <v>0</v>
      </c>
      <c r="DS153" s="47">
        <f>versenyek!$OB$11*IFERROR(VLOOKUP(VLOOKUP($A153,versenyek!OA:OC,3,FALSE),szabalyok!$A$16:$B$23,2,FALSE),0)</f>
        <v>0</v>
      </c>
      <c r="DT153" s="47">
        <f>versenyek!$OE$11*IFERROR(VLOOKUP(VLOOKUP($A153,versenyek!OD:OF,3,FALSE),szabalyok!$A$16:$B$23,2,FALSE),0)</f>
        <v>0</v>
      </c>
      <c r="DU153" s="47">
        <f>versenyek!$OH$11*IFERROR(VLOOKUP(VLOOKUP($A153,versenyek!OG:OI,3,FALSE),szabalyok!$A$16:$B$23,2,FALSE),0)</f>
        <v>0</v>
      </c>
      <c r="DV153" s="47">
        <f>versenyek!$OK$11*IFERROR(VLOOKUP(VLOOKUP($A153,versenyek!OJ:OL,3,FALSE),szabalyok!$A$16:$B$23,2,FALSE),0)</f>
        <v>0</v>
      </c>
      <c r="DW153" s="47">
        <f>versenyek!$ON$11*IFERROR(VLOOKUP(VLOOKUP($A153,versenyek!OM:OO,3,FALSE),szabalyok!$A$16:$B$23,2,FALSE),0)</f>
        <v>0</v>
      </c>
      <c r="DX153" s="47">
        <f>versenyek!$OQ$11*IFERROR(VLOOKUP(VLOOKUP($A153,versenyek!OP:OR,3,FALSE),szabalyok!$A$16:$B$23,2,FALSE),0)</f>
        <v>0</v>
      </c>
      <c r="DY153" s="47">
        <f>versenyek!$OT$11*IFERROR(VLOOKUP(VLOOKUP($A153,versenyek!OS:OU,3,FALSE),szabalyok!$A$16:$B$23,2,FALSE),0)</f>
        <v>0</v>
      </c>
      <c r="DZ153" s="47">
        <f>versenyek!$OW$11*IFERROR(VLOOKUP(VLOOKUP($A153,versenyek!OV:OX,3,FALSE),szabalyok!$A$16:$B$23,2,FALSE),0)</f>
        <v>0</v>
      </c>
      <c r="EA153" s="47">
        <f>versenyek!$OZ$11*IFERROR(VLOOKUP(VLOOKUP($A153,versenyek!OY:PA,3,FALSE),szabalyok!$A$16:$B$23,2,FALSE),0)</f>
        <v>0</v>
      </c>
      <c r="EB153" s="47">
        <f>versenyek!$PC$11*IFERROR(VLOOKUP(VLOOKUP($A153,versenyek!PB:PD,3,FALSE),szabalyok!$A$16:$B$23,2,FALSE),0)</f>
        <v>0</v>
      </c>
      <c r="EC153" s="47">
        <f>versenyek!$PF$11*IFERROR(VLOOKUP(VLOOKUP($A153,versenyek!PE:PG,3,FALSE),szabalyok!$A$16:$B$23,2,FALSE),0)</f>
        <v>0</v>
      </c>
      <c r="ED153" s="47">
        <f>versenyek!$PI$11*IFERROR(VLOOKUP(VLOOKUP($A153,versenyek!PH:PJ,3,FALSE),szabalyok!$A$16:$B$23,2,FALSE),0)</f>
        <v>0</v>
      </c>
      <c r="EE153" s="47">
        <f>versenyek!$PL$11*IFERROR(VLOOKUP(VLOOKUP($A153,versenyek!PK:PM,3,FALSE),szabalyok!$A$16:$B$23,2,FALSE),0)</f>
        <v>0</v>
      </c>
      <c r="EF153" s="47">
        <f>versenyek!$PO$11*IFERROR(VLOOKUP(VLOOKUP($A153,versenyek!PN:PP,3,FALSE),szabalyok!$A$16:$B$23,2,FALSE),0)</f>
        <v>0</v>
      </c>
      <c r="EG153" s="47">
        <f>versenyek!$PR$11*IFERROR(VLOOKUP(VLOOKUP($A153,versenyek!PQ:PS,3,FALSE),szabalyok!$A$16:$B$23,2,FALSE),0)</f>
        <v>0</v>
      </c>
      <c r="EH153" s="47">
        <f>versenyek!$PU$11*IFERROR(VLOOKUP(VLOOKUP($A153,versenyek!PT:PV,3,FALSE),szabalyok!$A$16:$B$23,2,FALSE),0)</f>
        <v>0</v>
      </c>
      <c r="EI153" s="47">
        <f>versenyek!$PX$11*IFERROR(VLOOKUP(VLOOKUP($A153,versenyek!PW:PY,3,FALSE),szabalyok!$A$16:$B$23,2,FALSE),0)</f>
        <v>0</v>
      </c>
      <c r="EJ153" s="47">
        <f>versenyek!$QA$11*IFERROR(VLOOKUP(VLOOKUP($A153,versenyek!PZ:QB,3,FALSE),szabalyok!$A$16:$B$23,2,FALSE),0)</f>
        <v>0</v>
      </c>
      <c r="EK153" s="47">
        <f>versenyek!$QD$11*IFERROR(VLOOKUP(VLOOKUP($A153,versenyek!QC:QE,3,FALSE),szabalyok!$A$16:$B$23,2,FALSE),0)</f>
        <v>0</v>
      </c>
      <c r="EL153" s="47">
        <f>versenyek!$QG$11*IFERROR(VLOOKUP(VLOOKUP($A153,versenyek!QF:QH,3,FALSE),szabalyok!$A$16:$B$23,2,FALSE),0)</f>
        <v>0</v>
      </c>
      <c r="EM153" s="47">
        <f>versenyek!$QJ$11*IFERROR(VLOOKUP(VLOOKUP($A153,versenyek!QI:QK,3,FALSE),szabalyok!$A$16:$B$23,2,FALSE),0)</f>
        <v>0</v>
      </c>
      <c r="EN153" s="47">
        <f>versenyek!$QM$11*IFERROR(VLOOKUP(VLOOKUP($A153,versenyek!QL:QN,3,FALSE),szabalyok!$A$16:$B$23,2,FALSE),0)</f>
        <v>0</v>
      </c>
      <c r="EO153" s="47">
        <f>versenyek!$QP$11*IFERROR(VLOOKUP(VLOOKUP($A153,versenyek!QO:QQ,3,FALSE),szabalyok!$A$16:$B$23,2,FALSE),0)</f>
        <v>0</v>
      </c>
      <c r="EP153" s="47">
        <f>versenyek!$QS$11*IFERROR(VLOOKUP(VLOOKUP($A153,versenyek!QR:QT,3,FALSE),szabalyok!$A$16:$B$23,2,FALSE),0)</f>
        <v>0</v>
      </c>
      <c r="EQ153" s="47">
        <f>versenyek!$QV$11*IFERROR(VLOOKUP(VLOOKUP($A153,versenyek!QU:QW,3,FALSE),szabalyok!$A$16:$B$23,2,FALSE),0)</f>
        <v>0</v>
      </c>
      <c r="ER153" s="47">
        <f>versenyek!$RE$11*IFERROR(VLOOKUP(VLOOKUP($A153,versenyek!RD:RF,3,FALSE),szabalyok!$A$16:$B$23,2,FALSE),0)</f>
        <v>0</v>
      </c>
      <c r="ES153" s="47">
        <f>versenyek!$RH$11*IFERROR(VLOOKUP(VLOOKUP($A153,versenyek!RG:RI,3,FALSE),szabalyok!$A$16:$B$23,2,FALSE),0)</f>
        <v>0</v>
      </c>
      <c r="ET153" s="47">
        <f>versenyek!$RK$11*IFERROR(VLOOKUP(VLOOKUP($A153,versenyek!RJ:RL,3,FALSE),szabalyok!$A$16:$B$23,2,FALSE),0)</f>
        <v>0</v>
      </c>
      <c r="EU153" s="47">
        <f>versenyek!$RN$11*IFERROR(VLOOKUP(VLOOKUP($A153,versenyek!RM:RO,3,FALSE),szabalyok!$A$16:$B$23,2,FALSE),0)</f>
        <v>0</v>
      </c>
      <c r="EV153" s="47">
        <f>versenyek!$RQ$11*IFERROR(VLOOKUP(VLOOKUP($A153,versenyek!RP:RR,3,FALSE),szabalyok!$A$16:$B$23,2,FALSE),0)</f>
        <v>0</v>
      </c>
      <c r="EW153" s="47">
        <f>versenyek!$RT$11*IFERROR(VLOOKUP(VLOOKUP($A153,versenyek!RS:RU,3,FALSE),szabalyok!$A$16:$B$23,2,FALSE),0)</f>
        <v>0</v>
      </c>
      <c r="EX153" s="47">
        <f>versenyek!$RW$11*IFERROR(VLOOKUP(VLOOKUP($A153,versenyek!RV:RX,3,FALSE),szabalyok!$A$16:$B$23,2,FALSE),0)</f>
        <v>0</v>
      </c>
      <c r="EY153" s="47">
        <f>versenyek!$RZ$11*IFERROR(VLOOKUP(VLOOKUP($A153,versenyek!RY:SA,3,FALSE),szabalyok!$A$16:$B$23,2,FALSE),0)</f>
        <v>0</v>
      </c>
      <c r="EZ153" s="47">
        <f>versenyek!$SC$11*IFERROR(VLOOKUP(VLOOKUP($A153,versenyek!SB:SD,3,FALSE),szabalyok!$A$16:$B$23,2,FALSE),0)</f>
        <v>0</v>
      </c>
      <c r="FA153" s="47">
        <f>versenyek!$SF$11*IFERROR(VLOOKUP(VLOOKUP($A153,versenyek!SE:SG,3,FALSE),szabalyok!$A$16:$B$23,2,FALSE),0)</f>
        <v>0</v>
      </c>
      <c r="FB153" s="47">
        <f>versenyek!$SI$11*IFERROR(VLOOKUP(VLOOKUP($A153,versenyek!SH:SJ,3,FALSE),szabalyok!$A$16:$B$23,2,FALSE),0)</f>
        <v>0</v>
      </c>
      <c r="FC153" s="47">
        <f>versenyek!$SL$11*IFERROR(VLOOKUP(VLOOKUP($A153,versenyek!SK:SM,3,FALSE),szabalyok!$A$16:$B$23,2,FALSE),0)</f>
        <v>0</v>
      </c>
      <c r="FD153" s="47">
        <f>versenyek!$SO$11*IFERROR(VLOOKUP(VLOOKUP($A153,versenyek!SN:SP,3,FALSE),szabalyok!$A$16:$B$23,2,FALSE),0)</f>
        <v>0</v>
      </c>
      <c r="FE153" s="47">
        <f>versenyek!$SR$11*IFERROR(VLOOKUP(VLOOKUP($A153,versenyek!SQ:SS,3,FALSE),szabalyok!$A$16:$B$23,2,FALSE),0)</f>
        <v>0</v>
      </c>
      <c r="FF153" s="47">
        <f>versenyek!$SU$11*IFERROR(VLOOKUP(VLOOKUP($A153,versenyek!ST:SV,3,FALSE),szabalyok!$A$16:$B$23,2,FALSE),0)</f>
        <v>0</v>
      </c>
      <c r="FG153" s="47">
        <f>versenyek!$SX$11*IFERROR(VLOOKUP(VLOOKUP($A153,versenyek!SW:SY,3,FALSE),szabalyok!$A$16:$B$23,2,FALSE),0)</f>
        <v>0</v>
      </c>
      <c r="FH153" s="47">
        <f>versenyek!$TA$11*IFERROR(VLOOKUP(VLOOKUP($A153,versenyek!SZ:TB,3,FALSE),szabalyok!$A$16:$B$23,2,FALSE),0)</f>
        <v>0</v>
      </c>
      <c r="FI153" s="47">
        <f>versenyek!$TD$11*IFERROR(VLOOKUP(VLOOKUP($A153,versenyek!TC:TE,3,FALSE),szabalyok!$A$16:$B$23,2,FALSE),0)</f>
        <v>0</v>
      </c>
      <c r="FJ153" s="47">
        <f>versenyek!$TG$11*IFERROR(VLOOKUP(VLOOKUP($A153,versenyek!TF:TH,3,FALSE),szabalyok!$A$16:$B$23,2,FALSE),0)</f>
        <v>0</v>
      </c>
      <c r="FK153" s="47">
        <f>versenyek!$TJ$11*IFERROR(VLOOKUP(VLOOKUP($A153,versenyek!TI:TK,3,FALSE),szabalyok!$A$16:$B$23,2,FALSE),0)</f>
        <v>0</v>
      </c>
      <c r="FL153" s="47">
        <f>versenyek!$TM$11*IFERROR(VLOOKUP(VLOOKUP($A153,versenyek!TL:TN,3,FALSE),szabalyok!$A$16:$B$23,2,FALSE),0)</f>
        <v>0</v>
      </c>
      <c r="FM153" s="47">
        <f>versenyek!$TP$11*IFERROR(VLOOKUP(VLOOKUP($A153,versenyek!TO:TQ,3,FALSE),szabalyok!$A$16:$B$23,2,FALSE),0)</f>
        <v>0</v>
      </c>
      <c r="FN153" s="47">
        <f>versenyek!$TS$11*IFERROR(VLOOKUP(VLOOKUP($A153,versenyek!TR:TT,3,FALSE),szabalyok!$A$16:$B$23,2,FALSE),0)</f>
        <v>0</v>
      </c>
      <c r="FO153" s="47"/>
      <c r="FP153" s="235">
        <f t="shared" si="4"/>
        <v>0</v>
      </c>
    </row>
    <row r="154" spans="1:173">
      <c r="A154" s="1" t="s">
        <v>1608</v>
      </c>
      <c r="B154" s="47">
        <v>0</v>
      </c>
      <c r="C154" s="47">
        <v>0</v>
      </c>
      <c r="D154" s="47">
        <v>0</v>
      </c>
      <c r="E154" s="47">
        <v>0</v>
      </c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0</v>
      </c>
      <c r="L154" s="47">
        <v>0</v>
      </c>
      <c r="M154" s="47">
        <v>0</v>
      </c>
      <c r="N154" s="47">
        <v>0</v>
      </c>
      <c r="O154" s="47">
        <v>0</v>
      </c>
      <c r="P154" s="47">
        <v>34.76949927759572</v>
      </c>
      <c r="Q154" s="47">
        <v>0</v>
      </c>
      <c r="R154" s="47">
        <f>versenyek!$BD$11*IFERROR(VLOOKUP(VLOOKUP($A154,versenyek!BC:BE,3,FALSE),szabalyok!$A$16:$B$23,2,FALSE),0)</f>
        <v>0</v>
      </c>
      <c r="S154" s="47">
        <f>versenyek!$BG$11*IFERROR(VLOOKUP(VLOOKUP($A154,versenyek!BF:BH,3,FALSE),szabalyok!$A$16:$B$23,2,FALSE),0)</f>
        <v>0</v>
      </c>
      <c r="T154" s="47">
        <f>versenyek!$BJ$11*IFERROR(VLOOKUP(VLOOKUP($A154,versenyek!BI:BK,3,FALSE),szabalyok!$A$16:$B$23,2,FALSE),0)</f>
        <v>0</v>
      </c>
      <c r="U154" s="47">
        <f>versenyek!$BM$11*IFERROR(VLOOKUP(VLOOKUP($A154,versenyek!BL:BN,3,FALSE),szabalyok!$A$16:$B$23,2,FALSE),0)</f>
        <v>0</v>
      </c>
      <c r="V154" s="47">
        <f>versenyek!$BP$11*IFERROR(VLOOKUP(VLOOKUP($A154,versenyek!BO:BQ,3,FALSE),szabalyok!$A$16:$B$23,2,FALSE),0)</f>
        <v>0</v>
      </c>
      <c r="W154" s="47">
        <f>versenyek!$BS$11*IFERROR(VLOOKUP(VLOOKUP($A154,versenyek!BR:BT,3,FALSE),szabalyok!$A$16:$B$23,2,FALSE),0)</f>
        <v>0</v>
      </c>
      <c r="X154" s="47">
        <f>versenyek!$BV$11*IFERROR(VLOOKUP(VLOOKUP($A154,versenyek!BU:BW,3,FALSE),szabalyok!$A$16:$B$23,2,FALSE),0)</f>
        <v>0</v>
      </c>
      <c r="Y154" s="47">
        <f>versenyek!$BY$11*IFERROR(VLOOKUP(VLOOKUP($A154,versenyek!BX:BZ,3,FALSE),szabalyok!$A$16:$B$23,2,FALSE),0)</f>
        <v>0</v>
      </c>
      <c r="Z154" s="47">
        <f>versenyek!$CB$11*IFERROR(VLOOKUP(VLOOKUP($A154,versenyek!CA:CC,3,FALSE),szabalyok!$A$16:$B$23,2,FALSE),0)</f>
        <v>0</v>
      </c>
      <c r="AA154" s="47">
        <f>versenyek!$CE$11*IFERROR(VLOOKUP(VLOOKUP($A154,versenyek!CD:CF,3,FALSE),szabalyok!$A$16:$B$23,2,FALSE),0)</f>
        <v>0</v>
      </c>
      <c r="AB154" s="47">
        <f>versenyek!$CH$11*IFERROR(VLOOKUP(VLOOKUP($A154,versenyek!CG:CI,3,FALSE),szabalyok!$A$16:$B$23,2,FALSE),0)</f>
        <v>0</v>
      </c>
      <c r="AC154" s="47">
        <f>versenyek!$CK$11*IFERROR(VLOOKUP(VLOOKUP($A154,versenyek!CJ:CL,3,FALSE),szabalyok!$A$16:$B$23,2,FALSE),0)</f>
        <v>0</v>
      </c>
      <c r="AD154" s="47">
        <f>versenyek!$CN$11*IFERROR(VLOOKUP(VLOOKUP($A154,versenyek!CM:CO,3,FALSE),szabalyok!$A$16:$B$23,2,FALSE),0)</f>
        <v>0</v>
      </c>
      <c r="AE154" s="47">
        <f>versenyek!$CQ$11*IFERROR(VLOOKUP(VLOOKUP($A154,versenyek!CP:CR,3,FALSE),szabalyok!$A$16:$B$23,2,FALSE),0)</f>
        <v>0</v>
      </c>
      <c r="AF154" s="47">
        <f>versenyek!$CT$11*IFERROR(VLOOKUP(VLOOKUP($A154,versenyek!CS:CU,3,FALSE),szabalyok!$A$16:$B$23,2,FALSE),0)</f>
        <v>0</v>
      </c>
      <c r="AG154" s="47">
        <f>versenyek!$CW$11*IFERROR(VLOOKUP(VLOOKUP($A154,versenyek!CV:CX,3,FALSE),szabalyok!$A$16:$B$23,2,FALSE),0)</f>
        <v>0</v>
      </c>
      <c r="AH154" s="47">
        <f>versenyek!$CZ$11*IFERROR(VLOOKUP(VLOOKUP($A154,versenyek!CY:DA,3,FALSE),szabalyok!$A$16:$B$23,2,FALSE),0)</f>
        <v>0</v>
      </c>
      <c r="AI154" s="47">
        <f>versenyek!$DC$11*IFERROR(VLOOKUP(VLOOKUP($A154,versenyek!DB:DD,3,FALSE),szabalyok!$A$16:$B$23,2,FALSE),0)</f>
        <v>0</v>
      </c>
      <c r="AJ154" s="47">
        <f>versenyek!$DF$11*IFERROR(VLOOKUP(VLOOKUP($A154,versenyek!DE:DG,3,FALSE),szabalyok!$A$16:$B$23,2,FALSE),0)</f>
        <v>0</v>
      </c>
      <c r="AK154" s="47">
        <f>versenyek!$DI$11*IFERROR(VLOOKUP(VLOOKUP($A154,versenyek!DH:DJ,3,FALSE),szabalyok!$A$16:$B$23,2,FALSE),0)</f>
        <v>0</v>
      </c>
      <c r="AL154" s="47">
        <f>versenyek!$DL$11*IFERROR(VLOOKUP(VLOOKUP($A154,versenyek!DK:DM,3,FALSE),szabalyok!$A$16:$B$23,2,FALSE),0)</f>
        <v>0</v>
      </c>
      <c r="AM154" s="47">
        <f>versenyek!$DR$11*IFERROR(VLOOKUP(VLOOKUP($A154,versenyek!DQ:DS,3,FALSE),szabalyok!$A$16:$B$23,2,FALSE),0)</f>
        <v>0</v>
      </c>
      <c r="AN154" s="47">
        <f>versenyek!$DU$11*IFERROR(VLOOKUP(VLOOKUP($A154,versenyek!DT:DV,3,FALSE),szabalyok!$A$16:$B$23,2,FALSE),0)</f>
        <v>0</v>
      </c>
      <c r="AO154" s="47">
        <f>versenyek!$DO$11*IFERROR(VLOOKUP(VLOOKUP($A154,versenyek!DN:DP,3,FALSE),szabalyok!$A$16:$B$23,2,FALSE),0)</f>
        <v>0</v>
      </c>
      <c r="AP154" s="47">
        <f>versenyek!$DX$11*IFERROR(VLOOKUP(VLOOKUP($A154,versenyek!DW:DY,3,FALSE),szabalyok!$A$16:$B$23,2,FALSE),0)</f>
        <v>0</v>
      </c>
      <c r="AQ154" s="47" t="e">
        <f>versenyek!$EA$11*IFERROR(VLOOKUP(VLOOKUP($A154,versenyek!DZ:EB,3,FALSE),szabalyok!$A$16:$B$23,2,FALSE),0)</f>
        <v>#DIV/0!</v>
      </c>
      <c r="AR154" s="47" t="e">
        <f>versenyek!$ED$11*IFERROR(VLOOKUP(VLOOKUP($A154,versenyek!EC:EE,3,FALSE),szabalyok!$A$16:$B$23,2,FALSE),0)</f>
        <v>#DIV/0!</v>
      </c>
      <c r="AS154" s="47">
        <f>versenyek!$EG$11*IFERROR(VLOOKUP(VLOOKUP($A154,versenyek!EF:EH,3,FALSE),szabalyok!$A$16:$B$23,2,FALSE),0)</f>
        <v>0</v>
      </c>
      <c r="AT154" s="47">
        <f>versenyek!$EJ$11*IFERROR(VLOOKUP(VLOOKUP($A154,versenyek!EI:EK,3,FALSE),szabalyok!$A$16:$B$23,2,FALSE),0)</f>
        <v>0</v>
      </c>
      <c r="AU154" s="47">
        <f>versenyek!$EM$11*IFERROR(VLOOKUP(VLOOKUP($A154,versenyek!EL:EN,3,FALSE),szabalyok!$A$16:$B$23,2,FALSE),0)</f>
        <v>0</v>
      </c>
      <c r="AV154" s="47">
        <f>versenyek!$EP$11*IFERROR(VLOOKUP(VLOOKUP($A154,versenyek!EO:EQ,3,FALSE),szabalyok!$A$16:$B$23,2,FALSE),0)</f>
        <v>0</v>
      </c>
      <c r="AW154" s="47">
        <f>versenyek!$EY$11*IFERROR(VLOOKUP(VLOOKUP($A154,versenyek!EX:EZ,3,FALSE),szabalyok!$A$16:$B$23,2,FALSE),0)</f>
        <v>0</v>
      </c>
      <c r="AX154" s="47">
        <f>versenyek!$FB$11*IFERROR(VLOOKUP(VLOOKUP($A154,versenyek!FA:FC,3,FALSE),szabalyok!$A$16:$B$23,2,FALSE),0)</f>
        <v>0</v>
      </c>
      <c r="AY154" s="47">
        <f>versenyek!$FE$11*IFERROR(VLOOKUP(VLOOKUP($A154,versenyek!FD:FF,3,FALSE),szabalyok!$A$16:$B$23,2,FALSE),0)</f>
        <v>0</v>
      </c>
      <c r="AZ154" s="47">
        <f>versenyek!$FH$11*IFERROR(VLOOKUP(VLOOKUP($A154,versenyek!FG:FI,3,FALSE),szabalyok!$A$16:$B$23,2,FALSE),0)</f>
        <v>0</v>
      </c>
      <c r="BA154" s="47">
        <f>versenyek!$FK$11*IFERROR(VLOOKUP(VLOOKUP($A154,versenyek!FJ:FL,3,FALSE),szabalyok!$A$16:$B$23,2,FALSE),0)</f>
        <v>0</v>
      </c>
      <c r="BB154" s="47">
        <f>versenyek!$FN$11*IFERROR(VLOOKUP(VLOOKUP($A154,versenyek!FM:FO,3,FALSE),szabalyok!$A$16:$B$23,2,FALSE),0)</f>
        <v>0</v>
      </c>
      <c r="BC154" s="47">
        <f>versenyek!$FQ$11*IFERROR(VLOOKUP(VLOOKUP($A154,versenyek!FP:FR,3,FALSE),szabalyok!$A$16:$B$23,2,FALSE),0)</f>
        <v>0</v>
      </c>
      <c r="BD154" s="47">
        <f>versenyek!$FT$11*IFERROR(VLOOKUP(VLOOKUP($A154,versenyek!FS:FU,3,FALSE),szabalyok!$A$16:$B$23,2,FALSE),0)</f>
        <v>0</v>
      </c>
      <c r="BE154" s="47">
        <f>versenyek!$FW$11*IFERROR(VLOOKUP(VLOOKUP($A154,versenyek!FV:FX,3,FALSE),szabalyok!$A$16:$B$23,2,FALSE),0)</f>
        <v>0</v>
      </c>
      <c r="BF154" s="47">
        <f>versenyek!$FZ$11*IFERROR(VLOOKUP(VLOOKUP($A154,versenyek!FY:GA,3,FALSE),szabalyok!$A$16:$B$23,2,FALSE),0)</f>
        <v>0</v>
      </c>
      <c r="BG154" s="47">
        <f>versenyek!$GC$11*IFERROR(VLOOKUP(VLOOKUP($A154,versenyek!GB:GD,3,FALSE),szabalyok!$A$16:$B$23,2,FALSE),0)</f>
        <v>0</v>
      </c>
      <c r="BH154" s="47">
        <f>versenyek!$GF$11*IFERROR(VLOOKUP(VLOOKUP($A154,versenyek!GE:GG,3,FALSE),szabalyok!$A$16:$B$23,2,FALSE),0)</f>
        <v>0</v>
      </c>
      <c r="BI154" s="47">
        <f>versenyek!$GI$11*IFERROR(VLOOKUP(VLOOKUP($A154,versenyek!GH:GJ,3,FALSE),szabalyok!$A$16:$B$23,2,FALSE),0)</f>
        <v>0</v>
      </c>
      <c r="BJ154" s="47">
        <f>versenyek!$GL$11*IFERROR(VLOOKUP(VLOOKUP($A154,versenyek!GK:GM,3,FALSE),szabalyok!$A$16:$B$23,2,FALSE),0)</f>
        <v>0</v>
      </c>
      <c r="BK154" s="47">
        <f>versenyek!$GO$11*IFERROR(VLOOKUP(VLOOKUP($A154,versenyek!GN:GP,3,FALSE),szabalyok!$A$16:$B$23,2,FALSE),0)</f>
        <v>0</v>
      </c>
      <c r="BL154" s="47">
        <f>versenyek!$GR$11*IFERROR(VLOOKUP(VLOOKUP($A154,versenyek!GQ:GS,3,FALSE),szabalyok!$A$16:$B$23,2,FALSE),0)</f>
        <v>0</v>
      </c>
      <c r="BM154" s="47">
        <f>versenyek!$GX$11*IFERROR(VLOOKUP(VLOOKUP($A154,versenyek!GW:GY,3,FALSE),szabalyok!$A$16:$B$23,2,FALSE),0)</f>
        <v>0</v>
      </c>
      <c r="BN154" s="47">
        <f>versenyek!$GX$11*IFERROR(VLOOKUP(VLOOKUP($A154,versenyek!GX:GZ,3,FALSE),szabalyok!$A$16:$B$23,2,FALSE),0)</f>
        <v>0</v>
      </c>
      <c r="BO154" s="47">
        <f>versenyek!$HD$11*IFERROR(VLOOKUP(VLOOKUP($A154,versenyek!HC:HE,3,FALSE),szabalyok!$A$16:$B$23,2,FALSE),0)</f>
        <v>0</v>
      </c>
      <c r="BP154" s="47">
        <f>versenyek!$HG$11*IFERROR(VLOOKUP(VLOOKUP($A154,versenyek!HF:HH,3,FALSE),szabalyok!$A$16:$B$23,2,FALSE),0)</f>
        <v>0</v>
      </c>
      <c r="BQ154" s="47">
        <f>versenyek!$HJ$11*IFERROR(VLOOKUP(VLOOKUP($A154,versenyek!HI:HK,3,FALSE),szabalyok!$A$16:$B$23,2,FALSE),0)</f>
        <v>0</v>
      </c>
      <c r="BR154" s="47">
        <f>versenyek!$HM$11*IFERROR(VLOOKUP(VLOOKUP($A154,versenyek!HL:HN,3,FALSE),szabalyok!$A$16:$B$23,2,FALSE),0)</f>
        <v>0</v>
      </c>
      <c r="BS154" s="47">
        <f>versenyek!$HP$11*IFERROR(VLOOKUP(VLOOKUP($A154,versenyek!HO:HQ,3,FALSE),szabalyok!$A$16:$B$23,2,FALSE),0)</f>
        <v>0</v>
      </c>
      <c r="BT154" s="47">
        <f>versenyek!$HS$11*IFERROR(VLOOKUP(VLOOKUP($A154,versenyek!HR:HT,3,FALSE),szabalyok!$A$16:$B$23,2,FALSE),0)</f>
        <v>0</v>
      </c>
      <c r="BU154" s="47">
        <f>versenyek!$HV$11*IFERROR(VLOOKUP(VLOOKUP($A154,versenyek!HU:HW,3,FALSE),szabalyok!$A$16:$B$23,2,FALSE),0)</f>
        <v>0</v>
      </c>
      <c r="BV154" s="47">
        <f>versenyek!$HY$11*IFERROR(VLOOKUP(VLOOKUP($A154,versenyek!HX:HZ,3,FALSE),szabalyok!$A$16:$B$23,2,FALSE),0)</f>
        <v>0</v>
      </c>
      <c r="BW154" s="47">
        <f>versenyek!$IB$11*IFERROR(VLOOKUP(VLOOKUP($A154,versenyek!IA:IC,3,FALSE),szabalyok!$A$16:$B$23,2,FALSE),0)</f>
        <v>0</v>
      </c>
      <c r="BX154" s="47">
        <f>versenyek!$IE$11*IFERROR(VLOOKUP(VLOOKUP($A154,versenyek!ID:IF,3,FALSE),szabalyok!$A$16:$B$23,2,FALSE),0)</f>
        <v>0</v>
      </c>
      <c r="BY154" s="47">
        <f>versenyek!$IH$11*IFERROR(VLOOKUP(VLOOKUP($A154,versenyek!IG:II,3,FALSE),szabalyok!$A$16:$B$23,2,FALSE),0)</f>
        <v>0</v>
      </c>
      <c r="BZ154" s="47">
        <f>versenyek!$IK$11*IFERROR(VLOOKUP(VLOOKUP($A154,versenyek!IJ:IL,3,FALSE),szabalyok!$A$16:$B$23,2,FALSE),0)</f>
        <v>0</v>
      </c>
      <c r="CA154" s="47">
        <f>versenyek!$IN$11*IFERROR(VLOOKUP(VLOOKUP($A154,versenyek!IM:IO,3,FALSE),szabalyok!$A$16:$B$23,2,FALSE),0)</f>
        <v>0</v>
      </c>
      <c r="CB154" s="47">
        <f>versenyek!$IW$11*IFERROR(VLOOKUP(VLOOKUP($A154,versenyek!IV:IX,3,FALSE),szabalyok!$A$16:$B$23,2,FALSE),0)</f>
        <v>0</v>
      </c>
      <c r="CC154" s="47">
        <f>versenyek!$IZ$11*IFERROR(VLOOKUP(VLOOKUP($A154,versenyek!IY:JA,3,FALSE),szabalyok!$A$16:$B$23,2,FALSE),0)</f>
        <v>0</v>
      </c>
      <c r="CD154" s="47">
        <f>versenyek!$JC$11*IFERROR(VLOOKUP(VLOOKUP($A154,versenyek!JB:JD,3,FALSE),szabalyok!$A$16:$B$23,2,FALSE),0)</f>
        <v>0</v>
      </c>
      <c r="CE154" s="47">
        <f>versenyek!$JF$11*IFERROR(VLOOKUP(VLOOKUP($A154,versenyek!JE:JG,3,FALSE),szabalyok!$A$16:$B$23,2,FALSE),0)</f>
        <v>0</v>
      </c>
      <c r="CF154" s="47">
        <f>versenyek!$JI$11*IFERROR(VLOOKUP(VLOOKUP($A154,versenyek!JH:JJ,3,FALSE),szabalyok!$A$16:$B$23,2,FALSE),0)</f>
        <v>0</v>
      </c>
      <c r="CG154" s="47">
        <f>versenyek!$JL$11*IFERROR(VLOOKUP(VLOOKUP($A154,versenyek!JK:JM,3,FALSE),szabalyok!$A$16:$B$23,2,FALSE),0)</f>
        <v>0</v>
      </c>
      <c r="CH154" s="47">
        <f>versenyek!$JO$11*IFERROR(VLOOKUP(VLOOKUP($A154,versenyek!JN:JP,3,FALSE),szabalyok!$A$16:$B$23,2,FALSE),0)</f>
        <v>0</v>
      </c>
      <c r="CI154" s="47">
        <f>versenyek!$JR$11*IFERROR(VLOOKUP(VLOOKUP($A154,versenyek!JQ:JS,3,FALSE),szabalyok!$A$16:$B$23,2,FALSE),0)</f>
        <v>0</v>
      </c>
      <c r="CJ154" s="47">
        <f>versenyek!$JU$11*IFERROR(VLOOKUP(VLOOKUP($A154,versenyek!JT:JV,3,FALSE),szabalyok!$A$16:$B$23,2,FALSE),0)</f>
        <v>0</v>
      </c>
      <c r="CK154" s="47">
        <f>versenyek!$JR$11*IFERROR(VLOOKUP(VLOOKUP($A154,versenyek!JW:JY,3,FALSE),szabalyok!$A$16:$B$23,2,FALSE),0)</f>
        <v>0</v>
      </c>
      <c r="CL154" s="47">
        <f>versenyek!$KA$11*IFERROR(VLOOKUP(VLOOKUP($A154,versenyek!JZ:KB,3,FALSE),szabalyok!$A$16:$B$23,2,FALSE),0)</f>
        <v>0</v>
      </c>
      <c r="CM154" s="47">
        <f>versenyek!$KD$11*IFERROR(VLOOKUP(VLOOKUP($A154,versenyek!KC:KE,3,FALSE),szabalyok!$A$16:$B$23,2,FALSE),0)</f>
        <v>0</v>
      </c>
      <c r="CN154" s="47">
        <f>versenyek!$KG$11*IFERROR(VLOOKUP(VLOOKUP($A154,versenyek!KF:KH,3,FALSE),szabalyok!$A$16:$B$23,2,FALSE),0)</f>
        <v>0</v>
      </c>
      <c r="CO154" s="47">
        <f>versenyek!$KJ$11*IFERROR(VLOOKUP(VLOOKUP($A154,versenyek!KI:KK,3,FALSE),szabalyok!$A$16:$B$23,2,FALSE),0)</f>
        <v>0</v>
      </c>
      <c r="CP154" s="47">
        <f>versenyek!$KM$11*IFERROR(VLOOKUP(VLOOKUP($A154,versenyek!KL:KN,3,FALSE),szabalyok!$A$16:$B$23,2,FALSE),0)</f>
        <v>0</v>
      </c>
      <c r="CQ154" s="47">
        <f>versenyek!$KP$11*IFERROR(VLOOKUP(VLOOKUP($A154,versenyek!KO:KQ,3,FALSE),szabalyok!$A$16:$B$23,2,FALSE),0)</f>
        <v>0</v>
      </c>
      <c r="CR154" s="47">
        <f>versenyek!$KS$11*IFERROR(VLOOKUP(VLOOKUP($A154,versenyek!KR:KT,3,FALSE),szabalyok!$A$16:$B$23,2,FALSE),0)</f>
        <v>0</v>
      </c>
      <c r="CS154" s="47">
        <f>versenyek!$KV$11*IFERROR(VLOOKUP(VLOOKUP($A154,versenyek!KU:KW,3,FALSE),szabalyok!$A$16:$B$23,2,FALSE),0)</f>
        <v>0</v>
      </c>
      <c r="CT154" s="47">
        <f>versenyek!$KY$11*IFERROR(VLOOKUP(VLOOKUP($A154,versenyek!KX:KZ,3,FALSE),szabalyok!$A$16:$B$23,2,FALSE),0)</f>
        <v>0</v>
      </c>
      <c r="CU154" s="47">
        <f>versenyek!$LB$11*IFERROR(VLOOKUP(VLOOKUP($A154,versenyek!LA:LC,3,FALSE),szabalyok!$A$16:$B$23,2,FALSE),0)</f>
        <v>0</v>
      </c>
      <c r="CV154" s="47">
        <f>versenyek!$LE$11*IFERROR(VLOOKUP(VLOOKUP($A154,versenyek!LD:LF,3,FALSE),szabalyok!$A$16:$B$23,2,FALSE),0)</f>
        <v>0</v>
      </c>
      <c r="CW154" s="47">
        <f>versenyek!$LH$11*IFERROR(VLOOKUP(VLOOKUP($A154,versenyek!LG:LI,3,FALSE),szabalyok!$A$16:$B$23,2,FALSE),0)</f>
        <v>0</v>
      </c>
      <c r="CX154" s="47">
        <f>versenyek!$LK$11*IFERROR(VLOOKUP(VLOOKUP($A154,versenyek!LJ:LL,3,FALSE),szabalyok!$A$16:$B$23,2,FALSE),0)</f>
        <v>0</v>
      </c>
      <c r="CY154" s="47">
        <f>versenyek!$LN$11*IFERROR(VLOOKUP(VLOOKUP($A154,versenyek!LM:LO,3,FALSE),szabalyok!$A$16:$B$23,2,FALSE),0)</f>
        <v>0</v>
      </c>
      <c r="CZ154" s="47">
        <f>versenyek!$LQ$11*IFERROR(VLOOKUP(VLOOKUP($A154,versenyek!LP:LR,3,FALSE),szabalyok!$A$16:$B$23,2,FALSE),0)</f>
        <v>0</v>
      </c>
      <c r="DA154" s="47">
        <f>versenyek!$LT$11*IFERROR(VLOOKUP(VLOOKUP($A154,versenyek!LS:LU,3,FALSE),szabalyok!$A$16:$B$23,2,FALSE),0)</f>
        <v>0</v>
      </c>
      <c r="DB154" s="47">
        <f>versenyek!$LW$11*IFERROR(VLOOKUP(VLOOKUP($A154,versenyek!LV:LX,3,FALSE),szabalyok!$A$16:$B$23,2,FALSE),0)</f>
        <v>0</v>
      </c>
      <c r="DC154" s="47">
        <f>versenyek!$LZ$11*IFERROR(VLOOKUP(VLOOKUP($A154,versenyek!LY:MA,3,FALSE),szabalyok!$A$16:$B$23,2,FALSE),0)</f>
        <v>0</v>
      </c>
      <c r="DD154" s="47">
        <f>versenyek!$MC$11*IFERROR(VLOOKUP(VLOOKUP($A154,versenyek!MB:MD,3,FALSE),szabalyok!$A$16:$B$23,2,FALSE),0)</f>
        <v>0</v>
      </c>
      <c r="DE154" s="47">
        <f>versenyek!$ML$11*IFERROR(VLOOKUP(VLOOKUP($A154,versenyek!MK:MM,3,FALSE),szabalyok!$A$16:$B$23,2,FALSE),0)</f>
        <v>0</v>
      </c>
      <c r="DF154" s="47">
        <f>versenyek!$MO$11*IFERROR(VLOOKUP(VLOOKUP($A154,versenyek!MN:MP,3,FALSE),szabalyok!$A$16:$B$23,2,FALSE),0)</f>
        <v>0</v>
      </c>
      <c r="DG154" s="47">
        <f>versenyek!$MR$11*IFERROR(VLOOKUP(VLOOKUP($A154,versenyek!MQ:MS,3,FALSE),szabalyok!$A$16:$B$23,2,FALSE),0)</f>
        <v>0</v>
      </c>
      <c r="DH154" s="47">
        <f>versenyek!$MU$11*IFERROR(VLOOKUP(VLOOKUP($A154,versenyek!MT:MV,3,FALSE),szabalyok!$A$16:$B$23,2,FALSE),0)</f>
        <v>0</v>
      </c>
      <c r="DI154" s="47">
        <f>versenyek!$MX$11*IFERROR(VLOOKUP(VLOOKUP($A154,versenyek!MW:MY,3,FALSE),szabalyok!$A$16:$B$23,2,FALSE),0)</f>
        <v>0</v>
      </c>
      <c r="DJ154" s="47">
        <f>versenyek!$NA$11*IFERROR(VLOOKUP(VLOOKUP($A154,versenyek!MZ:NB,3,FALSE),szabalyok!$A$16:$B$23,2,FALSE),0)</f>
        <v>0</v>
      </c>
      <c r="DK154" s="47">
        <f>versenyek!$ND$11*IFERROR(VLOOKUP(VLOOKUP($A154,versenyek!NC:NE,3,FALSE),szabalyok!$A$16:$B$23,2,FALSE),0)</f>
        <v>0</v>
      </c>
      <c r="DL154" s="47">
        <f>versenyek!$NG$11*IFERROR(VLOOKUP(VLOOKUP($A154,versenyek!NF:NH,3,FALSE),szabalyok!$A$16:$B$23,2,FALSE),0)</f>
        <v>0</v>
      </c>
      <c r="DM154" s="47">
        <f>versenyek!$NJ$11*IFERROR(VLOOKUP(VLOOKUP($A154,versenyek!NI:NK,3,FALSE),szabalyok!$A$16:$B$23,2,FALSE),0)</f>
        <v>0</v>
      </c>
      <c r="DN154" s="47">
        <f>versenyek!$NM$11*IFERROR(VLOOKUP(VLOOKUP($A154,versenyek!NL:NN,3,FALSE),szabalyok!$A$16:$B$23,2,FALSE),0)</f>
        <v>0</v>
      </c>
      <c r="DO154" s="47">
        <f>versenyek!$NP$11*IFERROR(VLOOKUP(VLOOKUP($A154,versenyek!NO:NQ,3,FALSE),szabalyok!$A$16:$B$23,2,FALSE),0)</f>
        <v>0</v>
      </c>
      <c r="DP154" s="47">
        <f>versenyek!$NS$11*IFERROR(VLOOKUP(VLOOKUP($A154,versenyek!NR:NT,3,FALSE),szabalyok!$A$16:$B$23,2,FALSE),0)</f>
        <v>0</v>
      </c>
      <c r="DQ154" s="47">
        <f>versenyek!$NV$11*IFERROR(VLOOKUP(VLOOKUP($A154,versenyek!NU:NW,3,FALSE),szabalyok!$A$16:$B$23,2,FALSE),0)</f>
        <v>0</v>
      </c>
      <c r="DR154" s="47">
        <f>versenyek!$NY$11*IFERROR(VLOOKUP(VLOOKUP($A154,versenyek!NX:NZ,3,FALSE),szabalyok!$A$16:$B$23,2,FALSE),0)</f>
        <v>0</v>
      </c>
      <c r="DS154" s="47">
        <f>versenyek!$OB$11*IFERROR(VLOOKUP(VLOOKUP($A154,versenyek!OA:OC,3,FALSE),szabalyok!$A$16:$B$23,2,FALSE),0)</f>
        <v>0</v>
      </c>
      <c r="DT154" s="47">
        <f>versenyek!$OE$11*IFERROR(VLOOKUP(VLOOKUP($A154,versenyek!OD:OF,3,FALSE),szabalyok!$A$16:$B$23,2,FALSE),0)</f>
        <v>0</v>
      </c>
      <c r="DU154" s="47">
        <f>versenyek!$OH$11*IFERROR(VLOOKUP(VLOOKUP($A154,versenyek!OG:OI,3,FALSE),szabalyok!$A$16:$B$23,2,FALSE),0)</f>
        <v>0</v>
      </c>
      <c r="DV154" s="47">
        <f>versenyek!$OK$11*IFERROR(VLOOKUP(VLOOKUP($A154,versenyek!OJ:OL,3,FALSE),szabalyok!$A$16:$B$23,2,FALSE),0)</f>
        <v>0</v>
      </c>
      <c r="DW154" s="47">
        <f>versenyek!$ON$11*IFERROR(VLOOKUP(VLOOKUP($A154,versenyek!OM:OO,3,FALSE),szabalyok!$A$16:$B$23,2,FALSE),0)</f>
        <v>0</v>
      </c>
      <c r="DX154" s="47">
        <f>versenyek!$OQ$11*IFERROR(VLOOKUP(VLOOKUP($A154,versenyek!OP:OR,3,FALSE),szabalyok!$A$16:$B$23,2,FALSE),0)</f>
        <v>0</v>
      </c>
      <c r="DY154" s="47">
        <f>versenyek!$OT$11*IFERROR(VLOOKUP(VLOOKUP($A154,versenyek!OS:OU,3,FALSE),szabalyok!$A$16:$B$23,2,FALSE),0)</f>
        <v>0</v>
      </c>
      <c r="DZ154" s="47">
        <f>versenyek!$OW$11*IFERROR(VLOOKUP(VLOOKUP($A154,versenyek!OV:OX,3,FALSE),szabalyok!$A$16:$B$23,2,FALSE),0)</f>
        <v>0</v>
      </c>
      <c r="EA154" s="47">
        <f>versenyek!$OZ$11*IFERROR(VLOOKUP(VLOOKUP($A154,versenyek!OY:PA,3,FALSE),szabalyok!$A$16:$B$23,2,FALSE),0)</f>
        <v>0</v>
      </c>
      <c r="EB154" s="47">
        <f>versenyek!$PC$11*IFERROR(VLOOKUP(VLOOKUP($A154,versenyek!PB:PD,3,FALSE),szabalyok!$A$16:$B$23,2,FALSE),0)</f>
        <v>0</v>
      </c>
      <c r="EC154" s="47">
        <f>versenyek!$PF$11*IFERROR(VLOOKUP(VLOOKUP($A154,versenyek!PE:PG,3,FALSE),szabalyok!$A$16:$B$23,2,FALSE),0)</f>
        <v>0</v>
      </c>
      <c r="ED154" s="47">
        <f>versenyek!$PI$11*IFERROR(VLOOKUP(VLOOKUP($A154,versenyek!PH:PJ,3,FALSE),szabalyok!$A$16:$B$23,2,FALSE),0)</f>
        <v>0</v>
      </c>
      <c r="EE154" s="47">
        <f>versenyek!$PL$11*IFERROR(VLOOKUP(VLOOKUP($A154,versenyek!PK:PM,3,FALSE),szabalyok!$A$16:$B$23,2,FALSE),0)</f>
        <v>0</v>
      </c>
      <c r="EF154" s="47">
        <f>versenyek!$PO$11*IFERROR(VLOOKUP(VLOOKUP($A154,versenyek!PN:PP,3,FALSE),szabalyok!$A$16:$B$23,2,FALSE),0)</f>
        <v>0</v>
      </c>
      <c r="EG154" s="47">
        <f>versenyek!$PR$11*IFERROR(VLOOKUP(VLOOKUP($A154,versenyek!PQ:PS,3,FALSE),szabalyok!$A$16:$B$23,2,FALSE),0)</f>
        <v>0</v>
      </c>
      <c r="EH154" s="47">
        <f>versenyek!$PU$11*IFERROR(VLOOKUP(VLOOKUP($A154,versenyek!PT:PV,3,FALSE),szabalyok!$A$16:$B$23,2,FALSE),0)</f>
        <v>0</v>
      </c>
      <c r="EI154" s="47">
        <f>versenyek!$PX$11*IFERROR(VLOOKUP(VLOOKUP($A154,versenyek!PW:PY,3,FALSE),szabalyok!$A$16:$B$23,2,FALSE),0)</f>
        <v>0</v>
      </c>
      <c r="EJ154" s="47">
        <f>versenyek!$QA$11*IFERROR(VLOOKUP(VLOOKUP($A154,versenyek!PZ:QB,3,FALSE),szabalyok!$A$16:$B$23,2,FALSE),0)</f>
        <v>0</v>
      </c>
      <c r="EK154" s="47">
        <f>versenyek!$QD$11*IFERROR(VLOOKUP(VLOOKUP($A154,versenyek!QC:QE,3,FALSE),szabalyok!$A$16:$B$23,2,FALSE),0)</f>
        <v>0</v>
      </c>
      <c r="EL154" s="47">
        <f>versenyek!$QG$11*IFERROR(VLOOKUP(VLOOKUP($A154,versenyek!QF:QH,3,FALSE),szabalyok!$A$16:$B$23,2,FALSE),0)</f>
        <v>0</v>
      </c>
      <c r="EM154" s="47">
        <f>versenyek!$QJ$11*IFERROR(VLOOKUP(VLOOKUP($A154,versenyek!QI:QK,3,FALSE),szabalyok!$A$16:$B$23,2,FALSE),0)</f>
        <v>0</v>
      </c>
      <c r="EN154" s="47">
        <f>versenyek!$QM$11*IFERROR(VLOOKUP(VLOOKUP($A154,versenyek!QL:QN,3,FALSE),szabalyok!$A$16:$B$23,2,FALSE),0)</f>
        <v>0</v>
      </c>
      <c r="EO154" s="47">
        <f>versenyek!$QP$11*IFERROR(VLOOKUP(VLOOKUP($A154,versenyek!QO:QQ,3,FALSE),szabalyok!$A$16:$B$23,2,FALSE),0)</f>
        <v>0</v>
      </c>
      <c r="EP154" s="47">
        <f>versenyek!$QS$11*IFERROR(VLOOKUP(VLOOKUP($A154,versenyek!QR:QT,3,FALSE),szabalyok!$A$16:$B$23,2,FALSE),0)</f>
        <v>0</v>
      </c>
      <c r="EQ154" s="47">
        <f>versenyek!$QV$11*IFERROR(VLOOKUP(VLOOKUP($A154,versenyek!QU:QW,3,FALSE),szabalyok!$A$16:$B$23,2,FALSE),0)</f>
        <v>0</v>
      </c>
      <c r="ER154" s="47">
        <f>versenyek!$RE$11*IFERROR(VLOOKUP(VLOOKUP($A154,versenyek!RD:RF,3,FALSE),szabalyok!$A$16:$B$23,2,FALSE),0)</f>
        <v>0</v>
      </c>
      <c r="ES154" s="47">
        <f>versenyek!$RH$11*IFERROR(VLOOKUP(VLOOKUP($A154,versenyek!RG:RI,3,FALSE),szabalyok!$A$16:$B$23,2,FALSE),0)</f>
        <v>0</v>
      </c>
      <c r="ET154" s="47">
        <f>versenyek!$RK$11*IFERROR(VLOOKUP(VLOOKUP($A154,versenyek!RJ:RL,3,FALSE),szabalyok!$A$16:$B$23,2,FALSE),0)</f>
        <v>0</v>
      </c>
      <c r="EU154" s="47">
        <f>versenyek!$RN$11*IFERROR(VLOOKUP(VLOOKUP($A154,versenyek!RM:RO,3,FALSE),szabalyok!$A$16:$B$23,2,FALSE),0)</f>
        <v>0</v>
      </c>
      <c r="EV154" s="47">
        <f>versenyek!$RQ$11*IFERROR(VLOOKUP(VLOOKUP($A154,versenyek!RP:RR,3,FALSE),szabalyok!$A$16:$B$23,2,FALSE),0)</f>
        <v>0</v>
      </c>
      <c r="EW154" s="47">
        <f>versenyek!$RT$11*IFERROR(VLOOKUP(VLOOKUP($A154,versenyek!RS:RU,3,FALSE),szabalyok!$A$16:$B$23,2,FALSE),0)</f>
        <v>0</v>
      </c>
      <c r="EX154" s="47">
        <f>versenyek!$RW$11*IFERROR(VLOOKUP(VLOOKUP($A154,versenyek!RV:RX,3,FALSE),szabalyok!$A$16:$B$23,2,FALSE),0)</f>
        <v>0</v>
      </c>
      <c r="EY154" s="47">
        <f>versenyek!$RZ$11*IFERROR(VLOOKUP(VLOOKUP($A154,versenyek!RY:SA,3,FALSE),szabalyok!$A$16:$B$23,2,FALSE),0)</f>
        <v>0</v>
      </c>
      <c r="EZ154" s="47">
        <f>versenyek!$SC$11*IFERROR(VLOOKUP(VLOOKUP($A154,versenyek!SB:SD,3,FALSE),szabalyok!$A$16:$B$23,2,FALSE),0)</f>
        <v>0</v>
      </c>
      <c r="FA154" s="47">
        <f>versenyek!$SF$11*IFERROR(VLOOKUP(VLOOKUP($A154,versenyek!SE:SG,3,FALSE),szabalyok!$A$16:$B$23,2,FALSE),0)</f>
        <v>0</v>
      </c>
      <c r="FB154" s="47">
        <f>versenyek!$SI$11*IFERROR(VLOOKUP(VLOOKUP($A154,versenyek!SH:SJ,3,FALSE),szabalyok!$A$16:$B$23,2,FALSE),0)</f>
        <v>0</v>
      </c>
      <c r="FC154" s="47">
        <f>versenyek!$SL$11*IFERROR(VLOOKUP(VLOOKUP($A154,versenyek!SK:SM,3,FALSE),szabalyok!$A$16:$B$23,2,FALSE),0)</f>
        <v>0</v>
      </c>
      <c r="FD154" s="47">
        <f>versenyek!$SO$11*IFERROR(VLOOKUP(VLOOKUP($A154,versenyek!SN:SP,3,FALSE),szabalyok!$A$16:$B$23,2,FALSE),0)</f>
        <v>0</v>
      </c>
      <c r="FE154" s="47">
        <f>versenyek!$SR$11*IFERROR(VLOOKUP(VLOOKUP($A154,versenyek!SQ:SS,3,FALSE),szabalyok!$A$16:$B$23,2,FALSE),0)</f>
        <v>0</v>
      </c>
      <c r="FF154" s="47">
        <f>versenyek!$SU$11*IFERROR(VLOOKUP(VLOOKUP($A154,versenyek!ST:SV,3,FALSE),szabalyok!$A$16:$B$23,2,FALSE),0)</f>
        <v>0</v>
      </c>
      <c r="FG154" s="47">
        <f>versenyek!$SX$11*IFERROR(VLOOKUP(VLOOKUP($A154,versenyek!SW:SY,3,FALSE),szabalyok!$A$16:$B$23,2,FALSE),0)</f>
        <v>0</v>
      </c>
      <c r="FH154" s="47">
        <f>versenyek!$TA$11*IFERROR(VLOOKUP(VLOOKUP($A154,versenyek!SZ:TB,3,FALSE),szabalyok!$A$16:$B$23,2,FALSE),0)</f>
        <v>0</v>
      </c>
      <c r="FI154" s="47">
        <f>versenyek!$TD$11*IFERROR(VLOOKUP(VLOOKUP($A154,versenyek!TC:TE,3,FALSE),szabalyok!$A$16:$B$23,2,FALSE),0)</f>
        <v>0</v>
      </c>
      <c r="FJ154" s="47">
        <f>versenyek!$TG$11*IFERROR(VLOOKUP(VLOOKUP($A154,versenyek!TF:TH,3,FALSE),szabalyok!$A$16:$B$23,2,FALSE),0)</f>
        <v>0</v>
      </c>
      <c r="FK154" s="47">
        <f>versenyek!$TJ$11*IFERROR(VLOOKUP(VLOOKUP($A154,versenyek!TI:TK,3,FALSE),szabalyok!$A$16:$B$23,2,FALSE),0)</f>
        <v>0</v>
      </c>
      <c r="FL154" s="47">
        <f>versenyek!$TM$11*IFERROR(VLOOKUP(VLOOKUP($A154,versenyek!TL:TN,3,FALSE),szabalyok!$A$16:$B$23,2,FALSE),0)</f>
        <v>0</v>
      </c>
      <c r="FM154" s="47">
        <f>versenyek!$TP$11*IFERROR(VLOOKUP(VLOOKUP($A154,versenyek!TO:TQ,3,FALSE),szabalyok!$A$16:$B$23,2,FALSE),0)</f>
        <v>0</v>
      </c>
      <c r="FN154" s="47">
        <f>versenyek!$TS$11*IFERROR(VLOOKUP(VLOOKUP($A154,versenyek!TR:TT,3,FALSE),szabalyok!$A$16:$B$23,2,FALSE),0)</f>
        <v>0</v>
      </c>
      <c r="FO154" s="47"/>
      <c r="FP154" s="235">
        <f t="shared" si="4"/>
        <v>0</v>
      </c>
    </row>
    <row r="155" spans="1:173">
      <c r="A155" s="210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>
        <f>versenyek!$FT$11*IFERROR(VLOOKUP(VLOOKUP($A155,versenyek!FS:FU,3,FALSE),szabalyok!$A$16:$B$23,2,FALSE),0)</f>
        <v>0</v>
      </c>
      <c r="BE155" s="47">
        <f>versenyek!$FW$11*IFERROR(VLOOKUP(VLOOKUP($A155,versenyek!FV:FX,3,FALSE),szabalyok!$A$16:$B$23,2,FALSE),0)</f>
        <v>0</v>
      </c>
      <c r="BF155" s="47">
        <f>versenyek!$FZ$11*IFERROR(VLOOKUP(VLOOKUP($A155,versenyek!FY:GA,3,FALSE),szabalyok!$A$16:$B$23,2,FALSE),0)</f>
        <v>0</v>
      </c>
      <c r="BG155" s="47">
        <f>versenyek!$GC$11*IFERROR(VLOOKUP(VLOOKUP($A155,versenyek!GB:GD,3,FALSE),szabalyok!$A$16:$B$23,2,FALSE),0)</f>
        <v>0</v>
      </c>
      <c r="BH155" s="47">
        <f>versenyek!$GF$11*IFERROR(VLOOKUP(VLOOKUP($A155,versenyek!GE:GG,3,FALSE),szabalyok!$A$16:$B$23,2,FALSE),0)</f>
        <v>0</v>
      </c>
      <c r="BI155" s="47">
        <f>versenyek!$GI$11*IFERROR(VLOOKUP(VLOOKUP($A155,versenyek!GH:GJ,3,FALSE),szabalyok!$A$16:$B$23,2,FALSE),0)</f>
        <v>0</v>
      </c>
      <c r="BJ155" s="47">
        <f>versenyek!$GL$11*IFERROR(VLOOKUP(VLOOKUP($A155,versenyek!GK:GM,3,FALSE),szabalyok!$A$16:$B$23,2,FALSE),0)</f>
        <v>0</v>
      </c>
      <c r="BK155" s="47">
        <f>versenyek!$GL$11*IFERROR(VLOOKUP(VLOOKUP($A155,versenyek!GL:GN,3,FALSE),szabalyok!$A$16:$B$23,2,FALSE),0)</f>
        <v>0</v>
      </c>
      <c r="BL155" s="47">
        <f>versenyek!$GX$11*IFERROR(VLOOKUP(VLOOKUP($A155,versenyek!GV:GX,3,FALSE),szabalyok!$A$16:$B$23,2,FALSE),0)</f>
        <v>0</v>
      </c>
      <c r="BM155" s="47">
        <f>versenyek!$GX$11*IFERROR(VLOOKUP(VLOOKUP($A155,versenyek!GW:GY,3,FALSE),szabalyok!$A$16:$B$23,2,FALSE),0)</f>
        <v>0</v>
      </c>
      <c r="BN155" s="47">
        <f>versenyek!$GX$11*IFERROR(VLOOKUP(VLOOKUP($A155,versenyek!GX:GZ,3,FALSE),szabalyok!$A$16:$B$23,2,FALSE),0)</f>
        <v>0</v>
      </c>
      <c r="BO155" s="47">
        <f>versenyek!$HD$11*IFERROR(VLOOKUP(VLOOKUP($A155,versenyek!HC:HE,3,FALSE),szabalyok!$A$16:$B$23,2,FALSE),0)</f>
        <v>0</v>
      </c>
      <c r="BP155" s="47">
        <f>versenyek!$GX$11*IFERROR(VLOOKUP(VLOOKUP($A155,versenyek!GZ:HB,3,FALSE),szabalyok!$A$16:$B$23,2,FALSE),0)</f>
        <v>0</v>
      </c>
      <c r="BQ155" s="47">
        <f>versenyek!$HJ$11*IFERROR(VLOOKUP(VLOOKUP($A155,versenyek!HI:HK,3,FALSE),szabalyok!$A$16:$B$23,2,FALSE),0)</f>
        <v>0</v>
      </c>
      <c r="BR155" s="47">
        <f>versenyek!$GX$11*IFERROR(VLOOKUP(VLOOKUP($A155,versenyek!HB:HD,3,FALSE),szabalyok!$A$16:$B$23,2,FALSE),0)</f>
        <v>0</v>
      </c>
      <c r="BS155" s="47">
        <f>versenyek!$HP$11*IFERROR(VLOOKUP(VLOOKUP($A155,versenyek!HO:HQ,3,FALSE),szabalyok!$A$16:$B$23,2,FALSE),0)</f>
        <v>0</v>
      </c>
      <c r="BT155" s="47">
        <f>versenyek!$HV$11*IFERROR(VLOOKUP(VLOOKUP($A155,versenyek!HT:HV,3,FALSE),szabalyok!$A$16:$B$23,2,FALSE),0)</f>
        <v>0</v>
      </c>
      <c r="BU155" s="47">
        <f>versenyek!$HV$11*IFERROR(VLOOKUP(VLOOKUP($A155,versenyek!HU:HW,3,FALSE),szabalyok!$A$16:$B$23,2,FALSE),0)</f>
        <v>0</v>
      </c>
      <c r="BV155" s="47">
        <f>versenyek!$IE$11*IFERROR(VLOOKUP(VLOOKUP($A155,versenyek!IB:ID,3,FALSE),szabalyok!$A$16:$B$23,2,FALSE),0)</f>
        <v>0</v>
      </c>
      <c r="BW155" s="47">
        <f>versenyek!$IH$11*IFERROR(VLOOKUP(VLOOKUP($A155,versenyek!IE:IG,3,FALSE),szabalyok!$A$16:$B$23,2,FALSE),0)</f>
        <v>0</v>
      </c>
      <c r="BX155" s="47">
        <f>versenyek!$IE$11*IFERROR(VLOOKUP(VLOOKUP($A155,versenyek!ID:IF,3,FALSE),szabalyok!$A$16:$B$23,2,FALSE),0)</f>
        <v>0</v>
      </c>
      <c r="BY155" s="47">
        <f>versenyek!$IH$11*IFERROR(VLOOKUP(VLOOKUP($A155,versenyek!IG:II,3,FALSE),szabalyok!$A$16:$B$23,2,FALSE),0)</f>
        <v>0</v>
      </c>
      <c r="BZ155" s="47">
        <f>versenyek!$IN$11*IFERROR(VLOOKUP(VLOOKUP($A155,versenyek!IL:IN,3,FALSE),szabalyok!$A$16:$B$23,2,FALSE),0)</f>
        <v>0</v>
      </c>
      <c r="CA155" s="47">
        <f>versenyek!$IN$11*IFERROR(VLOOKUP(VLOOKUP($A155,versenyek!IM:IO,3,FALSE),szabalyok!$A$16:$B$23,2,FALSE),0)</f>
        <v>0</v>
      </c>
      <c r="CB155" s="47">
        <f>versenyek!$IE$11*IFERROR(VLOOKUP(VLOOKUP($A155,versenyek!IH:IJ,3,FALSE),szabalyok!$A$16:$B$23,2,FALSE),0)</f>
        <v>0</v>
      </c>
      <c r="CC155" s="47">
        <f>versenyek!$IH$11*IFERROR(VLOOKUP(VLOOKUP($A155,versenyek!IK:IM,3,FALSE),szabalyok!$A$16:$B$23,2,FALSE),0)</f>
        <v>0</v>
      </c>
      <c r="CD155" s="47">
        <f>versenyek!$IN$11*IFERROR(VLOOKUP(VLOOKUP($A155,versenyek!IP:IR,3,FALSE),szabalyok!$A$16:$B$23,2,FALSE),0)</f>
        <v>0</v>
      </c>
      <c r="CE155" s="47">
        <f>versenyek!$IN$11*IFERROR(VLOOKUP(VLOOKUP($A155,versenyek!IQ:IS,3,FALSE),szabalyok!$A$16:$B$23,2,FALSE),0)</f>
        <v>0</v>
      </c>
      <c r="CF155" s="47">
        <f>versenyek!$IN$11*IFERROR(VLOOKUP(VLOOKUP($A155,versenyek!IR:IT,3,FALSE),szabalyok!$A$16:$B$23,2,FALSE),0)</f>
        <v>0</v>
      </c>
      <c r="CG155" s="47">
        <f>versenyek!$IN$11*IFERROR(VLOOKUP(VLOOKUP($A155,versenyek!IS:IU,3,FALSE),szabalyok!$A$16:$B$23,2,FALSE),0)</f>
        <v>0</v>
      </c>
      <c r="CH155" s="47">
        <f>versenyek!$IN$11*IFERROR(VLOOKUP(VLOOKUP($A155,versenyek!IT:IV,3,FALSE),szabalyok!$A$16:$B$23,2,FALSE),0)</f>
        <v>0</v>
      </c>
      <c r="CI155" s="47">
        <f>versenyek!$IN$11*IFERROR(VLOOKUP(VLOOKUP($A155,versenyek!IU:IW,3,FALSE),szabalyok!$A$16:$B$23,2,FALSE),0)</f>
        <v>0</v>
      </c>
      <c r="CJ155" s="47">
        <f>versenyek!$IN$11*IFERROR(VLOOKUP(VLOOKUP($A155,versenyek!IV:IX,3,FALSE),szabalyok!$A$16:$B$23,2,FALSE),0)</f>
        <v>0</v>
      </c>
      <c r="CK155" s="47">
        <f>versenyek!$IN$11*IFERROR(VLOOKUP(VLOOKUP($A155,versenyek!IV:IX,3,FALSE),szabalyok!$A$16:$B$23,2,FALSE),0)</f>
        <v>0</v>
      </c>
      <c r="CL155" s="47">
        <f>versenyek!$IN$11*IFERROR(VLOOKUP(VLOOKUP($A155,versenyek!IW:IY,3,FALSE),szabalyok!$A$16:$B$23,2,FALSE),0)</f>
        <v>0</v>
      </c>
      <c r="CM155" s="47">
        <f>versenyek!$IN$11*IFERROR(VLOOKUP(VLOOKUP($A155,versenyek!IX:IZ,3,FALSE),szabalyok!$A$16:$B$23,2,FALSE),0)</f>
        <v>0</v>
      </c>
      <c r="CN155" s="47">
        <f>versenyek!$IN$11*IFERROR(VLOOKUP(VLOOKUP($A155,versenyek!IZ:JB,3,FALSE),szabalyok!$A$16:$B$23,2,FALSE),0)</f>
        <v>0</v>
      </c>
      <c r="CO155" s="47">
        <f>versenyek!$IN$11*IFERROR(VLOOKUP(VLOOKUP($A155,versenyek!IY:JA,3,FALSE),szabalyok!$A$16:$B$23,2,FALSE),0)</f>
        <v>0</v>
      </c>
      <c r="CP155" s="47">
        <f>versenyek!$IN$11*IFERROR(VLOOKUP(VLOOKUP($A155,versenyek!JA:JC,3,FALSE),szabalyok!$A$16:$B$23,2,FALSE),0)</f>
        <v>0</v>
      </c>
      <c r="CQ155" s="47">
        <f>versenyek!$IN$11*IFERROR(VLOOKUP(VLOOKUP($A155,versenyek!JB:JD,3,FALSE),szabalyok!$A$16:$B$23,2,FALSE),0)</f>
        <v>0</v>
      </c>
      <c r="CR155" s="47">
        <f>versenyek!$IN$11*IFERROR(VLOOKUP(VLOOKUP($A155,versenyek!JB:JD,3,FALSE),szabalyok!$A$16:$B$23,2,FALSE),0)</f>
        <v>0</v>
      </c>
      <c r="CS155" s="47">
        <f>versenyek!$IN$11*IFERROR(VLOOKUP(VLOOKUP($A155,versenyek!JC:JE,3,FALSE),szabalyok!$A$16:$B$23,2,FALSE),0)</f>
        <v>0</v>
      </c>
      <c r="CT155" s="47">
        <f>versenyek!$IN$11*IFERROR(VLOOKUP(VLOOKUP($A155,versenyek!JD:JF,3,FALSE),szabalyok!$A$16:$B$23,2,FALSE),0)</f>
        <v>0</v>
      </c>
      <c r="CU155" s="47">
        <f>versenyek!$IN$11*IFERROR(VLOOKUP(VLOOKUP($A155,versenyek!JE:JG,3,FALSE),szabalyok!$A$16:$B$23,2,FALSE),0)</f>
        <v>0</v>
      </c>
      <c r="CV155" s="47">
        <f>versenyek!$IN$11*IFERROR(VLOOKUP(VLOOKUP($A155,versenyek!JF:JH,3,FALSE),szabalyok!$A$16:$B$23,2,FALSE),0)</f>
        <v>0</v>
      </c>
      <c r="CW155" s="47">
        <f>versenyek!$IN$11*IFERROR(VLOOKUP(VLOOKUP($A155,versenyek!JG:JI,3,FALSE),szabalyok!$A$16:$B$23,2,FALSE),0)</f>
        <v>0</v>
      </c>
      <c r="CX155" s="47">
        <f>versenyek!$IN$11*IFERROR(VLOOKUP(VLOOKUP($A155,versenyek!JH:JJ,3,FALSE),szabalyok!$A$16:$B$23,2,FALSE),0)</f>
        <v>0</v>
      </c>
      <c r="CY155" s="47">
        <f>versenyek!$LN$11*IFERROR(VLOOKUP(VLOOKUP($A155,versenyek!LM:LO,3,FALSE),szabalyok!$A$16:$B$23,2,FALSE),0)</f>
        <v>0</v>
      </c>
      <c r="CZ155" s="47">
        <f>versenyek!$LN$11*IFERROR(VLOOKUP(VLOOKUP($A155,versenyek!LN:LP,3,FALSE),szabalyok!$A$16:$B$23,2,FALSE),0)</f>
        <v>0</v>
      </c>
      <c r="DA155" s="47">
        <f>versenyek!$LT$11*IFERROR(VLOOKUP(VLOOKUP($A155,versenyek!LS:LU,3,FALSE),szabalyok!$A$16:$B$23,2,FALSE),0)</f>
        <v>0</v>
      </c>
      <c r="DB155" s="47">
        <f>versenyek!$LT$11*IFERROR(VLOOKUP(VLOOKUP($A155,versenyek!LT:LV,3,FALSE),szabalyok!$A$16:$B$23,2,FALSE),0)</f>
        <v>0</v>
      </c>
      <c r="DC155" s="47">
        <f>versenyek!$LT$11*IFERROR(VLOOKUP(VLOOKUP($A155,versenyek!LU:LW,3,FALSE),szabalyok!$A$16:$B$23,2,FALSE),0)</f>
        <v>0</v>
      </c>
      <c r="DD155" s="47">
        <f>versenyek!$LT$11*IFERROR(VLOOKUP(VLOOKUP($A155,versenyek!LV:LX,3,FALSE),szabalyok!$A$16:$B$23,2,FALSE),0)</f>
        <v>0</v>
      </c>
      <c r="DE155" s="47">
        <f>versenyek!$LT$11*IFERROR(VLOOKUP(VLOOKUP($A155,versenyek!LW:LY,3,FALSE),szabalyok!$A$16:$B$23,2,FALSE),0)</f>
        <v>0</v>
      </c>
      <c r="DF155" s="47">
        <f>versenyek!$LT$11*IFERROR(VLOOKUP(VLOOKUP($A155,versenyek!LX:LZ,3,FALSE),szabalyok!$A$16:$B$23,2,FALSE),0)</f>
        <v>0</v>
      </c>
      <c r="DG155" s="47">
        <f>versenyek!$LT$11*IFERROR(VLOOKUP(VLOOKUP($A155,versenyek!LY:MA,3,FALSE),szabalyok!$A$16:$B$23,2,FALSE),0)</f>
        <v>0</v>
      </c>
      <c r="DH155" s="47">
        <f>versenyek!$LT$11*IFERROR(VLOOKUP(VLOOKUP($A155,versenyek!LZ:MB,3,FALSE),szabalyok!$A$16:$B$23,2,FALSE),0)</f>
        <v>0</v>
      </c>
      <c r="DI155" s="47">
        <f>versenyek!$LT$11*IFERROR(VLOOKUP(VLOOKUP($A155,versenyek!MA:MC,3,FALSE),szabalyok!$A$16:$B$23,2,FALSE),0)</f>
        <v>0</v>
      </c>
      <c r="DJ155" s="47">
        <f>versenyek!$LT$11*IFERROR(VLOOKUP(VLOOKUP($A155,versenyek!MB:MD,3,FALSE),szabalyok!$A$16:$B$23,2,FALSE),0)</f>
        <v>0</v>
      </c>
      <c r="DK155" s="47">
        <f>versenyek!$LT$11*IFERROR(VLOOKUP(VLOOKUP($A155,versenyek!MC:ME,3,FALSE),szabalyok!$A$16:$B$23,2,FALSE),0)</f>
        <v>0</v>
      </c>
      <c r="DL155" s="47">
        <f>versenyek!$LT$11*IFERROR(VLOOKUP(VLOOKUP($A155,versenyek!MD:MF,3,FALSE),szabalyok!$A$16:$B$23,2,FALSE),0)</f>
        <v>0</v>
      </c>
      <c r="DM155" s="47">
        <f>versenyek!$LT$11*IFERROR(VLOOKUP(VLOOKUP($A155,versenyek!ME:MG,3,FALSE),szabalyok!$A$16:$B$23,2,FALSE),0)</f>
        <v>0</v>
      </c>
      <c r="DN155" s="47">
        <f>versenyek!$LT$11*IFERROR(VLOOKUP(VLOOKUP($A155,versenyek!MF:MH,3,FALSE),szabalyok!$A$16:$B$23,2,FALSE),0)</f>
        <v>0</v>
      </c>
      <c r="DO155" s="47">
        <f>versenyek!$LT$11*IFERROR(VLOOKUP(VLOOKUP($A155,versenyek!MG:MI,3,FALSE),szabalyok!$A$16:$B$23,2,FALSE),0)</f>
        <v>0</v>
      </c>
      <c r="DP155" s="47">
        <f>versenyek!$LT$11*IFERROR(VLOOKUP(VLOOKUP($A155,versenyek!MH:MJ,3,FALSE),szabalyok!$A$16:$B$23,2,FALSE),0)</f>
        <v>0</v>
      </c>
      <c r="DQ155" s="47">
        <f>versenyek!$LT$11*IFERROR(VLOOKUP(VLOOKUP($A155,versenyek!MI:MK,3,FALSE),szabalyok!$A$16:$B$23,2,FALSE),0)</f>
        <v>0</v>
      </c>
      <c r="DR155" s="47">
        <f>versenyek!$LT$11*IFERROR(VLOOKUP(VLOOKUP($A155,versenyek!MJ:ML,3,FALSE),szabalyok!$A$16:$B$23,2,FALSE),0)</f>
        <v>0</v>
      </c>
      <c r="DS155" s="47">
        <f>versenyek!$LT$11*IFERROR(VLOOKUP(VLOOKUP($A155,versenyek!MK:MM,3,FALSE),szabalyok!$A$16:$B$23,2,FALSE),0)</f>
        <v>0</v>
      </c>
      <c r="DT155" s="47">
        <f>versenyek!$LT$11*IFERROR(VLOOKUP(VLOOKUP($A155,versenyek!ML:MN,3,FALSE),szabalyok!$A$16:$B$23,2,FALSE),0)</f>
        <v>0</v>
      </c>
      <c r="DU155" s="47">
        <f>versenyek!$LT$11*IFERROR(VLOOKUP(VLOOKUP($A155,versenyek!MM:MO,3,FALSE),szabalyok!$A$16:$B$23,2,FALSE),0)</f>
        <v>0</v>
      </c>
      <c r="DV155" s="47">
        <f>versenyek!$LT$11*IFERROR(VLOOKUP(VLOOKUP($A155,versenyek!MN:MP,3,FALSE),szabalyok!$A$16:$B$23,2,FALSE),0)</f>
        <v>0</v>
      </c>
      <c r="DW155" s="47">
        <f>versenyek!$LT$11*IFERROR(VLOOKUP(VLOOKUP($A155,versenyek!MO:MQ,3,FALSE),szabalyok!$A$16:$B$23,2,FALSE),0)</f>
        <v>0</v>
      </c>
      <c r="DX155" s="47">
        <f>versenyek!$LT$11*IFERROR(VLOOKUP(VLOOKUP($A155,versenyek!MP:MR,3,FALSE),szabalyok!$A$16:$B$23,2,FALSE),0)</f>
        <v>0</v>
      </c>
      <c r="DY155" s="47">
        <f>versenyek!$LT$11*IFERROR(VLOOKUP(VLOOKUP($A155,versenyek!MQ:MS,3,FALSE),szabalyok!$A$16:$B$23,2,FALSE),0)</f>
        <v>0</v>
      </c>
      <c r="DZ155" s="47">
        <f>versenyek!$LT$11*IFERROR(VLOOKUP(VLOOKUP($A155,versenyek!MR:MT,3,FALSE),szabalyok!$A$16:$B$23,2,FALSE),0)</f>
        <v>0</v>
      </c>
      <c r="EA155" s="47">
        <f>versenyek!$LT$11*IFERROR(VLOOKUP(VLOOKUP($A155,versenyek!MS:MU,3,FALSE),szabalyok!$A$16:$B$23,2,FALSE),0)</f>
        <v>0</v>
      </c>
      <c r="EB155" s="47">
        <f>versenyek!$LT$11*IFERROR(VLOOKUP(VLOOKUP($A155,versenyek!MS:MU,3,FALSE),szabalyok!$A$16:$B$23,2,FALSE),0)</f>
        <v>0</v>
      </c>
      <c r="EC155" s="47">
        <f>versenyek!$LT$11*IFERROR(VLOOKUP(VLOOKUP($A155,versenyek!MT:MV,3,FALSE),szabalyok!$A$16:$B$23,2,FALSE),0)</f>
        <v>0</v>
      </c>
      <c r="ED155" s="47">
        <f>versenyek!$LT$11*IFERROR(VLOOKUP(VLOOKUP($A155,versenyek!MU:MW,3,FALSE),szabalyok!$A$16:$B$23,2,FALSE),0)</f>
        <v>0</v>
      </c>
      <c r="EE155" s="47">
        <f>versenyek!$LT$11*IFERROR(VLOOKUP(VLOOKUP($A155,versenyek!MV:MX,3,FALSE),szabalyok!$A$16:$B$23,2,FALSE),0)</f>
        <v>0</v>
      </c>
      <c r="EF155" s="47">
        <f>versenyek!$LT$11*IFERROR(VLOOKUP(VLOOKUP($A155,versenyek!MW:MY,3,FALSE),szabalyok!$A$16:$B$23,2,FALSE),0)</f>
        <v>0</v>
      </c>
      <c r="EG155" s="47">
        <f>versenyek!$LT$11*IFERROR(VLOOKUP(VLOOKUP($A155,versenyek!MX:MZ,3,FALSE),szabalyok!$A$16:$B$23,2,FALSE),0)</f>
        <v>0</v>
      </c>
      <c r="EH155" s="47">
        <f>versenyek!$PU$11*IFERROR(VLOOKUP(VLOOKUP($A155,versenyek!PT:PV,3,FALSE),szabalyok!$A$16:$B$23,2,FALSE),0)</f>
        <v>0</v>
      </c>
      <c r="EI155" s="47">
        <f>versenyek!$PU$11*IFERROR(VLOOKUP(VLOOKUP($A155,versenyek!PU:PW,3,FALSE),szabalyok!$A$16:$B$23,2,FALSE),0)</f>
        <v>0</v>
      </c>
      <c r="EJ155" s="47">
        <f>versenyek!$PU$11*IFERROR(VLOOKUP(VLOOKUP($A155,versenyek!PV:PX,3,FALSE),szabalyok!$A$16:$B$23,2,FALSE),0)</f>
        <v>0</v>
      </c>
      <c r="EK155" s="47">
        <f>versenyek!$PU$11*IFERROR(VLOOKUP(VLOOKUP($A155,versenyek!PW:PY,3,FALSE),szabalyok!$A$16:$B$23,2,FALSE),0)</f>
        <v>0</v>
      </c>
      <c r="EL155" s="47">
        <f>versenyek!$PU$11*IFERROR(VLOOKUP(VLOOKUP($A155,versenyek!PX:PZ,3,FALSE),szabalyok!$A$16:$B$23,2,FALSE),0)</f>
        <v>0</v>
      </c>
      <c r="EM155" s="47">
        <f>versenyek!$PU$11*IFERROR(VLOOKUP(VLOOKUP($A155,versenyek!PY:QA,3,FALSE),szabalyok!$A$16:$B$23,2,FALSE),0)</f>
        <v>0</v>
      </c>
      <c r="EN155" s="47">
        <f>versenyek!$PU$11*IFERROR(VLOOKUP(VLOOKUP($A155,versenyek!PZ:QB,3,FALSE),szabalyok!$A$16:$B$23,2,FALSE),0)</f>
        <v>0</v>
      </c>
      <c r="EO155" s="47">
        <f>versenyek!$PU$11*IFERROR(VLOOKUP(VLOOKUP($A155,versenyek!QA:QC,3,FALSE),szabalyok!$A$16:$B$23,2,FALSE),0)</f>
        <v>0</v>
      </c>
      <c r="EP155" s="47">
        <f>versenyek!$PU$11*IFERROR(VLOOKUP(VLOOKUP($A155,versenyek!QB:QD,3,FALSE),szabalyok!$A$16:$B$23,2,FALSE),0)</f>
        <v>0</v>
      </c>
      <c r="EQ155" s="47">
        <f>versenyek!$PU$11*IFERROR(VLOOKUP(VLOOKUP($A155,versenyek!QC:QE,3,FALSE),szabalyok!$A$16:$B$23,2,FALSE),0)</f>
        <v>0</v>
      </c>
      <c r="ER155" s="47">
        <f>versenyek!$PU$11*IFERROR(VLOOKUP(VLOOKUP($A155,versenyek!QD:QF,3,FALSE),szabalyok!$A$16:$B$23,2,FALSE),0)</f>
        <v>0</v>
      </c>
      <c r="ES155" s="47">
        <f>versenyek!$PU$11*IFERROR(VLOOKUP(VLOOKUP($A155,versenyek!QE:QG,3,FALSE),szabalyok!$A$16:$B$23,2,FALSE),0)</f>
        <v>0</v>
      </c>
      <c r="ET155" s="47">
        <f>versenyek!$PU$11*IFERROR(VLOOKUP(VLOOKUP($A155,versenyek!QF:QH,3,FALSE),szabalyok!$A$16:$B$23,2,FALSE),0)</f>
        <v>0</v>
      </c>
      <c r="EU155" s="47">
        <f>versenyek!$RN$11*IFERROR(VLOOKUP(VLOOKUP($A155,versenyek!RM:RO,3,FALSE),szabalyok!$A$16:$B$23,2,FALSE),0)</f>
        <v>0</v>
      </c>
      <c r="EV155" s="47">
        <f>versenyek!$RQ$11*IFERROR(VLOOKUP(VLOOKUP($A155,versenyek!RP:RR,3,FALSE),szabalyok!$A$16:$B$23,2,FALSE),0)</f>
        <v>0</v>
      </c>
      <c r="EW155" s="47">
        <f>versenyek!$RQ$11*IFERROR(VLOOKUP(VLOOKUP($A155,versenyek!RQ:RS,3,FALSE),szabalyok!$A$16:$B$23,2,FALSE),0)</f>
        <v>0</v>
      </c>
      <c r="EX155" s="47">
        <f>versenyek!$RQ$11*IFERROR(VLOOKUP(VLOOKUP($A155,versenyek!RR:RT,3,FALSE),szabalyok!$A$16:$B$23,2,FALSE),0)</f>
        <v>0</v>
      </c>
      <c r="EY155" s="47">
        <f>versenyek!$RQ$11*IFERROR(VLOOKUP(VLOOKUP($A155,versenyek!RS:RU,3,FALSE),szabalyok!$A$16:$B$23,2,FALSE),0)</f>
        <v>0</v>
      </c>
      <c r="EZ155" s="47">
        <f>versenyek!$RQ$11*IFERROR(VLOOKUP(VLOOKUP($A155,versenyek!RT:RV,3,FALSE),szabalyok!$A$16:$B$23,2,FALSE),0)</f>
        <v>0</v>
      </c>
      <c r="FA155" s="47">
        <f>versenyek!$RQ$11*IFERROR(VLOOKUP(VLOOKUP($A155,versenyek!RU:RW,3,FALSE),szabalyok!$A$16:$B$23,2,FALSE),0)</f>
        <v>0</v>
      </c>
      <c r="FB155" s="47">
        <f>versenyek!$RQ$11*IFERROR(VLOOKUP(VLOOKUP($A155,versenyek!RV:RX,3,FALSE),szabalyok!$A$16:$B$23,2,FALSE),0)</f>
        <v>0</v>
      </c>
      <c r="FC155" s="47">
        <f>versenyek!$RQ$11*IFERROR(VLOOKUP(VLOOKUP($A155,versenyek!RW:RY,3,FALSE),szabalyok!$A$16:$B$23,2,FALSE),0)</f>
        <v>0</v>
      </c>
      <c r="FD155" s="47">
        <f>versenyek!$RQ$11*IFERROR(VLOOKUP(VLOOKUP($A155,versenyek!RW:RY,3,FALSE),szabalyok!$A$16:$B$23,2,FALSE),0)</f>
        <v>0</v>
      </c>
      <c r="FE155" s="47">
        <f>versenyek!$RQ$11*IFERROR(VLOOKUP(VLOOKUP($A155,versenyek!RX:RZ,3,FALSE),szabalyok!$A$16:$B$23,2,FALSE),0)</f>
        <v>0</v>
      </c>
      <c r="FF155" s="47">
        <f>versenyek!$RQ$11*IFERROR(VLOOKUP(VLOOKUP($A155,versenyek!RY:SA,3,FALSE),szabalyok!$A$16:$B$23,2,FALSE),0)</f>
        <v>0</v>
      </c>
      <c r="FG155" s="47">
        <f>versenyek!$RQ$11*IFERROR(VLOOKUP(VLOOKUP($A155,versenyek!RZ:SB,3,FALSE),szabalyok!$A$16:$B$23,2,FALSE),0)</f>
        <v>0</v>
      </c>
      <c r="FH155" s="47">
        <f>versenyek!$RQ$11*IFERROR(VLOOKUP(VLOOKUP($A155,versenyek!SA:SC,3,FALSE),szabalyok!$A$16:$B$23,2,FALSE),0)</f>
        <v>0</v>
      </c>
      <c r="FI155" s="47">
        <f>versenyek!$RQ$11*IFERROR(VLOOKUP(VLOOKUP($A155,versenyek!SB:SD,3,FALSE),szabalyok!$A$16:$B$23,2,FALSE),0)</f>
        <v>0</v>
      </c>
      <c r="FJ155" s="47">
        <f>versenyek!$RQ$11*IFERROR(VLOOKUP(VLOOKUP($A155,versenyek!SC:SE,3,FALSE),szabalyok!$A$16:$B$23,2,FALSE),0)</f>
        <v>0</v>
      </c>
      <c r="FK155" s="47">
        <f>versenyek!$RQ$11*IFERROR(VLOOKUP(VLOOKUP($A155,versenyek!SD:SF,3,FALSE),szabalyok!$A$16:$B$23,2,FALSE),0)</f>
        <v>0</v>
      </c>
      <c r="FL155" s="47">
        <f>versenyek!$RQ$11*IFERROR(VLOOKUP(VLOOKUP($A155,versenyek!SE:SG,3,FALSE),szabalyok!$A$16:$B$23,2,FALSE),0)</f>
        <v>0</v>
      </c>
      <c r="FM155" s="47">
        <f>versenyek!$RQ$11*IFERROR(VLOOKUP(VLOOKUP($A155,versenyek!SF:SH,3,FALSE),szabalyok!$A$16:$B$23,2,FALSE),0)</f>
        <v>0</v>
      </c>
      <c r="FN155" s="47">
        <f>versenyek!$RQ$11*IFERROR(VLOOKUP(VLOOKUP($A155,versenyek!SF:SH,3,FALSE),szabalyok!$A$16:$B$23,2,FALSE),0)</f>
        <v>0</v>
      </c>
      <c r="FO155" s="47"/>
      <c r="FP155" s="235">
        <f>SUM(EB155:FO155)</f>
        <v>0</v>
      </c>
    </row>
    <row r="156" spans="1:173" s="36" customFormat="1">
      <c r="A156" s="1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>
        <f>versenyek!$HD$11*IFERROR(VLOOKUP(VLOOKUP($A156,versenyek!HC:HE,3,FALSE),szabalyok!$A$16:$B$23,2,FALSE),0)</f>
        <v>0</v>
      </c>
      <c r="BP156" s="47"/>
      <c r="BQ156" s="47"/>
      <c r="BR156" s="47"/>
      <c r="BS156" s="47">
        <f>versenyek!$HP$11*IFERROR(VLOOKUP(VLOOKUP($A156,versenyek!HO:HQ,3,FALSE),szabalyok!$A$16:$B$23,2,FALSE),0)</f>
        <v>0</v>
      </c>
      <c r="BT156" s="47">
        <f>versenyek!$HV$11*IFERROR(VLOOKUP(VLOOKUP($A156,versenyek!HT:HV,3,FALSE),szabalyok!$A$16:$B$23,2,FALSE),0)</f>
        <v>0</v>
      </c>
      <c r="BU156" s="47">
        <f>versenyek!$HV$11*IFERROR(VLOOKUP(VLOOKUP($A156,versenyek!HU:HW,3,FALSE),szabalyok!$A$16:$B$23,2,FALSE),0)</f>
        <v>0</v>
      </c>
      <c r="BV156" s="47">
        <f>versenyek!$IE$11*IFERROR(VLOOKUP(VLOOKUP($A156,versenyek!IB:ID,3,FALSE),szabalyok!$A$16:$B$23,2,FALSE),0)</f>
        <v>0</v>
      </c>
      <c r="BW156" s="47">
        <f>versenyek!$IH$11*IFERROR(VLOOKUP(VLOOKUP($A156,versenyek!IE:IG,3,FALSE),szabalyok!$A$16:$B$23,2,FALSE),0)</f>
        <v>0</v>
      </c>
      <c r="BX156" s="47">
        <f>versenyek!$IE$11*IFERROR(VLOOKUP(VLOOKUP($A156,versenyek!ID:IF,3,FALSE),szabalyok!$A$16:$B$23,2,FALSE),0)</f>
        <v>0</v>
      </c>
      <c r="BY156" s="47">
        <f>versenyek!$IH$11*IFERROR(VLOOKUP(VLOOKUP($A156,versenyek!IG:II,3,FALSE),szabalyok!$A$16:$B$23,2,FALSE),0)</f>
        <v>0</v>
      </c>
      <c r="BZ156" s="47">
        <f>versenyek!$IH$11*IFERROR(VLOOKUP(VLOOKUP($A156,versenyek!IG:II,3,FALSE),szabalyok!$A$16:$B$23,2,FALSE),0)</f>
        <v>0</v>
      </c>
      <c r="CA156" s="47">
        <f>versenyek!$IH$11*IFERROR(VLOOKUP(VLOOKUP($A156,versenyek!IH:IJ,3,FALSE),szabalyok!$A$16:$B$23,2,FALSE),0)</f>
        <v>0</v>
      </c>
      <c r="CB156" s="47">
        <f>versenyek!$IE$11*IFERROR(VLOOKUP(VLOOKUP($A156,versenyek!IH:IJ,3,FALSE),szabalyok!$A$16:$B$23,2,FALSE),0)</f>
        <v>0</v>
      </c>
      <c r="CC156" s="47">
        <f>versenyek!$IH$11*IFERROR(VLOOKUP(VLOOKUP($A156,versenyek!IK:IM,3,FALSE),szabalyok!$A$16:$B$23,2,FALSE),0)</f>
        <v>0</v>
      </c>
      <c r="CD156" s="47">
        <f>versenyek!$IH$11*IFERROR(VLOOKUP(VLOOKUP($A156,versenyek!IK:IM,3,FALSE),szabalyok!$A$16:$B$23,2,FALSE),0)</f>
        <v>0</v>
      </c>
      <c r="CE156" s="47">
        <f>versenyek!$IH$11*IFERROR(VLOOKUP(VLOOKUP($A156,versenyek!IL:IN,3,FALSE),szabalyok!$A$16:$B$23,2,FALSE),0)</f>
        <v>0</v>
      </c>
      <c r="CF156" s="47">
        <f>versenyek!$IH$11*IFERROR(VLOOKUP(VLOOKUP($A156,versenyek!IM:IO,3,FALSE),szabalyok!$A$16:$B$23,2,FALSE),0)</f>
        <v>0</v>
      </c>
      <c r="CG156" s="47">
        <f>versenyek!$IH$11*IFERROR(VLOOKUP(VLOOKUP($A156,versenyek!IN:IP,3,FALSE),szabalyok!$A$16:$B$23,2,FALSE),0)</f>
        <v>0</v>
      </c>
      <c r="CH156" s="47">
        <f>versenyek!$IH$11*IFERROR(VLOOKUP(VLOOKUP($A156,versenyek!IO:IQ,3,FALSE),szabalyok!$A$16:$B$23,2,FALSE),0)</f>
        <v>0</v>
      </c>
      <c r="CI156" s="47">
        <f>versenyek!$IH$11*IFERROR(VLOOKUP(VLOOKUP($A156,versenyek!IP:IR,3,FALSE),szabalyok!$A$16:$B$23,2,FALSE),0)</f>
        <v>0</v>
      </c>
      <c r="CJ156" s="47">
        <f>versenyek!$IH$11*IFERROR(VLOOKUP(VLOOKUP($A156,versenyek!IQ:IS,3,FALSE),szabalyok!$A$16:$B$23,2,FALSE),0)</f>
        <v>0</v>
      </c>
      <c r="CK156" s="47">
        <f>versenyek!$IH$11*IFERROR(VLOOKUP(VLOOKUP($A156,versenyek!IQ:IS,3,FALSE),szabalyok!$A$16:$B$23,2,FALSE),0)</f>
        <v>0</v>
      </c>
      <c r="CL156" s="47">
        <f>versenyek!$IH$11*IFERROR(VLOOKUP(VLOOKUP($A156,versenyek!IR:IT,3,FALSE),szabalyok!$A$16:$B$23,2,FALSE),0)</f>
        <v>0</v>
      </c>
      <c r="CM156" s="47">
        <f>versenyek!$IH$11*IFERROR(VLOOKUP(VLOOKUP($A156,versenyek!IS:IU,3,FALSE),szabalyok!$A$16:$B$23,2,FALSE),0)</f>
        <v>0</v>
      </c>
      <c r="CN156" s="47">
        <f>versenyek!$IH$11*IFERROR(VLOOKUP(VLOOKUP($A156,versenyek!IU:IW,3,FALSE),szabalyok!$A$16:$B$23,2,FALSE),0)</f>
        <v>0</v>
      </c>
      <c r="CO156" s="47">
        <f>versenyek!$IH$11*IFERROR(VLOOKUP(VLOOKUP($A156,versenyek!IT:IV,3,FALSE),szabalyok!$A$16:$B$23,2,FALSE),0)</f>
        <v>0</v>
      </c>
      <c r="CP156" s="47">
        <f>versenyek!$IH$11*IFERROR(VLOOKUP(VLOOKUP($A156,versenyek!IV:IX,3,FALSE),szabalyok!$A$16:$B$23,2,FALSE),0)</f>
        <v>0</v>
      </c>
      <c r="CQ156" s="47">
        <f>versenyek!$IH$11*IFERROR(VLOOKUP(VLOOKUP($A156,versenyek!IW:IY,3,FALSE),szabalyok!$A$16:$B$23,2,FALSE),0)</f>
        <v>0</v>
      </c>
      <c r="CR156" s="47">
        <f>versenyek!$IH$11*IFERROR(VLOOKUP(VLOOKUP($A156,versenyek!IW:IY,3,FALSE),szabalyok!$A$16:$B$23,2,FALSE),0)</f>
        <v>0</v>
      </c>
      <c r="CS156" s="47">
        <f>versenyek!$IH$11*IFERROR(VLOOKUP(VLOOKUP($A156,versenyek!IX:IZ,3,FALSE),szabalyok!$A$16:$B$23,2,FALSE),0)</f>
        <v>0</v>
      </c>
      <c r="CT156" s="47">
        <f>versenyek!$IH$11*IFERROR(VLOOKUP(VLOOKUP($A156,versenyek!IY:JA,3,FALSE),szabalyok!$A$16:$B$23,2,FALSE),0)</f>
        <v>0</v>
      </c>
      <c r="CU156" s="47">
        <f>versenyek!$IH$11*IFERROR(VLOOKUP(VLOOKUP($A156,versenyek!IZ:JB,3,FALSE),szabalyok!$A$16:$B$23,2,FALSE),0)</f>
        <v>0</v>
      </c>
      <c r="CV156" s="47">
        <f>versenyek!$IH$11*IFERROR(VLOOKUP(VLOOKUP($A156,versenyek!JA:JC,3,FALSE),szabalyok!$A$16:$B$23,2,FALSE),0)</f>
        <v>0</v>
      </c>
      <c r="CW156" s="47">
        <f>versenyek!$IH$11*IFERROR(VLOOKUP(VLOOKUP($A156,versenyek!JB:JD,3,FALSE),szabalyok!$A$16:$B$23,2,FALSE),0)</f>
        <v>0</v>
      </c>
      <c r="CX156" s="47">
        <f>versenyek!$IH$11*IFERROR(VLOOKUP(VLOOKUP($A156,versenyek!JC:JE,3,FALSE),szabalyok!$A$16:$B$23,2,FALSE),0)</f>
        <v>0</v>
      </c>
      <c r="CY156" s="47">
        <f>versenyek!$IH$11*IFERROR(VLOOKUP(VLOOKUP($A156,versenyek!JD:JF,3,FALSE),szabalyok!$A$16:$B$23,2,FALSE),0)</f>
        <v>0</v>
      </c>
      <c r="CZ156" s="47">
        <f>versenyek!$IH$11*IFERROR(VLOOKUP(VLOOKUP($A156,versenyek!JE:JG,3,FALSE),szabalyok!$A$16:$B$23,2,FALSE),0)</f>
        <v>0</v>
      </c>
      <c r="DA156" s="47">
        <f>versenyek!$IH$11*IFERROR(VLOOKUP(VLOOKUP($A156,versenyek!JF:JH,3,FALSE),szabalyok!$A$16:$B$23,2,FALSE),0)</f>
        <v>0</v>
      </c>
      <c r="DB156" s="47">
        <f>versenyek!$IH$11*IFERROR(VLOOKUP(VLOOKUP($A156,versenyek!JG:JI,3,FALSE),szabalyok!$A$16:$B$23,2,FALSE),0)</f>
        <v>0</v>
      </c>
      <c r="DC156" s="47">
        <f>versenyek!$IH$11*IFERROR(VLOOKUP(VLOOKUP($A156,versenyek!JH:JJ,3,FALSE),szabalyok!$A$16:$B$23,2,FALSE),0)</f>
        <v>0</v>
      </c>
      <c r="DD156" s="47">
        <f>versenyek!$IH$11*IFERROR(VLOOKUP(VLOOKUP($A156,versenyek!JI:JK,3,FALSE),szabalyok!$A$16:$B$23,2,FALSE),0)</f>
        <v>0</v>
      </c>
      <c r="DE156" s="47">
        <f>versenyek!$IH$11*IFERROR(VLOOKUP(VLOOKUP($A156,versenyek!JJ:JL,3,FALSE),szabalyok!$A$16:$B$23,2,FALSE),0)</f>
        <v>0</v>
      </c>
      <c r="DF156" s="47">
        <f>versenyek!$IH$11*IFERROR(VLOOKUP(VLOOKUP($A156,versenyek!JK:JM,3,FALSE),szabalyok!$A$16:$B$23,2,FALSE),0)</f>
        <v>0</v>
      </c>
      <c r="DG156" s="47">
        <f>versenyek!$IH$11*IFERROR(VLOOKUP(VLOOKUP($A156,versenyek!JL:JN,3,FALSE),szabalyok!$A$16:$B$23,2,FALSE),0)</f>
        <v>0</v>
      </c>
      <c r="DH156" s="47">
        <f>versenyek!$IH$11*IFERROR(VLOOKUP(VLOOKUP($A156,versenyek!JM:JO,3,FALSE),szabalyok!$A$16:$B$23,2,FALSE),0)</f>
        <v>0</v>
      </c>
      <c r="DI156" s="47">
        <f>versenyek!$IH$11*IFERROR(VLOOKUP(VLOOKUP($A156,versenyek!JN:JP,3,FALSE),szabalyok!$A$16:$B$23,2,FALSE),0)</f>
        <v>0</v>
      </c>
      <c r="DJ156" s="47">
        <f>versenyek!$IH$11*IFERROR(VLOOKUP(VLOOKUP($A156,versenyek!JO:JQ,3,FALSE),szabalyok!$A$16:$B$23,2,FALSE),0)</f>
        <v>0</v>
      </c>
      <c r="DK156" s="47">
        <f>versenyek!$IH$11*IFERROR(VLOOKUP(VLOOKUP($A156,versenyek!JP:JR,3,FALSE),szabalyok!$A$16:$B$23,2,FALSE),0)</f>
        <v>0</v>
      </c>
      <c r="DL156" s="47">
        <f>versenyek!$IH$11*IFERROR(VLOOKUP(VLOOKUP($A156,versenyek!JQ:JS,3,FALSE),szabalyok!$A$16:$B$23,2,FALSE),0)</f>
        <v>0</v>
      </c>
      <c r="DM156" s="47">
        <f>versenyek!$IH$11*IFERROR(VLOOKUP(VLOOKUP($A156,versenyek!JR:JT,3,FALSE),szabalyok!$A$16:$B$23,2,FALSE),0)</f>
        <v>0</v>
      </c>
      <c r="DN156" s="47">
        <f>versenyek!$IH$11*IFERROR(VLOOKUP(VLOOKUP($A156,versenyek!JS:JU,3,FALSE),szabalyok!$A$16:$B$23,2,FALSE),0)</f>
        <v>0</v>
      </c>
      <c r="DO156" s="47">
        <f>versenyek!$IH$11*IFERROR(VLOOKUP(VLOOKUP($A156,versenyek!JT:JV,3,FALSE),szabalyok!$A$16:$B$23,2,FALSE),0)</f>
        <v>0</v>
      </c>
      <c r="DP156" s="47">
        <f>versenyek!$IH$11*IFERROR(VLOOKUP(VLOOKUP($A156,versenyek!JU:JW,3,FALSE),szabalyok!$A$16:$B$23,2,FALSE),0)</f>
        <v>0</v>
      </c>
      <c r="DQ156" s="47">
        <f>versenyek!$IH$11*IFERROR(VLOOKUP(VLOOKUP($A156,versenyek!JV:JX,3,FALSE),szabalyok!$A$16:$B$23,2,FALSE),0)</f>
        <v>0</v>
      </c>
      <c r="DR156" s="47">
        <f>versenyek!$IH$11*IFERROR(VLOOKUP(VLOOKUP($A156,versenyek!JW:JY,3,FALSE),szabalyok!$A$16:$B$23,2,FALSE),0)</f>
        <v>0</v>
      </c>
      <c r="DS156" s="47">
        <f>versenyek!$IH$11*IFERROR(VLOOKUP(VLOOKUP($A156,versenyek!JX:JZ,3,FALSE),szabalyok!$A$16:$B$23,2,FALSE),0)</f>
        <v>0</v>
      </c>
      <c r="DT156" s="47">
        <f>versenyek!$IH$11*IFERROR(VLOOKUP(VLOOKUP($A156,versenyek!JY:KA,3,FALSE),szabalyok!$A$16:$B$23,2,FALSE),0)</f>
        <v>0</v>
      </c>
      <c r="DU156" s="47">
        <f>versenyek!$IH$11*IFERROR(VLOOKUP(VLOOKUP($A156,versenyek!JZ:KB,3,FALSE),szabalyok!$A$16:$B$23,2,FALSE),0)</f>
        <v>0</v>
      </c>
      <c r="DV156" s="47">
        <f>versenyek!$IH$11*IFERROR(VLOOKUP(VLOOKUP($A156,versenyek!KA:KC,3,FALSE),szabalyok!$A$16:$B$23,2,FALSE),0)</f>
        <v>0</v>
      </c>
      <c r="DW156" s="47">
        <f>versenyek!$IH$11*IFERROR(VLOOKUP(VLOOKUP($A156,versenyek!KB:KD,3,FALSE),szabalyok!$A$16:$B$23,2,FALSE),0)</f>
        <v>0</v>
      </c>
      <c r="DX156" s="47">
        <f>versenyek!$IH$11*IFERROR(VLOOKUP(VLOOKUP($A156,versenyek!KC:KE,3,FALSE),szabalyok!$A$16:$B$23,2,FALSE),0)</f>
        <v>0</v>
      </c>
      <c r="DY156" s="47">
        <f>versenyek!$IH$11*IFERROR(VLOOKUP(VLOOKUP($A156,versenyek!KD:KF,3,FALSE),szabalyok!$A$16:$B$23,2,FALSE),0)</f>
        <v>0</v>
      </c>
      <c r="DZ156" s="47">
        <f>versenyek!$IH$11*IFERROR(VLOOKUP(VLOOKUP($A156,versenyek!KE:KG,3,FALSE),szabalyok!$A$16:$B$23,2,FALSE),0)</f>
        <v>0</v>
      </c>
      <c r="EA156" s="47">
        <f>versenyek!$IH$11*IFERROR(VLOOKUP(VLOOKUP($A156,versenyek!KF:KH,3,FALSE),szabalyok!$A$16:$B$23,2,FALSE),0)</f>
        <v>0</v>
      </c>
      <c r="EB156" s="47">
        <f>versenyek!$IH$11*IFERROR(VLOOKUP(VLOOKUP($A156,versenyek!KF:KH,3,FALSE),szabalyok!$A$16:$B$23,2,FALSE),0)</f>
        <v>0</v>
      </c>
      <c r="EC156" s="47">
        <f>versenyek!$IH$11*IFERROR(VLOOKUP(VLOOKUP($A156,versenyek!KG:KI,3,FALSE),szabalyok!$A$16:$B$23,2,FALSE),0)</f>
        <v>0</v>
      </c>
      <c r="ED156" s="47">
        <f>versenyek!$IH$11*IFERROR(VLOOKUP(VLOOKUP($A156,versenyek!KH:KJ,3,FALSE),szabalyok!$A$16:$B$23,2,FALSE),0)</f>
        <v>0</v>
      </c>
      <c r="EE156" s="47">
        <f>versenyek!$IH$11*IFERROR(VLOOKUP(VLOOKUP($A156,versenyek!KI:KK,3,FALSE),szabalyok!$A$16:$B$23,2,FALSE),0)</f>
        <v>0</v>
      </c>
      <c r="EF156" s="47">
        <f>versenyek!$IH$11*IFERROR(VLOOKUP(VLOOKUP($A156,versenyek!KJ:KL,3,FALSE),szabalyok!$A$16:$B$23,2,FALSE),0)</f>
        <v>0</v>
      </c>
      <c r="EG156" s="47">
        <f>versenyek!$IH$11*IFERROR(VLOOKUP(VLOOKUP($A156,versenyek!KK:KM,3,FALSE),szabalyok!$A$16:$B$23,2,FALSE),0)</f>
        <v>0</v>
      </c>
      <c r="EH156" s="47">
        <f>versenyek!$IH$11*IFERROR(VLOOKUP(VLOOKUP($A156,versenyek!KL:KN,3,FALSE),szabalyok!$A$16:$B$23,2,FALSE),0)</f>
        <v>0</v>
      </c>
      <c r="EI156" s="47">
        <f>versenyek!$IH$11*IFERROR(VLOOKUP(VLOOKUP($A156,versenyek!KM:KO,3,FALSE),szabalyok!$A$16:$B$23,2,FALSE),0)</f>
        <v>0</v>
      </c>
      <c r="EJ156" s="47">
        <f>versenyek!$IH$11*IFERROR(VLOOKUP(VLOOKUP($A156,versenyek!KN:KP,3,FALSE),szabalyok!$A$16:$B$23,2,FALSE),0)</f>
        <v>0</v>
      </c>
      <c r="EK156" s="47">
        <f>versenyek!$IH$11*IFERROR(VLOOKUP(VLOOKUP($A156,versenyek!KO:KQ,3,FALSE),szabalyok!$A$16:$B$23,2,FALSE),0)</f>
        <v>0</v>
      </c>
      <c r="EL156" s="47">
        <f>versenyek!$IH$11*IFERROR(VLOOKUP(VLOOKUP($A156,versenyek!KP:KR,3,FALSE),szabalyok!$A$16:$B$23,2,FALSE),0)</f>
        <v>0</v>
      </c>
      <c r="EM156" s="47">
        <f>versenyek!$IH$11*IFERROR(VLOOKUP(VLOOKUP($A156,versenyek!KQ:KS,3,FALSE),szabalyok!$A$16:$B$23,2,FALSE),0)</f>
        <v>0</v>
      </c>
      <c r="EN156" s="47">
        <f>versenyek!$IH$11*IFERROR(VLOOKUP(VLOOKUP($A156,versenyek!KR:KT,3,FALSE),szabalyok!$A$16:$B$23,2,FALSE),0)</f>
        <v>0</v>
      </c>
      <c r="EO156" s="47">
        <f>versenyek!$IH$11*IFERROR(VLOOKUP(VLOOKUP($A156,versenyek!KS:KU,3,FALSE),szabalyok!$A$16:$B$23,2,FALSE),0)</f>
        <v>0</v>
      </c>
      <c r="EP156" s="47">
        <f>versenyek!$IH$11*IFERROR(VLOOKUP(VLOOKUP($A156,versenyek!KT:KV,3,FALSE),szabalyok!$A$16:$B$23,2,FALSE),0)</f>
        <v>0</v>
      </c>
      <c r="EQ156" s="47">
        <f>versenyek!$IH$11*IFERROR(VLOOKUP(VLOOKUP($A156,versenyek!KU:KW,3,FALSE),szabalyok!$A$16:$B$23,2,FALSE),0)</f>
        <v>0</v>
      </c>
      <c r="ER156" s="47">
        <f>versenyek!$IH$11*IFERROR(VLOOKUP(VLOOKUP($A156,versenyek!KV:KX,3,FALSE),szabalyok!$A$16:$B$23,2,FALSE),0)</f>
        <v>0</v>
      </c>
      <c r="ES156" s="47">
        <f>versenyek!$IH$11*IFERROR(VLOOKUP(VLOOKUP($A156,versenyek!KW:KY,3,FALSE),szabalyok!$A$16:$B$23,2,FALSE),0)</f>
        <v>0</v>
      </c>
      <c r="ET156" s="47">
        <f>versenyek!$IH$11*IFERROR(VLOOKUP(VLOOKUP($A156,versenyek!KX:KZ,3,FALSE),szabalyok!$A$16:$B$23,2,FALSE),0)</f>
        <v>0</v>
      </c>
      <c r="EU156" s="47">
        <f>versenyek!$IH$11*IFERROR(VLOOKUP(VLOOKUP($A156,versenyek!KY:LA,3,FALSE),szabalyok!$A$16:$B$23,2,FALSE),0)</f>
        <v>0</v>
      </c>
      <c r="EV156" s="47">
        <f>versenyek!$IH$11*IFERROR(VLOOKUP(VLOOKUP($A156,versenyek!KZ:LB,3,FALSE),szabalyok!$A$16:$B$23,2,FALSE),0)</f>
        <v>0</v>
      </c>
      <c r="EW156" s="47">
        <f>versenyek!$IH$11*IFERROR(VLOOKUP(VLOOKUP($A156,versenyek!LA:LC,3,FALSE),szabalyok!$A$16:$B$23,2,FALSE),0)</f>
        <v>0</v>
      </c>
      <c r="EX156" s="47">
        <f>versenyek!$IH$11*IFERROR(VLOOKUP(VLOOKUP($A156,versenyek!LB:LD,3,FALSE),szabalyok!$A$16:$B$23,2,FALSE),0)</f>
        <v>0</v>
      </c>
      <c r="EY156" s="47">
        <f>versenyek!$IH$11*IFERROR(VLOOKUP(VLOOKUP($A156,versenyek!LC:LE,3,FALSE),szabalyok!$A$16:$B$23,2,FALSE),0)</f>
        <v>0</v>
      </c>
      <c r="EZ156" s="47">
        <f>versenyek!$IH$11*IFERROR(VLOOKUP(VLOOKUP($A156,versenyek!LD:LF,3,FALSE),szabalyok!$A$16:$B$23,2,FALSE),0)</f>
        <v>0</v>
      </c>
      <c r="FA156" s="47">
        <f>versenyek!$IH$11*IFERROR(VLOOKUP(VLOOKUP($A156,versenyek!LE:LG,3,FALSE),szabalyok!$A$16:$B$23,2,FALSE),0)</f>
        <v>0</v>
      </c>
      <c r="FB156" s="47">
        <f>versenyek!$IH$11*IFERROR(VLOOKUP(VLOOKUP($A156,versenyek!LF:LH,3,FALSE),szabalyok!$A$16:$B$23,2,FALSE),0)</f>
        <v>0</v>
      </c>
      <c r="FC156" s="47">
        <f>versenyek!$IH$11*IFERROR(VLOOKUP(VLOOKUP($A156,versenyek!LG:LI,3,FALSE),szabalyok!$A$16:$B$23,2,FALSE),0)</f>
        <v>0</v>
      </c>
      <c r="FD156" s="47">
        <f>versenyek!$IH$11*IFERROR(VLOOKUP(VLOOKUP($A156,versenyek!LG:LI,3,FALSE),szabalyok!$A$16:$B$23,2,FALSE),0)</f>
        <v>0</v>
      </c>
      <c r="FE156" s="47">
        <f>versenyek!$IH$11*IFERROR(VLOOKUP(VLOOKUP($A156,versenyek!LH:LJ,3,FALSE),szabalyok!$A$16:$B$23,2,FALSE),0)</f>
        <v>0</v>
      </c>
      <c r="FF156" s="47">
        <f>versenyek!$IH$11*IFERROR(VLOOKUP(VLOOKUP($A156,versenyek!LI:LK,3,FALSE),szabalyok!$A$16:$B$23,2,FALSE),0)</f>
        <v>0</v>
      </c>
      <c r="FG156" s="47">
        <f>versenyek!$IH$11*IFERROR(VLOOKUP(VLOOKUP($A156,versenyek!LJ:LL,3,FALSE),szabalyok!$A$16:$B$23,2,FALSE),0)</f>
        <v>0</v>
      </c>
      <c r="FH156" s="47">
        <f>versenyek!$IH$11*IFERROR(VLOOKUP(VLOOKUP($A156,versenyek!LK:LM,3,FALSE),szabalyok!$A$16:$B$23,2,FALSE),0)</f>
        <v>0</v>
      </c>
      <c r="FI156" s="47">
        <f>versenyek!$IH$11*IFERROR(VLOOKUP(VLOOKUP($A156,versenyek!LL:LN,3,FALSE),szabalyok!$A$16:$B$23,2,FALSE),0)</f>
        <v>0</v>
      </c>
      <c r="FJ156" s="47">
        <f>versenyek!$IH$11*IFERROR(VLOOKUP(VLOOKUP($A156,versenyek!LM:LO,3,FALSE),szabalyok!$A$16:$B$23,2,FALSE),0)</f>
        <v>0</v>
      </c>
      <c r="FK156" s="47">
        <f>versenyek!$IH$11*IFERROR(VLOOKUP(VLOOKUP($A156,versenyek!LN:LP,3,FALSE),szabalyok!$A$16:$B$23,2,FALSE),0)</f>
        <v>0</v>
      </c>
      <c r="FL156" s="47">
        <f>versenyek!$IH$11*IFERROR(VLOOKUP(VLOOKUP($A156,versenyek!LO:LQ,3,FALSE),szabalyok!$A$16:$B$23,2,FALSE),0)</f>
        <v>0</v>
      </c>
      <c r="FM156" s="47">
        <f>versenyek!$IH$11*IFERROR(VLOOKUP(VLOOKUP($A156,versenyek!LP:LR,3,FALSE),szabalyok!$A$16:$B$23,2,FALSE),0)</f>
        <v>0</v>
      </c>
      <c r="FN156" s="47">
        <f>versenyek!$IH$11*IFERROR(VLOOKUP(VLOOKUP($A156,versenyek!LP:LR,3,FALSE),szabalyok!$A$16:$B$23,2,FALSE),0)</f>
        <v>0</v>
      </c>
      <c r="FO156" s="47"/>
      <c r="FP156" s="235">
        <f>SUM(BC156:FO156)</f>
        <v>0</v>
      </c>
      <c r="FQ156" s="140"/>
    </row>
    <row r="157" spans="1:173" s="280" customFormat="1">
      <c r="A157" s="95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>
        <f>versenyek!$HV$11*IFERROR(VLOOKUP(VLOOKUP($A157,versenyek!HT:HV,3,FALSE),szabalyok!$A$16:$B$23,2,FALSE),0)</f>
        <v>0</v>
      </c>
      <c r="BU157" s="47">
        <f>versenyek!$HV$11*IFERROR(VLOOKUP(VLOOKUP($A157,versenyek!HU:HW,3,FALSE),szabalyok!$A$16:$B$23,2,FALSE),0)</f>
        <v>0</v>
      </c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236"/>
      <c r="FQ157" s="279"/>
    </row>
    <row r="158" spans="1:173" s="278" customFormat="1">
      <c r="A158" s="281" t="s">
        <v>112</v>
      </c>
      <c r="B158" s="282">
        <f t="shared" ref="B158:AG158" si="5">SUM(B3:B155)</f>
        <v>138.36365570805404</v>
      </c>
      <c r="C158" s="282">
        <f t="shared" si="5"/>
        <v>139.66800258244214</v>
      </c>
      <c r="D158" s="282">
        <f t="shared" si="5"/>
        <v>253.57114904216007</v>
      </c>
      <c r="E158" s="282">
        <f t="shared" si="5"/>
        <v>277.30894872941099</v>
      </c>
      <c r="F158" s="282">
        <f t="shared" si="5"/>
        <v>299.03415966900644</v>
      </c>
      <c r="G158" s="282">
        <f t="shared" si="5"/>
        <v>31.166108921797111</v>
      </c>
      <c r="H158" s="282">
        <f t="shared" si="5"/>
        <v>91.182856502659149</v>
      </c>
      <c r="I158" s="282">
        <f t="shared" si="5"/>
        <v>147.30097199071423</v>
      </c>
      <c r="J158" s="282">
        <f t="shared" si="5"/>
        <v>361.79936645345339</v>
      </c>
      <c r="K158" s="282">
        <f t="shared" si="5"/>
        <v>677.40103551739298</v>
      </c>
      <c r="L158" s="282">
        <f t="shared" si="5"/>
        <v>100.18037725965597</v>
      </c>
      <c r="M158" s="282">
        <f t="shared" si="5"/>
        <v>55.83300303805872</v>
      </c>
      <c r="N158" s="282">
        <f t="shared" si="5"/>
        <v>59.027464477130607</v>
      </c>
      <c r="O158" s="282">
        <f t="shared" si="5"/>
        <v>169.35843895612373</v>
      </c>
      <c r="P158" s="282">
        <f t="shared" si="5"/>
        <v>1991.7956014736983</v>
      </c>
      <c r="Q158" s="282">
        <f t="shared" si="5"/>
        <v>149.10109435000706</v>
      </c>
      <c r="R158" s="282">
        <f t="shared" si="5"/>
        <v>20</v>
      </c>
      <c r="S158" s="282">
        <f t="shared" si="5"/>
        <v>15</v>
      </c>
      <c r="T158" s="282">
        <f t="shared" si="5"/>
        <v>160.81157770086131</v>
      </c>
      <c r="U158" s="282">
        <f t="shared" si="5"/>
        <v>8.3839914904932886</v>
      </c>
      <c r="V158" s="282">
        <f t="shared" si="5"/>
        <v>140.81224592848395</v>
      </c>
      <c r="W158" s="282">
        <f t="shared" si="5"/>
        <v>16.399082568807337</v>
      </c>
      <c r="X158" s="282">
        <f t="shared" si="5"/>
        <v>12.935840665571117</v>
      </c>
      <c r="Y158" s="282">
        <f t="shared" si="5"/>
        <v>32.031910650179505</v>
      </c>
      <c r="Z158" s="282">
        <f t="shared" si="5"/>
        <v>193.68268847227762</v>
      </c>
      <c r="AA158" s="282">
        <f t="shared" si="5"/>
        <v>237.58406113177693</v>
      </c>
      <c r="AB158" s="282">
        <f t="shared" si="5"/>
        <v>40.931525063156499</v>
      </c>
      <c r="AC158" s="282">
        <f t="shared" si="5"/>
        <v>379.14129787992863</v>
      </c>
      <c r="AD158" s="282">
        <f t="shared" si="5"/>
        <v>194.05735187034216</v>
      </c>
      <c r="AE158" s="282">
        <f t="shared" si="5"/>
        <v>55.32907857997607</v>
      </c>
      <c r="AF158" s="282">
        <f t="shared" si="5"/>
        <v>202.0728389833225</v>
      </c>
      <c r="AG158" s="282">
        <f t="shared" si="5"/>
        <v>34.947480388246234</v>
      </c>
      <c r="AH158" s="282">
        <f t="shared" ref="AH158:BM158" si="6">SUM(AH3:AH155)</f>
        <v>250.59241706161137</v>
      </c>
      <c r="AI158" s="282">
        <f t="shared" si="6"/>
        <v>49.631384939441809</v>
      </c>
      <c r="AJ158" s="282">
        <f t="shared" si="6"/>
        <v>138.03686321374224</v>
      </c>
      <c r="AK158" s="282">
        <f t="shared" si="6"/>
        <v>173.41573403522509</v>
      </c>
      <c r="AL158" s="282">
        <f t="shared" si="6"/>
        <v>249.77356503422845</v>
      </c>
      <c r="AM158" s="282">
        <f t="shared" si="6"/>
        <v>271.75569274893837</v>
      </c>
      <c r="AN158" s="282">
        <f t="shared" si="6"/>
        <v>598.76882287309218</v>
      </c>
      <c r="AO158" s="282">
        <f t="shared" si="6"/>
        <v>17.179647316082026</v>
      </c>
      <c r="AP158" s="282">
        <f t="shared" si="6"/>
        <v>168.12125518021381</v>
      </c>
      <c r="AQ158" s="282" t="e">
        <f t="shared" si="6"/>
        <v>#DIV/0!</v>
      </c>
      <c r="AR158" s="282" t="e">
        <f t="shared" si="6"/>
        <v>#DIV/0!</v>
      </c>
      <c r="AS158" s="282">
        <f t="shared" si="6"/>
        <v>16.585228028187753</v>
      </c>
      <c r="AT158" s="282">
        <f t="shared" si="6"/>
        <v>486.7038957585429</v>
      </c>
      <c r="AU158" s="282">
        <f t="shared" si="6"/>
        <v>320.82227086522141</v>
      </c>
      <c r="AV158" s="282">
        <f t="shared" si="6"/>
        <v>180</v>
      </c>
      <c r="AW158" s="282">
        <f t="shared" si="6"/>
        <v>256.13081112347771</v>
      </c>
      <c r="AX158" s="282">
        <f t="shared" si="6"/>
        <v>16.965496398529186</v>
      </c>
      <c r="AY158" s="282">
        <f t="shared" si="6"/>
        <v>13.977736362262631</v>
      </c>
      <c r="AZ158" s="282">
        <f t="shared" si="6"/>
        <v>112.80108942580929</v>
      </c>
      <c r="BA158" s="282">
        <f t="shared" si="6"/>
        <v>35.713494182239465</v>
      </c>
      <c r="BB158" s="282">
        <f t="shared" si="6"/>
        <v>136.48466226766737</v>
      </c>
      <c r="BC158" s="282">
        <f t="shared" si="6"/>
        <v>47.061099078224949</v>
      </c>
      <c r="BD158" s="282">
        <f t="shared" si="6"/>
        <v>306.88162582395188</v>
      </c>
      <c r="BE158" s="282">
        <f t="shared" si="6"/>
        <v>532.64876304185816</v>
      </c>
      <c r="BF158" s="282">
        <f t="shared" si="6"/>
        <v>8</v>
      </c>
      <c r="BG158" s="282">
        <f t="shared" si="6"/>
        <v>314.8205397611963</v>
      </c>
      <c r="BH158" s="282">
        <f t="shared" si="6"/>
        <v>295.05445200000003</v>
      </c>
      <c r="BI158" s="282">
        <f t="shared" si="6"/>
        <v>118.39344589869118</v>
      </c>
      <c r="BJ158" s="282">
        <f t="shared" si="6"/>
        <v>203.09721320113778</v>
      </c>
      <c r="BK158" s="282">
        <f t="shared" si="6"/>
        <v>81.871782113809061</v>
      </c>
      <c r="BL158" s="282">
        <f t="shared" si="6"/>
        <v>178.87080408667416</v>
      </c>
      <c r="BM158" s="282">
        <f t="shared" si="6"/>
        <v>113.34647153283017</v>
      </c>
      <c r="BN158" s="282">
        <f t="shared" ref="BN158:CS158" si="7">SUM(BN3:BN155)</f>
        <v>84.866441658630663</v>
      </c>
      <c r="BO158" s="282">
        <f t="shared" si="7"/>
        <v>113.07166104146575</v>
      </c>
      <c r="BP158" s="282">
        <f t="shared" si="7"/>
        <v>637.84456601287377</v>
      </c>
      <c r="BQ158" s="282">
        <f t="shared" si="7"/>
        <v>944.93317427566751</v>
      </c>
      <c r="BR158" s="282">
        <f t="shared" si="7"/>
        <v>68.549602217936354</v>
      </c>
      <c r="BS158" s="282">
        <f t="shared" si="7"/>
        <v>80.165044072190085</v>
      </c>
      <c r="BT158" s="282">
        <f t="shared" si="7"/>
        <v>0</v>
      </c>
      <c r="BU158" s="282">
        <f t="shared" si="7"/>
        <v>20.530990837897786</v>
      </c>
      <c r="BV158" s="282">
        <f t="shared" si="7"/>
        <v>9.3675544698465245</v>
      </c>
      <c r="BW158" s="282">
        <f t="shared" si="7"/>
        <v>64.417684963742474</v>
      </c>
      <c r="BX158" s="282">
        <f t="shared" si="7"/>
        <v>99.630544840887197</v>
      </c>
      <c r="BY158" s="282">
        <f t="shared" si="7"/>
        <v>1656.256027000964</v>
      </c>
      <c r="BZ158" s="282">
        <f t="shared" si="7"/>
        <v>458.87316725649532</v>
      </c>
      <c r="CA158" s="282">
        <f t="shared" si="7"/>
        <v>15</v>
      </c>
      <c r="CB158" s="282">
        <f t="shared" si="7"/>
        <v>26.078592092574741</v>
      </c>
      <c r="CC158" s="282">
        <f t="shared" si="7"/>
        <v>24.345588235294112</v>
      </c>
      <c r="CD158" s="282">
        <f t="shared" si="7"/>
        <v>114.49195673175353</v>
      </c>
      <c r="CE158" s="282">
        <f t="shared" si="7"/>
        <v>13.842815814850528</v>
      </c>
      <c r="CF158" s="282">
        <f t="shared" si="7"/>
        <v>276.64993500216502</v>
      </c>
      <c r="CG158" s="282">
        <f t="shared" si="7"/>
        <v>636.64803123391084</v>
      </c>
      <c r="CH158" s="282">
        <f t="shared" si="7"/>
        <v>16</v>
      </c>
      <c r="CI158" s="282">
        <f t="shared" si="7"/>
        <v>279.63000816137668</v>
      </c>
      <c r="CJ158" s="282">
        <f t="shared" si="7"/>
        <v>13.645720169450236</v>
      </c>
      <c r="CK158" s="282">
        <f t="shared" si="7"/>
        <v>198.53730579457743</v>
      </c>
      <c r="CL158" s="282">
        <f t="shared" si="7"/>
        <v>391.69118389308085</v>
      </c>
      <c r="CM158" s="282">
        <f t="shared" si="7"/>
        <v>88.59329064495634</v>
      </c>
      <c r="CN158" s="282">
        <f t="shared" si="7"/>
        <v>502.14868421052614</v>
      </c>
      <c r="CO158" s="282">
        <f t="shared" si="7"/>
        <v>477.93162484758761</v>
      </c>
      <c r="CP158" s="282">
        <f t="shared" si="7"/>
        <v>98.000000000000014</v>
      </c>
      <c r="CQ158" s="282">
        <f t="shared" si="7"/>
        <v>114.83505826483722</v>
      </c>
      <c r="CR158" s="282">
        <f t="shared" si="7"/>
        <v>500.79473684210507</v>
      </c>
      <c r="CS158" s="282">
        <f t="shared" si="7"/>
        <v>98.000000000000014</v>
      </c>
      <c r="CT158" s="282">
        <f t="shared" ref="CT158:FP158" si="8">SUM(CT3:CT155)</f>
        <v>62.532625921587538</v>
      </c>
      <c r="CU158" s="282">
        <f t="shared" si="8"/>
        <v>436.36328654058389</v>
      </c>
      <c r="CV158" s="282">
        <f t="shared" si="8"/>
        <v>203.82565789473688</v>
      </c>
      <c r="CW158" s="282">
        <f t="shared" si="8"/>
        <v>34.506578947368425</v>
      </c>
      <c r="CX158" s="282">
        <f t="shared" si="8"/>
        <v>271.89816602007926</v>
      </c>
      <c r="CY158" s="282">
        <f t="shared" si="8"/>
        <v>49.303107558740429</v>
      </c>
      <c r="CZ158" s="282">
        <f t="shared" si="8"/>
        <v>32.073229192558351</v>
      </c>
      <c r="DA158" s="282">
        <f t="shared" si="8"/>
        <v>8.8995434677992229</v>
      </c>
      <c r="DB158" s="282">
        <f t="shared" si="8"/>
        <v>484.10430835301838</v>
      </c>
      <c r="DC158" s="282">
        <f t="shared" si="8"/>
        <v>536.98668795193498</v>
      </c>
      <c r="DD158" s="282">
        <f t="shared" si="8"/>
        <v>43.422374611368035</v>
      </c>
      <c r="DE158" s="282">
        <f t="shared" si="8"/>
        <v>180</v>
      </c>
      <c r="DF158" s="282">
        <f t="shared" si="8"/>
        <v>46.137945290429279</v>
      </c>
      <c r="DG158" s="282">
        <f t="shared" si="8"/>
        <v>231.050720952685</v>
      </c>
      <c r="DH158" s="282">
        <f t="shared" si="8"/>
        <v>31.257148763177842</v>
      </c>
      <c r="DI158" s="282">
        <f t="shared" si="8"/>
        <v>133.46052631578942</v>
      </c>
      <c r="DJ158" s="282">
        <f t="shared" si="8"/>
        <v>71.935506097981133</v>
      </c>
      <c r="DK158" s="282">
        <f t="shared" si="8"/>
        <v>173.08161351628061</v>
      </c>
      <c r="DL158" s="282">
        <f t="shared" si="8"/>
        <v>43.483084131468352</v>
      </c>
      <c r="DM158" s="282">
        <f t="shared" si="8"/>
        <v>20.04685454420175</v>
      </c>
      <c r="DN158" s="282">
        <f t="shared" si="8"/>
        <v>55.067434210526322</v>
      </c>
      <c r="DO158" s="282">
        <f t="shared" si="8"/>
        <v>149.98026315789471</v>
      </c>
      <c r="DP158" s="282">
        <f t="shared" si="8"/>
        <v>21.226210983256394</v>
      </c>
      <c r="DQ158" s="282">
        <f t="shared" si="8"/>
        <v>13.110783435540549</v>
      </c>
      <c r="DR158" s="282">
        <f t="shared" si="8"/>
        <v>291.447262036962</v>
      </c>
      <c r="DS158" s="282">
        <f t="shared" ref="DS158:DT158" si="9">SUM(DS3:DS155)</f>
        <v>60</v>
      </c>
      <c r="DT158" s="282">
        <f t="shared" si="9"/>
        <v>333.79859066737242</v>
      </c>
      <c r="DU158" s="282">
        <f t="shared" ref="DU158:DV158" si="10">SUM(DU3:DU155)</f>
        <v>70</v>
      </c>
      <c r="DV158" s="282">
        <f t="shared" si="10"/>
        <v>31.227175635637003</v>
      </c>
      <c r="DW158" s="282">
        <f t="shared" ref="DW158:DX158" si="11">SUM(DW3:DW155)</f>
        <v>363.99468811465584</v>
      </c>
      <c r="DX158" s="282">
        <f t="shared" si="11"/>
        <v>58.309296649656083</v>
      </c>
      <c r="DY158" s="282">
        <f t="shared" ref="DY158" si="12">SUM(DY3:DY155)</f>
        <v>116.02573774129132</v>
      </c>
      <c r="DZ158" s="282">
        <f t="shared" ref="DZ158:EB158" si="13">SUM(DZ3:DZ155)</f>
        <v>80.886872177638381</v>
      </c>
      <c r="EA158" s="282">
        <f t="shared" ref="EA158" si="14">SUM(EA3:EA155)</f>
        <v>98.000000000000014</v>
      </c>
      <c r="EB158" s="282">
        <f t="shared" si="13"/>
        <v>70.39128918763322</v>
      </c>
      <c r="EC158" s="282">
        <f t="shared" ref="EC158:ED158" si="15">SUM(EC3:EC155)</f>
        <v>196.00000000000003</v>
      </c>
      <c r="ED158" s="282">
        <f t="shared" si="15"/>
        <v>116.62968384345855</v>
      </c>
      <c r="EE158" s="282">
        <f t="shared" ref="EE158:EF158" si="16">SUM(EE3:EE155)</f>
        <v>196.00000000000003</v>
      </c>
      <c r="EF158" s="282">
        <f t="shared" si="16"/>
        <v>193.66282894736841</v>
      </c>
      <c r="EG158" s="282">
        <f t="shared" ref="EG158:EH158" si="17">SUM(EG3:EG155)</f>
        <v>15.602396272465056</v>
      </c>
      <c r="EH158" s="282">
        <f t="shared" si="17"/>
        <v>28.696102359292951</v>
      </c>
      <c r="EI158" s="282">
        <f t="shared" ref="EI158:EJ158" si="18">SUM(EI3:EI155)</f>
        <v>31.38895052141114</v>
      </c>
      <c r="EJ158" s="282">
        <f t="shared" si="18"/>
        <v>448</v>
      </c>
      <c r="EK158" s="282">
        <f t="shared" ref="EK158:EL158" si="19">SUM(EK3:EK155)</f>
        <v>98.000000000000014</v>
      </c>
      <c r="EL158" s="282">
        <f t="shared" si="19"/>
        <v>228.53224783967948</v>
      </c>
      <c r="EM158" s="282">
        <f t="shared" ref="EM158:EN158" si="20">SUM(EM3:EM155)</f>
        <v>54.415789473684207</v>
      </c>
      <c r="EN158" s="282">
        <f t="shared" si="20"/>
        <v>607.32190300563889</v>
      </c>
      <c r="EO158" s="282">
        <f t="shared" ref="EO158:EP158" si="21">SUM(EO3:EO155)</f>
        <v>697.59896404663584</v>
      </c>
      <c r="EP158" s="282">
        <f t="shared" si="21"/>
        <v>48.169901315789474</v>
      </c>
      <c r="EQ158" s="282">
        <f t="shared" ref="EQ158:ER158" si="22">SUM(EQ3:EQ155)</f>
        <v>154.51578947368421</v>
      </c>
      <c r="ER158" s="282">
        <f t="shared" si="22"/>
        <v>49.860731431185556</v>
      </c>
      <c r="ES158" s="282">
        <f t="shared" ref="ES158:ET158" si="23">SUM(ES3:ES155)</f>
        <v>67.185890941994074</v>
      </c>
      <c r="ET158" s="282">
        <f t="shared" si="23"/>
        <v>30.357532686695961</v>
      </c>
      <c r="EU158" s="282">
        <f t="shared" ref="EU158:EV158" si="24">SUM(EU3:EU155)</f>
        <v>88.029605263157904</v>
      </c>
      <c r="EV158" s="282">
        <f t="shared" si="24"/>
        <v>21.55521041343097</v>
      </c>
      <c r="EW158" s="282">
        <f t="shared" ref="EW158:EX158" si="25">SUM(EW3:EW155)</f>
        <v>221.81351876506574</v>
      </c>
      <c r="EX158" s="282">
        <f t="shared" si="25"/>
        <v>24.412765328008287</v>
      </c>
      <c r="EY158" s="282">
        <f t="shared" ref="EY158:EZ158" si="26">SUM(EY3:EY155)</f>
        <v>37.850454848014195</v>
      </c>
      <c r="EZ158" s="282">
        <f t="shared" si="26"/>
        <v>181.18502200075048</v>
      </c>
      <c r="FA158" s="282">
        <f t="shared" ref="FA158:FB158" si="27">SUM(FA3:FA155)</f>
        <v>79.939102564102569</v>
      </c>
      <c r="FB158" s="282">
        <f t="shared" si="27"/>
        <v>42.155083934626632</v>
      </c>
      <c r="FC158" s="282">
        <f t="shared" ref="FC158" si="28">SUM(FC3:FC155)</f>
        <v>25.399008949042237</v>
      </c>
      <c r="FD158" s="282">
        <f t="shared" ref="FD158:FE158" si="29">SUM(FD3:FD155)</f>
        <v>140</v>
      </c>
      <c r="FE158" s="282">
        <f t="shared" si="29"/>
        <v>341.00620850903704</v>
      </c>
      <c r="FF158" s="282">
        <f t="shared" ref="FF158:FG158" si="30">SUM(FF3:FF155)</f>
        <v>321.43444519642247</v>
      </c>
      <c r="FG158" s="282">
        <f t="shared" si="30"/>
        <v>67.178999861593198</v>
      </c>
      <c r="FH158" s="282">
        <f t="shared" ref="FH158:FI158" si="31">SUM(FH3:FH155)</f>
        <v>115.30815664654779</v>
      </c>
      <c r="FI158" s="282">
        <f t="shared" si="31"/>
        <v>171.3516975935708</v>
      </c>
      <c r="FJ158" s="282">
        <f t="shared" ref="FJ158:FK158" si="32">SUM(FJ3:FJ155)</f>
        <v>256.9618894256576</v>
      </c>
      <c r="FK158" s="282">
        <f t="shared" si="32"/>
        <v>73.845512820512823</v>
      </c>
      <c r="FL158" s="282">
        <f t="shared" ref="FL158:FN158" si="33">SUM(FL3:FL155)</f>
        <v>288.02430760868685</v>
      </c>
      <c r="FM158" s="282">
        <f t="shared" ref="FM158" si="34">SUM(FM3:FM155)</f>
        <v>77.115384615384613</v>
      </c>
      <c r="FN158" s="282">
        <f t="shared" si="33"/>
        <v>18.293075684380032</v>
      </c>
      <c r="FO158" s="282">
        <f t="shared" si="8"/>
        <v>0</v>
      </c>
      <c r="FP158" s="282">
        <f t="shared" si="8"/>
        <v>5542.1684783435157</v>
      </c>
      <c r="FQ158" s="283"/>
    </row>
    <row r="159" spans="1:173" s="144" customFormat="1" ht="234">
      <c r="A159" s="144" t="s">
        <v>272</v>
      </c>
      <c r="B159" s="144" t="str">
        <f t="shared" ref="B159:AG159" si="35">B2&amp;B1</f>
        <v>Szezonnyitó kupa39692</v>
      </c>
      <c r="C159" s="144" t="str">
        <f t="shared" si="35"/>
        <v>Újpest Kupa39727</v>
      </c>
      <c r="D159" s="144" t="str">
        <f t="shared" si="35"/>
        <v>HCC39741</v>
      </c>
      <c r="E159" s="144" t="str">
        <f t="shared" si="35"/>
        <v>Vegyes páros OB39770</v>
      </c>
      <c r="F159" s="144" t="str">
        <f t="shared" si="35"/>
        <v>MKK39776</v>
      </c>
      <c r="G159" s="144" t="str">
        <f t="shared" si="35"/>
        <v>Évzáró kupa39797</v>
      </c>
      <c r="H159" s="144" t="str">
        <f t="shared" si="35"/>
        <v>Évnyitó kupa39818</v>
      </c>
      <c r="I159" s="144" t="str">
        <f t="shared" si="35"/>
        <v>OCSB férfi "B"39867</v>
      </c>
      <c r="J159" s="144" t="str">
        <f t="shared" si="35"/>
        <v>OCSB női "A"39867</v>
      </c>
      <c r="K159" s="144" t="str">
        <f t="shared" si="35"/>
        <v>OCSB férfi "A"39867</v>
      </c>
      <c r="L159" s="144" t="str">
        <f t="shared" si="35"/>
        <v>HMDCC39881</v>
      </c>
      <c r="M159" s="144" t="str">
        <f t="shared" si="35"/>
        <v>IFI női OB39909</v>
      </c>
      <c r="N159" s="144" t="str">
        <f t="shared" si="35"/>
        <v>IFI férfi OB39909</v>
      </c>
      <c r="O159" s="144" t="str">
        <f t="shared" si="35"/>
        <v>Tavasz kupa39923</v>
      </c>
      <c r="P159" s="144" t="str">
        <f t="shared" si="35"/>
        <v>Vegyes OB39938</v>
      </c>
      <c r="Q159" s="144" t="str">
        <f t="shared" si="35"/>
        <v>Szezonzáró verseny39972</v>
      </c>
      <c r="R159" s="144" t="str">
        <f t="shared" si="35"/>
        <v>Cortina Int.39986</v>
      </c>
      <c r="S159" s="144" t="str">
        <f t="shared" si="35"/>
        <v>49th Garmisch40007</v>
      </c>
      <c r="T159" s="144" t="str">
        <f t="shared" si="35"/>
        <v>Debrecen40021</v>
      </c>
      <c r="U159" s="144" t="str">
        <f t="shared" si="35"/>
        <v>Riga open 201340049</v>
      </c>
      <c r="V159" s="144" t="str">
        <f t="shared" si="35"/>
        <v>Szezonnyitó kupa40056</v>
      </c>
      <c r="W159" s="144" t="str">
        <f t="shared" si="35"/>
        <v>Mentor Torun Cup 201340056</v>
      </c>
      <c r="X159" s="144" t="str">
        <f t="shared" si="35"/>
        <v>EECC 201340063</v>
      </c>
      <c r="Y159" s="144" t="str">
        <f t="shared" si="35"/>
        <v>Kitzbühel40063</v>
      </c>
      <c r="Z159" s="144" t="str">
        <f t="shared" si="35"/>
        <v>EMCC 2013 Edinburgh40076</v>
      </c>
      <c r="AA159" s="144" t="str">
        <f t="shared" si="35"/>
        <v>Újpest Kupa40084</v>
      </c>
      <c r="AB159" s="144" t="str">
        <f t="shared" si="35"/>
        <v>October Fest Garmisch40084</v>
      </c>
      <c r="AC159" s="144" t="str">
        <f t="shared" si="35"/>
        <v>MKK40105</v>
      </c>
      <c r="AD159" s="144" t="str">
        <f t="shared" si="35"/>
        <v>Vegyes Páros OB40112</v>
      </c>
      <c r="AE159" s="144" t="str">
        <f t="shared" si="35"/>
        <v>Bern Intern Consolation40119</v>
      </c>
      <c r="AF159" s="144" t="str">
        <f t="shared" si="35"/>
        <v>HCC40126</v>
      </c>
      <c r="AG159" s="144" t="str">
        <f t="shared" si="35"/>
        <v>Oedtsee Trophy40140</v>
      </c>
      <c r="AH159" s="144" t="str">
        <f t="shared" ref="AH159:BM159" si="36">AH2&amp;AH1</f>
        <v>ECC B  Men40146</v>
      </c>
      <c r="AI159" s="144" t="str">
        <f t="shared" si="36"/>
        <v>ECC B Women40146</v>
      </c>
      <c r="AJ159" s="144" t="str">
        <f t="shared" si="36"/>
        <v>Évzáró kupa40161</v>
      </c>
      <c r="AK159" s="144" t="str">
        <f t="shared" si="36"/>
        <v>Évnyitó kupa40182</v>
      </c>
      <c r="AL159" s="144" t="str">
        <f t="shared" si="36"/>
        <v>EJCC Women40185</v>
      </c>
      <c r="AM159" s="144" t="str">
        <f t="shared" si="36"/>
        <v>OCSB női "A"40246</v>
      </c>
      <c r="AN159" s="144" t="str">
        <f t="shared" si="36"/>
        <v>OCSB férfi "A"40246</v>
      </c>
      <c r="AO159" s="144" t="str">
        <f t="shared" si="36"/>
        <v>OCSB férfi "B"40246</v>
      </c>
      <c r="AP159" s="144" t="str">
        <f t="shared" si="36"/>
        <v>HMDCC40259</v>
      </c>
      <c r="AQ159" s="144" t="str">
        <f t="shared" si="36"/>
        <v>IFI női OB40266</v>
      </c>
      <c r="AR159" s="144" t="str">
        <f t="shared" si="36"/>
        <v>IFI férfi OB40266</v>
      </c>
      <c r="AS159" s="144" t="str">
        <f t="shared" si="36"/>
        <v>Silesian GP40280</v>
      </c>
      <c r="AT159" s="144" t="str">
        <f t="shared" si="36"/>
        <v>WMDCC 201440297</v>
      </c>
      <c r="AU159" s="144" t="str">
        <f t="shared" si="36"/>
        <v>Vegyes OB40309</v>
      </c>
      <c r="AV159" s="144" t="str">
        <f t="shared" si="36"/>
        <v>Savona Cup40315</v>
      </c>
      <c r="AW159" s="144" t="str">
        <f t="shared" si="36"/>
        <v>Szezonzáró kupa40336</v>
      </c>
      <c r="AX159" s="144" t="str">
        <f t="shared" si="36"/>
        <v>Zoetermeer Sweetlake Summer Cup40406</v>
      </c>
      <c r="AY159" s="144" t="str">
        <f t="shared" si="36"/>
        <v>Riga open 201440413</v>
      </c>
      <c r="AZ159" s="144" t="str">
        <f t="shared" si="36"/>
        <v>Szezonnyitó kupa40427</v>
      </c>
      <c r="BA159" s="144" t="str">
        <f t="shared" si="36"/>
        <v>Kitzbühel40427</v>
      </c>
      <c r="BB159" s="144" t="str">
        <f t="shared" si="36"/>
        <v>EMCC 201440440</v>
      </c>
      <c r="BC159" s="144" t="str">
        <f t="shared" si="36"/>
        <v>Octoberfest Turnier 201440449</v>
      </c>
      <c r="BD159" s="144" t="str">
        <f t="shared" si="36"/>
        <v>Újpest Kupa40455</v>
      </c>
      <c r="BE159" s="144" t="str">
        <f t="shared" si="36"/>
        <v>Vegyes Páros OB40477</v>
      </c>
      <c r="BF159" s="144" t="str">
        <f t="shared" si="36"/>
        <v>Bern Intern Consolation40484</v>
      </c>
      <c r="BG159" s="144" t="str">
        <f t="shared" si="36"/>
        <v>Magyar Kupa40490</v>
      </c>
      <c r="BH159" s="144" t="str">
        <f t="shared" si="36"/>
        <v>Wetzikon 40497</v>
      </c>
      <c r="BI159" s="144" t="str">
        <f t="shared" si="36"/>
        <v>ECC B  Men40511</v>
      </c>
      <c r="BJ159" s="144" t="str">
        <f t="shared" si="36"/>
        <v>ECC B Women40511</v>
      </c>
      <c r="BK159" s="144" t="str">
        <f t="shared" si="36"/>
        <v>Évzáró kupa40532</v>
      </c>
      <c r="BL159" s="144" t="str">
        <f t="shared" si="36"/>
        <v>EJCC Women40553</v>
      </c>
      <c r="BM159" s="144" t="str">
        <f t="shared" si="36"/>
        <v>Évnyitó kupa40553</v>
      </c>
      <c r="BN159" s="144" t="str">
        <f t="shared" ref="BN159:CS159" si="37">BN2&amp;BN1</f>
        <v>Berlin Cup40561</v>
      </c>
      <c r="BO159" s="144" t="str">
        <f t="shared" si="37"/>
        <v>Aarau Mixed Doubles40581</v>
      </c>
      <c r="BP159" s="144" t="str">
        <f t="shared" si="37"/>
        <v>OCSB női "A"40595</v>
      </c>
      <c r="BQ159" s="144" t="str">
        <f t="shared" si="37"/>
        <v>OCSB férfi "A"40595</v>
      </c>
      <c r="BR159" s="144" t="str">
        <f t="shared" si="37"/>
        <v>Letící Kameny40602</v>
      </c>
      <c r="BS159" s="144" t="str">
        <f t="shared" si="37"/>
        <v>OCSB férfi "B"40623</v>
      </c>
      <c r="BT159" s="144" t="str">
        <f t="shared" si="37"/>
        <v>Deaflympics 2015 Men40637</v>
      </c>
      <c r="BU159" s="144" t="str">
        <f t="shared" si="37"/>
        <v>Deaflympics 2015 Women40637</v>
      </c>
      <c r="BV159" s="144" t="str">
        <f t="shared" si="37"/>
        <v>IFI női OB40643</v>
      </c>
      <c r="BW159" s="144" t="str">
        <f t="shared" si="37"/>
        <v>IFI férfi OB40643</v>
      </c>
      <c r="BX159" s="144" t="str">
        <f t="shared" si="37"/>
        <v>VIII Mixed-Doubles Curling Cup40644</v>
      </c>
      <c r="BY159" s="144" t="str">
        <f t="shared" si="37"/>
        <v>WMDCC 201540657</v>
      </c>
      <c r="BZ159" s="144" t="str">
        <f t="shared" si="37"/>
        <v>Vegyes OB40665</v>
      </c>
      <c r="CA159" s="144" t="str">
        <f t="shared" si="37"/>
        <v>Savona Cup40679</v>
      </c>
      <c r="CB159" s="144" t="str">
        <f t="shared" si="37"/>
        <v>Zoetermeer Sweetlake Summer Cup40770</v>
      </c>
      <c r="CC159" s="144" t="str">
        <f t="shared" si="37"/>
        <v>Tallin Season Starter 201540784</v>
      </c>
      <c r="CD159" s="144" t="str">
        <f t="shared" si="37"/>
        <v>Szezonnyitó kupa40791</v>
      </c>
      <c r="CE159" s="144" t="str">
        <f t="shared" si="37"/>
        <v>Kitzbühel40791</v>
      </c>
      <c r="CF159" s="144" t="str">
        <f t="shared" si="37"/>
        <v>Újpest Kupa40819</v>
      </c>
      <c r="CG159" s="144" t="str">
        <f t="shared" si="37"/>
        <v>Vegyes Páros OB40841</v>
      </c>
      <c r="CH159" s="144" t="str">
        <f t="shared" si="37"/>
        <v>Bern Intern Consolation40847</v>
      </c>
      <c r="CI159" s="144" t="str">
        <f t="shared" si="37"/>
        <v>Magyar Kupa40861</v>
      </c>
      <c r="CJ159" s="144" t="str">
        <f t="shared" si="37"/>
        <v>5th Yichun International Ladies40894</v>
      </c>
      <c r="CK159" s="144" t="str">
        <f t="shared" si="37"/>
        <v>Évzáró Kupa40895</v>
      </c>
      <c r="CL159" s="144" t="str">
        <f t="shared" si="37"/>
        <v>WJCC Women40916</v>
      </c>
      <c r="CM159" s="144" t="str">
        <f t="shared" si="37"/>
        <v>FTC Kupa40924</v>
      </c>
      <c r="CN159" s="144" t="str">
        <f t="shared" si="37"/>
        <v>Dutch Masters Mixed Doubles40924</v>
      </c>
      <c r="CO159" s="144" t="str">
        <f t="shared" si="37"/>
        <v>Vegyes OB40938</v>
      </c>
      <c r="CP159" s="144" t="str">
        <f t="shared" si="37"/>
        <v>Aarau Mixed Doubles40945</v>
      </c>
      <c r="CQ159" s="144" t="str">
        <f t="shared" si="37"/>
        <v>Junior Masters Geneva Women40952</v>
      </c>
      <c r="CR159" s="144" t="str">
        <f t="shared" si="37"/>
        <v>Slovakian Mixed Doubles40959</v>
      </c>
      <c r="CS159" s="144" t="str">
        <f t="shared" si="37"/>
        <v>Dumfries Mixed Doubles40966</v>
      </c>
      <c r="CT159" s="144" t="str">
        <f t="shared" ref="CT159:DR159" si="38">CT2&amp;CT1</f>
        <v>Olympic Hopes40973</v>
      </c>
      <c r="CU159" s="144" t="str">
        <f t="shared" si="38"/>
        <v>WJCC A Women40980</v>
      </c>
      <c r="CV159" s="144" t="str">
        <f t="shared" si="38"/>
        <v>IX Mixed-Doubles Curling Cup40987</v>
      </c>
      <c r="CW159" s="144" t="str">
        <f t="shared" si="38"/>
        <v>Latvian Mixed-Doubles Curling Cup40994</v>
      </c>
      <c r="CX159" s="144" t="str">
        <f t="shared" si="38"/>
        <v>OCSB férfi "B"41008</v>
      </c>
      <c r="CY159" s="144" t="str">
        <f t="shared" si="38"/>
        <v>VIII. Czechoslovak Open41015</v>
      </c>
      <c r="CZ159" s="144" t="str">
        <f t="shared" si="38"/>
        <v>IFI női OB41022</v>
      </c>
      <c r="DA159" s="144" t="str">
        <f t="shared" si="38"/>
        <v>IFI férfi OB41022</v>
      </c>
      <c r="DB159" s="144" t="str">
        <f t="shared" si="38"/>
        <v>OCSB női "A"41037</v>
      </c>
      <c r="DC159" s="144" t="str">
        <f t="shared" si="38"/>
        <v>OCSB férfi "A"41037</v>
      </c>
      <c r="DD159" s="144" t="str">
        <f t="shared" si="38"/>
        <v>Ifi Vegyes Páros OB41044</v>
      </c>
      <c r="DE159" s="144" t="str">
        <f t="shared" si="38"/>
        <v>52. Internationales Sommerturnier Garmisch41099</v>
      </c>
      <c r="DF159" s="144" t="str">
        <f t="shared" si="38"/>
        <v>Eurotours Austrian Curling Open41156</v>
      </c>
      <c r="DG159" s="144" t="str">
        <f t="shared" si="38"/>
        <v>Szezonnyitó kupa41162</v>
      </c>
      <c r="DH159" s="144" t="str">
        <f t="shared" si="38"/>
        <v>Kolibris Curling Cup41169</v>
      </c>
      <c r="DI159" s="144" t="str">
        <f t="shared" si="38"/>
        <v>Tallinn Mixed-doubles International41176</v>
      </c>
      <c r="DJ159" s="144" t="str">
        <f t="shared" si="38"/>
        <v>SYS-TEK International Bonspiel41183</v>
      </c>
      <c r="DK159" s="144" t="str">
        <f t="shared" si="38"/>
        <v>V. Újpest Kupa41183</v>
      </c>
      <c r="DL159" s="144" t="str">
        <f t="shared" si="38"/>
        <v>Tallinn Cup41190</v>
      </c>
      <c r="DM159" s="144" t="str">
        <f t="shared" si="38"/>
        <v>44. International Curling Tournament Chamonix41197</v>
      </c>
      <c r="DN159" s="144" t="str">
        <f t="shared" si="38"/>
        <v>Service Experts Doubles Classic41197</v>
      </c>
      <c r="DO159" s="144" t="str">
        <f t="shared" si="38"/>
        <v>CCT Austrian MD Cup 41204</v>
      </c>
      <c r="DP159" s="144" t="str">
        <f t="shared" si="38"/>
        <v>2nd EJCT Prague Junior Cup lány41211</v>
      </c>
      <c r="DQ159" s="144" t="str">
        <f t="shared" si="38"/>
        <v>2nd EJCT Prague Junior Cup fiú41211</v>
      </c>
      <c r="DR159" s="144" t="str">
        <f t="shared" si="38"/>
        <v>Vegyes Páros OB41213</v>
      </c>
      <c r="DS159" s="144" t="str">
        <f t="shared" ref="DS159:DT159" si="39">DS2&amp;DS1</f>
        <v>Bern Inter Consolation Cup41218</v>
      </c>
      <c r="DT159" s="144" t="str">
        <f t="shared" si="39"/>
        <v>Magyar Kupa41225</v>
      </c>
      <c r="DU159" s="144" t="str">
        <f t="shared" ref="DU159:DV159" si="40">DU2&amp;DU1</f>
        <v>Bern Mixed-doubles CCT41232</v>
      </c>
      <c r="DV159" s="144" t="str">
        <f t="shared" si="40"/>
        <v>ECC B  Men41237</v>
      </c>
      <c r="DW159" s="144" t="str">
        <f t="shared" ref="DW159:DX159" si="41">DW2&amp;DW1</f>
        <v>ECC B Women41237</v>
      </c>
      <c r="DX159" s="144" t="str">
        <f t="shared" si="41"/>
        <v>Torneo Internazionale41246</v>
      </c>
      <c r="DY159" s="144" t="str">
        <f t="shared" ref="DY159" si="42">DY2&amp;DY1</f>
        <v>11. Gstaad Cup41246</v>
      </c>
      <c r="DZ159" s="144" t="str">
        <f t="shared" ref="DZ159:EB159" si="43">DZ2&amp;DZ1</f>
        <v>Évzáró Kupa41260</v>
      </c>
      <c r="EA159" s="144" t="str">
        <f t="shared" ref="EA159" si="44">EA2&amp;EA1</f>
        <v>Limmattal Mixed-doubles CCT41260</v>
      </c>
      <c r="EB159" s="144" t="str">
        <f t="shared" si="43"/>
        <v>FTC Kupa41281</v>
      </c>
      <c r="EC159" s="144" t="str">
        <f t="shared" ref="EC159:ED159" si="45">EC2&amp;EC1</f>
        <v>Dutch Masters Mixed-doubles CCT41288</v>
      </c>
      <c r="ED159" s="144" t="str">
        <f t="shared" si="45"/>
        <v>Vegyes-csapat OB41296</v>
      </c>
      <c r="EE159" s="144" t="str">
        <f t="shared" ref="EE159:EF159" si="46">EE2&amp;EE1</f>
        <v>International MD Trophy Aarau41309</v>
      </c>
      <c r="EF159" s="144" t="str">
        <f t="shared" si="46"/>
        <v>CCT Slovakian MD Cup 201741323</v>
      </c>
      <c r="EG159" s="144" t="str">
        <f t="shared" ref="EG159:EH159" si="47">EG2&amp;EG1</f>
        <v>Olympic Hopes41344</v>
      </c>
      <c r="EH159" s="144" t="str">
        <f t="shared" si="47"/>
        <v>Siket VB nők41344</v>
      </c>
      <c r="EI159" s="144" t="str">
        <f t="shared" ref="EI159:EJ159" si="48">EI2&amp;EI1</f>
        <v>Siket VB férfi41344</v>
      </c>
      <c r="EJ159" s="144" t="str">
        <f t="shared" si="48"/>
        <v>X. Mixed-Doubles Curling Cup41351</v>
      </c>
      <c r="EK159" s="144" t="str">
        <f t="shared" ref="EK159:EL159" si="49">EK2&amp;EK1</f>
        <v>CCT Dumfries41358</v>
      </c>
      <c r="EL159" s="144" t="str">
        <f t="shared" si="49"/>
        <v>OCSB férfi "B"41358</v>
      </c>
      <c r="EM159" s="144" t="str">
        <f t="shared" ref="EM159:EN159" si="50">EM2&amp;EM1</f>
        <v>CCT Riga41365</v>
      </c>
      <c r="EN159" s="144" t="str">
        <f t="shared" si="50"/>
        <v>OCSB női "A"41366</v>
      </c>
      <c r="EO159" s="144" t="str">
        <f t="shared" ref="EO159:EP159" si="51">EO2&amp;EO1</f>
        <v>OCSB férfi "A"41366</v>
      </c>
      <c r="EP159" s="144" t="str">
        <f t="shared" si="51"/>
        <v>Latvian MD Curling Cup41372</v>
      </c>
      <c r="EQ159" s="144" t="str">
        <f t="shared" ref="EQ159:ER159" si="52">EQ2&amp;EQ1</f>
        <v>CCT MD Tallinn41372</v>
      </c>
      <c r="ER159" s="144" t="str">
        <f t="shared" si="52"/>
        <v>IFI női OB41386</v>
      </c>
      <c r="ES159" s="144" t="str">
        <f t="shared" ref="ES159:ET159" si="53">ES2&amp;ES1</f>
        <v>IFI férfi OB41386</v>
      </c>
      <c r="ET159" s="144" t="str">
        <f t="shared" si="53"/>
        <v>Ifi Vegyes Páros OB41400</v>
      </c>
      <c r="EU159" s="144" t="str">
        <f t="shared" ref="EU159:EV159" si="54">EU2&amp;EU1</f>
        <v>New Zealand Winter Games41512</v>
      </c>
      <c r="EV159" s="144" t="str">
        <f t="shared" si="54"/>
        <v>Eurotours Austrian Curling Open41519</v>
      </c>
      <c r="EW159" s="144" t="str">
        <f t="shared" ref="EW159:EX159" si="55">EW2&amp;EW1</f>
        <v>Szezonnyitó kupa41526</v>
      </c>
      <c r="EX159" s="144" t="str">
        <f t="shared" si="55"/>
        <v>17. Kolibris Cup41540</v>
      </c>
      <c r="EY159" s="144" t="str">
        <f t="shared" ref="EY159:EZ159" si="56">EY2&amp;EY1</f>
        <v>SYS-TEK - Pinerolo41547</v>
      </c>
      <c r="EZ159" s="144" t="str">
        <f t="shared" si="56"/>
        <v>Újpest Kupa41547</v>
      </c>
      <c r="FA159" s="144" t="str">
        <f t="shared" ref="FA159:FB159" si="57">FA2&amp;FA1</f>
        <v>CCT Austrian Mixed Doubles Curling Cup41568</v>
      </c>
      <c r="FB159" s="144" t="str">
        <f t="shared" si="57"/>
        <v>Vegyes-páros OB B liga41569</v>
      </c>
      <c r="FC159" s="144" t="str">
        <f t="shared" ref="FC159" si="58">FC2&amp;FC1</f>
        <v>CC Bern Inter Consolation cup41582</v>
      </c>
      <c r="FD159" s="144" t="str">
        <f t="shared" ref="FD159:FE159" si="59">FD2&amp;FD1</f>
        <v xml:space="preserve"> Sochi World Curling Tour41589</v>
      </c>
      <c r="FE159" s="144" t="str">
        <f t="shared" si="59"/>
        <v>Magyar Kupa 201741589</v>
      </c>
      <c r="FF159" s="144" t="str">
        <f t="shared" ref="FF159:FG159" si="60">FF2&amp;FF1</f>
        <v>2017. évi Vegyes Páros OB41619</v>
      </c>
      <c r="FG159" s="144" t="str">
        <f t="shared" si="60"/>
        <v>2017. évi Évzáró Kupa41624</v>
      </c>
      <c r="FH159" s="144" t="str">
        <f t="shared" ref="FH159:FI159" si="61">FH2&amp;FH1</f>
        <v>2018. évi Fradi Kupa41645</v>
      </c>
      <c r="FI159" s="144" t="str">
        <f t="shared" si="61"/>
        <v>WJCC B Women41648</v>
      </c>
      <c r="FJ159" s="144" t="str">
        <f t="shared" ref="FJ159:FK159" si="62">FJ2&amp;FJ1</f>
        <v>WJCC B Men41648</v>
      </c>
      <c r="FK159" s="144" t="str">
        <f t="shared" si="62"/>
        <v>World Curling Tour - Hollandia41652</v>
      </c>
      <c r="FL159" s="144" t="str">
        <f t="shared" ref="FL159:FN159" si="63">FL2&amp;FL1</f>
        <v>2018. évi Vegyes-csapat OB41296</v>
      </c>
      <c r="FM159" s="144" t="str">
        <f t="shared" ref="FM159" si="64">FM2&amp;FM1</f>
        <v>World Curling Tour - Gavle41666</v>
      </c>
      <c r="FN159" s="144" t="str">
        <f t="shared" si="63"/>
        <v>Olympic Hopes41673</v>
      </c>
      <c r="FP159" s="237"/>
      <c r="FQ159" s="145"/>
    </row>
    <row r="161" spans="2:170">
      <c r="B161" s="35">
        <v>2</v>
      </c>
      <c r="C161" s="35">
        <f>B161+1</f>
        <v>3</v>
      </c>
      <c r="D161" s="35">
        <f t="shared" ref="D161:BP161" si="65">C161+1</f>
        <v>4</v>
      </c>
      <c r="E161" s="35">
        <f t="shared" si="65"/>
        <v>5</v>
      </c>
      <c r="F161" s="35">
        <f t="shared" si="65"/>
        <v>6</v>
      </c>
      <c r="G161" s="35">
        <f t="shared" si="65"/>
        <v>7</v>
      </c>
      <c r="H161" s="35">
        <f t="shared" si="65"/>
        <v>8</v>
      </c>
      <c r="I161" s="35">
        <f t="shared" si="65"/>
        <v>9</v>
      </c>
      <c r="J161" s="35">
        <f t="shared" si="65"/>
        <v>10</v>
      </c>
      <c r="K161" s="35">
        <f t="shared" si="65"/>
        <v>11</v>
      </c>
      <c r="L161" s="35">
        <f t="shared" si="65"/>
        <v>12</v>
      </c>
      <c r="M161" s="35">
        <f t="shared" si="65"/>
        <v>13</v>
      </c>
      <c r="N161" s="35">
        <f t="shared" si="65"/>
        <v>14</v>
      </c>
      <c r="O161" s="35">
        <f t="shared" si="65"/>
        <v>15</v>
      </c>
      <c r="P161" s="35">
        <f t="shared" si="65"/>
        <v>16</v>
      </c>
      <c r="Q161" s="35">
        <f t="shared" si="65"/>
        <v>17</v>
      </c>
      <c r="R161" s="35">
        <f t="shared" si="65"/>
        <v>18</v>
      </c>
      <c r="S161" s="35">
        <f t="shared" si="65"/>
        <v>19</v>
      </c>
      <c r="T161" s="35">
        <f t="shared" si="65"/>
        <v>20</v>
      </c>
      <c r="U161" s="35">
        <f t="shared" si="65"/>
        <v>21</v>
      </c>
      <c r="V161" s="35">
        <f t="shared" si="65"/>
        <v>22</v>
      </c>
      <c r="W161" s="35">
        <f t="shared" si="65"/>
        <v>23</v>
      </c>
      <c r="X161" s="35">
        <f t="shared" si="65"/>
        <v>24</v>
      </c>
      <c r="Y161" s="35">
        <f t="shared" si="65"/>
        <v>25</v>
      </c>
      <c r="Z161" s="35">
        <f t="shared" si="65"/>
        <v>26</v>
      </c>
      <c r="AA161" s="35">
        <f t="shared" si="65"/>
        <v>27</v>
      </c>
      <c r="AB161" s="35">
        <f t="shared" si="65"/>
        <v>28</v>
      </c>
      <c r="AC161" s="35">
        <f t="shared" si="65"/>
        <v>29</v>
      </c>
      <c r="AD161" s="35">
        <f t="shared" si="65"/>
        <v>30</v>
      </c>
      <c r="AE161" s="35">
        <f t="shared" si="65"/>
        <v>31</v>
      </c>
      <c r="AF161" s="35">
        <f t="shared" si="65"/>
        <v>32</v>
      </c>
      <c r="AG161" s="35">
        <f t="shared" si="65"/>
        <v>33</v>
      </c>
      <c r="AH161" s="35">
        <f t="shared" si="65"/>
        <v>34</v>
      </c>
      <c r="AI161" s="35">
        <f t="shared" si="65"/>
        <v>35</v>
      </c>
      <c r="AJ161" s="35">
        <f t="shared" si="65"/>
        <v>36</v>
      </c>
      <c r="AK161" s="35">
        <f t="shared" si="65"/>
        <v>37</v>
      </c>
      <c r="AL161" s="35">
        <f t="shared" si="65"/>
        <v>38</v>
      </c>
      <c r="AM161" s="35">
        <f t="shared" si="65"/>
        <v>39</v>
      </c>
      <c r="AN161" s="35">
        <f t="shared" si="65"/>
        <v>40</v>
      </c>
      <c r="AO161" s="35">
        <f>AN161+1</f>
        <v>41</v>
      </c>
      <c r="AP161" s="35">
        <f>AO161+1</f>
        <v>42</v>
      </c>
      <c r="AQ161" s="35">
        <f t="shared" si="65"/>
        <v>43</v>
      </c>
      <c r="AR161" s="35">
        <f t="shared" si="65"/>
        <v>44</v>
      </c>
      <c r="AS161" s="35">
        <f t="shared" si="65"/>
        <v>45</v>
      </c>
      <c r="AT161" s="35">
        <f t="shared" si="65"/>
        <v>46</v>
      </c>
      <c r="AU161" s="35">
        <f t="shared" si="65"/>
        <v>47</v>
      </c>
      <c r="AV161" s="35">
        <f t="shared" si="65"/>
        <v>48</v>
      </c>
      <c r="AW161" s="35">
        <f t="shared" si="65"/>
        <v>49</v>
      </c>
      <c r="AX161" s="35">
        <f t="shared" si="65"/>
        <v>50</v>
      </c>
      <c r="AY161" s="35">
        <f t="shared" si="65"/>
        <v>51</v>
      </c>
      <c r="AZ161" s="35">
        <f t="shared" si="65"/>
        <v>52</v>
      </c>
      <c r="BA161" s="35">
        <f t="shared" si="65"/>
        <v>53</v>
      </c>
      <c r="BB161" s="35">
        <f t="shared" si="65"/>
        <v>54</v>
      </c>
      <c r="BC161" s="35">
        <f t="shared" si="65"/>
        <v>55</v>
      </c>
      <c r="BD161" s="35">
        <f t="shared" si="65"/>
        <v>56</v>
      </c>
      <c r="BE161" s="35">
        <f t="shared" si="65"/>
        <v>57</v>
      </c>
      <c r="BF161" s="35">
        <f t="shared" si="65"/>
        <v>58</v>
      </c>
      <c r="BG161" s="35">
        <f t="shared" si="65"/>
        <v>59</v>
      </c>
      <c r="BH161" s="35">
        <f t="shared" si="65"/>
        <v>60</v>
      </c>
      <c r="BI161" s="35">
        <f t="shared" si="65"/>
        <v>61</v>
      </c>
      <c r="BJ161" s="35">
        <f t="shared" si="65"/>
        <v>62</v>
      </c>
      <c r="BK161" s="35">
        <f t="shared" si="65"/>
        <v>63</v>
      </c>
      <c r="BL161" s="35">
        <f t="shared" si="65"/>
        <v>64</v>
      </c>
      <c r="BM161" s="35">
        <f t="shared" si="65"/>
        <v>65</v>
      </c>
      <c r="BN161" s="35">
        <f t="shared" si="65"/>
        <v>66</v>
      </c>
      <c r="BO161" s="35">
        <f t="shared" si="65"/>
        <v>67</v>
      </c>
      <c r="BP161" s="35">
        <f t="shared" si="65"/>
        <v>68</v>
      </c>
      <c r="BQ161" s="35">
        <f t="shared" ref="BQ161" si="66">BP161+1</f>
        <v>69</v>
      </c>
      <c r="BR161" s="35">
        <f t="shared" ref="BR161" si="67">BQ161+1</f>
        <v>70</v>
      </c>
      <c r="BS161" s="35">
        <f t="shared" ref="BS161" si="68">BR161+1</f>
        <v>71</v>
      </c>
      <c r="BT161" s="35">
        <f t="shared" ref="BT161" si="69">BS161+1</f>
        <v>72</v>
      </c>
      <c r="BU161" s="35">
        <f t="shared" ref="BU161" si="70">BT161+1</f>
        <v>73</v>
      </c>
      <c r="BV161" s="35">
        <f t="shared" ref="BV161" si="71">BU161+1</f>
        <v>74</v>
      </c>
      <c r="BW161" s="35">
        <f t="shared" ref="BW161" si="72">BV161+1</f>
        <v>75</v>
      </c>
      <c r="BX161" s="35">
        <f t="shared" ref="BX161" si="73">BW161+1</f>
        <v>76</v>
      </c>
      <c r="BY161" s="35">
        <f t="shared" ref="BY161" si="74">BX161+1</f>
        <v>77</v>
      </c>
      <c r="BZ161" s="35">
        <f t="shared" ref="BZ161" si="75">BY161+1</f>
        <v>78</v>
      </c>
      <c r="CA161" s="35">
        <f t="shared" ref="CA161" si="76">BZ161+1</f>
        <v>79</v>
      </c>
      <c r="CB161" s="35">
        <f t="shared" ref="CB161" si="77">CA161+1</f>
        <v>80</v>
      </c>
      <c r="CC161" s="35">
        <f t="shared" ref="CC161" si="78">CB161+1</f>
        <v>81</v>
      </c>
      <c r="CD161" s="35">
        <f t="shared" ref="CD161" si="79">CC161+1</f>
        <v>82</v>
      </c>
      <c r="CE161" s="35">
        <f t="shared" ref="CE161" si="80">CD161+1</f>
        <v>83</v>
      </c>
      <c r="CF161" s="35">
        <f t="shared" ref="CF161" si="81">CE161+1</f>
        <v>84</v>
      </c>
      <c r="CG161" s="35">
        <f t="shared" ref="CG161:CJ161" si="82">CF161+1</f>
        <v>85</v>
      </c>
      <c r="CH161" s="35">
        <f t="shared" si="82"/>
        <v>86</v>
      </c>
      <c r="CI161" s="35">
        <f t="shared" si="82"/>
        <v>87</v>
      </c>
      <c r="CJ161" s="35">
        <f t="shared" si="82"/>
        <v>88</v>
      </c>
      <c r="CK161" s="35">
        <f>CJ161+1</f>
        <v>89</v>
      </c>
      <c r="CL161" s="35">
        <f>CK161+1</f>
        <v>90</v>
      </c>
      <c r="CM161" s="35">
        <f>CL161+1</f>
        <v>91</v>
      </c>
      <c r="CN161" s="35">
        <f t="shared" ref="CN161:CQ161" si="83">CM161+1</f>
        <v>92</v>
      </c>
      <c r="CO161" s="35">
        <f t="shared" si="83"/>
        <v>93</v>
      </c>
      <c r="CP161" s="35">
        <f t="shared" si="83"/>
        <v>94</v>
      </c>
      <c r="CQ161" s="35">
        <f t="shared" si="83"/>
        <v>95</v>
      </c>
      <c r="CR161" s="35">
        <f t="shared" ref="CR161" si="84">CQ161+1</f>
        <v>96</v>
      </c>
      <c r="CS161" s="35">
        <f t="shared" ref="CS161:EA161" si="85">CR161+1</f>
        <v>97</v>
      </c>
      <c r="CT161" s="35">
        <f t="shared" si="85"/>
        <v>98</v>
      </c>
      <c r="CU161" s="35">
        <f t="shared" si="85"/>
        <v>99</v>
      </c>
      <c r="CV161" s="35">
        <f t="shared" si="85"/>
        <v>100</v>
      </c>
      <c r="CW161" s="35">
        <f t="shared" si="85"/>
        <v>101</v>
      </c>
      <c r="CX161" s="35">
        <f t="shared" si="85"/>
        <v>102</v>
      </c>
      <c r="CY161" s="35">
        <f t="shared" si="85"/>
        <v>103</v>
      </c>
      <c r="CZ161" s="35">
        <f t="shared" si="85"/>
        <v>104</v>
      </c>
      <c r="DA161" s="35">
        <f t="shared" si="85"/>
        <v>105</v>
      </c>
      <c r="DB161" s="35">
        <f t="shared" si="85"/>
        <v>106</v>
      </c>
      <c r="DC161" s="35">
        <f t="shared" si="85"/>
        <v>107</v>
      </c>
      <c r="DD161" s="35">
        <f t="shared" si="85"/>
        <v>108</v>
      </c>
      <c r="DE161" s="35">
        <f t="shared" si="85"/>
        <v>109</v>
      </c>
      <c r="DF161" s="35">
        <f t="shared" si="85"/>
        <v>110</v>
      </c>
      <c r="DG161" s="35">
        <f t="shared" si="85"/>
        <v>111</v>
      </c>
      <c r="DH161" s="35">
        <f t="shared" si="85"/>
        <v>112</v>
      </c>
      <c r="DI161" s="35">
        <f t="shared" si="85"/>
        <v>113</v>
      </c>
      <c r="DJ161" s="35">
        <f t="shared" si="85"/>
        <v>114</v>
      </c>
      <c r="DK161" s="35">
        <f t="shared" si="85"/>
        <v>115</v>
      </c>
      <c r="DL161" s="35">
        <f t="shared" si="85"/>
        <v>116</v>
      </c>
      <c r="DM161" s="35">
        <f t="shared" si="85"/>
        <v>117</v>
      </c>
      <c r="DN161" s="35">
        <f t="shared" si="85"/>
        <v>118</v>
      </c>
      <c r="DO161" s="35">
        <f t="shared" si="85"/>
        <v>119</v>
      </c>
      <c r="DP161" s="35">
        <f t="shared" si="85"/>
        <v>120</v>
      </c>
      <c r="DQ161" s="35">
        <f t="shared" si="85"/>
        <v>121</v>
      </c>
      <c r="DR161" s="35">
        <f t="shared" si="85"/>
        <v>122</v>
      </c>
      <c r="DS161" s="35">
        <f t="shared" si="85"/>
        <v>123</v>
      </c>
      <c r="DT161" s="35">
        <f t="shared" si="85"/>
        <v>124</v>
      </c>
      <c r="DU161" s="35">
        <f t="shared" si="85"/>
        <v>125</v>
      </c>
      <c r="DV161" s="35">
        <f t="shared" si="85"/>
        <v>126</v>
      </c>
      <c r="DW161" s="35">
        <f t="shared" si="85"/>
        <v>127</v>
      </c>
      <c r="DX161" s="35">
        <f t="shared" si="85"/>
        <v>128</v>
      </c>
      <c r="DY161" s="35">
        <f t="shared" si="85"/>
        <v>129</v>
      </c>
      <c r="DZ161" s="35">
        <f t="shared" si="85"/>
        <v>130</v>
      </c>
      <c r="EA161" s="35">
        <f t="shared" si="85"/>
        <v>131</v>
      </c>
      <c r="EB161" s="35">
        <f t="shared" ref="EB161:FM161" si="86">EA161+1</f>
        <v>132</v>
      </c>
      <c r="EC161" s="35">
        <f t="shared" si="86"/>
        <v>133</v>
      </c>
      <c r="ED161" s="35">
        <f t="shared" si="86"/>
        <v>134</v>
      </c>
      <c r="EE161" s="35">
        <f t="shared" si="86"/>
        <v>135</v>
      </c>
      <c r="EF161" s="35">
        <f t="shared" si="86"/>
        <v>136</v>
      </c>
      <c r="EG161" s="35">
        <f t="shared" si="86"/>
        <v>137</v>
      </c>
      <c r="EH161" s="35">
        <f t="shared" si="86"/>
        <v>138</v>
      </c>
      <c r="EI161" s="35">
        <f t="shared" si="86"/>
        <v>139</v>
      </c>
      <c r="EJ161" s="35">
        <f t="shared" si="86"/>
        <v>140</v>
      </c>
      <c r="EK161" s="35">
        <f t="shared" si="86"/>
        <v>141</v>
      </c>
      <c r="EL161" s="35">
        <f t="shared" si="86"/>
        <v>142</v>
      </c>
      <c r="EM161" s="35">
        <f t="shared" si="86"/>
        <v>143</v>
      </c>
      <c r="EN161" s="35">
        <f t="shared" si="86"/>
        <v>144</v>
      </c>
      <c r="EO161" s="35">
        <f t="shared" si="86"/>
        <v>145</v>
      </c>
      <c r="EP161" s="35">
        <f t="shared" si="86"/>
        <v>146</v>
      </c>
      <c r="EQ161" s="35">
        <f t="shared" si="86"/>
        <v>147</v>
      </c>
      <c r="ER161" s="35">
        <f t="shared" si="86"/>
        <v>148</v>
      </c>
      <c r="ES161" s="35">
        <f t="shared" si="86"/>
        <v>149</v>
      </c>
      <c r="ET161" s="35">
        <f t="shared" si="86"/>
        <v>150</v>
      </c>
      <c r="EU161" s="35">
        <f t="shared" si="86"/>
        <v>151</v>
      </c>
      <c r="EV161" s="35">
        <f t="shared" si="86"/>
        <v>152</v>
      </c>
      <c r="EW161" s="35">
        <f t="shared" si="86"/>
        <v>153</v>
      </c>
      <c r="EX161" s="35">
        <f t="shared" si="86"/>
        <v>154</v>
      </c>
      <c r="EY161" s="35">
        <f t="shared" si="86"/>
        <v>155</v>
      </c>
      <c r="EZ161" s="35">
        <f t="shared" si="86"/>
        <v>156</v>
      </c>
      <c r="FA161" s="35">
        <f t="shared" si="86"/>
        <v>157</v>
      </c>
      <c r="FB161" s="35">
        <f t="shared" si="86"/>
        <v>158</v>
      </c>
      <c r="FC161" s="35">
        <f t="shared" si="86"/>
        <v>159</v>
      </c>
      <c r="FD161" s="35">
        <f>FB161+1</f>
        <v>159</v>
      </c>
      <c r="FE161" s="35">
        <f t="shared" si="86"/>
        <v>160</v>
      </c>
      <c r="FF161" s="35">
        <f t="shared" si="86"/>
        <v>161</v>
      </c>
      <c r="FG161" s="35">
        <f t="shared" si="86"/>
        <v>162</v>
      </c>
      <c r="FH161" s="35">
        <f t="shared" si="86"/>
        <v>163</v>
      </c>
      <c r="FI161" s="35">
        <f t="shared" si="86"/>
        <v>164</v>
      </c>
      <c r="FJ161" s="35">
        <f t="shared" si="86"/>
        <v>165</v>
      </c>
      <c r="FK161" s="35">
        <f t="shared" si="86"/>
        <v>166</v>
      </c>
      <c r="FL161" s="35">
        <f t="shared" si="86"/>
        <v>167</v>
      </c>
      <c r="FM161" s="35">
        <f t="shared" si="86"/>
        <v>168</v>
      </c>
      <c r="FN161" s="35">
        <f>FL161+1</f>
        <v>168</v>
      </c>
    </row>
  </sheetData>
  <sheetProtection algorithmName="SHA-512" hashValue="tq7Rn8xvR5178JVH0QSOUfHo232DS7ZuC7YRM0PZRNVWbqKLnMVKuUFg+ugyi2mUkhnodjmwtincO41ndW89bQ==" saltValue="xzpVmq3GkAWq1z7jkwGFKQ==" spinCount="100000" sheet="1" objects="1" scenarios="1"/>
  <autoFilter ref="A2:FP156">
    <sortState ref="A3:FP156">
      <sortCondition descending="1" ref="FP2:FP156"/>
    </sortState>
  </autoFilter>
  <sortState ref="A3:FU89">
    <sortCondition descending="1" ref="FP3:FP89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E3" sqref="E3"/>
    </sheetView>
  </sheetViews>
  <sheetFormatPr defaultColWidth="11" defaultRowHeight="12.75"/>
  <sheetData>
    <row r="1" spans="2:10" ht="15">
      <c r="B1" s="263" t="s">
        <v>1550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3</v>
      </c>
      <c r="F4" s="262">
        <v>0</v>
      </c>
      <c r="G4">
        <f t="shared" ref="G4:G36" si="0">SUM(E4:F4)</f>
        <v>3</v>
      </c>
      <c r="H4" s="153">
        <f t="shared" ref="H4:H59" si="1">E4/$E$63</f>
        <v>4.380841121495327E-4</v>
      </c>
      <c r="I4" s="153">
        <f t="shared" ref="I4:I59" si="2">F4/$F$63</f>
        <v>0</v>
      </c>
      <c r="J4" s="153">
        <f t="shared" ref="J4:J59" si="3">G4/$G$63</f>
        <v>2.2187708009762592E-4</v>
      </c>
    </row>
    <row r="5" spans="2:10">
      <c r="B5" s="262" t="s">
        <v>364</v>
      </c>
      <c r="C5" t="s">
        <v>886</v>
      </c>
      <c r="D5" t="s">
        <v>420</v>
      </c>
      <c r="E5" s="262">
        <v>58</v>
      </c>
      <c r="F5" s="262">
        <v>50</v>
      </c>
      <c r="G5">
        <f t="shared" si="0"/>
        <v>108</v>
      </c>
      <c r="H5" s="153">
        <f t="shared" si="1"/>
        <v>8.4696261682242983E-3</v>
      </c>
      <c r="I5" s="153">
        <f t="shared" si="2"/>
        <v>7.4928817623257909E-3</v>
      </c>
      <c r="J5" s="153">
        <f t="shared" si="3"/>
        <v>7.9875748835145331E-3</v>
      </c>
    </row>
    <row r="6" spans="2:10">
      <c r="B6" s="262" t="s">
        <v>373</v>
      </c>
      <c r="C6" t="s">
        <v>887</v>
      </c>
      <c r="D6" t="s">
        <v>419</v>
      </c>
      <c r="E6" s="262">
        <v>100</v>
      </c>
      <c r="F6" s="262">
        <v>76</v>
      </c>
      <c r="G6">
        <f t="shared" si="0"/>
        <v>176</v>
      </c>
      <c r="H6" s="153">
        <f t="shared" si="1"/>
        <v>1.4602803738317757E-2</v>
      </c>
      <c r="I6" s="153">
        <f t="shared" si="2"/>
        <v>1.1389180278735202E-2</v>
      </c>
      <c r="J6" s="153">
        <f t="shared" si="3"/>
        <v>1.301678869906072E-2</v>
      </c>
    </row>
    <row r="7" spans="2:10">
      <c r="B7" s="262" t="s">
        <v>380</v>
      </c>
      <c r="C7" t="s">
        <v>898</v>
      </c>
      <c r="D7" t="s">
        <v>419</v>
      </c>
      <c r="E7" s="262">
        <v>21</v>
      </c>
      <c r="F7" s="262">
        <v>65</v>
      </c>
      <c r="G7">
        <f t="shared" si="0"/>
        <v>86</v>
      </c>
      <c r="H7" s="153">
        <f t="shared" si="1"/>
        <v>3.0665887850467289E-3</v>
      </c>
      <c r="I7" s="153">
        <f t="shared" si="2"/>
        <v>9.740746291023528E-3</v>
      </c>
      <c r="J7" s="153">
        <f t="shared" si="3"/>
        <v>6.3604762961319431E-3</v>
      </c>
    </row>
    <row r="8" spans="2:10">
      <c r="B8" s="262" t="s">
        <v>370</v>
      </c>
      <c r="C8" t="s">
        <v>859</v>
      </c>
      <c r="D8" t="s">
        <v>419</v>
      </c>
      <c r="E8" s="262">
        <v>51</v>
      </c>
      <c r="F8" s="262">
        <v>2</v>
      </c>
      <c r="G8">
        <f t="shared" si="0"/>
        <v>53</v>
      </c>
      <c r="H8" s="153">
        <f t="shared" si="1"/>
        <v>7.447429906542056E-3</v>
      </c>
      <c r="I8" s="153">
        <f t="shared" si="2"/>
        <v>2.997152704930316E-4</v>
      </c>
      <c r="J8" s="153">
        <f t="shared" si="3"/>
        <v>3.9198284150580576E-3</v>
      </c>
    </row>
    <row r="9" spans="2:10">
      <c r="B9" s="262" t="s">
        <v>390</v>
      </c>
      <c r="C9" t="s">
        <v>901</v>
      </c>
      <c r="D9" t="s">
        <v>420</v>
      </c>
      <c r="E9" s="262">
        <v>12</v>
      </c>
      <c r="F9" s="262">
        <v>0</v>
      </c>
      <c r="G9">
        <f t="shared" si="0"/>
        <v>12</v>
      </c>
      <c r="H9" s="153">
        <f t="shared" si="1"/>
        <v>1.7523364485981308E-3</v>
      </c>
      <c r="I9" s="153">
        <f t="shared" si="2"/>
        <v>0</v>
      </c>
      <c r="J9" s="153">
        <f t="shared" si="3"/>
        <v>8.8750832039050369E-4</v>
      </c>
    </row>
    <row r="10" spans="2:10">
      <c r="B10" s="262" t="s">
        <v>845</v>
      </c>
      <c r="C10" t="s">
        <v>904</v>
      </c>
      <c r="D10" t="s">
        <v>419</v>
      </c>
      <c r="E10" s="262">
        <v>13</v>
      </c>
      <c r="F10" s="262">
        <v>0</v>
      </c>
      <c r="G10">
        <f t="shared" si="0"/>
        <v>13</v>
      </c>
      <c r="H10" s="153">
        <f t="shared" si="1"/>
        <v>1.8983644859813084E-3</v>
      </c>
      <c r="I10" s="153">
        <f t="shared" si="2"/>
        <v>0</v>
      </c>
      <c r="J10" s="153">
        <f t="shared" si="3"/>
        <v>9.6146734708971225E-4</v>
      </c>
    </row>
    <row r="11" spans="2:10">
      <c r="B11" s="262" t="s">
        <v>347</v>
      </c>
      <c r="C11" t="s">
        <v>907</v>
      </c>
      <c r="D11" t="s">
        <v>420</v>
      </c>
      <c r="E11" s="262">
        <v>678</v>
      </c>
      <c r="F11" s="262">
        <v>652</v>
      </c>
      <c r="G11">
        <f t="shared" si="0"/>
        <v>1330</v>
      </c>
      <c r="H11" s="153">
        <f t="shared" si="1"/>
        <v>9.9007009345794386E-2</v>
      </c>
      <c r="I11" s="153">
        <f t="shared" si="2"/>
        <v>9.7707178180728313E-2</v>
      </c>
      <c r="J11" s="153">
        <f t="shared" si="3"/>
        <v>9.8365505509947493E-2</v>
      </c>
    </row>
    <row r="12" spans="2:10">
      <c r="B12" s="262" t="s">
        <v>353</v>
      </c>
      <c r="C12" t="s">
        <v>912</v>
      </c>
      <c r="D12" t="s">
        <v>420</v>
      </c>
      <c r="E12" s="262">
        <v>351</v>
      </c>
      <c r="F12" s="262">
        <v>310</v>
      </c>
      <c r="G12">
        <f t="shared" si="0"/>
        <v>661</v>
      </c>
      <c r="H12" s="153">
        <f t="shared" si="1"/>
        <v>5.1255841121495324E-2</v>
      </c>
      <c r="I12" s="153">
        <f t="shared" si="2"/>
        <v>4.6455866926419905E-2</v>
      </c>
      <c r="J12" s="153">
        <f t="shared" si="3"/>
        <v>4.888691664817691E-2</v>
      </c>
    </row>
    <row r="13" spans="2:10">
      <c r="B13" s="262" t="s">
        <v>378</v>
      </c>
      <c r="C13" t="s">
        <v>1384</v>
      </c>
      <c r="D13" t="s">
        <v>420</v>
      </c>
      <c r="E13" s="262">
        <v>61</v>
      </c>
      <c r="F13" s="262">
        <v>0</v>
      </c>
      <c r="G13">
        <f t="shared" si="0"/>
        <v>61</v>
      </c>
      <c r="H13" s="153">
        <f t="shared" si="1"/>
        <v>8.907710280373831E-3</v>
      </c>
      <c r="I13" s="153">
        <f t="shared" si="2"/>
        <v>0</v>
      </c>
      <c r="J13" s="153">
        <f t="shared" si="3"/>
        <v>4.5115006286517269E-3</v>
      </c>
    </row>
    <row r="14" spans="2:10">
      <c r="B14" s="262" t="s">
        <v>377</v>
      </c>
      <c r="C14" t="s">
        <v>612</v>
      </c>
      <c r="D14" t="s">
        <v>419</v>
      </c>
      <c r="E14" s="262">
        <v>41</v>
      </c>
      <c r="F14" s="262">
        <v>37</v>
      </c>
      <c r="G14">
        <f t="shared" si="0"/>
        <v>78</v>
      </c>
      <c r="H14" s="153">
        <f t="shared" si="1"/>
        <v>5.9871495327102802E-3</v>
      </c>
      <c r="I14" s="153">
        <f t="shared" si="2"/>
        <v>5.5447325041210853E-3</v>
      </c>
      <c r="J14" s="153">
        <f t="shared" si="3"/>
        <v>5.7688040825382737E-3</v>
      </c>
    </row>
    <row r="15" spans="2:10">
      <c r="B15" s="262" t="s">
        <v>357</v>
      </c>
      <c r="C15" t="s">
        <v>404</v>
      </c>
      <c r="D15" t="s">
        <v>419</v>
      </c>
      <c r="E15" s="262">
        <v>187</v>
      </c>
      <c r="F15" s="262">
        <v>153</v>
      </c>
      <c r="G15">
        <f t="shared" si="0"/>
        <v>340</v>
      </c>
      <c r="H15" s="153">
        <f t="shared" si="1"/>
        <v>2.7307242990654207E-2</v>
      </c>
      <c r="I15" s="153">
        <f t="shared" si="2"/>
        <v>2.2928218192716919E-2</v>
      </c>
      <c r="J15" s="153">
        <f t="shared" si="3"/>
        <v>2.5146069077730936E-2</v>
      </c>
    </row>
    <row r="16" spans="2:10">
      <c r="B16" s="262" t="s">
        <v>352</v>
      </c>
      <c r="C16" t="s">
        <v>922</v>
      </c>
      <c r="D16" t="s">
        <v>419</v>
      </c>
      <c r="E16" s="262">
        <v>392</v>
      </c>
      <c r="F16" s="262">
        <v>337</v>
      </c>
      <c r="G16">
        <f t="shared" si="0"/>
        <v>729</v>
      </c>
      <c r="H16" s="153">
        <f t="shared" si="1"/>
        <v>5.7242990654205607E-2</v>
      </c>
      <c r="I16" s="153">
        <f t="shared" si="2"/>
        <v>5.0502023078075831E-2</v>
      </c>
      <c r="J16" s="153">
        <f t="shared" si="3"/>
        <v>5.3916130463723094E-2</v>
      </c>
    </row>
    <row r="17" spans="2:10">
      <c r="B17" s="262" t="s">
        <v>371</v>
      </c>
      <c r="C17" t="s">
        <v>856</v>
      </c>
      <c r="D17" t="s">
        <v>419</v>
      </c>
      <c r="E17" s="262">
        <v>44</v>
      </c>
      <c r="F17" s="262">
        <v>51</v>
      </c>
      <c r="G17">
        <f t="shared" si="0"/>
        <v>95</v>
      </c>
      <c r="H17" s="153">
        <f t="shared" si="1"/>
        <v>6.4252336448598129E-3</v>
      </c>
      <c r="I17" s="153">
        <f t="shared" si="2"/>
        <v>7.6427393975723066E-3</v>
      </c>
      <c r="J17" s="153">
        <f t="shared" si="3"/>
        <v>7.0261075364248205E-3</v>
      </c>
    </row>
    <row r="18" spans="2:10">
      <c r="B18" s="262" t="s">
        <v>368</v>
      </c>
      <c r="C18" s="292" t="s">
        <v>937</v>
      </c>
      <c r="D18" t="s">
        <v>419</v>
      </c>
      <c r="E18" s="262">
        <v>83</v>
      </c>
      <c r="F18" s="262">
        <v>92</v>
      </c>
      <c r="G18">
        <f t="shared" si="0"/>
        <v>175</v>
      </c>
      <c r="H18" s="153">
        <f t="shared" si="1"/>
        <v>1.2120327102803738E-2</v>
      </c>
      <c r="I18" s="153">
        <f t="shared" si="2"/>
        <v>1.3786902442679454E-2</v>
      </c>
      <c r="J18" s="153">
        <f t="shared" si="3"/>
        <v>1.2942829672361511E-2</v>
      </c>
    </row>
    <row r="19" spans="2:10">
      <c r="B19" s="262" t="s">
        <v>372</v>
      </c>
      <c r="C19" t="s">
        <v>930</v>
      </c>
      <c r="D19" t="s">
        <v>419</v>
      </c>
      <c r="E19" s="262">
        <v>55</v>
      </c>
      <c r="F19" s="262">
        <v>114</v>
      </c>
      <c r="G19">
        <f t="shared" si="0"/>
        <v>169</v>
      </c>
      <c r="H19" s="153">
        <f t="shared" si="1"/>
        <v>8.0315420560747655E-3</v>
      </c>
      <c r="I19" s="153">
        <f t="shared" si="2"/>
        <v>1.7083770418102804E-2</v>
      </c>
      <c r="J19" s="153">
        <f t="shared" si="3"/>
        <v>1.2499075512166259E-2</v>
      </c>
    </row>
    <row r="20" spans="2:10">
      <c r="B20" s="262" t="s">
        <v>361</v>
      </c>
      <c r="C20" t="s">
        <v>413</v>
      </c>
      <c r="D20" t="s">
        <v>419</v>
      </c>
      <c r="E20" s="262">
        <v>234</v>
      </c>
      <c r="F20" s="262">
        <v>154</v>
      </c>
      <c r="G20">
        <f t="shared" si="0"/>
        <v>388</v>
      </c>
      <c r="H20" s="153">
        <f t="shared" si="1"/>
        <v>3.4170560747663552E-2</v>
      </c>
      <c r="I20" s="153">
        <f t="shared" si="2"/>
        <v>2.3078075827963434E-2</v>
      </c>
      <c r="J20" s="153">
        <f t="shared" si="3"/>
        <v>2.8696102359292951E-2</v>
      </c>
    </row>
    <row r="21" spans="2:10">
      <c r="B21" s="262" t="s">
        <v>355</v>
      </c>
      <c r="C21" t="s">
        <v>933</v>
      </c>
      <c r="D21" t="s">
        <v>419</v>
      </c>
      <c r="E21" s="262">
        <v>59</v>
      </c>
      <c r="F21" s="262">
        <v>19</v>
      </c>
      <c r="G21">
        <f t="shared" si="0"/>
        <v>78</v>
      </c>
      <c r="H21" s="153">
        <f t="shared" si="1"/>
        <v>8.6156542056074759E-3</v>
      </c>
      <c r="I21" s="153">
        <f t="shared" si="2"/>
        <v>2.8472950696838005E-3</v>
      </c>
      <c r="J21" s="153">
        <f t="shared" si="3"/>
        <v>5.7688040825382737E-3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229</v>
      </c>
      <c r="F23" s="262">
        <v>228</v>
      </c>
      <c r="G23">
        <f t="shared" si="0"/>
        <v>457</v>
      </c>
      <c r="H23" s="153">
        <f t="shared" si="1"/>
        <v>3.3440420560747662E-2</v>
      </c>
      <c r="I23" s="153">
        <f t="shared" si="2"/>
        <v>3.4167540836205608E-2</v>
      </c>
      <c r="J23" s="153">
        <f t="shared" si="3"/>
        <v>3.3799275201538345E-2</v>
      </c>
    </row>
    <row r="24" spans="2:10">
      <c r="B24" s="262" t="s">
        <v>383</v>
      </c>
      <c r="C24" t="s">
        <v>942</v>
      </c>
      <c r="D24" t="s">
        <v>419</v>
      </c>
      <c r="E24" s="262">
        <v>0</v>
      </c>
      <c r="F24" s="262">
        <v>0</v>
      </c>
      <c r="G24">
        <f t="shared" si="0"/>
        <v>0</v>
      </c>
      <c r="H24" s="153">
        <f t="shared" si="1"/>
        <v>0</v>
      </c>
      <c r="I24" s="153">
        <f t="shared" si="2"/>
        <v>0</v>
      </c>
      <c r="J24" s="153">
        <f t="shared" si="3"/>
        <v>0</v>
      </c>
    </row>
    <row r="25" spans="2:10">
      <c r="B25" s="262" t="s">
        <v>874</v>
      </c>
      <c r="C25" t="s">
        <v>946</v>
      </c>
      <c r="D25" t="s">
        <v>420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1158</v>
      </c>
      <c r="C26" t="s">
        <v>948</v>
      </c>
      <c r="D26" t="s">
        <v>419</v>
      </c>
      <c r="E26" s="262">
        <v>20</v>
      </c>
      <c r="F26" s="262">
        <v>20</v>
      </c>
      <c r="G26">
        <f t="shared" si="0"/>
        <v>40</v>
      </c>
      <c r="H26" s="153">
        <f t="shared" si="1"/>
        <v>2.9205607476635513E-3</v>
      </c>
      <c r="I26" s="153">
        <f t="shared" si="2"/>
        <v>2.9971527049303163E-3</v>
      </c>
      <c r="J26" s="153">
        <f t="shared" si="3"/>
        <v>2.9583610679683454E-3</v>
      </c>
    </row>
    <row r="27" spans="2:10">
      <c r="B27" s="262" t="s">
        <v>366</v>
      </c>
      <c r="C27" t="s">
        <v>406</v>
      </c>
      <c r="D27" t="s">
        <v>419</v>
      </c>
      <c r="E27" s="262">
        <v>85</v>
      </c>
      <c r="F27" s="262">
        <v>114</v>
      </c>
      <c r="G27">
        <f t="shared" si="0"/>
        <v>199</v>
      </c>
      <c r="H27" s="153">
        <f t="shared" si="1"/>
        <v>1.2412383177570093E-2</v>
      </c>
      <c r="I27" s="153">
        <f t="shared" si="2"/>
        <v>1.7083770418102804E-2</v>
      </c>
      <c r="J27" s="153">
        <f t="shared" si="3"/>
        <v>1.4717846313142519E-2</v>
      </c>
    </row>
    <row r="28" spans="2:10">
      <c r="B28" s="262" t="s">
        <v>369</v>
      </c>
      <c r="C28" t="s">
        <v>952</v>
      </c>
      <c r="D28" t="s">
        <v>419</v>
      </c>
      <c r="E28" s="262">
        <v>31</v>
      </c>
      <c r="F28" s="262">
        <v>31</v>
      </c>
      <c r="G28">
        <f t="shared" si="0"/>
        <v>62</v>
      </c>
      <c r="H28" s="153">
        <f t="shared" si="1"/>
        <v>4.5268691588785043E-3</v>
      </c>
      <c r="I28" s="153">
        <f t="shared" si="2"/>
        <v>4.6455866926419899E-3</v>
      </c>
      <c r="J28" s="153">
        <f t="shared" si="3"/>
        <v>4.5854596553509359E-3</v>
      </c>
    </row>
    <row r="29" spans="2:10">
      <c r="B29" s="262" t="s">
        <v>382</v>
      </c>
      <c r="C29" t="s">
        <v>954</v>
      </c>
      <c r="D29" t="s">
        <v>419</v>
      </c>
      <c r="E29" s="262">
        <v>9</v>
      </c>
      <c r="F29" s="262">
        <v>0</v>
      </c>
      <c r="G29">
        <f t="shared" si="0"/>
        <v>9</v>
      </c>
      <c r="H29" s="153">
        <f t="shared" si="1"/>
        <v>1.3142523364485981E-3</v>
      </c>
      <c r="I29" s="153">
        <f t="shared" si="2"/>
        <v>0</v>
      </c>
      <c r="J29" s="153">
        <f t="shared" si="3"/>
        <v>6.656312402928778E-4</v>
      </c>
    </row>
    <row r="30" spans="2:10">
      <c r="B30" s="262" t="s">
        <v>849</v>
      </c>
      <c r="C30" t="s">
        <v>955</v>
      </c>
      <c r="D30" t="s">
        <v>420</v>
      </c>
      <c r="E30" s="262">
        <v>64</v>
      </c>
      <c r="F30" s="262">
        <v>0</v>
      </c>
      <c r="G30">
        <f t="shared" si="0"/>
        <v>64</v>
      </c>
      <c r="H30" s="153">
        <f t="shared" si="1"/>
        <v>9.3457943925233638E-3</v>
      </c>
      <c r="I30" s="153">
        <f t="shared" si="2"/>
        <v>0</v>
      </c>
      <c r="J30" s="153">
        <f t="shared" si="3"/>
        <v>4.733377708749353E-3</v>
      </c>
    </row>
    <row r="31" spans="2:10">
      <c r="B31" s="262" t="s">
        <v>360</v>
      </c>
      <c r="C31" t="s">
        <v>858</v>
      </c>
      <c r="D31" t="s">
        <v>419</v>
      </c>
      <c r="E31" s="262">
        <v>154</v>
      </c>
      <c r="F31" s="262">
        <v>159</v>
      </c>
      <c r="G31">
        <f t="shared" si="0"/>
        <v>313</v>
      </c>
      <c r="H31" s="153">
        <f t="shared" si="1"/>
        <v>2.2488317757009345E-2</v>
      </c>
      <c r="I31" s="153">
        <f t="shared" si="2"/>
        <v>2.3827364004196015E-2</v>
      </c>
      <c r="J31" s="153">
        <f t="shared" si="3"/>
        <v>2.3149175356852302E-2</v>
      </c>
    </row>
    <row r="32" spans="2:10">
      <c r="B32" s="262" t="s">
        <v>362</v>
      </c>
      <c r="C32" t="s">
        <v>960</v>
      </c>
      <c r="D32" t="s">
        <v>420</v>
      </c>
      <c r="E32" s="262">
        <v>304</v>
      </c>
      <c r="F32" s="262">
        <v>412</v>
      </c>
      <c r="G32">
        <f t="shared" si="0"/>
        <v>716</v>
      </c>
      <c r="H32" s="153">
        <f t="shared" si="1"/>
        <v>4.4392523364485979E-2</v>
      </c>
      <c r="I32" s="153">
        <f t="shared" si="2"/>
        <v>6.1741345721564513E-2</v>
      </c>
      <c r="J32" s="153">
        <f t="shared" si="3"/>
        <v>5.2954663116633383E-2</v>
      </c>
    </row>
    <row r="33" spans="2:10">
      <c r="B33" s="262" t="s">
        <v>387</v>
      </c>
      <c r="C33" t="s">
        <v>408</v>
      </c>
      <c r="D33" t="s">
        <v>419</v>
      </c>
      <c r="E33" s="262">
        <v>17</v>
      </c>
      <c r="F33" s="262">
        <v>34</v>
      </c>
      <c r="G33">
        <f t="shared" si="0"/>
        <v>51</v>
      </c>
      <c r="H33" s="153">
        <f t="shared" si="1"/>
        <v>2.4824766355140185E-3</v>
      </c>
      <c r="I33" s="153">
        <f t="shared" si="2"/>
        <v>5.0951595983815372E-3</v>
      </c>
      <c r="J33" s="153">
        <f t="shared" si="3"/>
        <v>3.7719103616596404E-3</v>
      </c>
    </row>
    <row r="34" spans="2:10">
      <c r="B34" s="262" t="s">
        <v>363</v>
      </c>
      <c r="C34" t="s">
        <v>964</v>
      </c>
      <c r="D34" t="s">
        <v>420</v>
      </c>
      <c r="E34" s="262">
        <v>137</v>
      </c>
      <c r="F34" s="262">
        <v>325</v>
      </c>
      <c r="G34">
        <f t="shared" si="0"/>
        <v>462</v>
      </c>
      <c r="H34" s="153">
        <f t="shared" si="1"/>
        <v>2.0005841121495328E-2</v>
      </c>
      <c r="I34" s="153">
        <f t="shared" si="2"/>
        <v>4.8703731455117638E-2</v>
      </c>
      <c r="J34" s="153">
        <f t="shared" si="3"/>
        <v>3.4169070335034392E-2</v>
      </c>
    </row>
    <row r="35" spans="2:10">
      <c r="B35" s="262" t="s">
        <v>393</v>
      </c>
      <c r="C35" t="s">
        <v>1205</v>
      </c>
      <c r="D35" t="s">
        <v>419</v>
      </c>
      <c r="E35" s="262">
        <v>0</v>
      </c>
      <c r="F35" s="262">
        <v>0</v>
      </c>
      <c r="G35">
        <f t="shared" si="0"/>
        <v>0</v>
      </c>
      <c r="H35" s="153">
        <f t="shared" si="1"/>
        <v>0</v>
      </c>
      <c r="I35" s="153">
        <f t="shared" si="2"/>
        <v>0</v>
      </c>
      <c r="J35" s="153">
        <f t="shared" si="3"/>
        <v>0</v>
      </c>
    </row>
    <row r="36" spans="2:10">
      <c r="B36" s="262" t="s">
        <v>365</v>
      </c>
      <c r="C36" t="s">
        <v>411</v>
      </c>
      <c r="D36" t="s">
        <v>419</v>
      </c>
      <c r="E36" s="262">
        <v>109</v>
      </c>
      <c r="F36" s="262">
        <v>117</v>
      </c>
      <c r="G36">
        <f t="shared" si="0"/>
        <v>226</v>
      </c>
      <c r="H36" s="153">
        <f t="shared" si="1"/>
        <v>1.5917056074766355E-2</v>
      </c>
      <c r="I36" s="153">
        <f t="shared" si="2"/>
        <v>1.7533343323842349E-2</v>
      </c>
      <c r="J36" s="153">
        <f t="shared" si="3"/>
        <v>1.6714740034021153E-2</v>
      </c>
    </row>
    <row r="37" spans="2:10">
      <c r="B37" s="262" t="s">
        <v>394</v>
      </c>
      <c r="C37" t="s">
        <v>973</v>
      </c>
      <c r="D37" t="s">
        <v>419</v>
      </c>
      <c r="E37" s="262">
        <v>0</v>
      </c>
      <c r="F37" s="262">
        <v>0</v>
      </c>
      <c r="G37">
        <f t="shared" ref="G37:G59" si="4">SUM(E37:F37)</f>
        <v>0</v>
      </c>
      <c r="H37" s="153">
        <f t="shared" si="1"/>
        <v>0</v>
      </c>
      <c r="I37" s="153">
        <f t="shared" si="2"/>
        <v>0</v>
      </c>
      <c r="J37" s="153">
        <f t="shared" si="3"/>
        <v>0</v>
      </c>
    </row>
    <row r="38" spans="2:10">
      <c r="B38" s="262" t="s">
        <v>379</v>
      </c>
      <c r="C38" t="s">
        <v>974</v>
      </c>
      <c r="D38" t="s">
        <v>419</v>
      </c>
      <c r="E38" s="262">
        <v>56</v>
      </c>
      <c r="F38" s="262">
        <v>22</v>
      </c>
      <c r="G38">
        <f t="shared" si="4"/>
        <v>78</v>
      </c>
      <c r="H38" s="153">
        <f t="shared" si="1"/>
        <v>8.1775700934579431E-3</v>
      </c>
      <c r="I38" s="153">
        <f t="shared" si="2"/>
        <v>3.2968679754233478E-3</v>
      </c>
      <c r="J38" s="153">
        <f t="shared" si="3"/>
        <v>5.7688040825382737E-3</v>
      </c>
    </row>
    <row r="39" spans="2:10">
      <c r="B39" s="262" t="s">
        <v>386</v>
      </c>
      <c r="C39" t="s">
        <v>857</v>
      </c>
      <c r="D39" t="s">
        <v>419</v>
      </c>
      <c r="E39" s="262">
        <v>15</v>
      </c>
      <c r="F39" s="262">
        <v>0</v>
      </c>
      <c r="G39">
        <f t="shared" si="4"/>
        <v>15</v>
      </c>
      <c r="H39" s="153">
        <f t="shared" si="1"/>
        <v>2.1904205607476634E-3</v>
      </c>
      <c r="I39" s="153">
        <f t="shared" si="2"/>
        <v>0</v>
      </c>
      <c r="J39" s="153">
        <f t="shared" si="3"/>
        <v>1.1093854004881295E-3</v>
      </c>
    </row>
    <row r="40" spans="2:10">
      <c r="B40" s="262" t="s">
        <v>1131</v>
      </c>
      <c r="C40" t="s">
        <v>981</v>
      </c>
      <c r="D40" t="s">
        <v>420</v>
      </c>
      <c r="E40" s="262">
        <v>0</v>
      </c>
      <c r="F40" s="262">
        <v>0</v>
      </c>
      <c r="G40">
        <f t="shared" si="4"/>
        <v>0</v>
      </c>
      <c r="H40" s="153">
        <f t="shared" si="1"/>
        <v>0</v>
      </c>
      <c r="I40" s="153">
        <f t="shared" si="2"/>
        <v>0</v>
      </c>
      <c r="J40" s="153">
        <f t="shared" si="3"/>
        <v>0</v>
      </c>
    </row>
    <row r="41" spans="2:10">
      <c r="B41" s="262" t="s">
        <v>395</v>
      </c>
      <c r="C41" t="s">
        <v>982</v>
      </c>
      <c r="D41" t="s">
        <v>420</v>
      </c>
      <c r="E41" s="262">
        <v>0</v>
      </c>
      <c r="F41" s="262">
        <v>0</v>
      </c>
      <c r="G41">
        <f t="shared" si="4"/>
        <v>0</v>
      </c>
      <c r="H41" s="153">
        <f t="shared" si="1"/>
        <v>0</v>
      </c>
      <c r="I41" s="153">
        <f t="shared" si="2"/>
        <v>0</v>
      </c>
      <c r="J41" s="153">
        <f t="shared" si="3"/>
        <v>0</v>
      </c>
    </row>
    <row r="42" spans="2:10">
      <c r="B42" s="262" t="s">
        <v>367</v>
      </c>
      <c r="C42" t="s">
        <v>410</v>
      </c>
      <c r="D42" t="s">
        <v>419</v>
      </c>
      <c r="E42" s="262">
        <v>123</v>
      </c>
      <c r="F42" s="262">
        <v>67</v>
      </c>
      <c r="G42">
        <f t="shared" si="4"/>
        <v>190</v>
      </c>
      <c r="H42" s="153">
        <f t="shared" si="1"/>
        <v>1.7961448598130841E-2</v>
      </c>
      <c r="I42" s="153">
        <f t="shared" si="2"/>
        <v>1.0040461561516559E-2</v>
      </c>
      <c r="J42" s="153">
        <f t="shared" si="3"/>
        <v>1.4052215072849641E-2</v>
      </c>
    </row>
    <row r="43" spans="2:10">
      <c r="B43" s="262" t="s">
        <v>350</v>
      </c>
      <c r="C43" t="s">
        <v>998</v>
      </c>
      <c r="D43" t="s">
        <v>420</v>
      </c>
      <c r="E43" s="262">
        <v>524</v>
      </c>
      <c r="F43" s="262">
        <v>136</v>
      </c>
      <c r="G43">
        <f t="shared" si="4"/>
        <v>660</v>
      </c>
      <c r="H43" s="153">
        <f t="shared" si="1"/>
        <v>7.6518691588785048E-2</v>
      </c>
      <c r="I43" s="153">
        <f t="shared" si="2"/>
        <v>2.0380638393526149E-2</v>
      </c>
      <c r="J43" s="153">
        <f t="shared" si="3"/>
        <v>4.88129576214777E-2</v>
      </c>
    </row>
    <row r="44" spans="2:10">
      <c r="B44" s="262" t="s">
        <v>359</v>
      </c>
      <c r="C44" t="s">
        <v>1000</v>
      </c>
      <c r="D44" t="s">
        <v>419</v>
      </c>
      <c r="E44" s="262">
        <v>90</v>
      </c>
      <c r="F44" s="262">
        <v>80</v>
      </c>
      <c r="G44">
        <f t="shared" si="4"/>
        <v>170</v>
      </c>
      <c r="H44" s="153">
        <f t="shared" si="1"/>
        <v>1.3142523364485981E-2</v>
      </c>
      <c r="I44" s="153">
        <f t="shared" si="2"/>
        <v>1.1988610819721265E-2</v>
      </c>
      <c r="J44" s="153">
        <f t="shared" si="3"/>
        <v>1.2573034538865468E-2</v>
      </c>
    </row>
    <row r="45" spans="2:10">
      <c r="B45" s="262" t="s">
        <v>375</v>
      </c>
      <c r="C45" t="s">
        <v>610</v>
      </c>
      <c r="D45" t="s">
        <v>419</v>
      </c>
      <c r="E45" s="262">
        <v>66</v>
      </c>
      <c r="F45" s="262">
        <v>75</v>
      </c>
      <c r="G45">
        <f t="shared" si="4"/>
        <v>141</v>
      </c>
      <c r="H45" s="153">
        <f t="shared" si="1"/>
        <v>9.637850467289719E-3</v>
      </c>
      <c r="I45" s="153">
        <f t="shared" si="2"/>
        <v>1.1239322643488685E-2</v>
      </c>
      <c r="J45" s="153">
        <f t="shared" si="3"/>
        <v>1.0428222764588418E-2</v>
      </c>
    </row>
    <row r="46" spans="2:10">
      <c r="B46" s="262" t="s">
        <v>1104</v>
      </c>
      <c r="C46" t="s">
        <v>1287</v>
      </c>
      <c r="D46" t="s">
        <v>420</v>
      </c>
      <c r="E46" s="262">
        <v>5</v>
      </c>
      <c r="F46" s="262">
        <v>8</v>
      </c>
      <c r="G46">
        <f t="shared" si="4"/>
        <v>13</v>
      </c>
      <c r="H46" s="153">
        <f t="shared" si="1"/>
        <v>7.3014018691588782E-4</v>
      </c>
      <c r="I46" s="153">
        <f t="shared" si="2"/>
        <v>1.1988610819721264E-3</v>
      </c>
      <c r="J46" s="153">
        <f t="shared" si="3"/>
        <v>9.6146734708971225E-4</v>
      </c>
    </row>
    <row r="47" spans="2:10">
      <c r="B47" s="262" t="s">
        <v>389</v>
      </c>
      <c r="C47" t="s">
        <v>1014</v>
      </c>
      <c r="D47" t="s">
        <v>419</v>
      </c>
      <c r="E47" s="262">
        <v>18</v>
      </c>
      <c r="F47" s="262">
        <v>23</v>
      </c>
      <c r="G47">
        <f t="shared" si="4"/>
        <v>41</v>
      </c>
      <c r="H47" s="153">
        <f t="shared" si="1"/>
        <v>2.6285046728971961E-3</v>
      </c>
      <c r="I47" s="153">
        <f t="shared" si="2"/>
        <v>3.4467256106698635E-3</v>
      </c>
      <c r="J47" s="153">
        <f t="shared" si="3"/>
        <v>3.032320094667554E-3</v>
      </c>
    </row>
    <row r="48" spans="2:10">
      <c r="B48" s="262" t="s">
        <v>358</v>
      </c>
      <c r="C48" t="s">
        <v>407</v>
      </c>
      <c r="D48" t="s">
        <v>419</v>
      </c>
      <c r="E48" s="262">
        <v>268</v>
      </c>
      <c r="F48" s="262">
        <v>487</v>
      </c>
      <c r="G48">
        <f t="shared" si="4"/>
        <v>755</v>
      </c>
      <c r="H48" s="153">
        <f t="shared" si="1"/>
        <v>3.9135514018691586E-2</v>
      </c>
      <c r="I48" s="153">
        <f t="shared" si="2"/>
        <v>7.2980668365053195E-2</v>
      </c>
      <c r="J48" s="153">
        <f t="shared" si="3"/>
        <v>5.5839065157902525E-2</v>
      </c>
    </row>
    <row r="49" spans="1:25">
      <c r="B49" s="262" t="s">
        <v>851</v>
      </c>
      <c r="C49" t="s">
        <v>1204</v>
      </c>
      <c r="D49" t="s">
        <v>419</v>
      </c>
      <c r="E49" s="262">
        <v>452</v>
      </c>
      <c r="F49" s="262">
        <v>498</v>
      </c>
      <c r="G49">
        <f t="shared" si="4"/>
        <v>950</v>
      </c>
      <c r="H49" s="153">
        <f t="shared" si="1"/>
        <v>6.6004672897196262E-2</v>
      </c>
      <c r="I49" s="153">
        <f t="shared" si="2"/>
        <v>7.4629102352764876E-2</v>
      </c>
      <c r="J49" s="153">
        <f t="shared" si="3"/>
        <v>7.0261075364248207E-2</v>
      </c>
    </row>
    <row r="50" spans="1:25">
      <c r="B50" s="262" t="s">
        <v>388</v>
      </c>
      <c r="C50" t="s">
        <v>613</v>
      </c>
      <c r="D50" t="s">
        <v>419</v>
      </c>
      <c r="E50" s="262">
        <v>42</v>
      </c>
      <c r="F50" s="262">
        <v>39</v>
      </c>
      <c r="G50">
        <f t="shared" si="4"/>
        <v>81</v>
      </c>
      <c r="H50" s="153">
        <f t="shared" si="1"/>
        <v>6.1331775700934578E-3</v>
      </c>
      <c r="I50" s="153">
        <f t="shared" si="2"/>
        <v>5.8444477746141168E-3</v>
      </c>
      <c r="J50" s="153">
        <f t="shared" si="3"/>
        <v>5.9906811626358998E-3</v>
      </c>
    </row>
    <row r="51" spans="1:25">
      <c r="B51" s="262" t="s">
        <v>385</v>
      </c>
      <c r="C51" t="s">
        <v>1026</v>
      </c>
      <c r="D51" t="s">
        <v>419</v>
      </c>
      <c r="E51" s="262">
        <v>16</v>
      </c>
      <c r="F51" s="262">
        <v>1</v>
      </c>
      <c r="G51">
        <f t="shared" si="4"/>
        <v>17</v>
      </c>
      <c r="H51" s="153">
        <f t="shared" si="1"/>
        <v>2.3364485981308409E-3</v>
      </c>
      <c r="I51" s="153">
        <f t="shared" si="2"/>
        <v>1.498576352465158E-4</v>
      </c>
      <c r="J51" s="153">
        <f t="shared" si="3"/>
        <v>1.2573034538865468E-3</v>
      </c>
    </row>
    <row r="52" spans="1:25">
      <c r="B52" s="262" t="s">
        <v>351</v>
      </c>
      <c r="C52" t="s">
        <v>1030</v>
      </c>
      <c r="D52" t="s">
        <v>419</v>
      </c>
      <c r="E52" s="262">
        <v>364</v>
      </c>
      <c r="F52" s="262">
        <v>686</v>
      </c>
      <c r="G52">
        <f t="shared" si="4"/>
        <v>1050</v>
      </c>
      <c r="H52" s="153">
        <f t="shared" si="1"/>
        <v>5.3154205607476634E-2</v>
      </c>
      <c r="I52" s="153">
        <f t="shared" si="2"/>
        <v>0.10280233777910984</v>
      </c>
      <c r="J52" s="153">
        <f t="shared" si="3"/>
        <v>7.7656978034169072E-2</v>
      </c>
    </row>
    <row r="53" spans="1:25">
      <c r="B53" s="262" t="s">
        <v>376</v>
      </c>
      <c r="C53" t="s">
        <v>409</v>
      </c>
      <c r="D53" t="s">
        <v>419</v>
      </c>
      <c r="E53" s="262">
        <v>64</v>
      </c>
      <c r="F53" s="262">
        <v>68</v>
      </c>
      <c r="G53">
        <f t="shared" si="4"/>
        <v>132</v>
      </c>
      <c r="H53" s="153">
        <f t="shared" si="1"/>
        <v>9.3457943925233638E-3</v>
      </c>
      <c r="I53" s="153">
        <f t="shared" si="2"/>
        <v>1.0190319196763074E-2</v>
      </c>
      <c r="J53" s="153">
        <f t="shared" si="3"/>
        <v>9.7625915242955403E-3</v>
      </c>
    </row>
    <row r="54" spans="1:25">
      <c r="B54" s="262" t="s">
        <v>349</v>
      </c>
      <c r="C54" t="s">
        <v>412</v>
      </c>
      <c r="D54" t="s">
        <v>419</v>
      </c>
      <c r="E54" s="262">
        <v>614</v>
      </c>
      <c r="F54" s="262">
        <v>482</v>
      </c>
      <c r="G54">
        <f t="shared" si="4"/>
        <v>1096</v>
      </c>
      <c r="H54" s="153">
        <f t="shared" si="1"/>
        <v>8.9661214953271035E-2</v>
      </c>
      <c r="I54" s="153">
        <f t="shared" si="2"/>
        <v>7.2231380188820624E-2</v>
      </c>
      <c r="J54" s="153">
        <f t="shared" si="3"/>
        <v>8.1059093262332668E-2</v>
      </c>
    </row>
    <row r="55" spans="1:25">
      <c r="B55" s="262" t="s">
        <v>381</v>
      </c>
      <c r="C55" t="s">
        <v>1044</v>
      </c>
      <c r="D55" t="s">
        <v>419</v>
      </c>
      <c r="E55" s="262">
        <v>73</v>
      </c>
      <c r="F55" s="262">
        <v>96</v>
      </c>
      <c r="G55">
        <f t="shared" si="4"/>
        <v>169</v>
      </c>
      <c r="H55" s="153">
        <f t="shared" si="1"/>
        <v>1.0660046728971962E-2</v>
      </c>
      <c r="I55" s="153">
        <f t="shared" si="2"/>
        <v>1.4386332983665517E-2</v>
      </c>
      <c r="J55" s="153">
        <f t="shared" si="3"/>
        <v>1.2499075512166259E-2</v>
      </c>
    </row>
    <row r="56" spans="1:25">
      <c r="B56" s="262" t="s">
        <v>850</v>
      </c>
      <c r="C56" t="s">
        <v>1048</v>
      </c>
      <c r="D56" t="s">
        <v>419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354</v>
      </c>
      <c r="C57" t="s">
        <v>354</v>
      </c>
      <c r="D57" t="s">
        <v>420</v>
      </c>
      <c r="E57" s="262">
        <v>400</v>
      </c>
      <c r="F57" s="262">
        <v>349</v>
      </c>
      <c r="G57">
        <f t="shared" si="4"/>
        <v>749</v>
      </c>
      <c r="H57" s="153">
        <f t="shared" si="1"/>
        <v>5.8411214953271028E-2</v>
      </c>
      <c r="I57" s="153">
        <f t="shared" si="2"/>
        <v>5.2300314701034016E-2</v>
      </c>
      <c r="J57" s="153">
        <f t="shared" si="3"/>
        <v>5.5395310997707267E-2</v>
      </c>
    </row>
    <row r="58" spans="1:25">
      <c r="B58" s="262" t="s">
        <v>396</v>
      </c>
      <c r="C58" t="s">
        <v>1288</v>
      </c>
      <c r="D58" t="s">
        <v>420</v>
      </c>
      <c r="E58" s="262">
        <v>0</v>
      </c>
      <c r="F58" s="262">
        <v>0</v>
      </c>
      <c r="G58">
        <f t="shared" si="4"/>
        <v>0</v>
      </c>
      <c r="H58" s="153">
        <f t="shared" si="1"/>
        <v>0</v>
      </c>
      <c r="I58" s="153">
        <f t="shared" si="2"/>
        <v>0</v>
      </c>
      <c r="J58" s="153">
        <f t="shared" si="3"/>
        <v>0</v>
      </c>
    </row>
    <row r="59" spans="1:25">
      <c r="B59" s="262" t="s">
        <v>374</v>
      </c>
      <c r="C59" t="s">
        <v>855</v>
      </c>
      <c r="D59" t="s">
        <v>419</v>
      </c>
      <c r="E59" s="262">
        <v>56</v>
      </c>
      <c r="F59" s="262">
        <v>4</v>
      </c>
      <c r="G59">
        <f t="shared" si="4"/>
        <v>60</v>
      </c>
      <c r="H59" s="153">
        <f t="shared" si="1"/>
        <v>8.1775700934579431E-3</v>
      </c>
      <c r="I59" s="153">
        <f t="shared" si="2"/>
        <v>5.9943054098606321E-4</v>
      </c>
      <c r="J59" s="153">
        <f t="shared" si="3"/>
        <v>4.4375416019525179E-3</v>
      </c>
    </row>
    <row r="63" spans="1:25">
      <c r="A63" t="s">
        <v>306</v>
      </c>
      <c r="E63">
        <f>SUM(E4:E61)</f>
        <v>6848</v>
      </c>
      <c r="F63">
        <f>SUM(F4:F61)</f>
        <v>6673</v>
      </c>
      <c r="G63">
        <f>SUM(E63:F63)</f>
        <v>13521</v>
      </c>
      <c r="H63" s="153">
        <f>SUM(H4:H61)</f>
        <v>1</v>
      </c>
      <c r="I63" s="153">
        <f>SUM(I4:I61)</f>
        <v>1</v>
      </c>
      <c r="J63" s="153">
        <f>SUM(J4:J61)</f>
        <v>0.99999999999999989</v>
      </c>
    </row>
    <row r="64" spans="1:25">
      <c r="A64" t="s">
        <v>421</v>
      </c>
      <c r="E64">
        <f>SUMIF(B7:B61,B61,E7:E61)</f>
        <v>0</v>
      </c>
      <c r="F64">
        <f>SUMIF(E7:E61,E61,F7:F61)</f>
        <v>0</v>
      </c>
      <c r="G64">
        <f>SUM(E64:F64)</f>
        <v>0</v>
      </c>
      <c r="H64" s="153"/>
      <c r="I64" s="153"/>
      <c r="U64" s="213"/>
      <c r="V64" s="213"/>
      <c r="W64" s="213"/>
      <c r="X64" s="213"/>
      <c r="Y64" s="213"/>
    </row>
    <row r="65" spans="1:25">
      <c r="A65" t="s">
        <v>422</v>
      </c>
      <c r="E65">
        <f>SUMIF(B7:B61,B60,E7:E61)</f>
        <v>0</v>
      </c>
      <c r="F65">
        <f>SUMIF(E7:E61,E60,F7:F61)</f>
        <v>0</v>
      </c>
      <c r="G65">
        <f>SUM(E65:F65)</f>
        <v>0</v>
      </c>
      <c r="H65" s="153"/>
      <c r="I65" s="153"/>
      <c r="U65" s="213"/>
      <c r="V65" s="213"/>
      <c r="W65" s="213"/>
      <c r="X65" s="213"/>
      <c r="Y65" s="213"/>
    </row>
    <row r="66" spans="1:25">
      <c r="U66" s="213"/>
      <c r="V66" s="213"/>
      <c r="W66" s="213"/>
      <c r="X66" s="213"/>
      <c r="Y66" s="213"/>
    </row>
    <row r="67" spans="1:25">
      <c r="F67">
        <f>F63/E63</f>
        <v>0.97444509345794394</v>
      </c>
    </row>
  </sheetData>
  <autoFilter ref="B3:J59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topLeftCell="A43" workbookViewId="0">
      <selection activeCell="F65" sqref="F65"/>
    </sheetView>
  </sheetViews>
  <sheetFormatPr defaultColWidth="11" defaultRowHeight="12.75"/>
  <sheetData>
    <row r="1" spans="2:10" ht="15">
      <c r="B1" s="263" t="s">
        <v>1456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1</v>
      </c>
      <c r="F4" s="262">
        <v>0</v>
      </c>
      <c r="G4">
        <f t="shared" ref="G4:G35" si="0">SUM(E4:F4)</f>
        <v>1</v>
      </c>
      <c r="H4" s="153">
        <f t="shared" ref="H4:H57" si="1">E4/$E$61</f>
        <v>1.3581420616596497E-4</v>
      </c>
      <c r="I4" s="153">
        <f t="shared" ref="I4:I57" si="2">F4/$F$61</f>
        <v>0</v>
      </c>
      <c r="J4" s="153">
        <f t="shared" ref="J4:J57" si="3">G4/$G$61</f>
        <v>6.8903741473161991E-5</v>
      </c>
    </row>
    <row r="5" spans="2:10">
      <c r="B5" s="262" t="s">
        <v>364</v>
      </c>
      <c r="C5" t="s">
        <v>886</v>
      </c>
      <c r="D5" t="s">
        <v>420</v>
      </c>
      <c r="E5" s="262">
        <v>73</v>
      </c>
      <c r="F5" s="262">
        <v>43</v>
      </c>
      <c r="G5">
        <f t="shared" si="0"/>
        <v>116</v>
      </c>
      <c r="H5" s="153">
        <f t="shared" si="1"/>
        <v>9.9144370501154412E-3</v>
      </c>
      <c r="I5" s="153">
        <f t="shared" si="2"/>
        <v>6.0139860139860144E-3</v>
      </c>
      <c r="J5" s="153">
        <f t="shared" si="3"/>
        <v>7.9928340108867905E-3</v>
      </c>
    </row>
    <row r="6" spans="2:10">
      <c r="B6" s="262" t="s">
        <v>373</v>
      </c>
      <c r="C6" t="s">
        <v>887</v>
      </c>
      <c r="D6" t="s">
        <v>419</v>
      </c>
      <c r="E6" s="262">
        <v>84</v>
      </c>
      <c r="F6" s="262">
        <v>88</v>
      </c>
      <c r="G6">
        <f t="shared" si="0"/>
        <v>172</v>
      </c>
      <c r="H6" s="153">
        <f t="shared" si="1"/>
        <v>1.1408393317941056E-2</v>
      </c>
      <c r="I6" s="153">
        <f t="shared" si="2"/>
        <v>1.2307692307692308E-2</v>
      </c>
      <c r="J6" s="153">
        <f t="shared" si="3"/>
        <v>1.1851443533383863E-2</v>
      </c>
    </row>
    <row r="7" spans="2:10">
      <c r="B7" s="262" t="s">
        <v>380</v>
      </c>
      <c r="C7" t="s">
        <v>898</v>
      </c>
      <c r="D7" t="s">
        <v>419</v>
      </c>
      <c r="E7" s="262">
        <v>22</v>
      </c>
      <c r="F7" s="262">
        <v>55</v>
      </c>
      <c r="G7">
        <f t="shared" si="0"/>
        <v>77</v>
      </c>
      <c r="H7" s="153">
        <f t="shared" si="1"/>
        <v>2.9879125356512292E-3</v>
      </c>
      <c r="I7" s="153">
        <f t="shared" si="2"/>
        <v>7.6923076923076927E-3</v>
      </c>
      <c r="J7" s="153">
        <f t="shared" si="3"/>
        <v>5.3055880934334736E-3</v>
      </c>
    </row>
    <row r="8" spans="2:10">
      <c r="B8" s="262" t="s">
        <v>370</v>
      </c>
      <c r="C8" t="s">
        <v>859</v>
      </c>
      <c r="D8" t="s">
        <v>419</v>
      </c>
      <c r="E8" s="262">
        <v>55</v>
      </c>
      <c r="F8" s="262">
        <v>2</v>
      </c>
      <c r="G8">
        <f t="shared" si="0"/>
        <v>57</v>
      </c>
      <c r="H8" s="153">
        <f t="shared" si="1"/>
        <v>7.4697813391280728E-3</v>
      </c>
      <c r="I8" s="153">
        <f t="shared" si="2"/>
        <v>2.7972027972027972E-4</v>
      </c>
      <c r="J8" s="153">
        <f t="shared" si="3"/>
        <v>3.9275132639702334E-3</v>
      </c>
    </row>
    <row r="9" spans="2:10">
      <c r="B9" s="262" t="s">
        <v>390</v>
      </c>
      <c r="C9" t="s">
        <v>901</v>
      </c>
      <c r="D9" t="s">
        <v>420</v>
      </c>
      <c r="E9" s="262">
        <v>9</v>
      </c>
      <c r="F9" s="262">
        <v>0</v>
      </c>
      <c r="G9">
        <f t="shared" si="0"/>
        <v>9</v>
      </c>
      <c r="H9" s="153">
        <f t="shared" si="1"/>
        <v>1.2223278554936846E-3</v>
      </c>
      <c r="I9" s="153">
        <f t="shared" si="2"/>
        <v>0</v>
      </c>
      <c r="J9" s="153">
        <f t="shared" si="3"/>
        <v>6.2013367325845792E-4</v>
      </c>
    </row>
    <row r="10" spans="2:10">
      <c r="B10" s="262" t="s">
        <v>845</v>
      </c>
      <c r="C10" t="s">
        <v>904</v>
      </c>
      <c r="D10" t="s">
        <v>419</v>
      </c>
      <c r="E10" s="262">
        <v>7</v>
      </c>
      <c r="F10" s="262">
        <v>0</v>
      </c>
      <c r="G10">
        <f t="shared" si="0"/>
        <v>7</v>
      </c>
      <c r="H10" s="153">
        <f t="shared" si="1"/>
        <v>9.5069944316175474E-4</v>
      </c>
      <c r="I10" s="153">
        <f t="shared" si="2"/>
        <v>0</v>
      </c>
      <c r="J10" s="153">
        <f t="shared" si="3"/>
        <v>4.8232619031213393E-4</v>
      </c>
    </row>
    <row r="11" spans="2:10">
      <c r="B11" s="262" t="s">
        <v>347</v>
      </c>
      <c r="C11" t="s">
        <v>907</v>
      </c>
      <c r="D11" t="s">
        <v>420</v>
      </c>
      <c r="E11" s="262">
        <v>772</v>
      </c>
      <c r="F11" s="262">
        <v>784</v>
      </c>
      <c r="G11">
        <f t="shared" si="0"/>
        <v>1556</v>
      </c>
      <c r="H11" s="153">
        <f t="shared" si="1"/>
        <v>0.10484856716012494</v>
      </c>
      <c r="I11" s="153">
        <f t="shared" si="2"/>
        <v>0.10965034965034966</v>
      </c>
      <c r="J11" s="153">
        <f t="shared" si="3"/>
        <v>0.10721422173224006</v>
      </c>
    </row>
    <row r="12" spans="2:10">
      <c r="B12" s="262" t="s">
        <v>353</v>
      </c>
      <c r="C12" t="s">
        <v>912</v>
      </c>
      <c r="D12" t="s">
        <v>420</v>
      </c>
      <c r="E12" s="262">
        <v>446</v>
      </c>
      <c r="F12" s="262">
        <v>402</v>
      </c>
      <c r="G12">
        <f t="shared" si="0"/>
        <v>848</v>
      </c>
      <c r="H12" s="153">
        <f t="shared" si="1"/>
        <v>6.0573135950020375E-2</v>
      </c>
      <c r="I12" s="153">
        <f t="shared" si="2"/>
        <v>5.6223776223776223E-2</v>
      </c>
      <c r="J12" s="153">
        <f t="shared" si="3"/>
        <v>5.8430372769241373E-2</v>
      </c>
    </row>
    <row r="13" spans="2:10">
      <c r="B13" s="262" t="s">
        <v>378</v>
      </c>
      <c r="C13" t="s">
        <v>1384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6.7907103082982482E-3</v>
      </c>
      <c r="I13" s="153">
        <f t="shared" si="2"/>
        <v>0</v>
      </c>
      <c r="J13" s="153">
        <f t="shared" si="3"/>
        <v>3.4451870736580997E-3</v>
      </c>
    </row>
    <row r="14" spans="2:10">
      <c r="B14" s="262" t="s">
        <v>377</v>
      </c>
      <c r="C14" t="s">
        <v>612</v>
      </c>
      <c r="D14" t="s">
        <v>419</v>
      </c>
      <c r="E14" s="262">
        <v>53</v>
      </c>
      <c r="F14" s="262">
        <v>37</v>
      </c>
      <c r="G14">
        <f t="shared" si="0"/>
        <v>90</v>
      </c>
      <c r="H14" s="153">
        <f t="shared" si="1"/>
        <v>7.1981529267961426E-3</v>
      </c>
      <c r="I14" s="153">
        <f t="shared" si="2"/>
        <v>5.1748251748251753E-3</v>
      </c>
      <c r="J14" s="153">
        <f t="shared" si="3"/>
        <v>6.2013367325845789E-3</v>
      </c>
    </row>
    <row r="15" spans="2:10">
      <c r="B15" s="262" t="s">
        <v>357</v>
      </c>
      <c r="C15" t="s">
        <v>404</v>
      </c>
      <c r="D15" t="s">
        <v>419</v>
      </c>
      <c r="E15" s="262">
        <v>231</v>
      </c>
      <c r="F15" s="262">
        <v>152</v>
      </c>
      <c r="G15">
        <f t="shared" si="0"/>
        <v>383</v>
      </c>
      <c r="H15" s="153">
        <f t="shared" si="1"/>
        <v>3.1373081624337905E-2</v>
      </c>
      <c r="I15" s="153">
        <f t="shared" si="2"/>
        <v>2.1258741258741259E-2</v>
      </c>
      <c r="J15" s="153">
        <f t="shared" si="3"/>
        <v>2.6390132984221042E-2</v>
      </c>
    </row>
    <row r="16" spans="2:10">
      <c r="B16" s="262" t="s">
        <v>352</v>
      </c>
      <c r="C16" t="s">
        <v>922</v>
      </c>
      <c r="D16" t="s">
        <v>419</v>
      </c>
      <c r="E16" s="262">
        <v>342</v>
      </c>
      <c r="F16" s="262">
        <v>389</v>
      </c>
      <c r="G16">
        <f t="shared" si="0"/>
        <v>731</v>
      </c>
      <c r="H16" s="153">
        <f t="shared" si="1"/>
        <v>4.6448458508760018E-2</v>
      </c>
      <c r="I16" s="153">
        <f t="shared" si="2"/>
        <v>5.4405594405594407E-2</v>
      </c>
      <c r="J16" s="153">
        <f t="shared" si="3"/>
        <v>5.0368635016881415E-2</v>
      </c>
    </row>
    <row r="17" spans="2:10">
      <c r="B17" s="262" t="s">
        <v>371</v>
      </c>
      <c r="C17" t="s">
        <v>856</v>
      </c>
      <c r="D17" t="s">
        <v>419</v>
      </c>
      <c r="E17" s="262">
        <v>50</v>
      </c>
      <c r="F17" s="262">
        <v>56</v>
      </c>
      <c r="G17">
        <f t="shared" si="0"/>
        <v>106</v>
      </c>
      <c r="H17" s="153">
        <f t="shared" si="1"/>
        <v>6.7907103082982482E-3</v>
      </c>
      <c r="I17" s="153">
        <f t="shared" si="2"/>
        <v>7.8321678321678322E-3</v>
      </c>
      <c r="J17" s="153">
        <f t="shared" si="3"/>
        <v>7.3037965961551717E-3</v>
      </c>
    </row>
    <row r="18" spans="2:10">
      <c r="B18" s="262" t="s">
        <v>368</v>
      </c>
      <c r="C18" s="292" t="s">
        <v>937</v>
      </c>
      <c r="D18" t="s">
        <v>419</v>
      </c>
      <c r="E18" s="262">
        <v>87</v>
      </c>
      <c r="F18" s="262">
        <v>92</v>
      </c>
      <c r="G18">
        <f t="shared" si="0"/>
        <v>179</v>
      </c>
      <c r="H18" s="153">
        <f t="shared" si="1"/>
        <v>1.1815835936438951E-2</v>
      </c>
      <c r="I18" s="153">
        <f t="shared" si="2"/>
        <v>1.2867132867132867E-2</v>
      </c>
      <c r="J18" s="153">
        <f t="shared" si="3"/>
        <v>1.2333769723695997E-2</v>
      </c>
    </row>
    <row r="19" spans="2:10">
      <c r="B19" s="262" t="s">
        <v>372</v>
      </c>
      <c r="C19" t="s">
        <v>930</v>
      </c>
      <c r="D19" t="s">
        <v>419</v>
      </c>
      <c r="E19" s="262">
        <v>61</v>
      </c>
      <c r="F19" s="262">
        <v>115</v>
      </c>
      <c r="G19">
        <f t="shared" si="0"/>
        <v>176</v>
      </c>
      <c r="H19" s="153">
        <f t="shared" si="1"/>
        <v>8.2846665761238617E-3</v>
      </c>
      <c r="I19" s="153">
        <f t="shared" si="2"/>
        <v>1.6083916083916083E-2</v>
      </c>
      <c r="J19" s="153">
        <f t="shared" si="3"/>
        <v>1.212705849927651E-2</v>
      </c>
    </row>
    <row r="20" spans="2:10">
      <c r="B20" s="262" t="s">
        <v>361</v>
      </c>
      <c r="C20" t="s">
        <v>413</v>
      </c>
      <c r="D20" t="s">
        <v>419</v>
      </c>
      <c r="E20" s="262">
        <v>224</v>
      </c>
      <c r="F20" s="262">
        <v>152</v>
      </c>
      <c r="G20">
        <f t="shared" si="0"/>
        <v>376</v>
      </c>
      <c r="H20" s="153">
        <f t="shared" si="1"/>
        <v>3.0422382181176152E-2</v>
      </c>
      <c r="I20" s="153">
        <f t="shared" si="2"/>
        <v>2.1258741258741259E-2</v>
      </c>
      <c r="J20" s="153">
        <f t="shared" si="3"/>
        <v>2.5907806793908909E-2</v>
      </c>
    </row>
    <row r="21" spans="2:10">
      <c r="B21" s="262" t="s">
        <v>355</v>
      </c>
      <c r="C21" t="s">
        <v>933</v>
      </c>
      <c r="D21" t="s">
        <v>419</v>
      </c>
      <c r="E21" s="262">
        <v>93</v>
      </c>
      <c r="F21" s="262">
        <v>25</v>
      </c>
      <c r="G21">
        <f t="shared" si="0"/>
        <v>118</v>
      </c>
      <c r="H21" s="153">
        <f t="shared" si="1"/>
        <v>1.2630721173434742E-2</v>
      </c>
      <c r="I21" s="153">
        <f t="shared" si="2"/>
        <v>3.4965034965034965E-3</v>
      </c>
      <c r="J21" s="153">
        <f t="shared" si="3"/>
        <v>8.130641493833116E-3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275</v>
      </c>
      <c r="F23" s="262">
        <v>240</v>
      </c>
      <c r="G23">
        <f t="shared" si="0"/>
        <v>515</v>
      </c>
      <c r="H23" s="153">
        <f t="shared" si="1"/>
        <v>3.7348906695640366E-2</v>
      </c>
      <c r="I23" s="153">
        <f t="shared" si="2"/>
        <v>3.3566433566433566E-2</v>
      </c>
      <c r="J23" s="153">
        <f t="shared" si="3"/>
        <v>3.5485426858678427E-2</v>
      </c>
    </row>
    <row r="24" spans="2:10">
      <c r="B24" s="262" t="s">
        <v>383</v>
      </c>
      <c r="C24" t="s">
        <v>942</v>
      </c>
      <c r="D24" t="s">
        <v>419</v>
      </c>
      <c r="E24" s="262">
        <v>2</v>
      </c>
      <c r="F24" s="262">
        <v>0</v>
      </c>
      <c r="G24">
        <f t="shared" si="0"/>
        <v>2</v>
      </c>
      <c r="H24" s="153">
        <f t="shared" si="1"/>
        <v>2.7162841233192993E-4</v>
      </c>
      <c r="I24" s="153">
        <f t="shared" si="2"/>
        <v>0</v>
      </c>
      <c r="J24" s="153">
        <f t="shared" si="3"/>
        <v>1.3780748294632398E-4</v>
      </c>
    </row>
    <row r="25" spans="2:10">
      <c r="B25" s="262" t="s">
        <v>1158</v>
      </c>
      <c r="C25" t="s">
        <v>948</v>
      </c>
      <c r="D25" t="s">
        <v>419</v>
      </c>
      <c r="E25" s="262">
        <v>6</v>
      </c>
      <c r="F25" s="262">
        <v>0</v>
      </c>
      <c r="G25">
        <f t="shared" si="0"/>
        <v>6</v>
      </c>
      <c r="H25" s="153">
        <f t="shared" si="1"/>
        <v>8.1488523699578975E-4</v>
      </c>
      <c r="I25" s="153">
        <f t="shared" si="2"/>
        <v>0</v>
      </c>
      <c r="J25" s="153">
        <f t="shared" si="3"/>
        <v>4.1342244883897194E-4</v>
      </c>
    </row>
    <row r="26" spans="2:10">
      <c r="B26" s="262" t="s">
        <v>366</v>
      </c>
      <c r="C26" t="s">
        <v>406</v>
      </c>
      <c r="D26" t="s">
        <v>419</v>
      </c>
      <c r="E26" s="262">
        <v>88</v>
      </c>
      <c r="F26" s="262">
        <v>111</v>
      </c>
      <c r="G26">
        <f t="shared" si="0"/>
        <v>199</v>
      </c>
      <c r="H26" s="153">
        <f t="shared" si="1"/>
        <v>1.1951650142604917E-2</v>
      </c>
      <c r="I26" s="153">
        <f t="shared" si="2"/>
        <v>1.5524475524475525E-2</v>
      </c>
      <c r="J26" s="153">
        <f t="shared" si="3"/>
        <v>1.3711844553159236E-2</v>
      </c>
    </row>
    <row r="27" spans="2:10">
      <c r="B27" s="262" t="s">
        <v>369</v>
      </c>
      <c r="C27" t="s">
        <v>952</v>
      </c>
      <c r="D27" t="s">
        <v>419</v>
      </c>
      <c r="E27" s="262">
        <v>37</v>
      </c>
      <c r="F27" s="262">
        <v>34</v>
      </c>
      <c r="G27">
        <f t="shared" si="0"/>
        <v>71</v>
      </c>
      <c r="H27" s="153">
        <f t="shared" si="1"/>
        <v>5.0251256281407036E-3</v>
      </c>
      <c r="I27" s="153">
        <f t="shared" si="2"/>
        <v>4.7552447552447552E-3</v>
      </c>
      <c r="J27" s="153">
        <f t="shared" si="3"/>
        <v>4.8921656445945014E-3</v>
      </c>
    </row>
    <row r="28" spans="2:10">
      <c r="B28" s="262" t="s">
        <v>382</v>
      </c>
      <c r="C28" t="s">
        <v>954</v>
      </c>
      <c r="D28" t="s">
        <v>419</v>
      </c>
      <c r="E28" s="262">
        <v>12</v>
      </c>
      <c r="F28" s="262">
        <v>0</v>
      </c>
      <c r="G28">
        <f t="shared" si="0"/>
        <v>12</v>
      </c>
      <c r="H28" s="153">
        <f t="shared" si="1"/>
        <v>1.6297704739915795E-3</v>
      </c>
      <c r="I28" s="153">
        <f t="shared" si="2"/>
        <v>0</v>
      </c>
      <c r="J28" s="153">
        <f t="shared" si="3"/>
        <v>8.2684489767794389E-4</v>
      </c>
    </row>
    <row r="29" spans="2:10">
      <c r="B29" s="262" t="s">
        <v>849</v>
      </c>
      <c r="C29" t="s">
        <v>955</v>
      </c>
      <c r="D29" t="s">
        <v>420</v>
      </c>
      <c r="E29" s="262">
        <v>43</v>
      </c>
      <c r="F29" s="262">
        <v>0</v>
      </c>
      <c r="G29">
        <f t="shared" si="0"/>
        <v>43</v>
      </c>
      <c r="H29" s="153">
        <f t="shared" si="1"/>
        <v>5.8400108651364933E-3</v>
      </c>
      <c r="I29" s="153">
        <f t="shared" si="2"/>
        <v>0</v>
      </c>
      <c r="J29" s="153">
        <f t="shared" si="3"/>
        <v>2.9628608833459657E-3</v>
      </c>
    </row>
    <row r="30" spans="2:10">
      <c r="B30" s="262" t="s">
        <v>360</v>
      </c>
      <c r="C30" t="s">
        <v>858</v>
      </c>
      <c r="D30" t="s">
        <v>419</v>
      </c>
      <c r="E30" s="262">
        <v>146</v>
      </c>
      <c r="F30" s="262">
        <v>154</v>
      </c>
      <c r="G30">
        <f t="shared" si="0"/>
        <v>300</v>
      </c>
      <c r="H30" s="153">
        <f t="shared" si="1"/>
        <v>1.9828874100230882E-2</v>
      </c>
      <c r="I30" s="153">
        <f t="shared" si="2"/>
        <v>2.1538461538461538E-2</v>
      </c>
      <c r="J30" s="153">
        <f t="shared" si="3"/>
        <v>2.0671122441948599E-2</v>
      </c>
    </row>
    <row r="31" spans="2:10">
      <c r="B31" s="262" t="s">
        <v>362</v>
      </c>
      <c r="C31" t="s">
        <v>960</v>
      </c>
      <c r="D31" t="s">
        <v>420</v>
      </c>
      <c r="E31" s="262">
        <v>239</v>
      </c>
      <c r="F31" s="262">
        <v>359</v>
      </c>
      <c r="G31">
        <f t="shared" si="0"/>
        <v>598</v>
      </c>
      <c r="H31" s="153">
        <f t="shared" si="1"/>
        <v>3.2459595273665626E-2</v>
      </c>
      <c r="I31" s="153">
        <f t="shared" si="2"/>
        <v>5.020979020979021E-2</v>
      </c>
      <c r="J31" s="153">
        <f t="shared" si="3"/>
        <v>4.1204437400950873E-2</v>
      </c>
    </row>
    <row r="32" spans="2:10">
      <c r="B32" s="262" t="s">
        <v>387</v>
      </c>
      <c r="C32" t="s">
        <v>408</v>
      </c>
      <c r="D32" t="s">
        <v>419</v>
      </c>
      <c r="E32" s="262">
        <v>14</v>
      </c>
      <c r="F32" s="262">
        <v>28</v>
      </c>
      <c r="G32">
        <f t="shared" si="0"/>
        <v>42</v>
      </c>
      <c r="H32" s="153">
        <f t="shared" si="1"/>
        <v>1.9013988863235095E-3</v>
      </c>
      <c r="I32" s="153">
        <f t="shared" si="2"/>
        <v>3.9160839160839161E-3</v>
      </c>
      <c r="J32" s="153">
        <f t="shared" si="3"/>
        <v>2.8939571418728038E-3</v>
      </c>
    </row>
    <row r="33" spans="2:10">
      <c r="B33" s="262" t="s">
        <v>363</v>
      </c>
      <c r="C33" t="s">
        <v>964</v>
      </c>
      <c r="D33" t="s">
        <v>420</v>
      </c>
      <c r="E33" s="262">
        <v>130</v>
      </c>
      <c r="F33" s="262">
        <v>349</v>
      </c>
      <c r="G33">
        <f t="shared" si="0"/>
        <v>479</v>
      </c>
      <c r="H33" s="153">
        <f t="shared" si="1"/>
        <v>1.7655846801575444E-2</v>
      </c>
      <c r="I33" s="153">
        <f t="shared" si="2"/>
        <v>4.8811188811188809E-2</v>
      </c>
      <c r="J33" s="153">
        <f t="shared" si="3"/>
        <v>3.3004892165644596E-2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117</v>
      </c>
      <c r="F35" s="262">
        <v>132</v>
      </c>
      <c r="G35">
        <f t="shared" si="0"/>
        <v>249</v>
      </c>
      <c r="H35" s="153">
        <f t="shared" si="1"/>
        <v>1.5890262121417899E-2</v>
      </c>
      <c r="I35" s="153">
        <f t="shared" si="2"/>
        <v>1.8461538461538463E-2</v>
      </c>
      <c r="J35" s="153">
        <f t="shared" si="3"/>
        <v>1.7157031626817337E-2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si="1"/>
        <v>0</v>
      </c>
      <c r="I36" s="153">
        <f t="shared" si="2"/>
        <v>0</v>
      </c>
      <c r="J36" s="153">
        <f t="shared" si="3"/>
        <v>0</v>
      </c>
    </row>
    <row r="37" spans="2:10">
      <c r="B37" s="262" t="s">
        <v>379</v>
      </c>
      <c r="C37" t="s">
        <v>974</v>
      </c>
      <c r="D37" t="s">
        <v>419</v>
      </c>
      <c r="E37" s="262">
        <v>54</v>
      </c>
      <c r="F37" s="262">
        <v>0</v>
      </c>
      <c r="G37">
        <f t="shared" si="4"/>
        <v>54</v>
      </c>
      <c r="H37" s="153">
        <f t="shared" si="1"/>
        <v>7.3339671329621077E-3</v>
      </c>
      <c r="I37" s="153">
        <f t="shared" si="2"/>
        <v>0</v>
      </c>
      <c r="J37" s="153">
        <f t="shared" si="3"/>
        <v>3.7208020395507477E-3</v>
      </c>
    </row>
    <row r="38" spans="2:10">
      <c r="B38" s="262" t="s">
        <v>386</v>
      </c>
      <c r="C38" t="s">
        <v>857</v>
      </c>
      <c r="D38" t="s">
        <v>419</v>
      </c>
      <c r="E38" s="262">
        <v>12</v>
      </c>
      <c r="F38" s="262">
        <v>0</v>
      </c>
      <c r="G38">
        <f t="shared" si="4"/>
        <v>12</v>
      </c>
      <c r="H38" s="153">
        <f t="shared" si="1"/>
        <v>1.6297704739915795E-3</v>
      </c>
      <c r="I38" s="153">
        <f t="shared" si="2"/>
        <v>0</v>
      </c>
      <c r="J38" s="153">
        <f t="shared" si="3"/>
        <v>8.2684489767794389E-4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1"/>
        <v>0</v>
      </c>
      <c r="I39" s="153">
        <f t="shared" si="2"/>
        <v>0</v>
      </c>
      <c r="J39" s="153">
        <f t="shared" si="3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105</v>
      </c>
      <c r="F40" s="262">
        <v>55</v>
      </c>
      <c r="G40">
        <f t="shared" si="4"/>
        <v>160</v>
      </c>
      <c r="H40" s="153">
        <f t="shared" si="1"/>
        <v>1.4260491647426321E-2</v>
      </c>
      <c r="I40" s="153">
        <f t="shared" si="2"/>
        <v>7.6923076923076927E-3</v>
      </c>
      <c r="J40" s="153">
        <f t="shared" si="3"/>
        <v>1.1024598635705918E-2</v>
      </c>
    </row>
    <row r="41" spans="2:10">
      <c r="B41" s="262" t="s">
        <v>350</v>
      </c>
      <c r="C41" t="s">
        <v>998</v>
      </c>
      <c r="D41" t="s">
        <v>420</v>
      </c>
      <c r="E41" s="262">
        <v>621</v>
      </c>
      <c r="F41" s="262">
        <v>143</v>
      </c>
      <c r="G41">
        <f t="shared" si="4"/>
        <v>764</v>
      </c>
      <c r="H41" s="153">
        <f t="shared" si="1"/>
        <v>8.4340622029064241E-2</v>
      </c>
      <c r="I41" s="153">
        <f t="shared" si="2"/>
        <v>0.02</v>
      </c>
      <c r="J41" s="153">
        <f t="shared" si="3"/>
        <v>5.2642458485495765E-2</v>
      </c>
    </row>
    <row r="42" spans="2:10">
      <c r="B42" s="262" t="s">
        <v>359</v>
      </c>
      <c r="C42" t="s">
        <v>1000</v>
      </c>
      <c r="D42" t="s">
        <v>419</v>
      </c>
      <c r="E42" s="262">
        <v>102</v>
      </c>
      <c r="F42" s="262">
        <v>80</v>
      </c>
      <c r="G42">
        <f t="shared" si="4"/>
        <v>182</v>
      </c>
      <c r="H42" s="153">
        <f t="shared" si="1"/>
        <v>1.3853049028928427E-2</v>
      </c>
      <c r="I42" s="153">
        <f t="shared" si="2"/>
        <v>1.1188811188811189E-2</v>
      </c>
      <c r="J42" s="153">
        <f t="shared" si="3"/>
        <v>1.2540480948115483E-2</v>
      </c>
    </row>
    <row r="43" spans="2:10">
      <c r="B43" s="262" t="s">
        <v>375</v>
      </c>
      <c r="C43" t="s">
        <v>610</v>
      </c>
      <c r="D43" t="s">
        <v>419</v>
      </c>
      <c r="E43" s="262">
        <v>57</v>
      </c>
      <c r="F43" s="262">
        <v>76</v>
      </c>
      <c r="G43">
        <f t="shared" si="4"/>
        <v>133</v>
      </c>
      <c r="H43" s="153">
        <f t="shared" si="1"/>
        <v>7.741409751460003E-3</v>
      </c>
      <c r="I43" s="153">
        <f t="shared" si="2"/>
        <v>1.0629370629370629E-2</v>
      </c>
      <c r="J43" s="153">
        <f t="shared" si="3"/>
        <v>9.1641976159305451E-3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1"/>
        <v>0</v>
      </c>
      <c r="I44" s="153">
        <f t="shared" si="2"/>
        <v>0</v>
      </c>
      <c r="J44" s="153">
        <f t="shared" si="3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20</v>
      </c>
      <c r="F45" s="262">
        <v>21</v>
      </c>
      <c r="G45">
        <f t="shared" si="4"/>
        <v>41</v>
      </c>
      <c r="H45" s="153">
        <f t="shared" si="1"/>
        <v>2.716284123319299E-3</v>
      </c>
      <c r="I45" s="153">
        <f t="shared" si="2"/>
        <v>2.9370629370629371E-3</v>
      </c>
      <c r="J45" s="153">
        <f t="shared" si="3"/>
        <v>2.8250534003996415E-3</v>
      </c>
    </row>
    <row r="46" spans="2:10">
      <c r="B46" s="262" t="s">
        <v>358</v>
      </c>
      <c r="C46" t="s">
        <v>407</v>
      </c>
      <c r="D46" t="s">
        <v>419</v>
      </c>
      <c r="E46" s="262">
        <v>293</v>
      </c>
      <c r="F46" s="262">
        <v>488</v>
      </c>
      <c r="G46">
        <f t="shared" si="4"/>
        <v>781</v>
      </c>
      <c r="H46" s="153">
        <f t="shared" si="1"/>
        <v>3.9793562406627736E-2</v>
      </c>
      <c r="I46" s="153">
        <f t="shared" si="2"/>
        <v>6.8251748251748248E-2</v>
      </c>
      <c r="J46" s="153">
        <f t="shared" si="3"/>
        <v>5.3813822090539518E-2</v>
      </c>
    </row>
    <row r="47" spans="2:10">
      <c r="B47" s="262" t="s">
        <v>851</v>
      </c>
      <c r="C47" t="s">
        <v>1204</v>
      </c>
      <c r="D47" t="s">
        <v>419</v>
      </c>
      <c r="E47" s="262">
        <v>558</v>
      </c>
      <c r="F47" s="262">
        <v>567</v>
      </c>
      <c r="G47">
        <f t="shared" si="4"/>
        <v>1125</v>
      </c>
      <c r="H47" s="153">
        <f t="shared" si="1"/>
        <v>7.5784327040608446E-2</v>
      </c>
      <c r="I47" s="153">
        <f t="shared" si="2"/>
        <v>7.9300699300699301E-2</v>
      </c>
      <c r="J47" s="153">
        <f t="shared" si="3"/>
        <v>7.751670915730724E-2</v>
      </c>
    </row>
    <row r="48" spans="2:10">
      <c r="B48" s="262" t="s">
        <v>388</v>
      </c>
      <c r="C48" t="s">
        <v>613</v>
      </c>
      <c r="D48" t="s">
        <v>419</v>
      </c>
      <c r="E48" s="262">
        <v>38</v>
      </c>
      <c r="F48" s="262">
        <v>40</v>
      </c>
      <c r="G48">
        <f t="shared" si="4"/>
        <v>78</v>
      </c>
      <c r="H48" s="153">
        <f t="shared" si="1"/>
        <v>5.1609398343066687E-3</v>
      </c>
      <c r="I48" s="153">
        <f t="shared" si="2"/>
        <v>5.5944055944055944E-3</v>
      </c>
      <c r="J48" s="153">
        <f t="shared" si="3"/>
        <v>5.3744918349066355E-3</v>
      </c>
    </row>
    <row r="49" spans="1:25">
      <c r="B49" s="262" t="s">
        <v>385</v>
      </c>
      <c r="C49" t="s">
        <v>1026</v>
      </c>
      <c r="D49" t="s">
        <v>419</v>
      </c>
      <c r="E49" s="262">
        <v>16</v>
      </c>
      <c r="F49" s="262">
        <v>5</v>
      </c>
      <c r="G49">
        <f t="shared" si="4"/>
        <v>21</v>
      </c>
      <c r="H49" s="153">
        <f t="shared" si="1"/>
        <v>2.1730272986554395E-3</v>
      </c>
      <c r="I49" s="153">
        <f t="shared" si="2"/>
        <v>6.993006993006993E-4</v>
      </c>
      <c r="J49" s="153">
        <f t="shared" si="3"/>
        <v>1.4469785709364019E-3</v>
      </c>
    </row>
    <row r="50" spans="1:25">
      <c r="B50" s="262" t="s">
        <v>351</v>
      </c>
      <c r="C50" t="s">
        <v>1030</v>
      </c>
      <c r="D50" t="s">
        <v>419</v>
      </c>
      <c r="E50" s="262">
        <v>430</v>
      </c>
      <c r="F50" s="262">
        <v>710</v>
      </c>
      <c r="G50">
        <f t="shared" si="4"/>
        <v>1140</v>
      </c>
      <c r="H50" s="153">
        <f t="shared" si="1"/>
        <v>5.8400108651364933E-2</v>
      </c>
      <c r="I50" s="153">
        <f t="shared" si="2"/>
        <v>9.9300699300699305E-2</v>
      </c>
      <c r="J50" s="153">
        <f t="shared" si="3"/>
        <v>7.8550265279404674E-2</v>
      </c>
    </row>
    <row r="51" spans="1:25">
      <c r="B51" s="262" t="s">
        <v>376</v>
      </c>
      <c r="C51" t="s">
        <v>409</v>
      </c>
      <c r="D51" t="s">
        <v>419</v>
      </c>
      <c r="E51" s="262">
        <v>46</v>
      </c>
      <c r="F51" s="262">
        <v>68</v>
      </c>
      <c r="G51">
        <f t="shared" si="4"/>
        <v>114</v>
      </c>
      <c r="H51" s="153">
        <f t="shared" si="1"/>
        <v>6.2474534836343878E-3</v>
      </c>
      <c r="I51" s="153">
        <f t="shared" si="2"/>
        <v>9.5104895104895105E-3</v>
      </c>
      <c r="J51" s="153">
        <f t="shared" si="3"/>
        <v>7.8550265279404667E-3</v>
      </c>
    </row>
    <row r="52" spans="1:25">
      <c r="B52" s="262" t="s">
        <v>349</v>
      </c>
      <c r="C52" t="s">
        <v>412</v>
      </c>
      <c r="D52" t="s">
        <v>419</v>
      </c>
      <c r="E52" s="262">
        <v>764</v>
      </c>
      <c r="F52" s="262">
        <v>630</v>
      </c>
      <c r="G52">
        <f t="shared" si="4"/>
        <v>1394</v>
      </c>
      <c r="H52" s="153">
        <f t="shared" si="1"/>
        <v>0.10376205351079723</v>
      </c>
      <c r="I52" s="153">
        <f t="shared" si="2"/>
        <v>8.8111888111888109E-2</v>
      </c>
      <c r="J52" s="153">
        <f t="shared" si="3"/>
        <v>9.6051815613587818E-2</v>
      </c>
    </row>
    <row r="53" spans="1:25">
      <c r="B53" s="262" t="s">
        <v>381</v>
      </c>
      <c r="C53" t="s">
        <v>1044</v>
      </c>
      <c r="D53" t="s">
        <v>419</v>
      </c>
      <c r="E53" s="262">
        <v>65</v>
      </c>
      <c r="F53" s="262">
        <v>86</v>
      </c>
      <c r="G53">
        <f t="shared" si="4"/>
        <v>151</v>
      </c>
      <c r="H53" s="153">
        <f t="shared" si="1"/>
        <v>8.8279234007877221E-3</v>
      </c>
      <c r="I53" s="153">
        <f t="shared" si="2"/>
        <v>1.2027972027972029E-2</v>
      </c>
      <c r="J53" s="153">
        <f t="shared" si="3"/>
        <v>1.0404464962447461E-2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1"/>
        <v>0</v>
      </c>
      <c r="I54" s="153">
        <f t="shared" si="2"/>
        <v>0</v>
      </c>
      <c r="J54" s="153">
        <f t="shared" si="3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357</v>
      </c>
      <c r="F55" s="262">
        <v>372</v>
      </c>
      <c r="G55">
        <f t="shared" si="4"/>
        <v>729</v>
      </c>
      <c r="H55" s="153">
        <f t="shared" si="1"/>
        <v>4.8485671601249489E-2</v>
      </c>
      <c r="I55" s="153">
        <f t="shared" si="2"/>
        <v>5.2027972027972026E-2</v>
      </c>
      <c r="J55" s="153">
        <f t="shared" si="3"/>
        <v>5.0230827533935089E-2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56</v>
      </c>
      <c r="F57" s="262">
        <v>10</v>
      </c>
      <c r="G57">
        <f t="shared" si="4"/>
        <v>66</v>
      </c>
      <c r="H57" s="153">
        <f t="shared" si="1"/>
        <v>7.6055955452940379E-3</v>
      </c>
      <c r="I57" s="153">
        <f t="shared" si="2"/>
        <v>1.3986013986013986E-3</v>
      </c>
      <c r="J57" s="153">
        <f t="shared" si="3"/>
        <v>4.5476469372286912E-3</v>
      </c>
    </row>
    <row r="61" spans="1:25">
      <c r="A61" t="s">
        <v>306</v>
      </c>
      <c r="E61">
        <f>SUM(E4:E59)</f>
        <v>7363</v>
      </c>
      <c r="F61">
        <f>SUM(F4:F59)</f>
        <v>7150</v>
      </c>
      <c r="G61">
        <f>SUM(E61:F61)</f>
        <v>14513</v>
      </c>
      <c r="H61" s="153">
        <f>SUM(H4:H59)</f>
        <v>1</v>
      </c>
      <c r="I61" s="153">
        <f>SUM(I4:I59)</f>
        <v>0.99999999999999989</v>
      </c>
      <c r="J61" s="153">
        <f>SUM(J4:J59)</f>
        <v>0.99999999999999989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0.97107157408664946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workbookViewId="0">
      <selection activeCell="G26" sqref="G26"/>
    </sheetView>
  </sheetViews>
  <sheetFormatPr defaultColWidth="11" defaultRowHeight="12.75"/>
  <sheetData>
    <row r="1" spans="2:10" ht="15">
      <c r="B1" s="263" t="s">
        <v>1279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0</v>
      </c>
      <c r="F4" s="262">
        <v>0</v>
      </c>
      <c r="G4">
        <f t="shared" ref="G4:G35" si="0">SUM(E4:F4)</f>
        <v>0</v>
      </c>
      <c r="H4" s="153">
        <f t="shared" ref="H4:H35" si="1">E4/$E$61</f>
        <v>0</v>
      </c>
      <c r="I4" s="153">
        <f t="shared" ref="I4:I35" si="2">F4/$F$61</f>
        <v>0</v>
      </c>
      <c r="J4" s="153">
        <f t="shared" ref="J4:J35" si="3">G4/$G$61</f>
        <v>0</v>
      </c>
    </row>
    <row r="5" spans="2:10">
      <c r="B5" s="262" t="s">
        <v>364</v>
      </c>
      <c r="C5" t="s">
        <v>886</v>
      </c>
      <c r="D5" t="s">
        <v>420</v>
      </c>
      <c r="E5" s="262">
        <v>81</v>
      </c>
      <c r="F5" s="262">
        <v>63</v>
      </c>
      <c r="G5">
        <f t="shared" si="0"/>
        <v>144</v>
      </c>
      <c r="H5" s="153">
        <f t="shared" si="1"/>
        <v>9.6566523605150223E-3</v>
      </c>
      <c r="I5" s="153">
        <f t="shared" si="2"/>
        <v>7.6791808873720134E-3</v>
      </c>
      <c r="J5" s="153">
        <f t="shared" si="3"/>
        <v>8.6788813886210219E-3</v>
      </c>
    </row>
    <row r="6" spans="2:10">
      <c r="B6" s="262" t="s">
        <v>373</v>
      </c>
      <c r="C6" t="s">
        <v>887</v>
      </c>
      <c r="D6" t="s">
        <v>419</v>
      </c>
      <c r="E6" s="262">
        <v>71</v>
      </c>
      <c r="F6" s="262">
        <v>100</v>
      </c>
      <c r="G6">
        <f t="shared" si="0"/>
        <v>171</v>
      </c>
      <c r="H6" s="153">
        <f t="shared" si="1"/>
        <v>8.4644730567477351E-3</v>
      </c>
      <c r="I6" s="153">
        <f t="shared" si="2"/>
        <v>1.218917601170161E-2</v>
      </c>
      <c r="J6" s="153">
        <f t="shared" si="3"/>
        <v>1.0306171648987464E-2</v>
      </c>
    </row>
    <row r="7" spans="2:10">
      <c r="B7" s="262" t="s">
        <v>380</v>
      </c>
      <c r="C7" t="s">
        <v>898</v>
      </c>
      <c r="D7" t="s">
        <v>419</v>
      </c>
      <c r="E7" s="262">
        <v>23</v>
      </c>
      <c r="F7" s="262">
        <v>55</v>
      </c>
      <c r="G7">
        <f t="shared" si="0"/>
        <v>78</v>
      </c>
      <c r="H7" s="153">
        <f t="shared" si="1"/>
        <v>2.742012398664759E-3</v>
      </c>
      <c r="I7" s="153">
        <f t="shared" si="2"/>
        <v>6.704046806435885E-3</v>
      </c>
      <c r="J7" s="153">
        <f t="shared" si="3"/>
        <v>4.7010607521697206E-3</v>
      </c>
    </row>
    <row r="8" spans="2:10">
      <c r="B8" s="262" t="s">
        <v>370</v>
      </c>
      <c r="C8" t="s">
        <v>859</v>
      </c>
      <c r="D8" t="s">
        <v>419</v>
      </c>
      <c r="E8" s="262">
        <v>61</v>
      </c>
      <c r="F8" s="262">
        <v>3</v>
      </c>
      <c r="G8">
        <f t="shared" si="0"/>
        <v>64</v>
      </c>
      <c r="H8" s="153">
        <f t="shared" si="1"/>
        <v>7.2722937529804479E-3</v>
      </c>
      <c r="I8" s="153">
        <f t="shared" si="2"/>
        <v>3.656752803510483E-4</v>
      </c>
      <c r="J8" s="153">
        <f t="shared" si="3"/>
        <v>3.8572806171648989E-3</v>
      </c>
    </row>
    <row r="9" spans="2:10">
      <c r="B9" s="262" t="s">
        <v>390</v>
      </c>
      <c r="C9" t="s">
        <v>901</v>
      </c>
      <c r="D9" t="s">
        <v>420</v>
      </c>
      <c r="E9" s="262">
        <v>6</v>
      </c>
      <c r="F9" s="262">
        <v>0</v>
      </c>
      <c r="G9">
        <f t="shared" si="0"/>
        <v>6</v>
      </c>
      <c r="H9" s="153">
        <f t="shared" si="1"/>
        <v>7.1530758226037196E-4</v>
      </c>
      <c r="I9" s="153">
        <f t="shared" si="2"/>
        <v>0</v>
      </c>
      <c r="J9" s="153">
        <f t="shared" si="3"/>
        <v>3.6162005785920928E-4</v>
      </c>
    </row>
    <row r="10" spans="2:10">
      <c r="B10" s="262" t="s">
        <v>845</v>
      </c>
      <c r="C10" t="s">
        <v>904</v>
      </c>
      <c r="D10" t="s">
        <v>419</v>
      </c>
      <c r="E10" s="262">
        <v>4</v>
      </c>
      <c r="F10" s="262">
        <v>0</v>
      </c>
      <c r="G10">
        <f t="shared" si="0"/>
        <v>4</v>
      </c>
      <c r="H10" s="153">
        <f t="shared" si="1"/>
        <v>4.7687172150691462E-4</v>
      </c>
      <c r="I10" s="153">
        <f t="shared" si="2"/>
        <v>0</v>
      </c>
      <c r="J10" s="153">
        <f t="shared" si="3"/>
        <v>2.4108003857280618E-4</v>
      </c>
    </row>
    <row r="11" spans="2:10">
      <c r="B11" s="262" t="s">
        <v>347</v>
      </c>
      <c r="C11" t="s">
        <v>907</v>
      </c>
      <c r="D11" t="s">
        <v>420</v>
      </c>
      <c r="E11" s="262">
        <v>986</v>
      </c>
      <c r="F11" s="262">
        <v>950</v>
      </c>
      <c r="G11">
        <f t="shared" si="0"/>
        <v>1936</v>
      </c>
      <c r="H11" s="153">
        <f t="shared" si="1"/>
        <v>0.11754887935145446</v>
      </c>
      <c r="I11" s="153">
        <f t="shared" si="2"/>
        <v>0.11579717211116529</v>
      </c>
      <c r="J11" s="153">
        <f t="shared" si="3"/>
        <v>0.11668273866923819</v>
      </c>
    </row>
    <row r="12" spans="2:10">
      <c r="B12" s="262" t="s">
        <v>353</v>
      </c>
      <c r="C12" t="s">
        <v>912</v>
      </c>
      <c r="D12" t="s">
        <v>420</v>
      </c>
      <c r="E12" s="262">
        <v>560</v>
      </c>
      <c r="F12" s="262">
        <v>508</v>
      </c>
      <c r="G12">
        <f t="shared" si="0"/>
        <v>1068</v>
      </c>
      <c r="H12" s="153">
        <f t="shared" si="1"/>
        <v>6.6762041010968054E-2</v>
      </c>
      <c r="I12" s="153">
        <f t="shared" si="2"/>
        <v>6.1921014139444175E-2</v>
      </c>
      <c r="J12" s="153">
        <f t="shared" si="3"/>
        <v>6.4368370298939243E-2</v>
      </c>
    </row>
    <row r="13" spans="2:10">
      <c r="B13" s="262" t="s">
        <v>378</v>
      </c>
      <c r="C13" t="s">
        <v>1384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5.9608965188364333E-3</v>
      </c>
      <c r="I13" s="153">
        <f t="shared" si="2"/>
        <v>0</v>
      </c>
      <c r="J13" s="153">
        <f t="shared" si="3"/>
        <v>3.0135004821600772E-3</v>
      </c>
    </row>
    <row r="14" spans="2:10">
      <c r="B14" s="262" t="s">
        <v>377</v>
      </c>
      <c r="C14" t="s">
        <v>612</v>
      </c>
      <c r="D14" t="s">
        <v>419</v>
      </c>
      <c r="E14" s="262">
        <v>59</v>
      </c>
      <c r="F14" s="262">
        <v>42</v>
      </c>
      <c r="G14">
        <f t="shared" si="0"/>
        <v>101</v>
      </c>
      <c r="H14" s="153">
        <f t="shared" si="1"/>
        <v>7.0338578922269912E-3</v>
      </c>
      <c r="I14" s="153">
        <f t="shared" si="2"/>
        <v>5.1194539249146756E-3</v>
      </c>
      <c r="J14" s="153">
        <f t="shared" si="3"/>
        <v>6.0872709739633558E-3</v>
      </c>
    </row>
    <row r="15" spans="2:10">
      <c r="B15" s="262" t="s">
        <v>357</v>
      </c>
      <c r="C15" t="s">
        <v>404</v>
      </c>
      <c r="D15" t="s">
        <v>419</v>
      </c>
      <c r="E15" s="262">
        <v>239</v>
      </c>
      <c r="F15" s="262">
        <v>165</v>
      </c>
      <c r="G15">
        <f t="shared" si="0"/>
        <v>404</v>
      </c>
      <c r="H15" s="153">
        <f t="shared" si="1"/>
        <v>2.849308536003815E-2</v>
      </c>
      <c r="I15" s="153">
        <f t="shared" si="2"/>
        <v>2.0112140419307655E-2</v>
      </c>
      <c r="J15" s="153">
        <f t="shared" si="3"/>
        <v>2.4349083895853423E-2</v>
      </c>
    </row>
    <row r="16" spans="2:10">
      <c r="B16" s="262" t="s">
        <v>352</v>
      </c>
      <c r="C16" t="s">
        <v>922</v>
      </c>
      <c r="D16" t="s">
        <v>419</v>
      </c>
      <c r="E16" s="262">
        <v>455</v>
      </c>
      <c r="F16" s="262">
        <v>487</v>
      </c>
      <c r="G16">
        <f t="shared" si="0"/>
        <v>942</v>
      </c>
      <c r="H16" s="153">
        <f t="shared" si="1"/>
        <v>5.4244158321411537E-2</v>
      </c>
      <c r="I16" s="153">
        <f t="shared" si="2"/>
        <v>5.9361287176986834E-2</v>
      </c>
      <c r="J16" s="153">
        <f t="shared" si="3"/>
        <v>5.677434908389585E-2</v>
      </c>
    </row>
    <row r="17" spans="2:10">
      <c r="B17" s="262" t="s">
        <v>371</v>
      </c>
      <c r="C17" t="s">
        <v>856</v>
      </c>
      <c r="D17" t="s">
        <v>419</v>
      </c>
      <c r="E17" s="262">
        <v>52</v>
      </c>
      <c r="F17" s="262">
        <v>64</v>
      </c>
      <c r="G17">
        <f t="shared" si="0"/>
        <v>116</v>
      </c>
      <c r="H17" s="153">
        <f t="shared" si="1"/>
        <v>6.19933237958989E-3</v>
      </c>
      <c r="I17" s="153">
        <f t="shared" si="2"/>
        <v>7.8010726474890294E-3</v>
      </c>
      <c r="J17" s="153">
        <f t="shared" si="3"/>
        <v>6.9913211186113794E-3</v>
      </c>
    </row>
    <row r="18" spans="2:10">
      <c r="B18" s="262" t="s">
        <v>368</v>
      </c>
      <c r="C18" s="292" t="s">
        <v>937</v>
      </c>
      <c r="D18" t="s">
        <v>419</v>
      </c>
      <c r="E18" s="262">
        <v>90</v>
      </c>
      <c r="F18" s="262">
        <v>91</v>
      </c>
      <c r="G18">
        <f t="shared" si="0"/>
        <v>181</v>
      </c>
      <c r="H18" s="153">
        <f t="shared" si="1"/>
        <v>1.0729613733905579E-2</v>
      </c>
      <c r="I18" s="153">
        <f t="shared" si="2"/>
        <v>1.1092150170648464E-2</v>
      </c>
      <c r="J18" s="153">
        <f t="shared" si="3"/>
        <v>1.0908871745419478E-2</v>
      </c>
    </row>
    <row r="19" spans="2:10">
      <c r="B19" s="262" t="s">
        <v>372</v>
      </c>
      <c r="C19" t="s">
        <v>930</v>
      </c>
      <c r="D19" t="s">
        <v>419</v>
      </c>
      <c r="E19" s="262">
        <v>74</v>
      </c>
      <c r="F19" s="262">
        <v>107</v>
      </c>
      <c r="G19">
        <f t="shared" si="0"/>
        <v>181</v>
      </c>
      <c r="H19" s="153">
        <f t="shared" si="1"/>
        <v>8.8221268478779202E-3</v>
      </c>
      <c r="I19" s="153">
        <f t="shared" si="2"/>
        <v>1.3042418332520721E-2</v>
      </c>
      <c r="J19" s="153">
        <f t="shared" si="3"/>
        <v>1.0908871745419478E-2</v>
      </c>
    </row>
    <row r="20" spans="2:10">
      <c r="B20" s="262" t="s">
        <v>361</v>
      </c>
      <c r="C20" t="s">
        <v>413</v>
      </c>
      <c r="D20" t="s">
        <v>419</v>
      </c>
      <c r="E20" s="262">
        <v>134</v>
      </c>
      <c r="F20" s="262">
        <v>133</v>
      </c>
      <c r="G20">
        <f t="shared" si="0"/>
        <v>267</v>
      </c>
      <c r="H20" s="153">
        <f t="shared" si="1"/>
        <v>1.597520267048164E-2</v>
      </c>
      <c r="I20" s="153">
        <f t="shared" si="2"/>
        <v>1.6211604095563138E-2</v>
      </c>
      <c r="J20" s="153">
        <f t="shared" si="3"/>
        <v>1.6092092574734811E-2</v>
      </c>
    </row>
    <row r="21" spans="2:10">
      <c r="B21" s="262" t="s">
        <v>355</v>
      </c>
      <c r="C21" t="s">
        <v>933</v>
      </c>
      <c r="D21" t="s">
        <v>419</v>
      </c>
      <c r="E21" s="262">
        <v>174</v>
      </c>
      <c r="F21" s="262">
        <v>6</v>
      </c>
      <c r="G21">
        <f t="shared" si="0"/>
        <v>180</v>
      </c>
      <c r="H21" s="153">
        <f t="shared" si="1"/>
        <v>2.0743919885550789E-2</v>
      </c>
      <c r="I21" s="153">
        <f t="shared" si="2"/>
        <v>7.3135056070209659E-4</v>
      </c>
      <c r="J21" s="153">
        <f t="shared" si="3"/>
        <v>1.0848601735776278E-2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368</v>
      </c>
      <c r="F23" s="262">
        <v>317</v>
      </c>
      <c r="G23">
        <f t="shared" si="0"/>
        <v>685</v>
      </c>
      <c r="H23" s="153">
        <f t="shared" si="1"/>
        <v>4.3872198378636144E-2</v>
      </c>
      <c r="I23" s="153">
        <f t="shared" si="2"/>
        <v>3.8639687957094097E-2</v>
      </c>
      <c r="J23" s="153">
        <f t="shared" si="3"/>
        <v>4.1284956605593059E-2</v>
      </c>
    </row>
    <row r="24" spans="2:10">
      <c r="B24" s="262" t="s">
        <v>383</v>
      </c>
      <c r="C24" t="s">
        <v>942</v>
      </c>
      <c r="D24" t="s">
        <v>419</v>
      </c>
      <c r="E24" s="262">
        <v>5</v>
      </c>
      <c r="F24" s="262">
        <v>0</v>
      </c>
      <c r="G24">
        <f t="shared" si="0"/>
        <v>5</v>
      </c>
      <c r="H24" s="153">
        <f t="shared" si="1"/>
        <v>5.9608965188364326E-4</v>
      </c>
      <c r="I24" s="153">
        <f t="shared" si="2"/>
        <v>0</v>
      </c>
      <c r="J24" s="153">
        <f t="shared" si="3"/>
        <v>3.0135004821600772E-4</v>
      </c>
    </row>
    <row r="25" spans="2:10">
      <c r="B25" s="262" t="s">
        <v>1158</v>
      </c>
      <c r="C25" t="s">
        <v>948</v>
      </c>
      <c r="D25" t="s">
        <v>419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366</v>
      </c>
      <c r="C26" t="s">
        <v>406</v>
      </c>
      <c r="D26" t="s">
        <v>419</v>
      </c>
      <c r="E26" s="262">
        <v>100</v>
      </c>
      <c r="F26" s="262">
        <v>107</v>
      </c>
      <c r="G26">
        <f t="shared" si="0"/>
        <v>207</v>
      </c>
      <c r="H26" s="153">
        <f t="shared" si="1"/>
        <v>1.1921793037672867E-2</v>
      </c>
      <c r="I26" s="153">
        <f t="shared" si="2"/>
        <v>1.3042418332520721E-2</v>
      </c>
      <c r="J26" s="153">
        <f t="shared" si="3"/>
        <v>1.247589199614272E-2</v>
      </c>
    </row>
    <row r="27" spans="2:10">
      <c r="B27" s="262" t="s">
        <v>369</v>
      </c>
      <c r="C27" t="s">
        <v>952</v>
      </c>
      <c r="D27" t="s">
        <v>419</v>
      </c>
      <c r="E27" s="262">
        <v>45</v>
      </c>
      <c r="F27" s="262">
        <v>24</v>
      </c>
      <c r="G27">
        <f t="shared" si="0"/>
        <v>69</v>
      </c>
      <c r="H27" s="153">
        <f t="shared" si="1"/>
        <v>5.3648068669527897E-3</v>
      </c>
      <c r="I27" s="153">
        <f t="shared" si="2"/>
        <v>2.9254022428083864E-3</v>
      </c>
      <c r="J27" s="153">
        <f t="shared" si="3"/>
        <v>4.1586306653809066E-3</v>
      </c>
    </row>
    <row r="28" spans="2:10">
      <c r="B28" s="262" t="s">
        <v>382</v>
      </c>
      <c r="C28" t="s">
        <v>954</v>
      </c>
      <c r="D28" t="s">
        <v>419</v>
      </c>
      <c r="E28" s="262">
        <v>16</v>
      </c>
      <c r="F28" s="262">
        <v>0</v>
      </c>
      <c r="G28">
        <f t="shared" si="0"/>
        <v>16</v>
      </c>
      <c r="H28" s="153">
        <f t="shared" si="1"/>
        <v>1.9074868860276585E-3</v>
      </c>
      <c r="I28" s="153">
        <f t="shared" si="2"/>
        <v>0</v>
      </c>
      <c r="J28" s="153">
        <f t="shared" si="3"/>
        <v>9.6432015429122472E-4</v>
      </c>
    </row>
    <row r="29" spans="2:10">
      <c r="B29" s="262" t="s">
        <v>849</v>
      </c>
      <c r="C29" t="s">
        <v>955</v>
      </c>
      <c r="D29" t="s">
        <v>420</v>
      </c>
      <c r="E29" s="262">
        <v>16</v>
      </c>
      <c r="F29" s="262">
        <v>0</v>
      </c>
      <c r="G29">
        <f t="shared" si="0"/>
        <v>16</v>
      </c>
      <c r="H29" s="153">
        <f t="shared" si="1"/>
        <v>1.9074868860276585E-3</v>
      </c>
      <c r="I29" s="153">
        <f t="shared" si="2"/>
        <v>0</v>
      </c>
      <c r="J29" s="153">
        <f t="shared" si="3"/>
        <v>9.6432015429122472E-4</v>
      </c>
    </row>
    <row r="30" spans="2:10">
      <c r="B30" s="262" t="s">
        <v>360</v>
      </c>
      <c r="C30" t="s">
        <v>858</v>
      </c>
      <c r="D30" t="s">
        <v>419</v>
      </c>
      <c r="E30" s="262">
        <v>134</v>
      </c>
      <c r="F30" s="262">
        <v>150</v>
      </c>
      <c r="G30">
        <f t="shared" si="0"/>
        <v>284</v>
      </c>
      <c r="H30" s="153">
        <f t="shared" si="1"/>
        <v>1.597520267048164E-2</v>
      </c>
      <c r="I30" s="153">
        <f t="shared" si="2"/>
        <v>1.8283764017552412E-2</v>
      </c>
      <c r="J30" s="153">
        <f t="shared" si="3"/>
        <v>1.7116682738669238E-2</v>
      </c>
    </row>
    <row r="31" spans="2:10">
      <c r="B31" s="262" t="s">
        <v>362</v>
      </c>
      <c r="C31" t="s">
        <v>960</v>
      </c>
      <c r="D31" t="s">
        <v>420</v>
      </c>
      <c r="E31" s="262">
        <v>199</v>
      </c>
      <c r="F31" s="262">
        <v>387</v>
      </c>
      <c r="G31">
        <f t="shared" si="0"/>
        <v>586</v>
      </c>
      <c r="H31" s="153">
        <f t="shared" si="1"/>
        <v>2.3724368144969005E-2</v>
      </c>
      <c r="I31" s="153">
        <f t="shared" si="2"/>
        <v>4.7172111165285226E-2</v>
      </c>
      <c r="J31" s="153">
        <f t="shared" si="3"/>
        <v>3.5318225650916107E-2</v>
      </c>
    </row>
    <row r="32" spans="2:10">
      <c r="B32" s="262" t="s">
        <v>387</v>
      </c>
      <c r="C32" t="s">
        <v>408</v>
      </c>
      <c r="D32" t="s">
        <v>419</v>
      </c>
      <c r="E32" s="262">
        <v>10</v>
      </c>
      <c r="F32" s="262">
        <v>8</v>
      </c>
      <c r="G32">
        <f t="shared" si="0"/>
        <v>18</v>
      </c>
      <c r="H32" s="153">
        <f t="shared" si="1"/>
        <v>1.1921793037672865E-3</v>
      </c>
      <c r="I32" s="153">
        <f t="shared" si="2"/>
        <v>9.7513408093612868E-4</v>
      </c>
      <c r="J32" s="153">
        <f t="shared" si="3"/>
        <v>1.0848601735776277E-3</v>
      </c>
    </row>
    <row r="33" spans="2:10">
      <c r="B33" s="262" t="s">
        <v>363</v>
      </c>
      <c r="C33" t="s">
        <v>964</v>
      </c>
      <c r="D33" t="s">
        <v>420</v>
      </c>
      <c r="E33" s="262">
        <v>115</v>
      </c>
      <c r="F33" s="262">
        <v>422</v>
      </c>
      <c r="G33">
        <f t="shared" si="0"/>
        <v>537</v>
      </c>
      <c r="H33" s="153">
        <f t="shared" si="1"/>
        <v>1.3710061993323796E-2</v>
      </c>
      <c r="I33" s="153">
        <f t="shared" si="2"/>
        <v>5.143832276938079E-2</v>
      </c>
      <c r="J33" s="153">
        <f t="shared" si="3"/>
        <v>3.2364995178399227E-2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120</v>
      </c>
      <c r="F35" s="262">
        <v>146</v>
      </c>
      <c r="G35">
        <f t="shared" si="0"/>
        <v>266</v>
      </c>
      <c r="H35" s="153">
        <f t="shared" si="1"/>
        <v>1.4306151645207439E-2</v>
      </c>
      <c r="I35" s="153">
        <f t="shared" si="2"/>
        <v>1.7796196977084348E-2</v>
      </c>
      <c r="J35" s="153">
        <f t="shared" si="3"/>
        <v>1.603182256509161E-2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ref="H36:H57" si="5">E36/$E$61</f>
        <v>0</v>
      </c>
      <c r="I36" s="153">
        <f t="shared" ref="I36:I57" si="6">F36/$F$61</f>
        <v>0</v>
      </c>
      <c r="J36" s="153">
        <f t="shared" ref="J36:J57" si="7">G36/$G$61</f>
        <v>0</v>
      </c>
    </row>
    <row r="37" spans="2:10">
      <c r="B37" s="262" t="s">
        <v>379</v>
      </c>
      <c r="C37" t="s">
        <v>974</v>
      </c>
      <c r="D37" t="s">
        <v>419</v>
      </c>
      <c r="E37" s="262">
        <v>36</v>
      </c>
      <c r="F37" s="262">
        <v>0</v>
      </c>
      <c r="G37">
        <f t="shared" si="4"/>
        <v>36</v>
      </c>
      <c r="H37" s="153">
        <f t="shared" si="5"/>
        <v>4.2918454935622317E-3</v>
      </c>
      <c r="I37" s="153">
        <f t="shared" si="6"/>
        <v>0</v>
      </c>
      <c r="J37" s="153">
        <f t="shared" si="7"/>
        <v>2.1697203471552555E-3</v>
      </c>
    </row>
    <row r="38" spans="2:10">
      <c r="B38" s="262" t="s">
        <v>386</v>
      </c>
      <c r="C38" t="s">
        <v>857</v>
      </c>
      <c r="D38" t="s">
        <v>419</v>
      </c>
      <c r="E38" s="262">
        <v>10</v>
      </c>
      <c r="F38" s="262">
        <v>0</v>
      </c>
      <c r="G38">
        <f t="shared" si="4"/>
        <v>10</v>
      </c>
      <c r="H38" s="153">
        <f t="shared" si="5"/>
        <v>1.1921793037672865E-3</v>
      </c>
      <c r="I38" s="153">
        <f t="shared" si="6"/>
        <v>0</v>
      </c>
      <c r="J38" s="153">
        <f t="shared" si="7"/>
        <v>6.0270009643201543E-4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5"/>
        <v>0</v>
      </c>
      <c r="I39" s="153">
        <f t="shared" si="6"/>
        <v>0</v>
      </c>
      <c r="J39" s="153">
        <f t="shared" si="7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101</v>
      </c>
      <c r="F40" s="262">
        <v>51</v>
      </c>
      <c r="G40">
        <f t="shared" si="4"/>
        <v>152</v>
      </c>
      <c r="H40" s="153">
        <f t="shared" si="5"/>
        <v>1.2041010968049595E-2</v>
      </c>
      <c r="I40" s="153">
        <f t="shared" si="6"/>
        <v>6.2164797659678209E-3</v>
      </c>
      <c r="J40" s="153">
        <f t="shared" si="7"/>
        <v>9.1610414657666353E-3</v>
      </c>
    </row>
    <row r="41" spans="2:10">
      <c r="B41" s="262" t="s">
        <v>350</v>
      </c>
      <c r="C41" t="s">
        <v>998</v>
      </c>
      <c r="D41" t="s">
        <v>420</v>
      </c>
      <c r="E41" s="262">
        <v>731</v>
      </c>
      <c r="F41" s="262">
        <v>155</v>
      </c>
      <c r="G41">
        <f t="shared" si="4"/>
        <v>886</v>
      </c>
      <c r="H41" s="153">
        <f t="shared" si="5"/>
        <v>8.714830710538865E-2</v>
      </c>
      <c r="I41" s="153">
        <f t="shared" si="6"/>
        <v>1.8893222818137493E-2</v>
      </c>
      <c r="J41" s="153">
        <f t="shared" si="7"/>
        <v>5.3399228543876569E-2</v>
      </c>
    </row>
    <row r="42" spans="2:10">
      <c r="B42" s="262" t="s">
        <v>359</v>
      </c>
      <c r="C42" t="s">
        <v>1000</v>
      </c>
      <c r="D42" t="s">
        <v>419</v>
      </c>
      <c r="E42" s="262">
        <v>104</v>
      </c>
      <c r="F42" s="262">
        <v>91</v>
      </c>
      <c r="G42">
        <f t="shared" si="4"/>
        <v>195</v>
      </c>
      <c r="H42" s="153">
        <f t="shared" si="5"/>
        <v>1.239866475917978E-2</v>
      </c>
      <c r="I42" s="153">
        <f t="shared" si="6"/>
        <v>1.1092150170648464E-2</v>
      </c>
      <c r="J42" s="153">
        <f t="shared" si="7"/>
        <v>1.1752651880424301E-2</v>
      </c>
    </row>
    <row r="43" spans="2:10">
      <c r="B43" s="262" t="s">
        <v>375</v>
      </c>
      <c r="C43" t="s">
        <v>610</v>
      </c>
      <c r="D43" t="s">
        <v>419</v>
      </c>
      <c r="E43" s="262">
        <v>58</v>
      </c>
      <c r="F43" s="262">
        <v>72</v>
      </c>
      <c r="G43">
        <f t="shared" si="4"/>
        <v>130</v>
      </c>
      <c r="H43" s="153">
        <f t="shared" si="5"/>
        <v>6.914639961850262E-3</v>
      </c>
      <c r="I43" s="153">
        <f t="shared" si="6"/>
        <v>8.7762067284251587E-3</v>
      </c>
      <c r="J43" s="153">
        <f t="shared" si="7"/>
        <v>7.8351012536161998E-3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5"/>
        <v>0</v>
      </c>
      <c r="I44" s="153">
        <f t="shared" si="6"/>
        <v>0</v>
      </c>
      <c r="J44" s="153">
        <f t="shared" si="7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22</v>
      </c>
      <c r="F45" s="262">
        <v>19</v>
      </c>
      <c r="G45">
        <f t="shared" si="4"/>
        <v>41</v>
      </c>
      <c r="H45" s="153">
        <f t="shared" si="5"/>
        <v>2.6227944682880307E-3</v>
      </c>
      <c r="I45" s="153">
        <f t="shared" si="6"/>
        <v>2.3159434422233057E-3</v>
      </c>
      <c r="J45" s="153">
        <f t="shared" si="7"/>
        <v>2.4710703953712632E-3</v>
      </c>
    </row>
    <row r="46" spans="2:10">
      <c r="B46" s="262" t="s">
        <v>358</v>
      </c>
      <c r="C46" t="s">
        <v>407</v>
      </c>
      <c r="D46" t="s">
        <v>419</v>
      </c>
      <c r="E46" s="262">
        <v>333</v>
      </c>
      <c r="F46" s="262">
        <v>503</v>
      </c>
      <c r="G46">
        <f t="shared" si="4"/>
        <v>836</v>
      </c>
      <c r="H46" s="153">
        <f t="shared" si="5"/>
        <v>3.9699570815450641E-2</v>
      </c>
      <c r="I46" s="153">
        <f t="shared" si="6"/>
        <v>6.131155533885909E-2</v>
      </c>
      <c r="J46" s="153">
        <f t="shared" si="7"/>
        <v>5.0385728061716491E-2</v>
      </c>
    </row>
    <row r="47" spans="2:10">
      <c r="B47" s="262" t="s">
        <v>851</v>
      </c>
      <c r="C47" t="s">
        <v>1204</v>
      </c>
      <c r="D47" t="s">
        <v>419</v>
      </c>
      <c r="E47" s="262">
        <v>766</v>
      </c>
      <c r="F47" s="262">
        <v>678</v>
      </c>
      <c r="G47">
        <f t="shared" si="4"/>
        <v>1444</v>
      </c>
      <c r="H47" s="153">
        <f t="shared" si="5"/>
        <v>9.1320934668574147E-2</v>
      </c>
      <c r="I47" s="153">
        <f t="shared" si="6"/>
        <v>8.2642613359336911E-2</v>
      </c>
      <c r="J47" s="153">
        <f t="shared" si="7"/>
        <v>8.7029893924783025E-2</v>
      </c>
    </row>
    <row r="48" spans="2:10">
      <c r="B48" s="262" t="s">
        <v>388</v>
      </c>
      <c r="C48" t="s">
        <v>613</v>
      </c>
      <c r="D48" t="s">
        <v>419</v>
      </c>
      <c r="E48" s="262">
        <v>16</v>
      </c>
      <c r="F48" s="262">
        <v>40</v>
      </c>
      <c r="G48">
        <f t="shared" si="4"/>
        <v>56</v>
      </c>
      <c r="H48" s="153">
        <f t="shared" si="5"/>
        <v>1.9074868860276585E-3</v>
      </c>
      <c r="I48" s="153">
        <f t="shared" si="6"/>
        <v>4.8756704046806435E-3</v>
      </c>
      <c r="J48" s="153">
        <f t="shared" si="7"/>
        <v>3.3751205400192863E-3</v>
      </c>
    </row>
    <row r="49" spans="1:25">
      <c r="B49" s="262" t="s">
        <v>385</v>
      </c>
      <c r="C49" t="s">
        <v>1026</v>
      </c>
      <c r="D49" t="s">
        <v>419</v>
      </c>
      <c r="E49" s="262">
        <v>13</v>
      </c>
      <c r="F49" s="262">
        <v>6</v>
      </c>
      <c r="G49">
        <f t="shared" si="4"/>
        <v>19</v>
      </c>
      <c r="H49" s="153">
        <f t="shared" si="5"/>
        <v>1.5498330948974725E-3</v>
      </c>
      <c r="I49" s="153">
        <f t="shared" si="6"/>
        <v>7.3135056070209659E-4</v>
      </c>
      <c r="J49" s="153">
        <f t="shared" si="7"/>
        <v>1.1451301832208294E-3</v>
      </c>
    </row>
    <row r="50" spans="1:25">
      <c r="B50" s="262" t="s">
        <v>351</v>
      </c>
      <c r="C50" t="s">
        <v>1030</v>
      </c>
      <c r="D50" t="s">
        <v>419</v>
      </c>
      <c r="E50" s="262">
        <v>554</v>
      </c>
      <c r="F50" s="262">
        <v>760</v>
      </c>
      <c r="G50">
        <f t="shared" si="4"/>
        <v>1314</v>
      </c>
      <c r="H50" s="153">
        <f t="shared" si="5"/>
        <v>6.6046733428707677E-2</v>
      </c>
      <c r="I50" s="153">
        <f t="shared" si="6"/>
        <v>9.2637737688932228E-2</v>
      </c>
      <c r="J50" s="153">
        <f t="shared" si="7"/>
        <v>7.919479267116683E-2</v>
      </c>
    </row>
    <row r="51" spans="1:25">
      <c r="B51" s="262" t="s">
        <v>376</v>
      </c>
      <c r="C51" t="s">
        <v>409</v>
      </c>
      <c r="D51" t="s">
        <v>419</v>
      </c>
      <c r="E51" s="262">
        <v>37</v>
      </c>
      <c r="F51" s="262">
        <v>63</v>
      </c>
      <c r="G51">
        <f t="shared" si="4"/>
        <v>100</v>
      </c>
      <c r="H51" s="153">
        <f t="shared" si="5"/>
        <v>4.4110634239389601E-3</v>
      </c>
      <c r="I51" s="153">
        <f t="shared" si="6"/>
        <v>7.6791808873720134E-3</v>
      </c>
      <c r="J51" s="153">
        <f t="shared" si="7"/>
        <v>6.0270009643201543E-3</v>
      </c>
    </row>
    <row r="52" spans="1:25">
      <c r="B52" s="262" t="s">
        <v>349</v>
      </c>
      <c r="C52" t="s">
        <v>412</v>
      </c>
      <c r="D52" t="s">
        <v>419</v>
      </c>
      <c r="E52" s="262">
        <v>846</v>
      </c>
      <c r="F52" s="262">
        <v>864</v>
      </c>
      <c r="G52">
        <f t="shared" si="4"/>
        <v>1710</v>
      </c>
      <c r="H52" s="153">
        <f t="shared" si="5"/>
        <v>0.10085836909871244</v>
      </c>
      <c r="I52" s="153">
        <f t="shared" si="6"/>
        <v>0.1053144807411019</v>
      </c>
      <c r="J52" s="153">
        <f t="shared" si="7"/>
        <v>0.10306171648987464</v>
      </c>
    </row>
    <row r="53" spans="1:25">
      <c r="B53" s="262" t="s">
        <v>381</v>
      </c>
      <c r="C53" t="s">
        <v>1044</v>
      </c>
      <c r="D53" t="s">
        <v>419</v>
      </c>
      <c r="E53" s="262">
        <v>56</v>
      </c>
      <c r="F53" s="262">
        <v>78</v>
      </c>
      <c r="G53">
        <f t="shared" si="4"/>
        <v>134</v>
      </c>
      <c r="H53" s="153">
        <f t="shared" si="5"/>
        <v>6.6762041010968052E-3</v>
      </c>
      <c r="I53" s="153">
        <f t="shared" si="6"/>
        <v>9.5075572891272549E-3</v>
      </c>
      <c r="J53" s="153">
        <f t="shared" si="7"/>
        <v>8.0761812921890073E-3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5"/>
        <v>0</v>
      </c>
      <c r="I54" s="153">
        <f t="shared" si="6"/>
        <v>0</v>
      </c>
      <c r="J54" s="153">
        <f t="shared" si="7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397</v>
      </c>
      <c r="F55" s="262">
        <v>470</v>
      </c>
      <c r="G55">
        <f t="shared" si="4"/>
        <v>867</v>
      </c>
      <c r="H55" s="153">
        <f t="shared" si="5"/>
        <v>4.7329518359561278E-2</v>
      </c>
      <c r="I55" s="153">
        <f t="shared" si="6"/>
        <v>5.728912725499756E-2</v>
      </c>
      <c r="J55" s="153">
        <f t="shared" si="7"/>
        <v>5.225409836065574E-2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5"/>
        <v>0</v>
      </c>
      <c r="I56" s="153">
        <f t="shared" si="6"/>
        <v>0</v>
      </c>
      <c r="J56" s="153">
        <f t="shared" si="7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61</v>
      </c>
      <c r="F57" s="262">
        <v>19</v>
      </c>
      <c r="G57">
        <f t="shared" si="4"/>
        <v>80</v>
      </c>
      <c r="H57" s="153">
        <f t="shared" si="5"/>
        <v>7.2722937529804479E-3</v>
      </c>
      <c r="I57" s="153">
        <f t="shared" si="6"/>
        <v>2.3159434422233057E-3</v>
      </c>
      <c r="J57" s="153">
        <f t="shared" si="7"/>
        <v>4.8216007714561235E-3</v>
      </c>
    </row>
    <row r="61" spans="1:25">
      <c r="A61" t="s">
        <v>306</v>
      </c>
      <c r="E61">
        <f>SUM(E4:E59)</f>
        <v>8388</v>
      </c>
      <c r="F61">
        <f>SUM(F4:F59)</f>
        <v>8204</v>
      </c>
      <c r="G61">
        <f>SUM(E61:F61)</f>
        <v>16592</v>
      </c>
      <c r="H61" s="153">
        <f>SUM(H4:H59)</f>
        <v>1.0000000000000002</v>
      </c>
      <c r="I61" s="153">
        <f>SUM(I4:I59)</f>
        <v>1</v>
      </c>
      <c r="J61" s="153">
        <f>SUM(J4:J59)</f>
        <v>1.0000000000000002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0.97806390081068195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64"/>
  <sheetViews>
    <sheetView workbookViewId="0"/>
  </sheetViews>
  <sheetFormatPr defaultColWidth="11" defaultRowHeight="12.75"/>
  <cols>
    <col min="18" max="22" width="11" style="213"/>
  </cols>
  <sheetData>
    <row r="1" spans="2:22">
      <c r="E1" t="s">
        <v>844</v>
      </c>
      <c r="F1" t="s">
        <v>844</v>
      </c>
      <c r="G1" t="s">
        <v>844</v>
      </c>
      <c r="H1" t="s">
        <v>844</v>
      </c>
      <c r="I1" t="s">
        <v>844</v>
      </c>
      <c r="J1" t="s">
        <v>844</v>
      </c>
    </row>
    <row r="3" spans="2:22">
      <c r="E3" t="s">
        <v>397</v>
      </c>
      <c r="F3" t="s">
        <v>399</v>
      </c>
      <c r="G3" t="s">
        <v>402</v>
      </c>
      <c r="H3" s="153" t="s">
        <v>400</v>
      </c>
      <c r="I3" s="153" t="s">
        <v>401</v>
      </c>
      <c r="J3" t="s">
        <v>403</v>
      </c>
      <c r="L3" t="s">
        <v>854</v>
      </c>
      <c r="M3" t="s">
        <v>398</v>
      </c>
      <c r="N3" t="s">
        <v>844</v>
      </c>
      <c r="O3" t="s">
        <v>853</v>
      </c>
      <c r="P3" t="s">
        <v>397</v>
      </c>
      <c r="R3" t="s">
        <v>854</v>
      </c>
      <c r="S3" t="s">
        <v>398</v>
      </c>
      <c r="T3" t="s">
        <v>844</v>
      </c>
      <c r="U3" t="s">
        <v>853</v>
      </c>
      <c r="V3" t="s">
        <v>399</v>
      </c>
    </row>
    <row r="4" spans="2:22">
      <c r="B4" t="s">
        <v>391</v>
      </c>
      <c r="C4" t="s">
        <v>879</v>
      </c>
      <c r="D4" t="s">
        <v>419</v>
      </c>
      <c r="E4">
        <f t="shared" ref="E4:E35" si="0">P4</f>
        <v>0</v>
      </c>
      <c r="F4">
        <f t="shared" ref="F4:F35" si="1">V4</f>
        <v>0</v>
      </c>
      <c r="G4">
        <f t="shared" ref="G4:G35" si="2">SUM(E4:F4)</f>
        <v>0</v>
      </c>
      <c r="H4" s="153">
        <f t="shared" ref="H4:H35" si="3">E4/$E$58</f>
        <v>0</v>
      </c>
      <c r="I4" s="153">
        <f t="shared" ref="I4:I35" si="4">F4/$F$58</f>
        <v>0</v>
      </c>
      <c r="J4" s="153">
        <f t="shared" ref="J4:J35" si="5">G4/$G$58</f>
        <v>0</v>
      </c>
      <c r="L4" t="s">
        <v>391</v>
      </c>
      <c r="M4">
        <v>45</v>
      </c>
      <c r="N4">
        <v>45</v>
      </c>
      <c r="O4">
        <v>0</v>
      </c>
      <c r="P4">
        <v>0</v>
      </c>
      <c r="R4" s="212" t="s">
        <v>391</v>
      </c>
      <c r="S4" s="212">
        <v>38</v>
      </c>
      <c r="T4" s="212">
        <v>39</v>
      </c>
      <c r="U4" s="212">
        <v>1</v>
      </c>
      <c r="V4" s="212">
        <v>0</v>
      </c>
    </row>
    <row r="5" spans="2:22">
      <c r="B5" t="s">
        <v>392</v>
      </c>
      <c r="C5" t="s">
        <v>883</v>
      </c>
      <c r="D5" t="s">
        <v>419</v>
      </c>
      <c r="E5">
        <f t="shared" si="0"/>
        <v>0</v>
      </c>
      <c r="F5">
        <f t="shared" si="1"/>
        <v>0</v>
      </c>
      <c r="G5">
        <f t="shared" si="2"/>
        <v>0</v>
      </c>
      <c r="H5" s="153">
        <f t="shared" si="3"/>
        <v>0</v>
      </c>
      <c r="I5" s="153">
        <f t="shared" si="4"/>
        <v>0</v>
      </c>
      <c r="J5" s="153">
        <f t="shared" si="5"/>
        <v>0</v>
      </c>
      <c r="L5" t="s">
        <v>852</v>
      </c>
      <c r="M5">
        <v>46</v>
      </c>
      <c r="N5">
        <v>45</v>
      </c>
      <c r="O5">
        <v>1</v>
      </c>
      <c r="P5">
        <v>0</v>
      </c>
      <c r="R5" s="212" t="s">
        <v>852</v>
      </c>
      <c r="S5" s="212">
        <v>38</v>
      </c>
      <c r="T5" s="212">
        <v>39</v>
      </c>
      <c r="U5" s="212">
        <v>1</v>
      </c>
      <c r="V5" s="212">
        <v>0</v>
      </c>
    </row>
    <row r="6" spans="2:22">
      <c r="B6" t="s">
        <v>364</v>
      </c>
      <c r="C6" t="s">
        <v>886</v>
      </c>
      <c r="D6" t="s">
        <v>420</v>
      </c>
      <c r="E6">
        <f t="shared" si="0"/>
        <v>77</v>
      </c>
      <c r="F6">
        <f t="shared" si="1"/>
        <v>62</v>
      </c>
      <c r="G6">
        <f t="shared" si="2"/>
        <v>139</v>
      </c>
      <c r="H6" s="153">
        <f t="shared" si="3"/>
        <v>7.6930762313917479E-3</v>
      </c>
      <c r="I6" s="153">
        <f t="shared" si="4"/>
        <v>6.298252742787485E-3</v>
      </c>
      <c r="J6" s="153">
        <f t="shared" si="5"/>
        <v>7.0014607364126333E-3</v>
      </c>
      <c r="L6" t="s">
        <v>364</v>
      </c>
      <c r="M6">
        <v>18</v>
      </c>
      <c r="N6">
        <v>23</v>
      </c>
      <c r="O6">
        <v>-5</v>
      </c>
      <c r="P6">
        <v>77</v>
      </c>
      <c r="R6" s="212" t="s">
        <v>364</v>
      </c>
      <c r="S6" s="212">
        <v>26</v>
      </c>
      <c r="T6" s="212">
        <v>26</v>
      </c>
      <c r="U6" s="212">
        <v>0</v>
      </c>
      <c r="V6" s="212">
        <v>62</v>
      </c>
    </row>
    <row r="7" spans="2:22">
      <c r="B7" t="s">
        <v>373</v>
      </c>
      <c r="C7" t="s">
        <v>887</v>
      </c>
      <c r="D7" t="s">
        <v>419</v>
      </c>
      <c r="E7">
        <f t="shared" si="0"/>
        <v>63</v>
      </c>
      <c r="F7">
        <f t="shared" si="1"/>
        <v>100</v>
      </c>
      <c r="G7">
        <f t="shared" si="2"/>
        <v>163</v>
      </c>
      <c r="H7" s="153">
        <f t="shared" si="3"/>
        <v>6.2943350984114299E-3</v>
      </c>
      <c r="I7" s="153">
        <f t="shared" si="4"/>
        <v>1.0158472165786265E-2</v>
      </c>
      <c r="J7" s="153">
        <f t="shared" si="5"/>
        <v>8.2103460434191314E-3</v>
      </c>
      <c r="L7" t="s">
        <v>373</v>
      </c>
      <c r="M7">
        <v>27</v>
      </c>
      <c r="N7">
        <v>25</v>
      </c>
      <c r="O7">
        <v>2</v>
      </c>
      <c r="P7">
        <v>63</v>
      </c>
      <c r="R7" s="212" t="s">
        <v>373</v>
      </c>
      <c r="S7" s="212">
        <v>18</v>
      </c>
      <c r="T7" s="212">
        <v>18</v>
      </c>
      <c r="U7" s="212">
        <v>0</v>
      </c>
      <c r="V7" s="212">
        <v>100</v>
      </c>
    </row>
    <row r="8" spans="2:22">
      <c r="B8" t="s">
        <v>370</v>
      </c>
      <c r="C8" t="s">
        <v>859</v>
      </c>
      <c r="D8" t="s">
        <v>419</v>
      </c>
      <c r="E8">
        <f t="shared" si="0"/>
        <v>58</v>
      </c>
      <c r="F8">
        <f t="shared" si="1"/>
        <v>5</v>
      </c>
      <c r="G8">
        <f t="shared" si="2"/>
        <v>63</v>
      </c>
      <c r="H8" s="153">
        <f t="shared" si="3"/>
        <v>5.7947846937756019E-3</v>
      </c>
      <c r="I8" s="153">
        <f t="shared" si="4"/>
        <v>5.0792360828931331E-4</v>
      </c>
      <c r="J8" s="153">
        <f t="shared" si="5"/>
        <v>3.1733239308920566E-3</v>
      </c>
      <c r="L8" t="s">
        <v>370</v>
      </c>
      <c r="M8">
        <v>24</v>
      </c>
      <c r="N8">
        <v>28</v>
      </c>
      <c r="O8">
        <v>-4</v>
      </c>
      <c r="P8">
        <v>58</v>
      </c>
      <c r="R8" s="212" t="s">
        <v>370</v>
      </c>
      <c r="S8" s="212">
        <v>37</v>
      </c>
      <c r="T8" s="212">
        <v>37</v>
      </c>
      <c r="U8" s="212">
        <v>0</v>
      </c>
      <c r="V8" s="212">
        <v>5</v>
      </c>
    </row>
    <row r="9" spans="2:22">
      <c r="B9" t="s">
        <v>380</v>
      </c>
      <c r="C9" t="s">
        <v>898</v>
      </c>
      <c r="D9" t="s">
        <v>419</v>
      </c>
      <c r="E9">
        <f t="shared" si="0"/>
        <v>22</v>
      </c>
      <c r="F9">
        <f t="shared" si="1"/>
        <v>46</v>
      </c>
      <c r="G9">
        <f t="shared" si="2"/>
        <v>68</v>
      </c>
      <c r="H9" s="153">
        <f t="shared" si="3"/>
        <v>2.198021780397642E-3</v>
      </c>
      <c r="I9" s="153">
        <f t="shared" si="4"/>
        <v>4.6728971962616819E-3</v>
      </c>
      <c r="J9" s="153">
        <f t="shared" si="5"/>
        <v>3.4251750365184102E-3</v>
      </c>
      <c r="L9" t="s">
        <v>380</v>
      </c>
      <c r="M9">
        <v>34</v>
      </c>
      <c r="N9">
        <v>35</v>
      </c>
      <c r="O9">
        <v>-1</v>
      </c>
      <c r="P9">
        <v>22</v>
      </c>
      <c r="R9" s="212" t="s">
        <v>380</v>
      </c>
      <c r="S9" s="212">
        <v>27</v>
      </c>
      <c r="T9" s="212">
        <v>31</v>
      </c>
      <c r="U9" s="212">
        <v>4</v>
      </c>
      <c r="V9" s="212">
        <v>46</v>
      </c>
    </row>
    <row r="10" spans="2:22">
      <c r="B10" t="s">
        <v>390</v>
      </c>
      <c r="C10" t="s">
        <v>901</v>
      </c>
      <c r="D10" t="s">
        <v>420</v>
      </c>
      <c r="E10">
        <f t="shared" si="0"/>
        <v>3</v>
      </c>
      <c r="F10">
        <f t="shared" si="1"/>
        <v>0</v>
      </c>
      <c r="G10">
        <f t="shared" si="2"/>
        <v>3</v>
      </c>
      <c r="H10" s="153">
        <f t="shared" si="3"/>
        <v>2.9973024278149663E-4</v>
      </c>
      <c r="I10" s="153">
        <f t="shared" si="4"/>
        <v>0</v>
      </c>
      <c r="J10" s="153">
        <f t="shared" si="5"/>
        <v>1.5111066337581222E-4</v>
      </c>
      <c r="L10" t="s">
        <v>390</v>
      </c>
      <c r="M10">
        <v>44</v>
      </c>
      <c r="N10">
        <v>44</v>
      </c>
      <c r="O10">
        <v>0</v>
      </c>
      <c r="P10">
        <v>3</v>
      </c>
      <c r="R10" s="212" t="s">
        <v>390</v>
      </c>
      <c r="S10" s="212">
        <v>38</v>
      </c>
      <c r="T10" s="212">
        <v>39</v>
      </c>
      <c r="U10" s="212">
        <v>1</v>
      </c>
      <c r="V10" s="212">
        <v>0</v>
      </c>
    </row>
    <row r="11" spans="2:22">
      <c r="B11" t="s">
        <v>384</v>
      </c>
      <c r="C11" t="s">
        <v>904</v>
      </c>
      <c r="D11" t="s">
        <v>419</v>
      </c>
      <c r="E11">
        <f t="shared" si="0"/>
        <v>5</v>
      </c>
      <c r="F11">
        <f t="shared" si="1"/>
        <v>0</v>
      </c>
      <c r="G11">
        <f t="shared" si="2"/>
        <v>5</v>
      </c>
      <c r="H11" s="153">
        <f t="shared" si="3"/>
        <v>4.9955040463582775E-4</v>
      </c>
      <c r="I11" s="153">
        <f t="shared" si="4"/>
        <v>0</v>
      </c>
      <c r="J11" s="153">
        <f t="shared" si="5"/>
        <v>2.5185110562635368E-4</v>
      </c>
      <c r="L11" t="s">
        <v>845</v>
      </c>
      <c r="M11">
        <v>38</v>
      </c>
      <c r="N11">
        <v>43</v>
      </c>
      <c r="O11">
        <v>-5</v>
      </c>
      <c r="P11">
        <v>5</v>
      </c>
      <c r="R11" s="212" t="s">
        <v>845</v>
      </c>
      <c r="S11" s="212">
        <v>38</v>
      </c>
      <c r="T11" s="212">
        <v>39</v>
      </c>
      <c r="U11" s="212">
        <v>1</v>
      </c>
      <c r="V11" s="212">
        <v>0</v>
      </c>
    </row>
    <row r="12" spans="2:22">
      <c r="B12" t="s">
        <v>347</v>
      </c>
      <c r="C12" t="s">
        <v>907</v>
      </c>
      <c r="D12" t="s">
        <v>420</v>
      </c>
      <c r="E12">
        <f t="shared" si="0"/>
        <v>1286</v>
      </c>
      <c r="F12">
        <f t="shared" si="1"/>
        <v>1216</v>
      </c>
      <c r="G12">
        <f t="shared" si="2"/>
        <v>2502</v>
      </c>
      <c r="H12" s="153">
        <f t="shared" si="3"/>
        <v>0.12848436407233491</v>
      </c>
      <c r="I12" s="153">
        <f t="shared" si="4"/>
        <v>0.12352702153596098</v>
      </c>
      <c r="J12" s="153">
        <f t="shared" si="5"/>
        <v>0.12602629325542739</v>
      </c>
      <c r="L12" t="s">
        <v>347</v>
      </c>
      <c r="M12">
        <v>1</v>
      </c>
      <c r="N12">
        <v>1</v>
      </c>
      <c r="O12">
        <v>0</v>
      </c>
      <c r="P12">
        <v>1286</v>
      </c>
      <c r="R12" s="212" t="s">
        <v>347</v>
      </c>
      <c r="S12" s="212">
        <v>1</v>
      </c>
      <c r="T12" s="212">
        <v>2</v>
      </c>
      <c r="U12" s="212">
        <v>1</v>
      </c>
      <c r="V12" s="212">
        <v>1216</v>
      </c>
    </row>
    <row r="13" spans="2:22">
      <c r="B13" t="s">
        <v>353</v>
      </c>
      <c r="C13" t="s">
        <v>912</v>
      </c>
      <c r="D13" t="s">
        <v>420</v>
      </c>
      <c r="E13">
        <f t="shared" si="0"/>
        <v>684</v>
      </c>
      <c r="F13">
        <f t="shared" si="1"/>
        <v>658</v>
      </c>
      <c r="G13">
        <f t="shared" si="2"/>
        <v>1342</v>
      </c>
      <c r="H13" s="153">
        <f t="shared" si="3"/>
        <v>6.8338495354181239E-2</v>
      </c>
      <c r="I13" s="153">
        <f t="shared" si="4"/>
        <v>6.684274685087363E-2</v>
      </c>
      <c r="J13" s="153">
        <f t="shared" si="5"/>
        <v>6.759683675011334E-2</v>
      </c>
      <c r="L13" t="s">
        <v>353</v>
      </c>
      <c r="M13">
        <v>7</v>
      </c>
      <c r="N13">
        <v>6</v>
      </c>
      <c r="O13">
        <v>1</v>
      </c>
      <c r="P13">
        <v>684</v>
      </c>
      <c r="R13" s="212" t="s">
        <v>353</v>
      </c>
      <c r="S13" s="212">
        <v>5</v>
      </c>
      <c r="T13" s="212">
        <v>5</v>
      </c>
      <c r="U13" s="212">
        <v>0</v>
      </c>
      <c r="V13" s="212">
        <v>658</v>
      </c>
    </row>
    <row r="14" spans="2:22">
      <c r="B14" t="s">
        <v>377</v>
      </c>
      <c r="C14" t="s">
        <v>612</v>
      </c>
      <c r="D14" t="s">
        <v>419</v>
      </c>
      <c r="E14">
        <f t="shared" si="0"/>
        <v>49</v>
      </c>
      <c r="F14">
        <f t="shared" si="1"/>
        <v>44</v>
      </c>
      <c r="G14">
        <f t="shared" si="2"/>
        <v>93</v>
      </c>
      <c r="H14" s="153">
        <f t="shared" si="3"/>
        <v>4.895593965431112E-3</v>
      </c>
      <c r="I14" s="153">
        <f t="shared" si="4"/>
        <v>4.469727752945957E-3</v>
      </c>
      <c r="J14" s="153">
        <f t="shared" si="5"/>
        <v>4.6844305646501789E-3</v>
      </c>
      <c r="L14" t="s">
        <v>377</v>
      </c>
      <c r="M14">
        <v>31</v>
      </c>
      <c r="N14">
        <v>31</v>
      </c>
      <c r="O14">
        <v>0</v>
      </c>
      <c r="P14">
        <v>49</v>
      </c>
      <c r="R14" s="212" t="s">
        <v>377</v>
      </c>
      <c r="S14" s="212">
        <v>29</v>
      </c>
      <c r="T14" s="212">
        <v>28</v>
      </c>
      <c r="U14" s="212">
        <v>-1</v>
      </c>
      <c r="V14" s="212">
        <v>44</v>
      </c>
    </row>
    <row r="15" spans="2:22">
      <c r="B15" t="s">
        <v>357</v>
      </c>
      <c r="C15" t="s">
        <v>404</v>
      </c>
      <c r="D15" t="s">
        <v>419</v>
      </c>
      <c r="E15">
        <f t="shared" si="0"/>
        <v>262</v>
      </c>
      <c r="F15">
        <f t="shared" si="1"/>
        <v>178</v>
      </c>
      <c r="G15">
        <f t="shared" si="2"/>
        <v>440</v>
      </c>
      <c r="H15" s="153">
        <f t="shared" si="3"/>
        <v>2.6176441202917376E-2</v>
      </c>
      <c r="I15" s="153">
        <f t="shared" si="4"/>
        <v>1.8082080455099552E-2</v>
      </c>
      <c r="J15" s="153">
        <f t="shared" si="5"/>
        <v>2.2162897295119124E-2</v>
      </c>
      <c r="L15" t="s">
        <v>357</v>
      </c>
      <c r="M15">
        <v>11</v>
      </c>
      <c r="N15">
        <v>11</v>
      </c>
      <c r="O15">
        <v>0</v>
      </c>
      <c r="P15">
        <v>262</v>
      </c>
      <c r="R15" s="212" t="s">
        <v>357</v>
      </c>
      <c r="S15" s="212">
        <v>12</v>
      </c>
      <c r="T15" s="212">
        <v>14</v>
      </c>
      <c r="U15" s="212">
        <v>2</v>
      </c>
      <c r="V15" s="212">
        <v>178</v>
      </c>
    </row>
    <row r="16" spans="2:22">
      <c r="B16" t="s">
        <v>352</v>
      </c>
      <c r="C16" t="s">
        <v>922</v>
      </c>
      <c r="D16" t="s">
        <v>419</v>
      </c>
      <c r="E16">
        <f t="shared" si="0"/>
        <v>574</v>
      </c>
      <c r="F16">
        <f t="shared" si="1"/>
        <v>617</v>
      </c>
      <c r="G16">
        <f t="shared" si="2"/>
        <v>1191</v>
      </c>
      <c r="H16" s="153">
        <f t="shared" si="3"/>
        <v>5.7348386452193027E-2</v>
      </c>
      <c r="I16" s="153">
        <f t="shared" si="4"/>
        <v>6.2677773262901262E-2</v>
      </c>
      <c r="J16" s="153">
        <f t="shared" si="5"/>
        <v>5.9990933360197451E-2</v>
      </c>
      <c r="L16" t="s">
        <v>352</v>
      </c>
      <c r="M16">
        <v>6</v>
      </c>
      <c r="N16">
        <v>7</v>
      </c>
      <c r="O16">
        <v>-1</v>
      </c>
      <c r="P16">
        <v>574</v>
      </c>
      <c r="R16" s="212" t="s">
        <v>352</v>
      </c>
      <c r="S16" s="212">
        <v>6</v>
      </c>
      <c r="T16" s="212">
        <v>6</v>
      </c>
      <c r="U16" s="212">
        <v>0</v>
      </c>
      <c r="V16" s="212">
        <v>617</v>
      </c>
    </row>
    <row r="17" spans="2:22">
      <c r="B17" t="s">
        <v>371</v>
      </c>
      <c r="C17" t="s">
        <v>856</v>
      </c>
      <c r="D17" t="s">
        <v>419</v>
      </c>
      <c r="E17">
        <f t="shared" si="0"/>
        <v>63</v>
      </c>
      <c r="F17">
        <f t="shared" si="1"/>
        <v>68</v>
      </c>
      <c r="G17">
        <f t="shared" si="2"/>
        <v>131</v>
      </c>
      <c r="H17" s="153">
        <f t="shared" si="3"/>
        <v>6.2943350984114299E-3</v>
      </c>
      <c r="I17" s="153">
        <f t="shared" si="4"/>
        <v>6.9077610727346604E-3</v>
      </c>
      <c r="J17" s="153">
        <f t="shared" si="5"/>
        <v>6.5984989674104672E-3</v>
      </c>
      <c r="L17" t="s">
        <v>371</v>
      </c>
      <c r="M17">
        <v>25</v>
      </c>
      <c r="N17">
        <v>26</v>
      </c>
      <c r="O17">
        <v>-1</v>
      </c>
      <c r="P17">
        <v>63</v>
      </c>
      <c r="R17" s="212" t="s">
        <v>371</v>
      </c>
      <c r="S17" s="212">
        <v>23</v>
      </c>
      <c r="T17" s="212">
        <v>24</v>
      </c>
      <c r="U17" s="212">
        <v>1</v>
      </c>
      <c r="V17" s="212">
        <v>68</v>
      </c>
    </row>
    <row r="18" spans="2:22">
      <c r="B18" t="s">
        <v>372</v>
      </c>
      <c r="C18" t="s">
        <v>930</v>
      </c>
      <c r="D18" t="s">
        <v>419</v>
      </c>
      <c r="E18">
        <f t="shared" si="0"/>
        <v>78</v>
      </c>
      <c r="F18">
        <f t="shared" si="1"/>
        <v>95</v>
      </c>
      <c r="G18">
        <f t="shared" si="2"/>
        <v>173</v>
      </c>
      <c r="H18" s="153">
        <f t="shared" si="3"/>
        <v>7.7929863123189129E-3</v>
      </c>
      <c r="I18" s="153">
        <f t="shared" si="4"/>
        <v>9.6505485574969532E-3</v>
      </c>
      <c r="J18" s="153">
        <f t="shared" si="5"/>
        <v>8.7140482546718377E-3</v>
      </c>
      <c r="L18" t="s">
        <v>372</v>
      </c>
      <c r="M18">
        <v>26</v>
      </c>
      <c r="N18">
        <v>22</v>
      </c>
      <c r="O18">
        <v>4</v>
      </c>
      <c r="P18">
        <v>78</v>
      </c>
      <c r="R18" s="212" t="s">
        <v>372</v>
      </c>
      <c r="S18" s="212">
        <v>20</v>
      </c>
      <c r="T18" s="212">
        <v>21</v>
      </c>
      <c r="U18" s="212">
        <v>1</v>
      </c>
      <c r="V18" s="212">
        <v>95</v>
      </c>
    </row>
    <row r="19" spans="2:22">
      <c r="B19" t="s">
        <v>361</v>
      </c>
      <c r="C19" t="s">
        <v>413</v>
      </c>
      <c r="D19" t="s">
        <v>419</v>
      </c>
      <c r="E19">
        <f t="shared" si="0"/>
        <v>122</v>
      </c>
      <c r="F19">
        <f t="shared" si="1"/>
        <v>119</v>
      </c>
      <c r="G19">
        <f t="shared" si="2"/>
        <v>241</v>
      </c>
      <c r="H19" s="153">
        <f t="shared" si="3"/>
        <v>1.2189029873114198E-2</v>
      </c>
      <c r="I19" s="153">
        <f t="shared" si="4"/>
        <v>1.2088581877285657E-2</v>
      </c>
      <c r="J19" s="153">
        <f t="shared" si="5"/>
        <v>1.2139223291190248E-2</v>
      </c>
      <c r="L19" t="s">
        <v>361</v>
      </c>
      <c r="M19">
        <v>15</v>
      </c>
      <c r="N19">
        <v>15</v>
      </c>
      <c r="O19">
        <v>0</v>
      </c>
      <c r="P19">
        <v>122</v>
      </c>
      <c r="R19" s="212" t="s">
        <v>361</v>
      </c>
      <c r="S19" s="212">
        <v>16</v>
      </c>
      <c r="T19" s="212">
        <v>16</v>
      </c>
      <c r="U19" s="212">
        <v>0</v>
      </c>
      <c r="V19" s="212">
        <v>119</v>
      </c>
    </row>
    <row r="20" spans="2:22">
      <c r="B20" t="s">
        <v>355</v>
      </c>
      <c r="C20" t="s">
        <v>933</v>
      </c>
      <c r="D20" t="s">
        <v>419</v>
      </c>
      <c r="E20">
        <f t="shared" si="0"/>
        <v>262</v>
      </c>
      <c r="F20">
        <f t="shared" si="1"/>
        <v>13</v>
      </c>
      <c r="G20">
        <f t="shared" si="2"/>
        <v>275</v>
      </c>
      <c r="H20" s="153">
        <f t="shared" si="3"/>
        <v>2.6176441202917376E-2</v>
      </c>
      <c r="I20" s="153">
        <f t="shared" si="4"/>
        <v>1.3206013815522145E-3</v>
      </c>
      <c r="J20" s="153">
        <f t="shared" si="5"/>
        <v>1.3851810809449453E-2</v>
      </c>
      <c r="L20" t="s">
        <v>355</v>
      </c>
      <c r="M20">
        <v>9</v>
      </c>
      <c r="N20">
        <v>12</v>
      </c>
      <c r="O20">
        <v>-3</v>
      </c>
      <c r="P20">
        <v>262</v>
      </c>
      <c r="R20" s="212" t="s">
        <v>355</v>
      </c>
      <c r="S20" s="212">
        <v>34</v>
      </c>
      <c r="T20" s="212">
        <v>32</v>
      </c>
      <c r="U20" s="212">
        <v>-2</v>
      </c>
      <c r="V20" s="212">
        <v>13</v>
      </c>
    </row>
    <row r="21" spans="2:22">
      <c r="B21" t="s">
        <v>368</v>
      </c>
      <c r="C21" t="s">
        <v>937</v>
      </c>
      <c r="D21" t="s">
        <v>419</v>
      </c>
      <c r="E21">
        <f t="shared" si="0"/>
        <v>83</v>
      </c>
      <c r="F21">
        <f t="shared" si="1"/>
        <v>96</v>
      </c>
      <c r="G21">
        <f t="shared" si="2"/>
        <v>179</v>
      </c>
      <c r="H21" s="153">
        <f t="shared" si="3"/>
        <v>8.29253671695474E-3</v>
      </c>
      <c r="I21" s="153">
        <f t="shared" si="4"/>
        <v>9.7521332791548152E-3</v>
      </c>
      <c r="J21" s="153">
        <f t="shared" si="5"/>
        <v>9.0162695814234618E-3</v>
      </c>
      <c r="L21" t="s">
        <v>368</v>
      </c>
      <c r="M21">
        <v>22</v>
      </c>
      <c r="N21">
        <v>21</v>
      </c>
      <c r="O21">
        <v>1</v>
      </c>
      <c r="P21">
        <v>83</v>
      </c>
      <c r="R21" s="212" t="s">
        <v>368</v>
      </c>
      <c r="S21" s="212">
        <v>19</v>
      </c>
      <c r="T21" s="212">
        <v>19</v>
      </c>
      <c r="U21" s="212">
        <v>0</v>
      </c>
      <c r="V21" s="212">
        <v>96</v>
      </c>
    </row>
    <row r="22" spans="2:22">
      <c r="B22" t="s">
        <v>847</v>
      </c>
      <c r="C22" t="s">
        <v>939</v>
      </c>
      <c r="D22" t="s">
        <v>419</v>
      </c>
      <c r="E22">
        <f t="shared" si="0"/>
        <v>0</v>
      </c>
      <c r="F22">
        <f t="shared" si="1"/>
        <v>0</v>
      </c>
      <c r="G22">
        <f t="shared" si="2"/>
        <v>0</v>
      </c>
      <c r="H22" s="153">
        <f t="shared" si="3"/>
        <v>0</v>
      </c>
      <c r="I22" s="153">
        <f t="shared" si="4"/>
        <v>0</v>
      </c>
      <c r="J22" s="153">
        <f t="shared" si="5"/>
        <v>0</v>
      </c>
      <c r="L22" t="s">
        <v>847</v>
      </c>
      <c r="M22" t="s">
        <v>848</v>
      </c>
      <c r="N22">
        <v>45</v>
      </c>
      <c r="O22" t="s">
        <v>848</v>
      </c>
      <c r="P22">
        <v>0</v>
      </c>
      <c r="R22" s="212" t="s">
        <v>847</v>
      </c>
      <c r="S22" s="212">
        <v>38</v>
      </c>
      <c r="T22" s="212" t="s">
        <v>848</v>
      </c>
      <c r="U22" s="212" t="s">
        <v>848</v>
      </c>
      <c r="V22" s="212">
        <v>0</v>
      </c>
    </row>
    <row r="23" spans="2:22">
      <c r="B23" t="s">
        <v>356</v>
      </c>
      <c r="C23" t="s">
        <v>405</v>
      </c>
      <c r="D23" t="s">
        <v>419</v>
      </c>
      <c r="E23">
        <f t="shared" si="0"/>
        <v>458</v>
      </c>
      <c r="F23">
        <f t="shared" si="1"/>
        <v>394</v>
      </c>
      <c r="G23">
        <f t="shared" si="2"/>
        <v>852</v>
      </c>
      <c r="H23" s="153">
        <f t="shared" si="3"/>
        <v>4.575881706464182E-2</v>
      </c>
      <c r="I23" s="153">
        <f t="shared" si="4"/>
        <v>4.0024380333197884E-2</v>
      </c>
      <c r="J23" s="153">
        <f t="shared" si="5"/>
        <v>4.2915428398730672E-2</v>
      </c>
      <c r="L23" t="s">
        <v>356</v>
      </c>
      <c r="M23">
        <v>10</v>
      </c>
      <c r="N23">
        <v>9</v>
      </c>
      <c r="O23">
        <v>1</v>
      </c>
      <c r="P23">
        <v>458</v>
      </c>
      <c r="R23" s="212" t="s">
        <v>356</v>
      </c>
      <c r="S23" s="212">
        <v>11</v>
      </c>
      <c r="T23" s="212">
        <v>8</v>
      </c>
      <c r="U23" s="212">
        <v>-3</v>
      </c>
      <c r="V23" s="212">
        <v>394</v>
      </c>
    </row>
    <row r="24" spans="2:22">
      <c r="B24" t="s">
        <v>383</v>
      </c>
      <c r="C24" t="s">
        <v>942</v>
      </c>
      <c r="D24" t="s">
        <v>419</v>
      </c>
      <c r="E24">
        <f t="shared" si="0"/>
        <v>9</v>
      </c>
      <c r="F24">
        <f t="shared" si="1"/>
        <v>0</v>
      </c>
      <c r="G24">
        <f t="shared" si="2"/>
        <v>9</v>
      </c>
      <c r="H24" s="153">
        <f t="shared" si="3"/>
        <v>8.9919072834448999E-4</v>
      </c>
      <c r="I24" s="153">
        <f t="shared" si="4"/>
        <v>0</v>
      </c>
      <c r="J24" s="153">
        <f t="shared" si="5"/>
        <v>4.5333199012743665E-4</v>
      </c>
      <c r="L24" t="s">
        <v>383</v>
      </c>
      <c r="M24">
        <v>37</v>
      </c>
      <c r="N24">
        <v>41</v>
      </c>
      <c r="O24">
        <v>-4</v>
      </c>
      <c r="P24">
        <v>9</v>
      </c>
      <c r="R24" s="212" t="s">
        <v>383</v>
      </c>
      <c r="S24" s="212">
        <v>38</v>
      </c>
      <c r="T24" s="212">
        <v>39</v>
      </c>
      <c r="U24" s="212">
        <v>1</v>
      </c>
      <c r="V24" s="212">
        <v>0</v>
      </c>
    </row>
    <row r="25" spans="2:22">
      <c r="B25" t="s">
        <v>366</v>
      </c>
      <c r="C25" t="s">
        <v>406</v>
      </c>
      <c r="D25" t="s">
        <v>419</v>
      </c>
      <c r="E25">
        <f t="shared" si="0"/>
        <v>101</v>
      </c>
      <c r="F25">
        <f t="shared" si="1"/>
        <v>105</v>
      </c>
      <c r="G25">
        <f t="shared" si="2"/>
        <v>206</v>
      </c>
      <c r="H25" s="153">
        <f t="shared" si="3"/>
        <v>1.009091817364372E-2</v>
      </c>
      <c r="I25" s="153">
        <f t="shared" si="4"/>
        <v>1.0666395774075578E-2</v>
      </c>
      <c r="J25" s="153">
        <f t="shared" si="5"/>
        <v>1.0376265551805772E-2</v>
      </c>
      <c r="L25" t="s">
        <v>366</v>
      </c>
      <c r="M25">
        <v>20</v>
      </c>
      <c r="N25">
        <v>19</v>
      </c>
      <c r="O25">
        <v>1</v>
      </c>
      <c r="P25">
        <v>101</v>
      </c>
      <c r="R25" s="212" t="s">
        <v>366</v>
      </c>
      <c r="S25" s="212">
        <v>17</v>
      </c>
      <c r="T25" s="212">
        <v>17</v>
      </c>
      <c r="U25" s="212">
        <v>0</v>
      </c>
      <c r="V25" s="212">
        <v>105</v>
      </c>
    </row>
    <row r="26" spans="2:22">
      <c r="B26" t="s">
        <v>369</v>
      </c>
      <c r="C26" t="s">
        <v>952</v>
      </c>
      <c r="D26" t="s">
        <v>419</v>
      </c>
      <c r="E26">
        <f t="shared" si="0"/>
        <v>58</v>
      </c>
      <c r="F26">
        <f t="shared" si="1"/>
        <v>20</v>
      </c>
      <c r="G26">
        <f t="shared" si="2"/>
        <v>78</v>
      </c>
      <c r="H26" s="153">
        <f t="shared" si="3"/>
        <v>5.7947846937756019E-3</v>
      </c>
      <c r="I26" s="153">
        <f t="shared" si="4"/>
        <v>2.0316944331572532E-3</v>
      </c>
      <c r="J26" s="153">
        <f t="shared" si="5"/>
        <v>3.9288772477711177E-3</v>
      </c>
      <c r="L26" t="s">
        <v>369</v>
      </c>
      <c r="M26">
        <v>23</v>
      </c>
      <c r="N26">
        <v>29</v>
      </c>
      <c r="O26">
        <v>-6</v>
      </c>
      <c r="P26">
        <v>58</v>
      </c>
      <c r="R26" s="212" t="s">
        <v>369</v>
      </c>
      <c r="S26" s="212">
        <v>32</v>
      </c>
      <c r="T26" s="212">
        <v>30</v>
      </c>
      <c r="U26" s="212">
        <v>-2</v>
      </c>
      <c r="V26" s="212">
        <v>20</v>
      </c>
    </row>
    <row r="27" spans="2:22">
      <c r="B27" t="s">
        <v>382</v>
      </c>
      <c r="C27" t="s">
        <v>954</v>
      </c>
      <c r="D27" t="s">
        <v>419</v>
      </c>
      <c r="E27">
        <f t="shared" si="0"/>
        <v>15</v>
      </c>
      <c r="F27">
        <f t="shared" si="1"/>
        <v>0</v>
      </c>
      <c r="G27">
        <f t="shared" si="2"/>
        <v>15</v>
      </c>
      <c r="H27" s="153">
        <f t="shared" si="3"/>
        <v>1.4986512139074832E-3</v>
      </c>
      <c r="I27" s="153">
        <f t="shared" si="4"/>
        <v>0</v>
      </c>
      <c r="J27" s="153">
        <f t="shared" si="5"/>
        <v>7.5555331687906114E-4</v>
      </c>
      <c r="L27" t="s">
        <v>382</v>
      </c>
      <c r="M27">
        <v>36</v>
      </c>
      <c r="N27">
        <v>37</v>
      </c>
      <c r="O27">
        <v>-1</v>
      </c>
      <c r="P27">
        <v>15</v>
      </c>
      <c r="R27" s="212" t="s">
        <v>382</v>
      </c>
      <c r="S27" s="212">
        <v>38</v>
      </c>
      <c r="T27" s="212">
        <v>39</v>
      </c>
      <c r="U27" s="212">
        <v>1</v>
      </c>
      <c r="V27" s="212">
        <v>0</v>
      </c>
    </row>
    <row r="28" spans="2:22">
      <c r="B28" t="s">
        <v>849</v>
      </c>
      <c r="C28" t="s">
        <v>955</v>
      </c>
      <c r="D28" t="s">
        <v>419</v>
      </c>
      <c r="E28">
        <f t="shared" si="0"/>
        <v>0</v>
      </c>
      <c r="F28">
        <f t="shared" si="1"/>
        <v>0</v>
      </c>
      <c r="G28">
        <f t="shared" si="2"/>
        <v>0</v>
      </c>
      <c r="H28" s="153">
        <f t="shared" si="3"/>
        <v>0</v>
      </c>
      <c r="I28" s="153">
        <f t="shared" si="4"/>
        <v>0</v>
      </c>
      <c r="J28" s="153">
        <f t="shared" si="5"/>
        <v>0</v>
      </c>
      <c r="L28" t="s">
        <v>849</v>
      </c>
      <c r="M28" t="s">
        <v>848</v>
      </c>
      <c r="N28">
        <v>45</v>
      </c>
      <c r="O28" t="s">
        <v>848</v>
      </c>
      <c r="P28">
        <v>0</v>
      </c>
      <c r="R28" s="212" t="s">
        <v>849</v>
      </c>
      <c r="S28" s="212">
        <v>38</v>
      </c>
      <c r="T28" s="212" t="s">
        <v>848</v>
      </c>
      <c r="U28" s="212" t="s">
        <v>848</v>
      </c>
      <c r="V28" s="212">
        <v>0</v>
      </c>
    </row>
    <row r="29" spans="2:22">
      <c r="B29" t="s">
        <v>1152</v>
      </c>
      <c r="C29" t="s">
        <v>956</v>
      </c>
      <c r="D29" t="s">
        <v>420</v>
      </c>
      <c r="E29">
        <f t="shared" si="0"/>
        <v>0</v>
      </c>
      <c r="F29">
        <f t="shared" si="1"/>
        <v>0</v>
      </c>
      <c r="G29">
        <f t="shared" si="2"/>
        <v>0</v>
      </c>
      <c r="H29" s="153">
        <f t="shared" si="3"/>
        <v>0</v>
      </c>
      <c r="I29" s="153">
        <f t="shared" si="4"/>
        <v>0</v>
      </c>
      <c r="J29" s="153">
        <f t="shared" si="5"/>
        <v>0</v>
      </c>
      <c r="L29" t="s">
        <v>396</v>
      </c>
      <c r="M29">
        <v>46</v>
      </c>
      <c r="N29">
        <v>45</v>
      </c>
      <c r="O29">
        <v>1</v>
      </c>
      <c r="P29">
        <v>0</v>
      </c>
      <c r="R29" s="212" t="s">
        <v>396</v>
      </c>
      <c r="S29" s="212">
        <v>38</v>
      </c>
      <c r="T29" s="212">
        <v>39</v>
      </c>
      <c r="U29" s="212">
        <v>1</v>
      </c>
      <c r="V29" s="212">
        <v>0</v>
      </c>
    </row>
    <row r="30" spans="2:22">
      <c r="B30" t="s">
        <v>360</v>
      </c>
      <c r="C30" t="s">
        <v>858</v>
      </c>
      <c r="D30" t="s">
        <v>419</v>
      </c>
      <c r="E30">
        <f t="shared" si="0"/>
        <v>121</v>
      </c>
      <c r="F30">
        <f t="shared" si="1"/>
        <v>171</v>
      </c>
      <c r="G30">
        <f t="shared" si="2"/>
        <v>292</v>
      </c>
      <c r="H30" s="153">
        <f t="shared" si="3"/>
        <v>1.2089119792187032E-2</v>
      </c>
      <c r="I30" s="153">
        <f t="shared" si="4"/>
        <v>1.7370987403494513E-2</v>
      </c>
      <c r="J30" s="153">
        <f t="shared" si="5"/>
        <v>1.4708104568579057E-2</v>
      </c>
      <c r="L30" t="s">
        <v>360</v>
      </c>
      <c r="M30">
        <v>14</v>
      </c>
      <c r="N30">
        <v>16</v>
      </c>
      <c r="O30">
        <v>-2</v>
      </c>
      <c r="P30">
        <v>121</v>
      </c>
      <c r="R30" s="212" t="s">
        <v>360</v>
      </c>
      <c r="S30" s="212">
        <v>13</v>
      </c>
      <c r="T30" s="212">
        <v>12</v>
      </c>
      <c r="U30" s="212">
        <v>-1</v>
      </c>
      <c r="V30" s="212">
        <v>171</v>
      </c>
    </row>
    <row r="31" spans="2:22">
      <c r="B31" t="s">
        <v>362</v>
      </c>
      <c r="C31" t="s">
        <v>960</v>
      </c>
      <c r="D31" t="s">
        <v>420</v>
      </c>
      <c r="E31">
        <f t="shared" si="0"/>
        <v>206</v>
      </c>
      <c r="F31">
        <f t="shared" si="1"/>
        <v>467</v>
      </c>
      <c r="G31">
        <f t="shared" si="2"/>
        <v>673</v>
      </c>
      <c r="H31" s="153">
        <f t="shared" si="3"/>
        <v>2.0581476670996104E-2</v>
      </c>
      <c r="I31" s="153">
        <f t="shared" si="4"/>
        <v>4.7440065014221863E-2</v>
      </c>
      <c r="J31" s="153">
        <f t="shared" si="5"/>
        <v>3.3899158817307207E-2</v>
      </c>
      <c r="L31" t="s">
        <v>362</v>
      </c>
      <c r="M31">
        <v>16</v>
      </c>
      <c r="N31">
        <v>13</v>
      </c>
      <c r="O31">
        <v>3</v>
      </c>
      <c r="P31">
        <v>206</v>
      </c>
      <c r="R31" s="212" t="s">
        <v>362</v>
      </c>
      <c r="S31" s="212">
        <v>10</v>
      </c>
      <c r="T31" s="212">
        <v>10</v>
      </c>
      <c r="U31" s="212">
        <v>0</v>
      </c>
      <c r="V31" s="212">
        <v>467</v>
      </c>
    </row>
    <row r="32" spans="2:22">
      <c r="B32" t="s">
        <v>387</v>
      </c>
      <c r="C32" t="s">
        <v>408</v>
      </c>
      <c r="D32" t="s">
        <v>419</v>
      </c>
      <c r="E32">
        <f t="shared" si="0"/>
        <v>6</v>
      </c>
      <c r="F32">
        <f t="shared" si="1"/>
        <v>10</v>
      </c>
      <c r="G32">
        <f t="shared" si="2"/>
        <v>16</v>
      </c>
      <c r="H32" s="153">
        <f t="shared" si="3"/>
        <v>5.9946048556299325E-4</v>
      </c>
      <c r="I32" s="153">
        <f t="shared" si="4"/>
        <v>1.0158472165786266E-3</v>
      </c>
      <c r="J32" s="153">
        <f t="shared" si="5"/>
        <v>8.0592353800433179E-4</v>
      </c>
      <c r="L32" t="s">
        <v>387</v>
      </c>
      <c r="M32">
        <v>41</v>
      </c>
      <c r="N32">
        <v>42</v>
      </c>
      <c r="O32">
        <v>-1</v>
      </c>
      <c r="P32">
        <v>6</v>
      </c>
      <c r="R32" s="212" t="s">
        <v>387</v>
      </c>
      <c r="S32" s="212">
        <v>35</v>
      </c>
      <c r="T32" s="212">
        <v>35</v>
      </c>
      <c r="U32" s="212">
        <v>0</v>
      </c>
      <c r="V32" s="212">
        <v>10</v>
      </c>
    </row>
    <row r="33" spans="2:22">
      <c r="B33" t="s">
        <v>1145</v>
      </c>
      <c r="C33" t="s">
        <v>964</v>
      </c>
      <c r="D33" t="s">
        <v>420</v>
      </c>
      <c r="E33">
        <f t="shared" si="0"/>
        <v>113</v>
      </c>
      <c r="F33">
        <f t="shared" si="1"/>
        <v>499</v>
      </c>
      <c r="G33">
        <f t="shared" si="2"/>
        <v>612</v>
      </c>
      <c r="H33" s="153">
        <f t="shared" si="3"/>
        <v>1.1289839144769708E-2</v>
      </c>
      <c r="I33" s="153">
        <f t="shared" si="4"/>
        <v>5.0690776107273468E-2</v>
      </c>
      <c r="J33" s="153">
        <f t="shared" si="5"/>
        <v>3.0826575328665694E-2</v>
      </c>
      <c r="L33" t="s">
        <v>363</v>
      </c>
      <c r="M33">
        <v>17</v>
      </c>
      <c r="N33">
        <v>18</v>
      </c>
      <c r="O33">
        <v>-1</v>
      </c>
      <c r="P33">
        <v>113</v>
      </c>
      <c r="R33" s="212" t="s">
        <v>363</v>
      </c>
      <c r="S33" s="212">
        <v>9</v>
      </c>
      <c r="T33" s="212">
        <v>11</v>
      </c>
      <c r="U33" s="212">
        <v>2</v>
      </c>
      <c r="V33" s="212">
        <v>499</v>
      </c>
    </row>
    <row r="34" spans="2:22">
      <c r="B34" t="s">
        <v>393</v>
      </c>
      <c r="C34" t="s">
        <v>1205</v>
      </c>
      <c r="D34" t="s">
        <v>419</v>
      </c>
      <c r="E34">
        <f t="shared" si="0"/>
        <v>0</v>
      </c>
      <c r="F34">
        <f t="shared" si="1"/>
        <v>0</v>
      </c>
      <c r="G34">
        <f t="shared" si="2"/>
        <v>0</v>
      </c>
      <c r="H34" s="153">
        <f t="shared" si="3"/>
        <v>0</v>
      </c>
      <c r="I34" s="153">
        <f t="shared" si="4"/>
        <v>0</v>
      </c>
      <c r="J34" s="153">
        <f t="shared" si="5"/>
        <v>0</v>
      </c>
      <c r="L34" t="s">
        <v>393</v>
      </c>
      <c r="M34">
        <v>46</v>
      </c>
      <c r="N34">
        <v>45</v>
      </c>
      <c r="O34">
        <v>1</v>
      </c>
      <c r="P34">
        <v>0</v>
      </c>
      <c r="R34" s="212" t="s">
        <v>393</v>
      </c>
      <c r="S34" s="212">
        <v>38</v>
      </c>
      <c r="T34" s="212">
        <v>39</v>
      </c>
      <c r="U34" s="212">
        <v>1</v>
      </c>
      <c r="V34" s="212">
        <v>0</v>
      </c>
    </row>
    <row r="35" spans="2:22">
      <c r="B35" t="s">
        <v>365</v>
      </c>
      <c r="C35" t="s">
        <v>411</v>
      </c>
      <c r="D35" t="s">
        <v>419</v>
      </c>
      <c r="E35">
        <f t="shared" si="0"/>
        <v>117</v>
      </c>
      <c r="F35">
        <f t="shared" si="1"/>
        <v>151</v>
      </c>
      <c r="G35">
        <f t="shared" si="2"/>
        <v>268</v>
      </c>
      <c r="H35" s="153">
        <f t="shared" si="3"/>
        <v>1.168947946847837E-2</v>
      </c>
      <c r="I35" s="153">
        <f t="shared" si="4"/>
        <v>1.5339292970337261E-2</v>
      </c>
      <c r="J35" s="153">
        <f t="shared" si="5"/>
        <v>1.3499219261572559E-2</v>
      </c>
      <c r="L35" t="s">
        <v>365</v>
      </c>
      <c r="M35">
        <v>18</v>
      </c>
      <c r="N35">
        <v>17</v>
      </c>
      <c r="O35">
        <v>1</v>
      </c>
      <c r="P35">
        <v>117</v>
      </c>
      <c r="R35" s="212" t="s">
        <v>365</v>
      </c>
      <c r="S35" s="212">
        <v>15</v>
      </c>
      <c r="T35" s="212">
        <v>15</v>
      </c>
      <c r="U35" s="212">
        <v>0</v>
      </c>
      <c r="V35" s="212">
        <v>151</v>
      </c>
    </row>
    <row r="36" spans="2:22">
      <c r="B36" t="s">
        <v>394</v>
      </c>
      <c r="C36" t="s">
        <v>973</v>
      </c>
      <c r="D36" t="s">
        <v>419</v>
      </c>
      <c r="E36">
        <f t="shared" ref="E36:E56" si="6">P36</f>
        <v>0</v>
      </c>
      <c r="F36">
        <f t="shared" ref="F36:F56" si="7">V36</f>
        <v>0</v>
      </c>
      <c r="G36">
        <f t="shared" ref="G36:G56" si="8">SUM(E36:F36)</f>
        <v>0</v>
      </c>
      <c r="H36" s="153">
        <f t="shared" ref="H36:H56" si="9">E36/$E$58</f>
        <v>0</v>
      </c>
      <c r="I36" s="153">
        <f t="shared" ref="I36:I56" si="10">F36/$F$58</f>
        <v>0</v>
      </c>
      <c r="J36" s="153">
        <f t="shared" ref="J36:J56" si="11">G36/$G$58</f>
        <v>0</v>
      </c>
      <c r="L36" t="s">
        <v>394</v>
      </c>
      <c r="M36">
        <v>46</v>
      </c>
      <c r="N36">
        <v>45</v>
      </c>
      <c r="O36">
        <v>1</v>
      </c>
      <c r="P36">
        <v>0</v>
      </c>
      <c r="R36" s="212" t="s">
        <v>394</v>
      </c>
      <c r="S36" s="212">
        <v>38</v>
      </c>
      <c r="T36" s="212">
        <v>39</v>
      </c>
      <c r="U36" s="212">
        <v>1</v>
      </c>
      <c r="V36" s="212">
        <v>0</v>
      </c>
    </row>
    <row r="37" spans="2:22">
      <c r="B37" t="s">
        <v>379</v>
      </c>
      <c r="C37" t="s">
        <v>974</v>
      </c>
      <c r="D37" t="s">
        <v>419</v>
      </c>
      <c r="E37">
        <f t="shared" si="6"/>
        <v>35</v>
      </c>
      <c r="F37">
        <f t="shared" si="7"/>
        <v>0</v>
      </c>
      <c r="G37">
        <f t="shared" si="8"/>
        <v>35</v>
      </c>
      <c r="H37" s="153">
        <f t="shared" si="9"/>
        <v>3.4968528324507944E-3</v>
      </c>
      <c r="I37" s="153">
        <f t="shared" si="10"/>
        <v>0</v>
      </c>
      <c r="J37" s="153">
        <f t="shared" si="11"/>
        <v>1.7629577393844758E-3</v>
      </c>
      <c r="L37" t="s">
        <v>379</v>
      </c>
      <c r="M37">
        <v>33</v>
      </c>
      <c r="N37">
        <v>34</v>
      </c>
      <c r="O37">
        <v>-1</v>
      </c>
      <c r="P37">
        <v>35</v>
      </c>
      <c r="R37" s="212" t="s">
        <v>379</v>
      </c>
      <c r="S37" s="212">
        <v>38</v>
      </c>
      <c r="T37" s="212">
        <v>38</v>
      </c>
      <c r="U37" s="212">
        <v>0</v>
      </c>
      <c r="V37" s="212">
        <v>0</v>
      </c>
    </row>
    <row r="38" spans="2:22">
      <c r="B38" t="s">
        <v>386</v>
      </c>
      <c r="C38" t="s">
        <v>857</v>
      </c>
      <c r="D38" t="s">
        <v>419</v>
      </c>
      <c r="E38">
        <f t="shared" si="6"/>
        <v>10</v>
      </c>
      <c r="F38">
        <f t="shared" si="7"/>
        <v>0</v>
      </c>
      <c r="G38">
        <f t="shared" si="8"/>
        <v>10</v>
      </c>
      <c r="H38" s="153">
        <f t="shared" si="9"/>
        <v>9.9910080927165549E-4</v>
      </c>
      <c r="I38" s="153">
        <f t="shared" si="10"/>
        <v>0</v>
      </c>
      <c r="J38" s="153">
        <f t="shared" si="11"/>
        <v>5.0370221125270735E-4</v>
      </c>
      <c r="L38" t="s">
        <v>386</v>
      </c>
      <c r="M38">
        <v>39</v>
      </c>
      <c r="N38">
        <v>40</v>
      </c>
      <c r="O38">
        <v>-1</v>
      </c>
      <c r="P38">
        <v>10</v>
      </c>
      <c r="R38" s="212" t="s">
        <v>386</v>
      </c>
      <c r="S38" s="212">
        <v>38</v>
      </c>
      <c r="T38" s="212">
        <v>39</v>
      </c>
      <c r="U38" s="212">
        <v>1</v>
      </c>
      <c r="V38" s="212">
        <v>0</v>
      </c>
    </row>
    <row r="39" spans="2:22">
      <c r="B39" t="s">
        <v>395</v>
      </c>
      <c r="C39" t="s">
        <v>982</v>
      </c>
      <c r="D39" t="s">
        <v>420</v>
      </c>
      <c r="E39">
        <f t="shared" si="6"/>
        <v>0</v>
      </c>
      <c r="F39">
        <f t="shared" si="7"/>
        <v>0</v>
      </c>
      <c r="G39">
        <f t="shared" si="8"/>
        <v>0</v>
      </c>
      <c r="H39" s="153">
        <f t="shared" si="9"/>
        <v>0</v>
      </c>
      <c r="I39" s="153">
        <f t="shared" si="10"/>
        <v>0</v>
      </c>
      <c r="J39" s="153">
        <f t="shared" si="11"/>
        <v>0</v>
      </c>
      <c r="L39" t="s">
        <v>395</v>
      </c>
      <c r="M39">
        <v>46</v>
      </c>
      <c r="N39">
        <v>45</v>
      </c>
      <c r="O39">
        <v>1</v>
      </c>
      <c r="P39">
        <v>0</v>
      </c>
      <c r="R39" s="212" t="s">
        <v>395</v>
      </c>
      <c r="S39" s="212">
        <v>38</v>
      </c>
      <c r="T39" s="212">
        <v>39</v>
      </c>
      <c r="U39" s="212">
        <v>1</v>
      </c>
      <c r="V39" s="212">
        <v>0</v>
      </c>
    </row>
    <row r="40" spans="2:22">
      <c r="B40" t="s">
        <v>367</v>
      </c>
      <c r="C40" t="s">
        <v>410</v>
      </c>
      <c r="D40" t="s">
        <v>419</v>
      </c>
      <c r="E40">
        <f t="shared" si="6"/>
        <v>95</v>
      </c>
      <c r="F40">
        <f t="shared" si="7"/>
        <v>45</v>
      </c>
      <c r="G40">
        <f t="shared" si="8"/>
        <v>140</v>
      </c>
      <c r="H40" s="153">
        <f t="shared" si="9"/>
        <v>9.4914576880807278E-3</v>
      </c>
      <c r="I40" s="153">
        <f t="shared" si="10"/>
        <v>4.5713124746038199E-3</v>
      </c>
      <c r="J40" s="153">
        <f t="shared" si="11"/>
        <v>7.0518309575379034E-3</v>
      </c>
      <c r="L40" t="s">
        <v>367</v>
      </c>
      <c r="M40">
        <v>21</v>
      </c>
      <c r="N40">
        <v>20</v>
      </c>
      <c r="O40">
        <v>1</v>
      </c>
      <c r="P40">
        <v>95</v>
      </c>
      <c r="R40" s="212" t="s">
        <v>367</v>
      </c>
      <c r="S40" s="212">
        <v>28</v>
      </c>
      <c r="T40" s="212">
        <v>25</v>
      </c>
      <c r="U40" s="212">
        <v>-3</v>
      </c>
      <c r="V40" s="212">
        <v>45</v>
      </c>
    </row>
    <row r="41" spans="2:22">
      <c r="B41" t="s">
        <v>350</v>
      </c>
      <c r="C41" t="s">
        <v>998</v>
      </c>
      <c r="D41" t="s">
        <v>419</v>
      </c>
      <c r="E41">
        <f t="shared" si="6"/>
        <v>942</v>
      </c>
      <c r="F41">
        <f t="shared" si="7"/>
        <v>154</v>
      </c>
      <c r="G41">
        <f t="shared" si="8"/>
        <v>1096</v>
      </c>
      <c r="H41" s="153">
        <f t="shared" si="9"/>
        <v>9.4115296233389947E-2</v>
      </c>
      <c r="I41" s="153">
        <f t="shared" si="10"/>
        <v>1.5644047135310851E-2</v>
      </c>
      <c r="J41" s="153">
        <f t="shared" si="11"/>
        <v>5.5205762353296731E-2</v>
      </c>
      <c r="L41" t="s">
        <v>350</v>
      </c>
      <c r="M41">
        <v>4</v>
      </c>
      <c r="N41">
        <v>4</v>
      </c>
      <c r="O41">
        <v>0</v>
      </c>
      <c r="P41">
        <v>942</v>
      </c>
      <c r="R41" s="212" t="s">
        <v>350</v>
      </c>
      <c r="S41" s="212">
        <v>14</v>
      </c>
      <c r="T41" s="212">
        <v>13</v>
      </c>
      <c r="U41" s="212">
        <v>-1</v>
      </c>
      <c r="V41" s="212">
        <v>154</v>
      </c>
    </row>
    <row r="42" spans="2:22">
      <c r="B42" t="s">
        <v>359</v>
      </c>
      <c r="C42" t="s">
        <v>1000</v>
      </c>
      <c r="D42" t="s">
        <v>420</v>
      </c>
      <c r="E42">
        <f t="shared" si="6"/>
        <v>129</v>
      </c>
      <c r="F42">
        <f t="shared" si="7"/>
        <v>92</v>
      </c>
      <c r="G42">
        <f t="shared" si="8"/>
        <v>221</v>
      </c>
      <c r="H42" s="153">
        <f t="shared" si="9"/>
        <v>1.2888400439604356E-2</v>
      </c>
      <c r="I42" s="153">
        <f t="shared" si="10"/>
        <v>9.3457943925233638E-3</v>
      </c>
      <c r="J42" s="153">
        <f t="shared" si="11"/>
        <v>1.1131818868684834E-2</v>
      </c>
      <c r="L42" t="s">
        <v>359</v>
      </c>
      <c r="M42">
        <v>13</v>
      </c>
      <c r="N42">
        <v>14</v>
      </c>
      <c r="O42">
        <v>-1</v>
      </c>
      <c r="P42">
        <v>129</v>
      </c>
      <c r="R42" s="212" t="s">
        <v>359</v>
      </c>
      <c r="S42" s="212">
        <v>21</v>
      </c>
      <c r="T42" s="212">
        <v>20</v>
      </c>
      <c r="U42" s="212">
        <v>-1</v>
      </c>
      <c r="V42" s="212">
        <v>92</v>
      </c>
    </row>
    <row r="43" spans="2:22">
      <c r="B43" t="s">
        <v>375</v>
      </c>
      <c r="C43" t="s">
        <v>610</v>
      </c>
      <c r="D43" t="s">
        <v>419</v>
      </c>
      <c r="E43">
        <f t="shared" si="6"/>
        <v>63</v>
      </c>
      <c r="F43">
        <f t="shared" si="7"/>
        <v>75</v>
      </c>
      <c r="G43">
        <f t="shared" si="8"/>
        <v>138</v>
      </c>
      <c r="H43" s="153">
        <f t="shared" si="9"/>
        <v>6.2943350984114299E-3</v>
      </c>
      <c r="I43" s="153">
        <f t="shared" si="10"/>
        <v>7.6188541243396996E-3</v>
      </c>
      <c r="J43" s="153">
        <f t="shared" si="11"/>
        <v>6.9510905152873623E-3</v>
      </c>
      <c r="L43" t="s">
        <v>375</v>
      </c>
      <c r="M43">
        <v>29</v>
      </c>
      <c r="N43">
        <v>24</v>
      </c>
      <c r="O43">
        <v>5</v>
      </c>
      <c r="P43">
        <v>63</v>
      </c>
      <c r="R43" s="212" t="s">
        <v>375</v>
      </c>
      <c r="S43" s="212">
        <v>22</v>
      </c>
      <c r="T43" s="212">
        <v>22</v>
      </c>
      <c r="U43" s="212">
        <v>0</v>
      </c>
      <c r="V43" s="212">
        <v>75</v>
      </c>
    </row>
    <row r="44" spans="2:22">
      <c r="B44" t="s">
        <v>389</v>
      </c>
      <c r="C44" t="s">
        <v>1014</v>
      </c>
      <c r="D44" t="s">
        <v>419</v>
      </c>
      <c r="E44">
        <f t="shared" si="6"/>
        <v>15</v>
      </c>
      <c r="F44">
        <f t="shared" si="7"/>
        <v>15</v>
      </c>
      <c r="G44">
        <f t="shared" si="8"/>
        <v>30</v>
      </c>
      <c r="H44" s="153">
        <f t="shared" si="9"/>
        <v>1.4986512139074832E-3</v>
      </c>
      <c r="I44" s="153">
        <f t="shared" si="10"/>
        <v>1.5237708248679398E-3</v>
      </c>
      <c r="J44" s="153">
        <f t="shared" si="11"/>
        <v>1.5111066337581223E-3</v>
      </c>
      <c r="L44" t="s">
        <v>389</v>
      </c>
      <c r="M44">
        <v>43</v>
      </c>
      <c r="N44">
        <v>36</v>
      </c>
      <c r="O44">
        <v>7</v>
      </c>
      <c r="P44">
        <v>15</v>
      </c>
      <c r="R44" s="212" t="s">
        <v>389</v>
      </c>
      <c r="S44" s="212">
        <v>33</v>
      </c>
      <c r="T44" s="212">
        <v>33</v>
      </c>
      <c r="U44" s="212">
        <v>0</v>
      </c>
      <c r="V44" s="212">
        <v>15</v>
      </c>
    </row>
    <row r="45" spans="2:22">
      <c r="B45" t="s">
        <v>358</v>
      </c>
      <c r="C45" t="s">
        <v>407</v>
      </c>
      <c r="D45" t="s">
        <v>419</v>
      </c>
      <c r="E45">
        <f t="shared" si="6"/>
        <v>369</v>
      </c>
      <c r="F45">
        <f t="shared" si="7"/>
        <v>615</v>
      </c>
      <c r="G45">
        <f t="shared" si="8"/>
        <v>984</v>
      </c>
      <c r="H45" s="153">
        <f t="shared" si="9"/>
        <v>3.6866819862124089E-2</v>
      </c>
      <c r="I45" s="153">
        <f t="shared" si="10"/>
        <v>6.2474603819585535E-2</v>
      </c>
      <c r="J45" s="153">
        <f t="shared" si="11"/>
        <v>4.9564297587266409E-2</v>
      </c>
      <c r="L45" t="s">
        <v>358</v>
      </c>
      <c r="M45">
        <v>12</v>
      </c>
      <c r="N45">
        <v>10</v>
      </c>
      <c r="O45">
        <v>2</v>
      </c>
      <c r="P45">
        <v>369</v>
      </c>
      <c r="R45" s="212" t="s">
        <v>358</v>
      </c>
      <c r="S45" s="212">
        <v>7</v>
      </c>
      <c r="T45" s="212">
        <v>9</v>
      </c>
      <c r="U45" s="212">
        <v>2</v>
      </c>
      <c r="V45" s="212">
        <v>615</v>
      </c>
    </row>
    <row r="46" spans="2:22">
      <c r="B46" t="s">
        <v>629</v>
      </c>
      <c r="C46" t="s">
        <v>1204</v>
      </c>
      <c r="D46" t="s">
        <v>419</v>
      </c>
      <c r="E46">
        <f t="shared" si="6"/>
        <v>998</v>
      </c>
      <c r="F46">
        <f t="shared" si="7"/>
        <v>848</v>
      </c>
      <c r="G46">
        <f t="shared" si="8"/>
        <v>1846</v>
      </c>
      <c r="H46" s="153">
        <f t="shared" si="9"/>
        <v>9.9710260765311226E-2</v>
      </c>
      <c r="I46" s="153">
        <f t="shared" si="10"/>
        <v>8.6143843965867536E-2</v>
      </c>
      <c r="J46" s="153">
        <f t="shared" si="11"/>
        <v>9.2983428197249793E-2</v>
      </c>
      <c r="L46" t="s">
        <v>851</v>
      </c>
      <c r="M46">
        <v>2</v>
      </c>
      <c r="N46">
        <v>3</v>
      </c>
      <c r="O46">
        <v>-1</v>
      </c>
      <c r="P46">
        <v>998</v>
      </c>
      <c r="R46" s="212" t="s">
        <v>851</v>
      </c>
      <c r="S46" s="212">
        <v>4</v>
      </c>
      <c r="T46" s="212">
        <v>4</v>
      </c>
      <c r="U46" s="212">
        <v>0</v>
      </c>
      <c r="V46" s="212">
        <v>848</v>
      </c>
    </row>
    <row r="47" spans="2:22">
      <c r="B47" t="s">
        <v>388</v>
      </c>
      <c r="C47" t="s">
        <v>613</v>
      </c>
      <c r="D47" t="s">
        <v>419</v>
      </c>
      <c r="E47">
        <f t="shared" si="6"/>
        <v>13</v>
      </c>
      <c r="F47">
        <f t="shared" si="7"/>
        <v>34</v>
      </c>
      <c r="G47">
        <f t="shared" si="8"/>
        <v>47</v>
      </c>
      <c r="H47" s="153">
        <f t="shared" si="9"/>
        <v>1.2988310520531522E-3</v>
      </c>
      <c r="I47" s="153">
        <f t="shared" si="10"/>
        <v>3.4538805363673302E-3</v>
      </c>
      <c r="J47" s="153">
        <f t="shared" si="11"/>
        <v>2.3674003928877249E-3</v>
      </c>
      <c r="L47" t="s">
        <v>388</v>
      </c>
      <c r="M47">
        <v>41</v>
      </c>
      <c r="N47">
        <v>38</v>
      </c>
      <c r="O47">
        <v>3</v>
      </c>
      <c r="P47">
        <v>13</v>
      </c>
      <c r="R47" s="212" t="s">
        <v>388</v>
      </c>
      <c r="S47" s="212">
        <v>30</v>
      </c>
      <c r="T47" s="212">
        <v>34</v>
      </c>
      <c r="U47" s="212">
        <v>4</v>
      </c>
      <c r="V47" s="212">
        <v>34</v>
      </c>
    </row>
    <row r="48" spans="2:22">
      <c r="B48" t="s">
        <v>385</v>
      </c>
      <c r="C48" t="s">
        <v>1026</v>
      </c>
      <c r="D48" t="s">
        <v>419</v>
      </c>
      <c r="E48">
        <f t="shared" si="6"/>
        <v>12</v>
      </c>
      <c r="F48">
        <f t="shared" si="7"/>
        <v>9</v>
      </c>
      <c r="G48">
        <f t="shared" si="8"/>
        <v>21</v>
      </c>
      <c r="H48" s="153">
        <f t="shared" si="9"/>
        <v>1.1989209711259865E-3</v>
      </c>
      <c r="I48" s="153">
        <f t="shared" si="10"/>
        <v>9.1426249492076387E-4</v>
      </c>
      <c r="J48" s="153">
        <f t="shared" si="11"/>
        <v>1.0577746436306855E-3</v>
      </c>
      <c r="L48" t="s">
        <v>385</v>
      </c>
      <c r="M48">
        <v>40</v>
      </c>
      <c r="N48">
        <v>39</v>
      </c>
      <c r="O48">
        <v>1</v>
      </c>
      <c r="P48">
        <v>12</v>
      </c>
      <c r="R48" s="212" t="s">
        <v>385</v>
      </c>
      <c r="S48" s="212">
        <v>36</v>
      </c>
      <c r="T48" s="212">
        <v>36</v>
      </c>
      <c r="U48" s="212">
        <v>0</v>
      </c>
      <c r="V48" s="212">
        <v>9</v>
      </c>
    </row>
    <row r="49" spans="2:22">
      <c r="B49" t="s">
        <v>351</v>
      </c>
      <c r="C49" t="s">
        <v>1030</v>
      </c>
      <c r="D49" t="s">
        <v>419</v>
      </c>
      <c r="E49">
        <f t="shared" si="6"/>
        <v>699</v>
      </c>
      <c r="F49">
        <f t="shared" si="7"/>
        <v>963</v>
      </c>
      <c r="G49">
        <f t="shared" si="8"/>
        <v>1662</v>
      </c>
      <c r="H49" s="153">
        <f t="shared" si="9"/>
        <v>6.9837146568088718E-2</v>
      </c>
      <c r="I49" s="153">
        <f t="shared" si="10"/>
        <v>9.7826086956521743E-2</v>
      </c>
      <c r="J49" s="153">
        <f t="shared" si="11"/>
        <v>8.3715307510199968E-2</v>
      </c>
      <c r="L49" t="s">
        <v>351</v>
      </c>
      <c r="M49">
        <v>5</v>
      </c>
      <c r="N49">
        <v>5</v>
      </c>
      <c r="O49">
        <v>0</v>
      </c>
      <c r="P49">
        <v>699</v>
      </c>
      <c r="R49" s="212" t="s">
        <v>351</v>
      </c>
      <c r="S49" s="212">
        <v>3</v>
      </c>
      <c r="T49" s="212">
        <v>3</v>
      </c>
      <c r="U49" s="212">
        <v>0</v>
      </c>
      <c r="V49" s="212">
        <v>963</v>
      </c>
    </row>
    <row r="50" spans="2:22">
      <c r="B50" t="s">
        <v>376</v>
      </c>
      <c r="C50" t="s">
        <v>409</v>
      </c>
      <c r="D50" t="s">
        <v>419</v>
      </c>
      <c r="E50">
        <f t="shared" si="6"/>
        <v>42</v>
      </c>
      <c r="F50">
        <f t="shared" si="7"/>
        <v>66</v>
      </c>
      <c r="G50">
        <f t="shared" si="8"/>
        <v>108</v>
      </c>
      <c r="H50" s="153">
        <f t="shared" si="9"/>
        <v>4.196223398940953E-3</v>
      </c>
      <c r="I50" s="153">
        <f t="shared" si="10"/>
        <v>6.7045916294189356E-3</v>
      </c>
      <c r="J50" s="153">
        <f t="shared" si="11"/>
        <v>5.43998388152924E-3</v>
      </c>
      <c r="L50" t="s">
        <v>376</v>
      </c>
      <c r="M50">
        <v>30</v>
      </c>
      <c r="N50">
        <v>32</v>
      </c>
      <c r="O50">
        <v>-2</v>
      </c>
      <c r="P50">
        <v>42</v>
      </c>
      <c r="R50" s="212" t="s">
        <v>376</v>
      </c>
      <c r="S50" s="212">
        <v>25</v>
      </c>
      <c r="T50" s="212">
        <v>23</v>
      </c>
      <c r="U50" s="212">
        <v>-1</v>
      </c>
      <c r="V50" s="212">
        <v>66</v>
      </c>
    </row>
    <row r="51" spans="2:22">
      <c r="B51" t="s">
        <v>349</v>
      </c>
      <c r="C51" t="s">
        <v>412</v>
      </c>
      <c r="D51" t="s">
        <v>419</v>
      </c>
      <c r="E51">
        <f t="shared" si="6"/>
        <v>1057</v>
      </c>
      <c r="F51">
        <f t="shared" si="7"/>
        <v>1125</v>
      </c>
      <c r="G51">
        <f t="shared" si="8"/>
        <v>2182</v>
      </c>
      <c r="H51" s="153">
        <f t="shared" si="9"/>
        <v>0.10560495554001399</v>
      </c>
      <c r="I51" s="153">
        <f t="shared" si="10"/>
        <v>0.11428281186509549</v>
      </c>
      <c r="J51" s="153">
        <f t="shared" si="11"/>
        <v>0.10990782249534076</v>
      </c>
      <c r="L51" t="s">
        <v>349</v>
      </c>
      <c r="M51">
        <v>3</v>
      </c>
      <c r="N51">
        <v>2</v>
      </c>
      <c r="O51">
        <v>1</v>
      </c>
      <c r="P51">
        <v>1057</v>
      </c>
      <c r="R51" s="212" t="s">
        <v>349</v>
      </c>
      <c r="S51" s="212">
        <v>2</v>
      </c>
      <c r="T51" s="212">
        <v>1</v>
      </c>
      <c r="U51" s="212">
        <v>-1</v>
      </c>
      <c r="V51" s="212">
        <v>1125</v>
      </c>
    </row>
    <row r="52" spans="2:22">
      <c r="B52" t="s">
        <v>378</v>
      </c>
      <c r="C52" t="s">
        <v>1041</v>
      </c>
      <c r="D52" t="s">
        <v>420</v>
      </c>
      <c r="E52">
        <f t="shared" si="6"/>
        <v>50</v>
      </c>
      <c r="F52">
        <f t="shared" si="7"/>
        <v>0</v>
      </c>
      <c r="G52">
        <f t="shared" si="8"/>
        <v>50</v>
      </c>
      <c r="H52" s="153">
        <f t="shared" si="9"/>
        <v>4.9955040463582779E-3</v>
      </c>
      <c r="I52" s="153">
        <f t="shared" si="10"/>
        <v>0</v>
      </c>
      <c r="J52" s="153">
        <f t="shared" si="11"/>
        <v>2.518511056263537E-3</v>
      </c>
      <c r="L52" t="s">
        <v>378</v>
      </c>
      <c r="M52">
        <v>32</v>
      </c>
      <c r="N52">
        <v>30</v>
      </c>
      <c r="O52">
        <v>2</v>
      </c>
      <c r="P52">
        <v>50</v>
      </c>
      <c r="R52" s="212" t="s">
        <v>378</v>
      </c>
      <c r="S52" s="212">
        <v>38</v>
      </c>
      <c r="T52" s="212">
        <v>39</v>
      </c>
      <c r="U52" s="212">
        <v>1</v>
      </c>
      <c r="V52" s="212">
        <v>0</v>
      </c>
    </row>
    <row r="53" spans="2:22">
      <c r="B53" t="s">
        <v>381</v>
      </c>
      <c r="C53" t="s">
        <v>1044</v>
      </c>
      <c r="D53" t="s">
        <v>419</v>
      </c>
      <c r="E53">
        <f t="shared" si="6"/>
        <v>37</v>
      </c>
      <c r="F53">
        <f t="shared" si="7"/>
        <v>66</v>
      </c>
      <c r="G53">
        <f t="shared" si="8"/>
        <v>103</v>
      </c>
      <c r="H53" s="153">
        <f t="shared" si="9"/>
        <v>3.6966729943051255E-3</v>
      </c>
      <c r="I53" s="153">
        <f t="shared" si="10"/>
        <v>6.7045916294189356E-3</v>
      </c>
      <c r="J53" s="153">
        <f t="shared" si="11"/>
        <v>5.188132775902886E-3</v>
      </c>
      <c r="L53" t="s">
        <v>381</v>
      </c>
      <c r="M53">
        <v>35</v>
      </c>
      <c r="N53">
        <v>33</v>
      </c>
      <c r="O53">
        <v>2</v>
      </c>
      <c r="P53">
        <v>37</v>
      </c>
      <c r="R53" s="212" t="s">
        <v>381</v>
      </c>
      <c r="S53" s="212">
        <v>24</v>
      </c>
      <c r="T53" s="212">
        <v>27</v>
      </c>
      <c r="U53" s="212">
        <v>2</v>
      </c>
      <c r="V53" s="212">
        <v>66</v>
      </c>
    </row>
    <row r="54" spans="2:22">
      <c r="B54" t="s">
        <v>850</v>
      </c>
      <c r="C54" t="s">
        <v>1048</v>
      </c>
      <c r="D54" t="s">
        <v>419</v>
      </c>
      <c r="E54">
        <f t="shared" si="6"/>
        <v>0</v>
      </c>
      <c r="F54">
        <f t="shared" si="7"/>
        <v>0</v>
      </c>
      <c r="G54">
        <f t="shared" si="8"/>
        <v>0</v>
      </c>
      <c r="H54" s="153">
        <f t="shared" si="9"/>
        <v>0</v>
      </c>
      <c r="I54" s="153">
        <f t="shared" si="10"/>
        <v>0</v>
      </c>
      <c r="J54" s="153">
        <f t="shared" si="11"/>
        <v>0</v>
      </c>
      <c r="L54" t="s">
        <v>850</v>
      </c>
      <c r="M54" t="s">
        <v>848</v>
      </c>
      <c r="N54">
        <v>45</v>
      </c>
      <c r="O54" t="s">
        <v>848</v>
      </c>
      <c r="P54">
        <v>0</v>
      </c>
      <c r="R54" s="212" t="s">
        <v>850</v>
      </c>
      <c r="S54" s="212">
        <v>38</v>
      </c>
      <c r="T54" s="212" t="s">
        <v>848</v>
      </c>
      <c r="U54" s="212" t="s">
        <v>848</v>
      </c>
      <c r="V54" s="212">
        <v>0</v>
      </c>
    </row>
    <row r="55" spans="2:22">
      <c r="B55" t="s">
        <v>1073</v>
      </c>
      <c r="C55" t="s">
        <v>354</v>
      </c>
      <c r="D55" t="s">
        <v>420</v>
      </c>
      <c r="E55">
        <f t="shared" si="6"/>
        <v>487</v>
      </c>
      <c r="F55">
        <f t="shared" si="7"/>
        <v>576</v>
      </c>
      <c r="G55">
        <f t="shared" si="8"/>
        <v>1063</v>
      </c>
      <c r="H55" s="153">
        <f t="shared" si="9"/>
        <v>4.8656209411529622E-2</v>
      </c>
      <c r="I55" s="153">
        <f t="shared" si="10"/>
        <v>5.8512799674928888E-2</v>
      </c>
      <c r="J55" s="153">
        <f t="shared" si="11"/>
        <v>5.3543545056162795E-2</v>
      </c>
      <c r="L55" t="s">
        <v>354</v>
      </c>
      <c r="M55">
        <v>8</v>
      </c>
      <c r="N55">
        <v>8</v>
      </c>
      <c r="O55">
        <v>0</v>
      </c>
      <c r="P55">
        <v>487</v>
      </c>
      <c r="R55" s="212" t="s">
        <v>354</v>
      </c>
      <c r="S55" s="212">
        <v>8</v>
      </c>
      <c r="T55" s="212">
        <v>7</v>
      </c>
      <c r="U55" s="212">
        <v>-1</v>
      </c>
      <c r="V55" s="212">
        <v>576</v>
      </c>
    </row>
    <row r="56" spans="2:22">
      <c r="B56" t="s">
        <v>374</v>
      </c>
      <c r="C56" t="s">
        <v>855</v>
      </c>
      <c r="D56" t="s">
        <v>419</v>
      </c>
      <c r="E56">
        <f t="shared" si="6"/>
        <v>61</v>
      </c>
      <c r="F56">
        <f t="shared" si="7"/>
        <v>27</v>
      </c>
      <c r="G56">
        <f t="shared" si="8"/>
        <v>88</v>
      </c>
      <c r="H56" s="153">
        <f t="shared" si="9"/>
        <v>6.0945149365570989E-3</v>
      </c>
      <c r="I56" s="153">
        <f t="shared" si="10"/>
        <v>2.7427874847622919E-3</v>
      </c>
      <c r="J56" s="153">
        <f t="shared" si="11"/>
        <v>4.4325794590238249E-3</v>
      </c>
      <c r="L56" t="s">
        <v>374</v>
      </c>
      <c r="M56">
        <v>28</v>
      </c>
      <c r="N56">
        <v>27</v>
      </c>
      <c r="O56">
        <v>1</v>
      </c>
      <c r="P56">
        <v>61</v>
      </c>
      <c r="R56" s="212" t="s">
        <v>374</v>
      </c>
      <c r="S56" s="212">
        <v>31</v>
      </c>
      <c r="T56" s="212">
        <v>29</v>
      </c>
      <c r="U56" s="212">
        <v>-2</v>
      </c>
      <c r="V56" s="212">
        <v>27</v>
      </c>
    </row>
    <row r="57" spans="2:22">
      <c r="H57" s="153"/>
      <c r="I57" s="153"/>
      <c r="J57" s="153"/>
    </row>
    <row r="58" spans="2:22">
      <c r="B58" t="s">
        <v>306</v>
      </c>
      <c r="E58">
        <f>SUM(E4:E56)</f>
        <v>10009</v>
      </c>
      <c r="F58">
        <f>SUM(F4:F56)</f>
        <v>9844</v>
      </c>
      <c r="G58">
        <f>SUM(E58:F58)</f>
        <v>19853</v>
      </c>
      <c r="H58" s="153">
        <f>SUM(H4:H56)</f>
        <v>1</v>
      </c>
      <c r="I58" s="153">
        <f>SUM(I4:I56)</f>
        <v>1</v>
      </c>
      <c r="J58" s="153">
        <f>SUM(J4:J56)</f>
        <v>1.0000000000000002</v>
      </c>
    </row>
    <row r="59" spans="2:22">
      <c r="B59" t="s">
        <v>421</v>
      </c>
      <c r="E59">
        <f>SUMIF(D4:D56,D56,E4:E56)</f>
        <v>6974</v>
      </c>
      <c r="F59">
        <f>SUMIF(D4:D56,D56,F4:F56)</f>
        <v>6274</v>
      </c>
      <c r="G59">
        <f>SUM(E59:F59)</f>
        <v>13248</v>
      </c>
      <c r="H59" s="153"/>
      <c r="I59" s="153"/>
    </row>
    <row r="60" spans="2:22">
      <c r="B60" t="s">
        <v>422</v>
      </c>
      <c r="E60">
        <f>SUMIF(D4:D56,D55,E4:E56)</f>
        <v>3035</v>
      </c>
      <c r="F60">
        <f>SUMIF(D4:D56,D55,F4:F56)</f>
        <v>3570</v>
      </c>
      <c r="G60">
        <f>SUM(E60:F60)</f>
        <v>6605</v>
      </c>
      <c r="H60" s="153"/>
      <c r="I60" s="153"/>
    </row>
    <row r="63" spans="2:22">
      <c r="G63">
        <f>F58/E58</f>
        <v>0.98351483664701767</v>
      </c>
    </row>
    <row r="64" spans="2:22">
      <c r="G64">
        <v>0.98351484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workbookViewId="0">
      <selection activeCell="F1" sqref="F1"/>
    </sheetView>
  </sheetViews>
  <sheetFormatPr defaultColWidth="8.75" defaultRowHeight="12.75"/>
  <cols>
    <col min="1" max="1" width="4.875" bestFit="1" customWidth="1"/>
    <col min="2" max="2" width="14.75" bestFit="1" customWidth="1"/>
    <col min="3" max="3" width="10.625" bestFit="1" customWidth="1"/>
    <col min="7" max="8" width="9" style="153" customWidth="1"/>
  </cols>
  <sheetData>
    <row r="1" spans="1:13">
      <c r="D1" t="s">
        <v>398</v>
      </c>
      <c r="E1" t="s">
        <v>398</v>
      </c>
      <c r="F1" t="s">
        <v>398</v>
      </c>
      <c r="G1" t="s">
        <v>398</v>
      </c>
      <c r="H1" t="s">
        <v>398</v>
      </c>
      <c r="I1" t="s">
        <v>398</v>
      </c>
    </row>
    <row r="2" spans="1:13">
      <c r="G2"/>
      <c r="H2"/>
    </row>
    <row r="3" spans="1:13">
      <c r="D3" t="s">
        <v>397</v>
      </c>
      <c r="E3" t="s">
        <v>399</v>
      </c>
      <c r="F3" t="s">
        <v>402</v>
      </c>
      <c r="G3" s="153" t="s">
        <v>400</v>
      </c>
      <c r="H3" s="153" t="s">
        <v>401</v>
      </c>
      <c r="I3" t="s">
        <v>403</v>
      </c>
    </row>
    <row r="4" spans="1:13">
      <c r="A4">
        <v>1</v>
      </c>
      <c r="B4" t="s">
        <v>347</v>
      </c>
      <c r="C4" t="s">
        <v>420</v>
      </c>
      <c r="D4">
        <v>932</v>
      </c>
      <c r="E4">
        <v>769</v>
      </c>
      <c r="F4">
        <f t="shared" ref="F4:F35" si="0">D4+E4</f>
        <v>1701</v>
      </c>
      <c r="G4" s="152">
        <f t="shared" ref="G4:G35" si="1">D4/$D$55</f>
        <v>0.12269615587151132</v>
      </c>
      <c r="H4" s="152">
        <f t="shared" ref="H4:H35" si="2">E4/$E$55</f>
        <v>0.10327692720923987</v>
      </c>
      <c r="I4" s="152">
        <f t="shared" ref="I4:I35" si="3">F4/$F$55</f>
        <v>0.11308336657359394</v>
      </c>
      <c r="J4" s="155"/>
    </row>
    <row r="5" spans="1:13">
      <c r="A5">
        <v>3</v>
      </c>
      <c r="B5" t="s">
        <v>349</v>
      </c>
      <c r="C5" t="s">
        <v>419</v>
      </c>
      <c r="D5">
        <v>674</v>
      </c>
      <c r="E5">
        <v>838</v>
      </c>
      <c r="F5">
        <f t="shared" si="0"/>
        <v>1512</v>
      </c>
      <c r="G5" s="152">
        <f t="shared" si="1"/>
        <v>8.8730911005792529E-2</v>
      </c>
      <c r="H5" s="152">
        <f t="shared" si="2"/>
        <v>0.11254364759602471</v>
      </c>
      <c r="I5" s="152">
        <f t="shared" si="3"/>
        <v>0.10051854806541684</v>
      </c>
      <c r="J5" s="155"/>
    </row>
    <row r="6" spans="1:13">
      <c r="A6">
        <v>2</v>
      </c>
      <c r="B6" t="s">
        <v>348</v>
      </c>
      <c r="C6" t="s">
        <v>419</v>
      </c>
      <c r="D6">
        <v>740</v>
      </c>
      <c r="E6">
        <v>577</v>
      </c>
      <c r="F6">
        <f t="shared" si="0"/>
        <v>1317</v>
      </c>
      <c r="G6" s="152">
        <f t="shared" si="1"/>
        <v>9.7419694576092675E-2</v>
      </c>
      <c r="H6" s="152">
        <f t="shared" si="2"/>
        <v>7.7491270480795058E-2</v>
      </c>
      <c r="I6" s="152">
        <f t="shared" si="3"/>
        <v>8.7554846429996017E-2</v>
      </c>
      <c r="J6" s="155"/>
    </row>
    <row r="7" spans="1:13">
      <c r="A7">
        <v>5</v>
      </c>
      <c r="B7" t="s">
        <v>351</v>
      </c>
      <c r="C7" t="s">
        <v>419</v>
      </c>
      <c r="D7">
        <v>469</v>
      </c>
      <c r="E7">
        <v>604</v>
      </c>
      <c r="F7">
        <f t="shared" si="0"/>
        <v>1073</v>
      </c>
      <c r="G7" s="152">
        <f t="shared" si="1"/>
        <v>6.1743022643496577E-2</v>
      </c>
      <c r="H7" s="152">
        <f t="shared" si="2"/>
        <v>8.1117378458232609E-2</v>
      </c>
      <c r="I7" s="152">
        <f t="shared" si="3"/>
        <v>7.1333599255418156E-2</v>
      </c>
      <c r="J7" s="155"/>
    </row>
    <row r="8" spans="1:13">
      <c r="A8">
        <v>7</v>
      </c>
      <c r="B8" t="s">
        <v>353</v>
      </c>
      <c r="C8" t="s">
        <v>420</v>
      </c>
      <c r="D8">
        <v>396</v>
      </c>
      <c r="E8">
        <v>532</v>
      </c>
      <c r="F8">
        <f t="shared" si="0"/>
        <v>928</v>
      </c>
      <c r="G8" s="152">
        <f t="shared" si="1"/>
        <v>5.2132701421800945E-2</v>
      </c>
      <c r="H8" s="152">
        <f t="shared" si="2"/>
        <v>7.1447757185065811E-2</v>
      </c>
      <c r="I8" s="152">
        <f t="shared" si="3"/>
        <v>6.1693923680361654E-2</v>
      </c>
      <c r="J8" s="155"/>
    </row>
    <row r="9" spans="1:13">
      <c r="A9">
        <v>6</v>
      </c>
      <c r="B9" t="s">
        <v>352</v>
      </c>
      <c r="C9" t="s">
        <v>419</v>
      </c>
      <c r="D9">
        <v>418</v>
      </c>
      <c r="E9">
        <v>470</v>
      </c>
      <c r="F9">
        <f t="shared" si="0"/>
        <v>888</v>
      </c>
      <c r="G9" s="152">
        <f t="shared" si="1"/>
        <v>5.5028962611901003E-2</v>
      </c>
      <c r="H9" s="152">
        <f t="shared" si="2"/>
        <v>6.31211388665055E-2</v>
      </c>
      <c r="I9" s="152">
        <f t="shared" si="3"/>
        <v>5.9034702832070206E-2</v>
      </c>
      <c r="J9" s="155"/>
    </row>
    <row r="10" spans="1:13">
      <c r="A10">
        <v>4</v>
      </c>
      <c r="B10" t="s">
        <v>350</v>
      </c>
      <c r="C10" t="s">
        <v>419</v>
      </c>
      <c r="D10">
        <v>660</v>
      </c>
      <c r="E10">
        <v>162</v>
      </c>
      <c r="F10">
        <f t="shared" si="0"/>
        <v>822</v>
      </c>
      <c r="G10" s="152">
        <f t="shared" si="1"/>
        <v>8.6887835703001584E-2</v>
      </c>
      <c r="H10" s="152">
        <f t="shared" si="2"/>
        <v>2.1756647864625302E-2</v>
      </c>
      <c r="I10" s="152">
        <f t="shared" si="3"/>
        <v>5.4646988432389312E-2</v>
      </c>
      <c r="J10" s="155"/>
    </row>
    <row r="11" spans="1:13">
      <c r="A11">
        <v>8</v>
      </c>
      <c r="B11" t="s">
        <v>354</v>
      </c>
      <c r="C11" t="s">
        <v>420</v>
      </c>
      <c r="D11">
        <v>366</v>
      </c>
      <c r="E11">
        <v>454</v>
      </c>
      <c r="F11">
        <f t="shared" si="0"/>
        <v>820</v>
      </c>
      <c r="G11" s="152">
        <f t="shared" si="1"/>
        <v>4.8183254344391788E-2</v>
      </c>
      <c r="H11" s="152">
        <f t="shared" si="2"/>
        <v>6.0972334139135109E-2</v>
      </c>
      <c r="I11" s="152">
        <f t="shared" si="3"/>
        <v>5.451402738997474E-2</v>
      </c>
      <c r="J11" s="155"/>
    </row>
    <row r="12" spans="1:13">
      <c r="A12">
        <v>10</v>
      </c>
      <c r="B12" t="s">
        <v>356</v>
      </c>
      <c r="C12" t="s">
        <v>419</v>
      </c>
      <c r="D12">
        <v>331</v>
      </c>
      <c r="E12">
        <v>427</v>
      </c>
      <c r="F12">
        <f t="shared" si="0"/>
        <v>758</v>
      </c>
      <c r="G12" s="152">
        <f t="shared" si="1"/>
        <v>4.3575566087414426E-2</v>
      </c>
      <c r="H12" s="152">
        <f t="shared" si="2"/>
        <v>5.7346226161697558E-2</v>
      </c>
      <c r="I12" s="152">
        <f t="shared" si="3"/>
        <v>5.0392235075122992E-2</v>
      </c>
      <c r="J12" s="155"/>
    </row>
    <row r="13" spans="1:13">
      <c r="A13">
        <v>12</v>
      </c>
      <c r="B13" t="s">
        <v>358</v>
      </c>
      <c r="C13" t="s">
        <v>419</v>
      </c>
      <c r="D13">
        <v>151</v>
      </c>
      <c r="E13">
        <v>388</v>
      </c>
      <c r="F13">
        <f t="shared" si="0"/>
        <v>539</v>
      </c>
      <c r="G13" s="152">
        <f t="shared" si="1"/>
        <v>1.9878883622959451E-2</v>
      </c>
      <c r="H13" s="152">
        <f t="shared" si="2"/>
        <v>5.2108514638732208E-2</v>
      </c>
      <c r="I13" s="152">
        <f t="shared" si="3"/>
        <v>3.5833000930727298E-2</v>
      </c>
      <c r="J13" s="155"/>
    </row>
    <row r="14" spans="1:13">
      <c r="A14">
        <v>16</v>
      </c>
      <c r="B14" t="s">
        <v>362</v>
      </c>
      <c r="C14" t="s">
        <v>420</v>
      </c>
      <c r="D14">
        <v>119</v>
      </c>
      <c r="E14">
        <v>280</v>
      </c>
      <c r="F14">
        <f t="shared" si="0"/>
        <v>399</v>
      </c>
      <c r="G14" s="152">
        <f t="shared" si="1"/>
        <v>1.5666140073723012E-2</v>
      </c>
      <c r="H14" s="152">
        <f t="shared" si="2"/>
        <v>3.7604082728982004E-2</v>
      </c>
      <c r="I14" s="152">
        <f t="shared" si="3"/>
        <v>2.652572796170722E-2</v>
      </c>
      <c r="J14" s="155"/>
    </row>
    <row r="15" spans="1:13">
      <c r="A15">
        <v>11</v>
      </c>
      <c r="B15" t="s">
        <v>357</v>
      </c>
      <c r="C15" t="s">
        <v>419</v>
      </c>
      <c r="D15">
        <v>228</v>
      </c>
      <c r="E15">
        <v>143</v>
      </c>
      <c r="F15">
        <f t="shared" si="0"/>
        <v>371</v>
      </c>
      <c r="G15" s="152">
        <f t="shared" si="1"/>
        <v>3.0015797788309637E-2</v>
      </c>
      <c r="H15" s="152">
        <f t="shared" si="2"/>
        <v>1.9204942250872954E-2</v>
      </c>
      <c r="I15" s="152">
        <f t="shared" si="3"/>
        <v>2.4664273367903205E-2</v>
      </c>
      <c r="J15" s="155"/>
      <c r="L15" s="156"/>
      <c r="M15" s="157"/>
    </row>
    <row r="16" spans="1:13">
      <c r="A16">
        <v>9</v>
      </c>
      <c r="B16" t="s">
        <v>355</v>
      </c>
      <c r="C16" t="s">
        <v>419</v>
      </c>
      <c r="D16">
        <v>331</v>
      </c>
      <c r="E16">
        <v>25</v>
      </c>
      <c r="F16">
        <f t="shared" si="0"/>
        <v>356</v>
      </c>
      <c r="G16" s="152">
        <f t="shared" si="1"/>
        <v>4.3575566087414426E-2</v>
      </c>
      <c r="H16" s="152">
        <f t="shared" si="2"/>
        <v>3.3575073865162505E-3</v>
      </c>
      <c r="I16" s="152">
        <f t="shared" si="3"/>
        <v>2.3667065549793909E-2</v>
      </c>
      <c r="J16" s="155"/>
      <c r="L16" s="156"/>
      <c r="M16" s="105"/>
    </row>
    <row r="17" spans="1:13">
      <c r="A17">
        <v>17</v>
      </c>
      <c r="B17" t="s">
        <v>363</v>
      </c>
      <c r="C17" t="s">
        <v>420</v>
      </c>
      <c r="D17">
        <v>114</v>
      </c>
      <c r="E17">
        <v>237</v>
      </c>
      <c r="F17">
        <f t="shared" si="0"/>
        <v>351</v>
      </c>
      <c r="G17" s="152">
        <f t="shared" si="1"/>
        <v>1.5007898894154818E-2</v>
      </c>
      <c r="H17" s="152">
        <f t="shared" si="2"/>
        <v>3.1829170024174055E-2</v>
      </c>
      <c r="I17" s="152">
        <f t="shared" si="3"/>
        <v>2.3334662943757477E-2</v>
      </c>
      <c r="J17" s="155"/>
      <c r="L17" s="158"/>
      <c r="M17" s="122"/>
    </row>
    <row r="18" spans="1:13">
      <c r="A18">
        <v>14</v>
      </c>
      <c r="B18" t="s">
        <v>360</v>
      </c>
      <c r="C18" t="s">
        <v>419</v>
      </c>
      <c r="D18">
        <v>126</v>
      </c>
      <c r="E18">
        <v>189</v>
      </c>
      <c r="F18">
        <f t="shared" si="0"/>
        <v>315</v>
      </c>
      <c r="G18" s="152">
        <f t="shared" si="1"/>
        <v>1.6587677725118485E-2</v>
      </c>
      <c r="H18" s="152">
        <f t="shared" si="2"/>
        <v>2.5382755842062853E-2</v>
      </c>
      <c r="I18" s="152">
        <f t="shared" si="3"/>
        <v>2.0941364180295175E-2</v>
      </c>
      <c r="J18" s="155"/>
      <c r="L18" s="158"/>
      <c r="M18" s="122"/>
    </row>
    <row r="19" spans="1:13">
      <c r="A19">
        <v>19</v>
      </c>
      <c r="B19" t="s">
        <v>365</v>
      </c>
      <c r="C19" t="s">
        <v>419</v>
      </c>
      <c r="D19">
        <v>109</v>
      </c>
      <c r="E19">
        <v>138</v>
      </c>
      <c r="F19">
        <f t="shared" si="0"/>
        <v>247</v>
      </c>
      <c r="G19" s="152">
        <f t="shared" si="1"/>
        <v>1.4349657714586624E-2</v>
      </c>
      <c r="H19" s="152">
        <f t="shared" si="2"/>
        <v>1.8533440773569703E-2</v>
      </c>
      <c r="I19" s="152">
        <f t="shared" si="3"/>
        <v>1.6420688738199709E-2</v>
      </c>
      <c r="J19" s="155"/>
      <c r="L19" s="158"/>
      <c r="M19" s="124"/>
    </row>
    <row r="20" spans="1:13">
      <c r="A20">
        <v>15</v>
      </c>
      <c r="B20" t="s">
        <v>361</v>
      </c>
      <c r="C20" t="s">
        <v>419</v>
      </c>
      <c r="D20">
        <v>123</v>
      </c>
      <c r="E20">
        <v>120</v>
      </c>
      <c r="F20">
        <f t="shared" si="0"/>
        <v>243</v>
      </c>
      <c r="G20" s="152">
        <f t="shared" si="1"/>
        <v>1.6192733017377565E-2</v>
      </c>
      <c r="H20" s="152">
        <f t="shared" si="2"/>
        <v>1.6116035455278E-2</v>
      </c>
      <c r="I20" s="152">
        <f t="shared" si="3"/>
        <v>1.6154766653370563E-2</v>
      </c>
      <c r="J20" s="155"/>
      <c r="L20" s="158"/>
      <c r="M20" s="159"/>
    </row>
    <row r="21" spans="1:13">
      <c r="A21">
        <v>13</v>
      </c>
      <c r="B21" t="s">
        <v>359</v>
      </c>
      <c r="C21" t="s">
        <v>420</v>
      </c>
      <c r="D21">
        <v>149</v>
      </c>
      <c r="E21">
        <v>90</v>
      </c>
      <c r="F21">
        <f t="shared" si="0"/>
        <v>239</v>
      </c>
      <c r="G21" s="152">
        <f t="shared" si="1"/>
        <v>1.9615587151132177E-2</v>
      </c>
      <c r="H21" s="152">
        <f t="shared" si="2"/>
        <v>1.2087026591458501E-2</v>
      </c>
      <c r="I21" s="152">
        <f t="shared" si="3"/>
        <v>1.5888844568541418E-2</v>
      </c>
      <c r="J21" s="155"/>
      <c r="L21" s="158"/>
      <c r="M21" s="125"/>
    </row>
    <row r="22" spans="1:13">
      <c r="A22">
        <v>20</v>
      </c>
      <c r="B22" t="s">
        <v>366</v>
      </c>
      <c r="C22" t="s">
        <v>419</v>
      </c>
      <c r="D22">
        <v>97</v>
      </c>
      <c r="E22">
        <v>111</v>
      </c>
      <c r="F22">
        <f t="shared" si="0"/>
        <v>208</v>
      </c>
      <c r="G22" s="152">
        <f t="shared" si="1"/>
        <v>1.276987888362296E-2</v>
      </c>
      <c r="H22" s="152">
        <f t="shared" si="2"/>
        <v>1.4907332796132152E-2</v>
      </c>
      <c r="I22" s="152">
        <f t="shared" si="3"/>
        <v>1.3827948411115542E-2</v>
      </c>
      <c r="J22" s="155"/>
      <c r="L22" s="158"/>
      <c r="M22" s="126"/>
    </row>
    <row r="23" spans="1:13">
      <c r="A23">
        <v>22</v>
      </c>
      <c r="B23" t="s">
        <v>368</v>
      </c>
      <c r="C23" t="s">
        <v>419</v>
      </c>
      <c r="D23">
        <v>86</v>
      </c>
      <c r="E23">
        <v>94</v>
      </c>
      <c r="F23">
        <f t="shared" si="0"/>
        <v>180</v>
      </c>
      <c r="G23" s="152">
        <f t="shared" si="1"/>
        <v>1.1321748288572932E-2</v>
      </c>
      <c r="H23" s="152">
        <f t="shared" si="2"/>
        <v>1.2624227773301102E-2</v>
      </c>
      <c r="I23" s="152">
        <f t="shared" si="3"/>
        <v>1.1966493817311527E-2</v>
      </c>
      <c r="J23" s="155"/>
      <c r="L23" s="160"/>
      <c r="M23" s="160"/>
    </row>
    <row r="24" spans="1:13">
      <c r="A24">
        <v>18</v>
      </c>
      <c r="B24" t="s">
        <v>364</v>
      </c>
      <c r="C24" t="s">
        <v>420</v>
      </c>
      <c r="D24">
        <v>112</v>
      </c>
      <c r="E24">
        <v>61</v>
      </c>
      <c r="F24">
        <f t="shared" si="0"/>
        <v>173</v>
      </c>
      <c r="G24" s="152">
        <f t="shared" si="1"/>
        <v>1.474460242232754E-2</v>
      </c>
      <c r="H24" s="152">
        <f t="shared" si="2"/>
        <v>8.1923180230996512E-3</v>
      </c>
      <c r="I24" s="152">
        <f t="shared" si="3"/>
        <v>1.1501130168860525E-2</v>
      </c>
      <c r="J24" s="155"/>
      <c r="L24" s="160"/>
      <c r="M24" s="161"/>
    </row>
    <row r="25" spans="1:13">
      <c r="A25">
        <v>27</v>
      </c>
      <c r="B25" t="s">
        <v>373</v>
      </c>
      <c r="C25" t="s">
        <v>419</v>
      </c>
      <c r="D25">
        <v>63</v>
      </c>
      <c r="E25">
        <v>102</v>
      </c>
      <c r="F25">
        <f t="shared" si="0"/>
        <v>165</v>
      </c>
      <c r="G25" s="152">
        <f t="shared" si="1"/>
        <v>8.2938388625592423E-3</v>
      </c>
      <c r="H25" s="152">
        <f t="shared" si="2"/>
        <v>1.3698630136986301E-2</v>
      </c>
      <c r="I25" s="152">
        <f t="shared" si="3"/>
        <v>1.0969285999202234E-2</v>
      </c>
      <c r="J25" s="155"/>
      <c r="L25" s="160"/>
      <c r="M25" s="161"/>
    </row>
    <row r="26" spans="1:13">
      <c r="A26">
        <v>21</v>
      </c>
      <c r="B26" t="s">
        <v>367</v>
      </c>
      <c r="C26" t="s">
        <v>419</v>
      </c>
      <c r="D26">
        <v>92</v>
      </c>
      <c r="E26">
        <v>69</v>
      </c>
      <c r="F26">
        <f t="shared" si="0"/>
        <v>161</v>
      </c>
      <c r="G26" s="152">
        <f t="shared" si="1"/>
        <v>1.2111637704054766E-2</v>
      </c>
      <c r="H26" s="152">
        <f t="shared" si="2"/>
        <v>9.2667203867848515E-3</v>
      </c>
      <c r="I26" s="152">
        <f t="shared" si="3"/>
        <v>1.0703363914373088E-2</v>
      </c>
      <c r="J26" s="155"/>
    </row>
    <row r="27" spans="1:13">
      <c r="A27">
        <v>26</v>
      </c>
      <c r="B27" t="s">
        <v>372</v>
      </c>
      <c r="C27" t="s">
        <v>419</v>
      </c>
      <c r="D27">
        <v>68</v>
      </c>
      <c r="E27">
        <v>86</v>
      </c>
      <c r="F27">
        <f t="shared" si="0"/>
        <v>154</v>
      </c>
      <c r="G27" s="152">
        <f t="shared" si="1"/>
        <v>8.9520800421274346E-3</v>
      </c>
      <c r="H27" s="152">
        <f t="shared" si="2"/>
        <v>1.1549825409615902E-2</v>
      </c>
      <c r="I27" s="152">
        <f t="shared" si="3"/>
        <v>1.0238000265922085E-2</v>
      </c>
      <c r="J27" s="155"/>
    </row>
    <row r="28" spans="1:13">
      <c r="A28">
        <v>25</v>
      </c>
      <c r="B28" t="s">
        <v>371</v>
      </c>
      <c r="C28" t="s">
        <v>419</v>
      </c>
      <c r="D28">
        <v>70</v>
      </c>
      <c r="E28">
        <v>70</v>
      </c>
      <c r="F28">
        <f t="shared" si="0"/>
        <v>140</v>
      </c>
      <c r="G28" s="152">
        <f t="shared" si="1"/>
        <v>9.2153765139547129E-3</v>
      </c>
      <c r="H28" s="152">
        <f t="shared" si="2"/>
        <v>9.4010206822455009E-3</v>
      </c>
      <c r="I28" s="152">
        <f t="shared" si="3"/>
        <v>9.3072729690200778E-3</v>
      </c>
      <c r="J28" s="155"/>
    </row>
    <row r="29" spans="1:13">
      <c r="A29">
        <v>29</v>
      </c>
      <c r="B29" t="s">
        <v>375</v>
      </c>
      <c r="C29" t="s">
        <v>419</v>
      </c>
      <c r="D29">
        <v>51</v>
      </c>
      <c r="E29">
        <v>75</v>
      </c>
      <c r="F29">
        <f t="shared" si="0"/>
        <v>126</v>
      </c>
      <c r="G29" s="152">
        <f t="shared" si="1"/>
        <v>6.7140600315955768E-3</v>
      </c>
      <c r="H29" s="152">
        <f t="shared" si="2"/>
        <v>1.0072522159548751E-2</v>
      </c>
      <c r="I29" s="152">
        <f t="shared" si="3"/>
        <v>8.3765456721180687E-3</v>
      </c>
      <c r="J29" s="155"/>
    </row>
    <row r="30" spans="1:13">
      <c r="A30">
        <v>30</v>
      </c>
      <c r="B30" t="s">
        <v>376</v>
      </c>
      <c r="C30" t="s">
        <v>419</v>
      </c>
      <c r="D30">
        <v>50</v>
      </c>
      <c r="E30">
        <v>72</v>
      </c>
      <c r="F30">
        <f t="shared" si="0"/>
        <v>122</v>
      </c>
      <c r="G30" s="152">
        <f t="shared" si="1"/>
        <v>6.5824117956819377E-3</v>
      </c>
      <c r="H30" s="152">
        <f t="shared" si="2"/>
        <v>9.6696212731668015E-3</v>
      </c>
      <c r="I30" s="152">
        <f t="shared" si="3"/>
        <v>8.1106235872889249E-3</v>
      </c>
      <c r="J30" s="155"/>
    </row>
    <row r="31" spans="1:13">
      <c r="A31">
        <v>23</v>
      </c>
      <c r="B31" t="s">
        <v>369</v>
      </c>
      <c r="C31" t="s">
        <v>419</v>
      </c>
      <c r="D31">
        <v>82</v>
      </c>
      <c r="E31">
        <v>31</v>
      </c>
      <c r="F31">
        <f t="shared" si="0"/>
        <v>113</v>
      </c>
      <c r="G31" s="152">
        <f t="shared" si="1"/>
        <v>1.0795155344918378E-2</v>
      </c>
      <c r="H31" s="152">
        <f t="shared" si="2"/>
        <v>4.1633091592801503E-3</v>
      </c>
      <c r="I31" s="152">
        <f t="shared" si="3"/>
        <v>7.5122988964233476E-3</v>
      </c>
      <c r="J31" s="155"/>
    </row>
    <row r="32" spans="1:13">
      <c r="A32">
        <v>31</v>
      </c>
      <c r="B32" t="s">
        <v>377</v>
      </c>
      <c r="C32" t="s">
        <v>419</v>
      </c>
      <c r="D32">
        <v>49</v>
      </c>
      <c r="E32">
        <v>44</v>
      </c>
      <c r="F32">
        <f t="shared" si="0"/>
        <v>93</v>
      </c>
      <c r="G32" s="152">
        <f t="shared" si="1"/>
        <v>6.4507635597682994E-3</v>
      </c>
      <c r="H32" s="152">
        <f t="shared" si="2"/>
        <v>5.9092130002686002E-3</v>
      </c>
      <c r="I32" s="152">
        <f t="shared" si="3"/>
        <v>6.1826884722776228E-3</v>
      </c>
      <c r="J32" s="155"/>
    </row>
    <row r="33" spans="1:10">
      <c r="A33">
        <v>28</v>
      </c>
      <c r="B33" t="s">
        <v>374</v>
      </c>
      <c r="C33" t="s">
        <v>419</v>
      </c>
      <c r="D33">
        <v>55</v>
      </c>
      <c r="E33">
        <v>37</v>
      </c>
      <c r="F33">
        <f t="shared" si="0"/>
        <v>92</v>
      </c>
      <c r="G33" s="152">
        <f t="shared" si="1"/>
        <v>7.2406529752501317E-3</v>
      </c>
      <c r="H33" s="152">
        <f t="shared" si="2"/>
        <v>4.9691109320440501E-3</v>
      </c>
      <c r="I33" s="152">
        <f t="shared" si="3"/>
        <v>6.1162079510703364E-3</v>
      </c>
      <c r="J33" s="155"/>
    </row>
    <row r="34" spans="1:10">
      <c r="A34">
        <v>24</v>
      </c>
      <c r="B34" t="s">
        <v>370</v>
      </c>
      <c r="C34" t="s">
        <v>419</v>
      </c>
      <c r="D34">
        <v>70</v>
      </c>
      <c r="E34">
        <v>6</v>
      </c>
      <c r="F34">
        <f t="shared" si="0"/>
        <v>76</v>
      </c>
      <c r="G34" s="152">
        <f t="shared" si="1"/>
        <v>9.2153765139547129E-3</v>
      </c>
      <c r="H34" s="152">
        <f t="shared" si="2"/>
        <v>8.0580177276390005E-4</v>
      </c>
      <c r="I34" s="152">
        <f t="shared" si="3"/>
        <v>5.0525196117537563E-3</v>
      </c>
      <c r="J34" s="155"/>
    </row>
    <row r="35" spans="1:10">
      <c r="A35">
        <v>35</v>
      </c>
      <c r="B35" t="s">
        <v>381</v>
      </c>
      <c r="C35" t="s">
        <v>419</v>
      </c>
      <c r="D35">
        <v>22</v>
      </c>
      <c r="E35">
        <v>50</v>
      </c>
      <c r="F35">
        <f t="shared" si="0"/>
        <v>72</v>
      </c>
      <c r="G35" s="152">
        <f t="shared" si="1"/>
        <v>2.8962611901000527E-3</v>
      </c>
      <c r="H35" s="152">
        <f t="shared" si="2"/>
        <v>6.7150147730325009E-3</v>
      </c>
      <c r="I35" s="152">
        <f t="shared" si="3"/>
        <v>4.7865975269246108E-3</v>
      </c>
      <c r="J35" s="155"/>
    </row>
    <row r="36" spans="1:10">
      <c r="A36">
        <v>34</v>
      </c>
      <c r="B36" t="s">
        <v>380</v>
      </c>
      <c r="C36" t="s">
        <v>419</v>
      </c>
      <c r="D36">
        <v>25</v>
      </c>
      <c r="E36">
        <v>28</v>
      </c>
      <c r="F36">
        <f t="shared" ref="F36:F53" si="4">D36+E36</f>
        <v>53</v>
      </c>
      <c r="G36" s="152">
        <f t="shared" ref="G36:G53" si="5">D36/$D$55</f>
        <v>3.2912058978409688E-3</v>
      </c>
      <c r="H36" s="152">
        <f t="shared" ref="H36:H53" si="6">E36/$E$55</f>
        <v>3.7604082728982004E-3</v>
      </c>
      <c r="I36" s="152">
        <f t="shared" ref="I36:I53" si="7">F36/$F$55</f>
        <v>3.5234676239861719E-3</v>
      </c>
      <c r="J36" s="155"/>
    </row>
    <row r="37" spans="1:10">
      <c r="A37">
        <v>32</v>
      </c>
      <c r="B37" t="s">
        <v>378</v>
      </c>
      <c r="C37" t="s">
        <v>420</v>
      </c>
      <c r="D37">
        <v>48</v>
      </c>
      <c r="E37">
        <v>0</v>
      </c>
      <c r="F37">
        <f t="shared" si="4"/>
        <v>48</v>
      </c>
      <c r="G37" s="152">
        <f t="shared" si="5"/>
        <v>6.3191153238546603E-3</v>
      </c>
      <c r="H37" s="152">
        <f t="shared" si="6"/>
        <v>0</v>
      </c>
      <c r="I37" s="152">
        <f t="shared" si="7"/>
        <v>3.1910650179497405E-3</v>
      </c>
      <c r="J37" s="155"/>
    </row>
    <row r="38" spans="1:10">
      <c r="A38">
        <v>33</v>
      </c>
      <c r="B38" t="s">
        <v>379</v>
      </c>
      <c r="C38" t="s">
        <v>419</v>
      </c>
      <c r="D38">
        <v>33</v>
      </c>
      <c r="E38">
        <v>4</v>
      </c>
      <c r="F38">
        <f t="shared" si="4"/>
        <v>37</v>
      </c>
      <c r="G38" s="152">
        <f t="shared" si="5"/>
        <v>4.344391785150079E-3</v>
      </c>
      <c r="H38" s="152">
        <f t="shared" si="6"/>
        <v>5.3720118184260007E-4</v>
      </c>
      <c r="I38" s="152">
        <f t="shared" si="7"/>
        <v>2.4597792846695918E-3</v>
      </c>
      <c r="J38" s="155"/>
    </row>
    <row r="39" spans="1:10">
      <c r="A39">
        <v>41</v>
      </c>
      <c r="B39" t="s">
        <v>388</v>
      </c>
      <c r="C39" t="s">
        <v>419</v>
      </c>
      <c r="D39">
        <v>8</v>
      </c>
      <c r="E39">
        <v>18</v>
      </c>
      <c r="F39">
        <f t="shared" si="4"/>
        <v>26</v>
      </c>
      <c r="G39" s="152">
        <f t="shared" si="5"/>
        <v>1.05318588730911E-3</v>
      </c>
      <c r="H39" s="152">
        <f t="shared" si="6"/>
        <v>2.4174053182917004E-3</v>
      </c>
      <c r="I39" s="152">
        <f t="shared" si="7"/>
        <v>1.7284935513894428E-3</v>
      </c>
      <c r="J39" s="155"/>
    </row>
    <row r="40" spans="1:10">
      <c r="A40">
        <v>43</v>
      </c>
      <c r="B40" t="s">
        <v>389</v>
      </c>
      <c r="C40" t="s">
        <v>419</v>
      </c>
      <c r="D40">
        <v>6</v>
      </c>
      <c r="E40">
        <v>19</v>
      </c>
      <c r="F40">
        <f t="shared" si="4"/>
        <v>25</v>
      </c>
      <c r="G40" s="152">
        <f t="shared" si="5"/>
        <v>7.8988941548183253E-4</v>
      </c>
      <c r="H40" s="152">
        <f t="shared" si="6"/>
        <v>2.5517056137523502E-3</v>
      </c>
      <c r="I40" s="152">
        <f t="shared" si="7"/>
        <v>1.6620130301821566E-3</v>
      </c>
      <c r="J40" s="155"/>
    </row>
    <row r="41" spans="1:10">
      <c r="A41">
        <v>39</v>
      </c>
      <c r="B41" t="s">
        <v>385</v>
      </c>
      <c r="C41" t="s">
        <v>419</v>
      </c>
      <c r="D41">
        <v>9</v>
      </c>
      <c r="E41">
        <v>13</v>
      </c>
      <c r="F41">
        <f t="shared" si="4"/>
        <v>22</v>
      </c>
      <c r="G41" s="152">
        <f t="shared" si="5"/>
        <v>1.1848341232227489E-3</v>
      </c>
      <c r="H41" s="152">
        <f t="shared" si="6"/>
        <v>1.7459038409884501E-3</v>
      </c>
      <c r="I41" s="152">
        <f t="shared" si="7"/>
        <v>1.4625714665602977E-3</v>
      </c>
      <c r="J41" s="155"/>
    </row>
    <row r="42" spans="1:10">
      <c r="A42">
        <v>41</v>
      </c>
      <c r="B42" t="s">
        <v>387</v>
      </c>
      <c r="C42" t="s">
        <v>419</v>
      </c>
      <c r="D42">
        <v>8</v>
      </c>
      <c r="E42">
        <v>13</v>
      </c>
      <c r="F42">
        <f t="shared" si="4"/>
        <v>21</v>
      </c>
      <c r="G42" s="152">
        <f t="shared" si="5"/>
        <v>1.05318588730911E-3</v>
      </c>
      <c r="H42" s="152">
        <f t="shared" si="6"/>
        <v>1.7459038409884501E-3</v>
      </c>
      <c r="I42" s="152">
        <f t="shared" si="7"/>
        <v>1.3960909453530116E-3</v>
      </c>
      <c r="J42" s="155"/>
    </row>
    <row r="43" spans="1:10">
      <c r="A43">
        <v>36</v>
      </c>
      <c r="B43" t="s">
        <v>382</v>
      </c>
      <c r="C43" t="s">
        <v>419</v>
      </c>
      <c r="D43">
        <v>18</v>
      </c>
      <c r="E43">
        <v>0</v>
      </c>
      <c r="F43">
        <f t="shared" si="4"/>
        <v>18</v>
      </c>
      <c r="G43" s="152">
        <f t="shared" si="5"/>
        <v>2.3696682464454978E-3</v>
      </c>
      <c r="H43" s="152">
        <f t="shared" si="6"/>
        <v>0</v>
      </c>
      <c r="I43" s="152">
        <f t="shared" si="7"/>
        <v>1.1966493817311527E-3</v>
      </c>
      <c r="J43" s="155"/>
    </row>
    <row r="44" spans="1:10">
      <c r="A44">
        <v>37</v>
      </c>
      <c r="B44" t="s">
        <v>383</v>
      </c>
      <c r="C44" t="s">
        <v>419</v>
      </c>
      <c r="D44">
        <v>14</v>
      </c>
      <c r="E44">
        <v>0</v>
      </c>
      <c r="F44">
        <f t="shared" si="4"/>
        <v>14</v>
      </c>
      <c r="G44" s="152">
        <f t="shared" si="5"/>
        <v>1.8430753027909425E-3</v>
      </c>
      <c r="H44" s="152">
        <f t="shared" si="6"/>
        <v>0</v>
      </c>
      <c r="I44" s="152">
        <f t="shared" si="7"/>
        <v>9.3072729690200776E-4</v>
      </c>
      <c r="J44" s="155"/>
    </row>
    <row r="45" spans="1:10">
      <c r="A45">
        <v>38</v>
      </c>
      <c r="B45" t="s">
        <v>384</v>
      </c>
      <c r="C45" t="s">
        <v>419</v>
      </c>
      <c r="D45">
        <v>10</v>
      </c>
      <c r="E45">
        <v>0</v>
      </c>
      <c r="F45">
        <f t="shared" si="4"/>
        <v>10</v>
      </c>
      <c r="G45" s="152">
        <f t="shared" si="5"/>
        <v>1.3164823591363876E-3</v>
      </c>
      <c r="H45" s="152">
        <f t="shared" si="6"/>
        <v>0</v>
      </c>
      <c r="I45" s="152">
        <f t="shared" si="7"/>
        <v>6.6480521207286261E-4</v>
      </c>
      <c r="J45" s="155"/>
    </row>
    <row r="46" spans="1:10">
      <c r="A46">
        <v>40</v>
      </c>
      <c r="B46" t="s">
        <v>386</v>
      </c>
      <c r="C46" t="s">
        <v>419</v>
      </c>
      <c r="D46">
        <v>9</v>
      </c>
      <c r="E46">
        <v>0</v>
      </c>
      <c r="F46">
        <f t="shared" si="4"/>
        <v>9</v>
      </c>
      <c r="G46" s="152">
        <f t="shared" si="5"/>
        <v>1.1848341232227489E-3</v>
      </c>
      <c r="H46" s="152">
        <f t="shared" si="6"/>
        <v>0</v>
      </c>
      <c r="I46" s="152">
        <f t="shared" si="7"/>
        <v>5.9832469086557635E-4</v>
      </c>
      <c r="J46" s="155"/>
    </row>
    <row r="47" spans="1:10">
      <c r="A47">
        <v>44</v>
      </c>
      <c r="B47" t="s">
        <v>390</v>
      </c>
      <c r="C47" t="s">
        <v>420</v>
      </c>
      <c r="D47">
        <v>4</v>
      </c>
      <c r="E47">
        <v>0</v>
      </c>
      <c r="F47">
        <f t="shared" si="4"/>
        <v>4</v>
      </c>
      <c r="G47" s="152">
        <f t="shared" si="5"/>
        <v>5.2659294365455498E-4</v>
      </c>
      <c r="H47" s="152">
        <f t="shared" si="6"/>
        <v>0</v>
      </c>
      <c r="I47" s="152">
        <f t="shared" si="7"/>
        <v>2.6592208482914504E-4</v>
      </c>
      <c r="J47" s="155"/>
    </row>
    <row r="48" spans="1:10">
      <c r="A48">
        <v>45</v>
      </c>
      <c r="B48" t="s">
        <v>391</v>
      </c>
      <c r="C48" t="s">
        <v>419</v>
      </c>
      <c r="D48">
        <v>1</v>
      </c>
      <c r="E48">
        <v>0</v>
      </c>
      <c r="F48">
        <f t="shared" si="4"/>
        <v>1</v>
      </c>
      <c r="G48" s="152">
        <f t="shared" si="5"/>
        <v>1.3164823591363875E-4</v>
      </c>
      <c r="H48" s="152">
        <f t="shared" si="6"/>
        <v>0</v>
      </c>
      <c r="I48" s="152">
        <f t="shared" si="7"/>
        <v>6.6480521207286261E-5</v>
      </c>
      <c r="J48" s="155"/>
    </row>
    <row r="49" spans="1:9">
      <c r="A49">
        <v>46</v>
      </c>
      <c r="B49" t="s">
        <v>392</v>
      </c>
      <c r="C49" t="s">
        <v>419</v>
      </c>
      <c r="D49">
        <v>0</v>
      </c>
      <c r="E49">
        <v>0</v>
      </c>
      <c r="F49">
        <f t="shared" si="4"/>
        <v>0</v>
      </c>
      <c r="G49" s="152">
        <f t="shared" si="5"/>
        <v>0</v>
      </c>
      <c r="H49" s="152">
        <f t="shared" si="6"/>
        <v>0</v>
      </c>
      <c r="I49" s="152">
        <f t="shared" si="7"/>
        <v>0</v>
      </c>
    </row>
    <row r="50" spans="1:9">
      <c r="A50">
        <v>46</v>
      </c>
      <c r="B50" t="s">
        <v>393</v>
      </c>
      <c r="C50" t="s">
        <v>419</v>
      </c>
      <c r="D50">
        <v>0</v>
      </c>
      <c r="E50">
        <v>0</v>
      </c>
      <c r="F50">
        <f t="shared" si="4"/>
        <v>0</v>
      </c>
      <c r="G50" s="152">
        <f t="shared" si="5"/>
        <v>0</v>
      </c>
      <c r="H50" s="152">
        <f t="shared" si="6"/>
        <v>0</v>
      </c>
      <c r="I50" s="152">
        <f t="shared" si="7"/>
        <v>0</v>
      </c>
    </row>
    <row r="51" spans="1:9">
      <c r="A51">
        <v>46</v>
      </c>
      <c r="B51" t="s">
        <v>394</v>
      </c>
      <c r="C51" t="s">
        <v>419</v>
      </c>
      <c r="D51">
        <v>0</v>
      </c>
      <c r="E51">
        <v>0</v>
      </c>
      <c r="F51">
        <f t="shared" si="4"/>
        <v>0</v>
      </c>
      <c r="G51" s="152">
        <f t="shared" si="5"/>
        <v>0</v>
      </c>
      <c r="H51" s="152">
        <f t="shared" si="6"/>
        <v>0</v>
      </c>
      <c r="I51" s="152">
        <f t="shared" si="7"/>
        <v>0</v>
      </c>
    </row>
    <row r="52" spans="1:9">
      <c r="A52">
        <v>46</v>
      </c>
      <c r="B52" t="s">
        <v>395</v>
      </c>
      <c r="C52" t="s">
        <v>420</v>
      </c>
      <c r="D52">
        <v>0</v>
      </c>
      <c r="E52">
        <v>0</v>
      </c>
      <c r="F52">
        <f t="shared" si="4"/>
        <v>0</v>
      </c>
      <c r="G52" s="152">
        <f t="shared" si="5"/>
        <v>0</v>
      </c>
      <c r="H52" s="152">
        <f t="shared" si="6"/>
        <v>0</v>
      </c>
      <c r="I52" s="152">
        <f t="shared" si="7"/>
        <v>0</v>
      </c>
    </row>
    <row r="53" spans="1:9">
      <c r="A53">
        <v>46</v>
      </c>
      <c r="B53" t="s">
        <v>396</v>
      </c>
      <c r="C53" t="s">
        <v>420</v>
      </c>
      <c r="D53">
        <v>0</v>
      </c>
      <c r="E53">
        <v>0</v>
      </c>
      <c r="F53">
        <f t="shared" si="4"/>
        <v>0</v>
      </c>
      <c r="G53" s="152">
        <f t="shared" si="5"/>
        <v>0</v>
      </c>
      <c r="H53" s="152">
        <f t="shared" si="6"/>
        <v>0</v>
      </c>
      <c r="I53" s="152">
        <f t="shared" si="7"/>
        <v>0</v>
      </c>
    </row>
    <row r="54" spans="1:9">
      <c r="G54" s="152"/>
      <c r="H54" s="152"/>
      <c r="I54" s="152"/>
    </row>
    <row r="55" spans="1:9">
      <c r="B55" t="s">
        <v>306</v>
      </c>
      <c r="D55">
        <f>SUM(D4:D53)</f>
        <v>7596</v>
      </c>
      <c r="E55">
        <f>SUM(E4:E53)</f>
        <v>7446</v>
      </c>
      <c r="F55">
        <f>D55+E55</f>
        <v>15042</v>
      </c>
      <c r="G55" s="153">
        <f>SUM(G4:G53)</f>
        <v>0.99999999999999978</v>
      </c>
      <c r="H55" s="152">
        <f>E55/$E$55</f>
        <v>1</v>
      </c>
      <c r="I55" s="152">
        <f>F55/$F$55</f>
        <v>1</v>
      </c>
    </row>
    <row r="56" spans="1:9">
      <c r="B56" t="s">
        <v>421</v>
      </c>
      <c r="D56">
        <f>SUMIFS(D4:D53,$C4:$C53,"Európa")</f>
        <v>5356</v>
      </c>
      <c r="E56">
        <f>SUMIFS(E4:E53,$C4:$C53,"Európa")</f>
        <v>5023</v>
      </c>
      <c r="F56">
        <f>SUMIFS(F4:F53,$C4:$C53,"Európa")</f>
        <v>10379</v>
      </c>
    </row>
    <row r="57" spans="1:9">
      <c r="B57" t="s">
        <v>422</v>
      </c>
      <c r="D57">
        <f>SUMIFS(D4:D53,$C4:$C53,"Nem Európa")</f>
        <v>2240</v>
      </c>
      <c r="E57">
        <f>SUMIFS(E4:E53,$C4:$C53,"Nem Európa")</f>
        <v>2423</v>
      </c>
      <c r="F57">
        <f>SUMIFS(F4:F53,$C4:$C53,"Nem Európa")</f>
        <v>4663</v>
      </c>
    </row>
    <row r="60" spans="1:9">
      <c r="F60">
        <f>E55/D55</f>
        <v>0.98025276461295419</v>
      </c>
    </row>
  </sheetData>
  <autoFilter ref="A3:I53">
    <sortState ref="A4:I53">
      <sortCondition descending="1" ref="F3:F53"/>
    </sortState>
  </autoFilter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10"/>
  <sheetViews>
    <sheetView workbookViewId="0"/>
  </sheetViews>
  <sheetFormatPr defaultColWidth="11" defaultRowHeight="12.75"/>
  <cols>
    <col min="1" max="1" width="25.375" bestFit="1" customWidth="1"/>
  </cols>
  <sheetData>
    <row r="3" spans="1:2">
      <c r="A3" t="s">
        <v>1066</v>
      </c>
      <c r="B3" t="s">
        <v>1065</v>
      </c>
    </row>
    <row r="4" spans="1:2">
      <c r="A4" t="s">
        <v>1203</v>
      </c>
      <c r="B4" t="s">
        <v>876</v>
      </c>
    </row>
    <row r="5" spans="1:2">
      <c r="A5" t="s">
        <v>1202</v>
      </c>
      <c r="B5" t="s">
        <v>877</v>
      </c>
    </row>
    <row r="6" spans="1:2">
      <c r="A6" t="s">
        <v>1201</v>
      </c>
      <c r="B6" t="s">
        <v>878</v>
      </c>
    </row>
    <row r="7" spans="1:2">
      <c r="A7" t="s">
        <v>1059</v>
      </c>
      <c r="B7" t="s">
        <v>885</v>
      </c>
    </row>
    <row r="8" spans="1:2">
      <c r="A8" t="s">
        <v>391</v>
      </c>
      <c r="B8" t="s">
        <v>879</v>
      </c>
    </row>
    <row r="9" spans="1:2">
      <c r="A9" t="s">
        <v>1200</v>
      </c>
      <c r="B9" t="s">
        <v>880</v>
      </c>
    </row>
    <row r="10" spans="1:2">
      <c r="A10" t="s">
        <v>1058</v>
      </c>
      <c r="B10" t="s">
        <v>881</v>
      </c>
    </row>
    <row r="11" spans="1:2">
      <c r="A11" t="s">
        <v>1199</v>
      </c>
      <c r="B11" t="s">
        <v>882</v>
      </c>
    </row>
    <row r="12" spans="1:2">
      <c r="A12" t="s">
        <v>846</v>
      </c>
      <c r="B12" t="s">
        <v>883</v>
      </c>
    </row>
    <row r="13" spans="1:2">
      <c r="A13" t="s">
        <v>1198</v>
      </c>
      <c r="B13" t="s">
        <v>884</v>
      </c>
    </row>
    <row r="14" spans="1:2">
      <c r="A14" t="s">
        <v>364</v>
      </c>
      <c r="B14" t="s">
        <v>886</v>
      </c>
    </row>
    <row r="15" spans="1:2">
      <c r="A15" t="s">
        <v>373</v>
      </c>
      <c r="B15" t="s">
        <v>887</v>
      </c>
    </row>
    <row r="16" spans="1:2">
      <c r="A16" t="s">
        <v>1197</v>
      </c>
      <c r="B16" t="s">
        <v>888</v>
      </c>
    </row>
    <row r="17" spans="1:2">
      <c r="A17" t="s">
        <v>1196</v>
      </c>
      <c r="B17" t="s">
        <v>889</v>
      </c>
    </row>
    <row r="18" spans="1:2">
      <c r="A18" t="s">
        <v>1189</v>
      </c>
      <c r="B18" t="s">
        <v>902</v>
      </c>
    </row>
    <row r="19" spans="1:2">
      <c r="A19" t="s">
        <v>1195</v>
      </c>
      <c r="B19" t="s">
        <v>890</v>
      </c>
    </row>
    <row r="20" spans="1:2">
      <c r="A20" t="s">
        <v>1060</v>
      </c>
      <c r="B20" t="s">
        <v>891</v>
      </c>
    </row>
    <row r="21" spans="1:2">
      <c r="A21" t="s">
        <v>380</v>
      </c>
      <c r="B21" t="s">
        <v>898</v>
      </c>
    </row>
    <row r="22" spans="1:2">
      <c r="A22" t="s">
        <v>370</v>
      </c>
      <c r="B22" t="s">
        <v>859</v>
      </c>
    </row>
    <row r="23" spans="1:2">
      <c r="A23" t="s">
        <v>865</v>
      </c>
      <c r="B23" t="s">
        <v>897</v>
      </c>
    </row>
    <row r="24" spans="1:2">
      <c r="A24" t="s">
        <v>864</v>
      </c>
      <c r="B24" t="s">
        <v>893</v>
      </c>
    </row>
    <row r="25" spans="1:2">
      <c r="A25" t="s">
        <v>1193</v>
      </c>
      <c r="B25" t="s">
        <v>894</v>
      </c>
    </row>
    <row r="26" spans="1:2">
      <c r="A26" t="s">
        <v>1192</v>
      </c>
      <c r="B26" t="s">
        <v>895</v>
      </c>
    </row>
    <row r="27" spans="1:2">
      <c r="A27" t="s">
        <v>1191</v>
      </c>
      <c r="B27" t="s">
        <v>899</v>
      </c>
    </row>
    <row r="28" spans="1:2">
      <c r="A28" t="s">
        <v>1061</v>
      </c>
      <c r="B28" t="s">
        <v>896</v>
      </c>
    </row>
    <row r="29" spans="1:2">
      <c r="A29" t="s">
        <v>1190</v>
      </c>
      <c r="B29" t="s">
        <v>900</v>
      </c>
    </row>
    <row r="30" spans="1:2">
      <c r="A30" t="s">
        <v>390</v>
      </c>
      <c r="B30" t="s">
        <v>901</v>
      </c>
    </row>
    <row r="31" spans="1:2">
      <c r="A31" t="s">
        <v>1151</v>
      </c>
      <c r="B31" t="s">
        <v>957</v>
      </c>
    </row>
    <row r="32" spans="1:2">
      <c r="A32" t="s">
        <v>1188</v>
      </c>
      <c r="B32" t="s">
        <v>903</v>
      </c>
    </row>
    <row r="33" spans="1:2">
      <c r="A33" t="s">
        <v>845</v>
      </c>
      <c r="B33" t="s">
        <v>904</v>
      </c>
    </row>
    <row r="34" spans="1:2">
      <c r="A34" t="s">
        <v>1062</v>
      </c>
      <c r="B34" t="s">
        <v>862</v>
      </c>
    </row>
    <row r="35" spans="1:2">
      <c r="A35" t="s">
        <v>1194</v>
      </c>
      <c r="B35" t="s">
        <v>892</v>
      </c>
    </row>
    <row r="36" spans="1:2">
      <c r="A36" t="s">
        <v>866</v>
      </c>
      <c r="B36" t="s">
        <v>906</v>
      </c>
    </row>
    <row r="37" spans="1:2">
      <c r="A37" t="s">
        <v>1184</v>
      </c>
      <c r="B37" t="s">
        <v>914</v>
      </c>
    </row>
    <row r="38" spans="1:2">
      <c r="A38" t="s">
        <v>347</v>
      </c>
      <c r="B38" t="s">
        <v>907</v>
      </c>
    </row>
    <row r="39" spans="1:2">
      <c r="A39" t="s">
        <v>1180</v>
      </c>
      <c r="B39" t="s">
        <v>918</v>
      </c>
    </row>
    <row r="40" spans="1:2">
      <c r="A40" t="s">
        <v>1064</v>
      </c>
      <c r="B40" t="s">
        <v>908</v>
      </c>
    </row>
    <row r="41" spans="1:2">
      <c r="A41" t="s">
        <v>1063</v>
      </c>
      <c r="B41" t="s">
        <v>905</v>
      </c>
    </row>
    <row r="42" spans="1:2">
      <c r="A42" t="s">
        <v>1187</v>
      </c>
      <c r="B42" t="s">
        <v>910</v>
      </c>
    </row>
    <row r="43" spans="1:2">
      <c r="A43" t="s">
        <v>378</v>
      </c>
      <c r="B43" t="s">
        <v>1041</v>
      </c>
    </row>
    <row r="44" spans="1:2">
      <c r="A44" t="s">
        <v>1186</v>
      </c>
      <c r="B44" t="s">
        <v>911</v>
      </c>
    </row>
    <row r="45" spans="1:2">
      <c r="A45" t="s">
        <v>353</v>
      </c>
      <c r="B45" t="s">
        <v>912</v>
      </c>
    </row>
    <row r="46" spans="1:2">
      <c r="A46" t="s">
        <v>1080</v>
      </c>
      <c r="B46" t="s">
        <v>1041</v>
      </c>
    </row>
    <row r="47" spans="1:2">
      <c r="A47" t="s">
        <v>1182</v>
      </c>
      <c r="B47" t="s">
        <v>916</v>
      </c>
    </row>
    <row r="48" spans="1:2">
      <c r="A48" t="s">
        <v>1181</v>
      </c>
      <c r="B48" t="s">
        <v>917</v>
      </c>
    </row>
    <row r="49" spans="1:2">
      <c r="A49" t="s">
        <v>873</v>
      </c>
      <c r="B49" t="s">
        <v>909</v>
      </c>
    </row>
    <row r="50" spans="1:2">
      <c r="A50" t="s">
        <v>1183</v>
      </c>
      <c r="B50" t="s">
        <v>915</v>
      </c>
    </row>
    <row r="51" spans="1:2">
      <c r="A51" t="s">
        <v>1179</v>
      </c>
      <c r="B51" t="s">
        <v>919</v>
      </c>
    </row>
    <row r="52" spans="1:2">
      <c r="A52" t="s">
        <v>377</v>
      </c>
      <c r="B52" t="s">
        <v>612</v>
      </c>
    </row>
    <row r="53" spans="1:2">
      <c r="A53" t="s">
        <v>1178</v>
      </c>
      <c r="B53" t="s">
        <v>920</v>
      </c>
    </row>
    <row r="54" spans="1:2">
      <c r="A54" t="s">
        <v>1177</v>
      </c>
      <c r="B54" t="s">
        <v>921</v>
      </c>
    </row>
    <row r="55" spans="1:2">
      <c r="A55" t="s">
        <v>357</v>
      </c>
      <c r="B55" t="s">
        <v>404</v>
      </c>
    </row>
    <row r="56" spans="1:2">
      <c r="A56" t="s">
        <v>352</v>
      </c>
      <c r="B56" t="s">
        <v>922</v>
      </c>
    </row>
    <row r="57" spans="1:2">
      <c r="A57" t="s">
        <v>1176</v>
      </c>
      <c r="B57" t="s">
        <v>923</v>
      </c>
    </row>
    <row r="58" spans="1:2">
      <c r="A58" t="s">
        <v>1175</v>
      </c>
      <c r="B58" t="s">
        <v>924</v>
      </c>
    </row>
    <row r="59" spans="1:2">
      <c r="A59" t="s">
        <v>1174</v>
      </c>
      <c r="B59" t="s">
        <v>925</v>
      </c>
    </row>
    <row r="60" spans="1:2">
      <c r="A60" t="s">
        <v>1173</v>
      </c>
      <c r="B60" t="s">
        <v>926</v>
      </c>
    </row>
    <row r="61" spans="1:2">
      <c r="A61" t="s">
        <v>869</v>
      </c>
      <c r="B61" t="s">
        <v>927</v>
      </c>
    </row>
    <row r="62" spans="1:2">
      <c r="A62" t="s">
        <v>1171</v>
      </c>
      <c r="B62" t="s">
        <v>929</v>
      </c>
    </row>
    <row r="63" spans="1:2">
      <c r="A63" t="s">
        <v>1164</v>
      </c>
      <c r="B63" t="s">
        <v>940</v>
      </c>
    </row>
    <row r="64" spans="1:2">
      <c r="A64" t="s">
        <v>1172</v>
      </c>
      <c r="B64" t="s">
        <v>928</v>
      </c>
    </row>
    <row r="65" spans="1:2">
      <c r="A65" t="s">
        <v>372</v>
      </c>
      <c r="B65" t="s">
        <v>930</v>
      </c>
    </row>
    <row r="66" spans="1:2">
      <c r="A66" t="s">
        <v>1170</v>
      </c>
      <c r="B66" t="s">
        <v>931</v>
      </c>
    </row>
    <row r="67" spans="1:2">
      <c r="A67" t="s">
        <v>1168</v>
      </c>
      <c r="B67" t="s">
        <v>934</v>
      </c>
    </row>
    <row r="68" spans="1:2">
      <c r="A68" t="s">
        <v>1169</v>
      </c>
      <c r="B68" t="s">
        <v>932</v>
      </c>
    </row>
    <row r="69" spans="1:2">
      <c r="A69" t="s">
        <v>361</v>
      </c>
      <c r="B69" t="s">
        <v>413</v>
      </c>
    </row>
    <row r="70" spans="1:2">
      <c r="A70" t="s">
        <v>355</v>
      </c>
      <c r="B70" t="s">
        <v>933</v>
      </c>
    </row>
    <row r="71" spans="1:2">
      <c r="A71" t="s">
        <v>1167</v>
      </c>
      <c r="B71" t="s">
        <v>935</v>
      </c>
    </row>
    <row r="72" spans="1:2">
      <c r="A72" t="s">
        <v>847</v>
      </c>
      <c r="B72" t="s">
        <v>939</v>
      </c>
    </row>
    <row r="73" spans="1:2">
      <c r="A73" t="s">
        <v>356</v>
      </c>
      <c r="B73" t="s">
        <v>405</v>
      </c>
    </row>
    <row r="74" spans="1:2">
      <c r="A74" t="s">
        <v>875</v>
      </c>
      <c r="B74" t="s">
        <v>941</v>
      </c>
    </row>
    <row r="75" spans="1:2">
      <c r="A75" t="s">
        <v>368</v>
      </c>
      <c r="B75" t="s">
        <v>937</v>
      </c>
    </row>
    <row r="76" spans="1:2">
      <c r="A76" t="s">
        <v>383</v>
      </c>
      <c r="B76" t="s">
        <v>942</v>
      </c>
    </row>
    <row r="77" spans="1:2">
      <c r="A77" t="s">
        <v>1163</v>
      </c>
      <c r="B77" t="s">
        <v>943</v>
      </c>
    </row>
    <row r="78" spans="1:2">
      <c r="A78" t="s">
        <v>1160</v>
      </c>
      <c r="B78" t="s">
        <v>945</v>
      </c>
    </row>
    <row r="79" spans="1:2">
      <c r="A79" t="s">
        <v>1162</v>
      </c>
      <c r="B79" t="s">
        <v>944</v>
      </c>
    </row>
    <row r="80" spans="1:2">
      <c r="A80" t="s">
        <v>1161</v>
      </c>
      <c r="B80" t="s">
        <v>861</v>
      </c>
    </row>
    <row r="81" spans="1:2">
      <c r="A81" t="s">
        <v>1165</v>
      </c>
      <c r="B81" t="s">
        <v>938</v>
      </c>
    </row>
    <row r="82" spans="1:2">
      <c r="A82" t="s">
        <v>874</v>
      </c>
      <c r="B82" t="s">
        <v>946</v>
      </c>
    </row>
    <row r="83" spans="1:2">
      <c r="A83" t="s">
        <v>1159</v>
      </c>
      <c r="B83" t="s">
        <v>947</v>
      </c>
    </row>
    <row r="84" spans="1:2">
      <c r="A84" t="s">
        <v>1157</v>
      </c>
      <c r="B84" t="s">
        <v>949</v>
      </c>
    </row>
    <row r="85" spans="1:2">
      <c r="A85" t="s">
        <v>1158</v>
      </c>
      <c r="B85" t="s">
        <v>948</v>
      </c>
    </row>
    <row r="86" spans="1:2">
      <c r="A86" t="s">
        <v>366</v>
      </c>
      <c r="B86" t="s">
        <v>406</v>
      </c>
    </row>
    <row r="87" spans="1:2">
      <c r="A87" t="s">
        <v>382</v>
      </c>
      <c r="B87" t="s">
        <v>954</v>
      </c>
    </row>
    <row r="88" spans="1:2">
      <c r="A88" t="s">
        <v>1155</v>
      </c>
      <c r="B88" t="s">
        <v>94</v>
      </c>
    </row>
    <row r="89" spans="1:2">
      <c r="A89" t="s">
        <v>1156</v>
      </c>
      <c r="B89" t="s">
        <v>950</v>
      </c>
    </row>
    <row r="90" spans="1:2">
      <c r="A90" t="s">
        <v>1154</v>
      </c>
      <c r="B90" t="s">
        <v>951</v>
      </c>
    </row>
    <row r="91" spans="1:2">
      <c r="A91" t="s">
        <v>1153</v>
      </c>
      <c r="B91" t="s">
        <v>953</v>
      </c>
    </row>
    <row r="92" spans="1:2">
      <c r="A92" t="s">
        <v>369</v>
      </c>
      <c r="B92" t="s">
        <v>952</v>
      </c>
    </row>
    <row r="93" spans="1:2">
      <c r="A93" t="s">
        <v>849</v>
      </c>
      <c r="B93" t="s">
        <v>955</v>
      </c>
    </row>
    <row r="94" spans="1:2">
      <c r="A94" t="s">
        <v>360</v>
      </c>
      <c r="B94" t="s">
        <v>858</v>
      </c>
    </row>
    <row r="95" spans="1:2">
      <c r="A95" t="s">
        <v>1185</v>
      </c>
      <c r="B95" t="s">
        <v>913</v>
      </c>
    </row>
    <row r="96" spans="1:2">
      <c r="A96" t="s">
        <v>1150</v>
      </c>
      <c r="B96" t="s">
        <v>958</v>
      </c>
    </row>
    <row r="97" spans="1:2">
      <c r="A97" t="s">
        <v>362</v>
      </c>
      <c r="B97" t="s">
        <v>960</v>
      </c>
    </row>
    <row r="98" spans="1:2">
      <c r="A98" t="s">
        <v>1149</v>
      </c>
      <c r="B98" t="s">
        <v>959</v>
      </c>
    </row>
    <row r="99" spans="1:2">
      <c r="A99" t="s">
        <v>387</v>
      </c>
      <c r="B99" t="s">
        <v>408</v>
      </c>
    </row>
    <row r="100" spans="1:2">
      <c r="A100" t="s">
        <v>1148</v>
      </c>
      <c r="B100" t="s">
        <v>961</v>
      </c>
    </row>
    <row r="101" spans="1:2">
      <c r="A101" t="s">
        <v>1146</v>
      </c>
      <c r="B101" t="s">
        <v>963</v>
      </c>
    </row>
    <row r="102" spans="1:2">
      <c r="A102" t="s">
        <v>393</v>
      </c>
      <c r="B102" t="s">
        <v>1205</v>
      </c>
    </row>
    <row r="103" spans="1:2">
      <c r="A103" t="s">
        <v>1143</v>
      </c>
      <c r="B103" t="s">
        <v>966</v>
      </c>
    </row>
    <row r="104" spans="1:2">
      <c r="A104" t="s">
        <v>1147</v>
      </c>
      <c r="B104" t="s">
        <v>962</v>
      </c>
    </row>
    <row r="105" spans="1:2">
      <c r="A105" t="s">
        <v>1142</v>
      </c>
      <c r="B105" t="s">
        <v>967</v>
      </c>
    </row>
    <row r="106" spans="1:2">
      <c r="A106" t="s">
        <v>365</v>
      </c>
      <c r="B106" t="s">
        <v>411</v>
      </c>
    </row>
    <row r="107" spans="1:2">
      <c r="A107" t="s">
        <v>1137</v>
      </c>
      <c r="B107" t="s">
        <v>972</v>
      </c>
    </row>
    <row r="108" spans="1:2">
      <c r="A108" t="s">
        <v>1138</v>
      </c>
      <c r="B108" t="s">
        <v>971</v>
      </c>
    </row>
    <row r="109" spans="1:2">
      <c r="A109" t="s">
        <v>1140</v>
      </c>
      <c r="B109" t="s">
        <v>969</v>
      </c>
    </row>
    <row r="110" spans="1:2">
      <c r="A110" t="s">
        <v>1141</v>
      </c>
      <c r="B110" t="s">
        <v>968</v>
      </c>
    </row>
    <row r="111" spans="1:2">
      <c r="A111" t="s">
        <v>394</v>
      </c>
      <c r="B111" t="s">
        <v>973</v>
      </c>
    </row>
    <row r="112" spans="1:2">
      <c r="A112" t="s">
        <v>379</v>
      </c>
      <c r="B112" t="s">
        <v>974</v>
      </c>
    </row>
    <row r="113" spans="1:2">
      <c r="A113" t="s">
        <v>386</v>
      </c>
      <c r="B113" t="s">
        <v>857</v>
      </c>
    </row>
    <row r="114" spans="1:2">
      <c r="A114" t="s">
        <v>1130</v>
      </c>
      <c r="B114" t="s">
        <v>984</v>
      </c>
    </row>
    <row r="115" spans="1:2">
      <c r="A115" t="s">
        <v>1136</v>
      </c>
      <c r="B115" t="s">
        <v>975</v>
      </c>
    </row>
    <row r="116" spans="1:2">
      <c r="A116" t="s">
        <v>1134</v>
      </c>
      <c r="B116" t="s">
        <v>978</v>
      </c>
    </row>
    <row r="117" spans="1:2">
      <c r="A117" t="s">
        <v>867</v>
      </c>
      <c r="B117" t="s">
        <v>977</v>
      </c>
    </row>
    <row r="118" spans="1:2">
      <c r="A118" t="s">
        <v>1132</v>
      </c>
      <c r="B118" t="s">
        <v>980</v>
      </c>
    </row>
    <row r="119" spans="1:2">
      <c r="A119" t="s">
        <v>1129</v>
      </c>
      <c r="B119" t="s">
        <v>985</v>
      </c>
    </row>
    <row r="120" spans="1:2">
      <c r="A120" t="s">
        <v>1128</v>
      </c>
      <c r="B120" t="s">
        <v>986</v>
      </c>
    </row>
    <row r="121" spans="1:2">
      <c r="A121" t="s">
        <v>1067</v>
      </c>
      <c r="B121" t="s">
        <v>983</v>
      </c>
    </row>
    <row r="122" spans="1:2">
      <c r="A122" t="s">
        <v>1123</v>
      </c>
      <c r="B122" t="s">
        <v>991</v>
      </c>
    </row>
    <row r="123" spans="1:2">
      <c r="A123" t="s">
        <v>1124</v>
      </c>
      <c r="B123" t="s">
        <v>990</v>
      </c>
    </row>
    <row r="124" spans="1:2">
      <c r="A124" t="s">
        <v>1131</v>
      </c>
      <c r="B124" t="s">
        <v>981</v>
      </c>
    </row>
    <row r="125" spans="1:2">
      <c r="A125" t="s">
        <v>1133</v>
      </c>
      <c r="B125" t="s">
        <v>979</v>
      </c>
    </row>
    <row r="126" spans="1:2">
      <c r="A126" t="s">
        <v>1126</v>
      </c>
      <c r="B126" t="s">
        <v>988</v>
      </c>
    </row>
    <row r="127" spans="1:2">
      <c r="A127" t="s">
        <v>395</v>
      </c>
      <c r="B127" t="s">
        <v>982</v>
      </c>
    </row>
    <row r="128" spans="1:2">
      <c r="A128" t="s">
        <v>1127</v>
      </c>
      <c r="B128" t="s">
        <v>987</v>
      </c>
    </row>
    <row r="129" spans="1:2">
      <c r="A129" t="s">
        <v>1135</v>
      </c>
      <c r="B129" t="s">
        <v>976</v>
      </c>
    </row>
    <row r="130" spans="1:2">
      <c r="A130" t="s">
        <v>1125</v>
      </c>
      <c r="B130" t="s">
        <v>989</v>
      </c>
    </row>
    <row r="131" spans="1:2">
      <c r="A131" t="s">
        <v>863</v>
      </c>
      <c r="B131" t="s">
        <v>992</v>
      </c>
    </row>
    <row r="132" spans="1:2">
      <c r="A132" t="s">
        <v>1122</v>
      </c>
      <c r="B132" t="s">
        <v>993</v>
      </c>
    </row>
    <row r="133" spans="1:2">
      <c r="A133" t="s">
        <v>1117</v>
      </c>
      <c r="B133" t="s">
        <v>999</v>
      </c>
    </row>
    <row r="134" spans="1:2">
      <c r="A134" t="s">
        <v>1120</v>
      </c>
      <c r="B134" t="s">
        <v>995</v>
      </c>
    </row>
    <row r="135" spans="1:2">
      <c r="A135" t="s">
        <v>367</v>
      </c>
      <c r="B135" t="s">
        <v>410</v>
      </c>
    </row>
    <row r="136" spans="1:2">
      <c r="A136" t="s">
        <v>359</v>
      </c>
      <c r="B136" t="s">
        <v>1000</v>
      </c>
    </row>
    <row r="137" spans="1:2">
      <c r="A137" t="s">
        <v>1121</v>
      </c>
      <c r="B137" t="s">
        <v>994</v>
      </c>
    </row>
    <row r="138" spans="1:2">
      <c r="A138" t="s">
        <v>1118</v>
      </c>
      <c r="B138" t="s">
        <v>997</v>
      </c>
    </row>
    <row r="139" spans="1:2">
      <c r="A139" t="s">
        <v>1119</v>
      </c>
      <c r="B139" t="s">
        <v>996</v>
      </c>
    </row>
    <row r="140" spans="1:2">
      <c r="A140" t="s">
        <v>1106</v>
      </c>
      <c r="B140" t="s">
        <v>1011</v>
      </c>
    </row>
    <row r="141" spans="1:2">
      <c r="A141" t="s">
        <v>350</v>
      </c>
      <c r="B141" t="s">
        <v>998</v>
      </c>
    </row>
    <row r="142" spans="1:2">
      <c r="A142" t="s">
        <v>1116</v>
      </c>
      <c r="B142" t="s">
        <v>1001</v>
      </c>
    </row>
    <row r="143" spans="1:2">
      <c r="A143" t="s">
        <v>1115</v>
      </c>
      <c r="B143" t="s">
        <v>1002</v>
      </c>
    </row>
    <row r="144" spans="1:2">
      <c r="A144" t="s">
        <v>1109</v>
      </c>
      <c r="B144" t="s">
        <v>1008</v>
      </c>
    </row>
    <row r="145" spans="1:2">
      <c r="A145" t="s">
        <v>1110</v>
      </c>
      <c r="B145" t="s">
        <v>1007</v>
      </c>
    </row>
    <row r="146" spans="1:2">
      <c r="A146" t="s">
        <v>1114</v>
      </c>
      <c r="B146" t="s">
        <v>1003</v>
      </c>
    </row>
    <row r="147" spans="1:2">
      <c r="A147" t="s">
        <v>1108</v>
      </c>
      <c r="B147" t="s">
        <v>1009</v>
      </c>
    </row>
    <row r="148" spans="1:2">
      <c r="A148" t="s">
        <v>1113</v>
      </c>
      <c r="B148" t="s">
        <v>1004</v>
      </c>
    </row>
    <row r="149" spans="1:2">
      <c r="A149" t="s">
        <v>1112</v>
      </c>
      <c r="B149" t="s">
        <v>1005</v>
      </c>
    </row>
    <row r="150" spans="1:2">
      <c r="A150" t="s">
        <v>1111</v>
      </c>
      <c r="B150" t="s">
        <v>1006</v>
      </c>
    </row>
    <row r="151" spans="1:2">
      <c r="A151" t="s">
        <v>375</v>
      </c>
      <c r="B151" t="s">
        <v>610</v>
      </c>
    </row>
    <row r="152" spans="1:2">
      <c r="A152" t="s">
        <v>1107</v>
      </c>
      <c r="B152" t="s">
        <v>1010</v>
      </c>
    </row>
    <row r="153" spans="1:2">
      <c r="A153" t="s">
        <v>1105</v>
      </c>
      <c r="B153" t="s">
        <v>1012</v>
      </c>
    </row>
    <row r="154" spans="1:2">
      <c r="A154" t="s">
        <v>1104</v>
      </c>
      <c r="B154" t="s">
        <v>1013</v>
      </c>
    </row>
    <row r="155" spans="1:2">
      <c r="A155" t="s">
        <v>389</v>
      </c>
      <c r="B155" t="s">
        <v>1014</v>
      </c>
    </row>
    <row r="156" spans="1:2">
      <c r="A156" t="s">
        <v>358</v>
      </c>
      <c r="B156" t="s">
        <v>407</v>
      </c>
    </row>
    <row r="157" spans="1:2">
      <c r="A157" t="s">
        <v>1102</v>
      </c>
      <c r="B157" t="s">
        <v>1016</v>
      </c>
    </row>
    <row r="158" spans="1:2">
      <c r="A158" t="s">
        <v>1097</v>
      </c>
      <c r="B158" t="s">
        <v>1021</v>
      </c>
    </row>
    <row r="159" spans="1:2">
      <c r="A159" t="s">
        <v>1139</v>
      </c>
      <c r="B159" t="s">
        <v>970</v>
      </c>
    </row>
    <row r="160" spans="1:2">
      <c r="A160" t="s">
        <v>1068</v>
      </c>
      <c r="B160" t="s">
        <v>1054</v>
      </c>
    </row>
    <row r="161" spans="1:2">
      <c r="A161" t="s">
        <v>1101</v>
      </c>
      <c r="B161" t="s">
        <v>1017</v>
      </c>
    </row>
    <row r="162" spans="1:2">
      <c r="A162" t="s">
        <v>1095</v>
      </c>
      <c r="B162" t="s">
        <v>1023</v>
      </c>
    </row>
    <row r="163" spans="1:2">
      <c r="A163" t="s">
        <v>1091</v>
      </c>
      <c r="B163" t="s">
        <v>1028</v>
      </c>
    </row>
    <row r="164" spans="1:2">
      <c r="A164" t="s">
        <v>1144</v>
      </c>
      <c r="B164" t="s">
        <v>965</v>
      </c>
    </row>
    <row r="165" spans="1:2">
      <c r="A165" t="s">
        <v>629</v>
      </c>
      <c r="B165" t="s">
        <v>1204</v>
      </c>
    </row>
    <row r="166" spans="1:2">
      <c r="A166" t="s">
        <v>1100</v>
      </c>
      <c r="B166" t="s">
        <v>1018</v>
      </c>
    </row>
    <row r="167" spans="1:2">
      <c r="A167" t="s">
        <v>385</v>
      </c>
      <c r="B167" t="s">
        <v>1026</v>
      </c>
    </row>
    <row r="168" spans="1:2">
      <c r="A168" t="s">
        <v>1099</v>
      </c>
      <c r="B168" t="s">
        <v>1019</v>
      </c>
    </row>
    <row r="169" spans="1:2">
      <c r="A169" t="s">
        <v>1096</v>
      </c>
      <c r="B169" t="s">
        <v>1022</v>
      </c>
    </row>
    <row r="170" spans="1:2">
      <c r="A170" t="s">
        <v>1098</v>
      </c>
      <c r="B170" t="s">
        <v>1020</v>
      </c>
    </row>
    <row r="171" spans="1:2">
      <c r="A171" t="s">
        <v>376</v>
      </c>
      <c r="B171" t="s">
        <v>409</v>
      </c>
    </row>
    <row r="172" spans="1:2">
      <c r="A172" t="s">
        <v>388</v>
      </c>
      <c r="B172" t="s">
        <v>613</v>
      </c>
    </row>
    <row r="173" spans="1:2">
      <c r="A173" t="s">
        <v>1094</v>
      </c>
      <c r="B173" t="s">
        <v>1024</v>
      </c>
    </row>
    <row r="174" spans="1:2">
      <c r="A174" t="s">
        <v>1093</v>
      </c>
      <c r="B174" t="s">
        <v>1025</v>
      </c>
    </row>
    <row r="175" spans="1:2">
      <c r="A175" t="s">
        <v>1103</v>
      </c>
      <c r="B175" t="s">
        <v>1015</v>
      </c>
    </row>
    <row r="176" spans="1:2">
      <c r="A176" t="s">
        <v>1145</v>
      </c>
      <c r="B176" t="s">
        <v>964</v>
      </c>
    </row>
    <row r="177" spans="1:2">
      <c r="A177" t="s">
        <v>371</v>
      </c>
      <c r="B177" t="s">
        <v>856</v>
      </c>
    </row>
    <row r="178" spans="1:2">
      <c r="A178" t="s">
        <v>1092</v>
      </c>
      <c r="B178" t="s">
        <v>1027</v>
      </c>
    </row>
    <row r="179" spans="1:2">
      <c r="A179" t="s">
        <v>1090</v>
      </c>
      <c r="B179" t="s">
        <v>1029</v>
      </c>
    </row>
    <row r="180" spans="1:2">
      <c r="A180" t="s">
        <v>1089</v>
      </c>
      <c r="B180" t="s">
        <v>1031</v>
      </c>
    </row>
    <row r="181" spans="1:2">
      <c r="A181" t="s">
        <v>1088</v>
      </c>
      <c r="B181" t="s">
        <v>1032</v>
      </c>
    </row>
    <row r="182" spans="1:2">
      <c r="A182" t="s">
        <v>349</v>
      </c>
      <c r="B182" t="s">
        <v>412</v>
      </c>
    </row>
    <row r="183" spans="1:2">
      <c r="A183" t="s">
        <v>351</v>
      </c>
      <c r="B183" t="s">
        <v>1030</v>
      </c>
    </row>
    <row r="184" spans="1:2">
      <c r="A184" t="s">
        <v>870</v>
      </c>
      <c r="B184" t="s">
        <v>1033</v>
      </c>
    </row>
    <row r="185" spans="1:2">
      <c r="A185" t="s">
        <v>1084</v>
      </c>
      <c r="B185" t="s">
        <v>1037</v>
      </c>
    </row>
    <row r="186" spans="1:2">
      <c r="A186" t="s">
        <v>1087</v>
      </c>
      <c r="B186" t="s">
        <v>1034</v>
      </c>
    </row>
    <row r="187" spans="1:2">
      <c r="A187" t="s">
        <v>1085</v>
      </c>
      <c r="B187" t="s">
        <v>1036</v>
      </c>
    </row>
    <row r="188" spans="1:2">
      <c r="A188" t="s">
        <v>1166</v>
      </c>
      <c r="B188" t="s">
        <v>936</v>
      </c>
    </row>
    <row r="189" spans="1:2">
      <c r="A189" t="s">
        <v>1082</v>
      </c>
      <c r="B189" t="s">
        <v>1039</v>
      </c>
    </row>
    <row r="190" spans="1:2">
      <c r="A190" t="s">
        <v>1081</v>
      </c>
      <c r="B190" t="s">
        <v>1040</v>
      </c>
    </row>
    <row r="191" spans="1:2">
      <c r="A191" t="s">
        <v>1086</v>
      </c>
      <c r="B191" t="s">
        <v>1035</v>
      </c>
    </row>
    <row r="192" spans="1:2">
      <c r="A192" t="s">
        <v>1079</v>
      </c>
      <c r="B192" t="s">
        <v>1042</v>
      </c>
    </row>
    <row r="193" spans="1:2">
      <c r="A193" t="s">
        <v>1078</v>
      </c>
      <c r="B193" t="s">
        <v>1043</v>
      </c>
    </row>
    <row r="194" spans="1:2">
      <c r="A194" t="s">
        <v>381</v>
      </c>
      <c r="B194" t="s">
        <v>1044</v>
      </c>
    </row>
    <row r="195" spans="1:2">
      <c r="A195" t="s">
        <v>1083</v>
      </c>
      <c r="B195" t="s">
        <v>1038</v>
      </c>
    </row>
    <row r="196" spans="1:2">
      <c r="A196" t="s">
        <v>1077</v>
      </c>
      <c r="B196" t="s">
        <v>1045</v>
      </c>
    </row>
    <row r="197" spans="1:2">
      <c r="A197" t="s">
        <v>1075</v>
      </c>
      <c r="B197" t="s">
        <v>1047</v>
      </c>
    </row>
    <row r="198" spans="1:2">
      <c r="A198" t="s">
        <v>850</v>
      </c>
      <c r="B198" t="s">
        <v>1048</v>
      </c>
    </row>
    <row r="199" spans="1:2">
      <c r="A199" t="s">
        <v>1076</v>
      </c>
      <c r="B199" t="s">
        <v>1046</v>
      </c>
    </row>
    <row r="200" spans="1:2">
      <c r="A200" t="s">
        <v>1073</v>
      </c>
      <c r="B200" t="s">
        <v>354</v>
      </c>
    </row>
    <row r="201" spans="1:2">
      <c r="A201" t="s">
        <v>1074</v>
      </c>
      <c r="B201" t="s">
        <v>1049</v>
      </c>
    </row>
    <row r="202" spans="1:2">
      <c r="A202" t="s">
        <v>1072</v>
      </c>
      <c r="B202" t="s">
        <v>1050</v>
      </c>
    </row>
    <row r="203" spans="1:2">
      <c r="A203" t="s">
        <v>1071</v>
      </c>
      <c r="B203" t="s">
        <v>1051</v>
      </c>
    </row>
    <row r="204" spans="1:2">
      <c r="A204" t="s">
        <v>1070</v>
      </c>
      <c r="B204" t="s">
        <v>1052</v>
      </c>
    </row>
    <row r="205" spans="1:2">
      <c r="A205" t="s">
        <v>1069</v>
      </c>
      <c r="B205" t="s">
        <v>1053</v>
      </c>
    </row>
    <row r="206" spans="1:2">
      <c r="A206" t="s">
        <v>1152</v>
      </c>
      <c r="B206" t="s">
        <v>956</v>
      </c>
    </row>
    <row r="207" spans="1:2">
      <c r="A207" t="s">
        <v>374</v>
      </c>
      <c r="B207" t="s">
        <v>855</v>
      </c>
    </row>
    <row r="208" spans="1:2">
      <c r="A208" t="s">
        <v>872</v>
      </c>
      <c r="B208" t="s">
        <v>1055</v>
      </c>
    </row>
    <row r="209" spans="1:2">
      <c r="A209" t="s">
        <v>868</v>
      </c>
      <c r="B209" t="s">
        <v>1056</v>
      </c>
    </row>
    <row r="210" spans="1:2">
      <c r="A210" t="s">
        <v>871</v>
      </c>
      <c r="B210" t="s">
        <v>1057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E323"/>
  <sheetViews>
    <sheetView showZeros="0" tabSelected="1" zoomScale="90" zoomScaleNormal="90" zoomScalePageLayoutView="90" workbookViewId="0">
      <pane xSplit="4" ySplit="2" topLeftCell="FK3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2.75" outlineLevelCol="1"/>
  <cols>
    <col min="1" max="1" width="17.875" style="32" customWidth="1"/>
    <col min="2" max="2" width="9.25" style="2" hidden="1" customWidth="1"/>
    <col min="3" max="3" width="9.25" style="131" customWidth="1"/>
    <col min="4" max="4" width="5" style="32" customWidth="1"/>
    <col min="5" max="5" width="9.375" style="32" hidden="1" customWidth="1" outlineLevel="1"/>
    <col min="6" max="7" width="5.75" style="33" hidden="1" customWidth="1" outlineLevel="1"/>
    <col min="8" max="8" width="7.375" style="33" hidden="1" customWidth="1" outlineLevel="1"/>
    <col min="9" max="56" width="5.75" style="33" hidden="1" customWidth="1" outlineLevel="1"/>
    <col min="57" max="57" width="5.75" style="33" customWidth="1" collapsed="1"/>
    <col min="58" max="58" width="6.25" style="33" customWidth="1"/>
    <col min="59" max="105" width="5.75" style="33" customWidth="1"/>
    <col min="106" max="185" width="5.375" style="33" customWidth="1"/>
    <col min="186" max="186" width="5.75" style="249" customWidth="1"/>
    <col min="187" max="16384" width="9" style="32"/>
  </cols>
  <sheetData>
    <row r="1" spans="1:186" s="163" customFormat="1" ht="51.75">
      <c r="C1" s="164">
        <v>33784</v>
      </c>
      <c r="E1" s="165">
        <v>39607</v>
      </c>
      <c r="F1" s="165">
        <f>versenyek!B2</f>
        <v>39692</v>
      </c>
      <c r="G1" s="165">
        <f>versenyek!E2</f>
        <v>39727</v>
      </c>
      <c r="H1" s="165">
        <f>versenyek!H2</f>
        <v>39741</v>
      </c>
      <c r="I1" s="165">
        <f>versenyek!K2</f>
        <v>39770</v>
      </c>
      <c r="J1" s="165">
        <f>versenyek!N2</f>
        <v>39776</v>
      </c>
      <c r="K1" s="165">
        <f>versenyek!Q2</f>
        <v>39797</v>
      </c>
      <c r="L1" s="165">
        <f>versenyek!T2</f>
        <v>39818</v>
      </c>
      <c r="M1" s="165">
        <f>versenyek!W2</f>
        <v>39867</v>
      </c>
      <c r="N1" s="165">
        <f>versenyek!Z2</f>
        <v>39867</v>
      </c>
      <c r="O1" s="165">
        <f>versenyek!AC2</f>
        <v>39867</v>
      </c>
      <c r="P1" s="165">
        <f>versenyek!AF2</f>
        <v>39881</v>
      </c>
      <c r="Q1" s="165">
        <f>versenyek!AI2</f>
        <v>39909</v>
      </c>
      <c r="R1" s="165">
        <f>versenyek!AL2</f>
        <v>39909</v>
      </c>
      <c r="S1" s="165">
        <f>versenyek!AO2</f>
        <v>39923</v>
      </c>
      <c r="T1" s="165">
        <f>versenyek!AR2</f>
        <v>39938</v>
      </c>
      <c r="U1" s="165">
        <f>versenyek!AU2</f>
        <v>39965</v>
      </c>
      <c r="V1" s="165">
        <f>versenyek!AX2</f>
        <v>39965</v>
      </c>
      <c r="W1" s="165">
        <f>versenyek!BA2</f>
        <v>39972</v>
      </c>
      <c r="X1" s="165">
        <f>versenyek!BD2</f>
        <v>39986</v>
      </c>
      <c r="Y1" s="165">
        <f>versenyek!BG2</f>
        <v>40007</v>
      </c>
      <c r="Z1" s="165">
        <f>versenyek!BJ2</f>
        <v>40021</v>
      </c>
      <c r="AA1" s="165">
        <f>versenyek!BM2</f>
        <v>40049</v>
      </c>
      <c r="AB1" s="165">
        <f>versenyek!BP2</f>
        <v>40056</v>
      </c>
      <c r="AC1" s="165">
        <f>versenyek!BS2</f>
        <v>40056</v>
      </c>
      <c r="AD1" s="165">
        <f>versenyek!BV2</f>
        <v>40063</v>
      </c>
      <c r="AE1" s="165">
        <f>versenyek!BY2</f>
        <v>40063</v>
      </c>
      <c r="AF1" s="165">
        <f>versenyek!CB2</f>
        <v>40076</v>
      </c>
      <c r="AG1" s="165">
        <f>versenyek!CE2</f>
        <v>40084</v>
      </c>
      <c r="AH1" s="165">
        <f>versenyek!CH2</f>
        <v>40084</v>
      </c>
      <c r="AI1" s="165">
        <f>versenyek!CK2</f>
        <v>40105</v>
      </c>
      <c r="AJ1" s="165">
        <f>versenyek!CN2</f>
        <v>40112</v>
      </c>
      <c r="AK1" s="165">
        <f>versenyek!CQ2</f>
        <v>40119</v>
      </c>
      <c r="AL1" s="165">
        <f>versenyek!CT2</f>
        <v>40126</v>
      </c>
      <c r="AM1" s="165">
        <f>versenyek!CW2</f>
        <v>40140</v>
      </c>
      <c r="AN1" s="165">
        <f>versenyek!CZ2</f>
        <v>40146</v>
      </c>
      <c r="AO1" s="165">
        <f>versenyek!DC2</f>
        <v>40146</v>
      </c>
      <c r="AP1" s="165">
        <f>versenyek!DF2</f>
        <v>40161</v>
      </c>
      <c r="AQ1" s="165">
        <f>versenyek!DI2</f>
        <v>40182</v>
      </c>
      <c r="AR1" s="165">
        <f>versenyek!DL2</f>
        <v>40185</v>
      </c>
      <c r="AS1" s="165">
        <f>versenyek!DR2</f>
        <v>40246</v>
      </c>
      <c r="AT1" s="165">
        <f>versenyek!DU2</f>
        <v>40246</v>
      </c>
      <c r="AU1" s="165">
        <f>versenyek!DO2</f>
        <v>40246</v>
      </c>
      <c r="AV1" s="165">
        <f>versenyek!DX2</f>
        <v>40259</v>
      </c>
      <c r="AW1" s="165">
        <f>versenyek!EA2</f>
        <v>40266</v>
      </c>
      <c r="AX1" s="165">
        <f>versenyek!ED2</f>
        <v>40266</v>
      </c>
      <c r="AY1" s="165">
        <f>versenyek!EG2</f>
        <v>40280</v>
      </c>
      <c r="AZ1" s="165">
        <f>versenyek!EJ2</f>
        <v>40297</v>
      </c>
      <c r="BA1" s="165">
        <f>versenyek!EM2</f>
        <v>40309</v>
      </c>
      <c r="BB1" s="165">
        <f>versenyek!EP2</f>
        <v>40315</v>
      </c>
      <c r="BC1" s="165">
        <f>versenyek!ES2</f>
        <v>40322</v>
      </c>
      <c r="BD1" s="165">
        <f>versenyek!EV2</f>
        <v>40322</v>
      </c>
      <c r="BE1" s="165">
        <f>versenyek!EY2</f>
        <v>40336</v>
      </c>
      <c r="BF1" s="165">
        <f>versenyek!FB2</f>
        <v>40406</v>
      </c>
      <c r="BG1" s="165">
        <f>versenyek!FE2</f>
        <v>40413</v>
      </c>
      <c r="BH1" s="165">
        <f>versenyek!FH2</f>
        <v>40427</v>
      </c>
      <c r="BI1" s="165">
        <f>versenyek!FK2</f>
        <v>40427</v>
      </c>
      <c r="BJ1" s="165">
        <f>versenyek!FN2</f>
        <v>40440</v>
      </c>
      <c r="BK1" s="165">
        <f>versenyek!FQ2</f>
        <v>40449</v>
      </c>
      <c r="BL1" s="165">
        <f>versenyek!FT2</f>
        <v>40455</v>
      </c>
      <c r="BM1" s="165">
        <f>versenyek!FW2</f>
        <v>40477</v>
      </c>
      <c r="BN1" s="165">
        <f>versenyek!FZ2</f>
        <v>40484</v>
      </c>
      <c r="BO1" s="165">
        <f>versenyek!GC2</f>
        <v>40490</v>
      </c>
      <c r="BP1" s="165">
        <f>versenyek!GF2</f>
        <v>40497</v>
      </c>
      <c r="BQ1" s="165">
        <f>versenyek!GI2</f>
        <v>40511</v>
      </c>
      <c r="BR1" s="165">
        <f>versenyek!GL2</f>
        <v>40511</v>
      </c>
      <c r="BS1" s="165">
        <f>versenyek!GO2</f>
        <v>40532</v>
      </c>
      <c r="BT1" s="165">
        <f>versenyek!GR2</f>
        <v>40553</v>
      </c>
      <c r="BU1" s="165">
        <f>versenyek!GX2</f>
        <v>40553</v>
      </c>
      <c r="BV1" s="165">
        <f>versenyek!HA2</f>
        <v>40561</v>
      </c>
      <c r="BW1" s="165">
        <f>versenyek!HD2</f>
        <v>40581</v>
      </c>
      <c r="BX1" s="165">
        <f>versenyek!HG2</f>
        <v>40595</v>
      </c>
      <c r="BY1" s="165">
        <f>versenyek!HJ2</f>
        <v>40595</v>
      </c>
      <c r="BZ1" s="165">
        <f>versenyek!HM2</f>
        <v>40602</v>
      </c>
      <c r="CA1" s="165">
        <f>versenyek!HP2</f>
        <v>40623</v>
      </c>
      <c r="CB1" s="165">
        <f>versenyek!HS2</f>
        <v>40637</v>
      </c>
      <c r="CC1" s="165">
        <f>versenyek!HV2</f>
        <v>40637</v>
      </c>
      <c r="CD1" s="165">
        <f>versenyek!HY2</f>
        <v>40643</v>
      </c>
      <c r="CE1" s="165">
        <f>versenyek!IB2</f>
        <v>40643</v>
      </c>
      <c r="CF1" s="165">
        <f>versenyek!IE2</f>
        <v>40644</v>
      </c>
      <c r="CG1" s="165">
        <f>versenyek!IH2</f>
        <v>40657</v>
      </c>
      <c r="CH1" s="165">
        <f>versenyek!IK2</f>
        <v>40665</v>
      </c>
      <c r="CI1" s="165">
        <f>versenyek!IN2</f>
        <v>40679</v>
      </c>
      <c r="CJ1" s="165">
        <f>versenyek!IQ2</f>
        <v>40685</v>
      </c>
      <c r="CK1" s="165">
        <f>versenyek!IT2</f>
        <v>40685</v>
      </c>
      <c r="CL1" s="165">
        <f>versenyek!IW2</f>
        <v>40770</v>
      </c>
      <c r="CM1" s="165">
        <f>versenyek!IZ2</f>
        <v>40784</v>
      </c>
      <c r="CN1" s="165">
        <f>versenyek!JC2</f>
        <v>40791</v>
      </c>
      <c r="CO1" s="165">
        <f>versenyek!JF2</f>
        <v>40791</v>
      </c>
      <c r="CP1" s="165">
        <f>versenyek!JI2</f>
        <v>40819</v>
      </c>
      <c r="CQ1" s="165">
        <f>versenyek!JL2</f>
        <v>40841</v>
      </c>
      <c r="CR1" s="165">
        <f>versenyek!JO2</f>
        <v>40847</v>
      </c>
      <c r="CS1" s="165">
        <f>versenyek!JR2</f>
        <v>40861</v>
      </c>
      <c r="CT1" s="165">
        <f>versenyek!JU2</f>
        <v>40894</v>
      </c>
      <c r="CU1" s="165">
        <f>versenyek!JX2</f>
        <v>40895</v>
      </c>
      <c r="CV1" s="165">
        <f>versenyek!KA2</f>
        <v>40916</v>
      </c>
      <c r="CW1" s="165">
        <f>versenyek!KD2</f>
        <v>40924</v>
      </c>
      <c r="CX1" s="165">
        <f>versenyek!KG2</f>
        <v>40924</v>
      </c>
      <c r="CY1" s="165">
        <f>versenyek!KJ2</f>
        <v>40938</v>
      </c>
      <c r="CZ1" s="165">
        <f>versenyek!KM2</f>
        <v>40945</v>
      </c>
      <c r="DA1" s="165">
        <f>versenyek!KP2</f>
        <v>40952</v>
      </c>
      <c r="DB1" s="165">
        <f>versenyek!KS2</f>
        <v>40959</v>
      </c>
      <c r="DC1" s="165">
        <f>versenyek!KV2</f>
        <v>40966</v>
      </c>
      <c r="DD1" s="165">
        <f>versenyek!KY2</f>
        <v>40973</v>
      </c>
      <c r="DE1" s="165">
        <f>versenyek!LB2</f>
        <v>40980</v>
      </c>
      <c r="DF1" s="165">
        <f>versenyek!LE2</f>
        <v>40987</v>
      </c>
      <c r="DG1" s="165">
        <f>versenyek!LH2</f>
        <v>40994</v>
      </c>
      <c r="DH1" s="165">
        <f>versenyek!LK2</f>
        <v>41008</v>
      </c>
      <c r="DI1" s="165">
        <f>versenyek!LN2</f>
        <v>41015</v>
      </c>
      <c r="DJ1" s="165">
        <f>versenyek!LQ2</f>
        <v>41022</v>
      </c>
      <c r="DK1" s="165">
        <f>versenyek!LT2</f>
        <v>41022</v>
      </c>
      <c r="DL1" s="165">
        <f>versenyek!LW2</f>
        <v>41037</v>
      </c>
      <c r="DM1" s="165">
        <f>versenyek!LZ2</f>
        <v>41037</v>
      </c>
      <c r="DN1" s="165">
        <f>versenyek!MC2</f>
        <v>41044</v>
      </c>
      <c r="DO1" s="165">
        <f>versenyek!MF2</f>
        <v>41049</v>
      </c>
      <c r="DP1" s="165">
        <f>versenyek!MI2</f>
        <v>41049</v>
      </c>
      <c r="DQ1" s="165">
        <f>versenyek!ML2</f>
        <v>41099</v>
      </c>
      <c r="DR1" s="165">
        <f>versenyek!MO2</f>
        <v>41156</v>
      </c>
      <c r="DS1" s="165">
        <f>versenyek!MR2</f>
        <v>41162</v>
      </c>
      <c r="DT1" s="165">
        <f>versenyek!MU2</f>
        <v>41169</v>
      </c>
      <c r="DU1" s="165">
        <f>versenyek!MX2</f>
        <v>41176</v>
      </c>
      <c r="DV1" s="165">
        <f>versenyek!NA2</f>
        <v>41183</v>
      </c>
      <c r="DW1" s="165">
        <f>versenyek!ND2</f>
        <v>41183</v>
      </c>
      <c r="DX1" s="165">
        <f>versenyek!NG2</f>
        <v>41190</v>
      </c>
      <c r="DY1" s="165">
        <f>versenyek!NJ2</f>
        <v>41197</v>
      </c>
      <c r="DZ1" s="165">
        <f>versenyek!NM2</f>
        <v>41197</v>
      </c>
      <c r="EA1" s="165">
        <f>versenyek!NP2</f>
        <v>41204</v>
      </c>
      <c r="EB1" s="165">
        <f>versenyek!NS2</f>
        <v>41211</v>
      </c>
      <c r="EC1" s="165">
        <f>versenyek!NV2</f>
        <v>41211</v>
      </c>
      <c r="ED1" s="165">
        <f>versenyek!NY2</f>
        <v>41213</v>
      </c>
      <c r="EE1" s="165">
        <f>versenyek!OB2</f>
        <v>41218</v>
      </c>
      <c r="EF1" s="165">
        <f>versenyek!OE2</f>
        <v>41225</v>
      </c>
      <c r="EG1" s="165">
        <f>versenyek!OH2</f>
        <v>41232</v>
      </c>
      <c r="EH1" s="165">
        <f>versenyek!OK2</f>
        <v>41237</v>
      </c>
      <c r="EI1" s="165">
        <f>versenyek!ON2</f>
        <v>41237</v>
      </c>
      <c r="EJ1" s="165">
        <f>versenyek!OQ2</f>
        <v>41246</v>
      </c>
      <c r="EK1" s="165">
        <f>versenyek!OT2</f>
        <v>41246</v>
      </c>
      <c r="EL1" s="165">
        <f>versenyek!OW2</f>
        <v>41260</v>
      </c>
      <c r="EM1" s="165">
        <f>versenyek!OZ2</f>
        <v>41260</v>
      </c>
      <c r="EN1" s="165">
        <f>versenyek!PC2</f>
        <v>41281</v>
      </c>
      <c r="EO1" s="165">
        <f>versenyek!PF2</f>
        <v>41288</v>
      </c>
      <c r="EP1" s="165">
        <f>versenyek!PI2</f>
        <v>41296</v>
      </c>
      <c r="EQ1" s="165">
        <f>versenyek!PL2</f>
        <v>41309</v>
      </c>
      <c r="ER1" s="165">
        <f>versenyek!PO2</f>
        <v>41323</v>
      </c>
      <c r="ES1" s="165">
        <f>versenyek!PR2</f>
        <v>41344</v>
      </c>
      <c r="ET1" s="165">
        <f>versenyek!PU2</f>
        <v>41344</v>
      </c>
      <c r="EU1" s="165">
        <f>versenyek!PX2</f>
        <v>41344</v>
      </c>
      <c r="EV1" s="165">
        <f>versenyek!QA2</f>
        <v>41351</v>
      </c>
      <c r="EW1" s="165">
        <f>versenyek!QD2</f>
        <v>41358</v>
      </c>
      <c r="EX1" s="165">
        <f>versenyek!QG2</f>
        <v>41358</v>
      </c>
      <c r="EY1" s="165">
        <f>versenyek!QJ2</f>
        <v>41365</v>
      </c>
      <c r="EZ1" s="165">
        <f>versenyek!QM2</f>
        <v>41366</v>
      </c>
      <c r="FA1" s="165">
        <f>versenyek!QP2</f>
        <v>41366</v>
      </c>
      <c r="FB1" s="165">
        <f>versenyek!QS2</f>
        <v>41372</v>
      </c>
      <c r="FC1" s="165">
        <f>versenyek!QV2</f>
        <v>41372</v>
      </c>
      <c r="FD1" s="165">
        <f>versenyek!QY2</f>
        <v>41378</v>
      </c>
      <c r="FE1" s="165">
        <f>versenyek!RB2</f>
        <v>41378</v>
      </c>
      <c r="FF1" s="165">
        <f>versenyek!RE2</f>
        <v>41386</v>
      </c>
      <c r="FG1" s="165">
        <f>versenyek!RH2</f>
        <v>41386</v>
      </c>
      <c r="FH1" s="165">
        <f>versenyek!RK2</f>
        <v>41400</v>
      </c>
      <c r="FI1" s="165">
        <f>versenyek!RN2</f>
        <v>41512</v>
      </c>
      <c r="FJ1" s="165">
        <f>versenyek!RQ2</f>
        <v>41519</v>
      </c>
      <c r="FK1" s="165">
        <f>versenyek!RT2</f>
        <v>41526</v>
      </c>
      <c r="FL1" s="165">
        <f>versenyek!RW2</f>
        <v>41540</v>
      </c>
      <c r="FM1" s="165">
        <f>versenyek!RZ2</f>
        <v>41547</v>
      </c>
      <c r="FN1" s="165">
        <f>versenyek!SC2</f>
        <v>41547</v>
      </c>
      <c r="FO1" s="165">
        <f>versenyek!SF2</f>
        <v>41568</v>
      </c>
      <c r="FP1" s="165">
        <f>versenyek!SI2</f>
        <v>41569</v>
      </c>
      <c r="FQ1" s="165">
        <f>versenyek!SL2</f>
        <v>41582</v>
      </c>
      <c r="FR1" s="165">
        <f>versenyek!SO2</f>
        <v>41589</v>
      </c>
      <c r="FS1" s="165">
        <f>versenyek!SR2</f>
        <v>41589</v>
      </c>
      <c r="FT1" s="165">
        <f>versenyek!SU2</f>
        <v>41619</v>
      </c>
      <c r="FU1" s="165">
        <f>versenyek!SX2</f>
        <v>41624</v>
      </c>
      <c r="FV1" s="165">
        <f>versenyek!TA2</f>
        <v>41645</v>
      </c>
      <c r="FW1" s="165">
        <f>versenyek!TD2</f>
        <v>41648</v>
      </c>
      <c r="FX1" s="165">
        <f>versenyek!TG2</f>
        <v>41648</v>
      </c>
      <c r="FY1" s="165">
        <f>versenyek!TJ2</f>
        <v>41652</v>
      </c>
      <c r="FZ1" s="165">
        <f>versenyek!TM2</f>
        <v>41296</v>
      </c>
      <c r="GA1" s="165">
        <f>versenyek!TP2</f>
        <v>41666</v>
      </c>
      <c r="GB1" s="165">
        <f>versenyek!TS2</f>
        <v>41673</v>
      </c>
      <c r="GC1" s="165">
        <f>versenyek!OX2</f>
        <v>0</v>
      </c>
      <c r="GD1" s="245"/>
    </row>
    <row r="2" spans="1:186" s="169" customFormat="1" ht="60" customHeight="1">
      <c r="A2" s="166" t="s">
        <v>148</v>
      </c>
      <c r="B2" s="167" t="s">
        <v>304</v>
      </c>
      <c r="C2" s="168" t="s">
        <v>305</v>
      </c>
      <c r="D2" s="166" t="s">
        <v>8</v>
      </c>
      <c r="E2" s="162" t="s">
        <v>202</v>
      </c>
      <c r="F2" s="162" t="str">
        <f>versenyek!B1</f>
        <v>Szezonnyitó kupa</v>
      </c>
      <c r="G2" s="162" t="str">
        <f>versenyek!E1</f>
        <v>Újpest Kupa</v>
      </c>
      <c r="H2" s="162" t="str">
        <f>versenyek!H1</f>
        <v>HCC</v>
      </c>
      <c r="I2" s="162" t="str">
        <f>versenyek!K1</f>
        <v>Vegyes páros OB</v>
      </c>
      <c r="J2" s="162" t="str">
        <f>versenyek!N1</f>
        <v>MKK</v>
      </c>
      <c r="K2" s="162" t="str">
        <f>versenyek!Q1</f>
        <v>Évzáró kupa</v>
      </c>
      <c r="L2" s="162" t="str">
        <f>versenyek!T1</f>
        <v>Évnyitó kupa</v>
      </c>
      <c r="M2" s="162" t="str">
        <f>versenyek!W1</f>
        <v>OCSB férfi "B"</v>
      </c>
      <c r="N2" s="162" t="str">
        <f>versenyek!Z1</f>
        <v>OCSB női "A"</v>
      </c>
      <c r="O2" s="162" t="str">
        <f>versenyek!AC1</f>
        <v>OCSB férfi "A"</v>
      </c>
      <c r="P2" s="162" t="str">
        <f>versenyek!AF1</f>
        <v>HMDCC</v>
      </c>
      <c r="Q2" s="162" t="str">
        <f>versenyek!AI1</f>
        <v>IFI női OB</v>
      </c>
      <c r="R2" s="162" t="str">
        <f>versenyek!AL1</f>
        <v>IFI férfi OB</v>
      </c>
      <c r="S2" s="162" t="str">
        <f>versenyek!AO1</f>
        <v>Tavasz kupa</v>
      </c>
      <c r="T2" s="162" t="str">
        <f>versenyek!AR1</f>
        <v>Vegyes OB</v>
      </c>
      <c r="U2" s="162" t="str">
        <f>versenyek!AU1</f>
        <v>Egyéni férfi OB</v>
      </c>
      <c r="V2" s="162" t="str">
        <f>versenyek!AX1</f>
        <v>Egyéni női OB</v>
      </c>
      <c r="W2" s="162" t="str">
        <f>versenyek!BA1</f>
        <v>Szezonzáró verseny</v>
      </c>
      <c r="X2" s="162" t="str">
        <f>versenyek!BD1</f>
        <v>Cortina Int.</v>
      </c>
      <c r="Y2" s="162" t="str">
        <f>versenyek!BG1</f>
        <v>49th Garmisch</v>
      </c>
      <c r="Z2" s="162" t="str">
        <f>versenyek!BJ1</f>
        <v>Debrecen</v>
      </c>
      <c r="AA2" s="162" t="str">
        <f>versenyek!BM1</f>
        <v>Riga open 2013</v>
      </c>
      <c r="AB2" s="162" t="str">
        <f>versenyek!BP1</f>
        <v>Szezonnyitó kupa</v>
      </c>
      <c r="AC2" s="162" t="str">
        <f>versenyek!BS1</f>
        <v>Mentor Torun Cup 2013</v>
      </c>
      <c r="AD2" s="162" t="str">
        <f>versenyek!BV1</f>
        <v>EECC 2013</v>
      </c>
      <c r="AE2" s="162" t="str">
        <f>versenyek!BY1</f>
        <v>Kitzbühel</v>
      </c>
      <c r="AF2" s="162" t="str">
        <f>versenyek!CB1</f>
        <v>EMCC 2013 Edinburgh</v>
      </c>
      <c r="AG2" s="162" t="str">
        <f>versenyek!CE1</f>
        <v>Újpest Kupa</v>
      </c>
      <c r="AH2" s="162" t="str">
        <f>versenyek!CH1</f>
        <v>October Fest Garmisch</v>
      </c>
      <c r="AI2" s="162" t="str">
        <f>versenyek!CK1</f>
        <v>MKK</v>
      </c>
      <c r="AJ2" s="162" t="str">
        <f>versenyek!CN1</f>
        <v>Vegyes Páros OB</v>
      </c>
      <c r="AK2" s="162" t="str">
        <f>versenyek!CQ1</f>
        <v>Bern Intern Consolation</v>
      </c>
      <c r="AL2" s="162" t="str">
        <f>versenyek!CT1</f>
        <v>HCC</v>
      </c>
      <c r="AM2" s="162" t="str">
        <f>versenyek!CW1</f>
        <v>Oedtsee Trophy</v>
      </c>
      <c r="AN2" s="162" t="str">
        <f>versenyek!CZ1</f>
        <v>ECC B  Men</v>
      </c>
      <c r="AO2" s="162" t="str">
        <f>versenyek!DC1</f>
        <v>ECC B Women</v>
      </c>
      <c r="AP2" s="162" t="str">
        <f>versenyek!DF1</f>
        <v>Évzáró kupa</v>
      </c>
      <c r="AQ2" s="162" t="str">
        <f>versenyek!DI1</f>
        <v>Évnyitó kupa</v>
      </c>
      <c r="AR2" s="162" t="str">
        <f>versenyek!DL1</f>
        <v>EJCC Women</v>
      </c>
      <c r="AS2" s="162" t="str">
        <f>versenyek!DR1</f>
        <v>OCSB női "A"</v>
      </c>
      <c r="AT2" s="162" t="str">
        <f>versenyek!DU1</f>
        <v>OCSB férfi "A"</v>
      </c>
      <c r="AU2" s="162" t="str">
        <f>versenyek!DO1</f>
        <v>OCSB férfi "B"</v>
      </c>
      <c r="AV2" s="162" t="str">
        <f>versenyek!DX1</f>
        <v>HMDCC</v>
      </c>
      <c r="AW2" s="162" t="str">
        <f>versenyek!EA1</f>
        <v>IFI női OB</v>
      </c>
      <c r="AX2" s="162" t="str">
        <f>versenyek!ED1</f>
        <v>IFI férfi OB</v>
      </c>
      <c r="AY2" s="162" t="str">
        <f>versenyek!EG1</f>
        <v>Silesian GP</v>
      </c>
      <c r="AZ2" s="162" t="str">
        <f>versenyek!EJ1</f>
        <v>WMDCC 2014</v>
      </c>
      <c r="BA2" s="162" t="str">
        <f>versenyek!EM1</f>
        <v>Vegyes OB</v>
      </c>
      <c r="BB2" s="162" t="str">
        <f>versenyek!EP1</f>
        <v>Savona Cup</v>
      </c>
      <c r="BC2" s="162" t="str">
        <f>versenyek!ES1</f>
        <v>Egyéni férfi OB</v>
      </c>
      <c r="BD2" s="162" t="str">
        <f>versenyek!EV1</f>
        <v>Egyéni női OB</v>
      </c>
      <c r="BE2" s="162" t="str">
        <f>versenyek!EY1</f>
        <v>Szezonzáró kupa</v>
      </c>
      <c r="BF2" s="162" t="str">
        <f>versenyek!FB1</f>
        <v>Zoetermeer Sweetlake Summer Cup</v>
      </c>
      <c r="BG2" s="162" t="str">
        <f>versenyek!FE1</f>
        <v>Riga open 2014</v>
      </c>
      <c r="BH2" s="162" t="str">
        <f>versenyek!FH1</f>
        <v>Szezonnyitó kupa</v>
      </c>
      <c r="BI2" s="162" t="str">
        <f>versenyek!FK1</f>
        <v>Kitzbühel</v>
      </c>
      <c r="BJ2" s="162" t="str">
        <f>versenyek!FN1</f>
        <v>EMCC 2014</v>
      </c>
      <c r="BK2" s="162" t="str">
        <f>versenyek!FQ1</f>
        <v>Octoberfest Turnier 2014</v>
      </c>
      <c r="BL2" s="162" t="str">
        <f>versenyek!FT1</f>
        <v>Újpest Kupa</v>
      </c>
      <c r="BM2" s="162" t="str">
        <f>versenyek!FW1</f>
        <v>Vegyes Páros OB</v>
      </c>
      <c r="BN2" s="162" t="str">
        <f>versenyek!FZ1</f>
        <v>Bern Intern Consolation</v>
      </c>
      <c r="BO2" s="162" t="str">
        <f>versenyek!GC1</f>
        <v>Magyar Kupa</v>
      </c>
      <c r="BP2" s="162" t="str">
        <f>versenyek!GF1</f>
        <v xml:space="preserve">Wetzikon </v>
      </c>
      <c r="BQ2" s="162" t="str">
        <f>versenyek!GI1</f>
        <v>ECC B  Men</v>
      </c>
      <c r="BR2" s="162" t="str">
        <f>versenyek!GL1</f>
        <v>ECC B Women</v>
      </c>
      <c r="BS2" s="162" t="str">
        <f>versenyek!GO1</f>
        <v>Évzáró kupa</v>
      </c>
      <c r="BT2" s="162" t="str">
        <f>versenyek!GR1</f>
        <v>EJCC Women</v>
      </c>
      <c r="BU2" s="162" t="str">
        <f>versenyek!GX1</f>
        <v>Évnyitó kupa</v>
      </c>
      <c r="BV2" s="162" t="str">
        <f>versenyek!HA1</f>
        <v>Berlin Cup</v>
      </c>
      <c r="BW2" s="162" t="str">
        <f>versenyek!HD1</f>
        <v>Aarau Mixed Doubles</v>
      </c>
      <c r="BX2" s="162" t="str">
        <f>versenyek!HG1</f>
        <v>OCSB női "A"</v>
      </c>
      <c r="BY2" s="162" t="str">
        <f>versenyek!HJ1</f>
        <v>OCSB férfi "A"</v>
      </c>
      <c r="BZ2" s="162" t="str">
        <f>versenyek!HM1</f>
        <v>Letící Kameny</v>
      </c>
      <c r="CA2" s="162" t="str">
        <f>versenyek!HP1</f>
        <v>OCSB férfi "B"</v>
      </c>
      <c r="CB2" s="162" t="str">
        <f>versenyek!HS1</f>
        <v>Deaflympics 2015 Men</v>
      </c>
      <c r="CC2" s="162" t="str">
        <f>versenyek!HV1</f>
        <v>Deaflympics 2015 Women</v>
      </c>
      <c r="CD2" s="162" t="str">
        <f>versenyek!HY1</f>
        <v>IFI női OB</v>
      </c>
      <c r="CE2" s="162" t="str">
        <f>versenyek!IB1</f>
        <v>IFI férfi OB</v>
      </c>
      <c r="CF2" s="162" t="str">
        <f>versenyek!IE1</f>
        <v>VIII Mixed-Doubles Curling Cup</v>
      </c>
      <c r="CG2" s="162" t="str">
        <f>versenyek!IH1</f>
        <v>WMDCC 2015</v>
      </c>
      <c r="CH2" s="162" t="str">
        <f>versenyek!IK1</f>
        <v>Vegyes OB</v>
      </c>
      <c r="CI2" s="162" t="str">
        <f>versenyek!IN1</f>
        <v>Savona Cup</v>
      </c>
      <c r="CJ2" s="162" t="str">
        <f>versenyek!IQ1</f>
        <v>Egyéni férfi OB</v>
      </c>
      <c r="CK2" s="162" t="str">
        <f>versenyek!IT1</f>
        <v>Egyéni női OB</v>
      </c>
      <c r="CL2" s="162" t="str">
        <f>versenyek!IW1</f>
        <v>Zoetermeer Sweetlake Summer Cup</v>
      </c>
      <c r="CM2" s="162" t="str">
        <f>versenyek!IZ1</f>
        <v>Tallin Season Starter 2015</v>
      </c>
      <c r="CN2" s="162" t="str">
        <f>versenyek!JC1</f>
        <v>Szezonnyitó kupa</v>
      </c>
      <c r="CO2" s="162" t="str">
        <f>versenyek!JF1</f>
        <v>Kitzbühel</v>
      </c>
      <c r="CP2" s="162" t="str">
        <f>versenyek!JI1</f>
        <v>Újpest Kupa</v>
      </c>
      <c r="CQ2" s="162" t="str">
        <f>versenyek!JL1</f>
        <v>Vegyes Páros OB</v>
      </c>
      <c r="CR2" s="162" t="str">
        <f>versenyek!JO1</f>
        <v>Bern Intern Consolation</v>
      </c>
      <c r="CS2" s="162" t="str">
        <f>versenyek!JR1</f>
        <v>Magyar Kupa</v>
      </c>
      <c r="CT2" s="162" t="str">
        <f>versenyek!JU1</f>
        <v>5th Yichun International Ladies</v>
      </c>
      <c r="CU2" s="162" t="str">
        <f>versenyek!JX1</f>
        <v>Évzáró Kupa</v>
      </c>
      <c r="CV2" s="162" t="str">
        <f>versenyek!KA1</f>
        <v>WJCC Women</v>
      </c>
      <c r="CW2" s="162" t="str">
        <f>versenyek!KD1</f>
        <v>FTC Kupa</v>
      </c>
      <c r="CX2" s="162" t="str">
        <f>versenyek!KG1</f>
        <v>Dutch Masters Mixed Doubles</v>
      </c>
      <c r="CY2" s="162" t="str">
        <f>versenyek!KJ1</f>
        <v>Vegyes OB</v>
      </c>
      <c r="CZ2" s="162" t="str">
        <f>versenyek!KM1</f>
        <v>Aarau Mixed Doubles</v>
      </c>
      <c r="DA2" s="162" t="str">
        <f>versenyek!KP1</f>
        <v>Junior Masters Geneva Women</v>
      </c>
      <c r="DB2" s="162" t="str">
        <f>versenyek!KS1</f>
        <v>Slovakian Mixed Doubles</v>
      </c>
      <c r="DC2" s="162" t="str">
        <f>versenyek!KV1</f>
        <v>Dumfries Mixed Doubles</v>
      </c>
      <c r="DD2" s="162" t="str">
        <f>versenyek!KY1</f>
        <v>Olympic Hopes</v>
      </c>
      <c r="DE2" s="162" t="str">
        <f>versenyek!LB1</f>
        <v>WJCC A Women</v>
      </c>
      <c r="DF2" s="162" t="str">
        <f>versenyek!LE1</f>
        <v>IX Mixed-Doubles Curling Cup</v>
      </c>
      <c r="DG2" s="162" t="str">
        <f>versenyek!LH1</f>
        <v>Latvian Mixed-Doubles Curling Cup</v>
      </c>
      <c r="DH2" s="162" t="str">
        <f>versenyek!LK1</f>
        <v>OCSB férfi "B"</v>
      </c>
      <c r="DI2" s="162" t="str">
        <f>versenyek!LN1</f>
        <v>VIII. Czechoslovak Open</v>
      </c>
      <c r="DJ2" s="162" t="str">
        <f>versenyek!LQ1</f>
        <v>IFI női OB</v>
      </c>
      <c r="DK2" s="162" t="str">
        <f>versenyek!LT1</f>
        <v>IFI férfi OB</v>
      </c>
      <c r="DL2" s="162" t="str">
        <f>versenyek!LW1</f>
        <v>OCSB női "A"</v>
      </c>
      <c r="DM2" s="162" t="str">
        <f>versenyek!LZ1</f>
        <v>OCSB férfi "A"</v>
      </c>
      <c r="DN2" s="162" t="str">
        <f>versenyek!MC1</f>
        <v>Ifi Vegyes Páros OB</v>
      </c>
      <c r="DO2" s="162" t="str">
        <f>versenyek!MF1</f>
        <v>Egyéni férfi OB</v>
      </c>
      <c r="DP2" s="162" t="str">
        <f>versenyek!MI1</f>
        <v>Egyéni női OB</v>
      </c>
      <c r="DQ2" s="162" t="str">
        <f>versenyek!ML1</f>
        <v>52. Internationales Sommerturnier Garmisch</v>
      </c>
      <c r="DR2" s="162" t="str">
        <f>versenyek!MO1</f>
        <v>Eurotours Austrian Curling Open</v>
      </c>
      <c r="DS2" s="162" t="str">
        <f>versenyek!MR1</f>
        <v>Szezonnyitó kupa</v>
      </c>
      <c r="DT2" s="162" t="str">
        <f>versenyek!MU1</f>
        <v>Kolibris Curling Cup</v>
      </c>
      <c r="DU2" s="162" t="str">
        <f>versenyek!MX1</f>
        <v>Tallinn Mixed-doubles International</v>
      </c>
      <c r="DV2" s="162" t="str">
        <f>versenyek!NA1</f>
        <v>SYS-TEK International Bonspiel</v>
      </c>
      <c r="DW2" s="162" t="str">
        <f>versenyek!ND1</f>
        <v>V. Újpest Kupa</v>
      </c>
      <c r="DX2" s="162" t="str">
        <f>versenyek!NG1</f>
        <v>Tallinn Cup</v>
      </c>
      <c r="DY2" s="162" t="str">
        <f>versenyek!NJ1</f>
        <v>44. International Curling Tournament Chamonix</v>
      </c>
      <c r="DZ2" s="162" t="str">
        <f>versenyek!NM1</f>
        <v>Service Experts Doubles Classic</v>
      </c>
      <c r="EA2" s="162" t="str">
        <f>versenyek!NP1</f>
        <v xml:space="preserve">CCT Austrian MD Cup </v>
      </c>
      <c r="EB2" s="162" t="str">
        <f>versenyek!NS1</f>
        <v>2nd EJCT Prague Junior Cup lány</v>
      </c>
      <c r="EC2" s="162" t="str">
        <f>versenyek!NV1</f>
        <v>2nd EJCT Prague Junior Cup fiú</v>
      </c>
      <c r="ED2" s="162" t="str">
        <f>versenyek!NY1</f>
        <v>Vegyes Páros OB</v>
      </c>
      <c r="EE2" s="162" t="str">
        <f>versenyek!OB1</f>
        <v>Bern Inter Consolation Cup</v>
      </c>
      <c r="EF2" s="162" t="str">
        <f>versenyek!OE1</f>
        <v>Magyar Kupa</v>
      </c>
      <c r="EG2" s="162" t="str">
        <f>versenyek!OH1</f>
        <v>Bern Mixed-doubles CCT</v>
      </c>
      <c r="EH2" s="162" t="str">
        <f>versenyek!OK1</f>
        <v>ECC B  Men</v>
      </c>
      <c r="EI2" s="162" t="str">
        <f>versenyek!ON1</f>
        <v>ECC B Women</v>
      </c>
      <c r="EJ2" s="162" t="str">
        <f>versenyek!OQ1</f>
        <v>Torneo Internazionale</v>
      </c>
      <c r="EK2" s="162" t="str">
        <f>versenyek!OT1</f>
        <v>11. Gstaad Cup</v>
      </c>
      <c r="EL2" s="162" t="str">
        <f>versenyek!OW1</f>
        <v>Évzáró Kupa</v>
      </c>
      <c r="EM2" s="162" t="str">
        <f>versenyek!OZ1</f>
        <v>Limmattal Mixed-doubles CCT</v>
      </c>
      <c r="EN2" s="162" t="str">
        <f>versenyek!PC1</f>
        <v>FTC Kupa</v>
      </c>
      <c r="EO2" s="162" t="str">
        <f>versenyek!PF1</f>
        <v>Dutch Masters Mixed-doubles CCT</v>
      </c>
      <c r="EP2" s="162" t="str">
        <f>versenyek!PI1</f>
        <v>Vegyes-csapat OB</v>
      </c>
      <c r="EQ2" s="162" t="str">
        <f>versenyek!PL1</f>
        <v>International MD Trophy Aarau</v>
      </c>
      <c r="ER2" s="162" t="str">
        <f>versenyek!PO1</f>
        <v>CCT Slovakian MD Cup 2017</v>
      </c>
      <c r="ES2" s="162" t="str">
        <f>versenyek!PR1</f>
        <v>Olympic Hopes</v>
      </c>
      <c r="ET2" s="162" t="str">
        <f>versenyek!PU1</f>
        <v>Siket VB nők</v>
      </c>
      <c r="EU2" s="162" t="str">
        <f>versenyek!PX1</f>
        <v>Siket VB férfi</v>
      </c>
      <c r="EV2" s="162" t="str">
        <f>versenyek!QA1</f>
        <v>X. Mixed-Doubles Curling Cup</v>
      </c>
      <c r="EW2" s="162" t="str">
        <f>versenyek!QD1</f>
        <v>CCT Dumfries</v>
      </c>
      <c r="EX2" s="162" t="str">
        <f>versenyek!QG1</f>
        <v>OCSB férfi "B"</v>
      </c>
      <c r="EY2" s="162" t="str">
        <f>versenyek!QJ1</f>
        <v>CCT Riga</v>
      </c>
      <c r="EZ2" s="162" t="str">
        <f>versenyek!QM1</f>
        <v>OCSB női "A"</v>
      </c>
      <c r="FA2" s="162" t="str">
        <f>versenyek!QP1</f>
        <v>OCSB férfi "A"</v>
      </c>
      <c r="FB2" s="162" t="str">
        <f>versenyek!QS1</f>
        <v>Latvian MD Curling Cup</v>
      </c>
      <c r="FC2" s="162" t="str">
        <f>versenyek!QV1</f>
        <v>CCT MD Tallinn</v>
      </c>
      <c r="FD2" s="162" t="str">
        <f>versenyek!QY1</f>
        <v>Egyéni férfi OB</v>
      </c>
      <c r="FE2" s="162" t="str">
        <f>versenyek!RB1</f>
        <v>Egyéni női OB</v>
      </c>
      <c r="FF2" s="162" t="str">
        <f>versenyek!RE1</f>
        <v>IFI női OB</v>
      </c>
      <c r="FG2" s="162" t="str">
        <f>versenyek!RH1</f>
        <v>IFI férfi OB</v>
      </c>
      <c r="FH2" s="162" t="str">
        <f>versenyek!RK1</f>
        <v>Ifi Vegyes Páros OB</v>
      </c>
      <c r="FI2" s="162" t="str">
        <f>versenyek!RN1</f>
        <v>New Zealand Winter Games</v>
      </c>
      <c r="FJ2" s="162" t="str">
        <f>versenyek!RQ1</f>
        <v>Eurotours Austrian Curling Open</v>
      </c>
      <c r="FK2" s="162" t="str">
        <f>versenyek!RT1</f>
        <v>Szezonnyitó kupa</v>
      </c>
      <c r="FL2" s="162" t="str">
        <f>versenyek!RW1</f>
        <v>17. Kolibris Cup</v>
      </c>
      <c r="FM2" s="162" t="str">
        <f>versenyek!RZ1</f>
        <v>SYS-TEK - Pinerolo</v>
      </c>
      <c r="FN2" s="162" t="str">
        <f>versenyek!SC1</f>
        <v>Újpest Kupa</v>
      </c>
      <c r="FO2" s="162" t="str">
        <f>versenyek!SF1</f>
        <v>CCT Austrian Mixed Doubles Curling Cup</v>
      </c>
      <c r="FP2" s="162" t="str">
        <f>versenyek!SI1</f>
        <v>Vegyes-páros OB B liga</v>
      </c>
      <c r="FQ2" s="162" t="str">
        <f>versenyek!SL1</f>
        <v>CC Bern Inter Consolation cup</v>
      </c>
      <c r="FR2" s="162" t="str">
        <f>versenyek!SO1</f>
        <v xml:space="preserve"> Sochi World Curling Tour</v>
      </c>
      <c r="FS2" s="162" t="str">
        <f>versenyek!SR1</f>
        <v>Magyar Kupa 2017</v>
      </c>
      <c r="FT2" s="162" t="str">
        <f>versenyek!SU1</f>
        <v>2017. évi Vegyes Páros OB</v>
      </c>
      <c r="FU2" s="162" t="str">
        <f>versenyek!SX1</f>
        <v>2017. évi Évzáró Kupa</v>
      </c>
      <c r="FV2" s="162" t="str">
        <f>versenyek!TA1</f>
        <v>2018. évi Fradi Kupa</v>
      </c>
      <c r="FW2" s="162" t="str">
        <f>versenyek!TD1</f>
        <v>WJCC B Women</v>
      </c>
      <c r="FX2" s="162" t="str">
        <f>versenyek!TG1</f>
        <v>WJCC B Men</v>
      </c>
      <c r="FY2" s="162" t="str">
        <f>versenyek!TJ1</f>
        <v>World Curling Tour - Hollandia</v>
      </c>
      <c r="FZ2" s="162" t="str">
        <f>versenyek!TM1</f>
        <v>2018. évi Vegyes-csapat OB</v>
      </c>
      <c r="GA2" s="162" t="str">
        <f>versenyek!TP1</f>
        <v>World Curling Tour - Gavle</v>
      </c>
      <c r="GB2" s="162" t="str">
        <f>versenyek!TS1</f>
        <v>Olympic Hopes</v>
      </c>
      <c r="GC2" s="162">
        <f>versenyek!OX1</f>
        <v>0</v>
      </c>
      <c r="GD2" s="246" t="s">
        <v>203</v>
      </c>
    </row>
    <row r="3" spans="1:186">
      <c r="A3" s="32" t="s">
        <v>24</v>
      </c>
      <c r="B3" s="2">
        <v>33375</v>
      </c>
      <c r="C3" s="131" t="str">
        <f>IF(B3=0,"",IF(B3&lt;$C$1,"felnőtt","ifi"))</f>
        <v>felnőtt</v>
      </c>
      <c r="D3" s="32" t="s">
        <v>9</v>
      </c>
      <c r="E3" s="45">
        <v>44</v>
      </c>
      <c r="F3" s="32">
        <v>0</v>
      </c>
      <c r="G3" s="32">
        <v>4.4765385443090429</v>
      </c>
      <c r="H3" s="32">
        <v>0</v>
      </c>
      <c r="I3" s="32">
        <v>24.468436652595088</v>
      </c>
      <c r="J3" s="32">
        <v>26.91307437021058</v>
      </c>
      <c r="K3" s="32">
        <v>0</v>
      </c>
      <c r="L3" s="32">
        <v>0</v>
      </c>
      <c r="M3" s="32">
        <v>0</v>
      </c>
      <c r="N3" s="32">
        <v>18.951395385657083</v>
      </c>
      <c r="O3" s="32">
        <v>0</v>
      </c>
      <c r="P3" s="32">
        <v>15.545230954084547</v>
      </c>
      <c r="Q3" s="32">
        <v>2.117803563512572</v>
      </c>
      <c r="R3" s="32">
        <v>0</v>
      </c>
      <c r="S3" s="32">
        <v>0</v>
      </c>
      <c r="T3" s="32">
        <v>27.318892289539491</v>
      </c>
      <c r="U3" s="32">
        <v>0</v>
      </c>
      <c r="V3" s="32">
        <v>2.1146662986493743</v>
      </c>
      <c r="W3" s="32">
        <v>0</v>
      </c>
      <c r="X3" s="32">
        <f>IFERROR(IF(RIGHT(VLOOKUP($A3,csapatok!$A:$BL,X$320,FALSE),5)="Csere",VLOOKUP(LEFT(VLOOKUP($A3,csapatok!$A:$BL,X$320,FALSE),LEN(VLOOKUP($A3,csapatok!$A:$BL,X$320,FALSE))-6),'csapat-ranglista'!$A:$FP,X$321,FALSE)/8,VLOOKUP(VLOOKUP($A3,csapatok!$A:$BL,X$320,FALSE),'csapat-ranglista'!$A:$FP,X$321,FALSE)/4),0)</f>
        <v>0</v>
      </c>
      <c r="Y3" s="32">
        <f>IFERROR(IF(RIGHT(VLOOKUP($A3,csapatok!$A:$BL,Y$320,FALSE),5)="Csere",VLOOKUP(LEFT(VLOOKUP($A3,csapatok!$A:$BL,Y$320,FALSE),LEN(VLOOKUP($A3,csapatok!$A:$BL,Y$320,FALSE))-6),'csapat-ranglista'!$A:$FP,Y$321,FALSE)/8,VLOOKUP(VLOOKUP($A3,csapatok!$A:$BL,Y$320,FALSE),'csapat-ranglista'!$A:$FP,Y$321,FALSE)/4),0)</f>
        <v>0</v>
      </c>
      <c r="Z3" s="32">
        <f>IFERROR(IF(RIGHT(VLOOKUP($A3,csapatok!$A:$BL,Z$320,FALSE),5)="Csere",VLOOKUP(LEFT(VLOOKUP($A3,csapatok!$A:$BL,Z$320,FALSE),LEN(VLOOKUP($A3,csapatok!$A:$BL,Z$320,FALSE))-6),'csapat-ranglista'!$A:$FP,Z$321,FALSE)/8,VLOOKUP(VLOOKUP($A3,csapatok!$A:$BL,Z$320,FALSE),'csapat-ranglista'!$A:$FP,Z$321,FALSE)/4),0)</f>
        <v>0</v>
      </c>
      <c r="AA3" s="32">
        <f>IFERROR(IF(RIGHT(VLOOKUP($A3,csapatok!$A:$BL,AA$320,FALSE),5)="Csere",VLOOKUP(LEFT(VLOOKUP($A3,csapatok!$A:$BL,AA$320,FALSE),LEN(VLOOKUP($A3,csapatok!$A:$BL,AA$320,FALSE))-6),'csapat-ranglista'!$A:$FP,AA$321,FALSE)/8,VLOOKUP(VLOOKUP($A3,csapatok!$A:$BL,AA$320,FALSE),'csapat-ranglista'!$A:$FP,AA$321,FALSE)/4),0)</f>
        <v>0</v>
      </c>
      <c r="AB3" s="223">
        <f>IFERROR(IF(RIGHT(VLOOKUP($A3,csapatok!$A:$BL,AB$320,FALSE),5)="Csere",VLOOKUP(LEFT(VLOOKUP($A3,csapatok!$A:$BL,AB$320,FALSE),LEN(VLOOKUP($A3,csapatok!$A:$BL,AB$320,FALSE))-6),'csapat-ranglista'!$A:$FP,AB$321,FALSE)/8,VLOOKUP(VLOOKUP($A3,csapatok!$A:$BL,AB$320,FALSE),'csapat-ranglista'!$A:$FP,AB$321,FALSE)/4),0)</f>
        <v>0</v>
      </c>
      <c r="AC3" s="223">
        <f>IFERROR(IF(RIGHT(VLOOKUP($A3,csapatok!$A:$BL,AC$320,FALSE),5)="Csere",VLOOKUP(LEFT(VLOOKUP($A3,csapatok!$A:$BL,AC$320,FALSE),LEN(VLOOKUP($A3,csapatok!$A:$BL,AC$320,FALSE))-6),'csapat-ranglista'!$A:$FP,AC$321,FALSE)/8,VLOOKUP(VLOOKUP($A3,csapatok!$A:$BL,AC$320,FALSE),'csapat-ranglista'!$A:$FP,AC$321,FALSE)/4),0)</f>
        <v>0</v>
      </c>
      <c r="AD3" s="223">
        <f>IFERROR(IF(RIGHT(VLOOKUP($A3,csapatok!$A:$BL,AD$320,FALSE),5)="Csere",VLOOKUP(LEFT(VLOOKUP($A3,csapatok!$A:$BL,AD$320,FALSE),LEN(VLOOKUP($A3,csapatok!$A:$BL,AD$320,FALSE))-6),'csapat-ranglista'!$A:$FP,AD$321,FALSE)/8,VLOOKUP(VLOOKUP($A3,csapatok!$A:$BL,AD$320,FALSE),'csapat-ranglista'!$A:$FP,AD$321,FALSE)/4),0)</f>
        <v>3.2339601663927793</v>
      </c>
      <c r="AE3" s="223">
        <f>IFERROR(IF(RIGHT(VLOOKUP($A3,csapatok!$A:$BL,AE$320,FALSE),5)="Csere",VLOOKUP(LEFT(VLOOKUP($A3,csapatok!$A:$BL,AE$320,FALSE),LEN(VLOOKUP($A3,csapatok!$A:$BL,AE$320,FALSE))-6),'csapat-ranglista'!$A:$FP,AE$321,FALSE)/8,VLOOKUP(VLOOKUP($A3,csapatok!$A:$BL,AE$320,FALSE),'csapat-ranglista'!$A:$FP,AE$321,FALSE)/4),0)</f>
        <v>0</v>
      </c>
      <c r="AF3" s="223">
        <f>IFERROR(IF(RIGHT(VLOOKUP($A3,csapatok!$A:$BL,AF$320,FALSE),5)="Csere",VLOOKUP(LEFT(VLOOKUP($A3,csapatok!$A:$BL,AF$320,FALSE),LEN(VLOOKUP($A3,csapatok!$A:$BL,AF$320,FALSE))-6),'csapat-ranglista'!$A:$FP,AF$321,FALSE)/8,VLOOKUP(VLOOKUP($A3,csapatok!$A:$BL,AF$320,FALSE),'csapat-ranglista'!$A:$FP,AF$321,FALSE)/4),0)</f>
        <v>0</v>
      </c>
      <c r="AG3" s="223">
        <f>IFERROR(IF(RIGHT(VLOOKUP($A3,csapatok!$A:$BL,AG$320,FALSE),5)="Csere",VLOOKUP(LEFT(VLOOKUP($A3,csapatok!$A:$BL,AG$320,FALSE),LEN(VLOOKUP($A3,csapatok!$A:$BL,AG$320,FALSE))-6),'csapat-ranglista'!$A:$FP,AG$321,FALSE)/8,VLOOKUP(VLOOKUP($A3,csapatok!$A:$BL,AG$320,FALSE),'csapat-ranglista'!$A:$FP,AG$321,FALSE)/4),0)</f>
        <v>0</v>
      </c>
      <c r="AH3" s="223">
        <f>IFERROR(IF(RIGHT(VLOOKUP($A3,csapatok!$A:$BL,AH$320,FALSE),5)="Csere",VLOOKUP(LEFT(VLOOKUP($A3,csapatok!$A:$BL,AH$320,FALSE),LEN(VLOOKUP($A3,csapatok!$A:$BL,AH$320,FALSE))-6),'csapat-ranglista'!$A:$FP,AH$321,FALSE)/8,VLOOKUP(VLOOKUP($A3,csapatok!$A:$BL,AH$320,FALSE),'csapat-ranglista'!$A:$FP,AH$321,FALSE)/4),0)</f>
        <v>0</v>
      </c>
      <c r="AI3" s="223">
        <f>IFERROR(IF(RIGHT(VLOOKUP($A3,csapatok!$A:$BL,AI$320,FALSE),5)="Csere",VLOOKUP(LEFT(VLOOKUP($A3,csapatok!$A:$BL,AI$320,FALSE),LEN(VLOOKUP($A3,csapatok!$A:$BL,AI$320,FALSE))-6),'csapat-ranglista'!$A:$FP,AI$321,FALSE)/8,VLOOKUP(VLOOKUP($A3,csapatok!$A:$BL,AI$320,FALSE),'csapat-ranglista'!$A:$FP,AI$321,FALSE)/4),0)</f>
        <v>14.217798670497324</v>
      </c>
      <c r="AJ3" s="223">
        <f>IFERROR(IF(RIGHT(VLOOKUP($A3,csapatok!$A:$BL,AJ$320,FALSE),5)="Csere",VLOOKUP(LEFT(VLOOKUP($A3,csapatok!$A:$BL,AJ$320,FALSE),LEN(VLOOKUP($A3,csapatok!$A:$BL,AJ$320,FALSE))-6),'csapat-ranglista'!$A:$FP,AJ$321,FALSE)/8,VLOOKUP(VLOOKUP($A3,csapatok!$A:$BL,AJ$320,FALSE),'csapat-ranglista'!$A:$FP,AJ$321,FALSE)/2),0)</f>
        <v>36.768761407012192</v>
      </c>
      <c r="AK3" s="223">
        <f>IFERROR(IF(RIGHT(VLOOKUP($A3,csapatok!$A:$CN,AK$320,FALSE),5)="Csere",VLOOKUP(LEFT(VLOOKUP($A3,csapatok!$A:$CN,AK$320,FALSE),LEN(VLOOKUP($A3,csapatok!$A:$CN,AK$320,FALSE))-6),'csapat-ranglista'!$A:$FP,AK$321,FALSE)/8,VLOOKUP(VLOOKUP($A3,csapatok!$A:$CN,AK$320,FALSE),'csapat-ranglista'!$A:$FP,AK$321,FALSE)/4),0)</f>
        <v>0</v>
      </c>
      <c r="AL3" s="223">
        <f>IFERROR(IF(RIGHT(VLOOKUP($A3,csapatok!$A:$CN,AL$320,FALSE),5)="Csere",VLOOKUP(LEFT(VLOOKUP($A3,csapatok!$A:$CN,AL$320,FALSE),LEN(VLOOKUP($A3,csapatok!$A:$CN,AL$320,FALSE))-6),'csapat-ranglista'!$A:$FP,AL$321,FALSE)/8,VLOOKUP(VLOOKUP($A3,csapatok!$A:$CN,AL$320,FALSE),'csapat-ranglista'!$A:$FP,AL$321,FALSE)/4),0)</f>
        <v>1.6296196692203428</v>
      </c>
      <c r="AM3" s="223">
        <f>IFERROR(IF(RIGHT(VLOOKUP($A3,csapatok!$A:$CN,AM$320,FALSE),5)="Csere",VLOOKUP(LEFT(VLOOKUP($A3,csapatok!$A:$CN,AM$320,FALSE),LEN(VLOOKUP($A3,csapatok!$A:$CN,AM$320,FALSE))-6),'csapat-ranglista'!$A:$FP,AM$321,FALSE)/8,VLOOKUP(VLOOKUP($A3,csapatok!$A:$CN,AM$320,FALSE),'csapat-ranglista'!$A:$FP,AM$321,FALSE)/4),0)</f>
        <v>6.5526525727961689</v>
      </c>
      <c r="AN3" s="223">
        <f>IFERROR(IF(RIGHT(VLOOKUP($A3,csapatok!$A:$CN,AN$320,FALSE),5)="Csere",VLOOKUP(LEFT(VLOOKUP($A3,csapatok!$A:$CN,AN$320,FALSE),LEN(VLOOKUP($A3,csapatok!$A:$CN,AN$320,FALSE))-6),'csapat-ranglista'!$A:$FP,AN$321,FALSE)/8,VLOOKUP(VLOOKUP($A3,csapatok!$A:$CN,AN$320,FALSE),'csapat-ranglista'!$A:$FP,AN$321,FALSE)/4),0)</f>
        <v>0</v>
      </c>
      <c r="AO3" s="223">
        <f>IFERROR(IF(RIGHT(VLOOKUP($A3,csapatok!$A:$CN,AO$320,FALSE),5)="Csere",VLOOKUP(LEFT(VLOOKUP($A3,csapatok!$A:$CN,AO$320,FALSE),LEN(VLOOKUP($A3,csapatok!$A:$CN,AO$320,FALSE))-6),'csapat-ranglista'!$A:$FP,AO$321,FALSE)/8,VLOOKUP(VLOOKUP($A3,csapatok!$A:$CN,AO$320,FALSE),'csapat-ranglista'!$A:$FP,AO$321,FALSE)/4),0)</f>
        <v>0</v>
      </c>
      <c r="AP3" s="223">
        <f>IFERROR(IF(RIGHT(VLOOKUP($A3,csapatok!$A:$CN,AP$320,FALSE),5)="Csere",VLOOKUP(LEFT(VLOOKUP($A3,csapatok!$A:$CN,AP$320,FALSE),LEN(VLOOKUP($A3,csapatok!$A:$CN,AP$320,FALSE))-6),'csapat-ranglista'!$A:$FP,AP$321,FALSE)/8,VLOOKUP(VLOOKUP($A3,csapatok!$A:$CN,AP$320,FALSE),'csapat-ranglista'!$A:$FP,AP$321,FALSE)/4),0)</f>
        <v>13.077176514986107</v>
      </c>
      <c r="AQ3" s="223">
        <f>IFERROR(IF(RIGHT(VLOOKUP($A3,csapatok!$A:$CN,AQ$320,FALSE),5)="Csere",VLOOKUP(LEFT(VLOOKUP($A3,csapatok!$A:$CN,AQ$320,FALSE),LEN(VLOOKUP($A3,csapatok!$A:$CN,AQ$320,FALSE))-6),'csapat-ranglista'!$A:$FP,AQ$321,FALSE)/8,VLOOKUP(VLOOKUP($A3,csapatok!$A:$CN,AQ$320,FALSE),'csapat-ranglista'!$A:$FP,AQ$321,FALSE)/4),0)</f>
        <v>0</v>
      </c>
      <c r="AR3" s="223">
        <f>IFERROR(IF(RIGHT(VLOOKUP($A3,csapatok!$A:$CN,AR$320,FALSE),5)="Csere",VLOOKUP(LEFT(VLOOKUP($A3,csapatok!$A:$CN,AR$320,FALSE),LEN(VLOOKUP($A3,csapatok!$A:$CN,AR$320,FALSE))-6),'csapat-ranglista'!$A:$FP,AR$321,FALSE)/8,VLOOKUP(VLOOKUP($A3,csapatok!$A:$CN,AR$320,FALSE),'csapat-ranglista'!$A:$FP,AR$321,FALSE)/4),0)</f>
        <v>62.443391258557114</v>
      </c>
      <c r="AS3" s="223">
        <f>IFERROR(IF(RIGHT(VLOOKUP($A3,csapatok!$A:$CN,AS$320,FALSE),5)="Csere",VLOOKUP(LEFT(VLOOKUP($A3,csapatok!$A:$CN,AS$320,FALSE),LEN(VLOOKUP($A3,csapatok!$A:$CN,AS$320,FALSE))-6),'csapat-ranglista'!$A:$FP,AS$321,FALSE)/8,VLOOKUP(VLOOKUP($A3,csapatok!$A:$CN,AS$320,FALSE),'csapat-ranglista'!$A:$FP,AS$321,FALSE)/4),0)</f>
        <v>25.745276155162582</v>
      </c>
      <c r="AT3" s="223">
        <f>IFERROR(IF(RIGHT(VLOOKUP($A3,csapatok!$A:$CN,AT$320,FALSE),5)="Csere",VLOOKUP(LEFT(VLOOKUP($A3,csapatok!$A:$CN,AT$320,FALSE),LEN(VLOOKUP($A3,csapatok!$A:$CN,AT$320,FALSE))-6),'csapat-ranglista'!$A:$FP,AT$321,FALSE)/8,VLOOKUP(VLOOKUP($A3,csapatok!$A:$CN,AT$320,FALSE),'csapat-ranglista'!$A:$FP,AT$321,FALSE)/4),0)</f>
        <v>0</v>
      </c>
      <c r="AU3" s="223">
        <f>IFERROR(IF(RIGHT(VLOOKUP($A3,csapatok!$A:$CN,AU$320,FALSE),5)="Csere",VLOOKUP(LEFT(VLOOKUP($A3,csapatok!$A:$CN,AU$320,FALSE),LEN(VLOOKUP($A3,csapatok!$A:$CN,AU$320,FALSE))-6),'csapat-ranglista'!$A:$FP,AU$321,FALSE)/8,VLOOKUP(VLOOKUP($A3,csapatok!$A:$CN,AU$320,FALSE),'csapat-ranglista'!$A:$FP,AU$321,FALSE)/4),0)</f>
        <v>0</v>
      </c>
      <c r="AV3" s="223">
        <f>IFERROR(IF(RIGHT(VLOOKUP($A3,csapatok!$A:$CN,AV$320,FALSE),5)="Csere",VLOOKUP(LEFT(VLOOKUP($A3,csapatok!$A:$CN,AV$320,FALSE),LEN(VLOOKUP($A3,csapatok!$A:$CN,AV$320,FALSE))-6),'csapat-ranglista'!$A:$FP,AV$321,FALSE)/8,VLOOKUP(VLOOKUP($A3,csapatok!$A:$CN,AV$320,FALSE),'csapat-ranglista'!$A:$FP,AV$321,FALSE)/4),0)</f>
        <v>24.017322168601972</v>
      </c>
      <c r="AW3" s="223">
        <f>IFERROR(IF(RIGHT(VLOOKUP($A3,csapatok!$A:$CN,AW$320,FALSE),5)="Csere",VLOOKUP(LEFT(VLOOKUP($A3,csapatok!$A:$CN,AW$320,FALSE),LEN(VLOOKUP($A3,csapatok!$A:$CN,AW$320,FALSE))-6),'csapat-ranglista'!$A:$FP,AW$321,FALSE)/8,VLOOKUP(VLOOKUP($A3,csapatok!$A:$CN,AW$320,FALSE),'csapat-ranglista'!$A:$FP,AW$321,FALSE)/4),0)</f>
        <v>0</v>
      </c>
      <c r="AX3" s="223">
        <f>IFERROR(IF(RIGHT(VLOOKUP($A3,csapatok!$A:$CN,AX$320,FALSE),5)="Csere",VLOOKUP(LEFT(VLOOKUP($A3,csapatok!$A:$CN,AX$320,FALSE),LEN(VLOOKUP($A3,csapatok!$A:$CN,AX$320,FALSE))-6),'csapat-ranglista'!$A:$FP,AX$321,FALSE)/8,VLOOKUP(VLOOKUP($A3,csapatok!$A:$CN,AX$320,FALSE),'csapat-ranglista'!$A:$FP,AX$321,FALSE)/4),0)</f>
        <v>0</v>
      </c>
      <c r="AY3" s="223">
        <f>IFERROR(IF(RIGHT(VLOOKUP($A3,csapatok!$A:$NN,AY$320,FALSE),5)="Csere",VLOOKUP(LEFT(VLOOKUP($A3,csapatok!$A:$NN,AY$320,FALSE),LEN(VLOOKUP($A3,csapatok!$A:$NN,AY$320,FALSE))-6),'csapat-ranglista'!$A:$FP,AY$321,FALSE)/8,VLOOKUP(VLOOKUP($A3,csapatok!$A:$NN,AY$320,FALSE),'csapat-ranglista'!$A:$FP,AY$321,FALSE)/4),0)</f>
        <v>4.1463070070469383</v>
      </c>
      <c r="AZ3" s="223">
        <f>IFERROR(IF(RIGHT(VLOOKUP($A3,csapatok!$A:$NN,AZ$320,FALSE),5)="Csere",VLOOKUP(LEFT(VLOOKUP($A3,csapatok!$A:$NN,AZ$320,FALSE),LEN(VLOOKUP($A3,csapatok!$A:$NN,AZ$320,FALSE))-6),'csapat-ranglista'!$A:$FP,AZ$321,FALSE)/8,VLOOKUP(VLOOKUP($A3,csapatok!$A:$NN,AZ$320,FALSE),'csapat-ranglista'!$A:$FP,AZ$321,FALSE)/4),0)</f>
        <v>121.67597393963572</v>
      </c>
      <c r="BA3" s="223">
        <f>IFERROR(IF(RIGHT(VLOOKUP($A3,csapatok!$A:$NN,BA$320,FALSE),5)="Csere",VLOOKUP(LEFT(VLOOKUP($A3,csapatok!$A:$NN,BA$320,FALSE),LEN(VLOOKUP($A3,csapatok!$A:$NN,BA$320,FALSE))-6),'csapat-ranglista'!$A:$FP,BA$321,FALSE)/8,VLOOKUP(VLOOKUP($A3,csapatok!$A:$NN,BA$320,FALSE),'csapat-ranglista'!$A:$FP,BA$321,FALSE)/4),0)</f>
        <v>18.573920944828604</v>
      </c>
      <c r="BB3" s="223">
        <f>IFERROR(IF(RIGHT(VLOOKUP($A3,csapatok!$A:$NN,BB$320,FALSE),5)="Csere",VLOOKUP(LEFT(VLOOKUP($A3,csapatok!$A:$NN,BB$320,FALSE),LEN(VLOOKUP($A3,csapatok!$A:$NN,BB$320,FALSE))-6),'csapat-ranglista'!$A:$FP,BB$321,FALSE)/8,VLOOKUP(VLOOKUP($A3,csapatok!$A:$NN,BB$320,FALSE),'csapat-ranglista'!$A:$FP,BB$321,FALSE)/4),0)</f>
        <v>45</v>
      </c>
      <c r="BC3" s="224">
        <f>versenyek!$ES$11*IFERROR(VLOOKUP(VLOOKUP($A3,versenyek!ER:ET,3,FALSE),szabalyok!$A$16:$B$23,2,FALSE)/4,0)</f>
        <v>0</v>
      </c>
      <c r="BD3" s="224">
        <f>versenyek!$EV$11*IFERROR(VLOOKUP(VLOOKUP($A3,versenyek!EU:EW,3,FALSE),szabalyok!$A$16:$B$23,2,FALSE)/4,0)</f>
        <v>6.0494532244846058</v>
      </c>
      <c r="BE3" s="223">
        <f>IFERROR(IF(RIGHT(VLOOKUP($A3,csapatok!$A:$NN,BE$320,FALSE),5)="Csere",VLOOKUP(LEFT(VLOOKUP($A3,csapatok!$A:$NN,BE$320,FALSE),LEN(VLOOKUP($A3,csapatok!$A:$NN,BE$320,FALSE))-6),'csapat-ranglista'!$A:$FP,BE$321,FALSE)/8,VLOOKUP(VLOOKUP($A3,csapatok!$A:$NN,BE$320,FALSE),'csapat-ranglista'!$A:$FP,BE$321,FALSE)/4),0)</f>
        <v>0</v>
      </c>
      <c r="BF3" s="223">
        <f>IFERROR(IF(RIGHT(VLOOKUP($A3,csapatok!$A:$NN,BF$320,FALSE),5)="Csere",VLOOKUP(LEFT(VLOOKUP($A3,csapatok!$A:$NN,BF$320,FALSE),LEN(VLOOKUP($A3,csapatok!$A:$NN,BF$320,FALSE))-6),'csapat-ranglista'!$A:$FP,BF$321,FALSE)/8,VLOOKUP(VLOOKUP($A3,csapatok!$A:$NN,BF$320,FALSE),'csapat-ranglista'!$A:$FP,BF$321,FALSE)/4),0)</f>
        <v>0</v>
      </c>
      <c r="BG3" s="223">
        <f>IFERROR(IF(RIGHT(VLOOKUP($A3,csapatok!$A:$NN,BG$320,FALSE),5)="Csere",VLOOKUP(LEFT(VLOOKUP($A3,csapatok!$A:$NN,BG$320,FALSE),LEN(VLOOKUP($A3,csapatok!$A:$NN,BG$320,FALSE))-6),'csapat-ranglista'!$A:$FP,BG$321,FALSE)/8,VLOOKUP(VLOOKUP($A3,csapatok!$A:$NN,BG$320,FALSE),'csapat-ranglista'!$A:$FP,BG$321,FALSE)/4),0)</f>
        <v>0</v>
      </c>
      <c r="BH3" s="223">
        <f>IFERROR(IF(RIGHT(VLOOKUP($A3,csapatok!$A:$NN,BH$320,FALSE),5)="Csere",VLOOKUP(LEFT(VLOOKUP($A3,csapatok!$A:$NN,BH$320,FALSE),LEN(VLOOKUP($A3,csapatok!$A:$NN,BH$320,FALSE))-6),'csapat-ranglista'!$A:$FP,BH$321,FALSE)/8,VLOOKUP(VLOOKUP($A3,csapatok!$A:$NN,BH$320,FALSE),'csapat-ranglista'!$A:$FP,BH$321,FALSE)/4),0)</f>
        <v>4.1470988759488714</v>
      </c>
      <c r="BI3" s="223">
        <f>IFERROR(IF(RIGHT(VLOOKUP($A3,csapatok!$A:$NN,BI$320,FALSE),5)="Csere",VLOOKUP(LEFT(VLOOKUP($A3,csapatok!$A:$NN,BI$320,FALSE),LEN(VLOOKUP($A3,csapatok!$A:$NN,BI$320,FALSE))-6),'csapat-ranglista'!$A:$FP,BI$321,FALSE)/8,VLOOKUP(VLOOKUP($A3,csapatok!$A:$NN,BI$320,FALSE),'csapat-ranglista'!$A:$FP,BI$321,FALSE)/4),0)</f>
        <v>0</v>
      </c>
      <c r="BJ3" s="223">
        <f>IFERROR(IF(RIGHT(VLOOKUP($A3,csapatok!$A:$NN,BJ$320,FALSE),5)="Csere",VLOOKUP(LEFT(VLOOKUP($A3,csapatok!$A:$NN,BJ$320,FALSE),LEN(VLOOKUP($A3,csapatok!$A:$NN,BJ$320,FALSE))-6),'csapat-ranglista'!$A:$FP,BJ$321,FALSE)/8,VLOOKUP(VLOOKUP($A3,csapatok!$A:$NN,BJ$320,FALSE),'csapat-ranglista'!$A:$FP,BJ$321,FALSE)/4),0)</f>
        <v>0</v>
      </c>
      <c r="BK3" s="223">
        <f>IFERROR(IF(RIGHT(VLOOKUP($A3,csapatok!$A:$NN,BK$320,FALSE),5)="Csere",VLOOKUP(LEFT(VLOOKUP($A3,csapatok!$A:$NN,BK$320,FALSE),LEN(VLOOKUP($A3,csapatok!$A:$NN,BK$320,FALSE))-6),'csapat-ranglista'!$A:$FP,BK$321,FALSE)/8,VLOOKUP(VLOOKUP($A3,csapatok!$A:$NN,BK$320,FALSE),'csapat-ranglista'!$A:$FP,BK$321,FALSE)/4),0)</f>
        <v>0</v>
      </c>
      <c r="BL3" s="223">
        <f>IFERROR(IF(RIGHT(VLOOKUP($A3,csapatok!$A:$NN,BL$320,FALSE),5)="Csere",VLOOKUP(LEFT(VLOOKUP($A3,csapatok!$A:$NN,BL$320,FALSE),LEN(VLOOKUP($A3,csapatok!$A:$NN,BL$320,FALSE))-6),'csapat-ranglista'!$A:$FP,BL$321,FALSE)/8,VLOOKUP(VLOOKUP($A3,csapatok!$A:$NN,BL$320,FALSE),'csapat-ranglista'!$A:$FP,BL$321,FALSE)/4),0)</f>
        <v>11.508060968398196</v>
      </c>
      <c r="BM3" s="223">
        <f>IFERROR(IF(RIGHT(VLOOKUP($A3,csapatok!$A:$NN,BM$320,FALSE),5)="Csere",VLOOKUP(LEFT(VLOOKUP($A3,csapatok!$A:$NN,BM$320,FALSE),LEN(VLOOKUP($A3,csapatok!$A:$NN,BM$320,FALSE))-6),'csapat-ranglista'!$A:$FP,BM$321,FALSE)/8,VLOOKUP(VLOOKUP($A3,csapatok!$A:$NN,BM$320,FALSE),'csapat-ranglista'!$A:$FP,BM$321,FALSE)/4),0)</f>
        <v>47.938388673767236</v>
      </c>
      <c r="BN3" s="223">
        <f>IFERROR(IF(RIGHT(VLOOKUP($A3,csapatok!$A:$NN,BN$320,FALSE),5)="Csere",VLOOKUP(LEFT(VLOOKUP($A3,csapatok!$A:$NN,BN$320,FALSE),LEN(VLOOKUP($A3,csapatok!$A:$NN,BN$320,FALSE))-6),'csapat-ranglista'!$A:$FP,BN$321,FALSE)/8,VLOOKUP(VLOOKUP($A3,csapatok!$A:$NN,BN$320,FALSE),'csapat-ranglista'!$A:$FP,BN$321,FALSE)/4),0)</f>
        <v>0</v>
      </c>
      <c r="BO3" s="223">
        <f>IFERROR(IF(RIGHT(VLOOKUP($A3,csapatok!$A:$NN,BO$320,FALSE),5)="Csere",VLOOKUP(LEFT(VLOOKUP($A3,csapatok!$A:$NN,BO$320,FALSE),LEN(VLOOKUP($A3,csapatok!$A:$NN,BO$320,FALSE))-6),'csapat-ranglista'!$A:$FP,BO$321,FALSE)/8,VLOOKUP(VLOOKUP($A3,csapatok!$A:$NN,BO$320,FALSE),'csapat-ranglista'!$A:$FP,BO$321,FALSE)/4),0)</f>
        <v>7.8705134940299075</v>
      </c>
      <c r="BP3" s="223">
        <f>IFERROR(IF(RIGHT(VLOOKUP($A3,csapatok!$A:$NN,BP$320,FALSE),5)="Csere",VLOOKUP(LEFT(VLOOKUP($A3,csapatok!$A:$NN,BP$320,FALSE),LEN(VLOOKUP($A3,csapatok!$A:$NN,BP$320,FALSE))-6),'csapat-ranglista'!$A:$FP,BP$321,FALSE)/8,VLOOKUP(VLOOKUP($A3,csapatok!$A:$NN,BP$320,FALSE),'csapat-ranglista'!$A:$FP,BP$321,FALSE)/4),0)</f>
        <v>0</v>
      </c>
      <c r="BQ3" s="223">
        <f>IFERROR(IF(RIGHT(VLOOKUP($A3,csapatok!$A:$NN,BQ$320,FALSE),5)="Csere",VLOOKUP(LEFT(VLOOKUP($A3,csapatok!$A:$NN,BQ$320,FALSE),LEN(VLOOKUP($A3,csapatok!$A:$NN,BQ$320,FALSE))-6),'csapat-ranglista'!$A:$FP,BQ$321,FALSE)/8,VLOOKUP(VLOOKUP($A3,csapatok!$A:$NN,BQ$320,FALSE),'csapat-ranglista'!$A:$FP,BQ$321,FALSE)/4),0)</f>
        <v>0</v>
      </c>
      <c r="BR3" s="223">
        <f>IFERROR(IF(RIGHT(VLOOKUP($A3,csapatok!$A:$NN,BR$320,FALSE),5)="Csere",VLOOKUP(LEFT(VLOOKUP($A3,csapatok!$A:$NN,BR$320,FALSE),LEN(VLOOKUP($A3,csapatok!$A:$NN,BR$320,FALSE))-6),'csapat-ranglista'!$A:$FP,BR$321,FALSE)/8,VLOOKUP(VLOOKUP($A3,csapatok!$A:$NN,BR$320,FALSE),'csapat-ranglista'!$A:$FP,BR$321,FALSE)/4),0)</f>
        <v>50.774303300284444</v>
      </c>
      <c r="BS3" s="223">
        <f>IFERROR(IF(RIGHT(VLOOKUP($A3,csapatok!$A:$NN,BS$320,FALSE),5)="Csere",VLOOKUP(LEFT(VLOOKUP($A3,csapatok!$A:$NN,BS$320,FALSE),LEN(VLOOKUP($A3,csapatok!$A:$NN,BS$320,FALSE))-6),'csapat-ranglista'!$A:$FP,BS$321,FALSE)/8,VLOOKUP(VLOOKUP($A3,csapatok!$A:$NN,BS$320,FALSE),'csapat-ranglista'!$A:$FP,BS$321,FALSE)/4),0)</f>
        <v>10.835971162121787</v>
      </c>
      <c r="BT3" s="223">
        <f>IFERROR(IF(RIGHT(VLOOKUP($A3,csapatok!$A:$NN,BT$320,FALSE),5)="Csere",VLOOKUP(LEFT(VLOOKUP($A3,csapatok!$A:$NN,BT$320,FALSE),LEN(VLOOKUP($A3,csapatok!$A:$NN,BT$320,FALSE))-6),'csapat-ranglista'!$A:$FP,BT$321,FALSE)/8,VLOOKUP(VLOOKUP($A3,csapatok!$A:$NN,BT$320,FALSE),'csapat-ranglista'!$A:$FP,BT$321,FALSE)/4),0)</f>
        <v>44.717701021668539</v>
      </c>
      <c r="BU3" s="223">
        <f>IFERROR(IF(RIGHT(VLOOKUP($A3,csapatok!$A:$NN,BU$320,FALSE),5)="Csere",VLOOKUP(LEFT(VLOOKUP($A3,csapatok!$A:$NN,BU$320,FALSE),LEN(VLOOKUP($A3,csapatok!$A:$NN,BU$320,FALSE))-6),'csapat-ranglista'!$A:$FP,BU$321,FALSE)/8,VLOOKUP(VLOOKUP($A3,csapatok!$A:$NN,BU$320,FALSE),'csapat-ranglista'!$A:$FP,BU$321,FALSE)/4),0)</f>
        <v>0</v>
      </c>
      <c r="BV3" s="223">
        <f>IFERROR(IF(RIGHT(VLOOKUP($A3,csapatok!$A:$NN,BV$320,FALSE),5)="Csere",VLOOKUP(LEFT(VLOOKUP($A3,csapatok!$A:$NN,BV$320,FALSE),LEN(VLOOKUP($A3,csapatok!$A:$NN,BV$320,FALSE))-6),'csapat-ranglista'!$A:$FP,BV$321,FALSE)/8,VLOOKUP(VLOOKUP($A3,csapatok!$A:$NN,BV$320,FALSE),'csapat-ranglista'!$A:$FP,BV$321,FALSE)/4),0)</f>
        <v>0</v>
      </c>
      <c r="BW3" s="223">
        <f>IFERROR(IF(RIGHT(VLOOKUP($A3,csapatok!$A:$NN,BW$320,FALSE),5)="Csere",VLOOKUP(LEFT(VLOOKUP($A3,csapatok!$A:$NN,BW$320,FALSE),LEN(VLOOKUP($A3,csapatok!$A:$NN,BW$320,FALSE))-6),'csapat-ranglista'!$A:$FP,BW$321,FALSE)/8,VLOOKUP(VLOOKUP($A3,csapatok!$A:$NN,BW$320,FALSE),'csapat-ranglista'!$A:$FP,BW$321,FALSE)/4),0)</f>
        <v>11.459965646094501</v>
      </c>
      <c r="BX3" s="223">
        <f>IFERROR(IF(RIGHT(VLOOKUP($A3,csapatok!$A:$NN,BX$320,FALSE),5)="Csere",VLOOKUP(LEFT(VLOOKUP($A3,csapatok!$A:$NN,BX$320,FALSE),LEN(VLOOKUP($A3,csapatok!$A:$NN,BX$320,FALSE))-6),'csapat-ranglista'!$A:$FP,BX$321,FALSE)/8,VLOOKUP(VLOOKUP($A3,csapatok!$A:$NN,BX$320,FALSE),'csapat-ranglista'!$A:$FP,BX$321,FALSE)/4),0)</f>
        <v>60.427379938061719</v>
      </c>
      <c r="BY3" s="223">
        <f>IFERROR(IF(RIGHT(VLOOKUP($A3,csapatok!$A:$NN,BY$320,FALSE),5)="Csere",VLOOKUP(LEFT(VLOOKUP($A3,csapatok!$A:$NN,BY$320,FALSE),LEN(VLOOKUP($A3,csapatok!$A:$NN,BY$320,FALSE))-6),'csapat-ranglista'!$A:$FP,BY$321,FALSE)/8,VLOOKUP(VLOOKUP($A3,csapatok!$A:$NN,BY$320,FALSE),'csapat-ranglista'!$A:$FP,BY$321,FALSE)/4),0)</f>
        <v>0</v>
      </c>
      <c r="BZ3" s="223">
        <f>IFERROR(IF(RIGHT(VLOOKUP($A3,csapatok!$A:$NN,BZ$320,FALSE),5)="Csere",VLOOKUP(LEFT(VLOOKUP($A3,csapatok!$A:$NN,BZ$320,FALSE),LEN(VLOOKUP($A3,csapatok!$A:$NN,BZ$320,FALSE))-6),'csapat-ranglista'!$A:$FP,BZ$321,FALSE)/8,VLOOKUP(VLOOKUP($A3,csapatok!$A:$NN,BZ$320,FALSE),'csapat-ranglista'!$A:$FP,BZ$321,FALSE)/4),0)</f>
        <v>0</v>
      </c>
      <c r="CA3" s="223">
        <f>IFERROR(IF(RIGHT(VLOOKUP($A3,csapatok!$A:$NN,CA$320,FALSE),5)="Csere",VLOOKUP(LEFT(VLOOKUP($A3,csapatok!$A:$NN,CA$320,FALSE),LEN(VLOOKUP($A3,csapatok!$A:$NN,CA$320,FALSE))-6),'csapat-ranglista'!$A:$FP,CA$321,FALSE)/8,VLOOKUP(VLOOKUP($A3,csapatok!$A:$NN,CA$320,FALSE),'csapat-ranglista'!$A:$FP,CA$321,FALSE)/4),0)</f>
        <v>0</v>
      </c>
      <c r="CB3" s="223">
        <f>IFERROR(IF(RIGHT(VLOOKUP($A3,csapatok!$A:$NN,CB$320,FALSE),5)="Csere",VLOOKUP(LEFT(VLOOKUP($A3,csapatok!$A:$NN,CB$320,FALSE),LEN(VLOOKUP($A3,csapatok!$A:$NN,CB$320,FALSE))-6),'csapat-ranglista'!$A:$FP,CB$321,FALSE)/8,VLOOKUP(VLOOKUP($A3,csapatok!$A:$NN,CB$320,FALSE),'csapat-ranglista'!$A:$FP,CB$321,FALSE)/4),0)</f>
        <v>0</v>
      </c>
      <c r="CC3" s="223">
        <f>IFERROR(IF(RIGHT(VLOOKUP($A3,csapatok!$A:$NN,CC$320,FALSE),5)="Csere",VLOOKUP(LEFT(VLOOKUP($A3,csapatok!$A:$NN,CC$320,FALSE),LEN(VLOOKUP($A3,csapatok!$A:$NN,CC$320,FALSE))-6),'csapat-ranglista'!$A:$FP,CC$321,FALSE)/8,VLOOKUP(VLOOKUP($A3,csapatok!$A:$NN,CC$320,FALSE),'csapat-ranglista'!$A:$FP,CC$321,FALSE)/4),0)</f>
        <v>0</v>
      </c>
      <c r="CD3" s="223">
        <f>IFERROR(IF(RIGHT(VLOOKUP($A3,csapatok!$A:$NN,CD$320,FALSE),5)="Csere",VLOOKUP(LEFT(VLOOKUP($A3,csapatok!$A:$NN,CD$320,FALSE),LEN(VLOOKUP($A3,csapatok!$A:$NN,CD$320,FALSE))-6),'csapat-ranglista'!$A:$FP,CD$321,FALSE)/8,VLOOKUP(VLOOKUP($A3,csapatok!$A:$NN,CD$320,FALSE),'csapat-ranglista'!$A:$FP,CD$321,FALSE)/4),0)</f>
        <v>0.7057746518377519</v>
      </c>
      <c r="CE3" s="223">
        <f>IFERROR(IF(RIGHT(VLOOKUP($A3,csapatok!$A:$NN,CE$320,FALSE),5)="Csere",VLOOKUP(LEFT(VLOOKUP($A3,csapatok!$A:$NN,CE$320,FALSE),LEN(VLOOKUP($A3,csapatok!$A:$NN,CE$320,FALSE))-6),'csapat-ranglista'!$A:$FP,CE$321,FALSE)/8,VLOOKUP(VLOOKUP($A3,csapatok!$A:$NN,CE$320,FALSE),'csapat-ranglista'!$A:$FP,CE$321,FALSE)/4),0)</f>
        <v>0</v>
      </c>
      <c r="CF3" s="223">
        <f>IFERROR(IF(RIGHT(VLOOKUP($A3,csapatok!$A:$NN,CF$320,FALSE),5)="Csere",VLOOKUP(LEFT(VLOOKUP($A3,csapatok!$A:$NN,CF$320,FALSE),LEN(VLOOKUP($A3,csapatok!$A:$NN,CF$320,FALSE))-6),'csapat-ranglista'!$A:$FP,CF$321,FALSE)/8,VLOOKUP(VLOOKUP($A3,csapatok!$A:$NN,CF$320,FALSE),'csapat-ranglista'!$A:$FP,CF$321,FALSE)/4),0)</f>
        <v>16.918394406943108</v>
      </c>
      <c r="CG3" s="223">
        <f>IFERROR(IF(RIGHT(VLOOKUP($A3,csapatok!$A:$NN,CG$320,FALSE),5)="Csere",VLOOKUP(LEFT(VLOOKUP($A3,csapatok!$A:$NN,CG$320,FALSE),LEN(VLOOKUP($A3,csapatok!$A:$NN,CG$320,FALSE))-6),'csapat-ranglista'!$A:$FP,CG$321,FALSE)/8,VLOOKUP(VLOOKUP($A3,csapatok!$A:$NN,CG$320,FALSE),'csapat-ranglista'!$A:$FP,CG$321,FALSE)/4),0)</f>
        <v>414.06400675024099</v>
      </c>
      <c r="CH3" s="223">
        <f>IFERROR(IF(RIGHT(VLOOKUP($A3,csapatok!$A:$NN,CH$320,FALSE),5)="Csere",VLOOKUP(LEFT(VLOOKUP($A3,csapatok!$A:$NN,CH$320,FALSE),LEN(VLOOKUP($A3,csapatok!$A:$NN,CH$320,FALSE))-6),'csapat-ranglista'!$A:$FP,CH$321,FALSE)/8,VLOOKUP(VLOOKUP($A3,csapatok!$A:$NN,CH$320,FALSE),'csapat-ranglista'!$A:$FP,CH$321,FALSE)/4),0)</f>
        <v>25.238024199107244</v>
      </c>
      <c r="CI3" s="223">
        <f>IFERROR(IF(RIGHT(VLOOKUP($A3,csapatok!$A:$NN,CI$320,FALSE),5)="Csere",VLOOKUP(LEFT(VLOOKUP($A3,csapatok!$A:$NN,CI$320,FALSE),LEN(VLOOKUP($A3,csapatok!$A:$NN,CI$320,FALSE))-6),'csapat-ranglista'!$A:$FP,CI$321,FALSE)/8,VLOOKUP(VLOOKUP($A3,csapatok!$A:$NN,CI$320,FALSE),'csapat-ranglista'!$A:$FP,CI$321,FALSE)/4),0)</f>
        <v>3.75</v>
      </c>
      <c r="CJ3" s="224">
        <f>versenyek!$IQ$11*IFERROR(VLOOKUP(VLOOKUP($A3,versenyek!IP:IR,3,FALSE),szabalyok!$A$16:$B$23,2,FALSE)/4,0)</f>
        <v>0</v>
      </c>
      <c r="CK3" s="224">
        <f>versenyek!$IT$11*IFERROR(VLOOKUP(VLOOKUP($A3,versenyek!IS:IU,3,FALSE),szabalyok!$A$16:$B$23,2,FALSE)/4,0)</f>
        <v>8.6016261034292274</v>
      </c>
      <c r="CL3" s="223">
        <f>IFERROR(IF(RIGHT(VLOOKUP($A3,csapatok!$A:$NN,CL$320,FALSE),5)="Csere",VLOOKUP(LEFT(VLOOKUP($A3,csapatok!$A:$NN,CL$320,FALSE),LEN(VLOOKUP($A3,csapatok!$A:$NN,CL$320,FALSE))-6),'csapat-ranglista'!$A:$FP,CL$321,FALSE)/8,VLOOKUP(VLOOKUP($A3,csapatok!$A:$NN,CL$320,FALSE),'csapat-ranglista'!$A:$FP,CL$321,FALSE)/4),0)</f>
        <v>0</v>
      </c>
      <c r="CM3" s="223">
        <f>IFERROR(IF(RIGHT(VLOOKUP($A3,csapatok!$A:$NN,CM$320,FALSE),5)="Csere",VLOOKUP(LEFT(VLOOKUP($A3,csapatok!$A:$NN,CM$320,FALSE),LEN(VLOOKUP($A3,csapatok!$A:$NN,CM$320,FALSE))-6),'csapat-ranglista'!$A:$FP,CM$321,FALSE)/8,VLOOKUP(VLOOKUP($A3,csapatok!$A:$NN,CM$320,FALSE),'csapat-ranglista'!$A:$FP,CM$321,FALSE)/4),0)</f>
        <v>0</v>
      </c>
      <c r="CN3" s="223">
        <f>IFERROR(IF(RIGHT(VLOOKUP($A3,csapatok!$A:$NN,CN$320,FALSE),5)="Csere",VLOOKUP(LEFT(VLOOKUP($A3,csapatok!$A:$NN,CN$320,FALSE),LEN(VLOOKUP($A3,csapatok!$A:$NN,CN$320,FALSE))-6),'csapat-ranglista'!$A:$FP,CN$321,FALSE)/8,VLOOKUP(VLOOKUP($A3,csapatok!$A:$NN,CN$320,FALSE),'csapat-ranglista'!$A:$FP,CN$321,FALSE)/4),0)</f>
        <v>5.2041798514433424</v>
      </c>
      <c r="CO3" s="223">
        <f>IFERROR(IF(RIGHT(VLOOKUP($A3,csapatok!$A:$NN,CO$320,FALSE),5)="Csere",VLOOKUP(LEFT(VLOOKUP($A3,csapatok!$A:$NN,CO$320,FALSE),LEN(VLOOKUP($A3,csapatok!$A:$NN,CO$320,FALSE))-6),'csapat-ranglista'!$A:$FP,CO$321,FALSE)/8,VLOOKUP(VLOOKUP($A3,csapatok!$A:$NN,CO$320,FALSE),'csapat-ranglista'!$A:$FP,CO$321,FALSE)/4),0)</f>
        <v>0</v>
      </c>
      <c r="CP3" s="223">
        <f>IFERROR(IF(RIGHT(VLOOKUP($A3,csapatok!$A:$NN,CP$320,FALSE),5)="Csere",VLOOKUP(LEFT(VLOOKUP($A3,csapatok!$A:$NN,CP$320,FALSE),LEN(VLOOKUP($A3,csapatok!$A:$NN,CP$320,FALSE))-6),'csapat-ranglista'!$A:$FP,CP$321,FALSE)/8,VLOOKUP(VLOOKUP($A3,csapatok!$A:$NN,CP$320,FALSE),'csapat-ranglista'!$A:$FP,CP$321,FALSE)/4),0)</f>
        <v>2.0748745125162378</v>
      </c>
      <c r="CQ3" s="223">
        <f>IFERROR(IF(RIGHT(VLOOKUP($A3,csapatok!$A:$NN,CQ$320,FALSE),5)="Csere",VLOOKUP(LEFT(VLOOKUP($A3,csapatok!$A:$NN,CQ$320,FALSE),LEN(VLOOKUP($A3,csapatok!$A:$NN,CQ$320,FALSE))-6),'csapat-ranglista'!$A:$FP,CQ$321,FALSE)/8,VLOOKUP(VLOOKUP($A3,csapatok!$A:$NN,CQ$320,FALSE),'csapat-ranglista'!$A:$FP,CQ$321,FALSE)/4),0)</f>
        <v>57.298322811051975</v>
      </c>
      <c r="CR3" s="223">
        <f>IFERROR(IF(RIGHT(VLOOKUP($A3,csapatok!$A:$NN,CR$320,FALSE),5)="Csere",VLOOKUP(LEFT(VLOOKUP($A3,csapatok!$A:$NN,CR$320,FALSE),LEN(VLOOKUP($A3,csapatok!$A:$NN,CR$320,FALSE))-6),'csapat-ranglista'!$A:$FP,CR$321,FALSE)/8,VLOOKUP(VLOOKUP($A3,csapatok!$A:$NN,CR$320,FALSE),'csapat-ranglista'!$A:$FP,CR$321,FALSE)/4),0)</f>
        <v>0</v>
      </c>
      <c r="CS3" s="223">
        <f>IFERROR(IF(RIGHT(VLOOKUP($A3,csapatok!$A:$NN,CS$320,FALSE),5)="Csere",VLOOKUP(LEFT(VLOOKUP($A3,csapatok!$A:$NN,CS$320,FALSE),LEN(VLOOKUP($A3,csapatok!$A:$NN,CS$320,FALSE))-6),'csapat-ranglista'!$A:$FP,CS$321,FALSE)/8,VLOOKUP(VLOOKUP($A3,csapatok!$A:$NN,CS$320,FALSE),'csapat-ranglista'!$A:$FP,CS$321,FALSE)/4),0)</f>
        <v>10.486125306051624</v>
      </c>
      <c r="CT3" s="223">
        <f>IFERROR(IF(RIGHT(VLOOKUP($A3,csapatok!$A:$NN,CT$320,FALSE),5)="Csere",VLOOKUP(LEFT(VLOOKUP($A3,csapatok!$A:$NN,CT$320,FALSE),LEN(VLOOKUP($A3,csapatok!$A:$NN,CT$320,FALSE))-6),'csapat-ranglista'!$A:$FP,CT$321,FALSE)/8,VLOOKUP(VLOOKUP($A3,csapatok!$A:$NN,CT$320,FALSE),'csapat-ranglista'!$A:$FP,CT$321,FALSE)/4),0)</f>
        <v>3.411430042362559</v>
      </c>
      <c r="CU3" s="223">
        <f>IFERROR(IF(RIGHT(VLOOKUP($A3,csapatok!$A:$NN,CU$320,FALSE),5)="Csere",VLOOKUP(LEFT(VLOOKUP($A3,csapatok!$A:$NN,CU$320,FALSE),LEN(VLOOKUP($A3,csapatok!$A:$NN,CU$320,FALSE))-6),'csapat-ranglista'!$A:$FP,CU$321,FALSE)/8,VLOOKUP(VLOOKUP($A3,csapatok!$A:$NN,CU$320,FALSE),'csapat-ranglista'!$A:$FP,CU$321,FALSE)/4),0)</f>
        <v>0</v>
      </c>
      <c r="CV3" s="223">
        <f>IFERROR(IF(RIGHT(VLOOKUP($A3,csapatok!$A:$NN,CV$320,FALSE),5)="Csere",VLOOKUP(LEFT(VLOOKUP($A3,csapatok!$A:$NN,CV$320,FALSE),LEN(VLOOKUP($A3,csapatok!$A:$NN,CV$320,FALSE))-6),'csapat-ranglista'!$A:$FP,CV$321,FALSE)/8,VLOOKUP(VLOOKUP($A3,csapatok!$A:$NN,CV$320,FALSE),'csapat-ranglista'!$A:$FP,CV$321,FALSE)/4),0)</f>
        <v>97.922795973270212</v>
      </c>
      <c r="CW3" s="223">
        <f>IFERROR(IF(RIGHT(VLOOKUP($A3,csapatok!$A:$NN,CW$320,FALSE),5)="Csere",VLOOKUP(LEFT(VLOOKUP($A3,csapatok!$A:$NN,CW$320,FALSE),LEN(VLOOKUP($A3,csapatok!$A:$NN,CW$320,FALSE))-6),'csapat-ranglista'!$A:$FP,CW$321,FALSE)/8,VLOOKUP(VLOOKUP($A3,csapatok!$A:$NN,CW$320,FALSE),'csapat-ranglista'!$A:$FP,CW$321,FALSE)/4),0)</f>
        <v>0</v>
      </c>
      <c r="CX3" s="223">
        <f>IFERROR(IF(RIGHT(VLOOKUP($A3,csapatok!$A:$NN,CX$320,FALSE),5)="Csere",VLOOKUP(LEFT(VLOOKUP($A3,csapatok!$A:$NN,CX$320,FALSE),LEN(VLOOKUP($A3,csapatok!$A:$NN,CX$320,FALSE))-6),'csapat-ranglista'!$A:$FP,CX$321,FALSE)/8,VLOOKUP(VLOOKUP($A3,csapatok!$A:$NN,CX$320,FALSE),'csapat-ranglista'!$A:$FP,CX$321,FALSE)/4),0)</f>
        <v>88.614473684210495</v>
      </c>
      <c r="CY3" s="223">
        <f>IFERROR(IF(RIGHT(VLOOKUP($A3,csapatok!$A:$NN,CY$320,FALSE),5)="Csere",VLOOKUP(LEFT(VLOOKUP($A3,csapatok!$A:$NN,CY$320,FALSE),LEN(VLOOKUP($A3,csapatok!$A:$NN,CY$320,FALSE))-6),'csapat-ranglista'!$A:$FP,CY$321,FALSE)/8,VLOOKUP(VLOOKUP($A3,csapatok!$A:$NN,CY$320,FALSE),'csapat-ranglista'!$A:$FP,CY$321,FALSE)/4),0)</f>
        <v>43.01384623628288</v>
      </c>
      <c r="CZ3" s="223">
        <f>IFERROR(IF(RIGHT(VLOOKUP($A3,csapatok!$A:$NN,CZ$320,FALSE),5)="Csere",VLOOKUP(LEFT(VLOOKUP($A3,csapatok!$A:$NN,CZ$320,FALSE),LEN(VLOOKUP($A3,csapatok!$A:$NN,CZ$320,FALSE))-6),'csapat-ranglista'!$A:$FP,CZ$321,FALSE)/8,VLOOKUP(VLOOKUP($A3,csapatok!$A:$NN,CZ$320,FALSE),'csapat-ranglista'!$A:$FP,CZ$321,FALSE)/4),0)</f>
        <v>0</v>
      </c>
      <c r="DA3" s="223">
        <f>IFERROR(IF(RIGHT(VLOOKUP($A3,csapatok!$A:$NN,DA$320,FALSE),5)="Csere",VLOOKUP(LEFT(VLOOKUP($A3,csapatok!$A:$NN,DA$320,FALSE),LEN(VLOOKUP($A3,csapatok!$A:$NN,DA$320,FALSE))-6),'csapat-ranglista'!$A:$FP,DA$321,FALSE)/8,VLOOKUP(VLOOKUP($A3,csapatok!$A:$NN,DA$320,FALSE),'csapat-ranglista'!$A:$FP,DA$321,FALSE)/4),0)</f>
        <v>28.708764566209304</v>
      </c>
      <c r="DB3" s="223">
        <f>IFERROR(IF(RIGHT(VLOOKUP($A3,csapatok!$A:$NN,DB$320,FALSE),5)="Csere",VLOOKUP(LEFT(VLOOKUP($A3,csapatok!$A:$NN,DB$320,FALSE),LEN(VLOOKUP($A3,csapatok!$A:$NN,DB$320,FALSE))-6),'csapat-ranglista'!$A:$FP,DB$321,FALSE)/8,VLOOKUP(VLOOKUP($A3,csapatok!$A:$NN,DB$320,FALSE),'csapat-ranglista'!$A:$FP,DB$321,FALSE)/4),0)</f>
        <v>97.981578947368376</v>
      </c>
      <c r="DC3" s="223">
        <f>IFERROR(IF(RIGHT(VLOOKUP($A3,csapatok!$A:$NN,DC$320,FALSE),5)="Csere",VLOOKUP(LEFT(VLOOKUP($A3,csapatok!$A:$NN,DC$320,FALSE),LEN(VLOOKUP($A3,csapatok!$A:$NN,DC$320,FALSE))-6),'csapat-ranglista'!$A:$FP,DC$321,FALSE)/8,VLOOKUP(VLOOKUP($A3,csapatok!$A:$NN,DC$320,FALSE),'csapat-ranglista'!$A:$FP,DC$321,FALSE)/4),0)</f>
        <v>0</v>
      </c>
      <c r="DD3" s="223">
        <f>IFERROR(IF(RIGHT(VLOOKUP($A3,csapatok!$A:$NN,DD$320,FALSE),5)="Csere",VLOOKUP(LEFT(VLOOKUP($A3,csapatok!$A:$NN,DD$320,FALSE),LEN(VLOOKUP($A3,csapatok!$A:$NN,DD$320,FALSE))-6),'csapat-ranglista'!$A:$FP,DD$321,FALSE)/8,VLOOKUP(VLOOKUP($A3,csapatok!$A:$NN,DD$320,FALSE),'csapat-ranglista'!$A:$FP,DD$321,FALSE)/4),0)</f>
        <v>0</v>
      </c>
      <c r="DE3" s="223">
        <f>IFERROR(IF(RIGHT(VLOOKUP($A3,csapatok!$A:$NN,DE$320,FALSE),5)="Csere",VLOOKUP(LEFT(VLOOKUP($A3,csapatok!$A:$NN,DE$320,FALSE),LEN(VLOOKUP($A3,csapatok!$A:$NN,DE$320,FALSE))-6),'csapat-ranglista'!$A:$FP,DE$321,FALSE)/8,VLOOKUP(VLOOKUP($A3,csapatok!$A:$NN,DE$320,FALSE),'csapat-ranglista'!$A:$FP,DE$321,FALSE)/4),0)</f>
        <v>109.09082163514597</v>
      </c>
      <c r="DF3" s="223">
        <f>IFERROR(IF(RIGHT(VLOOKUP($A3,csapatok!$A:$NN,DF$320,FALSE),5)="Csere",VLOOKUP(LEFT(VLOOKUP($A3,csapatok!$A:$NN,DF$320,FALSE),LEN(VLOOKUP($A3,csapatok!$A:$NN,DF$320,FALSE))-6),'csapat-ranglista'!$A:$FP,DF$321,FALSE)/8,VLOOKUP(VLOOKUP($A3,csapatok!$A:$NN,DF$320,FALSE),'csapat-ranglista'!$A:$FP,DF$321,FALSE)/4),0)</f>
        <v>16.213404605263161</v>
      </c>
      <c r="DG3" s="223">
        <f>IFERROR(IF(RIGHT(VLOOKUP($A3,csapatok!$A:$NN,DG$320,FALSE),5)="Csere",VLOOKUP(LEFT(VLOOKUP($A3,csapatok!$A:$NN,DG$320,FALSE),LEN(VLOOKUP($A3,csapatok!$A:$NN,DG$320,FALSE))-6),'csapat-ranglista'!$A:$FP,DG$321,FALSE)/8,VLOOKUP(VLOOKUP($A3,csapatok!$A:$NN,DG$320,FALSE),'csapat-ranglista'!$A:$FP,DG$321,FALSE)/4),0)</f>
        <v>0</v>
      </c>
      <c r="DH3" s="223">
        <f>IFERROR(IF(RIGHT(VLOOKUP($A3,csapatok!$A:$NN,DH$320,FALSE),5)="Csere",VLOOKUP(LEFT(VLOOKUP($A3,csapatok!$A:$NN,DH$320,FALSE),LEN(VLOOKUP($A3,csapatok!$A:$NN,DH$320,FALSE))-6),'csapat-ranglista'!$A:$FP,DH$321,FALSE)/8,VLOOKUP(VLOOKUP($A3,csapatok!$A:$NN,DH$320,FALSE),'csapat-ranglista'!$A:$FP,DH$321,FALSE)/4),0)</f>
        <v>0</v>
      </c>
      <c r="DI3" s="223">
        <f>IFERROR(IF(RIGHT(VLOOKUP($A3,csapatok!$A:$NN,DI$320,FALSE),5)="Csere",VLOOKUP(LEFT(VLOOKUP($A3,csapatok!$A:$NN,DI$320,FALSE),LEN(VLOOKUP($A3,csapatok!$A:$NN,DI$320,FALSE))-6),'csapat-ranglista'!$A:$FP,DI$321,FALSE)/8,VLOOKUP(VLOOKUP($A3,csapatok!$A:$NN,DI$320,FALSE),'csapat-ranglista'!$A:$FP,DI$321,FALSE)/4),0)</f>
        <v>0</v>
      </c>
      <c r="DJ3" s="223">
        <f>IFERROR(IF(RIGHT(VLOOKUP($A3,csapatok!$A:$NN,DJ$320,FALSE),5)="Csere",VLOOKUP(LEFT(VLOOKUP($A3,csapatok!$A:$NN,DJ$320,FALSE),LEN(VLOOKUP($A3,csapatok!$A:$NN,DJ$320,FALSE))-6),'csapat-ranglista'!$A:$FP,DJ$321,FALSE)/8,VLOOKUP(VLOOKUP($A3,csapatok!$A:$NN,DJ$320,FALSE),'csapat-ranglista'!$A:$FP,DJ$321,FALSE)/4),0)</f>
        <v>0</v>
      </c>
      <c r="DK3" s="223">
        <f>IFERROR(IF(RIGHT(VLOOKUP($A3,csapatok!$A:$NN,DK$320,FALSE),5)="Csere",VLOOKUP(LEFT(VLOOKUP($A3,csapatok!$A:$NN,DK$320,FALSE),LEN(VLOOKUP($A3,csapatok!$A:$NN,DK$320,FALSE))-6),'csapat-ranglista'!$A:$FP,DK$321,FALSE)/8,VLOOKUP(VLOOKUP($A3,csapatok!$A:$NN,DK$320,FALSE),'csapat-ranglista'!$A:$FP,DK$321,FALSE)/4),0)</f>
        <v>0</v>
      </c>
      <c r="DL3" s="223">
        <f>IFERROR(IF(RIGHT(VLOOKUP($A3,csapatok!$A:$NN,DL$320,FALSE),5)="Csere",VLOOKUP(LEFT(VLOOKUP($A3,csapatok!$A:$NN,DL$320,FALSE),LEN(VLOOKUP($A3,csapatok!$A:$NN,DL$320,FALSE))-6),'csapat-ranglista'!$A:$FP,DL$321,FALSE)/8,VLOOKUP(VLOOKUP($A3,csapatok!$A:$NN,DL$320,FALSE),'csapat-ranglista'!$A:$FP,DL$321,FALSE)/4),0)</f>
        <v>45.86251342291753</v>
      </c>
      <c r="DM3" s="223">
        <f>IFERROR(IF(RIGHT(VLOOKUP($A3,csapatok!$A:$NN,DM$320,FALSE),5)="Csere",VLOOKUP(LEFT(VLOOKUP($A3,csapatok!$A:$NN,DM$320,FALSE),LEN(VLOOKUP($A3,csapatok!$A:$NN,DM$320,FALSE))-6),'csapat-ranglista'!$A:$FP,DM$321,FALSE)/8,VLOOKUP(VLOOKUP($A3,csapatok!$A:$NN,DM$320,FALSE),'csapat-ranglista'!$A:$FP,DM$321,FALSE)/4),0)</f>
        <v>0</v>
      </c>
      <c r="DN3" s="223">
        <f>IFERROR(IF(RIGHT(VLOOKUP($A3,csapatok!$A:$NN,DN$320,FALSE),5)="Csere",VLOOKUP(LEFT(VLOOKUP($A3,csapatok!$A:$NN,DN$320,FALSE),LEN(VLOOKUP($A3,csapatok!$A:$NN,DN$320,FALSE))-6),'csapat-ranglista'!$A:$FP,DN$321,FALSE)/8,VLOOKUP(VLOOKUP($A3,csapatok!$A:$NN,DN$320,FALSE),'csapat-ranglista'!$A:$FP,DN$321,FALSE)/4),0)</f>
        <v>0</v>
      </c>
      <c r="DO3" s="224">
        <f>versenyek!$MF$11*IFERROR(VLOOKUP(VLOOKUP($A3,versenyek!ME:MG,3,FALSE),szabalyok!$A$16:$B$23,2,FALSE)/4,0)</f>
        <v>0</v>
      </c>
      <c r="DP3" s="224">
        <f>versenyek!$MI$11*IFERROR(VLOOKUP(VLOOKUP($A3,versenyek!MH:MJ,3,FALSE),szabalyok!$A$16:$B$23,2,FALSE)/4,0)</f>
        <v>14.539785597025945</v>
      </c>
      <c r="DQ3" s="223">
        <f>IFERROR(IF(RIGHT(VLOOKUP($A3,csapatok!$A:$NN,DQ$320,FALSE),5)="Csere",VLOOKUP(LEFT(VLOOKUP($A3,csapatok!$A:$NN,DQ$320,FALSE),LEN(VLOOKUP($A3,csapatok!$A:$NN,DQ$320,FALSE))-6),'csapat-ranglista'!$A:$FP,DQ$321,FALSE)/8,VLOOKUP(VLOOKUP($A3,csapatok!$A:$NN,DQ$320,FALSE),'csapat-ranglista'!$A:$FP,DQ$321,FALSE)/4),0)</f>
        <v>0</v>
      </c>
      <c r="DR3" s="223">
        <f>IFERROR(IF(RIGHT(VLOOKUP($A3,csapatok!$A:$NN,DR$320,FALSE),5)="Csere",VLOOKUP(LEFT(VLOOKUP($A3,csapatok!$A:$NN,DR$320,FALSE),LEN(VLOOKUP($A3,csapatok!$A:$NN,DR$320,FALSE))-6),'csapat-ranglista'!$A:$FP,DR$321,FALSE)/8,VLOOKUP(VLOOKUP($A3,csapatok!$A:$NN,DR$320,FALSE),'csapat-ranglista'!$A:$FP,DR$321,FALSE)/4),0)</f>
        <v>11.53448632260732</v>
      </c>
      <c r="DS3" s="223">
        <f>IFERROR(IF(RIGHT(VLOOKUP($A3,csapatok!$A:$NN,DS$320,FALSE),5)="Csere",VLOOKUP(LEFT(VLOOKUP($A3,csapatok!$A:$NN,DS$320,FALSE),LEN(VLOOKUP($A3,csapatok!$A:$NN,DS$320,FALSE))-6),'csapat-ranglista'!$A:$FP,DS$321,FALSE)/8,VLOOKUP(VLOOKUP($A3,csapatok!$A:$NN,DS$320,FALSE),'csapat-ranglista'!$A:$FP,DS$321,FALSE)/4),0)</f>
        <v>8.6644020357256863</v>
      </c>
      <c r="DT3" s="223">
        <f>IFERROR(IF(RIGHT(VLOOKUP($A3,csapatok!$A:$NN,DT$320,FALSE),5)="Csere",VLOOKUP(LEFT(VLOOKUP($A3,csapatok!$A:$NN,DT$320,FALSE),LEN(VLOOKUP($A3,csapatok!$A:$NN,DT$320,FALSE))-6),'csapat-ranglista'!$A:$FP,DT$321,FALSE)/8,VLOOKUP(VLOOKUP($A3,csapatok!$A:$NN,DT$320,FALSE),'csapat-ranglista'!$A:$FP,DT$321,FALSE)/4),0)</f>
        <v>7.8142871907944604</v>
      </c>
      <c r="DU3" s="223">
        <f>IFERROR(IF(RIGHT(VLOOKUP($A3,csapatok!$A:$NN,DU$320,FALSE),5)="Csere",VLOOKUP(LEFT(VLOOKUP($A3,csapatok!$A:$NN,DU$320,FALSE),LEN(VLOOKUP($A3,csapatok!$A:$NN,DU$320,FALSE))-6),'csapat-ranglista'!$A:$FP,DU$321,FALSE)/8,VLOOKUP(VLOOKUP($A3,csapatok!$A:$NN,DU$320,FALSE),'csapat-ranglista'!$A:$FP,DU$321,FALSE)/4),0)</f>
        <v>0</v>
      </c>
      <c r="DV3" s="223">
        <f>IFERROR(IF(RIGHT(VLOOKUP($A3,csapatok!$A:$NN,DV$320,FALSE),5)="Csere",VLOOKUP(LEFT(VLOOKUP($A3,csapatok!$A:$NN,DV$320,FALSE),LEN(VLOOKUP($A3,csapatok!$A:$NN,DV$320,FALSE))-6),'csapat-ranglista'!$A:$FP,DV$321,FALSE)/8,VLOOKUP(VLOOKUP($A3,csapatok!$A:$NN,DV$320,FALSE),'csapat-ranglista'!$A:$FP,DV$321,FALSE)/4),0)</f>
        <v>17.983876524495283</v>
      </c>
      <c r="DW3" s="223">
        <f>IFERROR(IF(RIGHT(VLOOKUP($A3,csapatok!$A:$NN,DW$320,FALSE),5)="Csere",VLOOKUP(LEFT(VLOOKUP($A3,csapatok!$A:$NN,DW$320,FALSE),LEN(VLOOKUP($A3,csapatok!$A:$NN,DW$320,FALSE))-6),'csapat-ranglista'!$A:$FP,DW$321,FALSE)/8,VLOOKUP(VLOOKUP($A3,csapatok!$A:$NN,DW$320,FALSE),'csapat-ranglista'!$A:$FP,DW$321,FALSE)/4),0)</f>
        <v>0</v>
      </c>
      <c r="DX3" s="223">
        <f>IFERROR(IF(RIGHT(VLOOKUP($A3,csapatok!$A:$NN,DX$320,FALSE),5)="Csere",VLOOKUP(LEFT(VLOOKUP($A3,csapatok!$A:$NN,DX$320,FALSE),LEN(VLOOKUP($A3,csapatok!$A:$NN,DX$320,FALSE))-6),'csapat-ranglista'!$A:$FP,DX$321,FALSE)/8,VLOOKUP(VLOOKUP($A3,csapatok!$A:$NN,DX$320,FALSE),'csapat-ranglista'!$A:$FP,DX$321,FALSE)/4),0)</f>
        <v>10.870771032867088</v>
      </c>
      <c r="DY3" s="223">
        <f>IFERROR(IF(RIGHT(VLOOKUP($A3,csapatok!$A:$NN,DY$320,FALSE),5)="Csere",VLOOKUP(LEFT(VLOOKUP($A3,csapatok!$A:$NN,DY$320,FALSE),LEN(VLOOKUP($A3,csapatok!$A:$NN,DY$320,FALSE))-6),'csapat-ranglista'!$A:$FP,DY$321,FALSE)/8,VLOOKUP(VLOOKUP($A3,csapatok!$A:$NN,DY$320,FALSE),'csapat-ranglista'!$A:$FP,DY$321,FALSE)/4),0)</f>
        <v>0</v>
      </c>
      <c r="DZ3" s="223">
        <f>IFERROR(IF(RIGHT(VLOOKUP($A3,csapatok!$A:$NN,DZ$320,FALSE),5)="Csere",VLOOKUP(LEFT(VLOOKUP($A3,csapatok!$A:$NN,DZ$320,FALSE),LEN(VLOOKUP($A3,csapatok!$A:$NN,DZ$320,FALSE))-6),'csapat-ranglista'!$A:$FP,DZ$321,FALSE)/8,VLOOKUP(VLOOKUP($A3,csapatok!$A:$NN,DZ$320,FALSE),'csapat-ranglista'!$A:$FP,DZ$321,FALSE)/4),0)</f>
        <v>0</v>
      </c>
      <c r="EA3" s="223">
        <f>IFERROR(IF(RIGHT(VLOOKUP($A3,csapatok!$A:$NN,EA$320,FALSE),5)="Csere",VLOOKUP(LEFT(VLOOKUP($A3,csapatok!$A:$NN,EA$320,FALSE),LEN(VLOOKUP($A3,csapatok!$A:$NN,EA$320,FALSE))-6),'csapat-ranglista'!$A:$FP,EA$321,FALSE)/8,VLOOKUP(VLOOKUP($A3,csapatok!$A:$NN,EA$320,FALSE),'csapat-ranglista'!$A:$FP,EA$321,FALSE)/4),0)</f>
        <v>0</v>
      </c>
      <c r="EB3" s="223">
        <f>IFERROR(IF(RIGHT(VLOOKUP($A3,csapatok!$A:$NN,EB$320,FALSE),5)="Csere",VLOOKUP(LEFT(VLOOKUP($A3,csapatok!$A:$NN,EB$320,FALSE),LEN(VLOOKUP($A3,csapatok!$A:$NN,EB$320,FALSE))-6),'csapat-ranglista'!$A:$FP,EB$321,FALSE)/8,VLOOKUP(VLOOKUP($A3,csapatok!$A:$NN,EB$320,FALSE),'csapat-ranglista'!$A:$FP,EB$321,FALSE)/4),0)</f>
        <v>0</v>
      </c>
      <c r="EC3" s="223">
        <f>IFERROR(IF(RIGHT(VLOOKUP($A3,csapatok!$A:$NN,EC$320,FALSE),5)="Csere",VLOOKUP(LEFT(VLOOKUP($A3,csapatok!$A:$NN,EC$320,FALSE),LEN(VLOOKUP($A3,csapatok!$A:$NN,EC$320,FALSE))-6),'csapat-ranglista'!$A:$FP,EC$321,FALSE)/8,VLOOKUP(VLOOKUP($A3,csapatok!$A:$NN,EC$320,FALSE),'csapat-ranglista'!$A:$FP,EC$321,FALSE)/4),0)</f>
        <v>0</v>
      </c>
      <c r="ED3" s="223">
        <f>IFERROR(IF(RIGHT(VLOOKUP($A3,csapatok!$A:$NN,ED$320,FALSE),5)="Csere",VLOOKUP(LEFT(VLOOKUP($A3,csapatok!$A:$NN,ED$320,FALSE),LEN(VLOOKUP($A3,csapatok!$A:$NN,ED$320,FALSE))-6),'csapat-ranglista'!$A:$FP,ED$321,FALSE)/8,VLOOKUP(VLOOKUP($A3,csapatok!$A:$NN,ED$320,FALSE),'csapat-ranglista'!$A:$FP,ED$321,FALSE)/4),0)</f>
        <v>26.765564880945494</v>
      </c>
      <c r="EE3" s="223">
        <f>IFERROR(IF(RIGHT(VLOOKUP($A3,csapatok!$A:$NN,EE$320,FALSE),5)="Csere",VLOOKUP(LEFT(VLOOKUP($A3,csapatok!$A:$NN,EE$320,FALSE),LEN(VLOOKUP($A3,csapatok!$A:$NN,EE$320,FALSE))-6),'csapat-ranglista'!$A:$FP,EE$321,FALSE)/8,VLOOKUP(VLOOKUP($A3,csapatok!$A:$NN,EE$320,FALSE),'csapat-ranglista'!$A:$FP,EE$321,FALSE)/4),0)</f>
        <v>0</v>
      </c>
      <c r="EF3" s="223">
        <f>IFERROR(IF(RIGHT(VLOOKUP($A3,csapatok!$A:$NN,EF$320,FALSE),5)="Csere",VLOOKUP(LEFT(VLOOKUP($A3,csapatok!$A:$NN,EF$320,FALSE),LEN(VLOOKUP($A3,csapatok!$A:$NN,EF$320,FALSE))-6),'csapat-ranglista'!$A:$FP,EF$321,FALSE)/8,VLOOKUP(VLOOKUP($A3,csapatok!$A:$NN,EF$320,FALSE),'csapat-ranglista'!$A:$FP,EF$321,FALSE)/4),0)</f>
        <v>30.041873160063513</v>
      </c>
      <c r="EG3" s="223">
        <f>IFERROR(IF(RIGHT(VLOOKUP($A3,csapatok!$A:$NN,EG$320,FALSE),5)="Csere",VLOOKUP(LEFT(VLOOKUP($A3,csapatok!$A:$NN,EG$320,FALSE),LEN(VLOOKUP($A3,csapatok!$A:$NN,EG$320,FALSE))-6),'csapat-ranglista'!$A:$FP,EG$321,FALSE)/8,VLOOKUP(VLOOKUP($A3,csapatok!$A:$NN,EG$320,FALSE),'csapat-ranglista'!$A:$FP,EG$321,FALSE)/4),0)</f>
        <v>0</v>
      </c>
      <c r="EH3" s="223">
        <f>IFERROR(IF(RIGHT(VLOOKUP($A3,csapatok!$A:$NN,EH$320,FALSE),5)="Csere",VLOOKUP(LEFT(VLOOKUP($A3,csapatok!$A:$NN,EH$320,FALSE),LEN(VLOOKUP($A3,csapatok!$A:$NN,EH$320,FALSE))-6),'csapat-ranglista'!$A:$FP,EH$321,FALSE)/8,VLOOKUP(VLOOKUP($A3,csapatok!$A:$NN,EH$320,FALSE),'csapat-ranglista'!$A:$FP,EH$321,FALSE)/4),0)</f>
        <v>0</v>
      </c>
      <c r="EI3" s="223">
        <f>IFERROR(IF(RIGHT(VLOOKUP($A3,csapatok!$A:$NN,EI$320,FALSE),5)="Csere",VLOOKUP(LEFT(VLOOKUP($A3,csapatok!$A:$NN,EI$320,FALSE),LEN(VLOOKUP($A3,csapatok!$A:$NN,EI$320,FALSE))-6),'csapat-ranglista'!$A:$FP,EI$321,FALSE)/8,VLOOKUP(VLOOKUP($A3,csapatok!$A:$NN,EI$320,FALSE),'csapat-ranglista'!$A:$FP,EI$321,FALSE)/4),0)</f>
        <v>90.998672028663961</v>
      </c>
      <c r="EJ3" s="223">
        <f>IFERROR(IF(RIGHT(VLOOKUP($A3,csapatok!$A:$NN,EJ$320,FALSE),5)="Csere",VLOOKUP(LEFT(VLOOKUP($A3,csapatok!$A:$NN,EJ$320,FALSE),LEN(VLOOKUP($A3,csapatok!$A:$NN,EJ$320,FALSE))-6),'csapat-ranglista'!$A:$FP,EJ$321,FALSE)/8,VLOOKUP(VLOOKUP($A3,csapatok!$A:$NN,EJ$320,FALSE),'csapat-ranglista'!$A:$FP,EJ$321,FALSE)/4),0)</f>
        <v>0</v>
      </c>
      <c r="EK3" s="223">
        <f>IFERROR(IF(RIGHT(VLOOKUP($A3,csapatok!$A:$NN,EK$320,FALSE),5)="Csere",VLOOKUP(LEFT(VLOOKUP($A3,csapatok!$A:$NN,EK$320,FALSE),LEN(VLOOKUP($A3,csapatok!$A:$NN,EK$320,FALSE))-6),'csapat-ranglista'!$A:$FP,EK$321,FALSE)/8,VLOOKUP(VLOOKUP($A3,csapatok!$A:$NN,EK$320,FALSE),'csapat-ranglista'!$A:$FP,EK$321,FALSE)/4),0)</f>
        <v>0</v>
      </c>
      <c r="EL3" s="223">
        <f>IFERROR(IF(RIGHT(VLOOKUP($A3,csapatok!$A:$NN,EL$320,FALSE),5)="Csere",VLOOKUP(LEFT(VLOOKUP($A3,csapatok!$A:$NN,EL$320,FALSE),LEN(VLOOKUP($A3,csapatok!$A:$NN,EL$320,FALSE))-6),'csapat-ranglista'!$A:$FP,EL$321,FALSE)/8,VLOOKUP(VLOOKUP($A3,csapatok!$A:$NN,EL$320,FALSE),'csapat-ranglista'!$A:$FP,EL$321,FALSE)/4),0)</f>
        <v>0</v>
      </c>
      <c r="EM3" s="223">
        <f>IFERROR(IF(RIGHT(VLOOKUP($A3,csapatok!$A:$NN,EM$320,FALSE),5)="Csere",VLOOKUP(LEFT(VLOOKUP($A3,csapatok!$A:$NN,EM$320,FALSE),LEN(VLOOKUP($A3,csapatok!$A:$NN,EM$320,FALSE))-6),'csapat-ranglista'!$A:$FP,EM$321,FALSE)/8,VLOOKUP(VLOOKUP($A3,csapatok!$A:$NN,EM$320,FALSE),'csapat-ranglista'!$A:$FP,EM$321,FALSE)/4),0)</f>
        <v>0</v>
      </c>
      <c r="EN3" s="223">
        <f>IFERROR(IF(RIGHT(VLOOKUP($A3,csapatok!$A:$NN,EN$320,FALSE),5)="Csere",VLOOKUP(LEFT(VLOOKUP($A3,csapatok!$A:$NN,EN$320,FALSE),LEN(VLOOKUP($A3,csapatok!$A:$NN,EN$320,FALSE))-6),'csapat-ranglista'!$A:$FP,EN$321,FALSE)/8,VLOOKUP(VLOOKUP($A3,csapatok!$A:$NN,EN$320,FALSE),'csapat-ranglista'!$A:$FP,EN$321,FALSE)/4),0)</f>
        <v>0</v>
      </c>
      <c r="EO3" s="223">
        <f>IFERROR(IF(RIGHT(VLOOKUP($A3,csapatok!$A:$NN,EO$320,FALSE),5)="Csere",VLOOKUP(LEFT(VLOOKUP($A3,csapatok!$A:$NN,EO$320,FALSE),LEN(VLOOKUP($A3,csapatok!$A:$NN,EO$320,FALSE))-6),'csapat-ranglista'!$A:$FP,EO$321,FALSE)/8,VLOOKUP(VLOOKUP($A3,csapatok!$A:$NN,EO$320,FALSE),'csapat-ranglista'!$A:$FP,EO$321,FALSE)/4),0)</f>
        <v>24.500000000000004</v>
      </c>
      <c r="EP3" s="223">
        <f>IFERROR(IF(RIGHT(VLOOKUP($A3,csapatok!$A:$NN,EP$320,FALSE),5)="Csere",VLOOKUP(LEFT(VLOOKUP($A3,csapatok!$A:$NN,EP$320,FALSE),LEN(VLOOKUP($A3,csapatok!$A:$NN,EP$320,FALSE))-6),'csapat-ranglista'!$A:$FP,EP$321,FALSE)/8,VLOOKUP(VLOOKUP($A3,csapatok!$A:$NN,EP$320,FALSE),'csapat-ranglista'!$A:$FP,EP$321,FALSE)/4),0)</f>
        <v>0</v>
      </c>
      <c r="EQ3" s="223">
        <f>IFERROR(IF(RIGHT(VLOOKUP($A3,csapatok!$A:$NN,EQ$320,FALSE),5)="Csere",VLOOKUP(LEFT(VLOOKUP($A3,csapatok!$A:$NN,EQ$320,FALSE),LEN(VLOOKUP($A3,csapatok!$A:$NN,EQ$320,FALSE))-6),'csapat-ranglista'!$A:$FP,EQ$321,FALSE)/8,VLOOKUP(VLOOKUP($A3,csapatok!$A:$NN,EQ$320,FALSE),'csapat-ranglista'!$A:$FP,EQ$321,FALSE)/4),0)</f>
        <v>24.500000000000004</v>
      </c>
      <c r="ER3" s="223">
        <f>IFERROR(IF(RIGHT(VLOOKUP($A3,csapatok!$A:$NN,ER$320,FALSE),5)="Csere",VLOOKUP(LEFT(VLOOKUP($A3,csapatok!$A:$NN,ER$320,FALSE),LEN(VLOOKUP($A3,csapatok!$A:$NN,ER$320,FALSE))-6),'csapat-ranglista'!$A:$FP,ER$321,FALSE)/8,VLOOKUP(VLOOKUP($A3,csapatok!$A:$NN,ER$320,FALSE),'csapat-ranglista'!$A:$FP,ER$321,FALSE)/4),0)</f>
        <v>48.415707236842103</v>
      </c>
      <c r="ES3" s="223">
        <f>IFERROR(IF(RIGHT(VLOOKUP($A3,csapatok!$A:$NN,ES$320,FALSE),5)="Csere",VLOOKUP(LEFT(VLOOKUP($A3,csapatok!$A:$NN,ES$320,FALSE),LEN(VLOOKUP($A3,csapatok!$A:$NN,ES$320,FALSE))-6),'csapat-ranglista'!$A:$FP,ES$321,FALSE)/8,VLOOKUP(VLOOKUP($A3,csapatok!$A:$NN,ES$320,FALSE),'csapat-ranglista'!$A:$FP,ES$321,FALSE)/4),0)</f>
        <v>0</v>
      </c>
      <c r="ET3" s="223">
        <f>IFERROR(IF(RIGHT(VLOOKUP($A3,csapatok!$A:$NN,ET$320,FALSE),5)="Csere",VLOOKUP(LEFT(VLOOKUP($A3,csapatok!$A:$NN,ET$320,FALSE),LEN(VLOOKUP($A3,csapatok!$A:$NN,ET$320,FALSE))-6),'csapat-ranglista'!$A:$FP,ET$321,FALSE)/8,VLOOKUP(VLOOKUP($A3,csapatok!$A:$NN,ET$320,FALSE),'csapat-ranglista'!$A:$FP,ET$321,FALSE)/4),0)</f>
        <v>0</v>
      </c>
      <c r="EU3" s="223">
        <f>IFERROR(IF(RIGHT(VLOOKUP($A3,csapatok!$A:$NN,EU$320,FALSE),5)="Csere",VLOOKUP(LEFT(VLOOKUP($A3,csapatok!$A:$NN,EU$320,FALSE),LEN(VLOOKUP($A3,csapatok!$A:$NN,EU$320,FALSE))-6),'csapat-ranglista'!$A:$FP,EU$321,FALSE)/8,VLOOKUP(VLOOKUP($A3,csapatok!$A:$NN,EU$320,FALSE),'csapat-ranglista'!$A:$FP,EU$321,FALSE)/4),0)</f>
        <v>0</v>
      </c>
      <c r="EV3" s="223">
        <f>IFERROR(IF(RIGHT(VLOOKUP($A3,csapatok!$A:$NN,EV$320,FALSE),5)="Csere",VLOOKUP(LEFT(VLOOKUP($A3,csapatok!$A:$NN,EV$320,FALSE),LEN(VLOOKUP($A3,csapatok!$A:$NN,EV$320,FALSE))-6),'csapat-ranglista'!$A:$FP,EV$321,FALSE)/8,VLOOKUP(VLOOKUP($A3,csapatok!$A:$NN,EV$320,FALSE),'csapat-ranglista'!$A:$FP,EV$321,FALSE)/4),0)</f>
        <v>77</v>
      </c>
      <c r="EW3" s="223">
        <f>IFERROR(IF(RIGHT(VLOOKUP($A3,csapatok!$A:$NN,EW$320,FALSE),5)="Csere",VLOOKUP(LEFT(VLOOKUP($A3,csapatok!$A:$NN,EW$320,FALSE),LEN(VLOOKUP($A3,csapatok!$A:$NN,EW$320,FALSE))-6),'csapat-ranglista'!$A:$FP,EW$321,FALSE)/8,VLOOKUP(VLOOKUP($A3,csapatok!$A:$NN,EW$320,FALSE),'csapat-ranglista'!$A:$FP,EW$321,FALSE)/4),0)</f>
        <v>0</v>
      </c>
      <c r="EX3" s="223">
        <f>IFERROR(IF(RIGHT(VLOOKUP($A3,csapatok!$A:$NN,EX$320,FALSE),5)="Csere",VLOOKUP(LEFT(VLOOKUP($A3,csapatok!$A:$NN,EX$320,FALSE),LEN(VLOOKUP($A3,csapatok!$A:$NN,EX$320,FALSE))-6),'csapat-ranglista'!$A:$FP,EX$321,FALSE)/8,VLOOKUP(VLOOKUP($A3,csapatok!$A:$NN,EX$320,FALSE),'csapat-ranglista'!$A:$FP,EX$321,FALSE)/4),0)</f>
        <v>0</v>
      </c>
      <c r="EY3" s="223">
        <f>IFERROR(IF(RIGHT(VLOOKUP($A3,csapatok!$A:$NN,EY$320,FALSE),5)="Csere",VLOOKUP(LEFT(VLOOKUP($A3,csapatok!$A:$NN,EY$320,FALSE),LEN(VLOOKUP($A3,csapatok!$A:$NN,EY$320,FALSE))-6),'csapat-ranglista'!$A:$FP,EY$321,FALSE)/8,VLOOKUP(VLOOKUP($A3,csapatok!$A:$NN,EY$320,FALSE),'csapat-ranglista'!$A:$FP,EY$321,FALSE)/4),0)</f>
        <v>0</v>
      </c>
      <c r="EZ3" s="223">
        <f>IFERROR(IF(RIGHT(VLOOKUP($A3,csapatok!$A:$NN,EZ$320,FALSE),5)="Csere",VLOOKUP(LEFT(VLOOKUP($A3,csapatok!$A:$NN,EZ$320,FALSE),LEN(VLOOKUP($A3,csapatok!$A:$NN,EZ$320,FALSE))-6),'csapat-ranglista'!$A:$FP,EZ$321,FALSE)/8,VLOOKUP(VLOOKUP($A3,csapatok!$A:$NN,EZ$320,FALSE),'csapat-ranglista'!$A:$FP,EZ$321,FALSE)/4),0)</f>
        <v>57.535759232113151</v>
      </c>
      <c r="FA3" s="223">
        <f>IFERROR(IF(RIGHT(VLOOKUP($A3,csapatok!$A:$NN,FA$320,FALSE),5)="Csere",VLOOKUP(LEFT(VLOOKUP($A3,csapatok!$A:$NN,FA$320,FALSE),LEN(VLOOKUP($A3,csapatok!$A:$NN,FA$320,FALSE))-6),'csapat-ranglista'!$A:$FP,FA$321,FALSE)/8,VLOOKUP(VLOOKUP($A3,csapatok!$A:$NN,FA$320,FALSE),'csapat-ranglista'!$A:$FP,FA$321,FALSE)/4),0)</f>
        <v>0</v>
      </c>
      <c r="FB3" s="223">
        <f>IFERROR(IF(RIGHT(VLOOKUP($A3,csapatok!$A:$NN,FB$320,FALSE),5)="Csere",VLOOKUP(LEFT(VLOOKUP($A3,csapatok!$A:$NN,FB$320,FALSE),LEN(VLOOKUP($A3,csapatok!$A:$NN,FB$320,FALSE))-6),'csapat-ranglista'!$A:$FP,FB$321,FALSE)/8,VLOOKUP(VLOOKUP($A3,csapatok!$A:$NN,FB$320,FALSE),'csapat-ranglista'!$A:$FP,FB$321,FALSE)/4),0)</f>
        <v>12.042475328947368</v>
      </c>
      <c r="FC3" s="223">
        <f>IFERROR(IF(RIGHT(VLOOKUP($A3,csapatok!$A:$NN,FC$320,FALSE),5)="Csere",VLOOKUP(LEFT(VLOOKUP($A3,csapatok!$A:$NN,FC$320,FALSE),LEN(VLOOKUP($A3,csapatok!$A:$NN,FC$320,FALSE))-6),'csapat-ranglista'!$A:$FP,FC$321,FALSE)/8,VLOOKUP(VLOOKUP($A3,csapatok!$A:$NN,FC$320,FALSE),'csapat-ranglista'!$A:$FP,FC$321,FALSE)/4),0)</f>
        <v>0</v>
      </c>
      <c r="FD3" s="224">
        <f>versenyek!$QY$11*IFERROR(VLOOKUP(VLOOKUP($A3,versenyek!QX:QZ,3,FALSE),szabalyok!$A$16:$B$23,2,FALSE)/4,0)</f>
        <v>0</v>
      </c>
      <c r="FE3" s="224">
        <f>versenyek!$RB$11*IFERROR(VLOOKUP(VLOOKUP($A3,versenyek!RA:RC,3,FALSE),szabalyok!$A$16:$B$23,2,FALSE)/4,0)</f>
        <v>9.6776386135269661</v>
      </c>
      <c r="FF3" s="223">
        <f>IFERROR(IF(RIGHT(VLOOKUP($A3,csapatok!$A:$NN,FF$320,FALSE),5)="Csere",VLOOKUP(LEFT(VLOOKUP($A3,csapatok!$A:$NN,FF$320,FALSE),LEN(VLOOKUP($A3,csapatok!$A:$NN,FF$320,FALSE))-6),'csapat-ranglista'!$A:$FP,FF$321,FALSE)/8,VLOOKUP(VLOOKUP($A3,csapatok!$A:$NN,FF$320,FALSE),'csapat-ranglista'!$A:$FP,FF$321,FALSE)/4),0)</f>
        <v>0</v>
      </c>
      <c r="FG3" s="223">
        <f>IFERROR(IF(RIGHT(VLOOKUP($A3,csapatok!$A:$NN,FG$320,FALSE),5)="Csere",VLOOKUP(LEFT(VLOOKUP($A3,csapatok!$A:$NN,FG$320,FALSE),LEN(VLOOKUP($A3,csapatok!$A:$NN,FG$320,FALSE))-6),'csapat-ranglista'!$A:$FP,FG$321,FALSE)/8,VLOOKUP(VLOOKUP($A3,csapatok!$A:$NN,FG$320,FALSE),'csapat-ranglista'!$A:$FP,FG$321,FALSE)/4),0)</f>
        <v>0</v>
      </c>
      <c r="FH3" s="223">
        <f>IFERROR(IF(RIGHT(VLOOKUP($A3,csapatok!$A:$NN,FH$320,FALSE),5)="Csere",VLOOKUP(LEFT(VLOOKUP($A3,csapatok!$A:$NN,FH$320,FALSE),LEN(VLOOKUP($A3,csapatok!$A:$NN,FH$320,FALSE))-6),'csapat-ranglista'!$A:$FP,FH$321,FALSE)/8,VLOOKUP(VLOOKUP($A3,csapatok!$A:$NN,FH$320,FALSE),'csapat-ranglista'!$A:$FP,FH$321,FALSE)/4),0)</f>
        <v>0</v>
      </c>
      <c r="FI3" s="223">
        <f>IFERROR(IF(RIGHT(VLOOKUP($A3,csapatok!$A:$NN,FI$320,FALSE),5)="Csere",VLOOKUP(LEFT(VLOOKUP($A3,csapatok!$A:$NN,FI$320,FALSE),LEN(VLOOKUP($A3,csapatok!$A:$NN,FI$320,FALSE))-6),'csapat-ranglista'!$A:$FP,FI$321,FALSE)/8,VLOOKUP(VLOOKUP($A3,csapatok!$A:$NN,FI$320,FALSE),'csapat-ranglista'!$A:$FP,FI$321,FALSE)/4),0)</f>
        <v>0</v>
      </c>
      <c r="FJ3" s="223">
        <f>IFERROR(IF(RIGHT(VLOOKUP($A3,csapatok!$A:$NN,FJ$320,FALSE),5)="Csere",VLOOKUP(LEFT(VLOOKUP($A3,csapatok!$A:$NN,FJ$320,FALSE),LEN(VLOOKUP($A3,csapatok!$A:$NN,FJ$320,FALSE))-6),'csapat-ranglista'!$A:$FP,FJ$321,FALSE)/8,VLOOKUP(VLOOKUP($A3,csapatok!$A:$NN,FJ$320,FALSE),'csapat-ranglista'!$A:$FP,FJ$321,FALSE)/4),0)</f>
        <v>0</v>
      </c>
      <c r="FK3" s="223">
        <f>IFERROR(IF(RIGHT(VLOOKUP($A3,csapatok!$A:$NN,FK$320,FALSE),5)="Csere",VLOOKUP(LEFT(VLOOKUP($A3,csapatok!$A:$NN,FK$320,FALSE),LEN(VLOOKUP($A3,csapatok!$A:$NN,FK$320,FALSE))-6),'csapat-ranglista'!$A:$FP,FK$321,FALSE)/8,VLOOKUP(VLOOKUP($A3,csapatok!$A:$NN,FK$320,FALSE),'csapat-ranglista'!$A:$FP,FK$321,FALSE)/4),0)</f>
        <v>21.013912304058859</v>
      </c>
      <c r="FL3" s="223">
        <f>IFERROR(IF(RIGHT(VLOOKUP($A3,csapatok!$A:$NN,FL$320,FALSE),5)="Csere",VLOOKUP(LEFT(VLOOKUP($A3,csapatok!$A:$NN,FL$320,FALSE),LEN(VLOOKUP($A3,csapatok!$A:$NN,FL$320,FALSE))-6),'csapat-ranglista'!$A:$FP,FL$321,FALSE)/8,VLOOKUP(VLOOKUP($A3,csapatok!$A:$NN,FL$320,FALSE),'csapat-ranglista'!$A:$FP,FL$321,FALSE)/4),0)</f>
        <v>6.1031913320020719</v>
      </c>
      <c r="FM3" s="223">
        <f>IFERROR(IF(RIGHT(VLOOKUP($A3,csapatok!$A:$NN,FM$320,FALSE),5)="Csere",VLOOKUP(LEFT(VLOOKUP($A3,csapatok!$A:$NN,FM$320,FALSE),LEN(VLOOKUP($A3,csapatok!$A:$NN,FM$320,FALSE))-6),'csapat-ranglista'!$A:$FP,FM$321,FALSE)/8,VLOOKUP(VLOOKUP($A3,csapatok!$A:$NN,FM$320,FALSE),'csapat-ranglista'!$A:$FP,FM$321,FALSE)/4),0)</f>
        <v>0</v>
      </c>
      <c r="FN3" s="223">
        <f>IFERROR(IF(RIGHT(VLOOKUP($A3,csapatok!$A:$NN,FN$320,FALSE),5)="Csere",VLOOKUP(LEFT(VLOOKUP($A3,csapatok!$A:$NN,FN$320,FALSE),LEN(VLOOKUP($A3,csapatok!$A:$NN,FN$320,FALSE))-6),'csapat-ranglista'!$A:$FP,FN$321,FALSE)/8,VLOOKUP(VLOOKUP($A3,csapatok!$A:$NN,FN$320,FALSE),'csapat-ranglista'!$A:$FP,FN$321,FALSE)/4),0)</f>
        <v>6.93310033166137</v>
      </c>
      <c r="FO3" s="223">
        <f>IFERROR(IF(RIGHT(VLOOKUP($A3,csapatok!$A:$NN,FO$320,FALSE),5)="Csere",VLOOKUP(LEFT(VLOOKUP($A3,csapatok!$A:$NN,FO$320,FALSE),LEN(VLOOKUP($A3,csapatok!$A:$NN,FO$320,FALSE))-6),'csapat-ranglista'!$A:$FP,FO$321,FALSE)/8,VLOOKUP(VLOOKUP($A3,csapatok!$A:$NN,FO$320,FALSE),'csapat-ranglista'!$A:$FP,FO$321,FALSE)/4),0)</f>
        <v>0</v>
      </c>
      <c r="FP3" s="223">
        <f>IFERROR(IF(RIGHT(VLOOKUP($A3,csapatok!$A:$NN,FP$320,FALSE),5)="Csere",VLOOKUP(LEFT(VLOOKUP($A3,csapatok!$A:$NN,FP$320,FALSE),LEN(VLOOKUP($A3,csapatok!$A:$NN,FP$320,FALSE))-6),'csapat-ranglista'!$A:$FP,FP$321,FALSE)/8,VLOOKUP(VLOOKUP($A3,csapatok!$A:$NN,FP$320,FALSE),'csapat-ranglista'!$A:$FP,FP$321,FALSE)/4),0)</f>
        <v>0</v>
      </c>
      <c r="FQ3" s="223">
        <f>IFERROR(IF(RIGHT(VLOOKUP($A3,csapatok!$A:$NN,FQ$320,FALSE),5)="Csere",VLOOKUP(LEFT(VLOOKUP($A3,csapatok!$A:$NN,FQ$320,FALSE),LEN(VLOOKUP($A3,csapatok!$A:$NN,FQ$320,FALSE))-6),'csapat-ranglista'!$A:$FP,FQ$321,FALSE)/8,VLOOKUP(VLOOKUP($A3,csapatok!$A:$NN,FQ$320,FALSE),'csapat-ranglista'!$A:$FP,FQ$321,FALSE)/4),0)</f>
        <v>0</v>
      </c>
      <c r="FR3" s="223">
        <f>IFERROR(IF(RIGHT(VLOOKUP($A3,csapatok!$A:$NN,FR$320,FALSE),5)="Csere",VLOOKUP(LEFT(VLOOKUP($A3,csapatok!$A:$NN,FR$320,FALSE),LEN(VLOOKUP($A3,csapatok!$A:$NN,FR$320,FALSE))-6),'csapat-ranglista'!$A:$FP,FR$321,FALSE)/8,VLOOKUP(VLOOKUP($A3,csapatok!$A:$NN,FR$320,FALSE),'csapat-ranglista'!$A:$FP,FR$321,FALSE)/4),0)</f>
        <v>0</v>
      </c>
      <c r="FS3" s="223">
        <f>IFERROR(IF(RIGHT(VLOOKUP($A3,csapatok!$A:$NN,FS$320,FALSE),5)="Csere",VLOOKUP(LEFT(VLOOKUP($A3,csapatok!$A:$NN,FS$320,FALSE),LEN(VLOOKUP($A3,csapatok!$A:$NN,FS$320,FALSE))-6),'csapat-ranglista'!$A:$FP,FS$321,FALSE)/8,VLOOKUP(VLOOKUP($A3,csapatok!$A:$NN,FS$320,FALSE),'csapat-ranglista'!$A:$FP,FS$321,FALSE)/4),0)</f>
        <v>18.755341467997038</v>
      </c>
      <c r="FT3" s="223">
        <f>IFERROR(IF(RIGHT(VLOOKUP($A3,csapatok!$A:$NN,FT$320,FALSE),5)="Csere",VLOOKUP(LEFT(VLOOKUP($A3,csapatok!$A:$NN,FT$320,FALSE),LEN(VLOOKUP($A3,csapatok!$A:$NN,FT$320,FALSE))-6),'csapat-ranglista'!$A:$FP,FT$321,FALSE)/8,VLOOKUP(VLOOKUP($A3,csapatok!$A:$NN,FT$320,FALSE),'csapat-ranglista'!$A:$FP,FT$321,FALSE)/4),0)</f>
        <v>12.053791694865845</v>
      </c>
      <c r="FU3" s="223">
        <f>IFERROR(IF(RIGHT(VLOOKUP($A3,csapatok!$A:$NN,FU$320,FALSE),5)="Csere",VLOOKUP(LEFT(VLOOKUP($A3,csapatok!$A:$NN,FU$320,FALSE),LEN(VLOOKUP($A3,csapatok!$A:$NN,FU$320,FALSE))-6),'csapat-ranglista'!$A:$FP,FU$321,FALSE)/8,VLOOKUP(VLOOKUP($A3,csapatok!$A:$NN,FU$320,FALSE),'csapat-ranglista'!$A:$FP,FU$321,FALSE)/4),0)</f>
        <v>0</v>
      </c>
      <c r="FV3" s="223">
        <f>IFERROR(IF(RIGHT(VLOOKUP($A3,csapatok!$A:$NN,FV$320,FALSE),5)="Csere",VLOOKUP(LEFT(VLOOKUP($A3,csapatok!$A:$NN,FV$320,FALSE),LEN(VLOOKUP($A3,csapatok!$A:$NN,FV$320,FALSE))-6),'csapat-ranglista'!$A:$FP,FV$321,FALSE)/8,VLOOKUP(VLOOKUP($A3,csapatok!$A:$NN,FV$320,FALSE),'csapat-ranglista'!$A:$FP,FV$321,FALSE)/4),0)</f>
        <v>0</v>
      </c>
      <c r="FW3" s="223">
        <f>IFERROR(IF(RIGHT(VLOOKUP($A3,csapatok!$A:$NN,FW$320,FALSE),5)="Csere",VLOOKUP(LEFT(VLOOKUP($A3,csapatok!$A:$NN,FW$320,FALSE),LEN(VLOOKUP($A3,csapatok!$A:$NN,FW$320,FALSE))-6),'csapat-ranglista'!$A:$FP,FW$321,FALSE)/8,VLOOKUP(VLOOKUP($A3,csapatok!$A:$NN,FW$320,FALSE),'csapat-ranglista'!$A:$FP,FW$321,FALSE)/4),0)</f>
        <v>0</v>
      </c>
      <c r="FX3" s="223">
        <f>IFERROR(IF(RIGHT(VLOOKUP($A3,csapatok!$A:$NN,FX$320,FALSE),5)="Csere",VLOOKUP(LEFT(VLOOKUP($A3,csapatok!$A:$NN,FX$320,FALSE),LEN(VLOOKUP($A3,csapatok!$A:$NN,FX$320,FALSE))-6),'csapat-ranglista'!$A:$FP,FX$321,FALSE)/8,VLOOKUP(VLOOKUP($A3,csapatok!$A:$NN,FX$320,FALSE),'csapat-ranglista'!$A:$FP,FX$321,FALSE)/4),0)</f>
        <v>0</v>
      </c>
      <c r="FY3" s="223">
        <f>IFERROR(IF(RIGHT(VLOOKUP($A3,csapatok!$A:$NN,FY$320,FALSE),5)="Csere",VLOOKUP(LEFT(VLOOKUP($A3,csapatok!$A:$NN,FY$320,FALSE),LEN(VLOOKUP($A3,csapatok!$A:$NN,FY$320,FALSE))-6),'csapat-ranglista'!$A:$FP,FY$321,FALSE)/8,VLOOKUP(VLOOKUP($A3,csapatok!$A:$NN,FY$320,FALSE),'csapat-ranglista'!$A:$FP,FY$321,FALSE)/4),0)</f>
        <v>0</v>
      </c>
      <c r="FZ3" s="223">
        <f>IFERROR(IF(RIGHT(VLOOKUP($A3,csapatok!$A:$NN,FZ$320,FALSE),5)="Csere",VLOOKUP(LEFT(VLOOKUP($A3,csapatok!$A:$NN,FZ$320,FALSE),LEN(VLOOKUP($A3,csapatok!$A:$NN,FZ$320,FALSE))-6),'csapat-ranglista'!$A:$FP,FZ$321,FALSE)/8,VLOOKUP(VLOOKUP($A3,csapatok!$A:$NN,FZ$320,FALSE),'csapat-ranglista'!$A:$FP,FZ$321,FALSE)/4),0)</f>
        <v>15.841336918477777</v>
      </c>
      <c r="GA3" s="223">
        <f>IFERROR(IF(RIGHT(VLOOKUP($A3,csapatok!$A:$NN,GA$320,FALSE),5)="Csere",VLOOKUP(LEFT(VLOOKUP($A3,csapatok!$A:$NN,GA$320,FALSE),LEN(VLOOKUP($A3,csapatok!$A:$NN,GA$320,FALSE))-6),'csapat-ranglista'!$A:$FP,GA$321,FALSE)/8,VLOOKUP(VLOOKUP($A3,csapatok!$A:$NN,GA$320,FALSE),'csapat-ranglista'!$A:$FP,GA$321,FALSE)/4),0)</f>
        <v>0</v>
      </c>
      <c r="GB3" s="223">
        <f>IFERROR(IF(RIGHT(VLOOKUP($A3,csapatok!$A:$NN,GB$320,FALSE),5)="Csere",VLOOKUP(LEFT(VLOOKUP($A3,csapatok!$A:$NN,GB$320,FALSE),LEN(VLOOKUP($A3,csapatok!$A:$NN,GB$320,FALSE))-6),'csapat-ranglista'!$A:$FP,GB$321,FALSE)/8,VLOOKUP(VLOOKUP($A3,csapatok!$A:$NN,GB$320,FALSE),'csapat-ranglista'!$A:$FP,GB$321,FALSE)/4),0)</f>
        <v>0</v>
      </c>
      <c r="GC3" s="223">
        <f>IFERROR(IF(RIGHT(VLOOKUP($A3,csapatok!$A:$NN,GC$320,FALSE),5)="Csere",VLOOKUP(LEFT(VLOOKUP($A3,csapatok!$A:$NN,GC$320,FALSE),LEN(VLOOKUP($A3,csapatok!$A:$NN,GC$320,FALSE))-6),'csapat-ranglista'!$A:$FP,GC$321,FALSE)/8,VLOOKUP(VLOOKUP($A3,csapatok!$A:$NN,GC$320,FALSE),'csapat-ranglista'!$A:$FP,GC$321,FALSE)/4),0)</f>
        <v>0</v>
      </c>
      <c r="GD3" s="247">
        <f>SUM(EQ3:GC3)</f>
        <v>309.87225446049257</v>
      </c>
    </row>
    <row r="4" spans="1:186">
      <c r="A4" s="32" t="s">
        <v>107</v>
      </c>
      <c r="B4" s="2">
        <v>22282</v>
      </c>
      <c r="C4" s="131" t="str">
        <f>IF(B4=0,"",IF(B4&lt;$C$1,"felnőtt","ifi"))</f>
        <v>felnőtt</v>
      </c>
      <c r="D4" s="32" t="s">
        <v>101</v>
      </c>
      <c r="E4" s="45">
        <v>90</v>
      </c>
      <c r="F4" s="32">
        <v>15.56591126715608</v>
      </c>
      <c r="G4" s="32">
        <v>0</v>
      </c>
      <c r="H4" s="32">
        <v>9.5089180890810034</v>
      </c>
      <c r="I4" s="32">
        <v>14.952933509919221</v>
      </c>
      <c r="J4" s="32">
        <v>5.2330977942076133</v>
      </c>
      <c r="K4" s="32">
        <v>0</v>
      </c>
      <c r="L4" s="32">
        <v>0</v>
      </c>
      <c r="M4" s="32">
        <v>0</v>
      </c>
      <c r="N4" s="32">
        <v>0</v>
      </c>
      <c r="O4" s="32">
        <v>37.257056953456619</v>
      </c>
      <c r="P4" s="32">
        <v>6.4771795642018946</v>
      </c>
      <c r="Q4" s="32">
        <v>0</v>
      </c>
      <c r="R4" s="32">
        <v>0</v>
      </c>
      <c r="S4" s="32">
        <v>0</v>
      </c>
      <c r="T4" s="32">
        <v>44.703641928337348</v>
      </c>
      <c r="U4" s="32">
        <v>2.9578366492660777</v>
      </c>
      <c r="V4" s="32">
        <v>0</v>
      </c>
      <c r="W4" s="32">
        <v>0</v>
      </c>
      <c r="X4" s="32">
        <f>IFERROR(IF(RIGHT(VLOOKUP($A4,csapatok!$A:$BL,X$320,FALSE),5)="Csere",VLOOKUP(LEFT(VLOOKUP($A4,csapatok!$A:$BL,X$320,FALSE),LEN(VLOOKUP($A4,csapatok!$A:$BL,X$320,FALSE))-6),'csapat-ranglista'!$A:$FP,X$321,FALSE)/8,VLOOKUP(VLOOKUP($A4,csapatok!$A:$BL,X$320,FALSE),'csapat-ranglista'!$A:$FP,X$321,FALSE)/4),0)</f>
        <v>0</v>
      </c>
      <c r="Y4" s="32">
        <f>IFERROR(IF(RIGHT(VLOOKUP($A4,csapatok!$A:$BL,Y$320,FALSE),5)="Csere",VLOOKUP(LEFT(VLOOKUP($A4,csapatok!$A:$BL,Y$320,FALSE),LEN(VLOOKUP($A4,csapatok!$A:$BL,Y$320,FALSE))-6),'csapat-ranglista'!$A:$FP,Y$321,FALSE)/8,VLOOKUP(VLOOKUP($A4,csapatok!$A:$BL,Y$320,FALSE),'csapat-ranglista'!$A:$FP,Y$321,FALSE)/4),0)</f>
        <v>0</v>
      </c>
      <c r="Z4" s="32">
        <f>IFERROR(IF(RIGHT(VLOOKUP($A4,csapatok!$A:$BL,Z$320,FALSE),5)="Csere",VLOOKUP(LEFT(VLOOKUP($A4,csapatok!$A:$BL,Z$320,FALSE),LEN(VLOOKUP($A4,csapatok!$A:$BL,Z$320,FALSE))-6),'csapat-ranglista'!$A:$FP,Z$321,FALSE)/8,VLOOKUP(VLOOKUP($A4,csapatok!$A:$BL,Z$320,FALSE),'csapat-ranglista'!$A:$FP,Z$321,FALSE)/4),0)</f>
        <v>0</v>
      </c>
      <c r="AA4" s="32">
        <f>IFERROR(IF(RIGHT(VLOOKUP($A4,csapatok!$A:$BL,AA$320,FALSE),5)="Csere",VLOOKUP(LEFT(VLOOKUP($A4,csapatok!$A:$BL,AA$320,FALSE),LEN(VLOOKUP($A4,csapatok!$A:$BL,AA$320,FALSE))-6),'csapat-ranglista'!$A:$FP,AA$321,FALSE)/8,VLOOKUP(VLOOKUP($A4,csapatok!$A:$BL,AA$320,FALSE),'csapat-ranglista'!$A:$FP,AA$321,FALSE)/4),0)</f>
        <v>2.0959978726233222</v>
      </c>
      <c r="AB4" s="223">
        <f>IFERROR(IF(RIGHT(VLOOKUP($A4,csapatok!$A:$BL,AB$320,FALSE),5)="Csere",VLOOKUP(LEFT(VLOOKUP($A4,csapatok!$A:$BL,AB$320,FALSE),LEN(VLOOKUP($A4,csapatok!$A:$BL,AB$320,FALSE))-6),'csapat-ranglista'!$A:$FP,AB$321,FALSE)/8,VLOOKUP(VLOOKUP($A4,csapatok!$A:$BL,AB$320,FALSE),'csapat-ranglista'!$A:$FP,AB$321,FALSE)/4),0)</f>
        <v>18.104431619376509</v>
      </c>
      <c r="AC4" s="223">
        <f>IFERROR(IF(RIGHT(VLOOKUP($A4,csapatok!$A:$BL,AC$320,FALSE),5)="Csere",VLOOKUP(LEFT(VLOOKUP($A4,csapatok!$A:$BL,AC$320,FALSE),LEN(VLOOKUP($A4,csapatok!$A:$BL,AC$320,FALSE))-6),'csapat-ranglista'!$A:$FP,AC$321,FALSE)/8,VLOOKUP(VLOOKUP($A4,csapatok!$A:$BL,AC$320,FALSE),'csapat-ranglista'!$A:$FP,AC$321,FALSE)/4),0)</f>
        <v>0</v>
      </c>
      <c r="AD4" s="223">
        <f>IFERROR(IF(RIGHT(VLOOKUP($A4,csapatok!$A:$BL,AD$320,FALSE),5)="Csere",VLOOKUP(LEFT(VLOOKUP($A4,csapatok!$A:$BL,AD$320,FALSE),LEN(VLOOKUP($A4,csapatok!$A:$BL,AD$320,FALSE))-6),'csapat-ranglista'!$A:$FP,AD$321,FALSE)/8,VLOOKUP(VLOOKUP($A4,csapatok!$A:$BL,AD$320,FALSE),'csapat-ranglista'!$A:$FP,AD$321,FALSE)/4),0)</f>
        <v>0</v>
      </c>
      <c r="AE4" s="223">
        <f>IFERROR(IF(RIGHT(VLOOKUP($A4,csapatok!$A:$BL,AE$320,FALSE),5)="Csere",VLOOKUP(LEFT(VLOOKUP($A4,csapatok!$A:$BL,AE$320,FALSE),LEN(VLOOKUP($A4,csapatok!$A:$BL,AE$320,FALSE))-6),'csapat-ranglista'!$A:$FP,AE$321,FALSE)/8,VLOOKUP(VLOOKUP($A4,csapatok!$A:$BL,AE$320,FALSE),'csapat-ranglista'!$A:$FP,AE$321,FALSE)/4),0)</f>
        <v>8.0079776625448762</v>
      </c>
      <c r="AF4" s="223">
        <f>IFERROR(IF(RIGHT(VLOOKUP($A4,csapatok!$A:$BL,AF$320,FALSE),5)="Csere",VLOOKUP(LEFT(VLOOKUP($A4,csapatok!$A:$BL,AF$320,FALSE),LEN(VLOOKUP($A4,csapatok!$A:$BL,AF$320,FALSE))-6),'csapat-ranglista'!$A:$FP,AF$321,FALSE)/8,VLOOKUP(VLOOKUP($A4,csapatok!$A:$BL,AF$320,FALSE),'csapat-ranglista'!$A:$FP,AF$321,FALSE)/4),0)</f>
        <v>48.420672118069405</v>
      </c>
      <c r="AG4" s="223">
        <f>IFERROR(IF(RIGHT(VLOOKUP($A4,csapatok!$A:$BL,AG$320,FALSE),5)="Csere",VLOOKUP(LEFT(VLOOKUP($A4,csapatok!$A:$BL,AG$320,FALSE),LEN(VLOOKUP($A4,csapatok!$A:$BL,AG$320,FALSE))-6),'csapat-ranglista'!$A:$FP,AG$321,FALSE)/8,VLOOKUP(VLOOKUP($A4,csapatok!$A:$BL,AG$320,FALSE),'csapat-ranglista'!$A:$FP,AG$321,FALSE)/4),0)</f>
        <v>22.043881960680334</v>
      </c>
      <c r="AH4" s="223">
        <f>IFERROR(IF(RIGHT(VLOOKUP($A4,csapatok!$A:$BL,AH$320,FALSE),5)="Csere",VLOOKUP(LEFT(VLOOKUP($A4,csapatok!$A:$BL,AH$320,FALSE),LEN(VLOOKUP($A4,csapatok!$A:$BL,AH$320,FALSE))-6),'csapat-ranglista'!$A:$FP,AH$321,FALSE)/8,VLOOKUP(VLOOKUP($A4,csapatok!$A:$BL,AH$320,FALSE),'csapat-ranglista'!$A:$FP,AH$321,FALSE)/4),0)</f>
        <v>0</v>
      </c>
      <c r="AI4" s="223">
        <f>IFERROR(IF(RIGHT(VLOOKUP($A4,csapatok!$A:$BL,AI$320,FALSE),5)="Csere",VLOOKUP(LEFT(VLOOKUP($A4,csapatok!$A:$BL,AI$320,FALSE),LEN(VLOOKUP($A4,csapatok!$A:$BL,AI$320,FALSE))-6),'csapat-ranglista'!$A:$FP,AI$321,FALSE)/8,VLOOKUP(VLOOKUP($A4,csapatok!$A:$BL,AI$320,FALSE),'csapat-ranglista'!$A:$FP,AI$321,FALSE)/4),0)</f>
        <v>34.122716809193577</v>
      </c>
      <c r="AJ4" s="223">
        <f>IFERROR(IF(RIGHT(VLOOKUP($A4,csapatok!$A:$BL,AJ$320,FALSE),5)="Csere",VLOOKUP(LEFT(VLOOKUP($A4,csapatok!$A:$BL,AJ$320,FALSE),LEN(VLOOKUP($A4,csapatok!$A:$BL,AJ$320,FALSE))-6),'csapat-ranglista'!$A:$FP,AJ$321,FALSE)/8,VLOOKUP(VLOOKUP($A4,csapatok!$A:$BL,AJ$320,FALSE),'csapat-ranglista'!$A:$FP,AJ$321,FALSE)/2),0)</f>
        <v>5.1067724176405829</v>
      </c>
      <c r="AK4" s="223">
        <f>IFERROR(IF(RIGHT(VLOOKUP($A4,csapatok!$A:$CN,AK$320,FALSE),5)="Csere",VLOOKUP(LEFT(VLOOKUP($A4,csapatok!$A:$CN,AK$320,FALSE),LEN(VLOOKUP($A4,csapatok!$A:$CN,AK$320,FALSE))-6),'csapat-ranglista'!$A:$FP,AK$321,FALSE)/8,VLOOKUP(VLOOKUP($A4,csapatok!$A:$CN,AK$320,FALSE),'csapat-ranglista'!$A:$FP,AK$321,FALSE)/4),0)</f>
        <v>0</v>
      </c>
      <c r="AL4" s="223">
        <f>IFERROR(IF(RIGHT(VLOOKUP($A4,csapatok!$A:$CN,AL$320,FALSE),5)="Csere",VLOOKUP(LEFT(VLOOKUP($A4,csapatok!$A:$CN,AL$320,FALSE),LEN(VLOOKUP($A4,csapatok!$A:$CN,AL$320,FALSE))-6),'csapat-ranglista'!$A:$FP,AL$321,FALSE)/8,VLOOKUP(VLOOKUP($A4,csapatok!$A:$CN,AL$320,FALSE),'csapat-ranglista'!$A:$FP,AL$321,FALSE)/4),0)</f>
        <v>11.950544240949181</v>
      </c>
      <c r="AM4" s="223">
        <f>IFERROR(IF(RIGHT(VLOOKUP($A4,csapatok!$A:$CN,AM$320,FALSE),5)="Csere",VLOOKUP(LEFT(VLOOKUP($A4,csapatok!$A:$CN,AM$320,FALSE),LEN(VLOOKUP($A4,csapatok!$A:$CN,AM$320,FALSE))-6),'csapat-ranglista'!$A:$FP,AM$321,FALSE)/8,VLOOKUP(VLOOKUP($A4,csapatok!$A:$CN,AM$320,FALSE),'csapat-ranglista'!$A:$FP,AM$321,FALSE)/4),0)</f>
        <v>0</v>
      </c>
      <c r="AN4" s="223">
        <f>IFERROR(IF(RIGHT(VLOOKUP($A4,csapatok!$A:$CN,AN$320,FALSE),5)="Csere",VLOOKUP(LEFT(VLOOKUP($A4,csapatok!$A:$CN,AN$320,FALSE),LEN(VLOOKUP($A4,csapatok!$A:$CN,AN$320,FALSE))-6),'csapat-ranglista'!$A:$FP,AN$321,FALSE)/8,VLOOKUP(VLOOKUP($A4,csapatok!$A:$CN,AN$320,FALSE),'csapat-ranglista'!$A:$FP,AN$321,FALSE)/4),0)</f>
        <v>0</v>
      </c>
      <c r="AO4" s="223">
        <f>IFERROR(IF(RIGHT(VLOOKUP($A4,csapatok!$A:$CN,AO$320,FALSE),5)="Csere",VLOOKUP(LEFT(VLOOKUP($A4,csapatok!$A:$CN,AO$320,FALSE),LEN(VLOOKUP($A4,csapatok!$A:$CN,AO$320,FALSE))-6),'csapat-ranglista'!$A:$FP,AO$321,FALSE)/8,VLOOKUP(VLOOKUP($A4,csapatok!$A:$CN,AO$320,FALSE),'csapat-ranglista'!$A:$FP,AO$321,FALSE)/4),0)</f>
        <v>0</v>
      </c>
      <c r="AP4" s="223">
        <f>IFERROR(IF(RIGHT(VLOOKUP($A4,csapatok!$A:$CN,AP$320,FALSE),5)="Csere",VLOOKUP(LEFT(VLOOKUP($A4,csapatok!$A:$CN,AP$320,FALSE),LEN(VLOOKUP($A4,csapatok!$A:$CN,AP$320,FALSE))-6),'csapat-ranglista'!$A:$FP,AP$321,FALSE)/8,VLOOKUP(VLOOKUP($A4,csapatok!$A:$CN,AP$320,FALSE),'csapat-ranglista'!$A:$FP,AP$321,FALSE)/4),0)</f>
        <v>0</v>
      </c>
      <c r="AQ4" s="223">
        <f>IFERROR(IF(RIGHT(VLOOKUP($A4,csapatok!$A:$CN,AQ$320,FALSE),5)="Csere",VLOOKUP(LEFT(VLOOKUP($A4,csapatok!$A:$CN,AQ$320,FALSE),LEN(VLOOKUP($A4,csapatok!$A:$CN,AQ$320,FALSE))-6),'csapat-ranglista'!$A:$FP,AQ$321,FALSE)/8,VLOOKUP(VLOOKUP($A4,csapatok!$A:$CN,AQ$320,FALSE),'csapat-ranglista'!$A:$FP,AQ$321,FALSE)/4),0)</f>
        <v>0</v>
      </c>
      <c r="AR4" s="223">
        <f>IFERROR(IF(RIGHT(VLOOKUP($A4,csapatok!$A:$CN,AR$320,FALSE),5)="Csere",VLOOKUP(LEFT(VLOOKUP($A4,csapatok!$A:$CN,AR$320,FALSE),LEN(VLOOKUP($A4,csapatok!$A:$CN,AR$320,FALSE))-6),'csapat-ranglista'!$A:$FP,AR$321,FALSE)/8,VLOOKUP(VLOOKUP($A4,csapatok!$A:$CN,AR$320,FALSE),'csapat-ranglista'!$A:$FP,AR$321,FALSE)/4),0)</f>
        <v>0</v>
      </c>
      <c r="AS4" s="223">
        <f>IFERROR(IF(RIGHT(VLOOKUP($A4,csapatok!$A:$CN,AS$320,FALSE),5)="Csere",VLOOKUP(LEFT(VLOOKUP($A4,csapatok!$A:$CN,AS$320,FALSE),LEN(VLOOKUP($A4,csapatok!$A:$CN,AS$320,FALSE))-6),'csapat-ranglista'!$A:$FP,AS$321,FALSE)/8,VLOOKUP(VLOOKUP($A4,csapatok!$A:$CN,AS$320,FALSE),'csapat-ranglista'!$A:$FP,AS$321,FALSE)/4),0)</f>
        <v>0</v>
      </c>
      <c r="AT4" s="223">
        <f>IFERROR(IF(RIGHT(VLOOKUP($A4,csapatok!$A:$CN,AT$320,FALSE),5)="Csere",VLOOKUP(LEFT(VLOOKUP($A4,csapatok!$A:$CN,AT$320,FALSE),LEN(VLOOKUP($A4,csapatok!$A:$CN,AT$320,FALSE))-6),'csapat-ranglista'!$A:$FP,AT$321,FALSE)/8,VLOOKUP(VLOOKUP($A4,csapatok!$A:$CN,AT$320,FALSE),'csapat-ranglista'!$A:$FP,AT$321,FALSE)/4),0)</f>
        <v>32.932285258020073</v>
      </c>
      <c r="AU4" s="223">
        <f>IFERROR(IF(RIGHT(VLOOKUP($A4,csapatok!$A:$CN,AU$320,FALSE),5)="Csere",VLOOKUP(LEFT(VLOOKUP($A4,csapatok!$A:$CN,AU$320,FALSE),LEN(VLOOKUP($A4,csapatok!$A:$CN,AU$320,FALSE))-6),'csapat-ranglista'!$A:$FP,AU$321,FALSE)/8,VLOOKUP(VLOOKUP($A4,csapatok!$A:$CN,AU$320,FALSE),'csapat-ranglista'!$A:$FP,AU$321,FALSE)/4),0)</f>
        <v>0</v>
      </c>
      <c r="AV4" s="223">
        <f>IFERROR(IF(RIGHT(VLOOKUP($A4,csapatok!$A:$CN,AV$320,FALSE),5)="Csere",VLOOKUP(LEFT(VLOOKUP($A4,csapatok!$A:$CN,AV$320,FALSE),LEN(VLOOKUP($A4,csapatok!$A:$CN,AV$320,FALSE))-6),'csapat-ranglista'!$A:$FP,AV$321,FALSE)/8,VLOOKUP(VLOOKUP($A4,csapatok!$A:$CN,AV$320,FALSE),'csapat-ranglista'!$A:$FP,AV$321,FALSE)/4),0)</f>
        <v>4.6700348661170503</v>
      </c>
      <c r="AW4" s="223">
        <f>IFERROR(IF(RIGHT(VLOOKUP($A4,csapatok!$A:$CN,AW$320,FALSE),5)="Csere",VLOOKUP(LEFT(VLOOKUP($A4,csapatok!$A:$CN,AW$320,FALSE),LEN(VLOOKUP($A4,csapatok!$A:$CN,AW$320,FALSE))-6),'csapat-ranglista'!$A:$FP,AW$321,FALSE)/8,VLOOKUP(VLOOKUP($A4,csapatok!$A:$CN,AW$320,FALSE),'csapat-ranglista'!$A:$FP,AW$321,FALSE)/4),0)</f>
        <v>0</v>
      </c>
      <c r="AX4" s="223">
        <f>IFERROR(IF(RIGHT(VLOOKUP($A4,csapatok!$A:$CN,AX$320,FALSE),5)="Csere",VLOOKUP(LEFT(VLOOKUP($A4,csapatok!$A:$CN,AX$320,FALSE),LEN(VLOOKUP($A4,csapatok!$A:$CN,AX$320,FALSE))-6),'csapat-ranglista'!$A:$FP,AX$321,FALSE)/8,VLOOKUP(VLOOKUP($A4,csapatok!$A:$CN,AX$320,FALSE),'csapat-ranglista'!$A:$FP,AX$321,FALSE)/4),0)</f>
        <v>0</v>
      </c>
      <c r="AY4" s="223">
        <f>IFERROR(IF(RIGHT(VLOOKUP($A4,csapatok!$A:$NN,AY$320,FALSE),5)="Csere",VLOOKUP(LEFT(VLOOKUP($A4,csapatok!$A:$NN,AY$320,FALSE),LEN(VLOOKUP($A4,csapatok!$A:$NN,AY$320,FALSE))-6),'csapat-ranglista'!$A:$FP,AY$321,FALSE)/8,VLOOKUP(VLOOKUP($A4,csapatok!$A:$NN,AY$320,FALSE),'csapat-ranglista'!$A:$FP,AY$321,FALSE)/4),0)</f>
        <v>0</v>
      </c>
      <c r="AZ4" s="223">
        <f>IFERROR(IF(RIGHT(VLOOKUP($A4,csapatok!$A:$NN,AZ$320,FALSE),5)="Csere",VLOOKUP(LEFT(VLOOKUP($A4,csapatok!$A:$NN,AZ$320,FALSE),LEN(VLOOKUP($A4,csapatok!$A:$NN,AZ$320,FALSE))-6),'csapat-ranglista'!$A:$FP,AZ$321,FALSE)/8,VLOOKUP(VLOOKUP($A4,csapatok!$A:$NN,AZ$320,FALSE),'csapat-ranglista'!$A:$FP,AZ$321,FALSE)/4),0)</f>
        <v>0</v>
      </c>
      <c r="BA4" s="223">
        <f>IFERROR(IF(RIGHT(VLOOKUP($A4,csapatok!$A:$NN,BA$320,FALSE),5)="Csere",VLOOKUP(LEFT(VLOOKUP($A4,csapatok!$A:$NN,BA$320,FALSE),LEN(VLOOKUP($A4,csapatok!$A:$NN,BA$320,FALSE))-6),'csapat-ranglista'!$A:$FP,BA$321,FALSE)/8,VLOOKUP(VLOOKUP($A4,csapatok!$A:$NN,BA$320,FALSE),'csapat-ranglista'!$A:$FP,BA$321,FALSE)/4),0)</f>
        <v>30.393688818810443</v>
      </c>
      <c r="BB4" s="223">
        <f>IFERROR(IF(RIGHT(VLOOKUP($A4,csapatok!$A:$NN,BB$320,FALSE),5)="Csere",VLOOKUP(LEFT(VLOOKUP($A4,csapatok!$A:$NN,BB$320,FALSE),LEN(VLOOKUP($A4,csapatok!$A:$NN,BB$320,FALSE))-6),'csapat-ranglista'!$A:$FP,BB$321,FALSE)/8,VLOOKUP(VLOOKUP($A4,csapatok!$A:$NN,BB$320,FALSE),'csapat-ranglista'!$A:$FP,BB$321,FALSE)/4),0)</f>
        <v>0</v>
      </c>
      <c r="BC4" s="224">
        <f>versenyek!$ES$11*IFERROR(VLOOKUP(VLOOKUP($A4,versenyek!ER:ET,3,FALSE),szabalyok!$A$16:$B$23,2,FALSE)/4,0)</f>
        <v>5.4159034844742404</v>
      </c>
      <c r="BD4" s="224">
        <f>versenyek!$EV$11*IFERROR(VLOOKUP(VLOOKUP($A4,versenyek!EU:EW,3,FALSE),szabalyok!$A$16:$B$23,2,FALSE)/4,0)</f>
        <v>0</v>
      </c>
      <c r="BE4" s="223">
        <f>IFERROR(IF(RIGHT(VLOOKUP($A4,csapatok!$A:$NN,BE$320,FALSE),5)="Csere",VLOOKUP(LEFT(VLOOKUP($A4,csapatok!$A:$NN,BE$320,FALSE),LEN(VLOOKUP($A4,csapatok!$A:$NN,BE$320,FALSE))-6),'csapat-ranglista'!$A:$FP,BE$321,FALSE)/8,VLOOKUP(VLOOKUP($A4,csapatok!$A:$NN,BE$320,FALSE),'csapat-ranglista'!$A:$FP,BE$321,FALSE)/4),0)</f>
        <v>0</v>
      </c>
      <c r="BF4" s="223">
        <f>IFERROR(IF(RIGHT(VLOOKUP($A4,csapatok!$A:$NN,BF$320,FALSE),5)="Csere",VLOOKUP(LEFT(VLOOKUP($A4,csapatok!$A:$NN,BF$320,FALSE),LEN(VLOOKUP($A4,csapatok!$A:$NN,BF$320,FALSE))-6),'csapat-ranglista'!$A:$FP,BF$321,FALSE)/8,VLOOKUP(VLOOKUP($A4,csapatok!$A:$NN,BF$320,FALSE),'csapat-ranglista'!$A:$FP,BF$321,FALSE)/4),0)</f>
        <v>4.2413740996322966</v>
      </c>
      <c r="BG4" s="223">
        <f>IFERROR(IF(RIGHT(VLOOKUP($A4,csapatok!$A:$NN,BG$320,FALSE),5)="Csere",VLOOKUP(LEFT(VLOOKUP($A4,csapatok!$A:$NN,BG$320,FALSE),LEN(VLOOKUP($A4,csapatok!$A:$NN,BG$320,FALSE))-6),'csapat-ranglista'!$A:$FP,BG$321,FALSE)/8,VLOOKUP(VLOOKUP($A4,csapatok!$A:$NN,BG$320,FALSE),'csapat-ranglista'!$A:$FP,BG$321,FALSE)/4),0)</f>
        <v>3.4944340905656577</v>
      </c>
      <c r="BH4" s="223">
        <f>IFERROR(IF(RIGHT(VLOOKUP($A4,csapatok!$A:$NN,BH$320,FALSE),5)="Csere",VLOOKUP(LEFT(VLOOKUP($A4,csapatok!$A:$NN,BH$320,FALSE),LEN(VLOOKUP($A4,csapatok!$A:$NN,BH$320,FALSE))-6),'csapat-ranglista'!$A:$FP,BH$321,FALSE)/8,VLOOKUP(VLOOKUP($A4,csapatok!$A:$NN,BH$320,FALSE),'csapat-ranglista'!$A:$FP,BH$321,FALSE)/4),0)</f>
        <v>0</v>
      </c>
      <c r="BI4" s="223">
        <f>IFERROR(IF(RIGHT(VLOOKUP($A4,csapatok!$A:$NN,BI$320,FALSE),5)="Csere",VLOOKUP(LEFT(VLOOKUP($A4,csapatok!$A:$NN,BI$320,FALSE),LEN(VLOOKUP($A4,csapatok!$A:$NN,BI$320,FALSE))-6),'csapat-ranglista'!$A:$FP,BI$321,FALSE)/8,VLOOKUP(VLOOKUP($A4,csapatok!$A:$NN,BI$320,FALSE),'csapat-ranglista'!$A:$FP,BI$321,FALSE)/4),0)</f>
        <v>8.2415755805168001</v>
      </c>
      <c r="BJ4" s="223">
        <f>IFERROR(IF(RIGHT(VLOOKUP($A4,csapatok!$A:$NN,BJ$320,FALSE),5)="Csere",VLOOKUP(LEFT(VLOOKUP($A4,csapatok!$A:$NN,BJ$320,FALSE),LEN(VLOOKUP($A4,csapatok!$A:$NN,BJ$320,FALSE))-6),'csapat-ranglista'!$A:$FP,BJ$321,FALSE)/8,VLOOKUP(VLOOKUP($A4,csapatok!$A:$NN,BJ$320,FALSE),'csapat-ranglista'!$A:$FP,BJ$321,FALSE)/4),0)</f>
        <v>34.121165566916844</v>
      </c>
      <c r="BK4" s="223">
        <f>IFERROR(IF(RIGHT(VLOOKUP($A4,csapatok!$A:$NN,BK$320,FALSE),5)="Csere",VLOOKUP(LEFT(VLOOKUP($A4,csapatok!$A:$NN,BK$320,FALSE),LEN(VLOOKUP($A4,csapatok!$A:$NN,BK$320,FALSE))-6),'csapat-ranglista'!$A:$FP,BK$321,FALSE)/8,VLOOKUP(VLOOKUP($A4,csapatok!$A:$NN,BK$320,FALSE),'csapat-ranglista'!$A:$FP,BK$321,FALSE)/4),0)</f>
        <v>0</v>
      </c>
      <c r="BL4" s="223">
        <f>IFERROR(IF(RIGHT(VLOOKUP($A4,csapatok!$A:$NN,BL$320,FALSE),5)="Csere",VLOOKUP(LEFT(VLOOKUP($A4,csapatok!$A:$NN,BL$320,FALSE),LEN(VLOOKUP($A4,csapatok!$A:$NN,BL$320,FALSE))-6),'csapat-ranglista'!$A:$FP,BL$321,FALSE)/8,VLOOKUP(VLOOKUP($A4,csapatok!$A:$NN,BL$320,FALSE),'csapat-ranglista'!$A:$FP,BL$321,FALSE)/4),0)</f>
        <v>27.619346324155668</v>
      </c>
      <c r="BM4" s="223">
        <f>IFERROR(IF(RIGHT(VLOOKUP($A4,csapatok!$A:$NN,BM$320,FALSE),5)="Csere",VLOOKUP(LEFT(VLOOKUP($A4,csapatok!$A:$NN,BM$320,FALSE),LEN(VLOOKUP($A4,csapatok!$A:$NN,BM$320,FALSE))-6),'csapat-ranglista'!$A:$FP,BM$321,FALSE)/8,VLOOKUP(VLOOKUP($A4,csapatok!$A:$NN,BM$320,FALSE),'csapat-ranglista'!$A:$FP,BM$321,FALSE)/4),0)</f>
        <v>29.295681967302198</v>
      </c>
      <c r="BN4" s="223">
        <f>IFERROR(IF(RIGHT(VLOOKUP($A4,csapatok!$A:$NN,BN$320,FALSE),5)="Csere",VLOOKUP(LEFT(VLOOKUP($A4,csapatok!$A:$NN,BN$320,FALSE),LEN(VLOOKUP($A4,csapatok!$A:$NN,BN$320,FALSE))-6),'csapat-ranglista'!$A:$FP,BN$321,FALSE)/8,VLOOKUP(VLOOKUP($A4,csapatok!$A:$NN,BN$320,FALSE),'csapat-ranglista'!$A:$FP,BN$321,FALSE)/4),0)</f>
        <v>0</v>
      </c>
      <c r="BO4" s="223">
        <f>IFERROR(IF(RIGHT(VLOOKUP($A4,csapatok!$A:$NN,BO$320,FALSE),5)="Csere",VLOOKUP(LEFT(VLOOKUP($A4,csapatok!$A:$NN,BO$320,FALSE),LEN(VLOOKUP($A4,csapatok!$A:$NN,BO$320,FALSE))-6),'csapat-ranglista'!$A:$FP,BO$321,FALSE)/8,VLOOKUP(VLOOKUP($A4,csapatok!$A:$NN,BO$320,FALSE),'csapat-ranglista'!$A:$FP,BO$321,FALSE)/4),0)</f>
        <v>0</v>
      </c>
      <c r="BP4" s="223">
        <f>IFERROR(IF(RIGHT(VLOOKUP($A4,csapatok!$A:$NN,BP$320,FALSE),5)="Csere",VLOOKUP(LEFT(VLOOKUP($A4,csapatok!$A:$NN,BP$320,FALSE),LEN(VLOOKUP($A4,csapatok!$A:$NN,BP$320,FALSE))-6),'csapat-ranglista'!$A:$FP,BP$321,FALSE)/8,VLOOKUP(VLOOKUP($A4,csapatok!$A:$NN,BP$320,FALSE),'csapat-ranglista'!$A:$FP,BP$321,FALSE)/4),0)</f>
        <v>0</v>
      </c>
      <c r="BQ4" s="223">
        <f>IFERROR(IF(RIGHT(VLOOKUP($A4,csapatok!$A:$NN,BQ$320,FALSE),5)="Csere",VLOOKUP(LEFT(VLOOKUP($A4,csapatok!$A:$NN,BQ$320,FALSE),LEN(VLOOKUP($A4,csapatok!$A:$NN,BQ$320,FALSE))-6),'csapat-ranglista'!$A:$FP,BQ$321,FALSE)/8,VLOOKUP(VLOOKUP($A4,csapatok!$A:$NN,BQ$320,FALSE),'csapat-ranglista'!$A:$FP,BQ$321,FALSE)/4),0)</f>
        <v>0</v>
      </c>
      <c r="BR4" s="223">
        <f>IFERROR(IF(RIGHT(VLOOKUP($A4,csapatok!$A:$NN,BR$320,FALSE),5)="Csere",VLOOKUP(LEFT(VLOOKUP($A4,csapatok!$A:$NN,BR$320,FALSE),LEN(VLOOKUP($A4,csapatok!$A:$NN,BR$320,FALSE))-6),'csapat-ranglista'!$A:$FP,BR$321,FALSE)/8,VLOOKUP(VLOOKUP($A4,csapatok!$A:$NN,BR$320,FALSE),'csapat-ranglista'!$A:$FP,BR$321,FALSE)/4),0)</f>
        <v>0</v>
      </c>
      <c r="BS4" s="223">
        <f>IFERROR(IF(RIGHT(VLOOKUP($A4,csapatok!$A:$NN,BS$320,FALSE),5)="Csere",VLOOKUP(LEFT(VLOOKUP($A4,csapatok!$A:$NN,BS$320,FALSE),LEN(VLOOKUP($A4,csapatok!$A:$NN,BS$320,FALSE))-6),'csapat-ranglista'!$A:$FP,BS$321,FALSE)/8,VLOOKUP(VLOOKUP($A4,csapatok!$A:$NN,BS$320,FALSE),'csapat-ranglista'!$A:$FP,BS$321,FALSE)/4),0)</f>
        <v>0</v>
      </c>
      <c r="BT4" s="223">
        <f>IFERROR(IF(RIGHT(VLOOKUP($A4,csapatok!$A:$NN,BT$320,FALSE),5)="Csere",VLOOKUP(LEFT(VLOOKUP($A4,csapatok!$A:$NN,BT$320,FALSE),LEN(VLOOKUP($A4,csapatok!$A:$NN,BT$320,FALSE))-6),'csapat-ranglista'!$A:$FP,BT$321,FALSE)/8,VLOOKUP(VLOOKUP($A4,csapatok!$A:$NN,BT$320,FALSE),'csapat-ranglista'!$A:$FP,BT$321,FALSE)/4),0)</f>
        <v>0</v>
      </c>
      <c r="BU4" s="223">
        <f>IFERROR(IF(RIGHT(VLOOKUP($A4,csapatok!$A:$NN,BU$320,FALSE),5)="Csere",VLOOKUP(LEFT(VLOOKUP($A4,csapatok!$A:$NN,BU$320,FALSE),LEN(VLOOKUP($A4,csapatok!$A:$NN,BU$320,FALSE))-6),'csapat-ranglista'!$A:$FP,BU$321,FALSE)/8,VLOOKUP(VLOOKUP($A4,csapatok!$A:$NN,BU$320,FALSE),'csapat-ranglista'!$A:$FP,BU$321,FALSE)/4),0)</f>
        <v>6.7032859508663014</v>
      </c>
      <c r="BV4" s="223">
        <f>IFERROR(IF(RIGHT(VLOOKUP($A4,csapatok!$A:$NN,BV$320,FALSE),5)="Csere",VLOOKUP(LEFT(VLOOKUP($A4,csapatok!$A:$NN,BV$320,FALSE),LEN(VLOOKUP($A4,csapatok!$A:$NN,BV$320,FALSE))-6),'csapat-ranglista'!$A:$FP,BV$321,FALSE)/8,VLOOKUP(VLOOKUP($A4,csapatok!$A:$NN,BV$320,FALSE),'csapat-ranglista'!$A:$FP,BV$321,FALSE)/4),0)</f>
        <v>0</v>
      </c>
      <c r="BW4" s="223">
        <f>IFERROR(IF(RIGHT(VLOOKUP($A4,csapatok!$A:$NN,BW$320,FALSE),5)="Csere",VLOOKUP(LEFT(VLOOKUP($A4,csapatok!$A:$NN,BW$320,FALSE),LEN(VLOOKUP($A4,csapatok!$A:$NN,BW$320,FALSE))-6),'csapat-ranglista'!$A:$FP,BW$321,FALSE)/8,VLOOKUP(VLOOKUP($A4,csapatok!$A:$NN,BW$320,FALSE),'csapat-ranglista'!$A:$FP,BW$321,FALSE)/4),0)</f>
        <v>16.807949614271937</v>
      </c>
      <c r="BX4" s="223">
        <f>IFERROR(IF(RIGHT(VLOOKUP($A4,csapatok!$A:$NN,BX$320,FALSE),5)="Csere",VLOOKUP(LEFT(VLOOKUP($A4,csapatok!$A:$NN,BX$320,FALSE),LEN(VLOOKUP($A4,csapatok!$A:$NN,BX$320,FALSE))-6),'csapat-ranglista'!$A:$FP,BX$321,FALSE)/8,VLOOKUP(VLOOKUP($A4,csapatok!$A:$NN,BX$320,FALSE),'csapat-ranglista'!$A:$FP,BX$321,FALSE)/4),0)</f>
        <v>0</v>
      </c>
      <c r="BY4" s="223">
        <f>IFERROR(IF(RIGHT(VLOOKUP($A4,csapatok!$A:$NN,BY$320,FALSE),5)="Csere",VLOOKUP(LEFT(VLOOKUP($A4,csapatok!$A:$NN,BY$320,FALSE),LEN(VLOOKUP($A4,csapatok!$A:$NN,BY$320,FALSE))-6),'csapat-ranglista'!$A:$FP,BY$321,FALSE)/8,VLOOKUP(VLOOKUP($A4,csapatok!$A:$NN,BY$320,FALSE),'csapat-ranglista'!$A:$FP,BY$321,FALSE)/4),0)</f>
        <v>85.043985684810082</v>
      </c>
      <c r="BZ4" s="223">
        <f>IFERROR(IF(RIGHT(VLOOKUP($A4,csapatok!$A:$NN,BZ$320,FALSE),5)="Csere",VLOOKUP(LEFT(VLOOKUP($A4,csapatok!$A:$NN,BZ$320,FALSE),LEN(VLOOKUP($A4,csapatok!$A:$NN,BZ$320,FALSE))-6),'csapat-ranglista'!$A:$FP,BZ$321,FALSE)/8,VLOOKUP(VLOOKUP($A4,csapatok!$A:$NN,BZ$320,FALSE),'csapat-ranglista'!$A:$FP,BZ$321,FALSE)/4),0)</f>
        <v>17.137400554484088</v>
      </c>
      <c r="CA4" s="223">
        <f>IFERROR(IF(RIGHT(VLOOKUP($A4,csapatok!$A:$NN,CA$320,FALSE),5)="Csere",VLOOKUP(LEFT(VLOOKUP($A4,csapatok!$A:$NN,CA$320,FALSE),LEN(VLOOKUP($A4,csapatok!$A:$NN,CA$320,FALSE))-6),'csapat-ranglista'!$A:$FP,CA$321,FALSE)/8,VLOOKUP(VLOOKUP($A4,csapatok!$A:$NN,CA$320,FALSE),'csapat-ranglista'!$A:$FP,CA$321,FALSE)/4),0)</f>
        <v>0</v>
      </c>
      <c r="CB4" s="223">
        <f>IFERROR(IF(RIGHT(VLOOKUP($A4,csapatok!$A:$NN,CB$320,FALSE),5)="Csere",VLOOKUP(LEFT(VLOOKUP($A4,csapatok!$A:$NN,CB$320,FALSE),LEN(VLOOKUP($A4,csapatok!$A:$NN,CB$320,FALSE))-6),'csapat-ranglista'!$A:$FP,CB$321,FALSE)/8,VLOOKUP(VLOOKUP($A4,csapatok!$A:$NN,CB$320,FALSE),'csapat-ranglista'!$A:$FP,CB$321,FALSE)/4),0)</f>
        <v>0</v>
      </c>
      <c r="CC4" s="223">
        <f>IFERROR(IF(RIGHT(VLOOKUP($A4,csapatok!$A:$NN,CC$320,FALSE),5)="Csere",VLOOKUP(LEFT(VLOOKUP($A4,csapatok!$A:$NN,CC$320,FALSE),LEN(VLOOKUP($A4,csapatok!$A:$NN,CC$320,FALSE))-6),'csapat-ranglista'!$A:$FP,CC$321,FALSE)/8,VLOOKUP(VLOOKUP($A4,csapatok!$A:$NN,CC$320,FALSE),'csapat-ranglista'!$A:$FP,CC$321,FALSE)/4),0)</f>
        <v>0</v>
      </c>
      <c r="CD4" s="223">
        <f>IFERROR(IF(RIGHT(VLOOKUP($A4,csapatok!$A:$NN,CD$320,FALSE),5)="Csere",VLOOKUP(LEFT(VLOOKUP($A4,csapatok!$A:$NN,CD$320,FALSE),LEN(VLOOKUP($A4,csapatok!$A:$NN,CD$320,FALSE))-6),'csapat-ranglista'!$A:$FP,CD$321,FALSE)/8,VLOOKUP(VLOOKUP($A4,csapatok!$A:$NN,CD$320,FALSE),'csapat-ranglista'!$A:$FP,CD$321,FALSE)/4),0)</f>
        <v>0</v>
      </c>
      <c r="CE4" s="223">
        <f>IFERROR(IF(RIGHT(VLOOKUP($A4,csapatok!$A:$NN,CE$320,FALSE),5)="Csere",VLOOKUP(LEFT(VLOOKUP($A4,csapatok!$A:$NN,CE$320,FALSE),LEN(VLOOKUP($A4,csapatok!$A:$NN,CE$320,FALSE))-6),'csapat-ranglista'!$A:$FP,CE$321,FALSE)/8,VLOOKUP(VLOOKUP($A4,csapatok!$A:$NN,CE$320,FALSE),'csapat-ranglista'!$A:$FP,CE$321,FALSE)/4),0)</f>
        <v>0</v>
      </c>
      <c r="CF4" s="223">
        <f>IFERROR(IF(RIGHT(VLOOKUP($A4,csapatok!$A:$NN,CF$320,FALSE),5)="Csere",VLOOKUP(LEFT(VLOOKUP($A4,csapatok!$A:$NN,CF$320,FALSE),LEN(VLOOKUP($A4,csapatok!$A:$NN,CF$320,FALSE))-6),'csapat-ranglista'!$A:$FP,CF$321,FALSE)/8,VLOOKUP(VLOOKUP($A4,csapatok!$A:$NN,CF$320,FALSE),'csapat-ranglista'!$A:$FP,CF$321,FALSE)/4),0)</f>
        <v>7.049331002892961</v>
      </c>
      <c r="CG4" s="223">
        <f>IFERROR(IF(RIGHT(VLOOKUP($A4,csapatok!$A:$NN,CG$320,FALSE),5)="Csere",VLOOKUP(LEFT(VLOOKUP($A4,csapatok!$A:$NN,CG$320,FALSE),LEN(VLOOKUP($A4,csapatok!$A:$NN,CG$320,FALSE))-6),'csapat-ranglista'!$A:$FP,CG$321,FALSE)/8,VLOOKUP(VLOOKUP($A4,csapatok!$A:$NN,CG$320,FALSE),'csapat-ranglista'!$A:$FP,CG$321,FALSE)/4),0)</f>
        <v>0</v>
      </c>
      <c r="CH4" s="223">
        <f>IFERROR(IF(RIGHT(VLOOKUP($A4,csapatok!$A:$NN,CH$320,FALSE),5)="Csere",VLOOKUP(LEFT(VLOOKUP($A4,csapatok!$A:$NN,CH$320,FALSE),LEN(VLOOKUP($A4,csapatok!$A:$NN,CH$320,FALSE))-6),'csapat-ranglista'!$A:$FP,CH$321,FALSE)/8,VLOOKUP(VLOOKUP($A4,csapatok!$A:$NN,CH$320,FALSE),'csapat-ranglista'!$A:$FP,CH$321,FALSE)/4),0)</f>
        <v>41.298585053084579</v>
      </c>
      <c r="CI4" s="223">
        <f>IFERROR(IF(RIGHT(VLOOKUP($A4,csapatok!$A:$NN,CI$320,FALSE),5)="Csere",VLOOKUP(LEFT(VLOOKUP($A4,csapatok!$A:$NN,CI$320,FALSE),LEN(VLOOKUP($A4,csapatok!$A:$NN,CI$320,FALSE))-6),'csapat-ranglista'!$A:$FP,CI$321,FALSE)/8,VLOOKUP(VLOOKUP($A4,csapatok!$A:$NN,CI$320,FALSE),'csapat-ranglista'!$A:$FP,CI$321,FALSE)/4),0)</f>
        <v>1.875</v>
      </c>
      <c r="CJ4" s="224">
        <f>versenyek!$IQ$11*IFERROR(VLOOKUP(VLOOKUP($A4,versenyek!IP:IR,3,FALSE),szabalyok!$A$16:$B$23,2,FALSE)/4,0)</f>
        <v>5.6620338089797002</v>
      </c>
      <c r="CK4" s="224">
        <f>versenyek!$IT$11*IFERROR(VLOOKUP(VLOOKUP($A4,versenyek!IS:IU,3,FALSE),szabalyok!$A$16:$B$23,2,FALSE)/4,0)</f>
        <v>0</v>
      </c>
      <c r="CL4" s="223">
        <f>IFERROR(IF(RIGHT(VLOOKUP($A4,csapatok!$A:$NN,CL$320,FALSE),5)="Csere",VLOOKUP(LEFT(VLOOKUP($A4,csapatok!$A:$NN,CL$320,FALSE),LEN(VLOOKUP($A4,csapatok!$A:$NN,CL$320,FALSE))-6),'csapat-ranglista'!$A:$FP,CL$321,FALSE)/8,VLOOKUP(VLOOKUP($A4,csapatok!$A:$NN,CL$320,FALSE),'csapat-ranglista'!$A:$FP,CL$321,FALSE)/4),0)</f>
        <v>6.5196480231436853</v>
      </c>
      <c r="CM4" s="223">
        <f>IFERROR(IF(RIGHT(VLOOKUP($A4,csapatok!$A:$NN,CM$320,FALSE),5)="Csere",VLOOKUP(LEFT(VLOOKUP($A4,csapatok!$A:$NN,CM$320,FALSE),LEN(VLOOKUP($A4,csapatok!$A:$NN,CM$320,FALSE))-6),'csapat-ranglista'!$A:$FP,CM$321,FALSE)/8,VLOOKUP(VLOOKUP($A4,csapatok!$A:$NN,CM$320,FALSE),'csapat-ranglista'!$A:$FP,CM$321,FALSE)/4),0)</f>
        <v>6.0863970588235281</v>
      </c>
      <c r="CN4" s="223">
        <f>IFERROR(IF(RIGHT(VLOOKUP($A4,csapatok!$A:$NN,CN$320,FALSE),5)="Csere",VLOOKUP(LEFT(VLOOKUP($A4,csapatok!$A:$NN,CN$320,FALSE),LEN(VLOOKUP($A4,csapatok!$A:$NN,CN$320,FALSE))-6),'csapat-ranglista'!$A:$FP,CN$321,FALSE)/8,VLOOKUP(VLOOKUP($A4,csapatok!$A:$NN,CN$320,FALSE),'csapat-ranglista'!$A:$FP,CN$321,FALSE)/4),0)</f>
        <v>0</v>
      </c>
      <c r="CO4" s="223">
        <f>IFERROR(IF(RIGHT(VLOOKUP($A4,csapatok!$A:$NN,CO$320,FALSE),5)="Csere",VLOOKUP(LEFT(VLOOKUP($A4,csapatok!$A:$NN,CO$320,FALSE),LEN(VLOOKUP($A4,csapatok!$A:$NN,CO$320,FALSE))-6),'csapat-ranglista'!$A:$FP,CO$321,FALSE)/8,VLOOKUP(VLOOKUP($A4,csapatok!$A:$NN,CO$320,FALSE),'csapat-ranglista'!$A:$FP,CO$321,FALSE)/4),0)</f>
        <v>3.4607039537126321</v>
      </c>
      <c r="CP4" s="223">
        <f>IFERROR(IF(RIGHT(VLOOKUP($A4,csapatok!$A:$NN,CP$320,FALSE),5)="Csere",VLOOKUP(LEFT(VLOOKUP($A4,csapatok!$A:$NN,CP$320,FALSE),LEN(VLOOKUP($A4,csapatok!$A:$NN,CP$320,FALSE))-6),'csapat-ranglista'!$A:$FP,CP$321,FALSE)/8,VLOOKUP(VLOOKUP($A4,csapatok!$A:$NN,CP$320,FALSE),'csapat-ranglista'!$A:$FP,CP$321,FALSE)/4),0)</f>
        <v>15.215746425119077</v>
      </c>
      <c r="CQ4" s="223">
        <f>IFERROR(IF(RIGHT(VLOOKUP($A4,csapatok!$A:$NN,CQ$320,FALSE),5)="Csere",VLOOKUP(LEFT(VLOOKUP($A4,csapatok!$A:$NN,CQ$320,FALSE),LEN(VLOOKUP($A4,csapatok!$A:$NN,CQ$320,FALSE))-6),'csapat-ranglista'!$A:$FP,CQ$321,FALSE)/8,VLOOKUP(VLOOKUP($A4,csapatok!$A:$NN,CQ$320,FALSE),'csapat-ranglista'!$A:$FP,CQ$321,FALSE)/4),0)</f>
        <v>35.015641717865094</v>
      </c>
      <c r="CR4" s="223">
        <f>IFERROR(IF(RIGHT(VLOOKUP($A4,csapatok!$A:$NN,CR$320,FALSE),5)="Csere",VLOOKUP(LEFT(VLOOKUP($A4,csapatok!$A:$NN,CR$320,FALSE),LEN(VLOOKUP($A4,csapatok!$A:$NN,CR$320,FALSE))-6),'csapat-ranglista'!$A:$FP,CR$321,FALSE)/8,VLOOKUP(VLOOKUP($A4,csapatok!$A:$NN,CR$320,FALSE),'csapat-ranglista'!$A:$FP,CR$321,FALSE)/4),0)</f>
        <v>2</v>
      </c>
      <c r="CS4" s="223">
        <f>IFERROR(IF(RIGHT(VLOOKUP($A4,csapatok!$A:$NN,CS$320,FALSE),5)="Csere",VLOOKUP(LEFT(VLOOKUP($A4,csapatok!$A:$NN,CS$320,FALSE),LEN(VLOOKUP($A4,csapatok!$A:$NN,CS$320,FALSE))-6),'csapat-ranglista'!$A:$FP,CS$321,FALSE)/8,VLOOKUP(VLOOKUP($A4,csapatok!$A:$NN,CS$320,FALSE),'csapat-ranglista'!$A:$FP,CS$321,FALSE)/4),0)</f>
        <v>0</v>
      </c>
      <c r="CT4" s="223">
        <f>IFERROR(IF(RIGHT(VLOOKUP($A4,csapatok!$A:$NN,CT$320,FALSE),5)="Csere",VLOOKUP(LEFT(VLOOKUP($A4,csapatok!$A:$NN,CT$320,FALSE),LEN(VLOOKUP($A4,csapatok!$A:$NN,CT$320,FALSE))-6),'csapat-ranglista'!$A:$FP,CT$321,FALSE)/8,VLOOKUP(VLOOKUP($A4,csapatok!$A:$NN,CT$320,FALSE),'csapat-ranglista'!$A:$FP,CT$321,FALSE)/4),0)</f>
        <v>0</v>
      </c>
      <c r="CU4" s="223">
        <f>IFERROR(IF(RIGHT(VLOOKUP($A4,csapatok!$A:$NN,CU$320,FALSE),5)="Csere",VLOOKUP(LEFT(VLOOKUP($A4,csapatok!$A:$NN,CU$320,FALSE),LEN(VLOOKUP($A4,csapatok!$A:$NN,CU$320,FALSE))-6),'csapat-ranglista'!$A:$FP,CU$321,FALSE)/8,VLOOKUP(VLOOKUP($A4,csapatok!$A:$NN,CU$320,FALSE),'csapat-ranglista'!$A:$FP,CU$321,FALSE)/4),0)</f>
        <v>0</v>
      </c>
      <c r="CV4" s="223">
        <f>IFERROR(IF(RIGHT(VLOOKUP($A4,csapatok!$A:$NN,CV$320,FALSE),5)="Csere",VLOOKUP(LEFT(VLOOKUP($A4,csapatok!$A:$NN,CV$320,FALSE),LEN(VLOOKUP($A4,csapatok!$A:$NN,CV$320,FALSE))-6),'csapat-ranglista'!$A:$FP,CV$321,FALSE)/8,VLOOKUP(VLOOKUP($A4,csapatok!$A:$NN,CV$320,FALSE),'csapat-ranglista'!$A:$FP,CV$321,FALSE)/4),0)</f>
        <v>0</v>
      </c>
      <c r="CW4" s="223">
        <f>IFERROR(IF(RIGHT(VLOOKUP($A4,csapatok!$A:$NN,CW$320,FALSE),5)="Csere",VLOOKUP(LEFT(VLOOKUP($A4,csapatok!$A:$NN,CW$320,FALSE),LEN(VLOOKUP($A4,csapatok!$A:$NN,CW$320,FALSE))-6),'csapat-ranglista'!$A:$FP,CW$321,FALSE)/8,VLOOKUP(VLOOKUP($A4,csapatok!$A:$NN,CW$320,FALSE),'csapat-ranglista'!$A:$FP,CW$321,FALSE)/4),0)</f>
        <v>0</v>
      </c>
      <c r="CX4" s="223">
        <f>IFERROR(IF(RIGHT(VLOOKUP($A4,csapatok!$A:$NN,CX$320,FALSE),5)="Csere",VLOOKUP(LEFT(VLOOKUP($A4,csapatok!$A:$NN,CX$320,FALSE),LEN(VLOOKUP($A4,csapatok!$A:$NN,CX$320,FALSE))-6),'csapat-ranglista'!$A:$FP,CX$321,FALSE)/8,VLOOKUP(VLOOKUP($A4,csapatok!$A:$NN,CX$320,FALSE),'csapat-ranglista'!$A:$FP,CX$321,FALSE)/4),0)</f>
        <v>36.922697368421041</v>
      </c>
      <c r="CY4" s="223">
        <f>IFERROR(IF(RIGHT(VLOOKUP($A4,csapatok!$A:$NN,CY$320,FALSE),5)="Csere",VLOOKUP(LEFT(VLOOKUP($A4,csapatok!$A:$NN,CY$320,FALSE),LEN(VLOOKUP($A4,csapatok!$A:$NN,CY$320,FALSE))-6),'csapat-ranglista'!$A:$FP,CY$321,FALSE)/8,VLOOKUP(VLOOKUP($A4,csapatok!$A:$NN,CY$320,FALSE),'csapat-ranglista'!$A:$FP,CY$321,FALSE)/4),0)</f>
        <v>11.948290621189692</v>
      </c>
      <c r="CZ4" s="223">
        <f>IFERROR(IF(RIGHT(VLOOKUP($A4,csapatok!$A:$NN,CZ$320,FALSE),5)="Csere",VLOOKUP(LEFT(VLOOKUP($A4,csapatok!$A:$NN,CZ$320,FALSE),LEN(VLOOKUP($A4,csapatok!$A:$NN,CZ$320,FALSE))-6),'csapat-ranglista'!$A:$FP,CZ$321,FALSE)/8,VLOOKUP(VLOOKUP($A4,csapatok!$A:$NN,CZ$320,FALSE),'csapat-ranglista'!$A:$FP,CZ$321,FALSE)/4),0)</f>
        <v>24.500000000000004</v>
      </c>
      <c r="DA4" s="223">
        <f>IFERROR(IF(RIGHT(VLOOKUP($A4,csapatok!$A:$NN,DA$320,FALSE),5)="Csere",VLOOKUP(LEFT(VLOOKUP($A4,csapatok!$A:$NN,DA$320,FALSE),LEN(VLOOKUP($A4,csapatok!$A:$NN,DA$320,FALSE))-6),'csapat-ranglista'!$A:$FP,DA$321,FALSE)/8,VLOOKUP(VLOOKUP($A4,csapatok!$A:$NN,DA$320,FALSE),'csapat-ranglista'!$A:$FP,DA$321,FALSE)/4),0)</f>
        <v>0</v>
      </c>
      <c r="DB4" s="223">
        <f>IFERROR(IF(RIGHT(VLOOKUP($A4,csapatok!$A:$NN,DB$320,FALSE),5)="Csere",VLOOKUP(LEFT(VLOOKUP($A4,csapatok!$A:$NN,DB$320,FALSE),LEN(VLOOKUP($A4,csapatok!$A:$NN,DB$320,FALSE))-6),'csapat-ranglista'!$A:$FP,DB$321,FALSE)/8,VLOOKUP(VLOOKUP($A4,csapatok!$A:$NN,DB$320,FALSE),'csapat-ranglista'!$A:$FP,DB$321,FALSE)/4),0)</f>
        <v>27.217105263157887</v>
      </c>
      <c r="DC4" s="223">
        <f>IFERROR(IF(RIGHT(VLOOKUP($A4,csapatok!$A:$NN,DC$320,FALSE),5)="Csere",VLOOKUP(LEFT(VLOOKUP($A4,csapatok!$A:$NN,DC$320,FALSE),LEN(VLOOKUP($A4,csapatok!$A:$NN,DC$320,FALSE))-6),'csapat-ranglista'!$A:$FP,DC$321,FALSE)/8,VLOOKUP(VLOOKUP($A4,csapatok!$A:$NN,DC$320,FALSE),'csapat-ranglista'!$A:$FP,DC$321,FALSE)/4),0)</f>
        <v>24.500000000000004</v>
      </c>
      <c r="DD4" s="223">
        <f>IFERROR(IF(RIGHT(VLOOKUP($A4,csapatok!$A:$NN,DD$320,FALSE),5)="Csere",VLOOKUP(LEFT(VLOOKUP($A4,csapatok!$A:$NN,DD$320,FALSE),LEN(VLOOKUP($A4,csapatok!$A:$NN,DD$320,FALSE))-6),'csapat-ranglista'!$A:$FP,DD$321,FALSE)/8,VLOOKUP(VLOOKUP($A4,csapatok!$A:$NN,DD$320,FALSE),'csapat-ranglista'!$A:$FP,DD$321,FALSE)/4),0)</f>
        <v>0</v>
      </c>
      <c r="DE4" s="223">
        <f>IFERROR(IF(RIGHT(VLOOKUP($A4,csapatok!$A:$NN,DE$320,FALSE),5)="Csere",VLOOKUP(LEFT(VLOOKUP($A4,csapatok!$A:$NN,DE$320,FALSE),LEN(VLOOKUP($A4,csapatok!$A:$NN,DE$320,FALSE))-6),'csapat-ranglista'!$A:$FP,DE$321,FALSE)/8,VLOOKUP(VLOOKUP($A4,csapatok!$A:$NN,DE$320,FALSE),'csapat-ranglista'!$A:$FP,DE$321,FALSE)/4),0)</f>
        <v>0</v>
      </c>
      <c r="DF4" s="223">
        <f>IFERROR(IF(RIGHT(VLOOKUP($A4,csapatok!$A:$NN,DF$320,FALSE),5)="Csere",VLOOKUP(LEFT(VLOOKUP($A4,csapatok!$A:$NN,DF$320,FALSE),LEN(VLOOKUP($A4,csapatok!$A:$NN,DF$320,FALSE))-6),'csapat-ranglista'!$A:$FP,DF$321,FALSE)/8,VLOOKUP(VLOOKUP($A4,csapatok!$A:$NN,DF$320,FALSE),'csapat-ranglista'!$A:$FP,DF$321,FALSE)/4),0)</f>
        <v>34.743009868421055</v>
      </c>
      <c r="DG4" s="223">
        <f>IFERROR(IF(RIGHT(VLOOKUP($A4,csapatok!$A:$NN,DG$320,FALSE),5)="Csere",VLOOKUP(LEFT(VLOOKUP($A4,csapatok!$A:$NN,DG$320,FALSE),LEN(VLOOKUP($A4,csapatok!$A:$NN,DG$320,FALSE))-6),'csapat-ranglista'!$A:$FP,DG$321,FALSE)/8,VLOOKUP(VLOOKUP($A4,csapatok!$A:$NN,DG$320,FALSE),'csapat-ranglista'!$A:$FP,DG$321,FALSE)/4),0)</f>
        <v>8.6266447368421062</v>
      </c>
      <c r="DH4" s="223">
        <f>IFERROR(IF(RIGHT(VLOOKUP($A4,csapatok!$A:$NN,DH$320,FALSE),5)="Csere",VLOOKUP(LEFT(VLOOKUP($A4,csapatok!$A:$NN,DH$320,FALSE),LEN(VLOOKUP($A4,csapatok!$A:$NN,DH$320,FALSE))-6),'csapat-ranglista'!$A:$FP,DH$321,FALSE)/8,VLOOKUP(VLOOKUP($A4,csapatok!$A:$NN,DH$320,FALSE),'csapat-ranglista'!$A:$FP,DH$321,FALSE)/4),0)</f>
        <v>0</v>
      </c>
      <c r="DI4" s="223">
        <f>IFERROR(IF(RIGHT(VLOOKUP($A4,csapatok!$A:$NN,DI$320,FALSE),5)="Csere",VLOOKUP(LEFT(VLOOKUP($A4,csapatok!$A:$NN,DI$320,FALSE),LEN(VLOOKUP($A4,csapatok!$A:$NN,DI$320,FALSE))-6),'csapat-ranglista'!$A:$FP,DI$321,FALSE)/8,VLOOKUP(VLOOKUP($A4,csapatok!$A:$NN,DI$320,FALSE),'csapat-ranglista'!$A:$FP,DI$321,FALSE)/4),0)</f>
        <v>0</v>
      </c>
      <c r="DJ4" s="223">
        <f>IFERROR(IF(RIGHT(VLOOKUP($A4,csapatok!$A:$NN,DJ$320,FALSE),5)="Csere",VLOOKUP(LEFT(VLOOKUP($A4,csapatok!$A:$NN,DJ$320,FALSE),LEN(VLOOKUP($A4,csapatok!$A:$NN,DJ$320,FALSE))-6),'csapat-ranglista'!$A:$FP,DJ$321,FALSE)/8,VLOOKUP(VLOOKUP($A4,csapatok!$A:$NN,DJ$320,FALSE),'csapat-ranglista'!$A:$FP,DJ$321,FALSE)/4),0)</f>
        <v>0</v>
      </c>
      <c r="DK4" s="223">
        <f>IFERROR(IF(RIGHT(VLOOKUP($A4,csapatok!$A:$NN,DK$320,FALSE),5)="Csere",VLOOKUP(LEFT(VLOOKUP($A4,csapatok!$A:$NN,DK$320,FALSE),LEN(VLOOKUP($A4,csapatok!$A:$NN,DK$320,FALSE))-6),'csapat-ranglista'!$A:$FP,DK$321,FALSE)/8,VLOOKUP(VLOOKUP($A4,csapatok!$A:$NN,DK$320,FALSE),'csapat-ranglista'!$A:$FP,DK$321,FALSE)/4),0)</f>
        <v>0</v>
      </c>
      <c r="DL4" s="223">
        <f>IFERROR(IF(RIGHT(VLOOKUP($A4,csapatok!$A:$NN,DL$320,FALSE),5)="Csere",VLOOKUP(LEFT(VLOOKUP($A4,csapatok!$A:$NN,DL$320,FALSE),LEN(VLOOKUP($A4,csapatok!$A:$NN,DL$320,FALSE))-6),'csapat-ranglista'!$A:$FP,DL$321,FALSE)/8,VLOOKUP(VLOOKUP($A4,csapatok!$A:$NN,DL$320,FALSE),'csapat-ranglista'!$A:$FP,DL$321,FALSE)/4),0)</f>
        <v>0</v>
      </c>
      <c r="DM4" s="223">
        <f>IFERROR(IF(RIGHT(VLOOKUP($A4,csapatok!$A:$NN,DM$320,FALSE),5)="Csere",VLOOKUP(LEFT(VLOOKUP($A4,csapatok!$A:$NN,DM$320,FALSE),LEN(VLOOKUP($A4,csapatok!$A:$NN,DM$320,FALSE))-6),'csapat-ranglista'!$A:$FP,DM$321,FALSE)/8,VLOOKUP(VLOOKUP($A4,csapatok!$A:$NN,DM$320,FALSE),'csapat-ranglista'!$A:$FP,DM$321,FALSE)/4),0)</f>
        <v>48.328801915674148</v>
      </c>
      <c r="DN4" s="223">
        <f>IFERROR(IF(RIGHT(VLOOKUP($A4,csapatok!$A:$NN,DN$320,FALSE),5)="Csere",VLOOKUP(LEFT(VLOOKUP($A4,csapatok!$A:$NN,DN$320,FALSE),LEN(VLOOKUP($A4,csapatok!$A:$NN,DN$320,FALSE))-6),'csapat-ranglista'!$A:$FP,DN$321,FALSE)/8,VLOOKUP(VLOOKUP($A4,csapatok!$A:$NN,DN$320,FALSE),'csapat-ranglista'!$A:$FP,DN$321,FALSE)/4),0)</f>
        <v>0</v>
      </c>
      <c r="DO4" s="224">
        <f>versenyek!$MF$11*IFERROR(VLOOKUP(VLOOKUP($A4,versenyek!ME:MG,3,FALSE),szabalyok!$A$16:$B$23,2,FALSE)/4,0)</f>
        <v>3.4496832720389574</v>
      </c>
      <c r="DP4" s="224">
        <f>versenyek!$MI$11*IFERROR(VLOOKUP(VLOOKUP($A4,versenyek!MH:MJ,3,FALSE),szabalyok!$A$16:$B$23,2,FALSE)/4,0)</f>
        <v>0</v>
      </c>
      <c r="DQ4" s="223">
        <f>IFERROR(IF(RIGHT(VLOOKUP($A4,csapatok!$A:$NN,DQ$320,FALSE),5)="Csere",VLOOKUP(LEFT(VLOOKUP($A4,csapatok!$A:$NN,DQ$320,FALSE),LEN(VLOOKUP($A4,csapatok!$A:$NN,DQ$320,FALSE))-6),'csapat-ranglista'!$A:$FP,DQ$321,FALSE)/8,VLOOKUP(VLOOKUP($A4,csapatok!$A:$NN,DQ$320,FALSE),'csapat-ranglista'!$A:$FP,DQ$321,FALSE)/4),0)</f>
        <v>0</v>
      </c>
      <c r="DR4" s="223">
        <f>IFERROR(IF(RIGHT(VLOOKUP($A4,csapatok!$A:$NN,DR$320,FALSE),5)="Csere",VLOOKUP(LEFT(VLOOKUP($A4,csapatok!$A:$NN,DR$320,FALSE),LEN(VLOOKUP($A4,csapatok!$A:$NN,DR$320,FALSE))-6),'csapat-ranglista'!$A:$FP,DR$321,FALSE)/8,VLOOKUP(VLOOKUP($A4,csapatok!$A:$NN,DR$320,FALSE),'csapat-ranglista'!$A:$FP,DR$321,FALSE)/4),0)</f>
        <v>0</v>
      </c>
      <c r="DS4" s="223">
        <f>IFERROR(IF(RIGHT(VLOOKUP($A4,csapatok!$A:$NN,DS$320,FALSE),5)="Csere",VLOOKUP(LEFT(VLOOKUP($A4,csapatok!$A:$NN,DS$320,FALSE),LEN(VLOOKUP($A4,csapatok!$A:$NN,DS$320,FALSE))-6),'csapat-ranglista'!$A:$FP,DS$321,FALSE)/8,VLOOKUP(VLOOKUP($A4,csapatok!$A:$NN,DS$320,FALSE),'csapat-ranglista'!$A:$FP,DS$321,FALSE)/4),0)</f>
        <v>0</v>
      </c>
      <c r="DT4" s="223">
        <f>IFERROR(IF(RIGHT(VLOOKUP($A4,csapatok!$A:$NN,DT$320,FALSE),5)="Csere",VLOOKUP(LEFT(VLOOKUP($A4,csapatok!$A:$NN,DT$320,FALSE),LEN(VLOOKUP($A4,csapatok!$A:$NN,DT$320,FALSE))-6),'csapat-ranglista'!$A:$FP,DT$321,FALSE)/8,VLOOKUP(VLOOKUP($A4,csapatok!$A:$NN,DT$320,FALSE),'csapat-ranglista'!$A:$FP,DT$321,FALSE)/4),0)</f>
        <v>0</v>
      </c>
      <c r="DU4" s="223">
        <f>IFERROR(IF(RIGHT(VLOOKUP($A4,csapatok!$A:$NN,DU$320,FALSE),5)="Csere",VLOOKUP(LEFT(VLOOKUP($A4,csapatok!$A:$NN,DU$320,FALSE),LEN(VLOOKUP($A4,csapatok!$A:$NN,DU$320,FALSE))-6),'csapat-ranglista'!$A:$FP,DU$321,FALSE)/8,VLOOKUP(VLOOKUP($A4,csapatok!$A:$NN,DU$320,FALSE),'csapat-ranglista'!$A:$FP,DU$321,FALSE)/4),0)</f>
        <v>33.365131578947356</v>
      </c>
      <c r="DV4" s="223">
        <f>IFERROR(IF(RIGHT(VLOOKUP($A4,csapatok!$A:$NN,DV$320,FALSE),5)="Csere",VLOOKUP(LEFT(VLOOKUP($A4,csapatok!$A:$NN,DV$320,FALSE),LEN(VLOOKUP($A4,csapatok!$A:$NN,DV$320,FALSE))-6),'csapat-ranglista'!$A:$FP,DV$321,FALSE)/8,VLOOKUP(VLOOKUP($A4,csapatok!$A:$NN,DV$320,FALSE),'csapat-ranglista'!$A:$FP,DV$321,FALSE)/4),0)</f>
        <v>0</v>
      </c>
      <c r="DW4" s="223">
        <f>IFERROR(IF(RIGHT(VLOOKUP($A4,csapatok!$A:$NN,DW$320,FALSE),5)="Csere",VLOOKUP(LEFT(VLOOKUP($A4,csapatok!$A:$NN,DW$320,FALSE),LEN(VLOOKUP($A4,csapatok!$A:$NN,DW$320,FALSE))-6),'csapat-ranglista'!$A:$FP,DW$321,FALSE)/8,VLOOKUP(VLOOKUP($A4,csapatok!$A:$NN,DW$320,FALSE),'csapat-ranglista'!$A:$FP,DW$321,FALSE)/4),0)</f>
        <v>0</v>
      </c>
      <c r="DX4" s="223">
        <f>IFERROR(IF(RIGHT(VLOOKUP($A4,csapatok!$A:$NN,DX$320,FALSE),5)="Csere",VLOOKUP(LEFT(VLOOKUP($A4,csapatok!$A:$NN,DX$320,FALSE),LEN(VLOOKUP($A4,csapatok!$A:$NN,DX$320,FALSE))-6),'csapat-ranglista'!$A:$FP,DX$321,FALSE)/8,VLOOKUP(VLOOKUP($A4,csapatok!$A:$NN,DX$320,FALSE),'csapat-ranglista'!$A:$FP,DX$321,FALSE)/4),0)</f>
        <v>0</v>
      </c>
      <c r="DY4" s="223">
        <f>IFERROR(IF(RIGHT(VLOOKUP($A4,csapatok!$A:$NN,DY$320,FALSE),5)="Csere",VLOOKUP(LEFT(VLOOKUP($A4,csapatok!$A:$NN,DY$320,FALSE),LEN(VLOOKUP($A4,csapatok!$A:$NN,DY$320,FALSE))-6),'csapat-ranglista'!$A:$FP,DY$321,FALSE)/8,VLOOKUP(VLOOKUP($A4,csapatok!$A:$NN,DY$320,FALSE),'csapat-ranglista'!$A:$FP,DY$321,FALSE)/4),0)</f>
        <v>0</v>
      </c>
      <c r="DZ4" s="223">
        <f>IFERROR(IF(RIGHT(VLOOKUP($A4,csapatok!$A:$NN,DZ$320,FALSE),5)="Csere",VLOOKUP(LEFT(VLOOKUP($A4,csapatok!$A:$NN,DZ$320,FALSE),LEN(VLOOKUP($A4,csapatok!$A:$NN,DZ$320,FALSE))-6),'csapat-ranglista'!$A:$FP,DZ$321,FALSE)/8,VLOOKUP(VLOOKUP($A4,csapatok!$A:$NN,DZ$320,FALSE),'csapat-ranglista'!$A:$FP,DZ$321,FALSE)/4),0)</f>
        <v>13.766858552631581</v>
      </c>
      <c r="EA4" s="223">
        <f>IFERROR(IF(RIGHT(VLOOKUP($A4,csapatok!$A:$NN,EA$320,FALSE),5)="Csere",VLOOKUP(LEFT(VLOOKUP($A4,csapatok!$A:$NN,EA$320,FALSE),LEN(VLOOKUP($A4,csapatok!$A:$NN,EA$320,FALSE))-6),'csapat-ranglista'!$A:$FP,EA$321,FALSE)/8,VLOOKUP(VLOOKUP($A4,csapatok!$A:$NN,EA$320,FALSE),'csapat-ranglista'!$A:$FP,EA$321,FALSE)/4),0)</f>
        <v>37.495065789473678</v>
      </c>
      <c r="EB4" s="223">
        <f>IFERROR(IF(RIGHT(VLOOKUP($A4,csapatok!$A:$NN,EB$320,FALSE),5)="Csere",VLOOKUP(LEFT(VLOOKUP($A4,csapatok!$A:$NN,EB$320,FALSE),LEN(VLOOKUP($A4,csapatok!$A:$NN,EB$320,FALSE))-6),'csapat-ranglista'!$A:$FP,EB$321,FALSE)/8,VLOOKUP(VLOOKUP($A4,csapatok!$A:$NN,EB$320,FALSE),'csapat-ranglista'!$A:$FP,EB$321,FALSE)/4),0)</f>
        <v>0</v>
      </c>
      <c r="EC4" s="223">
        <f>IFERROR(IF(RIGHT(VLOOKUP($A4,csapatok!$A:$NN,EC$320,FALSE),5)="Csere",VLOOKUP(LEFT(VLOOKUP($A4,csapatok!$A:$NN,EC$320,FALSE),LEN(VLOOKUP($A4,csapatok!$A:$NN,EC$320,FALSE))-6),'csapat-ranglista'!$A:$FP,EC$321,FALSE)/8,VLOOKUP(VLOOKUP($A4,csapatok!$A:$NN,EC$320,FALSE),'csapat-ranglista'!$A:$FP,EC$321,FALSE)/4),0)</f>
        <v>0</v>
      </c>
      <c r="ED4" s="223">
        <f>IFERROR(IF(RIGHT(VLOOKUP($A4,csapatok!$A:$NN,ED$320,FALSE),5)="Csere",VLOOKUP(LEFT(VLOOKUP($A4,csapatok!$A:$NN,ED$320,FALSE),LEN(VLOOKUP($A4,csapatok!$A:$NN,ED$320,FALSE))-6),'csapat-ranglista'!$A:$FP,ED$321,FALSE)/8,VLOOKUP(VLOOKUP($A4,csapatok!$A:$NN,ED$320,FALSE),'csapat-ranglista'!$A:$FP,ED$321,FALSE)/4),0)</f>
        <v>16.356734093911136</v>
      </c>
      <c r="EE4" s="223">
        <f>IFERROR(IF(RIGHT(VLOOKUP($A4,csapatok!$A:$NN,EE$320,FALSE),5)="Csere",VLOOKUP(LEFT(VLOOKUP($A4,csapatok!$A:$NN,EE$320,FALSE),LEN(VLOOKUP($A4,csapatok!$A:$NN,EE$320,FALSE))-6),'csapat-ranglista'!$A:$FP,EE$321,FALSE)/8,VLOOKUP(VLOOKUP($A4,csapatok!$A:$NN,EE$320,FALSE),'csapat-ranglista'!$A:$FP,EE$321,FALSE)/4),0)</f>
        <v>0</v>
      </c>
      <c r="EF4" s="223">
        <f>IFERROR(IF(RIGHT(VLOOKUP($A4,csapatok!$A:$NN,EF$320,FALSE),5)="Csere",VLOOKUP(LEFT(VLOOKUP($A4,csapatok!$A:$NN,EF$320,FALSE),LEN(VLOOKUP($A4,csapatok!$A:$NN,EF$320,FALSE))-6),'csapat-ranglista'!$A:$FP,EF$321,FALSE)/8,VLOOKUP(VLOOKUP($A4,csapatok!$A:$NN,EF$320,FALSE),'csapat-ranglista'!$A:$FP,EF$321,FALSE)/4),0)</f>
        <v>0</v>
      </c>
      <c r="EG4" s="223">
        <f>IFERROR(IF(RIGHT(VLOOKUP($A4,csapatok!$A:$NN,EG$320,FALSE),5)="Csere",VLOOKUP(LEFT(VLOOKUP($A4,csapatok!$A:$NN,EG$320,FALSE),LEN(VLOOKUP($A4,csapatok!$A:$NN,EG$320,FALSE))-6),'csapat-ranglista'!$A:$FP,EG$321,FALSE)/8,VLOOKUP(VLOOKUP($A4,csapatok!$A:$NN,EG$320,FALSE),'csapat-ranglista'!$A:$FP,EG$321,FALSE)/4),0)</f>
        <v>17.5</v>
      </c>
      <c r="EH4" s="223">
        <f>IFERROR(IF(RIGHT(VLOOKUP($A4,csapatok!$A:$NN,EH$320,FALSE),5)="Csere",VLOOKUP(LEFT(VLOOKUP($A4,csapatok!$A:$NN,EH$320,FALSE),LEN(VLOOKUP($A4,csapatok!$A:$NN,EH$320,FALSE))-6),'csapat-ranglista'!$A:$FP,EH$321,FALSE)/8,VLOOKUP(VLOOKUP($A4,csapatok!$A:$NN,EH$320,FALSE),'csapat-ranglista'!$A:$FP,EH$321,FALSE)/4),0)</f>
        <v>0</v>
      </c>
      <c r="EI4" s="223">
        <f>IFERROR(IF(RIGHT(VLOOKUP($A4,csapatok!$A:$NN,EI$320,FALSE),5)="Csere",VLOOKUP(LEFT(VLOOKUP($A4,csapatok!$A:$NN,EI$320,FALSE),LEN(VLOOKUP($A4,csapatok!$A:$NN,EI$320,FALSE))-6),'csapat-ranglista'!$A:$FP,EI$321,FALSE)/8,VLOOKUP(VLOOKUP($A4,csapatok!$A:$NN,EI$320,FALSE),'csapat-ranglista'!$A:$FP,EI$321,FALSE)/4),0)</f>
        <v>0</v>
      </c>
      <c r="EJ4" s="223">
        <f>IFERROR(IF(RIGHT(VLOOKUP($A4,csapatok!$A:$NN,EJ$320,FALSE),5)="Csere",VLOOKUP(LEFT(VLOOKUP($A4,csapatok!$A:$NN,EJ$320,FALSE),LEN(VLOOKUP($A4,csapatok!$A:$NN,EJ$320,FALSE))-6),'csapat-ranglista'!$A:$FP,EJ$321,FALSE)/8,VLOOKUP(VLOOKUP($A4,csapatok!$A:$NN,EJ$320,FALSE),'csapat-ranglista'!$A:$FP,EJ$321,FALSE)/4),0)</f>
        <v>0</v>
      </c>
      <c r="EK4" s="223">
        <f>IFERROR(IF(RIGHT(VLOOKUP($A4,csapatok!$A:$NN,EK$320,FALSE),5)="Csere",VLOOKUP(LEFT(VLOOKUP($A4,csapatok!$A:$NN,EK$320,FALSE),LEN(VLOOKUP($A4,csapatok!$A:$NN,EK$320,FALSE))-6),'csapat-ranglista'!$A:$FP,EK$321,FALSE)/8,VLOOKUP(VLOOKUP($A4,csapatok!$A:$NN,EK$320,FALSE),'csapat-ranglista'!$A:$FP,EK$321,FALSE)/4),0)</f>
        <v>0</v>
      </c>
      <c r="EL4" s="223">
        <f>IFERROR(IF(RIGHT(VLOOKUP($A4,csapatok!$A:$NN,EL$320,FALSE),5)="Csere",VLOOKUP(LEFT(VLOOKUP($A4,csapatok!$A:$NN,EL$320,FALSE),LEN(VLOOKUP($A4,csapatok!$A:$NN,EL$320,FALSE))-6),'csapat-ranglista'!$A:$FP,EL$321,FALSE)/8,VLOOKUP(VLOOKUP($A4,csapatok!$A:$NN,EL$320,FALSE),'csapat-ranglista'!$A:$FP,EL$321,FALSE)/4),0)</f>
        <v>0</v>
      </c>
      <c r="EM4" s="223">
        <f>IFERROR(IF(RIGHT(VLOOKUP($A4,csapatok!$A:$NN,EM$320,FALSE),5)="Csere",VLOOKUP(LEFT(VLOOKUP($A4,csapatok!$A:$NN,EM$320,FALSE),LEN(VLOOKUP($A4,csapatok!$A:$NN,EM$320,FALSE))-6),'csapat-ranglista'!$A:$FP,EM$321,FALSE)/8,VLOOKUP(VLOOKUP($A4,csapatok!$A:$NN,EM$320,FALSE),'csapat-ranglista'!$A:$FP,EM$321,FALSE)/4),0)</f>
        <v>24.500000000000004</v>
      </c>
      <c r="EN4" s="223">
        <f>IFERROR(IF(RIGHT(VLOOKUP($A4,csapatok!$A:$NN,EN$320,FALSE),5)="Csere",VLOOKUP(LEFT(VLOOKUP($A4,csapatok!$A:$NN,EN$320,FALSE),LEN(VLOOKUP($A4,csapatok!$A:$NN,EN$320,FALSE))-6),'csapat-ranglista'!$A:$FP,EN$321,FALSE)/8,VLOOKUP(VLOOKUP($A4,csapatok!$A:$NN,EN$320,FALSE),'csapat-ranglista'!$A:$FP,EN$321,FALSE)/4),0)</f>
        <v>0</v>
      </c>
      <c r="EO4" s="223">
        <f>IFERROR(IF(RIGHT(VLOOKUP($A4,csapatok!$A:$NN,EO$320,FALSE),5)="Csere",VLOOKUP(LEFT(VLOOKUP($A4,csapatok!$A:$NN,EO$320,FALSE),LEN(VLOOKUP($A4,csapatok!$A:$NN,EO$320,FALSE))-6),'csapat-ranglista'!$A:$FP,EO$321,FALSE)/8,VLOOKUP(VLOOKUP($A4,csapatok!$A:$NN,EO$320,FALSE),'csapat-ranglista'!$A:$FP,EO$321,FALSE)/4),0)</f>
        <v>24.500000000000004</v>
      </c>
      <c r="EP4" s="223">
        <f>IFERROR(IF(RIGHT(VLOOKUP($A4,csapatok!$A:$NN,EP$320,FALSE),5)="Csere",VLOOKUP(LEFT(VLOOKUP($A4,csapatok!$A:$NN,EP$320,FALSE),LEN(VLOOKUP($A4,csapatok!$A:$NN,EP$320,FALSE))-6),'csapat-ranglista'!$A:$FP,EP$321,FALSE)/8,VLOOKUP(VLOOKUP($A4,csapatok!$A:$NN,EP$320,FALSE),'csapat-ranglista'!$A:$FP,EP$321,FALSE)/4),0)</f>
        <v>0</v>
      </c>
      <c r="EQ4" s="223">
        <f>IFERROR(IF(RIGHT(VLOOKUP($A4,csapatok!$A:$NN,EQ$320,FALSE),5)="Csere",VLOOKUP(LEFT(VLOOKUP($A4,csapatok!$A:$NN,EQ$320,FALSE),LEN(VLOOKUP($A4,csapatok!$A:$NN,EQ$320,FALSE))-6),'csapat-ranglista'!$A:$FP,EQ$321,FALSE)/8,VLOOKUP(VLOOKUP($A4,csapatok!$A:$NN,EQ$320,FALSE),'csapat-ranglista'!$A:$FP,EQ$321,FALSE)/4),0)</f>
        <v>24.500000000000004</v>
      </c>
      <c r="ER4" s="223">
        <f>IFERROR(IF(RIGHT(VLOOKUP($A4,csapatok!$A:$NN,ER$320,FALSE),5)="Csere",VLOOKUP(LEFT(VLOOKUP($A4,csapatok!$A:$NN,ER$320,FALSE),LEN(VLOOKUP($A4,csapatok!$A:$NN,ER$320,FALSE))-6),'csapat-ranglista'!$A:$FP,ER$321,FALSE)/8,VLOOKUP(VLOOKUP($A4,csapatok!$A:$NN,ER$320,FALSE),'csapat-ranglista'!$A:$FP,ER$321,FALSE)/4),0)</f>
        <v>0</v>
      </c>
      <c r="ES4" s="223">
        <f>IFERROR(IF(RIGHT(VLOOKUP($A4,csapatok!$A:$NN,ES$320,FALSE),5)="Csere",VLOOKUP(LEFT(VLOOKUP($A4,csapatok!$A:$NN,ES$320,FALSE),LEN(VLOOKUP($A4,csapatok!$A:$NN,ES$320,FALSE))-6),'csapat-ranglista'!$A:$FP,ES$321,FALSE)/8,VLOOKUP(VLOOKUP($A4,csapatok!$A:$NN,ES$320,FALSE),'csapat-ranglista'!$A:$FP,ES$321,FALSE)/4),0)</f>
        <v>0</v>
      </c>
      <c r="ET4" s="223">
        <f>IFERROR(IF(RIGHT(VLOOKUP($A4,csapatok!$A:$NN,ET$320,FALSE),5)="Csere",VLOOKUP(LEFT(VLOOKUP($A4,csapatok!$A:$NN,ET$320,FALSE),LEN(VLOOKUP($A4,csapatok!$A:$NN,ET$320,FALSE))-6),'csapat-ranglista'!$A:$FP,ET$321,FALSE)/8,VLOOKUP(VLOOKUP($A4,csapatok!$A:$NN,ET$320,FALSE),'csapat-ranglista'!$A:$FP,ET$321,FALSE)/4),0)</f>
        <v>0</v>
      </c>
      <c r="EU4" s="223">
        <f>IFERROR(IF(RIGHT(VLOOKUP($A4,csapatok!$A:$NN,EU$320,FALSE),5)="Csere",VLOOKUP(LEFT(VLOOKUP($A4,csapatok!$A:$NN,EU$320,FALSE),LEN(VLOOKUP($A4,csapatok!$A:$NN,EU$320,FALSE))-6),'csapat-ranglista'!$A:$FP,EU$321,FALSE)/8,VLOOKUP(VLOOKUP($A4,csapatok!$A:$NN,EU$320,FALSE),'csapat-ranglista'!$A:$FP,EU$321,FALSE)/4),0)</f>
        <v>0</v>
      </c>
      <c r="EV4" s="223">
        <f>IFERROR(IF(RIGHT(VLOOKUP($A4,csapatok!$A:$NN,EV$320,FALSE),5)="Csere",VLOOKUP(LEFT(VLOOKUP($A4,csapatok!$A:$NN,EV$320,FALSE),LEN(VLOOKUP($A4,csapatok!$A:$NN,EV$320,FALSE))-6),'csapat-ranglista'!$A:$FP,EV$321,FALSE)/8,VLOOKUP(VLOOKUP($A4,csapatok!$A:$NN,EV$320,FALSE),'csapat-ranglista'!$A:$FP,EV$321,FALSE)/4),0)</f>
        <v>35</v>
      </c>
      <c r="EW4" s="223">
        <f>IFERROR(IF(RIGHT(VLOOKUP($A4,csapatok!$A:$NN,EW$320,FALSE),5)="Csere",VLOOKUP(LEFT(VLOOKUP($A4,csapatok!$A:$NN,EW$320,FALSE),LEN(VLOOKUP($A4,csapatok!$A:$NN,EW$320,FALSE))-6),'csapat-ranglista'!$A:$FP,EW$321,FALSE)/8,VLOOKUP(VLOOKUP($A4,csapatok!$A:$NN,EW$320,FALSE),'csapat-ranglista'!$A:$FP,EW$321,FALSE)/4),0)</f>
        <v>24.500000000000004</v>
      </c>
      <c r="EX4" s="223">
        <f>IFERROR(IF(RIGHT(VLOOKUP($A4,csapatok!$A:$NN,EX$320,FALSE),5)="Csere",VLOOKUP(LEFT(VLOOKUP($A4,csapatok!$A:$NN,EX$320,FALSE),LEN(VLOOKUP($A4,csapatok!$A:$NN,EX$320,FALSE))-6),'csapat-ranglista'!$A:$FP,EX$321,FALSE)/8,VLOOKUP(VLOOKUP($A4,csapatok!$A:$NN,EX$320,FALSE),'csapat-ranglista'!$A:$FP,EX$321,FALSE)/4),0)</f>
        <v>0</v>
      </c>
      <c r="EY4" s="223">
        <f>IFERROR(IF(RIGHT(VLOOKUP($A4,csapatok!$A:$NN,EY$320,FALSE),5)="Csere",VLOOKUP(LEFT(VLOOKUP($A4,csapatok!$A:$NN,EY$320,FALSE),LEN(VLOOKUP($A4,csapatok!$A:$NN,EY$320,FALSE))-6),'csapat-ranglista'!$A:$FP,EY$321,FALSE)/8,VLOOKUP(VLOOKUP($A4,csapatok!$A:$NN,EY$320,FALSE),'csapat-ranglista'!$A:$FP,EY$321,FALSE)/4),0)</f>
        <v>13.603947368421052</v>
      </c>
      <c r="EZ4" s="223">
        <f>IFERROR(IF(RIGHT(VLOOKUP($A4,csapatok!$A:$NN,EZ$320,FALSE),5)="Csere",VLOOKUP(LEFT(VLOOKUP($A4,csapatok!$A:$NN,EZ$320,FALSE),LEN(VLOOKUP($A4,csapatok!$A:$NN,EZ$320,FALSE))-6),'csapat-ranglista'!$A:$FP,EZ$321,FALSE)/8,VLOOKUP(VLOOKUP($A4,csapatok!$A:$NN,EZ$320,FALSE),'csapat-ranglista'!$A:$FP,EZ$321,FALSE)/4),0)</f>
        <v>0</v>
      </c>
      <c r="FA4" s="223">
        <f>IFERROR(IF(RIGHT(VLOOKUP($A4,csapatok!$A:$NN,FA$320,FALSE),5)="Csere",VLOOKUP(LEFT(VLOOKUP($A4,csapatok!$A:$NN,FA$320,FALSE),LEN(VLOOKUP($A4,csapatok!$A:$NN,FA$320,FALSE))-6),'csapat-ranglista'!$A:$FP,FA$321,FALSE)/8,VLOOKUP(VLOOKUP($A4,csapatok!$A:$NN,FA$320,FALSE),'csapat-ranglista'!$A:$FP,FA$321,FALSE)/4),0)</f>
        <v>38.36794302256498</v>
      </c>
      <c r="FB4" s="223">
        <f>IFERROR(IF(RIGHT(VLOOKUP($A4,csapatok!$A:$NN,FB$320,FALSE),5)="Csere",VLOOKUP(LEFT(VLOOKUP($A4,csapatok!$A:$NN,FB$320,FALSE),LEN(VLOOKUP($A4,csapatok!$A:$NN,FB$320,FALSE))-6),'csapat-ranglista'!$A:$FP,FB$321,FALSE)/8,VLOOKUP(VLOOKUP($A4,csapatok!$A:$NN,FB$320,FALSE),'csapat-ranglista'!$A:$FP,FB$321,FALSE)/4),0)</f>
        <v>0</v>
      </c>
      <c r="FC4" s="223">
        <f>IFERROR(IF(RIGHT(VLOOKUP($A4,csapatok!$A:$NN,FC$320,FALSE),5)="Csere",VLOOKUP(LEFT(VLOOKUP($A4,csapatok!$A:$NN,FC$320,FALSE),LEN(VLOOKUP($A4,csapatok!$A:$NN,FC$320,FALSE))-6),'csapat-ranglista'!$A:$FP,FC$321,FALSE)/8,VLOOKUP(VLOOKUP($A4,csapatok!$A:$NN,FC$320,FALSE),'csapat-ranglista'!$A:$FP,FC$321,FALSE)/4),0)</f>
        <v>38.628947368421052</v>
      </c>
      <c r="FD4" s="224">
        <f>versenyek!$QY$11*IFERROR(VLOOKUP(VLOOKUP($A4,versenyek!QX:QZ,3,FALSE),szabalyok!$A$16:$B$23,2,FALSE)/4,0)</f>
        <v>5.0289414567102089</v>
      </c>
      <c r="FE4" s="224">
        <f>versenyek!$RB$11*IFERROR(VLOOKUP(VLOOKUP($A4,versenyek!RA:RC,3,FALSE),szabalyok!$A$16:$B$23,2,FALSE)/4,0)</f>
        <v>0</v>
      </c>
      <c r="FF4" s="223">
        <f>IFERROR(IF(RIGHT(VLOOKUP($A4,csapatok!$A:$NN,FF$320,FALSE),5)="Csere",VLOOKUP(LEFT(VLOOKUP($A4,csapatok!$A:$NN,FF$320,FALSE),LEN(VLOOKUP($A4,csapatok!$A:$NN,FF$320,FALSE))-6),'csapat-ranglista'!$A:$FP,FF$321,FALSE)/8,VLOOKUP(VLOOKUP($A4,csapatok!$A:$NN,FF$320,FALSE),'csapat-ranglista'!$A:$FP,FF$321,FALSE)/4),0)</f>
        <v>0</v>
      </c>
      <c r="FG4" s="223">
        <f>IFERROR(IF(RIGHT(VLOOKUP($A4,csapatok!$A:$NN,FG$320,FALSE),5)="Csere",VLOOKUP(LEFT(VLOOKUP($A4,csapatok!$A:$NN,FG$320,FALSE),LEN(VLOOKUP($A4,csapatok!$A:$NN,FG$320,FALSE))-6),'csapat-ranglista'!$A:$FP,FG$321,FALSE)/8,VLOOKUP(VLOOKUP($A4,csapatok!$A:$NN,FG$320,FALSE),'csapat-ranglista'!$A:$FP,FG$321,FALSE)/4),0)</f>
        <v>0</v>
      </c>
      <c r="FH4" s="223">
        <f>IFERROR(IF(RIGHT(VLOOKUP($A4,csapatok!$A:$NN,FH$320,FALSE),5)="Csere",VLOOKUP(LEFT(VLOOKUP($A4,csapatok!$A:$NN,FH$320,FALSE),LEN(VLOOKUP($A4,csapatok!$A:$NN,FH$320,FALSE))-6),'csapat-ranglista'!$A:$FP,FH$321,FALSE)/8,VLOOKUP(VLOOKUP($A4,csapatok!$A:$NN,FH$320,FALSE),'csapat-ranglista'!$A:$FP,FH$321,FALSE)/4),0)</f>
        <v>0</v>
      </c>
      <c r="FI4" s="223">
        <f>IFERROR(IF(RIGHT(VLOOKUP($A4,csapatok!$A:$NN,FI$320,FALSE),5)="Csere",VLOOKUP(LEFT(VLOOKUP($A4,csapatok!$A:$NN,FI$320,FALSE),LEN(VLOOKUP($A4,csapatok!$A:$NN,FI$320,FALSE))-6),'csapat-ranglista'!$A:$FP,FI$321,FALSE)/8,VLOOKUP(VLOOKUP($A4,csapatok!$A:$NN,FI$320,FALSE),'csapat-ranglista'!$A:$FP,FI$321,FALSE)/4),0)</f>
        <v>22.007401315789476</v>
      </c>
      <c r="FJ4" s="223">
        <f>IFERROR(IF(RIGHT(VLOOKUP($A4,csapatok!$A:$NN,FJ$320,FALSE),5)="Csere",VLOOKUP(LEFT(VLOOKUP($A4,csapatok!$A:$NN,FJ$320,FALSE),LEN(VLOOKUP($A4,csapatok!$A:$NN,FJ$320,FALSE))-6),'csapat-ranglista'!$A:$FP,FJ$321,FALSE)/8,VLOOKUP(VLOOKUP($A4,csapatok!$A:$NN,FJ$320,FALSE),'csapat-ranglista'!$A:$FP,FJ$321,FALSE)/4),0)</f>
        <v>0</v>
      </c>
      <c r="FK4" s="223">
        <f>IFERROR(IF(RIGHT(VLOOKUP($A4,csapatok!$A:$NN,FK$320,FALSE),5)="Csere",VLOOKUP(LEFT(VLOOKUP($A4,csapatok!$A:$NN,FK$320,FALSE),LEN(VLOOKUP($A4,csapatok!$A:$NN,FK$320,FALSE))-6),'csapat-ranglista'!$A:$FP,FK$321,FALSE)/8,VLOOKUP(VLOOKUP($A4,csapatok!$A:$NN,FK$320,FALSE),'csapat-ranglista'!$A:$FP,FK$321,FALSE)/4),0)</f>
        <v>0</v>
      </c>
      <c r="FL4" s="223">
        <f>IFERROR(IF(RIGHT(VLOOKUP($A4,csapatok!$A:$NN,FL$320,FALSE),5)="Csere",VLOOKUP(LEFT(VLOOKUP($A4,csapatok!$A:$NN,FL$320,FALSE),LEN(VLOOKUP($A4,csapatok!$A:$NN,FL$320,FALSE))-6),'csapat-ranglista'!$A:$FP,FL$321,FALSE)/8,VLOOKUP(VLOOKUP($A4,csapatok!$A:$NN,FL$320,FALSE),'csapat-ranglista'!$A:$FP,FL$321,FALSE)/4),0)</f>
        <v>0</v>
      </c>
      <c r="FM4" s="223">
        <f>IFERROR(IF(RIGHT(VLOOKUP($A4,csapatok!$A:$NN,FM$320,FALSE),5)="Csere",VLOOKUP(LEFT(VLOOKUP($A4,csapatok!$A:$NN,FM$320,FALSE),LEN(VLOOKUP($A4,csapatok!$A:$NN,FM$320,FALSE))-6),'csapat-ranglista'!$A:$FP,FM$321,FALSE)/8,VLOOKUP(VLOOKUP($A4,csapatok!$A:$NN,FM$320,FALSE),'csapat-ranglista'!$A:$FP,FM$321,FALSE)/4),0)</f>
        <v>0</v>
      </c>
      <c r="FN4" s="223">
        <f>IFERROR(IF(RIGHT(VLOOKUP($A4,csapatok!$A:$NN,FN$320,FALSE),5)="Csere",VLOOKUP(LEFT(VLOOKUP($A4,csapatok!$A:$NN,FN$320,FALSE),LEN(VLOOKUP($A4,csapatok!$A:$NN,FN$320,FALSE))-6),'csapat-ranglista'!$A:$FP,FN$321,FALSE)/8,VLOOKUP(VLOOKUP($A4,csapatok!$A:$NN,FN$320,FALSE),'csapat-ranglista'!$A:$FP,FN$321,FALSE)/4),0)</f>
        <v>0</v>
      </c>
      <c r="FO4" s="223">
        <f>IFERROR(IF(RIGHT(VLOOKUP($A4,csapatok!$A:$NN,FO$320,FALSE),5)="Csere",VLOOKUP(LEFT(VLOOKUP($A4,csapatok!$A:$NN,FO$320,FALSE),LEN(VLOOKUP($A4,csapatok!$A:$NN,FO$320,FALSE))-6),'csapat-ranglista'!$A:$FP,FO$321,FALSE)/8,VLOOKUP(VLOOKUP($A4,csapatok!$A:$NN,FO$320,FALSE),'csapat-ranglista'!$A:$FP,FO$321,FALSE)/4),0)</f>
        <v>0</v>
      </c>
      <c r="FP4" s="223">
        <f>IFERROR(IF(RIGHT(VLOOKUP($A4,csapatok!$A:$NN,FP$320,FALSE),5)="Csere",VLOOKUP(LEFT(VLOOKUP($A4,csapatok!$A:$NN,FP$320,FALSE),LEN(VLOOKUP($A4,csapatok!$A:$NN,FP$320,FALSE))-6),'csapat-ranglista'!$A:$FP,FP$321,FALSE)/8,VLOOKUP(VLOOKUP($A4,csapatok!$A:$NN,FP$320,FALSE),'csapat-ranglista'!$A:$FP,FP$321,FALSE)/4),0)</f>
        <v>0</v>
      </c>
      <c r="FQ4" s="223">
        <f>IFERROR(IF(RIGHT(VLOOKUP($A4,csapatok!$A:$NN,FQ$320,FALSE),5)="Csere",VLOOKUP(LEFT(VLOOKUP($A4,csapatok!$A:$NN,FQ$320,FALSE),LEN(VLOOKUP($A4,csapatok!$A:$NN,FQ$320,FALSE))-6),'csapat-ranglista'!$A:$FP,FQ$321,FALSE)/8,VLOOKUP(VLOOKUP($A4,csapatok!$A:$NN,FQ$320,FALSE),'csapat-ranglista'!$A:$FP,FQ$321,FALSE)/4),0)</f>
        <v>0</v>
      </c>
      <c r="FR4" s="223">
        <f>IFERROR(IF(RIGHT(VLOOKUP($A4,csapatok!$A:$NN,FR$320,FALSE),5)="Csere",VLOOKUP(LEFT(VLOOKUP($A4,csapatok!$A:$NN,FR$320,FALSE),LEN(VLOOKUP($A4,csapatok!$A:$NN,FR$320,FALSE))-6),'csapat-ranglista'!$A:$FP,FR$321,FALSE)/8,VLOOKUP(VLOOKUP($A4,csapatok!$A:$NN,FR$320,FALSE),'csapat-ranglista'!$A:$FP,FR$321,FALSE)/4),0)</f>
        <v>35</v>
      </c>
      <c r="FS4" s="223">
        <f>IFERROR(IF(RIGHT(VLOOKUP($A4,csapatok!$A:$NN,FS$320,FALSE),5)="Csere",VLOOKUP(LEFT(VLOOKUP($A4,csapatok!$A:$NN,FS$320,FALSE),LEN(VLOOKUP($A4,csapatok!$A:$NN,FS$320,FALSE))-6),'csapat-ranglista'!$A:$FP,FS$321,FALSE)/8,VLOOKUP(VLOOKUP($A4,csapatok!$A:$NN,FS$320,FALSE),'csapat-ranglista'!$A:$FP,FS$321,FALSE)/4),0)</f>
        <v>0</v>
      </c>
      <c r="FT4" s="223">
        <f>IFERROR(IF(RIGHT(VLOOKUP($A4,csapatok!$A:$NN,FT$320,FALSE),5)="Csere",VLOOKUP(LEFT(VLOOKUP($A4,csapatok!$A:$NN,FT$320,FALSE),LEN(VLOOKUP($A4,csapatok!$A:$NN,FT$320,FALSE))-6),'csapat-ranglista'!$A:$FP,FT$321,FALSE)/8,VLOOKUP(VLOOKUP($A4,csapatok!$A:$NN,FT$320,FALSE),'csapat-ranglista'!$A:$FP,FT$321,FALSE)/4),0)</f>
        <v>28.929100067678025</v>
      </c>
      <c r="FU4" s="223">
        <f>IFERROR(IF(RIGHT(VLOOKUP($A4,csapatok!$A:$NN,FU$320,FALSE),5)="Csere",VLOOKUP(LEFT(VLOOKUP($A4,csapatok!$A:$NN,FU$320,FALSE),LEN(VLOOKUP($A4,csapatok!$A:$NN,FU$320,FALSE))-6),'csapat-ranglista'!$A:$FP,FU$321,FALSE)/8,VLOOKUP(VLOOKUP($A4,csapatok!$A:$NN,FU$320,FALSE),'csapat-ranglista'!$A:$FP,FU$321,FALSE)/4),0)</f>
        <v>0</v>
      </c>
      <c r="FV4" s="223">
        <f>IFERROR(IF(RIGHT(VLOOKUP($A4,csapatok!$A:$NN,FV$320,FALSE),5)="Csere",VLOOKUP(LEFT(VLOOKUP($A4,csapatok!$A:$NN,FV$320,FALSE),LEN(VLOOKUP($A4,csapatok!$A:$NN,FV$320,FALSE))-6),'csapat-ranglista'!$A:$FP,FV$321,FALSE)/8,VLOOKUP(VLOOKUP($A4,csapatok!$A:$NN,FV$320,FALSE),'csapat-ranglista'!$A:$FP,FV$321,FALSE)/4),0)</f>
        <v>0</v>
      </c>
      <c r="FW4" s="223">
        <f>IFERROR(IF(RIGHT(VLOOKUP($A4,csapatok!$A:$NN,FW$320,FALSE),5)="Csere",VLOOKUP(LEFT(VLOOKUP($A4,csapatok!$A:$NN,FW$320,FALSE),LEN(VLOOKUP($A4,csapatok!$A:$NN,FW$320,FALSE))-6),'csapat-ranglista'!$A:$FP,FW$321,FALSE)/8,VLOOKUP(VLOOKUP($A4,csapatok!$A:$NN,FW$320,FALSE),'csapat-ranglista'!$A:$FP,FW$321,FALSE)/4),0)</f>
        <v>0</v>
      </c>
      <c r="FX4" s="223">
        <f>IFERROR(IF(RIGHT(VLOOKUP($A4,csapatok!$A:$NN,FX$320,FALSE),5)="Csere",VLOOKUP(LEFT(VLOOKUP($A4,csapatok!$A:$NN,FX$320,FALSE),LEN(VLOOKUP($A4,csapatok!$A:$NN,FX$320,FALSE))-6),'csapat-ranglista'!$A:$FP,FX$321,FALSE)/8,VLOOKUP(VLOOKUP($A4,csapatok!$A:$NN,FX$320,FALSE),'csapat-ranglista'!$A:$FP,FX$321,FALSE)/4),0)</f>
        <v>0</v>
      </c>
      <c r="FY4" s="223">
        <f>IFERROR(IF(RIGHT(VLOOKUP($A4,csapatok!$A:$NN,FY$320,FALSE),5)="Csere",VLOOKUP(LEFT(VLOOKUP($A4,csapatok!$A:$NN,FY$320,FALSE),LEN(VLOOKUP($A4,csapatok!$A:$NN,FY$320,FALSE))-6),'csapat-ranglista'!$A:$FP,FY$321,FALSE)/8,VLOOKUP(VLOOKUP($A4,csapatok!$A:$NN,FY$320,FALSE),'csapat-ranglista'!$A:$FP,FY$321,FALSE)/4),0)</f>
        <v>18.461378205128206</v>
      </c>
      <c r="FZ4" s="223">
        <f>IFERROR(IF(RIGHT(VLOOKUP($A4,csapatok!$A:$NN,FZ$320,FALSE),5)="Csere",VLOOKUP(LEFT(VLOOKUP($A4,csapatok!$A:$NN,FZ$320,FALSE),LEN(VLOOKUP($A4,csapatok!$A:$NN,FZ$320,FALSE))-6),'csapat-ranglista'!$A:$FP,FZ$321,FALSE)/8,VLOOKUP(VLOOKUP($A4,csapatok!$A:$NN,FZ$320,FALSE),'csapat-ranglista'!$A:$FP,FZ$321,FALSE)/4),0)</f>
        <v>0</v>
      </c>
      <c r="GA4" s="223">
        <f>IFERROR(IF(RIGHT(VLOOKUP($A4,csapatok!$A:$NN,GA$320,FALSE),5)="Csere",VLOOKUP(LEFT(VLOOKUP($A4,csapatok!$A:$NN,GA$320,FALSE),LEN(VLOOKUP($A4,csapatok!$A:$NN,GA$320,FALSE))-6),'csapat-ranglista'!$A:$FP,GA$321,FALSE)/8,VLOOKUP(VLOOKUP($A4,csapatok!$A:$NN,GA$320,FALSE),'csapat-ranglista'!$A:$FP,GA$321,FALSE)/4),0)</f>
        <v>19.278846153846153</v>
      </c>
      <c r="GB4" s="223">
        <f>IFERROR(IF(RIGHT(VLOOKUP($A4,csapatok!$A:$NN,GB$320,FALSE),5)="Csere",VLOOKUP(LEFT(VLOOKUP($A4,csapatok!$A:$NN,GB$320,FALSE),LEN(VLOOKUP($A4,csapatok!$A:$NN,GB$320,FALSE))-6),'csapat-ranglista'!$A:$FP,GB$321,FALSE)/8,VLOOKUP(VLOOKUP($A4,csapatok!$A:$NN,GB$320,FALSE),'csapat-ranglista'!$A:$FP,GB$321,FALSE)/4),0)</f>
        <v>0</v>
      </c>
      <c r="GC4" s="223">
        <f>IFERROR(IF(RIGHT(VLOOKUP($A4,csapatok!$A:$NN,GC$320,FALSE),5)="Csere",VLOOKUP(LEFT(VLOOKUP($A4,csapatok!$A:$NN,GC$320,FALSE),LEN(VLOOKUP($A4,csapatok!$A:$NN,GC$320,FALSE))-6),'csapat-ranglista'!$A:$FP,GC$321,FALSE)/8,VLOOKUP(VLOOKUP($A4,csapatok!$A:$NN,GC$320,FALSE),'csapat-ranglista'!$A:$FP,GC$321,FALSE)/4),0)</f>
        <v>0</v>
      </c>
      <c r="GD4" s="247">
        <f>SUM(EQ4:GC4)</f>
        <v>303.30650495855912</v>
      </c>
    </row>
    <row r="5" spans="1:186">
      <c r="A5" s="32" t="s">
        <v>178</v>
      </c>
      <c r="B5" s="2">
        <v>31134</v>
      </c>
      <c r="C5" s="131" t="str">
        <f>IF(B5=0,"",IF(B5&lt;$C$1,"felnőtt","ifi"))</f>
        <v>felnőtt</v>
      </c>
      <c r="D5" s="32" t="s">
        <v>101</v>
      </c>
      <c r="E5" s="45">
        <v>90</v>
      </c>
      <c r="F5" s="32">
        <v>9.5125013299287158</v>
      </c>
      <c r="G5" s="32">
        <v>0</v>
      </c>
      <c r="H5" s="32">
        <v>9.5089180890810034</v>
      </c>
      <c r="I5" s="32">
        <v>24.468436652595088</v>
      </c>
      <c r="J5" s="32">
        <v>5.2330977942076133</v>
      </c>
      <c r="K5" s="32">
        <v>0</v>
      </c>
      <c r="L5" s="32">
        <v>0</v>
      </c>
      <c r="M5" s="32">
        <v>0</v>
      </c>
      <c r="N5" s="32">
        <v>0</v>
      </c>
      <c r="O5" s="32">
        <v>37.257056953456619</v>
      </c>
      <c r="P5" s="32">
        <v>15.545230954084547</v>
      </c>
      <c r="Q5" s="32">
        <v>0</v>
      </c>
      <c r="R5" s="32">
        <v>0</v>
      </c>
      <c r="S5" s="32">
        <v>0</v>
      </c>
      <c r="T5" s="32">
        <v>44.703641928337348</v>
      </c>
      <c r="U5" s="32">
        <v>1.232431937194199</v>
      </c>
      <c r="V5" s="32">
        <v>0</v>
      </c>
      <c r="W5" s="32">
        <v>0</v>
      </c>
      <c r="X5" s="32">
        <f>IFERROR(IF(RIGHT(VLOOKUP($A5,csapatok!$A:$BL,X$320,FALSE),5)="Csere",VLOOKUP(LEFT(VLOOKUP($A5,csapatok!$A:$BL,X$320,FALSE),LEN(VLOOKUP($A5,csapatok!$A:$BL,X$320,FALSE))-6),'csapat-ranglista'!$A:$FP,X$321,FALSE)/8,VLOOKUP(VLOOKUP($A5,csapatok!$A:$BL,X$320,FALSE),'csapat-ranglista'!$A:$FP,X$321,FALSE)/4),0)</f>
        <v>0</v>
      </c>
      <c r="Y5" s="32">
        <f>IFERROR(IF(RIGHT(VLOOKUP($A5,csapatok!$A:$BL,Y$320,FALSE),5)="Csere",VLOOKUP(LEFT(VLOOKUP($A5,csapatok!$A:$BL,Y$320,FALSE),LEN(VLOOKUP($A5,csapatok!$A:$BL,Y$320,FALSE))-6),'csapat-ranglista'!$A:$FP,Y$321,FALSE)/8,VLOOKUP(VLOOKUP($A5,csapatok!$A:$BL,Y$320,FALSE),'csapat-ranglista'!$A:$FP,Y$321,FALSE)/4),0)</f>
        <v>0</v>
      </c>
      <c r="Z5" s="32">
        <f>IFERROR(IF(RIGHT(VLOOKUP($A5,csapatok!$A:$BL,Z$320,FALSE),5)="Csere",VLOOKUP(LEFT(VLOOKUP($A5,csapatok!$A:$BL,Z$320,FALSE),LEN(VLOOKUP($A5,csapatok!$A:$BL,Z$320,FALSE))-6),'csapat-ranglista'!$A:$FP,Z$321,FALSE)/8,VLOOKUP(VLOOKUP($A5,csapatok!$A:$BL,Z$320,FALSE),'csapat-ranglista'!$A:$FP,Z$321,FALSE)/4),0)</f>
        <v>0</v>
      </c>
      <c r="AA5" s="32">
        <f>IFERROR(IF(RIGHT(VLOOKUP($A5,csapatok!$A:$BL,AA$320,FALSE),5)="Csere",VLOOKUP(LEFT(VLOOKUP($A5,csapatok!$A:$BL,AA$320,FALSE),LEN(VLOOKUP($A5,csapatok!$A:$BL,AA$320,FALSE))-6),'csapat-ranglista'!$A:$FP,AA$321,FALSE)/8,VLOOKUP(VLOOKUP($A5,csapatok!$A:$BL,AA$320,FALSE),'csapat-ranglista'!$A:$FP,AA$321,FALSE)/4),0)</f>
        <v>2.0959978726233222</v>
      </c>
      <c r="AB5" s="223">
        <f>IFERROR(IF(RIGHT(VLOOKUP($A5,csapatok!$A:$BL,AB$320,FALSE),5)="Csere",VLOOKUP(LEFT(VLOOKUP($A5,csapatok!$A:$BL,AB$320,FALSE),LEN(VLOOKUP($A5,csapatok!$A:$BL,AB$320,FALSE))-6),'csapat-ranglista'!$A:$FP,AB$321,FALSE)/8,VLOOKUP(VLOOKUP($A5,csapatok!$A:$BL,AB$320,FALSE),'csapat-ranglista'!$A:$FP,AB$321,FALSE)/4),0)</f>
        <v>18.104431619376509</v>
      </c>
      <c r="AC5" s="223">
        <f>IFERROR(IF(RIGHT(VLOOKUP($A5,csapatok!$A:$BL,AC$320,FALSE),5)="Csere",VLOOKUP(LEFT(VLOOKUP($A5,csapatok!$A:$BL,AC$320,FALSE),LEN(VLOOKUP($A5,csapatok!$A:$BL,AC$320,FALSE))-6),'csapat-ranglista'!$A:$FP,AC$321,FALSE)/8,VLOOKUP(VLOOKUP($A5,csapatok!$A:$BL,AC$320,FALSE),'csapat-ranglista'!$A:$FP,AC$321,FALSE)/4),0)</f>
        <v>0</v>
      </c>
      <c r="AD5" s="223">
        <f>IFERROR(IF(RIGHT(VLOOKUP($A5,csapatok!$A:$BL,AD$320,FALSE),5)="Csere",VLOOKUP(LEFT(VLOOKUP($A5,csapatok!$A:$BL,AD$320,FALSE),LEN(VLOOKUP($A5,csapatok!$A:$BL,AD$320,FALSE))-6),'csapat-ranglista'!$A:$FP,AD$321,FALSE)/8,VLOOKUP(VLOOKUP($A5,csapatok!$A:$BL,AD$320,FALSE),'csapat-ranglista'!$A:$FP,AD$321,FALSE)/4),0)</f>
        <v>0</v>
      </c>
      <c r="AE5" s="223">
        <f>IFERROR(IF(RIGHT(VLOOKUP($A5,csapatok!$A:$BL,AE$320,FALSE),5)="Csere",VLOOKUP(LEFT(VLOOKUP($A5,csapatok!$A:$BL,AE$320,FALSE),LEN(VLOOKUP($A5,csapatok!$A:$BL,AE$320,FALSE))-6),'csapat-ranglista'!$A:$FP,AE$321,FALSE)/8,VLOOKUP(VLOOKUP($A5,csapatok!$A:$BL,AE$320,FALSE),'csapat-ranglista'!$A:$FP,AE$321,FALSE)/4),0)</f>
        <v>8.0079776625448762</v>
      </c>
      <c r="AF5" s="223">
        <f>IFERROR(IF(RIGHT(VLOOKUP($A5,csapatok!$A:$BL,AF$320,FALSE),5)="Csere",VLOOKUP(LEFT(VLOOKUP($A5,csapatok!$A:$BL,AF$320,FALSE),LEN(VLOOKUP($A5,csapatok!$A:$BL,AF$320,FALSE))-6),'csapat-ranglista'!$A:$FP,AF$321,FALSE)/8,VLOOKUP(VLOOKUP($A5,csapatok!$A:$BL,AF$320,FALSE),'csapat-ranglista'!$A:$FP,AF$321,FALSE)/4),0)</f>
        <v>48.420672118069405</v>
      </c>
      <c r="AG5" s="223">
        <f>IFERROR(IF(RIGHT(VLOOKUP($A5,csapatok!$A:$BL,AG$320,FALSE),5)="Csere",VLOOKUP(LEFT(VLOOKUP($A5,csapatok!$A:$BL,AG$320,FALSE),LEN(VLOOKUP($A5,csapatok!$A:$BL,AG$320,FALSE))-6),'csapat-ranglista'!$A:$FP,AG$321,FALSE)/8,VLOOKUP(VLOOKUP($A5,csapatok!$A:$BL,AG$320,FALSE),'csapat-ranglista'!$A:$FP,AG$321,FALSE)/4),0)</f>
        <v>22.043881960680334</v>
      </c>
      <c r="AH5" s="223">
        <f>IFERROR(IF(RIGHT(VLOOKUP($A5,csapatok!$A:$BL,AH$320,FALSE),5)="Csere",VLOOKUP(LEFT(VLOOKUP($A5,csapatok!$A:$BL,AH$320,FALSE),LEN(VLOOKUP($A5,csapatok!$A:$BL,AH$320,FALSE))-6),'csapat-ranglista'!$A:$FP,AH$321,FALSE)/8,VLOOKUP(VLOOKUP($A5,csapatok!$A:$BL,AH$320,FALSE),'csapat-ranglista'!$A:$FP,AH$321,FALSE)/4),0)</f>
        <v>0</v>
      </c>
      <c r="AI5" s="223">
        <f>IFERROR(IF(RIGHT(VLOOKUP($A5,csapatok!$A:$BL,AI$320,FALSE),5)="Csere",VLOOKUP(LEFT(VLOOKUP($A5,csapatok!$A:$BL,AI$320,FALSE),LEN(VLOOKUP($A5,csapatok!$A:$BL,AI$320,FALSE))-6),'csapat-ranglista'!$A:$FP,AI$321,FALSE)/8,VLOOKUP(VLOOKUP($A5,csapatok!$A:$BL,AI$320,FALSE),'csapat-ranglista'!$A:$FP,AI$321,FALSE)/4),0)</f>
        <v>34.122716809193577</v>
      </c>
      <c r="AJ5" s="223">
        <f>IFERROR(IF(RIGHT(VLOOKUP($A5,csapatok!$A:$BL,AJ$320,FALSE),5)="Csere",VLOOKUP(LEFT(VLOOKUP($A5,csapatok!$A:$BL,AJ$320,FALSE),LEN(VLOOKUP($A5,csapatok!$A:$BL,AJ$320,FALSE))-6),'csapat-ranglista'!$A:$FP,AJ$321,FALSE)/8,VLOOKUP(VLOOKUP($A5,csapatok!$A:$BL,AJ$320,FALSE),'csapat-ranglista'!$A:$FP,AJ$321,FALSE)/2),0)</f>
        <v>36.768761407012192</v>
      </c>
      <c r="AK5" s="223">
        <f>IFERROR(IF(RIGHT(VLOOKUP($A5,csapatok!$A:$CN,AK$320,FALSE),5)="Csere",VLOOKUP(LEFT(VLOOKUP($A5,csapatok!$A:$CN,AK$320,FALSE),LEN(VLOOKUP($A5,csapatok!$A:$CN,AK$320,FALSE))-6),'csapat-ranglista'!$A:$FP,AK$321,FALSE)/8,VLOOKUP(VLOOKUP($A5,csapatok!$A:$CN,AK$320,FALSE),'csapat-ranglista'!$A:$FP,AK$321,FALSE)/4),0)</f>
        <v>0</v>
      </c>
      <c r="AL5" s="223">
        <f>IFERROR(IF(RIGHT(VLOOKUP($A5,csapatok!$A:$CN,AL$320,FALSE),5)="Csere",VLOOKUP(LEFT(VLOOKUP($A5,csapatok!$A:$CN,AL$320,FALSE),LEN(VLOOKUP($A5,csapatok!$A:$CN,AL$320,FALSE))-6),'csapat-ranglista'!$A:$FP,AL$321,FALSE)/8,VLOOKUP(VLOOKUP($A5,csapatok!$A:$CN,AL$320,FALSE),'csapat-ranglista'!$A:$FP,AL$321,FALSE)/4),0)</f>
        <v>11.950544240949181</v>
      </c>
      <c r="AM5" s="223">
        <f>IFERROR(IF(RIGHT(VLOOKUP($A5,csapatok!$A:$CN,AM$320,FALSE),5)="Csere",VLOOKUP(LEFT(VLOOKUP($A5,csapatok!$A:$CN,AM$320,FALSE),LEN(VLOOKUP($A5,csapatok!$A:$CN,AM$320,FALSE))-6),'csapat-ranglista'!$A:$FP,AM$321,FALSE)/8,VLOOKUP(VLOOKUP($A5,csapatok!$A:$CN,AM$320,FALSE),'csapat-ranglista'!$A:$FP,AM$321,FALSE)/4),0)</f>
        <v>0</v>
      </c>
      <c r="AN5" s="223">
        <f>IFERROR(IF(RIGHT(VLOOKUP($A5,csapatok!$A:$CN,AN$320,FALSE),5)="Csere",VLOOKUP(LEFT(VLOOKUP($A5,csapatok!$A:$CN,AN$320,FALSE),LEN(VLOOKUP($A5,csapatok!$A:$CN,AN$320,FALSE))-6),'csapat-ranglista'!$A:$FP,AN$321,FALSE)/8,VLOOKUP(VLOOKUP($A5,csapatok!$A:$CN,AN$320,FALSE),'csapat-ranglista'!$A:$FP,AN$321,FALSE)/4),0)</f>
        <v>0</v>
      </c>
      <c r="AO5" s="223">
        <f>IFERROR(IF(RIGHT(VLOOKUP($A5,csapatok!$A:$CN,AO$320,FALSE),5)="Csere",VLOOKUP(LEFT(VLOOKUP($A5,csapatok!$A:$CN,AO$320,FALSE),LEN(VLOOKUP($A5,csapatok!$A:$CN,AO$320,FALSE))-6),'csapat-ranglista'!$A:$FP,AO$321,FALSE)/8,VLOOKUP(VLOOKUP($A5,csapatok!$A:$CN,AO$320,FALSE),'csapat-ranglista'!$A:$FP,AO$321,FALSE)/4),0)</f>
        <v>0</v>
      </c>
      <c r="AP5" s="223">
        <f>IFERROR(IF(RIGHT(VLOOKUP($A5,csapatok!$A:$CN,AP$320,FALSE),5)="Csere",VLOOKUP(LEFT(VLOOKUP($A5,csapatok!$A:$CN,AP$320,FALSE),LEN(VLOOKUP($A5,csapatok!$A:$CN,AP$320,FALSE))-6),'csapat-ranglista'!$A:$FP,AP$321,FALSE)/8,VLOOKUP(VLOOKUP($A5,csapatok!$A:$CN,AP$320,FALSE),'csapat-ranglista'!$A:$FP,AP$321,FALSE)/4),0)</f>
        <v>0</v>
      </c>
      <c r="AQ5" s="223">
        <f>IFERROR(IF(RIGHT(VLOOKUP($A5,csapatok!$A:$CN,AQ$320,FALSE),5)="Csere",VLOOKUP(LEFT(VLOOKUP($A5,csapatok!$A:$CN,AQ$320,FALSE),LEN(VLOOKUP($A5,csapatok!$A:$CN,AQ$320,FALSE))-6),'csapat-ranglista'!$A:$FP,AQ$321,FALSE)/8,VLOOKUP(VLOOKUP($A5,csapatok!$A:$CN,AQ$320,FALSE),'csapat-ranglista'!$A:$FP,AQ$321,FALSE)/4),0)</f>
        <v>0</v>
      </c>
      <c r="AR5" s="223">
        <f>IFERROR(IF(RIGHT(VLOOKUP($A5,csapatok!$A:$CN,AR$320,FALSE),5)="Csere",VLOOKUP(LEFT(VLOOKUP($A5,csapatok!$A:$CN,AR$320,FALSE),LEN(VLOOKUP($A5,csapatok!$A:$CN,AR$320,FALSE))-6),'csapat-ranglista'!$A:$FP,AR$321,FALSE)/8,VLOOKUP(VLOOKUP($A5,csapatok!$A:$CN,AR$320,FALSE),'csapat-ranglista'!$A:$FP,AR$321,FALSE)/4),0)</f>
        <v>0</v>
      </c>
      <c r="AS5" s="223">
        <f>IFERROR(IF(RIGHT(VLOOKUP($A5,csapatok!$A:$CN,AS$320,FALSE),5)="Csere",VLOOKUP(LEFT(VLOOKUP($A5,csapatok!$A:$CN,AS$320,FALSE),LEN(VLOOKUP($A5,csapatok!$A:$CN,AS$320,FALSE))-6),'csapat-ranglista'!$A:$FP,AS$321,FALSE)/8,VLOOKUP(VLOOKUP($A5,csapatok!$A:$CN,AS$320,FALSE),'csapat-ranglista'!$A:$FP,AS$321,FALSE)/4),0)</f>
        <v>0</v>
      </c>
      <c r="AT5" s="223">
        <f>IFERROR(IF(RIGHT(VLOOKUP($A5,csapatok!$A:$CN,AT$320,FALSE),5)="Csere",VLOOKUP(LEFT(VLOOKUP($A5,csapatok!$A:$CN,AT$320,FALSE),LEN(VLOOKUP($A5,csapatok!$A:$CN,AT$320,FALSE))-6),'csapat-ranglista'!$A:$FP,AT$321,FALSE)/8,VLOOKUP(VLOOKUP($A5,csapatok!$A:$CN,AT$320,FALSE),'csapat-ranglista'!$A:$FP,AT$321,FALSE)/4),0)</f>
        <v>32.932285258020073</v>
      </c>
      <c r="AU5" s="223">
        <f>IFERROR(IF(RIGHT(VLOOKUP($A5,csapatok!$A:$CN,AU$320,FALSE),5)="Csere",VLOOKUP(LEFT(VLOOKUP($A5,csapatok!$A:$CN,AU$320,FALSE),LEN(VLOOKUP($A5,csapatok!$A:$CN,AU$320,FALSE))-6),'csapat-ranglista'!$A:$FP,AU$321,FALSE)/8,VLOOKUP(VLOOKUP($A5,csapatok!$A:$CN,AU$320,FALSE),'csapat-ranglista'!$A:$FP,AU$321,FALSE)/4),0)</f>
        <v>0</v>
      </c>
      <c r="AV5" s="223">
        <f>IFERROR(IF(RIGHT(VLOOKUP($A5,csapatok!$A:$CN,AV$320,FALSE),5)="Csere",VLOOKUP(LEFT(VLOOKUP($A5,csapatok!$A:$CN,AV$320,FALSE),LEN(VLOOKUP($A5,csapatok!$A:$CN,AV$320,FALSE))-6),'csapat-ranglista'!$A:$FP,AV$321,FALSE)/8,VLOOKUP(VLOOKUP($A5,csapatok!$A:$CN,AV$320,FALSE),'csapat-ranglista'!$A:$FP,AV$321,FALSE)/4),0)</f>
        <v>24.017322168601972</v>
      </c>
      <c r="AW5" s="223">
        <f>IFERROR(IF(RIGHT(VLOOKUP($A5,csapatok!$A:$CN,AW$320,FALSE),5)="Csere",VLOOKUP(LEFT(VLOOKUP($A5,csapatok!$A:$CN,AW$320,FALSE),LEN(VLOOKUP($A5,csapatok!$A:$CN,AW$320,FALSE))-6),'csapat-ranglista'!$A:$FP,AW$321,FALSE)/8,VLOOKUP(VLOOKUP($A5,csapatok!$A:$CN,AW$320,FALSE),'csapat-ranglista'!$A:$FP,AW$321,FALSE)/4),0)</f>
        <v>0</v>
      </c>
      <c r="AX5" s="223">
        <f>IFERROR(IF(RIGHT(VLOOKUP($A5,csapatok!$A:$CN,AX$320,FALSE),5)="Csere",VLOOKUP(LEFT(VLOOKUP($A5,csapatok!$A:$CN,AX$320,FALSE),LEN(VLOOKUP($A5,csapatok!$A:$CN,AX$320,FALSE))-6),'csapat-ranglista'!$A:$FP,AX$321,FALSE)/8,VLOOKUP(VLOOKUP($A5,csapatok!$A:$CN,AX$320,FALSE),'csapat-ranglista'!$A:$FP,AX$321,FALSE)/4),0)</f>
        <v>0</v>
      </c>
      <c r="AY5" s="223">
        <f>IFERROR(IF(RIGHT(VLOOKUP($A5,csapatok!$A:$NN,AY$320,FALSE),5)="Csere",VLOOKUP(LEFT(VLOOKUP($A5,csapatok!$A:$NN,AY$320,FALSE),LEN(VLOOKUP($A5,csapatok!$A:$NN,AY$320,FALSE))-6),'csapat-ranglista'!$A:$FP,AY$321,FALSE)/8,VLOOKUP(VLOOKUP($A5,csapatok!$A:$NN,AY$320,FALSE),'csapat-ranglista'!$A:$FP,AY$321,FALSE)/4),0)</f>
        <v>0</v>
      </c>
      <c r="AZ5" s="223">
        <f>IFERROR(IF(RIGHT(VLOOKUP($A5,csapatok!$A:$NN,AZ$320,FALSE),5)="Csere",VLOOKUP(LEFT(VLOOKUP($A5,csapatok!$A:$NN,AZ$320,FALSE),LEN(VLOOKUP($A5,csapatok!$A:$NN,AZ$320,FALSE))-6),'csapat-ranglista'!$A:$FP,AZ$321,FALSE)/8,VLOOKUP(VLOOKUP($A5,csapatok!$A:$NN,AZ$320,FALSE),'csapat-ranglista'!$A:$FP,AZ$321,FALSE)/4),0)</f>
        <v>121.67597393963572</v>
      </c>
      <c r="BA5" s="223">
        <f>IFERROR(IF(RIGHT(VLOOKUP($A5,csapatok!$A:$NN,BA$320,FALSE),5)="Csere",VLOOKUP(LEFT(VLOOKUP($A5,csapatok!$A:$NN,BA$320,FALSE),LEN(VLOOKUP($A5,csapatok!$A:$NN,BA$320,FALSE))-6),'csapat-ranglista'!$A:$FP,BA$321,FALSE)/8,VLOOKUP(VLOOKUP($A5,csapatok!$A:$NN,BA$320,FALSE),'csapat-ranglista'!$A:$FP,BA$321,FALSE)/4),0)</f>
        <v>30.393688818810443</v>
      </c>
      <c r="BB5" s="223">
        <f>IFERROR(IF(RIGHT(VLOOKUP($A5,csapatok!$A:$NN,BB$320,FALSE),5)="Csere",VLOOKUP(LEFT(VLOOKUP($A5,csapatok!$A:$NN,BB$320,FALSE),LEN(VLOOKUP($A5,csapatok!$A:$NN,BB$320,FALSE))-6),'csapat-ranglista'!$A:$FP,BB$321,FALSE)/8,VLOOKUP(VLOOKUP($A5,csapatok!$A:$NN,BB$320,FALSE),'csapat-ranglista'!$A:$FP,BB$321,FALSE)/4),0)</f>
        <v>0</v>
      </c>
      <c r="BC5" s="224">
        <f>versenyek!$ES$11*IFERROR(VLOOKUP(VLOOKUP($A5,versenyek!ER:ET,3,FALSE),szabalyok!$A$16:$B$23,2,FALSE)/4,0)</f>
        <v>1.5044176345761782</v>
      </c>
      <c r="BD5" s="224">
        <f>versenyek!$EV$11*IFERROR(VLOOKUP(VLOOKUP($A5,versenyek!EU:EW,3,FALSE),szabalyok!$A$16:$B$23,2,FALSE)/4,0)</f>
        <v>0</v>
      </c>
      <c r="BE5" s="223">
        <f>IFERROR(IF(RIGHT(VLOOKUP($A5,csapatok!$A:$NN,BE$320,FALSE),5)="Csere",VLOOKUP(LEFT(VLOOKUP($A5,csapatok!$A:$NN,BE$320,FALSE),LEN(VLOOKUP($A5,csapatok!$A:$NN,BE$320,FALSE))-6),'csapat-ranglista'!$A:$FP,BE$321,FALSE)/8,VLOOKUP(VLOOKUP($A5,csapatok!$A:$NN,BE$320,FALSE),'csapat-ranglista'!$A:$FP,BE$321,FALSE)/4),0)</f>
        <v>28.111918294040237</v>
      </c>
      <c r="BF5" s="223">
        <f>IFERROR(IF(RIGHT(VLOOKUP($A5,csapatok!$A:$NN,BF$320,FALSE),5)="Csere",VLOOKUP(LEFT(VLOOKUP($A5,csapatok!$A:$NN,BF$320,FALSE),LEN(VLOOKUP($A5,csapatok!$A:$NN,BF$320,FALSE))-6),'csapat-ranglista'!$A:$FP,BF$321,FALSE)/8,VLOOKUP(VLOOKUP($A5,csapatok!$A:$NN,BF$320,FALSE),'csapat-ranglista'!$A:$FP,BF$321,FALSE)/4),0)</f>
        <v>0</v>
      </c>
      <c r="BG5" s="223">
        <f>IFERROR(IF(RIGHT(VLOOKUP($A5,csapatok!$A:$NN,BG$320,FALSE),5)="Csere",VLOOKUP(LEFT(VLOOKUP($A5,csapatok!$A:$NN,BG$320,FALSE),LEN(VLOOKUP($A5,csapatok!$A:$NN,BG$320,FALSE))-6),'csapat-ranglista'!$A:$FP,BG$321,FALSE)/8,VLOOKUP(VLOOKUP($A5,csapatok!$A:$NN,BG$320,FALSE),'csapat-ranglista'!$A:$FP,BG$321,FALSE)/4),0)</f>
        <v>3.4944340905656577</v>
      </c>
      <c r="BH5" s="223">
        <f>IFERROR(IF(RIGHT(VLOOKUP($A5,csapatok!$A:$NN,BH$320,FALSE),5)="Csere",VLOOKUP(LEFT(VLOOKUP($A5,csapatok!$A:$NN,BH$320,FALSE),LEN(VLOOKUP($A5,csapatok!$A:$NN,BH$320,FALSE))-6),'csapat-ranglista'!$A:$FP,BH$321,FALSE)/8,VLOOKUP(VLOOKUP($A5,csapatok!$A:$NN,BH$320,FALSE),'csapat-ranglista'!$A:$FP,BH$321,FALSE)/4),0)</f>
        <v>0</v>
      </c>
      <c r="BI5" s="223">
        <f>IFERROR(IF(RIGHT(VLOOKUP($A5,csapatok!$A:$NN,BI$320,FALSE),5)="Csere",VLOOKUP(LEFT(VLOOKUP($A5,csapatok!$A:$NN,BI$320,FALSE),LEN(VLOOKUP($A5,csapatok!$A:$NN,BI$320,FALSE))-6),'csapat-ranglista'!$A:$FP,BI$321,FALSE)/8,VLOOKUP(VLOOKUP($A5,csapatok!$A:$NN,BI$320,FALSE),'csapat-ranglista'!$A:$FP,BI$321,FALSE)/4),0)</f>
        <v>8.2415755805168001</v>
      </c>
      <c r="BJ5" s="223">
        <f>IFERROR(IF(RIGHT(VLOOKUP($A5,csapatok!$A:$NN,BJ$320,FALSE),5)="Csere",VLOOKUP(LEFT(VLOOKUP($A5,csapatok!$A:$NN,BJ$320,FALSE),LEN(VLOOKUP($A5,csapatok!$A:$NN,BJ$320,FALSE))-6),'csapat-ranglista'!$A:$FP,BJ$321,FALSE)/8,VLOOKUP(VLOOKUP($A5,csapatok!$A:$NN,BJ$320,FALSE),'csapat-ranglista'!$A:$FP,BJ$321,FALSE)/4),0)</f>
        <v>34.121165566916844</v>
      </c>
      <c r="BK5" s="223">
        <f>IFERROR(IF(RIGHT(VLOOKUP($A5,csapatok!$A:$NN,BK$320,FALSE),5)="Csere",VLOOKUP(LEFT(VLOOKUP($A5,csapatok!$A:$NN,BK$320,FALSE),LEN(VLOOKUP($A5,csapatok!$A:$NN,BK$320,FALSE))-6),'csapat-ranglista'!$A:$FP,BK$321,FALSE)/8,VLOOKUP(VLOOKUP($A5,csapatok!$A:$NN,BK$320,FALSE),'csapat-ranglista'!$A:$FP,BK$321,FALSE)/4),0)</f>
        <v>0</v>
      </c>
      <c r="BL5" s="223">
        <f>IFERROR(IF(RIGHT(VLOOKUP($A5,csapatok!$A:$NN,BL$320,FALSE),5)="Csere",VLOOKUP(LEFT(VLOOKUP($A5,csapatok!$A:$NN,BL$320,FALSE),LEN(VLOOKUP($A5,csapatok!$A:$NN,BL$320,FALSE))-6),'csapat-ranglista'!$A:$FP,BL$321,FALSE)/8,VLOOKUP(VLOOKUP($A5,csapatok!$A:$NN,BL$320,FALSE),'csapat-ranglista'!$A:$FP,BL$321,FALSE)/4),0)</f>
        <v>27.619346324155668</v>
      </c>
      <c r="BM5" s="223">
        <f>IFERROR(IF(RIGHT(VLOOKUP($A5,csapatok!$A:$NN,BM$320,FALSE),5)="Csere",VLOOKUP(LEFT(VLOOKUP($A5,csapatok!$A:$NN,BM$320,FALSE),LEN(VLOOKUP($A5,csapatok!$A:$NN,BM$320,FALSE))-6),'csapat-ranglista'!$A:$FP,BM$321,FALSE)/8,VLOOKUP(VLOOKUP($A5,csapatok!$A:$NN,BM$320,FALSE),'csapat-ranglista'!$A:$FP,BM$321,FALSE)/4),0)</f>
        <v>47.938388673767236</v>
      </c>
      <c r="BN5" s="223">
        <f>IFERROR(IF(RIGHT(VLOOKUP($A5,csapatok!$A:$NN,BN$320,FALSE),5)="Csere",VLOOKUP(LEFT(VLOOKUP($A5,csapatok!$A:$NN,BN$320,FALSE),LEN(VLOOKUP($A5,csapatok!$A:$NN,BN$320,FALSE))-6),'csapat-ranglista'!$A:$FP,BN$321,FALSE)/8,VLOOKUP(VLOOKUP($A5,csapatok!$A:$NN,BN$320,FALSE),'csapat-ranglista'!$A:$FP,BN$321,FALSE)/4),0)</f>
        <v>0</v>
      </c>
      <c r="BO5" s="223">
        <f>IFERROR(IF(RIGHT(VLOOKUP($A5,csapatok!$A:$NN,BO$320,FALSE),5)="Csere",VLOOKUP(LEFT(VLOOKUP($A5,csapatok!$A:$NN,BO$320,FALSE),LEN(VLOOKUP($A5,csapatok!$A:$NN,BO$320,FALSE))-6),'csapat-ranglista'!$A:$FP,BO$321,FALSE)/8,VLOOKUP(VLOOKUP($A5,csapatok!$A:$NN,BO$320,FALSE),'csapat-ranglista'!$A:$FP,BO$321,FALSE)/4),0)</f>
        <v>0</v>
      </c>
      <c r="BP5" s="223">
        <f>IFERROR(IF(RIGHT(VLOOKUP($A5,csapatok!$A:$NN,BP$320,FALSE),5)="Csere",VLOOKUP(LEFT(VLOOKUP($A5,csapatok!$A:$NN,BP$320,FALSE),LEN(VLOOKUP($A5,csapatok!$A:$NN,BP$320,FALSE))-6),'csapat-ranglista'!$A:$FP,BP$321,FALSE)/8,VLOOKUP(VLOOKUP($A5,csapatok!$A:$NN,BP$320,FALSE),'csapat-ranglista'!$A:$FP,BP$321,FALSE)/4),0)</f>
        <v>0</v>
      </c>
      <c r="BQ5" s="223">
        <f>IFERROR(IF(RIGHT(VLOOKUP($A5,csapatok!$A:$NN,BQ$320,FALSE),5)="Csere",VLOOKUP(LEFT(VLOOKUP($A5,csapatok!$A:$NN,BQ$320,FALSE),LEN(VLOOKUP($A5,csapatok!$A:$NN,BQ$320,FALSE))-6),'csapat-ranglista'!$A:$FP,BQ$321,FALSE)/8,VLOOKUP(VLOOKUP($A5,csapatok!$A:$NN,BQ$320,FALSE),'csapat-ranglista'!$A:$FP,BQ$321,FALSE)/4),0)</f>
        <v>0</v>
      </c>
      <c r="BR5" s="223">
        <f>IFERROR(IF(RIGHT(VLOOKUP($A5,csapatok!$A:$NN,BR$320,FALSE),5)="Csere",VLOOKUP(LEFT(VLOOKUP($A5,csapatok!$A:$NN,BR$320,FALSE),LEN(VLOOKUP($A5,csapatok!$A:$NN,BR$320,FALSE))-6),'csapat-ranglista'!$A:$FP,BR$321,FALSE)/8,VLOOKUP(VLOOKUP($A5,csapatok!$A:$NN,BR$320,FALSE),'csapat-ranglista'!$A:$FP,BR$321,FALSE)/4),0)</f>
        <v>0</v>
      </c>
      <c r="BS5" s="223">
        <f>IFERROR(IF(RIGHT(VLOOKUP($A5,csapatok!$A:$NN,BS$320,FALSE),5)="Csere",VLOOKUP(LEFT(VLOOKUP($A5,csapatok!$A:$NN,BS$320,FALSE),LEN(VLOOKUP($A5,csapatok!$A:$NN,BS$320,FALSE))-6),'csapat-ranglista'!$A:$FP,BS$321,FALSE)/8,VLOOKUP(VLOOKUP($A5,csapatok!$A:$NN,BS$320,FALSE),'csapat-ranglista'!$A:$FP,BS$321,FALSE)/4),0)</f>
        <v>0</v>
      </c>
      <c r="BT5" s="223">
        <f>IFERROR(IF(RIGHT(VLOOKUP($A5,csapatok!$A:$NN,BT$320,FALSE),5)="Csere",VLOOKUP(LEFT(VLOOKUP($A5,csapatok!$A:$NN,BT$320,FALSE),LEN(VLOOKUP($A5,csapatok!$A:$NN,BT$320,FALSE))-6),'csapat-ranglista'!$A:$FP,BT$321,FALSE)/8,VLOOKUP(VLOOKUP($A5,csapatok!$A:$NN,BT$320,FALSE),'csapat-ranglista'!$A:$FP,BT$321,FALSE)/4),0)</f>
        <v>0</v>
      </c>
      <c r="BU5" s="223">
        <f>IFERROR(IF(RIGHT(VLOOKUP($A5,csapatok!$A:$NN,BU$320,FALSE),5)="Csere",VLOOKUP(LEFT(VLOOKUP($A5,csapatok!$A:$NN,BU$320,FALSE),LEN(VLOOKUP($A5,csapatok!$A:$NN,BU$320,FALSE))-6),'csapat-ranglista'!$A:$FP,BU$321,FALSE)/8,VLOOKUP(VLOOKUP($A5,csapatok!$A:$NN,BU$320,FALSE),'csapat-ranglista'!$A:$FP,BU$321,FALSE)/4),0)</f>
        <v>6.7032859508663014</v>
      </c>
      <c r="BV5" s="223">
        <f>IFERROR(IF(RIGHT(VLOOKUP($A5,csapatok!$A:$NN,BV$320,FALSE),5)="Csere",VLOOKUP(LEFT(VLOOKUP($A5,csapatok!$A:$NN,BV$320,FALSE),LEN(VLOOKUP($A5,csapatok!$A:$NN,BV$320,FALSE))-6),'csapat-ranglista'!$A:$FP,BV$321,FALSE)/8,VLOOKUP(VLOOKUP($A5,csapatok!$A:$NN,BV$320,FALSE),'csapat-ranglista'!$A:$FP,BV$321,FALSE)/4),0)</f>
        <v>0</v>
      </c>
      <c r="BW5" s="223">
        <f>IFERROR(IF(RIGHT(VLOOKUP($A5,csapatok!$A:$NN,BW$320,FALSE),5)="Csere",VLOOKUP(LEFT(VLOOKUP($A5,csapatok!$A:$NN,BW$320,FALSE),LEN(VLOOKUP($A5,csapatok!$A:$NN,BW$320,FALSE))-6),'csapat-ranglista'!$A:$FP,BW$321,FALSE)/8,VLOOKUP(VLOOKUP($A5,csapatok!$A:$NN,BW$320,FALSE),'csapat-ranglista'!$A:$FP,BW$321,FALSE)/4),0)</f>
        <v>11.459965646094501</v>
      </c>
      <c r="BX5" s="223">
        <f>IFERROR(IF(RIGHT(VLOOKUP($A5,csapatok!$A:$NN,BX$320,FALSE),5)="Csere",VLOOKUP(LEFT(VLOOKUP($A5,csapatok!$A:$NN,BX$320,FALSE),LEN(VLOOKUP($A5,csapatok!$A:$NN,BX$320,FALSE))-6),'csapat-ranglista'!$A:$FP,BX$321,FALSE)/8,VLOOKUP(VLOOKUP($A5,csapatok!$A:$NN,BX$320,FALSE),'csapat-ranglista'!$A:$FP,BX$321,FALSE)/4),0)</f>
        <v>0</v>
      </c>
      <c r="BY5" s="223">
        <f>IFERROR(IF(RIGHT(VLOOKUP($A5,csapatok!$A:$NN,BY$320,FALSE),5)="Csere",VLOOKUP(LEFT(VLOOKUP($A5,csapatok!$A:$NN,BY$320,FALSE),LEN(VLOOKUP($A5,csapatok!$A:$NN,BY$320,FALSE))-6),'csapat-ranglista'!$A:$FP,BY$321,FALSE)/8,VLOOKUP(VLOOKUP($A5,csapatok!$A:$NN,BY$320,FALSE),'csapat-ranglista'!$A:$FP,BY$321,FALSE)/4),0)</f>
        <v>85.043985684810082</v>
      </c>
      <c r="BZ5" s="223">
        <f>IFERROR(IF(RIGHT(VLOOKUP($A5,csapatok!$A:$NN,BZ$320,FALSE),5)="Csere",VLOOKUP(LEFT(VLOOKUP($A5,csapatok!$A:$NN,BZ$320,FALSE),LEN(VLOOKUP($A5,csapatok!$A:$NN,BZ$320,FALSE))-6),'csapat-ranglista'!$A:$FP,BZ$321,FALSE)/8,VLOOKUP(VLOOKUP($A5,csapatok!$A:$NN,BZ$320,FALSE),'csapat-ranglista'!$A:$FP,BZ$321,FALSE)/4),0)</f>
        <v>17.137400554484088</v>
      </c>
      <c r="CA5" s="223">
        <f>IFERROR(IF(RIGHT(VLOOKUP($A5,csapatok!$A:$NN,CA$320,FALSE),5)="Csere",VLOOKUP(LEFT(VLOOKUP($A5,csapatok!$A:$NN,CA$320,FALSE),LEN(VLOOKUP($A5,csapatok!$A:$NN,CA$320,FALSE))-6),'csapat-ranglista'!$A:$FP,CA$321,FALSE)/8,VLOOKUP(VLOOKUP($A5,csapatok!$A:$NN,CA$320,FALSE),'csapat-ranglista'!$A:$FP,CA$321,FALSE)/4),0)</f>
        <v>0</v>
      </c>
      <c r="CB5" s="223">
        <f>IFERROR(IF(RIGHT(VLOOKUP($A5,csapatok!$A:$NN,CB$320,FALSE),5)="Csere",VLOOKUP(LEFT(VLOOKUP($A5,csapatok!$A:$NN,CB$320,FALSE),LEN(VLOOKUP($A5,csapatok!$A:$NN,CB$320,FALSE))-6),'csapat-ranglista'!$A:$FP,CB$321,FALSE)/8,VLOOKUP(VLOOKUP($A5,csapatok!$A:$NN,CB$320,FALSE),'csapat-ranglista'!$A:$FP,CB$321,FALSE)/4),0)</f>
        <v>0</v>
      </c>
      <c r="CC5" s="223">
        <f>IFERROR(IF(RIGHT(VLOOKUP($A5,csapatok!$A:$NN,CC$320,FALSE),5)="Csere",VLOOKUP(LEFT(VLOOKUP($A5,csapatok!$A:$NN,CC$320,FALSE),LEN(VLOOKUP($A5,csapatok!$A:$NN,CC$320,FALSE))-6),'csapat-ranglista'!$A:$FP,CC$321,FALSE)/8,VLOOKUP(VLOOKUP($A5,csapatok!$A:$NN,CC$320,FALSE),'csapat-ranglista'!$A:$FP,CC$321,FALSE)/4),0)</f>
        <v>0</v>
      </c>
      <c r="CD5" s="223">
        <f>IFERROR(IF(RIGHT(VLOOKUP($A5,csapatok!$A:$NN,CD$320,FALSE),5)="Csere",VLOOKUP(LEFT(VLOOKUP($A5,csapatok!$A:$NN,CD$320,FALSE),LEN(VLOOKUP($A5,csapatok!$A:$NN,CD$320,FALSE))-6),'csapat-ranglista'!$A:$FP,CD$321,FALSE)/8,VLOOKUP(VLOOKUP($A5,csapatok!$A:$NN,CD$320,FALSE),'csapat-ranglista'!$A:$FP,CD$321,FALSE)/4),0)</f>
        <v>0</v>
      </c>
      <c r="CE5" s="223">
        <f>IFERROR(IF(RIGHT(VLOOKUP($A5,csapatok!$A:$NN,CE$320,FALSE),5)="Csere",VLOOKUP(LEFT(VLOOKUP($A5,csapatok!$A:$NN,CE$320,FALSE),LEN(VLOOKUP($A5,csapatok!$A:$NN,CE$320,FALSE))-6),'csapat-ranglista'!$A:$FP,CE$321,FALSE)/8,VLOOKUP(VLOOKUP($A5,csapatok!$A:$NN,CE$320,FALSE),'csapat-ranglista'!$A:$FP,CE$321,FALSE)/4),0)</f>
        <v>0</v>
      </c>
      <c r="CF5" s="223">
        <f>IFERROR(IF(RIGHT(VLOOKUP($A5,csapatok!$A:$NN,CF$320,FALSE),5)="Csere",VLOOKUP(LEFT(VLOOKUP($A5,csapatok!$A:$NN,CF$320,FALSE),LEN(VLOOKUP($A5,csapatok!$A:$NN,CF$320,FALSE))-6),'csapat-ranglista'!$A:$FP,CF$321,FALSE)/8,VLOOKUP(VLOOKUP($A5,csapatok!$A:$NN,CF$320,FALSE),'csapat-ranglista'!$A:$FP,CF$321,FALSE)/4),0)</f>
        <v>16.918394406943108</v>
      </c>
      <c r="CG5" s="223">
        <f>IFERROR(IF(RIGHT(VLOOKUP($A5,csapatok!$A:$NN,CG$320,FALSE),5)="Csere",VLOOKUP(LEFT(VLOOKUP($A5,csapatok!$A:$NN,CG$320,FALSE),LEN(VLOOKUP($A5,csapatok!$A:$NN,CG$320,FALSE))-6),'csapat-ranglista'!$A:$FP,CG$321,FALSE)/8,VLOOKUP(VLOOKUP($A5,csapatok!$A:$NN,CG$320,FALSE),'csapat-ranglista'!$A:$FP,CG$321,FALSE)/4),0)</f>
        <v>414.06400675024099</v>
      </c>
      <c r="CH5" s="223">
        <f>IFERROR(IF(RIGHT(VLOOKUP($A5,csapatok!$A:$NN,CH$320,FALSE),5)="Csere",VLOOKUP(LEFT(VLOOKUP($A5,csapatok!$A:$NN,CH$320,FALSE),LEN(VLOOKUP($A5,csapatok!$A:$NN,CH$320,FALSE))-6),'csapat-ranglista'!$A:$FP,CH$321,FALSE)/8,VLOOKUP(VLOOKUP($A5,csapatok!$A:$NN,CH$320,FALSE),'csapat-ranglista'!$A:$FP,CH$321,FALSE)/4),0)</f>
        <v>41.298585053084579</v>
      </c>
      <c r="CI5" s="223">
        <f>IFERROR(IF(RIGHT(VLOOKUP($A5,csapatok!$A:$NN,CI$320,FALSE),5)="Csere",VLOOKUP(LEFT(VLOOKUP($A5,csapatok!$A:$NN,CI$320,FALSE),LEN(VLOOKUP($A5,csapatok!$A:$NN,CI$320,FALSE))-6),'csapat-ranglista'!$A:$FP,CI$321,FALSE)/8,VLOOKUP(VLOOKUP($A5,csapatok!$A:$NN,CI$320,FALSE),'csapat-ranglista'!$A:$FP,CI$321,FALSE)/4),0)</f>
        <v>0</v>
      </c>
      <c r="CJ5" s="224">
        <f>versenyek!$IQ$11*IFERROR(VLOOKUP(VLOOKUP($A5,versenyek!IP:IR,3,FALSE),szabalyok!$A$16:$B$23,2,FALSE)/4,0)</f>
        <v>9.2651462328758729</v>
      </c>
      <c r="CK5" s="224">
        <f>versenyek!$IT$11*IFERROR(VLOOKUP(VLOOKUP($A5,versenyek!IS:IU,3,FALSE),szabalyok!$A$16:$B$23,2,FALSE)/4,0)</f>
        <v>0</v>
      </c>
      <c r="CL5" s="223">
        <f>IFERROR(IF(RIGHT(VLOOKUP($A5,csapatok!$A:$NN,CL$320,FALSE),5)="Csere",VLOOKUP(LEFT(VLOOKUP($A5,csapatok!$A:$NN,CL$320,FALSE),LEN(VLOOKUP($A5,csapatok!$A:$NN,CL$320,FALSE))-6),'csapat-ranglista'!$A:$FP,CL$321,FALSE)/8,VLOOKUP(VLOOKUP($A5,csapatok!$A:$NN,CL$320,FALSE),'csapat-ranglista'!$A:$FP,CL$321,FALSE)/4),0)</f>
        <v>6.5196480231436853</v>
      </c>
      <c r="CM5" s="223">
        <f>IFERROR(IF(RIGHT(VLOOKUP($A5,csapatok!$A:$NN,CM$320,FALSE),5)="Csere",VLOOKUP(LEFT(VLOOKUP($A5,csapatok!$A:$NN,CM$320,FALSE),LEN(VLOOKUP($A5,csapatok!$A:$NN,CM$320,FALSE))-6),'csapat-ranglista'!$A:$FP,CM$321,FALSE)/8,VLOOKUP(VLOOKUP($A5,csapatok!$A:$NN,CM$320,FALSE),'csapat-ranglista'!$A:$FP,CM$321,FALSE)/4),0)</f>
        <v>6.0863970588235281</v>
      </c>
      <c r="CN5" s="223">
        <f>IFERROR(IF(RIGHT(VLOOKUP($A5,csapatok!$A:$NN,CN$320,FALSE),5)="Csere",VLOOKUP(LEFT(VLOOKUP($A5,csapatok!$A:$NN,CN$320,FALSE),LEN(VLOOKUP($A5,csapatok!$A:$NN,CN$320,FALSE))-6),'csapat-ranglista'!$A:$FP,CN$321,FALSE)/8,VLOOKUP(VLOOKUP($A5,csapatok!$A:$NN,CN$320,FALSE),'csapat-ranglista'!$A:$FP,CN$321,FALSE)/4),0)</f>
        <v>0</v>
      </c>
      <c r="CO5" s="223">
        <f>IFERROR(IF(RIGHT(VLOOKUP($A5,csapatok!$A:$NN,CO$320,FALSE),5)="Csere",VLOOKUP(LEFT(VLOOKUP($A5,csapatok!$A:$NN,CO$320,FALSE),LEN(VLOOKUP($A5,csapatok!$A:$NN,CO$320,FALSE))-6),'csapat-ranglista'!$A:$FP,CO$321,FALSE)/8,VLOOKUP(VLOOKUP($A5,csapatok!$A:$NN,CO$320,FALSE),'csapat-ranglista'!$A:$FP,CO$321,FALSE)/4),0)</f>
        <v>3.4607039537126321</v>
      </c>
      <c r="CP5" s="223">
        <f>IFERROR(IF(RIGHT(VLOOKUP($A5,csapatok!$A:$NN,CP$320,FALSE),5)="Csere",VLOOKUP(LEFT(VLOOKUP($A5,csapatok!$A:$NN,CP$320,FALSE),LEN(VLOOKUP($A5,csapatok!$A:$NN,CP$320,FALSE))-6),'csapat-ranglista'!$A:$FP,CP$321,FALSE)/8,VLOOKUP(VLOOKUP($A5,csapatok!$A:$NN,CP$320,FALSE),'csapat-ranglista'!$A:$FP,CP$321,FALSE)/4),0)</f>
        <v>15.215746425119077</v>
      </c>
      <c r="CQ5" s="223">
        <f>IFERROR(IF(RIGHT(VLOOKUP($A5,csapatok!$A:$NN,CQ$320,FALSE),5)="Csere",VLOOKUP(LEFT(VLOOKUP($A5,csapatok!$A:$NN,CQ$320,FALSE),LEN(VLOOKUP($A5,csapatok!$A:$NN,CQ$320,FALSE))-6),'csapat-ranglista'!$A:$FP,CQ$321,FALSE)/8,VLOOKUP(VLOOKUP($A5,csapatok!$A:$NN,CQ$320,FALSE),'csapat-ranglista'!$A:$FP,CQ$321,FALSE)/4),0)</f>
        <v>57.298322811051975</v>
      </c>
      <c r="CR5" s="223">
        <f>IFERROR(IF(RIGHT(VLOOKUP($A5,csapatok!$A:$NN,CR$320,FALSE),5)="Csere",VLOOKUP(LEFT(VLOOKUP($A5,csapatok!$A:$NN,CR$320,FALSE),LEN(VLOOKUP($A5,csapatok!$A:$NN,CR$320,FALSE))-6),'csapat-ranglista'!$A:$FP,CR$321,FALSE)/8,VLOOKUP(VLOOKUP($A5,csapatok!$A:$NN,CR$320,FALSE),'csapat-ranglista'!$A:$FP,CR$321,FALSE)/4),0)</f>
        <v>2</v>
      </c>
      <c r="CS5" s="223">
        <f>IFERROR(IF(RIGHT(VLOOKUP($A5,csapatok!$A:$NN,CS$320,FALSE),5)="Csere",VLOOKUP(LEFT(VLOOKUP($A5,csapatok!$A:$NN,CS$320,FALSE),LEN(VLOOKUP($A5,csapatok!$A:$NN,CS$320,FALSE))-6),'csapat-ranglista'!$A:$FP,CS$321,FALSE)/8,VLOOKUP(VLOOKUP($A5,csapatok!$A:$NN,CS$320,FALSE),'csapat-ranglista'!$A:$FP,CS$321,FALSE)/4),0)</f>
        <v>0</v>
      </c>
      <c r="CT5" s="223">
        <f>IFERROR(IF(RIGHT(VLOOKUP($A5,csapatok!$A:$NN,CT$320,FALSE),5)="Csere",VLOOKUP(LEFT(VLOOKUP($A5,csapatok!$A:$NN,CT$320,FALSE),LEN(VLOOKUP($A5,csapatok!$A:$NN,CT$320,FALSE))-6),'csapat-ranglista'!$A:$FP,CT$321,FALSE)/8,VLOOKUP(VLOOKUP($A5,csapatok!$A:$NN,CT$320,FALSE),'csapat-ranglista'!$A:$FP,CT$321,FALSE)/4),0)</f>
        <v>0</v>
      </c>
      <c r="CU5" s="223">
        <f>IFERROR(IF(RIGHT(VLOOKUP($A5,csapatok!$A:$NN,CU$320,FALSE),5)="Csere",VLOOKUP(LEFT(VLOOKUP($A5,csapatok!$A:$NN,CU$320,FALSE),LEN(VLOOKUP($A5,csapatok!$A:$NN,CU$320,FALSE))-6),'csapat-ranglista'!$A:$FP,CU$321,FALSE)/8,VLOOKUP(VLOOKUP($A5,csapatok!$A:$NN,CU$320,FALSE),'csapat-ranglista'!$A:$FP,CU$321,FALSE)/4),0)</f>
        <v>0</v>
      </c>
      <c r="CV5" s="223">
        <f>IFERROR(IF(RIGHT(VLOOKUP($A5,csapatok!$A:$NN,CV$320,FALSE),5)="Csere",VLOOKUP(LEFT(VLOOKUP($A5,csapatok!$A:$NN,CV$320,FALSE),LEN(VLOOKUP($A5,csapatok!$A:$NN,CV$320,FALSE))-6),'csapat-ranglista'!$A:$FP,CV$321,FALSE)/8,VLOOKUP(VLOOKUP($A5,csapatok!$A:$NN,CV$320,FALSE),'csapat-ranglista'!$A:$FP,CV$321,FALSE)/4),0)</f>
        <v>0</v>
      </c>
      <c r="CW5" s="223">
        <f>IFERROR(IF(RIGHT(VLOOKUP($A5,csapatok!$A:$NN,CW$320,FALSE),5)="Csere",VLOOKUP(LEFT(VLOOKUP($A5,csapatok!$A:$NN,CW$320,FALSE),LEN(VLOOKUP($A5,csapatok!$A:$NN,CW$320,FALSE))-6),'csapat-ranglista'!$A:$FP,CW$321,FALSE)/8,VLOOKUP(VLOOKUP($A5,csapatok!$A:$NN,CW$320,FALSE),'csapat-ranglista'!$A:$FP,CW$321,FALSE)/4),0)</f>
        <v>0</v>
      </c>
      <c r="CX5" s="223">
        <f>IFERROR(IF(RIGHT(VLOOKUP($A5,csapatok!$A:$NN,CX$320,FALSE),5)="Csere",VLOOKUP(LEFT(VLOOKUP($A5,csapatok!$A:$NN,CX$320,FALSE),LEN(VLOOKUP($A5,csapatok!$A:$NN,CX$320,FALSE))-6),'csapat-ranglista'!$A:$FP,CX$321,FALSE)/8,VLOOKUP(VLOOKUP($A5,csapatok!$A:$NN,CX$320,FALSE),'csapat-ranglista'!$A:$FP,CX$321,FALSE)/4),0)</f>
        <v>88.614473684210495</v>
      </c>
      <c r="CY5" s="223">
        <f>IFERROR(IF(RIGHT(VLOOKUP($A5,csapatok!$A:$NN,CY$320,FALSE),5)="Csere",VLOOKUP(LEFT(VLOOKUP($A5,csapatok!$A:$NN,CY$320,FALSE),LEN(VLOOKUP($A5,csapatok!$A:$NN,CY$320,FALSE))-6),'csapat-ranglista'!$A:$FP,CY$321,FALSE)/8,VLOOKUP(VLOOKUP($A5,csapatok!$A:$NN,CY$320,FALSE),'csapat-ranglista'!$A:$FP,CY$321,FALSE)/4),0)</f>
        <v>43.01384623628288</v>
      </c>
      <c r="CZ5" s="223">
        <f>IFERROR(IF(RIGHT(VLOOKUP($A5,csapatok!$A:$NN,CZ$320,FALSE),5)="Csere",VLOOKUP(LEFT(VLOOKUP($A5,csapatok!$A:$NN,CZ$320,FALSE),LEN(VLOOKUP($A5,csapatok!$A:$NN,CZ$320,FALSE))-6),'csapat-ranglista'!$A:$FP,CZ$321,FALSE)/8,VLOOKUP(VLOOKUP($A5,csapatok!$A:$NN,CZ$320,FALSE),'csapat-ranglista'!$A:$FP,CZ$321,FALSE)/4),0)</f>
        <v>0</v>
      </c>
      <c r="DA5" s="223">
        <f>IFERROR(IF(RIGHT(VLOOKUP($A5,csapatok!$A:$NN,DA$320,FALSE),5)="Csere",VLOOKUP(LEFT(VLOOKUP($A5,csapatok!$A:$NN,DA$320,FALSE),LEN(VLOOKUP($A5,csapatok!$A:$NN,DA$320,FALSE))-6),'csapat-ranglista'!$A:$FP,DA$321,FALSE)/8,VLOOKUP(VLOOKUP($A5,csapatok!$A:$NN,DA$320,FALSE),'csapat-ranglista'!$A:$FP,DA$321,FALSE)/4),0)</f>
        <v>0</v>
      </c>
      <c r="DB5" s="223">
        <f>IFERROR(IF(RIGHT(VLOOKUP($A5,csapatok!$A:$NN,DB$320,FALSE),5)="Csere",VLOOKUP(LEFT(VLOOKUP($A5,csapatok!$A:$NN,DB$320,FALSE),LEN(VLOOKUP($A5,csapatok!$A:$NN,DB$320,FALSE))-6),'csapat-ranglista'!$A:$FP,DB$321,FALSE)/8,VLOOKUP(VLOOKUP($A5,csapatok!$A:$NN,DB$320,FALSE),'csapat-ranglista'!$A:$FP,DB$321,FALSE)/4),0)</f>
        <v>97.981578947368376</v>
      </c>
      <c r="DC5" s="223">
        <f>IFERROR(IF(RIGHT(VLOOKUP($A5,csapatok!$A:$NN,DC$320,FALSE),5)="Csere",VLOOKUP(LEFT(VLOOKUP($A5,csapatok!$A:$NN,DC$320,FALSE),LEN(VLOOKUP($A5,csapatok!$A:$NN,DC$320,FALSE))-6),'csapat-ranglista'!$A:$FP,DC$321,FALSE)/8,VLOOKUP(VLOOKUP($A5,csapatok!$A:$NN,DC$320,FALSE),'csapat-ranglista'!$A:$FP,DC$321,FALSE)/4),0)</f>
        <v>0</v>
      </c>
      <c r="DD5" s="223">
        <f>IFERROR(IF(RIGHT(VLOOKUP($A5,csapatok!$A:$NN,DD$320,FALSE),5)="Csere",VLOOKUP(LEFT(VLOOKUP($A5,csapatok!$A:$NN,DD$320,FALSE),LEN(VLOOKUP($A5,csapatok!$A:$NN,DD$320,FALSE))-6),'csapat-ranglista'!$A:$FP,DD$321,FALSE)/8,VLOOKUP(VLOOKUP($A5,csapatok!$A:$NN,DD$320,FALSE),'csapat-ranglista'!$A:$FP,DD$321,FALSE)/4),0)</f>
        <v>0</v>
      </c>
      <c r="DE5" s="223">
        <f>IFERROR(IF(RIGHT(VLOOKUP($A5,csapatok!$A:$NN,DE$320,FALSE),5)="Csere",VLOOKUP(LEFT(VLOOKUP($A5,csapatok!$A:$NN,DE$320,FALSE),LEN(VLOOKUP($A5,csapatok!$A:$NN,DE$320,FALSE))-6),'csapat-ranglista'!$A:$FP,DE$321,FALSE)/8,VLOOKUP(VLOOKUP($A5,csapatok!$A:$NN,DE$320,FALSE),'csapat-ranglista'!$A:$FP,DE$321,FALSE)/4),0)</f>
        <v>0</v>
      </c>
      <c r="DF5" s="223">
        <f>IFERROR(IF(RIGHT(VLOOKUP($A5,csapatok!$A:$NN,DF$320,FALSE),5)="Csere",VLOOKUP(LEFT(VLOOKUP($A5,csapatok!$A:$NN,DF$320,FALSE),LEN(VLOOKUP($A5,csapatok!$A:$NN,DF$320,FALSE))-6),'csapat-ranglista'!$A:$FP,DF$321,FALSE)/8,VLOOKUP(VLOOKUP($A5,csapatok!$A:$NN,DF$320,FALSE),'csapat-ranglista'!$A:$FP,DF$321,FALSE)/4),0)</f>
        <v>16.213404605263161</v>
      </c>
      <c r="DG5" s="223">
        <f>IFERROR(IF(RIGHT(VLOOKUP($A5,csapatok!$A:$NN,DG$320,FALSE),5)="Csere",VLOOKUP(LEFT(VLOOKUP($A5,csapatok!$A:$NN,DG$320,FALSE),LEN(VLOOKUP($A5,csapatok!$A:$NN,DG$320,FALSE))-6),'csapat-ranglista'!$A:$FP,DG$321,FALSE)/8,VLOOKUP(VLOOKUP($A5,csapatok!$A:$NN,DG$320,FALSE),'csapat-ranglista'!$A:$FP,DG$321,FALSE)/4),0)</f>
        <v>0</v>
      </c>
      <c r="DH5" s="223">
        <f>IFERROR(IF(RIGHT(VLOOKUP($A5,csapatok!$A:$NN,DH$320,FALSE),5)="Csere",VLOOKUP(LEFT(VLOOKUP($A5,csapatok!$A:$NN,DH$320,FALSE),LEN(VLOOKUP($A5,csapatok!$A:$NN,DH$320,FALSE))-6),'csapat-ranglista'!$A:$FP,DH$321,FALSE)/8,VLOOKUP(VLOOKUP($A5,csapatok!$A:$NN,DH$320,FALSE),'csapat-ranglista'!$A:$FP,DH$321,FALSE)/4),0)</f>
        <v>0</v>
      </c>
      <c r="DI5" s="223">
        <f>IFERROR(IF(RIGHT(VLOOKUP($A5,csapatok!$A:$NN,DI$320,FALSE),5)="Csere",VLOOKUP(LEFT(VLOOKUP($A5,csapatok!$A:$NN,DI$320,FALSE),LEN(VLOOKUP($A5,csapatok!$A:$NN,DI$320,FALSE))-6),'csapat-ranglista'!$A:$FP,DI$321,FALSE)/8,VLOOKUP(VLOOKUP($A5,csapatok!$A:$NN,DI$320,FALSE),'csapat-ranglista'!$A:$FP,DI$321,FALSE)/4),0)</f>
        <v>0</v>
      </c>
      <c r="DJ5" s="223">
        <f>IFERROR(IF(RIGHT(VLOOKUP($A5,csapatok!$A:$NN,DJ$320,FALSE),5)="Csere",VLOOKUP(LEFT(VLOOKUP($A5,csapatok!$A:$NN,DJ$320,FALSE),LEN(VLOOKUP($A5,csapatok!$A:$NN,DJ$320,FALSE))-6),'csapat-ranglista'!$A:$FP,DJ$321,FALSE)/8,VLOOKUP(VLOOKUP($A5,csapatok!$A:$NN,DJ$320,FALSE),'csapat-ranglista'!$A:$FP,DJ$321,FALSE)/4),0)</f>
        <v>0</v>
      </c>
      <c r="DK5" s="223">
        <f>IFERROR(IF(RIGHT(VLOOKUP($A5,csapatok!$A:$NN,DK$320,FALSE),5)="Csere",VLOOKUP(LEFT(VLOOKUP($A5,csapatok!$A:$NN,DK$320,FALSE),LEN(VLOOKUP($A5,csapatok!$A:$NN,DK$320,FALSE))-6),'csapat-ranglista'!$A:$FP,DK$321,FALSE)/8,VLOOKUP(VLOOKUP($A5,csapatok!$A:$NN,DK$320,FALSE),'csapat-ranglista'!$A:$FP,DK$321,FALSE)/4),0)</f>
        <v>0</v>
      </c>
      <c r="DL5" s="223">
        <f>IFERROR(IF(RIGHT(VLOOKUP($A5,csapatok!$A:$NN,DL$320,FALSE),5)="Csere",VLOOKUP(LEFT(VLOOKUP($A5,csapatok!$A:$NN,DL$320,FALSE),LEN(VLOOKUP($A5,csapatok!$A:$NN,DL$320,FALSE))-6),'csapat-ranglista'!$A:$FP,DL$321,FALSE)/8,VLOOKUP(VLOOKUP($A5,csapatok!$A:$NN,DL$320,FALSE),'csapat-ranglista'!$A:$FP,DL$321,FALSE)/4),0)</f>
        <v>0</v>
      </c>
      <c r="DM5" s="223">
        <f>IFERROR(IF(RIGHT(VLOOKUP($A5,csapatok!$A:$NN,DM$320,FALSE),5)="Csere",VLOOKUP(LEFT(VLOOKUP($A5,csapatok!$A:$NN,DM$320,FALSE),LEN(VLOOKUP($A5,csapatok!$A:$NN,DM$320,FALSE))-6),'csapat-ranglista'!$A:$FP,DM$321,FALSE)/8,VLOOKUP(VLOOKUP($A5,csapatok!$A:$NN,DM$320,FALSE),'csapat-ranglista'!$A:$FP,DM$321,FALSE)/4),0)</f>
        <v>48.328801915674148</v>
      </c>
      <c r="DN5" s="223">
        <f>IFERROR(IF(RIGHT(VLOOKUP($A5,csapatok!$A:$NN,DN$320,FALSE),5)="Csere",VLOOKUP(LEFT(VLOOKUP($A5,csapatok!$A:$NN,DN$320,FALSE),LEN(VLOOKUP($A5,csapatok!$A:$NN,DN$320,FALSE))-6),'csapat-ranglista'!$A:$FP,DN$321,FALSE)/8,VLOOKUP(VLOOKUP($A5,csapatok!$A:$NN,DN$320,FALSE),'csapat-ranglista'!$A:$FP,DN$321,FALSE)/4),0)</f>
        <v>0</v>
      </c>
      <c r="DO5" s="224">
        <f>versenyek!$MF$11*IFERROR(VLOOKUP(VLOOKUP($A5,versenyek!ME:MG,3,FALSE),szabalyok!$A$16:$B$23,2,FALSE)/4,0)</f>
        <v>8.2792398528934985</v>
      </c>
      <c r="DP5" s="224">
        <f>versenyek!$MI$11*IFERROR(VLOOKUP(VLOOKUP($A5,versenyek!MH:MJ,3,FALSE),szabalyok!$A$16:$B$23,2,FALSE)/4,0)</f>
        <v>0</v>
      </c>
      <c r="DQ5" s="223">
        <f>IFERROR(IF(RIGHT(VLOOKUP($A5,csapatok!$A:$NN,DQ$320,FALSE),5)="Csere",VLOOKUP(LEFT(VLOOKUP($A5,csapatok!$A:$NN,DQ$320,FALSE),LEN(VLOOKUP($A5,csapatok!$A:$NN,DQ$320,FALSE))-6),'csapat-ranglista'!$A:$FP,DQ$321,FALSE)/8,VLOOKUP(VLOOKUP($A5,csapatok!$A:$NN,DQ$320,FALSE),'csapat-ranglista'!$A:$FP,DQ$321,FALSE)/4),0)</f>
        <v>0</v>
      </c>
      <c r="DR5" s="223">
        <f>IFERROR(IF(RIGHT(VLOOKUP($A5,csapatok!$A:$NN,DR$320,FALSE),5)="Csere",VLOOKUP(LEFT(VLOOKUP($A5,csapatok!$A:$NN,DR$320,FALSE),LEN(VLOOKUP($A5,csapatok!$A:$NN,DR$320,FALSE))-6),'csapat-ranglista'!$A:$FP,DR$321,FALSE)/8,VLOOKUP(VLOOKUP($A5,csapatok!$A:$NN,DR$320,FALSE),'csapat-ranglista'!$A:$FP,DR$321,FALSE)/4),0)</f>
        <v>11.53448632260732</v>
      </c>
      <c r="DS5" s="223">
        <f>IFERROR(IF(RIGHT(VLOOKUP($A5,csapatok!$A:$NN,DS$320,FALSE),5)="Csere",VLOOKUP(LEFT(VLOOKUP($A5,csapatok!$A:$NN,DS$320,FALSE),LEN(VLOOKUP($A5,csapatok!$A:$NN,DS$320,FALSE))-6),'csapat-ranglista'!$A:$FP,DS$321,FALSE)/8,VLOOKUP(VLOOKUP($A5,csapatok!$A:$NN,DS$320,FALSE),'csapat-ranglista'!$A:$FP,DS$321,FALSE)/4),0)</f>
        <v>8.6644020357256863</v>
      </c>
      <c r="DT5" s="223">
        <f>IFERROR(IF(RIGHT(VLOOKUP($A5,csapatok!$A:$NN,DT$320,FALSE),5)="Csere",VLOOKUP(LEFT(VLOOKUP($A5,csapatok!$A:$NN,DT$320,FALSE),LEN(VLOOKUP($A5,csapatok!$A:$NN,DT$320,FALSE))-6),'csapat-ranglista'!$A:$FP,DT$321,FALSE)/8,VLOOKUP(VLOOKUP($A5,csapatok!$A:$NN,DT$320,FALSE),'csapat-ranglista'!$A:$FP,DT$321,FALSE)/4),0)</f>
        <v>0</v>
      </c>
      <c r="DU5" s="223">
        <f>IFERROR(IF(RIGHT(VLOOKUP($A5,csapatok!$A:$NN,DU$320,FALSE),5)="Csere",VLOOKUP(LEFT(VLOOKUP($A5,csapatok!$A:$NN,DU$320,FALSE),LEN(VLOOKUP($A5,csapatok!$A:$NN,DU$320,FALSE))-6),'csapat-ranglista'!$A:$FP,DU$321,FALSE)/8,VLOOKUP(VLOOKUP($A5,csapatok!$A:$NN,DU$320,FALSE),'csapat-ranglista'!$A:$FP,DU$321,FALSE)/4),0)</f>
        <v>0</v>
      </c>
      <c r="DV5" s="223">
        <f>IFERROR(IF(RIGHT(VLOOKUP($A5,csapatok!$A:$NN,DV$320,FALSE),5)="Csere",VLOOKUP(LEFT(VLOOKUP($A5,csapatok!$A:$NN,DV$320,FALSE),LEN(VLOOKUP($A5,csapatok!$A:$NN,DV$320,FALSE))-6),'csapat-ranglista'!$A:$FP,DV$321,FALSE)/8,VLOOKUP(VLOOKUP($A5,csapatok!$A:$NN,DV$320,FALSE),'csapat-ranglista'!$A:$FP,DV$321,FALSE)/4),0)</f>
        <v>17.983876524495283</v>
      </c>
      <c r="DW5" s="223">
        <f>IFERROR(IF(RIGHT(VLOOKUP($A5,csapatok!$A:$NN,DW$320,FALSE),5)="Csere",VLOOKUP(LEFT(VLOOKUP($A5,csapatok!$A:$NN,DW$320,FALSE),LEN(VLOOKUP($A5,csapatok!$A:$NN,DW$320,FALSE))-6),'csapat-ranglista'!$A:$FP,DW$321,FALSE)/8,VLOOKUP(VLOOKUP($A5,csapatok!$A:$NN,DW$320,FALSE),'csapat-ranglista'!$A:$FP,DW$321,FALSE)/4),0)</f>
        <v>0</v>
      </c>
      <c r="DX5" s="223">
        <f>IFERROR(IF(RIGHT(VLOOKUP($A5,csapatok!$A:$NN,DX$320,FALSE),5)="Csere",VLOOKUP(LEFT(VLOOKUP($A5,csapatok!$A:$NN,DX$320,FALSE),LEN(VLOOKUP($A5,csapatok!$A:$NN,DX$320,FALSE))-6),'csapat-ranglista'!$A:$FP,DX$321,FALSE)/8,VLOOKUP(VLOOKUP($A5,csapatok!$A:$NN,DX$320,FALSE),'csapat-ranglista'!$A:$FP,DX$321,FALSE)/4),0)</f>
        <v>0</v>
      </c>
      <c r="DY5" s="223">
        <f>IFERROR(IF(RIGHT(VLOOKUP($A5,csapatok!$A:$NN,DY$320,FALSE),5)="Csere",VLOOKUP(LEFT(VLOOKUP($A5,csapatok!$A:$NN,DY$320,FALSE),LEN(VLOOKUP($A5,csapatok!$A:$NN,DY$320,FALSE))-6),'csapat-ranglista'!$A:$FP,DY$321,FALSE)/8,VLOOKUP(VLOOKUP($A5,csapatok!$A:$NN,DY$320,FALSE),'csapat-ranglista'!$A:$FP,DY$321,FALSE)/4),0)</f>
        <v>0</v>
      </c>
      <c r="DZ5" s="223">
        <f>IFERROR(IF(RIGHT(VLOOKUP($A5,csapatok!$A:$NN,DZ$320,FALSE),5)="Csere",VLOOKUP(LEFT(VLOOKUP($A5,csapatok!$A:$NN,DZ$320,FALSE),LEN(VLOOKUP($A5,csapatok!$A:$NN,DZ$320,FALSE))-6),'csapat-ranglista'!$A:$FP,DZ$321,FALSE)/8,VLOOKUP(VLOOKUP($A5,csapatok!$A:$NN,DZ$320,FALSE),'csapat-ranglista'!$A:$FP,DZ$321,FALSE)/4),0)</f>
        <v>0</v>
      </c>
      <c r="EA5" s="223">
        <f>IFERROR(IF(RIGHT(VLOOKUP($A5,csapatok!$A:$NN,EA$320,FALSE),5)="Csere",VLOOKUP(LEFT(VLOOKUP($A5,csapatok!$A:$NN,EA$320,FALSE),LEN(VLOOKUP($A5,csapatok!$A:$NN,EA$320,FALSE))-6),'csapat-ranglista'!$A:$FP,EA$321,FALSE)/8,VLOOKUP(VLOOKUP($A5,csapatok!$A:$NN,EA$320,FALSE),'csapat-ranglista'!$A:$FP,EA$321,FALSE)/4),0)</f>
        <v>0</v>
      </c>
      <c r="EB5" s="223">
        <f>IFERROR(IF(RIGHT(VLOOKUP($A5,csapatok!$A:$NN,EB$320,FALSE),5)="Csere",VLOOKUP(LEFT(VLOOKUP($A5,csapatok!$A:$NN,EB$320,FALSE),LEN(VLOOKUP($A5,csapatok!$A:$NN,EB$320,FALSE))-6),'csapat-ranglista'!$A:$FP,EB$321,FALSE)/8,VLOOKUP(VLOOKUP($A5,csapatok!$A:$NN,EB$320,FALSE),'csapat-ranglista'!$A:$FP,EB$321,FALSE)/4),0)</f>
        <v>0</v>
      </c>
      <c r="EC5" s="223">
        <f>IFERROR(IF(RIGHT(VLOOKUP($A5,csapatok!$A:$NN,EC$320,FALSE),5)="Csere",VLOOKUP(LEFT(VLOOKUP($A5,csapatok!$A:$NN,EC$320,FALSE),LEN(VLOOKUP($A5,csapatok!$A:$NN,EC$320,FALSE))-6),'csapat-ranglista'!$A:$FP,EC$321,FALSE)/8,VLOOKUP(VLOOKUP($A5,csapatok!$A:$NN,EC$320,FALSE),'csapat-ranglista'!$A:$FP,EC$321,FALSE)/4),0)</f>
        <v>0</v>
      </c>
      <c r="ED5" s="223">
        <f>IFERROR(IF(RIGHT(VLOOKUP($A5,csapatok!$A:$NN,ED$320,FALSE),5)="Csere",VLOOKUP(LEFT(VLOOKUP($A5,csapatok!$A:$NN,ED$320,FALSE),LEN(VLOOKUP($A5,csapatok!$A:$NN,ED$320,FALSE))-6),'csapat-ranglista'!$A:$FP,ED$321,FALSE)/8,VLOOKUP(VLOOKUP($A5,csapatok!$A:$NN,ED$320,FALSE),'csapat-ranglista'!$A:$FP,ED$321,FALSE)/4),0)</f>
        <v>26.765564880945494</v>
      </c>
      <c r="EE5" s="223">
        <f>IFERROR(IF(RIGHT(VLOOKUP($A5,csapatok!$A:$NN,EE$320,FALSE),5)="Csere",VLOOKUP(LEFT(VLOOKUP($A5,csapatok!$A:$NN,EE$320,FALSE),LEN(VLOOKUP($A5,csapatok!$A:$NN,EE$320,FALSE))-6),'csapat-ranglista'!$A:$FP,EE$321,FALSE)/8,VLOOKUP(VLOOKUP($A5,csapatok!$A:$NN,EE$320,FALSE),'csapat-ranglista'!$A:$FP,EE$321,FALSE)/4),0)</f>
        <v>0</v>
      </c>
      <c r="EF5" s="223">
        <f>IFERROR(IF(RIGHT(VLOOKUP($A5,csapatok!$A:$NN,EF$320,FALSE),5)="Csere",VLOOKUP(LEFT(VLOOKUP($A5,csapatok!$A:$NN,EF$320,FALSE),LEN(VLOOKUP($A5,csapatok!$A:$NN,EF$320,FALSE))-6),'csapat-ranglista'!$A:$FP,EF$321,FALSE)/8,VLOOKUP(VLOOKUP($A5,csapatok!$A:$NN,EF$320,FALSE),'csapat-ranglista'!$A:$FP,EF$321,FALSE)/4),0)</f>
        <v>0</v>
      </c>
      <c r="EG5" s="223">
        <f>IFERROR(IF(RIGHT(VLOOKUP($A5,csapatok!$A:$NN,EG$320,FALSE),5)="Csere",VLOOKUP(LEFT(VLOOKUP($A5,csapatok!$A:$NN,EG$320,FALSE),LEN(VLOOKUP($A5,csapatok!$A:$NN,EG$320,FALSE))-6),'csapat-ranglista'!$A:$FP,EG$321,FALSE)/8,VLOOKUP(VLOOKUP($A5,csapatok!$A:$NN,EG$320,FALSE),'csapat-ranglista'!$A:$FP,EG$321,FALSE)/4),0)</f>
        <v>0</v>
      </c>
      <c r="EH5" s="223">
        <f>IFERROR(IF(RIGHT(VLOOKUP($A5,csapatok!$A:$NN,EH$320,FALSE),5)="Csere",VLOOKUP(LEFT(VLOOKUP($A5,csapatok!$A:$NN,EH$320,FALSE),LEN(VLOOKUP($A5,csapatok!$A:$NN,EH$320,FALSE))-6),'csapat-ranglista'!$A:$FP,EH$321,FALSE)/8,VLOOKUP(VLOOKUP($A5,csapatok!$A:$NN,EH$320,FALSE),'csapat-ranglista'!$A:$FP,EH$321,FALSE)/4),0)</f>
        <v>0</v>
      </c>
      <c r="EI5" s="223">
        <f>IFERROR(IF(RIGHT(VLOOKUP($A5,csapatok!$A:$NN,EI$320,FALSE),5)="Csere",VLOOKUP(LEFT(VLOOKUP($A5,csapatok!$A:$NN,EI$320,FALSE),LEN(VLOOKUP($A5,csapatok!$A:$NN,EI$320,FALSE))-6),'csapat-ranglista'!$A:$FP,EI$321,FALSE)/8,VLOOKUP(VLOOKUP($A5,csapatok!$A:$NN,EI$320,FALSE),'csapat-ranglista'!$A:$FP,EI$321,FALSE)/4),0)</f>
        <v>0</v>
      </c>
      <c r="EJ5" s="223">
        <f>IFERROR(IF(RIGHT(VLOOKUP($A5,csapatok!$A:$NN,EJ$320,FALSE),5)="Csere",VLOOKUP(LEFT(VLOOKUP($A5,csapatok!$A:$NN,EJ$320,FALSE),LEN(VLOOKUP($A5,csapatok!$A:$NN,EJ$320,FALSE))-6),'csapat-ranglista'!$A:$FP,EJ$321,FALSE)/8,VLOOKUP(VLOOKUP($A5,csapatok!$A:$NN,EJ$320,FALSE),'csapat-ranglista'!$A:$FP,EJ$321,FALSE)/4),0)</f>
        <v>0</v>
      </c>
      <c r="EK5" s="223">
        <f>IFERROR(IF(RIGHT(VLOOKUP($A5,csapatok!$A:$NN,EK$320,FALSE),5)="Csere",VLOOKUP(LEFT(VLOOKUP($A5,csapatok!$A:$NN,EK$320,FALSE),LEN(VLOOKUP($A5,csapatok!$A:$NN,EK$320,FALSE))-6),'csapat-ranglista'!$A:$FP,EK$321,FALSE)/8,VLOOKUP(VLOOKUP($A5,csapatok!$A:$NN,EK$320,FALSE),'csapat-ranglista'!$A:$FP,EK$321,FALSE)/4),0)</f>
        <v>0</v>
      </c>
      <c r="EL5" s="223">
        <f>IFERROR(IF(RIGHT(VLOOKUP($A5,csapatok!$A:$NN,EL$320,FALSE),5)="Csere",VLOOKUP(LEFT(VLOOKUP($A5,csapatok!$A:$NN,EL$320,FALSE),LEN(VLOOKUP($A5,csapatok!$A:$NN,EL$320,FALSE))-6),'csapat-ranglista'!$A:$FP,EL$321,FALSE)/8,VLOOKUP(VLOOKUP($A5,csapatok!$A:$NN,EL$320,FALSE),'csapat-ranglista'!$A:$FP,EL$321,FALSE)/4),0)</f>
        <v>0</v>
      </c>
      <c r="EM5" s="223">
        <f>IFERROR(IF(RIGHT(VLOOKUP($A5,csapatok!$A:$NN,EM$320,FALSE),5)="Csere",VLOOKUP(LEFT(VLOOKUP($A5,csapatok!$A:$NN,EM$320,FALSE),LEN(VLOOKUP($A5,csapatok!$A:$NN,EM$320,FALSE))-6),'csapat-ranglista'!$A:$FP,EM$321,FALSE)/8,VLOOKUP(VLOOKUP($A5,csapatok!$A:$NN,EM$320,FALSE),'csapat-ranglista'!$A:$FP,EM$321,FALSE)/4),0)</f>
        <v>0</v>
      </c>
      <c r="EN5" s="223">
        <f>IFERROR(IF(RIGHT(VLOOKUP($A5,csapatok!$A:$NN,EN$320,FALSE),5)="Csere",VLOOKUP(LEFT(VLOOKUP($A5,csapatok!$A:$NN,EN$320,FALSE),LEN(VLOOKUP($A5,csapatok!$A:$NN,EN$320,FALSE))-6),'csapat-ranglista'!$A:$FP,EN$321,FALSE)/8,VLOOKUP(VLOOKUP($A5,csapatok!$A:$NN,EN$320,FALSE),'csapat-ranglista'!$A:$FP,EN$321,FALSE)/4),0)</f>
        <v>0</v>
      </c>
      <c r="EO5" s="223">
        <f>IFERROR(IF(RIGHT(VLOOKUP($A5,csapatok!$A:$NN,EO$320,FALSE),5)="Csere",VLOOKUP(LEFT(VLOOKUP($A5,csapatok!$A:$NN,EO$320,FALSE),LEN(VLOOKUP($A5,csapatok!$A:$NN,EO$320,FALSE))-6),'csapat-ranglista'!$A:$FP,EO$321,FALSE)/8,VLOOKUP(VLOOKUP($A5,csapatok!$A:$NN,EO$320,FALSE),'csapat-ranglista'!$A:$FP,EO$321,FALSE)/4),0)</f>
        <v>24.500000000000004</v>
      </c>
      <c r="EP5" s="223">
        <f>IFERROR(IF(RIGHT(VLOOKUP($A5,csapatok!$A:$NN,EP$320,FALSE),5)="Csere",VLOOKUP(LEFT(VLOOKUP($A5,csapatok!$A:$NN,EP$320,FALSE),LEN(VLOOKUP($A5,csapatok!$A:$NN,EP$320,FALSE))-6),'csapat-ranglista'!$A:$FP,EP$321,FALSE)/8,VLOOKUP(VLOOKUP($A5,csapatok!$A:$NN,EP$320,FALSE),'csapat-ranglista'!$A:$FP,EP$321,FALSE)/4),0)</f>
        <v>0</v>
      </c>
      <c r="EQ5" s="223">
        <f>IFERROR(IF(RIGHT(VLOOKUP($A5,csapatok!$A:$NN,EQ$320,FALSE),5)="Csere",VLOOKUP(LEFT(VLOOKUP($A5,csapatok!$A:$NN,EQ$320,FALSE),LEN(VLOOKUP($A5,csapatok!$A:$NN,EQ$320,FALSE))-6),'csapat-ranglista'!$A:$FP,EQ$321,FALSE)/8,VLOOKUP(VLOOKUP($A5,csapatok!$A:$NN,EQ$320,FALSE),'csapat-ranglista'!$A:$FP,EQ$321,FALSE)/4),0)</f>
        <v>24.500000000000004</v>
      </c>
      <c r="ER5" s="223">
        <f>IFERROR(IF(RIGHT(VLOOKUP($A5,csapatok!$A:$NN,ER$320,FALSE),5)="Csere",VLOOKUP(LEFT(VLOOKUP($A5,csapatok!$A:$NN,ER$320,FALSE),LEN(VLOOKUP($A5,csapatok!$A:$NN,ER$320,FALSE))-6),'csapat-ranglista'!$A:$FP,ER$321,FALSE)/8,VLOOKUP(VLOOKUP($A5,csapatok!$A:$NN,ER$320,FALSE),'csapat-ranglista'!$A:$FP,ER$321,FALSE)/4),0)</f>
        <v>48.415707236842103</v>
      </c>
      <c r="ES5" s="223">
        <f>IFERROR(IF(RIGHT(VLOOKUP($A5,csapatok!$A:$NN,ES$320,FALSE),5)="Csere",VLOOKUP(LEFT(VLOOKUP($A5,csapatok!$A:$NN,ES$320,FALSE),LEN(VLOOKUP($A5,csapatok!$A:$NN,ES$320,FALSE))-6),'csapat-ranglista'!$A:$FP,ES$321,FALSE)/8,VLOOKUP(VLOOKUP($A5,csapatok!$A:$NN,ES$320,FALSE),'csapat-ranglista'!$A:$FP,ES$321,FALSE)/4),0)</f>
        <v>0</v>
      </c>
      <c r="ET5" s="223">
        <f>IFERROR(IF(RIGHT(VLOOKUP($A5,csapatok!$A:$NN,ET$320,FALSE),5)="Csere",VLOOKUP(LEFT(VLOOKUP($A5,csapatok!$A:$NN,ET$320,FALSE),LEN(VLOOKUP($A5,csapatok!$A:$NN,ET$320,FALSE))-6),'csapat-ranglista'!$A:$FP,ET$321,FALSE)/8,VLOOKUP(VLOOKUP($A5,csapatok!$A:$NN,ET$320,FALSE),'csapat-ranglista'!$A:$FP,ET$321,FALSE)/4),0)</f>
        <v>0</v>
      </c>
      <c r="EU5" s="223">
        <f>IFERROR(IF(RIGHT(VLOOKUP($A5,csapatok!$A:$NN,EU$320,FALSE),5)="Csere",VLOOKUP(LEFT(VLOOKUP($A5,csapatok!$A:$NN,EU$320,FALSE),LEN(VLOOKUP($A5,csapatok!$A:$NN,EU$320,FALSE))-6),'csapat-ranglista'!$A:$FP,EU$321,FALSE)/8,VLOOKUP(VLOOKUP($A5,csapatok!$A:$NN,EU$320,FALSE),'csapat-ranglista'!$A:$FP,EU$321,FALSE)/4),0)</f>
        <v>0</v>
      </c>
      <c r="EV5" s="223">
        <f>IFERROR(IF(RIGHT(VLOOKUP($A5,csapatok!$A:$NN,EV$320,FALSE),5)="Csere",VLOOKUP(LEFT(VLOOKUP($A5,csapatok!$A:$NN,EV$320,FALSE),LEN(VLOOKUP($A5,csapatok!$A:$NN,EV$320,FALSE))-6),'csapat-ranglista'!$A:$FP,EV$321,FALSE)/8,VLOOKUP(VLOOKUP($A5,csapatok!$A:$NN,EV$320,FALSE),'csapat-ranglista'!$A:$FP,EV$321,FALSE)/4),0)</f>
        <v>77</v>
      </c>
      <c r="EW5" s="223">
        <f>IFERROR(IF(RIGHT(VLOOKUP($A5,csapatok!$A:$NN,EW$320,FALSE),5)="Csere",VLOOKUP(LEFT(VLOOKUP($A5,csapatok!$A:$NN,EW$320,FALSE),LEN(VLOOKUP($A5,csapatok!$A:$NN,EW$320,FALSE))-6),'csapat-ranglista'!$A:$FP,EW$321,FALSE)/8,VLOOKUP(VLOOKUP($A5,csapatok!$A:$NN,EW$320,FALSE),'csapat-ranglista'!$A:$FP,EW$321,FALSE)/4),0)</f>
        <v>0</v>
      </c>
      <c r="EX5" s="223">
        <f>IFERROR(IF(RIGHT(VLOOKUP($A5,csapatok!$A:$NN,EX$320,FALSE),5)="Csere",VLOOKUP(LEFT(VLOOKUP($A5,csapatok!$A:$NN,EX$320,FALSE),LEN(VLOOKUP($A5,csapatok!$A:$NN,EX$320,FALSE))-6),'csapat-ranglista'!$A:$FP,EX$321,FALSE)/8,VLOOKUP(VLOOKUP($A5,csapatok!$A:$NN,EX$320,FALSE),'csapat-ranglista'!$A:$FP,EX$321,FALSE)/4),0)</f>
        <v>22.602090445682585</v>
      </c>
      <c r="EY5" s="223">
        <f>IFERROR(IF(RIGHT(VLOOKUP($A5,csapatok!$A:$NN,EY$320,FALSE),5)="Csere",VLOOKUP(LEFT(VLOOKUP($A5,csapatok!$A:$NN,EY$320,FALSE),LEN(VLOOKUP($A5,csapatok!$A:$NN,EY$320,FALSE))-6),'csapat-ranglista'!$A:$FP,EY$321,FALSE)/8,VLOOKUP(VLOOKUP($A5,csapatok!$A:$NN,EY$320,FALSE),'csapat-ranglista'!$A:$FP,EY$321,FALSE)/4),0)</f>
        <v>0</v>
      </c>
      <c r="EZ5" s="223">
        <f>IFERROR(IF(RIGHT(VLOOKUP($A5,csapatok!$A:$NN,EZ$320,FALSE),5)="Csere",VLOOKUP(LEFT(VLOOKUP($A5,csapatok!$A:$NN,EZ$320,FALSE),LEN(VLOOKUP($A5,csapatok!$A:$NN,EZ$320,FALSE))-6),'csapat-ranglista'!$A:$FP,EZ$321,FALSE)/8,VLOOKUP(VLOOKUP($A5,csapatok!$A:$NN,EZ$320,FALSE),'csapat-ranglista'!$A:$FP,EZ$321,FALSE)/4),0)</f>
        <v>0</v>
      </c>
      <c r="FA5" s="223">
        <f>IFERROR(IF(RIGHT(VLOOKUP($A5,csapatok!$A:$NN,FA$320,FALSE),5)="Csere",VLOOKUP(LEFT(VLOOKUP($A5,csapatok!$A:$NN,FA$320,FALSE),LEN(VLOOKUP($A5,csapatok!$A:$NN,FA$320,FALSE))-6),'csapat-ranglista'!$A:$FP,FA$321,FALSE)/8,VLOOKUP(VLOOKUP($A5,csapatok!$A:$NN,FA$320,FALSE),'csapat-ranglista'!$A:$FP,FA$321,FALSE)/4),0)</f>
        <v>0</v>
      </c>
      <c r="FB5" s="223">
        <f>IFERROR(IF(RIGHT(VLOOKUP($A5,csapatok!$A:$NN,FB$320,FALSE),5)="Csere",VLOOKUP(LEFT(VLOOKUP($A5,csapatok!$A:$NN,FB$320,FALSE),LEN(VLOOKUP($A5,csapatok!$A:$NN,FB$320,FALSE))-6),'csapat-ranglista'!$A:$FP,FB$321,FALSE)/8,VLOOKUP(VLOOKUP($A5,csapatok!$A:$NN,FB$320,FALSE),'csapat-ranglista'!$A:$FP,FB$321,FALSE)/4),0)</f>
        <v>12.042475328947368</v>
      </c>
      <c r="FC5" s="223">
        <f>IFERROR(IF(RIGHT(VLOOKUP($A5,csapatok!$A:$NN,FC$320,FALSE),5)="Csere",VLOOKUP(LEFT(VLOOKUP($A5,csapatok!$A:$NN,FC$320,FALSE),LEN(VLOOKUP($A5,csapatok!$A:$NN,FC$320,FALSE))-6),'csapat-ranglista'!$A:$FP,FC$321,FALSE)/8,VLOOKUP(VLOOKUP($A5,csapatok!$A:$NN,FC$320,FALSE),'csapat-ranglista'!$A:$FP,FC$321,FALSE)/4),0)</f>
        <v>0</v>
      </c>
      <c r="FD5" s="224">
        <f>versenyek!$QY$11*IFERROR(VLOOKUP(VLOOKUP($A5,versenyek!QX:QZ,3,FALSE),szabalyok!$A$16:$B$23,2,FALSE)/4,0)</f>
        <v>8.2291769291621595</v>
      </c>
      <c r="FE5" s="224">
        <f>versenyek!$RB$11*IFERROR(VLOOKUP(VLOOKUP($A5,versenyek!RA:RC,3,FALSE),szabalyok!$A$16:$B$23,2,FALSE)/4,0)</f>
        <v>0</v>
      </c>
      <c r="FF5" s="223">
        <f>IFERROR(IF(RIGHT(VLOOKUP($A5,csapatok!$A:$NN,FF$320,FALSE),5)="Csere",VLOOKUP(LEFT(VLOOKUP($A5,csapatok!$A:$NN,FF$320,FALSE),LEN(VLOOKUP($A5,csapatok!$A:$NN,FF$320,FALSE))-6),'csapat-ranglista'!$A:$FP,FF$321,FALSE)/8,VLOOKUP(VLOOKUP($A5,csapatok!$A:$NN,FF$320,FALSE),'csapat-ranglista'!$A:$FP,FF$321,FALSE)/4),0)</f>
        <v>0</v>
      </c>
      <c r="FG5" s="223">
        <f>IFERROR(IF(RIGHT(VLOOKUP($A5,csapatok!$A:$NN,FG$320,FALSE),5)="Csere",VLOOKUP(LEFT(VLOOKUP($A5,csapatok!$A:$NN,FG$320,FALSE),LEN(VLOOKUP($A5,csapatok!$A:$NN,FG$320,FALSE))-6),'csapat-ranglista'!$A:$FP,FG$321,FALSE)/8,VLOOKUP(VLOOKUP($A5,csapatok!$A:$NN,FG$320,FALSE),'csapat-ranglista'!$A:$FP,FG$321,FALSE)/4),0)</f>
        <v>0</v>
      </c>
      <c r="FH5" s="223">
        <f>IFERROR(IF(RIGHT(VLOOKUP($A5,csapatok!$A:$NN,FH$320,FALSE),5)="Csere",VLOOKUP(LEFT(VLOOKUP($A5,csapatok!$A:$NN,FH$320,FALSE),LEN(VLOOKUP($A5,csapatok!$A:$NN,FH$320,FALSE))-6),'csapat-ranglista'!$A:$FP,FH$321,FALSE)/8,VLOOKUP(VLOOKUP($A5,csapatok!$A:$NN,FH$320,FALSE),'csapat-ranglista'!$A:$FP,FH$321,FALSE)/4),0)</f>
        <v>0</v>
      </c>
      <c r="FI5" s="223">
        <f>IFERROR(IF(RIGHT(VLOOKUP($A5,csapatok!$A:$NN,FI$320,FALSE),5)="Csere",VLOOKUP(LEFT(VLOOKUP($A5,csapatok!$A:$NN,FI$320,FALSE),LEN(VLOOKUP($A5,csapatok!$A:$NN,FI$320,FALSE))-6),'csapat-ranglista'!$A:$FP,FI$321,FALSE)/8,VLOOKUP(VLOOKUP($A5,csapatok!$A:$NN,FI$320,FALSE),'csapat-ranglista'!$A:$FP,FI$321,FALSE)/4),0)</f>
        <v>0</v>
      </c>
      <c r="FJ5" s="223">
        <f>IFERROR(IF(RIGHT(VLOOKUP($A5,csapatok!$A:$NN,FJ$320,FALSE),5)="Csere",VLOOKUP(LEFT(VLOOKUP($A5,csapatok!$A:$NN,FJ$320,FALSE),LEN(VLOOKUP($A5,csapatok!$A:$NN,FJ$320,FALSE))-6),'csapat-ranglista'!$A:$FP,FJ$321,FALSE)/8,VLOOKUP(VLOOKUP($A5,csapatok!$A:$NN,FJ$320,FALSE),'csapat-ranglista'!$A:$FP,FJ$321,FALSE)/4),0)</f>
        <v>0</v>
      </c>
      <c r="FK5" s="223">
        <f>IFERROR(IF(RIGHT(VLOOKUP($A5,csapatok!$A:$NN,FK$320,FALSE),5)="Csere",VLOOKUP(LEFT(VLOOKUP($A5,csapatok!$A:$NN,FK$320,FALSE),LEN(VLOOKUP($A5,csapatok!$A:$NN,FK$320,FALSE))-6),'csapat-ranglista'!$A:$FP,FK$321,FALSE)/8,VLOOKUP(VLOOKUP($A5,csapatok!$A:$NN,FK$320,FALSE),'csapat-ranglista'!$A:$FP,FK$321,FALSE)/4),0)</f>
        <v>12.841835296924858</v>
      </c>
      <c r="FL5" s="223">
        <f>IFERROR(IF(RIGHT(VLOOKUP($A5,csapatok!$A:$NN,FL$320,FALSE),5)="Csere",VLOOKUP(LEFT(VLOOKUP($A5,csapatok!$A:$NN,FL$320,FALSE),LEN(VLOOKUP($A5,csapatok!$A:$NN,FL$320,FALSE))-6),'csapat-ranglista'!$A:$FP,FL$321,FALSE)/8,VLOOKUP(VLOOKUP($A5,csapatok!$A:$NN,FL$320,FALSE),'csapat-ranglista'!$A:$FP,FL$321,FALSE)/4),0)</f>
        <v>0</v>
      </c>
      <c r="FM5" s="223">
        <f>IFERROR(IF(RIGHT(VLOOKUP($A5,csapatok!$A:$NN,FM$320,FALSE),5)="Csere",VLOOKUP(LEFT(VLOOKUP($A5,csapatok!$A:$NN,FM$320,FALSE),LEN(VLOOKUP($A5,csapatok!$A:$NN,FM$320,FALSE))-6),'csapat-ranglista'!$A:$FP,FM$321,FALSE)/8,VLOOKUP(VLOOKUP($A5,csapatok!$A:$NN,FM$320,FALSE),'csapat-ranglista'!$A:$FP,FM$321,FALSE)/4),0)</f>
        <v>0</v>
      </c>
      <c r="FN5" s="223">
        <f>IFERROR(IF(RIGHT(VLOOKUP($A5,csapatok!$A:$NN,FN$320,FALSE),5)="Csere",VLOOKUP(LEFT(VLOOKUP($A5,csapatok!$A:$NN,FN$320,FALSE),LEN(VLOOKUP($A5,csapatok!$A:$NN,FN$320,FALSE))-6),'csapat-ranglista'!$A:$FP,FN$321,FALSE)/8,VLOOKUP(VLOOKUP($A5,csapatok!$A:$NN,FN$320,FALSE),'csapat-ranglista'!$A:$FP,FN$321,FALSE)/4),0)</f>
        <v>16.639440795987287</v>
      </c>
      <c r="FO5" s="223">
        <f>IFERROR(IF(RIGHT(VLOOKUP($A5,csapatok!$A:$NN,FO$320,FALSE),5)="Csere",VLOOKUP(LEFT(VLOOKUP($A5,csapatok!$A:$NN,FO$320,FALSE),LEN(VLOOKUP($A5,csapatok!$A:$NN,FO$320,FALSE))-6),'csapat-ranglista'!$A:$FP,FO$321,FALSE)/8,VLOOKUP(VLOOKUP($A5,csapatok!$A:$NN,FO$320,FALSE),'csapat-ranglista'!$A:$FP,FO$321,FALSE)/4),0)</f>
        <v>0</v>
      </c>
      <c r="FP5" s="223">
        <f>IFERROR(IF(RIGHT(VLOOKUP($A5,csapatok!$A:$NN,FP$320,FALSE),5)="Csere",VLOOKUP(LEFT(VLOOKUP($A5,csapatok!$A:$NN,FP$320,FALSE),LEN(VLOOKUP($A5,csapatok!$A:$NN,FP$320,FALSE))-6),'csapat-ranglista'!$A:$FP,FP$321,FALSE)/8,VLOOKUP(VLOOKUP($A5,csapatok!$A:$NN,FP$320,FALSE),'csapat-ranglista'!$A:$FP,FP$321,FALSE)/4),0)</f>
        <v>0</v>
      </c>
      <c r="FQ5" s="223">
        <f>IFERROR(IF(RIGHT(VLOOKUP($A5,csapatok!$A:$NN,FQ$320,FALSE),5)="Csere",VLOOKUP(LEFT(VLOOKUP($A5,csapatok!$A:$NN,FQ$320,FALSE),LEN(VLOOKUP($A5,csapatok!$A:$NN,FQ$320,FALSE))-6),'csapat-ranglista'!$A:$FP,FQ$321,FALSE)/8,VLOOKUP(VLOOKUP($A5,csapatok!$A:$NN,FQ$320,FALSE),'csapat-ranglista'!$A:$FP,FQ$321,FALSE)/4),0)</f>
        <v>0</v>
      </c>
      <c r="FR5" s="223">
        <f>IFERROR(IF(RIGHT(VLOOKUP($A5,csapatok!$A:$NN,FR$320,FALSE),5)="Csere",VLOOKUP(LEFT(VLOOKUP($A5,csapatok!$A:$NN,FR$320,FALSE),LEN(VLOOKUP($A5,csapatok!$A:$NN,FR$320,FALSE))-6),'csapat-ranglista'!$A:$FP,FR$321,FALSE)/8,VLOOKUP(VLOOKUP($A5,csapatok!$A:$NN,FR$320,FALSE),'csapat-ranglista'!$A:$FP,FR$321,FALSE)/4),0)</f>
        <v>0</v>
      </c>
      <c r="FS5" s="223">
        <f>IFERROR(IF(RIGHT(VLOOKUP($A5,csapatok!$A:$NN,FS$320,FALSE),5)="Csere",VLOOKUP(LEFT(VLOOKUP($A5,csapatok!$A:$NN,FS$320,FALSE),LEN(VLOOKUP($A5,csapatok!$A:$NN,FS$320,FALSE))-6),'csapat-ranglista'!$A:$FP,FS$321,FALSE)/8,VLOOKUP(VLOOKUP($A5,csapatok!$A:$NN,FS$320,FALSE),'csapat-ranglista'!$A:$FP,FS$321,FALSE)/4),0)</f>
        <v>30.690558765813332</v>
      </c>
      <c r="FT5" s="223">
        <f>IFERROR(IF(RIGHT(VLOOKUP($A5,csapatok!$A:$NN,FT$320,FALSE),5)="Csere",VLOOKUP(LEFT(VLOOKUP($A5,csapatok!$A:$NN,FT$320,FALSE),LEN(VLOOKUP($A5,csapatok!$A:$NN,FT$320,FALSE))-6),'csapat-ranglista'!$A:$FP,FT$321,FALSE)/8,VLOOKUP(VLOOKUP($A5,csapatok!$A:$NN,FT$320,FALSE),'csapat-ranglista'!$A:$FP,FT$321,FALSE)/4),0)</f>
        <v>12.053791694865845</v>
      </c>
      <c r="FU5" s="223">
        <f>IFERROR(IF(RIGHT(VLOOKUP($A5,csapatok!$A:$NN,FU$320,FALSE),5)="Csere",VLOOKUP(LEFT(VLOOKUP($A5,csapatok!$A:$NN,FU$320,FALSE),LEN(VLOOKUP($A5,csapatok!$A:$NN,FU$320,FALSE))-6),'csapat-ranglista'!$A:$FP,FU$321,FALSE)/8,VLOOKUP(VLOOKUP($A5,csapatok!$A:$NN,FU$320,FALSE),'csapat-ranglista'!$A:$FP,FU$321,FALSE)/4),0)</f>
        <v>0</v>
      </c>
      <c r="FV5" s="223">
        <f>IFERROR(IF(RIGHT(VLOOKUP($A5,csapatok!$A:$NN,FV$320,FALSE),5)="Csere",VLOOKUP(LEFT(VLOOKUP($A5,csapatok!$A:$NN,FV$320,FALSE),LEN(VLOOKUP($A5,csapatok!$A:$NN,FV$320,FALSE))-6),'csapat-ranglista'!$A:$FP,FV$321,FALSE)/8,VLOOKUP(VLOOKUP($A5,csapatok!$A:$NN,FV$320,FALSE),'csapat-ranglista'!$A:$FP,FV$321,FALSE)/4),0)</f>
        <v>0</v>
      </c>
      <c r="FW5" s="223">
        <f>IFERROR(IF(RIGHT(VLOOKUP($A5,csapatok!$A:$NN,FW$320,FALSE),5)="Csere",VLOOKUP(LEFT(VLOOKUP($A5,csapatok!$A:$NN,FW$320,FALSE),LEN(VLOOKUP($A5,csapatok!$A:$NN,FW$320,FALSE))-6),'csapat-ranglista'!$A:$FP,FW$321,FALSE)/8,VLOOKUP(VLOOKUP($A5,csapatok!$A:$NN,FW$320,FALSE),'csapat-ranglista'!$A:$FP,FW$321,FALSE)/4),0)</f>
        <v>0</v>
      </c>
      <c r="FX5" s="223">
        <f>IFERROR(IF(RIGHT(VLOOKUP($A5,csapatok!$A:$NN,FX$320,FALSE),5)="Csere",VLOOKUP(LEFT(VLOOKUP($A5,csapatok!$A:$NN,FX$320,FALSE),LEN(VLOOKUP($A5,csapatok!$A:$NN,FX$320,FALSE))-6),'csapat-ranglista'!$A:$FP,FX$321,FALSE)/8,VLOOKUP(VLOOKUP($A5,csapatok!$A:$NN,FX$320,FALSE),'csapat-ranglista'!$A:$FP,FX$321,FALSE)/4),0)</f>
        <v>0</v>
      </c>
      <c r="FY5" s="223">
        <f>IFERROR(IF(RIGHT(VLOOKUP($A5,csapatok!$A:$NN,FY$320,FALSE),5)="Csere",VLOOKUP(LEFT(VLOOKUP($A5,csapatok!$A:$NN,FY$320,FALSE),LEN(VLOOKUP($A5,csapatok!$A:$NN,FY$320,FALSE))-6),'csapat-ranglista'!$A:$FP,FY$321,FALSE)/8,VLOOKUP(VLOOKUP($A5,csapatok!$A:$NN,FY$320,FALSE),'csapat-ranglista'!$A:$FP,FY$321,FALSE)/4),0)</f>
        <v>0</v>
      </c>
      <c r="FZ5" s="223">
        <f>IFERROR(IF(RIGHT(VLOOKUP($A5,csapatok!$A:$NN,FZ$320,FALSE),5)="Csere",VLOOKUP(LEFT(VLOOKUP($A5,csapatok!$A:$NN,FZ$320,FALSE),LEN(VLOOKUP($A5,csapatok!$A:$NN,FZ$320,FALSE))-6),'csapat-ranglista'!$A:$FP,FZ$321,FALSE)/8,VLOOKUP(VLOOKUP($A5,csapatok!$A:$NN,FZ$320,FALSE),'csapat-ranglista'!$A:$FP,FZ$321,FALSE)/4),0)</f>
        <v>25.922187684781814</v>
      </c>
      <c r="GA5" s="223">
        <f>IFERROR(IF(RIGHT(VLOOKUP($A5,csapatok!$A:$NN,GA$320,FALSE),5)="Csere",VLOOKUP(LEFT(VLOOKUP($A5,csapatok!$A:$NN,GA$320,FALSE),LEN(VLOOKUP($A5,csapatok!$A:$NN,GA$320,FALSE))-6),'csapat-ranglista'!$A:$FP,GA$321,FALSE)/8,VLOOKUP(VLOOKUP($A5,csapatok!$A:$NN,GA$320,FALSE),'csapat-ranglista'!$A:$FP,GA$321,FALSE)/4),0)</f>
        <v>0</v>
      </c>
      <c r="GB5" s="223">
        <f>IFERROR(IF(RIGHT(VLOOKUP($A5,csapatok!$A:$NN,GB$320,FALSE),5)="Csere",VLOOKUP(LEFT(VLOOKUP($A5,csapatok!$A:$NN,GB$320,FALSE),LEN(VLOOKUP($A5,csapatok!$A:$NN,GB$320,FALSE))-6),'csapat-ranglista'!$A:$FP,GB$321,FALSE)/8,VLOOKUP(VLOOKUP($A5,csapatok!$A:$NN,GB$320,FALSE),'csapat-ranglista'!$A:$FP,GB$321,FALSE)/4),0)</f>
        <v>0</v>
      </c>
      <c r="GC5" s="223">
        <f>IFERROR(IF(RIGHT(VLOOKUP($A5,csapatok!$A:$NN,GC$320,FALSE),5)="Csere",VLOOKUP(LEFT(VLOOKUP($A5,csapatok!$A:$NN,GC$320,FALSE),LEN(VLOOKUP($A5,csapatok!$A:$NN,GC$320,FALSE))-6),'csapat-ranglista'!$A:$FP,GC$321,FALSE)/8,VLOOKUP(VLOOKUP($A5,csapatok!$A:$NN,GC$320,FALSE),'csapat-ranglista'!$A:$FP,GC$321,FALSE)/4),0)</f>
        <v>0</v>
      </c>
      <c r="GD5" s="247">
        <f>SUM(EQ5:GC5)</f>
        <v>290.9372641790074</v>
      </c>
    </row>
    <row r="6" spans="1:186">
      <c r="A6" s="32" t="s">
        <v>82</v>
      </c>
      <c r="B6" s="2">
        <v>25239</v>
      </c>
      <c r="C6" s="131" t="str">
        <f>IF(B6=0,"",IF(B6&lt;$C$1,"felnőtt","ifi"))</f>
        <v>felnőtt</v>
      </c>
      <c r="D6" s="32" t="s">
        <v>9</v>
      </c>
      <c r="E6" s="45">
        <v>72</v>
      </c>
      <c r="F6" s="32">
        <v>0</v>
      </c>
      <c r="G6" s="32">
        <v>0</v>
      </c>
      <c r="H6" s="32">
        <v>3.1696393630270014</v>
      </c>
      <c r="I6" s="32">
        <v>14.952933509919221</v>
      </c>
      <c r="J6" s="32">
        <v>7.4758539917251614</v>
      </c>
      <c r="K6" s="32">
        <v>0</v>
      </c>
      <c r="L6" s="32">
        <v>0</v>
      </c>
      <c r="M6" s="32">
        <v>0</v>
      </c>
      <c r="N6" s="32">
        <v>31.01137426743886</v>
      </c>
      <c r="O6" s="32">
        <v>0</v>
      </c>
      <c r="P6" s="32">
        <v>6.4771795642018946</v>
      </c>
      <c r="Q6" s="32">
        <v>0</v>
      </c>
      <c r="R6" s="32">
        <v>0</v>
      </c>
      <c r="S6" s="32">
        <v>0</v>
      </c>
      <c r="T6" s="32">
        <v>44.703641928337348</v>
      </c>
      <c r="U6" s="32">
        <v>0</v>
      </c>
      <c r="V6" s="32">
        <v>1.2922960713968399</v>
      </c>
      <c r="W6" s="32">
        <v>0</v>
      </c>
      <c r="X6" s="32">
        <f>IFERROR(IF(RIGHT(VLOOKUP($A6,csapatok!$A:$BL,X$320,FALSE),5)="Csere",VLOOKUP(LEFT(VLOOKUP($A6,csapatok!$A:$BL,X$320,FALSE),LEN(VLOOKUP($A6,csapatok!$A:$BL,X$320,FALSE))-6),'csapat-ranglista'!$A:$FP,X$321,FALSE)/8,VLOOKUP(VLOOKUP($A6,csapatok!$A:$BL,X$320,FALSE),'csapat-ranglista'!$A:$FP,X$321,FALSE)/4),0)</f>
        <v>0</v>
      </c>
      <c r="Y6" s="32">
        <f>IFERROR(IF(RIGHT(VLOOKUP($A6,csapatok!$A:$BL,Y$320,FALSE),5)="Csere",VLOOKUP(LEFT(VLOOKUP($A6,csapatok!$A:$BL,Y$320,FALSE),LEN(VLOOKUP($A6,csapatok!$A:$BL,Y$320,FALSE))-6),'csapat-ranglista'!$A:$FP,Y$321,FALSE)/8,VLOOKUP(VLOOKUP($A6,csapatok!$A:$BL,Y$320,FALSE),'csapat-ranglista'!$A:$FP,Y$321,FALSE)/4),0)</f>
        <v>0</v>
      </c>
      <c r="Z6" s="32">
        <f>IFERROR(IF(RIGHT(VLOOKUP($A6,csapatok!$A:$BL,Z$320,FALSE),5)="Csere",VLOOKUP(LEFT(VLOOKUP($A6,csapatok!$A:$BL,Z$320,FALSE),LEN(VLOOKUP($A6,csapatok!$A:$BL,Z$320,FALSE))-6),'csapat-ranglista'!$A:$FP,Z$321,FALSE)/8,VLOOKUP(VLOOKUP($A6,csapatok!$A:$BL,Z$320,FALSE),'csapat-ranglista'!$A:$FP,Z$321,FALSE)/4),0)</f>
        <v>0</v>
      </c>
      <c r="AA6" s="32">
        <f>IFERROR(IF(RIGHT(VLOOKUP($A6,csapatok!$A:$BL,AA$320,FALSE),5)="Csere",VLOOKUP(LEFT(VLOOKUP($A6,csapatok!$A:$BL,AA$320,FALSE),LEN(VLOOKUP($A6,csapatok!$A:$BL,AA$320,FALSE))-6),'csapat-ranglista'!$A:$FP,AA$321,FALSE)/8,VLOOKUP(VLOOKUP($A6,csapatok!$A:$BL,AA$320,FALSE),'csapat-ranglista'!$A:$FP,AA$321,FALSE)/4),0)</f>
        <v>2.0959978726233222</v>
      </c>
      <c r="AB6" s="223">
        <f>IFERROR(IF(RIGHT(VLOOKUP($A6,csapatok!$A:$BL,AB$320,FALSE),5)="Csere",VLOOKUP(LEFT(VLOOKUP($A6,csapatok!$A:$BL,AB$320,FALSE),LEN(VLOOKUP($A6,csapatok!$A:$BL,AB$320,FALSE))-6),'csapat-ranglista'!$A:$FP,AB$321,FALSE)/8,VLOOKUP(VLOOKUP($A6,csapatok!$A:$BL,AB$320,FALSE),'csapat-ranglista'!$A:$FP,AB$321,FALSE)/4),0)</f>
        <v>0</v>
      </c>
      <c r="AC6" s="223">
        <f>IFERROR(IF(RIGHT(VLOOKUP($A6,csapatok!$A:$BL,AC$320,FALSE),5)="Csere",VLOOKUP(LEFT(VLOOKUP($A6,csapatok!$A:$BL,AC$320,FALSE),LEN(VLOOKUP($A6,csapatok!$A:$BL,AC$320,FALSE))-6),'csapat-ranglista'!$A:$FP,AC$321,FALSE)/8,VLOOKUP(VLOOKUP($A6,csapatok!$A:$BL,AC$320,FALSE),'csapat-ranglista'!$A:$FP,AC$321,FALSE)/4),0)</f>
        <v>0</v>
      </c>
      <c r="AD6" s="223">
        <f>IFERROR(IF(RIGHT(VLOOKUP($A6,csapatok!$A:$BL,AD$320,FALSE),5)="Csere",VLOOKUP(LEFT(VLOOKUP($A6,csapatok!$A:$BL,AD$320,FALSE),LEN(VLOOKUP($A6,csapatok!$A:$BL,AD$320,FALSE))-6),'csapat-ranglista'!$A:$FP,AD$321,FALSE)/8,VLOOKUP(VLOOKUP($A6,csapatok!$A:$BL,AD$320,FALSE),'csapat-ranglista'!$A:$FP,AD$321,FALSE)/4),0)</f>
        <v>0</v>
      </c>
      <c r="AE6" s="223">
        <f>IFERROR(IF(RIGHT(VLOOKUP($A6,csapatok!$A:$BL,AE$320,FALSE),5)="Csere",VLOOKUP(LEFT(VLOOKUP($A6,csapatok!$A:$BL,AE$320,FALSE),LEN(VLOOKUP($A6,csapatok!$A:$BL,AE$320,FALSE))-6),'csapat-ranglista'!$A:$FP,AE$321,FALSE)/8,VLOOKUP(VLOOKUP($A6,csapatok!$A:$BL,AE$320,FALSE),'csapat-ranglista'!$A:$FP,AE$321,FALSE)/4),0)</f>
        <v>8.0079776625448762</v>
      </c>
      <c r="AF6" s="223">
        <f>IFERROR(IF(RIGHT(VLOOKUP($A6,csapatok!$A:$BL,AF$320,FALSE),5)="Csere",VLOOKUP(LEFT(VLOOKUP($A6,csapatok!$A:$BL,AF$320,FALSE),LEN(VLOOKUP($A6,csapatok!$A:$BL,AF$320,FALSE))-6),'csapat-ranglista'!$A:$FP,AF$321,FALSE)/8,VLOOKUP(VLOOKUP($A6,csapatok!$A:$BL,AF$320,FALSE),'csapat-ranglista'!$A:$FP,AF$321,FALSE)/4),0)</f>
        <v>48.420672118069405</v>
      </c>
      <c r="AG6" s="223">
        <f>IFERROR(IF(RIGHT(VLOOKUP($A6,csapatok!$A:$BL,AG$320,FALSE),5)="Csere",VLOOKUP(LEFT(VLOOKUP($A6,csapatok!$A:$BL,AG$320,FALSE),LEN(VLOOKUP($A6,csapatok!$A:$BL,AG$320,FALSE))-6),'csapat-ranglista'!$A:$FP,AG$321,FALSE)/8,VLOOKUP(VLOOKUP($A6,csapatok!$A:$BL,AG$320,FALSE),'csapat-ranglista'!$A:$FP,AG$321,FALSE)/4),0)</f>
        <v>4.2863103812433989</v>
      </c>
      <c r="AH6" s="223">
        <f>IFERROR(IF(RIGHT(VLOOKUP($A6,csapatok!$A:$BL,AH$320,FALSE),5)="Csere",VLOOKUP(LEFT(VLOOKUP($A6,csapatok!$A:$BL,AH$320,FALSE),LEN(VLOOKUP($A6,csapatok!$A:$BL,AH$320,FALSE))-6),'csapat-ranglista'!$A:$FP,AH$321,FALSE)/8,VLOOKUP(VLOOKUP($A6,csapatok!$A:$BL,AH$320,FALSE),'csapat-ranglista'!$A:$FP,AH$321,FALSE)/4),0)</f>
        <v>0</v>
      </c>
      <c r="AI6" s="223">
        <f>IFERROR(IF(RIGHT(VLOOKUP($A6,csapatok!$A:$BL,AI$320,FALSE),5)="Csere",VLOOKUP(LEFT(VLOOKUP($A6,csapatok!$A:$BL,AI$320,FALSE),LEN(VLOOKUP($A6,csapatok!$A:$BL,AI$320,FALSE))-6),'csapat-ranglista'!$A:$FP,AI$321,FALSE)/8,VLOOKUP(VLOOKUP($A6,csapatok!$A:$BL,AI$320,FALSE),'csapat-ranglista'!$A:$FP,AI$321,FALSE)/4),0)</f>
        <v>9.4785324469982157</v>
      </c>
      <c r="AJ6" s="223">
        <f>IFERROR(IF(RIGHT(VLOOKUP($A6,csapatok!$A:$BL,AJ$320,FALSE),5)="Csere",VLOOKUP(LEFT(VLOOKUP($A6,csapatok!$A:$BL,AJ$320,FALSE),LEN(VLOOKUP($A6,csapatok!$A:$BL,AJ$320,FALSE))-6),'csapat-ranglista'!$A:$FP,AJ$321,FALSE)/8,VLOOKUP(VLOOKUP($A6,csapatok!$A:$BL,AJ$320,FALSE),'csapat-ranglista'!$A:$FP,AJ$321,FALSE)/2),0)</f>
        <v>5.1067724176405829</v>
      </c>
      <c r="AK6" s="223">
        <f>IFERROR(IF(RIGHT(VLOOKUP($A6,csapatok!$A:$CN,AK$320,FALSE),5)="Csere",VLOOKUP(LEFT(VLOOKUP($A6,csapatok!$A:$CN,AK$320,FALSE),LEN(VLOOKUP($A6,csapatok!$A:$CN,AK$320,FALSE))-6),'csapat-ranglista'!$A:$FP,AK$321,FALSE)/8,VLOOKUP(VLOOKUP($A6,csapatok!$A:$CN,AK$320,FALSE),'csapat-ranglista'!$A:$FP,AK$321,FALSE)/4),0)</f>
        <v>0</v>
      </c>
      <c r="AL6" s="223">
        <f>IFERROR(IF(RIGHT(VLOOKUP($A6,csapatok!$A:$CN,AL$320,FALSE),5)="Csere",VLOOKUP(LEFT(VLOOKUP($A6,csapatok!$A:$CN,AL$320,FALSE),LEN(VLOOKUP($A6,csapatok!$A:$CN,AL$320,FALSE))-6),'csapat-ranglista'!$A:$FP,AL$321,FALSE)/8,VLOOKUP(VLOOKUP($A6,csapatok!$A:$CN,AL$320,FALSE),'csapat-ranglista'!$A:$FP,AL$321,FALSE)/4),0)</f>
        <v>19.555436030644113</v>
      </c>
      <c r="AM6" s="223">
        <f>IFERROR(IF(RIGHT(VLOOKUP($A6,csapatok!$A:$CN,AM$320,FALSE),5)="Csere",VLOOKUP(LEFT(VLOOKUP($A6,csapatok!$A:$CN,AM$320,FALSE),LEN(VLOOKUP($A6,csapatok!$A:$CN,AM$320,FALSE))-6),'csapat-ranglista'!$A:$FP,AM$321,FALSE)/8,VLOOKUP(VLOOKUP($A6,csapatok!$A:$CN,AM$320,FALSE),'csapat-ranglista'!$A:$FP,AM$321,FALSE)/4),0)</f>
        <v>0</v>
      </c>
      <c r="AN6" s="223">
        <f>IFERROR(IF(RIGHT(VLOOKUP($A6,csapatok!$A:$CN,AN$320,FALSE),5)="Csere",VLOOKUP(LEFT(VLOOKUP($A6,csapatok!$A:$CN,AN$320,FALSE),LEN(VLOOKUP($A6,csapatok!$A:$CN,AN$320,FALSE))-6),'csapat-ranglista'!$A:$FP,AN$321,FALSE)/8,VLOOKUP(VLOOKUP($A6,csapatok!$A:$CN,AN$320,FALSE),'csapat-ranglista'!$A:$FP,AN$321,FALSE)/4),0)</f>
        <v>0</v>
      </c>
      <c r="AO6" s="223">
        <f>IFERROR(IF(RIGHT(VLOOKUP($A6,csapatok!$A:$CN,AO$320,FALSE),5)="Csere",VLOOKUP(LEFT(VLOOKUP($A6,csapatok!$A:$CN,AO$320,FALSE),LEN(VLOOKUP($A6,csapatok!$A:$CN,AO$320,FALSE))-6),'csapat-ranglista'!$A:$FP,AO$321,FALSE)/8,VLOOKUP(VLOOKUP($A6,csapatok!$A:$CN,AO$320,FALSE),'csapat-ranglista'!$A:$FP,AO$321,FALSE)/4),0)</f>
        <v>12.407846234860452</v>
      </c>
      <c r="AP6" s="223">
        <f>IFERROR(IF(RIGHT(VLOOKUP($A6,csapatok!$A:$CN,AP$320,FALSE),5)="Csere",VLOOKUP(LEFT(VLOOKUP($A6,csapatok!$A:$CN,AP$320,FALSE),LEN(VLOOKUP($A6,csapatok!$A:$CN,AP$320,FALSE))-6),'csapat-ranglista'!$A:$FP,AP$321,FALSE)/8,VLOOKUP(VLOOKUP($A6,csapatok!$A:$CN,AP$320,FALSE),'csapat-ranglista'!$A:$FP,AP$321,FALSE)/4),0)</f>
        <v>0</v>
      </c>
      <c r="AQ6" s="223">
        <f>IFERROR(IF(RIGHT(VLOOKUP($A6,csapatok!$A:$CN,AQ$320,FALSE),5)="Csere",VLOOKUP(LEFT(VLOOKUP($A6,csapatok!$A:$CN,AQ$320,FALSE),LEN(VLOOKUP($A6,csapatok!$A:$CN,AQ$320,FALSE))-6),'csapat-ranglista'!$A:$FP,AQ$321,FALSE)/8,VLOOKUP(VLOOKUP($A6,csapatok!$A:$CN,AQ$320,FALSE),'csapat-ranglista'!$A:$FP,AQ$321,FALSE)/4),0)</f>
        <v>0</v>
      </c>
      <c r="AR6" s="223">
        <f>IFERROR(IF(RIGHT(VLOOKUP($A6,csapatok!$A:$CN,AR$320,FALSE),5)="Csere",VLOOKUP(LEFT(VLOOKUP($A6,csapatok!$A:$CN,AR$320,FALSE),LEN(VLOOKUP($A6,csapatok!$A:$CN,AR$320,FALSE))-6),'csapat-ranglista'!$A:$FP,AR$321,FALSE)/8,VLOOKUP(VLOOKUP($A6,csapatok!$A:$CN,AR$320,FALSE),'csapat-ranglista'!$A:$FP,AR$321,FALSE)/4),0)</f>
        <v>0</v>
      </c>
      <c r="AS6" s="223">
        <f>IFERROR(IF(RIGHT(VLOOKUP($A6,csapatok!$A:$CN,AS$320,FALSE),5)="Csere",VLOOKUP(LEFT(VLOOKUP($A6,csapatok!$A:$CN,AS$320,FALSE),LEN(VLOOKUP($A6,csapatok!$A:$CN,AS$320,FALSE))-6),'csapat-ranglista'!$A:$FP,AS$321,FALSE)/8,VLOOKUP(VLOOKUP($A6,csapatok!$A:$CN,AS$320,FALSE),'csapat-ranglista'!$A:$FP,AS$321,FALSE)/4),0)</f>
        <v>15.733224317043801</v>
      </c>
      <c r="AT6" s="223">
        <f>IFERROR(IF(RIGHT(VLOOKUP($A6,csapatok!$A:$CN,AT$320,FALSE),5)="Csere",VLOOKUP(LEFT(VLOOKUP($A6,csapatok!$A:$CN,AT$320,FALSE),LEN(VLOOKUP($A6,csapatok!$A:$CN,AT$320,FALSE))-6),'csapat-ranglista'!$A:$FP,AT$321,FALSE)/8,VLOOKUP(VLOOKUP($A6,csapatok!$A:$CN,AT$320,FALSE),'csapat-ranglista'!$A:$FP,AT$321,FALSE)/4),0)</f>
        <v>0</v>
      </c>
      <c r="AU6" s="223">
        <f>IFERROR(IF(RIGHT(VLOOKUP($A6,csapatok!$A:$CN,AU$320,FALSE),5)="Csere",VLOOKUP(LEFT(VLOOKUP($A6,csapatok!$A:$CN,AU$320,FALSE),LEN(VLOOKUP($A6,csapatok!$A:$CN,AU$320,FALSE))-6),'csapat-ranglista'!$A:$FP,AU$321,FALSE)/8,VLOOKUP(VLOOKUP($A6,csapatok!$A:$CN,AU$320,FALSE),'csapat-ranglista'!$A:$FP,AU$321,FALSE)/4),0)</f>
        <v>0</v>
      </c>
      <c r="AV6" s="223">
        <f>IFERROR(IF(RIGHT(VLOOKUP($A6,csapatok!$A:$CN,AV$320,FALSE),5)="Csere",VLOOKUP(LEFT(VLOOKUP($A6,csapatok!$A:$CN,AV$320,FALSE),LEN(VLOOKUP($A6,csapatok!$A:$CN,AV$320,FALSE))-6),'csapat-ranglista'!$A:$FP,AV$321,FALSE)/8,VLOOKUP(VLOOKUP($A6,csapatok!$A:$CN,AV$320,FALSE),'csapat-ranglista'!$A:$FP,AV$321,FALSE)/4),0)</f>
        <v>4.6700348661170503</v>
      </c>
      <c r="AW6" s="223">
        <f>IFERROR(IF(RIGHT(VLOOKUP($A6,csapatok!$A:$CN,AW$320,FALSE),5)="Csere",VLOOKUP(LEFT(VLOOKUP($A6,csapatok!$A:$CN,AW$320,FALSE),LEN(VLOOKUP($A6,csapatok!$A:$CN,AW$320,FALSE))-6),'csapat-ranglista'!$A:$FP,AW$321,FALSE)/8,VLOOKUP(VLOOKUP($A6,csapatok!$A:$CN,AW$320,FALSE),'csapat-ranglista'!$A:$FP,AW$321,FALSE)/4),0)</f>
        <v>0</v>
      </c>
      <c r="AX6" s="223">
        <f>IFERROR(IF(RIGHT(VLOOKUP($A6,csapatok!$A:$CN,AX$320,FALSE),5)="Csere",VLOOKUP(LEFT(VLOOKUP($A6,csapatok!$A:$CN,AX$320,FALSE),LEN(VLOOKUP($A6,csapatok!$A:$CN,AX$320,FALSE))-6),'csapat-ranglista'!$A:$FP,AX$321,FALSE)/8,VLOOKUP(VLOOKUP($A6,csapatok!$A:$CN,AX$320,FALSE),'csapat-ranglista'!$A:$FP,AX$321,FALSE)/4),0)</f>
        <v>0</v>
      </c>
      <c r="AY6" s="223">
        <f>IFERROR(IF(RIGHT(VLOOKUP($A6,csapatok!$A:$NN,AY$320,FALSE),5)="Csere",VLOOKUP(LEFT(VLOOKUP($A6,csapatok!$A:$NN,AY$320,FALSE),LEN(VLOOKUP($A6,csapatok!$A:$NN,AY$320,FALSE))-6),'csapat-ranglista'!$A:$FP,AY$321,FALSE)/8,VLOOKUP(VLOOKUP($A6,csapatok!$A:$NN,AY$320,FALSE),'csapat-ranglista'!$A:$FP,AY$321,FALSE)/4),0)</f>
        <v>0</v>
      </c>
      <c r="AZ6" s="223">
        <f>IFERROR(IF(RIGHT(VLOOKUP($A6,csapatok!$A:$NN,AZ$320,FALSE),5)="Csere",VLOOKUP(LEFT(VLOOKUP($A6,csapatok!$A:$NN,AZ$320,FALSE),LEN(VLOOKUP($A6,csapatok!$A:$NN,AZ$320,FALSE))-6),'csapat-ranglista'!$A:$FP,AZ$321,FALSE)/8,VLOOKUP(VLOOKUP($A6,csapatok!$A:$NN,AZ$320,FALSE),'csapat-ranglista'!$A:$FP,AZ$321,FALSE)/4),0)</f>
        <v>0</v>
      </c>
      <c r="BA6" s="223">
        <f>IFERROR(IF(RIGHT(VLOOKUP($A6,csapatok!$A:$NN,BA$320,FALSE),5)="Csere",VLOOKUP(LEFT(VLOOKUP($A6,csapatok!$A:$NN,BA$320,FALSE),LEN(VLOOKUP($A6,csapatok!$A:$NN,BA$320,FALSE))-6),'csapat-ranglista'!$A:$FP,BA$321,FALSE)/8,VLOOKUP(VLOOKUP($A6,csapatok!$A:$NN,BA$320,FALSE),'csapat-ranglista'!$A:$FP,BA$321,FALSE)/4),0)</f>
        <v>30.393688818810443</v>
      </c>
      <c r="BB6" s="223">
        <f>IFERROR(IF(RIGHT(VLOOKUP($A6,csapatok!$A:$NN,BB$320,FALSE),5)="Csere",VLOOKUP(LEFT(VLOOKUP($A6,csapatok!$A:$NN,BB$320,FALSE),LEN(VLOOKUP($A6,csapatok!$A:$NN,BB$320,FALSE))-6),'csapat-ranglista'!$A:$FP,BB$321,FALSE)/8,VLOOKUP(VLOOKUP($A6,csapatok!$A:$NN,BB$320,FALSE),'csapat-ranglista'!$A:$FP,BB$321,FALSE)/4),0)</f>
        <v>45</v>
      </c>
      <c r="BC6" s="224">
        <f>versenyek!$ES$11*IFERROR(VLOOKUP(VLOOKUP($A6,versenyek!ER:ET,3,FALSE),szabalyok!$A$16:$B$23,2,FALSE)/4,0)</f>
        <v>0</v>
      </c>
      <c r="BD6" s="224">
        <f>versenyek!$EV$11*IFERROR(VLOOKUP(VLOOKUP($A6,versenyek!EU:EW,3,FALSE),szabalyok!$A$16:$B$23,2,FALSE)/4,0)</f>
        <v>0</v>
      </c>
      <c r="BE6" s="223">
        <f>IFERROR(IF(RIGHT(VLOOKUP($A6,csapatok!$A:$NN,BE$320,FALSE),5)="Csere",VLOOKUP(LEFT(VLOOKUP($A6,csapatok!$A:$NN,BE$320,FALSE),LEN(VLOOKUP($A6,csapatok!$A:$NN,BE$320,FALSE))-6),'csapat-ranglista'!$A:$FP,BE$321,FALSE)/8,VLOOKUP(VLOOKUP($A6,csapatok!$A:$NN,BE$320,FALSE),'csapat-ranglista'!$A:$FP,BE$321,FALSE)/4),0)</f>
        <v>0</v>
      </c>
      <c r="BF6" s="223">
        <f>IFERROR(IF(RIGHT(VLOOKUP($A6,csapatok!$A:$NN,BF$320,FALSE),5)="Csere",VLOOKUP(LEFT(VLOOKUP($A6,csapatok!$A:$NN,BF$320,FALSE),LEN(VLOOKUP($A6,csapatok!$A:$NN,BF$320,FALSE))-6),'csapat-ranglista'!$A:$FP,BF$321,FALSE)/8,VLOOKUP(VLOOKUP($A6,csapatok!$A:$NN,BF$320,FALSE),'csapat-ranglista'!$A:$FP,BF$321,FALSE)/4),0)</f>
        <v>4.2413740996322966</v>
      </c>
      <c r="BG6" s="223">
        <f>IFERROR(IF(RIGHT(VLOOKUP($A6,csapatok!$A:$NN,BG$320,FALSE),5)="Csere",VLOOKUP(LEFT(VLOOKUP($A6,csapatok!$A:$NN,BG$320,FALSE),LEN(VLOOKUP($A6,csapatok!$A:$NN,BG$320,FALSE))-6),'csapat-ranglista'!$A:$FP,BG$321,FALSE)/8,VLOOKUP(VLOOKUP($A6,csapatok!$A:$NN,BG$320,FALSE),'csapat-ranglista'!$A:$FP,BG$321,FALSE)/4),0)</f>
        <v>3.4944340905656577</v>
      </c>
      <c r="BH6" s="223">
        <f>IFERROR(IF(RIGHT(VLOOKUP($A6,csapatok!$A:$NN,BH$320,FALSE),5)="Csere",VLOOKUP(LEFT(VLOOKUP($A6,csapatok!$A:$NN,BH$320,FALSE),LEN(VLOOKUP($A6,csapatok!$A:$NN,BH$320,FALSE))-6),'csapat-ranglista'!$A:$FP,BH$321,FALSE)/8,VLOOKUP(VLOOKUP($A6,csapatok!$A:$NN,BH$320,FALSE),'csapat-ranglista'!$A:$FP,BH$321,FALSE)/4),0)</f>
        <v>0</v>
      </c>
      <c r="BI6" s="223">
        <f>IFERROR(IF(RIGHT(VLOOKUP($A6,csapatok!$A:$NN,BI$320,FALSE),5)="Csere",VLOOKUP(LEFT(VLOOKUP($A6,csapatok!$A:$NN,BI$320,FALSE),LEN(VLOOKUP($A6,csapatok!$A:$NN,BI$320,FALSE))-6),'csapat-ranglista'!$A:$FP,BI$321,FALSE)/8,VLOOKUP(VLOOKUP($A6,csapatok!$A:$NN,BI$320,FALSE),'csapat-ranglista'!$A:$FP,BI$321,FALSE)/4),0)</f>
        <v>8.2415755805168001</v>
      </c>
      <c r="BJ6" s="223">
        <f>IFERROR(IF(RIGHT(VLOOKUP($A6,csapatok!$A:$NN,BJ$320,FALSE),5)="Csere",VLOOKUP(LEFT(VLOOKUP($A6,csapatok!$A:$NN,BJ$320,FALSE),LEN(VLOOKUP($A6,csapatok!$A:$NN,BJ$320,FALSE))-6),'csapat-ranglista'!$A:$FP,BJ$321,FALSE)/8,VLOOKUP(VLOOKUP($A6,csapatok!$A:$NN,BJ$320,FALSE),'csapat-ranglista'!$A:$FP,BJ$321,FALSE)/4),0)</f>
        <v>34.121165566916844</v>
      </c>
      <c r="BK6" s="223">
        <f>IFERROR(IF(RIGHT(VLOOKUP($A6,csapatok!$A:$NN,BK$320,FALSE),5)="Csere",VLOOKUP(LEFT(VLOOKUP($A6,csapatok!$A:$NN,BK$320,FALSE),LEN(VLOOKUP($A6,csapatok!$A:$NN,BK$320,FALSE))-6),'csapat-ranglista'!$A:$FP,BK$321,FALSE)/8,VLOOKUP(VLOOKUP($A6,csapatok!$A:$NN,BK$320,FALSE),'csapat-ranglista'!$A:$FP,BK$321,FALSE)/4),0)</f>
        <v>0</v>
      </c>
      <c r="BL6" s="223">
        <f>IFERROR(IF(RIGHT(VLOOKUP($A6,csapatok!$A:$NN,BL$320,FALSE),5)="Csere",VLOOKUP(LEFT(VLOOKUP($A6,csapatok!$A:$NN,BL$320,FALSE),LEN(VLOOKUP($A6,csapatok!$A:$NN,BL$320,FALSE))-6),'csapat-ranglista'!$A:$FP,BL$321,FALSE)/8,VLOOKUP(VLOOKUP($A6,csapatok!$A:$NN,BL$320,FALSE),'csapat-ranglista'!$A:$FP,BL$321,FALSE)/4),0)</f>
        <v>7.6720406455987975</v>
      </c>
      <c r="BM6" s="223">
        <f>IFERROR(IF(RIGHT(VLOOKUP($A6,csapatok!$A:$NN,BM$320,FALSE),5)="Csere",VLOOKUP(LEFT(VLOOKUP($A6,csapatok!$A:$NN,BM$320,FALSE),LEN(VLOOKUP($A6,csapatok!$A:$NN,BM$320,FALSE))-6),'csapat-ranglista'!$A:$FP,BM$321,FALSE)/8,VLOOKUP(VLOOKUP($A6,csapatok!$A:$NN,BM$320,FALSE),'csapat-ranglista'!$A:$FP,BM$321,FALSE)/4),0)</f>
        <v>29.295681967302198</v>
      </c>
      <c r="BN6" s="223">
        <f>IFERROR(IF(RIGHT(VLOOKUP($A6,csapatok!$A:$NN,BN$320,FALSE),5)="Csere",VLOOKUP(LEFT(VLOOKUP($A6,csapatok!$A:$NN,BN$320,FALSE),LEN(VLOOKUP($A6,csapatok!$A:$NN,BN$320,FALSE))-6),'csapat-ranglista'!$A:$FP,BN$321,FALSE)/8,VLOOKUP(VLOOKUP($A6,csapatok!$A:$NN,BN$320,FALSE),'csapat-ranglista'!$A:$FP,BN$321,FALSE)/4),0)</f>
        <v>0</v>
      </c>
      <c r="BO6" s="223">
        <f>IFERROR(IF(RIGHT(VLOOKUP($A6,csapatok!$A:$NN,BO$320,FALSE),5)="Csere",VLOOKUP(LEFT(VLOOKUP($A6,csapatok!$A:$NN,BO$320,FALSE),LEN(VLOOKUP($A6,csapatok!$A:$NN,BO$320,FALSE))-6),'csapat-ranglista'!$A:$FP,BO$321,FALSE)/8,VLOOKUP(VLOOKUP($A6,csapatok!$A:$NN,BO$320,FALSE),'csapat-ranglista'!$A:$FP,BO$321,FALSE)/4),0)</f>
        <v>17.315129686865795</v>
      </c>
      <c r="BP6" s="223">
        <f>IFERROR(IF(RIGHT(VLOOKUP($A6,csapatok!$A:$NN,BP$320,FALSE),5)="Csere",VLOOKUP(LEFT(VLOOKUP($A6,csapatok!$A:$NN,BP$320,FALSE),LEN(VLOOKUP($A6,csapatok!$A:$NN,BP$320,FALSE))-6),'csapat-ranglista'!$A:$FP,BP$321,FALSE)/8,VLOOKUP(VLOOKUP($A6,csapatok!$A:$NN,BP$320,FALSE),'csapat-ranglista'!$A:$FP,BP$321,FALSE)/4),0)</f>
        <v>73.763613000000007</v>
      </c>
      <c r="BQ6" s="223">
        <f>IFERROR(IF(RIGHT(VLOOKUP($A6,csapatok!$A:$NN,BQ$320,FALSE),5)="Csere",VLOOKUP(LEFT(VLOOKUP($A6,csapatok!$A:$NN,BQ$320,FALSE),LEN(VLOOKUP($A6,csapatok!$A:$NN,BQ$320,FALSE))-6),'csapat-ranglista'!$A:$FP,BQ$321,FALSE)/8,VLOOKUP(VLOOKUP($A6,csapatok!$A:$NN,BQ$320,FALSE),'csapat-ranglista'!$A:$FP,BQ$321,FALSE)/4),0)</f>
        <v>0</v>
      </c>
      <c r="BR6" s="223">
        <f>IFERROR(IF(RIGHT(VLOOKUP($A6,csapatok!$A:$NN,BR$320,FALSE),5)="Csere",VLOOKUP(LEFT(VLOOKUP($A6,csapatok!$A:$NN,BR$320,FALSE),LEN(VLOOKUP($A6,csapatok!$A:$NN,BR$320,FALSE))-6),'csapat-ranglista'!$A:$FP,BR$321,FALSE)/8,VLOOKUP(VLOOKUP($A6,csapatok!$A:$NN,BR$320,FALSE),'csapat-ranglista'!$A:$FP,BR$321,FALSE)/4),0)</f>
        <v>0</v>
      </c>
      <c r="BS6" s="223">
        <f>IFERROR(IF(RIGHT(VLOOKUP($A6,csapatok!$A:$NN,BS$320,FALSE),5)="Csere",VLOOKUP(LEFT(VLOOKUP($A6,csapatok!$A:$NN,BS$320,FALSE),LEN(VLOOKUP($A6,csapatok!$A:$NN,BS$320,FALSE))-6),'csapat-ranglista'!$A:$FP,BS$321,FALSE)/8,VLOOKUP(VLOOKUP($A6,csapatok!$A:$NN,BS$320,FALSE),'csapat-ranglista'!$A:$FP,BS$321,FALSE)/4),0)</f>
        <v>0</v>
      </c>
      <c r="BT6" s="223">
        <f>IFERROR(IF(RIGHT(VLOOKUP($A6,csapatok!$A:$NN,BT$320,FALSE),5)="Csere",VLOOKUP(LEFT(VLOOKUP($A6,csapatok!$A:$NN,BT$320,FALSE),LEN(VLOOKUP($A6,csapatok!$A:$NN,BT$320,FALSE))-6),'csapat-ranglista'!$A:$FP,BT$321,FALSE)/8,VLOOKUP(VLOOKUP($A6,csapatok!$A:$NN,BT$320,FALSE),'csapat-ranglista'!$A:$FP,BT$321,FALSE)/4),0)</f>
        <v>0</v>
      </c>
      <c r="BU6" s="223">
        <f>IFERROR(IF(RIGHT(VLOOKUP($A6,csapatok!$A:$NN,BU$320,FALSE),5)="Csere",VLOOKUP(LEFT(VLOOKUP($A6,csapatok!$A:$NN,BU$320,FALSE),LEN(VLOOKUP($A6,csapatok!$A:$NN,BU$320,FALSE))-6),'csapat-ranglista'!$A:$FP,BU$321,FALSE)/8,VLOOKUP(VLOOKUP($A6,csapatok!$A:$NN,BU$320,FALSE),'csapat-ranglista'!$A:$FP,BU$321,FALSE)/4),0)</f>
        <v>0</v>
      </c>
      <c r="BV6" s="223">
        <f>IFERROR(IF(RIGHT(VLOOKUP($A6,csapatok!$A:$NN,BV$320,FALSE),5)="Csere",VLOOKUP(LEFT(VLOOKUP($A6,csapatok!$A:$NN,BV$320,FALSE),LEN(VLOOKUP($A6,csapatok!$A:$NN,BV$320,FALSE))-6),'csapat-ranglista'!$A:$FP,BV$321,FALSE)/8,VLOOKUP(VLOOKUP($A6,csapatok!$A:$NN,BV$320,FALSE),'csapat-ranglista'!$A:$FP,BV$321,FALSE)/4),0)</f>
        <v>0</v>
      </c>
      <c r="BW6" s="223">
        <f>IFERROR(IF(RIGHT(VLOOKUP($A6,csapatok!$A:$NN,BW$320,FALSE),5)="Csere",VLOOKUP(LEFT(VLOOKUP($A6,csapatok!$A:$NN,BW$320,FALSE),LEN(VLOOKUP($A6,csapatok!$A:$NN,BW$320,FALSE))-6),'csapat-ranglista'!$A:$FP,BW$321,FALSE)/8,VLOOKUP(VLOOKUP($A6,csapatok!$A:$NN,BW$320,FALSE),'csapat-ranglista'!$A:$FP,BW$321,FALSE)/4),0)</f>
        <v>16.807949614271937</v>
      </c>
      <c r="BX6" s="223">
        <f>IFERROR(IF(RIGHT(VLOOKUP($A6,csapatok!$A:$NN,BX$320,FALSE),5)="Csere",VLOOKUP(LEFT(VLOOKUP($A6,csapatok!$A:$NN,BX$320,FALSE),LEN(VLOOKUP($A6,csapatok!$A:$NN,BX$320,FALSE))-6),'csapat-ranglista'!$A:$FP,BX$321,FALSE)/8,VLOOKUP(VLOOKUP($A6,csapatok!$A:$NN,BX$320,FALSE),'csapat-ranglista'!$A:$FP,BX$321,FALSE)/4),0)</f>
        <v>36.927843295482162</v>
      </c>
      <c r="BY6" s="223">
        <f>IFERROR(IF(RIGHT(VLOOKUP($A6,csapatok!$A:$NN,BY$320,FALSE),5)="Csere",VLOOKUP(LEFT(VLOOKUP($A6,csapatok!$A:$NN,BY$320,FALSE),LEN(VLOOKUP($A6,csapatok!$A:$NN,BY$320,FALSE))-6),'csapat-ranglista'!$A:$FP,BY$321,FALSE)/8,VLOOKUP(VLOOKUP($A6,csapatok!$A:$NN,BY$320,FALSE),'csapat-ranglista'!$A:$FP,BY$321,FALSE)/4),0)</f>
        <v>0</v>
      </c>
      <c r="BZ6" s="223">
        <f>IFERROR(IF(RIGHT(VLOOKUP($A6,csapatok!$A:$NN,BZ$320,FALSE),5)="Csere",VLOOKUP(LEFT(VLOOKUP($A6,csapatok!$A:$NN,BZ$320,FALSE),LEN(VLOOKUP($A6,csapatok!$A:$NN,BZ$320,FALSE))-6),'csapat-ranglista'!$A:$FP,BZ$321,FALSE)/8,VLOOKUP(VLOOKUP($A6,csapatok!$A:$NN,BZ$320,FALSE),'csapat-ranglista'!$A:$FP,BZ$321,FALSE)/4),0)</f>
        <v>17.137400554484088</v>
      </c>
      <c r="CA6" s="223">
        <f>IFERROR(IF(RIGHT(VLOOKUP($A6,csapatok!$A:$NN,CA$320,FALSE),5)="Csere",VLOOKUP(LEFT(VLOOKUP($A6,csapatok!$A:$NN,CA$320,FALSE),LEN(VLOOKUP($A6,csapatok!$A:$NN,CA$320,FALSE))-6),'csapat-ranglista'!$A:$FP,CA$321,FALSE)/8,VLOOKUP(VLOOKUP($A6,csapatok!$A:$NN,CA$320,FALSE),'csapat-ranglista'!$A:$FP,CA$321,FALSE)/4),0)</f>
        <v>0</v>
      </c>
      <c r="CB6" s="223">
        <f>IFERROR(IF(RIGHT(VLOOKUP($A6,csapatok!$A:$NN,CB$320,FALSE),5)="Csere",VLOOKUP(LEFT(VLOOKUP($A6,csapatok!$A:$NN,CB$320,FALSE),LEN(VLOOKUP($A6,csapatok!$A:$NN,CB$320,FALSE))-6),'csapat-ranglista'!$A:$FP,CB$321,FALSE)/8,VLOOKUP(VLOOKUP($A6,csapatok!$A:$NN,CB$320,FALSE),'csapat-ranglista'!$A:$FP,CB$321,FALSE)/4),0)</f>
        <v>0</v>
      </c>
      <c r="CC6" s="223">
        <f>IFERROR(IF(RIGHT(VLOOKUP($A6,csapatok!$A:$NN,CC$320,FALSE),5)="Csere",VLOOKUP(LEFT(VLOOKUP($A6,csapatok!$A:$NN,CC$320,FALSE),LEN(VLOOKUP($A6,csapatok!$A:$NN,CC$320,FALSE))-6),'csapat-ranglista'!$A:$FP,CC$321,FALSE)/8,VLOOKUP(VLOOKUP($A6,csapatok!$A:$NN,CC$320,FALSE),'csapat-ranglista'!$A:$FP,CC$321,FALSE)/4),0)</f>
        <v>0</v>
      </c>
      <c r="CD6" s="223">
        <f>IFERROR(IF(RIGHT(VLOOKUP($A6,csapatok!$A:$NN,CD$320,FALSE),5)="Csere",VLOOKUP(LEFT(VLOOKUP($A6,csapatok!$A:$NN,CD$320,FALSE),LEN(VLOOKUP($A6,csapatok!$A:$NN,CD$320,FALSE))-6),'csapat-ranglista'!$A:$FP,CD$321,FALSE)/8,VLOOKUP(VLOOKUP($A6,csapatok!$A:$NN,CD$320,FALSE),'csapat-ranglista'!$A:$FP,CD$321,FALSE)/4),0)</f>
        <v>0</v>
      </c>
      <c r="CE6" s="223">
        <f>IFERROR(IF(RIGHT(VLOOKUP($A6,csapatok!$A:$NN,CE$320,FALSE),5)="Csere",VLOOKUP(LEFT(VLOOKUP($A6,csapatok!$A:$NN,CE$320,FALSE),LEN(VLOOKUP($A6,csapatok!$A:$NN,CE$320,FALSE))-6),'csapat-ranglista'!$A:$FP,CE$321,FALSE)/8,VLOOKUP(VLOOKUP($A6,csapatok!$A:$NN,CE$320,FALSE),'csapat-ranglista'!$A:$FP,CE$321,FALSE)/4),0)</f>
        <v>0</v>
      </c>
      <c r="CF6" s="223">
        <f>IFERROR(IF(RIGHT(VLOOKUP($A6,csapatok!$A:$NN,CF$320,FALSE),5)="Csere",VLOOKUP(LEFT(VLOOKUP($A6,csapatok!$A:$NN,CF$320,FALSE),LEN(VLOOKUP($A6,csapatok!$A:$NN,CF$320,FALSE))-6),'csapat-ranglista'!$A:$FP,CF$321,FALSE)/8,VLOOKUP(VLOOKUP($A6,csapatok!$A:$NN,CF$320,FALSE),'csapat-ranglista'!$A:$FP,CF$321,FALSE)/4),0)</f>
        <v>7.049331002892961</v>
      </c>
      <c r="CG6" s="223">
        <f>IFERROR(IF(RIGHT(VLOOKUP($A6,csapatok!$A:$NN,CG$320,FALSE),5)="Csere",VLOOKUP(LEFT(VLOOKUP($A6,csapatok!$A:$NN,CG$320,FALSE),LEN(VLOOKUP($A6,csapatok!$A:$NN,CG$320,FALSE))-6),'csapat-ranglista'!$A:$FP,CG$321,FALSE)/8,VLOOKUP(VLOOKUP($A6,csapatok!$A:$NN,CG$320,FALSE),'csapat-ranglista'!$A:$FP,CG$321,FALSE)/4),0)</f>
        <v>0</v>
      </c>
      <c r="CH6" s="223">
        <f>IFERROR(IF(RIGHT(VLOOKUP($A6,csapatok!$A:$NN,CH$320,FALSE),5)="Csere",VLOOKUP(LEFT(VLOOKUP($A6,csapatok!$A:$NN,CH$320,FALSE),LEN(VLOOKUP($A6,csapatok!$A:$NN,CH$320,FALSE))-6),'csapat-ranglista'!$A:$FP,CH$321,FALSE)/8,VLOOKUP(VLOOKUP($A6,csapatok!$A:$NN,CH$320,FALSE),'csapat-ranglista'!$A:$FP,CH$321,FALSE)/4),0)</f>
        <v>41.298585053084579</v>
      </c>
      <c r="CI6" s="223">
        <f>IFERROR(IF(RIGHT(VLOOKUP($A6,csapatok!$A:$NN,CI$320,FALSE),5)="Csere",VLOOKUP(LEFT(VLOOKUP($A6,csapatok!$A:$NN,CI$320,FALSE),LEN(VLOOKUP($A6,csapatok!$A:$NN,CI$320,FALSE))-6),'csapat-ranglista'!$A:$FP,CI$321,FALSE)/8,VLOOKUP(VLOOKUP($A6,csapatok!$A:$NN,CI$320,FALSE),'csapat-ranglista'!$A:$FP,CI$321,FALSE)/4),0)</f>
        <v>3.75</v>
      </c>
      <c r="CJ6" s="224">
        <f>versenyek!$IQ$11*IFERROR(VLOOKUP(VLOOKUP($A6,versenyek!IP:IR,3,FALSE),szabalyok!$A$16:$B$23,2,FALSE)/4,0)</f>
        <v>0</v>
      </c>
      <c r="CK6" s="224">
        <f>versenyek!$IT$11*IFERROR(VLOOKUP(VLOOKUP($A6,versenyek!IS:IU,3,FALSE),szabalyok!$A$16:$B$23,2,FALSE)/4,0)</f>
        <v>14.075388169247825</v>
      </c>
      <c r="CL6" s="223">
        <f>IFERROR(IF(RIGHT(VLOOKUP($A6,csapatok!$A:$NN,CL$320,FALSE),5)="Csere",VLOOKUP(LEFT(VLOOKUP($A6,csapatok!$A:$NN,CL$320,FALSE),LEN(VLOOKUP($A6,csapatok!$A:$NN,CL$320,FALSE))-6),'csapat-ranglista'!$A:$FP,CL$321,FALSE)/8,VLOOKUP(VLOOKUP($A6,csapatok!$A:$NN,CL$320,FALSE),'csapat-ranglista'!$A:$FP,CL$321,FALSE)/4),0)</f>
        <v>6.5196480231436853</v>
      </c>
      <c r="CM6" s="223">
        <f>IFERROR(IF(RIGHT(VLOOKUP($A6,csapatok!$A:$NN,CM$320,FALSE),5)="Csere",VLOOKUP(LEFT(VLOOKUP($A6,csapatok!$A:$NN,CM$320,FALSE),LEN(VLOOKUP($A6,csapatok!$A:$NN,CM$320,FALSE))-6),'csapat-ranglista'!$A:$FP,CM$321,FALSE)/8,VLOOKUP(VLOOKUP($A6,csapatok!$A:$NN,CM$320,FALSE),'csapat-ranglista'!$A:$FP,CM$321,FALSE)/4),0)</f>
        <v>6.0863970588235281</v>
      </c>
      <c r="CN6" s="223">
        <f>IFERROR(IF(RIGHT(VLOOKUP($A6,csapatok!$A:$NN,CN$320,FALSE),5)="Csere",VLOOKUP(LEFT(VLOOKUP($A6,csapatok!$A:$NN,CN$320,FALSE),LEN(VLOOKUP($A6,csapatok!$A:$NN,CN$320,FALSE))-6),'csapat-ranglista'!$A:$FP,CN$321,FALSE)/8,VLOOKUP(VLOOKUP($A6,csapatok!$A:$NN,CN$320,FALSE),'csapat-ranglista'!$A:$FP,CN$321,FALSE)/4),0)</f>
        <v>0</v>
      </c>
      <c r="CO6" s="223">
        <f>IFERROR(IF(RIGHT(VLOOKUP($A6,csapatok!$A:$NN,CO$320,FALSE),5)="Csere",VLOOKUP(LEFT(VLOOKUP($A6,csapatok!$A:$NN,CO$320,FALSE),LEN(VLOOKUP($A6,csapatok!$A:$NN,CO$320,FALSE))-6),'csapat-ranglista'!$A:$FP,CO$321,FALSE)/8,VLOOKUP(VLOOKUP($A6,csapatok!$A:$NN,CO$320,FALSE),'csapat-ranglista'!$A:$FP,CO$321,FALSE)/4),0)</f>
        <v>3.4607039537126321</v>
      </c>
      <c r="CP6" s="223">
        <f>IFERROR(IF(RIGHT(VLOOKUP($A6,csapatok!$A:$NN,CP$320,FALSE),5)="Csere",VLOOKUP(LEFT(VLOOKUP($A6,csapatok!$A:$NN,CP$320,FALSE),LEN(VLOOKUP($A6,csapatok!$A:$NN,CP$320,FALSE))-6),'csapat-ranglista'!$A:$FP,CP$321,FALSE)/8,VLOOKUP(VLOOKUP($A6,csapatok!$A:$NN,CP$320,FALSE),'csapat-ranglista'!$A:$FP,CP$321,FALSE)/4),0)</f>
        <v>0</v>
      </c>
      <c r="CQ6" s="223">
        <f>IFERROR(IF(RIGHT(VLOOKUP($A6,csapatok!$A:$NN,CQ$320,FALSE),5)="Csere",VLOOKUP(LEFT(VLOOKUP($A6,csapatok!$A:$NN,CQ$320,FALSE),LEN(VLOOKUP($A6,csapatok!$A:$NN,CQ$320,FALSE))-6),'csapat-ranglista'!$A:$FP,CQ$321,FALSE)/8,VLOOKUP(VLOOKUP($A6,csapatok!$A:$NN,CQ$320,FALSE),'csapat-ranglista'!$A:$FP,CQ$321,FALSE)/4),0)</f>
        <v>35.015641717865094</v>
      </c>
      <c r="CR6" s="223">
        <f>IFERROR(IF(RIGHT(VLOOKUP($A6,csapatok!$A:$NN,CR$320,FALSE),5)="Csere",VLOOKUP(LEFT(VLOOKUP($A6,csapatok!$A:$NN,CR$320,FALSE),LEN(VLOOKUP($A6,csapatok!$A:$NN,CR$320,FALSE))-6),'csapat-ranglista'!$A:$FP,CR$321,FALSE)/8,VLOOKUP(VLOOKUP($A6,csapatok!$A:$NN,CR$320,FALSE),'csapat-ranglista'!$A:$FP,CR$321,FALSE)/4),0)</f>
        <v>0</v>
      </c>
      <c r="CS6" s="223">
        <f>IFERROR(IF(RIGHT(VLOOKUP($A6,csapatok!$A:$NN,CS$320,FALSE),5)="Csere",VLOOKUP(LEFT(VLOOKUP($A6,csapatok!$A:$NN,CS$320,FALSE),LEN(VLOOKUP($A6,csapatok!$A:$NN,CS$320,FALSE))-6),'csapat-ranglista'!$A:$FP,CS$321,FALSE)/8,VLOOKUP(VLOOKUP($A6,csapatok!$A:$NN,CS$320,FALSE),'csapat-ranglista'!$A:$FP,CS$321,FALSE)/4),0)</f>
        <v>0</v>
      </c>
      <c r="CT6" s="223">
        <f>IFERROR(IF(RIGHT(VLOOKUP($A6,csapatok!$A:$NN,CT$320,FALSE),5)="Csere",VLOOKUP(LEFT(VLOOKUP($A6,csapatok!$A:$NN,CT$320,FALSE),LEN(VLOOKUP($A6,csapatok!$A:$NN,CT$320,FALSE))-6),'csapat-ranglista'!$A:$FP,CT$321,FALSE)/8,VLOOKUP(VLOOKUP($A6,csapatok!$A:$NN,CT$320,FALSE),'csapat-ranglista'!$A:$FP,CT$321,FALSE)/4),0)</f>
        <v>0</v>
      </c>
      <c r="CU6" s="223">
        <f>IFERROR(IF(RIGHT(VLOOKUP($A6,csapatok!$A:$NN,CU$320,FALSE),5)="Csere",VLOOKUP(LEFT(VLOOKUP($A6,csapatok!$A:$NN,CU$320,FALSE),LEN(VLOOKUP($A6,csapatok!$A:$NN,CU$320,FALSE))-6),'csapat-ranglista'!$A:$FP,CU$321,FALSE)/8,VLOOKUP(VLOOKUP($A6,csapatok!$A:$NN,CU$320,FALSE),'csapat-ranglista'!$A:$FP,CU$321,FALSE)/4),0)</f>
        <v>0</v>
      </c>
      <c r="CV6" s="223">
        <f>IFERROR(IF(RIGHT(VLOOKUP($A6,csapatok!$A:$NN,CV$320,FALSE),5)="Csere",VLOOKUP(LEFT(VLOOKUP($A6,csapatok!$A:$NN,CV$320,FALSE),LEN(VLOOKUP($A6,csapatok!$A:$NN,CV$320,FALSE))-6),'csapat-ranglista'!$A:$FP,CV$321,FALSE)/8,VLOOKUP(VLOOKUP($A6,csapatok!$A:$NN,CV$320,FALSE),'csapat-ranglista'!$A:$FP,CV$321,FALSE)/4),0)</f>
        <v>0</v>
      </c>
      <c r="CW6" s="223">
        <f>IFERROR(IF(RIGHT(VLOOKUP($A6,csapatok!$A:$NN,CW$320,FALSE),5)="Csere",VLOOKUP(LEFT(VLOOKUP($A6,csapatok!$A:$NN,CW$320,FALSE),LEN(VLOOKUP($A6,csapatok!$A:$NN,CW$320,FALSE))-6),'csapat-ranglista'!$A:$FP,CW$321,FALSE)/8,VLOOKUP(VLOOKUP($A6,csapatok!$A:$NN,CW$320,FALSE),'csapat-ranglista'!$A:$FP,CW$321,FALSE)/4),0)</f>
        <v>0</v>
      </c>
      <c r="CX6" s="223">
        <f>IFERROR(IF(RIGHT(VLOOKUP($A6,csapatok!$A:$NN,CX$320,FALSE),5)="Csere",VLOOKUP(LEFT(VLOOKUP($A6,csapatok!$A:$NN,CX$320,FALSE),LEN(VLOOKUP($A6,csapatok!$A:$NN,CX$320,FALSE))-6),'csapat-ranglista'!$A:$FP,CX$321,FALSE)/8,VLOOKUP(VLOOKUP($A6,csapatok!$A:$NN,CX$320,FALSE),'csapat-ranglista'!$A:$FP,CX$321,FALSE)/4),0)</f>
        <v>36.922697368421041</v>
      </c>
      <c r="CY6" s="223">
        <f>IFERROR(IF(RIGHT(VLOOKUP($A6,csapatok!$A:$NN,CY$320,FALSE),5)="Csere",VLOOKUP(LEFT(VLOOKUP($A6,csapatok!$A:$NN,CY$320,FALSE),LEN(VLOOKUP($A6,csapatok!$A:$NN,CY$320,FALSE))-6),'csapat-ranglista'!$A:$FP,CY$321,FALSE)/8,VLOOKUP(VLOOKUP($A6,csapatok!$A:$NN,CY$320,FALSE),'csapat-ranglista'!$A:$FP,CY$321,FALSE)/4),0)</f>
        <v>11.948290621189692</v>
      </c>
      <c r="CZ6" s="223">
        <f>IFERROR(IF(RIGHT(VLOOKUP($A6,csapatok!$A:$NN,CZ$320,FALSE),5)="Csere",VLOOKUP(LEFT(VLOOKUP($A6,csapatok!$A:$NN,CZ$320,FALSE),LEN(VLOOKUP($A6,csapatok!$A:$NN,CZ$320,FALSE))-6),'csapat-ranglista'!$A:$FP,CZ$321,FALSE)/8,VLOOKUP(VLOOKUP($A6,csapatok!$A:$NN,CZ$320,FALSE),'csapat-ranglista'!$A:$FP,CZ$321,FALSE)/4),0)</f>
        <v>24.500000000000004</v>
      </c>
      <c r="DA6" s="223">
        <f>IFERROR(IF(RIGHT(VLOOKUP($A6,csapatok!$A:$NN,DA$320,FALSE),5)="Csere",VLOOKUP(LEFT(VLOOKUP($A6,csapatok!$A:$NN,DA$320,FALSE),LEN(VLOOKUP($A6,csapatok!$A:$NN,DA$320,FALSE))-6),'csapat-ranglista'!$A:$FP,DA$321,FALSE)/8,VLOOKUP(VLOOKUP($A6,csapatok!$A:$NN,DA$320,FALSE),'csapat-ranglista'!$A:$FP,DA$321,FALSE)/4),0)</f>
        <v>0</v>
      </c>
      <c r="DB6" s="223">
        <f>IFERROR(IF(RIGHT(VLOOKUP($A6,csapatok!$A:$NN,DB$320,FALSE),5)="Csere",VLOOKUP(LEFT(VLOOKUP($A6,csapatok!$A:$NN,DB$320,FALSE),LEN(VLOOKUP($A6,csapatok!$A:$NN,DB$320,FALSE))-6),'csapat-ranglista'!$A:$FP,DB$321,FALSE)/8,VLOOKUP(VLOOKUP($A6,csapatok!$A:$NN,DB$320,FALSE),'csapat-ranglista'!$A:$FP,DB$321,FALSE)/4),0)</f>
        <v>27.217105263157887</v>
      </c>
      <c r="DC6" s="223">
        <f>IFERROR(IF(RIGHT(VLOOKUP($A6,csapatok!$A:$NN,DC$320,FALSE),5)="Csere",VLOOKUP(LEFT(VLOOKUP($A6,csapatok!$A:$NN,DC$320,FALSE),LEN(VLOOKUP($A6,csapatok!$A:$NN,DC$320,FALSE))-6),'csapat-ranglista'!$A:$FP,DC$321,FALSE)/8,VLOOKUP(VLOOKUP($A6,csapatok!$A:$NN,DC$320,FALSE),'csapat-ranglista'!$A:$FP,DC$321,FALSE)/4),0)</f>
        <v>24.500000000000004</v>
      </c>
      <c r="DD6" s="223">
        <f>IFERROR(IF(RIGHT(VLOOKUP($A6,csapatok!$A:$NN,DD$320,FALSE),5)="Csere",VLOOKUP(LEFT(VLOOKUP($A6,csapatok!$A:$NN,DD$320,FALSE),LEN(VLOOKUP($A6,csapatok!$A:$NN,DD$320,FALSE))-6),'csapat-ranglista'!$A:$FP,DD$321,FALSE)/8,VLOOKUP(VLOOKUP($A6,csapatok!$A:$NN,DD$320,FALSE),'csapat-ranglista'!$A:$FP,DD$321,FALSE)/4),0)</f>
        <v>0</v>
      </c>
      <c r="DE6" s="223">
        <f>IFERROR(IF(RIGHT(VLOOKUP($A6,csapatok!$A:$NN,DE$320,FALSE),5)="Csere",VLOOKUP(LEFT(VLOOKUP($A6,csapatok!$A:$NN,DE$320,FALSE),LEN(VLOOKUP($A6,csapatok!$A:$NN,DE$320,FALSE))-6),'csapat-ranglista'!$A:$FP,DE$321,FALSE)/8,VLOOKUP(VLOOKUP($A6,csapatok!$A:$NN,DE$320,FALSE),'csapat-ranglista'!$A:$FP,DE$321,FALSE)/4),0)</f>
        <v>0</v>
      </c>
      <c r="DF6" s="223">
        <f>IFERROR(IF(RIGHT(VLOOKUP($A6,csapatok!$A:$NN,DF$320,FALSE),5)="Csere",VLOOKUP(LEFT(VLOOKUP($A6,csapatok!$A:$NN,DF$320,FALSE),LEN(VLOOKUP($A6,csapatok!$A:$NN,DF$320,FALSE))-6),'csapat-ranglista'!$A:$FP,DF$321,FALSE)/8,VLOOKUP(VLOOKUP($A6,csapatok!$A:$NN,DF$320,FALSE),'csapat-ranglista'!$A:$FP,DF$321,FALSE)/4),0)</f>
        <v>34.743009868421055</v>
      </c>
      <c r="DG6" s="223">
        <f>IFERROR(IF(RIGHT(VLOOKUP($A6,csapatok!$A:$NN,DG$320,FALSE),5)="Csere",VLOOKUP(LEFT(VLOOKUP($A6,csapatok!$A:$NN,DG$320,FALSE),LEN(VLOOKUP($A6,csapatok!$A:$NN,DG$320,FALSE))-6),'csapat-ranglista'!$A:$FP,DG$321,FALSE)/8,VLOOKUP(VLOOKUP($A6,csapatok!$A:$NN,DG$320,FALSE),'csapat-ranglista'!$A:$FP,DG$321,FALSE)/4),0)</f>
        <v>8.6266447368421062</v>
      </c>
      <c r="DH6" s="223">
        <f>IFERROR(IF(RIGHT(VLOOKUP($A6,csapatok!$A:$NN,DH$320,FALSE),5)="Csere",VLOOKUP(LEFT(VLOOKUP($A6,csapatok!$A:$NN,DH$320,FALSE),LEN(VLOOKUP($A6,csapatok!$A:$NN,DH$320,FALSE))-6),'csapat-ranglista'!$A:$FP,DH$321,FALSE)/8,VLOOKUP(VLOOKUP($A6,csapatok!$A:$NN,DH$320,FALSE),'csapat-ranglista'!$A:$FP,DH$321,FALSE)/4),0)</f>
        <v>0</v>
      </c>
      <c r="DI6" s="223">
        <f>IFERROR(IF(RIGHT(VLOOKUP($A6,csapatok!$A:$NN,DI$320,FALSE),5)="Csere",VLOOKUP(LEFT(VLOOKUP($A6,csapatok!$A:$NN,DI$320,FALSE),LEN(VLOOKUP($A6,csapatok!$A:$NN,DI$320,FALSE))-6),'csapat-ranglista'!$A:$FP,DI$321,FALSE)/8,VLOOKUP(VLOOKUP($A6,csapatok!$A:$NN,DI$320,FALSE),'csapat-ranglista'!$A:$FP,DI$321,FALSE)/4),0)</f>
        <v>0</v>
      </c>
      <c r="DJ6" s="223">
        <f>IFERROR(IF(RIGHT(VLOOKUP($A6,csapatok!$A:$NN,DJ$320,FALSE),5)="Csere",VLOOKUP(LEFT(VLOOKUP($A6,csapatok!$A:$NN,DJ$320,FALSE),LEN(VLOOKUP($A6,csapatok!$A:$NN,DJ$320,FALSE))-6),'csapat-ranglista'!$A:$FP,DJ$321,FALSE)/8,VLOOKUP(VLOOKUP($A6,csapatok!$A:$NN,DJ$320,FALSE),'csapat-ranglista'!$A:$FP,DJ$321,FALSE)/4),0)</f>
        <v>0</v>
      </c>
      <c r="DK6" s="223">
        <f>IFERROR(IF(RIGHT(VLOOKUP($A6,csapatok!$A:$NN,DK$320,FALSE),5)="Csere",VLOOKUP(LEFT(VLOOKUP($A6,csapatok!$A:$NN,DK$320,FALSE),LEN(VLOOKUP($A6,csapatok!$A:$NN,DK$320,FALSE))-6),'csapat-ranglista'!$A:$FP,DK$321,FALSE)/8,VLOOKUP(VLOOKUP($A6,csapatok!$A:$NN,DK$320,FALSE),'csapat-ranglista'!$A:$FP,DK$321,FALSE)/4),0)</f>
        <v>0</v>
      </c>
      <c r="DL6" s="223">
        <f>IFERROR(IF(RIGHT(VLOOKUP($A6,csapatok!$A:$NN,DL$320,FALSE),5)="Csere",VLOOKUP(LEFT(VLOOKUP($A6,csapatok!$A:$NN,DL$320,FALSE),LEN(VLOOKUP($A6,csapatok!$A:$NN,DL$320,FALSE))-6),'csapat-ranglista'!$A:$FP,DL$321,FALSE)/8,VLOOKUP(VLOOKUP($A6,csapatok!$A:$NN,DL$320,FALSE),'csapat-ranglista'!$A:$FP,DL$321,FALSE)/4),0)</f>
        <v>12.739587061921538</v>
      </c>
      <c r="DM6" s="223">
        <f>IFERROR(IF(RIGHT(VLOOKUP($A6,csapatok!$A:$NN,DM$320,FALSE),5)="Csere",VLOOKUP(LEFT(VLOOKUP($A6,csapatok!$A:$NN,DM$320,FALSE),LEN(VLOOKUP($A6,csapatok!$A:$NN,DM$320,FALSE))-6),'csapat-ranglista'!$A:$FP,DM$321,FALSE)/8,VLOOKUP(VLOOKUP($A6,csapatok!$A:$NN,DM$320,FALSE),'csapat-ranglista'!$A:$FP,DM$321,FALSE)/4),0)</f>
        <v>0</v>
      </c>
      <c r="DN6" s="223">
        <f>IFERROR(IF(RIGHT(VLOOKUP($A6,csapatok!$A:$NN,DN$320,FALSE),5)="Csere",VLOOKUP(LEFT(VLOOKUP($A6,csapatok!$A:$NN,DN$320,FALSE),LEN(VLOOKUP($A6,csapatok!$A:$NN,DN$320,FALSE))-6),'csapat-ranglista'!$A:$FP,DN$321,FALSE)/8,VLOOKUP(VLOOKUP($A6,csapatok!$A:$NN,DN$320,FALSE),'csapat-ranglista'!$A:$FP,DN$321,FALSE)/4),0)</f>
        <v>0</v>
      </c>
      <c r="DO6" s="224">
        <f>versenyek!$MF$11*IFERROR(VLOOKUP(VLOOKUP($A6,versenyek!ME:MG,3,FALSE),szabalyok!$A$16:$B$23,2,FALSE)/4,0)</f>
        <v>0</v>
      </c>
      <c r="DP6" s="224">
        <f>versenyek!$MI$11*IFERROR(VLOOKUP(VLOOKUP($A6,versenyek!MH:MJ,3,FALSE),szabalyok!$A$16:$B$23,2,FALSE)/4,0)</f>
        <v>8.8854245315158558</v>
      </c>
      <c r="DQ6" s="223">
        <f>IFERROR(IF(RIGHT(VLOOKUP($A6,csapatok!$A:$NN,DQ$320,FALSE),5)="Csere",VLOOKUP(LEFT(VLOOKUP($A6,csapatok!$A:$NN,DQ$320,FALSE),LEN(VLOOKUP($A6,csapatok!$A:$NN,DQ$320,FALSE))-6),'csapat-ranglista'!$A:$FP,DQ$321,FALSE)/8,VLOOKUP(VLOOKUP($A6,csapatok!$A:$NN,DQ$320,FALSE),'csapat-ranglista'!$A:$FP,DQ$321,FALSE)/4),0)</f>
        <v>0</v>
      </c>
      <c r="DR6" s="223">
        <f>IFERROR(IF(RIGHT(VLOOKUP($A6,csapatok!$A:$NN,DR$320,FALSE),5)="Csere",VLOOKUP(LEFT(VLOOKUP($A6,csapatok!$A:$NN,DR$320,FALSE),LEN(VLOOKUP($A6,csapatok!$A:$NN,DR$320,FALSE))-6),'csapat-ranglista'!$A:$FP,DR$321,FALSE)/8,VLOOKUP(VLOOKUP($A6,csapatok!$A:$NN,DR$320,FALSE),'csapat-ranglista'!$A:$FP,DR$321,FALSE)/4),0)</f>
        <v>0</v>
      </c>
      <c r="DS6" s="223">
        <f>IFERROR(IF(RIGHT(VLOOKUP($A6,csapatok!$A:$NN,DS$320,FALSE),5)="Csere",VLOOKUP(LEFT(VLOOKUP($A6,csapatok!$A:$NN,DS$320,FALSE),LEN(VLOOKUP($A6,csapatok!$A:$NN,DS$320,FALSE))-6),'csapat-ranglista'!$A:$FP,DS$321,FALSE)/8,VLOOKUP(VLOOKUP($A6,csapatok!$A:$NN,DS$320,FALSE),'csapat-ranglista'!$A:$FP,DS$321,FALSE)/4),0)</f>
        <v>0</v>
      </c>
      <c r="DT6" s="223">
        <f>IFERROR(IF(RIGHT(VLOOKUP($A6,csapatok!$A:$NN,DT$320,FALSE),5)="Csere",VLOOKUP(LEFT(VLOOKUP($A6,csapatok!$A:$NN,DT$320,FALSE),LEN(VLOOKUP($A6,csapatok!$A:$NN,DT$320,FALSE))-6),'csapat-ranglista'!$A:$FP,DT$321,FALSE)/8,VLOOKUP(VLOOKUP($A6,csapatok!$A:$NN,DT$320,FALSE),'csapat-ranglista'!$A:$FP,DT$321,FALSE)/4),0)</f>
        <v>0</v>
      </c>
      <c r="DU6" s="223">
        <f>IFERROR(IF(RIGHT(VLOOKUP($A6,csapatok!$A:$NN,DU$320,FALSE),5)="Csere",VLOOKUP(LEFT(VLOOKUP($A6,csapatok!$A:$NN,DU$320,FALSE),LEN(VLOOKUP($A6,csapatok!$A:$NN,DU$320,FALSE))-6),'csapat-ranglista'!$A:$FP,DU$321,FALSE)/8,VLOOKUP(VLOOKUP($A6,csapatok!$A:$NN,DU$320,FALSE),'csapat-ranglista'!$A:$FP,DU$321,FALSE)/4),0)</f>
        <v>33.365131578947356</v>
      </c>
      <c r="DV6" s="223">
        <f>IFERROR(IF(RIGHT(VLOOKUP($A6,csapatok!$A:$NN,DV$320,FALSE),5)="Csere",VLOOKUP(LEFT(VLOOKUP($A6,csapatok!$A:$NN,DV$320,FALSE),LEN(VLOOKUP($A6,csapatok!$A:$NN,DV$320,FALSE))-6),'csapat-ranglista'!$A:$FP,DV$321,FALSE)/8,VLOOKUP(VLOOKUP($A6,csapatok!$A:$NN,DV$320,FALSE),'csapat-ranglista'!$A:$FP,DV$321,FALSE)/4),0)</f>
        <v>0</v>
      </c>
      <c r="DW6" s="223">
        <f>IFERROR(IF(RIGHT(VLOOKUP($A6,csapatok!$A:$NN,DW$320,FALSE),5)="Csere",VLOOKUP(LEFT(VLOOKUP($A6,csapatok!$A:$NN,DW$320,FALSE),LEN(VLOOKUP($A6,csapatok!$A:$NN,DW$320,FALSE))-6),'csapat-ranglista'!$A:$FP,DW$321,FALSE)/8,VLOOKUP(VLOOKUP($A6,csapatok!$A:$NN,DW$320,FALSE),'csapat-ranglista'!$A:$FP,DW$321,FALSE)/4),0)</f>
        <v>0</v>
      </c>
      <c r="DX6" s="223">
        <f>IFERROR(IF(RIGHT(VLOOKUP($A6,csapatok!$A:$NN,DX$320,FALSE),5)="Csere",VLOOKUP(LEFT(VLOOKUP($A6,csapatok!$A:$NN,DX$320,FALSE),LEN(VLOOKUP($A6,csapatok!$A:$NN,DX$320,FALSE))-6),'csapat-ranglista'!$A:$FP,DX$321,FALSE)/8,VLOOKUP(VLOOKUP($A6,csapatok!$A:$NN,DX$320,FALSE),'csapat-ranglista'!$A:$FP,DX$321,FALSE)/4),0)</f>
        <v>0</v>
      </c>
      <c r="DY6" s="223">
        <f>IFERROR(IF(RIGHT(VLOOKUP($A6,csapatok!$A:$NN,DY$320,FALSE),5)="Csere",VLOOKUP(LEFT(VLOOKUP($A6,csapatok!$A:$NN,DY$320,FALSE),LEN(VLOOKUP($A6,csapatok!$A:$NN,DY$320,FALSE))-6),'csapat-ranglista'!$A:$FP,DY$321,FALSE)/8,VLOOKUP(VLOOKUP($A6,csapatok!$A:$NN,DY$320,FALSE),'csapat-ranglista'!$A:$FP,DY$321,FALSE)/4),0)</f>
        <v>0</v>
      </c>
      <c r="DZ6" s="223">
        <f>IFERROR(IF(RIGHT(VLOOKUP($A6,csapatok!$A:$NN,DZ$320,FALSE),5)="Csere",VLOOKUP(LEFT(VLOOKUP($A6,csapatok!$A:$NN,DZ$320,FALSE),LEN(VLOOKUP($A6,csapatok!$A:$NN,DZ$320,FALSE))-6),'csapat-ranglista'!$A:$FP,DZ$321,FALSE)/8,VLOOKUP(VLOOKUP($A6,csapatok!$A:$NN,DZ$320,FALSE),'csapat-ranglista'!$A:$FP,DZ$321,FALSE)/4),0)</f>
        <v>13.766858552631581</v>
      </c>
      <c r="EA6" s="223">
        <f>IFERROR(IF(RIGHT(VLOOKUP($A6,csapatok!$A:$NN,EA$320,FALSE),5)="Csere",VLOOKUP(LEFT(VLOOKUP($A6,csapatok!$A:$NN,EA$320,FALSE),LEN(VLOOKUP($A6,csapatok!$A:$NN,EA$320,FALSE))-6),'csapat-ranglista'!$A:$FP,EA$321,FALSE)/8,VLOOKUP(VLOOKUP($A6,csapatok!$A:$NN,EA$320,FALSE),'csapat-ranglista'!$A:$FP,EA$321,FALSE)/4),0)</f>
        <v>37.495065789473678</v>
      </c>
      <c r="EB6" s="223">
        <f>IFERROR(IF(RIGHT(VLOOKUP($A6,csapatok!$A:$NN,EB$320,FALSE),5)="Csere",VLOOKUP(LEFT(VLOOKUP($A6,csapatok!$A:$NN,EB$320,FALSE),LEN(VLOOKUP($A6,csapatok!$A:$NN,EB$320,FALSE))-6),'csapat-ranglista'!$A:$FP,EB$321,FALSE)/8,VLOOKUP(VLOOKUP($A6,csapatok!$A:$NN,EB$320,FALSE),'csapat-ranglista'!$A:$FP,EB$321,FALSE)/4),0)</f>
        <v>0</v>
      </c>
      <c r="EC6" s="223">
        <f>IFERROR(IF(RIGHT(VLOOKUP($A6,csapatok!$A:$NN,EC$320,FALSE),5)="Csere",VLOOKUP(LEFT(VLOOKUP($A6,csapatok!$A:$NN,EC$320,FALSE),LEN(VLOOKUP($A6,csapatok!$A:$NN,EC$320,FALSE))-6),'csapat-ranglista'!$A:$FP,EC$321,FALSE)/8,VLOOKUP(VLOOKUP($A6,csapatok!$A:$NN,EC$320,FALSE),'csapat-ranglista'!$A:$FP,EC$321,FALSE)/4),0)</f>
        <v>0</v>
      </c>
      <c r="ED6" s="223">
        <f>IFERROR(IF(RIGHT(VLOOKUP($A6,csapatok!$A:$NN,ED$320,FALSE),5)="Csere",VLOOKUP(LEFT(VLOOKUP($A6,csapatok!$A:$NN,ED$320,FALSE),LEN(VLOOKUP($A6,csapatok!$A:$NN,ED$320,FALSE))-6),'csapat-ranglista'!$A:$FP,ED$321,FALSE)/8,VLOOKUP(VLOOKUP($A6,csapatok!$A:$NN,ED$320,FALSE),'csapat-ranglista'!$A:$FP,ED$321,FALSE)/4),0)</f>
        <v>16.356734093911136</v>
      </c>
      <c r="EE6" s="223">
        <f>IFERROR(IF(RIGHT(VLOOKUP($A6,csapatok!$A:$NN,EE$320,FALSE),5)="Csere",VLOOKUP(LEFT(VLOOKUP($A6,csapatok!$A:$NN,EE$320,FALSE),LEN(VLOOKUP($A6,csapatok!$A:$NN,EE$320,FALSE))-6),'csapat-ranglista'!$A:$FP,EE$321,FALSE)/8,VLOOKUP(VLOOKUP($A6,csapatok!$A:$NN,EE$320,FALSE),'csapat-ranglista'!$A:$FP,EE$321,FALSE)/4),0)</f>
        <v>0</v>
      </c>
      <c r="EF6" s="223">
        <f>IFERROR(IF(RIGHT(VLOOKUP($A6,csapatok!$A:$NN,EF$320,FALSE),5)="Csere",VLOOKUP(LEFT(VLOOKUP($A6,csapatok!$A:$NN,EF$320,FALSE),LEN(VLOOKUP($A6,csapatok!$A:$NN,EF$320,FALSE))-6),'csapat-ranglista'!$A:$FP,EF$321,FALSE)/8,VLOOKUP(VLOOKUP($A6,csapatok!$A:$NN,EF$320,FALSE),'csapat-ranglista'!$A:$FP,EF$321,FALSE)/4),0)</f>
        <v>1.6689929533368619</v>
      </c>
      <c r="EG6" s="223">
        <f>IFERROR(IF(RIGHT(VLOOKUP($A6,csapatok!$A:$NN,EG$320,FALSE),5)="Csere",VLOOKUP(LEFT(VLOOKUP($A6,csapatok!$A:$NN,EG$320,FALSE),LEN(VLOOKUP($A6,csapatok!$A:$NN,EG$320,FALSE))-6),'csapat-ranglista'!$A:$FP,EG$321,FALSE)/8,VLOOKUP(VLOOKUP($A6,csapatok!$A:$NN,EG$320,FALSE),'csapat-ranglista'!$A:$FP,EG$321,FALSE)/4),0)</f>
        <v>17.5</v>
      </c>
      <c r="EH6" s="223">
        <f>IFERROR(IF(RIGHT(VLOOKUP($A6,csapatok!$A:$NN,EH$320,FALSE),5)="Csere",VLOOKUP(LEFT(VLOOKUP($A6,csapatok!$A:$NN,EH$320,FALSE),LEN(VLOOKUP($A6,csapatok!$A:$NN,EH$320,FALSE))-6),'csapat-ranglista'!$A:$FP,EH$321,FALSE)/8,VLOOKUP(VLOOKUP($A6,csapatok!$A:$NN,EH$320,FALSE),'csapat-ranglista'!$A:$FP,EH$321,FALSE)/4),0)</f>
        <v>0</v>
      </c>
      <c r="EI6" s="223">
        <f>IFERROR(IF(RIGHT(VLOOKUP($A6,csapatok!$A:$NN,EI$320,FALSE),5)="Csere",VLOOKUP(LEFT(VLOOKUP($A6,csapatok!$A:$NN,EI$320,FALSE),LEN(VLOOKUP($A6,csapatok!$A:$NN,EI$320,FALSE))-6),'csapat-ranglista'!$A:$FP,EI$321,FALSE)/8,VLOOKUP(VLOOKUP($A6,csapatok!$A:$NN,EI$320,FALSE),'csapat-ranglista'!$A:$FP,EI$321,FALSE)/4),0)</f>
        <v>0</v>
      </c>
      <c r="EJ6" s="223">
        <f>IFERROR(IF(RIGHT(VLOOKUP($A6,csapatok!$A:$NN,EJ$320,FALSE),5)="Csere",VLOOKUP(LEFT(VLOOKUP($A6,csapatok!$A:$NN,EJ$320,FALSE),LEN(VLOOKUP($A6,csapatok!$A:$NN,EJ$320,FALSE))-6),'csapat-ranglista'!$A:$FP,EJ$321,FALSE)/8,VLOOKUP(VLOOKUP($A6,csapatok!$A:$NN,EJ$320,FALSE),'csapat-ranglista'!$A:$FP,EJ$321,FALSE)/4),0)</f>
        <v>0</v>
      </c>
      <c r="EK6" s="223">
        <f>IFERROR(IF(RIGHT(VLOOKUP($A6,csapatok!$A:$NN,EK$320,FALSE),5)="Csere",VLOOKUP(LEFT(VLOOKUP($A6,csapatok!$A:$NN,EK$320,FALSE),LEN(VLOOKUP($A6,csapatok!$A:$NN,EK$320,FALSE))-6),'csapat-ranglista'!$A:$FP,EK$321,FALSE)/8,VLOOKUP(VLOOKUP($A6,csapatok!$A:$NN,EK$320,FALSE),'csapat-ranglista'!$A:$FP,EK$321,FALSE)/4),0)</f>
        <v>0</v>
      </c>
      <c r="EL6" s="223">
        <f>IFERROR(IF(RIGHT(VLOOKUP($A6,csapatok!$A:$NN,EL$320,FALSE),5)="Csere",VLOOKUP(LEFT(VLOOKUP($A6,csapatok!$A:$NN,EL$320,FALSE),LEN(VLOOKUP($A6,csapatok!$A:$NN,EL$320,FALSE))-6),'csapat-ranglista'!$A:$FP,EL$321,FALSE)/8,VLOOKUP(VLOOKUP($A6,csapatok!$A:$NN,EL$320,FALSE),'csapat-ranglista'!$A:$FP,EL$321,FALSE)/4),0)</f>
        <v>0</v>
      </c>
      <c r="EM6" s="223">
        <f>IFERROR(IF(RIGHT(VLOOKUP($A6,csapatok!$A:$NN,EM$320,FALSE),5)="Csere",VLOOKUP(LEFT(VLOOKUP($A6,csapatok!$A:$NN,EM$320,FALSE),LEN(VLOOKUP($A6,csapatok!$A:$NN,EM$320,FALSE))-6),'csapat-ranglista'!$A:$FP,EM$321,FALSE)/8,VLOOKUP(VLOOKUP($A6,csapatok!$A:$NN,EM$320,FALSE),'csapat-ranglista'!$A:$FP,EM$321,FALSE)/4),0)</f>
        <v>24.500000000000004</v>
      </c>
      <c r="EN6" s="223">
        <f>IFERROR(IF(RIGHT(VLOOKUP($A6,csapatok!$A:$NN,EN$320,FALSE),5)="Csere",VLOOKUP(LEFT(VLOOKUP($A6,csapatok!$A:$NN,EN$320,FALSE),LEN(VLOOKUP($A6,csapatok!$A:$NN,EN$320,FALSE))-6),'csapat-ranglista'!$A:$FP,EN$321,FALSE)/8,VLOOKUP(VLOOKUP($A6,csapatok!$A:$NN,EN$320,FALSE),'csapat-ranglista'!$A:$FP,EN$321,FALSE)/4),0)</f>
        <v>0</v>
      </c>
      <c r="EO6" s="223">
        <f>IFERROR(IF(RIGHT(VLOOKUP($A6,csapatok!$A:$NN,EO$320,FALSE),5)="Csere",VLOOKUP(LEFT(VLOOKUP($A6,csapatok!$A:$NN,EO$320,FALSE),LEN(VLOOKUP($A6,csapatok!$A:$NN,EO$320,FALSE))-6),'csapat-ranglista'!$A:$FP,EO$321,FALSE)/8,VLOOKUP(VLOOKUP($A6,csapatok!$A:$NN,EO$320,FALSE),'csapat-ranglista'!$A:$FP,EO$321,FALSE)/4),0)</f>
        <v>24.500000000000004</v>
      </c>
      <c r="EP6" s="223">
        <f>IFERROR(IF(RIGHT(VLOOKUP($A6,csapatok!$A:$NN,EP$320,FALSE),5)="Csere",VLOOKUP(LEFT(VLOOKUP($A6,csapatok!$A:$NN,EP$320,FALSE),LEN(VLOOKUP($A6,csapatok!$A:$NN,EP$320,FALSE))-6),'csapat-ranglista'!$A:$FP,EP$321,FALSE)/8,VLOOKUP(VLOOKUP($A6,csapatok!$A:$NN,EP$320,FALSE),'csapat-ranglista'!$A:$FP,EP$321,FALSE)/4),0)</f>
        <v>0</v>
      </c>
      <c r="EQ6" s="223">
        <f>IFERROR(IF(RIGHT(VLOOKUP($A6,csapatok!$A:$NN,EQ$320,FALSE),5)="Csere",VLOOKUP(LEFT(VLOOKUP($A6,csapatok!$A:$NN,EQ$320,FALSE),LEN(VLOOKUP($A6,csapatok!$A:$NN,EQ$320,FALSE))-6),'csapat-ranglista'!$A:$FP,EQ$321,FALSE)/8,VLOOKUP(VLOOKUP($A6,csapatok!$A:$NN,EQ$320,FALSE),'csapat-ranglista'!$A:$FP,EQ$321,FALSE)/4),0)</f>
        <v>24.500000000000004</v>
      </c>
      <c r="ER6" s="223">
        <f>IFERROR(IF(RIGHT(VLOOKUP($A6,csapatok!$A:$NN,ER$320,FALSE),5)="Csere",VLOOKUP(LEFT(VLOOKUP($A6,csapatok!$A:$NN,ER$320,FALSE),LEN(VLOOKUP($A6,csapatok!$A:$NN,ER$320,FALSE))-6),'csapat-ranglista'!$A:$FP,ER$321,FALSE)/8,VLOOKUP(VLOOKUP($A6,csapatok!$A:$NN,ER$320,FALSE),'csapat-ranglista'!$A:$FP,ER$321,FALSE)/4),0)</f>
        <v>0</v>
      </c>
      <c r="ES6" s="223">
        <f>IFERROR(IF(RIGHT(VLOOKUP($A6,csapatok!$A:$NN,ES$320,FALSE),5)="Csere",VLOOKUP(LEFT(VLOOKUP($A6,csapatok!$A:$NN,ES$320,FALSE),LEN(VLOOKUP($A6,csapatok!$A:$NN,ES$320,FALSE))-6),'csapat-ranglista'!$A:$FP,ES$321,FALSE)/8,VLOOKUP(VLOOKUP($A6,csapatok!$A:$NN,ES$320,FALSE),'csapat-ranglista'!$A:$FP,ES$321,FALSE)/4),0)</f>
        <v>0</v>
      </c>
      <c r="ET6" s="223">
        <f>IFERROR(IF(RIGHT(VLOOKUP($A6,csapatok!$A:$NN,ET$320,FALSE),5)="Csere",VLOOKUP(LEFT(VLOOKUP($A6,csapatok!$A:$NN,ET$320,FALSE),LEN(VLOOKUP($A6,csapatok!$A:$NN,ET$320,FALSE))-6),'csapat-ranglista'!$A:$FP,ET$321,FALSE)/8,VLOOKUP(VLOOKUP($A6,csapatok!$A:$NN,ET$320,FALSE),'csapat-ranglista'!$A:$FP,ET$321,FALSE)/4),0)</f>
        <v>0</v>
      </c>
      <c r="EU6" s="223">
        <f>IFERROR(IF(RIGHT(VLOOKUP($A6,csapatok!$A:$NN,EU$320,FALSE),5)="Csere",VLOOKUP(LEFT(VLOOKUP($A6,csapatok!$A:$NN,EU$320,FALSE),LEN(VLOOKUP($A6,csapatok!$A:$NN,EU$320,FALSE))-6),'csapat-ranglista'!$A:$FP,EU$321,FALSE)/8,VLOOKUP(VLOOKUP($A6,csapatok!$A:$NN,EU$320,FALSE),'csapat-ranglista'!$A:$FP,EU$321,FALSE)/4),0)</f>
        <v>0</v>
      </c>
      <c r="EV6" s="223">
        <f>IFERROR(IF(RIGHT(VLOOKUP($A6,csapatok!$A:$NN,EV$320,FALSE),5)="Csere",VLOOKUP(LEFT(VLOOKUP($A6,csapatok!$A:$NN,EV$320,FALSE),LEN(VLOOKUP($A6,csapatok!$A:$NN,EV$320,FALSE))-6),'csapat-ranglista'!$A:$FP,EV$321,FALSE)/8,VLOOKUP(VLOOKUP($A6,csapatok!$A:$NN,EV$320,FALSE),'csapat-ranglista'!$A:$FP,EV$321,FALSE)/4),0)</f>
        <v>35</v>
      </c>
      <c r="EW6" s="223">
        <f>IFERROR(IF(RIGHT(VLOOKUP($A6,csapatok!$A:$NN,EW$320,FALSE),5)="Csere",VLOOKUP(LEFT(VLOOKUP($A6,csapatok!$A:$NN,EW$320,FALSE),LEN(VLOOKUP($A6,csapatok!$A:$NN,EW$320,FALSE))-6),'csapat-ranglista'!$A:$FP,EW$321,FALSE)/8,VLOOKUP(VLOOKUP($A6,csapatok!$A:$NN,EW$320,FALSE),'csapat-ranglista'!$A:$FP,EW$321,FALSE)/4),0)</f>
        <v>24.500000000000004</v>
      </c>
      <c r="EX6" s="223">
        <f>IFERROR(IF(RIGHT(VLOOKUP($A6,csapatok!$A:$NN,EX$320,FALSE),5)="Csere",VLOOKUP(LEFT(VLOOKUP($A6,csapatok!$A:$NN,EX$320,FALSE),LEN(VLOOKUP($A6,csapatok!$A:$NN,EX$320,FALSE))-6),'csapat-ranglista'!$A:$FP,EX$321,FALSE)/8,VLOOKUP(VLOOKUP($A6,csapatok!$A:$NN,EX$320,FALSE),'csapat-ranglista'!$A:$FP,EX$321,FALSE)/4),0)</f>
        <v>0</v>
      </c>
      <c r="EY6" s="223">
        <f>IFERROR(IF(RIGHT(VLOOKUP($A6,csapatok!$A:$NN,EY$320,FALSE),5)="Csere",VLOOKUP(LEFT(VLOOKUP($A6,csapatok!$A:$NN,EY$320,FALSE),LEN(VLOOKUP($A6,csapatok!$A:$NN,EY$320,FALSE))-6),'csapat-ranglista'!$A:$FP,EY$321,FALSE)/8,VLOOKUP(VLOOKUP($A6,csapatok!$A:$NN,EY$320,FALSE),'csapat-ranglista'!$A:$FP,EY$321,FALSE)/4),0)</f>
        <v>13.603947368421052</v>
      </c>
      <c r="EZ6" s="223">
        <f>IFERROR(IF(RIGHT(VLOOKUP($A6,csapatok!$A:$NN,EZ$320,FALSE),5)="Csere",VLOOKUP(LEFT(VLOOKUP($A6,csapatok!$A:$NN,EZ$320,FALSE),LEN(VLOOKUP($A6,csapatok!$A:$NN,EZ$320,FALSE))-6),'csapat-ranglista'!$A:$FP,EZ$321,FALSE)/8,VLOOKUP(VLOOKUP($A6,csapatok!$A:$NN,EZ$320,FALSE),'csapat-ranglista'!$A:$FP,EZ$321,FALSE)/4),0)</f>
        <v>11.98661650669024</v>
      </c>
      <c r="FA6" s="223">
        <f>IFERROR(IF(RIGHT(VLOOKUP($A6,csapatok!$A:$NN,FA$320,FALSE),5)="Csere",VLOOKUP(LEFT(VLOOKUP($A6,csapatok!$A:$NN,FA$320,FALSE),LEN(VLOOKUP($A6,csapatok!$A:$NN,FA$320,FALSE))-6),'csapat-ranglista'!$A:$FP,FA$321,FALSE)/8,VLOOKUP(VLOOKUP($A6,csapatok!$A:$NN,FA$320,FALSE),'csapat-ranglista'!$A:$FP,FA$321,FALSE)/4),0)</f>
        <v>0</v>
      </c>
      <c r="FB6" s="223">
        <f>IFERROR(IF(RIGHT(VLOOKUP($A6,csapatok!$A:$NN,FB$320,FALSE),5)="Csere",VLOOKUP(LEFT(VLOOKUP($A6,csapatok!$A:$NN,FB$320,FALSE),LEN(VLOOKUP($A6,csapatok!$A:$NN,FB$320,FALSE))-6),'csapat-ranglista'!$A:$FP,FB$321,FALSE)/8,VLOOKUP(VLOOKUP($A6,csapatok!$A:$NN,FB$320,FALSE),'csapat-ranglista'!$A:$FP,FB$321,FALSE)/4),0)</f>
        <v>0</v>
      </c>
      <c r="FC6" s="223">
        <f>IFERROR(IF(RIGHT(VLOOKUP($A6,csapatok!$A:$NN,FC$320,FALSE),5)="Csere",VLOOKUP(LEFT(VLOOKUP($A6,csapatok!$A:$NN,FC$320,FALSE),LEN(VLOOKUP($A6,csapatok!$A:$NN,FC$320,FALSE))-6),'csapat-ranglista'!$A:$FP,FC$321,FALSE)/8,VLOOKUP(VLOOKUP($A6,csapatok!$A:$NN,FC$320,FALSE),'csapat-ranglista'!$A:$FP,FC$321,FALSE)/4),0)</f>
        <v>38.628947368421052</v>
      </c>
      <c r="FD6" s="224">
        <f>versenyek!$QY$11*IFERROR(VLOOKUP(VLOOKUP($A6,versenyek!QX:QZ,3,FALSE),szabalyok!$A$16:$B$23,2,FALSE)/4,0)</f>
        <v>0</v>
      </c>
      <c r="FE6" s="224">
        <f>versenyek!$RB$11*IFERROR(VLOOKUP(VLOOKUP($A6,versenyek!RA:RC,3,FALSE),szabalyok!$A$16:$B$23,2,FALSE)/4,0)</f>
        <v>4.0323494223029028</v>
      </c>
      <c r="FF6" s="223">
        <f>IFERROR(IF(RIGHT(VLOOKUP($A6,csapatok!$A:$NN,FF$320,FALSE),5)="Csere",VLOOKUP(LEFT(VLOOKUP($A6,csapatok!$A:$NN,FF$320,FALSE),LEN(VLOOKUP($A6,csapatok!$A:$NN,FF$320,FALSE))-6),'csapat-ranglista'!$A:$FP,FF$321,FALSE)/8,VLOOKUP(VLOOKUP($A6,csapatok!$A:$NN,FF$320,FALSE),'csapat-ranglista'!$A:$FP,FF$321,FALSE)/4),0)</f>
        <v>0</v>
      </c>
      <c r="FG6" s="223">
        <f>IFERROR(IF(RIGHT(VLOOKUP($A6,csapatok!$A:$NN,FG$320,FALSE),5)="Csere",VLOOKUP(LEFT(VLOOKUP($A6,csapatok!$A:$NN,FG$320,FALSE),LEN(VLOOKUP($A6,csapatok!$A:$NN,FG$320,FALSE))-6),'csapat-ranglista'!$A:$FP,FG$321,FALSE)/8,VLOOKUP(VLOOKUP($A6,csapatok!$A:$NN,FG$320,FALSE),'csapat-ranglista'!$A:$FP,FG$321,FALSE)/4),0)</f>
        <v>0</v>
      </c>
      <c r="FH6" s="223">
        <f>IFERROR(IF(RIGHT(VLOOKUP($A6,csapatok!$A:$NN,FH$320,FALSE),5)="Csere",VLOOKUP(LEFT(VLOOKUP($A6,csapatok!$A:$NN,FH$320,FALSE),LEN(VLOOKUP($A6,csapatok!$A:$NN,FH$320,FALSE))-6),'csapat-ranglista'!$A:$FP,FH$321,FALSE)/8,VLOOKUP(VLOOKUP($A6,csapatok!$A:$NN,FH$320,FALSE),'csapat-ranglista'!$A:$FP,FH$321,FALSE)/4),0)</f>
        <v>0</v>
      </c>
      <c r="FI6" s="223">
        <f>IFERROR(IF(RIGHT(VLOOKUP($A6,csapatok!$A:$NN,FI$320,FALSE),5)="Csere",VLOOKUP(LEFT(VLOOKUP($A6,csapatok!$A:$NN,FI$320,FALSE),LEN(VLOOKUP($A6,csapatok!$A:$NN,FI$320,FALSE))-6),'csapat-ranglista'!$A:$FP,FI$321,FALSE)/8,VLOOKUP(VLOOKUP($A6,csapatok!$A:$NN,FI$320,FALSE),'csapat-ranglista'!$A:$FP,FI$321,FALSE)/4),0)</f>
        <v>22.007401315789476</v>
      </c>
      <c r="FJ6" s="223">
        <f>IFERROR(IF(RIGHT(VLOOKUP($A6,csapatok!$A:$NN,FJ$320,FALSE),5)="Csere",VLOOKUP(LEFT(VLOOKUP($A6,csapatok!$A:$NN,FJ$320,FALSE),LEN(VLOOKUP($A6,csapatok!$A:$NN,FJ$320,FALSE))-6),'csapat-ranglista'!$A:$FP,FJ$321,FALSE)/8,VLOOKUP(VLOOKUP($A6,csapatok!$A:$NN,FJ$320,FALSE),'csapat-ranglista'!$A:$FP,FJ$321,FALSE)/4),0)</f>
        <v>0</v>
      </c>
      <c r="FK6" s="223">
        <f>IFERROR(IF(RIGHT(VLOOKUP($A6,csapatok!$A:$NN,FK$320,FALSE),5)="Csere",VLOOKUP(LEFT(VLOOKUP($A6,csapatok!$A:$NN,FK$320,FALSE),LEN(VLOOKUP($A6,csapatok!$A:$NN,FK$320,FALSE))-6),'csapat-ranglista'!$A:$FP,FK$321,FALSE)/8,VLOOKUP(VLOOKUP($A6,csapatok!$A:$NN,FK$320,FALSE),'csapat-ranglista'!$A:$FP,FK$321,FALSE)/4),0)</f>
        <v>0</v>
      </c>
      <c r="FL6" s="223">
        <f>IFERROR(IF(RIGHT(VLOOKUP($A6,csapatok!$A:$NN,FL$320,FALSE),5)="Csere",VLOOKUP(LEFT(VLOOKUP($A6,csapatok!$A:$NN,FL$320,FALSE),LEN(VLOOKUP($A6,csapatok!$A:$NN,FL$320,FALSE))-6),'csapat-ranglista'!$A:$FP,FL$321,FALSE)/8,VLOOKUP(VLOOKUP($A6,csapatok!$A:$NN,FL$320,FALSE),'csapat-ranglista'!$A:$FP,FL$321,FALSE)/4),0)</f>
        <v>0</v>
      </c>
      <c r="FM6" s="223">
        <f>IFERROR(IF(RIGHT(VLOOKUP($A6,csapatok!$A:$NN,FM$320,FALSE),5)="Csere",VLOOKUP(LEFT(VLOOKUP($A6,csapatok!$A:$NN,FM$320,FALSE),LEN(VLOOKUP($A6,csapatok!$A:$NN,FM$320,FALSE))-6),'csapat-ranglista'!$A:$FP,FM$321,FALSE)/8,VLOOKUP(VLOOKUP($A6,csapatok!$A:$NN,FM$320,FALSE),'csapat-ranglista'!$A:$FP,FM$321,FALSE)/4),0)</f>
        <v>0</v>
      </c>
      <c r="FN6" s="223">
        <f>IFERROR(IF(RIGHT(VLOOKUP($A6,csapatok!$A:$NN,FN$320,FALSE),5)="Csere",VLOOKUP(LEFT(VLOOKUP($A6,csapatok!$A:$NN,FN$320,FALSE),LEN(VLOOKUP($A6,csapatok!$A:$NN,FN$320,FALSE))-6),'csapat-ranglista'!$A:$FP,FN$321,FALSE)/8,VLOOKUP(VLOOKUP($A6,csapatok!$A:$NN,FN$320,FALSE),'csapat-ranglista'!$A:$FP,FN$321,FALSE)/4),0)</f>
        <v>0</v>
      </c>
      <c r="FO6" s="223">
        <f>IFERROR(IF(RIGHT(VLOOKUP($A6,csapatok!$A:$NN,FO$320,FALSE),5)="Csere",VLOOKUP(LEFT(VLOOKUP($A6,csapatok!$A:$NN,FO$320,FALSE),LEN(VLOOKUP($A6,csapatok!$A:$NN,FO$320,FALSE))-6),'csapat-ranglista'!$A:$FP,FO$321,FALSE)/8,VLOOKUP(VLOOKUP($A6,csapatok!$A:$NN,FO$320,FALSE),'csapat-ranglista'!$A:$FP,FO$321,FALSE)/4),0)</f>
        <v>0</v>
      </c>
      <c r="FP6" s="223">
        <f>IFERROR(IF(RIGHT(VLOOKUP($A6,csapatok!$A:$NN,FP$320,FALSE),5)="Csere",VLOOKUP(LEFT(VLOOKUP($A6,csapatok!$A:$NN,FP$320,FALSE),LEN(VLOOKUP($A6,csapatok!$A:$NN,FP$320,FALSE))-6),'csapat-ranglista'!$A:$FP,FP$321,FALSE)/8,VLOOKUP(VLOOKUP($A6,csapatok!$A:$NN,FP$320,FALSE),'csapat-ranglista'!$A:$FP,FP$321,FALSE)/4),0)</f>
        <v>0</v>
      </c>
      <c r="FQ6" s="223">
        <f>IFERROR(IF(RIGHT(VLOOKUP($A6,csapatok!$A:$NN,FQ$320,FALSE),5)="Csere",VLOOKUP(LEFT(VLOOKUP($A6,csapatok!$A:$NN,FQ$320,FALSE),LEN(VLOOKUP($A6,csapatok!$A:$NN,FQ$320,FALSE))-6),'csapat-ranglista'!$A:$FP,FQ$321,FALSE)/8,VLOOKUP(VLOOKUP($A6,csapatok!$A:$NN,FQ$320,FALSE),'csapat-ranglista'!$A:$FP,FQ$321,FALSE)/4),0)</f>
        <v>0</v>
      </c>
      <c r="FR6" s="223">
        <f>IFERROR(IF(RIGHT(VLOOKUP($A6,csapatok!$A:$NN,FR$320,FALSE),5)="Csere",VLOOKUP(LEFT(VLOOKUP($A6,csapatok!$A:$NN,FR$320,FALSE),LEN(VLOOKUP($A6,csapatok!$A:$NN,FR$320,FALSE))-6),'csapat-ranglista'!$A:$FP,FR$321,FALSE)/8,VLOOKUP(VLOOKUP($A6,csapatok!$A:$NN,FR$320,FALSE),'csapat-ranglista'!$A:$FP,FR$321,FALSE)/4),0)</f>
        <v>35</v>
      </c>
      <c r="FS6" s="223">
        <f>IFERROR(IF(RIGHT(VLOOKUP($A6,csapatok!$A:$NN,FS$320,FALSE),5)="Csere",VLOOKUP(LEFT(VLOOKUP($A6,csapatok!$A:$NN,FS$320,FALSE),LEN(VLOOKUP($A6,csapatok!$A:$NN,FS$320,FALSE))-6),'csapat-ranglista'!$A:$FP,FS$321,FALSE)/8,VLOOKUP(VLOOKUP($A6,csapatok!$A:$NN,FS$320,FALSE),'csapat-ranglista'!$A:$FP,FS$321,FALSE)/4),0)</f>
        <v>0</v>
      </c>
      <c r="FT6" s="223">
        <f>IFERROR(IF(RIGHT(VLOOKUP($A6,csapatok!$A:$NN,FT$320,FALSE),5)="Csere",VLOOKUP(LEFT(VLOOKUP($A6,csapatok!$A:$NN,FT$320,FALSE),LEN(VLOOKUP($A6,csapatok!$A:$NN,FT$320,FALSE))-6),'csapat-ranglista'!$A:$FP,FT$321,FALSE)/8,VLOOKUP(VLOOKUP($A6,csapatok!$A:$NN,FT$320,FALSE),'csapat-ranglista'!$A:$FP,FT$321,FALSE)/4),0)</f>
        <v>28.929100067678025</v>
      </c>
      <c r="FU6" s="223">
        <f>IFERROR(IF(RIGHT(VLOOKUP($A6,csapatok!$A:$NN,FU$320,FALSE),5)="Csere",VLOOKUP(LEFT(VLOOKUP($A6,csapatok!$A:$NN,FU$320,FALSE),LEN(VLOOKUP($A6,csapatok!$A:$NN,FU$320,FALSE))-6),'csapat-ranglista'!$A:$FP,FU$321,FALSE)/8,VLOOKUP(VLOOKUP($A6,csapatok!$A:$NN,FU$320,FALSE),'csapat-ranglista'!$A:$FP,FU$321,FALSE)/4),0)</f>
        <v>0</v>
      </c>
      <c r="FV6" s="223">
        <f>IFERROR(IF(RIGHT(VLOOKUP($A6,csapatok!$A:$NN,FV$320,FALSE),5)="Csere",VLOOKUP(LEFT(VLOOKUP($A6,csapatok!$A:$NN,FV$320,FALSE),LEN(VLOOKUP($A6,csapatok!$A:$NN,FV$320,FALSE))-6),'csapat-ranglista'!$A:$FP,FV$321,FALSE)/8,VLOOKUP(VLOOKUP($A6,csapatok!$A:$NN,FV$320,FALSE),'csapat-ranglista'!$A:$FP,FV$321,FALSE)/4),0)</f>
        <v>0</v>
      </c>
      <c r="FW6" s="223">
        <f>IFERROR(IF(RIGHT(VLOOKUP($A6,csapatok!$A:$NN,FW$320,FALSE),5)="Csere",VLOOKUP(LEFT(VLOOKUP($A6,csapatok!$A:$NN,FW$320,FALSE),LEN(VLOOKUP($A6,csapatok!$A:$NN,FW$320,FALSE))-6),'csapat-ranglista'!$A:$FP,FW$321,FALSE)/8,VLOOKUP(VLOOKUP($A6,csapatok!$A:$NN,FW$320,FALSE),'csapat-ranglista'!$A:$FP,FW$321,FALSE)/4),0)</f>
        <v>0</v>
      </c>
      <c r="FX6" s="223">
        <f>IFERROR(IF(RIGHT(VLOOKUP($A6,csapatok!$A:$NN,FX$320,FALSE),5)="Csere",VLOOKUP(LEFT(VLOOKUP($A6,csapatok!$A:$NN,FX$320,FALSE),LEN(VLOOKUP($A6,csapatok!$A:$NN,FX$320,FALSE))-6),'csapat-ranglista'!$A:$FP,FX$321,FALSE)/8,VLOOKUP(VLOOKUP($A6,csapatok!$A:$NN,FX$320,FALSE),'csapat-ranglista'!$A:$FP,FX$321,FALSE)/4),0)</f>
        <v>0</v>
      </c>
      <c r="FY6" s="223">
        <f>IFERROR(IF(RIGHT(VLOOKUP($A6,csapatok!$A:$NN,FY$320,FALSE),5)="Csere",VLOOKUP(LEFT(VLOOKUP($A6,csapatok!$A:$NN,FY$320,FALSE),LEN(VLOOKUP($A6,csapatok!$A:$NN,FY$320,FALSE))-6),'csapat-ranglista'!$A:$FP,FY$321,FALSE)/8,VLOOKUP(VLOOKUP($A6,csapatok!$A:$NN,FY$320,FALSE),'csapat-ranglista'!$A:$FP,FY$321,FALSE)/4),0)</f>
        <v>18.461378205128206</v>
      </c>
      <c r="FZ6" s="223">
        <f>IFERROR(IF(RIGHT(VLOOKUP($A6,csapatok!$A:$NN,FZ$320,FALSE),5)="Csere",VLOOKUP(LEFT(VLOOKUP($A6,csapatok!$A:$NN,FZ$320,FALSE),LEN(VLOOKUP($A6,csapatok!$A:$NN,FZ$320,FALSE))-6),'csapat-ranglista'!$A:$FP,FZ$321,FALSE)/8,VLOOKUP(VLOOKUP($A6,csapatok!$A:$NN,FZ$320,FALSE),'csapat-ranglista'!$A:$FP,FZ$321,FALSE)/4),0)</f>
        <v>0</v>
      </c>
      <c r="GA6" s="223">
        <f>IFERROR(IF(RIGHT(VLOOKUP($A6,csapatok!$A:$NN,GA$320,FALSE),5)="Csere",VLOOKUP(LEFT(VLOOKUP($A6,csapatok!$A:$NN,GA$320,FALSE),LEN(VLOOKUP($A6,csapatok!$A:$NN,GA$320,FALSE))-6),'csapat-ranglista'!$A:$FP,GA$321,FALSE)/8,VLOOKUP(VLOOKUP($A6,csapatok!$A:$NN,GA$320,FALSE),'csapat-ranglista'!$A:$FP,GA$321,FALSE)/4),0)</f>
        <v>19.278846153846153</v>
      </c>
      <c r="GB6" s="223">
        <f>IFERROR(IF(RIGHT(VLOOKUP($A6,csapatok!$A:$NN,GB$320,FALSE),5)="Csere",VLOOKUP(LEFT(VLOOKUP($A6,csapatok!$A:$NN,GB$320,FALSE),LEN(VLOOKUP($A6,csapatok!$A:$NN,GB$320,FALSE))-6),'csapat-ranglista'!$A:$FP,GB$321,FALSE)/8,VLOOKUP(VLOOKUP($A6,csapatok!$A:$NN,GB$320,FALSE),'csapat-ranglista'!$A:$FP,GB$321,FALSE)/4),0)</f>
        <v>0</v>
      </c>
      <c r="GC6" s="223">
        <f>IFERROR(IF(RIGHT(VLOOKUP($A6,csapatok!$A:$NN,GC$320,FALSE),5)="Csere",VLOOKUP(LEFT(VLOOKUP($A6,csapatok!$A:$NN,GC$320,FALSE),LEN(VLOOKUP($A6,csapatok!$A:$NN,GC$320,FALSE))-6),'csapat-ranglista'!$A:$FP,GC$321,FALSE)/8,VLOOKUP(VLOOKUP($A6,csapatok!$A:$NN,GC$320,FALSE),'csapat-ranglista'!$A:$FP,GC$321,FALSE)/4),0)</f>
        <v>0</v>
      </c>
      <c r="GD6" s="247">
        <f>SUM(EQ6:GC6)</f>
        <v>275.92858640827711</v>
      </c>
    </row>
    <row r="7" spans="1:186">
      <c r="A7" s="32" t="s">
        <v>1513</v>
      </c>
      <c r="B7" s="2">
        <v>35410</v>
      </c>
      <c r="C7" s="131" t="str">
        <f>IF(B7=0,"",IF(B7&lt;$C$1,"felnőtt","ifi"))</f>
        <v>ifi</v>
      </c>
      <c r="D7" s="32" t="s">
        <v>101</v>
      </c>
      <c r="E7" s="45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2.5765956716207805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f>IFERROR(IF(RIGHT(VLOOKUP($A7,csapatok!$A:$BL,X$320,FALSE),5)="Csere",VLOOKUP(LEFT(VLOOKUP($A7,csapatok!$A:$BL,X$320,FALSE),LEN(VLOOKUP($A7,csapatok!$A:$BL,X$320,FALSE))-6),'csapat-ranglista'!$A:$FP,X$321,FALSE)/8,VLOOKUP(VLOOKUP($A7,csapatok!$A:$BL,X$320,FALSE),'csapat-ranglista'!$A:$FP,X$321,FALSE)/4),0)</f>
        <v>0</v>
      </c>
      <c r="Y7" s="32">
        <f>IFERROR(IF(RIGHT(VLOOKUP($A7,csapatok!$A:$BL,Y$320,FALSE),5)="Csere",VLOOKUP(LEFT(VLOOKUP($A7,csapatok!$A:$BL,Y$320,FALSE),LEN(VLOOKUP($A7,csapatok!$A:$BL,Y$320,FALSE))-6),'csapat-ranglista'!$A:$FP,Y$321,FALSE)/8,VLOOKUP(VLOOKUP($A7,csapatok!$A:$BL,Y$320,FALSE),'csapat-ranglista'!$A:$FP,Y$321,FALSE)/4),0)</f>
        <v>0</v>
      </c>
      <c r="Z7" s="32">
        <f>IFERROR(IF(RIGHT(VLOOKUP($A7,csapatok!$A:$BL,Z$320,FALSE),5)="Csere",VLOOKUP(LEFT(VLOOKUP($A7,csapatok!$A:$BL,Z$320,FALSE),LEN(VLOOKUP($A7,csapatok!$A:$BL,Z$320,FALSE))-6),'csapat-ranglista'!$A:$FP,Z$321,FALSE)/8,VLOOKUP(VLOOKUP($A7,csapatok!$A:$BL,Z$320,FALSE),'csapat-ranglista'!$A:$FP,Z$321,FALSE)/4),0)</f>
        <v>0</v>
      </c>
      <c r="AA7" s="32">
        <f>IFERROR(IF(RIGHT(VLOOKUP($A7,csapatok!$A:$BL,AA$320,FALSE),5)="Csere",VLOOKUP(LEFT(VLOOKUP($A7,csapatok!$A:$BL,AA$320,FALSE),LEN(VLOOKUP($A7,csapatok!$A:$BL,AA$320,FALSE))-6),'csapat-ranglista'!$A:$FP,AA$321,FALSE)/8,VLOOKUP(VLOOKUP($A7,csapatok!$A:$BL,AA$320,FALSE),'csapat-ranglista'!$A:$FP,AA$321,FALSE)/4),0)</f>
        <v>0</v>
      </c>
      <c r="AB7" s="223">
        <f>IFERROR(IF(RIGHT(VLOOKUP($A7,csapatok!$A:$BL,AB$320,FALSE),5)="Csere",VLOOKUP(LEFT(VLOOKUP($A7,csapatok!$A:$BL,AB$320,FALSE),LEN(VLOOKUP($A7,csapatok!$A:$BL,AB$320,FALSE))-6),'csapat-ranglista'!$A:$FP,AB$321,FALSE)/8,VLOOKUP(VLOOKUP($A7,csapatok!$A:$BL,AB$320,FALSE),'csapat-ranglista'!$A:$FP,AB$321,FALSE)/4),0)</f>
        <v>0</v>
      </c>
      <c r="AC7" s="223">
        <f>IFERROR(IF(RIGHT(VLOOKUP($A7,csapatok!$A:$BL,AC$320,FALSE),5)="Csere",VLOOKUP(LEFT(VLOOKUP($A7,csapatok!$A:$BL,AC$320,FALSE),LEN(VLOOKUP($A7,csapatok!$A:$BL,AC$320,FALSE))-6),'csapat-ranglista'!$A:$FP,AC$321,FALSE)/8,VLOOKUP(VLOOKUP($A7,csapatok!$A:$BL,AC$320,FALSE),'csapat-ranglista'!$A:$FP,AC$321,FALSE)/4),0)</f>
        <v>0</v>
      </c>
      <c r="AD7" s="223">
        <f>IFERROR(IF(RIGHT(VLOOKUP($A7,csapatok!$A:$BL,AD$320,FALSE),5)="Csere",VLOOKUP(LEFT(VLOOKUP($A7,csapatok!$A:$BL,AD$320,FALSE),LEN(VLOOKUP($A7,csapatok!$A:$BL,AD$320,FALSE))-6),'csapat-ranglista'!$A:$FP,AD$321,FALSE)/8,VLOOKUP(VLOOKUP($A7,csapatok!$A:$BL,AD$320,FALSE),'csapat-ranglista'!$A:$FP,AD$321,FALSE)/4),0)</f>
        <v>0</v>
      </c>
      <c r="AE7" s="223">
        <f>IFERROR(IF(RIGHT(VLOOKUP($A7,csapatok!$A:$BL,AE$320,FALSE),5)="Csere",VLOOKUP(LEFT(VLOOKUP($A7,csapatok!$A:$BL,AE$320,FALSE),LEN(VLOOKUP($A7,csapatok!$A:$BL,AE$320,FALSE))-6),'csapat-ranglista'!$A:$FP,AE$321,FALSE)/8,VLOOKUP(VLOOKUP($A7,csapatok!$A:$BL,AE$320,FALSE),'csapat-ranglista'!$A:$FP,AE$321,FALSE)/4),0)</f>
        <v>0</v>
      </c>
      <c r="AF7" s="223">
        <f>IFERROR(IF(RIGHT(VLOOKUP($A7,csapatok!$A:$BL,AF$320,FALSE),5)="Csere",VLOOKUP(LEFT(VLOOKUP($A7,csapatok!$A:$BL,AF$320,FALSE),LEN(VLOOKUP($A7,csapatok!$A:$BL,AF$320,FALSE))-6),'csapat-ranglista'!$A:$FP,AF$321,FALSE)/8,VLOOKUP(VLOOKUP($A7,csapatok!$A:$BL,AF$320,FALSE),'csapat-ranglista'!$A:$FP,AF$321,FALSE)/4),0)</f>
        <v>0</v>
      </c>
      <c r="AG7" s="223">
        <f>IFERROR(IF(RIGHT(VLOOKUP($A7,csapatok!$A:$BL,AG$320,FALSE),5)="Csere",VLOOKUP(LEFT(VLOOKUP($A7,csapatok!$A:$BL,AG$320,FALSE),LEN(VLOOKUP($A7,csapatok!$A:$BL,AG$320,FALSE))-6),'csapat-ranglista'!$A:$FP,AG$321,FALSE)/8,VLOOKUP(VLOOKUP($A7,csapatok!$A:$BL,AG$320,FALSE),'csapat-ranglista'!$A:$FP,AG$321,FALSE)/4),0)</f>
        <v>0</v>
      </c>
      <c r="AH7" s="223">
        <f>IFERROR(IF(RIGHT(VLOOKUP($A7,csapatok!$A:$BL,AH$320,FALSE),5)="Csere",VLOOKUP(LEFT(VLOOKUP($A7,csapatok!$A:$BL,AH$320,FALSE),LEN(VLOOKUP($A7,csapatok!$A:$BL,AH$320,FALSE))-6),'csapat-ranglista'!$A:$FP,AH$321,FALSE)/8,VLOOKUP(VLOOKUP($A7,csapatok!$A:$BL,AH$320,FALSE),'csapat-ranglista'!$A:$FP,AH$321,FALSE)/4),0)</f>
        <v>0</v>
      </c>
      <c r="AI7" s="223">
        <f>IFERROR(IF(RIGHT(VLOOKUP($A7,csapatok!$A:$BL,AI$320,FALSE),5)="Csere",VLOOKUP(LEFT(VLOOKUP($A7,csapatok!$A:$BL,AI$320,FALSE),LEN(VLOOKUP($A7,csapatok!$A:$BL,AI$320,FALSE))-6),'csapat-ranglista'!$A:$FP,AI$321,FALSE)/8,VLOOKUP(VLOOKUP($A7,csapatok!$A:$BL,AI$320,FALSE),'csapat-ranglista'!$A:$FP,AI$321,FALSE)/4),0)</f>
        <v>0</v>
      </c>
      <c r="AJ7" s="223">
        <f>IFERROR(IF(RIGHT(VLOOKUP($A7,csapatok!$A:$BL,AJ$320,FALSE),5)="Csere",VLOOKUP(LEFT(VLOOKUP($A7,csapatok!$A:$BL,AJ$320,FALSE),LEN(VLOOKUP($A7,csapatok!$A:$BL,AJ$320,FALSE))-6),'csapat-ranglista'!$A:$FP,AJ$321,FALSE)/8,VLOOKUP(VLOOKUP($A7,csapatok!$A:$BL,AJ$320,FALSE),'csapat-ranglista'!$A:$FP,AJ$321,FALSE)/2),0)</f>
        <v>0</v>
      </c>
      <c r="AK7" s="223">
        <f>IFERROR(IF(RIGHT(VLOOKUP($A7,csapatok!$A:$CN,AK$320,FALSE),5)="Csere",VLOOKUP(LEFT(VLOOKUP($A7,csapatok!$A:$CN,AK$320,FALSE),LEN(VLOOKUP($A7,csapatok!$A:$CN,AK$320,FALSE))-6),'csapat-ranglista'!$A:$FP,AK$321,FALSE)/8,VLOOKUP(VLOOKUP($A7,csapatok!$A:$CN,AK$320,FALSE),'csapat-ranglista'!$A:$FP,AK$321,FALSE)/4),0)</f>
        <v>0</v>
      </c>
      <c r="AL7" s="223">
        <f>IFERROR(IF(RIGHT(VLOOKUP($A7,csapatok!$A:$CN,AL$320,FALSE),5)="Csere",VLOOKUP(LEFT(VLOOKUP($A7,csapatok!$A:$CN,AL$320,FALSE),LEN(VLOOKUP($A7,csapatok!$A:$CN,AL$320,FALSE))-6),'csapat-ranglista'!$A:$FP,AL$321,FALSE)/8,VLOOKUP(VLOOKUP($A7,csapatok!$A:$CN,AL$320,FALSE),'csapat-ranglista'!$A:$FP,AL$321,FALSE)/4),0)</f>
        <v>0</v>
      </c>
      <c r="AM7" s="223">
        <f>IFERROR(IF(RIGHT(VLOOKUP($A7,csapatok!$A:$CN,AM$320,FALSE),5)="Csere",VLOOKUP(LEFT(VLOOKUP($A7,csapatok!$A:$CN,AM$320,FALSE),LEN(VLOOKUP($A7,csapatok!$A:$CN,AM$320,FALSE))-6),'csapat-ranglista'!$A:$FP,AM$321,FALSE)/8,VLOOKUP(VLOOKUP($A7,csapatok!$A:$CN,AM$320,FALSE),'csapat-ranglista'!$A:$FP,AM$321,FALSE)/4),0)</f>
        <v>0</v>
      </c>
      <c r="AN7" s="223">
        <f>IFERROR(IF(RIGHT(VLOOKUP($A7,csapatok!$A:$CN,AN$320,FALSE),5)="Csere",VLOOKUP(LEFT(VLOOKUP($A7,csapatok!$A:$CN,AN$320,FALSE),LEN(VLOOKUP($A7,csapatok!$A:$CN,AN$320,FALSE))-6),'csapat-ranglista'!$A:$FP,AN$321,FALSE)/8,VLOOKUP(VLOOKUP($A7,csapatok!$A:$CN,AN$320,FALSE),'csapat-ranglista'!$A:$FP,AN$321,FALSE)/4),0)</f>
        <v>0</v>
      </c>
      <c r="AO7" s="223">
        <f>IFERROR(IF(RIGHT(VLOOKUP($A7,csapatok!$A:$CN,AO$320,FALSE),5)="Csere",VLOOKUP(LEFT(VLOOKUP($A7,csapatok!$A:$CN,AO$320,FALSE),LEN(VLOOKUP($A7,csapatok!$A:$CN,AO$320,FALSE))-6),'csapat-ranglista'!$A:$FP,AO$321,FALSE)/8,VLOOKUP(VLOOKUP($A7,csapatok!$A:$CN,AO$320,FALSE),'csapat-ranglista'!$A:$FP,AO$321,FALSE)/4),0)</f>
        <v>0</v>
      </c>
      <c r="AP7" s="223">
        <f>IFERROR(IF(RIGHT(VLOOKUP($A7,csapatok!$A:$CN,AP$320,FALSE),5)="Csere",VLOOKUP(LEFT(VLOOKUP($A7,csapatok!$A:$CN,AP$320,FALSE),LEN(VLOOKUP($A7,csapatok!$A:$CN,AP$320,FALSE))-6),'csapat-ranglista'!$A:$FP,AP$321,FALSE)/8,VLOOKUP(VLOOKUP($A7,csapatok!$A:$CN,AP$320,FALSE),'csapat-ranglista'!$A:$FP,AP$321,FALSE)/4),0)</f>
        <v>0</v>
      </c>
      <c r="AQ7" s="223">
        <f>IFERROR(IF(RIGHT(VLOOKUP($A7,csapatok!$A:$CN,AQ$320,FALSE),5)="Csere",VLOOKUP(LEFT(VLOOKUP($A7,csapatok!$A:$CN,AQ$320,FALSE),LEN(VLOOKUP($A7,csapatok!$A:$CN,AQ$320,FALSE))-6),'csapat-ranglista'!$A:$FP,AQ$321,FALSE)/8,VLOOKUP(VLOOKUP($A7,csapatok!$A:$CN,AQ$320,FALSE),'csapat-ranglista'!$A:$FP,AQ$321,FALSE)/4),0)</f>
        <v>0</v>
      </c>
      <c r="AR7" s="223">
        <f>IFERROR(IF(RIGHT(VLOOKUP($A7,csapatok!$A:$CN,AR$320,FALSE),5)="Csere",VLOOKUP(LEFT(VLOOKUP($A7,csapatok!$A:$CN,AR$320,FALSE),LEN(VLOOKUP($A7,csapatok!$A:$CN,AR$320,FALSE))-6),'csapat-ranglista'!$A:$FP,AR$321,FALSE)/8,VLOOKUP(VLOOKUP($A7,csapatok!$A:$CN,AR$320,FALSE),'csapat-ranglista'!$A:$FP,AR$321,FALSE)/4),0)</f>
        <v>0</v>
      </c>
      <c r="AS7" s="223">
        <f>IFERROR(IF(RIGHT(VLOOKUP($A7,csapatok!$A:$CN,AS$320,FALSE),5)="Csere",VLOOKUP(LEFT(VLOOKUP($A7,csapatok!$A:$CN,AS$320,FALSE),LEN(VLOOKUP($A7,csapatok!$A:$CN,AS$320,FALSE))-6),'csapat-ranglista'!$A:$FP,AS$321,FALSE)/8,VLOOKUP(VLOOKUP($A7,csapatok!$A:$CN,AS$320,FALSE),'csapat-ranglista'!$A:$FP,AS$321,FALSE)/4),0)</f>
        <v>0</v>
      </c>
      <c r="AT7" s="223">
        <f>IFERROR(IF(RIGHT(VLOOKUP($A7,csapatok!$A:$CN,AT$320,FALSE),5)="Csere",VLOOKUP(LEFT(VLOOKUP($A7,csapatok!$A:$CN,AT$320,FALSE),LEN(VLOOKUP($A7,csapatok!$A:$CN,AT$320,FALSE))-6),'csapat-ranglista'!$A:$FP,AT$321,FALSE)/8,VLOOKUP(VLOOKUP($A7,csapatok!$A:$CN,AT$320,FALSE),'csapat-ranglista'!$A:$FP,AT$321,FALSE)/4),0)</f>
        <v>0</v>
      </c>
      <c r="AU7" s="223">
        <f>IFERROR(IF(RIGHT(VLOOKUP($A7,csapatok!$A:$CN,AU$320,FALSE),5)="Csere",VLOOKUP(LEFT(VLOOKUP($A7,csapatok!$A:$CN,AU$320,FALSE),LEN(VLOOKUP($A7,csapatok!$A:$CN,AU$320,FALSE))-6),'csapat-ranglista'!$A:$FP,AU$321,FALSE)/8,VLOOKUP(VLOOKUP($A7,csapatok!$A:$CN,AU$320,FALSE),'csapat-ranglista'!$A:$FP,AU$321,FALSE)/4),0)</f>
        <v>0</v>
      </c>
      <c r="AV7" s="223">
        <f>IFERROR(IF(RIGHT(VLOOKUP($A7,csapatok!$A:$CN,AV$320,FALSE),5)="Csere",VLOOKUP(LEFT(VLOOKUP($A7,csapatok!$A:$CN,AV$320,FALSE),LEN(VLOOKUP($A7,csapatok!$A:$CN,AV$320,FALSE))-6),'csapat-ranglista'!$A:$FP,AV$321,FALSE)/8,VLOOKUP(VLOOKUP($A7,csapatok!$A:$CN,AV$320,FALSE),'csapat-ranglista'!$A:$FP,AV$321,FALSE)/4),0)</f>
        <v>0</v>
      </c>
      <c r="AW7" s="223">
        <f>IFERROR(IF(RIGHT(VLOOKUP($A7,csapatok!$A:$CN,AW$320,FALSE),5)="Csere",VLOOKUP(LEFT(VLOOKUP($A7,csapatok!$A:$CN,AW$320,FALSE),LEN(VLOOKUP($A7,csapatok!$A:$CN,AW$320,FALSE))-6),'csapat-ranglista'!$A:$FP,AW$321,FALSE)/8,VLOOKUP(VLOOKUP($A7,csapatok!$A:$CN,AW$320,FALSE),'csapat-ranglista'!$A:$FP,AW$321,FALSE)/4),0)</f>
        <v>0</v>
      </c>
      <c r="AX7" s="223">
        <f>IFERROR(IF(RIGHT(VLOOKUP($A7,csapatok!$A:$CN,AX$320,FALSE),5)="Csere",VLOOKUP(LEFT(VLOOKUP($A7,csapatok!$A:$CN,AX$320,FALSE),LEN(VLOOKUP($A7,csapatok!$A:$CN,AX$320,FALSE))-6),'csapat-ranglista'!$A:$FP,AX$321,FALSE)/8,VLOOKUP(VLOOKUP($A7,csapatok!$A:$CN,AX$320,FALSE),'csapat-ranglista'!$A:$FP,AX$321,FALSE)/4),0)</f>
        <v>0</v>
      </c>
      <c r="AY7" s="223">
        <f>IFERROR(IF(RIGHT(VLOOKUP($A7,csapatok!$A:$NN,AY$320,FALSE),5)="Csere",VLOOKUP(LEFT(VLOOKUP($A7,csapatok!$A:$NN,AY$320,FALSE),LEN(VLOOKUP($A7,csapatok!$A:$NN,AY$320,FALSE))-6),'csapat-ranglista'!$A:$FP,AY$321,FALSE)/8,VLOOKUP(VLOOKUP($A7,csapatok!$A:$NN,AY$320,FALSE),'csapat-ranglista'!$A:$FP,AY$321,FALSE)/4),0)</f>
        <v>0</v>
      </c>
      <c r="AZ7" s="223">
        <f>IFERROR(IF(RIGHT(VLOOKUP($A7,csapatok!$A:$NN,AZ$320,FALSE),5)="Csere",VLOOKUP(LEFT(VLOOKUP($A7,csapatok!$A:$NN,AZ$320,FALSE),LEN(VLOOKUP($A7,csapatok!$A:$NN,AZ$320,FALSE))-6),'csapat-ranglista'!$A:$FP,AZ$321,FALSE)/8,VLOOKUP(VLOOKUP($A7,csapatok!$A:$NN,AZ$320,FALSE),'csapat-ranglista'!$A:$FP,AZ$321,FALSE)/4),0)</f>
        <v>0</v>
      </c>
      <c r="BA7" s="223">
        <f>IFERROR(IF(RIGHT(VLOOKUP($A7,csapatok!$A:$NN,BA$320,FALSE),5)="Csere",VLOOKUP(LEFT(VLOOKUP($A7,csapatok!$A:$NN,BA$320,FALSE),LEN(VLOOKUP($A7,csapatok!$A:$NN,BA$320,FALSE))-6),'csapat-ranglista'!$A:$FP,BA$321,FALSE)/8,VLOOKUP(VLOOKUP($A7,csapatok!$A:$NN,BA$320,FALSE),'csapat-ranglista'!$A:$FP,BA$321,FALSE)/4),0)</f>
        <v>0</v>
      </c>
      <c r="BB7" s="223">
        <f>IFERROR(IF(RIGHT(VLOOKUP($A7,csapatok!$A:$NN,BB$320,FALSE),5)="Csere",VLOOKUP(LEFT(VLOOKUP($A7,csapatok!$A:$NN,BB$320,FALSE),LEN(VLOOKUP($A7,csapatok!$A:$NN,BB$320,FALSE))-6),'csapat-ranglista'!$A:$FP,BB$321,FALSE)/8,VLOOKUP(VLOOKUP($A7,csapatok!$A:$NN,BB$320,FALSE),'csapat-ranglista'!$A:$FP,BB$321,FALSE)/4),0)</f>
        <v>0</v>
      </c>
      <c r="BC7" s="224">
        <f>versenyek!$ES$11*IFERROR(VLOOKUP(VLOOKUP($A7,versenyek!ER:ET,3,FALSE),szabalyok!$A$16:$B$23,2,FALSE)/4,0)</f>
        <v>0</v>
      </c>
      <c r="BD7" s="224">
        <f>versenyek!$EV$11*IFERROR(VLOOKUP(VLOOKUP($A7,versenyek!EU:EW,3,FALSE),szabalyok!$A$16:$B$23,2,FALSE)/4,0)</f>
        <v>0</v>
      </c>
      <c r="BE7" s="223">
        <f>IFERROR(IF(RIGHT(VLOOKUP($A7,csapatok!$A:$NN,BE$320,FALSE),5)="Csere",VLOOKUP(LEFT(VLOOKUP($A7,csapatok!$A:$NN,BE$320,FALSE),LEN(VLOOKUP($A7,csapatok!$A:$NN,BE$320,FALSE))-6),'csapat-ranglista'!$A:$FP,BE$321,FALSE)/8,VLOOKUP(VLOOKUP($A7,csapatok!$A:$NN,BE$320,FALSE),'csapat-ranglista'!$A:$FP,BE$321,FALSE)/4),0)</f>
        <v>0</v>
      </c>
      <c r="BF7" s="223">
        <f>IFERROR(IF(RIGHT(VLOOKUP($A7,csapatok!$A:$NN,BF$320,FALSE),5)="Csere",VLOOKUP(LEFT(VLOOKUP($A7,csapatok!$A:$NN,BF$320,FALSE),LEN(VLOOKUP($A7,csapatok!$A:$NN,BF$320,FALSE))-6),'csapat-ranglista'!$A:$FP,BF$321,FALSE)/8,VLOOKUP(VLOOKUP($A7,csapatok!$A:$NN,BF$320,FALSE),'csapat-ranglista'!$A:$FP,BF$321,FALSE)/4),0)</f>
        <v>0</v>
      </c>
      <c r="BG7" s="223">
        <f>IFERROR(IF(RIGHT(VLOOKUP($A7,csapatok!$A:$NN,BG$320,FALSE),5)="Csere",VLOOKUP(LEFT(VLOOKUP($A7,csapatok!$A:$NN,BG$320,FALSE),LEN(VLOOKUP($A7,csapatok!$A:$NN,BG$320,FALSE))-6),'csapat-ranglista'!$A:$FP,BG$321,FALSE)/8,VLOOKUP(VLOOKUP($A7,csapatok!$A:$NN,BG$320,FALSE),'csapat-ranglista'!$A:$FP,BG$321,FALSE)/4),0)</f>
        <v>0</v>
      </c>
      <c r="BH7" s="223">
        <f>IFERROR(IF(RIGHT(VLOOKUP($A7,csapatok!$A:$NN,BH$320,FALSE),5)="Csere",VLOOKUP(LEFT(VLOOKUP($A7,csapatok!$A:$NN,BH$320,FALSE),LEN(VLOOKUP($A7,csapatok!$A:$NN,BH$320,FALSE))-6),'csapat-ranglista'!$A:$FP,BH$321,FALSE)/8,VLOOKUP(VLOOKUP($A7,csapatok!$A:$NN,BH$320,FALSE),'csapat-ranglista'!$A:$FP,BH$321,FALSE)/4),0)</f>
        <v>0</v>
      </c>
      <c r="BI7" s="223">
        <f>IFERROR(IF(RIGHT(VLOOKUP($A7,csapatok!$A:$NN,BI$320,FALSE),5)="Csere",VLOOKUP(LEFT(VLOOKUP($A7,csapatok!$A:$NN,BI$320,FALSE),LEN(VLOOKUP($A7,csapatok!$A:$NN,BI$320,FALSE))-6),'csapat-ranglista'!$A:$FP,BI$321,FALSE)/8,VLOOKUP(VLOOKUP($A7,csapatok!$A:$NN,BI$320,FALSE),'csapat-ranglista'!$A:$FP,BI$321,FALSE)/4),0)</f>
        <v>0</v>
      </c>
      <c r="BJ7" s="223">
        <f>IFERROR(IF(RIGHT(VLOOKUP($A7,csapatok!$A:$NN,BJ$320,FALSE),5)="Csere",VLOOKUP(LEFT(VLOOKUP($A7,csapatok!$A:$NN,BJ$320,FALSE),LEN(VLOOKUP($A7,csapatok!$A:$NN,BJ$320,FALSE))-6),'csapat-ranglista'!$A:$FP,BJ$321,FALSE)/8,VLOOKUP(VLOOKUP($A7,csapatok!$A:$NN,BJ$320,FALSE),'csapat-ranglista'!$A:$FP,BJ$321,FALSE)/4),0)</f>
        <v>0</v>
      </c>
      <c r="BK7" s="223">
        <f>IFERROR(IF(RIGHT(VLOOKUP($A7,csapatok!$A:$NN,BK$320,FALSE),5)="Csere",VLOOKUP(LEFT(VLOOKUP($A7,csapatok!$A:$NN,BK$320,FALSE),LEN(VLOOKUP($A7,csapatok!$A:$NN,BK$320,FALSE))-6),'csapat-ranglista'!$A:$FP,BK$321,FALSE)/8,VLOOKUP(VLOOKUP($A7,csapatok!$A:$NN,BK$320,FALSE),'csapat-ranglista'!$A:$FP,BK$321,FALSE)/4),0)</f>
        <v>0</v>
      </c>
      <c r="BL7" s="223">
        <f>IFERROR(IF(RIGHT(VLOOKUP($A7,csapatok!$A:$NN,BL$320,FALSE),5)="Csere",VLOOKUP(LEFT(VLOOKUP($A7,csapatok!$A:$NN,BL$320,FALSE),LEN(VLOOKUP($A7,csapatok!$A:$NN,BL$320,FALSE))-6),'csapat-ranglista'!$A:$FP,BL$321,FALSE)/8,VLOOKUP(VLOOKUP($A7,csapatok!$A:$NN,BL$320,FALSE),'csapat-ranglista'!$A:$FP,BL$321,FALSE)/4),0)</f>
        <v>0</v>
      </c>
      <c r="BM7" s="223">
        <f>IFERROR(IF(RIGHT(VLOOKUP($A7,csapatok!$A:$NN,BM$320,FALSE),5)="Csere",VLOOKUP(LEFT(VLOOKUP($A7,csapatok!$A:$NN,BM$320,FALSE),LEN(VLOOKUP($A7,csapatok!$A:$NN,BM$320,FALSE))-6),'csapat-ranglista'!$A:$FP,BM$321,FALSE)/8,VLOOKUP(VLOOKUP($A7,csapatok!$A:$NN,BM$320,FALSE),'csapat-ranglista'!$A:$FP,BM$321,FALSE)/4),0)</f>
        <v>0</v>
      </c>
      <c r="BN7" s="223">
        <f>IFERROR(IF(RIGHT(VLOOKUP($A7,csapatok!$A:$NN,BN$320,FALSE),5)="Csere",VLOOKUP(LEFT(VLOOKUP($A7,csapatok!$A:$NN,BN$320,FALSE),LEN(VLOOKUP($A7,csapatok!$A:$NN,BN$320,FALSE))-6),'csapat-ranglista'!$A:$FP,BN$321,FALSE)/8,VLOOKUP(VLOOKUP($A7,csapatok!$A:$NN,BN$320,FALSE),'csapat-ranglista'!$A:$FP,BN$321,FALSE)/4),0)</f>
        <v>0</v>
      </c>
      <c r="BO7" s="223">
        <f>IFERROR(IF(RIGHT(VLOOKUP($A7,csapatok!$A:$NN,BO$320,FALSE),5)="Csere",VLOOKUP(LEFT(VLOOKUP($A7,csapatok!$A:$NN,BO$320,FALSE),LEN(VLOOKUP($A7,csapatok!$A:$NN,BO$320,FALSE))-6),'csapat-ranglista'!$A:$FP,BO$321,FALSE)/8,VLOOKUP(VLOOKUP($A7,csapatok!$A:$NN,BO$320,FALSE),'csapat-ranglista'!$A:$FP,BO$321,FALSE)/4),0)</f>
        <v>0</v>
      </c>
      <c r="BP7" s="223">
        <f>IFERROR(IF(RIGHT(VLOOKUP($A7,csapatok!$A:$NN,BP$320,FALSE),5)="Csere",VLOOKUP(LEFT(VLOOKUP($A7,csapatok!$A:$NN,BP$320,FALSE),LEN(VLOOKUP($A7,csapatok!$A:$NN,BP$320,FALSE))-6),'csapat-ranglista'!$A:$FP,BP$321,FALSE)/8,VLOOKUP(VLOOKUP($A7,csapatok!$A:$NN,BP$320,FALSE),'csapat-ranglista'!$A:$FP,BP$321,FALSE)/4),0)</f>
        <v>0</v>
      </c>
      <c r="BQ7" s="223">
        <f>IFERROR(IF(RIGHT(VLOOKUP($A7,csapatok!$A:$NN,BQ$320,FALSE),5)="Csere",VLOOKUP(LEFT(VLOOKUP($A7,csapatok!$A:$NN,BQ$320,FALSE),LEN(VLOOKUP($A7,csapatok!$A:$NN,BQ$320,FALSE))-6),'csapat-ranglista'!$A:$FP,BQ$321,FALSE)/8,VLOOKUP(VLOOKUP($A7,csapatok!$A:$NN,BQ$320,FALSE),'csapat-ranglista'!$A:$FP,BQ$321,FALSE)/4),0)</f>
        <v>0</v>
      </c>
      <c r="BR7" s="223">
        <f>IFERROR(IF(RIGHT(VLOOKUP($A7,csapatok!$A:$NN,BR$320,FALSE),5)="Csere",VLOOKUP(LEFT(VLOOKUP($A7,csapatok!$A:$NN,BR$320,FALSE),LEN(VLOOKUP($A7,csapatok!$A:$NN,BR$320,FALSE))-6),'csapat-ranglista'!$A:$FP,BR$321,FALSE)/8,VLOOKUP(VLOOKUP($A7,csapatok!$A:$NN,BR$320,FALSE),'csapat-ranglista'!$A:$FP,BR$321,FALSE)/4),0)</f>
        <v>0</v>
      </c>
      <c r="BS7" s="223">
        <f>IFERROR(IF(RIGHT(VLOOKUP($A7,csapatok!$A:$NN,BS$320,FALSE),5)="Csere",VLOOKUP(LEFT(VLOOKUP($A7,csapatok!$A:$NN,BS$320,FALSE),LEN(VLOOKUP($A7,csapatok!$A:$NN,BS$320,FALSE))-6),'csapat-ranglista'!$A:$FP,BS$321,FALSE)/8,VLOOKUP(VLOOKUP($A7,csapatok!$A:$NN,BS$320,FALSE),'csapat-ranglista'!$A:$FP,BS$321,FALSE)/4),0)</f>
        <v>0.90299759684348213</v>
      </c>
      <c r="BT7" s="223">
        <f>IFERROR(IF(RIGHT(VLOOKUP($A7,csapatok!$A:$NN,BT$320,FALSE),5)="Csere",VLOOKUP(LEFT(VLOOKUP($A7,csapatok!$A:$NN,BT$320,FALSE),LEN(VLOOKUP($A7,csapatok!$A:$NN,BT$320,FALSE))-6),'csapat-ranglista'!$A:$FP,BT$321,FALSE)/8,VLOOKUP(VLOOKUP($A7,csapatok!$A:$NN,BT$320,FALSE),'csapat-ranglista'!$A:$FP,BT$321,FALSE)/4),0)</f>
        <v>0</v>
      </c>
      <c r="BU7" s="223">
        <f>IFERROR(IF(RIGHT(VLOOKUP($A7,csapatok!$A:$NN,BU$320,FALSE),5)="Csere",VLOOKUP(LEFT(VLOOKUP($A7,csapatok!$A:$NN,BU$320,FALSE),LEN(VLOOKUP($A7,csapatok!$A:$NN,BU$320,FALSE))-6),'csapat-ranglista'!$A:$FP,BU$321,FALSE)/8,VLOOKUP(VLOOKUP($A7,csapatok!$A:$NN,BU$320,FALSE),'csapat-ranglista'!$A:$FP,BU$321,FALSE)/4),0)</f>
        <v>0</v>
      </c>
      <c r="BV7" s="223">
        <f>IFERROR(IF(RIGHT(VLOOKUP($A7,csapatok!$A:$NN,BV$320,FALSE),5)="Csere",VLOOKUP(LEFT(VLOOKUP($A7,csapatok!$A:$NN,BV$320,FALSE),LEN(VLOOKUP($A7,csapatok!$A:$NN,BV$320,FALSE))-6),'csapat-ranglista'!$A:$FP,BV$321,FALSE)/8,VLOOKUP(VLOOKUP($A7,csapatok!$A:$NN,BV$320,FALSE),'csapat-ranglista'!$A:$FP,BV$321,FALSE)/4),0)</f>
        <v>0</v>
      </c>
      <c r="BW7" s="223">
        <f>IFERROR(IF(RIGHT(VLOOKUP($A7,csapatok!$A:$NN,BW$320,FALSE),5)="Csere",VLOOKUP(LEFT(VLOOKUP($A7,csapatok!$A:$NN,BW$320,FALSE),LEN(VLOOKUP($A7,csapatok!$A:$NN,BW$320,FALSE))-6),'csapat-ranglista'!$A:$FP,BW$321,FALSE)/8,VLOOKUP(VLOOKUP($A7,csapatok!$A:$NN,BW$320,FALSE),'csapat-ranglista'!$A:$FP,BW$321,FALSE)/4),0)</f>
        <v>0</v>
      </c>
      <c r="BX7" s="223">
        <f>IFERROR(IF(RIGHT(VLOOKUP($A7,csapatok!$A:$NN,BX$320,FALSE),5)="Csere",VLOOKUP(LEFT(VLOOKUP($A7,csapatok!$A:$NN,BX$320,FALSE),LEN(VLOOKUP($A7,csapatok!$A:$NN,BX$320,FALSE))-6),'csapat-ranglista'!$A:$FP,BX$321,FALSE)/8,VLOOKUP(VLOOKUP($A7,csapatok!$A:$NN,BX$320,FALSE),'csapat-ranglista'!$A:$FP,BX$321,FALSE)/4),0)</f>
        <v>0</v>
      </c>
      <c r="BY7" s="223">
        <f>IFERROR(IF(RIGHT(VLOOKUP($A7,csapatok!$A:$NN,BY$320,FALSE),5)="Csere",VLOOKUP(LEFT(VLOOKUP($A7,csapatok!$A:$NN,BY$320,FALSE),LEN(VLOOKUP($A7,csapatok!$A:$NN,BY$320,FALSE))-6),'csapat-ranglista'!$A:$FP,BY$321,FALSE)/8,VLOOKUP(VLOOKUP($A7,csapatok!$A:$NN,BY$320,FALSE),'csapat-ranglista'!$A:$FP,BY$321,FALSE)/4),0)</f>
        <v>0</v>
      </c>
      <c r="BZ7" s="223">
        <f>IFERROR(IF(RIGHT(VLOOKUP($A7,csapatok!$A:$NN,BZ$320,FALSE),5)="Csere",VLOOKUP(LEFT(VLOOKUP($A7,csapatok!$A:$NN,BZ$320,FALSE),LEN(VLOOKUP($A7,csapatok!$A:$NN,BZ$320,FALSE))-6),'csapat-ranglista'!$A:$FP,BZ$321,FALSE)/8,VLOOKUP(VLOOKUP($A7,csapatok!$A:$NN,BZ$320,FALSE),'csapat-ranglista'!$A:$FP,BZ$321,FALSE)/4),0)</f>
        <v>0</v>
      </c>
      <c r="CA7" s="223">
        <f>IFERROR(IF(RIGHT(VLOOKUP($A7,csapatok!$A:$NN,CA$320,FALSE),5)="Csere",VLOOKUP(LEFT(VLOOKUP($A7,csapatok!$A:$NN,CA$320,FALSE),LEN(VLOOKUP($A7,csapatok!$A:$NN,CA$320,FALSE))-6),'csapat-ranglista'!$A:$FP,CA$321,FALSE)/8,VLOOKUP(VLOOKUP($A7,csapatok!$A:$NN,CA$320,FALSE),'csapat-ranglista'!$A:$FP,CA$321,FALSE)/4),0)</f>
        <v>0.47155908277758868</v>
      </c>
      <c r="CB7" s="223">
        <f>IFERROR(IF(RIGHT(VLOOKUP($A7,csapatok!$A:$NN,CB$320,FALSE),5)="Csere",VLOOKUP(LEFT(VLOOKUP($A7,csapatok!$A:$NN,CB$320,FALSE),LEN(VLOOKUP($A7,csapatok!$A:$NN,CB$320,FALSE))-6),'csapat-ranglista'!$A:$FP,CB$321,FALSE)/8,VLOOKUP(VLOOKUP($A7,csapatok!$A:$NN,CB$320,FALSE),'csapat-ranglista'!$A:$FP,CB$321,FALSE)/4),0)</f>
        <v>0</v>
      </c>
      <c r="CC7" s="223">
        <f>IFERROR(IF(RIGHT(VLOOKUP($A7,csapatok!$A:$NN,CC$320,FALSE),5)="Csere",VLOOKUP(LEFT(VLOOKUP($A7,csapatok!$A:$NN,CC$320,FALSE),LEN(VLOOKUP($A7,csapatok!$A:$NN,CC$320,FALSE))-6),'csapat-ranglista'!$A:$FP,CC$321,FALSE)/8,VLOOKUP(VLOOKUP($A7,csapatok!$A:$NN,CC$320,FALSE),'csapat-ranglista'!$A:$FP,CC$321,FALSE)/4),0)</f>
        <v>0</v>
      </c>
      <c r="CD7" s="223">
        <f>IFERROR(IF(RIGHT(VLOOKUP($A7,csapatok!$A:$NN,CD$320,FALSE),5)="Csere",VLOOKUP(LEFT(VLOOKUP($A7,csapatok!$A:$NN,CD$320,FALSE),LEN(VLOOKUP($A7,csapatok!$A:$NN,CD$320,FALSE))-6),'csapat-ranglista'!$A:$FP,CD$321,FALSE)/8,VLOOKUP(VLOOKUP($A7,csapatok!$A:$NN,CD$320,FALSE),'csapat-ranglista'!$A:$FP,CD$321,FALSE)/4),0)</f>
        <v>0</v>
      </c>
      <c r="CE7" s="223">
        <f>IFERROR(IF(RIGHT(VLOOKUP($A7,csapatok!$A:$NN,CE$320,FALSE),5)="Csere",VLOOKUP(LEFT(VLOOKUP($A7,csapatok!$A:$NN,CE$320,FALSE),LEN(VLOOKUP($A7,csapatok!$A:$NN,CE$320,FALSE))-6),'csapat-ranglista'!$A:$FP,CE$321,FALSE)/8,VLOOKUP(VLOOKUP($A7,csapatok!$A:$NN,CE$320,FALSE),'csapat-ranglista'!$A:$FP,CE$321,FALSE)/4),0)</f>
        <v>3.309127652247045</v>
      </c>
      <c r="CF7" s="223">
        <f>IFERROR(IF(RIGHT(VLOOKUP($A7,csapatok!$A:$NN,CF$320,FALSE),5)="Csere",VLOOKUP(LEFT(VLOOKUP($A7,csapatok!$A:$NN,CF$320,FALSE),LEN(VLOOKUP($A7,csapatok!$A:$NN,CF$320,FALSE))-6),'csapat-ranglista'!$A:$FP,CF$321,FALSE)/8,VLOOKUP(VLOOKUP($A7,csapatok!$A:$NN,CF$320,FALSE),'csapat-ranglista'!$A:$FP,CF$321,FALSE)/4),0)</f>
        <v>0</v>
      </c>
      <c r="CG7" s="223">
        <f>IFERROR(IF(RIGHT(VLOOKUP($A7,csapatok!$A:$NN,CG$320,FALSE),5)="Csere",VLOOKUP(LEFT(VLOOKUP($A7,csapatok!$A:$NN,CG$320,FALSE),LEN(VLOOKUP($A7,csapatok!$A:$NN,CG$320,FALSE))-6),'csapat-ranglista'!$A:$FP,CG$321,FALSE)/8,VLOOKUP(VLOOKUP($A7,csapatok!$A:$NN,CG$320,FALSE),'csapat-ranglista'!$A:$FP,CG$321,FALSE)/4),0)</f>
        <v>0</v>
      </c>
      <c r="CH7" s="223">
        <f>IFERROR(IF(RIGHT(VLOOKUP($A7,csapatok!$A:$NN,CH$320,FALSE),5)="Csere",VLOOKUP(LEFT(VLOOKUP($A7,csapatok!$A:$NN,CH$320,FALSE),LEN(VLOOKUP($A7,csapatok!$A:$NN,CH$320,FALSE))-6),'csapat-ranglista'!$A:$FP,CH$321,FALSE)/8,VLOOKUP(VLOOKUP($A7,csapatok!$A:$NN,CH$320,FALSE),'csapat-ranglista'!$A:$FP,CH$321,FALSE)/4),0)</f>
        <v>0</v>
      </c>
      <c r="CI7" s="223">
        <f>IFERROR(IF(RIGHT(VLOOKUP($A7,csapatok!$A:$NN,CI$320,FALSE),5)="Csere",VLOOKUP(LEFT(VLOOKUP($A7,csapatok!$A:$NN,CI$320,FALSE),LEN(VLOOKUP($A7,csapatok!$A:$NN,CI$320,FALSE))-6),'csapat-ranglista'!$A:$FP,CI$321,FALSE)/8,VLOOKUP(VLOOKUP($A7,csapatok!$A:$NN,CI$320,FALSE),'csapat-ranglista'!$A:$FP,CI$321,FALSE)/4),0)</f>
        <v>0</v>
      </c>
      <c r="CJ7" s="224">
        <f>versenyek!$IQ$11*IFERROR(VLOOKUP(VLOOKUP($A7,versenyek!IP:IR,3,FALSE),szabalyok!$A$16:$B$23,2,FALSE)/4,0)</f>
        <v>0</v>
      </c>
      <c r="CK7" s="224">
        <f>versenyek!$IT$11*IFERROR(VLOOKUP(VLOOKUP($A7,versenyek!IS:IU,3,FALSE),szabalyok!$A$16:$B$23,2,FALSE)/4,0)</f>
        <v>0</v>
      </c>
      <c r="CL7" s="223">
        <f>IFERROR(IF(RIGHT(VLOOKUP($A7,csapatok!$A:$NN,CL$320,FALSE),5)="Csere",VLOOKUP(LEFT(VLOOKUP($A7,csapatok!$A:$NN,CL$320,FALSE),LEN(VLOOKUP($A7,csapatok!$A:$NN,CL$320,FALSE))-6),'csapat-ranglista'!$A:$FP,CL$321,FALSE)/8,VLOOKUP(VLOOKUP($A7,csapatok!$A:$NN,CL$320,FALSE),'csapat-ranglista'!$A:$FP,CL$321,FALSE)/4),0)</f>
        <v>0</v>
      </c>
      <c r="CM7" s="223">
        <f>IFERROR(IF(RIGHT(VLOOKUP($A7,csapatok!$A:$NN,CM$320,FALSE),5)="Csere",VLOOKUP(LEFT(VLOOKUP($A7,csapatok!$A:$NN,CM$320,FALSE),LEN(VLOOKUP($A7,csapatok!$A:$NN,CM$320,FALSE))-6),'csapat-ranglista'!$A:$FP,CM$321,FALSE)/8,VLOOKUP(VLOOKUP($A7,csapatok!$A:$NN,CM$320,FALSE),'csapat-ranglista'!$A:$FP,CM$321,FALSE)/4),0)</f>
        <v>0</v>
      </c>
      <c r="CN7" s="223">
        <f>IFERROR(IF(RIGHT(VLOOKUP($A7,csapatok!$A:$NN,CN$320,FALSE),5)="Csere",VLOOKUP(LEFT(VLOOKUP($A7,csapatok!$A:$NN,CN$320,FALSE),LEN(VLOOKUP($A7,csapatok!$A:$NN,CN$320,FALSE))-6),'csapat-ranglista'!$A:$FP,CN$321,FALSE)/8,VLOOKUP(VLOOKUP($A7,csapatok!$A:$NN,CN$320,FALSE),'csapat-ranglista'!$A:$FP,CN$321,FALSE)/4),0)</f>
        <v>0</v>
      </c>
      <c r="CO7" s="223">
        <f>IFERROR(IF(RIGHT(VLOOKUP($A7,csapatok!$A:$NN,CO$320,FALSE),5)="Csere",VLOOKUP(LEFT(VLOOKUP($A7,csapatok!$A:$NN,CO$320,FALSE),LEN(VLOOKUP($A7,csapatok!$A:$NN,CO$320,FALSE))-6),'csapat-ranglista'!$A:$FP,CO$321,FALSE)/8,VLOOKUP(VLOOKUP($A7,csapatok!$A:$NN,CO$320,FALSE),'csapat-ranglista'!$A:$FP,CO$321,FALSE)/4),0)</f>
        <v>0</v>
      </c>
      <c r="CP7" s="223">
        <f>IFERROR(IF(RIGHT(VLOOKUP($A7,csapatok!$A:$NN,CP$320,FALSE),5)="Csere",VLOOKUP(LEFT(VLOOKUP($A7,csapatok!$A:$NN,CP$320,FALSE),LEN(VLOOKUP($A7,csapatok!$A:$NN,CP$320,FALSE))-6),'csapat-ranglista'!$A:$FP,CP$321,FALSE)/8,VLOOKUP(VLOOKUP($A7,csapatok!$A:$NN,CP$320,FALSE),'csapat-ranglista'!$A:$FP,CP$321,FALSE)/4),0)</f>
        <v>0</v>
      </c>
      <c r="CQ7" s="223">
        <f>IFERROR(IF(RIGHT(VLOOKUP($A7,csapatok!$A:$NN,CQ$320,FALSE),5)="Csere",VLOOKUP(LEFT(VLOOKUP($A7,csapatok!$A:$NN,CQ$320,FALSE),LEN(VLOOKUP($A7,csapatok!$A:$NN,CQ$320,FALSE))-6),'csapat-ranglista'!$A:$FP,CQ$321,FALSE)/8,VLOOKUP(VLOOKUP($A7,csapatok!$A:$NN,CQ$320,FALSE),'csapat-ranglista'!$A:$FP,CQ$321,FALSE)/4),0)</f>
        <v>0</v>
      </c>
      <c r="CR7" s="223">
        <f>IFERROR(IF(RIGHT(VLOOKUP($A7,csapatok!$A:$NN,CR$320,FALSE),5)="Csere",VLOOKUP(LEFT(VLOOKUP($A7,csapatok!$A:$NN,CR$320,FALSE),LEN(VLOOKUP($A7,csapatok!$A:$NN,CR$320,FALSE))-6),'csapat-ranglista'!$A:$FP,CR$321,FALSE)/8,VLOOKUP(VLOOKUP($A7,csapatok!$A:$NN,CR$320,FALSE),'csapat-ranglista'!$A:$FP,CR$321,FALSE)/4),0)</f>
        <v>0</v>
      </c>
      <c r="CS7" s="223">
        <f>IFERROR(IF(RIGHT(VLOOKUP($A7,csapatok!$A:$NN,CS$320,FALSE),5)="Csere",VLOOKUP(LEFT(VLOOKUP($A7,csapatok!$A:$NN,CS$320,FALSE),LEN(VLOOKUP($A7,csapatok!$A:$NN,CS$320,FALSE))-6),'csapat-ranglista'!$A:$FP,CS$321,FALSE)/8,VLOOKUP(VLOOKUP($A7,csapatok!$A:$NN,CS$320,FALSE),'csapat-ranglista'!$A:$FP,CS$321,FALSE)/4),0)</f>
        <v>1.3981500408068834</v>
      </c>
      <c r="CT7" s="223">
        <f>IFERROR(IF(RIGHT(VLOOKUP($A7,csapatok!$A:$NN,CT$320,FALSE),5)="Csere",VLOOKUP(LEFT(VLOOKUP($A7,csapatok!$A:$NN,CT$320,FALSE),LEN(VLOOKUP($A7,csapatok!$A:$NN,CT$320,FALSE))-6),'csapat-ranglista'!$A:$FP,CT$321,FALSE)/8,VLOOKUP(VLOOKUP($A7,csapatok!$A:$NN,CT$320,FALSE),'csapat-ranglista'!$A:$FP,CT$321,FALSE)/4),0)</f>
        <v>0</v>
      </c>
      <c r="CU7" s="223">
        <f>IFERROR(IF(RIGHT(VLOOKUP($A7,csapatok!$A:$NN,CU$320,FALSE),5)="Csere",VLOOKUP(LEFT(VLOOKUP($A7,csapatok!$A:$NN,CU$320,FALSE),LEN(VLOOKUP($A7,csapatok!$A:$NN,CU$320,FALSE))-6),'csapat-ranglista'!$A:$FP,CU$321,FALSE)/8,VLOOKUP(VLOOKUP($A7,csapatok!$A:$NN,CU$320,FALSE),'csapat-ranglista'!$A:$FP,CU$321,FALSE)/4),0)</f>
        <v>0</v>
      </c>
      <c r="CV7" s="223">
        <f>IFERROR(IF(RIGHT(VLOOKUP($A7,csapatok!$A:$NN,CV$320,FALSE),5)="Csere",VLOOKUP(LEFT(VLOOKUP($A7,csapatok!$A:$NN,CV$320,FALSE),LEN(VLOOKUP($A7,csapatok!$A:$NN,CV$320,FALSE))-6),'csapat-ranglista'!$A:$FP,CV$321,FALSE)/8,VLOOKUP(VLOOKUP($A7,csapatok!$A:$NN,CV$320,FALSE),'csapat-ranglista'!$A:$FP,CV$321,FALSE)/4),0)</f>
        <v>0</v>
      </c>
      <c r="CW7" s="223">
        <f>IFERROR(IF(RIGHT(VLOOKUP($A7,csapatok!$A:$NN,CW$320,FALSE),5)="Csere",VLOOKUP(LEFT(VLOOKUP($A7,csapatok!$A:$NN,CW$320,FALSE),LEN(VLOOKUP($A7,csapatok!$A:$NN,CW$320,FALSE))-6),'csapat-ranglista'!$A:$FP,CW$321,FALSE)/8,VLOOKUP(VLOOKUP($A7,csapatok!$A:$NN,CW$320,FALSE),'csapat-ranglista'!$A:$FP,CW$321,FALSE)/4),0)</f>
        <v>0</v>
      </c>
      <c r="CX7" s="223">
        <f>IFERROR(IF(RIGHT(VLOOKUP($A7,csapatok!$A:$NN,CX$320,FALSE),5)="Csere",VLOOKUP(LEFT(VLOOKUP($A7,csapatok!$A:$NN,CX$320,FALSE),LEN(VLOOKUP($A7,csapatok!$A:$NN,CX$320,FALSE))-6),'csapat-ranglista'!$A:$FP,CX$321,FALSE)/8,VLOOKUP(VLOOKUP($A7,csapatok!$A:$NN,CX$320,FALSE),'csapat-ranglista'!$A:$FP,CX$321,FALSE)/4),0)</f>
        <v>0</v>
      </c>
      <c r="CY7" s="223">
        <f>IFERROR(IF(RIGHT(VLOOKUP($A7,csapatok!$A:$NN,CY$320,FALSE),5)="Csere",VLOOKUP(LEFT(VLOOKUP($A7,csapatok!$A:$NN,CY$320,FALSE),LEN(VLOOKUP($A7,csapatok!$A:$NN,CY$320,FALSE))-6),'csapat-ranglista'!$A:$FP,CY$321,FALSE)/8,VLOOKUP(VLOOKUP($A7,csapatok!$A:$NN,CY$320,FALSE),'csapat-ranglista'!$A:$FP,CY$321,FALSE)/4),0)</f>
        <v>5.9741453105948459</v>
      </c>
      <c r="CZ7" s="223">
        <f>IFERROR(IF(RIGHT(VLOOKUP($A7,csapatok!$A:$NN,CZ$320,FALSE),5)="Csere",VLOOKUP(LEFT(VLOOKUP($A7,csapatok!$A:$NN,CZ$320,FALSE),LEN(VLOOKUP($A7,csapatok!$A:$NN,CZ$320,FALSE))-6),'csapat-ranglista'!$A:$FP,CZ$321,FALSE)/8,VLOOKUP(VLOOKUP($A7,csapatok!$A:$NN,CZ$320,FALSE),'csapat-ranglista'!$A:$FP,CZ$321,FALSE)/4),0)</f>
        <v>0</v>
      </c>
      <c r="DA7" s="223">
        <f>IFERROR(IF(RIGHT(VLOOKUP($A7,csapatok!$A:$NN,DA$320,FALSE),5)="Csere",VLOOKUP(LEFT(VLOOKUP($A7,csapatok!$A:$NN,DA$320,FALSE),LEN(VLOOKUP($A7,csapatok!$A:$NN,DA$320,FALSE))-6),'csapat-ranglista'!$A:$FP,DA$321,FALSE)/8,VLOOKUP(VLOOKUP($A7,csapatok!$A:$NN,DA$320,FALSE),'csapat-ranglista'!$A:$FP,DA$321,FALSE)/4),0)</f>
        <v>0</v>
      </c>
      <c r="DB7" s="223">
        <f>IFERROR(IF(RIGHT(VLOOKUP($A7,csapatok!$A:$NN,DB$320,FALSE),5)="Csere",VLOOKUP(LEFT(VLOOKUP($A7,csapatok!$A:$NN,DB$320,FALSE),LEN(VLOOKUP($A7,csapatok!$A:$NN,DB$320,FALSE))-6),'csapat-ranglista'!$A:$FP,DB$321,FALSE)/8,VLOOKUP(VLOOKUP($A7,csapatok!$A:$NN,DB$320,FALSE),'csapat-ranglista'!$A:$FP,DB$321,FALSE)/4),0)</f>
        <v>0</v>
      </c>
      <c r="DC7" s="223">
        <f>IFERROR(IF(RIGHT(VLOOKUP($A7,csapatok!$A:$NN,DC$320,FALSE),5)="Csere",VLOOKUP(LEFT(VLOOKUP($A7,csapatok!$A:$NN,DC$320,FALSE),LEN(VLOOKUP($A7,csapatok!$A:$NN,DC$320,FALSE))-6),'csapat-ranglista'!$A:$FP,DC$321,FALSE)/8,VLOOKUP(VLOOKUP($A7,csapatok!$A:$NN,DC$320,FALSE),'csapat-ranglista'!$A:$FP,DC$321,FALSE)/4),0)</f>
        <v>0</v>
      </c>
      <c r="DD7" s="223">
        <f>IFERROR(IF(RIGHT(VLOOKUP($A7,csapatok!$A:$NN,DD$320,FALSE),5)="Csere",VLOOKUP(LEFT(VLOOKUP($A7,csapatok!$A:$NN,DD$320,FALSE),LEN(VLOOKUP($A7,csapatok!$A:$NN,DD$320,FALSE))-6),'csapat-ranglista'!$A:$FP,DD$321,FALSE)/8,VLOOKUP(VLOOKUP($A7,csapatok!$A:$NN,DD$320,FALSE),'csapat-ranglista'!$A:$FP,DD$321,FALSE)/4),0)</f>
        <v>7.7095018259491495</v>
      </c>
      <c r="DE7" s="223">
        <f>IFERROR(IF(RIGHT(VLOOKUP($A7,csapatok!$A:$NN,DE$320,FALSE),5)="Csere",VLOOKUP(LEFT(VLOOKUP($A7,csapatok!$A:$NN,DE$320,FALSE),LEN(VLOOKUP($A7,csapatok!$A:$NN,DE$320,FALSE))-6),'csapat-ranglista'!$A:$FP,DE$321,FALSE)/8,VLOOKUP(VLOOKUP($A7,csapatok!$A:$NN,DE$320,FALSE),'csapat-ranglista'!$A:$FP,DE$321,FALSE)/4),0)</f>
        <v>0</v>
      </c>
      <c r="DF7" s="223">
        <f>IFERROR(IF(RIGHT(VLOOKUP($A7,csapatok!$A:$NN,DF$320,FALSE),5)="Csere",VLOOKUP(LEFT(VLOOKUP($A7,csapatok!$A:$NN,DF$320,FALSE),LEN(VLOOKUP($A7,csapatok!$A:$NN,DF$320,FALSE))-6),'csapat-ranglista'!$A:$FP,DF$321,FALSE)/8,VLOOKUP(VLOOKUP($A7,csapatok!$A:$NN,DF$320,FALSE),'csapat-ranglista'!$A:$FP,DF$321,FALSE)/4),0)</f>
        <v>0</v>
      </c>
      <c r="DG7" s="223">
        <f>IFERROR(IF(RIGHT(VLOOKUP($A7,csapatok!$A:$NN,DG$320,FALSE),5)="Csere",VLOOKUP(LEFT(VLOOKUP($A7,csapatok!$A:$NN,DG$320,FALSE),LEN(VLOOKUP($A7,csapatok!$A:$NN,DG$320,FALSE))-6),'csapat-ranglista'!$A:$FP,DG$321,FALSE)/8,VLOOKUP(VLOOKUP($A7,csapatok!$A:$NN,DG$320,FALSE),'csapat-ranglista'!$A:$FP,DG$321,FALSE)/4),0)</f>
        <v>0</v>
      </c>
      <c r="DH7" s="223">
        <f>IFERROR(IF(RIGHT(VLOOKUP($A7,csapatok!$A:$NN,DH$320,FALSE),5)="Csere",VLOOKUP(LEFT(VLOOKUP($A7,csapatok!$A:$NN,DH$320,FALSE),LEN(VLOOKUP($A7,csapatok!$A:$NN,DH$320,FALSE))-6),'csapat-ranglista'!$A:$FP,DH$321,FALSE)/8,VLOOKUP(VLOOKUP($A7,csapatok!$A:$NN,DH$320,FALSE),'csapat-ranglista'!$A:$FP,DH$321,FALSE)/4),0)</f>
        <v>15.741472769583538</v>
      </c>
      <c r="DI7" s="223">
        <f>IFERROR(IF(RIGHT(VLOOKUP($A7,csapatok!$A:$NN,DI$320,FALSE),5)="Csere",VLOOKUP(LEFT(VLOOKUP($A7,csapatok!$A:$NN,DI$320,FALSE),LEN(VLOOKUP($A7,csapatok!$A:$NN,DI$320,FALSE))-6),'csapat-ranglista'!$A:$FP,DI$321,FALSE)/8,VLOOKUP(VLOOKUP($A7,csapatok!$A:$NN,DI$320,FALSE),'csapat-ranglista'!$A:$FP,DI$321,FALSE)/4),0)</f>
        <v>0</v>
      </c>
      <c r="DJ7" s="223">
        <f>IFERROR(IF(RIGHT(VLOOKUP($A7,csapatok!$A:$NN,DJ$320,FALSE),5)="Csere",VLOOKUP(LEFT(VLOOKUP($A7,csapatok!$A:$NN,DJ$320,FALSE),LEN(VLOOKUP($A7,csapatok!$A:$NN,DJ$320,FALSE))-6),'csapat-ranglista'!$A:$FP,DJ$321,FALSE)/8,VLOOKUP(VLOOKUP($A7,csapatok!$A:$NN,DJ$320,FALSE),'csapat-ranglista'!$A:$FP,DJ$321,FALSE)/4),0)</f>
        <v>0</v>
      </c>
      <c r="DK7" s="223">
        <f>IFERROR(IF(RIGHT(VLOOKUP($A7,csapatok!$A:$NN,DK$320,FALSE),5)="Csere",VLOOKUP(LEFT(VLOOKUP($A7,csapatok!$A:$NN,DK$320,FALSE),LEN(VLOOKUP($A7,csapatok!$A:$NN,DK$320,FALSE))-6),'csapat-ranglista'!$A:$FP,DK$321,FALSE)/8,VLOOKUP(VLOOKUP($A7,csapatok!$A:$NN,DK$320,FALSE),'csapat-ranglista'!$A:$FP,DK$321,FALSE)/4),0)</f>
        <v>1.3809636415550517</v>
      </c>
      <c r="DL7" s="223">
        <f>IFERROR(IF(RIGHT(VLOOKUP($A7,csapatok!$A:$NN,DL$320,FALSE),5)="Csere",VLOOKUP(LEFT(VLOOKUP($A7,csapatok!$A:$NN,DL$320,FALSE),LEN(VLOOKUP($A7,csapatok!$A:$NN,DL$320,FALSE))-6),'csapat-ranglista'!$A:$FP,DL$321,FALSE)/8,VLOOKUP(VLOOKUP($A7,csapatok!$A:$NN,DL$320,FALSE),'csapat-ranglista'!$A:$FP,DL$321,FALSE)/4),0)</f>
        <v>0</v>
      </c>
      <c r="DM7" s="223">
        <f>IFERROR(IF(RIGHT(VLOOKUP($A7,csapatok!$A:$NN,DM$320,FALSE),5)="Csere",VLOOKUP(LEFT(VLOOKUP($A7,csapatok!$A:$NN,DM$320,FALSE),LEN(VLOOKUP($A7,csapatok!$A:$NN,DM$320,FALSE))-6),'csapat-ranglista'!$A:$FP,DM$321,FALSE)/8,VLOOKUP(VLOOKUP($A7,csapatok!$A:$NN,DM$320,FALSE),'csapat-ranglista'!$A:$FP,DM$321,FALSE)/4),0)</f>
        <v>0</v>
      </c>
      <c r="DN7" s="223">
        <f>IFERROR(IF(RIGHT(VLOOKUP($A7,csapatok!$A:$NN,DN$320,FALSE),5)="Csere",VLOOKUP(LEFT(VLOOKUP($A7,csapatok!$A:$NN,DN$320,FALSE),LEN(VLOOKUP($A7,csapatok!$A:$NN,DN$320,FALSE))-6),'csapat-ranglista'!$A:$FP,DN$321,FALSE)/8,VLOOKUP(VLOOKUP($A7,csapatok!$A:$NN,DN$320,FALSE),'csapat-ranglista'!$A:$FP,DN$321,FALSE)/4),0)</f>
        <v>3.9877690969623707</v>
      </c>
      <c r="DO7" s="224">
        <f>versenyek!$MF$11*IFERROR(VLOOKUP(VLOOKUP($A7,versenyek!ME:MG,3,FALSE),szabalyok!$A$16:$B$23,2,FALSE)/4,0)</f>
        <v>1.6098521936181804</v>
      </c>
      <c r="DP7" s="224">
        <f>versenyek!$MI$11*IFERROR(VLOOKUP(VLOOKUP($A7,versenyek!MH:MJ,3,FALSE),szabalyok!$A$16:$B$23,2,FALSE)/4,0)</f>
        <v>0</v>
      </c>
      <c r="DQ7" s="223">
        <f>IFERROR(IF(RIGHT(VLOOKUP($A7,csapatok!$A:$NN,DQ$320,FALSE),5)="Csere",VLOOKUP(LEFT(VLOOKUP($A7,csapatok!$A:$NN,DQ$320,FALSE),LEN(VLOOKUP($A7,csapatok!$A:$NN,DQ$320,FALSE))-6),'csapat-ranglista'!$A:$FP,DQ$321,FALSE)/8,VLOOKUP(VLOOKUP($A7,csapatok!$A:$NN,DQ$320,FALSE),'csapat-ranglista'!$A:$FP,DQ$321,FALSE)/4),0)</f>
        <v>0</v>
      </c>
      <c r="DR7" s="223">
        <f>IFERROR(IF(RIGHT(VLOOKUP($A7,csapatok!$A:$NN,DR$320,FALSE),5)="Csere",VLOOKUP(LEFT(VLOOKUP($A7,csapatok!$A:$NN,DR$320,FALSE),LEN(VLOOKUP($A7,csapatok!$A:$NN,DR$320,FALSE))-6),'csapat-ranglista'!$A:$FP,DR$321,FALSE)/8,VLOOKUP(VLOOKUP($A7,csapatok!$A:$NN,DR$320,FALSE),'csapat-ranglista'!$A:$FP,DR$321,FALSE)/4),0)</f>
        <v>0</v>
      </c>
      <c r="DS7" s="223">
        <f>IFERROR(IF(RIGHT(VLOOKUP($A7,csapatok!$A:$NN,DS$320,FALSE),5)="Csere",VLOOKUP(LEFT(VLOOKUP($A7,csapatok!$A:$NN,DS$320,FALSE),LEN(VLOOKUP($A7,csapatok!$A:$NN,DS$320,FALSE))-6),'csapat-ranglista'!$A:$FP,DS$321,FALSE)/8,VLOOKUP(VLOOKUP($A7,csapatok!$A:$NN,DS$320,FALSE),'csapat-ranglista'!$A:$FP,DS$321,FALSE)/4),0)</f>
        <v>0</v>
      </c>
      <c r="DT7" s="223">
        <f>IFERROR(IF(RIGHT(VLOOKUP($A7,csapatok!$A:$NN,DT$320,FALSE),5)="Csere",VLOOKUP(LEFT(VLOOKUP($A7,csapatok!$A:$NN,DT$320,FALSE),LEN(VLOOKUP($A7,csapatok!$A:$NN,DT$320,FALSE))-6),'csapat-ranglista'!$A:$FP,DT$321,FALSE)/8,VLOOKUP(VLOOKUP($A7,csapatok!$A:$NN,DT$320,FALSE),'csapat-ranglista'!$A:$FP,DT$321,FALSE)/4),0)</f>
        <v>0</v>
      </c>
      <c r="DU7" s="223">
        <f>IFERROR(IF(RIGHT(VLOOKUP($A7,csapatok!$A:$NN,DU$320,FALSE),5)="Csere",VLOOKUP(LEFT(VLOOKUP($A7,csapatok!$A:$NN,DU$320,FALSE),LEN(VLOOKUP($A7,csapatok!$A:$NN,DU$320,FALSE))-6),'csapat-ranglista'!$A:$FP,DU$321,FALSE)/8,VLOOKUP(VLOOKUP($A7,csapatok!$A:$NN,DU$320,FALSE),'csapat-ranglista'!$A:$FP,DU$321,FALSE)/4),0)</f>
        <v>0</v>
      </c>
      <c r="DV7" s="223">
        <f>IFERROR(IF(RIGHT(VLOOKUP($A7,csapatok!$A:$NN,DV$320,FALSE),5)="Csere",VLOOKUP(LEFT(VLOOKUP($A7,csapatok!$A:$NN,DV$320,FALSE),LEN(VLOOKUP($A7,csapatok!$A:$NN,DV$320,FALSE))-6),'csapat-ranglista'!$A:$FP,DV$321,FALSE)/8,VLOOKUP(VLOOKUP($A7,csapatok!$A:$NN,DV$320,FALSE),'csapat-ranglista'!$A:$FP,DV$321,FALSE)/4),0)</f>
        <v>0</v>
      </c>
      <c r="DW7" s="223">
        <f>IFERROR(IF(RIGHT(VLOOKUP($A7,csapatok!$A:$NN,DW$320,FALSE),5)="Csere",VLOOKUP(LEFT(VLOOKUP($A7,csapatok!$A:$NN,DW$320,FALSE),LEN(VLOOKUP($A7,csapatok!$A:$NN,DW$320,FALSE))-6),'csapat-ranglista'!$A:$FP,DW$321,FALSE)/8,VLOOKUP(VLOOKUP($A7,csapatok!$A:$NN,DW$320,FALSE),'csapat-ranglista'!$A:$FP,DW$321,FALSE)/4),0)</f>
        <v>2.1635201689535073</v>
      </c>
      <c r="DX7" s="223">
        <f>IFERROR(IF(RIGHT(VLOOKUP($A7,csapatok!$A:$NN,DX$320,FALSE),5)="Csere",VLOOKUP(LEFT(VLOOKUP($A7,csapatok!$A:$NN,DX$320,FALSE),LEN(VLOOKUP($A7,csapatok!$A:$NN,DX$320,FALSE))-6),'csapat-ranglista'!$A:$FP,DX$321,FALSE)/8,VLOOKUP(VLOOKUP($A7,csapatok!$A:$NN,DX$320,FALSE),'csapat-ranglista'!$A:$FP,DX$321,FALSE)/4),0)</f>
        <v>0</v>
      </c>
      <c r="DY7" s="223">
        <f>IFERROR(IF(RIGHT(VLOOKUP($A7,csapatok!$A:$NN,DY$320,FALSE),5)="Csere",VLOOKUP(LEFT(VLOOKUP($A7,csapatok!$A:$NN,DY$320,FALSE),LEN(VLOOKUP($A7,csapatok!$A:$NN,DY$320,FALSE))-6),'csapat-ranglista'!$A:$FP,DY$321,FALSE)/8,VLOOKUP(VLOOKUP($A7,csapatok!$A:$NN,DY$320,FALSE),'csapat-ranglista'!$A:$FP,DY$321,FALSE)/4),0)</f>
        <v>0</v>
      </c>
      <c r="DZ7" s="223">
        <f>IFERROR(IF(RIGHT(VLOOKUP($A7,csapatok!$A:$NN,DZ$320,FALSE),5)="Csere",VLOOKUP(LEFT(VLOOKUP($A7,csapatok!$A:$NN,DZ$320,FALSE),LEN(VLOOKUP($A7,csapatok!$A:$NN,DZ$320,FALSE))-6),'csapat-ranglista'!$A:$FP,DZ$321,FALSE)/8,VLOOKUP(VLOOKUP($A7,csapatok!$A:$NN,DZ$320,FALSE),'csapat-ranglista'!$A:$FP,DZ$321,FALSE)/4),0)</f>
        <v>0</v>
      </c>
      <c r="EA7" s="223">
        <f>IFERROR(IF(RIGHT(VLOOKUP($A7,csapatok!$A:$NN,EA$320,FALSE),5)="Csere",VLOOKUP(LEFT(VLOOKUP($A7,csapatok!$A:$NN,EA$320,FALSE),LEN(VLOOKUP($A7,csapatok!$A:$NN,EA$320,FALSE))-6),'csapat-ranglista'!$A:$FP,EA$321,FALSE)/8,VLOOKUP(VLOOKUP($A7,csapatok!$A:$NN,EA$320,FALSE),'csapat-ranglista'!$A:$FP,EA$321,FALSE)/4),0)</f>
        <v>0</v>
      </c>
      <c r="EB7" s="223">
        <f>IFERROR(IF(RIGHT(VLOOKUP($A7,csapatok!$A:$NN,EB$320,FALSE),5)="Csere",VLOOKUP(LEFT(VLOOKUP($A7,csapatok!$A:$NN,EB$320,FALSE),LEN(VLOOKUP($A7,csapatok!$A:$NN,EB$320,FALSE))-6),'csapat-ranglista'!$A:$FP,EB$321,FALSE)/8,VLOOKUP(VLOOKUP($A7,csapatok!$A:$NN,EB$320,FALSE),'csapat-ranglista'!$A:$FP,EB$321,FALSE)/4),0)</f>
        <v>0</v>
      </c>
      <c r="EC7" s="223">
        <f>IFERROR(IF(RIGHT(VLOOKUP($A7,csapatok!$A:$NN,EC$320,FALSE),5)="Csere",VLOOKUP(LEFT(VLOOKUP($A7,csapatok!$A:$NN,EC$320,FALSE),LEN(VLOOKUP($A7,csapatok!$A:$NN,EC$320,FALSE))-6),'csapat-ranglista'!$A:$FP,EC$321,FALSE)/8,VLOOKUP(VLOOKUP($A7,csapatok!$A:$NN,EC$320,FALSE),'csapat-ranglista'!$A:$FP,EC$321,FALSE)/4),0)</f>
        <v>0</v>
      </c>
      <c r="ED7" s="223">
        <f>IFERROR(IF(RIGHT(VLOOKUP($A7,csapatok!$A:$NN,ED$320,FALSE),5)="Csere",VLOOKUP(LEFT(VLOOKUP($A7,csapatok!$A:$NN,ED$320,FALSE),LEN(VLOOKUP($A7,csapatok!$A:$NN,ED$320,FALSE))-6),'csapat-ranglista'!$A:$FP,ED$321,FALSE)/8,VLOOKUP(VLOOKUP($A7,csapatok!$A:$NN,ED$320,FALSE),'csapat-ranglista'!$A:$FP,ED$321,FALSE)/4),0)</f>
        <v>11.152318700393955</v>
      </c>
      <c r="EE7" s="223">
        <f>IFERROR(IF(RIGHT(VLOOKUP($A7,csapatok!$A:$NN,EE$320,FALSE),5)="Csere",VLOOKUP(LEFT(VLOOKUP($A7,csapatok!$A:$NN,EE$320,FALSE),LEN(VLOOKUP($A7,csapatok!$A:$NN,EE$320,FALSE))-6),'csapat-ranglista'!$A:$FP,EE$321,FALSE)/8,VLOOKUP(VLOOKUP($A7,csapatok!$A:$NN,EE$320,FALSE),'csapat-ranglista'!$A:$FP,EE$321,FALSE)/4),0)</f>
        <v>0</v>
      </c>
      <c r="EF7" s="223">
        <f>IFERROR(IF(RIGHT(VLOOKUP($A7,csapatok!$A:$NN,EF$320,FALSE),5)="Csere",VLOOKUP(LEFT(VLOOKUP($A7,csapatok!$A:$NN,EF$320,FALSE),LEN(VLOOKUP($A7,csapatok!$A:$NN,EF$320,FALSE))-6),'csapat-ranglista'!$A:$FP,EF$321,FALSE)/8,VLOOKUP(VLOOKUP($A7,csapatok!$A:$NN,EF$320,FALSE),'csapat-ranglista'!$A:$FP,EF$321,FALSE)/4),0)</f>
        <v>2.5034894300052928</v>
      </c>
      <c r="EG7" s="223">
        <f>IFERROR(IF(RIGHT(VLOOKUP($A7,csapatok!$A:$NN,EG$320,FALSE),5)="Csere",VLOOKUP(LEFT(VLOOKUP($A7,csapatok!$A:$NN,EG$320,FALSE),LEN(VLOOKUP($A7,csapatok!$A:$NN,EG$320,FALSE))-6),'csapat-ranglista'!$A:$FP,EG$321,FALSE)/8,VLOOKUP(VLOOKUP($A7,csapatok!$A:$NN,EG$320,FALSE),'csapat-ranglista'!$A:$FP,EG$321,FALSE)/4),0)</f>
        <v>0</v>
      </c>
      <c r="EH7" s="223">
        <f>IFERROR(IF(RIGHT(VLOOKUP($A7,csapatok!$A:$NN,EH$320,FALSE),5)="Csere",VLOOKUP(LEFT(VLOOKUP($A7,csapatok!$A:$NN,EH$320,FALSE),LEN(VLOOKUP($A7,csapatok!$A:$NN,EH$320,FALSE))-6),'csapat-ranglista'!$A:$FP,EH$321,FALSE)/8,VLOOKUP(VLOOKUP($A7,csapatok!$A:$NN,EH$320,FALSE),'csapat-ranglista'!$A:$FP,EH$321,FALSE)/4),0)</f>
        <v>0</v>
      </c>
      <c r="EI7" s="223">
        <f>IFERROR(IF(RIGHT(VLOOKUP($A7,csapatok!$A:$NN,EI$320,FALSE),5)="Csere",VLOOKUP(LEFT(VLOOKUP($A7,csapatok!$A:$NN,EI$320,FALSE),LEN(VLOOKUP($A7,csapatok!$A:$NN,EI$320,FALSE))-6),'csapat-ranglista'!$A:$FP,EI$321,FALSE)/8,VLOOKUP(VLOOKUP($A7,csapatok!$A:$NN,EI$320,FALSE),'csapat-ranglista'!$A:$FP,EI$321,FALSE)/4),0)</f>
        <v>0</v>
      </c>
      <c r="EJ7" s="223">
        <f>IFERROR(IF(RIGHT(VLOOKUP($A7,csapatok!$A:$NN,EJ$320,FALSE),5)="Csere",VLOOKUP(LEFT(VLOOKUP($A7,csapatok!$A:$NN,EJ$320,FALSE),LEN(VLOOKUP($A7,csapatok!$A:$NN,EJ$320,FALSE))-6),'csapat-ranglista'!$A:$FP,EJ$321,FALSE)/8,VLOOKUP(VLOOKUP($A7,csapatok!$A:$NN,EJ$320,FALSE),'csapat-ranglista'!$A:$FP,EJ$321,FALSE)/4),0)</f>
        <v>0</v>
      </c>
      <c r="EK7" s="223">
        <f>IFERROR(IF(RIGHT(VLOOKUP($A7,csapatok!$A:$NN,EK$320,FALSE),5)="Csere",VLOOKUP(LEFT(VLOOKUP($A7,csapatok!$A:$NN,EK$320,FALSE),LEN(VLOOKUP($A7,csapatok!$A:$NN,EK$320,FALSE))-6),'csapat-ranglista'!$A:$FP,EK$321,FALSE)/8,VLOOKUP(VLOOKUP($A7,csapatok!$A:$NN,EK$320,FALSE),'csapat-ranglista'!$A:$FP,EK$321,FALSE)/4),0)</f>
        <v>22.700687818948303</v>
      </c>
      <c r="EL7" s="223">
        <f>IFERROR(IF(RIGHT(VLOOKUP($A7,csapatok!$A:$NN,EL$320,FALSE),5)="Csere",VLOOKUP(LEFT(VLOOKUP($A7,csapatok!$A:$NN,EL$320,FALSE),LEN(VLOOKUP($A7,csapatok!$A:$NN,EL$320,FALSE))-6),'csapat-ranglista'!$A:$FP,EL$321,FALSE)/8,VLOOKUP(VLOOKUP($A7,csapatok!$A:$NN,EL$320,FALSE),'csapat-ranglista'!$A:$FP,EL$321,FALSE)/4),0)</f>
        <v>6.5423205437795753</v>
      </c>
      <c r="EM7" s="223">
        <f>IFERROR(IF(RIGHT(VLOOKUP($A7,csapatok!$A:$NN,EM$320,FALSE),5)="Csere",VLOOKUP(LEFT(VLOOKUP($A7,csapatok!$A:$NN,EM$320,FALSE),LEN(VLOOKUP($A7,csapatok!$A:$NN,EM$320,FALSE))-6),'csapat-ranglista'!$A:$FP,EM$321,FALSE)/8,VLOOKUP(VLOOKUP($A7,csapatok!$A:$NN,EM$320,FALSE),'csapat-ranglista'!$A:$FP,EM$321,FALSE)/4),0)</f>
        <v>0</v>
      </c>
      <c r="EN7" s="223">
        <f>IFERROR(IF(RIGHT(VLOOKUP($A7,csapatok!$A:$NN,EN$320,FALSE),5)="Csere",VLOOKUP(LEFT(VLOOKUP($A7,csapatok!$A:$NN,EN$320,FALSE),LEN(VLOOKUP($A7,csapatok!$A:$NN,EN$320,FALSE))-6),'csapat-ranglista'!$A:$FP,EN$321,FALSE)/8,VLOOKUP(VLOOKUP($A7,csapatok!$A:$NN,EN$320,FALSE),'csapat-ranglista'!$A:$FP,EN$321,FALSE)/4),0)</f>
        <v>0</v>
      </c>
      <c r="EO7" s="223">
        <f>IFERROR(IF(RIGHT(VLOOKUP($A7,csapatok!$A:$NN,EO$320,FALSE),5)="Csere",VLOOKUP(LEFT(VLOOKUP($A7,csapatok!$A:$NN,EO$320,FALSE),LEN(VLOOKUP($A7,csapatok!$A:$NN,EO$320,FALSE))-6),'csapat-ranglista'!$A:$FP,EO$321,FALSE)/8,VLOOKUP(VLOOKUP($A7,csapatok!$A:$NN,EO$320,FALSE),'csapat-ranglista'!$A:$FP,EO$321,FALSE)/4),0)</f>
        <v>0</v>
      </c>
      <c r="EP7" s="223">
        <f>IFERROR(IF(RIGHT(VLOOKUP($A7,csapatok!$A:$NN,EP$320,FALSE),5)="Csere",VLOOKUP(LEFT(VLOOKUP($A7,csapatok!$A:$NN,EP$320,FALSE),LEN(VLOOKUP($A7,csapatok!$A:$NN,EP$320,FALSE))-6),'csapat-ranglista'!$A:$FP,EP$321,FALSE)/8,VLOOKUP(VLOOKUP($A7,csapatok!$A:$NN,EP$320,FALSE),'csapat-ranglista'!$A:$FP,EP$321,FALSE)/4),0)</f>
        <v>6.4146326113902212</v>
      </c>
      <c r="EQ7" s="223">
        <f>IFERROR(IF(RIGHT(VLOOKUP($A7,csapatok!$A:$NN,EQ$320,FALSE),5)="Csere",VLOOKUP(LEFT(VLOOKUP($A7,csapatok!$A:$NN,EQ$320,FALSE),LEN(VLOOKUP($A7,csapatok!$A:$NN,EQ$320,FALSE))-6),'csapat-ranglista'!$A:$FP,EQ$321,FALSE)/8,VLOOKUP(VLOOKUP($A7,csapatok!$A:$NN,EQ$320,FALSE),'csapat-ranglista'!$A:$FP,EQ$321,FALSE)/4),0)</f>
        <v>0</v>
      </c>
      <c r="ER7" s="223">
        <f>IFERROR(IF(RIGHT(VLOOKUP($A7,csapatok!$A:$NN,ER$320,FALSE),5)="Csere",VLOOKUP(LEFT(VLOOKUP($A7,csapatok!$A:$NN,ER$320,FALSE),LEN(VLOOKUP($A7,csapatok!$A:$NN,ER$320,FALSE))-6),'csapat-ranglista'!$A:$FP,ER$321,FALSE)/8,VLOOKUP(VLOOKUP($A7,csapatok!$A:$NN,ER$320,FALSE),'csapat-ranglista'!$A:$FP,ER$321,FALSE)/4),0)</f>
        <v>0</v>
      </c>
      <c r="ES7" s="223">
        <f>IFERROR(IF(RIGHT(VLOOKUP($A7,csapatok!$A:$NN,ES$320,FALSE),5)="Csere",VLOOKUP(LEFT(VLOOKUP($A7,csapatok!$A:$NN,ES$320,FALSE),LEN(VLOOKUP($A7,csapatok!$A:$NN,ES$320,FALSE))-6),'csapat-ranglista'!$A:$FP,ES$321,FALSE)/8,VLOOKUP(VLOOKUP($A7,csapatok!$A:$NN,ES$320,FALSE),'csapat-ranglista'!$A:$FP,ES$321,FALSE)/4),0)</f>
        <v>0</v>
      </c>
      <c r="ET7" s="223">
        <f>IFERROR(IF(RIGHT(VLOOKUP($A7,csapatok!$A:$NN,ET$320,FALSE),5)="Csere",VLOOKUP(LEFT(VLOOKUP($A7,csapatok!$A:$NN,ET$320,FALSE),LEN(VLOOKUP($A7,csapatok!$A:$NN,ET$320,FALSE))-6),'csapat-ranglista'!$A:$FP,ET$321,FALSE)/8,VLOOKUP(VLOOKUP($A7,csapatok!$A:$NN,ET$320,FALSE),'csapat-ranglista'!$A:$FP,ET$321,FALSE)/4),0)</f>
        <v>0</v>
      </c>
      <c r="EU7" s="223">
        <f>IFERROR(IF(RIGHT(VLOOKUP($A7,csapatok!$A:$NN,EU$320,FALSE),5)="Csere",VLOOKUP(LEFT(VLOOKUP($A7,csapatok!$A:$NN,EU$320,FALSE),LEN(VLOOKUP($A7,csapatok!$A:$NN,EU$320,FALSE))-6),'csapat-ranglista'!$A:$FP,EU$321,FALSE)/8,VLOOKUP(VLOOKUP($A7,csapatok!$A:$NN,EU$320,FALSE),'csapat-ranglista'!$A:$FP,EU$321,FALSE)/4),0)</f>
        <v>0</v>
      </c>
      <c r="EV7" s="223">
        <f>IFERROR(IF(RIGHT(VLOOKUP($A7,csapatok!$A:$NN,EV$320,FALSE),5)="Csere",VLOOKUP(LEFT(VLOOKUP($A7,csapatok!$A:$NN,EV$320,FALSE),LEN(VLOOKUP($A7,csapatok!$A:$NN,EV$320,FALSE))-6),'csapat-ranglista'!$A:$FP,EV$321,FALSE)/8,VLOOKUP(VLOOKUP($A7,csapatok!$A:$NN,EV$320,FALSE),'csapat-ranglista'!$A:$FP,EV$321,FALSE)/4),0)</f>
        <v>0</v>
      </c>
      <c r="EW7" s="223">
        <f>IFERROR(IF(RIGHT(VLOOKUP($A7,csapatok!$A:$NN,EW$320,FALSE),5)="Csere",VLOOKUP(LEFT(VLOOKUP($A7,csapatok!$A:$NN,EW$320,FALSE),LEN(VLOOKUP($A7,csapatok!$A:$NN,EW$320,FALSE))-6),'csapat-ranglista'!$A:$FP,EW$321,FALSE)/8,VLOOKUP(VLOOKUP($A7,csapatok!$A:$NN,EW$320,FALSE),'csapat-ranglista'!$A:$FP,EW$321,FALSE)/4),0)</f>
        <v>0</v>
      </c>
      <c r="EX7" s="223">
        <f>IFERROR(IF(RIGHT(VLOOKUP($A7,csapatok!$A:$NN,EX$320,FALSE),5)="Csere",VLOOKUP(LEFT(VLOOKUP($A7,csapatok!$A:$NN,EX$320,FALSE),LEN(VLOOKUP($A7,csapatok!$A:$NN,EX$320,FALSE))-6),'csapat-ranglista'!$A:$FP,EX$321,FALSE)/8,VLOOKUP(VLOOKUP($A7,csapatok!$A:$NN,EX$320,FALSE),'csapat-ranglista'!$A:$FP,EX$321,FALSE)/4),0)</f>
        <v>0</v>
      </c>
      <c r="EY7" s="223">
        <f>IFERROR(IF(RIGHT(VLOOKUP($A7,csapatok!$A:$NN,EY$320,FALSE),5)="Csere",VLOOKUP(LEFT(VLOOKUP($A7,csapatok!$A:$NN,EY$320,FALSE),LEN(VLOOKUP($A7,csapatok!$A:$NN,EY$320,FALSE))-6),'csapat-ranglista'!$A:$FP,EY$321,FALSE)/8,VLOOKUP(VLOOKUP($A7,csapatok!$A:$NN,EY$320,FALSE),'csapat-ranglista'!$A:$FP,EY$321,FALSE)/4),0)</f>
        <v>0</v>
      </c>
      <c r="EZ7" s="223">
        <f>IFERROR(IF(RIGHT(VLOOKUP($A7,csapatok!$A:$NN,EZ$320,FALSE),5)="Csere",VLOOKUP(LEFT(VLOOKUP($A7,csapatok!$A:$NN,EZ$320,FALSE),LEN(VLOOKUP($A7,csapatok!$A:$NN,EZ$320,FALSE))-6),'csapat-ranglista'!$A:$FP,EZ$321,FALSE)/8,VLOOKUP(VLOOKUP($A7,csapatok!$A:$NN,EZ$320,FALSE),'csapat-ranglista'!$A:$FP,EZ$321,FALSE)/4),0)</f>
        <v>0</v>
      </c>
      <c r="FA7" s="223">
        <f>IFERROR(IF(RIGHT(VLOOKUP($A7,csapatok!$A:$NN,FA$320,FALSE),5)="Csere",VLOOKUP(LEFT(VLOOKUP($A7,csapatok!$A:$NN,FA$320,FALSE),LEN(VLOOKUP($A7,csapatok!$A:$NN,FA$320,FALSE))-6),'csapat-ranglista'!$A:$FP,FA$321,FALSE)/8,VLOOKUP(VLOOKUP($A7,csapatok!$A:$NN,FA$320,FALSE),'csapat-ranglista'!$A:$FP,FA$321,FALSE)/4),0)</f>
        <v>17.439974101165898</v>
      </c>
      <c r="FB7" s="223">
        <f>IFERROR(IF(RIGHT(VLOOKUP($A7,csapatok!$A:$NN,FB$320,FALSE),5)="Csere",VLOOKUP(LEFT(VLOOKUP($A7,csapatok!$A:$NN,FB$320,FALSE),LEN(VLOOKUP($A7,csapatok!$A:$NN,FB$320,FALSE))-6),'csapat-ranglista'!$A:$FP,FB$321,FALSE)/8,VLOOKUP(VLOOKUP($A7,csapatok!$A:$NN,FB$320,FALSE),'csapat-ranglista'!$A:$FP,FB$321,FALSE)/4),0)</f>
        <v>0</v>
      </c>
      <c r="FC7" s="223">
        <f>IFERROR(IF(RIGHT(VLOOKUP($A7,csapatok!$A:$NN,FC$320,FALSE),5)="Csere",VLOOKUP(LEFT(VLOOKUP($A7,csapatok!$A:$NN,FC$320,FALSE),LEN(VLOOKUP($A7,csapatok!$A:$NN,FC$320,FALSE))-6),'csapat-ranglista'!$A:$FP,FC$321,FALSE)/8,VLOOKUP(VLOOKUP($A7,csapatok!$A:$NN,FC$320,FALSE),'csapat-ranglista'!$A:$FP,FC$321,FALSE)/4),0)</f>
        <v>0</v>
      </c>
      <c r="FD7" s="224">
        <f>versenyek!$QY$11*IFERROR(VLOOKUP(VLOOKUP($A7,versenyek!QX:QZ,3,FALSE),szabalyok!$A$16:$B$23,2,FALSE)/4,0)</f>
        <v>0</v>
      </c>
      <c r="FE7" s="224">
        <f>versenyek!$RB$11*IFERROR(VLOOKUP(VLOOKUP($A7,versenyek!RA:RC,3,FALSE),szabalyok!$A$16:$B$23,2,FALSE)/4,0)</f>
        <v>0</v>
      </c>
      <c r="FF7" s="223">
        <f>IFERROR(IF(RIGHT(VLOOKUP($A7,csapatok!$A:$NN,FF$320,FALSE),5)="Csere",VLOOKUP(LEFT(VLOOKUP($A7,csapatok!$A:$NN,FF$320,FALSE),LEN(VLOOKUP($A7,csapatok!$A:$NN,FF$320,FALSE))-6),'csapat-ranglista'!$A:$FP,FF$321,FALSE)/8,VLOOKUP(VLOOKUP($A7,csapatok!$A:$NN,FF$320,FALSE),'csapat-ranglista'!$A:$FP,FF$321,FALSE)/4),0)</f>
        <v>0</v>
      </c>
      <c r="FG7" s="223">
        <f>IFERROR(IF(RIGHT(VLOOKUP($A7,csapatok!$A:$NN,FG$320,FALSE),5)="Csere",VLOOKUP(LEFT(VLOOKUP($A7,csapatok!$A:$NN,FG$320,FALSE),LEN(VLOOKUP($A7,csapatok!$A:$NN,FG$320,FALSE))-6),'csapat-ranglista'!$A:$FP,FG$321,FALSE)/8,VLOOKUP(VLOOKUP($A7,csapatok!$A:$NN,FG$320,FALSE),'csapat-ranglista'!$A:$FP,FG$321,FALSE)/4),0)</f>
        <v>7.2852170900957427</v>
      </c>
      <c r="FH7" s="223">
        <f>IFERROR(IF(RIGHT(VLOOKUP($A7,csapatok!$A:$NN,FH$320,FALSE),5)="Csere",VLOOKUP(LEFT(VLOOKUP($A7,csapatok!$A:$NN,FH$320,FALSE),LEN(VLOOKUP($A7,csapatok!$A:$NN,FH$320,FALSE))-6),'csapat-ranglista'!$A:$FP,FH$321,FALSE)/8,VLOOKUP(VLOOKUP($A7,csapatok!$A:$NN,FH$320,FALSE),'csapat-ranglista'!$A:$FP,FH$321,FALSE)/4),0)</f>
        <v>1.3715752719892753</v>
      </c>
      <c r="FI7" s="223">
        <f>IFERROR(IF(RIGHT(VLOOKUP($A7,csapatok!$A:$NN,FI$320,FALSE),5)="Csere",VLOOKUP(LEFT(VLOOKUP($A7,csapatok!$A:$NN,FI$320,FALSE),LEN(VLOOKUP($A7,csapatok!$A:$NN,FI$320,FALSE))-6),'csapat-ranglista'!$A:$FP,FI$321,FALSE)/8,VLOOKUP(VLOOKUP($A7,csapatok!$A:$NN,FI$320,FALSE),'csapat-ranglista'!$A:$FP,FI$321,FALSE)/4),0)</f>
        <v>0</v>
      </c>
      <c r="FJ7" s="223">
        <f>IFERROR(IF(RIGHT(VLOOKUP($A7,csapatok!$A:$NN,FJ$320,FALSE),5)="Csere",VLOOKUP(LEFT(VLOOKUP($A7,csapatok!$A:$NN,FJ$320,FALSE),LEN(VLOOKUP($A7,csapatok!$A:$NN,FJ$320,FALSE))-6),'csapat-ranglista'!$A:$FP,FJ$321,FALSE)/8,VLOOKUP(VLOOKUP($A7,csapatok!$A:$NN,FJ$320,FALSE),'csapat-ranglista'!$A:$FP,FJ$321,FALSE)/4),0)</f>
        <v>1.5849419421640418</v>
      </c>
      <c r="FK7" s="223">
        <f>IFERROR(IF(RIGHT(VLOOKUP($A7,csapatok!$A:$NN,FK$320,FALSE),5)="Csere",VLOOKUP(LEFT(VLOOKUP($A7,csapatok!$A:$NN,FK$320,FALSE),LEN(VLOOKUP($A7,csapatok!$A:$NN,FK$320,FALSE))-6),'csapat-ranglista'!$A:$FP,FK$321,FALSE)/8,VLOOKUP(VLOOKUP($A7,csapatok!$A:$NN,FK$320,FALSE),'csapat-ranglista'!$A:$FP,FK$321,FALSE)/4),0)</f>
        <v>8.7557967933578578</v>
      </c>
      <c r="FL7" s="223">
        <f>IFERROR(IF(RIGHT(VLOOKUP($A7,csapatok!$A:$NN,FL$320,FALSE),5)="Csere",VLOOKUP(LEFT(VLOOKUP($A7,csapatok!$A:$NN,FL$320,FALSE),LEN(VLOOKUP($A7,csapatok!$A:$NN,FL$320,FALSE))-6),'csapat-ranglista'!$A:$FP,FL$321,FALSE)/8,VLOOKUP(VLOOKUP($A7,csapatok!$A:$NN,FL$320,FALSE),'csapat-ranglista'!$A:$FP,FL$321,FALSE)/4),0)</f>
        <v>0</v>
      </c>
      <c r="FM7" s="223">
        <f>IFERROR(IF(RIGHT(VLOOKUP($A7,csapatok!$A:$NN,FM$320,FALSE),5)="Csere",VLOOKUP(LEFT(VLOOKUP($A7,csapatok!$A:$NN,FM$320,FALSE),LEN(VLOOKUP($A7,csapatok!$A:$NN,FM$320,FALSE))-6),'csapat-ranglista'!$A:$FP,FM$321,FALSE)/8,VLOOKUP(VLOOKUP($A7,csapatok!$A:$NN,FM$320,FALSE),'csapat-ranglista'!$A:$FP,FM$321,FALSE)/4),0)</f>
        <v>0</v>
      </c>
      <c r="FN7" s="223">
        <f>IFERROR(IF(RIGHT(VLOOKUP($A7,csapatok!$A:$NN,FN$320,FALSE),5)="Csere",VLOOKUP(LEFT(VLOOKUP($A7,csapatok!$A:$NN,FN$320,FALSE),LEN(VLOOKUP($A7,csapatok!$A:$NN,FN$320,FALSE))-6),'csapat-ranglista'!$A:$FP,FN$321,FALSE)/8,VLOOKUP(VLOOKUP($A7,csapatok!$A:$NN,FN$320,FALSE),'csapat-ranglista'!$A:$FP,FN$321,FALSE)/4),0)</f>
        <v>10.168547153103344</v>
      </c>
      <c r="FO7" s="223">
        <f>IFERROR(IF(RIGHT(VLOOKUP($A7,csapatok!$A:$NN,FO$320,FALSE),5)="Csere",VLOOKUP(LEFT(VLOOKUP($A7,csapatok!$A:$NN,FO$320,FALSE),LEN(VLOOKUP($A7,csapatok!$A:$NN,FO$320,FALSE))-6),'csapat-ranglista'!$A:$FP,FO$321,FALSE)/8,VLOOKUP(VLOOKUP($A7,csapatok!$A:$NN,FO$320,FALSE),'csapat-ranglista'!$A:$FP,FO$321,FALSE)/4),0)</f>
        <v>19.984775641025642</v>
      </c>
      <c r="FP7" s="223">
        <f>IFERROR(IF(RIGHT(VLOOKUP($A7,csapatok!$A:$NN,FP$320,FALSE),5)="Csere",VLOOKUP(LEFT(VLOOKUP($A7,csapatok!$A:$NN,FP$320,FALSE),LEN(VLOOKUP($A7,csapatok!$A:$NN,FP$320,FALSE))-6),'csapat-ranglista'!$A:$FP,FP$321,FALSE)/8,VLOOKUP(VLOOKUP($A7,csapatok!$A:$NN,FP$320,FALSE),'csapat-ranglista'!$A:$FP,FP$321,FALSE)/4),0)</f>
        <v>0</v>
      </c>
      <c r="FQ7" s="223">
        <f>IFERROR(IF(RIGHT(VLOOKUP($A7,csapatok!$A:$NN,FQ$320,FALSE),5)="Csere",VLOOKUP(LEFT(VLOOKUP($A7,csapatok!$A:$NN,FQ$320,FALSE),LEN(VLOOKUP($A7,csapatok!$A:$NN,FQ$320,FALSE))-6),'csapat-ranglista'!$A:$FP,FQ$321,FALSE)/8,VLOOKUP(VLOOKUP($A7,csapatok!$A:$NN,FQ$320,FALSE),'csapat-ranglista'!$A:$FP,FQ$321,FALSE)/4),0)</f>
        <v>0</v>
      </c>
      <c r="FR7" s="223">
        <f>IFERROR(IF(RIGHT(VLOOKUP($A7,csapatok!$A:$NN,FR$320,FALSE),5)="Csere",VLOOKUP(LEFT(VLOOKUP($A7,csapatok!$A:$NN,FR$320,FALSE),LEN(VLOOKUP($A7,csapatok!$A:$NN,FR$320,FALSE))-6),'csapat-ranglista'!$A:$FP,FR$321,FALSE)/8,VLOOKUP(VLOOKUP($A7,csapatok!$A:$NN,FR$320,FALSE),'csapat-ranglista'!$A:$FP,FR$321,FALSE)/4),0)</f>
        <v>0</v>
      </c>
      <c r="FS7" s="223">
        <f>IFERROR(IF(RIGHT(VLOOKUP($A7,csapatok!$A:$NN,FS$320,FALSE),5)="Csere",VLOOKUP(LEFT(VLOOKUP($A7,csapatok!$A:$NN,FS$320,FALSE),LEN(VLOOKUP($A7,csapatok!$A:$NN,FS$320,FALSE))-6),'csapat-ranglista'!$A:$FP,FS$321,FALSE)/8,VLOOKUP(VLOOKUP($A7,csapatok!$A:$NN,FS$320,FALSE),'csapat-ranglista'!$A:$FP,FS$321,FALSE)/4),0)</f>
        <v>2.1312888031814814</v>
      </c>
      <c r="FT7" s="223">
        <f>IFERROR(IF(RIGHT(VLOOKUP($A7,csapatok!$A:$NN,FT$320,FALSE),5)="Csere",VLOOKUP(LEFT(VLOOKUP($A7,csapatok!$A:$NN,FT$320,FALSE),LEN(VLOOKUP($A7,csapatok!$A:$NN,FT$320,FALSE))-6),'csapat-ranglista'!$A:$FP,FT$321,FALSE)/8,VLOOKUP(VLOOKUP($A7,csapatok!$A:$NN,FT$320,FALSE),'csapat-ranglista'!$A:$FP,FT$321,FALSE)/4),0)</f>
        <v>8.0358611299105629</v>
      </c>
      <c r="FU7" s="223">
        <f>IFERROR(IF(RIGHT(VLOOKUP($A7,csapatok!$A:$NN,FU$320,FALSE),5)="Csere",VLOOKUP(LEFT(VLOOKUP($A7,csapatok!$A:$NN,FU$320,FALSE),LEN(VLOOKUP($A7,csapatok!$A:$NN,FU$320,FALSE))-6),'csapat-ranglista'!$A:$FP,FU$321,FALSE)/8,VLOOKUP(VLOOKUP($A7,csapatok!$A:$NN,FU$320,FALSE),'csapat-ranglista'!$A:$FP,FU$321,FALSE)/4),0)</f>
        <v>5.2783499891251795</v>
      </c>
      <c r="FV7" s="223">
        <f>IFERROR(IF(RIGHT(VLOOKUP($A7,csapatok!$A:$NN,FV$320,FALSE),5)="Csere",VLOOKUP(LEFT(VLOOKUP($A7,csapatok!$A:$NN,FV$320,FALSE),LEN(VLOOKUP($A7,csapatok!$A:$NN,FV$320,FALSE))-6),'csapat-ranglista'!$A:$FP,FV$321,FALSE)/8,VLOOKUP(VLOOKUP($A7,csapatok!$A:$NN,FV$320,FALSE),'csapat-ranglista'!$A:$FP,FV$321,FALSE)/4),0)</f>
        <v>0</v>
      </c>
      <c r="FW7" s="223">
        <f>IFERROR(IF(RIGHT(VLOOKUP($A7,csapatok!$A:$NN,FW$320,FALSE),5)="Csere",VLOOKUP(LEFT(VLOOKUP($A7,csapatok!$A:$NN,FW$320,FALSE),LEN(VLOOKUP($A7,csapatok!$A:$NN,FW$320,FALSE))-6),'csapat-ranglista'!$A:$FP,FW$321,FALSE)/8,VLOOKUP(VLOOKUP($A7,csapatok!$A:$NN,FW$320,FALSE),'csapat-ranglista'!$A:$FP,FW$321,FALSE)/4),0)</f>
        <v>0</v>
      </c>
      <c r="FX7" s="223">
        <f>IFERROR(IF(RIGHT(VLOOKUP($A7,csapatok!$A:$NN,FX$320,FALSE),5)="Csere",VLOOKUP(LEFT(VLOOKUP($A7,csapatok!$A:$NN,FX$320,FALSE),LEN(VLOOKUP($A7,csapatok!$A:$NN,FX$320,FALSE))-6),'csapat-ranglista'!$A:$FP,FX$321,FALSE)/8,VLOOKUP(VLOOKUP($A7,csapatok!$A:$NN,FX$320,FALSE),'csapat-ranglista'!$A:$FP,FX$321,FALSE)/4),0)</f>
        <v>64.240472356414401</v>
      </c>
      <c r="FY7" s="223">
        <f>IFERROR(IF(RIGHT(VLOOKUP($A7,csapatok!$A:$NN,FY$320,FALSE),5)="Csere",VLOOKUP(LEFT(VLOOKUP($A7,csapatok!$A:$NN,FY$320,FALSE),LEN(VLOOKUP($A7,csapatok!$A:$NN,FY$320,FALSE))-6),'csapat-ranglista'!$A:$FP,FY$321,FALSE)/8,VLOOKUP(VLOOKUP($A7,csapatok!$A:$NN,FY$320,FALSE),'csapat-ranglista'!$A:$FP,FY$321,FALSE)/4),0)</f>
        <v>0</v>
      </c>
      <c r="FZ7" s="223">
        <f>IFERROR(IF(RIGHT(VLOOKUP($A7,csapatok!$A:$NN,FZ$320,FALSE),5)="Csere",VLOOKUP(LEFT(VLOOKUP($A7,csapatok!$A:$NN,FZ$320,FALSE),LEN(VLOOKUP($A7,csapatok!$A:$NN,FZ$320,FALSE))-6),'csapat-ranglista'!$A:$FP,FZ$321,FALSE)/8,VLOOKUP(VLOOKUP($A7,csapatok!$A:$NN,FZ$320,FALSE),'csapat-ranglista'!$A:$FP,FZ$321,FALSE)/4),0)</f>
        <v>5.0404253831520203</v>
      </c>
      <c r="GA7" s="223">
        <f>IFERROR(IF(RIGHT(VLOOKUP($A7,csapatok!$A:$NN,GA$320,FALSE),5)="Csere",VLOOKUP(LEFT(VLOOKUP($A7,csapatok!$A:$NN,GA$320,FALSE),LEN(VLOOKUP($A7,csapatok!$A:$NN,GA$320,FALSE))-6),'csapat-ranglista'!$A:$FP,GA$321,FALSE)/8,VLOOKUP(VLOOKUP($A7,csapatok!$A:$NN,GA$320,FALSE),'csapat-ranglista'!$A:$FP,GA$321,FALSE)/4),0)</f>
        <v>0</v>
      </c>
      <c r="GB7" s="223">
        <f>IFERROR(IF(RIGHT(VLOOKUP($A7,csapatok!$A:$NN,GB$320,FALSE),5)="Csere",VLOOKUP(LEFT(VLOOKUP($A7,csapatok!$A:$NN,GB$320,FALSE),LEN(VLOOKUP($A7,csapatok!$A:$NN,GB$320,FALSE))-6),'csapat-ranglista'!$A:$FP,GB$321,FALSE)/8,VLOOKUP(VLOOKUP($A7,csapatok!$A:$NN,GB$320,FALSE),'csapat-ranglista'!$A:$FP,GB$321,FALSE)/4),0)</f>
        <v>0</v>
      </c>
      <c r="GC7" s="223">
        <f>IFERROR(IF(RIGHT(VLOOKUP($A7,csapatok!$A:$NN,GC$320,FALSE),5)="Csere",VLOOKUP(LEFT(VLOOKUP($A7,csapatok!$A:$NN,GC$320,FALSE),LEN(VLOOKUP($A7,csapatok!$A:$NN,GC$320,FALSE))-6),'csapat-ranglista'!$A:$FP,GC$321,FALSE)/8,VLOOKUP(VLOOKUP($A7,csapatok!$A:$NN,GC$320,FALSE),'csapat-ranglista'!$A:$FP,GC$321,FALSE)/4),0)</f>
        <v>0</v>
      </c>
      <c r="GD7" s="247">
        <f>SUM(EQ7:GC7)</f>
        <v>151.31722565468544</v>
      </c>
    </row>
    <row r="8" spans="1:186">
      <c r="A8" s="32" t="s">
        <v>104</v>
      </c>
      <c r="B8" s="2">
        <v>33439</v>
      </c>
      <c r="C8" s="131" t="str">
        <f>IF(B8=0,"",IF(B8&lt;$C$1,"felnőtt","ifi"))</f>
        <v>felnőtt</v>
      </c>
      <c r="D8" s="32" t="s">
        <v>9</v>
      </c>
      <c r="E8" s="45">
        <v>44</v>
      </c>
      <c r="F8" s="32">
        <v>0</v>
      </c>
      <c r="G8" s="32">
        <v>4.4765385443090429</v>
      </c>
      <c r="H8" s="32">
        <v>0</v>
      </c>
      <c r="I8" s="32">
        <v>6.7967879590541918</v>
      </c>
      <c r="J8" s="32">
        <v>26.91307437021058</v>
      </c>
      <c r="K8" s="32">
        <v>0</v>
      </c>
      <c r="L8" s="32">
        <v>0</v>
      </c>
      <c r="M8" s="32">
        <v>0</v>
      </c>
      <c r="N8" s="32">
        <v>18.951395385657083</v>
      </c>
      <c r="O8" s="32">
        <v>0</v>
      </c>
      <c r="P8" s="32">
        <v>0.86362394189358593</v>
      </c>
      <c r="Q8" s="32">
        <v>2.117803563512572</v>
      </c>
      <c r="R8" s="32">
        <v>0</v>
      </c>
      <c r="S8" s="32">
        <v>0</v>
      </c>
      <c r="T8" s="32">
        <v>6.2088391567135206</v>
      </c>
      <c r="U8" s="32">
        <v>0</v>
      </c>
      <c r="V8" s="32">
        <v>0</v>
      </c>
      <c r="W8" s="32">
        <v>0</v>
      </c>
      <c r="X8" s="32">
        <f>IFERROR(IF(RIGHT(VLOOKUP($A8,csapatok!$A:$BL,X$320,FALSE),5)="Csere",VLOOKUP(LEFT(VLOOKUP($A8,csapatok!$A:$BL,X$320,FALSE),LEN(VLOOKUP($A8,csapatok!$A:$BL,X$320,FALSE))-6),'csapat-ranglista'!$A:$FP,X$321,FALSE)/8,VLOOKUP(VLOOKUP($A8,csapatok!$A:$BL,X$320,FALSE),'csapat-ranglista'!$A:$FP,X$321,FALSE)/4),0)</f>
        <v>0</v>
      </c>
      <c r="Y8" s="32">
        <f>IFERROR(IF(RIGHT(VLOOKUP($A8,csapatok!$A:$BL,Y$320,FALSE),5)="Csere",VLOOKUP(LEFT(VLOOKUP($A8,csapatok!$A:$BL,Y$320,FALSE),LEN(VLOOKUP($A8,csapatok!$A:$BL,Y$320,FALSE))-6),'csapat-ranglista'!$A:$FP,Y$321,FALSE)/8,VLOOKUP(VLOOKUP($A8,csapatok!$A:$BL,Y$320,FALSE),'csapat-ranglista'!$A:$FP,Y$321,FALSE)/4),0)</f>
        <v>0</v>
      </c>
      <c r="Z8" s="32">
        <f>IFERROR(IF(RIGHT(VLOOKUP($A8,csapatok!$A:$BL,Z$320,FALSE),5)="Csere",VLOOKUP(LEFT(VLOOKUP($A8,csapatok!$A:$BL,Z$320,FALSE),LEN(VLOOKUP($A8,csapatok!$A:$BL,Z$320,FALSE))-6),'csapat-ranglista'!$A:$FP,Z$321,FALSE)/8,VLOOKUP(VLOOKUP($A8,csapatok!$A:$BL,Z$320,FALSE),'csapat-ranglista'!$A:$FP,Z$321,FALSE)/4),0)</f>
        <v>0</v>
      </c>
      <c r="AA8" s="32">
        <f>IFERROR(IF(RIGHT(VLOOKUP($A8,csapatok!$A:$BL,AA$320,FALSE),5)="Csere",VLOOKUP(LEFT(VLOOKUP($A8,csapatok!$A:$BL,AA$320,FALSE),LEN(VLOOKUP($A8,csapatok!$A:$BL,AA$320,FALSE))-6),'csapat-ranglista'!$A:$FP,AA$321,FALSE)/8,VLOOKUP(VLOOKUP($A8,csapatok!$A:$BL,AA$320,FALSE),'csapat-ranglista'!$A:$FP,AA$321,FALSE)/4),0)</f>
        <v>0</v>
      </c>
      <c r="AB8" s="223">
        <f>IFERROR(IF(RIGHT(VLOOKUP($A8,csapatok!$A:$BL,AB$320,FALSE),5)="Csere",VLOOKUP(LEFT(VLOOKUP($A8,csapatok!$A:$BL,AB$320,FALSE),LEN(VLOOKUP($A8,csapatok!$A:$BL,AB$320,FALSE))-6),'csapat-ranglista'!$A:$FP,AB$321,FALSE)/8,VLOOKUP(VLOOKUP($A8,csapatok!$A:$BL,AB$320,FALSE),'csapat-ranglista'!$A:$FP,AB$321,FALSE)/4),0)</f>
        <v>0</v>
      </c>
      <c r="AC8" s="223">
        <f>IFERROR(IF(RIGHT(VLOOKUP($A8,csapatok!$A:$BL,AC$320,FALSE),5)="Csere",VLOOKUP(LEFT(VLOOKUP($A8,csapatok!$A:$BL,AC$320,FALSE),LEN(VLOOKUP($A8,csapatok!$A:$BL,AC$320,FALSE))-6),'csapat-ranglista'!$A:$FP,AC$321,FALSE)/8,VLOOKUP(VLOOKUP($A8,csapatok!$A:$BL,AC$320,FALSE),'csapat-ranglista'!$A:$FP,AC$321,FALSE)/4),0)</f>
        <v>0</v>
      </c>
      <c r="AD8" s="223">
        <f>IFERROR(IF(RIGHT(VLOOKUP($A8,csapatok!$A:$BL,AD$320,FALSE),5)="Csere",VLOOKUP(LEFT(VLOOKUP($A8,csapatok!$A:$BL,AD$320,FALSE),LEN(VLOOKUP($A8,csapatok!$A:$BL,AD$320,FALSE))-6),'csapat-ranglista'!$A:$FP,AD$321,FALSE)/8,VLOOKUP(VLOOKUP($A8,csapatok!$A:$BL,AD$320,FALSE),'csapat-ranglista'!$A:$FP,AD$321,FALSE)/4),0)</f>
        <v>0</v>
      </c>
      <c r="AE8" s="223">
        <f>IFERROR(IF(RIGHT(VLOOKUP($A8,csapatok!$A:$BL,AE$320,FALSE),5)="Csere",VLOOKUP(LEFT(VLOOKUP($A8,csapatok!$A:$BL,AE$320,FALSE),LEN(VLOOKUP($A8,csapatok!$A:$BL,AE$320,FALSE))-6),'csapat-ranglista'!$A:$FP,AE$321,FALSE)/8,VLOOKUP(VLOOKUP($A8,csapatok!$A:$BL,AE$320,FALSE),'csapat-ranglista'!$A:$FP,AE$321,FALSE)/4),0)</f>
        <v>0</v>
      </c>
      <c r="AF8" s="223">
        <f>IFERROR(IF(RIGHT(VLOOKUP($A8,csapatok!$A:$BL,AF$320,FALSE),5)="Csere",VLOOKUP(LEFT(VLOOKUP($A8,csapatok!$A:$BL,AF$320,FALSE),LEN(VLOOKUP($A8,csapatok!$A:$BL,AF$320,FALSE))-6),'csapat-ranglista'!$A:$FP,AF$321,FALSE)/8,VLOOKUP(VLOOKUP($A8,csapatok!$A:$BL,AF$320,FALSE),'csapat-ranglista'!$A:$FP,AF$321,FALSE)/4),0)</f>
        <v>0</v>
      </c>
      <c r="AG8" s="223">
        <f>IFERROR(IF(RIGHT(VLOOKUP($A8,csapatok!$A:$BL,AG$320,FALSE),5)="Csere",VLOOKUP(LEFT(VLOOKUP($A8,csapatok!$A:$BL,AG$320,FALSE),LEN(VLOOKUP($A8,csapatok!$A:$BL,AG$320,FALSE))-6),'csapat-ranglista'!$A:$FP,AG$321,FALSE)/8,VLOOKUP(VLOOKUP($A8,csapatok!$A:$BL,AG$320,FALSE),'csapat-ranglista'!$A:$FP,AG$321,FALSE)/4),0)</f>
        <v>0</v>
      </c>
      <c r="AH8" s="223">
        <f>IFERROR(IF(RIGHT(VLOOKUP($A8,csapatok!$A:$BL,AH$320,FALSE),5)="Csere",VLOOKUP(LEFT(VLOOKUP($A8,csapatok!$A:$BL,AH$320,FALSE),LEN(VLOOKUP($A8,csapatok!$A:$BL,AH$320,FALSE))-6),'csapat-ranglista'!$A:$FP,AH$321,FALSE)/8,VLOOKUP(VLOOKUP($A8,csapatok!$A:$BL,AH$320,FALSE),'csapat-ranglista'!$A:$FP,AH$321,FALSE)/4),0)</f>
        <v>0</v>
      </c>
      <c r="AI8" s="223">
        <f>IFERROR(IF(RIGHT(VLOOKUP($A8,csapatok!$A:$BL,AI$320,FALSE),5)="Csere",VLOOKUP(LEFT(VLOOKUP($A8,csapatok!$A:$BL,AI$320,FALSE),LEN(VLOOKUP($A8,csapatok!$A:$BL,AI$320,FALSE))-6),'csapat-ranglista'!$A:$FP,AI$321,FALSE)/8,VLOOKUP(VLOOKUP($A8,csapatok!$A:$BL,AI$320,FALSE),'csapat-ranglista'!$A:$FP,AI$321,FALSE)/4),0)</f>
        <v>14.217798670497324</v>
      </c>
      <c r="AJ8" s="223">
        <f>IFERROR(IF(RIGHT(VLOOKUP($A8,csapatok!$A:$BL,AJ$320,FALSE),5)="Csere",VLOOKUP(LEFT(VLOOKUP($A8,csapatok!$A:$BL,AJ$320,FALSE),LEN(VLOOKUP($A8,csapatok!$A:$BL,AJ$320,FALSE))-6),'csapat-ranglista'!$A:$FP,AJ$321,FALSE)/8,VLOOKUP(VLOOKUP($A8,csapatok!$A:$BL,AJ$320,FALSE),'csapat-ranglista'!$A:$FP,AJ$321,FALSE)/2),0)</f>
        <v>22.469798637618563</v>
      </c>
      <c r="AK8" s="223">
        <f>IFERROR(IF(RIGHT(VLOOKUP($A8,csapatok!$A:$CN,AK$320,FALSE),5)="Csere",VLOOKUP(LEFT(VLOOKUP($A8,csapatok!$A:$CN,AK$320,FALSE),LEN(VLOOKUP($A8,csapatok!$A:$CN,AK$320,FALSE))-6),'csapat-ranglista'!$A:$FP,AK$321,FALSE)/8,VLOOKUP(VLOOKUP($A8,csapatok!$A:$CN,AK$320,FALSE),'csapat-ranglista'!$A:$FP,AK$321,FALSE)/4),0)</f>
        <v>0</v>
      </c>
      <c r="AL8" s="223">
        <f>IFERROR(IF(RIGHT(VLOOKUP($A8,csapatok!$A:$CN,AL$320,FALSE),5)="Csere",VLOOKUP(LEFT(VLOOKUP($A8,csapatok!$A:$CN,AL$320,FALSE),LEN(VLOOKUP($A8,csapatok!$A:$CN,AL$320,FALSE))-6),'csapat-ranglista'!$A:$FP,AL$321,FALSE)/8,VLOOKUP(VLOOKUP($A8,csapatok!$A:$CN,AL$320,FALSE),'csapat-ranglista'!$A:$FP,AL$321,FALSE)/4),0)</f>
        <v>1.6296196692203428</v>
      </c>
      <c r="AM8" s="223">
        <f>IFERROR(IF(RIGHT(VLOOKUP($A8,csapatok!$A:$CN,AM$320,FALSE),5)="Csere",VLOOKUP(LEFT(VLOOKUP($A8,csapatok!$A:$CN,AM$320,FALSE),LEN(VLOOKUP($A8,csapatok!$A:$CN,AM$320,FALSE))-6),'csapat-ranglista'!$A:$FP,AM$321,FALSE)/8,VLOOKUP(VLOOKUP($A8,csapatok!$A:$CN,AM$320,FALSE),'csapat-ranglista'!$A:$FP,AM$321,FALSE)/4),0)</f>
        <v>0</v>
      </c>
      <c r="AN8" s="223">
        <f>IFERROR(IF(RIGHT(VLOOKUP($A8,csapatok!$A:$CN,AN$320,FALSE),5)="Csere",VLOOKUP(LEFT(VLOOKUP($A8,csapatok!$A:$CN,AN$320,FALSE),LEN(VLOOKUP($A8,csapatok!$A:$CN,AN$320,FALSE))-6),'csapat-ranglista'!$A:$FP,AN$321,FALSE)/8,VLOOKUP(VLOOKUP($A8,csapatok!$A:$CN,AN$320,FALSE),'csapat-ranglista'!$A:$FP,AN$321,FALSE)/4),0)</f>
        <v>0</v>
      </c>
      <c r="AO8" s="223">
        <f>IFERROR(IF(RIGHT(VLOOKUP($A8,csapatok!$A:$CN,AO$320,FALSE),5)="Csere",VLOOKUP(LEFT(VLOOKUP($A8,csapatok!$A:$CN,AO$320,FALSE),LEN(VLOOKUP($A8,csapatok!$A:$CN,AO$320,FALSE))-6),'csapat-ranglista'!$A:$FP,AO$321,FALSE)/8,VLOOKUP(VLOOKUP($A8,csapatok!$A:$CN,AO$320,FALSE),'csapat-ranglista'!$A:$FP,AO$321,FALSE)/4),0)</f>
        <v>0</v>
      </c>
      <c r="AP8" s="223">
        <f>IFERROR(IF(RIGHT(VLOOKUP($A8,csapatok!$A:$CN,AP$320,FALSE),5)="Csere",VLOOKUP(LEFT(VLOOKUP($A8,csapatok!$A:$CN,AP$320,FALSE),LEN(VLOOKUP($A8,csapatok!$A:$CN,AP$320,FALSE))-6),'csapat-ranglista'!$A:$FP,AP$321,FALSE)/8,VLOOKUP(VLOOKUP($A8,csapatok!$A:$CN,AP$320,FALSE),'csapat-ranglista'!$A:$FP,AP$321,FALSE)/4),0)</f>
        <v>13.077176514986107</v>
      </c>
      <c r="AQ8" s="223">
        <f>IFERROR(IF(RIGHT(VLOOKUP($A8,csapatok!$A:$CN,AQ$320,FALSE),5)="Csere",VLOOKUP(LEFT(VLOOKUP($A8,csapatok!$A:$CN,AQ$320,FALSE),LEN(VLOOKUP($A8,csapatok!$A:$CN,AQ$320,FALSE))-6),'csapat-ranglista'!$A:$FP,AQ$321,FALSE)/8,VLOOKUP(VLOOKUP($A8,csapatok!$A:$CN,AQ$320,FALSE),'csapat-ranglista'!$A:$FP,AQ$321,FALSE)/4),0)</f>
        <v>0</v>
      </c>
      <c r="AR8" s="223">
        <f>IFERROR(IF(RIGHT(VLOOKUP($A8,csapatok!$A:$CN,AR$320,FALSE),5)="Csere",VLOOKUP(LEFT(VLOOKUP($A8,csapatok!$A:$CN,AR$320,FALSE),LEN(VLOOKUP($A8,csapatok!$A:$CN,AR$320,FALSE))-6),'csapat-ranglista'!$A:$FP,AR$321,FALSE)/8,VLOOKUP(VLOOKUP($A8,csapatok!$A:$CN,AR$320,FALSE),'csapat-ranglista'!$A:$FP,AR$321,FALSE)/4),0)</f>
        <v>62.443391258557114</v>
      </c>
      <c r="AS8" s="223">
        <f>IFERROR(IF(RIGHT(VLOOKUP($A8,csapatok!$A:$CN,AS$320,FALSE),5)="Csere",VLOOKUP(LEFT(VLOOKUP($A8,csapatok!$A:$CN,AS$320,FALSE),LEN(VLOOKUP($A8,csapatok!$A:$CN,AS$320,FALSE))-6),'csapat-ranglista'!$A:$FP,AS$321,FALSE)/8,VLOOKUP(VLOOKUP($A8,csapatok!$A:$CN,AS$320,FALSE),'csapat-ranglista'!$A:$FP,AS$321,FALSE)/4),0)</f>
        <v>25.745276155162582</v>
      </c>
      <c r="AT8" s="223">
        <f>IFERROR(IF(RIGHT(VLOOKUP($A8,csapatok!$A:$CN,AT$320,FALSE),5)="Csere",VLOOKUP(LEFT(VLOOKUP($A8,csapatok!$A:$CN,AT$320,FALSE),LEN(VLOOKUP($A8,csapatok!$A:$CN,AT$320,FALSE))-6),'csapat-ranglista'!$A:$FP,AT$321,FALSE)/8,VLOOKUP(VLOOKUP($A8,csapatok!$A:$CN,AT$320,FALSE),'csapat-ranglista'!$A:$FP,AT$321,FALSE)/4),0)</f>
        <v>0</v>
      </c>
      <c r="AU8" s="223">
        <f>IFERROR(IF(RIGHT(VLOOKUP($A8,csapatok!$A:$CN,AU$320,FALSE),5)="Csere",VLOOKUP(LEFT(VLOOKUP($A8,csapatok!$A:$CN,AU$320,FALSE),LEN(VLOOKUP($A8,csapatok!$A:$CN,AU$320,FALSE))-6),'csapat-ranglista'!$A:$FP,AU$321,FALSE)/8,VLOOKUP(VLOOKUP($A8,csapatok!$A:$CN,AU$320,FALSE),'csapat-ranglista'!$A:$FP,AU$321,FALSE)/4),0)</f>
        <v>0</v>
      </c>
      <c r="AV8" s="223">
        <f>IFERROR(IF(RIGHT(VLOOKUP($A8,csapatok!$A:$CN,AV$320,FALSE),5)="Csere",VLOOKUP(LEFT(VLOOKUP($A8,csapatok!$A:$CN,AV$320,FALSE),LEN(VLOOKUP($A8,csapatok!$A:$CN,AV$320,FALSE))-6),'csapat-ranglista'!$A:$FP,AV$321,FALSE)/8,VLOOKUP(VLOOKUP($A8,csapatok!$A:$CN,AV$320,FALSE),'csapat-ranglista'!$A:$FP,AV$321,FALSE)/4),0)</f>
        <v>1.3342956760334428</v>
      </c>
      <c r="AW8" s="223">
        <f>IFERROR(IF(RIGHT(VLOOKUP($A8,csapatok!$A:$CN,AW$320,FALSE),5)="Csere",VLOOKUP(LEFT(VLOOKUP($A8,csapatok!$A:$CN,AW$320,FALSE),LEN(VLOOKUP($A8,csapatok!$A:$CN,AW$320,FALSE))-6),'csapat-ranglista'!$A:$FP,AW$321,FALSE)/8,VLOOKUP(VLOOKUP($A8,csapatok!$A:$CN,AW$320,FALSE),'csapat-ranglista'!$A:$FP,AW$321,FALSE)/4),0)</f>
        <v>0</v>
      </c>
      <c r="AX8" s="223">
        <f>IFERROR(IF(RIGHT(VLOOKUP($A8,csapatok!$A:$CN,AX$320,FALSE),5)="Csere",VLOOKUP(LEFT(VLOOKUP($A8,csapatok!$A:$CN,AX$320,FALSE),LEN(VLOOKUP($A8,csapatok!$A:$CN,AX$320,FALSE))-6),'csapat-ranglista'!$A:$FP,AX$321,FALSE)/8,VLOOKUP(VLOOKUP($A8,csapatok!$A:$CN,AX$320,FALSE),'csapat-ranglista'!$A:$FP,AX$321,FALSE)/4),0)</f>
        <v>0</v>
      </c>
      <c r="AY8" s="223">
        <f>IFERROR(IF(RIGHT(VLOOKUP($A8,csapatok!$A:$NN,AY$320,FALSE),5)="Csere",VLOOKUP(LEFT(VLOOKUP($A8,csapatok!$A:$NN,AY$320,FALSE),LEN(VLOOKUP($A8,csapatok!$A:$NN,AY$320,FALSE))-6),'csapat-ranglista'!$A:$FP,AY$321,FALSE)/8,VLOOKUP(VLOOKUP($A8,csapatok!$A:$NN,AY$320,FALSE),'csapat-ranglista'!$A:$FP,AY$321,FALSE)/4),0)</f>
        <v>4.1463070070469383</v>
      </c>
      <c r="AZ8" s="223">
        <f>IFERROR(IF(RIGHT(VLOOKUP($A8,csapatok!$A:$NN,AZ$320,FALSE),5)="Csere",VLOOKUP(LEFT(VLOOKUP($A8,csapatok!$A:$NN,AZ$320,FALSE),LEN(VLOOKUP($A8,csapatok!$A:$NN,AZ$320,FALSE))-6),'csapat-ranglista'!$A:$FP,AZ$321,FALSE)/8,VLOOKUP(VLOOKUP($A8,csapatok!$A:$NN,AZ$320,FALSE),'csapat-ranglista'!$A:$FP,AZ$321,FALSE)/4),0)</f>
        <v>0</v>
      </c>
      <c r="BA8" s="223">
        <f>IFERROR(IF(RIGHT(VLOOKUP($A8,csapatok!$A:$NN,BA$320,FALSE),5)="Csere",VLOOKUP(LEFT(VLOOKUP($A8,csapatok!$A:$NN,BA$320,FALSE),LEN(VLOOKUP($A8,csapatok!$A:$NN,BA$320,FALSE))-6),'csapat-ranglista'!$A:$FP,BA$321,FALSE)/8,VLOOKUP(VLOOKUP($A8,csapatok!$A:$NN,BA$320,FALSE),'csapat-ranglista'!$A:$FP,BA$321,FALSE)/4),0)</f>
        <v>18.573920944828604</v>
      </c>
      <c r="BB8" s="223">
        <f>IFERROR(IF(RIGHT(VLOOKUP($A8,csapatok!$A:$NN,BB$320,FALSE),5)="Csere",VLOOKUP(LEFT(VLOOKUP($A8,csapatok!$A:$NN,BB$320,FALSE),LEN(VLOOKUP($A8,csapatok!$A:$NN,BB$320,FALSE))-6),'csapat-ranglista'!$A:$FP,BB$321,FALSE)/8,VLOOKUP(VLOOKUP($A8,csapatok!$A:$NN,BB$320,FALSE),'csapat-ranglista'!$A:$FP,BB$321,FALSE)/4),0)</f>
        <v>0</v>
      </c>
      <c r="BC8" s="224">
        <f>versenyek!$ES$11*IFERROR(VLOOKUP(VLOOKUP($A8,versenyek!ER:ET,3,FALSE),szabalyok!$A$16:$B$23,2,FALSE)/4,0)</f>
        <v>0</v>
      </c>
      <c r="BD8" s="224">
        <f>versenyek!$EV$11*IFERROR(VLOOKUP(VLOOKUP($A8,versenyek!EU:EW,3,FALSE),szabalyok!$A$16:$B$23,2,FALSE)/4,0)</f>
        <v>0</v>
      </c>
      <c r="BE8" s="223">
        <f>IFERROR(IF(RIGHT(VLOOKUP($A8,csapatok!$A:$NN,BE$320,FALSE),5)="Csere",VLOOKUP(LEFT(VLOOKUP($A8,csapatok!$A:$NN,BE$320,FALSE),LEN(VLOOKUP($A8,csapatok!$A:$NN,BE$320,FALSE))-6),'csapat-ranglista'!$A:$FP,BE$321,FALSE)/8,VLOOKUP(VLOOKUP($A8,csapatok!$A:$NN,BE$320,FALSE),'csapat-ranglista'!$A:$FP,BE$321,FALSE)/4),0)</f>
        <v>0</v>
      </c>
      <c r="BF8" s="223">
        <f>IFERROR(IF(RIGHT(VLOOKUP($A8,csapatok!$A:$NN,BF$320,FALSE),5)="Csere",VLOOKUP(LEFT(VLOOKUP($A8,csapatok!$A:$NN,BF$320,FALSE),LEN(VLOOKUP($A8,csapatok!$A:$NN,BF$320,FALSE))-6),'csapat-ranglista'!$A:$FP,BF$321,FALSE)/8,VLOOKUP(VLOOKUP($A8,csapatok!$A:$NN,BF$320,FALSE),'csapat-ranglista'!$A:$FP,BF$321,FALSE)/4),0)</f>
        <v>0</v>
      </c>
      <c r="BG8" s="223">
        <f>IFERROR(IF(RIGHT(VLOOKUP($A8,csapatok!$A:$NN,BG$320,FALSE),5)="Csere",VLOOKUP(LEFT(VLOOKUP($A8,csapatok!$A:$NN,BG$320,FALSE),LEN(VLOOKUP($A8,csapatok!$A:$NN,BG$320,FALSE))-6),'csapat-ranglista'!$A:$FP,BG$321,FALSE)/8,VLOOKUP(VLOOKUP($A8,csapatok!$A:$NN,BG$320,FALSE),'csapat-ranglista'!$A:$FP,BG$321,FALSE)/4),0)</f>
        <v>0</v>
      </c>
      <c r="BH8" s="223">
        <f>IFERROR(IF(RIGHT(VLOOKUP($A8,csapatok!$A:$NN,BH$320,FALSE),5)="Csere",VLOOKUP(LEFT(VLOOKUP($A8,csapatok!$A:$NN,BH$320,FALSE),LEN(VLOOKUP($A8,csapatok!$A:$NN,BH$320,FALSE))-6),'csapat-ranglista'!$A:$FP,BH$321,FALSE)/8,VLOOKUP(VLOOKUP($A8,csapatok!$A:$NN,BH$320,FALSE),'csapat-ranglista'!$A:$FP,BH$321,FALSE)/4),0)</f>
        <v>4.1470988759488714</v>
      </c>
      <c r="BI8" s="223">
        <f>IFERROR(IF(RIGHT(VLOOKUP($A8,csapatok!$A:$NN,BI$320,FALSE),5)="Csere",VLOOKUP(LEFT(VLOOKUP($A8,csapatok!$A:$NN,BI$320,FALSE),LEN(VLOOKUP($A8,csapatok!$A:$NN,BI$320,FALSE))-6),'csapat-ranglista'!$A:$FP,BI$321,FALSE)/8,VLOOKUP(VLOOKUP($A8,csapatok!$A:$NN,BI$320,FALSE),'csapat-ranglista'!$A:$FP,BI$321,FALSE)/4),0)</f>
        <v>0</v>
      </c>
      <c r="BJ8" s="223">
        <f>IFERROR(IF(RIGHT(VLOOKUP($A8,csapatok!$A:$NN,BJ$320,FALSE),5)="Csere",VLOOKUP(LEFT(VLOOKUP($A8,csapatok!$A:$NN,BJ$320,FALSE),LEN(VLOOKUP($A8,csapatok!$A:$NN,BJ$320,FALSE))-6),'csapat-ranglista'!$A:$FP,BJ$321,FALSE)/8,VLOOKUP(VLOOKUP($A8,csapatok!$A:$NN,BJ$320,FALSE),'csapat-ranglista'!$A:$FP,BJ$321,FALSE)/4),0)</f>
        <v>0</v>
      </c>
      <c r="BK8" s="223">
        <f>IFERROR(IF(RIGHT(VLOOKUP($A8,csapatok!$A:$NN,BK$320,FALSE),5)="Csere",VLOOKUP(LEFT(VLOOKUP($A8,csapatok!$A:$NN,BK$320,FALSE),LEN(VLOOKUP($A8,csapatok!$A:$NN,BK$320,FALSE))-6),'csapat-ranglista'!$A:$FP,BK$321,FALSE)/8,VLOOKUP(VLOOKUP($A8,csapatok!$A:$NN,BK$320,FALSE),'csapat-ranglista'!$A:$FP,BK$321,FALSE)/4),0)</f>
        <v>0</v>
      </c>
      <c r="BL8" s="223">
        <f>IFERROR(IF(RIGHT(VLOOKUP($A8,csapatok!$A:$NN,BL$320,FALSE),5)="Csere",VLOOKUP(LEFT(VLOOKUP($A8,csapatok!$A:$NN,BL$320,FALSE),LEN(VLOOKUP($A8,csapatok!$A:$NN,BL$320,FALSE))-6),'csapat-ranglista'!$A:$FP,BL$321,FALSE)/8,VLOOKUP(VLOOKUP($A8,csapatok!$A:$NN,BL$320,FALSE),'csapat-ranglista'!$A:$FP,BL$321,FALSE)/4),0)</f>
        <v>11.508060968398196</v>
      </c>
      <c r="BM8" s="223">
        <f>IFERROR(IF(RIGHT(VLOOKUP($A8,csapatok!$A:$NN,BM$320,FALSE),5)="Csere",VLOOKUP(LEFT(VLOOKUP($A8,csapatok!$A:$NN,BM$320,FALSE),LEN(VLOOKUP($A8,csapatok!$A:$NN,BM$320,FALSE))-6),'csapat-ranglista'!$A:$FP,BM$321,FALSE)/8,VLOOKUP(VLOOKUP($A8,csapatok!$A:$NN,BM$320,FALSE),'csapat-ranglista'!$A:$FP,BM$321,FALSE)/4),0)</f>
        <v>0</v>
      </c>
      <c r="BN8" s="223">
        <f>IFERROR(IF(RIGHT(VLOOKUP($A8,csapatok!$A:$NN,BN$320,FALSE),5)="Csere",VLOOKUP(LEFT(VLOOKUP($A8,csapatok!$A:$NN,BN$320,FALSE),LEN(VLOOKUP($A8,csapatok!$A:$NN,BN$320,FALSE))-6),'csapat-ranglista'!$A:$FP,BN$321,FALSE)/8,VLOOKUP(VLOOKUP($A8,csapatok!$A:$NN,BN$320,FALSE),'csapat-ranglista'!$A:$FP,BN$321,FALSE)/4),0)</f>
        <v>0</v>
      </c>
      <c r="BO8" s="223">
        <f>IFERROR(IF(RIGHT(VLOOKUP($A8,csapatok!$A:$NN,BO$320,FALSE),5)="Csere",VLOOKUP(LEFT(VLOOKUP($A8,csapatok!$A:$NN,BO$320,FALSE),LEN(VLOOKUP($A8,csapatok!$A:$NN,BO$320,FALSE))-6),'csapat-ranglista'!$A:$FP,BO$321,FALSE)/8,VLOOKUP(VLOOKUP($A8,csapatok!$A:$NN,BO$320,FALSE),'csapat-ranglista'!$A:$FP,BO$321,FALSE)/4),0)</f>
        <v>7.8705134940299075</v>
      </c>
      <c r="BP8" s="223">
        <f>IFERROR(IF(RIGHT(VLOOKUP($A8,csapatok!$A:$NN,BP$320,FALSE),5)="Csere",VLOOKUP(LEFT(VLOOKUP($A8,csapatok!$A:$NN,BP$320,FALSE),LEN(VLOOKUP($A8,csapatok!$A:$NN,BP$320,FALSE))-6),'csapat-ranglista'!$A:$FP,BP$321,FALSE)/8,VLOOKUP(VLOOKUP($A8,csapatok!$A:$NN,BP$320,FALSE),'csapat-ranglista'!$A:$FP,BP$321,FALSE)/4),0)</f>
        <v>0</v>
      </c>
      <c r="BQ8" s="223">
        <f>IFERROR(IF(RIGHT(VLOOKUP($A8,csapatok!$A:$NN,BQ$320,FALSE),5)="Csere",VLOOKUP(LEFT(VLOOKUP($A8,csapatok!$A:$NN,BQ$320,FALSE),LEN(VLOOKUP($A8,csapatok!$A:$NN,BQ$320,FALSE))-6),'csapat-ranglista'!$A:$FP,BQ$321,FALSE)/8,VLOOKUP(VLOOKUP($A8,csapatok!$A:$NN,BQ$320,FALSE),'csapat-ranglista'!$A:$FP,BQ$321,FALSE)/4),0)</f>
        <v>0</v>
      </c>
      <c r="BR8" s="223">
        <f>IFERROR(IF(RIGHT(VLOOKUP($A8,csapatok!$A:$NN,BR$320,FALSE),5)="Csere",VLOOKUP(LEFT(VLOOKUP($A8,csapatok!$A:$NN,BR$320,FALSE),LEN(VLOOKUP($A8,csapatok!$A:$NN,BR$320,FALSE))-6),'csapat-ranglista'!$A:$FP,BR$321,FALSE)/8,VLOOKUP(VLOOKUP($A8,csapatok!$A:$NN,BR$320,FALSE),'csapat-ranglista'!$A:$FP,BR$321,FALSE)/4),0)</f>
        <v>50.774303300284444</v>
      </c>
      <c r="BS8" s="223">
        <f>IFERROR(IF(RIGHT(VLOOKUP($A8,csapatok!$A:$NN,BS$320,FALSE),5)="Csere",VLOOKUP(LEFT(VLOOKUP($A8,csapatok!$A:$NN,BS$320,FALSE),LEN(VLOOKUP($A8,csapatok!$A:$NN,BS$320,FALSE))-6),'csapat-ranglista'!$A:$FP,BS$321,FALSE)/8,VLOOKUP(VLOOKUP($A8,csapatok!$A:$NN,BS$320,FALSE),'csapat-ranglista'!$A:$FP,BS$321,FALSE)/4),0)</f>
        <v>10.835971162121787</v>
      </c>
      <c r="BT8" s="223">
        <f>IFERROR(IF(RIGHT(VLOOKUP($A8,csapatok!$A:$NN,BT$320,FALSE),5)="Csere",VLOOKUP(LEFT(VLOOKUP($A8,csapatok!$A:$NN,BT$320,FALSE),LEN(VLOOKUP($A8,csapatok!$A:$NN,BT$320,FALSE))-6),'csapat-ranglista'!$A:$FP,BT$321,FALSE)/8,VLOOKUP(VLOOKUP($A8,csapatok!$A:$NN,BT$320,FALSE),'csapat-ranglista'!$A:$FP,BT$321,FALSE)/4),0)</f>
        <v>0</v>
      </c>
      <c r="BU8" s="223">
        <f>IFERROR(IF(RIGHT(VLOOKUP($A8,csapatok!$A:$NN,BU$320,FALSE),5)="Csere",VLOOKUP(LEFT(VLOOKUP($A8,csapatok!$A:$NN,BU$320,FALSE),LEN(VLOOKUP($A8,csapatok!$A:$NN,BU$320,FALSE))-6),'csapat-ranglista'!$A:$FP,BU$321,FALSE)/8,VLOOKUP(VLOOKUP($A8,csapatok!$A:$NN,BU$320,FALSE),'csapat-ranglista'!$A:$FP,BU$321,FALSE)/4),0)</f>
        <v>0</v>
      </c>
      <c r="BV8" s="223">
        <f>IFERROR(IF(RIGHT(VLOOKUP($A8,csapatok!$A:$NN,BV$320,FALSE),5)="Csere",VLOOKUP(LEFT(VLOOKUP($A8,csapatok!$A:$NN,BV$320,FALSE),LEN(VLOOKUP($A8,csapatok!$A:$NN,BV$320,FALSE))-6),'csapat-ranglista'!$A:$FP,BV$321,FALSE)/8,VLOOKUP(VLOOKUP($A8,csapatok!$A:$NN,BV$320,FALSE),'csapat-ranglista'!$A:$FP,BV$321,FALSE)/4),0)</f>
        <v>0</v>
      </c>
      <c r="BW8" s="223">
        <f>IFERROR(IF(RIGHT(VLOOKUP($A8,csapatok!$A:$NN,BW$320,FALSE),5)="Csere",VLOOKUP(LEFT(VLOOKUP($A8,csapatok!$A:$NN,BW$320,FALSE),LEN(VLOOKUP($A8,csapatok!$A:$NN,BW$320,FALSE))-6),'csapat-ranglista'!$A:$FP,BW$321,FALSE)/8,VLOOKUP(VLOOKUP($A8,csapatok!$A:$NN,BW$320,FALSE),'csapat-ranglista'!$A:$FP,BW$321,FALSE)/4),0)</f>
        <v>0</v>
      </c>
      <c r="BX8" s="223">
        <f>IFERROR(IF(RIGHT(VLOOKUP($A8,csapatok!$A:$NN,BX$320,FALSE),5)="Csere",VLOOKUP(LEFT(VLOOKUP($A8,csapatok!$A:$NN,BX$320,FALSE),LEN(VLOOKUP($A8,csapatok!$A:$NN,BX$320,FALSE))-6),'csapat-ranglista'!$A:$FP,BX$321,FALSE)/8,VLOOKUP(VLOOKUP($A8,csapatok!$A:$NN,BX$320,FALSE),'csapat-ranglista'!$A:$FP,BX$321,FALSE)/4),0)</f>
        <v>60.427379938061719</v>
      </c>
      <c r="BY8" s="223">
        <f>IFERROR(IF(RIGHT(VLOOKUP($A8,csapatok!$A:$NN,BY$320,FALSE),5)="Csere",VLOOKUP(LEFT(VLOOKUP($A8,csapatok!$A:$NN,BY$320,FALSE),LEN(VLOOKUP($A8,csapatok!$A:$NN,BY$320,FALSE))-6),'csapat-ranglista'!$A:$FP,BY$321,FALSE)/8,VLOOKUP(VLOOKUP($A8,csapatok!$A:$NN,BY$320,FALSE),'csapat-ranglista'!$A:$FP,BY$321,FALSE)/4),0)</f>
        <v>0</v>
      </c>
      <c r="BZ8" s="223">
        <f>IFERROR(IF(RIGHT(VLOOKUP($A8,csapatok!$A:$NN,BZ$320,FALSE),5)="Csere",VLOOKUP(LEFT(VLOOKUP($A8,csapatok!$A:$NN,BZ$320,FALSE),LEN(VLOOKUP($A8,csapatok!$A:$NN,BZ$320,FALSE))-6),'csapat-ranglista'!$A:$FP,BZ$321,FALSE)/8,VLOOKUP(VLOOKUP($A8,csapatok!$A:$NN,BZ$320,FALSE),'csapat-ranglista'!$A:$FP,BZ$321,FALSE)/4),0)</f>
        <v>0</v>
      </c>
      <c r="CA8" s="223">
        <f>IFERROR(IF(RIGHT(VLOOKUP($A8,csapatok!$A:$NN,CA$320,FALSE),5)="Csere",VLOOKUP(LEFT(VLOOKUP($A8,csapatok!$A:$NN,CA$320,FALSE),LEN(VLOOKUP($A8,csapatok!$A:$NN,CA$320,FALSE))-6),'csapat-ranglista'!$A:$FP,CA$321,FALSE)/8,VLOOKUP(VLOOKUP($A8,csapatok!$A:$NN,CA$320,FALSE),'csapat-ranglista'!$A:$FP,CA$321,FALSE)/4),0)</f>
        <v>0</v>
      </c>
      <c r="CB8" s="223">
        <f>IFERROR(IF(RIGHT(VLOOKUP($A8,csapatok!$A:$NN,CB$320,FALSE),5)="Csere",VLOOKUP(LEFT(VLOOKUP($A8,csapatok!$A:$NN,CB$320,FALSE),LEN(VLOOKUP($A8,csapatok!$A:$NN,CB$320,FALSE))-6),'csapat-ranglista'!$A:$FP,CB$321,FALSE)/8,VLOOKUP(VLOOKUP($A8,csapatok!$A:$NN,CB$320,FALSE),'csapat-ranglista'!$A:$FP,CB$321,FALSE)/4),0)</f>
        <v>0</v>
      </c>
      <c r="CC8" s="223">
        <f>IFERROR(IF(RIGHT(VLOOKUP($A8,csapatok!$A:$NN,CC$320,FALSE),5)="Csere",VLOOKUP(LEFT(VLOOKUP($A8,csapatok!$A:$NN,CC$320,FALSE),LEN(VLOOKUP($A8,csapatok!$A:$NN,CC$320,FALSE))-6),'csapat-ranglista'!$A:$FP,CC$321,FALSE)/8,VLOOKUP(VLOOKUP($A8,csapatok!$A:$NN,CC$320,FALSE),'csapat-ranglista'!$A:$FP,CC$321,FALSE)/4),0)</f>
        <v>0</v>
      </c>
      <c r="CD8" s="223">
        <f>IFERROR(IF(RIGHT(VLOOKUP($A8,csapatok!$A:$NN,CD$320,FALSE),5)="Csere",VLOOKUP(LEFT(VLOOKUP($A8,csapatok!$A:$NN,CD$320,FALSE),LEN(VLOOKUP($A8,csapatok!$A:$NN,CD$320,FALSE))-6),'csapat-ranglista'!$A:$FP,CD$321,FALSE)/8,VLOOKUP(VLOOKUP($A8,csapatok!$A:$NN,CD$320,FALSE),'csapat-ranglista'!$A:$FP,CD$321,FALSE)/4),0)</f>
        <v>0</v>
      </c>
      <c r="CE8" s="223">
        <f>IFERROR(IF(RIGHT(VLOOKUP($A8,csapatok!$A:$NN,CE$320,FALSE),5)="Csere",VLOOKUP(LEFT(VLOOKUP($A8,csapatok!$A:$NN,CE$320,FALSE),LEN(VLOOKUP($A8,csapatok!$A:$NN,CE$320,FALSE))-6),'csapat-ranglista'!$A:$FP,CE$321,FALSE)/8,VLOOKUP(VLOOKUP($A8,csapatok!$A:$NN,CE$320,FALSE),'csapat-ranglista'!$A:$FP,CE$321,FALSE)/4),0)</f>
        <v>0</v>
      </c>
      <c r="CF8" s="223">
        <f>IFERROR(IF(RIGHT(VLOOKUP($A8,csapatok!$A:$NN,CF$320,FALSE),5)="Csere",VLOOKUP(LEFT(VLOOKUP($A8,csapatok!$A:$NN,CF$320,FALSE),LEN(VLOOKUP($A8,csapatok!$A:$NN,CF$320,FALSE))-6),'csapat-ranglista'!$A:$FP,CF$321,FALSE)/8,VLOOKUP(VLOOKUP($A8,csapatok!$A:$NN,CF$320,FALSE),'csapat-ranglista'!$A:$FP,CF$321,FALSE)/4),0)</f>
        <v>0</v>
      </c>
      <c r="CG8" s="223">
        <f>IFERROR(IF(RIGHT(VLOOKUP($A8,csapatok!$A:$NN,CG$320,FALSE),5)="Csere",VLOOKUP(LEFT(VLOOKUP($A8,csapatok!$A:$NN,CG$320,FALSE),LEN(VLOOKUP($A8,csapatok!$A:$NN,CG$320,FALSE))-6),'csapat-ranglista'!$A:$FP,CG$321,FALSE)/8,VLOOKUP(VLOOKUP($A8,csapatok!$A:$NN,CG$320,FALSE),'csapat-ranglista'!$A:$FP,CG$321,FALSE)/4),0)</f>
        <v>0</v>
      </c>
      <c r="CH8" s="223">
        <f>IFERROR(IF(RIGHT(VLOOKUP($A8,csapatok!$A:$NN,CH$320,FALSE),5)="Csere",VLOOKUP(LEFT(VLOOKUP($A8,csapatok!$A:$NN,CH$320,FALSE),LEN(VLOOKUP($A8,csapatok!$A:$NN,CH$320,FALSE))-6),'csapat-ranglista'!$A:$FP,CH$321,FALSE)/8,VLOOKUP(VLOOKUP($A8,csapatok!$A:$NN,CH$320,FALSE),'csapat-ranglista'!$A:$FP,CH$321,FALSE)/4),0)</f>
        <v>0</v>
      </c>
      <c r="CI8" s="223">
        <f>IFERROR(IF(RIGHT(VLOOKUP($A8,csapatok!$A:$NN,CI$320,FALSE),5)="Csere",VLOOKUP(LEFT(VLOOKUP($A8,csapatok!$A:$NN,CI$320,FALSE),LEN(VLOOKUP($A8,csapatok!$A:$NN,CI$320,FALSE))-6),'csapat-ranglista'!$A:$FP,CI$321,FALSE)/8,VLOOKUP(VLOOKUP($A8,csapatok!$A:$NN,CI$320,FALSE),'csapat-ranglista'!$A:$FP,CI$321,FALSE)/4),0)</f>
        <v>0</v>
      </c>
      <c r="CJ8" s="224">
        <f>versenyek!$IQ$11*IFERROR(VLOOKUP(VLOOKUP($A8,versenyek!IP:IR,3,FALSE),szabalyok!$A$16:$B$23,2,FALSE)/4,0)</f>
        <v>0</v>
      </c>
      <c r="CK8" s="224">
        <f>versenyek!$IT$11*IFERROR(VLOOKUP(VLOOKUP($A8,versenyek!IS:IU,3,FALSE),szabalyok!$A$16:$B$23,2,FALSE)/4,0)</f>
        <v>1.9549150235066426</v>
      </c>
      <c r="CL8" s="223">
        <f>IFERROR(IF(RIGHT(VLOOKUP($A8,csapatok!$A:$NN,CL$320,FALSE),5)="Csere",VLOOKUP(LEFT(VLOOKUP($A8,csapatok!$A:$NN,CL$320,FALSE),LEN(VLOOKUP($A8,csapatok!$A:$NN,CL$320,FALSE))-6),'csapat-ranglista'!$A:$FP,CL$321,FALSE)/8,VLOOKUP(VLOOKUP($A8,csapatok!$A:$NN,CL$320,FALSE),'csapat-ranglista'!$A:$FP,CL$321,FALSE)/4),0)</f>
        <v>0</v>
      </c>
      <c r="CM8" s="223">
        <f>IFERROR(IF(RIGHT(VLOOKUP($A8,csapatok!$A:$NN,CM$320,FALSE),5)="Csere",VLOOKUP(LEFT(VLOOKUP($A8,csapatok!$A:$NN,CM$320,FALSE),LEN(VLOOKUP($A8,csapatok!$A:$NN,CM$320,FALSE))-6),'csapat-ranglista'!$A:$FP,CM$321,FALSE)/8,VLOOKUP(VLOOKUP($A8,csapatok!$A:$NN,CM$320,FALSE),'csapat-ranglista'!$A:$FP,CM$321,FALSE)/4),0)</f>
        <v>0</v>
      </c>
      <c r="CN8" s="223">
        <f>IFERROR(IF(RIGHT(VLOOKUP($A8,csapatok!$A:$NN,CN$320,FALSE),5)="Csere",VLOOKUP(LEFT(VLOOKUP($A8,csapatok!$A:$NN,CN$320,FALSE),LEN(VLOOKUP($A8,csapatok!$A:$NN,CN$320,FALSE))-6),'csapat-ranglista'!$A:$FP,CN$321,FALSE)/8,VLOOKUP(VLOOKUP($A8,csapatok!$A:$NN,CN$320,FALSE),'csapat-ranglista'!$A:$FP,CN$321,FALSE)/4),0)</f>
        <v>5.2041798514433424</v>
      </c>
      <c r="CO8" s="223">
        <f>IFERROR(IF(RIGHT(VLOOKUP($A8,csapatok!$A:$NN,CO$320,FALSE),5)="Csere",VLOOKUP(LEFT(VLOOKUP($A8,csapatok!$A:$NN,CO$320,FALSE),LEN(VLOOKUP($A8,csapatok!$A:$NN,CO$320,FALSE))-6),'csapat-ranglista'!$A:$FP,CO$321,FALSE)/8,VLOOKUP(VLOOKUP($A8,csapatok!$A:$NN,CO$320,FALSE),'csapat-ranglista'!$A:$FP,CO$321,FALSE)/4),0)</f>
        <v>0</v>
      </c>
      <c r="CP8" s="223">
        <f>IFERROR(IF(RIGHT(VLOOKUP($A8,csapatok!$A:$NN,CP$320,FALSE),5)="Csere",VLOOKUP(LEFT(VLOOKUP($A8,csapatok!$A:$NN,CP$320,FALSE),LEN(VLOOKUP($A8,csapatok!$A:$NN,CP$320,FALSE))-6),'csapat-ranglista'!$A:$FP,CP$321,FALSE)/8,VLOOKUP(VLOOKUP($A8,csapatok!$A:$NN,CP$320,FALSE),'csapat-ranglista'!$A:$FP,CP$321,FALSE)/4),0)</f>
        <v>2.0748745125162378</v>
      </c>
      <c r="CQ8" s="223">
        <f>IFERROR(IF(RIGHT(VLOOKUP($A8,csapatok!$A:$NN,CQ$320,FALSE),5)="Csere",VLOOKUP(LEFT(VLOOKUP($A8,csapatok!$A:$NN,CQ$320,FALSE),LEN(VLOOKUP($A8,csapatok!$A:$NN,CQ$320,FALSE))-6),'csapat-ranglista'!$A:$FP,CQ$321,FALSE)/8,VLOOKUP(VLOOKUP($A8,csapatok!$A:$NN,CQ$320,FALSE),'csapat-ranglista'!$A:$FP,CQ$321,FALSE)/4),0)</f>
        <v>11.14134054659344</v>
      </c>
      <c r="CR8" s="223">
        <f>IFERROR(IF(RIGHT(VLOOKUP($A8,csapatok!$A:$NN,CR$320,FALSE),5)="Csere",VLOOKUP(LEFT(VLOOKUP($A8,csapatok!$A:$NN,CR$320,FALSE),LEN(VLOOKUP($A8,csapatok!$A:$NN,CR$320,FALSE))-6),'csapat-ranglista'!$A:$FP,CR$321,FALSE)/8,VLOOKUP(VLOOKUP($A8,csapatok!$A:$NN,CR$320,FALSE),'csapat-ranglista'!$A:$FP,CR$321,FALSE)/4),0)</f>
        <v>0</v>
      </c>
      <c r="CS8" s="223">
        <f>IFERROR(IF(RIGHT(VLOOKUP($A8,csapatok!$A:$NN,CS$320,FALSE),5)="Csere",VLOOKUP(LEFT(VLOOKUP($A8,csapatok!$A:$NN,CS$320,FALSE),LEN(VLOOKUP($A8,csapatok!$A:$NN,CS$320,FALSE))-6),'csapat-ranglista'!$A:$FP,CS$321,FALSE)/8,VLOOKUP(VLOOKUP($A8,csapatok!$A:$NN,CS$320,FALSE),'csapat-ranglista'!$A:$FP,CS$321,FALSE)/4),0)</f>
        <v>10.486125306051624</v>
      </c>
      <c r="CT8" s="223">
        <f>IFERROR(IF(RIGHT(VLOOKUP($A8,csapatok!$A:$NN,CT$320,FALSE),5)="Csere",VLOOKUP(LEFT(VLOOKUP($A8,csapatok!$A:$NN,CT$320,FALSE),LEN(VLOOKUP($A8,csapatok!$A:$NN,CT$320,FALSE))-6),'csapat-ranglista'!$A:$FP,CT$321,FALSE)/8,VLOOKUP(VLOOKUP($A8,csapatok!$A:$NN,CT$320,FALSE),'csapat-ranglista'!$A:$FP,CT$321,FALSE)/4),0)</f>
        <v>3.411430042362559</v>
      </c>
      <c r="CU8" s="223">
        <f>IFERROR(IF(RIGHT(VLOOKUP($A8,csapatok!$A:$NN,CU$320,FALSE),5)="Csere",VLOOKUP(LEFT(VLOOKUP($A8,csapatok!$A:$NN,CU$320,FALSE),LEN(VLOOKUP($A8,csapatok!$A:$NN,CU$320,FALSE))-6),'csapat-ranglista'!$A:$FP,CU$321,FALSE)/8,VLOOKUP(VLOOKUP($A8,csapatok!$A:$NN,CU$320,FALSE),'csapat-ranglista'!$A:$FP,CU$321,FALSE)/4),0)</f>
        <v>0</v>
      </c>
      <c r="CV8" s="223">
        <f>IFERROR(IF(RIGHT(VLOOKUP($A8,csapatok!$A:$NN,CV$320,FALSE),5)="Csere",VLOOKUP(LEFT(VLOOKUP($A8,csapatok!$A:$NN,CV$320,FALSE),LEN(VLOOKUP($A8,csapatok!$A:$NN,CV$320,FALSE))-6),'csapat-ranglista'!$A:$FP,CV$321,FALSE)/8,VLOOKUP(VLOOKUP($A8,csapatok!$A:$NN,CV$320,FALSE),'csapat-ranglista'!$A:$FP,CV$321,FALSE)/4),0)</f>
        <v>97.922795973270212</v>
      </c>
      <c r="CW8" s="223">
        <f>IFERROR(IF(RIGHT(VLOOKUP($A8,csapatok!$A:$NN,CW$320,FALSE),5)="Csere",VLOOKUP(LEFT(VLOOKUP($A8,csapatok!$A:$NN,CW$320,FALSE),LEN(VLOOKUP($A8,csapatok!$A:$NN,CW$320,FALSE))-6),'csapat-ranglista'!$A:$FP,CW$321,FALSE)/8,VLOOKUP(VLOOKUP($A8,csapatok!$A:$NN,CW$320,FALSE),'csapat-ranglista'!$A:$FP,CW$321,FALSE)/4),0)</f>
        <v>0</v>
      </c>
      <c r="CX8" s="223">
        <f>IFERROR(IF(RIGHT(VLOOKUP($A8,csapatok!$A:$NN,CX$320,FALSE),5)="Csere",VLOOKUP(LEFT(VLOOKUP($A8,csapatok!$A:$NN,CX$320,FALSE),LEN(VLOOKUP($A8,csapatok!$A:$NN,CX$320,FALSE))-6),'csapat-ranglista'!$A:$FP,CX$321,FALSE)/8,VLOOKUP(VLOOKUP($A8,csapatok!$A:$NN,CX$320,FALSE),'csapat-ranglista'!$A:$FP,CX$321,FALSE)/4),0)</f>
        <v>0</v>
      </c>
      <c r="CY8" s="223">
        <f>IFERROR(IF(RIGHT(VLOOKUP($A8,csapatok!$A:$NN,CY$320,FALSE),5)="Csere",VLOOKUP(LEFT(VLOOKUP($A8,csapatok!$A:$NN,CY$320,FALSE),LEN(VLOOKUP($A8,csapatok!$A:$NN,CY$320,FALSE))-6),'csapat-ranglista'!$A:$FP,CY$321,FALSE)/8,VLOOKUP(VLOOKUP($A8,csapatok!$A:$NN,CY$320,FALSE),'csapat-ranglista'!$A:$FP,CY$321,FALSE)/4),0)</f>
        <v>0</v>
      </c>
      <c r="CZ8" s="223">
        <f>IFERROR(IF(RIGHT(VLOOKUP($A8,csapatok!$A:$NN,CZ$320,FALSE),5)="Csere",VLOOKUP(LEFT(VLOOKUP($A8,csapatok!$A:$NN,CZ$320,FALSE),LEN(VLOOKUP($A8,csapatok!$A:$NN,CZ$320,FALSE))-6),'csapat-ranglista'!$A:$FP,CZ$321,FALSE)/8,VLOOKUP(VLOOKUP($A8,csapatok!$A:$NN,CZ$320,FALSE),'csapat-ranglista'!$A:$FP,CZ$321,FALSE)/4),0)</f>
        <v>0</v>
      </c>
      <c r="DA8" s="223">
        <f>IFERROR(IF(RIGHT(VLOOKUP($A8,csapatok!$A:$NN,DA$320,FALSE),5)="Csere",VLOOKUP(LEFT(VLOOKUP($A8,csapatok!$A:$NN,DA$320,FALSE),LEN(VLOOKUP($A8,csapatok!$A:$NN,DA$320,FALSE))-6),'csapat-ranglista'!$A:$FP,DA$321,FALSE)/8,VLOOKUP(VLOOKUP($A8,csapatok!$A:$NN,DA$320,FALSE),'csapat-ranglista'!$A:$FP,DA$321,FALSE)/4),0)</f>
        <v>28.708764566209304</v>
      </c>
      <c r="DB8" s="223">
        <f>IFERROR(IF(RIGHT(VLOOKUP($A8,csapatok!$A:$NN,DB$320,FALSE),5)="Csere",VLOOKUP(LEFT(VLOOKUP($A8,csapatok!$A:$NN,DB$320,FALSE),LEN(VLOOKUP($A8,csapatok!$A:$NN,DB$320,FALSE))-6),'csapat-ranglista'!$A:$FP,DB$321,FALSE)/8,VLOOKUP(VLOOKUP($A8,csapatok!$A:$NN,DB$320,FALSE),'csapat-ranglista'!$A:$FP,DB$321,FALSE)/4),0)</f>
        <v>0</v>
      </c>
      <c r="DC8" s="223">
        <f>IFERROR(IF(RIGHT(VLOOKUP($A8,csapatok!$A:$NN,DC$320,FALSE),5)="Csere",VLOOKUP(LEFT(VLOOKUP($A8,csapatok!$A:$NN,DC$320,FALSE),LEN(VLOOKUP($A8,csapatok!$A:$NN,DC$320,FALSE))-6),'csapat-ranglista'!$A:$FP,DC$321,FALSE)/8,VLOOKUP(VLOOKUP($A8,csapatok!$A:$NN,DC$320,FALSE),'csapat-ranglista'!$A:$FP,DC$321,FALSE)/4),0)</f>
        <v>0</v>
      </c>
      <c r="DD8" s="223">
        <f>IFERROR(IF(RIGHT(VLOOKUP($A8,csapatok!$A:$NN,DD$320,FALSE),5)="Csere",VLOOKUP(LEFT(VLOOKUP($A8,csapatok!$A:$NN,DD$320,FALSE),LEN(VLOOKUP($A8,csapatok!$A:$NN,DD$320,FALSE))-6),'csapat-ranglista'!$A:$FP,DD$321,FALSE)/8,VLOOKUP(VLOOKUP($A8,csapatok!$A:$NN,DD$320,FALSE),'csapat-ranglista'!$A:$FP,DD$321,FALSE)/4),0)</f>
        <v>0</v>
      </c>
      <c r="DE8" s="223">
        <f>IFERROR(IF(RIGHT(VLOOKUP($A8,csapatok!$A:$NN,DE$320,FALSE),5)="Csere",VLOOKUP(LEFT(VLOOKUP($A8,csapatok!$A:$NN,DE$320,FALSE),LEN(VLOOKUP($A8,csapatok!$A:$NN,DE$320,FALSE))-6),'csapat-ranglista'!$A:$FP,DE$321,FALSE)/8,VLOOKUP(VLOOKUP($A8,csapatok!$A:$NN,DE$320,FALSE),'csapat-ranglista'!$A:$FP,DE$321,FALSE)/4),0)</f>
        <v>109.09082163514597</v>
      </c>
      <c r="DF8" s="223">
        <f>IFERROR(IF(RIGHT(VLOOKUP($A8,csapatok!$A:$NN,DF$320,FALSE),5)="Csere",VLOOKUP(LEFT(VLOOKUP($A8,csapatok!$A:$NN,DF$320,FALSE),LEN(VLOOKUP($A8,csapatok!$A:$NN,DF$320,FALSE))-6),'csapat-ranglista'!$A:$FP,DF$321,FALSE)/8,VLOOKUP(VLOOKUP($A8,csapatok!$A:$NN,DF$320,FALSE),'csapat-ranglista'!$A:$FP,DF$321,FALSE)/4),0)</f>
        <v>0</v>
      </c>
      <c r="DG8" s="223">
        <f>IFERROR(IF(RIGHT(VLOOKUP($A8,csapatok!$A:$NN,DG$320,FALSE),5)="Csere",VLOOKUP(LEFT(VLOOKUP($A8,csapatok!$A:$NN,DG$320,FALSE),LEN(VLOOKUP($A8,csapatok!$A:$NN,DG$320,FALSE))-6),'csapat-ranglista'!$A:$FP,DG$321,FALSE)/8,VLOOKUP(VLOOKUP($A8,csapatok!$A:$NN,DG$320,FALSE),'csapat-ranglista'!$A:$FP,DG$321,FALSE)/4),0)</f>
        <v>0</v>
      </c>
      <c r="DH8" s="223">
        <f>IFERROR(IF(RIGHT(VLOOKUP($A8,csapatok!$A:$NN,DH$320,FALSE),5)="Csere",VLOOKUP(LEFT(VLOOKUP($A8,csapatok!$A:$NN,DH$320,FALSE),LEN(VLOOKUP($A8,csapatok!$A:$NN,DH$320,FALSE))-6),'csapat-ranglista'!$A:$FP,DH$321,FALSE)/8,VLOOKUP(VLOOKUP($A8,csapatok!$A:$NN,DH$320,FALSE),'csapat-ranglista'!$A:$FP,DH$321,FALSE)/4),0)</f>
        <v>0</v>
      </c>
      <c r="DI8" s="223">
        <f>IFERROR(IF(RIGHT(VLOOKUP($A8,csapatok!$A:$NN,DI$320,FALSE),5)="Csere",VLOOKUP(LEFT(VLOOKUP($A8,csapatok!$A:$NN,DI$320,FALSE),LEN(VLOOKUP($A8,csapatok!$A:$NN,DI$320,FALSE))-6),'csapat-ranglista'!$A:$FP,DI$321,FALSE)/8,VLOOKUP(VLOOKUP($A8,csapatok!$A:$NN,DI$320,FALSE),'csapat-ranglista'!$A:$FP,DI$321,FALSE)/4),0)</f>
        <v>0</v>
      </c>
      <c r="DJ8" s="223">
        <f>IFERROR(IF(RIGHT(VLOOKUP($A8,csapatok!$A:$NN,DJ$320,FALSE),5)="Csere",VLOOKUP(LEFT(VLOOKUP($A8,csapatok!$A:$NN,DJ$320,FALSE),LEN(VLOOKUP($A8,csapatok!$A:$NN,DJ$320,FALSE))-6),'csapat-ranglista'!$A:$FP,DJ$321,FALSE)/8,VLOOKUP(VLOOKUP($A8,csapatok!$A:$NN,DJ$320,FALSE),'csapat-ranglista'!$A:$FP,DJ$321,FALSE)/4),0)</f>
        <v>2.4884401959743547</v>
      </c>
      <c r="DK8" s="223">
        <f>IFERROR(IF(RIGHT(VLOOKUP($A8,csapatok!$A:$NN,DK$320,FALSE),5)="Csere",VLOOKUP(LEFT(VLOOKUP($A8,csapatok!$A:$NN,DK$320,FALSE),LEN(VLOOKUP($A8,csapatok!$A:$NN,DK$320,FALSE))-6),'csapat-ranglista'!$A:$FP,DK$321,FALSE)/8,VLOOKUP(VLOOKUP($A8,csapatok!$A:$NN,DK$320,FALSE),'csapat-ranglista'!$A:$FP,DK$321,FALSE)/4),0)</f>
        <v>0</v>
      </c>
      <c r="DL8" s="223">
        <f>IFERROR(IF(RIGHT(VLOOKUP($A8,csapatok!$A:$NN,DL$320,FALSE),5)="Csere",VLOOKUP(LEFT(VLOOKUP($A8,csapatok!$A:$NN,DL$320,FALSE),LEN(VLOOKUP($A8,csapatok!$A:$NN,DL$320,FALSE))-6),'csapat-ranglista'!$A:$FP,DL$321,FALSE)/8,VLOOKUP(VLOOKUP($A8,csapatok!$A:$NN,DL$320,FALSE),'csapat-ranglista'!$A:$FP,DL$321,FALSE)/4),0)</f>
        <v>45.86251342291753</v>
      </c>
      <c r="DM8" s="223">
        <f>IFERROR(IF(RIGHT(VLOOKUP($A8,csapatok!$A:$NN,DM$320,FALSE),5)="Csere",VLOOKUP(LEFT(VLOOKUP($A8,csapatok!$A:$NN,DM$320,FALSE),LEN(VLOOKUP($A8,csapatok!$A:$NN,DM$320,FALSE))-6),'csapat-ranglista'!$A:$FP,DM$321,FALSE)/8,VLOOKUP(VLOOKUP($A8,csapatok!$A:$NN,DM$320,FALSE),'csapat-ranglista'!$A:$FP,DM$321,FALSE)/4),0)</f>
        <v>0</v>
      </c>
      <c r="DN8" s="223">
        <f>IFERROR(IF(RIGHT(VLOOKUP($A8,csapatok!$A:$NN,DN$320,FALSE),5)="Csere",VLOOKUP(LEFT(VLOOKUP($A8,csapatok!$A:$NN,DN$320,FALSE),LEN(VLOOKUP($A8,csapatok!$A:$NN,DN$320,FALSE))-6),'csapat-ranglista'!$A:$FP,DN$321,FALSE)/8,VLOOKUP(VLOOKUP($A8,csapatok!$A:$NN,DN$320,FALSE),'csapat-ranglista'!$A:$FP,DN$321,FALSE)/4),0)</f>
        <v>0</v>
      </c>
      <c r="DO8" s="224">
        <f>versenyek!$MF$11*IFERROR(VLOOKUP(VLOOKUP($A8,versenyek!ME:MG,3,FALSE),szabalyok!$A$16:$B$23,2,FALSE)/4,0)</f>
        <v>0</v>
      </c>
      <c r="DP8" s="224">
        <f>versenyek!$MI$11*IFERROR(VLOOKUP(VLOOKUP($A8,versenyek!MH:MJ,3,FALSE),szabalyok!$A$16:$B$23,2,FALSE)/4,0)</f>
        <v>6.0582439987608101</v>
      </c>
      <c r="DQ8" s="223">
        <f>IFERROR(IF(RIGHT(VLOOKUP($A8,csapatok!$A:$NN,DQ$320,FALSE),5)="Csere",VLOOKUP(LEFT(VLOOKUP($A8,csapatok!$A:$NN,DQ$320,FALSE),LEN(VLOOKUP($A8,csapatok!$A:$NN,DQ$320,FALSE))-6),'csapat-ranglista'!$A:$FP,DQ$321,FALSE)/8,VLOOKUP(VLOOKUP($A8,csapatok!$A:$NN,DQ$320,FALSE),'csapat-ranglista'!$A:$FP,DQ$321,FALSE)/4),0)</f>
        <v>0</v>
      </c>
      <c r="DR8" s="223">
        <f>IFERROR(IF(RIGHT(VLOOKUP($A8,csapatok!$A:$NN,DR$320,FALSE),5)="Csere",VLOOKUP(LEFT(VLOOKUP($A8,csapatok!$A:$NN,DR$320,FALSE),LEN(VLOOKUP($A8,csapatok!$A:$NN,DR$320,FALSE))-6),'csapat-ranglista'!$A:$FP,DR$321,FALSE)/8,VLOOKUP(VLOOKUP($A8,csapatok!$A:$NN,DR$320,FALSE),'csapat-ranglista'!$A:$FP,DR$321,FALSE)/4),0)</f>
        <v>0</v>
      </c>
      <c r="DS8" s="223">
        <f>IFERROR(IF(RIGHT(VLOOKUP($A8,csapatok!$A:$NN,DS$320,FALSE),5)="Csere",VLOOKUP(LEFT(VLOOKUP($A8,csapatok!$A:$NN,DS$320,FALSE),LEN(VLOOKUP($A8,csapatok!$A:$NN,DS$320,FALSE))-6),'csapat-ranglista'!$A:$FP,DS$321,FALSE)/8,VLOOKUP(VLOOKUP($A8,csapatok!$A:$NN,DS$320,FALSE),'csapat-ranglista'!$A:$FP,DS$321,FALSE)/4),0)</f>
        <v>1.155253604763425</v>
      </c>
      <c r="DT8" s="223">
        <f>IFERROR(IF(RIGHT(VLOOKUP($A8,csapatok!$A:$NN,DT$320,FALSE),5)="Csere",VLOOKUP(LEFT(VLOOKUP($A8,csapatok!$A:$NN,DT$320,FALSE),LEN(VLOOKUP($A8,csapatok!$A:$NN,DT$320,FALSE))-6),'csapat-ranglista'!$A:$FP,DT$321,FALSE)/8,VLOOKUP(VLOOKUP($A8,csapatok!$A:$NN,DT$320,FALSE),'csapat-ranglista'!$A:$FP,DT$321,FALSE)/4),0)</f>
        <v>7.8142871907944604</v>
      </c>
      <c r="DU8" s="223">
        <f>IFERROR(IF(RIGHT(VLOOKUP($A8,csapatok!$A:$NN,DU$320,FALSE),5)="Csere",VLOOKUP(LEFT(VLOOKUP($A8,csapatok!$A:$NN,DU$320,FALSE),LEN(VLOOKUP($A8,csapatok!$A:$NN,DU$320,FALSE))-6),'csapat-ranglista'!$A:$FP,DU$321,FALSE)/8,VLOOKUP(VLOOKUP($A8,csapatok!$A:$NN,DU$320,FALSE),'csapat-ranglista'!$A:$FP,DU$321,FALSE)/4),0)</f>
        <v>0</v>
      </c>
      <c r="DV8" s="223">
        <f>IFERROR(IF(RIGHT(VLOOKUP($A8,csapatok!$A:$NN,DV$320,FALSE),5)="Csere",VLOOKUP(LEFT(VLOOKUP($A8,csapatok!$A:$NN,DV$320,FALSE),LEN(VLOOKUP($A8,csapatok!$A:$NN,DV$320,FALSE))-6),'csapat-ranglista'!$A:$FP,DV$321,FALSE)/8,VLOOKUP(VLOOKUP($A8,csapatok!$A:$NN,DV$320,FALSE),'csapat-ranglista'!$A:$FP,DV$321,FALSE)/4),0)</f>
        <v>0</v>
      </c>
      <c r="DW8" s="223">
        <f>IFERROR(IF(RIGHT(VLOOKUP($A8,csapatok!$A:$NN,DW$320,FALSE),5)="Csere",VLOOKUP(LEFT(VLOOKUP($A8,csapatok!$A:$NN,DW$320,FALSE),LEN(VLOOKUP($A8,csapatok!$A:$NN,DW$320,FALSE))-6),'csapat-ranglista'!$A:$FP,DW$321,FALSE)/8,VLOOKUP(VLOOKUP($A8,csapatok!$A:$NN,DW$320,FALSE),'csapat-ranglista'!$A:$FP,DW$321,FALSE)/4),0)</f>
        <v>0</v>
      </c>
      <c r="DX8" s="223">
        <f>IFERROR(IF(RIGHT(VLOOKUP($A8,csapatok!$A:$NN,DX$320,FALSE),5)="Csere",VLOOKUP(LEFT(VLOOKUP($A8,csapatok!$A:$NN,DX$320,FALSE),LEN(VLOOKUP($A8,csapatok!$A:$NN,DX$320,FALSE))-6),'csapat-ranglista'!$A:$FP,DX$321,FALSE)/8,VLOOKUP(VLOOKUP($A8,csapatok!$A:$NN,DX$320,FALSE),'csapat-ranglista'!$A:$FP,DX$321,FALSE)/4),0)</f>
        <v>10.870771032867088</v>
      </c>
      <c r="DY8" s="223">
        <f>IFERROR(IF(RIGHT(VLOOKUP($A8,csapatok!$A:$NN,DY$320,FALSE),5)="Csere",VLOOKUP(LEFT(VLOOKUP($A8,csapatok!$A:$NN,DY$320,FALSE),LEN(VLOOKUP($A8,csapatok!$A:$NN,DY$320,FALSE))-6),'csapat-ranglista'!$A:$FP,DY$321,FALSE)/8,VLOOKUP(VLOOKUP($A8,csapatok!$A:$NN,DY$320,FALSE),'csapat-ranglista'!$A:$FP,DY$321,FALSE)/4),0)</f>
        <v>0</v>
      </c>
      <c r="DZ8" s="223">
        <f>IFERROR(IF(RIGHT(VLOOKUP($A8,csapatok!$A:$NN,DZ$320,FALSE),5)="Csere",VLOOKUP(LEFT(VLOOKUP($A8,csapatok!$A:$NN,DZ$320,FALSE),LEN(VLOOKUP($A8,csapatok!$A:$NN,DZ$320,FALSE))-6),'csapat-ranglista'!$A:$FP,DZ$321,FALSE)/8,VLOOKUP(VLOOKUP($A8,csapatok!$A:$NN,DZ$320,FALSE),'csapat-ranglista'!$A:$FP,DZ$321,FALSE)/4),0)</f>
        <v>0</v>
      </c>
      <c r="EA8" s="223">
        <f>IFERROR(IF(RIGHT(VLOOKUP($A8,csapatok!$A:$NN,EA$320,FALSE),5)="Csere",VLOOKUP(LEFT(VLOOKUP($A8,csapatok!$A:$NN,EA$320,FALSE),LEN(VLOOKUP($A8,csapatok!$A:$NN,EA$320,FALSE))-6),'csapat-ranglista'!$A:$FP,EA$321,FALSE)/8,VLOOKUP(VLOOKUP($A8,csapatok!$A:$NN,EA$320,FALSE),'csapat-ranglista'!$A:$FP,EA$321,FALSE)/4),0)</f>
        <v>0</v>
      </c>
      <c r="EB8" s="223">
        <f>IFERROR(IF(RIGHT(VLOOKUP($A8,csapatok!$A:$NN,EB$320,FALSE),5)="Csere",VLOOKUP(LEFT(VLOOKUP($A8,csapatok!$A:$NN,EB$320,FALSE),LEN(VLOOKUP($A8,csapatok!$A:$NN,EB$320,FALSE))-6),'csapat-ranglista'!$A:$FP,EB$321,FALSE)/8,VLOOKUP(VLOOKUP($A8,csapatok!$A:$NN,EB$320,FALSE),'csapat-ranglista'!$A:$FP,EB$321,FALSE)/4),0)</f>
        <v>5.3065527458140984</v>
      </c>
      <c r="EC8" s="223">
        <f>IFERROR(IF(RIGHT(VLOOKUP($A8,csapatok!$A:$NN,EC$320,FALSE),5)="Csere",VLOOKUP(LEFT(VLOOKUP($A8,csapatok!$A:$NN,EC$320,FALSE),LEN(VLOOKUP($A8,csapatok!$A:$NN,EC$320,FALSE))-6),'csapat-ranglista'!$A:$FP,EC$321,FALSE)/8,VLOOKUP(VLOOKUP($A8,csapatok!$A:$NN,EC$320,FALSE),'csapat-ranglista'!$A:$FP,EC$321,FALSE)/4),0)</f>
        <v>0</v>
      </c>
      <c r="ED8" s="223">
        <f>IFERROR(IF(RIGHT(VLOOKUP($A8,csapatok!$A:$NN,ED$320,FALSE),5)="Csere",VLOOKUP(LEFT(VLOOKUP($A8,csapatok!$A:$NN,ED$320,FALSE),LEN(VLOOKUP($A8,csapatok!$A:$NN,ED$320,FALSE))-6),'csapat-ranglista'!$A:$FP,ED$321,FALSE)/8,VLOOKUP(VLOOKUP($A8,csapatok!$A:$NN,ED$320,FALSE),'csapat-ranglista'!$A:$FP,ED$321,FALSE)/4),0)</f>
        <v>0</v>
      </c>
      <c r="EE8" s="223">
        <f>IFERROR(IF(RIGHT(VLOOKUP($A8,csapatok!$A:$NN,EE$320,FALSE),5)="Csere",VLOOKUP(LEFT(VLOOKUP($A8,csapatok!$A:$NN,EE$320,FALSE),LEN(VLOOKUP($A8,csapatok!$A:$NN,EE$320,FALSE))-6),'csapat-ranglista'!$A:$FP,EE$321,FALSE)/8,VLOOKUP(VLOOKUP($A8,csapatok!$A:$NN,EE$320,FALSE),'csapat-ranglista'!$A:$FP,EE$321,FALSE)/4),0)</f>
        <v>0</v>
      </c>
      <c r="EF8" s="223">
        <f>IFERROR(IF(RIGHT(VLOOKUP($A8,csapatok!$A:$NN,EF$320,FALSE),5)="Csere",VLOOKUP(LEFT(VLOOKUP($A8,csapatok!$A:$NN,EF$320,FALSE),LEN(VLOOKUP($A8,csapatok!$A:$NN,EF$320,FALSE))-6),'csapat-ranglista'!$A:$FP,EF$321,FALSE)/8,VLOOKUP(VLOOKUP($A8,csapatok!$A:$NN,EF$320,FALSE),'csapat-ranglista'!$A:$FP,EF$321,FALSE)/4),0)</f>
        <v>30.041873160063513</v>
      </c>
      <c r="EG8" s="223">
        <f>IFERROR(IF(RIGHT(VLOOKUP($A8,csapatok!$A:$NN,EG$320,FALSE),5)="Csere",VLOOKUP(LEFT(VLOOKUP($A8,csapatok!$A:$NN,EG$320,FALSE),LEN(VLOOKUP($A8,csapatok!$A:$NN,EG$320,FALSE))-6),'csapat-ranglista'!$A:$FP,EG$321,FALSE)/8,VLOOKUP(VLOOKUP($A8,csapatok!$A:$NN,EG$320,FALSE),'csapat-ranglista'!$A:$FP,EG$321,FALSE)/4),0)</f>
        <v>0</v>
      </c>
      <c r="EH8" s="223">
        <f>IFERROR(IF(RIGHT(VLOOKUP($A8,csapatok!$A:$NN,EH$320,FALSE),5)="Csere",VLOOKUP(LEFT(VLOOKUP($A8,csapatok!$A:$NN,EH$320,FALSE),LEN(VLOOKUP($A8,csapatok!$A:$NN,EH$320,FALSE))-6),'csapat-ranglista'!$A:$FP,EH$321,FALSE)/8,VLOOKUP(VLOOKUP($A8,csapatok!$A:$NN,EH$320,FALSE),'csapat-ranglista'!$A:$FP,EH$321,FALSE)/4),0)</f>
        <v>0</v>
      </c>
      <c r="EI8" s="223">
        <f>IFERROR(IF(RIGHT(VLOOKUP($A8,csapatok!$A:$NN,EI$320,FALSE),5)="Csere",VLOOKUP(LEFT(VLOOKUP($A8,csapatok!$A:$NN,EI$320,FALSE),LEN(VLOOKUP($A8,csapatok!$A:$NN,EI$320,FALSE))-6),'csapat-ranglista'!$A:$FP,EI$321,FALSE)/8,VLOOKUP(VLOOKUP($A8,csapatok!$A:$NN,EI$320,FALSE),'csapat-ranglista'!$A:$FP,EI$321,FALSE)/4),0)</f>
        <v>90.998672028663961</v>
      </c>
      <c r="EJ8" s="223">
        <f>IFERROR(IF(RIGHT(VLOOKUP($A8,csapatok!$A:$NN,EJ$320,FALSE),5)="Csere",VLOOKUP(LEFT(VLOOKUP($A8,csapatok!$A:$NN,EJ$320,FALSE),LEN(VLOOKUP($A8,csapatok!$A:$NN,EJ$320,FALSE))-6),'csapat-ranglista'!$A:$FP,EJ$321,FALSE)/8,VLOOKUP(VLOOKUP($A8,csapatok!$A:$NN,EJ$320,FALSE),'csapat-ranglista'!$A:$FP,EJ$321,FALSE)/4),0)</f>
        <v>0</v>
      </c>
      <c r="EK8" s="223">
        <f>IFERROR(IF(RIGHT(VLOOKUP($A8,csapatok!$A:$NN,EK$320,FALSE),5)="Csere",VLOOKUP(LEFT(VLOOKUP($A8,csapatok!$A:$NN,EK$320,FALSE),LEN(VLOOKUP($A8,csapatok!$A:$NN,EK$320,FALSE))-6),'csapat-ranglista'!$A:$FP,EK$321,FALSE)/8,VLOOKUP(VLOOKUP($A8,csapatok!$A:$NN,EK$320,FALSE),'csapat-ranglista'!$A:$FP,EK$321,FALSE)/4),0)</f>
        <v>0</v>
      </c>
      <c r="EL8" s="223">
        <f>IFERROR(IF(RIGHT(VLOOKUP($A8,csapatok!$A:$NN,EL$320,FALSE),5)="Csere",VLOOKUP(LEFT(VLOOKUP($A8,csapatok!$A:$NN,EL$320,FALSE),LEN(VLOOKUP($A8,csapatok!$A:$NN,EL$320,FALSE))-6),'csapat-ranglista'!$A:$FP,EL$321,FALSE)/8,VLOOKUP(VLOOKUP($A8,csapatok!$A:$NN,EL$320,FALSE),'csapat-ranglista'!$A:$FP,EL$321,FALSE)/4),0)</f>
        <v>0</v>
      </c>
      <c r="EM8" s="223">
        <f>IFERROR(IF(RIGHT(VLOOKUP($A8,csapatok!$A:$NN,EM$320,FALSE),5)="Csere",VLOOKUP(LEFT(VLOOKUP($A8,csapatok!$A:$NN,EM$320,FALSE),LEN(VLOOKUP($A8,csapatok!$A:$NN,EM$320,FALSE))-6),'csapat-ranglista'!$A:$FP,EM$321,FALSE)/8,VLOOKUP(VLOOKUP($A8,csapatok!$A:$NN,EM$320,FALSE),'csapat-ranglista'!$A:$FP,EM$321,FALSE)/4),0)</f>
        <v>0</v>
      </c>
      <c r="EN8" s="223">
        <f>IFERROR(IF(RIGHT(VLOOKUP($A8,csapatok!$A:$NN,EN$320,FALSE),5)="Csere",VLOOKUP(LEFT(VLOOKUP($A8,csapatok!$A:$NN,EN$320,FALSE),LEN(VLOOKUP($A8,csapatok!$A:$NN,EN$320,FALSE))-6),'csapat-ranglista'!$A:$FP,EN$321,FALSE)/8,VLOOKUP(VLOOKUP($A8,csapatok!$A:$NN,EN$320,FALSE),'csapat-ranglista'!$A:$FP,EN$321,FALSE)/4),0)</f>
        <v>0</v>
      </c>
      <c r="EO8" s="223">
        <f>IFERROR(IF(RIGHT(VLOOKUP($A8,csapatok!$A:$NN,EO$320,FALSE),5)="Csere",VLOOKUP(LEFT(VLOOKUP($A8,csapatok!$A:$NN,EO$320,FALSE),LEN(VLOOKUP($A8,csapatok!$A:$NN,EO$320,FALSE))-6),'csapat-ranglista'!$A:$FP,EO$321,FALSE)/8,VLOOKUP(VLOOKUP($A8,csapatok!$A:$NN,EO$320,FALSE),'csapat-ranglista'!$A:$FP,EO$321,FALSE)/4),0)</f>
        <v>0</v>
      </c>
      <c r="EP8" s="223">
        <f>IFERROR(IF(RIGHT(VLOOKUP($A8,csapatok!$A:$NN,EP$320,FALSE),5)="Csere",VLOOKUP(LEFT(VLOOKUP($A8,csapatok!$A:$NN,EP$320,FALSE),LEN(VLOOKUP($A8,csapatok!$A:$NN,EP$320,FALSE))-6),'csapat-ranglista'!$A:$FP,EP$321,FALSE)/8,VLOOKUP(VLOOKUP($A8,csapatok!$A:$NN,EP$320,FALSE),'csapat-ranglista'!$A:$FP,EP$321,FALSE)/4),0)</f>
        <v>0</v>
      </c>
      <c r="EQ8" s="223">
        <f>IFERROR(IF(RIGHT(VLOOKUP($A8,csapatok!$A:$NN,EQ$320,FALSE),5)="Csere",VLOOKUP(LEFT(VLOOKUP($A8,csapatok!$A:$NN,EQ$320,FALSE),LEN(VLOOKUP($A8,csapatok!$A:$NN,EQ$320,FALSE))-6),'csapat-ranglista'!$A:$FP,EQ$321,FALSE)/8,VLOOKUP(VLOOKUP($A8,csapatok!$A:$NN,EQ$320,FALSE),'csapat-ranglista'!$A:$FP,EQ$321,FALSE)/4),0)</f>
        <v>0</v>
      </c>
      <c r="ER8" s="223">
        <f>IFERROR(IF(RIGHT(VLOOKUP($A8,csapatok!$A:$NN,ER$320,FALSE),5)="Csere",VLOOKUP(LEFT(VLOOKUP($A8,csapatok!$A:$NN,ER$320,FALSE),LEN(VLOOKUP($A8,csapatok!$A:$NN,ER$320,FALSE))-6),'csapat-ranglista'!$A:$FP,ER$321,FALSE)/8,VLOOKUP(VLOOKUP($A8,csapatok!$A:$NN,ER$320,FALSE),'csapat-ranglista'!$A:$FP,ER$321,FALSE)/4),0)</f>
        <v>0</v>
      </c>
      <c r="ES8" s="223">
        <f>IFERROR(IF(RIGHT(VLOOKUP($A8,csapatok!$A:$NN,ES$320,FALSE),5)="Csere",VLOOKUP(LEFT(VLOOKUP($A8,csapatok!$A:$NN,ES$320,FALSE),LEN(VLOOKUP($A8,csapatok!$A:$NN,ES$320,FALSE))-6),'csapat-ranglista'!$A:$FP,ES$321,FALSE)/8,VLOOKUP(VLOOKUP($A8,csapatok!$A:$NN,ES$320,FALSE),'csapat-ranglista'!$A:$FP,ES$321,FALSE)/4),0)</f>
        <v>0</v>
      </c>
      <c r="ET8" s="223">
        <f>IFERROR(IF(RIGHT(VLOOKUP($A8,csapatok!$A:$NN,ET$320,FALSE),5)="Csere",VLOOKUP(LEFT(VLOOKUP($A8,csapatok!$A:$NN,ET$320,FALSE),LEN(VLOOKUP($A8,csapatok!$A:$NN,ET$320,FALSE))-6),'csapat-ranglista'!$A:$FP,ET$321,FALSE)/8,VLOOKUP(VLOOKUP($A8,csapatok!$A:$NN,ET$320,FALSE),'csapat-ranglista'!$A:$FP,ET$321,FALSE)/4),0)</f>
        <v>0</v>
      </c>
      <c r="EU8" s="223">
        <f>IFERROR(IF(RIGHT(VLOOKUP($A8,csapatok!$A:$NN,EU$320,FALSE),5)="Csere",VLOOKUP(LEFT(VLOOKUP($A8,csapatok!$A:$NN,EU$320,FALSE),LEN(VLOOKUP($A8,csapatok!$A:$NN,EU$320,FALSE))-6),'csapat-ranglista'!$A:$FP,EU$321,FALSE)/8,VLOOKUP(VLOOKUP($A8,csapatok!$A:$NN,EU$320,FALSE),'csapat-ranglista'!$A:$FP,EU$321,FALSE)/4),0)</f>
        <v>0</v>
      </c>
      <c r="EV8" s="223">
        <f>IFERROR(IF(RIGHT(VLOOKUP($A8,csapatok!$A:$NN,EV$320,FALSE),5)="Csere",VLOOKUP(LEFT(VLOOKUP($A8,csapatok!$A:$NN,EV$320,FALSE),LEN(VLOOKUP($A8,csapatok!$A:$NN,EV$320,FALSE))-6),'csapat-ranglista'!$A:$FP,EV$321,FALSE)/8,VLOOKUP(VLOOKUP($A8,csapatok!$A:$NN,EV$320,FALSE),'csapat-ranglista'!$A:$FP,EV$321,FALSE)/4),0)</f>
        <v>0</v>
      </c>
      <c r="EW8" s="223">
        <f>IFERROR(IF(RIGHT(VLOOKUP($A8,csapatok!$A:$NN,EW$320,FALSE),5)="Csere",VLOOKUP(LEFT(VLOOKUP($A8,csapatok!$A:$NN,EW$320,FALSE),LEN(VLOOKUP($A8,csapatok!$A:$NN,EW$320,FALSE))-6),'csapat-ranglista'!$A:$FP,EW$321,FALSE)/8,VLOOKUP(VLOOKUP($A8,csapatok!$A:$NN,EW$320,FALSE),'csapat-ranglista'!$A:$FP,EW$321,FALSE)/4),0)</f>
        <v>0</v>
      </c>
      <c r="EX8" s="223">
        <f>IFERROR(IF(RIGHT(VLOOKUP($A8,csapatok!$A:$NN,EX$320,FALSE),5)="Csere",VLOOKUP(LEFT(VLOOKUP($A8,csapatok!$A:$NN,EX$320,FALSE),LEN(VLOOKUP($A8,csapatok!$A:$NN,EX$320,FALSE))-6),'csapat-ranglista'!$A:$FP,EX$321,FALSE)/8,VLOOKUP(VLOOKUP($A8,csapatok!$A:$NN,EX$320,FALSE),'csapat-ranglista'!$A:$FP,EX$321,FALSE)/4),0)</f>
        <v>0</v>
      </c>
      <c r="EY8" s="223">
        <f>IFERROR(IF(RIGHT(VLOOKUP($A8,csapatok!$A:$NN,EY$320,FALSE),5)="Csere",VLOOKUP(LEFT(VLOOKUP($A8,csapatok!$A:$NN,EY$320,FALSE),LEN(VLOOKUP($A8,csapatok!$A:$NN,EY$320,FALSE))-6),'csapat-ranglista'!$A:$FP,EY$321,FALSE)/8,VLOOKUP(VLOOKUP($A8,csapatok!$A:$NN,EY$320,FALSE),'csapat-ranglista'!$A:$FP,EY$321,FALSE)/4),0)</f>
        <v>0</v>
      </c>
      <c r="EZ8" s="223">
        <f>IFERROR(IF(RIGHT(VLOOKUP($A8,csapatok!$A:$NN,EZ$320,FALSE),5)="Csere",VLOOKUP(LEFT(VLOOKUP($A8,csapatok!$A:$NN,EZ$320,FALSE),LEN(VLOOKUP($A8,csapatok!$A:$NN,EZ$320,FALSE))-6),'csapat-ranglista'!$A:$FP,EZ$321,FALSE)/8,VLOOKUP(VLOOKUP($A8,csapatok!$A:$NN,EZ$320,FALSE),'csapat-ranglista'!$A:$FP,EZ$321,FALSE)/4),0)</f>
        <v>57.535759232113151</v>
      </c>
      <c r="FA8" s="223">
        <f>IFERROR(IF(RIGHT(VLOOKUP($A8,csapatok!$A:$NN,FA$320,FALSE),5)="Csere",VLOOKUP(LEFT(VLOOKUP($A8,csapatok!$A:$NN,FA$320,FALSE),LEN(VLOOKUP($A8,csapatok!$A:$NN,FA$320,FALSE))-6),'csapat-ranglista'!$A:$FP,FA$321,FALSE)/8,VLOOKUP(VLOOKUP($A8,csapatok!$A:$NN,FA$320,FALSE),'csapat-ranglista'!$A:$FP,FA$321,FALSE)/4),0)</f>
        <v>0</v>
      </c>
      <c r="FB8" s="223">
        <f>IFERROR(IF(RIGHT(VLOOKUP($A8,csapatok!$A:$NN,FB$320,FALSE),5)="Csere",VLOOKUP(LEFT(VLOOKUP($A8,csapatok!$A:$NN,FB$320,FALSE),LEN(VLOOKUP($A8,csapatok!$A:$NN,FB$320,FALSE))-6),'csapat-ranglista'!$A:$FP,FB$321,FALSE)/8,VLOOKUP(VLOOKUP($A8,csapatok!$A:$NN,FB$320,FALSE),'csapat-ranglista'!$A:$FP,FB$321,FALSE)/4),0)</f>
        <v>0</v>
      </c>
      <c r="FC8" s="223">
        <f>IFERROR(IF(RIGHT(VLOOKUP($A8,csapatok!$A:$NN,FC$320,FALSE),5)="Csere",VLOOKUP(LEFT(VLOOKUP($A8,csapatok!$A:$NN,FC$320,FALSE),LEN(VLOOKUP($A8,csapatok!$A:$NN,FC$320,FALSE))-6),'csapat-ranglista'!$A:$FP,FC$321,FALSE)/8,VLOOKUP(VLOOKUP($A8,csapatok!$A:$NN,FC$320,FALSE),'csapat-ranglista'!$A:$FP,FC$321,FALSE)/4),0)</f>
        <v>0</v>
      </c>
      <c r="FD8" s="224">
        <f>versenyek!$QY$11*IFERROR(VLOOKUP(VLOOKUP($A8,versenyek!QX:QZ,3,FALSE),szabalyok!$A$16:$B$23,2,FALSE)/4,0)</f>
        <v>0</v>
      </c>
      <c r="FE8" s="224">
        <f>versenyek!$RB$11*IFERROR(VLOOKUP(VLOOKUP($A8,versenyek!RA:RC,3,FALSE),szabalyok!$A$16:$B$23,2,FALSE)/4,0)</f>
        <v>5.9141124860442575</v>
      </c>
      <c r="FF8" s="223">
        <f>IFERROR(IF(RIGHT(VLOOKUP($A8,csapatok!$A:$NN,FF$320,FALSE),5)="Csere",VLOOKUP(LEFT(VLOOKUP($A8,csapatok!$A:$NN,FF$320,FALSE),LEN(VLOOKUP($A8,csapatok!$A:$NN,FF$320,FALSE))-6),'csapat-ranglista'!$A:$FP,FF$321,FALSE)/8,VLOOKUP(VLOOKUP($A8,csapatok!$A:$NN,FF$320,FALSE),'csapat-ranglista'!$A:$FP,FF$321,FALSE)/4),0)</f>
        <v>0</v>
      </c>
      <c r="FG8" s="223">
        <f>IFERROR(IF(RIGHT(VLOOKUP($A8,csapatok!$A:$NN,FG$320,FALSE),5)="Csere",VLOOKUP(LEFT(VLOOKUP($A8,csapatok!$A:$NN,FG$320,FALSE),LEN(VLOOKUP($A8,csapatok!$A:$NN,FG$320,FALSE))-6),'csapat-ranglista'!$A:$FP,FG$321,FALSE)/8,VLOOKUP(VLOOKUP($A8,csapatok!$A:$NN,FG$320,FALSE),'csapat-ranglista'!$A:$FP,FG$321,FALSE)/4),0)</f>
        <v>0</v>
      </c>
      <c r="FH8" s="223">
        <f>IFERROR(IF(RIGHT(VLOOKUP($A8,csapatok!$A:$NN,FH$320,FALSE),5)="Csere",VLOOKUP(LEFT(VLOOKUP($A8,csapatok!$A:$NN,FH$320,FALSE),LEN(VLOOKUP($A8,csapatok!$A:$NN,FH$320,FALSE))-6),'csapat-ranglista'!$A:$FP,FH$321,FALSE)/8,VLOOKUP(VLOOKUP($A8,csapatok!$A:$NN,FH$320,FALSE),'csapat-ranglista'!$A:$FP,FH$321,FALSE)/4),0)</f>
        <v>0</v>
      </c>
      <c r="FI8" s="223">
        <f>IFERROR(IF(RIGHT(VLOOKUP($A8,csapatok!$A:$NN,FI$320,FALSE),5)="Csere",VLOOKUP(LEFT(VLOOKUP($A8,csapatok!$A:$NN,FI$320,FALSE),LEN(VLOOKUP($A8,csapatok!$A:$NN,FI$320,FALSE))-6),'csapat-ranglista'!$A:$FP,FI$321,FALSE)/8,VLOOKUP(VLOOKUP($A8,csapatok!$A:$NN,FI$320,FALSE),'csapat-ranglista'!$A:$FP,FI$321,FALSE)/4),0)</f>
        <v>0</v>
      </c>
      <c r="FJ8" s="223">
        <f>IFERROR(IF(RIGHT(VLOOKUP($A8,csapatok!$A:$NN,FJ$320,FALSE),5)="Csere",VLOOKUP(LEFT(VLOOKUP($A8,csapatok!$A:$NN,FJ$320,FALSE),LEN(VLOOKUP($A8,csapatok!$A:$NN,FJ$320,FALSE))-6),'csapat-ranglista'!$A:$FP,FJ$321,FALSE)/8,VLOOKUP(VLOOKUP($A8,csapatok!$A:$NN,FJ$320,FALSE),'csapat-ranglista'!$A:$FP,FJ$321,FALSE)/4),0)</f>
        <v>0</v>
      </c>
      <c r="FK8" s="223">
        <f>IFERROR(IF(RIGHT(VLOOKUP($A8,csapatok!$A:$NN,FK$320,FALSE),5)="Csere",VLOOKUP(LEFT(VLOOKUP($A8,csapatok!$A:$NN,FK$320,FALSE),LEN(VLOOKUP($A8,csapatok!$A:$NN,FK$320,FALSE))-6),'csapat-ranglista'!$A:$FP,FK$321,FALSE)/8,VLOOKUP(VLOOKUP($A8,csapatok!$A:$NN,FK$320,FALSE),'csapat-ranglista'!$A:$FP,FK$321,FALSE)/4),0)</f>
        <v>21.013912304058859</v>
      </c>
      <c r="FL8" s="223">
        <f>IFERROR(IF(RIGHT(VLOOKUP($A8,csapatok!$A:$NN,FL$320,FALSE),5)="Csere",VLOOKUP(LEFT(VLOOKUP($A8,csapatok!$A:$NN,FL$320,FALSE),LEN(VLOOKUP($A8,csapatok!$A:$NN,FL$320,FALSE))-6),'csapat-ranglista'!$A:$FP,FL$321,FALSE)/8,VLOOKUP(VLOOKUP($A8,csapatok!$A:$NN,FL$320,FALSE),'csapat-ranglista'!$A:$FP,FL$321,FALSE)/4),0)</f>
        <v>6.1031913320020719</v>
      </c>
      <c r="FM8" s="223">
        <f>IFERROR(IF(RIGHT(VLOOKUP($A8,csapatok!$A:$NN,FM$320,FALSE),5)="Csere",VLOOKUP(LEFT(VLOOKUP($A8,csapatok!$A:$NN,FM$320,FALSE),LEN(VLOOKUP($A8,csapatok!$A:$NN,FM$320,FALSE))-6),'csapat-ranglista'!$A:$FP,FM$321,FALSE)/8,VLOOKUP(VLOOKUP($A8,csapatok!$A:$NN,FM$320,FALSE),'csapat-ranglista'!$A:$FP,FM$321,FALSE)/4),0)</f>
        <v>0</v>
      </c>
      <c r="FN8" s="223">
        <f>IFERROR(IF(RIGHT(VLOOKUP($A8,csapatok!$A:$NN,FN$320,FALSE),5)="Csere",VLOOKUP(LEFT(VLOOKUP($A8,csapatok!$A:$NN,FN$320,FALSE),LEN(VLOOKUP($A8,csapatok!$A:$NN,FN$320,FALSE))-6),'csapat-ranglista'!$A:$FP,FN$321,FALSE)/8,VLOOKUP(VLOOKUP($A8,csapatok!$A:$NN,FN$320,FALSE),'csapat-ranglista'!$A:$FP,FN$321,FALSE)/4),0)</f>
        <v>6.93310033166137</v>
      </c>
      <c r="FO8" s="223">
        <f>IFERROR(IF(RIGHT(VLOOKUP($A8,csapatok!$A:$NN,FO$320,FALSE),5)="Csere",VLOOKUP(LEFT(VLOOKUP($A8,csapatok!$A:$NN,FO$320,FALSE),LEN(VLOOKUP($A8,csapatok!$A:$NN,FO$320,FALSE))-6),'csapat-ranglista'!$A:$FP,FO$321,FALSE)/8,VLOOKUP(VLOOKUP($A8,csapatok!$A:$NN,FO$320,FALSE),'csapat-ranglista'!$A:$FP,FO$321,FALSE)/4),0)</f>
        <v>0</v>
      </c>
      <c r="FP8" s="223">
        <f>IFERROR(IF(RIGHT(VLOOKUP($A8,csapatok!$A:$NN,FP$320,FALSE),5)="Csere",VLOOKUP(LEFT(VLOOKUP($A8,csapatok!$A:$NN,FP$320,FALSE),LEN(VLOOKUP($A8,csapatok!$A:$NN,FP$320,FALSE))-6),'csapat-ranglista'!$A:$FP,FP$321,FALSE)/8,VLOOKUP(VLOOKUP($A8,csapatok!$A:$NN,FP$320,FALSE),'csapat-ranglista'!$A:$FP,FP$321,FALSE)/4),0)</f>
        <v>0</v>
      </c>
      <c r="FQ8" s="223">
        <f>IFERROR(IF(RIGHT(VLOOKUP($A8,csapatok!$A:$NN,FQ$320,FALSE),5)="Csere",VLOOKUP(LEFT(VLOOKUP($A8,csapatok!$A:$NN,FQ$320,FALSE),LEN(VLOOKUP($A8,csapatok!$A:$NN,FQ$320,FALSE))-6),'csapat-ranglista'!$A:$FP,FQ$321,FALSE)/8,VLOOKUP(VLOOKUP($A8,csapatok!$A:$NN,FQ$320,FALSE),'csapat-ranglista'!$A:$FP,FQ$321,FALSE)/4),0)</f>
        <v>0</v>
      </c>
      <c r="FR8" s="223">
        <f>IFERROR(IF(RIGHT(VLOOKUP($A8,csapatok!$A:$NN,FR$320,FALSE),5)="Csere",VLOOKUP(LEFT(VLOOKUP($A8,csapatok!$A:$NN,FR$320,FALSE),LEN(VLOOKUP($A8,csapatok!$A:$NN,FR$320,FALSE))-6),'csapat-ranglista'!$A:$FP,FR$321,FALSE)/8,VLOOKUP(VLOOKUP($A8,csapatok!$A:$NN,FR$320,FALSE),'csapat-ranglista'!$A:$FP,FR$321,FALSE)/4),0)</f>
        <v>0</v>
      </c>
      <c r="FS8" s="223">
        <f>IFERROR(IF(RIGHT(VLOOKUP($A8,csapatok!$A:$NN,FS$320,FALSE),5)="Csere",VLOOKUP(LEFT(VLOOKUP($A8,csapatok!$A:$NN,FS$320,FALSE),LEN(VLOOKUP($A8,csapatok!$A:$NN,FS$320,FALSE))-6),'csapat-ranglista'!$A:$FP,FS$321,FALSE)/8,VLOOKUP(VLOOKUP($A8,csapatok!$A:$NN,FS$320,FALSE),'csapat-ranglista'!$A:$FP,FS$321,FALSE)/4),0)</f>
        <v>18.755341467997038</v>
      </c>
      <c r="FT8" s="223">
        <f>IFERROR(IF(RIGHT(VLOOKUP($A8,csapatok!$A:$NN,FT$320,FALSE),5)="Csere",VLOOKUP(LEFT(VLOOKUP($A8,csapatok!$A:$NN,FT$320,FALSE),LEN(VLOOKUP($A8,csapatok!$A:$NN,FT$320,FALSE))-6),'csapat-ranglista'!$A:$FP,FT$321,FALSE)/8,VLOOKUP(VLOOKUP($A8,csapatok!$A:$NN,FT$320,FALSE),'csapat-ranglista'!$A:$FP,FT$321,FALSE)/4),0)</f>
        <v>0</v>
      </c>
      <c r="FU8" s="223">
        <f>IFERROR(IF(RIGHT(VLOOKUP($A8,csapatok!$A:$NN,FU$320,FALSE),5)="Csere",VLOOKUP(LEFT(VLOOKUP($A8,csapatok!$A:$NN,FU$320,FALSE),LEN(VLOOKUP($A8,csapatok!$A:$NN,FU$320,FALSE))-6),'csapat-ranglista'!$A:$FP,FU$321,FALSE)/8,VLOOKUP(VLOOKUP($A8,csapatok!$A:$NN,FU$320,FALSE),'csapat-ranglista'!$A:$FP,FU$321,FALSE)/4),0)</f>
        <v>0</v>
      </c>
      <c r="FV8" s="223">
        <f>IFERROR(IF(RIGHT(VLOOKUP($A8,csapatok!$A:$NN,FV$320,FALSE),5)="Csere",VLOOKUP(LEFT(VLOOKUP($A8,csapatok!$A:$NN,FV$320,FALSE),LEN(VLOOKUP($A8,csapatok!$A:$NN,FV$320,FALSE))-6),'csapat-ranglista'!$A:$FP,FV$321,FALSE)/8,VLOOKUP(VLOOKUP($A8,csapatok!$A:$NN,FV$320,FALSE),'csapat-ranglista'!$A:$FP,FV$321,FALSE)/4),0)</f>
        <v>0</v>
      </c>
      <c r="FW8" s="223">
        <f>IFERROR(IF(RIGHT(VLOOKUP($A8,csapatok!$A:$NN,FW$320,FALSE),5)="Csere",VLOOKUP(LEFT(VLOOKUP($A8,csapatok!$A:$NN,FW$320,FALSE),LEN(VLOOKUP($A8,csapatok!$A:$NN,FW$320,FALSE))-6),'csapat-ranglista'!$A:$FP,FW$321,FALSE)/8,VLOOKUP(VLOOKUP($A8,csapatok!$A:$NN,FW$320,FALSE),'csapat-ranglista'!$A:$FP,FW$321,FALSE)/4),0)</f>
        <v>0</v>
      </c>
      <c r="FX8" s="223">
        <f>IFERROR(IF(RIGHT(VLOOKUP($A8,csapatok!$A:$NN,FX$320,FALSE),5)="Csere",VLOOKUP(LEFT(VLOOKUP($A8,csapatok!$A:$NN,FX$320,FALSE),LEN(VLOOKUP($A8,csapatok!$A:$NN,FX$320,FALSE))-6),'csapat-ranglista'!$A:$FP,FX$321,FALSE)/8,VLOOKUP(VLOOKUP($A8,csapatok!$A:$NN,FX$320,FALSE),'csapat-ranglista'!$A:$FP,FX$321,FALSE)/4),0)</f>
        <v>0</v>
      </c>
      <c r="FY8" s="223">
        <f>IFERROR(IF(RIGHT(VLOOKUP($A8,csapatok!$A:$NN,FY$320,FALSE),5)="Csere",VLOOKUP(LEFT(VLOOKUP($A8,csapatok!$A:$NN,FY$320,FALSE),LEN(VLOOKUP($A8,csapatok!$A:$NN,FY$320,FALSE))-6),'csapat-ranglista'!$A:$FP,FY$321,FALSE)/8,VLOOKUP(VLOOKUP($A8,csapatok!$A:$NN,FY$320,FALSE),'csapat-ranglista'!$A:$FP,FY$321,FALSE)/4),0)</f>
        <v>0</v>
      </c>
      <c r="FZ8" s="223">
        <f>IFERROR(IF(RIGHT(VLOOKUP($A8,csapatok!$A:$NN,FZ$320,FALSE),5)="Csere",VLOOKUP(LEFT(VLOOKUP($A8,csapatok!$A:$NN,FZ$320,FALSE),LEN(VLOOKUP($A8,csapatok!$A:$NN,FZ$320,FALSE))-6),'csapat-ranglista'!$A:$FP,FZ$321,FALSE)/8,VLOOKUP(VLOOKUP($A8,csapatok!$A:$NN,FZ$320,FALSE),'csapat-ranglista'!$A:$FP,FZ$321,FALSE)/4),0)</f>
        <v>15.841336918477777</v>
      </c>
      <c r="GA8" s="223">
        <f>IFERROR(IF(RIGHT(VLOOKUP($A8,csapatok!$A:$NN,GA$320,FALSE),5)="Csere",VLOOKUP(LEFT(VLOOKUP($A8,csapatok!$A:$NN,GA$320,FALSE),LEN(VLOOKUP($A8,csapatok!$A:$NN,GA$320,FALSE))-6),'csapat-ranglista'!$A:$FP,GA$321,FALSE)/8,VLOOKUP(VLOOKUP($A8,csapatok!$A:$NN,GA$320,FALSE),'csapat-ranglista'!$A:$FP,GA$321,FALSE)/4),0)</f>
        <v>0</v>
      </c>
      <c r="GB8" s="223">
        <f>IFERROR(IF(RIGHT(VLOOKUP($A8,csapatok!$A:$NN,GB$320,FALSE),5)="Csere",VLOOKUP(LEFT(VLOOKUP($A8,csapatok!$A:$NN,GB$320,FALSE),LEN(VLOOKUP($A8,csapatok!$A:$NN,GB$320,FALSE))-6),'csapat-ranglista'!$A:$FP,GB$321,FALSE)/8,VLOOKUP(VLOOKUP($A8,csapatok!$A:$NN,GB$320,FALSE),'csapat-ranglista'!$A:$FP,GB$321,FALSE)/4),0)</f>
        <v>0</v>
      </c>
      <c r="GC8" s="223">
        <f>IFERROR(IF(RIGHT(VLOOKUP($A8,csapatok!$A:$NN,GC$320,FALSE),5)="Csere",VLOOKUP(LEFT(VLOOKUP($A8,csapatok!$A:$NN,GC$320,FALSE),LEN(VLOOKUP($A8,csapatok!$A:$NN,GC$320,FALSE))-6),'csapat-ranglista'!$A:$FP,GC$321,FALSE)/8,VLOOKUP(VLOOKUP($A8,csapatok!$A:$NN,GC$320,FALSE),'csapat-ranglista'!$A:$FP,GC$321,FALSE)/4),0)</f>
        <v>0</v>
      </c>
      <c r="GD8" s="247">
        <f>SUM(EQ8:GC8)</f>
        <v>132.09675407235451</v>
      </c>
    </row>
    <row r="9" spans="1:186">
      <c r="A9" s="32" t="s">
        <v>312</v>
      </c>
      <c r="B9" s="2">
        <v>35724</v>
      </c>
      <c r="C9" s="131" t="str">
        <f>IF(B9=0,"",IF(B9&lt;$C$1,"felnőtt","ifi"))</f>
        <v>ifi</v>
      </c>
      <c r="D9" s="32" t="s">
        <v>101</v>
      </c>
      <c r="E9" s="45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2.5765956716207805</v>
      </c>
      <c r="S9" s="32">
        <v>0</v>
      </c>
      <c r="T9" s="32">
        <v>0</v>
      </c>
      <c r="U9" s="32">
        <v>0</v>
      </c>
      <c r="V9" s="32">
        <v>0</v>
      </c>
      <c r="W9" s="32">
        <v>8.200560189250389</v>
      </c>
      <c r="X9" s="32">
        <f>IFERROR(IF(RIGHT(VLOOKUP($A9,csapatok!$A:$BL,X$320,FALSE),5)="Csere",VLOOKUP(LEFT(VLOOKUP($A9,csapatok!$A:$BL,X$320,FALSE),LEN(VLOOKUP($A9,csapatok!$A:$BL,X$320,FALSE))-6),'csapat-ranglista'!$A:$FP,X$321,FALSE)/8,VLOOKUP(VLOOKUP($A9,csapatok!$A:$BL,X$320,FALSE),'csapat-ranglista'!$A:$FP,X$321,FALSE)/4),0)</f>
        <v>0</v>
      </c>
      <c r="Y9" s="32">
        <f>IFERROR(IF(RIGHT(VLOOKUP($A9,csapatok!$A:$BL,Y$320,FALSE),5)="Csere",VLOOKUP(LEFT(VLOOKUP($A9,csapatok!$A:$BL,Y$320,FALSE),LEN(VLOOKUP($A9,csapatok!$A:$BL,Y$320,FALSE))-6),'csapat-ranglista'!$A:$FP,Y$321,FALSE)/8,VLOOKUP(VLOOKUP($A9,csapatok!$A:$BL,Y$320,FALSE),'csapat-ranglista'!$A:$FP,Y$321,FALSE)/4),0)</f>
        <v>0</v>
      </c>
      <c r="Z9" s="32">
        <f>IFERROR(IF(RIGHT(VLOOKUP($A9,csapatok!$A:$BL,Z$320,FALSE),5)="Csere",VLOOKUP(LEFT(VLOOKUP($A9,csapatok!$A:$BL,Z$320,FALSE),LEN(VLOOKUP($A9,csapatok!$A:$BL,Z$320,FALSE))-6),'csapat-ranglista'!$A:$FP,Z$321,FALSE)/8,VLOOKUP(VLOOKUP($A9,csapatok!$A:$BL,Z$320,FALSE),'csapat-ranglista'!$A:$FP,Z$321,FALSE)/4),0)</f>
        <v>0</v>
      </c>
      <c r="AA9" s="32">
        <f>IFERROR(IF(RIGHT(VLOOKUP($A9,csapatok!$A:$BL,AA$320,FALSE),5)="Csere",VLOOKUP(LEFT(VLOOKUP($A9,csapatok!$A:$BL,AA$320,FALSE),LEN(VLOOKUP($A9,csapatok!$A:$BL,AA$320,FALSE))-6),'csapat-ranglista'!$A:$FP,AA$321,FALSE)/8,VLOOKUP(VLOOKUP($A9,csapatok!$A:$BL,AA$320,FALSE),'csapat-ranglista'!$A:$FP,AA$321,FALSE)/4),0)</f>
        <v>0</v>
      </c>
      <c r="AB9" s="223">
        <f>IFERROR(IF(RIGHT(VLOOKUP($A9,csapatok!$A:$BL,AB$320,FALSE),5)="Csere",VLOOKUP(LEFT(VLOOKUP($A9,csapatok!$A:$BL,AB$320,FALSE),LEN(VLOOKUP($A9,csapatok!$A:$BL,AB$320,FALSE))-6),'csapat-ranglista'!$A:$FP,AB$321,FALSE)/8,VLOOKUP(VLOOKUP($A9,csapatok!$A:$BL,AB$320,FALSE),'csapat-ranglista'!$A:$FP,AB$321,FALSE)/4),0)</f>
        <v>0</v>
      </c>
      <c r="AC9" s="223">
        <f>IFERROR(IF(RIGHT(VLOOKUP($A9,csapatok!$A:$BL,AC$320,FALSE),5)="Csere",VLOOKUP(LEFT(VLOOKUP($A9,csapatok!$A:$BL,AC$320,FALSE),LEN(VLOOKUP($A9,csapatok!$A:$BL,AC$320,FALSE))-6),'csapat-ranglista'!$A:$FP,AC$321,FALSE)/8,VLOOKUP(VLOOKUP($A9,csapatok!$A:$BL,AC$320,FALSE),'csapat-ranglista'!$A:$FP,AC$321,FALSE)/4),0)</f>
        <v>0</v>
      </c>
      <c r="AD9" s="223">
        <f>IFERROR(IF(RIGHT(VLOOKUP($A9,csapatok!$A:$BL,AD$320,FALSE),5)="Csere",VLOOKUP(LEFT(VLOOKUP($A9,csapatok!$A:$BL,AD$320,FALSE),LEN(VLOOKUP($A9,csapatok!$A:$BL,AD$320,FALSE))-6),'csapat-ranglista'!$A:$FP,AD$321,FALSE)/8,VLOOKUP(VLOOKUP($A9,csapatok!$A:$BL,AD$320,FALSE),'csapat-ranglista'!$A:$FP,AD$321,FALSE)/4),0)</f>
        <v>0</v>
      </c>
      <c r="AE9" s="223">
        <f>IFERROR(IF(RIGHT(VLOOKUP($A9,csapatok!$A:$BL,AE$320,FALSE),5)="Csere",VLOOKUP(LEFT(VLOOKUP($A9,csapatok!$A:$BL,AE$320,FALSE),LEN(VLOOKUP($A9,csapatok!$A:$BL,AE$320,FALSE))-6),'csapat-ranglista'!$A:$FP,AE$321,FALSE)/8,VLOOKUP(VLOOKUP($A9,csapatok!$A:$BL,AE$320,FALSE),'csapat-ranglista'!$A:$FP,AE$321,FALSE)/4),0)</f>
        <v>0</v>
      </c>
      <c r="AF9" s="223">
        <f>IFERROR(IF(RIGHT(VLOOKUP($A9,csapatok!$A:$BL,AF$320,FALSE),5)="Csere",VLOOKUP(LEFT(VLOOKUP($A9,csapatok!$A:$BL,AF$320,FALSE),LEN(VLOOKUP($A9,csapatok!$A:$BL,AF$320,FALSE))-6),'csapat-ranglista'!$A:$FP,AF$321,FALSE)/8,VLOOKUP(VLOOKUP($A9,csapatok!$A:$BL,AF$320,FALSE),'csapat-ranglista'!$A:$FP,AF$321,FALSE)/4),0)</f>
        <v>0</v>
      </c>
      <c r="AG9" s="223">
        <f>IFERROR(IF(RIGHT(VLOOKUP($A9,csapatok!$A:$BL,AG$320,FALSE),5)="Csere",VLOOKUP(LEFT(VLOOKUP($A9,csapatok!$A:$BL,AG$320,FALSE),LEN(VLOOKUP($A9,csapatok!$A:$BL,AG$320,FALSE))-6),'csapat-ranglista'!$A:$FP,AG$321,FALSE)/8,VLOOKUP(VLOOKUP($A9,csapatok!$A:$BL,AG$320,FALSE),'csapat-ranglista'!$A:$FP,AG$321,FALSE)/4),0)</f>
        <v>0</v>
      </c>
      <c r="AH9" s="223">
        <f>IFERROR(IF(RIGHT(VLOOKUP($A9,csapatok!$A:$BL,AH$320,FALSE),5)="Csere",VLOOKUP(LEFT(VLOOKUP($A9,csapatok!$A:$BL,AH$320,FALSE),LEN(VLOOKUP($A9,csapatok!$A:$BL,AH$320,FALSE))-6),'csapat-ranglista'!$A:$FP,AH$321,FALSE)/8,VLOOKUP(VLOOKUP($A9,csapatok!$A:$BL,AH$320,FALSE),'csapat-ranglista'!$A:$FP,AH$321,FALSE)/4),0)</f>
        <v>0</v>
      </c>
      <c r="AI9" s="223">
        <f>IFERROR(IF(RIGHT(VLOOKUP($A9,csapatok!$A:$BL,AI$320,FALSE),5)="Csere",VLOOKUP(LEFT(VLOOKUP($A9,csapatok!$A:$BL,AI$320,FALSE),LEN(VLOOKUP($A9,csapatok!$A:$BL,AI$320,FALSE))-6),'csapat-ranglista'!$A:$FP,AI$321,FALSE)/8,VLOOKUP(VLOOKUP($A9,csapatok!$A:$BL,AI$320,FALSE),'csapat-ranglista'!$A:$FP,AI$321,FALSE)/4),0)</f>
        <v>0</v>
      </c>
      <c r="AJ9" s="223">
        <f>IFERROR(IF(RIGHT(VLOOKUP($A9,csapatok!$A:$BL,AJ$320,FALSE),5)="Csere",VLOOKUP(LEFT(VLOOKUP($A9,csapatok!$A:$BL,AJ$320,FALSE),LEN(VLOOKUP($A9,csapatok!$A:$BL,AJ$320,FALSE))-6),'csapat-ranglista'!$A:$FP,AJ$321,FALSE)/8,VLOOKUP(VLOOKUP($A9,csapatok!$A:$BL,AJ$320,FALSE),'csapat-ranglista'!$A:$FP,AJ$321,FALSE)/2),0)</f>
        <v>0</v>
      </c>
      <c r="AK9" s="223">
        <f>IFERROR(IF(RIGHT(VLOOKUP($A9,csapatok!$A:$CN,AK$320,FALSE),5)="Csere",VLOOKUP(LEFT(VLOOKUP($A9,csapatok!$A:$CN,AK$320,FALSE),LEN(VLOOKUP($A9,csapatok!$A:$CN,AK$320,FALSE))-6),'csapat-ranglista'!$A:$FP,AK$321,FALSE)/8,VLOOKUP(VLOOKUP($A9,csapatok!$A:$CN,AK$320,FALSE),'csapat-ranglista'!$A:$FP,AK$321,FALSE)/4),0)</f>
        <v>0</v>
      </c>
      <c r="AL9" s="223">
        <f>IFERROR(IF(RIGHT(VLOOKUP($A9,csapatok!$A:$CN,AL$320,FALSE),5)="Csere",VLOOKUP(LEFT(VLOOKUP($A9,csapatok!$A:$CN,AL$320,FALSE),LEN(VLOOKUP($A9,csapatok!$A:$CN,AL$320,FALSE))-6),'csapat-ranglista'!$A:$FP,AL$321,FALSE)/8,VLOOKUP(VLOOKUP($A9,csapatok!$A:$CN,AL$320,FALSE),'csapat-ranglista'!$A:$FP,AL$321,FALSE)/4),0)</f>
        <v>0</v>
      </c>
      <c r="AM9" s="223">
        <f>IFERROR(IF(RIGHT(VLOOKUP($A9,csapatok!$A:$CN,AM$320,FALSE),5)="Csere",VLOOKUP(LEFT(VLOOKUP($A9,csapatok!$A:$CN,AM$320,FALSE),LEN(VLOOKUP($A9,csapatok!$A:$CN,AM$320,FALSE))-6),'csapat-ranglista'!$A:$FP,AM$321,FALSE)/8,VLOOKUP(VLOOKUP($A9,csapatok!$A:$CN,AM$320,FALSE),'csapat-ranglista'!$A:$FP,AM$321,FALSE)/4),0)</f>
        <v>0</v>
      </c>
      <c r="AN9" s="223">
        <f>IFERROR(IF(RIGHT(VLOOKUP($A9,csapatok!$A:$CN,AN$320,FALSE),5)="Csere",VLOOKUP(LEFT(VLOOKUP($A9,csapatok!$A:$CN,AN$320,FALSE),LEN(VLOOKUP($A9,csapatok!$A:$CN,AN$320,FALSE))-6),'csapat-ranglista'!$A:$FP,AN$321,FALSE)/8,VLOOKUP(VLOOKUP($A9,csapatok!$A:$CN,AN$320,FALSE),'csapat-ranglista'!$A:$FP,AN$321,FALSE)/4),0)</f>
        <v>0</v>
      </c>
      <c r="AO9" s="223">
        <f>IFERROR(IF(RIGHT(VLOOKUP($A9,csapatok!$A:$CN,AO$320,FALSE),5)="Csere",VLOOKUP(LEFT(VLOOKUP($A9,csapatok!$A:$CN,AO$320,FALSE),LEN(VLOOKUP($A9,csapatok!$A:$CN,AO$320,FALSE))-6),'csapat-ranglista'!$A:$FP,AO$321,FALSE)/8,VLOOKUP(VLOOKUP($A9,csapatok!$A:$CN,AO$320,FALSE),'csapat-ranglista'!$A:$FP,AO$321,FALSE)/4),0)</f>
        <v>0</v>
      </c>
      <c r="AP9" s="223">
        <f>IFERROR(IF(RIGHT(VLOOKUP($A9,csapatok!$A:$CN,AP$320,FALSE),5)="Csere",VLOOKUP(LEFT(VLOOKUP($A9,csapatok!$A:$CN,AP$320,FALSE),LEN(VLOOKUP($A9,csapatok!$A:$CN,AP$320,FALSE))-6),'csapat-ranglista'!$A:$FP,AP$321,FALSE)/8,VLOOKUP(VLOOKUP($A9,csapatok!$A:$CN,AP$320,FALSE),'csapat-ranglista'!$A:$FP,AP$321,FALSE)/4),0)</f>
        <v>0</v>
      </c>
      <c r="AQ9" s="223">
        <f>IFERROR(IF(RIGHT(VLOOKUP($A9,csapatok!$A:$CN,AQ$320,FALSE),5)="Csere",VLOOKUP(LEFT(VLOOKUP($A9,csapatok!$A:$CN,AQ$320,FALSE),LEN(VLOOKUP($A9,csapatok!$A:$CN,AQ$320,FALSE))-6),'csapat-ranglista'!$A:$FP,AQ$321,FALSE)/8,VLOOKUP(VLOOKUP($A9,csapatok!$A:$CN,AQ$320,FALSE),'csapat-ranglista'!$A:$FP,AQ$321,FALSE)/4),0)</f>
        <v>0</v>
      </c>
      <c r="AR9" s="223">
        <f>IFERROR(IF(RIGHT(VLOOKUP($A9,csapatok!$A:$CN,AR$320,FALSE),5)="Csere",VLOOKUP(LEFT(VLOOKUP($A9,csapatok!$A:$CN,AR$320,FALSE),LEN(VLOOKUP($A9,csapatok!$A:$CN,AR$320,FALSE))-6),'csapat-ranglista'!$A:$FP,AR$321,FALSE)/8,VLOOKUP(VLOOKUP($A9,csapatok!$A:$CN,AR$320,FALSE),'csapat-ranglista'!$A:$FP,AR$321,FALSE)/4),0)</f>
        <v>0</v>
      </c>
      <c r="AS9" s="223">
        <f>IFERROR(IF(RIGHT(VLOOKUP($A9,csapatok!$A:$CN,AS$320,FALSE),5)="Csere",VLOOKUP(LEFT(VLOOKUP($A9,csapatok!$A:$CN,AS$320,FALSE),LEN(VLOOKUP($A9,csapatok!$A:$CN,AS$320,FALSE))-6),'csapat-ranglista'!$A:$FP,AS$321,FALSE)/8,VLOOKUP(VLOOKUP($A9,csapatok!$A:$CN,AS$320,FALSE),'csapat-ranglista'!$A:$FP,AS$321,FALSE)/4),0)</f>
        <v>0</v>
      </c>
      <c r="AT9" s="223">
        <f>IFERROR(IF(RIGHT(VLOOKUP($A9,csapatok!$A:$CN,AT$320,FALSE),5)="Csere",VLOOKUP(LEFT(VLOOKUP($A9,csapatok!$A:$CN,AT$320,FALSE),LEN(VLOOKUP($A9,csapatok!$A:$CN,AT$320,FALSE))-6),'csapat-ranglista'!$A:$FP,AT$321,FALSE)/8,VLOOKUP(VLOOKUP($A9,csapatok!$A:$CN,AT$320,FALSE),'csapat-ranglista'!$A:$FP,AT$321,FALSE)/4),0)</f>
        <v>11.226915428870479</v>
      </c>
      <c r="AU9" s="223">
        <f>IFERROR(IF(RIGHT(VLOOKUP($A9,csapatok!$A:$CN,AU$320,FALSE),5)="Csere",VLOOKUP(LEFT(VLOOKUP($A9,csapatok!$A:$CN,AU$320,FALSE),LEN(VLOOKUP($A9,csapatok!$A:$CN,AU$320,FALSE))-6),'csapat-ranglista'!$A:$FP,AU$321,FALSE)/8,VLOOKUP(VLOOKUP($A9,csapatok!$A:$CN,AU$320,FALSE),'csapat-ranglista'!$A:$FP,AU$321,FALSE)/4),0)</f>
        <v>0</v>
      </c>
      <c r="AV9" s="223">
        <f>IFERROR(IF(RIGHT(VLOOKUP($A9,csapatok!$A:$CN,AV$320,FALSE),5)="Csere",VLOOKUP(LEFT(VLOOKUP($A9,csapatok!$A:$CN,AV$320,FALSE),LEN(VLOOKUP($A9,csapatok!$A:$CN,AV$320,FALSE))-6),'csapat-ranglista'!$A:$FP,AV$321,FALSE)/8,VLOOKUP(VLOOKUP($A9,csapatok!$A:$CN,AV$320,FALSE),'csapat-ranglista'!$A:$FP,AV$321,FALSE)/4),0)</f>
        <v>0</v>
      </c>
      <c r="AW9" s="223">
        <f>IFERROR(IF(RIGHT(VLOOKUP($A9,csapatok!$A:$CN,AW$320,FALSE),5)="Csere",VLOOKUP(LEFT(VLOOKUP($A9,csapatok!$A:$CN,AW$320,FALSE),LEN(VLOOKUP($A9,csapatok!$A:$CN,AW$320,FALSE))-6),'csapat-ranglista'!$A:$FP,AW$321,FALSE)/8,VLOOKUP(VLOOKUP($A9,csapatok!$A:$CN,AW$320,FALSE),'csapat-ranglista'!$A:$FP,AW$321,FALSE)/4),0)</f>
        <v>0</v>
      </c>
      <c r="AX9" s="223">
        <f>IFERROR(IF(RIGHT(VLOOKUP($A9,csapatok!$A:$CN,AX$320,FALSE),5)="Csere",VLOOKUP(LEFT(VLOOKUP($A9,csapatok!$A:$CN,AX$320,FALSE),LEN(VLOOKUP($A9,csapatok!$A:$CN,AX$320,FALSE))-6),'csapat-ranglista'!$A:$FP,AX$321,FALSE)/8,VLOOKUP(VLOOKUP($A9,csapatok!$A:$CN,AX$320,FALSE),'csapat-ranglista'!$A:$FP,AX$321,FALSE)/4),0)</f>
        <v>0</v>
      </c>
      <c r="AY9" s="223">
        <f>IFERROR(IF(RIGHT(VLOOKUP($A9,csapatok!$A:$NN,AY$320,FALSE),5)="Csere",VLOOKUP(LEFT(VLOOKUP($A9,csapatok!$A:$NN,AY$320,FALSE),LEN(VLOOKUP($A9,csapatok!$A:$NN,AY$320,FALSE))-6),'csapat-ranglista'!$A:$FP,AY$321,FALSE)/8,VLOOKUP(VLOOKUP($A9,csapatok!$A:$NN,AY$320,FALSE),'csapat-ranglista'!$A:$FP,AY$321,FALSE)/4),0)</f>
        <v>0</v>
      </c>
      <c r="AZ9" s="223">
        <f>IFERROR(IF(RIGHT(VLOOKUP($A9,csapatok!$A:$NN,AZ$320,FALSE),5)="Csere",VLOOKUP(LEFT(VLOOKUP($A9,csapatok!$A:$NN,AZ$320,FALSE),LEN(VLOOKUP($A9,csapatok!$A:$NN,AZ$320,FALSE))-6),'csapat-ranglista'!$A:$FP,AZ$321,FALSE)/8,VLOOKUP(VLOOKUP($A9,csapatok!$A:$NN,AZ$320,FALSE),'csapat-ranglista'!$A:$FP,AZ$321,FALSE)/4),0)</f>
        <v>0</v>
      </c>
      <c r="BA9" s="223">
        <f>IFERROR(IF(RIGHT(VLOOKUP($A9,csapatok!$A:$NN,BA$320,FALSE),5)="Csere",VLOOKUP(LEFT(VLOOKUP($A9,csapatok!$A:$NN,BA$320,FALSE),LEN(VLOOKUP($A9,csapatok!$A:$NN,BA$320,FALSE))-6),'csapat-ranglista'!$A:$FP,BA$321,FALSE)/8,VLOOKUP(VLOOKUP($A9,csapatok!$A:$NN,BA$320,FALSE),'csapat-ranglista'!$A:$FP,BA$321,FALSE)/4),0)</f>
        <v>0</v>
      </c>
      <c r="BB9" s="223">
        <f>IFERROR(IF(RIGHT(VLOOKUP($A9,csapatok!$A:$NN,BB$320,FALSE),5)="Csere",VLOOKUP(LEFT(VLOOKUP($A9,csapatok!$A:$NN,BB$320,FALSE),LEN(VLOOKUP($A9,csapatok!$A:$NN,BB$320,FALSE))-6),'csapat-ranglista'!$A:$FP,BB$321,FALSE)/8,VLOOKUP(VLOOKUP($A9,csapatok!$A:$NN,BB$320,FALSE),'csapat-ranglista'!$A:$FP,BB$321,FALSE)/4),0)</f>
        <v>0</v>
      </c>
      <c r="BC9" s="224">
        <f>versenyek!$ES$11*IFERROR(VLOOKUP(VLOOKUP($A9,versenyek!ER:ET,3,FALSE),szabalyok!$A$16:$B$23,2,FALSE)/4,0)</f>
        <v>0</v>
      </c>
      <c r="BD9" s="224">
        <f>versenyek!$EV$11*IFERROR(VLOOKUP(VLOOKUP($A9,versenyek!EU:EW,3,FALSE),szabalyok!$A$16:$B$23,2,FALSE)/4,0)</f>
        <v>0</v>
      </c>
      <c r="BE9" s="223">
        <f>IFERROR(IF(RIGHT(VLOOKUP($A9,csapatok!$A:$NN,BE$320,FALSE),5)="Csere",VLOOKUP(LEFT(VLOOKUP($A9,csapatok!$A:$NN,BE$320,FALSE),LEN(VLOOKUP($A9,csapatok!$A:$NN,BE$320,FALSE))-6),'csapat-ranglista'!$A:$FP,BE$321,FALSE)/8,VLOOKUP(VLOOKUP($A9,csapatok!$A:$NN,BE$320,FALSE),'csapat-ranglista'!$A:$FP,BE$321,FALSE)/4),0)</f>
        <v>7.8088661927889547</v>
      </c>
      <c r="BF9" s="223">
        <f>IFERROR(IF(RIGHT(VLOOKUP($A9,csapatok!$A:$NN,BF$320,FALSE),5)="Csere",VLOOKUP(LEFT(VLOOKUP($A9,csapatok!$A:$NN,BF$320,FALSE),LEN(VLOOKUP($A9,csapatok!$A:$NN,BF$320,FALSE))-6),'csapat-ranglista'!$A:$FP,BF$321,FALSE)/8,VLOOKUP(VLOOKUP($A9,csapatok!$A:$NN,BF$320,FALSE),'csapat-ranglista'!$A:$FP,BF$321,FALSE)/4),0)</f>
        <v>0</v>
      </c>
      <c r="BG9" s="223">
        <f>IFERROR(IF(RIGHT(VLOOKUP($A9,csapatok!$A:$NN,BG$320,FALSE),5)="Csere",VLOOKUP(LEFT(VLOOKUP($A9,csapatok!$A:$NN,BG$320,FALSE),LEN(VLOOKUP($A9,csapatok!$A:$NN,BG$320,FALSE))-6),'csapat-ranglista'!$A:$FP,BG$321,FALSE)/8,VLOOKUP(VLOOKUP($A9,csapatok!$A:$NN,BG$320,FALSE),'csapat-ranglista'!$A:$FP,BG$321,FALSE)/4),0)</f>
        <v>0</v>
      </c>
      <c r="BH9" s="223">
        <f>IFERROR(IF(RIGHT(VLOOKUP($A9,csapatok!$A:$NN,BH$320,FALSE),5)="Csere",VLOOKUP(LEFT(VLOOKUP($A9,csapatok!$A:$NN,BH$320,FALSE),LEN(VLOOKUP($A9,csapatok!$A:$NN,BH$320,FALSE))-6),'csapat-ranglista'!$A:$FP,BH$321,FALSE)/8,VLOOKUP(VLOOKUP($A9,csapatok!$A:$NN,BH$320,FALSE),'csapat-ranglista'!$A:$FP,BH$321,FALSE)/4),0)</f>
        <v>0</v>
      </c>
      <c r="BI9" s="223">
        <f>IFERROR(IF(RIGHT(VLOOKUP($A9,csapatok!$A:$NN,BI$320,FALSE),5)="Csere",VLOOKUP(LEFT(VLOOKUP($A9,csapatok!$A:$NN,BI$320,FALSE),LEN(VLOOKUP($A9,csapatok!$A:$NN,BI$320,FALSE))-6),'csapat-ranglista'!$A:$FP,BI$321,FALSE)/8,VLOOKUP(VLOOKUP($A9,csapatok!$A:$NN,BI$320,FALSE),'csapat-ranglista'!$A:$FP,BI$321,FALSE)/4),0)</f>
        <v>0</v>
      </c>
      <c r="BJ9" s="223">
        <f>IFERROR(IF(RIGHT(VLOOKUP($A9,csapatok!$A:$NN,BJ$320,FALSE),5)="Csere",VLOOKUP(LEFT(VLOOKUP($A9,csapatok!$A:$NN,BJ$320,FALSE),LEN(VLOOKUP($A9,csapatok!$A:$NN,BJ$320,FALSE))-6),'csapat-ranglista'!$A:$FP,BJ$321,FALSE)/8,VLOOKUP(VLOOKUP($A9,csapatok!$A:$NN,BJ$320,FALSE),'csapat-ranglista'!$A:$FP,BJ$321,FALSE)/4),0)</f>
        <v>0</v>
      </c>
      <c r="BK9" s="223">
        <f>IFERROR(IF(RIGHT(VLOOKUP($A9,csapatok!$A:$NN,BK$320,FALSE),5)="Csere",VLOOKUP(LEFT(VLOOKUP($A9,csapatok!$A:$NN,BK$320,FALSE),LEN(VLOOKUP($A9,csapatok!$A:$NN,BK$320,FALSE))-6),'csapat-ranglista'!$A:$FP,BK$321,FALSE)/8,VLOOKUP(VLOOKUP($A9,csapatok!$A:$NN,BK$320,FALSE),'csapat-ranglista'!$A:$FP,BK$321,FALSE)/4),0)</f>
        <v>0</v>
      </c>
      <c r="BL9" s="223">
        <f>IFERROR(IF(RIGHT(VLOOKUP($A9,csapatok!$A:$NN,BL$320,FALSE),5)="Csere",VLOOKUP(LEFT(VLOOKUP($A9,csapatok!$A:$NN,BL$320,FALSE),LEN(VLOOKUP($A9,csapatok!$A:$NN,BL$320,FALSE))-6),'csapat-ranglista'!$A:$FP,BL$321,FALSE)/8,VLOOKUP(VLOOKUP($A9,csapatok!$A:$NN,BL$320,FALSE),'csapat-ranglista'!$A:$FP,BL$321,FALSE)/4),0)</f>
        <v>0</v>
      </c>
      <c r="BM9" s="223">
        <f>IFERROR(IF(RIGHT(VLOOKUP($A9,csapatok!$A:$NN,BM$320,FALSE),5)="Csere",VLOOKUP(LEFT(VLOOKUP($A9,csapatok!$A:$NN,BM$320,FALSE),LEN(VLOOKUP($A9,csapatok!$A:$NN,BM$320,FALSE))-6),'csapat-ranglista'!$A:$FP,BM$321,FALSE)/8,VLOOKUP(VLOOKUP($A9,csapatok!$A:$NN,BM$320,FALSE),'csapat-ranglista'!$A:$FP,BM$321,FALSE)/4),0)</f>
        <v>0</v>
      </c>
      <c r="BN9" s="223">
        <f>IFERROR(IF(RIGHT(VLOOKUP($A9,csapatok!$A:$NN,BN$320,FALSE),5)="Csere",VLOOKUP(LEFT(VLOOKUP($A9,csapatok!$A:$NN,BN$320,FALSE),LEN(VLOOKUP($A9,csapatok!$A:$NN,BN$320,FALSE))-6),'csapat-ranglista'!$A:$FP,BN$321,FALSE)/8,VLOOKUP(VLOOKUP($A9,csapatok!$A:$NN,BN$320,FALSE),'csapat-ranglista'!$A:$FP,BN$321,FALSE)/4),0)</f>
        <v>0</v>
      </c>
      <c r="BO9" s="223">
        <f>IFERROR(IF(RIGHT(VLOOKUP($A9,csapatok!$A:$NN,BO$320,FALSE),5)="Csere",VLOOKUP(LEFT(VLOOKUP($A9,csapatok!$A:$NN,BO$320,FALSE),LEN(VLOOKUP($A9,csapatok!$A:$NN,BO$320,FALSE))-6),'csapat-ranglista'!$A:$FP,BO$321,FALSE)/8,VLOOKUP(VLOOKUP($A9,csapatok!$A:$NN,BO$320,FALSE),'csapat-ranglista'!$A:$FP,BO$321,FALSE)/4),0)</f>
        <v>0</v>
      </c>
      <c r="BP9" s="223">
        <f>IFERROR(IF(RIGHT(VLOOKUP($A9,csapatok!$A:$NN,BP$320,FALSE),5)="Csere",VLOOKUP(LEFT(VLOOKUP($A9,csapatok!$A:$NN,BP$320,FALSE),LEN(VLOOKUP($A9,csapatok!$A:$NN,BP$320,FALSE))-6),'csapat-ranglista'!$A:$FP,BP$321,FALSE)/8,VLOOKUP(VLOOKUP($A9,csapatok!$A:$NN,BP$320,FALSE),'csapat-ranglista'!$A:$FP,BP$321,FALSE)/4),0)</f>
        <v>0</v>
      </c>
      <c r="BQ9" s="223">
        <f>IFERROR(IF(RIGHT(VLOOKUP($A9,csapatok!$A:$NN,BQ$320,FALSE),5)="Csere",VLOOKUP(LEFT(VLOOKUP($A9,csapatok!$A:$NN,BQ$320,FALSE),LEN(VLOOKUP($A9,csapatok!$A:$NN,BQ$320,FALSE))-6),'csapat-ranglista'!$A:$FP,BQ$321,FALSE)/8,VLOOKUP(VLOOKUP($A9,csapatok!$A:$NN,BQ$320,FALSE),'csapat-ranglista'!$A:$FP,BQ$321,FALSE)/4),0)</f>
        <v>0</v>
      </c>
      <c r="BR9" s="223">
        <f>IFERROR(IF(RIGHT(VLOOKUP($A9,csapatok!$A:$NN,BR$320,FALSE),5)="Csere",VLOOKUP(LEFT(VLOOKUP($A9,csapatok!$A:$NN,BR$320,FALSE),LEN(VLOOKUP($A9,csapatok!$A:$NN,BR$320,FALSE))-6),'csapat-ranglista'!$A:$FP,BR$321,FALSE)/8,VLOOKUP(VLOOKUP($A9,csapatok!$A:$NN,BR$320,FALSE),'csapat-ranglista'!$A:$FP,BR$321,FALSE)/4),0)</f>
        <v>0</v>
      </c>
      <c r="BS9" s="223">
        <f>IFERROR(IF(RIGHT(VLOOKUP($A9,csapatok!$A:$NN,BS$320,FALSE),5)="Csere",VLOOKUP(LEFT(VLOOKUP($A9,csapatok!$A:$NN,BS$320,FALSE),LEN(VLOOKUP($A9,csapatok!$A:$NN,BS$320,FALSE))-6),'csapat-ranglista'!$A:$FP,BS$321,FALSE)/8,VLOOKUP(VLOOKUP($A9,csapatok!$A:$NN,BS$320,FALSE),'csapat-ranglista'!$A:$FP,BS$321,FALSE)/4),0)</f>
        <v>0.90299759684348213</v>
      </c>
      <c r="BT9" s="223">
        <f>IFERROR(IF(RIGHT(VLOOKUP($A9,csapatok!$A:$NN,BT$320,FALSE),5)="Csere",VLOOKUP(LEFT(VLOOKUP($A9,csapatok!$A:$NN,BT$320,FALSE),LEN(VLOOKUP($A9,csapatok!$A:$NN,BT$320,FALSE))-6),'csapat-ranglista'!$A:$FP,BT$321,FALSE)/8,VLOOKUP(VLOOKUP($A9,csapatok!$A:$NN,BT$320,FALSE),'csapat-ranglista'!$A:$FP,BT$321,FALSE)/4),0)</f>
        <v>0</v>
      </c>
      <c r="BU9" s="223">
        <f>IFERROR(IF(RIGHT(VLOOKUP($A9,csapatok!$A:$NN,BU$320,FALSE),5)="Csere",VLOOKUP(LEFT(VLOOKUP($A9,csapatok!$A:$NN,BU$320,FALSE),LEN(VLOOKUP($A9,csapatok!$A:$NN,BU$320,FALSE))-6),'csapat-ranglista'!$A:$FP,BU$321,FALSE)/8,VLOOKUP(VLOOKUP($A9,csapatok!$A:$NN,BU$320,FALSE),'csapat-ranglista'!$A:$FP,BU$321,FALSE)/4),0)</f>
        <v>0</v>
      </c>
      <c r="BV9" s="223">
        <f>IFERROR(IF(RIGHT(VLOOKUP($A9,csapatok!$A:$NN,BV$320,FALSE),5)="Csere",VLOOKUP(LEFT(VLOOKUP($A9,csapatok!$A:$NN,BV$320,FALSE),LEN(VLOOKUP($A9,csapatok!$A:$NN,BV$320,FALSE))-6),'csapat-ranglista'!$A:$FP,BV$321,FALSE)/8,VLOOKUP(VLOOKUP($A9,csapatok!$A:$NN,BV$320,FALSE),'csapat-ranglista'!$A:$FP,BV$321,FALSE)/4),0)</f>
        <v>0</v>
      </c>
      <c r="BW9" s="223">
        <f>IFERROR(IF(RIGHT(VLOOKUP($A9,csapatok!$A:$NN,BW$320,FALSE),5)="Csere",VLOOKUP(LEFT(VLOOKUP($A9,csapatok!$A:$NN,BW$320,FALSE),LEN(VLOOKUP($A9,csapatok!$A:$NN,BW$320,FALSE))-6),'csapat-ranglista'!$A:$FP,BW$321,FALSE)/8,VLOOKUP(VLOOKUP($A9,csapatok!$A:$NN,BW$320,FALSE),'csapat-ranglista'!$A:$FP,BW$321,FALSE)/4),0)</f>
        <v>0</v>
      </c>
      <c r="BX9" s="223">
        <f>IFERROR(IF(RIGHT(VLOOKUP($A9,csapatok!$A:$NN,BX$320,FALSE),5)="Csere",VLOOKUP(LEFT(VLOOKUP($A9,csapatok!$A:$NN,BX$320,FALSE),LEN(VLOOKUP($A9,csapatok!$A:$NN,BX$320,FALSE))-6),'csapat-ranglista'!$A:$FP,BX$321,FALSE)/8,VLOOKUP(VLOOKUP($A9,csapatok!$A:$NN,BX$320,FALSE),'csapat-ranglista'!$A:$FP,BX$321,FALSE)/4),0)</f>
        <v>0</v>
      </c>
      <c r="BY9" s="223">
        <f>IFERROR(IF(RIGHT(VLOOKUP($A9,csapatok!$A:$NN,BY$320,FALSE),5)="Csere",VLOOKUP(LEFT(VLOOKUP($A9,csapatok!$A:$NN,BY$320,FALSE),LEN(VLOOKUP($A9,csapatok!$A:$NN,BY$320,FALSE))-6),'csapat-ranglista'!$A:$FP,BY$321,FALSE)/8,VLOOKUP(VLOOKUP($A9,csapatok!$A:$NN,BY$320,FALSE),'csapat-ranglista'!$A:$FP,BY$321,FALSE)/4),0)</f>
        <v>17.717497017668766</v>
      </c>
      <c r="BZ9" s="223">
        <f>IFERROR(IF(RIGHT(VLOOKUP($A9,csapatok!$A:$NN,BZ$320,FALSE),5)="Csere",VLOOKUP(LEFT(VLOOKUP($A9,csapatok!$A:$NN,BZ$320,FALSE),LEN(VLOOKUP($A9,csapatok!$A:$NN,BZ$320,FALSE))-6),'csapat-ranglista'!$A:$FP,BZ$321,FALSE)/8,VLOOKUP(VLOOKUP($A9,csapatok!$A:$NN,BZ$320,FALSE),'csapat-ranglista'!$A:$FP,BZ$321,FALSE)/4),0)</f>
        <v>0</v>
      </c>
      <c r="CA9" s="223">
        <f>IFERROR(IF(RIGHT(VLOOKUP($A9,csapatok!$A:$NN,CA$320,FALSE),5)="Csere",VLOOKUP(LEFT(VLOOKUP($A9,csapatok!$A:$NN,CA$320,FALSE),LEN(VLOOKUP($A9,csapatok!$A:$NN,CA$320,FALSE))-6),'csapat-ranglista'!$A:$FP,CA$321,FALSE)/8,VLOOKUP(VLOOKUP($A9,csapatok!$A:$NN,CA$320,FALSE),'csapat-ranglista'!$A:$FP,CA$321,FALSE)/4),0)</f>
        <v>0</v>
      </c>
      <c r="CB9" s="223">
        <f>IFERROR(IF(RIGHT(VLOOKUP($A9,csapatok!$A:$NN,CB$320,FALSE),5)="Csere",VLOOKUP(LEFT(VLOOKUP($A9,csapatok!$A:$NN,CB$320,FALSE),LEN(VLOOKUP($A9,csapatok!$A:$NN,CB$320,FALSE))-6),'csapat-ranglista'!$A:$FP,CB$321,FALSE)/8,VLOOKUP(VLOOKUP($A9,csapatok!$A:$NN,CB$320,FALSE),'csapat-ranglista'!$A:$FP,CB$321,FALSE)/4),0)</f>
        <v>0</v>
      </c>
      <c r="CC9" s="223">
        <f>IFERROR(IF(RIGHT(VLOOKUP($A9,csapatok!$A:$NN,CC$320,FALSE),5)="Csere",VLOOKUP(LEFT(VLOOKUP($A9,csapatok!$A:$NN,CC$320,FALSE),LEN(VLOOKUP($A9,csapatok!$A:$NN,CC$320,FALSE))-6),'csapat-ranglista'!$A:$FP,CC$321,FALSE)/8,VLOOKUP(VLOOKUP($A9,csapatok!$A:$NN,CC$320,FALSE),'csapat-ranglista'!$A:$FP,CC$321,FALSE)/4),0)</f>
        <v>0</v>
      </c>
      <c r="CD9" s="223">
        <f>IFERROR(IF(RIGHT(VLOOKUP($A9,csapatok!$A:$NN,CD$320,FALSE),5)="Csere",VLOOKUP(LEFT(VLOOKUP($A9,csapatok!$A:$NN,CD$320,FALSE),LEN(VLOOKUP($A9,csapatok!$A:$NN,CD$320,FALSE))-6),'csapat-ranglista'!$A:$FP,CD$321,FALSE)/8,VLOOKUP(VLOOKUP($A9,csapatok!$A:$NN,CD$320,FALSE),'csapat-ranglista'!$A:$FP,CD$321,FALSE)/4),0)</f>
        <v>0</v>
      </c>
      <c r="CE9" s="223">
        <f>IFERROR(IF(RIGHT(VLOOKUP($A9,csapatok!$A:$NN,CE$320,FALSE),5)="Csere",VLOOKUP(LEFT(VLOOKUP($A9,csapatok!$A:$NN,CE$320,FALSE),LEN(VLOOKUP($A9,csapatok!$A:$NN,CE$320,FALSE))-6),'csapat-ranglista'!$A:$FP,CE$321,FALSE)/8,VLOOKUP(VLOOKUP($A9,csapatok!$A:$NN,CE$320,FALSE),'csapat-ranglista'!$A:$FP,CE$321,FALSE)/4),0)</f>
        <v>0</v>
      </c>
      <c r="CF9" s="223">
        <f>IFERROR(IF(RIGHT(VLOOKUP($A9,csapatok!$A:$NN,CF$320,FALSE),5)="Csere",VLOOKUP(LEFT(VLOOKUP($A9,csapatok!$A:$NN,CF$320,FALSE),LEN(VLOOKUP($A9,csapatok!$A:$NN,CF$320,FALSE))-6),'csapat-ranglista'!$A:$FP,CF$321,FALSE)/8,VLOOKUP(VLOOKUP($A9,csapatok!$A:$NN,CF$320,FALSE),'csapat-ranglista'!$A:$FP,CF$321,FALSE)/4),0)</f>
        <v>0</v>
      </c>
      <c r="CG9" s="223">
        <f>IFERROR(IF(RIGHT(VLOOKUP($A9,csapatok!$A:$NN,CG$320,FALSE),5)="Csere",VLOOKUP(LEFT(VLOOKUP($A9,csapatok!$A:$NN,CG$320,FALSE),LEN(VLOOKUP($A9,csapatok!$A:$NN,CG$320,FALSE))-6),'csapat-ranglista'!$A:$FP,CG$321,FALSE)/8,VLOOKUP(VLOOKUP($A9,csapatok!$A:$NN,CG$320,FALSE),'csapat-ranglista'!$A:$FP,CG$321,FALSE)/4),0)</f>
        <v>0</v>
      </c>
      <c r="CH9" s="223">
        <f>IFERROR(IF(RIGHT(VLOOKUP($A9,csapatok!$A:$NN,CH$320,FALSE),5)="Csere",VLOOKUP(LEFT(VLOOKUP($A9,csapatok!$A:$NN,CH$320,FALSE),LEN(VLOOKUP($A9,csapatok!$A:$NN,CH$320,FALSE))-6),'csapat-ranglista'!$A:$FP,CH$321,FALSE)/8,VLOOKUP(VLOOKUP($A9,csapatok!$A:$NN,CH$320,FALSE),'csapat-ranglista'!$A:$FP,CH$321,FALSE)/4),0)</f>
        <v>0</v>
      </c>
      <c r="CI9" s="223">
        <f>IFERROR(IF(RIGHT(VLOOKUP($A9,csapatok!$A:$NN,CI$320,FALSE),5)="Csere",VLOOKUP(LEFT(VLOOKUP($A9,csapatok!$A:$NN,CI$320,FALSE),LEN(VLOOKUP($A9,csapatok!$A:$NN,CI$320,FALSE))-6),'csapat-ranglista'!$A:$FP,CI$321,FALSE)/8,VLOOKUP(VLOOKUP($A9,csapatok!$A:$NN,CI$320,FALSE),'csapat-ranglista'!$A:$FP,CI$321,FALSE)/4),0)</f>
        <v>0</v>
      </c>
      <c r="CJ9" s="224">
        <f>versenyek!$IQ$11*IFERROR(VLOOKUP(VLOOKUP($A9,versenyek!IP:IR,3,FALSE),szabalyok!$A$16:$B$23,2,FALSE)/4,0)</f>
        <v>0</v>
      </c>
      <c r="CK9" s="224">
        <f>versenyek!$IT$11*IFERROR(VLOOKUP(VLOOKUP($A9,versenyek!IS:IU,3,FALSE),szabalyok!$A$16:$B$23,2,FALSE)/4,0)</f>
        <v>0</v>
      </c>
      <c r="CL9" s="223">
        <f>IFERROR(IF(RIGHT(VLOOKUP($A9,csapatok!$A:$NN,CL$320,FALSE),5)="Csere",VLOOKUP(LEFT(VLOOKUP($A9,csapatok!$A:$NN,CL$320,FALSE),LEN(VLOOKUP($A9,csapatok!$A:$NN,CL$320,FALSE))-6),'csapat-ranglista'!$A:$FP,CL$321,FALSE)/8,VLOOKUP(VLOOKUP($A9,csapatok!$A:$NN,CL$320,FALSE),'csapat-ranglista'!$A:$FP,CL$321,FALSE)/4),0)</f>
        <v>0</v>
      </c>
      <c r="CM9" s="223">
        <f>IFERROR(IF(RIGHT(VLOOKUP($A9,csapatok!$A:$NN,CM$320,FALSE),5)="Csere",VLOOKUP(LEFT(VLOOKUP($A9,csapatok!$A:$NN,CM$320,FALSE),LEN(VLOOKUP($A9,csapatok!$A:$NN,CM$320,FALSE))-6),'csapat-ranglista'!$A:$FP,CM$321,FALSE)/8,VLOOKUP(VLOOKUP($A9,csapatok!$A:$NN,CM$320,FALSE),'csapat-ranglista'!$A:$FP,CM$321,FALSE)/4),0)</f>
        <v>0</v>
      </c>
      <c r="CN9" s="223">
        <f>IFERROR(IF(RIGHT(VLOOKUP($A9,csapatok!$A:$NN,CN$320,FALSE),5)="Csere",VLOOKUP(LEFT(VLOOKUP($A9,csapatok!$A:$NN,CN$320,FALSE),LEN(VLOOKUP($A9,csapatok!$A:$NN,CN$320,FALSE))-6),'csapat-ranglista'!$A:$FP,CN$321,FALSE)/8,VLOOKUP(VLOOKUP($A9,csapatok!$A:$NN,CN$320,FALSE),'csapat-ranglista'!$A:$FP,CN$321,FALSE)/4),0)</f>
        <v>0</v>
      </c>
      <c r="CO9" s="223">
        <f>IFERROR(IF(RIGHT(VLOOKUP($A9,csapatok!$A:$NN,CO$320,FALSE),5)="Csere",VLOOKUP(LEFT(VLOOKUP($A9,csapatok!$A:$NN,CO$320,FALSE),LEN(VLOOKUP($A9,csapatok!$A:$NN,CO$320,FALSE))-6),'csapat-ranglista'!$A:$FP,CO$321,FALSE)/8,VLOOKUP(VLOOKUP($A9,csapatok!$A:$NN,CO$320,FALSE),'csapat-ranglista'!$A:$FP,CO$321,FALSE)/4),0)</f>
        <v>0</v>
      </c>
      <c r="CP9" s="223">
        <f>IFERROR(IF(RIGHT(VLOOKUP($A9,csapatok!$A:$NN,CP$320,FALSE),5)="Csere",VLOOKUP(LEFT(VLOOKUP($A9,csapatok!$A:$NN,CP$320,FALSE),LEN(VLOOKUP($A9,csapatok!$A:$NN,CP$320,FALSE))-6),'csapat-ranglista'!$A:$FP,CP$321,FALSE)/8,VLOOKUP(VLOOKUP($A9,csapatok!$A:$NN,CP$320,FALSE),'csapat-ranglista'!$A:$FP,CP$321,FALSE)/4),0)</f>
        <v>1.3832496750108252</v>
      </c>
      <c r="CQ9" s="223">
        <f>IFERROR(IF(RIGHT(VLOOKUP($A9,csapatok!$A:$NN,CQ$320,FALSE),5)="Csere",VLOOKUP(LEFT(VLOOKUP($A9,csapatok!$A:$NN,CQ$320,FALSE),LEN(VLOOKUP($A9,csapatok!$A:$NN,CQ$320,FALSE))-6),'csapat-ranglista'!$A:$FP,CQ$321,FALSE)/8,VLOOKUP(VLOOKUP($A9,csapatok!$A:$NN,CQ$320,FALSE),'csapat-ranglista'!$A:$FP,CQ$321,FALSE)/4),0)</f>
        <v>0</v>
      </c>
      <c r="CR9" s="223">
        <f>IFERROR(IF(RIGHT(VLOOKUP($A9,csapatok!$A:$NN,CR$320,FALSE),5)="Csere",VLOOKUP(LEFT(VLOOKUP($A9,csapatok!$A:$NN,CR$320,FALSE),LEN(VLOOKUP($A9,csapatok!$A:$NN,CR$320,FALSE))-6),'csapat-ranglista'!$A:$FP,CR$321,FALSE)/8,VLOOKUP(VLOOKUP($A9,csapatok!$A:$NN,CR$320,FALSE),'csapat-ranglista'!$A:$FP,CR$321,FALSE)/4),0)</f>
        <v>0</v>
      </c>
      <c r="CS9" s="223">
        <f>IFERROR(IF(RIGHT(VLOOKUP($A9,csapatok!$A:$NN,CS$320,FALSE),5)="Csere",VLOOKUP(LEFT(VLOOKUP($A9,csapatok!$A:$NN,CS$320,FALSE),LEN(VLOOKUP($A9,csapatok!$A:$NN,CS$320,FALSE))-6),'csapat-ranglista'!$A:$FP,CS$321,FALSE)/8,VLOOKUP(VLOOKUP($A9,csapatok!$A:$NN,CS$320,FALSE),'csapat-ranglista'!$A:$FP,CS$321,FALSE)/4),0)</f>
        <v>4.8935251428240925</v>
      </c>
      <c r="CT9" s="223">
        <f>IFERROR(IF(RIGHT(VLOOKUP($A9,csapatok!$A:$NN,CT$320,FALSE),5)="Csere",VLOOKUP(LEFT(VLOOKUP($A9,csapatok!$A:$NN,CT$320,FALSE),LEN(VLOOKUP($A9,csapatok!$A:$NN,CT$320,FALSE))-6),'csapat-ranglista'!$A:$FP,CT$321,FALSE)/8,VLOOKUP(VLOOKUP($A9,csapatok!$A:$NN,CT$320,FALSE),'csapat-ranglista'!$A:$FP,CT$321,FALSE)/4),0)</f>
        <v>0</v>
      </c>
      <c r="CU9" s="223">
        <f>IFERROR(IF(RIGHT(VLOOKUP($A9,csapatok!$A:$NN,CU$320,FALSE),5)="Csere",VLOOKUP(LEFT(VLOOKUP($A9,csapatok!$A:$NN,CU$320,FALSE),LEN(VLOOKUP($A9,csapatok!$A:$NN,CU$320,FALSE))-6),'csapat-ranglista'!$A:$FP,CU$321,FALSE)/8,VLOOKUP(VLOOKUP($A9,csapatok!$A:$NN,CU$320,FALSE),'csapat-ranglista'!$A:$FP,CU$321,FALSE)/4),0)</f>
        <v>0</v>
      </c>
      <c r="CV9" s="223">
        <f>IFERROR(IF(RIGHT(VLOOKUP($A9,csapatok!$A:$NN,CV$320,FALSE),5)="Csere",VLOOKUP(LEFT(VLOOKUP($A9,csapatok!$A:$NN,CV$320,FALSE),LEN(VLOOKUP($A9,csapatok!$A:$NN,CV$320,FALSE))-6),'csapat-ranglista'!$A:$FP,CV$321,FALSE)/8,VLOOKUP(VLOOKUP($A9,csapatok!$A:$NN,CV$320,FALSE),'csapat-ranglista'!$A:$FP,CV$321,FALSE)/4),0)</f>
        <v>0</v>
      </c>
      <c r="CW9" s="223">
        <f>IFERROR(IF(RIGHT(VLOOKUP($A9,csapatok!$A:$NN,CW$320,FALSE),5)="Csere",VLOOKUP(LEFT(VLOOKUP($A9,csapatok!$A:$NN,CW$320,FALSE),LEN(VLOOKUP($A9,csapatok!$A:$NN,CW$320,FALSE))-6),'csapat-ranglista'!$A:$FP,CW$321,FALSE)/8,VLOOKUP(VLOOKUP($A9,csapatok!$A:$NN,CW$320,FALSE),'csapat-ranglista'!$A:$FP,CW$321,FALSE)/4),0)</f>
        <v>0</v>
      </c>
      <c r="CX9" s="223">
        <f>IFERROR(IF(RIGHT(VLOOKUP($A9,csapatok!$A:$NN,CX$320,FALSE),5)="Csere",VLOOKUP(LEFT(VLOOKUP($A9,csapatok!$A:$NN,CX$320,FALSE),LEN(VLOOKUP($A9,csapatok!$A:$NN,CX$320,FALSE))-6),'csapat-ranglista'!$A:$FP,CX$321,FALSE)/8,VLOOKUP(VLOOKUP($A9,csapatok!$A:$NN,CX$320,FALSE),'csapat-ranglista'!$A:$FP,CX$321,FALSE)/4),0)</f>
        <v>0</v>
      </c>
      <c r="CY9" s="223">
        <f>IFERROR(IF(RIGHT(VLOOKUP($A9,csapatok!$A:$NN,CY$320,FALSE),5)="Csere",VLOOKUP(LEFT(VLOOKUP($A9,csapatok!$A:$NN,CY$320,FALSE),LEN(VLOOKUP($A9,csapatok!$A:$NN,CY$320,FALSE))-6),'csapat-ranglista'!$A:$FP,CY$321,FALSE)/8,VLOOKUP(VLOOKUP($A9,csapatok!$A:$NN,CY$320,FALSE),'csapat-ranglista'!$A:$FP,CY$321,FALSE)/4),0)</f>
        <v>0</v>
      </c>
      <c r="CZ9" s="223">
        <f>IFERROR(IF(RIGHT(VLOOKUP($A9,csapatok!$A:$NN,CZ$320,FALSE),5)="Csere",VLOOKUP(LEFT(VLOOKUP($A9,csapatok!$A:$NN,CZ$320,FALSE),LEN(VLOOKUP($A9,csapatok!$A:$NN,CZ$320,FALSE))-6),'csapat-ranglista'!$A:$FP,CZ$321,FALSE)/8,VLOOKUP(VLOOKUP($A9,csapatok!$A:$NN,CZ$320,FALSE),'csapat-ranglista'!$A:$FP,CZ$321,FALSE)/4),0)</f>
        <v>0</v>
      </c>
      <c r="DA9" s="223">
        <f>IFERROR(IF(RIGHT(VLOOKUP($A9,csapatok!$A:$NN,DA$320,FALSE),5)="Csere",VLOOKUP(LEFT(VLOOKUP($A9,csapatok!$A:$NN,DA$320,FALSE),LEN(VLOOKUP($A9,csapatok!$A:$NN,DA$320,FALSE))-6),'csapat-ranglista'!$A:$FP,DA$321,FALSE)/8,VLOOKUP(VLOOKUP($A9,csapatok!$A:$NN,DA$320,FALSE),'csapat-ranglista'!$A:$FP,DA$321,FALSE)/4),0)</f>
        <v>0</v>
      </c>
      <c r="DB9" s="223">
        <f>IFERROR(IF(RIGHT(VLOOKUP($A9,csapatok!$A:$NN,DB$320,FALSE),5)="Csere",VLOOKUP(LEFT(VLOOKUP($A9,csapatok!$A:$NN,DB$320,FALSE),LEN(VLOOKUP($A9,csapatok!$A:$NN,DB$320,FALSE))-6),'csapat-ranglista'!$A:$FP,DB$321,FALSE)/8,VLOOKUP(VLOOKUP($A9,csapatok!$A:$NN,DB$320,FALSE),'csapat-ranglista'!$A:$FP,DB$321,FALSE)/4),0)</f>
        <v>0</v>
      </c>
      <c r="DC9" s="223">
        <f>IFERROR(IF(RIGHT(VLOOKUP($A9,csapatok!$A:$NN,DC$320,FALSE),5)="Csere",VLOOKUP(LEFT(VLOOKUP($A9,csapatok!$A:$NN,DC$320,FALSE),LEN(VLOOKUP($A9,csapatok!$A:$NN,DC$320,FALSE))-6),'csapat-ranglista'!$A:$FP,DC$321,FALSE)/8,VLOOKUP(VLOOKUP($A9,csapatok!$A:$NN,DC$320,FALSE),'csapat-ranglista'!$A:$FP,DC$321,FALSE)/4),0)</f>
        <v>0</v>
      </c>
      <c r="DD9" s="223">
        <f>IFERROR(IF(RIGHT(VLOOKUP($A9,csapatok!$A:$NN,DD$320,FALSE),5)="Csere",VLOOKUP(LEFT(VLOOKUP($A9,csapatok!$A:$NN,DD$320,FALSE),LEN(VLOOKUP($A9,csapatok!$A:$NN,DD$320,FALSE))-6),'csapat-ranglista'!$A:$FP,DD$321,FALSE)/8,VLOOKUP(VLOOKUP($A9,csapatok!$A:$NN,DD$320,FALSE),'csapat-ranglista'!$A:$FP,DD$321,FALSE)/4),0)</f>
        <v>4.7113622269689248</v>
      </c>
      <c r="DE9" s="223">
        <f>IFERROR(IF(RIGHT(VLOOKUP($A9,csapatok!$A:$NN,DE$320,FALSE),5)="Csere",VLOOKUP(LEFT(VLOOKUP($A9,csapatok!$A:$NN,DE$320,FALSE),LEN(VLOOKUP($A9,csapatok!$A:$NN,DE$320,FALSE))-6),'csapat-ranglista'!$A:$FP,DE$321,FALSE)/8,VLOOKUP(VLOOKUP($A9,csapatok!$A:$NN,DE$320,FALSE),'csapat-ranglista'!$A:$FP,DE$321,FALSE)/4),0)</f>
        <v>0</v>
      </c>
      <c r="DF9" s="223">
        <f>IFERROR(IF(RIGHT(VLOOKUP($A9,csapatok!$A:$NN,DF$320,FALSE),5)="Csere",VLOOKUP(LEFT(VLOOKUP($A9,csapatok!$A:$NN,DF$320,FALSE),LEN(VLOOKUP($A9,csapatok!$A:$NN,DF$320,FALSE))-6),'csapat-ranglista'!$A:$FP,DF$321,FALSE)/8,VLOOKUP(VLOOKUP($A9,csapatok!$A:$NN,DF$320,FALSE),'csapat-ranglista'!$A:$FP,DF$321,FALSE)/4),0)</f>
        <v>0</v>
      </c>
      <c r="DG9" s="223">
        <f>IFERROR(IF(RIGHT(VLOOKUP($A9,csapatok!$A:$NN,DG$320,FALSE),5)="Csere",VLOOKUP(LEFT(VLOOKUP($A9,csapatok!$A:$NN,DG$320,FALSE),LEN(VLOOKUP($A9,csapatok!$A:$NN,DG$320,FALSE))-6),'csapat-ranglista'!$A:$FP,DG$321,FALSE)/8,VLOOKUP(VLOOKUP($A9,csapatok!$A:$NN,DG$320,FALSE),'csapat-ranglista'!$A:$FP,DG$321,FALSE)/4),0)</f>
        <v>0</v>
      </c>
      <c r="DH9" s="223">
        <f>IFERROR(IF(RIGHT(VLOOKUP($A9,csapatok!$A:$NN,DH$320,FALSE),5)="Csere",VLOOKUP(LEFT(VLOOKUP($A9,csapatok!$A:$NN,DH$320,FALSE),LEN(VLOOKUP($A9,csapatok!$A:$NN,DH$320,FALSE))-6),'csapat-ranglista'!$A:$FP,DH$321,FALSE)/8,VLOOKUP(VLOOKUP($A9,csapatok!$A:$NN,DH$320,FALSE),'csapat-ranglista'!$A:$FP,DH$321,FALSE)/4),0)</f>
        <v>0</v>
      </c>
      <c r="DI9" s="223">
        <f>IFERROR(IF(RIGHT(VLOOKUP($A9,csapatok!$A:$NN,DI$320,FALSE),5)="Csere",VLOOKUP(LEFT(VLOOKUP($A9,csapatok!$A:$NN,DI$320,FALSE),LEN(VLOOKUP($A9,csapatok!$A:$NN,DI$320,FALSE))-6),'csapat-ranglista'!$A:$FP,DI$321,FALSE)/8,VLOOKUP(VLOOKUP($A9,csapatok!$A:$NN,DI$320,FALSE),'csapat-ranglista'!$A:$FP,DI$321,FALSE)/4),0)</f>
        <v>0</v>
      </c>
      <c r="DJ9" s="223">
        <f>IFERROR(IF(RIGHT(VLOOKUP($A9,csapatok!$A:$NN,DJ$320,FALSE),5)="Csere",VLOOKUP(LEFT(VLOOKUP($A9,csapatok!$A:$NN,DJ$320,FALSE),LEN(VLOOKUP($A9,csapatok!$A:$NN,DJ$320,FALSE))-6),'csapat-ranglista'!$A:$FP,DJ$321,FALSE)/8,VLOOKUP(VLOOKUP($A9,csapatok!$A:$NN,DJ$320,FALSE),'csapat-ranglista'!$A:$FP,DJ$321,FALSE)/4),0)</f>
        <v>0</v>
      </c>
      <c r="DK9" s="223">
        <f>IFERROR(IF(RIGHT(VLOOKUP($A9,csapatok!$A:$NN,DK$320,FALSE),5)="Csere",VLOOKUP(LEFT(VLOOKUP($A9,csapatok!$A:$NN,DK$320,FALSE),LEN(VLOOKUP($A9,csapatok!$A:$NN,DK$320,FALSE))-6),'csapat-ranglista'!$A:$FP,DK$321,FALSE)/8,VLOOKUP(VLOOKUP($A9,csapatok!$A:$NN,DK$320,FALSE),'csapat-ranglista'!$A:$FP,DK$321,FALSE)/4),0)</f>
        <v>0</v>
      </c>
      <c r="DL9" s="223">
        <f>IFERROR(IF(RIGHT(VLOOKUP($A9,csapatok!$A:$NN,DL$320,FALSE),5)="Csere",VLOOKUP(LEFT(VLOOKUP($A9,csapatok!$A:$NN,DL$320,FALSE),LEN(VLOOKUP($A9,csapatok!$A:$NN,DL$320,FALSE))-6),'csapat-ranglista'!$A:$FP,DL$321,FALSE)/8,VLOOKUP(VLOOKUP($A9,csapatok!$A:$NN,DL$320,FALSE),'csapat-ranglista'!$A:$FP,DL$321,FALSE)/4),0)</f>
        <v>0</v>
      </c>
      <c r="DM9" s="223">
        <f>IFERROR(IF(RIGHT(VLOOKUP($A9,csapatok!$A:$NN,DM$320,FALSE),5)="Csere",VLOOKUP(LEFT(VLOOKUP($A9,csapatok!$A:$NN,DM$320,FALSE),LEN(VLOOKUP($A9,csapatok!$A:$NN,DM$320,FALSE))-6),'csapat-ranglista'!$A:$FP,DM$321,FALSE)/8,VLOOKUP(VLOOKUP($A9,csapatok!$A:$NN,DM$320,FALSE),'csapat-ranglista'!$A:$FP,DM$321,FALSE)/4),0)</f>
        <v>10.068500399098781</v>
      </c>
      <c r="DN9" s="223">
        <f>IFERROR(IF(RIGHT(VLOOKUP($A9,csapatok!$A:$NN,DN$320,FALSE),5)="Csere",VLOOKUP(LEFT(VLOOKUP($A9,csapatok!$A:$NN,DN$320,FALSE),LEN(VLOOKUP($A9,csapatok!$A:$NN,DN$320,FALSE))-6),'csapat-ranglista'!$A:$FP,DN$321,FALSE)/8,VLOOKUP(VLOOKUP($A9,csapatok!$A:$NN,DN$320,FALSE),'csapat-ranglista'!$A:$FP,DN$321,FALSE)/4),0)</f>
        <v>0.77539954663157218</v>
      </c>
      <c r="DO9" s="224">
        <f>versenyek!$MF$11*IFERROR(VLOOKUP(VLOOKUP($A9,versenyek!ME:MG,3,FALSE),szabalyok!$A$16:$B$23,2,FALSE)/4,0)</f>
        <v>0</v>
      </c>
      <c r="DP9" s="224">
        <f>versenyek!$MI$11*IFERROR(VLOOKUP(VLOOKUP($A9,versenyek!MH:MJ,3,FALSE),szabalyok!$A$16:$B$23,2,FALSE)/4,0)</f>
        <v>0</v>
      </c>
      <c r="DQ9" s="223">
        <f>IFERROR(IF(RIGHT(VLOOKUP($A9,csapatok!$A:$NN,DQ$320,FALSE),5)="Csere",VLOOKUP(LEFT(VLOOKUP($A9,csapatok!$A:$NN,DQ$320,FALSE),LEN(VLOOKUP($A9,csapatok!$A:$NN,DQ$320,FALSE))-6),'csapat-ranglista'!$A:$FP,DQ$321,FALSE)/8,VLOOKUP(VLOOKUP($A9,csapatok!$A:$NN,DQ$320,FALSE),'csapat-ranglista'!$A:$FP,DQ$321,FALSE)/4),0)</f>
        <v>0</v>
      </c>
      <c r="DR9" s="223">
        <f>IFERROR(IF(RIGHT(VLOOKUP($A9,csapatok!$A:$NN,DR$320,FALSE),5)="Csere",VLOOKUP(LEFT(VLOOKUP($A9,csapatok!$A:$NN,DR$320,FALSE),LEN(VLOOKUP($A9,csapatok!$A:$NN,DR$320,FALSE))-6),'csapat-ranglista'!$A:$FP,DR$321,FALSE)/8,VLOOKUP(VLOOKUP($A9,csapatok!$A:$NN,DR$320,FALSE),'csapat-ranglista'!$A:$FP,DR$321,FALSE)/4),0)</f>
        <v>0</v>
      </c>
      <c r="DS9" s="223">
        <f>IFERROR(IF(RIGHT(VLOOKUP($A9,csapatok!$A:$NN,DS$320,FALSE),5)="Csere",VLOOKUP(LEFT(VLOOKUP($A9,csapatok!$A:$NN,DS$320,FALSE),LEN(VLOOKUP($A9,csapatok!$A:$NN,DS$320,FALSE))-6),'csapat-ranglista'!$A:$FP,DS$321,FALSE)/8,VLOOKUP(VLOOKUP($A9,csapatok!$A:$NN,DS$320,FALSE),'csapat-ranglista'!$A:$FP,DS$321,FALSE)/4),0)</f>
        <v>1.7328804071451374</v>
      </c>
      <c r="DT9" s="223">
        <f>IFERROR(IF(RIGHT(VLOOKUP($A9,csapatok!$A:$NN,DT$320,FALSE),5)="Csere",VLOOKUP(LEFT(VLOOKUP($A9,csapatok!$A:$NN,DT$320,FALSE),LEN(VLOOKUP($A9,csapatok!$A:$NN,DT$320,FALSE))-6),'csapat-ranglista'!$A:$FP,DT$321,FALSE)/8,VLOOKUP(VLOOKUP($A9,csapatok!$A:$NN,DT$320,FALSE),'csapat-ranglista'!$A:$FP,DT$321,FALSE)/4),0)</f>
        <v>0</v>
      </c>
      <c r="DU9" s="223">
        <f>IFERROR(IF(RIGHT(VLOOKUP($A9,csapatok!$A:$NN,DU$320,FALSE),5)="Csere",VLOOKUP(LEFT(VLOOKUP($A9,csapatok!$A:$NN,DU$320,FALSE),LEN(VLOOKUP($A9,csapatok!$A:$NN,DU$320,FALSE))-6),'csapat-ranglista'!$A:$FP,DU$321,FALSE)/8,VLOOKUP(VLOOKUP($A9,csapatok!$A:$NN,DU$320,FALSE),'csapat-ranglista'!$A:$FP,DU$321,FALSE)/4),0)</f>
        <v>0</v>
      </c>
      <c r="DV9" s="223">
        <f>IFERROR(IF(RIGHT(VLOOKUP($A9,csapatok!$A:$NN,DV$320,FALSE),5)="Csere",VLOOKUP(LEFT(VLOOKUP($A9,csapatok!$A:$NN,DV$320,FALSE),LEN(VLOOKUP($A9,csapatok!$A:$NN,DV$320,FALSE))-6),'csapat-ranglista'!$A:$FP,DV$321,FALSE)/8,VLOOKUP(VLOOKUP($A9,csapatok!$A:$NN,DV$320,FALSE),'csapat-ranglista'!$A:$FP,DV$321,FALSE)/4),0)</f>
        <v>0</v>
      </c>
      <c r="DW9" s="223">
        <f>IFERROR(IF(RIGHT(VLOOKUP($A9,csapatok!$A:$NN,DW$320,FALSE),5)="Csere",VLOOKUP(LEFT(VLOOKUP($A9,csapatok!$A:$NN,DW$320,FALSE),LEN(VLOOKUP($A9,csapatok!$A:$NN,DW$320,FALSE))-6),'csapat-ranglista'!$A:$FP,DW$321,FALSE)/8,VLOOKUP(VLOOKUP($A9,csapatok!$A:$NN,DW$320,FALSE),'csapat-ranglista'!$A:$FP,DW$321,FALSE)/4),0)</f>
        <v>4.3270403379070146</v>
      </c>
      <c r="DX9" s="223">
        <f>IFERROR(IF(RIGHT(VLOOKUP($A9,csapatok!$A:$NN,DX$320,FALSE),5)="Csere",VLOOKUP(LEFT(VLOOKUP($A9,csapatok!$A:$NN,DX$320,FALSE),LEN(VLOOKUP($A9,csapatok!$A:$NN,DX$320,FALSE))-6),'csapat-ranglista'!$A:$FP,DX$321,FALSE)/8,VLOOKUP(VLOOKUP($A9,csapatok!$A:$NN,DX$320,FALSE),'csapat-ranglista'!$A:$FP,DX$321,FALSE)/4),0)</f>
        <v>0</v>
      </c>
      <c r="DY9" s="223">
        <f>IFERROR(IF(RIGHT(VLOOKUP($A9,csapatok!$A:$NN,DY$320,FALSE),5)="Csere",VLOOKUP(LEFT(VLOOKUP($A9,csapatok!$A:$NN,DY$320,FALSE),LEN(VLOOKUP($A9,csapatok!$A:$NN,DY$320,FALSE))-6),'csapat-ranglista'!$A:$FP,DY$321,FALSE)/8,VLOOKUP(VLOOKUP($A9,csapatok!$A:$NN,DY$320,FALSE),'csapat-ranglista'!$A:$FP,DY$321,FALSE)/4),0)</f>
        <v>0</v>
      </c>
      <c r="DZ9" s="223">
        <f>IFERROR(IF(RIGHT(VLOOKUP($A9,csapatok!$A:$NN,DZ$320,FALSE),5)="Csere",VLOOKUP(LEFT(VLOOKUP($A9,csapatok!$A:$NN,DZ$320,FALSE),LEN(VLOOKUP($A9,csapatok!$A:$NN,DZ$320,FALSE))-6),'csapat-ranglista'!$A:$FP,DZ$321,FALSE)/8,VLOOKUP(VLOOKUP($A9,csapatok!$A:$NN,DZ$320,FALSE),'csapat-ranglista'!$A:$FP,DZ$321,FALSE)/4),0)</f>
        <v>0</v>
      </c>
      <c r="EA9" s="223">
        <f>IFERROR(IF(RIGHT(VLOOKUP($A9,csapatok!$A:$NN,EA$320,FALSE),5)="Csere",VLOOKUP(LEFT(VLOOKUP($A9,csapatok!$A:$NN,EA$320,FALSE),LEN(VLOOKUP($A9,csapatok!$A:$NN,EA$320,FALSE))-6),'csapat-ranglista'!$A:$FP,EA$321,FALSE)/8,VLOOKUP(VLOOKUP($A9,csapatok!$A:$NN,EA$320,FALSE),'csapat-ranglista'!$A:$FP,EA$321,FALSE)/4),0)</f>
        <v>0</v>
      </c>
      <c r="EB9" s="223">
        <f>IFERROR(IF(RIGHT(VLOOKUP($A9,csapatok!$A:$NN,EB$320,FALSE),5)="Csere",VLOOKUP(LEFT(VLOOKUP($A9,csapatok!$A:$NN,EB$320,FALSE),LEN(VLOOKUP($A9,csapatok!$A:$NN,EB$320,FALSE))-6),'csapat-ranglista'!$A:$FP,EB$321,FALSE)/8,VLOOKUP(VLOOKUP($A9,csapatok!$A:$NN,EB$320,FALSE),'csapat-ranglista'!$A:$FP,EB$321,FALSE)/4),0)</f>
        <v>0</v>
      </c>
      <c r="EC9" s="223">
        <f>IFERROR(IF(RIGHT(VLOOKUP($A9,csapatok!$A:$NN,EC$320,FALSE),5)="Csere",VLOOKUP(LEFT(VLOOKUP($A9,csapatok!$A:$NN,EC$320,FALSE),LEN(VLOOKUP($A9,csapatok!$A:$NN,EC$320,FALSE))-6),'csapat-ranglista'!$A:$FP,EC$321,FALSE)/8,VLOOKUP(VLOOKUP($A9,csapatok!$A:$NN,EC$320,FALSE),'csapat-ranglista'!$A:$FP,EC$321,FALSE)/4),0)</f>
        <v>0</v>
      </c>
      <c r="ED9" s="223">
        <f>IFERROR(IF(RIGHT(VLOOKUP($A9,csapatok!$A:$NN,ED$320,FALSE),5)="Csere",VLOOKUP(LEFT(VLOOKUP($A9,csapatok!$A:$NN,ED$320,FALSE),LEN(VLOOKUP($A9,csapatok!$A:$NN,ED$320,FALSE))-6),'csapat-ranglista'!$A:$FP,ED$321,FALSE)/8,VLOOKUP(VLOOKUP($A9,csapatok!$A:$NN,ED$320,FALSE),'csapat-ranglista'!$A:$FP,ED$321,FALSE)/4),0)</f>
        <v>0</v>
      </c>
      <c r="EE9" s="223">
        <f>IFERROR(IF(RIGHT(VLOOKUP($A9,csapatok!$A:$NN,EE$320,FALSE),5)="Csere",VLOOKUP(LEFT(VLOOKUP($A9,csapatok!$A:$NN,EE$320,FALSE),LEN(VLOOKUP($A9,csapatok!$A:$NN,EE$320,FALSE))-6),'csapat-ranglista'!$A:$FP,EE$321,FALSE)/8,VLOOKUP(VLOOKUP($A9,csapatok!$A:$NN,EE$320,FALSE),'csapat-ranglista'!$A:$FP,EE$321,FALSE)/4),0)</f>
        <v>0</v>
      </c>
      <c r="EF9" s="223">
        <f>IFERROR(IF(RIGHT(VLOOKUP($A9,csapatok!$A:$NN,EF$320,FALSE),5)="Csere",VLOOKUP(LEFT(VLOOKUP($A9,csapatok!$A:$NN,EF$320,FALSE),LEN(VLOOKUP($A9,csapatok!$A:$NN,EF$320,FALSE))-6),'csapat-ranglista'!$A:$FP,EF$321,FALSE)/8,VLOOKUP(VLOOKUP($A9,csapatok!$A:$NN,EF$320,FALSE),'csapat-ranglista'!$A:$FP,EF$321,FALSE)/4),0)</f>
        <v>0</v>
      </c>
      <c r="EG9" s="223">
        <f>IFERROR(IF(RIGHT(VLOOKUP($A9,csapatok!$A:$NN,EG$320,FALSE),5)="Csere",VLOOKUP(LEFT(VLOOKUP($A9,csapatok!$A:$NN,EG$320,FALSE),LEN(VLOOKUP($A9,csapatok!$A:$NN,EG$320,FALSE))-6),'csapat-ranglista'!$A:$FP,EG$321,FALSE)/8,VLOOKUP(VLOOKUP($A9,csapatok!$A:$NN,EG$320,FALSE),'csapat-ranglista'!$A:$FP,EG$321,FALSE)/4),0)</f>
        <v>0</v>
      </c>
      <c r="EH9" s="223">
        <f>IFERROR(IF(RIGHT(VLOOKUP($A9,csapatok!$A:$NN,EH$320,FALSE),5)="Csere",VLOOKUP(LEFT(VLOOKUP($A9,csapatok!$A:$NN,EH$320,FALSE),LEN(VLOOKUP($A9,csapatok!$A:$NN,EH$320,FALSE))-6),'csapat-ranglista'!$A:$FP,EH$321,FALSE)/8,VLOOKUP(VLOOKUP($A9,csapatok!$A:$NN,EH$320,FALSE),'csapat-ranglista'!$A:$FP,EH$321,FALSE)/4),0)</f>
        <v>0</v>
      </c>
      <c r="EI9" s="223">
        <f>IFERROR(IF(RIGHT(VLOOKUP($A9,csapatok!$A:$NN,EI$320,FALSE),5)="Csere",VLOOKUP(LEFT(VLOOKUP($A9,csapatok!$A:$NN,EI$320,FALSE),LEN(VLOOKUP($A9,csapatok!$A:$NN,EI$320,FALSE))-6),'csapat-ranglista'!$A:$FP,EI$321,FALSE)/8,VLOOKUP(VLOOKUP($A9,csapatok!$A:$NN,EI$320,FALSE),'csapat-ranglista'!$A:$FP,EI$321,FALSE)/4),0)</f>
        <v>0</v>
      </c>
      <c r="EJ9" s="223">
        <f>IFERROR(IF(RIGHT(VLOOKUP($A9,csapatok!$A:$NN,EJ$320,FALSE),5)="Csere",VLOOKUP(LEFT(VLOOKUP($A9,csapatok!$A:$NN,EJ$320,FALSE),LEN(VLOOKUP($A9,csapatok!$A:$NN,EJ$320,FALSE))-6),'csapat-ranglista'!$A:$FP,EJ$321,FALSE)/8,VLOOKUP(VLOOKUP($A9,csapatok!$A:$NN,EJ$320,FALSE),'csapat-ranglista'!$A:$FP,EJ$321,FALSE)/4),0)</f>
        <v>0</v>
      </c>
      <c r="EK9" s="223">
        <f>IFERROR(IF(RIGHT(VLOOKUP($A9,csapatok!$A:$NN,EK$320,FALSE),5)="Csere",VLOOKUP(LEFT(VLOOKUP($A9,csapatok!$A:$NN,EK$320,FALSE),LEN(VLOOKUP($A9,csapatok!$A:$NN,EK$320,FALSE))-6),'csapat-ranglista'!$A:$FP,EK$321,FALSE)/8,VLOOKUP(VLOOKUP($A9,csapatok!$A:$NN,EK$320,FALSE),'csapat-ranglista'!$A:$FP,EK$321,FALSE)/4),0)</f>
        <v>22.700687818948303</v>
      </c>
      <c r="EL9" s="223">
        <f>IFERROR(IF(RIGHT(VLOOKUP($A9,csapatok!$A:$NN,EL$320,FALSE),5)="Csere",VLOOKUP(LEFT(VLOOKUP($A9,csapatok!$A:$NN,EL$320,FALSE),LEN(VLOOKUP($A9,csapatok!$A:$NN,EL$320,FALSE))-6),'csapat-ranglista'!$A:$FP,EL$321,FALSE)/8,VLOOKUP(VLOOKUP($A9,csapatok!$A:$NN,EL$320,FALSE),'csapat-ranglista'!$A:$FP,EL$321,FALSE)/4),0)</f>
        <v>3.2711602718897876</v>
      </c>
      <c r="EM9" s="223">
        <f>IFERROR(IF(RIGHT(VLOOKUP($A9,csapatok!$A:$NN,EM$320,FALSE),5)="Csere",VLOOKUP(LEFT(VLOOKUP($A9,csapatok!$A:$NN,EM$320,FALSE),LEN(VLOOKUP($A9,csapatok!$A:$NN,EM$320,FALSE))-6),'csapat-ranglista'!$A:$FP,EM$321,FALSE)/8,VLOOKUP(VLOOKUP($A9,csapatok!$A:$NN,EM$320,FALSE),'csapat-ranglista'!$A:$FP,EM$321,FALSE)/4),0)</f>
        <v>0</v>
      </c>
      <c r="EN9" s="223">
        <f>IFERROR(IF(RIGHT(VLOOKUP($A9,csapatok!$A:$NN,EN$320,FALSE),5)="Csere",VLOOKUP(LEFT(VLOOKUP($A9,csapatok!$A:$NN,EN$320,FALSE),LEN(VLOOKUP($A9,csapatok!$A:$NN,EN$320,FALSE))-6),'csapat-ranglista'!$A:$FP,EN$321,FALSE)/8,VLOOKUP(VLOOKUP($A9,csapatok!$A:$NN,EN$320,FALSE),'csapat-ranglista'!$A:$FP,EN$321,FALSE)/4),0)</f>
        <v>0</v>
      </c>
      <c r="EO9" s="223">
        <f>IFERROR(IF(RIGHT(VLOOKUP($A9,csapatok!$A:$NN,EO$320,FALSE),5)="Csere",VLOOKUP(LEFT(VLOOKUP($A9,csapatok!$A:$NN,EO$320,FALSE),LEN(VLOOKUP($A9,csapatok!$A:$NN,EO$320,FALSE))-6),'csapat-ranglista'!$A:$FP,EO$321,FALSE)/8,VLOOKUP(VLOOKUP($A9,csapatok!$A:$NN,EO$320,FALSE),'csapat-ranglista'!$A:$FP,EO$321,FALSE)/4),0)</f>
        <v>0</v>
      </c>
      <c r="EP9" s="223">
        <f>IFERROR(IF(RIGHT(VLOOKUP($A9,csapatok!$A:$NN,EP$320,FALSE),5)="Csere",VLOOKUP(LEFT(VLOOKUP($A9,csapatok!$A:$NN,EP$320,FALSE),LEN(VLOOKUP($A9,csapatok!$A:$NN,EP$320,FALSE))-6),'csapat-ranglista'!$A:$FP,EP$321,FALSE)/8,VLOOKUP(VLOOKUP($A9,csapatok!$A:$NN,EP$320,FALSE),'csapat-ranglista'!$A:$FP,EP$321,FALSE)/4),0)</f>
        <v>0</v>
      </c>
      <c r="EQ9" s="223">
        <f>IFERROR(IF(RIGHT(VLOOKUP($A9,csapatok!$A:$NN,EQ$320,FALSE),5)="Csere",VLOOKUP(LEFT(VLOOKUP($A9,csapatok!$A:$NN,EQ$320,FALSE),LEN(VLOOKUP($A9,csapatok!$A:$NN,EQ$320,FALSE))-6),'csapat-ranglista'!$A:$FP,EQ$321,FALSE)/8,VLOOKUP(VLOOKUP($A9,csapatok!$A:$NN,EQ$320,FALSE),'csapat-ranglista'!$A:$FP,EQ$321,FALSE)/4),0)</f>
        <v>0</v>
      </c>
      <c r="ER9" s="223">
        <f>IFERROR(IF(RIGHT(VLOOKUP($A9,csapatok!$A:$NN,ER$320,FALSE),5)="Csere",VLOOKUP(LEFT(VLOOKUP($A9,csapatok!$A:$NN,ER$320,FALSE),LEN(VLOOKUP($A9,csapatok!$A:$NN,ER$320,FALSE))-6),'csapat-ranglista'!$A:$FP,ER$321,FALSE)/8,VLOOKUP(VLOOKUP($A9,csapatok!$A:$NN,ER$320,FALSE),'csapat-ranglista'!$A:$FP,ER$321,FALSE)/4),0)</f>
        <v>0</v>
      </c>
      <c r="ES9" s="223">
        <f>IFERROR(IF(RIGHT(VLOOKUP($A9,csapatok!$A:$NN,ES$320,FALSE),5)="Csere",VLOOKUP(LEFT(VLOOKUP($A9,csapatok!$A:$NN,ES$320,FALSE),LEN(VLOOKUP($A9,csapatok!$A:$NN,ES$320,FALSE))-6),'csapat-ranglista'!$A:$FP,ES$321,FALSE)/8,VLOOKUP(VLOOKUP($A9,csapatok!$A:$NN,ES$320,FALSE),'csapat-ranglista'!$A:$FP,ES$321,FALSE)/4),0)</f>
        <v>0</v>
      </c>
      <c r="ET9" s="223">
        <f>IFERROR(IF(RIGHT(VLOOKUP($A9,csapatok!$A:$NN,ET$320,FALSE),5)="Csere",VLOOKUP(LEFT(VLOOKUP($A9,csapatok!$A:$NN,ET$320,FALSE),LEN(VLOOKUP($A9,csapatok!$A:$NN,ET$320,FALSE))-6),'csapat-ranglista'!$A:$FP,ET$321,FALSE)/8,VLOOKUP(VLOOKUP($A9,csapatok!$A:$NN,ET$320,FALSE),'csapat-ranglista'!$A:$FP,ET$321,FALSE)/4),0)</f>
        <v>0</v>
      </c>
      <c r="EU9" s="223">
        <f>IFERROR(IF(RIGHT(VLOOKUP($A9,csapatok!$A:$NN,EU$320,FALSE),5)="Csere",VLOOKUP(LEFT(VLOOKUP($A9,csapatok!$A:$NN,EU$320,FALSE),LEN(VLOOKUP($A9,csapatok!$A:$NN,EU$320,FALSE))-6),'csapat-ranglista'!$A:$FP,EU$321,FALSE)/8,VLOOKUP(VLOOKUP($A9,csapatok!$A:$NN,EU$320,FALSE),'csapat-ranglista'!$A:$FP,EU$321,FALSE)/4),0)</f>
        <v>0</v>
      </c>
      <c r="EV9" s="223">
        <f>IFERROR(IF(RIGHT(VLOOKUP($A9,csapatok!$A:$NN,EV$320,FALSE),5)="Csere",VLOOKUP(LEFT(VLOOKUP($A9,csapatok!$A:$NN,EV$320,FALSE),LEN(VLOOKUP($A9,csapatok!$A:$NN,EV$320,FALSE))-6),'csapat-ranglista'!$A:$FP,EV$321,FALSE)/8,VLOOKUP(VLOOKUP($A9,csapatok!$A:$NN,EV$320,FALSE),'csapat-ranglista'!$A:$FP,EV$321,FALSE)/4),0)</f>
        <v>0</v>
      </c>
      <c r="EW9" s="223">
        <f>IFERROR(IF(RIGHT(VLOOKUP($A9,csapatok!$A:$NN,EW$320,FALSE),5)="Csere",VLOOKUP(LEFT(VLOOKUP($A9,csapatok!$A:$NN,EW$320,FALSE),LEN(VLOOKUP($A9,csapatok!$A:$NN,EW$320,FALSE))-6),'csapat-ranglista'!$A:$FP,EW$321,FALSE)/8,VLOOKUP(VLOOKUP($A9,csapatok!$A:$NN,EW$320,FALSE),'csapat-ranglista'!$A:$FP,EW$321,FALSE)/4),0)</f>
        <v>0</v>
      </c>
      <c r="EX9" s="223">
        <f>IFERROR(IF(RIGHT(VLOOKUP($A9,csapatok!$A:$NN,EX$320,FALSE),5)="Csere",VLOOKUP(LEFT(VLOOKUP($A9,csapatok!$A:$NN,EX$320,FALSE),LEN(VLOOKUP($A9,csapatok!$A:$NN,EX$320,FALSE))-6),'csapat-ranglista'!$A:$FP,EX$321,FALSE)/8,VLOOKUP(VLOOKUP($A9,csapatok!$A:$NN,EX$320,FALSE),'csapat-ranglista'!$A:$FP,EX$321,FALSE)/4),0)</f>
        <v>0</v>
      </c>
      <c r="EY9" s="223">
        <f>IFERROR(IF(RIGHT(VLOOKUP($A9,csapatok!$A:$NN,EY$320,FALSE),5)="Csere",VLOOKUP(LEFT(VLOOKUP($A9,csapatok!$A:$NN,EY$320,FALSE),LEN(VLOOKUP($A9,csapatok!$A:$NN,EY$320,FALSE))-6),'csapat-ranglista'!$A:$FP,EY$321,FALSE)/8,VLOOKUP(VLOOKUP($A9,csapatok!$A:$NN,EY$320,FALSE),'csapat-ranglista'!$A:$FP,EY$321,FALSE)/4),0)</f>
        <v>0</v>
      </c>
      <c r="EZ9" s="223">
        <f>IFERROR(IF(RIGHT(VLOOKUP($A9,csapatok!$A:$NN,EZ$320,FALSE),5)="Csere",VLOOKUP(LEFT(VLOOKUP($A9,csapatok!$A:$NN,EZ$320,FALSE),LEN(VLOOKUP($A9,csapatok!$A:$NN,EZ$320,FALSE))-6),'csapat-ranglista'!$A:$FP,EZ$321,FALSE)/8,VLOOKUP(VLOOKUP($A9,csapatok!$A:$NN,EZ$320,FALSE),'csapat-ranglista'!$A:$FP,EZ$321,FALSE)/4),0)</f>
        <v>0</v>
      </c>
      <c r="FA9" s="223">
        <f>IFERROR(IF(RIGHT(VLOOKUP($A9,csapatok!$A:$NN,FA$320,FALSE),5)="Csere",VLOOKUP(LEFT(VLOOKUP($A9,csapatok!$A:$NN,FA$320,FALSE),LEN(VLOOKUP($A9,csapatok!$A:$NN,FA$320,FALSE))-6),'csapat-ranglista'!$A:$FP,FA$321,FALSE)/8,VLOOKUP(VLOOKUP($A9,csapatok!$A:$NN,FA$320,FALSE),'csapat-ranglista'!$A:$FP,FA$321,FALSE)/4),0)</f>
        <v>38.36794302256498</v>
      </c>
      <c r="FB9" s="223">
        <f>IFERROR(IF(RIGHT(VLOOKUP($A9,csapatok!$A:$NN,FB$320,FALSE),5)="Csere",VLOOKUP(LEFT(VLOOKUP($A9,csapatok!$A:$NN,FB$320,FALSE),LEN(VLOOKUP($A9,csapatok!$A:$NN,FB$320,FALSE))-6),'csapat-ranglista'!$A:$FP,FB$321,FALSE)/8,VLOOKUP(VLOOKUP($A9,csapatok!$A:$NN,FB$320,FALSE),'csapat-ranglista'!$A:$FP,FB$321,FALSE)/4),0)</f>
        <v>0</v>
      </c>
      <c r="FC9" s="223">
        <f>IFERROR(IF(RIGHT(VLOOKUP($A9,csapatok!$A:$NN,FC$320,FALSE),5)="Csere",VLOOKUP(LEFT(VLOOKUP($A9,csapatok!$A:$NN,FC$320,FALSE),LEN(VLOOKUP($A9,csapatok!$A:$NN,FC$320,FALSE))-6),'csapat-ranglista'!$A:$FP,FC$321,FALSE)/8,VLOOKUP(VLOOKUP($A9,csapatok!$A:$NN,FC$320,FALSE),'csapat-ranglista'!$A:$FP,FC$321,FALSE)/4),0)</f>
        <v>0</v>
      </c>
      <c r="FD9" s="224">
        <f>versenyek!$QY$11*IFERROR(VLOOKUP(VLOOKUP($A9,versenyek!QX:QZ,3,FALSE),szabalyok!$A$16:$B$23,2,FALSE)/4,0)</f>
        <v>0</v>
      </c>
      <c r="FE9" s="224">
        <f>versenyek!$RB$11*IFERROR(VLOOKUP(VLOOKUP($A9,versenyek!RA:RC,3,FALSE),szabalyok!$A$16:$B$23,2,FALSE)/4,0)</f>
        <v>0</v>
      </c>
      <c r="FF9" s="223">
        <f>IFERROR(IF(RIGHT(VLOOKUP($A9,csapatok!$A:$NN,FF$320,FALSE),5)="Csere",VLOOKUP(LEFT(VLOOKUP($A9,csapatok!$A:$NN,FF$320,FALSE),LEN(VLOOKUP($A9,csapatok!$A:$NN,FF$320,FALSE))-6),'csapat-ranglista'!$A:$FP,FF$321,FALSE)/8,VLOOKUP(VLOOKUP($A9,csapatok!$A:$NN,FF$320,FALSE),'csapat-ranglista'!$A:$FP,FF$321,FALSE)/4),0)</f>
        <v>0</v>
      </c>
      <c r="FG9" s="223">
        <f>IFERROR(IF(RIGHT(VLOOKUP($A9,csapatok!$A:$NN,FG$320,FALSE),5)="Csere",VLOOKUP(LEFT(VLOOKUP($A9,csapatok!$A:$NN,FG$320,FALSE),LEN(VLOOKUP($A9,csapatok!$A:$NN,FG$320,FALSE))-6),'csapat-ranglista'!$A:$FP,FG$321,FALSE)/8,VLOOKUP(VLOOKUP($A9,csapatok!$A:$NN,FG$320,FALSE),'csapat-ranglista'!$A:$FP,FG$321,FALSE)/4),0)</f>
        <v>4.4520771106140655</v>
      </c>
      <c r="FH9" s="223">
        <f>IFERROR(IF(RIGHT(VLOOKUP($A9,csapatok!$A:$NN,FH$320,FALSE),5)="Csere",VLOOKUP(LEFT(VLOOKUP($A9,csapatok!$A:$NN,FH$320,FALSE),LEN(VLOOKUP($A9,csapatok!$A:$NN,FH$320,FALSE))-6),'csapat-ranglista'!$A:$FP,FH$321,FALSE)/8,VLOOKUP(VLOOKUP($A9,csapatok!$A:$NN,FH$320,FALSE),'csapat-ranglista'!$A:$FP,FH$321,FALSE)/4),0)</f>
        <v>3.2917806527742606</v>
      </c>
      <c r="FI9" s="223">
        <f>IFERROR(IF(RIGHT(VLOOKUP($A9,csapatok!$A:$NN,FI$320,FALSE),5)="Csere",VLOOKUP(LEFT(VLOOKUP($A9,csapatok!$A:$NN,FI$320,FALSE),LEN(VLOOKUP($A9,csapatok!$A:$NN,FI$320,FALSE))-6),'csapat-ranglista'!$A:$FP,FI$321,FALSE)/8,VLOOKUP(VLOOKUP($A9,csapatok!$A:$NN,FI$320,FALSE),'csapat-ranglista'!$A:$FP,FI$321,FALSE)/4),0)</f>
        <v>0</v>
      </c>
      <c r="FJ9" s="223">
        <f>IFERROR(IF(RIGHT(VLOOKUP($A9,csapatok!$A:$NN,FJ$320,FALSE),5)="Csere",VLOOKUP(LEFT(VLOOKUP($A9,csapatok!$A:$NN,FJ$320,FALSE),LEN(VLOOKUP($A9,csapatok!$A:$NN,FJ$320,FALSE))-6),'csapat-ranglista'!$A:$FP,FJ$321,FALSE)/8,VLOOKUP(VLOOKUP($A9,csapatok!$A:$NN,FJ$320,FALSE),'csapat-ranglista'!$A:$FP,FJ$321,FALSE)/4),0)</f>
        <v>1.5849419421640418</v>
      </c>
      <c r="FK9" s="223">
        <f>IFERROR(IF(RIGHT(VLOOKUP($A9,csapatok!$A:$NN,FK$320,FALSE),5)="Csere",VLOOKUP(LEFT(VLOOKUP($A9,csapatok!$A:$NN,FK$320,FALSE),LEN(VLOOKUP($A9,csapatok!$A:$NN,FK$320,FALSE))-6),'csapat-ranglista'!$A:$FP,FK$321,FALSE)/8,VLOOKUP(VLOOKUP($A9,csapatok!$A:$NN,FK$320,FALSE),'csapat-ranglista'!$A:$FP,FK$321,FALSE)/4),0)</f>
        <v>0</v>
      </c>
      <c r="FL9" s="223">
        <f>IFERROR(IF(RIGHT(VLOOKUP($A9,csapatok!$A:$NN,FL$320,FALSE),5)="Csere",VLOOKUP(LEFT(VLOOKUP($A9,csapatok!$A:$NN,FL$320,FALSE),LEN(VLOOKUP($A9,csapatok!$A:$NN,FL$320,FALSE))-6),'csapat-ranglista'!$A:$FP,FL$321,FALSE)/8,VLOOKUP(VLOOKUP($A9,csapatok!$A:$NN,FL$320,FALSE),'csapat-ranglista'!$A:$FP,FL$321,FALSE)/4),0)</f>
        <v>0</v>
      </c>
      <c r="FM9" s="223">
        <f>IFERROR(IF(RIGHT(VLOOKUP($A9,csapatok!$A:$NN,FM$320,FALSE),5)="Csere",VLOOKUP(LEFT(VLOOKUP($A9,csapatok!$A:$NN,FM$320,FALSE),LEN(VLOOKUP($A9,csapatok!$A:$NN,FM$320,FALSE))-6),'csapat-ranglista'!$A:$FP,FM$321,FALSE)/8,VLOOKUP(VLOOKUP($A9,csapatok!$A:$NN,FM$320,FALSE),'csapat-ranglista'!$A:$FP,FM$321,FALSE)/4),0)</f>
        <v>0</v>
      </c>
      <c r="FN9" s="223">
        <f>IFERROR(IF(RIGHT(VLOOKUP($A9,csapatok!$A:$NN,FN$320,FALSE),5)="Csere",VLOOKUP(LEFT(VLOOKUP($A9,csapatok!$A:$NN,FN$320,FALSE),LEN(VLOOKUP($A9,csapatok!$A:$NN,FN$320,FALSE))-6),'csapat-ranglista'!$A:$FP,FN$321,FALSE)/8,VLOOKUP(VLOOKUP($A9,csapatok!$A:$NN,FN$320,FALSE),'csapat-ranglista'!$A:$FP,FN$321,FALSE)/4),0)</f>
        <v>10.168547153103344</v>
      </c>
      <c r="FO9" s="223">
        <f>IFERROR(IF(RIGHT(VLOOKUP($A9,csapatok!$A:$NN,FO$320,FALSE),5)="Csere",VLOOKUP(LEFT(VLOOKUP($A9,csapatok!$A:$NN,FO$320,FALSE),LEN(VLOOKUP($A9,csapatok!$A:$NN,FO$320,FALSE))-6),'csapat-ranglista'!$A:$FP,FO$321,FALSE)/8,VLOOKUP(VLOOKUP($A9,csapatok!$A:$NN,FO$320,FALSE),'csapat-ranglista'!$A:$FP,FO$321,FALSE)/4),0)</f>
        <v>0</v>
      </c>
      <c r="FP9" s="223">
        <f>IFERROR(IF(RIGHT(VLOOKUP($A9,csapatok!$A:$NN,FP$320,FALSE),5)="Csere",VLOOKUP(LEFT(VLOOKUP($A9,csapatok!$A:$NN,FP$320,FALSE),LEN(VLOOKUP($A9,csapatok!$A:$NN,FP$320,FALSE))-6),'csapat-ranglista'!$A:$FP,FP$321,FALSE)/8,VLOOKUP(VLOOKUP($A9,csapatok!$A:$NN,FP$320,FALSE),'csapat-ranglista'!$A:$FP,FP$321,FALSE)/4),0)</f>
        <v>0</v>
      </c>
      <c r="FQ9" s="223">
        <f>IFERROR(IF(RIGHT(VLOOKUP($A9,csapatok!$A:$NN,FQ$320,FALSE),5)="Csere",VLOOKUP(LEFT(VLOOKUP($A9,csapatok!$A:$NN,FQ$320,FALSE),LEN(VLOOKUP($A9,csapatok!$A:$NN,FQ$320,FALSE))-6),'csapat-ranglista'!$A:$FP,FQ$321,FALSE)/8,VLOOKUP(VLOOKUP($A9,csapatok!$A:$NN,FQ$320,FALSE),'csapat-ranglista'!$A:$FP,FQ$321,FALSE)/4),0)</f>
        <v>0</v>
      </c>
      <c r="FR9" s="223">
        <f>IFERROR(IF(RIGHT(VLOOKUP($A9,csapatok!$A:$NN,FR$320,FALSE),5)="Csere",VLOOKUP(LEFT(VLOOKUP($A9,csapatok!$A:$NN,FR$320,FALSE),LEN(VLOOKUP($A9,csapatok!$A:$NN,FR$320,FALSE))-6),'csapat-ranglista'!$A:$FP,FR$321,FALSE)/8,VLOOKUP(VLOOKUP($A9,csapatok!$A:$NN,FR$320,FALSE),'csapat-ranglista'!$A:$FP,FR$321,FALSE)/4),0)</f>
        <v>0</v>
      </c>
      <c r="FS9" s="223">
        <f>IFERROR(IF(RIGHT(VLOOKUP($A9,csapatok!$A:$NN,FS$320,FALSE),5)="Csere",VLOOKUP(LEFT(VLOOKUP($A9,csapatok!$A:$NN,FS$320,FALSE),LEN(VLOOKUP($A9,csapatok!$A:$NN,FS$320,FALSE))-6),'csapat-ranglista'!$A:$FP,FS$321,FALSE)/8,VLOOKUP(VLOOKUP($A9,csapatok!$A:$NN,FS$320,FALSE),'csapat-ranglista'!$A:$FP,FS$321,FALSE)/4),0)</f>
        <v>2.5575465638177777</v>
      </c>
      <c r="FT9" s="223">
        <f>IFERROR(IF(RIGHT(VLOOKUP($A9,csapatok!$A:$NN,FT$320,FALSE),5)="Csere",VLOOKUP(LEFT(VLOOKUP($A9,csapatok!$A:$NN,FT$320,FALSE),LEN(VLOOKUP($A9,csapatok!$A:$NN,FT$320,FALSE))-6),'csapat-ranglista'!$A:$FP,FT$321,FALSE)/8,VLOOKUP(VLOOKUP($A9,csapatok!$A:$NN,FT$320,FALSE),'csapat-ranglista'!$A:$FP,FT$321,FALSE)/4),0)</f>
        <v>1.6071722259821126</v>
      </c>
      <c r="FU9" s="223">
        <f>IFERROR(IF(RIGHT(VLOOKUP($A9,csapatok!$A:$NN,FU$320,FALSE),5)="Csere",VLOOKUP(LEFT(VLOOKUP($A9,csapatok!$A:$NN,FU$320,FALSE),LEN(VLOOKUP($A9,csapatok!$A:$NN,FU$320,FALSE))-6),'csapat-ranglista'!$A:$FP,FU$321,FALSE)/8,VLOOKUP(VLOOKUP($A9,csapatok!$A:$NN,FU$320,FALSE),'csapat-ranglista'!$A:$FP,FU$321,FALSE)/4),0)</f>
        <v>2.6391749945625897</v>
      </c>
      <c r="FV9" s="223">
        <f>IFERROR(IF(RIGHT(VLOOKUP($A9,csapatok!$A:$NN,FV$320,FALSE),5)="Csere",VLOOKUP(LEFT(VLOOKUP($A9,csapatok!$A:$NN,FV$320,FALSE),LEN(VLOOKUP($A9,csapatok!$A:$NN,FV$320,FALSE))-6),'csapat-ranglista'!$A:$FP,FV$321,FALSE)/8,VLOOKUP(VLOOKUP($A9,csapatok!$A:$NN,FV$320,FALSE),'csapat-ranglista'!$A:$FP,FV$321,FALSE)/4),0)</f>
        <v>0</v>
      </c>
      <c r="FW9" s="223">
        <f>IFERROR(IF(RIGHT(VLOOKUP($A9,csapatok!$A:$NN,FW$320,FALSE),5)="Csere",VLOOKUP(LEFT(VLOOKUP($A9,csapatok!$A:$NN,FW$320,FALSE),LEN(VLOOKUP($A9,csapatok!$A:$NN,FW$320,FALSE))-6),'csapat-ranglista'!$A:$FP,FW$321,FALSE)/8,VLOOKUP(VLOOKUP($A9,csapatok!$A:$NN,FW$320,FALSE),'csapat-ranglista'!$A:$FP,FW$321,FALSE)/4),0)</f>
        <v>0</v>
      </c>
      <c r="FX9" s="223">
        <f>IFERROR(IF(RIGHT(VLOOKUP($A9,csapatok!$A:$NN,FX$320,FALSE),5)="Csere",VLOOKUP(LEFT(VLOOKUP($A9,csapatok!$A:$NN,FX$320,FALSE),LEN(VLOOKUP($A9,csapatok!$A:$NN,FX$320,FALSE))-6),'csapat-ranglista'!$A:$FP,FX$321,FALSE)/8,VLOOKUP(VLOOKUP($A9,csapatok!$A:$NN,FX$320,FALSE),'csapat-ranglista'!$A:$FP,FX$321,FALSE)/4),0)</f>
        <v>64.240472356414401</v>
      </c>
      <c r="FY9" s="223">
        <f>IFERROR(IF(RIGHT(VLOOKUP($A9,csapatok!$A:$NN,FY$320,FALSE),5)="Csere",VLOOKUP(LEFT(VLOOKUP($A9,csapatok!$A:$NN,FY$320,FALSE),LEN(VLOOKUP($A9,csapatok!$A:$NN,FY$320,FALSE))-6),'csapat-ranglista'!$A:$FP,FY$321,FALSE)/8,VLOOKUP(VLOOKUP($A9,csapatok!$A:$NN,FY$320,FALSE),'csapat-ranglista'!$A:$FP,FY$321,FALSE)/4),0)</f>
        <v>0</v>
      </c>
      <c r="FZ9" s="223">
        <f>IFERROR(IF(RIGHT(VLOOKUP($A9,csapatok!$A:$NN,FZ$320,FALSE),5)="Csere",VLOOKUP(LEFT(VLOOKUP($A9,csapatok!$A:$NN,FZ$320,FALSE),LEN(VLOOKUP($A9,csapatok!$A:$NN,FZ$320,FALSE))-6),'csapat-ranglista'!$A:$FP,FZ$321,FALSE)/8,VLOOKUP(VLOOKUP($A9,csapatok!$A:$NN,FZ$320,FALSE),'csapat-ranglista'!$A:$FP,FZ$321,FALSE)/4),0)</f>
        <v>0</v>
      </c>
      <c r="GA9" s="223">
        <f>IFERROR(IF(RIGHT(VLOOKUP($A9,csapatok!$A:$NN,GA$320,FALSE),5)="Csere",VLOOKUP(LEFT(VLOOKUP($A9,csapatok!$A:$NN,GA$320,FALSE),LEN(VLOOKUP($A9,csapatok!$A:$NN,GA$320,FALSE))-6),'csapat-ranglista'!$A:$FP,GA$321,FALSE)/8,VLOOKUP(VLOOKUP($A9,csapatok!$A:$NN,GA$320,FALSE),'csapat-ranglista'!$A:$FP,GA$321,FALSE)/4),0)</f>
        <v>0</v>
      </c>
      <c r="GB9" s="223">
        <f>IFERROR(IF(RIGHT(VLOOKUP($A9,csapatok!$A:$NN,GB$320,FALSE),5)="Csere",VLOOKUP(LEFT(VLOOKUP($A9,csapatok!$A:$NN,GB$320,FALSE),LEN(VLOOKUP($A9,csapatok!$A:$NN,GB$320,FALSE))-6),'csapat-ranglista'!$A:$FP,GB$321,FALSE)/8,VLOOKUP(VLOOKUP($A9,csapatok!$A:$NN,GB$320,FALSE),'csapat-ranglista'!$A:$FP,GB$321,FALSE)/4),0)</f>
        <v>0</v>
      </c>
      <c r="GC9" s="223">
        <f>IFERROR(IF(RIGHT(VLOOKUP($A9,csapatok!$A:$NN,GC$320,FALSE),5)="Csere",VLOOKUP(LEFT(VLOOKUP($A9,csapatok!$A:$NN,GC$320,FALSE),LEN(VLOOKUP($A9,csapatok!$A:$NN,GC$320,FALSE))-6),'csapat-ranglista'!$A:$FP,GC$321,FALSE)/8,VLOOKUP(VLOOKUP($A9,csapatok!$A:$NN,GC$320,FALSE),'csapat-ranglista'!$A:$FP,GC$321,FALSE)/4),0)</f>
        <v>0</v>
      </c>
      <c r="GD9" s="247">
        <f>SUM(EQ9:GC9)</f>
        <v>128.90965602199759</v>
      </c>
    </row>
    <row r="10" spans="1:186">
      <c r="A10" s="32" t="s">
        <v>11</v>
      </c>
      <c r="B10" s="287">
        <v>35790</v>
      </c>
      <c r="C10" s="131" t="str">
        <f>IF(B10=0,"",IF(B10&lt;$C$1,"felnőtt","ifi"))</f>
        <v>ifi</v>
      </c>
      <c r="D10" s="32" t="s">
        <v>101</v>
      </c>
      <c r="E10" s="45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0.81833873328174578</v>
      </c>
      <c r="N10" s="32">
        <v>0</v>
      </c>
      <c r="O10" s="32">
        <v>0</v>
      </c>
      <c r="P10" s="32">
        <v>0</v>
      </c>
      <c r="Q10" s="32">
        <v>0</v>
      </c>
      <c r="R10" s="32">
        <v>4.216247462652186</v>
      </c>
      <c r="S10" s="32">
        <v>7.6350115922842674</v>
      </c>
      <c r="T10" s="32">
        <v>0</v>
      </c>
      <c r="U10" s="32">
        <v>0</v>
      </c>
      <c r="V10" s="32">
        <v>0</v>
      </c>
      <c r="W10" s="32">
        <v>0</v>
      </c>
      <c r="X10" s="32">
        <f>IFERROR(IF(RIGHT(VLOOKUP($A10,csapatok!$A:$BL,X$320,FALSE),5)="Csere",VLOOKUP(LEFT(VLOOKUP($A10,csapatok!$A:$BL,X$320,FALSE),LEN(VLOOKUP($A10,csapatok!$A:$BL,X$320,FALSE))-6),'csapat-ranglista'!$A:$FP,X$321,FALSE)/8,VLOOKUP(VLOOKUP($A10,csapatok!$A:$BL,X$320,FALSE),'csapat-ranglista'!$A:$FP,X$321,FALSE)/4),0)</f>
        <v>0</v>
      </c>
      <c r="Y10" s="32">
        <f>IFERROR(IF(RIGHT(VLOOKUP($A10,csapatok!$A:$BL,Y$320,FALSE),5)="Csere",VLOOKUP(LEFT(VLOOKUP($A10,csapatok!$A:$BL,Y$320,FALSE),LEN(VLOOKUP($A10,csapatok!$A:$BL,Y$320,FALSE))-6),'csapat-ranglista'!$A:$FP,Y$321,FALSE)/8,VLOOKUP(VLOOKUP($A10,csapatok!$A:$BL,Y$320,FALSE),'csapat-ranglista'!$A:$FP,Y$321,FALSE)/4),0)</f>
        <v>0</v>
      </c>
      <c r="Z10" s="32">
        <f>IFERROR(IF(RIGHT(VLOOKUP($A10,csapatok!$A:$BL,Z$320,FALSE),5)="Csere",VLOOKUP(LEFT(VLOOKUP($A10,csapatok!$A:$BL,Z$320,FALSE),LEN(VLOOKUP($A10,csapatok!$A:$BL,Z$320,FALSE))-6),'csapat-ranglista'!$A:$FP,Z$321,FALSE)/8,VLOOKUP(VLOOKUP($A10,csapatok!$A:$BL,Z$320,FALSE),'csapat-ranglista'!$A:$FP,Z$321,FALSE)/4),0)</f>
        <v>0</v>
      </c>
      <c r="AA10" s="32">
        <f>IFERROR(IF(RIGHT(VLOOKUP($A10,csapatok!$A:$BL,AA$320,FALSE),5)="Csere",VLOOKUP(LEFT(VLOOKUP($A10,csapatok!$A:$BL,AA$320,FALSE),LEN(VLOOKUP($A10,csapatok!$A:$BL,AA$320,FALSE))-6),'csapat-ranglista'!$A:$FP,AA$321,FALSE)/8,VLOOKUP(VLOOKUP($A10,csapatok!$A:$BL,AA$320,FALSE),'csapat-ranglista'!$A:$FP,AA$321,FALSE)/4),0)</f>
        <v>0</v>
      </c>
      <c r="AB10" s="223">
        <f>IFERROR(IF(RIGHT(VLOOKUP($A10,csapatok!$A:$BL,AB$320,FALSE),5)="Csere",VLOOKUP(LEFT(VLOOKUP($A10,csapatok!$A:$BL,AB$320,FALSE),LEN(VLOOKUP($A10,csapatok!$A:$BL,AB$320,FALSE))-6),'csapat-ranglista'!$A:$FP,AB$321,FALSE)/8,VLOOKUP(VLOOKUP($A10,csapatok!$A:$BL,AB$320,FALSE),'csapat-ranglista'!$A:$FP,AB$321,FALSE)/4),0)</f>
        <v>1.0058017566320283</v>
      </c>
      <c r="AC10" s="223">
        <f>IFERROR(IF(RIGHT(VLOOKUP($A10,csapatok!$A:$BL,AC$320,FALSE),5)="Csere",VLOOKUP(LEFT(VLOOKUP($A10,csapatok!$A:$BL,AC$320,FALSE),LEN(VLOOKUP($A10,csapatok!$A:$BL,AC$320,FALSE))-6),'csapat-ranglista'!$A:$FP,AC$321,FALSE)/8,VLOOKUP(VLOOKUP($A10,csapatok!$A:$BL,AC$320,FALSE),'csapat-ranglista'!$A:$FP,AC$321,FALSE)/4),0)</f>
        <v>0</v>
      </c>
      <c r="AD10" s="223">
        <f>IFERROR(IF(RIGHT(VLOOKUP($A10,csapatok!$A:$BL,AD$320,FALSE),5)="Csere",VLOOKUP(LEFT(VLOOKUP($A10,csapatok!$A:$BL,AD$320,FALSE),LEN(VLOOKUP($A10,csapatok!$A:$BL,AD$320,FALSE))-6),'csapat-ranglista'!$A:$FP,AD$321,FALSE)/8,VLOOKUP(VLOOKUP($A10,csapatok!$A:$BL,AD$320,FALSE),'csapat-ranglista'!$A:$FP,AD$321,FALSE)/4),0)</f>
        <v>0</v>
      </c>
      <c r="AE10" s="223">
        <f>IFERROR(IF(RIGHT(VLOOKUP($A10,csapatok!$A:$BL,AE$320,FALSE),5)="Csere",VLOOKUP(LEFT(VLOOKUP($A10,csapatok!$A:$BL,AE$320,FALSE),LEN(VLOOKUP($A10,csapatok!$A:$BL,AE$320,FALSE))-6),'csapat-ranglista'!$A:$FP,AE$321,FALSE)/8,VLOOKUP(VLOOKUP($A10,csapatok!$A:$BL,AE$320,FALSE),'csapat-ranglista'!$A:$FP,AE$321,FALSE)/4),0)</f>
        <v>0</v>
      </c>
      <c r="AF10" s="223">
        <f>IFERROR(IF(RIGHT(VLOOKUP($A10,csapatok!$A:$BL,AF$320,FALSE),5)="Csere",VLOOKUP(LEFT(VLOOKUP($A10,csapatok!$A:$BL,AF$320,FALSE),LEN(VLOOKUP($A10,csapatok!$A:$BL,AF$320,FALSE))-6),'csapat-ranglista'!$A:$FP,AF$321,FALSE)/8,VLOOKUP(VLOOKUP($A10,csapatok!$A:$BL,AF$320,FALSE),'csapat-ranglista'!$A:$FP,AF$321,FALSE)/4),0)</f>
        <v>0</v>
      </c>
      <c r="AG10" s="223">
        <f>IFERROR(IF(RIGHT(VLOOKUP($A10,csapatok!$A:$BL,AG$320,FALSE),5)="Csere",VLOOKUP(LEFT(VLOOKUP($A10,csapatok!$A:$BL,AG$320,FALSE),LEN(VLOOKUP($A10,csapatok!$A:$BL,AG$320,FALSE))-6),'csapat-ranglista'!$A:$FP,AG$321,FALSE)/8,VLOOKUP(VLOOKUP($A10,csapatok!$A:$BL,AG$320,FALSE),'csapat-ranglista'!$A:$FP,AG$321,FALSE)/4),0)</f>
        <v>0</v>
      </c>
      <c r="AH10" s="223">
        <f>IFERROR(IF(RIGHT(VLOOKUP($A10,csapatok!$A:$BL,AH$320,FALSE),5)="Csere",VLOOKUP(LEFT(VLOOKUP($A10,csapatok!$A:$BL,AH$320,FALSE),LEN(VLOOKUP($A10,csapatok!$A:$BL,AH$320,FALSE))-6),'csapat-ranglista'!$A:$FP,AH$321,FALSE)/8,VLOOKUP(VLOOKUP($A10,csapatok!$A:$BL,AH$320,FALSE),'csapat-ranglista'!$A:$FP,AH$321,FALSE)/4),0)</f>
        <v>0</v>
      </c>
      <c r="AI10" s="223">
        <f>IFERROR(IF(RIGHT(VLOOKUP($A10,csapatok!$A:$BL,AI$320,FALSE),5)="Csere",VLOOKUP(LEFT(VLOOKUP($A10,csapatok!$A:$BL,AI$320,FALSE),LEN(VLOOKUP($A10,csapatok!$A:$BL,AI$320,FALSE))-6),'csapat-ranglista'!$A:$FP,AI$321,FALSE)/8,VLOOKUP(VLOOKUP($A10,csapatok!$A:$BL,AI$320,FALSE),'csapat-ranglista'!$A:$FP,AI$321,FALSE)/4),0)</f>
        <v>0</v>
      </c>
      <c r="AJ10" s="223">
        <f>IFERROR(IF(RIGHT(VLOOKUP($A10,csapatok!$A:$BL,AJ$320,FALSE),5)="Csere",VLOOKUP(LEFT(VLOOKUP($A10,csapatok!$A:$BL,AJ$320,FALSE),LEN(VLOOKUP($A10,csapatok!$A:$BL,AJ$320,FALSE))-6),'csapat-ranglista'!$A:$FP,AJ$321,FALSE)/8,VLOOKUP(VLOOKUP($A10,csapatok!$A:$BL,AJ$320,FALSE),'csapat-ranglista'!$A:$FP,AJ$321,FALSE)/2),0)</f>
        <v>0</v>
      </c>
      <c r="AK10" s="223">
        <f>IFERROR(IF(RIGHT(VLOOKUP($A10,csapatok!$A:$CN,AK$320,FALSE),5)="Csere",VLOOKUP(LEFT(VLOOKUP($A10,csapatok!$A:$CN,AK$320,FALSE),LEN(VLOOKUP($A10,csapatok!$A:$CN,AK$320,FALSE))-6),'csapat-ranglista'!$A:$FP,AK$321,FALSE)/8,VLOOKUP(VLOOKUP($A10,csapatok!$A:$CN,AK$320,FALSE),'csapat-ranglista'!$A:$FP,AK$321,FALSE)/4),0)</f>
        <v>0</v>
      </c>
      <c r="AL10" s="223">
        <f>IFERROR(IF(RIGHT(VLOOKUP($A10,csapatok!$A:$CN,AL$320,FALSE),5)="Csere",VLOOKUP(LEFT(VLOOKUP($A10,csapatok!$A:$CN,AL$320,FALSE),LEN(VLOOKUP($A10,csapatok!$A:$CN,AL$320,FALSE))-6),'csapat-ranglista'!$A:$FP,AL$321,FALSE)/8,VLOOKUP(VLOOKUP($A10,csapatok!$A:$CN,AL$320,FALSE),'csapat-ranglista'!$A:$FP,AL$321,FALSE)/4),0)</f>
        <v>8.1480983461017136</v>
      </c>
      <c r="AM10" s="223">
        <f>IFERROR(IF(RIGHT(VLOOKUP($A10,csapatok!$A:$CN,AM$320,FALSE),5)="Csere",VLOOKUP(LEFT(VLOOKUP($A10,csapatok!$A:$CN,AM$320,FALSE),LEN(VLOOKUP($A10,csapatok!$A:$CN,AM$320,FALSE))-6),'csapat-ranglista'!$A:$FP,AM$321,FALSE)/8,VLOOKUP(VLOOKUP($A10,csapatok!$A:$CN,AM$320,FALSE),'csapat-ranglista'!$A:$FP,AM$321,FALSE)/4),0)</f>
        <v>0</v>
      </c>
      <c r="AN10" s="223">
        <f>IFERROR(IF(RIGHT(VLOOKUP($A10,csapatok!$A:$CN,AN$320,FALSE),5)="Csere",VLOOKUP(LEFT(VLOOKUP($A10,csapatok!$A:$CN,AN$320,FALSE),LEN(VLOOKUP($A10,csapatok!$A:$CN,AN$320,FALSE))-6),'csapat-ranglista'!$A:$FP,AN$321,FALSE)/8,VLOOKUP(VLOOKUP($A10,csapatok!$A:$CN,AN$320,FALSE),'csapat-ranglista'!$A:$FP,AN$321,FALSE)/4),0)</f>
        <v>0</v>
      </c>
      <c r="AO10" s="223">
        <f>IFERROR(IF(RIGHT(VLOOKUP($A10,csapatok!$A:$CN,AO$320,FALSE),5)="Csere",VLOOKUP(LEFT(VLOOKUP($A10,csapatok!$A:$CN,AO$320,FALSE),LEN(VLOOKUP($A10,csapatok!$A:$CN,AO$320,FALSE))-6),'csapat-ranglista'!$A:$FP,AO$321,FALSE)/8,VLOOKUP(VLOOKUP($A10,csapatok!$A:$CN,AO$320,FALSE),'csapat-ranglista'!$A:$FP,AO$321,FALSE)/4),0)</f>
        <v>0</v>
      </c>
      <c r="AP10" s="223">
        <f>IFERROR(IF(RIGHT(VLOOKUP($A10,csapatok!$A:$CN,AP$320,FALSE),5)="Csere",VLOOKUP(LEFT(VLOOKUP($A10,csapatok!$A:$CN,AP$320,FALSE),LEN(VLOOKUP($A10,csapatok!$A:$CN,AP$320,FALSE))-6),'csapat-ranglista'!$A:$FP,AP$321,FALSE)/8,VLOOKUP(VLOOKUP($A10,csapatok!$A:$CN,AP$320,FALSE),'csapat-ranglista'!$A:$FP,AP$321,FALSE)/4),0)</f>
        <v>3.6325490319405853</v>
      </c>
      <c r="AQ10" s="223">
        <f>IFERROR(IF(RIGHT(VLOOKUP($A10,csapatok!$A:$CN,AQ$320,FALSE),5)="Csere",VLOOKUP(LEFT(VLOOKUP($A10,csapatok!$A:$CN,AQ$320,FALSE),LEN(VLOOKUP($A10,csapatok!$A:$CN,AQ$320,FALSE))-6),'csapat-ranglista'!$A:$FP,AQ$321,FALSE)/8,VLOOKUP(VLOOKUP($A10,csapatok!$A:$CN,AQ$320,FALSE),'csapat-ranglista'!$A:$FP,AQ$321,FALSE)/4),0)</f>
        <v>0</v>
      </c>
      <c r="AR10" s="223">
        <f>IFERROR(IF(RIGHT(VLOOKUP($A10,csapatok!$A:$CN,AR$320,FALSE),5)="Csere",VLOOKUP(LEFT(VLOOKUP($A10,csapatok!$A:$CN,AR$320,FALSE),LEN(VLOOKUP($A10,csapatok!$A:$CN,AR$320,FALSE))-6),'csapat-ranglista'!$A:$FP,AR$321,FALSE)/8,VLOOKUP(VLOOKUP($A10,csapatok!$A:$CN,AR$320,FALSE),'csapat-ranglista'!$A:$FP,AR$321,FALSE)/4),0)</f>
        <v>0</v>
      </c>
      <c r="AS10" s="223">
        <f>IFERROR(IF(RIGHT(VLOOKUP($A10,csapatok!$A:$CN,AS$320,FALSE),5)="Csere",VLOOKUP(LEFT(VLOOKUP($A10,csapatok!$A:$CN,AS$320,FALSE),LEN(VLOOKUP($A10,csapatok!$A:$CN,AS$320,FALSE))-6),'csapat-ranglista'!$A:$FP,AS$321,FALSE)/8,VLOOKUP(VLOOKUP($A10,csapatok!$A:$CN,AS$320,FALSE),'csapat-ranglista'!$A:$FP,AS$321,FALSE)/4),0)</f>
        <v>0</v>
      </c>
      <c r="AT10" s="223">
        <f>IFERROR(IF(RIGHT(VLOOKUP($A10,csapatok!$A:$CN,AT$320,FALSE),5)="Csere",VLOOKUP(LEFT(VLOOKUP($A10,csapatok!$A:$CN,AT$320,FALSE),LEN(VLOOKUP($A10,csapatok!$A:$CN,AT$320,FALSE))-6),'csapat-ranglista'!$A:$FP,AT$321,FALSE)/8,VLOOKUP(VLOOKUP($A10,csapatok!$A:$CN,AT$320,FALSE),'csapat-ranglista'!$A:$FP,AT$321,FALSE)/4),0)</f>
        <v>0</v>
      </c>
      <c r="AU10" s="223">
        <f>IFERROR(IF(RIGHT(VLOOKUP($A10,csapatok!$A:$CN,AU$320,FALSE),5)="Csere",VLOOKUP(LEFT(VLOOKUP($A10,csapatok!$A:$CN,AU$320,FALSE),LEN(VLOOKUP($A10,csapatok!$A:$CN,AU$320,FALSE))-6),'csapat-ranglista'!$A:$FP,AU$321,FALSE)/8,VLOOKUP(VLOOKUP($A10,csapatok!$A:$CN,AU$320,FALSE),'csapat-ranglista'!$A:$FP,AU$321,FALSE)/4),0)</f>
        <v>1.1384103643186885</v>
      </c>
      <c r="AV10" s="223">
        <f>IFERROR(IF(RIGHT(VLOOKUP($A10,csapatok!$A:$CN,AV$320,FALSE),5)="Csere",VLOOKUP(LEFT(VLOOKUP($A10,csapatok!$A:$CN,AV$320,FALSE),LEN(VLOOKUP($A10,csapatok!$A:$CN,AV$320,FALSE))-6),'csapat-ranglista'!$A:$FP,AV$321,FALSE)/8,VLOOKUP(VLOOKUP($A10,csapatok!$A:$CN,AV$320,FALSE),'csapat-ranglista'!$A:$FP,AV$321,FALSE)/4),0)</f>
        <v>0</v>
      </c>
      <c r="AW10" s="223">
        <f>IFERROR(IF(RIGHT(VLOOKUP($A10,csapatok!$A:$CN,AW$320,FALSE),5)="Csere",VLOOKUP(LEFT(VLOOKUP($A10,csapatok!$A:$CN,AW$320,FALSE),LEN(VLOOKUP($A10,csapatok!$A:$CN,AW$320,FALSE))-6),'csapat-ranglista'!$A:$FP,AW$321,FALSE)/8,VLOOKUP(VLOOKUP($A10,csapatok!$A:$CN,AW$320,FALSE),'csapat-ranglista'!$A:$FP,AW$321,FALSE)/4),0)</f>
        <v>0</v>
      </c>
      <c r="AX10" s="223">
        <f>IFERROR(IF(RIGHT(VLOOKUP($A10,csapatok!$A:$CN,AX$320,FALSE),5)="Csere",VLOOKUP(LEFT(VLOOKUP($A10,csapatok!$A:$CN,AX$320,FALSE),LEN(VLOOKUP($A10,csapatok!$A:$CN,AX$320,FALSE))-6),'csapat-ranglista'!$A:$FP,AX$321,FALSE)/8,VLOOKUP(VLOOKUP($A10,csapatok!$A:$CN,AX$320,FALSE),'csapat-ranglista'!$A:$FP,AX$321,FALSE)/4),0)</f>
        <v>0</v>
      </c>
      <c r="AY10" s="223">
        <f>IFERROR(IF(RIGHT(VLOOKUP($A10,csapatok!$A:$NN,AY$320,FALSE),5)="Csere",VLOOKUP(LEFT(VLOOKUP($A10,csapatok!$A:$NN,AY$320,FALSE),LEN(VLOOKUP($A10,csapatok!$A:$NN,AY$320,FALSE))-6),'csapat-ranglista'!$A:$FP,AY$321,FALSE)/8,VLOOKUP(VLOOKUP($A10,csapatok!$A:$NN,AY$320,FALSE),'csapat-ranglista'!$A:$FP,AY$321,FALSE)/4),0)</f>
        <v>0</v>
      </c>
      <c r="AZ10" s="223">
        <f>IFERROR(IF(RIGHT(VLOOKUP($A10,csapatok!$A:$NN,AZ$320,FALSE),5)="Csere",VLOOKUP(LEFT(VLOOKUP($A10,csapatok!$A:$NN,AZ$320,FALSE),LEN(VLOOKUP($A10,csapatok!$A:$NN,AZ$320,FALSE))-6),'csapat-ranglista'!$A:$FP,AZ$321,FALSE)/8,VLOOKUP(VLOOKUP($A10,csapatok!$A:$NN,AZ$320,FALSE),'csapat-ranglista'!$A:$FP,AZ$321,FALSE)/4),0)</f>
        <v>0</v>
      </c>
      <c r="BA10" s="223">
        <f>IFERROR(IF(RIGHT(VLOOKUP($A10,csapatok!$A:$NN,BA$320,FALSE),5)="Csere",VLOOKUP(LEFT(VLOOKUP($A10,csapatok!$A:$NN,BA$320,FALSE),LEN(VLOOKUP($A10,csapatok!$A:$NN,BA$320,FALSE))-6),'csapat-ranglista'!$A:$FP,BA$321,FALSE)/8,VLOOKUP(VLOOKUP($A10,csapatok!$A:$NN,BA$320,FALSE),'csapat-ranglista'!$A:$FP,BA$321,FALSE)/4),0)</f>
        <v>0</v>
      </c>
      <c r="BB10" s="223">
        <f>IFERROR(IF(RIGHT(VLOOKUP($A10,csapatok!$A:$NN,BB$320,FALSE),5)="Csere",VLOOKUP(LEFT(VLOOKUP($A10,csapatok!$A:$NN,BB$320,FALSE),LEN(VLOOKUP($A10,csapatok!$A:$NN,BB$320,FALSE))-6),'csapat-ranglista'!$A:$FP,BB$321,FALSE)/8,VLOOKUP(VLOOKUP($A10,csapatok!$A:$NN,BB$320,FALSE),'csapat-ranglista'!$A:$FP,BB$321,FALSE)/4),0)</f>
        <v>0</v>
      </c>
      <c r="BC10" s="224">
        <f>versenyek!$ES$11*IFERROR(VLOOKUP(VLOOKUP($A10,versenyek!ER:ET,3,FALSE),szabalyok!$A$16:$B$23,2,FALSE)/4,0)</f>
        <v>0</v>
      </c>
      <c r="BD10" s="224">
        <f>versenyek!$EV$11*IFERROR(VLOOKUP(VLOOKUP($A10,versenyek!EU:EW,3,FALSE),szabalyok!$A$16:$B$23,2,FALSE)/4,0)</f>
        <v>0</v>
      </c>
      <c r="BE10" s="223">
        <f>IFERROR(IF(RIGHT(VLOOKUP($A10,csapatok!$A:$NN,BE$320,FALSE),5)="Csere",VLOOKUP(LEFT(VLOOKUP($A10,csapatok!$A:$NN,BE$320,FALSE),LEN(VLOOKUP($A10,csapatok!$A:$NN,BE$320,FALSE))-6),'csapat-ranglista'!$A:$FP,BE$321,FALSE)/8,VLOOKUP(VLOOKUP($A10,csapatok!$A:$NN,BE$320,FALSE),'csapat-ranglista'!$A:$FP,BE$321,FALSE)/4),0)</f>
        <v>0</v>
      </c>
      <c r="BF10" s="223">
        <f>IFERROR(IF(RIGHT(VLOOKUP($A10,csapatok!$A:$NN,BF$320,FALSE),5)="Csere",VLOOKUP(LEFT(VLOOKUP($A10,csapatok!$A:$NN,BF$320,FALSE),LEN(VLOOKUP($A10,csapatok!$A:$NN,BF$320,FALSE))-6),'csapat-ranglista'!$A:$FP,BF$321,FALSE)/8,VLOOKUP(VLOOKUP($A10,csapatok!$A:$NN,BF$320,FALSE),'csapat-ranglista'!$A:$FP,BF$321,FALSE)/4),0)</f>
        <v>0</v>
      </c>
      <c r="BG10" s="223">
        <f>IFERROR(IF(RIGHT(VLOOKUP($A10,csapatok!$A:$NN,BG$320,FALSE),5)="Csere",VLOOKUP(LEFT(VLOOKUP($A10,csapatok!$A:$NN,BG$320,FALSE),LEN(VLOOKUP($A10,csapatok!$A:$NN,BG$320,FALSE))-6),'csapat-ranglista'!$A:$FP,BG$321,FALSE)/8,VLOOKUP(VLOOKUP($A10,csapatok!$A:$NN,BG$320,FALSE),'csapat-ranglista'!$A:$FP,BG$321,FALSE)/4),0)</f>
        <v>0</v>
      </c>
      <c r="BH10" s="223">
        <f>IFERROR(IF(RIGHT(VLOOKUP($A10,csapatok!$A:$NN,BH$320,FALSE),5)="Csere",VLOOKUP(LEFT(VLOOKUP($A10,csapatok!$A:$NN,BH$320,FALSE),LEN(VLOOKUP($A10,csapatok!$A:$NN,BH$320,FALSE))-6),'csapat-ranglista'!$A:$FP,BH$321,FALSE)/8,VLOOKUP(VLOOKUP($A10,csapatok!$A:$NN,BH$320,FALSE),'csapat-ranglista'!$A:$FP,BH$321,FALSE)/4),0)</f>
        <v>6.2206483139233066</v>
      </c>
      <c r="BI10" s="223">
        <f>IFERROR(IF(RIGHT(VLOOKUP($A10,csapatok!$A:$NN,BI$320,FALSE),5)="Csere",VLOOKUP(LEFT(VLOOKUP($A10,csapatok!$A:$NN,BI$320,FALSE),LEN(VLOOKUP($A10,csapatok!$A:$NN,BI$320,FALSE))-6),'csapat-ranglista'!$A:$FP,BI$321,FALSE)/8,VLOOKUP(VLOOKUP($A10,csapatok!$A:$NN,BI$320,FALSE),'csapat-ranglista'!$A:$FP,BI$321,FALSE)/4),0)</f>
        <v>0</v>
      </c>
      <c r="BJ10" s="223">
        <f>IFERROR(IF(RIGHT(VLOOKUP($A10,csapatok!$A:$NN,BJ$320,FALSE),5)="Csere",VLOOKUP(LEFT(VLOOKUP($A10,csapatok!$A:$NN,BJ$320,FALSE),LEN(VLOOKUP($A10,csapatok!$A:$NN,BJ$320,FALSE))-6),'csapat-ranglista'!$A:$FP,BJ$321,FALSE)/8,VLOOKUP(VLOOKUP($A10,csapatok!$A:$NN,BJ$320,FALSE),'csapat-ranglista'!$A:$FP,BJ$321,FALSE)/4),0)</f>
        <v>0</v>
      </c>
      <c r="BK10" s="223">
        <f>IFERROR(IF(RIGHT(VLOOKUP($A10,csapatok!$A:$NN,BK$320,FALSE),5)="Csere",VLOOKUP(LEFT(VLOOKUP($A10,csapatok!$A:$NN,BK$320,FALSE),LEN(VLOOKUP($A10,csapatok!$A:$NN,BK$320,FALSE))-6),'csapat-ranglista'!$A:$FP,BK$321,FALSE)/8,VLOOKUP(VLOOKUP($A10,csapatok!$A:$NN,BK$320,FALSE),'csapat-ranglista'!$A:$FP,BK$321,FALSE)/4),0)</f>
        <v>0</v>
      </c>
      <c r="BL10" s="223">
        <f>IFERROR(IF(RIGHT(VLOOKUP($A10,csapatok!$A:$NN,BL$320,FALSE),5)="Csere",VLOOKUP(LEFT(VLOOKUP($A10,csapatok!$A:$NN,BL$320,FALSE),LEN(VLOOKUP($A10,csapatok!$A:$NN,BL$320,FALSE))-6),'csapat-ranglista'!$A:$FP,BL$321,FALSE)/8,VLOOKUP(VLOOKUP($A10,csapatok!$A:$NN,BL$320,FALSE),'csapat-ranglista'!$A:$FP,BL$321,FALSE)/4),0)</f>
        <v>0</v>
      </c>
      <c r="BM10" s="223">
        <f>IFERROR(IF(RIGHT(VLOOKUP($A10,csapatok!$A:$NN,BM$320,FALSE),5)="Csere",VLOOKUP(LEFT(VLOOKUP($A10,csapatok!$A:$NN,BM$320,FALSE),LEN(VLOOKUP($A10,csapatok!$A:$NN,BM$320,FALSE))-6),'csapat-ranglista'!$A:$FP,BM$321,FALSE)/8,VLOOKUP(VLOOKUP($A10,csapatok!$A:$NN,BM$320,FALSE),'csapat-ranglista'!$A:$FP,BM$321,FALSE)/4),0)</f>
        <v>0</v>
      </c>
      <c r="BN10" s="223">
        <f>IFERROR(IF(RIGHT(VLOOKUP($A10,csapatok!$A:$NN,BN$320,FALSE),5)="Csere",VLOOKUP(LEFT(VLOOKUP($A10,csapatok!$A:$NN,BN$320,FALSE),LEN(VLOOKUP($A10,csapatok!$A:$NN,BN$320,FALSE))-6),'csapat-ranglista'!$A:$FP,BN$321,FALSE)/8,VLOOKUP(VLOOKUP($A10,csapatok!$A:$NN,BN$320,FALSE),'csapat-ranglista'!$A:$FP,BN$321,FALSE)/4),0)</f>
        <v>0</v>
      </c>
      <c r="BO10" s="223">
        <f>IFERROR(IF(RIGHT(VLOOKUP($A10,csapatok!$A:$NN,BO$320,FALSE),5)="Csere",VLOOKUP(LEFT(VLOOKUP($A10,csapatok!$A:$NN,BO$320,FALSE),LEN(VLOOKUP($A10,csapatok!$A:$NN,BO$320,FALSE))-6),'csapat-ranglista'!$A:$FP,BO$321,FALSE)/8,VLOOKUP(VLOOKUP($A10,csapatok!$A:$NN,BO$320,FALSE),'csapat-ranglista'!$A:$FP,BO$321,FALSE)/4),0)</f>
        <v>0</v>
      </c>
      <c r="BP10" s="223">
        <f>IFERROR(IF(RIGHT(VLOOKUP($A10,csapatok!$A:$NN,BP$320,FALSE),5)="Csere",VLOOKUP(LEFT(VLOOKUP($A10,csapatok!$A:$NN,BP$320,FALSE),LEN(VLOOKUP($A10,csapatok!$A:$NN,BP$320,FALSE))-6),'csapat-ranglista'!$A:$FP,BP$321,FALSE)/8,VLOOKUP(VLOOKUP($A10,csapatok!$A:$NN,BP$320,FALSE),'csapat-ranglista'!$A:$FP,BP$321,FALSE)/4),0)</f>
        <v>0</v>
      </c>
      <c r="BQ10" s="223">
        <f>IFERROR(IF(RIGHT(VLOOKUP($A10,csapatok!$A:$NN,BQ$320,FALSE),5)="Csere",VLOOKUP(LEFT(VLOOKUP($A10,csapatok!$A:$NN,BQ$320,FALSE),LEN(VLOOKUP($A10,csapatok!$A:$NN,BQ$320,FALSE))-6),'csapat-ranglista'!$A:$FP,BQ$321,FALSE)/8,VLOOKUP(VLOOKUP($A10,csapatok!$A:$NN,BQ$320,FALSE),'csapat-ranglista'!$A:$FP,BQ$321,FALSE)/4),0)</f>
        <v>0</v>
      </c>
      <c r="BR10" s="223">
        <f>IFERROR(IF(RIGHT(VLOOKUP($A10,csapatok!$A:$NN,BR$320,FALSE),5)="Csere",VLOOKUP(LEFT(VLOOKUP($A10,csapatok!$A:$NN,BR$320,FALSE),LEN(VLOOKUP($A10,csapatok!$A:$NN,BR$320,FALSE))-6),'csapat-ranglista'!$A:$FP,BR$321,FALSE)/8,VLOOKUP(VLOOKUP($A10,csapatok!$A:$NN,BR$320,FALSE),'csapat-ranglista'!$A:$FP,BR$321,FALSE)/4),0)</f>
        <v>0</v>
      </c>
      <c r="BS10" s="223">
        <f>IFERROR(IF(RIGHT(VLOOKUP($A10,csapatok!$A:$NN,BS$320,FALSE),5)="Csere",VLOOKUP(LEFT(VLOOKUP($A10,csapatok!$A:$NN,BS$320,FALSE),LEN(VLOOKUP($A10,csapatok!$A:$NN,BS$320,FALSE))-6),'csapat-ranglista'!$A:$FP,BS$321,FALSE)/8,VLOOKUP(VLOOKUP($A10,csapatok!$A:$NN,BS$320,FALSE),'csapat-ranglista'!$A:$FP,BS$321,FALSE)/4),0)</f>
        <v>0</v>
      </c>
      <c r="BT10" s="223">
        <f>IFERROR(IF(RIGHT(VLOOKUP($A10,csapatok!$A:$NN,BT$320,FALSE),5)="Csere",VLOOKUP(LEFT(VLOOKUP($A10,csapatok!$A:$NN,BT$320,FALSE),LEN(VLOOKUP($A10,csapatok!$A:$NN,BT$320,FALSE))-6),'csapat-ranglista'!$A:$FP,BT$321,FALSE)/8,VLOOKUP(VLOOKUP($A10,csapatok!$A:$NN,BT$320,FALSE),'csapat-ranglista'!$A:$FP,BT$321,FALSE)/4),0)</f>
        <v>0</v>
      </c>
      <c r="BU10" s="223">
        <f>IFERROR(IF(RIGHT(VLOOKUP($A10,csapatok!$A:$NN,BU$320,FALSE),5)="Csere",VLOOKUP(LEFT(VLOOKUP($A10,csapatok!$A:$NN,BU$320,FALSE),LEN(VLOOKUP($A10,csapatok!$A:$NN,BU$320,FALSE))-6),'csapat-ranglista'!$A:$FP,BU$321,FALSE)/8,VLOOKUP(VLOOKUP($A10,csapatok!$A:$NN,BU$320,FALSE),'csapat-ranglista'!$A:$FP,BU$321,FALSE)/4),0)</f>
        <v>0</v>
      </c>
      <c r="BV10" s="223">
        <f>IFERROR(IF(RIGHT(VLOOKUP($A10,csapatok!$A:$NN,BV$320,FALSE),5)="Csere",VLOOKUP(LEFT(VLOOKUP($A10,csapatok!$A:$NN,BV$320,FALSE),LEN(VLOOKUP($A10,csapatok!$A:$NN,BV$320,FALSE))-6),'csapat-ranglista'!$A:$FP,BV$321,FALSE)/8,VLOOKUP(VLOOKUP($A10,csapatok!$A:$NN,BV$320,FALSE),'csapat-ranglista'!$A:$FP,BV$321,FALSE)/4),0)</f>
        <v>0</v>
      </c>
      <c r="BW10" s="223">
        <f>IFERROR(IF(RIGHT(VLOOKUP($A10,csapatok!$A:$NN,BW$320,FALSE),5)="Csere",VLOOKUP(LEFT(VLOOKUP($A10,csapatok!$A:$NN,BW$320,FALSE),LEN(VLOOKUP($A10,csapatok!$A:$NN,BW$320,FALSE))-6),'csapat-ranglista'!$A:$FP,BW$321,FALSE)/8,VLOOKUP(VLOOKUP($A10,csapatok!$A:$NN,BW$320,FALSE),'csapat-ranglista'!$A:$FP,BW$321,FALSE)/4),0)</f>
        <v>0</v>
      </c>
      <c r="BX10" s="223">
        <f>IFERROR(IF(RIGHT(VLOOKUP($A10,csapatok!$A:$NN,BX$320,FALSE),5)="Csere",VLOOKUP(LEFT(VLOOKUP($A10,csapatok!$A:$NN,BX$320,FALSE),LEN(VLOOKUP($A10,csapatok!$A:$NN,BX$320,FALSE))-6),'csapat-ranglista'!$A:$FP,BX$321,FALSE)/8,VLOOKUP(VLOOKUP($A10,csapatok!$A:$NN,BX$320,FALSE),'csapat-ranglista'!$A:$FP,BX$321,FALSE)/4),0)</f>
        <v>0</v>
      </c>
      <c r="BY10" s="223">
        <f>IFERROR(IF(RIGHT(VLOOKUP($A10,csapatok!$A:$NN,BY$320,FALSE),5)="Csere",VLOOKUP(LEFT(VLOOKUP($A10,csapatok!$A:$NN,BY$320,FALSE),LEN(VLOOKUP($A10,csapatok!$A:$NN,BY$320,FALSE))-6),'csapat-ranglista'!$A:$FP,BY$321,FALSE)/8,VLOOKUP(VLOOKUP($A10,csapatok!$A:$NN,BY$320,FALSE),'csapat-ranglista'!$A:$FP,BY$321,FALSE)/4),0)</f>
        <v>4.7246658713783383</v>
      </c>
      <c r="BZ10" s="223">
        <f>IFERROR(IF(RIGHT(VLOOKUP($A10,csapatok!$A:$NN,BZ$320,FALSE),5)="Csere",VLOOKUP(LEFT(VLOOKUP($A10,csapatok!$A:$NN,BZ$320,FALSE),LEN(VLOOKUP($A10,csapatok!$A:$NN,BZ$320,FALSE))-6),'csapat-ranglista'!$A:$FP,BZ$321,FALSE)/8,VLOOKUP(VLOOKUP($A10,csapatok!$A:$NN,BZ$320,FALSE),'csapat-ranglista'!$A:$FP,BZ$321,FALSE)/4),0)</f>
        <v>0</v>
      </c>
      <c r="CA10" s="223">
        <f>IFERROR(IF(RIGHT(VLOOKUP($A10,csapatok!$A:$NN,CA$320,FALSE),5)="Csere",VLOOKUP(LEFT(VLOOKUP($A10,csapatok!$A:$NN,CA$320,FALSE),LEN(VLOOKUP($A10,csapatok!$A:$NN,CA$320,FALSE))-6),'csapat-ranglista'!$A:$FP,CA$321,FALSE)/8,VLOOKUP(VLOOKUP($A10,csapatok!$A:$NN,CA$320,FALSE),'csapat-ranglista'!$A:$FP,CA$321,FALSE)/4),0)</f>
        <v>8.4880634899965965</v>
      </c>
      <c r="CB10" s="223">
        <f>IFERROR(IF(RIGHT(VLOOKUP($A10,csapatok!$A:$NN,CB$320,FALSE),5)="Csere",VLOOKUP(LEFT(VLOOKUP($A10,csapatok!$A:$NN,CB$320,FALSE),LEN(VLOOKUP($A10,csapatok!$A:$NN,CB$320,FALSE))-6),'csapat-ranglista'!$A:$FP,CB$321,FALSE)/8,VLOOKUP(VLOOKUP($A10,csapatok!$A:$NN,CB$320,FALSE),'csapat-ranglista'!$A:$FP,CB$321,FALSE)/4),0)</f>
        <v>0</v>
      </c>
      <c r="CC10" s="223">
        <f>IFERROR(IF(RIGHT(VLOOKUP($A10,csapatok!$A:$NN,CC$320,FALSE),5)="Csere",VLOOKUP(LEFT(VLOOKUP($A10,csapatok!$A:$NN,CC$320,FALSE),LEN(VLOOKUP($A10,csapatok!$A:$NN,CC$320,FALSE))-6),'csapat-ranglista'!$A:$FP,CC$321,FALSE)/8,VLOOKUP(VLOOKUP($A10,csapatok!$A:$NN,CC$320,FALSE),'csapat-ranglista'!$A:$FP,CC$321,FALSE)/4),0)</f>
        <v>0</v>
      </c>
      <c r="CD10" s="223">
        <f>IFERROR(IF(RIGHT(VLOOKUP($A10,csapatok!$A:$NN,CD$320,FALSE),5)="Csere",VLOOKUP(LEFT(VLOOKUP($A10,csapatok!$A:$NN,CD$320,FALSE),LEN(VLOOKUP($A10,csapatok!$A:$NN,CD$320,FALSE))-6),'csapat-ranglista'!$A:$FP,CD$321,FALSE)/8,VLOOKUP(VLOOKUP($A10,csapatok!$A:$NN,CD$320,FALSE),'csapat-ranglista'!$A:$FP,CD$321,FALSE)/4),0)</f>
        <v>0</v>
      </c>
      <c r="CE10" s="223">
        <f>IFERROR(IF(RIGHT(VLOOKUP($A10,csapatok!$A:$NN,CE$320,FALSE),5)="Csere",VLOOKUP(LEFT(VLOOKUP($A10,csapatok!$A:$NN,CE$320,FALSE),LEN(VLOOKUP($A10,csapatok!$A:$NN,CE$320,FALSE))-6),'csapat-ranglista'!$A:$FP,CE$321,FALSE)/8,VLOOKUP(VLOOKUP($A10,csapatok!$A:$NN,CE$320,FALSE),'csapat-ranglista'!$A:$FP,CE$321,FALSE)/4),0)</f>
        <v>0</v>
      </c>
      <c r="CF10" s="223">
        <f>IFERROR(IF(RIGHT(VLOOKUP($A10,csapatok!$A:$NN,CF$320,FALSE),5)="Csere",VLOOKUP(LEFT(VLOOKUP($A10,csapatok!$A:$NN,CF$320,FALSE),LEN(VLOOKUP($A10,csapatok!$A:$NN,CF$320,FALSE))-6),'csapat-ranglista'!$A:$FP,CF$321,FALSE)/8,VLOOKUP(VLOOKUP($A10,csapatok!$A:$NN,CF$320,FALSE),'csapat-ranglista'!$A:$FP,CF$321,FALSE)/4),0)</f>
        <v>0</v>
      </c>
      <c r="CG10" s="223">
        <f>IFERROR(IF(RIGHT(VLOOKUP($A10,csapatok!$A:$NN,CG$320,FALSE),5)="Csere",VLOOKUP(LEFT(VLOOKUP($A10,csapatok!$A:$NN,CG$320,FALSE),LEN(VLOOKUP($A10,csapatok!$A:$NN,CG$320,FALSE))-6),'csapat-ranglista'!$A:$FP,CG$321,FALSE)/8,VLOOKUP(VLOOKUP($A10,csapatok!$A:$NN,CG$320,FALSE),'csapat-ranglista'!$A:$FP,CG$321,FALSE)/4),0)</f>
        <v>0</v>
      </c>
      <c r="CH10" s="223">
        <f>IFERROR(IF(RIGHT(VLOOKUP($A10,csapatok!$A:$NN,CH$320,FALSE),5)="Csere",VLOOKUP(LEFT(VLOOKUP($A10,csapatok!$A:$NN,CH$320,FALSE),LEN(VLOOKUP($A10,csapatok!$A:$NN,CH$320,FALSE))-6),'csapat-ranglista'!$A:$FP,CH$321,FALSE)/8,VLOOKUP(VLOOKUP($A10,csapatok!$A:$NN,CH$320,FALSE),'csapat-ranglista'!$A:$FP,CH$321,FALSE)/4),0)</f>
        <v>0</v>
      </c>
      <c r="CI10" s="223">
        <f>IFERROR(IF(RIGHT(VLOOKUP($A10,csapatok!$A:$NN,CI$320,FALSE),5)="Csere",VLOOKUP(LEFT(VLOOKUP($A10,csapatok!$A:$NN,CI$320,FALSE),LEN(VLOOKUP($A10,csapatok!$A:$NN,CI$320,FALSE))-6),'csapat-ranglista'!$A:$FP,CI$321,FALSE)/8,VLOOKUP(VLOOKUP($A10,csapatok!$A:$NN,CI$320,FALSE),'csapat-ranglista'!$A:$FP,CI$321,FALSE)/4),0)</f>
        <v>0</v>
      </c>
      <c r="CJ10" s="224">
        <f>versenyek!$IQ$11*IFERROR(VLOOKUP(VLOOKUP($A10,versenyek!IP:IR,3,FALSE),szabalyok!$A$16:$B$23,2,FALSE)/4,0)</f>
        <v>0</v>
      </c>
      <c r="CK10" s="224">
        <f>versenyek!$IT$11*IFERROR(VLOOKUP(VLOOKUP($A10,versenyek!IS:IU,3,FALSE),szabalyok!$A$16:$B$23,2,FALSE)/4,0)</f>
        <v>0</v>
      </c>
      <c r="CL10" s="223">
        <f>IFERROR(IF(RIGHT(VLOOKUP($A10,csapatok!$A:$NN,CL$320,FALSE),5)="Csere",VLOOKUP(LEFT(VLOOKUP($A10,csapatok!$A:$NN,CL$320,FALSE),LEN(VLOOKUP($A10,csapatok!$A:$NN,CL$320,FALSE))-6),'csapat-ranglista'!$A:$FP,CL$321,FALSE)/8,VLOOKUP(VLOOKUP($A10,csapatok!$A:$NN,CL$320,FALSE),'csapat-ranglista'!$A:$FP,CL$321,FALSE)/4),0)</f>
        <v>0</v>
      </c>
      <c r="CM10" s="223">
        <f>IFERROR(IF(RIGHT(VLOOKUP($A10,csapatok!$A:$NN,CM$320,FALSE),5)="Csere",VLOOKUP(LEFT(VLOOKUP($A10,csapatok!$A:$NN,CM$320,FALSE),LEN(VLOOKUP($A10,csapatok!$A:$NN,CM$320,FALSE))-6),'csapat-ranglista'!$A:$FP,CM$321,FALSE)/8,VLOOKUP(VLOOKUP($A10,csapatok!$A:$NN,CM$320,FALSE),'csapat-ranglista'!$A:$FP,CM$321,FALSE)/4),0)</f>
        <v>0</v>
      </c>
      <c r="CN10" s="223">
        <f>IFERROR(IF(RIGHT(VLOOKUP($A10,csapatok!$A:$NN,CN$320,FALSE),5)="Csere",VLOOKUP(LEFT(VLOOKUP($A10,csapatok!$A:$NN,CN$320,FALSE),LEN(VLOOKUP($A10,csapatok!$A:$NN,CN$320,FALSE))-6),'csapat-ranglista'!$A:$FP,CN$321,FALSE)/8,VLOOKUP(VLOOKUP($A10,csapatok!$A:$NN,CN$320,FALSE),'csapat-ranglista'!$A:$FP,CN$321,FALSE)/4),0)</f>
        <v>1.0408359702886685</v>
      </c>
      <c r="CO10" s="223">
        <f>IFERROR(IF(RIGHT(VLOOKUP($A10,csapatok!$A:$NN,CO$320,FALSE),5)="Csere",VLOOKUP(LEFT(VLOOKUP($A10,csapatok!$A:$NN,CO$320,FALSE),LEN(VLOOKUP($A10,csapatok!$A:$NN,CO$320,FALSE))-6),'csapat-ranglista'!$A:$FP,CO$321,FALSE)/8,VLOOKUP(VLOOKUP($A10,csapatok!$A:$NN,CO$320,FALSE),'csapat-ranglista'!$A:$FP,CO$321,FALSE)/4),0)</f>
        <v>0</v>
      </c>
      <c r="CP10" s="223">
        <f>IFERROR(IF(RIGHT(VLOOKUP($A10,csapatok!$A:$NN,CP$320,FALSE),5)="Csere",VLOOKUP(LEFT(VLOOKUP($A10,csapatok!$A:$NN,CP$320,FALSE),LEN(VLOOKUP($A10,csapatok!$A:$NN,CP$320,FALSE))-6),'csapat-ranglista'!$A:$FP,CP$321,FALSE)/8,VLOOKUP(VLOOKUP($A10,csapatok!$A:$NN,CP$320,FALSE),'csapat-ranglista'!$A:$FP,CP$321,FALSE)/4),0)</f>
        <v>0</v>
      </c>
      <c r="CQ10" s="223">
        <f>IFERROR(IF(RIGHT(VLOOKUP($A10,csapatok!$A:$NN,CQ$320,FALSE),5)="Csere",VLOOKUP(LEFT(VLOOKUP($A10,csapatok!$A:$NN,CQ$320,FALSE),LEN(VLOOKUP($A10,csapatok!$A:$NN,CQ$320,FALSE))-6),'csapat-ranglista'!$A:$FP,CQ$321,FALSE)/8,VLOOKUP(VLOOKUP($A10,csapatok!$A:$NN,CQ$320,FALSE),'csapat-ranglista'!$A:$FP,CQ$321,FALSE)/4),0)</f>
        <v>0</v>
      </c>
      <c r="CR10" s="223">
        <f>IFERROR(IF(RIGHT(VLOOKUP($A10,csapatok!$A:$NN,CR$320,FALSE),5)="Csere",VLOOKUP(LEFT(VLOOKUP($A10,csapatok!$A:$NN,CR$320,FALSE),LEN(VLOOKUP($A10,csapatok!$A:$NN,CR$320,FALSE))-6),'csapat-ranglista'!$A:$FP,CR$321,FALSE)/8,VLOOKUP(VLOOKUP($A10,csapatok!$A:$NN,CR$320,FALSE),'csapat-ranglista'!$A:$FP,CR$321,FALSE)/4),0)</f>
        <v>0</v>
      </c>
      <c r="CS10" s="223">
        <f>IFERROR(IF(RIGHT(VLOOKUP($A10,csapatok!$A:$NN,CS$320,FALSE),5)="Csere",VLOOKUP(LEFT(VLOOKUP($A10,csapatok!$A:$NN,CS$320,FALSE),LEN(VLOOKUP($A10,csapatok!$A:$NN,CS$320,FALSE))-6),'csapat-ranglista'!$A:$FP,CS$321,FALSE)/8,VLOOKUP(VLOOKUP($A10,csapatok!$A:$NN,CS$320,FALSE),'csapat-ranglista'!$A:$FP,CS$321,FALSE)/4),0)</f>
        <v>0</v>
      </c>
      <c r="CT10" s="223">
        <f>IFERROR(IF(RIGHT(VLOOKUP($A10,csapatok!$A:$NN,CT$320,FALSE),5)="Csere",VLOOKUP(LEFT(VLOOKUP($A10,csapatok!$A:$NN,CT$320,FALSE),LEN(VLOOKUP($A10,csapatok!$A:$NN,CT$320,FALSE))-6),'csapat-ranglista'!$A:$FP,CT$321,FALSE)/8,VLOOKUP(VLOOKUP($A10,csapatok!$A:$NN,CT$320,FALSE),'csapat-ranglista'!$A:$FP,CT$321,FALSE)/4),0)</f>
        <v>0</v>
      </c>
      <c r="CU10" s="223">
        <f>IFERROR(IF(RIGHT(VLOOKUP($A10,csapatok!$A:$NN,CU$320,FALSE),5)="Csere",VLOOKUP(LEFT(VLOOKUP($A10,csapatok!$A:$NN,CU$320,FALSE),LEN(VLOOKUP($A10,csapatok!$A:$NN,CU$320,FALSE))-6),'csapat-ranglista'!$A:$FP,CU$321,FALSE)/8,VLOOKUP(VLOOKUP($A10,csapatok!$A:$NN,CU$320,FALSE),'csapat-ranglista'!$A:$FP,CU$321,FALSE)/4),0)</f>
        <v>0</v>
      </c>
      <c r="CV10" s="223">
        <f>IFERROR(IF(RIGHT(VLOOKUP($A10,csapatok!$A:$NN,CV$320,FALSE),5)="Csere",VLOOKUP(LEFT(VLOOKUP($A10,csapatok!$A:$NN,CV$320,FALSE),LEN(VLOOKUP($A10,csapatok!$A:$NN,CV$320,FALSE))-6),'csapat-ranglista'!$A:$FP,CV$321,FALSE)/8,VLOOKUP(VLOOKUP($A10,csapatok!$A:$NN,CV$320,FALSE),'csapat-ranglista'!$A:$FP,CV$321,FALSE)/4),0)</f>
        <v>0</v>
      </c>
      <c r="CW10" s="223">
        <f>IFERROR(IF(RIGHT(VLOOKUP($A10,csapatok!$A:$NN,CW$320,FALSE),5)="Csere",VLOOKUP(LEFT(VLOOKUP($A10,csapatok!$A:$NN,CW$320,FALSE),LEN(VLOOKUP($A10,csapatok!$A:$NN,CW$320,FALSE))-6),'csapat-ranglista'!$A:$FP,CW$321,FALSE)/8,VLOOKUP(VLOOKUP($A10,csapatok!$A:$NN,CW$320,FALSE),'csapat-ranglista'!$A:$FP,CW$321,FALSE)/4),0)</f>
        <v>0</v>
      </c>
      <c r="CX10" s="223">
        <f>IFERROR(IF(RIGHT(VLOOKUP($A10,csapatok!$A:$NN,CX$320,FALSE),5)="Csere",VLOOKUP(LEFT(VLOOKUP($A10,csapatok!$A:$NN,CX$320,FALSE),LEN(VLOOKUP($A10,csapatok!$A:$NN,CX$320,FALSE))-6),'csapat-ranglista'!$A:$FP,CX$321,FALSE)/8,VLOOKUP(VLOOKUP($A10,csapatok!$A:$NN,CX$320,FALSE),'csapat-ranglista'!$A:$FP,CX$321,FALSE)/4),0)</f>
        <v>0</v>
      </c>
      <c r="CY10" s="223">
        <f>IFERROR(IF(RIGHT(VLOOKUP($A10,csapatok!$A:$NN,CY$320,FALSE),5)="Csere",VLOOKUP(LEFT(VLOOKUP($A10,csapatok!$A:$NN,CY$320,FALSE),LEN(VLOOKUP($A10,csapatok!$A:$NN,CY$320,FALSE))-6),'csapat-ranglista'!$A:$FP,CY$321,FALSE)/8,VLOOKUP(VLOOKUP($A10,csapatok!$A:$NN,CY$320,FALSE),'csapat-ranglista'!$A:$FP,CY$321,FALSE)/4),0)</f>
        <v>5.9741453105948459</v>
      </c>
      <c r="CZ10" s="223">
        <f>IFERROR(IF(RIGHT(VLOOKUP($A10,csapatok!$A:$NN,CZ$320,FALSE),5)="Csere",VLOOKUP(LEFT(VLOOKUP($A10,csapatok!$A:$NN,CZ$320,FALSE),LEN(VLOOKUP($A10,csapatok!$A:$NN,CZ$320,FALSE))-6),'csapat-ranglista'!$A:$FP,CZ$321,FALSE)/8,VLOOKUP(VLOOKUP($A10,csapatok!$A:$NN,CZ$320,FALSE),'csapat-ranglista'!$A:$FP,CZ$321,FALSE)/4),0)</f>
        <v>0</v>
      </c>
      <c r="DA10" s="223">
        <f>IFERROR(IF(RIGHT(VLOOKUP($A10,csapatok!$A:$NN,DA$320,FALSE),5)="Csere",VLOOKUP(LEFT(VLOOKUP($A10,csapatok!$A:$NN,DA$320,FALSE),LEN(VLOOKUP($A10,csapatok!$A:$NN,DA$320,FALSE))-6),'csapat-ranglista'!$A:$FP,DA$321,FALSE)/8,VLOOKUP(VLOOKUP($A10,csapatok!$A:$NN,DA$320,FALSE),'csapat-ranglista'!$A:$FP,DA$321,FALSE)/4),0)</f>
        <v>0</v>
      </c>
      <c r="DB10" s="223">
        <f>IFERROR(IF(RIGHT(VLOOKUP($A10,csapatok!$A:$NN,DB$320,FALSE),5)="Csere",VLOOKUP(LEFT(VLOOKUP($A10,csapatok!$A:$NN,DB$320,FALSE),LEN(VLOOKUP($A10,csapatok!$A:$NN,DB$320,FALSE))-6),'csapat-ranglista'!$A:$FP,DB$321,FALSE)/8,VLOOKUP(VLOOKUP($A10,csapatok!$A:$NN,DB$320,FALSE),'csapat-ranglista'!$A:$FP,DB$321,FALSE)/4),0)</f>
        <v>0</v>
      </c>
      <c r="DC10" s="223">
        <f>IFERROR(IF(RIGHT(VLOOKUP($A10,csapatok!$A:$NN,DC$320,FALSE),5)="Csere",VLOOKUP(LEFT(VLOOKUP($A10,csapatok!$A:$NN,DC$320,FALSE),LEN(VLOOKUP($A10,csapatok!$A:$NN,DC$320,FALSE))-6),'csapat-ranglista'!$A:$FP,DC$321,FALSE)/8,VLOOKUP(VLOOKUP($A10,csapatok!$A:$NN,DC$320,FALSE),'csapat-ranglista'!$A:$FP,DC$321,FALSE)/4),0)</f>
        <v>0</v>
      </c>
      <c r="DD10" s="223">
        <f>IFERROR(IF(RIGHT(VLOOKUP($A10,csapatok!$A:$NN,DD$320,FALSE),5)="Csere",VLOOKUP(LEFT(VLOOKUP($A10,csapatok!$A:$NN,DD$320,FALSE),LEN(VLOOKUP($A10,csapatok!$A:$NN,DD$320,FALSE))-6),'csapat-ranglista'!$A:$FP,DD$321,FALSE)/8,VLOOKUP(VLOOKUP($A10,csapatok!$A:$NN,DD$320,FALSE),'csapat-ranglista'!$A:$FP,DD$321,FALSE)/4),0)</f>
        <v>0</v>
      </c>
      <c r="DE10" s="223">
        <f>IFERROR(IF(RIGHT(VLOOKUP($A10,csapatok!$A:$NN,DE$320,FALSE),5)="Csere",VLOOKUP(LEFT(VLOOKUP($A10,csapatok!$A:$NN,DE$320,FALSE),LEN(VLOOKUP($A10,csapatok!$A:$NN,DE$320,FALSE))-6),'csapat-ranglista'!$A:$FP,DE$321,FALSE)/8,VLOOKUP(VLOOKUP($A10,csapatok!$A:$NN,DE$320,FALSE),'csapat-ranglista'!$A:$FP,DE$321,FALSE)/4),0)</f>
        <v>0</v>
      </c>
      <c r="DF10" s="223">
        <f>IFERROR(IF(RIGHT(VLOOKUP($A10,csapatok!$A:$NN,DF$320,FALSE),5)="Csere",VLOOKUP(LEFT(VLOOKUP($A10,csapatok!$A:$NN,DF$320,FALSE),LEN(VLOOKUP($A10,csapatok!$A:$NN,DF$320,FALSE))-6),'csapat-ranglista'!$A:$FP,DF$321,FALSE)/8,VLOOKUP(VLOOKUP($A10,csapatok!$A:$NN,DF$320,FALSE),'csapat-ranglista'!$A:$FP,DF$321,FALSE)/4),0)</f>
        <v>0</v>
      </c>
      <c r="DG10" s="223">
        <f>IFERROR(IF(RIGHT(VLOOKUP($A10,csapatok!$A:$NN,DG$320,FALSE),5)="Csere",VLOOKUP(LEFT(VLOOKUP($A10,csapatok!$A:$NN,DG$320,FALSE),LEN(VLOOKUP($A10,csapatok!$A:$NN,DG$320,FALSE))-6),'csapat-ranglista'!$A:$FP,DG$321,FALSE)/8,VLOOKUP(VLOOKUP($A10,csapatok!$A:$NN,DG$320,FALSE),'csapat-ranglista'!$A:$FP,DG$321,FALSE)/4),0)</f>
        <v>0</v>
      </c>
      <c r="DH10" s="223">
        <f>IFERROR(IF(RIGHT(VLOOKUP($A10,csapatok!$A:$NN,DH$320,FALSE),5)="Csere",VLOOKUP(LEFT(VLOOKUP($A10,csapatok!$A:$NN,DH$320,FALSE),LEN(VLOOKUP($A10,csapatok!$A:$NN,DH$320,FALSE))-6),'csapat-ranglista'!$A:$FP,DH$321,FALSE)/8,VLOOKUP(VLOOKUP($A10,csapatok!$A:$NN,DH$320,FALSE),'csapat-ranglista'!$A:$FP,DH$321,FALSE)/4),0)</f>
        <v>15.741472769583538</v>
      </c>
      <c r="DI10" s="223">
        <f>IFERROR(IF(RIGHT(VLOOKUP($A10,csapatok!$A:$NN,DI$320,FALSE),5)="Csere",VLOOKUP(LEFT(VLOOKUP($A10,csapatok!$A:$NN,DI$320,FALSE),LEN(VLOOKUP($A10,csapatok!$A:$NN,DI$320,FALSE))-6),'csapat-ranglista'!$A:$FP,DI$321,FALSE)/8,VLOOKUP(VLOOKUP($A10,csapatok!$A:$NN,DI$320,FALSE),'csapat-ranglista'!$A:$FP,DI$321,FALSE)/4),0)</f>
        <v>0</v>
      </c>
      <c r="DJ10" s="223">
        <f>IFERROR(IF(RIGHT(VLOOKUP($A10,csapatok!$A:$NN,DJ$320,FALSE),5)="Csere",VLOOKUP(LEFT(VLOOKUP($A10,csapatok!$A:$NN,DJ$320,FALSE),LEN(VLOOKUP($A10,csapatok!$A:$NN,DJ$320,FALSE))-6),'csapat-ranglista'!$A:$FP,DJ$321,FALSE)/8,VLOOKUP(VLOOKUP($A10,csapatok!$A:$NN,DJ$320,FALSE),'csapat-ranglista'!$A:$FP,DJ$321,FALSE)/4),0)</f>
        <v>0</v>
      </c>
      <c r="DK10" s="223">
        <f>IFERROR(IF(RIGHT(VLOOKUP($A10,csapatok!$A:$NN,DK$320,FALSE),5)="Csere",VLOOKUP(LEFT(VLOOKUP($A10,csapatok!$A:$NN,DK$320,FALSE),LEN(VLOOKUP($A10,csapatok!$A:$NN,DK$320,FALSE))-6),'csapat-ranglista'!$A:$FP,DK$321,FALSE)/8,VLOOKUP(VLOOKUP($A10,csapatok!$A:$NN,DK$320,FALSE),'csapat-ranglista'!$A:$FP,DK$321,FALSE)/4),0)</f>
        <v>1.3809636415550517</v>
      </c>
      <c r="DL10" s="223">
        <f>IFERROR(IF(RIGHT(VLOOKUP($A10,csapatok!$A:$NN,DL$320,FALSE),5)="Csere",VLOOKUP(LEFT(VLOOKUP($A10,csapatok!$A:$NN,DL$320,FALSE),LEN(VLOOKUP($A10,csapatok!$A:$NN,DL$320,FALSE))-6),'csapat-ranglista'!$A:$FP,DL$321,FALSE)/8,VLOOKUP(VLOOKUP($A10,csapatok!$A:$NN,DL$320,FALSE),'csapat-ranglista'!$A:$FP,DL$321,FALSE)/4),0)</f>
        <v>0</v>
      </c>
      <c r="DM10" s="223">
        <f>IFERROR(IF(RIGHT(VLOOKUP($A10,csapatok!$A:$NN,DM$320,FALSE),5)="Csere",VLOOKUP(LEFT(VLOOKUP($A10,csapatok!$A:$NN,DM$320,FALSE),LEN(VLOOKUP($A10,csapatok!$A:$NN,DM$320,FALSE))-6),'csapat-ranglista'!$A:$FP,DM$321,FALSE)/8,VLOOKUP(VLOOKUP($A10,csapatok!$A:$NN,DM$320,FALSE),'csapat-ranglista'!$A:$FP,DM$321,FALSE)/4),0)</f>
        <v>9.397267039158864</v>
      </c>
      <c r="DN10" s="223">
        <f>IFERROR(IF(RIGHT(VLOOKUP($A10,csapatok!$A:$NN,DN$320,FALSE),5)="Csere",VLOOKUP(LEFT(VLOOKUP($A10,csapatok!$A:$NN,DN$320,FALSE),LEN(VLOOKUP($A10,csapatok!$A:$NN,DN$320,FALSE))-6),'csapat-ranglista'!$A:$FP,DN$321,FALSE)/8,VLOOKUP(VLOOKUP($A10,csapatok!$A:$NN,DN$320,FALSE),'csapat-ranglista'!$A:$FP,DN$321,FALSE)/4),0)</f>
        <v>1.6615704570676544</v>
      </c>
      <c r="DO10" s="224">
        <f>versenyek!$MF$11*IFERROR(VLOOKUP(VLOOKUP($A10,versenyek!ME:MG,3,FALSE),szabalyok!$A$16:$B$23,2,FALSE)/4,0)</f>
        <v>0.68993665440779151</v>
      </c>
      <c r="DP10" s="224">
        <f>versenyek!$MI$11*IFERROR(VLOOKUP(VLOOKUP($A10,versenyek!MH:MJ,3,FALSE),szabalyok!$A$16:$B$23,2,FALSE)/4,0)</f>
        <v>0</v>
      </c>
      <c r="DQ10" s="223">
        <f>IFERROR(IF(RIGHT(VLOOKUP($A10,csapatok!$A:$NN,DQ$320,FALSE),5)="Csere",VLOOKUP(LEFT(VLOOKUP($A10,csapatok!$A:$NN,DQ$320,FALSE),LEN(VLOOKUP($A10,csapatok!$A:$NN,DQ$320,FALSE))-6),'csapat-ranglista'!$A:$FP,DQ$321,FALSE)/8,VLOOKUP(VLOOKUP($A10,csapatok!$A:$NN,DQ$320,FALSE),'csapat-ranglista'!$A:$FP,DQ$321,FALSE)/4),0)</f>
        <v>0</v>
      </c>
      <c r="DR10" s="223">
        <f>IFERROR(IF(RIGHT(VLOOKUP($A10,csapatok!$A:$NN,DR$320,FALSE),5)="Csere",VLOOKUP(LEFT(VLOOKUP($A10,csapatok!$A:$NN,DR$320,FALSE),LEN(VLOOKUP($A10,csapatok!$A:$NN,DR$320,FALSE))-6),'csapat-ranglista'!$A:$FP,DR$321,FALSE)/8,VLOOKUP(VLOOKUP($A10,csapatok!$A:$NN,DR$320,FALSE),'csapat-ranglista'!$A:$FP,DR$321,FALSE)/4),0)</f>
        <v>0</v>
      </c>
      <c r="DS10" s="223">
        <f>IFERROR(IF(RIGHT(VLOOKUP($A10,csapatok!$A:$NN,DS$320,FALSE),5)="Csere",VLOOKUP(LEFT(VLOOKUP($A10,csapatok!$A:$NN,DS$320,FALSE),LEN(VLOOKUP($A10,csapatok!$A:$NN,DS$320,FALSE))-6),'csapat-ranglista'!$A:$FP,DS$321,FALSE)/8,VLOOKUP(VLOOKUP($A10,csapatok!$A:$NN,DS$320,FALSE),'csapat-ranglista'!$A:$FP,DS$321,FALSE)/4),0)</f>
        <v>0</v>
      </c>
      <c r="DT10" s="223">
        <f>IFERROR(IF(RIGHT(VLOOKUP($A10,csapatok!$A:$NN,DT$320,FALSE),5)="Csere",VLOOKUP(LEFT(VLOOKUP($A10,csapatok!$A:$NN,DT$320,FALSE),LEN(VLOOKUP($A10,csapatok!$A:$NN,DT$320,FALSE))-6),'csapat-ranglista'!$A:$FP,DT$321,FALSE)/8,VLOOKUP(VLOOKUP($A10,csapatok!$A:$NN,DT$320,FALSE),'csapat-ranglista'!$A:$FP,DT$321,FALSE)/4),0)</f>
        <v>0</v>
      </c>
      <c r="DU10" s="223">
        <f>IFERROR(IF(RIGHT(VLOOKUP($A10,csapatok!$A:$NN,DU$320,FALSE),5)="Csere",VLOOKUP(LEFT(VLOOKUP($A10,csapatok!$A:$NN,DU$320,FALSE),LEN(VLOOKUP($A10,csapatok!$A:$NN,DU$320,FALSE))-6),'csapat-ranglista'!$A:$FP,DU$321,FALSE)/8,VLOOKUP(VLOOKUP($A10,csapatok!$A:$NN,DU$320,FALSE),'csapat-ranglista'!$A:$FP,DU$321,FALSE)/4),0)</f>
        <v>0</v>
      </c>
      <c r="DV10" s="223">
        <f>IFERROR(IF(RIGHT(VLOOKUP($A10,csapatok!$A:$NN,DV$320,FALSE),5)="Csere",VLOOKUP(LEFT(VLOOKUP($A10,csapatok!$A:$NN,DV$320,FALSE),LEN(VLOOKUP($A10,csapatok!$A:$NN,DV$320,FALSE))-6),'csapat-ranglista'!$A:$FP,DV$321,FALSE)/8,VLOOKUP(VLOOKUP($A10,csapatok!$A:$NN,DV$320,FALSE),'csapat-ranglista'!$A:$FP,DV$321,FALSE)/4),0)</f>
        <v>0</v>
      </c>
      <c r="DW10" s="223">
        <f>IFERROR(IF(RIGHT(VLOOKUP($A10,csapatok!$A:$NN,DW$320,FALSE),5)="Csere",VLOOKUP(LEFT(VLOOKUP($A10,csapatok!$A:$NN,DW$320,FALSE),LEN(VLOOKUP($A10,csapatok!$A:$NN,DW$320,FALSE))-6),'csapat-ranglista'!$A:$FP,DW$321,FALSE)/8,VLOOKUP(VLOOKUP($A10,csapatok!$A:$NN,DW$320,FALSE),'csapat-ranglista'!$A:$FP,DW$321,FALSE)/4),0)</f>
        <v>4.3270403379070146</v>
      </c>
      <c r="DX10" s="223">
        <f>IFERROR(IF(RIGHT(VLOOKUP($A10,csapatok!$A:$NN,DX$320,FALSE),5)="Csere",VLOOKUP(LEFT(VLOOKUP($A10,csapatok!$A:$NN,DX$320,FALSE),LEN(VLOOKUP($A10,csapatok!$A:$NN,DX$320,FALSE))-6),'csapat-ranglista'!$A:$FP,DX$321,FALSE)/8,VLOOKUP(VLOOKUP($A10,csapatok!$A:$NN,DX$320,FALSE),'csapat-ranglista'!$A:$FP,DX$321,FALSE)/4),0)</f>
        <v>0</v>
      </c>
      <c r="DY10" s="223">
        <f>IFERROR(IF(RIGHT(VLOOKUP($A10,csapatok!$A:$NN,DY$320,FALSE),5)="Csere",VLOOKUP(LEFT(VLOOKUP($A10,csapatok!$A:$NN,DY$320,FALSE),LEN(VLOOKUP($A10,csapatok!$A:$NN,DY$320,FALSE))-6),'csapat-ranglista'!$A:$FP,DY$321,FALSE)/8,VLOOKUP(VLOOKUP($A10,csapatok!$A:$NN,DY$320,FALSE),'csapat-ranglista'!$A:$FP,DY$321,FALSE)/4),0)</f>
        <v>0</v>
      </c>
      <c r="DZ10" s="223">
        <f>IFERROR(IF(RIGHT(VLOOKUP($A10,csapatok!$A:$NN,DZ$320,FALSE),5)="Csere",VLOOKUP(LEFT(VLOOKUP($A10,csapatok!$A:$NN,DZ$320,FALSE),LEN(VLOOKUP($A10,csapatok!$A:$NN,DZ$320,FALSE))-6),'csapat-ranglista'!$A:$FP,DZ$321,FALSE)/8,VLOOKUP(VLOOKUP($A10,csapatok!$A:$NN,DZ$320,FALSE),'csapat-ranglista'!$A:$FP,DZ$321,FALSE)/4),0)</f>
        <v>0</v>
      </c>
      <c r="EA10" s="223">
        <f>IFERROR(IF(RIGHT(VLOOKUP($A10,csapatok!$A:$NN,EA$320,FALSE),5)="Csere",VLOOKUP(LEFT(VLOOKUP($A10,csapatok!$A:$NN,EA$320,FALSE),LEN(VLOOKUP($A10,csapatok!$A:$NN,EA$320,FALSE))-6),'csapat-ranglista'!$A:$FP,EA$321,FALSE)/8,VLOOKUP(VLOOKUP($A10,csapatok!$A:$NN,EA$320,FALSE),'csapat-ranglista'!$A:$FP,EA$321,FALSE)/4),0)</f>
        <v>0</v>
      </c>
      <c r="EB10" s="223">
        <f>IFERROR(IF(RIGHT(VLOOKUP($A10,csapatok!$A:$NN,EB$320,FALSE),5)="Csere",VLOOKUP(LEFT(VLOOKUP($A10,csapatok!$A:$NN,EB$320,FALSE),LEN(VLOOKUP($A10,csapatok!$A:$NN,EB$320,FALSE))-6),'csapat-ranglista'!$A:$FP,EB$321,FALSE)/8,VLOOKUP(VLOOKUP($A10,csapatok!$A:$NN,EB$320,FALSE),'csapat-ranglista'!$A:$FP,EB$321,FALSE)/4),0)</f>
        <v>0</v>
      </c>
      <c r="EC10" s="223">
        <f>IFERROR(IF(RIGHT(VLOOKUP($A10,csapatok!$A:$NN,EC$320,FALSE),5)="Csere",VLOOKUP(LEFT(VLOOKUP($A10,csapatok!$A:$NN,EC$320,FALSE),LEN(VLOOKUP($A10,csapatok!$A:$NN,EC$320,FALSE))-6),'csapat-ranglista'!$A:$FP,EC$321,FALSE)/8,VLOOKUP(VLOOKUP($A10,csapatok!$A:$NN,EC$320,FALSE),'csapat-ranglista'!$A:$FP,EC$321,FALSE)/4),0)</f>
        <v>3.2776958588851373</v>
      </c>
      <c r="ED10" s="223">
        <f>IFERROR(IF(RIGHT(VLOOKUP($A10,csapatok!$A:$NN,ED$320,FALSE),5)="Csere",VLOOKUP(LEFT(VLOOKUP($A10,csapatok!$A:$NN,ED$320,FALSE),LEN(VLOOKUP($A10,csapatok!$A:$NN,ED$320,FALSE))-6),'csapat-ranglista'!$A:$FP,ED$321,FALSE)/8,VLOOKUP(VLOOKUP($A10,csapatok!$A:$NN,ED$320,FALSE),'csapat-ranglista'!$A:$FP,ED$321,FALSE)/4),0)</f>
        <v>0</v>
      </c>
      <c r="EE10" s="223">
        <f>IFERROR(IF(RIGHT(VLOOKUP($A10,csapatok!$A:$NN,EE$320,FALSE),5)="Csere",VLOOKUP(LEFT(VLOOKUP($A10,csapatok!$A:$NN,EE$320,FALSE),LEN(VLOOKUP($A10,csapatok!$A:$NN,EE$320,FALSE))-6),'csapat-ranglista'!$A:$FP,EE$321,FALSE)/8,VLOOKUP(VLOOKUP($A10,csapatok!$A:$NN,EE$320,FALSE),'csapat-ranglista'!$A:$FP,EE$321,FALSE)/4),0)</f>
        <v>0</v>
      </c>
      <c r="EF10" s="223">
        <f>IFERROR(IF(RIGHT(VLOOKUP($A10,csapatok!$A:$NN,EF$320,FALSE),5)="Csere",VLOOKUP(LEFT(VLOOKUP($A10,csapatok!$A:$NN,EF$320,FALSE),LEN(VLOOKUP($A10,csapatok!$A:$NN,EF$320,FALSE))-6),'csapat-ranglista'!$A:$FP,EF$321,FALSE)/8,VLOOKUP(VLOOKUP($A10,csapatok!$A:$NN,EF$320,FALSE),'csapat-ranglista'!$A:$FP,EF$321,FALSE)/4),0)</f>
        <v>2.5034894300052928</v>
      </c>
      <c r="EG10" s="223">
        <f>IFERROR(IF(RIGHT(VLOOKUP($A10,csapatok!$A:$NN,EG$320,FALSE),5)="Csere",VLOOKUP(LEFT(VLOOKUP($A10,csapatok!$A:$NN,EG$320,FALSE),LEN(VLOOKUP($A10,csapatok!$A:$NN,EG$320,FALSE))-6),'csapat-ranglista'!$A:$FP,EG$321,FALSE)/8,VLOOKUP(VLOOKUP($A10,csapatok!$A:$NN,EG$320,FALSE),'csapat-ranglista'!$A:$FP,EG$321,FALSE)/4),0)</f>
        <v>0</v>
      </c>
      <c r="EH10" s="223">
        <f>IFERROR(IF(RIGHT(VLOOKUP($A10,csapatok!$A:$NN,EH$320,FALSE),5)="Csere",VLOOKUP(LEFT(VLOOKUP($A10,csapatok!$A:$NN,EH$320,FALSE),LEN(VLOOKUP($A10,csapatok!$A:$NN,EH$320,FALSE))-6),'csapat-ranglista'!$A:$FP,EH$321,FALSE)/8,VLOOKUP(VLOOKUP($A10,csapatok!$A:$NN,EH$320,FALSE),'csapat-ranglista'!$A:$FP,EH$321,FALSE)/4),0)</f>
        <v>0</v>
      </c>
      <c r="EI10" s="223">
        <f>IFERROR(IF(RIGHT(VLOOKUP($A10,csapatok!$A:$NN,EI$320,FALSE),5)="Csere",VLOOKUP(LEFT(VLOOKUP($A10,csapatok!$A:$NN,EI$320,FALSE),LEN(VLOOKUP($A10,csapatok!$A:$NN,EI$320,FALSE))-6),'csapat-ranglista'!$A:$FP,EI$321,FALSE)/8,VLOOKUP(VLOOKUP($A10,csapatok!$A:$NN,EI$320,FALSE),'csapat-ranglista'!$A:$FP,EI$321,FALSE)/4),0)</f>
        <v>0</v>
      </c>
      <c r="EJ10" s="223">
        <f>IFERROR(IF(RIGHT(VLOOKUP($A10,csapatok!$A:$NN,EJ$320,FALSE),5)="Csere",VLOOKUP(LEFT(VLOOKUP($A10,csapatok!$A:$NN,EJ$320,FALSE),LEN(VLOOKUP($A10,csapatok!$A:$NN,EJ$320,FALSE))-6),'csapat-ranglista'!$A:$FP,EJ$321,FALSE)/8,VLOOKUP(VLOOKUP($A10,csapatok!$A:$NN,EJ$320,FALSE),'csapat-ranglista'!$A:$FP,EJ$321,FALSE)/4),0)</f>
        <v>0</v>
      </c>
      <c r="EK10" s="223">
        <f>IFERROR(IF(RIGHT(VLOOKUP($A10,csapatok!$A:$NN,EK$320,FALSE),5)="Csere",VLOOKUP(LEFT(VLOOKUP($A10,csapatok!$A:$NN,EK$320,FALSE),LEN(VLOOKUP($A10,csapatok!$A:$NN,EK$320,FALSE))-6),'csapat-ranglista'!$A:$FP,EK$321,FALSE)/8,VLOOKUP(VLOOKUP($A10,csapatok!$A:$NN,EK$320,FALSE),'csapat-ranglista'!$A:$FP,EK$321,FALSE)/4),0)</f>
        <v>22.700687818948303</v>
      </c>
      <c r="EL10" s="223">
        <f>IFERROR(IF(RIGHT(VLOOKUP($A10,csapatok!$A:$NN,EL$320,FALSE),5)="Csere",VLOOKUP(LEFT(VLOOKUP($A10,csapatok!$A:$NN,EL$320,FALSE),LEN(VLOOKUP($A10,csapatok!$A:$NN,EL$320,FALSE))-6),'csapat-ranglista'!$A:$FP,EL$321,FALSE)/8,VLOOKUP(VLOOKUP($A10,csapatok!$A:$NN,EL$320,FALSE),'csapat-ranglista'!$A:$FP,EL$321,FALSE)/4),0)</f>
        <v>6.5423205437795753</v>
      </c>
      <c r="EM10" s="223">
        <f>IFERROR(IF(RIGHT(VLOOKUP($A10,csapatok!$A:$NN,EM$320,FALSE),5)="Csere",VLOOKUP(LEFT(VLOOKUP($A10,csapatok!$A:$NN,EM$320,FALSE),LEN(VLOOKUP($A10,csapatok!$A:$NN,EM$320,FALSE))-6),'csapat-ranglista'!$A:$FP,EM$321,FALSE)/8,VLOOKUP(VLOOKUP($A10,csapatok!$A:$NN,EM$320,FALSE),'csapat-ranglista'!$A:$FP,EM$321,FALSE)/4),0)</f>
        <v>0</v>
      </c>
      <c r="EN10" s="223">
        <f>IFERROR(IF(RIGHT(VLOOKUP($A10,csapatok!$A:$NN,EN$320,FALSE),5)="Csere",VLOOKUP(LEFT(VLOOKUP($A10,csapatok!$A:$NN,EN$320,FALSE),LEN(VLOOKUP($A10,csapatok!$A:$NN,EN$320,FALSE))-6),'csapat-ranglista'!$A:$FP,EN$321,FALSE)/8,VLOOKUP(VLOOKUP($A10,csapatok!$A:$NN,EN$320,FALSE),'csapat-ranglista'!$A:$FP,EN$321,FALSE)/4),0)</f>
        <v>0</v>
      </c>
      <c r="EO10" s="223">
        <f>IFERROR(IF(RIGHT(VLOOKUP($A10,csapatok!$A:$NN,EO$320,FALSE),5)="Csere",VLOOKUP(LEFT(VLOOKUP($A10,csapatok!$A:$NN,EO$320,FALSE),LEN(VLOOKUP($A10,csapatok!$A:$NN,EO$320,FALSE))-6),'csapat-ranglista'!$A:$FP,EO$321,FALSE)/8,VLOOKUP(VLOOKUP($A10,csapatok!$A:$NN,EO$320,FALSE),'csapat-ranglista'!$A:$FP,EO$321,FALSE)/4),0)</f>
        <v>0</v>
      </c>
      <c r="EP10" s="223">
        <f>IFERROR(IF(RIGHT(VLOOKUP($A10,csapatok!$A:$NN,EP$320,FALSE),5)="Csere",VLOOKUP(LEFT(VLOOKUP($A10,csapatok!$A:$NN,EP$320,FALSE),LEN(VLOOKUP($A10,csapatok!$A:$NN,EP$320,FALSE))-6),'csapat-ranglista'!$A:$FP,EP$321,FALSE)/8,VLOOKUP(VLOOKUP($A10,csapatok!$A:$NN,EP$320,FALSE),'csapat-ranglista'!$A:$FP,EP$321,FALSE)/4),0)</f>
        <v>0</v>
      </c>
      <c r="EQ10" s="223">
        <f>IFERROR(IF(RIGHT(VLOOKUP($A10,csapatok!$A:$NN,EQ$320,FALSE),5)="Csere",VLOOKUP(LEFT(VLOOKUP($A10,csapatok!$A:$NN,EQ$320,FALSE),LEN(VLOOKUP($A10,csapatok!$A:$NN,EQ$320,FALSE))-6),'csapat-ranglista'!$A:$FP,EQ$321,FALSE)/8,VLOOKUP(VLOOKUP($A10,csapatok!$A:$NN,EQ$320,FALSE),'csapat-ranglista'!$A:$FP,EQ$321,FALSE)/4),0)</f>
        <v>0</v>
      </c>
      <c r="ER10" s="223">
        <f>IFERROR(IF(RIGHT(VLOOKUP($A10,csapatok!$A:$NN,ER$320,FALSE),5)="Csere",VLOOKUP(LEFT(VLOOKUP($A10,csapatok!$A:$NN,ER$320,FALSE),LEN(VLOOKUP($A10,csapatok!$A:$NN,ER$320,FALSE))-6),'csapat-ranglista'!$A:$FP,ER$321,FALSE)/8,VLOOKUP(VLOOKUP($A10,csapatok!$A:$NN,ER$320,FALSE),'csapat-ranglista'!$A:$FP,ER$321,FALSE)/4),0)</f>
        <v>0</v>
      </c>
      <c r="ES10" s="223">
        <f>IFERROR(IF(RIGHT(VLOOKUP($A10,csapatok!$A:$NN,ES$320,FALSE),5)="Csere",VLOOKUP(LEFT(VLOOKUP($A10,csapatok!$A:$NN,ES$320,FALSE),LEN(VLOOKUP($A10,csapatok!$A:$NN,ES$320,FALSE))-6),'csapat-ranglista'!$A:$FP,ES$321,FALSE)/8,VLOOKUP(VLOOKUP($A10,csapatok!$A:$NN,ES$320,FALSE),'csapat-ranglista'!$A:$FP,ES$321,FALSE)/4),0)</f>
        <v>0</v>
      </c>
      <c r="ET10" s="223">
        <f>IFERROR(IF(RIGHT(VLOOKUP($A10,csapatok!$A:$NN,ET$320,FALSE),5)="Csere",VLOOKUP(LEFT(VLOOKUP($A10,csapatok!$A:$NN,ET$320,FALSE),LEN(VLOOKUP($A10,csapatok!$A:$NN,ET$320,FALSE))-6),'csapat-ranglista'!$A:$FP,ET$321,FALSE)/8,VLOOKUP(VLOOKUP($A10,csapatok!$A:$NN,ET$320,FALSE),'csapat-ranglista'!$A:$FP,ET$321,FALSE)/4),0)</f>
        <v>0</v>
      </c>
      <c r="EU10" s="223">
        <f>IFERROR(IF(RIGHT(VLOOKUP($A10,csapatok!$A:$NN,EU$320,FALSE),5)="Csere",VLOOKUP(LEFT(VLOOKUP($A10,csapatok!$A:$NN,EU$320,FALSE),LEN(VLOOKUP($A10,csapatok!$A:$NN,EU$320,FALSE))-6),'csapat-ranglista'!$A:$FP,EU$321,FALSE)/8,VLOOKUP(VLOOKUP($A10,csapatok!$A:$NN,EU$320,FALSE),'csapat-ranglista'!$A:$FP,EU$321,FALSE)/4),0)</f>
        <v>0</v>
      </c>
      <c r="EV10" s="223">
        <f>IFERROR(IF(RIGHT(VLOOKUP($A10,csapatok!$A:$NN,EV$320,FALSE),5)="Csere",VLOOKUP(LEFT(VLOOKUP($A10,csapatok!$A:$NN,EV$320,FALSE),LEN(VLOOKUP($A10,csapatok!$A:$NN,EV$320,FALSE))-6),'csapat-ranglista'!$A:$FP,EV$321,FALSE)/8,VLOOKUP(VLOOKUP($A10,csapatok!$A:$NN,EV$320,FALSE),'csapat-ranglista'!$A:$FP,EV$321,FALSE)/4),0)</f>
        <v>0</v>
      </c>
      <c r="EW10" s="223">
        <f>IFERROR(IF(RIGHT(VLOOKUP($A10,csapatok!$A:$NN,EW$320,FALSE),5)="Csere",VLOOKUP(LEFT(VLOOKUP($A10,csapatok!$A:$NN,EW$320,FALSE),LEN(VLOOKUP($A10,csapatok!$A:$NN,EW$320,FALSE))-6),'csapat-ranglista'!$A:$FP,EW$321,FALSE)/8,VLOOKUP(VLOOKUP($A10,csapatok!$A:$NN,EW$320,FALSE),'csapat-ranglista'!$A:$FP,EW$321,FALSE)/4),0)</f>
        <v>0</v>
      </c>
      <c r="EX10" s="223">
        <f>IFERROR(IF(RIGHT(VLOOKUP($A10,csapatok!$A:$NN,EX$320,FALSE),5)="Csere",VLOOKUP(LEFT(VLOOKUP($A10,csapatok!$A:$NN,EX$320,FALSE),LEN(VLOOKUP($A10,csapatok!$A:$NN,EX$320,FALSE))-6),'csapat-ranglista'!$A:$FP,EX$321,FALSE)/8,VLOOKUP(VLOOKUP($A10,csapatok!$A:$NN,EX$320,FALSE),'csapat-ranglista'!$A:$FP,EX$321,FALSE)/4),0)</f>
        <v>11.301045222841292</v>
      </c>
      <c r="EY10" s="223">
        <f>IFERROR(IF(RIGHT(VLOOKUP($A10,csapatok!$A:$NN,EY$320,FALSE),5)="Csere",VLOOKUP(LEFT(VLOOKUP($A10,csapatok!$A:$NN,EY$320,FALSE),LEN(VLOOKUP($A10,csapatok!$A:$NN,EY$320,FALSE))-6),'csapat-ranglista'!$A:$FP,EY$321,FALSE)/8,VLOOKUP(VLOOKUP($A10,csapatok!$A:$NN,EY$320,FALSE),'csapat-ranglista'!$A:$FP,EY$321,FALSE)/4),0)</f>
        <v>0</v>
      </c>
      <c r="EZ10" s="223">
        <f>IFERROR(IF(RIGHT(VLOOKUP($A10,csapatok!$A:$NN,EZ$320,FALSE),5)="Csere",VLOOKUP(LEFT(VLOOKUP($A10,csapatok!$A:$NN,EZ$320,FALSE),LEN(VLOOKUP($A10,csapatok!$A:$NN,EZ$320,FALSE))-6),'csapat-ranglista'!$A:$FP,EZ$321,FALSE)/8,VLOOKUP(VLOOKUP($A10,csapatok!$A:$NN,EZ$320,FALSE),'csapat-ranglista'!$A:$FP,EZ$321,FALSE)/4),0)</f>
        <v>0</v>
      </c>
      <c r="FA10" s="223">
        <f>IFERROR(IF(RIGHT(VLOOKUP($A10,csapatok!$A:$NN,FA$320,FALSE),5)="Csere",VLOOKUP(LEFT(VLOOKUP($A10,csapatok!$A:$NN,FA$320,FALSE),LEN(VLOOKUP($A10,csapatok!$A:$NN,FA$320,FALSE))-6),'csapat-ranglista'!$A:$FP,FA$321,FALSE)/8,VLOOKUP(VLOOKUP($A10,csapatok!$A:$NN,FA$320,FALSE),'csapat-ranglista'!$A:$FP,FA$321,FALSE)/4),0)</f>
        <v>17.439974101165898</v>
      </c>
      <c r="FB10" s="223">
        <f>IFERROR(IF(RIGHT(VLOOKUP($A10,csapatok!$A:$NN,FB$320,FALSE),5)="Csere",VLOOKUP(LEFT(VLOOKUP($A10,csapatok!$A:$NN,FB$320,FALSE),LEN(VLOOKUP($A10,csapatok!$A:$NN,FB$320,FALSE))-6),'csapat-ranglista'!$A:$FP,FB$321,FALSE)/8,VLOOKUP(VLOOKUP($A10,csapatok!$A:$NN,FB$320,FALSE),'csapat-ranglista'!$A:$FP,FB$321,FALSE)/4),0)</f>
        <v>0</v>
      </c>
      <c r="FC10" s="223">
        <f>IFERROR(IF(RIGHT(VLOOKUP($A10,csapatok!$A:$NN,FC$320,FALSE),5)="Csere",VLOOKUP(LEFT(VLOOKUP($A10,csapatok!$A:$NN,FC$320,FALSE),LEN(VLOOKUP($A10,csapatok!$A:$NN,FC$320,FALSE))-6),'csapat-ranglista'!$A:$FP,FC$321,FALSE)/8,VLOOKUP(VLOOKUP($A10,csapatok!$A:$NN,FC$320,FALSE),'csapat-ranglista'!$A:$FP,FC$321,FALSE)/4),0)</f>
        <v>0</v>
      </c>
      <c r="FD10" s="224">
        <f>versenyek!$QY$11*IFERROR(VLOOKUP(VLOOKUP($A10,versenyek!QX:QZ,3,FALSE),szabalyok!$A$16:$B$23,2,FALSE)/4,0)</f>
        <v>0</v>
      </c>
      <c r="FE10" s="224">
        <f>versenyek!$RB$11*IFERROR(VLOOKUP(VLOOKUP($A10,versenyek!RA:RC,3,FALSE),szabalyok!$A$16:$B$23,2,FALSE)/4,0)</f>
        <v>0</v>
      </c>
      <c r="FF10" s="223">
        <f>IFERROR(IF(RIGHT(VLOOKUP($A10,csapatok!$A:$NN,FF$320,FALSE),5)="Csere",VLOOKUP(LEFT(VLOOKUP($A10,csapatok!$A:$NN,FF$320,FALSE),LEN(VLOOKUP($A10,csapatok!$A:$NN,FF$320,FALSE))-6),'csapat-ranglista'!$A:$FP,FF$321,FALSE)/8,VLOOKUP(VLOOKUP($A10,csapatok!$A:$NN,FF$320,FALSE),'csapat-ranglista'!$A:$FP,FF$321,FALSE)/4),0)</f>
        <v>0</v>
      </c>
      <c r="FG10" s="223">
        <f>IFERROR(IF(RIGHT(VLOOKUP($A10,csapatok!$A:$NN,FG$320,FALSE),5)="Csere",VLOOKUP(LEFT(VLOOKUP($A10,csapatok!$A:$NN,FG$320,FALSE),LEN(VLOOKUP($A10,csapatok!$A:$NN,FG$320,FALSE))-6),'csapat-ranglista'!$A:$FP,FG$321,FALSE)/8,VLOOKUP(VLOOKUP($A10,csapatok!$A:$NN,FG$320,FALSE),'csapat-ranglista'!$A:$FP,FG$321,FALSE)/4),0)</f>
        <v>7.2852170900957427</v>
      </c>
      <c r="FH10" s="223">
        <f>IFERROR(IF(RIGHT(VLOOKUP($A10,csapatok!$A:$NN,FH$320,FALSE),5)="Csere",VLOOKUP(LEFT(VLOOKUP($A10,csapatok!$A:$NN,FH$320,FALSE),LEN(VLOOKUP($A10,csapatok!$A:$NN,FH$320,FALSE))-6),'csapat-ranglista'!$A:$FP,FH$321,FALSE)/8,VLOOKUP(VLOOKUP($A10,csapatok!$A:$NN,FH$320,FALSE),'csapat-ranglista'!$A:$FP,FH$321,FALSE)/4),0)</f>
        <v>0</v>
      </c>
      <c r="FI10" s="223">
        <f>IFERROR(IF(RIGHT(VLOOKUP($A10,csapatok!$A:$NN,FI$320,FALSE),5)="Csere",VLOOKUP(LEFT(VLOOKUP($A10,csapatok!$A:$NN,FI$320,FALSE),LEN(VLOOKUP($A10,csapatok!$A:$NN,FI$320,FALSE))-6),'csapat-ranglista'!$A:$FP,FI$321,FALSE)/8,VLOOKUP(VLOOKUP($A10,csapatok!$A:$NN,FI$320,FALSE),'csapat-ranglista'!$A:$FP,FI$321,FALSE)/4),0)</f>
        <v>0</v>
      </c>
      <c r="FJ10" s="223">
        <f>IFERROR(IF(RIGHT(VLOOKUP($A10,csapatok!$A:$NN,FJ$320,FALSE),5)="Csere",VLOOKUP(LEFT(VLOOKUP($A10,csapatok!$A:$NN,FJ$320,FALSE),LEN(VLOOKUP($A10,csapatok!$A:$NN,FJ$320,FALSE))-6),'csapat-ranglista'!$A:$FP,FJ$321,FALSE)/8,VLOOKUP(VLOOKUP($A10,csapatok!$A:$NN,FJ$320,FALSE),'csapat-ranglista'!$A:$FP,FJ$321,FALSE)/4),0)</f>
        <v>1.5849419421640418</v>
      </c>
      <c r="FK10" s="223">
        <f>IFERROR(IF(RIGHT(VLOOKUP($A10,csapatok!$A:$NN,FK$320,FALSE),5)="Csere",VLOOKUP(LEFT(VLOOKUP($A10,csapatok!$A:$NN,FK$320,FALSE),LEN(VLOOKUP($A10,csapatok!$A:$NN,FK$320,FALSE))-6),'csapat-ranglista'!$A:$FP,FK$321,FALSE)/8,VLOOKUP(VLOOKUP($A10,csapatok!$A:$NN,FK$320,FALSE),'csapat-ranglista'!$A:$FP,FK$321,FALSE)/4),0)</f>
        <v>5.8371978622385718</v>
      </c>
      <c r="FL10" s="223">
        <f>IFERROR(IF(RIGHT(VLOOKUP($A10,csapatok!$A:$NN,FL$320,FALSE),5)="Csere",VLOOKUP(LEFT(VLOOKUP($A10,csapatok!$A:$NN,FL$320,FALSE),LEN(VLOOKUP($A10,csapatok!$A:$NN,FL$320,FALSE))-6),'csapat-ranglista'!$A:$FP,FL$321,FALSE)/8,VLOOKUP(VLOOKUP($A10,csapatok!$A:$NN,FL$320,FALSE),'csapat-ranglista'!$A:$FP,FL$321,FALSE)/4),0)</f>
        <v>0</v>
      </c>
      <c r="FM10" s="223">
        <f>IFERROR(IF(RIGHT(VLOOKUP($A10,csapatok!$A:$NN,FM$320,FALSE),5)="Csere",VLOOKUP(LEFT(VLOOKUP($A10,csapatok!$A:$NN,FM$320,FALSE),LEN(VLOOKUP($A10,csapatok!$A:$NN,FM$320,FALSE))-6),'csapat-ranglista'!$A:$FP,FM$321,FALSE)/8,VLOOKUP(VLOOKUP($A10,csapatok!$A:$NN,FM$320,FALSE),'csapat-ranglista'!$A:$FP,FM$321,FALSE)/4),0)</f>
        <v>0</v>
      </c>
      <c r="FN10" s="223">
        <f>IFERROR(IF(RIGHT(VLOOKUP($A10,csapatok!$A:$NN,FN$320,FALSE),5)="Csere",VLOOKUP(LEFT(VLOOKUP($A10,csapatok!$A:$NN,FN$320,FALSE),LEN(VLOOKUP($A10,csapatok!$A:$NN,FN$320,FALSE))-6),'csapat-ranglista'!$A:$FP,FN$321,FALSE)/8,VLOOKUP(VLOOKUP($A10,csapatok!$A:$NN,FN$320,FALSE),'csapat-ranglista'!$A:$FP,FN$321,FALSE)/4),0)</f>
        <v>10.168547153103344</v>
      </c>
      <c r="FO10" s="223">
        <f>IFERROR(IF(RIGHT(VLOOKUP($A10,csapatok!$A:$NN,FO$320,FALSE),5)="Csere",VLOOKUP(LEFT(VLOOKUP($A10,csapatok!$A:$NN,FO$320,FALSE),LEN(VLOOKUP($A10,csapatok!$A:$NN,FO$320,FALSE))-6),'csapat-ranglista'!$A:$FP,FO$321,FALSE)/8,VLOOKUP(VLOOKUP($A10,csapatok!$A:$NN,FO$320,FALSE),'csapat-ranglista'!$A:$FP,FO$321,FALSE)/4),0)</f>
        <v>0</v>
      </c>
      <c r="FP10" s="223">
        <f>IFERROR(IF(RIGHT(VLOOKUP($A10,csapatok!$A:$NN,FP$320,FALSE),5)="Csere",VLOOKUP(LEFT(VLOOKUP($A10,csapatok!$A:$NN,FP$320,FALSE),LEN(VLOOKUP($A10,csapatok!$A:$NN,FP$320,FALSE))-6),'csapat-ranglista'!$A:$FP,FP$321,FALSE)/8,VLOOKUP(VLOOKUP($A10,csapatok!$A:$NN,FP$320,FALSE),'csapat-ranglista'!$A:$FP,FP$321,FALSE)/4),0)</f>
        <v>0</v>
      </c>
      <c r="FQ10" s="223">
        <f>IFERROR(IF(RIGHT(VLOOKUP($A10,csapatok!$A:$NN,FQ$320,FALSE),5)="Csere",VLOOKUP(LEFT(VLOOKUP($A10,csapatok!$A:$NN,FQ$320,FALSE),LEN(VLOOKUP($A10,csapatok!$A:$NN,FQ$320,FALSE))-6),'csapat-ranglista'!$A:$FP,FQ$321,FALSE)/8,VLOOKUP(VLOOKUP($A10,csapatok!$A:$NN,FQ$320,FALSE),'csapat-ranglista'!$A:$FP,FQ$321,FALSE)/4),0)</f>
        <v>0</v>
      </c>
      <c r="FR10" s="223">
        <f>IFERROR(IF(RIGHT(VLOOKUP($A10,csapatok!$A:$NN,FR$320,FALSE),5)="Csere",VLOOKUP(LEFT(VLOOKUP($A10,csapatok!$A:$NN,FR$320,FALSE),LEN(VLOOKUP($A10,csapatok!$A:$NN,FR$320,FALSE))-6),'csapat-ranglista'!$A:$FP,FR$321,FALSE)/8,VLOOKUP(VLOOKUP($A10,csapatok!$A:$NN,FR$320,FALSE),'csapat-ranglista'!$A:$FP,FR$321,FALSE)/4),0)</f>
        <v>0</v>
      </c>
      <c r="FS10" s="223">
        <f>IFERROR(IF(RIGHT(VLOOKUP($A10,csapatok!$A:$NN,FS$320,FALSE),5)="Csere",VLOOKUP(LEFT(VLOOKUP($A10,csapatok!$A:$NN,FS$320,FALSE),LEN(VLOOKUP($A10,csapatok!$A:$NN,FS$320,FALSE))-6),'csapat-ranglista'!$A:$FP,FS$321,FALSE)/8,VLOOKUP(VLOOKUP($A10,csapatok!$A:$NN,FS$320,FALSE),'csapat-ranglista'!$A:$FP,FS$321,FALSE)/4),0)</f>
        <v>2.5575465638177777</v>
      </c>
      <c r="FT10" s="223">
        <f>IFERROR(IF(RIGHT(VLOOKUP($A10,csapatok!$A:$NN,FT$320,FALSE),5)="Csere",VLOOKUP(LEFT(VLOOKUP($A10,csapatok!$A:$NN,FT$320,FALSE),LEN(VLOOKUP($A10,csapatok!$A:$NN,FT$320,FALSE))-6),'csapat-ranglista'!$A:$FP,FT$321,FALSE)/8,VLOOKUP(VLOOKUP($A10,csapatok!$A:$NN,FT$320,FALSE),'csapat-ranglista'!$A:$FP,FT$321,FALSE)/4),0)</f>
        <v>0</v>
      </c>
      <c r="FU10" s="223">
        <f>IFERROR(IF(RIGHT(VLOOKUP($A10,csapatok!$A:$NN,FU$320,FALSE),5)="Csere",VLOOKUP(LEFT(VLOOKUP($A10,csapatok!$A:$NN,FU$320,FALSE),LEN(VLOOKUP($A10,csapatok!$A:$NN,FU$320,FALSE))-6),'csapat-ranglista'!$A:$FP,FU$321,FALSE)/8,VLOOKUP(VLOOKUP($A10,csapatok!$A:$NN,FU$320,FALSE),'csapat-ranglista'!$A:$FP,FU$321,FALSE)/4),0)</f>
        <v>5.2783499891251795</v>
      </c>
      <c r="FV10" s="223">
        <f>IFERROR(IF(RIGHT(VLOOKUP($A10,csapatok!$A:$NN,FV$320,FALSE),5)="Csere",VLOOKUP(LEFT(VLOOKUP($A10,csapatok!$A:$NN,FV$320,FALSE),LEN(VLOOKUP($A10,csapatok!$A:$NN,FV$320,FALSE))-6),'csapat-ranglista'!$A:$FP,FV$321,FALSE)/8,VLOOKUP(VLOOKUP($A10,csapatok!$A:$NN,FV$320,FALSE),'csapat-ranglista'!$A:$FP,FV$321,FALSE)/4),0)</f>
        <v>0</v>
      </c>
      <c r="FW10" s="223">
        <f>IFERROR(IF(RIGHT(VLOOKUP($A10,csapatok!$A:$NN,FW$320,FALSE),5)="Csere",VLOOKUP(LEFT(VLOOKUP($A10,csapatok!$A:$NN,FW$320,FALSE),LEN(VLOOKUP($A10,csapatok!$A:$NN,FW$320,FALSE))-6),'csapat-ranglista'!$A:$FP,FW$321,FALSE)/8,VLOOKUP(VLOOKUP($A10,csapatok!$A:$NN,FW$320,FALSE),'csapat-ranglista'!$A:$FP,FW$321,FALSE)/4),0)</f>
        <v>0</v>
      </c>
      <c r="FX10" s="223">
        <f>IFERROR(IF(RIGHT(VLOOKUP($A10,csapatok!$A:$NN,FX$320,FALSE),5)="Csere",VLOOKUP(LEFT(VLOOKUP($A10,csapatok!$A:$NN,FX$320,FALSE),LEN(VLOOKUP($A10,csapatok!$A:$NN,FX$320,FALSE))-6),'csapat-ranglista'!$A:$FP,FX$321,FALSE)/8,VLOOKUP(VLOOKUP($A10,csapatok!$A:$NN,FX$320,FALSE),'csapat-ranglista'!$A:$FP,FX$321,FALSE)/4),0)</f>
        <v>64.240472356414401</v>
      </c>
      <c r="FY10" s="223">
        <f>IFERROR(IF(RIGHT(VLOOKUP($A10,csapatok!$A:$NN,FY$320,FALSE),5)="Csere",VLOOKUP(LEFT(VLOOKUP($A10,csapatok!$A:$NN,FY$320,FALSE),LEN(VLOOKUP($A10,csapatok!$A:$NN,FY$320,FALSE))-6),'csapat-ranglista'!$A:$FP,FY$321,FALSE)/8,VLOOKUP(VLOOKUP($A10,csapatok!$A:$NN,FY$320,FALSE),'csapat-ranglista'!$A:$FP,FY$321,FALSE)/4),0)</f>
        <v>0</v>
      </c>
      <c r="FZ10" s="223">
        <f>IFERROR(IF(RIGHT(VLOOKUP($A10,csapatok!$A:$NN,FZ$320,FALSE),5)="Csere",VLOOKUP(LEFT(VLOOKUP($A10,csapatok!$A:$NN,FZ$320,FALSE),LEN(VLOOKUP($A10,csapatok!$A:$NN,FZ$320,FALSE))-6),'csapat-ranglista'!$A:$FP,FZ$321,FALSE)/8,VLOOKUP(VLOOKUP($A10,csapatok!$A:$NN,FZ$320,FALSE),'csapat-ranglista'!$A:$FP,FZ$321,FALSE)/4),0)</f>
        <v>0</v>
      </c>
      <c r="GA10" s="223">
        <f>IFERROR(IF(RIGHT(VLOOKUP($A10,csapatok!$A:$NN,GA$320,FALSE),5)="Csere",VLOOKUP(LEFT(VLOOKUP($A10,csapatok!$A:$NN,GA$320,FALSE),LEN(VLOOKUP($A10,csapatok!$A:$NN,GA$320,FALSE))-6),'csapat-ranglista'!$A:$FP,GA$321,FALSE)/8,VLOOKUP(VLOOKUP($A10,csapatok!$A:$NN,GA$320,FALSE),'csapat-ranglista'!$A:$FP,GA$321,FALSE)/4),0)</f>
        <v>0</v>
      </c>
      <c r="GB10" s="223">
        <f>IFERROR(IF(RIGHT(VLOOKUP($A10,csapatok!$A:$NN,GB$320,FALSE),5)="Csere",VLOOKUP(LEFT(VLOOKUP($A10,csapatok!$A:$NN,GB$320,FALSE),LEN(VLOOKUP($A10,csapatok!$A:$NN,GB$320,FALSE))-6),'csapat-ranglista'!$A:$FP,GB$321,FALSE)/8,VLOOKUP(VLOOKUP($A10,csapatok!$A:$NN,GB$320,FALSE),'csapat-ranglista'!$A:$FP,GB$321,FALSE)/4),0)</f>
        <v>0</v>
      </c>
      <c r="GC10" s="223">
        <f>IFERROR(IF(RIGHT(VLOOKUP($A10,csapatok!$A:$NN,GC$320,FALSE),5)="Csere",VLOOKUP(LEFT(VLOOKUP($A10,csapatok!$A:$NN,GC$320,FALSE),LEN(VLOOKUP($A10,csapatok!$A:$NN,GC$320,FALSE))-6),'csapat-ranglista'!$A:$FP,GC$321,FALSE)/8,VLOOKUP(VLOOKUP($A10,csapatok!$A:$NN,GC$320,FALSE),'csapat-ranglista'!$A:$FP,GC$321,FALSE)/4),0)</f>
        <v>0</v>
      </c>
      <c r="GD10" s="247">
        <f>SUM(EQ10:GC10)</f>
        <v>125.69329228096626</v>
      </c>
    </row>
    <row r="11" spans="1:186">
      <c r="A11" s="32" t="s">
        <v>53</v>
      </c>
      <c r="B11" s="2">
        <v>26319</v>
      </c>
      <c r="C11" s="131" t="str">
        <f>IF(B11=0,"",IF(B11&lt;$C$1,"felnőtt","ifi"))</f>
        <v>felnőtt</v>
      </c>
      <c r="D11" s="32" t="s">
        <v>101</v>
      </c>
      <c r="E11" s="45">
        <v>25</v>
      </c>
      <c r="F11" s="32">
        <v>0</v>
      </c>
      <c r="G11" s="32">
        <v>2.2382692721545214</v>
      </c>
      <c r="H11" s="32">
        <v>6.3392787260540029</v>
      </c>
      <c r="I11" s="32">
        <v>1.3593575918108383</v>
      </c>
      <c r="J11" s="32">
        <v>16.446878781795355</v>
      </c>
      <c r="K11" s="32">
        <v>0</v>
      </c>
      <c r="L11" s="32">
        <v>0</v>
      </c>
      <c r="M11" s="32">
        <v>0</v>
      </c>
      <c r="N11" s="32">
        <v>0</v>
      </c>
      <c r="O11" s="32">
        <v>16.935025887934827</v>
      </c>
      <c r="P11" s="32">
        <v>0</v>
      </c>
      <c r="Q11" s="32">
        <v>0</v>
      </c>
      <c r="R11" s="32">
        <v>0</v>
      </c>
      <c r="S11" s="32">
        <v>0</v>
      </c>
      <c r="T11" s="32">
        <v>12.417678313427041</v>
      </c>
      <c r="U11" s="32">
        <v>0.82162129146279939</v>
      </c>
      <c r="V11" s="32">
        <v>0</v>
      </c>
      <c r="W11" s="32">
        <v>2.6092691511251238</v>
      </c>
      <c r="X11" s="32">
        <f>IFERROR(IF(RIGHT(VLOOKUP($A11,csapatok!$A:$BL,X$320,FALSE),5)="Csere",VLOOKUP(LEFT(VLOOKUP($A11,csapatok!$A:$BL,X$320,FALSE),LEN(VLOOKUP($A11,csapatok!$A:$BL,X$320,FALSE))-6),'csapat-ranglista'!$A:$FP,X$321,FALSE)/8,VLOOKUP(VLOOKUP($A11,csapatok!$A:$BL,X$320,FALSE),'csapat-ranglista'!$A:$FP,X$321,FALSE)/4),0)</f>
        <v>0</v>
      </c>
      <c r="Y11" s="32">
        <f>IFERROR(IF(RIGHT(VLOOKUP($A11,csapatok!$A:$BL,Y$320,FALSE),5)="Csere",VLOOKUP(LEFT(VLOOKUP($A11,csapatok!$A:$BL,Y$320,FALSE),LEN(VLOOKUP($A11,csapatok!$A:$BL,Y$320,FALSE))-6),'csapat-ranglista'!$A:$FP,Y$321,FALSE)/8,VLOOKUP(VLOOKUP($A11,csapatok!$A:$BL,Y$320,FALSE),'csapat-ranglista'!$A:$FP,Y$321,FALSE)/4),0)</f>
        <v>3.75</v>
      </c>
      <c r="Z11" s="32">
        <f>IFERROR(IF(RIGHT(VLOOKUP($A11,csapatok!$A:$BL,Z$320,FALSE),5)="Csere",VLOOKUP(LEFT(VLOOKUP($A11,csapatok!$A:$BL,Z$320,FALSE),LEN(VLOOKUP($A11,csapatok!$A:$BL,Z$320,FALSE))-6),'csapat-ranglista'!$A:$FP,Z$321,FALSE)/8,VLOOKUP(VLOOKUP($A11,csapatok!$A:$BL,Z$320,FALSE),'csapat-ranglista'!$A:$FP,Z$321,FALSE)/4),0)</f>
        <v>14.265543183140922</v>
      </c>
      <c r="AA11" s="32">
        <f>IFERROR(IF(RIGHT(VLOOKUP($A11,csapatok!$A:$BL,AA$320,FALSE),5)="Csere",VLOOKUP(LEFT(VLOOKUP($A11,csapatok!$A:$BL,AA$320,FALSE),LEN(VLOOKUP($A11,csapatok!$A:$BL,AA$320,FALSE))-6),'csapat-ranglista'!$A:$FP,AA$321,FALSE)/8,VLOOKUP(VLOOKUP($A11,csapatok!$A:$BL,AA$320,FALSE),'csapat-ranglista'!$A:$FP,AA$321,FALSE)/4),0)</f>
        <v>0</v>
      </c>
      <c r="AB11" s="223">
        <f>IFERROR(IF(RIGHT(VLOOKUP($A11,csapatok!$A:$BL,AB$320,FALSE),5)="Csere",VLOOKUP(LEFT(VLOOKUP($A11,csapatok!$A:$BL,AB$320,FALSE),LEN(VLOOKUP($A11,csapatok!$A:$BL,AB$320,FALSE))-6),'csapat-ranglista'!$A:$FP,AB$321,FALSE)/8,VLOOKUP(VLOOKUP($A11,csapatok!$A:$BL,AB$320,FALSE),'csapat-ranglista'!$A:$FP,AB$321,FALSE)/4),0)</f>
        <v>0</v>
      </c>
      <c r="AC11" s="223">
        <f>IFERROR(IF(RIGHT(VLOOKUP($A11,csapatok!$A:$BL,AC$320,FALSE),5)="Csere",VLOOKUP(LEFT(VLOOKUP($A11,csapatok!$A:$BL,AC$320,FALSE),LEN(VLOOKUP($A11,csapatok!$A:$BL,AC$320,FALSE))-6),'csapat-ranglista'!$A:$FP,AC$321,FALSE)/8,VLOOKUP(VLOOKUP($A11,csapatok!$A:$BL,AC$320,FALSE),'csapat-ranglista'!$A:$FP,AC$321,FALSE)/4),0)</f>
        <v>4.0997706422018343</v>
      </c>
      <c r="AD11" s="223">
        <f>IFERROR(IF(RIGHT(VLOOKUP($A11,csapatok!$A:$BL,AD$320,FALSE),5)="Csere",VLOOKUP(LEFT(VLOOKUP($A11,csapatok!$A:$BL,AD$320,FALSE),LEN(VLOOKUP($A11,csapatok!$A:$BL,AD$320,FALSE))-6),'csapat-ranglista'!$A:$FP,AD$321,FALSE)/8,VLOOKUP(VLOOKUP($A11,csapatok!$A:$BL,AD$320,FALSE),'csapat-ranglista'!$A:$FP,AD$321,FALSE)/4),0)</f>
        <v>3.2339601663927793</v>
      </c>
      <c r="AE11" s="223">
        <f>IFERROR(IF(RIGHT(VLOOKUP($A11,csapatok!$A:$BL,AE$320,FALSE),5)="Csere",VLOOKUP(LEFT(VLOOKUP($A11,csapatok!$A:$BL,AE$320,FALSE),LEN(VLOOKUP($A11,csapatok!$A:$BL,AE$320,FALSE))-6),'csapat-ranglista'!$A:$FP,AE$321,FALSE)/8,VLOOKUP(VLOOKUP($A11,csapatok!$A:$BL,AE$320,FALSE),'csapat-ranglista'!$A:$FP,AE$321,FALSE)/4),0)</f>
        <v>0</v>
      </c>
      <c r="AF11" s="223">
        <f>IFERROR(IF(RIGHT(VLOOKUP($A11,csapatok!$A:$BL,AF$320,FALSE),5)="Csere",VLOOKUP(LEFT(VLOOKUP($A11,csapatok!$A:$BL,AF$320,FALSE),LEN(VLOOKUP($A11,csapatok!$A:$BL,AF$320,FALSE))-6),'csapat-ranglista'!$A:$FP,AF$321,FALSE)/8,VLOOKUP(VLOOKUP($A11,csapatok!$A:$BL,AF$320,FALSE),'csapat-ranglista'!$A:$FP,AF$321,FALSE)/4),0)</f>
        <v>0</v>
      </c>
      <c r="AG11" s="223">
        <f>IFERROR(IF(RIGHT(VLOOKUP($A11,csapatok!$A:$BL,AG$320,FALSE),5)="Csere",VLOOKUP(LEFT(VLOOKUP($A11,csapatok!$A:$BL,AG$320,FALSE),LEN(VLOOKUP($A11,csapatok!$A:$BL,AG$320,FALSE))-6),'csapat-ranglista'!$A:$FP,AG$321,FALSE)/8,VLOOKUP(VLOOKUP($A11,csapatok!$A:$BL,AG$320,FALSE),'csapat-ranglista'!$A:$FP,AG$321,FALSE)/4),0)</f>
        <v>6.1233005446334268</v>
      </c>
      <c r="AH11" s="223">
        <f>IFERROR(IF(RIGHT(VLOOKUP($A11,csapatok!$A:$BL,AH$320,FALSE),5)="Csere",VLOOKUP(LEFT(VLOOKUP($A11,csapatok!$A:$BL,AH$320,FALSE),LEN(VLOOKUP($A11,csapatok!$A:$BL,AH$320,FALSE))-6),'csapat-ranglista'!$A:$FP,AH$321,FALSE)/8,VLOOKUP(VLOOKUP($A11,csapatok!$A:$BL,AH$320,FALSE),'csapat-ranglista'!$A:$FP,AH$321,FALSE)/4),0)</f>
        <v>0</v>
      </c>
      <c r="AI11" s="223">
        <f>IFERROR(IF(RIGHT(VLOOKUP($A11,csapatok!$A:$BL,AI$320,FALSE),5)="Csere",VLOOKUP(LEFT(VLOOKUP($A11,csapatok!$A:$BL,AI$320,FALSE),LEN(VLOOKUP($A11,csapatok!$A:$BL,AI$320,FALSE))-6),'csapat-ranglista'!$A:$FP,AI$321,FALSE)/8,VLOOKUP(VLOOKUP($A11,csapatok!$A:$BL,AI$320,FALSE),'csapat-ranglista'!$A:$FP,AI$321,FALSE)/4),0)</f>
        <v>0</v>
      </c>
      <c r="AJ11" s="223">
        <f>IFERROR(IF(RIGHT(VLOOKUP($A11,csapatok!$A:$BL,AJ$320,FALSE),5)="Csere",VLOOKUP(LEFT(VLOOKUP($A11,csapatok!$A:$BL,AJ$320,FALSE),LEN(VLOOKUP($A11,csapatok!$A:$BL,AJ$320,FALSE))-6),'csapat-ranglista'!$A:$FP,AJ$321,FALSE)/8,VLOOKUP(VLOOKUP($A11,csapatok!$A:$BL,AJ$320,FALSE),'csapat-ranglista'!$A:$FP,AJ$321,FALSE)/2),0)</f>
        <v>7.1494813846968164</v>
      </c>
      <c r="AK11" s="223">
        <f>IFERROR(IF(RIGHT(VLOOKUP($A11,csapatok!$A:$CN,AK$320,FALSE),5)="Csere",VLOOKUP(LEFT(VLOOKUP($A11,csapatok!$A:$CN,AK$320,FALSE),LEN(VLOOKUP($A11,csapatok!$A:$CN,AK$320,FALSE))-6),'csapat-ranglista'!$A:$FP,AK$321,FALSE)/8,VLOOKUP(VLOOKUP($A11,csapatok!$A:$CN,AK$320,FALSE),'csapat-ranglista'!$A:$FP,AK$321,FALSE)/4),0)</f>
        <v>0</v>
      </c>
      <c r="AL11" s="223">
        <f>IFERROR(IF(RIGHT(VLOOKUP($A11,csapatok!$A:$CN,AL$320,FALSE),5)="Csere",VLOOKUP(LEFT(VLOOKUP($A11,csapatok!$A:$CN,AL$320,FALSE),LEN(VLOOKUP($A11,csapatok!$A:$CN,AL$320,FALSE))-6),'csapat-ranglista'!$A:$FP,AL$321,FALSE)/8,VLOOKUP(VLOOKUP($A11,csapatok!$A:$CN,AL$320,FALSE),'csapat-ranglista'!$A:$FP,AL$321,FALSE)/4),0)</f>
        <v>0</v>
      </c>
      <c r="AM11" s="223">
        <f>IFERROR(IF(RIGHT(VLOOKUP($A11,csapatok!$A:$CN,AM$320,FALSE),5)="Csere",VLOOKUP(LEFT(VLOOKUP($A11,csapatok!$A:$CN,AM$320,FALSE),LEN(VLOOKUP($A11,csapatok!$A:$CN,AM$320,FALSE))-6),'csapat-ranglista'!$A:$FP,AM$321,FALSE)/8,VLOOKUP(VLOOKUP($A11,csapatok!$A:$CN,AM$320,FALSE),'csapat-ranglista'!$A:$FP,AM$321,FALSE)/4),0)</f>
        <v>2.1842175242653901</v>
      </c>
      <c r="AN11" s="223">
        <f>IFERROR(IF(RIGHT(VLOOKUP($A11,csapatok!$A:$CN,AN$320,FALSE),5)="Csere",VLOOKUP(LEFT(VLOOKUP($A11,csapatok!$A:$CN,AN$320,FALSE),LEN(VLOOKUP($A11,csapatok!$A:$CN,AN$320,FALSE))-6),'csapat-ranglista'!$A:$FP,AN$321,FALSE)/8,VLOOKUP(VLOOKUP($A11,csapatok!$A:$CN,AN$320,FALSE),'csapat-ranglista'!$A:$FP,AN$321,FALSE)/4),0)</f>
        <v>0</v>
      </c>
      <c r="AO11" s="223">
        <f>IFERROR(IF(RIGHT(VLOOKUP($A11,csapatok!$A:$CN,AO$320,FALSE),5)="Csere",VLOOKUP(LEFT(VLOOKUP($A11,csapatok!$A:$CN,AO$320,FALSE),LEN(VLOOKUP($A11,csapatok!$A:$CN,AO$320,FALSE))-6),'csapat-ranglista'!$A:$FP,AO$321,FALSE)/8,VLOOKUP(VLOOKUP($A11,csapatok!$A:$CN,AO$320,FALSE),'csapat-ranglista'!$A:$FP,AO$321,FALSE)/4),0)</f>
        <v>0</v>
      </c>
      <c r="AP11" s="223">
        <f>IFERROR(IF(RIGHT(VLOOKUP($A11,csapatok!$A:$CN,AP$320,FALSE),5)="Csere",VLOOKUP(LEFT(VLOOKUP($A11,csapatok!$A:$CN,AP$320,FALSE),LEN(VLOOKUP($A11,csapatok!$A:$CN,AP$320,FALSE))-6),'csapat-ranglista'!$A:$FP,AP$321,FALSE)/8,VLOOKUP(VLOOKUP($A11,csapatok!$A:$CN,AP$320,FALSE),'csapat-ranglista'!$A:$FP,AP$321,FALSE)/4),0)</f>
        <v>2.5427843223584099</v>
      </c>
      <c r="AQ11" s="223">
        <f>IFERROR(IF(RIGHT(VLOOKUP($A11,csapatok!$A:$CN,AQ$320,FALSE),5)="Csere",VLOOKUP(LEFT(VLOOKUP($A11,csapatok!$A:$CN,AQ$320,FALSE),LEN(VLOOKUP($A11,csapatok!$A:$CN,AQ$320,FALSE))-6),'csapat-ranglista'!$A:$FP,AQ$321,FALSE)/8,VLOOKUP(VLOOKUP($A11,csapatok!$A:$CN,AQ$320,FALSE),'csapat-ranglista'!$A:$FP,AQ$321,FALSE)/4),0)</f>
        <v>2.1676966754403137</v>
      </c>
      <c r="AR11" s="223">
        <f>IFERROR(IF(RIGHT(VLOOKUP($A11,csapatok!$A:$CN,AR$320,FALSE),5)="Csere",VLOOKUP(LEFT(VLOOKUP($A11,csapatok!$A:$CN,AR$320,FALSE),LEN(VLOOKUP($A11,csapatok!$A:$CN,AR$320,FALSE))-6),'csapat-ranglista'!$A:$FP,AR$321,FALSE)/8,VLOOKUP(VLOOKUP($A11,csapatok!$A:$CN,AR$320,FALSE),'csapat-ranglista'!$A:$FP,AR$321,FALSE)/4),0)</f>
        <v>0</v>
      </c>
      <c r="AS11" s="223">
        <f>IFERROR(IF(RIGHT(VLOOKUP($A11,csapatok!$A:$CN,AS$320,FALSE),5)="Csere",VLOOKUP(LEFT(VLOOKUP($A11,csapatok!$A:$CN,AS$320,FALSE),LEN(VLOOKUP($A11,csapatok!$A:$CN,AS$320,FALSE))-6),'csapat-ranglista'!$A:$FP,AS$321,FALSE)/8,VLOOKUP(VLOOKUP($A11,csapatok!$A:$CN,AS$320,FALSE),'csapat-ranglista'!$A:$FP,AS$321,FALSE)/4),0)</f>
        <v>0</v>
      </c>
      <c r="AT11" s="223">
        <f>IFERROR(IF(RIGHT(VLOOKUP($A11,csapatok!$A:$CN,AT$320,FALSE),5)="Csere",VLOOKUP(LEFT(VLOOKUP($A11,csapatok!$A:$CN,AT$320,FALSE),LEN(VLOOKUP($A11,csapatok!$A:$CN,AT$320,FALSE))-6),'csapat-ranglista'!$A:$FP,AT$321,FALSE)/8,VLOOKUP(VLOOKUP($A11,csapatok!$A:$CN,AT$320,FALSE),'csapat-ranglista'!$A:$FP,AT$321,FALSE)/4),0)</f>
        <v>22.453830857740957</v>
      </c>
      <c r="AU11" s="223">
        <f>IFERROR(IF(RIGHT(VLOOKUP($A11,csapatok!$A:$CN,AU$320,FALSE),5)="Csere",VLOOKUP(LEFT(VLOOKUP($A11,csapatok!$A:$CN,AU$320,FALSE),LEN(VLOOKUP($A11,csapatok!$A:$CN,AU$320,FALSE))-6),'csapat-ranglista'!$A:$FP,AU$321,FALSE)/8,VLOOKUP(VLOOKUP($A11,csapatok!$A:$CN,AU$320,FALSE),'csapat-ranglista'!$A:$FP,AU$321,FALSE)/4),0)</f>
        <v>0</v>
      </c>
      <c r="AV11" s="223">
        <f>IFERROR(IF(RIGHT(VLOOKUP($A11,csapatok!$A:$CN,AV$320,FALSE),5)="Csere",VLOOKUP(LEFT(VLOOKUP($A11,csapatok!$A:$CN,AV$320,FALSE),LEN(VLOOKUP($A11,csapatok!$A:$CN,AV$320,FALSE))-6),'csapat-ranglista'!$A:$FP,AV$321,FALSE)/8,VLOOKUP(VLOOKUP($A11,csapatok!$A:$CN,AV$320,FALSE),'csapat-ranglista'!$A:$FP,AV$321,FALSE)/4),0)</f>
        <v>2.0014435140501643</v>
      </c>
      <c r="AW11" s="223">
        <f>IFERROR(IF(RIGHT(VLOOKUP($A11,csapatok!$A:$CN,AW$320,FALSE),5)="Csere",VLOOKUP(LEFT(VLOOKUP($A11,csapatok!$A:$CN,AW$320,FALSE),LEN(VLOOKUP($A11,csapatok!$A:$CN,AW$320,FALSE))-6),'csapat-ranglista'!$A:$FP,AW$321,FALSE)/8,VLOOKUP(VLOOKUP($A11,csapatok!$A:$CN,AW$320,FALSE),'csapat-ranglista'!$A:$FP,AW$321,FALSE)/4),0)</f>
        <v>0</v>
      </c>
      <c r="AX11" s="223">
        <f>IFERROR(IF(RIGHT(VLOOKUP($A11,csapatok!$A:$CN,AX$320,FALSE),5)="Csere",VLOOKUP(LEFT(VLOOKUP($A11,csapatok!$A:$CN,AX$320,FALSE),LEN(VLOOKUP($A11,csapatok!$A:$CN,AX$320,FALSE))-6),'csapat-ranglista'!$A:$FP,AX$321,FALSE)/8,VLOOKUP(VLOOKUP($A11,csapatok!$A:$CN,AX$320,FALSE),'csapat-ranglista'!$A:$FP,AX$321,FALSE)/4),0)</f>
        <v>0</v>
      </c>
      <c r="AY11" s="223">
        <f>IFERROR(IF(RIGHT(VLOOKUP($A11,csapatok!$A:$NN,AY$320,FALSE),5)="Csere",VLOOKUP(LEFT(VLOOKUP($A11,csapatok!$A:$NN,AY$320,FALSE),LEN(VLOOKUP($A11,csapatok!$A:$NN,AY$320,FALSE))-6),'csapat-ranglista'!$A:$FP,AY$321,FALSE)/8,VLOOKUP(VLOOKUP($A11,csapatok!$A:$NN,AY$320,FALSE),'csapat-ranglista'!$A:$FP,AY$321,FALSE)/4),0)</f>
        <v>0</v>
      </c>
      <c r="AZ11" s="223">
        <f>IFERROR(IF(RIGHT(VLOOKUP($A11,csapatok!$A:$NN,AZ$320,FALSE),5)="Csere",VLOOKUP(LEFT(VLOOKUP($A11,csapatok!$A:$NN,AZ$320,FALSE),LEN(VLOOKUP($A11,csapatok!$A:$NN,AZ$320,FALSE))-6),'csapat-ranglista'!$A:$FP,AZ$321,FALSE)/8,VLOOKUP(VLOOKUP($A11,csapatok!$A:$NN,AZ$320,FALSE),'csapat-ranglista'!$A:$FP,AZ$321,FALSE)/4),0)</f>
        <v>0</v>
      </c>
      <c r="BA11" s="223">
        <f>IFERROR(IF(RIGHT(VLOOKUP($A11,csapatok!$A:$NN,BA$320,FALSE),5)="Csere",VLOOKUP(LEFT(VLOOKUP($A11,csapatok!$A:$NN,BA$320,FALSE),LEN(VLOOKUP($A11,csapatok!$A:$NN,BA$320,FALSE))-6),'csapat-ranglista'!$A:$FP,BA$321,FALSE)/8,VLOOKUP(VLOOKUP($A11,csapatok!$A:$NN,BA$320,FALSE),'csapat-ranglista'!$A:$FP,BA$321,FALSE)/4),0)</f>
        <v>0</v>
      </c>
      <c r="BB11" s="223">
        <f>IFERROR(IF(RIGHT(VLOOKUP($A11,csapatok!$A:$NN,BB$320,FALSE),5)="Csere",VLOOKUP(LEFT(VLOOKUP($A11,csapatok!$A:$NN,BB$320,FALSE),LEN(VLOOKUP($A11,csapatok!$A:$NN,BB$320,FALSE))-6),'csapat-ranglista'!$A:$FP,BB$321,FALSE)/8,VLOOKUP(VLOOKUP($A11,csapatok!$A:$NN,BB$320,FALSE),'csapat-ranglista'!$A:$FP,BB$321,FALSE)/4),0)</f>
        <v>0</v>
      </c>
      <c r="BC11" s="224">
        <f>versenyek!$ES$11*IFERROR(VLOOKUP(VLOOKUP($A11,versenyek!ER:ET,3,FALSE),szabalyok!$A$16:$B$23,2,FALSE)/4,0)</f>
        <v>0</v>
      </c>
      <c r="BD11" s="224">
        <f>versenyek!$EV$11*IFERROR(VLOOKUP(VLOOKUP($A11,versenyek!EU:EW,3,FALSE),szabalyok!$A$16:$B$23,2,FALSE)/4,0)</f>
        <v>0</v>
      </c>
      <c r="BE11" s="223">
        <f>IFERROR(IF(RIGHT(VLOOKUP($A11,csapatok!$A:$NN,BE$320,FALSE),5)="Csere",VLOOKUP(LEFT(VLOOKUP($A11,csapatok!$A:$NN,BE$320,FALSE),LEN(VLOOKUP($A11,csapatok!$A:$NN,BE$320,FALSE))-6),'csapat-ranglista'!$A:$FP,BE$321,FALSE)/8,VLOOKUP(VLOOKUP($A11,csapatok!$A:$NN,BE$320,FALSE),'csapat-ranglista'!$A:$FP,BE$321,FALSE)/4),0)</f>
        <v>1.5617732385577909</v>
      </c>
      <c r="BF11" s="223">
        <f>IFERROR(IF(RIGHT(VLOOKUP($A11,csapatok!$A:$NN,BF$320,FALSE),5)="Csere",VLOOKUP(LEFT(VLOOKUP($A11,csapatok!$A:$NN,BF$320,FALSE),LEN(VLOOKUP($A11,csapatok!$A:$NN,BF$320,FALSE))-6),'csapat-ranglista'!$A:$FP,BF$321,FALSE)/8,VLOOKUP(VLOOKUP($A11,csapatok!$A:$NN,BF$320,FALSE),'csapat-ranglista'!$A:$FP,BF$321,FALSE)/4),0)</f>
        <v>0</v>
      </c>
      <c r="BG11" s="223">
        <f>IFERROR(IF(RIGHT(VLOOKUP($A11,csapatok!$A:$NN,BG$320,FALSE),5)="Csere",VLOOKUP(LEFT(VLOOKUP($A11,csapatok!$A:$NN,BG$320,FALSE),LEN(VLOOKUP($A11,csapatok!$A:$NN,BG$320,FALSE))-6),'csapat-ranglista'!$A:$FP,BG$321,FALSE)/8,VLOOKUP(VLOOKUP($A11,csapatok!$A:$NN,BG$320,FALSE),'csapat-ranglista'!$A:$FP,BG$321,FALSE)/4),0)</f>
        <v>0</v>
      </c>
      <c r="BH11" s="223">
        <f>IFERROR(IF(RIGHT(VLOOKUP($A11,csapatok!$A:$NN,BH$320,FALSE),5)="Csere",VLOOKUP(LEFT(VLOOKUP($A11,csapatok!$A:$NN,BH$320,FALSE),LEN(VLOOKUP($A11,csapatok!$A:$NN,BH$320,FALSE))-6),'csapat-ranglista'!$A:$FP,BH$321,FALSE)/8,VLOOKUP(VLOOKUP($A11,csapatok!$A:$NN,BH$320,FALSE),'csapat-ranglista'!$A:$FP,BH$321,FALSE)/4),0)</f>
        <v>0</v>
      </c>
      <c r="BI11" s="223">
        <f>IFERROR(IF(RIGHT(VLOOKUP($A11,csapatok!$A:$NN,BI$320,FALSE),5)="Csere",VLOOKUP(LEFT(VLOOKUP($A11,csapatok!$A:$NN,BI$320,FALSE),LEN(VLOOKUP($A11,csapatok!$A:$NN,BI$320,FALSE))-6),'csapat-ranglista'!$A:$FP,BI$321,FALSE)/8,VLOOKUP(VLOOKUP($A11,csapatok!$A:$NN,BI$320,FALSE),'csapat-ranglista'!$A:$FP,BI$321,FALSE)/4),0)</f>
        <v>0.68679796504306667</v>
      </c>
      <c r="BJ11" s="223">
        <f>IFERROR(IF(RIGHT(VLOOKUP($A11,csapatok!$A:$NN,BJ$320,FALSE),5)="Csere",VLOOKUP(LEFT(VLOOKUP($A11,csapatok!$A:$NN,BJ$320,FALSE),LEN(VLOOKUP($A11,csapatok!$A:$NN,BJ$320,FALSE))-6),'csapat-ranglista'!$A:$FP,BJ$321,FALSE)/8,VLOOKUP(VLOOKUP($A11,csapatok!$A:$NN,BJ$320,FALSE),'csapat-ranglista'!$A:$FP,BJ$321,FALSE)/4),0)</f>
        <v>0</v>
      </c>
      <c r="BK11" s="223">
        <f>IFERROR(IF(RIGHT(VLOOKUP($A11,csapatok!$A:$NN,BK$320,FALSE),5)="Csere",VLOOKUP(LEFT(VLOOKUP($A11,csapatok!$A:$NN,BK$320,FALSE),LEN(VLOOKUP($A11,csapatok!$A:$NN,BK$320,FALSE))-6),'csapat-ranglista'!$A:$FP,BK$321,FALSE)/8,VLOOKUP(VLOOKUP($A11,csapatok!$A:$NN,BK$320,FALSE),'csapat-ranglista'!$A:$FP,BK$321,FALSE)/4),0)</f>
        <v>8.0886264040699132</v>
      </c>
      <c r="BL11" s="223">
        <f>IFERROR(IF(RIGHT(VLOOKUP($A11,csapatok!$A:$NN,BL$320,FALSE),5)="Csere",VLOOKUP(LEFT(VLOOKUP($A11,csapatok!$A:$NN,BL$320,FALSE),LEN(VLOOKUP($A11,csapatok!$A:$NN,BL$320,FALSE))-6),'csapat-ranglista'!$A:$FP,BL$321,FALSE)/8,VLOOKUP(VLOOKUP($A11,csapatok!$A:$NN,BL$320,FALSE),'csapat-ranglista'!$A:$FP,BL$321,FALSE)/4),0)</f>
        <v>3.8360203227993988</v>
      </c>
      <c r="BM11" s="223">
        <f>IFERROR(IF(RIGHT(VLOOKUP($A11,csapatok!$A:$NN,BM$320,FALSE),5)="Csere",VLOOKUP(LEFT(VLOOKUP($A11,csapatok!$A:$NN,BM$320,FALSE),LEN(VLOOKUP($A11,csapatok!$A:$NN,BM$320,FALSE))-6),'csapat-ranglista'!$A:$FP,BM$321,FALSE)/8,VLOOKUP(VLOOKUP($A11,csapatok!$A:$NN,BM$320,FALSE),'csapat-ranglista'!$A:$FP,BM$321,FALSE)/4),0)</f>
        <v>6.6581095380232274</v>
      </c>
      <c r="BN11" s="223">
        <f>IFERROR(IF(RIGHT(VLOOKUP($A11,csapatok!$A:$NN,BN$320,FALSE),5)="Csere",VLOOKUP(LEFT(VLOOKUP($A11,csapatok!$A:$NN,BN$320,FALSE),LEN(VLOOKUP($A11,csapatok!$A:$NN,BN$320,FALSE))-6),'csapat-ranglista'!$A:$FP,BN$321,FALSE)/8,VLOOKUP(VLOOKUP($A11,csapatok!$A:$NN,BN$320,FALSE),'csapat-ranglista'!$A:$FP,BN$321,FALSE)/4),0)</f>
        <v>1</v>
      </c>
      <c r="BO11" s="223">
        <f>IFERROR(IF(RIGHT(VLOOKUP($A11,csapatok!$A:$NN,BO$320,FALSE),5)="Csere",VLOOKUP(LEFT(VLOOKUP($A11,csapatok!$A:$NN,BO$320,FALSE),LEN(VLOOKUP($A11,csapatok!$A:$NN,BO$320,FALSE))-6),'csapat-ranglista'!$A:$FP,BO$321,FALSE)/8,VLOOKUP(VLOOKUP($A11,csapatok!$A:$NN,BO$320,FALSE),'csapat-ranglista'!$A:$FP,BO$321,FALSE)/4),0)</f>
        <v>28.333848578507666</v>
      </c>
      <c r="BP11" s="223">
        <f>IFERROR(IF(RIGHT(VLOOKUP($A11,csapatok!$A:$NN,BP$320,FALSE),5)="Csere",VLOOKUP(LEFT(VLOOKUP($A11,csapatok!$A:$NN,BP$320,FALSE),LEN(VLOOKUP($A11,csapatok!$A:$NN,BP$320,FALSE))-6),'csapat-ranglista'!$A:$FP,BP$321,FALSE)/8,VLOOKUP(VLOOKUP($A11,csapatok!$A:$NN,BP$320,FALSE),'csapat-ranglista'!$A:$FP,BP$321,FALSE)/4),0)</f>
        <v>0</v>
      </c>
      <c r="BQ11" s="223">
        <f>IFERROR(IF(RIGHT(VLOOKUP($A11,csapatok!$A:$NN,BQ$320,FALSE),5)="Csere",VLOOKUP(LEFT(VLOOKUP($A11,csapatok!$A:$NN,BQ$320,FALSE),LEN(VLOOKUP($A11,csapatok!$A:$NN,BQ$320,FALSE))-6),'csapat-ranglista'!$A:$FP,BQ$321,FALSE)/8,VLOOKUP(VLOOKUP($A11,csapatok!$A:$NN,BQ$320,FALSE),'csapat-ranglista'!$A:$FP,BQ$321,FALSE)/4),0)</f>
        <v>14.799180737336398</v>
      </c>
      <c r="BR11" s="223">
        <f>IFERROR(IF(RIGHT(VLOOKUP($A11,csapatok!$A:$NN,BR$320,FALSE),5)="Csere",VLOOKUP(LEFT(VLOOKUP($A11,csapatok!$A:$NN,BR$320,FALSE),LEN(VLOOKUP($A11,csapatok!$A:$NN,BR$320,FALSE))-6),'csapat-ranglista'!$A:$FP,BR$321,FALSE)/8,VLOOKUP(VLOOKUP($A11,csapatok!$A:$NN,BR$320,FALSE),'csapat-ranglista'!$A:$FP,BR$321,FALSE)/4),0)</f>
        <v>0</v>
      </c>
      <c r="BS11" s="223">
        <f>IFERROR(IF(RIGHT(VLOOKUP($A11,csapatok!$A:$NN,BS$320,FALSE),5)="Csere",VLOOKUP(LEFT(VLOOKUP($A11,csapatok!$A:$NN,BS$320,FALSE),LEN(VLOOKUP($A11,csapatok!$A:$NN,BS$320,FALSE))-6),'csapat-ranglista'!$A:$FP,BS$321,FALSE)/8,VLOOKUP(VLOOKUP($A11,csapatok!$A:$NN,BS$320,FALSE),'csapat-ranglista'!$A:$FP,BS$321,FALSE)/4),0)</f>
        <v>0</v>
      </c>
      <c r="BT11" s="223">
        <f>IFERROR(IF(RIGHT(VLOOKUP($A11,csapatok!$A:$NN,BT$320,FALSE),5)="Csere",VLOOKUP(LEFT(VLOOKUP($A11,csapatok!$A:$NN,BT$320,FALSE),LEN(VLOOKUP($A11,csapatok!$A:$NN,BT$320,FALSE))-6),'csapat-ranglista'!$A:$FP,BT$321,FALSE)/8,VLOOKUP(VLOOKUP($A11,csapatok!$A:$NN,BT$320,FALSE),'csapat-ranglista'!$A:$FP,BT$321,FALSE)/4),0)</f>
        <v>0</v>
      </c>
      <c r="BU11" s="223">
        <f>IFERROR(IF(RIGHT(VLOOKUP($A11,csapatok!$A:$NN,BU$320,FALSE),5)="Csere",VLOOKUP(LEFT(VLOOKUP($A11,csapatok!$A:$NN,BU$320,FALSE),LEN(VLOOKUP($A11,csapatok!$A:$NN,BU$320,FALSE))-6),'csapat-ranglista'!$A:$FP,BU$321,FALSE)/8,VLOOKUP(VLOOKUP($A11,csapatok!$A:$NN,BU$320,FALSE),'csapat-ranglista'!$A:$FP,BU$321,FALSE)/4),0)</f>
        <v>10.969013374144856</v>
      </c>
      <c r="BV11" s="223">
        <f>IFERROR(IF(RIGHT(VLOOKUP($A11,csapatok!$A:$NN,BV$320,FALSE),5)="Csere",VLOOKUP(LEFT(VLOOKUP($A11,csapatok!$A:$NN,BV$320,FALSE),LEN(VLOOKUP($A11,csapatok!$A:$NN,BV$320,FALSE))-6),'csapat-ranglista'!$A:$FP,BV$321,FALSE)/8,VLOOKUP(VLOOKUP($A11,csapatok!$A:$NN,BV$320,FALSE),'csapat-ranglista'!$A:$FP,BV$321,FALSE)/4),0)</f>
        <v>21.216610414657666</v>
      </c>
      <c r="BW11" s="223">
        <f>IFERROR(IF(RIGHT(VLOOKUP($A11,csapatok!$A:$NN,BW$320,FALSE),5)="Csere",VLOOKUP(LEFT(VLOOKUP($A11,csapatok!$A:$NN,BW$320,FALSE),LEN(VLOOKUP($A11,csapatok!$A:$NN,BW$320,FALSE))-6),'csapat-ranglista'!$A:$FP,BW$321,FALSE)/8,VLOOKUP(VLOOKUP($A11,csapatok!$A:$NN,BW$320,FALSE),'csapat-ranglista'!$A:$FP,BW$321,FALSE)/4),0)</f>
        <v>0</v>
      </c>
      <c r="BX11" s="223">
        <f>IFERROR(IF(RIGHT(VLOOKUP($A11,csapatok!$A:$NN,BX$320,FALSE),5)="Csere",VLOOKUP(LEFT(VLOOKUP($A11,csapatok!$A:$NN,BX$320,FALSE),LEN(VLOOKUP($A11,csapatok!$A:$NN,BX$320,FALSE))-6),'csapat-ranglista'!$A:$FP,BX$321,FALSE)/8,VLOOKUP(VLOOKUP($A11,csapatok!$A:$NN,BX$320,FALSE),'csapat-ranglista'!$A:$FP,BX$321,FALSE)/4),0)</f>
        <v>0</v>
      </c>
      <c r="BY11" s="223">
        <f>IFERROR(IF(RIGHT(VLOOKUP($A11,csapatok!$A:$NN,BY$320,FALSE),5)="Csere",VLOOKUP(LEFT(VLOOKUP($A11,csapatok!$A:$NN,BY$320,FALSE),LEN(VLOOKUP($A11,csapatok!$A:$NN,BY$320,FALSE))-6),'csapat-ranglista'!$A:$FP,BY$321,FALSE)/8,VLOOKUP(VLOOKUP($A11,csapatok!$A:$NN,BY$320,FALSE),'csapat-ranglista'!$A:$FP,BY$321,FALSE)/4),0)</f>
        <v>35.434994035337532</v>
      </c>
      <c r="BZ11" s="223">
        <f>IFERROR(IF(RIGHT(VLOOKUP($A11,csapatok!$A:$NN,BZ$320,FALSE),5)="Csere",VLOOKUP(LEFT(VLOOKUP($A11,csapatok!$A:$NN,BZ$320,FALSE),LEN(VLOOKUP($A11,csapatok!$A:$NN,BZ$320,FALSE))-6),'csapat-ranglista'!$A:$FP,BZ$321,FALSE)/8,VLOOKUP(VLOOKUP($A11,csapatok!$A:$NN,BZ$320,FALSE),'csapat-ranglista'!$A:$FP,BZ$321,FALSE)/4),0)</f>
        <v>0</v>
      </c>
      <c r="CA11" s="223">
        <f>IFERROR(IF(RIGHT(VLOOKUP($A11,csapatok!$A:$NN,CA$320,FALSE),5)="Csere",VLOOKUP(LEFT(VLOOKUP($A11,csapatok!$A:$NN,CA$320,FALSE),LEN(VLOOKUP($A11,csapatok!$A:$NN,CA$320,FALSE))-6),'csapat-ranglista'!$A:$FP,CA$321,FALSE)/8,VLOOKUP(VLOOKUP($A11,csapatok!$A:$NN,CA$320,FALSE),'csapat-ranglista'!$A:$FP,CA$321,FALSE)/4),0)</f>
        <v>0</v>
      </c>
      <c r="CB11" s="223">
        <f>IFERROR(IF(RIGHT(VLOOKUP($A11,csapatok!$A:$NN,CB$320,FALSE),5)="Csere",VLOOKUP(LEFT(VLOOKUP($A11,csapatok!$A:$NN,CB$320,FALSE),LEN(VLOOKUP($A11,csapatok!$A:$NN,CB$320,FALSE))-6),'csapat-ranglista'!$A:$FP,CB$321,FALSE)/8,VLOOKUP(VLOOKUP($A11,csapatok!$A:$NN,CB$320,FALSE),'csapat-ranglista'!$A:$FP,CB$321,FALSE)/4),0)</f>
        <v>0</v>
      </c>
      <c r="CC11" s="223">
        <f>IFERROR(IF(RIGHT(VLOOKUP($A11,csapatok!$A:$NN,CC$320,FALSE),5)="Csere",VLOOKUP(LEFT(VLOOKUP($A11,csapatok!$A:$NN,CC$320,FALSE),LEN(VLOOKUP($A11,csapatok!$A:$NN,CC$320,FALSE))-6),'csapat-ranglista'!$A:$FP,CC$321,FALSE)/8,VLOOKUP(VLOOKUP($A11,csapatok!$A:$NN,CC$320,FALSE),'csapat-ranglista'!$A:$FP,CC$321,FALSE)/4),0)</f>
        <v>0</v>
      </c>
      <c r="CD11" s="223">
        <f>IFERROR(IF(RIGHT(VLOOKUP($A11,csapatok!$A:$NN,CD$320,FALSE),5)="Csere",VLOOKUP(LEFT(VLOOKUP($A11,csapatok!$A:$NN,CD$320,FALSE),LEN(VLOOKUP($A11,csapatok!$A:$NN,CD$320,FALSE))-6),'csapat-ranglista'!$A:$FP,CD$321,FALSE)/8,VLOOKUP(VLOOKUP($A11,csapatok!$A:$NN,CD$320,FALSE),'csapat-ranglista'!$A:$FP,CD$321,FALSE)/4),0)</f>
        <v>0</v>
      </c>
      <c r="CE11" s="223">
        <f>IFERROR(IF(RIGHT(VLOOKUP($A11,csapatok!$A:$NN,CE$320,FALSE),5)="Csere",VLOOKUP(LEFT(VLOOKUP($A11,csapatok!$A:$NN,CE$320,FALSE),LEN(VLOOKUP($A11,csapatok!$A:$NN,CE$320,FALSE))-6),'csapat-ranglista'!$A:$FP,CE$321,FALSE)/8,VLOOKUP(VLOOKUP($A11,csapatok!$A:$NN,CE$320,FALSE),'csapat-ranglista'!$A:$FP,CE$321,FALSE)/4),0)</f>
        <v>0</v>
      </c>
      <c r="CF11" s="223">
        <f>IFERROR(IF(RIGHT(VLOOKUP($A11,csapatok!$A:$NN,CF$320,FALSE),5)="Csere",VLOOKUP(LEFT(VLOOKUP($A11,csapatok!$A:$NN,CF$320,FALSE),LEN(VLOOKUP($A11,csapatok!$A:$NN,CF$320,FALSE))-6),'csapat-ranglista'!$A:$FP,CF$321,FALSE)/8,VLOOKUP(VLOOKUP($A11,csapatok!$A:$NN,CF$320,FALSE),'csapat-ranglista'!$A:$FP,CF$321,FALSE)/4),0)</f>
        <v>0.93991080038572816</v>
      </c>
      <c r="CG11" s="223">
        <f>IFERROR(IF(RIGHT(VLOOKUP($A11,csapatok!$A:$NN,CG$320,FALSE),5)="Csere",VLOOKUP(LEFT(VLOOKUP($A11,csapatok!$A:$NN,CG$320,FALSE),LEN(VLOOKUP($A11,csapatok!$A:$NN,CG$320,FALSE))-6),'csapat-ranglista'!$A:$FP,CG$321,FALSE)/8,VLOOKUP(VLOOKUP($A11,csapatok!$A:$NN,CG$320,FALSE),'csapat-ranglista'!$A:$FP,CG$321,FALSE)/4),0)</f>
        <v>0</v>
      </c>
      <c r="CH11" s="223">
        <f>IFERROR(IF(RIGHT(VLOOKUP($A11,csapatok!$A:$NN,CH$320,FALSE),5)="Csere",VLOOKUP(LEFT(VLOOKUP($A11,csapatok!$A:$NN,CH$320,FALSE),LEN(VLOOKUP($A11,csapatok!$A:$NN,CH$320,FALSE))-6),'csapat-ranglista'!$A:$FP,CH$321,FALSE)/8,VLOOKUP(VLOOKUP($A11,csapatok!$A:$NN,CH$320,FALSE),'csapat-ranglista'!$A:$FP,CH$321,FALSE)/4),0)</f>
        <v>17.207743772118572</v>
      </c>
      <c r="CI11" s="223">
        <f>IFERROR(IF(RIGHT(VLOOKUP($A11,csapatok!$A:$NN,CI$320,FALSE),5)="Csere",VLOOKUP(LEFT(VLOOKUP($A11,csapatok!$A:$NN,CI$320,FALSE),LEN(VLOOKUP($A11,csapatok!$A:$NN,CI$320,FALSE))-6),'csapat-ranglista'!$A:$FP,CI$321,FALSE)/8,VLOOKUP(VLOOKUP($A11,csapatok!$A:$NN,CI$320,FALSE),'csapat-ranglista'!$A:$FP,CI$321,FALSE)/4),0)</f>
        <v>0</v>
      </c>
      <c r="CJ11" s="224">
        <f>versenyek!$IQ$11*IFERROR(VLOOKUP(VLOOKUP($A11,versenyek!IP:IR,3,FALSE),szabalyok!$A$16:$B$23,2,FALSE)/4,0)</f>
        <v>0</v>
      </c>
      <c r="CK11" s="224">
        <f>versenyek!$IT$11*IFERROR(VLOOKUP(VLOOKUP($A11,versenyek!IS:IU,3,FALSE),szabalyok!$A$16:$B$23,2,FALSE)/4,0)</f>
        <v>0</v>
      </c>
      <c r="CL11" s="223">
        <f>IFERROR(IF(RIGHT(VLOOKUP($A11,csapatok!$A:$NN,CL$320,FALSE),5)="Csere",VLOOKUP(LEFT(VLOOKUP($A11,csapatok!$A:$NN,CL$320,FALSE),LEN(VLOOKUP($A11,csapatok!$A:$NN,CL$320,FALSE))-6),'csapat-ranglista'!$A:$FP,CL$321,FALSE)/8,VLOOKUP(VLOOKUP($A11,csapatok!$A:$NN,CL$320,FALSE),'csapat-ranglista'!$A:$FP,CL$321,FALSE)/4),0)</f>
        <v>0</v>
      </c>
      <c r="CM11" s="223">
        <f>IFERROR(IF(RIGHT(VLOOKUP($A11,csapatok!$A:$NN,CM$320,FALSE),5)="Csere",VLOOKUP(LEFT(VLOOKUP($A11,csapatok!$A:$NN,CM$320,FALSE),LEN(VLOOKUP($A11,csapatok!$A:$NN,CM$320,FALSE))-6),'csapat-ranglista'!$A:$FP,CM$321,FALSE)/8,VLOOKUP(VLOOKUP($A11,csapatok!$A:$NN,CM$320,FALSE),'csapat-ranglista'!$A:$FP,CM$321,FALSE)/4),0)</f>
        <v>0</v>
      </c>
      <c r="CN11" s="223">
        <f>IFERROR(IF(RIGHT(VLOOKUP($A11,csapatok!$A:$NN,CN$320,FALSE),5)="Csere",VLOOKUP(LEFT(VLOOKUP($A11,csapatok!$A:$NN,CN$320,FALSE),LEN(VLOOKUP($A11,csapatok!$A:$NN,CN$320,FALSE))-6),'csapat-ranglista'!$A:$FP,CN$321,FALSE)/8,VLOOKUP(VLOOKUP($A11,csapatok!$A:$NN,CN$320,FALSE),'csapat-ranglista'!$A:$FP,CN$321,FALSE)/4),0)</f>
        <v>0</v>
      </c>
      <c r="CO11" s="223">
        <f>IFERROR(IF(RIGHT(VLOOKUP($A11,csapatok!$A:$NN,CO$320,FALSE),5)="Csere",VLOOKUP(LEFT(VLOOKUP($A11,csapatok!$A:$NN,CO$320,FALSE),LEN(VLOOKUP($A11,csapatok!$A:$NN,CO$320,FALSE))-6),'csapat-ranglista'!$A:$FP,CO$321,FALSE)/8,VLOOKUP(VLOOKUP($A11,csapatok!$A:$NN,CO$320,FALSE),'csapat-ranglista'!$A:$FP,CO$321,FALSE)/4),0)</f>
        <v>0</v>
      </c>
      <c r="CP11" s="223">
        <f>IFERROR(IF(RIGHT(VLOOKUP($A11,csapatok!$A:$NN,CP$320,FALSE),5)="Csere",VLOOKUP(LEFT(VLOOKUP($A11,csapatok!$A:$NN,CP$320,FALSE),LEN(VLOOKUP($A11,csapatok!$A:$NN,CP$320,FALSE))-6),'csapat-ranglista'!$A:$FP,CP$321,FALSE)/8,VLOOKUP(VLOOKUP($A11,csapatok!$A:$NN,CP$320,FALSE),'csapat-ranglista'!$A:$FP,CP$321,FALSE)/4),0)</f>
        <v>0</v>
      </c>
      <c r="CQ11" s="223">
        <f>IFERROR(IF(RIGHT(VLOOKUP($A11,csapatok!$A:$NN,CQ$320,FALSE),5)="Csere",VLOOKUP(LEFT(VLOOKUP($A11,csapatok!$A:$NN,CQ$320,FALSE),LEN(VLOOKUP($A11,csapatok!$A:$NN,CQ$320,FALSE))-6),'csapat-ranglista'!$A:$FP,CQ$321,FALSE)/8,VLOOKUP(VLOOKUP($A11,csapatok!$A:$NN,CQ$320,FALSE),'csapat-ranglista'!$A:$FP,CQ$321,FALSE)/4),0)</f>
        <v>0</v>
      </c>
      <c r="CR11" s="223">
        <f>IFERROR(IF(RIGHT(VLOOKUP($A11,csapatok!$A:$NN,CR$320,FALSE),5)="Csere",VLOOKUP(LEFT(VLOOKUP($A11,csapatok!$A:$NN,CR$320,FALSE),LEN(VLOOKUP($A11,csapatok!$A:$NN,CR$320,FALSE))-6),'csapat-ranglista'!$A:$FP,CR$321,FALSE)/8,VLOOKUP(VLOOKUP($A11,csapatok!$A:$NN,CR$320,FALSE),'csapat-ranglista'!$A:$FP,CR$321,FALSE)/4),0)</f>
        <v>2</v>
      </c>
      <c r="CS11" s="223">
        <f>IFERROR(IF(RIGHT(VLOOKUP($A11,csapatok!$A:$NN,CS$320,FALSE),5)="Csere",VLOOKUP(LEFT(VLOOKUP($A11,csapatok!$A:$NN,CS$320,FALSE),LEN(VLOOKUP($A11,csapatok!$A:$NN,CS$320,FALSE))-6),'csapat-ranglista'!$A:$FP,CS$321,FALSE)/8,VLOOKUP(VLOOKUP($A11,csapatok!$A:$NN,CS$320,FALSE),'csapat-ranglista'!$A:$FP,CS$321,FALSE)/4),0)</f>
        <v>25.1667007345239</v>
      </c>
      <c r="CT11" s="223">
        <f>IFERROR(IF(RIGHT(VLOOKUP($A11,csapatok!$A:$NN,CT$320,FALSE),5)="Csere",VLOOKUP(LEFT(VLOOKUP($A11,csapatok!$A:$NN,CT$320,FALSE),LEN(VLOOKUP($A11,csapatok!$A:$NN,CT$320,FALSE))-6),'csapat-ranglista'!$A:$FP,CT$321,FALSE)/8,VLOOKUP(VLOOKUP($A11,csapatok!$A:$NN,CT$320,FALSE),'csapat-ranglista'!$A:$FP,CT$321,FALSE)/4),0)</f>
        <v>0</v>
      </c>
      <c r="CU11" s="223">
        <f>IFERROR(IF(RIGHT(VLOOKUP($A11,csapatok!$A:$NN,CU$320,FALSE),5)="Csere",VLOOKUP(LEFT(VLOOKUP($A11,csapatok!$A:$NN,CU$320,FALSE),LEN(VLOOKUP($A11,csapatok!$A:$NN,CU$320,FALSE))-6),'csapat-ranglista'!$A:$FP,CU$321,FALSE)/8,VLOOKUP(VLOOKUP($A11,csapatok!$A:$NN,CU$320,FALSE),'csapat-ranglista'!$A:$FP,CU$321,FALSE)/4),0)</f>
        <v>15.379650448875717</v>
      </c>
      <c r="CV11" s="223">
        <f>IFERROR(IF(RIGHT(VLOOKUP($A11,csapatok!$A:$NN,CV$320,FALSE),5)="Csere",VLOOKUP(LEFT(VLOOKUP($A11,csapatok!$A:$NN,CV$320,FALSE),LEN(VLOOKUP($A11,csapatok!$A:$NN,CV$320,FALSE))-6),'csapat-ranglista'!$A:$FP,CV$321,FALSE)/8,VLOOKUP(VLOOKUP($A11,csapatok!$A:$NN,CV$320,FALSE),'csapat-ranglista'!$A:$FP,CV$321,FALSE)/4),0)</f>
        <v>0</v>
      </c>
      <c r="CW11" s="223">
        <f>IFERROR(IF(RIGHT(VLOOKUP($A11,csapatok!$A:$NN,CW$320,FALSE),5)="Csere",VLOOKUP(LEFT(VLOOKUP($A11,csapatok!$A:$NN,CW$320,FALSE),LEN(VLOOKUP($A11,csapatok!$A:$NN,CW$320,FALSE))-6),'csapat-ranglista'!$A:$FP,CW$321,FALSE)/8,VLOOKUP(VLOOKUP($A11,csapatok!$A:$NN,CW$320,FALSE),'csapat-ranglista'!$A:$FP,CW$321,FALSE)/4),0)</f>
        <v>12.080903269766772</v>
      </c>
      <c r="CX11" s="223">
        <f>IFERROR(IF(RIGHT(VLOOKUP($A11,csapatok!$A:$NN,CX$320,FALSE),5)="Csere",VLOOKUP(LEFT(VLOOKUP($A11,csapatok!$A:$NN,CX$320,FALSE),LEN(VLOOKUP($A11,csapatok!$A:$NN,CX$320,FALSE))-6),'csapat-ranglista'!$A:$FP,CX$321,FALSE)/8,VLOOKUP(VLOOKUP($A11,csapatok!$A:$NN,CX$320,FALSE),'csapat-ranglista'!$A:$FP,CX$321,FALSE)/4),0)</f>
        <v>0</v>
      </c>
      <c r="CY11" s="223">
        <f>IFERROR(IF(RIGHT(VLOOKUP($A11,csapatok!$A:$NN,CY$320,FALSE),5)="Csere",VLOOKUP(LEFT(VLOOKUP($A11,csapatok!$A:$NN,CY$320,FALSE),LEN(VLOOKUP($A11,csapatok!$A:$NN,CY$320,FALSE))-6),'csapat-ranglista'!$A:$FP,CY$321,FALSE)/8,VLOOKUP(VLOOKUP($A11,csapatok!$A:$NN,CY$320,FALSE),'csapat-ranglista'!$A:$FP,CY$321,FALSE)/4),0)</f>
        <v>8.3638034348327839</v>
      </c>
      <c r="CZ11" s="223">
        <f>IFERROR(IF(RIGHT(VLOOKUP($A11,csapatok!$A:$NN,CZ$320,FALSE),5)="Csere",VLOOKUP(LEFT(VLOOKUP($A11,csapatok!$A:$NN,CZ$320,FALSE),LEN(VLOOKUP($A11,csapatok!$A:$NN,CZ$320,FALSE))-6),'csapat-ranglista'!$A:$FP,CZ$321,FALSE)/8,VLOOKUP(VLOOKUP($A11,csapatok!$A:$NN,CZ$320,FALSE),'csapat-ranglista'!$A:$FP,CZ$321,FALSE)/4),0)</f>
        <v>0</v>
      </c>
      <c r="DA11" s="223">
        <f>IFERROR(IF(RIGHT(VLOOKUP($A11,csapatok!$A:$NN,DA$320,FALSE),5)="Csere",VLOOKUP(LEFT(VLOOKUP($A11,csapatok!$A:$NN,DA$320,FALSE),LEN(VLOOKUP($A11,csapatok!$A:$NN,DA$320,FALSE))-6),'csapat-ranglista'!$A:$FP,DA$321,FALSE)/8,VLOOKUP(VLOOKUP($A11,csapatok!$A:$NN,DA$320,FALSE),'csapat-ranglista'!$A:$FP,DA$321,FALSE)/4),0)</f>
        <v>0</v>
      </c>
      <c r="DB11" s="223">
        <f>IFERROR(IF(RIGHT(VLOOKUP($A11,csapatok!$A:$NN,DB$320,FALSE),5)="Csere",VLOOKUP(LEFT(VLOOKUP($A11,csapatok!$A:$NN,DB$320,FALSE),LEN(VLOOKUP($A11,csapatok!$A:$NN,DB$320,FALSE))-6),'csapat-ranglista'!$A:$FP,DB$321,FALSE)/8,VLOOKUP(VLOOKUP($A11,csapatok!$A:$NN,DB$320,FALSE),'csapat-ranglista'!$A:$FP,DB$321,FALSE)/4),0)</f>
        <v>0</v>
      </c>
      <c r="DC11" s="223">
        <f>IFERROR(IF(RIGHT(VLOOKUP($A11,csapatok!$A:$NN,DC$320,FALSE),5)="Csere",VLOOKUP(LEFT(VLOOKUP($A11,csapatok!$A:$NN,DC$320,FALSE),LEN(VLOOKUP($A11,csapatok!$A:$NN,DC$320,FALSE))-6),'csapat-ranglista'!$A:$FP,DC$321,FALSE)/8,VLOOKUP(VLOOKUP($A11,csapatok!$A:$NN,DC$320,FALSE),'csapat-ranglista'!$A:$FP,DC$321,FALSE)/4),0)</f>
        <v>0</v>
      </c>
      <c r="DD11" s="223">
        <f>IFERROR(IF(RIGHT(VLOOKUP($A11,csapatok!$A:$NN,DD$320,FALSE),5)="Csere",VLOOKUP(LEFT(VLOOKUP($A11,csapatok!$A:$NN,DD$320,FALSE),LEN(VLOOKUP($A11,csapatok!$A:$NN,DD$320,FALSE))-6),'csapat-ranglista'!$A:$FP,DD$321,FALSE)/8,VLOOKUP(VLOOKUP($A11,csapatok!$A:$NN,DD$320,FALSE),'csapat-ranglista'!$A:$FP,DD$321,FALSE)/4),0)</f>
        <v>0</v>
      </c>
      <c r="DE11" s="223">
        <f>IFERROR(IF(RIGHT(VLOOKUP($A11,csapatok!$A:$NN,DE$320,FALSE),5)="Csere",VLOOKUP(LEFT(VLOOKUP($A11,csapatok!$A:$NN,DE$320,FALSE),LEN(VLOOKUP($A11,csapatok!$A:$NN,DE$320,FALSE))-6),'csapat-ranglista'!$A:$FP,DE$321,FALSE)/8,VLOOKUP(VLOOKUP($A11,csapatok!$A:$NN,DE$320,FALSE),'csapat-ranglista'!$A:$FP,DE$321,FALSE)/4),0)</f>
        <v>0</v>
      </c>
      <c r="DF11" s="223">
        <f>IFERROR(IF(RIGHT(VLOOKUP($A11,csapatok!$A:$NN,DF$320,FALSE),5)="Csere",VLOOKUP(LEFT(VLOOKUP($A11,csapatok!$A:$NN,DF$320,FALSE),LEN(VLOOKUP($A11,csapatok!$A:$NN,DF$320,FALSE))-6),'csapat-ranglista'!$A:$FP,DF$321,FALSE)/8,VLOOKUP(VLOOKUP($A11,csapatok!$A:$NN,DF$320,FALSE),'csapat-ranglista'!$A:$FP,DF$321,FALSE)/4),0)</f>
        <v>0</v>
      </c>
      <c r="DG11" s="223">
        <f>IFERROR(IF(RIGHT(VLOOKUP($A11,csapatok!$A:$NN,DG$320,FALSE),5)="Csere",VLOOKUP(LEFT(VLOOKUP($A11,csapatok!$A:$NN,DG$320,FALSE),LEN(VLOOKUP($A11,csapatok!$A:$NN,DG$320,FALSE))-6),'csapat-ranglista'!$A:$FP,DG$321,FALSE)/8,VLOOKUP(VLOOKUP($A11,csapatok!$A:$NN,DG$320,FALSE),'csapat-ranglista'!$A:$FP,DG$321,FALSE)/4),0)</f>
        <v>0</v>
      </c>
      <c r="DH11" s="223">
        <f>IFERROR(IF(RIGHT(VLOOKUP($A11,csapatok!$A:$NN,DH$320,FALSE),5)="Csere",VLOOKUP(LEFT(VLOOKUP($A11,csapatok!$A:$NN,DH$320,FALSE),LEN(VLOOKUP($A11,csapatok!$A:$NN,DH$320,FALSE))-6),'csapat-ranglista'!$A:$FP,DH$321,FALSE)/8,VLOOKUP(VLOOKUP($A11,csapatok!$A:$NN,DH$320,FALSE),'csapat-ranglista'!$A:$FP,DH$321,FALSE)/4),0)</f>
        <v>0</v>
      </c>
      <c r="DI11" s="223">
        <f>IFERROR(IF(RIGHT(VLOOKUP($A11,csapatok!$A:$NN,DI$320,FALSE),5)="Csere",VLOOKUP(LEFT(VLOOKUP($A11,csapatok!$A:$NN,DI$320,FALSE),LEN(VLOOKUP($A11,csapatok!$A:$NN,DI$320,FALSE))-6),'csapat-ranglista'!$A:$FP,DI$321,FALSE)/8,VLOOKUP(VLOOKUP($A11,csapatok!$A:$NN,DI$320,FALSE),'csapat-ranglista'!$A:$FP,DI$321,FALSE)/4),0)</f>
        <v>12.325776889685107</v>
      </c>
      <c r="DJ11" s="223">
        <f>IFERROR(IF(RIGHT(VLOOKUP($A11,csapatok!$A:$NN,DJ$320,FALSE),5)="Csere",VLOOKUP(LEFT(VLOOKUP($A11,csapatok!$A:$NN,DJ$320,FALSE),LEN(VLOOKUP($A11,csapatok!$A:$NN,DJ$320,FALSE))-6),'csapat-ranglista'!$A:$FP,DJ$321,FALSE)/8,VLOOKUP(VLOOKUP($A11,csapatok!$A:$NN,DJ$320,FALSE),'csapat-ranglista'!$A:$FP,DJ$321,FALSE)/4),0)</f>
        <v>0</v>
      </c>
      <c r="DK11" s="223">
        <f>IFERROR(IF(RIGHT(VLOOKUP($A11,csapatok!$A:$NN,DK$320,FALSE),5)="Csere",VLOOKUP(LEFT(VLOOKUP($A11,csapatok!$A:$NN,DK$320,FALSE),LEN(VLOOKUP($A11,csapatok!$A:$NN,DK$320,FALSE))-6),'csapat-ranglista'!$A:$FP,DK$321,FALSE)/8,VLOOKUP(VLOOKUP($A11,csapatok!$A:$NN,DK$320,FALSE),'csapat-ranglista'!$A:$FP,DK$321,FALSE)/4),0)</f>
        <v>0</v>
      </c>
      <c r="DL11" s="223">
        <f>IFERROR(IF(RIGHT(VLOOKUP($A11,csapatok!$A:$NN,DL$320,FALSE),5)="Csere",VLOOKUP(LEFT(VLOOKUP($A11,csapatok!$A:$NN,DL$320,FALSE),LEN(VLOOKUP($A11,csapatok!$A:$NN,DL$320,FALSE))-6),'csapat-ranglista'!$A:$FP,DL$321,FALSE)/8,VLOOKUP(VLOOKUP($A11,csapatok!$A:$NN,DL$320,FALSE),'csapat-ranglista'!$A:$FP,DL$321,FALSE)/4),0)</f>
        <v>0</v>
      </c>
      <c r="DM11" s="223">
        <f>IFERROR(IF(RIGHT(VLOOKUP($A11,csapatok!$A:$NN,DM$320,FALSE),5)="Csere",VLOOKUP(LEFT(VLOOKUP($A11,csapatok!$A:$NN,DM$320,FALSE),LEN(VLOOKUP($A11,csapatok!$A:$NN,DM$320,FALSE))-6),'csapat-ranglista'!$A:$FP,DM$321,FALSE)/8,VLOOKUP(VLOOKUP($A11,csapatok!$A:$NN,DM$320,FALSE),'csapat-ranglista'!$A:$FP,DM$321,FALSE)/4),0)</f>
        <v>13.424667198798375</v>
      </c>
      <c r="DN11" s="223">
        <f>IFERROR(IF(RIGHT(VLOOKUP($A11,csapatok!$A:$NN,DN$320,FALSE),5)="Csere",VLOOKUP(LEFT(VLOOKUP($A11,csapatok!$A:$NN,DN$320,FALSE),LEN(VLOOKUP($A11,csapatok!$A:$NN,DN$320,FALSE))-6),'csapat-ranglista'!$A:$FP,DN$321,FALSE)/8,VLOOKUP(VLOOKUP($A11,csapatok!$A:$NN,DN$320,FALSE),'csapat-ranglista'!$A:$FP,DN$321,FALSE)/4),0)</f>
        <v>0</v>
      </c>
      <c r="DO11" s="224">
        <f>versenyek!$MF$11*IFERROR(VLOOKUP(VLOOKUP($A11,versenyek!ME:MG,3,FALSE),szabalyok!$A$16:$B$23,2,FALSE)/4,0)</f>
        <v>0</v>
      </c>
      <c r="DP11" s="224">
        <f>versenyek!$MI$11*IFERROR(VLOOKUP(VLOOKUP($A11,versenyek!MH:MJ,3,FALSE),szabalyok!$A$16:$B$23,2,FALSE)/4,0)</f>
        <v>0</v>
      </c>
      <c r="DQ11" s="223">
        <f>IFERROR(IF(RIGHT(VLOOKUP($A11,csapatok!$A:$NN,DQ$320,FALSE),5)="Csere",VLOOKUP(LEFT(VLOOKUP($A11,csapatok!$A:$NN,DQ$320,FALSE),LEN(VLOOKUP($A11,csapatok!$A:$NN,DQ$320,FALSE))-6),'csapat-ranglista'!$A:$FP,DQ$321,FALSE)/8,VLOOKUP(VLOOKUP($A11,csapatok!$A:$NN,DQ$320,FALSE),'csapat-ranglista'!$A:$FP,DQ$321,FALSE)/4),0)</f>
        <v>45</v>
      </c>
      <c r="DR11" s="223">
        <f>IFERROR(IF(RIGHT(VLOOKUP($A11,csapatok!$A:$NN,DR$320,FALSE),5)="Csere",VLOOKUP(LEFT(VLOOKUP($A11,csapatok!$A:$NN,DR$320,FALSE),LEN(VLOOKUP($A11,csapatok!$A:$NN,DR$320,FALSE))-6),'csapat-ranglista'!$A:$FP,DR$321,FALSE)/8,VLOOKUP(VLOOKUP($A11,csapatok!$A:$NN,DR$320,FALSE),'csapat-ranglista'!$A:$FP,DR$321,FALSE)/4),0)</f>
        <v>0</v>
      </c>
      <c r="DS11" s="223">
        <f>IFERROR(IF(RIGHT(VLOOKUP($A11,csapatok!$A:$NN,DS$320,FALSE),5)="Csere",VLOOKUP(LEFT(VLOOKUP($A11,csapatok!$A:$NN,DS$320,FALSE),LEN(VLOOKUP($A11,csapatok!$A:$NN,DS$320,FALSE))-6),'csapat-ranglista'!$A:$FP,DS$321,FALSE)/8,VLOOKUP(VLOOKUP($A11,csapatok!$A:$NN,DS$320,FALSE),'csapat-ranglista'!$A:$FP,DS$321,FALSE)/4),0)</f>
        <v>4.0433876166719882</v>
      </c>
      <c r="DT11" s="223">
        <f>IFERROR(IF(RIGHT(VLOOKUP($A11,csapatok!$A:$NN,DT$320,FALSE),5)="Csere",VLOOKUP(LEFT(VLOOKUP($A11,csapatok!$A:$NN,DT$320,FALSE),LEN(VLOOKUP($A11,csapatok!$A:$NN,DT$320,FALSE))-6),'csapat-ranglista'!$A:$FP,DT$321,FALSE)/8,VLOOKUP(VLOOKUP($A11,csapatok!$A:$NN,DT$320,FALSE),'csapat-ranglista'!$A:$FP,DT$321,FALSE)/4),0)</f>
        <v>0</v>
      </c>
      <c r="DU11" s="223">
        <f>IFERROR(IF(RIGHT(VLOOKUP($A11,csapatok!$A:$NN,DU$320,FALSE),5)="Csere",VLOOKUP(LEFT(VLOOKUP($A11,csapatok!$A:$NN,DU$320,FALSE),LEN(VLOOKUP($A11,csapatok!$A:$NN,DU$320,FALSE))-6),'csapat-ranglista'!$A:$FP,DU$321,FALSE)/8,VLOOKUP(VLOOKUP($A11,csapatok!$A:$NN,DU$320,FALSE),'csapat-ranglista'!$A:$FP,DU$321,FALSE)/4),0)</f>
        <v>0</v>
      </c>
      <c r="DV11" s="223">
        <f>IFERROR(IF(RIGHT(VLOOKUP($A11,csapatok!$A:$NN,DV$320,FALSE),5)="Csere",VLOOKUP(LEFT(VLOOKUP($A11,csapatok!$A:$NN,DV$320,FALSE),LEN(VLOOKUP($A11,csapatok!$A:$NN,DV$320,FALSE))-6),'csapat-ranglista'!$A:$FP,DV$321,FALSE)/8,VLOOKUP(VLOOKUP($A11,csapatok!$A:$NN,DV$320,FALSE),'csapat-ranglista'!$A:$FP,DV$321,FALSE)/4),0)</f>
        <v>0</v>
      </c>
      <c r="DW11" s="223">
        <f>IFERROR(IF(RIGHT(VLOOKUP($A11,csapatok!$A:$NN,DW$320,FALSE),5)="Csere",VLOOKUP(LEFT(VLOOKUP($A11,csapatok!$A:$NN,DW$320,FALSE),LEN(VLOOKUP($A11,csapatok!$A:$NN,DW$320,FALSE))-6),'csapat-ranglista'!$A:$FP,DW$321,FALSE)/8,VLOOKUP(VLOOKUP($A11,csapatok!$A:$NN,DW$320,FALSE),'csapat-ranglista'!$A:$FP,DW$321,FALSE)/4),0)</f>
        <v>9.5194887433954314</v>
      </c>
      <c r="DX11" s="223">
        <f>IFERROR(IF(RIGHT(VLOOKUP($A11,csapatok!$A:$NN,DX$320,FALSE),5)="Csere",VLOOKUP(LEFT(VLOOKUP($A11,csapatok!$A:$NN,DX$320,FALSE),LEN(VLOOKUP($A11,csapatok!$A:$NN,DX$320,FALSE))-6),'csapat-ranglista'!$A:$FP,DX$321,FALSE)/8,VLOOKUP(VLOOKUP($A11,csapatok!$A:$NN,DX$320,FALSE),'csapat-ranglista'!$A:$FP,DX$321,FALSE)/4),0)</f>
        <v>0</v>
      </c>
      <c r="DY11" s="223">
        <f>IFERROR(IF(RIGHT(VLOOKUP($A11,csapatok!$A:$NN,DY$320,FALSE),5)="Csere",VLOOKUP(LEFT(VLOOKUP($A11,csapatok!$A:$NN,DY$320,FALSE),LEN(VLOOKUP($A11,csapatok!$A:$NN,DY$320,FALSE))-6),'csapat-ranglista'!$A:$FP,DY$321,FALSE)/8,VLOOKUP(VLOOKUP($A11,csapatok!$A:$NN,DY$320,FALSE),'csapat-ranglista'!$A:$FP,DY$321,FALSE)/4),0)</f>
        <v>0</v>
      </c>
      <c r="DZ11" s="223">
        <f>IFERROR(IF(RIGHT(VLOOKUP($A11,csapatok!$A:$NN,DZ$320,FALSE),5)="Csere",VLOOKUP(LEFT(VLOOKUP($A11,csapatok!$A:$NN,DZ$320,FALSE),LEN(VLOOKUP($A11,csapatok!$A:$NN,DZ$320,FALSE))-6),'csapat-ranglista'!$A:$FP,DZ$321,FALSE)/8,VLOOKUP(VLOOKUP($A11,csapatok!$A:$NN,DZ$320,FALSE),'csapat-ranglista'!$A:$FP,DZ$321,FALSE)/4),0)</f>
        <v>0</v>
      </c>
      <c r="EA11" s="223">
        <f>IFERROR(IF(RIGHT(VLOOKUP($A11,csapatok!$A:$NN,EA$320,FALSE),5)="Csere",VLOOKUP(LEFT(VLOOKUP($A11,csapatok!$A:$NN,EA$320,FALSE),LEN(VLOOKUP($A11,csapatok!$A:$NN,EA$320,FALSE))-6),'csapat-ranglista'!$A:$FP,EA$321,FALSE)/8,VLOOKUP(VLOOKUP($A11,csapatok!$A:$NN,EA$320,FALSE),'csapat-ranglista'!$A:$FP,EA$321,FALSE)/4),0)</f>
        <v>0</v>
      </c>
      <c r="EB11" s="223">
        <f>IFERROR(IF(RIGHT(VLOOKUP($A11,csapatok!$A:$NN,EB$320,FALSE),5)="Csere",VLOOKUP(LEFT(VLOOKUP($A11,csapatok!$A:$NN,EB$320,FALSE),LEN(VLOOKUP($A11,csapatok!$A:$NN,EB$320,FALSE))-6),'csapat-ranglista'!$A:$FP,EB$321,FALSE)/8,VLOOKUP(VLOOKUP($A11,csapatok!$A:$NN,EB$320,FALSE),'csapat-ranglista'!$A:$FP,EB$321,FALSE)/4),0)</f>
        <v>0</v>
      </c>
      <c r="EC11" s="223">
        <f>IFERROR(IF(RIGHT(VLOOKUP($A11,csapatok!$A:$NN,EC$320,FALSE),5)="Csere",VLOOKUP(LEFT(VLOOKUP($A11,csapatok!$A:$NN,EC$320,FALSE),LEN(VLOOKUP($A11,csapatok!$A:$NN,EC$320,FALSE))-6),'csapat-ranglista'!$A:$FP,EC$321,FALSE)/8,VLOOKUP(VLOOKUP($A11,csapatok!$A:$NN,EC$320,FALSE),'csapat-ranglista'!$A:$FP,EC$321,FALSE)/4),0)</f>
        <v>0</v>
      </c>
      <c r="ED11" s="223">
        <f>IFERROR(IF(RIGHT(VLOOKUP($A11,csapatok!$A:$NN,ED$320,FALSE),5)="Csere",VLOOKUP(LEFT(VLOOKUP($A11,csapatok!$A:$NN,ED$320,FALSE),LEN(VLOOKUP($A11,csapatok!$A:$NN,ED$320,FALSE))-6),'csapat-ranglista'!$A:$FP,ED$321,FALSE)/8,VLOOKUP(VLOOKUP($A11,csapatok!$A:$NN,ED$320,FALSE),'csapat-ranglista'!$A:$FP,ED$321,FALSE)/4),0)</f>
        <v>2.230463740078791</v>
      </c>
      <c r="EE11" s="223">
        <f>IFERROR(IF(RIGHT(VLOOKUP($A11,csapatok!$A:$NN,EE$320,FALSE),5)="Csere",VLOOKUP(LEFT(VLOOKUP($A11,csapatok!$A:$NN,EE$320,FALSE),LEN(VLOOKUP($A11,csapatok!$A:$NN,EE$320,FALSE))-6),'csapat-ranglista'!$A:$FP,EE$321,FALSE)/8,VLOOKUP(VLOOKUP($A11,csapatok!$A:$NN,EE$320,FALSE),'csapat-ranglista'!$A:$FP,EE$321,FALSE)/4),0)</f>
        <v>15</v>
      </c>
      <c r="EF11" s="223">
        <f>IFERROR(IF(RIGHT(VLOOKUP($A11,csapatok!$A:$NN,EF$320,FALSE),5)="Csere",VLOOKUP(LEFT(VLOOKUP($A11,csapatok!$A:$NN,EF$320,FALSE),LEN(VLOOKUP($A11,csapatok!$A:$NN,EF$320,FALSE))-6),'csapat-ranglista'!$A:$FP,EF$321,FALSE)/8,VLOOKUP(VLOOKUP($A11,csapatok!$A:$NN,EF$320,FALSE),'csapat-ranglista'!$A:$FP,EF$321,FALSE)/4),0)</f>
        <v>18.358922486705481</v>
      </c>
      <c r="EG11" s="223">
        <f>IFERROR(IF(RIGHT(VLOOKUP($A11,csapatok!$A:$NN,EG$320,FALSE),5)="Csere",VLOOKUP(LEFT(VLOOKUP($A11,csapatok!$A:$NN,EG$320,FALSE),LEN(VLOOKUP($A11,csapatok!$A:$NN,EG$320,FALSE))-6),'csapat-ranglista'!$A:$FP,EG$321,FALSE)/8,VLOOKUP(VLOOKUP($A11,csapatok!$A:$NN,EG$320,FALSE),'csapat-ranglista'!$A:$FP,EG$321,FALSE)/4),0)</f>
        <v>0</v>
      </c>
      <c r="EH11" s="223">
        <f>IFERROR(IF(RIGHT(VLOOKUP($A11,csapatok!$A:$NN,EH$320,FALSE),5)="Csere",VLOOKUP(LEFT(VLOOKUP($A11,csapatok!$A:$NN,EH$320,FALSE),LEN(VLOOKUP($A11,csapatok!$A:$NN,EH$320,FALSE))-6),'csapat-ranglista'!$A:$FP,EH$321,FALSE)/8,VLOOKUP(VLOOKUP($A11,csapatok!$A:$NN,EH$320,FALSE),'csapat-ranglista'!$A:$FP,EH$321,FALSE)/4),0)</f>
        <v>0</v>
      </c>
      <c r="EI11" s="223">
        <f>IFERROR(IF(RIGHT(VLOOKUP($A11,csapatok!$A:$NN,EI$320,FALSE),5)="Csere",VLOOKUP(LEFT(VLOOKUP($A11,csapatok!$A:$NN,EI$320,FALSE),LEN(VLOOKUP($A11,csapatok!$A:$NN,EI$320,FALSE))-6),'csapat-ranglista'!$A:$FP,EI$321,FALSE)/8,VLOOKUP(VLOOKUP($A11,csapatok!$A:$NN,EI$320,FALSE),'csapat-ranglista'!$A:$FP,EI$321,FALSE)/4),0)</f>
        <v>0</v>
      </c>
      <c r="EJ11" s="223">
        <f>IFERROR(IF(RIGHT(VLOOKUP($A11,csapatok!$A:$NN,EJ$320,FALSE),5)="Csere",VLOOKUP(LEFT(VLOOKUP($A11,csapatok!$A:$NN,EJ$320,FALSE),LEN(VLOOKUP($A11,csapatok!$A:$NN,EJ$320,FALSE))-6),'csapat-ranglista'!$A:$FP,EJ$321,FALSE)/8,VLOOKUP(VLOOKUP($A11,csapatok!$A:$NN,EJ$320,FALSE),'csapat-ranglista'!$A:$FP,EJ$321,FALSE)/4),0)</f>
        <v>14.577324162414021</v>
      </c>
      <c r="EK11" s="223">
        <f>IFERROR(IF(RIGHT(VLOOKUP($A11,csapatok!$A:$NN,EK$320,FALSE),5)="Csere",VLOOKUP(LEFT(VLOOKUP($A11,csapatok!$A:$NN,EK$320,FALSE),LEN(VLOOKUP($A11,csapatok!$A:$NN,EK$320,FALSE))-6),'csapat-ranglista'!$A:$FP,EK$321,FALSE)/8,VLOOKUP(VLOOKUP($A11,csapatok!$A:$NN,EK$320,FALSE),'csapat-ranglista'!$A:$FP,EK$321,FALSE)/4),0)</f>
        <v>0</v>
      </c>
      <c r="EL11" s="223">
        <f>IFERROR(IF(RIGHT(VLOOKUP($A11,csapatok!$A:$NN,EL$320,FALSE),5)="Csere",VLOOKUP(LEFT(VLOOKUP($A11,csapatok!$A:$NN,EL$320,FALSE),LEN(VLOOKUP($A11,csapatok!$A:$NN,EL$320,FALSE))-6),'csapat-ranglista'!$A:$FP,EL$321,FALSE)/8,VLOOKUP(VLOOKUP($A11,csapatok!$A:$NN,EL$320,FALSE),'csapat-ranglista'!$A:$FP,EL$321,FALSE)/4),0)</f>
        <v>10.705615435275668</v>
      </c>
      <c r="EM11" s="223">
        <f>IFERROR(IF(RIGHT(VLOOKUP($A11,csapatok!$A:$NN,EM$320,FALSE),5)="Csere",VLOOKUP(LEFT(VLOOKUP($A11,csapatok!$A:$NN,EM$320,FALSE),LEN(VLOOKUP($A11,csapatok!$A:$NN,EM$320,FALSE))-6),'csapat-ranglista'!$A:$FP,EM$321,FALSE)/8,VLOOKUP(VLOOKUP($A11,csapatok!$A:$NN,EM$320,FALSE),'csapat-ranglista'!$A:$FP,EM$321,FALSE)/4),0)</f>
        <v>0</v>
      </c>
      <c r="EN11" s="223">
        <f>IFERROR(IF(RIGHT(VLOOKUP($A11,csapatok!$A:$NN,EN$320,FALSE),5)="Csere",VLOOKUP(LEFT(VLOOKUP($A11,csapatok!$A:$NN,EN$320,FALSE),LEN(VLOOKUP($A11,csapatok!$A:$NN,EN$320,FALSE))-6),'csapat-ranglista'!$A:$FP,EN$321,FALSE)/8,VLOOKUP(VLOOKUP($A11,csapatok!$A:$NN,EN$320,FALSE),'csapat-ranglista'!$A:$FP,EN$321,FALSE)/4),0)</f>
        <v>1.0351660174651944</v>
      </c>
      <c r="EO11" s="223">
        <f>IFERROR(IF(RIGHT(VLOOKUP($A11,csapatok!$A:$NN,EO$320,FALSE),5)="Csere",VLOOKUP(LEFT(VLOOKUP($A11,csapatok!$A:$NN,EO$320,FALSE),LEN(VLOOKUP($A11,csapatok!$A:$NN,EO$320,FALSE))-6),'csapat-ranglista'!$A:$FP,EO$321,FALSE)/8,VLOOKUP(VLOOKUP($A11,csapatok!$A:$NN,EO$320,FALSE),'csapat-ranglista'!$A:$FP,EO$321,FALSE)/4),0)</f>
        <v>0</v>
      </c>
      <c r="EP11" s="223">
        <f>IFERROR(IF(RIGHT(VLOOKUP($A11,csapatok!$A:$NN,EP$320,FALSE),5)="Csere",VLOOKUP(LEFT(VLOOKUP($A11,csapatok!$A:$NN,EP$320,FALSE),LEN(VLOOKUP($A11,csapatok!$A:$NN,EP$320,FALSE))-6),'csapat-ranglista'!$A:$FP,EP$321,FALSE)/8,VLOOKUP(VLOOKUP($A11,csapatok!$A:$NN,EP$320,FALSE),'csapat-ranglista'!$A:$FP,EP$321,FALSE)/4),0)</f>
        <v>4.3736131441296964</v>
      </c>
      <c r="EQ11" s="223">
        <f>IFERROR(IF(RIGHT(VLOOKUP($A11,csapatok!$A:$NN,EQ$320,FALSE),5)="Csere",VLOOKUP(LEFT(VLOOKUP($A11,csapatok!$A:$NN,EQ$320,FALSE),LEN(VLOOKUP($A11,csapatok!$A:$NN,EQ$320,FALSE))-6),'csapat-ranglista'!$A:$FP,EQ$321,FALSE)/8,VLOOKUP(VLOOKUP($A11,csapatok!$A:$NN,EQ$320,FALSE),'csapat-ranglista'!$A:$FP,EQ$321,FALSE)/4),0)</f>
        <v>0</v>
      </c>
      <c r="ER11" s="223">
        <f>IFERROR(IF(RIGHT(VLOOKUP($A11,csapatok!$A:$NN,ER$320,FALSE),5)="Csere",VLOOKUP(LEFT(VLOOKUP($A11,csapatok!$A:$NN,ER$320,FALSE),LEN(VLOOKUP($A11,csapatok!$A:$NN,ER$320,FALSE))-6),'csapat-ranglista'!$A:$FP,ER$321,FALSE)/8,VLOOKUP(VLOOKUP($A11,csapatok!$A:$NN,ER$320,FALSE),'csapat-ranglista'!$A:$FP,ER$321,FALSE)/4),0)</f>
        <v>0</v>
      </c>
      <c r="ES11" s="223">
        <f>IFERROR(IF(RIGHT(VLOOKUP($A11,csapatok!$A:$NN,ES$320,FALSE),5)="Csere",VLOOKUP(LEFT(VLOOKUP($A11,csapatok!$A:$NN,ES$320,FALSE),LEN(VLOOKUP($A11,csapatok!$A:$NN,ES$320,FALSE))-6),'csapat-ranglista'!$A:$FP,ES$321,FALSE)/8,VLOOKUP(VLOOKUP($A11,csapatok!$A:$NN,ES$320,FALSE),'csapat-ranglista'!$A:$FP,ES$321,FALSE)/4),0)</f>
        <v>0</v>
      </c>
      <c r="ET11" s="223">
        <f>IFERROR(IF(RIGHT(VLOOKUP($A11,csapatok!$A:$NN,ET$320,FALSE),5)="Csere",VLOOKUP(LEFT(VLOOKUP($A11,csapatok!$A:$NN,ET$320,FALSE),LEN(VLOOKUP($A11,csapatok!$A:$NN,ET$320,FALSE))-6),'csapat-ranglista'!$A:$FP,ET$321,FALSE)/8,VLOOKUP(VLOOKUP($A11,csapatok!$A:$NN,ET$320,FALSE),'csapat-ranglista'!$A:$FP,ET$321,FALSE)/4),0)</f>
        <v>0</v>
      </c>
      <c r="EU11" s="223">
        <f>IFERROR(IF(RIGHT(VLOOKUP($A11,csapatok!$A:$NN,EU$320,FALSE),5)="Csere",VLOOKUP(LEFT(VLOOKUP($A11,csapatok!$A:$NN,EU$320,FALSE),LEN(VLOOKUP($A11,csapatok!$A:$NN,EU$320,FALSE))-6),'csapat-ranglista'!$A:$FP,EU$321,FALSE)/8,VLOOKUP(VLOOKUP($A11,csapatok!$A:$NN,EU$320,FALSE),'csapat-ranglista'!$A:$FP,EU$321,FALSE)/4),0)</f>
        <v>0</v>
      </c>
      <c r="EV11" s="223">
        <f>IFERROR(IF(RIGHT(VLOOKUP($A11,csapatok!$A:$NN,EV$320,FALSE),5)="Csere",VLOOKUP(LEFT(VLOOKUP($A11,csapatok!$A:$NN,EV$320,FALSE),LEN(VLOOKUP($A11,csapatok!$A:$NN,EV$320,FALSE))-6),'csapat-ranglista'!$A:$FP,EV$321,FALSE)/8,VLOOKUP(VLOOKUP($A11,csapatok!$A:$NN,EV$320,FALSE),'csapat-ranglista'!$A:$FP,EV$321,FALSE)/4),0)</f>
        <v>0</v>
      </c>
      <c r="EW11" s="223">
        <f>IFERROR(IF(RIGHT(VLOOKUP($A11,csapatok!$A:$NN,EW$320,FALSE),5)="Csere",VLOOKUP(LEFT(VLOOKUP($A11,csapatok!$A:$NN,EW$320,FALSE),LEN(VLOOKUP($A11,csapatok!$A:$NN,EW$320,FALSE))-6),'csapat-ranglista'!$A:$FP,EW$321,FALSE)/8,VLOOKUP(VLOOKUP($A11,csapatok!$A:$NN,EW$320,FALSE),'csapat-ranglista'!$A:$FP,EW$321,FALSE)/4),0)</f>
        <v>0</v>
      </c>
      <c r="EX11" s="223">
        <f>IFERROR(IF(RIGHT(VLOOKUP($A11,csapatok!$A:$NN,EX$320,FALSE),5)="Csere",VLOOKUP(LEFT(VLOOKUP($A11,csapatok!$A:$NN,EX$320,FALSE),LEN(VLOOKUP($A11,csapatok!$A:$NN,EX$320,FALSE))-6),'csapat-ranglista'!$A:$FP,EX$321,FALSE)/8,VLOOKUP(VLOOKUP($A11,csapatok!$A:$NN,EX$320,FALSE),'csapat-ranglista'!$A:$FP,EX$321,FALSE)/4),0)</f>
        <v>0</v>
      </c>
      <c r="EY11" s="223">
        <f>IFERROR(IF(RIGHT(VLOOKUP($A11,csapatok!$A:$NN,EY$320,FALSE),5)="Csere",VLOOKUP(LEFT(VLOOKUP($A11,csapatok!$A:$NN,EY$320,FALSE),LEN(VLOOKUP($A11,csapatok!$A:$NN,EY$320,FALSE))-6),'csapat-ranglista'!$A:$FP,EY$321,FALSE)/8,VLOOKUP(VLOOKUP($A11,csapatok!$A:$NN,EY$320,FALSE),'csapat-ranglista'!$A:$FP,EY$321,FALSE)/4),0)</f>
        <v>0</v>
      </c>
      <c r="EZ11" s="223">
        <f>IFERROR(IF(RIGHT(VLOOKUP($A11,csapatok!$A:$NN,EZ$320,FALSE),5)="Csere",VLOOKUP(LEFT(VLOOKUP($A11,csapatok!$A:$NN,EZ$320,FALSE),LEN(VLOOKUP($A11,csapatok!$A:$NN,EZ$320,FALSE))-6),'csapat-ranglista'!$A:$FP,EZ$321,FALSE)/8,VLOOKUP(VLOOKUP($A11,csapatok!$A:$NN,EZ$320,FALSE),'csapat-ranglista'!$A:$FP,EZ$321,FALSE)/4),0)</f>
        <v>0</v>
      </c>
      <c r="FA11" s="223">
        <f>IFERROR(IF(RIGHT(VLOOKUP($A11,csapatok!$A:$NN,FA$320,FALSE),5)="Csere",VLOOKUP(LEFT(VLOOKUP($A11,csapatok!$A:$NN,FA$320,FALSE),LEN(VLOOKUP($A11,csapatok!$A:$NN,FA$320,FALSE))-6),'csapat-ranglista'!$A:$FP,FA$321,FALSE)/8,VLOOKUP(VLOOKUP($A11,csapatok!$A:$NN,FA$320,FALSE),'csapat-ranglista'!$A:$FP,FA$321,FALSE)/4),0)</f>
        <v>62.783906764197233</v>
      </c>
      <c r="FB11" s="223">
        <f>IFERROR(IF(RIGHT(VLOOKUP($A11,csapatok!$A:$NN,FB$320,FALSE),5)="Csere",VLOOKUP(LEFT(VLOOKUP($A11,csapatok!$A:$NN,FB$320,FALSE),LEN(VLOOKUP($A11,csapatok!$A:$NN,FB$320,FALSE))-6),'csapat-ranglista'!$A:$FP,FB$321,FALSE)/8,VLOOKUP(VLOOKUP($A11,csapatok!$A:$NN,FB$320,FALSE),'csapat-ranglista'!$A:$FP,FB$321,FALSE)/4),0)</f>
        <v>0</v>
      </c>
      <c r="FC11" s="223">
        <f>IFERROR(IF(RIGHT(VLOOKUP($A11,csapatok!$A:$NN,FC$320,FALSE),5)="Csere",VLOOKUP(LEFT(VLOOKUP($A11,csapatok!$A:$NN,FC$320,FALSE),LEN(VLOOKUP($A11,csapatok!$A:$NN,FC$320,FALSE))-6),'csapat-ranglista'!$A:$FP,FC$321,FALSE)/8,VLOOKUP(VLOOKUP($A11,csapatok!$A:$NN,FC$320,FALSE),'csapat-ranglista'!$A:$FP,FC$321,FALSE)/4),0)</f>
        <v>0</v>
      </c>
      <c r="FD11" s="224">
        <f>versenyek!$QY$11*IFERROR(VLOOKUP(VLOOKUP($A11,versenyek!QX:QZ,3,FALSE),szabalyok!$A$16:$B$23,2,FALSE)/4,0)</f>
        <v>1.142941240161411</v>
      </c>
      <c r="FE11" s="224">
        <f>versenyek!$RB$11*IFERROR(VLOOKUP(VLOOKUP($A11,versenyek!RA:RC,3,FALSE),szabalyok!$A$16:$B$23,2,FALSE)/4,0)</f>
        <v>0</v>
      </c>
      <c r="FF11" s="223">
        <f>IFERROR(IF(RIGHT(VLOOKUP($A11,csapatok!$A:$NN,FF$320,FALSE),5)="Csere",VLOOKUP(LEFT(VLOOKUP($A11,csapatok!$A:$NN,FF$320,FALSE),LEN(VLOOKUP($A11,csapatok!$A:$NN,FF$320,FALSE))-6),'csapat-ranglista'!$A:$FP,FF$321,FALSE)/8,VLOOKUP(VLOOKUP($A11,csapatok!$A:$NN,FF$320,FALSE),'csapat-ranglista'!$A:$FP,FF$321,FALSE)/4),0)</f>
        <v>0</v>
      </c>
      <c r="FG11" s="223">
        <f>IFERROR(IF(RIGHT(VLOOKUP($A11,csapatok!$A:$NN,FG$320,FALSE),5)="Csere",VLOOKUP(LEFT(VLOOKUP($A11,csapatok!$A:$NN,FG$320,FALSE),LEN(VLOOKUP($A11,csapatok!$A:$NN,FG$320,FALSE))-6),'csapat-ranglista'!$A:$FP,FG$321,FALSE)/8,VLOOKUP(VLOOKUP($A11,csapatok!$A:$NN,FG$320,FALSE),'csapat-ranglista'!$A:$FP,FG$321,FALSE)/4),0)</f>
        <v>0</v>
      </c>
      <c r="FH11" s="223">
        <f>IFERROR(IF(RIGHT(VLOOKUP($A11,csapatok!$A:$NN,FH$320,FALSE),5)="Csere",VLOOKUP(LEFT(VLOOKUP($A11,csapatok!$A:$NN,FH$320,FALSE),LEN(VLOOKUP($A11,csapatok!$A:$NN,FH$320,FALSE))-6),'csapat-ranglista'!$A:$FP,FH$321,FALSE)/8,VLOOKUP(VLOOKUP($A11,csapatok!$A:$NN,FH$320,FALSE),'csapat-ranglista'!$A:$FP,FH$321,FALSE)/4),0)</f>
        <v>0</v>
      </c>
      <c r="FI11" s="223">
        <f>IFERROR(IF(RIGHT(VLOOKUP($A11,csapatok!$A:$NN,FI$320,FALSE),5)="Csere",VLOOKUP(LEFT(VLOOKUP($A11,csapatok!$A:$NN,FI$320,FALSE),LEN(VLOOKUP($A11,csapatok!$A:$NN,FI$320,FALSE))-6),'csapat-ranglista'!$A:$FP,FI$321,FALSE)/8,VLOOKUP(VLOOKUP($A11,csapatok!$A:$NN,FI$320,FALSE),'csapat-ranglista'!$A:$FP,FI$321,FALSE)/4),0)</f>
        <v>0</v>
      </c>
      <c r="FJ11" s="223">
        <f>IFERROR(IF(RIGHT(VLOOKUP($A11,csapatok!$A:$NN,FJ$320,FALSE),5)="Csere",VLOOKUP(LEFT(VLOOKUP($A11,csapatok!$A:$NN,FJ$320,FALSE),LEN(VLOOKUP($A11,csapatok!$A:$NN,FJ$320,FALSE))-6),'csapat-ranglista'!$A:$FP,FJ$321,FALSE)/8,VLOOKUP(VLOOKUP($A11,csapatok!$A:$NN,FJ$320,FALSE),'csapat-ranglista'!$A:$FP,FJ$321,FALSE)/4),0)</f>
        <v>3.1698838843280837</v>
      </c>
      <c r="FK11" s="223">
        <f>IFERROR(IF(RIGHT(VLOOKUP($A11,csapatok!$A:$NN,FK$320,FALSE),5)="Csere",VLOOKUP(LEFT(VLOOKUP($A11,csapatok!$A:$NN,FK$320,FALSE),LEN(VLOOKUP($A11,csapatok!$A:$NN,FK$320,FALSE))-6),'csapat-ranglista'!$A:$FP,FK$321,FALSE)/8,VLOOKUP(VLOOKUP($A11,csapatok!$A:$NN,FK$320,FALSE),'csapat-ranglista'!$A:$FP,FK$321,FALSE)/4),0)</f>
        <v>0</v>
      </c>
      <c r="FL11" s="223">
        <f>IFERROR(IF(RIGHT(VLOOKUP($A11,csapatok!$A:$NN,FL$320,FALSE),5)="Csere",VLOOKUP(LEFT(VLOOKUP($A11,csapatok!$A:$NN,FL$320,FALSE),LEN(VLOOKUP($A11,csapatok!$A:$NN,FL$320,FALSE))-6),'csapat-ranglista'!$A:$FP,FL$321,FALSE)/8,VLOOKUP(VLOOKUP($A11,csapatok!$A:$NN,FL$320,FALSE),'csapat-ranglista'!$A:$FP,FL$321,FALSE)/4),0)</f>
        <v>0</v>
      </c>
      <c r="FM11" s="223">
        <f>IFERROR(IF(RIGHT(VLOOKUP($A11,csapatok!$A:$NN,FM$320,FALSE),5)="Csere",VLOOKUP(LEFT(VLOOKUP($A11,csapatok!$A:$NN,FM$320,FALSE),LEN(VLOOKUP($A11,csapatok!$A:$NN,FM$320,FALSE))-6),'csapat-ranglista'!$A:$FP,FM$321,FALSE)/8,VLOOKUP(VLOOKUP($A11,csapatok!$A:$NN,FM$320,FALSE),'csapat-ranglista'!$A:$FP,FM$321,FALSE)/4),0)</f>
        <v>9.4626137120035487</v>
      </c>
      <c r="FN11" s="223">
        <f>IFERROR(IF(RIGHT(VLOOKUP($A11,csapatok!$A:$NN,FN$320,FALSE),5)="Csere",VLOOKUP(LEFT(VLOOKUP($A11,csapatok!$A:$NN,FN$320,FALSE),LEN(VLOOKUP($A11,csapatok!$A:$NN,FN$320,FALSE))-6),'csapat-ranglista'!$A:$FP,FN$321,FALSE)/8,VLOOKUP(VLOOKUP($A11,csapatok!$A:$NN,FN$320,FALSE),'csapat-ranglista'!$A:$FP,FN$321,FALSE)/4),0)</f>
        <v>0</v>
      </c>
      <c r="FO11" s="223">
        <f>IFERROR(IF(RIGHT(VLOOKUP($A11,csapatok!$A:$NN,FO$320,FALSE),5)="Csere",VLOOKUP(LEFT(VLOOKUP($A11,csapatok!$A:$NN,FO$320,FALSE),LEN(VLOOKUP($A11,csapatok!$A:$NN,FO$320,FALSE))-6),'csapat-ranglista'!$A:$FP,FO$321,FALSE)/8,VLOOKUP(VLOOKUP($A11,csapatok!$A:$NN,FO$320,FALSE),'csapat-ranglista'!$A:$FP,FO$321,FALSE)/4),0)</f>
        <v>0</v>
      </c>
      <c r="FP11" s="223">
        <f>IFERROR(IF(RIGHT(VLOOKUP($A11,csapatok!$A:$NN,FP$320,FALSE),5)="Csere",VLOOKUP(LEFT(VLOOKUP($A11,csapatok!$A:$NN,FP$320,FALSE),LEN(VLOOKUP($A11,csapatok!$A:$NN,FP$320,FALSE))-6),'csapat-ranglista'!$A:$FP,FP$321,FALSE)/8,VLOOKUP(VLOOKUP($A11,csapatok!$A:$NN,FP$320,FALSE),'csapat-ranglista'!$A:$FP,FP$321,FALSE)/4),0)</f>
        <v>0</v>
      </c>
      <c r="FQ11" s="223">
        <f>IFERROR(IF(RIGHT(VLOOKUP($A11,csapatok!$A:$NN,FQ$320,FALSE),5)="Csere",VLOOKUP(LEFT(VLOOKUP($A11,csapatok!$A:$NN,FQ$320,FALSE),LEN(VLOOKUP($A11,csapatok!$A:$NN,FQ$320,FALSE))-6),'csapat-ranglista'!$A:$FP,FQ$321,FALSE)/8,VLOOKUP(VLOOKUP($A11,csapatok!$A:$NN,FQ$320,FALSE),'csapat-ranglista'!$A:$FP,FQ$321,FALSE)/4),0)</f>
        <v>6.3497522372605593</v>
      </c>
      <c r="FR11" s="223">
        <f>IFERROR(IF(RIGHT(VLOOKUP($A11,csapatok!$A:$NN,FR$320,FALSE),5)="Csere",VLOOKUP(LEFT(VLOOKUP($A11,csapatok!$A:$NN,FR$320,FALSE),LEN(VLOOKUP($A11,csapatok!$A:$NN,FR$320,FALSE))-6),'csapat-ranglista'!$A:$FP,FR$321,FALSE)/8,VLOOKUP(VLOOKUP($A11,csapatok!$A:$NN,FR$320,FALSE),'csapat-ranglista'!$A:$FP,FR$321,FALSE)/4),0)</f>
        <v>0</v>
      </c>
      <c r="FS11" s="223">
        <f>IFERROR(IF(RIGHT(VLOOKUP($A11,csapatok!$A:$NN,FS$320,FALSE),5)="Csere",VLOOKUP(LEFT(VLOOKUP($A11,csapatok!$A:$NN,FS$320,FALSE),LEN(VLOOKUP($A11,csapatok!$A:$NN,FS$320,FALSE))-6),'csapat-ranglista'!$A:$FP,FS$321,FALSE)/8,VLOOKUP(VLOOKUP($A11,csapatok!$A:$NN,FS$320,FALSE),'csapat-ranglista'!$A:$FP,FS$321,FALSE)/4),0)</f>
        <v>4.2625776063629628</v>
      </c>
      <c r="FT11" s="223">
        <f>IFERROR(IF(RIGHT(VLOOKUP($A11,csapatok!$A:$NN,FT$320,FALSE),5)="Csere",VLOOKUP(LEFT(VLOOKUP($A11,csapatok!$A:$NN,FT$320,FALSE),LEN(VLOOKUP($A11,csapatok!$A:$NN,FT$320,FALSE))-6),'csapat-ranglista'!$A:$FP,FT$321,FALSE)/8,VLOOKUP(VLOOKUP($A11,csapatok!$A:$NN,FT$320,FALSE),'csapat-ranglista'!$A:$FP,FT$321,FALSE)/4),0)</f>
        <v>5.6251027909373947</v>
      </c>
      <c r="FU11" s="223">
        <f>IFERROR(IF(RIGHT(VLOOKUP($A11,csapatok!$A:$NN,FU$320,FALSE),5)="Csere",VLOOKUP(LEFT(VLOOKUP($A11,csapatok!$A:$NN,FU$320,FALSE),LEN(VLOOKUP($A11,csapatok!$A:$NN,FU$320,FALSE))-6),'csapat-ranglista'!$A:$FP,FU$321,FALSE)/8,VLOOKUP(VLOOKUP($A11,csapatok!$A:$NN,FU$320,FALSE),'csapat-ranglista'!$A:$FP,FU$321,FALSE)/4),0)</f>
        <v>8.6372999822048389</v>
      </c>
      <c r="FV11" s="223">
        <f>IFERROR(IF(RIGHT(VLOOKUP($A11,csapatok!$A:$NN,FV$320,FALSE),5)="Csere",VLOOKUP(LEFT(VLOOKUP($A11,csapatok!$A:$NN,FV$320,FALSE),LEN(VLOOKUP($A11,csapatok!$A:$NN,FV$320,FALSE))-6),'csapat-ranglista'!$A:$FP,FV$321,FALSE)/8,VLOOKUP(VLOOKUP($A11,csapatok!$A:$NN,FV$320,FALSE),'csapat-ranglista'!$A:$FP,FV$321,FALSE)/4),0)</f>
        <v>12.972167622736626</v>
      </c>
      <c r="FW11" s="223">
        <f>IFERROR(IF(RIGHT(VLOOKUP($A11,csapatok!$A:$NN,FW$320,FALSE),5)="Csere",VLOOKUP(LEFT(VLOOKUP($A11,csapatok!$A:$NN,FW$320,FALSE),LEN(VLOOKUP($A11,csapatok!$A:$NN,FW$320,FALSE))-6),'csapat-ranglista'!$A:$FP,FW$321,FALSE)/8,VLOOKUP(VLOOKUP($A11,csapatok!$A:$NN,FW$320,FALSE),'csapat-ranglista'!$A:$FP,FW$321,FALSE)/4),0)</f>
        <v>0</v>
      </c>
      <c r="FX11" s="223">
        <f>IFERROR(IF(RIGHT(VLOOKUP($A11,csapatok!$A:$NN,FX$320,FALSE),5)="Csere",VLOOKUP(LEFT(VLOOKUP($A11,csapatok!$A:$NN,FX$320,FALSE),LEN(VLOOKUP($A11,csapatok!$A:$NN,FX$320,FALSE))-6),'csapat-ranglista'!$A:$FP,FX$321,FALSE)/8,VLOOKUP(VLOOKUP($A11,csapatok!$A:$NN,FX$320,FALSE),'csapat-ranglista'!$A:$FP,FX$321,FALSE)/4),0)</f>
        <v>0</v>
      </c>
      <c r="FY11" s="223">
        <f>IFERROR(IF(RIGHT(VLOOKUP($A11,csapatok!$A:$NN,FY$320,FALSE),5)="Csere",VLOOKUP(LEFT(VLOOKUP($A11,csapatok!$A:$NN,FY$320,FALSE),LEN(VLOOKUP($A11,csapatok!$A:$NN,FY$320,FALSE))-6),'csapat-ranglista'!$A:$FP,FY$321,FALSE)/8,VLOOKUP(VLOOKUP($A11,csapatok!$A:$NN,FY$320,FALSE),'csapat-ranglista'!$A:$FP,FY$321,FALSE)/4),0)</f>
        <v>0</v>
      </c>
      <c r="FZ11" s="223">
        <f>IFERROR(IF(RIGHT(VLOOKUP($A11,csapatok!$A:$NN,FZ$320,FALSE),5)="Csere",VLOOKUP(LEFT(VLOOKUP($A11,csapatok!$A:$NN,FZ$320,FALSE),LEN(VLOOKUP($A11,csapatok!$A:$NN,FZ$320,FALSE))-6),'csapat-ranglista'!$A:$FP,FZ$321,FALSE)/8,VLOOKUP(VLOOKUP($A11,csapatok!$A:$NN,FZ$320,FALSE),'csapat-ranglista'!$A:$FP,FZ$321,FALSE)/4),0)</f>
        <v>10.800911535325756</v>
      </c>
      <c r="GA11" s="223">
        <f>IFERROR(IF(RIGHT(VLOOKUP($A11,csapatok!$A:$NN,GA$320,FALSE),5)="Csere",VLOOKUP(LEFT(VLOOKUP($A11,csapatok!$A:$NN,GA$320,FALSE),LEN(VLOOKUP($A11,csapatok!$A:$NN,GA$320,FALSE))-6),'csapat-ranglista'!$A:$FP,GA$321,FALSE)/8,VLOOKUP(VLOOKUP($A11,csapatok!$A:$NN,GA$320,FALSE),'csapat-ranglista'!$A:$FP,GA$321,FALSE)/4),0)</f>
        <v>0</v>
      </c>
      <c r="GB11" s="223">
        <f>IFERROR(IF(RIGHT(VLOOKUP($A11,csapatok!$A:$NN,GB$320,FALSE),5)="Csere",VLOOKUP(LEFT(VLOOKUP($A11,csapatok!$A:$NN,GB$320,FALSE),LEN(VLOOKUP($A11,csapatok!$A:$NN,GB$320,FALSE))-6),'csapat-ranglista'!$A:$FP,GB$321,FALSE)/8,VLOOKUP(VLOOKUP($A11,csapatok!$A:$NN,GB$320,FALSE),'csapat-ranglista'!$A:$FP,GB$321,FALSE)/4),0)</f>
        <v>0</v>
      </c>
      <c r="GC11" s="223">
        <f>IFERROR(IF(RIGHT(VLOOKUP($A11,csapatok!$A:$NN,GC$320,FALSE),5)="Csere",VLOOKUP(LEFT(VLOOKUP($A11,csapatok!$A:$NN,GC$320,FALSE),LEN(VLOOKUP($A11,csapatok!$A:$NN,GC$320,FALSE))-6),'csapat-ranglista'!$A:$FP,GC$321,FALSE)/8,VLOOKUP(VLOOKUP($A11,csapatok!$A:$NN,GC$320,FALSE),'csapat-ranglista'!$A:$FP,GC$321,FALSE)/4),0)</f>
        <v>0</v>
      </c>
      <c r="GD11" s="247">
        <f>SUM(EQ11:GC11)</f>
        <v>125.20715737551841</v>
      </c>
    </row>
    <row r="12" spans="1:186">
      <c r="A12" s="32" t="s">
        <v>108</v>
      </c>
      <c r="B12" s="2">
        <v>25894</v>
      </c>
      <c r="C12" s="131" t="str">
        <f>IF(B12=0,"",IF(B12&lt;$C$1,"felnőtt","ifi"))</f>
        <v>felnőtt</v>
      </c>
      <c r="D12" s="32" t="s">
        <v>101</v>
      </c>
      <c r="E12" s="45">
        <v>90</v>
      </c>
      <c r="F12" s="32">
        <v>15.56591126715608</v>
      </c>
      <c r="G12" s="32">
        <v>16.115538759512553</v>
      </c>
      <c r="H12" s="32">
        <v>9.5089180890810034</v>
      </c>
      <c r="I12" s="32">
        <v>10.195181938581287</v>
      </c>
      <c r="J12" s="32">
        <v>5.2330977942076133</v>
      </c>
      <c r="K12" s="32">
        <v>0</v>
      </c>
      <c r="L12" s="32">
        <v>8.6383758791992875</v>
      </c>
      <c r="M12" s="32">
        <v>0</v>
      </c>
      <c r="N12" s="32">
        <v>0</v>
      </c>
      <c r="O12" s="32">
        <v>60.966093196565375</v>
      </c>
      <c r="P12" s="32">
        <v>2.159059854733965</v>
      </c>
      <c r="Q12" s="32">
        <v>0</v>
      </c>
      <c r="R12" s="32">
        <v>0</v>
      </c>
      <c r="S12" s="32">
        <v>5.205689722012</v>
      </c>
      <c r="T12" s="32">
        <v>27.318892289539491</v>
      </c>
      <c r="U12" s="32">
        <v>0</v>
      </c>
      <c r="V12" s="183">
        <f>versenyek!$AX$11*IFERROR(VLOOKUP(VLOOKUP($A12,versenyek!AW:AY,3,FALSE),szabalyok!$A$16:$B$23,2,FALSE)/4,0)</f>
        <v>0</v>
      </c>
      <c r="W12" s="32">
        <v>0</v>
      </c>
      <c r="X12" s="32">
        <f>IFERROR(IF(RIGHT(VLOOKUP($A12,csapatok!$A:$BL,X$320,FALSE),5)="Csere",VLOOKUP(LEFT(VLOOKUP($A12,csapatok!$A:$BL,X$320,FALSE),LEN(VLOOKUP($A12,csapatok!$A:$BL,X$320,FALSE))-6),'csapat-ranglista'!$A:$FP,X$321,FALSE)/8,VLOOKUP(VLOOKUP($A12,csapatok!$A:$BL,X$320,FALSE),'csapat-ranglista'!$A:$FP,X$321,FALSE)/4),0)</f>
        <v>5</v>
      </c>
      <c r="Y12" s="32">
        <f>IFERROR(IF(RIGHT(VLOOKUP($A12,csapatok!$A:$BL,Y$320,FALSE),5)="Csere",VLOOKUP(LEFT(VLOOKUP($A12,csapatok!$A:$BL,Y$320,FALSE),LEN(VLOOKUP($A12,csapatok!$A:$BL,Y$320,FALSE))-6),'csapat-ranglista'!$A:$FP,Y$321,FALSE)/8,VLOOKUP(VLOOKUP($A12,csapatok!$A:$BL,Y$320,FALSE),'csapat-ranglista'!$A:$FP,Y$321,FALSE)/4),0)</f>
        <v>3.75</v>
      </c>
      <c r="Z12" s="32">
        <f>IFERROR(IF(RIGHT(VLOOKUP($A12,csapatok!$A:$BL,Z$320,FALSE),5)="Csere",VLOOKUP(LEFT(VLOOKUP($A12,csapatok!$A:$BL,Z$320,FALSE),LEN(VLOOKUP($A12,csapatok!$A:$BL,Z$320,FALSE))-6),'csapat-ranglista'!$A:$FP,Z$321,FALSE)/8,VLOOKUP(VLOOKUP($A12,csapatok!$A:$BL,Z$320,FALSE),'csapat-ranglista'!$A:$FP,Z$321,FALSE)/4),0)</f>
        <v>9.7265067157778997</v>
      </c>
      <c r="AA12" s="32">
        <f>IFERROR(IF(RIGHT(VLOOKUP($A12,csapatok!$A:$BL,AA$320,FALSE),5)="Csere",VLOOKUP(LEFT(VLOOKUP($A12,csapatok!$A:$BL,AA$320,FALSE),LEN(VLOOKUP($A12,csapatok!$A:$BL,AA$320,FALSE))-6),'csapat-ranglista'!$A:$FP,AA$321,FALSE)/8,VLOOKUP(VLOOKUP($A12,csapatok!$A:$BL,AA$320,FALSE),'csapat-ranglista'!$A:$FP,AA$321,FALSE)/4),0)</f>
        <v>0</v>
      </c>
      <c r="AB12" s="223">
        <f>IFERROR(IF(RIGHT(VLOOKUP($A12,csapatok!$A:$BL,AB$320,FALSE),5)="Csere",VLOOKUP(LEFT(VLOOKUP($A12,csapatok!$A:$BL,AB$320,FALSE),LEN(VLOOKUP($A12,csapatok!$A:$BL,AB$320,FALSE))-6),'csapat-ranglista'!$A:$FP,AB$321,FALSE)/8,VLOOKUP(VLOOKUP($A12,csapatok!$A:$BL,AB$320,FALSE),'csapat-ranglista'!$A:$FP,AB$321,FALSE)/4),0)</f>
        <v>7.5435131747402115</v>
      </c>
      <c r="AC12" s="223">
        <f>IFERROR(IF(RIGHT(VLOOKUP($A12,csapatok!$A:$BL,AC$320,FALSE),5)="Csere",VLOOKUP(LEFT(VLOOKUP($A12,csapatok!$A:$BL,AC$320,FALSE),LEN(VLOOKUP($A12,csapatok!$A:$BL,AC$320,FALSE))-6),'csapat-ranglista'!$A:$FP,AC$321,FALSE)/8,VLOOKUP(VLOOKUP($A12,csapatok!$A:$BL,AC$320,FALSE),'csapat-ranglista'!$A:$FP,AC$321,FALSE)/4),0)</f>
        <v>0</v>
      </c>
      <c r="AD12" s="223">
        <f>IFERROR(IF(RIGHT(VLOOKUP($A12,csapatok!$A:$BL,AD$320,FALSE),5)="Csere",VLOOKUP(LEFT(VLOOKUP($A12,csapatok!$A:$BL,AD$320,FALSE),LEN(VLOOKUP($A12,csapatok!$A:$BL,AD$320,FALSE))-6),'csapat-ranglista'!$A:$FP,AD$321,FALSE)/8,VLOOKUP(VLOOKUP($A12,csapatok!$A:$BL,AD$320,FALSE),'csapat-ranglista'!$A:$FP,AD$321,FALSE)/4),0)</f>
        <v>0</v>
      </c>
      <c r="AE12" s="223">
        <f>IFERROR(IF(RIGHT(VLOOKUP($A12,csapatok!$A:$BL,AE$320,FALSE),5)="Csere",VLOOKUP(LEFT(VLOOKUP($A12,csapatok!$A:$BL,AE$320,FALSE),LEN(VLOOKUP($A12,csapatok!$A:$BL,AE$320,FALSE))-6),'csapat-ranglista'!$A:$FP,AE$321,FALSE)/8,VLOOKUP(VLOOKUP($A12,csapatok!$A:$BL,AE$320,FALSE),'csapat-ranglista'!$A:$FP,AE$321,FALSE)/4),0)</f>
        <v>0</v>
      </c>
      <c r="AF12" s="223">
        <f>IFERROR(IF(RIGHT(VLOOKUP($A12,csapatok!$A:$BL,AF$320,FALSE),5)="Csere",VLOOKUP(LEFT(VLOOKUP($A12,csapatok!$A:$BL,AF$320,FALSE),LEN(VLOOKUP($A12,csapatok!$A:$BL,AF$320,FALSE))-6),'csapat-ranglista'!$A:$FP,AF$321,FALSE)/8,VLOOKUP(VLOOKUP($A12,csapatok!$A:$BL,AF$320,FALSE),'csapat-ranglista'!$A:$FP,AF$321,FALSE)/4),0)</f>
        <v>0</v>
      </c>
      <c r="AG12" s="223">
        <f>IFERROR(IF(RIGHT(VLOOKUP($A12,csapatok!$A:$BL,AG$320,FALSE),5)="Csere",VLOOKUP(LEFT(VLOOKUP($A12,csapatok!$A:$BL,AG$320,FALSE),LEN(VLOOKUP($A12,csapatok!$A:$BL,AG$320,FALSE))-6),'csapat-ranglista'!$A:$FP,AG$321,FALSE)/8,VLOOKUP(VLOOKUP($A12,csapatok!$A:$BL,AG$320,FALSE),'csapat-ranglista'!$A:$FP,AG$321,FALSE)/4),0)</f>
        <v>0</v>
      </c>
      <c r="AH12" s="223">
        <f>IFERROR(IF(RIGHT(VLOOKUP($A12,csapatok!$A:$BL,AH$320,FALSE),5)="Csere",VLOOKUP(LEFT(VLOOKUP($A12,csapatok!$A:$BL,AH$320,FALSE),LEN(VLOOKUP($A12,csapatok!$A:$BL,AH$320,FALSE))-6),'csapat-ranglista'!$A:$FP,AH$321,FALSE)/8,VLOOKUP(VLOOKUP($A12,csapatok!$A:$BL,AH$320,FALSE),'csapat-ranglista'!$A:$FP,AH$321,FALSE)/4),0)</f>
        <v>10.232881265789125</v>
      </c>
      <c r="AI12" s="223">
        <f>IFERROR(IF(RIGHT(VLOOKUP($A12,csapatok!$A:$BL,AI$320,FALSE),5)="Csere",VLOOKUP(LEFT(VLOOKUP($A12,csapatok!$A:$BL,AI$320,FALSE),LEN(VLOOKUP($A12,csapatok!$A:$BL,AI$320,FALSE))-6),'csapat-ranglista'!$A:$FP,AI$321,FALSE)/8,VLOOKUP(VLOOKUP($A12,csapatok!$A:$BL,AI$320,FALSE),'csapat-ranglista'!$A:$FP,AI$321,FALSE)/4),0)</f>
        <v>6.6349727128987519</v>
      </c>
      <c r="AJ12" s="223">
        <f>IFERROR(IF(RIGHT(VLOOKUP($A12,csapatok!$A:$BL,AJ$320,FALSE),5)="Csere",VLOOKUP(LEFT(VLOOKUP($A12,csapatok!$A:$BL,AJ$320,FALSE),LEN(VLOOKUP($A12,csapatok!$A:$BL,AJ$320,FALSE))-6),'csapat-ranglista'!$A:$FP,AJ$321,FALSE)/8,VLOOKUP(VLOOKUP($A12,csapatok!$A:$BL,AJ$320,FALSE),'csapat-ranglista'!$A:$FP,AJ$321,FALSE)/2),0)</f>
        <v>0</v>
      </c>
      <c r="AK12" s="223">
        <f>IFERROR(IF(RIGHT(VLOOKUP($A12,csapatok!$A:$CN,AK$320,FALSE),5)="Csere",VLOOKUP(LEFT(VLOOKUP($A12,csapatok!$A:$CN,AK$320,FALSE),LEN(VLOOKUP($A12,csapatok!$A:$CN,AK$320,FALSE))-6),'csapat-ranglista'!$A:$FP,AK$321,FALSE)/8,VLOOKUP(VLOOKUP($A12,csapatok!$A:$CN,AK$320,FALSE),'csapat-ranglista'!$A:$FP,AK$321,FALSE)/4),0)</f>
        <v>13.832269644994017</v>
      </c>
      <c r="AL12" s="223">
        <f>IFERROR(IF(RIGHT(VLOOKUP($A12,csapatok!$A:$CN,AL$320,FALSE),5)="Csere",VLOOKUP(LEFT(VLOOKUP($A12,csapatok!$A:$CN,AL$320,FALSE),LEN(VLOOKUP($A12,csapatok!$A:$CN,AL$320,FALSE))-6),'csapat-ranglista'!$A:$FP,AL$321,FALSE)/8,VLOOKUP(VLOOKUP($A12,csapatok!$A:$CN,AL$320,FALSE),'csapat-ranglista'!$A:$FP,AL$321,FALSE)/4),0)</f>
        <v>0</v>
      </c>
      <c r="AM12" s="223">
        <f>IFERROR(IF(RIGHT(VLOOKUP($A12,csapatok!$A:$CN,AM$320,FALSE),5)="Csere",VLOOKUP(LEFT(VLOOKUP($A12,csapatok!$A:$CN,AM$320,FALSE),LEN(VLOOKUP($A12,csapatok!$A:$CN,AM$320,FALSE))-6),'csapat-ranglista'!$A:$FP,AM$321,FALSE)/8,VLOOKUP(VLOOKUP($A12,csapatok!$A:$CN,AM$320,FALSE),'csapat-ranglista'!$A:$FP,AM$321,FALSE)/4),0)</f>
        <v>0</v>
      </c>
      <c r="AN12" s="223">
        <f>IFERROR(IF(RIGHT(VLOOKUP($A12,csapatok!$A:$CN,AN$320,FALSE),5)="Csere",VLOOKUP(LEFT(VLOOKUP($A12,csapatok!$A:$CN,AN$320,FALSE),LEN(VLOOKUP($A12,csapatok!$A:$CN,AN$320,FALSE))-6),'csapat-ranglista'!$A:$FP,AN$321,FALSE)/8,VLOOKUP(VLOOKUP($A12,csapatok!$A:$CN,AN$320,FALSE),'csapat-ranglista'!$A:$FP,AN$321,FALSE)/4),0)</f>
        <v>62.648104265402843</v>
      </c>
      <c r="AO12" s="223">
        <f>IFERROR(IF(RIGHT(VLOOKUP($A12,csapatok!$A:$CN,AO$320,FALSE),5)="Csere",VLOOKUP(LEFT(VLOOKUP($A12,csapatok!$A:$CN,AO$320,FALSE),LEN(VLOOKUP($A12,csapatok!$A:$CN,AO$320,FALSE))-6),'csapat-ranglista'!$A:$FP,AO$321,FALSE)/8,VLOOKUP(VLOOKUP($A12,csapatok!$A:$CN,AO$320,FALSE),'csapat-ranglista'!$A:$FP,AO$321,FALSE)/4),0)</f>
        <v>0</v>
      </c>
      <c r="AP12" s="223">
        <f>IFERROR(IF(RIGHT(VLOOKUP($A12,csapatok!$A:$CN,AP$320,FALSE),5)="Csere",VLOOKUP(LEFT(VLOOKUP($A12,csapatok!$A:$CN,AP$320,FALSE),LEN(VLOOKUP($A12,csapatok!$A:$CN,AP$320,FALSE))-6),'csapat-ranglista'!$A:$FP,AP$321,FALSE)/8,VLOOKUP(VLOOKUP($A12,csapatok!$A:$CN,AP$320,FALSE),'csapat-ranglista'!$A:$FP,AP$321,FALSE)/4),0)</f>
        <v>0</v>
      </c>
      <c r="AQ12" s="223">
        <f>IFERROR(IF(RIGHT(VLOOKUP($A12,csapatok!$A:$CN,AQ$320,FALSE),5)="Csere",VLOOKUP(LEFT(VLOOKUP($A12,csapatok!$A:$CN,AQ$320,FALSE),LEN(VLOOKUP($A12,csapatok!$A:$CN,AQ$320,FALSE))-6),'csapat-ranglista'!$A:$FP,AQ$321,FALSE)/8,VLOOKUP(VLOOKUP($A12,csapatok!$A:$CN,AQ$320,FALSE),'csapat-ranglista'!$A:$FP,AQ$321,FALSE)/4),0)</f>
        <v>15.607416063170257</v>
      </c>
      <c r="AR12" s="223">
        <f>IFERROR(IF(RIGHT(VLOOKUP($A12,csapatok!$A:$CN,AR$320,FALSE),5)="Csere",VLOOKUP(LEFT(VLOOKUP($A12,csapatok!$A:$CN,AR$320,FALSE),LEN(VLOOKUP($A12,csapatok!$A:$CN,AR$320,FALSE))-6),'csapat-ranglista'!$A:$FP,AR$321,FALSE)/8,VLOOKUP(VLOOKUP($A12,csapatok!$A:$CN,AR$320,FALSE),'csapat-ranglista'!$A:$FP,AR$321,FALSE)/4),0)</f>
        <v>0</v>
      </c>
      <c r="AS12" s="223">
        <f>IFERROR(IF(RIGHT(VLOOKUP($A12,csapatok!$A:$CN,AS$320,FALSE),5)="Csere",VLOOKUP(LEFT(VLOOKUP($A12,csapatok!$A:$CN,AS$320,FALSE),LEN(VLOOKUP($A12,csapatok!$A:$CN,AS$320,FALSE))-6),'csapat-ranglista'!$A:$FP,AS$321,FALSE)/8,VLOOKUP(VLOOKUP($A12,csapatok!$A:$CN,AS$320,FALSE),'csapat-ranglista'!$A:$FP,AS$321,FALSE)/4),0)</f>
        <v>0</v>
      </c>
      <c r="AT12" s="223">
        <f>IFERROR(IF(RIGHT(VLOOKUP($A12,csapatok!$A:$CN,AT$320,FALSE),5)="Csere",VLOOKUP(LEFT(VLOOKUP($A12,csapatok!$A:$CN,AT$320,FALSE),LEN(VLOOKUP($A12,csapatok!$A:$CN,AT$320,FALSE))-6),'csapat-ranglista'!$A:$FP,AT$321,FALSE)/8,VLOOKUP(VLOOKUP($A12,csapatok!$A:$CN,AT$320,FALSE),'csapat-ranglista'!$A:$FP,AT$321,FALSE)/4),0)</f>
        <v>53.88919405857829</v>
      </c>
      <c r="AU12" s="223">
        <f>IFERROR(IF(RIGHT(VLOOKUP($A12,csapatok!$A:$CN,AU$320,FALSE),5)="Csere",VLOOKUP(LEFT(VLOOKUP($A12,csapatok!$A:$CN,AU$320,FALSE),LEN(VLOOKUP($A12,csapatok!$A:$CN,AU$320,FALSE))-6),'csapat-ranglista'!$A:$FP,AU$321,FALSE)/8,VLOOKUP(VLOOKUP($A12,csapatok!$A:$CN,AU$320,FALSE),'csapat-ranglista'!$A:$FP,AU$321,FALSE)/4),0)</f>
        <v>0</v>
      </c>
      <c r="AV12" s="223">
        <f>IFERROR(IF(RIGHT(VLOOKUP($A12,csapatok!$A:$CN,AV$320,FALSE),5)="Csere",VLOOKUP(LEFT(VLOOKUP($A12,csapatok!$A:$CN,AV$320,FALSE),LEN(VLOOKUP($A12,csapatok!$A:$CN,AV$320,FALSE))-6),'csapat-ranglista'!$A:$FP,AV$321,FALSE)/8,VLOOKUP(VLOOKUP($A12,csapatok!$A:$CN,AV$320,FALSE),'csapat-ranglista'!$A:$FP,AV$321,FALSE)/4),0)</f>
        <v>6.6714783801672146</v>
      </c>
      <c r="AW12" s="223">
        <f>IFERROR(IF(RIGHT(VLOOKUP($A12,csapatok!$A:$CN,AW$320,FALSE),5)="Csere",VLOOKUP(LEFT(VLOOKUP($A12,csapatok!$A:$CN,AW$320,FALSE),LEN(VLOOKUP($A12,csapatok!$A:$CN,AW$320,FALSE))-6),'csapat-ranglista'!$A:$FP,AW$321,FALSE)/8,VLOOKUP(VLOOKUP($A12,csapatok!$A:$CN,AW$320,FALSE),'csapat-ranglista'!$A:$FP,AW$321,FALSE)/4),0)</f>
        <v>0</v>
      </c>
      <c r="AX12" s="223">
        <f>IFERROR(IF(RIGHT(VLOOKUP($A12,csapatok!$A:$CN,AX$320,FALSE),5)="Csere",VLOOKUP(LEFT(VLOOKUP($A12,csapatok!$A:$CN,AX$320,FALSE),LEN(VLOOKUP($A12,csapatok!$A:$CN,AX$320,FALSE))-6),'csapat-ranglista'!$A:$FP,AX$321,FALSE)/8,VLOOKUP(VLOOKUP($A12,csapatok!$A:$CN,AX$320,FALSE),'csapat-ranglista'!$A:$FP,AX$321,FALSE)/4),0)</f>
        <v>0</v>
      </c>
      <c r="AY12" s="223">
        <f>IFERROR(IF(RIGHT(VLOOKUP($A12,csapatok!$A:$NN,AY$320,FALSE),5)="Csere",VLOOKUP(LEFT(VLOOKUP($A12,csapatok!$A:$NN,AY$320,FALSE),LEN(VLOOKUP($A12,csapatok!$A:$NN,AY$320,FALSE))-6),'csapat-ranglista'!$A:$FP,AY$321,FALSE)/8,VLOOKUP(VLOOKUP($A12,csapatok!$A:$NN,AY$320,FALSE),'csapat-ranglista'!$A:$FP,AY$321,FALSE)/4),0)</f>
        <v>0</v>
      </c>
      <c r="AZ12" s="223">
        <f>IFERROR(IF(RIGHT(VLOOKUP($A12,csapatok!$A:$NN,AZ$320,FALSE),5)="Csere",VLOOKUP(LEFT(VLOOKUP($A12,csapatok!$A:$NN,AZ$320,FALSE),LEN(VLOOKUP($A12,csapatok!$A:$NN,AZ$320,FALSE))-6),'csapat-ranglista'!$A:$FP,AZ$321,FALSE)/8,VLOOKUP(VLOOKUP($A12,csapatok!$A:$NN,AZ$320,FALSE),'csapat-ranglista'!$A:$FP,AZ$321,FALSE)/4),0)</f>
        <v>0</v>
      </c>
      <c r="BA12" s="223">
        <f>IFERROR(IF(RIGHT(VLOOKUP($A12,csapatok!$A:$NN,BA$320,FALSE),5)="Csere",VLOOKUP(LEFT(VLOOKUP($A12,csapatok!$A:$NN,BA$320,FALSE),LEN(VLOOKUP($A12,csapatok!$A:$NN,BA$320,FALSE))-6),'csapat-ranglista'!$A:$FP,BA$321,FALSE)/8,VLOOKUP(VLOOKUP($A12,csapatok!$A:$NN,BA$320,FALSE),'csapat-ranglista'!$A:$FP,BA$321,FALSE)/4),0)</f>
        <v>18.573920944828604</v>
      </c>
      <c r="BB12" s="223">
        <f>IFERROR(IF(RIGHT(VLOOKUP($A12,csapatok!$A:$NN,BB$320,FALSE),5)="Csere",VLOOKUP(LEFT(VLOOKUP($A12,csapatok!$A:$NN,BB$320,FALSE),LEN(VLOOKUP($A12,csapatok!$A:$NN,BB$320,FALSE))-6),'csapat-ranglista'!$A:$FP,BB$321,FALSE)/8,VLOOKUP(VLOOKUP($A12,csapatok!$A:$NN,BB$320,FALSE),'csapat-ranglista'!$A:$FP,BB$321,FALSE)/4),0)</f>
        <v>0</v>
      </c>
      <c r="BC12" s="224">
        <f>versenyek!$ES$11*IFERROR(VLOOKUP(VLOOKUP($A12,versenyek!ER:ET,3,FALSE),szabalyok!$A$16:$B$23,2,FALSE)/4,0)</f>
        <v>0</v>
      </c>
      <c r="BD12" s="224">
        <f>versenyek!$EV$11*IFERROR(VLOOKUP(VLOOKUP($A12,versenyek!EU:EW,3,FALSE),szabalyok!$A$16:$B$23,2,FALSE)/4,0)</f>
        <v>0</v>
      </c>
      <c r="BE12" s="223">
        <f>IFERROR(IF(RIGHT(VLOOKUP($A12,csapatok!$A:$NN,BE$320,FALSE),5)="Csere",VLOOKUP(LEFT(VLOOKUP($A12,csapatok!$A:$NN,BE$320,FALSE),LEN(VLOOKUP($A12,csapatok!$A:$NN,BE$320,FALSE))-6),'csapat-ranglista'!$A:$FP,BE$321,FALSE)/8,VLOOKUP(VLOOKUP($A12,csapatok!$A:$NN,BE$320,FALSE),'csapat-ranglista'!$A:$FP,BE$321,FALSE)/4),0)</f>
        <v>17.1795056241357</v>
      </c>
      <c r="BF12" s="223">
        <f>IFERROR(IF(RIGHT(VLOOKUP($A12,csapatok!$A:$NN,BF$320,FALSE),5)="Csere",VLOOKUP(LEFT(VLOOKUP($A12,csapatok!$A:$NN,BF$320,FALSE),LEN(VLOOKUP($A12,csapatok!$A:$NN,BF$320,FALSE))-6),'csapat-ranglista'!$A:$FP,BF$321,FALSE)/8,VLOOKUP(VLOOKUP($A12,csapatok!$A:$NN,BF$320,FALSE),'csapat-ranglista'!$A:$FP,BF$321,FALSE)/4),0)</f>
        <v>0</v>
      </c>
      <c r="BG12" s="223">
        <f>IFERROR(IF(RIGHT(VLOOKUP($A12,csapatok!$A:$NN,BG$320,FALSE),5)="Csere",VLOOKUP(LEFT(VLOOKUP($A12,csapatok!$A:$NN,BG$320,FALSE),LEN(VLOOKUP($A12,csapatok!$A:$NN,BG$320,FALSE))-6),'csapat-ranglista'!$A:$FP,BG$321,FALSE)/8,VLOOKUP(VLOOKUP($A12,csapatok!$A:$NN,BG$320,FALSE),'csapat-ranglista'!$A:$FP,BG$321,FALSE)/4),0)</f>
        <v>0</v>
      </c>
      <c r="BH12" s="223">
        <f>IFERROR(IF(RIGHT(VLOOKUP($A12,csapatok!$A:$NN,BH$320,FALSE),5)="Csere",VLOOKUP(LEFT(VLOOKUP($A12,csapatok!$A:$NN,BH$320,FALSE),LEN(VLOOKUP($A12,csapatok!$A:$NN,BH$320,FALSE))-6),'csapat-ranglista'!$A:$FP,BH$321,FALSE)/8,VLOOKUP(VLOOKUP($A12,csapatok!$A:$NN,BH$320,FALSE),'csapat-ranglista'!$A:$FP,BH$321,FALSE)/4),0)</f>
        <v>14.929555953415935</v>
      </c>
      <c r="BI12" s="223">
        <f>IFERROR(IF(RIGHT(VLOOKUP($A12,csapatok!$A:$NN,BI$320,FALSE),5)="Csere",VLOOKUP(LEFT(VLOOKUP($A12,csapatok!$A:$NN,BI$320,FALSE),LEN(VLOOKUP($A12,csapatok!$A:$NN,BI$320,FALSE))-6),'csapat-ranglista'!$A:$FP,BI$321,FALSE)/8,VLOOKUP(VLOOKUP($A12,csapatok!$A:$NN,BI$320,FALSE),'csapat-ranglista'!$A:$FP,BI$321,FALSE)/4),0)</f>
        <v>0</v>
      </c>
      <c r="BJ12" s="223">
        <f>IFERROR(IF(RIGHT(VLOOKUP($A12,csapatok!$A:$NN,BJ$320,FALSE),5)="Csere",VLOOKUP(LEFT(VLOOKUP($A12,csapatok!$A:$NN,BJ$320,FALSE),LEN(VLOOKUP($A12,csapatok!$A:$NN,BJ$320,FALSE))-6),'csapat-ranglista'!$A:$FP,BJ$321,FALSE)/8,VLOOKUP(VLOOKUP($A12,csapatok!$A:$NN,BJ$320,FALSE),'csapat-ranglista'!$A:$FP,BJ$321,FALSE)/4),0)</f>
        <v>0</v>
      </c>
      <c r="BK12" s="223">
        <f>IFERROR(IF(RIGHT(VLOOKUP($A12,csapatok!$A:$NN,BK$320,FALSE),5)="Csere",VLOOKUP(LEFT(VLOOKUP($A12,csapatok!$A:$NN,BK$320,FALSE),LEN(VLOOKUP($A12,csapatok!$A:$NN,BK$320,FALSE))-6),'csapat-ranglista'!$A:$FP,BK$321,FALSE)/8,VLOOKUP(VLOOKUP($A12,csapatok!$A:$NN,BK$320,FALSE),'csapat-ranglista'!$A:$FP,BK$321,FALSE)/4),0)</f>
        <v>8.0886264040699132</v>
      </c>
      <c r="BL12" s="223">
        <f>IFERROR(IF(RIGHT(VLOOKUP($A12,csapatok!$A:$NN,BL$320,FALSE),5)="Csere",VLOOKUP(LEFT(VLOOKUP($A12,csapatok!$A:$NN,BL$320,FALSE),LEN(VLOOKUP($A12,csapatok!$A:$NN,BL$320,FALSE))-6),'csapat-ranglista'!$A:$FP,BL$321,FALSE)/8,VLOOKUP(VLOOKUP($A12,csapatok!$A:$NN,BL$320,FALSE),'csapat-ranglista'!$A:$FP,BL$321,FALSE)/4),0)</f>
        <v>3.8360203227993988</v>
      </c>
      <c r="BM12" s="223">
        <f>IFERROR(IF(RIGHT(VLOOKUP($A12,csapatok!$A:$NN,BM$320,FALSE),5)="Csere",VLOOKUP(LEFT(VLOOKUP($A12,csapatok!$A:$NN,BM$320,FALSE),LEN(VLOOKUP($A12,csapatok!$A:$NN,BM$320,FALSE))-6),'csapat-ranglista'!$A:$FP,BM$321,FALSE)/8,VLOOKUP(VLOOKUP($A12,csapatok!$A:$NN,BM$320,FALSE),'csapat-ranglista'!$A:$FP,BM$321,FALSE)/4),0)</f>
        <v>9.321353353232519</v>
      </c>
      <c r="BN12" s="223">
        <f>IFERROR(IF(RIGHT(VLOOKUP($A12,csapatok!$A:$NN,BN$320,FALSE),5)="Csere",VLOOKUP(LEFT(VLOOKUP($A12,csapatok!$A:$NN,BN$320,FALSE),LEN(VLOOKUP($A12,csapatok!$A:$NN,BN$320,FALSE))-6),'csapat-ranglista'!$A:$FP,BN$321,FALSE)/8,VLOOKUP(VLOOKUP($A12,csapatok!$A:$NN,BN$320,FALSE),'csapat-ranglista'!$A:$FP,BN$321,FALSE)/4),0)</f>
        <v>2</v>
      </c>
      <c r="BO12" s="223">
        <f>IFERROR(IF(RIGHT(VLOOKUP($A12,csapatok!$A:$NN,BO$320,FALSE),5)="Csere",VLOOKUP(LEFT(VLOOKUP($A12,csapatok!$A:$NN,BO$320,FALSE),LEN(VLOOKUP($A12,csapatok!$A:$NN,BO$320,FALSE))-6),'csapat-ranglista'!$A:$FP,BO$321,FALSE)/8,VLOOKUP(VLOOKUP($A12,csapatok!$A:$NN,BO$320,FALSE),'csapat-ranglista'!$A:$FP,BO$321,FALSE)/4),0)</f>
        <v>3.9352567470149538</v>
      </c>
      <c r="BP12" s="223">
        <f>IFERROR(IF(RIGHT(VLOOKUP($A12,csapatok!$A:$NN,BP$320,FALSE),5)="Csere",VLOOKUP(LEFT(VLOOKUP($A12,csapatok!$A:$NN,BP$320,FALSE),LEN(VLOOKUP($A12,csapatok!$A:$NN,BP$320,FALSE))-6),'csapat-ranglista'!$A:$FP,BP$321,FALSE)/8,VLOOKUP(VLOOKUP($A12,csapatok!$A:$NN,BP$320,FALSE),'csapat-ranglista'!$A:$FP,BP$321,FALSE)/4),0)</f>
        <v>0</v>
      </c>
      <c r="BQ12" s="223">
        <f>IFERROR(IF(RIGHT(VLOOKUP($A12,csapatok!$A:$NN,BQ$320,FALSE),5)="Csere",VLOOKUP(LEFT(VLOOKUP($A12,csapatok!$A:$NN,BQ$320,FALSE),LEN(VLOOKUP($A12,csapatok!$A:$NN,BQ$320,FALSE))-6),'csapat-ranglista'!$A:$FP,BQ$321,FALSE)/8,VLOOKUP(VLOOKUP($A12,csapatok!$A:$NN,BQ$320,FALSE),'csapat-ranglista'!$A:$FP,BQ$321,FALSE)/4),0)</f>
        <v>29.598361474672796</v>
      </c>
      <c r="BR12" s="223">
        <f>IFERROR(IF(RIGHT(VLOOKUP($A12,csapatok!$A:$NN,BR$320,FALSE),5)="Csere",VLOOKUP(LEFT(VLOOKUP($A12,csapatok!$A:$NN,BR$320,FALSE),LEN(VLOOKUP($A12,csapatok!$A:$NN,BR$320,FALSE))-6),'csapat-ranglista'!$A:$FP,BR$321,FALSE)/8,VLOOKUP(VLOOKUP($A12,csapatok!$A:$NN,BR$320,FALSE),'csapat-ranglista'!$A:$FP,BR$321,FALSE)/4),0)</f>
        <v>0</v>
      </c>
      <c r="BS12" s="223">
        <f>IFERROR(IF(RIGHT(VLOOKUP($A12,csapatok!$A:$NN,BS$320,FALSE),5)="Csere",VLOOKUP(LEFT(VLOOKUP($A12,csapatok!$A:$NN,BS$320,FALSE),LEN(VLOOKUP($A12,csapatok!$A:$NN,BS$320,FALSE))-6),'csapat-ranglista'!$A:$FP,BS$321,FALSE)/8,VLOOKUP(VLOOKUP($A12,csapatok!$A:$NN,BS$320,FALSE),'csapat-ranglista'!$A:$FP,BS$321,FALSE)/4),0)</f>
        <v>0</v>
      </c>
      <c r="BT12" s="223">
        <f>IFERROR(IF(RIGHT(VLOOKUP($A12,csapatok!$A:$NN,BT$320,FALSE),5)="Csere",VLOOKUP(LEFT(VLOOKUP($A12,csapatok!$A:$NN,BT$320,FALSE),LEN(VLOOKUP($A12,csapatok!$A:$NN,BT$320,FALSE))-6),'csapat-ranglista'!$A:$FP,BT$321,FALSE)/8,VLOOKUP(VLOOKUP($A12,csapatok!$A:$NN,BT$320,FALSE),'csapat-ranglista'!$A:$FP,BT$321,FALSE)/4),0)</f>
        <v>0</v>
      </c>
      <c r="BU12" s="223">
        <f>IFERROR(IF(RIGHT(VLOOKUP($A12,csapatok!$A:$NN,BU$320,FALSE),5)="Csere",VLOOKUP(LEFT(VLOOKUP($A12,csapatok!$A:$NN,BU$320,FALSE),LEN(VLOOKUP($A12,csapatok!$A:$NN,BU$320,FALSE))-6),'csapat-ranglista'!$A:$FP,BU$321,FALSE)/8,VLOOKUP(VLOOKUP($A12,csapatok!$A:$NN,BU$320,FALSE),'csapat-ranglista'!$A:$FP,BU$321,FALSE)/4),0)</f>
        <v>0</v>
      </c>
      <c r="BV12" s="223">
        <f>IFERROR(IF(RIGHT(VLOOKUP($A12,csapatok!$A:$NN,BV$320,FALSE),5)="Csere",VLOOKUP(LEFT(VLOOKUP($A12,csapatok!$A:$NN,BV$320,FALSE),LEN(VLOOKUP($A12,csapatok!$A:$NN,BV$320,FALSE))-6),'csapat-ranglista'!$A:$FP,BV$321,FALSE)/8,VLOOKUP(VLOOKUP($A12,csapatok!$A:$NN,BV$320,FALSE),'csapat-ranglista'!$A:$FP,BV$321,FALSE)/4),0)</f>
        <v>0</v>
      </c>
      <c r="BW12" s="223">
        <f>IFERROR(IF(RIGHT(VLOOKUP($A12,csapatok!$A:$NN,BW$320,FALSE),5)="Csere",VLOOKUP(LEFT(VLOOKUP($A12,csapatok!$A:$NN,BW$320,FALSE),LEN(VLOOKUP($A12,csapatok!$A:$NN,BW$320,FALSE))-6),'csapat-ranglista'!$A:$FP,BW$321,FALSE)/8,VLOOKUP(VLOOKUP($A12,csapatok!$A:$NN,BW$320,FALSE),'csapat-ranglista'!$A:$FP,BW$321,FALSE)/4),0)</f>
        <v>0</v>
      </c>
      <c r="BX12" s="223">
        <f>IFERROR(IF(RIGHT(VLOOKUP($A12,csapatok!$A:$NN,BX$320,FALSE),5)="Csere",VLOOKUP(LEFT(VLOOKUP($A12,csapatok!$A:$NN,BX$320,FALSE),LEN(VLOOKUP($A12,csapatok!$A:$NN,BX$320,FALSE))-6),'csapat-ranglista'!$A:$FP,BX$321,FALSE)/8,VLOOKUP(VLOOKUP($A12,csapatok!$A:$NN,BX$320,FALSE),'csapat-ranglista'!$A:$FP,BX$321,FALSE)/4),0)</f>
        <v>0</v>
      </c>
      <c r="BY12" s="223">
        <f>IFERROR(IF(RIGHT(VLOOKUP($A12,csapatok!$A:$NN,BY$320,FALSE),5)="Csere",VLOOKUP(LEFT(VLOOKUP($A12,csapatok!$A:$NN,BY$320,FALSE),LEN(VLOOKUP($A12,csapatok!$A:$NN,BY$320,FALSE))-6),'csapat-ranglista'!$A:$FP,BY$321,FALSE)/8,VLOOKUP(VLOOKUP($A12,csapatok!$A:$NN,BY$320,FALSE),'csapat-ranglista'!$A:$FP,BY$321,FALSE)/4),0)</f>
        <v>51.971324585161717</v>
      </c>
      <c r="BZ12" s="223">
        <f>IFERROR(IF(RIGHT(VLOOKUP($A12,csapatok!$A:$NN,BZ$320,FALSE),5)="Csere",VLOOKUP(LEFT(VLOOKUP($A12,csapatok!$A:$NN,BZ$320,FALSE),LEN(VLOOKUP($A12,csapatok!$A:$NN,BZ$320,FALSE))-6),'csapat-ranglista'!$A:$FP,BZ$321,FALSE)/8,VLOOKUP(VLOOKUP($A12,csapatok!$A:$NN,BZ$320,FALSE),'csapat-ranglista'!$A:$FP,BZ$321,FALSE)/4),0)</f>
        <v>0</v>
      </c>
      <c r="CA12" s="223">
        <f>IFERROR(IF(RIGHT(VLOOKUP($A12,csapatok!$A:$NN,CA$320,FALSE),5)="Csere",VLOOKUP(LEFT(VLOOKUP($A12,csapatok!$A:$NN,CA$320,FALSE),LEN(VLOOKUP($A12,csapatok!$A:$NN,CA$320,FALSE))-6),'csapat-ranglista'!$A:$FP,CA$321,FALSE)/8,VLOOKUP(VLOOKUP($A12,csapatok!$A:$NN,CA$320,FALSE),'csapat-ranglista'!$A:$FP,CA$321,FALSE)/4),0)</f>
        <v>0</v>
      </c>
      <c r="CB12" s="223">
        <f>IFERROR(IF(RIGHT(VLOOKUP($A12,csapatok!$A:$NN,CB$320,FALSE),5)="Csere",VLOOKUP(LEFT(VLOOKUP($A12,csapatok!$A:$NN,CB$320,FALSE),LEN(VLOOKUP($A12,csapatok!$A:$NN,CB$320,FALSE))-6),'csapat-ranglista'!$A:$FP,CB$321,FALSE)/8,VLOOKUP(VLOOKUP($A12,csapatok!$A:$NN,CB$320,FALSE),'csapat-ranglista'!$A:$FP,CB$321,FALSE)/4),0)</f>
        <v>0</v>
      </c>
      <c r="CC12" s="223">
        <f>IFERROR(IF(RIGHT(VLOOKUP($A12,csapatok!$A:$NN,CC$320,FALSE),5)="Csere",VLOOKUP(LEFT(VLOOKUP($A12,csapatok!$A:$NN,CC$320,FALSE),LEN(VLOOKUP($A12,csapatok!$A:$NN,CC$320,FALSE))-6),'csapat-ranglista'!$A:$FP,CC$321,FALSE)/8,VLOOKUP(VLOOKUP($A12,csapatok!$A:$NN,CC$320,FALSE),'csapat-ranglista'!$A:$FP,CC$321,FALSE)/4),0)</f>
        <v>0</v>
      </c>
      <c r="CD12" s="223">
        <f>IFERROR(IF(RIGHT(VLOOKUP($A12,csapatok!$A:$NN,CD$320,FALSE),5)="Csere",VLOOKUP(LEFT(VLOOKUP($A12,csapatok!$A:$NN,CD$320,FALSE),LEN(VLOOKUP($A12,csapatok!$A:$NN,CD$320,FALSE))-6),'csapat-ranglista'!$A:$FP,CD$321,FALSE)/8,VLOOKUP(VLOOKUP($A12,csapatok!$A:$NN,CD$320,FALSE),'csapat-ranglista'!$A:$FP,CD$321,FALSE)/4),0)</f>
        <v>0</v>
      </c>
      <c r="CE12" s="223">
        <f>IFERROR(IF(RIGHT(VLOOKUP($A12,csapatok!$A:$NN,CE$320,FALSE),5)="Csere",VLOOKUP(LEFT(VLOOKUP($A12,csapatok!$A:$NN,CE$320,FALSE),LEN(VLOOKUP($A12,csapatok!$A:$NN,CE$320,FALSE))-6),'csapat-ranglista'!$A:$FP,CE$321,FALSE)/8,VLOOKUP(VLOOKUP($A12,csapatok!$A:$NN,CE$320,FALSE),'csapat-ranglista'!$A:$FP,CE$321,FALSE)/4),0)</f>
        <v>0</v>
      </c>
      <c r="CF12" s="223">
        <f>IFERROR(IF(RIGHT(VLOOKUP($A12,csapatok!$A:$NN,CF$320,FALSE),5)="Csere",VLOOKUP(LEFT(VLOOKUP($A12,csapatok!$A:$NN,CF$320,FALSE),LEN(VLOOKUP($A12,csapatok!$A:$NN,CF$320,FALSE))-6),'csapat-ranglista'!$A:$FP,CF$321,FALSE)/8,VLOOKUP(VLOOKUP($A12,csapatok!$A:$NN,CF$320,FALSE),'csapat-ranglista'!$A:$FP,CF$321,FALSE)/4),0)</f>
        <v>0</v>
      </c>
      <c r="CG12" s="223">
        <f>IFERROR(IF(RIGHT(VLOOKUP($A12,csapatok!$A:$NN,CG$320,FALSE),5)="Csere",VLOOKUP(LEFT(VLOOKUP($A12,csapatok!$A:$NN,CG$320,FALSE),LEN(VLOOKUP($A12,csapatok!$A:$NN,CG$320,FALSE))-6),'csapat-ranglista'!$A:$FP,CG$321,FALSE)/8,VLOOKUP(VLOOKUP($A12,csapatok!$A:$NN,CG$320,FALSE),'csapat-ranglista'!$A:$FP,CG$321,FALSE)/4),0)</f>
        <v>0</v>
      </c>
      <c r="CH12" s="223">
        <f>IFERROR(IF(RIGHT(VLOOKUP($A12,csapatok!$A:$NN,CH$320,FALSE),5)="Csere",VLOOKUP(LEFT(VLOOKUP($A12,csapatok!$A:$NN,CH$320,FALSE),LEN(VLOOKUP($A12,csapatok!$A:$NN,CH$320,FALSE))-6),'csapat-ranglista'!$A:$FP,CH$321,FALSE)/8,VLOOKUP(VLOOKUP($A12,csapatok!$A:$NN,CH$320,FALSE),'csapat-ranglista'!$A:$FP,CH$321,FALSE)/4),0)</f>
        <v>25.238024199107244</v>
      </c>
      <c r="CI12" s="223">
        <f>IFERROR(IF(RIGHT(VLOOKUP($A12,csapatok!$A:$NN,CI$320,FALSE),5)="Csere",VLOOKUP(LEFT(VLOOKUP($A12,csapatok!$A:$NN,CI$320,FALSE),LEN(VLOOKUP($A12,csapatok!$A:$NN,CI$320,FALSE))-6),'csapat-ranglista'!$A:$FP,CI$321,FALSE)/8,VLOOKUP(VLOOKUP($A12,csapatok!$A:$NN,CI$320,FALSE),'csapat-ranglista'!$A:$FP,CI$321,FALSE)/4),0)</f>
        <v>0</v>
      </c>
      <c r="CJ12" s="224">
        <f>versenyek!$IQ$11*IFERROR(VLOOKUP(VLOOKUP($A12,versenyek!IP:IR,3,FALSE),szabalyok!$A$16:$B$23,2,FALSE)/4,0)</f>
        <v>0</v>
      </c>
      <c r="CK12" s="224">
        <f>versenyek!$IT$11*IFERROR(VLOOKUP(VLOOKUP($A12,versenyek!IS:IU,3,FALSE),szabalyok!$A$16:$B$23,2,FALSE)/4,0)</f>
        <v>0</v>
      </c>
      <c r="CL12" s="223">
        <f>IFERROR(IF(RIGHT(VLOOKUP($A12,csapatok!$A:$NN,CL$320,FALSE),5)="Csere",VLOOKUP(LEFT(VLOOKUP($A12,csapatok!$A:$NN,CL$320,FALSE),LEN(VLOOKUP($A12,csapatok!$A:$NN,CL$320,FALSE))-6),'csapat-ranglista'!$A:$FP,CL$321,FALSE)/8,VLOOKUP(VLOOKUP($A12,csapatok!$A:$NN,CL$320,FALSE),'csapat-ranglista'!$A:$FP,CL$321,FALSE)/4),0)</f>
        <v>0</v>
      </c>
      <c r="CM12" s="223">
        <f>IFERROR(IF(RIGHT(VLOOKUP($A12,csapatok!$A:$NN,CM$320,FALSE),5)="Csere",VLOOKUP(LEFT(VLOOKUP($A12,csapatok!$A:$NN,CM$320,FALSE),LEN(VLOOKUP($A12,csapatok!$A:$NN,CM$320,FALSE))-6),'csapat-ranglista'!$A:$FP,CM$321,FALSE)/8,VLOOKUP(VLOOKUP($A12,csapatok!$A:$NN,CM$320,FALSE),'csapat-ranglista'!$A:$FP,CM$321,FALSE)/4),0)</f>
        <v>0</v>
      </c>
      <c r="CN12" s="223">
        <f>IFERROR(IF(RIGHT(VLOOKUP($A12,csapatok!$A:$NN,CN$320,FALSE),5)="Csere",VLOOKUP(LEFT(VLOOKUP($A12,csapatok!$A:$NN,CN$320,FALSE),LEN(VLOOKUP($A12,csapatok!$A:$NN,CN$320,FALSE))-6),'csapat-ranglista'!$A:$FP,CN$321,FALSE)/8,VLOOKUP(VLOOKUP($A12,csapatok!$A:$NN,CN$320,FALSE),'csapat-ranglista'!$A:$FP,CN$321,FALSE)/4),0)</f>
        <v>0</v>
      </c>
      <c r="CO12" s="223">
        <f>IFERROR(IF(RIGHT(VLOOKUP($A12,csapatok!$A:$NN,CO$320,FALSE),5)="Csere",VLOOKUP(LEFT(VLOOKUP($A12,csapatok!$A:$NN,CO$320,FALSE),LEN(VLOOKUP($A12,csapatok!$A:$NN,CO$320,FALSE))-6),'csapat-ranglista'!$A:$FP,CO$321,FALSE)/8,VLOOKUP(VLOOKUP($A12,csapatok!$A:$NN,CO$320,FALSE),'csapat-ranglista'!$A:$FP,CO$321,FALSE)/4),0)</f>
        <v>0</v>
      </c>
      <c r="CP12" s="223">
        <f>IFERROR(IF(RIGHT(VLOOKUP($A12,csapatok!$A:$NN,CP$320,FALSE),5)="Csere",VLOOKUP(LEFT(VLOOKUP($A12,csapatok!$A:$NN,CP$320,FALSE),LEN(VLOOKUP($A12,csapatok!$A:$NN,CP$320,FALSE))-6),'csapat-ranglista'!$A:$FP,CP$321,FALSE)/8,VLOOKUP(VLOOKUP($A12,csapatok!$A:$NN,CP$320,FALSE),'csapat-ranglista'!$A:$FP,CP$321,FALSE)/4),0)</f>
        <v>0</v>
      </c>
      <c r="CQ12" s="223">
        <f>IFERROR(IF(RIGHT(VLOOKUP($A12,csapatok!$A:$NN,CQ$320,FALSE),5)="Csere",VLOOKUP(LEFT(VLOOKUP($A12,csapatok!$A:$NN,CQ$320,FALSE),LEN(VLOOKUP($A12,csapatok!$A:$NN,CQ$320,FALSE))-6),'csapat-ranglista'!$A:$FP,CQ$321,FALSE)/8,VLOOKUP(VLOOKUP($A12,csapatok!$A:$NN,CQ$320,FALSE),'csapat-ranglista'!$A:$FP,CQ$321,FALSE)/4),0)</f>
        <v>7.9581003904238861</v>
      </c>
      <c r="CR12" s="223">
        <f>IFERROR(IF(RIGHT(VLOOKUP($A12,csapatok!$A:$NN,CR$320,FALSE),5)="Csere",VLOOKUP(LEFT(VLOOKUP($A12,csapatok!$A:$NN,CR$320,FALSE),LEN(VLOOKUP($A12,csapatok!$A:$NN,CR$320,FALSE))-6),'csapat-ranglista'!$A:$FP,CR$321,FALSE)/8,VLOOKUP(VLOOKUP($A12,csapatok!$A:$NN,CR$320,FALSE),'csapat-ranglista'!$A:$FP,CR$321,FALSE)/4),0)</f>
        <v>2</v>
      </c>
      <c r="CS12" s="223">
        <f>IFERROR(IF(RIGHT(VLOOKUP($A12,csapatok!$A:$NN,CS$320,FALSE),5)="Csere",VLOOKUP(LEFT(VLOOKUP($A12,csapatok!$A:$NN,CS$320,FALSE),LEN(VLOOKUP($A12,csapatok!$A:$NN,CS$320,FALSE))-6),'csapat-ranglista'!$A:$FP,CS$321,FALSE)/8,VLOOKUP(VLOOKUP($A12,csapatok!$A:$NN,CS$320,FALSE),'csapat-ranglista'!$A:$FP,CS$321,FALSE)/4),0)</f>
        <v>12.58335036726195</v>
      </c>
      <c r="CT12" s="223">
        <f>IFERROR(IF(RIGHT(VLOOKUP($A12,csapatok!$A:$NN,CT$320,FALSE),5)="Csere",VLOOKUP(LEFT(VLOOKUP($A12,csapatok!$A:$NN,CT$320,FALSE),LEN(VLOOKUP($A12,csapatok!$A:$NN,CT$320,FALSE))-6),'csapat-ranglista'!$A:$FP,CT$321,FALSE)/8,VLOOKUP(VLOOKUP($A12,csapatok!$A:$NN,CT$320,FALSE),'csapat-ranglista'!$A:$FP,CT$321,FALSE)/4),0)</f>
        <v>0</v>
      </c>
      <c r="CU12" s="223">
        <f>IFERROR(IF(RIGHT(VLOOKUP($A12,csapatok!$A:$NN,CU$320,FALSE),5)="Csere",VLOOKUP(LEFT(VLOOKUP($A12,csapatok!$A:$NN,CU$320,FALSE),LEN(VLOOKUP($A12,csapatok!$A:$NN,CU$320,FALSE))-6),'csapat-ranglista'!$A:$FP,CU$321,FALSE)/8,VLOOKUP(VLOOKUP($A12,csapatok!$A:$NN,CU$320,FALSE),'csapat-ranglista'!$A:$FP,CU$321,FALSE)/4),0)</f>
        <v>15.379650448875717</v>
      </c>
      <c r="CV12" s="223">
        <f>IFERROR(IF(RIGHT(VLOOKUP($A12,csapatok!$A:$NN,CV$320,FALSE),5)="Csere",VLOOKUP(LEFT(VLOOKUP($A12,csapatok!$A:$NN,CV$320,FALSE),LEN(VLOOKUP($A12,csapatok!$A:$NN,CV$320,FALSE))-6),'csapat-ranglista'!$A:$FP,CV$321,FALSE)/8,VLOOKUP(VLOOKUP($A12,csapatok!$A:$NN,CV$320,FALSE),'csapat-ranglista'!$A:$FP,CV$321,FALSE)/4),0)</f>
        <v>0</v>
      </c>
      <c r="CW12" s="223">
        <f>IFERROR(IF(RIGHT(VLOOKUP($A12,csapatok!$A:$NN,CW$320,FALSE),5)="Csere",VLOOKUP(LEFT(VLOOKUP($A12,csapatok!$A:$NN,CW$320,FALSE),LEN(VLOOKUP($A12,csapatok!$A:$NN,CW$320,FALSE))-6),'csapat-ranglista'!$A:$FP,CW$321,FALSE)/8,VLOOKUP(VLOOKUP($A12,csapatok!$A:$NN,CW$320,FALSE),'csapat-ranglista'!$A:$FP,CW$321,FALSE)/4),0)</f>
        <v>0</v>
      </c>
      <c r="CX12" s="223">
        <f>IFERROR(IF(RIGHT(VLOOKUP($A12,csapatok!$A:$NN,CX$320,FALSE),5)="Csere",VLOOKUP(LEFT(VLOOKUP($A12,csapatok!$A:$NN,CX$320,FALSE),LEN(VLOOKUP($A12,csapatok!$A:$NN,CX$320,FALSE))-6),'csapat-ranglista'!$A:$FP,CX$321,FALSE)/8,VLOOKUP(VLOOKUP($A12,csapatok!$A:$NN,CX$320,FALSE),'csapat-ranglista'!$A:$FP,CX$321,FALSE)/4),0)</f>
        <v>0</v>
      </c>
      <c r="CY12" s="223">
        <f>IFERROR(IF(RIGHT(VLOOKUP($A12,csapatok!$A:$NN,CY$320,FALSE),5)="Csere",VLOOKUP(LEFT(VLOOKUP($A12,csapatok!$A:$NN,CY$320,FALSE),LEN(VLOOKUP($A12,csapatok!$A:$NN,CY$320,FALSE))-6),'csapat-ranglista'!$A:$FP,CY$321,FALSE)/8,VLOOKUP(VLOOKUP($A12,csapatok!$A:$NN,CY$320,FALSE),'csapat-ranglista'!$A:$FP,CY$321,FALSE)/4),0)</f>
        <v>17.922435931784534</v>
      </c>
      <c r="CZ12" s="223">
        <f>IFERROR(IF(RIGHT(VLOOKUP($A12,csapatok!$A:$NN,CZ$320,FALSE),5)="Csere",VLOOKUP(LEFT(VLOOKUP($A12,csapatok!$A:$NN,CZ$320,FALSE),LEN(VLOOKUP($A12,csapatok!$A:$NN,CZ$320,FALSE))-6),'csapat-ranglista'!$A:$FP,CZ$321,FALSE)/8,VLOOKUP(VLOOKUP($A12,csapatok!$A:$NN,CZ$320,FALSE),'csapat-ranglista'!$A:$FP,CZ$321,FALSE)/4),0)</f>
        <v>0</v>
      </c>
      <c r="DA12" s="223">
        <f>IFERROR(IF(RIGHT(VLOOKUP($A12,csapatok!$A:$NN,DA$320,FALSE),5)="Csere",VLOOKUP(LEFT(VLOOKUP($A12,csapatok!$A:$NN,DA$320,FALSE),LEN(VLOOKUP($A12,csapatok!$A:$NN,DA$320,FALSE))-6),'csapat-ranglista'!$A:$FP,DA$321,FALSE)/8,VLOOKUP(VLOOKUP($A12,csapatok!$A:$NN,DA$320,FALSE),'csapat-ranglista'!$A:$FP,DA$321,FALSE)/4),0)</f>
        <v>0</v>
      </c>
      <c r="DB12" s="223">
        <f>IFERROR(IF(RIGHT(VLOOKUP($A12,csapatok!$A:$NN,DB$320,FALSE),5)="Csere",VLOOKUP(LEFT(VLOOKUP($A12,csapatok!$A:$NN,DB$320,FALSE),LEN(VLOOKUP($A12,csapatok!$A:$NN,DB$320,FALSE))-6),'csapat-ranglista'!$A:$FP,DB$321,FALSE)/8,VLOOKUP(VLOOKUP($A12,csapatok!$A:$NN,DB$320,FALSE),'csapat-ranglista'!$A:$FP,DB$321,FALSE)/4),0)</f>
        <v>0</v>
      </c>
      <c r="DC12" s="223">
        <f>IFERROR(IF(RIGHT(VLOOKUP($A12,csapatok!$A:$NN,DC$320,FALSE),5)="Csere",VLOOKUP(LEFT(VLOOKUP($A12,csapatok!$A:$NN,DC$320,FALSE),LEN(VLOOKUP($A12,csapatok!$A:$NN,DC$320,FALSE))-6),'csapat-ranglista'!$A:$FP,DC$321,FALSE)/8,VLOOKUP(VLOOKUP($A12,csapatok!$A:$NN,DC$320,FALSE),'csapat-ranglista'!$A:$FP,DC$321,FALSE)/4),0)</f>
        <v>0</v>
      </c>
      <c r="DD12" s="223">
        <f>IFERROR(IF(RIGHT(VLOOKUP($A12,csapatok!$A:$NN,DD$320,FALSE),5)="Csere",VLOOKUP(LEFT(VLOOKUP($A12,csapatok!$A:$NN,DD$320,FALSE),LEN(VLOOKUP($A12,csapatok!$A:$NN,DD$320,FALSE))-6),'csapat-ranglista'!$A:$FP,DD$321,FALSE)/8,VLOOKUP(VLOOKUP($A12,csapatok!$A:$NN,DD$320,FALSE),'csapat-ranglista'!$A:$FP,DD$321,FALSE)/4),0)</f>
        <v>0</v>
      </c>
      <c r="DE12" s="223">
        <f>IFERROR(IF(RIGHT(VLOOKUP($A12,csapatok!$A:$NN,DE$320,FALSE),5)="Csere",VLOOKUP(LEFT(VLOOKUP($A12,csapatok!$A:$NN,DE$320,FALSE),LEN(VLOOKUP($A12,csapatok!$A:$NN,DE$320,FALSE))-6),'csapat-ranglista'!$A:$FP,DE$321,FALSE)/8,VLOOKUP(VLOOKUP($A12,csapatok!$A:$NN,DE$320,FALSE),'csapat-ranglista'!$A:$FP,DE$321,FALSE)/4),0)</f>
        <v>0</v>
      </c>
      <c r="DF12" s="223">
        <f>IFERROR(IF(RIGHT(VLOOKUP($A12,csapatok!$A:$NN,DF$320,FALSE),5)="Csere",VLOOKUP(LEFT(VLOOKUP($A12,csapatok!$A:$NN,DF$320,FALSE),LEN(VLOOKUP($A12,csapatok!$A:$NN,DF$320,FALSE))-6),'csapat-ranglista'!$A:$FP,DF$321,FALSE)/8,VLOOKUP(VLOOKUP($A12,csapatok!$A:$NN,DF$320,FALSE),'csapat-ranglista'!$A:$FP,DF$321,FALSE)/4),0)</f>
        <v>0</v>
      </c>
      <c r="DG12" s="223">
        <f>IFERROR(IF(RIGHT(VLOOKUP($A12,csapatok!$A:$NN,DG$320,FALSE),5)="Csere",VLOOKUP(LEFT(VLOOKUP($A12,csapatok!$A:$NN,DG$320,FALSE),LEN(VLOOKUP($A12,csapatok!$A:$NN,DG$320,FALSE))-6),'csapat-ranglista'!$A:$FP,DG$321,FALSE)/8,VLOOKUP(VLOOKUP($A12,csapatok!$A:$NN,DG$320,FALSE),'csapat-ranglista'!$A:$FP,DG$321,FALSE)/4),0)</f>
        <v>0</v>
      </c>
      <c r="DH12" s="223">
        <f>IFERROR(IF(RIGHT(VLOOKUP($A12,csapatok!$A:$NN,DH$320,FALSE),5)="Csere",VLOOKUP(LEFT(VLOOKUP($A12,csapatok!$A:$NN,DH$320,FALSE),LEN(VLOOKUP($A12,csapatok!$A:$NN,DH$320,FALSE))-6),'csapat-ranglista'!$A:$FP,DH$321,FALSE)/8,VLOOKUP(VLOOKUP($A12,csapatok!$A:$NN,DH$320,FALSE),'csapat-ranglista'!$A:$FP,DH$321,FALSE)/4),0)</f>
        <v>0</v>
      </c>
      <c r="DI12" s="223">
        <f>IFERROR(IF(RIGHT(VLOOKUP($A12,csapatok!$A:$NN,DI$320,FALSE),5)="Csere",VLOOKUP(LEFT(VLOOKUP($A12,csapatok!$A:$NN,DI$320,FALSE),LEN(VLOOKUP($A12,csapatok!$A:$NN,DI$320,FALSE))-6),'csapat-ranglista'!$A:$FP,DI$321,FALSE)/8,VLOOKUP(VLOOKUP($A12,csapatok!$A:$NN,DI$320,FALSE),'csapat-ranglista'!$A:$FP,DI$321,FALSE)/4),0)</f>
        <v>12.325776889685107</v>
      </c>
      <c r="DJ12" s="223">
        <f>IFERROR(IF(RIGHT(VLOOKUP($A12,csapatok!$A:$NN,DJ$320,FALSE),5)="Csere",VLOOKUP(LEFT(VLOOKUP($A12,csapatok!$A:$NN,DJ$320,FALSE),LEN(VLOOKUP($A12,csapatok!$A:$NN,DJ$320,FALSE))-6),'csapat-ranglista'!$A:$FP,DJ$321,FALSE)/8,VLOOKUP(VLOOKUP($A12,csapatok!$A:$NN,DJ$320,FALSE),'csapat-ranglista'!$A:$FP,DJ$321,FALSE)/4),0)</f>
        <v>0</v>
      </c>
      <c r="DK12" s="223">
        <f>IFERROR(IF(RIGHT(VLOOKUP($A12,csapatok!$A:$NN,DK$320,FALSE),5)="Csere",VLOOKUP(LEFT(VLOOKUP($A12,csapatok!$A:$NN,DK$320,FALSE),LEN(VLOOKUP($A12,csapatok!$A:$NN,DK$320,FALSE))-6),'csapat-ranglista'!$A:$FP,DK$321,FALSE)/8,VLOOKUP(VLOOKUP($A12,csapatok!$A:$NN,DK$320,FALSE),'csapat-ranglista'!$A:$FP,DK$321,FALSE)/4),0)</f>
        <v>0</v>
      </c>
      <c r="DL12" s="223">
        <f>IFERROR(IF(RIGHT(VLOOKUP($A12,csapatok!$A:$NN,DL$320,FALSE),5)="Csere",VLOOKUP(LEFT(VLOOKUP($A12,csapatok!$A:$NN,DL$320,FALSE),LEN(VLOOKUP($A12,csapatok!$A:$NN,DL$320,FALSE))-6),'csapat-ranglista'!$A:$FP,DL$321,FALSE)/8,VLOOKUP(VLOOKUP($A12,csapatok!$A:$NN,DL$320,FALSE),'csapat-ranglista'!$A:$FP,DL$321,FALSE)/4),0)</f>
        <v>0</v>
      </c>
      <c r="DM12" s="223">
        <f>IFERROR(IF(RIGHT(VLOOKUP($A12,csapatok!$A:$NN,DM$320,FALSE),5)="Csere",VLOOKUP(LEFT(VLOOKUP($A12,csapatok!$A:$NN,DM$320,FALSE),LEN(VLOOKUP($A12,csapatok!$A:$NN,DM$320,FALSE))-6),'csapat-ranglista'!$A:$FP,DM$321,FALSE)/8,VLOOKUP(VLOOKUP($A12,csapatok!$A:$NN,DM$320,FALSE),'csapat-ranglista'!$A:$FP,DM$321,FALSE)/4),0)</f>
        <v>13.424667198798375</v>
      </c>
      <c r="DN12" s="223">
        <f>IFERROR(IF(RIGHT(VLOOKUP($A12,csapatok!$A:$NN,DN$320,FALSE),5)="Csere",VLOOKUP(LEFT(VLOOKUP($A12,csapatok!$A:$NN,DN$320,FALSE),LEN(VLOOKUP($A12,csapatok!$A:$NN,DN$320,FALSE))-6),'csapat-ranglista'!$A:$FP,DN$321,FALSE)/8,VLOOKUP(VLOOKUP($A12,csapatok!$A:$NN,DN$320,FALSE),'csapat-ranglista'!$A:$FP,DN$321,FALSE)/4),0)</f>
        <v>0</v>
      </c>
      <c r="DO12" s="224">
        <f>versenyek!$MF$11*IFERROR(VLOOKUP(VLOOKUP($A12,versenyek!ME:MG,3,FALSE),szabalyok!$A$16:$B$23,2,FALSE)/4,0)</f>
        <v>0</v>
      </c>
      <c r="DP12" s="224">
        <f>versenyek!$MI$11*IFERROR(VLOOKUP(VLOOKUP($A12,versenyek!MH:MJ,3,FALSE),szabalyok!$A$16:$B$23,2,FALSE)/4,0)</f>
        <v>0</v>
      </c>
      <c r="DQ12" s="223">
        <f>IFERROR(IF(RIGHT(VLOOKUP($A12,csapatok!$A:$NN,DQ$320,FALSE),5)="Csere",VLOOKUP(LEFT(VLOOKUP($A12,csapatok!$A:$NN,DQ$320,FALSE),LEN(VLOOKUP($A12,csapatok!$A:$NN,DQ$320,FALSE))-6),'csapat-ranglista'!$A:$FP,DQ$321,FALSE)/8,VLOOKUP(VLOOKUP($A12,csapatok!$A:$NN,DQ$320,FALSE),'csapat-ranglista'!$A:$FP,DQ$321,FALSE)/4),0)</f>
        <v>45</v>
      </c>
      <c r="DR12" s="223">
        <f>IFERROR(IF(RIGHT(VLOOKUP($A12,csapatok!$A:$NN,DR$320,FALSE),5)="Csere",VLOOKUP(LEFT(VLOOKUP($A12,csapatok!$A:$NN,DR$320,FALSE),LEN(VLOOKUP($A12,csapatok!$A:$NN,DR$320,FALSE))-6),'csapat-ranglista'!$A:$FP,DR$321,FALSE)/8,VLOOKUP(VLOOKUP($A12,csapatok!$A:$NN,DR$320,FALSE),'csapat-ranglista'!$A:$FP,DR$321,FALSE)/4),0)</f>
        <v>0</v>
      </c>
      <c r="DS12" s="223">
        <f>IFERROR(IF(RIGHT(VLOOKUP($A12,csapatok!$A:$NN,DS$320,FALSE),5)="Csere",VLOOKUP(LEFT(VLOOKUP($A12,csapatok!$A:$NN,DS$320,FALSE),LEN(VLOOKUP($A12,csapatok!$A:$NN,DS$320,FALSE))-6),'csapat-ranglista'!$A:$FP,DS$321,FALSE)/8,VLOOKUP(VLOOKUP($A12,csapatok!$A:$NN,DS$320,FALSE),'csapat-ranglista'!$A:$FP,DS$321,FALSE)/4),0)</f>
        <v>4.0433876166719882</v>
      </c>
      <c r="DT12" s="223">
        <f>IFERROR(IF(RIGHT(VLOOKUP($A12,csapatok!$A:$NN,DT$320,FALSE),5)="Csere",VLOOKUP(LEFT(VLOOKUP($A12,csapatok!$A:$NN,DT$320,FALSE),LEN(VLOOKUP($A12,csapatok!$A:$NN,DT$320,FALSE))-6),'csapat-ranglista'!$A:$FP,DT$321,FALSE)/8,VLOOKUP(VLOOKUP($A12,csapatok!$A:$NN,DT$320,FALSE),'csapat-ranglista'!$A:$FP,DT$321,FALSE)/4),0)</f>
        <v>0</v>
      </c>
      <c r="DU12" s="223">
        <f>IFERROR(IF(RIGHT(VLOOKUP($A12,csapatok!$A:$NN,DU$320,FALSE),5)="Csere",VLOOKUP(LEFT(VLOOKUP($A12,csapatok!$A:$NN,DU$320,FALSE),LEN(VLOOKUP($A12,csapatok!$A:$NN,DU$320,FALSE))-6),'csapat-ranglista'!$A:$FP,DU$321,FALSE)/8,VLOOKUP(VLOOKUP($A12,csapatok!$A:$NN,DU$320,FALSE),'csapat-ranglista'!$A:$FP,DU$321,FALSE)/4),0)</f>
        <v>0</v>
      </c>
      <c r="DV12" s="223">
        <f>IFERROR(IF(RIGHT(VLOOKUP($A12,csapatok!$A:$NN,DV$320,FALSE),5)="Csere",VLOOKUP(LEFT(VLOOKUP($A12,csapatok!$A:$NN,DV$320,FALSE),LEN(VLOOKUP($A12,csapatok!$A:$NN,DV$320,FALSE))-6),'csapat-ranglista'!$A:$FP,DV$321,FALSE)/8,VLOOKUP(VLOOKUP($A12,csapatok!$A:$NN,DV$320,FALSE),'csapat-ranglista'!$A:$FP,DV$321,FALSE)/4),0)</f>
        <v>0</v>
      </c>
      <c r="DW12" s="223">
        <f>IFERROR(IF(RIGHT(VLOOKUP($A12,csapatok!$A:$NN,DW$320,FALSE),5)="Csere",VLOOKUP(LEFT(VLOOKUP($A12,csapatok!$A:$NN,DW$320,FALSE),LEN(VLOOKUP($A12,csapatok!$A:$NN,DW$320,FALSE))-6),'csapat-ranglista'!$A:$FP,DW$321,FALSE)/8,VLOOKUP(VLOOKUP($A12,csapatok!$A:$NN,DW$320,FALSE),'csapat-ranglista'!$A:$FP,DW$321,FALSE)/4),0)</f>
        <v>9.5194887433954314</v>
      </c>
      <c r="DX12" s="223">
        <f>IFERROR(IF(RIGHT(VLOOKUP($A12,csapatok!$A:$NN,DX$320,FALSE),5)="Csere",VLOOKUP(LEFT(VLOOKUP($A12,csapatok!$A:$NN,DX$320,FALSE),LEN(VLOOKUP($A12,csapatok!$A:$NN,DX$320,FALSE))-6),'csapat-ranglista'!$A:$FP,DX$321,FALSE)/8,VLOOKUP(VLOOKUP($A12,csapatok!$A:$NN,DX$320,FALSE),'csapat-ranglista'!$A:$FP,DX$321,FALSE)/4),0)</f>
        <v>0</v>
      </c>
      <c r="DY12" s="223">
        <f>IFERROR(IF(RIGHT(VLOOKUP($A12,csapatok!$A:$NN,DY$320,FALSE),5)="Csere",VLOOKUP(LEFT(VLOOKUP($A12,csapatok!$A:$NN,DY$320,FALSE),LEN(VLOOKUP($A12,csapatok!$A:$NN,DY$320,FALSE))-6),'csapat-ranglista'!$A:$FP,DY$321,FALSE)/8,VLOOKUP(VLOOKUP($A12,csapatok!$A:$NN,DY$320,FALSE),'csapat-ranglista'!$A:$FP,DY$321,FALSE)/4),0)</f>
        <v>0</v>
      </c>
      <c r="DZ12" s="223">
        <f>IFERROR(IF(RIGHT(VLOOKUP($A12,csapatok!$A:$NN,DZ$320,FALSE),5)="Csere",VLOOKUP(LEFT(VLOOKUP($A12,csapatok!$A:$NN,DZ$320,FALSE),LEN(VLOOKUP($A12,csapatok!$A:$NN,DZ$320,FALSE))-6),'csapat-ranglista'!$A:$FP,DZ$321,FALSE)/8,VLOOKUP(VLOOKUP($A12,csapatok!$A:$NN,DZ$320,FALSE),'csapat-ranglista'!$A:$FP,DZ$321,FALSE)/4),0)</f>
        <v>0</v>
      </c>
      <c r="EA12" s="223">
        <f>IFERROR(IF(RIGHT(VLOOKUP($A12,csapatok!$A:$NN,EA$320,FALSE),5)="Csere",VLOOKUP(LEFT(VLOOKUP($A12,csapatok!$A:$NN,EA$320,FALSE),LEN(VLOOKUP($A12,csapatok!$A:$NN,EA$320,FALSE))-6),'csapat-ranglista'!$A:$FP,EA$321,FALSE)/8,VLOOKUP(VLOOKUP($A12,csapatok!$A:$NN,EA$320,FALSE),'csapat-ranglista'!$A:$FP,EA$321,FALSE)/4),0)</f>
        <v>0</v>
      </c>
      <c r="EB12" s="223">
        <f>IFERROR(IF(RIGHT(VLOOKUP($A12,csapatok!$A:$NN,EB$320,FALSE),5)="Csere",VLOOKUP(LEFT(VLOOKUP($A12,csapatok!$A:$NN,EB$320,FALSE),LEN(VLOOKUP($A12,csapatok!$A:$NN,EB$320,FALSE))-6),'csapat-ranglista'!$A:$FP,EB$321,FALSE)/8,VLOOKUP(VLOOKUP($A12,csapatok!$A:$NN,EB$320,FALSE),'csapat-ranglista'!$A:$FP,EB$321,FALSE)/4),0)</f>
        <v>0</v>
      </c>
      <c r="EC12" s="223">
        <f>IFERROR(IF(RIGHT(VLOOKUP($A12,csapatok!$A:$NN,EC$320,FALSE),5)="Csere",VLOOKUP(LEFT(VLOOKUP($A12,csapatok!$A:$NN,EC$320,FALSE),LEN(VLOOKUP($A12,csapatok!$A:$NN,EC$320,FALSE))-6),'csapat-ranglista'!$A:$FP,EC$321,FALSE)/8,VLOOKUP(VLOOKUP($A12,csapatok!$A:$NN,EC$320,FALSE),'csapat-ranglista'!$A:$FP,EC$321,FALSE)/4),0)</f>
        <v>0</v>
      </c>
      <c r="ED12" s="223">
        <f>IFERROR(IF(RIGHT(VLOOKUP($A12,csapatok!$A:$NN,ED$320,FALSE),5)="Csere",VLOOKUP(LEFT(VLOOKUP($A12,csapatok!$A:$NN,ED$320,FALSE),LEN(VLOOKUP($A12,csapatok!$A:$NN,ED$320,FALSE))-6),'csapat-ranglista'!$A:$FP,ED$321,FALSE)/8,VLOOKUP(VLOOKUP($A12,csapatok!$A:$NN,ED$320,FALSE),'csapat-ranglista'!$A:$FP,ED$321,FALSE)/4),0)</f>
        <v>0</v>
      </c>
      <c r="EE12" s="223">
        <f>IFERROR(IF(RIGHT(VLOOKUP($A12,csapatok!$A:$NN,EE$320,FALSE),5)="Csere",VLOOKUP(LEFT(VLOOKUP($A12,csapatok!$A:$NN,EE$320,FALSE),LEN(VLOOKUP($A12,csapatok!$A:$NN,EE$320,FALSE))-6),'csapat-ranglista'!$A:$FP,EE$321,FALSE)/8,VLOOKUP(VLOOKUP($A12,csapatok!$A:$NN,EE$320,FALSE),'csapat-ranglista'!$A:$FP,EE$321,FALSE)/4),0)</f>
        <v>15</v>
      </c>
      <c r="EF12" s="223">
        <f>IFERROR(IF(RIGHT(VLOOKUP($A12,csapatok!$A:$NN,EF$320,FALSE),5)="Csere",VLOOKUP(LEFT(VLOOKUP($A12,csapatok!$A:$NN,EF$320,FALSE),LEN(VLOOKUP($A12,csapatok!$A:$NN,EF$320,FALSE))-6),'csapat-ranglista'!$A:$FP,EF$321,FALSE)/8,VLOOKUP(VLOOKUP($A12,csapatok!$A:$NN,EF$320,FALSE),'csapat-ranglista'!$A:$FP,EF$321,FALSE)/4),0)</f>
        <v>18.358922486705481</v>
      </c>
      <c r="EG12" s="223">
        <f>IFERROR(IF(RIGHT(VLOOKUP($A12,csapatok!$A:$NN,EG$320,FALSE),5)="Csere",VLOOKUP(LEFT(VLOOKUP($A12,csapatok!$A:$NN,EG$320,FALSE),LEN(VLOOKUP($A12,csapatok!$A:$NN,EG$320,FALSE))-6),'csapat-ranglista'!$A:$FP,EG$321,FALSE)/8,VLOOKUP(VLOOKUP($A12,csapatok!$A:$NN,EG$320,FALSE),'csapat-ranglista'!$A:$FP,EG$321,FALSE)/4),0)</f>
        <v>0</v>
      </c>
      <c r="EH12" s="223">
        <f>IFERROR(IF(RIGHT(VLOOKUP($A12,csapatok!$A:$NN,EH$320,FALSE),5)="Csere",VLOOKUP(LEFT(VLOOKUP($A12,csapatok!$A:$NN,EH$320,FALSE),LEN(VLOOKUP($A12,csapatok!$A:$NN,EH$320,FALSE))-6),'csapat-ranglista'!$A:$FP,EH$321,FALSE)/8,VLOOKUP(VLOOKUP($A12,csapatok!$A:$NN,EH$320,FALSE),'csapat-ranglista'!$A:$FP,EH$321,FALSE)/4),0)</f>
        <v>0</v>
      </c>
      <c r="EI12" s="223">
        <f>IFERROR(IF(RIGHT(VLOOKUP($A12,csapatok!$A:$NN,EI$320,FALSE),5)="Csere",VLOOKUP(LEFT(VLOOKUP($A12,csapatok!$A:$NN,EI$320,FALSE),LEN(VLOOKUP($A12,csapatok!$A:$NN,EI$320,FALSE))-6),'csapat-ranglista'!$A:$FP,EI$321,FALSE)/8,VLOOKUP(VLOOKUP($A12,csapatok!$A:$NN,EI$320,FALSE),'csapat-ranglista'!$A:$FP,EI$321,FALSE)/4),0)</f>
        <v>0</v>
      </c>
      <c r="EJ12" s="223">
        <f>IFERROR(IF(RIGHT(VLOOKUP($A12,csapatok!$A:$NN,EJ$320,FALSE),5)="Csere",VLOOKUP(LEFT(VLOOKUP($A12,csapatok!$A:$NN,EJ$320,FALSE),LEN(VLOOKUP($A12,csapatok!$A:$NN,EJ$320,FALSE))-6),'csapat-ranglista'!$A:$FP,EJ$321,FALSE)/8,VLOOKUP(VLOOKUP($A12,csapatok!$A:$NN,EJ$320,FALSE),'csapat-ranglista'!$A:$FP,EJ$321,FALSE)/4),0)</f>
        <v>14.577324162414021</v>
      </c>
      <c r="EK12" s="223">
        <f>IFERROR(IF(RIGHT(VLOOKUP($A12,csapatok!$A:$NN,EK$320,FALSE),5)="Csere",VLOOKUP(LEFT(VLOOKUP($A12,csapatok!$A:$NN,EK$320,FALSE),LEN(VLOOKUP($A12,csapatok!$A:$NN,EK$320,FALSE))-6),'csapat-ranglista'!$A:$FP,EK$321,FALSE)/8,VLOOKUP(VLOOKUP($A12,csapatok!$A:$NN,EK$320,FALSE),'csapat-ranglista'!$A:$FP,EK$321,FALSE)/4),0)</f>
        <v>0</v>
      </c>
      <c r="EL12" s="223">
        <f>IFERROR(IF(RIGHT(VLOOKUP($A12,csapatok!$A:$NN,EL$320,FALSE),5)="Csere",VLOOKUP(LEFT(VLOOKUP($A12,csapatok!$A:$NN,EL$320,FALSE),LEN(VLOOKUP($A12,csapatok!$A:$NN,EL$320,FALSE))-6),'csapat-ranglista'!$A:$FP,EL$321,FALSE)/8,VLOOKUP(VLOOKUP($A12,csapatok!$A:$NN,EL$320,FALSE),'csapat-ranglista'!$A:$FP,EL$321,FALSE)/4),0)</f>
        <v>10.705615435275668</v>
      </c>
      <c r="EM12" s="223">
        <f>IFERROR(IF(RIGHT(VLOOKUP($A12,csapatok!$A:$NN,EM$320,FALSE),5)="Csere",VLOOKUP(LEFT(VLOOKUP($A12,csapatok!$A:$NN,EM$320,FALSE),LEN(VLOOKUP($A12,csapatok!$A:$NN,EM$320,FALSE))-6),'csapat-ranglista'!$A:$FP,EM$321,FALSE)/8,VLOOKUP(VLOOKUP($A12,csapatok!$A:$NN,EM$320,FALSE),'csapat-ranglista'!$A:$FP,EM$321,FALSE)/4),0)</f>
        <v>0</v>
      </c>
      <c r="EN12" s="223">
        <f>IFERROR(IF(RIGHT(VLOOKUP($A12,csapatok!$A:$NN,EN$320,FALSE),5)="Csere",VLOOKUP(LEFT(VLOOKUP($A12,csapatok!$A:$NN,EN$320,FALSE),LEN(VLOOKUP($A12,csapatok!$A:$NN,EN$320,FALSE))-6),'csapat-ranglista'!$A:$FP,EN$321,FALSE)/8,VLOOKUP(VLOOKUP($A12,csapatok!$A:$NN,EN$320,FALSE),'csapat-ranglista'!$A:$FP,EN$321,FALSE)/4),0)</f>
        <v>1.0351660174651944</v>
      </c>
      <c r="EO12" s="223">
        <f>IFERROR(IF(RIGHT(VLOOKUP($A12,csapatok!$A:$NN,EO$320,FALSE),5)="Csere",VLOOKUP(LEFT(VLOOKUP($A12,csapatok!$A:$NN,EO$320,FALSE),LEN(VLOOKUP($A12,csapatok!$A:$NN,EO$320,FALSE))-6),'csapat-ranglista'!$A:$FP,EO$321,FALSE)/8,VLOOKUP(VLOOKUP($A12,csapatok!$A:$NN,EO$320,FALSE),'csapat-ranglista'!$A:$FP,EO$321,FALSE)/4),0)</f>
        <v>0</v>
      </c>
      <c r="EP12" s="223">
        <f>IFERROR(IF(RIGHT(VLOOKUP($A12,csapatok!$A:$NN,EP$320,FALSE),5)="Csere",VLOOKUP(LEFT(VLOOKUP($A12,csapatok!$A:$NN,EP$320,FALSE),LEN(VLOOKUP($A12,csapatok!$A:$NN,EP$320,FALSE))-6),'csapat-ranglista'!$A:$FP,EP$321,FALSE)/8,VLOOKUP(VLOOKUP($A12,csapatok!$A:$NN,EP$320,FALSE),'csapat-ranglista'!$A:$FP,EP$321,FALSE)/4),0)</f>
        <v>4.3736131441296964</v>
      </c>
      <c r="EQ12" s="223">
        <f>IFERROR(IF(RIGHT(VLOOKUP($A12,csapatok!$A:$NN,EQ$320,FALSE),5)="Csere",VLOOKUP(LEFT(VLOOKUP($A12,csapatok!$A:$NN,EQ$320,FALSE),LEN(VLOOKUP($A12,csapatok!$A:$NN,EQ$320,FALSE))-6),'csapat-ranglista'!$A:$FP,EQ$321,FALSE)/8,VLOOKUP(VLOOKUP($A12,csapatok!$A:$NN,EQ$320,FALSE),'csapat-ranglista'!$A:$FP,EQ$321,FALSE)/4),0)</f>
        <v>0</v>
      </c>
      <c r="ER12" s="223">
        <f>IFERROR(IF(RIGHT(VLOOKUP($A12,csapatok!$A:$NN,ER$320,FALSE),5)="Csere",VLOOKUP(LEFT(VLOOKUP($A12,csapatok!$A:$NN,ER$320,FALSE),LEN(VLOOKUP($A12,csapatok!$A:$NN,ER$320,FALSE))-6),'csapat-ranglista'!$A:$FP,ER$321,FALSE)/8,VLOOKUP(VLOOKUP($A12,csapatok!$A:$NN,ER$320,FALSE),'csapat-ranglista'!$A:$FP,ER$321,FALSE)/4),0)</f>
        <v>0</v>
      </c>
      <c r="ES12" s="223">
        <f>IFERROR(IF(RIGHT(VLOOKUP($A12,csapatok!$A:$NN,ES$320,FALSE),5)="Csere",VLOOKUP(LEFT(VLOOKUP($A12,csapatok!$A:$NN,ES$320,FALSE),LEN(VLOOKUP($A12,csapatok!$A:$NN,ES$320,FALSE))-6),'csapat-ranglista'!$A:$FP,ES$321,FALSE)/8,VLOOKUP(VLOOKUP($A12,csapatok!$A:$NN,ES$320,FALSE),'csapat-ranglista'!$A:$FP,ES$321,FALSE)/4),0)</f>
        <v>0</v>
      </c>
      <c r="ET12" s="223">
        <f>IFERROR(IF(RIGHT(VLOOKUP($A12,csapatok!$A:$NN,ET$320,FALSE),5)="Csere",VLOOKUP(LEFT(VLOOKUP($A12,csapatok!$A:$NN,ET$320,FALSE),LEN(VLOOKUP($A12,csapatok!$A:$NN,ET$320,FALSE))-6),'csapat-ranglista'!$A:$FP,ET$321,FALSE)/8,VLOOKUP(VLOOKUP($A12,csapatok!$A:$NN,ET$320,FALSE),'csapat-ranglista'!$A:$FP,ET$321,FALSE)/4),0)</f>
        <v>0</v>
      </c>
      <c r="EU12" s="223">
        <f>IFERROR(IF(RIGHT(VLOOKUP($A12,csapatok!$A:$NN,EU$320,FALSE),5)="Csere",VLOOKUP(LEFT(VLOOKUP($A12,csapatok!$A:$NN,EU$320,FALSE),LEN(VLOOKUP($A12,csapatok!$A:$NN,EU$320,FALSE))-6),'csapat-ranglista'!$A:$FP,EU$321,FALSE)/8,VLOOKUP(VLOOKUP($A12,csapatok!$A:$NN,EU$320,FALSE),'csapat-ranglista'!$A:$FP,EU$321,FALSE)/4),0)</f>
        <v>0</v>
      </c>
      <c r="EV12" s="223">
        <f>IFERROR(IF(RIGHT(VLOOKUP($A12,csapatok!$A:$NN,EV$320,FALSE),5)="Csere",VLOOKUP(LEFT(VLOOKUP($A12,csapatok!$A:$NN,EV$320,FALSE),LEN(VLOOKUP($A12,csapatok!$A:$NN,EV$320,FALSE))-6),'csapat-ranglista'!$A:$FP,EV$321,FALSE)/8,VLOOKUP(VLOOKUP($A12,csapatok!$A:$NN,EV$320,FALSE),'csapat-ranglista'!$A:$FP,EV$321,FALSE)/4),0)</f>
        <v>0</v>
      </c>
      <c r="EW12" s="223">
        <f>IFERROR(IF(RIGHT(VLOOKUP($A12,csapatok!$A:$NN,EW$320,FALSE),5)="Csere",VLOOKUP(LEFT(VLOOKUP($A12,csapatok!$A:$NN,EW$320,FALSE),LEN(VLOOKUP($A12,csapatok!$A:$NN,EW$320,FALSE))-6),'csapat-ranglista'!$A:$FP,EW$321,FALSE)/8,VLOOKUP(VLOOKUP($A12,csapatok!$A:$NN,EW$320,FALSE),'csapat-ranglista'!$A:$FP,EW$321,FALSE)/4),0)</f>
        <v>0</v>
      </c>
      <c r="EX12" s="223">
        <f>IFERROR(IF(RIGHT(VLOOKUP($A12,csapatok!$A:$NN,EX$320,FALSE),5)="Csere",VLOOKUP(LEFT(VLOOKUP($A12,csapatok!$A:$NN,EX$320,FALSE),LEN(VLOOKUP($A12,csapatok!$A:$NN,EX$320,FALSE))-6),'csapat-ranglista'!$A:$FP,EX$321,FALSE)/8,VLOOKUP(VLOOKUP($A12,csapatok!$A:$NN,EX$320,FALSE),'csapat-ranglista'!$A:$FP,EX$321,FALSE)/4),0)</f>
        <v>0</v>
      </c>
      <c r="EY12" s="223">
        <f>IFERROR(IF(RIGHT(VLOOKUP($A12,csapatok!$A:$NN,EY$320,FALSE),5)="Csere",VLOOKUP(LEFT(VLOOKUP($A12,csapatok!$A:$NN,EY$320,FALSE),LEN(VLOOKUP($A12,csapatok!$A:$NN,EY$320,FALSE))-6),'csapat-ranglista'!$A:$FP,EY$321,FALSE)/8,VLOOKUP(VLOOKUP($A12,csapatok!$A:$NN,EY$320,FALSE),'csapat-ranglista'!$A:$FP,EY$321,FALSE)/4),0)</f>
        <v>0</v>
      </c>
      <c r="EZ12" s="223">
        <f>IFERROR(IF(RIGHT(VLOOKUP($A12,csapatok!$A:$NN,EZ$320,FALSE),5)="Csere",VLOOKUP(LEFT(VLOOKUP($A12,csapatok!$A:$NN,EZ$320,FALSE),LEN(VLOOKUP($A12,csapatok!$A:$NN,EZ$320,FALSE))-6),'csapat-ranglista'!$A:$FP,EZ$321,FALSE)/8,VLOOKUP(VLOOKUP($A12,csapatok!$A:$NN,EZ$320,FALSE),'csapat-ranglista'!$A:$FP,EZ$321,FALSE)/4),0)</f>
        <v>0</v>
      </c>
      <c r="FA12" s="223">
        <f>IFERROR(IF(RIGHT(VLOOKUP($A12,csapatok!$A:$NN,FA$320,FALSE),5)="Csere",VLOOKUP(LEFT(VLOOKUP($A12,csapatok!$A:$NN,FA$320,FALSE),LEN(VLOOKUP($A12,csapatok!$A:$NN,FA$320,FALSE))-6),'csapat-ranglista'!$A:$FP,FA$321,FALSE)/8,VLOOKUP(VLOOKUP($A12,csapatok!$A:$NN,FA$320,FALSE),'csapat-ranglista'!$A:$FP,FA$321,FALSE)/4),0)</f>
        <v>62.783906764197233</v>
      </c>
      <c r="FB12" s="223">
        <f>IFERROR(IF(RIGHT(VLOOKUP($A12,csapatok!$A:$NN,FB$320,FALSE),5)="Csere",VLOOKUP(LEFT(VLOOKUP($A12,csapatok!$A:$NN,FB$320,FALSE),LEN(VLOOKUP($A12,csapatok!$A:$NN,FB$320,FALSE))-6),'csapat-ranglista'!$A:$FP,FB$321,FALSE)/8,VLOOKUP(VLOOKUP($A12,csapatok!$A:$NN,FB$320,FALSE),'csapat-ranglista'!$A:$FP,FB$321,FALSE)/4),0)</f>
        <v>0</v>
      </c>
      <c r="FC12" s="223">
        <f>IFERROR(IF(RIGHT(VLOOKUP($A12,csapatok!$A:$NN,FC$320,FALSE),5)="Csere",VLOOKUP(LEFT(VLOOKUP($A12,csapatok!$A:$NN,FC$320,FALSE),LEN(VLOOKUP($A12,csapatok!$A:$NN,FC$320,FALSE))-6),'csapat-ranglista'!$A:$FP,FC$321,FALSE)/8,VLOOKUP(VLOOKUP($A12,csapatok!$A:$NN,FC$320,FALSE),'csapat-ranglista'!$A:$FP,FC$321,FALSE)/4),0)</f>
        <v>0</v>
      </c>
      <c r="FD12" s="224">
        <f>versenyek!$QY$11*IFERROR(VLOOKUP(VLOOKUP($A12,versenyek!QX:QZ,3,FALSE),szabalyok!$A$16:$B$23,2,FALSE)/4,0)</f>
        <v>0</v>
      </c>
      <c r="FE12" s="224">
        <f>versenyek!$RB$11*IFERROR(VLOOKUP(VLOOKUP($A12,versenyek!RA:RC,3,FALSE),szabalyok!$A$16:$B$23,2,FALSE)/4,0)</f>
        <v>0</v>
      </c>
      <c r="FF12" s="223">
        <f>IFERROR(IF(RIGHT(VLOOKUP($A12,csapatok!$A:$NN,FF$320,FALSE),5)="Csere",VLOOKUP(LEFT(VLOOKUP($A12,csapatok!$A:$NN,FF$320,FALSE),LEN(VLOOKUP($A12,csapatok!$A:$NN,FF$320,FALSE))-6),'csapat-ranglista'!$A:$FP,FF$321,FALSE)/8,VLOOKUP(VLOOKUP($A12,csapatok!$A:$NN,FF$320,FALSE),'csapat-ranglista'!$A:$FP,FF$321,FALSE)/4),0)</f>
        <v>0</v>
      </c>
      <c r="FG12" s="223">
        <f>IFERROR(IF(RIGHT(VLOOKUP($A12,csapatok!$A:$NN,FG$320,FALSE),5)="Csere",VLOOKUP(LEFT(VLOOKUP($A12,csapatok!$A:$NN,FG$320,FALSE),LEN(VLOOKUP($A12,csapatok!$A:$NN,FG$320,FALSE))-6),'csapat-ranglista'!$A:$FP,FG$321,FALSE)/8,VLOOKUP(VLOOKUP($A12,csapatok!$A:$NN,FG$320,FALSE),'csapat-ranglista'!$A:$FP,FG$321,FALSE)/4),0)</f>
        <v>0</v>
      </c>
      <c r="FH12" s="223">
        <f>IFERROR(IF(RIGHT(VLOOKUP($A12,csapatok!$A:$NN,FH$320,FALSE),5)="Csere",VLOOKUP(LEFT(VLOOKUP($A12,csapatok!$A:$NN,FH$320,FALSE),LEN(VLOOKUP($A12,csapatok!$A:$NN,FH$320,FALSE))-6),'csapat-ranglista'!$A:$FP,FH$321,FALSE)/8,VLOOKUP(VLOOKUP($A12,csapatok!$A:$NN,FH$320,FALSE),'csapat-ranglista'!$A:$FP,FH$321,FALSE)/4),0)</f>
        <v>0</v>
      </c>
      <c r="FI12" s="223">
        <f>IFERROR(IF(RIGHT(VLOOKUP($A12,csapatok!$A:$NN,FI$320,FALSE),5)="Csere",VLOOKUP(LEFT(VLOOKUP($A12,csapatok!$A:$NN,FI$320,FALSE),LEN(VLOOKUP($A12,csapatok!$A:$NN,FI$320,FALSE))-6),'csapat-ranglista'!$A:$FP,FI$321,FALSE)/8,VLOOKUP(VLOOKUP($A12,csapatok!$A:$NN,FI$320,FALSE),'csapat-ranglista'!$A:$FP,FI$321,FALSE)/4),0)</f>
        <v>0</v>
      </c>
      <c r="FJ12" s="223">
        <f>IFERROR(IF(RIGHT(VLOOKUP($A12,csapatok!$A:$NN,FJ$320,FALSE),5)="Csere",VLOOKUP(LEFT(VLOOKUP($A12,csapatok!$A:$NN,FJ$320,FALSE),LEN(VLOOKUP($A12,csapatok!$A:$NN,FJ$320,FALSE))-6),'csapat-ranglista'!$A:$FP,FJ$321,FALSE)/8,VLOOKUP(VLOOKUP($A12,csapatok!$A:$NN,FJ$320,FALSE),'csapat-ranglista'!$A:$FP,FJ$321,FALSE)/4),0)</f>
        <v>0</v>
      </c>
      <c r="FK12" s="223">
        <f>IFERROR(IF(RIGHT(VLOOKUP($A12,csapatok!$A:$NN,FK$320,FALSE),5)="Csere",VLOOKUP(LEFT(VLOOKUP($A12,csapatok!$A:$NN,FK$320,FALSE),LEN(VLOOKUP($A12,csapatok!$A:$NN,FK$320,FALSE))-6),'csapat-ranglista'!$A:$FP,FK$321,FALSE)/8,VLOOKUP(VLOOKUP($A12,csapatok!$A:$NN,FK$320,FALSE),'csapat-ranglista'!$A:$FP,FK$321,FALSE)/4),0)</f>
        <v>8.7557967933578578</v>
      </c>
      <c r="FL12" s="223">
        <f>IFERROR(IF(RIGHT(VLOOKUP($A12,csapatok!$A:$NN,FL$320,FALSE),5)="Csere",VLOOKUP(LEFT(VLOOKUP($A12,csapatok!$A:$NN,FL$320,FALSE),LEN(VLOOKUP($A12,csapatok!$A:$NN,FL$320,FALSE))-6),'csapat-ranglista'!$A:$FP,FL$321,FALSE)/8,VLOOKUP(VLOOKUP($A12,csapatok!$A:$NN,FL$320,FALSE),'csapat-ranglista'!$A:$FP,FL$321,FALSE)/4),0)</f>
        <v>0</v>
      </c>
      <c r="FM12" s="223">
        <f>IFERROR(IF(RIGHT(VLOOKUP($A12,csapatok!$A:$NN,FM$320,FALSE),5)="Csere",VLOOKUP(LEFT(VLOOKUP($A12,csapatok!$A:$NN,FM$320,FALSE),LEN(VLOOKUP($A12,csapatok!$A:$NN,FM$320,FALSE))-6),'csapat-ranglista'!$A:$FP,FM$321,FALSE)/8,VLOOKUP(VLOOKUP($A12,csapatok!$A:$NN,FM$320,FALSE),'csapat-ranglista'!$A:$FP,FM$321,FALSE)/4),0)</f>
        <v>9.4626137120035487</v>
      </c>
      <c r="FN12" s="223">
        <f>IFERROR(IF(RIGHT(VLOOKUP($A12,csapatok!$A:$NN,FN$320,FALSE),5)="Csere",VLOOKUP(LEFT(VLOOKUP($A12,csapatok!$A:$NN,FN$320,FALSE),LEN(VLOOKUP($A12,csapatok!$A:$NN,FN$320,FALSE))-6),'csapat-ranglista'!$A:$FP,FN$321,FALSE)/8,VLOOKUP(VLOOKUP($A12,csapatok!$A:$NN,FN$320,FALSE),'csapat-ranglista'!$A:$FP,FN$321,FALSE)/4),0)</f>
        <v>0</v>
      </c>
      <c r="FO12" s="223">
        <f>IFERROR(IF(RIGHT(VLOOKUP($A12,csapatok!$A:$NN,FO$320,FALSE),5)="Csere",VLOOKUP(LEFT(VLOOKUP($A12,csapatok!$A:$NN,FO$320,FALSE),LEN(VLOOKUP($A12,csapatok!$A:$NN,FO$320,FALSE))-6),'csapat-ranglista'!$A:$FP,FO$321,FALSE)/8,VLOOKUP(VLOOKUP($A12,csapatok!$A:$NN,FO$320,FALSE),'csapat-ranglista'!$A:$FP,FO$321,FALSE)/4),0)</f>
        <v>0</v>
      </c>
      <c r="FP12" s="223">
        <f>IFERROR(IF(RIGHT(VLOOKUP($A12,csapatok!$A:$NN,FP$320,FALSE),5)="Csere",VLOOKUP(LEFT(VLOOKUP($A12,csapatok!$A:$NN,FP$320,FALSE),LEN(VLOOKUP($A12,csapatok!$A:$NN,FP$320,FALSE))-6),'csapat-ranglista'!$A:$FP,FP$321,FALSE)/8,VLOOKUP(VLOOKUP($A12,csapatok!$A:$NN,FP$320,FALSE),'csapat-ranglista'!$A:$FP,FP$321,FALSE)/4),0)</f>
        <v>0</v>
      </c>
      <c r="FQ12" s="223">
        <f>IFERROR(IF(RIGHT(VLOOKUP($A12,csapatok!$A:$NN,FQ$320,FALSE),5)="Csere",VLOOKUP(LEFT(VLOOKUP($A12,csapatok!$A:$NN,FQ$320,FALSE),LEN(VLOOKUP($A12,csapatok!$A:$NN,FQ$320,FALSE))-6),'csapat-ranglista'!$A:$FP,FQ$321,FALSE)/8,VLOOKUP(VLOOKUP($A12,csapatok!$A:$NN,FQ$320,FALSE),'csapat-ranglista'!$A:$FP,FQ$321,FALSE)/4),0)</f>
        <v>6.3497522372605593</v>
      </c>
      <c r="FR12" s="223">
        <f>IFERROR(IF(RIGHT(VLOOKUP($A12,csapatok!$A:$NN,FR$320,FALSE),5)="Csere",VLOOKUP(LEFT(VLOOKUP($A12,csapatok!$A:$NN,FR$320,FALSE),LEN(VLOOKUP($A12,csapatok!$A:$NN,FR$320,FALSE))-6),'csapat-ranglista'!$A:$FP,FR$321,FALSE)/8,VLOOKUP(VLOOKUP($A12,csapatok!$A:$NN,FR$320,FALSE),'csapat-ranglista'!$A:$FP,FR$321,FALSE)/4),0)</f>
        <v>0</v>
      </c>
      <c r="FS12" s="223">
        <f>IFERROR(IF(RIGHT(VLOOKUP($A12,csapatok!$A:$NN,FS$320,FALSE),5)="Csere",VLOOKUP(LEFT(VLOOKUP($A12,csapatok!$A:$NN,FS$320,FALSE),LEN(VLOOKUP($A12,csapatok!$A:$NN,FS$320,FALSE))-6),'csapat-ranglista'!$A:$FP,FS$321,FALSE)/8,VLOOKUP(VLOOKUP($A12,csapatok!$A:$NN,FS$320,FALSE),'csapat-ranglista'!$A:$FP,FS$321,FALSE)/4),0)</f>
        <v>4.2625776063629628</v>
      </c>
      <c r="FT12" s="223">
        <f>IFERROR(IF(RIGHT(VLOOKUP($A12,csapatok!$A:$NN,FT$320,FALSE),5)="Csere",VLOOKUP(LEFT(VLOOKUP($A12,csapatok!$A:$NN,FT$320,FALSE),LEN(VLOOKUP($A12,csapatok!$A:$NN,FT$320,FALSE))-6),'csapat-ranglista'!$A:$FP,FT$321,FALSE)/8,VLOOKUP(VLOOKUP($A12,csapatok!$A:$NN,FT$320,FALSE),'csapat-ranglista'!$A:$FP,FT$321,FALSE)/4),0)</f>
        <v>0</v>
      </c>
      <c r="FU12" s="223">
        <f>IFERROR(IF(RIGHT(VLOOKUP($A12,csapatok!$A:$NN,FU$320,FALSE),5)="Csere",VLOOKUP(LEFT(VLOOKUP($A12,csapatok!$A:$NN,FU$320,FALSE),LEN(VLOOKUP($A12,csapatok!$A:$NN,FU$320,FALSE))-6),'csapat-ranglista'!$A:$FP,FU$321,FALSE)/8,VLOOKUP(VLOOKUP($A12,csapatok!$A:$NN,FU$320,FALSE),'csapat-ranglista'!$A:$FP,FU$321,FALSE)/4),0)</f>
        <v>8.6372999822048389</v>
      </c>
      <c r="FV12" s="223">
        <f>IFERROR(IF(RIGHT(VLOOKUP($A12,csapatok!$A:$NN,FV$320,FALSE),5)="Csere",VLOOKUP(LEFT(VLOOKUP($A12,csapatok!$A:$NN,FV$320,FALSE),LEN(VLOOKUP($A12,csapatok!$A:$NN,FV$320,FALSE))-6),'csapat-ranglista'!$A:$FP,FV$321,FALSE)/8,VLOOKUP(VLOOKUP($A12,csapatok!$A:$NN,FV$320,FALSE),'csapat-ranglista'!$A:$FP,FV$321,FALSE)/4),0)</f>
        <v>12.972167622736626</v>
      </c>
      <c r="FW12" s="223">
        <f>IFERROR(IF(RIGHT(VLOOKUP($A12,csapatok!$A:$NN,FW$320,FALSE),5)="Csere",VLOOKUP(LEFT(VLOOKUP($A12,csapatok!$A:$NN,FW$320,FALSE),LEN(VLOOKUP($A12,csapatok!$A:$NN,FW$320,FALSE))-6),'csapat-ranglista'!$A:$FP,FW$321,FALSE)/8,VLOOKUP(VLOOKUP($A12,csapatok!$A:$NN,FW$320,FALSE),'csapat-ranglista'!$A:$FP,FW$321,FALSE)/4),0)</f>
        <v>0</v>
      </c>
      <c r="FX12" s="223">
        <f>IFERROR(IF(RIGHT(VLOOKUP($A12,csapatok!$A:$NN,FX$320,FALSE),5)="Csere",VLOOKUP(LEFT(VLOOKUP($A12,csapatok!$A:$NN,FX$320,FALSE),LEN(VLOOKUP($A12,csapatok!$A:$NN,FX$320,FALSE))-6),'csapat-ranglista'!$A:$FP,FX$321,FALSE)/8,VLOOKUP(VLOOKUP($A12,csapatok!$A:$NN,FX$320,FALSE),'csapat-ranglista'!$A:$FP,FX$321,FALSE)/4),0)</f>
        <v>0</v>
      </c>
      <c r="FY12" s="223">
        <f>IFERROR(IF(RIGHT(VLOOKUP($A12,csapatok!$A:$NN,FY$320,FALSE),5)="Csere",VLOOKUP(LEFT(VLOOKUP($A12,csapatok!$A:$NN,FY$320,FALSE),LEN(VLOOKUP($A12,csapatok!$A:$NN,FY$320,FALSE))-6),'csapat-ranglista'!$A:$FP,FY$321,FALSE)/8,VLOOKUP(VLOOKUP($A12,csapatok!$A:$NN,FY$320,FALSE),'csapat-ranglista'!$A:$FP,FY$321,FALSE)/4),0)</f>
        <v>0</v>
      </c>
      <c r="FZ12" s="223">
        <f>IFERROR(IF(RIGHT(VLOOKUP($A12,csapatok!$A:$NN,FZ$320,FALSE),5)="Csere",VLOOKUP(LEFT(VLOOKUP($A12,csapatok!$A:$NN,FZ$320,FALSE),LEN(VLOOKUP($A12,csapatok!$A:$NN,FZ$320,FALSE))-6),'csapat-ranglista'!$A:$FP,FZ$321,FALSE)/8,VLOOKUP(VLOOKUP($A12,csapatok!$A:$NN,FZ$320,FALSE),'csapat-ranglista'!$A:$FP,FZ$321,FALSE)/4),0)</f>
        <v>10.800911535325756</v>
      </c>
      <c r="GA12" s="223">
        <f>IFERROR(IF(RIGHT(VLOOKUP($A12,csapatok!$A:$NN,GA$320,FALSE),5)="Csere",VLOOKUP(LEFT(VLOOKUP($A12,csapatok!$A:$NN,GA$320,FALSE),LEN(VLOOKUP($A12,csapatok!$A:$NN,GA$320,FALSE))-6),'csapat-ranglista'!$A:$FP,GA$321,FALSE)/8,VLOOKUP(VLOOKUP($A12,csapatok!$A:$NN,GA$320,FALSE),'csapat-ranglista'!$A:$FP,GA$321,FALSE)/4),0)</f>
        <v>0</v>
      </c>
      <c r="GB12" s="223">
        <f>IFERROR(IF(RIGHT(VLOOKUP($A12,csapatok!$A:$NN,GB$320,FALSE),5)="Csere",VLOOKUP(LEFT(VLOOKUP($A12,csapatok!$A:$NN,GB$320,FALSE),LEN(VLOOKUP($A12,csapatok!$A:$NN,GB$320,FALSE))-6),'csapat-ranglista'!$A:$FP,GB$321,FALSE)/8,VLOOKUP(VLOOKUP($A12,csapatok!$A:$NN,GB$320,FALSE),'csapat-ranglista'!$A:$FP,GB$321,FALSE)/4),0)</f>
        <v>0</v>
      </c>
      <c r="GC12" s="223">
        <f>IFERROR(IF(RIGHT(VLOOKUP($A12,csapatok!$A:$NN,GC$320,FALSE),5)="Csere",VLOOKUP(LEFT(VLOOKUP($A12,csapatok!$A:$NN,GC$320,FALSE),LEN(VLOOKUP($A12,csapatok!$A:$NN,GC$320,FALSE))-6),'csapat-ranglista'!$A:$FP,GC$321,FALSE)/8,VLOOKUP(VLOOKUP($A12,csapatok!$A:$NN,GC$320,FALSE),'csapat-ranglista'!$A:$FP,GC$321,FALSE)/4),0)</f>
        <v>0</v>
      </c>
      <c r="GD12" s="247">
        <f>SUM(EQ12:GC12)</f>
        <v>124.02502625344937</v>
      </c>
    </row>
    <row r="13" spans="1:186">
      <c r="A13" s="32" t="s">
        <v>738</v>
      </c>
      <c r="B13" s="131">
        <v>36178</v>
      </c>
      <c r="C13" s="131" t="str">
        <f>IF(B13=0,"",IF(B13&lt;$C$1,"felnőtt","ifi"))</f>
        <v>ifi</v>
      </c>
      <c r="D13" s="32" t="s">
        <v>101</v>
      </c>
      <c r="E13" s="45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>
        <f>IFERROR(IF(RIGHT(VLOOKUP($A13,csapatok!$A:$BL,X$320,FALSE),5)="Csere",VLOOKUP(LEFT(VLOOKUP($A13,csapatok!$A:$BL,X$320,FALSE),LEN(VLOOKUP($A13,csapatok!$A:$BL,X$320,FALSE))-6),'csapat-ranglista'!$A:$FP,X$321,FALSE)/8,VLOOKUP(VLOOKUP($A13,csapatok!$A:$BL,X$320,FALSE),'csapat-ranglista'!$A:$FP,X$321,FALSE)/4),0)</f>
        <v>0</v>
      </c>
      <c r="Y13" s="32">
        <f>IFERROR(IF(RIGHT(VLOOKUP($A13,csapatok!$A:$BL,Y$320,FALSE),5)="Csere",VLOOKUP(LEFT(VLOOKUP($A13,csapatok!$A:$BL,Y$320,FALSE),LEN(VLOOKUP($A13,csapatok!$A:$BL,Y$320,FALSE))-6),'csapat-ranglista'!$A:$FP,Y$321,FALSE)/8,VLOOKUP(VLOOKUP($A13,csapatok!$A:$BL,Y$320,FALSE),'csapat-ranglista'!$A:$FP,Y$321,FALSE)/4),0)</f>
        <v>0</v>
      </c>
      <c r="Z13" s="32">
        <f>IFERROR(IF(RIGHT(VLOOKUP($A13,csapatok!$A:$BL,Z$320,FALSE),5)="Csere",VLOOKUP(LEFT(VLOOKUP($A13,csapatok!$A:$BL,Z$320,FALSE),LEN(VLOOKUP($A13,csapatok!$A:$BL,Z$320,FALSE))-6),'csapat-ranglista'!$A:$FP,Z$321,FALSE)/8,VLOOKUP(VLOOKUP($A13,csapatok!$A:$BL,Z$320,FALSE),'csapat-ranglista'!$A:$FP,Z$321,FALSE)/4),0)</f>
        <v>0</v>
      </c>
      <c r="AA13" s="32">
        <f>IFERROR(IF(RIGHT(VLOOKUP($A13,csapatok!$A:$BL,AA$320,FALSE),5)="Csere",VLOOKUP(LEFT(VLOOKUP($A13,csapatok!$A:$BL,AA$320,FALSE),LEN(VLOOKUP($A13,csapatok!$A:$BL,AA$320,FALSE))-6),'csapat-ranglista'!$A:$FP,AA$321,FALSE)/8,VLOOKUP(VLOOKUP($A13,csapatok!$A:$BL,AA$320,FALSE),'csapat-ranglista'!$A:$FP,AA$321,FALSE)/4),0)</f>
        <v>0</v>
      </c>
      <c r="AB13" s="223">
        <f>IFERROR(IF(RIGHT(VLOOKUP($A13,csapatok!$A:$BL,AB$320,FALSE),5)="Csere",VLOOKUP(LEFT(VLOOKUP($A13,csapatok!$A:$BL,AB$320,FALSE),LEN(VLOOKUP($A13,csapatok!$A:$BL,AB$320,FALSE))-6),'csapat-ranglista'!$A:$FP,AB$321,FALSE)/8,VLOOKUP(VLOOKUP($A13,csapatok!$A:$BL,AB$320,FALSE),'csapat-ranglista'!$A:$FP,AB$321,FALSE)/4),0)</f>
        <v>0</v>
      </c>
      <c r="AC13" s="223">
        <f>IFERROR(IF(RIGHT(VLOOKUP($A13,csapatok!$A:$BL,AC$320,FALSE),5)="Csere",VLOOKUP(LEFT(VLOOKUP($A13,csapatok!$A:$BL,AC$320,FALSE),LEN(VLOOKUP($A13,csapatok!$A:$BL,AC$320,FALSE))-6),'csapat-ranglista'!$A:$FP,AC$321,FALSE)/8,VLOOKUP(VLOOKUP($A13,csapatok!$A:$BL,AC$320,FALSE),'csapat-ranglista'!$A:$FP,AC$321,FALSE)/4),0)</f>
        <v>0</v>
      </c>
      <c r="AD13" s="223">
        <f>IFERROR(IF(RIGHT(VLOOKUP($A13,csapatok!$A:$BL,AD$320,FALSE),5)="Csere",VLOOKUP(LEFT(VLOOKUP($A13,csapatok!$A:$BL,AD$320,FALSE),LEN(VLOOKUP($A13,csapatok!$A:$BL,AD$320,FALSE))-6),'csapat-ranglista'!$A:$FP,AD$321,FALSE)/8,VLOOKUP(VLOOKUP($A13,csapatok!$A:$BL,AD$320,FALSE),'csapat-ranglista'!$A:$FP,AD$321,FALSE)/4),0)</f>
        <v>0</v>
      </c>
      <c r="AE13" s="223">
        <f>IFERROR(IF(RIGHT(VLOOKUP($A13,csapatok!$A:$BL,AE$320,FALSE),5)="Csere",VLOOKUP(LEFT(VLOOKUP($A13,csapatok!$A:$BL,AE$320,FALSE),LEN(VLOOKUP($A13,csapatok!$A:$BL,AE$320,FALSE))-6),'csapat-ranglista'!$A:$FP,AE$321,FALSE)/8,VLOOKUP(VLOOKUP($A13,csapatok!$A:$BL,AE$320,FALSE),'csapat-ranglista'!$A:$FP,AE$321,FALSE)/4),0)</f>
        <v>0</v>
      </c>
      <c r="AF13" s="223">
        <f>IFERROR(IF(RIGHT(VLOOKUP($A13,csapatok!$A:$BL,AF$320,FALSE),5)="Csere",VLOOKUP(LEFT(VLOOKUP($A13,csapatok!$A:$BL,AF$320,FALSE),LEN(VLOOKUP($A13,csapatok!$A:$BL,AF$320,FALSE))-6),'csapat-ranglista'!$A:$FP,AF$321,FALSE)/8,VLOOKUP(VLOOKUP($A13,csapatok!$A:$BL,AF$320,FALSE),'csapat-ranglista'!$A:$FP,AF$321,FALSE)/4),0)</f>
        <v>0</v>
      </c>
      <c r="AG13" s="223">
        <f>IFERROR(IF(RIGHT(VLOOKUP($A13,csapatok!$A:$BL,AG$320,FALSE),5)="Csere",VLOOKUP(LEFT(VLOOKUP($A13,csapatok!$A:$BL,AG$320,FALSE),LEN(VLOOKUP($A13,csapatok!$A:$BL,AG$320,FALSE))-6),'csapat-ranglista'!$A:$FP,AG$321,FALSE)/8,VLOOKUP(VLOOKUP($A13,csapatok!$A:$BL,AG$320,FALSE),'csapat-ranglista'!$A:$FP,AG$321,FALSE)/4),0)</f>
        <v>0</v>
      </c>
      <c r="AH13" s="223">
        <f>IFERROR(IF(RIGHT(VLOOKUP($A13,csapatok!$A:$BL,AH$320,FALSE),5)="Csere",VLOOKUP(LEFT(VLOOKUP($A13,csapatok!$A:$BL,AH$320,FALSE),LEN(VLOOKUP($A13,csapatok!$A:$BL,AH$320,FALSE))-6),'csapat-ranglista'!$A:$FP,AH$321,FALSE)/8,VLOOKUP(VLOOKUP($A13,csapatok!$A:$BL,AH$320,FALSE),'csapat-ranglista'!$A:$FP,AH$321,FALSE)/4),0)</f>
        <v>0</v>
      </c>
      <c r="AI13" s="223">
        <f>IFERROR(IF(RIGHT(VLOOKUP($A13,csapatok!$A:$BL,AI$320,FALSE),5)="Csere",VLOOKUP(LEFT(VLOOKUP($A13,csapatok!$A:$BL,AI$320,FALSE),LEN(VLOOKUP($A13,csapatok!$A:$BL,AI$320,FALSE))-6),'csapat-ranglista'!$A:$FP,AI$321,FALSE)/8,VLOOKUP(VLOOKUP($A13,csapatok!$A:$BL,AI$320,FALSE),'csapat-ranglista'!$A:$FP,AI$321,FALSE)/4),0)</f>
        <v>0</v>
      </c>
      <c r="AJ13" s="223">
        <f>IFERROR(IF(RIGHT(VLOOKUP($A13,csapatok!$A:$BL,AJ$320,FALSE),5)="Csere",VLOOKUP(LEFT(VLOOKUP($A13,csapatok!$A:$BL,AJ$320,FALSE),LEN(VLOOKUP($A13,csapatok!$A:$BL,AJ$320,FALSE))-6),'csapat-ranglista'!$A:$FP,AJ$321,FALSE)/8,VLOOKUP(VLOOKUP($A13,csapatok!$A:$BL,AJ$320,FALSE),'csapat-ranglista'!$A:$FP,AJ$321,FALSE)/2),0)</f>
        <v>0</v>
      </c>
      <c r="AK13" s="223">
        <f>IFERROR(IF(RIGHT(VLOOKUP($A13,csapatok!$A:$CN,AK$320,FALSE),5)="Csere",VLOOKUP(LEFT(VLOOKUP($A13,csapatok!$A:$CN,AK$320,FALSE),LEN(VLOOKUP($A13,csapatok!$A:$CN,AK$320,FALSE))-6),'csapat-ranglista'!$A:$FP,AK$321,FALSE)/8,VLOOKUP(VLOOKUP($A13,csapatok!$A:$CN,AK$320,FALSE),'csapat-ranglista'!$A:$FP,AK$321,FALSE)/4),0)</f>
        <v>0</v>
      </c>
      <c r="AL13" s="223">
        <f>IFERROR(IF(RIGHT(VLOOKUP($A13,csapatok!$A:$CN,AL$320,FALSE),5)="Csere",VLOOKUP(LEFT(VLOOKUP($A13,csapatok!$A:$CN,AL$320,FALSE),LEN(VLOOKUP($A13,csapatok!$A:$CN,AL$320,FALSE))-6),'csapat-ranglista'!$A:$FP,AL$321,FALSE)/8,VLOOKUP(VLOOKUP($A13,csapatok!$A:$CN,AL$320,FALSE),'csapat-ranglista'!$A:$FP,AL$321,FALSE)/4),0)</f>
        <v>0</v>
      </c>
      <c r="AM13" s="223">
        <f>IFERROR(IF(RIGHT(VLOOKUP($A13,csapatok!$A:$CN,AM$320,FALSE),5)="Csere",VLOOKUP(LEFT(VLOOKUP($A13,csapatok!$A:$CN,AM$320,FALSE),LEN(VLOOKUP($A13,csapatok!$A:$CN,AM$320,FALSE))-6),'csapat-ranglista'!$A:$FP,AM$321,FALSE)/8,VLOOKUP(VLOOKUP($A13,csapatok!$A:$CN,AM$320,FALSE),'csapat-ranglista'!$A:$FP,AM$321,FALSE)/4),0)</f>
        <v>0</v>
      </c>
      <c r="AN13" s="223">
        <f>IFERROR(IF(RIGHT(VLOOKUP($A13,csapatok!$A:$CN,AN$320,FALSE),5)="Csere",VLOOKUP(LEFT(VLOOKUP($A13,csapatok!$A:$CN,AN$320,FALSE),LEN(VLOOKUP($A13,csapatok!$A:$CN,AN$320,FALSE))-6),'csapat-ranglista'!$A:$FP,AN$321,FALSE)/8,VLOOKUP(VLOOKUP($A13,csapatok!$A:$CN,AN$320,FALSE),'csapat-ranglista'!$A:$FP,AN$321,FALSE)/4),0)</f>
        <v>0</v>
      </c>
      <c r="AO13" s="223">
        <f>IFERROR(IF(RIGHT(VLOOKUP($A13,csapatok!$A:$CN,AO$320,FALSE),5)="Csere",VLOOKUP(LEFT(VLOOKUP($A13,csapatok!$A:$CN,AO$320,FALSE),LEN(VLOOKUP($A13,csapatok!$A:$CN,AO$320,FALSE))-6),'csapat-ranglista'!$A:$FP,AO$321,FALSE)/8,VLOOKUP(VLOOKUP($A13,csapatok!$A:$CN,AO$320,FALSE),'csapat-ranglista'!$A:$FP,AO$321,FALSE)/4),0)</f>
        <v>0</v>
      </c>
      <c r="AP13" s="223">
        <f>IFERROR(IF(RIGHT(VLOOKUP($A13,csapatok!$A:$CN,AP$320,FALSE),5)="Csere",VLOOKUP(LEFT(VLOOKUP($A13,csapatok!$A:$CN,AP$320,FALSE),LEN(VLOOKUP($A13,csapatok!$A:$CN,AP$320,FALSE))-6),'csapat-ranglista'!$A:$FP,AP$321,FALSE)/8,VLOOKUP(VLOOKUP($A13,csapatok!$A:$CN,AP$320,FALSE),'csapat-ranglista'!$A:$FP,AP$321,FALSE)/4),0)</f>
        <v>0</v>
      </c>
      <c r="AQ13" s="223">
        <f>IFERROR(IF(RIGHT(VLOOKUP($A13,csapatok!$A:$CN,AQ$320,FALSE),5)="Csere",VLOOKUP(LEFT(VLOOKUP($A13,csapatok!$A:$CN,AQ$320,FALSE),LEN(VLOOKUP($A13,csapatok!$A:$CN,AQ$320,FALSE))-6),'csapat-ranglista'!$A:$FP,AQ$321,FALSE)/8,VLOOKUP(VLOOKUP($A13,csapatok!$A:$CN,AQ$320,FALSE),'csapat-ranglista'!$A:$FP,AQ$321,FALSE)/4),0)</f>
        <v>0</v>
      </c>
      <c r="AR13" s="223">
        <f>IFERROR(IF(RIGHT(VLOOKUP($A13,csapatok!$A:$CN,AR$320,FALSE),5)="Csere",VLOOKUP(LEFT(VLOOKUP($A13,csapatok!$A:$CN,AR$320,FALSE),LEN(VLOOKUP($A13,csapatok!$A:$CN,AR$320,FALSE))-6),'csapat-ranglista'!$A:$FP,AR$321,FALSE)/8,VLOOKUP(VLOOKUP($A13,csapatok!$A:$CN,AR$320,FALSE),'csapat-ranglista'!$A:$FP,AR$321,FALSE)/4),0)</f>
        <v>0</v>
      </c>
      <c r="AS13" s="223">
        <f>IFERROR(IF(RIGHT(VLOOKUP($A13,csapatok!$A:$CN,AS$320,FALSE),5)="Csere",VLOOKUP(LEFT(VLOOKUP($A13,csapatok!$A:$CN,AS$320,FALSE),LEN(VLOOKUP($A13,csapatok!$A:$CN,AS$320,FALSE))-6),'csapat-ranglista'!$A:$FP,AS$321,FALSE)/8,VLOOKUP(VLOOKUP($A13,csapatok!$A:$CN,AS$320,FALSE),'csapat-ranglista'!$A:$FP,AS$321,FALSE)/4),0)</f>
        <v>0</v>
      </c>
      <c r="AT13" s="223">
        <f>IFERROR(IF(RIGHT(VLOOKUP($A13,csapatok!$A:$CN,AT$320,FALSE),5)="Csere",VLOOKUP(LEFT(VLOOKUP($A13,csapatok!$A:$CN,AT$320,FALSE),LEN(VLOOKUP($A13,csapatok!$A:$CN,AT$320,FALSE))-6),'csapat-ranglista'!$A:$FP,AT$321,FALSE)/8,VLOOKUP(VLOOKUP($A13,csapatok!$A:$CN,AT$320,FALSE),'csapat-ranglista'!$A:$FP,AT$321,FALSE)/4),0)</f>
        <v>0</v>
      </c>
      <c r="AU13" s="223">
        <f>IFERROR(IF(RIGHT(VLOOKUP($A13,csapatok!$A:$CN,AU$320,FALSE),5)="Csere",VLOOKUP(LEFT(VLOOKUP($A13,csapatok!$A:$CN,AU$320,FALSE),LEN(VLOOKUP($A13,csapatok!$A:$CN,AU$320,FALSE))-6),'csapat-ranglista'!$A:$FP,AU$321,FALSE)/8,VLOOKUP(VLOOKUP($A13,csapatok!$A:$CN,AU$320,FALSE),'csapat-ranglista'!$A:$FP,AU$321,FALSE)/4),0)</f>
        <v>0</v>
      </c>
      <c r="AV13" s="223">
        <f>IFERROR(IF(RIGHT(VLOOKUP($A13,csapatok!$A:$CN,AV$320,FALSE),5)="Csere",VLOOKUP(LEFT(VLOOKUP($A13,csapatok!$A:$CN,AV$320,FALSE),LEN(VLOOKUP($A13,csapatok!$A:$CN,AV$320,FALSE))-6),'csapat-ranglista'!$A:$FP,AV$321,FALSE)/8,VLOOKUP(VLOOKUP($A13,csapatok!$A:$CN,AV$320,FALSE),'csapat-ranglista'!$A:$FP,AV$321,FALSE)/4),0)</f>
        <v>0</v>
      </c>
      <c r="AW13" s="223">
        <f>IFERROR(IF(RIGHT(VLOOKUP($A13,csapatok!$A:$CN,AW$320,FALSE),5)="Csere",VLOOKUP(LEFT(VLOOKUP($A13,csapatok!$A:$CN,AW$320,FALSE),LEN(VLOOKUP($A13,csapatok!$A:$CN,AW$320,FALSE))-6),'csapat-ranglista'!$A:$FP,AW$321,FALSE)/8,VLOOKUP(VLOOKUP($A13,csapatok!$A:$CN,AW$320,FALSE),'csapat-ranglista'!$A:$FP,AW$321,FALSE)/4),0)</f>
        <v>0</v>
      </c>
      <c r="AX13" s="223">
        <f>IFERROR(IF(RIGHT(VLOOKUP($A13,csapatok!$A:$CN,AX$320,FALSE),5)="Csere",VLOOKUP(LEFT(VLOOKUP($A13,csapatok!$A:$CN,AX$320,FALSE),LEN(VLOOKUP($A13,csapatok!$A:$CN,AX$320,FALSE))-6),'csapat-ranglista'!$A:$FP,AX$321,FALSE)/8,VLOOKUP(VLOOKUP($A13,csapatok!$A:$CN,AX$320,FALSE),'csapat-ranglista'!$A:$FP,AX$321,FALSE)/4),0)</f>
        <v>0</v>
      </c>
      <c r="AY13" s="223">
        <f>IFERROR(IF(RIGHT(VLOOKUP($A13,csapatok!$A:$NN,AY$320,FALSE),5)="Csere",VLOOKUP(LEFT(VLOOKUP($A13,csapatok!$A:$NN,AY$320,FALSE),LEN(VLOOKUP($A13,csapatok!$A:$NN,AY$320,FALSE))-6),'csapat-ranglista'!$A:$FP,AY$321,FALSE)/8,VLOOKUP(VLOOKUP($A13,csapatok!$A:$NN,AY$320,FALSE),'csapat-ranglista'!$A:$FP,AY$321,FALSE)/4),0)</f>
        <v>0</v>
      </c>
      <c r="AZ13" s="223">
        <f>IFERROR(IF(RIGHT(VLOOKUP($A13,csapatok!$A:$NN,AZ$320,FALSE),5)="Csere",VLOOKUP(LEFT(VLOOKUP($A13,csapatok!$A:$NN,AZ$320,FALSE),LEN(VLOOKUP($A13,csapatok!$A:$NN,AZ$320,FALSE))-6),'csapat-ranglista'!$A:$FP,AZ$321,FALSE)/8,VLOOKUP(VLOOKUP($A13,csapatok!$A:$NN,AZ$320,FALSE),'csapat-ranglista'!$A:$FP,AZ$321,FALSE)/4),0)</f>
        <v>0</v>
      </c>
      <c r="BA13" s="223">
        <f>IFERROR(IF(RIGHT(VLOOKUP($A13,csapatok!$A:$NN,BA$320,FALSE),5)="Csere",VLOOKUP(LEFT(VLOOKUP($A13,csapatok!$A:$NN,BA$320,FALSE),LEN(VLOOKUP($A13,csapatok!$A:$NN,BA$320,FALSE))-6),'csapat-ranglista'!$A:$FP,BA$321,FALSE)/8,VLOOKUP(VLOOKUP($A13,csapatok!$A:$NN,BA$320,FALSE),'csapat-ranglista'!$A:$FP,BA$321,FALSE)/4),0)</f>
        <v>0</v>
      </c>
      <c r="BB13" s="223">
        <f>IFERROR(IF(RIGHT(VLOOKUP($A13,csapatok!$A:$NN,BB$320,FALSE),5)="Csere",VLOOKUP(LEFT(VLOOKUP($A13,csapatok!$A:$NN,BB$320,FALSE),LEN(VLOOKUP($A13,csapatok!$A:$NN,BB$320,FALSE))-6),'csapat-ranglista'!$A:$FP,BB$321,FALSE)/8,VLOOKUP(VLOOKUP($A13,csapatok!$A:$NN,BB$320,FALSE),'csapat-ranglista'!$A:$FP,BB$321,FALSE)/4),0)</f>
        <v>0</v>
      </c>
      <c r="BC13" s="224">
        <f>versenyek!$ES$11*IFERROR(VLOOKUP(VLOOKUP($A13,versenyek!ER:ET,3,FALSE),szabalyok!$A$16:$B$23,2,FALSE)/4,0)</f>
        <v>0</v>
      </c>
      <c r="BD13" s="224">
        <f>versenyek!$EV$11*IFERROR(VLOOKUP(VLOOKUP($A13,versenyek!EU:EW,3,FALSE),szabalyok!$A$16:$B$23,2,FALSE)/4,0)</f>
        <v>0</v>
      </c>
      <c r="BE13" s="223">
        <f>IFERROR(IF(RIGHT(VLOOKUP($A13,csapatok!$A:$NN,BE$320,FALSE),5)="Csere",VLOOKUP(LEFT(VLOOKUP($A13,csapatok!$A:$NN,BE$320,FALSE),LEN(VLOOKUP($A13,csapatok!$A:$NN,BE$320,FALSE))-6),'csapat-ranglista'!$A:$FP,BE$321,FALSE)/8,VLOOKUP(VLOOKUP($A13,csapatok!$A:$NN,BE$320,FALSE),'csapat-ranglista'!$A:$FP,BE$321,FALSE)/4),0)</f>
        <v>0</v>
      </c>
      <c r="BF13" s="223">
        <f>IFERROR(IF(RIGHT(VLOOKUP($A13,csapatok!$A:$NN,BF$320,FALSE),5)="Csere",VLOOKUP(LEFT(VLOOKUP($A13,csapatok!$A:$NN,BF$320,FALSE),LEN(VLOOKUP($A13,csapatok!$A:$NN,BF$320,FALSE))-6),'csapat-ranglista'!$A:$FP,BF$321,FALSE)/8,VLOOKUP(VLOOKUP($A13,csapatok!$A:$NN,BF$320,FALSE),'csapat-ranglista'!$A:$FP,BF$321,FALSE)/4),0)</f>
        <v>0</v>
      </c>
      <c r="BG13" s="223">
        <f>IFERROR(IF(RIGHT(VLOOKUP($A13,csapatok!$A:$NN,BG$320,FALSE),5)="Csere",VLOOKUP(LEFT(VLOOKUP($A13,csapatok!$A:$NN,BG$320,FALSE),LEN(VLOOKUP($A13,csapatok!$A:$NN,BG$320,FALSE))-6),'csapat-ranglista'!$A:$FP,BG$321,FALSE)/8,VLOOKUP(VLOOKUP($A13,csapatok!$A:$NN,BG$320,FALSE),'csapat-ranglista'!$A:$FP,BG$321,FALSE)/4),0)</f>
        <v>0</v>
      </c>
      <c r="BH13" s="223">
        <f>IFERROR(IF(RIGHT(VLOOKUP($A13,csapatok!$A:$NN,BH$320,FALSE),5)="Csere",VLOOKUP(LEFT(VLOOKUP($A13,csapatok!$A:$NN,BH$320,FALSE),LEN(VLOOKUP($A13,csapatok!$A:$NN,BH$320,FALSE))-6),'csapat-ranglista'!$A:$FP,BH$321,FALSE)/8,VLOOKUP(VLOOKUP($A13,csapatok!$A:$NN,BH$320,FALSE),'csapat-ranglista'!$A:$FP,BH$321,FALSE)/4),0)</f>
        <v>0</v>
      </c>
      <c r="BI13" s="223">
        <f>IFERROR(IF(RIGHT(VLOOKUP($A13,csapatok!$A:$NN,BI$320,FALSE),5)="Csere",VLOOKUP(LEFT(VLOOKUP($A13,csapatok!$A:$NN,BI$320,FALSE),LEN(VLOOKUP($A13,csapatok!$A:$NN,BI$320,FALSE))-6),'csapat-ranglista'!$A:$FP,BI$321,FALSE)/8,VLOOKUP(VLOOKUP($A13,csapatok!$A:$NN,BI$320,FALSE),'csapat-ranglista'!$A:$FP,BI$321,FALSE)/4),0)</f>
        <v>0</v>
      </c>
      <c r="BJ13" s="223">
        <f>IFERROR(IF(RIGHT(VLOOKUP($A13,csapatok!$A:$NN,BJ$320,FALSE),5)="Csere",VLOOKUP(LEFT(VLOOKUP($A13,csapatok!$A:$NN,BJ$320,FALSE),LEN(VLOOKUP($A13,csapatok!$A:$NN,BJ$320,FALSE))-6),'csapat-ranglista'!$A:$FP,BJ$321,FALSE)/8,VLOOKUP(VLOOKUP($A13,csapatok!$A:$NN,BJ$320,FALSE),'csapat-ranglista'!$A:$FP,BJ$321,FALSE)/4),0)</f>
        <v>0</v>
      </c>
      <c r="BK13" s="223">
        <f>IFERROR(IF(RIGHT(VLOOKUP($A13,csapatok!$A:$NN,BK$320,FALSE),5)="Csere",VLOOKUP(LEFT(VLOOKUP($A13,csapatok!$A:$NN,BK$320,FALSE),LEN(VLOOKUP($A13,csapatok!$A:$NN,BK$320,FALSE))-6),'csapat-ranglista'!$A:$FP,BK$321,FALSE)/8,VLOOKUP(VLOOKUP($A13,csapatok!$A:$NN,BK$320,FALSE),'csapat-ranglista'!$A:$FP,BK$321,FALSE)/4),0)</f>
        <v>0</v>
      </c>
      <c r="BL13" s="223">
        <f>IFERROR(IF(RIGHT(VLOOKUP($A13,csapatok!$A:$NN,BL$320,FALSE),5)="Csere",VLOOKUP(LEFT(VLOOKUP($A13,csapatok!$A:$NN,BL$320,FALSE),LEN(VLOOKUP($A13,csapatok!$A:$NN,BL$320,FALSE))-6),'csapat-ranglista'!$A:$FP,BL$321,FALSE)/8,VLOOKUP(VLOOKUP($A13,csapatok!$A:$NN,BL$320,FALSE),'csapat-ranglista'!$A:$FP,BL$321,FALSE)/4),0)</f>
        <v>0</v>
      </c>
      <c r="BM13" s="223">
        <f>IFERROR(IF(RIGHT(VLOOKUP($A13,csapatok!$A:$NN,BM$320,FALSE),5)="Csere",VLOOKUP(LEFT(VLOOKUP($A13,csapatok!$A:$NN,BM$320,FALSE),LEN(VLOOKUP($A13,csapatok!$A:$NN,BM$320,FALSE))-6),'csapat-ranglista'!$A:$FP,BM$321,FALSE)/8,VLOOKUP(VLOOKUP($A13,csapatok!$A:$NN,BM$320,FALSE),'csapat-ranglista'!$A:$FP,BM$321,FALSE)/4),0)</f>
        <v>0</v>
      </c>
      <c r="BN13" s="223">
        <f>IFERROR(IF(RIGHT(VLOOKUP($A13,csapatok!$A:$NN,BN$320,FALSE),5)="Csere",VLOOKUP(LEFT(VLOOKUP($A13,csapatok!$A:$NN,BN$320,FALSE),LEN(VLOOKUP($A13,csapatok!$A:$NN,BN$320,FALSE))-6),'csapat-ranglista'!$A:$FP,BN$321,FALSE)/8,VLOOKUP(VLOOKUP($A13,csapatok!$A:$NN,BN$320,FALSE),'csapat-ranglista'!$A:$FP,BN$321,FALSE)/4),0)</f>
        <v>0</v>
      </c>
      <c r="BO13" s="223">
        <f>IFERROR(IF(RIGHT(VLOOKUP($A13,csapatok!$A:$NN,BO$320,FALSE),5)="Csere",VLOOKUP(LEFT(VLOOKUP($A13,csapatok!$A:$NN,BO$320,FALSE),LEN(VLOOKUP($A13,csapatok!$A:$NN,BO$320,FALSE))-6),'csapat-ranglista'!$A:$FP,BO$321,FALSE)/8,VLOOKUP(VLOOKUP($A13,csapatok!$A:$NN,BO$320,FALSE),'csapat-ranglista'!$A:$FP,BO$321,FALSE)/4),0)</f>
        <v>0</v>
      </c>
      <c r="BP13" s="223">
        <f>IFERROR(IF(RIGHT(VLOOKUP($A13,csapatok!$A:$NN,BP$320,FALSE),5)="Csere",VLOOKUP(LEFT(VLOOKUP($A13,csapatok!$A:$NN,BP$320,FALSE),LEN(VLOOKUP($A13,csapatok!$A:$NN,BP$320,FALSE))-6),'csapat-ranglista'!$A:$FP,BP$321,FALSE)/8,VLOOKUP(VLOOKUP($A13,csapatok!$A:$NN,BP$320,FALSE),'csapat-ranglista'!$A:$FP,BP$321,FALSE)/4),0)</f>
        <v>0</v>
      </c>
      <c r="BQ13" s="223">
        <f>IFERROR(IF(RIGHT(VLOOKUP($A13,csapatok!$A:$NN,BQ$320,FALSE),5)="Csere",VLOOKUP(LEFT(VLOOKUP($A13,csapatok!$A:$NN,BQ$320,FALSE),LEN(VLOOKUP($A13,csapatok!$A:$NN,BQ$320,FALSE))-6),'csapat-ranglista'!$A:$FP,BQ$321,FALSE)/8,VLOOKUP(VLOOKUP($A13,csapatok!$A:$NN,BQ$320,FALSE),'csapat-ranglista'!$A:$FP,BQ$321,FALSE)/4),0)</f>
        <v>0</v>
      </c>
      <c r="BR13" s="223">
        <f>IFERROR(IF(RIGHT(VLOOKUP($A13,csapatok!$A:$NN,BR$320,FALSE),5)="Csere",VLOOKUP(LEFT(VLOOKUP($A13,csapatok!$A:$NN,BR$320,FALSE),LEN(VLOOKUP($A13,csapatok!$A:$NN,BR$320,FALSE))-6),'csapat-ranglista'!$A:$FP,BR$321,FALSE)/8,VLOOKUP(VLOOKUP($A13,csapatok!$A:$NN,BR$320,FALSE),'csapat-ranglista'!$A:$FP,BR$321,FALSE)/4),0)</f>
        <v>0</v>
      </c>
      <c r="BS13" s="223">
        <f>IFERROR(IF(RIGHT(VLOOKUP($A13,csapatok!$A:$NN,BS$320,FALSE),5)="Csere",VLOOKUP(LEFT(VLOOKUP($A13,csapatok!$A:$NN,BS$320,FALSE),LEN(VLOOKUP($A13,csapatok!$A:$NN,BS$320,FALSE))-6),'csapat-ranglista'!$A:$FP,BS$321,FALSE)/8,VLOOKUP(VLOOKUP($A13,csapatok!$A:$NN,BS$320,FALSE),'csapat-ranglista'!$A:$FP,BS$321,FALSE)/4),0)</f>
        <v>0</v>
      </c>
      <c r="BT13" s="223">
        <f>IFERROR(IF(RIGHT(VLOOKUP($A13,csapatok!$A:$NN,BT$320,FALSE),5)="Csere",VLOOKUP(LEFT(VLOOKUP($A13,csapatok!$A:$NN,BT$320,FALSE),LEN(VLOOKUP($A13,csapatok!$A:$NN,BT$320,FALSE))-6),'csapat-ranglista'!$A:$FP,BT$321,FALSE)/8,VLOOKUP(VLOOKUP($A13,csapatok!$A:$NN,BT$320,FALSE),'csapat-ranglista'!$A:$FP,BT$321,FALSE)/4),0)</f>
        <v>0</v>
      </c>
      <c r="BU13" s="223">
        <f>IFERROR(IF(RIGHT(VLOOKUP($A13,csapatok!$A:$NN,BU$320,FALSE),5)="Csere",VLOOKUP(LEFT(VLOOKUP($A13,csapatok!$A:$NN,BU$320,FALSE),LEN(VLOOKUP($A13,csapatok!$A:$NN,BU$320,FALSE))-6),'csapat-ranglista'!$A:$FP,BU$321,FALSE)/8,VLOOKUP(VLOOKUP($A13,csapatok!$A:$NN,BU$320,FALSE),'csapat-ranglista'!$A:$FP,BU$321,FALSE)/4),0)</f>
        <v>0</v>
      </c>
      <c r="BV13" s="223">
        <f>IFERROR(IF(RIGHT(VLOOKUP($A13,csapatok!$A:$NN,BV$320,FALSE),5)="Csere",VLOOKUP(LEFT(VLOOKUP($A13,csapatok!$A:$NN,BV$320,FALSE),LEN(VLOOKUP($A13,csapatok!$A:$NN,BV$320,FALSE))-6),'csapat-ranglista'!$A:$FP,BV$321,FALSE)/8,VLOOKUP(VLOOKUP($A13,csapatok!$A:$NN,BV$320,FALSE),'csapat-ranglista'!$A:$FP,BV$321,FALSE)/4),0)</f>
        <v>0</v>
      </c>
      <c r="BW13" s="223">
        <f>IFERROR(IF(RIGHT(VLOOKUP($A13,csapatok!$A:$NN,BW$320,FALSE),5)="Csere",VLOOKUP(LEFT(VLOOKUP($A13,csapatok!$A:$NN,BW$320,FALSE),LEN(VLOOKUP($A13,csapatok!$A:$NN,BW$320,FALSE))-6),'csapat-ranglista'!$A:$FP,BW$321,FALSE)/8,VLOOKUP(VLOOKUP($A13,csapatok!$A:$NN,BW$320,FALSE),'csapat-ranglista'!$A:$FP,BW$321,FALSE)/4),0)</f>
        <v>0</v>
      </c>
      <c r="BX13" s="223">
        <f>IFERROR(IF(RIGHT(VLOOKUP($A13,csapatok!$A:$NN,BX$320,FALSE),5)="Csere",VLOOKUP(LEFT(VLOOKUP($A13,csapatok!$A:$NN,BX$320,FALSE),LEN(VLOOKUP($A13,csapatok!$A:$NN,BX$320,FALSE))-6),'csapat-ranglista'!$A:$FP,BX$321,FALSE)/8,VLOOKUP(VLOOKUP($A13,csapatok!$A:$NN,BX$320,FALSE),'csapat-ranglista'!$A:$FP,BX$321,FALSE)/4),0)</f>
        <v>0</v>
      </c>
      <c r="BY13" s="223">
        <f>IFERROR(IF(RIGHT(VLOOKUP($A13,csapatok!$A:$NN,BY$320,FALSE),5)="Csere",VLOOKUP(LEFT(VLOOKUP($A13,csapatok!$A:$NN,BY$320,FALSE),LEN(VLOOKUP($A13,csapatok!$A:$NN,BY$320,FALSE))-6),'csapat-ranglista'!$A:$FP,BY$321,FALSE)/8,VLOOKUP(VLOOKUP($A13,csapatok!$A:$NN,BY$320,FALSE),'csapat-ranglista'!$A:$FP,BY$321,FALSE)/4),0)</f>
        <v>0</v>
      </c>
      <c r="BZ13" s="223">
        <f>IFERROR(IF(RIGHT(VLOOKUP($A13,csapatok!$A:$NN,BZ$320,FALSE),5)="Csere",VLOOKUP(LEFT(VLOOKUP($A13,csapatok!$A:$NN,BZ$320,FALSE),LEN(VLOOKUP($A13,csapatok!$A:$NN,BZ$320,FALSE))-6),'csapat-ranglista'!$A:$FP,BZ$321,FALSE)/8,VLOOKUP(VLOOKUP($A13,csapatok!$A:$NN,BZ$320,FALSE),'csapat-ranglista'!$A:$FP,BZ$321,FALSE)/4),0)</f>
        <v>0</v>
      </c>
      <c r="CA13" s="223">
        <f>IFERROR(IF(RIGHT(VLOOKUP($A13,csapatok!$A:$NN,CA$320,FALSE),5)="Csere",VLOOKUP(LEFT(VLOOKUP($A13,csapatok!$A:$NN,CA$320,FALSE),LEN(VLOOKUP($A13,csapatok!$A:$NN,CA$320,FALSE))-6),'csapat-ranglista'!$A:$FP,CA$321,FALSE)/8,VLOOKUP(VLOOKUP($A13,csapatok!$A:$NN,CA$320,FALSE),'csapat-ranglista'!$A:$FP,CA$321,FALSE)/4),0)</f>
        <v>8.4880634899965965</v>
      </c>
      <c r="CB13" s="223">
        <f>IFERROR(IF(RIGHT(VLOOKUP($A13,csapatok!$A:$NN,CB$320,FALSE),5)="Csere",VLOOKUP(LEFT(VLOOKUP($A13,csapatok!$A:$NN,CB$320,FALSE),LEN(VLOOKUP($A13,csapatok!$A:$NN,CB$320,FALSE))-6),'csapat-ranglista'!$A:$FP,CB$321,FALSE)/8,VLOOKUP(VLOOKUP($A13,csapatok!$A:$NN,CB$320,FALSE),'csapat-ranglista'!$A:$FP,CB$321,FALSE)/4),0)</f>
        <v>0</v>
      </c>
      <c r="CC13" s="223">
        <f>IFERROR(IF(RIGHT(VLOOKUP($A13,csapatok!$A:$NN,CC$320,FALSE),5)="Csere",VLOOKUP(LEFT(VLOOKUP($A13,csapatok!$A:$NN,CC$320,FALSE),LEN(VLOOKUP($A13,csapatok!$A:$NN,CC$320,FALSE))-6),'csapat-ranglista'!$A:$FP,CC$321,FALSE)/8,VLOOKUP(VLOOKUP($A13,csapatok!$A:$NN,CC$320,FALSE),'csapat-ranglista'!$A:$FP,CC$321,FALSE)/4),0)</f>
        <v>0</v>
      </c>
      <c r="CD13" s="223">
        <f>IFERROR(IF(RIGHT(VLOOKUP($A13,csapatok!$A:$NN,CD$320,FALSE),5)="Csere",VLOOKUP(LEFT(VLOOKUP($A13,csapatok!$A:$NN,CD$320,FALSE),LEN(VLOOKUP($A13,csapatok!$A:$NN,CD$320,FALSE))-6),'csapat-ranglista'!$A:$FP,CD$321,FALSE)/8,VLOOKUP(VLOOKUP($A13,csapatok!$A:$NN,CD$320,FALSE),'csapat-ranglista'!$A:$FP,CD$321,FALSE)/4),0)</f>
        <v>0</v>
      </c>
      <c r="CE13" s="223">
        <f>IFERROR(IF(RIGHT(VLOOKUP($A13,csapatok!$A:$NN,CE$320,FALSE),5)="Csere",VLOOKUP(LEFT(VLOOKUP($A13,csapatok!$A:$NN,CE$320,FALSE),LEN(VLOOKUP($A13,csapatok!$A:$NN,CE$320,FALSE))-6),'csapat-ranglista'!$A:$FP,CE$321,FALSE)/8,VLOOKUP(VLOOKUP($A13,csapatok!$A:$NN,CE$320,FALSE),'csapat-ranglista'!$A:$FP,CE$321,FALSE)/4),0)</f>
        <v>4.8533872232956661</v>
      </c>
      <c r="CF13" s="223">
        <f>IFERROR(IF(RIGHT(VLOOKUP($A13,csapatok!$A:$NN,CF$320,FALSE),5)="Csere",VLOOKUP(LEFT(VLOOKUP($A13,csapatok!$A:$NN,CF$320,FALSE),LEN(VLOOKUP($A13,csapatok!$A:$NN,CF$320,FALSE))-6),'csapat-ranglista'!$A:$FP,CF$321,FALSE)/8,VLOOKUP(VLOOKUP($A13,csapatok!$A:$NN,CF$320,FALSE),'csapat-ranglista'!$A:$FP,CF$321,FALSE)/4),0)</f>
        <v>0</v>
      </c>
      <c r="CG13" s="223">
        <f>IFERROR(IF(RIGHT(VLOOKUP($A13,csapatok!$A:$NN,CG$320,FALSE),5)="Csere",VLOOKUP(LEFT(VLOOKUP($A13,csapatok!$A:$NN,CG$320,FALSE),LEN(VLOOKUP($A13,csapatok!$A:$NN,CG$320,FALSE))-6),'csapat-ranglista'!$A:$FP,CG$321,FALSE)/8,VLOOKUP(VLOOKUP($A13,csapatok!$A:$NN,CG$320,FALSE),'csapat-ranglista'!$A:$FP,CG$321,FALSE)/4),0)</f>
        <v>0</v>
      </c>
      <c r="CH13" s="223">
        <f>IFERROR(IF(RIGHT(VLOOKUP($A13,csapatok!$A:$NN,CH$320,FALSE),5)="Csere",VLOOKUP(LEFT(VLOOKUP($A13,csapatok!$A:$NN,CH$320,FALSE),LEN(VLOOKUP($A13,csapatok!$A:$NN,CH$320,FALSE))-6),'csapat-ranglista'!$A:$FP,CH$321,FALSE)/8,VLOOKUP(VLOOKUP($A13,csapatok!$A:$NN,CH$320,FALSE),'csapat-ranglista'!$A:$FP,CH$321,FALSE)/4),0)</f>
        <v>1.7207743772118573</v>
      </c>
      <c r="CI13" s="223">
        <f>IFERROR(IF(RIGHT(VLOOKUP($A13,csapatok!$A:$NN,CI$320,FALSE),5)="Csere",VLOOKUP(LEFT(VLOOKUP($A13,csapatok!$A:$NN,CI$320,FALSE),LEN(VLOOKUP($A13,csapatok!$A:$NN,CI$320,FALSE))-6),'csapat-ranglista'!$A:$FP,CI$321,FALSE)/8,VLOOKUP(VLOOKUP($A13,csapatok!$A:$NN,CI$320,FALSE),'csapat-ranglista'!$A:$FP,CI$321,FALSE)/4),0)</f>
        <v>0</v>
      </c>
      <c r="CJ13" s="224">
        <f>versenyek!$IQ$11*IFERROR(VLOOKUP(VLOOKUP($A13,versenyek!IP:IR,3,FALSE),szabalyok!$A$16:$B$23,2,FALSE)/4,0)</f>
        <v>0</v>
      </c>
      <c r="CK13" s="224">
        <f>versenyek!$IT$11*IFERROR(VLOOKUP(VLOOKUP($A13,versenyek!IS:IU,3,FALSE),szabalyok!$A$16:$B$23,2,FALSE)/4,0)</f>
        <v>0</v>
      </c>
      <c r="CL13" s="223">
        <f>IFERROR(IF(RIGHT(VLOOKUP($A13,csapatok!$A:$NN,CL$320,FALSE),5)="Csere",VLOOKUP(LEFT(VLOOKUP($A13,csapatok!$A:$NN,CL$320,FALSE),LEN(VLOOKUP($A13,csapatok!$A:$NN,CL$320,FALSE))-6),'csapat-ranglista'!$A:$FP,CL$321,FALSE)/8,VLOOKUP(VLOOKUP($A13,csapatok!$A:$NN,CL$320,FALSE),'csapat-ranglista'!$A:$FP,CL$321,FALSE)/4),0)</f>
        <v>0</v>
      </c>
      <c r="CM13" s="223">
        <f>IFERROR(IF(RIGHT(VLOOKUP($A13,csapatok!$A:$NN,CM$320,FALSE),5)="Csere",VLOOKUP(LEFT(VLOOKUP($A13,csapatok!$A:$NN,CM$320,FALSE),LEN(VLOOKUP($A13,csapatok!$A:$NN,CM$320,FALSE))-6),'csapat-ranglista'!$A:$FP,CM$321,FALSE)/8,VLOOKUP(VLOOKUP($A13,csapatok!$A:$NN,CM$320,FALSE),'csapat-ranglista'!$A:$FP,CM$321,FALSE)/4),0)</f>
        <v>0</v>
      </c>
      <c r="CN13" s="223">
        <f>IFERROR(IF(RIGHT(VLOOKUP($A13,csapatok!$A:$NN,CN$320,FALSE),5)="Csere",VLOOKUP(LEFT(VLOOKUP($A13,csapatok!$A:$NN,CN$320,FALSE),LEN(VLOOKUP($A13,csapatok!$A:$NN,CN$320,FALSE))-6),'csapat-ranglista'!$A:$FP,CN$321,FALSE)/8,VLOOKUP(VLOOKUP($A13,csapatok!$A:$NN,CN$320,FALSE),'csapat-ranglista'!$A:$FP,CN$321,FALSE)/4),0)</f>
        <v>0</v>
      </c>
      <c r="CO13" s="223">
        <f>IFERROR(IF(RIGHT(VLOOKUP($A13,csapatok!$A:$NN,CO$320,FALSE),5)="Csere",VLOOKUP(LEFT(VLOOKUP($A13,csapatok!$A:$NN,CO$320,FALSE),LEN(VLOOKUP($A13,csapatok!$A:$NN,CO$320,FALSE))-6),'csapat-ranglista'!$A:$FP,CO$321,FALSE)/8,VLOOKUP(VLOOKUP($A13,csapatok!$A:$NN,CO$320,FALSE),'csapat-ranglista'!$A:$FP,CO$321,FALSE)/4),0)</f>
        <v>0</v>
      </c>
      <c r="CP13" s="223">
        <f>IFERROR(IF(RIGHT(VLOOKUP($A13,csapatok!$A:$NN,CP$320,FALSE),5)="Csere",VLOOKUP(LEFT(VLOOKUP($A13,csapatok!$A:$NN,CP$320,FALSE),LEN(VLOOKUP($A13,csapatok!$A:$NN,CP$320,FALSE))-6),'csapat-ranglista'!$A:$FP,CP$321,FALSE)/8,VLOOKUP(VLOOKUP($A13,csapatok!$A:$NN,CP$320,FALSE),'csapat-ranglista'!$A:$FP,CP$321,FALSE)/4),0)</f>
        <v>0</v>
      </c>
      <c r="CQ13" s="223">
        <f>IFERROR(IF(RIGHT(VLOOKUP($A13,csapatok!$A:$NN,CQ$320,FALSE),5)="Csere",VLOOKUP(LEFT(VLOOKUP($A13,csapatok!$A:$NN,CQ$320,FALSE),LEN(VLOOKUP($A13,csapatok!$A:$NN,CQ$320,FALSE))-6),'csapat-ranglista'!$A:$FP,CQ$321,FALSE)/8,VLOOKUP(VLOOKUP($A13,csapatok!$A:$NN,CQ$320,FALSE),'csapat-ranglista'!$A:$FP,CQ$321,FALSE)/4),0)</f>
        <v>0</v>
      </c>
      <c r="CR13" s="223">
        <f>IFERROR(IF(RIGHT(VLOOKUP($A13,csapatok!$A:$NN,CR$320,FALSE),5)="Csere",VLOOKUP(LEFT(VLOOKUP($A13,csapatok!$A:$NN,CR$320,FALSE),LEN(VLOOKUP($A13,csapatok!$A:$NN,CR$320,FALSE))-6),'csapat-ranglista'!$A:$FP,CR$321,FALSE)/8,VLOOKUP(VLOOKUP($A13,csapatok!$A:$NN,CR$320,FALSE),'csapat-ranglista'!$A:$FP,CR$321,FALSE)/4),0)</f>
        <v>0</v>
      </c>
      <c r="CS13" s="223">
        <f>IFERROR(IF(RIGHT(VLOOKUP($A13,csapatok!$A:$NN,CS$320,FALSE),5)="Csere",VLOOKUP(LEFT(VLOOKUP($A13,csapatok!$A:$NN,CS$320,FALSE),LEN(VLOOKUP($A13,csapatok!$A:$NN,CS$320,FALSE))-6),'csapat-ranglista'!$A:$FP,CS$321,FALSE)/8,VLOOKUP(VLOOKUP($A13,csapatok!$A:$NN,CS$320,FALSE),'csapat-ranglista'!$A:$FP,CS$321,FALSE)/4),0)</f>
        <v>2.0972250612103251</v>
      </c>
      <c r="CT13" s="223">
        <f>IFERROR(IF(RIGHT(VLOOKUP($A13,csapatok!$A:$NN,CT$320,FALSE),5)="Csere",VLOOKUP(LEFT(VLOOKUP($A13,csapatok!$A:$NN,CT$320,FALSE),LEN(VLOOKUP($A13,csapatok!$A:$NN,CT$320,FALSE))-6),'csapat-ranglista'!$A:$FP,CT$321,FALSE)/8,VLOOKUP(VLOOKUP($A13,csapatok!$A:$NN,CT$320,FALSE),'csapat-ranglista'!$A:$FP,CT$321,FALSE)/4),0)</f>
        <v>0</v>
      </c>
      <c r="CU13" s="223">
        <f>IFERROR(IF(RIGHT(VLOOKUP($A13,csapatok!$A:$NN,CU$320,FALSE),5)="Csere",VLOOKUP(LEFT(VLOOKUP($A13,csapatok!$A:$NN,CU$320,FALSE),LEN(VLOOKUP($A13,csapatok!$A:$NN,CU$320,FALSE))-6),'csapat-ranglista'!$A:$FP,CU$321,FALSE)/8,VLOOKUP(VLOOKUP($A13,csapatok!$A:$NN,CU$320,FALSE),'csapat-ranglista'!$A:$FP,CU$321,FALSE)/4),0)</f>
        <v>0</v>
      </c>
      <c r="CV13" s="223">
        <f>IFERROR(IF(RIGHT(VLOOKUP($A13,csapatok!$A:$NN,CV$320,FALSE),5)="Csere",VLOOKUP(LEFT(VLOOKUP($A13,csapatok!$A:$NN,CV$320,FALSE),LEN(VLOOKUP($A13,csapatok!$A:$NN,CV$320,FALSE))-6),'csapat-ranglista'!$A:$FP,CV$321,FALSE)/8,VLOOKUP(VLOOKUP($A13,csapatok!$A:$NN,CV$320,FALSE),'csapat-ranglista'!$A:$FP,CV$321,FALSE)/4),0)</f>
        <v>0</v>
      </c>
      <c r="CW13" s="223">
        <f>IFERROR(IF(RIGHT(VLOOKUP($A13,csapatok!$A:$NN,CW$320,FALSE),5)="Csere",VLOOKUP(LEFT(VLOOKUP($A13,csapatok!$A:$NN,CW$320,FALSE),LEN(VLOOKUP($A13,csapatok!$A:$NN,CW$320,FALSE))-6),'csapat-ranglista'!$A:$FP,CW$321,FALSE)/8,VLOOKUP(VLOOKUP($A13,csapatok!$A:$NN,CW$320,FALSE),'csapat-ranglista'!$A:$FP,CW$321,FALSE)/4),0)</f>
        <v>0</v>
      </c>
      <c r="CX13" s="223">
        <f>IFERROR(IF(RIGHT(VLOOKUP($A13,csapatok!$A:$NN,CX$320,FALSE),5)="Csere",VLOOKUP(LEFT(VLOOKUP($A13,csapatok!$A:$NN,CX$320,FALSE),LEN(VLOOKUP($A13,csapatok!$A:$NN,CX$320,FALSE))-6),'csapat-ranglista'!$A:$FP,CX$321,FALSE)/8,VLOOKUP(VLOOKUP($A13,csapatok!$A:$NN,CX$320,FALSE),'csapat-ranglista'!$A:$FP,CX$321,FALSE)/4),0)</f>
        <v>0</v>
      </c>
      <c r="CY13" s="223">
        <f>IFERROR(IF(RIGHT(VLOOKUP($A13,csapatok!$A:$NN,CY$320,FALSE),5)="Csere",VLOOKUP(LEFT(VLOOKUP($A13,csapatok!$A:$NN,CY$320,FALSE),LEN(VLOOKUP($A13,csapatok!$A:$NN,CY$320,FALSE))-6),'csapat-ranglista'!$A:$FP,CY$321,FALSE)/8,VLOOKUP(VLOOKUP($A13,csapatok!$A:$NN,CY$320,FALSE),'csapat-ranglista'!$A:$FP,CY$321,FALSE)/4),0)</f>
        <v>0</v>
      </c>
      <c r="CZ13" s="223">
        <f>IFERROR(IF(RIGHT(VLOOKUP($A13,csapatok!$A:$NN,CZ$320,FALSE),5)="Csere",VLOOKUP(LEFT(VLOOKUP($A13,csapatok!$A:$NN,CZ$320,FALSE),LEN(VLOOKUP($A13,csapatok!$A:$NN,CZ$320,FALSE))-6),'csapat-ranglista'!$A:$FP,CZ$321,FALSE)/8,VLOOKUP(VLOOKUP($A13,csapatok!$A:$NN,CZ$320,FALSE),'csapat-ranglista'!$A:$FP,CZ$321,FALSE)/4),0)</f>
        <v>0</v>
      </c>
      <c r="DA13" s="223">
        <f>IFERROR(IF(RIGHT(VLOOKUP($A13,csapatok!$A:$NN,DA$320,FALSE),5)="Csere",VLOOKUP(LEFT(VLOOKUP($A13,csapatok!$A:$NN,DA$320,FALSE),LEN(VLOOKUP($A13,csapatok!$A:$NN,DA$320,FALSE))-6),'csapat-ranglista'!$A:$FP,DA$321,FALSE)/8,VLOOKUP(VLOOKUP($A13,csapatok!$A:$NN,DA$320,FALSE),'csapat-ranglista'!$A:$FP,DA$321,FALSE)/4),0)</f>
        <v>0</v>
      </c>
      <c r="DB13" s="223">
        <f>IFERROR(IF(RIGHT(VLOOKUP($A13,csapatok!$A:$NN,DB$320,FALSE),5)="Csere",VLOOKUP(LEFT(VLOOKUP($A13,csapatok!$A:$NN,DB$320,FALSE),LEN(VLOOKUP($A13,csapatok!$A:$NN,DB$320,FALSE))-6),'csapat-ranglista'!$A:$FP,DB$321,FALSE)/8,VLOOKUP(VLOOKUP($A13,csapatok!$A:$NN,DB$320,FALSE),'csapat-ranglista'!$A:$FP,DB$321,FALSE)/4),0)</f>
        <v>0</v>
      </c>
      <c r="DC13" s="223">
        <f>IFERROR(IF(RIGHT(VLOOKUP($A13,csapatok!$A:$NN,DC$320,FALSE),5)="Csere",VLOOKUP(LEFT(VLOOKUP($A13,csapatok!$A:$NN,DC$320,FALSE),LEN(VLOOKUP($A13,csapatok!$A:$NN,DC$320,FALSE))-6),'csapat-ranglista'!$A:$FP,DC$321,FALSE)/8,VLOOKUP(VLOOKUP($A13,csapatok!$A:$NN,DC$320,FALSE),'csapat-ranglista'!$A:$FP,DC$321,FALSE)/4),0)</f>
        <v>0</v>
      </c>
      <c r="DD13" s="223">
        <f>IFERROR(IF(RIGHT(VLOOKUP($A13,csapatok!$A:$NN,DD$320,FALSE),5)="Csere",VLOOKUP(LEFT(VLOOKUP($A13,csapatok!$A:$NN,DD$320,FALSE),LEN(VLOOKUP($A13,csapatok!$A:$NN,DD$320,FALSE))-6),'csapat-ranglista'!$A:$FP,DD$321,FALSE)/8,VLOOKUP(VLOOKUP($A13,csapatok!$A:$NN,DD$320,FALSE),'csapat-ranglista'!$A:$FP,DD$321,FALSE)/4),0)</f>
        <v>3.2122924274788121</v>
      </c>
      <c r="DE13" s="223">
        <f>IFERROR(IF(RIGHT(VLOOKUP($A13,csapatok!$A:$NN,DE$320,FALSE),5)="Csere",VLOOKUP(LEFT(VLOOKUP($A13,csapatok!$A:$NN,DE$320,FALSE),LEN(VLOOKUP($A13,csapatok!$A:$NN,DE$320,FALSE))-6),'csapat-ranglista'!$A:$FP,DE$321,FALSE)/8,VLOOKUP(VLOOKUP($A13,csapatok!$A:$NN,DE$320,FALSE),'csapat-ranglista'!$A:$FP,DE$321,FALSE)/4),0)</f>
        <v>0</v>
      </c>
      <c r="DF13" s="223">
        <f>IFERROR(IF(RIGHT(VLOOKUP($A13,csapatok!$A:$NN,DF$320,FALSE),5)="Csere",VLOOKUP(LEFT(VLOOKUP($A13,csapatok!$A:$NN,DF$320,FALSE),LEN(VLOOKUP($A13,csapatok!$A:$NN,DF$320,FALSE))-6),'csapat-ranglista'!$A:$FP,DF$321,FALSE)/8,VLOOKUP(VLOOKUP($A13,csapatok!$A:$NN,DF$320,FALSE),'csapat-ranglista'!$A:$FP,DF$321,FALSE)/4),0)</f>
        <v>0</v>
      </c>
      <c r="DG13" s="223">
        <f>IFERROR(IF(RIGHT(VLOOKUP($A13,csapatok!$A:$NN,DG$320,FALSE),5)="Csere",VLOOKUP(LEFT(VLOOKUP($A13,csapatok!$A:$NN,DG$320,FALSE),LEN(VLOOKUP($A13,csapatok!$A:$NN,DG$320,FALSE))-6),'csapat-ranglista'!$A:$FP,DG$321,FALSE)/8,VLOOKUP(VLOOKUP($A13,csapatok!$A:$NN,DG$320,FALSE),'csapat-ranglista'!$A:$FP,DG$321,FALSE)/4),0)</f>
        <v>0</v>
      </c>
      <c r="DH13" s="223">
        <f>IFERROR(IF(RIGHT(VLOOKUP($A13,csapatok!$A:$NN,DH$320,FALSE),5)="Csere",VLOOKUP(LEFT(VLOOKUP($A13,csapatok!$A:$NN,DH$320,FALSE),LEN(VLOOKUP($A13,csapatok!$A:$NN,DH$320,FALSE))-6),'csapat-ranglista'!$A:$FP,DH$321,FALSE)/8,VLOOKUP(VLOOKUP($A13,csapatok!$A:$NN,DH$320,FALSE),'csapat-ranglista'!$A:$FP,DH$321,FALSE)/4),0)</f>
        <v>10.732822342897867</v>
      </c>
      <c r="DI13" s="223">
        <f>IFERROR(IF(RIGHT(VLOOKUP($A13,csapatok!$A:$NN,DI$320,FALSE),5)="Csere",VLOOKUP(LEFT(VLOOKUP($A13,csapatok!$A:$NN,DI$320,FALSE),LEN(VLOOKUP($A13,csapatok!$A:$NN,DI$320,FALSE))-6),'csapat-ranglista'!$A:$FP,DI$321,FALSE)/8,VLOOKUP(VLOOKUP($A13,csapatok!$A:$NN,DI$320,FALSE),'csapat-ranglista'!$A:$FP,DI$321,FALSE)/4),0)</f>
        <v>0</v>
      </c>
      <c r="DJ13" s="223">
        <f>IFERROR(IF(RIGHT(VLOOKUP($A13,csapatok!$A:$NN,DJ$320,FALSE),5)="Csere",VLOOKUP(LEFT(VLOOKUP($A13,csapatok!$A:$NN,DJ$320,FALSE),LEN(VLOOKUP($A13,csapatok!$A:$NN,DJ$320,FALSE))-6),'csapat-ranglista'!$A:$FP,DJ$321,FALSE)/8,VLOOKUP(VLOOKUP($A13,csapatok!$A:$NN,DJ$320,FALSE),'csapat-ranglista'!$A:$FP,DJ$321,FALSE)/4),0)</f>
        <v>0</v>
      </c>
      <c r="DK13" s="223">
        <f>IFERROR(IF(RIGHT(VLOOKUP($A13,csapatok!$A:$NN,DK$320,FALSE),5)="Csere",VLOOKUP(LEFT(VLOOKUP($A13,csapatok!$A:$NN,DK$320,FALSE),LEN(VLOOKUP($A13,csapatok!$A:$NN,DK$320,FALSE))-6),'csapat-ranglista'!$A:$FP,DK$321,FALSE)/8,VLOOKUP(VLOOKUP($A13,csapatok!$A:$NN,DK$320,FALSE),'csapat-ranglista'!$A:$FP,DK$321,FALSE)/4),0)</f>
        <v>0.84392222539475381</v>
      </c>
      <c r="DL13" s="223">
        <f>IFERROR(IF(RIGHT(VLOOKUP($A13,csapatok!$A:$NN,DL$320,FALSE),5)="Csere",VLOOKUP(LEFT(VLOOKUP($A13,csapatok!$A:$NN,DL$320,FALSE),LEN(VLOOKUP($A13,csapatok!$A:$NN,DL$320,FALSE))-6),'csapat-ranglista'!$A:$FP,DL$321,FALSE)/8,VLOOKUP(VLOOKUP($A13,csapatok!$A:$NN,DL$320,FALSE),'csapat-ranglista'!$A:$FP,DL$321,FALSE)/4),0)</f>
        <v>0</v>
      </c>
      <c r="DM13" s="223">
        <f>IFERROR(IF(RIGHT(VLOOKUP($A13,csapatok!$A:$NN,DM$320,FALSE),5)="Csere",VLOOKUP(LEFT(VLOOKUP($A13,csapatok!$A:$NN,DM$320,FALSE),LEN(VLOOKUP($A13,csapatok!$A:$NN,DM$320,FALSE))-6),'csapat-ranglista'!$A:$FP,DM$321,FALSE)/8,VLOOKUP(VLOOKUP($A13,csapatok!$A:$NN,DM$320,FALSE),'csapat-ranglista'!$A:$FP,DM$321,FALSE)/4),0)</f>
        <v>3.3561667996995936</v>
      </c>
      <c r="DN13" s="223">
        <f>IFERROR(IF(RIGHT(VLOOKUP($A13,csapatok!$A:$NN,DN$320,FALSE),5)="Csere",VLOOKUP(LEFT(VLOOKUP($A13,csapatok!$A:$NN,DN$320,FALSE),LEN(VLOOKUP($A13,csapatok!$A:$NN,DN$320,FALSE))-6),'csapat-ranglista'!$A:$FP,DN$321,FALSE)/8,VLOOKUP(VLOOKUP($A13,csapatok!$A:$NN,DN$320,FALSE),'csapat-ranglista'!$A:$FP,DN$321,FALSE)/4),0)</f>
        <v>2.4369700036992268</v>
      </c>
      <c r="DO13" s="224">
        <f>versenyek!$MF$11*IFERROR(VLOOKUP(VLOOKUP($A13,versenyek!ME:MG,3,FALSE),szabalyok!$A$16:$B$23,2,FALSE)/4,0)</f>
        <v>0</v>
      </c>
      <c r="DP13" s="224">
        <f>versenyek!$MI$11*IFERROR(VLOOKUP(VLOOKUP($A13,versenyek!MH:MJ,3,FALSE),szabalyok!$A$16:$B$23,2,FALSE)/4,0)</f>
        <v>0</v>
      </c>
      <c r="DQ13" s="223">
        <f>IFERROR(IF(RIGHT(VLOOKUP($A13,csapatok!$A:$NN,DQ$320,FALSE),5)="Csere",VLOOKUP(LEFT(VLOOKUP($A13,csapatok!$A:$NN,DQ$320,FALSE),LEN(VLOOKUP($A13,csapatok!$A:$NN,DQ$320,FALSE))-6),'csapat-ranglista'!$A:$FP,DQ$321,FALSE)/8,VLOOKUP(VLOOKUP($A13,csapatok!$A:$NN,DQ$320,FALSE),'csapat-ranglista'!$A:$FP,DQ$321,FALSE)/4),0)</f>
        <v>0</v>
      </c>
      <c r="DR13" s="223">
        <f>IFERROR(IF(RIGHT(VLOOKUP($A13,csapatok!$A:$NN,DR$320,FALSE),5)="Csere",VLOOKUP(LEFT(VLOOKUP($A13,csapatok!$A:$NN,DR$320,FALSE),LEN(VLOOKUP($A13,csapatok!$A:$NN,DR$320,FALSE))-6),'csapat-ranglista'!$A:$FP,DR$321,FALSE)/8,VLOOKUP(VLOOKUP($A13,csapatok!$A:$NN,DR$320,FALSE),'csapat-ranglista'!$A:$FP,DR$321,FALSE)/4),0)</f>
        <v>0</v>
      </c>
      <c r="DS13" s="223">
        <f>IFERROR(IF(RIGHT(VLOOKUP($A13,csapatok!$A:$NN,DS$320,FALSE),5)="Csere",VLOOKUP(LEFT(VLOOKUP($A13,csapatok!$A:$NN,DS$320,FALSE),LEN(VLOOKUP($A13,csapatok!$A:$NN,DS$320,FALSE))-6),'csapat-ranglista'!$A:$FP,DS$321,FALSE)/8,VLOOKUP(VLOOKUP($A13,csapatok!$A:$NN,DS$320,FALSE),'csapat-ranglista'!$A:$FP,DS$321,FALSE)/4),0)</f>
        <v>1.7328804071451374</v>
      </c>
      <c r="DT13" s="223">
        <f>IFERROR(IF(RIGHT(VLOOKUP($A13,csapatok!$A:$NN,DT$320,FALSE),5)="Csere",VLOOKUP(LEFT(VLOOKUP($A13,csapatok!$A:$NN,DT$320,FALSE),LEN(VLOOKUP($A13,csapatok!$A:$NN,DT$320,FALSE))-6),'csapat-ranglista'!$A:$FP,DT$321,FALSE)/8,VLOOKUP(VLOOKUP($A13,csapatok!$A:$NN,DT$320,FALSE),'csapat-ranglista'!$A:$FP,DT$321,FALSE)/4),0)</f>
        <v>0</v>
      </c>
      <c r="DU13" s="223">
        <f>IFERROR(IF(RIGHT(VLOOKUP($A13,csapatok!$A:$NN,DU$320,FALSE),5)="Csere",VLOOKUP(LEFT(VLOOKUP($A13,csapatok!$A:$NN,DU$320,FALSE),LEN(VLOOKUP($A13,csapatok!$A:$NN,DU$320,FALSE))-6),'csapat-ranglista'!$A:$FP,DU$321,FALSE)/8,VLOOKUP(VLOOKUP($A13,csapatok!$A:$NN,DU$320,FALSE),'csapat-ranglista'!$A:$FP,DU$321,FALSE)/4),0)</f>
        <v>0</v>
      </c>
      <c r="DV13" s="223">
        <f>IFERROR(IF(RIGHT(VLOOKUP($A13,csapatok!$A:$NN,DV$320,FALSE),5)="Csere",VLOOKUP(LEFT(VLOOKUP($A13,csapatok!$A:$NN,DV$320,FALSE),LEN(VLOOKUP($A13,csapatok!$A:$NN,DV$320,FALSE))-6),'csapat-ranglista'!$A:$FP,DV$321,FALSE)/8,VLOOKUP(VLOOKUP($A13,csapatok!$A:$NN,DV$320,FALSE),'csapat-ranglista'!$A:$FP,DV$321,FALSE)/4),0)</f>
        <v>0</v>
      </c>
      <c r="DW13" s="223">
        <f>IFERROR(IF(RIGHT(VLOOKUP($A13,csapatok!$A:$NN,DW$320,FALSE),5)="Csere",VLOOKUP(LEFT(VLOOKUP($A13,csapatok!$A:$NN,DW$320,FALSE),LEN(VLOOKUP($A13,csapatok!$A:$NN,DW$320,FALSE))-6),'csapat-ranglista'!$A:$FP,DW$321,FALSE)/8,VLOOKUP(VLOOKUP($A13,csapatok!$A:$NN,DW$320,FALSE),'csapat-ranglista'!$A:$FP,DW$321,FALSE)/4),0)</f>
        <v>4.3270403379070146</v>
      </c>
      <c r="DX13" s="223">
        <f>IFERROR(IF(RIGHT(VLOOKUP($A13,csapatok!$A:$NN,DX$320,FALSE),5)="Csere",VLOOKUP(LEFT(VLOOKUP($A13,csapatok!$A:$NN,DX$320,FALSE),LEN(VLOOKUP($A13,csapatok!$A:$NN,DX$320,FALSE))-6),'csapat-ranglista'!$A:$FP,DX$321,FALSE)/8,VLOOKUP(VLOOKUP($A13,csapatok!$A:$NN,DX$320,FALSE),'csapat-ranglista'!$A:$FP,DX$321,FALSE)/4),0)</f>
        <v>0</v>
      </c>
      <c r="DY13" s="223">
        <f>IFERROR(IF(RIGHT(VLOOKUP($A13,csapatok!$A:$NN,DY$320,FALSE),5)="Csere",VLOOKUP(LEFT(VLOOKUP($A13,csapatok!$A:$NN,DY$320,FALSE),LEN(VLOOKUP($A13,csapatok!$A:$NN,DY$320,FALSE))-6),'csapat-ranglista'!$A:$FP,DY$321,FALSE)/8,VLOOKUP(VLOOKUP($A13,csapatok!$A:$NN,DY$320,FALSE),'csapat-ranglista'!$A:$FP,DY$321,FALSE)/4),0)</f>
        <v>0</v>
      </c>
      <c r="DZ13" s="223">
        <f>IFERROR(IF(RIGHT(VLOOKUP($A13,csapatok!$A:$NN,DZ$320,FALSE),5)="Csere",VLOOKUP(LEFT(VLOOKUP($A13,csapatok!$A:$NN,DZ$320,FALSE),LEN(VLOOKUP($A13,csapatok!$A:$NN,DZ$320,FALSE))-6),'csapat-ranglista'!$A:$FP,DZ$321,FALSE)/8,VLOOKUP(VLOOKUP($A13,csapatok!$A:$NN,DZ$320,FALSE),'csapat-ranglista'!$A:$FP,DZ$321,FALSE)/4),0)</f>
        <v>0</v>
      </c>
      <c r="EA13" s="223">
        <f>IFERROR(IF(RIGHT(VLOOKUP($A13,csapatok!$A:$NN,EA$320,FALSE),5)="Csere",VLOOKUP(LEFT(VLOOKUP($A13,csapatok!$A:$NN,EA$320,FALSE),LEN(VLOOKUP($A13,csapatok!$A:$NN,EA$320,FALSE))-6),'csapat-ranglista'!$A:$FP,EA$321,FALSE)/8,VLOOKUP(VLOOKUP($A13,csapatok!$A:$NN,EA$320,FALSE),'csapat-ranglista'!$A:$FP,EA$321,FALSE)/4),0)</f>
        <v>0</v>
      </c>
      <c r="EB13" s="223">
        <f>IFERROR(IF(RIGHT(VLOOKUP($A13,csapatok!$A:$NN,EB$320,FALSE),5)="Csere",VLOOKUP(LEFT(VLOOKUP($A13,csapatok!$A:$NN,EB$320,FALSE),LEN(VLOOKUP($A13,csapatok!$A:$NN,EB$320,FALSE))-6),'csapat-ranglista'!$A:$FP,EB$321,FALSE)/8,VLOOKUP(VLOOKUP($A13,csapatok!$A:$NN,EB$320,FALSE),'csapat-ranglista'!$A:$FP,EB$321,FALSE)/4),0)</f>
        <v>0</v>
      </c>
      <c r="EC13" s="223">
        <f>IFERROR(IF(RIGHT(VLOOKUP($A13,csapatok!$A:$NN,EC$320,FALSE),5)="Csere",VLOOKUP(LEFT(VLOOKUP($A13,csapatok!$A:$NN,EC$320,FALSE),LEN(VLOOKUP($A13,csapatok!$A:$NN,EC$320,FALSE))-6),'csapat-ranglista'!$A:$FP,EC$321,FALSE)/8,VLOOKUP(VLOOKUP($A13,csapatok!$A:$NN,EC$320,FALSE),'csapat-ranglista'!$A:$FP,EC$321,FALSE)/4),0)</f>
        <v>3.2776958588851373</v>
      </c>
      <c r="ED13" s="223">
        <f>IFERROR(IF(RIGHT(VLOOKUP($A13,csapatok!$A:$NN,ED$320,FALSE),5)="Csere",VLOOKUP(LEFT(VLOOKUP($A13,csapatok!$A:$NN,ED$320,FALSE),LEN(VLOOKUP($A13,csapatok!$A:$NN,ED$320,FALSE))-6),'csapat-ranglista'!$A:$FP,ED$321,FALSE)/8,VLOOKUP(VLOOKUP($A13,csapatok!$A:$NN,ED$320,FALSE),'csapat-ranglista'!$A:$FP,ED$321,FALSE)/4),0)</f>
        <v>0</v>
      </c>
      <c r="EE13" s="223">
        <f>IFERROR(IF(RIGHT(VLOOKUP($A13,csapatok!$A:$NN,EE$320,FALSE),5)="Csere",VLOOKUP(LEFT(VLOOKUP($A13,csapatok!$A:$NN,EE$320,FALSE),LEN(VLOOKUP($A13,csapatok!$A:$NN,EE$320,FALSE))-6),'csapat-ranglista'!$A:$FP,EE$321,FALSE)/8,VLOOKUP(VLOOKUP($A13,csapatok!$A:$NN,EE$320,FALSE),'csapat-ranglista'!$A:$FP,EE$321,FALSE)/4),0)</f>
        <v>0</v>
      </c>
      <c r="EF13" s="223">
        <f>IFERROR(IF(RIGHT(VLOOKUP($A13,csapatok!$A:$NN,EF$320,FALSE),5)="Csere",VLOOKUP(LEFT(VLOOKUP($A13,csapatok!$A:$NN,EF$320,FALSE),LEN(VLOOKUP($A13,csapatok!$A:$NN,EF$320,FALSE))-6),'csapat-ranglista'!$A:$FP,EF$321,FALSE)/8,VLOOKUP(VLOOKUP($A13,csapatok!$A:$NN,EF$320,FALSE),'csapat-ranglista'!$A:$FP,EF$321,FALSE)/4),0)</f>
        <v>0</v>
      </c>
      <c r="EG13" s="223">
        <f>IFERROR(IF(RIGHT(VLOOKUP($A13,csapatok!$A:$NN,EG$320,FALSE),5)="Csere",VLOOKUP(LEFT(VLOOKUP($A13,csapatok!$A:$NN,EG$320,FALSE),LEN(VLOOKUP($A13,csapatok!$A:$NN,EG$320,FALSE))-6),'csapat-ranglista'!$A:$FP,EG$321,FALSE)/8,VLOOKUP(VLOOKUP($A13,csapatok!$A:$NN,EG$320,FALSE),'csapat-ranglista'!$A:$FP,EG$321,FALSE)/4),0)</f>
        <v>0</v>
      </c>
      <c r="EH13" s="223">
        <f>IFERROR(IF(RIGHT(VLOOKUP($A13,csapatok!$A:$NN,EH$320,FALSE),5)="Csere",VLOOKUP(LEFT(VLOOKUP($A13,csapatok!$A:$NN,EH$320,FALSE),LEN(VLOOKUP($A13,csapatok!$A:$NN,EH$320,FALSE))-6),'csapat-ranglista'!$A:$FP,EH$321,FALSE)/8,VLOOKUP(VLOOKUP($A13,csapatok!$A:$NN,EH$320,FALSE),'csapat-ranglista'!$A:$FP,EH$321,FALSE)/4),0)</f>
        <v>0</v>
      </c>
      <c r="EI13" s="223">
        <f>IFERROR(IF(RIGHT(VLOOKUP($A13,csapatok!$A:$NN,EI$320,FALSE),5)="Csere",VLOOKUP(LEFT(VLOOKUP($A13,csapatok!$A:$NN,EI$320,FALSE),LEN(VLOOKUP($A13,csapatok!$A:$NN,EI$320,FALSE))-6),'csapat-ranglista'!$A:$FP,EI$321,FALSE)/8,VLOOKUP(VLOOKUP($A13,csapatok!$A:$NN,EI$320,FALSE),'csapat-ranglista'!$A:$FP,EI$321,FALSE)/4),0)</f>
        <v>0</v>
      </c>
      <c r="EJ13" s="223">
        <f>IFERROR(IF(RIGHT(VLOOKUP($A13,csapatok!$A:$NN,EJ$320,FALSE),5)="Csere",VLOOKUP(LEFT(VLOOKUP($A13,csapatok!$A:$NN,EJ$320,FALSE),LEN(VLOOKUP($A13,csapatok!$A:$NN,EJ$320,FALSE))-6),'csapat-ranglista'!$A:$FP,EJ$321,FALSE)/8,VLOOKUP(VLOOKUP($A13,csapatok!$A:$NN,EJ$320,FALSE),'csapat-ranglista'!$A:$FP,EJ$321,FALSE)/4),0)</f>
        <v>0</v>
      </c>
      <c r="EK13" s="223">
        <f>IFERROR(IF(RIGHT(VLOOKUP($A13,csapatok!$A:$NN,EK$320,FALSE),5)="Csere",VLOOKUP(LEFT(VLOOKUP($A13,csapatok!$A:$NN,EK$320,FALSE),LEN(VLOOKUP($A13,csapatok!$A:$NN,EK$320,FALSE))-6),'csapat-ranglista'!$A:$FP,EK$321,FALSE)/8,VLOOKUP(VLOOKUP($A13,csapatok!$A:$NN,EK$320,FALSE),'csapat-ranglista'!$A:$FP,EK$321,FALSE)/4),0)</f>
        <v>22.700687818948303</v>
      </c>
      <c r="EL13" s="223">
        <f>IFERROR(IF(RIGHT(VLOOKUP($A13,csapatok!$A:$NN,EL$320,FALSE),5)="Csere",VLOOKUP(LEFT(VLOOKUP($A13,csapatok!$A:$NN,EL$320,FALSE),LEN(VLOOKUP($A13,csapatok!$A:$NN,EL$320,FALSE))-6),'csapat-ranglista'!$A:$FP,EL$321,FALSE)/8,VLOOKUP(VLOOKUP($A13,csapatok!$A:$NN,EL$320,FALSE),'csapat-ranglista'!$A:$FP,EL$321,FALSE)/4),0)</f>
        <v>6.5423205437795753</v>
      </c>
      <c r="EM13" s="223">
        <f>IFERROR(IF(RIGHT(VLOOKUP($A13,csapatok!$A:$NN,EM$320,FALSE),5)="Csere",VLOOKUP(LEFT(VLOOKUP($A13,csapatok!$A:$NN,EM$320,FALSE),LEN(VLOOKUP($A13,csapatok!$A:$NN,EM$320,FALSE))-6),'csapat-ranglista'!$A:$FP,EM$321,FALSE)/8,VLOOKUP(VLOOKUP($A13,csapatok!$A:$NN,EM$320,FALSE),'csapat-ranglista'!$A:$FP,EM$321,FALSE)/4),0)</f>
        <v>0</v>
      </c>
      <c r="EN13" s="223">
        <f>IFERROR(IF(RIGHT(VLOOKUP($A13,csapatok!$A:$NN,EN$320,FALSE),5)="Csere",VLOOKUP(LEFT(VLOOKUP($A13,csapatok!$A:$NN,EN$320,FALSE),LEN(VLOOKUP($A13,csapatok!$A:$NN,EN$320,FALSE))-6),'csapat-ranglista'!$A:$FP,EN$321,FALSE)/8,VLOOKUP(VLOOKUP($A13,csapatok!$A:$NN,EN$320,FALSE),'csapat-ranglista'!$A:$FP,EN$321,FALSE)/4),0)</f>
        <v>0</v>
      </c>
      <c r="EO13" s="223">
        <f>IFERROR(IF(RIGHT(VLOOKUP($A13,csapatok!$A:$NN,EO$320,FALSE),5)="Csere",VLOOKUP(LEFT(VLOOKUP($A13,csapatok!$A:$NN,EO$320,FALSE),LEN(VLOOKUP($A13,csapatok!$A:$NN,EO$320,FALSE))-6),'csapat-ranglista'!$A:$FP,EO$321,FALSE)/8,VLOOKUP(VLOOKUP($A13,csapatok!$A:$NN,EO$320,FALSE),'csapat-ranglista'!$A:$FP,EO$321,FALSE)/4),0)</f>
        <v>0</v>
      </c>
      <c r="EP13" s="223">
        <f>IFERROR(IF(RIGHT(VLOOKUP($A13,csapatok!$A:$NN,EP$320,FALSE),5)="Csere",VLOOKUP(LEFT(VLOOKUP($A13,csapatok!$A:$NN,EP$320,FALSE),LEN(VLOOKUP($A13,csapatok!$A:$NN,EP$320,FALSE))-6),'csapat-ranglista'!$A:$FP,EP$321,FALSE)/8,VLOOKUP(VLOOKUP($A13,csapatok!$A:$NN,EP$320,FALSE),'csapat-ranglista'!$A:$FP,EP$321,FALSE)/4),0)</f>
        <v>1.4578710480432322</v>
      </c>
      <c r="EQ13" s="223">
        <f>IFERROR(IF(RIGHT(VLOOKUP($A13,csapatok!$A:$NN,EQ$320,FALSE),5)="Csere",VLOOKUP(LEFT(VLOOKUP($A13,csapatok!$A:$NN,EQ$320,FALSE),LEN(VLOOKUP($A13,csapatok!$A:$NN,EQ$320,FALSE))-6),'csapat-ranglista'!$A:$FP,EQ$321,FALSE)/8,VLOOKUP(VLOOKUP($A13,csapatok!$A:$NN,EQ$320,FALSE),'csapat-ranglista'!$A:$FP,EQ$321,FALSE)/4),0)</f>
        <v>0</v>
      </c>
      <c r="ER13" s="223">
        <f>IFERROR(IF(RIGHT(VLOOKUP($A13,csapatok!$A:$NN,ER$320,FALSE),5)="Csere",VLOOKUP(LEFT(VLOOKUP($A13,csapatok!$A:$NN,ER$320,FALSE),LEN(VLOOKUP($A13,csapatok!$A:$NN,ER$320,FALSE))-6),'csapat-ranglista'!$A:$FP,ER$321,FALSE)/8,VLOOKUP(VLOOKUP($A13,csapatok!$A:$NN,ER$320,FALSE),'csapat-ranglista'!$A:$FP,ER$321,FALSE)/4),0)</f>
        <v>0</v>
      </c>
      <c r="ES13" s="223">
        <f>IFERROR(IF(RIGHT(VLOOKUP($A13,csapatok!$A:$NN,ES$320,FALSE),5)="Csere",VLOOKUP(LEFT(VLOOKUP($A13,csapatok!$A:$NN,ES$320,FALSE),LEN(VLOOKUP($A13,csapatok!$A:$NN,ES$320,FALSE))-6),'csapat-ranglista'!$A:$FP,ES$321,FALSE)/8,VLOOKUP(VLOOKUP($A13,csapatok!$A:$NN,ES$320,FALSE),'csapat-ranglista'!$A:$FP,ES$321,FALSE)/4),0)</f>
        <v>3.9005990681162639</v>
      </c>
      <c r="ET13" s="223">
        <f>IFERROR(IF(RIGHT(VLOOKUP($A13,csapatok!$A:$NN,ET$320,FALSE),5)="Csere",VLOOKUP(LEFT(VLOOKUP($A13,csapatok!$A:$NN,ET$320,FALSE),LEN(VLOOKUP($A13,csapatok!$A:$NN,ET$320,FALSE))-6),'csapat-ranglista'!$A:$FP,ET$321,FALSE)/8,VLOOKUP(VLOOKUP($A13,csapatok!$A:$NN,ET$320,FALSE),'csapat-ranglista'!$A:$FP,ET$321,FALSE)/4),0)</f>
        <v>0</v>
      </c>
      <c r="EU13" s="223">
        <f>IFERROR(IF(RIGHT(VLOOKUP($A13,csapatok!$A:$NN,EU$320,FALSE),5)="Csere",VLOOKUP(LEFT(VLOOKUP($A13,csapatok!$A:$NN,EU$320,FALSE),LEN(VLOOKUP($A13,csapatok!$A:$NN,EU$320,FALSE))-6),'csapat-ranglista'!$A:$FP,EU$321,FALSE)/8,VLOOKUP(VLOOKUP($A13,csapatok!$A:$NN,EU$320,FALSE),'csapat-ranglista'!$A:$FP,EU$321,FALSE)/4),0)</f>
        <v>0</v>
      </c>
      <c r="EV13" s="223">
        <f>IFERROR(IF(RIGHT(VLOOKUP($A13,csapatok!$A:$NN,EV$320,FALSE),5)="Csere",VLOOKUP(LEFT(VLOOKUP($A13,csapatok!$A:$NN,EV$320,FALSE),LEN(VLOOKUP($A13,csapatok!$A:$NN,EV$320,FALSE))-6),'csapat-ranglista'!$A:$FP,EV$321,FALSE)/8,VLOOKUP(VLOOKUP($A13,csapatok!$A:$NN,EV$320,FALSE),'csapat-ranglista'!$A:$FP,EV$321,FALSE)/4),0)</f>
        <v>0</v>
      </c>
      <c r="EW13" s="223">
        <f>IFERROR(IF(RIGHT(VLOOKUP($A13,csapatok!$A:$NN,EW$320,FALSE),5)="Csere",VLOOKUP(LEFT(VLOOKUP($A13,csapatok!$A:$NN,EW$320,FALSE),LEN(VLOOKUP($A13,csapatok!$A:$NN,EW$320,FALSE))-6),'csapat-ranglista'!$A:$FP,EW$321,FALSE)/8,VLOOKUP(VLOOKUP($A13,csapatok!$A:$NN,EW$320,FALSE),'csapat-ranglista'!$A:$FP,EW$321,FALSE)/4),0)</f>
        <v>0</v>
      </c>
      <c r="EX13" s="223">
        <f>IFERROR(IF(RIGHT(VLOOKUP($A13,csapatok!$A:$NN,EX$320,FALSE),5)="Csere",VLOOKUP(LEFT(VLOOKUP($A13,csapatok!$A:$NN,EX$320,FALSE),LEN(VLOOKUP($A13,csapatok!$A:$NN,EX$320,FALSE))-6),'csapat-ranglista'!$A:$FP,EX$321,FALSE)/8,VLOOKUP(VLOOKUP($A13,csapatok!$A:$NN,EX$320,FALSE),'csapat-ranglista'!$A:$FP,EX$321,FALSE)/4),0)</f>
        <v>11.301045222841292</v>
      </c>
      <c r="EY13" s="223">
        <f>IFERROR(IF(RIGHT(VLOOKUP($A13,csapatok!$A:$NN,EY$320,FALSE),5)="Csere",VLOOKUP(LEFT(VLOOKUP($A13,csapatok!$A:$NN,EY$320,FALSE),LEN(VLOOKUP($A13,csapatok!$A:$NN,EY$320,FALSE))-6),'csapat-ranglista'!$A:$FP,EY$321,FALSE)/8,VLOOKUP(VLOOKUP($A13,csapatok!$A:$NN,EY$320,FALSE),'csapat-ranglista'!$A:$FP,EY$321,FALSE)/4),0)</f>
        <v>0</v>
      </c>
      <c r="EZ13" s="223">
        <f>IFERROR(IF(RIGHT(VLOOKUP($A13,csapatok!$A:$NN,EZ$320,FALSE),5)="Csere",VLOOKUP(LEFT(VLOOKUP($A13,csapatok!$A:$NN,EZ$320,FALSE),LEN(VLOOKUP($A13,csapatok!$A:$NN,EZ$320,FALSE))-6),'csapat-ranglista'!$A:$FP,EZ$321,FALSE)/8,VLOOKUP(VLOOKUP($A13,csapatok!$A:$NN,EZ$320,FALSE),'csapat-ranglista'!$A:$FP,EZ$321,FALSE)/4),0)</f>
        <v>0</v>
      </c>
      <c r="FA13" s="223">
        <f>IFERROR(IF(RIGHT(VLOOKUP($A13,csapatok!$A:$NN,FA$320,FALSE),5)="Csere",VLOOKUP(LEFT(VLOOKUP($A13,csapatok!$A:$NN,FA$320,FALSE),LEN(VLOOKUP($A13,csapatok!$A:$NN,FA$320,FALSE))-6),'csapat-ranglista'!$A:$FP,FA$321,FALSE)/8,VLOOKUP(VLOOKUP($A13,csapatok!$A:$NN,FA$320,FALSE),'csapat-ranglista'!$A:$FP,FA$321,FALSE)/4),0)</f>
        <v>17.439974101165898</v>
      </c>
      <c r="FB13" s="223">
        <f>IFERROR(IF(RIGHT(VLOOKUP($A13,csapatok!$A:$NN,FB$320,FALSE),5)="Csere",VLOOKUP(LEFT(VLOOKUP($A13,csapatok!$A:$NN,FB$320,FALSE),LEN(VLOOKUP($A13,csapatok!$A:$NN,FB$320,FALSE))-6),'csapat-ranglista'!$A:$FP,FB$321,FALSE)/8,VLOOKUP(VLOOKUP($A13,csapatok!$A:$NN,FB$320,FALSE),'csapat-ranglista'!$A:$FP,FB$321,FALSE)/4),0)</f>
        <v>0</v>
      </c>
      <c r="FC13" s="223">
        <f>IFERROR(IF(RIGHT(VLOOKUP($A13,csapatok!$A:$NN,FC$320,FALSE),5)="Csere",VLOOKUP(LEFT(VLOOKUP($A13,csapatok!$A:$NN,FC$320,FALSE),LEN(VLOOKUP($A13,csapatok!$A:$NN,FC$320,FALSE))-6),'csapat-ranglista'!$A:$FP,FC$321,FALSE)/8,VLOOKUP(VLOOKUP($A13,csapatok!$A:$NN,FC$320,FALSE),'csapat-ranglista'!$A:$FP,FC$321,FALSE)/4),0)</f>
        <v>0</v>
      </c>
      <c r="FD13" s="224">
        <f>versenyek!$QY$11*IFERROR(VLOOKUP(VLOOKUP($A13,versenyek!QX:QZ,3,FALSE),szabalyok!$A$16:$B$23,2,FALSE)/4,0)</f>
        <v>0</v>
      </c>
      <c r="FE13" s="224">
        <f>versenyek!$RB$11*IFERROR(VLOOKUP(VLOOKUP($A13,versenyek!RA:RC,3,FALSE),szabalyok!$A$16:$B$23,2,FALSE)/4,0)</f>
        <v>0</v>
      </c>
      <c r="FF13" s="223">
        <f>IFERROR(IF(RIGHT(VLOOKUP($A13,csapatok!$A:$NN,FF$320,FALSE),5)="Csere",VLOOKUP(LEFT(VLOOKUP($A13,csapatok!$A:$NN,FF$320,FALSE),LEN(VLOOKUP($A13,csapatok!$A:$NN,FF$320,FALSE))-6),'csapat-ranglista'!$A:$FP,FF$321,FALSE)/8,VLOOKUP(VLOOKUP($A13,csapatok!$A:$NN,FF$320,FALSE),'csapat-ranglista'!$A:$FP,FF$321,FALSE)/4),0)</f>
        <v>0</v>
      </c>
      <c r="FG13" s="223">
        <f>IFERROR(IF(RIGHT(VLOOKUP($A13,csapatok!$A:$NN,FG$320,FALSE),5)="Csere",VLOOKUP(LEFT(VLOOKUP($A13,csapatok!$A:$NN,FG$320,FALSE),LEN(VLOOKUP($A13,csapatok!$A:$NN,FG$320,FALSE))-6),'csapat-ranglista'!$A:$FP,FG$321,FALSE)/8,VLOOKUP(VLOOKUP($A13,csapatok!$A:$NN,FG$320,FALSE),'csapat-ranglista'!$A:$FP,FG$321,FALSE)/4),0)</f>
        <v>3.0355071208732261</v>
      </c>
      <c r="FH13" s="223">
        <f>IFERROR(IF(RIGHT(VLOOKUP($A13,csapatok!$A:$NN,FH$320,FALSE),5)="Csere",VLOOKUP(LEFT(VLOOKUP($A13,csapatok!$A:$NN,FH$320,FALSE),LEN(VLOOKUP($A13,csapatok!$A:$NN,FH$320,FALSE))-6),'csapat-ranglista'!$A:$FP,FH$321,FALSE)/8,VLOOKUP(VLOOKUP($A13,csapatok!$A:$NN,FH$320,FALSE),'csapat-ranglista'!$A:$FP,FH$321,FALSE)/4),0)</f>
        <v>2.0116437322509371</v>
      </c>
      <c r="FI13" s="223">
        <f>IFERROR(IF(RIGHT(VLOOKUP($A13,csapatok!$A:$NN,FI$320,FALSE),5)="Csere",VLOOKUP(LEFT(VLOOKUP($A13,csapatok!$A:$NN,FI$320,FALSE),LEN(VLOOKUP($A13,csapatok!$A:$NN,FI$320,FALSE))-6),'csapat-ranglista'!$A:$FP,FI$321,FALSE)/8,VLOOKUP(VLOOKUP($A13,csapatok!$A:$NN,FI$320,FALSE),'csapat-ranglista'!$A:$FP,FI$321,FALSE)/4),0)</f>
        <v>0</v>
      </c>
      <c r="FJ13" s="223">
        <f>IFERROR(IF(RIGHT(VLOOKUP($A13,csapatok!$A:$NN,FJ$320,FALSE),5)="Csere",VLOOKUP(LEFT(VLOOKUP($A13,csapatok!$A:$NN,FJ$320,FALSE),LEN(VLOOKUP($A13,csapatok!$A:$NN,FJ$320,FALSE))-6),'csapat-ranglista'!$A:$FP,FJ$321,FALSE)/8,VLOOKUP(VLOOKUP($A13,csapatok!$A:$NN,FJ$320,FALSE),'csapat-ranglista'!$A:$FP,FJ$321,FALSE)/4),0)</f>
        <v>0</v>
      </c>
      <c r="FK13" s="223">
        <f>IFERROR(IF(RIGHT(VLOOKUP($A13,csapatok!$A:$NN,FK$320,FALSE),5)="Csere",VLOOKUP(LEFT(VLOOKUP($A13,csapatok!$A:$NN,FK$320,FALSE),LEN(VLOOKUP($A13,csapatok!$A:$NN,FK$320,FALSE))-6),'csapat-ranglista'!$A:$FP,FK$321,FALSE)/8,VLOOKUP(VLOOKUP($A13,csapatok!$A:$NN,FK$320,FALSE),'csapat-ranglista'!$A:$FP,FK$321,FALSE)/4),0)</f>
        <v>5.8371978622385718</v>
      </c>
      <c r="FL13" s="223">
        <f>IFERROR(IF(RIGHT(VLOOKUP($A13,csapatok!$A:$NN,FL$320,FALSE),5)="Csere",VLOOKUP(LEFT(VLOOKUP($A13,csapatok!$A:$NN,FL$320,FALSE),LEN(VLOOKUP($A13,csapatok!$A:$NN,FL$320,FALSE))-6),'csapat-ranglista'!$A:$FP,FL$321,FALSE)/8,VLOOKUP(VLOOKUP($A13,csapatok!$A:$NN,FL$320,FALSE),'csapat-ranglista'!$A:$FP,FL$321,FALSE)/4),0)</f>
        <v>0</v>
      </c>
      <c r="FM13" s="223">
        <f>IFERROR(IF(RIGHT(VLOOKUP($A13,csapatok!$A:$NN,FM$320,FALSE),5)="Csere",VLOOKUP(LEFT(VLOOKUP($A13,csapatok!$A:$NN,FM$320,FALSE),LEN(VLOOKUP($A13,csapatok!$A:$NN,FM$320,FALSE))-6),'csapat-ranglista'!$A:$FP,FM$321,FALSE)/8,VLOOKUP(VLOOKUP($A13,csapatok!$A:$NN,FM$320,FALSE),'csapat-ranglista'!$A:$FP,FM$321,FALSE)/4),0)</f>
        <v>0</v>
      </c>
      <c r="FN13" s="223">
        <f>IFERROR(IF(RIGHT(VLOOKUP($A13,csapatok!$A:$NN,FN$320,FALSE),5)="Csere",VLOOKUP(LEFT(VLOOKUP($A13,csapatok!$A:$NN,FN$320,FALSE),LEN(VLOOKUP($A13,csapatok!$A:$NN,FN$320,FALSE))-6),'csapat-ranglista'!$A:$FP,FN$321,FALSE)/8,VLOOKUP(VLOOKUP($A13,csapatok!$A:$NN,FN$320,FALSE),'csapat-ranglista'!$A:$FP,FN$321,FALSE)/4),0)</f>
        <v>5.0842735765516718</v>
      </c>
      <c r="FO13" s="223">
        <f>IFERROR(IF(RIGHT(VLOOKUP($A13,csapatok!$A:$NN,FO$320,FALSE),5)="Csere",VLOOKUP(LEFT(VLOOKUP($A13,csapatok!$A:$NN,FO$320,FALSE),LEN(VLOOKUP($A13,csapatok!$A:$NN,FO$320,FALSE))-6),'csapat-ranglista'!$A:$FP,FO$321,FALSE)/8,VLOOKUP(VLOOKUP($A13,csapatok!$A:$NN,FO$320,FALSE),'csapat-ranglista'!$A:$FP,FO$321,FALSE)/4),0)</f>
        <v>0</v>
      </c>
      <c r="FP13" s="223">
        <f>IFERROR(IF(RIGHT(VLOOKUP($A13,csapatok!$A:$NN,FP$320,FALSE),5)="Csere",VLOOKUP(LEFT(VLOOKUP($A13,csapatok!$A:$NN,FP$320,FALSE),LEN(VLOOKUP($A13,csapatok!$A:$NN,FP$320,FALSE))-6),'csapat-ranglista'!$A:$FP,FP$321,FALSE)/8,VLOOKUP(VLOOKUP($A13,csapatok!$A:$NN,FP$320,FALSE),'csapat-ranglista'!$A:$FP,FP$321,FALSE)/4),0)</f>
        <v>0</v>
      </c>
      <c r="FQ13" s="223">
        <f>IFERROR(IF(RIGHT(VLOOKUP($A13,csapatok!$A:$NN,FQ$320,FALSE),5)="Csere",VLOOKUP(LEFT(VLOOKUP($A13,csapatok!$A:$NN,FQ$320,FALSE),LEN(VLOOKUP($A13,csapatok!$A:$NN,FQ$320,FALSE))-6),'csapat-ranglista'!$A:$FP,FQ$321,FALSE)/8,VLOOKUP(VLOOKUP($A13,csapatok!$A:$NN,FQ$320,FALSE),'csapat-ranglista'!$A:$FP,FQ$321,FALSE)/4),0)</f>
        <v>0</v>
      </c>
      <c r="FR13" s="223">
        <f>IFERROR(IF(RIGHT(VLOOKUP($A13,csapatok!$A:$NN,FR$320,FALSE),5)="Csere",VLOOKUP(LEFT(VLOOKUP($A13,csapatok!$A:$NN,FR$320,FALSE),LEN(VLOOKUP($A13,csapatok!$A:$NN,FR$320,FALSE))-6),'csapat-ranglista'!$A:$FP,FR$321,FALSE)/8,VLOOKUP(VLOOKUP($A13,csapatok!$A:$NN,FR$320,FALSE),'csapat-ranglista'!$A:$FP,FR$321,FALSE)/4),0)</f>
        <v>0</v>
      </c>
      <c r="FS13" s="223">
        <f>IFERROR(IF(RIGHT(VLOOKUP($A13,csapatok!$A:$NN,FS$320,FALSE),5)="Csere",VLOOKUP(LEFT(VLOOKUP($A13,csapatok!$A:$NN,FS$320,FALSE),LEN(VLOOKUP($A13,csapatok!$A:$NN,FS$320,FALSE))-6),'csapat-ranglista'!$A:$FP,FS$321,FALSE)/8,VLOOKUP(VLOOKUP($A13,csapatok!$A:$NN,FS$320,FALSE),'csapat-ranglista'!$A:$FP,FS$321,FALSE)/4),0)</f>
        <v>2.5575465638177777</v>
      </c>
      <c r="FT13" s="223">
        <f>IFERROR(IF(RIGHT(VLOOKUP($A13,csapatok!$A:$NN,FT$320,FALSE),5)="Csere",VLOOKUP(LEFT(VLOOKUP($A13,csapatok!$A:$NN,FT$320,FALSE),LEN(VLOOKUP($A13,csapatok!$A:$NN,FT$320,FALSE))-6),'csapat-ranglista'!$A:$FP,FT$321,FALSE)/8,VLOOKUP(VLOOKUP($A13,csapatok!$A:$NN,FT$320,FALSE),'csapat-ranglista'!$A:$FP,FT$321,FALSE)/4),0)</f>
        <v>0</v>
      </c>
      <c r="FU13" s="223">
        <f>IFERROR(IF(RIGHT(VLOOKUP($A13,csapatok!$A:$NN,FU$320,FALSE),5)="Csere",VLOOKUP(LEFT(VLOOKUP($A13,csapatok!$A:$NN,FU$320,FALSE),LEN(VLOOKUP($A13,csapatok!$A:$NN,FU$320,FALSE))-6),'csapat-ranglista'!$A:$FP,FU$321,FALSE)/8,VLOOKUP(VLOOKUP($A13,csapatok!$A:$NN,FU$320,FALSE),'csapat-ranglista'!$A:$FP,FU$321,FALSE)/4),0)</f>
        <v>5.2783499891251795</v>
      </c>
      <c r="FV13" s="223">
        <f>IFERROR(IF(RIGHT(VLOOKUP($A13,csapatok!$A:$NN,FV$320,FALSE),5)="Csere",VLOOKUP(LEFT(VLOOKUP($A13,csapatok!$A:$NN,FV$320,FALSE),LEN(VLOOKUP($A13,csapatok!$A:$NN,FV$320,FALSE))-6),'csapat-ranglista'!$A:$FP,FV$321,FALSE)/8,VLOOKUP(VLOOKUP($A13,csapatok!$A:$NN,FV$320,FALSE),'csapat-ranglista'!$A:$FP,FV$321,FALSE)/4),0)</f>
        <v>0</v>
      </c>
      <c r="FW13" s="223">
        <f>IFERROR(IF(RIGHT(VLOOKUP($A13,csapatok!$A:$NN,FW$320,FALSE),5)="Csere",VLOOKUP(LEFT(VLOOKUP($A13,csapatok!$A:$NN,FW$320,FALSE),LEN(VLOOKUP($A13,csapatok!$A:$NN,FW$320,FALSE))-6),'csapat-ranglista'!$A:$FP,FW$321,FALSE)/8,VLOOKUP(VLOOKUP($A13,csapatok!$A:$NN,FW$320,FALSE),'csapat-ranglista'!$A:$FP,FW$321,FALSE)/4),0)</f>
        <v>0</v>
      </c>
      <c r="FX13" s="223">
        <f>IFERROR(IF(RIGHT(VLOOKUP($A13,csapatok!$A:$NN,FX$320,FALSE),5)="Csere",VLOOKUP(LEFT(VLOOKUP($A13,csapatok!$A:$NN,FX$320,FALSE),LEN(VLOOKUP($A13,csapatok!$A:$NN,FX$320,FALSE))-6),'csapat-ranglista'!$A:$FP,FX$321,FALSE)/8,VLOOKUP(VLOOKUP($A13,csapatok!$A:$NN,FX$320,FALSE),'csapat-ranglista'!$A:$FP,FX$321,FALSE)/4),0)</f>
        <v>64.240472356414401</v>
      </c>
      <c r="FY13" s="223">
        <f>IFERROR(IF(RIGHT(VLOOKUP($A13,csapatok!$A:$NN,FY$320,FALSE),5)="Csere",VLOOKUP(LEFT(VLOOKUP($A13,csapatok!$A:$NN,FY$320,FALSE),LEN(VLOOKUP($A13,csapatok!$A:$NN,FY$320,FALSE))-6),'csapat-ranglista'!$A:$FP,FY$321,FALSE)/8,VLOOKUP(VLOOKUP($A13,csapatok!$A:$NN,FY$320,FALSE),'csapat-ranglista'!$A:$FP,FY$321,FALSE)/4),0)</f>
        <v>0</v>
      </c>
      <c r="FZ13" s="223">
        <f>IFERROR(IF(RIGHT(VLOOKUP($A13,csapatok!$A:$NN,FZ$320,FALSE),5)="Csere",VLOOKUP(LEFT(VLOOKUP($A13,csapatok!$A:$NN,FZ$320,FALSE),LEN(VLOOKUP($A13,csapatok!$A:$NN,FZ$320,FALSE))-6),'csapat-ranglista'!$A:$FP,FZ$321,FALSE)/8,VLOOKUP(VLOOKUP($A13,csapatok!$A:$NN,FZ$320,FALSE),'csapat-ranglista'!$A:$FP,FZ$321,FALSE)/4),0)</f>
        <v>0</v>
      </c>
      <c r="GA13" s="223">
        <f>IFERROR(IF(RIGHT(VLOOKUP($A13,csapatok!$A:$NN,GA$320,FALSE),5)="Csere",VLOOKUP(LEFT(VLOOKUP($A13,csapatok!$A:$NN,GA$320,FALSE),LEN(VLOOKUP($A13,csapatok!$A:$NN,GA$320,FALSE))-6),'csapat-ranglista'!$A:$FP,GA$321,FALSE)/8,VLOOKUP(VLOOKUP($A13,csapatok!$A:$NN,GA$320,FALSE),'csapat-ranglista'!$A:$FP,GA$321,FALSE)/4),0)</f>
        <v>0</v>
      </c>
      <c r="GB13" s="223">
        <f>IFERROR(IF(RIGHT(VLOOKUP($A13,csapatok!$A:$NN,GB$320,FALSE),5)="Csere",VLOOKUP(LEFT(VLOOKUP($A13,csapatok!$A:$NN,GB$320,FALSE),LEN(VLOOKUP($A13,csapatok!$A:$NN,GB$320,FALSE))-6),'csapat-ranglista'!$A:$FP,GB$321,FALSE)/8,VLOOKUP(VLOOKUP($A13,csapatok!$A:$NN,GB$320,FALSE),'csapat-ranglista'!$A:$FP,GB$321,FALSE)/4),0)</f>
        <v>0</v>
      </c>
      <c r="GC13" s="223">
        <f>IFERROR(IF(RIGHT(VLOOKUP($A13,csapatok!$A:$NN,GC$320,FALSE),5)="Csere",VLOOKUP(LEFT(VLOOKUP($A13,csapatok!$A:$NN,GC$320,FALSE),LEN(VLOOKUP($A13,csapatok!$A:$NN,GC$320,FALSE))-6),'csapat-ranglista'!$A:$FP,GC$321,FALSE)/8,VLOOKUP(VLOOKUP($A13,csapatok!$A:$NN,GC$320,FALSE),'csapat-ranglista'!$A:$FP,GC$321,FALSE)/4),0)</f>
        <v>0</v>
      </c>
      <c r="GD13" s="247">
        <f>SUM(EQ13:GC13)</f>
        <v>120.68660959339523</v>
      </c>
    </row>
    <row r="14" spans="1:186">
      <c r="A14" s="32" t="s">
        <v>314</v>
      </c>
      <c r="B14" s="131">
        <v>36009</v>
      </c>
      <c r="C14" s="131" t="str">
        <f>IF(B14=0,"",IF(B14&lt;$C$1,"felnőtt","ifi"))</f>
        <v>ifi</v>
      </c>
      <c r="D14" s="32" t="s">
        <v>101</v>
      </c>
      <c r="E14" s="45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0.81982589551570295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f>IFERROR(IF(RIGHT(VLOOKUP($A14,csapatok!$A:$BL,X$320,FALSE),5)="Csere",VLOOKUP(LEFT(VLOOKUP($A14,csapatok!$A:$BL,X$320,FALSE),LEN(VLOOKUP($A14,csapatok!$A:$BL,X$320,FALSE))-6),'csapat-ranglista'!$A:$FP,X$321,FALSE)/8,VLOOKUP(VLOOKUP($A14,csapatok!$A:$BL,X$320,FALSE),'csapat-ranglista'!$A:$FP,X$321,FALSE)/4),0)</f>
        <v>0</v>
      </c>
      <c r="Y14" s="32">
        <f>IFERROR(IF(RIGHT(VLOOKUP($A14,csapatok!$A:$BL,Y$320,FALSE),5)="Csere",VLOOKUP(LEFT(VLOOKUP($A14,csapatok!$A:$BL,Y$320,FALSE),LEN(VLOOKUP($A14,csapatok!$A:$BL,Y$320,FALSE))-6),'csapat-ranglista'!$A:$FP,Y$321,FALSE)/8,VLOOKUP(VLOOKUP($A14,csapatok!$A:$BL,Y$320,FALSE),'csapat-ranglista'!$A:$FP,Y$321,FALSE)/4),0)</f>
        <v>0</v>
      </c>
      <c r="Z14" s="32">
        <f>IFERROR(IF(RIGHT(VLOOKUP($A14,csapatok!$A:$BL,Z$320,FALSE),5)="Csere",VLOOKUP(LEFT(VLOOKUP($A14,csapatok!$A:$BL,Z$320,FALSE),LEN(VLOOKUP($A14,csapatok!$A:$BL,Z$320,FALSE))-6),'csapat-ranglista'!$A:$FP,Z$321,FALSE)/8,VLOOKUP(VLOOKUP($A14,csapatok!$A:$BL,Z$320,FALSE),'csapat-ranglista'!$A:$FP,Z$321,FALSE)/4),0)</f>
        <v>0</v>
      </c>
      <c r="AA14" s="32">
        <f>IFERROR(IF(RIGHT(VLOOKUP($A14,csapatok!$A:$BL,AA$320,FALSE),5)="Csere",VLOOKUP(LEFT(VLOOKUP($A14,csapatok!$A:$BL,AA$320,FALSE),LEN(VLOOKUP($A14,csapatok!$A:$BL,AA$320,FALSE))-6),'csapat-ranglista'!$A:$FP,AA$321,FALSE)/8,VLOOKUP(VLOOKUP($A14,csapatok!$A:$BL,AA$320,FALSE),'csapat-ranglista'!$A:$FP,AA$321,FALSE)/4),0)</f>
        <v>0</v>
      </c>
      <c r="AB14" s="223">
        <f>IFERROR(IF(RIGHT(VLOOKUP($A14,csapatok!$A:$BL,AB$320,FALSE),5)="Csere",VLOOKUP(LEFT(VLOOKUP($A14,csapatok!$A:$BL,AB$320,FALSE),LEN(VLOOKUP($A14,csapatok!$A:$BL,AB$320,FALSE))-6),'csapat-ranglista'!$A:$FP,AB$321,FALSE)/8,VLOOKUP(VLOOKUP($A14,csapatok!$A:$BL,AB$320,FALSE),'csapat-ranglista'!$A:$FP,AB$321,FALSE)/4),0)</f>
        <v>0</v>
      </c>
      <c r="AC14" s="223">
        <f>IFERROR(IF(RIGHT(VLOOKUP($A14,csapatok!$A:$BL,AC$320,FALSE),5)="Csere",VLOOKUP(LEFT(VLOOKUP($A14,csapatok!$A:$BL,AC$320,FALSE),LEN(VLOOKUP($A14,csapatok!$A:$BL,AC$320,FALSE))-6),'csapat-ranglista'!$A:$FP,AC$321,FALSE)/8,VLOOKUP(VLOOKUP($A14,csapatok!$A:$BL,AC$320,FALSE),'csapat-ranglista'!$A:$FP,AC$321,FALSE)/4),0)</f>
        <v>0</v>
      </c>
      <c r="AD14" s="223">
        <f>IFERROR(IF(RIGHT(VLOOKUP($A14,csapatok!$A:$BL,AD$320,FALSE),5)="Csere",VLOOKUP(LEFT(VLOOKUP($A14,csapatok!$A:$BL,AD$320,FALSE),LEN(VLOOKUP($A14,csapatok!$A:$BL,AD$320,FALSE))-6),'csapat-ranglista'!$A:$FP,AD$321,FALSE)/8,VLOOKUP(VLOOKUP($A14,csapatok!$A:$BL,AD$320,FALSE),'csapat-ranglista'!$A:$FP,AD$321,FALSE)/4),0)</f>
        <v>0</v>
      </c>
      <c r="AE14" s="223">
        <f>IFERROR(IF(RIGHT(VLOOKUP($A14,csapatok!$A:$BL,AE$320,FALSE),5)="Csere",VLOOKUP(LEFT(VLOOKUP($A14,csapatok!$A:$BL,AE$320,FALSE),LEN(VLOOKUP($A14,csapatok!$A:$BL,AE$320,FALSE))-6),'csapat-ranglista'!$A:$FP,AE$321,FALSE)/8,VLOOKUP(VLOOKUP($A14,csapatok!$A:$BL,AE$320,FALSE),'csapat-ranglista'!$A:$FP,AE$321,FALSE)/4),0)</f>
        <v>0</v>
      </c>
      <c r="AF14" s="223">
        <f>IFERROR(IF(RIGHT(VLOOKUP($A14,csapatok!$A:$BL,AF$320,FALSE),5)="Csere",VLOOKUP(LEFT(VLOOKUP($A14,csapatok!$A:$BL,AF$320,FALSE),LEN(VLOOKUP($A14,csapatok!$A:$BL,AF$320,FALSE))-6),'csapat-ranglista'!$A:$FP,AF$321,FALSE)/8,VLOOKUP(VLOOKUP($A14,csapatok!$A:$BL,AF$320,FALSE),'csapat-ranglista'!$A:$FP,AF$321,FALSE)/4),0)</f>
        <v>0</v>
      </c>
      <c r="AG14" s="223">
        <f>IFERROR(IF(RIGHT(VLOOKUP($A14,csapatok!$A:$BL,AG$320,FALSE),5)="Csere",VLOOKUP(LEFT(VLOOKUP($A14,csapatok!$A:$BL,AG$320,FALSE),LEN(VLOOKUP($A14,csapatok!$A:$BL,AG$320,FALSE))-6),'csapat-ranglista'!$A:$FP,AG$321,FALSE)/8,VLOOKUP(VLOOKUP($A14,csapatok!$A:$BL,AG$320,FALSE),'csapat-ranglista'!$A:$FP,AG$321,FALSE)/4),0)</f>
        <v>0</v>
      </c>
      <c r="AH14" s="223">
        <f>IFERROR(IF(RIGHT(VLOOKUP($A14,csapatok!$A:$BL,AH$320,FALSE),5)="Csere",VLOOKUP(LEFT(VLOOKUP($A14,csapatok!$A:$BL,AH$320,FALSE),LEN(VLOOKUP($A14,csapatok!$A:$BL,AH$320,FALSE))-6),'csapat-ranglista'!$A:$FP,AH$321,FALSE)/8,VLOOKUP(VLOOKUP($A14,csapatok!$A:$BL,AH$320,FALSE),'csapat-ranglista'!$A:$FP,AH$321,FALSE)/4),0)</f>
        <v>0</v>
      </c>
      <c r="AI14" s="223">
        <f>IFERROR(IF(RIGHT(VLOOKUP($A14,csapatok!$A:$BL,AI$320,FALSE),5)="Csere",VLOOKUP(LEFT(VLOOKUP($A14,csapatok!$A:$BL,AI$320,FALSE),LEN(VLOOKUP($A14,csapatok!$A:$BL,AI$320,FALSE))-6),'csapat-ranglista'!$A:$FP,AI$321,FALSE)/8,VLOOKUP(VLOOKUP($A14,csapatok!$A:$BL,AI$320,FALSE),'csapat-ranglista'!$A:$FP,AI$321,FALSE)/4),0)</f>
        <v>0</v>
      </c>
      <c r="AJ14" s="223">
        <f>IFERROR(IF(RIGHT(VLOOKUP($A14,csapatok!$A:$BL,AJ$320,FALSE),5)="Csere",VLOOKUP(LEFT(VLOOKUP($A14,csapatok!$A:$BL,AJ$320,FALSE),LEN(VLOOKUP($A14,csapatok!$A:$BL,AJ$320,FALSE))-6),'csapat-ranglista'!$A:$FP,AJ$321,FALSE)/8,VLOOKUP(VLOOKUP($A14,csapatok!$A:$BL,AJ$320,FALSE),'csapat-ranglista'!$A:$FP,AJ$321,FALSE)/2),0)</f>
        <v>0</v>
      </c>
      <c r="AK14" s="223">
        <f>IFERROR(IF(RIGHT(VLOOKUP($A14,csapatok!$A:$CN,AK$320,FALSE),5)="Csere",VLOOKUP(LEFT(VLOOKUP($A14,csapatok!$A:$CN,AK$320,FALSE),LEN(VLOOKUP($A14,csapatok!$A:$CN,AK$320,FALSE))-6),'csapat-ranglista'!$A:$FP,AK$321,FALSE)/8,VLOOKUP(VLOOKUP($A14,csapatok!$A:$CN,AK$320,FALSE),'csapat-ranglista'!$A:$FP,AK$321,FALSE)/4),0)</f>
        <v>0</v>
      </c>
      <c r="AL14" s="223">
        <f>IFERROR(IF(RIGHT(VLOOKUP($A14,csapatok!$A:$CN,AL$320,FALSE),5)="Csere",VLOOKUP(LEFT(VLOOKUP($A14,csapatok!$A:$CN,AL$320,FALSE),LEN(VLOOKUP($A14,csapatok!$A:$CN,AL$320,FALSE))-6),'csapat-ranglista'!$A:$FP,AL$321,FALSE)/8,VLOOKUP(VLOOKUP($A14,csapatok!$A:$CN,AL$320,FALSE),'csapat-ranglista'!$A:$FP,AL$321,FALSE)/4),0)</f>
        <v>0</v>
      </c>
      <c r="AM14" s="223">
        <f>IFERROR(IF(RIGHT(VLOOKUP($A14,csapatok!$A:$CN,AM$320,FALSE),5)="Csere",VLOOKUP(LEFT(VLOOKUP($A14,csapatok!$A:$CN,AM$320,FALSE),LEN(VLOOKUP($A14,csapatok!$A:$CN,AM$320,FALSE))-6),'csapat-ranglista'!$A:$FP,AM$321,FALSE)/8,VLOOKUP(VLOOKUP($A14,csapatok!$A:$CN,AM$320,FALSE),'csapat-ranglista'!$A:$FP,AM$321,FALSE)/4),0)</f>
        <v>0</v>
      </c>
      <c r="AN14" s="223">
        <f>IFERROR(IF(RIGHT(VLOOKUP($A14,csapatok!$A:$CN,AN$320,FALSE),5)="Csere",VLOOKUP(LEFT(VLOOKUP($A14,csapatok!$A:$CN,AN$320,FALSE),LEN(VLOOKUP($A14,csapatok!$A:$CN,AN$320,FALSE))-6),'csapat-ranglista'!$A:$FP,AN$321,FALSE)/8,VLOOKUP(VLOOKUP($A14,csapatok!$A:$CN,AN$320,FALSE),'csapat-ranglista'!$A:$FP,AN$321,FALSE)/4),0)</f>
        <v>0</v>
      </c>
      <c r="AO14" s="223">
        <f>IFERROR(IF(RIGHT(VLOOKUP($A14,csapatok!$A:$CN,AO$320,FALSE),5)="Csere",VLOOKUP(LEFT(VLOOKUP($A14,csapatok!$A:$CN,AO$320,FALSE),LEN(VLOOKUP($A14,csapatok!$A:$CN,AO$320,FALSE))-6),'csapat-ranglista'!$A:$FP,AO$321,FALSE)/8,VLOOKUP(VLOOKUP($A14,csapatok!$A:$CN,AO$320,FALSE),'csapat-ranglista'!$A:$FP,AO$321,FALSE)/4),0)</f>
        <v>0</v>
      </c>
      <c r="AP14" s="223">
        <f>IFERROR(IF(RIGHT(VLOOKUP($A14,csapatok!$A:$CN,AP$320,FALSE),5)="Csere",VLOOKUP(LEFT(VLOOKUP($A14,csapatok!$A:$CN,AP$320,FALSE),LEN(VLOOKUP($A14,csapatok!$A:$CN,AP$320,FALSE))-6),'csapat-ranglista'!$A:$FP,AP$321,FALSE)/8,VLOOKUP(VLOOKUP($A14,csapatok!$A:$CN,AP$320,FALSE),'csapat-ranglista'!$A:$FP,AP$321,FALSE)/4),0)</f>
        <v>0</v>
      </c>
      <c r="AQ14" s="223">
        <f>IFERROR(IF(RIGHT(VLOOKUP($A14,csapatok!$A:$CN,AQ$320,FALSE),5)="Csere",VLOOKUP(LEFT(VLOOKUP($A14,csapatok!$A:$CN,AQ$320,FALSE),LEN(VLOOKUP($A14,csapatok!$A:$CN,AQ$320,FALSE))-6),'csapat-ranglista'!$A:$FP,AQ$321,FALSE)/8,VLOOKUP(VLOOKUP($A14,csapatok!$A:$CN,AQ$320,FALSE),'csapat-ranglista'!$A:$FP,AQ$321,FALSE)/4),0)</f>
        <v>0</v>
      </c>
      <c r="AR14" s="223">
        <f>IFERROR(IF(RIGHT(VLOOKUP($A14,csapatok!$A:$CN,AR$320,FALSE),5)="Csere",VLOOKUP(LEFT(VLOOKUP($A14,csapatok!$A:$CN,AR$320,FALSE),LEN(VLOOKUP($A14,csapatok!$A:$CN,AR$320,FALSE))-6),'csapat-ranglista'!$A:$FP,AR$321,FALSE)/8,VLOOKUP(VLOOKUP($A14,csapatok!$A:$CN,AR$320,FALSE),'csapat-ranglista'!$A:$FP,AR$321,FALSE)/4),0)</f>
        <v>0</v>
      </c>
      <c r="AS14" s="223">
        <f>IFERROR(IF(RIGHT(VLOOKUP($A14,csapatok!$A:$CN,AS$320,FALSE),5)="Csere",VLOOKUP(LEFT(VLOOKUP($A14,csapatok!$A:$CN,AS$320,FALSE),LEN(VLOOKUP($A14,csapatok!$A:$CN,AS$320,FALSE))-6),'csapat-ranglista'!$A:$FP,AS$321,FALSE)/8,VLOOKUP(VLOOKUP($A14,csapatok!$A:$CN,AS$320,FALSE),'csapat-ranglista'!$A:$FP,AS$321,FALSE)/4),0)</f>
        <v>0</v>
      </c>
      <c r="AT14" s="223">
        <f>IFERROR(IF(RIGHT(VLOOKUP($A14,csapatok!$A:$CN,AT$320,FALSE),5)="Csere",VLOOKUP(LEFT(VLOOKUP($A14,csapatok!$A:$CN,AT$320,FALSE),LEN(VLOOKUP($A14,csapatok!$A:$CN,AT$320,FALSE))-6),'csapat-ranglista'!$A:$FP,AT$321,FALSE)/8,VLOOKUP(VLOOKUP($A14,csapatok!$A:$CN,AT$320,FALSE),'csapat-ranglista'!$A:$FP,AT$321,FALSE)/4),0)</f>
        <v>0</v>
      </c>
      <c r="AU14" s="223">
        <f>IFERROR(IF(RIGHT(VLOOKUP($A14,csapatok!$A:$CN,AU$320,FALSE),5)="Csere",VLOOKUP(LEFT(VLOOKUP($A14,csapatok!$A:$CN,AU$320,FALSE),LEN(VLOOKUP($A14,csapatok!$A:$CN,AU$320,FALSE))-6),'csapat-ranglista'!$A:$FP,AU$321,FALSE)/8,VLOOKUP(VLOOKUP($A14,csapatok!$A:$CN,AU$320,FALSE),'csapat-ranglista'!$A:$FP,AU$321,FALSE)/4),0)</f>
        <v>0</v>
      </c>
      <c r="AV14" s="223">
        <f>IFERROR(IF(RIGHT(VLOOKUP($A14,csapatok!$A:$CN,AV$320,FALSE),5)="Csere",VLOOKUP(LEFT(VLOOKUP($A14,csapatok!$A:$CN,AV$320,FALSE),LEN(VLOOKUP($A14,csapatok!$A:$CN,AV$320,FALSE))-6),'csapat-ranglista'!$A:$FP,AV$321,FALSE)/8,VLOOKUP(VLOOKUP($A14,csapatok!$A:$CN,AV$320,FALSE),'csapat-ranglista'!$A:$FP,AV$321,FALSE)/4),0)</f>
        <v>0</v>
      </c>
      <c r="AW14" s="223">
        <f>IFERROR(IF(RIGHT(VLOOKUP($A14,csapatok!$A:$CN,AW$320,FALSE),5)="Csere",VLOOKUP(LEFT(VLOOKUP($A14,csapatok!$A:$CN,AW$320,FALSE),LEN(VLOOKUP($A14,csapatok!$A:$CN,AW$320,FALSE))-6),'csapat-ranglista'!$A:$FP,AW$321,FALSE)/8,VLOOKUP(VLOOKUP($A14,csapatok!$A:$CN,AW$320,FALSE),'csapat-ranglista'!$A:$FP,AW$321,FALSE)/4),0)</f>
        <v>0</v>
      </c>
      <c r="AX14" s="223">
        <f>IFERROR(IF(RIGHT(VLOOKUP($A14,csapatok!$A:$CN,AX$320,FALSE),5)="Csere",VLOOKUP(LEFT(VLOOKUP($A14,csapatok!$A:$CN,AX$320,FALSE),LEN(VLOOKUP($A14,csapatok!$A:$CN,AX$320,FALSE))-6),'csapat-ranglista'!$A:$FP,AX$321,FALSE)/8,VLOOKUP(VLOOKUP($A14,csapatok!$A:$CN,AX$320,FALSE),'csapat-ranglista'!$A:$FP,AX$321,FALSE)/4),0)</f>
        <v>0</v>
      </c>
      <c r="AY14" s="223">
        <f>IFERROR(IF(RIGHT(VLOOKUP($A14,csapatok!$A:$NN,AY$320,FALSE),5)="Csere",VLOOKUP(LEFT(VLOOKUP($A14,csapatok!$A:$NN,AY$320,FALSE),LEN(VLOOKUP($A14,csapatok!$A:$NN,AY$320,FALSE))-6),'csapat-ranglista'!$A:$FP,AY$321,FALSE)/8,VLOOKUP(VLOOKUP($A14,csapatok!$A:$NN,AY$320,FALSE),'csapat-ranglista'!$A:$FP,AY$321,FALSE)/4),0)</f>
        <v>0</v>
      </c>
      <c r="AZ14" s="223">
        <f>IFERROR(IF(RIGHT(VLOOKUP($A14,csapatok!$A:$NN,AZ$320,FALSE),5)="Csere",VLOOKUP(LEFT(VLOOKUP($A14,csapatok!$A:$NN,AZ$320,FALSE),LEN(VLOOKUP($A14,csapatok!$A:$NN,AZ$320,FALSE))-6),'csapat-ranglista'!$A:$FP,AZ$321,FALSE)/8,VLOOKUP(VLOOKUP($A14,csapatok!$A:$NN,AZ$320,FALSE),'csapat-ranglista'!$A:$FP,AZ$321,FALSE)/4),0)</f>
        <v>0</v>
      </c>
      <c r="BA14" s="223">
        <f>IFERROR(IF(RIGHT(VLOOKUP($A14,csapatok!$A:$NN,BA$320,FALSE),5)="Csere",VLOOKUP(LEFT(VLOOKUP($A14,csapatok!$A:$NN,BA$320,FALSE),LEN(VLOOKUP($A14,csapatok!$A:$NN,BA$320,FALSE))-6),'csapat-ranglista'!$A:$FP,BA$321,FALSE)/8,VLOOKUP(VLOOKUP($A14,csapatok!$A:$NN,BA$320,FALSE),'csapat-ranglista'!$A:$FP,BA$321,FALSE)/4),0)</f>
        <v>0</v>
      </c>
      <c r="BB14" s="223">
        <f>IFERROR(IF(RIGHT(VLOOKUP($A14,csapatok!$A:$NN,BB$320,FALSE),5)="Csere",VLOOKUP(LEFT(VLOOKUP($A14,csapatok!$A:$NN,BB$320,FALSE),LEN(VLOOKUP($A14,csapatok!$A:$NN,BB$320,FALSE))-6),'csapat-ranglista'!$A:$FP,BB$321,FALSE)/8,VLOOKUP(VLOOKUP($A14,csapatok!$A:$NN,BB$320,FALSE),'csapat-ranglista'!$A:$FP,BB$321,FALSE)/4),0)</f>
        <v>0</v>
      </c>
      <c r="BC14" s="224">
        <f>versenyek!$ES$11*IFERROR(VLOOKUP(VLOOKUP($A14,versenyek!ER:ET,3,FALSE),szabalyok!$A$16:$B$23,2,FALSE)/4,0)</f>
        <v>0</v>
      </c>
      <c r="BD14" s="224">
        <f>versenyek!$EV$11*IFERROR(VLOOKUP(VLOOKUP($A14,versenyek!EU:EW,3,FALSE),szabalyok!$A$16:$B$23,2,FALSE)/4,0)</f>
        <v>0</v>
      </c>
      <c r="BE14" s="223">
        <f>IFERROR(IF(RIGHT(VLOOKUP($A14,csapatok!$A:$NN,BE$320,FALSE),5)="Csere",VLOOKUP(LEFT(VLOOKUP($A14,csapatok!$A:$NN,BE$320,FALSE),LEN(VLOOKUP($A14,csapatok!$A:$NN,BE$320,FALSE))-6),'csapat-ranglista'!$A:$FP,BE$321,FALSE)/8,VLOOKUP(VLOOKUP($A14,csapatok!$A:$NN,BE$320,FALSE),'csapat-ranglista'!$A:$FP,BE$321,FALSE)/4),0)</f>
        <v>0</v>
      </c>
      <c r="BF14" s="223">
        <f>IFERROR(IF(RIGHT(VLOOKUP($A14,csapatok!$A:$NN,BF$320,FALSE),5)="Csere",VLOOKUP(LEFT(VLOOKUP($A14,csapatok!$A:$NN,BF$320,FALSE),LEN(VLOOKUP($A14,csapatok!$A:$NN,BF$320,FALSE))-6),'csapat-ranglista'!$A:$FP,BF$321,FALSE)/8,VLOOKUP(VLOOKUP($A14,csapatok!$A:$NN,BF$320,FALSE),'csapat-ranglista'!$A:$FP,BF$321,FALSE)/4),0)</f>
        <v>0</v>
      </c>
      <c r="BG14" s="223">
        <f>IFERROR(IF(RIGHT(VLOOKUP($A14,csapatok!$A:$NN,BG$320,FALSE),5)="Csere",VLOOKUP(LEFT(VLOOKUP($A14,csapatok!$A:$NN,BG$320,FALSE),LEN(VLOOKUP($A14,csapatok!$A:$NN,BG$320,FALSE))-6),'csapat-ranglista'!$A:$FP,BG$321,FALSE)/8,VLOOKUP(VLOOKUP($A14,csapatok!$A:$NN,BG$320,FALSE),'csapat-ranglista'!$A:$FP,BG$321,FALSE)/4),0)</f>
        <v>0</v>
      </c>
      <c r="BH14" s="223">
        <f>IFERROR(IF(RIGHT(VLOOKUP($A14,csapatok!$A:$NN,BH$320,FALSE),5)="Csere",VLOOKUP(LEFT(VLOOKUP($A14,csapatok!$A:$NN,BH$320,FALSE),LEN(VLOOKUP($A14,csapatok!$A:$NN,BH$320,FALSE))-6),'csapat-ranglista'!$A:$FP,BH$321,FALSE)/8,VLOOKUP(VLOOKUP($A14,csapatok!$A:$NN,BH$320,FALSE),'csapat-ranglista'!$A:$FP,BH$321,FALSE)/4),0)</f>
        <v>0</v>
      </c>
      <c r="BI14" s="223">
        <f>IFERROR(IF(RIGHT(VLOOKUP($A14,csapatok!$A:$NN,BI$320,FALSE),5)="Csere",VLOOKUP(LEFT(VLOOKUP($A14,csapatok!$A:$NN,BI$320,FALSE),LEN(VLOOKUP($A14,csapatok!$A:$NN,BI$320,FALSE))-6),'csapat-ranglista'!$A:$FP,BI$321,FALSE)/8,VLOOKUP(VLOOKUP($A14,csapatok!$A:$NN,BI$320,FALSE),'csapat-ranglista'!$A:$FP,BI$321,FALSE)/4),0)</f>
        <v>0</v>
      </c>
      <c r="BJ14" s="223">
        <f>IFERROR(IF(RIGHT(VLOOKUP($A14,csapatok!$A:$NN,BJ$320,FALSE),5)="Csere",VLOOKUP(LEFT(VLOOKUP($A14,csapatok!$A:$NN,BJ$320,FALSE),LEN(VLOOKUP($A14,csapatok!$A:$NN,BJ$320,FALSE))-6),'csapat-ranglista'!$A:$FP,BJ$321,FALSE)/8,VLOOKUP(VLOOKUP($A14,csapatok!$A:$NN,BJ$320,FALSE),'csapat-ranglista'!$A:$FP,BJ$321,FALSE)/4),0)</f>
        <v>0</v>
      </c>
      <c r="BK14" s="223">
        <f>IFERROR(IF(RIGHT(VLOOKUP($A14,csapatok!$A:$NN,BK$320,FALSE),5)="Csere",VLOOKUP(LEFT(VLOOKUP($A14,csapatok!$A:$NN,BK$320,FALSE),LEN(VLOOKUP($A14,csapatok!$A:$NN,BK$320,FALSE))-6),'csapat-ranglista'!$A:$FP,BK$321,FALSE)/8,VLOOKUP(VLOOKUP($A14,csapatok!$A:$NN,BK$320,FALSE),'csapat-ranglista'!$A:$FP,BK$321,FALSE)/4),0)</f>
        <v>0</v>
      </c>
      <c r="BL14" s="223">
        <f>IFERROR(IF(RIGHT(VLOOKUP($A14,csapatok!$A:$NN,BL$320,FALSE),5)="Csere",VLOOKUP(LEFT(VLOOKUP($A14,csapatok!$A:$NN,BL$320,FALSE),LEN(VLOOKUP($A14,csapatok!$A:$NN,BL$320,FALSE))-6),'csapat-ranglista'!$A:$FP,BL$321,FALSE)/8,VLOOKUP(VLOOKUP($A14,csapatok!$A:$NN,BL$320,FALSE),'csapat-ranglista'!$A:$FP,BL$321,FALSE)/4),0)</f>
        <v>0</v>
      </c>
      <c r="BM14" s="223">
        <f>IFERROR(IF(RIGHT(VLOOKUP($A14,csapatok!$A:$NN,BM$320,FALSE),5)="Csere",VLOOKUP(LEFT(VLOOKUP($A14,csapatok!$A:$NN,BM$320,FALSE),LEN(VLOOKUP($A14,csapatok!$A:$NN,BM$320,FALSE))-6),'csapat-ranglista'!$A:$FP,BM$321,FALSE)/8,VLOOKUP(VLOOKUP($A14,csapatok!$A:$NN,BM$320,FALSE),'csapat-ranglista'!$A:$FP,BM$321,FALSE)/4),0)</f>
        <v>0</v>
      </c>
      <c r="BN14" s="223">
        <f>IFERROR(IF(RIGHT(VLOOKUP($A14,csapatok!$A:$NN,BN$320,FALSE),5)="Csere",VLOOKUP(LEFT(VLOOKUP($A14,csapatok!$A:$NN,BN$320,FALSE),LEN(VLOOKUP($A14,csapatok!$A:$NN,BN$320,FALSE))-6),'csapat-ranglista'!$A:$FP,BN$321,FALSE)/8,VLOOKUP(VLOOKUP($A14,csapatok!$A:$NN,BN$320,FALSE),'csapat-ranglista'!$A:$FP,BN$321,FALSE)/4),0)</f>
        <v>0</v>
      </c>
      <c r="BO14" s="223">
        <f>IFERROR(IF(RIGHT(VLOOKUP($A14,csapatok!$A:$NN,BO$320,FALSE),5)="Csere",VLOOKUP(LEFT(VLOOKUP($A14,csapatok!$A:$NN,BO$320,FALSE),LEN(VLOOKUP($A14,csapatok!$A:$NN,BO$320,FALSE))-6),'csapat-ranglista'!$A:$FP,BO$321,FALSE)/8,VLOOKUP(VLOOKUP($A14,csapatok!$A:$NN,BO$320,FALSE),'csapat-ranglista'!$A:$FP,BO$321,FALSE)/4),0)</f>
        <v>0</v>
      </c>
      <c r="BP14" s="223">
        <f>IFERROR(IF(RIGHT(VLOOKUP($A14,csapatok!$A:$NN,BP$320,FALSE),5)="Csere",VLOOKUP(LEFT(VLOOKUP($A14,csapatok!$A:$NN,BP$320,FALSE),LEN(VLOOKUP($A14,csapatok!$A:$NN,BP$320,FALSE))-6),'csapat-ranglista'!$A:$FP,BP$321,FALSE)/8,VLOOKUP(VLOOKUP($A14,csapatok!$A:$NN,BP$320,FALSE),'csapat-ranglista'!$A:$FP,BP$321,FALSE)/4),0)</f>
        <v>0</v>
      </c>
      <c r="BQ14" s="223">
        <f>IFERROR(IF(RIGHT(VLOOKUP($A14,csapatok!$A:$NN,BQ$320,FALSE),5)="Csere",VLOOKUP(LEFT(VLOOKUP($A14,csapatok!$A:$NN,BQ$320,FALSE),LEN(VLOOKUP($A14,csapatok!$A:$NN,BQ$320,FALSE))-6),'csapat-ranglista'!$A:$FP,BQ$321,FALSE)/8,VLOOKUP(VLOOKUP($A14,csapatok!$A:$NN,BQ$320,FALSE),'csapat-ranglista'!$A:$FP,BQ$321,FALSE)/4),0)</f>
        <v>0</v>
      </c>
      <c r="BR14" s="223">
        <f>IFERROR(IF(RIGHT(VLOOKUP($A14,csapatok!$A:$NN,BR$320,FALSE),5)="Csere",VLOOKUP(LEFT(VLOOKUP($A14,csapatok!$A:$NN,BR$320,FALSE),LEN(VLOOKUP($A14,csapatok!$A:$NN,BR$320,FALSE))-6),'csapat-ranglista'!$A:$FP,BR$321,FALSE)/8,VLOOKUP(VLOOKUP($A14,csapatok!$A:$NN,BR$320,FALSE),'csapat-ranglista'!$A:$FP,BR$321,FALSE)/4),0)</f>
        <v>0</v>
      </c>
      <c r="BS14" s="223">
        <f>IFERROR(IF(RIGHT(VLOOKUP($A14,csapatok!$A:$NN,BS$320,FALSE),5)="Csere",VLOOKUP(LEFT(VLOOKUP($A14,csapatok!$A:$NN,BS$320,FALSE),LEN(VLOOKUP($A14,csapatok!$A:$NN,BS$320,FALSE))-6),'csapat-ranglista'!$A:$FP,BS$321,FALSE)/8,VLOOKUP(VLOOKUP($A14,csapatok!$A:$NN,BS$320,FALSE),'csapat-ranglista'!$A:$FP,BS$321,FALSE)/4),0)</f>
        <v>0</v>
      </c>
      <c r="BT14" s="223">
        <f>IFERROR(IF(RIGHT(VLOOKUP($A14,csapatok!$A:$NN,BT$320,FALSE),5)="Csere",VLOOKUP(LEFT(VLOOKUP($A14,csapatok!$A:$NN,BT$320,FALSE),LEN(VLOOKUP($A14,csapatok!$A:$NN,BT$320,FALSE))-6),'csapat-ranglista'!$A:$FP,BT$321,FALSE)/8,VLOOKUP(VLOOKUP($A14,csapatok!$A:$NN,BT$320,FALSE),'csapat-ranglista'!$A:$FP,BT$321,FALSE)/4),0)</f>
        <v>0</v>
      </c>
      <c r="BU14" s="223">
        <f>IFERROR(IF(RIGHT(VLOOKUP($A14,csapatok!$A:$NN,BU$320,FALSE),5)="Csere",VLOOKUP(LEFT(VLOOKUP($A14,csapatok!$A:$NN,BU$320,FALSE),LEN(VLOOKUP($A14,csapatok!$A:$NN,BU$320,FALSE))-6),'csapat-ranglista'!$A:$FP,BU$321,FALSE)/8,VLOOKUP(VLOOKUP($A14,csapatok!$A:$NN,BU$320,FALSE),'csapat-ranglista'!$A:$FP,BU$321,FALSE)/4),0)</f>
        <v>0</v>
      </c>
      <c r="BV14" s="223">
        <f>IFERROR(IF(RIGHT(VLOOKUP($A14,csapatok!$A:$NN,BV$320,FALSE),5)="Csere",VLOOKUP(LEFT(VLOOKUP($A14,csapatok!$A:$NN,BV$320,FALSE),LEN(VLOOKUP($A14,csapatok!$A:$NN,BV$320,FALSE))-6),'csapat-ranglista'!$A:$FP,BV$321,FALSE)/8,VLOOKUP(VLOOKUP($A14,csapatok!$A:$NN,BV$320,FALSE),'csapat-ranglista'!$A:$FP,BV$321,FALSE)/4),0)</f>
        <v>0</v>
      </c>
      <c r="BW14" s="223">
        <f>IFERROR(IF(RIGHT(VLOOKUP($A14,csapatok!$A:$NN,BW$320,FALSE),5)="Csere",VLOOKUP(LEFT(VLOOKUP($A14,csapatok!$A:$NN,BW$320,FALSE),LEN(VLOOKUP($A14,csapatok!$A:$NN,BW$320,FALSE))-6),'csapat-ranglista'!$A:$FP,BW$321,FALSE)/8,VLOOKUP(VLOOKUP($A14,csapatok!$A:$NN,BW$320,FALSE),'csapat-ranglista'!$A:$FP,BW$321,FALSE)/4),0)</f>
        <v>0</v>
      </c>
      <c r="BX14" s="223">
        <f>IFERROR(IF(RIGHT(VLOOKUP($A14,csapatok!$A:$NN,BX$320,FALSE),5)="Csere",VLOOKUP(LEFT(VLOOKUP($A14,csapatok!$A:$NN,BX$320,FALSE),LEN(VLOOKUP($A14,csapatok!$A:$NN,BX$320,FALSE))-6),'csapat-ranglista'!$A:$FP,BX$321,FALSE)/8,VLOOKUP(VLOOKUP($A14,csapatok!$A:$NN,BX$320,FALSE),'csapat-ranglista'!$A:$FP,BX$321,FALSE)/4),0)</f>
        <v>0</v>
      </c>
      <c r="BY14" s="223">
        <f>IFERROR(IF(RIGHT(VLOOKUP($A14,csapatok!$A:$NN,BY$320,FALSE),5)="Csere",VLOOKUP(LEFT(VLOOKUP($A14,csapatok!$A:$NN,BY$320,FALSE),LEN(VLOOKUP($A14,csapatok!$A:$NN,BY$320,FALSE))-6),'csapat-ranglista'!$A:$FP,BY$321,FALSE)/8,VLOOKUP(VLOOKUP($A14,csapatok!$A:$NN,BY$320,FALSE),'csapat-ranglista'!$A:$FP,BY$321,FALSE)/4),0)</f>
        <v>0</v>
      </c>
      <c r="BZ14" s="223">
        <f>IFERROR(IF(RIGHT(VLOOKUP($A14,csapatok!$A:$NN,BZ$320,FALSE),5)="Csere",VLOOKUP(LEFT(VLOOKUP($A14,csapatok!$A:$NN,BZ$320,FALSE),LEN(VLOOKUP($A14,csapatok!$A:$NN,BZ$320,FALSE))-6),'csapat-ranglista'!$A:$FP,BZ$321,FALSE)/8,VLOOKUP(VLOOKUP($A14,csapatok!$A:$NN,BZ$320,FALSE),'csapat-ranglista'!$A:$FP,BZ$321,FALSE)/4),0)</f>
        <v>0</v>
      </c>
      <c r="CA14" s="223">
        <f>IFERROR(IF(RIGHT(VLOOKUP($A14,csapatok!$A:$NN,CA$320,FALSE),5)="Csere",VLOOKUP(LEFT(VLOOKUP($A14,csapatok!$A:$NN,CA$320,FALSE),LEN(VLOOKUP($A14,csapatok!$A:$NN,CA$320,FALSE))-6),'csapat-ranglista'!$A:$FP,CA$321,FALSE)/8,VLOOKUP(VLOOKUP($A14,csapatok!$A:$NN,CA$320,FALSE),'csapat-ranglista'!$A:$FP,CA$321,FALSE)/4),0)</f>
        <v>8.4880634899965965</v>
      </c>
      <c r="CB14" s="223">
        <f>IFERROR(IF(RIGHT(VLOOKUP($A14,csapatok!$A:$NN,CB$320,FALSE),5)="Csere",VLOOKUP(LEFT(VLOOKUP($A14,csapatok!$A:$NN,CB$320,FALSE),LEN(VLOOKUP($A14,csapatok!$A:$NN,CB$320,FALSE))-6),'csapat-ranglista'!$A:$FP,CB$321,FALSE)/8,VLOOKUP(VLOOKUP($A14,csapatok!$A:$NN,CB$320,FALSE),'csapat-ranglista'!$A:$FP,CB$321,FALSE)/4),0)</f>
        <v>0</v>
      </c>
      <c r="CC14" s="223">
        <f>IFERROR(IF(RIGHT(VLOOKUP($A14,csapatok!$A:$NN,CC$320,FALSE),5)="Csere",VLOOKUP(LEFT(VLOOKUP($A14,csapatok!$A:$NN,CC$320,FALSE),LEN(VLOOKUP($A14,csapatok!$A:$NN,CC$320,FALSE))-6),'csapat-ranglista'!$A:$FP,CC$321,FALSE)/8,VLOOKUP(VLOOKUP($A14,csapatok!$A:$NN,CC$320,FALSE),'csapat-ranglista'!$A:$FP,CC$321,FALSE)/4),0)</f>
        <v>0</v>
      </c>
      <c r="CD14" s="223">
        <f>IFERROR(IF(RIGHT(VLOOKUP($A14,csapatok!$A:$NN,CD$320,FALSE),5)="Csere",VLOOKUP(LEFT(VLOOKUP($A14,csapatok!$A:$NN,CD$320,FALSE),LEN(VLOOKUP($A14,csapatok!$A:$NN,CD$320,FALSE))-6),'csapat-ranglista'!$A:$FP,CD$321,FALSE)/8,VLOOKUP(VLOOKUP($A14,csapatok!$A:$NN,CD$320,FALSE),'csapat-ranglista'!$A:$FP,CD$321,FALSE)/4),0)</f>
        <v>0</v>
      </c>
      <c r="CE14" s="223">
        <f>IFERROR(IF(RIGHT(VLOOKUP($A14,csapatok!$A:$NN,CE$320,FALSE),5)="Csere",VLOOKUP(LEFT(VLOOKUP($A14,csapatok!$A:$NN,CE$320,FALSE),LEN(VLOOKUP($A14,csapatok!$A:$NN,CE$320,FALSE))-6),'csapat-ranglista'!$A:$FP,CE$321,FALSE)/8,VLOOKUP(VLOOKUP($A14,csapatok!$A:$NN,CE$320,FALSE),'csapat-ranglista'!$A:$FP,CE$321,FALSE)/4),0)</f>
        <v>4.8533872232956661</v>
      </c>
      <c r="CF14" s="223">
        <f>IFERROR(IF(RIGHT(VLOOKUP($A14,csapatok!$A:$NN,CF$320,FALSE),5)="Csere",VLOOKUP(LEFT(VLOOKUP($A14,csapatok!$A:$NN,CF$320,FALSE),LEN(VLOOKUP($A14,csapatok!$A:$NN,CF$320,FALSE))-6),'csapat-ranglista'!$A:$FP,CF$321,FALSE)/8,VLOOKUP(VLOOKUP($A14,csapatok!$A:$NN,CF$320,FALSE),'csapat-ranglista'!$A:$FP,CF$321,FALSE)/4),0)</f>
        <v>0</v>
      </c>
      <c r="CG14" s="223">
        <f>IFERROR(IF(RIGHT(VLOOKUP($A14,csapatok!$A:$NN,CG$320,FALSE),5)="Csere",VLOOKUP(LEFT(VLOOKUP($A14,csapatok!$A:$NN,CG$320,FALSE),LEN(VLOOKUP($A14,csapatok!$A:$NN,CG$320,FALSE))-6),'csapat-ranglista'!$A:$FP,CG$321,FALSE)/8,VLOOKUP(VLOOKUP($A14,csapatok!$A:$NN,CG$320,FALSE),'csapat-ranglista'!$A:$FP,CG$321,FALSE)/4),0)</f>
        <v>0</v>
      </c>
      <c r="CH14" s="223">
        <f>IFERROR(IF(RIGHT(VLOOKUP($A14,csapatok!$A:$NN,CH$320,FALSE),5)="Csere",VLOOKUP(LEFT(VLOOKUP($A14,csapatok!$A:$NN,CH$320,FALSE),LEN(VLOOKUP($A14,csapatok!$A:$NN,CH$320,FALSE))-6),'csapat-ranglista'!$A:$FP,CH$321,FALSE)/8,VLOOKUP(VLOOKUP($A14,csapatok!$A:$NN,CH$320,FALSE),'csapat-ranglista'!$A:$FP,CH$321,FALSE)/4),0)</f>
        <v>3.4415487544237147</v>
      </c>
      <c r="CI14" s="223">
        <f>IFERROR(IF(RIGHT(VLOOKUP($A14,csapatok!$A:$NN,CI$320,FALSE),5)="Csere",VLOOKUP(LEFT(VLOOKUP($A14,csapatok!$A:$NN,CI$320,FALSE),LEN(VLOOKUP($A14,csapatok!$A:$NN,CI$320,FALSE))-6),'csapat-ranglista'!$A:$FP,CI$321,FALSE)/8,VLOOKUP(VLOOKUP($A14,csapatok!$A:$NN,CI$320,FALSE),'csapat-ranglista'!$A:$FP,CI$321,FALSE)/4),0)</f>
        <v>0</v>
      </c>
      <c r="CJ14" s="224">
        <f>versenyek!$IQ$11*IFERROR(VLOOKUP(VLOOKUP($A14,versenyek!IP:IR,3,FALSE),szabalyok!$A$16:$B$23,2,FALSE)/4,0)</f>
        <v>0.77209551940632271</v>
      </c>
      <c r="CK14" s="224">
        <f>versenyek!$IT$11*IFERROR(VLOOKUP(VLOOKUP($A14,versenyek!IS:IU,3,FALSE),szabalyok!$A$16:$B$23,2,FALSE)/4,0)</f>
        <v>0</v>
      </c>
      <c r="CL14" s="223">
        <f>IFERROR(IF(RIGHT(VLOOKUP($A14,csapatok!$A:$NN,CL$320,FALSE),5)="Csere",VLOOKUP(LEFT(VLOOKUP($A14,csapatok!$A:$NN,CL$320,FALSE),LEN(VLOOKUP($A14,csapatok!$A:$NN,CL$320,FALSE))-6),'csapat-ranglista'!$A:$FP,CL$321,FALSE)/8,VLOOKUP(VLOOKUP($A14,csapatok!$A:$NN,CL$320,FALSE),'csapat-ranglista'!$A:$FP,CL$321,FALSE)/4),0)</f>
        <v>0</v>
      </c>
      <c r="CM14" s="223">
        <f>IFERROR(IF(RIGHT(VLOOKUP($A14,csapatok!$A:$NN,CM$320,FALSE),5)="Csere",VLOOKUP(LEFT(VLOOKUP($A14,csapatok!$A:$NN,CM$320,FALSE),LEN(VLOOKUP($A14,csapatok!$A:$NN,CM$320,FALSE))-6),'csapat-ranglista'!$A:$FP,CM$321,FALSE)/8,VLOOKUP(VLOOKUP($A14,csapatok!$A:$NN,CM$320,FALSE),'csapat-ranglista'!$A:$FP,CM$321,FALSE)/4),0)</f>
        <v>0</v>
      </c>
      <c r="CN14" s="223">
        <f>IFERROR(IF(RIGHT(VLOOKUP($A14,csapatok!$A:$NN,CN$320,FALSE),5)="Csere",VLOOKUP(LEFT(VLOOKUP($A14,csapatok!$A:$NN,CN$320,FALSE),LEN(VLOOKUP($A14,csapatok!$A:$NN,CN$320,FALSE))-6),'csapat-ranglista'!$A:$FP,CN$321,FALSE)/8,VLOOKUP(VLOOKUP($A14,csapatok!$A:$NN,CN$320,FALSE),'csapat-ranglista'!$A:$FP,CN$321,FALSE)/4),0)</f>
        <v>0</v>
      </c>
      <c r="CO14" s="223">
        <f>IFERROR(IF(RIGHT(VLOOKUP($A14,csapatok!$A:$NN,CO$320,FALSE),5)="Csere",VLOOKUP(LEFT(VLOOKUP($A14,csapatok!$A:$NN,CO$320,FALSE),LEN(VLOOKUP($A14,csapatok!$A:$NN,CO$320,FALSE))-6),'csapat-ranglista'!$A:$FP,CO$321,FALSE)/8,VLOOKUP(VLOOKUP($A14,csapatok!$A:$NN,CO$320,FALSE),'csapat-ranglista'!$A:$FP,CO$321,FALSE)/4),0)</f>
        <v>0</v>
      </c>
      <c r="CP14" s="223">
        <f>IFERROR(IF(RIGHT(VLOOKUP($A14,csapatok!$A:$NN,CP$320,FALSE),5)="Csere",VLOOKUP(LEFT(VLOOKUP($A14,csapatok!$A:$NN,CP$320,FALSE),LEN(VLOOKUP($A14,csapatok!$A:$NN,CP$320,FALSE))-6),'csapat-ranglista'!$A:$FP,CP$321,FALSE)/8,VLOOKUP(VLOOKUP($A14,csapatok!$A:$NN,CP$320,FALSE),'csapat-ranglista'!$A:$FP,CP$321,FALSE)/4),0)</f>
        <v>0</v>
      </c>
      <c r="CQ14" s="223">
        <f>IFERROR(IF(RIGHT(VLOOKUP($A14,csapatok!$A:$NN,CQ$320,FALSE),5)="Csere",VLOOKUP(LEFT(VLOOKUP($A14,csapatok!$A:$NN,CQ$320,FALSE),LEN(VLOOKUP($A14,csapatok!$A:$NN,CQ$320,FALSE))-6),'csapat-ranglista'!$A:$FP,CQ$321,FALSE)/8,VLOOKUP(VLOOKUP($A14,csapatok!$A:$NN,CQ$320,FALSE),'csapat-ranglista'!$A:$FP,CQ$321,FALSE)/4),0)</f>
        <v>0</v>
      </c>
      <c r="CR14" s="223">
        <f>IFERROR(IF(RIGHT(VLOOKUP($A14,csapatok!$A:$NN,CR$320,FALSE),5)="Csere",VLOOKUP(LEFT(VLOOKUP($A14,csapatok!$A:$NN,CR$320,FALSE),LEN(VLOOKUP($A14,csapatok!$A:$NN,CR$320,FALSE))-6),'csapat-ranglista'!$A:$FP,CR$321,FALSE)/8,VLOOKUP(VLOOKUP($A14,csapatok!$A:$NN,CR$320,FALSE),'csapat-ranglista'!$A:$FP,CR$321,FALSE)/4),0)</f>
        <v>0</v>
      </c>
      <c r="CS14" s="223">
        <f>IFERROR(IF(RIGHT(VLOOKUP($A14,csapatok!$A:$NN,CS$320,FALSE),5)="Csere",VLOOKUP(LEFT(VLOOKUP($A14,csapatok!$A:$NN,CS$320,FALSE),LEN(VLOOKUP($A14,csapatok!$A:$NN,CS$320,FALSE))-6),'csapat-ranglista'!$A:$FP,CS$321,FALSE)/8,VLOOKUP(VLOOKUP($A14,csapatok!$A:$NN,CS$320,FALSE),'csapat-ranglista'!$A:$FP,CS$321,FALSE)/4),0)</f>
        <v>2.0972250612103251</v>
      </c>
      <c r="CT14" s="223">
        <f>IFERROR(IF(RIGHT(VLOOKUP($A14,csapatok!$A:$NN,CT$320,FALSE),5)="Csere",VLOOKUP(LEFT(VLOOKUP($A14,csapatok!$A:$NN,CT$320,FALSE),LEN(VLOOKUP($A14,csapatok!$A:$NN,CT$320,FALSE))-6),'csapat-ranglista'!$A:$FP,CT$321,FALSE)/8,VLOOKUP(VLOOKUP($A14,csapatok!$A:$NN,CT$320,FALSE),'csapat-ranglista'!$A:$FP,CT$321,FALSE)/4),0)</f>
        <v>0</v>
      </c>
      <c r="CU14" s="223">
        <f>IFERROR(IF(RIGHT(VLOOKUP($A14,csapatok!$A:$NN,CU$320,FALSE),5)="Csere",VLOOKUP(LEFT(VLOOKUP($A14,csapatok!$A:$NN,CU$320,FALSE),LEN(VLOOKUP($A14,csapatok!$A:$NN,CU$320,FALSE))-6),'csapat-ranglista'!$A:$FP,CU$321,FALSE)/8,VLOOKUP(VLOOKUP($A14,csapatok!$A:$NN,CU$320,FALSE),'csapat-ranglista'!$A:$FP,CU$321,FALSE)/4),0)</f>
        <v>0</v>
      </c>
      <c r="CV14" s="223">
        <f>IFERROR(IF(RIGHT(VLOOKUP($A14,csapatok!$A:$NN,CV$320,FALSE),5)="Csere",VLOOKUP(LEFT(VLOOKUP($A14,csapatok!$A:$NN,CV$320,FALSE),LEN(VLOOKUP($A14,csapatok!$A:$NN,CV$320,FALSE))-6),'csapat-ranglista'!$A:$FP,CV$321,FALSE)/8,VLOOKUP(VLOOKUP($A14,csapatok!$A:$NN,CV$320,FALSE),'csapat-ranglista'!$A:$FP,CV$321,FALSE)/4),0)</f>
        <v>0</v>
      </c>
      <c r="CW14" s="223">
        <f>IFERROR(IF(RIGHT(VLOOKUP($A14,csapatok!$A:$NN,CW$320,FALSE),5)="Csere",VLOOKUP(LEFT(VLOOKUP($A14,csapatok!$A:$NN,CW$320,FALSE),LEN(VLOOKUP($A14,csapatok!$A:$NN,CW$320,FALSE))-6),'csapat-ranglista'!$A:$FP,CW$321,FALSE)/8,VLOOKUP(VLOOKUP($A14,csapatok!$A:$NN,CW$320,FALSE),'csapat-ranglista'!$A:$FP,CW$321,FALSE)/4),0)</f>
        <v>0</v>
      </c>
      <c r="CX14" s="223">
        <f>IFERROR(IF(RIGHT(VLOOKUP($A14,csapatok!$A:$NN,CX$320,FALSE),5)="Csere",VLOOKUP(LEFT(VLOOKUP($A14,csapatok!$A:$NN,CX$320,FALSE),LEN(VLOOKUP($A14,csapatok!$A:$NN,CX$320,FALSE))-6),'csapat-ranglista'!$A:$FP,CX$321,FALSE)/8,VLOOKUP(VLOOKUP($A14,csapatok!$A:$NN,CX$320,FALSE),'csapat-ranglista'!$A:$FP,CX$321,FALSE)/4),0)</f>
        <v>0</v>
      </c>
      <c r="CY14" s="223">
        <f>IFERROR(IF(RIGHT(VLOOKUP($A14,csapatok!$A:$NN,CY$320,FALSE),5)="Csere",VLOOKUP(LEFT(VLOOKUP($A14,csapatok!$A:$NN,CY$320,FALSE),LEN(VLOOKUP($A14,csapatok!$A:$NN,CY$320,FALSE))-6),'csapat-ranglista'!$A:$FP,CY$321,FALSE)/8,VLOOKUP(VLOOKUP($A14,csapatok!$A:$NN,CY$320,FALSE),'csapat-ranglista'!$A:$FP,CY$321,FALSE)/4),0)</f>
        <v>0</v>
      </c>
      <c r="CZ14" s="223">
        <f>IFERROR(IF(RIGHT(VLOOKUP($A14,csapatok!$A:$NN,CZ$320,FALSE),5)="Csere",VLOOKUP(LEFT(VLOOKUP($A14,csapatok!$A:$NN,CZ$320,FALSE),LEN(VLOOKUP($A14,csapatok!$A:$NN,CZ$320,FALSE))-6),'csapat-ranglista'!$A:$FP,CZ$321,FALSE)/8,VLOOKUP(VLOOKUP($A14,csapatok!$A:$NN,CZ$320,FALSE),'csapat-ranglista'!$A:$FP,CZ$321,FALSE)/4),0)</f>
        <v>0</v>
      </c>
      <c r="DA14" s="223">
        <f>IFERROR(IF(RIGHT(VLOOKUP($A14,csapatok!$A:$NN,DA$320,FALSE),5)="Csere",VLOOKUP(LEFT(VLOOKUP($A14,csapatok!$A:$NN,DA$320,FALSE),LEN(VLOOKUP($A14,csapatok!$A:$NN,DA$320,FALSE))-6),'csapat-ranglista'!$A:$FP,DA$321,FALSE)/8,VLOOKUP(VLOOKUP($A14,csapatok!$A:$NN,DA$320,FALSE),'csapat-ranglista'!$A:$FP,DA$321,FALSE)/4),0)</f>
        <v>0</v>
      </c>
      <c r="DB14" s="223">
        <f>IFERROR(IF(RIGHT(VLOOKUP($A14,csapatok!$A:$NN,DB$320,FALSE),5)="Csere",VLOOKUP(LEFT(VLOOKUP($A14,csapatok!$A:$NN,DB$320,FALSE),LEN(VLOOKUP($A14,csapatok!$A:$NN,DB$320,FALSE))-6),'csapat-ranglista'!$A:$FP,DB$321,FALSE)/8,VLOOKUP(VLOOKUP($A14,csapatok!$A:$NN,DB$320,FALSE),'csapat-ranglista'!$A:$FP,DB$321,FALSE)/4),0)</f>
        <v>0</v>
      </c>
      <c r="DC14" s="223">
        <f>IFERROR(IF(RIGHT(VLOOKUP($A14,csapatok!$A:$NN,DC$320,FALSE),5)="Csere",VLOOKUP(LEFT(VLOOKUP($A14,csapatok!$A:$NN,DC$320,FALSE),LEN(VLOOKUP($A14,csapatok!$A:$NN,DC$320,FALSE))-6),'csapat-ranglista'!$A:$FP,DC$321,FALSE)/8,VLOOKUP(VLOOKUP($A14,csapatok!$A:$NN,DC$320,FALSE),'csapat-ranglista'!$A:$FP,DC$321,FALSE)/4),0)</f>
        <v>0</v>
      </c>
      <c r="DD14" s="223">
        <f>IFERROR(IF(RIGHT(VLOOKUP($A14,csapatok!$A:$NN,DD$320,FALSE),5)="Csere",VLOOKUP(LEFT(VLOOKUP($A14,csapatok!$A:$NN,DD$320,FALSE),LEN(VLOOKUP($A14,csapatok!$A:$NN,DD$320,FALSE))-6),'csapat-ranglista'!$A:$FP,DD$321,FALSE)/8,VLOOKUP(VLOOKUP($A14,csapatok!$A:$NN,DD$320,FALSE),'csapat-ranglista'!$A:$FP,DD$321,FALSE)/4),0)</f>
        <v>3.2122924274788121</v>
      </c>
      <c r="DE14" s="223">
        <f>IFERROR(IF(RIGHT(VLOOKUP($A14,csapatok!$A:$NN,DE$320,FALSE),5)="Csere",VLOOKUP(LEFT(VLOOKUP($A14,csapatok!$A:$NN,DE$320,FALSE),LEN(VLOOKUP($A14,csapatok!$A:$NN,DE$320,FALSE))-6),'csapat-ranglista'!$A:$FP,DE$321,FALSE)/8,VLOOKUP(VLOOKUP($A14,csapatok!$A:$NN,DE$320,FALSE),'csapat-ranglista'!$A:$FP,DE$321,FALSE)/4),0)</f>
        <v>0</v>
      </c>
      <c r="DF14" s="223">
        <f>IFERROR(IF(RIGHT(VLOOKUP($A14,csapatok!$A:$NN,DF$320,FALSE),5)="Csere",VLOOKUP(LEFT(VLOOKUP($A14,csapatok!$A:$NN,DF$320,FALSE),LEN(VLOOKUP($A14,csapatok!$A:$NN,DF$320,FALSE))-6),'csapat-ranglista'!$A:$FP,DF$321,FALSE)/8,VLOOKUP(VLOOKUP($A14,csapatok!$A:$NN,DF$320,FALSE),'csapat-ranglista'!$A:$FP,DF$321,FALSE)/4),0)</f>
        <v>0</v>
      </c>
      <c r="DG14" s="223">
        <f>IFERROR(IF(RIGHT(VLOOKUP($A14,csapatok!$A:$NN,DG$320,FALSE),5)="Csere",VLOOKUP(LEFT(VLOOKUP($A14,csapatok!$A:$NN,DG$320,FALSE),LEN(VLOOKUP($A14,csapatok!$A:$NN,DG$320,FALSE))-6),'csapat-ranglista'!$A:$FP,DG$321,FALSE)/8,VLOOKUP(VLOOKUP($A14,csapatok!$A:$NN,DG$320,FALSE),'csapat-ranglista'!$A:$FP,DG$321,FALSE)/4),0)</f>
        <v>0</v>
      </c>
      <c r="DH14" s="223">
        <f>IFERROR(IF(RIGHT(VLOOKUP($A14,csapatok!$A:$NN,DH$320,FALSE),5)="Csere",VLOOKUP(LEFT(VLOOKUP($A14,csapatok!$A:$NN,DH$320,FALSE),LEN(VLOOKUP($A14,csapatok!$A:$NN,DH$320,FALSE))-6),'csapat-ranglista'!$A:$FP,DH$321,FALSE)/8,VLOOKUP(VLOOKUP($A14,csapatok!$A:$NN,DH$320,FALSE),'csapat-ranglista'!$A:$FP,DH$321,FALSE)/4),0)</f>
        <v>5.3664111714489335</v>
      </c>
      <c r="DI14" s="223">
        <f>IFERROR(IF(RIGHT(VLOOKUP($A14,csapatok!$A:$NN,DI$320,FALSE),5)="Csere",VLOOKUP(LEFT(VLOOKUP($A14,csapatok!$A:$NN,DI$320,FALSE),LEN(VLOOKUP($A14,csapatok!$A:$NN,DI$320,FALSE))-6),'csapat-ranglista'!$A:$FP,DI$321,FALSE)/8,VLOOKUP(VLOOKUP($A14,csapatok!$A:$NN,DI$320,FALSE),'csapat-ranglista'!$A:$FP,DI$321,FALSE)/4),0)</f>
        <v>0</v>
      </c>
      <c r="DJ14" s="223">
        <f>IFERROR(IF(RIGHT(VLOOKUP($A14,csapatok!$A:$NN,DJ$320,FALSE),5)="Csere",VLOOKUP(LEFT(VLOOKUP($A14,csapatok!$A:$NN,DJ$320,FALSE),LEN(VLOOKUP($A14,csapatok!$A:$NN,DJ$320,FALSE))-6),'csapat-ranglista'!$A:$FP,DJ$321,FALSE)/8,VLOOKUP(VLOOKUP($A14,csapatok!$A:$NN,DJ$320,FALSE),'csapat-ranglista'!$A:$FP,DJ$321,FALSE)/4),0)</f>
        <v>0</v>
      </c>
      <c r="DK14" s="223">
        <f>IFERROR(IF(RIGHT(VLOOKUP($A14,csapatok!$A:$NN,DK$320,FALSE),5)="Csere",VLOOKUP(LEFT(VLOOKUP($A14,csapatok!$A:$NN,DK$320,FALSE),LEN(VLOOKUP($A14,csapatok!$A:$NN,DK$320,FALSE))-6),'csapat-ranglista'!$A:$FP,DK$321,FALSE)/8,VLOOKUP(VLOOKUP($A14,csapatok!$A:$NN,DK$320,FALSE),'csapat-ranglista'!$A:$FP,DK$321,FALSE)/4),0)</f>
        <v>0.84392222539475381</v>
      </c>
      <c r="DL14" s="223">
        <f>IFERROR(IF(RIGHT(VLOOKUP($A14,csapatok!$A:$NN,DL$320,FALSE),5)="Csere",VLOOKUP(LEFT(VLOOKUP($A14,csapatok!$A:$NN,DL$320,FALSE),LEN(VLOOKUP($A14,csapatok!$A:$NN,DL$320,FALSE))-6),'csapat-ranglista'!$A:$FP,DL$321,FALSE)/8,VLOOKUP(VLOOKUP($A14,csapatok!$A:$NN,DL$320,FALSE),'csapat-ranglista'!$A:$FP,DL$321,FALSE)/4),0)</f>
        <v>0</v>
      </c>
      <c r="DM14" s="223">
        <f>IFERROR(IF(RIGHT(VLOOKUP($A14,csapatok!$A:$NN,DM$320,FALSE),5)="Csere",VLOOKUP(LEFT(VLOOKUP($A14,csapatok!$A:$NN,DM$320,FALSE),LEN(VLOOKUP($A14,csapatok!$A:$NN,DM$320,FALSE))-6),'csapat-ranglista'!$A:$FP,DM$321,FALSE)/8,VLOOKUP(VLOOKUP($A14,csapatok!$A:$NN,DM$320,FALSE),'csapat-ranglista'!$A:$FP,DM$321,FALSE)/4),0)</f>
        <v>6.7123335993991873</v>
      </c>
      <c r="DN14" s="223">
        <f>IFERROR(IF(RIGHT(VLOOKUP($A14,csapatok!$A:$NN,DN$320,FALSE),5)="Csere",VLOOKUP(LEFT(VLOOKUP($A14,csapatok!$A:$NN,DN$320,FALSE),LEN(VLOOKUP($A14,csapatok!$A:$NN,DN$320,FALSE))-6),'csapat-ranglista'!$A:$FP,DN$321,FALSE)/8,VLOOKUP(VLOOKUP($A14,csapatok!$A:$NN,DN$320,FALSE),'csapat-ranglista'!$A:$FP,DN$321,FALSE)/4),0)</f>
        <v>0.33231409141353091</v>
      </c>
      <c r="DO14" s="224">
        <f>versenyek!$MF$11*IFERROR(VLOOKUP(VLOOKUP($A14,versenyek!ME:MG,3,FALSE),szabalyok!$A$16:$B$23,2,FALSE)/4,0)</f>
        <v>0</v>
      </c>
      <c r="DP14" s="224">
        <f>versenyek!$MI$11*IFERROR(VLOOKUP(VLOOKUP($A14,versenyek!MH:MJ,3,FALSE),szabalyok!$A$16:$B$23,2,FALSE)/4,0)</f>
        <v>0</v>
      </c>
      <c r="DQ14" s="223">
        <f>IFERROR(IF(RIGHT(VLOOKUP($A14,csapatok!$A:$NN,DQ$320,FALSE),5)="Csere",VLOOKUP(LEFT(VLOOKUP($A14,csapatok!$A:$NN,DQ$320,FALSE),LEN(VLOOKUP($A14,csapatok!$A:$NN,DQ$320,FALSE))-6),'csapat-ranglista'!$A:$FP,DQ$321,FALSE)/8,VLOOKUP(VLOOKUP($A14,csapatok!$A:$NN,DQ$320,FALSE),'csapat-ranglista'!$A:$FP,DQ$321,FALSE)/4),0)</f>
        <v>0</v>
      </c>
      <c r="DR14" s="223">
        <f>IFERROR(IF(RIGHT(VLOOKUP($A14,csapatok!$A:$NN,DR$320,FALSE),5)="Csere",VLOOKUP(LEFT(VLOOKUP($A14,csapatok!$A:$NN,DR$320,FALSE),LEN(VLOOKUP($A14,csapatok!$A:$NN,DR$320,FALSE))-6),'csapat-ranglista'!$A:$FP,DR$321,FALSE)/8,VLOOKUP(VLOOKUP($A14,csapatok!$A:$NN,DR$320,FALSE),'csapat-ranglista'!$A:$FP,DR$321,FALSE)/4),0)</f>
        <v>0</v>
      </c>
      <c r="DS14" s="223">
        <f>IFERROR(IF(RIGHT(VLOOKUP($A14,csapatok!$A:$NN,DS$320,FALSE),5)="Csere",VLOOKUP(LEFT(VLOOKUP($A14,csapatok!$A:$NN,DS$320,FALSE),LEN(VLOOKUP($A14,csapatok!$A:$NN,DS$320,FALSE))-6),'csapat-ranglista'!$A:$FP,DS$321,FALSE)/8,VLOOKUP(VLOOKUP($A14,csapatok!$A:$NN,DS$320,FALSE),'csapat-ranglista'!$A:$FP,DS$321,FALSE)/4),0)</f>
        <v>1.7328804071451374</v>
      </c>
      <c r="DT14" s="223">
        <f>IFERROR(IF(RIGHT(VLOOKUP($A14,csapatok!$A:$NN,DT$320,FALSE),5)="Csere",VLOOKUP(LEFT(VLOOKUP($A14,csapatok!$A:$NN,DT$320,FALSE),LEN(VLOOKUP($A14,csapatok!$A:$NN,DT$320,FALSE))-6),'csapat-ranglista'!$A:$FP,DT$321,FALSE)/8,VLOOKUP(VLOOKUP($A14,csapatok!$A:$NN,DT$320,FALSE),'csapat-ranglista'!$A:$FP,DT$321,FALSE)/4),0)</f>
        <v>0</v>
      </c>
      <c r="DU14" s="223">
        <f>IFERROR(IF(RIGHT(VLOOKUP($A14,csapatok!$A:$NN,DU$320,FALSE),5)="Csere",VLOOKUP(LEFT(VLOOKUP($A14,csapatok!$A:$NN,DU$320,FALSE),LEN(VLOOKUP($A14,csapatok!$A:$NN,DU$320,FALSE))-6),'csapat-ranglista'!$A:$FP,DU$321,FALSE)/8,VLOOKUP(VLOOKUP($A14,csapatok!$A:$NN,DU$320,FALSE),'csapat-ranglista'!$A:$FP,DU$321,FALSE)/4),0)</f>
        <v>0</v>
      </c>
      <c r="DV14" s="223">
        <f>IFERROR(IF(RIGHT(VLOOKUP($A14,csapatok!$A:$NN,DV$320,FALSE),5)="Csere",VLOOKUP(LEFT(VLOOKUP($A14,csapatok!$A:$NN,DV$320,FALSE),LEN(VLOOKUP($A14,csapatok!$A:$NN,DV$320,FALSE))-6),'csapat-ranglista'!$A:$FP,DV$321,FALSE)/8,VLOOKUP(VLOOKUP($A14,csapatok!$A:$NN,DV$320,FALSE),'csapat-ranglista'!$A:$FP,DV$321,FALSE)/4),0)</f>
        <v>0</v>
      </c>
      <c r="DW14" s="223">
        <f>IFERROR(IF(RIGHT(VLOOKUP($A14,csapatok!$A:$NN,DW$320,FALSE),5)="Csere",VLOOKUP(LEFT(VLOOKUP($A14,csapatok!$A:$NN,DW$320,FALSE),LEN(VLOOKUP($A14,csapatok!$A:$NN,DW$320,FALSE))-6),'csapat-ranglista'!$A:$FP,DW$321,FALSE)/8,VLOOKUP(VLOOKUP($A14,csapatok!$A:$NN,DW$320,FALSE),'csapat-ranglista'!$A:$FP,DW$321,FALSE)/4),0)</f>
        <v>4.3270403379070146</v>
      </c>
      <c r="DX14" s="223">
        <f>IFERROR(IF(RIGHT(VLOOKUP($A14,csapatok!$A:$NN,DX$320,FALSE),5)="Csere",VLOOKUP(LEFT(VLOOKUP($A14,csapatok!$A:$NN,DX$320,FALSE),LEN(VLOOKUP($A14,csapatok!$A:$NN,DX$320,FALSE))-6),'csapat-ranglista'!$A:$FP,DX$321,FALSE)/8,VLOOKUP(VLOOKUP($A14,csapatok!$A:$NN,DX$320,FALSE),'csapat-ranglista'!$A:$FP,DX$321,FALSE)/4),0)</f>
        <v>0</v>
      </c>
      <c r="DY14" s="223">
        <f>IFERROR(IF(RIGHT(VLOOKUP($A14,csapatok!$A:$NN,DY$320,FALSE),5)="Csere",VLOOKUP(LEFT(VLOOKUP($A14,csapatok!$A:$NN,DY$320,FALSE),LEN(VLOOKUP($A14,csapatok!$A:$NN,DY$320,FALSE))-6),'csapat-ranglista'!$A:$FP,DY$321,FALSE)/8,VLOOKUP(VLOOKUP($A14,csapatok!$A:$NN,DY$320,FALSE),'csapat-ranglista'!$A:$FP,DY$321,FALSE)/4),0)</f>
        <v>0</v>
      </c>
      <c r="DZ14" s="223">
        <f>IFERROR(IF(RIGHT(VLOOKUP($A14,csapatok!$A:$NN,DZ$320,FALSE),5)="Csere",VLOOKUP(LEFT(VLOOKUP($A14,csapatok!$A:$NN,DZ$320,FALSE),LEN(VLOOKUP($A14,csapatok!$A:$NN,DZ$320,FALSE))-6),'csapat-ranglista'!$A:$FP,DZ$321,FALSE)/8,VLOOKUP(VLOOKUP($A14,csapatok!$A:$NN,DZ$320,FALSE),'csapat-ranglista'!$A:$FP,DZ$321,FALSE)/4),0)</f>
        <v>0</v>
      </c>
      <c r="EA14" s="223">
        <f>IFERROR(IF(RIGHT(VLOOKUP($A14,csapatok!$A:$NN,EA$320,FALSE),5)="Csere",VLOOKUP(LEFT(VLOOKUP($A14,csapatok!$A:$NN,EA$320,FALSE),LEN(VLOOKUP($A14,csapatok!$A:$NN,EA$320,FALSE))-6),'csapat-ranglista'!$A:$FP,EA$321,FALSE)/8,VLOOKUP(VLOOKUP($A14,csapatok!$A:$NN,EA$320,FALSE),'csapat-ranglista'!$A:$FP,EA$321,FALSE)/4),0)</f>
        <v>0</v>
      </c>
      <c r="EB14" s="223">
        <f>IFERROR(IF(RIGHT(VLOOKUP($A14,csapatok!$A:$NN,EB$320,FALSE),5)="Csere",VLOOKUP(LEFT(VLOOKUP($A14,csapatok!$A:$NN,EB$320,FALSE),LEN(VLOOKUP($A14,csapatok!$A:$NN,EB$320,FALSE))-6),'csapat-ranglista'!$A:$FP,EB$321,FALSE)/8,VLOOKUP(VLOOKUP($A14,csapatok!$A:$NN,EB$320,FALSE),'csapat-ranglista'!$A:$FP,EB$321,FALSE)/4),0)</f>
        <v>0</v>
      </c>
      <c r="EC14" s="223">
        <f>IFERROR(IF(RIGHT(VLOOKUP($A14,csapatok!$A:$NN,EC$320,FALSE),5)="Csere",VLOOKUP(LEFT(VLOOKUP($A14,csapatok!$A:$NN,EC$320,FALSE),LEN(VLOOKUP($A14,csapatok!$A:$NN,EC$320,FALSE))-6),'csapat-ranglista'!$A:$FP,EC$321,FALSE)/8,VLOOKUP(VLOOKUP($A14,csapatok!$A:$NN,EC$320,FALSE),'csapat-ranglista'!$A:$FP,EC$321,FALSE)/4),0)</f>
        <v>3.2776958588851373</v>
      </c>
      <c r="ED14" s="223">
        <f>IFERROR(IF(RIGHT(VLOOKUP($A14,csapatok!$A:$NN,ED$320,FALSE),5)="Csere",VLOOKUP(LEFT(VLOOKUP($A14,csapatok!$A:$NN,ED$320,FALSE),LEN(VLOOKUP($A14,csapatok!$A:$NN,ED$320,FALSE))-6),'csapat-ranglista'!$A:$FP,ED$321,FALSE)/8,VLOOKUP(VLOOKUP($A14,csapatok!$A:$NN,ED$320,FALSE),'csapat-ranglista'!$A:$FP,ED$321,FALSE)/4),0)</f>
        <v>0</v>
      </c>
      <c r="EE14" s="223">
        <f>IFERROR(IF(RIGHT(VLOOKUP($A14,csapatok!$A:$NN,EE$320,FALSE),5)="Csere",VLOOKUP(LEFT(VLOOKUP($A14,csapatok!$A:$NN,EE$320,FALSE),LEN(VLOOKUP($A14,csapatok!$A:$NN,EE$320,FALSE))-6),'csapat-ranglista'!$A:$FP,EE$321,FALSE)/8,VLOOKUP(VLOOKUP($A14,csapatok!$A:$NN,EE$320,FALSE),'csapat-ranglista'!$A:$FP,EE$321,FALSE)/4),0)</f>
        <v>0</v>
      </c>
      <c r="EF14" s="223">
        <f>IFERROR(IF(RIGHT(VLOOKUP($A14,csapatok!$A:$NN,EF$320,FALSE),5)="Csere",VLOOKUP(LEFT(VLOOKUP($A14,csapatok!$A:$NN,EF$320,FALSE),LEN(VLOOKUP($A14,csapatok!$A:$NN,EF$320,FALSE))-6),'csapat-ranglista'!$A:$FP,EF$321,FALSE)/8,VLOOKUP(VLOOKUP($A14,csapatok!$A:$NN,EF$320,FALSE),'csapat-ranglista'!$A:$FP,EF$321,FALSE)/4),0)</f>
        <v>0</v>
      </c>
      <c r="EG14" s="223">
        <f>IFERROR(IF(RIGHT(VLOOKUP($A14,csapatok!$A:$NN,EG$320,FALSE),5)="Csere",VLOOKUP(LEFT(VLOOKUP($A14,csapatok!$A:$NN,EG$320,FALSE),LEN(VLOOKUP($A14,csapatok!$A:$NN,EG$320,FALSE))-6),'csapat-ranglista'!$A:$FP,EG$321,FALSE)/8,VLOOKUP(VLOOKUP($A14,csapatok!$A:$NN,EG$320,FALSE),'csapat-ranglista'!$A:$FP,EG$321,FALSE)/4),0)</f>
        <v>0</v>
      </c>
      <c r="EH14" s="223">
        <f>IFERROR(IF(RIGHT(VLOOKUP($A14,csapatok!$A:$NN,EH$320,FALSE),5)="Csere",VLOOKUP(LEFT(VLOOKUP($A14,csapatok!$A:$NN,EH$320,FALSE),LEN(VLOOKUP($A14,csapatok!$A:$NN,EH$320,FALSE))-6),'csapat-ranglista'!$A:$FP,EH$321,FALSE)/8,VLOOKUP(VLOOKUP($A14,csapatok!$A:$NN,EH$320,FALSE),'csapat-ranglista'!$A:$FP,EH$321,FALSE)/4),0)</f>
        <v>0</v>
      </c>
      <c r="EI14" s="223">
        <f>IFERROR(IF(RIGHT(VLOOKUP($A14,csapatok!$A:$NN,EI$320,FALSE),5)="Csere",VLOOKUP(LEFT(VLOOKUP($A14,csapatok!$A:$NN,EI$320,FALSE),LEN(VLOOKUP($A14,csapatok!$A:$NN,EI$320,FALSE))-6),'csapat-ranglista'!$A:$FP,EI$321,FALSE)/8,VLOOKUP(VLOOKUP($A14,csapatok!$A:$NN,EI$320,FALSE),'csapat-ranglista'!$A:$FP,EI$321,FALSE)/4),0)</f>
        <v>0</v>
      </c>
      <c r="EJ14" s="223">
        <f>IFERROR(IF(RIGHT(VLOOKUP($A14,csapatok!$A:$NN,EJ$320,FALSE),5)="Csere",VLOOKUP(LEFT(VLOOKUP($A14,csapatok!$A:$NN,EJ$320,FALSE),LEN(VLOOKUP($A14,csapatok!$A:$NN,EJ$320,FALSE))-6),'csapat-ranglista'!$A:$FP,EJ$321,FALSE)/8,VLOOKUP(VLOOKUP($A14,csapatok!$A:$NN,EJ$320,FALSE),'csapat-ranglista'!$A:$FP,EJ$321,FALSE)/4),0)</f>
        <v>0</v>
      </c>
      <c r="EK14" s="223">
        <f>IFERROR(IF(RIGHT(VLOOKUP($A14,csapatok!$A:$NN,EK$320,FALSE),5)="Csere",VLOOKUP(LEFT(VLOOKUP($A14,csapatok!$A:$NN,EK$320,FALSE),LEN(VLOOKUP($A14,csapatok!$A:$NN,EK$320,FALSE))-6),'csapat-ranglista'!$A:$FP,EK$321,FALSE)/8,VLOOKUP(VLOOKUP($A14,csapatok!$A:$NN,EK$320,FALSE),'csapat-ranglista'!$A:$FP,EK$321,FALSE)/4),0)</f>
        <v>6.3057466163745293</v>
      </c>
      <c r="EL14" s="223">
        <f>IFERROR(IF(RIGHT(VLOOKUP($A14,csapatok!$A:$NN,EL$320,FALSE),5)="Csere",VLOOKUP(LEFT(VLOOKUP($A14,csapatok!$A:$NN,EL$320,FALSE),LEN(VLOOKUP($A14,csapatok!$A:$NN,EL$320,FALSE))-6),'csapat-ranglista'!$A:$FP,EL$321,FALSE)/8,VLOOKUP(VLOOKUP($A14,csapatok!$A:$NN,EL$320,FALSE),'csapat-ranglista'!$A:$FP,EL$321,FALSE)/4),0)</f>
        <v>6.5423205437795753</v>
      </c>
      <c r="EM14" s="223">
        <f>IFERROR(IF(RIGHT(VLOOKUP($A14,csapatok!$A:$NN,EM$320,FALSE),5)="Csere",VLOOKUP(LEFT(VLOOKUP($A14,csapatok!$A:$NN,EM$320,FALSE),LEN(VLOOKUP($A14,csapatok!$A:$NN,EM$320,FALSE))-6),'csapat-ranglista'!$A:$FP,EM$321,FALSE)/8,VLOOKUP(VLOOKUP($A14,csapatok!$A:$NN,EM$320,FALSE),'csapat-ranglista'!$A:$FP,EM$321,FALSE)/4),0)</f>
        <v>0</v>
      </c>
      <c r="EN14" s="223">
        <f>IFERROR(IF(RIGHT(VLOOKUP($A14,csapatok!$A:$NN,EN$320,FALSE),5)="Csere",VLOOKUP(LEFT(VLOOKUP($A14,csapatok!$A:$NN,EN$320,FALSE),LEN(VLOOKUP($A14,csapatok!$A:$NN,EN$320,FALSE))-6),'csapat-ranglista'!$A:$FP,EN$321,FALSE)/8,VLOOKUP(VLOOKUP($A14,csapatok!$A:$NN,EN$320,FALSE),'csapat-ranglista'!$A:$FP,EN$321,FALSE)/4),0)</f>
        <v>0</v>
      </c>
      <c r="EO14" s="223">
        <f>IFERROR(IF(RIGHT(VLOOKUP($A14,csapatok!$A:$NN,EO$320,FALSE),5)="Csere",VLOOKUP(LEFT(VLOOKUP($A14,csapatok!$A:$NN,EO$320,FALSE),LEN(VLOOKUP($A14,csapatok!$A:$NN,EO$320,FALSE))-6),'csapat-ranglista'!$A:$FP,EO$321,FALSE)/8,VLOOKUP(VLOOKUP($A14,csapatok!$A:$NN,EO$320,FALSE),'csapat-ranglista'!$A:$FP,EO$321,FALSE)/4),0)</f>
        <v>0</v>
      </c>
      <c r="EP14" s="223">
        <f>IFERROR(IF(RIGHT(VLOOKUP($A14,csapatok!$A:$NN,EP$320,FALSE),5)="Csere",VLOOKUP(LEFT(VLOOKUP($A14,csapatok!$A:$NN,EP$320,FALSE),LEN(VLOOKUP($A14,csapatok!$A:$NN,EP$320,FALSE))-6),'csapat-ranglista'!$A:$FP,EP$321,FALSE)/8,VLOOKUP(VLOOKUP($A14,csapatok!$A:$NN,EP$320,FALSE),'csapat-ranglista'!$A:$FP,EP$321,FALSE)/4),0)</f>
        <v>0</v>
      </c>
      <c r="EQ14" s="223">
        <f>IFERROR(IF(RIGHT(VLOOKUP($A14,csapatok!$A:$NN,EQ$320,FALSE),5)="Csere",VLOOKUP(LEFT(VLOOKUP($A14,csapatok!$A:$NN,EQ$320,FALSE),LEN(VLOOKUP($A14,csapatok!$A:$NN,EQ$320,FALSE))-6),'csapat-ranglista'!$A:$FP,EQ$321,FALSE)/8,VLOOKUP(VLOOKUP($A14,csapatok!$A:$NN,EQ$320,FALSE),'csapat-ranglista'!$A:$FP,EQ$321,FALSE)/4),0)</f>
        <v>0</v>
      </c>
      <c r="ER14" s="223">
        <f>IFERROR(IF(RIGHT(VLOOKUP($A14,csapatok!$A:$NN,ER$320,FALSE),5)="Csere",VLOOKUP(LEFT(VLOOKUP($A14,csapatok!$A:$NN,ER$320,FALSE),LEN(VLOOKUP($A14,csapatok!$A:$NN,ER$320,FALSE))-6),'csapat-ranglista'!$A:$FP,ER$321,FALSE)/8,VLOOKUP(VLOOKUP($A14,csapatok!$A:$NN,ER$320,FALSE),'csapat-ranglista'!$A:$FP,ER$321,FALSE)/4),0)</f>
        <v>0</v>
      </c>
      <c r="ES14" s="223">
        <f>IFERROR(IF(RIGHT(VLOOKUP($A14,csapatok!$A:$NN,ES$320,FALSE),5)="Csere",VLOOKUP(LEFT(VLOOKUP($A14,csapatok!$A:$NN,ES$320,FALSE),LEN(VLOOKUP($A14,csapatok!$A:$NN,ES$320,FALSE))-6),'csapat-ranglista'!$A:$FP,ES$321,FALSE)/8,VLOOKUP(VLOOKUP($A14,csapatok!$A:$NN,ES$320,FALSE),'csapat-ranglista'!$A:$FP,ES$321,FALSE)/4),0)</f>
        <v>3.9005990681162639</v>
      </c>
      <c r="ET14" s="223">
        <f>IFERROR(IF(RIGHT(VLOOKUP($A14,csapatok!$A:$NN,ET$320,FALSE),5)="Csere",VLOOKUP(LEFT(VLOOKUP($A14,csapatok!$A:$NN,ET$320,FALSE),LEN(VLOOKUP($A14,csapatok!$A:$NN,ET$320,FALSE))-6),'csapat-ranglista'!$A:$FP,ET$321,FALSE)/8,VLOOKUP(VLOOKUP($A14,csapatok!$A:$NN,ET$320,FALSE),'csapat-ranglista'!$A:$FP,ET$321,FALSE)/4),0)</f>
        <v>0</v>
      </c>
      <c r="EU14" s="223">
        <f>IFERROR(IF(RIGHT(VLOOKUP($A14,csapatok!$A:$NN,EU$320,FALSE),5)="Csere",VLOOKUP(LEFT(VLOOKUP($A14,csapatok!$A:$NN,EU$320,FALSE),LEN(VLOOKUP($A14,csapatok!$A:$NN,EU$320,FALSE))-6),'csapat-ranglista'!$A:$FP,EU$321,FALSE)/8,VLOOKUP(VLOOKUP($A14,csapatok!$A:$NN,EU$320,FALSE),'csapat-ranglista'!$A:$FP,EU$321,FALSE)/4),0)</f>
        <v>0</v>
      </c>
      <c r="EV14" s="223">
        <f>IFERROR(IF(RIGHT(VLOOKUP($A14,csapatok!$A:$NN,EV$320,FALSE),5)="Csere",VLOOKUP(LEFT(VLOOKUP($A14,csapatok!$A:$NN,EV$320,FALSE),LEN(VLOOKUP($A14,csapatok!$A:$NN,EV$320,FALSE))-6),'csapat-ranglista'!$A:$FP,EV$321,FALSE)/8,VLOOKUP(VLOOKUP($A14,csapatok!$A:$NN,EV$320,FALSE),'csapat-ranglista'!$A:$FP,EV$321,FALSE)/4),0)</f>
        <v>0</v>
      </c>
      <c r="EW14" s="223">
        <f>IFERROR(IF(RIGHT(VLOOKUP($A14,csapatok!$A:$NN,EW$320,FALSE),5)="Csere",VLOOKUP(LEFT(VLOOKUP($A14,csapatok!$A:$NN,EW$320,FALSE),LEN(VLOOKUP($A14,csapatok!$A:$NN,EW$320,FALSE))-6),'csapat-ranglista'!$A:$FP,EW$321,FALSE)/8,VLOOKUP(VLOOKUP($A14,csapatok!$A:$NN,EW$320,FALSE),'csapat-ranglista'!$A:$FP,EW$321,FALSE)/4),0)</f>
        <v>0</v>
      </c>
      <c r="EX14" s="223">
        <f>IFERROR(IF(RIGHT(VLOOKUP($A14,csapatok!$A:$NN,EX$320,FALSE),5)="Csere",VLOOKUP(LEFT(VLOOKUP($A14,csapatok!$A:$NN,EX$320,FALSE),LEN(VLOOKUP($A14,csapatok!$A:$NN,EX$320,FALSE))-6),'csapat-ranglista'!$A:$FP,EX$321,FALSE)/8,VLOOKUP(VLOOKUP($A14,csapatok!$A:$NN,EX$320,FALSE),'csapat-ranglista'!$A:$FP,EX$321,FALSE)/4),0)</f>
        <v>0</v>
      </c>
      <c r="EY14" s="223">
        <f>IFERROR(IF(RIGHT(VLOOKUP($A14,csapatok!$A:$NN,EY$320,FALSE),5)="Csere",VLOOKUP(LEFT(VLOOKUP($A14,csapatok!$A:$NN,EY$320,FALSE),LEN(VLOOKUP($A14,csapatok!$A:$NN,EY$320,FALSE))-6),'csapat-ranglista'!$A:$FP,EY$321,FALSE)/8,VLOOKUP(VLOOKUP($A14,csapatok!$A:$NN,EY$320,FALSE),'csapat-ranglista'!$A:$FP,EY$321,FALSE)/4),0)</f>
        <v>0</v>
      </c>
      <c r="EZ14" s="223">
        <f>IFERROR(IF(RIGHT(VLOOKUP($A14,csapatok!$A:$NN,EZ$320,FALSE),5)="Csere",VLOOKUP(LEFT(VLOOKUP($A14,csapatok!$A:$NN,EZ$320,FALSE),LEN(VLOOKUP($A14,csapatok!$A:$NN,EZ$320,FALSE))-6),'csapat-ranglista'!$A:$FP,EZ$321,FALSE)/8,VLOOKUP(VLOOKUP($A14,csapatok!$A:$NN,EZ$320,FALSE),'csapat-ranglista'!$A:$FP,EZ$321,FALSE)/4),0)</f>
        <v>0</v>
      </c>
      <c r="FA14" s="223">
        <f>IFERROR(IF(RIGHT(VLOOKUP($A14,csapatok!$A:$NN,FA$320,FALSE),5)="Csere",VLOOKUP(LEFT(VLOOKUP($A14,csapatok!$A:$NN,FA$320,FALSE),LEN(VLOOKUP($A14,csapatok!$A:$NN,FA$320,FALSE))-6),'csapat-ranglista'!$A:$FP,FA$321,FALSE)/8,VLOOKUP(VLOOKUP($A14,csapatok!$A:$NN,FA$320,FALSE),'csapat-ranglista'!$A:$FP,FA$321,FALSE)/4),0)</f>
        <v>38.36794302256498</v>
      </c>
      <c r="FB14" s="223">
        <f>IFERROR(IF(RIGHT(VLOOKUP($A14,csapatok!$A:$NN,FB$320,FALSE),5)="Csere",VLOOKUP(LEFT(VLOOKUP($A14,csapatok!$A:$NN,FB$320,FALSE),LEN(VLOOKUP($A14,csapatok!$A:$NN,FB$320,FALSE))-6),'csapat-ranglista'!$A:$FP,FB$321,FALSE)/8,VLOOKUP(VLOOKUP($A14,csapatok!$A:$NN,FB$320,FALSE),'csapat-ranglista'!$A:$FP,FB$321,FALSE)/4),0)</f>
        <v>0</v>
      </c>
      <c r="FC14" s="223">
        <f>IFERROR(IF(RIGHT(VLOOKUP($A14,csapatok!$A:$NN,FC$320,FALSE),5)="Csere",VLOOKUP(LEFT(VLOOKUP($A14,csapatok!$A:$NN,FC$320,FALSE),LEN(VLOOKUP($A14,csapatok!$A:$NN,FC$320,FALSE))-6),'csapat-ranglista'!$A:$FP,FC$321,FALSE)/8,VLOOKUP(VLOOKUP($A14,csapatok!$A:$NN,FC$320,FALSE),'csapat-ranglista'!$A:$FP,FC$321,FALSE)/4),0)</f>
        <v>0</v>
      </c>
      <c r="FD14" s="224">
        <f>versenyek!$QY$11*IFERROR(VLOOKUP(VLOOKUP($A14,versenyek!QX:QZ,3,FALSE),szabalyok!$A$16:$B$23,2,FALSE)/4,0)</f>
        <v>3.4288237204842331</v>
      </c>
      <c r="FE14" s="224">
        <f>versenyek!$RB$11*IFERROR(VLOOKUP(VLOOKUP($A14,versenyek!RA:RC,3,FALSE),szabalyok!$A$16:$B$23,2,FALSE)/4,0)</f>
        <v>0</v>
      </c>
      <c r="FF14" s="223">
        <f>IFERROR(IF(RIGHT(VLOOKUP($A14,csapatok!$A:$NN,FF$320,FALSE),5)="Csere",VLOOKUP(LEFT(VLOOKUP($A14,csapatok!$A:$NN,FF$320,FALSE),LEN(VLOOKUP($A14,csapatok!$A:$NN,FF$320,FALSE))-6),'csapat-ranglista'!$A:$FP,FF$321,FALSE)/8,VLOOKUP(VLOOKUP($A14,csapatok!$A:$NN,FF$320,FALSE),'csapat-ranglista'!$A:$FP,FF$321,FALSE)/4),0)</f>
        <v>0</v>
      </c>
      <c r="FG14" s="223">
        <f>IFERROR(IF(RIGHT(VLOOKUP($A14,csapatok!$A:$NN,FG$320,FALSE),5)="Csere",VLOOKUP(LEFT(VLOOKUP($A14,csapatok!$A:$NN,FG$320,FALSE),LEN(VLOOKUP($A14,csapatok!$A:$NN,FG$320,FALSE))-6),'csapat-ranglista'!$A:$FP,FG$321,FALSE)/8,VLOOKUP(VLOOKUP($A14,csapatok!$A:$NN,FG$320,FALSE),'csapat-ranglista'!$A:$FP,FG$321,FALSE)/4),0)</f>
        <v>4.4520771106140655</v>
      </c>
      <c r="FH14" s="223">
        <f>IFERROR(IF(RIGHT(VLOOKUP($A14,csapatok!$A:$NN,FH$320,FALSE),5)="Csere",VLOOKUP(LEFT(VLOOKUP($A14,csapatok!$A:$NN,FH$320,FALSE),LEN(VLOOKUP($A14,csapatok!$A:$NN,FH$320,FALSE))-6),'csapat-ranglista'!$A:$FP,FH$321,FALSE)/8,VLOOKUP(VLOOKUP($A14,csapatok!$A:$NN,FH$320,FALSE),'csapat-ranglista'!$A:$FP,FH$321,FALSE)/4),0)</f>
        <v>0.91438351465951695</v>
      </c>
      <c r="FI14" s="223">
        <f>IFERROR(IF(RIGHT(VLOOKUP($A14,csapatok!$A:$NN,FI$320,FALSE),5)="Csere",VLOOKUP(LEFT(VLOOKUP($A14,csapatok!$A:$NN,FI$320,FALSE),LEN(VLOOKUP($A14,csapatok!$A:$NN,FI$320,FALSE))-6),'csapat-ranglista'!$A:$FP,FI$321,FALSE)/8,VLOOKUP(VLOOKUP($A14,csapatok!$A:$NN,FI$320,FALSE),'csapat-ranglista'!$A:$FP,FI$321,FALSE)/4),0)</f>
        <v>0</v>
      </c>
      <c r="FJ14" s="223">
        <f>IFERROR(IF(RIGHT(VLOOKUP($A14,csapatok!$A:$NN,FJ$320,FALSE),5)="Csere",VLOOKUP(LEFT(VLOOKUP($A14,csapatok!$A:$NN,FJ$320,FALSE),LEN(VLOOKUP($A14,csapatok!$A:$NN,FJ$320,FALSE))-6),'csapat-ranglista'!$A:$FP,FJ$321,FALSE)/8,VLOOKUP(VLOOKUP($A14,csapatok!$A:$NN,FJ$320,FALSE),'csapat-ranglista'!$A:$FP,FJ$321,FALSE)/4),0)</f>
        <v>1.5849419421640418</v>
      </c>
      <c r="FK14" s="223">
        <f>IFERROR(IF(RIGHT(VLOOKUP($A14,csapatok!$A:$NN,FK$320,FALSE),5)="Csere",VLOOKUP(LEFT(VLOOKUP($A14,csapatok!$A:$NN,FK$320,FALSE),LEN(VLOOKUP($A14,csapatok!$A:$NN,FK$320,FALSE))-6),'csapat-ranglista'!$A:$FP,FK$321,FALSE)/8,VLOOKUP(VLOOKUP($A14,csapatok!$A:$NN,FK$320,FALSE),'csapat-ranglista'!$A:$FP,FK$321,FALSE)/4),0)</f>
        <v>5.8371978622385718</v>
      </c>
      <c r="FL14" s="223">
        <f>IFERROR(IF(RIGHT(VLOOKUP($A14,csapatok!$A:$NN,FL$320,FALSE),5)="Csere",VLOOKUP(LEFT(VLOOKUP($A14,csapatok!$A:$NN,FL$320,FALSE),LEN(VLOOKUP($A14,csapatok!$A:$NN,FL$320,FALSE))-6),'csapat-ranglista'!$A:$FP,FL$321,FALSE)/8,VLOOKUP(VLOOKUP($A14,csapatok!$A:$NN,FL$320,FALSE),'csapat-ranglista'!$A:$FP,FL$321,FALSE)/4),0)</f>
        <v>0</v>
      </c>
      <c r="FM14" s="223">
        <f>IFERROR(IF(RIGHT(VLOOKUP($A14,csapatok!$A:$NN,FM$320,FALSE),5)="Csere",VLOOKUP(LEFT(VLOOKUP($A14,csapatok!$A:$NN,FM$320,FALSE),LEN(VLOOKUP($A14,csapatok!$A:$NN,FM$320,FALSE))-6),'csapat-ranglista'!$A:$FP,FM$321,FALSE)/8,VLOOKUP(VLOOKUP($A14,csapatok!$A:$NN,FM$320,FALSE),'csapat-ranglista'!$A:$FP,FM$321,FALSE)/4),0)</f>
        <v>0</v>
      </c>
      <c r="FN14" s="223">
        <f>IFERROR(IF(RIGHT(VLOOKUP($A14,csapatok!$A:$NN,FN$320,FALSE),5)="Csere",VLOOKUP(LEFT(VLOOKUP($A14,csapatok!$A:$NN,FN$320,FALSE),LEN(VLOOKUP($A14,csapatok!$A:$NN,FN$320,FALSE))-6),'csapat-ranglista'!$A:$FP,FN$321,FALSE)/8,VLOOKUP(VLOOKUP($A14,csapatok!$A:$NN,FN$320,FALSE),'csapat-ranglista'!$A:$FP,FN$321,FALSE)/4),0)</f>
        <v>10.168547153103344</v>
      </c>
      <c r="FO14" s="223">
        <f>IFERROR(IF(RIGHT(VLOOKUP($A14,csapatok!$A:$NN,FO$320,FALSE),5)="Csere",VLOOKUP(LEFT(VLOOKUP($A14,csapatok!$A:$NN,FO$320,FALSE),LEN(VLOOKUP($A14,csapatok!$A:$NN,FO$320,FALSE))-6),'csapat-ranglista'!$A:$FP,FO$321,FALSE)/8,VLOOKUP(VLOOKUP($A14,csapatok!$A:$NN,FO$320,FALSE),'csapat-ranglista'!$A:$FP,FO$321,FALSE)/4),0)</f>
        <v>0</v>
      </c>
      <c r="FP14" s="223">
        <f>IFERROR(IF(RIGHT(VLOOKUP($A14,csapatok!$A:$NN,FP$320,FALSE),5)="Csere",VLOOKUP(LEFT(VLOOKUP($A14,csapatok!$A:$NN,FP$320,FALSE),LEN(VLOOKUP($A14,csapatok!$A:$NN,FP$320,FALSE))-6),'csapat-ranglista'!$A:$FP,FP$321,FALSE)/8,VLOOKUP(VLOOKUP($A14,csapatok!$A:$NN,FP$320,FALSE),'csapat-ranglista'!$A:$FP,FP$321,FALSE)/4),0)</f>
        <v>2.5761440182271826</v>
      </c>
      <c r="FQ14" s="223">
        <f>IFERROR(IF(RIGHT(VLOOKUP($A14,csapatok!$A:$NN,FQ$320,FALSE),5)="Csere",VLOOKUP(LEFT(VLOOKUP($A14,csapatok!$A:$NN,FQ$320,FALSE),LEN(VLOOKUP($A14,csapatok!$A:$NN,FQ$320,FALSE))-6),'csapat-ranglista'!$A:$FP,FQ$321,FALSE)/8,VLOOKUP(VLOOKUP($A14,csapatok!$A:$NN,FQ$320,FALSE),'csapat-ranglista'!$A:$FP,FQ$321,FALSE)/4),0)</f>
        <v>0</v>
      </c>
      <c r="FR14" s="223">
        <f>IFERROR(IF(RIGHT(VLOOKUP($A14,csapatok!$A:$NN,FR$320,FALSE),5)="Csere",VLOOKUP(LEFT(VLOOKUP($A14,csapatok!$A:$NN,FR$320,FALSE),LEN(VLOOKUP($A14,csapatok!$A:$NN,FR$320,FALSE))-6),'csapat-ranglista'!$A:$FP,FR$321,FALSE)/8,VLOOKUP(VLOOKUP($A14,csapatok!$A:$NN,FR$320,FALSE),'csapat-ranglista'!$A:$FP,FR$321,FALSE)/4),0)</f>
        <v>0</v>
      </c>
      <c r="FS14" s="223">
        <f>IFERROR(IF(RIGHT(VLOOKUP($A14,csapatok!$A:$NN,FS$320,FALSE),5)="Csere",VLOOKUP(LEFT(VLOOKUP($A14,csapatok!$A:$NN,FS$320,FALSE),LEN(VLOOKUP($A14,csapatok!$A:$NN,FS$320,FALSE))-6),'csapat-ranglista'!$A:$FP,FS$321,FALSE)/8,VLOOKUP(VLOOKUP($A14,csapatok!$A:$NN,FS$320,FALSE),'csapat-ranglista'!$A:$FP,FS$321,FALSE)/4),0)</f>
        <v>2.5575465638177777</v>
      </c>
      <c r="FT14" s="223">
        <f>IFERROR(IF(RIGHT(VLOOKUP($A14,csapatok!$A:$NN,FT$320,FALSE),5)="Csere",VLOOKUP(LEFT(VLOOKUP($A14,csapatok!$A:$NN,FT$320,FALSE),LEN(VLOOKUP($A14,csapatok!$A:$NN,FT$320,FALSE))-6),'csapat-ranglista'!$A:$FP,FT$321,FALSE)/8,VLOOKUP(VLOOKUP($A14,csapatok!$A:$NN,FT$320,FALSE),'csapat-ranglista'!$A:$FP,FT$321,FALSE)/4),0)</f>
        <v>2.410758338973169</v>
      </c>
      <c r="FU14" s="223">
        <f>IFERROR(IF(RIGHT(VLOOKUP($A14,csapatok!$A:$NN,FU$320,FALSE),5)="Csere",VLOOKUP(LEFT(VLOOKUP($A14,csapatok!$A:$NN,FU$320,FALSE),LEN(VLOOKUP($A14,csapatok!$A:$NN,FU$320,FALSE))-6),'csapat-ranglista'!$A:$FP,FU$321,FALSE)/8,VLOOKUP(VLOOKUP($A14,csapatok!$A:$NN,FU$320,FALSE),'csapat-ranglista'!$A:$FP,FU$321,FALSE)/4),0)</f>
        <v>5.2783499891251795</v>
      </c>
      <c r="FV14" s="223">
        <f>IFERROR(IF(RIGHT(VLOOKUP($A14,csapatok!$A:$NN,FV$320,FALSE),5)="Csere",VLOOKUP(LEFT(VLOOKUP($A14,csapatok!$A:$NN,FV$320,FALSE),LEN(VLOOKUP($A14,csapatok!$A:$NN,FV$320,FALSE))-6),'csapat-ranglista'!$A:$FP,FV$321,FALSE)/8,VLOOKUP(VLOOKUP($A14,csapatok!$A:$NN,FV$320,FALSE),'csapat-ranglista'!$A:$FP,FV$321,FALSE)/4),0)</f>
        <v>0</v>
      </c>
      <c r="FW14" s="223">
        <f>IFERROR(IF(RIGHT(VLOOKUP($A14,csapatok!$A:$NN,FW$320,FALSE),5)="Csere",VLOOKUP(LEFT(VLOOKUP($A14,csapatok!$A:$NN,FW$320,FALSE),LEN(VLOOKUP($A14,csapatok!$A:$NN,FW$320,FALSE))-6),'csapat-ranglista'!$A:$FP,FW$321,FALSE)/8,VLOOKUP(VLOOKUP($A14,csapatok!$A:$NN,FW$320,FALSE),'csapat-ranglista'!$A:$FP,FW$321,FALSE)/4),0)</f>
        <v>0</v>
      </c>
      <c r="FX14" s="223">
        <f>IFERROR(IF(RIGHT(VLOOKUP($A14,csapatok!$A:$NN,FX$320,FALSE),5)="Csere",VLOOKUP(LEFT(VLOOKUP($A14,csapatok!$A:$NN,FX$320,FALSE),LEN(VLOOKUP($A14,csapatok!$A:$NN,FX$320,FALSE))-6),'csapat-ranglista'!$A:$FP,FX$321,FALSE)/8,VLOOKUP(VLOOKUP($A14,csapatok!$A:$NN,FX$320,FALSE),'csapat-ranglista'!$A:$FP,FX$321,FALSE)/4),0)</f>
        <v>32.1202361782072</v>
      </c>
      <c r="FY14" s="223">
        <f>IFERROR(IF(RIGHT(VLOOKUP($A14,csapatok!$A:$NN,FY$320,FALSE),5)="Csere",VLOOKUP(LEFT(VLOOKUP($A14,csapatok!$A:$NN,FY$320,FALSE),LEN(VLOOKUP($A14,csapatok!$A:$NN,FY$320,FALSE))-6),'csapat-ranglista'!$A:$FP,FY$321,FALSE)/8,VLOOKUP(VLOOKUP($A14,csapatok!$A:$NN,FY$320,FALSE),'csapat-ranglista'!$A:$FP,FY$321,FALSE)/4),0)</f>
        <v>0</v>
      </c>
      <c r="FZ14" s="223">
        <f>IFERROR(IF(RIGHT(VLOOKUP($A14,csapatok!$A:$NN,FZ$320,FALSE),5)="Csere",VLOOKUP(LEFT(VLOOKUP($A14,csapatok!$A:$NN,FZ$320,FALSE),LEN(VLOOKUP($A14,csapatok!$A:$NN,FZ$320,FALSE))-6),'csapat-ranglista'!$A:$FP,FZ$321,FALSE)/8,VLOOKUP(VLOOKUP($A14,csapatok!$A:$NN,FZ$320,FALSE),'csapat-ranglista'!$A:$FP,FZ$321,FALSE)/4),0)</f>
        <v>0</v>
      </c>
      <c r="GA14" s="223">
        <f>IFERROR(IF(RIGHT(VLOOKUP($A14,csapatok!$A:$NN,GA$320,FALSE),5)="Csere",VLOOKUP(LEFT(VLOOKUP($A14,csapatok!$A:$NN,GA$320,FALSE),LEN(VLOOKUP($A14,csapatok!$A:$NN,GA$320,FALSE))-6),'csapat-ranglista'!$A:$FP,GA$321,FALSE)/8,VLOOKUP(VLOOKUP($A14,csapatok!$A:$NN,GA$320,FALSE),'csapat-ranglista'!$A:$FP,GA$321,FALSE)/4),0)</f>
        <v>0</v>
      </c>
      <c r="GB14" s="223">
        <f>IFERROR(IF(RIGHT(VLOOKUP($A14,csapatok!$A:$NN,GB$320,FALSE),5)="Csere",VLOOKUP(LEFT(VLOOKUP($A14,csapatok!$A:$NN,GB$320,FALSE),LEN(VLOOKUP($A14,csapatok!$A:$NN,GB$320,FALSE))-6),'csapat-ranglista'!$A:$FP,GB$321,FALSE)/8,VLOOKUP(VLOOKUP($A14,csapatok!$A:$NN,GB$320,FALSE),'csapat-ranglista'!$A:$FP,GB$321,FALSE)/4),0)</f>
        <v>0</v>
      </c>
      <c r="GC14" s="223">
        <f>IFERROR(IF(RIGHT(VLOOKUP($A14,csapatok!$A:$NN,GC$320,FALSE),5)="Csere",VLOOKUP(LEFT(VLOOKUP($A14,csapatok!$A:$NN,GC$320,FALSE),LEN(VLOOKUP($A14,csapatok!$A:$NN,GC$320,FALSE))-6),'csapat-ranglista'!$A:$FP,GC$321,FALSE)/8,VLOOKUP(VLOOKUP($A14,csapatok!$A:$NN,GC$320,FALSE),'csapat-ranglista'!$A:$FP,GC$321,FALSE)/4),0)</f>
        <v>0</v>
      </c>
      <c r="GD14" s="247">
        <f>SUM(EQ14:GC14)</f>
        <v>113.59754848229554</v>
      </c>
    </row>
    <row r="15" spans="1:186">
      <c r="A15" s="32" t="s">
        <v>190</v>
      </c>
      <c r="B15" s="131">
        <v>32816</v>
      </c>
      <c r="C15" s="131" t="str">
        <f>IF(B15=0,"",IF(B15&lt;$C$1,"felnőtt","ifi"))</f>
        <v>felnőtt</v>
      </c>
      <c r="D15" s="32" t="s">
        <v>9</v>
      </c>
      <c r="E15" s="45">
        <v>0</v>
      </c>
      <c r="F15" s="32">
        <v>0</v>
      </c>
      <c r="G15" s="32">
        <v>4.4765385443090429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2.117803563512572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f>IFERROR(IF(RIGHT(VLOOKUP($A15,csapatok!$A:$BL,X$320,FALSE),5)="Csere",VLOOKUP(LEFT(VLOOKUP($A15,csapatok!$A:$BL,X$320,FALSE),LEN(VLOOKUP($A15,csapatok!$A:$BL,X$320,FALSE))-6),'csapat-ranglista'!$A:$FP,X$321,FALSE)/8,VLOOKUP(VLOOKUP($A15,csapatok!$A:$BL,X$320,FALSE),'csapat-ranglista'!$A:$FP,X$321,FALSE)/4),0)</f>
        <v>0</v>
      </c>
      <c r="Y15" s="32">
        <f>IFERROR(IF(RIGHT(VLOOKUP($A15,csapatok!$A:$BL,Y$320,FALSE),5)="Csere",VLOOKUP(LEFT(VLOOKUP($A15,csapatok!$A:$BL,Y$320,FALSE),LEN(VLOOKUP($A15,csapatok!$A:$BL,Y$320,FALSE))-6),'csapat-ranglista'!$A:$FP,Y$321,FALSE)/8,VLOOKUP(VLOOKUP($A15,csapatok!$A:$BL,Y$320,FALSE),'csapat-ranglista'!$A:$FP,Y$321,FALSE)/4),0)</f>
        <v>0</v>
      </c>
      <c r="Z15" s="32">
        <f>IFERROR(IF(RIGHT(VLOOKUP($A15,csapatok!$A:$BL,Z$320,FALSE),5)="Csere",VLOOKUP(LEFT(VLOOKUP($A15,csapatok!$A:$BL,Z$320,FALSE),LEN(VLOOKUP($A15,csapatok!$A:$BL,Z$320,FALSE))-6),'csapat-ranglista'!$A:$FP,Z$321,FALSE)/8,VLOOKUP(VLOOKUP($A15,csapatok!$A:$BL,Z$320,FALSE),'csapat-ranglista'!$A:$FP,Z$321,FALSE)/4),0)</f>
        <v>0</v>
      </c>
      <c r="AA15" s="32">
        <f>IFERROR(IF(RIGHT(VLOOKUP($A15,csapatok!$A:$BL,AA$320,FALSE),5)="Csere",VLOOKUP(LEFT(VLOOKUP($A15,csapatok!$A:$BL,AA$320,FALSE),LEN(VLOOKUP($A15,csapatok!$A:$BL,AA$320,FALSE))-6),'csapat-ranglista'!$A:$FP,AA$321,FALSE)/8,VLOOKUP(VLOOKUP($A15,csapatok!$A:$BL,AA$320,FALSE),'csapat-ranglista'!$A:$FP,AA$321,FALSE)/4),0)</f>
        <v>0</v>
      </c>
      <c r="AB15" s="223">
        <f>IFERROR(IF(RIGHT(VLOOKUP($A15,csapatok!$A:$BL,AB$320,FALSE),5)="Csere",VLOOKUP(LEFT(VLOOKUP($A15,csapatok!$A:$BL,AB$320,FALSE),LEN(VLOOKUP($A15,csapatok!$A:$BL,AB$320,FALSE))-6),'csapat-ranglista'!$A:$FP,AB$321,FALSE)/8,VLOOKUP(VLOOKUP($A15,csapatok!$A:$BL,AB$320,FALSE),'csapat-ranglista'!$A:$FP,AB$321,FALSE)/4),0)</f>
        <v>0</v>
      </c>
      <c r="AC15" s="223">
        <f>IFERROR(IF(RIGHT(VLOOKUP($A15,csapatok!$A:$BL,AC$320,FALSE),5)="Csere",VLOOKUP(LEFT(VLOOKUP($A15,csapatok!$A:$BL,AC$320,FALSE),LEN(VLOOKUP($A15,csapatok!$A:$BL,AC$320,FALSE))-6),'csapat-ranglista'!$A:$FP,AC$321,FALSE)/8,VLOOKUP(VLOOKUP($A15,csapatok!$A:$BL,AC$320,FALSE),'csapat-ranglista'!$A:$FP,AC$321,FALSE)/4),0)</f>
        <v>0</v>
      </c>
      <c r="AD15" s="223">
        <f>IFERROR(IF(RIGHT(VLOOKUP($A15,csapatok!$A:$BL,AD$320,FALSE),5)="Csere",VLOOKUP(LEFT(VLOOKUP($A15,csapatok!$A:$BL,AD$320,FALSE),LEN(VLOOKUP($A15,csapatok!$A:$BL,AD$320,FALSE))-6),'csapat-ranglista'!$A:$FP,AD$321,FALSE)/8,VLOOKUP(VLOOKUP($A15,csapatok!$A:$BL,AD$320,FALSE),'csapat-ranglista'!$A:$FP,AD$321,FALSE)/4),0)</f>
        <v>0</v>
      </c>
      <c r="AE15" s="223">
        <f>IFERROR(IF(RIGHT(VLOOKUP($A15,csapatok!$A:$BL,AE$320,FALSE),5)="Csere",VLOOKUP(LEFT(VLOOKUP($A15,csapatok!$A:$BL,AE$320,FALSE),LEN(VLOOKUP($A15,csapatok!$A:$BL,AE$320,FALSE))-6),'csapat-ranglista'!$A:$FP,AE$321,FALSE)/8,VLOOKUP(VLOOKUP($A15,csapatok!$A:$BL,AE$320,FALSE),'csapat-ranglista'!$A:$FP,AE$321,FALSE)/4),0)</f>
        <v>0</v>
      </c>
      <c r="AF15" s="223">
        <f>IFERROR(IF(RIGHT(VLOOKUP($A15,csapatok!$A:$BL,AF$320,FALSE),5)="Csere",VLOOKUP(LEFT(VLOOKUP($A15,csapatok!$A:$BL,AF$320,FALSE),LEN(VLOOKUP($A15,csapatok!$A:$BL,AF$320,FALSE))-6),'csapat-ranglista'!$A:$FP,AF$321,FALSE)/8,VLOOKUP(VLOOKUP($A15,csapatok!$A:$BL,AF$320,FALSE),'csapat-ranglista'!$A:$FP,AF$321,FALSE)/4),0)</f>
        <v>0</v>
      </c>
      <c r="AG15" s="223">
        <f>IFERROR(IF(RIGHT(VLOOKUP($A15,csapatok!$A:$BL,AG$320,FALSE),5)="Csere",VLOOKUP(LEFT(VLOOKUP($A15,csapatok!$A:$BL,AG$320,FALSE),LEN(VLOOKUP($A15,csapatok!$A:$BL,AG$320,FALSE))-6),'csapat-ranglista'!$A:$FP,AG$321,FALSE)/8,VLOOKUP(VLOOKUP($A15,csapatok!$A:$BL,AG$320,FALSE),'csapat-ranglista'!$A:$FP,AG$321,FALSE)/4),0)</f>
        <v>0</v>
      </c>
      <c r="AH15" s="223">
        <f>IFERROR(IF(RIGHT(VLOOKUP($A15,csapatok!$A:$BL,AH$320,FALSE),5)="Csere",VLOOKUP(LEFT(VLOOKUP($A15,csapatok!$A:$BL,AH$320,FALSE),LEN(VLOOKUP($A15,csapatok!$A:$BL,AH$320,FALSE))-6),'csapat-ranglista'!$A:$FP,AH$321,FALSE)/8,VLOOKUP(VLOOKUP($A15,csapatok!$A:$BL,AH$320,FALSE),'csapat-ranglista'!$A:$FP,AH$321,FALSE)/4),0)</f>
        <v>0</v>
      </c>
      <c r="AI15" s="223">
        <f>IFERROR(IF(RIGHT(VLOOKUP($A15,csapatok!$A:$BL,AI$320,FALSE),5)="Csere",VLOOKUP(LEFT(VLOOKUP($A15,csapatok!$A:$BL,AI$320,FALSE),LEN(VLOOKUP($A15,csapatok!$A:$BL,AI$320,FALSE))-6),'csapat-ranglista'!$A:$FP,AI$321,FALSE)/8,VLOOKUP(VLOOKUP($A15,csapatok!$A:$BL,AI$320,FALSE),'csapat-ranglista'!$A:$FP,AI$321,FALSE)/4),0)</f>
        <v>14.217798670497324</v>
      </c>
      <c r="AJ15" s="223">
        <f>IFERROR(IF(RIGHT(VLOOKUP($A15,csapatok!$A:$BL,AJ$320,FALSE),5)="Csere",VLOOKUP(LEFT(VLOOKUP($A15,csapatok!$A:$BL,AJ$320,FALSE),LEN(VLOOKUP($A15,csapatok!$A:$BL,AJ$320,FALSE))-6),'csapat-ranglista'!$A:$FP,AJ$321,FALSE)/8,VLOOKUP(VLOOKUP($A15,csapatok!$A:$BL,AJ$320,FALSE),'csapat-ranglista'!$A:$FP,AJ$321,FALSE)/2),0)</f>
        <v>0</v>
      </c>
      <c r="AK15" s="223">
        <f>IFERROR(IF(RIGHT(VLOOKUP($A15,csapatok!$A:$CN,AK$320,FALSE),5)="Csere",VLOOKUP(LEFT(VLOOKUP($A15,csapatok!$A:$CN,AK$320,FALSE),LEN(VLOOKUP($A15,csapatok!$A:$CN,AK$320,FALSE))-6),'csapat-ranglista'!$A:$FP,AK$321,FALSE)/8,VLOOKUP(VLOOKUP($A15,csapatok!$A:$CN,AK$320,FALSE),'csapat-ranglista'!$A:$FP,AK$321,FALSE)/4),0)</f>
        <v>0</v>
      </c>
      <c r="AL15" s="223">
        <f>IFERROR(IF(RIGHT(VLOOKUP($A15,csapatok!$A:$CN,AL$320,FALSE),5)="Csere",VLOOKUP(LEFT(VLOOKUP($A15,csapatok!$A:$CN,AL$320,FALSE),LEN(VLOOKUP($A15,csapatok!$A:$CN,AL$320,FALSE))-6),'csapat-ranglista'!$A:$FP,AL$321,FALSE)/8,VLOOKUP(VLOOKUP($A15,csapatok!$A:$CN,AL$320,FALSE),'csapat-ranglista'!$A:$FP,AL$321,FALSE)/4),0)</f>
        <v>0</v>
      </c>
      <c r="AM15" s="223">
        <f>IFERROR(IF(RIGHT(VLOOKUP($A15,csapatok!$A:$CN,AM$320,FALSE),5)="Csere",VLOOKUP(LEFT(VLOOKUP($A15,csapatok!$A:$CN,AM$320,FALSE),LEN(VLOOKUP($A15,csapatok!$A:$CN,AM$320,FALSE))-6),'csapat-ranglista'!$A:$FP,AM$321,FALSE)/8,VLOOKUP(VLOOKUP($A15,csapatok!$A:$CN,AM$320,FALSE),'csapat-ranglista'!$A:$FP,AM$321,FALSE)/4),0)</f>
        <v>0</v>
      </c>
      <c r="AN15" s="223">
        <f>IFERROR(IF(RIGHT(VLOOKUP($A15,csapatok!$A:$CN,AN$320,FALSE),5)="Csere",VLOOKUP(LEFT(VLOOKUP($A15,csapatok!$A:$CN,AN$320,FALSE),LEN(VLOOKUP($A15,csapatok!$A:$CN,AN$320,FALSE))-6),'csapat-ranglista'!$A:$FP,AN$321,FALSE)/8,VLOOKUP(VLOOKUP($A15,csapatok!$A:$CN,AN$320,FALSE),'csapat-ranglista'!$A:$FP,AN$321,FALSE)/4),0)</f>
        <v>0</v>
      </c>
      <c r="AO15" s="223">
        <f>IFERROR(IF(RIGHT(VLOOKUP($A15,csapatok!$A:$CN,AO$320,FALSE),5)="Csere",VLOOKUP(LEFT(VLOOKUP($A15,csapatok!$A:$CN,AO$320,FALSE),LEN(VLOOKUP($A15,csapatok!$A:$CN,AO$320,FALSE))-6),'csapat-ranglista'!$A:$FP,AO$321,FALSE)/8,VLOOKUP(VLOOKUP($A15,csapatok!$A:$CN,AO$320,FALSE),'csapat-ranglista'!$A:$FP,AO$321,FALSE)/4),0)</f>
        <v>0</v>
      </c>
      <c r="AP15" s="223">
        <f>IFERROR(IF(RIGHT(VLOOKUP($A15,csapatok!$A:$CN,AP$320,FALSE),5)="Csere",VLOOKUP(LEFT(VLOOKUP($A15,csapatok!$A:$CN,AP$320,FALSE),LEN(VLOOKUP($A15,csapatok!$A:$CN,AP$320,FALSE))-6),'csapat-ranglista'!$A:$FP,AP$321,FALSE)/8,VLOOKUP(VLOOKUP($A15,csapatok!$A:$CN,AP$320,FALSE),'csapat-ranglista'!$A:$FP,AP$321,FALSE)/4),0)</f>
        <v>0</v>
      </c>
      <c r="AQ15" s="223">
        <f>IFERROR(IF(RIGHT(VLOOKUP($A15,csapatok!$A:$CN,AQ$320,FALSE),5)="Csere",VLOOKUP(LEFT(VLOOKUP($A15,csapatok!$A:$CN,AQ$320,FALSE),LEN(VLOOKUP($A15,csapatok!$A:$CN,AQ$320,FALSE))-6),'csapat-ranglista'!$A:$FP,AQ$321,FALSE)/8,VLOOKUP(VLOOKUP($A15,csapatok!$A:$CN,AQ$320,FALSE),'csapat-ranglista'!$A:$FP,AQ$321,FALSE)/4),0)</f>
        <v>0</v>
      </c>
      <c r="AR15" s="223">
        <f>IFERROR(IF(RIGHT(VLOOKUP($A15,csapatok!$A:$CN,AR$320,FALSE),5)="Csere",VLOOKUP(LEFT(VLOOKUP($A15,csapatok!$A:$CN,AR$320,FALSE),LEN(VLOOKUP($A15,csapatok!$A:$CN,AR$320,FALSE))-6),'csapat-ranglista'!$A:$FP,AR$321,FALSE)/8,VLOOKUP(VLOOKUP($A15,csapatok!$A:$CN,AR$320,FALSE),'csapat-ranglista'!$A:$FP,AR$321,FALSE)/4),0)</f>
        <v>0</v>
      </c>
      <c r="AS15" s="223">
        <f>IFERROR(IF(RIGHT(VLOOKUP($A15,csapatok!$A:$CN,AS$320,FALSE),5)="Csere",VLOOKUP(LEFT(VLOOKUP($A15,csapatok!$A:$CN,AS$320,FALSE),LEN(VLOOKUP($A15,csapatok!$A:$CN,AS$320,FALSE))-6),'csapat-ranglista'!$A:$FP,AS$321,FALSE)/8,VLOOKUP(VLOOKUP($A15,csapatok!$A:$CN,AS$320,FALSE),'csapat-ranglista'!$A:$FP,AS$321,FALSE)/4),0)</f>
        <v>12.872638077581291</v>
      </c>
      <c r="AT15" s="223">
        <f>IFERROR(IF(RIGHT(VLOOKUP($A15,csapatok!$A:$CN,AT$320,FALSE),5)="Csere",VLOOKUP(LEFT(VLOOKUP($A15,csapatok!$A:$CN,AT$320,FALSE),LEN(VLOOKUP($A15,csapatok!$A:$CN,AT$320,FALSE))-6),'csapat-ranglista'!$A:$FP,AT$321,FALSE)/8,VLOOKUP(VLOOKUP($A15,csapatok!$A:$CN,AT$320,FALSE),'csapat-ranglista'!$A:$FP,AT$321,FALSE)/4),0)</f>
        <v>0</v>
      </c>
      <c r="AU15" s="223">
        <f>IFERROR(IF(RIGHT(VLOOKUP($A15,csapatok!$A:$CN,AU$320,FALSE),5)="Csere",VLOOKUP(LEFT(VLOOKUP($A15,csapatok!$A:$CN,AU$320,FALSE),LEN(VLOOKUP($A15,csapatok!$A:$CN,AU$320,FALSE))-6),'csapat-ranglista'!$A:$FP,AU$321,FALSE)/8,VLOOKUP(VLOOKUP($A15,csapatok!$A:$CN,AU$320,FALSE),'csapat-ranglista'!$A:$FP,AU$321,FALSE)/4),0)</f>
        <v>0</v>
      </c>
      <c r="AV15" s="223">
        <f>IFERROR(IF(RIGHT(VLOOKUP($A15,csapatok!$A:$CN,AV$320,FALSE),5)="Csere",VLOOKUP(LEFT(VLOOKUP($A15,csapatok!$A:$CN,AV$320,FALSE),LEN(VLOOKUP($A15,csapatok!$A:$CN,AV$320,FALSE))-6),'csapat-ranglista'!$A:$FP,AV$321,FALSE)/8,VLOOKUP(VLOOKUP($A15,csapatok!$A:$CN,AV$320,FALSE),'csapat-ranglista'!$A:$FP,AV$321,FALSE)/4),0)</f>
        <v>0</v>
      </c>
      <c r="AW15" s="223">
        <f>IFERROR(IF(RIGHT(VLOOKUP($A15,csapatok!$A:$CN,AW$320,FALSE),5)="Csere",VLOOKUP(LEFT(VLOOKUP($A15,csapatok!$A:$CN,AW$320,FALSE),LEN(VLOOKUP($A15,csapatok!$A:$CN,AW$320,FALSE))-6),'csapat-ranglista'!$A:$FP,AW$321,FALSE)/8,VLOOKUP(VLOOKUP($A15,csapatok!$A:$CN,AW$320,FALSE),'csapat-ranglista'!$A:$FP,AW$321,FALSE)/4),0)</f>
        <v>0</v>
      </c>
      <c r="AX15" s="223">
        <f>IFERROR(IF(RIGHT(VLOOKUP($A15,csapatok!$A:$CN,AX$320,FALSE),5)="Csere",VLOOKUP(LEFT(VLOOKUP($A15,csapatok!$A:$CN,AX$320,FALSE),LEN(VLOOKUP($A15,csapatok!$A:$CN,AX$320,FALSE))-6),'csapat-ranglista'!$A:$FP,AX$321,FALSE)/8,VLOOKUP(VLOOKUP($A15,csapatok!$A:$CN,AX$320,FALSE),'csapat-ranglista'!$A:$FP,AX$321,FALSE)/4),0)</f>
        <v>0</v>
      </c>
      <c r="AY15" s="223">
        <f>IFERROR(IF(RIGHT(VLOOKUP($A15,csapatok!$A:$NN,AY$320,FALSE),5)="Csere",VLOOKUP(LEFT(VLOOKUP($A15,csapatok!$A:$NN,AY$320,FALSE),LEN(VLOOKUP($A15,csapatok!$A:$NN,AY$320,FALSE))-6),'csapat-ranglista'!$A:$FP,AY$321,FALSE)/8,VLOOKUP(VLOOKUP($A15,csapatok!$A:$NN,AY$320,FALSE),'csapat-ranglista'!$A:$FP,AY$321,FALSE)/4),0)</f>
        <v>2.0731535035234692</v>
      </c>
      <c r="AZ15" s="223">
        <f>IFERROR(IF(RIGHT(VLOOKUP($A15,csapatok!$A:$NN,AZ$320,FALSE),5)="Csere",VLOOKUP(LEFT(VLOOKUP($A15,csapatok!$A:$NN,AZ$320,FALSE),LEN(VLOOKUP($A15,csapatok!$A:$NN,AZ$320,FALSE))-6),'csapat-ranglista'!$A:$FP,AZ$321,FALSE)/8,VLOOKUP(VLOOKUP($A15,csapatok!$A:$NN,AZ$320,FALSE),'csapat-ranglista'!$A:$FP,AZ$321,FALSE)/4),0)</f>
        <v>0</v>
      </c>
      <c r="BA15" s="223">
        <f>IFERROR(IF(RIGHT(VLOOKUP($A15,csapatok!$A:$NN,BA$320,FALSE),5)="Csere",VLOOKUP(LEFT(VLOOKUP($A15,csapatok!$A:$NN,BA$320,FALSE),LEN(VLOOKUP($A15,csapatok!$A:$NN,BA$320,FALSE))-6),'csapat-ranglista'!$A:$FP,BA$321,FALSE)/8,VLOOKUP(VLOOKUP($A15,csapatok!$A:$NN,BA$320,FALSE),'csapat-ranglista'!$A:$FP,BA$321,FALSE)/4),0)</f>
        <v>0</v>
      </c>
      <c r="BB15" s="223">
        <f>IFERROR(IF(RIGHT(VLOOKUP($A15,csapatok!$A:$NN,BB$320,FALSE),5)="Csere",VLOOKUP(LEFT(VLOOKUP($A15,csapatok!$A:$NN,BB$320,FALSE),LEN(VLOOKUP($A15,csapatok!$A:$NN,BB$320,FALSE))-6),'csapat-ranglista'!$A:$FP,BB$321,FALSE)/8,VLOOKUP(VLOOKUP($A15,csapatok!$A:$NN,BB$320,FALSE),'csapat-ranglista'!$A:$FP,BB$321,FALSE)/4),0)</f>
        <v>0</v>
      </c>
      <c r="BC15" s="224">
        <f>versenyek!$ES$11*IFERROR(VLOOKUP(VLOOKUP($A15,versenyek!ER:ET,3,FALSE),szabalyok!$A$16:$B$23,2,FALSE)/4,0)</f>
        <v>0</v>
      </c>
      <c r="BD15" s="224">
        <f>versenyek!$EV$11*IFERROR(VLOOKUP(VLOOKUP($A15,versenyek!EU:EW,3,FALSE),szabalyok!$A$16:$B$23,2,FALSE)/4,0)</f>
        <v>0</v>
      </c>
      <c r="BE15" s="223">
        <f>IFERROR(IF(RIGHT(VLOOKUP($A15,csapatok!$A:$NN,BE$320,FALSE),5)="Csere",VLOOKUP(LEFT(VLOOKUP($A15,csapatok!$A:$NN,BE$320,FALSE),LEN(VLOOKUP($A15,csapatok!$A:$NN,BE$320,FALSE))-6),'csapat-ranglista'!$A:$FP,BE$321,FALSE)/8,VLOOKUP(VLOOKUP($A15,csapatok!$A:$NN,BE$320,FALSE),'csapat-ranglista'!$A:$FP,BE$321,FALSE)/4),0)</f>
        <v>0</v>
      </c>
      <c r="BF15" s="223">
        <f>IFERROR(IF(RIGHT(VLOOKUP($A15,csapatok!$A:$NN,BF$320,FALSE),5)="Csere",VLOOKUP(LEFT(VLOOKUP($A15,csapatok!$A:$NN,BF$320,FALSE),LEN(VLOOKUP($A15,csapatok!$A:$NN,BF$320,FALSE))-6),'csapat-ranglista'!$A:$FP,BF$321,FALSE)/8,VLOOKUP(VLOOKUP($A15,csapatok!$A:$NN,BF$320,FALSE),'csapat-ranglista'!$A:$FP,BF$321,FALSE)/4),0)</f>
        <v>0</v>
      </c>
      <c r="BG15" s="223">
        <f>IFERROR(IF(RIGHT(VLOOKUP($A15,csapatok!$A:$NN,BG$320,FALSE),5)="Csere",VLOOKUP(LEFT(VLOOKUP($A15,csapatok!$A:$NN,BG$320,FALSE),LEN(VLOOKUP($A15,csapatok!$A:$NN,BG$320,FALSE))-6),'csapat-ranglista'!$A:$FP,BG$321,FALSE)/8,VLOOKUP(VLOOKUP($A15,csapatok!$A:$NN,BG$320,FALSE),'csapat-ranglista'!$A:$FP,BG$321,FALSE)/4),0)</f>
        <v>0</v>
      </c>
      <c r="BH15" s="223">
        <f>IFERROR(IF(RIGHT(VLOOKUP($A15,csapatok!$A:$NN,BH$320,FALSE),5)="Csere",VLOOKUP(LEFT(VLOOKUP($A15,csapatok!$A:$NN,BH$320,FALSE),LEN(VLOOKUP($A15,csapatok!$A:$NN,BH$320,FALSE))-6),'csapat-ranglista'!$A:$FP,BH$321,FALSE)/8,VLOOKUP(VLOOKUP($A15,csapatok!$A:$NN,BH$320,FALSE),'csapat-ranglista'!$A:$FP,BH$321,FALSE)/4),0)</f>
        <v>4.1470988759488714</v>
      </c>
      <c r="BI15" s="223">
        <f>IFERROR(IF(RIGHT(VLOOKUP($A15,csapatok!$A:$NN,BI$320,FALSE),5)="Csere",VLOOKUP(LEFT(VLOOKUP($A15,csapatok!$A:$NN,BI$320,FALSE),LEN(VLOOKUP($A15,csapatok!$A:$NN,BI$320,FALSE))-6),'csapat-ranglista'!$A:$FP,BI$321,FALSE)/8,VLOOKUP(VLOOKUP($A15,csapatok!$A:$NN,BI$320,FALSE),'csapat-ranglista'!$A:$FP,BI$321,FALSE)/4),0)</f>
        <v>0</v>
      </c>
      <c r="BJ15" s="223">
        <f>IFERROR(IF(RIGHT(VLOOKUP($A15,csapatok!$A:$NN,BJ$320,FALSE),5)="Csere",VLOOKUP(LEFT(VLOOKUP($A15,csapatok!$A:$NN,BJ$320,FALSE),LEN(VLOOKUP($A15,csapatok!$A:$NN,BJ$320,FALSE))-6),'csapat-ranglista'!$A:$FP,BJ$321,FALSE)/8,VLOOKUP(VLOOKUP($A15,csapatok!$A:$NN,BJ$320,FALSE),'csapat-ranglista'!$A:$FP,BJ$321,FALSE)/4),0)</f>
        <v>0</v>
      </c>
      <c r="BK15" s="223">
        <f>IFERROR(IF(RIGHT(VLOOKUP($A15,csapatok!$A:$NN,BK$320,FALSE),5)="Csere",VLOOKUP(LEFT(VLOOKUP($A15,csapatok!$A:$NN,BK$320,FALSE),LEN(VLOOKUP($A15,csapatok!$A:$NN,BK$320,FALSE))-6),'csapat-ranglista'!$A:$FP,BK$321,FALSE)/8,VLOOKUP(VLOOKUP($A15,csapatok!$A:$NN,BK$320,FALSE),'csapat-ranglista'!$A:$FP,BK$321,FALSE)/4),0)</f>
        <v>0</v>
      </c>
      <c r="BL15" s="223">
        <f>IFERROR(IF(RIGHT(VLOOKUP($A15,csapatok!$A:$NN,BL$320,FALSE),5)="Csere",VLOOKUP(LEFT(VLOOKUP($A15,csapatok!$A:$NN,BL$320,FALSE),LEN(VLOOKUP($A15,csapatok!$A:$NN,BL$320,FALSE))-6),'csapat-ranglista'!$A:$FP,BL$321,FALSE)/8,VLOOKUP(VLOOKUP($A15,csapatok!$A:$NN,BL$320,FALSE),'csapat-ranglista'!$A:$FP,BL$321,FALSE)/4),0)</f>
        <v>11.508060968398196</v>
      </c>
      <c r="BM15" s="223">
        <f>IFERROR(IF(RIGHT(VLOOKUP($A15,csapatok!$A:$NN,BM$320,FALSE),5)="Csere",VLOOKUP(LEFT(VLOOKUP($A15,csapatok!$A:$NN,BM$320,FALSE),LEN(VLOOKUP($A15,csapatok!$A:$NN,BM$320,FALSE))-6),'csapat-ranglista'!$A:$FP,BM$321,FALSE)/8,VLOOKUP(VLOOKUP($A15,csapatok!$A:$NN,BM$320,FALSE),'csapat-ranglista'!$A:$FP,BM$321,FALSE)/4),0)</f>
        <v>0</v>
      </c>
      <c r="BN15" s="223">
        <f>IFERROR(IF(RIGHT(VLOOKUP($A15,csapatok!$A:$NN,BN$320,FALSE),5)="Csere",VLOOKUP(LEFT(VLOOKUP($A15,csapatok!$A:$NN,BN$320,FALSE),LEN(VLOOKUP($A15,csapatok!$A:$NN,BN$320,FALSE))-6),'csapat-ranglista'!$A:$FP,BN$321,FALSE)/8,VLOOKUP(VLOOKUP($A15,csapatok!$A:$NN,BN$320,FALSE),'csapat-ranglista'!$A:$FP,BN$321,FALSE)/4),0)</f>
        <v>0</v>
      </c>
      <c r="BO15" s="223">
        <f>IFERROR(IF(RIGHT(VLOOKUP($A15,csapatok!$A:$NN,BO$320,FALSE),5)="Csere",VLOOKUP(LEFT(VLOOKUP($A15,csapatok!$A:$NN,BO$320,FALSE),LEN(VLOOKUP($A15,csapatok!$A:$NN,BO$320,FALSE))-6),'csapat-ranglista'!$A:$FP,BO$321,FALSE)/8,VLOOKUP(VLOOKUP($A15,csapatok!$A:$NN,BO$320,FALSE),'csapat-ranglista'!$A:$FP,BO$321,FALSE)/4),0)</f>
        <v>3.9352567470149538</v>
      </c>
      <c r="BP15" s="223">
        <f>IFERROR(IF(RIGHT(VLOOKUP($A15,csapatok!$A:$NN,BP$320,FALSE),5)="Csere",VLOOKUP(LEFT(VLOOKUP($A15,csapatok!$A:$NN,BP$320,FALSE),LEN(VLOOKUP($A15,csapatok!$A:$NN,BP$320,FALSE))-6),'csapat-ranglista'!$A:$FP,BP$321,FALSE)/8,VLOOKUP(VLOOKUP($A15,csapatok!$A:$NN,BP$320,FALSE),'csapat-ranglista'!$A:$FP,BP$321,FALSE)/4),0)</f>
        <v>0</v>
      </c>
      <c r="BQ15" s="223">
        <f>IFERROR(IF(RIGHT(VLOOKUP($A15,csapatok!$A:$NN,BQ$320,FALSE),5)="Csere",VLOOKUP(LEFT(VLOOKUP($A15,csapatok!$A:$NN,BQ$320,FALSE),LEN(VLOOKUP($A15,csapatok!$A:$NN,BQ$320,FALSE))-6),'csapat-ranglista'!$A:$FP,BQ$321,FALSE)/8,VLOOKUP(VLOOKUP($A15,csapatok!$A:$NN,BQ$320,FALSE),'csapat-ranglista'!$A:$FP,BQ$321,FALSE)/4),0)</f>
        <v>0</v>
      </c>
      <c r="BR15" s="223">
        <f>IFERROR(IF(RIGHT(VLOOKUP($A15,csapatok!$A:$NN,BR$320,FALSE),5)="Csere",VLOOKUP(LEFT(VLOOKUP($A15,csapatok!$A:$NN,BR$320,FALSE),LEN(VLOOKUP($A15,csapatok!$A:$NN,BR$320,FALSE))-6),'csapat-ranglista'!$A:$FP,BR$321,FALSE)/8,VLOOKUP(VLOOKUP($A15,csapatok!$A:$NN,BR$320,FALSE),'csapat-ranglista'!$A:$FP,BR$321,FALSE)/4),0)</f>
        <v>50.774303300284444</v>
      </c>
      <c r="BS15" s="223">
        <f>IFERROR(IF(RIGHT(VLOOKUP($A15,csapatok!$A:$NN,BS$320,FALSE),5)="Csere",VLOOKUP(LEFT(VLOOKUP($A15,csapatok!$A:$NN,BS$320,FALSE),LEN(VLOOKUP($A15,csapatok!$A:$NN,BS$320,FALSE))-6),'csapat-ranglista'!$A:$FP,BS$321,FALSE)/8,VLOOKUP(VLOOKUP($A15,csapatok!$A:$NN,BS$320,FALSE),'csapat-ranglista'!$A:$FP,BS$321,FALSE)/4),0)</f>
        <v>5.4179855810608935</v>
      </c>
      <c r="BT15" s="223">
        <f>IFERROR(IF(RIGHT(VLOOKUP($A15,csapatok!$A:$NN,BT$320,FALSE),5)="Csere",VLOOKUP(LEFT(VLOOKUP($A15,csapatok!$A:$NN,BT$320,FALSE),LEN(VLOOKUP($A15,csapatok!$A:$NN,BT$320,FALSE))-6),'csapat-ranglista'!$A:$FP,BT$321,FALSE)/8,VLOOKUP(VLOOKUP($A15,csapatok!$A:$NN,BT$320,FALSE),'csapat-ranglista'!$A:$FP,BT$321,FALSE)/4),0)</f>
        <v>44.717701021668539</v>
      </c>
      <c r="BU15" s="223">
        <f>IFERROR(IF(RIGHT(VLOOKUP($A15,csapatok!$A:$NN,BU$320,FALSE),5)="Csere",VLOOKUP(LEFT(VLOOKUP($A15,csapatok!$A:$NN,BU$320,FALSE),LEN(VLOOKUP($A15,csapatok!$A:$NN,BU$320,FALSE))-6),'csapat-ranglista'!$A:$FP,BU$321,FALSE)/8,VLOOKUP(VLOOKUP($A15,csapatok!$A:$NN,BU$320,FALSE),'csapat-ranglista'!$A:$FP,BU$321,FALSE)/4),0)</f>
        <v>0</v>
      </c>
      <c r="BV15" s="223">
        <f>IFERROR(IF(RIGHT(VLOOKUP($A15,csapatok!$A:$NN,BV$320,FALSE),5)="Csere",VLOOKUP(LEFT(VLOOKUP($A15,csapatok!$A:$NN,BV$320,FALSE),LEN(VLOOKUP($A15,csapatok!$A:$NN,BV$320,FALSE))-6),'csapat-ranglista'!$A:$FP,BV$321,FALSE)/8,VLOOKUP(VLOOKUP($A15,csapatok!$A:$NN,BV$320,FALSE),'csapat-ranglista'!$A:$FP,BV$321,FALSE)/4),0)</f>
        <v>0</v>
      </c>
      <c r="BW15" s="223">
        <f>IFERROR(IF(RIGHT(VLOOKUP($A15,csapatok!$A:$NN,BW$320,FALSE),5)="Csere",VLOOKUP(LEFT(VLOOKUP($A15,csapatok!$A:$NN,BW$320,FALSE),LEN(VLOOKUP($A15,csapatok!$A:$NN,BW$320,FALSE))-6),'csapat-ranglista'!$A:$FP,BW$321,FALSE)/8,VLOOKUP(VLOOKUP($A15,csapatok!$A:$NN,BW$320,FALSE),'csapat-ranglista'!$A:$FP,BW$321,FALSE)/4),0)</f>
        <v>0</v>
      </c>
      <c r="BX15" s="223">
        <f>IFERROR(IF(RIGHT(VLOOKUP($A15,csapatok!$A:$NN,BX$320,FALSE),5)="Csere",VLOOKUP(LEFT(VLOOKUP($A15,csapatok!$A:$NN,BX$320,FALSE),LEN(VLOOKUP($A15,csapatok!$A:$NN,BX$320,FALSE))-6),'csapat-ranglista'!$A:$FP,BX$321,FALSE)/8,VLOOKUP(VLOOKUP($A15,csapatok!$A:$NN,BX$320,FALSE),'csapat-ranglista'!$A:$FP,BX$321,FALSE)/4),0)</f>
        <v>60.427379938061719</v>
      </c>
      <c r="BY15" s="223">
        <f>IFERROR(IF(RIGHT(VLOOKUP($A15,csapatok!$A:$NN,BY$320,FALSE),5)="Csere",VLOOKUP(LEFT(VLOOKUP($A15,csapatok!$A:$NN,BY$320,FALSE),LEN(VLOOKUP($A15,csapatok!$A:$NN,BY$320,FALSE))-6),'csapat-ranglista'!$A:$FP,BY$321,FALSE)/8,VLOOKUP(VLOOKUP($A15,csapatok!$A:$NN,BY$320,FALSE),'csapat-ranglista'!$A:$FP,BY$321,FALSE)/4),0)</f>
        <v>0</v>
      </c>
      <c r="BZ15" s="223">
        <f>IFERROR(IF(RIGHT(VLOOKUP($A15,csapatok!$A:$NN,BZ$320,FALSE),5)="Csere",VLOOKUP(LEFT(VLOOKUP($A15,csapatok!$A:$NN,BZ$320,FALSE),LEN(VLOOKUP($A15,csapatok!$A:$NN,BZ$320,FALSE))-6),'csapat-ranglista'!$A:$FP,BZ$321,FALSE)/8,VLOOKUP(VLOOKUP($A15,csapatok!$A:$NN,BZ$320,FALSE),'csapat-ranglista'!$A:$FP,BZ$321,FALSE)/4),0)</f>
        <v>0</v>
      </c>
      <c r="CA15" s="223">
        <f>IFERROR(IF(RIGHT(VLOOKUP($A15,csapatok!$A:$NN,CA$320,FALSE),5)="Csere",VLOOKUP(LEFT(VLOOKUP($A15,csapatok!$A:$NN,CA$320,FALSE),LEN(VLOOKUP($A15,csapatok!$A:$NN,CA$320,FALSE))-6),'csapat-ranglista'!$A:$FP,CA$321,FALSE)/8,VLOOKUP(VLOOKUP($A15,csapatok!$A:$NN,CA$320,FALSE),'csapat-ranglista'!$A:$FP,CA$321,FALSE)/4),0)</f>
        <v>0</v>
      </c>
      <c r="CB15" s="223">
        <f>IFERROR(IF(RIGHT(VLOOKUP($A15,csapatok!$A:$NN,CB$320,FALSE),5)="Csere",VLOOKUP(LEFT(VLOOKUP($A15,csapatok!$A:$NN,CB$320,FALSE),LEN(VLOOKUP($A15,csapatok!$A:$NN,CB$320,FALSE))-6),'csapat-ranglista'!$A:$FP,CB$321,FALSE)/8,VLOOKUP(VLOOKUP($A15,csapatok!$A:$NN,CB$320,FALSE),'csapat-ranglista'!$A:$FP,CB$321,FALSE)/4),0)</f>
        <v>0</v>
      </c>
      <c r="CC15" s="223">
        <f>IFERROR(IF(RIGHT(VLOOKUP($A15,csapatok!$A:$NN,CC$320,FALSE),5)="Csere",VLOOKUP(LEFT(VLOOKUP($A15,csapatok!$A:$NN,CC$320,FALSE),LEN(VLOOKUP($A15,csapatok!$A:$NN,CC$320,FALSE))-6),'csapat-ranglista'!$A:$FP,CC$321,FALSE)/8,VLOOKUP(VLOOKUP($A15,csapatok!$A:$NN,CC$320,FALSE),'csapat-ranglista'!$A:$FP,CC$321,FALSE)/4),0)</f>
        <v>0</v>
      </c>
      <c r="CD15" s="223">
        <f>IFERROR(IF(RIGHT(VLOOKUP($A15,csapatok!$A:$NN,CD$320,FALSE),5)="Csere",VLOOKUP(LEFT(VLOOKUP($A15,csapatok!$A:$NN,CD$320,FALSE),LEN(VLOOKUP($A15,csapatok!$A:$NN,CD$320,FALSE))-6),'csapat-ranglista'!$A:$FP,CD$321,FALSE)/8,VLOOKUP(VLOOKUP($A15,csapatok!$A:$NN,CD$320,FALSE),'csapat-ranglista'!$A:$FP,CD$321,FALSE)/4),0)</f>
        <v>0</v>
      </c>
      <c r="CE15" s="223">
        <f>IFERROR(IF(RIGHT(VLOOKUP($A15,csapatok!$A:$NN,CE$320,FALSE),5)="Csere",VLOOKUP(LEFT(VLOOKUP($A15,csapatok!$A:$NN,CE$320,FALSE),LEN(VLOOKUP($A15,csapatok!$A:$NN,CE$320,FALSE))-6),'csapat-ranglista'!$A:$FP,CE$321,FALSE)/8,VLOOKUP(VLOOKUP($A15,csapatok!$A:$NN,CE$320,FALSE),'csapat-ranglista'!$A:$FP,CE$321,FALSE)/4),0)</f>
        <v>0</v>
      </c>
      <c r="CF15" s="223">
        <f>IFERROR(IF(RIGHT(VLOOKUP($A15,csapatok!$A:$NN,CF$320,FALSE),5)="Csere",VLOOKUP(LEFT(VLOOKUP($A15,csapatok!$A:$NN,CF$320,FALSE),LEN(VLOOKUP($A15,csapatok!$A:$NN,CF$320,FALSE))-6),'csapat-ranglista'!$A:$FP,CF$321,FALSE)/8,VLOOKUP(VLOOKUP($A15,csapatok!$A:$NN,CF$320,FALSE),'csapat-ranglista'!$A:$FP,CF$321,FALSE)/4),0)</f>
        <v>0</v>
      </c>
      <c r="CG15" s="223">
        <f>IFERROR(IF(RIGHT(VLOOKUP($A15,csapatok!$A:$NN,CG$320,FALSE),5)="Csere",VLOOKUP(LEFT(VLOOKUP($A15,csapatok!$A:$NN,CG$320,FALSE),LEN(VLOOKUP($A15,csapatok!$A:$NN,CG$320,FALSE))-6),'csapat-ranglista'!$A:$FP,CG$321,FALSE)/8,VLOOKUP(VLOOKUP($A15,csapatok!$A:$NN,CG$320,FALSE),'csapat-ranglista'!$A:$FP,CG$321,FALSE)/4),0)</f>
        <v>0</v>
      </c>
      <c r="CH15" s="223">
        <f>IFERROR(IF(RIGHT(VLOOKUP($A15,csapatok!$A:$NN,CH$320,FALSE),5)="Csere",VLOOKUP(LEFT(VLOOKUP($A15,csapatok!$A:$NN,CH$320,FALSE),LEN(VLOOKUP($A15,csapatok!$A:$NN,CH$320,FALSE))-6),'csapat-ranglista'!$A:$FP,CH$321,FALSE)/8,VLOOKUP(VLOOKUP($A15,csapatok!$A:$NN,CH$320,FALSE),'csapat-ranglista'!$A:$FP,CH$321,FALSE)/4),0)</f>
        <v>0</v>
      </c>
      <c r="CI15" s="223">
        <f>IFERROR(IF(RIGHT(VLOOKUP($A15,csapatok!$A:$NN,CI$320,FALSE),5)="Csere",VLOOKUP(LEFT(VLOOKUP($A15,csapatok!$A:$NN,CI$320,FALSE),LEN(VLOOKUP($A15,csapatok!$A:$NN,CI$320,FALSE))-6),'csapat-ranglista'!$A:$FP,CI$321,FALSE)/8,VLOOKUP(VLOOKUP($A15,csapatok!$A:$NN,CI$320,FALSE),'csapat-ranglista'!$A:$FP,CI$321,FALSE)/4),0)</f>
        <v>0</v>
      </c>
      <c r="CJ15" s="224">
        <f>versenyek!$IQ$11*IFERROR(VLOOKUP(VLOOKUP($A15,versenyek!IP:IR,3,FALSE),szabalyok!$A$16:$B$23,2,FALSE)/4,0)</f>
        <v>0</v>
      </c>
      <c r="CK15" s="224">
        <f>versenyek!$IT$11*IFERROR(VLOOKUP(VLOOKUP($A15,versenyek!IS:IU,3,FALSE),szabalyok!$A$16:$B$23,2,FALSE)/4,0)</f>
        <v>0.78196600940265704</v>
      </c>
      <c r="CL15" s="223">
        <f>IFERROR(IF(RIGHT(VLOOKUP($A15,csapatok!$A:$NN,CL$320,FALSE),5)="Csere",VLOOKUP(LEFT(VLOOKUP($A15,csapatok!$A:$NN,CL$320,FALSE),LEN(VLOOKUP($A15,csapatok!$A:$NN,CL$320,FALSE))-6),'csapat-ranglista'!$A:$FP,CL$321,FALSE)/8,VLOOKUP(VLOOKUP($A15,csapatok!$A:$NN,CL$320,FALSE),'csapat-ranglista'!$A:$FP,CL$321,FALSE)/4),0)</f>
        <v>0</v>
      </c>
      <c r="CM15" s="223">
        <f>IFERROR(IF(RIGHT(VLOOKUP($A15,csapatok!$A:$NN,CM$320,FALSE),5)="Csere",VLOOKUP(LEFT(VLOOKUP($A15,csapatok!$A:$NN,CM$320,FALSE),LEN(VLOOKUP($A15,csapatok!$A:$NN,CM$320,FALSE))-6),'csapat-ranglista'!$A:$FP,CM$321,FALSE)/8,VLOOKUP(VLOOKUP($A15,csapatok!$A:$NN,CM$320,FALSE),'csapat-ranglista'!$A:$FP,CM$321,FALSE)/4),0)</f>
        <v>0</v>
      </c>
      <c r="CN15" s="223">
        <f>IFERROR(IF(RIGHT(VLOOKUP($A15,csapatok!$A:$NN,CN$320,FALSE),5)="Csere",VLOOKUP(LEFT(VLOOKUP($A15,csapatok!$A:$NN,CN$320,FALSE),LEN(VLOOKUP($A15,csapatok!$A:$NN,CN$320,FALSE))-6),'csapat-ranglista'!$A:$FP,CN$321,FALSE)/8,VLOOKUP(VLOOKUP($A15,csapatok!$A:$NN,CN$320,FALSE),'csapat-ranglista'!$A:$FP,CN$321,FALSE)/4),0)</f>
        <v>5.2041798514433424</v>
      </c>
      <c r="CO15" s="223">
        <f>IFERROR(IF(RIGHT(VLOOKUP($A15,csapatok!$A:$NN,CO$320,FALSE),5)="Csere",VLOOKUP(LEFT(VLOOKUP($A15,csapatok!$A:$NN,CO$320,FALSE),LEN(VLOOKUP($A15,csapatok!$A:$NN,CO$320,FALSE))-6),'csapat-ranglista'!$A:$FP,CO$321,FALSE)/8,VLOOKUP(VLOOKUP($A15,csapatok!$A:$NN,CO$320,FALSE),'csapat-ranglista'!$A:$FP,CO$321,FALSE)/4),0)</f>
        <v>0</v>
      </c>
      <c r="CP15" s="223">
        <f>IFERROR(IF(RIGHT(VLOOKUP($A15,csapatok!$A:$NN,CP$320,FALSE),5)="Csere",VLOOKUP(LEFT(VLOOKUP($A15,csapatok!$A:$NN,CP$320,FALSE),LEN(VLOOKUP($A15,csapatok!$A:$NN,CP$320,FALSE))-6),'csapat-ranglista'!$A:$FP,CP$321,FALSE)/8,VLOOKUP(VLOOKUP($A15,csapatok!$A:$NN,CP$320,FALSE),'csapat-ranglista'!$A:$FP,CP$321,FALSE)/4),0)</f>
        <v>2.0748745125162378</v>
      </c>
      <c r="CQ15" s="223">
        <f>IFERROR(IF(RIGHT(VLOOKUP($A15,csapatok!$A:$NN,CQ$320,FALSE),5)="Csere",VLOOKUP(LEFT(VLOOKUP($A15,csapatok!$A:$NN,CQ$320,FALSE),LEN(VLOOKUP($A15,csapatok!$A:$NN,CQ$320,FALSE))-6),'csapat-ranglista'!$A:$FP,CQ$321,FALSE)/8,VLOOKUP(VLOOKUP($A15,csapatok!$A:$NN,CQ$320,FALSE),'csapat-ranglista'!$A:$FP,CQ$321,FALSE)/4),0)</f>
        <v>0</v>
      </c>
      <c r="CR15" s="223">
        <f>IFERROR(IF(RIGHT(VLOOKUP($A15,csapatok!$A:$NN,CR$320,FALSE),5)="Csere",VLOOKUP(LEFT(VLOOKUP($A15,csapatok!$A:$NN,CR$320,FALSE),LEN(VLOOKUP($A15,csapatok!$A:$NN,CR$320,FALSE))-6),'csapat-ranglista'!$A:$FP,CR$321,FALSE)/8,VLOOKUP(VLOOKUP($A15,csapatok!$A:$NN,CR$320,FALSE),'csapat-ranglista'!$A:$FP,CR$321,FALSE)/4),0)</f>
        <v>0</v>
      </c>
      <c r="CS15" s="223">
        <f>IFERROR(IF(RIGHT(VLOOKUP($A15,csapatok!$A:$NN,CS$320,FALSE),5)="Csere",VLOOKUP(LEFT(VLOOKUP($A15,csapatok!$A:$NN,CS$320,FALSE),LEN(VLOOKUP($A15,csapatok!$A:$NN,CS$320,FALSE))-6),'csapat-ranglista'!$A:$FP,CS$321,FALSE)/8,VLOOKUP(VLOOKUP($A15,csapatok!$A:$NN,CS$320,FALSE),'csapat-ranglista'!$A:$FP,CS$321,FALSE)/4),0)</f>
        <v>10.486125306051624</v>
      </c>
      <c r="CT15" s="223">
        <f>IFERROR(IF(RIGHT(VLOOKUP($A15,csapatok!$A:$NN,CT$320,FALSE),5)="Csere",VLOOKUP(LEFT(VLOOKUP($A15,csapatok!$A:$NN,CT$320,FALSE),LEN(VLOOKUP($A15,csapatok!$A:$NN,CT$320,FALSE))-6),'csapat-ranglista'!$A:$FP,CT$321,FALSE)/8,VLOOKUP(VLOOKUP($A15,csapatok!$A:$NN,CT$320,FALSE),'csapat-ranglista'!$A:$FP,CT$321,FALSE)/4),0)</f>
        <v>3.411430042362559</v>
      </c>
      <c r="CU15" s="223">
        <f>IFERROR(IF(RIGHT(VLOOKUP($A15,csapatok!$A:$NN,CU$320,FALSE),5)="Csere",VLOOKUP(LEFT(VLOOKUP($A15,csapatok!$A:$NN,CU$320,FALSE),LEN(VLOOKUP($A15,csapatok!$A:$NN,CU$320,FALSE))-6),'csapat-ranglista'!$A:$FP,CU$321,FALSE)/8,VLOOKUP(VLOOKUP($A15,csapatok!$A:$NN,CU$320,FALSE),'csapat-ranglista'!$A:$FP,CU$321,FALSE)/4),0)</f>
        <v>0</v>
      </c>
      <c r="CV15" s="223">
        <f>IFERROR(IF(RIGHT(VLOOKUP($A15,csapatok!$A:$NN,CV$320,FALSE),5)="Csere",VLOOKUP(LEFT(VLOOKUP($A15,csapatok!$A:$NN,CV$320,FALSE),LEN(VLOOKUP($A15,csapatok!$A:$NN,CV$320,FALSE))-6),'csapat-ranglista'!$A:$FP,CV$321,FALSE)/8,VLOOKUP(VLOOKUP($A15,csapatok!$A:$NN,CV$320,FALSE),'csapat-ranglista'!$A:$FP,CV$321,FALSE)/4),0)</f>
        <v>0</v>
      </c>
      <c r="CW15" s="223">
        <f>IFERROR(IF(RIGHT(VLOOKUP($A15,csapatok!$A:$NN,CW$320,FALSE),5)="Csere",VLOOKUP(LEFT(VLOOKUP($A15,csapatok!$A:$NN,CW$320,FALSE),LEN(VLOOKUP($A15,csapatok!$A:$NN,CW$320,FALSE))-6),'csapat-ranglista'!$A:$FP,CW$321,FALSE)/8,VLOOKUP(VLOOKUP($A15,csapatok!$A:$NN,CW$320,FALSE),'csapat-ranglista'!$A:$FP,CW$321,FALSE)/4),0)</f>
        <v>0</v>
      </c>
      <c r="CX15" s="223">
        <f>IFERROR(IF(RIGHT(VLOOKUP($A15,csapatok!$A:$NN,CX$320,FALSE),5)="Csere",VLOOKUP(LEFT(VLOOKUP($A15,csapatok!$A:$NN,CX$320,FALSE),LEN(VLOOKUP($A15,csapatok!$A:$NN,CX$320,FALSE))-6),'csapat-ranglista'!$A:$FP,CX$321,FALSE)/8,VLOOKUP(VLOOKUP($A15,csapatok!$A:$NN,CX$320,FALSE),'csapat-ranglista'!$A:$FP,CX$321,FALSE)/4),0)</f>
        <v>0</v>
      </c>
      <c r="CY15" s="223">
        <f>IFERROR(IF(RIGHT(VLOOKUP($A15,csapatok!$A:$NN,CY$320,FALSE),5)="Csere",VLOOKUP(LEFT(VLOOKUP($A15,csapatok!$A:$NN,CY$320,FALSE),LEN(VLOOKUP($A15,csapatok!$A:$NN,CY$320,FALSE))-6),'csapat-ranglista'!$A:$FP,CY$321,FALSE)/8,VLOOKUP(VLOOKUP($A15,csapatok!$A:$NN,CY$320,FALSE),'csapat-ranglista'!$A:$FP,CY$321,FALSE)/4),0)</f>
        <v>0</v>
      </c>
      <c r="CZ15" s="223">
        <f>IFERROR(IF(RIGHT(VLOOKUP($A15,csapatok!$A:$NN,CZ$320,FALSE),5)="Csere",VLOOKUP(LEFT(VLOOKUP($A15,csapatok!$A:$NN,CZ$320,FALSE),LEN(VLOOKUP($A15,csapatok!$A:$NN,CZ$320,FALSE))-6),'csapat-ranglista'!$A:$FP,CZ$321,FALSE)/8,VLOOKUP(VLOOKUP($A15,csapatok!$A:$NN,CZ$320,FALSE),'csapat-ranglista'!$A:$FP,CZ$321,FALSE)/4),0)</f>
        <v>0</v>
      </c>
      <c r="DA15" s="223">
        <f>IFERROR(IF(RIGHT(VLOOKUP($A15,csapatok!$A:$NN,DA$320,FALSE),5)="Csere",VLOOKUP(LEFT(VLOOKUP($A15,csapatok!$A:$NN,DA$320,FALSE),LEN(VLOOKUP($A15,csapatok!$A:$NN,DA$320,FALSE))-6),'csapat-ranglista'!$A:$FP,DA$321,FALSE)/8,VLOOKUP(VLOOKUP($A15,csapatok!$A:$NN,DA$320,FALSE),'csapat-ranglista'!$A:$FP,DA$321,FALSE)/4),0)</f>
        <v>0</v>
      </c>
      <c r="DB15" s="223">
        <f>IFERROR(IF(RIGHT(VLOOKUP($A15,csapatok!$A:$NN,DB$320,FALSE),5)="Csere",VLOOKUP(LEFT(VLOOKUP($A15,csapatok!$A:$NN,DB$320,FALSE),LEN(VLOOKUP($A15,csapatok!$A:$NN,DB$320,FALSE))-6),'csapat-ranglista'!$A:$FP,DB$321,FALSE)/8,VLOOKUP(VLOOKUP($A15,csapatok!$A:$NN,DB$320,FALSE),'csapat-ranglista'!$A:$FP,DB$321,FALSE)/4),0)</f>
        <v>0</v>
      </c>
      <c r="DC15" s="223">
        <f>IFERROR(IF(RIGHT(VLOOKUP($A15,csapatok!$A:$NN,DC$320,FALSE),5)="Csere",VLOOKUP(LEFT(VLOOKUP($A15,csapatok!$A:$NN,DC$320,FALSE),LEN(VLOOKUP($A15,csapatok!$A:$NN,DC$320,FALSE))-6),'csapat-ranglista'!$A:$FP,DC$321,FALSE)/8,VLOOKUP(VLOOKUP($A15,csapatok!$A:$NN,DC$320,FALSE),'csapat-ranglista'!$A:$FP,DC$321,FALSE)/4),0)</f>
        <v>0</v>
      </c>
      <c r="DD15" s="223">
        <f>IFERROR(IF(RIGHT(VLOOKUP($A15,csapatok!$A:$NN,DD$320,FALSE),5)="Csere",VLOOKUP(LEFT(VLOOKUP($A15,csapatok!$A:$NN,DD$320,FALSE),LEN(VLOOKUP($A15,csapatok!$A:$NN,DD$320,FALSE))-6),'csapat-ranglista'!$A:$FP,DD$321,FALSE)/8,VLOOKUP(VLOOKUP($A15,csapatok!$A:$NN,DD$320,FALSE),'csapat-ranglista'!$A:$FP,DD$321,FALSE)/4),0)</f>
        <v>0</v>
      </c>
      <c r="DE15" s="223">
        <f>IFERROR(IF(RIGHT(VLOOKUP($A15,csapatok!$A:$NN,DE$320,FALSE),5)="Csere",VLOOKUP(LEFT(VLOOKUP($A15,csapatok!$A:$NN,DE$320,FALSE),LEN(VLOOKUP($A15,csapatok!$A:$NN,DE$320,FALSE))-6),'csapat-ranglista'!$A:$FP,DE$321,FALSE)/8,VLOOKUP(VLOOKUP($A15,csapatok!$A:$NN,DE$320,FALSE),'csapat-ranglista'!$A:$FP,DE$321,FALSE)/4),0)</f>
        <v>0</v>
      </c>
      <c r="DF15" s="223">
        <f>IFERROR(IF(RIGHT(VLOOKUP($A15,csapatok!$A:$NN,DF$320,FALSE),5)="Csere",VLOOKUP(LEFT(VLOOKUP($A15,csapatok!$A:$NN,DF$320,FALSE),LEN(VLOOKUP($A15,csapatok!$A:$NN,DF$320,FALSE))-6),'csapat-ranglista'!$A:$FP,DF$321,FALSE)/8,VLOOKUP(VLOOKUP($A15,csapatok!$A:$NN,DF$320,FALSE),'csapat-ranglista'!$A:$FP,DF$321,FALSE)/4),0)</f>
        <v>0</v>
      </c>
      <c r="DG15" s="223">
        <f>IFERROR(IF(RIGHT(VLOOKUP($A15,csapatok!$A:$NN,DG$320,FALSE),5)="Csere",VLOOKUP(LEFT(VLOOKUP($A15,csapatok!$A:$NN,DG$320,FALSE),LEN(VLOOKUP($A15,csapatok!$A:$NN,DG$320,FALSE))-6),'csapat-ranglista'!$A:$FP,DG$321,FALSE)/8,VLOOKUP(VLOOKUP($A15,csapatok!$A:$NN,DG$320,FALSE),'csapat-ranglista'!$A:$FP,DG$321,FALSE)/4),0)</f>
        <v>0</v>
      </c>
      <c r="DH15" s="223">
        <f>IFERROR(IF(RIGHT(VLOOKUP($A15,csapatok!$A:$NN,DH$320,FALSE),5)="Csere",VLOOKUP(LEFT(VLOOKUP($A15,csapatok!$A:$NN,DH$320,FALSE),LEN(VLOOKUP($A15,csapatok!$A:$NN,DH$320,FALSE))-6),'csapat-ranglista'!$A:$FP,DH$321,FALSE)/8,VLOOKUP(VLOOKUP($A15,csapatok!$A:$NN,DH$320,FALSE),'csapat-ranglista'!$A:$FP,DH$321,FALSE)/4),0)</f>
        <v>0</v>
      </c>
      <c r="DI15" s="223">
        <f>IFERROR(IF(RIGHT(VLOOKUP($A15,csapatok!$A:$NN,DI$320,FALSE),5)="Csere",VLOOKUP(LEFT(VLOOKUP($A15,csapatok!$A:$NN,DI$320,FALSE),LEN(VLOOKUP($A15,csapatok!$A:$NN,DI$320,FALSE))-6),'csapat-ranglista'!$A:$FP,DI$321,FALSE)/8,VLOOKUP(VLOOKUP($A15,csapatok!$A:$NN,DI$320,FALSE),'csapat-ranglista'!$A:$FP,DI$321,FALSE)/4),0)</f>
        <v>0</v>
      </c>
      <c r="DJ15" s="223">
        <f>IFERROR(IF(RIGHT(VLOOKUP($A15,csapatok!$A:$NN,DJ$320,FALSE),5)="Csere",VLOOKUP(LEFT(VLOOKUP($A15,csapatok!$A:$NN,DJ$320,FALSE),LEN(VLOOKUP($A15,csapatok!$A:$NN,DJ$320,FALSE))-6),'csapat-ranglista'!$A:$FP,DJ$321,FALSE)/8,VLOOKUP(VLOOKUP($A15,csapatok!$A:$NN,DJ$320,FALSE),'csapat-ranglista'!$A:$FP,DJ$321,FALSE)/4),0)</f>
        <v>0</v>
      </c>
      <c r="DK15" s="223">
        <f>IFERROR(IF(RIGHT(VLOOKUP($A15,csapatok!$A:$NN,DK$320,FALSE),5)="Csere",VLOOKUP(LEFT(VLOOKUP($A15,csapatok!$A:$NN,DK$320,FALSE),LEN(VLOOKUP($A15,csapatok!$A:$NN,DK$320,FALSE))-6),'csapat-ranglista'!$A:$FP,DK$321,FALSE)/8,VLOOKUP(VLOOKUP($A15,csapatok!$A:$NN,DK$320,FALSE),'csapat-ranglista'!$A:$FP,DK$321,FALSE)/4),0)</f>
        <v>0</v>
      </c>
      <c r="DL15" s="223">
        <f>IFERROR(IF(RIGHT(VLOOKUP($A15,csapatok!$A:$NN,DL$320,FALSE),5)="Csere",VLOOKUP(LEFT(VLOOKUP($A15,csapatok!$A:$NN,DL$320,FALSE),LEN(VLOOKUP($A15,csapatok!$A:$NN,DL$320,FALSE))-6),'csapat-ranglista'!$A:$FP,DL$321,FALSE)/8,VLOOKUP(VLOOKUP($A15,csapatok!$A:$NN,DL$320,FALSE),'csapat-ranglista'!$A:$FP,DL$321,FALSE)/4),0)</f>
        <v>45.86251342291753</v>
      </c>
      <c r="DM15" s="223">
        <f>IFERROR(IF(RIGHT(VLOOKUP($A15,csapatok!$A:$NN,DM$320,FALSE),5)="Csere",VLOOKUP(LEFT(VLOOKUP($A15,csapatok!$A:$NN,DM$320,FALSE),LEN(VLOOKUP($A15,csapatok!$A:$NN,DM$320,FALSE))-6),'csapat-ranglista'!$A:$FP,DM$321,FALSE)/8,VLOOKUP(VLOOKUP($A15,csapatok!$A:$NN,DM$320,FALSE),'csapat-ranglista'!$A:$FP,DM$321,FALSE)/4),0)</f>
        <v>0</v>
      </c>
      <c r="DN15" s="223">
        <f>IFERROR(IF(RIGHT(VLOOKUP($A15,csapatok!$A:$NN,DN$320,FALSE),5)="Csere",VLOOKUP(LEFT(VLOOKUP($A15,csapatok!$A:$NN,DN$320,FALSE),LEN(VLOOKUP($A15,csapatok!$A:$NN,DN$320,FALSE))-6),'csapat-ranglista'!$A:$FP,DN$321,FALSE)/8,VLOOKUP(VLOOKUP($A15,csapatok!$A:$NN,DN$320,FALSE),'csapat-ranglista'!$A:$FP,DN$321,FALSE)/4),0)</f>
        <v>0</v>
      </c>
      <c r="DO15" s="224">
        <f>versenyek!$MF$11*IFERROR(VLOOKUP(VLOOKUP($A15,versenyek!ME:MG,3,FALSE),szabalyok!$A$16:$B$23,2,FALSE)/4,0)</f>
        <v>0</v>
      </c>
      <c r="DP15" s="224">
        <f>versenyek!$MI$11*IFERROR(VLOOKUP(VLOOKUP($A15,versenyek!MH:MJ,3,FALSE),szabalyok!$A$16:$B$23,2,FALSE)/4,0)</f>
        <v>0</v>
      </c>
      <c r="DQ15" s="223">
        <f>IFERROR(IF(RIGHT(VLOOKUP($A15,csapatok!$A:$NN,DQ$320,FALSE),5)="Csere",VLOOKUP(LEFT(VLOOKUP($A15,csapatok!$A:$NN,DQ$320,FALSE),LEN(VLOOKUP($A15,csapatok!$A:$NN,DQ$320,FALSE))-6),'csapat-ranglista'!$A:$FP,DQ$321,FALSE)/8,VLOOKUP(VLOOKUP($A15,csapatok!$A:$NN,DQ$320,FALSE),'csapat-ranglista'!$A:$FP,DQ$321,FALSE)/4),0)</f>
        <v>0</v>
      </c>
      <c r="DR15" s="223">
        <f>IFERROR(IF(RIGHT(VLOOKUP($A15,csapatok!$A:$NN,DR$320,FALSE),5)="Csere",VLOOKUP(LEFT(VLOOKUP($A15,csapatok!$A:$NN,DR$320,FALSE),LEN(VLOOKUP($A15,csapatok!$A:$NN,DR$320,FALSE))-6),'csapat-ranglista'!$A:$FP,DR$321,FALSE)/8,VLOOKUP(VLOOKUP($A15,csapatok!$A:$NN,DR$320,FALSE),'csapat-ranglista'!$A:$FP,DR$321,FALSE)/4),0)</f>
        <v>0</v>
      </c>
      <c r="DS15" s="223">
        <f>IFERROR(IF(RIGHT(VLOOKUP($A15,csapatok!$A:$NN,DS$320,FALSE),5)="Csere",VLOOKUP(LEFT(VLOOKUP($A15,csapatok!$A:$NN,DS$320,FALSE),LEN(VLOOKUP($A15,csapatok!$A:$NN,DS$320,FALSE))-6),'csapat-ranglista'!$A:$FP,DS$321,FALSE)/8,VLOOKUP(VLOOKUP($A15,csapatok!$A:$NN,DS$320,FALSE),'csapat-ranglista'!$A:$FP,DS$321,FALSE)/4),0)</f>
        <v>0</v>
      </c>
      <c r="DT15" s="223">
        <f>IFERROR(IF(RIGHT(VLOOKUP($A15,csapatok!$A:$NN,DT$320,FALSE),5)="Csere",VLOOKUP(LEFT(VLOOKUP($A15,csapatok!$A:$NN,DT$320,FALSE),LEN(VLOOKUP($A15,csapatok!$A:$NN,DT$320,FALSE))-6),'csapat-ranglista'!$A:$FP,DT$321,FALSE)/8,VLOOKUP(VLOOKUP($A15,csapatok!$A:$NN,DT$320,FALSE),'csapat-ranglista'!$A:$FP,DT$321,FALSE)/4),0)</f>
        <v>7.8142871907944604</v>
      </c>
      <c r="DU15" s="223">
        <f>IFERROR(IF(RIGHT(VLOOKUP($A15,csapatok!$A:$NN,DU$320,FALSE),5)="Csere",VLOOKUP(LEFT(VLOOKUP($A15,csapatok!$A:$NN,DU$320,FALSE),LEN(VLOOKUP($A15,csapatok!$A:$NN,DU$320,FALSE))-6),'csapat-ranglista'!$A:$FP,DU$321,FALSE)/8,VLOOKUP(VLOOKUP($A15,csapatok!$A:$NN,DU$320,FALSE),'csapat-ranglista'!$A:$FP,DU$321,FALSE)/4),0)</f>
        <v>0</v>
      </c>
      <c r="DV15" s="223">
        <f>IFERROR(IF(RIGHT(VLOOKUP($A15,csapatok!$A:$NN,DV$320,FALSE),5)="Csere",VLOOKUP(LEFT(VLOOKUP($A15,csapatok!$A:$NN,DV$320,FALSE),LEN(VLOOKUP($A15,csapatok!$A:$NN,DV$320,FALSE))-6),'csapat-ranglista'!$A:$FP,DV$321,FALSE)/8,VLOOKUP(VLOOKUP($A15,csapatok!$A:$NN,DV$320,FALSE),'csapat-ranglista'!$A:$FP,DV$321,FALSE)/4),0)</f>
        <v>0</v>
      </c>
      <c r="DW15" s="223">
        <f>IFERROR(IF(RIGHT(VLOOKUP($A15,csapatok!$A:$NN,DW$320,FALSE),5)="Csere",VLOOKUP(LEFT(VLOOKUP($A15,csapatok!$A:$NN,DW$320,FALSE),LEN(VLOOKUP($A15,csapatok!$A:$NN,DW$320,FALSE))-6),'csapat-ranglista'!$A:$FP,DW$321,FALSE)/8,VLOOKUP(VLOOKUP($A15,csapatok!$A:$NN,DW$320,FALSE),'csapat-ranglista'!$A:$FP,DW$321,FALSE)/4),0)</f>
        <v>0</v>
      </c>
      <c r="DX15" s="223">
        <f>IFERROR(IF(RIGHT(VLOOKUP($A15,csapatok!$A:$NN,DX$320,FALSE),5)="Csere",VLOOKUP(LEFT(VLOOKUP($A15,csapatok!$A:$NN,DX$320,FALSE),LEN(VLOOKUP($A15,csapatok!$A:$NN,DX$320,FALSE))-6),'csapat-ranglista'!$A:$FP,DX$321,FALSE)/8,VLOOKUP(VLOOKUP($A15,csapatok!$A:$NN,DX$320,FALSE),'csapat-ranglista'!$A:$FP,DX$321,FALSE)/4),0)</f>
        <v>10.870771032867088</v>
      </c>
      <c r="DY15" s="223">
        <f>IFERROR(IF(RIGHT(VLOOKUP($A15,csapatok!$A:$NN,DY$320,FALSE),5)="Csere",VLOOKUP(LEFT(VLOOKUP($A15,csapatok!$A:$NN,DY$320,FALSE),LEN(VLOOKUP($A15,csapatok!$A:$NN,DY$320,FALSE))-6),'csapat-ranglista'!$A:$FP,DY$321,FALSE)/8,VLOOKUP(VLOOKUP($A15,csapatok!$A:$NN,DY$320,FALSE),'csapat-ranglista'!$A:$FP,DY$321,FALSE)/4),0)</f>
        <v>0</v>
      </c>
      <c r="DZ15" s="223">
        <f>IFERROR(IF(RIGHT(VLOOKUP($A15,csapatok!$A:$NN,DZ$320,FALSE),5)="Csere",VLOOKUP(LEFT(VLOOKUP($A15,csapatok!$A:$NN,DZ$320,FALSE),LEN(VLOOKUP($A15,csapatok!$A:$NN,DZ$320,FALSE))-6),'csapat-ranglista'!$A:$FP,DZ$321,FALSE)/8,VLOOKUP(VLOOKUP($A15,csapatok!$A:$NN,DZ$320,FALSE),'csapat-ranglista'!$A:$FP,DZ$321,FALSE)/4),0)</f>
        <v>0</v>
      </c>
      <c r="EA15" s="223">
        <f>IFERROR(IF(RIGHT(VLOOKUP($A15,csapatok!$A:$NN,EA$320,FALSE),5)="Csere",VLOOKUP(LEFT(VLOOKUP($A15,csapatok!$A:$NN,EA$320,FALSE),LEN(VLOOKUP($A15,csapatok!$A:$NN,EA$320,FALSE))-6),'csapat-ranglista'!$A:$FP,EA$321,FALSE)/8,VLOOKUP(VLOOKUP($A15,csapatok!$A:$NN,EA$320,FALSE),'csapat-ranglista'!$A:$FP,EA$321,FALSE)/4),0)</f>
        <v>0</v>
      </c>
      <c r="EB15" s="223">
        <f>IFERROR(IF(RIGHT(VLOOKUP($A15,csapatok!$A:$NN,EB$320,FALSE),5)="Csere",VLOOKUP(LEFT(VLOOKUP($A15,csapatok!$A:$NN,EB$320,FALSE),LEN(VLOOKUP($A15,csapatok!$A:$NN,EB$320,FALSE))-6),'csapat-ranglista'!$A:$FP,EB$321,FALSE)/8,VLOOKUP(VLOOKUP($A15,csapatok!$A:$NN,EB$320,FALSE),'csapat-ranglista'!$A:$FP,EB$321,FALSE)/4),0)</f>
        <v>0</v>
      </c>
      <c r="EC15" s="223">
        <f>IFERROR(IF(RIGHT(VLOOKUP($A15,csapatok!$A:$NN,EC$320,FALSE),5)="Csere",VLOOKUP(LEFT(VLOOKUP($A15,csapatok!$A:$NN,EC$320,FALSE),LEN(VLOOKUP($A15,csapatok!$A:$NN,EC$320,FALSE))-6),'csapat-ranglista'!$A:$FP,EC$321,FALSE)/8,VLOOKUP(VLOOKUP($A15,csapatok!$A:$NN,EC$320,FALSE),'csapat-ranglista'!$A:$FP,EC$321,FALSE)/4),0)</f>
        <v>0</v>
      </c>
      <c r="ED15" s="223">
        <f>IFERROR(IF(RIGHT(VLOOKUP($A15,csapatok!$A:$NN,ED$320,FALSE),5)="Csere",VLOOKUP(LEFT(VLOOKUP($A15,csapatok!$A:$NN,ED$320,FALSE),LEN(VLOOKUP($A15,csapatok!$A:$NN,ED$320,FALSE))-6),'csapat-ranglista'!$A:$FP,ED$321,FALSE)/8,VLOOKUP(VLOOKUP($A15,csapatok!$A:$NN,ED$320,FALSE),'csapat-ranglista'!$A:$FP,ED$321,FALSE)/4),0)</f>
        <v>0</v>
      </c>
      <c r="EE15" s="223">
        <f>IFERROR(IF(RIGHT(VLOOKUP($A15,csapatok!$A:$NN,EE$320,FALSE),5)="Csere",VLOOKUP(LEFT(VLOOKUP($A15,csapatok!$A:$NN,EE$320,FALSE),LEN(VLOOKUP($A15,csapatok!$A:$NN,EE$320,FALSE))-6),'csapat-ranglista'!$A:$FP,EE$321,FALSE)/8,VLOOKUP(VLOOKUP($A15,csapatok!$A:$NN,EE$320,FALSE),'csapat-ranglista'!$A:$FP,EE$321,FALSE)/4),0)</f>
        <v>0</v>
      </c>
      <c r="EF15" s="223">
        <f>IFERROR(IF(RIGHT(VLOOKUP($A15,csapatok!$A:$NN,EF$320,FALSE),5)="Csere",VLOOKUP(LEFT(VLOOKUP($A15,csapatok!$A:$NN,EF$320,FALSE),LEN(VLOOKUP($A15,csapatok!$A:$NN,EF$320,FALSE))-6),'csapat-ranglista'!$A:$FP,EF$321,FALSE)/8,VLOOKUP(VLOOKUP($A15,csapatok!$A:$NN,EF$320,FALSE),'csapat-ranglista'!$A:$FP,EF$321,FALSE)/4),0)</f>
        <v>30.041873160063513</v>
      </c>
      <c r="EG15" s="223">
        <f>IFERROR(IF(RIGHT(VLOOKUP($A15,csapatok!$A:$NN,EG$320,FALSE),5)="Csere",VLOOKUP(LEFT(VLOOKUP($A15,csapatok!$A:$NN,EG$320,FALSE),LEN(VLOOKUP($A15,csapatok!$A:$NN,EG$320,FALSE))-6),'csapat-ranglista'!$A:$FP,EG$321,FALSE)/8,VLOOKUP(VLOOKUP($A15,csapatok!$A:$NN,EG$320,FALSE),'csapat-ranglista'!$A:$FP,EG$321,FALSE)/4),0)</f>
        <v>0</v>
      </c>
      <c r="EH15" s="223">
        <f>IFERROR(IF(RIGHT(VLOOKUP($A15,csapatok!$A:$NN,EH$320,FALSE),5)="Csere",VLOOKUP(LEFT(VLOOKUP($A15,csapatok!$A:$NN,EH$320,FALSE),LEN(VLOOKUP($A15,csapatok!$A:$NN,EH$320,FALSE))-6),'csapat-ranglista'!$A:$FP,EH$321,FALSE)/8,VLOOKUP(VLOOKUP($A15,csapatok!$A:$NN,EH$320,FALSE),'csapat-ranglista'!$A:$FP,EH$321,FALSE)/4),0)</f>
        <v>0</v>
      </c>
      <c r="EI15" s="223">
        <f>IFERROR(IF(RIGHT(VLOOKUP($A15,csapatok!$A:$NN,EI$320,FALSE),5)="Csere",VLOOKUP(LEFT(VLOOKUP($A15,csapatok!$A:$NN,EI$320,FALSE),LEN(VLOOKUP($A15,csapatok!$A:$NN,EI$320,FALSE))-6),'csapat-ranglista'!$A:$FP,EI$321,FALSE)/8,VLOOKUP(VLOOKUP($A15,csapatok!$A:$NN,EI$320,FALSE),'csapat-ranglista'!$A:$FP,EI$321,FALSE)/4),0)</f>
        <v>90.998672028663961</v>
      </c>
      <c r="EJ15" s="223">
        <f>IFERROR(IF(RIGHT(VLOOKUP($A15,csapatok!$A:$NN,EJ$320,FALSE),5)="Csere",VLOOKUP(LEFT(VLOOKUP($A15,csapatok!$A:$NN,EJ$320,FALSE),LEN(VLOOKUP($A15,csapatok!$A:$NN,EJ$320,FALSE))-6),'csapat-ranglista'!$A:$FP,EJ$321,FALSE)/8,VLOOKUP(VLOOKUP($A15,csapatok!$A:$NN,EJ$320,FALSE),'csapat-ranglista'!$A:$FP,EJ$321,FALSE)/4),0)</f>
        <v>0</v>
      </c>
      <c r="EK15" s="223">
        <f>IFERROR(IF(RIGHT(VLOOKUP($A15,csapatok!$A:$NN,EK$320,FALSE),5)="Csere",VLOOKUP(LEFT(VLOOKUP($A15,csapatok!$A:$NN,EK$320,FALSE),LEN(VLOOKUP($A15,csapatok!$A:$NN,EK$320,FALSE))-6),'csapat-ranglista'!$A:$FP,EK$321,FALSE)/8,VLOOKUP(VLOOKUP($A15,csapatok!$A:$NN,EK$320,FALSE),'csapat-ranglista'!$A:$FP,EK$321,FALSE)/4),0)</f>
        <v>0</v>
      </c>
      <c r="EL15" s="223">
        <f>IFERROR(IF(RIGHT(VLOOKUP($A15,csapatok!$A:$NN,EL$320,FALSE),5)="Csere",VLOOKUP(LEFT(VLOOKUP($A15,csapatok!$A:$NN,EL$320,FALSE),LEN(VLOOKUP($A15,csapatok!$A:$NN,EL$320,FALSE))-6),'csapat-ranglista'!$A:$FP,EL$321,FALSE)/8,VLOOKUP(VLOOKUP($A15,csapatok!$A:$NN,EL$320,FALSE),'csapat-ranglista'!$A:$FP,EL$321,FALSE)/4),0)</f>
        <v>0</v>
      </c>
      <c r="EM15" s="223">
        <f>IFERROR(IF(RIGHT(VLOOKUP($A15,csapatok!$A:$NN,EM$320,FALSE),5)="Csere",VLOOKUP(LEFT(VLOOKUP($A15,csapatok!$A:$NN,EM$320,FALSE),LEN(VLOOKUP($A15,csapatok!$A:$NN,EM$320,FALSE))-6),'csapat-ranglista'!$A:$FP,EM$321,FALSE)/8,VLOOKUP(VLOOKUP($A15,csapatok!$A:$NN,EM$320,FALSE),'csapat-ranglista'!$A:$FP,EM$321,FALSE)/4),0)</f>
        <v>0</v>
      </c>
      <c r="EN15" s="223">
        <f>IFERROR(IF(RIGHT(VLOOKUP($A15,csapatok!$A:$NN,EN$320,FALSE),5)="Csere",VLOOKUP(LEFT(VLOOKUP($A15,csapatok!$A:$NN,EN$320,FALSE),LEN(VLOOKUP($A15,csapatok!$A:$NN,EN$320,FALSE))-6),'csapat-ranglista'!$A:$FP,EN$321,FALSE)/8,VLOOKUP(VLOOKUP($A15,csapatok!$A:$NN,EN$320,FALSE),'csapat-ranglista'!$A:$FP,EN$321,FALSE)/4),0)</f>
        <v>0</v>
      </c>
      <c r="EO15" s="223">
        <f>IFERROR(IF(RIGHT(VLOOKUP($A15,csapatok!$A:$NN,EO$320,FALSE),5)="Csere",VLOOKUP(LEFT(VLOOKUP($A15,csapatok!$A:$NN,EO$320,FALSE),LEN(VLOOKUP($A15,csapatok!$A:$NN,EO$320,FALSE))-6),'csapat-ranglista'!$A:$FP,EO$321,FALSE)/8,VLOOKUP(VLOOKUP($A15,csapatok!$A:$NN,EO$320,FALSE),'csapat-ranglista'!$A:$FP,EO$321,FALSE)/4),0)</f>
        <v>0</v>
      </c>
      <c r="EP15" s="223">
        <f>IFERROR(IF(RIGHT(VLOOKUP($A15,csapatok!$A:$NN,EP$320,FALSE),5)="Csere",VLOOKUP(LEFT(VLOOKUP($A15,csapatok!$A:$NN,EP$320,FALSE),LEN(VLOOKUP($A15,csapatok!$A:$NN,EP$320,FALSE))-6),'csapat-ranglista'!$A:$FP,EP$321,FALSE)/8,VLOOKUP(VLOOKUP($A15,csapatok!$A:$NN,EP$320,FALSE),'csapat-ranglista'!$A:$FP,EP$321,FALSE)/4),0)</f>
        <v>0</v>
      </c>
      <c r="EQ15" s="223">
        <f>IFERROR(IF(RIGHT(VLOOKUP($A15,csapatok!$A:$NN,EQ$320,FALSE),5)="Csere",VLOOKUP(LEFT(VLOOKUP($A15,csapatok!$A:$NN,EQ$320,FALSE),LEN(VLOOKUP($A15,csapatok!$A:$NN,EQ$320,FALSE))-6),'csapat-ranglista'!$A:$FP,EQ$321,FALSE)/8,VLOOKUP(VLOOKUP($A15,csapatok!$A:$NN,EQ$320,FALSE),'csapat-ranglista'!$A:$FP,EQ$321,FALSE)/4),0)</f>
        <v>0</v>
      </c>
      <c r="ER15" s="223">
        <f>IFERROR(IF(RIGHT(VLOOKUP($A15,csapatok!$A:$NN,ER$320,FALSE),5)="Csere",VLOOKUP(LEFT(VLOOKUP($A15,csapatok!$A:$NN,ER$320,FALSE),LEN(VLOOKUP($A15,csapatok!$A:$NN,ER$320,FALSE))-6),'csapat-ranglista'!$A:$FP,ER$321,FALSE)/8,VLOOKUP(VLOOKUP($A15,csapatok!$A:$NN,ER$320,FALSE),'csapat-ranglista'!$A:$FP,ER$321,FALSE)/4),0)</f>
        <v>0</v>
      </c>
      <c r="ES15" s="223">
        <f>IFERROR(IF(RIGHT(VLOOKUP($A15,csapatok!$A:$NN,ES$320,FALSE),5)="Csere",VLOOKUP(LEFT(VLOOKUP($A15,csapatok!$A:$NN,ES$320,FALSE),LEN(VLOOKUP($A15,csapatok!$A:$NN,ES$320,FALSE))-6),'csapat-ranglista'!$A:$FP,ES$321,FALSE)/8,VLOOKUP(VLOOKUP($A15,csapatok!$A:$NN,ES$320,FALSE),'csapat-ranglista'!$A:$FP,ES$321,FALSE)/4),0)</f>
        <v>0</v>
      </c>
      <c r="ET15" s="223">
        <f>IFERROR(IF(RIGHT(VLOOKUP($A15,csapatok!$A:$NN,ET$320,FALSE),5)="Csere",VLOOKUP(LEFT(VLOOKUP($A15,csapatok!$A:$NN,ET$320,FALSE),LEN(VLOOKUP($A15,csapatok!$A:$NN,ET$320,FALSE))-6),'csapat-ranglista'!$A:$FP,ET$321,FALSE)/8,VLOOKUP(VLOOKUP($A15,csapatok!$A:$NN,ET$320,FALSE),'csapat-ranglista'!$A:$FP,ET$321,FALSE)/4),0)</f>
        <v>0</v>
      </c>
      <c r="EU15" s="223">
        <f>IFERROR(IF(RIGHT(VLOOKUP($A15,csapatok!$A:$NN,EU$320,FALSE),5)="Csere",VLOOKUP(LEFT(VLOOKUP($A15,csapatok!$A:$NN,EU$320,FALSE),LEN(VLOOKUP($A15,csapatok!$A:$NN,EU$320,FALSE))-6),'csapat-ranglista'!$A:$FP,EU$321,FALSE)/8,VLOOKUP(VLOOKUP($A15,csapatok!$A:$NN,EU$320,FALSE),'csapat-ranglista'!$A:$FP,EU$321,FALSE)/4),0)</f>
        <v>0</v>
      </c>
      <c r="EV15" s="223">
        <f>IFERROR(IF(RIGHT(VLOOKUP($A15,csapatok!$A:$NN,EV$320,FALSE),5)="Csere",VLOOKUP(LEFT(VLOOKUP($A15,csapatok!$A:$NN,EV$320,FALSE),LEN(VLOOKUP($A15,csapatok!$A:$NN,EV$320,FALSE))-6),'csapat-ranglista'!$A:$FP,EV$321,FALSE)/8,VLOOKUP(VLOOKUP($A15,csapatok!$A:$NN,EV$320,FALSE),'csapat-ranglista'!$A:$FP,EV$321,FALSE)/4),0)</f>
        <v>0</v>
      </c>
      <c r="EW15" s="223">
        <f>IFERROR(IF(RIGHT(VLOOKUP($A15,csapatok!$A:$NN,EW$320,FALSE),5)="Csere",VLOOKUP(LEFT(VLOOKUP($A15,csapatok!$A:$NN,EW$320,FALSE),LEN(VLOOKUP($A15,csapatok!$A:$NN,EW$320,FALSE))-6),'csapat-ranglista'!$A:$FP,EW$321,FALSE)/8,VLOOKUP(VLOOKUP($A15,csapatok!$A:$NN,EW$320,FALSE),'csapat-ranglista'!$A:$FP,EW$321,FALSE)/4),0)</f>
        <v>0</v>
      </c>
      <c r="EX15" s="223">
        <f>IFERROR(IF(RIGHT(VLOOKUP($A15,csapatok!$A:$NN,EX$320,FALSE),5)="Csere",VLOOKUP(LEFT(VLOOKUP($A15,csapatok!$A:$NN,EX$320,FALSE),LEN(VLOOKUP($A15,csapatok!$A:$NN,EX$320,FALSE))-6),'csapat-ranglista'!$A:$FP,EX$321,FALSE)/8,VLOOKUP(VLOOKUP($A15,csapatok!$A:$NN,EX$320,FALSE),'csapat-ranglista'!$A:$FP,EX$321,FALSE)/4),0)</f>
        <v>0</v>
      </c>
      <c r="EY15" s="223">
        <f>IFERROR(IF(RIGHT(VLOOKUP($A15,csapatok!$A:$NN,EY$320,FALSE),5)="Csere",VLOOKUP(LEFT(VLOOKUP($A15,csapatok!$A:$NN,EY$320,FALSE),LEN(VLOOKUP($A15,csapatok!$A:$NN,EY$320,FALSE))-6),'csapat-ranglista'!$A:$FP,EY$321,FALSE)/8,VLOOKUP(VLOOKUP($A15,csapatok!$A:$NN,EY$320,FALSE),'csapat-ranglista'!$A:$FP,EY$321,FALSE)/4),0)</f>
        <v>0</v>
      </c>
      <c r="EZ15" s="223">
        <f>IFERROR(IF(RIGHT(VLOOKUP($A15,csapatok!$A:$NN,EZ$320,FALSE),5)="Csere",VLOOKUP(LEFT(VLOOKUP($A15,csapatok!$A:$NN,EZ$320,FALSE),LEN(VLOOKUP($A15,csapatok!$A:$NN,EZ$320,FALSE))-6),'csapat-ranglista'!$A:$FP,EZ$321,FALSE)/8,VLOOKUP(VLOOKUP($A15,csapatok!$A:$NN,EZ$320,FALSE),'csapat-ranglista'!$A:$FP,EZ$321,FALSE)/4),0)</f>
        <v>57.535759232113151</v>
      </c>
      <c r="FA15" s="223">
        <f>IFERROR(IF(RIGHT(VLOOKUP($A15,csapatok!$A:$NN,FA$320,FALSE),5)="Csere",VLOOKUP(LEFT(VLOOKUP($A15,csapatok!$A:$NN,FA$320,FALSE),LEN(VLOOKUP($A15,csapatok!$A:$NN,FA$320,FALSE))-6),'csapat-ranglista'!$A:$FP,FA$321,FALSE)/8,VLOOKUP(VLOOKUP($A15,csapatok!$A:$NN,FA$320,FALSE),'csapat-ranglista'!$A:$FP,FA$321,FALSE)/4),0)</f>
        <v>0</v>
      </c>
      <c r="FB15" s="223">
        <f>IFERROR(IF(RIGHT(VLOOKUP($A15,csapatok!$A:$NN,FB$320,FALSE),5)="Csere",VLOOKUP(LEFT(VLOOKUP($A15,csapatok!$A:$NN,FB$320,FALSE),LEN(VLOOKUP($A15,csapatok!$A:$NN,FB$320,FALSE))-6),'csapat-ranglista'!$A:$FP,FB$321,FALSE)/8,VLOOKUP(VLOOKUP($A15,csapatok!$A:$NN,FB$320,FALSE),'csapat-ranglista'!$A:$FP,FB$321,FALSE)/4),0)</f>
        <v>0</v>
      </c>
      <c r="FC15" s="223">
        <f>IFERROR(IF(RIGHT(VLOOKUP($A15,csapatok!$A:$NN,FC$320,FALSE),5)="Csere",VLOOKUP(LEFT(VLOOKUP($A15,csapatok!$A:$NN,FC$320,FALSE),LEN(VLOOKUP($A15,csapatok!$A:$NN,FC$320,FALSE))-6),'csapat-ranglista'!$A:$FP,FC$321,FALSE)/8,VLOOKUP(VLOOKUP($A15,csapatok!$A:$NN,FC$320,FALSE),'csapat-ranglista'!$A:$FP,FC$321,FALSE)/4),0)</f>
        <v>0</v>
      </c>
      <c r="FD15" s="224">
        <f>versenyek!$QY$11*IFERROR(VLOOKUP(VLOOKUP($A15,versenyek!QX:QZ,3,FALSE),szabalyok!$A$16:$B$23,2,FALSE)/4,0)</f>
        <v>0</v>
      </c>
      <c r="FE15" s="224">
        <f>versenyek!$RB$11*IFERROR(VLOOKUP(VLOOKUP($A15,versenyek!RA:RC,3,FALSE),szabalyok!$A$16:$B$23,2,FALSE)/4,0)</f>
        <v>0</v>
      </c>
      <c r="FF15" s="223">
        <f>IFERROR(IF(RIGHT(VLOOKUP($A15,csapatok!$A:$NN,FF$320,FALSE),5)="Csere",VLOOKUP(LEFT(VLOOKUP($A15,csapatok!$A:$NN,FF$320,FALSE),LEN(VLOOKUP($A15,csapatok!$A:$NN,FF$320,FALSE))-6),'csapat-ranglista'!$A:$FP,FF$321,FALSE)/8,VLOOKUP(VLOOKUP($A15,csapatok!$A:$NN,FF$320,FALSE),'csapat-ranglista'!$A:$FP,FF$321,FALSE)/4),0)</f>
        <v>0</v>
      </c>
      <c r="FG15" s="223">
        <f>IFERROR(IF(RIGHT(VLOOKUP($A15,csapatok!$A:$NN,FG$320,FALSE),5)="Csere",VLOOKUP(LEFT(VLOOKUP($A15,csapatok!$A:$NN,FG$320,FALSE),LEN(VLOOKUP($A15,csapatok!$A:$NN,FG$320,FALSE))-6),'csapat-ranglista'!$A:$FP,FG$321,FALSE)/8,VLOOKUP(VLOOKUP($A15,csapatok!$A:$NN,FG$320,FALSE),'csapat-ranglista'!$A:$FP,FG$321,FALSE)/4),0)</f>
        <v>0</v>
      </c>
      <c r="FH15" s="223">
        <f>IFERROR(IF(RIGHT(VLOOKUP($A15,csapatok!$A:$NN,FH$320,FALSE),5)="Csere",VLOOKUP(LEFT(VLOOKUP($A15,csapatok!$A:$NN,FH$320,FALSE),LEN(VLOOKUP($A15,csapatok!$A:$NN,FH$320,FALSE))-6),'csapat-ranglista'!$A:$FP,FH$321,FALSE)/8,VLOOKUP(VLOOKUP($A15,csapatok!$A:$NN,FH$320,FALSE),'csapat-ranglista'!$A:$FP,FH$321,FALSE)/4),0)</f>
        <v>0</v>
      </c>
      <c r="FI15" s="223">
        <f>IFERROR(IF(RIGHT(VLOOKUP($A15,csapatok!$A:$NN,FI$320,FALSE),5)="Csere",VLOOKUP(LEFT(VLOOKUP($A15,csapatok!$A:$NN,FI$320,FALSE),LEN(VLOOKUP($A15,csapatok!$A:$NN,FI$320,FALSE))-6),'csapat-ranglista'!$A:$FP,FI$321,FALSE)/8,VLOOKUP(VLOOKUP($A15,csapatok!$A:$NN,FI$320,FALSE),'csapat-ranglista'!$A:$FP,FI$321,FALSE)/4),0)</f>
        <v>0</v>
      </c>
      <c r="FJ15" s="223">
        <f>IFERROR(IF(RIGHT(VLOOKUP($A15,csapatok!$A:$NN,FJ$320,FALSE),5)="Csere",VLOOKUP(LEFT(VLOOKUP($A15,csapatok!$A:$NN,FJ$320,FALSE),LEN(VLOOKUP($A15,csapatok!$A:$NN,FJ$320,FALSE))-6),'csapat-ranglista'!$A:$FP,FJ$321,FALSE)/8,VLOOKUP(VLOOKUP($A15,csapatok!$A:$NN,FJ$320,FALSE),'csapat-ranglista'!$A:$FP,FJ$321,FALSE)/4),0)</f>
        <v>0</v>
      </c>
      <c r="FK15" s="223">
        <f>IFERROR(IF(RIGHT(VLOOKUP($A15,csapatok!$A:$NN,FK$320,FALSE),5)="Csere",VLOOKUP(LEFT(VLOOKUP($A15,csapatok!$A:$NN,FK$320,FALSE),LEN(VLOOKUP($A15,csapatok!$A:$NN,FK$320,FALSE))-6),'csapat-ranglista'!$A:$FP,FK$321,FALSE)/8,VLOOKUP(VLOOKUP($A15,csapatok!$A:$NN,FK$320,FALSE),'csapat-ranglista'!$A:$FP,FK$321,FALSE)/4),0)</f>
        <v>21.013912304058859</v>
      </c>
      <c r="FL15" s="223">
        <f>IFERROR(IF(RIGHT(VLOOKUP($A15,csapatok!$A:$NN,FL$320,FALSE),5)="Csere",VLOOKUP(LEFT(VLOOKUP($A15,csapatok!$A:$NN,FL$320,FALSE),LEN(VLOOKUP($A15,csapatok!$A:$NN,FL$320,FALSE))-6),'csapat-ranglista'!$A:$FP,FL$321,FALSE)/8,VLOOKUP(VLOOKUP($A15,csapatok!$A:$NN,FL$320,FALSE),'csapat-ranglista'!$A:$FP,FL$321,FALSE)/4),0)</f>
        <v>6.1031913320020719</v>
      </c>
      <c r="FM15" s="223">
        <f>IFERROR(IF(RIGHT(VLOOKUP($A15,csapatok!$A:$NN,FM$320,FALSE),5)="Csere",VLOOKUP(LEFT(VLOOKUP($A15,csapatok!$A:$NN,FM$320,FALSE),LEN(VLOOKUP($A15,csapatok!$A:$NN,FM$320,FALSE))-6),'csapat-ranglista'!$A:$FP,FM$321,FALSE)/8,VLOOKUP(VLOOKUP($A15,csapatok!$A:$NN,FM$320,FALSE),'csapat-ranglista'!$A:$FP,FM$321,FALSE)/4),0)</f>
        <v>0</v>
      </c>
      <c r="FN15" s="223">
        <f>IFERROR(IF(RIGHT(VLOOKUP($A15,csapatok!$A:$NN,FN$320,FALSE),5)="Csere",VLOOKUP(LEFT(VLOOKUP($A15,csapatok!$A:$NN,FN$320,FALSE),LEN(VLOOKUP($A15,csapatok!$A:$NN,FN$320,FALSE))-6),'csapat-ranglista'!$A:$FP,FN$321,FALSE)/8,VLOOKUP(VLOOKUP($A15,csapatok!$A:$NN,FN$320,FALSE),'csapat-ranglista'!$A:$FP,FN$321,FALSE)/4),0)</f>
        <v>6.93310033166137</v>
      </c>
      <c r="FO15" s="223">
        <f>IFERROR(IF(RIGHT(VLOOKUP($A15,csapatok!$A:$NN,FO$320,FALSE),5)="Csere",VLOOKUP(LEFT(VLOOKUP($A15,csapatok!$A:$NN,FO$320,FALSE),LEN(VLOOKUP($A15,csapatok!$A:$NN,FO$320,FALSE))-6),'csapat-ranglista'!$A:$FP,FO$321,FALSE)/8,VLOOKUP(VLOOKUP($A15,csapatok!$A:$NN,FO$320,FALSE),'csapat-ranglista'!$A:$FP,FO$321,FALSE)/4),0)</f>
        <v>0</v>
      </c>
      <c r="FP15" s="223">
        <f>IFERROR(IF(RIGHT(VLOOKUP($A15,csapatok!$A:$NN,FP$320,FALSE),5)="Csere",VLOOKUP(LEFT(VLOOKUP($A15,csapatok!$A:$NN,FP$320,FALSE),LEN(VLOOKUP($A15,csapatok!$A:$NN,FP$320,FALSE))-6),'csapat-ranglista'!$A:$FP,FP$321,FALSE)/8,VLOOKUP(VLOOKUP($A15,csapatok!$A:$NN,FP$320,FALSE),'csapat-ranglista'!$A:$FP,FP$321,FALSE)/4),0)</f>
        <v>0</v>
      </c>
      <c r="FQ15" s="223">
        <f>IFERROR(IF(RIGHT(VLOOKUP($A15,csapatok!$A:$NN,FQ$320,FALSE),5)="Csere",VLOOKUP(LEFT(VLOOKUP($A15,csapatok!$A:$NN,FQ$320,FALSE),LEN(VLOOKUP($A15,csapatok!$A:$NN,FQ$320,FALSE))-6),'csapat-ranglista'!$A:$FP,FQ$321,FALSE)/8,VLOOKUP(VLOOKUP($A15,csapatok!$A:$NN,FQ$320,FALSE),'csapat-ranglista'!$A:$FP,FQ$321,FALSE)/4),0)</f>
        <v>0</v>
      </c>
      <c r="FR15" s="223">
        <f>IFERROR(IF(RIGHT(VLOOKUP($A15,csapatok!$A:$NN,FR$320,FALSE),5)="Csere",VLOOKUP(LEFT(VLOOKUP($A15,csapatok!$A:$NN,FR$320,FALSE),LEN(VLOOKUP($A15,csapatok!$A:$NN,FR$320,FALSE))-6),'csapat-ranglista'!$A:$FP,FR$321,FALSE)/8,VLOOKUP(VLOOKUP($A15,csapatok!$A:$NN,FR$320,FALSE),'csapat-ranglista'!$A:$FP,FR$321,FALSE)/4),0)</f>
        <v>0</v>
      </c>
      <c r="FS15" s="223">
        <f>IFERROR(IF(RIGHT(VLOOKUP($A15,csapatok!$A:$NN,FS$320,FALSE),5)="Csere",VLOOKUP(LEFT(VLOOKUP($A15,csapatok!$A:$NN,FS$320,FALSE),LEN(VLOOKUP($A15,csapatok!$A:$NN,FS$320,FALSE))-6),'csapat-ranglista'!$A:$FP,FS$321,FALSE)/8,VLOOKUP(VLOOKUP($A15,csapatok!$A:$NN,FS$320,FALSE),'csapat-ranglista'!$A:$FP,FS$321,FALSE)/4),0)</f>
        <v>18.755341467997038</v>
      </c>
      <c r="FT15" s="223">
        <f>IFERROR(IF(RIGHT(VLOOKUP($A15,csapatok!$A:$NN,FT$320,FALSE),5)="Csere",VLOOKUP(LEFT(VLOOKUP($A15,csapatok!$A:$NN,FT$320,FALSE),LEN(VLOOKUP($A15,csapatok!$A:$NN,FT$320,FALSE))-6),'csapat-ranglista'!$A:$FP,FT$321,FALSE)/8,VLOOKUP(VLOOKUP($A15,csapatok!$A:$NN,FT$320,FALSE),'csapat-ranglista'!$A:$FP,FT$321,FALSE)/4),0)</f>
        <v>0</v>
      </c>
      <c r="FU15" s="223">
        <f>IFERROR(IF(RIGHT(VLOOKUP($A15,csapatok!$A:$NN,FU$320,FALSE),5)="Csere",VLOOKUP(LEFT(VLOOKUP($A15,csapatok!$A:$NN,FU$320,FALSE),LEN(VLOOKUP($A15,csapatok!$A:$NN,FU$320,FALSE))-6),'csapat-ranglista'!$A:$FP,FU$321,FALSE)/8,VLOOKUP(VLOOKUP($A15,csapatok!$A:$NN,FU$320,FALSE),'csapat-ranglista'!$A:$FP,FU$321,FALSE)/4),0)</f>
        <v>0</v>
      </c>
      <c r="FV15" s="223">
        <f>IFERROR(IF(RIGHT(VLOOKUP($A15,csapatok!$A:$NN,FV$320,FALSE),5)="Csere",VLOOKUP(LEFT(VLOOKUP($A15,csapatok!$A:$NN,FV$320,FALSE),LEN(VLOOKUP($A15,csapatok!$A:$NN,FV$320,FALSE))-6),'csapat-ranglista'!$A:$FP,FV$321,FALSE)/8,VLOOKUP(VLOOKUP($A15,csapatok!$A:$NN,FV$320,FALSE),'csapat-ranglista'!$A:$FP,FV$321,FALSE)/4),0)</f>
        <v>0</v>
      </c>
      <c r="FW15" s="223">
        <f>IFERROR(IF(RIGHT(VLOOKUP($A15,csapatok!$A:$NN,FW$320,FALSE),5)="Csere",VLOOKUP(LEFT(VLOOKUP($A15,csapatok!$A:$NN,FW$320,FALSE),LEN(VLOOKUP($A15,csapatok!$A:$NN,FW$320,FALSE))-6),'csapat-ranglista'!$A:$FP,FW$321,FALSE)/8,VLOOKUP(VLOOKUP($A15,csapatok!$A:$NN,FW$320,FALSE),'csapat-ranglista'!$A:$FP,FW$321,FALSE)/4),0)</f>
        <v>0</v>
      </c>
      <c r="FX15" s="223">
        <f>IFERROR(IF(RIGHT(VLOOKUP($A15,csapatok!$A:$NN,FX$320,FALSE),5)="Csere",VLOOKUP(LEFT(VLOOKUP($A15,csapatok!$A:$NN,FX$320,FALSE),LEN(VLOOKUP($A15,csapatok!$A:$NN,FX$320,FALSE))-6),'csapat-ranglista'!$A:$FP,FX$321,FALSE)/8,VLOOKUP(VLOOKUP($A15,csapatok!$A:$NN,FX$320,FALSE),'csapat-ranglista'!$A:$FP,FX$321,FALSE)/4),0)</f>
        <v>0</v>
      </c>
      <c r="FY15" s="223">
        <f>IFERROR(IF(RIGHT(VLOOKUP($A15,csapatok!$A:$NN,FY$320,FALSE),5)="Csere",VLOOKUP(LEFT(VLOOKUP($A15,csapatok!$A:$NN,FY$320,FALSE),LEN(VLOOKUP($A15,csapatok!$A:$NN,FY$320,FALSE))-6),'csapat-ranglista'!$A:$FP,FY$321,FALSE)/8,VLOOKUP(VLOOKUP($A15,csapatok!$A:$NN,FY$320,FALSE),'csapat-ranglista'!$A:$FP,FY$321,FALSE)/4),0)</f>
        <v>0</v>
      </c>
      <c r="FZ15" s="223">
        <f>IFERROR(IF(RIGHT(VLOOKUP($A15,csapatok!$A:$NN,FZ$320,FALSE),5)="Csere",VLOOKUP(LEFT(VLOOKUP($A15,csapatok!$A:$NN,FZ$320,FALSE),LEN(VLOOKUP($A15,csapatok!$A:$NN,FZ$320,FALSE))-6),'csapat-ranglista'!$A:$FP,FZ$321,FALSE)/8,VLOOKUP(VLOOKUP($A15,csapatok!$A:$NN,FZ$320,FALSE),'csapat-ranglista'!$A:$FP,FZ$321,FALSE)/4),0)</f>
        <v>0</v>
      </c>
      <c r="GA15" s="223">
        <f>IFERROR(IF(RIGHT(VLOOKUP($A15,csapatok!$A:$NN,GA$320,FALSE),5)="Csere",VLOOKUP(LEFT(VLOOKUP($A15,csapatok!$A:$NN,GA$320,FALSE),LEN(VLOOKUP($A15,csapatok!$A:$NN,GA$320,FALSE))-6),'csapat-ranglista'!$A:$FP,GA$321,FALSE)/8,VLOOKUP(VLOOKUP($A15,csapatok!$A:$NN,GA$320,FALSE),'csapat-ranglista'!$A:$FP,GA$321,FALSE)/4),0)</f>
        <v>0</v>
      </c>
      <c r="GB15" s="223">
        <f>IFERROR(IF(RIGHT(VLOOKUP($A15,csapatok!$A:$NN,GB$320,FALSE),5)="Csere",VLOOKUP(LEFT(VLOOKUP($A15,csapatok!$A:$NN,GB$320,FALSE),LEN(VLOOKUP($A15,csapatok!$A:$NN,GB$320,FALSE))-6),'csapat-ranglista'!$A:$FP,GB$321,FALSE)/8,VLOOKUP(VLOOKUP($A15,csapatok!$A:$NN,GB$320,FALSE),'csapat-ranglista'!$A:$FP,GB$321,FALSE)/4),0)</f>
        <v>0</v>
      </c>
      <c r="GC15" s="223">
        <f>IFERROR(IF(RIGHT(VLOOKUP($A15,csapatok!$A:$NN,GC$320,FALSE),5)="Csere",VLOOKUP(LEFT(VLOOKUP($A15,csapatok!$A:$NN,GC$320,FALSE),LEN(VLOOKUP($A15,csapatok!$A:$NN,GC$320,FALSE))-6),'csapat-ranglista'!$A:$FP,GC$321,FALSE)/8,VLOOKUP(VLOOKUP($A15,csapatok!$A:$NN,GC$320,FALSE),'csapat-ranglista'!$A:$FP,GC$321,FALSE)/4),0)</f>
        <v>0</v>
      </c>
      <c r="GD15" s="247">
        <f>SUM(EQ15:GC15)</f>
        <v>110.34130466783249</v>
      </c>
    </row>
    <row r="16" spans="1:186">
      <c r="A16" s="1" t="s">
        <v>1455</v>
      </c>
      <c r="B16" s="131">
        <v>28823</v>
      </c>
      <c r="C16" s="131" t="str">
        <f>IF(B16=0,"",IF(B16&lt;$C$1,"felnőtt","ifi"))</f>
        <v>felnőtt</v>
      </c>
      <c r="D16" s="32" t="s">
        <v>9</v>
      </c>
      <c r="E16" s="45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4"/>
      <c r="BD16" s="224"/>
      <c r="BE16" s="223">
        <f>IFERROR(IF(RIGHT(VLOOKUP($A16,csapatok!$A:$NN,BE$320,FALSE),5)="Csere",VLOOKUP(LEFT(VLOOKUP($A16,csapatok!$A:$NN,BE$320,FALSE),LEN(VLOOKUP($A16,csapatok!$A:$NN,BE$320,FALSE))-6),'csapat-ranglista'!$A:$FP,BE$321,FALSE)/8,VLOOKUP(VLOOKUP($A16,csapatok!$A:$NN,BE$320,FALSE),'csapat-ranglista'!$A:$FP,BE$321,FALSE)/4),0)</f>
        <v>0</v>
      </c>
      <c r="BF16" s="223">
        <f>IFERROR(IF(RIGHT(VLOOKUP($A16,csapatok!$A:$NN,BF$320,FALSE),5)="Csere",VLOOKUP(LEFT(VLOOKUP($A16,csapatok!$A:$NN,BF$320,FALSE),LEN(VLOOKUP($A16,csapatok!$A:$NN,BF$320,FALSE))-6),'csapat-ranglista'!$A:$FP,BF$321,FALSE)/8,VLOOKUP(VLOOKUP($A16,csapatok!$A:$NN,BF$320,FALSE),'csapat-ranglista'!$A:$FP,BF$321,FALSE)/4),0)</f>
        <v>0</v>
      </c>
      <c r="BG16" s="223">
        <f>IFERROR(IF(RIGHT(VLOOKUP($A16,csapatok!$A:$NN,BG$320,FALSE),5)="Csere",VLOOKUP(LEFT(VLOOKUP($A16,csapatok!$A:$NN,BG$320,FALSE),LEN(VLOOKUP($A16,csapatok!$A:$NN,BG$320,FALSE))-6),'csapat-ranglista'!$A:$FP,BG$321,FALSE)/8,VLOOKUP(VLOOKUP($A16,csapatok!$A:$NN,BG$320,FALSE),'csapat-ranglista'!$A:$FP,BG$321,FALSE)/4),0)</f>
        <v>0</v>
      </c>
      <c r="BH16" s="223">
        <f>IFERROR(IF(RIGHT(VLOOKUP($A16,csapatok!$A:$NN,BH$320,FALSE),5)="Csere",VLOOKUP(LEFT(VLOOKUP($A16,csapatok!$A:$NN,BH$320,FALSE),LEN(VLOOKUP($A16,csapatok!$A:$NN,BH$320,FALSE))-6),'csapat-ranglista'!$A:$FP,BH$321,FALSE)/8,VLOOKUP(VLOOKUP($A16,csapatok!$A:$NN,BH$320,FALSE),'csapat-ranglista'!$A:$FP,BH$321,FALSE)/4),0)</f>
        <v>0</v>
      </c>
      <c r="BI16" s="223">
        <f>IFERROR(IF(RIGHT(VLOOKUP($A16,csapatok!$A:$NN,BI$320,FALSE),5)="Csere",VLOOKUP(LEFT(VLOOKUP($A16,csapatok!$A:$NN,BI$320,FALSE),LEN(VLOOKUP($A16,csapatok!$A:$NN,BI$320,FALSE))-6),'csapat-ranglista'!$A:$FP,BI$321,FALSE)/8,VLOOKUP(VLOOKUP($A16,csapatok!$A:$NN,BI$320,FALSE),'csapat-ranglista'!$A:$FP,BI$321,FALSE)/4),0)</f>
        <v>0</v>
      </c>
      <c r="BJ16" s="223">
        <f>IFERROR(IF(RIGHT(VLOOKUP($A16,csapatok!$A:$NN,BJ$320,FALSE),5)="Csere",VLOOKUP(LEFT(VLOOKUP($A16,csapatok!$A:$NN,BJ$320,FALSE),LEN(VLOOKUP($A16,csapatok!$A:$NN,BJ$320,FALSE))-6),'csapat-ranglista'!$A:$FP,BJ$321,FALSE)/8,VLOOKUP(VLOOKUP($A16,csapatok!$A:$NN,BJ$320,FALSE),'csapat-ranglista'!$A:$FP,BJ$321,FALSE)/4),0)</f>
        <v>0</v>
      </c>
      <c r="BK16" s="223">
        <f>IFERROR(IF(RIGHT(VLOOKUP($A16,csapatok!$A:$NN,BK$320,FALSE),5)="Csere",VLOOKUP(LEFT(VLOOKUP($A16,csapatok!$A:$NN,BK$320,FALSE),LEN(VLOOKUP($A16,csapatok!$A:$NN,BK$320,FALSE))-6),'csapat-ranglista'!$A:$FP,BK$321,FALSE)/8,VLOOKUP(VLOOKUP($A16,csapatok!$A:$NN,BK$320,FALSE),'csapat-ranglista'!$A:$FP,BK$321,FALSE)/4),0)</f>
        <v>0</v>
      </c>
      <c r="BL16" s="223">
        <f>IFERROR(IF(RIGHT(VLOOKUP($A16,csapatok!$A:$NN,BL$320,FALSE),5)="Csere",VLOOKUP(LEFT(VLOOKUP($A16,csapatok!$A:$NN,BL$320,FALSE),LEN(VLOOKUP($A16,csapatok!$A:$NN,BL$320,FALSE))-6),'csapat-ranglista'!$A:$FP,BL$321,FALSE)/8,VLOOKUP(VLOOKUP($A16,csapatok!$A:$NN,BL$320,FALSE),'csapat-ranglista'!$A:$FP,BL$321,FALSE)/4),0)</f>
        <v>0</v>
      </c>
      <c r="BM16" s="223">
        <f>IFERROR(IF(RIGHT(VLOOKUP($A16,csapatok!$A:$NN,BM$320,FALSE),5)="Csere",VLOOKUP(LEFT(VLOOKUP($A16,csapatok!$A:$NN,BM$320,FALSE),LEN(VLOOKUP($A16,csapatok!$A:$NN,BM$320,FALSE))-6),'csapat-ranglista'!$A:$FP,BM$321,FALSE)/8,VLOOKUP(VLOOKUP($A16,csapatok!$A:$NN,BM$320,FALSE),'csapat-ranglista'!$A:$FP,BM$321,FALSE)/4),0)</f>
        <v>0</v>
      </c>
      <c r="BN16" s="223">
        <f>IFERROR(IF(RIGHT(VLOOKUP($A16,csapatok!$A:$NN,BN$320,FALSE),5)="Csere",VLOOKUP(LEFT(VLOOKUP($A16,csapatok!$A:$NN,BN$320,FALSE),LEN(VLOOKUP($A16,csapatok!$A:$NN,BN$320,FALSE))-6),'csapat-ranglista'!$A:$FP,BN$321,FALSE)/8,VLOOKUP(VLOOKUP($A16,csapatok!$A:$NN,BN$320,FALSE),'csapat-ranglista'!$A:$FP,BN$321,FALSE)/4),0)</f>
        <v>0</v>
      </c>
      <c r="BO16" s="223">
        <f>IFERROR(IF(RIGHT(VLOOKUP($A16,csapatok!$A:$NN,BO$320,FALSE),5)="Csere",VLOOKUP(LEFT(VLOOKUP($A16,csapatok!$A:$NN,BO$320,FALSE),LEN(VLOOKUP($A16,csapatok!$A:$NN,BO$320,FALSE))-6),'csapat-ranglista'!$A:$FP,BO$321,FALSE)/8,VLOOKUP(VLOOKUP($A16,csapatok!$A:$NN,BO$320,FALSE),'csapat-ranglista'!$A:$FP,BO$321,FALSE)/4),0)</f>
        <v>0</v>
      </c>
      <c r="BP16" s="223">
        <f>IFERROR(IF(RIGHT(VLOOKUP($A16,csapatok!$A:$NN,BP$320,FALSE),5)="Csere",VLOOKUP(LEFT(VLOOKUP($A16,csapatok!$A:$NN,BP$320,FALSE),LEN(VLOOKUP($A16,csapatok!$A:$NN,BP$320,FALSE))-6),'csapat-ranglista'!$A:$FP,BP$321,FALSE)/8,VLOOKUP(VLOOKUP($A16,csapatok!$A:$NN,BP$320,FALSE),'csapat-ranglista'!$A:$FP,BP$321,FALSE)/4),0)</f>
        <v>0</v>
      </c>
      <c r="BQ16" s="223">
        <f>IFERROR(IF(RIGHT(VLOOKUP($A16,csapatok!$A:$NN,BQ$320,FALSE),5)="Csere",VLOOKUP(LEFT(VLOOKUP($A16,csapatok!$A:$NN,BQ$320,FALSE),LEN(VLOOKUP($A16,csapatok!$A:$NN,BQ$320,FALSE))-6),'csapat-ranglista'!$A:$FP,BQ$321,FALSE)/8,VLOOKUP(VLOOKUP($A16,csapatok!$A:$NN,BQ$320,FALSE),'csapat-ranglista'!$A:$FP,BQ$321,FALSE)/4),0)</f>
        <v>0</v>
      </c>
      <c r="BR16" s="223">
        <f>IFERROR(IF(RIGHT(VLOOKUP($A16,csapatok!$A:$NN,BR$320,FALSE),5)="Csere",VLOOKUP(LEFT(VLOOKUP($A16,csapatok!$A:$NN,BR$320,FALSE),LEN(VLOOKUP($A16,csapatok!$A:$NN,BR$320,FALSE))-6),'csapat-ranglista'!$A:$FP,BR$321,FALSE)/8,VLOOKUP(VLOOKUP($A16,csapatok!$A:$NN,BR$320,FALSE),'csapat-ranglista'!$A:$FP,BR$321,FALSE)/4),0)</f>
        <v>0</v>
      </c>
      <c r="BS16" s="223">
        <f>IFERROR(IF(RIGHT(VLOOKUP($A16,csapatok!$A:$NN,BS$320,FALSE),5)="Csere",VLOOKUP(LEFT(VLOOKUP($A16,csapatok!$A:$NN,BS$320,FALSE),LEN(VLOOKUP($A16,csapatok!$A:$NN,BS$320,FALSE))-6),'csapat-ranglista'!$A:$FP,BS$321,FALSE)/8,VLOOKUP(VLOOKUP($A16,csapatok!$A:$NN,BS$320,FALSE),'csapat-ranglista'!$A:$FP,BS$321,FALSE)/4),0)</f>
        <v>0</v>
      </c>
      <c r="BT16" s="223">
        <f>IFERROR(IF(RIGHT(VLOOKUP($A16,csapatok!$A:$NN,BT$320,FALSE),5)="Csere",VLOOKUP(LEFT(VLOOKUP($A16,csapatok!$A:$NN,BT$320,FALSE),LEN(VLOOKUP($A16,csapatok!$A:$NN,BT$320,FALSE))-6),'csapat-ranglista'!$A:$FP,BT$321,FALSE)/8,VLOOKUP(VLOOKUP($A16,csapatok!$A:$NN,BT$320,FALSE),'csapat-ranglista'!$A:$FP,BT$321,FALSE)/4),0)</f>
        <v>0</v>
      </c>
      <c r="BU16" s="223">
        <f>IFERROR(IF(RIGHT(VLOOKUP($A16,csapatok!$A:$NN,BU$320,FALSE),5)="Csere",VLOOKUP(LEFT(VLOOKUP($A16,csapatok!$A:$NN,BU$320,FALSE),LEN(VLOOKUP($A16,csapatok!$A:$NN,BU$320,FALSE))-6),'csapat-ranglista'!$A:$FP,BU$321,FALSE)/8,VLOOKUP(VLOOKUP($A16,csapatok!$A:$NN,BU$320,FALSE),'csapat-ranglista'!$A:$FP,BU$321,FALSE)/4),0)</f>
        <v>0</v>
      </c>
      <c r="BV16" s="223">
        <f>IFERROR(IF(RIGHT(VLOOKUP($A16,csapatok!$A:$NN,BV$320,FALSE),5)="Csere",VLOOKUP(LEFT(VLOOKUP($A16,csapatok!$A:$NN,BV$320,FALSE),LEN(VLOOKUP($A16,csapatok!$A:$NN,BV$320,FALSE))-6),'csapat-ranglista'!$A:$FP,BV$321,FALSE)/8,VLOOKUP(VLOOKUP($A16,csapatok!$A:$NN,BV$320,FALSE),'csapat-ranglista'!$A:$FP,BV$321,FALSE)/4),0)</f>
        <v>0</v>
      </c>
      <c r="BW16" s="223">
        <f>IFERROR(IF(RIGHT(VLOOKUP($A16,csapatok!$A:$NN,BW$320,FALSE),5)="Csere",VLOOKUP(LEFT(VLOOKUP($A16,csapatok!$A:$NN,BW$320,FALSE),LEN(VLOOKUP($A16,csapatok!$A:$NN,BW$320,FALSE))-6),'csapat-ranglista'!$A:$FP,BW$321,FALSE)/8,VLOOKUP(VLOOKUP($A16,csapatok!$A:$NN,BW$320,FALSE),'csapat-ranglista'!$A:$FP,BW$321,FALSE)/4),0)</f>
        <v>0</v>
      </c>
      <c r="BX16" s="223">
        <f>IFERROR(IF(RIGHT(VLOOKUP($A16,csapatok!$A:$NN,BX$320,FALSE),5)="Csere",VLOOKUP(LEFT(VLOOKUP($A16,csapatok!$A:$NN,BX$320,FALSE),LEN(VLOOKUP($A16,csapatok!$A:$NN,BX$320,FALSE))-6),'csapat-ranglista'!$A:$FP,BX$321,FALSE)/8,VLOOKUP(VLOOKUP($A16,csapatok!$A:$NN,BX$320,FALSE),'csapat-ranglista'!$A:$FP,BX$321,FALSE)/4),0)</f>
        <v>0</v>
      </c>
      <c r="BY16" s="223">
        <f>IFERROR(IF(RIGHT(VLOOKUP($A16,csapatok!$A:$NN,BY$320,FALSE),5)="Csere",VLOOKUP(LEFT(VLOOKUP($A16,csapatok!$A:$NN,BY$320,FALSE),LEN(VLOOKUP($A16,csapatok!$A:$NN,BY$320,FALSE))-6),'csapat-ranglista'!$A:$FP,BY$321,FALSE)/8,VLOOKUP(VLOOKUP($A16,csapatok!$A:$NN,BY$320,FALSE),'csapat-ranglista'!$A:$FP,BY$321,FALSE)/4),0)</f>
        <v>0</v>
      </c>
      <c r="BZ16" s="223">
        <f>IFERROR(IF(RIGHT(VLOOKUP($A16,csapatok!$A:$NN,BZ$320,FALSE),5)="Csere",VLOOKUP(LEFT(VLOOKUP($A16,csapatok!$A:$NN,BZ$320,FALSE),LEN(VLOOKUP($A16,csapatok!$A:$NN,BZ$320,FALSE))-6),'csapat-ranglista'!$A:$FP,BZ$321,FALSE)/8,VLOOKUP(VLOOKUP($A16,csapatok!$A:$NN,BZ$320,FALSE),'csapat-ranglista'!$A:$FP,BZ$321,FALSE)/4),0)</f>
        <v>0</v>
      </c>
      <c r="CA16" s="223">
        <f>IFERROR(IF(RIGHT(VLOOKUP($A16,csapatok!$A:$NN,CA$320,FALSE),5)="Csere",VLOOKUP(LEFT(VLOOKUP($A16,csapatok!$A:$NN,CA$320,FALSE),LEN(VLOOKUP($A16,csapatok!$A:$NN,CA$320,FALSE))-6),'csapat-ranglista'!$A:$FP,CA$321,FALSE)/8,VLOOKUP(VLOOKUP($A16,csapatok!$A:$NN,CA$320,FALSE),'csapat-ranglista'!$A:$FP,CA$321,FALSE)/4),0)</f>
        <v>0</v>
      </c>
      <c r="CB16" s="223">
        <f>IFERROR(IF(RIGHT(VLOOKUP($A16,csapatok!$A:$NN,CB$320,FALSE),5)="Csere",VLOOKUP(LEFT(VLOOKUP($A16,csapatok!$A:$NN,CB$320,FALSE),LEN(VLOOKUP($A16,csapatok!$A:$NN,CB$320,FALSE))-6),'csapat-ranglista'!$A:$FP,CB$321,FALSE)/8,VLOOKUP(VLOOKUP($A16,csapatok!$A:$NN,CB$320,FALSE),'csapat-ranglista'!$A:$FP,CB$321,FALSE)/4),0)</f>
        <v>0</v>
      </c>
      <c r="CC16" s="223">
        <f>IFERROR(IF(RIGHT(VLOOKUP($A16,csapatok!$A:$NN,CC$320,FALSE),5)="Csere",VLOOKUP(LEFT(VLOOKUP($A16,csapatok!$A:$NN,CC$320,FALSE),LEN(VLOOKUP($A16,csapatok!$A:$NN,CC$320,FALSE))-6),'csapat-ranglista'!$A:$FP,CC$321,FALSE)/8,VLOOKUP(VLOOKUP($A16,csapatok!$A:$NN,CC$320,FALSE),'csapat-ranglista'!$A:$FP,CC$321,FALSE)/4),0)</f>
        <v>0</v>
      </c>
      <c r="CD16" s="223">
        <f>IFERROR(IF(RIGHT(VLOOKUP($A16,csapatok!$A:$NN,CD$320,FALSE),5)="Csere",VLOOKUP(LEFT(VLOOKUP($A16,csapatok!$A:$NN,CD$320,FALSE),LEN(VLOOKUP($A16,csapatok!$A:$NN,CD$320,FALSE))-6),'csapat-ranglista'!$A:$FP,CD$321,FALSE)/8,VLOOKUP(VLOOKUP($A16,csapatok!$A:$NN,CD$320,FALSE),'csapat-ranglista'!$A:$FP,CD$321,FALSE)/4),0)</f>
        <v>0</v>
      </c>
      <c r="CE16" s="223">
        <f>IFERROR(IF(RIGHT(VLOOKUP($A16,csapatok!$A:$NN,CE$320,FALSE),5)="Csere",VLOOKUP(LEFT(VLOOKUP($A16,csapatok!$A:$NN,CE$320,FALSE),LEN(VLOOKUP($A16,csapatok!$A:$NN,CE$320,FALSE))-6),'csapat-ranglista'!$A:$FP,CE$321,FALSE)/8,VLOOKUP(VLOOKUP($A16,csapatok!$A:$NN,CE$320,FALSE),'csapat-ranglista'!$A:$FP,CE$321,FALSE)/4),0)</f>
        <v>0</v>
      </c>
      <c r="CF16" s="223">
        <f>IFERROR(IF(RIGHT(VLOOKUP($A16,csapatok!$A:$NN,CF$320,FALSE),5)="Csere",VLOOKUP(LEFT(VLOOKUP($A16,csapatok!$A:$NN,CF$320,FALSE),LEN(VLOOKUP($A16,csapatok!$A:$NN,CF$320,FALSE))-6),'csapat-ranglista'!$A:$FP,CF$321,FALSE)/8,VLOOKUP(VLOOKUP($A16,csapatok!$A:$NN,CF$320,FALSE),'csapat-ranglista'!$A:$FP,CF$321,FALSE)/4),0)</f>
        <v>0</v>
      </c>
      <c r="CG16" s="223">
        <f>IFERROR(IF(RIGHT(VLOOKUP($A16,csapatok!$A:$NN,CG$320,FALSE),5)="Csere",VLOOKUP(LEFT(VLOOKUP($A16,csapatok!$A:$NN,CG$320,FALSE),LEN(VLOOKUP($A16,csapatok!$A:$NN,CG$320,FALSE))-6),'csapat-ranglista'!$A:$FP,CG$321,FALSE)/8,VLOOKUP(VLOOKUP($A16,csapatok!$A:$NN,CG$320,FALSE),'csapat-ranglista'!$A:$FP,CG$321,FALSE)/4),0)</f>
        <v>0</v>
      </c>
      <c r="CH16" s="223">
        <f>IFERROR(IF(RIGHT(VLOOKUP($A16,csapatok!$A:$NN,CH$320,FALSE),5)="Csere",VLOOKUP(LEFT(VLOOKUP($A16,csapatok!$A:$NN,CH$320,FALSE),LEN(VLOOKUP($A16,csapatok!$A:$NN,CH$320,FALSE))-6),'csapat-ranglista'!$A:$FP,CH$321,FALSE)/8,VLOOKUP(VLOOKUP($A16,csapatok!$A:$NN,CH$320,FALSE),'csapat-ranglista'!$A:$FP,CH$321,FALSE)/4),0)</f>
        <v>0</v>
      </c>
      <c r="CI16" s="223">
        <f>IFERROR(IF(RIGHT(VLOOKUP($A16,csapatok!$A:$NN,CI$320,FALSE),5)="Csere",VLOOKUP(LEFT(VLOOKUP($A16,csapatok!$A:$NN,CI$320,FALSE),LEN(VLOOKUP($A16,csapatok!$A:$NN,CI$320,FALSE))-6),'csapat-ranglista'!$A:$FP,CI$321,FALSE)/8,VLOOKUP(VLOOKUP($A16,csapatok!$A:$NN,CI$320,FALSE),'csapat-ranglista'!$A:$FP,CI$321,FALSE)/4),0)</f>
        <v>0</v>
      </c>
      <c r="CJ16" s="224">
        <f>versenyek!$IQ$11*IFERROR(VLOOKUP(VLOOKUP($A16,versenyek!IP:IR,3,FALSE),szabalyok!$A$16:$B$23,2,FALSE)/4,0)</f>
        <v>0</v>
      </c>
      <c r="CK16" s="224">
        <f>versenyek!$IT$11*IFERROR(VLOOKUP(VLOOKUP($A16,versenyek!IS:IU,3,FALSE),szabalyok!$A$16:$B$23,2,FALSE)/4,0)</f>
        <v>0</v>
      </c>
      <c r="CL16" s="223">
        <f>IFERROR(IF(RIGHT(VLOOKUP($A16,csapatok!$A:$NN,CL$320,FALSE),5)="Csere",VLOOKUP(LEFT(VLOOKUP($A16,csapatok!$A:$NN,CL$320,FALSE),LEN(VLOOKUP($A16,csapatok!$A:$NN,CL$320,FALSE))-6),'csapat-ranglista'!$A:$FP,CL$321,FALSE)/8,VLOOKUP(VLOOKUP($A16,csapatok!$A:$NN,CL$320,FALSE),'csapat-ranglista'!$A:$FP,CL$321,FALSE)/4),0)</f>
        <v>0</v>
      </c>
      <c r="CM16" s="223">
        <f>IFERROR(IF(RIGHT(VLOOKUP($A16,csapatok!$A:$NN,CM$320,FALSE),5)="Csere",VLOOKUP(LEFT(VLOOKUP($A16,csapatok!$A:$NN,CM$320,FALSE),LEN(VLOOKUP($A16,csapatok!$A:$NN,CM$320,FALSE))-6),'csapat-ranglista'!$A:$FP,CM$321,FALSE)/8,VLOOKUP(VLOOKUP($A16,csapatok!$A:$NN,CM$320,FALSE),'csapat-ranglista'!$A:$FP,CM$321,FALSE)/4),0)</f>
        <v>0</v>
      </c>
      <c r="CN16" s="223">
        <f>IFERROR(IF(RIGHT(VLOOKUP($A16,csapatok!$A:$NN,CN$320,FALSE),5)="Csere",VLOOKUP(LEFT(VLOOKUP($A16,csapatok!$A:$NN,CN$320,FALSE),LEN(VLOOKUP($A16,csapatok!$A:$NN,CN$320,FALSE))-6),'csapat-ranglista'!$A:$FP,CN$321,FALSE)/8,VLOOKUP(VLOOKUP($A16,csapatok!$A:$NN,CN$320,FALSE),'csapat-ranglista'!$A:$FP,CN$321,FALSE)/4),0)</f>
        <v>0</v>
      </c>
      <c r="CO16" s="223">
        <f>IFERROR(IF(RIGHT(VLOOKUP($A16,csapatok!$A:$NN,CO$320,FALSE),5)="Csere",VLOOKUP(LEFT(VLOOKUP($A16,csapatok!$A:$NN,CO$320,FALSE),LEN(VLOOKUP($A16,csapatok!$A:$NN,CO$320,FALSE))-6),'csapat-ranglista'!$A:$FP,CO$321,FALSE)/8,VLOOKUP(VLOOKUP($A16,csapatok!$A:$NN,CO$320,FALSE),'csapat-ranglista'!$A:$FP,CO$321,FALSE)/4),0)</f>
        <v>0</v>
      </c>
      <c r="CP16" s="223">
        <f>IFERROR(IF(RIGHT(VLOOKUP($A16,csapatok!$A:$NN,CP$320,FALSE),5)="Csere",VLOOKUP(LEFT(VLOOKUP($A16,csapatok!$A:$NN,CP$320,FALSE),LEN(VLOOKUP($A16,csapatok!$A:$NN,CP$320,FALSE))-6),'csapat-ranglista'!$A:$FP,CP$321,FALSE)/8,VLOOKUP(VLOOKUP($A16,csapatok!$A:$NN,CP$320,FALSE),'csapat-ranglista'!$A:$FP,CP$321,FALSE)/4),0)</f>
        <v>0</v>
      </c>
      <c r="CQ16" s="223">
        <f>IFERROR(IF(RIGHT(VLOOKUP($A16,csapatok!$A:$NN,CQ$320,FALSE),5)="Csere",VLOOKUP(LEFT(VLOOKUP($A16,csapatok!$A:$NN,CQ$320,FALSE),LEN(VLOOKUP($A16,csapatok!$A:$NN,CQ$320,FALSE))-6),'csapat-ranglista'!$A:$FP,CQ$321,FALSE)/8,VLOOKUP(VLOOKUP($A16,csapatok!$A:$NN,CQ$320,FALSE),'csapat-ranglista'!$A:$FP,CQ$321,FALSE)/4),0)</f>
        <v>0</v>
      </c>
      <c r="CR16" s="223">
        <f>IFERROR(IF(RIGHT(VLOOKUP($A16,csapatok!$A:$NN,CR$320,FALSE),5)="Csere",VLOOKUP(LEFT(VLOOKUP($A16,csapatok!$A:$NN,CR$320,FALSE),LEN(VLOOKUP($A16,csapatok!$A:$NN,CR$320,FALSE))-6),'csapat-ranglista'!$A:$FP,CR$321,FALSE)/8,VLOOKUP(VLOOKUP($A16,csapatok!$A:$NN,CR$320,FALSE),'csapat-ranglista'!$A:$FP,CR$321,FALSE)/4),0)</f>
        <v>0</v>
      </c>
      <c r="CS16" s="223">
        <f>IFERROR(IF(RIGHT(VLOOKUP($A16,csapatok!$A:$NN,CS$320,FALSE),5)="Csere",VLOOKUP(LEFT(VLOOKUP($A16,csapatok!$A:$NN,CS$320,FALSE),LEN(VLOOKUP($A16,csapatok!$A:$NN,CS$320,FALSE))-6),'csapat-ranglista'!$A:$FP,CS$321,FALSE)/8,VLOOKUP(VLOOKUP($A16,csapatok!$A:$NN,CS$320,FALSE),'csapat-ranglista'!$A:$FP,CS$321,FALSE)/4),0)</f>
        <v>0</v>
      </c>
      <c r="CT16" s="223">
        <f>IFERROR(IF(RIGHT(VLOOKUP($A16,csapatok!$A:$NN,CT$320,FALSE),5)="Csere",VLOOKUP(LEFT(VLOOKUP($A16,csapatok!$A:$NN,CT$320,FALSE),LEN(VLOOKUP($A16,csapatok!$A:$NN,CT$320,FALSE))-6),'csapat-ranglista'!$A:$FP,CT$321,FALSE)/8,VLOOKUP(VLOOKUP($A16,csapatok!$A:$NN,CT$320,FALSE),'csapat-ranglista'!$A:$FP,CT$321,FALSE)/4),0)</f>
        <v>0</v>
      </c>
      <c r="CU16" s="223">
        <f>IFERROR(IF(RIGHT(VLOOKUP($A16,csapatok!$A:$NN,CU$320,FALSE),5)="Csere",VLOOKUP(LEFT(VLOOKUP($A16,csapatok!$A:$NN,CU$320,FALSE),LEN(VLOOKUP($A16,csapatok!$A:$NN,CU$320,FALSE))-6),'csapat-ranglista'!$A:$FP,CU$321,FALSE)/8,VLOOKUP(VLOOKUP($A16,csapatok!$A:$NN,CU$320,FALSE),'csapat-ranglista'!$A:$FP,CU$321,FALSE)/4),0)</f>
        <v>15.379650448875717</v>
      </c>
      <c r="CV16" s="223">
        <f>IFERROR(IF(RIGHT(VLOOKUP($A16,csapatok!$A:$NN,CV$320,FALSE),5)="Csere",VLOOKUP(LEFT(VLOOKUP($A16,csapatok!$A:$NN,CV$320,FALSE),LEN(VLOOKUP($A16,csapatok!$A:$NN,CV$320,FALSE))-6),'csapat-ranglista'!$A:$FP,CV$321,FALSE)/8,VLOOKUP(VLOOKUP($A16,csapatok!$A:$NN,CV$320,FALSE),'csapat-ranglista'!$A:$FP,CV$321,FALSE)/4),0)</f>
        <v>0</v>
      </c>
      <c r="CW16" s="223">
        <f>IFERROR(IF(RIGHT(VLOOKUP($A16,csapatok!$A:$NN,CW$320,FALSE),5)="Csere",VLOOKUP(LEFT(VLOOKUP($A16,csapatok!$A:$NN,CW$320,FALSE),LEN(VLOOKUP($A16,csapatok!$A:$NN,CW$320,FALSE))-6),'csapat-ranglista'!$A:$FP,CW$321,FALSE)/8,VLOOKUP(VLOOKUP($A16,csapatok!$A:$NN,CW$320,FALSE),'csapat-ranglista'!$A:$FP,CW$321,FALSE)/4),0)</f>
        <v>0</v>
      </c>
      <c r="CX16" s="223">
        <f>IFERROR(IF(RIGHT(VLOOKUP($A16,csapatok!$A:$NN,CX$320,FALSE),5)="Csere",VLOOKUP(LEFT(VLOOKUP($A16,csapatok!$A:$NN,CX$320,FALSE),LEN(VLOOKUP($A16,csapatok!$A:$NN,CX$320,FALSE))-6),'csapat-ranglista'!$A:$FP,CX$321,FALSE)/8,VLOOKUP(VLOOKUP($A16,csapatok!$A:$NN,CX$320,FALSE),'csapat-ranglista'!$A:$FP,CX$321,FALSE)/4),0)</f>
        <v>0</v>
      </c>
      <c r="CY16" s="223">
        <f>IFERROR(IF(RIGHT(VLOOKUP($A16,csapatok!$A:$NN,CY$320,FALSE),5)="Csere",VLOOKUP(LEFT(VLOOKUP($A16,csapatok!$A:$NN,CY$320,FALSE),LEN(VLOOKUP($A16,csapatok!$A:$NN,CY$320,FALSE))-6),'csapat-ranglista'!$A:$FP,CY$321,FALSE)/8,VLOOKUP(VLOOKUP($A16,csapatok!$A:$NN,CY$320,FALSE),'csapat-ranglista'!$A:$FP,CY$321,FALSE)/4),0)</f>
        <v>0</v>
      </c>
      <c r="CZ16" s="223">
        <f>IFERROR(IF(RIGHT(VLOOKUP($A16,csapatok!$A:$NN,CZ$320,FALSE),5)="Csere",VLOOKUP(LEFT(VLOOKUP($A16,csapatok!$A:$NN,CZ$320,FALSE),LEN(VLOOKUP($A16,csapatok!$A:$NN,CZ$320,FALSE))-6),'csapat-ranglista'!$A:$FP,CZ$321,FALSE)/8,VLOOKUP(VLOOKUP($A16,csapatok!$A:$NN,CZ$320,FALSE),'csapat-ranglista'!$A:$FP,CZ$321,FALSE)/4),0)</f>
        <v>0</v>
      </c>
      <c r="DA16" s="223">
        <f>IFERROR(IF(RIGHT(VLOOKUP($A16,csapatok!$A:$NN,DA$320,FALSE),5)="Csere",VLOOKUP(LEFT(VLOOKUP($A16,csapatok!$A:$NN,DA$320,FALSE),LEN(VLOOKUP($A16,csapatok!$A:$NN,DA$320,FALSE))-6),'csapat-ranglista'!$A:$FP,DA$321,FALSE)/8,VLOOKUP(VLOOKUP($A16,csapatok!$A:$NN,DA$320,FALSE),'csapat-ranglista'!$A:$FP,DA$321,FALSE)/4),0)</f>
        <v>0</v>
      </c>
      <c r="DB16" s="223">
        <f>IFERROR(IF(RIGHT(VLOOKUP($A16,csapatok!$A:$NN,DB$320,FALSE),5)="Csere",VLOOKUP(LEFT(VLOOKUP($A16,csapatok!$A:$NN,DB$320,FALSE),LEN(VLOOKUP($A16,csapatok!$A:$NN,DB$320,FALSE))-6),'csapat-ranglista'!$A:$FP,DB$321,FALSE)/8,VLOOKUP(VLOOKUP($A16,csapatok!$A:$NN,DB$320,FALSE),'csapat-ranglista'!$A:$FP,DB$321,FALSE)/4),0)</f>
        <v>0</v>
      </c>
      <c r="DC16" s="223">
        <f>IFERROR(IF(RIGHT(VLOOKUP($A16,csapatok!$A:$NN,DC$320,FALSE),5)="Csere",VLOOKUP(LEFT(VLOOKUP($A16,csapatok!$A:$NN,DC$320,FALSE),LEN(VLOOKUP($A16,csapatok!$A:$NN,DC$320,FALSE))-6),'csapat-ranglista'!$A:$FP,DC$321,FALSE)/8,VLOOKUP(VLOOKUP($A16,csapatok!$A:$NN,DC$320,FALSE),'csapat-ranglista'!$A:$FP,DC$321,FALSE)/4),0)</f>
        <v>0</v>
      </c>
      <c r="DD16" s="223">
        <f>IFERROR(IF(RIGHT(VLOOKUP($A16,csapatok!$A:$NN,DD$320,FALSE),5)="Csere",VLOOKUP(LEFT(VLOOKUP($A16,csapatok!$A:$NN,DD$320,FALSE),LEN(VLOOKUP($A16,csapatok!$A:$NN,DD$320,FALSE))-6),'csapat-ranglista'!$A:$FP,DD$321,FALSE)/8,VLOOKUP(VLOOKUP($A16,csapatok!$A:$NN,DD$320,FALSE),'csapat-ranglista'!$A:$FP,DD$321,FALSE)/4),0)</f>
        <v>0</v>
      </c>
      <c r="DE16" s="223">
        <f>IFERROR(IF(RIGHT(VLOOKUP($A16,csapatok!$A:$NN,DE$320,FALSE),5)="Csere",VLOOKUP(LEFT(VLOOKUP($A16,csapatok!$A:$NN,DE$320,FALSE),LEN(VLOOKUP($A16,csapatok!$A:$NN,DE$320,FALSE))-6),'csapat-ranglista'!$A:$FP,DE$321,FALSE)/8,VLOOKUP(VLOOKUP($A16,csapatok!$A:$NN,DE$320,FALSE),'csapat-ranglista'!$A:$FP,DE$321,FALSE)/4),0)</f>
        <v>0</v>
      </c>
      <c r="DF16" s="223">
        <f>IFERROR(IF(RIGHT(VLOOKUP($A16,csapatok!$A:$NN,DF$320,FALSE),5)="Csere",VLOOKUP(LEFT(VLOOKUP($A16,csapatok!$A:$NN,DF$320,FALSE),LEN(VLOOKUP($A16,csapatok!$A:$NN,DF$320,FALSE))-6),'csapat-ranglista'!$A:$FP,DF$321,FALSE)/8,VLOOKUP(VLOOKUP($A16,csapatok!$A:$NN,DF$320,FALSE),'csapat-ranglista'!$A:$FP,DF$321,FALSE)/4),0)</f>
        <v>0</v>
      </c>
      <c r="DG16" s="223">
        <f>IFERROR(IF(RIGHT(VLOOKUP($A16,csapatok!$A:$NN,DG$320,FALSE),5)="Csere",VLOOKUP(LEFT(VLOOKUP($A16,csapatok!$A:$NN,DG$320,FALSE),LEN(VLOOKUP($A16,csapatok!$A:$NN,DG$320,FALSE))-6),'csapat-ranglista'!$A:$FP,DG$321,FALSE)/8,VLOOKUP(VLOOKUP($A16,csapatok!$A:$NN,DG$320,FALSE),'csapat-ranglista'!$A:$FP,DG$321,FALSE)/4),0)</f>
        <v>0</v>
      </c>
      <c r="DH16" s="223">
        <f>IFERROR(IF(RIGHT(VLOOKUP($A16,csapatok!$A:$NN,DH$320,FALSE),5)="Csere",VLOOKUP(LEFT(VLOOKUP($A16,csapatok!$A:$NN,DH$320,FALSE),LEN(VLOOKUP($A16,csapatok!$A:$NN,DH$320,FALSE))-6),'csapat-ranglista'!$A:$FP,DH$321,FALSE)/8,VLOOKUP(VLOOKUP($A16,csapatok!$A:$NN,DH$320,FALSE),'csapat-ranglista'!$A:$FP,DH$321,FALSE)/4),0)</f>
        <v>0</v>
      </c>
      <c r="DI16" s="223">
        <f>IFERROR(IF(RIGHT(VLOOKUP($A16,csapatok!$A:$NN,DI$320,FALSE),5)="Csere",VLOOKUP(LEFT(VLOOKUP($A16,csapatok!$A:$NN,DI$320,FALSE),LEN(VLOOKUP($A16,csapatok!$A:$NN,DI$320,FALSE))-6),'csapat-ranglista'!$A:$FP,DI$321,FALSE)/8,VLOOKUP(VLOOKUP($A16,csapatok!$A:$NN,DI$320,FALSE),'csapat-ranglista'!$A:$FP,DI$321,FALSE)/4),0)</f>
        <v>0</v>
      </c>
      <c r="DJ16" s="223">
        <f>IFERROR(IF(RIGHT(VLOOKUP($A16,csapatok!$A:$NN,DJ$320,FALSE),5)="Csere",VLOOKUP(LEFT(VLOOKUP($A16,csapatok!$A:$NN,DJ$320,FALSE),LEN(VLOOKUP($A16,csapatok!$A:$NN,DJ$320,FALSE))-6),'csapat-ranglista'!$A:$FP,DJ$321,FALSE)/8,VLOOKUP(VLOOKUP($A16,csapatok!$A:$NN,DJ$320,FALSE),'csapat-ranglista'!$A:$FP,DJ$321,FALSE)/4),0)</f>
        <v>0</v>
      </c>
      <c r="DK16" s="223">
        <f>IFERROR(IF(RIGHT(VLOOKUP($A16,csapatok!$A:$NN,DK$320,FALSE),5)="Csere",VLOOKUP(LEFT(VLOOKUP($A16,csapatok!$A:$NN,DK$320,FALSE),LEN(VLOOKUP($A16,csapatok!$A:$NN,DK$320,FALSE))-6),'csapat-ranglista'!$A:$FP,DK$321,FALSE)/8,VLOOKUP(VLOOKUP($A16,csapatok!$A:$NN,DK$320,FALSE),'csapat-ranglista'!$A:$FP,DK$321,FALSE)/4),0)</f>
        <v>0</v>
      </c>
      <c r="DL16" s="223">
        <f>IFERROR(IF(RIGHT(VLOOKUP($A16,csapatok!$A:$NN,DL$320,FALSE),5)="Csere",VLOOKUP(LEFT(VLOOKUP($A16,csapatok!$A:$NN,DL$320,FALSE),LEN(VLOOKUP($A16,csapatok!$A:$NN,DL$320,FALSE))-6),'csapat-ranglista'!$A:$FP,DL$321,FALSE)/8,VLOOKUP(VLOOKUP($A16,csapatok!$A:$NN,DL$320,FALSE),'csapat-ranglista'!$A:$FP,DL$321,FALSE)/4),0)</f>
        <v>28.027091536227381</v>
      </c>
      <c r="DM16" s="223">
        <f>IFERROR(IF(RIGHT(VLOOKUP($A16,csapatok!$A:$NN,DM$320,FALSE),5)="Csere",VLOOKUP(LEFT(VLOOKUP($A16,csapatok!$A:$NN,DM$320,FALSE),LEN(VLOOKUP($A16,csapatok!$A:$NN,DM$320,FALSE))-6),'csapat-ranglista'!$A:$FP,DM$321,FALSE)/8,VLOOKUP(VLOOKUP($A16,csapatok!$A:$NN,DM$320,FALSE),'csapat-ranglista'!$A:$FP,DM$321,FALSE)/4),0)</f>
        <v>0</v>
      </c>
      <c r="DN16" s="223">
        <f>IFERROR(IF(RIGHT(VLOOKUP($A16,csapatok!$A:$NN,DN$320,FALSE),5)="Csere",VLOOKUP(LEFT(VLOOKUP($A16,csapatok!$A:$NN,DN$320,FALSE),LEN(VLOOKUP($A16,csapatok!$A:$NN,DN$320,FALSE))-6),'csapat-ranglista'!$A:$FP,DN$321,FALSE)/8,VLOOKUP(VLOOKUP($A16,csapatok!$A:$NN,DN$320,FALSE),'csapat-ranglista'!$A:$FP,DN$321,FALSE)/4),0)</f>
        <v>0</v>
      </c>
      <c r="DO16" s="224">
        <f>versenyek!$MF$11*IFERROR(VLOOKUP(VLOOKUP($A16,versenyek!ME:MG,3,FALSE),szabalyok!$A$16:$B$23,2,FALSE)/4,0)</f>
        <v>0</v>
      </c>
      <c r="DP16" s="224">
        <f>versenyek!$MI$11*IFERROR(VLOOKUP(VLOOKUP($A16,versenyek!MH:MJ,3,FALSE),szabalyok!$A$16:$B$23,2,FALSE)/4,0)</f>
        <v>0</v>
      </c>
      <c r="DQ16" s="223">
        <f>IFERROR(IF(RIGHT(VLOOKUP($A16,csapatok!$A:$NN,DQ$320,FALSE),5)="Csere",VLOOKUP(LEFT(VLOOKUP($A16,csapatok!$A:$NN,DQ$320,FALSE),LEN(VLOOKUP($A16,csapatok!$A:$NN,DQ$320,FALSE))-6),'csapat-ranglista'!$A:$FP,DQ$321,FALSE)/8,VLOOKUP(VLOOKUP($A16,csapatok!$A:$NN,DQ$320,FALSE),'csapat-ranglista'!$A:$FP,DQ$321,FALSE)/4),0)</f>
        <v>45</v>
      </c>
      <c r="DR16" s="223">
        <f>IFERROR(IF(RIGHT(VLOOKUP($A16,csapatok!$A:$NN,DR$320,FALSE),5)="Csere",VLOOKUP(LEFT(VLOOKUP($A16,csapatok!$A:$NN,DR$320,FALSE),LEN(VLOOKUP($A16,csapatok!$A:$NN,DR$320,FALSE))-6),'csapat-ranglista'!$A:$FP,DR$321,FALSE)/8,VLOOKUP(VLOOKUP($A16,csapatok!$A:$NN,DR$320,FALSE),'csapat-ranglista'!$A:$FP,DR$321,FALSE)/4),0)</f>
        <v>0</v>
      </c>
      <c r="DS16" s="223">
        <f>IFERROR(IF(RIGHT(VLOOKUP($A16,csapatok!$A:$NN,DS$320,FALSE),5)="Csere",VLOOKUP(LEFT(VLOOKUP($A16,csapatok!$A:$NN,DS$320,FALSE),LEN(VLOOKUP($A16,csapatok!$A:$NN,DS$320,FALSE))-6),'csapat-ranglista'!$A:$FP,DS$321,FALSE)/8,VLOOKUP(VLOOKUP($A16,csapatok!$A:$NN,DS$320,FALSE),'csapat-ranglista'!$A:$FP,DS$321,FALSE)/4),0)</f>
        <v>4.0433876166719882</v>
      </c>
      <c r="DT16" s="223">
        <f>IFERROR(IF(RIGHT(VLOOKUP($A16,csapatok!$A:$NN,DT$320,FALSE),5)="Csere",VLOOKUP(LEFT(VLOOKUP($A16,csapatok!$A:$NN,DT$320,FALSE),LEN(VLOOKUP($A16,csapatok!$A:$NN,DT$320,FALSE))-6),'csapat-ranglista'!$A:$FP,DT$321,FALSE)/8,VLOOKUP(VLOOKUP($A16,csapatok!$A:$NN,DT$320,FALSE),'csapat-ranglista'!$A:$FP,DT$321,FALSE)/4),0)</f>
        <v>0</v>
      </c>
      <c r="DU16" s="223">
        <f>IFERROR(IF(RIGHT(VLOOKUP($A16,csapatok!$A:$NN,DU$320,FALSE),5)="Csere",VLOOKUP(LEFT(VLOOKUP($A16,csapatok!$A:$NN,DU$320,FALSE),LEN(VLOOKUP($A16,csapatok!$A:$NN,DU$320,FALSE))-6),'csapat-ranglista'!$A:$FP,DU$321,FALSE)/8,VLOOKUP(VLOOKUP($A16,csapatok!$A:$NN,DU$320,FALSE),'csapat-ranglista'!$A:$FP,DU$321,FALSE)/4),0)</f>
        <v>0</v>
      </c>
      <c r="DV16" s="223">
        <f>IFERROR(IF(RIGHT(VLOOKUP($A16,csapatok!$A:$NN,DV$320,FALSE),5)="Csere",VLOOKUP(LEFT(VLOOKUP($A16,csapatok!$A:$NN,DV$320,FALSE),LEN(VLOOKUP($A16,csapatok!$A:$NN,DV$320,FALSE))-6),'csapat-ranglista'!$A:$FP,DV$321,FALSE)/8,VLOOKUP(VLOOKUP($A16,csapatok!$A:$NN,DV$320,FALSE),'csapat-ranglista'!$A:$FP,DV$321,FALSE)/4),0)</f>
        <v>0</v>
      </c>
      <c r="DW16" s="223">
        <f>IFERROR(IF(RIGHT(VLOOKUP($A16,csapatok!$A:$NN,DW$320,FALSE),5)="Csere",VLOOKUP(LEFT(VLOOKUP($A16,csapatok!$A:$NN,DW$320,FALSE),LEN(VLOOKUP($A16,csapatok!$A:$NN,DW$320,FALSE))-6),'csapat-ranglista'!$A:$FP,DW$321,FALSE)/8,VLOOKUP(VLOOKUP($A16,csapatok!$A:$NN,DW$320,FALSE),'csapat-ranglista'!$A:$FP,DW$321,FALSE)/4),0)</f>
        <v>9.5194887433954314</v>
      </c>
      <c r="DX16" s="223">
        <f>IFERROR(IF(RIGHT(VLOOKUP($A16,csapatok!$A:$NN,DX$320,FALSE),5)="Csere",VLOOKUP(LEFT(VLOOKUP($A16,csapatok!$A:$NN,DX$320,FALSE),LEN(VLOOKUP($A16,csapatok!$A:$NN,DX$320,FALSE))-6),'csapat-ranglista'!$A:$FP,DX$321,FALSE)/8,VLOOKUP(VLOOKUP($A16,csapatok!$A:$NN,DX$320,FALSE),'csapat-ranglista'!$A:$FP,DX$321,FALSE)/4),0)</f>
        <v>0</v>
      </c>
      <c r="DY16" s="223">
        <f>IFERROR(IF(RIGHT(VLOOKUP($A16,csapatok!$A:$NN,DY$320,FALSE),5)="Csere",VLOOKUP(LEFT(VLOOKUP($A16,csapatok!$A:$NN,DY$320,FALSE),LEN(VLOOKUP($A16,csapatok!$A:$NN,DY$320,FALSE))-6),'csapat-ranglista'!$A:$FP,DY$321,FALSE)/8,VLOOKUP(VLOOKUP($A16,csapatok!$A:$NN,DY$320,FALSE),'csapat-ranglista'!$A:$FP,DY$321,FALSE)/4),0)</f>
        <v>0</v>
      </c>
      <c r="DZ16" s="223">
        <f>IFERROR(IF(RIGHT(VLOOKUP($A16,csapatok!$A:$NN,DZ$320,FALSE),5)="Csere",VLOOKUP(LEFT(VLOOKUP($A16,csapatok!$A:$NN,DZ$320,FALSE),LEN(VLOOKUP($A16,csapatok!$A:$NN,DZ$320,FALSE))-6),'csapat-ranglista'!$A:$FP,DZ$321,FALSE)/8,VLOOKUP(VLOOKUP($A16,csapatok!$A:$NN,DZ$320,FALSE),'csapat-ranglista'!$A:$FP,DZ$321,FALSE)/4),0)</f>
        <v>0</v>
      </c>
      <c r="EA16" s="223">
        <f>IFERROR(IF(RIGHT(VLOOKUP($A16,csapatok!$A:$NN,EA$320,FALSE),5)="Csere",VLOOKUP(LEFT(VLOOKUP($A16,csapatok!$A:$NN,EA$320,FALSE),LEN(VLOOKUP($A16,csapatok!$A:$NN,EA$320,FALSE))-6),'csapat-ranglista'!$A:$FP,EA$321,FALSE)/8,VLOOKUP(VLOOKUP($A16,csapatok!$A:$NN,EA$320,FALSE),'csapat-ranglista'!$A:$FP,EA$321,FALSE)/4),0)</f>
        <v>0</v>
      </c>
      <c r="EB16" s="223">
        <f>IFERROR(IF(RIGHT(VLOOKUP($A16,csapatok!$A:$NN,EB$320,FALSE),5)="Csere",VLOOKUP(LEFT(VLOOKUP($A16,csapatok!$A:$NN,EB$320,FALSE),LEN(VLOOKUP($A16,csapatok!$A:$NN,EB$320,FALSE))-6),'csapat-ranglista'!$A:$FP,EB$321,FALSE)/8,VLOOKUP(VLOOKUP($A16,csapatok!$A:$NN,EB$320,FALSE),'csapat-ranglista'!$A:$FP,EB$321,FALSE)/4),0)</f>
        <v>0</v>
      </c>
      <c r="EC16" s="223">
        <f>IFERROR(IF(RIGHT(VLOOKUP($A16,csapatok!$A:$NN,EC$320,FALSE),5)="Csere",VLOOKUP(LEFT(VLOOKUP($A16,csapatok!$A:$NN,EC$320,FALSE),LEN(VLOOKUP($A16,csapatok!$A:$NN,EC$320,FALSE))-6),'csapat-ranglista'!$A:$FP,EC$321,FALSE)/8,VLOOKUP(VLOOKUP($A16,csapatok!$A:$NN,EC$320,FALSE),'csapat-ranglista'!$A:$FP,EC$321,FALSE)/4),0)</f>
        <v>0</v>
      </c>
      <c r="ED16" s="223">
        <f>IFERROR(IF(RIGHT(VLOOKUP($A16,csapatok!$A:$NN,ED$320,FALSE),5)="Csere",VLOOKUP(LEFT(VLOOKUP($A16,csapatok!$A:$NN,ED$320,FALSE),LEN(VLOOKUP($A16,csapatok!$A:$NN,ED$320,FALSE))-6),'csapat-ranglista'!$A:$FP,ED$321,FALSE)/8,VLOOKUP(VLOOKUP($A16,csapatok!$A:$NN,ED$320,FALSE),'csapat-ranglista'!$A:$FP,ED$321,FALSE)/4),0)</f>
        <v>2.230463740078791</v>
      </c>
      <c r="EE16" s="223">
        <f>IFERROR(IF(RIGHT(VLOOKUP($A16,csapatok!$A:$NN,EE$320,FALSE),5)="Csere",VLOOKUP(LEFT(VLOOKUP($A16,csapatok!$A:$NN,EE$320,FALSE),LEN(VLOOKUP($A16,csapatok!$A:$NN,EE$320,FALSE))-6),'csapat-ranglista'!$A:$FP,EE$321,FALSE)/8,VLOOKUP(VLOOKUP($A16,csapatok!$A:$NN,EE$320,FALSE),'csapat-ranglista'!$A:$FP,EE$321,FALSE)/4),0)</f>
        <v>0</v>
      </c>
      <c r="EF16" s="223">
        <f>IFERROR(IF(RIGHT(VLOOKUP($A16,csapatok!$A:$NN,EF$320,FALSE),5)="Csere",VLOOKUP(LEFT(VLOOKUP($A16,csapatok!$A:$NN,EF$320,FALSE),LEN(VLOOKUP($A16,csapatok!$A:$NN,EF$320,FALSE))-6),'csapat-ranglista'!$A:$FP,EF$321,FALSE)/8,VLOOKUP(VLOOKUP($A16,csapatok!$A:$NN,EF$320,FALSE),'csapat-ranglista'!$A:$FP,EF$321,FALSE)/4),0)</f>
        <v>0</v>
      </c>
      <c r="EG16" s="223">
        <f>IFERROR(IF(RIGHT(VLOOKUP($A16,csapatok!$A:$NN,EG$320,FALSE),5)="Csere",VLOOKUP(LEFT(VLOOKUP($A16,csapatok!$A:$NN,EG$320,FALSE),LEN(VLOOKUP($A16,csapatok!$A:$NN,EG$320,FALSE))-6),'csapat-ranglista'!$A:$FP,EG$321,FALSE)/8,VLOOKUP(VLOOKUP($A16,csapatok!$A:$NN,EG$320,FALSE),'csapat-ranglista'!$A:$FP,EG$321,FALSE)/4),0)</f>
        <v>0</v>
      </c>
      <c r="EH16" s="223">
        <f>IFERROR(IF(RIGHT(VLOOKUP($A16,csapatok!$A:$NN,EH$320,FALSE),5)="Csere",VLOOKUP(LEFT(VLOOKUP($A16,csapatok!$A:$NN,EH$320,FALSE),LEN(VLOOKUP($A16,csapatok!$A:$NN,EH$320,FALSE))-6),'csapat-ranglista'!$A:$FP,EH$321,FALSE)/8,VLOOKUP(VLOOKUP($A16,csapatok!$A:$NN,EH$320,FALSE),'csapat-ranglista'!$A:$FP,EH$321,FALSE)/4),0)</f>
        <v>0</v>
      </c>
      <c r="EI16" s="223">
        <f>IFERROR(IF(RIGHT(VLOOKUP($A16,csapatok!$A:$NN,EI$320,FALSE),5)="Csere",VLOOKUP(LEFT(VLOOKUP($A16,csapatok!$A:$NN,EI$320,FALSE),LEN(VLOOKUP($A16,csapatok!$A:$NN,EI$320,FALSE))-6),'csapat-ranglista'!$A:$FP,EI$321,FALSE)/8,VLOOKUP(VLOOKUP($A16,csapatok!$A:$NN,EI$320,FALSE),'csapat-ranglista'!$A:$FP,EI$321,FALSE)/4),0)</f>
        <v>0</v>
      </c>
      <c r="EJ16" s="223">
        <f>IFERROR(IF(RIGHT(VLOOKUP($A16,csapatok!$A:$NN,EJ$320,FALSE),5)="Csere",VLOOKUP(LEFT(VLOOKUP($A16,csapatok!$A:$NN,EJ$320,FALSE),LEN(VLOOKUP($A16,csapatok!$A:$NN,EJ$320,FALSE))-6),'csapat-ranglista'!$A:$FP,EJ$321,FALSE)/8,VLOOKUP(VLOOKUP($A16,csapatok!$A:$NN,EJ$320,FALSE),'csapat-ranglista'!$A:$FP,EJ$321,FALSE)/4),0)</f>
        <v>14.577324162414021</v>
      </c>
      <c r="EK16" s="223">
        <f>IFERROR(IF(RIGHT(VLOOKUP($A16,csapatok!$A:$NN,EK$320,FALSE),5)="Csere",VLOOKUP(LEFT(VLOOKUP($A16,csapatok!$A:$NN,EK$320,FALSE),LEN(VLOOKUP($A16,csapatok!$A:$NN,EK$320,FALSE))-6),'csapat-ranglista'!$A:$FP,EK$321,FALSE)/8,VLOOKUP(VLOOKUP($A16,csapatok!$A:$NN,EK$320,FALSE),'csapat-ranglista'!$A:$FP,EK$321,FALSE)/4),0)</f>
        <v>0</v>
      </c>
      <c r="EL16" s="223">
        <f>IFERROR(IF(RIGHT(VLOOKUP($A16,csapatok!$A:$NN,EL$320,FALSE),5)="Csere",VLOOKUP(LEFT(VLOOKUP($A16,csapatok!$A:$NN,EL$320,FALSE),LEN(VLOOKUP($A16,csapatok!$A:$NN,EL$320,FALSE))-6),'csapat-ranglista'!$A:$FP,EL$321,FALSE)/8,VLOOKUP(VLOOKUP($A16,csapatok!$A:$NN,EL$320,FALSE),'csapat-ranglista'!$A:$FP,EL$321,FALSE)/4),0)</f>
        <v>10.705615435275668</v>
      </c>
      <c r="EM16" s="223">
        <f>IFERROR(IF(RIGHT(VLOOKUP($A16,csapatok!$A:$NN,EM$320,FALSE),5)="Csere",VLOOKUP(LEFT(VLOOKUP($A16,csapatok!$A:$NN,EM$320,FALSE),LEN(VLOOKUP($A16,csapatok!$A:$NN,EM$320,FALSE))-6),'csapat-ranglista'!$A:$FP,EM$321,FALSE)/8,VLOOKUP(VLOOKUP($A16,csapatok!$A:$NN,EM$320,FALSE),'csapat-ranglista'!$A:$FP,EM$321,FALSE)/4),0)</f>
        <v>0</v>
      </c>
      <c r="EN16" s="223">
        <f>IFERROR(IF(RIGHT(VLOOKUP($A16,csapatok!$A:$NN,EN$320,FALSE),5)="Csere",VLOOKUP(LEFT(VLOOKUP($A16,csapatok!$A:$NN,EN$320,FALSE),LEN(VLOOKUP($A16,csapatok!$A:$NN,EN$320,FALSE))-6),'csapat-ranglista'!$A:$FP,EN$321,FALSE)/8,VLOOKUP(VLOOKUP($A16,csapatok!$A:$NN,EN$320,FALSE),'csapat-ranglista'!$A:$FP,EN$321,FALSE)/4),0)</f>
        <v>1.0351660174651944</v>
      </c>
      <c r="EO16" s="223">
        <f>IFERROR(IF(RIGHT(VLOOKUP($A16,csapatok!$A:$NN,EO$320,FALSE),5)="Csere",VLOOKUP(LEFT(VLOOKUP($A16,csapatok!$A:$NN,EO$320,FALSE),LEN(VLOOKUP($A16,csapatok!$A:$NN,EO$320,FALSE))-6),'csapat-ranglista'!$A:$FP,EO$321,FALSE)/8,VLOOKUP(VLOOKUP($A16,csapatok!$A:$NN,EO$320,FALSE),'csapat-ranglista'!$A:$FP,EO$321,FALSE)/4),0)</f>
        <v>0</v>
      </c>
      <c r="EP16" s="223">
        <f>IFERROR(IF(RIGHT(VLOOKUP($A16,csapatok!$A:$NN,EP$320,FALSE),5)="Csere",VLOOKUP(LEFT(VLOOKUP($A16,csapatok!$A:$NN,EP$320,FALSE),LEN(VLOOKUP($A16,csapatok!$A:$NN,EP$320,FALSE))-6),'csapat-ranglista'!$A:$FP,EP$321,FALSE)/8,VLOOKUP(VLOOKUP($A16,csapatok!$A:$NN,EP$320,FALSE),'csapat-ranglista'!$A:$FP,EP$321,FALSE)/4),0)</f>
        <v>4.3736131441296964</v>
      </c>
      <c r="EQ16" s="223">
        <f>IFERROR(IF(RIGHT(VLOOKUP($A16,csapatok!$A:$NN,EQ$320,FALSE),5)="Csere",VLOOKUP(LEFT(VLOOKUP($A16,csapatok!$A:$NN,EQ$320,FALSE),LEN(VLOOKUP($A16,csapatok!$A:$NN,EQ$320,FALSE))-6),'csapat-ranglista'!$A:$FP,EQ$321,FALSE)/8,VLOOKUP(VLOOKUP($A16,csapatok!$A:$NN,EQ$320,FALSE),'csapat-ranglista'!$A:$FP,EQ$321,FALSE)/4),0)</f>
        <v>0</v>
      </c>
      <c r="ER16" s="223">
        <f>IFERROR(IF(RIGHT(VLOOKUP($A16,csapatok!$A:$NN,ER$320,FALSE),5)="Csere",VLOOKUP(LEFT(VLOOKUP($A16,csapatok!$A:$NN,ER$320,FALSE),LEN(VLOOKUP($A16,csapatok!$A:$NN,ER$320,FALSE))-6),'csapat-ranglista'!$A:$FP,ER$321,FALSE)/8,VLOOKUP(VLOOKUP($A16,csapatok!$A:$NN,ER$320,FALSE),'csapat-ranglista'!$A:$FP,ER$321,FALSE)/4),0)</f>
        <v>0</v>
      </c>
      <c r="ES16" s="223">
        <f>IFERROR(IF(RIGHT(VLOOKUP($A16,csapatok!$A:$NN,ES$320,FALSE),5)="Csere",VLOOKUP(LEFT(VLOOKUP($A16,csapatok!$A:$NN,ES$320,FALSE),LEN(VLOOKUP($A16,csapatok!$A:$NN,ES$320,FALSE))-6),'csapat-ranglista'!$A:$FP,ES$321,FALSE)/8,VLOOKUP(VLOOKUP($A16,csapatok!$A:$NN,ES$320,FALSE),'csapat-ranglista'!$A:$FP,ES$321,FALSE)/4),0)</f>
        <v>0</v>
      </c>
      <c r="ET16" s="223">
        <f>IFERROR(IF(RIGHT(VLOOKUP($A16,csapatok!$A:$NN,ET$320,FALSE),5)="Csere",VLOOKUP(LEFT(VLOOKUP($A16,csapatok!$A:$NN,ET$320,FALSE),LEN(VLOOKUP($A16,csapatok!$A:$NN,ET$320,FALSE))-6),'csapat-ranglista'!$A:$FP,ET$321,FALSE)/8,VLOOKUP(VLOOKUP($A16,csapatok!$A:$NN,ET$320,FALSE),'csapat-ranglista'!$A:$FP,ET$321,FALSE)/4),0)</f>
        <v>0</v>
      </c>
      <c r="EU16" s="223">
        <f>IFERROR(IF(RIGHT(VLOOKUP($A16,csapatok!$A:$NN,EU$320,FALSE),5)="Csere",VLOOKUP(LEFT(VLOOKUP($A16,csapatok!$A:$NN,EU$320,FALSE),LEN(VLOOKUP($A16,csapatok!$A:$NN,EU$320,FALSE))-6),'csapat-ranglista'!$A:$FP,EU$321,FALSE)/8,VLOOKUP(VLOOKUP($A16,csapatok!$A:$NN,EU$320,FALSE),'csapat-ranglista'!$A:$FP,EU$321,FALSE)/4),0)</f>
        <v>0</v>
      </c>
      <c r="EV16" s="223">
        <f>IFERROR(IF(RIGHT(VLOOKUP($A16,csapatok!$A:$NN,EV$320,FALSE),5)="Csere",VLOOKUP(LEFT(VLOOKUP($A16,csapatok!$A:$NN,EV$320,FALSE),LEN(VLOOKUP($A16,csapatok!$A:$NN,EV$320,FALSE))-6),'csapat-ranglista'!$A:$FP,EV$321,FALSE)/8,VLOOKUP(VLOOKUP($A16,csapatok!$A:$NN,EV$320,FALSE),'csapat-ranglista'!$A:$FP,EV$321,FALSE)/4),0)</f>
        <v>0</v>
      </c>
      <c r="EW16" s="223">
        <f>IFERROR(IF(RIGHT(VLOOKUP($A16,csapatok!$A:$NN,EW$320,FALSE),5)="Csere",VLOOKUP(LEFT(VLOOKUP($A16,csapatok!$A:$NN,EW$320,FALSE),LEN(VLOOKUP($A16,csapatok!$A:$NN,EW$320,FALSE))-6),'csapat-ranglista'!$A:$FP,EW$321,FALSE)/8,VLOOKUP(VLOOKUP($A16,csapatok!$A:$NN,EW$320,FALSE),'csapat-ranglista'!$A:$FP,EW$321,FALSE)/4),0)</f>
        <v>0</v>
      </c>
      <c r="EX16" s="223">
        <f>IFERROR(IF(RIGHT(VLOOKUP($A16,csapatok!$A:$NN,EX$320,FALSE),5)="Csere",VLOOKUP(LEFT(VLOOKUP($A16,csapatok!$A:$NN,EX$320,FALSE),LEN(VLOOKUP($A16,csapatok!$A:$NN,EX$320,FALSE))-6),'csapat-ranglista'!$A:$FP,EX$321,FALSE)/8,VLOOKUP(VLOOKUP($A16,csapatok!$A:$NN,EX$320,FALSE),'csapat-ranglista'!$A:$FP,EX$321,FALSE)/4),0)</f>
        <v>0</v>
      </c>
      <c r="EY16" s="223">
        <f>IFERROR(IF(RIGHT(VLOOKUP($A16,csapatok!$A:$NN,EY$320,FALSE),5)="Csere",VLOOKUP(LEFT(VLOOKUP($A16,csapatok!$A:$NN,EY$320,FALSE),LEN(VLOOKUP($A16,csapatok!$A:$NN,EY$320,FALSE))-6),'csapat-ranglista'!$A:$FP,EY$321,FALSE)/8,VLOOKUP(VLOOKUP($A16,csapatok!$A:$NN,EY$320,FALSE),'csapat-ranglista'!$A:$FP,EY$321,FALSE)/4),0)</f>
        <v>0</v>
      </c>
      <c r="EZ16" s="223">
        <f>IFERROR(IF(RIGHT(VLOOKUP($A16,csapatok!$A:$NN,EZ$320,FALSE),5)="Csere",VLOOKUP(LEFT(VLOOKUP($A16,csapatok!$A:$NN,EZ$320,FALSE),LEN(VLOOKUP($A16,csapatok!$A:$NN,EZ$320,FALSE))-6),'csapat-ranglista'!$A:$FP,EZ$321,FALSE)/8,VLOOKUP(VLOOKUP($A16,csapatok!$A:$NN,EZ$320,FALSE),'csapat-ranglista'!$A:$FP,EZ$321,FALSE)/4),0)</f>
        <v>35.160741752958039</v>
      </c>
      <c r="FA16" s="223">
        <f>IFERROR(IF(RIGHT(VLOOKUP($A16,csapatok!$A:$NN,FA$320,FALSE),5)="Csere",VLOOKUP(LEFT(VLOOKUP($A16,csapatok!$A:$NN,FA$320,FALSE),LEN(VLOOKUP($A16,csapatok!$A:$NN,FA$320,FALSE))-6),'csapat-ranglista'!$A:$FP,FA$321,FALSE)/8,VLOOKUP(VLOOKUP($A16,csapatok!$A:$NN,FA$320,FALSE),'csapat-ranglista'!$A:$FP,FA$321,FALSE)/4),0)</f>
        <v>0</v>
      </c>
      <c r="FB16" s="223">
        <f>IFERROR(IF(RIGHT(VLOOKUP($A16,csapatok!$A:$NN,FB$320,FALSE),5)="Csere",VLOOKUP(LEFT(VLOOKUP($A16,csapatok!$A:$NN,FB$320,FALSE),LEN(VLOOKUP($A16,csapatok!$A:$NN,FB$320,FALSE))-6),'csapat-ranglista'!$A:$FP,FB$321,FALSE)/8,VLOOKUP(VLOOKUP($A16,csapatok!$A:$NN,FB$320,FALSE),'csapat-ranglista'!$A:$FP,FB$321,FALSE)/4),0)</f>
        <v>0</v>
      </c>
      <c r="FC16" s="223">
        <f>IFERROR(IF(RIGHT(VLOOKUP($A16,csapatok!$A:$NN,FC$320,FALSE),5)="Csere",VLOOKUP(LEFT(VLOOKUP($A16,csapatok!$A:$NN,FC$320,FALSE),LEN(VLOOKUP($A16,csapatok!$A:$NN,FC$320,FALSE))-6),'csapat-ranglista'!$A:$FP,FC$321,FALSE)/8,VLOOKUP(VLOOKUP($A16,csapatok!$A:$NN,FC$320,FALSE),'csapat-ranglista'!$A:$FP,FC$321,FALSE)/4),0)</f>
        <v>0</v>
      </c>
      <c r="FD16" s="224">
        <f>versenyek!$QY$11*IFERROR(VLOOKUP(VLOOKUP($A16,versenyek!QX:QZ,3,FALSE),szabalyok!$A$16:$B$23,2,FALSE)/4,0)</f>
        <v>0</v>
      </c>
      <c r="FE16" s="224">
        <f>versenyek!$RB$11*IFERROR(VLOOKUP(VLOOKUP($A16,versenyek!RA:RC,3,FALSE),szabalyok!$A$16:$B$23,2,FALSE)/4,0)</f>
        <v>2.6882329482019354</v>
      </c>
      <c r="FF16" s="223">
        <f>IFERROR(IF(RIGHT(VLOOKUP($A16,csapatok!$A:$NN,FF$320,FALSE),5)="Csere",VLOOKUP(LEFT(VLOOKUP($A16,csapatok!$A:$NN,FF$320,FALSE),LEN(VLOOKUP($A16,csapatok!$A:$NN,FF$320,FALSE))-6),'csapat-ranglista'!$A:$FP,FF$321,FALSE)/8,VLOOKUP(VLOOKUP($A16,csapatok!$A:$NN,FF$320,FALSE),'csapat-ranglista'!$A:$FP,FF$321,FALSE)/4),0)</f>
        <v>0</v>
      </c>
      <c r="FG16" s="223">
        <f>IFERROR(IF(RIGHT(VLOOKUP($A16,csapatok!$A:$NN,FG$320,FALSE),5)="Csere",VLOOKUP(LEFT(VLOOKUP($A16,csapatok!$A:$NN,FG$320,FALSE),LEN(VLOOKUP($A16,csapatok!$A:$NN,FG$320,FALSE))-6),'csapat-ranglista'!$A:$FP,FG$321,FALSE)/8,VLOOKUP(VLOOKUP($A16,csapatok!$A:$NN,FG$320,FALSE),'csapat-ranglista'!$A:$FP,FG$321,FALSE)/4),0)</f>
        <v>0</v>
      </c>
      <c r="FH16" s="223">
        <f>IFERROR(IF(RIGHT(VLOOKUP($A16,csapatok!$A:$NN,FH$320,FALSE),5)="Csere",VLOOKUP(LEFT(VLOOKUP($A16,csapatok!$A:$NN,FH$320,FALSE),LEN(VLOOKUP($A16,csapatok!$A:$NN,FH$320,FALSE))-6),'csapat-ranglista'!$A:$FP,FH$321,FALSE)/8,VLOOKUP(VLOOKUP($A16,csapatok!$A:$NN,FH$320,FALSE),'csapat-ranglista'!$A:$FP,FH$321,FALSE)/4),0)</f>
        <v>0</v>
      </c>
      <c r="FI16" s="223">
        <f>IFERROR(IF(RIGHT(VLOOKUP($A16,csapatok!$A:$NN,FI$320,FALSE),5)="Csere",VLOOKUP(LEFT(VLOOKUP($A16,csapatok!$A:$NN,FI$320,FALSE),LEN(VLOOKUP($A16,csapatok!$A:$NN,FI$320,FALSE))-6),'csapat-ranglista'!$A:$FP,FI$321,FALSE)/8,VLOOKUP(VLOOKUP($A16,csapatok!$A:$NN,FI$320,FALSE),'csapat-ranglista'!$A:$FP,FI$321,FALSE)/4),0)</f>
        <v>0</v>
      </c>
      <c r="FJ16" s="223">
        <f>IFERROR(IF(RIGHT(VLOOKUP($A16,csapatok!$A:$NN,FJ$320,FALSE),5)="Csere",VLOOKUP(LEFT(VLOOKUP($A16,csapatok!$A:$NN,FJ$320,FALSE),LEN(VLOOKUP($A16,csapatok!$A:$NN,FJ$320,FALSE))-6),'csapat-ranglista'!$A:$FP,FJ$321,FALSE)/8,VLOOKUP(VLOOKUP($A16,csapatok!$A:$NN,FJ$320,FALSE),'csapat-ranglista'!$A:$FP,FJ$321,FALSE)/4),0)</f>
        <v>3.1698838843280837</v>
      </c>
      <c r="FK16" s="223">
        <f>IFERROR(IF(RIGHT(VLOOKUP($A16,csapatok!$A:$NN,FK$320,FALSE),5)="Csere",VLOOKUP(LEFT(VLOOKUP($A16,csapatok!$A:$NN,FK$320,FALSE),LEN(VLOOKUP($A16,csapatok!$A:$NN,FK$320,FALSE))-6),'csapat-ranglista'!$A:$FP,FK$321,FALSE)/8,VLOOKUP(VLOOKUP($A16,csapatok!$A:$NN,FK$320,FALSE),'csapat-ranglista'!$A:$FP,FK$321,FALSE)/4),0)</f>
        <v>0</v>
      </c>
      <c r="FL16" s="223">
        <f>IFERROR(IF(RIGHT(VLOOKUP($A16,csapatok!$A:$NN,FL$320,FALSE),5)="Csere",VLOOKUP(LEFT(VLOOKUP($A16,csapatok!$A:$NN,FL$320,FALSE),LEN(VLOOKUP($A16,csapatok!$A:$NN,FL$320,FALSE))-6),'csapat-ranglista'!$A:$FP,FL$321,FALSE)/8,VLOOKUP(VLOOKUP($A16,csapatok!$A:$NN,FL$320,FALSE),'csapat-ranglista'!$A:$FP,FL$321,FALSE)/4),0)</f>
        <v>0</v>
      </c>
      <c r="FM16" s="223">
        <f>IFERROR(IF(RIGHT(VLOOKUP($A16,csapatok!$A:$NN,FM$320,FALSE),5)="Csere",VLOOKUP(LEFT(VLOOKUP($A16,csapatok!$A:$NN,FM$320,FALSE),LEN(VLOOKUP($A16,csapatok!$A:$NN,FM$320,FALSE))-6),'csapat-ranglista'!$A:$FP,FM$321,FALSE)/8,VLOOKUP(VLOOKUP($A16,csapatok!$A:$NN,FM$320,FALSE),'csapat-ranglista'!$A:$FP,FM$321,FALSE)/4),0)</f>
        <v>9.4626137120035487</v>
      </c>
      <c r="FN16" s="223">
        <f>IFERROR(IF(RIGHT(VLOOKUP($A16,csapatok!$A:$NN,FN$320,FALSE),5)="Csere",VLOOKUP(LEFT(VLOOKUP($A16,csapatok!$A:$NN,FN$320,FALSE),LEN(VLOOKUP($A16,csapatok!$A:$NN,FN$320,FALSE))-6),'csapat-ranglista'!$A:$FP,FN$321,FALSE)/8,VLOOKUP(VLOOKUP($A16,csapatok!$A:$NN,FN$320,FALSE),'csapat-ranglista'!$A:$FP,FN$321,FALSE)/4),0)</f>
        <v>0</v>
      </c>
      <c r="FO16" s="223">
        <f>IFERROR(IF(RIGHT(VLOOKUP($A16,csapatok!$A:$NN,FO$320,FALSE),5)="Csere",VLOOKUP(LEFT(VLOOKUP($A16,csapatok!$A:$NN,FO$320,FALSE),LEN(VLOOKUP($A16,csapatok!$A:$NN,FO$320,FALSE))-6),'csapat-ranglista'!$A:$FP,FO$321,FALSE)/8,VLOOKUP(VLOOKUP($A16,csapatok!$A:$NN,FO$320,FALSE),'csapat-ranglista'!$A:$FP,FO$321,FALSE)/4),0)</f>
        <v>0</v>
      </c>
      <c r="FP16" s="223">
        <f>IFERROR(IF(RIGHT(VLOOKUP($A16,csapatok!$A:$NN,FP$320,FALSE),5)="Csere",VLOOKUP(LEFT(VLOOKUP($A16,csapatok!$A:$NN,FP$320,FALSE),LEN(VLOOKUP($A16,csapatok!$A:$NN,FP$320,FALSE))-6),'csapat-ranglista'!$A:$FP,FP$321,FALSE)/8,VLOOKUP(VLOOKUP($A16,csapatok!$A:$NN,FP$320,FALSE),'csapat-ranglista'!$A:$FP,FP$321,FALSE)/4),0)</f>
        <v>0</v>
      </c>
      <c r="FQ16" s="223">
        <f>IFERROR(IF(RIGHT(VLOOKUP($A16,csapatok!$A:$NN,FQ$320,FALSE),5)="Csere",VLOOKUP(LEFT(VLOOKUP($A16,csapatok!$A:$NN,FQ$320,FALSE),LEN(VLOOKUP($A16,csapatok!$A:$NN,FQ$320,FALSE))-6),'csapat-ranglista'!$A:$FP,FQ$321,FALSE)/8,VLOOKUP(VLOOKUP($A16,csapatok!$A:$NN,FQ$320,FALSE),'csapat-ranglista'!$A:$FP,FQ$321,FALSE)/4),0)</f>
        <v>0</v>
      </c>
      <c r="FR16" s="223">
        <f>IFERROR(IF(RIGHT(VLOOKUP($A16,csapatok!$A:$NN,FR$320,FALSE),5)="Csere",VLOOKUP(LEFT(VLOOKUP($A16,csapatok!$A:$NN,FR$320,FALSE),LEN(VLOOKUP($A16,csapatok!$A:$NN,FR$320,FALSE))-6),'csapat-ranglista'!$A:$FP,FR$321,FALSE)/8,VLOOKUP(VLOOKUP($A16,csapatok!$A:$NN,FR$320,FALSE),'csapat-ranglista'!$A:$FP,FR$321,FALSE)/4),0)</f>
        <v>0</v>
      </c>
      <c r="FS16" s="223">
        <f>IFERROR(IF(RIGHT(VLOOKUP($A16,csapatok!$A:$NN,FS$320,FALSE),5)="Csere",VLOOKUP(LEFT(VLOOKUP($A16,csapatok!$A:$NN,FS$320,FALSE),LEN(VLOOKUP($A16,csapatok!$A:$NN,FS$320,FALSE))-6),'csapat-ranglista'!$A:$FP,FS$321,FALSE)/8,VLOOKUP(VLOOKUP($A16,csapatok!$A:$NN,FS$320,FALSE),'csapat-ranglista'!$A:$FP,FS$321,FALSE)/4),0)</f>
        <v>8.5251552127259256</v>
      </c>
      <c r="FT16" s="223">
        <f>IFERROR(IF(RIGHT(VLOOKUP($A16,csapatok!$A:$NN,FT$320,FALSE),5)="Csere",VLOOKUP(LEFT(VLOOKUP($A16,csapatok!$A:$NN,FT$320,FALSE),LEN(VLOOKUP($A16,csapatok!$A:$NN,FT$320,FALSE))-6),'csapat-ranglista'!$A:$FP,FT$321,FALSE)/8,VLOOKUP(VLOOKUP($A16,csapatok!$A:$NN,FT$320,FALSE),'csapat-ranglista'!$A:$FP,FT$321,FALSE)/4),0)</f>
        <v>5.6251027909373947</v>
      </c>
      <c r="FU16" s="223">
        <f>IFERROR(IF(RIGHT(VLOOKUP($A16,csapatok!$A:$NN,FU$320,FALSE),5)="Csere",VLOOKUP(LEFT(VLOOKUP($A16,csapatok!$A:$NN,FU$320,FALSE),LEN(VLOOKUP($A16,csapatok!$A:$NN,FU$320,FALSE))-6),'csapat-ranglista'!$A:$FP,FU$321,FALSE)/8,VLOOKUP(VLOOKUP($A16,csapatok!$A:$NN,FU$320,FALSE),'csapat-ranglista'!$A:$FP,FU$321,FALSE)/4),0)</f>
        <v>8.6372999822048389</v>
      </c>
      <c r="FV16" s="223">
        <f>IFERROR(IF(RIGHT(VLOOKUP($A16,csapatok!$A:$NN,FV$320,FALSE),5)="Csere",VLOOKUP(LEFT(VLOOKUP($A16,csapatok!$A:$NN,FV$320,FALSE),LEN(VLOOKUP($A16,csapatok!$A:$NN,FV$320,FALSE))-6),'csapat-ranglista'!$A:$FP,FV$321,FALSE)/8,VLOOKUP(VLOOKUP($A16,csapatok!$A:$NN,FV$320,FALSE),'csapat-ranglista'!$A:$FP,FV$321,FALSE)/4),0)</f>
        <v>12.972167622736626</v>
      </c>
      <c r="FW16" s="223">
        <f>IFERROR(IF(RIGHT(VLOOKUP($A16,csapatok!$A:$NN,FW$320,FALSE),5)="Csere",VLOOKUP(LEFT(VLOOKUP($A16,csapatok!$A:$NN,FW$320,FALSE),LEN(VLOOKUP($A16,csapatok!$A:$NN,FW$320,FALSE))-6),'csapat-ranglista'!$A:$FP,FW$321,FALSE)/8,VLOOKUP(VLOOKUP($A16,csapatok!$A:$NN,FW$320,FALSE),'csapat-ranglista'!$A:$FP,FW$321,FALSE)/4),0)</f>
        <v>0</v>
      </c>
      <c r="FX16" s="223">
        <f>IFERROR(IF(RIGHT(VLOOKUP($A16,csapatok!$A:$NN,FX$320,FALSE),5)="Csere",VLOOKUP(LEFT(VLOOKUP($A16,csapatok!$A:$NN,FX$320,FALSE),LEN(VLOOKUP($A16,csapatok!$A:$NN,FX$320,FALSE))-6),'csapat-ranglista'!$A:$FP,FX$321,FALSE)/8,VLOOKUP(VLOOKUP($A16,csapatok!$A:$NN,FX$320,FALSE),'csapat-ranglista'!$A:$FP,FX$321,FALSE)/4),0)</f>
        <v>0</v>
      </c>
      <c r="FY16" s="223">
        <f>IFERROR(IF(RIGHT(VLOOKUP($A16,csapatok!$A:$NN,FY$320,FALSE),5)="Csere",VLOOKUP(LEFT(VLOOKUP($A16,csapatok!$A:$NN,FY$320,FALSE),LEN(VLOOKUP($A16,csapatok!$A:$NN,FY$320,FALSE))-6),'csapat-ranglista'!$A:$FP,FY$321,FALSE)/8,VLOOKUP(VLOOKUP($A16,csapatok!$A:$NN,FY$320,FALSE),'csapat-ranglista'!$A:$FP,FY$321,FALSE)/4),0)</f>
        <v>0</v>
      </c>
      <c r="FZ16" s="223">
        <f>IFERROR(IF(RIGHT(VLOOKUP($A16,csapatok!$A:$NN,FZ$320,FALSE),5)="Csere",VLOOKUP(LEFT(VLOOKUP($A16,csapatok!$A:$NN,FZ$320,FALSE),LEN(VLOOKUP($A16,csapatok!$A:$NN,FZ$320,FALSE))-6),'csapat-ranglista'!$A:$FP,FZ$321,FALSE)/8,VLOOKUP(VLOOKUP($A16,csapatok!$A:$NN,FZ$320,FALSE),'csapat-ranglista'!$A:$FP,FZ$321,FALSE)/4),0)</f>
        <v>10.800911535325756</v>
      </c>
      <c r="GA16" s="223">
        <f>IFERROR(IF(RIGHT(VLOOKUP($A16,csapatok!$A:$NN,GA$320,FALSE),5)="Csere",VLOOKUP(LEFT(VLOOKUP($A16,csapatok!$A:$NN,GA$320,FALSE),LEN(VLOOKUP($A16,csapatok!$A:$NN,GA$320,FALSE))-6),'csapat-ranglista'!$A:$FP,GA$321,FALSE)/8,VLOOKUP(VLOOKUP($A16,csapatok!$A:$NN,GA$320,FALSE),'csapat-ranglista'!$A:$FP,GA$321,FALSE)/4),0)</f>
        <v>0</v>
      </c>
      <c r="GB16" s="223">
        <f>IFERROR(IF(RIGHT(VLOOKUP($A16,csapatok!$A:$NN,GB$320,FALSE),5)="Csere",VLOOKUP(LEFT(VLOOKUP($A16,csapatok!$A:$NN,GB$320,FALSE),LEN(VLOOKUP($A16,csapatok!$A:$NN,GB$320,FALSE))-6),'csapat-ranglista'!$A:$FP,GB$321,FALSE)/8,VLOOKUP(VLOOKUP($A16,csapatok!$A:$NN,GB$320,FALSE),'csapat-ranglista'!$A:$FP,GB$321,FALSE)/4),0)</f>
        <v>0</v>
      </c>
      <c r="GC16" s="223">
        <f>IFERROR(IF(RIGHT(VLOOKUP($A16,csapatok!$A:$NN,GC$320,FALSE),5)="Csere",VLOOKUP(LEFT(VLOOKUP($A16,csapatok!$A:$NN,GC$320,FALSE),LEN(VLOOKUP($A16,csapatok!$A:$NN,GC$320,FALSE))-6),'csapat-ranglista'!$A:$FP,GC$321,FALSE)/8,VLOOKUP(VLOOKUP($A16,csapatok!$A:$NN,GC$320,FALSE),'csapat-ranglista'!$A:$FP,GC$321,FALSE)/4),0)</f>
        <v>0</v>
      </c>
      <c r="GD16" s="247">
        <f>SUM(EQ16:GC16)</f>
        <v>97.042109441422141</v>
      </c>
    </row>
    <row r="17" spans="1:186">
      <c r="A17" s="32" t="s">
        <v>737</v>
      </c>
      <c r="B17" s="131">
        <v>36061</v>
      </c>
      <c r="C17" s="131" t="str">
        <f>IF(B17=0,"",IF(B17&lt;$C$1,"felnőtt","ifi"))</f>
        <v>ifi</v>
      </c>
      <c r="D17" s="32" t="s">
        <v>101</v>
      </c>
      <c r="E17" s="45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>
        <f>IFERROR(IF(RIGHT(VLOOKUP($A17,csapatok!$A:$BL,X$320,FALSE),5)="Csere",VLOOKUP(LEFT(VLOOKUP($A17,csapatok!$A:$BL,X$320,FALSE),LEN(VLOOKUP($A17,csapatok!$A:$BL,X$320,FALSE))-6),'csapat-ranglista'!$A:$FP,X$321,FALSE)/8,VLOOKUP(VLOOKUP($A17,csapatok!$A:$BL,X$320,FALSE),'csapat-ranglista'!$A:$FP,X$321,FALSE)/4),0)</f>
        <v>0</v>
      </c>
      <c r="Y17" s="32">
        <f>IFERROR(IF(RIGHT(VLOOKUP($A17,csapatok!$A:$BL,Y$320,FALSE),5)="Csere",VLOOKUP(LEFT(VLOOKUP($A17,csapatok!$A:$BL,Y$320,FALSE),LEN(VLOOKUP($A17,csapatok!$A:$BL,Y$320,FALSE))-6),'csapat-ranglista'!$A:$FP,Y$321,FALSE)/8,VLOOKUP(VLOOKUP($A17,csapatok!$A:$BL,Y$320,FALSE),'csapat-ranglista'!$A:$FP,Y$321,FALSE)/4),0)</f>
        <v>0</v>
      </c>
      <c r="Z17" s="32">
        <f>IFERROR(IF(RIGHT(VLOOKUP($A17,csapatok!$A:$BL,Z$320,FALSE),5)="Csere",VLOOKUP(LEFT(VLOOKUP($A17,csapatok!$A:$BL,Z$320,FALSE),LEN(VLOOKUP($A17,csapatok!$A:$BL,Z$320,FALSE))-6),'csapat-ranglista'!$A:$FP,Z$321,FALSE)/8,VLOOKUP(VLOOKUP($A17,csapatok!$A:$BL,Z$320,FALSE),'csapat-ranglista'!$A:$FP,Z$321,FALSE)/4),0)</f>
        <v>0</v>
      </c>
      <c r="AA17" s="32">
        <f>IFERROR(IF(RIGHT(VLOOKUP($A17,csapatok!$A:$BL,AA$320,FALSE),5)="Csere",VLOOKUP(LEFT(VLOOKUP($A17,csapatok!$A:$BL,AA$320,FALSE),LEN(VLOOKUP($A17,csapatok!$A:$BL,AA$320,FALSE))-6),'csapat-ranglista'!$A:$FP,AA$321,FALSE)/8,VLOOKUP(VLOOKUP($A17,csapatok!$A:$BL,AA$320,FALSE),'csapat-ranglista'!$A:$FP,AA$321,FALSE)/4),0)</f>
        <v>0</v>
      </c>
      <c r="AB17" s="223">
        <f>IFERROR(IF(RIGHT(VLOOKUP($A17,csapatok!$A:$BL,AB$320,FALSE),5)="Csere",VLOOKUP(LEFT(VLOOKUP($A17,csapatok!$A:$BL,AB$320,FALSE),LEN(VLOOKUP($A17,csapatok!$A:$BL,AB$320,FALSE))-6),'csapat-ranglista'!$A:$FP,AB$321,FALSE)/8,VLOOKUP(VLOOKUP($A17,csapatok!$A:$BL,AB$320,FALSE),'csapat-ranglista'!$A:$FP,AB$321,FALSE)/4),0)</f>
        <v>0</v>
      </c>
      <c r="AC17" s="223">
        <f>IFERROR(IF(RIGHT(VLOOKUP($A17,csapatok!$A:$BL,AC$320,FALSE),5)="Csere",VLOOKUP(LEFT(VLOOKUP($A17,csapatok!$A:$BL,AC$320,FALSE),LEN(VLOOKUP($A17,csapatok!$A:$BL,AC$320,FALSE))-6),'csapat-ranglista'!$A:$FP,AC$321,FALSE)/8,VLOOKUP(VLOOKUP($A17,csapatok!$A:$BL,AC$320,FALSE),'csapat-ranglista'!$A:$FP,AC$321,FALSE)/4),0)</f>
        <v>0</v>
      </c>
      <c r="AD17" s="223">
        <f>IFERROR(IF(RIGHT(VLOOKUP($A17,csapatok!$A:$BL,AD$320,FALSE),5)="Csere",VLOOKUP(LEFT(VLOOKUP($A17,csapatok!$A:$BL,AD$320,FALSE),LEN(VLOOKUP($A17,csapatok!$A:$BL,AD$320,FALSE))-6),'csapat-ranglista'!$A:$FP,AD$321,FALSE)/8,VLOOKUP(VLOOKUP($A17,csapatok!$A:$BL,AD$320,FALSE),'csapat-ranglista'!$A:$FP,AD$321,FALSE)/4),0)</f>
        <v>0</v>
      </c>
      <c r="AE17" s="223">
        <f>IFERROR(IF(RIGHT(VLOOKUP($A17,csapatok!$A:$BL,AE$320,FALSE),5)="Csere",VLOOKUP(LEFT(VLOOKUP($A17,csapatok!$A:$BL,AE$320,FALSE),LEN(VLOOKUP($A17,csapatok!$A:$BL,AE$320,FALSE))-6),'csapat-ranglista'!$A:$FP,AE$321,FALSE)/8,VLOOKUP(VLOOKUP($A17,csapatok!$A:$BL,AE$320,FALSE),'csapat-ranglista'!$A:$FP,AE$321,FALSE)/4),0)</f>
        <v>0</v>
      </c>
      <c r="AF17" s="223">
        <f>IFERROR(IF(RIGHT(VLOOKUP($A17,csapatok!$A:$BL,AF$320,FALSE),5)="Csere",VLOOKUP(LEFT(VLOOKUP($A17,csapatok!$A:$BL,AF$320,FALSE),LEN(VLOOKUP($A17,csapatok!$A:$BL,AF$320,FALSE))-6),'csapat-ranglista'!$A:$FP,AF$321,FALSE)/8,VLOOKUP(VLOOKUP($A17,csapatok!$A:$BL,AF$320,FALSE),'csapat-ranglista'!$A:$FP,AF$321,FALSE)/4),0)</f>
        <v>0</v>
      </c>
      <c r="AG17" s="223">
        <f>IFERROR(IF(RIGHT(VLOOKUP($A17,csapatok!$A:$BL,AG$320,FALSE),5)="Csere",VLOOKUP(LEFT(VLOOKUP($A17,csapatok!$A:$BL,AG$320,FALSE),LEN(VLOOKUP($A17,csapatok!$A:$BL,AG$320,FALSE))-6),'csapat-ranglista'!$A:$FP,AG$321,FALSE)/8,VLOOKUP(VLOOKUP($A17,csapatok!$A:$BL,AG$320,FALSE),'csapat-ranglista'!$A:$FP,AG$321,FALSE)/4),0)</f>
        <v>0</v>
      </c>
      <c r="AH17" s="223">
        <f>IFERROR(IF(RIGHT(VLOOKUP($A17,csapatok!$A:$BL,AH$320,FALSE),5)="Csere",VLOOKUP(LEFT(VLOOKUP($A17,csapatok!$A:$BL,AH$320,FALSE),LEN(VLOOKUP($A17,csapatok!$A:$BL,AH$320,FALSE))-6),'csapat-ranglista'!$A:$FP,AH$321,FALSE)/8,VLOOKUP(VLOOKUP($A17,csapatok!$A:$BL,AH$320,FALSE),'csapat-ranglista'!$A:$FP,AH$321,FALSE)/4),0)</f>
        <v>0</v>
      </c>
      <c r="AI17" s="223">
        <f>IFERROR(IF(RIGHT(VLOOKUP($A17,csapatok!$A:$BL,AI$320,FALSE),5)="Csere",VLOOKUP(LEFT(VLOOKUP($A17,csapatok!$A:$BL,AI$320,FALSE),LEN(VLOOKUP($A17,csapatok!$A:$BL,AI$320,FALSE))-6),'csapat-ranglista'!$A:$FP,AI$321,FALSE)/8,VLOOKUP(VLOOKUP($A17,csapatok!$A:$BL,AI$320,FALSE),'csapat-ranglista'!$A:$FP,AI$321,FALSE)/4),0)</f>
        <v>0</v>
      </c>
      <c r="AJ17" s="223">
        <f>IFERROR(IF(RIGHT(VLOOKUP($A17,csapatok!$A:$BL,AJ$320,FALSE),5)="Csere",VLOOKUP(LEFT(VLOOKUP($A17,csapatok!$A:$BL,AJ$320,FALSE),LEN(VLOOKUP($A17,csapatok!$A:$BL,AJ$320,FALSE))-6),'csapat-ranglista'!$A:$FP,AJ$321,FALSE)/8,VLOOKUP(VLOOKUP($A17,csapatok!$A:$BL,AJ$320,FALSE),'csapat-ranglista'!$A:$FP,AJ$321,FALSE)/2),0)</f>
        <v>0</v>
      </c>
      <c r="AK17" s="223">
        <f>IFERROR(IF(RIGHT(VLOOKUP($A17,csapatok!$A:$CN,AK$320,FALSE),5)="Csere",VLOOKUP(LEFT(VLOOKUP($A17,csapatok!$A:$CN,AK$320,FALSE),LEN(VLOOKUP($A17,csapatok!$A:$CN,AK$320,FALSE))-6),'csapat-ranglista'!$A:$FP,AK$321,FALSE)/8,VLOOKUP(VLOOKUP($A17,csapatok!$A:$CN,AK$320,FALSE),'csapat-ranglista'!$A:$FP,AK$321,FALSE)/4),0)</f>
        <v>0</v>
      </c>
      <c r="AL17" s="223">
        <f>IFERROR(IF(RIGHT(VLOOKUP($A17,csapatok!$A:$CN,AL$320,FALSE),5)="Csere",VLOOKUP(LEFT(VLOOKUP($A17,csapatok!$A:$CN,AL$320,FALSE),LEN(VLOOKUP($A17,csapatok!$A:$CN,AL$320,FALSE))-6),'csapat-ranglista'!$A:$FP,AL$321,FALSE)/8,VLOOKUP(VLOOKUP($A17,csapatok!$A:$CN,AL$320,FALSE),'csapat-ranglista'!$A:$FP,AL$321,FALSE)/4),0)</f>
        <v>0</v>
      </c>
      <c r="AM17" s="223">
        <f>IFERROR(IF(RIGHT(VLOOKUP($A17,csapatok!$A:$CN,AM$320,FALSE),5)="Csere",VLOOKUP(LEFT(VLOOKUP($A17,csapatok!$A:$CN,AM$320,FALSE),LEN(VLOOKUP($A17,csapatok!$A:$CN,AM$320,FALSE))-6),'csapat-ranglista'!$A:$FP,AM$321,FALSE)/8,VLOOKUP(VLOOKUP($A17,csapatok!$A:$CN,AM$320,FALSE),'csapat-ranglista'!$A:$FP,AM$321,FALSE)/4),0)</f>
        <v>0</v>
      </c>
      <c r="AN17" s="223">
        <f>IFERROR(IF(RIGHT(VLOOKUP($A17,csapatok!$A:$CN,AN$320,FALSE),5)="Csere",VLOOKUP(LEFT(VLOOKUP($A17,csapatok!$A:$CN,AN$320,FALSE),LEN(VLOOKUP($A17,csapatok!$A:$CN,AN$320,FALSE))-6),'csapat-ranglista'!$A:$FP,AN$321,FALSE)/8,VLOOKUP(VLOOKUP($A17,csapatok!$A:$CN,AN$320,FALSE),'csapat-ranglista'!$A:$FP,AN$321,FALSE)/4),0)</f>
        <v>0</v>
      </c>
      <c r="AO17" s="223">
        <f>IFERROR(IF(RIGHT(VLOOKUP($A17,csapatok!$A:$CN,AO$320,FALSE),5)="Csere",VLOOKUP(LEFT(VLOOKUP($A17,csapatok!$A:$CN,AO$320,FALSE),LEN(VLOOKUP($A17,csapatok!$A:$CN,AO$320,FALSE))-6),'csapat-ranglista'!$A:$FP,AO$321,FALSE)/8,VLOOKUP(VLOOKUP($A17,csapatok!$A:$CN,AO$320,FALSE),'csapat-ranglista'!$A:$FP,AO$321,FALSE)/4),0)</f>
        <v>0</v>
      </c>
      <c r="AP17" s="223">
        <f>IFERROR(IF(RIGHT(VLOOKUP($A17,csapatok!$A:$CN,AP$320,FALSE),5)="Csere",VLOOKUP(LEFT(VLOOKUP($A17,csapatok!$A:$CN,AP$320,FALSE),LEN(VLOOKUP($A17,csapatok!$A:$CN,AP$320,FALSE))-6),'csapat-ranglista'!$A:$FP,AP$321,FALSE)/8,VLOOKUP(VLOOKUP($A17,csapatok!$A:$CN,AP$320,FALSE),'csapat-ranglista'!$A:$FP,AP$321,FALSE)/4),0)</f>
        <v>0</v>
      </c>
      <c r="AQ17" s="223">
        <f>IFERROR(IF(RIGHT(VLOOKUP($A17,csapatok!$A:$CN,AQ$320,FALSE),5)="Csere",VLOOKUP(LEFT(VLOOKUP($A17,csapatok!$A:$CN,AQ$320,FALSE),LEN(VLOOKUP($A17,csapatok!$A:$CN,AQ$320,FALSE))-6),'csapat-ranglista'!$A:$FP,AQ$321,FALSE)/8,VLOOKUP(VLOOKUP($A17,csapatok!$A:$CN,AQ$320,FALSE),'csapat-ranglista'!$A:$FP,AQ$321,FALSE)/4),0)</f>
        <v>0</v>
      </c>
      <c r="AR17" s="223">
        <f>IFERROR(IF(RIGHT(VLOOKUP($A17,csapatok!$A:$CN,AR$320,FALSE),5)="Csere",VLOOKUP(LEFT(VLOOKUP($A17,csapatok!$A:$CN,AR$320,FALSE),LEN(VLOOKUP($A17,csapatok!$A:$CN,AR$320,FALSE))-6),'csapat-ranglista'!$A:$FP,AR$321,FALSE)/8,VLOOKUP(VLOOKUP($A17,csapatok!$A:$CN,AR$320,FALSE),'csapat-ranglista'!$A:$FP,AR$321,FALSE)/4),0)</f>
        <v>0</v>
      </c>
      <c r="AS17" s="223">
        <f>IFERROR(IF(RIGHT(VLOOKUP($A17,csapatok!$A:$CN,AS$320,FALSE),5)="Csere",VLOOKUP(LEFT(VLOOKUP($A17,csapatok!$A:$CN,AS$320,FALSE),LEN(VLOOKUP($A17,csapatok!$A:$CN,AS$320,FALSE))-6),'csapat-ranglista'!$A:$FP,AS$321,FALSE)/8,VLOOKUP(VLOOKUP($A17,csapatok!$A:$CN,AS$320,FALSE),'csapat-ranglista'!$A:$FP,AS$321,FALSE)/4),0)</f>
        <v>0</v>
      </c>
      <c r="AT17" s="223">
        <f>IFERROR(IF(RIGHT(VLOOKUP($A17,csapatok!$A:$CN,AT$320,FALSE),5)="Csere",VLOOKUP(LEFT(VLOOKUP($A17,csapatok!$A:$CN,AT$320,FALSE),LEN(VLOOKUP($A17,csapatok!$A:$CN,AT$320,FALSE))-6),'csapat-ranglista'!$A:$FP,AT$321,FALSE)/8,VLOOKUP(VLOOKUP($A17,csapatok!$A:$CN,AT$320,FALSE),'csapat-ranglista'!$A:$FP,AT$321,FALSE)/4),0)</f>
        <v>0</v>
      </c>
      <c r="AU17" s="223">
        <f>IFERROR(IF(RIGHT(VLOOKUP($A17,csapatok!$A:$CN,AU$320,FALSE),5)="Csere",VLOOKUP(LEFT(VLOOKUP($A17,csapatok!$A:$CN,AU$320,FALSE),LEN(VLOOKUP($A17,csapatok!$A:$CN,AU$320,FALSE))-6),'csapat-ranglista'!$A:$FP,AU$321,FALSE)/8,VLOOKUP(VLOOKUP($A17,csapatok!$A:$CN,AU$320,FALSE),'csapat-ranglista'!$A:$FP,AU$321,FALSE)/4),0)</f>
        <v>0</v>
      </c>
      <c r="AV17" s="223">
        <f>IFERROR(IF(RIGHT(VLOOKUP($A17,csapatok!$A:$CN,AV$320,FALSE),5)="Csere",VLOOKUP(LEFT(VLOOKUP($A17,csapatok!$A:$CN,AV$320,FALSE),LEN(VLOOKUP($A17,csapatok!$A:$CN,AV$320,FALSE))-6),'csapat-ranglista'!$A:$FP,AV$321,FALSE)/8,VLOOKUP(VLOOKUP($A17,csapatok!$A:$CN,AV$320,FALSE),'csapat-ranglista'!$A:$FP,AV$321,FALSE)/4),0)</f>
        <v>0</v>
      </c>
      <c r="AW17" s="223">
        <f>IFERROR(IF(RIGHT(VLOOKUP($A17,csapatok!$A:$CN,AW$320,FALSE),5)="Csere",VLOOKUP(LEFT(VLOOKUP($A17,csapatok!$A:$CN,AW$320,FALSE),LEN(VLOOKUP($A17,csapatok!$A:$CN,AW$320,FALSE))-6),'csapat-ranglista'!$A:$FP,AW$321,FALSE)/8,VLOOKUP(VLOOKUP($A17,csapatok!$A:$CN,AW$320,FALSE),'csapat-ranglista'!$A:$FP,AW$321,FALSE)/4),0)</f>
        <v>0</v>
      </c>
      <c r="AX17" s="223">
        <f>IFERROR(IF(RIGHT(VLOOKUP($A17,csapatok!$A:$CN,AX$320,FALSE),5)="Csere",VLOOKUP(LEFT(VLOOKUP($A17,csapatok!$A:$CN,AX$320,FALSE),LEN(VLOOKUP($A17,csapatok!$A:$CN,AX$320,FALSE))-6),'csapat-ranglista'!$A:$FP,AX$321,FALSE)/8,VLOOKUP(VLOOKUP($A17,csapatok!$A:$CN,AX$320,FALSE),'csapat-ranglista'!$A:$FP,AX$321,FALSE)/4),0)</f>
        <v>0</v>
      </c>
      <c r="AY17" s="223">
        <f>IFERROR(IF(RIGHT(VLOOKUP($A17,csapatok!$A:$NN,AY$320,FALSE),5)="Csere",VLOOKUP(LEFT(VLOOKUP($A17,csapatok!$A:$NN,AY$320,FALSE),LEN(VLOOKUP($A17,csapatok!$A:$NN,AY$320,FALSE))-6),'csapat-ranglista'!$A:$FP,AY$321,FALSE)/8,VLOOKUP(VLOOKUP($A17,csapatok!$A:$NN,AY$320,FALSE),'csapat-ranglista'!$A:$FP,AY$321,FALSE)/4),0)</f>
        <v>0</v>
      </c>
      <c r="AZ17" s="223">
        <f>IFERROR(IF(RIGHT(VLOOKUP($A17,csapatok!$A:$NN,AZ$320,FALSE),5)="Csere",VLOOKUP(LEFT(VLOOKUP($A17,csapatok!$A:$NN,AZ$320,FALSE),LEN(VLOOKUP($A17,csapatok!$A:$NN,AZ$320,FALSE))-6),'csapat-ranglista'!$A:$FP,AZ$321,FALSE)/8,VLOOKUP(VLOOKUP($A17,csapatok!$A:$NN,AZ$320,FALSE),'csapat-ranglista'!$A:$FP,AZ$321,FALSE)/4),0)</f>
        <v>0</v>
      </c>
      <c r="BA17" s="223">
        <f>IFERROR(IF(RIGHT(VLOOKUP($A17,csapatok!$A:$NN,BA$320,FALSE),5)="Csere",VLOOKUP(LEFT(VLOOKUP($A17,csapatok!$A:$NN,BA$320,FALSE),LEN(VLOOKUP($A17,csapatok!$A:$NN,BA$320,FALSE))-6),'csapat-ranglista'!$A:$FP,BA$321,FALSE)/8,VLOOKUP(VLOOKUP($A17,csapatok!$A:$NN,BA$320,FALSE),'csapat-ranglista'!$A:$FP,BA$321,FALSE)/4),0)</f>
        <v>0</v>
      </c>
      <c r="BB17" s="223">
        <f>IFERROR(IF(RIGHT(VLOOKUP($A17,csapatok!$A:$NN,BB$320,FALSE),5)="Csere",VLOOKUP(LEFT(VLOOKUP($A17,csapatok!$A:$NN,BB$320,FALSE),LEN(VLOOKUP($A17,csapatok!$A:$NN,BB$320,FALSE))-6),'csapat-ranglista'!$A:$FP,BB$321,FALSE)/8,VLOOKUP(VLOOKUP($A17,csapatok!$A:$NN,BB$320,FALSE),'csapat-ranglista'!$A:$FP,BB$321,FALSE)/4),0)</f>
        <v>0</v>
      </c>
      <c r="BC17" s="224">
        <f>versenyek!$ES$11*IFERROR(VLOOKUP(VLOOKUP($A17,versenyek!ER:ET,3,FALSE),szabalyok!$A$16:$B$23,2,FALSE)/4,0)</f>
        <v>0</v>
      </c>
      <c r="BD17" s="224">
        <f>versenyek!$EV$11*IFERROR(VLOOKUP(VLOOKUP($A17,versenyek!EU:EW,3,FALSE),szabalyok!$A$16:$B$23,2,FALSE)/4,0)</f>
        <v>0</v>
      </c>
      <c r="BE17" s="223">
        <f>IFERROR(IF(RIGHT(VLOOKUP($A17,csapatok!$A:$NN,BE$320,FALSE),5)="Csere",VLOOKUP(LEFT(VLOOKUP($A17,csapatok!$A:$NN,BE$320,FALSE),LEN(VLOOKUP($A17,csapatok!$A:$NN,BE$320,FALSE))-6),'csapat-ranglista'!$A:$FP,BE$321,FALSE)/8,VLOOKUP(VLOOKUP($A17,csapatok!$A:$NN,BE$320,FALSE),'csapat-ranglista'!$A:$FP,BE$321,FALSE)/4),0)</f>
        <v>0</v>
      </c>
      <c r="BF17" s="223">
        <f>IFERROR(IF(RIGHT(VLOOKUP($A17,csapatok!$A:$NN,BF$320,FALSE),5)="Csere",VLOOKUP(LEFT(VLOOKUP($A17,csapatok!$A:$NN,BF$320,FALSE),LEN(VLOOKUP($A17,csapatok!$A:$NN,BF$320,FALSE))-6),'csapat-ranglista'!$A:$FP,BF$321,FALSE)/8,VLOOKUP(VLOOKUP($A17,csapatok!$A:$NN,BF$320,FALSE),'csapat-ranglista'!$A:$FP,BF$321,FALSE)/4),0)</f>
        <v>0</v>
      </c>
      <c r="BG17" s="223">
        <f>IFERROR(IF(RIGHT(VLOOKUP($A17,csapatok!$A:$NN,BG$320,FALSE),5)="Csere",VLOOKUP(LEFT(VLOOKUP($A17,csapatok!$A:$NN,BG$320,FALSE),LEN(VLOOKUP($A17,csapatok!$A:$NN,BG$320,FALSE))-6),'csapat-ranglista'!$A:$FP,BG$321,FALSE)/8,VLOOKUP(VLOOKUP($A17,csapatok!$A:$NN,BG$320,FALSE),'csapat-ranglista'!$A:$FP,BG$321,FALSE)/4),0)</f>
        <v>0</v>
      </c>
      <c r="BH17" s="223">
        <f>IFERROR(IF(RIGHT(VLOOKUP($A17,csapatok!$A:$NN,BH$320,FALSE),5)="Csere",VLOOKUP(LEFT(VLOOKUP($A17,csapatok!$A:$NN,BH$320,FALSE),LEN(VLOOKUP($A17,csapatok!$A:$NN,BH$320,FALSE))-6),'csapat-ranglista'!$A:$FP,BH$321,FALSE)/8,VLOOKUP(VLOOKUP($A17,csapatok!$A:$NN,BH$320,FALSE),'csapat-ranglista'!$A:$FP,BH$321,FALSE)/4),0)</f>
        <v>0</v>
      </c>
      <c r="BI17" s="223">
        <f>IFERROR(IF(RIGHT(VLOOKUP($A17,csapatok!$A:$NN,BI$320,FALSE),5)="Csere",VLOOKUP(LEFT(VLOOKUP($A17,csapatok!$A:$NN,BI$320,FALSE),LEN(VLOOKUP($A17,csapatok!$A:$NN,BI$320,FALSE))-6),'csapat-ranglista'!$A:$FP,BI$321,FALSE)/8,VLOOKUP(VLOOKUP($A17,csapatok!$A:$NN,BI$320,FALSE),'csapat-ranglista'!$A:$FP,BI$321,FALSE)/4),0)</f>
        <v>0</v>
      </c>
      <c r="BJ17" s="223">
        <f>IFERROR(IF(RIGHT(VLOOKUP($A17,csapatok!$A:$NN,BJ$320,FALSE),5)="Csere",VLOOKUP(LEFT(VLOOKUP($A17,csapatok!$A:$NN,BJ$320,FALSE),LEN(VLOOKUP($A17,csapatok!$A:$NN,BJ$320,FALSE))-6),'csapat-ranglista'!$A:$FP,BJ$321,FALSE)/8,VLOOKUP(VLOOKUP($A17,csapatok!$A:$NN,BJ$320,FALSE),'csapat-ranglista'!$A:$FP,BJ$321,FALSE)/4),0)</f>
        <v>0</v>
      </c>
      <c r="BK17" s="223">
        <f>IFERROR(IF(RIGHT(VLOOKUP($A17,csapatok!$A:$NN,BK$320,FALSE),5)="Csere",VLOOKUP(LEFT(VLOOKUP($A17,csapatok!$A:$NN,BK$320,FALSE),LEN(VLOOKUP($A17,csapatok!$A:$NN,BK$320,FALSE))-6),'csapat-ranglista'!$A:$FP,BK$321,FALSE)/8,VLOOKUP(VLOOKUP($A17,csapatok!$A:$NN,BK$320,FALSE),'csapat-ranglista'!$A:$FP,BK$321,FALSE)/4),0)</f>
        <v>0</v>
      </c>
      <c r="BL17" s="223">
        <f>IFERROR(IF(RIGHT(VLOOKUP($A17,csapatok!$A:$NN,BL$320,FALSE),5)="Csere",VLOOKUP(LEFT(VLOOKUP($A17,csapatok!$A:$NN,BL$320,FALSE),LEN(VLOOKUP($A17,csapatok!$A:$NN,BL$320,FALSE))-6),'csapat-ranglista'!$A:$FP,BL$321,FALSE)/8,VLOOKUP(VLOOKUP($A17,csapatok!$A:$NN,BL$320,FALSE),'csapat-ranglista'!$A:$FP,BL$321,FALSE)/4),0)</f>
        <v>0</v>
      </c>
      <c r="BM17" s="223">
        <f>IFERROR(IF(RIGHT(VLOOKUP($A17,csapatok!$A:$NN,BM$320,FALSE),5)="Csere",VLOOKUP(LEFT(VLOOKUP($A17,csapatok!$A:$NN,BM$320,FALSE),LEN(VLOOKUP($A17,csapatok!$A:$NN,BM$320,FALSE))-6),'csapat-ranglista'!$A:$FP,BM$321,FALSE)/8,VLOOKUP(VLOOKUP($A17,csapatok!$A:$NN,BM$320,FALSE),'csapat-ranglista'!$A:$FP,BM$321,FALSE)/4),0)</f>
        <v>0</v>
      </c>
      <c r="BN17" s="223">
        <f>IFERROR(IF(RIGHT(VLOOKUP($A17,csapatok!$A:$NN,BN$320,FALSE),5)="Csere",VLOOKUP(LEFT(VLOOKUP($A17,csapatok!$A:$NN,BN$320,FALSE),LEN(VLOOKUP($A17,csapatok!$A:$NN,BN$320,FALSE))-6),'csapat-ranglista'!$A:$FP,BN$321,FALSE)/8,VLOOKUP(VLOOKUP($A17,csapatok!$A:$NN,BN$320,FALSE),'csapat-ranglista'!$A:$FP,BN$321,FALSE)/4),0)</f>
        <v>0</v>
      </c>
      <c r="BO17" s="223">
        <f>IFERROR(IF(RIGHT(VLOOKUP($A17,csapatok!$A:$NN,BO$320,FALSE),5)="Csere",VLOOKUP(LEFT(VLOOKUP($A17,csapatok!$A:$NN,BO$320,FALSE),LEN(VLOOKUP($A17,csapatok!$A:$NN,BO$320,FALSE))-6),'csapat-ranglista'!$A:$FP,BO$321,FALSE)/8,VLOOKUP(VLOOKUP($A17,csapatok!$A:$NN,BO$320,FALSE),'csapat-ranglista'!$A:$FP,BO$321,FALSE)/4),0)</f>
        <v>0</v>
      </c>
      <c r="BP17" s="223">
        <f>IFERROR(IF(RIGHT(VLOOKUP($A17,csapatok!$A:$NN,BP$320,FALSE),5)="Csere",VLOOKUP(LEFT(VLOOKUP($A17,csapatok!$A:$NN,BP$320,FALSE),LEN(VLOOKUP($A17,csapatok!$A:$NN,BP$320,FALSE))-6),'csapat-ranglista'!$A:$FP,BP$321,FALSE)/8,VLOOKUP(VLOOKUP($A17,csapatok!$A:$NN,BP$320,FALSE),'csapat-ranglista'!$A:$FP,BP$321,FALSE)/4),0)</f>
        <v>0</v>
      </c>
      <c r="BQ17" s="223">
        <f>IFERROR(IF(RIGHT(VLOOKUP($A17,csapatok!$A:$NN,BQ$320,FALSE),5)="Csere",VLOOKUP(LEFT(VLOOKUP($A17,csapatok!$A:$NN,BQ$320,FALSE),LEN(VLOOKUP($A17,csapatok!$A:$NN,BQ$320,FALSE))-6),'csapat-ranglista'!$A:$FP,BQ$321,FALSE)/8,VLOOKUP(VLOOKUP($A17,csapatok!$A:$NN,BQ$320,FALSE),'csapat-ranglista'!$A:$FP,BQ$321,FALSE)/4),0)</f>
        <v>0</v>
      </c>
      <c r="BR17" s="223">
        <f>IFERROR(IF(RIGHT(VLOOKUP($A17,csapatok!$A:$NN,BR$320,FALSE),5)="Csere",VLOOKUP(LEFT(VLOOKUP($A17,csapatok!$A:$NN,BR$320,FALSE),LEN(VLOOKUP($A17,csapatok!$A:$NN,BR$320,FALSE))-6),'csapat-ranglista'!$A:$FP,BR$321,FALSE)/8,VLOOKUP(VLOOKUP($A17,csapatok!$A:$NN,BR$320,FALSE),'csapat-ranglista'!$A:$FP,BR$321,FALSE)/4),0)</f>
        <v>0</v>
      </c>
      <c r="BS17" s="223">
        <f>IFERROR(IF(RIGHT(VLOOKUP($A17,csapatok!$A:$NN,BS$320,FALSE),5)="Csere",VLOOKUP(LEFT(VLOOKUP($A17,csapatok!$A:$NN,BS$320,FALSE),LEN(VLOOKUP($A17,csapatok!$A:$NN,BS$320,FALSE))-6),'csapat-ranglista'!$A:$FP,BS$321,FALSE)/8,VLOOKUP(VLOOKUP($A17,csapatok!$A:$NN,BS$320,FALSE),'csapat-ranglista'!$A:$FP,BS$321,FALSE)/4),0)</f>
        <v>0</v>
      </c>
      <c r="BT17" s="223">
        <f>IFERROR(IF(RIGHT(VLOOKUP($A17,csapatok!$A:$NN,BT$320,FALSE),5)="Csere",VLOOKUP(LEFT(VLOOKUP($A17,csapatok!$A:$NN,BT$320,FALSE),LEN(VLOOKUP($A17,csapatok!$A:$NN,BT$320,FALSE))-6),'csapat-ranglista'!$A:$FP,BT$321,FALSE)/8,VLOOKUP(VLOOKUP($A17,csapatok!$A:$NN,BT$320,FALSE),'csapat-ranglista'!$A:$FP,BT$321,FALSE)/4),0)</f>
        <v>0</v>
      </c>
      <c r="BU17" s="223">
        <f>IFERROR(IF(RIGHT(VLOOKUP($A17,csapatok!$A:$NN,BU$320,FALSE),5)="Csere",VLOOKUP(LEFT(VLOOKUP($A17,csapatok!$A:$NN,BU$320,FALSE),LEN(VLOOKUP($A17,csapatok!$A:$NN,BU$320,FALSE))-6),'csapat-ranglista'!$A:$FP,BU$321,FALSE)/8,VLOOKUP(VLOOKUP($A17,csapatok!$A:$NN,BU$320,FALSE),'csapat-ranglista'!$A:$FP,BU$321,FALSE)/4),0)</f>
        <v>0.76173703987117058</v>
      </c>
      <c r="BV17" s="223">
        <f>IFERROR(IF(RIGHT(VLOOKUP($A17,csapatok!$A:$NN,BV$320,FALSE),5)="Csere",VLOOKUP(LEFT(VLOOKUP($A17,csapatok!$A:$NN,BV$320,FALSE),LEN(VLOOKUP($A17,csapatok!$A:$NN,BV$320,FALSE))-6),'csapat-ranglista'!$A:$FP,BV$321,FALSE)/8,VLOOKUP(VLOOKUP($A17,csapatok!$A:$NN,BV$320,FALSE),'csapat-ranglista'!$A:$FP,BV$321,FALSE)/4),0)</f>
        <v>0</v>
      </c>
      <c r="BW17" s="223">
        <f>IFERROR(IF(RIGHT(VLOOKUP($A17,csapatok!$A:$NN,BW$320,FALSE),5)="Csere",VLOOKUP(LEFT(VLOOKUP($A17,csapatok!$A:$NN,BW$320,FALSE),LEN(VLOOKUP($A17,csapatok!$A:$NN,BW$320,FALSE))-6),'csapat-ranglista'!$A:$FP,BW$321,FALSE)/8,VLOOKUP(VLOOKUP($A17,csapatok!$A:$NN,BW$320,FALSE),'csapat-ranglista'!$A:$FP,BW$321,FALSE)/4),0)</f>
        <v>0</v>
      </c>
      <c r="BX17" s="223">
        <f>IFERROR(IF(RIGHT(VLOOKUP($A17,csapatok!$A:$NN,BX$320,FALSE),5)="Csere",VLOOKUP(LEFT(VLOOKUP($A17,csapatok!$A:$NN,BX$320,FALSE),LEN(VLOOKUP($A17,csapatok!$A:$NN,BX$320,FALSE))-6),'csapat-ranglista'!$A:$FP,BX$321,FALSE)/8,VLOOKUP(VLOOKUP($A17,csapatok!$A:$NN,BX$320,FALSE),'csapat-ranglista'!$A:$FP,BX$321,FALSE)/4),0)</f>
        <v>0</v>
      </c>
      <c r="BY17" s="223">
        <f>IFERROR(IF(RIGHT(VLOOKUP($A17,csapatok!$A:$NN,BY$320,FALSE),5)="Csere",VLOOKUP(LEFT(VLOOKUP($A17,csapatok!$A:$NN,BY$320,FALSE),LEN(VLOOKUP($A17,csapatok!$A:$NN,BY$320,FALSE))-6),'csapat-ranglista'!$A:$FP,BY$321,FALSE)/8,VLOOKUP(VLOOKUP($A17,csapatok!$A:$NN,BY$320,FALSE),'csapat-ranglista'!$A:$FP,BY$321,FALSE)/4),0)</f>
        <v>0</v>
      </c>
      <c r="BZ17" s="223">
        <f>IFERROR(IF(RIGHT(VLOOKUP($A17,csapatok!$A:$NN,BZ$320,FALSE),5)="Csere",VLOOKUP(LEFT(VLOOKUP($A17,csapatok!$A:$NN,BZ$320,FALSE),LEN(VLOOKUP($A17,csapatok!$A:$NN,BZ$320,FALSE))-6),'csapat-ranglista'!$A:$FP,BZ$321,FALSE)/8,VLOOKUP(VLOOKUP($A17,csapatok!$A:$NN,BZ$320,FALSE),'csapat-ranglista'!$A:$FP,BZ$321,FALSE)/4),0)</f>
        <v>0</v>
      </c>
      <c r="CA17" s="223">
        <f>IFERROR(IF(RIGHT(VLOOKUP($A17,csapatok!$A:$NN,CA$320,FALSE),5)="Csere",VLOOKUP(LEFT(VLOOKUP($A17,csapatok!$A:$NN,CA$320,FALSE),LEN(VLOOKUP($A17,csapatok!$A:$NN,CA$320,FALSE))-6),'csapat-ranglista'!$A:$FP,CA$321,FALSE)/8,VLOOKUP(VLOOKUP($A17,csapatok!$A:$NN,CA$320,FALSE),'csapat-ranglista'!$A:$FP,CA$321,FALSE)/4),0)</f>
        <v>8.4880634899965965</v>
      </c>
      <c r="CB17" s="223">
        <f>IFERROR(IF(RIGHT(VLOOKUP($A17,csapatok!$A:$NN,CB$320,FALSE),5)="Csere",VLOOKUP(LEFT(VLOOKUP($A17,csapatok!$A:$NN,CB$320,FALSE),LEN(VLOOKUP($A17,csapatok!$A:$NN,CB$320,FALSE))-6),'csapat-ranglista'!$A:$FP,CB$321,FALSE)/8,VLOOKUP(VLOOKUP($A17,csapatok!$A:$NN,CB$320,FALSE),'csapat-ranglista'!$A:$FP,CB$321,FALSE)/4),0)</f>
        <v>0</v>
      </c>
      <c r="CC17" s="223">
        <f>IFERROR(IF(RIGHT(VLOOKUP($A17,csapatok!$A:$NN,CC$320,FALSE),5)="Csere",VLOOKUP(LEFT(VLOOKUP($A17,csapatok!$A:$NN,CC$320,FALSE),LEN(VLOOKUP($A17,csapatok!$A:$NN,CC$320,FALSE))-6),'csapat-ranglista'!$A:$FP,CC$321,FALSE)/8,VLOOKUP(VLOOKUP($A17,csapatok!$A:$NN,CC$320,FALSE),'csapat-ranglista'!$A:$FP,CC$321,FALSE)/4),0)</f>
        <v>0</v>
      </c>
      <c r="CD17" s="223">
        <f>IFERROR(IF(RIGHT(VLOOKUP($A17,csapatok!$A:$NN,CD$320,FALSE),5)="Csere",VLOOKUP(LEFT(VLOOKUP($A17,csapatok!$A:$NN,CD$320,FALSE),LEN(VLOOKUP($A17,csapatok!$A:$NN,CD$320,FALSE))-6),'csapat-ranglista'!$A:$FP,CD$321,FALSE)/8,VLOOKUP(VLOOKUP($A17,csapatok!$A:$NN,CD$320,FALSE),'csapat-ranglista'!$A:$FP,CD$321,FALSE)/4),0)</f>
        <v>0</v>
      </c>
      <c r="CE17" s="223">
        <f>IFERROR(IF(RIGHT(VLOOKUP($A17,csapatok!$A:$NN,CE$320,FALSE),5)="Csere",VLOOKUP(LEFT(VLOOKUP($A17,csapatok!$A:$NN,CE$320,FALSE),LEN(VLOOKUP($A17,csapatok!$A:$NN,CE$320,FALSE))-6),'csapat-ranglista'!$A:$FP,CE$321,FALSE)/8,VLOOKUP(VLOOKUP($A17,csapatok!$A:$NN,CE$320,FALSE),'csapat-ranglista'!$A:$FP,CE$321,FALSE)/4),0)</f>
        <v>4.8533872232956661</v>
      </c>
      <c r="CF17" s="223">
        <f>IFERROR(IF(RIGHT(VLOOKUP($A17,csapatok!$A:$NN,CF$320,FALSE),5)="Csere",VLOOKUP(LEFT(VLOOKUP($A17,csapatok!$A:$NN,CF$320,FALSE),LEN(VLOOKUP($A17,csapatok!$A:$NN,CF$320,FALSE))-6),'csapat-ranglista'!$A:$FP,CF$321,FALSE)/8,VLOOKUP(VLOOKUP($A17,csapatok!$A:$NN,CF$320,FALSE),'csapat-ranglista'!$A:$FP,CF$321,FALSE)/4),0)</f>
        <v>0</v>
      </c>
      <c r="CG17" s="223">
        <f>IFERROR(IF(RIGHT(VLOOKUP($A17,csapatok!$A:$NN,CG$320,FALSE),5)="Csere",VLOOKUP(LEFT(VLOOKUP($A17,csapatok!$A:$NN,CG$320,FALSE),LEN(VLOOKUP($A17,csapatok!$A:$NN,CG$320,FALSE))-6),'csapat-ranglista'!$A:$FP,CG$321,FALSE)/8,VLOOKUP(VLOOKUP($A17,csapatok!$A:$NN,CG$320,FALSE),'csapat-ranglista'!$A:$FP,CG$321,FALSE)/4),0)</f>
        <v>0</v>
      </c>
      <c r="CH17" s="223">
        <f>IFERROR(IF(RIGHT(VLOOKUP($A17,csapatok!$A:$NN,CH$320,FALSE),5)="Csere",VLOOKUP(LEFT(VLOOKUP($A17,csapatok!$A:$NN,CH$320,FALSE),LEN(VLOOKUP($A17,csapatok!$A:$NN,CH$320,FALSE))-6),'csapat-ranglista'!$A:$FP,CH$321,FALSE)/8,VLOOKUP(VLOOKUP($A17,csapatok!$A:$NN,CH$320,FALSE),'csapat-ranglista'!$A:$FP,CH$321,FALSE)/4),0)</f>
        <v>3.4415487544237147</v>
      </c>
      <c r="CI17" s="223">
        <f>IFERROR(IF(RIGHT(VLOOKUP($A17,csapatok!$A:$NN,CI$320,FALSE),5)="Csere",VLOOKUP(LEFT(VLOOKUP($A17,csapatok!$A:$NN,CI$320,FALSE),LEN(VLOOKUP($A17,csapatok!$A:$NN,CI$320,FALSE))-6),'csapat-ranglista'!$A:$FP,CI$321,FALSE)/8,VLOOKUP(VLOOKUP($A17,csapatok!$A:$NN,CI$320,FALSE),'csapat-ranglista'!$A:$FP,CI$321,FALSE)/4),0)</f>
        <v>0</v>
      </c>
      <c r="CJ17" s="224">
        <f>versenyek!$IQ$11*IFERROR(VLOOKUP(VLOOKUP($A17,versenyek!IP:IR,3,FALSE),szabalyok!$A$16:$B$23,2,FALSE)/4,0)</f>
        <v>0</v>
      </c>
      <c r="CK17" s="224">
        <f>versenyek!$IT$11*IFERROR(VLOOKUP(VLOOKUP($A17,versenyek!IS:IU,3,FALSE),szabalyok!$A$16:$B$23,2,FALSE)/4,0)</f>
        <v>0</v>
      </c>
      <c r="CL17" s="223">
        <f>IFERROR(IF(RIGHT(VLOOKUP($A17,csapatok!$A:$NN,CL$320,FALSE),5)="Csere",VLOOKUP(LEFT(VLOOKUP($A17,csapatok!$A:$NN,CL$320,FALSE),LEN(VLOOKUP($A17,csapatok!$A:$NN,CL$320,FALSE))-6),'csapat-ranglista'!$A:$FP,CL$321,FALSE)/8,VLOOKUP(VLOOKUP($A17,csapatok!$A:$NN,CL$320,FALSE),'csapat-ranglista'!$A:$FP,CL$321,FALSE)/4),0)</f>
        <v>0</v>
      </c>
      <c r="CM17" s="223">
        <f>IFERROR(IF(RIGHT(VLOOKUP($A17,csapatok!$A:$NN,CM$320,FALSE),5)="Csere",VLOOKUP(LEFT(VLOOKUP($A17,csapatok!$A:$NN,CM$320,FALSE),LEN(VLOOKUP($A17,csapatok!$A:$NN,CM$320,FALSE))-6),'csapat-ranglista'!$A:$FP,CM$321,FALSE)/8,VLOOKUP(VLOOKUP($A17,csapatok!$A:$NN,CM$320,FALSE),'csapat-ranglista'!$A:$FP,CM$321,FALSE)/4),0)</f>
        <v>0</v>
      </c>
      <c r="CN17" s="223">
        <f>IFERROR(IF(RIGHT(VLOOKUP($A17,csapatok!$A:$NN,CN$320,FALSE),5)="Csere",VLOOKUP(LEFT(VLOOKUP($A17,csapatok!$A:$NN,CN$320,FALSE),LEN(VLOOKUP($A17,csapatok!$A:$NN,CN$320,FALSE))-6),'csapat-ranglista'!$A:$FP,CN$321,FALSE)/8,VLOOKUP(VLOOKUP($A17,csapatok!$A:$NN,CN$320,FALSE),'csapat-ranglista'!$A:$FP,CN$321,FALSE)/4),0)</f>
        <v>0</v>
      </c>
      <c r="CO17" s="223">
        <f>IFERROR(IF(RIGHT(VLOOKUP($A17,csapatok!$A:$NN,CO$320,FALSE),5)="Csere",VLOOKUP(LEFT(VLOOKUP($A17,csapatok!$A:$NN,CO$320,FALSE),LEN(VLOOKUP($A17,csapatok!$A:$NN,CO$320,FALSE))-6),'csapat-ranglista'!$A:$FP,CO$321,FALSE)/8,VLOOKUP(VLOOKUP($A17,csapatok!$A:$NN,CO$320,FALSE),'csapat-ranglista'!$A:$FP,CO$321,FALSE)/4),0)</f>
        <v>0</v>
      </c>
      <c r="CP17" s="223">
        <f>IFERROR(IF(RIGHT(VLOOKUP($A17,csapatok!$A:$NN,CP$320,FALSE),5)="Csere",VLOOKUP(LEFT(VLOOKUP($A17,csapatok!$A:$NN,CP$320,FALSE),LEN(VLOOKUP($A17,csapatok!$A:$NN,CP$320,FALSE))-6),'csapat-ranglista'!$A:$FP,CP$321,FALSE)/8,VLOOKUP(VLOOKUP($A17,csapatok!$A:$NN,CP$320,FALSE),'csapat-ranglista'!$A:$FP,CP$321,FALSE)/4),0)</f>
        <v>3.458124187527063</v>
      </c>
      <c r="CQ17" s="223">
        <f>IFERROR(IF(RIGHT(VLOOKUP($A17,csapatok!$A:$NN,CQ$320,FALSE),5)="Csere",VLOOKUP(LEFT(VLOOKUP($A17,csapatok!$A:$NN,CQ$320,FALSE),LEN(VLOOKUP($A17,csapatok!$A:$NN,CQ$320,FALSE))-6),'csapat-ranglista'!$A:$FP,CQ$321,FALSE)/8,VLOOKUP(VLOOKUP($A17,csapatok!$A:$NN,CQ$320,FALSE),'csapat-ranglista'!$A:$FP,CQ$321,FALSE)/4),0)</f>
        <v>0</v>
      </c>
      <c r="CR17" s="223">
        <f>IFERROR(IF(RIGHT(VLOOKUP($A17,csapatok!$A:$NN,CR$320,FALSE),5)="Csere",VLOOKUP(LEFT(VLOOKUP($A17,csapatok!$A:$NN,CR$320,FALSE),LEN(VLOOKUP($A17,csapatok!$A:$NN,CR$320,FALSE))-6),'csapat-ranglista'!$A:$FP,CR$321,FALSE)/8,VLOOKUP(VLOOKUP($A17,csapatok!$A:$NN,CR$320,FALSE),'csapat-ranglista'!$A:$FP,CR$321,FALSE)/4),0)</f>
        <v>0</v>
      </c>
      <c r="CS17" s="223">
        <f>IFERROR(IF(RIGHT(VLOOKUP($A17,csapatok!$A:$NN,CS$320,FALSE),5)="Csere",VLOOKUP(LEFT(VLOOKUP($A17,csapatok!$A:$NN,CS$320,FALSE),LEN(VLOOKUP($A17,csapatok!$A:$NN,CS$320,FALSE))-6),'csapat-ranglista'!$A:$FP,CS$321,FALSE)/8,VLOOKUP(VLOOKUP($A17,csapatok!$A:$NN,CS$320,FALSE),'csapat-ranglista'!$A:$FP,CS$321,FALSE)/4),0)</f>
        <v>2.0972250612103251</v>
      </c>
      <c r="CT17" s="223">
        <f>IFERROR(IF(RIGHT(VLOOKUP($A17,csapatok!$A:$NN,CT$320,FALSE),5)="Csere",VLOOKUP(LEFT(VLOOKUP($A17,csapatok!$A:$NN,CT$320,FALSE),LEN(VLOOKUP($A17,csapatok!$A:$NN,CT$320,FALSE))-6),'csapat-ranglista'!$A:$FP,CT$321,FALSE)/8,VLOOKUP(VLOOKUP($A17,csapatok!$A:$NN,CT$320,FALSE),'csapat-ranglista'!$A:$FP,CT$321,FALSE)/4),0)</f>
        <v>0</v>
      </c>
      <c r="CU17" s="223">
        <f>IFERROR(IF(RIGHT(VLOOKUP($A17,csapatok!$A:$NN,CU$320,FALSE),5)="Csere",VLOOKUP(LEFT(VLOOKUP($A17,csapatok!$A:$NN,CU$320,FALSE),LEN(VLOOKUP($A17,csapatok!$A:$NN,CU$320,FALSE))-6),'csapat-ranglista'!$A:$FP,CU$321,FALSE)/8,VLOOKUP(VLOOKUP($A17,csapatok!$A:$NN,CU$320,FALSE),'csapat-ranglista'!$A:$FP,CU$321,FALSE)/4),0)</f>
        <v>0</v>
      </c>
      <c r="CV17" s="223">
        <f>IFERROR(IF(RIGHT(VLOOKUP($A17,csapatok!$A:$NN,CV$320,FALSE),5)="Csere",VLOOKUP(LEFT(VLOOKUP($A17,csapatok!$A:$NN,CV$320,FALSE),LEN(VLOOKUP($A17,csapatok!$A:$NN,CV$320,FALSE))-6),'csapat-ranglista'!$A:$FP,CV$321,FALSE)/8,VLOOKUP(VLOOKUP($A17,csapatok!$A:$NN,CV$320,FALSE),'csapat-ranglista'!$A:$FP,CV$321,FALSE)/4),0)</f>
        <v>0</v>
      </c>
      <c r="CW17" s="223">
        <f>IFERROR(IF(RIGHT(VLOOKUP($A17,csapatok!$A:$NN,CW$320,FALSE),5)="Csere",VLOOKUP(LEFT(VLOOKUP($A17,csapatok!$A:$NN,CW$320,FALSE),LEN(VLOOKUP($A17,csapatok!$A:$NN,CW$320,FALSE))-6),'csapat-ranglista'!$A:$FP,CW$321,FALSE)/8,VLOOKUP(VLOOKUP($A17,csapatok!$A:$NN,CW$320,FALSE),'csapat-ranglista'!$A:$FP,CW$321,FALSE)/4),0)</f>
        <v>0</v>
      </c>
      <c r="CX17" s="223">
        <f>IFERROR(IF(RIGHT(VLOOKUP($A17,csapatok!$A:$NN,CX$320,FALSE),5)="Csere",VLOOKUP(LEFT(VLOOKUP($A17,csapatok!$A:$NN,CX$320,FALSE),LEN(VLOOKUP($A17,csapatok!$A:$NN,CX$320,FALSE))-6),'csapat-ranglista'!$A:$FP,CX$321,FALSE)/8,VLOOKUP(VLOOKUP($A17,csapatok!$A:$NN,CX$320,FALSE),'csapat-ranglista'!$A:$FP,CX$321,FALSE)/4),0)</f>
        <v>0</v>
      </c>
      <c r="CY17" s="223">
        <f>IFERROR(IF(RIGHT(VLOOKUP($A17,csapatok!$A:$NN,CY$320,FALSE),5)="Csere",VLOOKUP(LEFT(VLOOKUP($A17,csapatok!$A:$NN,CY$320,FALSE),LEN(VLOOKUP($A17,csapatok!$A:$NN,CY$320,FALSE))-6),'csapat-ranglista'!$A:$FP,CY$321,FALSE)/8,VLOOKUP(VLOOKUP($A17,csapatok!$A:$NN,CY$320,FALSE),'csapat-ranglista'!$A:$FP,CY$321,FALSE)/4),0)</f>
        <v>0</v>
      </c>
      <c r="CZ17" s="223">
        <f>IFERROR(IF(RIGHT(VLOOKUP($A17,csapatok!$A:$NN,CZ$320,FALSE),5)="Csere",VLOOKUP(LEFT(VLOOKUP($A17,csapatok!$A:$NN,CZ$320,FALSE),LEN(VLOOKUP($A17,csapatok!$A:$NN,CZ$320,FALSE))-6),'csapat-ranglista'!$A:$FP,CZ$321,FALSE)/8,VLOOKUP(VLOOKUP($A17,csapatok!$A:$NN,CZ$320,FALSE),'csapat-ranglista'!$A:$FP,CZ$321,FALSE)/4),0)</f>
        <v>0</v>
      </c>
      <c r="DA17" s="223">
        <f>IFERROR(IF(RIGHT(VLOOKUP($A17,csapatok!$A:$NN,DA$320,FALSE),5)="Csere",VLOOKUP(LEFT(VLOOKUP($A17,csapatok!$A:$NN,DA$320,FALSE),LEN(VLOOKUP($A17,csapatok!$A:$NN,DA$320,FALSE))-6),'csapat-ranglista'!$A:$FP,DA$321,FALSE)/8,VLOOKUP(VLOOKUP($A17,csapatok!$A:$NN,DA$320,FALSE),'csapat-ranglista'!$A:$FP,DA$321,FALSE)/4),0)</f>
        <v>0</v>
      </c>
      <c r="DB17" s="223">
        <f>IFERROR(IF(RIGHT(VLOOKUP($A17,csapatok!$A:$NN,DB$320,FALSE),5)="Csere",VLOOKUP(LEFT(VLOOKUP($A17,csapatok!$A:$NN,DB$320,FALSE),LEN(VLOOKUP($A17,csapatok!$A:$NN,DB$320,FALSE))-6),'csapat-ranglista'!$A:$FP,DB$321,FALSE)/8,VLOOKUP(VLOOKUP($A17,csapatok!$A:$NN,DB$320,FALSE),'csapat-ranglista'!$A:$FP,DB$321,FALSE)/4),0)</f>
        <v>0</v>
      </c>
      <c r="DC17" s="223">
        <f>IFERROR(IF(RIGHT(VLOOKUP($A17,csapatok!$A:$NN,DC$320,FALSE),5)="Csere",VLOOKUP(LEFT(VLOOKUP($A17,csapatok!$A:$NN,DC$320,FALSE),LEN(VLOOKUP($A17,csapatok!$A:$NN,DC$320,FALSE))-6),'csapat-ranglista'!$A:$FP,DC$321,FALSE)/8,VLOOKUP(VLOOKUP($A17,csapatok!$A:$NN,DC$320,FALSE),'csapat-ranglista'!$A:$FP,DC$321,FALSE)/4),0)</f>
        <v>0</v>
      </c>
      <c r="DD17" s="223">
        <f>IFERROR(IF(RIGHT(VLOOKUP($A17,csapatok!$A:$NN,DD$320,FALSE),5)="Csere",VLOOKUP(LEFT(VLOOKUP($A17,csapatok!$A:$NN,DD$320,FALSE),LEN(VLOOKUP($A17,csapatok!$A:$NN,DD$320,FALSE))-6),'csapat-ranglista'!$A:$FP,DD$321,FALSE)/8,VLOOKUP(VLOOKUP($A17,csapatok!$A:$NN,DD$320,FALSE),'csapat-ranglista'!$A:$FP,DD$321,FALSE)/4),0)</f>
        <v>3.2122924274788121</v>
      </c>
      <c r="DE17" s="223">
        <f>IFERROR(IF(RIGHT(VLOOKUP($A17,csapatok!$A:$NN,DE$320,FALSE),5)="Csere",VLOOKUP(LEFT(VLOOKUP($A17,csapatok!$A:$NN,DE$320,FALSE),LEN(VLOOKUP($A17,csapatok!$A:$NN,DE$320,FALSE))-6),'csapat-ranglista'!$A:$FP,DE$321,FALSE)/8,VLOOKUP(VLOOKUP($A17,csapatok!$A:$NN,DE$320,FALSE),'csapat-ranglista'!$A:$FP,DE$321,FALSE)/4),0)</f>
        <v>0</v>
      </c>
      <c r="DF17" s="223">
        <f>IFERROR(IF(RIGHT(VLOOKUP($A17,csapatok!$A:$NN,DF$320,FALSE),5)="Csere",VLOOKUP(LEFT(VLOOKUP($A17,csapatok!$A:$NN,DF$320,FALSE),LEN(VLOOKUP($A17,csapatok!$A:$NN,DF$320,FALSE))-6),'csapat-ranglista'!$A:$FP,DF$321,FALSE)/8,VLOOKUP(VLOOKUP($A17,csapatok!$A:$NN,DF$320,FALSE),'csapat-ranglista'!$A:$FP,DF$321,FALSE)/4),0)</f>
        <v>0</v>
      </c>
      <c r="DG17" s="223">
        <f>IFERROR(IF(RIGHT(VLOOKUP($A17,csapatok!$A:$NN,DG$320,FALSE),5)="Csere",VLOOKUP(LEFT(VLOOKUP($A17,csapatok!$A:$NN,DG$320,FALSE),LEN(VLOOKUP($A17,csapatok!$A:$NN,DG$320,FALSE))-6),'csapat-ranglista'!$A:$FP,DG$321,FALSE)/8,VLOOKUP(VLOOKUP($A17,csapatok!$A:$NN,DG$320,FALSE),'csapat-ranglista'!$A:$FP,DG$321,FALSE)/4),0)</f>
        <v>0</v>
      </c>
      <c r="DH17" s="223">
        <f>IFERROR(IF(RIGHT(VLOOKUP($A17,csapatok!$A:$NN,DH$320,FALSE),5)="Csere",VLOOKUP(LEFT(VLOOKUP($A17,csapatok!$A:$NN,DH$320,FALSE),LEN(VLOOKUP($A17,csapatok!$A:$NN,DH$320,FALSE))-6),'csapat-ranglista'!$A:$FP,DH$321,FALSE)/8,VLOOKUP(VLOOKUP($A17,csapatok!$A:$NN,DH$320,FALSE),'csapat-ranglista'!$A:$FP,DH$321,FALSE)/4),0)</f>
        <v>5.3664111714489335</v>
      </c>
      <c r="DI17" s="223">
        <f>IFERROR(IF(RIGHT(VLOOKUP($A17,csapatok!$A:$NN,DI$320,FALSE),5)="Csere",VLOOKUP(LEFT(VLOOKUP($A17,csapatok!$A:$NN,DI$320,FALSE),LEN(VLOOKUP($A17,csapatok!$A:$NN,DI$320,FALSE))-6),'csapat-ranglista'!$A:$FP,DI$321,FALSE)/8,VLOOKUP(VLOOKUP($A17,csapatok!$A:$NN,DI$320,FALSE),'csapat-ranglista'!$A:$FP,DI$321,FALSE)/4),0)</f>
        <v>0</v>
      </c>
      <c r="DJ17" s="223">
        <f>IFERROR(IF(RIGHT(VLOOKUP($A17,csapatok!$A:$NN,DJ$320,FALSE),5)="Csere",VLOOKUP(LEFT(VLOOKUP($A17,csapatok!$A:$NN,DJ$320,FALSE),LEN(VLOOKUP($A17,csapatok!$A:$NN,DJ$320,FALSE))-6),'csapat-ranglista'!$A:$FP,DJ$321,FALSE)/8,VLOOKUP(VLOOKUP($A17,csapatok!$A:$NN,DJ$320,FALSE),'csapat-ranglista'!$A:$FP,DJ$321,FALSE)/4),0)</f>
        <v>0</v>
      </c>
      <c r="DK17" s="223">
        <f>IFERROR(IF(RIGHT(VLOOKUP($A17,csapatok!$A:$NN,DK$320,FALSE),5)="Csere",VLOOKUP(LEFT(VLOOKUP($A17,csapatok!$A:$NN,DK$320,FALSE),LEN(VLOOKUP($A17,csapatok!$A:$NN,DK$320,FALSE))-6),'csapat-ranglista'!$A:$FP,DK$321,FALSE)/8,VLOOKUP(VLOOKUP($A17,csapatok!$A:$NN,DK$320,FALSE),'csapat-ranglista'!$A:$FP,DK$321,FALSE)/4),0)</f>
        <v>0.84392222539475381</v>
      </c>
      <c r="DL17" s="223">
        <f>IFERROR(IF(RIGHT(VLOOKUP($A17,csapatok!$A:$NN,DL$320,FALSE),5)="Csere",VLOOKUP(LEFT(VLOOKUP($A17,csapatok!$A:$NN,DL$320,FALSE),LEN(VLOOKUP($A17,csapatok!$A:$NN,DL$320,FALSE))-6),'csapat-ranglista'!$A:$FP,DL$321,FALSE)/8,VLOOKUP(VLOOKUP($A17,csapatok!$A:$NN,DL$320,FALSE),'csapat-ranglista'!$A:$FP,DL$321,FALSE)/4),0)</f>
        <v>0</v>
      </c>
      <c r="DM17" s="223">
        <f>IFERROR(IF(RIGHT(VLOOKUP($A17,csapatok!$A:$NN,DM$320,FALSE),5)="Csere",VLOOKUP(LEFT(VLOOKUP($A17,csapatok!$A:$NN,DM$320,FALSE),LEN(VLOOKUP($A17,csapatok!$A:$NN,DM$320,FALSE))-6),'csapat-ranglista'!$A:$FP,DM$321,FALSE)/8,VLOOKUP(VLOOKUP($A17,csapatok!$A:$NN,DM$320,FALSE),'csapat-ranglista'!$A:$FP,DM$321,FALSE)/4),0)</f>
        <v>6.7123335993991873</v>
      </c>
      <c r="DN17" s="223">
        <f>IFERROR(IF(RIGHT(VLOOKUP($A17,csapatok!$A:$NN,DN$320,FALSE),5)="Csere",VLOOKUP(LEFT(VLOOKUP($A17,csapatok!$A:$NN,DN$320,FALSE),LEN(VLOOKUP($A17,csapatok!$A:$NN,DN$320,FALSE))-6),'csapat-ranglista'!$A:$FP,DN$321,FALSE)/8,VLOOKUP(VLOOKUP($A17,csapatok!$A:$NN,DN$320,FALSE),'csapat-ranglista'!$A:$FP,DN$321,FALSE)/4),0)</f>
        <v>1.1077136380451031</v>
      </c>
      <c r="DO17" s="224">
        <f>versenyek!$MF$11*IFERROR(VLOOKUP(VLOOKUP($A17,versenyek!ME:MG,3,FALSE),szabalyok!$A$16:$B$23,2,FALSE)/4,0)</f>
        <v>0</v>
      </c>
      <c r="DP17" s="224">
        <f>versenyek!$MI$11*IFERROR(VLOOKUP(VLOOKUP($A17,versenyek!MH:MJ,3,FALSE),szabalyok!$A$16:$B$23,2,FALSE)/4,0)</f>
        <v>0</v>
      </c>
      <c r="DQ17" s="223">
        <f>IFERROR(IF(RIGHT(VLOOKUP($A17,csapatok!$A:$NN,DQ$320,FALSE),5)="Csere",VLOOKUP(LEFT(VLOOKUP($A17,csapatok!$A:$NN,DQ$320,FALSE),LEN(VLOOKUP($A17,csapatok!$A:$NN,DQ$320,FALSE))-6),'csapat-ranglista'!$A:$FP,DQ$321,FALSE)/8,VLOOKUP(VLOOKUP($A17,csapatok!$A:$NN,DQ$320,FALSE),'csapat-ranglista'!$A:$FP,DQ$321,FALSE)/4),0)</f>
        <v>0</v>
      </c>
      <c r="DR17" s="223">
        <f>IFERROR(IF(RIGHT(VLOOKUP($A17,csapatok!$A:$NN,DR$320,FALSE),5)="Csere",VLOOKUP(LEFT(VLOOKUP($A17,csapatok!$A:$NN,DR$320,FALSE),LEN(VLOOKUP($A17,csapatok!$A:$NN,DR$320,FALSE))-6),'csapat-ranglista'!$A:$FP,DR$321,FALSE)/8,VLOOKUP(VLOOKUP($A17,csapatok!$A:$NN,DR$320,FALSE),'csapat-ranglista'!$A:$FP,DR$321,FALSE)/4),0)</f>
        <v>0</v>
      </c>
      <c r="DS17" s="223">
        <f>IFERROR(IF(RIGHT(VLOOKUP($A17,csapatok!$A:$NN,DS$320,FALSE),5)="Csere",VLOOKUP(LEFT(VLOOKUP($A17,csapatok!$A:$NN,DS$320,FALSE),LEN(VLOOKUP($A17,csapatok!$A:$NN,DS$320,FALSE))-6),'csapat-ranglista'!$A:$FP,DS$321,FALSE)/8,VLOOKUP(VLOOKUP($A17,csapatok!$A:$NN,DS$320,FALSE),'csapat-ranglista'!$A:$FP,DS$321,FALSE)/4),0)</f>
        <v>1.7328804071451374</v>
      </c>
      <c r="DT17" s="223">
        <f>IFERROR(IF(RIGHT(VLOOKUP($A17,csapatok!$A:$NN,DT$320,FALSE),5)="Csere",VLOOKUP(LEFT(VLOOKUP($A17,csapatok!$A:$NN,DT$320,FALSE),LEN(VLOOKUP($A17,csapatok!$A:$NN,DT$320,FALSE))-6),'csapat-ranglista'!$A:$FP,DT$321,FALSE)/8,VLOOKUP(VLOOKUP($A17,csapatok!$A:$NN,DT$320,FALSE),'csapat-ranglista'!$A:$FP,DT$321,FALSE)/4),0)</f>
        <v>0</v>
      </c>
      <c r="DU17" s="223">
        <f>IFERROR(IF(RIGHT(VLOOKUP($A17,csapatok!$A:$NN,DU$320,FALSE),5)="Csere",VLOOKUP(LEFT(VLOOKUP($A17,csapatok!$A:$NN,DU$320,FALSE),LEN(VLOOKUP($A17,csapatok!$A:$NN,DU$320,FALSE))-6),'csapat-ranglista'!$A:$FP,DU$321,FALSE)/8,VLOOKUP(VLOOKUP($A17,csapatok!$A:$NN,DU$320,FALSE),'csapat-ranglista'!$A:$FP,DU$321,FALSE)/4),0)</f>
        <v>0</v>
      </c>
      <c r="DV17" s="223">
        <f>IFERROR(IF(RIGHT(VLOOKUP($A17,csapatok!$A:$NN,DV$320,FALSE),5)="Csere",VLOOKUP(LEFT(VLOOKUP($A17,csapatok!$A:$NN,DV$320,FALSE),LEN(VLOOKUP($A17,csapatok!$A:$NN,DV$320,FALSE))-6),'csapat-ranglista'!$A:$FP,DV$321,FALSE)/8,VLOOKUP(VLOOKUP($A17,csapatok!$A:$NN,DV$320,FALSE),'csapat-ranglista'!$A:$FP,DV$321,FALSE)/4),0)</f>
        <v>0</v>
      </c>
      <c r="DW17" s="223">
        <f>IFERROR(IF(RIGHT(VLOOKUP($A17,csapatok!$A:$NN,DW$320,FALSE),5)="Csere",VLOOKUP(LEFT(VLOOKUP($A17,csapatok!$A:$NN,DW$320,FALSE),LEN(VLOOKUP($A17,csapatok!$A:$NN,DW$320,FALSE))-6),'csapat-ranglista'!$A:$FP,DW$321,FALSE)/8,VLOOKUP(VLOOKUP($A17,csapatok!$A:$NN,DW$320,FALSE),'csapat-ranglista'!$A:$FP,DW$321,FALSE)/4),0)</f>
        <v>2.1635201689535073</v>
      </c>
      <c r="DX17" s="223">
        <f>IFERROR(IF(RIGHT(VLOOKUP($A17,csapatok!$A:$NN,DX$320,FALSE),5)="Csere",VLOOKUP(LEFT(VLOOKUP($A17,csapatok!$A:$NN,DX$320,FALSE),LEN(VLOOKUP($A17,csapatok!$A:$NN,DX$320,FALSE))-6),'csapat-ranglista'!$A:$FP,DX$321,FALSE)/8,VLOOKUP(VLOOKUP($A17,csapatok!$A:$NN,DX$320,FALSE),'csapat-ranglista'!$A:$FP,DX$321,FALSE)/4),0)</f>
        <v>0</v>
      </c>
      <c r="DY17" s="223">
        <f>IFERROR(IF(RIGHT(VLOOKUP($A17,csapatok!$A:$NN,DY$320,FALSE),5)="Csere",VLOOKUP(LEFT(VLOOKUP($A17,csapatok!$A:$NN,DY$320,FALSE),LEN(VLOOKUP($A17,csapatok!$A:$NN,DY$320,FALSE))-6),'csapat-ranglista'!$A:$FP,DY$321,FALSE)/8,VLOOKUP(VLOOKUP($A17,csapatok!$A:$NN,DY$320,FALSE),'csapat-ranglista'!$A:$FP,DY$321,FALSE)/4),0)</f>
        <v>0</v>
      </c>
      <c r="DZ17" s="223">
        <f>IFERROR(IF(RIGHT(VLOOKUP($A17,csapatok!$A:$NN,DZ$320,FALSE),5)="Csere",VLOOKUP(LEFT(VLOOKUP($A17,csapatok!$A:$NN,DZ$320,FALSE),LEN(VLOOKUP($A17,csapatok!$A:$NN,DZ$320,FALSE))-6),'csapat-ranglista'!$A:$FP,DZ$321,FALSE)/8,VLOOKUP(VLOOKUP($A17,csapatok!$A:$NN,DZ$320,FALSE),'csapat-ranglista'!$A:$FP,DZ$321,FALSE)/4),0)</f>
        <v>0</v>
      </c>
      <c r="EA17" s="223">
        <f>IFERROR(IF(RIGHT(VLOOKUP($A17,csapatok!$A:$NN,EA$320,FALSE),5)="Csere",VLOOKUP(LEFT(VLOOKUP($A17,csapatok!$A:$NN,EA$320,FALSE),LEN(VLOOKUP($A17,csapatok!$A:$NN,EA$320,FALSE))-6),'csapat-ranglista'!$A:$FP,EA$321,FALSE)/8,VLOOKUP(VLOOKUP($A17,csapatok!$A:$NN,EA$320,FALSE),'csapat-ranglista'!$A:$FP,EA$321,FALSE)/4),0)</f>
        <v>0</v>
      </c>
      <c r="EB17" s="223">
        <f>IFERROR(IF(RIGHT(VLOOKUP($A17,csapatok!$A:$NN,EB$320,FALSE),5)="Csere",VLOOKUP(LEFT(VLOOKUP($A17,csapatok!$A:$NN,EB$320,FALSE),LEN(VLOOKUP($A17,csapatok!$A:$NN,EB$320,FALSE))-6),'csapat-ranglista'!$A:$FP,EB$321,FALSE)/8,VLOOKUP(VLOOKUP($A17,csapatok!$A:$NN,EB$320,FALSE),'csapat-ranglista'!$A:$FP,EB$321,FALSE)/4),0)</f>
        <v>0</v>
      </c>
      <c r="EC17" s="223">
        <f>IFERROR(IF(RIGHT(VLOOKUP($A17,csapatok!$A:$NN,EC$320,FALSE),5)="Csere",VLOOKUP(LEFT(VLOOKUP($A17,csapatok!$A:$NN,EC$320,FALSE),LEN(VLOOKUP($A17,csapatok!$A:$NN,EC$320,FALSE))-6),'csapat-ranglista'!$A:$FP,EC$321,FALSE)/8,VLOOKUP(VLOOKUP($A17,csapatok!$A:$NN,EC$320,FALSE),'csapat-ranglista'!$A:$FP,EC$321,FALSE)/4),0)</f>
        <v>3.2776958588851373</v>
      </c>
      <c r="ED17" s="223">
        <f>IFERROR(IF(RIGHT(VLOOKUP($A17,csapatok!$A:$NN,ED$320,FALSE),5)="Csere",VLOOKUP(LEFT(VLOOKUP($A17,csapatok!$A:$NN,ED$320,FALSE),LEN(VLOOKUP($A17,csapatok!$A:$NN,ED$320,FALSE))-6),'csapat-ranglista'!$A:$FP,ED$321,FALSE)/8,VLOOKUP(VLOOKUP($A17,csapatok!$A:$NN,ED$320,FALSE),'csapat-ranglista'!$A:$FP,ED$321,FALSE)/4),0)</f>
        <v>0</v>
      </c>
      <c r="EE17" s="223">
        <f>IFERROR(IF(RIGHT(VLOOKUP($A17,csapatok!$A:$NN,EE$320,FALSE),5)="Csere",VLOOKUP(LEFT(VLOOKUP($A17,csapatok!$A:$NN,EE$320,FALSE),LEN(VLOOKUP($A17,csapatok!$A:$NN,EE$320,FALSE))-6),'csapat-ranglista'!$A:$FP,EE$321,FALSE)/8,VLOOKUP(VLOOKUP($A17,csapatok!$A:$NN,EE$320,FALSE),'csapat-ranglista'!$A:$FP,EE$321,FALSE)/4),0)</f>
        <v>0</v>
      </c>
      <c r="EF17" s="223">
        <f>IFERROR(IF(RIGHT(VLOOKUP($A17,csapatok!$A:$NN,EF$320,FALSE),5)="Csere",VLOOKUP(LEFT(VLOOKUP($A17,csapatok!$A:$NN,EF$320,FALSE),LEN(VLOOKUP($A17,csapatok!$A:$NN,EF$320,FALSE))-6),'csapat-ranglista'!$A:$FP,EF$321,FALSE)/8,VLOOKUP(VLOOKUP($A17,csapatok!$A:$NN,EF$320,FALSE),'csapat-ranglista'!$A:$FP,EF$321,FALSE)/4),0)</f>
        <v>0</v>
      </c>
      <c r="EG17" s="223">
        <f>IFERROR(IF(RIGHT(VLOOKUP($A17,csapatok!$A:$NN,EG$320,FALSE),5)="Csere",VLOOKUP(LEFT(VLOOKUP($A17,csapatok!$A:$NN,EG$320,FALSE),LEN(VLOOKUP($A17,csapatok!$A:$NN,EG$320,FALSE))-6),'csapat-ranglista'!$A:$FP,EG$321,FALSE)/8,VLOOKUP(VLOOKUP($A17,csapatok!$A:$NN,EG$320,FALSE),'csapat-ranglista'!$A:$FP,EG$321,FALSE)/4),0)</f>
        <v>0</v>
      </c>
      <c r="EH17" s="223">
        <f>IFERROR(IF(RIGHT(VLOOKUP($A17,csapatok!$A:$NN,EH$320,FALSE),5)="Csere",VLOOKUP(LEFT(VLOOKUP($A17,csapatok!$A:$NN,EH$320,FALSE),LEN(VLOOKUP($A17,csapatok!$A:$NN,EH$320,FALSE))-6),'csapat-ranglista'!$A:$FP,EH$321,FALSE)/8,VLOOKUP(VLOOKUP($A17,csapatok!$A:$NN,EH$320,FALSE),'csapat-ranglista'!$A:$FP,EH$321,FALSE)/4),0)</f>
        <v>0</v>
      </c>
      <c r="EI17" s="223">
        <f>IFERROR(IF(RIGHT(VLOOKUP($A17,csapatok!$A:$NN,EI$320,FALSE),5)="Csere",VLOOKUP(LEFT(VLOOKUP($A17,csapatok!$A:$NN,EI$320,FALSE),LEN(VLOOKUP($A17,csapatok!$A:$NN,EI$320,FALSE))-6),'csapat-ranglista'!$A:$FP,EI$321,FALSE)/8,VLOOKUP(VLOOKUP($A17,csapatok!$A:$NN,EI$320,FALSE),'csapat-ranglista'!$A:$FP,EI$321,FALSE)/4),0)</f>
        <v>0</v>
      </c>
      <c r="EJ17" s="223">
        <f>IFERROR(IF(RIGHT(VLOOKUP($A17,csapatok!$A:$NN,EJ$320,FALSE),5)="Csere",VLOOKUP(LEFT(VLOOKUP($A17,csapatok!$A:$NN,EJ$320,FALSE),LEN(VLOOKUP($A17,csapatok!$A:$NN,EJ$320,FALSE))-6),'csapat-ranglista'!$A:$FP,EJ$321,FALSE)/8,VLOOKUP(VLOOKUP($A17,csapatok!$A:$NN,EJ$320,FALSE),'csapat-ranglista'!$A:$FP,EJ$321,FALSE)/4),0)</f>
        <v>0</v>
      </c>
      <c r="EK17" s="223">
        <f>IFERROR(IF(RIGHT(VLOOKUP($A17,csapatok!$A:$NN,EK$320,FALSE),5)="Csere",VLOOKUP(LEFT(VLOOKUP($A17,csapatok!$A:$NN,EK$320,FALSE),LEN(VLOOKUP($A17,csapatok!$A:$NN,EK$320,FALSE))-6),'csapat-ranglista'!$A:$FP,EK$321,FALSE)/8,VLOOKUP(VLOOKUP($A17,csapatok!$A:$NN,EK$320,FALSE),'csapat-ranglista'!$A:$FP,EK$321,FALSE)/4),0)</f>
        <v>6.3057466163745293</v>
      </c>
      <c r="EL17" s="223">
        <f>IFERROR(IF(RIGHT(VLOOKUP($A17,csapatok!$A:$NN,EL$320,FALSE),5)="Csere",VLOOKUP(LEFT(VLOOKUP($A17,csapatok!$A:$NN,EL$320,FALSE),LEN(VLOOKUP($A17,csapatok!$A:$NN,EL$320,FALSE))-6),'csapat-ranglista'!$A:$FP,EL$321,FALSE)/8,VLOOKUP(VLOOKUP($A17,csapatok!$A:$NN,EL$320,FALSE),'csapat-ranglista'!$A:$FP,EL$321,FALSE)/4),0)</f>
        <v>3.2711602718897876</v>
      </c>
      <c r="EM17" s="223">
        <f>IFERROR(IF(RIGHT(VLOOKUP($A17,csapatok!$A:$NN,EM$320,FALSE),5)="Csere",VLOOKUP(LEFT(VLOOKUP($A17,csapatok!$A:$NN,EM$320,FALSE),LEN(VLOOKUP($A17,csapatok!$A:$NN,EM$320,FALSE))-6),'csapat-ranglista'!$A:$FP,EM$321,FALSE)/8,VLOOKUP(VLOOKUP($A17,csapatok!$A:$NN,EM$320,FALSE),'csapat-ranglista'!$A:$FP,EM$321,FALSE)/4),0)</f>
        <v>0</v>
      </c>
      <c r="EN17" s="223">
        <f>IFERROR(IF(RIGHT(VLOOKUP($A17,csapatok!$A:$NN,EN$320,FALSE),5)="Csere",VLOOKUP(LEFT(VLOOKUP($A17,csapatok!$A:$NN,EN$320,FALSE),LEN(VLOOKUP($A17,csapatok!$A:$NN,EN$320,FALSE))-6),'csapat-ranglista'!$A:$FP,EN$321,FALSE)/8,VLOOKUP(VLOOKUP($A17,csapatok!$A:$NN,EN$320,FALSE),'csapat-ranglista'!$A:$FP,EN$321,FALSE)/4),0)</f>
        <v>0</v>
      </c>
      <c r="EO17" s="223">
        <f>IFERROR(IF(RIGHT(VLOOKUP($A17,csapatok!$A:$NN,EO$320,FALSE),5)="Csere",VLOOKUP(LEFT(VLOOKUP($A17,csapatok!$A:$NN,EO$320,FALSE),LEN(VLOOKUP($A17,csapatok!$A:$NN,EO$320,FALSE))-6),'csapat-ranglista'!$A:$FP,EO$321,FALSE)/8,VLOOKUP(VLOOKUP($A17,csapatok!$A:$NN,EO$320,FALSE),'csapat-ranglista'!$A:$FP,EO$321,FALSE)/4),0)</f>
        <v>0</v>
      </c>
      <c r="EP17" s="223">
        <f>IFERROR(IF(RIGHT(VLOOKUP($A17,csapatok!$A:$NN,EP$320,FALSE),5)="Csere",VLOOKUP(LEFT(VLOOKUP($A17,csapatok!$A:$NN,EP$320,FALSE),LEN(VLOOKUP($A17,csapatok!$A:$NN,EP$320,FALSE))-6),'csapat-ranglista'!$A:$FP,EP$321,FALSE)/8,VLOOKUP(VLOOKUP($A17,csapatok!$A:$NN,EP$320,FALSE),'csapat-ranglista'!$A:$FP,EP$321,FALSE)/4),0)</f>
        <v>1.4578710480432322</v>
      </c>
      <c r="EQ17" s="223">
        <f>IFERROR(IF(RIGHT(VLOOKUP($A17,csapatok!$A:$NN,EQ$320,FALSE),5)="Csere",VLOOKUP(LEFT(VLOOKUP($A17,csapatok!$A:$NN,EQ$320,FALSE),LEN(VLOOKUP($A17,csapatok!$A:$NN,EQ$320,FALSE))-6),'csapat-ranglista'!$A:$FP,EQ$321,FALSE)/8,VLOOKUP(VLOOKUP($A17,csapatok!$A:$NN,EQ$320,FALSE),'csapat-ranglista'!$A:$FP,EQ$321,FALSE)/4),0)</f>
        <v>0</v>
      </c>
      <c r="ER17" s="223">
        <f>IFERROR(IF(RIGHT(VLOOKUP($A17,csapatok!$A:$NN,ER$320,FALSE),5)="Csere",VLOOKUP(LEFT(VLOOKUP($A17,csapatok!$A:$NN,ER$320,FALSE),LEN(VLOOKUP($A17,csapatok!$A:$NN,ER$320,FALSE))-6),'csapat-ranglista'!$A:$FP,ER$321,FALSE)/8,VLOOKUP(VLOOKUP($A17,csapatok!$A:$NN,ER$320,FALSE),'csapat-ranglista'!$A:$FP,ER$321,FALSE)/4),0)</f>
        <v>0</v>
      </c>
      <c r="ES17" s="223">
        <f>IFERROR(IF(RIGHT(VLOOKUP($A17,csapatok!$A:$NN,ES$320,FALSE),5)="Csere",VLOOKUP(LEFT(VLOOKUP($A17,csapatok!$A:$NN,ES$320,FALSE),LEN(VLOOKUP($A17,csapatok!$A:$NN,ES$320,FALSE))-6),'csapat-ranglista'!$A:$FP,ES$321,FALSE)/8,VLOOKUP(VLOOKUP($A17,csapatok!$A:$NN,ES$320,FALSE),'csapat-ranglista'!$A:$FP,ES$321,FALSE)/4),0)</f>
        <v>0</v>
      </c>
      <c r="ET17" s="223">
        <f>IFERROR(IF(RIGHT(VLOOKUP($A17,csapatok!$A:$NN,ET$320,FALSE),5)="Csere",VLOOKUP(LEFT(VLOOKUP($A17,csapatok!$A:$NN,ET$320,FALSE),LEN(VLOOKUP($A17,csapatok!$A:$NN,ET$320,FALSE))-6),'csapat-ranglista'!$A:$FP,ET$321,FALSE)/8,VLOOKUP(VLOOKUP($A17,csapatok!$A:$NN,ET$320,FALSE),'csapat-ranglista'!$A:$FP,ET$321,FALSE)/4),0)</f>
        <v>0</v>
      </c>
      <c r="EU17" s="223">
        <f>IFERROR(IF(RIGHT(VLOOKUP($A17,csapatok!$A:$NN,EU$320,FALSE),5)="Csere",VLOOKUP(LEFT(VLOOKUP($A17,csapatok!$A:$NN,EU$320,FALSE),LEN(VLOOKUP($A17,csapatok!$A:$NN,EU$320,FALSE))-6),'csapat-ranglista'!$A:$FP,EU$321,FALSE)/8,VLOOKUP(VLOOKUP($A17,csapatok!$A:$NN,EU$320,FALSE),'csapat-ranglista'!$A:$FP,EU$321,FALSE)/4),0)</f>
        <v>0</v>
      </c>
      <c r="EV17" s="223">
        <f>IFERROR(IF(RIGHT(VLOOKUP($A17,csapatok!$A:$NN,EV$320,FALSE),5)="Csere",VLOOKUP(LEFT(VLOOKUP($A17,csapatok!$A:$NN,EV$320,FALSE),LEN(VLOOKUP($A17,csapatok!$A:$NN,EV$320,FALSE))-6),'csapat-ranglista'!$A:$FP,EV$321,FALSE)/8,VLOOKUP(VLOOKUP($A17,csapatok!$A:$NN,EV$320,FALSE),'csapat-ranglista'!$A:$FP,EV$321,FALSE)/4),0)</f>
        <v>0</v>
      </c>
      <c r="EW17" s="223">
        <f>IFERROR(IF(RIGHT(VLOOKUP($A17,csapatok!$A:$NN,EW$320,FALSE),5)="Csere",VLOOKUP(LEFT(VLOOKUP($A17,csapatok!$A:$NN,EW$320,FALSE),LEN(VLOOKUP($A17,csapatok!$A:$NN,EW$320,FALSE))-6),'csapat-ranglista'!$A:$FP,EW$321,FALSE)/8,VLOOKUP(VLOOKUP($A17,csapatok!$A:$NN,EW$320,FALSE),'csapat-ranglista'!$A:$FP,EW$321,FALSE)/4),0)</f>
        <v>0</v>
      </c>
      <c r="EX17" s="223">
        <f>IFERROR(IF(RIGHT(VLOOKUP($A17,csapatok!$A:$NN,EX$320,FALSE),5)="Csere",VLOOKUP(LEFT(VLOOKUP($A17,csapatok!$A:$NN,EX$320,FALSE),LEN(VLOOKUP($A17,csapatok!$A:$NN,EX$320,FALSE))-6),'csapat-ranglista'!$A:$FP,EX$321,FALSE)/8,VLOOKUP(VLOOKUP($A17,csapatok!$A:$NN,EX$320,FALSE),'csapat-ranglista'!$A:$FP,EX$321,FALSE)/4),0)</f>
        <v>22.602090445682585</v>
      </c>
      <c r="EY17" s="223">
        <f>IFERROR(IF(RIGHT(VLOOKUP($A17,csapatok!$A:$NN,EY$320,FALSE),5)="Csere",VLOOKUP(LEFT(VLOOKUP($A17,csapatok!$A:$NN,EY$320,FALSE),LEN(VLOOKUP($A17,csapatok!$A:$NN,EY$320,FALSE))-6),'csapat-ranglista'!$A:$FP,EY$321,FALSE)/8,VLOOKUP(VLOOKUP($A17,csapatok!$A:$NN,EY$320,FALSE),'csapat-ranglista'!$A:$FP,EY$321,FALSE)/4),0)</f>
        <v>0</v>
      </c>
      <c r="EZ17" s="223">
        <f>IFERROR(IF(RIGHT(VLOOKUP($A17,csapatok!$A:$NN,EZ$320,FALSE),5)="Csere",VLOOKUP(LEFT(VLOOKUP($A17,csapatok!$A:$NN,EZ$320,FALSE),LEN(VLOOKUP($A17,csapatok!$A:$NN,EZ$320,FALSE))-6),'csapat-ranglista'!$A:$FP,EZ$321,FALSE)/8,VLOOKUP(VLOOKUP($A17,csapatok!$A:$NN,EZ$320,FALSE),'csapat-ranglista'!$A:$FP,EZ$321,FALSE)/4),0)</f>
        <v>0</v>
      </c>
      <c r="FA17" s="223">
        <f>IFERROR(IF(RIGHT(VLOOKUP($A17,csapatok!$A:$NN,FA$320,FALSE),5)="Csere",VLOOKUP(LEFT(VLOOKUP($A17,csapatok!$A:$NN,FA$320,FALSE),LEN(VLOOKUP($A17,csapatok!$A:$NN,FA$320,FALSE))-6),'csapat-ranglista'!$A:$FP,FA$321,FALSE)/8,VLOOKUP(VLOOKUP($A17,csapatok!$A:$NN,FA$320,FALSE),'csapat-ranglista'!$A:$FP,FA$321,FALSE)/4),0)</f>
        <v>6.1039909354080653</v>
      </c>
      <c r="FB17" s="223">
        <f>IFERROR(IF(RIGHT(VLOOKUP($A17,csapatok!$A:$NN,FB$320,FALSE),5)="Csere",VLOOKUP(LEFT(VLOOKUP($A17,csapatok!$A:$NN,FB$320,FALSE),LEN(VLOOKUP($A17,csapatok!$A:$NN,FB$320,FALSE))-6),'csapat-ranglista'!$A:$FP,FB$321,FALSE)/8,VLOOKUP(VLOOKUP($A17,csapatok!$A:$NN,FB$320,FALSE),'csapat-ranglista'!$A:$FP,FB$321,FALSE)/4),0)</f>
        <v>0</v>
      </c>
      <c r="FC17" s="223">
        <f>IFERROR(IF(RIGHT(VLOOKUP($A17,csapatok!$A:$NN,FC$320,FALSE),5)="Csere",VLOOKUP(LEFT(VLOOKUP($A17,csapatok!$A:$NN,FC$320,FALSE),LEN(VLOOKUP($A17,csapatok!$A:$NN,FC$320,FALSE))-6),'csapat-ranglista'!$A:$FP,FC$321,FALSE)/8,VLOOKUP(VLOOKUP($A17,csapatok!$A:$NN,FC$320,FALSE),'csapat-ranglista'!$A:$FP,FC$321,FALSE)/4),0)</f>
        <v>0</v>
      </c>
      <c r="FD17" s="224">
        <f>versenyek!$QY$11*IFERROR(VLOOKUP(VLOOKUP($A17,versenyek!QX:QZ,3,FALSE),szabalyok!$A$16:$B$23,2,FALSE)/4,0)</f>
        <v>2.2858824803228219</v>
      </c>
      <c r="FE17" s="224">
        <f>versenyek!$RB$11*IFERROR(VLOOKUP(VLOOKUP($A17,versenyek!RA:RC,3,FALSE),szabalyok!$A$16:$B$23,2,FALSE)/4,0)</f>
        <v>0</v>
      </c>
      <c r="FF17" s="223">
        <f>IFERROR(IF(RIGHT(VLOOKUP($A17,csapatok!$A:$NN,FF$320,FALSE),5)="Csere",VLOOKUP(LEFT(VLOOKUP($A17,csapatok!$A:$NN,FF$320,FALSE),LEN(VLOOKUP($A17,csapatok!$A:$NN,FF$320,FALSE))-6),'csapat-ranglista'!$A:$FP,FF$321,FALSE)/8,VLOOKUP(VLOOKUP($A17,csapatok!$A:$NN,FF$320,FALSE),'csapat-ranglista'!$A:$FP,FF$321,FALSE)/4),0)</f>
        <v>0</v>
      </c>
      <c r="FG17" s="223">
        <f>IFERROR(IF(RIGHT(VLOOKUP($A17,csapatok!$A:$NN,FG$320,FALSE),5)="Csere",VLOOKUP(LEFT(VLOOKUP($A17,csapatok!$A:$NN,FG$320,FALSE),LEN(VLOOKUP($A17,csapatok!$A:$NN,FG$320,FALSE))-6),'csapat-ranglista'!$A:$FP,FG$321,FALSE)/8,VLOOKUP(VLOOKUP($A17,csapatok!$A:$NN,FG$320,FALSE),'csapat-ranglista'!$A:$FP,FG$321,FALSE)/4),0)</f>
        <v>3.0355071208732261</v>
      </c>
      <c r="FH17" s="223">
        <f>IFERROR(IF(RIGHT(VLOOKUP($A17,csapatok!$A:$NN,FH$320,FALSE),5)="Csere",VLOOKUP(LEFT(VLOOKUP($A17,csapatok!$A:$NN,FH$320,FALSE),LEN(VLOOKUP($A17,csapatok!$A:$NN,FH$320,FALSE))-6),'csapat-ranglista'!$A:$FP,FH$321,FALSE)/8,VLOOKUP(VLOOKUP($A17,csapatok!$A:$NN,FH$320,FALSE),'csapat-ranglista'!$A:$FP,FH$321,FALSE)/4),0)</f>
        <v>0</v>
      </c>
      <c r="FI17" s="223">
        <f>IFERROR(IF(RIGHT(VLOOKUP($A17,csapatok!$A:$NN,FI$320,FALSE),5)="Csere",VLOOKUP(LEFT(VLOOKUP($A17,csapatok!$A:$NN,FI$320,FALSE),LEN(VLOOKUP($A17,csapatok!$A:$NN,FI$320,FALSE))-6),'csapat-ranglista'!$A:$FP,FI$321,FALSE)/8,VLOOKUP(VLOOKUP($A17,csapatok!$A:$NN,FI$320,FALSE),'csapat-ranglista'!$A:$FP,FI$321,FALSE)/4),0)</f>
        <v>0</v>
      </c>
      <c r="FJ17" s="223">
        <f>IFERROR(IF(RIGHT(VLOOKUP($A17,csapatok!$A:$NN,FJ$320,FALSE),5)="Csere",VLOOKUP(LEFT(VLOOKUP($A17,csapatok!$A:$NN,FJ$320,FALSE),LEN(VLOOKUP($A17,csapatok!$A:$NN,FJ$320,FALSE))-6),'csapat-ranglista'!$A:$FP,FJ$321,FALSE)/8,VLOOKUP(VLOOKUP($A17,csapatok!$A:$NN,FJ$320,FALSE),'csapat-ranglista'!$A:$FP,FJ$321,FALSE)/4),0)</f>
        <v>0</v>
      </c>
      <c r="FK17" s="223">
        <f>IFERROR(IF(RIGHT(VLOOKUP($A17,csapatok!$A:$NN,FK$320,FALSE),5)="Csere",VLOOKUP(LEFT(VLOOKUP($A17,csapatok!$A:$NN,FK$320,FALSE),LEN(VLOOKUP($A17,csapatok!$A:$NN,FK$320,FALSE))-6),'csapat-ranglista'!$A:$FP,FK$321,FALSE)/8,VLOOKUP(VLOOKUP($A17,csapatok!$A:$NN,FK$320,FALSE),'csapat-ranglista'!$A:$FP,FK$321,FALSE)/4),0)</f>
        <v>12.841835296924858</v>
      </c>
      <c r="FL17" s="223">
        <f>IFERROR(IF(RIGHT(VLOOKUP($A17,csapatok!$A:$NN,FL$320,FALSE),5)="Csere",VLOOKUP(LEFT(VLOOKUP($A17,csapatok!$A:$NN,FL$320,FALSE),LEN(VLOOKUP($A17,csapatok!$A:$NN,FL$320,FALSE))-6),'csapat-ranglista'!$A:$FP,FL$321,FALSE)/8,VLOOKUP(VLOOKUP($A17,csapatok!$A:$NN,FL$320,FALSE),'csapat-ranglista'!$A:$FP,FL$321,FALSE)/4),0)</f>
        <v>0</v>
      </c>
      <c r="FM17" s="223">
        <f>IFERROR(IF(RIGHT(VLOOKUP($A17,csapatok!$A:$NN,FM$320,FALSE),5)="Csere",VLOOKUP(LEFT(VLOOKUP($A17,csapatok!$A:$NN,FM$320,FALSE),LEN(VLOOKUP($A17,csapatok!$A:$NN,FM$320,FALSE))-6),'csapat-ranglista'!$A:$FP,FM$321,FALSE)/8,VLOOKUP(VLOOKUP($A17,csapatok!$A:$NN,FM$320,FALSE),'csapat-ranglista'!$A:$FP,FM$321,FALSE)/4),0)</f>
        <v>0</v>
      </c>
      <c r="FN17" s="223">
        <f>IFERROR(IF(RIGHT(VLOOKUP($A17,csapatok!$A:$NN,FN$320,FALSE),5)="Csere",VLOOKUP(LEFT(VLOOKUP($A17,csapatok!$A:$NN,FN$320,FALSE),LEN(VLOOKUP($A17,csapatok!$A:$NN,FN$320,FALSE))-6),'csapat-ranglista'!$A:$FP,FN$321,FALSE)/8,VLOOKUP(VLOOKUP($A17,csapatok!$A:$NN,FN$320,FALSE),'csapat-ranglista'!$A:$FP,FN$321,FALSE)/4),0)</f>
        <v>16.639440795987287</v>
      </c>
      <c r="FO17" s="223">
        <f>IFERROR(IF(RIGHT(VLOOKUP($A17,csapatok!$A:$NN,FO$320,FALSE),5)="Csere",VLOOKUP(LEFT(VLOOKUP($A17,csapatok!$A:$NN,FO$320,FALSE),LEN(VLOOKUP($A17,csapatok!$A:$NN,FO$320,FALSE))-6),'csapat-ranglista'!$A:$FP,FO$321,FALSE)/8,VLOOKUP(VLOOKUP($A17,csapatok!$A:$NN,FO$320,FALSE),'csapat-ranglista'!$A:$FP,FO$321,FALSE)/4),0)</f>
        <v>0</v>
      </c>
      <c r="FP17" s="223">
        <f>IFERROR(IF(RIGHT(VLOOKUP($A17,csapatok!$A:$NN,FP$320,FALSE),5)="Csere",VLOOKUP(LEFT(VLOOKUP($A17,csapatok!$A:$NN,FP$320,FALSE),LEN(VLOOKUP($A17,csapatok!$A:$NN,FP$320,FALSE))-6),'csapat-ranglista'!$A:$FP,FP$321,FALSE)/8,VLOOKUP(VLOOKUP($A17,csapatok!$A:$NN,FP$320,FALSE),'csapat-ranglista'!$A:$FP,FP$321,FALSE)/4),0)</f>
        <v>1.7564618306094428</v>
      </c>
      <c r="FQ17" s="223">
        <f>IFERROR(IF(RIGHT(VLOOKUP($A17,csapatok!$A:$NN,FQ$320,FALSE),5)="Csere",VLOOKUP(LEFT(VLOOKUP($A17,csapatok!$A:$NN,FQ$320,FALSE),LEN(VLOOKUP($A17,csapatok!$A:$NN,FQ$320,FALSE))-6),'csapat-ranglista'!$A:$FP,FQ$321,FALSE)/8,VLOOKUP(VLOOKUP($A17,csapatok!$A:$NN,FQ$320,FALSE),'csapat-ranglista'!$A:$FP,FQ$321,FALSE)/4),0)</f>
        <v>0</v>
      </c>
      <c r="FR17" s="223">
        <f>IFERROR(IF(RIGHT(VLOOKUP($A17,csapatok!$A:$NN,FR$320,FALSE),5)="Csere",VLOOKUP(LEFT(VLOOKUP($A17,csapatok!$A:$NN,FR$320,FALSE),LEN(VLOOKUP($A17,csapatok!$A:$NN,FR$320,FALSE))-6),'csapat-ranglista'!$A:$FP,FR$321,FALSE)/8,VLOOKUP(VLOOKUP($A17,csapatok!$A:$NN,FR$320,FALSE),'csapat-ranglista'!$A:$FP,FR$321,FALSE)/4),0)</f>
        <v>0</v>
      </c>
      <c r="FS17" s="223">
        <f>IFERROR(IF(RIGHT(VLOOKUP($A17,csapatok!$A:$NN,FS$320,FALSE),5)="Csere",VLOOKUP(LEFT(VLOOKUP($A17,csapatok!$A:$NN,FS$320,FALSE),LEN(VLOOKUP($A17,csapatok!$A:$NN,FS$320,FALSE))-6),'csapat-ranglista'!$A:$FP,FS$321,FALSE)/8,VLOOKUP(VLOOKUP($A17,csapatok!$A:$NN,FS$320,FALSE),'csapat-ranglista'!$A:$FP,FS$321,FALSE)/4),0)</f>
        <v>30.690558765813332</v>
      </c>
      <c r="FT17" s="223">
        <f>IFERROR(IF(RIGHT(VLOOKUP($A17,csapatok!$A:$NN,FT$320,FALSE),5)="Csere",VLOOKUP(LEFT(VLOOKUP($A17,csapatok!$A:$NN,FT$320,FALSE),LEN(VLOOKUP($A17,csapatok!$A:$NN,FT$320,FALSE))-6),'csapat-ranglista'!$A:$FP,FT$321,FALSE)/8,VLOOKUP(VLOOKUP($A17,csapatok!$A:$NN,FT$320,FALSE),'csapat-ranglista'!$A:$FP,FT$321,FALSE)/4),0)</f>
        <v>0</v>
      </c>
      <c r="FU17" s="223">
        <f>IFERROR(IF(RIGHT(VLOOKUP($A17,csapatok!$A:$NN,FU$320,FALSE),5)="Csere",VLOOKUP(LEFT(VLOOKUP($A17,csapatok!$A:$NN,FU$320,FALSE),LEN(VLOOKUP($A17,csapatok!$A:$NN,FU$320,FALSE))-6),'csapat-ranglista'!$A:$FP,FU$321,FALSE)/8,VLOOKUP(VLOOKUP($A17,csapatok!$A:$NN,FU$320,FALSE),'csapat-ranglista'!$A:$FP,FU$321,FALSE)/4),0)</f>
        <v>0</v>
      </c>
      <c r="FV17" s="223">
        <f>IFERROR(IF(RIGHT(VLOOKUP($A17,csapatok!$A:$NN,FV$320,FALSE),5)="Csere",VLOOKUP(LEFT(VLOOKUP($A17,csapatok!$A:$NN,FV$320,FALSE),LEN(VLOOKUP($A17,csapatok!$A:$NN,FV$320,FALSE))-6),'csapat-ranglista'!$A:$FP,FV$321,FALSE)/8,VLOOKUP(VLOOKUP($A17,csapatok!$A:$NN,FV$320,FALSE),'csapat-ranglista'!$A:$FP,FV$321,FALSE)/4),0)</f>
        <v>0</v>
      </c>
      <c r="FW17" s="223">
        <f>IFERROR(IF(RIGHT(VLOOKUP($A17,csapatok!$A:$NN,FW$320,FALSE),5)="Csere",VLOOKUP(LEFT(VLOOKUP($A17,csapatok!$A:$NN,FW$320,FALSE),LEN(VLOOKUP($A17,csapatok!$A:$NN,FW$320,FALSE))-6),'csapat-ranglista'!$A:$FP,FW$321,FALSE)/8,VLOOKUP(VLOOKUP($A17,csapatok!$A:$NN,FW$320,FALSE),'csapat-ranglista'!$A:$FP,FW$321,FALSE)/4),0)</f>
        <v>0</v>
      </c>
      <c r="FX17" s="223">
        <f>IFERROR(IF(RIGHT(VLOOKUP($A17,csapatok!$A:$NN,FX$320,FALSE),5)="Csere",VLOOKUP(LEFT(VLOOKUP($A17,csapatok!$A:$NN,FX$320,FALSE),LEN(VLOOKUP($A17,csapatok!$A:$NN,FX$320,FALSE))-6),'csapat-ranglista'!$A:$FP,FX$321,FALSE)/8,VLOOKUP(VLOOKUP($A17,csapatok!$A:$NN,FX$320,FALSE),'csapat-ranglista'!$A:$FP,FX$321,FALSE)/4),0)</f>
        <v>0</v>
      </c>
      <c r="FY17" s="223">
        <f>IFERROR(IF(RIGHT(VLOOKUP($A17,csapatok!$A:$NN,FY$320,FALSE),5)="Csere",VLOOKUP(LEFT(VLOOKUP($A17,csapatok!$A:$NN,FY$320,FALSE),LEN(VLOOKUP($A17,csapatok!$A:$NN,FY$320,FALSE))-6),'csapat-ranglista'!$A:$FP,FY$321,FALSE)/8,VLOOKUP(VLOOKUP($A17,csapatok!$A:$NN,FY$320,FALSE),'csapat-ranglista'!$A:$FP,FY$321,FALSE)/4),0)</f>
        <v>0</v>
      </c>
      <c r="FZ17" s="223">
        <f>IFERROR(IF(RIGHT(VLOOKUP($A17,csapatok!$A:$NN,FZ$320,FALSE),5)="Csere",VLOOKUP(LEFT(VLOOKUP($A17,csapatok!$A:$NN,FZ$320,FALSE),LEN(VLOOKUP($A17,csapatok!$A:$NN,FZ$320,FALSE))-6),'csapat-ranglista'!$A:$FP,FZ$321,FALSE)/8,VLOOKUP(VLOOKUP($A17,csapatok!$A:$NN,FZ$320,FALSE),'csapat-ranglista'!$A:$FP,FZ$321,FALSE)/4),0)</f>
        <v>0</v>
      </c>
      <c r="GA17" s="223">
        <f>IFERROR(IF(RIGHT(VLOOKUP($A17,csapatok!$A:$NN,GA$320,FALSE),5)="Csere",VLOOKUP(LEFT(VLOOKUP($A17,csapatok!$A:$NN,GA$320,FALSE),LEN(VLOOKUP($A17,csapatok!$A:$NN,GA$320,FALSE))-6),'csapat-ranglista'!$A:$FP,GA$321,FALSE)/8,VLOOKUP(VLOOKUP($A17,csapatok!$A:$NN,GA$320,FALSE),'csapat-ranglista'!$A:$FP,GA$321,FALSE)/4),0)</f>
        <v>0</v>
      </c>
      <c r="GB17" s="223">
        <f>IFERROR(IF(RIGHT(VLOOKUP($A17,csapatok!$A:$NN,GB$320,FALSE),5)="Csere",VLOOKUP(LEFT(VLOOKUP($A17,csapatok!$A:$NN,GB$320,FALSE),LEN(VLOOKUP($A17,csapatok!$A:$NN,GB$320,FALSE))-6),'csapat-ranglista'!$A:$FP,GB$321,FALSE)/8,VLOOKUP(VLOOKUP($A17,csapatok!$A:$NN,GB$320,FALSE),'csapat-ranglista'!$A:$FP,GB$321,FALSE)/4),0)</f>
        <v>0</v>
      </c>
      <c r="GC17" s="223">
        <f>IFERROR(IF(RIGHT(VLOOKUP($A17,csapatok!$A:$NN,GC$320,FALSE),5)="Csere",VLOOKUP(LEFT(VLOOKUP($A17,csapatok!$A:$NN,GC$320,FALSE),LEN(VLOOKUP($A17,csapatok!$A:$NN,GC$320,FALSE))-6),'csapat-ranglista'!$A:$FP,GC$321,FALSE)/8,VLOOKUP(VLOOKUP($A17,csapatok!$A:$NN,GC$320,FALSE),'csapat-ranglista'!$A:$FP,GC$321,FALSE)/4),0)</f>
        <v>0</v>
      </c>
      <c r="GD17" s="247">
        <f>SUM(EQ17:GC17)</f>
        <v>95.955767671621615</v>
      </c>
    </row>
    <row r="18" spans="1:186">
      <c r="A18" s="32" t="s">
        <v>27</v>
      </c>
      <c r="B18" s="2">
        <v>24459</v>
      </c>
      <c r="C18" s="131" t="str">
        <f>IF(B18=0,"",IF(B18&lt;$C$1,"felnőtt","ifi"))</f>
        <v>felnőtt</v>
      </c>
      <c r="D18" s="32" t="s">
        <v>101</v>
      </c>
      <c r="E18" s="45">
        <v>37.5</v>
      </c>
      <c r="F18" s="32">
        <v>0</v>
      </c>
      <c r="G18" s="32">
        <v>0</v>
      </c>
      <c r="H18" s="32">
        <v>6.3392787260540029</v>
      </c>
      <c r="I18" s="32">
        <v>2.0390363877162572</v>
      </c>
      <c r="J18" s="32">
        <v>16.446878781795355</v>
      </c>
      <c r="K18" s="32">
        <v>0</v>
      </c>
      <c r="L18" s="32">
        <v>0</v>
      </c>
      <c r="M18" s="32">
        <v>0</v>
      </c>
      <c r="N18" s="32">
        <v>0</v>
      </c>
      <c r="O18" s="32">
        <v>16.935025887934827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f>IFERROR(IF(RIGHT(VLOOKUP($A18,csapatok!$A:$BL,X$320,FALSE),5)="Csere",VLOOKUP(LEFT(VLOOKUP($A18,csapatok!$A:$BL,X$320,FALSE),LEN(VLOOKUP($A18,csapatok!$A:$BL,X$320,FALSE))-6),'csapat-ranglista'!$A:$FP,X$321,FALSE)/8,VLOOKUP(VLOOKUP($A18,csapatok!$A:$BL,X$320,FALSE),'csapat-ranglista'!$A:$FP,X$321,FALSE)/4),0)</f>
        <v>0</v>
      </c>
      <c r="Y18" s="32">
        <f>IFERROR(IF(RIGHT(VLOOKUP($A18,csapatok!$A:$BL,Y$320,FALSE),5)="Csere",VLOOKUP(LEFT(VLOOKUP($A18,csapatok!$A:$BL,Y$320,FALSE),LEN(VLOOKUP($A18,csapatok!$A:$BL,Y$320,FALSE))-6),'csapat-ranglista'!$A:$FP,Y$321,FALSE)/8,VLOOKUP(VLOOKUP($A18,csapatok!$A:$BL,Y$320,FALSE),'csapat-ranglista'!$A:$FP,Y$321,FALSE)/4),0)</f>
        <v>0</v>
      </c>
      <c r="Z18" s="32">
        <f>IFERROR(IF(RIGHT(VLOOKUP($A18,csapatok!$A:$BL,Z$320,FALSE),5)="Csere",VLOOKUP(LEFT(VLOOKUP($A18,csapatok!$A:$BL,Z$320,FALSE),LEN(VLOOKUP($A18,csapatok!$A:$BL,Z$320,FALSE))-6),'csapat-ranglista'!$A:$FP,Z$321,FALSE)/8,VLOOKUP(VLOOKUP($A18,csapatok!$A:$BL,Z$320,FALSE),'csapat-ranglista'!$A:$FP,Z$321,FALSE)/4),0)</f>
        <v>0</v>
      </c>
      <c r="AA18" s="32">
        <f>IFERROR(IF(RIGHT(VLOOKUP($A18,csapatok!$A:$BL,AA$320,FALSE),5)="Csere",VLOOKUP(LEFT(VLOOKUP($A18,csapatok!$A:$BL,AA$320,FALSE),LEN(VLOOKUP($A18,csapatok!$A:$BL,AA$320,FALSE))-6),'csapat-ranglista'!$A:$FP,AA$321,FALSE)/8,VLOOKUP(VLOOKUP($A18,csapatok!$A:$BL,AA$320,FALSE),'csapat-ranglista'!$A:$FP,AA$321,FALSE)/4),0)</f>
        <v>0</v>
      </c>
      <c r="AB18" s="223">
        <f>IFERROR(IF(RIGHT(VLOOKUP($A18,csapatok!$A:$BL,AB$320,FALSE),5)="Csere",VLOOKUP(LEFT(VLOOKUP($A18,csapatok!$A:$BL,AB$320,FALSE),LEN(VLOOKUP($A18,csapatok!$A:$BL,AB$320,FALSE))-6),'csapat-ranglista'!$A:$FP,AB$321,FALSE)/8,VLOOKUP(VLOOKUP($A18,csapatok!$A:$BL,AB$320,FALSE),'csapat-ranglista'!$A:$FP,AB$321,FALSE)/4),0)</f>
        <v>0</v>
      </c>
      <c r="AC18" s="223">
        <f>IFERROR(IF(RIGHT(VLOOKUP($A18,csapatok!$A:$BL,AC$320,FALSE),5)="Csere",VLOOKUP(LEFT(VLOOKUP($A18,csapatok!$A:$BL,AC$320,FALSE),LEN(VLOOKUP($A18,csapatok!$A:$BL,AC$320,FALSE))-6),'csapat-ranglista'!$A:$FP,AC$321,FALSE)/8,VLOOKUP(VLOOKUP($A18,csapatok!$A:$BL,AC$320,FALSE),'csapat-ranglista'!$A:$FP,AC$321,FALSE)/4),0)</f>
        <v>0</v>
      </c>
      <c r="AD18" s="223">
        <f>IFERROR(IF(RIGHT(VLOOKUP($A18,csapatok!$A:$BL,AD$320,FALSE),5)="Csere",VLOOKUP(LEFT(VLOOKUP($A18,csapatok!$A:$BL,AD$320,FALSE),LEN(VLOOKUP($A18,csapatok!$A:$BL,AD$320,FALSE))-6),'csapat-ranglista'!$A:$FP,AD$321,FALSE)/8,VLOOKUP(VLOOKUP($A18,csapatok!$A:$BL,AD$320,FALSE),'csapat-ranglista'!$A:$FP,AD$321,FALSE)/4),0)</f>
        <v>0</v>
      </c>
      <c r="AE18" s="223">
        <f>IFERROR(IF(RIGHT(VLOOKUP($A18,csapatok!$A:$BL,AE$320,FALSE),5)="Csere",VLOOKUP(LEFT(VLOOKUP($A18,csapatok!$A:$BL,AE$320,FALSE),LEN(VLOOKUP($A18,csapatok!$A:$BL,AE$320,FALSE))-6),'csapat-ranglista'!$A:$FP,AE$321,FALSE)/8,VLOOKUP(VLOOKUP($A18,csapatok!$A:$BL,AE$320,FALSE),'csapat-ranglista'!$A:$FP,AE$321,FALSE)/4),0)</f>
        <v>0</v>
      </c>
      <c r="AF18" s="223">
        <f>IFERROR(IF(RIGHT(VLOOKUP($A18,csapatok!$A:$BL,AF$320,FALSE),5)="Csere",VLOOKUP(LEFT(VLOOKUP($A18,csapatok!$A:$BL,AF$320,FALSE),LEN(VLOOKUP($A18,csapatok!$A:$BL,AF$320,FALSE))-6),'csapat-ranglista'!$A:$FP,AF$321,FALSE)/8,VLOOKUP(VLOOKUP($A18,csapatok!$A:$BL,AF$320,FALSE),'csapat-ranglista'!$A:$FP,AF$321,FALSE)/4),0)</f>
        <v>0</v>
      </c>
      <c r="AG18" s="223">
        <f>IFERROR(IF(RIGHT(VLOOKUP($A18,csapatok!$A:$BL,AG$320,FALSE),5)="Csere",VLOOKUP(LEFT(VLOOKUP($A18,csapatok!$A:$BL,AG$320,FALSE),LEN(VLOOKUP($A18,csapatok!$A:$BL,AG$320,FALSE))-6),'csapat-ranglista'!$A:$FP,AG$321,FALSE)/8,VLOOKUP(VLOOKUP($A18,csapatok!$A:$BL,AG$320,FALSE),'csapat-ranglista'!$A:$FP,AG$321,FALSE)/4),0)</f>
        <v>0</v>
      </c>
      <c r="AH18" s="223">
        <f>IFERROR(IF(RIGHT(VLOOKUP($A18,csapatok!$A:$BL,AH$320,FALSE),5)="Csere",VLOOKUP(LEFT(VLOOKUP($A18,csapatok!$A:$BL,AH$320,FALSE),LEN(VLOOKUP($A18,csapatok!$A:$BL,AH$320,FALSE))-6),'csapat-ranglista'!$A:$FP,AH$321,FALSE)/8,VLOOKUP(VLOOKUP($A18,csapatok!$A:$BL,AH$320,FALSE),'csapat-ranglista'!$A:$FP,AH$321,FALSE)/4),0)</f>
        <v>0</v>
      </c>
      <c r="AI18" s="223">
        <f>IFERROR(IF(RIGHT(VLOOKUP($A18,csapatok!$A:$BL,AI$320,FALSE),5)="Csere",VLOOKUP(LEFT(VLOOKUP($A18,csapatok!$A:$BL,AI$320,FALSE),LEN(VLOOKUP($A18,csapatok!$A:$BL,AI$320,FALSE))-6),'csapat-ranglista'!$A:$FP,AI$321,FALSE)/8,VLOOKUP(VLOOKUP($A18,csapatok!$A:$BL,AI$320,FALSE),'csapat-ranglista'!$A:$FP,AI$321,FALSE)/4),0)</f>
        <v>0</v>
      </c>
      <c r="AJ18" s="223">
        <f>IFERROR(IF(RIGHT(VLOOKUP($A18,csapatok!$A:$BL,AJ$320,FALSE),5)="Csere",VLOOKUP(LEFT(VLOOKUP($A18,csapatok!$A:$BL,AJ$320,FALSE),LEN(VLOOKUP($A18,csapatok!$A:$BL,AJ$320,FALSE))-6),'csapat-ranglista'!$A:$FP,AJ$321,FALSE)/8,VLOOKUP(VLOOKUP($A18,csapatok!$A:$BL,AJ$320,FALSE),'csapat-ranglista'!$A:$FP,AJ$321,FALSE)/2),0)</f>
        <v>10.213544835281166</v>
      </c>
      <c r="AK18" s="223">
        <f>IFERROR(IF(RIGHT(VLOOKUP($A18,csapatok!$A:$CN,AK$320,FALSE),5)="Csere",VLOOKUP(LEFT(VLOOKUP($A18,csapatok!$A:$CN,AK$320,FALSE),LEN(VLOOKUP($A18,csapatok!$A:$CN,AK$320,FALSE))-6),'csapat-ranglista'!$A:$FP,AK$321,FALSE)/8,VLOOKUP(VLOOKUP($A18,csapatok!$A:$CN,AK$320,FALSE),'csapat-ranglista'!$A:$FP,AK$321,FALSE)/4),0)</f>
        <v>0</v>
      </c>
      <c r="AL18" s="223">
        <f>IFERROR(IF(RIGHT(VLOOKUP($A18,csapatok!$A:$CN,AL$320,FALSE),5)="Csere",VLOOKUP(LEFT(VLOOKUP($A18,csapatok!$A:$CN,AL$320,FALSE),LEN(VLOOKUP($A18,csapatok!$A:$CN,AL$320,FALSE))-6),'csapat-ranglista'!$A:$FP,AL$321,FALSE)/8,VLOOKUP(VLOOKUP($A18,csapatok!$A:$CN,AL$320,FALSE),'csapat-ranglista'!$A:$FP,AL$321,FALSE)/4),0)</f>
        <v>0</v>
      </c>
      <c r="AM18" s="223">
        <f>IFERROR(IF(RIGHT(VLOOKUP($A18,csapatok!$A:$CN,AM$320,FALSE),5)="Csere",VLOOKUP(LEFT(VLOOKUP($A18,csapatok!$A:$CN,AM$320,FALSE),LEN(VLOOKUP($A18,csapatok!$A:$CN,AM$320,FALSE))-6),'csapat-ranglista'!$A:$FP,AM$321,FALSE)/8,VLOOKUP(VLOOKUP($A18,csapatok!$A:$CN,AM$320,FALSE),'csapat-ranglista'!$A:$FP,AM$321,FALSE)/4),0)</f>
        <v>2.1842175242653901</v>
      </c>
      <c r="AN18" s="223">
        <f>IFERROR(IF(RIGHT(VLOOKUP($A18,csapatok!$A:$CN,AN$320,FALSE),5)="Csere",VLOOKUP(LEFT(VLOOKUP($A18,csapatok!$A:$CN,AN$320,FALSE),LEN(VLOOKUP($A18,csapatok!$A:$CN,AN$320,FALSE))-6),'csapat-ranglista'!$A:$FP,AN$321,FALSE)/8,VLOOKUP(VLOOKUP($A18,csapatok!$A:$CN,AN$320,FALSE),'csapat-ranglista'!$A:$FP,AN$321,FALSE)/4),0)</f>
        <v>0</v>
      </c>
      <c r="AO18" s="223">
        <f>IFERROR(IF(RIGHT(VLOOKUP($A18,csapatok!$A:$CN,AO$320,FALSE),5)="Csere",VLOOKUP(LEFT(VLOOKUP($A18,csapatok!$A:$CN,AO$320,FALSE),LEN(VLOOKUP($A18,csapatok!$A:$CN,AO$320,FALSE))-6),'csapat-ranglista'!$A:$FP,AO$321,FALSE)/8,VLOOKUP(VLOOKUP($A18,csapatok!$A:$CN,AO$320,FALSE),'csapat-ranglista'!$A:$FP,AO$321,FALSE)/4),0)</f>
        <v>0</v>
      </c>
      <c r="AP18" s="223">
        <f>IFERROR(IF(RIGHT(VLOOKUP($A18,csapatok!$A:$CN,AP$320,FALSE),5)="Csere",VLOOKUP(LEFT(VLOOKUP($A18,csapatok!$A:$CN,AP$320,FALSE),LEN(VLOOKUP($A18,csapatok!$A:$CN,AP$320,FALSE))-6),'csapat-ranglista'!$A:$FP,AP$321,FALSE)/8,VLOOKUP(VLOOKUP($A18,csapatok!$A:$CN,AP$320,FALSE),'csapat-ranglista'!$A:$FP,AP$321,FALSE)/4),0)</f>
        <v>2.5427843223584099</v>
      </c>
      <c r="AQ18" s="223">
        <f>IFERROR(IF(RIGHT(VLOOKUP($A18,csapatok!$A:$CN,AQ$320,FALSE),5)="Csere",VLOOKUP(LEFT(VLOOKUP($A18,csapatok!$A:$CN,AQ$320,FALSE),LEN(VLOOKUP($A18,csapatok!$A:$CN,AQ$320,FALSE))-6),'csapat-ranglista'!$A:$FP,AQ$321,FALSE)/8,VLOOKUP(VLOOKUP($A18,csapatok!$A:$CN,AQ$320,FALSE),'csapat-ranglista'!$A:$FP,AQ$321,FALSE)/4),0)</f>
        <v>2.1676966754403137</v>
      </c>
      <c r="AR18" s="223">
        <f>IFERROR(IF(RIGHT(VLOOKUP($A18,csapatok!$A:$CN,AR$320,FALSE),5)="Csere",VLOOKUP(LEFT(VLOOKUP($A18,csapatok!$A:$CN,AR$320,FALSE),LEN(VLOOKUP($A18,csapatok!$A:$CN,AR$320,FALSE))-6),'csapat-ranglista'!$A:$FP,AR$321,FALSE)/8,VLOOKUP(VLOOKUP($A18,csapatok!$A:$CN,AR$320,FALSE),'csapat-ranglista'!$A:$FP,AR$321,FALSE)/4),0)</f>
        <v>0</v>
      </c>
      <c r="AS18" s="223">
        <f>IFERROR(IF(RIGHT(VLOOKUP($A18,csapatok!$A:$CN,AS$320,FALSE),5)="Csere",VLOOKUP(LEFT(VLOOKUP($A18,csapatok!$A:$CN,AS$320,FALSE),LEN(VLOOKUP($A18,csapatok!$A:$CN,AS$320,FALSE))-6),'csapat-ranglista'!$A:$FP,AS$321,FALSE)/8,VLOOKUP(VLOOKUP($A18,csapatok!$A:$CN,AS$320,FALSE),'csapat-ranglista'!$A:$FP,AS$321,FALSE)/4),0)</f>
        <v>0</v>
      </c>
      <c r="AT18" s="223">
        <f>IFERROR(IF(RIGHT(VLOOKUP($A18,csapatok!$A:$CN,AT$320,FALSE),5)="Csere",VLOOKUP(LEFT(VLOOKUP($A18,csapatok!$A:$CN,AT$320,FALSE),LEN(VLOOKUP($A18,csapatok!$A:$CN,AT$320,FALSE))-6),'csapat-ranglista'!$A:$FP,AT$321,FALSE)/8,VLOOKUP(VLOOKUP($A18,csapatok!$A:$CN,AT$320,FALSE),'csapat-ranglista'!$A:$FP,AT$321,FALSE)/4),0)</f>
        <v>22.453830857740957</v>
      </c>
      <c r="AU18" s="223">
        <f>IFERROR(IF(RIGHT(VLOOKUP($A18,csapatok!$A:$CN,AU$320,FALSE),5)="Csere",VLOOKUP(LEFT(VLOOKUP($A18,csapatok!$A:$CN,AU$320,FALSE),LEN(VLOOKUP($A18,csapatok!$A:$CN,AU$320,FALSE))-6),'csapat-ranglista'!$A:$FP,AU$321,FALSE)/8,VLOOKUP(VLOOKUP($A18,csapatok!$A:$CN,AU$320,FALSE),'csapat-ranglista'!$A:$FP,AU$321,FALSE)/4),0)</f>
        <v>0</v>
      </c>
      <c r="AV18" s="223">
        <f>IFERROR(IF(RIGHT(VLOOKUP($A18,csapatok!$A:$CN,AV$320,FALSE),5)="Csere",VLOOKUP(LEFT(VLOOKUP($A18,csapatok!$A:$CN,AV$320,FALSE),LEN(VLOOKUP($A18,csapatok!$A:$CN,AV$320,FALSE))-6),'csapat-ranglista'!$A:$FP,AV$321,FALSE)/8,VLOOKUP(VLOOKUP($A18,csapatok!$A:$CN,AV$320,FALSE),'csapat-ranglista'!$A:$FP,AV$321,FALSE)/4),0)</f>
        <v>0</v>
      </c>
      <c r="AW18" s="223">
        <f>IFERROR(IF(RIGHT(VLOOKUP($A18,csapatok!$A:$CN,AW$320,FALSE),5)="Csere",VLOOKUP(LEFT(VLOOKUP($A18,csapatok!$A:$CN,AW$320,FALSE),LEN(VLOOKUP($A18,csapatok!$A:$CN,AW$320,FALSE))-6),'csapat-ranglista'!$A:$FP,AW$321,FALSE)/8,VLOOKUP(VLOOKUP($A18,csapatok!$A:$CN,AW$320,FALSE),'csapat-ranglista'!$A:$FP,AW$321,FALSE)/4),0)</f>
        <v>0</v>
      </c>
      <c r="AX18" s="223">
        <f>IFERROR(IF(RIGHT(VLOOKUP($A18,csapatok!$A:$CN,AX$320,FALSE),5)="Csere",VLOOKUP(LEFT(VLOOKUP($A18,csapatok!$A:$CN,AX$320,FALSE),LEN(VLOOKUP($A18,csapatok!$A:$CN,AX$320,FALSE))-6),'csapat-ranglista'!$A:$FP,AX$321,FALSE)/8,VLOOKUP(VLOOKUP($A18,csapatok!$A:$CN,AX$320,FALSE),'csapat-ranglista'!$A:$FP,AX$321,FALSE)/4),0)</f>
        <v>0</v>
      </c>
      <c r="AY18" s="223">
        <f>IFERROR(IF(RIGHT(VLOOKUP($A18,csapatok!$A:$NN,AY$320,FALSE),5)="Csere",VLOOKUP(LEFT(VLOOKUP($A18,csapatok!$A:$NN,AY$320,FALSE),LEN(VLOOKUP($A18,csapatok!$A:$NN,AY$320,FALSE))-6),'csapat-ranglista'!$A:$FP,AY$321,FALSE)/8,VLOOKUP(VLOOKUP($A18,csapatok!$A:$NN,AY$320,FALSE),'csapat-ranglista'!$A:$FP,AY$321,FALSE)/4),0)</f>
        <v>0</v>
      </c>
      <c r="AZ18" s="223">
        <f>IFERROR(IF(RIGHT(VLOOKUP($A18,csapatok!$A:$NN,AZ$320,FALSE),5)="Csere",VLOOKUP(LEFT(VLOOKUP($A18,csapatok!$A:$NN,AZ$320,FALSE),LEN(VLOOKUP($A18,csapatok!$A:$NN,AZ$320,FALSE))-6),'csapat-ranglista'!$A:$FP,AZ$321,FALSE)/8,VLOOKUP(VLOOKUP($A18,csapatok!$A:$NN,AZ$320,FALSE),'csapat-ranglista'!$A:$FP,AZ$321,FALSE)/4),0)</f>
        <v>0</v>
      </c>
      <c r="BA18" s="223">
        <f>IFERROR(IF(RIGHT(VLOOKUP($A18,csapatok!$A:$NN,BA$320,FALSE),5)="Csere",VLOOKUP(LEFT(VLOOKUP($A18,csapatok!$A:$NN,BA$320,FALSE),LEN(VLOOKUP($A18,csapatok!$A:$NN,BA$320,FALSE))-6),'csapat-ranglista'!$A:$FP,BA$321,FALSE)/8,VLOOKUP(VLOOKUP($A18,csapatok!$A:$NN,BA$320,FALSE),'csapat-ranglista'!$A:$FP,BA$321,FALSE)/4),0)</f>
        <v>12.664037007837685</v>
      </c>
      <c r="BB18" s="223">
        <f>IFERROR(IF(RIGHT(VLOOKUP($A18,csapatok!$A:$NN,BB$320,FALSE),5)="Csere",VLOOKUP(LEFT(VLOOKUP($A18,csapatok!$A:$NN,BB$320,FALSE),LEN(VLOOKUP($A18,csapatok!$A:$NN,BB$320,FALSE))-6),'csapat-ranglista'!$A:$FP,BB$321,FALSE)/8,VLOOKUP(VLOOKUP($A18,csapatok!$A:$NN,BB$320,FALSE),'csapat-ranglista'!$A:$FP,BB$321,FALSE)/4),0)</f>
        <v>0</v>
      </c>
      <c r="BC18" s="224">
        <f>versenyek!$ES$11*IFERROR(VLOOKUP(VLOOKUP($A18,versenyek!ER:ET,3,FALSE),szabalyok!$A$16:$B$23,2,FALSE)/4,0)</f>
        <v>0</v>
      </c>
      <c r="BD18" s="224">
        <f>versenyek!$EV$11*IFERROR(VLOOKUP(VLOOKUP($A18,versenyek!EU:EW,3,FALSE),szabalyok!$A$16:$B$23,2,FALSE)/4,0)</f>
        <v>0</v>
      </c>
      <c r="BE18" s="223">
        <f>IFERROR(IF(RIGHT(VLOOKUP($A18,csapatok!$A:$NN,BE$320,FALSE),5)="Csere",VLOOKUP(LEFT(VLOOKUP($A18,csapatok!$A:$NN,BE$320,FALSE),LEN(VLOOKUP($A18,csapatok!$A:$NN,BE$320,FALSE))-6),'csapat-ranglista'!$A:$FP,BE$321,FALSE)/8,VLOOKUP(VLOOKUP($A18,csapatok!$A:$NN,BE$320,FALSE),'csapat-ranglista'!$A:$FP,BE$321,FALSE)/4),0)</f>
        <v>0</v>
      </c>
      <c r="BF18" s="223">
        <f>IFERROR(IF(RIGHT(VLOOKUP($A18,csapatok!$A:$NN,BF$320,FALSE),5)="Csere",VLOOKUP(LEFT(VLOOKUP($A18,csapatok!$A:$NN,BF$320,FALSE),LEN(VLOOKUP($A18,csapatok!$A:$NN,BF$320,FALSE))-6),'csapat-ranglista'!$A:$FP,BF$321,FALSE)/8,VLOOKUP(VLOOKUP($A18,csapatok!$A:$NN,BF$320,FALSE),'csapat-ranglista'!$A:$FP,BF$321,FALSE)/4),0)</f>
        <v>0</v>
      </c>
      <c r="BG18" s="223">
        <f>IFERROR(IF(RIGHT(VLOOKUP($A18,csapatok!$A:$NN,BG$320,FALSE),5)="Csere",VLOOKUP(LEFT(VLOOKUP($A18,csapatok!$A:$NN,BG$320,FALSE),LEN(VLOOKUP($A18,csapatok!$A:$NN,BG$320,FALSE))-6),'csapat-ranglista'!$A:$FP,BG$321,FALSE)/8,VLOOKUP(VLOOKUP($A18,csapatok!$A:$NN,BG$320,FALSE),'csapat-ranglista'!$A:$FP,BG$321,FALSE)/4),0)</f>
        <v>0</v>
      </c>
      <c r="BH18" s="223">
        <f>IFERROR(IF(RIGHT(VLOOKUP($A18,csapatok!$A:$NN,BH$320,FALSE),5)="Csere",VLOOKUP(LEFT(VLOOKUP($A18,csapatok!$A:$NN,BH$320,FALSE),LEN(VLOOKUP($A18,csapatok!$A:$NN,BH$320,FALSE))-6),'csapat-ranglista'!$A:$FP,BH$321,FALSE)/8,VLOOKUP(VLOOKUP($A18,csapatok!$A:$NN,BH$320,FALSE),'csapat-ranglista'!$A:$FP,BH$321,FALSE)/4),0)</f>
        <v>0</v>
      </c>
      <c r="BI18" s="223">
        <f>IFERROR(IF(RIGHT(VLOOKUP($A18,csapatok!$A:$NN,BI$320,FALSE),5)="Csere",VLOOKUP(LEFT(VLOOKUP($A18,csapatok!$A:$NN,BI$320,FALSE),LEN(VLOOKUP($A18,csapatok!$A:$NN,BI$320,FALSE))-6),'csapat-ranglista'!$A:$FP,BI$321,FALSE)/8,VLOOKUP(VLOOKUP($A18,csapatok!$A:$NN,BI$320,FALSE),'csapat-ranglista'!$A:$FP,BI$321,FALSE)/4),0)</f>
        <v>0</v>
      </c>
      <c r="BJ18" s="223">
        <f>IFERROR(IF(RIGHT(VLOOKUP($A18,csapatok!$A:$NN,BJ$320,FALSE),5)="Csere",VLOOKUP(LEFT(VLOOKUP($A18,csapatok!$A:$NN,BJ$320,FALSE),LEN(VLOOKUP($A18,csapatok!$A:$NN,BJ$320,FALSE))-6),'csapat-ranglista'!$A:$FP,BJ$321,FALSE)/8,VLOOKUP(VLOOKUP($A18,csapatok!$A:$NN,BJ$320,FALSE),'csapat-ranglista'!$A:$FP,BJ$321,FALSE)/4),0)</f>
        <v>0</v>
      </c>
      <c r="BK18" s="223">
        <f>IFERROR(IF(RIGHT(VLOOKUP($A18,csapatok!$A:$NN,BK$320,FALSE),5)="Csere",VLOOKUP(LEFT(VLOOKUP($A18,csapatok!$A:$NN,BK$320,FALSE),LEN(VLOOKUP($A18,csapatok!$A:$NN,BK$320,FALSE))-6),'csapat-ranglista'!$A:$FP,BK$321,FALSE)/8,VLOOKUP(VLOOKUP($A18,csapatok!$A:$NN,BK$320,FALSE),'csapat-ranglista'!$A:$FP,BK$321,FALSE)/4),0)</f>
        <v>3.6766483654863245</v>
      </c>
      <c r="BL18" s="223">
        <f>IFERROR(IF(RIGHT(VLOOKUP($A18,csapatok!$A:$NN,BL$320,FALSE),5)="Csere",VLOOKUP(LEFT(VLOOKUP($A18,csapatok!$A:$NN,BL$320,FALSE),LEN(VLOOKUP($A18,csapatok!$A:$NN,BL$320,FALSE))-6),'csapat-ranglista'!$A:$FP,BL$321,FALSE)/8,VLOOKUP(VLOOKUP($A18,csapatok!$A:$NN,BL$320,FALSE),'csapat-ranglista'!$A:$FP,BL$321,FALSE)/4),0)</f>
        <v>0</v>
      </c>
      <c r="BM18" s="223">
        <f>IFERROR(IF(RIGHT(VLOOKUP($A18,csapatok!$A:$NN,BM$320,FALSE),5)="Csere",VLOOKUP(LEFT(VLOOKUP($A18,csapatok!$A:$NN,BM$320,FALSE),LEN(VLOOKUP($A18,csapatok!$A:$NN,BM$320,FALSE))-6),'csapat-ranglista'!$A:$FP,BM$321,FALSE)/8,VLOOKUP(VLOOKUP($A18,csapatok!$A:$NN,BM$320,FALSE),'csapat-ranglista'!$A:$FP,BM$321,FALSE)/4),0)</f>
        <v>0</v>
      </c>
      <c r="BN18" s="223">
        <f>IFERROR(IF(RIGHT(VLOOKUP($A18,csapatok!$A:$NN,BN$320,FALSE),5)="Csere",VLOOKUP(LEFT(VLOOKUP($A18,csapatok!$A:$NN,BN$320,FALSE),LEN(VLOOKUP($A18,csapatok!$A:$NN,BN$320,FALSE))-6),'csapat-ranglista'!$A:$FP,BN$321,FALSE)/8,VLOOKUP(VLOOKUP($A18,csapatok!$A:$NN,BN$320,FALSE),'csapat-ranglista'!$A:$FP,BN$321,FALSE)/4),0)</f>
        <v>0</v>
      </c>
      <c r="BO18" s="223">
        <f>IFERROR(IF(RIGHT(VLOOKUP($A18,csapatok!$A:$NN,BO$320,FALSE),5)="Csere",VLOOKUP(LEFT(VLOOKUP($A18,csapatok!$A:$NN,BO$320,FALSE),LEN(VLOOKUP($A18,csapatok!$A:$NN,BO$320,FALSE))-6),'csapat-ranglista'!$A:$FP,BO$321,FALSE)/8,VLOOKUP(VLOOKUP($A18,csapatok!$A:$NN,BO$320,FALSE),'csapat-ranglista'!$A:$FP,BO$321,FALSE)/4),0)</f>
        <v>0</v>
      </c>
      <c r="BP18" s="223">
        <f>IFERROR(IF(RIGHT(VLOOKUP($A18,csapatok!$A:$NN,BP$320,FALSE),5)="Csere",VLOOKUP(LEFT(VLOOKUP($A18,csapatok!$A:$NN,BP$320,FALSE),LEN(VLOOKUP($A18,csapatok!$A:$NN,BP$320,FALSE))-6),'csapat-ranglista'!$A:$FP,BP$321,FALSE)/8,VLOOKUP(VLOOKUP($A18,csapatok!$A:$NN,BP$320,FALSE),'csapat-ranglista'!$A:$FP,BP$321,FALSE)/4),0)</f>
        <v>0</v>
      </c>
      <c r="BQ18" s="223">
        <f>IFERROR(IF(RIGHT(VLOOKUP($A18,csapatok!$A:$NN,BQ$320,FALSE),5)="Csere",VLOOKUP(LEFT(VLOOKUP($A18,csapatok!$A:$NN,BQ$320,FALSE),LEN(VLOOKUP($A18,csapatok!$A:$NN,BQ$320,FALSE))-6),'csapat-ranglista'!$A:$FP,BQ$321,FALSE)/8,VLOOKUP(VLOOKUP($A18,csapatok!$A:$NN,BQ$320,FALSE),'csapat-ranglista'!$A:$FP,BQ$321,FALSE)/4),0)</f>
        <v>0</v>
      </c>
      <c r="BR18" s="223">
        <f>IFERROR(IF(RIGHT(VLOOKUP($A18,csapatok!$A:$NN,BR$320,FALSE),5)="Csere",VLOOKUP(LEFT(VLOOKUP($A18,csapatok!$A:$NN,BR$320,FALSE),LEN(VLOOKUP($A18,csapatok!$A:$NN,BR$320,FALSE))-6),'csapat-ranglista'!$A:$FP,BR$321,FALSE)/8,VLOOKUP(VLOOKUP($A18,csapatok!$A:$NN,BR$320,FALSE),'csapat-ranglista'!$A:$FP,BR$321,FALSE)/4),0)</f>
        <v>0</v>
      </c>
      <c r="BS18" s="223">
        <f>IFERROR(IF(RIGHT(VLOOKUP($A18,csapatok!$A:$NN,BS$320,FALSE),5)="Csere",VLOOKUP(LEFT(VLOOKUP($A18,csapatok!$A:$NN,BS$320,FALSE),LEN(VLOOKUP($A18,csapatok!$A:$NN,BS$320,FALSE))-6),'csapat-ranglista'!$A:$FP,BS$321,FALSE)/8,VLOOKUP(VLOOKUP($A18,csapatok!$A:$NN,BS$320,FALSE),'csapat-ranglista'!$A:$FP,BS$321,FALSE)/4),0)</f>
        <v>0</v>
      </c>
      <c r="BT18" s="223">
        <f>IFERROR(IF(RIGHT(VLOOKUP($A18,csapatok!$A:$NN,BT$320,FALSE),5)="Csere",VLOOKUP(LEFT(VLOOKUP($A18,csapatok!$A:$NN,BT$320,FALSE),LEN(VLOOKUP($A18,csapatok!$A:$NN,BT$320,FALSE))-6),'csapat-ranglista'!$A:$FP,BT$321,FALSE)/8,VLOOKUP(VLOOKUP($A18,csapatok!$A:$NN,BT$320,FALSE),'csapat-ranglista'!$A:$FP,BT$321,FALSE)/4),0)</f>
        <v>0</v>
      </c>
      <c r="BU18" s="223">
        <f>IFERROR(IF(RIGHT(VLOOKUP($A18,csapatok!$A:$NN,BU$320,FALSE),5)="Csere",VLOOKUP(LEFT(VLOOKUP($A18,csapatok!$A:$NN,BU$320,FALSE),LEN(VLOOKUP($A18,csapatok!$A:$NN,BU$320,FALSE))-6),'csapat-ranglista'!$A:$FP,BU$321,FALSE)/8,VLOOKUP(VLOOKUP($A18,csapatok!$A:$NN,BU$320,FALSE),'csapat-ranglista'!$A:$FP,BU$321,FALSE)/4),0)</f>
        <v>10.969013374144856</v>
      </c>
      <c r="BV18" s="223">
        <f>IFERROR(IF(RIGHT(VLOOKUP($A18,csapatok!$A:$NN,BV$320,FALSE),5)="Csere",VLOOKUP(LEFT(VLOOKUP($A18,csapatok!$A:$NN,BV$320,FALSE),LEN(VLOOKUP($A18,csapatok!$A:$NN,BV$320,FALSE))-6),'csapat-ranglista'!$A:$FP,BV$321,FALSE)/8,VLOOKUP(VLOOKUP($A18,csapatok!$A:$NN,BV$320,FALSE),'csapat-ranglista'!$A:$FP,BV$321,FALSE)/4),0)</f>
        <v>21.216610414657666</v>
      </c>
      <c r="BW18" s="223">
        <f>IFERROR(IF(RIGHT(VLOOKUP($A18,csapatok!$A:$NN,BW$320,FALSE),5)="Csere",VLOOKUP(LEFT(VLOOKUP($A18,csapatok!$A:$NN,BW$320,FALSE),LEN(VLOOKUP($A18,csapatok!$A:$NN,BW$320,FALSE))-6),'csapat-ranglista'!$A:$FP,BW$321,FALSE)/8,VLOOKUP(VLOOKUP($A18,csapatok!$A:$NN,BW$320,FALSE),'csapat-ranglista'!$A:$FP,BW$321,FALSE)/4),0)</f>
        <v>0</v>
      </c>
      <c r="BX18" s="223">
        <f>IFERROR(IF(RIGHT(VLOOKUP($A18,csapatok!$A:$NN,BX$320,FALSE),5)="Csere",VLOOKUP(LEFT(VLOOKUP($A18,csapatok!$A:$NN,BX$320,FALSE),LEN(VLOOKUP($A18,csapatok!$A:$NN,BX$320,FALSE))-6),'csapat-ranglista'!$A:$FP,BX$321,FALSE)/8,VLOOKUP(VLOOKUP($A18,csapatok!$A:$NN,BX$320,FALSE),'csapat-ranglista'!$A:$FP,BX$321,FALSE)/4),0)</f>
        <v>0</v>
      </c>
      <c r="BY18" s="223">
        <f>IFERROR(IF(RIGHT(VLOOKUP($A18,csapatok!$A:$NN,BY$320,FALSE),5)="Csere",VLOOKUP(LEFT(VLOOKUP($A18,csapatok!$A:$NN,BY$320,FALSE),LEN(VLOOKUP($A18,csapatok!$A:$NN,BY$320,FALSE))-6),'csapat-ranglista'!$A:$FP,BY$321,FALSE)/8,VLOOKUP(VLOOKUP($A18,csapatok!$A:$NN,BY$320,FALSE),'csapat-ranglista'!$A:$FP,BY$321,FALSE)/4),0)</f>
        <v>17.717497017668766</v>
      </c>
      <c r="BZ18" s="223">
        <f>IFERROR(IF(RIGHT(VLOOKUP($A18,csapatok!$A:$NN,BZ$320,FALSE),5)="Csere",VLOOKUP(LEFT(VLOOKUP($A18,csapatok!$A:$NN,BZ$320,FALSE),LEN(VLOOKUP($A18,csapatok!$A:$NN,BZ$320,FALSE))-6),'csapat-ranglista'!$A:$FP,BZ$321,FALSE)/8,VLOOKUP(VLOOKUP($A18,csapatok!$A:$NN,BZ$320,FALSE),'csapat-ranglista'!$A:$FP,BZ$321,FALSE)/4),0)</f>
        <v>0</v>
      </c>
      <c r="CA18" s="223">
        <f>IFERROR(IF(RIGHT(VLOOKUP($A18,csapatok!$A:$NN,CA$320,FALSE),5)="Csere",VLOOKUP(LEFT(VLOOKUP($A18,csapatok!$A:$NN,CA$320,FALSE),LEN(VLOOKUP($A18,csapatok!$A:$NN,CA$320,FALSE))-6),'csapat-ranglista'!$A:$FP,CA$321,FALSE)/8,VLOOKUP(VLOOKUP($A18,csapatok!$A:$NN,CA$320,FALSE),'csapat-ranglista'!$A:$FP,CA$321,FALSE)/4),0)</f>
        <v>0</v>
      </c>
      <c r="CB18" s="223">
        <f>IFERROR(IF(RIGHT(VLOOKUP($A18,csapatok!$A:$NN,CB$320,FALSE),5)="Csere",VLOOKUP(LEFT(VLOOKUP($A18,csapatok!$A:$NN,CB$320,FALSE),LEN(VLOOKUP($A18,csapatok!$A:$NN,CB$320,FALSE))-6),'csapat-ranglista'!$A:$FP,CB$321,FALSE)/8,VLOOKUP(VLOOKUP($A18,csapatok!$A:$NN,CB$320,FALSE),'csapat-ranglista'!$A:$FP,CB$321,FALSE)/4),0)</f>
        <v>0</v>
      </c>
      <c r="CC18" s="223">
        <f>IFERROR(IF(RIGHT(VLOOKUP($A18,csapatok!$A:$NN,CC$320,FALSE),5)="Csere",VLOOKUP(LEFT(VLOOKUP($A18,csapatok!$A:$NN,CC$320,FALSE),LEN(VLOOKUP($A18,csapatok!$A:$NN,CC$320,FALSE))-6),'csapat-ranglista'!$A:$FP,CC$321,FALSE)/8,VLOOKUP(VLOOKUP($A18,csapatok!$A:$NN,CC$320,FALSE),'csapat-ranglista'!$A:$FP,CC$321,FALSE)/4),0)</f>
        <v>0</v>
      </c>
      <c r="CD18" s="223">
        <f>IFERROR(IF(RIGHT(VLOOKUP($A18,csapatok!$A:$NN,CD$320,FALSE),5)="Csere",VLOOKUP(LEFT(VLOOKUP($A18,csapatok!$A:$NN,CD$320,FALSE),LEN(VLOOKUP($A18,csapatok!$A:$NN,CD$320,FALSE))-6),'csapat-ranglista'!$A:$FP,CD$321,FALSE)/8,VLOOKUP(VLOOKUP($A18,csapatok!$A:$NN,CD$320,FALSE),'csapat-ranglista'!$A:$FP,CD$321,FALSE)/4),0)</f>
        <v>0</v>
      </c>
      <c r="CE18" s="223">
        <f>IFERROR(IF(RIGHT(VLOOKUP($A18,csapatok!$A:$NN,CE$320,FALSE),5)="Csere",VLOOKUP(LEFT(VLOOKUP($A18,csapatok!$A:$NN,CE$320,FALSE),LEN(VLOOKUP($A18,csapatok!$A:$NN,CE$320,FALSE))-6),'csapat-ranglista'!$A:$FP,CE$321,FALSE)/8,VLOOKUP(VLOOKUP($A18,csapatok!$A:$NN,CE$320,FALSE),'csapat-ranglista'!$A:$FP,CE$321,FALSE)/4),0)</f>
        <v>0</v>
      </c>
      <c r="CF18" s="223">
        <f>IFERROR(IF(RIGHT(VLOOKUP($A18,csapatok!$A:$NN,CF$320,FALSE),5)="Csere",VLOOKUP(LEFT(VLOOKUP($A18,csapatok!$A:$NN,CF$320,FALSE),LEN(VLOOKUP($A18,csapatok!$A:$NN,CF$320,FALSE))-6),'csapat-ranglista'!$A:$FP,CF$321,FALSE)/8,VLOOKUP(VLOOKUP($A18,csapatok!$A:$NN,CF$320,FALSE),'csapat-ranglista'!$A:$FP,CF$321,FALSE)/4),0)</f>
        <v>0</v>
      </c>
      <c r="CG18" s="223">
        <f>IFERROR(IF(RIGHT(VLOOKUP($A18,csapatok!$A:$NN,CG$320,FALSE),5)="Csere",VLOOKUP(LEFT(VLOOKUP($A18,csapatok!$A:$NN,CG$320,FALSE),LEN(VLOOKUP($A18,csapatok!$A:$NN,CG$320,FALSE))-6),'csapat-ranglista'!$A:$FP,CG$321,FALSE)/8,VLOOKUP(VLOOKUP($A18,csapatok!$A:$NN,CG$320,FALSE),'csapat-ranglista'!$A:$FP,CG$321,FALSE)/4),0)</f>
        <v>0</v>
      </c>
      <c r="CH18" s="223">
        <f>IFERROR(IF(RIGHT(VLOOKUP($A18,csapatok!$A:$NN,CH$320,FALSE),5)="Csere",VLOOKUP(LEFT(VLOOKUP($A18,csapatok!$A:$NN,CH$320,FALSE),LEN(VLOOKUP($A18,csapatok!$A:$NN,CH$320,FALSE))-6),'csapat-ranglista'!$A:$FP,CH$321,FALSE)/8,VLOOKUP(VLOOKUP($A18,csapatok!$A:$NN,CH$320,FALSE),'csapat-ranglista'!$A:$FP,CH$321,FALSE)/4),0)</f>
        <v>0</v>
      </c>
      <c r="CI18" s="223">
        <f>IFERROR(IF(RIGHT(VLOOKUP($A18,csapatok!$A:$NN,CI$320,FALSE),5)="Csere",VLOOKUP(LEFT(VLOOKUP($A18,csapatok!$A:$NN,CI$320,FALSE),LEN(VLOOKUP($A18,csapatok!$A:$NN,CI$320,FALSE))-6),'csapat-ranglista'!$A:$FP,CI$321,FALSE)/8,VLOOKUP(VLOOKUP($A18,csapatok!$A:$NN,CI$320,FALSE),'csapat-ranglista'!$A:$FP,CI$321,FALSE)/4),0)</f>
        <v>0</v>
      </c>
      <c r="CJ18" s="224">
        <f>versenyek!$IQ$11*IFERROR(VLOOKUP(VLOOKUP($A18,versenyek!IP:IR,3,FALSE),szabalyok!$A$16:$B$23,2,FALSE)/4,0)</f>
        <v>0</v>
      </c>
      <c r="CK18" s="224">
        <f>versenyek!$IT$11*IFERROR(VLOOKUP(VLOOKUP($A18,versenyek!IS:IU,3,FALSE),szabalyok!$A$16:$B$23,2,FALSE)/4,0)</f>
        <v>0</v>
      </c>
      <c r="CL18" s="223">
        <f>IFERROR(IF(RIGHT(VLOOKUP($A18,csapatok!$A:$NN,CL$320,FALSE),5)="Csere",VLOOKUP(LEFT(VLOOKUP($A18,csapatok!$A:$NN,CL$320,FALSE),LEN(VLOOKUP($A18,csapatok!$A:$NN,CL$320,FALSE))-6),'csapat-ranglista'!$A:$FP,CL$321,FALSE)/8,VLOOKUP(VLOOKUP($A18,csapatok!$A:$NN,CL$320,FALSE),'csapat-ranglista'!$A:$FP,CL$321,FALSE)/4),0)</f>
        <v>0</v>
      </c>
      <c r="CM18" s="223">
        <f>IFERROR(IF(RIGHT(VLOOKUP($A18,csapatok!$A:$NN,CM$320,FALSE),5)="Csere",VLOOKUP(LEFT(VLOOKUP($A18,csapatok!$A:$NN,CM$320,FALSE),LEN(VLOOKUP($A18,csapatok!$A:$NN,CM$320,FALSE))-6),'csapat-ranglista'!$A:$FP,CM$321,FALSE)/8,VLOOKUP(VLOOKUP($A18,csapatok!$A:$NN,CM$320,FALSE),'csapat-ranglista'!$A:$FP,CM$321,FALSE)/4),0)</f>
        <v>0</v>
      </c>
      <c r="CN18" s="223">
        <f>IFERROR(IF(RIGHT(VLOOKUP($A18,csapatok!$A:$NN,CN$320,FALSE),5)="Csere",VLOOKUP(LEFT(VLOOKUP($A18,csapatok!$A:$NN,CN$320,FALSE),LEN(VLOOKUP($A18,csapatok!$A:$NN,CN$320,FALSE))-6),'csapat-ranglista'!$A:$FP,CN$321,FALSE)/8,VLOOKUP(VLOOKUP($A18,csapatok!$A:$NN,CN$320,FALSE),'csapat-ranglista'!$A:$FP,CN$321,FALSE)/4),0)</f>
        <v>0</v>
      </c>
      <c r="CO18" s="223">
        <f>IFERROR(IF(RIGHT(VLOOKUP($A18,csapatok!$A:$NN,CO$320,FALSE),5)="Csere",VLOOKUP(LEFT(VLOOKUP($A18,csapatok!$A:$NN,CO$320,FALSE),LEN(VLOOKUP($A18,csapatok!$A:$NN,CO$320,FALSE))-6),'csapat-ranglista'!$A:$FP,CO$321,FALSE)/8,VLOOKUP(VLOOKUP($A18,csapatok!$A:$NN,CO$320,FALSE),'csapat-ranglista'!$A:$FP,CO$321,FALSE)/4),0)</f>
        <v>0</v>
      </c>
      <c r="CP18" s="223">
        <f>IFERROR(IF(RIGHT(VLOOKUP($A18,csapatok!$A:$NN,CP$320,FALSE),5)="Csere",VLOOKUP(LEFT(VLOOKUP($A18,csapatok!$A:$NN,CP$320,FALSE),LEN(VLOOKUP($A18,csapatok!$A:$NN,CP$320,FALSE))-6),'csapat-ranglista'!$A:$FP,CP$321,FALSE)/8,VLOOKUP(VLOOKUP($A18,csapatok!$A:$NN,CP$320,FALSE),'csapat-ranglista'!$A:$FP,CP$321,FALSE)/4),0)</f>
        <v>5.187186281290594</v>
      </c>
      <c r="CQ18" s="223">
        <f>IFERROR(IF(RIGHT(VLOOKUP($A18,csapatok!$A:$NN,CQ$320,FALSE),5)="Csere",VLOOKUP(LEFT(VLOOKUP($A18,csapatok!$A:$NN,CQ$320,FALSE),LEN(VLOOKUP($A18,csapatok!$A:$NN,CQ$320,FALSE))-6),'csapat-ranglista'!$A:$FP,CQ$321,FALSE)/8,VLOOKUP(VLOOKUP($A18,csapatok!$A:$NN,CQ$320,FALSE),'csapat-ranglista'!$A:$FP,CQ$321,FALSE)/4),0)</f>
        <v>4.7748602342543309</v>
      </c>
      <c r="CR18" s="223">
        <f>IFERROR(IF(RIGHT(VLOOKUP($A18,csapatok!$A:$NN,CR$320,FALSE),5)="Csere",VLOOKUP(LEFT(VLOOKUP($A18,csapatok!$A:$NN,CR$320,FALSE),LEN(VLOOKUP($A18,csapatok!$A:$NN,CR$320,FALSE))-6),'csapat-ranglista'!$A:$FP,CR$321,FALSE)/8,VLOOKUP(VLOOKUP($A18,csapatok!$A:$NN,CR$320,FALSE),'csapat-ranglista'!$A:$FP,CR$321,FALSE)/4),0)</f>
        <v>2</v>
      </c>
      <c r="CS18" s="223">
        <f>IFERROR(IF(RIGHT(VLOOKUP($A18,csapatok!$A:$NN,CS$320,FALSE),5)="Csere",VLOOKUP(LEFT(VLOOKUP($A18,csapatok!$A:$NN,CS$320,FALSE),LEN(VLOOKUP($A18,csapatok!$A:$NN,CS$320,FALSE))-6),'csapat-ranglista'!$A:$FP,CS$321,FALSE)/8,VLOOKUP(VLOOKUP($A18,csapatok!$A:$NN,CS$320,FALSE),'csapat-ranglista'!$A:$FP,CS$321,FALSE)/4),0)</f>
        <v>25.1667007345239</v>
      </c>
      <c r="CT18" s="223">
        <f>IFERROR(IF(RIGHT(VLOOKUP($A18,csapatok!$A:$NN,CT$320,FALSE),5)="Csere",VLOOKUP(LEFT(VLOOKUP($A18,csapatok!$A:$NN,CT$320,FALSE),LEN(VLOOKUP($A18,csapatok!$A:$NN,CT$320,FALSE))-6),'csapat-ranglista'!$A:$FP,CT$321,FALSE)/8,VLOOKUP(VLOOKUP($A18,csapatok!$A:$NN,CT$320,FALSE),'csapat-ranglista'!$A:$FP,CT$321,FALSE)/4),0)</f>
        <v>0</v>
      </c>
      <c r="CU18" s="223">
        <f>IFERROR(IF(RIGHT(VLOOKUP($A18,csapatok!$A:$NN,CU$320,FALSE),5)="Csere",VLOOKUP(LEFT(VLOOKUP($A18,csapatok!$A:$NN,CU$320,FALSE),LEN(VLOOKUP($A18,csapatok!$A:$NN,CU$320,FALSE))-6),'csapat-ranglista'!$A:$FP,CU$321,FALSE)/8,VLOOKUP(VLOOKUP($A18,csapatok!$A:$NN,CU$320,FALSE),'csapat-ranglista'!$A:$FP,CU$321,FALSE)/4),0)</f>
        <v>0</v>
      </c>
      <c r="CV18" s="223">
        <f>IFERROR(IF(RIGHT(VLOOKUP($A18,csapatok!$A:$NN,CV$320,FALSE),5)="Csere",VLOOKUP(LEFT(VLOOKUP($A18,csapatok!$A:$NN,CV$320,FALSE),LEN(VLOOKUP($A18,csapatok!$A:$NN,CV$320,FALSE))-6),'csapat-ranglista'!$A:$FP,CV$321,FALSE)/8,VLOOKUP(VLOOKUP($A18,csapatok!$A:$NN,CV$320,FALSE),'csapat-ranglista'!$A:$FP,CV$321,FALSE)/4),0)</f>
        <v>0</v>
      </c>
      <c r="CW18" s="223">
        <f>IFERROR(IF(RIGHT(VLOOKUP($A18,csapatok!$A:$NN,CW$320,FALSE),5)="Csere",VLOOKUP(LEFT(VLOOKUP($A18,csapatok!$A:$NN,CW$320,FALSE),LEN(VLOOKUP($A18,csapatok!$A:$NN,CW$320,FALSE))-6),'csapat-ranglista'!$A:$FP,CW$321,FALSE)/8,VLOOKUP(VLOOKUP($A18,csapatok!$A:$NN,CW$320,FALSE),'csapat-ranglista'!$A:$FP,CW$321,FALSE)/4),0)</f>
        <v>0</v>
      </c>
      <c r="CX18" s="223">
        <f>IFERROR(IF(RIGHT(VLOOKUP($A18,csapatok!$A:$NN,CX$320,FALSE),5)="Csere",VLOOKUP(LEFT(VLOOKUP($A18,csapatok!$A:$NN,CX$320,FALSE),LEN(VLOOKUP($A18,csapatok!$A:$NN,CX$320,FALSE))-6),'csapat-ranglista'!$A:$FP,CX$321,FALSE)/8,VLOOKUP(VLOOKUP($A18,csapatok!$A:$NN,CX$320,FALSE),'csapat-ranglista'!$A:$FP,CX$321,FALSE)/4),0)</f>
        <v>0</v>
      </c>
      <c r="CY18" s="223">
        <f>IFERROR(IF(RIGHT(VLOOKUP($A18,csapatok!$A:$NN,CY$320,FALSE),5)="Csere",VLOOKUP(LEFT(VLOOKUP($A18,csapatok!$A:$NN,CY$320,FALSE),LEN(VLOOKUP($A18,csapatok!$A:$NN,CY$320,FALSE))-6),'csapat-ranglista'!$A:$FP,CY$321,FALSE)/8,VLOOKUP(VLOOKUP($A18,csapatok!$A:$NN,CY$320,FALSE),'csapat-ranglista'!$A:$FP,CY$321,FALSE)/4),0)</f>
        <v>0</v>
      </c>
      <c r="CZ18" s="223">
        <f>IFERROR(IF(RIGHT(VLOOKUP($A18,csapatok!$A:$NN,CZ$320,FALSE),5)="Csere",VLOOKUP(LEFT(VLOOKUP($A18,csapatok!$A:$NN,CZ$320,FALSE),LEN(VLOOKUP($A18,csapatok!$A:$NN,CZ$320,FALSE))-6),'csapat-ranglista'!$A:$FP,CZ$321,FALSE)/8,VLOOKUP(VLOOKUP($A18,csapatok!$A:$NN,CZ$320,FALSE),'csapat-ranglista'!$A:$FP,CZ$321,FALSE)/4),0)</f>
        <v>0</v>
      </c>
      <c r="DA18" s="223">
        <f>IFERROR(IF(RIGHT(VLOOKUP($A18,csapatok!$A:$NN,DA$320,FALSE),5)="Csere",VLOOKUP(LEFT(VLOOKUP($A18,csapatok!$A:$NN,DA$320,FALSE),LEN(VLOOKUP($A18,csapatok!$A:$NN,DA$320,FALSE))-6),'csapat-ranglista'!$A:$FP,DA$321,FALSE)/8,VLOOKUP(VLOOKUP($A18,csapatok!$A:$NN,DA$320,FALSE),'csapat-ranglista'!$A:$FP,DA$321,FALSE)/4),0)</f>
        <v>0</v>
      </c>
      <c r="DB18" s="223">
        <f>IFERROR(IF(RIGHT(VLOOKUP($A18,csapatok!$A:$NN,DB$320,FALSE),5)="Csere",VLOOKUP(LEFT(VLOOKUP($A18,csapatok!$A:$NN,DB$320,FALSE),LEN(VLOOKUP($A18,csapatok!$A:$NN,DB$320,FALSE))-6),'csapat-ranglista'!$A:$FP,DB$321,FALSE)/8,VLOOKUP(VLOOKUP($A18,csapatok!$A:$NN,DB$320,FALSE),'csapat-ranglista'!$A:$FP,DB$321,FALSE)/4),0)</f>
        <v>0</v>
      </c>
      <c r="DC18" s="223">
        <f>IFERROR(IF(RIGHT(VLOOKUP($A18,csapatok!$A:$NN,DC$320,FALSE),5)="Csere",VLOOKUP(LEFT(VLOOKUP($A18,csapatok!$A:$NN,DC$320,FALSE),LEN(VLOOKUP($A18,csapatok!$A:$NN,DC$320,FALSE))-6),'csapat-ranglista'!$A:$FP,DC$321,FALSE)/8,VLOOKUP(VLOOKUP($A18,csapatok!$A:$NN,DC$320,FALSE),'csapat-ranglista'!$A:$FP,DC$321,FALSE)/4),0)</f>
        <v>0</v>
      </c>
      <c r="DD18" s="223">
        <f>IFERROR(IF(RIGHT(VLOOKUP($A18,csapatok!$A:$NN,DD$320,FALSE),5)="Csere",VLOOKUP(LEFT(VLOOKUP($A18,csapatok!$A:$NN,DD$320,FALSE),LEN(VLOOKUP($A18,csapatok!$A:$NN,DD$320,FALSE))-6),'csapat-ranglista'!$A:$FP,DD$321,FALSE)/8,VLOOKUP(VLOOKUP($A18,csapatok!$A:$NN,DD$320,FALSE),'csapat-ranglista'!$A:$FP,DD$321,FALSE)/4),0)</f>
        <v>0</v>
      </c>
      <c r="DE18" s="223">
        <f>IFERROR(IF(RIGHT(VLOOKUP($A18,csapatok!$A:$NN,DE$320,FALSE),5)="Csere",VLOOKUP(LEFT(VLOOKUP($A18,csapatok!$A:$NN,DE$320,FALSE),LEN(VLOOKUP($A18,csapatok!$A:$NN,DE$320,FALSE))-6),'csapat-ranglista'!$A:$FP,DE$321,FALSE)/8,VLOOKUP(VLOOKUP($A18,csapatok!$A:$NN,DE$320,FALSE),'csapat-ranglista'!$A:$FP,DE$321,FALSE)/4),0)</f>
        <v>0</v>
      </c>
      <c r="DF18" s="223">
        <f>IFERROR(IF(RIGHT(VLOOKUP($A18,csapatok!$A:$NN,DF$320,FALSE),5)="Csere",VLOOKUP(LEFT(VLOOKUP($A18,csapatok!$A:$NN,DF$320,FALSE),LEN(VLOOKUP($A18,csapatok!$A:$NN,DF$320,FALSE))-6),'csapat-ranglista'!$A:$FP,DF$321,FALSE)/8,VLOOKUP(VLOOKUP($A18,csapatok!$A:$NN,DF$320,FALSE),'csapat-ranglista'!$A:$FP,DF$321,FALSE)/4),0)</f>
        <v>0</v>
      </c>
      <c r="DG18" s="223">
        <f>IFERROR(IF(RIGHT(VLOOKUP($A18,csapatok!$A:$NN,DG$320,FALSE),5)="Csere",VLOOKUP(LEFT(VLOOKUP($A18,csapatok!$A:$NN,DG$320,FALSE),LEN(VLOOKUP($A18,csapatok!$A:$NN,DG$320,FALSE))-6),'csapat-ranglista'!$A:$FP,DG$321,FALSE)/8,VLOOKUP(VLOOKUP($A18,csapatok!$A:$NN,DG$320,FALSE),'csapat-ranglista'!$A:$FP,DG$321,FALSE)/4),0)</f>
        <v>0</v>
      </c>
      <c r="DH18" s="223">
        <f>IFERROR(IF(RIGHT(VLOOKUP($A18,csapatok!$A:$NN,DH$320,FALSE),5)="Csere",VLOOKUP(LEFT(VLOOKUP($A18,csapatok!$A:$NN,DH$320,FALSE),LEN(VLOOKUP($A18,csapatok!$A:$NN,DH$320,FALSE))-6),'csapat-ranglista'!$A:$FP,DH$321,FALSE)/8,VLOOKUP(VLOOKUP($A18,csapatok!$A:$NN,DH$320,FALSE),'csapat-ranglista'!$A:$FP,DH$321,FALSE)/4),0)</f>
        <v>0</v>
      </c>
      <c r="DI18" s="223">
        <f>IFERROR(IF(RIGHT(VLOOKUP($A18,csapatok!$A:$NN,DI$320,FALSE),5)="Csere",VLOOKUP(LEFT(VLOOKUP($A18,csapatok!$A:$NN,DI$320,FALSE),LEN(VLOOKUP($A18,csapatok!$A:$NN,DI$320,FALSE))-6),'csapat-ranglista'!$A:$FP,DI$321,FALSE)/8,VLOOKUP(VLOOKUP($A18,csapatok!$A:$NN,DI$320,FALSE),'csapat-ranglista'!$A:$FP,DI$321,FALSE)/4),0)</f>
        <v>12.325776889685107</v>
      </c>
      <c r="DJ18" s="223">
        <f>IFERROR(IF(RIGHT(VLOOKUP($A18,csapatok!$A:$NN,DJ$320,FALSE),5)="Csere",VLOOKUP(LEFT(VLOOKUP($A18,csapatok!$A:$NN,DJ$320,FALSE),LEN(VLOOKUP($A18,csapatok!$A:$NN,DJ$320,FALSE))-6),'csapat-ranglista'!$A:$FP,DJ$321,FALSE)/8,VLOOKUP(VLOOKUP($A18,csapatok!$A:$NN,DJ$320,FALSE),'csapat-ranglista'!$A:$FP,DJ$321,FALSE)/4),0)</f>
        <v>0</v>
      </c>
      <c r="DK18" s="223">
        <f>IFERROR(IF(RIGHT(VLOOKUP($A18,csapatok!$A:$NN,DK$320,FALSE),5)="Csere",VLOOKUP(LEFT(VLOOKUP($A18,csapatok!$A:$NN,DK$320,FALSE),LEN(VLOOKUP($A18,csapatok!$A:$NN,DK$320,FALSE))-6),'csapat-ranglista'!$A:$FP,DK$321,FALSE)/8,VLOOKUP(VLOOKUP($A18,csapatok!$A:$NN,DK$320,FALSE),'csapat-ranglista'!$A:$FP,DK$321,FALSE)/4),0)</f>
        <v>0</v>
      </c>
      <c r="DL18" s="223">
        <f>IFERROR(IF(RIGHT(VLOOKUP($A18,csapatok!$A:$NN,DL$320,FALSE),5)="Csere",VLOOKUP(LEFT(VLOOKUP($A18,csapatok!$A:$NN,DL$320,FALSE),LEN(VLOOKUP($A18,csapatok!$A:$NN,DL$320,FALSE))-6),'csapat-ranglista'!$A:$FP,DL$321,FALSE)/8,VLOOKUP(VLOOKUP($A18,csapatok!$A:$NN,DL$320,FALSE),'csapat-ranglista'!$A:$FP,DL$321,FALSE)/4),0)</f>
        <v>0</v>
      </c>
      <c r="DM18" s="223">
        <f>IFERROR(IF(RIGHT(VLOOKUP($A18,csapatok!$A:$NN,DM$320,FALSE),5)="Csere",VLOOKUP(LEFT(VLOOKUP($A18,csapatok!$A:$NN,DM$320,FALSE),LEN(VLOOKUP($A18,csapatok!$A:$NN,DM$320,FALSE))-6),'csapat-ranglista'!$A:$FP,DM$321,FALSE)/8,VLOOKUP(VLOOKUP($A18,csapatok!$A:$NN,DM$320,FALSE),'csapat-ranglista'!$A:$FP,DM$321,FALSE)/4),0)</f>
        <v>13.424667198798375</v>
      </c>
      <c r="DN18" s="223">
        <f>IFERROR(IF(RIGHT(VLOOKUP($A18,csapatok!$A:$NN,DN$320,FALSE),5)="Csere",VLOOKUP(LEFT(VLOOKUP($A18,csapatok!$A:$NN,DN$320,FALSE),LEN(VLOOKUP($A18,csapatok!$A:$NN,DN$320,FALSE))-6),'csapat-ranglista'!$A:$FP,DN$321,FALSE)/8,VLOOKUP(VLOOKUP($A18,csapatok!$A:$NN,DN$320,FALSE),'csapat-ranglista'!$A:$FP,DN$321,FALSE)/4),0)</f>
        <v>0</v>
      </c>
      <c r="DO18" s="224">
        <f>versenyek!$MF$11*IFERROR(VLOOKUP(VLOOKUP($A18,versenyek!ME:MG,3,FALSE),szabalyok!$A$16:$B$23,2,FALSE)/4,0)</f>
        <v>0</v>
      </c>
      <c r="DP18" s="224">
        <f>versenyek!$MI$11*IFERROR(VLOOKUP(VLOOKUP($A18,versenyek!MH:MJ,3,FALSE),szabalyok!$A$16:$B$23,2,FALSE)/4,0)</f>
        <v>0</v>
      </c>
      <c r="DQ18" s="223">
        <f>IFERROR(IF(RIGHT(VLOOKUP($A18,csapatok!$A:$NN,DQ$320,FALSE),5)="Csere",VLOOKUP(LEFT(VLOOKUP($A18,csapatok!$A:$NN,DQ$320,FALSE),LEN(VLOOKUP($A18,csapatok!$A:$NN,DQ$320,FALSE))-6),'csapat-ranglista'!$A:$FP,DQ$321,FALSE)/8,VLOOKUP(VLOOKUP($A18,csapatok!$A:$NN,DQ$320,FALSE),'csapat-ranglista'!$A:$FP,DQ$321,FALSE)/4),0)</f>
        <v>0</v>
      </c>
      <c r="DR18" s="223">
        <f>IFERROR(IF(RIGHT(VLOOKUP($A18,csapatok!$A:$NN,DR$320,FALSE),5)="Csere",VLOOKUP(LEFT(VLOOKUP($A18,csapatok!$A:$NN,DR$320,FALSE),LEN(VLOOKUP($A18,csapatok!$A:$NN,DR$320,FALSE))-6),'csapat-ranglista'!$A:$FP,DR$321,FALSE)/8,VLOOKUP(VLOOKUP($A18,csapatok!$A:$NN,DR$320,FALSE),'csapat-ranglista'!$A:$FP,DR$321,FALSE)/4),0)</f>
        <v>0</v>
      </c>
      <c r="DS18" s="223">
        <f>IFERROR(IF(RIGHT(VLOOKUP($A18,csapatok!$A:$NN,DS$320,FALSE),5)="Csere",VLOOKUP(LEFT(VLOOKUP($A18,csapatok!$A:$NN,DS$320,FALSE),LEN(VLOOKUP($A18,csapatok!$A:$NN,DS$320,FALSE))-6),'csapat-ranglista'!$A:$FP,DS$321,FALSE)/8,VLOOKUP(VLOOKUP($A18,csapatok!$A:$NN,DS$320,FALSE),'csapat-ranglista'!$A:$FP,DS$321,FALSE)/4),0)</f>
        <v>0</v>
      </c>
      <c r="DT18" s="223">
        <f>IFERROR(IF(RIGHT(VLOOKUP($A18,csapatok!$A:$NN,DT$320,FALSE),5)="Csere",VLOOKUP(LEFT(VLOOKUP($A18,csapatok!$A:$NN,DT$320,FALSE),LEN(VLOOKUP($A18,csapatok!$A:$NN,DT$320,FALSE))-6),'csapat-ranglista'!$A:$FP,DT$321,FALSE)/8,VLOOKUP(VLOOKUP($A18,csapatok!$A:$NN,DT$320,FALSE),'csapat-ranglista'!$A:$FP,DT$321,FALSE)/4),0)</f>
        <v>0</v>
      </c>
      <c r="DU18" s="223">
        <f>IFERROR(IF(RIGHT(VLOOKUP($A18,csapatok!$A:$NN,DU$320,FALSE),5)="Csere",VLOOKUP(LEFT(VLOOKUP($A18,csapatok!$A:$NN,DU$320,FALSE),LEN(VLOOKUP($A18,csapatok!$A:$NN,DU$320,FALSE))-6),'csapat-ranglista'!$A:$FP,DU$321,FALSE)/8,VLOOKUP(VLOOKUP($A18,csapatok!$A:$NN,DU$320,FALSE),'csapat-ranglista'!$A:$FP,DU$321,FALSE)/4),0)</f>
        <v>0</v>
      </c>
      <c r="DV18" s="223">
        <f>IFERROR(IF(RIGHT(VLOOKUP($A18,csapatok!$A:$NN,DV$320,FALSE),5)="Csere",VLOOKUP(LEFT(VLOOKUP($A18,csapatok!$A:$NN,DV$320,FALSE),LEN(VLOOKUP($A18,csapatok!$A:$NN,DV$320,FALSE))-6),'csapat-ranglista'!$A:$FP,DV$321,FALSE)/8,VLOOKUP(VLOOKUP($A18,csapatok!$A:$NN,DV$320,FALSE),'csapat-ranglista'!$A:$FP,DV$321,FALSE)/4),0)</f>
        <v>0</v>
      </c>
      <c r="DW18" s="223">
        <f>IFERROR(IF(RIGHT(VLOOKUP($A18,csapatok!$A:$NN,DW$320,FALSE),5)="Csere",VLOOKUP(LEFT(VLOOKUP($A18,csapatok!$A:$NN,DW$320,FALSE),LEN(VLOOKUP($A18,csapatok!$A:$NN,DW$320,FALSE))-6),'csapat-ranglista'!$A:$FP,DW$321,FALSE)/8,VLOOKUP(VLOOKUP($A18,csapatok!$A:$NN,DW$320,FALSE),'csapat-ranglista'!$A:$FP,DW$321,FALSE)/4),0)</f>
        <v>6.4905605068605219</v>
      </c>
      <c r="DX18" s="223">
        <f>IFERROR(IF(RIGHT(VLOOKUP($A18,csapatok!$A:$NN,DX$320,FALSE),5)="Csere",VLOOKUP(LEFT(VLOOKUP($A18,csapatok!$A:$NN,DX$320,FALSE),LEN(VLOOKUP($A18,csapatok!$A:$NN,DX$320,FALSE))-6),'csapat-ranglista'!$A:$FP,DX$321,FALSE)/8,VLOOKUP(VLOOKUP($A18,csapatok!$A:$NN,DX$320,FALSE),'csapat-ranglista'!$A:$FP,DX$321,FALSE)/4),0)</f>
        <v>0</v>
      </c>
      <c r="DY18" s="223">
        <f>IFERROR(IF(RIGHT(VLOOKUP($A18,csapatok!$A:$NN,DY$320,FALSE),5)="Csere",VLOOKUP(LEFT(VLOOKUP($A18,csapatok!$A:$NN,DY$320,FALSE),LEN(VLOOKUP($A18,csapatok!$A:$NN,DY$320,FALSE))-6),'csapat-ranglista'!$A:$FP,DY$321,FALSE)/8,VLOOKUP(VLOOKUP($A18,csapatok!$A:$NN,DY$320,FALSE),'csapat-ranglista'!$A:$FP,DY$321,FALSE)/4),0)</f>
        <v>0</v>
      </c>
      <c r="DZ18" s="223">
        <f>IFERROR(IF(RIGHT(VLOOKUP($A18,csapatok!$A:$NN,DZ$320,FALSE),5)="Csere",VLOOKUP(LEFT(VLOOKUP($A18,csapatok!$A:$NN,DZ$320,FALSE),LEN(VLOOKUP($A18,csapatok!$A:$NN,DZ$320,FALSE))-6),'csapat-ranglista'!$A:$FP,DZ$321,FALSE)/8,VLOOKUP(VLOOKUP($A18,csapatok!$A:$NN,DZ$320,FALSE),'csapat-ranglista'!$A:$FP,DZ$321,FALSE)/4),0)</f>
        <v>0</v>
      </c>
      <c r="EA18" s="223">
        <f>IFERROR(IF(RIGHT(VLOOKUP($A18,csapatok!$A:$NN,EA$320,FALSE),5)="Csere",VLOOKUP(LEFT(VLOOKUP($A18,csapatok!$A:$NN,EA$320,FALSE),LEN(VLOOKUP($A18,csapatok!$A:$NN,EA$320,FALSE))-6),'csapat-ranglista'!$A:$FP,EA$321,FALSE)/8,VLOOKUP(VLOOKUP($A18,csapatok!$A:$NN,EA$320,FALSE),'csapat-ranglista'!$A:$FP,EA$321,FALSE)/4),0)</f>
        <v>0</v>
      </c>
      <c r="EB18" s="223">
        <f>IFERROR(IF(RIGHT(VLOOKUP($A18,csapatok!$A:$NN,EB$320,FALSE),5)="Csere",VLOOKUP(LEFT(VLOOKUP($A18,csapatok!$A:$NN,EB$320,FALSE),LEN(VLOOKUP($A18,csapatok!$A:$NN,EB$320,FALSE))-6),'csapat-ranglista'!$A:$FP,EB$321,FALSE)/8,VLOOKUP(VLOOKUP($A18,csapatok!$A:$NN,EB$320,FALSE),'csapat-ranglista'!$A:$FP,EB$321,FALSE)/4),0)</f>
        <v>0</v>
      </c>
      <c r="EC18" s="223">
        <f>IFERROR(IF(RIGHT(VLOOKUP($A18,csapatok!$A:$NN,EC$320,FALSE),5)="Csere",VLOOKUP(LEFT(VLOOKUP($A18,csapatok!$A:$NN,EC$320,FALSE),LEN(VLOOKUP($A18,csapatok!$A:$NN,EC$320,FALSE))-6),'csapat-ranglista'!$A:$FP,EC$321,FALSE)/8,VLOOKUP(VLOOKUP($A18,csapatok!$A:$NN,EC$320,FALSE),'csapat-ranglista'!$A:$FP,EC$321,FALSE)/4),0)</f>
        <v>0</v>
      </c>
      <c r="ED18" s="223">
        <f>IFERROR(IF(RIGHT(VLOOKUP($A18,csapatok!$A:$NN,ED$320,FALSE),5)="Csere",VLOOKUP(LEFT(VLOOKUP($A18,csapatok!$A:$NN,ED$320,FALSE),LEN(VLOOKUP($A18,csapatok!$A:$NN,ED$320,FALSE))-6),'csapat-ranglista'!$A:$FP,ED$321,FALSE)/8,VLOOKUP(VLOOKUP($A18,csapatok!$A:$NN,ED$320,FALSE),'csapat-ranglista'!$A:$FP,ED$321,FALSE)/4),0)</f>
        <v>3.7174395667979852</v>
      </c>
      <c r="EE18" s="223">
        <f>IFERROR(IF(RIGHT(VLOOKUP($A18,csapatok!$A:$NN,EE$320,FALSE),5)="Csere",VLOOKUP(LEFT(VLOOKUP($A18,csapatok!$A:$NN,EE$320,FALSE),LEN(VLOOKUP($A18,csapatok!$A:$NN,EE$320,FALSE))-6),'csapat-ranglista'!$A:$FP,EE$321,FALSE)/8,VLOOKUP(VLOOKUP($A18,csapatok!$A:$NN,EE$320,FALSE),'csapat-ranglista'!$A:$FP,EE$321,FALSE)/4),0)</f>
        <v>15</v>
      </c>
      <c r="EF18" s="223">
        <f>IFERROR(IF(RIGHT(VLOOKUP($A18,csapatok!$A:$NN,EF$320,FALSE),5)="Csere",VLOOKUP(LEFT(VLOOKUP($A18,csapatok!$A:$NN,EF$320,FALSE),LEN(VLOOKUP($A18,csapatok!$A:$NN,EF$320,FALSE))-6),'csapat-ranglista'!$A:$FP,EF$321,FALSE)/8,VLOOKUP(VLOOKUP($A18,csapatok!$A:$NN,EF$320,FALSE),'csapat-ranglista'!$A:$FP,EF$321,FALSE)/4),0)</f>
        <v>18.358922486705481</v>
      </c>
      <c r="EG18" s="223">
        <f>IFERROR(IF(RIGHT(VLOOKUP($A18,csapatok!$A:$NN,EG$320,FALSE),5)="Csere",VLOOKUP(LEFT(VLOOKUP($A18,csapatok!$A:$NN,EG$320,FALSE),LEN(VLOOKUP($A18,csapatok!$A:$NN,EG$320,FALSE))-6),'csapat-ranglista'!$A:$FP,EG$321,FALSE)/8,VLOOKUP(VLOOKUP($A18,csapatok!$A:$NN,EG$320,FALSE),'csapat-ranglista'!$A:$FP,EG$321,FALSE)/4),0)</f>
        <v>0</v>
      </c>
      <c r="EH18" s="223">
        <f>IFERROR(IF(RIGHT(VLOOKUP($A18,csapatok!$A:$NN,EH$320,FALSE),5)="Csere",VLOOKUP(LEFT(VLOOKUP($A18,csapatok!$A:$NN,EH$320,FALSE),LEN(VLOOKUP($A18,csapatok!$A:$NN,EH$320,FALSE))-6),'csapat-ranglista'!$A:$FP,EH$321,FALSE)/8,VLOOKUP(VLOOKUP($A18,csapatok!$A:$NN,EH$320,FALSE),'csapat-ranglista'!$A:$FP,EH$321,FALSE)/4),0)</f>
        <v>0</v>
      </c>
      <c r="EI18" s="223">
        <f>IFERROR(IF(RIGHT(VLOOKUP($A18,csapatok!$A:$NN,EI$320,FALSE),5)="Csere",VLOOKUP(LEFT(VLOOKUP($A18,csapatok!$A:$NN,EI$320,FALSE),LEN(VLOOKUP($A18,csapatok!$A:$NN,EI$320,FALSE))-6),'csapat-ranglista'!$A:$FP,EI$321,FALSE)/8,VLOOKUP(VLOOKUP($A18,csapatok!$A:$NN,EI$320,FALSE),'csapat-ranglista'!$A:$FP,EI$321,FALSE)/4),0)</f>
        <v>0</v>
      </c>
      <c r="EJ18" s="223">
        <f>IFERROR(IF(RIGHT(VLOOKUP($A18,csapatok!$A:$NN,EJ$320,FALSE),5)="Csere",VLOOKUP(LEFT(VLOOKUP($A18,csapatok!$A:$NN,EJ$320,FALSE),LEN(VLOOKUP($A18,csapatok!$A:$NN,EJ$320,FALSE))-6),'csapat-ranglista'!$A:$FP,EJ$321,FALSE)/8,VLOOKUP(VLOOKUP($A18,csapatok!$A:$NN,EJ$320,FALSE),'csapat-ranglista'!$A:$FP,EJ$321,FALSE)/4),0)</f>
        <v>0</v>
      </c>
      <c r="EK18" s="223">
        <f>IFERROR(IF(RIGHT(VLOOKUP($A18,csapatok!$A:$NN,EK$320,FALSE),5)="Csere",VLOOKUP(LEFT(VLOOKUP($A18,csapatok!$A:$NN,EK$320,FALSE),LEN(VLOOKUP($A18,csapatok!$A:$NN,EK$320,FALSE))-6),'csapat-ranglista'!$A:$FP,EK$321,FALSE)/8,VLOOKUP(VLOOKUP($A18,csapatok!$A:$NN,EK$320,FALSE),'csapat-ranglista'!$A:$FP,EK$321,FALSE)/4),0)</f>
        <v>0</v>
      </c>
      <c r="EL18" s="223">
        <f>IFERROR(IF(RIGHT(VLOOKUP($A18,csapatok!$A:$NN,EL$320,FALSE),5)="Csere",VLOOKUP(LEFT(VLOOKUP($A18,csapatok!$A:$NN,EL$320,FALSE),LEN(VLOOKUP($A18,csapatok!$A:$NN,EL$320,FALSE))-6),'csapat-ranglista'!$A:$FP,EL$321,FALSE)/8,VLOOKUP(VLOOKUP($A18,csapatok!$A:$NN,EL$320,FALSE),'csapat-ranglista'!$A:$FP,EL$321,FALSE)/4),0)</f>
        <v>0</v>
      </c>
      <c r="EM18" s="223">
        <f>IFERROR(IF(RIGHT(VLOOKUP($A18,csapatok!$A:$NN,EM$320,FALSE),5)="Csere",VLOOKUP(LEFT(VLOOKUP($A18,csapatok!$A:$NN,EM$320,FALSE),LEN(VLOOKUP($A18,csapatok!$A:$NN,EM$320,FALSE))-6),'csapat-ranglista'!$A:$FP,EM$321,FALSE)/8,VLOOKUP(VLOOKUP($A18,csapatok!$A:$NN,EM$320,FALSE),'csapat-ranglista'!$A:$FP,EM$321,FALSE)/4),0)</f>
        <v>0</v>
      </c>
      <c r="EN18" s="223">
        <f>IFERROR(IF(RIGHT(VLOOKUP($A18,csapatok!$A:$NN,EN$320,FALSE),5)="Csere",VLOOKUP(LEFT(VLOOKUP($A18,csapatok!$A:$NN,EN$320,FALSE),LEN(VLOOKUP($A18,csapatok!$A:$NN,EN$320,FALSE))-6),'csapat-ranglista'!$A:$FP,EN$321,FALSE)/8,VLOOKUP(VLOOKUP($A18,csapatok!$A:$NN,EN$320,FALSE),'csapat-ranglista'!$A:$FP,EN$321,FALSE)/4),0)</f>
        <v>0</v>
      </c>
      <c r="EO18" s="223">
        <f>IFERROR(IF(RIGHT(VLOOKUP($A18,csapatok!$A:$NN,EO$320,FALSE),5)="Csere",VLOOKUP(LEFT(VLOOKUP($A18,csapatok!$A:$NN,EO$320,FALSE),LEN(VLOOKUP($A18,csapatok!$A:$NN,EO$320,FALSE))-6),'csapat-ranglista'!$A:$FP,EO$321,FALSE)/8,VLOOKUP(VLOOKUP($A18,csapatok!$A:$NN,EO$320,FALSE),'csapat-ranglista'!$A:$FP,EO$321,FALSE)/4),0)</f>
        <v>0</v>
      </c>
      <c r="EP18" s="223">
        <f>IFERROR(IF(RIGHT(VLOOKUP($A18,csapatok!$A:$NN,EP$320,FALSE),5)="Csere",VLOOKUP(LEFT(VLOOKUP($A18,csapatok!$A:$NN,EP$320,FALSE),LEN(VLOOKUP($A18,csapatok!$A:$NN,EP$320,FALSE))-6),'csapat-ranglista'!$A:$FP,EP$321,FALSE)/8,VLOOKUP(VLOOKUP($A18,csapatok!$A:$NN,EP$320,FALSE),'csapat-ranglista'!$A:$FP,EP$321,FALSE)/4),0)</f>
        <v>6.4146326113902212</v>
      </c>
      <c r="EQ18" s="223">
        <f>IFERROR(IF(RIGHT(VLOOKUP($A18,csapatok!$A:$NN,EQ$320,FALSE),5)="Csere",VLOOKUP(LEFT(VLOOKUP($A18,csapatok!$A:$NN,EQ$320,FALSE),LEN(VLOOKUP($A18,csapatok!$A:$NN,EQ$320,FALSE))-6),'csapat-ranglista'!$A:$FP,EQ$321,FALSE)/8,VLOOKUP(VLOOKUP($A18,csapatok!$A:$NN,EQ$320,FALSE),'csapat-ranglista'!$A:$FP,EQ$321,FALSE)/4),0)</f>
        <v>0</v>
      </c>
      <c r="ER18" s="223">
        <f>IFERROR(IF(RIGHT(VLOOKUP($A18,csapatok!$A:$NN,ER$320,FALSE),5)="Csere",VLOOKUP(LEFT(VLOOKUP($A18,csapatok!$A:$NN,ER$320,FALSE),LEN(VLOOKUP($A18,csapatok!$A:$NN,ER$320,FALSE))-6),'csapat-ranglista'!$A:$FP,ER$321,FALSE)/8,VLOOKUP(VLOOKUP($A18,csapatok!$A:$NN,ER$320,FALSE),'csapat-ranglista'!$A:$FP,ER$321,FALSE)/4),0)</f>
        <v>0</v>
      </c>
      <c r="ES18" s="223">
        <f>IFERROR(IF(RIGHT(VLOOKUP($A18,csapatok!$A:$NN,ES$320,FALSE),5)="Csere",VLOOKUP(LEFT(VLOOKUP($A18,csapatok!$A:$NN,ES$320,FALSE),LEN(VLOOKUP($A18,csapatok!$A:$NN,ES$320,FALSE))-6),'csapat-ranglista'!$A:$FP,ES$321,FALSE)/8,VLOOKUP(VLOOKUP($A18,csapatok!$A:$NN,ES$320,FALSE),'csapat-ranglista'!$A:$FP,ES$321,FALSE)/4),0)</f>
        <v>0</v>
      </c>
      <c r="ET18" s="223">
        <f>IFERROR(IF(RIGHT(VLOOKUP($A18,csapatok!$A:$NN,ET$320,FALSE),5)="Csere",VLOOKUP(LEFT(VLOOKUP($A18,csapatok!$A:$NN,ET$320,FALSE),LEN(VLOOKUP($A18,csapatok!$A:$NN,ET$320,FALSE))-6),'csapat-ranglista'!$A:$FP,ET$321,FALSE)/8,VLOOKUP(VLOOKUP($A18,csapatok!$A:$NN,ET$320,FALSE),'csapat-ranglista'!$A:$FP,ET$321,FALSE)/4),0)</f>
        <v>0</v>
      </c>
      <c r="EU18" s="223">
        <f>IFERROR(IF(RIGHT(VLOOKUP($A18,csapatok!$A:$NN,EU$320,FALSE),5)="Csere",VLOOKUP(LEFT(VLOOKUP($A18,csapatok!$A:$NN,EU$320,FALSE),LEN(VLOOKUP($A18,csapatok!$A:$NN,EU$320,FALSE))-6),'csapat-ranglista'!$A:$FP,EU$321,FALSE)/8,VLOOKUP(VLOOKUP($A18,csapatok!$A:$NN,EU$320,FALSE),'csapat-ranglista'!$A:$FP,EU$321,FALSE)/4),0)</f>
        <v>0</v>
      </c>
      <c r="EV18" s="223">
        <f>IFERROR(IF(RIGHT(VLOOKUP($A18,csapatok!$A:$NN,EV$320,FALSE),5)="Csere",VLOOKUP(LEFT(VLOOKUP($A18,csapatok!$A:$NN,EV$320,FALSE),LEN(VLOOKUP($A18,csapatok!$A:$NN,EV$320,FALSE))-6),'csapat-ranglista'!$A:$FP,EV$321,FALSE)/8,VLOOKUP(VLOOKUP($A18,csapatok!$A:$NN,EV$320,FALSE),'csapat-ranglista'!$A:$FP,EV$321,FALSE)/4),0)</f>
        <v>0</v>
      </c>
      <c r="EW18" s="223">
        <f>IFERROR(IF(RIGHT(VLOOKUP($A18,csapatok!$A:$NN,EW$320,FALSE),5)="Csere",VLOOKUP(LEFT(VLOOKUP($A18,csapatok!$A:$NN,EW$320,FALSE),LEN(VLOOKUP($A18,csapatok!$A:$NN,EW$320,FALSE))-6),'csapat-ranglista'!$A:$FP,EW$321,FALSE)/8,VLOOKUP(VLOOKUP($A18,csapatok!$A:$NN,EW$320,FALSE),'csapat-ranglista'!$A:$FP,EW$321,FALSE)/4),0)</f>
        <v>0</v>
      </c>
      <c r="EX18" s="223">
        <f>IFERROR(IF(RIGHT(VLOOKUP($A18,csapatok!$A:$NN,EX$320,FALSE),5)="Csere",VLOOKUP(LEFT(VLOOKUP($A18,csapatok!$A:$NN,EX$320,FALSE),LEN(VLOOKUP($A18,csapatok!$A:$NN,EX$320,FALSE))-6),'csapat-ranglista'!$A:$FP,EX$321,FALSE)/8,VLOOKUP(VLOOKUP($A18,csapatok!$A:$NN,EX$320,FALSE),'csapat-ranglista'!$A:$FP,EX$321,FALSE)/4),0)</f>
        <v>0</v>
      </c>
      <c r="EY18" s="223">
        <f>IFERROR(IF(RIGHT(VLOOKUP($A18,csapatok!$A:$NN,EY$320,FALSE),5)="Csere",VLOOKUP(LEFT(VLOOKUP($A18,csapatok!$A:$NN,EY$320,FALSE),LEN(VLOOKUP($A18,csapatok!$A:$NN,EY$320,FALSE))-6),'csapat-ranglista'!$A:$FP,EY$321,FALSE)/8,VLOOKUP(VLOOKUP($A18,csapatok!$A:$NN,EY$320,FALSE),'csapat-ranglista'!$A:$FP,EY$321,FALSE)/4),0)</f>
        <v>0</v>
      </c>
      <c r="EZ18" s="223">
        <f>IFERROR(IF(RIGHT(VLOOKUP($A18,csapatok!$A:$NN,EZ$320,FALSE),5)="Csere",VLOOKUP(LEFT(VLOOKUP($A18,csapatok!$A:$NN,EZ$320,FALSE),LEN(VLOOKUP($A18,csapatok!$A:$NN,EZ$320,FALSE))-6),'csapat-ranglista'!$A:$FP,EZ$321,FALSE)/8,VLOOKUP(VLOOKUP($A18,csapatok!$A:$NN,EZ$320,FALSE),'csapat-ranglista'!$A:$FP,EZ$321,FALSE)/4),0)</f>
        <v>0</v>
      </c>
      <c r="FA18" s="223">
        <f>IFERROR(IF(RIGHT(VLOOKUP($A18,csapatok!$A:$NN,FA$320,FALSE),5)="Csere",VLOOKUP(LEFT(VLOOKUP($A18,csapatok!$A:$NN,FA$320,FALSE),LEN(VLOOKUP($A18,csapatok!$A:$NN,FA$320,FALSE))-6),'csapat-ranglista'!$A:$FP,FA$321,FALSE)/8,VLOOKUP(VLOOKUP($A18,csapatok!$A:$NN,FA$320,FALSE),'csapat-ranglista'!$A:$FP,FA$321,FALSE)/4),0)</f>
        <v>62.783906764197233</v>
      </c>
      <c r="FB18" s="223">
        <f>IFERROR(IF(RIGHT(VLOOKUP($A18,csapatok!$A:$NN,FB$320,FALSE),5)="Csere",VLOOKUP(LEFT(VLOOKUP($A18,csapatok!$A:$NN,FB$320,FALSE),LEN(VLOOKUP($A18,csapatok!$A:$NN,FB$320,FALSE))-6),'csapat-ranglista'!$A:$FP,FB$321,FALSE)/8,VLOOKUP(VLOOKUP($A18,csapatok!$A:$NN,FB$320,FALSE),'csapat-ranglista'!$A:$FP,FB$321,FALSE)/4),0)</f>
        <v>0</v>
      </c>
      <c r="FC18" s="223">
        <f>IFERROR(IF(RIGHT(VLOOKUP($A18,csapatok!$A:$NN,FC$320,FALSE),5)="Csere",VLOOKUP(LEFT(VLOOKUP($A18,csapatok!$A:$NN,FC$320,FALSE),LEN(VLOOKUP($A18,csapatok!$A:$NN,FC$320,FALSE))-6),'csapat-ranglista'!$A:$FP,FC$321,FALSE)/8,VLOOKUP(VLOOKUP($A18,csapatok!$A:$NN,FC$320,FALSE),'csapat-ranglista'!$A:$FP,FC$321,FALSE)/4),0)</f>
        <v>0</v>
      </c>
      <c r="FD18" s="224">
        <f>versenyek!$QY$11*IFERROR(VLOOKUP(VLOOKUP($A18,versenyek!QX:QZ,3,FALSE),szabalyok!$A$16:$B$23,2,FALSE)/4,0)</f>
        <v>0</v>
      </c>
      <c r="FE18" s="224">
        <f>versenyek!$RB$11*IFERROR(VLOOKUP(VLOOKUP($A18,versenyek!RA:RC,3,FALSE),szabalyok!$A$16:$B$23,2,FALSE)/4,0)</f>
        <v>0</v>
      </c>
      <c r="FF18" s="223">
        <f>IFERROR(IF(RIGHT(VLOOKUP($A18,csapatok!$A:$NN,FF$320,FALSE),5)="Csere",VLOOKUP(LEFT(VLOOKUP($A18,csapatok!$A:$NN,FF$320,FALSE),LEN(VLOOKUP($A18,csapatok!$A:$NN,FF$320,FALSE))-6),'csapat-ranglista'!$A:$FP,FF$321,FALSE)/8,VLOOKUP(VLOOKUP($A18,csapatok!$A:$NN,FF$320,FALSE),'csapat-ranglista'!$A:$FP,FF$321,FALSE)/4),0)</f>
        <v>0</v>
      </c>
      <c r="FG18" s="223">
        <f>IFERROR(IF(RIGHT(VLOOKUP($A18,csapatok!$A:$NN,FG$320,FALSE),5)="Csere",VLOOKUP(LEFT(VLOOKUP($A18,csapatok!$A:$NN,FG$320,FALSE),LEN(VLOOKUP($A18,csapatok!$A:$NN,FG$320,FALSE))-6),'csapat-ranglista'!$A:$FP,FG$321,FALSE)/8,VLOOKUP(VLOOKUP($A18,csapatok!$A:$NN,FG$320,FALSE),'csapat-ranglista'!$A:$FP,FG$321,FALSE)/4),0)</f>
        <v>0</v>
      </c>
      <c r="FH18" s="223">
        <f>IFERROR(IF(RIGHT(VLOOKUP($A18,csapatok!$A:$NN,FH$320,FALSE),5)="Csere",VLOOKUP(LEFT(VLOOKUP($A18,csapatok!$A:$NN,FH$320,FALSE),LEN(VLOOKUP($A18,csapatok!$A:$NN,FH$320,FALSE))-6),'csapat-ranglista'!$A:$FP,FH$321,FALSE)/8,VLOOKUP(VLOOKUP($A18,csapatok!$A:$NN,FH$320,FALSE),'csapat-ranglista'!$A:$FP,FH$321,FALSE)/4),0)</f>
        <v>0</v>
      </c>
      <c r="FI18" s="223">
        <f>IFERROR(IF(RIGHT(VLOOKUP($A18,csapatok!$A:$NN,FI$320,FALSE),5)="Csere",VLOOKUP(LEFT(VLOOKUP($A18,csapatok!$A:$NN,FI$320,FALSE),LEN(VLOOKUP($A18,csapatok!$A:$NN,FI$320,FALSE))-6),'csapat-ranglista'!$A:$FP,FI$321,FALSE)/8,VLOOKUP(VLOOKUP($A18,csapatok!$A:$NN,FI$320,FALSE),'csapat-ranglista'!$A:$FP,FI$321,FALSE)/4),0)</f>
        <v>0</v>
      </c>
      <c r="FJ18" s="223">
        <f>IFERROR(IF(RIGHT(VLOOKUP($A18,csapatok!$A:$NN,FJ$320,FALSE),5)="Csere",VLOOKUP(LEFT(VLOOKUP($A18,csapatok!$A:$NN,FJ$320,FALSE),LEN(VLOOKUP($A18,csapatok!$A:$NN,FJ$320,FALSE))-6),'csapat-ranglista'!$A:$FP,FJ$321,FALSE)/8,VLOOKUP(VLOOKUP($A18,csapatok!$A:$NN,FJ$320,FALSE),'csapat-ranglista'!$A:$FP,FJ$321,FALSE)/4),0)</f>
        <v>0</v>
      </c>
      <c r="FK18" s="223">
        <f>IFERROR(IF(RIGHT(VLOOKUP($A18,csapatok!$A:$NN,FK$320,FALSE),5)="Csere",VLOOKUP(LEFT(VLOOKUP($A18,csapatok!$A:$NN,FK$320,FALSE),LEN(VLOOKUP($A18,csapatok!$A:$NN,FK$320,FALSE))-6),'csapat-ranglista'!$A:$FP,FK$321,FALSE)/8,VLOOKUP(VLOOKUP($A18,csapatok!$A:$NN,FK$320,FALSE),'csapat-ranglista'!$A:$FP,FK$321,FALSE)/4),0)</f>
        <v>8.7557967933578578</v>
      </c>
      <c r="FL18" s="223">
        <f>IFERROR(IF(RIGHT(VLOOKUP($A18,csapatok!$A:$NN,FL$320,FALSE),5)="Csere",VLOOKUP(LEFT(VLOOKUP($A18,csapatok!$A:$NN,FL$320,FALSE),LEN(VLOOKUP($A18,csapatok!$A:$NN,FL$320,FALSE))-6),'csapat-ranglista'!$A:$FP,FL$321,FALSE)/8,VLOOKUP(VLOOKUP($A18,csapatok!$A:$NN,FL$320,FALSE),'csapat-ranglista'!$A:$FP,FL$321,FALSE)/4),0)</f>
        <v>0</v>
      </c>
      <c r="FM18" s="223">
        <f>IFERROR(IF(RIGHT(VLOOKUP($A18,csapatok!$A:$NN,FM$320,FALSE),5)="Csere",VLOOKUP(LEFT(VLOOKUP($A18,csapatok!$A:$NN,FM$320,FALSE),LEN(VLOOKUP($A18,csapatok!$A:$NN,FM$320,FALSE))-6),'csapat-ranglista'!$A:$FP,FM$321,FALSE)/8,VLOOKUP(VLOOKUP($A18,csapatok!$A:$NN,FM$320,FALSE),'csapat-ranglista'!$A:$FP,FM$321,FALSE)/4),0)</f>
        <v>0</v>
      </c>
      <c r="FN18" s="223">
        <f>IFERROR(IF(RIGHT(VLOOKUP($A18,csapatok!$A:$NN,FN$320,FALSE),5)="Csere",VLOOKUP(LEFT(VLOOKUP($A18,csapatok!$A:$NN,FN$320,FALSE),LEN(VLOOKUP($A18,csapatok!$A:$NN,FN$320,FALSE))-6),'csapat-ranglista'!$A:$FP,FN$321,FALSE)/8,VLOOKUP(VLOOKUP($A18,csapatok!$A:$NN,FN$320,FALSE),'csapat-ranglista'!$A:$FP,FN$321,FALSE)/4),0)</f>
        <v>0</v>
      </c>
      <c r="FO18" s="223">
        <f>IFERROR(IF(RIGHT(VLOOKUP($A18,csapatok!$A:$NN,FO$320,FALSE),5)="Csere",VLOOKUP(LEFT(VLOOKUP($A18,csapatok!$A:$NN,FO$320,FALSE),LEN(VLOOKUP($A18,csapatok!$A:$NN,FO$320,FALSE))-6),'csapat-ranglista'!$A:$FP,FO$321,FALSE)/8,VLOOKUP(VLOOKUP($A18,csapatok!$A:$NN,FO$320,FALSE),'csapat-ranglista'!$A:$FP,FO$321,FALSE)/4),0)</f>
        <v>0</v>
      </c>
      <c r="FP18" s="223">
        <f>IFERROR(IF(RIGHT(VLOOKUP($A18,csapatok!$A:$NN,FP$320,FALSE),5)="Csere",VLOOKUP(LEFT(VLOOKUP($A18,csapatok!$A:$NN,FP$320,FALSE),LEN(VLOOKUP($A18,csapatok!$A:$NN,FP$320,FALSE))-6),'csapat-ranglista'!$A:$FP,FP$321,FALSE)/8,VLOOKUP(VLOOKUP($A18,csapatok!$A:$NN,FP$320,FALSE),'csapat-ranglista'!$A:$FP,FP$321,FALSE)/4),0)</f>
        <v>0</v>
      </c>
      <c r="FQ18" s="223">
        <f>IFERROR(IF(RIGHT(VLOOKUP($A18,csapatok!$A:$NN,FQ$320,FALSE),5)="Csere",VLOOKUP(LEFT(VLOOKUP($A18,csapatok!$A:$NN,FQ$320,FALSE),LEN(VLOOKUP($A18,csapatok!$A:$NN,FQ$320,FALSE))-6),'csapat-ranglista'!$A:$FP,FQ$321,FALSE)/8,VLOOKUP(VLOOKUP($A18,csapatok!$A:$NN,FQ$320,FALSE),'csapat-ranglista'!$A:$FP,FQ$321,FALSE)/4),0)</f>
        <v>6.3497522372605593</v>
      </c>
      <c r="FR18" s="223">
        <f>IFERROR(IF(RIGHT(VLOOKUP($A18,csapatok!$A:$NN,FR$320,FALSE),5)="Csere",VLOOKUP(LEFT(VLOOKUP($A18,csapatok!$A:$NN,FR$320,FALSE),LEN(VLOOKUP($A18,csapatok!$A:$NN,FR$320,FALSE))-6),'csapat-ranglista'!$A:$FP,FR$321,FALSE)/8,VLOOKUP(VLOOKUP($A18,csapatok!$A:$NN,FR$320,FALSE),'csapat-ranglista'!$A:$FP,FR$321,FALSE)/4),0)</f>
        <v>0</v>
      </c>
      <c r="FS18" s="223">
        <f>IFERROR(IF(RIGHT(VLOOKUP($A18,csapatok!$A:$NN,FS$320,FALSE),5)="Csere",VLOOKUP(LEFT(VLOOKUP($A18,csapatok!$A:$NN,FS$320,FALSE),LEN(VLOOKUP($A18,csapatok!$A:$NN,FS$320,FALSE))-6),'csapat-ranglista'!$A:$FP,FS$321,FALSE)/8,VLOOKUP(VLOOKUP($A18,csapatok!$A:$NN,FS$320,FALSE),'csapat-ranglista'!$A:$FP,FS$321,FALSE)/4),0)</f>
        <v>4.2625776063629628</v>
      </c>
      <c r="FT18" s="223">
        <f>IFERROR(IF(RIGHT(VLOOKUP($A18,csapatok!$A:$NN,FT$320,FALSE),5)="Csere",VLOOKUP(LEFT(VLOOKUP($A18,csapatok!$A:$NN,FT$320,FALSE),LEN(VLOOKUP($A18,csapatok!$A:$NN,FT$320,FALSE))-6),'csapat-ranglista'!$A:$FP,FT$321,FALSE)/8,VLOOKUP(VLOOKUP($A18,csapatok!$A:$NN,FT$320,FALSE),'csapat-ranglista'!$A:$FP,FT$321,FALSE)/4),0)</f>
        <v>0</v>
      </c>
      <c r="FU18" s="223">
        <f>IFERROR(IF(RIGHT(VLOOKUP($A18,csapatok!$A:$NN,FU$320,FALSE),5)="Csere",VLOOKUP(LEFT(VLOOKUP($A18,csapatok!$A:$NN,FU$320,FALSE),LEN(VLOOKUP($A18,csapatok!$A:$NN,FU$320,FALSE))-6),'csapat-ranglista'!$A:$FP,FU$321,FALSE)/8,VLOOKUP(VLOOKUP($A18,csapatok!$A:$NN,FU$320,FALSE),'csapat-ranglista'!$A:$FP,FU$321,FALSE)/4),0)</f>
        <v>0</v>
      </c>
      <c r="FV18" s="223">
        <f>IFERROR(IF(RIGHT(VLOOKUP($A18,csapatok!$A:$NN,FV$320,FALSE),5)="Csere",VLOOKUP(LEFT(VLOOKUP($A18,csapatok!$A:$NN,FV$320,FALSE),LEN(VLOOKUP($A18,csapatok!$A:$NN,FV$320,FALSE))-6),'csapat-ranglista'!$A:$FP,FV$321,FALSE)/8,VLOOKUP(VLOOKUP($A18,csapatok!$A:$NN,FV$320,FALSE),'csapat-ranglista'!$A:$FP,FV$321,FALSE)/4),0)</f>
        <v>7.9274357694501605</v>
      </c>
      <c r="FW18" s="223">
        <f>IFERROR(IF(RIGHT(VLOOKUP($A18,csapatok!$A:$NN,FW$320,FALSE),5)="Csere",VLOOKUP(LEFT(VLOOKUP($A18,csapatok!$A:$NN,FW$320,FALSE),LEN(VLOOKUP($A18,csapatok!$A:$NN,FW$320,FALSE))-6),'csapat-ranglista'!$A:$FP,FW$321,FALSE)/8,VLOOKUP(VLOOKUP($A18,csapatok!$A:$NN,FW$320,FALSE),'csapat-ranglista'!$A:$FP,FW$321,FALSE)/4),0)</f>
        <v>0</v>
      </c>
      <c r="FX18" s="223">
        <f>IFERROR(IF(RIGHT(VLOOKUP($A18,csapatok!$A:$NN,FX$320,FALSE),5)="Csere",VLOOKUP(LEFT(VLOOKUP($A18,csapatok!$A:$NN,FX$320,FALSE),LEN(VLOOKUP($A18,csapatok!$A:$NN,FX$320,FALSE))-6),'csapat-ranglista'!$A:$FP,FX$321,FALSE)/8,VLOOKUP(VLOOKUP($A18,csapatok!$A:$NN,FX$320,FALSE),'csapat-ranglista'!$A:$FP,FX$321,FALSE)/4),0)</f>
        <v>0</v>
      </c>
      <c r="FY18" s="223">
        <f>IFERROR(IF(RIGHT(VLOOKUP($A18,csapatok!$A:$NN,FY$320,FALSE),5)="Csere",VLOOKUP(LEFT(VLOOKUP($A18,csapatok!$A:$NN,FY$320,FALSE),LEN(VLOOKUP($A18,csapatok!$A:$NN,FY$320,FALSE))-6),'csapat-ranglista'!$A:$FP,FY$321,FALSE)/8,VLOOKUP(VLOOKUP($A18,csapatok!$A:$NN,FY$320,FALSE),'csapat-ranglista'!$A:$FP,FY$321,FALSE)/4),0)</f>
        <v>0</v>
      </c>
      <c r="FZ18" s="223">
        <f>IFERROR(IF(RIGHT(VLOOKUP($A18,csapatok!$A:$NN,FZ$320,FALSE),5)="Csere",VLOOKUP(LEFT(VLOOKUP($A18,csapatok!$A:$NN,FZ$320,FALSE),LEN(VLOOKUP($A18,csapatok!$A:$NN,FZ$320,FALSE))-6),'csapat-ranglista'!$A:$FP,FZ$321,FALSE)/8,VLOOKUP(VLOOKUP($A18,csapatok!$A:$NN,FZ$320,FALSE),'csapat-ranglista'!$A:$FP,FZ$321,FALSE)/4),0)</f>
        <v>5.0404253831520203</v>
      </c>
      <c r="GA18" s="223">
        <f>IFERROR(IF(RIGHT(VLOOKUP($A18,csapatok!$A:$NN,GA$320,FALSE),5)="Csere",VLOOKUP(LEFT(VLOOKUP($A18,csapatok!$A:$NN,GA$320,FALSE),LEN(VLOOKUP($A18,csapatok!$A:$NN,GA$320,FALSE))-6),'csapat-ranglista'!$A:$FP,GA$321,FALSE)/8,VLOOKUP(VLOOKUP($A18,csapatok!$A:$NN,GA$320,FALSE),'csapat-ranglista'!$A:$FP,GA$321,FALSE)/4),0)</f>
        <v>0</v>
      </c>
      <c r="GB18" s="223">
        <f>IFERROR(IF(RIGHT(VLOOKUP($A18,csapatok!$A:$NN,GB$320,FALSE),5)="Csere",VLOOKUP(LEFT(VLOOKUP($A18,csapatok!$A:$NN,GB$320,FALSE),LEN(VLOOKUP($A18,csapatok!$A:$NN,GB$320,FALSE))-6),'csapat-ranglista'!$A:$FP,GB$321,FALSE)/8,VLOOKUP(VLOOKUP($A18,csapatok!$A:$NN,GB$320,FALSE),'csapat-ranglista'!$A:$FP,GB$321,FALSE)/4),0)</f>
        <v>0</v>
      </c>
      <c r="GC18" s="223">
        <f>IFERROR(IF(RIGHT(VLOOKUP($A18,csapatok!$A:$NN,GC$320,FALSE),5)="Csere",VLOOKUP(LEFT(VLOOKUP($A18,csapatok!$A:$NN,GC$320,FALSE),LEN(VLOOKUP($A18,csapatok!$A:$NN,GC$320,FALSE))-6),'csapat-ranglista'!$A:$FP,GC$321,FALSE)/8,VLOOKUP(VLOOKUP($A18,csapatok!$A:$NN,GC$320,FALSE),'csapat-ranglista'!$A:$FP,GC$321,FALSE)/4),0)</f>
        <v>0</v>
      </c>
      <c r="GD18" s="247">
        <f>SUM(EQ18:GC18)</f>
        <v>95.119894553780796</v>
      </c>
    </row>
    <row r="19" spans="1:186">
      <c r="A19" s="32" t="s">
        <v>85</v>
      </c>
      <c r="B19" s="2">
        <v>33196</v>
      </c>
      <c r="C19" s="131" t="str">
        <f>IF(B19=0,"",IF(B19&lt;$C$1,"felnőtt","ifi"))</f>
        <v>felnőtt</v>
      </c>
      <c r="D19" s="32" t="s">
        <v>9</v>
      </c>
      <c r="E19" s="45">
        <v>30</v>
      </c>
      <c r="F19" s="32">
        <v>0</v>
      </c>
      <c r="G19" s="32">
        <v>0.89530770886180866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12.921405944766192</v>
      </c>
      <c r="O19" s="32">
        <v>0</v>
      </c>
      <c r="P19" s="32">
        <v>0</v>
      </c>
      <c r="Q19" s="32">
        <v>1.4439569751222083</v>
      </c>
      <c r="R19" s="32">
        <v>0</v>
      </c>
      <c r="S19" s="32">
        <v>0</v>
      </c>
      <c r="T19" s="32">
        <v>8.6923748193989301</v>
      </c>
      <c r="U19" s="32">
        <v>0</v>
      </c>
      <c r="V19" s="32">
        <v>0</v>
      </c>
      <c r="W19" s="32">
        <v>0</v>
      </c>
      <c r="X19" s="32">
        <f>IFERROR(IF(RIGHT(VLOOKUP($A19,csapatok!$A:$BL,X$320,FALSE),5)="Csere",VLOOKUP(LEFT(VLOOKUP($A19,csapatok!$A:$BL,X$320,FALSE),LEN(VLOOKUP($A19,csapatok!$A:$BL,X$320,FALSE))-6),'csapat-ranglista'!$A:$FP,X$321,FALSE)/8,VLOOKUP(VLOOKUP($A19,csapatok!$A:$BL,X$320,FALSE),'csapat-ranglista'!$A:$FP,X$321,FALSE)/4),0)</f>
        <v>0</v>
      </c>
      <c r="Y19" s="32">
        <f>IFERROR(IF(RIGHT(VLOOKUP($A19,csapatok!$A:$BL,Y$320,FALSE),5)="Csere",VLOOKUP(LEFT(VLOOKUP($A19,csapatok!$A:$BL,Y$320,FALSE),LEN(VLOOKUP($A19,csapatok!$A:$BL,Y$320,FALSE))-6),'csapat-ranglista'!$A:$FP,Y$321,FALSE)/8,VLOOKUP(VLOOKUP($A19,csapatok!$A:$BL,Y$320,FALSE),'csapat-ranglista'!$A:$FP,Y$321,FALSE)/4),0)</f>
        <v>0</v>
      </c>
      <c r="Z19" s="32">
        <f>IFERROR(IF(RIGHT(VLOOKUP($A19,csapatok!$A:$BL,Z$320,FALSE),5)="Csere",VLOOKUP(LEFT(VLOOKUP($A19,csapatok!$A:$BL,Z$320,FALSE),LEN(VLOOKUP($A19,csapatok!$A:$BL,Z$320,FALSE))-6),'csapat-ranglista'!$A:$FP,Z$321,FALSE)/8,VLOOKUP(VLOOKUP($A19,csapatok!$A:$BL,Z$320,FALSE),'csapat-ranglista'!$A:$FP,Z$321,FALSE)/4),0)</f>
        <v>0</v>
      </c>
      <c r="AA19" s="32">
        <f>IFERROR(IF(RIGHT(VLOOKUP($A19,csapatok!$A:$BL,AA$320,FALSE),5)="Csere",VLOOKUP(LEFT(VLOOKUP($A19,csapatok!$A:$BL,AA$320,FALSE),LEN(VLOOKUP($A19,csapatok!$A:$BL,AA$320,FALSE))-6),'csapat-ranglista'!$A:$FP,AA$321,FALSE)/8,VLOOKUP(VLOOKUP($A19,csapatok!$A:$BL,AA$320,FALSE),'csapat-ranglista'!$A:$FP,AA$321,FALSE)/4),0)</f>
        <v>0</v>
      </c>
      <c r="AB19" s="223">
        <f>IFERROR(IF(RIGHT(VLOOKUP($A19,csapatok!$A:$BL,AB$320,FALSE),5)="Csere",VLOOKUP(LEFT(VLOOKUP($A19,csapatok!$A:$BL,AB$320,FALSE),LEN(VLOOKUP($A19,csapatok!$A:$BL,AB$320,FALSE))-6),'csapat-ranglista'!$A:$FP,AB$321,FALSE)/8,VLOOKUP(VLOOKUP($A19,csapatok!$A:$BL,AB$320,FALSE),'csapat-ranglista'!$A:$FP,AB$321,FALSE)/4),0)</f>
        <v>0</v>
      </c>
      <c r="AC19" s="223">
        <f>IFERROR(IF(RIGHT(VLOOKUP($A19,csapatok!$A:$BL,AC$320,FALSE),5)="Csere",VLOOKUP(LEFT(VLOOKUP($A19,csapatok!$A:$BL,AC$320,FALSE),LEN(VLOOKUP($A19,csapatok!$A:$BL,AC$320,FALSE))-6),'csapat-ranglista'!$A:$FP,AC$321,FALSE)/8,VLOOKUP(VLOOKUP($A19,csapatok!$A:$BL,AC$320,FALSE),'csapat-ranglista'!$A:$FP,AC$321,FALSE)/4),0)</f>
        <v>0</v>
      </c>
      <c r="AD19" s="223">
        <f>IFERROR(IF(RIGHT(VLOOKUP($A19,csapatok!$A:$BL,AD$320,FALSE),5)="Csere",VLOOKUP(LEFT(VLOOKUP($A19,csapatok!$A:$BL,AD$320,FALSE),LEN(VLOOKUP($A19,csapatok!$A:$BL,AD$320,FALSE))-6),'csapat-ranglista'!$A:$FP,AD$321,FALSE)/8,VLOOKUP(VLOOKUP($A19,csapatok!$A:$BL,AD$320,FALSE),'csapat-ranglista'!$A:$FP,AD$321,FALSE)/4),0)</f>
        <v>0</v>
      </c>
      <c r="AE19" s="223">
        <f>IFERROR(IF(RIGHT(VLOOKUP($A19,csapatok!$A:$BL,AE$320,FALSE),5)="Csere",VLOOKUP(LEFT(VLOOKUP($A19,csapatok!$A:$BL,AE$320,FALSE),LEN(VLOOKUP($A19,csapatok!$A:$BL,AE$320,FALSE))-6),'csapat-ranglista'!$A:$FP,AE$321,FALSE)/8,VLOOKUP(VLOOKUP($A19,csapatok!$A:$BL,AE$320,FALSE),'csapat-ranglista'!$A:$FP,AE$321,FALSE)/4),0)</f>
        <v>0</v>
      </c>
      <c r="AF19" s="223">
        <f>IFERROR(IF(RIGHT(VLOOKUP($A19,csapatok!$A:$BL,AF$320,FALSE),5)="Csere",VLOOKUP(LEFT(VLOOKUP($A19,csapatok!$A:$BL,AF$320,FALSE),LEN(VLOOKUP($A19,csapatok!$A:$BL,AF$320,FALSE))-6),'csapat-ranglista'!$A:$FP,AF$321,FALSE)/8,VLOOKUP(VLOOKUP($A19,csapatok!$A:$BL,AF$320,FALSE),'csapat-ranglista'!$A:$FP,AF$321,FALSE)/4),0)</f>
        <v>0</v>
      </c>
      <c r="AG19" s="223">
        <f>IFERROR(IF(RIGHT(VLOOKUP($A19,csapatok!$A:$BL,AG$320,FALSE),5)="Csere",VLOOKUP(LEFT(VLOOKUP($A19,csapatok!$A:$BL,AG$320,FALSE),LEN(VLOOKUP($A19,csapatok!$A:$BL,AG$320,FALSE))-6),'csapat-ranglista'!$A:$FP,AG$321,FALSE)/8,VLOOKUP(VLOOKUP($A19,csapatok!$A:$BL,AG$320,FALSE),'csapat-ranglista'!$A:$FP,AG$321,FALSE)/4),0)</f>
        <v>0</v>
      </c>
      <c r="AH19" s="223">
        <f>IFERROR(IF(RIGHT(VLOOKUP($A19,csapatok!$A:$BL,AH$320,FALSE),5)="Csere",VLOOKUP(LEFT(VLOOKUP($A19,csapatok!$A:$BL,AH$320,FALSE),LEN(VLOOKUP($A19,csapatok!$A:$BL,AH$320,FALSE))-6),'csapat-ranglista'!$A:$FP,AH$321,FALSE)/8,VLOOKUP(VLOOKUP($A19,csapatok!$A:$BL,AH$320,FALSE),'csapat-ranglista'!$A:$FP,AH$321,FALSE)/4),0)</f>
        <v>0</v>
      </c>
      <c r="AI19" s="223">
        <f>IFERROR(IF(RIGHT(VLOOKUP($A19,csapatok!$A:$BL,AI$320,FALSE),5)="Csere",VLOOKUP(LEFT(VLOOKUP($A19,csapatok!$A:$BL,AI$320,FALSE),LEN(VLOOKUP($A19,csapatok!$A:$BL,AI$320,FALSE))-6),'csapat-ranglista'!$A:$FP,AI$321,FALSE)/8,VLOOKUP(VLOOKUP($A19,csapatok!$A:$BL,AI$320,FALSE),'csapat-ranglista'!$A:$FP,AI$321,FALSE)/4),0)</f>
        <v>0</v>
      </c>
      <c r="AJ19" s="223">
        <f>IFERROR(IF(RIGHT(VLOOKUP($A19,csapatok!$A:$BL,AJ$320,FALSE),5)="Csere",VLOOKUP(LEFT(VLOOKUP($A19,csapatok!$A:$BL,AJ$320,FALSE),LEN(VLOOKUP($A19,csapatok!$A:$BL,AJ$320,FALSE))-6),'csapat-ranglista'!$A:$FP,AJ$321,FALSE)/8,VLOOKUP(VLOOKUP($A19,csapatok!$A:$BL,AJ$320,FALSE),'csapat-ranglista'!$A:$FP,AJ$321,FALSE)/2),0)</f>
        <v>0</v>
      </c>
      <c r="AK19" s="223">
        <f>IFERROR(IF(RIGHT(VLOOKUP($A19,csapatok!$A:$CN,AK$320,FALSE),5)="Csere",VLOOKUP(LEFT(VLOOKUP($A19,csapatok!$A:$CN,AK$320,FALSE),LEN(VLOOKUP($A19,csapatok!$A:$CN,AK$320,FALSE))-6),'csapat-ranglista'!$A:$FP,AK$321,FALSE)/8,VLOOKUP(VLOOKUP($A19,csapatok!$A:$CN,AK$320,FALSE),'csapat-ranglista'!$A:$FP,AK$321,FALSE)/4),0)</f>
        <v>0</v>
      </c>
      <c r="AL19" s="223">
        <f>IFERROR(IF(RIGHT(VLOOKUP($A19,csapatok!$A:$CN,AL$320,FALSE),5)="Csere",VLOOKUP(LEFT(VLOOKUP($A19,csapatok!$A:$CN,AL$320,FALSE),LEN(VLOOKUP($A19,csapatok!$A:$CN,AL$320,FALSE))-6),'csapat-ranglista'!$A:$FP,AL$321,FALSE)/8,VLOOKUP(VLOOKUP($A19,csapatok!$A:$CN,AL$320,FALSE),'csapat-ranglista'!$A:$FP,AL$321,FALSE)/4),0)</f>
        <v>1.6296196692203428</v>
      </c>
      <c r="AM19" s="223">
        <f>IFERROR(IF(RIGHT(VLOOKUP($A19,csapatok!$A:$CN,AM$320,FALSE),5)="Csere",VLOOKUP(LEFT(VLOOKUP($A19,csapatok!$A:$CN,AM$320,FALSE),LEN(VLOOKUP($A19,csapatok!$A:$CN,AM$320,FALSE))-6),'csapat-ranglista'!$A:$FP,AM$321,FALSE)/8,VLOOKUP(VLOOKUP($A19,csapatok!$A:$CN,AM$320,FALSE),'csapat-ranglista'!$A:$FP,AM$321,FALSE)/4),0)</f>
        <v>0</v>
      </c>
      <c r="AN19" s="223">
        <f>IFERROR(IF(RIGHT(VLOOKUP($A19,csapatok!$A:$CN,AN$320,FALSE),5)="Csere",VLOOKUP(LEFT(VLOOKUP($A19,csapatok!$A:$CN,AN$320,FALSE),LEN(VLOOKUP($A19,csapatok!$A:$CN,AN$320,FALSE))-6),'csapat-ranglista'!$A:$FP,AN$321,FALSE)/8,VLOOKUP(VLOOKUP($A19,csapatok!$A:$CN,AN$320,FALSE),'csapat-ranglista'!$A:$FP,AN$321,FALSE)/4),0)</f>
        <v>0</v>
      </c>
      <c r="AO19" s="223">
        <f>IFERROR(IF(RIGHT(VLOOKUP($A19,csapatok!$A:$CN,AO$320,FALSE),5)="Csere",VLOOKUP(LEFT(VLOOKUP($A19,csapatok!$A:$CN,AO$320,FALSE),LEN(VLOOKUP($A19,csapatok!$A:$CN,AO$320,FALSE))-6),'csapat-ranglista'!$A:$FP,AO$321,FALSE)/8,VLOOKUP(VLOOKUP($A19,csapatok!$A:$CN,AO$320,FALSE),'csapat-ranglista'!$A:$FP,AO$321,FALSE)/4),0)</f>
        <v>0</v>
      </c>
      <c r="AP19" s="223">
        <f>IFERROR(IF(RIGHT(VLOOKUP($A19,csapatok!$A:$CN,AP$320,FALSE),5)="Csere",VLOOKUP(LEFT(VLOOKUP($A19,csapatok!$A:$CN,AP$320,FALSE),LEN(VLOOKUP($A19,csapatok!$A:$CN,AP$320,FALSE))-6),'csapat-ranglista'!$A:$FP,AP$321,FALSE)/8,VLOOKUP(VLOOKUP($A19,csapatok!$A:$CN,AP$320,FALSE),'csapat-ranglista'!$A:$FP,AP$321,FALSE)/4),0)</f>
        <v>6.5385882574930534</v>
      </c>
      <c r="AQ19" s="223">
        <f>IFERROR(IF(RIGHT(VLOOKUP($A19,csapatok!$A:$CN,AQ$320,FALSE),5)="Csere",VLOOKUP(LEFT(VLOOKUP($A19,csapatok!$A:$CN,AQ$320,FALSE),LEN(VLOOKUP($A19,csapatok!$A:$CN,AQ$320,FALSE))-6),'csapat-ranglista'!$A:$FP,AQ$321,FALSE)/8,VLOOKUP(VLOOKUP($A19,csapatok!$A:$CN,AQ$320,FALSE),'csapat-ranglista'!$A:$FP,AQ$321,FALSE)/4),0)</f>
        <v>0</v>
      </c>
      <c r="AR19" s="223">
        <f>IFERROR(IF(RIGHT(VLOOKUP($A19,csapatok!$A:$CN,AR$320,FALSE),5)="Csere",VLOOKUP(LEFT(VLOOKUP($A19,csapatok!$A:$CN,AR$320,FALSE),LEN(VLOOKUP($A19,csapatok!$A:$CN,AR$320,FALSE))-6),'csapat-ranglista'!$A:$FP,AR$321,FALSE)/8,VLOOKUP(VLOOKUP($A19,csapatok!$A:$CN,AR$320,FALSE),'csapat-ranglista'!$A:$FP,AR$321,FALSE)/4),0)</f>
        <v>31.221695629278557</v>
      </c>
      <c r="AS19" s="223">
        <f>IFERROR(IF(RIGHT(VLOOKUP($A19,csapatok!$A:$CN,AS$320,FALSE),5)="Csere",VLOOKUP(LEFT(VLOOKUP($A19,csapatok!$A:$CN,AS$320,FALSE),LEN(VLOOKUP($A19,csapatok!$A:$CN,AS$320,FALSE))-6),'csapat-ranglista'!$A:$FP,AS$321,FALSE)/8,VLOOKUP(VLOOKUP($A19,csapatok!$A:$CN,AS$320,FALSE),'csapat-ranglista'!$A:$FP,AS$321,FALSE)/4),0)</f>
        <v>25.745276155162582</v>
      </c>
      <c r="AT19" s="223">
        <f>IFERROR(IF(RIGHT(VLOOKUP($A19,csapatok!$A:$CN,AT$320,FALSE),5)="Csere",VLOOKUP(LEFT(VLOOKUP($A19,csapatok!$A:$CN,AT$320,FALSE),LEN(VLOOKUP($A19,csapatok!$A:$CN,AT$320,FALSE))-6),'csapat-ranglista'!$A:$FP,AT$321,FALSE)/8,VLOOKUP(VLOOKUP($A19,csapatok!$A:$CN,AT$320,FALSE),'csapat-ranglista'!$A:$FP,AT$321,FALSE)/4),0)</f>
        <v>0</v>
      </c>
      <c r="AU19" s="223">
        <f>IFERROR(IF(RIGHT(VLOOKUP($A19,csapatok!$A:$CN,AU$320,FALSE),5)="Csere",VLOOKUP(LEFT(VLOOKUP($A19,csapatok!$A:$CN,AU$320,FALSE),LEN(VLOOKUP($A19,csapatok!$A:$CN,AU$320,FALSE))-6),'csapat-ranglista'!$A:$FP,AU$321,FALSE)/8,VLOOKUP(VLOOKUP($A19,csapatok!$A:$CN,AU$320,FALSE),'csapat-ranglista'!$A:$FP,AU$321,FALSE)/4),0)</f>
        <v>0</v>
      </c>
      <c r="AV19" s="223">
        <f>IFERROR(IF(RIGHT(VLOOKUP($A19,csapatok!$A:$CN,AV$320,FALSE),5)="Csere",VLOOKUP(LEFT(VLOOKUP($A19,csapatok!$A:$CN,AV$320,FALSE),LEN(VLOOKUP($A19,csapatok!$A:$CN,AV$320,FALSE))-6),'csapat-ranglista'!$A:$FP,AV$321,FALSE)/8,VLOOKUP(VLOOKUP($A19,csapatok!$A:$CN,AV$320,FALSE),'csapat-ranglista'!$A:$FP,AV$321,FALSE)/4),0)</f>
        <v>0</v>
      </c>
      <c r="AW19" s="223">
        <f>IFERROR(IF(RIGHT(VLOOKUP($A19,csapatok!$A:$CN,AW$320,FALSE),5)="Csere",VLOOKUP(LEFT(VLOOKUP($A19,csapatok!$A:$CN,AW$320,FALSE),LEN(VLOOKUP($A19,csapatok!$A:$CN,AW$320,FALSE))-6),'csapat-ranglista'!$A:$FP,AW$321,FALSE)/8,VLOOKUP(VLOOKUP($A19,csapatok!$A:$CN,AW$320,FALSE),'csapat-ranglista'!$A:$FP,AW$321,FALSE)/4),0)</f>
        <v>0</v>
      </c>
      <c r="AX19" s="223">
        <f>IFERROR(IF(RIGHT(VLOOKUP($A19,csapatok!$A:$CN,AX$320,FALSE),5)="Csere",VLOOKUP(LEFT(VLOOKUP($A19,csapatok!$A:$CN,AX$320,FALSE),LEN(VLOOKUP($A19,csapatok!$A:$CN,AX$320,FALSE))-6),'csapat-ranglista'!$A:$FP,AX$321,FALSE)/8,VLOOKUP(VLOOKUP($A19,csapatok!$A:$CN,AX$320,FALSE),'csapat-ranglista'!$A:$FP,AX$321,FALSE)/4),0)</f>
        <v>0</v>
      </c>
      <c r="AY19" s="223">
        <f>IFERROR(IF(RIGHT(VLOOKUP($A19,csapatok!$A:$NN,AY$320,FALSE),5)="Csere",VLOOKUP(LEFT(VLOOKUP($A19,csapatok!$A:$NN,AY$320,FALSE),LEN(VLOOKUP($A19,csapatok!$A:$NN,AY$320,FALSE))-6),'csapat-ranglista'!$A:$FP,AY$321,FALSE)/8,VLOOKUP(VLOOKUP($A19,csapatok!$A:$NN,AY$320,FALSE),'csapat-ranglista'!$A:$FP,AY$321,FALSE)/4),0)</f>
        <v>4.1463070070469383</v>
      </c>
      <c r="AZ19" s="223">
        <f>IFERROR(IF(RIGHT(VLOOKUP($A19,csapatok!$A:$NN,AZ$320,FALSE),5)="Csere",VLOOKUP(LEFT(VLOOKUP($A19,csapatok!$A:$NN,AZ$320,FALSE),LEN(VLOOKUP($A19,csapatok!$A:$NN,AZ$320,FALSE))-6),'csapat-ranglista'!$A:$FP,AZ$321,FALSE)/8,VLOOKUP(VLOOKUP($A19,csapatok!$A:$NN,AZ$320,FALSE),'csapat-ranglista'!$A:$FP,AZ$321,FALSE)/4),0)</f>
        <v>0</v>
      </c>
      <c r="BA19" s="223">
        <f>IFERROR(IF(RIGHT(VLOOKUP($A19,csapatok!$A:$NN,BA$320,FALSE),5)="Csere",VLOOKUP(LEFT(VLOOKUP($A19,csapatok!$A:$NN,BA$320,FALSE),LEN(VLOOKUP($A19,csapatok!$A:$NN,BA$320,FALSE))-6),'csapat-ranglista'!$A:$FP,BA$321,FALSE)/8,VLOOKUP(VLOOKUP($A19,csapatok!$A:$NN,BA$320,FALSE),'csapat-ranglista'!$A:$FP,BA$321,FALSE)/4),0)</f>
        <v>0</v>
      </c>
      <c r="BB19" s="223">
        <f>IFERROR(IF(RIGHT(VLOOKUP($A19,csapatok!$A:$NN,BB$320,FALSE),5)="Csere",VLOOKUP(LEFT(VLOOKUP($A19,csapatok!$A:$NN,BB$320,FALSE),LEN(VLOOKUP($A19,csapatok!$A:$NN,BB$320,FALSE))-6),'csapat-ranglista'!$A:$FP,BB$321,FALSE)/8,VLOOKUP(VLOOKUP($A19,csapatok!$A:$NN,BB$320,FALSE),'csapat-ranglista'!$A:$FP,BB$321,FALSE)/4),0)</f>
        <v>0</v>
      </c>
      <c r="BC19" s="224">
        <f>versenyek!$ES$11*IFERROR(VLOOKUP(VLOOKUP($A19,versenyek!ER:ET,3,FALSE),szabalyok!$A$16:$B$23,2,FALSE)/4,0)</f>
        <v>0</v>
      </c>
      <c r="BD19" s="224">
        <f>versenyek!$EV$11*IFERROR(VLOOKUP(VLOOKUP($A19,versenyek!EU:EW,3,FALSE),szabalyok!$A$16:$B$23,2,FALSE)/4,0)</f>
        <v>1.6804036734679462</v>
      </c>
      <c r="BE19" s="223">
        <f>IFERROR(IF(RIGHT(VLOOKUP($A19,csapatok!$A:$NN,BE$320,FALSE),5)="Csere",VLOOKUP(LEFT(VLOOKUP($A19,csapatok!$A:$NN,BE$320,FALSE),LEN(VLOOKUP($A19,csapatok!$A:$NN,BE$320,FALSE))-6),'csapat-ranglista'!$A:$FP,BE$321,FALSE)/8,VLOOKUP(VLOOKUP($A19,csapatok!$A:$NN,BE$320,FALSE),'csapat-ranglista'!$A:$FP,BE$321,FALSE)/4),0)</f>
        <v>0</v>
      </c>
      <c r="BF19" s="223">
        <f>IFERROR(IF(RIGHT(VLOOKUP($A19,csapatok!$A:$NN,BF$320,FALSE),5)="Csere",VLOOKUP(LEFT(VLOOKUP($A19,csapatok!$A:$NN,BF$320,FALSE),LEN(VLOOKUP($A19,csapatok!$A:$NN,BF$320,FALSE))-6),'csapat-ranglista'!$A:$FP,BF$321,FALSE)/8,VLOOKUP(VLOOKUP($A19,csapatok!$A:$NN,BF$320,FALSE),'csapat-ranglista'!$A:$FP,BF$321,FALSE)/4),0)</f>
        <v>0</v>
      </c>
      <c r="BG19" s="223">
        <f>IFERROR(IF(RIGHT(VLOOKUP($A19,csapatok!$A:$NN,BG$320,FALSE),5)="Csere",VLOOKUP(LEFT(VLOOKUP($A19,csapatok!$A:$NN,BG$320,FALSE),LEN(VLOOKUP($A19,csapatok!$A:$NN,BG$320,FALSE))-6),'csapat-ranglista'!$A:$FP,BG$321,FALSE)/8,VLOOKUP(VLOOKUP($A19,csapatok!$A:$NN,BG$320,FALSE),'csapat-ranglista'!$A:$FP,BG$321,FALSE)/4),0)</f>
        <v>0</v>
      </c>
      <c r="BH19" s="223">
        <f>IFERROR(IF(RIGHT(VLOOKUP($A19,csapatok!$A:$NN,BH$320,FALSE),5)="Csere",VLOOKUP(LEFT(VLOOKUP($A19,csapatok!$A:$NN,BH$320,FALSE),LEN(VLOOKUP($A19,csapatok!$A:$NN,BH$320,FALSE))-6),'csapat-ranglista'!$A:$FP,BH$321,FALSE)/8,VLOOKUP(VLOOKUP($A19,csapatok!$A:$NN,BH$320,FALSE),'csapat-ranglista'!$A:$FP,BH$321,FALSE)/4),0)</f>
        <v>4.1470988759488714</v>
      </c>
      <c r="BI19" s="223">
        <f>IFERROR(IF(RIGHT(VLOOKUP($A19,csapatok!$A:$NN,BI$320,FALSE),5)="Csere",VLOOKUP(LEFT(VLOOKUP($A19,csapatok!$A:$NN,BI$320,FALSE),LEN(VLOOKUP($A19,csapatok!$A:$NN,BI$320,FALSE))-6),'csapat-ranglista'!$A:$FP,BI$321,FALSE)/8,VLOOKUP(VLOOKUP($A19,csapatok!$A:$NN,BI$320,FALSE),'csapat-ranglista'!$A:$FP,BI$321,FALSE)/4),0)</f>
        <v>0</v>
      </c>
      <c r="BJ19" s="223">
        <f>IFERROR(IF(RIGHT(VLOOKUP($A19,csapatok!$A:$NN,BJ$320,FALSE),5)="Csere",VLOOKUP(LEFT(VLOOKUP($A19,csapatok!$A:$NN,BJ$320,FALSE),LEN(VLOOKUP($A19,csapatok!$A:$NN,BJ$320,FALSE))-6),'csapat-ranglista'!$A:$FP,BJ$321,FALSE)/8,VLOOKUP(VLOOKUP($A19,csapatok!$A:$NN,BJ$320,FALSE),'csapat-ranglista'!$A:$FP,BJ$321,FALSE)/4),0)</f>
        <v>0</v>
      </c>
      <c r="BK19" s="223">
        <f>IFERROR(IF(RIGHT(VLOOKUP($A19,csapatok!$A:$NN,BK$320,FALSE),5)="Csere",VLOOKUP(LEFT(VLOOKUP($A19,csapatok!$A:$NN,BK$320,FALSE),LEN(VLOOKUP($A19,csapatok!$A:$NN,BK$320,FALSE))-6),'csapat-ranglista'!$A:$FP,BK$321,FALSE)/8,VLOOKUP(VLOOKUP($A19,csapatok!$A:$NN,BK$320,FALSE),'csapat-ranglista'!$A:$FP,BK$321,FALSE)/4),0)</f>
        <v>0</v>
      </c>
      <c r="BL19" s="223">
        <f>IFERROR(IF(RIGHT(VLOOKUP($A19,csapatok!$A:$NN,BL$320,FALSE),5)="Csere",VLOOKUP(LEFT(VLOOKUP($A19,csapatok!$A:$NN,BL$320,FALSE),LEN(VLOOKUP($A19,csapatok!$A:$NN,BL$320,FALSE))-6),'csapat-ranglista'!$A:$FP,BL$321,FALSE)/8,VLOOKUP(VLOOKUP($A19,csapatok!$A:$NN,BL$320,FALSE),'csapat-ranglista'!$A:$FP,BL$321,FALSE)/4),0)</f>
        <v>11.508060968398196</v>
      </c>
      <c r="BM19" s="223">
        <f>IFERROR(IF(RIGHT(VLOOKUP($A19,csapatok!$A:$NN,BM$320,FALSE),5)="Csere",VLOOKUP(LEFT(VLOOKUP($A19,csapatok!$A:$NN,BM$320,FALSE),LEN(VLOOKUP($A19,csapatok!$A:$NN,BM$320,FALSE))-6),'csapat-ranglista'!$A:$FP,BM$321,FALSE)/8,VLOOKUP(VLOOKUP($A19,csapatok!$A:$NN,BM$320,FALSE),'csapat-ranglista'!$A:$FP,BM$321,FALSE)/4),0)</f>
        <v>0</v>
      </c>
      <c r="BN19" s="223">
        <f>IFERROR(IF(RIGHT(VLOOKUP($A19,csapatok!$A:$NN,BN$320,FALSE),5)="Csere",VLOOKUP(LEFT(VLOOKUP($A19,csapatok!$A:$NN,BN$320,FALSE),LEN(VLOOKUP($A19,csapatok!$A:$NN,BN$320,FALSE))-6),'csapat-ranglista'!$A:$FP,BN$321,FALSE)/8,VLOOKUP(VLOOKUP($A19,csapatok!$A:$NN,BN$320,FALSE),'csapat-ranglista'!$A:$FP,BN$321,FALSE)/4),0)</f>
        <v>0</v>
      </c>
      <c r="BO19" s="223">
        <f>IFERROR(IF(RIGHT(VLOOKUP($A19,csapatok!$A:$NN,BO$320,FALSE),5)="Csere",VLOOKUP(LEFT(VLOOKUP($A19,csapatok!$A:$NN,BO$320,FALSE),LEN(VLOOKUP($A19,csapatok!$A:$NN,BO$320,FALSE))-6),'csapat-ranglista'!$A:$FP,BO$321,FALSE)/8,VLOOKUP(VLOOKUP($A19,csapatok!$A:$NN,BO$320,FALSE),'csapat-ranglista'!$A:$FP,BO$321,FALSE)/4),0)</f>
        <v>7.8705134940299075</v>
      </c>
      <c r="BP19" s="223">
        <f>IFERROR(IF(RIGHT(VLOOKUP($A19,csapatok!$A:$NN,BP$320,FALSE),5)="Csere",VLOOKUP(LEFT(VLOOKUP($A19,csapatok!$A:$NN,BP$320,FALSE),LEN(VLOOKUP($A19,csapatok!$A:$NN,BP$320,FALSE))-6),'csapat-ranglista'!$A:$FP,BP$321,FALSE)/8,VLOOKUP(VLOOKUP($A19,csapatok!$A:$NN,BP$320,FALSE),'csapat-ranglista'!$A:$FP,BP$321,FALSE)/4),0)</f>
        <v>0</v>
      </c>
      <c r="BQ19" s="223">
        <f>IFERROR(IF(RIGHT(VLOOKUP($A19,csapatok!$A:$NN,BQ$320,FALSE),5)="Csere",VLOOKUP(LEFT(VLOOKUP($A19,csapatok!$A:$NN,BQ$320,FALSE),LEN(VLOOKUP($A19,csapatok!$A:$NN,BQ$320,FALSE))-6),'csapat-ranglista'!$A:$FP,BQ$321,FALSE)/8,VLOOKUP(VLOOKUP($A19,csapatok!$A:$NN,BQ$320,FALSE),'csapat-ranglista'!$A:$FP,BQ$321,FALSE)/4),0)</f>
        <v>0</v>
      </c>
      <c r="BR19" s="223">
        <f>IFERROR(IF(RIGHT(VLOOKUP($A19,csapatok!$A:$NN,BR$320,FALSE),5)="Csere",VLOOKUP(LEFT(VLOOKUP($A19,csapatok!$A:$NN,BR$320,FALSE),LEN(VLOOKUP($A19,csapatok!$A:$NN,BR$320,FALSE))-6),'csapat-ranglista'!$A:$FP,BR$321,FALSE)/8,VLOOKUP(VLOOKUP($A19,csapatok!$A:$NN,BR$320,FALSE),'csapat-ranglista'!$A:$FP,BR$321,FALSE)/4),0)</f>
        <v>50.774303300284444</v>
      </c>
      <c r="BS19" s="223">
        <f>IFERROR(IF(RIGHT(VLOOKUP($A19,csapatok!$A:$NN,BS$320,FALSE),5)="Csere",VLOOKUP(LEFT(VLOOKUP($A19,csapatok!$A:$NN,BS$320,FALSE),LEN(VLOOKUP($A19,csapatok!$A:$NN,BS$320,FALSE))-6),'csapat-ranglista'!$A:$FP,BS$321,FALSE)/8,VLOOKUP(VLOOKUP($A19,csapatok!$A:$NN,BS$320,FALSE),'csapat-ranglista'!$A:$FP,BS$321,FALSE)/4),0)</f>
        <v>10.835971162121787</v>
      </c>
      <c r="BT19" s="223">
        <f>IFERROR(IF(RIGHT(VLOOKUP($A19,csapatok!$A:$NN,BT$320,FALSE),5)="Csere",VLOOKUP(LEFT(VLOOKUP($A19,csapatok!$A:$NN,BT$320,FALSE),LEN(VLOOKUP($A19,csapatok!$A:$NN,BT$320,FALSE))-6),'csapat-ranglista'!$A:$FP,BT$321,FALSE)/8,VLOOKUP(VLOOKUP($A19,csapatok!$A:$NN,BT$320,FALSE),'csapat-ranglista'!$A:$FP,BT$321,FALSE)/4),0)</f>
        <v>44.717701021668539</v>
      </c>
      <c r="BU19" s="223">
        <f>IFERROR(IF(RIGHT(VLOOKUP($A19,csapatok!$A:$NN,BU$320,FALSE),5)="Csere",VLOOKUP(LEFT(VLOOKUP($A19,csapatok!$A:$NN,BU$320,FALSE),LEN(VLOOKUP($A19,csapatok!$A:$NN,BU$320,FALSE))-6),'csapat-ranglista'!$A:$FP,BU$321,FALSE)/8,VLOOKUP(VLOOKUP($A19,csapatok!$A:$NN,BU$320,FALSE),'csapat-ranglista'!$A:$FP,BU$321,FALSE)/4),0)</f>
        <v>0</v>
      </c>
      <c r="BV19" s="223">
        <f>IFERROR(IF(RIGHT(VLOOKUP($A19,csapatok!$A:$NN,BV$320,FALSE),5)="Csere",VLOOKUP(LEFT(VLOOKUP($A19,csapatok!$A:$NN,BV$320,FALSE),LEN(VLOOKUP($A19,csapatok!$A:$NN,BV$320,FALSE))-6),'csapat-ranglista'!$A:$FP,BV$321,FALSE)/8,VLOOKUP(VLOOKUP($A19,csapatok!$A:$NN,BV$320,FALSE),'csapat-ranglista'!$A:$FP,BV$321,FALSE)/4),0)</f>
        <v>0</v>
      </c>
      <c r="BW19" s="223">
        <f>IFERROR(IF(RIGHT(VLOOKUP($A19,csapatok!$A:$NN,BW$320,FALSE),5)="Csere",VLOOKUP(LEFT(VLOOKUP($A19,csapatok!$A:$NN,BW$320,FALSE),LEN(VLOOKUP($A19,csapatok!$A:$NN,BW$320,FALSE))-6),'csapat-ranglista'!$A:$FP,BW$321,FALSE)/8,VLOOKUP(VLOOKUP($A19,csapatok!$A:$NN,BW$320,FALSE),'csapat-ranglista'!$A:$FP,BW$321,FALSE)/4),0)</f>
        <v>0</v>
      </c>
      <c r="BX19" s="223">
        <f>IFERROR(IF(RIGHT(VLOOKUP($A19,csapatok!$A:$NN,BX$320,FALSE),5)="Csere",VLOOKUP(LEFT(VLOOKUP($A19,csapatok!$A:$NN,BX$320,FALSE),LEN(VLOOKUP($A19,csapatok!$A:$NN,BX$320,FALSE))-6),'csapat-ranglista'!$A:$FP,BX$321,FALSE)/8,VLOOKUP(VLOOKUP($A19,csapatok!$A:$NN,BX$320,FALSE),'csapat-ranglista'!$A:$FP,BX$321,FALSE)/4),0)</f>
        <v>60.427379938061719</v>
      </c>
      <c r="BY19" s="223">
        <f>IFERROR(IF(RIGHT(VLOOKUP($A19,csapatok!$A:$NN,BY$320,FALSE),5)="Csere",VLOOKUP(LEFT(VLOOKUP($A19,csapatok!$A:$NN,BY$320,FALSE),LEN(VLOOKUP($A19,csapatok!$A:$NN,BY$320,FALSE))-6),'csapat-ranglista'!$A:$FP,BY$321,FALSE)/8,VLOOKUP(VLOOKUP($A19,csapatok!$A:$NN,BY$320,FALSE),'csapat-ranglista'!$A:$FP,BY$321,FALSE)/4),0)</f>
        <v>0</v>
      </c>
      <c r="BZ19" s="223">
        <f>IFERROR(IF(RIGHT(VLOOKUP($A19,csapatok!$A:$NN,BZ$320,FALSE),5)="Csere",VLOOKUP(LEFT(VLOOKUP($A19,csapatok!$A:$NN,BZ$320,FALSE),LEN(VLOOKUP($A19,csapatok!$A:$NN,BZ$320,FALSE))-6),'csapat-ranglista'!$A:$FP,BZ$321,FALSE)/8,VLOOKUP(VLOOKUP($A19,csapatok!$A:$NN,BZ$320,FALSE),'csapat-ranglista'!$A:$FP,BZ$321,FALSE)/4),0)</f>
        <v>0</v>
      </c>
      <c r="CA19" s="223">
        <f>IFERROR(IF(RIGHT(VLOOKUP($A19,csapatok!$A:$NN,CA$320,FALSE),5)="Csere",VLOOKUP(LEFT(VLOOKUP($A19,csapatok!$A:$NN,CA$320,FALSE),LEN(VLOOKUP($A19,csapatok!$A:$NN,CA$320,FALSE))-6),'csapat-ranglista'!$A:$FP,CA$321,FALSE)/8,VLOOKUP(VLOOKUP($A19,csapatok!$A:$NN,CA$320,FALSE),'csapat-ranglista'!$A:$FP,CA$321,FALSE)/4),0)</f>
        <v>0</v>
      </c>
      <c r="CB19" s="223">
        <f>IFERROR(IF(RIGHT(VLOOKUP($A19,csapatok!$A:$NN,CB$320,FALSE),5)="Csere",VLOOKUP(LEFT(VLOOKUP($A19,csapatok!$A:$NN,CB$320,FALSE),LEN(VLOOKUP($A19,csapatok!$A:$NN,CB$320,FALSE))-6),'csapat-ranglista'!$A:$FP,CB$321,FALSE)/8,VLOOKUP(VLOOKUP($A19,csapatok!$A:$NN,CB$320,FALSE),'csapat-ranglista'!$A:$FP,CB$321,FALSE)/4),0)</f>
        <v>0</v>
      </c>
      <c r="CC19" s="223">
        <f>IFERROR(IF(RIGHT(VLOOKUP($A19,csapatok!$A:$NN,CC$320,FALSE),5)="Csere",VLOOKUP(LEFT(VLOOKUP($A19,csapatok!$A:$NN,CC$320,FALSE),LEN(VLOOKUP($A19,csapatok!$A:$NN,CC$320,FALSE))-6),'csapat-ranglista'!$A:$FP,CC$321,FALSE)/8,VLOOKUP(VLOOKUP($A19,csapatok!$A:$NN,CC$320,FALSE),'csapat-ranglista'!$A:$FP,CC$321,FALSE)/4),0)</f>
        <v>0</v>
      </c>
      <c r="CD19" s="223">
        <f>IFERROR(IF(RIGHT(VLOOKUP($A19,csapatok!$A:$NN,CD$320,FALSE),5)="Csere",VLOOKUP(LEFT(VLOOKUP($A19,csapatok!$A:$NN,CD$320,FALSE),LEN(VLOOKUP($A19,csapatok!$A:$NN,CD$320,FALSE))-6),'csapat-ranglista'!$A:$FP,CD$321,FALSE)/8,VLOOKUP(VLOOKUP($A19,csapatok!$A:$NN,CD$320,FALSE),'csapat-ranglista'!$A:$FP,CD$321,FALSE)/4),0)</f>
        <v>0.7057746518377519</v>
      </c>
      <c r="CE19" s="223">
        <f>IFERROR(IF(RIGHT(VLOOKUP($A19,csapatok!$A:$NN,CE$320,FALSE),5)="Csere",VLOOKUP(LEFT(VLOOKUP($A19,csapatok!$A:$NN,CE$320,FALSE),LEN(VLOOKUP($A19,csapatok!$A:$NN,CE$320,FALSE))-6),'csapat-ranglista'!$A:$FP,CE$321,FALSE)/8,VLOOKUP(VLOOKUP($A19,csapatok!$A:$NN,CE$320,FALSE),'csapat-ranglista'!$A:$FP,CE$321,FALSE)/4),0)</f>
        <v>0</v>
      </c>
      <c r="CF19" s="223">
        <f>IFERROR(IF(RIGHT(VLOOKUP($A19,csapatok!$A:$NN,CF$320,FALSE),5)="Csere",VLOOKUP(LEFT(VLOOKUP($A19,csapatok!$A:$NN,CF$320,FALSE),LEN(VLOOKUP($A19,csapatok!$A:$NN,CF$320,FALSE))-6),'csapat-ranglista'!$A:$FP,CF$321,FALSE)/8,VLOOKUP(VLOOKUP($A19,csapatok!$A:$NN,CF$320,FALSE),'csapat-ranglista'!$A:$FP,CF$321,FALSE)/4),0)</f>
        <v>0</v>
      </c>
      <c r="CG19" s="223">
        <f>IFERROR(IF(RIGHT(VLOOKUP($A19,csapatok!$A:$NN,CG$320,FALSE),5)="Csere",VLOOKUP(LEFT(VLOOKUP($A19,csapatok!$A:$NN,CG$320,FALSE),LEN(VLOOKUP($A19,csapatok!$A:$NN,CG$320,FALSE))-6),'csapat-ranglista'!$A:$FP,CG$321,FALSE)/8,VLOOKUP(VLOOKUP($A19,csapatok!$A:$NN,CG$320,FALSE),'csapat-ranglista'!$A:$FP,CG$321,FALSE)/4),0)</f>
        <v>0</v>
      </c>
      <c r="CH19" s="223">
        <f>IFERROR(IF(RIGHT(VLOOKUP($A19,csapatok!$A:$NN,CH$320,FALSE),5)="Csere",VLOOKUP(LEFT(VLOOKUP($A19,csapatok!$A:$NN,CH$320,FALSE),LEN(VLOOKUP($A19,csapatok!$A:$NN,CH$320,FALSE))-6),'csapat-ranglista'!$A:$FP,CH$321,FALSE)/8,VLOOKUP(VLOOKUP($A19,csapatok!$A:$NN,CH$320,FALSE),'csapat-ranglista'!$A:$FP,CH$321,FALSE)/4),0)</f>
        <v>17.207743772118572</v>
      </c>
      <c r="CI19" s="223">
        <f>IFERROR(IF(RIGHT(VLOOKUP($A19,csapatok!$A:$NN,CI$320,FALSE),5)="Csere",VLOOKUP(LEFT(VLOOKUP($A19,csapatok!$A:$NN,CI$320,FALSE),LEN(VLOOKUP($A19,csapatok!$A:$NN,CI$320,FALSE))-6),'csapat-ranglista'!$A:$FP,CI$321,FALSE)/8,VLOOKUP(VLOOKUP($A19,csapatok!$A:$NN,CI$320,FALSE),'csapat-ranglista'!$A:$FP,CI$321,FALSE)/4),0)</f>
        <v>0</v>
      </c>
      <c r="CJ19" s="224">
        <f>versenyek!$IQ$11*IFERROR(VLOOKUP(VLOOKUP($A19,versenyek!IP:IR,3,FALSE),szabalyok!$A$16:$B$23,2,FALSE)/4,0)</f>
        <v>0</v>
      </c>
      <c r="CK19" s="224">
        <f>versenyek!$IT$11*IFERROR(VLOOKUP(VLOOKUP($A19,versenyek!IS:IU,3,FALSE),szabalyok!$A$16:$B$23,2,FALSE)/4,0)</f>
        <v>5.8647450705199269</v>
      </c>
      <c r="CL19" s="223">
        <f>IFERROR(IF(RIGHT(VLOOKUP($A19,csapatok!$A:$NN,CL$320,FALSE),5)="Csere",VLOOKUP(LEFT(VLOOKUP($A19,csapatok!$A:$NN,CL$320,FALSE),LEN(VLOOKUP($A19,csapatok!$A:$NN,CL$320,FALSE))-6),'csapat-ranglista'!$A:$FP,CL$321,FALSE)/8,VLOOKUP(VLOOKUP($A19,csapatok!$A:$NN,CL$320,FALSE),'csapat-ranglista'!$A:$FP,CL$321,FALSE)/4),0)</f>
        <v>0</v>
      </c>
      <c r="CM19" s="223">
        <f>IFERROR(IF(RIGHT(VLOOKUP($A19,csapatok!$A:$NN,CM$320,FALSE),5)="Csere",VLOOKUP(LEFT(VLOOKUP($A19,csapatok!$A:$NN,CM$320,FALSE),LEN(VLOOKUP($A19,csapatok!$A:$NN,CM$320,FALSE))-6),'csapat-ranglista'!$A:$FP,CM$321,FALSE)/8,VLOOKUP(VLOOKUP($A19,csapatok!$A:$NN,CM$320,FALSE),'csapat-ranglista'!$A:$FP,CM$321,FALSE)/4),0)</f>
        <v>0</v>
      </c>
      <c r="CN19" s="223">
        <f>IFERROR(IF(RIGHT(VLOOKUP($A19,csapatok!$A:$NN,CN$320,FALSE),5)="Csere",VLOOKUP(LEFT(VLOOKUP($A19,csapatok!$A:$NN,CN$320,FALSE),LEN(VLOOKUP($A19,csapatok!$A:$NN,CN$320,FALSE))-6),'csapat-ranglista'!$A:$FP,CN$321,FALSE)/8,VLOOKUP(VLOOKUP($A19,csapatok!$A:$NN,CN$320,FALSE),'csapat-ranglista'!$A:$FP,CN$321,FALSE)/4),0)</f>
        <v>0</v>
      </c>
      <c r="CO19" s="223">
        <f>IFERROR(IF(RIGHT(VLOOKUP($A19,csapatok!$A:$NN,CO$320,FALSE),5)="Csere",VLOOKUP(LEFT(VLOOKUP($A19,csapatok!$A:$NN,CO$320,FALSE),LEN(VLOOKUP($A19,csapatok!$A:$NN,CO$320,FALSE))-6),'csapat-ranglista'!$A:$FP,CO$321,FALSE)/8,VLOOKUP(VLOOKUP($A19,csapatok!$A:$NN,CO$320,FALSE),'csapat-ranglista'!$A:$FP,CO$321,FALSE)/4),0)</f>
        <v>0</v>
      </c>
      <c r="CP19" s="223">
        <f>IFERROR(IF(RIGHT(VLOOKUP($A19,csapatok!$A:$NN,CP$320,FALSE),5)="Csere",VLOOKUP(LEFT(VLOOKUP($A19,csapatok!$A:$NN,CP$320,FALSE),LEN(VLOOKUP($A19,csapatok!$A:$NN,CP$320,FALSE))-6),'csapat-ranglista'!$A:$FP,CP$321,FALSE)/8,VLOOKUP(VLOOKUP($A19,csapatok!$A:$NN,CP$320,FALSE),'csapat-ranglista'!$A:$FP,CP$321,FALSE)/4),0)</f>
        <v>2.0748745125162378</v>
      </c>
      <c r="CQ19" s="223">
        <f>IFERROR(IF(RIGHT(VLOOKUP($A19,csapatok!$A:$NN,CQ$320,FALSE),5)="Csere",VLOOKUP(LEFT(VLOOKUP($A19,csapatok!$A:$NN,CQ$320,FALSE),LEN(VLOOKUP($A19,csapatok!$A:$NN,CQ$320,FALSE))-6),'csapat-ranglista'!$A:$FP,CQ$321,FALSE)/8,VLOOKUP(VLOOKUP($A19,csapatok!$A:$NN,CQ$320,FALSE),'csapat-ranglista'!$A:$FP,CQ$321,FALSE)/4),0)</f>
        <v>23.874301171271657</v>
      </c>
      <c r="CR19" s="223">
        <f>IFERROR(IF(RIGHT(VLOOKUP($A19,csapatok!$A:$NN,CR$320,FALSE),5)="Csere",VLOOKUP(LEFT(VLOOKUP($A19,csapatok!$A:$NN,CR$320,FALSE),LEN(VLOOKUP($A19,csapatok!$A:$NN,CR$320,FALSE))-6),'csapat-ranglista'!$A:$FP,CR$321,FALSE)/8,VLOOKUP(VLOOKUP($A19,csapatok!$A:$NN,CR$320,FALSE),'csapat-ranglista'!$A:$FP,CR$321,FALSE)/4),0)</f>
        <v>0</v>
      </c>
      <c r="CS19" s="223">
        <f>IFERROR(IF(RIGHT(VLOOKUP($A19,csapatok!$A:$NN,CS$320,FALSE),5)="Csere",VLOOKUP(LEFT(VLOOKUP($A19,csapatok!$A:$NN,CS$320,FALSE),LEN(VLOOKUP($A19,csapatok!$A:$NN,CS$320,FALSE))-6),'csapat-ranglista'!$A:$FP,CS$321,FALSE)/8,VLOOKUP(VLOOKUP($A19,csapatok!$A:$NN,CS$320,FALSE),'csapat-ranglista'!$A:$FP,CS$321,FALSE)/4),0)</f>
        <v>10.486125306051624</v>
      </c>
      <c r="CT19" s="223">
        <f>IFERROR(IF(RIGHT(VLOOKUP($A19,csapatok!$A:$NN,CT$320,FALSE),5)="Csere",VLOOKUP(LEFT(VLOOKUP($A19,csapatok!$A:$NN,CT$320,FALSE),LEN(VLOOKUP($A19,csapatok!$A:$NN,CT$320,FALSE))-6),'csapat-ranglista'!$A:$FP,CT$321,FALSE)/8,VLOOKUP(VLOOKUP($A19,csapatok!$A:$NN,CT$320,FALSE),'csapat-ranglista'!$A:$FP,CT$321,FALSE)/4),0)</f>
        <v>3.411430042362559</v>
      </c>
      <c r="CU19" s="223">
        <f>IFERROR(IF(RIGHT(VLOOKUP($A19,csapatok!$A:$NN,CU$320,FALSE),5)="Csere",VLOOKUP(LEFT(VLOOKUP($A19,csapatok!$A:$NN,CU$320,FALSE),LEN(VLOOKUP($A19,csapatok!$A:$NN,CU$320,FALSE))-6),'csapat-ranglista'!$A:$FP,CU$321,FALSE)/8,VLOOKUP(VLOOKUP($A19,csapatok!$A:$NN,CU$320,FALSE),'csapat-ranglista'!$A:$FP,CU$321,FALSE)/4),0)</f>
        <v>0</v>
      </c>
      <c r="CV19" s="223">
        <f>IFERROR(IF(RIGHT(VLOOKUP($A19,csapatok!$A:$NN,CV$320,FALSE),5)="Csere",VLOOKUP(LEFT(VLOOKUP($A19,csapatok!$A:$NN,CV$320,FALSE),LEN(VLOOKUP($A19,csapatok!$A:$NN,CV$320,FALSE))-6),'csapat-ranglista'!$A:$FP,CV$321,FALSE)/8,VLOOKUP(VLOOKUP($A19,csapatok!$A:$NN,CV$320,FALSE),'csapat-ranglista'!$A:$FP,CV$321,FALSE)/4),0)</f>
        <v>97.922795973270212</v>
      </c>
      <c r="CW19" s="223">
        <f>IFERROR(IF(RIGHT(VLOOKUP($A19,csapatok!$A:$NN,CW$320,FALSE),5)="Csere",VLOOKUP(LEFT(VLOOKUP($A19,csapatok!$A:$NN,CW$320,FALSE),LEN(VLOOKUP($A19,csapatok!$A:$NN,CW$320,FALSE))-6),'csapat-ranglista'!$A:$FP,CW$321,FALSE)/8,VLOOKUP(VLOOKUP($A19,csapatok!$A:$NN,CW$320,FALSE),'csapat-ranglista'!$A:$FP,CW$321,FALSE)/4),0)</f>
        <v>12.080903269766772</v>
      </c>
      <c r="CX19" s="223">
        <f>IFERROR(IF(RIGHT(VLOOKUP($A19,csapatok!$A:$NN,CX$320,FALSE),5)="Csere",VLOOKUP(LEFT(VLOOKUP($A19,csapatok!$A:$NN,CX$320,FALSE),LEN(VLOOKUP($A19,csapatok!$A:$NN,CX$320,FALSE))-6),'csapat-ranglista'!$A:$FP,CX$321,FALSE)/8,VLOOKUP(VLOOKUP($A19,csapatok!$A:$NN,CX$320,FALSE),'csapat-ranglista'!$A:$FP,CX$321,FALSE)/4),0)</f>
        <v>0</v>
      </c>
      <c r="CY19" s="223">
        <f>IFERROR(IF(RIGHT(VLOOKUP($A19,csapatok!$A:$NN,CY$320,FALSE),5)="Csere",VLOOKUP(LEFT(VLOOKUP($A19,csapatok!$A:$NN,CY$320,FALSE),LEN(VLOOKUP($A19,csapatok!$A:$NN,CY$320,FALSE))-6),'csapat-ranglista'!$A:$FP,CY$321,FALSE)/8,VLOOKUP(VLOOKUP($A19,csapatok!$A:$NN,CY$320,FALSE),'csapat-ranglista'!$A:$FP,CY$321,FALSE)/4),0)</f>
        <v>8.3638034348327839</v>
      </c>
      <c r="CZ19" s="223">
        <f>IFERROR(IF(RIGHT(VLOOKUP($A19,csapatok!$A:$NN,CZ$320,FALSE),5)="Csere",VLOOKUP(LEFT(VLOOKUP($A19,csapatok!$A:$NN,CZ$320,FALSE),LEN(VLOOKUP($A19,csapatok!$A:$NN,CZ$320,FALSE))-6),'csapat-ranglista'!$A:$FP,CZ$321,FALSE)/8,VLOOKUP(VLOOKUP($A19,csapatok!$A:$NN,CZ$320,FALSE),'csapat-ranglista'!$A:$FP,CZ$321,FALSE)/4),0)</f>
        <v>0</v>
      </c>
      <c r="DA19" s="223">
        <f>IFERROR(IF(RIGHT(VLOOKUP($A19,csapatok!$A:$NN,DA$320,FALSE),5)="Csere",VLOOKUP(LEFT(VLOOKUP($A19,csapatok!$A:$NN,DA$320,FALSE),LEN(VLOOKUP($A19,csapatok!$A:$NN,DA$320,FALSE))-6),'csapat-ranglista'!$A:$FP,DA$321,FALSE)/8,VLOOKUP(VLOOKUP($A19,csapatok!$A:$NN,DA$320,FALSE),'csapat-ranglista'!$A:$FP,DA$321,FALSE)/4),0)</f>
        <v>28.708764566209304</v>
      </c>
      <c r="DB19" s="223">
        <f>IFERROR(IF(RIGHT(VLOOKUP($A19,csapatok!$A:$NN,DB$320,FALSE),5)="Csere",VLOOKUP(LEFT(VLOOKUP($A19,csapatok!$A:$NN,DB$320,FALSE),LEN(VLOOKUP($A19,csapatok!$A:$NN,DB$320,FALSE))-6),'csapat-ranglista'!$A:$FP,DB$321,FALSE)/8,VLOOKUP(VLOOKUP($A19,csapatok!$A:$NN,DB$320,FALSE),'csapat-ranglista'!$A:$FP,DB$321,FALSE)/4),0)</f>
        <v>0</v>
      </c>
      <c r="DC19" s="223">
        <f>IFERROR(IF(RIGHT(VLOOKUP($A19,csapatok!$A:$NN,DC$320,FALSE),5)="Csere",VLOOKUP(LEFT(VLOOKUP($A19,csapatok!$A:$NN,DC$320,FALSE),LEN(VLOOKUP($A19,csapatok!$A:$NN,DC$320,FALSE))-6),'csapat-ranglista'!$A:$FP,DC$321,FALSE)/8,VLOOKUP(VLOOKUP($A19,csapatok!$A:$NN,DC$320,FALSE),'csapat-ranglista'!$A:$FP,DC$321,FALSE)/4),0)</f>
        <v>0</v>
      </c>
      <c r="DD19" s="223">
        <f>IFERROR(IF(RIGHT(VLOOKUP($A19,csapatok!$A:$NN,DD$320,FALSE),5)="Csere",VLOOKUP(LEFT(VLOOKUP($A19,csapatok!$A:$NN,DD$320,FALSE),LEN(VLOOKUP($A19,csapatok!$A:$NN,DD$320,FALSE))-6),'csapat-ranglista'!$A:$FP,DD$321,FALSE)/8,VLOOKUP(VLOOKUP($A19,csapatok!$A:$NN,DD$320,FALSE),'csapat-ranglista'!$A:$FP,DD$321,FALSE)/4),0)</f>
        <v>0</v>
      </c>
      <c r="DE19" s="223">
        <f>IFERROR(IF(RIGHT(VLOOKUP($A19,csapatok!$A:$NN,DE$320,FALSE),5)="Csere",VLOOKUP(LEFT(VLOOKUP($A19,csapatok!$A:$NN,DE$320,FALSE),LEN(VLOOKUP($A19,csapatok!$A:$NN,DE$320,FALSE))-6),'csapat-ranglista'!$A:$FP,DE$321,FALSE)/8,VLOOKUP(VLOOKUP($A19,csapatok!$A:$NN,DE$320,FALSE),'csapat-ranglista'!$A:$FP,DE$321,FALSE)/4),0)</f>
        <v>109.09082163514597</v>
      </c>
      <c r="DF19" s="223">
        <f>IFERROR(IF(RIGHT(VLOOKUP($A19,csapatok!$A:$NN,DF$320,FALSE),5)="Csere",VLOOKUP(LEFT(VLOOKUP($A19,csapatok!$A:$NN,DF$320,FALSE),LEN(VLOOKUP($A19,csapatok!$A:$NN,DF$320,FALSE))-6),'csapat-ranglista'!$A:$FP,DF$321,FALSE)/8,VLOOKUP(VLOOKUP($A19,csapatok!$A:$NN,DF$320,FALSE),'csapat-ranglista'!$A:$FP,DF$321,FALSE)/4),0)</f>
        <v>0</v>
      </c>
      <c r="DG19" s="223">
        <f>IFERROR(IF(RIGHT(VLOOKUP($A19,csapatok!$A:$NN,DG$320,FALSE),5)="Csere",VLOOKUP(LEFT(VLOOKUP($A19,csapatok!$A:$NN,DG$320,FALSE),LEN(VLOOKUP($A19,csapatok!$A:$NN,DG$320,FALSE))-6),'csapat-ranglista'!$A:$FP,DG$321,FALSE)/8,VLOOKUP(VLOOKUP($A19,csapatok!$A:$NN,DG$320,FALSE),'csapat-ranglista'!$A:$FP,DG$321,FALSE)/4),0)</f>
        <v>0</v>
      </c>
      <c r="DH19" s="223">
        <f>IFERROR(IF(RIGHT(VLOOKUP($A19,csapatok!$A:$NN,DH$320,FALSE),5)="Csere",VLOOKUP(LEFT(VLOOKUP($A19,csapatok!$A:$NN,DH$320,FALSE),LEN(VLOOKUP($A19,csapatok!$A:$NN,DH$320,FALSE))-6),'csapat-ranglista'!$A:$FP,DH$321,FALSE)/8,VLOOKUP(VLOOKUP($A19,csapatok!$A:$NN,DH$320,FALSE),'csapat-ranglista'!$A:$FP,DH$321,FALSE)/4),0)</f>
        <v>0</v>
      </c>
      <c r="DI19" s="223">
        <f>IFERROR(IF(RIGHT(VLOOKUP($A19,csapatok!$A:$NN,DI$320,FALSE),5)="Csere",VLOOKUP(LEFT(VLOOKUP($A19,csapatok!$A:$NN,DI$320,FALSE),LEN(VLOOKUP($A19,csapatok!$A:$NN,DI$320,FALSE))-6),'csapat-ranglista'!$A:$FP,DI$321,FALSE)/8,VLOOKUP(VLOOKUP($A19,csapatok!$A:$NN,DI$320,FALSE),'csapat-ranglista'!$A:$FP,DI$321,FALSE)/4),0)</f>
        <v>0</v>
      </c>
      <c r="DJ19" s="223">
        <f>IFERROR(IF(RIGHT(VLOOKUP($A19,csapatok!$A:$NN,DJ$320,FALSE),5)="Csere",VLOOKUP(LEFT(VLOOKUP($A19,csapatok!$A:$NN,DJ$320,FALSE),LEN(VLOOKUP($A19,csapatok!$A:$NN,DJ$320,FALSE))-6),'csapat-ranglista'!$A:$FP,DJ$321,FALSE)/8,VLOOKUP(VLOOKUP($A19,csapatok!$A:$NN,DJ$320,FALSE),'csapat-ranglista'!$A:$FP,DJ$321,FALSE)/4),0)</f>
        <v>0</v>
      </c>
      <c r="DK19" s="223">
        <f>IFERROR(IF(RIGHT(VLOOKUP($A19,csapatok!$A:$NN,DK$320,FALSE),5)="Csere",VLOOKUP(LEFT(VLOOKUP($A19,csapatok!$A:$NN,DK$320,FALSE),LEN(VLOOKUP($A19,csapatok!$A:$NN,DK$320,FALSE))-6),'csapat-ranglista'!$A:$FP,DK$321,FALSE)/8,VLOOKUP(VLOOKUP($A19,csapatok!$A:$NN,DK$320,FALSE),'csapat-ranglista'!$A:$FP,DK$321,FALSE)/4),0)</f>
        <v>0</v>
      </c>
      <c r="DL19" s="223">
        <f>IFERROR(IF(RIGHT(VLOOKUP($A19,csapatok!$A:$NN,DL$320,FALSE),5)="Csere",VLOOKUP(LEFT(VLOOKUP($A19,csapatok!$A:$NN,DL$320,FALSE),LEN(VLOOKUP($A19,csapatok!$A:$NN,DL$320,FALSE))-6),'csapat-ranglista'!$A:$FP,DL$321,FALSE)/8,VLOOKUP(VLOOKUP($A19,csapatok!$A:$NN,DL$320,FALSE),'csapat-ranglista'!$A:$FP,DL$321,FALSE)/4),0)</f>
        <v>45.86251342291753</v>
      </c>
      <c r="DM19" s="223">
        <f>IFERROR(IF(RIGHT(VLOOKUP($A19,csapatok!$A:$NN,DM$320,FALSE),5)="Csere",VLOOKUP(LEFT(VLOOKUP($A19,csapatok!$A:$NN,DM$320,FALSE),LEN(VLOOKUP($A19,csapatok!$A:$NN,DM$320,FALSE))-6),'csapat-ranglista'!$A:$FP,DM$321,FALSE)/8,VLOOKUP(VLOOKUP($A19,csapatok!$A:$NN,DM$320,FALSE),'csapat-ranglista'!$A:$FP,DM$321,FALSE)/4),0)</f>
        <v>0</v>
      </c>
      <c r="DN19" s="223">
        <f>IFERROR(IF(RIGHT(VLOOKUP($A19,csapatok!$A:$NN,DN$320,FALSE),5)="Csere",VLOOKUP(LEFT(VLOOKUP($A19,csapatok!$A:$NN,DN$320,FALSE),LEN(VLOOKUP($A19,csapatok!$A:$NN,DN$320,FALSE))-6),'csapat-ranglista'!$A:$FP,DN$321,FALSE)/8,VLOOKUP(VLOOKUP($A19,csapatok!$A:$NN,DN$320,FALSE),'csapat-ranglista'!$A:$FP,DN$321,FALSE)/4),0)</f>
        <v>0</v>
      </c>
      <c r="DO19" s="224">
        <f>versenyek!$MF$11*IFERROR(VLOOKUP(VLOOKUP($A19,versenyek!ME:MG,3,FALSE),szabalyok!$A$16:$B$23,2,FALSE)/4,0)</f>
        <v>0</v>
      </c>
      <c r="DP19" s="224">
        <f>versenyek!$MI$11*IFERROR(VLOOKUP(VLOOKUP($A19,versenyek!MH:MJ,3,FALSE),szabalyok!$A$16:$B$23,2,FALSE)/4,0)</f>
        <v>4.0388293325072073</v>
      </c>
      <c r="DQ19" s="223">
        <f>IFERROR(IF(RIGHT(VLOOKUP($A19,csapatok!$A:$NN,DQ$320,FALSE),5)="Csere",VLOOKUP(LEFT(VLOOKUP($A19,csapatok!$A:$NN,DQ$320,FALSE),LEN(VLOOKUP($A19,csapatok!$A:$NN,DQ$320,FALSE))-6),'csapat-ranglista'!$A:$FP,DQ$321,FALSE)/8,VLOOKUP(VLOOKUP($A19,csapatok!$A:$NN,DQ$320,FALSE),'csapat-ranglista'!$A:$FP,DQ$321,FALSE)/4),0)</f>
        <v>0</v>
      </c>
      <c r="DR19" s="223">
        <f>IFERROR(IF(RIGHT(VLOOKUP($A19,csapatok!$A:$NN,DR$320,FALSE),5)="Csere",VLOOKUP(LEFT(VLOOKUP($A19,csapatok!$A:$NN,DR$320,FALSE),LEN(VLOOKUP($A19,csapatok!$A:$NN,DR$320,FALSE))-6),'csapat-ranglista'!$A:$FP,DR$321,FALSE)/8,VLOOKUP(VLOOKUP($A19,csapatok!$A:$NN,DR$320,FALSE),'csapat-ranglista'!$A:$FP,DR$321,FALSE)/4),0)</f>
        <v>0</v>
      </c>
      <c r="DS19" s="223">
        <f>IFERROR(IF(RIGHT(VLOOKUP($A19,csapatok!$A:$NN,DS$320,FALSE),5)="Csere",VLOOKUP(LEFT(VLOOKUP($A19,csapatok!$A:$NN,DS$320,FALSE),LEN(VLOOKUP($A19,csapatok!$A:$NN,DS$320,FALSE))-6),'csapat-ranglista'!$A:$FP,DS$321,FALSE)/8,VLOOKUP(VLOOKUP($A19,csapatok!$A:$NN,DS$320,FALSE),'csapat-ranglista'!$A:$FP,DS$321,FALSE)/4),0)</f>
        <v>0</v>
      </c>
      <c r="DT19" s="223">
        <f>IFERROR(IF(RIGHT(VLOOKUP($A19,csapatok!$A:$NN,DT$320,FALSE),5)="Csere",VLOOKUP(LEFT(VLOOKUP($A19,csapatok!$A:$NN,DT$320,FALSE),LEN(VLOOKUP($A19,csapatok!$A:$NN,DT$320,FALSE))-6),'csapat-ranglista'!$A:$FP,DT$321,FALSE)/8,VLOOKUP(VLOOKUP($A19,csapatok!$A:$NN,DT$320,FALSE),'csapat-ranglista'!$A:$FP,DT$321,FALSE)/4),0)</f>
        <v>7.8142871907944604</v>
      </c>
      <c r="DU19" s="223">
        <f>IFERROR(IF(RIGHT(VLOOKUP($A19,csapatok!$A:$NN,DU$320,FALSE),5)="Csere",VLOOKUP(LEFT(VLOOKUP($A19,csapatok!$A:$NN,DU$320,FALSE),LEN(VLOOKUP($A19,csapatok!$A:$NN,DU$320,FALSE))-6),'csapat-ranglista'!$A:$FP,DU$321,FALSE)/8,VLOOKUP(VLOOKUP($A19,csapatok!$A:$NN,DU$320,FALSE),'csapat-ranglista'!$A:$FP,DU$321,FALSE)/4),0)</f>
        <v>0</v>
      </c>
      <c r="DV19" s="223">
        <f>IFERROR(IF(RIGHT(VLOOKUP($A19,csapatok!$A:$NN,DV$320,FALSE),5)="Csere",VLOOKUP(LEFT(VLOOKUP($A19,csapatok!$A:$NN,DV$320,FALSE),LEN(VLOOKUP($A19,csapatok!$A:$NN,DV$320,FALSE))-6),'csapat-ranglista'!$A:$FP,DV$321,FALSE)/8,VLOOKUP(VLOOKUP($A19,csapatok!$A:$NN,DV$320,FALSE),'csapat-ranglista'!$A:$FP,DV$321,FALSE)/4),0)</f>
        <v>0</v>
      </c>
      <c r="DW19" s="223">
        <f>IFERROR(IF(RIGHT(VLOOKUP($A19,csapatok!$A:$NN,DW$320,FALSE),5)="Csere",VLOOKUP(LEFT(VLOOKUP($A19,csapatok!$A:$NN,DW$320,FALSE),LEN(VLOOKUP($A19,csapatok!$A:$NN,DW$320,FALSE))-6),'csapat-ranglista'!$A:$FP,DW$321,FALSE)/8,VLOOKUP(VLOOKUP($A19,csapatok!$A:$NN,DW$320,FALSE),'csapat-ranglista'!$A:$FP,DW$321,FALSE)/4),0)</f>
        <v>0</v>
      </c>
      <c r="DX19" s="223">
        <f>IFERROR(IF(RIGHT(VLOOKUP($A19,csapatok!$A:$NN,DX$320,FALSE),5)="Csere",VLOOKUP(LEFT(VLOOKUP($A19,csapatok!$A:$NN,DX$320,FALSE),LEN(VLOOKUP($A19,csapatok!$A:$NN,DX$320,FALSE))-6),'csapat-ranglista'!$A:$FP,DX$321,FALSE)/8,VLOOKUP(VLOOKUP($A19,csapatok!$A:$NN,DX$320,FALSE),'csapat-ranglista'!$A:$FP,DX$321,FALSE)/4),0)</f>
        <v>10.870771032867088</v>
      </c>
      <c r="DY19" s="223">
        <f>IFERROR(IF(RIGHT(VLOOKUP($A19,csapatok!$A:$NN,DY$320,FALSE),5)="Csere",VLOOKUP(LEFT(VLOOKUP($A19,csapatok!$A:$NN,DY$320,FALSE),LEN(VLOOKUP($A19,csapatok!$A:$NN,DY$320,FALSE))-6),'csapat-ranglista'!$A:$FP,DY$321,FALSE)/8,VLOOKUP(VLOOKUP($A19,csapatok!$A:$NN,DY$320,FALSE),'csapat-ranglista'!$A:$FP,DY$321,FALSE)/4),0)</f>
        <v>0</v>
      </c>
      <c r="DZ19" s="223">
        <f>IFERROR(IF(RIGHT(VLOOKUP($A19,csapatok!$A:$NN,DZ$320,FALSE),5)="Csere",VLOOKUP(LEFT(VLOOKUP($A19,csapatok!$A:$NN,DZ$320,FALSE),LEN(VLOOKUP($A19,csapatok!$A:$NN,DZ$320,FALSE))-6),'csapat-ranglista'!$A:$FP,DZ$321,FALSE)/8,VLOOKUP(VLOOKUP($A19,csapatok!$A:$NN,DZ$320,FALSE),'csapat-ranglista'!$A:$FP,DZ$321,FALSE)/4),0)</f>
        <v>0</v>
      </c>
      <c r="EA19" s="223">
        <f>IFERROR(IF(RIGHT(VLOOKUP($A19,csapatok!$A:$NN,EA$320,FALSE),5)="Csere",VLOOKUP(LEFT(VLOOKUP($A19,csapatok!$A:$NN,EA$320,FALSE),LEN(VLOOKUP($A19,csapatok!$A:$NN,EA$320,FALSE))-6),'csapat-ranglista'!$A:$FP,EA$321,FALSE)/8,VLOOKUP(VLOOKUP($A19,csapatok!$A:$NN,EA$320,FALSE),'csapat-ranglista'!$A:$FP,EA$321,FALSE)/4),0)</f>
        <v>0</v>
      </c>
      <c r="EB19" s="223">
        <f>IFERROR(IF(RIGHT(VLOOKUP($A19,csapatok!$A:$NN,EB$320,FALSE),5)="Csere",VLOOKUP(LEFT(VLOOKUP($A19,csapatok!$A:$NN,EB$320,FALSE),LEN(VLOOKUP($A19,csapatok!$A:$NN,EB$320,FALSE))-6),'csapat-ranglista'!$A:$FP,EB$321,FALSE)/8,VLOOKUP(VLOOKUP($A19,csapatok!$A:$NN,EB$320,FALSE),'csapat-ranglista'!$A:$FP,EB$321,FALSE)/4),0)</f>
        <v>0</v>
      </c>
      <c r="EC19" s="223">
        <f>IFERROR(IF(RIGHT(VLOOKUP($A19,csapatok!$A:$NN,EC$320,FALSE),5)="Csere",VLOOKUP(LEFT(VLOOKUP($A19,csapatok!$A:$NN,EC$320,FALSE),LEN(VLOOKUP($A19,csapatok!$A:$NN,EC$320,FALSE))-6),'csapat-ranglista'!$A:$FP,EC$321,FALSE)/8,VLOOKUP(VLOOKUP($A19,csapatok!$A:$NN,EC$320,FALSE),'csapat-ranglista'!$A:$FP,EC$321,FALSE)/4),0)</f>
        <v>0</v>
      </c>
      <c r="ED19" s="223">
        <f>IFERROR(IF(RIGHT(VLOOKUP($A19,csapatok!$A:$NN,ED$320,FALSE),5)="Csere",VLOOKUP(LEFT(VLOOKUP($A19,csapatok!$A:$NN,ED$320,FALSE),LEN(VLOOKUP($A19,csapatok!$A:$NN,ED$320,FALSE))-6),'csapat-ranglista'!$A:$FP,ED$321,FALSE)/8,VLOOKUP(VLOOKUP($A19,csapatok!$A:$NN,ED$320,FALSE),'csapat-ranglista'!$A:$FP,ED$321,FALSE)/4),0)</f>
        <v>0</v>
      </c>
      <c r="EE19" s="223">
        <f>IFERROR(IF(RIGHT(VLOOKUP($A19,csapatok!$A:$NN,EE$320,FALSE),5)="Csere",VLOOKUP(LEFT(VLOOKUP($A19,csapatok!$A:$NN,EE$320,FALSE),LEN(VLOOKUP($A19,csapatok!$A:$NN,EE$320,FALSE))-6),'csapat-ranglista'!$A:$FP,EE$321,FALSE)/8,VLOOKUP(VLOOKUP($A19,csapatok!$A:$NN,EE$320,FALSE),'csapat-ranglista'!$A:$FP,EE$321,FALSE)/4),0)</f>
        <v>0</v>
      </c>
      <c r="EF19" s="223">
        <f>IFERROR(IF(RIGHT(VLOOKUP($A19,csapatok!$A:$NN,EF$320,FALSE),5)="Csere",VLOOKUP(LEFT(VLOOKUP($A19,csapatok!$A:$NN,EF$320,FALSE),LEN(VLOOKUP($A19,csapatok!$A:$NN,EF$320,FALSE))-6),'csapat-ranglista'!$A:$FP,EF$321,FALSE)/8,VLOOKUP(VLOOKUP($A19,csapatok!$A:$NN,EF$320,FALSE),'csapat-ranglista'!$A:$FP,EF$321,FALSE)/4),0)</f>
        <v>30.041873160063513</v>
      </c>
      <c r="EG19" s="223">
        <f>IFERROR(IF(RIGHT(VLOOKUP($A19,csapatok!$A:$NN,EG$320,FALSE),5)="Csere",VLOOKUP(LEFT(VLOOKUP($A19,csapatok!$A:$NN,EG$320,FALSE),LEN(VLOOKUP($A19,csapatok!$A:$NN,EG$320,FALSE))-6),'csapat-ranglista'!$A:$FP,EG$321,FALSE)/8,VLOOKUP(VLOOKUP($A19,csapatok!$A:$NN,EG$320,FALSE),'csapat-ranglista'!$A:$FP,EG$321,FALSE)/4),0)</f>
        <v>0</v>
      </c>
      <c r="EH19" s="223">
        <f>IFERROR(IF(RIGHT(VLOOKUP($A19,csapatok!$A:$NN,EH$320,FALSE),5)="Csere",VLOOKUP(LEFT(VLOOKUP($A19,csapatok!$A:$NN,EH$320,FALSE),LEN(VLOOKUP($A19,csapatok!$A:$NN,EH$320,FALSE))-6),'csapat-ranglista'!$A:$FP,EH$321,FALSE)/8,VLOOKUP(VLOOKUP($A19,csapatok!$A:$NN,EH$320,FALSE),'csapat-ranglista'!$A:$FP,EH$321,FALSE)/4),0)</f>
        <v>0</v>
      </c>
      <c r="EI19" s="223">
        <f>IFERROR(IF(RIGHT(VLOOKUP($A19,csapatok!$A:$NN,EI$320,FALSE),5)="Csere",VLOOKUP(LEFT(VLOOKUP($A19,csapatok!$A:$NN,EI$320,FALSE),LEN(VLOOKUP($A19,csapatok!$A:$NN,EI$320,FALSE))-6),'csapat-ranglista'!$A:$FP,EI$321,FALSE)/8,VLOOKUP(VLOOKUP($A19,csapatok!$A:$NN,EI$320,FALSE),'csapat-ranglista'!$A:$FP,EI$321,FALSE)/4),0)</f>
        <v>90.998672028663961</v>
      </c>
      <c r="EJ19" s="223">
        <f>IFERROR(IF(RIGHT(VLOOKUP($A19,csapatok!$A:$NN,EJ$320,FALSE),5)="Csere",VLOOKUP(LEFT(VLOOKUP($A19,csapatok!$A:$NN,EJ$320,FALSE),LEN(VLOOKUP($A19,csapatok!$A:$NN,EJ$320,FALSE))-6),'csapat-ranglista'!$A:$FP,EJ$321,FALSE)/8,VLOOKUP(VLOOKUP($A19,csapatok!$A:$NN,EJ$320,FALSE),'csapat-ranglista'!$A:$FP,EJ$321,FALSE)/4),0)</f>
        <v>0</v>
      </c>
      <c r="EK19" s="223">
        <f>IFERROR(IF(RIGHT(VLOOKUP($A19,csapatok!$A:$NN,EK$320,FALSE),5)="Csere",VLOOKUP(LEFT(VLOOKUP($A19,csapatok!$A:$NN,EK$320,FALSE),LEN(VLOOKUP($A19,csapatok!$A:$NN,EK$320,FALSE))-6),'csapat-ranglista'!$A:$FP,EK$321,FALSE)/8,VLOOKUP(VLOOKUP($A19,csapatok!$A:$NN,EK$320,FALSE),'csapat-ranglista'!$A:$FP,EK$321,FALSE)/4),0)</f>
        <v>0</v>
      </c>
      <c r="EL19" s="223">
        <f>IFERROR(IF(RIGHT(VLOOKUP($A19,csapatok!$A:$NN,EL$320,FALSE),5)="Csere",VLOOKUP(LEFT(VLOOKUP($A19,csapatok!$A:$NN,EL$320,FALSE),LEN(VLOOKUP($A19,csapatok!$A:$NN,EL$320,FALSE))-6),'csapat-ranglista'!$A:$FP,EL$321,FALSE)/8,VLOOKUP(VLOOKUP($A19,csapatok!$A:$NN,EL$320,FALSE),'csapat-ranglista'!$A:$FP,EL$321,FALSE)/4),0)</f>
        <v>0</v>
      </c>
      <c r="EM19" s="223">
        <f>IFERROR(IF(RIGHT(VLOOKUP($A19,csapatok!$A:$NN,EM$320,FALSE),5)="Csere",VLOOKUP(LEFT(VLOOKUP($A19,csapatok!$A:$NN,EM$320,FALSE),LEN(VLOOKUP($A19,csapatok!$A:$NN,EM$320,FALSE))-6),'csapat-ranglista'!$A:$FP,EM$321,FALSE)/8,VLOOKUP(VLOOKUP($A19,csapatok!$A:$NN,EM$320,FALSE),'csapat-ranglista'!$A:$FP,EM$321,FALSE)/4),0)</f>
        <v>0</v>
      </c>
      <c r="EN19" s="223">
        <f>IFERROR(IF(RIGHT(VLOOKUP($A19,csapatok!$A:$NN,EN$320,FALSE),5)="Csere",VLOOKUP(LEFT(VLOOKUP($A19,csapatok!$A:$NN,EN$320,FALSE),LEN(VLOOKUP($A19,csapatok!$A:$NN,EN$320,FALSE))-6),'csapat-ranglista'!$A:$FP,EN$321,FALSE)/8,VLOOKUP(VLOOKUP($A19,csapatok!$A:$NN,EN$320,FALSE),'csapat-ranglista'!$A:$FP,EN$321,FALSE)/4),0)</f>
        <v>0</v>
      </c>
      <c r="EO19" s="223">
        <f>IFERROR(IF(RIGHT(VLOOKUP($A19,csapatok!$A:$NN,EO$320,FALSE),5)="Csere",VLOOKUP(LEFT(VLOOKUP($A19,csapatok!$A:$NN,EO$320,FALSE),LEN(VLOOKUP($A19,csapatok!$A:$NN,EO$320,FALSE))-6),'csapat-ranglista'!$A:$FP,EO$321,FALSE)/8,VLOOKUP(VLOOKUP($A19,csapatok!$A:$NN,EO$320,FALSE),'csapat-ranglista'!$A:$FP,EO$321,FALSE)/4),0)</f>
        <v>0</v>
      </c>
      <c r="EP19" s="223">
        <f>IFERROR(IF(RIGHT(VLOOKUP($A19,csapatok!$A:$NN,EP$320,FALSE),5)="Csere",VLOOKUP(LEFT(VLOOKUP($A19,csapatok!$A:$NN,EP$320,FALSE),LEN(VLOOKUP($A19,csapatok!$A:$NN,EP$320,FALSE))-6),'csapat-ranglista'!$A:$FP,EP$321,FALSE)/8,VLOOKUP(VLOOKUP($A19,csapatok!$A:$NN,EP$320,FALSE),'csapat-ranglista'!$A:$FP,EP$321,FALSE)/4),0)</f>
        <v>0</v>
      </c>
      <c r="EQ19" s="223">
        <f>IFERROR(IF(RIGHT(VLOOKUP($A19,csapatok!$A:$NN,EQ$320,FALSE),5)="Csere",VLOOKUP(LEFT(VLOOKUP($A19,csapatok!$A:$NN,EQ$320,FALSE),LEN(VLOOKUP($A19,csapatok!$A:$NN,EQ$320,FALSE))-6),'csapat-ranglista'!$A:$FP,EQ$321,FALSE)/8,VLOOKUP(VLOOKUP($A19,csapatok!$A:$NN,EQ$320,FALSE),'csapat-ranglista'!$A:$FP,EQ$321,FALSE)/4),0)</f>
        <v>0</v>
      </c>
      <c r="ER19" s="223">
        <f>IFERROR(IF(RIGHT(VLOOKUP($A19,csapatok!$A:$NN,ER$320,FALSE),5)="Csere",VLOOKUP(LEFT(VLOOKUP($A19,csapatok!$A:$NN,ER$320,FALSE),LEN(VLOOKUP($A19,csapatok!$A:$NN,ER$320,FALSE))-6),'csapat-ranglista'!$A:$FP,ER$321,FALSE)/8,VLOOKUP(VLOOKUP($A19,csapatok!$A:$NN,ER$320,FALSE),'csapat-ranglista'!$A:$FP,ER$321,FALSE)/4),0)</f>
        <v>0</v>
      </c>
      <c r="ES19" s="223">
        <f>IFERROR(IF(RIGHT(VLOOKUP($A19,csapatok!$A:$NN,ES$320,FALSE),5)="Csere",VLOOKUP(LEFT(VLOOKUP($A19,csapatok!$A:$NN,ES$320,FALSE),LEN(VLOOKUP($A19,csapatok!$A:$NN,ES$320,FALSE))-6),'csapat-ranglista'!$A:$FP,ES$321,FALSE)/8,VLOOKUP(VLOOKUP($A19,csapatok!$A:$NN,ES$320,FALSE),'csapat-ranglista'!$A:$FP,ES$321,FALSE)/4),0)</f>
        <v>0</v>
      </c>
      <c r="ET19" s="223">
        <f>IFERROR(IF(RIGHT(VLOOKUP($A19,csapatok!$A:$NN,ET$320,FALSE),5)="Csere",VLOOKUP(LEFT(VLOOKUP($A19,csapatok!$A:$NN,ET$320,FALSE),LEN(VLOOKUP($A19,csapatok!$A:$NN,ET$320,FALSE))-6),'csapat-ranglista'!$A:$FP,ET$321,FALSE)/8,VLOOKUP(VLOOKUP($A19,csapatok!$A:$NN,ET$320,FALSE),'csapat-ranglista'!$A:$FP,ET$321,FALSE)/4),0)</f>
        <v>0</v>
      </c>
      <c r="EU19" s="223">
        <f>IFERROR(IF(RIGHT(VLOOKUP($A19,csapatok!$A:$NN,EU$320,FALSE),5)="Csere",VLOOKUP(LEFT(VLOOKUP($A19,csapatok!$A:$NN,EU$320,FALSE),LEN(VLOOKUP($A19,csapatok!$A:$NN,EU$320,FALSE))-6),'csapat-ranglista'!$A:$FP,EU$321,FALSE)/8,VLOOKUP(VLOOKUP($A19,csapatok!$A:$NN,EU$320,FALSE),'csapat-ranglista'!$A:$FP,EU$321,FALSE)/4),0)</f>
        <v>0</v>
      </c>
      <c r="EV19" s="223">
        <f>IFERROR(IF(RIGHT(VLOOKUP($A19,csapatok!$A:$NN,EV$320,FALSE),5)="Csere",VLOOKUP(LEFT(VLOOKUP($A19,csapatok!$A:$NN,EV$320,FALSE),LEN(VLOOKUP($A19,csapatok!$A:$NN,EV$320,FALSE))-6),'csapat-ranglista'!$A:$FP,EV$321,FALSE)/8,VLOOKUP(VLOOKUP($A19,csapatok!$A:$NN,EV$320,FALSE),'csapat-ranglista'!$A:$FP,EV$321,FALSE)/4),0)</f>
        <v>0</v>
      </c>
      <c r="EW19" s="223">
        <f>IFERROR(IF(RIGHT(VLOOKUP($A19,csapatok!$A:$NN,EW$320,FALSE),5)="Csere",VLOOKUP(LEFT(VLOOKUP($A19,csapatok!$A:$NN,EW$320,FALSE),LEN(VLOOKUP($A19,csapatok!$A:$NN,EW$320,FALSE))-6),'csapat-ranglista'!$A:$FP,EW$321,FALSE)/8,VLOOKUP(VLOOKUP($A19,csapatok!$A:$NN,EW$320,FALSE),'csapat-ranglista'!$A:$FP,EW$321,FALSE)/4),0)</f>
        <v>0</v>
      </c>
      <c r="EX19" s="223">
        <f>IFERROR(IF(RIGHT(VLOOKUP($A19,csapatok!$A:$NN,EX$320,FALSE),5)="Csere",VLOOKUP(LEFT(VLOOKUP($A19,csapatok!$A:$NN,EX$320,FALSE),LEN(VLOOKUP($A19,csapatok!$A:$NN,EX$320,FALSE))-6),'csapat-ranglista'!$A:$FP,EX$321,FALSE)/8,VLOOKUP(VLOOKUP($A19,csapatok!$A:$NN,EX$320,FALSE),'csapat-ranglista'!$A:$FP,EX$321,FALSE)/4),0)</f>
        <v>0</v>
      </c>
      <c r="EY19" s="223">
        <f>IFERROR(IF(RIGHT(VLOOKUP($A19,csapatok!$A:$NN,EY$320,FALSE),5)="Csere",VLOOKUP(LEFT(VLOOKUP($A19,csapatok!$A:$NN,EY$320,FALSE),LEN(VLOOKUP($A19,csapatok!$A:$NN,EY$320,FALSE))-6),'csapat-ranglista'!$A:$FP,EY$321,FALSE)/8,VLOOKUP(VLOOKUP($A19,csapatok!$A:$NN,EY$320,FALSE),'csapat-ranglista'!$A:$FP,EY$321,FALSE)/4),0)</f>
        <v>0</v>
      </c>
      <c r="EZ19" s="223">
        <f>IFERROR(IF(RIGHT(VLOOKUP($A19,csapatok!$A:$NN,EZ$320,FALSE),5)="Csere",VLOOKUP(LEFT(VLOOKUP($A19,csapatok!$A:$NN,EZ$320,FALSE),LEN(VLOOKUP($A19,csapatok!$A:$NN,EZ$320,FALSE))-6),'csapat-ranglista'!$A:$FP,EZ$321,FALSE)/8,VLOOKUP(VLOOKUP($A19,csapatok!$A:$NN,EZ$320,FALSE),'csapat-ranglista'!$A:$FP,EZ$321,FALSE)/4),0)</f>
        <v>57.535759232113151</v>
      </c>
      <c r="FA19" s="223">
        <f>IFERROR(IF(RIGHT(VLOOKUP($A19,csapatok!$A:$NN,FA$320,FALSE),5)="Csere",VLOOKUP(LEFT(VLOOKUP($A19,csapatok!$A:$NN,FA$320,FALSE),LEN(VLOOKUP($A19,csapatok!$A:$NN,FA$320,FALSE))-6),'csapat-ranglista'!$A:$FP,FA$321,FALSE)/8,VLOOKUP(VLOOKUP($A19,csapatok!$A:$NN,FA$320,FALSE),'csapat-ranglista'!$A:$FP,FA$321,FALSE)/4),0)</f>
        <v>0</v>
      </c>
      <c r="FB19" s="223">
        <f>IFERROR(IF(RIGHT(VLOOKUP($A19,csapatok!$A:$NN,FB$320,FALSE),5)="Csere",VLOOKUP(LEFT(VLOOKUP($A19,csapatok!$A:$NN,FB$320,FALSE),LEN(VLOOKUP($A19,csapatok!$A:$NN,FB$320,FALSE))-6),'csapat-ranglista'!$A:$FP,FB$321,FALSE)/8,VLOOKUP(VLOOKUP($A19,csapatok!$A:$NN,FB$320,FALSE),'csapat-ranglista'!$A:$FP,FB$321,FALSE)/4),0)</f>
        <v>0</v>
      </c>
      <c r="FC19" s="223">
        <f>IFERROR(IF(RIGHT(VLOOKUP($A19,csapatok!$A:$NN,FC$320,FALSE),5)="Csere",VLOOKUP(LEFT(VLOOKUP($A19,csapatok!$A:$NN,FC$320,FALSE),LEN(VLOOKUP($A19,csapatok!$A:$NN,FC$320,FALSE))-6),'csapat-ranglista'!$A:$FP,FC$321,FALSE)/8,VLOOKUP(VLOOKUP($A19,csapatok!$A:$NN,FC$320,FALSE),'csapat-ranglista'!$A:$FP,FC$321,FALSE)/4),0)</f>
        <v>0</v>
      </c>
      <c r="FD19" s="224">
        <f>versenyek!$QY$11*IFERROR(VLOOKUP(VLOOKUP($A19,versenyek!QX:QZ,3,FALSE),szabalyok!$A$16:$B$23,2,FALSE)/4,0)</f>
        <v>0</v>
      </c>
      <c r="FE19" s="224">
        <f>versenyek!$RB$11*IFERROR(VLOOKUP(VLOOKUP($A19,versenyek!RA:RC,3,FALSE),szabalyok!$A$16:$B$23,2,FALSE)/4,0)</f>
        <v>0</v>
      </c>
      <c r="FF19" s="223">
        <f>IFERROR(IF(RIGHT(VLOOKUP($A19,csapatok!$A:$NN,FF$320,FALSE),5)="Csere",VLOOKUP(LEFT(VLOOKUP($A19,csapatok!$A:$NN,FF$320,FALSE),LEN(VLOOKUP($A19,csapatok!$A:$NN,FF$320,FALSE))-6),'csapat-ranglista'!$A:$FP,FF$321,FALSE)/8,VLOOKUP(VLOOKUP($A19,csapatok!$A:$NN,FF$320,FALSE),'csapat-ranglista'!$A:$FP,FF$321,FALSE)/4),0)</f>
        <v>0</v>
      </c>
      <c r="FG19" s="223">
        <f>IFERROR(IF(RIGHT(VLOOKUP($A19,csapatok!$A:$NN,FG$320,FALSE),5)="Csere",VLOOKUP(LEFT(VLOOKUP($A19,csapatok!$A:$NN,FG$320,FALSE),LEN(VLOOKUP($A19,csapatok!$A:$NN,FG$320,FALSE))-6),'csapat-ranglista'!$A:$FP,FG$321,FALSE)/8,VLOOKUP(VLOOKUP($A19,csapatok!$A:$NN,FG$320,FALSE),'csapat-ranglista'!$A:$FP,FG$321,FALSE)/4),0)</f>
        <v>0</v>
      </c>
      <c r="FH19" s="223">
        <f>IFERROR(IF(RIGHT(VLOOKUP($A19,csapatok!$A:$NN,FH$320,FALSE),5)="Csere",VLOOKUP(LEFT(VLOOKUP($A19,csapatok!$A:$NN,FH$320,FALSE),LEN(VLOOKUP($A19,csapatok!$A:$NN,FH$320,FALSE))-6),'csapat-ranglista'!$A:$FP,FH$321,FALSE)/8,VLOOKUP(VLOOKUP($A19,csapatok!$A:$NN,FH$320,FALSE),'csapat-ranglista'!$A:$FP,FH$321,FALSE)/4),0)</f>
        <v>0</v>
      </c>
      <c r="FI19" s="223">
        <f>IFERROR(IF(RIGHT(VLOOKUP($A19,csapatok!$A:$NN,FI$320,FALSE),5)="Csere",VLOOKUP(LEFT(VLOOKUP($A19,csapatok!$A:$NN,FI$320,FALSE),LEN(VLOOKUP($A19,csapatok!$A:$NN,FI$320,FALSE))-6),'csapat-ranglista'!$A:$FP,FI$321,FALSE)/8,VLOOKUP(VLOOKUP($A19,csapatok!$A:$NN,FI$320,FALSE),'csapat-ranglista'!$A:$FP,FI$321,FALSE)/4),0)</f>
        <v>0</v>
      </c>
      <c r="FJ19" s="223">
        <f>IFERROR(IF(RIGHT(VLOOKUP($A19,csapatok!$A:$NN,FJ$320,FALSE),5)="Csere",VLOOKUP(LEFT(VLOOKUP($A19,csapatok!$A:$NN,FJ$320,FALSE),LEN(VLOOKUP($A19,csapatok!$A:$NN,FJ$320,FALSE))-6),'csapat-ranglista'!$A:$FP,FJ$321,FALSE)/8,VLOOKUP(VLOOKUP($A19,csapatok!$A:$NN,FJ$320,FALSE),'csapat-ranglista'!$A:$FP,FJ$321,FALSE)/4),0)</f>
        <v>0</v>
      </c>
      <c r="FK19" s="223">
        <f>IFERROR(IF(RIGHT(VLOOKUP($A19,csapatok!$A:$NN,FK$320,FALSE),5)="Csere",VLOOKUP(LEFT(VLOOKUP($A19,csapatok!$A:$NN,FK$320,FALSE),LEN(VLOOKUP($A19,csapatok!$A:$NN,FK$320,FALSE))-6),'csapat-ranglista'!$A:$FP,FK$321,FALSE)/8,VLOOKUP(VLOOKUP($A19,csapatok!$A:$NN,FK$320,FALSE),'csapat-ranglista'!$A:$FP,FK$321,FALSE)/4),0)</f>
        <v>21.013912304058859</v>
      </c>
      <c r="FL19" s="223">
        <f>IFERROR(IF(RIGHT(VLOOKUP($A19,csapatok!$A:$NN,FL$320,FALSE),5)="Csere",VLOOKUP(LEFT(VLOOKUP($A19,csapatok!$A:$NN,FL$320,FALSE),LEN(VLOOKUP($A19,csapatok!$A:$NN,FL$320,FALSE))-6),'csapat-ranglista'!$A:$FP,FL$321,FALSE)/8,VLOOKUP(VLOOKUP($A19,csapatok!$A:$NN,FL$320,FALSE),'csapat-ranglista'!$A:$FP,FL$321,FALSE)/4),0)</f>
        <v>6.1031913320020719</v>
      </c>
      <c r="FM19" s="223">
        <f>IFERROR(IF(RIGHT(VLOOKUP($A19,csapatok!$A:$NN,FM$320,FALSE),5)="Csere",VLOOKUP(LEFT(VLOOKUP($A19,csapatok!$A:$NN,FM$320,FALSE),LEN(VLOOKUP($A19,csapatok!$A:$NN,FM$320,FALSE))-6),'csapat-ranglista'!$A:$FP,FM$321,FALSE)/8,VLOOKUP(VLOOKUP($A19,csapatok!$A:$NN,FM$320,FALSE),'csapat-ranglista'!$A:$FP,FM$321,FALSE)/4),0)</f>
        <v>0</v>
      </c>
      <c r="FN19" s="223">
        <f>IFERROR(IF(RIGHT(VLOOKUP($A19,csapatok!$A:$NN,FN$320,FALSE),5)="Csere",VLOOKUP(LEFT(VLOOKUP($A19,csapatok!$A:$NN,FN$320,FALSE),LEN(VLOOKUP($A19,csapatok!$A:$NN,FN$320,FALSE))-6),'csapat-ranglista'!$A:$FP,FN$321,FALSE)/8,VLOOKUP(VLOOKUP($A19,csapatok!$A:$NN,FN$320,FALSE),'csapat-ranglista'!$A:$FP,FN$321,FALSE)/4),0)</f>
        <v>0</v>
      </c>
      <c r="FO19" s="223">
        <f>IFERROR(IF(RIGHT(VLOOKUP($A19,csapatok!$A:$NN,FO$320,FALSE),5)="Csere",VLOOKUP(LEFT(VLOOKUP($A19,csapatok!$A:$NN,FO$320,FALSE),LEN(VLOOKUP($A19,csapatok!$A:$NN,FO$320,FALSE))-6),'csapat-ranglista'!$A:$FP,FO$321,FALSE)/8,VLOOKUP(VLOOKUP($A19,csapatok!$A:$NN,FO$320,FALSE),'csapat-ranglista'!$A:$FP,FO$321,FALSE)/4),0)</f>
        <v>0</v>
      </c>
      <c r="FP19" s="223">
        <f>IFERROR(IF(RIGHT(VLOOKUP($A19,csapatok!$A:$NN,FP$320,FALSE),5)="Csere",VLOOKUP(LEFT(VLOOKUP($A19,csapatok!$A:$NN,FP$320,FALSE),LEN(VLOOKUP($A19,csapatok!$A:$NN,FP$320,FALSE))-6),'csapat-ranglista'!$A:$FP,FP$321,FALSE)/8,VLOOKUP(VLOOKUP($A19,csapatok!$A:$NN,FP$320,FALSE),'csapat-ranglista'!$A:$FP,FP$321,FALSE)/4),0)</f>
        <v>0</v>
      </c>
      <c r="FQ19" s="223">
        <f>IFERROR(IF(RIGHT(VLOOKUP($A19,csapatok!$A:$NN,FQ$320,FALSE),5)="Csere",VLOOKUP(LEFT(VLOOKUP($A19,csapatok!$A:$NN,FQ$320,FALSE),LEN(VLOOKUP($A19,csapatok!$A:$NN,FQ$320,FALSE))-6),'csapat-ranglista'!$A:$FP,FQ$321,FALSE)/8,VLOOKUP(VLOOKUP($A19,csapatok!$A:$NN,FQ$320,FALSE),'csapat-ranglista'!$A:$FP,FQ$321,FALSE)/4),0)</f>
        <v>0</v>
      </c>
      <c r="FR19" s="223">
        <f>IFERROR(IF(RIGHT(VLOOKUP($A19,csapatok!$A:$NN,FR$320,FALSE),5)="Csere",VLOOKUP(LEFT(VLOOKUP($A19,csapatok!$A:$NN,FR$320,FALSE),LEN(VLOOKUP($A19,csapatok!$A:$NN,FR$320,FALSE))-6),'csapat-ranglista'!$A:$FP,FR$321,FALSE)/8,VLOOKUP(VLOOKUP($A19,csapatok!$A:$NN,FR$320,FALSE),'csapat-ranglista'!$A:$FP,FR$321,FALSE)/4),0)</f>
        <v>0</v>
      </c>
      <c r="FS19" s="223">
        <f>IFERROR(IF(RIGHT(VLOOKUP($A19,csapatok!$A:$NN,FS$320,FALSE),5)="Csere",VLOOKUP(LEFT(VLOOKUP($A19,csapatok!$A:$NN,FS$320,FALSE),LEN(VLOOKUP($A19,csapatok!$A:$NN,FS$320,FALSE))-6),'csapat-ranglista'!$A:$FP,FS$321,FALSE)/8,VLOOKUP(VLOOKUP($A19,csapatok!$A:$NN,FS$320,FALSE),'csapat-ranglista'!$A:$FP,FS$321,FALSE)/4),0)</f>
        <v>9.377670733998519</v>
      </c>
      <c r="FT19" s="223">
        <f>IFERROR(IF(RIGHT(VLOOKUP($A19,csapatok!$A:$NN,FT$320,FALSE),5)="Csere",VLOOKUP(LEFT(VLOOKUP($A19,csapatok!$A:$NN,FT$320,FALSE),LEN(VLOOKUP($A19,csapatok!$A:$NN,FT$320,FALSE))-6),'csapat-ranglista'!$A:$FP,FT$321,FALSE)/8,VLOOKUP(VLOOKUP($A19,csapatok!$A:$NN,FT$320,FALSE),'csapat-ranglista'!$A:$FP,FT$321,FALSE)/4),0)</f>
        <v>0</v>
      </c>
      <c r="FU19" s="223">
        <f>IFERROR(IF(RIGHT(VLOOKUP($A19,csapatok!$A:$NN,FU$320,FALSE),5)="Csere",VLOOKUP(LEFT(VLOOKUP($A19,csapatok!$A:$NN,FU$320,FALSE),LEN(VLOOKUP($A19,csapatok!$A:$NN,FU$320,FALSE))-6),'csapat-ranglista'!$A:$FP,FU$321,FALSE)/8,VLOOKUP(VLOOKUP($A19,csapatok!$A:$NN,FU$320,FALSE),'csapat-ranglista'!$A:$FP,FU$321,FALSE)/4),0)</f>
        <v>0</v>
      </c>
      <c r="FV19" s="223">
        <f>IFERROR(IF(RIGHT(VLOOKUP($A19,csapatok!$A:$NN,FV$320,FALSE),5)="Csere",VLOOKUP(LEFT(VLOOKUP($A19,csapatok!$A:$NN,FV$320,FALSE),LEN(VLOOKUP($A19,csapatok!$A:$NN,FV$320,FALSE))-6),'csapat-ranglista'!$A:$FP,FV$321,FALSE)/8,VLOOKUP(VLOOKUP($A19,csapatok!$A:$NN,FV$320,FALSE),'csapat-ranglista'!$A:$FP,FV$321,FALSE)/4),0)</f>
        <v>0</v>
      </c>
      <c r="FW19" s="223">
        <f>IFERROR(IF(RIGHT(VLOOKUP($A19,csapatok!$A:$NN,FW$320,FALSE),5)="Csere",VLOOKUP(LEFT(VLOOKUP($A19,csapatok!$A:$NN,FW$320,FALSE),LEN(VLOOKUP($A19,csapatok!$A:$NN,FW$320,FALSE))-6),'csapat-ranglista'!$A:$FP,FW$321,FALSE)/8,VLOOKUP(VLOOKUP($A19,csapatok!$A:$NN,FW$320,FALSE),'csapat-ranglista'!$A:$FP,FW$321,FALSE)/4),0)</f>
        <v>0</v>
      </c>
      <c r="FX19" s="223">
        <f>IFERROR(IF(RIGHT(VLOOKUP($A19,csapatok!$A:$NN,FX$320,FALSE),5)="Csere",VLOOKUP(LEFT(VLOOKUP($A19,csapatok!$A:$NN,FX$320,FALSE),LEN(VLOOKUP($A19,csapatok!$A:$NN,FX$320,FALSE))-6),'csapat-ranglista'!$A:$FP,FX$321,FALSE)/8,VLOOKUP(VLOOKUP($A19,csapatok!$A:$NN,FX$320,FALSE),'csapat-ranglista'!$A:$FP,FX$321,FALSE)/4),0)</f>
        <v>0</v>
      </c>
      <c r="FY19" s="223">
        <f>IFERROR(IF(RIGHT(VLOOKUP($A19,csapatok!$A:$NN,FY$320,FALSE),5)="Csere",VLOOKUP(LEFT(VLOOKUP($A19,csapatok!$A:$NN,FY$320,FALSE),LEN(VLOOKUP($A19,csapatok!$A:$NN,FY$320,FALSE))-6),'csapat-ranglista'!$A:$FP,FY$321,FALSE)/8,VLOOKUP(VLOOKUP($A19,csapatok!$A:$NN,FY$320,FALSE),'csapat-ranglista'!$A:$FP,FY$321,FALSE)/4),0)</f>
        <v>0</v>
      </c>
      <c r="FZ19" s="223">
        <f>IFERROR(IF(RIGHT(VLOOKUP($A19,csapatok!$A:$NN,FZ$320,FALSE),5)="Csere",VLOOKUP(LEFT(VLOOKUP($A19,csapatok!$A:$NN,FZ$320,FALSE),LEN(VLOOKUP($A19,csapatok!$A:$NN,FZ$320,FALSE))-6),'csapat-ranglista'!$A:$FP,FZ$321,FALSE)/8,VLOOKUP(VLOOKUP($A19,csapatok!$A:$NN,FZ$320,FALSE),'csapat-ranglista'!$A:$FP,FZ$321,FALSE)/4),0)</f>
        <v>0</v>
      </c>
      <c r="GA19" s="223">
        <f>IFERROR(IF(RIGHT(VLOOKUP($A19,csapatok!$A:$NN,GA$320,FALSE),5)="Csere",VLOOKUP(LEFT(VLOOKUP($A19,csapatok!$A:$NN,GA$320,FALSE),LEN(VLOOKUP($A19,csapatok!$A:$NN,GA$320,FALSE))-6),'csapat-ranglista'!$A:$FP,GA$321,FALSE)/8,VLOOKUP(VLOOKUP($A19,csapatok!$A:$NN,GA$320,FALSE),'csapat-ranglista'!$A:$FP,GA$321,FALSE)/4),0)</f>
        <v>0</v>
      </c>
      <c r="GB19" s="223">
        <f>IFERROR(IF(RIGHT(VLOOKUP($A19,csapatok!$A:$NN,GB$320,FALSE),5)="Csere",VLOOKUP(LEFT(VLOOKUP($A19,csapatok!$A:$NN,GB$320,FALSE),LEN(VLOOKUP($A19,csapatok!$A:$NN,GB$320,FALSE))-6),'csapat-ranglista'!$A:$FP,GB$321,FALSE)/8,VLOOKUP(VLOOKUP($A19,csapatok!$A:$NN,GB$320,FALSE),'csapat-ranglista'!$A:$FP,GB$321,FALSE)/4),0)</f>
        <v>0</v>
      </c>
      <c r="GC19" s="223">
        <f>IFERROR(IF(RIGHT(VLOOKUP($A19,csapatok!$A:$NN,GC$320,FALSE),5)="Csere",VLOOKUP(LEFT(VLOOKUP($A19,csapatok!$A:$NN,GC$320,FALSE),LEN(VLOOKUP($A19,csapatok!$A:$NN,GC$320,FALSE))-6),'csapat-ranglista'!$A:$FP,GC$321,FALSE)/8,VLOOKUP(VLOOKUP($A19,csapatok!$A:$NN,GC$320,FALSE),'csapat-ranglista'!$A:$FP,GC$321,FALSE)/4),0)</f>
        <v>0</v>
      </c>
      <c r="GD19" s="247">
        <f>SUM(EQ19:GC19)</f>
        <v>94.030533602172596</v>
      </c>
    </row>
    <row r="20" spans="1:186">
      <c r="A20" s="32" t="s">
        <v>175</v>
      </c>
      <c r="B20" s="2">
        <v>32004</v>
      </c>
      <c r="C20" s="131" t="str">
        <f>IF(B20=0,"",IF(B20&lt;$C$1,"felnőtt","ifi"))</f>
        <v>felnőtt</v>
      </c>
      <c r="D20" s="32" t="s">
        <v>101</v>
      </c>
      <c r="E20" s="45">
        <v>13.9</v>
      </c>
      <c r="F20" s="32">
        <v>0</v>
      </c>
      <c r="G20" s="32">
        <v>0</v>
      </c>
      <c r="H20" s="32">
        <v>4.437495108237802</v>
      </c>
      <c r="I20" s="32">
        <v>0</v>
      </c>
      <c r="J20" s="32">
        <v>2.2427561975175481</v>
      </c>
      <c r="K20" s="32">
        <v>3.379457593929807</v>
      </c>
      <c r="L20" s="32">
        <v>0</v>
      </c>
      <c r="M20" s="32">
        <v>0</v>
      </c>
      <c r="N20" s="32">
        <v>0</v>
      </c>
      <c r="O20" s="32">
        <v>25.402538831902241</v>
      </c>
      <c r="P20" s="32">
        <v>0</v>
      </c>
      <c r="Q20" s="32">
        <v>0</v>
      </c>
      <c r="R20" s="32">
        <v>0</v>
      </c>
      <c r="S20" s="32">
        <v>12.4936553328288</v>
      </c>
      <c r="T20" s="32">
        <v>18.626517470140559</v>
      </c>
      <c r="U20" s="32">
        <v>0</v>
      </c>
      <c r="V20" s="32">
        <v>0</v>
      </c>
      <c r="W20" s="32">
        <v>0</v>
      </c>
      <c r="X20" s="32">
        <f>IFERROR(IF(RIGHT(VLOOKUP($A20,csapatok!$A:$BL,X$320,FALSE),5)="Csere",VLOOKUP(LEFT(VLOOKUP($A20,csapatok!$A:$BL,X$320,FALSE),LEN(VLOOKUP($A20,csapatok!$A:$BL,X$320,FALSE))-6),'csapat-ranglista'!$A:$FP,X$321,FALSE)/8,VLOOKUP(VLOOKUP($A20,csapatok!$A:$BL,X$320,FALSE),'csapat-ranglista'!$A:$FP,X$321,FALSE)/4),0)</f>
        <v>0</v>
      </c>
      <c r="Y20" s="32">
        <f>IFERROR(IF(RIGHT(VLOOKUP($A20,csapatok!$A:$BL,Y$320,FALSE),5)="Csere",VLOOKUP(LEFT(VLOOKUP($A20,csapatok!$A:$BL,Y$320,FALSE),LEN(VLOOKUP($A20,csapatok!$A:$BL,Y$320,FALSE))-6),'csapat-ranglista'!$A:$FP,Y$321,FALSE)/8,VLOOKUP(VLOOKUP($A20,csapatok!$A:$BL,Y$320,FALSE),'csapat-ranglista'!$A:$FP,Y$321,FALSE)/4),0)</f>
        <v>0</v>
      </c>
      <c r="Z20" s="32">
        <f>IFERROR(IF(RIGHT(VLOOKUP($A20,csapatok!$A:$BL,Z$320,FALSE),5)="Csere",VLOOKUP(LEFT(VLOOKUP($A20,csapatok!$A:$BL,Z$320,FALSE),LEN(VLOOKUP($A20,csapatok!$A:$BL,Z$320,FALSE))-6),'csapat-ranglista'!$A:$FP,Z$321,FALSE)/8,VLOOKUP(VLOOKUP($A20,csapatok!$A:$BL,Z$320,FALSE),'csapat-ranglista'!$A:$FP,Z$321,FALSE)/4),0)</f>
        <v>0</v>
      </c>
      <c r="AA20" s="32">
        <f>IFERROR(IF(RIGHT(VLOOKUP($A20,csapatok!$A:$BL,AA$320,FALSE),5)="Csere",VLOOKUP(LEFT(VLOOKUP($A20,csapatok!$A:$BL,AA$320,FALSE),LEN(VLOOKUP($A20,csapatok!$A:$BL,AA$320,FALSE))-6),'csapat-ranglista'!$A:$FP,AA$321,FALSE)/8,VLOOKUP(VLOOKUP($A20,csapatok!$A:$BL,AA$320,FALSE),'csapat-ranglista'!$A:$FP,AA$321,FALSE)/4),0)</f>
        <v>0</v>
      </c>
      <c r="AB20" s="223">
        <f>IFERROR(IF(RIGHT(VLOOKUP($A20,csapatok!$A:$BL,AB$320,FALSE),5)="Csere",VLOOKUP(LEFT(VLOOKUP($A20,csapatok!$A:$BL,AB$320,FALSE),LEN(VLOOKUP($A20,csapatok!$A:$BL,AB$320,FALSE))-6),'csapat-ranglista'!$A:$FP,AB$321,FALSE)/8,VLOOKUP(VLOOKUP($A20,csapatok!$A:$BL,AB$320,FALSE),'csapat-ranglista'!$A:$FP,AB$321,FALSE)/4),0)</f>
        <v>18.104431619376509</v>
      </c>
      <c r="AC20" s="223">
        <f>IFERROR(IF(RIGHT(VLOOKUP($A20,csapatok!$A:$BL,AC$320,FALSE),5)="Csere",VLOOKUP(LEFT(VLOOKUP($A20,csapatok!$A:$BL,AC$320,FALSE),LEN(VLOOKUP($A20,csapatok!$A:$BL,AC$320,FALSE))-6),'csapat-ranglista'!$A:$FP,AC$321,FALSE)/8,VLOOKUP(VLOOKUP($A20,csapatok!$A:$BL,AC$320,FALSE),'csapat-ranglista'!$A:$FP,AC$321,FALSE)/4),0)</f>
        <v>0</v>
      </c>
      <c r="AD20" s="223">
        <f>IFERROR(IF(RIGHT(VLOOKUP($A20,csapatok!$A:$BL,AD$320,FALSE),5)="Csere",VLOOKUP(LEFT(VLOOKUP($A20,csapatok!$A:$BL,AD$320,FALSE),LEN(VLOOKUP($A20,csapatok!$A:$BL,AD$320,FALSE))-6),'csapat-ranglista'!$A:$FP,AD$321,FALSE)/8,VLOOKUP(VLOOKUP($A20,csapatok!$A:$BL,AD$320,FALSE),'csapat-ranglista'!$A:$FP,AD$321,FALSE)/4),0)</f>
        <v>0</v>
      </c>
      <c r="AE20" s="223">
        <f>IFERROR(IF(RIGHT(VLOOKUP($A20,csapatok!$A:$BL,AE$320,FALSE),5)="Csere",VLOOKUP(LEFT(VLOOKUP($A20,csapatok!$A:$BL,AE$320,FALSE),LEN(VLOOKUP($A20,csapatok!$A:$BL,AE$320,FALSE))-6),'csapat-ranglista'!$A:$FP,AE$321,FALSE)/8,VLOOKUP(VLOOKUP($A20,csapatok!$A:$BL,AE$320,FALSE),'csapat-ranglista'!$A:$FP,AE$321,FALSE)/4),0)</f>
        <v>0</v>
      </c>
      <c r="AF20" s="223">
        <f>IFERROR(IF(RIGHT(VLOOKUP($A20,csapatok!$A:$BL,AF$320,FALSE),5)="Csere",VLOOKUP(LEFT(VLOOKUP($A20,csapatok!$A:$BL,AF$320,FALSE),LEN(VLOOKUP($A20,csapatok!$A:$BL,AF$320,FALSE))-6),'csapat-ranglista'!$A:$FP,AF$321,FALSE)/8,VLOOKUP(VLOOKUP($A20,csapatok!$A:$BL,AF$320,FALSE),'csapat-ranglista'!$A:$FP,AF$321,FALSE)/4),0)</f>
        <v>0</v>
      </c>
      <c r="AG20" s="223">
        <f>IFERROR(IF(RIGHT(VLOOKUP($A20,csapatok!$A:$BL,AG$320,FALSE),5)="Csere",VLOOKUP(LEFT(VLOOKUP($A20,csapatok!$A:$BL,AG$320,FALSE),LEN(VLOOKUP($A20,csapatok!$A:$BL,AG$320,FALSE))-6),'csapat-ranglista'!$A:$FP,AG$321,FALSE)/8,VLOOKUP(VLOOKUP($A20,csapatok!$A:$BL,AG$320,FALSE),'csapat-ranglista'!$A:$FP,AG$321,FALSE)/4),0)</f>
        <v>22.043881960680334</v>
      </c>
      <c r="AH20" s="223">
        <f>IFERROR(IF(RIGHT(VLOOKUP($A20,csapatok!$A:$BL,AH$320,FALSE),5)="Csere",VLOOKUP(LEFT(VLOOKUP($A20,csapatok!$A:$BL,AH$320,FALSE),LEN(VLOOKUP($A20,csapatok!$A:$BL,AH$320,FALSE))-6),'csapat-ranglista'!$A:$FP,AH$321,FALSE)/8,VLOOKUP(VLOOKUP($A20,csapatok!$A:$BL,AH$320,FALSE),'csapat-ranglista'!$A:$FP,AH$321,FALSE)/4),0)</f>
        <v>0</v>
      </c>
      <c r="AI20" s="223">
        <f>IFERROR(IF(RIGHT(VLOOKUP($A20,csapatok!$A:$BL,AI$320,FALSE),5)="Csere",VLOOKUP(LEFT(VLOOKUP($A20,csapatok!$A:$BL,AI$320,FALSE),LEN(VLOOKUP($A20,csapatok!$A:$BL,AI$320,FALSE))-6),'csapat-ranglista'!$A:$FP,AI$321,FALSE)/8,VLOOKUP(VLOOKUP($A20,csapatok!$A:$BL,AI$320,FALSE),'csapat-ranglista'!$A:$FP,AI$321,FALSE)/4),0)</f>
        <v>34.122716809193577</v>
      </c>
      <c r="AJ20" s="223">
        <f>IFERROR(IF(RIGHT(VLOOKUP($A20,csapatok!$A:$BL,AJ$320,FALSE),5)="Csere",VLOOKUP(LEFT(VLOOKUP($A20,csapatok!$A:$BL,AJ$320,FALSE),LEN(VLOOKUP($A20,csapatok!$A:$BL,AJ$320,FALSE))-6),'csapat-ranglista'!$A:$FP,AJ$321,FALSE)/8,VLOOKUP(VLOOKUP($A20,csapatok!$A:$BL,AJ$320,FALSE),'csapat-ranglista'!$A:$FP,AJ$321,FALSE)/2),0)</f>
        <v>0</v>
      </c>
      <c r="AK20" s="223">
        <f>IFERROR(IF(RIGHT(VLOOKUP($A20,csapatok!$A:$CN,AK$320,FALSE),5)="Csere",VLOOKUP(LEFT(VLOOKUP($A20,csapatok!$A:$CN,AK$320,FALSE),LEN(VLOOKUP($A20,csapatok!$A:$CN,AK$320,FALSE))-6),'csapat-ranglista'!$A:$FP,AK$321,FALSE)/8,VLOOKUP(VLOOKUP($A20,csapatok!$A:$CN,AK$320,FALSE),'csapat-ranglista'!$A:$FP,AK$321,FALSE)/4),0)</f>
        <v>0</v>
      </c>
      <c r="AL20" s="223">
        <f>IFERROR(IF(RIGHT(VLOOKUP($A20,csapatok!$A:$CN,AL$320,FALSE),5)="Csere",VLOOKUP(LEFT(VLOOKUP($A20,csapatok!$A:$CN,AL$320,FALSE),LEN(VLOOKUP($A20,csapatok!$A:$CN,AL$320,FALSE))-6),'csapat-ranglista'!$A:$FP,AL$321,FALSE)/8,VLOOKUP(VLOOKUP($A20,csapatok!$A:$CN,AL$320,FALSE),'csapat-ranglista'!$A:$FP,AL$321,FALSE)/4),0)</f>
        <v>11.950544240949181</v>
      </c>
      <c r="AM20" s="223">
        <f>IFERROR(IF(RIGHT(VLOOKUP($A20,csapatok!$A:$CN,AM$320,FALSE),5)="Csere",VLOOKUP(LEFT(VLOOKUP($A20,csapatok!$A:$CN,AM$320,FALSE),LEN(VLOOKUP($A20,csapatok!$A:$CN,AM$320,FALSE))-6),'csapat-ranglista'!$A:$FP,AM$321,FALSE)/8,VLOOKUP(VLOOKUP($A20,csapatok!$A:$CN,AM$320,FALSE),'csapat-ranglista'!$A:$FP,AM$321,FALSE)/4),0)</f>
        <v>0</v>
      </c>
      <c r="AN20" s="223">
        <f>IFERROR(IF(RIGHT(VLOOKUP($A20,csapatok!$A:$CN,AN$320,FALSE),5)="Csere",VLOOKUP(LEFT(VLOOKUP($A20,csapatok!$A:$CN,AN$320,FALSE),LEN(VLOOKUP($A20,csapatok!$A:$CN,AN$320,FALSE))-6),'csapat-ranglista'!$A:$FP,AN$321,FALSE)/8,VLOOKUP(VLOOKUP($A20,csapatok!$A:$CN,AN$320,FALSE),'csapat-ranglista'!$A:$FP,AN$321,FALSE)/4),0)</f>
        <v>0</v>
      </c>
      <c r="AO20" s="223">
        <f>IFERROR(IF(RIGHT(VLOOKUP($A20,csapatok!$A:$CN,AO$320,FALSE),5)="Csere",VLOOKUP(LEFT(VLOOKUP($A20,csapatok!$A:$CN,AO$320,FALSE),LEN(VLOOKUP($A20,csapatok!$A:$CN,AO$320,FALSE))-6),'csapat-ranglista'!$A:$FP,AO$321,FALSE)/8,VLOOKUP(VLOOKUP($A20,csapatok!$A:$CN,AO$320,FALSE),'csapat-ranglista'!$A:$FP,AO$321,FALSE)/4),0)</f>
        <v>0</v>
      </c>
      <c r="AP20" s="223">
        <f>IFERROR(IF(RIGHT(VLOOKUP($A20,csapatok!$A:$CN,AP$320,FALSE),5)="Csere",VLOOKUP(LEFT(VLOOKUP($A20,csapatok!$A:$CN,AP$320,FALSE),LEN(VLOOKUP($A20,csapatok!$A:$CN,AP$320,FALSE))-6),'csapat-ranglista'!$A:$FP,AP$321,FALSE)/8,VLOOKUP(VLOOKUP($A20,csapatok!$A:$CN,AP$320,FALSE),'csapat-ranglista'!$A:$FP,AP$321,FALSE)/4),0)</f>
        <v>0</v>
      </c>
      <c r="AQ20" s="223">
        <f>IFERROR(IF(RIGHT(VLOOKUP($A20,csapatok!$A:$CN,AQ$320,FALSE),5)="Csere",VLOOKUP(LEFT(VLOOKUP($A20,csapatok!$A:$CN,AQ$320,FALSE),LEN(VLOOKUP($A20,csapatok!$A:$CN,AQ$320,FALSE))-6),'csapat-ranglista'!$A:$FP,AQ$321,FALSE)/8,VLOOKUP(VLOOKUP($A20,csapatok!$A:$CN,AQ$320,FALSE),'csapat-ranglista'!$A:$FP,AQ$321,FALSE)/4),0)</f>
        <v>0</v>
      </c>
      <c r="AR20" s="223">
        <f>IFERROR(IF(RIGHT(VLOOKUP($A20,csapatok!$A:$CN,AR$320,FALSE),5)="Csere",VLOOKUP(LEFT(VLOOKUP($A20,csapatok!$A:$CN,AR$320,FALSE),LEN(VLOOKUP($A20,csapatok!$A:$CN,AR$320,FALSE))-6),'csapat-ranglista'!$A:$FP,AR$321,FALSE)/8,VLOOKUP(VLOOKUP($A20,csapatok!$A:$CN,AR$320,FALSE),'csapat-ranglista'!$A:$FP,AR$321,FALSE)/4),0)</f>
        <v>0</v>
      </c>
      <c r="AS20" s="223">
        <f>IFERROR(IF(RIGHT(VLOOKUP($A20,csapatok!$A:$CN,AS$320,FALSE),5)="Csere",VLOOKUP(LEFT(VLOOKUP($A20,csapatok!$A:$CN,AS$320,FALSE),LEN(VLOOKUP($A20,csapatok!$A:$CN,AS$320,FALSE))-6),'csapat-ranglista'!$A:$FP,AS$321,FALSE)/8,VLOOKUP(VLOOKUP($A20,csapatok!$A:$CN,AS$320,FALSE),'csapat-ranglista'!$A:$FP,AS$321,FALSE)/4),0)</f>
        <v>0</v>
      </c>
      <c r="AT20" s="223">
        <f>IFERROR(IF(RIGHT(VLOOKUP($A20,csapatok!$A:$CN,AT$320,FALSE),5)="Csere",VLOOKUP(LEFT(VLOOKUP($A20,csapatok!$A:$CN,AT$320,FALSE),LEN(VLOOKUP($A20,csapatok!$A:$CN,AT$320,FALSE))-6),'csapat-ranglista'!$A:$FP,AT$321,FALSE)/8,VLOOKUP(VLOOKUP($A20,csapatok!$A:$CN,AT$320,FALSE),'csapat-ranglista'!$A:$FP,AT$321,FALSE)/4),0)</f>
        <v>32.932285258020073</v>
      </c>
      <c r="AU20" s="223">
        <f>IFERROR(IF(RIGHT(VLOOKUP($A20,csapatok!$A:$CN,AU$320,FALSE),5)="Csere",VLOOKUP(LEFT(VLOOKUP($A20,csapatok!$A:$CN,AU$320,FALSE),LEN(VLOOKUP($A20,csapatok!$A:$CN,AU$320,FALSE))-6),'csapat-ranglista'!$A:$FP,AU$321,FALSE)/8,VLOOKUP(VLOOKUP($A20,csapatok!$A:$CN,AU$320,FALSE),'csapat-ranglista'!$A:$FP,AU$321,FALSE)/4),0)</f>
        <v>0</v>
      </c>
      <c r="AV20" s="223">
        <f>IFERROR(IF(RIGHT(VLOOKUP($A20,csapatok!$A:$CN,AV$320,FALSE),5)="Csere",VLOOKUP(LEFT(VLOOKUP($A20,csapatok!$A:$CN,AV$320,FALSE),LEN(VLOOKUP($A20,csapatok!$A:$CN,AV$320,FALSE))-6),'csapat-ranglista'!$A:$FP,AV$321,FALSE)/8,VLOOKUP(VLOOKUP($A20,csapatok!$A:$CN,AV$320,FALSE),'csapat-ranglista'!$A:$FP,AV$321,FALSE)/4),0)</f>
        <v>0</v>
      </c>
      <c r="AW20" s="223">
        <f>IFERROR(IF(RIGHT(VLOOKUP($A20,csapatok!$A:$CN,AW$320,FALSE),5)="Csere",VLOOKUP(LEFT(VLOOKUP($A20,csapatok!$A:$CN,AW$320,FALSE),LEN(VLOOKUP($A20,csapatok!$A:$CN,AW$320,FALSE))-6),'csapat-ranglista'!$A:$FP,AW$321,FALSE)/8,VLOOKUP(VLOOKUP($A20,csapatok!$A:$CN,AW$320,FALSE),'csapat-ranglista'!$A:$FP,AW$321,FALSE)/4),0)</f>
        <v>0</v>
      </c>
      <c r="AX20" s="223">
        <f>IFERROR(IF(RIGHT(VLOOKUP($A20,csapatok!$A:$CN,AX$320,FALSE),5)="Csere",VLOOKUP(LEFT(VLOOKUP($A20,csapatok!$A:$CN,AX$320,FALSE),LEN(VLOOKUP($A20,csapatok!$A:$CN,AX$320,FALSE))-6),'csapat-ranglista'!$A:$FP,AX$321,FALSE)/8,VLOOKUP(VLOOKUP($A20,csapatok!$A:$CN,AX$320,FALSE),'csapat-ranglista'!$A:$FP,AX$321,FALSE)/4),0)</f>
        <v>0</v>
      </c>
      <c r="AY20" s="223">
        <f>IFERROR(IF(RIGHT(VLOOKUP($A20,csapatok!$A:$NN,AY$320,FALSE),5)="Csere",VLOOKUP(LEFT(VLOOKUP($A20,csapatok!$A:$NN,AY$320,FALSE),LEN(VLOOKUP($A20,csapatok!$A:$NN,AY$320,FALSE))-6),'csapat-ranglista'!$A:$FP,AY$321,FALSE)/8,VLOOKUP(VLOOKUP($A20,csapatok!$A:$NN,AY$320,FALSE),'csapat-ranglista'!$A:$FP,AY$321,FALSE)/4),0)</f>
        <v>0</v>
      </c>
      <c r="AZ20" s="223">
        <f>IFERROR(IF(RIGHT(VLOOKUP($A20,csapatok!$A:$NN,AZ$320,FALSE),5)="Csere",VLOOKUP(LEFT(VLOOKUP($A20,csapatok!$A:$NN,AZ$320,FALSE),LEN(VLOOKUP($A20,csapatok!$A:$NN,AZ$320,FALSE))-6),'csapat-ranglista'!$A:$FP,AZ$321,FALSE)/8,VLOOKUP(VLOOKUP($A20,csapatok!$A:$NN,AZ$320,FALSE),'csapat-ranglista'!$A:$FP,AZ$321,FALSE)/4),0)</f>
        <v>0</v>
      </c>
      <c r="BA20" s="223">
        <f>IFERROR(IF(RIGHT(VLOOKUP($A20,csapatok!$A:$NN,BA$320,FALSE),5)="Csere",VLOOKUP(LEFT(VLOOKUP($A20,csapatok!$A:$NN,BA$320,FALSE),LEN(VLOOKUP($A20,csapatok!$A:$NN,BA$320,FALSE))-6),'csapat-ranglista'!$A:$FP,BA$321,FALSE)/8,VLOOKUP(VLOOKUP($A20,csapatok!$A:$NN,BA$320,FALSE),'csapat-ranglista'!$A:$FP,BA$321,FALSE)/4),0)</f>
        <v>8.4426913385584577</v>
      </c>
      <c r="BB20" s="223">
        <f>IFERROR(IF(RIGHT(VLOOKUP($A20,csapatok!$A:$NN,BB$320,FALSE),5)="Csere",VLOOKUP(LEFT(VLOOKUP($A20,csapatok!$A:$NN,BB$320,FALSE),LEN(VLOOKUP($A20,csapatok!$A:$NN,BB$320,FALSE))-6),'csapat-ranglista'!$A:$FP,BB$321,FALSE)/8,VLOOKUP(VLOOKUP($A20,csapatok!$A:$NN,BB$320,FALSE),'csapat-ranglista'!$A:$FP,BB$321,FALSE)/4),0)</f>
        <v>0</v>
      </c>
      <c r="BC20" s="224">
        <f>versenyek!$ES$11*IFERROR(VLOOKUP(VLOOKUP($A20,versenyek!ER:ET,3,FALSE),szabalyok!$A$16:$B$23,2,FALSE)/4,0)</f>
        <v>0</v>
      </c>
      <c r="BD20" s="224">
        <f>versenyek!$EV$11*IFERROR(VLOOKUP(VLOOKUP($A20,versenyek!EU:EW,3,FALSE),szabalyok!$A$16:$B$23,2,FALSE)/4,0)</f>
        <v>0</v>
      </c>
      <c r="BE20" s="223">
        <f>IFERROR(IF(RIGHT(VLOOKUP($A20,csapatok!$A:$NN,BE$320,FALSE),5)="Csere",VLOOKUP(LEFT(VLOOKUP($A20,csapatok!$A:$NN,BE$320,FALSE),LEN(VLOOKUP($A20,csapatok!$A:$NN,BE$320,FALSE))-6),'csapat-ranglista'!$A:$FP,BE$321,FALSE)/8,VLOOKUP(VLOOKUP($A20,csapatok!$A:$NN,BE$320,FALSE),'csapat-ranglista'!$A:$FP,BE$321,FALSE)/4),0)</f>
        <v>0</v>
      </c>
      <c r="BF20" s="223">
        <f>IFERROR(IF(RIGHT(VLOOKUP($A20,csapatok!$A:$NN,BF$320,FALSE),5)="Csere",VLOOKUP(LEFT(VLOOKUP($A20,csapatok!$A:$NN,BF$320,FALSE),LEN(VLOOKUP($A20,csapatok!$A:$NN,BF$320,FALSE))-6),'csapat-ranglista'!$A:$FP,BF$321,FALSE)/8,VLOOKUP(VLOOKUP($A20,csapatok!$A:$NN,BF$320,FALSE),'csapat-ranglista'!$A:$FP,BF$321,FALSE)/4),0)</f>
        <v>0</v>
      </c>
      <c r="BG20" s="223">
        <f>IFERROR(IF(RIGHT(VLOOKUP($A20,csapatok!$A:$NN,BG$320,FALSE),5)="Csere",VLOOKUP(LEFT(VLOOKUP($A20,csapatok!$A:$NN,BG$320,FALSE),LEN(VLOOKUP($A20,csapatok!$A:$NN,BG$320,FALSE))-6),'csapat-ranglista'!$A:$FP,BG$321,FALSE)/8,VLOOKUP(VLOOKUP($A20,csapatok!$A:$NN,BG$320,FALSE),'csapat-ranglista'!$A:$FP,BG$321,FALSE)/4),0)</f>
        <v>0</v>
      </c>
      <c r="BH20" s="223">
        <f>IFERROR(IF(RIGHT(VLOOKUP($A20,csapatok!$A:$NN,BH$320,FALSE),5)="Csere",VLOOKUP(LEFT(VLOOKUP($A20,csapatok!$A:$NN,BH$320,FALSE),LEN(VLOOKUP($A20,csapatok!$A:$NN,BH$320,FALSE))-6),'csapat-ranglista'!$A:$FP,BH$321,FALSE)/8,VLOOKUP(VLOOKUP($A20,csapatok!$A:$NN,BH$320,FALSE),'csapat-ranglista'!$A:$FP,BH$321,FALSE)/4),0)</f>
        <v>0</v>
      </c>
      <c r="BI20" s="223">
        <f>IFERROR(IF(RIGHT(VLOOKUP($A20,csapatok!$A:$NN,BI$320,FALSE),5)="Csere",VLOOKUP(LEFT(VLOOKUP($A20,csapatok!$A:$NN,BI$320,FALSE),LEN(VLOOKUP($A20,csapatok!$A:$NN,BI$320,FALSE))-6),'csapat-ranglista'!$A:$FP,BI$321,FALSE)/8,VLOOKUP(VLOOKUP($A20,csapatok!$A:$NN,BI$320,FALSE),'csapat-ranglista'!$A:$FP,BI$321,FALSE)/4),0)</f>
        <v>0</v>
      </c>
      <c r="BJ20" s="223">
        <f>IFERROR(IF(RIGHT(VLOOKUP($A20,csapatok!$A:$NN,BJ$320,FALSE),5)="Csere",VLOOKUP(LEFT(VLOOKUP($A20,csapatok!$A:$NN,BJ$320,FALSE),LEN(VLOOKUP($A20,csapatok!$A:$NN,BJ$320,FALSE))-6),'csapat-ranglista'!$A:$FP,BJ$321,FALSE)/8,VLOOKUP(VLOOKUP($A20,csapatok!$A:$NN,BJ$320,FALSE),'csapat-ranglista'!$A:$FP,BJ$321,FALSE)/4),0)</f>
        <v>0</v>
      </c>
      <c r="BK20" s="223">
        <f>IFERROR(IF(RIGHT(VLOOKUP($A20,csapatok!$A:$NN,BK$320,FALSE),5)="Csere",VLOOKUP(LEFT(VLOOKUP($A20,csapatok!$A:$NN,BK$320,FALSE),LEN(VLOOKUP($A20,csapatok!$A:$NN,BK$320,FALSE))-6),'csapat-ranglista'!$A:$FP,BK$321,FALSE)/8,VLOOKUP(VLOOKUP($A20,csapatok!$A:$NN,BK$320,FALSE),'csapat-ranglista'!$A:$FP,BK$321,FALSE)/4),0)</f>
        <v>0</v>
      </c>
      <c r="BL20" s="223">
        <f>IFERROR(IF(RIGHT(VLOOKUP($A20,csapatok!$A:$NN,BL$320,FALSE),5)="Csere",VLOOKUP(LEFT(VLOOKUP($A20,csapatok!$A:$NN,BL$320,FALSE),LEN(VLOOKUP($A20,csapatok!$A:$NN,BL$320,FALSE))-6),'csapat-ranglista'!$A:$FP,BL$321,FALSE)/8,VLOOKUP(VLOOKUP($A20,csapatok!$A:$NN,BL$320,FALSE),'csapat-ranglista'!$A:$FP,BL$321,FALSE)/4),0)</f>
        <v>27.619346324155668</v>
      </c>
      <c r="BM20" s="223">
        <f>IFERROR(IF(RIGHT(VLOOKUP($A20,csapatok!$A:$NN,BM$320,FALSE),5)="Csere",VLOOKUP(LEFT(VLOOKUP($A20,csapatok!$A:$NN,BM$320,FALSE),LEN(VLOOKUP($A20,csapatok!$A:$NN,BM$320,FALSE))-6),'csapat-ranglista'!$A:$FP,BM$321,FALSE)/8,VLOOKUP(VLOOKUP($A20,csapatok!$A:$NN,BM$320,FALSE),'csapat-ranglista'!$A:$FP,BM$321,FALSE)/4),0)</f>
        <v>0</v>
      </c>
      <c r="BN20" s="223">
        <f>IFERROR(IF(RIGHT(VLOOKUP($A20,csapatok!$A:$NN,BN$320,FALSE),5)="Csere",VLOOKUP(LEFT(VLOOKUP($A20,csapatok!$A:$NN,BN$320,FALSE),LEN(VLOOKUP($A20,csapatok!$A:$NN,BN$320,FALSE))-6),'csapat-ranglista'!$A:$FP,BN$321,FALSE)/8,VLOOKUP(VLOOKUP($A20,csapatok!$A:$NN,BN$320,FALSE),'csapat-ranglista'!$A:$FP,BN$321,FALSE)/4),0)</f>
        <v>0</v>
      </c>
      <c r="BO20" s="223">
        <f>IFERROR(IF(RIGHT(VLOOKUP($A20,csapatok!$A:$NN,BO$320,FALSE),5)="Csere",VLOOKUP(LEFT(VLOOKUP($A20,csapatok!$A:$NN,BO$320,FALSE),LEN(VLOOKUP($A20,csapatok!$A:$NN,BO$320,FALSE))-6),'csapat-ranglista'!$A:$FP,BO$321,FALSE)/8,VLOOKUP(VLOOKUP($A20,csapatok!$A:$NN,BO$320,FALSE),'csapat-ranglista'!$A:$FP,BO$321,FALSE)/4),0)</f>
        <v>0</v>
      </c>
      <c r="BP20" s="223">
        <f>IFERROR(IF(RIGHT(VLOOKUP($A20,csapatok!$A:$NN,BP$320,FALSE),5)="Csere",VLOOKUP(LEFT(VLOOKUP($A20,csapatok!$A:$NN,BP$320,FALSE),LEN(VLOOKUP($A20,csapatok!$A:$NN,BP$320,FALSE))-6),'csapat-ranglista'!$A:$FP,BP$321,FALSE)/8,VLOOKUP(VLOOKUP($A20,csapatok!$A:$NN,BP$320,FALSE),'csapat-ranglista'!$A:$FP,BP$321,FALSE)/4),0)</f>
        <v>0</v>
      </c>
      <c r="BQ20" s="223">
        <f>IFERROR(IF(RIGHT(VLOOKUP($A20,csapatok!$A:$NN,BQ$320,FALSE),5)="Csere",VLOOKUP(LEFT(VLOOKUP($A20,csapatok!$A:$NN,BQ$320,FALSE),LEN(VLOOKUP($A20,csapatok!$A:$NN,BQ$320,FALSE))-6),'csapat-ranglista'!$A:$FP,BQ$321,FALSE)/8,VLOOKUP(VLOOKUP($A20,csapatok!$A:$NN,BQ$320,FALSE),'csapat-ranglista'!$A:$FP,BQ$321,FALSE)/4),0)</f>
        <v>0</v>
      </c>
      <c r="BR20" s="223">
        <f>IFERROR(IF(RIGHT(VLOOKUP($A20,csapatok!$A:$NN,BR$320,FALSE),5)="Csere",VLOOKUP(LEFT(VLOOKUP($A20,csapatok!$A:$NN,BR$320,FALSE),LEN(VLOOKUP($A20,csapatok!$A:$NN,BR$320,FALSE))-6),'csapat-ranglista'!$A:$FP,BR$321,FALSE)/8,VLOOKUP(VLOOKUP($A20,csapatok!$A:$NN,BR$320,FALSE),'csapat-ranglista'!$A:$FP,BR$321,FALSE)/4),0)</f>
        <v>0</v>
      </c>
      <c r="BS20" s="223">
        <f>IFERROR(IF(RIGHT(VLOOKUP($A20,csapatok!$A:$NN,BS$320,FALSE),5)="Csere",VLOOKUP(LEFT(VLOOKUP($A20,csapatok!$A:$NN,BS$320,FALSE),LEN(VLOOKUP($A20,csapatok!$A:$NN,BS$320,FALSE))-6),'csapat-ranglista'!$A:$FP,BS$321,FALSE)/8,VLOOKUP(VLOOKUP($A20,csapatok!$A:$NN,BS$320,FALSE),'csapat-ranglista'!$A:$FP,BS$321,FALSE)/4),0)</f>
        <v>0</v>
      </c>
      <c r="BT20" s="223">
        <f>IFERROR(IF(RIGHT(VLOOKUP($A20,csapatok!$A:$NN,BT$320,FALSE),5)="Csere",VLOOKUP(LEFT(VLOOKUP($A20,csapatok!$A:$NN,BT$320,FALSE),LEN(VLOOKUP($A20,csapatok!$A:$NN,BT$320,FALSE))-6),'csapat-ranglista'!$A:$FP,BT$321,FALSE)/8,VLOOKUP(VLOOKUP($A20,csapatok!$A:$NN,BT$320,FALSE),'csapat-ranglista'!$A:$FP,BT$321,FALSE)/4),0)</f>
        <v>0</v>
      </c>
      <c r="BU20" s="223">
        <f>IFERROR(IF(RIGHT(VLOOKUP($A20,csapatok!$A:$NN,BU$320,FALSE),5)="Csere",VLOOKUP(LEFT(VLOOKUP($A20,csapatok!$A:$NN,BU$320,FALSE),LEN(VLOOKUP($A20,csapatok!$A:$NN,BU$320,FALSE))-6),'csapat-ranglista'!$A:$FP,BU$321,FALSE)/8,VLOOKUP(VLOOKUP($A20,csapatok!$A:$NN,BU$320,FALSE),'csapat-ranglista'!$A:$FP,BU$321,FALSE)/4),0)</f>
        <v>6.7032859508663014</v>
      </c>
      <c r="BV20" s="223">
        <f>IFERROR(IF(RIGHT(VLOOKUP($A20,csapatok!$A:$NN,BV$320,FALSE),5)="Csere",VLOOKUP(LEFT(VLOOKUP($A20,csapatok!$A:$NN,BV$320,FALSE),LEN(VLOOKUP($A20,csapatok!$A:$NN,BV$320,FALSE))-6),'csapat-ranglista'!$A:$FP,BV$321,FALSE)/8,VLOOKUP(VLOOKUP($A20,csapatok!$A:$NN,BV$320,FALSE),'csapat-ranglista'!$A:$FP,BV$321,FALSE)/4),0)</f>
        <v>0</v>
      </c>
      <c r="BW20" s="223">
        <f>IFERROR(IF(RIGHT(VLOOKUP($A20,csapatok!$A:$NN,BW$320,FALSE),5)="Csere",VLOOKUP(LEFT(VLOOKUP($A20,csapatok!$A:$NN,BW$320,FALSE),LEN(VLOOKUP($A20,csapatok!$A:$NN,BW$320,FALSE))-6),'csapat-ranglista'!$A:$FP,BW$321,FALSE)/8,VLOOKUP(VLOOKUP($A20,csapatok!$A:$NN,BW$320,FALSE),'csapat-ranglista'!$A:$FP,BW$321,FALSE)/4),0)</f>
        <v>0</v>
      </c>
      <c r="BX20" s="223">
        <f>IFERROR(IF(RIGHT(VLOOKUP($A20,csapatok!$A:$NN,BX$320,FALSE),5)="Csere",VLOOKUP(LEFT(VLOOKUP($A20,csapatok!$A:$NN,BX$320,FALSE),LEN(VLOOKUP($A20,csapatok!$A:$NN,BX$320,FALSE))-6),'csapat-ranglista'!$A:$FP,BX$321,FALSE)/8,VLOOKUP(VLOOKUP($A20,csapatok!$A:$NN,BX$320,FALSE),'csapat-ranglista'!$A:$FP,BX$321,FALSE)/4),0)</f>
        <v>0</v>
      </c>
      <c r="BY20" s="223">
        <f>IFERROR(IF(RIGHT(VLOOKUP($A20,csapatok!$A:$NN,BY$320,FALSE),5)="Csere",VLOOKUP(LEFT(VLOOKUP($A20,csapatok!$A:$NN,BY$320,FALSE),LEN(VLOOKUP($A20,csapatok!$A:$NN,BY$320,FALSE))-6),'csapat-ranglista'!$A:$FP,BY$321,FALSE)/8,VLOOKUP(VLOOKUP($A20,csapatok!$A:$NN,BY$320,FALSE),'csapat-ranglista'!$A:$FP,BY$321,FALSE)/4),0)</f>
        <v>85.043985684810082</v>
      </c>
      <c r="BZ20" s="223">
        <f>IFERROR(IF(RIGHT(VLOOKUP($A20,csapatok!$A:$NN,BZ$320,FALSE),5)="Csere",VLOOKUP(LEFT(VLOOKUP($A20,csapatok!$A:$NN,BZ$320,FALSE),LEN(VLOOKUP($A20,csapatok!$A:$NN,BZ$320,FALSE))-6),'csapat-ranglista'!$A:$FP,BZ$321,FALSE)/8,VLOOKUP(VLOOKUP($A20,csapatok!$A:$NN,BZ$320,FALSE),'csapat-ranglista'!$A:$FP,BZ$321,FALSE)/4),0)</f>
        <v>0</v>
      </c>
      <c r="CA20" s="223">
        <f>IFERROR(IF(RIGHT(VLOOKUP($A20,csapatok!$A:$NN,CA$320,FALSE),5)="Csere",VLOOKUP(LEFT(VLOOKUP($A20,csapatok!$A:$NN,CA$320,FALSE),LEN(VLOOKUP($A20,csapatok!$A:$NN,CA$320,FALSE))-6),'csapat-ranglista'!$A:$FP,CA$321,FALSE)/8,VLOOKUP(VLOOKUP($A20,csapatok!$A:$NN,CA$320,FALSE),'csapat-ranglista'!$A:$FP,CA$321,FALSE)/4),0)</f>
        <v>0</v>
      </c>
      <c r="CB20" s="223">
        <f>IFERROR(IF(RIGHT(VLOOKUP($A20,csapatok!$A:$NN,CB$320,FALSE),5)="Csere",VLOOKUP(LEFT(VLOOKUP($A20,csapatok!$A:$NN,CB$320,FALSE),LEN(VLOOKUP($A20,csapatok!$A:$NN,CB$320,FALSE))-6),'csapat-ranglista'!$A:$FP,CB$321,FALSE)/8,VLOOKUP(VLOOKUP($A20,csapatok!$A:$NN,CB$320,FALSE),'csapat-ranglista'!$A:$FP,CB$321,FALSE)/4),0)</f>
        <v>0</v>
      </c>
      <c r="CC20" s="223">
        <f>IFERROR(IF(RIGHT(VLOOKUP($A20,csapatok!$A:$NN,CC$320,FALSE),5)="Csere",VLOOKUP(LEFT(VLOOKUP($A20,csapatok!$A:$NN,CC$320,FALSE),LEN(VLOOKUP($A20,csapatok!$A:$NN,CC$320,FALSE))-6),'csapat-ranglista'!$A:$FP,CC$321,FALSE)/8,VLOOKUP(VLOOKUP($A20,csapatok!$A:$NN,CC$320,FALSE),'csapat-ranglista'!$A:$FP,CC$321,FALSE)/4),0)</f>
        <v>0</v>
      </c>
      <c r="CD20" s="223">
        <f>IFERROR(IF(RIGHT(VLOOKUP($A20,csapatok!$A:$NN,CD$320,FALSE),5)="Csere",VLOOKUP(LEFT(VLOOKUP($A20,csapatok!$A:$NN,CD$320,FALSE),LEN(VLOOKUP($A20,csapatok!$A:$NN,CD$320,FALSE))-6),'csapat-ranglista'!$A:$FP,CD$321,FALSE)/8,VLOOKUP(VLOOKUP($A20,csapatok!$A:$NN,CD$320,FALSE),'csapat-ranglista'!$A:$FP,CD$321,FALSE)/4),0)</f>
        <v>0</v>
      </c>
      <c r="CE20" s="223">
        <f>IFERROR(IF(RIGHT(VLOOKUP($A20,csapatok!$A:$NN,CE$320,FALSE),5)="Csere",VLOOKUP(LEFT(VLOOKUP($A20,csapatok!$A:$NN,CE$320,FALSE),LEN(VLOOKUP($A20,csapatok!$A:$NN,CE$320,FALSE))-6),'csapat-ranglista'!$A:$FP,CE$321,FALSE)/8,VLOOKUP(VLOOKUP($A20,csapatok!$A:$NN,CE$320,FALSE),'csapat-ranglista'!$A:$FP,CE$321,FALSE)/4),0)</f>
        <v>0</v>
      </c>
      <c r="CF20" s="223">
        <f>IFERROR(IF(RIGHT(VLOOKUP($A20,csapatok!$A:$NN,CF$320,FALSE),5)="Csere",VLOOKUP(LEFT(VLOOKUP($A20,csapatok!$A:$NN,CF$320,FALSE),LEN(VLOOKUP($A20,csapatok!$A:$NN,CF$320,FALSE))-6),'csapat-ranglista'!$A:$FP,CF$321,FALSE)/8,VLOOKUP(VLOOKUP($A20,csapatok!$A:$NN,CF$320,FALSE),'csapat-ranglista'!$A:$FP,CF$321,FALSE)/4),0)</f>
        <v>0</v>
      </c>
      <c r="CG20" s="223">
        <f>IFERROR(IF(RIGHT(VLOOKUP($A20,csapatok!$A:$NN,CG$320,FALSE),5)="Csere",VLOOKUP(LEFT(VLOOKUP($A20,csapatok!$A:$NN,CG$320,FALSE),LEN(VLOOKUP($A20,csapatok!$A:$NN,CG$320,FALSE))-6),'csapat-ranglista'!$A:$FP,CG$321,FALSE)/8,VLOOKUP(VLOOKUP($A20,csapatok!$A:$NN,CG$320,FALSE),'csapat-ranglista'!$A:$FP,CG$321,FALSE)/4),0)</f>
        <v>0</v>
      </c>
      <c r="CH20" s="223">
        <f>IFERROR(IF(RIGHT(VLOOKUP($A20,csapatok!$A:$NN,CH$320,FALSE),5)="Csere",VLOOKUP(LEFT(VLOOKUP($A20,csapatok!$A:$NN,CH$320,FALSE),LEN(VLOOKUP($A20,csapatok!$A:$NN,CH$320,FALSE))-6),'csapat-ranglista'!$A:$FP,CH$321,FALSE)/8,VLOOKUP(VLOOKUP($A20,csapatok!$A:$NN,CH$320,FALSE),'csapat-ranglista'!$A:$FP,CH$321,FALSE)/4),0)</f>
        <v>11.471829181412383</v>
      </c>
      <c r="CI20" s="223">
        <f>IFERROR(IF(RIGHT(VLOOKUP($A20,csapatok!$A:$NN,CI$320,FALSE),5)="Csere",VLOOKUP(LEFT(VLOOKUP($A20,csapatok!$A:$NN,CI$320,FALSE),LEN(VLOOKUP($A20,csapatok!$A:$NN,CI$320,FALSE))-6),'csapat-ranglista'!$A:$FP,CI$321,FALSE)/8,VLOOKUP(VLOOKUP($A20,csapatok!$A:$NN,CI$320,FALSE),'csapat-ranglista'!$A:$FP,CI$321,FALSE)/4),0)</f>
        <v>0</v>
      </c>
      <c r="CJ20" s="224">
        <f>versenyek!$IQ$11*IFERROR(VLOOKUP(VLOOKUP($A20,versenyek!IP:IR,3,FALSE),szabalyok!$A$16:$B$23,2,FALSE)/4,0)</f>
        <v>0</v>
      </c>
      <c r="CK20" s="224">
        <f>versenyek!$IT$11*IFERROR(VLOOKUP(VLOOKUP($A20,versenyek!IS:IU,3,FALSE),szabalyok!$A$16:$B$23,2,FALSE)/4,0)</f>
        <v>0</v>
      </c>
      <c r="CL20" s="223">
        <f>IFERROR(IF(RIGHT(VLOOKUP($A20,csapatok!$A:$NN,CL$320,FALSE),5)="Csere",VLOOKUP(LEFT(VLOOKUP($A20,csapatok!$A:$NN,CL$320,FALSE),LEN(VLOOKUP($A20,csapatok!$A:$NN,CL$320,FALSE))-6),'csapat-ranglista'!$A:$FP,CL$321,FALSE)/8,VLOOKUP(VLOOKUP($A20,csapatok!$A:$NN,CL$320,FALSE),'csapat-ranglista'!$A:$FP,CL$321,FALSE)/4),0)</f>
        <v>0</v>
      </c>
      <c r="CM20" s="223">
        <f>IFERROR(IF(RIGHT(VLOOKUP($A20,csapatok!$A:$NN,CM$320,FALSE),5)="Csere",VLOOKUP(LEFT(VLOOKUP($A20,csapatok!$A:$NN,CM$320,FALSE),LEN(VLOOKUP($A20,csapatok!$A:$NN,CM$320,FALSE))-6),'csapat-ranglista'!$A:$FP,CM$321,FALSE)/8,VLOOKUP(VLOOKUP($A20,csapatok!$A:$NN,CM$320,FALSE),'csapat-ranglista'!$A:$FP,CM$321,FALSE)/4),0)</f>
        <v>0</v>
      </c>
      <c r="CN20" s="223">
        <f>IFERROR(IF(RIGHT(VLOOKUP($A20,csapatok!$A:$NN,CN$320,FALSE),5)="Csere",VLOOKUP(LEFT(VLOOKUP($A20,csapatok!$A:$NN,CN$320,FALSE),LEN(VLOOKUP($A20,csapatok!$A:$NN,CN$320,FALSE))-6),'csapat-ranglista'!$A:$FP,CN$321,FALSE)/8,VLOOKUP(VLOOKUP($A20,csapatok!$A:$NN,CN$320,FALSE),'csapat-ranglista'!$A:$FP,CN$321,FALSE)/4),0)</f>
        <v>18.735047465196033</v>
      </c>
      <c r="CO20" s="223">
        <f>IFERROR(IF(RIGHT(VLOOKUP($A20,csapatok!$A:$NN,CO$320,FALSE),5)="Csere",VLOOKUP(LEFT(VLOOKUP($A20,csapatok!$A:$NN,CO$320,FALSE),LEN(VLOOKUP($A20,csapatok!$A:$NN,CO$320,FALSE))-6),'csapat-ranglista'!$A:$FP,CO$321,FALSE)/8,VLOOKUP(VLOOKUP($A20,csapatok!$A:$NN,CO$320,FALSE),'csapat-ranglista'!$A:$FP,CO$321,FALSE)/4),0)</f>
        <v>0</v>
      </c>
      <c r="CP20" s="223">
        <f>IFERROR(IF(RIGHT(VLOOKUP($A20,csapatok!$A:$NN,CP$320,FALSE),5)="Csere",VLOOKUP(LEFT(VLOOKUP($A20,csapatok!$A:$NN,CP$320,FALSE),LEN(VLOOKUP($A20,csapatok!$A:$NN,CP$320,FALSE))-6),'csapat-ranglista'!$A:$FP,CP$321,FALSE)/8,VLOOKUP(VLOOKUP($A20,csapatok!$A:$NN,CP$320,FALSE),'csapat-ranglista'!$A:$FP,CP$321,FALSE)/4),0)</f>
        <v>15.215746425119077</v>
      </c>
      <c r="CQ20" s="223">
        <f>IFERROR(IF(RIGHT(VLOOKUP($A20,csapatok!$A:$NN,CQ$320,FALSE),5)="Csere",VLOOKUP(LEFT(VLOOKUP($A20,csapatok!$A:$NN,CQ$320,FALSE),LEN(VLOOKUP($A20,csapatok!$A:$NN,CQ$320,FALSE))-6),'csapat-ranglista'!$A:$FP,CQ$321,FALSE)/8,VLOOKUP(VLOOKUP($A20,csapatok!$A:$NN,CQ$320,FALSE),'csapat-ranglista'!$A:$FP,CQ$321,FALSE)/4),0)</f>
        <v>3.1832401561695542</v>
      </c>
      <c r="CR20" s="223">
        <f>IFERROR(IF(RIGHT(VLOOKUP($A20,csapatok!$A:$NN,CR$320,FALSE),5)="Csere",VLOOKUP(LEFT(VLOOKUP($A20,csapatok!$A:$NN,CR$320,FALSE),LEN(VLOOKUP($A20,csapatok!$A:$NN,CR$320,FALSE))-6),'csapat-ranglista'!$A:$FP,CR$321,FALSE)/8,VLOOKUP(VLOOKUP($A20,csapatok!$A:$NN,CR$320,FALSE),'csapat-ranglista'!$A:$FP,CR$321,FALSE)/4),0)</f>
        <v>0</v>
      </c>
      <c r="CS20" s="223">
        <f>IFERROR(IF(RIGHT(VLOOKUP($A20,csapatok!$A:$NN,CS$320,FALSE),5)="Csere",VLOOKUP(LEFT(VLOOKUP($A20,csapatok!$A:$NN,CS$320,FALSE),LEN(VLOOKUP($A20,csapatok!$A:$NN,CS$320,FALSE))-6),'csapat-ranglista'!$A:$FP,CS$321,FALSE)/8,VLOOKUP(VLOOKUP($A20,csapatok!$A:$NN,CS$320,FALSE),'csapat-ranglista'!$A:$FP,CS$321,FALSE)/4),0)</f>
        <v>0</v>
      </c>
      <c r="CT20" s="223">
        <f>IFERROR(IF(RIGHT(VLOOKUP($A20,csapatok!$A:$NN,CT$320,FALSE),5)="Csere",VLOOKUP(LEFT(VLOOKUP($A20,csapatok!$A:$NN,CT$320,FALSE),LEN(VLOOKUP($A20,csapatok!$A:$NN,CT$320,FALSE))-6),'csapat-ranglista'!$A:$FP,CT$321,FALSE)/8,VLOOKUP(VLOOKUP($A20,csapatok!$A:$NN,CT$320,FALSE),'csapat-ranglista'!$A:$FP,CT$321,FALSE)/4),0)</f>
        <v>0</v>
      </c>
      <c r="CU20" s="223">
        <f>IFERROR(IF(RIGHT(VLOOKUP($A20,csapatok!$A:$NN,CU$320,FALSE),5)="Csere",VLOOKUP(LEFT(VLOOKUP($A20,csapatok!$A:$NN,CU$320,FALSE),LEN(VLOOKUP($A20,csapatok!$A:$NN,CU$320,FALSE))-6),'csapat-ranglista'!$A:$FP,CU$321,FALSE)/8,VLOOKUP(VLOOKUP($A20,csapatok!$A:$NN,CU$320,FALSE),'csapat-ranglista'!$A:$FP,CU$321,FALSE)/4),0)</f>
        <v>25.1667007345239</v>
      </c>
      <c r="CV20" s="223">
        <f>IFERROR(IF(RIGHT(VLOOKUP($A20,csapatok!$A:$NN,CV$320,FALSE),5)="Csere",VLOOKUP(LEFT(VLOOKUP($A20,csapatok!$A:$NN,CV$320,FALSE),LEN(VLOOKUP($A20,csapatok!$A:$NN,CV$320,FALSE))-6),'csapat-ranglista'!$A:$FP,CV$321,FALSE)/8,VLOOKUP(VLOOKUP($A20,csapatok!$A:$NN,CV$320,FALSE),'csapat-ranglista'!$A:$FP,CV$321,FALSE)/4),0)</f>
        <v>0</v>
      </c>
      <c r="CW20" s="223">
        <f>IFERROR(IF(RIGHT(VLOOKUP($A20,csapatok!$A:$NN,CW$320,FALSE),5)="Csere",VLOOKUP(LEFT(VLOOKUP($A20,csapatok!$A:$NN,CW$320,FALSE),LEN(VLOOKUP($A20,csapatok!$A:$NN,CW$320,FALSE))-6),'csapat-ranglista'!$A:$FP,CW$321,FALSE)/8,VLOOKUP(VLOOKUP($A20,csapatok!$A:$NN,CW$320,FALSE),'csapat-ranglista'!$A:$FP,CW$321,FALSE)/4),0)</f>
        <v>0</v>
      </c>
      <c r="CX20" s="223">
        <f>IFERROR(IF(RIGHT(VLOOKUP($A20,csapatok!$A:$NN,CX$320,FALSE),5)="Csere",VLOOKUP(LEFT(VLOOKUP($A20,csapatok!$A:$NN,CX$320,FALSE),LEN(VLOOKUP($A20,csapatok!$A:$NN,CX$320,FALSE))-6),'csapat-ranglista'!$A:$FP,CX$321,FALSE)/8,VLOOKUP(VLOOKUP($A20,csapatok!$A:$NN,CX$320,FALSE),'csapat-ranglista'!$A:$FP,CX$321,FALSE)/4),0)</f>
        <v>0</v>
      </c>
      <c r="CY20" s="223">
        <f>IFERROR(IF(RIGHT(VLOOKUP($A20,csapatok!$A:$NN,CY$320,FALSE),5)="Csere",VLOOKUP(LEFT(VLOOKUP($A20,csapatok!$A:$NN,CY$320,FALSE),LEN(VLOOKUP($A20,csapatok!$A:$NN,CY$320,FALSE))-6),'csapat-ranglista'!$A:$FP,CY$321,FALSE)/8,VLOOKUP(VLOOKUP($A20,csapatok!$A:$NN,CY$320,FALSE),'csapat-ranglista'!$A:$FP,CY$321,FALSE)/4),0)</f>
        <v>26.28623936661732</v>
      </c>
      <c r="CZ20" s="223">
        <f>IFERROR(IF(RIGHT(VLOOKUP($A20,csapatok!$A:$NN,CZ$320,FALSE),5)="Csere",VLOOKUP(LEFT(VLOOKUP($A20,csapatok!$A:$NN,CZ$320,FALSE),LEN(VLOOKUP($A20,csapatok!$A:$NN,CZ$320,FALSE))-6),'csapat-ranglista'!$A:$FP,CZ$321,FALSE)/8,VLOOKUP(VLOOKUP($A20,csapatok!$A:$NN,CZ$320,FALSE),'csapat-ranglista'!$A:$FP,CZ$321,FALSE)/4),0)</f>
        <v>0</v>
      </c>
      <c r="DA20" s="223">
        <f>IFERROR(IF(RIGHT(VLOOKUP($A20,csapatok!$A:$NN,DA$320,FALSE),5)="Csere",VLOOKUP(LEFT(VLOOKUP($A20,csapatok!$A:$NN,DA$320,FALSE),LEN(VLOOKUP($A20,csapatok!$A:$NN,DA$320,FALSE))-6),'csapat-ranglista'!$A:$FP,DA$321,FALSE)/8,VLOOKUP(VLOOKUP($A20,csapatok!$A:$NN,DA$320,FALSE),'csapat-ranglista'!$A:$FP,DA$321,FALSE)/4),0)</f>
        <v>0</v>
      </c>
      <c r="DB20" s="223">
        <f>IFERROR(IF(RIGHT(VLOOKUP($A20,csapatok!$A:$NN,DB$320,FALSE),5)="Csere",VLOOKUP(LEFT(VLOOKUP($A20,csapatok!$A:$NN,DB$320,FALSE),LEN(VLOOKUP($A20,csapatok!$A:$NN,DB$320,FALSE))-6),'csapat-ranglista'!$A:$FP,DB$321,FALSE)/8,VLOOKUP(VLOOKUP($A20,csapatok!$A:$NN,DB$320,FALSE),'csapat-ranglista'!$A:$FP,DB$321,FALSE)/4),0)</f>
        <v>0</v>
      </c>
      <c r="DC20" s="223">
        <f>IFERROR(IF(RIGHT(VLOOKUP($A20,csapatok!$A:$NN,DC$320,FALSE),5)="Csere",VLOOKUP(LEFT(VLOOKUP($A20,csapatok!$A:$NN,DC$320,FALSE),LEN(VLOOKUP($A20,csapatok!$A:$NN,DC$320,FALSE))-6),'csapat-ranglista'!$A:$FP,DC$321,FALSE)/8,VLOOKUP(VLOOKUP($A20,csapatok!$A:$NN,DC$320,FALSE),'csapat-ranglista'!$A:$FP,DC$321,FALSE)/4),0)</f>
        <v>0</v>
      </c>
      <c r="DD20" s="223">
        <f>IFERROR(IF(RIGHT(VLOOKUP($A20,csapatok!$A:$NN,DD$320,FALSE),5)="Csere",VLOOKUP(LEFT(VLOOKUP($A20,csapatok!$A:$NN,DD$320,FALSE),LEN(VLOOKUP($A20,csapatok!$A:$NN,DD$320,FALSE))-6),'csapat-ranglista'!$A:$FP,DD$321,FALSE)/8,VLOOKUP(VLOOKUP($A20,csapatok!$A:$NN,DD$320,FALSE),'csapat-ranglista'!$A:$FP,DD$321,FALSE)/4),0)</f>
        <v>0</v>
      </c>
      <c r="DE20" s="223">
        <f>IFERROR(IF(RIGHT(VLOOKUP($A20,csapatok!$A:$NN,DE$320,FALSE),5)="Csere",VLOOKUP(LEFT(VLOOKUP($A20,csapatok!$A:$NN,DE$320,FALSE),LEN(VLOOKUP($A20,csapatok!$A:$NN,DE$320,FALSE))-6),'csapat-ranglista'!$A:$FP,DE$321,FALSE)/8,VLOOKUP(VLOOKUP($A20,csapatok!$A:$NN,DE$320,FALSE),'csapat-ranglista'!$A:$FP,DE$321,FALSE)/4),0)</f>
        <v>0</v>
      </c>
      <c r="DF20" s="223">
        <f>IFERROR(IF(RIGHT(VLOOKUP($A20,csapatok!$A:$NN,DF$320,FALSE),5)="Csere",VLOOKUP(LEFT(VLOOKUP($A20,csapatok!$A:$NN,DF$320,FALSE),LEN(VLOOKUP($A20,csapatok!$A:$NN,DF$320,FALSE))-6),'csapat-ranglista'!$A:$FP,DF$321,FALSE)/8,VLOOKUP(VLOOKUP($A20,csapatok!$A:$NN,DF$320,FALSE),'csapat-ranglista'!$A:$FP,DF$321,FALSE)/4),0)</f>
        <v>0</v>
      </c>
      <c r="DG20" s="223">
        <f>IFERROR(IF(RIGHT(VLOOKUP($A20,csapatok!$A:$NN,DG$320,FALSE),5)="Csere",VLOOKUP(LEFT(VLOOKUP($A20,csapatok!$A:$NN,DG$320,FALSE),LEN(VLOOKUP($A20,csapatok!$A:$NN,DG$320,FALSE))-6),'csapat-ranglista'!$A:$FP,DG$321,FALSE)/8,VLOOKUP(VLOOKUP($A20,csapatok!$A:$NN,DG$320,FALSE),'csapat-ranglista'!$A:$FP,DG$321,FALSE)/4),0)</f>
        <v>0</v>
      </c>
      <c r="DH20" s="223">
        <f>IFERROR(IF(RIGHT(VLOOKUP($A20,csapatok!$A:$NN,DH$320,FALSE),5)="Csere",VLOOKUP(LEFT(VLOOKUP($A20,csapatok!$A:$NN,DH$320,FALSE),LEN(VLOOKUP($A20,csapatok!$A:$NN,DH$320,FALSE))-6),'csapat-ranglista'!$A:$FP,DH$321,FALSE)/8,VLOOKUP(VLOOKUP($A20,csapatok!$A:$NN,DH$320,FALSE),'csapat-ranglista'!$A:$FP,DH$321,FALSE)/4),0)</f>
        <v>0</v>
      </c>
      <c r="DI20" s="223">
        <f>IFERROR(IF(RIGHT(VLOOKUP($A20,csapatok!$A:$NN,DI$320,FALSE),5)="Csere",VLOOKUP(LEFT(VLOOKUP($A20,csapatok!$A:$NN,DI$320,FALSE),LEN(VLOOKUP($A20,csapatok!$A:$NN,DI$320,FALSE))-6),'csapat-ranglista'!$A:$FP,DI$321,FALSE)/8,VLOOKUP(VLOOKUP($A20,csapatok!$A:$NN,DI$320,FALSE),'csapat-ranglista'!$A:$FP,DI$321,FALSE)/4),0)</f>
        <v>0</v>
      </c>
      <c r="DJ20" s="223">
        <f>IFERROR(IF(RIGHT(VLOOKUP($A20,csapatok!$A:$NN,DJ$320,FALSE),5)="Csere",VLOOKUP(LEFT(VLOOKUP($A20,csapatok!$A:$NN,DJ$320,FALSE),LEN(VLOOKUP($A20,csapatok!$A:$NN,DJ$320,FALSE))-6),'csapat-ranglista'!$A:$FP,DJ$321,FALSE)/8,VLOOKUP(VLOOKUP($A20,csapatok!$A:$NN,DJ$320,FALSE),'csapat-ranglista'!$A:$FP,DJ$321,FALSE)/4),0)</f>
        <v>0</v>
      </c>
      <c r="DK20" s="223">
        <f>IFERROR(IF(RIGHT(VLOOKUP($A20,csapatok!$A:$NN,DK$320,FALSE),5)="Csere",VLOOKUP(LEFT(VLOOKUP($A20,csapatok!$A:$NN,DK$320,FALSE),LEN(VLOOKUP($A20,csapatok!$A:$NN,DK$320,FALSE))-6),'csapat-ranglista'!$A:$FP,DK$321,FALSE)/8,VLOOKUP(VLOOKUP($A20,csapatok!$A:$NN,DK$320,FALSE),'csapat-ranglista'!$A:$FP,DK$321,FALSE)/4),0)</f>
        <v>0</v>
      </c>
      <c r="DL20" s="223">
        <f>IFERROR(IF(RIGHT(VLOOKUP($A20,csapatok!$A:$NN,DL$320,FALSE),5)="Csere",VLOOKUP(LEFT(VLOOKUP($A20,csapatok!$A:$NN,DL$320,FALSE),LEN(VLOOKUP($A20,csapatok!$A:$NN,DL$320,FALSE))-6),'csapat-ranglista'!$A:$FP,DL$321,FALSE)/8,VLOOKUP(VLOOKUP($A20,csapatok!$A:$NN,DL$320,FALSE),'csapat-ranglista'!$A:$FP,DL$321,FALSE)/4),0)</f>
        <v>0</v>
      </c>
      <c r="DM20" s="223">
        <f>IFERROR(IF(RIGHT(VLOOKUP($A20,csapatok!$A:$NN,DM$320,FALSE),5)="Csere",VLOOKUP(LEFT(VLOOKUP($A20,csapatok!$A:$NN,DM$320,FALSE),LEN(VLOOKUP($A20,csapatok!$A:$NN,DM$320,FALSE))-6),'csapat-ranglista'!$A:$FP,DM$321,FALSE)/8,VLOOKUP(VLOOKUP($A20,csapatok!$A:$NN,DM$320,FALSE),'csapat-ranglista'!$A:$FP,DM$321,FALSE)/4),0)</f>
        <v>48.328801915674148</v>
      </c>
      <c r="DN20" s="223">
        <f>IFERROR(IF(RIGHT(VLOOKUP($A20,csapatok!$A:$NN,DN$320,FALSE),5)="Csere",VLOOKUP(LEFT(VLOOKUP($A20,csapatok!$A:$NN,DN$320,FALSE),LEN(VLOOKUP($A20,csapatok!$A:$NN,DN$320,FALSE))-6),'csapat-ranglista'!$A:$FP,DN$321,FALSE)/8,VLOOKUP(VLOOKUP($A20,csapatok!$A:$NN,DN$320,FALSE),'csapat-ranglista'!$A:$FP,DN$321,FALSE)/4),0)</f>
        <v>0</v>
      </c>
      <c r="DO20" s="224">
        <f>versenyek!$MF$11*IFERROR(VLOOKUP(VLOOKUP($A20,versenyek!ME:MG,3,FALSE),szabalyok!$A$16:$B$23,2,FALSE)/4,0)</f>
        <v>0</v>
      </c>
      <c r="DP20" s="224">
        <f>versenyek!$MI$11*IFERROR(VLOOKUP(VLOOKUP($A20,versenyek!MH:MJ,3,FALSE),szabalyok!$A$16:$B$23,2,FALSE)/4,0)</f>
        <v>0</v>
      </c>
      <c r="DQ20" s="223">
        <f>IFERROR(IF(RIGHT(VLOOKUP($A20,csapatok!$A:$NN,DQ$320,FALSE),5)="Csere",VLOOKUP(LEFT(VLOOKUP($A20,csapatok!$A:$NN,DQ$320,FALSE),LEN(VLOOKUP($A20,csapatok!$A:$NN,DQ$320,FALSE))-6),'csapat-ranglista'!$A:$FP,DQ$321,FALSE)/8,VLOOKUP(VLOOKUP($A20,csapatok!$A:$NN,DQ$320,FALSE),'csapat-ranglista'!$A:$FP,DQ$321,FALSE)/4),0)</f>
        <v>0</v>
      </c>
      <c r="DR20" s="223">
        <f>IFERROR(IF(RIGHT(VLOOKUP($A20,csapatok!$A:$NN,DR$320,FALSE),5)="Csere",VLOOKUP(LEFT(VLOOKUP($A20,csapatok!$A:$NN,DR$320,FALSE),LEN(VLOOKUP($A20,csapatok!$A:$NN,DR$320,FALSE))-6),'csapat-ranglista'!$A:$FP,DR$321,FALSE)/8,VLOOKUP(VLOOKUP($A20,csapatok!$A:$NN,DR$320,FALSE),'csapat-ranglista'!$A:$FP,DR$321,FALSE)/4),0)</f>
        <v>0</v>
      </c>
      <c r="DS20" s="223">
        <f>IFERROR(IF(RIGHT(VLOOKUP($A20,csapatok!$A:$NN,DS$320,FALSE),5)="Csere",VLOOKUP(LEFT(VLOOKUP($A20,csapatok!$A:$NN,DS$320,FALSE),LEN(VLOOKUP($A20,csapatok!$A:$NN,DS$320,FALSE))-6),'csapat-ranglista'!$A:$FP,DS$321,FALSE)/8,VLOOKUP(VLOOKUP($A20,csapatok!$A:$NN,DS$320,FALSE),'csapat-ranglista'!$A:$FP,DS$321,FALSE)/4),0)</f>
        <v>20.79456488574165</v>
      </c>
      <c r="DT20" s="223">
        <f>IFERROR(IF(RIGHT(VLOOKUP($A20,csapatok!$A:$NN,DT$320,FALSE),5)="Csere",VLOOKUP(LEFT(VLOOKUP($A20,csapatok!$A:$NN,DT$320,FALSE),LEN(VLOOKUP($A20,csapatok!$A:$NN,DT$320,FALSE))-6),'csapat-ranglista'!$A:$FP,DT$321,FALSE)/8,VLOOKUP(VLOOKUP($A20,csapatok!$A:$NN,DT$320,FALSE),'csapat-ranglista'!$A:$FP,DT$321,FALSE)/4),0)</f>
        <v>0</v>
      </c>
      <c r="DU20" s="223">
        <f>IFERROR(IF(RIGHT(VLOOKUP($A20,csapatok!$A:$NN,DU$320,FALSE),5)="Csere",VLOOKUP(LEFT(VLOOKUP($A20,csapatok!$A:$NN,DU$320,FALSE),LEN(VLOOKUP($A20,csapatok!$A:$NN,DU$320,FALSE))-6),'csapat-ranglista'!$A:$FP,DU$321,FALSE)/8,VLOOKUP(VLOOKUP($A20,csapatok!$A:$NN,DU$320,FALSE),'csapat-ranglista'!$A:$FP,DU$321,FALSE)/4),0)</f>
        <v>0</v>
      </c>
      <c r="DV20" s="223">
        <f>IFERROR(IF(RIGHT(VLOOKUP($A20,csapatok!$A:$NN,DV$320,FALSE),5)="Csere",VLOOKUP(LEFT(VLOOKUP($A20,csapatok!$A:$NN,DV$320,FALSE),LEN(VLOOKUP($A20,csapatok!$A:$NN,DV$320,FALSE))-6),'csapat-ranglista'!$A:$FP,DV$321,FALSE)/8,VLOOKUP(VLOOKUP($A20,csapatok!$A:$NN,DV$320,FALSE),'csapat-ranglista'!$A:$FP,DV$321,FALSE)/4),0)</f>
        <v>0</v>
      </c>
      <c r="DW20" s="223">
        <f>IFERROR(IF(RIGHT(VLOOKUP($A20,csapatok!$A:$NN,DW$320,FALSE),5)="Csere",VLOOKUP(LEFT(VLOOKUP($A20,csapatok!$A:$NN,DW$320,FALSE),LEN(VLOOKUP($A20,csapatok!$A:$NN,DW$320,FALSE))-6),'csapat-ranglista'!$A:$FP,DW$321,FALSE)/8,VLOOKUP(VLOOKUP($A20,csapatok!$A:$NN,DW$320,FALSE),'csapat-ranglista'!$A:$FP,DW$321,FALSE)/4),0)</f>
        <v>0</v>
      </c>
      <c r="DX20" s="223">
        <f>IFERROR(IF(RIGHT(VLOOKUP($A20,csapatok!$A:$NN,DX$320,FALSE),5)="Csere",VLOOKUP(LEFT(VLOOKUP($A20,csapatok!$A:$NN,DX$320,FALSE),LEN(VLOOKUP($A20,csapatok!$A:$NN,DX$320,FALSE))-6),'csapat-ranglista'!$A:$FP,DX$321,FALSE)/8,VLOOKUP(VLOOKUP($A20,csapatok!$A:$NN,DX$320,FALSE),'csapat-ranglista'!$A:$FP,DX$321,FALSE)/4),0)</f>
        <v>0</v>
      </c>
      <c r="DY20" s="223">
        <f>IFERROR(IF(RIGHT(VLOOKUP($A20,csapatok!$A:$NN,DY$320,FALSE),5)="Csere",VLOOKUP(LEFT(VLOOKUP($A20,csapatok!$A:$NN,DY$320,FALSE),LEN(VLOOKUP($A20,csapatok!$A:$NN,DY$320,FALSE))-6),'csapat-ranglista'!$A:$FP,DY$321,FALSE)/8,VLOOKUP(VLOOKUP($A20,csapatok!$A:$NN,DY$320,FALSE),'csapat-ranglista'!$A:$FP,DY$321,FALSE)/4),0)</f>
        <v>0</v>
      </c>
      <c r="DZ20" s="223">
        <f>IFERROR(IF(RIGHT(VLOOKUP($A20,csapatok!$A:$NN,DZ$320,FALSE),5)="Csere",VLOOKUP(LEFT(VLOOKUP($A20,csapatok!$A:$NN,DZ$320,FALSE),LEN(VLOOKUP($A20,csapatok!$A:$NN,DZ$320,FALSE))-6),'csapat-ranglista'!$A:$FP,DZ$321,FALSE)/8,VLOOKUP(VLOOKUP($A20,csapatok!$A:$NN,DZ$320,FALSE),'csapat-ranglista'!$A:$FP,DZ$321,FALSE)/4),0)</f>
        <v>0</v>
      </c>
      <c r="EA20" s="223">
        <f>IFERROR(IF(RIGHT(VLOOKUP($A20,csapatok!$A:$NN,EA$320,FALSE),5)="Csere",VLOOKUP(LEFT(VLOOKUP($A20,csapatok!$A:$NN,EA$320,FALSE),LEN(VLOOKUP($A20,csapatok!$A:$NN,EA$320,FALSE))-6),'csapat-ranglista'!$A:$FP,EA$321,FALSE)/8,VLOOKUP(VLOOKUP($A20,csapatok!$A:$NN,EA$320,FALSE),'csapat-ranglista'!$A:$FP,EA$321,FALSE)/4),0)</f>
        <v>0</v>
      </c>
      <c r="EB20" s="223">
        <f>IFERROR(IF(RIGHT(VLOOKUP($A20,csapatok!$A:$NN,EB$320,FALSE),5)="Csere",VLOOKUP(LEFT(VLOOKUP($A20,csapatok!$A:$NN,EB$320,FALSE),LEN(VLOOKUP($A20,csapatok!$A:$NN,EB$320,FALSE))-6),'csapat-ranglista'!$A:$FP,EB$321,FALSE)/8,VLOOKUP(VLOOKUP($A20,csapatok!$A:$NN,EB$320,FALSE),'csapat-ranglista'!$A:$FP,EB$321,FALSE)/4),0)</f>
        <v>0</v>
      </c>
      <c r="EC20" s="223">
        <f>IFERROR(IF(RIGHT(VLOOKUP($A20,csapatok!$A:$NN,EC$320,FALSE),5)="Csere",VLOOKUP(LEFT(VLOOKUP($A20,csapatok!$A:$NN,EC$320,FALSE),LEN(VLOOKUP($A20,csapatok!$A:$NN,EC$320,FALSE))-6),'csapat-ranglista'!$A:$FP,EC$321,FALSE)/8,VLOOKUP(VLOOKUP($A20,csapatok!$A:$NN,EC$320,FALSE),'csapat-ranglista'!$A:$FP,EC$321,FALSE)/4),0)</f>
        <v>0</v>
      </c>
      <c r="ED20" s="223">
        <f>IFERROR(IF(RIGHT(VLOOKUP($A20,csapatok!$A:$NN,ED$320,FALSE),5)="Csere",VLOOKUP(LEFT(VLOOKUP($A20,csapatok!$A:$NN,ED$320,FALSE),LEN(VLOOKUP($A20,csapatok!$A:$NN,ED$320,FALSE))-6),'csapat-ranglista'!$A:$FP,ED$321,FALSE)/8,VLOOKUP(VLOOKUP($A20,csapatok!$A:$NN,ED$320,FALSE),'csapat-ranglista'!$A:$FP,ED$321,FALSE)/4),0)</f>
        <v>0</v>
      </c>
      <c r="EE20" s="223">
        <f>IFERROR(IF(RIGHT(VLOOKUP($A20,csapatok!$A:$NN,EE$320,FALSE),5)="Csere",VLOOKUP(LEFT(VLOOKUP($A20,csapatok!$A:$NN,EE$320,FALSE),LEN(VLOOKUP($A20,csapatok!$A:$NN,EE$320,FALSE))-6),'csapat-ranglista'!$A:$FP,EE$321,FALSE)/8,VLOOKUP(VLOOKUP($A20,csapatok!$A:$NN,EE$320,FALSE),'csapat-ranglista'!$A:$FP,EE$321,FALSE)/4),0)</f>
        <v>0</v>
      </c>
      <c r="EF20" s="223">
        <f>IFERROR(IF(RIGHT(VLOOKUP($A20,csapatok!$A:$NN,EF$320,FALSE),5)="Csere",VLOOKUP(LEFT(VLOOKUP($A20,csapatok!$A:$NN,EF$320,FALSE),LEN(VLOOKUP($A20,csapatok!$A:$NN,EF$320,FALSE))-6),'csapat-ranglista'!$A:$FP,EF$321,FALSE)/8,VLOOKUP(VLOOKUP($A20,csapatok!$A:$NN,EF$320,FALSE),'csapat-ranglista'!$A:$FP,EF$321,FALSE)/4),0)</f>
        <v>0</v>
      </c>
      <c r="EG20" s="223">
        <f>IFERROR(IF(RIGHT(VLOOKUP($A20,csapatok!$A:$NN,EG$320,FALSE),5)="Csere",VLOOKUP(LEFT(VLOOKUP($A20,csapatok!$A:$NN,EG$320,FALSE),LEN(VLOOKUP($A20,csapatok!$A:$NN,EG$320,FALSE))-6),'csapat-ranglista'!$A:$FP,EG$321,FALSE)/8,VLOOKUP(VLOOKUP($A20,csapatok!$A:$NN,EG$320,FALSE),'csapat-ranglista'!$A:$FP,EG$321,FALSE)/4),0)</f>
        <v>0</v>
      </c>
      <c r="EH20" s="223">
        <f>IFERROR(IF(RIGHT(VLOOKUP($A20,csapatok!$A:$NN,EH$320,FALSE),5)="Csere",VLOOKUP(LEFT(VLOOKUP($A20,csapatok!$A:$NN,EH$320,FALSE),LEN(VLOOKUP($A20,csapatok!$A:$NN,EH$320,FALSE))-6),'csapat-ranglista'!$A:$FP,EH$321,FALSE)/8,VLOOKUP(VLOOKUP($A20,csapatok!$A:$NN,EH$320,FALSE),'csapat-ranglista'!$A:$FP,EH$321,FALSE)/4),0)</f>
        <v>0</v>
      </c>
      <c r="EI20" s="223">
        <f>IFERROR(IF(RIGHT(VLOOKUP($A20,csapatok!$A:$NN,EI$320,FALSE),5)="Csere",VLOOKUP(LEFT(VLOOKUP($A20,csapatok!$A:$NN,EI$320,FALSE),LEN(VLOOKUP($A20,csapatok!$A:$NN,EI$320,FALSE))-6),'csapat-ranglista'!$A:$FP,EI$321,FALSE)/8,VLOOKUP(VLOOKUP($A20,csapatok!$A:$NN,EI$320,FALSE),'csapat-ranglista'!$A:$FP,EI$321,FALSE)/4),0)</f>
        <v>0</v>
      </c>
      <c r="EJ20" s="223">
        <f>IFERROR(IF(RIGHT(VLOOKUP($A20,csapatok!$A:$NN,EJ$320,FALSE),5)="Csere",VLOOKUP(LEFT(VLOOKUP($A20,csapatok!$A:$NN,EJ$320,FALSE),LEN(VLOOKUP($A20,csapatok!$A:$NN,EJ$320,FALSE))-6),'csapat-ranglista'!$A:$FP,EJ$321,FALSE)/8,VLOOKUP(VLOOKUP($A20,csapatok!$A:$NN,EJ$320,FALSE),'csapat-ranglista'!$A:$FP,EJ$321,FALSE)/4),0)</f>
        <v>0</v>
      </c>
      <c r="EK20" s="223">
        <f>IFERROR(IF(RIGHT(VLOOKUP($A20,csapatok!$A:$NN,EK$320,FALSE),5)="Csere",VLOOKUP(LEFT(VLOOKUP($A20,csapatok!$A:$NN,EK$320,FALSE),LEN(VLOOKUP($A20,csapatok!$A:$NN,EK$320,FALSE))-6),'csapat-ranglista'!$A:$FP,EK$321,FALSE)/8,VLOOKUP(VLOOKUP($A20,csapatok!$A:$NN,EK$320,FALSE),'csapat-ranglista'!$A:$FP,EK$321,FALSE)/4),0)</f>
        <v>0</v>
      </c>
      <c r="EL20" s="223">
        <f>IFERROR(IF(RIGHT(VLOOKUP($A20,csapatok!$A:$NN,EL$320,FALSE),5)="Csere",VLOOKUP(LEFT(VLOOKUP($A20,csapatok!$A:$NN,EL$320,FALSE),LEN(VLOOKUP($A20,csapatok!$A:$NN,EL$320,FALSE))-6),'csapat-ranglista'!$A:$FP,EL$321,FALSE)/8,VLOOKUP(VLOOKUP($A20,csapatok!$A:$NN,EL$320,FALSE),'csapat-ranglista'!$A:$FP,EL$321,FALSE)/4),0)</f>
        <v>0</v>
      </c>
      <c r="EM20" s="223">
        <f>IFERROR(IF(RIGHT(VLOOKUP($A20,csapatok!$A:$NN,EM$320,FALSE),5)="Csere",VLOOKUP(LEFT(VLOOKUP($A20,csapatok!$A:$NN,EM$320,FALSE),LEN(VLOOKUP($A20,csapatok!$A:$NN,EM$320,FALSE))-6),'csapat-ranglista'!$A:$FP,EM$321,FALSE)/8,VLOOKUP(VLOOKUP($A20,csapatok!$A:$NN,EM$320,FALSE),'csapat-ranglista'!$A:$FP,EM$321,FALSE)/4),0)</f>
        <v>0</v>
      </c>
      <c r="EN20" s="223">
        <f>IFERROR(IF(RIGHT(VLOOKUP($A20,csapatok!$A:$NN,EN$320,FALSE),5)="Csere",VLOOKUP(LEFT(VLOOKUP($A20,csapatok!$A:$NN,EN$320,FALSE),LEN(VLOOKUP($A20,csapatok!$A:$NN,EN$320,FALSE))-6),'csapat-ranglista'!$A:$FP,EN$321,FALSE)/8,VLOOKUP(VLOOKUP($A20,csapatok!$A:$NN,EN$320,FALSE),'csapat-ranglista'!$A:$FP,EN$321,FALSE)/4),0)</f>
        <v>7.453195325749399</v>
      </c>
      <c r="EO20" s="223">
        <f>IFERROR(IF(RIGHT(VLOOKUP($A20,csapatok!$A:$NN,EO$320,FALSE),5)="Csere",VLOOKUP(LEFT(VLOOKUP($A20,csapatok!$A:$NN,EO$320,FALSE),LEN(VLOOKUP($A20,csapatok!$A:$NN,EO$320,FALSE))-6),'csapat-ranglista'!$A:$FP,EO$321,FALSE)/8,VLOOKUP(VLOOKUP($A20,csapatok!$A:$NN,EO$320,FALSE),'csapat-ranglista'!$A:$FP,EO$321,FALSE)/4),0)</f>
        <v>0</v>
      </c>
      <c r="EP20" s="223">
        <f>IFERROR(IF(RIGHT(VLOOKUP($A20,csapatok!$A:$NN,EP$320,FALSE),5)="Csere",VLOOKUP(LEFT(VLOOKUP($A20,csapatok!$A:$NN,EP$320,FALSE),LEN(VLOOKUP($A20,csapatok!$A:$NN,EP$320,FALSE))-6),'csapat-ranglista'!$A:$FP,EP$321,FALSE)/8,VLOOKUP(VLOOKUP($A20,csapatok!$A:$NN,EP$320,FALSE),'csapat-ranglista'!$A:$FP,EP$321,FALSE)/4),0)</f>
        <v>10.496671545911271</v>
      </c>
      <c r="EQ20" s="223">
        <f>IFERROR(IF(RIGHT(VLOOKUP($A20,csapatok!$A:$NN,EQ$320,FALSE),5)="Csere",VLOOKUP(LEFT(VLOOKUP($A20,csapatok!$A:$NN,EQ$320,FALSE),LEN(VLOOKUP($A20,csapatok!$A:$NN,EQ$320,FALSE))-6),'csapat-ranglista'!$A:$FP,EQ$321,FALSE)/8,VLOOKUP(VLOOKUP($A20,csapatok!$A:$NN,EQ$320,FALSE),'csapat-ranglista'!$A:$FP,EQ$321,FALSE)/4),0)</f>
        <v>0</v>
      </c>
      <c r="ER20" s="223">
        <f>IFERROR(IF(RIGHT(VLOOKUP($A20,csapatok!$A:$NN,ER$320,FALSE),5)="Csere",VLOOKUP(LEFT(VLOOKUP($A20,csapatok!$A:$NN,ER$320,FALSE),LEN(VLOOKUP($A20,csapatok!$A:$NN,ER$320,FALSE))-6),'csapat-ranglista'!$A:$FP,ER$321,FALSE)/8,VLOOKUP(VLOOKUP($A20,csapatok!$A:$NN,ER$320,FALSE),'csapat-ranglista'!$A:$FP,ER$321,FALSE)/4),0)</f>
        <v>0</v>
      </c>
      <c r="ES20" s="223">
        <f>IFERROR(IF(RIGHT(VLOOKUP($A20,csapatok!$A:$NN,ES$320,FALSE),5)="Csere",VLOOKUP(LEFT(VLOOKUP($A20,csapatok!$A:$NN,ES$320,FALSE),LEN(VLOOKUP($A20,csapatok!$A:$NN,ES$320,FALSE))-6),'csapat-ranglista'!$A:$FP,ES$321,FALSE)/8,VLOOKUP(VLOOKUP($A20,csapatok!$A:$NN,ES$320,FALSE),'csapat-ranglista'!$A:$FP,ES$321,FALSE)/4),0)</f>
        <v>0</v>
      </c>
      <c r="ET20" s="223">
        <f>IFERROR(IF(RIGHT(VLOOKUP($A20,csapatok!$A:$NN,ET$320,FALSE),5)="Csere",VLOOKUP(LEFT(VLOOKUP($A20,csapatok!$A:$NN,ET$320,FALSE),LEN(VLOOKUP($A20,csapatok!$A:$NN,ET$320,FALSE))-6),'csapat-ranglista'!$A:$FP,ET$321,FALSE)/8,VLOOKUP(VLOOKUP($A20,csapatok!$A:$NN,ET$320,FALSE),'csapat-ranglista'!$A:$FP,ET$321,FALSE)/4),0)</f>
        <v>0</v>
      </c>
      <c r="EU20" s="223">
        <f>IFERROR(IF(RIGHT(VLOOKUP($A20,csapatok!$A:$NN,EU$320,FALSE),5)="Csere",VLOOKUP(LEFT(VLOOKUP($A20,csapatok!$A:$NN,EU$320,FALSE),LEN(VLOOKUP($A20,csapatok!$A:$NN,EU$320,FALSE))-6),'csapat-ranglista'!$A:$FP,EU$321,FALSE)/8,VLOOKUP(VLOOKUP($A20,csapatok!$A:$NN,EU$320,FALSE),'csapat-ranglista'!$A:$FP,EU$321,FALSE)/4),0)</f>
        <v>0</v>
      </c>
      <c r="EV20" s="223">
        <f>IFERROR(IF(RIGHT(VLOOKUP($A20,csapatok!$A:$NN,EV$320,FALSE),5)="Csere",VLOOKUP(LEFT(VLOOKUP($A20,csapatok!$A:$NN,EV$320,FALSE),LEN(VLOOKUP($A20,csapatok!$A:$NN,EV$320,FALSE))-6),'csapat-ranglista'!$A:$FP,EV$321,FALSE)/8,VLOOKUP(VLOOKUP($A20,csapatok!$A:$NN,EV$320,FALSE),'csapat-ranglista'!$A:$FP,EV$321,FALSE)/4),0)</f>
        <v>0</v>
      </c>
      <c r="EW20" s="223">
        <f>IFERROR(IF(RIGHT(VLOOKUP($A20,csapatok!$A:$NN,EW$320,FALSE),5)="Csere",VLOOKUP(LEFT(VLOOKUP($A20,csapatok!$A:$NN,EW$320,FALSE),LEN(VLOOKUP($A20,csapatok!$A:$NN,EW$320,FALSE))-6),'csapat-ranglista'!$A:$FP,EW$321,FALSE)/8,VLOOKUP(VLOOKUP($A20,csapatok!$A:$NN,EW$320,FALSE),'csapat-ranglista'!$A:$FP,EW$321,FALSE)/4),0)</f>
        <v>0</v>
      </c>
      <c r="EX20" s="223">
        <f>IFERROR(IF(RIGHT(VLOOKUP($A20,csapatok!$A:$NN,EX$320,FALSE),5)="Csere",VLOOKUP(LEFT(VLOOKUP($A20,csapatok!$A:$NN,EX$320,FALSE),LEN(VLOOKUP($A20,csapatok!$A:$NN,EX$320,FALSE))-6),'csapat-ranglista'!$A:$FP,EX$321,FALSE)/8,VLOOKUP(VLOOKUP($A20,csapatok!$A:$NN,EX$320,FALSE),'csapat-ranglista'!$A:$FP,EX$321,FALSE)/4),0)</f>
        <v>22.602090445682585</v>
      </c>
      <c r="EY20" s="223">
        <f>IFERROR(IF(RIGHT(VLOOKUP($A20,csapatok!$A:$NN,EY$320,FALSE),5)="Csere",VLOOKUP(LEFT(VLOOKUP($A20,csapatok!$A:$NN,EY$320,FALSE),LEN(VLOOKUP($A20,csapatok!$A:$NN,EY$320,FALSE))-6),'csapat-ranglista'!$A:$FP,EY$321,FALSE)/8,VLOOKUP(VLOOKUP($A20,csapatok!$A:$NN,EY$320,FALSE),'csapat-ranglista'!$A:$FP,EY$321,FALSE)/4),0)</f>
        <v>0</v>
      </c>
      <c r="EZ20" s="223">
        <f>IFERROR(IF(RIGHT(VLOOKUP($A20,csapatok!$A:$NN,EZ$320,FALSE),5)="Csere",VLOOKUP(LEFT(VLOOKUP($A20,csapatok!$A:$NN,EZ$320,FALSE),LEN(VLOOKUP($A20,csapatok!$A:$NN,EZ$320,FALSE))-6),'csapat-ranglista'!$A:$FP,EZ$321,FALSE)/8,VLOOKUP(VLOOKUP($A20,csapatok!$A:$NN,EZ$320,FALSE),'csapat-ranglista'!$A:$FP,EZ$321,FALSE)/4),0)</f>
        <v>0</v>
      </c>
      <c r="FA20" s="223">
        <f>IFERROR(IF(RIGHT(VLOOKUP($A20,csapatok!$A:$NN,FA$320,FALSE),5)="Csere",VLOOKUP(LEFT(VLOOKUP($A20,csapatok!$A:$NN,FA$320,FALSE),LEN(VLOOKUP($A20,csapatok!$A:$NN,FA$320,FALSE))-6),'csapat-ranglista'!$A:$FP,FA$321,FALSE)/8,VLOOKUP(VLOOKUP($A20,csapatok!$A:$NN,FA$320,FALSE),'csapat-ranglista'!$A:$FP,FA$321,FALSE)/4),0)</f>
        <v>0</v>
      </c>
      <c r="FB20" s="223">
        <f>IFERROR(IF(RIGHT(VLOOKUP($A20,csapatok!$A:$NN,FB$320,FALSE),5)="Csere",VLOOKUP(LEFT(VLOOKUP($A20,csapatok!$A:$NN,FB$320,FALSE),LEN(VLOOKUP($A20,csapatok!$A:$NN,FB$320,FALSE))-6),'csapat-ranglista'!$A:$FP,FB$321,FALSE)/8,VLOOKUP(VLOOKUP($A20,csapatok!$A:$NN,FB$320,FALSE),'csapat-ranglista'!$A:$FP,FB$321,FALSE)/4),0)</f>
        <v>0</v>
      </c>
      <c r="FC20" s="223">
        <f>IFERROR(IF(RIGHT(VLOOKUP($A20,csapatok!$A:$NN,FC$320,FALSE),5)="Csere",VLOOKUP(LEFT(VLOOKUP($A20,csapatok!$A:$NN,FC$320,FALSE),LEN(VLOOKUP($A20,csapatok!$A:$NN,FC$320,FALSE))-6),'csapat-ranglista'!$A:$FP,FC$321,FALSE)/8,VLOOKUP(VLOOKUP($A20,csapatok!$A:$NN,FC$320,FALSE),'csapat-ranglista'!$A:$FP,FC$321,FALSE)/4),0)</f>
        <v>0</v>
      </c>
      <c r="FD20" s="224">
        <f>versenyek!$QY$11*IFERROR(VLOOKUP(VLOOKUP($A20,versenyek!QX:QZ,3,FALSE),szabalyok!$A$16:$B$23,2,FALSE)/4,0)</f>
        <v>0</v>
      </c>
      <c r="FE20" s="224">
        <f>versenyek!$RB$11*IFERROR(VLOOKUP(VLOOKUP($A20,versenyek!RA:RC,3,FALSE),szabalyok!$A$16:$B$23,2,FALSE)/4,0)</f>
        <v>0</v>
      </c>
      <c r="FF20" s="223">
        <f>IFERROR(IF(RIGHT(VLOOKUP($A20,csapatok!$A:$NN,FF$320,FALSE),5)="Csere",VLOOKUP(LEFT(VLOOKUP($A20,csapatok!$A:$NN,FF$320,FALSE),LEN(VLOOKUP($A20,csapatok!$A:$NN,FF$320,FALSE))-6),'csapat-ranglista'!$A:$FP,FF$321,FALSE)/8,VLOOKUP(VLOOKUP($A20,csapatok!$A:$NN,FF$320,FALSE),'csapat-ranglista'!$A:$FP,FF$321,FALSE)/4),0)</f>
        <v>0</v>
      </c>
      <c r="FG20" s="223">
        <f>IFERROR(IF(RIGHT(VLOOKUP($A20,csapatok!$A:$NN,FG$320,FALSE),5)="Csere",VLOOKUP(LEFT(VLOOKUP($A20,csapatok!$A:$NN,FG$320,FALSE),LEN(VLOOKUP($A20,csapatok!$A:$NN,FG$320,FALSE))-6),'csapat-ranglista'!$A:$FP,FG$321,FALSE)/8,VLOOKUP(VLOOKUP($A20,csapatok!$A:$NN,FG$320,FALSE),'csapat-ranglista'!$A:$FP,FG$321,FALSE)/4),0)</f>
        <v>0</v>
      </c>
      <c r="FH20" s="223">
        <f>IFERROR(IF(RIGHT(VLOOKUP($A20,csapatok!$A:$NN,FH$320,FALSE),5)="Csere",VLOOKUP(LEFT(VLOOKUP($A20,csapatok!$A:$NN,FH$320,FALSE),LEN(VLOOKUP($A20,csapatok!$A:$NN,FH$320,FALSE))-6),'csapat-ranglista'!$A:$FP,FH$321,FALSE)/8,VLOOKUP(VLOOKUP($A20,csapatok!$A:$NN,FH$320,FALSE),'csapat-ranglista'!$A:$FP,FH$321,FALSE)/4),0)</f>
        <v>0</v>
      </c>
      <c r="FI20" s="223">
        <f>IFERROR(IF(RIGHT(VLOOKUP($A20,csapatok!$A:$NN,FI$320,FALSE),5)="Csere",VLOOKUP(LEFT(VLOOKUP($A20,csapatok!$A:$NN,FI$320,FALSE),LEN(VLOOKUP($A20,csapatok!$A:$NN,FI$320,FALSE))-6),'csapat-ranglista'!$A:$FP,FI$321,FALSE)/8,VLOOKUP(VLOOKUP($A20,csapatok!$A:$NN,FI$320,FALSE),'csapat-ranglista'!$A:$FP,FI$321,FALSE)/4),0)</f>
        <v>0</v>
      </c>
      <c r="FJ20" s="223">
        <f>IFERROR(IF(RIGHT(VLOOKUP($A20,csapatok!$A:$NN,FJ$320,FALSE),5)="Csere",VLOOKUP(LEFT(VLOOKUP($A20,csapatok!$A:$NN,FJ$320,FALSE),LEN(VLOOKUP($A20,csapatok!$A:$NN,FJ$320,FALSE))-6),'csapat-ranglista'!$A:$FP,FJ$321,FALSE)/8,VLOOKUP(VLOOKUP($A20,csapatok!$A:$NN,FJ$320,FALSE),'csapat-ranglista'!$A:$FP,FJ$321,FALSE)/4),0)</f>
        <v>0.63397677686561671</v>
      </c>
      <c r="FK20" s="223">
        <f>IFERROR(IF(RIGHT(VLOOKUP($A20,csapatok!$A:$NN,FK$320,FALSE),5)="Csere",VLOOKUP(LEFT(VLOOKUP($A20,csapatok!$A:$NN,FK$320,FALSE),LEN(VLOOKUP($A20,csapatok!$A:$NN,FK$320,FALSE))-6),'csapat-ranglista'!$A:$FP,FK$321,FALSE)/8,VLOOKUP(VLOOKUP($A20,csapatok!$A:$NN,FK$320,FALSE),'csapat-ranglista'!$A:$FP,FK$321,FALSE)/4),0)</f>
        <v>12.841835296924858</v>
      </c>
      <c r="FL20" s="223">
        <f>IFERROR(IF(RIGHT(VLOOKUP($A20,csapatok!$A:$NN,FL$320,FALSE),5)="Csere",VLOOKUP(LEFT(VLOOKUP($A20,csapatok!$A:$NN,FL$320,FALSE),LEN(VLOOKUP($A20,csapatok!$A:$NN,FL$320,FALSE))-6),'csapat-ranglista'!$A:$FP,FL$321,FALSE)/8,VLOOKUP(VLOOKUP($A20,csapatok!$A:$NN,FL$320,FALSE),'csapat-ranglista'!$A:$FP,FL$321,FALSE)/4),0)</f>
        <v>0</v>
      </c>
      <c r="FM20" s="223">
        <f>IFERROR(IF(RIGHT(VLOOKUP($A20,csapatok!$A:$NN,FM$320,FALSE),5)="Csere",VLOOKUP(LEFT(VLOOKUP($A20,csapatok!$A:$NN,FM$320,FALSE),LEN(VLOOKUP($A20,csapatok!$A:$NN,FM$320,FALSE))-6),'csapat-ranglista'!$A:$FP,FM$321,FALSE)/8,VLOOKUP(VLOOKUP($A20,csapatok!$A:$NN,FM$320,FALSE),'csapat-ranglista'!$A:$FP,FM$321,FALSE)/4),0)</f>
        <v>0</v>
      </c>
      <c r="FN20" s="223">
        <f>IFERROR(IF(RIGHT(VLOOKUP($A20,csapatok!$A:$NN,FN$320,FALSE),5)="Csere",VLOOKUP(LEFT(VLOOKUP($A20,csapatok!$A:$NN,FN$320,FALSE),LEN(VLOOKUP($A20,csapatok!$A:$NN,FN$320,FALSE))-6),'csapat-ranglista'!$A:$FP,FN$321,FALSE)/8,VLOOKUP(VLOOKUP($A20,csapatok!$A:$NN,FN$320,FALSE),'csapat-ranglista'!$A:$FP,FN$321,FALSE)/4),0)</f>
        <v>0</v>
      </c>
      <c r="FO20" s="223">
        <f>IFERROR(IF(RIGHT(VLOOKUP($A20,csapatok!$A:$NN,FO$320,FALSE),5)="Csere",VLOOKUP(LEFT(VLOOKUP($A20,csapatok!$A:$NN,FO$320,FALSE),LEN(VLOOKUP($A20,csapatok!$A:$NN,FO$320,FALSE))-6),'csapat-ranglista'!$A:$FP,FO$321,FALSE)/8,VLOOKUP(VLOOKUP($A20,csapatok!$A:$NN,FO$320,FALSE),'csapat-ranglista'!$A:$FP,FO$321,FALSE)/4),0)</f>
        <v>0</v>
      </c>
      <c r="FP20" s="223">
        <f>IFERROR(IF(RIGHT(VLOOKUP($A20,csapatok!$A:$NN,FP$320,FALSE),5)="Csere",VLOOKUP(LEFT(VLOOKUP($A20,csapatok!$A:$NN,FP$320,FALSE),LEN(VLOOKUP($A20,csapatok!$A:$NN,FP$320,FALSE))-6),'csapat-ranglista'!$A:$FP,FP$321,FALSE)/8,VLOOKUP(VLOOKUP($A20,csapatok!$A:$NN,FP$320,FALSE),'csapat-ranglista'!$A:$FP,FP$321,FALSE)/4),0)</f>
        <v>0</v>
      </c>
      <c r="FQ20" s="223">
        <f>IFERROR(IF(RIGHT(VLOOKUP($A20,csapatok!$A:$NN,FQ$320,FALSE),5)="Csere",VLOOKUP(LEFT(VLOOKUP($A20,csapatok!$A:$NN,FQ$320,FALSE),LEN(VLOOKUP($A20,csapatok!$A:$NN,FQ$320,FALSE))-6),'csapat-ranglista'!$A:$FP,FQ$321,FALSE)/8,VLOOKUP(VLOOKUP($A20,csapatok!$A:$NN,FQ$320,FALSE),'csapat-ranglista'!$A:$FP,FQ$321,FALSE)/4),0)</f>
        <v>0</v>
      </c>
      <c r="FR20" s="223">
        <f>IFERROR(IF(RIGHT(VLOOKUP($A20,csapatok!$A:$NN,FR$320,FALSE),5)="Csere",VLOOKUP(LEFT(VLOOKUP($A20,csapatok!$A:$NN,FR$320,FALSE),LEN(VLOOKUP($A20,csapatok!$A:$NN,FR$320,FALSE))-6),'csapat-ranglista'!$A:$FP,FR$321,FALSE)/8,VLOOKUP(VLOOKUP($A20,csapatok!$A:$NN,FR$320,FALSE),'csapat-ranglista'!$A:$FP,FR$321,FALSE)/4),0)</f>
        <v>0</v>
      </c>
      <c r="FS20" s="223">
        <f>IFERROR(IF(RIGHT(VLOOKUP($A20,csapatok!$A:$NN,FS$320,FALSE),5)="Csere",VLOOKUP(LEFT(VLOOKUP($A20,csapatok!$A:$NN,FS$320,FALSE),LEN(VLOOKUP($A20,csapatok!$A:$NN,FS$320,FALSE))-6),'csapat-ranglista'!$A:$FP,FS$321,FALSE)/8,VLOOKUP(VLOOKUP($A20,csapatok!$A:$NN,FS$320,FALSE),'csapat-ranglista'!$A:$FP,FS$321,FALSE)/4),0)</f>
        <v>30.690558765813332</v>
      </c>
      <c r="FT20" s="223">
        <f>IFERROR(IF(RIGHT(VLOOKUP($A20,csapatok!$A:$NN,FT$320,FALSE),5)="Csere",VLOOKUP(LEFT(VLOOKUP($A20,csapatok!$A:$NN,FT$320,FALSE),LEN(VLOOKUP($A20,csapatok!$A:$NN,FT$320,FALSE))-6),'csapat-ranglista'!$A:$FP,FT$321,FALSE)/8,VLOOKUP(VLOOKUP($A20,csapatok!$A:$NN,FT$320,FALSE),'csapat-ranglista'!$A:$FP,FT$321,FALSE)/4),0)</f>
        <v>0</v>
      </c>
      <c r="FU20" s="223">
        <f>IFERROR(IF(RIGHT(VLOOKUP($A20,csapatok!$A:$NN,FU$320,FALSE),5)="Csere",VLOOKUP(LEFT(VLOOKUP($A20,csapatok!$A:$NN,FU$320,FALSE),LEN(VLOOKUP($A20,csapatok!$A:$NN,FU$320,FALSE))-6),'csapat-ranglista'!$A:$FP,FU$321,FALSE)/8,VLOOKUP(VLOOKUP($A20,csapatok!$A:$NN,FU$320,FALSE),'csapat-ranglista'!$A:$FP,FU$321,FALSE)/4),0)</f>
        <v>0</v>
      </c>
      <c r="FV20" s="223">
        <f>IFERROR(IF(RIGHT(VLOOKUP($A20,csapatok!$A:$NN,FV$320,FALSE),5)="Csere",VLOOKUP(LEFT(VLOOKUP($A20,csapatok!$A:$NN,FV$320,FALSE),LEN(VLOOKUP($A20,csapatok!$A:$NN,FV$320,FALSE))-6),'csapat-ranglista'!$A:$FP,FV$321,FALSE)/8,VLOOKUP(VLOOKUP($A20,csapatok!$A:$NN,FV$320,FALSE),'csapat-ranglista'!$A:$FP,FV$321,FALSE)/4),0)</f>
        <v>0</v>
      </c>
      <c r="FW20" s="223">
        <f>IFERROR(IF(RIGHT(VLOOKUP($A20,csapatok!$A:$NN,FW$320,FALSE),5)="Csere",VLOOKUP(LEFT(VLOOKUP($A20,csapatok!$A:$NN,FW$320,FALSE),LEN(VLOOKUP($A20,csapatok!$A:$NN,FW$320,FALSE))-6),'csapat-ranglista'!$A:$FP,FW$321,FALSE)/8,VLOOKUP(VLOOKUP($A20,csapatok!$A:$NN,FW$320,FALSE),'csapat-ranglista'!$A:$FP,FW$321,FALSE)/4),0)</f>
        <v>0</v>
      </c>
      <c r="FX20" s="223">
        <f>IFERROR(IF(RIGHT(VLOOKUP($A20,csapatok!$A:$NN,FX$320,FALSE),5)="Csere",VLOOKUP(LEFT(VLOOKUP($A20,csapatok!$A:$NN,FX$320,FALSE),LEN(VLOOKUP($A20,csapatok!$A:$NN,FX$320,FALSE))-6),'csapat-ranglista'!$A:$FP,FX$321,FALSE)/8,VLOOKUP(VLOOKUP($A20,csapatok!$A:$NN,FX$320,FALSE),'csapat-ranglista'!$A:$FP,FX$321,FALSE)/4),0)</f>
        <v>0</v>
      </c>
      <c r="FY20" s="223">
        <f>IFERROR(IF(RIGHT(VLOOKUP($A20,csapatok!$A:$NN,FY$320,FALSE),5)="Csere",VLOOKUP(LEFT(VLOOKUP($A20,csapatok!$A:$NN,FY$320,FALSE),LEN(VLOOKUP($A20,csapatok!$A:$NN,FY$320,FALSE))-6),'csapat-ranglista'!$A:$FP,FY$321,FALSE)/8,VLOOKUP(VLOOKUP($A20,csapatok!$A:$NN,FY$320,FALSE),'csapat-ranglista'!$A:$FP,FY$321,FALSE)/4),0)</f>
        <v>0</v>
      </c>
      <c r="FZ20" s="223">
        <f>IFERROR(IF(RIGHT(VLOOKUP($A20,csapatok!$A:$NN,FZ$320,FALSE),5)="Csere",VLOOKUP(LEFT(VLOOKUP($A20,csapatok!$A:$NN,FZ$320,FALSE),LEN(VLOOKUP($A20,csapatok!$A:$NN,FZ$320,FALSE))-6),'csapat-ranglista'!$A:$FP,FZ$321,FALSE)/8,VLOOKUP(VLOOKUP($A20,csapatok!$A:$NN,FZ$320,FALSE),'csapat-ranglista'!$A:$FP,FZ$321,FALSE)/4),0)</f>
        <v>25.922187684781814</v>
      </c>
      <c r="GA20" s="223">
        <f>IFERROR(IF(RIGHT(VLOOKUP($A20,csapatok!$A:$NN,GA$320,FALSE),5)="Csere",VLOOKUP(LEFT(VLOOKUP($A20,csapatok!$A:$NN,GA$320,FALSE),LEN(VLOOKUP($A20,csapatok!$A:$NN,GA$320,FALSE))-6),'csapat-ranglista'!$A:$FP,GA$321,FALSE)/8,VLOOKUP(VLOOKUP($A20,csapatok!$A:$NN,GA$320,FALSE),'csapat-ranglista'!$A:$FP,GA$321,FALSE)/4),0)</f>
        <v>0</v>
      </c>
      <c r="GB20" s="223">
        <f>IFERROR(IF(RIGHT(VLOOKUP($A20,csapatok!$A:$NN,GB$320,FALSE),5)="Csere",VLOOKUP(LEFT(VLOOKUP($A20,csapatok!$A:$NN,GB$320,FALSE),LEN(VLOOKUP($A20,csapatok!$A:$NN,GB$320,FALSE))-6),'csapat-ranglista'!$A:$FP,GB$321,FALSE)/8,VLOOKUP(VLOOKUP($A20,csapatok!$A:$NN,GB$320,FALSE),'csapat-ranglista'!$A:$FP,GB$321,FALSE)/4),0)</f>
        <v>0</v>
      </c>
      <c r="GC20" s="223">
        <f>IFERROR(IF(RIGHT(VLOOKUP($A20,csapatok!$A:$NN,GC$320,FALSE),5)="Csere",VLOOKUP(LEFT(VLOOKUP($A20,csapatok!$A:$NN,GC$320,FALSE),LEN(VLOOKUP($A20,csapatok!$A:$NN,GC$320,FALSE))-6),'csapat-ranglista'!$A:$FP,GC$321,FALSE)/8,VLOOKUP(VLOOKUP($A20,csapatok!$A:$NN,GC$320,FALSE),'csapat-ranglista'!$A:$FP,GC$321,FALSE)/4),0)</f>
        <v>0</v>
      </c>
      <c r="GD20" s="247">
        <f>SUM(EQ20:GC20)</f>
        <v>92.69064897006821</v>
      </c>
    </row>
    <row r="21" spans="1:186">
      <c r="A21" s="32" t="s">
        <v>86</v>
      </c>
      <c r="B21" s="2">
        <v>26331</v>
      </c>
      <c r="C21" s="131" t="str">
        <f>IF(B21=0,"",IF(B21&lt;$C$1,"felnőtt","ifi"))</f>
        <v>felnőtt</v>
      </c>
      <c r="D21" s="32" t="s">
        <v>9</v>
      </c>
      <c r="E21" s="45">
        <v>30</v>
      </c>
      <c r="F21" s="32">
        <v>0</v>
      </c>
      <c r="G21" s="32">
        <v>0.89530770886180866</v>
      </c>
      <c r="H21" s="32">
        <v>1.9017836178162006</v>
      </c>
      <c r="I21" s="32">
        <v>10.195181938581287</v>
      </c>
      <c r="J21" s="32">
        <v>0</v>
      </c>
      <c r="K21" s="32">
        <v>0</v>
      </c>
      <c r="L21" s="32">
        <v>8.6383758791992875</v>
      </c>
      <c r="M21" s="32">
        <v>0</v>
      </c>
      <c r="N21" s="32">
        <v>12.921405944766192</v>
      </c>
      <c r="O21" s="32">
        <v>0</v>
      </c>
      <c r="P21" s="32">
        <v>2.159059854733965</v>
      </c>
      <c r="Q21" s="32">
        <v>0</v>
      </c>
      <c r="R21" s="32">
        <v>0</v>
      </c>
      <c r="S21" s="32">
        <v>5.205689722012</v>
      </c>
      <c r="T21" s="32">
        <v>27.318892289539491</v>
      </c>
      <c r="U21" s="32">
        <v>0</v>
      </c>
      <c r="V21" s="32">
        <v>0</v>
      </c>
      <c r="W21" s="32">
        <v>5.5912910381252647</v>
      </c>
      <c r="X21" s="32">
        <f>IFERROR(IF(RIGHT(VLOOKUP($A21,csapatok!$A:$BL,X$320,FALSE),5)="Csere",VLOOKUP(LEFT(VLOOKUP($A21,csapatok!$A:$BL,X$320,FALSE),LEN(VLOOKUP($A21,csapatok!$A:$BL,X$320,FALSE))-6),'csapat-ranglista'!$A:$FP,X$321,FALSE)/8,VLOOKUP(VLOOKUP($A21,csapatok!$A:$BL,X$320,FALSE),'csapat-ranglista'!$A:$FP,X$321,FALSE)/4),0)</f>
        <v>0</v>
      </c>
      <c r="Y21" s="32">
        <f>IFERROR(IF(RIGHT(VLOOKUP($A21,csapatok!$A:$BL,Y$320,FALSE),5)="Csere",VLOOKUP(LEFT(VLOOKUP($A21,csapatok!$A:$BL,Y$320,FALSE),LEN(VLOOKUP($A21,csapatok!$A:$BL,Y$320,FALSE))-6),'csapat-ranglista'!$A:$FP,Y$321,FALSE)/8,VLOOKUP(VLOOKUP($A21,csapatok!$A:$BL,Y$320,FALSE),'csapat-ranglista'!$A:$FP,Y$321,FALSE)/4),0)</f>
        <v>3.75</v>
      </c>
      <c r="Z21" s="32">
        <f>IFERROR(IF(RIGHT(VLOOKUP($A21,csapatok!$A:$BL,Z$320,FALSE),5)="Csere",VLOOKUP(LEFT(VLOOKUP($A21,csapatok!$A:$BL,Z$320,FALSE),LEN(VLOOKUP($A21,csapatok!$A:$BL,Z$320,FALSE))-6),'csapat-ranglista'!$A:$FP,Z$321,FALSE)/8,VLOOKUP(VLOOKUP($A21,csapatok!$A:$BL,Z$320,FALSE),'csapat-ranglista'!$A:$FP,Z$321,FALSE)/4),0)</f>
        <v>9.7265067157778997</v>
      </c>
      <c r="AA21" s="32">
        <f>IFERROR(IF(RIGHT(VLOOKUP($A21,csapatok!$A:$BL,AA$320,FALSE),5)="Csere",VLOOKUP(LEFT(VLOOKUP($A21,csapatok!$A:$BL,AA$320,FALSE),LEN(VLOOKUP($A21,csapatok!$A:$BL,AA$320,FALSE))-6),'csapat-ranglista'!$A:$FP,AA$321,FALSE)/8,VLOOKUP(VLOOKUP($A21,csapatok!$A:$BL,AA$320,FALSE),'csapat-ranglista'!$A:$FP,AA$321,FALSE)/4),0)</f>
        <v>0</v>
      </c>
      <c r="AB21" s="223">
        <f>IFERROR(IF(RIGHT(VLOOKUP($A21,csapatok!$A:$BL,AB$320,FALSE),5)="Csere",VLOOKUP(LEFT(VLOOKUP($A21,csapatok!$A:$BL,AB$320,FALSE),LEN(VLOOKUP($A21,csapatok!$A:$BL,AB$320,FALSE))-6),'csapat-ranglista'!$A:$FP,AB$321,FALSE)/8,VLOOKUP(VLOOKUP($A21,csapatok!$A:$BL,AB$320,FALSE),'csapat-ranglista'!$A:$FP,AB$321,FALSE)/4),0)</f>
        <v>7.5435131747402115</v>
      </c>
      <c r="AC21" s="223">
        <f>IFERROR(IF(RIGHT(VLOOKUP($A21,csapatok!$A:$BL,AC$320,FALSE),5)="Csere",VLOOKUP(LEFT(VLOOKUP($A21,csapatok!$A:$BL,AC$320,FALSE),LEN(VLOOKUP($A21,csapatok!$A:$BL,AC$320,FALSE))-6),'csapat-ranglista'!$A:$FP,AC$321,FALSE)/8,VLOOKUP(VLOOKUP($A21,csapatok!$A:$BL,AC$320,FALSE),'csapat-ranglista'!$A:$FP,AC$321,FALSE)/4),0)</f>
        <v>0</v>
      </c>
      <c r="AD21" s="223">
        <f>IFERROR(IF(RIGHT(VLOOKUP($A21,csapatok!$A:$BL,AD$320,FALSE),5)="Csere",VLOOKUP(LEFT(VLOOKUP($A21,csapatok!$A:$BL,AD$320,FALSE),LEN(VLOOKUP($A21,csapatok!$A:$BL,AD$320,FALSE))-6),'csapat-ranglista'!$A:$FP,AD$321,FALSE)/8,VLOOKUP(VLOOKUP($A21,csapatok!$A:$BL,AD$320,FALSE),'csapat-ranglista'!$A:$FP,AD$321,FALSE)/4),0)</f>
        <v>0</v>
      </c>
      <c r="AE21" s="223">
        <f>IFERROR(IF(RIGHT(VLOOKUP($A21,csapatok!$A:$BL,AE$320,FALSE),5)="Csere",VLOOKUP(LEFT(VLOOKUP($A21,csapatok!$A:$BL,AE$320,FALSE),LEN(VLOOKUP($A21,csapatok!$A:$BL,AE$320,FALSE))-6),'csapat-ranglista'!$A:$FP,AE$321,FALSE)/8,VLOOKUP(VLOOKUP($A21,csapatok!$A:$BL,AE$320,FALSE),'csapat-ranglista'!$A:$FP,AE$321,FALSE)/4),0)</f>
        <v>0</v>
      </c>
      <c r="AF21" s="223">
        <f>IFERROR(IF(RIGHT(VLOOKUP($A21,csapatok!$A:$BL,AF$320,FALSE),5)="Csere",VLOOKUP(LEFT(VLOOKUP($A21,csapatok!$A:$BL,AF$320,FALSE),LEN(VLOOKUP($A21,csapatok!$A:$BL,AF$320,FALSE))-6),'csapat-ranglista'!$A:$FP,AF$321,FALSE)/8,VLOOKUP(VLOOKUP($A21,csapatok!$A:$BL,AF$320,FALSE),'csapat-ranglista'!$A:$FP,AF$321,FALSE)/4),0)</f>
        <v>0</v>
      </c>
      <c r="AG21" s="223">
        <f>IFERROR(IF(RIGHT(VLOOKUP($A21,csapatok!$A:$BL,AG$320,FALSE),5)="Csere",VLOOKUP(LEFT(VLOOKUP($A21,csapatok!$A:$BL,AG$320,FALSE),LEN(VLOOKUP($A21,csapatok!$A:$BL,AG$320,FALSE))-6),'csapat-ranglista'!$A:$FP,AG$321,FALSE)/8,VLOOKUP(VLOOKUP($A21,csapatok!$A:$BL,AG$320,FALSE),'csapat-ranglista'!$A:$FP,AG$321,FALSE)/4),0)</f>
        <v>1.2246601089266853</v>
      </c>
      <c r="AH21" s="223">
        <f>IFERROR(IF(RIGHT(VLOOKUP($A21,csapatok!$A:$BL,AH$320,FALSE),5)="Csere",VLOOKUP(LEFT(VLOOKUP($A21,csapatok!$A:$BL,AH$320,FALSE),LEN(VLOOKUP($A21,csapatok!$A:$BL,AH$320,FALSE))-6),'csapat-ranglista'!$A:$FP,AH$321,FALSE)/8,VLOOKUP(VLOOKUP($A21,csapatok!$A:$BL,AH$320,FALSE),'csapat-ranglista'!$A:$FP,AH$321,FALSE)/4),0)</f>
        <v>0</v>
      </c>
      <c r="AI21" s="223">
        <f>IFERROR(IF(RIGHT(VLOOKUP($A21,csapatok!$A:$BL,AI$320,FALSE),5)="Csere",VLOOKUP(LEFT(VLOOKUP($A21,csapatok!$A:$BL,AI$320,FALSE),LEN(VLOOKUP($A21,csapatok!$A:$BL,AI$320,FALSE))-6),'csapat-ranglista'!$A:$FP,AI$321,FALSE)/8,VLOOKUP(VLOOKUP($A21,csapatok!$A:$BL,AI$320,FALSE),'csapat-ranglista'!$A:$FP,AI$321,FALSE)/4),0)</f>
        <v>1.8957064893996431</v>
      </c>
      <c r="AJ21" s="223">
        <f>IFERROR(IF(RIGHT(VLOOKUP($A21,csapatok!$A:$BL,AJ$320,FALSE),5)="Csere",VLOOKUP(LEFT(VLOOKUP($A21,csapatok!$A:$BL,AJ$320,FALSE),LEN(VLOOKUP($A21,csapatok!$A:$BL,AJ$320,FALSE))-6),'csapat-ranglista'!$A:$FP,AJ$321,FALSE)/8,VLOOKUP(VLOOKUP($A21,csapatok!$A:$BL,AJ$320,FALSE),'csapat-ranglista'!$A:$FP,AJ$321,FALSE)/2),0)</f>
        <v>0</v>
      </c>
      <c r="AK21" s="223">
        <f>IFERROR(IF(RIGHT(VLOOKUP($A21,csapatok!$A:$CN,AK$320,FALSE),5)="Csere",VLOOKUP(LEFT(VLOOKUP($A21,csapatok!$A:$CN,AK$320,FALSE),LEN(VLOOKUP($A21,csapatok!$A:$CN,AK$320,FALSE))-6),'csapat-ranglista'!$A:$FP,AK$321,FALSE)/8,VLOOKUP(VLOOKUP($A21,csapatok!$A:$CN,AK$320,FALSE),'csapat-ranglista'!$A:$FP,AK$321,FALSE)/4),0)</f>
        <v>0</v>
      </c>
      <c r="AL21" s="223">
        <f>IFERROR(IF(RIGHT(VLOOKUP($A21,csapatok!$A:$CN,AL$320,FALSE),5)="Csere",VLOOKUP(LEFT(VLOOKUP($A21,csapatok!$A:$CN,AL$320,FALSE),LEN(VLOOKUP($A21,csapatok!$A:$CN,AL$320,FALSE))-6),'csapat-ranglista'!$A:$FP,AL$321,FALSE)/8,VLOOKUP(VLOOKUP($A21,csapatok!$A:$CN,AL$320,FALSE),'csapat-ranglista'!$A:$FP,AL$321,FALSE)/4),0)</f>
        <v>0</v>
      </c>
      <c r="AM21" s="223">
        <f>IFERROR(IF(RIGHT(VLOOKUP($A21,csapatok!$A:$CN,AM$320,FALSE),5)="Csere",VLOOKUP(LEFT(VLOOKUP($A21,csapatok!$A:$CN,AM$320,FALSE),LEN(VLOOKUP($A21,csapatok!$A:$CN,AM$320,FALSE))-6),'csapat-ranglista'!$A:$FP,AM$321,FALSE)/8,VLOOKUP(VLOOKUP($A21,csapatok!$A:$CN,AM$320,FALSE),'csapat-ranglista'!$A:$FP,AM$321,FALSE)/4),0)</f>
        <v>0</v>
      </c>
      <c r="AN21" s="223">
        <f>IFERROR(IF(RIGHT(VLOOKUP($A21,csapatok!$A:$CN,AN$320,FALSE),5)="Csere",VLOOKUP(LEFT(VLOOKUP($A21,csapatok!$A:$CN,AN$320,FALSE),LEN(VLOOKUP($A21,csapatok!$A:$CN,AN$320,FALSE))-6),'csapat-ranglista'!$A:$FP,AN$321,FALSE)/8,VLOOKUP(VLOOKUP($A21,csapatok!$A:$CN,AN$320,FALSE),'csapat-ranglista'!$A:$FP,AN$321,FALSE)/4),0)</f>
        <v>0</v>
      </c>
      <c r="AO21" s="223">
        <f>IFERROR(IF(RIGHT(VLOOKUP($A21,csapatok!$A:$CN,AO$320,FALSE),5)="Csere",VLOOKUP(LEFT(VLOOKUP($A21,csapatok!$A:$CN,AO$320,FALSE),LEN(VLOOKUP($A21,csapatok!$A:$CN,AO$320,FALSE))-6),'csapat-ranglista'!$A:$FP,AO$321,FALSE)/8,VLOOKUP(VLOOKUP($A21,csapatok!$A:$CN,AO$320,FALSE),'csapat-ranglista'!$A:$FP,AO$321,FALSE)/4),0)</f>
        <v>0</v>
      </c>
      <c r="AP21" s="223">
        <f>IFERROR(IF(RIGHT(VLOOKUP($A21,csapatok!$A:$CN,AP$320,FALSE),5)="Csere",VLOOKUP(LEFT(VLOOKUP($A21,csapatok!$A:$CN,AP$320,FALSE),LEN(VLOOKUP($A21,csapatok!$A:$CN,AP$320,FALSE))-6),'csapat-ranglista'!$A:$FP,AP$321,FALSE)/8,VLOOKUP(VLOOKUP($A21,csapatok!$A:$CN,AP$320,FALSE),'csapat-ranglista'!$A:$FP,AP$321,FALSE)/4),0)</f>
        <v>5.4488235479108775</v>
      </c>
      <c r="AQ21" s="223">
        <f>IFERROR(IF(RIGHT(VLOOKUP($A21,csapatok!$A:$CN,AQ$320,FALSE),5)="Csere",VLOOKUP(LEFT(VLOOKUP($A21,csapatok!$A:$CN,AQ$320,FALSE),LEN(VLOOKUP($A21,csapatok!$A:$CN,AQ$320,FALSE))-6),'csapat-ranglista'!$A:$FP,AQ$321,FALSE)/8,VLOOKUP(VLOOKUP($A21,csapatok!$A:$CN,AQ$320,FALSE),'csapat-ranglista'!$A:$FP,AQ$321,FALSE)/4),0)</f>
        <v>0</v>
      </c>
      <c r="AR21" s="223">
        <f>IFERROR(IF(RIGHT(VLOOKUP($A21,csapatok!$A:$CN,AR$320,FALSE),5)="Csere",VLOOKUP(LEFT(VLOOKUP($A21,csapatok!$A:$CN,AR$320,FALSE),LEN(VLOOKUP($A21,csapatok!$A:$CN,AR$320,FALSE))-6),'csapat-ranglista'!$A:$FP,AR$321,FALSE)/8,VLOOKUP(VLOOKUP($A21,csapatok!$A:$CN,AR$320,FALSE),'csapat-ranglista'!$A:$FP,AR$321,FALSE)/4),0)</f>
        <v>0</v>
      </c>
      <c r="AS21" s="223">
        <f>IFERROR(IF(RIGHT(VLOOKUP($A21,csapatok!$A:$CN,AS$320,FALSE),5)="Csere",VLOOKUP(LEFT(VLOOKUP($A21,csapatok!$A:$CN,AS$320,FALSE),LEN(VLOOKUP($A21,csapatok!$A:$CN,AS$320,FALSE))-6),'csapat-ranglista'!$A:$FP,AS$321,FALSE)/8,VLOOKUP(VLOOKUP($A21,csapatok!$A:$CN,AS$320,FALSE),'csapat-ranglista'!$A:$FP,AS$321,FALSE)/4),0)</f>
        <v>5.3635991989922047</v>
      </c>
      <c r="AT21" s="223">
        <f>IFERROR(IF(RIGHT(VLOOKUP($A21,csapatok!$A:$CN,AT$320,FALSE),5)="Csere",VLOOKUP(LEFT(VLOOKUP($A21,csapatok!$A:$CN,AT$320,FALSE),LEN(VLOOKUP($A21,csapatok!$A:$CN,AT$320,FALSE))-6),'csapat-ranglista'!$A:$FP,AT$321,FALSE)/8,VLOOKUP(VLOOKUP($A21,csapatok!$A:$CN,AT$320,FALSE),'csapat-ranglista'!$A:$FP,AT$321,FALSE)/4),0)</f>
        <v>0</v>
      </c>
      <c r="AU21" s="223">
        <f>IFERROR(IF(RIGHT(VLOOKUP($A21,csapatok!$A:$CN,AU$320,FALSE),5)="Csere",VLOOKUP(LEFT(VLOOKUP($A21,csapatok!$A:$CN,AU$320,FALSE),LEN(VLOOKUP($A21,csapatok!$A:$CN,AU$320,FALSE))-6),'csapat-ranglista'!$A:$FP,AU$321,FALSE)/8,VLOOKUP(VLOOKUP($A21,csapatok!$A:$CN,AU$320,FALSE),'csapat-ranglista'!$A:$FP,AU$321,FALSE)/4),0)</f>
        <v>0</v>
      </c>
      <c r="AV21" s="223">
        <f>IFERROR(IF(RIGHT(VLOOKUP($A21,csapatok!$A:$CN,AV$320,FALSE),5)="Csere",VLOOKUP(LEFT(VLOOKUP($A21,csapatok!$A:$CN,AV$320,FALSE),LEN(VLOOKUP($A21,csapatok!$A:$CN,AV$320,FALSE))-6),'csapat-ranglista'!$A:$FP,AV$321,FALSE)/8,VLOOKUP(VLOOKUP($A21,csapatok!$A:$CN,AV$320,FALSE),'csapat-ranglista'!$A:$FP,AV$321,FALSE)/4),0)</f>
        <v>0</v>
      </c>
      <c r="AW21" s="223">
        <f>IFERROR(IF(RIGHT(VLOOKUP($A21,csapatok!$A:$CN,AW$320,FALSE),5)="Csere",VLOOKUP(LEFT(VLOOKUP($A21,csapatok!$A:$CN,AW$320,FALSE),LEN(VLOOKUP($A21,csapatok!$A:$CN,AW$320,FALSE))-6),'csapat-ranglista'!$A:$FP,AW$321,FALSE)/8,VLOOKUP(VLOOKUP($A21,csapatok!$A:$CN,AW$320,FALSE),'csapat-ranglista'!$A:$FP,AW$321,FALSE)/4),0)</f>
        <v>0</v>
      </c>
      <c r="AX21" s="223">
        <f>IFERROR(IF(RIGHT(VLOOKUP($A21,csapatok!$A:$CN,AX$320,FALSE),5)="Csere",VLOOKUP(LEFT(VLOOKUP($A21,csapatok!$A:$CN,AX$320,FALSE),LEN(VLOOKUP($A21,csapatok!$A:$CN,AX$320,FALSE))-6),'csapat-ranglista'!$A:$FP,AX$321,FALSE)/8,VLOOKUP(VLOOKUP($A21,csapatok!$A:$CN,AX$320,FALSE),'csapat-ranglista'!$A:$FP,AX$321,FALSE)/4),0)</f>
        <v>0</v>
      </c>
      <c r="AY21" s="223">
        <f>IFERROR(IF(RIGHT(VLOOKUP($A21,csapatok!$A:$NN,AY$320,FALSE),5)="Csere",VLOOKUP(LEFT(VLOOKUP($A21,csapatok!$A:$NN,AY$320,FALSE),LEN(VLOOKUP($A21,csapatok!$A:$NN,AY$320,FALSE))-6),'csapat-ranglista'!$A:$FP,AY$321,FALSE)/8,VLOOKUP(VLOOKUP($A21,csapatok!$A:$NN,AY$320,FALSE),'csapat-ranglista'!$A:$FP,AY$321,FALSE)/4),0)</f>
        <v>0</v>
      </c>
      <c r="AZ21" s="223">
        <f>IFERROR(IF(RIGHT(VLOOKUP($A21,csapatok!$A:$NN,AZ$320,FALSE),5)="Csere",VLOOKUP(LEFT(VLOOKUP($A21,csapatok!$A:$NN,AZ$320,FALSE),LEN(VLOOKUP($A21,csapatok!$A:$NN,AZ$320,FALSE))-6),'csapat-ranglista'!$A:$FP,AZ$321,FALSE)/8,VLOOKUP(VLOOKUP($A21,csapatok!$A:$NN,AZ$320,FALSE),'csapat-ranglista'!$A:$FP,AZ$321,FALSE)/4),0)</f>
        <v>0</v>
      </c>
      <c r="BA21" s="223">
        <f>IFERROR(IF(RIGHT(VLOOKUP($A21,csapatok!$A:$NN,BA$320,FALSE),5)="Csere",VLOOKUP(LEFT(VLOOKUP($A21,csapatok!$A:$NN,BA$320,FALSE),LEN(VLOOKUP($A21,csapatok!$A:$NN,BA$320,FALSE))-6),'csapat-ranglista'!$A:$FP,BA$321,FALSE)/8,VLOOKUP(VLOOKUP($A21,csapatok!$A:$NN,BA$320,FALSE),'csapat-ranglista'!$A:$FP,BA$321,FALSE)/4),0)</f>
        <v>9.286960472414302</v>
      </c>
      <c r="BB21" s="223">
        <f>IFERROR(IF(RIGHT(VLOOKUP($A21,csapatok!$A:$NN,BB$320,FALSE),5)="Csere",VLOOKUP(LEFT(VLOOKUP($A21,csapatok!$A:$NN,BB$320,FALSE),LEN(VLOOKUP($A21,csapatok!$A:$NN,BB$320,FALSE))-6),'csapat-ranglista'!$A:$FP,BB$321,FALSE)/8,VLOOKUP(VLOOKUP($A21,csapatok!$A:$NN,BB$320,FALSE),'csapat-ranglista'!$A:$FP,BB$321,FALSE)/4),0)</f>
        <v>0</v>
      </c>
      <c r="BC21" s="224">
        <f>versenyek!$ES$11*IFERROR(VLOOKUP(VLOOKUP($A21,versenyek!ER:ET,3,FALSE),szabalyok!$A$16:$B$23,2,FALSE)/4,0)</f>
        <v>0</v>
      </c>
      <c r="BD21" s="224">
        <f>versenyek!$EV$11*IFERROR(VLOOKUP(VLOOKUP($A21,versenyek!EU:EW,3,FALSE),szabalyok!$A$16:$B$23,2,FALSE)/4,0)</f>
        <v>0</v>
      </c>
      <c r="BE21" s="223">
        <f>IFERROR(IF(RIGHT(VLOOKUP($A21,csapatok!$A:$NN,BE$320,FALSE),5)="Csere",VLOOKUP(LEFT(VLOOKUP($A21,csapatok!$A:$NN,BE$320,FALSE),LEN(VLOOKUP($A21,csapatok!$A:$NN,BE$320,FALSE))-6),'csapat-ranglista'!$A:$FP,BE$321,FALSE)/8,VLOOKUP(VLOOKUP($A21,csapatok!$A:$NN,BE$320,FALSE),'csapat-ranglista'!$A:$FP,BE$321,FALSE)/4),0)</f>
        <v>0</v>
      </c>
      <c r="BF21" s="223">
        <f>IFERROR(IF(RIGHT(VLOOKUP($A21,csapatok!$A:$NN,BF$320,FALSE),5)="Csere",VLOOKUP(LEFT(VLOOKUP($A21,csapatok!$A:$NN,BF$320,FALSE),LEN(VLOOKUP($A21,csapatok!$A:$NN,BF$320,FALSE))-6),'csapat-ranglista'!$A:$FP,BF$321,FALSE)/8,VLOOKUP(VLOOKUP($A21,csapatok!$A:$NN,BF$320,FALSE),'csapat-ranglista'!$A:$FP,BF$321,FALSE)/4),0)</f>
        <v>0</v>
      </c>
      <c r="BG21" s="223">
        <f>IFERROR(IF(RIGHT(VLOOKUP($A21,csapatok!$A:$NN,BG$320,FALSE),5)="Csere",VLOOKUP(LEFT(VLOOKUP($A21,csapatok!$A:$NN,BG$320,FALSE),LEN(VLOOKUP($A21,csapatok!$A:$NN,BG$320,FALSE))-6),'csapat-ranglista'!$A:$FP,BG$321,FALSE)/8,VLOOKUP(VLOOKUP($A21,csapatok!$A:$NN,BG$320,FALSE),'csapat-ranglista'!$A:$FP,BG$321,FALSE)/4),0)</f>
        <v>0</v>
      </c>
      <c r="BH21" s="223">
        <f>IFERROR(IF(RIGHT(VLOOKUP($A21,csapatok!$A:$NN,BH$320,FALSE),5)="Csere",VLOOKUP(LEFT(VLOOKUP($A21,csapatok!$A:$NN,BH$320,FALSE),LEN(VLOOKUP($A21,csapatok!$A:$NN,BH$320,FALSE))-6),'csapat-ranglista'!$A:$FP,BH$321,FALSE)/8,VLOOKUP(VLOOKUP($A21,csapatok!$A:$NN,BH$320,FALSE),'csapat-ranglista'!$A:$FP,BH$321,FALSE)/4),0)</f>
        <v>0</v>
      </c>
      <c r="BI21" s="223">
        <f>IFERROR(IF(RIGHT(VLOOKUP($A21,csapatok!$A:$NN,BI$320,FALSE),5)="Csere",VLOOKUP(LEFT(VLOOKUP($A21,csapatok!$A:$NN,BI$320,FALSE),LEN(VLOOKUP($A21,csapatok!$A:$NN,BI$320,FALSE))-6),'csapat-ranglista'!$A:$FP,BI$321,FALSE)/8,VLOOKUP(VLOOKUP($A21,csapatok!$A:$NN,BI$320,FALSE),'csapat-ranglista'!$A:$FP,BI$321,FALSE)/4),0)</f>
        <v>0</v>
      </c>
      <c r="BJ21" s="223">
        <f>IFERROR(IF(RIGHT(VLOOKUP($A21,csapatok!$A:$NN,BJ$320,FALSE),5)="Csere",VLOOKUP(LEFT(VLOOKUP($A21,csapatok!$A:$NN,BJ$320,FALSE),LEN(VLOOKUP($A21,csapatok!$A:$NN,BJ$320,FALSE))-6),'csapat-ranglista'!$A:$FP,BJ$321,FALSE)/8,VLOOKUP(VLOOKUP($A21,csapatok!$A:$NN,BJ$320,FALSE),'csapat-ranglista'!$A:$FP,BJ$321,FALSE)/4),0)</f>
        <v>0</v>
      </c>
      <c r="BK21" s="223">
        <f>IFERROR(IF(RIGHT(VLOOKUP($A21,csapatok!$A:$NN,BK$320,FALSE),5)="Csere",VLOOKUP(LEFT(VLOOKUP($A21,csapatok!$A:$NN,BK$320,FALSE),LEN(VLOOKUP($A21,csapatok!$A:$NN,BK$320,FALSE))-6),'csapat-ranglista'!$A:$FP,BK$321,FALSE)/8,VLOOKUP(VLOOKUP($A21,csapatok!$A:$NN,BK$320,FALSE),'csapat-ranglista'!$A:$FP,BK$321,FALSE)/4),0)</f>
        <v>0</v>
      </c>
      <c r="BL21" s="223">
        <f>IFERROR(IF(RIGHT(VLOOKUP($A21,csapatok!$A:$NN,BL$320,FALSE),5)="Csere",VLOOKUP(LEFT(VLOOKUP($A21,csapatok!$A:$NN,BL$320,FALSE),LEN(VLOOKUP($A21,csapatok!$A:$NN,BL$320,FALSE))-6),'csapat-ranglista'!$A:$FP,BL$321,FALSE)/8,VLOOKUP(VLOOKUP($A21,csapatok!$A:$NN,BL$320,FALSE),'csapat-ranglista'!$A:$FP,BL$321,FALSE)/4),0)</f>
        <v>16.878489420317354</v>
      </c>
      <c r="BM21" s="223">
        <f>IFERROR(IF(RIGHT(VLOOKUP($A21,csapatok!$A:$NN,BM$320,FALSE),5)="Csere",VLOOKUP(LEFT(VLOOKUP($A21,csapatok!$A:$NN,BM$320,FALSE),LEN(VLOOKUP($A21,csapatok!$A:$NN,BM$320,FALSE))-6),'csapat-ranglista'!$A:$FP,BM$321,FALSE)/8,VLOOKUP(VLOOKUP($A21,csapatok!$A:$NN,BM$320,FALSE),'csapat-ranglista'!$A:$FP,BM$321,FALSE)/4),0)</f>
        <v>9.321353353232519</v>
      </c>
      <c r="BN21" s="223">
        <f>IFERROR(IF(RIGHT(VLOOKUP($A21,csapatok!$A:$NN,BN$320,FALSE),5)="Csere",VLOOKUP(LEFT(VLOOKUP($A21,csapatok!$A:$NN,BN$320,FALSE),LEN(VLOOKUP($A21,csapatok!$A:$NN,BN$320,FALSE))-6),'csapat-ranglista'!$A:$FP,BN$321,FALSE)/8,VLOOKUP(VLOOKUP($A21,csapatok!$A:$NN,BN$320,FALSE),'csapat-ranglista'!$A:$FP,BN$321,FALSE)/4),0)</f>
        <v>0</v>
      </c>
      <c r="BO21" s="223">
        <f>IFERROR(IF(RIGHT(VLOOKUP($A21,csapatok!$A:$NN,BO$320,FALSE),5)="Csere",VLOOKUP(LEFT(VLOOKUP($A21,csapatok!$A:$NN,BO$320,FALSE),LEN(VLOOKUP($A21,csapatok!$A:$NN,BO$320,FALSE))-6),'csapat-ranglista'!$A:$FP,BO$321,FALSE)/8,VLOOKUP(VLOOKUP($A21,csapatok!$A:$NN,BO$320,FALSE),'csapat-ranglista'!$A:$FP,BO$321,FALSE)/4),0)</f>
        <v>0</v>
      </c>
      <c r="BP21" s="223">
        <f>IFERROR(IF(RIGHT(VLOOKUP($A21,csapatok!$A:$NN,BP$320,FALSE),5)="Csere",VLOOKUP(LEFT(VLOOKUP($A21,csapatok!$A:$NN,BP$320,FALSE),LEN(VLOOKUP($A21,csapatok!$A:$NN,BP$320,FALSE))-6),'csapat-ranglista'!$A:$FP,BP$321,FALSE)/8,VLOOKUP(VLOOKUP($A21,csapatok!$A:$NN,BP$320,FALSE),'csapat-ranglista'!$A:$FP,BP$321,FALSE)/4),0)</f>
        <v>0</v>
      </c>
      <c r="BQ21" s="223">
        <f>IFERROR(IF(RIGHT(VLOOKUP($A21,csapatok!$A:$NN,BQ$320,FALSE),5)="Csere",VLOOKUP(LEFT(VLOOKUP($A21,csapatok!$A:$NN,BQ$320,FALSE),LEN(VLOOKUP($A21,csapatok!$A:$NN,BQ$320,FALSE))-6),'csapat-ranglista'!$A:$FP,BQ$321,FALSE)/8,VLOOKUP(VLOOKUP($A21,csapatok!$A:$NN,BQ$320,FALSE),'csapat-ranglista'!$A:$FP,BQ$321,FALSE)/4),0)</f>
        <v>0</v>
      </c>
      <c r="BR21" s="223">
        <f>IFERROR(IF(RIGHT(VLOOKUP($A21,csapatok!$A:$NN,BR$320,FALSE),5)="Csere",VLOOKUP(LEFT(VLOOKUP($A21,csapatok!$A:$NN,BR$320,FALSE),LEN(VLOOKUP($A21,csapatok!$A:$NN,BR$320,FALSE))-6),'csapat-ranglista'!$A:$FP,BR$321,FALSE)/8,VLOOKUP(VLOOKUP($A21,csapatok!$A:$NN,BR$320,FALSE),'csapat-ranglista'!$A:$FP,BR$321,FALSE)/4),0)</f>
        <v>0</v>
      </c>
      <c r="BS21" s="223">
        <f>IFERROR(IF(RIGHT(VLOOKUP($A21,csapatok!$A:$NN,BS$320,FALSE),5)="Csere",VLOOKUP(LEFT(VLOOKUP($A21,csapatok!$A:$NN,BS$320,FALSE),LEN(VLOOKUP($A21,csapatok!$A:$NN,BS$320,FALSE))-6),'csapat-ranglista'!$A:$FP,BS$321,FALSE)/8,VLOOKUP(VLOOKUP($A21,csapatok!$A:$NN,BS$320,FALSE),'csapat-ranglista'!$A:$FP,BS$321,FALSE)/4),0)</f>
        <v>0</v>
      </c>
      <c r="BT21" s="223">
        <f>IFERROR(IF(RIGHT(VLOOKUP($A21,csapatok!$A:$NN,BT$320,FALSE),5)="Csere",VLOOKUP(LEFT(VLOOKUP($A21,csapatok!$A:$NN,BT$320,FALSE),LEN(VLOOKUP($A21,csapatok!$A:$NN,BT$320,FALSE))-6),'csapat-ranglista'!$A:$FP,BT$321,FALSE)/8,VLOOKUP(VLOOKUP($A21,csapatok!$A:$NN,BT$320,FALSE),'csapat-ranglista'!$A:$FP,BT$321,FALSE)/4),0)</f>
        <v>0</v>
      </c>
      <c r="BU21" s="223">
        <f>IFERROR(IF(RIGHT(VLOOKUP($A21,csapatok!$A:$NN,BU$320,FALSE),5)="Csere",VLOOKUP(LEFT(VLOOKUP($A21,csapatok!$A:$NN,BU$320,FALSE),LEN(VLOOKUP($A21,csapatok!$A:$NN,BU$320,FALSE))-6),'csapat-ranglista'!$A:$FP,BU$321,FALSE)/8,VLOOKUP(VLOOKUP($A21,csapatok!$A:$NN,BU$320,FALSE),'csapat-ranglista'!$A:$FP,BU$321,FALSE)/4),0)</f>
        <v>0</v>
      </c>
      <c r="BV21" s="223">
        <f>IFERROR(IF(RIGHT(VLOOKUP($A21,csapatok!$A:$NN,BV$320,FALSE),5)="Csere",VLOOKUP(LEFT(VLOOKUP($A21,csapatok!$A:$NN,BV$320,FALSE),LEN(VLOOKUP($A21,csapatok!$A:$NN,BV$320,FALSE))-6),'csapat-ranglista'!$A:$FP,BV$321,FALSE)/8,VLOOKUP(VLOOKUP($A21,csapatok!$A:$NN,BV$320,FALSE),'csapat-ranglista'!$A:$FP,BV$321,FALSE)/4),0)</f>
        <v>0</v>
      </c>
      <c r="BW21" s="223">
        <f>IFERROR(IF(RIGHT(VLOOKUP($A21,csapatok!$A:$NN,BW$320,FALSE),5)="Csere",VLOOKUP(LEFT(VLOOKUP($A21,csapatok!$A:$NN,BW$320,FALSE),LEN(VLOOKUP($A21,csapatok!$A:$NN,BW$320,FALSE))-6),'csapat-ranglista'!$A:$FP,BW$321,FALSE)/8,VLOOKUP(VLOOKUP($A21,csapatok!$A:$NN,BW$320,FALSE),'csapat-ranglista'!$A:$FP,BW$321,FALSE)/4),0)</f>
        <v>0</v>
      </c>
      <c r="BX21" s="223">
        <f>IFERROR(IF(RIGHT(VLOOKUP($A21,csapatok!$A:$NN,BX$320,FALSE),5)="Csere",VLOOKUP(LEFT(VLOOKUP($A21,csapatok!$A:$NN,BX$320,FALSE),LEN(VLOOKUP($A21,csapatok!$A:$NN,BX$320,FALSE))-6),'csapat-ranglista'!$A:$FP,BX$321,FALSE)/8,VLOOKUP(VLOOKUP($A21,csapatok!$A:$NN,BX$320,FALSE),'csapat-ranglista'!$A:$FP,BX$321,FALSE)/4),0)</f>
        <v>25.178074974192381</v>
      </c>
      <c r="BY21" s="223">
        <f>IFERROR(IF(RIGHT(VLOOKUP($A21,csapatok!$A:$NN,BY$320,FALSE),5)="Csere",VLOOKUP(LEFT(VLOOKUP($A21,csapatok!$A:$NN,BY$320,FALSE),LEN(VLOOKUP($A21,csapatok!$A:$NN,BY$320,FALSE))-6),'csapat-ranglista'!$A:$FP,BY$321,FALSE)/8,VLOOKUP(VLOOKUP($A21,csapatok!$A:$NN,BY$320,FALSE),'csapat-ranglista'!$A:$FP,BY$321,FALSE)/4),0)</f>
        <v>0</v>
      </c>
      <c r="BZ21" s="223">
        <f>IFERROR(IF(RIGHT(VLOOKUP($A21,csapatok!$A:$NN,BZ$320,FALSE),5)="Csere",VLOOKUP(LEFT(VLOOKUP($A21,csapatok!$A:$NN,BZ$320,FALSE),LEN(VLOOKUP($A21,csapatok!$A:$NN,BZ$320,FALSE))-6),'csapat-ranglista'!$A:$FP,BZ$321,FALSE)/8,VLOOKUP(VLOOKUP($A21,csapatok!$A:$NN,BZ$320,FALSE),'csapat-ranglista'!$A:$FP,BZ$321,FALSE)/4),0)</f>
        <v>0</v>
      </c>
      <c r="CA21" s="223">
        <f>IFERROR(IF(RIGHT(VLOOKUP($A21,csapatok!$A:$NN,CA$320,FALSE),5)="Csere",VLOOKUP(LEFT(VLOOKUP($A21,csapatok!$A:$NN,CA$320,FALSE),LEN(VLOOKUP($A21,csapatok!$A:$NN,CA$320,FALSE))-6),'csapat-ranglista'!$A:$FP,CA$321,FALSE)/8,VLOOKUP(VLOOKUP($A21,csapatok!$A:$NN,CA$320,FALSE),'csapat-ranglista'!$A:$FP,CA$321,FALSE)/4),0)</f>
        <v>0</v>
      </c>
      <c r="CB21" s="223">
        <f>IFERROR(IF(RIGHT(VLOOKUP($A21,csapatok!$A:$NN,CB$320,FALSE),5)="Csere",VLOOKUP(LEFT(VLOOKUP($A21,csapatok!$A:$NN,CB$320,FALSE),LEN(VLOOKUP($A21,csapatok!$A:$NN,CB$320,FALSE))-6),'csapat-ranglista'!$A:$FP,CB$321,FALSE)/8,VLOOKUP(VLOOKUP($A21,csapatok!$A:$NN,CB$320,FALSE),'csapat-ranglista'!$A:$FP,CB$321,FALSE)/4),0)</f>
        <v>0</v>
      </c>
      <c r="CC21" s="223">
        <f>IFERROR(IF(RIGHT(VLOOKUP($A21,csapatok!$A:$NN,CC$320,FALSE),5)="Csere",VLOOKUP(LEFT(VLOOKUP($A21,csapatok!$A:$NN,CC$320,FALSE),LEN(VLOOKUP($A21,csapatok!$A:$NN,CC$320,FALSE))-6),'csapat-ranglista'!$A:$FP,CC$321,FALSE)/8,VLOOKUP(VLOOKUP($A21,csapatok!$A:$NN,CC$320,FALSE),'csapat-ranglista'!$A:$FP,CC$321,FALSE)/4),0)</f>
        <v>0</v>
      </c>
      <c r="CD21" s="223">
        <f>IFERROR(IF(RIGHT(VLOOKUP($A21,csapatok!$A:$NN,CD$320,FALSE),5)="Csere",VLOOKUP(LEFT(VLOOKUP($A21,csapatok!$A:$NN,CD$320,FALSE),LEN(VLOOKUP($A21,csapatok!$A:$NN,CD$320,FALSE))-6),'csapat-ranglista'!$A:$FP,CD$321,FALSE)/8,VLOOKUP(VLOOKUP($A21,csapatok!$A:$NN,CD$320,FALSE),'csapat-ranglista'!$A:$FP,CD$321,FALSE)/4),0)</f>
        <v>0</v>
      </c>
      <c r="CE21" s="223">
        <f>IFERROR(IF(RIGHT(VLOOKUP($A21,csapatok!$A:$NN,CE$320,FALSE),5)="Csere",VLOOKUP(LEFT(VLOOKUP($A21,csapatok!$A:$NN,CE$320,FALSE),LEN(VLOOKUP($A21,csapatok!$A:$NN,CE$320,FALSE))-6),'csapat-ranglista'!$A:$FP,CE$321,FALSE)/8,VLOOKUP(VLOOKUP($A21,csapatok!$A:$NN,CE$320,FALSE),'csapat-ranglista'!$A:$FP,CE$321,FALSE)/4),0)</f>
        <v>0</v>
      </c>
      <c r="CF21" s="223">
        <f>IFERROR(IF(RIGHT(VLOOKUP($A21,csapatok!$A:$NN,CF$320,FALSE),5)="Csere",VLOOKUP(LEFT(VLOOKUP($A21,csapatok!$A:$NN,CF$320,FALSE),LEN(VLOOKUP($A21,csapatok!$A:$NN,CF$320,FALSE))-6),'csapat-ranglista'!$A:$FP,CF$321,FALSE)/8,VLOOKUP(VLOOKUP($A21,csapatok!$A:$NN,CF$320,FALSE),'csapat-ranglista'!$A:$FP,CF$321,FALSE)/4),0)</f>
        <v>0</v>
      </c>
      <c r="CG21" s="223">
        <f>IFERROR(IF(RIGHT(VLOOKUP($A21,csapatok!$A:$NN,CG$320,FALSE),5)="Csere",VLOOKUP(LEFT(VLOOKUP($A21,csapatok!$A:$NN,CG$320,FALSE),LEN(VLOOKUP($A21,csapatok!$A:$NN,CG$320,FALSE))-6),'csapat-ranglista'!$A:$FP,CG$321,FALSE)/8,VLOOKUP(VLOOKUP($A21,csapatok!$A:$NN,CG$320,FALSE),'csapat-ranglista'!$A:$FP,CG$321,FALSE)/4),0)</f>
        <v>0</v>
      </c>
      <c r="CH21" s="223">
        <f>IFERROR(IF(RIGHT(VLOOKUP($A21,csapatok!$A:$NN,CH$320,FALSE),5)="Csere",VLOOKUP(LEFT(VLOOKUP($A21,csapatok!$A:$NN,CH$320,FALSE),LEN(VLOOKUP($A21,csapatok!$A:$NN,CH$320,FALSE))-6),'csapat-ranglista'!$A:$FP,CH$321,FALSE)/8,VLOOKUP(VLOOKUP($A21,csapatok!$A:$NN,CH$320,FALSE),'csapat-ranglista'!$A:$FP,CH$321,FALSE)/4),0)</f>
        <v>25.238024199107244</v>
      </c>
      <c r="CI21" s="223">
        <f>IFERROR(IF(RIGHT(VLOOKUP($A21,csapatok!$A:$NN,CI$320,FALSE),5)="Csere",VLOOKUP(LEFT(VLOOKUP($A21,csapatok!$A:$NN,CI$320,FALSE),LEN(VLOOKUP($A21,csapatok!$A:$NN,CI$320,FALSE))-6),'csapat-ranglista'!$A:$FP,CI$321,FALSE)/8,VLOOKUP(VLOOKUP($A21,csapatok!$A:$NN,CI$320,FALSE),'csapat-ranglista'!$A:$FP,CI$321,FALSE)/4),0)</f>
        <v>0</v>
      </c>
      <c r="CJ21" s="224">
        <f>versenyek!$IQ$11*IFERROR(VLOOKUP(VLOOKUP($A21,versenyek!IP:IR,3,FALSE),szabalyok!$A$16:$B$23,2,FALSE)/4,0)</f>
        <v>0</v>
      </c>
      <c r="CK21" s="224">
        <f>versenyek!$IT$11*IFERROR(VLOOKUP(VLOOKUP($A21,versenyek!IS:IU,3,FALSE),szabalyok!$A$16:$B$23,2,FALSE)/4,0)</f>
        <v>0</v>
      </c>
      <c r="CL21" s="223">
        <f>IFERROR(IF(RIGHT(VLOOKUP($A21,csapatok!$A:$NN,CL$320,FALSE),5)="Csere",VLOOKUP(LEFT(VLOOKUP($A21,csapatok!$A:$NN,CL$320,FALSE),LEN(VLOOKUP($A21,csapatok!$A:$NN,CL$320,FALSE))-6),'csapat-ranglista'!$A:$FP,CL$321,FALSE)/8,VLOOKUP(VLOOKUP($A21,csapatok!$A:$NN,CL$320,FALSE),'csapat-ranglista'!$A:$FP,CL$321,FALSE)/4),0)</f>
        <v>0</v>
      </c>
      <c r="CM21" s="223">
        <f>IFERROR(IF(RIGHT(VLOOKUP($A21,csapatok!$A:$NN,CM$320,FALSE),5)="Csere",VLOOKUP(LEFT(VLOOKUP($A21,csapatok!$A:$NN,CM$320,FALSE),LEN(VLOOKUP($A21,csapatok!$A:$NN,CM$320,FALSE))-6),'csapat-ranglista'!$A:$FP,CM$321,FALSE)/8,VLOOKUP(VLOOKUP($A21,csapatok!$A:$NN,CM$320,FALSE),'csapat-ranglista'!$A:$FP,CM$321,FALSE)/4),0)</f>
        <v>0</v>
      </c>
      <c r="CN21" s="223">
        <f>IFERROR(IF(RIGHT(VLOOKUP($A21,csapatok!$A:$NN,CN$320,FALSE),5)="Csere",VLOOKUP(LEFT(VLOOKUP($A21,csapatok!$A:$NN,CN$320,FALSE),LEN(VLOOKUP($A21,csapatok!$A:$NN,CN$320,FALSE))-6),'csapat-ranglista'!$A:$FP,CN$321,FALSE)/8,VLOOKUP(VLOOKUP($A21,csapatok!$A:$NN,CN$320,FALSE),'csapat-ranglista'!$A:$FP,CN$321,FALSE)/4),0)</f>
        <v>0</v>
      </c>
      <c r="CO21" s="223">
        <f>IFERROR(IF(RIGHT(VLOOKUP($A21,csapatok!$A:$NN,CO$320,FALSE),5)="Csere",VLOOKUP(LEFT(VLOOKUP($A21,csapatok!$A:$NN,CO$320,FALSE),LEN(VLOOKUP($A21,csapatok!$A:$NN,CO$320,FALSE))-6),'csapat-ranglista'!$A:$FP,CO$321,FALSE)/8,VLOOKUP(VLOOKUP($A21,csapatok!$A:$NN,CO$320,FALSE),'csapat-ranglista'!$A:$FP,CO$321,FALSE)/4),0)</f>
        <v>0</v>
      </c>
      <c r="CP21" s="223">
        <f>IFERROR(IF(RIGHT(VLOOKUP($A21,csapatok!$A:$NN,CP$320,FALSE),5)="Csere",VLOOKUP(LEFT(VLOOKUP($A21,csapatok!$A:$NN,CP$320,FALSE),LEN(VLOOKUP($A21,csapatok!$A:$NN,CP$320,FALSE))-6),'csapat-ranglista'!$A:$FP,CP$321,FALSE)/8,VLOOKUP(VLOOKUP($A21,csapatok!$A:$NN,CP$320,FALSE),'csapat-ranglista'!$A:$FP,CP$321,FALSE)/4),0)</f>
        <v>0</v>
      </c>
      <c r="CQ21" s="223">
        <f>IFERROR(IF(RIGHT(VLOOKUP($A21,csapatok!$A:$NN,CQ$320,FALSE),5)="Csere",VLOOKUP(LEFT(VLOOKUP($A21,csapatok!$A:$NN,CQ$320,FALSE),LEN(VLOOKUP($A21,csapatok!$A:$NN,CQ$320,FALSE))-6),'csapat-ranglista'!$A:$FP,CQ$321,FALSE)/8,VLOOKUP(VLOOKUP($A21,csapatok!$A:$NN,CQ$320,FALSE),'csapat-ranglista'!$A:$FP,CQ$321,FALSE)/4),0)</f>
        <v>7.9581003904238861</v>
      </c>
      <c r="CR21" s="223">
        <f>IFERROR(IF(RIGHT(VLOOKUP($A21,csapatok!$A:$NN,CR$320,FALSE),5)="Csere",VLOOKUP(LEFT(VLOOKUP($A21,csapatok!$A:$NN,CR$320,FALSE),LEN(VLOOKUP($A21,csapatok!$A:$NN,CR$320,FALSE))-6),'csapat-ranglista'!$A:$FP,CR$321,FALSE)/8,VLOOKUP(VLOOKUP($A21,csapatok!$A:$NN,CR$320,FALSE),'csapat-ranglista'!$A:$FP,CR$321,FALSE)/4),0)</f>
        <v>0</v>
      </c>
      <c r="CS21" s="223">
        <f>IFERROR(IF(RIGHT(VLOOKUP($A21,csapatok!$A:$NN,CS$320,FALSE),5)="Csere",VLOOKUP(LEFT(VLOOKUP($A21,csapatok!$A:$NN,CS$320,FALSE),LEN(VLOOKUP($A21,csapatok!$A:$NN,CS$320,FALSE))-6),'csapat-ranglista'!$A:$FP,CS$321,FALSE)/8,VLOOKUP(VLOOKUP($A21,csapatok!$A:$NN,CS$320,FALSE),'csapat-ranglista'!$A:$FP,CS$321,FALSE)/4),0)</f>
        <v>0</v>
      </c>
      <c r="CT21" s="223">
        <f>IFERROR(IF(RIGHT(VLOOKUP($A21,csapatok!$A:$NN,CT$320,FALSE),5)="Csere",VLOOKUP(LEFT(VLOOKUP($A21,csapatok!$A:$NN,CT$320,FALSE),LEN(VLOOKUP($A21,csapatok!$A:$NN,CT$320,FALSE))-6),'csapat-ranglista'!$A:$FP,CT$321,FALSE)/8,VLOOKUP(VLOOKUP($A21,csapatok!$A:$NN,CT$320,FALSE),'csapat-ranglista'!$A:$FP,CT$321,FALSE)/4),0)</f>
        <v>0</v>
      </c>
      <c r="CU21" s="223">
        <f>IFERROR(IF(RIGHT(VLOOKUP($A21,csapatok!$A:$NN,CU$320,FALSE),5)="Csere",VLOOKUP(LEFT(VLOOKUP($A21,csapatok!$A:$NN,CU$320,FALSE),LEN(VLOOKUP($A21,csapatok!$A:$NN,CU$320,FALSE))-6),'csapat-ranglista'!$A:$FP,CU$321,FALSE)/8,VLOOKUP(VLOOKUP($A21,csapatok!$A:$NN,CU$320,FALSE),'csapat-ranglista'!$A:$FP,CU$321,FALSE)/4),0)</f>
        <v>15.379650448875717</v>
      </c>
      <c r="CV21" s="223">
        <f>IFERROR(IF(RIGHT(VLOOKUP($A21,csapatok!$A:$NN,CV$320,FALSE),5)="Csere",VLOOKUP(LEFT(VLOOKUP($A21,csapatok!$A:$NN,CV$320,FALSE),LEN(VLOOKUP($A21,csapatok!$A:$NN,CV$320,FALSE))-6),'csapat-ranglista'!$A:$FP,CV$321,FALSE)/8,VLOOKUP(VLOOKUP($A21,csapatok!$A:$NN,CV$320,FALSE),'csapat-ranglista'!$A:$FP,CV$321,FALSE)/4),0)</f>
        <v>0</v>
      </c>
      <c r="CW21" s="223">
        <f>IFERROR(IF(RIGHT(VLOOKUP($A21,csapatok!$A:$NN,CW$320,FALSE),5)="Csere",VLOOKUP(LEFT(VLOOKUP($A21,csapatok!$A:$NN,CW$320,FALSE),LEN(VLOOKUP($A21,csapatok!$A:$NN,CW$320,FALSE))-6),'csapat-ranglista'!$A:$FP,CW$321,FALSE)/8,VLOOKUP(VLOOKUP($A21,csapatok!$A:$NN,CW$320,FALSE),'csapat-ranglista'!$A:$FP,CW$321,FALSE)/4),0)</f>
        <v>0</v>
      </c>
      <c r="CX21" s="223">
        <f>IFERROR(IF(RIGHT(VLOOKUP($A21,csapatok!$A:$NN,CX$320,FALSE),5)="Csere",VLOOKUP(LEFT(VLOOKUP($A21,csapatok!$A:$NN,CX$320,FALSE),LEN(VLOOKUP($A21,csapatok!$A:$NN,CX$320,FALSE))-6),'csapat-ranglista'!$A:$FP,CX$321,FALSE)/8,VLOOKUP(VLOOKUP($A21,csapatok!$A:$NN,CX$320,FALSE),'csapat-ranglista'!$A:$FP,CX$321,FALSE)/4),0)</f>
        <v>0</v>
      </c>
      <c r="CY21" s="223">
        <f>IFERROR(IF(RIGHT(VLOOKUP($A21,csapatok!$A:$NN,CY$320,FALSE),5)="Csere",VLOOKUP(LEFT(VLOOKUP($A21,csapatok!$A:$NN,CY$320,FALSE),LEN(VLOOKUP($A21,csapatok!$A:$NN,CY$320,FALSE))-6),'csapat-ranglista'!$A:$FP,CY$321,FALSE)/8,VLOOKUP(VLOOKUP($A21,csapatok!$A:$NN,CY$320,FALSE),'csapat-ranglista'!$A:$FP,CY$321,FALSE)/4),0)</f>
        <v>17.922435931784534</v>
      </c>
      <c r="CZ21" s="223">
        <f>IFERROR(IF(RIGHT(VLOOKUP($A21,csapatok!$A:$NN,CZ$320,FALSE),5)="Csere",VLOOKUP(LEFT(VLOOKUP($A21,csapatok!$A:$NN,CZ$320,FALSE),LEN(VLOOKUP($A21,csapatok!$A:$NN,CZ$320,FALSE))-6),'csapat-ranglista'!$A:$FP,CZ$321,FALSE)/8,VLOOKUP(VLOOKUP($A21,csapatok!$A:$NN,CZ$320,FALSE),'csapat-ranglista'!$A:$FP,CZ$321,FALSE)/4),0)</f>
        <v>0</v>
      </c>
      <c r="DA21" s="223">
        <f>IFERROR(IF(RIGHT(VLOOKUP($A21,csapatok!$A:$NN,DA$320,FALSE),5)="Csere",VLOOKUP(LEFT(VLOOKUP($A21,csapatok!$A:$NN,DA$320,FALSE),LEN(VLOOKUP($A21,csapatok!$A:$NN,DA$320,FALSE))-6),'csapat-ranglista'!$A:$FP,DA$321,FALSE)/8,VLOOKUP(VLOOKUP($A21,csapatok!$A:$NN,DA$320,FALSE),'csapat-ranglista'!$A:$FP,DA$321,FALSE)/4),0)</f>
        <v>0</v>
      </c>
      <c r="DB21" s="223">
        <f>IFERROR(IF(RIGHT(VLOOKUP($A21,csapatok!$A:$NN,DB$320,FALSE),5)="Csere",VLOOKUP(LEFT(VLOOKUP($A21,csapatok!$A:$NN,DB$320,FALSE),LEN(VLOOKUP($A21,csapatok!$A:$NN,DB$320,FALSE))-6),'csapat-ranglista'!$A:$FP,DB$321,FALSE)/8,VLOOKUP(VLOOKUP($A21,csapatok!$A:$NN,DB$320,FALSE),'csapat-ranglista'!$A:$FP,DB$321,FALSE)/4),0)</f>
        <v>0</v>
      </c>
      <c r="DC21" s="223">
        <f>IFERROR(IF(RIGHT(VLOOKUP($A21,csapatok!$A:$NN,DC$320,FALSE),5)="Csere",VLOOKUP(LEFT(VLOOKUP($A21,csapatok!$A:$NN,DC$320,FALSE),LEN(VLOOKUP($A21,csapatok!$A:$NN,DC$320,FALSE))-6),'csapat-ranglista'!$A:$FP,DC$321,FALSE)/8,VLOOKUP(VLOOKUP($A21,csapatok!$A:$NN,DC$320,FALSE),'csapat-ranglista'!$A:$FP,DC$321,FALSE)/4),0)</f>
        <v>0</v>
      </c>
      <c r="DD21" s="223">
        <f>IFERROR(IF(RIGHT(VLOOKUP($A21,csapatok!$A:$NN,DD$320,FALSE),5)="Csere",VLOOKUP(LEFT(VLOOKUP($A21,csapatok!$A:$NN,DD$320,FALSE),LEN(VLOOKUP($A21,csapatok!$A:$NN,DD$320,FALSE))-6),'csapat-ranglista'!$A:$FP,DD$321,FALSE)/8,VLOOKUP(VLOOKUP($A21,csapatok!$A:$NN,DD$320,FALSE),'csapat-ranglista'!$A:$FP,DD$321,FALSE)/4),0)</f>
        <v>0</v>
      </c>
      <c r="DE21" s="223">
        <f>IFERROR(IF(RIGHT(VLOOKUP($A21,csapatok!$A:$NN,DE$320,FALSE),5)="Csere",VLOOKUP(LEFT(VLOOKUP($A21,csapatok!$A:$NN,DE$320,FALSE),LEN(VLOOKUP($A21,csapatok!$A:$NN,DE$320,FALSE))-6),'csapat-ranglista'!$A:$FP,DE$321,FALSE)/8,VLOOKUP(VLOOKUP($A21,csapatok!$A:$NN,DE$320,FALSE),'csapat-ranglista'!$A:$FP,DE$321,FALSE)/4),0)</f>
        <v>0</v>
      </c>
      <c r="DF21" s="223">
        <f>IFERROR(IF(RIGHT(VLOOKUP($A21,csapatok!$A:$NN,DF$320,FALSE),5)="Csere",VLOOKUP(LEFT(VLOOKUP($A21,csapatok!$A:$NN,DF$320,FALSE),LEN(VLOOKUP($A21,csapatok!$A:$NN,DF$320,FALSE))-6),'csapat-ranglista'!$A:$FP,DF$321,FALSE)/8,VLOOKUP(VLOOKUP($A21,csapatok!$A:$NN,DF$320,FALSE),'csapat-ranglista'!$A:$FP,DF$321,FALSE)/4),0)</f>
        <v>0</v>
      </c>
      <c r="DG21" s="223">
        <f>IFERROR(IF(RIGHT(VLOOKUP($A21,csapatok!$A:$NN,DG$320,FALSE),5)="Csere",VLOOKUP(LEFT(VLOOKUP($A21,csapatok!$A:$NN,DG$320,FALSE),LEN(VLOOKUP($A21,csapatok!$A:$NN,DG$320,FALSE))-6),'csapat-ranglista'!$A:$FP,DG$321,FALSE)/8,VLOOKUP(VLOOKUP($A21,csapatok!$A:$NN,DG$320,FALSE),'csapat-ranglista'!$A:$FP,DG$321,FALSE)/4),0)</f>
        <v>0</v>
      </c>
      <c r="DH21" s="223">
        <f>IFERROR(IF(RIGHT(VLOOKUP($A21,csapatok!$A:$NN,DH$320,FALSE),5)="Csere",VLOOKUP(LEFT(VLOOKUP($A21,csapatok!$A:$NN,DH$320,FALSE),LEN(VLOOKUP($A21,csapatok!$A:$NN,DH$320,FALSE))-6),'csapat-ranglista'!$A:$FP,DH$321,FALSE)/8,VLOOKUP(VLOOKUP($A21,csapatok!$A:$NN,DH$320,FALSE),'csapat-ranglista'!$A:$FP,DH$321,FALSE)/4),0)</f>
        <v>0</v>
      </c>
      <c r="DI21" s="223">
        <f>IFERROR(IF(RIGHT(VLOOKUP($A21,csapatok!$A:$NN,DI$320,FALSE),5)="Csere",VLOOKUP(LEFT(VLOOKUP($A21,csapatok!$A:$NN,DI$320,FALSE),LEN(VLOOKUP($A21,csapatok!$A:$NN,DI$320,FALSE))-6),'csapat-ranglista'!$A:$FP,DI$321,FALSE)/8,VLOOKUP(VLOOKUP($A21,csapatok!$A:$NN,DI$320,FALSE),'csapat-ranglista'!$A:$FP,DI$321,FALSE)/4),0)</f>
        <v>0</v>
      </c>
      <c r="DJ21" s="223">
        <f>IFERROR(IF(RIGHT(VLOOKUP($A21,csapatok!$A:$NN,DJ$320,FALSE),5)="Csere",VLOOKUP(LEFT(VLOOKUP($A21,csapatok!$A:$NN,DJ$320,FALSE),LEN(VLOOKUP($A21,csapatok!$A:$NN,DJ$320,FALSE))-6),'csapat-ranglista'!$A:$FP,DJ$321,FALSE)/8,VLOOKUP(VLOOKUP($A21,csapatok!$A:$NN,DJ$320,FALSE),'csapat-ranglista'!$A:$FP,DJ$321,FALSE)/4),0)</f>
        <v>0</v>
      </c>
      <c r="DK21" s="223">
        <f>IFERROR(IF(RIGHT(VLOOKUP($A21,csapatok!$A:$NN,DK$320,FALSE),5)="Csere",VLOOKUP(LEFT(VLOOKUP($A21,csapatok!$A:$NN,DK$320,FALSE),LEN(VLOOKUP($A21,csapatok!$A:$NN,DK$320,FALSE))-6),'csapat-ranglista'!$A:$FP,DK$321,FALSE)/8,VLOOKUP(VLOOKUP($A21,csapatok!$A:$NN,DK$320,FALSE),'csapat-ranglista'!$A:$FP,DK$321,FALSE)/4),0)</f>
        <v>0</v>
      </c>
      <c r="DL21" s="223">
        <f>IFERROR(IF(RIGHT(VLOOKUP($A21,csapatok!$A:$NN,DL$320,FALSE),5)="Csere",VLOOKUP(LEFT(VLOOKUP($A21,csapatok!$A:$NN,DL$320,FALSE),LEN(VLOOKUP($A21,csapatok!$A:$NN,DL$320,FALSE))-6),'csapat-ranglista'!$A:$FP,DL$321,FALSE)/8,VLOOKUP(VLOOKUP($A21,csapatok!$A:$NN,DL$320,FALSE),'csapat-ranglista'!$A:$FP,DL$321,FALSE)/4),0)</f>
        <v>28.027091536227381</v>
      </c>
      <c r="DM21" s="223">
        <f>IFERROR(IF(RIGHT(VLOOKUP($A21,csapatok!$A:$NN,DM$320,FALSE),5)="Csere",VLOOKUP(LEFT(VLOOKUP($A21,csapatok!$A:$NN,DM$320,FALSE),LEN(VLOOKUP($A21,csapatok!$A:$NN,DM$320,FALSE))-6),'csapat-ranglista'!$A:$FP,DM$321,FALSE)/8,VLOOKUP(VLOOKUP($A21,csapatok!$A:$NN,DM$320,FALSE),'csapat-ranglista'!$A:$FP,DM$321,FALSE)/4),0)</f>
        <v>0</v>
      </c>
      <c r="DN21" s="223">
        <f>IFERROR(IF(RIGHT(VLOOKUP($A21,csapatok!$A:$NN,DN$320,FALSE),5)="Csere",VLOOKUP(LEFT(VLOOKUP($A21,csapatok!$A:$NN,DN$320,FALSE),LEN(VLOOKUP($A21,csapatok!$A:$NN,DN$320,FALSE))-6),'csapat-ranglista'!$A:$FP,DN$321,FALSE)/8,VLOOKUP(VLOOKUP($A21,csapatok!$A:$NN,DN$320,FALSE),'csapat-ranglista'!$A:$FP,DN$321,FALSE)/4),0)</f>
        <v>0</v>
      </c>
      <c r="DO21" s="224">
        <f>versenyek!$MF$11*IFERROR(VLOOKUP(VLOOKUP($A21,versenyek!ME:MG,3,FALSE),szabalyok!$A$16:$B$23,2,FALSE)/4,0)</f>
        <v>0</v>
      </c>
      <c r="DP21" s="224">
        <f>versenyek!$MI$11*IFERROR(VLOOKUP(VLOOKUP($A21,versenyek!MH:MJ,3,FALSE),szabalyok!$A$16:$B$23,2,FALSE)/4,0)</f>
        <v>0</v>
      </c>
      <c r="DQ21" s="223">
        <f>IFERROR(IF(RIGHT(VLOOKUP($A21,csapatok!$A:$NN,DQ$320,FALSE),5)="Csere",VLOOKUP(LEFT(VLOOKUP($A21,csapatok!$A:$NN,DQ$320,FALSE),LEN(VLOOKUP($A21,csapatok!$A:$NN,DQ$320,FALSE))-6),'csapat-ranglista'!$A:$FP,DQ$321,FALSE)/8,VLOOKUP(VLOOKUP($A21,csapatok!$A:$NN,DQ$320,FALSE),'csapat-ranglista'!$A:$FP,DQ$321,FALSE)/4),0)</f>
        <v>45</v>
      </c>
      <c r="DR21" s="223">
        <f>IFERROR(IF(RIGHT(VLOOKUP($A21,csapatok!$A:$NN,DR$320,FALSE),5)="Csere",VLOOKUP(LEFT(VLOOKUP($A21,csapatok!$A:$NN,DR$320,FALSE),LEN(VLOOKUP($A21,csapatok!$A:$NN,DR$320,FALSE))-6),'csapat-ranglista'!$A:$FP,DR$321,FALSE)/8,VLOOKUP(VLOOKUP($A21,csapatok!$A:$NN,DR$320,FALSE),'csapat-ranglista'!$A:$FP,DR$321,FALSE)/4),0)</f>
        <v>0</v>
      </c>
      <c r="DS21" s="223">
        <f>IFERROR(IF(RIGHT(VLOOKUP($A21,csapatok!$A:$NN,DS$320,FALSE),5)="Csere",VLOOKUP(LEFT(VLOOKUP($A21,csapatok!$A:$NN,DS$320,FALSE),LEN(VLOOKUP($A21,csapatok!$A:$NN,DS$320,FALSE))-6),'csapat-ranglista'!$A:$FP,DS$321,FALSE)/8,VLOOKUP(VLOOKUP($A21,csapatok!$A:$NN,DS$320,FALSE),'csapat-ranglista'!$A:$FP,DS$321,FALSE)/4),0)</f>
        <v>4.0433876166719882</v>
      </c>
      <c r="DT21" s="223">
        <f>IFERROR(IF(RIGHT(VLOOKUP($A21,csapatok!$A:$NN,DT$320,FALSE),5)="Csere",VLOOKUP(LEFT(VLOOKUP($A21,csapatok!$A:$NN,DT$320,FALSE),LEN(VLOOKUP($A21,csapatok!$A:$NN,DT$320,FALSE))-6),'csapat-ranglista'!$A:$FP,DT$321,FALSE)/8,VLOOKUP(VLOOKUP($A21,csapatok!$A:$NN,DT$320,FALSE),'csapat-ranglista'!$A:$FP,DT$321,FALSE)/4),0)</f>
        <v>0</v>
      </c>
      <c r="DU21" s="223">
        <f>IFERROR(IF(RIGHT(VLOOKUP($A21,csapatok!$A:$NN,DU$320,FALSE),5)="Csere",VLOOKUP(LEFT(VLOOKUP($A21,csapatok!$A:$NN,DU$320,FALSE),LEN(VLOOKUP($A21,csapatok!$A:$NN,DU$320,FALSE))-6),'csapat-ranglista'!$A:$FP,DU$321,FALSE)/8,VLOOKUP(VLOOKUP($A21,csapatok!$A:$NN,DU$320,FALSE),'csapat-ranglista'!$A:$FP,DU$321,FALSE)/4),0)</f>
        <v>0</v>
      </c>
      <c r="DV21" s="223">
        <f>IFERROR(IF(RIGHT(VLOOKUP($A21,csapatok!$A:$NN,DV$320,FALSE),5)="Csere",VLOOKUP(LEFT(VLOOKUP($A21,csapatok!$A:$NN,DV$320,FALSE),LEN(VLOOKUP($A21,csapatok!$A:$NN,DV$320,FALSE))-6),'csapat-ranglista'!$A:$FP,DV$321,FALSE)/8,VLOOKUP(VLOOKUP($A21,csapatok!$A:$NN,DV$320,FALSE),'csapat-ranglista'!$A:$FP,DV$321,FALSE)/4),0)</f>
        <v>0</v>
      </c>
      <c r="DW21" s="223">
        <f>IFERROR(IF(RIGHT(VLOOKUP($A21,csapatok!$A:$NN,DW$320,FALSE),5)="Csere",VLOOKUP(LEFT(VLOOKUP($A21,csapatok!$A:$NN,DW$320,FALSE),LEN(VLOOKUP($A21,csapatok!$A:$NN,DW$320,FALSE))-6),'csapat-ranglista'!$A:$FP,DW$321,FALSE)/8,VLOOKUP(VLOOKUP($A21,csapatok!$A:$NN,DW$320,FALSE),'csapat-ranglista'!$A:$FP,DW$321,FALSE)/4),0)</f>
        <v>9.5194887433954314</v>
      </c>
      <c r="DX21" s="223">
        <f>IFERROR(IF(RIGHT(VLOOKUP($A21,csapatok!$A:$NN,DX$320,FALSE),5)="Csere",VLOOKUP(LEFT(VLOOKUP($A21,csapatok!$A:$NN,DX$320,FALSE),LEN(VLOOKUP($A21,csapatok!$A:$NN,DX$320,FALSE))-6),'csapat-ranglista'!$A:$FP,DX$321,FALSE)/8,VLOOKUP(VLOOKUP($A21,csapatok!$A:$NN,DX$320,FALSE),'csapat-ranglista'!$A:$FP,DX$321,FALSE)/4),0)</f>
        <v>0</v>
      </c>
      <c r="DY21" s="223">
        <f>IFERROR(IF(RIGHT(VLOOKUP($A21,csapatok!$A:$NN,DY$320,FALSE),5)="Csere",VLOOKUP(LEFT(VLOOKUP($A21,csapatok!$A:$NN,DY$320,FALSE),LEN(VLOOKUP($A21,csapatok!$A:$NN,DY$320,FALSE))-6),'csapat-ranglista'!$A:$FP,DY$321,FALSE)/8,VLOOKUP(VLOOKUP($A21,csapatok!$A:$NN,DY$320,FALSE),'csapat-ranglista'!$A:$FP,DY$321,FALSE)/4),0)</f>
        <v>0</v>
      </c>
      <c r="DZ21" s="223">
        <f>IFERROR(IF(RIGHT(VLOOKUP($A21,csapatok!$A:$NN,DZ$320,FALSE),5)="Csere",VLOOKUP(LEFT(VLOOKUP($A21,csapatok!$A:$NN,DZ$320,FALSE),LEN(VLOOKUP($A21,csapatok!$A:$NN,DZ$320,FALSE))-6),'csapat-ranglista'!$A:$FP,DZ$321,FALSE)/8,VLOOKUP(VLOOKUP($A21,csapatok!$A:$NN,DZ$320,FALSE),'csapat-ranglista'!$A:$FP,DZ$321,FALSE)/4),0)</f>
        <v>0</v>
      </c>
      <c r="EA21" s="223">
        <f>IFERROR(IF(RIGHT(VLOOKUP($A21,csapatok!$A:$NN,EA$320,FALSE),5)="Csere",VLOOKUP(LEFT(VLOOKUP($A21,csapatok!$A:$NN,EA$320,FALSE),LEN(VLOOKUP($A21,csapatok!$A:$NN,EA$320,FALSE))-6),'csapat-ranglista'!$A:$FP,EA$321,FALSE)/8,VLOOKUP(VLOOKUP($A21,csapatok!$A:$NN,EA$320,FALSE),'csapat-ranglista'!$A:$FP,EA$321,FALSE)/4),0)</f>
        <v>0</v>
      </c>
      <c r="EB21" s="223">
        <f>IFERROR(IF(RIGHT(VLOOKUP($A21,csapatok!$A:$NN,EB$320,FALSE),5)="Csere",VLOOKUP(LEFT(VLOOKUP($A21,csapatok!$A:$NN,EB$320,FALSE),LEN(VLOOKUP($A21,csapatok!$A:$NN,EB$320,FALSE))-6),'csapat-ranglista'!$A:$FP,EB$321,FALSE)/8,VLOOKUP(VLOOKUP($A21,csapatok!$A:$NN,EB$320,FALSE),'csapat-ranglista'!$A:$FP,EB$321,FALSE)/4),0)</f>
        <v>0</v>
      </c>
      <c r="EC21" s="223">
        <f>IFERROR(IF(RIGHT(VLOOKUP($A21,csapatok!$A:$NN,EC$320,FALSE),5)="Csere",VLOOKUP(LEFT(VLOOKUP($A21,csapatok!$A:$NN,EC$320,FALSE),LEN(VLOOKUP($A21,csapatok!$A:$NN,EC$320,FALSE))-6),'csapat-ranglista'!$A:$FP,EC$321,FALSE)/8,VLOOKUP(VLOOKUP($A21,csapatok!$A:$NN,EC$320,FALSE),'csapat-ranglista'!$A:$FP,EC$321,FALSE)/4),0)</f>
        <v>0</v>
      </c>
      <c r="ED21" s="223">
        <f>IFERROR(IF(RIGHT(VLOOKUP($A21,csapatok!$A:$NN,ED$320,FALSE),5)="Csere",VLOOKUP(LEFT(VLOOKUP($A21,csapatok!$A:$NN,ED$320,FALSE),LEN(VLOOKUP($A21,csapatok!$A:$NN,ED$320,FALSE))-6),'csapat-ranglista'!$A:$FP,ED$321,FALSE)/8,VLOOKUP(VLOOKUP($A21,csapatok!$A:$NN,ED$320,FALSE),'csapat-ranglista'!$A:$FP,ED$321,FALSE)/4),0)</f>
        <v>0</v>
      </c>
      <c r="EE21" s="223">
        <f>IFERROR(IF(RIGHT(VLOOKUP($A21,csapatok!$A:$NN,EE$320,FALSE),5)="Csere",VLOOKUP(LEFT(VLOOKUP($A21,csapatok!$A:$NN,EE$320,FALSE),LEN(VLOOKUP($A21,csapatok!$A:$NN,EE$320,FALSE))-6),'csapat-ranglista'!$A:$FP,EE$321,FALSE)/8,VLOOKUP(VLOOKUP($A21,csapatok!$A:$NN,EE$320,FALSE),'csapat-ranglista'!$A:$FP,EE$321,FALSE)/4),0)</f>
        <v>0</v>
      </c>
      <c r="EF21" s="223">
        <f>IFERROR(IF(RIGHT(VLOOKUP($A21,csapatok!$A:$NN,EF$320,FALSE),5)="Csere",VLOOKUP(LEFT(VLOOKUP($A21,csapatok!$A:$NN,EF$320,FALSE),LEN(VLOOKUP($A21,csapatok!$A:$NN,EF$320,FALSE))-6),'csapat-ranglista'!$A:$FP,EF$321,FALSE)/8,VLOOKUP(VLOOKUP($A21,csapatok!$A:$NN,EF$320,FALSE),'csapat-ranglista'!$A:$FP,EF$321,FALSE)/4),0)</f>
        <v>0</v>
      </c>
      <c r="EG21" s="223">
        <f>IFERROR(IF(RIGHT(VLOOKUP($A21,csapatok!$A:$NN,EG$320,FALSE),5)="Csere",VLOOKUP(LEFT(VLOOKUP($A21,csapatok!$A:$NN,EG$320,FALSE),LEN(VLOOKUP($A21,csapatok!$A:$NN,EG$320,FALSE))-6),'csapat-ranglista'!$A:$FP,EG$321,FALSE)/8,VLOOKUP(VLOOKUP($A21,csapatok!$A:$NN,EG$320,FALSE),'csapat-ranglista'!$A:$FP,EG$321,FALSE)/4),0)</f>
        <v>0</v>
      </c>
      <c r="EH21" s="223">
        <f>IFERROR(IF(RIGHT(VLOOKUP($A21,csapatok!$A:$NN,EH$320,FALSE),5)="Csere",VLOOKUP(LEFT(VLOOKUP($A21,csapatok!$A:$NN,EH$320,FALSE),LEN(VLOOKUP($A21,csapatok!$A:$NN,EH$320,FALSE))-6),'csapat-ranglista'!$A:$FP,EH$321,FALSE)/8,VLOOKUP(VLOOKUP($A21,csapatok!$A:$NN,EH$320,FALSE),'csapat-ranglista'!$A:$FP,EH$321,FALSE)/4),0)</f>
        <v>0</v>
      </c>
      <c r="EI21" s="223">
        <f>IFERROR(IF(RIGHT(VLOOKUP($A21,csapatok!$A:$NN,EI$320,FALSE),5)="Csere",VLOOKUP(LEFT(VLOOKUP($A21,csapatok!$A:$NN,EI$320,FALSE),LEN(VLOOKUP($A21,csapatok!$A:$NN,EI$320,FALSE))-6),'csapat-ranglista'!$A:$FP,EI$321,FALSE)/8,VLOOKUP(VLOOKUP($A21,csapatok!$A:$NN,EI$320,FALSE),'csapat-ranglista'!$A:$FP,EI$321,FALSE)/4),0)</f>
        <v>0</v>
      </c>
      <c r="EJ21" s="223">
        <f>IFERROR(IF(RIGHT(VLOOKUP($A21,csapatok!$A:$NN,EJ$320,FALSE),5)="Csere",VLOOKUP(LEFT(VLOOKUP($A21,csapatok!$A:$NN,EJ$320,FALSE),LEN(VLOOKUP($A21,csapatok!$A:$NN,EJ$320,FALSE))-6),'csapat-ranglista'!$A:$FP,EJ$321,FALSE)/8,VLOOKUP(VLOOKUP($A21,csapatok!$A:$NN,EJ$320,FALSE),'csapat-ranglista'!$A:$FP,EJ$321,FALSE)/4),0)</f>
        <v>14.577324162414021</v>
      </c>
      <c r="EK21" s="223">
        <f>IFERROR(IF(RIGHT(VLOOKUP($A21,csapatok!$A:$NN,EK$320,FALSE),5)="Csere",VLOOKUP(LEFT(VLOOKUP($A21,csapatok!$A:$NN,EK$320,FALSE),LEN(VLOOKUP($A21,csapatok!$A:$NN,EK$320,FALSE))-6),'csapat-ranglista'!$A:$FP,EK$321,FALSE)/8,VLOOKUP(VLOOKUP($A21,csapatok!$A:$NN,EK$320,FALSE),'csapat-ranglista'!$A:$FP,EK$321,FALSE)/4),0)</f>
        <v>0</v>
      </c>
      <c r="EL21" s="223">
        <f>IFERROR(IF(RIGHT(VLOOKUP($A21,csapatok!$A:$NN,EL$320,FALSE),5)="Csere",VLOOKUP(LEFT(VLOOKUP($A21,csapatok!$A:$NN,EL$320,FALSE),LEN(VLOOKUP($A21,csapatok!$A:$NN,EL$320,FALSE))-6),'csapat-ranglista'!$A:$FP,EL$321,FALSE)/8,VLOOKUP(VLOOKUP($A21,csapatok!$A:$NN,EL$320,FALSE),'csapat-ranglista'!$A:$FP,EL$321,FALSE)/4),0)</f>
        <v>10.705615435275668</v>
      </c>
      <c r="EM21" s="223">
        <f>IFERROR(IF(RIGHT(VLOOKUP($A21,csapatok!$A:$NN,EM$320,FALSE),5)="Csere",VLOOKUP(LEFT(VLOOKUP($A21,csapatok!$A:$NN,EM$320,FALSE),LEN(VLOOKUP($A21,csapatok!$A:$NN,EM$320,FALSE))-6),'csapat-ranglista'!$A:$FP,EM$321,FALSE)/8,VLOOKUP(VLOOKUP($A21,csapatok!$A:$NN,EM$320,FALSE),'csapat-ranglista'!$A:$FP,EM$321,FALSE)/4),0)</f>
        <v>0</v>
      </c>
      <c r="EN21" s="223">
        <f>IFERROR(IF(RIGHT(VLOOKUP($A21,csapatok!$A:$NN,EN$320,FALSE),5)="Csere",VLOOKUP(LEFT(VLOOKUP($A21,csapatok!$A:$NN,EN$320,FALSE),LEN(VLOOKUP($A21,csapatok!$A:$NN,EN$320,FALSE))-6),'csapat-ranglista'!$A:$FP,EN$321,FALSE)/8,VLOOKUP(VLOOKUP($A21,csapatok!$A:$NN,EN$320,FALSE),'csapat-ranglista'!$A:$FP,EN$321,FALSE)/4),0)</f>
        <v>1.0351660174651944</v>
      </c>
      <c r="EO21" s="223">
        <f>IFERROR(IF(RIGHT(VLOOKUP($A21,csapatok!$A:$NN,EO$320,FALSE),5)="Csere",VLOOKUP(LEFT(VLOOKUP($A21,csapatok!$A:$NN,EO$320,FALSE),LEN(VLOOKUP($A21,csapatok!$A:$NN,EO$320,FALSE))-6),'csapat-ranglista'!$A:$FP,EO$321,FALSE)/8,VLOOKUP(VLOOKUP($A21,csapatok!$A:$NN,EO$320,FALSE),'csapat-ranglista'!$A:$FP,EO$321,FALSE)/4),0)</f>
        <v>0</v>
      </c>
      <c r="EP21" s="223">
        <f>IFERROR(IF(RIGHT(VLOOKUP($A21,csapatok!$A:$NN,EP$320,FALSE),5)="Csere",VLOOKUP(LEFT(VLOOKUP($A21,csapatok!$A:$NN,EP$320,FALSE),LEN(VLOOKUP($A21,csapatok!$A:$NN,EP$320,FALSE))-6),'csapat-ranglista'!$A:$FP,EP$321,FALSE)/8,VLOOKUP(VLOOKUP($A21,csapatok!$A:$NN,EP$320,FALSE),'csapat-ranglista'!$A:$FP,EP$321,FALSE)/4),0)</f>
        <v>4.3736131441296964</v>
      </c>
      <c r="EQ21" s="223">
        <f>IFERROR(IF(RIGHT(VLOOKUP($A21,csapatok!$A:$NN,EQ$320,FALSE),5)="Csere",VLOOKUP(LEFT(VLOOKUP($A21,csapatok!$A:$NN,EQ$320,FALSE),LEN(VLOOKUP($A21,csapatok!$A:$NN,EQ$320,FALSE))-6),'csapat-ranglista'!$A:$FP,EQ$321,FALSE)/8,VLOOKUP(VLOOKUP($A21,csapatok!$A:$NN,EQ$320,FALSE),'csapat-ranglista'!$A:$FP,EQ$321,FALSE)/4),0)</f>
        <v>0</v>
      </c>
      <c r="ER21" s="223">
        <f>IFERROR(IF(RIGHT(VLOOKUP($A21,csapatok!$A:$NN,ER$320,FALSE),5)="Csere",VLOOKUP(LEFT(VLOOKUP($A21,csapatok!$A:$NN,ER$320,FALSE),LEN(VLOOKUP($A21,csapatok!$A:$NN,ER$320,FALSE))-6),'csapat-ranglista'!$A:$FP,ER$321,FALSE)/8,VLOOKUP(VLOOKUP($A21,csapatok!$A:$NN,ER$320,FALSE),'csapat-ranglista'!$A:$FP,ER$321,FALSE)/4),0)</f>
        <v>0</v>
      </c>
      <c r="ES21" s="223">
        <f>IFERROR(IF(RIGHT(VLOOKUP($A21,csapatok!$A:$NN,ES$320,FALSE),5)="Csere",VLOOKUP(LEFT(VLOOKUP($A21,csapatok!$A:$NN,ES$320,FALSE),LEN(VLOOKUP($A21,csapatok!$A:$NN,ES$320,FALSE))-6),'csapat-ranglista'!$A:$FP,ES$321,FALSE)/8,VLOOKUP(VLOOKUP($A21,csapatok!$A:$NN,ES$320,FALSE),'csapat-ranglista'!$A:$FP,ES$321,FALSE)/4),0)</f>
        <v>0</v>
      </c>
      <c r="ET21" s="223">
        <f>IFERROR(IF(RIGHT(VLOOKUP($A21,csapatok!$A:$NN,ET$320,FALSE),5)="Csere",VLOOKUP(LEFT(VLOOKUP($A21,csapatok!$A:$NN,ET$320,FALSE),LEN(VLOOKUP($A21,csapatok!$A:$NN,ET$320,FALSE))-6),'csapat-ranglista'!$A:$FP,ET$321,FALSE)/8,VLOOKUP(VLOOKUP($A21,csapatok!$A:$NN,ET$320,FALSE),'csapat-ranglista'!$A:$FP,ET$321,FALSE)/4),0)</f>
        <v>0</v>
      </c>
      <c r="EU21" s="223">
        <f>IFERROR(IF(RIGHT(VLOOKUP($A21,csapatok!$A:$NN,EU$320,FALSE),5)="Csere",VLOOKUP(LEFT(VLOOKUP($A21,csapatok!$A:$NN,EU$320,FALSE),LEN(VLOOKUP($A21,csapatok!$A:$NN,EU$320,FALSE))-6),'csapat-ranglista'!$A:$FP,EU$321,FALSE)/8,VLOOKUP(VLOOKUP($A21,csapatok!$A:$NN,EU$320,FALSE),'csapat-ranglista'!$A:$FP,EU$321,FALSE)/4),0)</f>
        <v>0</v>
      </c>
      <c r="EV21" s="223">
        <f>IFERROR(IF(RIGHT(VLOOKUP($A21,csapatok!$A:$NN,EV$320,FALSE),5)="Csere",VLOOKUP(LEFT(VLOOKUP($A21,csapatok!$A:$NN,EV$320,FALSE),LEN(VLOOKUP($A21,csapatok!$A:$NN,EV$320,FALSE))-6),'csapat-ranglista'!$A:$FP,EV$321,FALSE)/8,VLOOKUP(VLOOKUP($A21,csapatok!$A:$NN,EV$320,FALSE),'csapat-ranglista'!$A:$FP,EV$321,FALSE)/4),0)</f>
        <v>0</v>
      </c>
      <c r="EW21" s="223">
        <f>IFERROR(IF(RIGHT(VLOOKUP($A21,csapatok!$A:$NN,EW$320,FALSE),5)="Csere",VLOOKUP(LEFT(VLOOKUP($A21,csapatok!$A:$NN,EW$320,FALSE),LEN(VLOOKUP($A21,csapatok!$A:$NN,EW$320,FALSE))-6),'csapat-ranglista'!$A:$FP,EW$321,FALSE)/8,VLOOKUP(VLOOKUP($A21,csapatok!$A:$NN,EW$320,FALSE),'csapat-ranglista'!$A:$FP,EW$321,FALSE)/4),0)</f>
        <v>0</v>
      </c>
      <c r="EX21" s="223">
        <f>IFERROR(IF(RIGHT(VLOOKUP($A21,csapatok!$A:$NN,EX$320,FALSE),5)="Csere",VLOOKUP(LEFT(VLOOKUP($A21,csapatok!$A:$NN,EX$320,FALSE),LEN(VLOOKUP($A21,csapatok!$A:$NN,EX$320,FALSE))-6),'csapat-ranglista'!$A:$FP,EX$321,FALSE)/8,VLOOKUP(VLOOKUP($A21,csapatok!$A:$NN,EX$320,FALSE),'csapat-ranglista'!$A:$FP,EX$321,FALSE)/4),0)</f>
        <v>0</v>
      </c>
      <c r="EY21" s="223">
        <f>IFERROR(IF(RIGHT(VLOOKUP($A21,csapatok!$A:$NN,EY$320,FALSE),5)="Csere",VLOOKUP(LEFT(VLOOKUP($A21,csapatok!$A:$NN,EY$320,FALSE),LEN(VLOOKUP($A21,csapatok!$A:$NN,EY$320,FALSE))-6),'csapat-ranglista'!$A:$FP,EY$321,FALSE)/8,VLOOKUP(VLOOKUP($A21,csapatok!$A:$NN,EY$320,FALSE),'csapat-ranglista'!$A:$FP,EY$321,FALSE)/4),0)</f>
        <v>0</v>
      </c>
      <c r="EZ21" s="223">
        <f>IFERROR(IF(RIGHT(VLOOKUP($A21,csapatok!$A:$NN,EZ$320,FALSE),5)="Csere",VLOOKUP(LEFT(VLOOKUP($A21,csapatok!$A:$NN,EZ$320,FALSE),LEN(VLOOKUP($A21,csapatok!$A:$NN,EZ$320,FALSE))-6),'csapat-ranglista'!$A:$FP,EZ$321,FALSE)/8,VLOOKUP(VLOOKUP($A21,csapatok!$A:$NN,EZ$320,FALSE),'csapat-ranglista'!$A:$FP,EZ$321,FALSE)/4),0)</f>
        <v>35.160741752958039</v>
      </c>
      <c r="FA21" s="223">
        <f>IFERROR(IF(RIGHT(VLOOKUP($A21,csapatok!$A:$NN,FA$320,FALSE),5)="Csere",VLOOKUP(LEFT(VLOOKUP($A21,csapatok!$A:$NN,FA$320,FALSE),LEN(VLOOKUP($A21,csapatok!$A:$NN,FA$320,FALSE))-6),'csapat-ranglista'!$A:$FP,FA$321,FALSE)/8,VLOOKUP(VLOOKUP($A21,csapatok!$A:$NN,FA$320,FALSE),'csapat-ranglista'!$A:$FP,FA$321,FALSE)/4),0)</f>
        <v>0</v>
      </c>
      <c r="FB21" s="223">
        <f>IFERROR(IF(RIGHT(VLOOKUP($A21,csapatok!$A:$NN,FB$320,FALSE),5)="Csere",VLOOKUP(LEFT(VLOOKUP($A21,csapatok!$A:$NN,FB$320,FALSE),LEN(VLOOKUP($A21,csapatok!$A:$NN,FB$320,FALSE))-6),'csapat-ranglista'!$A:$FP,FB$321,FALSE)/8,VLOOKUP(VLOOKUP($A21,csapatok!$A:$NN,FB$320,FALSE),'csapat-ranglista'!$A:$FP,FB$321,FALSE)/4),0)</f>
        <v>0</v>
      </c>
      <c r="FC21" s="223">
        <f>IFERROR(IF(RIGHT(VLOOKUP($A21,csapatok!$A:$NN,FC$320,FALSE),5)="Csere",VLOOKUP(LEFT(VLOOKUP($A21,csapatok!$A:$NN,FC$320,FALSE),LEN(VLOOKUP($A21,csapatok!$A:$NN,FC$320,FALSE))-6),'csapat-ranglista'!$A:$FP,FC$321,FALSE)/8,VLOOKUP(VLOOKUP($A21,csapatok!$A:$NN,FC$320,FALSE),'csapat-ranglista'!$A:$FP,FC$321,FALSE)/4),0)</f>
        <v>0</v>
      </c>
      <c r="FD21" s="224">
        <f>versenyek!$QY$11*IFERROR(VLOOKUP(VLOOKUP($A21,versenyek!QX:QZ,3,FALSE),szabalyok!$A$16:$B$23,2,FALSE)/4,0)</f>
        <v>0</v>
      </c>
      <c r="FE21" s="224">
        <f>versenyek!$RB$11*IFERROR(VLOOKUP(VLOOKUP($A21,versenyek!RA:RC,3,FALSE),szabalyok!$A$16:$B$23,2,FALSE)/4,0)</f>
        <v>0</v>
      </c>
      <c r="FF21" s="223">
        <f>IFERROR(IF(RIGHT(VLOOKUP($A21,csapatok!$A:$NN,FF$320,FALSE),5)="Csere",VLOOKUP(LEFT(VLOOKUP($A21,csapatok!$A:$NN,FF$320,FALSE),LEN(VLOOKUP($A21,csapatok!$A:$NN,FF$320,FALSE))-6),'csapat-ranglista'!$A:$FP,FF$321,FALSE)/8,VLOOKUP(VLOOKUP($A21,csapatok!$A:$NN,FF$320,FALSE),'csapat-ranglista'!$A:$FP,FF$321,FALSE)/4),0)</f>
        <v>0</v>
      </c>
      <c r="FG21" s="223">
        <f>IFERROR(IF(RIGHT(VLOOKUP($A21,csapatok!$A:$NN,FG$320,FALSE),5)="Csere",VLOOKUP(LEFT(VLOOKUP($A21,csapatok!$A:$NN,FG$320,FALSE),LEN(VLOOKUP($A21,csapatok!$A:$NN,FG$320,FALSE))-6),'csapat-ranglista'!$A:$FP,FG$321,FALSE)/8,VLOOKUP(VLOOKUP($A21,csapatok!$A:$NN,FG$320,FALSE),'csapat-ranglista'!$A:$FP,FG$321,FALSE)/4),0)</f>
        <v>0</v>
      </c>
      <c r="FH21" s="223">
        <f>IFERROR(IF(RIGHT(VLOOKUP($A21,csapatok!$A:$NN,FH$320,FALSE),5)="Csere",VLOOKUP(LEFT(VLOOKUP($A21,csapatok!$A:$NN,FH$320,FALSE),LEN(VLOOKUP($A21,csapatok!$A:$NN,FH$320,FALSE))-6),'csapat-ranglista'!$A:$FP,FH$321,FALSE)/8,VLOOKUP(VLOOKUP($A21,csapatok!$A:$NN,FH$320,FALSE),'csapat-ranglista'!$A:$FP,FH$321,FALSE)/4),0)</f>
        <v>0</v>
      </c>
      <c r="FI21" s="223">
        <f>IFERROR(IF(RIGHT(VLOOKUP($A21,csapatok!$A:$NN,FI$320,FALSE),5)="Csere",VLOOKUP(LEFT(VLOOKUP($A21,csapatok!$A:$NN,FI$320,FALSE),LEN(VLOOKUP($A21,csapatok!$A:$NN,FI$320,FALSE))-6),'csapat-ranglista'!$A:$FP,FI$321,FALSE)/8,VLOOKUP(VLOOKUP($A21,csapatok!$A:$NN,FI$320,FALSE),'csapat-ranglista'!$A:$FP,FI$321,FALSE)/4),0)</f>
        <v>0</v>
      </c>
      <c r="FJ21" s="223">
        <f>IFERROR(IF(RIGHT(VLOOKUP($A21,csapatok!$A:$NN,FJ$320,FALSE),5)="Csere",VLOOKUP(LEFT(VLOOKUP($A21,csapatok!$A:$NN,FJ$320,FALSE),LEN(VLOOKUP($A21,csapatok!$A:$NN,FJ$320,FALSE))-6),'csapat-ranglista'!$A:$FP,FJ$321,FALSE)/8,VLOOKUP(VLOOKUP($A21,csapatok!$A:$NN,FJ$320,FALSE),'csapat-ranglista'!$A:$FP,FJ$321,FALSE)/4),0)</f>
        <v>0</v>
      </c>
      <c r="FK21" s="223">
        <f>IFERROR(IF(RIGHT(VLOOKUP($A21,csapatok!$A:$NN,FK$320,FALSE),5)="Csere",VLOOKUP(LEFT(VLOOKUP($A21,csapatok!$A:$NN,FK$320,FALSE),LEN(VLOOKUP($A21,csapatok!$A:$NN,FK$320,FALSE))-6),'csapat-ranglista'!$A:$FP,FK$321,FALSE)/8,VLOOKUP(VLOOKUP($A21,csapatok!$A:$NN,FK$320,FALSE),'csapat-ranglista'!$A:$FP,FK$321,FALSE)/4),0)</f>
        <v>1.7511593586715715</v>
      </c>
      <c r="FL21" s="223">
        <f>IFERROR(IF(RIGHT(VLOOKUP($A21,csapatok!$A:$NN,FL$320,FALSE),5)="Csere",VLOOKUP(LEFT(VLOOKUP($A21,csapatok!$A:$NN,FL$320,FALSE),LEN(VLOOKUP($A21,csapatok!$A:$NN,FL$320,FALSE))-6),'csapat-ranglista'!$A:$FP,FL$321,FALSE)/8,VLOOKUP(VLOOKUP($A21,csapatok!$A:$NN,FL$320,FALSE),'csapat-ranglista'!$A:$FP,FL$321,FALSE)/4),0)</f>
        <v>0</v>
      </c>
      <c r="FM21" s="223">
        <f>IFERROR(IF(RIGHT(VLOOKUP($A21,csapatok!$A:$NN,FM$320,FALSE),5)="Csere",VLOOKUP(LEFT(VLOOKUP($A21,csapatok!$A:$NN,FM$320,FALSE),LEN(VLOOKUP($A21,csapatok!$A:$NN,FM$320,FALSE))-6),'csapat-ranglista'!$A:$FP,FM$321,FALSE)/8,VLOOKUP(VLOOKUP($A21,csapatok!$A:$NN,FM$320,FALSE),'csapat-ranglista'!$A:$FP,FM$321,FALSE)/4),0)</f>
        <v>9.4626137120035487</v>
      </c>
      <c r="FN21" s="223">
        <f>IFERROR(IF(RIGHT(VLOOKUP($A21,csapatok!$A:$NN,FN$320,FALSE),5)="Csere",VLOOKUP(LEFT(VLOOKUP($A21,csapatok!$A:$NN,FN$320,FALSE),LEN(VLOOKUP($A21,csapatok!$A:$NN,FN$320,FALSE))-6),'csapat-ranglista'!$A:$FP,FN$321,FALSE)/8,VLOOKUP(VLOOKUP($A21,csapatok!$A:$NN,FN$320,FALSE),'csapat-ranglista'!$A:$FP,FN$321,FALSE)/4),0)</f>
        <v>0</v>
      </c>
      <c r="FO21" s="223">
        <f>IFERROR(IF(RIGHT(VLOOKUP($A21,csapatok!$A:$NN,FO$320,FALSE),5)="Csere",VLOOKUP(LEFT(VLOOKUP($A21,csapatok!$A:$NN,FO$320,FALSE),LEN(VLOOKUP($A21,csapatok!$A:$NN,FO$320,FALSE))-6),'csapat-ranglista'!$A:$FP,FO$321,FALSE)/8,VLOOKUP(VLOOKUP($A21,csapatok!$A:$NN,FO$320,FALSE),'csapat-ranglista'!$A:$FP,FO$321,FALSE)/4),0)</f>
        <v>0</v>
      </c>
      <c r="FP21" s="223">
        <f>IFERROR(IF(RIGHT(VLOOKUP($A21,csapatok!$A:$NN,FP$320,FALSE),5)="Csere",VLOOKUP(LEFT(VLOOKUP($A21,csapatok!$A:$NN,FP$320,FALSE),LEN(VLOOKUP($A21,csapatok!$A:$NN,FP$320,FALSE))-6),'csapat-ranglista'!$A:$FP,FP$321,FALSE)/8,VLOOKUP(VLOOKUP($A21,csapatok!$A:$NN,FP$320,FALSE),'csapat-ranglista'!$A:$FP,FP$321,FALSE)/4),0)</f>
        <v>0</v>
      </c>
      <c r="FQ21" s="223">
        <f>IFERROR(IF(RIGHT(VLOOKUP($A21,csapatok!$A:$NN,FQ$320,FALSE),5)="Csere",VLOOKUP(LEFT(VLOOKUP($A21,csapatok!$A:$NN,FQ$320,FALSE),LEN(VLOOKUP($A21,csapatok!$A:$NN,FQ$320,FALSE))-6),'csapat-ranglista'!$A:$FP,FQ$321,FALSE)/8,VLOOKUP(VLOOKUP($A21,csapatok!$A:$NN,FQ$320,FALSE),'csapat-ranglista'!$A:$FP,FQ$321,FALSE)/4),0)</f>
        <v>0</v>
      </c>
      <c r="FR21" s="223">
        <f>IFERROR(IF(RIGHT(VLOOKUP($A21,csapatok!$A:$NN,FR$320,FALSE),5)="Csere",VLOOKUP(LEFT(VLOOKUP($A21,csapatok!$A:$NN,FR$320,FALSE),LEN(VLOOKUP($A21,csapatok!$A:$NN,FR$320,FALSE))-6),'csapat-ranglista'!$A:$FP,FR$321,FALSE)/8,VLOOKUP(VLOOKUP($A21,csapatok!$A:$NN,FR$320,FALSE),'csapat-ranglista'!$A:$FP,FR$321,FALSE)/4),0)</f>
        <v>0</v>
      </c>
      <c r="FS21" s="223">
        <f>IFERROR(IF(RIGHT(VLOOKUP($A21,csapatok!$A:$NN,FS$320,FALSE),5)="Csere",VLOOKUP(LEFT(VLOOKUP($A21,csapatok!$A:$NN,FS$320,FALSE),LEN(VLOOKUP($A21,csapatok!$A:$NN,FS$320,FALSE))-6),'csapat-ranglista'!$A:$FP,FS$321,FALSE)/8,VLOOKUP(VLOOKUP($A21,csapatok!$A:$NN,FS$320,FALSE),'csapat-ranglista'!$A:$FP,FS$321,FALSE)/4),0)</f>
        <v>8.5251552127259256</v>
      </c>
      <c r="FT21" s="223">
        <f>IFERROR(IF(RIGHT(VLOOKUP($A21,csapatok!$A:$NN,FT$320,FALSE),5)="Csere",VLOOKUP(LEFT(VLOOKUP($A21,csapatok!$A:$NN,FT$320,FALSE),LEN(VLOOKUP($A21,csapatok!$A:$NN,FT$320,FALSE))-6),'csapat-ranglista'!$A:$FP,FT$321,FALSE)/8,VLOOKUP(VLOOKUP($A21,csapatok!$A:$NN,FT$320,FALSE),'csapat-ranglista'!$A:$FP,FT$321,FALSE)/4),0)</f>
        <v>0</v>
      </c>
      <c r="FU21" s="223">
        <f>IFERROR(IF(RIGHT(VLOOKUP($A21,csapatok!$A:$NN,FU$320,FALSE),5)="Csere",VLOOKUP(LEFT(VLOOKUP($A21,csapatok!$A:$NN,FU$320,FALSE),LEN(VLOOKUP($A21,csapatok!$A:$NN,FU$320,FALSE))-6),'csapat-ranglista'!$A:$FP,FU$321,FALSE)/8,VLOOKUP(VLOOKUP($A21,csapatok!$A:$NN,FU$320,FALSE),'csapat-ranglista'!$A:$FP,FU$321,FALSE)/4),0)</f>
        <v>8.6372999822048389</v>
      </c>
      <c r="FV21" s="223">
        <f>IFERROR(IF(RIGHT(VLOOKUP($A21,csapatok!$A:$NN,FV$320,FALSE),5)="Csere",VLOOKUP(LEFT(VLOOKUP($A21,csapatok!$A:$NN,FV$320,FALSE),LEN(VLOOKUP($A21,csapatok!$A:$NN,FV$320,FALSE))-6),'csapat-ranglista'!$A:$FP,FV$321,FALSE)/8,VLOOKUP(VLOOKUP($A21,csapatok!$A:$NN,FV$320,FALSE),'csapat-ranglista'!$A:$FP,FV$321,FALSE)/4),0)</f>
        <v>12.972167622736626</v>
      </c>
      <c r="FW21" s="223">
        <f>IFERROR(IF(RIGHT(VLOOKUP($A21,csapatok!$A:$NN,FW$320,FALSE),5)="Csere",VLOOKUP(LEFT(VLOOKUP($A21,csapatok!$A:$NN,FW$320,FALSE),LEN(VLOOKUP($A21,csapatok!$A:$NN,FW$320,FALSE))-6),'csapat-ranglista'!$A:$FP,FW$321,FALSE)/8,VLOOKUP(VLOOKUP($A21,csapatok!$A:$NN,FW$320,FALSE),'csapat-ranglista'!$A:$FP,FW$321,FALSE)/4),0)</f>
        <v>0</v>
      </c>
      <c r="FX21" s="223">
        <f>IFERROR(IF(RIGHT(VLOOKUP($A21,csapatok!$A:$NN,FX$320,FALSE),5)="Csere",VLOOKUP(LEFT(VLOOKUP($A21,csapatok!$A:$NN,FX$320,FALSE),LEN(VLOOKUP($A21,csapatok!$A:$NN,FX$320,FALSE))-6),'csapat-ranglista'!$A:$FP,FX$321,FALSE)/8,VLOOKUP(VLOOKUP($A21,csapatok!$A:$NN,FX$320,FALSE),'csapat-ranglista'!$A:$FP,FX$321,FALSE)/4),0)</f>
        <v>0</v>
      </c>
      <c r="FY21" s="223">
        <f>IFERROR(IF(RIGHT(VLOOKUP($A21,csapatok!$A:$NN,FY$320,FALSE),5)="Csere",VLOOKUP(LEFT(VLOOKUP($A21,csapatok!$A:$NN,FY$320,FALSE),LEN(VLOOKUP($A21,csapatok!$A:$NN,FY$320,FALSE))-6),'csapat-ranglista'!$A:$FP,FY$321,FALSE)/8,VLOOKUP(VLOOKUP($A21,csapatok!$A:$NN,FY$320,FALSE),'csapat-ranglista'!$A:$FP,FY$321,FALSE)/4),0)</f>
        <v>0</v>
      </c>
      <c r="FZ21" s="223">
        <f>IFERROR(IF(RIGHT(VLOOKUP($A21,csapatok!$A:$NN,FZ$320,FALSE),5)="Csere",VLOOKUP(LEFT(VLOOKUP($A21,csapatok!$A:$NN,FZ$320,FALSE),LEN(VLOOKUP($A21,csapatok!$A:$NN,FZ$320,FALSE))-6),'csapat-ranglista'!$A:$FP,FZ$321,FALSE)/8,VLOOKUP(VLOOKUP($A21,csapatok!$A:$NN,FZ$320,FALSE),'csapat-ranglista'!$A:$FP,FZ$321,FALSE)/4),0)</f>
        <v>10.800911535325756</v>
      </c>
      <c r="GA21" s="223">
        <f>IFERROR(IF(RIGHT(VLOOKUP($A21,csapatok!$A:$NN,GA$320,FALSE),5)="Csere",VLOOKUP(LEFT(VLOOKUP($A21,csapatok!$A:$NN,GA$320,FALSE),LEN(VLOOKUP($A21,csapatok!$A:$NN,GA$320,FALSE))-6),'csapat-ranglista'!$A:$FP,GA$321,FALSE)/8,VLOOKUP(VLOOKUP($A21,csapatok!$A:$NN,GA$320,FALSE),'csapat-ranglista'!$A:$FP,GA$321,FALSE)/4),0)</f>
        <v>0</v>
      </c>
      <c r="GB21" s="223">
        <f>IFERROR(IF(RIGHT(VLOOKUP($A21,csapatok!$A:$NN,GB$320,FALSE),5)="Csere",VLOOKUP(LEFT(VLOOKUP($A21,csapatok!$A:$NN,GB$320,FALSE),LEN(VLOOKUP($A21,csapatok!$A:$NN,GB$320,FALSE))-6),'csapat-ranglista'!$A:$FP,GB$321,FALSE)/8,VLOOKUP(VLOOKUP($A21,csapatok!$A:$NN,GB$320,FALSE),'csapat-ranglista'!$A:$FP,GB$321,FALSE)/4),0)</f>
        <v>0</v>
      </c>
      <c r="GC21" s="223">
        <f>IFERROR(IF(RIGHT(VLOOKUP($A21,csapatok!$A:$NN,GC$320,FALSE),5)="Csere",VLOOKUP(LEFT(VLOOKUP($A21,csapatok!$A:$NN,GC$320,FALSE),LEN(VLOOKUP($A21,csapatok!$A:$NN,GC$320,FALSE))-6),'csapat-ranglista'!$A:$FP,GC$321,FALSE)/8,VLOOKUP(VLOOKUP($A21,csapatok!$A:$NN,GC$320,FALSE),'csapat-ranglista'!$A:$FP,GC$321,FALSE)/4),0)</f>
        <v>0</v>
      </c>
      <c r="GD21" s="247">
        <f>SUM(EQ21:GC21)</f>
        <v>87.310049176626308</v>
      </c>
    </row>
    <row r="22" spans="1:186">
      <c r="A22" s="32" t="s">
        <v>62</v>
      </c>
      <c r="B22" s="2">
        <v>32956</v>
      </c>
      <c r="C22" s="131" t="str">
        <f>IF(B22=0,"",IF(B22&lt;$C$1,"felnőtt","ifi"))</f>
        <v>felnőtt</v>
      </c>
      <c r="D22" s="32" t="s">
        <v>101</v>
      </c>
      <c r="E22" s="45">
        <v>13.5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3.379457593929807</v>
      </c>
      <c r="L22" s="32">
        <v>0</v>
      </c>
      <c r="M22" s="32">
        <v>0</v>
      </c>
      <c r="N22" s="32">
        <v>0</v>
      </c>
      <c r="O22" s="32">
        <v>37.257056953456619</v>
      </c>
      <c r="P22" s="32">
        <v>0</v>
      </c>
      <c r="Q22" s="32">
        <v>0</v>
      </c>
      <c r="R22" s="32">
        <v>4.216247462652186</v>
      </c>
      <c r="S22" s="32">
        <v>7.6350115922842674</v>
      </c>
      <c r="T22" s="32">
        <v>44.703641928337348</v>
      </c>
      <c r="U22" s="32">
        <v>0</v>
      </c>
      <c r="V22" s="32">
        <v>0</v>
      </c>
      <c r="W22" s="32">
        <v>0</v>
      </c>
      <c r="X22" s="32">
        <f>IFERROR(IF(RIGHT(VLOOKUP($A22,csapatok!$A:$BL,X$320,FALSE),5)="Csere",VLOOKUP(LEFT(VLOOKUP($A22,csapatok!$A:$BL,X$320,FALSE),LEN(VLOOKUP($A22,csapatok!$A:$BL,X$320,FALSE))-6),'csapat-ranglista'!$A:$FP,X$321,FALSE)/8,VLOOKUP(VLOOKUP($A22,csapatok!$A:$BL,X$320,FALSE),'csapat-ranglista'!$A:$FP,X$321,FALSE)/4),0)</f>
        <v>0</v>
      </c>
      <c r="Y22" s="32">
        <f>IFERROR(IF(RIGHT(VLOOKUP($A22,csapatok!$A:$BL,Y$320,FALSE),5)="Csere",VLOOKUP(LEFT(VLOOKUP($A22,csapatok!$A:$BL,Y$320,FALSE),LEN(VLOOKUP($A22,csapatok!$A:$BL,Y$320,FALSE))-6),'csapat-ranglista'!$A:$FP,Y$321,FALSE)/8,VLOOKUP(VLOOKUP($A22,csapatok!$A:$BL,Y$320,FALSE),'csapat-ranglista'!$A:$FP,Y$321,FALSE)/4),0)</f>
        <v>0</v>
      </c>
      <c r="Z22" s="32">
        <f>IFERROR(IF(RIGHT(VLOOKUP($A22,csapatok!$A:$BL,Z$320,FALSE),5)="Csere",VLOOKUP(LEFT(VLOOKUP($A22,csapatok!$A:$BL,Z$320,FALSE),LEN(VLOOKUP($A22,csapatok!$A:$BL,Z$320,FALSE))-6),'csapat-ranglista'!$A:$FP,Z$321,FALSE)/8,VLOOKUP(VLOOKUP($A22,csapatok!$A:$BL,Z$320,FALSE),'csapat-ranglista'!$A:$FP,Z$321,FALSE)/4),0)</f>
        <v>6.4843378105186007</v>
      </c>
      <c r="AA22" s="32">
        <f>IFERROR(IF(RIGHT(VLOOKUP($A22,csapatok!$A:$BL,AA$320,FALSE),5)="Csere",VLOOKUP(LEFT(VLOOKUP($A22,csapatok!$A:$BL,AA$320,FALSE),LEN(VLOOKUP($A22,csapatok!$A:$BL,AA$320,FALSE))-6),'csapat-ranglista'!$A:$FP,AA$321,FALSE)/8,VLOOKUP(VLOOKUP($A22,csapatok!$A:$BL,AA$320,FALSE),'csapat-ranglista'!$A:$FP,AA$321,FALSE)/4),0)</f>
        <v>0</v>
      </c>
      <c r="AB22" s="223">
        <f>IFERROR(IF(RIGHT(VLOOKUP($A22,csapatok!$A:$BL,AB$320,FALSE),5)="Csere",VLOOKUP(LEFT(VLOOKUP($A22,csapatok!$A:$BL,AB$320,FALSE),LEN(VLOOKUP($A22,csapatok!$A:$BL,AB$320,FALSE))-6),'csapat-ranglista'!$A:$FP,AB$321,FALSE)/8,VLOOKUP(VLOOKUP($A22,csapatok!$A:$BL,AB$320,FALSE),'csapat-ranglista'!$A:$FP,AB$321,FALSE)/4),0)</f>
        <v>1.0058017566320283</v>
      </c>
      <c r="AC22" s="223">
        <f>IFERROR(IF(RIGHT(VLOOKUP($A22,csapatok!$A:$BL,AC$320,FALSE),5)="Csere",VLOOKUP(LEFT(VLOOKUP($A22,csapatok!$A:$BL,AC$320,FALSE),LEN(VLOOKUP($A22,csapatok!$A:$BL,AC$320,FALSE))-6),'csapat-ranglista'!$A:$FP,AC$321,FALSE)/8,VLOOKUP(VLOOKUP($A22,csapatok!$A:$BL,AC$320,FALSE),'csapat-ranglista'!$A:$FP,AC$321,FALSE)/4),0)</f>
        <v>0</v>
      </c>
      <c r="AD22" s="223">
        <f>IFERROR(IF(RIGHT(VLOOKUP($A22,csapatok!$A:$BL,AD$320,FALSE),5)="Csere",VLOOKUP(LEFT(VLOOKUP($A22,csapatok!$A:$BL,AD$320,FALSE),LEN(VLOOKUP($A22,csapatok!$A:$BL,AD$320,FALSE))-6),'csapat-ranglista'!$A:$FP,AD$321,FALSE)/8,VLOOKUP(VLOOKUP($A22,csapatok!$A:$BL,AD$320,FALSE),'csapat-ranglista'!$A:$FP,AD$321,FALSE)/4),0)</f>
        <v>0</v>
      </c>
      <c r="AE22" s="223">
        <f>IFERROR(IF(RIGHT(VLOOKUP($A22,csapatok!$A:$BL,AE$320,FALSE),5)="Csere",VLOOKUP(LEFT(VLOOKUP($A22,csapatok!$A:$BL,AE$320,FALSE),LEN(VLOOKUP($A22,csapatok!$A:$BL,AE$320,FALSE))-6),'csapat-ranglista'!$A:$FP,AE$321,FALSE)/8,VLOOKUP(VLOOKUP($A22,csapatok!$A:$BL,AE$320,FALSE),'csapat-ranglista'!$A:$FP,AE$321,FALSE)/4),0)</f>
        <v>0</v>
      </c>
      <c r="AF22" s="223">
        <f>IFERROR(IF(RIGHT(VLOOKUP($A22,csapatok!$A:$BL,AF$320,FALSE),5)="Csere",VLOOKUP(LEFT(VLOOKUP($A22,csapatok!$A:$BL,AF$320,FALSE),LEN(VLOOKUP($A22,csapatok!$A:$BL,AF$320,FALSE))-6),'csapat-ranglista'!$A:$FP,AF$321,FALSE)/8,VLOOKUP(VLOOKUP($A22,csapatok!$A:$BL,AF$320,FALSE),'csapat-ranglista'!$A:$FP,AF$321,FALSE)/4),0)</f>
        <v>0</v>
      </c>
      <c r="AG22" s="223">
        <f>IFERROR(IF(RIGHT(VLOOKUP($A22,csapatok!$A:$BL,AG$320,FALSE),5)="Csere",VLOOKUP(LEFT(VLOOKUP($A22,csapatok!$A:$BL,AG$320,FALSE),LEN(VLOOKUP($A22,csapatok!$A:$BL,AG$320,FALSE))-6),'csapat-ranglista'!$A:$FP,AG$321,FALSE)/8,VLOOKUP(VLOOKUP($A22,csapatok!$A:$BL,AG$320,FALSE),'csapat-ranglista'!$A:$FP,AG$321,FALSE)/4),0)</f>
        <v>11.021940980340167</v>
      </c>
      <c r="AH22" s="223">
        <f>IFERROR(IF(RIGHT(VLOOKUP($A22,csapatok!$A:$BL,AH$320,FALSE),5)="Csere",VLOOKUP(LEFT(VLOOKUP($A22,csapatok!$A:$BL,AH$320,FALSE),LEN(VLOOKUP($A22,csapatok!$A:$BL,AH$320,FALSE))-6),'csapat-ranglista'!$A:$FP,AH$321,FALSE)/8,VLOOKUP(VLOOKUP($A22,csapatok!$A:$BL,AH$320,FALSE),'csapat-ranglista'!$A:$FP,AH$321,FALSE)/4),0)</f>
        <v>0</v>
      </c>
      <c r="AI22" s="223">
        <f>IFERROR(IF(RIGHT(VLOOKUP($A22,csapatok!$A:$BL,AI$320,FALSE),5)="Csere",VLOOKUP(LEFT(VLOOKUP($A22,csapatok!$A:$BL,AI$320,FALSE),LEN(VLOOKUP($A22,csapatok!$A:$BL,AI$320,FALSE))-6),'csapat-ranglista'!$A:$FP,AI$321,FALSE)/8,VLOOKUP(VLOOKUP($A22,csapatok!$A:$BL,AI$320,FALSE),'csapat-ranglista'!$A:$FP,AI$321,FALSE)/4),0)</f>
        <v>34.122716809193577</v>
      </c>
      <c r="AJ22" s="223">
        <f>IFERROR(IF(RIGHT(VLOOKUP($A22,csapatok!$A:$BL,AJ$320,FALSE),5)="Csere",VLOOKUP(LEFT(VLOOKUP($A22,csapatok!$A:$BL,AJ$320,FALSE),LEN(VLOOKUP($A22,csapatok!$A:$BL,AJ$320,FALSE))-6),'csapat-ranglista'!$A:$FP,AJ$321,FALSE)/8,VLOOKUP(VLOOKUP($A22,csapatok!$A:$BL,AJ$320,FALSE),'csapat-ranglista'!$A:$FP,AJ$321,FALSE)/2),0)</f>
        <v>0</v>
      </c>
      <c r="AK22" s="223">
        <f>IFERROR(IF(RIGHT(VLOOKUP($A22,csapatok!$A:$CN,AK$320,FALSE),5)="Csere",VLOOKUP(LEFT(VLOOKUP($A22,csapatok!$A:$CN,AK$320,FALSE),LEN(VLOOKUP($A22,csapatok!$A:$CN,AK$320,FALSE))-6),'csapat-ranglista'!$A:$FP,AK$321,FALSE)/8,VLOOKUP(VLOOKUP($A22,csapatok!$A:$CN,AK$320,FALSE),'csapat-ranglista'!$A:$FP,AK$321,FALSE)/4),0)</f>
        <v>0</v>
      </c>
      <c r="AL22" s="223">
        <f>IFERROR(IF(RIGHT(VLOOKUP($A22,csapatok!$A:$CN,AL$320,FALSE),5)="Csere",VLOOKUP(LEFT(VLOOKUP($A22,csapatok!$A:$CN,AL$320,FALSE),LEN(VLOOKUP($A22,csapatok!$A:$CN,AL$320,FALSE))-6),'csapat-ranglista'!$A:$FP,AL$321,FALSE)/8,VLOOKUP(VLOOKUP($A22,csapatok!$A:$CN,AL$320,FALSE),'csapat-ranglista'!$A:$FP,AL$321,FALSE)/4),0)</f>
        <v>11.950544240949181</v>
      </c>
      <c r="AM22" s="223">
        <f>IFERROR(IF(RIGHT(VLOOKUP($A22,csapatok!$A:$CN,AM$320,FALSE),5)="Csere",VLOOKUP(LEFT(VLOOKUP($A22,csapatok!$A:$CN,AM$320,FALSE),LEN(VLOOKUP($A22,csapatok!$A:$CN,AM$320,FALSE))-6),'csapat-ranglista'!$A:$FP,AM$321,FALSE)/8,VLOOKUP(VLOOKUP($A22,csapatok!$A:$CN,AM$320,FALSE),'csapat-ranglista'!$A:$FP,AM$321,FALSE)/4),0)</f>
        <v>0</v>
      </c>
      <c r="AN22" s="223">
        <f>IFERROR(IF(RIGHT(VLOOKUP($A22,csapatok!$A:$CN,AN$320,FALSE),5)="Csere",VLOOKUP(LEFT(VLOOKUP($A22,csapatok!$A:$CN,AN$320,FALSE),LEN(VLOOKUP($A22,csapatok!$A:$CN,AN$320,FALSE))-6),'csapat-ranglista'!$A:$FP,AN$321,FALSE)/8,VLOOKUP(VLOOKUP($A22,csapatok!$A:$CN,AN$320,FALSE),'csapat-ranglista'!$A:$FP,AN$321,FALSE)/4),0)</f>
        <v>0</v>
      </c>
      <c r="AO22" s="223">
        <f>IFERROR(IF(RIGHT(VLOOKUP($A22,csapatok!$A:$CN,AO$320,FALSE),5)="Csere",VLOOKUP(LEFT(VLOOKUP($A22,csapatok!$A:$CN,AO$320,FALSE),LEN(VLOOKUP($A22,csapatok!$A:$CN,AO$320,FALSE))-6),'csapat-ranglista'!$A:$FP,AO$321,FALSE)/8,VLOOKUP(VLOOKUP($A22,csapatok!$A:$CN,AO$320,FALSE),'csapat-ranglista'!$A:$FP,AO$321,FALSE)/4),0)</f>
        <v>0</v>
      </c>
      <c r="AP22" s="223">
        <f>IFERROR(IF(RIGHT(VLOOKUP($A22,csapatok!$A:$CN,AP$320,FALSE),5)="Csere",VLOOKUP(LEFT(VLOOKUP($A22,csapatok!$A:$CN,AP$320,FALSE),LEN(VLOOKUP($A22,csapatok!$A:$CN,AP$320,FALSE))-6),'csapat-ranglista'!$A:$FP,AP$321,FALSE)/8,VLOOKUP(VLOOKUP($A22,csapatok!$A:$CN,AP$320,FALSE),'csapat-ranglista'!$A:$FP,AP$321,FALSE)/4),0)</f>
        <v>3.6325490319405853</v>
      </c>
      <c r="AQ22" s="223">
        <f>IFERROR(IF(RIGHT(VLOOKUP($A22,csapatok!$A:$CN,AQ$320,FALSE),5)="Csere",VLOOKUP(LEFT(VLOOKUP($A22,csapatok!$A:$CN,AQ$320,FALSE),LEN(VLOOKUP($A22,csapatok!$A:$CN,AQ$320,FALSE))-6),'csapat-ranglista'!$A:$FP,AQ$321,FALSE)/8,VLOOKUP(VLOOKUP($A22,csapatok!$A:$CN,AQ$320,FALSE),'csapat-ranglista'!$A:$FP,AQ$321,FALSE)/4),0)</f>
        <v>0</v>
      </c>
      <c r="AR22" s="223">
        <f>IFERROR(IF(RIGHT(VLOOKUP($A22,csapatok!$A:$CN,AR$320,FALSE),5)="Csere",VLOOKUP(LEFT(VLOOKUP($A22,csapatok!$A:$CN,AR$320,FALSE),LEN(VLOOKUP($A22,csapatok!$A:$CN,AR$320,FALSE))-6),'csapat-ranglista'!$A:$FP,AR$321,FALSE)/8,VLOOKUP(VLOOKUP($A22,csapatok!$A:$CN,AR$320,FALSE),'csapat-ranglista'!$A:$FP,AR$321,FALSE)/4),0)</f>
        <v>0</v>
      </c>
      <c r="AS22" s="223">
        <f>IFERROR(IF(RIGHT(VLOOKUP($A22,csapatok!$A:$CN,AS$320,FALSE),5)="Csere",VLOOKUP(LEFT(VLOOKUP($A22,csapatok!$A:$CN,AS$320,FALSE),LEN(VLOOKUP($A22,csapatok!$A:$CN,AS$320,FALSE))-6),'csapat-ranglista'!$A:$FP,AS$321,FALSE)/8,VLOOKUP(VLOOKUP($A22,csapatok!$A:$CN,AS$320,FALSE),'csapat-ranglista'!$A:$FP,AS$321,FALSE)/4),0)</f>
        <v>0</v>
      </c>
      <c r="AT22" s="223">
        <f>IFERROR(IF(RIGHT(VLOOKUP($A22,csapatok!$A:$CN,AT$320,FALSE),5)="Csere",VLOOKUP(LEFT(VLOOKUP($A22,csapatok!$A:$CN,AT$320,FALSE),LEN(VLOOKUP($A22,csapatok!$A:$CN,AT$320,FALSE))-6),'csapat-ranglista'!$A:$FP,AT$321,FALSE)/8,VLOOKUP(VLOOKUP($A22,csapatok!$A:$CN,AT$320,FALSE),'csapat-ranglista'!$A:$FP,AT$321,FALSE)/4),0)</f>
        <v>16.466142629010037</v>
      </c>
      <c r="AU22" s="223">
        <f>IFERROR(IF(RIGHT(VLOOKUP($A22,csapatok!$A:$CN,AU$320,FALSE),5)="Csere",VLOOKUP(LEFT(VLOOKUP($A22,csapatok!$A:$CN,AU$320,FALSE),LEN(VLOOKUP($A22,csapatok!$A:$CN,AU$320,FALSE))-6),'csapat-ranglista'!$A:$FP,AU$321,FALSE)/8,VLOOKUP(VLOOKUP($A22,csapatok!$A:$CN,AU$320,FALSE),'csapat-ranglista'!$A:$FP,AU$321,FALSE)/4),0)</f>
        <v>0</v>
      </c>
      <c r="AV22" s="223">
        <f>IFERROR(IF(RIGHT(VLOOKUP($A22,csapatok!$A:$CN,AV$320,FALSE),5)="Csere",VLOOKUP(LEFT(VLOOKUP($A22,csapatok!$A:$CN,AV$320,FALSE),LEN(VLOOKUP($A22,csapatok!$A:$CN,AV$320,FALSE))-6),'csapat-ranglista'!$A:$FP,AV$321,FALSE)/8,VLOOKUP(VLOOKUP($A22,csapatok!$A:$CN,AV$320,FALSE),'csapat-ranglista'!$A:$FP,AV$321,FALSE)/4),0)</f>
        <v>0</v>
      </c>
      <c r="AW22" s="223">
        <f>IFERROR(IF(RIGHT(VLOOKUP($A22,csapatok!$A:$CN,AW$320,FALSE),5)="Csere",VLOOKUP(LEFT(VLOOKUP($A22,csapatok!$A:$CN,AW$320,FALSE),LEN(VLOOKUP($A22,csapatok!$A:$CN,AW$320,FALSE))-6),'csapat-ranglista'!$A:$FP,AW$321,FALSE)/8,VLOOKUP(VLOOKUP($A22,csapatok!$A:$CN,AW$320,FALSE),'csapat-ranglista'!$A:$FP,AW$321,FALSE)/4),0)</f>
        <v>0</v>
      </c>
      <c r="AX22" s="223">
        <f>IFERROR(IF(RIGHT(VLOOKUP($A22,csapatok!$A:$CN,AX$320,FALSE),5)="Csere",VLOOKUP(LEFT(VLOOKUP($A22,csapatok!$A:$CN,AX$320,FALSE),LEN(VLOOKUP($A22,csapatok!$A:$CN,AX$320,FALSE))-6),'csapat-ranglista'!$A:$FP,AX$321,FALSE)/8,VLOOKUP(VLOOKUP($A22,csapatok!$A:$CN,AX$320,FALSE),'csapat-ranglista'!$A:$FP,AX$321,FALSE)/4),0)</f>
        <v>0</v>
      </c>
      <c r="AY22" s="223">
        <f>IFERROR(IF(RIGHT(VLOOKUP($A22,csapatok!$A:$NN,AY$320,FALSE),5)="Csere",VLOOKUP(LEFT(VLOOKUP($A22,csapatok!$A:$NN,AY$320,FALSE),LEN(VLOOKUP($A22,csapatok!$A:$NN,AY$320,FALSE))-6),'csapat-ranglista'!$A:$FP,AY$321,FALSE)/8,VLOOKUP(VLOOKUP($A22,csapatok!$A:$NN,AY$320,FALSE),'csapat-ranglista'!$A:$FP,AY$321,FALSE)/4),0)</f>
        <v>0</v>
      </c>
      <c r="AZ22" s="223">
        <f>IFERROR(IF(RIGHT(VLOOKUP($A22,csapatok!$A:$NN,AZ$320,FALSE),5)="Csere",VLOOKUP(LEFT(VLOOKUP($A22,csapatok!$A:$NN,AZ$320,FALSE),LEN(VLOOKUP($A22,csapatok!$A:$NN,AZ$320,FALSE))-6),'csapat-ranglista'!$A:$FP,AZ$321,FALSE)/8,VLOOKUP(VLOOKUP($A22,csapatok!$A:$NN,AZ$320,FALSE),'csapat-ranglista'!$A:$FP,AZ$321,FALSE)/4),0)</f>
        <v>0</v>
      </c>
      <c r="BA22" s="223">
        <f>IFERROR(IF(RIGHT(VLOOKUP($A22,csapatok!$A:$NN,BA$320,FALSE),5)="Csere",VLOOKUP(LEFT(VLOOKUP($A22,csapatok!$A:$NN,BA$320,FALSE),LEN(VLOOKUP($A22,csapatok!$A:$NN,BA$320,FALSE))-6),'csapat-ranglista'!$A:$FP,BA$321,FALSE)/8,VLOOKUP(VLOOKUP($A22,csapatok!$A:$NN,BA$320,FALSE),'csapat-ranglista'!$A:$FP,BA$321,FALSE)/4),0)</f>
        <v>0</v>
      </c>
      <c r="BB22" s="223">
        <f>IFERROR(IF(RIGHT(VLOOKUP($A22,csapatok!$A:$NN,BB$320,FALSE),5)="Csere",VLOOKUP(LEFT(VLOOKUP($A22,csapatok!$A:$NN,BB$320,FALSE),LEN(VLOOKUP($A22,csapatok!$A:$NN,BB$320,FALSE))-6),'csapat-ranglista'!$A:$FP,BB$321,FALSE)/8,VLOOKUP(VLOOKUP($A22,csapatok!$A:$NN,BB$320,FALSE),'csapat-ranglista'!$A:$FP,BB$321,FALSE)/4),0)</f>
        <v>0</v>
      </c>
      <c r="BC22" s="224">
        <f>versenyek!$ES$11*IFERROR(VLOOKUP(VLOOKUP($A22,versenyek!ER:ET,3,FALSE),szabalyok!$A$16:$B$23,2,FALSE)/4,0)</f>
        <v>0</v>
      </c>
      <c r="BD22" s="224">
        <f>versenyek!$EV$11*IFERROR(VLOOKUP(VLOOKUP($A22,versenyek!EU:EW,3,FALSE),szabalyok!$A$16:$B$23,2,FALSE)/4,0)</f>
        <v>0</v>
      </c>
      <c r="BE22" s="223">
        <f>IFERROR(IF(RIGHT(VLOOKUP($A22,csapatok!$A:$NN,BE$320,FALSE),5)="Csere",VLOOKUP(LEFT(VLOOKUP($A22,csapatok!$A:$NN,BE$320,FALSE),LEN(VLOOKUP($A22,csapatok!$A:$NN,BE$320,FALSE))-6),'csapat-ranglista'!$A:$FP,BE$321,FALSE)/8,VLOOKUP(VLOOKUP($A22,csapatok!$A:$NN,BE$320,FALSE),'csapat-ranglista'!$A:$FP,BE$321,FALSE)/4),0)</f>
        <v>0</v>
      </c>
      <c r="BF22" s="223">
        <f>IFERROR(IF(RIGHT(VLOOKUP($A22,csapatok!$A:$NN,BF$320,FALSE),5)="Csere",VLOOKUP(LEFT(VLOOKUP($A22,csapatok!$A:$NN,BF$320,FALSE),LEN(VLOOKUP($A22,csapatok!$A:$NN,BF$320,FALSE))-6),'csapat-ranglista'!$A:$FP,BF$321,FALSE)/8,VLOOKUP(VLOOKUP($A22,csapatok!$A:$NN,BF$320,FALSE),'csapat-ranglista'!$A:$FP,BF$321,FALSE)/4),0)</f>
        <v>0</v>
      </c>
      <c r="BG22" s="223">
        <f>IFERROR(IF(RIGHT(VLOOKUP($A22,csapatok!$A:$NN,BG$320,FALSE),5)="Csere",VLOOKUP(LEFT(VLOOKUP($A22,csapatok!$A:$NN,BG$320,FALSE),LEN(VLOOKUP($A22,csapatok!$A:$NN,BG$320,FALSE))-6),'csapat-ranglista'!$A:$FP,BG$321,FALSE)/8,VLOOKUP(VLOOKUP($A22,csapatok!$A:$NN,BG$320,FALSE),'csapat-ranglista'!$A:$FP,BG$321,FALSE)/4),0)</f>
        <v>0</v>
      </c>
      <c r="BH22" s="223">
        <f>IFERROR(IF(RIGHT(VLOOKUP($A22,csapatok!$A:$NN,BH$320,FALSE),5)="Csere",VLOOKUP(LEFT(VLOOKUP($A22,csapatok!$A:$NN,BH$320,FALSE),LEN(VLOOKUP($A22,csapatok!$A:$NN,BH$320,FALSE))-6),'csapat-ranglista'!$A:$FP,BH$321,FALSE)/8,VLOOKUP(VLOOKUP($A22,csapatok!$A:$NN,BH$320,FALSE),'csapat-ranglista'!$A:$FP,BH$321,FALSE)/4),0)</f>
        <v>0</v>
      </c>
      <c r="BI22" s="223">
        <f>IFERROR(IF(RIGHT(VLOOKUP($A22,csapatok!$A:$NN,BI$320,FALSE),5)="Csere",VLOOKUP(LEFT(VLOOKUP($A22,csapatok!$A:$NN,BI$320,FALSE),LEN(VLOOKUP($A22,csapatok!$A:$NN,BI$320,FALSE))-6),'csapat-ranglista'!$A:$FP,BI$321,FALSE)/8,VLOOKUP(VLOOKUP($A22,csapatok!$A:$NN,BI$320,FALSE),'csapat-ranglista'!$A:$FP,BI$321,FALSE)/4),0)</f>
        <v>0</v>
      </c>
      <c r="BJ22" s="223">
        <f>IFERROR(IF(RIGHT(VLOOKUP($A22,csapatok!$A:$NN,BJ$320,FALSE),5)="Csere",VLOOKUP(LEFT(VLOOKUP($A22,csapatok!$A:$NN,BJ$320,FALSE),LEN(VLOOKUP($A22,csapatok!$A:$NN,BJ$320,FALSE))-6),'csapat-ranglista'!$A:$FP,BJ$321,FALSE)/8,VLOOKUP(VLOOKUP($A22,csapatok!$A:$NN,BJ$320,FALSE),'csapat-ranglista'!$A:$FP,BJ$321,FALSE)/4),0)</f>
        <v>0</v>
      </c>
      <c r="BK22" s="223">
        <f>IFERROR(IF(RIGHT(VLOOKUP($A22,csapatok!$A:$NN,BK$320,FALSE),5)="Csere",VLOOKUP(LEFT(VLOOKUP($A22,csapatok!$A:$NN,BK$320,FALSE),LEN(VLOOKUP($A22,csapatok!$A:$NN,BK$320,FALSE))-6),'csapat-ranglista'!$A:$FP,BK$321,FALSE)/8,VLOOKUP(VLOOKUP($A22,csapatok!$A:$NN,BK$320,FALSE),'csapat-ranglista'!$A:$FP,BK$321,FALSE)/4),0)</f>
        <v>0</v>
      </c>
      <c r="BL22" s="223">
        <f>IFERROR(IF(RIGHT(VLOOKUP($A22,csapatok!$A:$NN,BL$320,FALSE),5)="Csere",VLOOKUP(LEFT(VLOOKUP($A22,csapatok!$A:$NN,BL$320,FALSE),LEN(VLOOKUP($A22,csapatok!$A:$NN,BL$320,FALSE))-6),'csapat-ranglista'!$A:$FP,BL$321,FALSE)/8,VLOOKUP(VLOOKUP($A22,csapatok!$A:$NN,BL$320,FALSE),'csapat-ranglista'!$A:$FP,BL$321,FALSE)/4),0)</f>
        <v>13.809673162077834</v>
      </c>
      <c r="BM22" s="223">
        <f>IFERROR(IF(RIGHT(VLOOKUP($A22,csapatok!$A:$NN,BM$320,FALSE),5)="Csere",VLOOKUP(LEFT(VLOOKUP($A22,csapatok!$A:$NN,BM$320,FALSE),LEN(VLOOKUP($A22,csapatok!$A:$NN,BM$320,FALSE))-6),'csapat-ranglista'!$A:$FP,BM$321,FALSE)/8,VLOOKUP(VLOOKUP($A22,csapatok!$A:$NN,BM$320,FALSE),'csapat-ranglista'!$A:$FP,BM$321,FALSE)/4),0)</f>
        <v>0</v>
      </c>
      <c r="BN22" s="223">
        <f>IFERROR(IF(RIGHT(VLOOKUP($A22,csapatok!$A:$NN,BN$320,FALSE),5)="Csere",VLOOKUP(LEFT(VLOOKUP($A22,csapatok!$A:$NN,BN$320,FALSE),LEN(VLOOKUP($A22,csapatok!$A:$NN,BN$320,FALSE))-6),'csapat-ranglista'!$A:$FP,BN$321,FALSE)/8,VLOOKUP(VLOOKUP($A22,csapatok!$A:$NN,BN$320,FALSE),'csapat-ranglista'!$A:$FP,BN$321,FALSE)/4),0)</f>
        <v>0</v>
      </c>
      <c r="BO22" s="223">
        <f>IFERROR(IF(RIGHT(VLOOKUP($A22,csapatok!$A:$NN,BO$320,FALSE),5)="Csere",VLOOKUP(LEFT(VLOOKUP($A22,csapatok!$A:$NN,BO$320,FALSE),LEN(VLOOKUP($A22,csapatok!$A:$NN,BO$320,FALSE))-6),'csapat-ranglista'!$A:$FP,BO$321,FALSE)/8,VLOOKUP(VLOOKUP($A22,csapatok!$A:$NN,BO$320,FALSE),'csapat-ranglista'!$A:$FP,BO$321,FALSE)/4),0)</f>
        <v>0</v>
      </c>
      <c r="BP22" s="223">
        <f>IFERROR(IF(RIGHT(VLOOKUP($A22,csapatok!$A:$NN,BP$320,FALSE),5)="Csere",VLOOKUP(LEFT(VLOOKUP($A22,csapatok!$A:$NN,BP$320,FALSE),LEN(VLOOKUP($A22,csapatok!$A:$NN,BP$320,FALSE))-6),'csapat-ranglista'!$A:$FP,BP$321,FALSE)/8,VLOOKUP(VLOOKUP($A22,csapatok!$A:$NN,BP$320,FALSE),'csapat-ranglista'!$A:$FP,BP$321,FALSE)/4),0)</f>
        <v>0</v>
      </c>
      <c r="BQ22" s="223">
        <f>IFERROR(IF(RIGHT(VLOOKUP($A22,csapatok!$A:$NN,BQ$320,FALSE),5)="Csere",VLOOKUP(LEFT(VLOOKUP($A22,csapatok!$A:$NN,BQ$320,FALSE),LEN(VLOOKUP($A22,csapatok!$A:$NN,BQ$320,FALSE))-6),'csapat-ranglista'!$A:$FP,BQ$321,FALSE)/8,VLOOKUP(VLOOKUP($A22,csapatok!$A:$NN,BQ$320,FALSE),'csapat-ranglista'!$A:$FP,BQ$321,FALSE)/4),0)</f>
        <v>0</v>
      </c>
      <c r="BR22" s="223">
        <f>IFERROR(IF(RIGHT(VLOOKUP($A22,csapatok!$A:$NN,BR$320,FALSE),5)="Csere",VLOOKUP(LEFT(VLOOKUP($A22,csapatok!$A:$NN,BR$320,FALSE),LEN(VLOOKUP($A22,csapatok!$A:$NN,BR$320,FALSE))-6),'csapat-ranglista'!$A:$FP,BR$321,FALSE)/8,VLOOKUP(VLOOKUP($A22,csapatok!$A:$NN,BR$320,FALSE),'csapat-ranglista'!$A:$FP,BR$321,FALSE)/4),0)</f>
        <v>0</v>
      </c>
      <c r="BS22" s="223">
        <f>IFERROR(IF(RIGHT(VLOOKUP($A22,csapatok!$A:$NN,BS$320,FALSE),5)="Csere",VLOOKUP(LEFT(VLOOKUP($A22,csapatok!$A:$NN,BS$320,FALSE),LEN(VLOOKUP($A22,csapatok!$A:$NN,BS$320,FALSE))-6),'csapat-ranglista'!$A:$FP,BS$321,FALSE)/8,VLOOKUP(VLOOKUP($A22,csapatok!$A:$NN,BS$320,FALSE),'csapat-ranglista'!$A:$FP,BS$321,FALSE)/4),0)</f>
        <v>0</v>
      </c>
      <c r="BT22" s="223">
        <f>IFERROR(IF(RIGHT(VLOOKUP($A22,csapatok!$A:$NN,BT$320,FALSE),5)="Csere",VLOOKUP(LEFT(VLOOKUP($A22,csapatok!$A:$NN,BT$320,FALSE),LEN(VLOOKUP($A22,csapatok!$A:$NN,BT$320,FALSE))-6),'csapat-ranglista'!$A:$FP,BT$321,FALSE)/8,VLOOKUP(VLOOKUP($A22,csapatok!$A:$NN,BT$320,FALSE),'csapat-ranglista'!$A:$FP,BT$321,FALSE)/4),0)</f>
        <v>0</v>
      </c>
      <c r="BU22" s="223">
        <f>IFERROR(IF(RIGHT(VLOOKUP($A22,csapatok!$A:$NN,BU$320,FALSE),5)="Csere",VLOOKUP(LEFT(VLOOKUP($A22,csapatok!$A:$NN,BU$320,FALSE),LEN(VLOOKUP($A22,csapatok!$A:$NN,BU$320,FALSE))-6),'csapat-ranglista'!$A:$FP,BU$321,FALSE)/8,VLOOKUP(VLOOKUP($A22,csapatok!$A:$NN,BU$320,FALSE),'csapat-ranglista'!$A:$FP,BU$321,FALSE)/4),0)</f>
        <v>3.3516429754331507</v>
      </c>
      <c r="BV22" s="223">
        <f>IFERROR(IF(RIGHT(VLOOKUP($A22,csapatok!$A:$NN,BV$320,FALSE),5)="Csere",VLOOKUP(LEFT(VLOOKUP($A22,csapatok!$A:$NN,BV$320,FALSE),LEN(VLOOKUP($A22,csapatok!$A:$NN,BV$320,FALSE))-6),'csapat-ranglista'!$A:$FP,BV$321,FALSE)/8,VLOOKUP(VLOOKUP($A22,csapatok!$A:$NN,BV$320,FALSE),'csapat-ranglista'!$A:$FP,BV$321,FALSE)/4),0)</f>
        <v>0</v>
      </c>
      <c r="BW22" s="223">
        <f>IFERROR(IF(RIGHT(VLOOKUP($A22,csapatok!$A:$NN,BW$320,FALSE),5)="Csere",VLOOKUP(LEFT(VLOOKUP($A22,csapatok!$A:$NN,BW$320,FALSE),LEN(VLOOKUP($A22,csapatok!$A:$NN,BW$320,FALSE))-6),'csapat-ranglista'!$A:$FP,BW$321,FALSE)/8,VLOOKUP(VLOOKUP($A22,csapatok!$A:$NN,BW$320,FALSE),'csapat-ranglista'!$A:$FP,BW$321,FALSE)/4),0)</f>
        <v>0</v>
      </c>
      <c r="BX22" s="223">
        <f>IFERROR(IF(RIGHT(VLOOKUP($A22,csapatok!$A:$NN,BX$320,FALSE),5)="Csere",VLOOKUP(LEFT(VLOOKUP($A22,csapatok!$A:$NN,BX$320,FALSE),LEN(VLOOKUP($A22,csapatok!$A:$NN,BX$320,FALSE))-6),'csapat-ranglista'!$A:$FP,BX$321,FALSE)/8,VLOOKUP(VLOOKUP($A22,csapatok!$A:$NN,BX$320,FALSE),'csapat-ranglista'!$A:$FP,BX$321,FALSE)/4),0)</f>
        <v>0</v>
      </c>
      <c r="BY22" s="223">
        <f>IFERROR(IF(RIGHT(VLOOKUP($A22,csapatok!$A:$NN,BY$320,FALSE),5)="Csere",VLOOKUP(LEFT(VLOOKUP($A22,csapatok!$A:$NN,BY$320,FALSE),LEN(VLOOKUP($A22,csapatok!$A:$NN,BY$320,FALSE))-6),'csapat-ranglista'!$A:$FP,BY$321,FALSE)/8,VLOOKUP(VLOOKUP($A22,csapatok!$A:$NN,BY$320,FALSE),'csapat-ranglista'!$A:$FP,BY$321,FALSE)/4),0)</f>
        <v>85.043985684810082</v>
      </c>
      <c r="BZ22" s="223">
        <f>IFERROR(IF(RIGHT(VLOOKUP($A22,csapatok!$A:$NN,BZ$320,FALSE),5)="Csere",VLOOKUP(LEFT(VLOOKUP($A22,csapatok!$A:$NN,BZ$320,FALSE),LEN(VLOOKUP($A22,csapatok!$A:$NN,BZ$320,FALSE))-6),'csapat-ranglista'!$A:$FP,BZ$321,FALSE)/8,VLOOKUP(VLOOKUP($A22,csapatok!$A:$NN,BZ$320,FALSE),'csapat-ranglista'!$A:$FP,BZ$321,FALSE)/4),0)</f>
        <v>0</v>
      </c>
      <c r="CA22" s="223">
        <f>IFERROR(IF(RIGHT(VLOOKUP($A22,csapatok!$A:$NN,CA$320,FALSE),5)="Csere",VLOOKUP(LEFT(VLOOKUP($A22,csapatok!$A:$NN,CA$320,FALSE),LEN(VLOOKUP($A22,csapatok!$A:$NN,CA$320,FALSE))-6),'csapat-ranglista'!$A:$FP,CA$321,FALSE)/8,VLOOKUP(VLOOKUP($A22,csapatok!$A:$NN,CA$320,FALSE),'csapat-ranglista'!$A:$FP,CA$321,FALSE)/4),0)</f>
        <v>0</v>
      </c>
      <c r="CB22" s="223">
        <f>IFERROR(IF(RIGHT(VLOOKUP($A22,csapatok!$A:$NN,CB$320,FALSE),5)="Csere",VLOOKUP(LEFT(VLOOKUP($A22,csapatok!$A:$NN,CB$320,FALSE),LEN(VLOOKUP($A22,csapatok!$A:$NN,CB$320,FALSE))-6),'csapat-ranglista'!$A:$FP,CB$321,FALSE)/8,VLOOKUP(VLOOKUP($A22,csapatok!$A:$NN,CB$320,FALSE),'csapat-ranglista'!$A:$FP,CB$321,FALSE)/4),0)</f>
        <v>0</v>
      </c>
      <c r="CC22" s="223">
        <f>IFERROR(IF(RIGHT(VLOOKUP($A22,csapatok!$A:$NN,CC$320,FALSE),5)="Csere",VLOOKUP(LEFT(VLOOKUP($A22,csapatok!$A:$NN,CC$320,FALSE),LEN(VLOOKUP($A22,csapatok!$A:$NN,CC$320,FALSE))-6),'csapat-ranglista'!$A:$FP,CC$321,FALSE)/8,VLOOKUP(VLOOKUP($A22,csapatok!$A:$NN,CC$320,FALSE),'csapat-ranglista'!$A:$FP,CC$321,FALSE)/4),0)</f>
        <v>0</v>
      </c>
      <c r="CD22" s="223">
        <f>IFERROR(IF(RIGHT(VLOOKUP($A22,csapatok!$A:$NN,CD$320,FALSE),5)="Csere",VLOOKUP(LEFT(VLOOKUP($A22,csapatok!$A:$NN,CD$320,FALSE),LEN(VLOOKUP($A22,csapatok!$A:$NN,CD$320,FALSE))-6),'csapat-ranglista'!$A:$FP,CD$321,FALSE)/8,VLOOKUP(VLOOKUP($A22,csapatok!$A:$NN,CD$320,FALSE),'csapat-ranglista'!$A:$FP,CD$321,FALSE)/4),0)</f>
        <v>0</v>
      </c>
      <c r="CE22" s="223">
        <f>IFERROR(IF(RIGHT(VLOOKUP($A22,csapatok!$A:$NN,CE$320,FALSE),5)="Csere",VLOOKUP(LEFT(VLOOKUP($A22,csapatok!$A:$NN,CE$320,FALSE),LEN(VLOOKUP($A22,csapatok!$A:$NN,CE$320,FALSE))-6),'csapat-ranglista'!$A:$FP,CE$321,FALSE)/8,VLOOKUP(VLOOKUP($A22,csapatok!$A:$NN,CE$320,FALSE),'csapat-ranglista'!$A:$FP,CE$321,FALSE)/4),0)</f>
        <v>0</v>
      </c>
      <c r="CF22" s="223">
        <f>IFERROR(IF(RIGHT(VLOOKUP($A22,csapatok!$A:$NN,CF$320,FALSE),5)="Csere",VLOOKUP(LEFT(VLOOKUP($A22,csapatok!$A:$NN,CF$320,FALSE),LEN(VLOOKUP($A22,csapatok!$A:$NN,CF$320,FALSE))-6),'csapat-ranglista'!$A:$FP,CF$321,FALSE)/8,VLOOKUP(VLOOKUP($A22,csapatok!$A:$NN,CF$320,FALSE),'csapat-ranglista'!$A:$FP,CF$321,FALSE)/4),0)</f>
        <v>0</v>
      </c>
      <c r="CG22" s="223">
        <f>IFERROR(IF(RIGHT(VLOOKUP($A22,csapatok!$A:$NN,CG$320,FALSE),5)="Csere",VLOOKUP(LEFT(VLOOKUP($A22,csapatok!$A:$NN,CG$320,FALSE),LEN(VLOOKUP($A22,csapatok!$A:$NN,CG$320,FALSE))-6),'csapat-ranglista'!$A:$FP,CG$321,FALSE)/8,VLOOKUP(VLOOKUP($A22,csapatok!$A:$NN,CG$320,FALSE),'csapat-ranglista'!$A:$FP,CG$321,FALSE)/4),0)</f>
        <v>0</v>
      </c>
      <c r="CH22" s="223">
        <f>IFERROR(IF(RIGHT(VLOOKUP($A22,csapatok!$A:$NN,CH$320,FALSE),5)="Csere",VLOOKUP(LEFT(VLOOKUP($A22,csapatok!$A:$NN,CH$320,FALSE),LEN(VLOOKUP($A22,csapatok!$A:$NN,CH$320,FALSE))-6),'csapat-ranglista'!$A:$FP,CH$321,FALSE)/8,VLOOKUP(VLOOKUP($A22,csapatok!$A:$NN,CH$320,FALSE),'csapat-ranglista'!$A:$FP,CH$321,FALSE)/4),0)</f>
        <v>4.0151402134943348</v>
      </c>
      <c r="CI22" s="223">
        <f>IFERROR(IF(RIGHT(VLOOKUP($A22,csapatok!$A:$NN,CI$320,FALSE),5)="Csere",VLOOKUP(LEFT(VLOOKUP($A22,csapatok!$A:$NN,CI$320,FALSE),LEN(VLOOKUP($A22,csapatok!$A:$NN,CI$320,FALSE))-6),'csapat-ranglista'!$A:$FP,CI$321,FALSE)/8,VLOOKUP(VLOOKUP($A22,csapatok!$A:$NN,CI$320,FALSE),'csapat-ranglista'!$A:$FP,CI$321,FALSE)/4),0)</f>
        <v>0</v>
      </c>
      <c r="CJ22" s="224">
        <f>versenyek!$IQ$11*IFERROR(VLOOKUP(VLOOKUP($A22,versenyek!IP:IR,3,FALSE),szabalyok!$A$16:$B$23,2,FALSE)/4,0)</f>
        <v>1.2868258656772047</v>
      </c>
      <c r="CK22" s="224">
        <f>versenyek!$IT$11*IFERROR(VLOOKUP(VLOOKUP($A22,versenyek!IS:IU,3,FALSE),szabalyok!$A$16:$B$23,2,FALSE)/4,0)</f>
        <v>0</v>
      </c>
      <c r="CL22" s="223">
        <f>IFERROR(IF(RIGHT(VLOOKUP($A22,csapatok!$A:$NN,CL$320,FALSE),5)="Csere",VLOOKUP(LEFT(VLOOKUP($A22,csapatok!$A:$NN,CL$320,FALSE),LEN(VLOOKUP($A22,csapatok!$A:$NN,CL$320,FALSE))-6),'csapat-ranglista'!$A:$FP,CL$321,FALSE)/8,VLOOKUP(VLOOKUP($A22,csapatok!$A:$NN,CL$320,FALSE),'csapat-ranglista'!$A:$FP,CL$321,FALSE)/4),0)</f>
        <v>0</v>
      </c>
      <c r="CM22" s="223">
        <f>IFERROR(IF(RIGHT(VLOOKUP($A22,csapatok!$A:$NN,CM$320,FALSE),5)="Csere",VLOOKUP(LEFT(VLOOKUP($A22,csapatok!$A:$NN,CM$320,FALSE),LEN(VLOOKUP($A22,csapatok!$A:$NN,CM$320,FALSE))-6),'csapat-ranglista'!$A:$FP,CM$321,FALSE)/8,VLOOKUP(VLOOKUP($A22,csapatok!$A:$NN,CM$320,FALSE),'csapat-ranglista'!$A:$FP,CM$321,FALSE)/4),0)</f>
        <v>0</v>
      </c>
      <c r="CN22" s="223">
        <f>IFERROR(IF(RIGHT(VLOOKUP($A22,csapatok!$A:$NN,CN$320,FALSE),5)="Csere",VLOOKUP(LEFT(VLOOKUP($A22,csapatok!$A:$NN,CN$320,FALSE),LEN(VLOOKUP($A22,csapatok!$A:$NN,CN$320,FALSE))-6),'csapat-ranglista'!$A:$FP,CN$321,FALSE)/8,VLOOKUP(VLOOKUP($A22,csapatok!$A:$NN,CN$320,FALSE),'csapat-ranglista'!$A:$FP,CN$321,FALSE)/4),0)</f>
        <v>18.735047465196033</v>
      </c>
      <c r="CO22" s="223">
        <f>IFERROR(IF(RIGHT(VLOOKUP($A22,csapatok!$A:$NN,CO$320,FALSE),5)="Csere",VLOOKUP(LEFT(VLOOKUP($A22,csapatok!$A:$NN,CO$320,FALSE),LEN(VLOOKUP($A22,csapatok!$A:$NN,CO$320,FALSE))-6),'csapat-ranglista'!$A:$FP,CO$321,FALSE)/8,VLOOKUP(VLOOKUP($A22,csapatok!$A:$NN,CO$320,FALSE),'csapat-ranglista'!$A:$FP,CO$321,FALSE)/4),0)</f>
        <v>0</v>
      </c>
      <c r="CP22" s="223">
        <f>IFERROR(IF(RIGHT(VLOOKUP($A22,csapatok!$A:$NN,CP$320,FALSE),5)="Csere",VLOOKUP(LEFT(VLOOKUP($A22,csapatok!$A:$NN,CP$320,FALSE),LEN(VLOOKUP($A22,csapatok!$A:$NN,CP$320,FALSE))-6),'csapat-ranglista'!$A:$FP,CP$321,FALSE)/8,VLOOKUP(VLOOKUP($A22,csapatok!$A:$NN,CP$320,FALSE),'csapat-ranglista'!$A:$FP,CP$321,FALSE)/4),0)</f>
        <v>6.9162483750541259</v>
      </c>
      <c r="CQ22" s="223">
        <f>IFERROR(IF(RIGHT(VLOOKUP($A22,csapatok!$A:$NN,CQ$320,FALSE),5)="Csere",VLOOKUP(LEFT(VLOOKUP($A22,csapatok!$A:$NN,CQ$320,FALSE),LEN(VLOOKUP($A22,csapatok!$A:$NN,CQ$320,FALSE))-6),'csapat-ranglista'!$A:$FP,CQ$321,FALSE)/8,VLOOKUP(VLOOKUP($A22,csapatok!$A:$NN,CQ$320,FALSE),'csapat-ranglista'!$A:$FP,CQ$321,FALSE)/4),0)</f>
        <v>0</v>
      </c>
      <c r="CR22" s="223">
        <f>IFERROR(IF(RIGHT(VLOOKUP($A22,csapatok!$A:$NN,CR$320,FALSE),5)="Csere",VLOOKUP(LEFT(VLOOKUP($A22,csapatok!$A:$NN,CR$320,FALSE),LEN(VLOOKUP($A22,csapatok!$A:$NN,CR$320,FALSE))-6),'csapat-ranglista'!$A:$FP,CR$321,FALSE)/8,VLOOKUP(VLOOKUP($A22,csapatok!$A:$NN,CR$320,FALSE),'csapat-ranglista'!$A:$FP,CR$321,FALSE)/4),0)</f>
        <v>0</v>
      </c>
      <c r="CS22" s="223">
        <f>IFERROR(IF(RIGHT(VLOOKUP($A22,csapatok!$A:$NN,CS$320,FALSE),5)="Csere",VLOOKUP(LEFT(VLOOKUP($A22,csapatok!$A:$NN,CS$320,FALSE),LEN(VLOOKUP($A22,csapatok!$A:$NN,CS$320,FALSE))-6),'csapat-ranglista'!$A:$FP,CS$321,FALSE)/8,VLOOKUP(VLOOKUP($A22,csapatok!$A:$NN,CS$320,FALSE),'csapat-ranglista'!$A:$FP,CS$321,FALSE)/4),0)</f>
        <v>0</v>
      </c>
      <c r="CT22" s="223">
        <f>IFERROR(IF(RIGHT(VLOOKUP($A22,csapatok!$A:$NN,CT$320,FALSE),5)="Csere",VLOOKUP(LEFT(VLOOKUP($A22,csapatok!$A:$NN,CT$320,FALSE),LEN(VLOOKUP($A22,csapatok!$A:$NN,CT$320,FALSE))-6),'csapat-ranglista'!$A:$FP,CT$321,FALSE)/8,VLOOKUP(VLOOKUP($A22,csapatok!$A:$NN,CT$320,FALSE),'csapat-ranglista'!$A:$FP,CT$321,FALSE)/4),0)</f>
        <v>0</v>
      </c>
      <c r="CU22" s="223">
        <f>IFERROR(IF(RIGHT(VLOOKUP($A22,csapatok!$A:$NN,CU$320,FALSE),5)="Csere",VLOOKUP(LEFT(VLOOKUP($A22,csapatok!$A:$NN,CU$320,FALSE),LEN(VLOOKUP($A22,csapatok!$A:$NN,CU$320,FALSE))-6),'csapat-ranglista'!$A:$FP,CU$321,FALSE)/8,VLOOKUP(VLOOKUP($A22,csapatok!$A:$NN,CU$320,FALSE),'csapat-ranglista'!$A:$FP,CU$321,FALSE)/4),0)</f>
        <v>0</v>
      </c>
      <c r="CV22" s="223">
        <f>IFERROR(IF(RIGHT(VLOOKUP($A22,csapatok!$A:$NN,CV$320,FALSE),5)="Csere",VLOOKUP(LEFT(VLOOKUP($A22,csapatok!$A:$NN,CV$320,FALSE),LEN(VLOOKUP($A22,csapatok!$A:$NN,CV$320,FALSE))-6),'csapat-ranglista'!$A:$FP,CV$321,FALSE)/8,VLOOKUP(VLOOKUP($A22,csapatok!$A:$NN,CV$320,FALSE),'csapat-ranglista'!$A:$FP,CV$321,FALSE)/4),0)</f>
        <v>0</v>
      </c>
      <c r="CW22" s="223">
        <f>IFERROR(IF(RIGHT(VLOOKUP($A22,csapatok!$A:$NN,CW$320,FALSE),5)="Csere",VLOOKUP(LEFT(VLOOKUP($A22,csapatok!$A:$NN,CW$320,FALSE),LEN(VLOOKUP($A22,csapatok!$A:$NN,CW$320,FALSE))-6),'csapat-ranglista'!$A:$FP,CW$321,FALSE)/8,VLOOKUP(VLOOKUP($A22,csapatok!$A:$NN,CW$320,FALSE),'csapat-ranglista'!$A:$FP,CW$321,FALSE)/4),0)</f>
        <v>0</v>
      </c>
      <c r="CX22" s="223">
        <f>IFERROR(IF(RIGHT(VLOOKUP($A22,csapatok!$A:$NN,CX$320,FALSE),5)="Csere",VLOOKUP(LEFT(VLOOKUP($A22,csapatok!$A:$NN,CX$320,FALSE),LEN(VLOOKUP($A22,csapatok!$A:$NN,CX$320,FALSE))-6),'csapat-ranglista'!$A:$FP,CX$321,FALSE)/8,VLOOKUP(VLOOKUP($A22,csapatok!$A:$NN,CX$320,FALSE),'csapat-ranglista'!$A:$FP,CX$321,FALSE)/4),0)</f>
        <v>0</v>
      </c>
      <c r="CY22" s="223">
        <f>IFERROR(IF(RIGHT(VLOOKUP($A22,csapatok!$A:$NN,CY$320,FALSE),5)="Csere",VLOOKUP(LEFT(VLOOKUP($A22,csapatok!$A:$NN,CY$320,FALSE),LEN(VLOOKUP($A22,csapatok!$A:$NN,CY$320,FALSE))-6),'csapat-ranglista'!$A:$FP,CY$321,FALSE)/8,VLOOKUP(VLOOKUP($A22,csapatok!$A:$NN,CY$320,FALSE),'csapat-ranglista'!$A:$FP,CY$321,FALSE)/4),0)</f>
        <v>43.01384623628288</v>
      </c>
      <c r="CZ22" s="223">
        <f>IFERROR(IF(RIGHT(VLOOKUP($A22,csapatok!$A:$NN,CZ$320,FALSE),5)="Csere",VLOOKUP(LEFT(VLOOKUP($A22,csapatok!$A:$NN,CZ$320,FALSE),LEN(VLOOKUP($A22,csapatok!$A:$NN,CZ$320,FALSE))-6),'csapat-ranglista'!$A:$FP,CZ$321,FALSE)/8,VLOOKUP(VLOOKUP($A22,csapatok!$A:$NN,CZ$320,FALSE),'csapat-ranglista'!$A:$FP,CZ$321,FALSE)/4),0)</f>
        <v>0</v>
      </c>
      <c r="DA22" s="223">
        <f>IFERROR(IF(RIGHT(VLOOKUP($A22,csapatok!$A:$NN,DA$320,FALSE),5)="Csere",VLOOKUP(LEFT(VLOOKUP($A22,csapatok!$A:$NN,DA$320,FALSE),LEN(VLOOKUP($A22,csapatok!$A:$NN,DA$320,FALSE))-6),'csapat-ranglista'!$A:$FP,DA$321,FALSE)/8,VLOOKUP(VLOOKUP($A22,csapatok!$A:$NN,DA$320,FALSE),'csapat-ranglista'!$A:$FP,DA$321,FALSE)/4),0)</f>
        <v>0</v>
      </c>
      <c r="DB22" s="223">
        <f>IFERROR(IF(RIGHT(VLOOKUP($A22,csapatok!$A:$NN,DB$320,FALSE),5)="Csere",VLOOKUP(LEFT(VLOOKUP($A22,csapatok!$A:$NN,DB$320,FALSE),LEN(VLOOKUP($A22,csapatok!$A:$NN,DB$320,FALSE))-6),'csapat-ranglista'!$A:$FP,DB$321,FALSE)/8,VLOOKUP(VLOOKUP($A22,csapatok!$A:$NN,DB$320,FALSE),'csapat-ranglista'!$A:$FP,DB$321,FALSE)/4),0)</f>
        <v>0</v>
      </c>
      <c r="DC22" s="223">
        <f>IFERROR(IF(RIGHT(VLOOKUP($A22,csapatok!$A:$NN,DC$320,FALSE),5)="Csere",VLOOKUP(LEFT(VLOOKUP($A22,csapatok!$A:$NN,DC$320,FALSE),LEN(VLOOKUP($A22,csapatok!$A:$NN,DC$320,FALSE))-6),'csapat-ranglista'!$A:$FP,DC$321,FALSE)/8,VLOOKUP(VLOOKUP($A22,csapatok!$A:$NN,DC$320,FALSE),'csapat-ranglista'!$A:$FP,DC$321,FALSE)/4),0)</f>
        <v>0</v>
      </c>
      <c r="DD22" s="223">
        <f>IFERROR(IF(RIGHT(VLOOKUP($A22,csapatok!$A:$NN,DD$320,FALSE),5)="Csere",VLOOKUP(LEFT(VLOOKUP($A22,csapatok!$A:$NN,DD$320,FALSE),LEN(VLOOKUP($A22,csapatok!$A:$NN,DD$320,FALSE))-6),'csapat-ranglista'!$A:$FP,DD$321,FALSE)/8,VLOOKUP(VLOOKUP($A22,csapatok!$A:$NN,DD$320,FALSE),'csapat-ranglista'!$A:$FP,DD$321,FALSE)/4),0)</f>
        <v>0</v>
      </c>
      <c r="DE22" s="223">
        <f>IFERROR(IF(RIGHT(VLOOKUP($A22,csapatok!$A:$NN,DE$320,FALSE),5)="Csere",VLOOKUP(LEFT(VLOOKUP($A22,csapatok!$A:$NN,DE$320,FALSE),LEN(VLOOKUP($A22,csapatok!$A:$NN,DE$320,FALSE))-6),'csapat-ranglista'!$A:$FP,DE$321,FALSE)/8,VLOOKUP(VLOOKUP($A22,csapatok!$A:$NN,DE$320,FALSE),'csapat-ranglista'!$A:$FP,DE$321,FALSE)/4),0)</f>
        <v>0</v>
      </c>
      <c r="DF22" s="223">
        <f>IFERROR(IF(RIGHT(VLOOKUP($A22,csapatok!$A:$NN,DF$320,FALSE),5)="Csere",VLOOKUP(LEFT(VLOOKUP($A22,csapatok!$A:$NN,DF$320,FALSE),LEN(VLOOKUP($A22,csapatok!$A:$NN,DF$320,FALSE))-6),'csapat-ranglista'!$A:$FP,DF$321,FALSE)/8,VLOOKUP(VLOOKUP($A22,csapatok!$A:$NN,DF$320,FALSE),'csapat-ranglista'!$A:$FP,DF$321,FALSE)/4),0)</f>
        <v>0</v>
      </c>
      <c r="DG22" s="223">
        <f>IFERROR(IF(RIGHT(VLOOKUP($A22,csapatok!$A:$NN,DG$320,FALSE),5)="Csere",VLOOKUP(LEFT(VLOOKUP($A22,csapatok!$A:$NN,DG$320,FALSE),LEN(VLOOKUP($A22,csapatok!$A:$NN,DG$320,FALSE))-6),'csapat-ranglista'!$A:$FP,DG$321,FALSE)/8,VLOOKUP(VLOOKUP($A22,csapatok!$A:$NN,DG$320,FALSE),'csapat-ranglista'!$A:$FP,DG$321,FALSE)/4),0)</f>
        <v>0</v>
      </c>
      <c r="DH22" s="223">
        <f>IFERROR(IF(RIGHT(VLOOKUP($A22,csapatok!$A:$NN,DH$320,FALSE),5)="Csere",VLOOKUP(LEFT(VLOOKUP($A22,csapatok!$A:$NN,DH$320,FALSE),LEN(VLOOKUP($A22,csapatok!$A:$NN,DH$320,FALSE))-6),'csapat-ranglista'!$A:$FP,DH$321,FALSE)/8,VLOOKUP(VLOOKUP($A22,csapatok!$A:$NN,DH$320,FALSE),'csapat-ranglista'!$A:$FP,DH$321,FALSE)/4),0)</f>
        <v>0</v>
      </c>
      <c r="DI22" s="223">
        <f>IFERROR(IF(RIGHT(VLOOKUP($A22,csapatok!$A:$NN,DI$320,FALSE),5)="Csere",VLOOKUP(LEFT(VLOOKUP($A22,csapatok!$A:$NN,DI$320,FALSE),LEN(VLOOKUP($A22,csapatok!$A:$NN,DI$320,FALSE))-6),'csapat-ranglista'!$A:$FP,DI$321,FALSE)/8,VLOOKUP(VLOOKUP($A22,csapatok!$A:$NN,DI$320,FALSE),'csapat-ranglista'!$A:$FP,DI$321,FALSE)/4),0)</f>
        <v>0</v>
      </c>
      <c r="DJ22" s="223">
        <f>IFERROR(IF(RIGHT(VLOOKUP($A22,csapatok!$A:$NN,DJ$320,FALSE),5)="Csere",VLOOKUP(LEFT(VLOOKUP($A22,csapatok!$A:$NN,DJ$320,FALSE),LEN(VLOOKUP($A22,csapatok!$A:$NN,DJ$320,FALSE))-6),'csapat-ranglista'!$A:$FP,DJ$321,FALSE)/8,VLOOKUP(VLOOKUP($A22,csapatok!$A:$NN,DJ$320,FALSE),'csapat-ranglista'!$A:$FP,DJ$321,FALSE)/4),0)</f>
        <v>0</v>
      </c>
      <c r="DK22" s="223">
        <f>IFERROR(IF(RIGHT(VLOOKUP($A22,csapatok!$A:$NN,DK$320,FALSE),5)="Csere",VLOOKUP(LEFT(VLOOKUP($A22,csapatok!$A:$NN,DK$320,FALSE),LEN(VLOOKUP($A22,csapatok!$A:$NN,DK$320,FALSE))-6),'csapat-ranglista'!$A:$FP,DK$321,FALSE)/8,VLOOKUP(VLOOKUP($A22,csapatok!$A:$NN,DK$320,FALSE),'csapat-ranglista'!$A:$FP,DK$321,FALSE)/4),0)</f>
        <v>0</v>
      </c>
      <c r="DL22" s="223">
        <f>IFERROR(IF(RIGHT(VLOOKUP($A22,csapatok!$A:$NN,DL$320,FALSE),5)="Csere",VLOOKUP(LEFT(VLOOKUP($A22,csapatok!$A:$NN,DL$320,FALSE),LEN(VLOOKUP($A22,csapatok!$A:$NN,DL$320,FALSE))-6),'csapat-ranglista'!$A:$FP,DL$321,FALSE)/8,VLOOKUP(VLOOKUP($A22,csapatok!$A:$NN,DL$320,FALSE),'csapat-ranglista'!$A:$FP,DL$321,FALSE)/4),0)</f>
        <v>0</v>
      </c>
      <c r="DM22" s="223">
        <f>IFERROR(IF(RIGHT(VLOOKUP($A22,csapatok!$A:$NN,DM$320,FALSE),5)="Csere",VLOOKUP(LEFT(VLOOKUP($A22,csapatok!$A:$NN,DM$320,FALSE),LEN(VLOOKUP($A22,csapatok!$A:$NN,DM$320,FALSE))-6),'csapat-ranglista'!$A:$FP,DM$321,FALSE)/8,VLOOKUP(VLOOKUP($A22,csapatok!$A:$NN,DM$320,FALSE),'csapat-ranglista'!$A:$FP,DM$321,FALSE)/4),0)</f>
        <v>48.328801915674148</v>
      </c>
      <c r="DN22" s="223">
        <f>IFERROR(IF(RIGHT(VLOOKUP($A22,csapatok!$A:$NN,DN$320,FALSE),5)="Csere",VLOOKUP(LEFT(VLOOKUP($A22,csapatok!$A:$NN,DN$320,FALSE),LEN(VLOOKUP($A22,csapatok!$A:$NN,DN$320,FALSE))-6),'csapat-ranglista'!$A:$FP,DN$321,FALSE)/8,VLOOKUP(VLOOKUP($A22,csapatok!$A:$NN,DN$320,FALSE),'csapat-ranglista'!$A:$FP,DN$321,FALSE)/4),0)</f>
        <v>0</v>
      </c>
      <c r="DO22" s="224">
        <f>versenyek!$MF$11*IFERROR(VLOOKUP(VLOOKUP($A22,versenyek!ME:MG,3,FALSE),szabalyok!$A$16:$B$23,2,FALSE)/4,0)</f>
        <v>2.2997888480259721</v>
      </c>
      <c r="DP22" s="224">
        <f>versenyek!$MI$11*IFERROR(VLOOKUP(VLOOKUP($A22,versenyek!MH:MJ,3,FALSE),szabalyok!$A$16:$B$23,2,FALSE)/4,0)</f>
        <v>0</v>
      </c>
      <c r="DQ22" s="223">
        <f>IFERROR(IF(RIGHT(VLOOKUP($A22,csapatok!$A:$NN,DQ$320,FALSE),5)="Csere",VLOOKUP(LEFT(VLOOKUP($A22,csapatok!$A:$NN,DQ$320,FALSE),LEN(VLOOKUP($A22,csapatok!$A:$NN,DQ$320,FALSE))-6),'csapat-ranglista'!$A:$FP,DQ$321,FALSE)/8,VLOOKUP(VLOOKUP($A22,csapatok!$A:$NN,DQ$320,FALSE),'csapat-ranglista'!$A:$FP,DQ$321,FALSE)/4),0)</f>
        <v>0</v>
      </c>
      <c r="DR22" s="223">
        <f>IFERROR(IF(RIGHT(VLOOKUP($A22,csapatok!$A:$NN,DR$320,FALSE),5)="Csere",VLOOKUP(LEFT(VLOOKUP($A22,csapatok!$A:$NN,DR$320,FALSE),LEN(VLOOKUP($A22,csapatok!$A:$NN,DR$320,FALSE))-6),'csapat-ranglista'!$A:$FP,DR$321,FALSE)/8,VLOOKUP(VLOOKUP($A22,csapatok!$A:$NN,DR$320,FALSE),'csapat-ranglista'!$A:$FP,DR$321,FALSE)/4),0)</f>
        <v>11.53448632260732</v>
      </c>
      <c r="DS22" s="223">
        <f>IFERROR(IF(RIGHT(VLOOKUP($A22,csapatok!$A:$NN,DS$320,FALSE),5)="Csere",VLOOKUP(LEFT(VLOOKUP($A22,csapatok!$A:$NN,DS$320,FALSE),LEN(VLOOKUP($A22,csapatok!$A:$NN,DS$320,FALSE))-6),'csapat-ranglista'!$A:$FP,DS$321,FALSE)/8,VLOOKUP(VLOOKUP($A22,csapatok!$A:$NN,DS$320,FALSE),'csapat-ranglista'!$A:$FP,DS$321,FALSE)/4),0)</f>
        <v>8.6644020357256863</v>
      </c>
      <c r="DT22" s="223">
        <f>IFERROR(IF(RIGHT(VLOOKUP($A22,csapatok!$A:$NN,DT$320,FALSE),5)="Csere",VLOOKUP(LEFT(VLOOKUP($A22,csapatok!$A:$NN,DT$320,FALSE),LEN(VLOOKUP($A22,csapatok!$A:$NN,DT$320,FALSE))-6),'csapat-ranglista'!$A:$FP,DT$321,FALSE)/8,VLOOKUP(VLOOKUP($A22,csapatok!$A:$NN,DT$320,FALSE),'csapat-ranglista'!$A:$FP,DT$321,FALSE)/4),0)</f>
        <v>0</v>
      </c>
      <c r="DU22" s="223">
        <f>IFERROR(IF(RIGHT(VLOOKUP($A22,csapatok!$A:$NN,DU$320,FALSE),5)="Csere",VLOOKUP(LEFT(VLOOKUP($A22,csapatok!$A:$NN,DU$320,FALSE),LEN(VLOOKUP($A22,csapatok!$A:$NN,DU$320,FALSE))-6),'csapat-ranglista'!$A:$FP,DU$321,FALSE)/8,VLOOKUP(VLOOKUP($A22,csapatok!$A:$NN,DU$320,FALSE),'csapat-ranglista'!$A:$FP,DU$321,FALSE)/4),0)</f>
        <v>0</v>
      </c>
      <c r="DV22" s="223">
        <f>IFERROR(IF(RIGHT(VLOOKUP($A22,csapatok!$A:$NN,DV$320,FALSE),5)="Csere",VLOOKUP(LEFT(VLOOKUP($A22,csapatok!$A:$NN,DV$320,FALSE),LEN(VLOOKUP($A22,csapatok!$A:$NN,DV$320,FALSE))-6),'csapat-ranglista'!$A:$FP,DV$321,FALSE)/8,VLOOKUP(VLOOKUP($A22,csapatok!$A:$NN,DV$320,FALSE),'csapat-ranglista'!$A:$FP,DV$321,FALSE)/4),0)</f>
        <v>17.983876524495283</v>
      </c>
      <c r="DW22" s="223">
        <f>IFERROR(IF(RIGHT(VLOOKUP($A22,csapatok!$A:$NN,DW$320,FALSE),5)="Csere",VLOOKUP(LEFT(VLOOKUP($A22,csapatok!$A:$NN,DW$320,FALSE),LEN(VLOOKUP($A22,csapatok!$A:$NN,DW$320,FALSE))-6),'csapat-ranglista'!$A:$FP,DW$321,FALSE)/8,VLOOKUP(VLOOKUP($A22,csapatok!$A:$NN,DW$320,FALSE),'csapat-ranglista'!$A:$FP,DW$321,FALSE)/4),0)</f>
        <v>0</v>
      </c>
      <c r="DX22" s="223">
        <f>IFERROR(IF(RIGHT(VLOOKUP($A22,csapatok!$A:$NN,DX$320,FALSE),5)="Csere",VLOOKUP(LEFT(VLOOKUP($A22,csapatok!$A:$NN,DX$320,FALSE),LEN(VLOOKUP($A22,csapatok!$A:$NN,DX$320,FALSE))-6),'csapat-ranglista'!$A:$FP,DX$321,FALSE)/8,VLOOKUP(VLOOKUP($A22,csapatok!$A:$NN,DX$320,FALSE),'csapat-ranglista'!$A:$FP,DX$321,FALSE)/4),0)</f>
        <v>0</v>
      </c>
      <c r="DY22" s="223">
        <f>IFERROR(IF(RIGHT(VLOOKUP($A22,csapatok!$A:$NN,DY$320,FALSE),5)="Csere",VLOOKUP(LEFT(VLOOKUP($A22,csapatok!$A:$NN,DY$320,FALSE),LEN(VLOOKUP($A22,csapatok!$A:$NN,DY$320,FALSE))-6),'csapat-ranglista'!$A:$FP,DY$321,FALSE)/8,VLOOKUP(VLOOKUP($A22,csapatok!$A:$NN,DY$320,FALSE),'csapat-ranglista'!$A:$FP,DY$321,FALSE)/4),0)</f>
        <v>0</v>
      </c>
      <c r="DZ22" s="223">
        <f>IFERROR(IF(RIGHT(VLOOKUP($A22,csapatok!$A:$NN,DZ$320,FALSE),5)="Csere",VLOOKUP(LEFT(VLOOKUP($A22,csapatok!$A:$NN,DZ$320,FALSE),LEN(VLOOKUP($A22,csapatok!$A:$NN,DZ$320,FALSE))-6),'csapat-ranglista'!$A:$FP,DZ$321,FALSE)/8,VLOOKUP(VLOOKUP($A22,csapatok!$A:$NN,DZ$320,FALSE),'csapat-ranglista'!$A:$FP,DZ$321,FALSE)/4),0)</f>
        <v>0</v>
      </c>
      <c r="EA22" s="223">
        <f>IFERROR(IF(RIGHT(VLOOKUP($A22,csapatok!$A:$NN,EA$320,FALSE),5)="Csere",VLOOKUP(LEFT(VLOOKUP($A22,csapatok!$A:$NN,EA$320,FALSE),LEN(VLOOKUP($A22,csapatok!$A:$NN,EA$320,FALSE))-6),'csapat-ranglista'!$A:$FP,EA$321,FALSE)/8,VLOOKUP(VLOOKUP($A22,csapatok!$A:$NN,EA$320,FALSE),'csapat-ranglista'!$A:$FP,EA$321,FALSE)/4),0)</f>
        <v>0</v>
      </c>
      <c r="EB22" s="223">
        <f>IFERROR(IF(RIGHT(VLOOKUP($A22,csapatok!$A:$NN,EB$320,FALSE),5)="Csere",VLOOKUP(LEFT(VLOOKUP($A22,csapatok!$A:$NN,EB$320,FALSE),LEN(VLOOKUP($A22,csapatok!$A:$NN,EB$320,FALSE))-6),'csapat-ranglista'!$A:$FP,EB$321,FALSE)/8,VLOOKUP(VLOOKUP($A22,csapatok!$A:$NN,EB$320,FALSE),'csapat-ranglista'!$A:$FP,EB$321,FALSE)/4),0)</f>
        <v>0</v>
      </c>
      <c r="EC22" s="223">
        <f>IFERROR(IF(RIGHT(VLOOKUP($A22,csapatok!$A:$NN,EC$320,FALSE),5)="Csere",VLOOKUP(LEFT(VLOOKUP($A22,csapatok!$A:$NN,EC$320,FALSE),LEN(VLOOKUP($A22,csapatok!$A:$NN,EC$320,FALSE))-6),'csapat-ranglista'!$A:$FP,EC$321,FALSE)/8,VLOOKUP(VLOOKUP($A22,csapatok!$A:$NN,EC$320,FALSE),'csapat-ranglista'!$A:$FP,EC$321,FALSE)/4),0)</f>
        <v>0</v>
      </c>
      <c r="ED22" s="223">
        <f>IFERROR(IF(RIGHT(VLOOKUP($A22,csapatok!$A:$NN,ED$320,FALSE),5)="Csere",VLOOKUP(LEFT(VLOOKUP($A22,csapatok!$A:$NN,ED$320,FALSE),LEN(VLOOKUP($A22,csapatok!$A:$NN,ED$320,FALSE))-6),'csapat-ranglista'!$A:$FP,ED$321,FALSE)/8,VLOOKUP(VLOOKUP($A22,csapatok!$A:$NN,ED$320,FALSE),'csapat-ranglista'!$A:$FP,ED$321,FALSE)/4),0)</f>
        <v>0</v>
      </c>
      <c r="EE22" s="223">
        <f>IFERROR(IF(RIGHT(VLOOKUP($A22,csapatok!$A:$NN,EE$320,FALSE),5)="Csere",VLOOKUP(LEFT(VLOOKUP($A22,csapatok!$A:$NN,EE$320,FALSE),LEN(VLOOKUP($A22,csapatok!$A:$NN,EE$320,FALSE))-6),'csapat-ranglista'!$A:$FP,EE$321,FALSE)/8,VLOOKUP(VLOOKUP($A22,csapatok!$A:$NN,EE$320,FALSE),'csapat-ranglista'!$A:$FP,EE$321,FALSE)/4),0)</f>
        <v>0</v>
      </c>
      <c r="EF22" s="223">
        <f>IFERROR(IF(RIGHT(VLOOKUP($A22,csapatok!$A:$NN,EF$320,FALSE),5)="Csere",VLOOKUP(LEFT(VLOOKUP($A22,csapatok!$A:$NN,EF$320,FALSE),LEN(VLOOKUP($A22,csapatok!$A:$NN,EF$320,FALSE))-6),'csapat-ranglista'!$A:$FP,EF$321,FALSE)/8,VLOOKUP(VLOOKUP($A22,csapatok!$A:$NN,EF$320,FALSE),'csapat-ranglista'!$A:$FP,EF$321,FALSE)/4),0)</f>
        <v>0</v>
      </c>
      <c r="EG22" s="223">
        <f>IFERROR(IF(RIGHT(VLOOKUP($A22,csapatok!$A:$NN,EG$320,FALSE),5)="Csere",VLOOKUP(LEFT(VLOOKUP($A22,csapatok!$A:$NN,EG$320,FALSE),LEN(VLOOKUP($A22,csapatok!$A:$NN,EG$320,FALSE))-6),'csapat-ranglista'!$A:$FP,EG$321,FALSE)/8,VLOOKUP(VLOOKUP($A22,csapatok!$A:$NN,EG$320,FALSE),'csapat-ranglista'!$A:$FP,EG$321,FALSE)/4),0)</f>
        <v>0</v>
      </c>
      <c r="EH22" s="223">
        <f>IFERROR(IF(RIGHT(VLOOKUP($A22,csapatok!$A:$NN,EH$320,FALSE),5)="Csere",VLOOKUP(LEFT(VLOOKUP($A22,csapatok!$A:$NN,EH$320,FALSE),LEN(VLOOKUP($A22,csapatok!$A:$NN,EH$320,FALSE))-6),'csapat-ranglista'!$A:$FP,EH$321,FALSE)/8,VLOOKUP(VLOOKUP($A22,csapatok!$A:$NN,EH$320,FALSE),'csapat-ranglista'!$A:$FP,EH$321,FALSE)/4),0)</f>
        <v>0</v>
      </c>
      <c r="EI22" s="223">
        <f>IFERROR(IF(RIGHT(VLOOKUP($A22,csapatok!$A:$NN,EI$320,FALSE),5)="Csere",VLOOKUP(LEFT(VLOOKUP($A22,csapatok!$A:$NN,EI$320,FALSE),LEN(VLOOKUP($A22,csapatok!$A:$NN,EI$320,FALSE))-6),'csapat-ranglista'!$A:$FP,EI$321,FALSE)/8,VLOOKUP(VLOOKUP($A22,csapatok!$A:$NN,EI$320,FALSE),'csapat-ranglista'!$A:$FP,EI$321,FALSE)/4),0)</f>
        <v>0</v>
      </c>
      <c r="EJ22" s="223">
        <f>IFERROR(IF(RIGHT(VLOOKUP($A22,csapatok!$A:$NN,EJ$320,FALSE),5)="Csere",VLOOKUP(LEFT(VLOOKUP($A22,csapatok!$A:$NN,EJ$320,FALSE),LEN(VLOOKUP($A22,csapatok!$A:$NN,EJ$320,FALSE))-6),'csapat-ranglista'!$A:$FP,EJ$321,FALSE)/8,VLOOKUP(VLOOKUP($A22,csapatok!$A:$NN,EJ$320,FALSE),'csapat-ranglista'!$A:$FP,EJ$321,FALSE)/4),0)</f>
        <v>0</v>
      </c>
      <c r="EK22" s="223">
        <f>IFERROR(IF(RIGHT(VLOOKUP($A22,csapatok!$A:$NN,EK$320,FALSE),5)="Csere",VLOOKUP(LEFT(VLOOKUP($A22,csapatok!$A:$NN,EK$320,FALSE),LEN(VLOOKUP($A22,csapatok!$A:$NN,EK$320,FALSE))-6),'csapat-ranglista'!$A:$FP,EK$321,FALSE)/8,VLOOKUP(VLOOKUP($A22,csapatok!$A:$NN,EK$320,FALSE),'csapat-ranglista'!$A:$FP,EK$321,FALSE)/4),0)</f>
        <v>0</v>
      </c>
      <c r="EL22" s="223">
        <f>IFERROR(IF(RIGHT(VLOOKUP($A22,csapatok!$A:$NN,EL$320,FALSE),5)="Csere",VLOOKUP(LEFT(VLOOKUP($A22,csapatok!$A:$NN,EL$320,FALSE),LEN(VLOOKUP($A22,csapatok!$A:$NN,EL$320,FALSE))-6),'csapat-ranglista'!$A:$FP,EL$321,FALSE)/8,VLOOKUP(VLOOKUP($A22,csapatok!$A:$NN,EL$320,FALSE),'csapat-ranglista'!$A:$FP,EL$321,FALSE)/4),0)</f>
        <v>0</v>
      </c>
      <c r="EM22" s="223">
        <f>IFERROR(IF(RIGHT(VLOOKUP($A22,csapatok!$A:$NN,EM$320,FALSE),5)="Csere",VLOOKUP(LEFT(VLOOKUP($A22,csapatok!$A:$NN,EM$320,FALSE),LEN(VLOOKUP($A22,csapatok!$A:$NN,EM$320,FALSE))-6),'csapat-ranglista'!$A:$FP,EM$321,FALSE)/8,VLOOKUP(VLOOKUP($A22,csapatok!$A:$NN,EM$320,FALSE),'csapat-ranglista'!$A:$FP,EM$321,FALSE)/4),0)</f>
        <v>0</v>
      </c>
      <c r="EN22" s="223">
        <f>IFERROR(IF(RIGHT(VLOOKUP($A22,csapatok!$A:$NN,EN$320,FALSE),5)="Csere",VLOOKUP(LEFT(VLOOKUP($A22,csapatok!$A:$NN,EN$320,FALSE),LEN(VLOOKUP($A22,csapatok!$A:$NN,EN$320,FALSE))-6),'csapat-ranglista'!$A:$FP,EN$321,FALSE)/8,VLOOKUP(VLOOKUP($A22,csapatok!$A:$NN,EN$320,FALSE),'csapat-ranglista'!$A:$FP,EN$321,FALSE)/4),0)</f>
        <v>0</v>
      </c>
      <c r="EO22" s="223">
        <f>IFERROR(IF(RIGHT(VLOOKUP($A22,csapatok!$A:$NN,EO$320,FALSE),5)="Csere",VLOOKUP(LEFT(VLOOKUP($A22,csapatok!$A:$NN,EO$320,FALSE),LEN(VLOOKUP($A22,csapatok!$A:$NN,EO$320,FALSE))-6),'csapat-ranglista'!$A:$FP,EO$321,FALSE)/8,VLOOKUP(VLOOKUP($A22,csapatok!$A:$NN,EO$320,FALSE),'csapat-ranglista'!$A:$FP,EO$321,FALSE)/4),0)</f>
        <v>0</v>
      </c>
      <c r="EP22" s="223">
        <f>IFERROR(IF(RIGHT(VLOOKUP($A22,csapatok!$A:$NN,EP$320,FALSE),5)="Csere",VLOOKUP(LEFT(VLOOKUP($A22,csapatok!$A:$NN,EP$320,FALSE),LEN(VLOOKUP($A22,csapatok!$A:$NN,EP$320,FALSE))-6),'csapat-ranglista'!$A:$FP,EP$321,FALSE)/8,VLOOKUP(VLOOKUP($A22,csapatok!$A:$NN,EP$320,FALSE),'csapat-ranglista'!$A:$FP,EP$321,FALSE)/4),0)</f>
        <v>0</v>
      </c>
      <c r="EQ22" s="223">
        <f>IFERROR(IF(RIGHT(VLOOKUP($A22,csapatok!$A:$NN,EQ$320,FALSE),5)="Csere",VLOOKUP(LEFT(VLOOKUP($A22,csapatok!$A:$NN,EQ$320,FALSE),LEN(VLOOKUP($A22,csapatok!$A:$NN,EQ$320,FALSE))-6),'csapat-ranglista'!$A:$FP,EQ$321,FALSE)/8,VLOOKUP(VLOOKUP($A22,csapatok!$A:$NN,EQ$320,FALSE),'csapat-ranglista'!$A:$FP,EQ$321,FALSE)/4),0)</f>
        <v>0</v>
      </c>
      <c r="ER22" s="223">
        <f>IFERROR(IF(RIGHT(VLOOKUP($A22,csapatok!$A:$NN,ER$320,FALSE),5)="Csere",VLOOKUP(LEFT(VLOOKUP($A22,csapatok!$A:$NN,ER$320,FALSE),LEN(VLOOKUP($A22,csapatok!$A:$NN,ER$320,FALSE))-6),'csapat-ranglista'!$A:$FP,ER$321,FALSE)/8,VLOOKUP(VLOOKUP($A22,csapatok!$A:$NN,ER$320,FALSE),'csapat-ranglista'!$A:$FP,ER$321,FALSE)/4),0)</f>
        <v>0</v>
      </c>
      <c r="ES22" s="223">
        <f>IFERROR(IF(RIGHT(VLOOKUP($A22,csapatok!$A:$NN,ES$320,FALSE),5)="Csere",VLOOKUP(LEFT(VLOOKUP($A22,csapatok!$A:$NN,ES$320,FALSE),LEN(VLOOKUP($A22,csapatok!$A:$NN,ES$320,FALSE))-6),'csapat-ranglista'!$A:$FP,ES$321,FALSE)/8,VLOOKUP(VLOOKUP($A22,csapatok!$A:$NN,ES$320,FALSE),'csapat-ranglista'!$A:$FP,ES$321,FALSE)/4),0)</f>
        <v>0</v>
      </c>
      <c r="ET22" s="223">
        <f>IFERROR(IF(RIGHT(VLOOKUP($A22,csapatok!$A:$NN,ET$320,FALSE),5)="Csere",VLOOKUP(LEFT(VLOOKUP($A22,csapatok!$A:$NN,ET$320,FALSE),LEN(VLOOKUP($A22,csapatok!$A:$NN,ET$320,FALSE))-6),'csapat-ranglista'!$A:$FP,ET$321,FALSE)/8,VLOOKUP(VLOOKUP($A22,csapatok!$A:$NN,ET$320,FALSE),'csapat-ranglista'!$A:$FP,ET$321,FALSE)/4),0)</f>
        <v>0</v>
      </c>
      <c r="EU22" s="223">
        <f>IFERROR(IF(RIGHT(VLOOKUP($A22,csapatok!$A:$NN,EU$320,FALSE),5)="Csere",VLOOKUP(LEFT(VLOOKUP($A22,csapatok!$A:$NN,EU$320,FALSE),LEN(VLOOKUP($A22,csapatok!$A:$NN,EU$320,FALSE))-6),'csapat-ranglista'!$A:$FP,EU$321,FALSE)/8,VLOOKUP(VLOOKUP($A22,csapatok!$A:$NN,EU$320,FALSE),'csapat-ranglista'!$A:$FP,EU$321,FALSE)/4),0)</f>
        <v>0</v>
      </c>
      <c r="EV22" s="223">
        <f>IFERROR(IF(RIGHT(VLOOKUP($A22,csapatok!$A:$NN,EV$320,FALSE),5)="Csere",VLOOKUP(LEFT(VLOOKUP($A22,csapatok!$A:$NN,EV$320,FALSE),LEN(VLOOKUP($A22,csapatok!$A:$NN,EV$320,FALSE))-6),'csapat-ranglista'!$A:$FP,EV$321,FALSE)/8,VLOOKUP(VLOOKUP($A22,csapatok!$A:$NN,EV$320,FALSE),'csapat-ranglista'!$A:$FP,EV$321,FALSE)/4),0)</f>
        <v>0</v>
      </c>
      <c r="EW22" s="223">
        <f>IFERROR(IF(RIGHT(VLOOKUP($A22,csapatok!$A:$NN,EW$320,FALSE),5)="Csere",VLOOKUP(LEFT(VLOOKUP($A22,csapatok!$A:$NN,EW$320,FALSE),LEN(VLOOKUP($A22,csapatok!$A:$NN,EW$320,FALSE))-6),'csapat-ranglista'!$A:$FP,EW$321,FALSE)/8,VLOOKUP(VLOOKUP($A22,csapatok!$A:$NN,EW$320,FALSE),'csapat-ranglista'!$A:$FP,EW$321,FALSE)/4),0)</f>
        <v>0</v>
      </c>
      <c r="EX22" s="223">
        <f>IFERROR(IF(RIGHT(VLOOKUP($A22,csapatok!$A:$NN,EX$320,FALSE),5)="Csere",VLOOKUP(LEFT(VLOOKUP($A22,csapatok!$A:$NN,EX$320,FALSE),LEN(VLOOKUP($A22,csapatok!$A:$NN,EX$320,FALSE))-6),'csapat-ranglista'!$A:$FP,EX$321,FALSE)/8,VLOOKUP(VLOOKUP($A22,csapatok!$A:$NN,EX$320,FALSE),'csapat-ranglista'!$A:$FP,EX$321,FALSE)/4),0)</f>
        <v>22.602090445682585</v>
      </c>
      <c r="EY22" s="223">
        <f>IFERROR(IF(RIGHT(VLOOKUP($A22,csapatok!$A:$NN,EY$320,FALSE),5)="Csere",VLOOKUP(LEFT(VLOOKUP($A22,csapatok!$A:$NN,EY$320,FALSE),LEN(VLOOKUP($A22,csapatok!$A:$NN,EY$320,FALSE))-6),'csapat-ranglista'!$A:$FP,EY$321,FALSE)/8,VLOOKUP(VLOOKUP($A22,csapatok!$A:$NN,EY$320,FALSE),'csapat-ranglista'!$A:$FP,EY$321,FALSE)/4),0)</f>
        <v>0</v>
      </c>
      <c r="EZ22" s="223">
        <f>IFERROR(IF(RIGHT(VLOOKUP($A22,csapatok!$A:$NN,EZ$320,FALSE),5)="Csere",VLOOKUP(LEFT(VLOOKUP($A22,csapatok!$A:$NN,EZ$320,FALSE),LEN(VLOOKUP($A22,csapatok!$A:$NN,EZ$320,FALSE))-6),'csapat-ranglista'!$A:$FP,EZ$321,FALSE)/8,VLOOKUP(VLOOKUP($A22,csapatok!$A:$NN,EZ$320,FALSE),'csapat-ranglista'!$A:$FP,EZ$321,FALSE)/4),0)</f>
        <v>0</v>
      </c>
      <c r="FA22" s="223">
        <f>IFERROR(IF(RIGHT(VLOOKUP($A22,csapatok!$A:$NN,FA$320,FALSE),5)="Csere",VLOOKUP(LEFT(VLOOKUP($A22,csapatok!$A:$NN,FA$320,FALSE),LEN(VLOOKUP($A22,csapatok!$A:$NN,FA$320,FALSE))-6),'csapat-ranglista'!$A:$FP,FA$321,FALSE)/8,VLOOKUP(VLOOKUP($A22,csapatok!$A:$NN,FA$320,FALSE),'csapat-ranglista'!$A:$FP,FA$321,FALSE)/4),0)</f>
        <v>0</v>
      </c>
      <c r="FB22" s="223">
        <f>IFERROR(IF(RIGHT(VLOOKUP($A22,csapatok!$A:$NN,FB$320,FALSE),5)="Csere",VLOOKUP(LEFT(VLOOKUP($A22,csapatok!$A:$NN,FB$320,FALSE),LEN(VLOOKUP($A22,csapatok!$A:$NN,FB$320,FALSE))-6),'csapat-ranglista'!$A:$FP,FB$321,FALSE)/8,VLOOKUP(VLOOKUP($A22,csapatok!$A:$NN,FB$320,FALSE),'csapat-ranglista'!$A:$FP,FB$321,FALSE)/4),0)</f>
        <v>0</v>
      </c>
      <c r="FC22" s="223">
        <f>IFERROR(IF(RIGHT(VLOOKUP($A22,csapatok!$A:$NN,FC$320,FALSE),5)="Csere",VLOOKUP(LEFT(VLOOKUP($A22,csapatok!$A:$NN,FC$320,FALSE),LEN(VLOOKUP($A22,csapatok!$A:$NN,FC$320,FALSE))-6),'csapat-ranglista'!$A:$FP,FC$321,FALSE)/8,VLOOKUP(VLOOKUP($A22,csapatok!$A:$NN,FC$320,FALSE),'csapat-ranglista'!$A:$FP,FC$321,FALSE)/4),0)</f>
        <v>0</v>
      </c>
      <c r="FD22" s="224">
        <f>versenyek!$QY$11*IFERROR(VLOOKUP(VLOOKUP($A22,versenyek!QX:QZ,3,FALSE),szabalyok!$A$16:$B$23,2,FALSE)/4,0)</f>
        <v>0</v>
      </c>
      <c r="FE22" s="224">
        <f>versenyek!$RB$11*IFERROR(VLOOKUP(VLOOKUP($A22,versenyek!RA:RC,3,FALSE),szabalyok!$A$16:$B$23,2,FALSE)/4,0)</f>
        <v>0</v>
      </c>
      <c r="FF22" s="223">
        <f>IFERROR(IF(RIGHT(VLOOKUP($A22,csapatok!$A:$NN,FF$320,FALSE),5)="Csere",VLOOKUP(LEFT(VLOOKUP($A22,csapatok!$A:$NN,FF$320,FALSE),LEN(VLOOKUP($A22,csapatok!$A:$NN,FF$320,FALSE))-6),'csapat-ranglista'!$A:$FP,FF$321,FALSE)/8,VLOOKUP(VLOOKUP($A22,csapatok!$A:$NN,FF$320,FALSE),'csapat-ranglista'!$A:$FP,FF$321,FALSE)/4),0)</f>
        <v>0</v>
      </c>
      <c r="FG22" s="223">
        <f>IFERROR(IF(RIGHT(VLOOKUP($A22,csapatok!$A:$NN,FG$320,FALSE),5)="Csere",VLOOKUP(LEFT(VLOOKUP($A22,csapatok!$A:$NN,FG$320,FALSE),LEN(VLOOKUP($A22,csapatok!$A:$NN,FG$320,FALSE))-6),'csapat-ranglista'!$A:$FP,FG$321,FALSE)/8,VLOOKUP(VLOOKUP($A22,csapatok!$A:$NN,FG$320,FALSE),'csapat-ranglista'!$A:$FP,FG$321,FALSE)/4),0)</f>
        <v>0</v>
      </c>
      <c r="FH22" s="223">
        <f>IFERROR(IF(RIGHT(VLOOKUP($A22,csapatok!$A:$NN,FH$320,FALSE),5)="Csere",VLOOKUP(LEFT(VLOOKUP($A22,csapatok!$A:$NN,FH$320,FALSE),LEN(VLOOKUP($A22,csapatok!$A:$NN,FH$320,FALSE))-6),'csapat-ranglista'!$A:$FP,FH$321,FALSE)/8,VLOOKUP(VLOOKUP($A22,csapatok!$A:$NN,FH$320,FALSE),'csapat-ranglista'!$A:$FP,FH$321,FALSE)/4),0)</f>
        <v>0</v>
      </c>
      <c r="FI22" s="223">
        <f>IFERROR(IF(RIGHT(VLOOKUP($A22,csapatok!$A:$NN,FI$320,FALSE),5)="Csere",VLOOKUP(LEFT(VLOOKUP($A22,csapatok!$A:$NN,FI$320,FALSE),LEN(VLOOKUP($A22,csapatok!$A:$NN,FI$320,FALSE))-6),'csapat-ranglista'!$A:$FP,FI$321,FALSE)/8,VLOOKUP(VLOOKUP($A22,csapatok!$A:$NN,FI$320,FALSE),'csapat-ranglista'!$A:$FP,FI$321,FALSE)/4),0)</f>
        <v>0</v>
      </c>
      <c r="FJ22" s="223">
        <f>IFERROR(IF(RIGHT(VLOOKUP($A22,csapatok!$A:$NN,FJ$320,FALSE),5)="Csere",VLOOKUP(LEFT(VLOOKUP($A22,csapatok!$A:$NN,FJ$320,FALSE),LEN(VLOOKUP($A22,csapatok!$A:$NN,FJ$320,FALSE))-6),'csapat-ranglista'!$A:$FP,FJ$321,FALSE)/8,VLOOKUP(VLOOKUP($A22,csapatok!$A:$NN,FJ$320,FALSE),'csapat-ranglista'!$A:$FP,FJ$321,FALSE)/4),0)</f>
        <v>0</v>
      </c>
      <c r="FK22" s="223">
        <f>IFERROR(IF(RIGHT(VLOOKUP($A22,csapatok!$A:$NN,FK$320,FALSE),5)="Csere",VLOOKUP(LEFT(VLOOKUP($A22,csapatok!$A:$NN,FK$320,FALSE),LEN(VLOOKUP($A22,csapatok!$A:$NN,FK$320,FALSE))-6),'csapat-ranglista'!$A:$FP,FK$321,FALSE)/8,VLOOKUP(VLOOKUP($A22,csapatok!$A:$NN,FK$320,FALSE),'csapat-ranglista'!$A:$FP,FK$321,FALSE)/4),0)</f>
        <v>12.841835296924858</v>
      </c>
      <c r="FL22" s="223">
        <f>IFERROR(IF(RIGHT(VLOOKUP($A22,csapatok!$A:$NN,FL$320,FALSE),5)="Csere",VLOOKUP(LEFT(VLOOKUP($A22,csapatok!$A:$NN,FL$320,FALSE),LEN(VLOOKUP($A22,csapatok!$A:$NN,FL$320,FALSE))-6),'csapat-ranglista'!$A:$FP,FL$321,FALSE)/8,VLOOKUP(VLOOKUP($A22,csapatok!$A:$NN,FL$320,FALSE),'csapat-ranglista'!$A:$FP,FL$321,FALSE)/4),0)</f>
        <v>0</v>
      </c>
      <c r="FM22" s="223">
        <f>IFERROR(IF(RIGHT(VLOOKUP($A22,csapatok!$A:$NN,FM$320,FALSE),5)="Csere",VLOOKUP(LEFT(VLOOKUP($A22,csapatok!$A:$NN,FM$320,FALSE),LEN(VLOOKUP($A22,csapatok!$A:$NN,FM$320,FALSE))-6),'csapat-ranglista'!$A:$FP,FM$321,FALSE)/8,VLOOKUP(VLOOKUP($A22,csapatok!$A:$NN,FM$320,FALSE),'csapat-ranglista'!$A:$FP,FM$321,FALSE)/4),0)</f>
        <v>0</v>
      </c>
      <c r="FN22" s="223">
        <f>IFERROR(IF(RIGHT(VLOOKUP($A22,csapatok!$A:$NN,FN$320,FALSE),5)="Csere",VLOOKUP(LEFT(VLOOKUP($A22,csapatok!$A:$NN,FN$320,FALSE),LEN(VLOOKUP($A22,csapatok!$A:$NN,FN$320,FALSE))-6),'csapat-ranglista'!$A:$FP,FN$321,FALSE)/8,VLOOKUP(VLOOKUP($A22,csapatok!$A:$NN,FN$320,FALSE),'csapat-ranglista'!$A:$FP,FN$321,FALSE)/4),0)</f>
        <v>16.639440795987287</v>
      </c>
      <c r="FO22" s="223">
        <f>IFERROR(IF(RIGHT(VLOOKUP($A22,csapatok!$A:$NN,FO$320,FALSE),5)="Csere",VLOOKUP(LEFT(VLOOKUP($A22,csapatok!$A:$NN,FO$320,FALSE),LEN(VLOOKUP($A22,csapatok!$A:$NN,FO$320,FALSE))-6),'csapat-ranglista'!$A:$FP,FO$321,FALSE)/8,VLOOKUP(VLOOKUP($A22,csapatok!$A:$NN,FO$320,FALSE),'csapat-ranglista'!$A:$FP,FO$321,FALSE)/4),0)</f>
        <v>0</v>
      </c>
      <c r="FP22" s="223">
        <f>IFERROR(IF(RIGHT(VLOOKUP($A22,csapatok!$A:$NN,FP$320,FALSE),5)="Csere",VLOOKUP(LEFT(VLOOKUP($A22,csapatok!$A:$NN,FP$320,FALSE),LEN(VLOOKUP($A22,csapatok!$A:$NN,FP$320,FALSE))-6),'csapat-ranglista'!$A:$FP,FP$321,FALSE)/8,VLOOKUP(VLOOKUP($A22,csapatok!$A:$NN,FP$320,FALSE),'csapat-ranglista'!$A:$FP,FP$321,FALSE)/4),0)</f>
        <v>0</v>
      </c>
      <c r="FQ22" s="223">
        <f>IFERROR(IF(RIGHT(VLOOKUP($A22,csapatok!$A:$NN,FQ$320,FALSE),5)="Csere",VLOOKUP(LEFT(VLOOKUP($A22,csapatok!$A:$NN,FQ$320,FALSE),LEN(VLOOKUP($A22,csapatok!$A:$NN,FQ$320,FALSE))-6),'csapat-ranglista'!$A:$FP,FQ$321,FALSE)/8,VLOOKUP(VLOOKUP($A22,csapatok!$A:$NN,FQ$320,FALSE),'csapat-ranglista'!$A:$FP,FQ$321,FALSE)/4),0)</f>
        <v>0</v>
      </c>
      <c r="FR22" s="223">
        <f>IFERROR(IF(RIGHT(VLOOKUP($A22,csapatok!$A:$NN,FR$320,FALSE),5)="Csere",VLOOKUP(LEFT(VLOOKUP($A22,csapatok!$A:$NN,FR$320,FALSE),LEN(VLOOKUP($A22,csapatok!$A:$NN,FR$320,FALSE))-6),'csapat-ranglista'!$A:$FP,FR$321,FALSE)/8,VLOOKUP(VLOOKUP($A22,csapatok!$A:$NN,FR$320,FALSE),'csapat-ranglista'!$A:$FP,FR$321,FALSE)/4),0)</f>
        <v>0</v>
      </c>
      <c r="FS22" s="223">
        <f>IFERROR(IF(RIGHT(VLOOKUP($A22,csapatok!$A:$NN,FS$320,FALSE),5)="Csere",VLOOKUP(LEFT(VLOOKUP($A22,csapatok!$A:$NN,FS$320,FALSE),LEN(VLOOKUP($A22,csapatok!$A:$NN,FS$320,FALSE))-6),'csapat-ranglista'!$A:$FP,FS$321,FALSE)/8,VLOOKUP(VLOOKUP($A22,csapatok!$A:$NN,FS$320,FALSE),'csapat-ranglista'!$A:$FP,FS$321,FALSE)/4),0)</f>
        <v>30.690558765813332</v>
      </c>
      <c r="FT22" s="223">
        <f>IFERROR(IF(RIGHT(VLOOKUP($A22,csapatok!$A:$NN,FT$320,FALSE),5)="Csere",VLOOKUP(LEFT(VLOOKUP($A22,csapatok!$A:$NN,FT$320,FALSE),LEN(VLOOKUP($A22,csapatok!$A:$NN,FT$320,FALSE))-6),'csapat-ranglista'!$A:$FP,FT$321,FALSE)/8,VLOOKUP(VLOOKUP($A22,csapatok!$A:$NN,FT$320,FALSE),'csapat-ranglista'!$A:$FP,FT$321,FALSE)/4),0)</f>
        <v>0</v>
      </c>
      <c r="FU22" s="223">
        <f>IFERROR(IF(RIGHT(VLOOKUP($A22,csapatok!$A:$NN,FU$320,FALSE),5)="Csere",VLOOKUP(LEFT(VLOOKUP($A22,csapatok!$A:$NN,FU$320,FALSE),LEN(VLOOKUP($A22,csapatok!$A:$NN,FU$320,FALSE))-6),'csapat-ranglista'!$A:$FP,FU$321,FALSE)/8,VLOOKUP(VLOOKUP($A22,csapatok!$A:$NN,FU$320,FALSE),'csapat-ranglista'!$A:$FP,FU$321,FALSE)/4),0)</f>
        <v>0</v>
      </c>
      <c r="FV22" s="223">
        <f>IFERROR(IF(RIGHT(VLOOKUP($A22,csapatok!$A:$NN,FV$320,FALSE),5)="Csere",VLOOKUP(LEFT(VLOOKUP($A22,csapatok!$A:$NN,FV$320,FALSE),LEN(VLOOKUP($A22,csapatok!$A:$NN,FV$320,FALSE))-6),'csapat-ranglista'!$A:$FP,FV$321,FALSE)/8,VLOOKUP(VLOOKUP($A22,csapatok!$A:$NN,FV$320,FALSE),'csapat-ranglista'!$A:$FP,FV$321,FALSE)/4),0)</f>
        <v>0</v>
      </c>
      <c r="FW22" s="223">
        <f>IFERROR(IF(RIGHT(VLOOKUP($A22,csapatok!$A:$NN,FW$320,FALSE),5)="Csere",VLOOKUP(LEFT(VLOOKUP($A22,csapatok!$A:$NN,FW$320,FALSE),LEN(VLOOKUP($A22,csapatok!$A:$NN,FW$320,FALSE))-6),'csapat-ranglista'!$A:$FP,FW$321,FALSE)/8,VLOOKUP(VLOOKUP($A22,csapatok!$A:$NN,FW$320,FALSE),'csapat-ranglista'!$A:$FP,FW$321,FALSE)/4),0)</f>
        <v>0</v>
      </c>
      <c r="FX22" s="223">
        <f>IFERROR(IF(RIGHT(VLOOKUP($A22,csapatok!$A:$NN,FX$320,FALSE),5)="Csere",VLOOKUP(LEFT(VLOOKUP($A22,csapatok!$A:$NN,FX$320,FALSE),LEN(VLOOKUP($A22,csapatok!$A:$NN,FX$320,FALSE))-6),'csapat-ranglista'!$A:$FP,FX$321,FALSE)/8,VLOOKUP(VLOOKUP($A22,csapatok!$A:$NN,FX$320,FALSE),'csapat-ranglista'!$A:$FP,FX$321,FALSE)/4),0)</f>
        <v>0</v>
      </c>
      <c r="FY22" s="223">
        <f>IFERROR(IF(RIGHT(VLOOKUP($A22,csapatok!$A:$NN,FY$320,FALSE),5)="Csere",VLOOKUP(LEFT(VLOOKUP($A22,csapatok!$A:$NN,FY$320,FALSE),LEN(VLOOKUP($A22,csapatok!$A:$NN,FY$320,FALSE))-6),'csapat-ranglista'!$A:$FP,FY$321,FALSE)/8,VLOOKUP(VLOOKUP($A22,csapatok!$A:$NN,FY$320,FALSE),'csapat-ranglista'!$A:$FP,FY$321,FALSE)/4),0)</f>
        <v>0</v>
      </c>
      <c r="FZ22" s="223">
        <f>IFERROR(IF(RIGHT(VLOOKUP($A22,csapatok!$A:$NN,FZ$320,FALSE),5)="Csere",VLOOKUP(LEFT(VLOOKUP($A22,csapatok!$A:$NN,FZ$320,FALSE),LEN(VLOOKUP($A22,csapatok!$A:$NN,FZ$320,FALSE))-6),'csapat-ranglista'!$A:$FP,FZ$321,FALSE)/8,VLOOKUP(VLOOKUP($A22,csapatok!$A:$NN,FZ$320,FALSE),'csapat-ranglista'!$A:$FP,FZ$321,FALSE)/4),0)</f>
        <v>0</v>
      </c>
      <c r="GA22" s="223">
        <f>IFERROR(IF(RIGHT(VLOOKUP($A22,csapatok!$A:$NN,GA$320,FALSE),5)="Csere",VLOOKUP(LEFT(VLOOKUP($A22,csapatok!$A:$NN,GA$320,FALSE),LEN(VLOOKUP($A22,csapatok!$A:$NN,GA$320,FALSE))-6),'csapat-ranglista'!$A:$FP,GA$321,FALSE)/8,VLOOKUP(VLOOKUP($A22,csapatok!$A:$NN,GA$320,FALSE),'csapat-ranglista'!$A:$FP,GA$321,FALSE)/4),0)</f>
        <v>0</v>
      </c>
      <c r="GB22" s="223">
        <f>IFERROR(IF(RIGHT(VLOOKUP($A22,csapatok!$A:$NN,GB$320,FALSE),5)="Csere",VLOOKUP(LEFT(VLOOKUP($A22,csapatok!$A:$NN,GB$320,FALSE),LEN(VLOOKUP($A22,csapatok!$A:$NN,GB$320,FALSE))-6),'csapat-ranglista'!$A:$FP,GB$321,FALSE)/8,VLOOKUP(VLOOKUP($A22,csapatok!$A:$NN,GB$320,FALSE),'csapat-ranglista'!$A:$FP,GB$321,FALSE)/4),0)</f>
        <v>0</v>
      </c>
      <c r="GC22" s="223">
        <f>IFERROR(IF(RIGHT(VLOOKUP($A22,csapatok!$A:$NN,GC$320,FALSE),5)="Csere",VLOOKUP(LEFT(VLOOKUP($A22,csapatok!$A:$NN,GC$320,FALSE),LEN(VLOOKUP($A22,csapatok!$A:$NN,GC$320,FALSE))-6),'csapat-ranglista'!$A:$FP,GC$321,FALSE)/8,VLOOKUP(VLOOKUP($A22,csapatok!$A:$NN,GC$320,FALSE),'csapat-ranglista'!$A:$FP,GC$321,FALSE)/4),0)</f>
        <v>0</v>
      </c>
      <c r="GD22" s="247">
        <f>SUM(EQ22:GC22)</f>
        <v>82.773925304408067</v>
      </c>
    </row>
    <row r="23" spans="1:186">
      <c r="A23" s="32" t="s">
        <v>81</v>
      </c>
      <c r="B23" s="2">
        <v>27815</v>
      </c>
      <c r="C23" s="131" t="str">
        <f>IF(B23=0,"",IF(B23&lt;$C$1,"felnőtt","ifi"))</f>
        <v>felnőtt</v>
      </c>
      <c r="D23" s="32" t="s">
        <v>101</v>
      </c>
      <c r="E23" s="45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8.6383758791992875</v>
      </c>
      <c r="M23" s="32">
        <v>0</v>
      </c>
      <c r="N23" s="32">
        <v>0</v>
      </c>
      <c r="O23" s="32">
        <v>60.966093196565375</v>
      </c>
      <c r="P23" s="32">
        <v>0</v>
      </c>
      <c r="Q23" s="32">
        <v>0</v>
      </c>
      <c r="R23" s="32">
        <v>0</v>
      </c>
      <c r="S23" s="32">
        <v>5.205689722012</v>
      </c>
      <c r="T23" s="32">
        <v>0</v>
      </c>
      <c r="U23" s="32">
        <v>0</v>
      </c>
      <c r="V23" s="32">
        <v>0</v>
      </c>
      <c r="W23" s="32">
        <v>0</v>
      </c>
      <c r="X23" s="32">
        <f>IFERROR(IF(RIGHT(VLOOKUP($A23,csapatok!$A:$BL,X$320,FALSE),5)="Csere",VLOOKUP(LEFT(VLOOKUP($A23,csapatok!$A:$BL,X$320,FALSE),LEN(VLOOKUP($A23,csapatok!$A:$BL,X$320,FALSE))-6),'csapat-ranglista'!$A:$FP,X$321,FALSE)/8,VLOOKUP(VLOOKUP($A23,csapatok!$A:$BL,X$320,FALSE),'csapat-ranglista'!$A:$FP,X$321,FALSE)/4),0)</f>
        <v>5</v>
      </c>
      <c r="Y23" s="32">
        <f>IFERROR(IF(RIGHT(VLOOKUP($A23,csapatok!$A:$BL,Y$320,FALSE),5)="Csere",VLOOKUP(LEFT(VLOOKUP($A23,csapatok!$A:$BL,Y$320,FALSE),LEN(VLOOKUP($A23,csapatok!$A:$BL,Y$320,FALSE))-6),'csapat-ranglista'!$A:$FP,Y$321,FALSE)/8,VLOOKUP(VLOOKUP($A23,csapatok!$A:$BL,Y$320,FALSE),'csapat-ranglista'!$A:$FP,Y$321,FALSE)/4),0)</f>
        <v>0</v>
      </c>
      <c r="Z23" s="32">
        <f>IFERROR(IF(RIGHT(VLOOKUP($A23,csapatok!$A:$BL,Z$320,FALSE),5)="Csere",VLOOKUP(LEFT(VLOOKUP($A23,csapatok!$A:$BL,Z$320,FALSE),LEN(VLOOKUP($A23,csapatok!$A:$BL,Z$320,FALSE))-6),'csapat-ranglista'!$A:$FP,Z$321,FALSE)/8,VLOOKUP(VLOOKUP($A23,csapatok!$A:$BL,Z$320,FALSE),'csapat-ranglista'!$A:$FP,Z$321,FALSE)/4),0)</f>
        <v>0</v>
      </c>
      <c r="AA23" s="32">
        <f>IFERROR(IF(RIGHT(VLOOKUP($A23,csapatok!$A:$BL,AA$320,FALSE),5)="Csere",VLOOKUP(LEFT(VLOOKUP($A23,csapatok!$A:$BL,AA$320,FALSE),LEN(VLOOKUP($A23,csapatok!$A:$BL,AA$320,FALSE))-6),'csapat-ranglista'!$A:$FP,AA$321,FALSE)/8,VLOOKUP(VLOOKUP($A23,csapatok!$A:$BL,AA$320,FALSE),'csapat-ranglista'!$A:$FP,AA$321,FALSE)/4),0)</f>
        <v>0</v>
      </c>
      <c r="AB23" s="223">
        <f>IFERROR(IF(RIGHT(VLOOKUP($A23,csapatok!$A:$BL,AB$320,FALSE),5)="Csere",VLOOKUP(LEFT(VLOOKUP($A23,csapatok!$A:$BL,AB$320,FALSE),LEN(VLOOKUP($A23,csapatok!$A:$BL,AB$320,FALSE))-6),'csapat-ranglista'!$A:$FP,AB$321,FALSE)/8,VLOOKUP(VLOOKUP($A23,csapatok!$A:$BL,AB$320,FALSE),'csapat-ranglista'!$A:$FP,AB$321,FALSE)/4),0)</f>
        <v>7.5435131747402115</v>
      </c>
      <c r="AC23" s="223">
        <f>IFERROR(IF(RIGHT(VLOOKUP($A23,csapatok!$A:$BL,AC$320,FALSE),5)="Csere",VLOOKUP(LEFT(VLOOKUP($A23,csapatok!$A:$BL,AC$320,FALSE),LEN(VLOOKUP($A23,csapatok!$A:$BL,AC$320,FALSE))-6),'csapat-ranglista'!$A:$FP,AC$321,FALSE)/8,VLOOKUP(VLOOKUP($A23,csapatok!$A:$BL,AC$320,FALSE),'csapat-ranglista'!$A:$FP,AC$321,FALSE)/4),0)</f>
        <v>0</v>
      </c>
      <c r="AD23" s="223">
        <f>IFERROR(IF(RIGHT(VLOOKUP($A23,csapatok!$A:$BL,AD$320,FALSE),5)="Csere",VLOOKUP(LEFT(VLOOKUP($A23,csapatok!$A:$BL,AD$320,FALSE),LEN(VLOOKUP($A23,csapatok!$A:$BL,AD$320,FALSE))-6),'csapat-ranglista'!$A:$FP,AD$321,FALSE)/8,VLOOKUP(VLOOKUP($A23,csapatok!$A:$BL,AD$320,FALSE),'csapat-ranglista'!$A:$FP,AD$321,FALSE)/4),0)</f>
        <v>0</v>
      </c>
      <c r="AE23" s="223">
        <f>IFERROR(IF(RIGHT(VLOOKUP($A23,csapatok!$A:$BL,AE$320,FALSE),5)="Csere",VLOOKUP(LEFT(VLOOKUP($A23,csapatok!$A:$BL,AE$320,FALSE),LEN(VLOOKUP($A23,csapatok!$A:$BL,AE$320,FALSE))-6),'csapat-ranglista'!$A:$FP,AE$321,FALSE)/8,VLOOKUP(VLOOKUP($A23,csapatok!$A:$BL,AE$320,FALSE),'csapat-ranglista'!$A:$FP,AE$321,FALSE)/4),0)</f>
        <v>0</v>
      </c>
      <c r="AF23" s="223">
        <f>IFERROR(IF(RIGHT(VLOOKUP($A23,csapatok!$A:$BL,AF$320,FALSE),5)="Csere",VLOOKUP(LEFT(VLOOKUP($A23,csapatok!$A:$BL,AF$320,FALSE),LEN(VLOOKUP($A23,csapatok!$A:$BL,AF$320,FALSE))-6),'csapat-ranglista'!$A:$FP,AF$321,FALSE)/8,VLOOKUP(VLOOKUP($A23,csapatok!$A:$BL,AF$320,FALSE),'csapat-ranglista'!$A:$FP,AF$321,FALSE)/4),0)</f>
        <v>0</v>
      </c>
      <c r="AG23" s="223">
        <f>IFERROR(IF(RIGHT(VLOOKUP($A23,csapatok!$A:$BL,AG$320,FALSE),5)="Csere",VLOOKUP(LEFT(VLOOKUP($A23,csapatok!$A:$BL,AG$320,FALSE),LEN(VLOOKUP($A23,csapatok!$A:$BL,AG$320,FALSE))-6),'csapat-ranglista'!$A:$FP,AG$321,FALSE)/8,VLOOKUP(VLOOKUP($A23,csapatok!$A:$BL,AG$320,FALSE),'csapat-ranglista'!$A:$FP,AG$321,FALSE)/4),0)</f>
        <v>0</v>
      </c>
      <c r="AH23" s="223">
        <f>IFERROR(IF(RIGHT(VLOOKUP($A23,csapatok!$A:$BL,AH$320,FALSE),5)="Csere",VLOOKUP(LEFT(VLOOKUP($A23,csapatok!$A:$BL,AH$320,FALSE),LEN(VLOOKUP($A23,csapatok!$A:$BL,AH$320,FALSE))-6),'csapat-ranglista'!$A:$FP,AH$321,FALSE)/8,VLOOKUP(VLOOKUP($A23,csapatok!$A:$BL,AH$320,FALSE),'csapat-ranglista'!$A:$FP,AH$321,FALSE)/4),0)</f>
        <v>10.232881265789125</v>
      </c>
      <c r="AI23" s="223">
        <f>IFERROR(IF(RIGHT(VLOOKUP($A23,csapatok!$A:$BL,AI$320,FALSE),5)="Csere",VLOOKUP(LEFT(VLOOKUP($A23,csapatok!$A:$BL,AI$320,FALSE),LEN(VLOOKUP($A23,csapatok!$A:$BL,AI$320,FALSE))-6),'csapat-ranglista'!$A:$FP,AI$321,FALSE)/8,VLOOKUP(VLOOKUP($A23,csapatok!$A:$BL,AI$320,FALSE),'csapat-ranglista'!$A:$FP,AI$321,FALSE)/4),0)</f>
        <v>6.6349727128987519</v>
      </c>
      <c r="AJ23" s="223">
        <f>IFERROR(IF(RIGHT(VLOOKUP($A23,csapatok!$A:$BL,AJ$320,FALSE),5)="Csere",VLOOKUP(LEFT(VLOOKUP($A23,csapatok!$A:$BL,AJ$320,FALSE),LEN(VLOOKUP($A23,csapatok!$A:$BL,AJ$320,FALSE))-6),'csapat-ranglista'!$A:$FP,AJ$321,FALSE)/8,VLOOKUP(VLOOKUP($A23,csapatok!$A:$BL,AJ$320,FALSE),'csapat-ranglista'!$A:$FP,AJ$321,FALSE)/2),0)</f>
        <v>0</v>
      </c>
      <c r="AK23" s="223">
        <f>IFERROR(IF(RIGHT(VLOOKUP($A23,csapatok!$A:$CN,AK$320,FALSE),5)="Csere",VLOOKUP(LEFT(VLOOKUP($A23,csapatok!$A:$CN,AK$320,FALSE),LEN(VLOOKUP($A23,csapatok!$A:$CN,AK$320,FALSE))-6),'csapat-ranglista'!$A:$FP,AK$321,FALSE)/8,VLOOKUP(VLOOKUP($A23,csapatok!$A:$CN,AK$320,FALSE),'csapat-ranglista'!$A:$FP,AK$321,FALSE)/4),0)</f>
        <v>13.832269644994017</v>
      </c>
      <c r="AL23" s="223">
        <f>IFERROR(IF(RIGHT(VLOOKUP($A23,csapatok!$A:$CN,AL$320,FALSE),5)="Csere",VLOOKUP(LEFT(VLOOKUP($A23,csapatok!$A:$CN,AL$320,FALSE),LEN(VLOOKUP($A23,csapatok!$A:$CN,AL$320,FALSE))-6),'csapat-ranglista'!$A:$FP,AL$321,FALSE)/8,VLOOKUP(VLOOKUP($A23,csapatok!$A:$CN,AL$320,FALSE),'csapat-ranglista'!$A:$FP,AL$321,FALSE)/4),0)</f>
        <v>0</v>
      </c>
      <c r="AM23" s="223">
        <f>IFERROR(IF(RIGHT(VLOOKUP($A23,csapatok!$A:$CN,AM$320,FALSE),5)="Csere",VLOOKUP(LEFT(VLOOKUP($A23,csapatok!$A:$CN,AM$320,FALSE),LEN(VLOOKUP($A23,csapatok!$A:$CN,AM$320,FALSE))-6),'csapat-ranglista'!$A:$FP,AM$321,FALSE)/8,VLOOKUP(VLOOKUP($A23,csapatok!$A:$CN,AM$320,FALSE),'csapat-ranglista'!$A:$FP,AM$321,FALSE)/4),0)</f>
        <v>0</v>
      </c>
      <c r="AN23" s="223">
        <f>IFERROR(IF(RIGHT(VLOOKUP($A23,csapatok!$A:$CN,AN$320,FALSE),5)="Csere",VLOOKUP(LEFT(VLOOKUP($A23,csapatok!$A:$CN,AN$320,FALSE),LEN(VLOOKUP($A23,csapatok!$A:$CN,AN$320,FALSE))-6),'csapat-ranglista'!$A:$FP,AN$321,FALSE)/8,VLOOKUP(VLOOKUP($A23,csapatok!$A:$CN,AN$320,FALSE),'csapat-ranglista'!$A:$FP,AN$321,FALSE)/4),0)</f>
        <v>62.648104265402843</v>
      </c>
      <c r="AO23" s="223">
        <f>IFERROR(IF(RIGHT(VLOOKUP($A23,csapatok!$A:$CN,AO$320,FALSE),5)="Csere",VLOOKUP(LEFT(VLOOKUP($A23,csapatok!$A:$CN,AO$320,FALSE),LEN(VLOOKUP($A23,csapatok!$A:$CN,AO$320,FALSE))-6),'csapat-ranglista'!$A:$FP,AO$321,FALSE)/8,VLOOKUP(VLOOKUP($A23,csapatok!$A:$CN,AO$320,FALSE),'csapat-ranglista'!$A:$FP,AO$321,FALSE)/4),0)</f>
        <v>0</v>
      </c>
      <c r="AP23" s="223">
        <f>IFERROR(IF(RIGHT(VLOOKUP($A23,csapatok!$A:$CN,AP$320,FALSE),5)="Csere",VLOOKUP(LEFT(VLOOKUP($A23,csapatok!$A:$CN,AP$320,FALSE),LEN(VLOOKUP($A23,csapatok!$A:$CN,AP$320,FALSE))-6),'csapat-ranglista'!$A:$FP,AP$321,FALSE)/8,VLOOKUP(VLOOKUP($A23,csapatok!$A:$CN,AP$320,FALSE),'csapat-ranglista'!$A:$FP,AP$321,FALSE)/4),0)</f>
        <v>0</v>
      </c>
      <c r="AQ23" s="223">
        <f>IFERROR(IF(RIGHT(VLOOKUP($A23,csapatok!$A:$CN,AQ$320,FALSE),5)="Csere",VLOOKUP(LEFT(VLOOKUP($A23,csapatok!$A:$CN,AQ$320,FALSE),LEN(VLOOKUP($A23,csapatok!$A:$CN,AQ$320,FALSE))-6),'csapat-ranglista'!$A:$FP,AQ$321,FALSE)/8,VLOOKUP(VLOOKUP($A23,csapatok!$A:$CN,AQ$320,FALSE),'csapat-ranglista'!$A:$FP,AQ$321,FALSE)/4),0)</f>
        <v>15.607416063170257</v>
      </c>
      <c r="AR23" s="223">
        <f>IFERROR(IF(RIGHT(VLOOKUP($A23,csapatok!$A:$CN,AR$320,FALSE),5)="Csere",VLOOKUP(LEFT(VLOOKUP($A23,csapatok!$A:$CN,AR$320,FALSE),LEN(VLOOKUP($A23,csapatok!$A:$CN,AR$320,FALSE))-6),'csapat-ranglista'!$A:$FP,AR$321,FALSE)/8,VLOOKUP(VLOOKUP($A23,csapatok!$A:$CN,AR$320,FALSE),'csapat-ranglista'!$A:$FP,AR$321,FALSE)/4),0)</f>
        <v>0</v>
      </c>
      <c r="AS23" s="223">
        <f>IFERROR(IF(RIGHT(VLOOKUP($A23,csapatok!$A:$CN,AS$320,FALSE),5)="Csere",VLOOKUP(LEFT(VLOOKUP($A23,csapatok!$A:$CN,AS$320,FALSE),LEN(VLOOKUP($A23,csapatok!$A:$CN,AS$320,FALSE))-6),'csapat-ranglista'!$A:$FP,AS$321,FALSE)/8,VLOOKUP(VLOOKUP($A23,csapatok!$A:$CN,AS$320,FALSE),'csapat-ranglista'!$A:$FP,AS$321,FALSE)/4),0)</f>
        <v>0</v>
      </c>
      <c r="AT23" s="223">
        <f>IFERROR(IF(RIGHT(VLOOKUP($A23,csapatok!$A:$CN,AT$320,FALSE),5)="Csere",VLOOKUP(LEFT(VLOOKUP($A23,csapatok!$A:$CN,AT$320,FALSE),LEN(VLOOKUP($A23,csapatok!$A:$CN,AT$320,FALSE))-6),'csapat-ranglista'!$A:$FP,AT$321,FALSE)/8,VLOOKUP(VLOOKUP($A23,csapatok!$A:$CN,AT$320,FALSE),'csapat-ranglista'!$A:$FP,AT$321,FALSE)/4),0)</f>
        <v>53.88919405857829</v>
      </c>
      <c r="AU23" s="223">
        <f>IFERROR(IF(RIGHT(VLOOKUP($A23,csapatok!$A:$CN,AU$320,FALSE),5)="Csere",VLOOKUP(LEFT(VLOOKUP($A23,csapatok!$A:$CN,AU$320,FALSE),LEN(VLOOKUP($A23,csapatok!$A:$CN,AU$320,FALSE))-6),'csapat-ranglista'!$A:$FP,AU$321,FALSE)/8,VLOOKUP(VLOOKUP($A23,csapatok!$A:$CN,AU$320,FALSE),'csapat-ranglista'!$A:$FP,AU$321,FALSE)/4),0)</f>
        <v>0</v>
      </c>
      <c r="AV23" s="223">
        <f>IFERROR(IF(RIGHT(VLOOKUP($A23,csapatok!$A:$CN,AV$320,FALSE),5)="Csere",VLOOKUP(LEFT(VLOOKUP($A23,csapatok!$A:$CN,AV$320,FALSE),LEN(VLOOKUP($A23,csapatok!$A:$CN,AV$320,FALSE))-6),'csapat-ranglista'!$A:$FP,AV$321,FALSE)/8,VLOOKUP(VLOOKUP($A23,csapatok!$A:$CN,AV$320,FALSE),'csapat-ranglista'!$A:$FP,AV$321,FALSE)/4),0)</f>
        <v>0</v>
      </c>
      <c r="AW23" s="223">
        <f>IFERROR(IF(RIGHT(VLOOKUP($A23,csapatok!$A:$CN,AW$320,FALSE),5)="Csere",VLOOKUP(LEFT(VLOOKUP($A23,csapatok!$A:$CN,AW$320,FALSE),LEN(VLOOKUP($A23,csapatok!$A:$CN,AW$320,FALSE))-6),'csapat-ranglista'!$A:$FP,AW$321,FALSE)/8,VLOOKUP(VLOOKUP($A23,csapatok!$A:$CN,AW$320,FALSE),'csapat-ranglista'!$A:$FP,AW$321,FALSE)/4),0)</f>
        <v>0</v>
      </c>
      <c r="AX23" s="223">
        <f>IFERROR(IF(RIGHT(VLOOKUP($A23,csapatok!$A:$CN,AX$320,FALSE),5)="Csere",VLOOKUP(LEFT(VLOOKUP($A23,csapatok!$A:$CN,AX$320,FALSE),LEN(VLOOKUP($A23,csapatok!$A:$CN,AX$320,FALSE))-6),'csapat-ranglista'!$A:$FP,AX$321,FALSE)/8,VLOOKUP(VLOOKUP($A23,csapatok!$A:$CN,AX$320,FALSE),'csapat-ranglista'!$A:$FP,AX$321,FALSE)/4),0)</f>
        <v>0</v>
      </c>
      <c r="AY23" s="223">
        <f>IFERROR(IF(RIGHT(VLOOKUP($A23,csapatok!$A:$NN,AY$320,FALSE),5)="Csere",VLOOKUP(LEFT(VLOOKUP($A23,csapatok!$A:$NN,AY$320,FALSE),LEN(VLOOKUP($A23,csapatok!$A:$NN,AY$320,FALSE))-6),'csapat-ranglista'!$A:$FP,AY$321,FALSE)/8,VLOOKUP(VLOOKUP($A23,csapatok!$A:$NN,AY$320,FALSE),'csapat-ranglista'!$A:$FP,AY$321,FALSE)/4),0)</f>
        <v>0</v>
      </c>
      <c r="AZ23" s="223">
        <f>IFERROR(IF(RIGHT(VLOOKUP($A23,csapatok!$A:$NN,AZ$320,FALSE),5)="Csere",VLOOKUP(LEFT(VLOOKUP($A23,csapatok!$A:$NN,AZ$320,FALSE),LEN(VLOOKUP($A23,csapatok!$A:$NN,AZ$320,FALSE))-6),'csapat-ranglista'!$A:$FP,AZ$321,FALSE)/8,VLOOKUP(VLOOKUP($A23,csapatok!$A:$NN,AZ$320,FALSE),'csapat-ranglista'!$A:$FP,AZ$321,FALSE)/4),0)</f>
        <v>0</v>
      </c>
      <c r="BA23" s="223">
        <f>IFERROR(IF(RIGHT(VLOOKUP($A23,csapatok!$A:$NN,BA$320,FALSE),5)="Csere",VLOOKUP(LEFT(VLOOKUP($A23,csapatok!$A:$NN,BA$320,FALSE),LEN(VLOOKUP($A23,csapatok!$A:$NN,BA$320,FALSE))-6),'csapat-ranglista'!$A:$FP,BA$321,FALSE)/8,VLOOKUP(VLOOKUP($A23,csapatok!$A:$NN,BA$320,FALSE),'csapat-ranglista'!$A:$FP,BA$321,FALSE)/4),0)</f>
        <v>0</v>
      </c>
      <c r="BB23" s="223">
        <f>IFERROR(IF(RIGHT(VLOOKUP($A23,csapatok!$A:$NN,BB$320,FALSE),5)="Csere",VLOOKUP(LEFT(VLOOKUP($A23,csapatok!$A:$NN,BB$320,FALSE),LEN(VLOOKUP($A23,csapatok!$A:$NN,BB$320,FALSE))-6),'csapat-ranglista'!$A:$FP,BB$321,FALSE)/8,VLOOKUP(VLOOKUP($A23,csapatok!$A:$NN,BB$320,FALSE),'csapat-ranglista'!$A:$FP,BB$321,FALSE)/4),0)</f>
        <v>0</v>
      </c>
      <c r="BC23" s="224">
        <f>versenyek!$ES$11*IFERROR(VLOOKUP(VLOOKUP($A23,versenyek!ER:ET,3,FALSE),szabalyok!$A$16:$B$23,2,FALSE)/4,0)</f>
        <v>0</v>
      </c>
      <c r="BD23" s="224">
        <f>versenyek!$EV$11*IFERROR(VLOOKUP(VLOOKUP($A23,versenyek!EU:EW,3,FALSE),szabalyok!$A$16:$B$23,2,FALSE)/4,0)</f>
        <v>0</v>
      </c>
      <c r="BE23" s="223">
        <f>IFERROR(IF(RIGHT(VLOOKUP($A23,csapatok!$A:$NN,BE$320,FALSE),5)="Csere",VLOOKUP(LEFT(VLOOKUP($A23,csapatok!$A:$NN,BE$320,FALSE),LEN(VLOOKUP($A23,csapatok!$A:$NN,BE$320,FALSE))-6),'csapat-ranglista'!$A:$FP,BE$321,FALSE)/8,VLOOKUP(VLOOKUP($A23,csapatok!$A:$NN,BE$320,FALSE),'csapat-ranglista'!$A:$FP,BE$321,FALSE)/4),0)</f>
        <v>17.1795056241357</v>
      </c>
      <c r="BF23" s="223">
        <f>IFERROR(IF(RIGHT(VLOOKUP($A23,csapatok!$A:$NN,BF$320,FALSE),5)="Csere",VLOOKUP(LEFT(VLOOKUP($A23,csapatok!$A:$NN,BF$320,FALSE),LEN(VLOOKUP($A23,csapatok!$A:$NN,BF$320,FALSE))-6),'csapat-ranglista'!$A:$FP,BF$321,FALSE)/8,VLOOKUP(VLOOKUP($A23,csapatok!$A:$NN,BF$320,FALSE),'csapat-ranglista'!$A:$FP,BF$321,FALSE)/4),0)</f>
        <v>0</v>
      </c>
      <c r="BG23" s="223">
        <f>IFERROR(IF(RIGHT(VLOOKUP($A23,csapatok!$A:$NN,BG$320,FALSE),5)="Csere",VLOOKUP(LEFT(VLOOKUP($A23,csapatok!$A:$NN,BG$320,FALSE),LEN(VLOOKUP($A23,csapatok!$A:$NN,BG$320,FALSE))-6),'csapat-ranglista'!$A:$FP,BG$321,FALSE)/8,VLOOKUP(VLOOKUP($A23,csapatok!$A:$NN,BG$320,FALSE),'csapat-ranglista'!$A:$FP,BG$321,FALSE)/4),0)</f>
        <v>0</v>
      </c>
      <c r="BH23" s="223">
        <f>IFERROR(IF(RIGHT(VLOOKUP($A23,csapatok!$A:$NN,BH$320,FALSE),5)="Csere",VLOOKUP(LEFT(VLOOKUP($A23,csapatok!$A:$NN,BH$320,FALSE),LEN(VLOOKUP($A23,csapatok!$A:$NN,BH$320,FALSE))-6),'csapat-ranglista'!$A:$FP,BH$321,FALSE)/8,VLOOKUP(VLOOKUP($A23,csapatok!$A:$NN,BH$320,FALSE),'csapat-ranglista'!$A:$FP,BH$321,FALSE)/4),0)</f>
        <v>7.4647779767079676</v>
      </c>
      <c r="BI23" s="223">
        <f>IFERROR(IF(RIGHT(VLOOKUP($A23,csapatok!$A:$NN,BI$320,FALSE),5)="Csere",VLOOKUP(LEFT(VLOOKUP($A23,csapatok!$A:$NN,BI$320,FALSE),LEN(VLOOKUP($A23,csapatok!$A:$NN,BI$320,FALSE))-6),'csapat-ranglista'!$A:$FP,BI$321,FALSE)/8,VLOOKUP(VLOOKUP($A23,csapatok!$A:$NN,BI$320,FALSE),'csapat-ranglista'!$A:$FP,BI$321,FALSE)/4),0)</f>
        <v>0</v>
      </c>
      <c r="BJ23" s="223">
        <f>IFERROR(IF(RIGHT(VLOOKUP($A23,csapatok!$A:$NN,BJ$320,FALSE),5)="Csere",VLOOKUP(LEFT(VLOOKUP($A23,csapatok!$A:$NN,BJ$320,FALSE),LEN(VLOOKUP($A23,csapatok!$A:$NN,BJ$320,FALSE))-6),'csapat-ranglista'!$A:$FP,BJ$321,FALSE)/8,VLOOKUP(VLOOKUP($A23,csapatok!$A:$NN,BJ$320,FALSE),'csapat-ranglista'!$A:$FP,BJ$321,FALSE)/4),0)</f>
        <v>0</v>
      </c>
      <c r="BK23" s="223">
        <f>IFERROR(IF(RIGHT(VLOOKUP($A23,csapatok!$A:$NN,BK$320,FALSE),5)="Csere",VLOOKUP(LEFT(VLOOKUP($A23,csapatok!$A:$NN,BK$320,FALSE),LEN(VLOOKUP($A23,csapatok!$A:$NN,BK$320,FALSE))-6),'csapat-ranglista'!$A:$FP,BK$321,FALSE)/8,VLOOKUP(VLOOKUP($A23,csapatok!$A:$NN,BK$320,FALSE),'csapat-ranglista'!$A:$FP,BK$321,FALSE)/4),0)</f>
        <v>0</v>
      </c>
      <c r="BL23" s="223">
        <f>IFERROR(IF(RIGHT(VLOOKUP($A23,csapatok!$A:$NN,BL$320,FALSE),5)="Csere",VLOOKUP(LEFT(VLOOKUP($A23,csapatok!$A:$NN,BL$320,FALSE),LEN(VLOOKUP($A23,csapatok!$A:$NN,BL$320,FALSE))-6),'csapat-ranglista'!$A:$FP,BL$321,FALSE)/8,VLOOKUP(VLOOKUP($A23,csapatok!$A:$NN,BL$320,FALSE),'csapat-ranglista'!$A:$FP,BL$321,FALSE)/4),0)</f>
        <v>3.8360203227993988</v>
      </c>
      <c r="BM23" s="223">
        <f>IFERROR(IF(RIGHT(VLOOKUP($A23,csapatok!$A:$NN,BM$320,FALSE),5)="Csere",VLOOKUP(LEFT(VLOOKUP($A23,csapatok!$A:$NN,BM$320,FALSE),LEN(VLOOKUP($A23,csapatok!$A:$NN,BM$320,FALSE))-6),'csapat-ranglista'!$A:$FP,BM$321,FALSE)/8,VLOOKUP(VLOOKUP($A23,csapatok!$A:$NN,BM$320,FALSE),'csapat-ranglista'!$A:$FP,BM$321,FALSE)/4),0)</f>
        <v>0</v>
      </c>
      <c r="BN23" s="223">
        <f>IFERROR(IF(RIGHT(VLOOKUP($A23,csapatok!$A:$NN,BN$320,FALSE),5)="Csere",VLOOKUP(LEFT(VLOOKUP($A23,csapatok!$A:$NN,BN$320,FALSE),LEN(VLOOKUP($A23,csapatok!$A:$NN,BN$320,FALSE))-6),'csapat-ranglista'!$A:$FP,BN$321,FALSE)/8,VLOOKUP(VLOOKUP($A23,csapatok!$A:$NN,BN$320,FALSE),'csapat-ranglista'!$A:$FP,BN$321,FALSE)/4),0)</f>
        <v>0</v>
      </c>
      <c r="BO23" s="223">
        <f>IFERROR(IF(RIGHT(VLOOKUP($A23,csapatok!$A:$NN,BO$320,FALSE),5)="Csere",VLOOKUP(LEFT(VLOOKUP($A23,csapatok!$A:$NN,BO$320,FALSE),LEN(VLOOKUP($A23,csapatok!$A:$NN,BO$320,FALSE))-6),'csapat-ranglista'!$A:$FP,BO$321,FALSE)/8,VLOOKUP(VLOOKUP($A23,csapatok!$A:$NN,BO$320,FALSE),'csapat-ranglista'!$A:$FP,BO$321,FALSE)/4),0)</f>
        <v>0</v>
      </c>
      <c r="BP23" s="223">
        <f>IFERROR(IF(RIGHT(VLOOKUP($A23,csapatok!$A:$NN,BP$320,FALSE),5)="Csere",VLOOKUP(LEFT(VLOOKUP($A23,csapatok!$A:$NN,BP$320,FALSE),LEN(VLOOKUP($A23,csapatok!$A:$NN,BP$320,FALSE))-6),'csapat-ranglista'!$A:$FP,BP$321,FALSE)/8,VLOOKUP(VLOOKUP($A23,csapatok!$A:$NN,BP$320,FALSE),'csapat-ranglista'!$A:$FP,BP$321,FALSE)/4),0)</f>
        <v>0</v>
      </c>
      <c r="BQ23" s="223">
        <f>IFERROR(IF(RIGHT(VLOOKUP($A23,csapatok!$A:$NN,BQ$320,FALSE),5)="Csere",VLOOKUP(LEFT(VLOOKUP($A23,csapatok!$A:$NN,BQ$320,FALSE),LEN(VLOOKUP($A23,csapatok!$A:$NN,BQ$320,FALSE))-6),'csapat-ranglista'!$A:$FP,BQ$321,FALSE)/8,VLOOKUP(VLOOKUP($A23,csapatok!$A:$NN,BQ$320,FALSE),'csapat-ranglista'!$A:$FP,BQ$321,FALSE)/4),0)</f>
        <v>0</v>
      </c>
      <c r="BR23" s="223">
        <f>IFERROR(IF(RIGHT(VLOOKUP($A23,csapatok!$A:$NN,BR$320,FALSE),5)="Csere",VLOOKUP(LEFT(VLOOKUP($A23,csapatok!$A:$NN,BR$320,FALSE),LEN(VLOOKUP($A23,csapatok!$A:$NN,BR$320,FALSE))-6),'csapat-ranglista'!$A:$FP,BR$321,FALSE)/8,VLOOKUP(VLOOKUP($A23,csapatok!$A:$NN,BR$320,FALSE),'csapat-ranglista'!$A:$FP,BR$321,FALSE)/4),0)</f>
        <v>0</v>
      </c>
      <c r="BS23" s="223">
        <f>IFERROR(IF(RIGHT(VLOOKUP($A23,csapatok!$A:$NN,BS$320,FALSE),5)="Csere",VLOOKUP(LEFT(VLOOKUP($A23,csapatok!$A:$NN,BS$320,FALSE),LEN(VLOOKUP($A23,csapatok!$A:$NN,BS$320,FALSE))-6),'csapat-ranglista'!$A:$FP,BS$321,FALSE)/8,VLOOKUP(VLOOKUP($A23,csapatok!$A:$NN,BS$320,FALSE),'csapat-ranglista'!$A:$FP,BS$321,FALSE)/4),0)</f>
        <v>0</v>
      </c>
      <c r="BT23" s="223">
        <f>IFERROR(IF(RIGHT(VLOOKUP($A23,csapatok!$A:$NN,BT$320,FALSE),5)="Csere",VLOOKUP(LEFT(VLOOKUP($A23,csapatok!$A:$NN,BT$320,FALSE),LEN(VLOOKUP($A23,csapatok!$A:$NN,BT$320,FALSE))-6),'csapat-ranglista'!$A:$FP,BT$321,FALSE)/8,VLOOKUP(VLOOKUP($A23,csapatok!$A:$NN,BT$320,FALSE),'csapat-ranglista'!$A:$FP,BT$321,FALSE)/4),0)</f>
        <v>0</v>
      </c>
      <c r="BU23" s="223">
        <f>IFERROR(IF(RIGHT(VLOOKUP($A23,csapatok!$A:$NN,BU$320,FALSE),5)="Csere",VLOOKUP(LEFT(VLOOKUP($A23,csapatok!$A:$NN,BU$320,FALSE),LEN(VLOOKUP($A23,csapatok!$A:$NN,BU$320,FALSE))-6),'csapat-ranglista'!$A:$FP,BU$321,FALSE)/8,VLOOKUP(VLOOKUP($A23,csapatok!$A:$NN,BU$320,FALSE),'csapat-ranglista'!$A:$FP,BU$321,FALSE)/4),0)</f>
        <v>0</v>
      </c>
      <c r="BV23" s="223">
        <f>IFERROR(IF(RIGHT(VLOOKUP($A23,csapatok!$A:$NN,BV$320,FALSE),5)="Csere",VLOOKUP(LEFT(VLOOKUP($A23,csapatok!$A:$NN,BV$320,FALSE),LEN(VLOOKUP($A23,csapatok!$A:$NN,BV$320,FALSE))-6),'csapat-ranglista'!$A:$FP,BV$321,FALSE)/8,VLOOKUP(VLOOKUP($A23,csapatok!$A:$NN,BV$320,FALSE),'csapat-ranglista'!$A:$FP,BV$321,FALSE)/4),0)</f>
        <v>0</v>
      </c>
      <c r="BW23" s="223">
        <f>IFERROR(IF(RIGHT(VLOOKUP($A23,csapatok!$A:$NN,BW$320,FALSE),5)="Csere",VLOOKUP(LEFT(VLOOKUP($A23,csapatok!$A:$NN,BW$320,FALSE),LEN(VLOOKUP($A23,csapatok!$A:$NN,BW$320,FALSE))-6),'csapat-ranglista'!$A:$FP,BW$321,FALSE)/8,VLOOKUP(VLOOKUP($A23,csapatok!$A:$NN,BW$320,FALSE),'csapat-ranglista'!$A:$FP,BW$321,FALSE)/4),0)</f>
        <v>0</v>
      </c>
      <c r="BX23" s="223">
        <f>IFERROR(IF(RIGHT(VLOOKUP($A23,csapatok!$A:$NN,BX$320,FALSE),5)="Csere",VLOOKUP(LEFT(VLOOKUP($A23,csapatok!$A:$NN,BX$320,FALSE),LEN(VLOOKUP($A23,csapatok!$A:$NN,BX$320,FALSE))-6),'csapat-ranglista'!$A:$FP,BX$321,FALSE)/8,VLOOKUP(VLOOKUP($A23,csapatok!$A:$NN,BX$320,FALSE),'csapat-ranglista'!$A:$FP,BX$321,FALSE)/4),0)</f>
        <v>0</v>
      </c>
      <c r="BY23" s="223">
        <f>IFERROR(IF(RIGHT(VLOOKUP($A23,csapatok!$A:$NN,BY$320,FALSE),5)="Csere",VLOOKUP(LEFT(VLOOKUP($A23,csapatok!$A:$NN,BY$320,FALSE),LEN(VLOOKUP($A23,csapatok!$A:$NN,BY$320,FALSE))-6),'csapat-ranglista'!$A:$FP,BY$321,FALSE)/8,VLOOKUP(VLOOKUP($A23,csapatok!$A:$NN,BY$320,FALSE),'csapat-ranglista'!$A:$FP,BY$321,FALSE)/4),0)</f>
        <v>51.971324585161717</v>
      </c>
      <c r="BZ23" s="223">
        <f>IFERROR(IF(RIGHT(VLOOKUP($A23,csapatok!$A:$NN,BZ$320,FALSE),5)="Csere",VLOOKUP(LEFT(VLOOKUP($A23,csapatok!$A:$NN,BZ$320,FALSE),LEN(VLOOKUP($A23,csapatok!$A:$NN,BZ$320,FALSE))-6),'csapat-ranglista'!$A:$FP,BZ$321,FALSE)/8,VLOOKUP(VLOOKUP($A23,csapatok!$A:$NN,BZ$320,FALSE),'csapat-ranglista'!$A:$FP,BZ$321,FALSE)/4),0)</f>
        <v>0</v>
      </c>
      <c r="CA23" s="223">
        <f>IFERROR(IF(RIGHT(VLOOKUP($A23,csapatok!$A:$NN,CA$320,FALSE),5)="Csere",VLOOKUP(LEFT(VLOOKUP($A23,csapatok!$A:$NN,CA$320,FALSE),LEN(VLOOKUP($A23,csapatok!$A:$NN,CA$320,FALSE))-6),'csapat-ranglista'!$A:$FP,CA$321,FALSE)/8,VLOOKUP(VLOOKUP($A23,csapatok!$A:$NN,CA$320,FALSE),'csapat-ranglista'!$A:$FP,CA$321,FALSE)/4),0)</f>
        <v>0</v>
      </c>
      <c r="CB23" s="223">
        <f>IFERROR(IF(RIGHT(VLOOKUP($A23,csapatok!$A:$NN,CB$320,FALSE),5)="Csere",VLOOKUP(LEFT(VLOOKUP($A23,csapatok!$A:$NN,CB$320,FALSE),LEN(VLOOKUP($A23,csapatok!$A:$NN,CB$320,FALSE))-6),'csapat-ranglista'!$A:$FP,CB$321,FALSE)/8,VLOOKUP(VLOOKUP($A23,csapatok!$A:$NN,CB$320,FALSE),'csapat-ranglista'!$A:$FP,CB$321,FALSE)/4),0)</f>
        <v>0</v>
      </c>
      <c r="CC23" s="223">
        <f>IFERROR(IF(RIGHT(VLOOKUP($A23,csapatok!$A:$NN,CC$320,FALSE),5)="Csere",VLOOKUP(LEFT(VLOOKUP($A23,csapatok!$A:$NN,CC$320,FALSE),LEN(VLOOKUP($A23,csapatok!$A:$NN,CC$320,FALSE))-6),'csapat-ranglista'!$A:$FP,CC$321,FALSE)/8,VLOOKUP(VLOOKUP($A23,csapatok!$A:$NN,CC$320,FALSE),'csapat-ranglista'!$A:$FP,CC$321,FALSE)/4),0)</f>
        <v>0</v>
      </c>
      <c r="CD23" s="223">
        <f>IFERROR(IF(RIGHT(VLOOKUP($A23,csapatok!$A:$NN,CD$320,FALSE),5)="Csere",VLOOKUP(LEFT(VLOOKUP($A23,csapatok!$A:$NN,CD$320,FALSE),LEN(VLOOKUP($A23,csapatok!$A:$NN,CD$320,FALSE))-6),'csapat-ranglista'!$A:$FP,CD$321,FALSE)/8,VLOOKUP(VLOOKUP($A23,csapatok!$A:$NN,CD$320,FALSE),'csapat-ranglista'!$A:$FP,CD$321,FALSE)/4),0)</f>
        <v>0</v>
      </c>
      <c r="CE23" s="223">
        <f>IFERROR(IF(RIGHT(VLOOKUP($A23,csapatok!$A:$NN,CE$320,FALSE),5)="Csere",VLOOKUP(LEFT(VLOOKUP($A23,csapatok!$A:$NN,CE$320,FALSE),LEN(VLOOKUP($A23,csapatok!$A:$NN,CE$320,FALSE))-6),'csapat-ranglista'!$A:$FP,CE$321,FALSE)/8,VLOOKUP(VLOOKUP($A23,csapatok!$A:$NN,CE$320,FALSE),'csapat-ranglista'!$A:$FP,CE$321,FALSE)/4),0)</f>
        <v>0</v>
      </c>
      <c r="CF23" s="223">
        <f>IFERROR(IF(RIGHT(VLOOKUP($A23,csapatok!$A:$NN,CF$320,FALSE),5)="Csere",VLOOKUP(LEFT(VLOOKUP($A23,csapatok!$A:$NN,CF$320,FALSE),LEN(VLOOKUP($A23,csapatok!$A:$NN,CF$320,FALSE))-6),'csapat-ranglista'!$A:$FP,CF$321,FALSE)/8,VLOOKUP(VLOOKUP($A23,csapatok!$A:$NN,CF$320,FALSE),'csapat-ranglista'!$A:$FP,CF$321,FALSE)/4),0)</f>
        <v>0</v>
      </c>
      <c r="CG23" s="223">
        <f>IFERROR(IF(RIGHT(VLOOKUP($A23,csapatok!$A:$NN,CG$320,FALSE),5)="Csere",VLOOKUP(LEFT(VLOOKUP($A23,csapatok!$A:$NN,CG$320,FALSE),LEN(VLOOKUP($A23,csapatok!$A:$NN,CG$320,FALSE))-6),'csapat-ranglista'!$A:$FP,CG$321,FALSE)/8,VLOOKUP(VLOOKUP($A23,csapatok!$A:$NN,CG$320,FALSE),'csapat-ranglista'!$A:$FP,CG$321,FALSE)/4),0)</f>
        <v>0</v>
      </c>
      <c r="CH23" s="223">
        <f>IFERROR(IF(RIGHT(VLOOKUP($A23,csapatok!$A:$NN,CH$320,FALSE),5)="Csere",VLOOKUP(LEFT(VLOOKUP($A23,csapatok!$A:$NN,CH$320,FALSE),LEN(VLOOKUP($A23,csapatok!$A:$NN,CH$320,FALSE))-6),'csapat-ranglista'!$A:$FP,CH$321,FALSE)/8,VLOOKUP(VLOOKUP($A23,csapatok!$A:$NN,CH$320,FALSE),'csapat-ranglista'!$A:$FP,CH$321,FALSE)/4),0)</f>
        <v>0</v>
      </c>
      <c r="CI23" s="223">
        <f>IFERROR(IF(RIGHT(VLOOKUP($A23,csapatok!$A:$NN,CI$320,FALSE),5)="Csere",VLOOKUP(LEFT(VLOOKUP($A23,csapatok!$A:$NN,CI$320,FALSE),LEN(VLOOKUP($A23,csapatok!$A:$NN,CI$320,FALSE))-6),'csapat-ranglista'!$A:$FP,CI$321,FALSE)/8,VLOOKUP(VLOOKUP($A23,csapatok!$A:$NN,CI$320,FALSE),'csapat-ranglista'!$A:$FP,CI$321,FALSE)/4),0)</f>
        <v>0</v>
      </c>
      <c r="CJ23" s="224">
        <f>versenyek!$IQ$11*IFERROR(VLOOKUP(VLOOKUP($A23,versenyek!IP:IR,3,FALSE),szabalyok!$A$16:$B$23,2,FALSE)/4,0)</f>
        <v>0</v>
      </c>
      <c r="CK23" s="224">
        <f>versenyek!$IT$11*IFERROR(VLOOKUP(VLOOKUP($A23,versenyek!IS:IU,3,FALSE),szabalyok!$A$16:$B$23,2,FALSE)/4,0)</f>
        <v>0</v>
      </c>
      <c r="CL23" s="223">
        <f>IFERROR(IF(RIGHT(VLOOKUP($A23,csapatok!$A:$NN,CL$320,FALSE),5)="Csere",VLOOKUP(LEFT(VLOOKUP($A23,csapatok!$A:$NN,CL$320,FALSE),LEN(VLOOKUP($A23,csapatok!$A:$NN,CL$320,FALSE))-6),'csapat-ranglista'!$A:$FP,CL$321,FALSE)/8,VLOOKUP(VLOOKUP($A23,csapatok!$A:$NN,CL$320,FALSE),'csapat-ranglista'!$A:$FP,CL$321,FALSE)/4),0)</f>
        <v>0</v>
      </c>
      <c r="CM23" s="223">
        <f>IFERROR(IF(RIGHT(VLOOKUP($A23,csapatok!$A:$NN,CM$320,FALSE),5)="Csere",VLOOKUP(LEFT(VLOOKUP($A23,csapatok!$A:$NN,CM$320,FALSE),LEN(VLOOKUP($A23,csapatok!$A:$NN,CM$320,FALSE))-6),'csapat-ranglista'!$A:$FP,CM$321,FALSE)/8,VLOOKUP(VLOOKUP($A23,csapatok!$A:$NN,CM$320,FALSE),'csapat-ranglista'!$A:$FP,CM$321,FALSE)/4),0)</f>
        <v>0</v>
      </c>
      <c r="CN23" s="223">
        <f>IFERROR(IF(RIGHT(VLOOKUP($A23,csapatok!$A:$NN,CN$320,FALSE),5)="Csere",VLOOKUP(LEFT(VLOOKUP($A23,csapatok!$A:$NN,CN$320,FALSE),LEN(VLOOKUP($A23,csapatok!$A:$NN,CN$320,FALSE))-6),'csapat-ranglista'!$A:$FP,CN$321,FALSE)/8,VLOOKUP(VLOOKUP($A23,csapatok!$A:$NN,CN$320,FALSE),'csapat-ranglista'!$A:$FP,CN$321,FALSE)/4),0)</f>
        <v>0</v>
      </c>
      <c r="CO23" s="223">
        <f>IFERROR(IF(RIGHT(VLOOKUP($A23,csapatok!$A:$NN,CO$320,FALSE),5)="Csere",VLOOKUP(LEFT(VLOOKUP($A23,csapatok!$A:$NN,CO$320,FALSE),LEN(VLOOKUP($A23,csapatok!$A:$NN,CO$320,FALSE))-6),'csapat-ranglista'!$A:$FP,CO$321,FALSE)/8,VLOOKUP(VLOOKUP($A23,csapatok!$A:$NN,CO$320,FALSE),'csapat-ranglista'!$A:$FP,CO$321,FALSE)/4),0)</f>
        <v>0</v>
      </c>
      <c r="CP23" s="223">
        <f>IFERROR(IF(RIGHT(VLOOKUP($A23,csapatok!$A:$NN,CP$320,FALSE),5)="Csere",VLOOKUP(LEFT(VLOOKUP($A23,csapatok!$A:$NN,CP$320,FALSE),LEN(VLOOKUP($A23,csapatok!$A:$NN,CP$320,FALSE))-6),'csapat-ranglista'!$A:$FP,CP$321,FALSE)/8,VLOOKUP(VLOOKUP($A23,csapatok!$A:$NN,CP$320,FALSE),'csapat-ranglista'!$A:$FP,CP$321,FALSE)/4),0)</f>
        <v>0</v>
      </c>
      <c r="CQ23" s="223">
        <f>IFERROR(IF(RIGHT(VLOOKUP($A23,csapatok!$A:$NN,CQ$320,FALSE),5)="Csere",VLOOKUP(LEFT(VLOOKUP($A23,csapatok!$A:$NN,CQ$320,FALSE),LEN(VLOOKUP($A23,csapatok!$A:$NN,CQ$320,FALSE))-6),'csapat-ranglista'!$A:$FP,CQ$321,FALSE)/8,VLOOKUP(VLOOKUP($A23,csapatok!$A:$NN,CQ$320,FALSE),'csapat-ranglista'!$A:$FP,CQ$321,FALSE)/4),0)</f>
        <v>23.874301171271657</v>
      </c>
      <c r="CR23" s="223">
        <f>IFERROR(IF(RIGHT(VLOOKUP($A23,csapatok!$A:$NN,CR$320,FALSE),5)="Csere",VLOOKUP(LEFT(VLOOKUP($A23,csapatok!$A:$NN,CR$320,FALSE),LEN(VLOOKUP($A23,csapatok!$A:$NN,CR$320,FALSE))-6),'csapat-ranglista'!$A:$FP,CR$321,FALSE)/8,VLOOKUP(VLOOKUP($A23,csapatok!$A:$NN,CR$320,FALSE),'csapat-ranglista'!$A:$FP,CR$321,FALSE)/4),0)</f>
        <v>0</v>
      </c>
      <c r="CS23" s="223">
        <f>IFERROR(IF(RIGHT(VLOOKUP($A23,csapatok!$A:$NN,CS$320,FALSE),5)="Csere",VLOOKUP(LEFT(VLOOKUP($A23,csapatok!$A:$NN,CS$320,FALSE),LEN(VLOOKUP($A23,csapatok!$A:$NN,CS$320,FALSE))-6),'csapat-ranglista'!$A:$FP,CS$321,FALSE)/8,VLOOKUP(VLOOKUP($A23,csapatok!$A:$NN,CS$320,FALSE),'csapat-ranglista'!$A:$FP,CS$321,FALSE)/4),0)</f>
        <v>12.58335036726195</v>
      </c>
      <c r="CT23" s="223">
        <f>IFERROR(IF(RIGHT(VLOOKUP($A23,csapatok!$A:$NN,CT$320,FALSE),5)="Csere",VLOOKUP(LEFT(VLOOKUP($A23,csapatok!$A:$NN,CT$320,FALSE),LEN(VLOOKUP($A23,csapatok!$A:$NN,CT$320,FALSE))-6),'csapat-ranglista'!$A:$FP,CT$321,FALSE)/8,VLOOKUP(VLOOKUP($A23,csapatok!$A:$NN,CT$320,FALSE),'csapat-ranglista'!$A:$FP,CT$321,FALSE)/4),0)</f>
        <v>0</v>
      </c>
      <c r="CU23" s="223">
        <f>IFERROR(IF(RIGHT(VLOOKUP($A23,csapatok!$A:$NN,CU$320,FALSE),5)="Csere",VLOOKUP(LEFT(VLOOKUP($A23,csapatok!$A:$NN,CU$320,FALSE),LEN(VLOOKUP($A23,csapatok!$A:$NN,CU$320,FALSE))-6),'csapat-ranglista'!$A:$FP,CU$321,FALSE)/8,VLOOKUP(VLOOKUP($A23,csapatok!$A:$NN,CU$320,FALSE),'csapat-ranglista'!$A:$FP,CU$321,FALSE)/4),0)</f>
        <v>0</v>
      </c>
      <c r="CV23" s="223">
        <f>IFERROR(IF(RIGHT(VLOOKUP($A23,csapatok!$A:$NN,CV$320,FALSE),5)="Csere",VLOOKUP(LEFT(VLOOKUP($A23,csapatok!$A:$NN,CV$320,FALSE),LEN(VLOOKUP($A23,csapatok!$A:$NN,CV$320,FALSE))-6),'csapat-ranglista'!$A:$FP,CV$321,FALSE)/8,VLOOKUP(VLOOKUP($A23,csapatok!$A:$NN,CV$320,FALSE),'csapat-ranglista'!$A:$FP,CV$321,FALSE)/4),0)</f>
        <v>0</v>
      </c>
      <c r="CW23" s="223">
        <f>IFERROR(IF(RIGHT(VLOOKUP($A23,csapatok!$A:$NN,CW$320,FALSE),5)="Csere",VLOOKUP(LEFT(VLOOKUP($A23,csapatok!$A:$NN,CW$320,FALSE),LEN(VLOOKUP($A23,csapatok!$A:$NN,CW$320,FALSE))-6),'csapat-ranglista'!$A:$FP,CW$321,FALSE)/8,VLOOKUP(VLOOKUP($A23,csapatok!$A:$NN,CW$320,FALSE),'csapat-ranglista'!$A:$FP,CW$321,FALSE)/4),0)</f>
        <v>0</v>
      </c>
      <c r="CX23" s="223">
        <f>IFERROR(IF(RIGHT(VLOOKUP($A23,csapatok!$A:$NN,CX$320,FALSE),5)="Csere",VLOOKUP(LEFT(VLOOKUP($A23,csapatok!$A:$NN,CX$320,FALSE),LEN(VLOOKUP($A23,csapatok!$A:$NN,CX$320,FALSE))-6),'csapat-ranglista'!$A:$FP,CX$321,FALSE)/8,VLOOKUP(VLOOKUP($A23,csapatok!$A:$NN,CX$320,FALSE),'csapat-ranglista'!$A:$FP,CX$321,FALSE)/4),0)</f>
        <v>0</v>
      </c>
      <c r="CY23" s="223">
        <f>IFERROR(IF(RIGHT(VLOOKUP($A23,csapatok!$A:$NN,CY$320,FALSE),5)="Csere",VLOOKUP(LEFT(VLOOKUP($A23,csapatok!$A:$NN,CY$320,FALSE),LEN(VLOOKUP($A23,csapatok!$A:$NN,CY$320,FALSE))-6),'csapat-ranglista'!$A:$FP,CY$321,FALSE)/8,VLOOKUP(VLOOKUP($A23,csapatok!$A:$NN,CY$320,FALSE),'csapat-ranglista'!$A:$FP,CY$321,FALSE)/4),0)</f>
        <v>0</v>
      </c>
      <c r="CZ23" s="223">
        <f>IFERROR(IF(RIGHT(VLOOKUP($A23,csapatok!$A:$NN,CZ$320,FALSE),5)="Csere",VLOOKUP(LEFT(VLOOKUP($A23,csapatok!$A:$NN,CZ$320,FALSE),LEN(VLOOKUP($A23,csapatok!$A:$NN,CZ$320,FALSE))-6),'csapat-ranglista'!$A:$FP,CZ$321,FALSE)/8,VLOOKUP(VLOOKUP($A23,csapatok!$A:$NN,CZ$320,FALSE),'csapat-ranglista'!$A:$FP,CZ$321,FALSE)/4),0)</f>
        <v>0</v>
      </c>
      <c r="DA23" s="223">
        <f>IFERROR(IF(RIGHT(VLOOKUP($A23,csapatok!$A:$NN,DA$320,FALSE),5)="Csere",VLOOKUP(LEFT(VLOOKUP($A23,csapatok!$A:$NN,DA$320,FALSE),LEN(VLOOKUP($A23,csapatok!$A:$NN,DA$320,FALSE))-6),'csapat-ranglista'!$A:$FP,DA$321,FALSE)/8,VLOOKUP(VLOOKUP($A23,csapatok!$A:$NN,DA$320,FALSE),'csapat-ranglista'!$A:$FP,DA$321,FALSE)/4),0)</f>
        <v>0</v>
      </c>
      <c r="DB23" s="223">
        <f>IFERROR(IF(RIGHT(VLOOKUP($A23,csapatok!$A:$NN,DB$320,FALSE),5)="Csere",VLOOKUP(LEFT(VLOOKUP($A23,csapatok!$A:$NN,DB$320,FALSE),LEN(VLOOKUP($A23,csapatok!$A:$NN,DB$320,FALSE))-6),'csapat-ranglista'!$A:$FP,DB$321,FALSE)/8,VLOOKUP(VLOOKUP($A23,csapatok!$A:$NN,DB$320,FALSE),'csapat-ranglista'!$A:$FP,DB$321,FALSE)/4),0)</f>
        <v>0</v>
      </c>
      <c r="DC23" s="223">
        <f>IFERROR(IF(RIGHT(VLOOKUP($A23,csapatok!$A:$NN,DC$320,FALSE),5)="Csere",VLOOKUP(LEFT(VLOOKUP($A23,csapatok!$A:$NN,DC$320,FALSE),LEN(VLOOKUP($A23,csapatok!$A:$NN,DC$320,FALSE))-6),'csapat-ranglista'!$A:$FP,DC$321,FALSE)/8,VLOOKUP(VLOOKUP($A23,csapatok!$A:$NN,DC$320,FALSE),'csapat-ranglista'!$A:$FP,DC$321,FALSE)/4),0)</f>
        <v>0</v>
      </c>
      <c r="DD23" s="223">
        <f>IFERROR(IF(RIGHT(VLOOKUP($A23,csapatok!$A:$NN,DD$320,FALSE),5)="Csere",VLOOKUP(LEFT(VLOOKUP($A23,csapatok!$A:$NN,DD$320,FALSE),LEN(VLOOKUP($A23,csapatok!$A:$NN,DD$320,FALSE))-6),'csapat-ranglista'!$A:$FP,DD$321,FALSE)/8,VLOOKUP(VLOOKUP($A23,csapatok!$A:$NN,DD$320,FALSE),'csapat-ranglista'!$A:$FP,DD$321,FALSE)/4),0)</f>
        <v>0</v>
      </c>
      <c r="DE23" s="223">
        <f>IFERROR(IF(RIGHT(VLOOKUP($A23,csapatok!$A:$NN,DE$320,FALSE),5)="Csere",VLOOKUP(LEFT(VLOOKUP($A23,csapatok!$A:$NN,DE$320,FALSE),LEN(VLOOKUP($A23,csapatok!$A:$NN,DE$320,FALSE))-6),'csapat-ranglista'!$A:$FP,DE$321,FALSE)/8,VLOOKUP(VLOOKUP($A23,csapatok!$A:$NN,DE$320,FALSE),'csapat-ranglista'!$A:$FP,DE$321,FALSE)/4),0)</f>
        <v>0</v>
      </c>
      <c r="DF23" s="223">
        <f>IFERROR(IF(RIGHT(VLOOKUP($A23,csapatok!$A:$NN,DF$320,FALSE),5)="Csere",VLOOKUP(LEFT(VLOOKUP($A23,csapatok!$A:$NN,DF$320,FALSE),LEN(VLOOKUP($A23,csapatok!$A:$NN,DF$320,FALSE))-6),'csapat-ranglista'!$A:$FP,DF$321,FALSE)/8,VLOOKUP(VLOOKUP($A23,csapatok!$A:$NN,DF$320,FALSE),'csapat-ranglista'!$A:$FP,DF$321,FALSE)/4),0)</f>
        <v>0</v>
      </c>
      <c r="DG23" s="223">
        <f>IFERROR(IF(RIGHT(VLOOKUP($A23,csapatok!$A:$NN,DG$320,FALSE),5)="Csere",VLOOKUP(LEFT(VLOOKUP($A23,csapatok!$A:$NN,DG$320,FALSE),LEN(VLOOKUP($A23,csapatok!$A:$NN,DG$320,FALSE))-6),'csapat-ranglista'!$A:$FP,DG$321,FALSE)/8,VLOOKUP(VLOOKUP($A23,csapatok!$A:$NN,DG$320,FALSE),'csapat-ranglista'!$A:$FP,DG$321,FALSE)/4),0)</f>
        <v>0</v>
      </c>
      <c r="DH23" s="223">
        <f>IFERROR(IF(RIGHT(VLOOKUP($A23,csapatok!$A:$NN,DH$320,FALSE),5)="Csere",VLOOKUP(LEFT(VLOOKUP($A23,csapatok!$A:$NN,DH$320,FALSE),LEN(VLOOKUP($A23,csapatok!$A:$NN,DH$320,FALSE))-6),'csapat-ranglista'!$A:$FP,DH$321,FALSE)/8,VLOOKUP(VLOOKUP($A23,csapatok!$A:$NN,DH$320,FALSE),'csapat-ranglista'!$A:$FP,DH$321,FALSE)/4),0)</f>
        <v>0</v>
      </c>
      <c r="DI23" s="223">
        <f>IFERROR(IF(RIGHT(VLOOKUP($A23,csapatok!$A:$NN,DI$320,FALSE),5)="Csere",VLOOKUP(LEFT(VLOOKUP($A23,csapatok!$A:$NN,DI$320,FALSE),LEN(VLOOKUP($A23,csapatok!$A:$NN,DI$320,FALSE))-6),'csapat-ranglista'!$A:$FP,DI$321,FALSE)/8,VLOOKUP(VLOOKUP($A23,csapatok!$A:$NN,DI$320,FALSE),'csapat-ranglista'!$A:$FP,DI$321,FALSE)/4),0)</f>
        <v>0</v>
      </c>
      <c r="DJ23" s="223">
        <f>IFERROR(IF(RIGHT(VLOOKUP($A23,csapatok!$A:$NN,DJ$320,FALSE),5)="Csere",VLOOKUP(LEFT(VLOOKUP($A23,csapatok!$A:$NN,DJ$320,FALSE),LEN(VLOOKUP($A23,csapatok!$A:$NN,DJ$320,FALSE))-6),'csapat-ranglista'!$A:$FP,DJ$321,FALSE)/8,VLOOKUP(VLOOKUP($A23,csapatok!$A:$NN,DJ$320,FALSE),'csapat-ranglista'!$A:$FP,DJ$321,FALSE)/4),0)</f>
        <v>0</v>
      </c>
      <c r="DK23" s="223">
        <f>IFERROR(IF(RIGHT(VLOOKUP($A23,csapatok!$A:$NN,DK$320,FALSE),5)="Csere",VLOOKUP(LEFT(VLOOKUP($A23,csapatok!$A:$NN,DK$320,FALSE),LEN(VLOOKUP($A23,csapatok!$A:$NN,DK$320,FALSE))-6),'csapat-ranglista'!$A:$FP,DK$321,FALSE)/8,VLOOKUP(VLOOKUP($A23,csapatok!$A:$NN,DK$320,FALSE),'csapat-ranglista'!$A:$FP,DK$321,FALSE)/4),0)</f>
        <v>0</v>
      </c>
      <c r="DL23" s="223">
        <f>IFERROR(IF(RIGHT(VLOOKUP($A23,csapatok!$A:$NN,DL$320,FALSE),5)="Csere",VLOOKUP(LEFT(VLOOKUP($A23,csapatok!$A:$NN,DL$320,FALSE),LEN(VLOOKUP($A23,csapatok!$A:$NN,DL$320,FALSE))-6),'csapat-ranglista'!$A:$FP,DL$321,FALSE)/8,VLOOKUP(VLOOKUP($A23,csapatok!$A:$NN,DL$320,FALSE),'csapat-ranglista'!$A:$FP,DL$321,FALSE)/4),0)</f>
        <v>0</v>
      </c>
      <c r="DM23" s="223">
        <f>IFERROR(IF(RIGHT(VLOOKUP($A23,csapatok!$A:$NN,DM$320,FALSE),5)="Csere",VLOOKUP(LEFT(VLOOKUP($A23,csapatok!$A:$NN,DM$320,FALSE),LEN(VLOOKUP($A23,csapatok!$A:$NN,DM$320,FALSE))-6),'csapat-ranglista'!$A:$FP,DM$321,FALSE)/8,VLOOKUP(VLOOKUP($A23,csapatok!$A:$NN,DM$320,FALSE),'csapat-ranglista'!$A:$FP,DM$321,FALSE)/4),0)</f>
        <v>0</v>
      </c>
      <c r="DN23" s="223">
        <f>IFERROR(IF(RIGHT(VLOOKUP($A23,csapatok!$A:$NN,DN$320,FALSE),5)="Csere",VLOOKUP(LEFT(VLOOKUP($A23,csapatok!$A:$NN,DN$320,FALSE),LEN(VLOOKUP($A23,csapatok!$A:$NN,DN$320,FALSE))-6),'csapat-ranglista'!$A:$FP,DN$321,FALSE)/8,VLOOKUP(VLOOKUP($A23,csapatok!$A:$NN,DN$320,FALSE),'csapat-ranglista'!$A:$FP,DN$321,FALSE)/4),0)</f>
        <v>0</v>
      </c>
      <c r="DO23" s="224">
        <f>versenyek!$MF$11*IFERROR(VLOOKUP(VLOOKUP($A23,versenyek!ME:MG,3,FALSE),szabalyok!$A$16:$B$23,2,FALSE)/4,0)</f>
        <v>0</v>
      </c>
      <c r="DP23" s="224">
        <f>versenyek!$MI$11*IFERROR(VLOOKUP(VLOOKUP($A23,versenyek!MH:MJ,3,FALSE),szabalyok!$A$16:$B$23,2,FALSE)/4,0)</f>
        <v>0</v>
      </c>
      <c r="DQ23" s="223">
        <f>IFERROR(IF(RIGHT(VLOOKUP($A23,csapatok!$A:$NN,DQ$320,FALSE),5)="Csere",VLOOKUP(LEFT(VLOOKUP($A23,csapatok!$A:$NN,DQ$320,FALSE),LEN(VLOOKUP($A23,csapatok!$A:$NN,DQ$320,FALSE))-6),'csapat-ranglista'!$A:$FP,DQ$321,FALSE)/8,VLOOKUP(VLOOKUP($A23,csapatok!$A:$NN,DQ$320,FALSE),'csapat-ranglista'!$A:$FP,DQ$321,FALSE)/4),0)</f>
        <v>0</v>
      </c>
      <c r="DR23" s="223">
        <f>IFERROR(IF(RIGHT(VLOOKUP($A23,csapatok!$A:$NN,DR$320,FALSE),5)="Csere",VLOOKUP(LEFT(VLOOKUP($A23,csapatok!$A:$NN,DR$320,FALSE),LEN(VLOOKUP($A23,csapatok!$A:$NN,DR$320,FALSE))-6),'csapat-ranglista'!$A:$FP,DR$321,FALSE)/8,VLOOKUP(VLOOKUP($A23,csapatok!$A:$NN,DR$320,FALSE),'csapat-ranglista'!$A:$FP,DR$321,FALSE)/4),0)</f>
        <v>0</v>
      </c>
      <c r="DS23" s="223">
        <f>IFERROR(IF(RIGHT(VLOOKUP($A23,csapatok!$A:$NN,DS$320,FALSE),5)="Csere",VLOOKUP(LEFT(VLOOKUP($A23,csapatok!$A:$NN,DS$320,FALSE),LEN(VLOOKUP($A23,csapatok!$A:$NN,DS$320,FALSE))-6),'csapat-ranglista'!$A:$FP,DS$321,FALSE)/8,VLOOKUP(VLOOKUP($A23,csapatok!$A:$NN,DS$320,FALSE),'csapat-ranglista'!$A:$FP,DS$321,FALSE)/4),0)</f>
        <v>0</v>
      </c>
      <c r="DT23" s="223">
        <f>IFERROR(IF(RIGHT(VLOOKUP($A23,csapatok!$A:$NN,DT$320,FALSE),5)="Csere",VLOOKUP(LEFT(VLOOKUP($A23,csapatok!$A:$NN,DT$320,FALSE),LEN(VLOOKUP($A23,csapatok!$A:$NN,DT$320,FALSE))-6),'csapat-ranglista'!$A:$FP,DT$321,FALSE)/8,VLOOKUP(VLOOKUP($A23,csapatok!$A:$NN,DT$320,FALSE),'csapat-ranglista'!$A:$FP,DT$321,FALSE)/4),0)</f>
        <v>0</v>
      </c>
      <c r="DU23" s="223">
        <f>IFERROR(IF(RIGHT(VLOOKUP($A23,csapatok!$A:$NN,DU$320,FALSE),5)="Csere",VLOOKUP(LEFT(VLOOKUP($A23,csapatok!$A:$NN,DU$320,FALSE),LEN(VLOOKUP($A23,csapatok!$A:$NN,DU$320,FALSE))-6),'csapat-ranglista'!$A:$FP,DU$321,FALSE)/8,VLOOKUP(VLOOKUP($A23,csapatok!$A:$NN,DU$320,FALSE),'csapat-ranglista'!$A:$FP,DU$321,FALSE)/4),0)</f>
        <v>0</v>
      </c>
      <c r="DV23" s="223">
        <f>IFERROR(IF(RIGHT(VLOOKUP($A23,csapatok!$A:$NN,DV$320,FALSE),5)="Csere",VLOOKUP(LEFT(VLOOKUP($A23,csapatok!$A:$NN,DV$320,FALSE),LEN(VLOOKUP($A23,csapatok!$A:$NN,DV$320,FALSE))-6),'csapat-ranglista'!$A:$FP,DV$321,FALSE)/8,VLOOKUP(VLOOKUP($A23,csapatok!$A:$NN,DV$320,FALSE),'csapat-ranglista'!$A:$FP,DV$321,FALSE)/4),0)</f>
        <v>0</v>
      </c>
      <c r="DW23" s="223">
        <f>IFERROR(IF(RIGHT(VLOOKUP($A23,csapatok!$A:$NN,DW$320,FALSE),5)="Csere",VLOOKUP(LEFT(VLOOKUP($A23,csapatok!$A:$NN,DW$320,FALSE),LEN(VLOOKUP($A23,csapatok!$A:$NN,DW$320,FALSE))-6),'csapat-ranglista'!$A:$FP,DW$321,FALSE)/8,VLOOKUP(VLOOKUP($A23,csapatok!$A:$NN,DW$320,FALSE),'csapat-ranglista'!$A:$FP,DW$321,FALSE)/4),0)</f>
        <v>0</v>
      </c>
      <c r="DX23" s="223">
        <f>IFERROR(IF(RIGHT(VLOOKUP($A23,csapatok!$A:$NN,DX$320,FALSE),5)="Csere",VLOOKUP(LEFT(VLOOKUP($A23,csapatok!$A:$NN,DX$320,FALSE),LEN(VLOOKUP($A23,csapatok!$A:$NN,DX$320,FALSE))-6),'csapat-ranglista'!$A:$FP,DX$321,FALSE)/8,VLOOKUP(VLOOKUP($A23,csapatok!$A:$NN,DX$320,FALSE),'csapat-ranglista'!$A:$FP,DX$321,FALSE)/4),0)</f>
        <v>0</v>
      </c>
      <c r="DY23" s="223">
        <f>IFERROR(IF(RIGHT(VLOOKUP($A23,csapatok!$A:$NN,DY$320,FALSE),5)="Csere",VLOOKUP(LEFT(VLOOKUP($A23,csapatok!$A:$NN,DY$320,FALSE),LEN(VLOOKUP($A23,csapatok!$A:$NN,DY$320,FALSE))-6),'csapat-ranglista'!$A:$FP,DY$321,FALSE)/8,VLOOKUP(VLOOKUP($A23,csapatok!$A:$NN,DY$320,FALSE),'csapat-ranglista'!$A:$FP,DY$321,FALSE)/4),0)</f>
        <v>0</v>
      </c>
      <c r="DZ23" s="223">
        <f>IFERROR(IF(RIGHT(VLOOKUP($A23,csapatok!$A:$NN,DZ$320,FALSE),5)="Csere",VLOOKUP(LEFT(VLOOKUP($A23,csapatok!$A:$NN,DZ$320,FALSE),LEN(VLOOKUP($A23,csapatok!$A:$NN,DZ$320,FALSE))-6),'csapat-ranglista'!$A:$FP,DZ$321,FALSE)/8,VLOOKUP(VLOOKUP($A23,csapatok!$A:$NN,DZ$320,FALSE),'csapat-ranglista'!$A:$FP,DZ$321,FALSE)/4),0)</f>
        <v>0</v>
      </c>
      <c r="EA23" s="223">
        <f>IFERROR(IF(RIGHT(VLOOKUP($A23,csapatok!$A:$NN,EA$320,FALSE),5)="Csere",VLOOKUP(LEFT(VLOOKUP($A23,csapatok!$A:$NN,EA$320,FALSE),LEN(VLOOKUP($A23,csapatok!$A:$NN,EA$320,FALSE))-6),'csapat-ranglista'!$A:$FP,EA$321,FALSE)/8,VLOOKUP(VLOOKUP($A23,csapatok!$A:$NN,EA$320,FALSE),'csapat-ranglista'!$A:$FP,EA$321,FALSE)/4),0)</f>
        <v>0</v>
      </c>
      <c r="EB23" s="223">
        <f>IFERROR(IF(RIGHT(VLOOKUP($A23,csapatok!$A:$NN,EB$320,FALSE),5)="Csere",VLOOKUP(LEFT(VLOOKUP($A23,csapatok!$A:$NN,EB$320,FALSE),LEN(VLOOKUP($A23,csapatok!$A:$NN,EB$320,FALSE))-6),'csapat-ranglista'!$A:$FP,EB$321,FALSE)/8,VLOOKUP(VLOOKUP($A23,csapatok!$A:$NN,EB$320,FALSE),'csapat-ranglista'!$A:$FP,EB$321,FALSE)/4),0)</f>
        <v>0</v>
      </c>
      <c r="EC23" s="223">
        <f>IFERROR(IF(RIGHT(VLOOKUP($A23,csapatok!$A:$NN,EC$320,FALSE),5)="Csere",VLOOKUP(LEFT(VLOOKUP($A23,csapatok!$A:$NN,EC$320,FALSE),LEN(VLOOKUP($A23,csapatok!$A:$NN,EC$320,FALSE))-6),'csapat-ranglista'!$A:$FP,EC$321,FALSE)/8,VLOOKUP(VLOOKUP($A23,csapatok!$A:$NN,EC$320,FALSE),'csapat-ranglista'!$A:$FP,EC$321,FALSE)/4),0)</f>
        <v>0</v>
      </c>
      <c r="ED23" s="223">
        <f>IFERROR(IF(RIGHT(VLOOKUP($A23,csapatok!$A:$NN,ED$320,FALSE),5)="Csere",VLOOKUP(LEFT(VLOOKUP($A23,csapatok!$A:$NN,ED$320,FALSE),LEN(VLOOKUP($A23,csapatok!$A:$NN,ED$320,FALSE))-6),'csapat-ranglista'!$A:$FP,ED$321,FALSE)/8,VLOOKUP(VLOOKUP($A23,csapatok!$A:$NN,ED$320,FALSE),'csapat-ranglista'!$A:$FP,ED$321,FALSE)/4),0)</f>
        <v>0</v>
      </c>
      <c r="EE23" s="223">
        <f>IFERROR(IF(RIGHT(VLOOKUP($A23,csapatok!$A:$NN,EE$320,FALSE),5)="Csere",VLOOKUP(LEFT(VLOOKUP($A23,csapatok!$A:$NN,EE$320,FALSE),LEN(VLOOKUP($A23,csapatok!$A:$NN,EE$320,FALSE))-6),'csapat-ranglista'!$A:$FP,EE$321,FALSE)/8,VLOOKUP(VLOOKUP($A23,csapatok!$A:$NN,EE$320,FALSE),'csapat-ranglista'!$A:$FP,EE$321,FALSE)/4),0)</f>
        <v>0</v>
      </c>
      <c r="EF23" s="223">
        <f>IFERROR(IF(RIGHT(VLOOKUP($A23,csapatok!$A:$NN,EF$320,FALSE),5)="Csere",VLOOKUP(LEFT(VLOOKUP($A23,csapatok!$A:$NN,EF$320,FALSE),LEN(VLOOKUP($A23,csapatok!$A:$NN,EF$320,FALSE))-6),'csapat-ranglista'!$A:$FP,EF$321,FALSE)/8,VLOOKUP(VLOOKUP($A23,csapatok!$A:$NN,EF$320,FALSE),'csapat-ranglista'!$A:$FP,EF$321,FALSE)/4),0)</f>
        <v>18.358922486705481</v>
      </c>
      <c r="EG23" s="223">
        <f>IFERROR(IF(RIGHT(VLOOKUP($A23,csapatok!$A:$NN,EG$320,FALSE),5)="Csere",VLOOKUP(LEFT(VLOOKUP($A23,csapatok!$A:$NN,EG$320,FALSE),LEN(VLOOKUP($A23,csapatok!$A:$NN,EG$320,FALSE))-6),'csapat-ranglista'!$A:$FP,EG$321,FALSE)/8,VLOOKUP(VLOOKUP($A23,csapatok!$A:$NN,EG$320,FALSE),'csapat-ranglista'!$A:$FP,EG$321,FALSE)/4),0)</f>
        <v>0</v>
      </c>
      <c r="EH23" s="223">
        <f>IFERROR(IF(RIGHT(VLOOKUP($A23,csapatok!$A:$NN,EH$320,FALSE),5)="Csere",VLOOKUP(LEFT(VLOOKUP($A23,csapatok!$A:$NN,EH$320,FALSE),LEN(VLOOKUP($A23,csapatok!$A:$NN,EH$320,FALSE))-6),'csapat-ranglista'!$A:$FP,EH$321,FALSE)/8,VLOOKUP(VLOOKUP($A23,csapatok!$A:$NN,EH$320,FALSE),'csapat-ranglista'!$A:$FP,EH$321,FALSE)/4),0)</f>
        <v>0</v>
      </c>
      <c r="EI23" s="223">
        <f>IFERROR(IF(RIGHT(VLOOKUP($A23,csapatok!$A:$NN,EI$320,FALSE),5)="Csere",VLOOKUP(LEFT(VLOOKUP($A23,csapatok!$A:$NN,EI$320,FALSE),LEN(VLOOKUP($A23,csapatok!$A:$NN,EI$320,FALSE))-6),'csapat-ranglista'!$A:$FP,EI$321,FALSE)/8,VLOOKUP(VLOOKUP($A23,csapatok!$A:$NN,EI$320,FALSE),'csapat-ranglista'!$A:$FP,EI$321,FALSE)/4),0)</f>
        <v>0</v>
      </c>
      <c r="EJ23" s="223">
        <f>IFERROR(IF(RIGHT(VLOOKUP($A23,csapatok!$A:$NN,EJ$320,FALSE),5)="Csere",VLOOKUP(LEFT(VLOOKUP($A23,csapatok!$A:$NN,EJ$320,FALSE),LEN(VLOOKUP($A23,csapatok!$A:$NN,EJ$320,FALSE))-6),'csapat-ranglista'!$A:$FP,EJ$321,FALSE)/8,VLOOKUP(VLOOKUP($A23,csapatok!$A:$NN,EJ$320,FALSE),'csapat-ranglista'!$A:$FP,EJ$321,FALSE)/4),0)</f>
        <v>0</v>
      </c>
      <c r="EK23" s="223">
        <f>IFERROR(IF(RIGHT(VLOOKUP($A23,csapatok!$A:$NN,EK$320,FALSE),5)="Csere",VLOOKUP(LEFT(VLOOKUP($A23,csapatok!$A:$NN,EK$320,FALSE),LEN(VLOOKUP($A23,csapatok!$A:$NN,EK$320,FALSE))-6),'csapat-ranglista'!$A:$FP,EK$321,FALSE)/8,VLOOKUP(VLOOKUP($A23,csapatok!$A:$NN,EK$320,FALSE),'csapat-ranglista'!$A:$FP,EK$321,FALSE)/4),0)</f>
        <v>0</v>
      </c>
      <c r="EL23" s="223">
        <f>IFERROR(IF(RIGHT(VLOOKUP($A23,csapatok!$A:$NN,EL$320,FALSE),5)="Csere",VLOOKUP(LEFT(VLOOKUP($A23,csapatok!$A:$NN,EL$320,FALSE),LEN(VLOOKUP($A23,csapatok!$A:$NN,EL$320,FALSE))-6),'csapat-ranglista'!$A:$FP,EL$321,FALSE)/8,VLOOKUP(VLOOKUP($A23,csapatok!$A:$NN,EL$320,FALSE),'csapat-ranglista'!$A:$FP,EL$321,FALSE)/4),0)</f>
        <v>0</v>
      </c>
      <c r="EM23" s="223">
        <f>IFERROR(IF(RIGHT(VLOOKUP($A23,csapatok!$A:$NN,EM$320,FALSE),5)="Csere",VLOOKUP(LEFT(VLOOKUP($A23,csapatok!$A:$NN,EM$320,FALSE),LEN(VLOOKUP($A23,csapatok!$A:$NN,EM$320,FALSE))-6),'csapat-ranglista'!$A:$FP,EM$321,FALSE)/8,VLOOKUP(VLOOKUP($A23,csapatok!$A:$NN,EM$320,FALSE),'csapat-ranglista'!$A:$FP,EM$321,FALSE)/4),0)</f>
        <v>0</v>
      </c>
      <c r="EN23" s="223">
        <f>IFERROR(IF(RIGHT(VLOOKUP($A23,csapatok!$A:$NN,EN$320,FALSE),5)="Csere",VLOOKUP(LEFT(VLOOKUP($A23,csapatok!$A:$NN,EN$320,FALSE),LEN(VLOOKUP($A23,csapatok!$A:$NN,EN$320,FALSE))-6),'csapat-ranglista'!$A:$FP,EN$321,FALSE)/8,VLOOKUP(VLOOKUP($A23,csapatok!$A:$NN,EN$320,FALSE),'csapat-ranglista'!$A:$FP,EN$321,FALSE)/4),0)</f>
        <v>0</v>
      </c>
      <c r="EO23" s="223">
        <f>IFERROR(IF(RIGHT(VLOOKUP($A23,csapatok!$A:$NN,EO$320,FALSE),5)="Csere",VLOOKUP(LEFT(VLOOKUP($A23,csapatok!$A:$NN,EO$320,FALSE),LEN(VLOOKUP($A23,csapatok!$A:$NN,EO$320,FALSE))-6),'csapat-ranglista'!$A:$FP,EO$321,FALSE)/8,VLOOKUP(VLOOKUP($A23,csapatok!$A:$NN,EO$320,FALSE),'csapat-ranglista'!$A:$FP,EO$321,FALSE)/4),0)</f>
        <v>0</v>
      </c>
      <c r="EP23" s="223">
        <f>IFERROR(IF(RIGHT(VLOOKUP($A23,csapatok!$A:$NN,EP$320,FALSE),5)="Csere",VLOOKUP(LEFT(VLOOKUP($A23,csapatok!$A:$NN,EP$320,FALSE),LEN(VLOOKUP($A23,csapatok!$A:$NN,EP$320,FALSE))-6),'csapat-ranglista'!$A:$FP,EP$321,FALSE)/8,VLOOKUP(VLOOKUP($A23,csapatok!$A:$NN,EP$320,FALSE),'csapat-ranglista'!$A:$FP,EP$321,FALSE)/4),0)</f>
        <v>0</v>
      </c>
      <c r="EQ23" s="223">
        <f>IFERROR(IF(RIGHT(VLOOKUP($A23,csapatok!$A:$NN,EQ$320,FALSE),5)="Csere",VLOOKUP(LEFT(VLOOKUP($A23,csapatok!$A:$NN,EQ$320,FALSE),LEN(VLOOKUP($A23,csapatok!$A:$NN,EQ$320,FALSE))-6),'csapat-ranglista'!$A:$FP,EQ$321,FALSE)/8,VLOOKUP(VLOOKUP($A23,csapatok!$A:$NN,EQ$320,FALSE),'csapat-ranglista'!$A:$FP,EQ$321,FALSE)/4),0)</f>
        <v>0</v>
      </c>
      <c r="ER23" s="223">
        <f>IFERROR(IF(RIGHT(VLOOKUP($A23,csapatok!$A:$NN,ER$320,FALSE),5)="Csere",VLOOKUP(LEFT(VLOOKUP($A23,csapatok!$A:$NN,ER$320,FALSE),LEN(VLOOKUP($A23,csapatok!$A:$NN,ER$320,FALSE))-6),'csapat-ranglista'!$A:$FP,ER$321,FALSE)/8,VLOOKUP(VLOOKUP($A23,csapatok!$A:$NN,ER$320,FALSE),'csapat-ranglista'!$A:$FP,ER$321,FALSE)/4),0)</f>
        <v>0</v>
      </c>
      <c r="ES23" s="223">
        <f>IFERROR(IF(RIGHT(VLOOKUP($A23,csapatok!$A:$NN,ES$320,FALSE),5)="Csere",VLOOKUP(LEFT(VLOOKUP($A23,csapatok!$A:$NN,ES$320,FALSE),LEN(VLOOKUP($A23,csapatok!$A:$NN,ES$320,FALSE))-6),'csapat-ranglista'!$A:$FP,ES$321,FALSE)/8,VLOOKUP(VLOOKUP($A23,csapatok!$A:$NN,ES$320,FALSE),'csapat-ranglista'!$A:$FP,ES$321,FALSE)/4),0)</f>
        <v>0</v>
      </c>
      <c r="ET23" s="223">
        <f>IFERROR(IF(RIGHT(VLOOKUP($A23,csapatok!$A:$NN,ET$320,FALSE),5)="Csere",VLOOKUP(LEFT(VLOOKUP($A23,csapatok!$A:$NN,ET$320,FALSE),LEN(VLOOKUP($A23,csapatok!$A:$NN,ET$320,FALSE))-6),'csapat-ranglista'!$A:$FP,ET$321,FALSE)/8,VLOOKUP(VLOOKUP($A23,csapatok!$A:$NN,ET$320,FALSE),'csapat-ranglista'!$A:$FP,ET$321,FALSE)/4),0)</f>
        <v>0</v>
      </c>
      <c r="EU23" s="223">
        <f>IFERROR(IF(RIGHT(VLOOKUP($A23,csapatok!$A:$NN,EU$320,FALSE),5)="Csere",VLOOKUP(LEFT(VLOOKUP($A23,csapatok!$A:$NN,EU$320,FALSE),LEN(VLOOKUP($A23,csapatok!$A:$NN,EU$320,FALSE))-6),'csapat-ranglista'!$A:$FP,EU$321,FALSE)/8,VLOOKUP(VLOOKUP($A23,csapatok!$A:$NN,EU$320,FALSE),'csapat-ranglista'!$A:$FP,EU$321,FALSE)/4),0)</f>
        <v>0</v>
      </c>
      <c r="EV23" s="223">
        <f>IFERROR(IF(RIGHT(VLOOKUP($A23,csapatok!$A:$NN,EV$320,FALSE),5)="Csere",VLOOKUP(LEFT(VLOOKUP($A23,csapatok!$A:$NN,EV$320,FALSE),LEN(VLOOKUP($A23,csapatok!$A:$NN,EV$320,FALSE))-6),'csapat-ranglista'!$A:$FP,EV$321,FALSE)/8,VLOOKUP(VLOOKUP($A23,csapatok!$A:$NN,EV$320,FALSE),'csapat-ranglista'!$A:$FP,EV$321,FALSE)/4),0)</f>
        <v>0</v>
      </c>
      <c r="EW23" s="223">
        <f>IFERROR(IF(RIGHT(VLOOKUP($A23,csapatok!$A:$NN,EW$320,FALSE),5)="Csere",VLOOKUP(LEFT(VLOOKUP($A23,csapatok!$A:$NN,EW$320,FALSE),LEN(VLOOKUP($A23,csapatok!$A:$NN,EW$320,FALSE))-6),'csapat-ranglista'!$A:$FP,EW$321,FALSE)/8,VLOOKUP(VLOOKUP($A23,csapatok!$A:$NN,EW$320,FALSE),'csapat-ranglista'!$A:$FP,EW$321,FALSE)/4),0)</f>
        <v>0</v>
      </c>
      <c r="EX23" s="223">
        <f>IFERROR(IF(RIGHT(VLOOKUP($A23,csapatok!$A:$NN,EX$320,FALSE),5)="Csere",VLOOKUP(LEFT(VLOOKUP($A23,csapatok!$A:$NN,EX$320,FALSE),LEN(VLOOKUP($A23,csapatok!$A:$NN,EX$320,FALSE))-6),'csapat-ranglista'!$A:$FP,EX$321,FALSE)/8,VLOOKUP(VLOOKUP($A23,csapatok!$A:$NN,EX$320,FALSE),'csapat-ranglista'!$A:$FP,EX$321,FALSE)/4),0)</f>
        <v>0</v>
      </c>
      <c r="EY23" s="223">
        <f>IFERROR(IF(RIGHT(VLOOKUP($A23,csapatok!$A:$NN,EY$320,FALSE),5)="Csere",VLOOKUP(LEFT(VLOOKUP($A23,csapatok!$A:$NN,EY$320,FALSE),LEN(VLOOKUP($A23,csapatok!$A:$NN,EY$320,FALSE))-6),'csapat-ranglista'!$A:$FP,EY$321,FALSE)/8,VLOOKUP(VLOOKUP($A23,csapatok!$A:$NN,EY$320,FALSE),'csapat-ranglista'!$A:$FP,EY$321,FALSE)/4),0)</f>
        <v>0</v>
      </c>
      <c r="EZ23" s="223">
        <f>IFERROR(IF(RIGHT(VLOOKUP($A23,csapatok!$A:$NN,EZ$320,FALSE),5)="Csere",VLOOKUP(LEFT(VLOOKUP($A23,csapatok!$A:$NN,EZ$320,FALSE),LEN(VLOOKUP($A23,csapatok!$A:$NN,EZ$320,FALSE))-6),'csapat-ranglista'!$A:$FP,EZ$321,FALSE)/8,VLOOKUP(VLOOKUP($A23,csapatok!$A:$NN,EZ$320,FALSE),'csapat-ranglista'!$A:$FP,EZ$321,FALSE)/4),0)</f>
        <v>0</v>
      </c>
      <c r="FA23" s="223">
        <f>IFERROR(IF(RIGHT(VLOOKUP($A23,csapatok!$A:$NN,FA$320,FALSE),5)="Csere",VLOOKUP(LEFT(VLOOKUP($A23,csapatok!$A:$NN,FA$320,FALSE),LEN(VLOOKUP($A23,csapatok!$A:$NN,FA$320,FALSE))-6),'csapat-ranglista'!$A:$FP,FA$321,FALSE)/8,VLOOKUP(VLOOKUP($A23,csapatok!$A:$NN,FA$320,FALSE),'csapat-ranglista'!$A:$FP,FA$321,FALSE)/4),0)</f>
        <v>62.783906764197233</v>
      </c>
      <c r="FB23" s="223">
        <f>IFERROR(IF(RIGHT(VLOOKUP($A23,csapatok!$A:$NN,FB$320,FALSE),5)="Csere",VLOOKUP(LEFT(VLOOKUP($A23,csapatok!$A:$NN,FB$320,FALSE),LEN(VLOOKUP($A23,csapatok!$A:$NN,FB$320,FALSE))-6),'csapat-ranglista'!$A:$FP,FB$321,FALSE)/8,VLOOKUP(VLOOKUP($A23,csapatok!$A:$NN,FB$320,FALSE),'csapat-ranglista'!$A:$FP,FB$321,FALSE)/4),0)</f>
        <v>0</v>
      </c>
      <c r="FC23" s="223">
        <f>IFERROR(IF(RIGHT(VLOOKUP($A23,csapatok!$A:$NN,FC$320,FALSE),5)="Csere",VLOOKUP(LEFT(VLOOKUP($A23,csapatok!$A:$NN,FC$320,FALSE),LEN(VLOOKUP($A23,csapatok!$A:$NN,FC$320,FALSE))-6),'csapat-ranglista'!$A:$FP,FC$321,FALSE)/8,VLOOKUP(VLOOKUP($A23,csapatok!$A:$NN,FC$320,FALSE),'csapat-ranglista'!$A:$FP,FC$321,FALSE)/4),0)</f>
        <v>0</v>
      </c>
      <c r="FD23" s="224">
        <f>versenyek!$QY$11*IFERROR(VLOOKUP(VLOOKUP($A23,versenyek!QX:QZ,3,FALSE),szabalyok!$A$16:$B$23,2,FALSE)/4,0)</f>
        <v>0</v>
      </c>
      <c r="FE23" s="224">
        <f>versenyek!$RB$11*IFERROR(VLOOKUP(VLOOKUP($A23,versenyek!RA:RC,3,FALSE),szabalyok!$A$16:$B$23,2,FALSE)/4,0)</f>
        <v>0</v>
      </c>
      <c r="FF23" s="223">
        <f>IFERROR(IF(RIGHT(VLOOKUP($A23,csapatok!$A:$NN,FF$320,FALSE),5)="Csere",VLOOKUP(LEFT(VLOOKUP($A23,csapatok!$A:$NN,FF$320,FALSE),LEN(VLOOKUP($A23,csapatok!$A:$NN,FF$320,FALSE))-6),'csapat-ranglista'!$A:$FP,FF$321,FALSE)/8,VLOOKUP(VLOOKUP($A23,csapatok!$A:$NN,FF$320,FALSE),'csapat-ranglista'!$A:$FP,FF$321,FALSE)/4),0)</f>
        <v>0</v>
      </c>
      <c r="FG23" s="223">
        <f>IFERROR(IF(RIGHT(VLOOKUP($A23,csapatok!$A:$NN,FG$320,FALSE),5)="Csere",VLOOKUP(LEFT(VLOOKUP($A23,csapatok!$A:$NN,FG$320,FALSE),LEN(VLOOKUP($A23,csapatok!$A:$NN,FG$320,FALSE))-6),'csapat-ranglista'!$A:$FP,FG$321,FALSE)/8,VLOOKUP(VLOOKUP($A23,csapatok!$A:$NN,FG$320,FALSE),'csapat-ranglista'!$A:$FP,FG$321,FALSE)/4),0)</f>
        <v>0</v>
      </c>
      <c r="FH23" s="223">
        <f>IFERROR(IF(RIGHT(VLOOKUP($A23,csapatok!$A:$NN,FH$320,FALSE),5)="Csere",VLOOKUP(LEFT(VLOOKUP($A23,csapatok!$A:$NN,FH$320,FALSE),LEN(VLOOKUP($A23,csapatok!$A:$NN,FH$320,FALSE))-6),'csapat-ranglista'!$A:$FP,FH$321,FALSE)/8,VLOOKUP(VLOOKUP($A23,csapatok!$A:$NN,FH$320,FALSE),'csapat-ranglista'!$A:$FP,FH$321,FALSE)/4),0)</f>
        <v>0</v>
      </c>
      <c r="FI23" s="223">
        <f>IFERROR(IF(RIGHT(VLOOKUP($A23,csapatok!$A:$NN,FI$320,FALSE),5)="Csere",VLOOKUP(LEFT(VLOOKUP($A23,csapatok!$A:$NN,FI$320,FALSE),LEN(VLOOKUP($A23,csapatok!$A:$NN,FI$320,FALSE))-6),'csapat-ranglista'!$A:$FP,FI$321,FALSE)/8,VLOOKUP(VLOOKUP($A23,csapatok!$A:$NN,FI$320,FALSE),'csapat-ranglista'!$A:$FP,FI$321,FALSE)/4),0)</f>
        <v>0</v>
      </c>
      <c r="FJ23" s="223">
        <f>IFERROR(IF(RIGHT(VLOOKUP($A23,csapatok!$A:$NN,FJ$320,FALSE),5)="Csere",VLOOKUP(LEFT(VLOOKUP($A23,csapatok!$A:$NN,FJ$320,FALSE),LEN(VLOOKUP($A23,csapatok!$A:$NN,FJ$320,FALSE))-6),'csapat-ranglista'!$A:$FP,FJ$321,FALSE)/8,VLOOKUP(VLOOKUP($A23,csapatok!$A:$NN,FJ$320,FALSE),'csapat-ranglista'!$A:$FP,FJ$321,FALSE)/4),0)</f>
        <v>0</v>
      </c>
      <c r="FK23" s="223">
        <f>IFERROR(IF(RIGHT(VLOOKUP($A23,csapatok!$A:$NN,FK$320,FALSE),5)="Csere",VLOOKUP(LEFT(VLOOKUP($A23,csapatok!$A:$NN,FK$320,FALSE),LEN(VLOOKUP($A23,csapatok!$A:$NN,FK$320,FALSE))-6),'csapat-ranglista'!$A:$FP,FK$321,FALSE)/8,VLOOKUP(VLOOKUP($A23,csapatok!$A:$NN,FK$320,FALSE),'csapat-ranglista'!$A:$FP,FK$321,FALSE)/4),0)</f>
        <v>8.7557967933578578</v>
      </c>
      <c r="FL23" s="223">
        <f>IFERROR(IF(RIGHT(VLOOKUP($A23,csapatok!$A:$NN,FL$320,FALSE),5)="Csere",VLOOKUP(LEFT(VLOOKUP($A23,csapatok!$A:$NN,FL$320,FALSE),LEN(VLOOKUP($A23,csapatok!$A:$NN,FL$320,FALSE))-6),'csapat-ranglista'!$A:$FP,FL$321,FALSE)/8,VLOOKUP(VLOOKUP($A23,csapatok!$A:$NN,FL$320,FALSE),'csapat-ranglista'!$A:$FP,FL$321,FALSE)/4),0)</f>
        <v>0</v>
      </c>
      <c r="FM23" s="223">
        <f>IFERROR(IF(RIGHT(VLOOKUP($A23,csapatok!$A:$NN,FM$320,FALSE),5)="Csere",VLOOKUP(LEFT(VLOOKUP($A23,csapatok!$A:$NN,FM$320,FALSE),LEN(VLOOKUP($A23,csapatok!$A:$NN,FM$320,FALSE))-6),'csapat-ranglista'!$A:$FP,FM$321,FALSE)/8,VLOOKUP(VLOOKUP($A23,csapatok!$A:$NN,FM$320,FALSE),'csapat-ranglista'!$A:$FP,FM$321,FALSE)/4),0)</f>
        <v>0</v>
      </c>
      <c r="FN23" s="223">
        <f>IFERROR(IF(RIGHT(VLOOKUP($A23,csapatok!$A:$NN,FN$320,FALSE),5)="Csere",VLOOKUP(LEFT(VLOOKUP($A23,csapatok!$A:$NN,FN$320,FALSE),LEN(VLOOKUP($A23,csapatok!$A:$NN,FN$320,FALSE))-6),'csapat-ranglista'!$A:$FP,FN$321,FALSE)/8,VLOOKUP(VLOOKUP($A23,csapatok!$A:$NN,FN$320,FALSE),'csapat-ranglista'!$A:$FP,FN$321,FALSE)/4),0)</f>
        <v>0</v>
      </c>
      <c r="FO23" s="223">
        <f>IFERROR(IF(RIGHT(VLOOKUP($A23,csapatok!$A:$NN,FO$320,FALSE),5)="Csere",VLOOKUP(LEFT(VLOOKUP($A23,csapatok!$A:$NN,FO$320,FALSE),LEN(VLOOKUP($A23,csapatok!$A:$NN,FO$320,FALSE))-6),'csapat-ranglista'!$A:$FP,FO$321,FALSE)/8,VLOOKUP(VLOOKUP($A23,csapatok!$A:$NN,FO$320,FALSE),'csapat-ranglista'!$A:$FP,FO$321,FALSE)/4),0)</f>
        <v>0</v>
      </c>
      <c r="FP23" s="223">
        <f>IFERROR(IF(RIGHT(VLOOKUP($A23,csapatok!$A:$NN,FP$320,FALSE),5)="Csere",VLOOKUP(LEFT(VLOOKUP($A23,csapatok!$A:$NN,FP$320,FALSE),LEN(VLOOKUP($A23,csapatok!$A:$NN,FP$320,FALSE))-6),'csapat-ranglista'!$A:$FP,FP$321,FALSE)/8,VLOOKUP(VLOOKUP($A23,csapatok!$A:$NN,FP$320,FALSE),'csapat-ranglista'!$A:$FP,FP$321,FALSE)/4),0)</f>
        <v>0</v>
      </c>
      <c r="FQ23" s="223">
        <f>IFERROR(IF(RIGHT(VLOOKUP($A23,csapatok!$A:$NN,FQ$320,FALSE),5)="Csere",VLOOKUP(LEFT(VLOOKUP($A23,csapatok!$A:$NN,FQ$320,FALSE),LEN(VLOOKUP($A23,csapatok!$A:$NN,FQ$320,FALSE))-6),'csapat-ranglista'!$A:$FP,FQ$321,FALSE)/8,VLOOKUP(VLOOKUP($A23,csapatok!$A:$NN,FQ$320,FALSE),'csapat-ranglista'!$A:$FP,FQ$321,FALSE)/4),0)</f>
        <v>6.3497522372605593</v>
      </c>
      <c r="FR23" s="223">
        <f>IFERROR(IF(RIGHT(VLOOKUP($A23,csapatok!$A:$NN,FR$320,FALSE),5)="Csere",VLOOKUP(LEFT(VLOOKUP($A23,csapatok!$A:$NN,FR$320,FALSE),LEN(VLOOKUP($A23,csapatok!$A:$NN,FR$320,FALSE))-6),'csapat-ranglista'!$A:$FP,FR$321,FALSE)/8,VLOOKUP(VLOOKUP($A23,csapatok!$A:$NN,FR$320,FALSE),'csapat-ranglista'!$A:$FP,FR$321,FALSE)/4),0)</f>
        <v>0</v>
      </c>
      <c r="FS23" s="223">
        <f>IFERROR(IF(RIGHT(VLOOKUP($A23,csapatok!$A:$NN,FS$320,FALSE),5)="Csere",VLOOKUP(LEFT(VLOOKUP($A23,csapatok!$A:$NN,FS$320,FALSE),LEN(VLOOKUP($A23,csapatok!$A:$NN,FS$320,FALSE))-6),'csapat-ranglista'!$A:$FP,FS$321,FALSE)/8,VLOOKUP(VLOOKUP($A23,csapatok!$A:$NN,FS$320,FALSE),'csapat-ranglista'!$A:$FP,FS$321,FALSE)/4),0)</f>
        <v>4.2625776063629628</v>
      </c>
      <c r="FT23" s="223">
        <f>IFERROR(IF(RIGHT(VLOOKUP($A23,csapatok!$A:$NN,FT$320,FALSE),5)="Csere",VLOOKUP(LEFT(VLOOKUP($A23,csapatok!$A:$NN,FT$320,FALSE),LEN(VLOOKUP($A23,csapatok!$A:$NN,FT$320,FALSE))-6),'csapat-ranglista'!$A:$FP,FT$321,FALSE)/8,VLOOKUP(VLOOKUP($A23,csapatok!$A:$NN,FT$320,FALSE),'csapat-ranglista'!$A:$FP,FT$321,FALSE)/4),0)</f>
        <v>0</v>
      </c>
      <c r="FU23" s="223">
        <f>IFERROR(IF(RIGHT(VLOOKUP($A23,csapatok!$A:$NN,FU$320,FALSE),5)="Csere",VLOOKUP(LEFT(VLOOKUP($A23,csapatok!$A:$NN,FU$320,FALSE),LEN(VLOOKUP($A23,csapatok!$A:$NN,FU$320,FALSE))-6),'csapat-ranglista'!$A:$FP,FU$321,FALSE)/8,VLOOKUP(VLOOKUP($A23,csapatok!$A:$NN,FU$320,FALSE),'csapat-ranglista'!$A:$FP,FU$321,FALSE)/4),0)</f>
        <v>0</v>
      </c>
      <c r="FV23" s="223">
        <f>IFERROR(IF(RIGHT(VLOOKUP($A23,csapatok!$A:$NN,FV$320,FALSE),5)="Csere",VLOOKUP(LEFT(VLOOKUP($A23,csapatok!$A:$NN,FV$320,FALSE),LEN(VLOOKUP($A23,csapatok!$A:$NN,FV$320,FALSE))-6),'csapat-ranglista'!$A:$FP,FV$321,FALSE)/8,VLOOKUP(VLOOKUP($A23,csapatok!$A:$NN,FV$320,FALSE),'csapat-ranglista'!$A:$FP,FV$321,FALSE)/4),0)</f>
        <v>0</v>
      </c>
      <c r="FW23" s="223">
        <f>IFERROR(IF(RIGHT(VLOOKUP($A23,csapatok!$A:$NN,FW$320,FALSE),5)="Csere",VLOOKUP(LEFT(VLOOKUP($A23,csapatok!$A:$NN,FW$320,FALSE),LEN(VLOOKUP($A23,csapatok!$A:$NN,FW$320,FALSE))-6),'csapat-ranglista'!$A:$FP,FW$321,FALSE)/8,VLOOKUP(VLOOKUP($A23,csapatok!$A:$NN,FW$320,FALSE),'csapat-ranglista'!$A:$FP,FW$321,FALSE)/4),0)</f>
        <v>0</v>
      </c>
      <c r="FX23" s="223">
        <f>IFERROR(IF(RIGHT(VLOOKUP($A23,csapatok!$A:$NN,FX$320,FALSE),5)="Csere",VLOOKUP(LEFT(VLOOKUP($A23,csapatok!$A:$NN,FX$320,FALSE),LEN(VLOOKUP($A23,csapatok!$A:$NN,FX$320,FALSE))-6),'csapat-ranglista'!$A:$FP,FX$321,FALSE)/8,VLOOKUP(VLOOKUP($A23,csapatok!$A:$NN,FX$320,FALSE),'csapat-ranglista'!$A:$FP,FX$321,FALSE)/4),0)</f>
        <v>0</v>
      </c>
      <c r="FY23" s="223">
        <f>IFERROR(IF(RIGHT(VLOOKUP($A23,csapatok!$A:$NN,FY$320,FALSE),5)="Csere",VLOOKUP(LEFT(VLOOKUP($A23,csapatok!$A:$NN,FY$320,FALSE),LEN(VLOOKUP($A23,csapatok!$A:$NN,FY$320,FALSE))-6),'csapat-ranglista'!$A:$FP,FY$321,FALSE)/8,VLOOKUP(VLOOKUP($A23,csapatok!$A:$NN,FY$320,FALSE),'csapat-ranglista'!$A:$FP,FY$321,FALSE)/4),0)</f>
        <v>0</v>
      </c>
      <c r="FZ23" s="223">
        <f>IFERROR(IF(RIGHT(VLOOKUP($A23,csapatok!$A:$NN,FZ$320,FALSE),5)="Csere",VLOOKUP(LEFT(VLOOKUP($A23,csapatok!$A:$NN,FZ$320,FALSE),LEN(VLOOKUP($A23,csapatok!$A:$NN,FZ$320,FALSE))-6),'csapat-ranglista'!$A:$FP,FZ$321,FALSE)/8,VLOOKUP(VLOOKUP($A23,csapatok!$A:$NN,FZ$320,FALSE),'csapat-ranglista'!$A:$FP,FZ$321,FALSE)/4),0)</f>
        <v>0</v>
      </c>
      <c r="GA23" s="223">
        <f>IFERROR(IF(RIGHT(VLOOKUP($A23,csapatok!$A:$NN,GA$320,FALSE),5)="Csere",VLOOKUP(LEFT(VLOOKUP($A23,csapatok!$A:$NN,GA$320,FALSE),LEN(VLOOKUP($A23,csapatok!$A:$NN,GA$320,FALSE))-6),'csapat-ranglista'!$A:$FP,GA$321,FALSE)/8,VLOOKUP(VLOOKUP($A23,csapatok!$A:$NN,GA$320,FALSE),'csapat-ranglista'!$A:$FP,GA$321,FALSE)/4),0)</f>
        <v>0</v>
      </c>
      <c r="GB23" s="223">
        <f>IFERROR(IF(RIGHT(VLOOKUP($A23,csapatok!$A:$NN,GB$320,FALSE),5)="Csere",VLOOKUP(LEFT(VLOOKUP($A23,csapatok!$A:$NN,GB$320,FALSE),LEN(VLOOKUP($A23,csapatok!$A:$NN,GB$320,FALSE))-6),'csapat-ranglista'!$A:$FP,GB$321,FALSE)/8,VLOOKUP(VLOOKUP($A23,csapatok!$A:$NN,GB$320,FALSE),'csapat-ranglista'!$A:$FP,GB$321,FALSE)/4),0)</f>
        <v>0</v>
      </c>
      <c r="GC23" s="223">
        <f>IFERROR(IF(RIGHT(VLOOKUP($A23,csapatok!$A:$NN,GC$320,FALSE),5)="Csere",VLOOKUP(LEFT(VLOOKUP($A23,csapatok!$A:$NN,GC$320,FALSE),LEN(VLOOKUP($A23,csapatok!$A:$NN,GC$320,FALSE))-6),'csapat-ranglista'!$A:$FP,GC$321,FALSE)/8,VLOOKUP(VLOOKUP($A23,csapatok!$A:$NN,GC$320,FALSE),'csapat-ranglista'!$A:$FP,GC$321,FALSE)/4),0)</f>
        <v>0</v>
      </c>
      <c r="GD23" s="247">
        <f>SUM(EQ23:GC23)</f>
        <v>82.152033401178613</v>
      </c>
    </row>
    <row r="24" spans="1:186">
      <c r="A24" s="32" t="s">
        <v>725</v>
      </c>
      <c r="B24" s="131">
        <v>36273</v>
      </c>
      <c r="C24" s="131" t="str">
        <f>IF(B24=0,"",IF(B24&lt;$C$1,"felnőtt","ifi"))</f>
        <v>ifi</v>
      </c>
      <c r="D24" s="32" t="s">
        <v>9</v>
      </c>
      <c r="E24" s="45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>
        <f>IFERROR(IF(RIGHT(VLOOKUP($A24,csapatok!$A:$BL,X$320,FALSE),5)="Csere",VLOOKUP(LEFT(VLOOKUP($A24,csapatok!$A:$BL,X$320,FALSE),LEN(VLOOKUP($A24,csapatok!$A:$BL,X$320,FALSE))-6),'csapat-ranglista'!$A:$FP,X$321,FALSE)/8,VLOOKUP(VLOOKUP($A24,csapatok!$A:$BL,X$320,FALSE),'csapat-ranglista'!$A:$FP,X$321,FALSE)/4),0)</f>
        <v>0</v>
      </c>
      <c r="Y24" s="32">
        <f>IFERROR(IF(RIGHT(VLOOKUP($A24,csapatok!$A:$BL,Y$320,FALSE),5)="Csere",VLOOKUP(LEFT(VLOOKUP($A24,csapatok!$A:$BL,Y$320,FALSE),LEN(VLOOKUP($A24,csapatok!$A:$BL,Y$320,FALSE))-6),'csapat-ranglista'!$A:$FP,Y$321,FALSE)/8,VLOOKUP(VLOOKUP($A24,csapatok!$A:$BL,Y$320,FALSE),'csapat-ranglista'!$A:$FP,Y$321,FALSE)/4),0)</f>
        <v>0</v>
      </c>
      <c r="Z24" s="32">
        <f>IFERROR(IF(RIGHT(VLOOKUP($A24,csapatok!$A:$BL,Z$320,FALSE),5)="Csere",VLOOKUP(LEFT(VLOOKUP($A24,csapatok!$A:$BL,Z$320,FALSE),LEN(VLOOKUP($A24,csapatok!$A:$BL,Z$320,FALSE))-6),'csapat-ranglista'!$A:$FP,Z$321,FALSE)/8,VLOOKUP(VLOOKUP($A24,csapatok!$A:$BL,Z$320,FALSE),'csapat-ranglista'!$A:$FP,Z$321,FALSE)/4),0)</f>
        <v>0</v>
      </c>
      <c r="AA24" s="32">
        <f>IFERROR(IF(RIGHT(VLOOKUP($A24,csapatok!$A:$BL,AA$320,FALSE),5)="Csere",VLOOKUP(LEFT(VLOOKUP($A24,csapatok!$A:$BL,AA$320,FALSE),LEN(VLOOKUP($A24,csapatok!$A:$BL,AA$320,FALSE))-6),'csapat-ranglista'!$A:$FP,AA$321,FALSE)/8,VLOOKUP(VLOOKUP($A24,csapatok!$A:$BL,AA$320,FALSE),'csapat-ranglista'!$A:$FP,AA$321,FALSE)/4),0)</f>
        <v>0</v>
      </c>
      <c r="AB24" s="223">
        <f>IFERROR(IF(RIGHT(VLOOKUP($A24,csapatok!$A:$BL,AB$320,FALSE),5)="Csere",VLOOKUP(LEFT(VLOOKUP($A24,csapatok!$A:$BL,AB$320,FALSE),LEN(VLOOKUP($A24,csapatok!$A:$BL,AB$320,FALSE))-6),'csapat-ranglista'!$A:$FP,AB$321,FALSE)/8,VLOOKUP(VLOOKUP($A24,csapatok!$A:$BL,AB$320,FALSE),'csapat-ranglista'!$A:$FP,AB$321,FALSE)/4),0)</f>
        <v>0</v>
      </c>
      <c r="AC24" s="223">
        <f>IFERROR(IF(RIGHT(VLOOKUP($A24,csapatok!$A:$BL,AC$320,FALSE),5)="Csere",VLOOKUP(LEFT(VLOOKUP($A24,csapatok!$A:$BL,AC$320,FALSE),LEN(VLOOKUP($A24,csapatok!$A:$BL,AC$320,FALSE))-6),'csapat-ranglista'!$A:$FP,AC$321,FALSE)/8,VLOOKUP(VLOOKUP($A24,csapatok!$A:$BL,AC$320,FALSE),'csapat-ranglista'!$A:$FP,AC$321,FALSE)/4),0)</f>
        <v>0</v>
      </c>
      <c r="AD24" s="223">
        <f>IFERROR(IF(RIGHT(VLOOKUP($A24,csapatok!$A:$BL,AD$320,FALSE),5)="Csere",VLOOKUP(LEFT(VLOOKUP($A24,csapatok!$A:$BL,AD$320,FALSE),LEN(VLOOKUP($A24,csapatok!$A:$BL,AD$320,FALSE))-6),'csapat-ranglista'!$A:$FP,AD$321,FALSE)/8,VLOOKUP(VLOOKUP($A24,csapatok!$A:$BL,AD$320,FALSE),'csapat-ranglista'!$A:$FP,AD$321,FALSE)/4),0)</f>
        <v>0</v>
      </c>
      <c r="AE24" s="223">
        <f>IFERROR(IF(RIGHT(VLOOKUP($A24,csapatok!$A:$BL,AE$320,FALSE),5)="Csere",VLOOKUP(LEFT(VLOOKUP($A24,csapatok!$A:$BL,AE$320,FALSE),LEN(VLOOKUP($A24,csapatok!$A:$BL,AE$320,FALSE))-6),'csapat-ranglista'!$A:$FP,AE$321,FALSE)/8,VLOOKUP(VLOOKUP($A24,csapatok!$A:$BL,AE$320,FALSE),'csapat-ranglista'!$A:$FP,AE$321,FALSE)/4),0)</f>
        <v>0</v>
      </c>
      <c r="AF24" s="223">
        <f>IFERROR(IF(RIGHT(VLOOKUP($A24,csapatok!$A:$BL,AF$320,FALSE),5)="Csere",VLOOKUP(LEFT(VLOOKUP($A24,csapatok!$A:$BL,AF$320,FALSE),LEN(VLOOKUP($A24,csapatok!$A:$BL,AF$320,FALSE))-6),'csapat-ranglista'!$A:$FP,AF$321,FALSE)/8,VLOOKUP(VLOOKUP($A24,csapatok!$A:$BL,AF$320,FALSE),'csapat-ranglista'!$A:$FP,AF$321,FALSE)/4),0)</f>
        <v>0</v>
      </c>
      <c r="AG24" s="223">
        <f>IFERROR(IF(RIGHT(VLOOKUP($A24,csapatok!$A:$BL,AG$320,FALSE),5)="Csere",VLOOKUP(LEFT(VLOOKUP($A24,csapatok!$A:$BL,AG$320,FALSE),LEN(VLOOKUP($A24,csapatok!$A:$BL,AG$320,FALSE))-6),'csapat-ranglista'!$A:$FP,AG$321,FALSE)/8,VLOOKUP(VLOOKUP($A24,csapatok!$A:$BL,AG$320,FALSE),'csapat-ranglista'!$A:$FP,AG$321,FALSE)/4),0)</f>
        <v>0</v>
      </c>
      <c r="AH24" s="223">
        <f>IFERROR(IF(RIGHT(VLOOKUP($A24,csapatok!$A:$BL,AH$320,FALSE),5)="Csere",VLOOKUP(LEFT(VLOOKUP($A24,csapatok!$A:$BL,AH$320,FALSE),LEN(VLOOKUP($A24,csapatok!$A:$BL,AH$320,FALSE))-6),'csapat-ranglista'!$A:$FP,AH$321,FALSE)/8,VLOOKUP(VLOOKUP($A24,csapatok!$A:$BL,AH$320,FALSE),'csapat-ranglista'!$A:$FP,AH$321,FALSE)/4),0)</f>
        <v>0</v>
      </c>
      <c r="AI24" s="223">
        <f>IFERROR(IF(RIGHT(VLOOKUP($A24,csapatok!$A:$BL,AI$320,FALSE),5)="Csere",VLOOKUP(LEFT(VLOOKUP($A24,csapatok!$A:$BL,AI$320,FALSE),LEN(VLOOKUP($A24,csapatok!$A:$BL,AI$320,FALSE))-6),'csapat-ranglista'!$A:$FP,AI$321,FALSE)/8,VLOOKUP(VLOOKUP($A24,csapatok!$A:$BL,AI$320,FALSE),'csapat-ranglista'!$A:$FP,AI$321,FALSE)/4),0)</f>
        <v>0</v>
      </c>
      <c r="AJ24" s="223">
        <f>IFERROR(IF(RIGHT(VLOOKUP($A24,csapatok!$A:$BL,AJ$320,FALSE),5)="Csere",VLOOKUP(LEFT(VLOOKUP($A24,csapatok!$A:$BL,AJ$320,FALSE),LEN(VLOOKUP($A24,csapatok!$A:$BL,AJ$320,FALSE))-6),'csapat-ranglista'!$A:$FP,AJ$321,FALSE)/8,VLOOKUP(VLOOKUP($A24,csapatok!$A:$BL,AJ$320,FALSE),'csapat-ranglista'!$A:$FP,AJ$321,FALSE)/2),0)</f>
        <v>0</v>
      </c>
      <c r="AK24" s="223">
        <f>IFERROR(IF(RIGHT(VLOOKUP($A24,csapatok!$A:$CN,AK$320,FALSE),5)="Csere",VLOOKUP(LEFT(VLOOKUP($A24,csapatok!$A:$CN,AK$320,FALSE),LEN(VLOOKUP($A24,csapatok!$A:$CN,AK$320,FALSE))-6),'csapat-ranglista'!$A:$FP,AK$321,FALSE)/8,VLOOKUP(VLOOKUP($A24,csapatok!$A:$CN,AK$320,FALSE),'csapat-ranglista'!$A:$FP,AK$321,FALSE)/4),0)</f>
        <v>0</v>
      </c>
      <c r="AL24" s="223">
        <f>IFERROR(IF(RIGHT(VLOOKUP($A24,csapatok!$A:$CN,AL$320,FALSE),5)="Csere",VLOOKUP(LEFT(VLOOKUP($A24,csapatok!$A:$CN,AL$320,FALSE),LEN(VLOOKUP($A24,csapatok!$A:$CN,AL$320,FALSE))-6),'csapat-ranglista'!$A:$FP,AL$321,FALSE)/8,VLOOKUP(VLOOKUP($A24,csapatok!$A:$CN,AL$320,FALSE),'csapat-ranglista'!$A:$FP,AL$321,FALSE)/4),0)</f>
        <v>0</v>
      </c>
      <c r="AM24" s="223">
        <f>IFERROR(IF(RIGHT(VLOOKUP($A24,csapatok!$A:$CN,AM$320,FALSE),5)="Csere",VLOOKUP(LEFT(VLOOKUP($A24,csapatok!$A:$CN,AM$320,FALSE),LEN(VLOOKUP($A24,csapatok!$A:$CN,AM$320,FALSE))-6),'csapat-ranglista'!$A:$FP,AM$321,FALSE)/8,VLOOKUP(VLOOKUP($A24,csapatok!$A:$CN,AM$320,FALSE),'csapat-ranglista'!$A:$FP,AM$321,FALSE)/4),0)</f>
        <v>0</v>
      </c>
      <c r="AN24" s="223">
        <f>IFERROR(IF(RIGHT(VLOOKUP($A24,csapatok!$A:$CN,AN$320,FALSE),5)="Csere",VLOOKUP(LEFT(VLOOKUP($A24,csapatok!$A:$CN,AN$320,FALSE),LEN(VLOOKUP($A24,csapatok!$A:$CN,AN$320,FALSE))-6),'csapat-ranglista'!$A:$FP,AN$321,FALSE)/8,VLOOKUP(VLOOKUP($A24,csapatok!$A:$CN,AN$320,FALSE),'csapat-ranglista'!$A:$FP,AN$321,FALSE)/4),0)</f>
        <v>0</v>
      </c>
      <c r="AO24" s="223">
        <f>IFERROR(IF(RIGHT(VLOOKUP($A24,csapatok!$A:$CN,AO$320,FALSE),5)="Csere",VLOOKUP(LEFT(VLOOKUP($A24,csapatok!$A:$CN,AO$320,FALSE),LEN(VLOOKUP($A24,csapatok!$A:$CN,AO$320,FALSE))-6),'csapat-ranglista'!$A:$FP,AO$321,FALSE)/8,VLOOKUP(VLOOKUP($A24,csapatok!$A:$CN,AO$320,FALSE),'csapat-ranglista'!$A:$FP,AO$321,FALSE)/4),0)</f>
        <v>0</v>
      </c>
      <c r="AP24" s="223">
        <f>IFERROR(IF(RIGHT(VLOOKUP($A24,csapatok!$A:$CN,AP$320,FALSE),5)="Csere",VLOOKUP(LEFT(VLOOKUP($A24,csapatok!$A:$CN,AP$320,FALSE),LEN(VLOOKUP($A24,csapatok!$A:$CN,AP$320,FALSE))-6),'csapat-ranglista'!$A:$FP,AP$321,FALSE)/8,VLOOKUP(VLOOKUP($A24,csapatok!$A:$CN,AP$320,FALSE),'csapat-ranglista'!$A:$FP,AP$321,FALSE)/4),0)</f>
        <v>0</v>
      </c>
      <c r="AQ24" s="223">
        <f>IFERROR(IF(RIGHT(VLOOKUP($A24,csapatok!$A:$CN,AQ$320,FALSE),5)="Csere",VLOOKUP(LEFT(VLOOKUP($A24,csapatok!$A:$CN,AQ$320,FALSE),LEN(VLOOKUP($A24,csapatok!$A:$CN,AQ$320,FALSE))-6),'csapat-ranglista'!$A:$FP,AQ$321,FALSE)/8,VLOOKUP(VLOOKUP($A24,csapatok!$A:$CN,AQ$320,FALSE),'csapat-ranglista'!$A:$FP,AQ$321,FALSE)/4),0)</f>
        <v>0</v>
      </c>
      <c r="AR24" s="223">
        <f>IFERROR(IF(RIGHT(VLOOKUP($A24,csapatok!$A:$CN,AR$320,FALSE),5)="Csere",VLOOKUP(LEFT(VLOOKUP($A24,csapatok!$A:$CN,AR$320,FALSE),LEN(VLOOKUP($A24,csapatok!$A:$CN,AR$320,FALSE))-6),'csapat-ranglista'!$A:$FP,AR$321,FALSE)/8,VLOOKUP(VLOOKUP($A24,csapatok!$A:$CN,AR$320,FALSE),'csapat-ranglista'!$A:$FP,AR$321,FALSE)/4),0)</f>
        <v>0</v>
      </c>
      <c r="AS24" s="223">
        <f>IFERROR(IF(RIGHT(VLOOKUP($A24,csapatok!$A:$CN,AS$320,FALSE),5)="Csere",VLOOKUP(LEFT(VLOOKUP($A24,csapatok!$A:$CN,AS$320,FALSE),LEN(VLOOKUP($A24,csapatok!$A:$CN,AS$320,FALSE))-6),'csapat-ranglista'!$A:$FP,AS$321,FALSE)/8,VLOOKUP(VLOOKUP($A24,csapatok!$A:$CN,AS$320,FALSE),'csapat-ranglista'!$A:$FP,AS$321,FALSE)/4),0)</f>
        <v>0</v>
      </c>
      <c r="AT24" s="223">
        <f>IFERROR(IF(RIGHT(VLOOKUP($A24,csapatok!$A:$CN,AT$320,FALSE),5)="Csere",VLOOKUP(LEFT(VLOOKUP($A24,csapatok!$A:$CN,AT$320,FALSE),LEN(VLOOKUP($A24,csapatok!$A:$CN,AT$320,FALSE))-6),'csapat-ranglista'!$A:$FP,AT$321,FALSE)/8,VLOOKUP(VLOOKUP($A24,csapatok!$A:$CN,AT$320,FALSE),'csapat-ranglista'!$A:$FP,AT$321,FALSE)/4),0)</f>
        <v>0</v>
      </c>
      <c r="AU24" s="223">
        <f>IFERROR(IF(RIGHT(VLOOKUP($A24,csapatok!$A:$CN,AU$320,FALSE),5)="Csere",VLOOKUP(LEFT(VLOOKUP($A24,csapatok!$A:$CN,AU$320,FALSE),LEN(VLOOKUP($A24,csapatok!$A:$CN,AU$320,FALSE))-6),'csapat-ranglista'!$A:$FP,AU$321,FALSE)/8,VLOOKUP(VLOOKUP($A24,csapatok!$A:$CN,AU$320,FALSE),'csapat-ranglista'!$A:$FP,AU$321,FALSE)/4),0)</f>
        <v>0</v>
      </c>
      <c r="AV24" s="223">
        <f>IFERROR(IF(RIGHT(VLOOKUP($A24,csapatok!$A:$CN,AV$320,FALSE),5)="Csere",VLOOKUP(LEFT(VLOOKUP($A24,csapatok!$A:$CN,AV$320,FALSE),LEN(VLOOKUP($A24,csapatok!$A:$CN,AV$320,FALSE))-6),'csapat-ranglista'!$A:$FP,AV$321,FALSE)/8,VLOOKUP(VLOOKUP($A24,csapatok!$A:$CN,AV$320,FALSE),'csapat-ranglista'!$A:$FP,AV$321,FALSE)/4),0)</f>
        <v>0</v>
      </c>
      <c r="AW24" s="223">
        <f>IFERROR(IF(RIGHT(VLOOKUP($A24,csapatok!$A:$CN,AW$320,FALSE),5)="Csere",VLOOKUP(LEFT(VLOOKUP($A24,csapatok!$A:$CN,AW$320,FALSE),LEN(VLOOKUP($A24,csapatok!$A:$CN,AW$320,FALSE))-6),'csapat-ranglista'!$A:$FP,AW$321,FALSE)/8,VLOOKUP(VLOOKUP($A24,csapatok!$A:$CN,AW$320,FALSE),'csapat-ranglista'!$A:$FP,AW$321,FALSE)/4),0)</f>
        <v>0</v>
      </c>
      <c r="AX24" s="223">
        <f>IFERROR(IF(RIGHT(VLOOKUP($A24,csapatok!$A:$CN,AX$320,FALSE),5)="Csere",VLOOKUP(LEFT(VLOOKUP($A24,csapatok!$A:$CN,AX$320,FALSE),LEN(VLOOKUP($A24,csapatok!$A:$CN,AX$320,FALSE))-6),'csapat-ranglista'!$A:$FP,AX$321,FALSE)/8,VLOOKUP(VLOOKUP($A24,csapatok!$A:$CN,AX$320,FALSE),'csapat-ranglista'!$A:$FP,AX$321,FALSE)/4),0)</f>
        <v>0</v>
      </c>
      <c r="AY24" s="223">
        <f>IFERROR(IF(RIGHT(VLOOKUP($A24,csapatok!$A:$NN,AY$320,FALSE),5)="Csere",VLOOKUP(LEFT(VLOOKUP($A24,csapatok!$A:$NN,AY$320,FALSE),LEN(VLOOKUP($A24,csapatok!$A:$NN,AY$320,FALSE))-6),'csapat-ranglista'!$A:$FP,AY$321,FALSE)/8,VLOOKUP(VLOOKUP($A24,csapatok!$A:$NN,AY$320,FALSE),'csapat-ranglista'!$A:$FP,AY$321,FALSE)/4),0)</f>
        <v>0</v>
      </c>
      <c r="AZ24" s="223">
        <f>IFERROR(IF(RIGHT(VLOOKUP($A24,csapatok!$A:$NN,AZ$320,FALSE),5)="Csere",VLOOKUP(LEFT(VLOOKUP($A24,csapatok!$A:$NN,AZ$320,FALSE),LEN(VLOOKUP($A24,csapatok!$A:$NN,AZ$320,FALSE))-6),'csapat-ranglista'!$A:$FP,AZ$321,FALSE)/8,VLOOKUP(VLOOKUP($A24,csapatok!$A:$NN,AZ$320,FALSE),'csapat-ranglista'!$A:$FP,AZ$321,FALSE)/4),0)</f>
        <v>0</v>
      </c>
      <c r="BA24" s="223">
        <f>IFERROR(IF(RIGHT(VLOOKUP($A24,csapatok!$A:$NN,BA$320,FALSE),5)="Csere",VLOOKUP(LEFT(VLOOKUP($A24,csapatok!$A:$NN,BA$320,FALSE),LEN(VLOOKUP($A24,csapatok!$A:$NN,BA$320,FALSE))-6),'csapat-ranglista'!$A:$FP,BA$321,FALSE)/8,VLOOKUP(VLOOKUP($A24,csapatok!$A:$NN,BA$320,FALSE),'csapat-ranglista'!$A:$FP,BA$321,FALSE)/4),0)</f>
        <v>0</v>
      </c>
      <c r="BB24" s="223">
        <f>IFERROR(IF(RIGHT(VLOOKUP($A24,csapatok!$A:$NN,BB$320,FALSE),5)="Csere",VLOOKUP(LEFT(VLOOKUP($A24,csapatok!$A:$NN,BB$320,FALSE),LEN(VLOOKUP($A24,csapatok!$A:$NN,BB$320,FALSE))-6),'csapat-ranglista'!$A:$FP,BB$321,FALSE)/8,VLOOKUP(VLOOKUP($A24,csapatok!$A:$NN,BB$320,FALSE),'csapat-ranglista'!$A:$FP,BB$321,FALSE)/4),0)</f>
        <v>0</v>
      </c>
      <c r="BC24" s="224">
        <f>versenyek!$ES$11*IFERROR(VLOOKUP(VLOOKUP($A24,versenyek!ER:ET,3,FALSE),szabalyok!$A$16:$B$23,2,FALSE)/4,0)</f>
        <v>0</v>
      </c>
      <c r="BD24" s="224">
        <f>versenyek!$EV$11*IFERROR(VLOOKUP(VLOOKUP($A24,versenyek!EU:EW,3,FALSE),szabalyok!$A$16:$B$23,2,FALSE)/4,0)</f>
        <v>0</v>
      </c>
      <c r="BE24" s="223">
        <f>IFERROR(IF(RIGHT(VLOOKUP($A24,csapatok!$A:$NN,BE$320,FALSE),5)="Csere",VLOOKUP(LEFT(VLOOKUP($A24,csapatok!$A:$NN,BE$320,FALSE),LEN(VLOOKUP($A24,csapatok!$A:$NN,BE$320,FALSE))-6),'csapat-ranglista'!$A:$FP,BE$321,FALSE)/8,VLOOKUP(VLOOKUP($A24,csapatok!$A:$NN,BE$320,FALSE),'csapat-ranglista'!$A:$FP,BE$321,FALSE)/4),0)</f>
        <v>0</v>
      </c>
      <c r="BF24" s="223">
        <f>IFERROR(IF(RIGHT(VLOOKUP($A24,csapatok!$A:$NN,BF$320,FALSE),5)="Csere",VLOOKUP(LEFT(VLOOKUP($A24,csapatok!$A:$NN,BF$320,FALSE),LEN(VLOOKUP($A24,csapatok!$A:$NN,BF$320,FALSE))-6),'csapat-ranglista'!$A:$FP,BF$321,FALSE)/8,VLOOKUP(VLOOKUP($A24,csapatok!$A:$NN,BF$320,FALSE),'csapat-ranglista'!$A:$FP,BF$321,FALSE)/4),0)</f>
        <v>0</v>
      </c>
      <c r="BG24" s="223">
        <f>IFERROR(IF(RIGHT(VLOOKUP($A24,csapatok!$A:$NN,BG$320,FALSE),5)="Csere",VLOOKUP(LEFT(VLOOKUP($A24,csapatok!$A:$NN,BG$320,FALSE),LEN(VLOOKUP($A24,csapatok!$A:$NN,BG$320,FALSE))-6),'csapat-ranglista'!$A:$FP,BG$321,FALSE)/8,VLOOKUP(VLOOKUP($A24,csapatok!$A:$NN,BG$320,FALSE),'csapat-ranglista'!$A:$FP,BG$321,FALSE)/4),0)</f>
        <v>0</v>
      </c>
      <c r="BH24" s="223">
        <f>IFERROR(IF(RIGHT(VLOOKUP($A24,csapatok!$A:$NN,BH$320,FALSE),5)="Csere",VLOOKUP(LEFT(VLOOKUP($A24,csapatok!$A:$NN,BH$320,FALSE),LEN(VLOOKUP($A24,csapatok!$A:$NN,BH$320,FALSE))-6),'csapat-ranglista'!$A:$FP,BH$321,FALSE)/8,VLOOKUP(VLOOKUP($A24,csapatok!$A:$NN,BH$320,FALSE),'csapat-ranglista'!$A:$FP,BH$321,FALSE)/4),0)</f>
        <v>0</v>
      </c>
      <c r="BI24" s="223">
        <f>IFERROR(IF(RIGHT(VLOOKUP($A24,csapatok!$A:$NN,BI$320,FALSE),5)="Csere",VLOOKUP(LEFT(VLOOKUP($A24,csapatok!$A:$NN,BI$320,FALSE),LEN(VLOOKUP($A24,csapatok!$A:$NN,BI$320,FALSE))-6),'csapat-ranglista'!$A:$FP,BI$321,FALSE)/8,VLOOKUP(VLOOKUP($A24,csapatok!$A:$NN,BI$320,FALSE),'csapat-ranglista'!$A:$FP,BI$321,FALSE)/4),0)</f>
        <v>0</v>
      </c>
      <c r="BJ24" s="223">
        <f>IFERROR(IF(RIGHT(VLOOKUP($A24,csapatok!$A:$NN,BJ$320,FALSE),5)="Csere",VLOOKUP(LEFT(VLOOKUP($A24,csapatok!$A:$NN,BJ$320,FALSE),LEN(VLOOKUP($A24,csapatok!$A:$NN,BJ$320,FALSE))-6),'csapat-ranglista'!$A:$FP,BJ$321,FALSE)/8,VLOOKUP(VLOOKUP($A24,csapatok!$A:$NN,BJ$320,FALSE),'csapat-ranglista'!$A:$FP,BJ$321,FALSE)/4),0)</f>
        <v>0</v>
      </c>
      <c r="BK24" s="223">
        <f>IFERROR(IF(RIGHT(VLOOKUP($A24,csapatok!$A:$NN,BK$320,FALSE),5)="Csere",VLOOKUP(LEFT(VLOOKUP($A24,csapatok!$A:$NN,BK$320,FALSE),LEN(VLOOKUP($A24,csapatok!$A:$NN,BK$320,FALSE))-6),'csapat-ranglista'!$A:$FP,BK$321,FALSE)/8,VLOOKUP(VLOOKUP($A24,csapatok!$A:$NN,BK$320,FALSE),'csapat-ranglista'!$A:$FP,BK$321,FALSE)/4),0)</f>
        <v>0</v>
      </c>
      <c r="BL24" s="223">
        <f>IFERROR(IF(RIGHT(VLOOKUP($A24,csapatok!$A:$NN,BL$320,FALSE),5)="Csere",VLOOKUP(LEFT(VLOOKUP($A24,csapatok!$A:$NN,BL$320,FALSE),LEN(VLOOKUP($A24,csapatok!$A:$NN,BL$320,FALSE))-6),'csapat-ranglista'!$A:$FP,BL$321,FALSE)/8,VLOOKUP(VLOOKUP($A24,csapatok!$A:$NN,BL$320,FALSE),'csapat-ranglista'!$A:$FP,BL$321,FALSE)/4),0)</f>
        <v>0</v>
      </c>
      <c r="BM24" s="223">
        <f>IFERROR(IF(RIGHT(VLOOKUP($A24,csapatok!$A:$NN,BM$320,FALSE),5)="Csere",VLOOKUP(LEFT(VLOOKUP($A24,csapatok!$A:$NN,BM$320,FALSE),LEN(VLOOKUP($A24,csapatok!$A:$NN,BM$320,FALSE))-6),'csapat-ranglista'!$A:$FP,BM$321,FALSE)/8,VLOOKUP(VLOOKUP($A24,csapatok!$A:$NN,BM$320,FALSE),'csapat-ranglista'!$A:$FP,BM$321,FALSE)/4),0)</f>
        <v>0</v>
      </c>
      <c r="BN24" s="223">
        <f>IFERROR(IF(RIGHT(VLOOKUP($A24,csapatok!$A:$NN,BN$320,FALSE),5)="Csere",VLOOKUP(LEFT(VLOOKUP($A24,csapatok!$A:$NN,BN$320,FALSE),LEN(VLOOKUP($A24,csapatok!$A:$NN,BN$320,FALSE))-6),'csapat-ranglista'!$A:$FP,BN$321,FALSE)/8,VLOOKUP(VLOOKUP($A24,csapatok!$A:$NN,BN$320,FALSE),'csapat-ranglista'!$A:$FP,BN$321,FALSE)/4),0)</f>
        <v>0</v>
      </c>
      <c r="BO24" s="223">
        <f>IFERROR(IF(RIGHT(VLOOKUP($A24,csapatok!$A:$NN,BO$320,FALSE),5)="Csere",VLOOKUP(LEFT(VLOOKUP($A24,csapatok!$A:$NN,BO$320,FALSE),LEN(VLOOKUP($A24,csapatok!$A:$NN,BO$320,FALSE))-6),'csapat-ranglista'!$A:$FP,BO$321,FALSE)/8,VLOOKUP(VLOOKUP($A24,csapatok!$A:$NN,BO$320,FALSE),'csapat-ranglista'!$A:$FP,BO$321,FALSE)/4),0)</f>
        <v>0</v>
      </c>
      <c r="BP24" s="223">
        <f>IFERROR(IF(RIGHT(VLOOKUP($A24,csapatok!$A:$NN,BP$320,FALSE),5)="Csere",VLOOKUP(LEFT(VLOOKUP($A24,csapatok!$A:$NN,BP$320,FALSE),LEN(VLOOKUP($A24,csapatok!$A:$NN,BP$320,FALSE))-6),'csapat-ranglista'!$A:$FP,BP$321,FALSE)/8,VLOOKUP(VLOOKUP($A24,csapatok!$A:$NN,BP$320,FALSE),'csapat-ranglista'!$A:$FP,BP$321,FALSE)/4),0)</f>
        <v>0</v>
      </c>
      <c r="BQ24" s="223">
        <f>IFERROR(IF(RIGHT(VLOOKUP($A24,csapatok!$A:$NN,BQ$320,FALSE),5)="Csere",VLOOKUP(LEFT(VLOOKUP($A24,csapatok!$A:$NN,BQ$320,FALSE),LEN(VLOOKUP($A24,csapatok!$A:$NN,BQ$320,FALSE))-6),'csapat-ranglista'!$A:$FP,BQ$321,FALSE)/8,VLOOKUP(VLOOKUP($A24,csapatok!$A:$NN,BQ$320,FALSE),'csapat-ranglista'!$A:$FP,BQ$321,FALSE)/4),0)</f>
        <v>0</v>
      </c>
      <c r="BR24" s="223">
        <f>IFERROR(IF(RIGHT(VLOOKUP($A24,csapatok!$A:$NN,BR$320,FALSE),5)="Csere",VLOOKUP(LEFT(VLOOKUP($A24,csapatok!$A:$NN,BR$320,FALSE),LEN(VLOOKUP($A24,csapatok!$A:$NN,BR$320,FALSE))-6),'csapat-ranglista'!$A:$FP,BR$321,FALSE)/8,VLOOKUP(VLOOKUP($A24,csapatok!$A:$NN,BR$320,FALSE),'csapat-ranglista'!$A:$FP,BR$321,FALSE)/4),0)</f>
        <v>0</v>
      </c>
      <c r="BS24" s="223">
        <f>IFERROR(IF(RIGHT(VLOOKUP($A24,csapatok!$A:$NN,BS$320,FALSE),5)="Csere",VLOOKUP(LEFT(VLOOKUP($A24,csapatok!$A:$NN,BS$320,FALSE),LEN(VLOOKUP($A24,csapatok!$A:$NN,BS$320,FALSE))-6),'csapat-ranglista'!$A:$FP,BS$321,FALSE)/8,VLOOKUP(VLOOKUP($A24,csapatok!$A:$NN,BS$320,FALSE),'csapat-ranglista'!$A:$FP,BS$321,FALSE)/4),0)</f>
        <v>0</v>
      </c>
      <c r="BT24" s="223">
        <f>IFERROR(IF(RIGHT(VLOOKUP($A24,csapatok!$A:$NN,BT$320,FALSE),5)="Csere",VLOOKUP(LEFT(VLOOKUP($A24,csapatok!$A:$NN,BT$320,FALSE),LEN(VLOOKUP($A24,csapatok!$A:$NN,BT$320,FALSE))-6),'csapat-ranglista'!$A:$FP,BT$321,FALSE)/8,VLOOKUP(VLOOKUP($A24,csapatok!$A:$NN,BT$320,FALSE),'csapat-ranglista'!$A:$FP,BT$321,FALSE)/4),0)</f>
        <v>0</v>
      </c>
      <c r="BU24" s="223">
        <f>IFERROR(IF(RIGHT(VLOOKUP($A24,csapatok!$A:$NN,BU$320,FALSE),5)="Csere",VLOOKUP(LEFT(VLOOKUP($A24,csapatok!$A:$NN,BU$320,FALSE),LEN(VLOOKUP($A24,csapatok!$A:$NN,BU$320,FALSE))-6),'csapat-ranglista'!$A:$FP,BU$321,FALSE)/8,VLOOKUP(VLOOKUP($A24,csapatok!$A:$NN,BU$320,FALSE),'csapat-ranglista'!$A:$FP,BU$321,FALSE)/4),0)</f>
        <v>0</v>
      </c>
      <c r="BV24" s="223">
        <f>IFERROR(IF(RIGHT(VLOOKUP($A24,csapatok!$A:$NN,BV$320,FALSE),5)="Csere",VLOOKUP(LEFT(VLOOKUP($A24,csapatok!$A:$NN,BV$320,FALSE),LEN(VLOOKUP($A24,csapatok!$A:$NN,BV$320,FALSE))-6),'csapat-ranglista'!$A:$FP,BV$321,FALSE)/8,VLOOKUP(VLOOKUP($A24,csapatok!$A:$NN,BV$320,FALSE),'csapat-ranglista'!$A:$FP,BV$321,FALSE)/4),0)</f>
        <v>0</v>
      </c>
      <c r="BW24" s="223">
        <f>IFERROR(IF(RIGHT(VLOOKUP($A24,csapatok!$A:$NN,BW$320,FALSE),5)="Csere",VLOOKUP(LEFT(VLOOKUP($A24,csapatok!$A:$NN,BW$320,FALSE),LEN(VLOOKUP($A24,csapatok!$A:$NN,BW$320,FALSE))-6),'csapat-ranglista'!$A:$FP,BW$321,FALSE)/8,VLOOKUP(VLOOKUP($A24,csapatok!$A:$NN,BW$320,FALSE),'csapat-ranglista'!$A:$FP,BW$321,FALSE)/4),0)</f>
        <v>0</v>
      </c>
      <c r="BX24" s="223">
        <f>IFERROR(IF(RIGHT(VLOOKUP($A24,csapatok!$A:$NN,BX$320,FALSE),5)="Csere",VLOOKUP(LEFT(VLOOKUP($A24,csapatok!$A:$NN,BX$320,FALSE),LEN(VLOOKUP($A24,csapatok!$A:$NN,BX$320,FALSE))-6),'csapat-ranglista'!$A:$FP,BX$321,FALSE)/8,VLOOKUP(VLOOKUP($A24,csapatok!$A:$NN,BX$320,FALSE),'csapat-ranglista'!$A:$FP,BX$321,FALSE)/4),0)</f>
        <v>0</v>
      </c>
      <c r="BY24" s="223">
        <f>IFERROR(IF(RIGHT(VLOOKUP($A24,csapatok!$A:$NN,BY$320,FALSE),5)="Csere",VLOOKUP(LEFT(VLOOKUP($A24,csapatok!$A:$NN,BY$320,FALSE),LEN(VLOOKUP($A24,csapatok!$A:$NN,BY$320,FALSE))-6),'csapat-ranglista'!$A:$FP,BY$321,FALSE)/8,VLOOKUP(VLOOKUP($A24,csapatok!$A:$NN,BY$320,FALSE),'csapat-ranglista'!$A:$FP,BY$321,FALSE)/4),0)</f>
        <v>0</v>
      </c>
      <c r="BZ24" s="223">
        <f>IFERROR(IF(RIGHT(VLOOKUP($A24,csapatok!$A:$NN,BZ$320,FALSE),5)="Csere",VLOOKUP(LEFT(VLOOKUP($A24,csapatok!$A:$NN,BZ$320,FALSE),LEN(VLOOKUP($A24,csapatok!$A:$NN,BZ$320,FALSE))-6),'csapat-ranglista'!$A:$FP,BZ$321,FALSE)/8,VLOOKUP(VLOOKUP($A24,csapatok!$A:$NN,BZ$320,FALSE),'csapat-ranglista'!$A:$FP,BZ$321,FALSE)/4),0)</f>
        <v>0</v>
      </c>
      <c r="CA24" s="223">
        <f>IFERROR(IF(RIGHT(VLOOKUP($A24,csapatok!$A:$NN,CA$320,FALSE),5)="Csere",VLOOKUP(LEFT(VLOOKUP($A24,csapatok!$A:$NN,CA$320,FALSE),LEN(VLOOKUP($A24,csapatok!$A:$NN,CA$320,FALSE))-6),'csapat-ranglista'!$A:$FP,CA$321,FALSE)/8,VLOOKUP(VLOOKUP($A24,csapatok!$A:$NN,CA$320,FALSE),'csapat-ranglista'!$A:$FP,CA$321,FALSE)/4),0)</f>
        <v>0</v>
      </c>
      <c r="CB24" s="223">
        <f>IFERROR(IF(RIGHT(VLOOKUP($A24,csapatok!$A:$NN,CB$320,FALSE),5)="Csere",VLOOKUP(LEFT(VLOOKUP($A24,csapatok!$A:$NN,CB$320,FALSE),LEN(VLOOKUP($A24,csapatok!$A:$NN,CB$320,FALSE))-6),'csapat-ranglista'!$A:$FP,CB$321,FALSE)/8,VLOOKUP(VLOOKUP($A24,csapatok!$A:$NN,CB$320,FALSE),'csapat-ranglista'!$A:$FP,CB$321,FALSE)/4),0)</f>
        <v>0</v>
      </c>
      <c r="CC24" s="223">
        <f>IFERROR(IF(RIGHT(VLOOKUP($A24,csapatok!$A:$NN,CC$320,FALSE),5)="Csere",VLOOKUP(LEFT(VLOOKUP($A24,csapatok!$A:$NN,CC$320,FALSE),LEN(VLOOKUP($A24,csapatok!$A:$NN,CC$320,FALSE))-6),'csapat-ranglista'!$A:$FP,CC$321,FALSE)/8,VLOOKUP(VLOOKUP($A24,csapatok!$A:$NN,CC$320,FALSE),'csapat-ranglista'!$A:$FP,CC$321,FALSE)/4),0)</f>
        <v>0</v>
      </c>
      <c r="CD24" s="223">
        <f>IFERROR(IF(RIGHT(VLOOKUP($A24,csapatok!$A:$NN,CD$320,FALSE),5)="Csere",VLOOKUP(LEFT(VLOOKUP($A24,csapatok!$A:$NN,CD$320,FALSE),LEN(VLOOKUP($A24,csapatok!$A:$NN,CD$320,FALSE))-6),'csapat-ranglista'!$A:$FP,CD$321,FALSE)/8,VLOOKUP(VLOOKUP($A24,csapatok!$A:$NN,CD$320,FALSE),'csapat-ranglista'!$A:$FP,CD$321,FALSE)/4),0)</f>
        <v>1.154903975734503</v>
      </c>
      <c r="CE24" s="223">
        <f>IFERROR(IF(RIGHT(VLOOKUP($A24,csapatok!$A:$NN,CE$320,FALSE),5)="Csere",VLOOKUP(LEFT(VLOOKUP($A24,csapatok!$A:$NN,CE$320,FALSE),LEN(VLOOKUP($A24,csapatok!$A:$NN,CE$320,FALSE))-6),'csapat-ranglista'!$A:$FP,CE$321,FALSE)/8,VLOOKUP(VLOOKUP($A24,csapatok!$A:$NN,CE$320,FALSE),'csapat-ranglista'!$A:$FP,CE$321,FALSE)/4),0)</f>
        <v>0</v>
      </c>
      <c r="CF24" s="223">
        <f>IFERROR(IF(RIGHT(VLOOKUP($A24,csapatok!$A:$NN,CF$320,FALSE),5)="Csere",VLOOKUP(LEFT(VLOOKUP($A24,csapatok!$A:$NN,CF$320,FALSE),LEN(VLOOKUP($A24,csapatok!$A:$NN,CF$320,FALSE))-6),'csapat-ranglista'!$A:$FP,CF$321,FALSE)/8,VLOOKUP(VLOOKUP($A24,csapatok!$A:$NN,CF$320,FALSE),'csapat-ranglista'!$A:$FP,CF$321,FALSE)/4),0)</f>
        <v>0</v>
      </c>
      <c r="CG24" s="223">
        <f>IFERROR(IF(RIGHT(VLOOKUP($A24,csapatok!$A:$NN,CG$320,FALSE),5)="Csere",VLOOKUP(LEFT(VLOOKUP($A24,csapatok!$A:$NN,CG$320,FALSE),LEN(VLOOKUP($A24,csapatok!$A:$NN,CG$320,FALSE))-6),'csapat-ranglista'!$A:$FP,CG$321,FALSE)/8,VLOOKUP(VLOOKUP($A24,csapatok!$A:$NN,CG$320,FALSE),'csapat-ranglista'!$A:$FP,CG$321,FALSE)/4),0)</f>
        <v>0</v>
      </c>
      <c r="CH24" s="223">
        <f>IFERROR(IF(RIGHT(VLOOKUP($A24,csapatok!$A:$NN,CH$320,FALSE),5)="Csere",VLOOKUP(LEFT(VLOOKUP($A24,csapatok!$A:$NN,CH$320,FALSE),LEN(VLOOKUP($A24,csapatok!$A:$NN,CH$320,FALSE))-6),'csapat-ranglista'!$A:$FP,CH$321,FALSE)/8,VLOOKUP(VLOOKUP($A24,csapatok!$A:$NN,CH$320,FALSE),'csapat-ranglista'!$A:$FP,CH$321,FALSE)/4),0)</f>
        <v>3.4415487544237147</v>
      </c>
      <c r="CI24" s="223">
        <f>IFERROR(IF(RIGHT(VLOOKUP($A24,csapatok!$A:$NN,CI$320,FALSE),5)="Csere",VLOOKUP(LEFT(VLOOKUP($A24,csapatok!$A:$NN,CI$320,FALSE),LEN(VLOOKUP($A24,csapatok!$A:$NN,CI$320,FALSE))-6),'csapat-ranglista'!$A:$FP,CI$321,FALSE)/8,VLOOKUP(VLOOKUP($A24,csapatok!$A:$NN,CI$320,FALSE),'csapat-ranglista'!$A:$FP,CI$321,FALSE)/4),0)</f>
        <v>0</v>
      </c>
      <c r="CJ24" s="224">
        <f>versenyek!$IQ$11*IFERROR(VLOOKUP(VLOOKUP($A24,versenyek!IP:IR,3,FALSE),szabalyok!$A$16:$B$23,2,FALSE)/4,0)</f>
        <v>0</v>
      </c>
      <c r="CK24" s="224">
        <f>versenyek!$IT$11*IFERROR(VLOOKUP(VLOOKUP($A24,versenyek!IS:IU,3,FALSE),szabalyok!$A$16:$B$23,2,FALSE)/4,0)</f>
        <v>0</v>
      </c>
      <c r="CL24" s="223">
        <f>IFERROR(IF(RIGHT(VLOOKUP($A24,csapatok!$A:$NN,CL$320,FALSE),5)="Csere",VLOOKUP(LEFT(VLOOKUP($A24,csapatok!$A:$NN,CL$320,FALSE),LEN(VLOOKUP($A24,csapatok!$A:$NN,CL$320,FALSE))-6),'csapat-ranglista'!$A:$FP,CL$321,FALSE)/8,VLOOKUP(VLOOKUP($A24,csapatok!$A:$NN,CL$320,FALSE),'csapat-ranglista'!$A:$FP,CL$321,FALSE)/4),0)</f>
        <v>0</v>
      </c>
      <c r="CM24" s="223">
        <f>IFERROR(IF(RIGHT(VLOOKUP($A24,csapatok!$A:$NN,CM$320,FALSE),5)="Csere",VLOOKUP(LEFT(VLOOKUP($A24,csapatok!$A:$NN,CM$320,FALSE),LEN(VLOOKUP($A24,csapatok!$A:$NN,CM$320,FALSE))-6),'csapat-ranglista'!$A:$FP,CM$321,FALSE)/8,VLOOKUP(VLOOKUP($A24,csapatok!$A:$NN,CM$320,FALSE),'csapat-ranglista'!$A:$FP,CM$321,FALSE)/4),0)</f>
        <v>0</v>
      </c>
      <c r="CN24" s="223">
        <f>IFERROR(IF(RIGHT(VLOOKUP($A24,csapatok!$A:$NN,CN$320,FALSE),5)="Csere",VLOOKUP(LEFT(VLOOKUP($A24,csapatok!$A:$NN,CN$320,FALSE),LEN(VLOOKUP($A24,csapatok!$A:$NN,CN$320,FALSE))-6),'csapat-ranglista'!$A:$FP,CN$321,FALSE)/8,VLOOKUP(VLOOKUP($A24,csapatok!$A:$NN,CN$320,FALSE),'csapat-ranglista'!$A:$FP,CN$321,FALSE)/4),0)</f>
        <v>0</v>
      </c>
      <c r="CO24" s="223">
        <f>IFERROR(IF(RIGHT(VLOOKUP($A24,csapatok!$A:$NN,CO$320,FALSE),5)="Csere",VLOOKUP(LEFT(VLOOKUP($A24,csapatok!$A:$NN,CO$320,FALSE),LEN(VLOOKUP($A24,csapatok!$A:$NN,CO$320,FALSE))-6),'csapat-ranglista'!$A:$FP,CO$321,FALSE)/8,VLOOKUP(VLOOKUP($A24,csapatok!$A:$NN,CO$320,FALSE),'csapat-ranglista'!$A:$FP,CO$321,FALSE)/4),0)</f>
        <v>0</v>
      </c>
      <c r="CP24" s="223">
        <f>IFERROR(IF(RIGHT(VLOOKUP($A24,csapatok!$A:$NN,CP$320,FALSE),5)="Csere",VLOOKUP(LEFT(VLOOKUP($A24,csapatok!$A:$NN,CP$320,FALSE),LEN(VLOOKUP($A24,csapatok!$A:$NN,CP$320,FALSE))-6),'csapat-ranglista'!$A:$FP,CP$321,FALSE)/8,VLOOKUP(VLOOKUP($A24,csapatok!$A:$NN,CP$320,FALSE),'csapat-ranglista'!$A:$FP,CP$321,FALSE)/4),0)</f>
        <v>0</v>
      </c>
      <c r="CQ24" s="223">
        <f>IFERROR(IF(RIGHT(VLOOKUP($A24,csapatok!$A:$NN,CQ$320,FALSE),5)="Csere",VLOOKUP(LEFT(VLOOKUP($A24,csapatok!$A:$NN,CQ$320,FALSE),LEN(VLOOKUP($A24,csapatok!$A:$NN,CQ$320,FALSE))-6),'csapat-ranglista'!$A:$FP,CQ$321,FALSE)/8,VLOOKUP(VLOOKUP($A24,csapatok!$A:$NN,CQ$320,FALSE),'csapat-ranglista'!$A:$FP,CQ$321,FALSE)/4),0)</f>
        <v>0</v>
      </c>
      <c r="CR24" s="223">
        <f>IFERROR(IF(RIGHT(VLOOKUP($A24,csapatok!$A:$NN,CR$320,FALSE),5)="Csere",VLOOKUP(LEFT(VLOOKUP($A24,csapatok!$A:$NN,CR$320,FALSE),LEN(VLOOKUP($A24,csapatok!$A:$NN,CR$320,FALSE))-6),'csapat-ranglista'!$A:$FP,CR$321,FALSE)/8,VLOOKUP(VLOOKUP($A24,csapatok!$A:$NN,CR$320,FALSE),'csapat-ranglista'!$A:$FP,CR$321,FALSE)/4),0)</f>
        <v>0</v>
      </c>
      <c r="CS24" s="223">
        <f>IFERROR(IF(RIGHT(VLOOKUP($A24,csapatok!$A:$NN,CS$320,FALSE),5)="Csere",VLOOKUP(LEFT(VLOOKUP($A24,csapatok!$A:$NN,CS$320,FALSE),LEN(VLOOKUP($A24,csapatok!$A:$NN,CS$320,FALSE))-6),'csapat-ranglista'!$A:$FP,CS$321,FALSE)/8,VLOOKUP(VLOOKUP($A24,csapatok!$A:$NN,CS$320,FALSE),'csapat-ranglista'!$A:$FP,CS$321,FALSE)/4),0)</f>
        <v>0</v>
      </c>
      <c r="CT24" s="223">
        <f>IFERROR(IF(RIGHT(VLOOKUP($A24,csapatok!$A:$NN,CT$320,FALSE),5)="Csere",VLOOKUP(LEFT(VLOOKUP($A24,csapatok!$A:$NN,CT$320,FALSE),LEN(VLOOKUP($A24,csapatok!$A:$NN,CT$320,FALSE))-6),'csapat-ranglista'!$A:$FP,CT$321,FALSE)/8,VLOOKUP(VLOOKUP($A24,csapatok!$A:$NN,CT$320,FALSE),'csapat-ranglista'!$A:$FP,CT$321,FALSE)/4),0)</f>
        <v>0</v>
      </c>
      <c r="CU24" s="223">
        <f>IFERROR(IF(RIGHT(VLOOKUP($A24,csapatok!$A:$NN,CU$320,FALSE),5)="Csere",VLOOKUP(LEFT(VLOOKUP($A24,csapatok!$A:$NN,CU$320,FALSE),LEN(VLOOKUP($A24,csapatok!$A:$NN,CU$320,FALSE))-6),'csapat-ranglista'!$A:$FP,CU$321,FALSE)/8,VLOOKUP(VLOOKUP($A24,csapatok!$A:$NN,CU$320,FALSE),'csapat-ranglista'!$A:$FP,CU$321,FALSE)/4),0)</f>
        <v>0</v>
      </c>
      <c r="CV24" s="223">
        <f>IFERROR(IF(RIGHT(VLOOKUP($A24,csapatok!$A:$NN,CV$320,FALSE),5)="Csere",VLOOKUP(LEFT(VLOOKUP($A24,csapatok!$A:$NN,CV$320,FALSE),LEN(VLOOKUP($A24,csapatok!$A:$NN,CV$320,FALSE))-6),'csapat-ranglista'!$A:$FP,CV$321,FALSE)/8,VLOOKUP(VLOOKUP($A24,csapatok!$A:$NN,CV$320,FALSE),'csapat-ranglista'!$A:$FP,CV$321,FALSE)/4),0)</f>
        <v>0</v>
      </c>
      <c r="CW24" s="223">
        <f>IFERROR(IF(RIGHT(VLOOKUP($A24,csapatok!$A:$NN,CW$320,FALSE),5)="Csere",VLOOKUP(LEFT(VLOOKUP($A24,csapatok!$A:$NN,CW$320,FALSE),LEN(VLOOKUP($A24,csapatok!$A:$NN,CW$320,FALSE))-6),'csapat-ranglista'!$A:$FP,CW$321,FALSE)/8,VLOOKUP(VLOOKUP($A24,csapatok!$A:$NN,CW$320,FALSE),'csapat-ranglista'!$A:$FP,CW$321,FALSE)/4),0)</f>
        <v>0</v>
      </c>
      <c r="CX24" s="223">
        <f>IFERROR(IF(RIGHT(VLOOKUP($A24,csapatok!$A:$NN,CX$320,FALSE),5)="Csere",VLOOKUP(LEFT(VLOOKUP($A24,csapatok!$A:$NN,CX$320,FALSE),LEN(VLOOKUP($A24,csapatok!$A:$NN,CX$320,FALSE))-6),'csapat-ranglista'!$A:$FP,CX$321,FALSE)/8,VLOOKUP(VLOOKUP($A24,csapatok!$A:$NN,CX$320,FALSE),'csapat-ranglista'!$A:$FP,CX$321,FALSE)/4),0)</f>
        <v>0</v>
      </c>
      <c r="CY24" s="223">
        <f>IFERROR(IF(RIGHT(VLOOKUP($A24,csapatok!$A:$NN,CY$320,FALSE),5)="Csere",VLOOKUP(LEFT(VLOOKUP($A24,csapatok!$A:$NN,CY$320,FALSE),LEN(VLOOKUP($A24,csapatok!$A:$NN,CY$320,FALSE))-6),'csapat-ranglista'!$A:$FP,CY$321,FALSE)/8,VLOOKUP(VLOOKUP($A24,csapatok!$A:$NN,CY$320,FALSE),'csapat-ranglista'!$A:$FP,CY$321,FALSE)/4),0)</f>
        <v>0</v>
      </c>
      <c r="CZ24" s="223">
        <f>IFERROR(IF(RIGHT(VLOOKUP($A24,csapatok!$A:$NN,CZ$320,FALSE),5)="Csere",VLOOKUP(LEFT(VLOOKUP($A24,csapatok!$A:$NN,CZ$320,FALSE),LEN(VLOOKUP($A24,csapatok!$A:$NN,CZ$320,FALSE))-6),'csapat-ranglista'!$A:$FP,CZ$321,FALSE)/8,VLOOKUP(VLOOKUP($A24,csapatok!$A:$NN,CZ$320,FALSE),'csapat-ranglista'!$A:$FP,CZ$321,FALSE)/4),0)</f>
        <v>0</v>
      </c>
      <c r="DA24" s="223">
        <f>IFERROR(IF(RIGHT(VLOOKUP($A24,csapatok!$A:$NN,DA$320,FALSE),5)="Csere",VLOOKUP(LEFT(VLOOKUP($A24,csapatok!$A:$NN,DA$320,FALSE),LEN(VLOOKUP($A24,csapatok!$A:$NN,DA$320,FALSE))-6),'csapat-ranglista'!$A:$FP,DA$321,FALSE)/8,VLOOKUP(VLOOKUP($A24,csapatok!$A:$NN,DA$320,FALSE),'csapat-ranglista'!$A:$FP,DA$321,FALSE)/4),0)</f>
        <v>0</v>
      </c>
      <c r="DB24" s="223">
        <f>IFERROR(IF(RIGHT(VLOOKUP($A24,csapatok!$A:$NN,DB$320,FALSE),5)="Csere",VLOOKUP(LEFT(VLOOKUP($A24,csapatok!$A:$NN,DB$320,FALSE),LEN(VLOOKUP($A24,csapatok!$A:$NN,DB$320,FALSE))-6),'csapat-ranglista'!$A:$FP,DB$321,FALSE)/8,VLOOKUP(VLOOKUP($A24,csapatok!$A:$NN,DB$320,FALSE),'csapat-ranglista'!$A:$FP,DB$321,FALSE)/4),0)</f>
        <v>0</v>
      </c>
      <c r="DC24" s="223">
        <f>IFERROR(IF(RIGHT(VLOOKUP($A24,csapatok!$A:$NN,DC$320,FALSE),5)="Csere",VLOOKUP(LEFT(VLOOKUP($A24,csapatok!$A:$NN,DC$320,FALSE),LEN(VLOOKUP($A24,csapatok!$A:$NN,DC$320,FALSE))-6),'csapat-ranglista'!$A:$FP,DC$321,FALSE)/8,VLOOKUP(VLOOKUP($A24,csapatok!$A:$NN,DC$320,FALSE),'csapat-ranglista'!$A:$FP,DC$321,FALSE)/4),0)</f>
        <v>0</v>
      </c>
      <c r="DD24" s="223">
        <f>IFERROR(IF(RIGHT(VLOOKUP($A24,csapatok!$A:$NN,DD$320,FALSE),5)="Csere",VLOOKUP(LEFT(VLOOKUP($A24,csapatok!$A:$NN,DD$320,FALSE),LEN(VLOOKUP($A24,csapatok!$A:$NN,DD$320,FALSE))-6),'csapat-ranglista'!$A:$FP,DD$321,FALSE)/8,VLOOKUP(VLOOKUP($A24,csapatok!$A:$NN,DD$320,FALSE),'csapat-ranglista'!$A:$FP,DD$321,FALSE)/4),0)</f>
        <v>4.7113622269689248</v>
      </c>
      <c r="DE24" s="223">
        <f>IFERROR(IF(RIGHT(VLOOKUP($A24,csapatok!$A:$NN,DE$320,FALSE),5)="Csere",VLOOKUP(LEFT(VLOOKUP($A24,csapatok!$A:$NN,DE$320,FALSE),LEN(VLOOKUP($A24,csapatok!$A:$NN,DE$320,FALSE))-6),'csapat-ranglista'!$A:$FP,DE$321,FALSE)/8,VLOOKUP(VLOOKUP($A24,csapatok!$A:$NN,DE$320,FALSE),'csapat-ranglista'!$A:$FP,DE$321,FALSE)/4),0)</f>
        <v>0</v>
      </c>
      <c r="DF24" s="223">
        <f>IFERROR(IF(RIGHT(VLOOKUP($A24,csapatok!$A:$NN,DF$320,FALSE),5)="Csere",VLOOKUP(LEFT(VLOOKUP($A24,csapatok!$A:$NN,DF$320,FALSE),LEN(VLOOKUP($A24,csapatok!$A:$NN,DF$320,FALSE))-6),'csapat-ranglista'!$A:$FP,DF$321,FALSE)/8,VLOOKUP(VLOOKUP($A24,csapatok!$A:$NN,DF$320,FALSE),'csapat-ranglista'!$A:$FP,DF$321,FALSE)/4),0)</f>
        <v>0</v>
      </c>
      <c r="DG24" s="223">
        <f>IFERROR(IF(RIGHT(VLOOKUP($A24,csapatok!$A:$NN,DG$320,FALSE),5)="Csere",VLOOKUP(LEFT(VLOOKUP($A24,csapatok!$A:$NN,DG$320,FALSE),LEN(VLOOKUP($A24,csapatok!$A:$NN,DG$320,FALSE))-6),'csapat-ranglista'!$A:$FP,DG$321,FALSE)/8,VLOOKUP(VLOOKUP($A24,csapatok!$A:$NN,DG$320,FALSE),'csapat-ranglista'!$A:$FP,DG$321,FALSE)/4),0)</f>
        <v>0</v>
      </c>
      <c r="DH24" s="223">
        <f>IFERROR(IF(RIGHT(VLOOKUP($A24,csapatok!$A:$NN,DH$320,FALSE),5)="Csere",VLOOKUP(LEFT(VLOOKUP($A24,csapatok!$A:$NN,DH$320,FALSE),LEN(VLOOKUP($A24,csapatok!$A:$NN,DH$320,FALSE))-6),'csapat-ranglista'!$A:$FP,DH$321,FALSE)/8,VLOOKUP(VLOOKUP($A24,csapatok!$A:$NN,DH$320,FALSE),'csapat-ranglista'!$A:$FP,DH$321,FALSE)/4),0)</f>
        <v>5.008650426685672</v>
      </c>
      <c r="DI24" s="223">
        <f>IFERROR(IF(RIGHT(VLOOKUP($A24,csapatok!$A:$NN,DI$320,FALSE),5)="Csere",VLOOKUP(LEFT(VLOOKUP($A24,csapatok!$A:$NN,DI$320,FALSE),LEN(VLOOKUP($A24,csapatok!$A:$NN,DI$320,FALSE))-6),'csapat-ranglista'!$A:$FP,DI$321,FALSE)/8,VLOOKUP(VLOOKUP($A24,csapatok!$A:$NN,DI$320,FALSE),'csapat-ranglista'!$A:$FP,DI$321,FALSE)/4),0)</f>
        <v>0</v>
      </c>
      <c r="DJ24" s="223">
        <f>IFERROR(IF(RIGHT(VLOOKUP($A24,csapatok!$A:$NN,DJ$320,FALSE),5)="Csere",VLOOKUP(LEFT(VLOOKUP($A24,csapatok!$A:$NN,DJ$320,FALSE),LEN(VLOOKUP($A24,csapatok!$A:$NN,DJ$320,FALSE))-6),'csapat-ranglista'!$A:$FP,DJ$321,FALSE)/8,VLOOKUP(VLOOKUP($A24,csapatok!$A:$NN,DJ$320,FALSE),'csapat-ranglista'!$A:$FP,DJ$321,FALSE)/4),0)</f>
        <v>3.0414269061908783</v>
      </c>
      <c r="DK24" s="223">
        <f>IFERROR(IF(RIGHT(VLOOKUP($A24,csapatok!$A:$NN,DK$320,FALSE),5)="Csere",VLOOKUP(LEFT(VLOOKUP($A24,csapatok!$A:$NN,DK$320,FALSE),LEN(VLOOKUP($A24,csapatok!$A:$NN,DK$320,FALSE))-6),'csapat-ranglista'!$A:$FP,DK$321,FALSE)/8,VLOOKUP(VLOOKUP($A24,csapatok!$A:$NN,DK$320,FALSE),'csapat-ranglista'!$A:$FP,DK$321,FALSE)/4),0)</f>
        <v>0</v>
      </c>
      <c r="DL24" s="223">
        <f>IFERROR(IF(RIGHT(VLOOKUP($A24,csapatok!$A:$NN,DL$320,FALSE),5)="Csere",VLOOKUP(LEFT(VLOOKUP($A24,csapatok!$A:$NN,DL$320,FALSE),LEN(VLOOKUP($A24,csapatok!$A:$NN,DL$320,FALSE))-6),'csapat-ranglista'!$A:$FP,DL$321,FALSE)/8,VLOOKUP(VLOOKUP($A24,csapatok!$A:$NN,DL$320,FALSE),'csapat-ranglista'!$A:$FP,DL$321,FALSE)/4),0)</f>
        <v>8.9177109433450763</v>
      </c>
      <c r="DM24" s="223">
        <f>IFERROR(IF(RIGHT(VLOOKUP($A24,csapatok!$A:$NN,DM$320,FALSE),5)="Csere",VLOOKUP(LEFT(VLOOKUP($A24,csapatok!$A:$NN,DM$320,FALSE),LEN(VLOOKUP($A24,csapatok!$A:$NN,DM$320,FALSE))-6),'csapat-ranglista'!$A:$FP,DM$321,FALSE)/8,VLOOKUP(VLOOKUP($A24,csapatok!$A:$NN,DM$320,FALSE),'csapat-ranglista'!$A:$FP,DM$321,FALSE)/4),0)</f>
        <v>0</v>
      </c>
      <c r="DN24" s="223">
        <f>IFERROR(IF(RIGHT(VLOOKUP($A24,csapatok!$A:$NN,DN$320,FALSE),5)="Csere",VLOOKUP(LEFT(VLOOKUP($A24,csapatok!$A:$NN,DN$320,FALSE),LEN(VLOOKUP($A24,csapatok!$A:$NN,DN$320,FALSE))-6),'csapat-ranglista'!$A:$FP,DN$321,FALSE)/8,VLOOKUP(VLOOKUP($A24,csapatok!$A:$NN,DN$320,FALSE),'csapat-ranglista'!$A:$FP,DN$321,FALSE)/4),0)</f>
        <v>0.33231409141353091</v>
      </c>
      <c r="DO24" s="224">
        <f>versenyek!$MF$11*IFERROR(VLOOKUP(VLOOKUP($A24,versenyek!ME:MG,3,FALSE),szabalyok!$A$16:$B$23,2,FALSE)/4,0)</f>
        <v>0</v>
      </c>
      <c r="DP24" s="224">
        <f>versenyek!$MI$11*IFERROR(VLOOKUP(VLOOKUP($A24,versenyek!MH:MJ,3,FALSE),szabalyok!$A$16:$B$23,2,FALSE)/4,0)</f>
        <v>2.8271805327550452</v>
      </c>
      <c r="DQ24" s="223">
        <f>IFERROR(IF(RIGHT(VLOOKUP($A24,csapatok!$A:$NN,DQ$320,FALSE),5)="Csere",VLOOKUP(LEFT(VLOOKUP($A24,csapatok!$A:$NN,DQ$320,FALSE),LEN(VLOOKUP($A24,csapatok!$A:$NN,DQ$320,FALSE))-6),'csapat-ranglista'!$A:$FP,DQ$321,FALSE)/8,VLOOKUP(VLOOKUP($A24,csapatok!$A:$NN,DQ$320,FALSE),'csapat-ranglista'!$A:$FP,DQ$321,FALSE)/4),0)</f>
        <v>0</v>
      </c>
      <c r="DR24" s="223">
        <f>IFERROR(IF(RIGHT(VLOOKUP($A24,csapatok!$A:$NN,DR$320,FALSE),5)="Csere",VLOOKUP(LEFT(VLOOKUP($A24,csapatok!$A:$NN,DR$320,FALSE),LEN(VLOOKUP($A24,csapatok!$A:$NN,DR$320,FALSE))-6),'csapat-ranglista'!$A:$FP,DR$321,FALSE)/8,VLOOKUP(VLOOKUP($A24,csapatok!$A:$NN,DR$320,FALSE),'csapat-ranglista'!$A:$FP,DR$321,FALSE)/4),0)</f>
        <v>0</v>
      </c>
      <c r="DS24" s="223">
        <f>IFERROR(IF(RIGHT(VLOOKUP($A24,csapatok!$A:$NN,DS$320,FALSE),5)="Csere",VLOOKUP(LEFT(VLOOKUP($A24,csapatok!$A:$NN,DS$320,FALSE),LEN(VLOOKUP($A24,csapatok!$A:$NN,DS$320,FALSE))-6),'csapat-ranglista'!$A:$FP,DS$321,FALSE)/8,VLOOKUP(VLOOKUP($A24,csapatok!$A:$NN,DS$320,FALSE),'csapat-ranglista'!$A:$FP,DS$321,FALSE)/4),0)</f>
        <v>0</v>
      </c>
      <c r="DT24" s="223">
        <f>IFERROR(IF(RIGHT(VLOOKUP($A24,csapatok!$A:$NN,DT$320,FALSE),5)="Csere",VLOOKUP(LEFT(VLOOKUP($A24,csapatok!$A:$NN,DT$320,FALSE),LEN(VLOOKUP($A24,csapatok!$A:$NN,DT$320,FALSE))-6),'csapat-ranglista'!$A:$FP,DT$321,FALSE)/8,VLOOKUP(VLOOKUP($A24,csapatok!$A:$NN,DT$320,FALSE),'csapat-ranglista'!$A:$FP,DT$321,FALSE)/4),0)</f>
        <v>0</v>
      </c>
      <c r="DU24" s="223">
        <f>IFERROR(IF(RIGHT(VLOOKUP($A24,csapatok!$A:$NN,DU$320,FALSE),5)="Csere",VLOOKUP(LEFT(VLOOKUP($A24,csapatok!$A:$NN,DU$320,FALSE),LEN(VLOOKUP($A24,csapatok!$A:$NN,DU$320,FALSE))-6),'csapat-ranglista'!$A:$FP,DU$321,FALSE)/8,VLOOKUP(VLOOKUP($A24,csapatok!$A:$NN,DU$320,FALSE),'csapat-ranglista'!$A:$FP,DU$321,FALSE)/4),0)</f>
        <v>0</v>
      </c>
      <c r="DV24" s="223">
        <f>IFERROR(IF(RIGHT(VLOOKUP($A24,csapatok!$A:$NN,DV$320,FALSE),5)="Csere",VLOOKUP(LEFT(VLOOKUP($A24,csapatok!$A:$NN,DV$320,FALSE),LEN(VLOOKUP($A24,csapatok!$A:$NN,DV$320,FALSE))-6),'csapat-ranglista'!$A:$FP,DV$321,FALSE)/8,VLOOKUP(VLOOKUP($A24,csapatok!$A:$NN,DV$320,FALSE),'csapat-ranglista'!$A:$FP,DV$321,FALSE)/4),0)</f>
        <v>0</v>
      </c>
      <c r="DW24" s="223">
        <f>IFERROR(IF(RIGHT(VLOOKUP($A24,csapatok!$A:$NN,DW$320,FALSE),5)="Csere",VLOOKUP(LEFT(VLOOKUP($A24,csapatok!$A:$NN,DW$320,FALSE),LEN(VLOOKUP($A24,csapatok!$A:$NN,DW$320,FALSE))-6),'csapat-ranglista'!$A:$FP,DW$321,FALSE)/8,VLOOKUP(VLOOKUP($A24,csapatok!$A:$NN,DW$320,FALSE),'csapat-ranglista'!$A:$FP,DW$321,FALSE)/4),0)</f>
        <v>0</v>
      </c>
      <c r="DX24" s="223">
        <f>IFERROR(IF(RIGHT(VLOOKUP($A24,csapatok!$A:$NN,DX$320,FALSE),5)="Csere",VLOOKUP(LEFT(VLOOKUP($A24,csapatok!$A:$NN,DX$320,FALSE),LEN(VLOOKUP($A24,csapatok!$A:$NN,DX$320,FALSE))-6),'csapat-ranglista'!$A:$FP,DX$321,FALSE)/8,VLOOKUP(VLOOKUP($A24,csapatok!$A:$NN,DX$320,FALSE),'csapat-ranglista'!$A:$FP,DX$321,FALSE)/4),0)</f>
        <v>0</v>
      </c>
      <c r="DY24" s="223">
        <f>IFERROR(IF(RIGHT(VLOOKUP($A24,csapatok!$A:$NN,DY$320,FALSE),5)="Csere",VLOOKUP(LEFT(VLOOKUP($A24,csapatok!$A:$NN,DY$320,FALSE),LEN(VLOOKUP($A24,csapatok!$A:$NN,DY$320,FALSE))-6),'csapat-ranglista'!$A:$FP,DY$321,FALSE)/8,VLOOKUP(VLOOKUP($A24,csapatok!$A:$NN,DY$320,FALSE),'csapat-ranglista'!$A:$FP,DY$321,FALSE)/4),0)</f>
        <v>0</v>
      </c>
      <c r="DZ24" s="223">
        <f>IFERROR(IF(RIGHT(VLOOKUP($A24,csapatok!$A:$NN,DZ$320,FALSE),5)="Csere",VLOOKUP(LEFT(VLOOKUP($A24,csapatok!$A:$NN,DZ$320,FALSE),LEN(VLOOKUP($A24,csapatok!$A:$NN,DZ$320,FALSE))-6),'csapat-ranglista'!$A:$FP,DZ$321,FALSE)/8,VLOOKUP(VLOOKUP($A24,csapatok!$A:$NN,DZ$320,FALSE),'csapat-ranglista'!$A:$FP,DZ$321,FALSE)/4),0)</f>
        <v>0</v>
      </c>
      <c r="EA24" s="223">
        <f>IFERROR(IF(RIGHT(VLOOKUP($A24,csapatok!$A:$NN,EA$320,FALSE),5)="Csere",VLOOKUP(LEFT(VLOOKUP($A24,csapatok!$A:$NN,EA$320,FALSE),LEN(VLOOKUP($A24,csapatok!$A:$NN,EA$320,FALSE))-6),'csapat-ranglista'!$A:$FP,EA$321,FALSE)/8,VLOOKUP(VLOOKUP($A24,csapatok!$A:$NN,EA$320,FALSE),'csapat-ranglista'!$A:$FP,EA$321,FALSE)/4),0)</f>
        <v>0</v>
      </c>
      <c r="EB24" s="223">
        <f>IFERROR(IF(RIGHT(VLOOKUP($A24,csapatok!$A:$NN,EB$320,FALSE),5)="Csere",VLOOKUP(LEFT(VLOOKUP($A24,csapatok!$A:$NN,EB$320,FALSE),LEN(VLOOKUP($A24,csapatok!$A:$NN,EB$320,FALSE))-6),'csapat-ranglista'!$A:$FP,EB$321,FALSE)/8,VLOOKUP(VLOOKUP($A24,csapatok!$A:$NN,EB$320,FALSE),'csapat-ranglista'!$A:$FP,EB$321,FALSE)/4),0)</f>
        <v>5.3065527458140984</v>
      </c>
      <c r="EC24" s="223">
        <f>IFERROR(IF(RIGHT(VLOOKUP($A24,csapatok!$A:$NN,EC$320,FALSE),5)="Csere",VLOOKUP(LEFT(VLOOKUP($A24,csapatok!$A:$NN,EC$320,FALSE),LEN(VLOOKUP($A24,csapatok!$A:$NN,EC$320,FALSE))-6),'csapat-ranglista'!$A:$FP,EC$321,FALSE)/8,VLOOKUP(VLOOKUP($A24,csapatok!$A:$NN,EC$320,FALSE),'csapat-ranglista'!$A:$FP,EC$321,FALSE)/4),0)</f>
        <v>0</v>
      </c>
      <c r="ED24" s="223">
        <f>IFERROR(IF(RIGHT(VLOOKUP($A24,csapatok!$A:$NN,ED$320,FALSE),5)="Csere",VLOOKUP(LEFT(VLOOKUP($A24,csapatok!$A:$NN,ED$320,FALSE),LEN(VLOOKUP($A24,csapatok!$A:$NN,ED$320,FALSE))-6),'csapat-ranglista'!$A:$FP,ED$321,FALSE)/8,VLOOKUP(VLOOKUP($A24,csapatok!$A:$NN,ED$320,FALSE),'csapat-ranglista'!$A:$FP,ED$321,FALSE)/4),0)</f>
        <v>0</v>
      </c>
      <c r="EE24" s="223">
        <f>IFERROR(IF(RIGHT(VLOOKUP($A24,csapatok!$A:$NN,EE$320,FALSE),5)="Csere",VLOOKUP(LEFT(VLOOKUP($A24,csapatok!$A:$NN,EE$320,FALSE),LEN(VLOOKUP($A24,csapatok!$A:$NN,EE$320,FALSE))-6),'csapat-ranglista'!$A:$FP,EE$321,FALSE)/8,VLOOKUP(VLOOKUP($A24,csapatok!$A:$NN,EE$320,FALSE),'csapat-ranglista'!$A:$FP,EE$321,FALSE)/4),0)</f>
        <v>0</v>
      </c>
      <c r="EF24" s="223">
        <f>IFERROR(IF(RIGHT(VLOOKUP($A24,csapatok!$A:$NN,EF$320,FALSE),5)="Csere",VLOOKUP(LEFT(VLOOKUP($A24,csapatok!$A:$NN,EF$320,FALSE),LEN(VLOOKUP($A24,csapatok!$A:$NN,EF$320,FALSE))-6),'csapat-ranglista'!$A:$FP,EF$321,FALSE)/8,VLOOKUP(VLOOKUP($A24,csapatok!$A:$NN,EF$320,FALSE),'csapat-ranglista'!$A:$FP,EF$321,FALSE)/4),0)</f>
        <v>0</v>
      </c>
      <c r="EG24" s="223">
        <f>IFERROR(IF(RIGHT(VLOOKUP($A24,csapatok!$A:$NN,EG$320,FALSE),5)="Csere",VLOOKUP(LEFT(VLOOKUP($A24,csapatok!$A:$NN,EG$320,FALSE),LEN(VLOOKUP($A24,csapatok!$A:$NN,EG$320,FALSE))-6),'csapat-ranglista'!$A:$FP,EG$321,FALSE)/8,VLOOKUP(VLOOKUP($A24,csapatok!$A:$NN,EG$320,FALSE),'csapat-ranglista'!$A:$FP,EG$321,FALSE)/4),0)</f>
        <v>0</v>
      </c>
      <c r="EH24" s="223">
        <f>IFERROR(IF(RIGHT(VLOOKUP($A24,csapatok!$A:$NN,EH$320,FALSE),5)="Csere",VLOOKUP(LEFT(VLOOKUP($A24,csapatok!$A:$NN,EH$320,FALSE),LEN(VLOOKUP($A24,csapatok!$A:$NN,EH$320,FALSE))-6),'csapat-ranglista'!$A:$FP,EH$321,FALSE)/8,VLOOKUP(VLOOKUP($A24,csapatok!$A:$NN,EH$320,FALSE),'csapat-ranglista'!$A:$FP,EH$321,FALSE)/4),0)</f>
        <v>0</v>
      </c>
      <c r="EI24" s="223">
        <f>IFERROR(IF(RIGHT(VLOOKUP($A24,csapatok!$A:$NN,EI$320,FALSE),5)="Csere",VLOOKUP(LEFT(VLOOKUP($A24,csapatok!$A:$NN,EI$320,FALSE),LEN(VLOOKUP($A24,csapatok!$A:$NN,EI$320,FALSE))-6),'csapat-ranglista'!$A:$FP,EI$321,FALSE)/8,VLOOKUP(VLOOKUP($A24,csapatok!$A:$NN,EI$320,FALSE),'csapat-ranglista'!$A:$FP,EI$321,FALSE)/4),0)</f>
        <v>0</v>
      </c>
      <c r="EJ24" s="223">
        <f>IFERROR(IF(RIGHT(VLOOKUP($A24,csapatok!$A:$NN,EJ$320,FALSE),5)="Csere",VLOOKUP(LEFT(VLOOKUP($A24,csapatok!$A:$NN,EJ$320,FALSE),LEN(VLOOKUP($A24,csapatok!$A:$NN,EJ$320,FALSE))-6),'csapat-ranglista'!$A:$FP,EJ$321,FALSE)/8,VLOOKUP(VLOOKUP($A24,csapatok!$A:$NN,EJ$320,FALSE),'csapat-ranglista'!$A:$FP,EJ$321,FALSE)/4),0)</f>
        <v>0</v>
      </c>
      <c r="EK24" s="223">
        <f>IFERROR(IF(RIGHT(VLOOKUP($A24,csapatok!$A:$NN,EK$320,FALSE),5)="Csere",VLOOKUP(LEFT(VLOOKUP($A24,csapatok!$A:$NN,EK$320,FALSE),LEN(VLOOKUP($A24,csapatok!$A:$NN,EK$320,FALSE))-6),'csapat-ranglista'!$A:$FP,EK$321,FALSE)/8,VLOOKUP(VLOOKUP($A24,csapatok!$A:$NN,EK$320,FALSE),'csapat-ranglista'!$A:$FP,EK$321,FALSE)/4),0)</f>
        <v>0</v>
      </c>
      <c r="EL24" s="223">
        <f>IFERROR(IF(RIGHT(VLOOKUP($A24,csapatok!$A:$NN,EL$320,FALSE),5)="Csere",VLOOKUP(LEFT(VLOOKUP($A24,csapatok!$A:$NN,EL$320,FALSE),LEN(VLOOKUP($A24,csapatok!$A:$NN,EL$320,FALSE))-6),'csapat-ranglista'!$A:$FP,EL$321,FALSE)/8,VLOOKUP(VLOOKUP($A24,csapatok!$A:$NN,EL$320,FALSE),'csapat-ranglista'!$A:$FP,EL$321,FALSE)/4),0)</f>
        <v>0.89213461960630569</v>
      </c>
      <c r="EM24" s="223">
        <f>IFERROR(IF(RIGHT(VLOOKUP($A24,csapatok!$A:$NN,EM$320,FALSE),5)="Csere",VLOOKUP(LEFT(VLOOKUP($A24,csapatok!$A:$NN,EM$320,FALSE),LEN(VLOOKUP($A24,csapatok!$A:$NN,EM$320,FALSE))-6),'csapat-ranglista'!$A:$FP,EM$321,FALSE)/8,VLOOKUP(VLOOKUP($A24,csapatok!$A:$NN,EM$320,FALSE),'csapat-ranglista'!$A:$FP,EM$321,FALSE)/4),0)</f>
        <v>0</v>
      </c>
      <c r="EN24" s="223">
        <f>IFERROR(IF(RIGHT(VLOOKUP($A24,csapatok!$A:$NN,EN$320,FALSE),5)="Csere",VLOOKUP(LEFT(VLOOKUP($A24,csapatok!$A:$NN,EN$320,FALSE),LEN(VLOOKUP($A24,csapatok!$A:$NN,EN$320,FALSE))-6),'csapat-ranglista'!$A:$FP,EN$321,FALSE)/8,VLOOKUP(VLOOKUP($A24,csapatok!$A:$NN,EN$320,FALSE),'csapat-ranglista'!$A:$FP,EN$321,FALSE)/4),0)</f>
        <v>0</v>
      </c>
      <c r="EO24" s="223">
        <f>IFERROR(IF(RIGHT(VLOOKUP($A24,csapatok!$A:$NN,EO$320,FALSE),5)="Csere",VLOOKUP(LEFT(VLOOKUP($A24,csapatok!$A:$NN,EO$320,FALSE),LEN(VLOOKUP($A24,csapatok!$A:$NN,EO$320,FALSE))-6),'csapat-ranglista'!$A:$FP,EO$321,FALSE)/8,VLOOKUP(VLOOKUP($A24,csapatok!$A:$NN,EO$320,FALSE),'csapat-ranglista'!$A:$FP,EO$321,FALSE)/4),0)</f>
        <v>0</v>
      </c>
      <c r="EP24" s="223">
        <f>IFERROR(IF(RIGHT(VLOOKUP($A24,csapatok!$A:$NN,EP$320,FALSE),5)="Csere",VLOOKUP(LEFT(VLOOKUP($A24,csapatok!$A:$NN,EP$320,FALSE),LEN(VLOOKUP($A24,csapatok!$A:$NN,EP$320,FALSE))-6),'csapat-ranglista'!$A:$FP,EP$321,FALSE)/8,VLOOKUP(VLOOKUP($A24,csapatok!$A:$NN,EP$320,FALSE),'csapat-ranglista'!$A:$FP,EP$321,FALSE)/4),0)</f>
        <v>0</v>
      </c>
      <c r="EQ24" s="223">
        <f>IFERROR(IF(RIGHT(VLOOKUP($A24,csapatok!$A:$NN,EQ$320,FALSE),5)="Csere",VLOOKUP(LEFT(VLOOKUP($A24,csapatok!$A:$NN,EQ$320,FALSE),LEN(VLOOKUP($A24,csapatok!$A:$NN,EQ$320,FALSE))-6),'csapat-ranglista'!$A:$FP,EQ$321,FALSE)/8,VLOOKUP(VLOOKUP($A24,csapatok!$A:$NN,EQ$320,FALSE),'csapat-ranglista'!$A:$FP,EQ$321,FALSE)/4),0)</f>
        <v>0</v>
      </c>
      <c r="ER24" s="223">
        <f>IFERROR(IF(RIGHT(VLOOKUP($A24,csapatok!$A:$NN,ER$320,FALSE),5)="Csere",VLOOKUP(LEFT(VLOOKUP($A24,csapatok!$A:$NN,ER$320,FALSE),LEN(VLOOKUP($A24,csapatok!$A:$NN,ER$320,FALSE))-6),'csapat-ranglista'!$A:$FP,ER$321,FALSE)/8,VLOOKUP(VLOOKUP($A24,csapatok!$A:$NN,ER$320,FALSE),'csapat-ranglista'!$A:$FP,ER$321,FALSE)/4),0)</f>
        <v>0</v>
      </c>
      <c r="ES24" s="223">
        <f>IFERROR(IF(RIGHT(VLOOKUP($A24,csapatok!$A:$NN,ES$320,FALSE),5)="Csere",VLOOKUP(LEFT(VLOOKUP($A24,csapatok!$A:$NN,ES$320,FALSE),LEN(VLOOKUP($A24,csapatok!$A:$NN,ES$320,FALSE))-6),'csapat-ranglista'!$A:$FP,ES$321,FALSE)/8,VLOOKUP(VLOOKUP($A24,csapatok!$A:$NN,ES$320,FALSE),'csapat-ranglista'!$A:$FP,ES$321,FALSE)/4),0)</f>
        <v>3.9005990681162639</v>
      </c>
      <c r="ET24" s="223">
        <f>IFERROR(IF(RIGHT(VLOOKUP($A24,csapatok!$A:$NN,ET$320,FALSE),5)="Csere",VLOOKUP(LEFT(VLOOKUP($A24,csapatok!$A:$NN,ET$320,FALSE),LEN(VLOOKUP($A24,csapatok!$A:$NN,ET$320,FALSE))-6),'csapat-ranglista'!$A:$FP,ET$321,FALSE)/8,VLOOKUP(VLOOKUP($A24,csapatok!$A:$NN,ET$320,FALSE),'csapat-ranglista'!$A:$FP,ET$321,FALSE)/4),0)</f>
        <v>0</v>
      </c>
      <c r="EU24" s="223">
        <f>IFERROR(IF(RIGHT(VLOOKUP($A24,csapatok!$A:$NN,EU$320,FALSE),5)="Csere",VLOOKUP(LEFT(VLOOKUP($A24,csapatok!$A:$NN,EU$320,FALSE),LEN(VLOOKUP($A24,csapatok!$A:$NN,EU$320,FALSE))-6),'csapat-ranglista'!$A:$FP,EU$321,FALSE)/8,VLOOKUP(VLOOKUP($A24,csapatok!$A:$NN,EU$320,FALSE),'csapat-ranglista'!$A:$FP,EU$321,FALSE)/4),0)</f>
        <v>0</v>
      </c>
      <c r="EV24" s="223">
        <f>IFERROR(IF(RIGHT(VLOOKUP($A24,csapatok!$A:$NN,EV$320,FALSE),5)="Csere",VLOOKUP(LEFT(VLOOKUP($A24,csapatok!$A:$NN,EV$320,FALSE),LEN(VLOOKUP($A24,csapatok!$A:$NN,EV$320,FALSE))-6),'csapat-ranglista'!$A:$FP,EV$321,FALSE)/8,VLOOKUP(VLOOKUP($A24,csapatok!$A:$NN,EV$320,FALSE),'csapat-ranglista'!$A:$FP,EV$321,FALSE)/4),0)</f>
        <v>0</v>
      </c>
      <c r="EW24" s="223">
        <f>IFERROR(IF(RIGHT(VLOOKUP($A24,csapatok!$A:$NN,EW$320,FALSE),5)="Csere",VLOOKUP(LEFT(VLOOKUP($A24,csapatok!$A:$NN,EW$320,FALSE),LEN(VLOOKUP($A24,csapatok!$A:$NN,EW$320,FALSE))-6),'csapat-ranglista'!$A:$FP,EW$321,FALSE)/8,VLOOKUP(VLOOKUP($A24,csapatok!$A:$NN,EW$320,FALSE),'csapat-ranglista'!$A:$FP,EW$321,FALSE)/4),0)</f>
        <v>0</v>
      </c>
      <c r="EX24" s="223">
        <f>IFERROR(IF(RIGHT(VLOOKUP($A24,csapatok!$A:$NN,EX$320,FALSE),5)="Csere",VLOOKUP(LEFT(VLOOKUP($A24,csapatok!$A:$NN,EX$320,FALSE),LEN(VLOOKUP($A24,csapatok!$A:$NN,EX$320,FALSE))-6),'csapat-ranglista'!$A:$FP,EX$321,FALSE)/8,VLOOKUP(VLOOKUP($A24,csapatok!$A:$NN,EX$320,FALSE),'csapat-ranglista'!$A:$FP,EX$321,FALSE)/4),0)</f>
        <v>0</v>
      </c>
      <c r="EY24" s="223">
        <f>IFERROR(IF(RIGHT(VLOOKUP($A24,csapatok!$A:$NN,EY$320,FALSE),5)="Csere",VLOOKUP(LEFT(VLOOKUP($A24,csapatok!$A:$NN,EY$320,FALSE),LEN(VLOOKUP($A24,csapatok!$A:$NN,EY$320,FALSE))-6),'csapat-ranglista'!$A:$FP,EY$321,FALSE)/8,VLOOKUP(VLOOKUP($A24,csapatok!$A:$NN,EY$320,FALSE),'csapat-ranglista'!$A:$FP,EY$321,FALSE)/4),0)</f>
        <v>0</v>
      </c>
      <c r="EZ24" s="223">
        <f>IFERROR(IF(RIGHT(VLOOKUP($A24,csapatok!$A:$NN,EZ$320,FALSE),5)="Csere",VLOOKUP(LEFT(VLOOKUP($A24,csapatok!$A:$NN,EZ$320,FALSE),LEN(VLOOKUP($A24,csapatok!$A:$NN,EZ$320,FALSE))-6),'csapat-ranglista'!$A:$FP,EZ$321,FALSE)/8,VLOOKUP(VLOOKUP($A24,csapatok!$A:$NN,EZ$320,FALSE),'csapat-ranglista'!$A:$FP,EZ$321,FALSE)/4),0)</f>
        <v>11.187508739577559</v>
      </c>
      <c r="FA24" s="223">
        <f>IFERROR(IF(RIGHT(VLOOKUP($A24,csapatok!$A:$NN,FA$320,FALSE),5)="Csere",VLOOKUP(LEFT(VLOOKUP($A24,csapatok!$A:$NN,FA$320,FALSE),LEN(VLOOKUP($A24,csapatok!$A:$NN,FA$320,FALSE))-6),'csapat-ranglista'!$A:$FP,FA$321,FALSE)/8,VLOOKUP(VLOOKUP($A24,csapatok!$A:$NN,FA$320,FALSE),'csapat-ranglista'!$A:$FP,FA$321,FALSE)/4),0)</f>
        <v>0</v>
      </c>
      <c r="FB24" s="223">
        <f>IFERROR(IF(RIGHT(VLOOKUP($A24,csapatok!$A:$NN,FB$320,FALSE),5)="Csere",VLOOKUP(LEFT(VLOOKUP($A24,csapatok!$A:$NN,FB$320,FALSE),LEN(VLOOKUP($A24,csapatok!$A:$NN,FB$320,FALSE))-6),'csapat-ranglista'!$A:$FP,FB$321,FALSE)/8,VLOOKUP(VLOOKUP($A24,csapatok!$A:$NN,FB$320,FALSE),'csapat-ranglista'!$A:$FP,FB$321,FALSE)/4),0)</f>
        <v>0</v>
      </c>
      <c r="FC24" s="223">
        <f>IFERROR(IF(RIGHT(VLOOKUP($A24,csapatok!$A:$NN,FC$320,FALSE),5)="Csere",VLOOKUP(LEFT(VLOOKUP($A24,csapatok!$A:$NN,FC$320,FALSE),LEN(VLOOKUP($A24,csapatok!$A:$NN,FC$320,FALSE))-6),'csapat-ranglista'!$A:$FP,FC$321,FALSE)/8,VLOOKUP(VLOOKUP($A24,csapatok!$A:$NN,FC$320,FALSE),'csapat-ranglista'!$A:$FP,FC$321,FALSE)/4),0)</f>
        <v>0</v>
      </c>
      <c r="FD24" s="224">
        <f>versenyek!$QY$11*IFERROR(VLOOKUP(VLOOKUP($A24,versenyek!QX:QZ,3,FALSE),szabalyok!$A$16:$B$23,2,FALSE)/4,0)</f>
        <v>0</v>
      </c>
      <c r="FE24" s="224">
        <f>versenyek!$RB$11*IFERROR(VLOOKUP(VLOOKUP($A24,versenyek!RA:RC,3,FALSE),szabalyok!$A$16:$B$23,2,FALSE)/4,0)</f>
        <v>0</v>
      </c>
      <c r="FF24" s="223">
        <f>IFERROR(IF(RIGHT(VLOOKUP($A24,csapatok!$A:$NN,FF$320,FALSE),5)="Csere",VLOOKUP(LEFT(VLOOKUP($A24,csapatok!$A:$NN,FF$320,FALSE),LEN(VLOOKUP($A24,csapatok!$A:$NN,FF$320,FALSE))-6),'csapat-ranglista'!$A:$FP,FF$321,FALSE)/8,VLOOKUP(VLOOKUP($A24,csapatok!$A:$NN,FF$320,FALSE),'csapat-ranglista'!$A:$FP,FF$321,FALSE)/4),0)</f>
        <v>5.4065853359116867</v>
      </c>
      <c r="FG24" s="223">
        <f>IFERROR(IF(RIGHT(VLOOKUP($A24,csapatok!$A:$NN,FG$320,FALSE),5)="Csere",VLOOKUP(LEFT(VLOOKUP($A24,csapatok!$A:$NN,FG$320,FALSE),LEN(VLOOKUP($A24,csapatok!$A:$NN,FG$320,FALSE))-6),'csapat-ranglista'!$A:$FP,FG$321,FALSE)/8,VLOOKUP(VLOOKUP($A24,csapatok!$A:$NN,FG$320,FALSE),'csapat-ranglista'!$A:$FP,FG$321,FALSE)/4),0)</f>
        <v>0</v>
      </c>
      <c r="FH24" s="223">
        <f>IFERROR(IF(RIGHT(VLOOKUP($A24,csapatok!$A:$NN,FH$320,FALSE),5)="Csere",VLOOKUP(LEFT(VLOOKUP($A24,csapatok!$A:$NN,FH$320,FALSE),LEN(VLOOKUP($A24,csapatok!$A:$NN,FH$320,FALSE))-6),'csapat-ranglista'!$A:$FP,FH$321,FALSE)/8,VLOOKUP(VLOOKUP($A24,csapatok!$A:$NN,FH$320,FALSE),'csapat-ranglista'!$A:$FP,FH$321,FALSE)/4),0)</f>
        <v>0</v>
      </c>
      <c r="FI24" s="223">
        <f>IFERROR(IF(RIGHT(VLOOKUP($A24,csapatok!$A:$NN,FI$320,FALSE),5)="Csere",VLOOKUP(LEFT(VLOOKUP($A24,csapatok!$A:$NN,FI$320,FALSE),LEN(VLOOKUP($A24,csapatok!$A:$NN,FI$320,FALSE))-6),'csapat-ranglista'!$A:$FP,FI$321,FALSE)/8,VLOOKUP(VLOOKUP($A24,csapatok!$A:$NN,FI$320,FALSE),'csapat-ranglista'!$A:$FP,FI$321,FALSE)/4),0)</f>
        <v>0</v>
      </c>
      <c r="FJ24" s="223">
        <f>IFERROR(IF(RIGHT(VLOOKUP($A24,csapatok!$A:$NN,FJ$320,FALSE),5)="Csere",VLOOKUP(LEFT(VLOOKUP($A24,csapatok!$A:$NN,FJ$320,FALSE),LEN(VLOOKUP($A24,csapatok!$A:$NN,FJ$320,FALSE))-6),'csapat-ranglista'!$A:$FP,FJ$321,FALSE)/8,VLOOKUP(VLOOKUP($A24,csapatok!$A:$NN,FJ$320,FALSE),'csapat-ranglista'!$A:$FP,FJ$321,FALSE)/4),0)</f>
        <v>0</v>
      </c>
      <c r="FK24" s="223">
        <f>IFERROR(IF(RIGHT(VLOOKUP($A24,csapatok!$A:$NN,FK$320,FALSE),5)="Csere",VLOOKUP(LEFT(VLOOKUP($A24,csapatok!$A:$NN,FK$320,FALSE),LEN(VLOOKUP($A24,csapatok!$A:$NN,FK$320,FALSE))-6),'csapat-ranglista'!$A:$FP,FK$321,FALSE)/8,VLOOKUP(VLOOKUP($A24,csapatok!$A:$NN,FK$320,FALSE),'csapat-ranglista'!$A:$FP,FK$321,FALSE)/4),0)</f>
        <v>0</v>
      </c>
      <c r="FL24" s="223">
        <f>IFERROR(IF(RIGHT(VLOOKUP($A24,csapatok!$A:$NN,FL$320,FALSE),5)="Csere",VLOOKUP(LEFT(VLOOKUP($A24,csapatok!$A:$NN,FL$320,FALSE),LEN(VLOOKUP($A24,csapatok!$A:$NN,FL$320,FALSE))-6),'csapat-ranglista'!$A:$FP,FL$321,FALSE)/8,VLOOKUP(VLOOKUP($A24,csapatok!$A:$NN,FL$320,FALSE),'csapat-ranglista'!$A:$FP,FL$321,FALSE)/4),0)</f>
        <v>0</v>
      </c>
      <c r="FM24" s="223">
        <f>IFERROR(IF(RIGHT(VLOOKUP($A24,csapatok!$A:$NN,FM$320,FALSE),5)="Csere",VLOOKUP(LEFT(VLOOKUP($A24,csapatok!$A:$NN,FM$320,FALSE),LEN(VLOOKUP($A24,csapatok!$A:$NN,FM$320,FALSE))-6),'csapat-ranglista'!$A:$FP,FM$321,FALSE)/8,VLOOKUP(VLOOKUP($A24,csapatok!$A:$NN,FM$320,FALSE),'csapat-ranglista'!$A:$FP,FM$321,FALSE)/4),0)</f>
        <v>0</v>
      </c>
      <c r="FN24" s="223">
        <f>IFERROR(IF(RIGHT(VLOOKUP($A24,csapatok!$A:$NN,FN$320,FALSE),5)="Csere",VLOOKUP(LEFT(VLOOKUP($A24,csapatok!$A:$NN,FN$320,FALSE),LEN(VLOOKUP($A24,csapatok!$A:$NN,FN$320,FALSE))-6),'csapat-ranglista'!$A:$FP,FN$321,FALSE)/8,VLOOKUP(VLOOKUP($A24,csapatok!$A:$NN,FN$320,FALSE),'csapat-ranglista'!$A:$FP,FN$321,FALSE)/4),0)</f>
        <v>0</v>
      </c>
      <c r="FO24" s="223">
        <f>IFERROR(IF(RIGHT(VLOOKUP($A24,csapatok!$A:$NN,FO$320,FALSE),5)="Csere",VLOOKUP(LEFT(VLOOKUP($A24,csapatok!$A:$NN,FO$320,FALSE),LEN(VLOOKUP($A24,csapatok!$A:$NN,FO$320,FALSE))-6),'csapat-ranglista'!$A:$FP,FO$321,FALSE)/8,VLOOKUP(VLOOKUP($A24,csapatok!$A:$NN,FO$320,FALSE),'csapat-ranglista'!$A:$FP,FO$321,FALSE)/4),0)</f>
        <v>0</v>
      </c>
      <c r="FP24" s="223">
        <f>IFERROR(IF(RIGHT(VLOOKUP($A24,csapatok!$A:$NN,FP$320,FALSE),5)="Csere",VLOOKUP(LEFT(VLOOKUP($A24,csapatok!$A:$NN,FP$320,FALSE),LEN(VLOOKUP($A24,csapatok!$A:$NN,FP$320,FALSE))-6),'csapat-ranglista'!$A:$FP,FP$321,FALSE)/8,VLOOKUP(VLOOKUP($A24,csapatok!$A:$NN,FP$320,FALSE),'csapat-ranglista'!$A:$FP,FP$321,FALSE)/4),0)</f>
        <v>4.2155083934626623</v>
      </c>
      <c r="FQ24" s="223">
        <f>IFERROR(IF(RIGHT(VLOOKUP($A24,csapatok!$A:$NN,FQ$320,FALSE),5)="Csere",VLOOKUP(LEFT(VLOOKUP($A24,csapatok!$A:$NN,FQ$320,FALSE),LEN(VLOOKUP($A24,csapatok!$A:$NN,FQ$320,FALSE))-6),'csapat-ranglista'!$A:$FP,FQ$321,FALSE)/8,VLOOKUP(VLOOKUP($A24,csapatok!$A:$NN,FQ$320,FALSE),'csapat-ranglista'!$A:$FP,FQ$321,FALSE)/4),0)</f>
        <v>0</v>
      </c>
      <c r="FR24" s="223">
        <f>IFERROR(IF(RIGHT(VLOOKUP($A24,csapatok!$A:$NN,FR$320,FALSE),5)="Csere",VLOOKUP(LEFT(VLOOKUP($A24,csapatok!$A:$NN,FR$320,FALSE),LEN(VLOOKUP($A24,csapatok!$A:$NN,FR$320,FALSE))-6),'csapat-ranglista'!$A:$FP,FR$321,FALSE)/8,VLOOKUP(VLOOKUP($A24,csapatok!$A:$NN,FR$320,FALSE),'csapat-ranglista'!$A:$FP,FR$321,FALSE)/4),0)</f>
        <v>0</v>
      </c>
      <c r="FS24" s="223">
        <f>IFERROR(IF(RIGHT(VLOOKUP($A24,csapatok!$A:$NN,FS$320,FALSE),5)="Csere",VLOOKUP(LEFT(VLOOKUP($A24,csapatok!$A:$NN,FS$320,FALSE),LEN(VLOOKUP($A24,csapatok!$A:$NN,FS$320,FALSE))-6),'csapat-ranglista'!$A:$FP,FS$321,FALSE)/8,VLOOKUP(VLOOKUP($A24,csapatok!$A:$NN,FS$320,FALSE),'csapat-ranglista'!$A:$FP,FS$321,FALSE)/4),0)</f>
        <v>0</v>
      </c>
      <c r="FT24" s="223">
        <f>IFERROR(IF(RIGHT(VLOOKUP($A24,csapatok!$A:$NN,FT$320,FALSE),5)="Csere",VLOOKUP(LEFT(VLOOKUP($A24,csapatok!$A:$NN,FT$320,FALSE),LEN(VLOOKUP($A24,csapatok!$A:$NN,FT$320,FALSE))-6),'csapat-ranglista'!$A:$FP,FT$321,FALSE)/8,VLOOKUP(VLOOKUP($A24,csapatok!$A:$NN,FT$320,FALSE),'csapat-ranglista'!$A:$FP,FT$321,FALSE)/4),0)</f>
        <v>4.0179305649552814</v>
      </c>
      <c r="FU24" s="223">
        <f>IFERROR(IF(RIGHT(VLOOKUP($A24,csapatok!$A:$NN,FU$320,FALSE),5)="Csere",VLOOKUP(LEFT(VLOOKUP($A24,csapatok!$A:$NN,FU$320,FALSE),LEN(VLOOKUP($A24,csapatok!$A:$NN,FU$320,FALSE))-6),'csapat-ranglista'!$A:$FP,FU$321,FALSE)/8,VLOOKUP(VLOOKUP($A24,csapatok!$A:$NN,FU$320,FALSE),'csapat-ranglista'!$A:$FP,FU$321,FALSE)/4),0)</f>
        <v>0.47984999901137998</v>
      </c>
      <c r="FV24" s="223">
        <f>IFERROR(IF(RIGHT(VLOOKUP($A24,csapatok!$A:$NN,FV$320,FALSE),5)="Csere",VLOOKUP(LEFT(VLOOKUP($A24,csapatok!$A:$NN,FV$320,FALSE),LEN(VLOOKUP($A24,csapatok!$A:$NN,FV$320,FALSE))-6),'csapat-ranglista'!$A:$FP,FV$321,FALSE)/8,VLOOKUP(VLOOKUP($A24,csapatok!$A:$NN,FV$320,FALSE),'csapat-ranglista'!$A:$FP,FV$321,FALSE)/4),0)</f>
        <v>0</v>
      </c>
      <c r="FW24" s="223">
        <f>IFERROR(IF(RIGHT(VLOOKUP($A24,csapatok!$A:$NN,FW$320,FALSE),5)="Csere",VLOOKUP(LEFT(VLOOKUP($A24,csapatok!$A:$NN,FW$320,FALSE),LEN(VLOOKUP($A24,csapatok!$A:$NN,FW$320,FALSE))-6),'csapat-ranglista'!$A:$FP,FW$321,FALSE)/8,VLOOKUP(VLOOKUP($A24,csapatok!$A:$NN,FW$320,FALSE),'csapat-ranglista'!$A:$FP,FW$321,FALSE)/4),0)</f>
        <v>42.837924398392701</v>
      </c>
      <c r="FX24" s="223">
        <f>IFERROR(IF(RIGHT(VLOOKUP($A24,csapatok!$A:$NN,FX$320,FALSE),5)="Csere",VLOOKUP(LEFT(VLOOKUP($A24,csapatok!$A:$NN,FX$320,FALSE),LEN(VLOOKUP($A24,csapatok!$A:$NN,FX$320,FALSE))-6),'csapat-ranglista'!$A:$FP,FX$321,FALSE)/8,VLOOKUP(VLOOKUP($A24,csapatok!$A:$NN,FX$320,FALSE),'csapat-ranglista'!$A:$FP,FX$321,FALSE)/4),0)</f>
        <v>0</v>
      </c>
      <c r="FY24" s="223">
        <f>IFERROR(IF(RIGHT(VLOOKUP($A24,csapatok!$A:$NN,FY$320,FALSE),5)="Csere",VLOOKUP(LEFT(VLOOKUP($A24,csapatok!$A:$NN,FY$320,FALSE),LEN(VLOOKUP($A24,csapatok!$A:$NN,FY$320,FALSE))-6),'csapat-ranglista'!$A:$FP,FY$321,FALSE)/8,VLOOKUP(VLOOKUP($A24,csapatok!$A:$NN,FY$320,FALSE),'csapat-ranglista'!$A:$FP,FY$321,FALSE)/4),0)</f>
        <v>0</v>
      </c>
      <c r="FZ24" s="223">
        <f>IFERROR(IF(RIGHT(VLOOKUP($A24,csapatok!$A:$NN,FZ$320,FALSE),5)="Csere",VLOOKUP(LEFT(VLOOKUP($A24,csapatok!$A:$NN,FZ$320,FALSE),LEN(VLOOKUP($A24,csapatok!$A:$NN,FZ$320,FALSE))-6),'csapat-ranglista'!$A:$FP,FZ$321,FALSE)/8,VLOOKUP(VLOOKUP($A24,csapatok!$A:$NN,FZ$320,FALSE),'csapat-ranglista'!$A:$FP,FZ$321,FALSE)/4),0)</f>
        <v>0</v>
      </c>
      <c r="GA24" s="223">
        <f>IFERROR(IF(RIGHT(VLOOKUP($A24,csapatok!$A:$NN,GA$320,FALSE),5)="Csere",VLOOKUP(LEFT(VLOOKUP($A24,csapatok!$A:$NN,GA$320,FALSE),LEN(VLOOKUP($A24,csapatok!$A:$NN,GA$320,FALSE))-6),'csapat-ranglista'!$A:$FP,GA$321,FALSE)/8,VLOOKUP(VLOOKUP($A24,csapatok!$A:$NN,GA$320,FALSE),'csapat-ranglista'!$A:$FP,GA$321,FALSE)/4),0)</f>
        <v>0</v>
      </c>
      <c r="GB24" s="223">
        <f>IFERROR(IF(RIGHT(VLOOKUP($A24,csapatok!$A:$NN,GB$320,FALSE),5)="Csere",VLOOKUP(LEFT(VLOOKUP($A24,csapatok!$A:$NN,GB$320,FALSE),LEN(VLOOKUP($A24,csapatok!$A:$NN,GB$320,FALSE))-6),'csapat-ranglista'!$A:$FP,GB$321,FALSE)/8,VLOOKUP(VLOOKUP($A24,csapatok!$A:$NN,GB$320,FALSE),'csapat-ranglista'!$A:$FP,GB$321,FALSE)/4),0)</f>
        <v>4.5732689210950079</v>
      </c>
      <c r="GC24" s="223">
        <f>IFERROR(IF(RIGHT(VLOOKUP($A24,csapatok!$A:$NN,GC$320,FALSE),5)="Csere",VLOOKUP(LEFT(VLOOKUP($A24,csapatok!$A:$NN,GC$320,FALSE),LEN(VLOOKUP($A24,csapatok!$A:$NN,GC$320,FALSE))-6),'csapat-ranglista'!$A:$FP,GC$321,FALSE)/8,VLOOKUP(VLOOKUP($A24,csapatok!$A:$NN,GC$320,FALSE),'csapat-ranglista'!$A:$FP,GC$321,FALSE)/4),0)</f>
        <v>0</v>
      </c>
      <c r="GD24" s="247">
        <f>SUM(EQ24:GC24)</f>
        <v>76.619175420522538</v>
      </c>
    </row>
    <row r="25" spans="1:186">
      <c r="A25" s="32" t="s">
        <v>1483</v>
      </c>
      <c r="B25" s="131">
        <v>36875</v>
      </c>
      <c r="C25" s="131" t="str">
        <f>IF(B25=0,"",IF(B25&lt;$C$1,"felnőtt","ifi"))</f>
        <v>ifi</v>
      </c>
      <c r="D25" s="32" t="s">
        <v>9</v>
      </c>
      <c r="E25" s="45"/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f>IFERROR(IF(RIGHT(VLOOKUP($A25,csapatok!$A:$BL,X$320,FALSE),5)="Csere",VLOOKUP(LEFT(VLOOKUP($A25,csapatok!$A:$BL,X$320,FALSE),LEN(VLOOKUP($A25,csapatok!$A:$BL,X$320,FALSE))-6),'csapat-ranglista'!$A:$FP,X$321,FALSE)/8,VLOOKUP(VLOOKUP($A25,csapatok!$A:$BL,X$320,FALSE),'csapat-ranglista'!$A:$FP,X$321,FALSE)/4),0)</f>
        <v>0</v>
      </c>
      <c r="Y25" s="32">
        <f>IFERROR(IF(RIGHT(VLOOKUP($A25,csapatok!$A:$BL,Y$320,FALSE),5)="Csere",VLOOKUP(LEFT(VLOOKUP($A25,csapatok!$A:$BL,Y$320,FALSE),LEN(VLOOKUP($A25,csapatok!$A:$BL,Y$320,FALSE))-6),'csapat-ranglista'!$A:$FP,Y$321,FALSE)/8,VLOOKUP(VLOOKUP($A25,csapatok!$A:$BL,Y$320,FALSE),'csapat-ranglista'!$A:$FP,Y$321,FALSE)/4),0)</f>
        <v>0</v>
      </c>
      <c r="Z25" s="32">
        <f>IFERROR(IF(RIGHT(VLOOKUP($A25,csapatok!$A:$BL,Z$320,FALSE),5)="Csere",VLOOKUP(LEFT(VLOOKUP($A25,csapatok!$A:$BL,Z$320,FALSE),LEN(VLOOKUP($A25,csapatok!$A:$BL,Z$320,FALSE))-6),'csapat-ranglista'!$A:$FP,Z$321,FALSE)/8,VLOOKUP(VLOOKUP($A25,csapatok!$A:$BL,Z$320,FALSE),'csapat-ranglista'!$A:$FP,Z$321,FALSE)/4),0)</f>
        <v>0</v>
      </c>
      <c r="AA25" s="32">
        <f>IFERROR(IF(RIGHT(VLOOKUP($A25,csapatok!$A:$BL,AA$320,FALSE),5)="Csere",VLOOKUP(LEFT(VLOOKUP($A25,csapatok!$A:$BL,AA$320,FALSE),LEN(VLOOKUP($A25,csapatok!$A:$BL,AA$320,FALSE))-6),'csapat-ranglista'!$A:$FP,AA$321,FALSE)/8,VLOOKUP(VLOOKUP($A25,csapatok!$A:$BL,AA$320,FALSE),'csapat-ranglista'!$A:$FP,AA$321,FALSE)/4),0)</f>
        <v>0</v>
      </c>
      <c r="AB25" s="223">
        <f>IFERROR(IF(RIGHT(VLOOKUP($A25,csapatok!$A:$BL,AB$320,FALSE),5)="Csere",VLOOKUP(LEFT(VLOOKUP($A25,csapatok!$A:$BL,AB$320,FALSE),LEN(VLOOKUP($A25,csapatok!$A:$BL,AB$320,FALSE))-6),'csapat-ranglista'!$A:$FP,AB$321,FALSE)/8,VLOOKUP(VLOOKUP($A25,csapatok!$A:$BL,AB$320,FALSE),'csapat-ranglista'!$A:$FP,AB$321,FALSE)/4),0)</f>
        <v>0</v>
      </c>
      <c r="AC25" s="223">
        <f>IFERROR(IF(RIGHT(VLOOKUP($A25,csapatok!$A:$BL,AC$320,FALSE),5)="Csere",VLOOKUP(LEFT(VLOOKUP($A25,csapatok!$A:$BL,AC$320,FALSE),LEN(VLOOKUP($A25,csapatok!$A:$BL,AC$320,FALSE))-6),'csapat-ranglista'!$A:$FP,AC$321,FALSE)/8,VLOOKUP(VLOOKUP($A25,csapatok!$A:$BL,AC$320,FALSE),'csapat-ranglista'!$A:$FP,AC$321,FALSE)/4),0)</f>
        <v>0</v>
      </c>
      <c r="AD25" s="223">
        <f>IFERROR(IF(RIGHT(VLOOKUP($A25,csapatok!$A:$BL,AD$320,FALSE),5)="Csere",VLOOKUP(LEFT(VLOOKUP($A25,csapatok!$A:$BL,AD$320,FALSE),LEN(VLOOKUP($A25,csapatok!$A:$BL,AD$320,FALSE))-6),'csapat-ranglista'!$A:$FP,AD$321,FALSE)/8,VLOOKUP(VLOOKUP($A25,csapatok!$A:$BL,AD$320,FALSE),'csapat-ranglista'!$A:$FP,AD$321,FALSE)/4),0)</f>
        <v>0</v>
      </c>
      <c r="AE25" s="223">
        <f>IFERROR(IF(RIGHT(VLOOKUP($A25,csapatok!$A:$BL,AE$320,FALSE),5)="Csere",VLOOKUP(LEFT(VLOOKUP($A25,csapatok!$A:$BL,AE$320,FALSE),LEN(VLOOKUP($A25,csapatok!$A:$BL,AE$320,FALSE))-6),'csapat-ranglista'!$A:$FP,AE$321,FALSE)/8,VLOOKUP(VLOOKUP($A25,csapatok!$A:$BL,AE$320,FALSE),'csapat-ranglista'!$A:$FP,AE$321,FALSE)/4),0)</f>
        <v>0</v>
      </c>
      <c r="AF25" s="223">
        <f>IFERROR(IF(RIGHT(VLOOKUP($A25,csapatok!$A:$BL,AF$320,FALSE),5)="Csere",VLOOKUP(LEFT(VLOOKUP($A25,csapatok!$A:$BL,AF$320,FALSE),LEN(VLOOKUP($A25,csapatok!$A:$BL,AF$320,FALSE))-6),'csapat-ranglista'!$A:$FP,AF$321,FALSE)/8,VLOOKUP(VLOOKUP($A25,csapatok!$A:$BL,AF$320,FALSE),'csapat-ranglista'!$A:$FP,AF$321,FALSE)/4),0)</f>
        <v>0</v>
      </c>
      <c r="AG25" s="223">
        <f>IFERROR(IF(RIGHT(VLOOKUP($A25,csapatok!$A:$BL,AG$320,FALSE),5)="Csere",VLOOKUP(LEFT(VLOOKUP($A25,csapatok!$A:$BL,AG$320,FALSE),LEN(VLOOKUP($A25,csapatok!$A:$BL,AG$320,FALSE))-6),'csapat-ranglista'!$A:$FP,AG$321,FALSE)/8,VLOOKUP(VLOOKUP($A25,csapatok!$A:$BL,AG$320,FALSE),'csapat-ranglista'!$A:$FP,AG$321,FALSE)/4),0)</f>
        <v>0</v>
      </c>
      <c r="AH25" s="223">
        <f>IFERROR(IF(RIGHT(VLOOKUP($A25,csapatok!$A:$BL,AH$320,FALSE),5)="Csere",VLOOKUP(LEFT(VLOOKUP($A25,csapatok!$A:$BL,AH$320,FALSE),LEN(VLOOKUP($A25,csapatok!$A:$BL,AH$320,FALSE))-6),'csapat-ranglista'!$A:$FP,AH$321,FALSE)/8,VLOOKUP(VLOOKUP($A25,csapatok!$A:$BL,AH$320,FALSE),'csapat-ranglista'!$A:$FP,AH$321,FALSE)/4),0)</f>
        <v>0</v>
      </c>
      <c r="AI25" s="223">
        <f>IFERROR(IF(RIGHT(VLOOKUP($A25,csapatok!$A:$BL,AI$320,FALSE),5)="Csere",VLOOKUP(LEFT(VLOOKUP($A25,csapatok!$A:$BL,AI$320,FALSE),LEN(VLOOKUP($A25,csapatok!$A:$BL,AI$320,FALSE))-6),'csapat-ranglista'!$A:$FP,AI$321,FALSE)/8,VLOOKUP(VLOOKUP($A25,csapatok!$A:$BL,AI$320,FALSE),'csapat-ranglista'!$A:$FP,AI$321,FALSE)/4),0)</f>
        <v>0</v>
      </c>
      <c r="AJ25" s="223">
        <f>IFERROR(IF(RIGHT(VLOOKUP($A25,csapatok!$A:$BL,AJ$320,FALSE),5)="Csere",VLOOKUP(LEFT(VLOOKUP($A25,csapatok!$A:$BL,AJ$320,FALSE),LEN(VLOOKUP($A25,csapatok!$A:$BL,AJ$320,FALSE))-6),'csapat-ranglista'!$A:$FP,AJ$321,FALSE)/8,VLOOKUP(VLOOKUP($A25,csapatok!$A:$BL,AJ$320,FALSE),'csapat-ranglista'!$A:$FP,AJ$321,FALSE)/2),0)</f>
        <v>0</v>
      </c>
      <c r="AK25" s="223">
        <f>IFERROR(IF(RIGHT(VLOOKUP($A25,csapatok!$A:$CN,AK$320,FALSE),5)="Csere",VLOOKUP(LEFT(VLOOKUP($A25,csapatok!$A:$CN,AK$320,FALSE),LEN(VLOOKUP($A25,csapatok!$A:$CN,AK$320,FALSE))-6),'csapat-ranglista'!$A:$FP,AK$321,FALSE)/8,VLOOKUP(VLOOKUP($A25,csapatok!$A:$CN,AK$320,FALSE),'csapat-ranglista'!$A:$FP,AK$321,FALSE)/4),0)</f>
        <v>0</v>
      </c>
      <c r="AL25" s="223">
        <f>IFERROR(IF(RIGHT(VLOOKUP($A25,csapatok!$A:$CN,AL$320,FALSE),5)="Csere",VLOOKUP(LEFT(VLOOKUP($A25,csapatok!$A:$CN,AL$320,FALSE),LEN(VLOOKUP($A25,csapatok!$A:$CN,AL$320,FALSE))-6),'csapat-ranglista'!$A:$FP,AL$321,FALSE)/8,VLOOKUP(VLOOKUP($A25,csapatok!$A:$CN,AL$320,FALSE),'csapat-ranglista'!$A:$FP,AL$321,FALSE)/4),0)</f>
        <v>0</v>
      </c>
      <c r="AM25" s="223">
        <f>IFERROR(IF(RIGHT(VLOOKUP($A25,csapatok!$A:$CN,AM$320,FALSE),5)="Csere",VLOOKUP(LEFT(VLOOKUP($A25,csapatok!$A:$CN,AM$320,FALSE),LEN(VLOOKUP($A25,csapatok!$A:$CN,AM$320,FALSE))-6),'csapat-ranglista'!$A:$FP,AM$321,FALSE)/8,VLOOKUP(VLOOKUP($A25,csapatok!$A:$CN,AM$320,FALSE),'csapat-ranglista'!$A:$FP,AM$321,FALSE)/4),0)</f>
        <v>0</v>
      </c>
      <c r="AN25" s="223">
        <f>IFERROR(IF(RIGHT(VLOOKUP($A25,csapatok!$A:$CN,AN$320,FALSE),5)="Csere",VLOOKUP(LEFT(VLOOKUP($A25,csapatok!$A:$CN,AN$320,FALSE),LEN(VLOOKUP($A25,csapatok!$A:$CN,AN$320,FALSE))-6),'csapat-ranglista'!$A:$FP,AN$321,FALSE)/8,VLOOKUP(VLOOKUP($A25,csapatok!$A:$CN,AN$320,FALSE),'csapat-ranglista'!$A:$FP,AN$321,FALSE)/4),0)</f>
        <v>0</v>
      </c>
      <c r="AO25" s="223">
        <f>IFERROR(IF(RIGHT(VLOOKUP($A25,csapatok!$A:$CN,AO$320,FALSE),5)="Csere",VLOOKUP(LEFT(VLOOKUP($A25,csapatok!$A:$CN,AO$320,FALSE),LEN(VLOOKUP($A25,csapatok!$A:$CN,AO$320,FALSE))-6),'csapat-ranglista'!$A:$FP,AO$321,FALSE)/8,VLOOKUP(VLOOKUP($A25,csapatok!$A:$CN,AO$320,FALSE),'csapat-ranglista'!$A:$FP,AO$321,FALSE)/4),0)</f>
        <v>0</v>
      </c>
      <c r="AP25" s="223">
        <f>IFERROR(IF(RIGHT(VLOOKUP($A25,csapatok!$A:$CN,AP$320,FALSE),5)="Csere",VLOOKUP(LEFT(VLOOKUP($A25,csapatok!$A:$CN,AP$320,FALSE),LEN(VLOOKUP($A25,csapatok!$A:$CN,AP$320,FALSE))-6),'csapat-ranglista'!$A:$FP,AP$321,FALSE)/8,VLOOKUP(VLOOKUP($A25,csapatok!$A:$CN,AP$320,FALSE),'csapat-ranglista'!$A:$FP,AP$321,FALSE)/4),0)</f>
        <v>0</v>
      </c>
      <c r="AQ25" s="223">
        <f>IFERROR(IF(RIGHT(VLOOKUP($A25,csapatok!$A:$CN,AQ$320,FALSE),5)="Csere",VLOOKUP(LEFT(VLOOKUP($A25,csapatok!$A:$CN,AQ$320,FALSE),LEN(VLOOKUP($A25,csapatok!$A:$CN,AQ$320,FALSE))-6),'csapat-ranglista'!$A:$FP,AQ$321,FALSE)/8,VLOOKUP(VLOOKUP($A25,csapatok!$A:$CN,AQ$320,FALSE),'csapat-ranglista'!$A:$FP,AQ$321,FALSE)/4),0)</f>
        <v>0</v>
      </c>
      <c r="AR25" s="223">
        <f>IFERROR(IF(RIGHT(VLOOKUP($A25,csapatok!$A:$CN,AR$320,FALSE),5)="Csere",VLOOKUP(LEFT(VLOOKUP($A25,csapatok!$A:$CN,AR$320,FALSE),LEN(VLOOKUP($A25,csapatok!$A:$CN,AR$320,FALSE))-6),'csapat-ranglista'!$A:$FP,AR$321,FALSE)/8,VLOOKUP(VLOOKUP($A25,csapatok!$A:$CN,AR$320,FALSE),'csapat-ranglista'!$A:$FP,AR$321,FALSE)/4),0)</f>
        <v>0</v>
      </c>
      <c r="AS25" s="223">
        <f>IFERROR(IF(RIGHT(VLOOKUP($A25,csapatok!$A:$CN,AS$320,FALSE),5)="Csere",VLOOKUP(LEFT(VLOOKUP($A25,csapatok!$A:$CN,AS$320,FALSE),LEN(VLOOKUP($A25,csapatok!$A:$CN,AS$320,FALSE))-6),'csapat-ranglista'!$A:$FP,AS$321,FALSE)/8,VLOOKUP(VLOOKUP($A25,csapatok!$A:$CN,AS$320,FALSE),'csapat-ranglista'!$A:$FP,AS$321,FALSE)/4),0)</f>
        <v>0</v>
      </c>
      <c r="AT25" s="223">
        <f>IFERROR(IF(RIGHT(VLOOKUP($A25,csapatok!$A:$CN,AT$320,FALSE),5)="Csere",VLOOKUP(LEFT(VLOOKUP($A25,csapatok!$A:$CN,AT$320,FALSE),LEN(VLOOKUP($A25,csapatok!$A:$CN,AT$320,FALSE))-6),'csapat-ranglista'!$A:$FP,AT$321,FALSE)/8,VLOOKUP(VLOOKUP($A25,csapatok!$A:$CN,AT$320,FALSE),'csapat-ranglista'!$A:$FP,AT$321,FALSE)/4),0)</f>
        <v>0</v>
      </c>
      <c r="AU25" s="223">
        <f>IFERROR(IF(RIGHT(VLOOKUP($A25,csapatok!$A:$CN,AU$320,FALSE),5)="Csere",VLOOKUP(LEFT(VLOOKUP($A25,csapatok!$A:$CN,AU$320,FALSE),LEN(VLOOKUP($A25,csapatok!$A:$CN,AU$320,FALSE))-6),'csapat-ranglista'!$A:$FP,AU$321,FALSE)/8,VLOOKUP(VLOOKUP($A25,csapatok!$A:$CN,AU$320,FALSE),'csapat-ranglista'!$A:$FP,AU$321,FALSE)/4),0)</f>
        <v>0</v>
      </c>
      <c r="AV25" s="223">
        <f>IFERROR(IF(RIGHT(VLOOKUP($A25,csapatok!$A:$CN,AV$320,FALSE),5)="Csere",VLOOKUP(LEFT(VLOOKUP($A25,csapatok!$A:$CN,AV$320,FALSE),LEN(VLOOKUP($A25,csapatok!$A:$CN,AV$320,FALSE))-6),'csapat-ranglista'!$A:$FP,AV$321,FALSE)/8,VLOOKUP(VLOOKUP($A25,csapatok!$A:$CN,AV$320,FALSE),'csapat-ranglista'!$A:$FP,AV$321,FALSE)/4),0)</f>
        <v>0</v>
      </c>
      <c r="AW25" s="223">
        <f>IFERROR(IF(RIGHT(VLOOKUP($A25,csapatok!$A:$CN,AW$320,FALSE),5)="Csere",VLOOKUP(LEFT(VLOOKUP($A25,csapatok!$A:$CN,AW$320,FALSE),LEN(VLOOKUP($A25,csapatok!$A:$CN,AW$320,FALSE))-6),'csapat-ranglista'!$A:$FP,AW$321,FALSE)/8,VLOOKUP(VLOOKUP($A25,csapatok!$A:$CN,AW$320,FALSE),'csapat-ranglista'!$A:$FP,AW$321,FALSE)/4),0)</f>
        <v>0</v>
      </c>
      <c r="AX25" s="223">
        <f>IFERROR(IF(RIGHT(VLOOKUP($A25,csapatok!$A:$CN,AX$320,FALSE),5)="Csere",VLOOKUP(LEFT(VLOOKUP($A25,csapatok!$A:$CN,AX$320,FALSE),LEN(VLOOKUP($A25,csapatok!$A:$CN,AX$320,FALSE))-6),'csapat-ranglista'!$A:$FP,AX$321,FALSE)/8,VLOOKUP(VLOOKUP($A25,csapatok!$A:$CN,AX$320,FALSE),'csapat-ranglista'!$A:$FP,AX$321,FALSE)/4),0)</f>
        <v>0</v>
      </c>
      <c r="AY25" s="223">
        <f>IFERROR(IF(RIGHT(VLOOKUP($A25,csapatok!$A:$NN,AY$320,FALSE),5)="Csere",VLOOKUP(LEFT(VLOOKUP($A25,csapatok!$A:$NN,AY$320,FALSE),LEN(VLOOKUP($A25,csapatok!$A:$NN,AY$320,FALSE))-6),'csapat-ranglista'!$A:$FP,AY$321,FALSE)/8,VLOOKUP(VLOOKUP($A25,csapatok!$A:$NN,AY$320,FALSE),'csapat-ranglista'!$A:$FP,AY$321,FALSE)/4),0)</f>
        <v>0</v>
      </c>
      <c r="AZ25" s="223">
        <f>IFERROR(IF(RIGHT(VLOOKUP($A25,csapatok!$A:$NN,AZ$320,FALSE),5)="Csere",VLOOKUP(LEFT(VLOOKUP($A25,csapatok!$A:$NN,AZ$320,FALSE),LEN(VLOOKUP($A25,csapatok!$A:$NN,AZ$320,FALSE))-6),'csapat-ranglista'!$A:$FP,AZ$321,FALSE)/8,VLOOKUP(VLOOKUP($A25,csapatok!$A:$NN,AZ$320,FALSE),'csapat-ranglista'!$A:$FP,AZ$321,FALSE)/4),0)</f>
        <v>0</v>
      </c>
      <c r="BA25" s="223">
        <f>IFERROR(IF(RIGHT(VLOOKUP($A25,csapatok!$A:$NN,BA$320,FALSE),5)="Csere",VLOOKUP(LEFT(VLOOKUP($A25,csapatok!$A:$NN,BA$320,FALSE),LEN(VLOOKUP($A25,csapatok!$A:$NN,BA$320,FALSE))-6),'csapat-ranglista'!$A:$FP,BA$321,FALSE)/8,VLOOKUP(VLOOKUP($A25,csapatok!$A:$NN,BA$320,FALSE),'csapat-ranglista'!$A:$FP,BA$321,FALSE)/4),0)</f>
        <v>0</v>
      </c>
      <c r="BB25" s="223">
        <f>IFERROR(IF(RIGHT(VLOOKUP($A25,csapatok!$A:$NN,BB$320,FALSE),5)="Csere",VLOOKUP(LEFT(VLOOKUP($A25,csapatok!$A:$NN,BB$320,FALSE),LEN(VLOOKUP($A25,csapatok!$A:$NN,BB$320,FALSE))-6),'csapat-ranglista'!$A:$FP,BB$321,FALSE)/8,VLOOKUP(VLOOKUP($A25,csapatok!$A:$NN,BB$320,FALSE),'csapat-ranglista'!$A:$FP,BB$321,FALSE)/4),0)</f>
        <v>0</v>
      </c>
      <c r="BC25" s="224">
        <f>versenyek!$ES$11*IFERROR(VLOOKUP(VLOOKUP($A25,versenyek!ER:ET,3,FALSE),szabalyok!$A$16:$B$23,2,FALSE)/4,0)</f>
        <v>0</v>
      </c>
      <c r="BD25" s="224">
        <f>versenyek!$EV$11*IFERROR(VLOOKUP(VLOOKUP($A25,versenyek!EU:EW,3,FALSE),szabalyok!$A$16:$B$23,2,FALSE)/4,0)</f>
        <v>0</v>
      </c>
      <c r="BE25" s="223">
        <f>IFERROR(IF(RIGHT(VLOOKUP($A25,csapatok!$A:$NN,BE$320,FALSE),5)="Csere",VLOOKUP(LEFT(VLOOKUP($A25,csapatok!$A:$NN,BE$320,FALSE),LEN(VLOOKUP($A25,csapatok!$A:$NN,BE$320,FALSE))-6),'csapat-ranglista'!$A:$FP,BE$321,FALSE)/8,VLOOKUP(VLOOKUP($A25,csapatok!$A:$NN,BE$320,FALSE),'csapat-ranglista'!$A:$FP,BE$321,FALSE)/4),0)</f>
        <v>0</v>
      </c>
      <c r="BF25" s="223">
        <f>IFERROR(IF(RIGHT(VLOOKUP($A25,csapatok!$A:$NN,BF$320,FALSE),5)="Csere",VLOOKUP(LEFT(VLOOKUP($A25,csapatok!$A:$NN,BF$320,FALSE),LEN(VLOOKUP($A25,csapatok!$A:$NN,BF$320,FALSE))-6),'csapat-ranglista'!$A:$FP,BF$321,FALSE)/8,VLOOKUP(VLOOKUP($A25,csapatok!$A:$NN,BF$320,FALSE),'csapat-ranglista'!$A:$FP,BF$321,FALSE)/4),0)</f>
        <v>0</v>
      </c>
      <c r="BG25" s="223">
        <f>IFERROR(IF(RIGHT(VLOOKUP($A25,csapatok!$A:$NN,BG$320,FALSE),5)="Csere",VLOOKUP(LEFT(VLOOKUP($A25,csapatok!$A:$NN,BG$320,FALSE),LEN(VLOOKUP($A25,csapatok!$A:$NN,BG$320,FALSE))-6),'csapat-ranglista'!$A:$FP,BG$321,FALSE)/8,VLOOKUP(VLOOKUP($A25,csapatok!$A:$NN,BG$320,FALSE),'csapat-ranglista'!$A:$FP,BG$321,FALSE)/4),0)</f>
        <v>0</v>
      </c>
      <c r="BH25" s="223">
        <f>IFERROR(IF(RIGHT(VLOOKUP($A25,csapatok!$A:$NN,BH$320,FALSE),5)="Csere",VLOOKUP(LEFT(VLOOKUP($A25,csapatok!$A:$NN,BH$320,FALSE),LEN(VLOOKUP($A25,csapatok!$A:$NN,BH$320,FALSE))-6),'csapat-ranglista'!$A:$FP,BH$321,FALSE)/8,VLOOKUP(VLOOKUP($A25,csapatok!$A:$NN,BH$320,FALSE),'csapat-ranglista'!$A:$FP,BH$321,FALSE)/4),0)</f>
        <v>0</v>
      </c>
      <c r="BI25" s="223">
        <f>IFERROR(IF(RIGHT(VLOOKUP($A25,csapatok!$A:$NN,BI$320,FALSE),5)="Csere",VLOOKUP(LEFT(VLOOKUP($A25,csapatok!$A:$NN,BI$320,FALSE),LEN(VLOOKUP($A25,csapatok!$A:$NN,BI$320,FALSE))-6),'csapat-ranglista'!$A:$FP,BI$321,FALSE)/8,VLOOKUP(VLOOKUP($A25,csapatok!$A:$NN,BI$320,FALSE),'csapat-ranglista'!$A:$FP,BI$321,FALSE)/4),0)</f>
        <v>0</v>
      </c>
      <c r="BJ25" s="223">
        <f>IFERROR(IF(RIGHT(VLOOKUP($A25,csapatok!$A:$NN,BJ$320,FALSE),5)="Csere",VLOOKUP(LEFT(VLOOKUP($A25,csapatok!$A:$NN,BJ$320,FALSE),LEN(VLOOKUP($A25,csapatok!$A:$NN,BJ$320,FALSE))-6),'csapat-ranglista'!$A:$FP,BJ$321,FALSE)/8,VLOOKUP(VLOOKUP($A25,csapatok!$A:$NN,BJ$320,FALSE),'csapat-ranglista'!$A:$FP,BJ$321,FALSE)/4),0)</f>
        <v>0</v>
      </c>
      <c r="BK25" s="223">
        <f>IFERROR(IF(RIGHT(VLOOKUP($A25,csapatok!$A:$NN,BK$320,FALSE),5)="Csere",VLOOKUP(LEFT(VLOOKUP($A25,csapatok!$A:$NN,BK$320,FALSE),LEN(VLOOKUP($A25,csapatok!$A:$NN,BK$320,FALSE))-6),'csapat-ranglista'!$A:$FP,BK$321,FALSE)/8,VLOOKUP(VLOOKUP($A25,csapatok!$A:$NN,BK$320,FALSE),'csapat-ranglista'!$A:$FP,BK$321,FALSE)/4),0)</f>
        <v>0</v>
      </c>
      <c r="BL25" s="223">
        <f>IFERROR(IF(RIGHT(VLOOKUP($A25,csapatok!$A:$NN,BL$320,FALSE),5)="Csere",VLOOKUP(LEFT(VLOOKUP($A25,csapatok!$A:$NN,BL$320,FALSE),LEN(VLOOKUP($A25,csapatok!$A:$NN,BL$320,FALSE))-6),'csapat-ranglista'!$A:$FP,BL$321,FALSE)/8,VLOOKUP(VLOOKUP($A25,csapatok!$A:$NN,BL$320,FALSE),'csapat-ranglista'!$A:$FP,BL$321,FALSE)/4),0)</f>
        <v>0</v>
      </c>
      <c r="BM25" s="223">
        <f>IFERROR(IF(RIGHT(VLOOKUP($A25,csapatok!$A:$NN,BM$320,FALSE),5)="Csere",VLOOKUP(LEFT(VLOOKUP($A25,csapatok!$A:$NN,BM$320,FALSE),LEN(VLOOKUP($A25,csapatok!$A:$NN,BM$320,FALSE))-6),'csapat-ranglista'!$A:$FP,BM$321,FALSE)/8,VLOOKUP(VLOOKUP($A25,csapatok!$A:$NN,BM$320,FALSE),'csapat-ranglista'!$A:$FP,BM$321,FALSE)/4),0)</f>
        <v>0</v>
      </c>
      <c r="BN25" s="223">
        <f>IFERROR(IF(RIGHT(VLOOKUP($A25,csapatok!$A:$NN,BN$320,FALSE),5)="Csere",VLOOKUP(LEFT(VLOOKUP($A25,csapatok!$A:$NN,BN$320,FALSE),LEN(VLOOKUP($A25,csapatok!$A:$NN,BN$320,FALSE))-6),'csapat-ranglista'!$A:$FP,BN$321,FALSE)/8,VLOOKUP(VLOOKUP($A25,csapatok!$A:$NN,BN$320,FALSE),'csapat-ranglista'!$A:$FP,BN$321,FALSE)/4),0)</f>
        <v>0</v>
      </c>
      <c r="BO25" s="223">
        <f>IFERROR(IF(RIGHT(VLOOKUP($A25,csapatok!$A:$NN,BO$320,FALSE),5)="Csere",VLOOKUP(LEFT(VLOOKUP($A25,csapatok!$A:$NN,BO$320,FALSE),LEN(VLOOKUP($A25,csapatok!$A:$NN,BO$320,FALSE))-6),'csapat-ranglista'!$A:$FP,BO$321,FALSE)/8,VLOOKUP(VLOOKUP($A25,csapatok!$A:$NN,BO$320,FALSE),'csapat-ranglista'!$A:$FP,BO$321,FALSE)/4),0)</f>
        <v>0</v>
      </c>
      <c r="BP25" s="223">
        <f>IFERROR(IF(RIGHT(VLOOKUP($A25,csapatok!$A:$NN,BP$320,FALSE),5)="Csere",VLOOKUP(LEFT(VLOOKUP($A25,csapatok!$A:$NN,BP$320,FALSE),LEN(VLOOKUP($A25,csapatok!$A:$NN,BP$320,FALSE))-6),'csapat-ranglista'!$A:$FP,BP$321,FALSE)/8,VLOOKUP(VLOOKUP($A25,csapatok!$A:$NN,BP$320,FALSE),'csapat-ranglista'!$A:$FP,BP$321,FALSE)/4),0)</f>
        <v>0</v>
      </c>
      <c r="BQ25" s="223">
        <f>IFERROR(IF(RIGHT(VLOOKUP($A25,csapatok!$A:$NN,BQ$320,FALSE),5)="Csere",VLOOKUP(LEFT(VLOOKUP($A25,csapatok!$A:$NN,BQ$320,FALSE),LEN(VLOOKUP($A25,csapatok!$A:$NN,BQ$320,FALSE))-6),'csapat-ranglista'!$A:$FP,BQ$321,FALSE)/8,VLOOKUP(VLOOKUP($A25,csapatok!$A:$NN,BQ$320,FALSE),'csapat-ranglista'!$A:$FP,BQ$321,FALSE)/4),0)</f>
        <v>0</v>
      </c>
      <c r="BR25" s="223">
        <f>IFERROR(IF(RIGHT(VLOOKUP($A25,csapatok!$A:$NN,BR$320,FALSE),5)="Csere",VLOOKUP(LEFT(VLOOKUP($A25,csapatok!$A:$NN,BR$320,FALSE),LEN(VLOOKUP($A25,csapatok!$A:$NN,BR$320,FALSE))-6),'csapat-ranglista'!$A:$FP,BR$321,FALSE)/8,VLOOKUP(VLOOKUP($A25,csapatok!$A:$NN,BR$320,FALSE),'csapat-ranglista'!$A:$FP,BR$321,FALSE)/4),0)</f>
        <v>0</v>
      </c>
      <c r="BS25" s="223">
        <f>IFERROR(IF(RIGHT(VLOOKUP($A25,csapatok!$A:$NN,BS$320,FALSE),5)="Csere",VLOOKUP(LEFT(VLOOKUP($A25,csapatok!$A:$NN,BS$320,FALSE),LEN(VLOOKUP($A25,csapatok!$A:$NN,BS$320,FALSE))-6),'csapat-ranglista'!$A:$FP,BS$321,FALSE)/8,VLOOKUP(VLOOKUP($A25,csapatok!$A:$NN,BS$320,FALSE),'csapat-ranglista'!$A:$FP,BS$321,FALSE)/4),0)</f>
        <v>0</v>
      </c>
      <c r="BT25" s="223">
        <f>IFERROR(IF(RIGHT(VLOOKUP($A25,csapatok!$A:$NN,BT$320,FALSE),5)="Csere",VLOOKUP(LEFT(VLOOKUP($A25,csapatok!$A:$NN,BT$320,FALSE),LEN(VLOOKUP($A25,csapatok!$A:$NN,BT$320,FALSE))-6),'csapat-ranglista'!$A:$FP,BT$321,FALSE)/8,VLOOKUP(VLOOKUP($A25,csapatok!$A:$NN,BT$320,FALSE),'csapat-ranglista'!$A:$FP,BT$321,FALSE)/4),0)</f>
        <v>0</v>
      </c>
      <c r="BU25" s="223">
        <f>IFERROR(IF(RIGHT(VLOOKUP($A25,csapatok!$A:$NN,BU$320,FALSE),5)="Csere",VLOOKUP(LEFT(VLOOKUP($A25,csapatok!$A:$NN,BU$320,FALSE),LEN(VLOOKUP($A25,csapatok!$A:$NN,BU$320,FALSE))-6),'csapat-ranglista'!$A:$FP,BU$321,FALSE)/8,VLOOKUP(VLOOKUP($A25,csapatok!$A:$NN,BU$320,FALSE),'csapat-ranglista'!$A:$FP,BU$321,FALSE)/4),0)</f>
        <v>0</v>
      </c>
      <c r="BV25" s="223">
        <f>IFERROR(IF(RIGHT(VLOOKUP($A25,csapatok!$A:$NN,BV$320,FALSE),5)="Csere",VLOOKUP(LEFT(VLOOKUP($A25,csapatok!$A:$NN,BV$320,FALSE),LEN(VLOOKUP($A25,csapatok!$A:$NN,BV$320,FALSE))-6),'csapat-ranglista'!$A:$FP,BV$321,FALSE)/8,VLOOKUP(VLOOKUP($A25,csapatok!$A:$NN,BV$320,FALSE),'csapat-ranglista'!$A:$FP,BV$321,FALSE)/4),0)</f>
        <v>0</v>
      </c>
      <c r="BW25" s="223">
        <f>IFERROR(IF(RIGHT(VLOOKUP($A25,csapatok!$A:$NN,BW$320,FALSE),5)="Csere",VLOOKUP(LEFT(VLOOKUP($A25,csapatok!$A:$NN,BW$320,FALSE),LEN(VLOOKUP($A25,csapatok!$A:$NN,BW$320,FALSE))-6),'csapat-ranglista'!$A:$FP,BW$321,FALSE)/8,VLOOKUP(VLOOKUP($A25,csapatok!$A:$NN,BW$320,FALSE),'csapat-ranglista'!$A:$FP,BW$321,FALSE)/4),0)</f>
        <v>0</v>
      </c>
      <c r="BX25" s="223">
        <f>IFERROR(IF(RIGHT(VLOOKUP($A25,csapatok!$A:$NN,BX$320,FALSE),5)="Csere",VLOOKUP(LEFT(VLOOKUP($A25,csapatok!$A:$NN,BX$320,FALSE),LEN(VLOOKUP($A25,csapatok!$A:$NN,BX$320,FALSE))-6),'csapat-ranglista'!$A:$FP,BX$321,FALSE)/8,VLOOKUP(VLOOKUP($A25,csapatok!$A:$NN,BX$320,FALSE),'csapat-ranglista'!$A:$FP,BX$321,FALSE)/4),0)</f>
        <v>0</v>
      </c>
      <c r="BY25" s="223">
        <f>IFERROR(IF(RIGHT(VLOOKUP($A25,csapatok!$A:$NN,BY$320,FALSE),5)="Csere",VLOOKUP(LEFT(VLOOKUP($A25,csapatok!$A:$NN,BY$320,FALSE),LEN(VLOOKUP($A25,csapatok!$A:$NN,BY$320,FALSE))-6),'csapat-ranglista'!$A:$FP,BY$321,FALSE)/8,VLOOKUP(VLOOKUP($A25,csapatok!$A:$NN,BY$320,FALSE),'csapat-ranglista'!$A:$FP,BY$321,FALSE)/4),0)</f>
        <v>0</v>
      </c>
      <c r="BZ25" s="223">
        <f>IFERROR(IF(RIGHT(VLOOKUP($A25,csapatok!$A:$NN,BZ$320,FALSE),5)="Csere",VLOOKUP(LEFT(VLOOKUP($A25,csapatok!$A:$NN,BZ$320,FALSE),LEN(VLOOKUP($A25,csapatok!$A:$NN,BZ$320,FALSE))-6),'csapat-ranglista'!$A:$FP,BZ$321,FALSE)/8,VLOOKUP(VLOOKUP($A25,csapatok!$A:$NN,BZ$320,FALSE),'csapat-ranglista'!$A:$FP,BZ$321,FALSE)/4),0)</f>
        <v>0</v>
      </c>
      <c r="CA25" s="223">
        <f>IFERROR(IF(RIGHT(VLOOKUP($A25,csapatok!$A:$NN,CA$320,FALSE),5)="Csere",VLOOKUP(LEFT(VLOOKUP($A25,csapatok!$A:$NN,CA$320,FALSE),LEN(VLOOKUP($A25,csapatok!$A:$NN,CA$320,FALSE))-6),'csapat-ranglista'!$A:$FP,CA$321,FALSE)/8,VLOOKUP(VLOOKUP($A25,csapatok!$A:$NN,CA$320,FALSE),'csapat-ranglista'!$A:$FP,CA$321,FALSE)/4),0)</f>
        <v>0</v>
      </c>
      <c r="CB25" s="223">
        <f>IFERROR(IF(RIGHT(VLOOKUP($A25,csapatok!$A:$NN,CB$320,FALSE),5)="Csere",VLOOKUP(LEFT(VLOOKUP($A25,csapatok!$A:$NN,CB$320,FALSE),LEN(VLOOKUP($A25,csapatok!$A:$NN,CB$320,FALSE))-6),'csapat-ranglista'!$A:$FP,CB$321,FALSE)/8,VLOOKUP(VLOOKUP($A25,csapatok!$A:$NN,CB$320,FALSE),'csapat-ranglista'!$A:$FP,CB$321,FALSE)/4),0)</f>
        <v>0</v>
      </c>
      <c r="CC25" s="223">
        <f>IFERROR(IF(RIGHT(VLOOKUP($A25,csapatok!$A:$NN,CC$320,FALSE),5)="Csere",VLOOKUP(LEFT(VLOOKUP($A25,csapatok!$A:$NN,CC$320,FALSE),LEN(VLOOKUP($A25,csapatok!$A:$NN,CC$320,FALSE))-6),'csapat-ranglista'!$A:$FP,CC$321,FALSE)/8,VLOOKUP(VLOOKUP($A25,csapatok!$A:$NN,CC$320,FALSE),'csapat-ranglista'!$A:$FP,CC$321,FALSE)/4),0)</f>
        <v>0</v>
      </c>
      <c r="CD25" s="223">
        <f>IFERROR(IF(RIGHT(VLOOKUP($A25,csapatok!$A:$NN,CD$320,FALSE),5)="Csere",VLOOKUP(LEFT(VLOOKUP($A25,csapatok!$A:$NN,CD$320,FALSE),LEN(VLOOKUP($A25,csapatok!$A:$NN,CD$320,FALSE))-6),'csapat-ranglista'!$A:$FP,CD$321,FALSE)/8,VLOOKUP(VLOOKUP($A25,csapatok!$A:$NN,CD$320,FALSE),'csapat-ranglista'!$A:$FP,CD$321,FALSE)/4),0)</f>
        <v>1.154903975734503</v>
      </c>
      <c r="CE25" s="223">
        <f>IFERROR(IF(RIGHT(VLOOKUP($A25,csapatok!$A:$NN,CE$320,FALSE),5)="Csere",VLOOKUP(LEFT(VLOOKUP($A25,csapatok!$A:$NN,CE$320,FALSE),LEN(VLOOKUP($A25,csapatok!$A:$NN,CE$320,FALSE))-6),'csapat-ranglista'!$A:$FP,CE$321,FALSE)/8,VLOOKUP(VLOOKUP($A25,csapatok!$A:$NN,CE$320,FALSE),'csapat-ranglista'!$A:$FP,CE$321,FALSE)/4),0)</f>
        <v>0</v>
      </c>
      <c r="CF25" s="223">
        <f>IFERROR(IF(RIGHT(VLOOKUP($A25,csapatok!$A:$NN,CF$320,FALSE),5)="Csere",VLOOKUP(LEFT(VLOOKUP($A25,csapatok!$A:$NN,CF$320,FALSE),LEN(VLOOKUP($A25,csapatok!$A:$NN,CF$320,FALSE))-6),'csapat-ranglista'!$A:$FP,CF$321,FALSE)/8,VLOOKUP(VLOOKUP($A25,csapatok!$A:$NN,CF$320,FALSE),'csapat-ranglista'!$A:$FP,CF$321,FALSE)/4),0)</f>
        <v>0</v>
      </c>
      <c r="CG25" s="223">
        <f>IFERROR(IF(RIGHT(VLOOKUP($A25,csapatok!$A:$NN,CG$320,FALSE),5)="Csere",VLOOKUP(LEFT(VLOOKUP($A25,csapatok!$A:$NN,CG$320,FALSE),LEN(VLOOKUP($A25,csapatok!$A:$NN,CG$320,FALSE))-6),'csapat-ranglista'!$A:$FP,CG$321,FALSE)/8,VLOOKUP(VLOOKUP($A25,csapatok!$A:$NN,CG$320,FALSE),'csapat-ranglista'!$A:$FP,CG$321,FALSE)/4),0)</f>
        <v>0</v>
      </c>
      <c r="CH25" s="223">
        <f>IFERROR(IF(RIGHT(VLOOKUP($A25,csapatok!$A:$NN,CH$320,FALSE),5)="Csere",VLOOKUP(LEFT(VLOOKUP($A25,csapatok!$A:$NN,CH$320,FALSE),LEN(VLOOKUP($A25,csapatok!$A:$NN,CH$320,FALSE))-6),'csapat-ranglista'!$A:$FP,CH$321,FALSE)/8,VLOOKUP(VLOOKUP($A25,csapatok!$A:$NN,CH$320,FALSE),'csapat-ranglista'!$A:$FP,CH$321,FALSE)/4),0)</f>
        <v>0</v>
      </c>
      <c r="CI25" s="223">
        <f>IFERROR(IF(RIGHT(VLOOKUP($A25,csapatok!$A:$NN,CI$320,FALSE),5)="Csere",VLOOKUP(LEFT(VLOOKUP($A25,csapatok!$A:$NN,CI$320,FALSE),LEN(VLOOKUP($A25,csapatok!$A:$NN,CI$320,FALSE))-6),'csapat-ranglista'!$A:$FP,CI$321,FALSE)/8,VLOOKUP(VLOOKUP($A25,csapatok!$A:$NN,CI$320,FALSE),'csapat-ranglista'!$A:$FP,CI$321,FALSE)/4),0)</f>
        <v>0</v>
      </c>
      <c r="CJ25" s="224">
        <f>versenyek!$IQ$11*IFERROR(VLOOKUP(VLOOKUP($A25,versenyek!IP:IR,3,FALSE),szabalyok!$A$16:$B$23,2,FALSE)/4,0)</f>
        <v>0</v>
      </c>
      <c r="CK25" s="224">
        <f>versenyek!$IT$11*IFERROR(VLOOKUP(VLOOKUP($A25,versenyek!IS:IU,3,FALSE),szabalyok!$A$16:$B$23,2,FALSE)/4,0)</f>
        <v>0</v>
      </c>
      <c r="CL25" s="223">
        <f>IFERROR(IF(RIGHT(VLOOKUP($A25,csapatok!$A:$NN,CL$320,FALSE),5)="Csere",VLOOKUP(LEFT(VLOOKUP($A25,csapatok!$A:$NN,CL$320,FALSE),LEN(VLOOKUP($A25,csapatok!$A:$NN,CL$320,FALSE))-6),'csapat-ranglista'!$A:$FP,CL$321,FALSE)/8,VLOOKUP(VLOOKUP($A25,csapatok!$A:$NN,CL$320,FALSE),'csapat-ranglista'!$A:$FP,CL$321,FALSE)/4),0)</f>
        <v>0</v>
      </c>
      <c r="CM25" s="223">
        <f>IFERROR(IF(RIGHT(VLOOKUP($A25,csapatok!$A:$NN,CM$320,FALSE),5)="Csere",VLOOKUP(LEFT(VLOOKUP($A25,csapatok!$A:$NN,CM$320,FALSE),LEN(VLOOKUP($A25,csapatok!$A:$NN,CM$320,FALSE))-6),'csapat-ranglista'!$A:$FP,CM$321,FALSE)/8,VLOOKUP(VLOOKUP($A25,csapatok!$A:$NN,CM$320,FALSE),'csapat-ranglista'!$A:$FP,CM$321,FALSE)/4),0)</f>
        <v>0</v>
      </c>
      <c r="CN25" s="223">
        <f>IFERROR(IF(RIGHT(VLOOKUP($A25,csapatok!$A:$NN,CN$320,FALSE),5)="Csere",VLOOKUP(LEFT(VLOOKUP($A25,csapatok!$A:$NN,CN$320,FALSE),LEN(VLOOKUP($A25,csapatok!$A:$NN,CN$320,FALSE))-6),'csapat-ranglista'!$A:$FP,CN$321,FALSE)/8,VLOOKUP(VLOOKUP($A25,csapatok!$A:$NN,CN$320,FALSE),'csapat-ranglista'!$A:$FP,CN$321,FALSE)/4),0)</f>
        <v>0</v>
      </c>
      <c r="CO25" s="223">
        <f>IFERROR(IF(RIGHT(VLOOKUP($A25,csapatok!$A:$NN,CO$320,FALSE),5)="Csere",VLOOKUP(LEFT(VLOOKUP($A25,csapatok!$A:$NN,CO$320,FALSE),LEN(VLOOKUP($A25,csapatok!$A:$NN,CO$320,FALSE))-6),'csapat-ranglista'!$A:$FP,CO$321,FALSE)/8,VLOOKUP(VLOOKUP($A25,csapatok!$A:$NN,CO$320,FALSE),'csapat-ranglista'!$A:$FP,CO$321,FALSE)/4),0)</f>
        <v>0</v>
      </c>
      <c r="CP25" s="223">
        <f>IFERROR(IF(RIGHT(VLOOKUP($A25,csapatok!$A:$NN,CP$320,FALSE),5)="Csere",VLOOKUP(LEFT(VLOOKUP($A25,csapatok!$A:$NN,CP$320,FALSE),LEN(VLOOKUP($A25,csapatok!$A:$NN,CP$320,FALSE))-6),'csapat-ranglista'!$A:$FP,CP$321,FALSE)/8,VLOOKUP(VLOOKUP($A25,csapatok!$A:$NN,CP$320,FALSE),'csapat-ranglista'!$A:$FP,CP$321,FALSE)/4),0)</f>
        <v>0</v>
      </c>
      <c r="CQ25" s="223">
        <f>IFERROR(IF(RIGHT(VLOOKUP($A25,csapatok!$A:$NN,CQ$320,FALSE),5)="Csere",VLOOKUP(LEFT(VLOOKUP($A25,csapatok!$A:$NN,CQ$320,FALSE),LEN(VLOOKUP($A25,csapatok!$A:$NN,CQ$320,FALSE))-6),'csapat-ranglista'!$A:$FP,CQ$321,FALSE)/8,VLOOKUP(VLOOKUP($A25,csapatok!$A:$NN,CQ$320,FALSE),'csapat-ranglista'!$A:$FP,CQ$321,FALSE)/4),0)</f>
        <v>0</v>
      </c>
      <c r="CR25" s="223">
        <f>IFERROR(IF(RIGHT(VLOOKUP($A25,csapatok!$A:$NN,CR$320,FALSE),5)="Csere",VLOOKUP(LEFT(VLOOKUP($A25,csapatok!$A:$NN,CR$320,FALSE),LEN(VLOOKUP($A25,csapatok!$A:$NN,CR$320,FALSE))-6),'csapat-ranglista'!$A:$FP,CR$321,FALSE)/8,VLOOKUP(VLOOKUP($A25,csapatok!$A:$NN,CR$320,FALSE),'csapat-ranglista'!$A:$FP,CR$321,FALSE)/4),0)</f>
        <v>0</v>
      </c>
      <c r="CS25" s="223">
        <f>IFERROR(IF(RIGHT(VLOOKUP($A25,csapatok!$A:$NN,CS$320,FALSE),5)="Csere",VLOOKUP(LEFT(VLOOKUP($A25,csapatok!$A:$NN,CS$320,FALSE),LEN(VLOOKUP($A25,csapatok!$A:$NN,CS$320,FALSE))-6),'csapat-ranglista'!$A:$FP,CS$321,FALSE)/8,VLOOKUP(VLOOKUP($A25,csapatok!$A:$NN,CS$320,FALSE),'csapat-ranglista'!$A:$FP,CS$321,FALSE)/4),0)</f>
        <v>0</v>
      </c>
      <c r="CT25" s="223">
        <f>IFERROR(IF(RIGHT(VLOOKUP($A25,csapatok!$A:$NN,CT$320,FALSE),5)="Csere",VLOOKUP(LEFT(VLOOKUP($A25,csapatok!$A:$NN,CT$320,FALSE),LEN(VLOOKUP($A25,csapatok!$A:$NN,CT$320,FALSE))-6),'csapat-ranglista'!$A:$FP,CT$321,FALSE)/8,VLOOKUP(VLOOKUP($A25,csapatok!$A:$NN,CT$320,FALSE),'csapat-ranglista'!$A:$FP,CT$321,FALSE)/4),0)</f>
        <v>0</v>
      </c>
      <c r="CU25" s="223">
        <f>IFERROR(IF(RIGHT(VLOOKUP($A25,csapatok!$A:$NN,CU$320,FALSE),5)="Csere",VLOOKUP(LEFT(VLOOKUP($A25,csapatok!$A:$NN,CU$320,FALSE),LEN(VLOOKUP($A25,csapatok!$A:$NN,CU$320,FALSE))-6),'csapat-ranglista'!$A:$FP,CU$321,FALSE)/8,VLOOKUP(VLOOKUP($A25,csapatok!$A:$NN,CU$320,FALSE),'csapat-ranglista'!$A:$FP,CU$321,FALSE)/4),0)</f>
        <v>0</v>
      </c>
      <c r="CV25" s="223">
        <f>IFERROR(IF(RIGHT(VLOOKUP($A25,csapatok!$A:$NN,CV$320,FALSE),5)="Csere",VLOOKUP(LEFT(VLOOKUP($A25,csapatok!$A:$NN,CV$320,FALSE),LEN(VLOOKUP($A25,csapatok!$A:$NN,CV$320,FALSE))-6),'csapat-ranglista'!$A:$FP,CV$321,FALSE)/8,VLOOKUP(VLOOKUP($A25,csapatok!$A:$NN,CV$320,FALSE),'csapat-ranglista'!$A:$FP,CV$321,FALSE)/4),0)</f>
        <v>0</v>
      </c>
      <c r="CW25" s="223">
        <f>IFERROR(IF(RIGHT(VLOOKUP($A25,csapatok!$A:$NN,CW$320,FALSE),5)="Csere",VLOOKUP(LEFT(VLOOKUP($A25,csapatok!$A:$NN,CW$320,FALSE),LEN(VLOOKUP($A25,csapatok!$A:$NN,CW$320,FALSE))-6),'csapat-ranglista'!$A:$FP,CW$321,FALSE)/8,VLOOKUP(VLOOKUP($A25,csapatok!$A:$NN,CW$320,FALSE),'csapat-ranglista'!$A:$FP,CW$321,FALSE)/4),0)</f>
        <v>0</v>
      </c>
      <c r="CX25" s="223">
        <f>IFERROR(IF(RIGHT(VLOOKUP($A25,csapatok!$A:$NN,CX$320,FALSE),5)="Csere",VLOOKUP(LEFT(VLOOKUP($A25,csapatok!$A:$NN,CX$320,FALSE),LEN(VLOOKUP($A25,csapatok!$A:$NN,CX$320,FALSE))-6),'csapat-ranglista'!$A:$FP,CX$321,FALSE)/8,VLOOKUP(VLOOKUP($A25,csapatok!$A:$NN,CX$320,FALSE),'csapat-ranglista'!$A:$FP,CX$321,FALSE)/4),0)</f>
        <v>0</v>
      </c>
      <c r="CY25" s="223">
        <f>IFERROR(IF(RIGHT(VLOOKUP($A25,csapatok!$A:$NN,CY$320,FALSE),5)="Csere",VLOOKUP(LEFT(VLOOKUP($A25,csapatok!$A:$NN,CY$320,FALSE),LEN(VLOOKUP($A25,csapatok!$A:$NN,CY$320,FALSE))-6),'csapat-ranglista'!$A:$FP,CY$321,FALSE)/8,VLOOKUP(VLOOKUP($A25,csapatok!$A:$NN,CY$320,FALSE),'csapat-ranglista'!$A:$FP,CY$321,FALSE)/4),0)</f>
        <v>0</v>
      </c>
      <c r="CZ25" s="223">
        <f>IFERROR(IF(RIGHT(VLOOKUP($A25,csapatok!$A:$NN,CZ$320,FALSE),5)="Csere",VLOOKUP(LEFT(VLOOKUP($A25,csapatok!$A:$NN,CZ$320,FALSE),LEN(VLOOKUP($A25,csapatok!$A:$NN,CZ$320,FALSE))-6),'csapat-ranglista'!$A:$FP,CZ$321,FALSE)/8,VLOOKUP(VLOOKUP($A25,csapatok!$A:$NN,CZ$320,FALSE),'csapat-ranglista'!$A:$FP,CZ$321,FALSE)/4),0)</f>
        <v>0</v>
      </c>
      <c r="DA25" s="223">
        <f>IFERROR(IF(RIGHT(VLOOKUP($A25,csapatok!$A:$NN,DA$320,FALSE),5)="Csere",VLOOKUP(LEFT(VLOOKUP($A25,csapatok!$A:$NN,DA$320,FALSE),LEN(VLOOKUP($A25,csapatok!$A:$NN,DA$320,FALSE))-6),'csapat-ranglista'!$A:$FP,DA$321,FALSE)/8,VLOOKUP(VLOOKUP($A25,csapatok!$A:$NN,DA$320,FALSE),'csapat-ranglista'!$A:$FP,DA$321,FALSE)/4),0)</f>
        <v>0</v>
      </c>
      <c r="DB25" s="223">
        <f>IFERROR(IF(RIGHT(VLOOKUP($A25,csapatok!$A:$NN,DB$320,FALSE),5)="Csere",VLOOKUP(LEFT(VLOOKUP($A25,csapatok!$A:$NN,DB$320,FALSE),LEN(VLOOKUP($A25,csapatok!$A:$NN,DB$320,FALSE))-6),'csapat-ranglista'!$A:$FP,DB$321,FALSE)/8,VLOOKUP(VLOOKUP($A25,csapatok!$A:$NN,DB$320,FALSE),'csapat-ranglista'!$A:$FP,DB$321,FALSE)/4),0)</f>
        <v>0</v>
      </c>
      <c r="DC25" s="223">
        <f>IFERROR(IF(RIGHT(VLOOKUP($A25,csapatok!$A:$NN,DC$320,FALSE),5)="Csere",VLOOKUP(LEFT(VLOOKUP($A25,csapatok!$A:$NN,DC$320,FALSE),LEN(VLOOKUP($A25,csapatok!$A:$NN,DC$320,FALSE))-6),'csapat-ranglista'!$A:$FP,DC$321,FALSE)/8,VLOOKUP(VLOOKUP($A25,csapatok!$A:$NN,DC$320,FALSE),'csapat-ranglista'!$A:$FP,DC$321,FALSE)/4),0)</f>
        <v>0</v>
      </c>
      <c r="DD25" s="223">
        <f>IFERROR(IF(RIGHT(VLOOKUP($A25,csapatok!$A:$NN,DD$320,FALSE),5)="Csere",VLOOKUP(LEFT(VLOOKUP($A25,csapatok!$A:$NN,DD$320,FALSE),LEN(VLOOKUP($A25,csapatok!$A:$NN,DD$320,FALSE))-6),'csapat-ranglista'!$A:$FP,DD$321,FALSE)/8,VLOOKUP(VLOOKUP($A25,csapatok!$A:$NN,DD$320,FALSE),'csapat-ranglista'!$A:$FP,DD$321,FALSE)/4),0)</f>
        <v>4.7113622269689248</v>
      </c>
      <c r="DE25" s="223">
        <f>IFERROR(IF(RIGHT(VLOOKUP($A25,csapatok!$A:$NN,DE$320,FALSE),5)="Csere",VLOOKUP(LEFT(VLOOKUP($A25,csapatok!$A:$NN,DE$320,FALSE),LEN(VLOOKUP($A25,csapatok!$A:$NN,DE$320,FALSE))-6),'csapat-ranglista'!$A:$FP,DE$321,FALSE)/8,VLOOKUP(VLOOKUP($A25,csapatok!$A:$NN,DE$320,FALSE),'csapat-ranglista'!$A:$FP,DE$321,FALSE)/4),0)</f>
        <v>0</v>
      </c>
      <c r="DF25" s="223">
        <f>IFERROR(IF(RIGHT(VLOOKUP($A25,csapatok!$A:$NN,DF$320,FALSE),5)="Csere",VLOOKUP(LEFT(VLOOKUP($A25,csapatok!$A:$NN,DF$320,FALSE),LEN(VLOOKUP($A25,csapatok!$A:$NN,DF$320,FALSE))-6),'csapat-ranglista'!$A:$FP,DF$321,FALSE)/8,VLOOKUP(VLOOKUP($A25,csapatok!$A:$NN,DF$320,FALSE),'csapat-ranglista'!$A:$FP,DF$321,FALSE)/4),0)</f>
        <v>0</v>
      </c>
      <c r="DG25" s="223">
        <f>IFERROR(IF(RIGHT(VLOOKUP($A25,csapatok!$A:$NN,DG$320,FALSE),5)="Csere",VLOOKUP(LEFT(VLOOKUP($A25,csapatok!$A:$NN,DG$320,FALSE),LEN(VLOOKUP($A25,csapatok!$A:$NN,DG$320,FALSE))-6),'csapat-ranglista'!$A:$FP,DG$321,FALSE)/8,VLOOKUP(VLOOKUP($A25,csapatok!$A:$NN,DG$320,FALSE),'csapat-ranglista'!$A:$FP,DG$321,FALSE)/4),0)</f>
        <v>0</v>
      </c>
      <c r="DH25" s="223">
        <f>IFERROR(IF(RIGHT(VLOOKUP($A25,csapatok!$A:$NN,DH$320,FALSE),5)="Csere",VLOOKUP(LEFT(VLOOKUP($A25,csapatok!$A:$NN,DH$320,FALSE),LEN(VLOOKUP($A25,csapatok!$A:$NN,DH$320,FALSE))-6),'csapat-ranglista'!$A:$FP,DH$321,FALSE)/8,VLOOKUP(VLOOKUP($A25,csapatok!$A:$NN,DH$320,FALSE),'csapat-ranglista'!$A:$FP,DH$321,FALSE)/4),0)</f>
        <v>5.008650426685672</v>
      </c>
      <c r="DI25" s="223">
        <f>IFERROR(IF(RIGHT(VLOOKUP($A25,csapatok!$A:$NN,DI$320,FALSE),5)="Csere",VLOOKUP(LEFT(VLOOKUP($A25,csapatok!$A:$NN,DI$320,FALSE),LEN(VLOOKUP($A25,csapatok!$A:$NN,DI$320,FALSE))-6),'csapat-ranglista'!$A:$FP,DI$321,FALSE)/8,VLOOKUP(VLOOKUP($A25,csapatok!$A:$NN,DI$320,FALSE),'csapat-ranglista'!$A:$FP,DI$321,FALSE)/4),0)</f>
        <v>0</v>
      </c>
      <c r="DJ25" s="223">
        <f>IFERROR(IF(RIGHT(VLOOKUP($A25,csapatok!$A:$NN,DJ$320,FALSE),5)="Csere",VLOOKUP(LEFT(VLOOKUP($A25,csapatok!$A:$NN,DJ$320,FALSE),LEN(VLOOKUP($A25,csapatok!$A:$NN,DJ$320,FALSE))-6),'csapat-ranglista'!$A:$FP,DJ$321,FALSE)/8,VLOOKUP(VLOOKUP($A25,csapatok!$A:$NN,DJ$320,FALSE),'csapat-ranglista'!$A:$FP,DJ$321,FALSE)/4),0)</f>
        <v>3.0414269061908783</v>
      </c>
      <c r="DK25" s="223">
        <f>IFERROR(IF(RIGHT(VLOOKUP($A25,csapatok!$A:$NN,DK$320,FALSE),5)="Csere",VLOOKUP(LEFT(VLOOKUP($A25,csapatok!$A:$NN,DK$320,FALSE),LEN(VLOOKUP($A25,csapatok!$A:$NN,DK$320,FALSE))-6),'csapat-ranglista'!$A:$FP,DK$321,FALSE)/8,VLOOKUP(VLOOKUP($A25,csapatok!$A:$NN,DK$320,FALSE),'csapat-ranglista'!$A:$FP,DK$321,FALSE)/4),0)</f>
        <v>0</v>
      </c>
      <c r="DL25" s="223">
        <f>IFERROR(IF(RIGHT(VLOOKUP($A25,csapatok!$A:$NN,DL$320,FALSE),5)="Csere",VLOOKUP(LEFT(VLOOKUP($A25,csapatok!$A:$NN,DL$320,FALSE),LEN(VLOOKUP($A25,csapatok!$A:$NN,DL$320,FALSE))-6),'csapat-ranglista'!$A:$FP,DL$321,FALSE)/8,VLOOKUP(VLOOKUP($A25,csapatok!$A:$NN,DL$320,FALSE),'csapat-ranglista'!$A:$FP,DL$321,FALSE)/4),0)</f>
        <v>0</v>
      </c>
      <c r="DM25" s="223">
        <f>IFERROR(IF(RIGHT(VLOOKUP($A25,csapatok!$A:$NN,DM$320,FALSE),5)="Csere",VLOOKUP(LEFT(VLOOKUP($A25,csapatok!$A:$NN,DM$320,FALSE),LEN(VLOOKUP($A25,csapatok!$A:$NN,DM$320,FALSE))-6),'csapat-ranglista'!$A:$FP,DM$321,FALSE)/8,VLOOKUP(VLOOKUP($A25,csapatok!$A:$NN,DM$320,FALSE),'csapat-ranglista'!$A:$FP,DM$321,FALSE)/4),0)</f>
        <v>0</v>
      </c>
      <c r="DN25" s="223">
        <f>IFERROR(IF(RIGHT(VLOOKUP($A25,csapatok!$A:$NN,DN$320,FALSE),5)="Csere",VLOOKUP(LEFT(VLOOKUP($A25,csapatok!$A:$NN,DN$320,FALSE),LEN(VLOOKUP($A25,csapatok!$A:$NN,DN$320,FALSE))-6),'csapat-ranglista'!$A:$FP,DN$321,FALSE)/8,VLOOKUP(VLOOKUP($A25,csapatok!$A:$NN,DN$320,FALSE),'csapat-ranglista'!$A:$FP,DN$321,FALSE)/4),0)</f>
        <v>0</v>
      </c>
      <c r="DO25" s="224">
        <f>versenyek!$MF$11*IFERROR(VLOOKUP(VLOOKUP($A25,versenyek!ME:MG,3,FALSE),szabalyok!$A$16:$B$23,2,FALSE)/4,0)</f>
        <v>0</v>
      </c>
      <c r="DP25" s="224">
        <f>versenyek!$MI$11*IFERROR(VLOOKUP(VLOOKUP($A25,versenyek!MH:MJ,3,FALSE),szabalyok!$A$16:$B$23,2,FALSE)/4,0)</f>
        <v>0</v>
      </c>
      <c r="DQ25" s="223">
        <f>IFERROR(IF(RIGHT(VLOOKUP($A25,csapatok!$A:$NN,DQ$320,FALSE),5)="Csere",VLOOKUP(LEFT(VLOOKUP($A25,csapatok!$A:$NN,DQ$320,FALSE),LEN(VLOOKUP($A25,csapatok!$A:$NN,DQ$320,FALSE))-6),'csapat-ranglista'!$A:$FP,DQ$321,FALSE)/8,VLOOKUP(VLOOKUP($A25,csapatok!$A:$NN,DQ$320,FALSE),'csapat-ranglista'!$A:$FP,DQ$321,FALSE)/4),0)</f>
        <v>0</v>
      </c>
      <c r="DR25" s="223">
        <f>IFERROR(IF(RIGHT(VLOOKUP($A25,csapatok!$A:$NN,DR$320,FALSE),5)="Csere",VLOOKUP(LEFT(VLOOKUP($A25,csapatok!$A:$NN,DR$320,FALSE),LEN(VLOOKUP($A25,csapatok!$A:$NN,DR$320,FALSE))-6),'csapat-ranglista'!$A:$FP,DR$321,FALSE)/8,VLOOKUP(VLOOKUP($A25,csapatok!$A:$NN,DR$320,FALSE),'csapat-ranglista'!$A:$FP,DR$321,FALSE)/4),0)</f>
        <v>0</v>
      </c>
      <c r="DS25" s="223">
        <f>IFERROR(IF(RIGHT(VLOOKUP($A25,csapatok!$A:$NN,DS$320,FALSE),5)="Csere",VLOOKUP(LEFT(VLOOKUP($A25,csapatok!$A:$NN,DS$320,FALSE),LEN(VLOOKUP($A25,csapatok!$A:$NN,DS$320,FALSE))-6),'csapat-ranglista'!$A:$FP,DS$321,FALSE)/8,VLOOKUP(VLOOKUP($A25,csapatok!$A:$NN,DS$320,FALSE),'csapat-ranglista'!$A:$FP,DS$321,FALSE)/4),0)</f>
        <v>0</v>
      </c>
      <c r="DT25" s="223">
        <f>IFERROR(IF(RIGHT(VLOOKUP($A25,csapatok!$A:$NN,DT$320,FALSE),5)="Csere",VLOOKUP(LEFT(VLOOKUP($A25,csapatok!$A:$NN,DT$320,FALSE),LEN(VLOOKUP($A25,csapatok!$A:$NN,DT$320,FALSE))-6),'csapat-ranglista'!$A:$FP,DT$321,FALSE)/8,VLOOKUP(VLOOKUP($A25,csapatok!$A:$NN,DT$320,FALSE),'csapat-ranglista'!$A:$FP,DT$321,FALSE)/4),0)</f>
        <v>0</v>
      </c>
      <c r="DU25" s="223">
        <f>IFERROR(IF(RIGHT(VLOOKUP($A25,csapatok!$A:$NN,DU$320,FALSE),5)="Csere",VLOOKUP(LEFT(VLOOKUP($A25,csapatok!$A:$NN,DU$320,FALSE),LEN(VLOOKUP($A25,csapatok!$A:$NN,DU$320,FALSE))-6),'csapat-ranglista'!$A:$FP,DU$321,FALSE)/8,VLOOKUP(VLOOKUP($A25,csapatok!$A:$NN,DU$320,FALSE),'csapat-ranglista'!$A:$FP,DU$321,FALSE)/4),0)</f>
        <v>0</v>
      </c>
      <c r="DV25" s="223">
        <f>IFERROR(IF(RIGHT(VLOOKUP($A25,csapatok!$A:$NN,DV$320,FALSE),5)="Csere",VLOOKUP(LEFT(VLOOKUP($A25,csapatok!$A:$NN,DV$320,FALSE),LEN(VLOOKUP($A25,csapatok!$A:$NN,DV$320,FALSE))-6),'csapat-ranglista'!$A:$FP,DV$321,FALSE)/8,VLOOKUP(VLOOKUP($A25,csapatok!$A:$NN,DV$320,FALSE),'csapat-ranglista'!$A:$FP,DV$321,FALSE)/4),0)</f>
        <v>0</v>
      </c>
      <c r="DW25" s="223">
        <f>IFERROR(IF(RIGHT(VLOOKUP($A25,csapatok!$A:$NN,DW$320,FALSE),5)="Csere",VLOOKUP(LEFT(VLOOKUP($A25,csapatok!$A:$NN,DW$320,FALSE),LEN(VLOOKUP($A25,csapatok!$A:$NN,DW$320,FALSE))-6),'csapat-ranglista'!$A:$FP,DW$321,FALSE)/8,VLOOKUP(VLOOKUP($A25,csapatok!$A:$NN,DW$320,FALSE),'csapat-ranglista'!$A:$FP,DW$321,FALSE)/4),0)</f>
        <v>0</v>
      </c>
      <c r="DX25" s="223">
        <f>IFERROR(IF(RIGHT(VLOOKUP($A25,csapatok!$A:$NN,DX$320,FALSE),5)="Csere",VLOOKUP(LEFT(VLOOKUP($A25,csapatok!$A:$NN,DX$320,FALSE),LEN(VLOOKUP($A25,csapatok!$A:$NN,DX$320,FALSE))-6),'csapat-ranglista'!$A:$FP,DX$321,FALSE)/8,VLOOKUP(VLOOKUP($A25,csapatok!$A:$NN,DX$320,FALSE),'csapat-ranglista'!$A:$FP,DX$321,FALSE)/4),0)</f>
        <v>0</v>
      </c>
      <c r="DY25" s="223">
        <f>IFERROR(IF(RIGHT(VLOOKUP($A25,csapatok!$A:$NN,DY$320,FALSE),5)="Csere",VLOOKUP(LEFT(VLOOKUP($A25,csapatok!$A:$NN,DY$320,FALSE),LEN(VLOOKUP($A25,csapatok!$A:$NN,DY$320,FALSE))-6),'csapat-ranglista'!$A:$FP,DY$321,FALSE)/8,VLOOKUP(VLOOKUP($A25,csapatok!$A:$NN,DY$320,FALSE),'csapat-ranglista'!$A:$FP,DY$321,FALSE)/4),0)</f>
        <v>0</v>
      </c>
      <c r="DZ25" s="223">
        <f>IFERROR(IF(RIGHT(VLOOKUP($A25,csapatok!$A:$NN,DZ$320,FALSE),5)="Csere",VLOOKUP(LEFT(VLOOKUP($A25,csapatok!$A:$NN,DZ$320,FALSE),LEN(VLOOKUP($A25,csapatok!$A:$NN,DZ$320,FALSE))-6),'csapat-ranglista'!$A:$FP,DZ$321,FALSE)/8,VLOOKUP(VLOOKUP($A25,csapatok!$A:$NN,DZ$320,FALSE),'csapat-ranglista'!$A:$FP,DZ$321,FALSE)/4),0)</f>
        <v>0</v>
      </c>
      <c r="EA25" s="223">
        <f>IFERROR(IF(RIGHT(VLOOKUP($A25,csapatok!$A:$NN,EA$320,FALSE),5)="Csere",VLOOKUP(LEFT(VLOOKUP($A25,csapatok!$A:$NN,EA$320,FALSE),LEN(VLOOKUP($A25,csapatok!$A:$NN,EA$320,FALSE))-6),'csapat-ranglista'!$A:$FP,EA$321,FALSE)/8,VLOOKUP(VLOOKUP($A25,csapatok!$A:$NN,EA$320,FALSE),'csapat-ranglista'!$A:$FP,EA$321,FALSE)/4),0)</f>
        <v>0</v>
      </c>
      <c r="EB25" s="223">
        <f>IFERROR(IF(RIGHT(VLOOKUP($A25,csapatok!$A:$NN,EB$320,FALSE),5)="Csere",VLOOKUP(LEFT(VLOOKUP($A25,csapatok!$A:$NN,EB$320,FALSE),LEN(VLOOKUP($A25,csapatok!$A:$NN,EB$320,FALSE))-6),'csapat-ranglista'!$A:$FP,EB$321,FALSE)/8,VLOOKUP(VLOOKUP($A25,csapatok!$A:$NN,EB$320,FALSE),'csapat-ranglista'!$A:$FP,EB$321,FALSE)/4),0)</f>
        <v>2.6532763729070492</v>
      </c>
      <c r="EC25" s="223">
        <f>IFERROR(IF(RIGHT(VLOOKUP($A25,csapatok!$A:$NN,EC$320,FALSE),5)="Csere",VLOOKUP(LEFT(VLOOKUP($A25,csapatok!$A:$NN,EC$320,FALSE),LEN(VLOOKUP($A25,csapatok!$A:$NN,EC$320,FALSE))-6),'csapat-ranglista'!$A:$FP,EC$321,FALSE)/8,VLOOKUP(VLOOKUP($A25,csapatok!$A:$NN,EC$320,FALSE),'csapat-ranglista'!$A:$FP,EC$321,FALSE)/4),0)</f>
        <v>0</v>
      </c>
      <c r="ED25" s="223">
        <f>IFERROR(IF(RIGHT(VLOOKUP($A25,csapatok!$A:$NN,ED$320,FALSE),5)="Csere",VLOOKUP(LEFT(VLOOKUP($A25,csapatok!$A:$NN,ED$320,FALSE),LEN(VLOOKUP($A25,csapatok!$A:$NN,ED$320,FALSE))-6),'csapat-ranglista'!$A:$FP,ED$321,FALSE)/8,VLOOKUP(VLOOKUP($A25,csapatok!$A:$NN,ED$320,FALSE),'csapat-ranglista'!$A:$FP,ED$321,FALSE)/4),0)</f>
        <v>0</v>
      </c>
      <c r="EE25" s="223">
        <f>IFERROR(IF(RIGHT(VLOOKUP($A25,csapatok!$A:$NN,EE$320,FALSE),5)="Csere",VLOOKUP(LEFT(VLOOKUP($A25,csapatok!$A:$NN,EE$320,FALSE),LEN(VLOOKUP($A25,csapatok!$A:$NN,EE$320,FALSE))-6),'csapat-ranglista'!$A:$FP,EE$321,FALSE)/8,VLOOKUP(VLOOKUP($A25,csapatok!$A:$NN,EE$320,FALSE),'csapat-ranglista'!$A:$FP,EE$321,FALSE)/4),0)</f>
        <v>0</v>
      </c>
      <c r="EF25" s="223">
        <f>IFERROR(IF(RIGHT(VLOOKUP($A25,csapatok!$A:$NN,EF$320,FALSE),5)="Csere",VLOOKUP(LEFT(VLOOKUP($A25,csapatok!$A:$NN,EF$320,FALSE),LEN(VLOOKUP($A25,csapatok!$A:$NN,EF$320,FALSE))-6),'csapat-ranglista'!$A:$FP,EF$321,FALSE)/8,VLOOKUP(VLOOKUP($A25,csapatok!$A:$NN,EF$320,FALSE),'csapat-ranglista'!$A:$FP,EF$321,FALSE)/4),0)</f>
        <v>0</v>
      </c>
      <c r="EG25" s="223">
        <f>IFERROR(IF(RIGHT(VLOOKUP($A25,csapatok!$A:$NN,EG$320,FALSE),5)="Csere",VLOOKUP(LEFT(VLOOKUP($A25,csapatok!$A:$NN,EG$320,FALSE),LEN(VLOOKUP($A25,csapatok!$A:$NN,EG$320,FALSE))-6),'csapat-ranglista'!$A:$FP,EG$321,FALSE)/8,VLOOKUP(VLOOKUP($A25,csapatok!$A:$NN,EG$320,FALSE),'csapat-ranglista'!$A:$FP,EG$321,FALSE)/4),0)</f>
        <v>0</v>
      </c>
      <c r="EH25" s="223">
        <f>IFERROR(IF(RIGHT(VLOOKUP($A25,csapatok!$A:$NN,EH$320,FALSE),5)="Csere",VLOOKUP(LEFT(VLOOKUP($A25,csapatok!$A:$NN,EH$320,FALSE),LEN(VLOOKUP($A25,csapatok!$A:$NN,EH$320,FALSE))-6),'csapat-ranglista'!$A:$FP,EH$321,FALSE)/8,VLOOKUP(VLOOKUP($A25,csapatok!$A:$NN,EH$320,FALSE),'csapat-ranglista'!$A:$FP,EH$321,FALSE)/4),0)</f>
        <v>0</v>
      </c>
      <c r="EI25" s="223">
        <f>IFERROR(IF(RIGHT(VLOOKUP($A25,csapatok!$A:$NN,EI$320,FALSE),5)="Csere",VLOOKUP(LEFT(VLOOKUP($A25,csapatok!$A:$NN,EI$320,FALSE),LEN(VLOOKUP($A25,csapatok!$A:$NN,EI$320,FALSE))-6),'csapat-ranglista'!$A:$FP,EI$321,FALSE)/8,VLOOKUP(VLOOKUP($A25,csapatok!$A:$NN,EI$320,FALSE),'csapat-ranglista'!$A:$FP,EI$321,FALSE)/4),0)</f>
        <v>0</v>
      </c>
      <c r="EJ25" s="223">
        <f>IFERROR(IF(RIGHT(VLOOKUP($A25,csapatok!$A:$NN,EJ$320,FALSE),5)="Csere",VLOOKUP(LEFT(VLOOKUP($A25,csapatok!$A:$NN,EJ$320,FALSE),LEN(VLOOKUP($A25,csapatok!$A:$NN,EJ$320,FALSE))-6),'csapat-ranglista'!$A:$FP,EJ$321,FALSE)/8,VLOOKUP(VLOOKUP($A25,csapatok!$A:$NN,EJ$320,FALSE),'csapat-ranglista'!$A:$FP,EJ$321,FALSE)/4),0)</f>
        <v>0</v>
      </c>
      <c r="EK25" s="223">
        <f>IFERROR(IF(RIGHT(VLOOKUP($A25,csapatok!$A:$NN,EK$320,FALSE),5)="Csere",VLOOKUP(LEFT(VLOOKUP($A25,csapatok!$A:$NN,EK$320,FALSE),LEN(VLOOKUP($A25,csapatok!$A:$NN,EK$320,FALSE))-6),'csapat-ranglista'!$A:$FP,EK$321,FALSE)/8,VLOOKUP(VLOOKUP($A25,csapatok!$A:$NN,EK$320,FALSE),'csapat-ranglista'!$A:$FP,EK$321,FALSE)/4),0)</f>
        <v>0</v>
      </c>
      <c r="EL25" s="223">
        <f>IFERROR(IF(RIGHT(VLOOKUP($A25,csapatok!$A:$NN,EL$320,FALSE),5)="Csere",VLOOKUP(LEFT(VLOOKUP($A25,csapatok!$A:$NN,EL$320,FALSE),LEN(VLOOKUP($A25,csapatok!$A:$NN,EL$320,FALSE))-6),'csapat-ranglista'!$A:$FP,EL$321,FALSE)/8,VLOOKUP(VLOOKUP($A25,csapatok!$A:$NN,EL$320,FALSE),'csapat-ranglista'!$A:$FP,EL$321,FALSE)/4),0)</f>
        <v>0.44606730980315284</v>
      </c>
      <c r="EM25" s="223">
        <f>IFERROR(IF(RIGHT(VLOOKUP($A25,csapatok!$A:$NN,EM$320,FALSE),5)="Csere",VLOOKUP(LEFT(VLOOKUP($A25,csapatok!$A:$NN,EM$320,FALSE),LEN(VLOOKUP($A25,csapatok!$A:$NN,EM$320,FALSE))-6),'csapat-ranglista'!$A:$FP,EM$321,FALSE)/8,VLOOKUP(VLOOKUP($A25,csapatok!$A:$NN,EM$320,FALSE),'csapat-ranglista'!$A:$FP,EM$321,FALSE)/4),0)</f>
        <v>0</v>
      </c>
      <c r="EN25" s="223">
        <f>IFERROR(IF(RIGHT(VLOOKUP($A25,csapatok!$A:$NN,EN$320,FALSE),5)="Csere",VLOOKUP(LEFT(VLOOKUP($A25,csapatok!$A:$NN,EN$320,FALSE),LEN(VLOOKUP($A25,csapatok!$A:$NN,EN$320,FALSE))-6),'csapat-ranglista'!$A:$FP,EN$321,FALSE)/8,VLOOKUP(VLOOKUP($A25,csapatok!$A:$NN,EN$320,FALSE),'csapat-ranglista'!$A:$FP,EN$321,FALSE)/4),0)</f>
        <v>0</v>
      </c>
      <c r="EO25" s="223">
        <f>IFERROR(IF(RIGHT(VLOOKUP($A25,csapatok!$A:$NN,EO$320,FALSE),5)="Csere",VLOOKUP(LEFT(VLOOKUP($A25,csapatok!$A:$NN,EO$320,FALSE),LEN(VLOOKUP($A25,csapatok!$A:$NN,EO$320,FALSE))-6),'csapat-ranglista'!$A:$FP,EO$321,FALSE)/8,VLOOKUP(VLOOKUP($A25,csapatok!$A:$NN,EO$320,FALSE),'csapat-ranglista'!$A:$FP,EO$321,FALSE)/4),0)</f>
        <v>0</v>
      </c>
      <c r="EP25" s="223">
        <f>IFERROR(IF(RIGHT(VLOOKUP($A25,csapatok!$A:$NN,EP$320,FALSE),5)="Csere",VLOOKUP(LEFT(VLOOKUP($A25,csapatok!$A:$NN,EP$320,FALSE),LEN(VLOOKUP($A25,csapatok!$A:$NN,EP$320,FALSE))-6),'csapat-ranglista'!$A:$FP,EP$321,FALSE)/8,VLOOKUP(VLOOKUP($A25,csapatok!$A:$NN,EP$320,FALSE),'csapat-ranglista'!$A:$FP,EP$321,FALSE)/4),0)</f>
        <v>2.0410194672605253</v>
      </c>
      <c r="EQ25" s="223">
        <f>IFERROR(IF(RIGHT(VLOOKUP($A25,csapatok!$A:$NN,EQ$320,FALSE),5)="Csere",VLOOKUP(LEFT(VLOOKUP($A25,csapatok!$A:$NN,EQ$320,FALSE),LEN(VLOOKUP($A25,csapatok!$A:$NN,EQ$320,FALSE))-6),'csapat-ranglista'!$A:$FP,EQ$321,FALSE)/8,VLOOKUP(VLOOKUP($A25,csapatok!$A:$NN,EQ$320,FALSE),'csapat-ranglista'!$A:$FP,EQ$321,FALSE)/4),0)</f>
        <v>0</v>
      </c>
      <c r="ER25" s="223">
        <f>IFERROR(IF(RIGHT(VLOOKUP($A25,csapatok!$A:$NN,ER$320,FALSE),5)="Csere",VLOOKUP(LEFT(VLOOKUP($A25,csapatok!$A:$NN,ER$320,FALSE),LEN(VLOOKUP($A25,csapatok!$A:$NN,ER$320,FALSE))-6),'csapat-ranglista'!$A:$FP,ER$321,FALSE)/8,VLOOKUP(VLOOKUP($A25,csapatok!$A:$NN,ER$320,FALSE),'csapat-ranglista'!$A:$FP,ER$321,FALSE)/4),0)</f>
        <v>0</v>
      </c>
      <c r="ES25" s="223">
        <f>IFERROR(IF(RIGHT(VLOOKUP($A25,csapatok!$A:$NN,ES$320,FALSE),5)="Csere",VLOOKUP(LEFT(VLOOKUP($A25,csapatok!$A:$NN,ES$320,FALSE),LEN(VLOOKUP($A25,csapatok!$A:$NN,ES$320,FALSE))-6),'csapat-ranglista'!$A:$FP,ES$321,FALSE)/8,VLOOKUP(VLOOKUP($A25,csapatok!$A:$NN,ES$320,FALSE),'csapat-ranglista'!$A:$FP,ES$321,FALSE)/4),0)</f>
        <v>3.9005990681162639</v>
      </c>
      <c r="ET25" s="223">
        <f>IFERROR(IF(RIGHT(VLOOKUP($A25,csapatok!$A:$NN,ET$320,FALSE),5)="Csere",VLOOKUP(LEFT(VLOOKUP($A25,csapatok!$A:$NN,ET$320,FALSE),LEN(VLOOKUP($A25,csapatok!$A:$NN,ET$320,FALSE))-6),'csapat-ranglista'!$A:$FP,ET$321,FALSE)/8,VLOOKUP(VLOOKUP($A25,csapatok!$A:$NN,ET$320,FALSE),'csapat-ranglista'!$A:$FP,ET$321,FALSE)/4),0)</f>
        <v>0</v>
      </c>
      <c r="EU25" s="223">
        <f>IFERROR(IF(RIGHT(VLOOKUP($A25,csapatok!$A:$NN,EU$320,FALSE),5)="Csere",VLOOKUP(LEFT(VLOOKUP($A25,csapatok!$A:$NN,EU$320,FALSE),LEN(VLOOKUP($A25,csapatok!$A:$NN,EU$320,FALSE))-6),'csapat-ranglista'!$A:$FP,EU$321,FALSE)/8,VLOOKUP(VLOOKUP($A25,csapatok!$A:$NN,EU$320,FALSE),'csapat-ranglista'!$A:$FP,EU$321,FALSE)/4),0)</f>
        <v>0</v>
      </c>
      <c r="EV25" s="223">
        <f>IFERROR(IF(RIGHT(VLOOKUP($A25,csapatok!$A:$NN,EV$320,FALSE),5)="Csere",VLOOKUP(LEFT(VLOOKUP($A25,csapatok!$A:$NN,EV$320,FALSE),LEN(VLOOKUP($A25,csapatok!$A:$NN,EV$320,FALSE))-6),'csapat-ranglista'!$A:$FP,EV$321,FALSE)/8,VLOOKUP(VLOOKUP($A25,csapatok!$A:$NN,EV$320,FALSE),'csapat-ranglista'!$A:$FP,EV$321,FALSE)/4),0)</f>
        <v>0</v>
      </c>
      <c r="EW25" s="223">
        <f>IFERROR(IF(RIGHT(VLOOKUP($A25,csapatok!$A:$NN,EW$320,FALSE),5)="Csere",VLOOKUP(LEFT(VLOOKUP($A25,csapatok!$A:$NN,EW$320,FALSE),LEN(VLOOKUP($A25,csapatok!$A:$NN,EW$320,FALSE))-6),'csapat-ranglista'!$A:$FP,EW$321,FALSE)/8,VLOOKUP(VLOOKUP($A25,csapatok!$A:$NN,EW$320,FALSE),'csapat-ranglista'!$A:$FP,EW$321,FALSE)/4),0)</f>
        <v>0</v>
      </c>
      <c r="EX25" s="223">
        <f>IFERROR(IF(RIGHT(VLOOKUP($A25,csapatok!$A:$NN,EX$320,FALSE),5)="Csere",VLOOKUP(LEFT(VLOOKUP($A25,csapatok!$A:$NN,EX$320,FALSE),LEN(VLOOKUP($A25,csapatok!$A:$NN,EX$320,FALSE))-6),'csapat-ranglista'!$A:$FP,EX$321,FALSE)/8,VLOOKUP(VLOOKUP($A25,csapatok!$A:$NN,EX$320,FALSE),'csapat-ranglista'!$A:$FP,EX$321,FALSE)/4),0)</f>
        <v>0</v>
      </c>
      <c r="EY25" s="223">
        <f>IFERROR(IF(RIGHT(VLOOKUP($A25,csapatok!$A:$NN,EY$320,FALSE),5)="Csere",VLOOKUP(LEFT(VLOOKUP($A25,csapatok!$A:$NN,EY$320,FALSE),LEN(VLOOKUP($A25,csapatok!$A:$NN,EY$320,FALSE))-6),'csapat-ranglista'!$A:$FP,EY$321,FALSE)/8,VLOOKUP(VLOOKUP($A25,csapatok!$A:$NN,EY$320,FALSE),'csapat-ranglista'!$A:$FP,EY$321,FALSE)/4),0)</f>
        <v>0</v>
      </c>
      <c r="EZ25" s="223">
        <f>IFERROR(IF(RIGHT(VLOOKUP($A25,csapatok!$A:$NN,EZ$320,FALSE),5)="Csere",VLOOKUP(LEFT(VLOOKUP($A25,csapatok!$A:$NN,EZ$320,FALSE),LEN(VLOOKUP($A25,csapatok!$A:$NN,EZ$320,FALSE))-6),'csapat-ranglista'!$A:$FP,EZ$321,FALSE)/8,VLOOKUP(VLOOKUP($A25,csapatok!$A:$NN,EZ$320,FALSE),'csapat-ranglista'!$A:$FP,EZ$321,FALSE)/4),0)</f>
        <v>11.187508739577559</v>
      </c>
      <c r="FA25" s="223">
        <f>IFERROR(IF(RIGHT(VLOOKUP($A25,csapatok!$A:$NN,FA$320,FALSE),5)="Csere",VLOOKUP(LEFT(VLOOKUP($A25,csapatok!$A:$NN,FA$320,FALSE),LEN(VLOOKUP($A25,csapatok!$A:$NN,FA$320,FALSE))-6),'csapat-ranglista'!$A:$FP,FA$321,FALSE)/8,VLOOKUP(VLOOKUP($A25,csapatok!$A:$NN,FA$320,FALSE),'csapat-ranglista'!$A:$FP,FA$321,FALSE)/4),0)</f>
        <v>0</v>
      </c>
      <c r="FB25" s="223">
        <f>IFERROR(IF(RIGHT(VLOOKUP($A25,csapatok!$A:$NN,FB$320,FALSE),5)="Csere",VLOOKUP(LEFT(VLOOKUP($A25,csapatok!$A:$NN,FB$320,FALSE),LEN(VLOOKUP($A25,csapatok!$A:$NN,FB$320,FALSE))-6),'csapat-ranglista'!$A:$FP,FB$321,FALSE)/8,VLOOKUP(VLOOKUP($A25,csapatok!$A:$NN,FB$320,FALSE),'csapat-ranglista'!$A:$FP,FB$321,FALSE)/4),0)</f>
        <v>0</v>
      </c>
      <c r="FC25" s="223">
        <f>IFERROR(IF(RIGHT(VLOOKUP($A25,csapatok!$A:$NN,FC$320,FALSE),5)="Csere",VLOOKUP(LEFT(VLOOKUP($A25,csapatok!$A:$NN,FC$320,FALSE),LEN(VLOOKUP($A25,csapatok!$A:$NN,FC$320,FALSE))-6),'csapat-ranglista'!$A:$FP,FC$321,FALSE)/8,VLOOKUP(VLOOKUP($A25,csapatok!$A:$NN,FC$320,FALSE),'csapat-ranglista'!$A:$FP,FC$321,FALSE)/4),0)</f>
        <v>0</v>
      </c>
      <c r="FD25" s="224">
        <f>versenyek!$QY$11*IFERROR(VLOOKUP(VLOOKUP($A25,versenyek!QX:QZ,3,FALSE),szabalyok!$A$16:$B$23,2,FALSE)/4,0)</f>
        <v>0</v>
      </c>
      <c r="FE25" s="224">
        <f>versenyek!$RB$11*IFERROR(VLOOKUP(VLOOKUP($A25,versenyek!RA:RC,3,FALSE),szabalyok!$A$16:$B$23,2,FALSE)/4,0)</f>
        <v>0.80646988446058054</v>
      </c>
      <c r="FF25" s="223">
        <f>IFERROR(IF(RIGHT(VLOOKUP($A25,csapatok!$A:$NN,FF$320,FALSE),5)="Csere",VLOOKUP(LEFT(VLOOKUP($A25,csapatok!$A:$NN,FF$320,FALSE),LEN(VLOOKUP($A25,csapatok!$A:$NN,FF$320,FALSE))-6),'csapat-ranglista'!$A:$FP,FF$321,FALSE)/8,VLOOKUP(VLOOKUP($A25,csapatok!$A:$NN,FF$320,FALSE),'csapat-ranglista'!$A:$FP,FF$321,FALSE)/4),0)</f>
        <v>5.4065853359116867</v>
      </c>
      <c r="FG25" s="223">
        <f>IFERROR(IF(RIGHT(VLOOKUP($A25,csapatok!$A:$NN,FG$320,FALSE),5)="Csere",VLOOKUP(LEFT(VLOOKUP($A25,csapatok!$A:$NN,FG$320,FALSE),LEN(VLOOKUP($A25,csapatok!$A:$NN,FG$320,FALSE))-6),'csapat-ranglista'!$A:$FP,FG$321,FALSE)/8,VLOOKUP(VLOOKUP($A25,csapatok!$A:$NN,FG$320,FALSE),'csapat-ranglista'!$A:$FP,FG$321,FALSE)/4),0)</f>
        <v>0</v>
      </c>
      <c r="FH25" s="223">
        <f>IFERROR(IF(RIGHT(VLOOKUP($A25,csapatok!$A:$NN,FH$320,FALSE),5)="Csere",VLOOKUP(LEFT(VLOOKUP($A25,csapatok!$A:$NN,FH$320,FALSE),LEN(VLOOKUP($A25,csapatok!$A:$NN,FH$320,FALSE))-6),'csapat-ranglista'!$A:$FP,FH$321,FALSE)/8,VLOOKUP(VLOOKUP($A25,csapatok!$A:$NN,FH$320,FALSE),'csapat-ranglista'!$A:$FP,FH$321,FALSE)/4),0)</f>
        <v>0.91438351465951695</v>
      </c>
      <c r="FI25" s="223">
        <f>IFERROR(IF(RIGHT(VLOOKUP($A25,csapatok!$A:$NN,FI$320,FALSE),5)="Csere",VLOOKUP(LEFT(VLOOKUP($A25,csapatok!$A:$NN,FI$320,FALSE),LEN(VLOOKUP($A25,csapatok!$A:$NN,FI$320,FALSE))-6),'csapat-ranglista'!$A:$FP,FI$321,FALSE)/8,VLOOKUP(VLOOKUP($A25,csapatok!$A:$NN,FI$320,FALSE),'csapat-ranglista'!$A:$FP,FI$321,FALSE)/4),0)</f>
        <v>0</v>
      </c>
      <c r="FJ25" s="223">
        <f>IFERROR(IF(RIGHT(VLOOKUP($A25,csapatok!$A:$NN,FJ$320,FALSE),5)="Csere",VLOOKUP(LEFT(VLOOKUP($A25,csapatok!$A:$NN,FJ$320,FALSE),LEN(VLOOKUP($A25,csapatok!$A:$NN,FJ$320,FALSE))-6),'csapat-ranglista'!$A:$FP,FJ$321,FALSE)/8,VLOOKUP(VLOOKUP($A25,csapatok!$A:$NN,FJ$320,FALSE),'csapat-ranglista'!$A:$FP,FJ$321,FALSE)/4),0)</f>
        <v>0</v>
      </c>
      <c r="FK25" s="223">
        <f>IFERROR(IF(RIGHT(VLOOKUP($A25,csapatok!$A:$NN,FK$320,FALSE),5)="Csere",VLOOKUP(LEFT(VLOOKUP($A25,csapatok!$A:$NN,FK$320,FALSE),LEN(VLOOKUP($A25,csapatok!$A:$NN,FK$320,FALSE))-6),'csapat-ranglista'!$A:$FP,FK$321,FALSE)/8,VLOOKUP(VLOOKUP($A25,csapatok!$A:$NN,FK$320,FALSE),'csapat-ranglista'!$A:$FP,FK$321,FALSE)/4),0)</f>
        <v>0</v>
      </c>
      <c r="FL25" s="223">
        <f>IFERROR(IF(RIGHT(VLOOKUP($A25,csapatok!$A:$NN,FL$320,FALSE),5)="Csere",VLOOKUP(LEFT(VLOOKUP($A25,csapatok!$A:$NN,FL$320,FALSE),LEN(VLOOKUP($A25,csapatok!$A:$NN,FL$320,FALSE))-6),'csapat-ranglista'!$A:$FP,FL$321,FALSE)/8,VLOOKUP(VLOOKUP($A25,csapatok!$A:$NN,FL$320,FALSE),'csapat-ranglista'!$A:$FP,FL$321,FALSE)/4),0)</f>
        <v>0</v>
      </c>
      <c r="FM25" s="223">
        <f>IFERROR(IF(RIGHT(VLOOKUP($A25,csapatok!$A:$NN,FM$320,FALSE),5)="Csere",VLOOKUP(LEFT(VLOOKUP($A25,csapatok!$A:$NN,FM$320,FALSE),LEN(VLOOKUP($A25,csapatok!$A:$NN,FM$320,FALSE))-6),'csapat-ranglista'!$A:$FP,FM$321,FALSE)/8,VLOOKUP(VLOOKUP($A25,csapatok!$A:$NN,FM$320,FALSE),'csapat-ranglista'!$A:$FP,FM$321,FALSE)/4),0)</f>
        <v>0</v>
      </c>
      <c r="FN25" s="223">
        <f>IFERROR(IF(RIGHT(VLOOKUP($A25,csapatok!$A:$NN,FN$320,FALSE),5)="Csere",VLOOKUP(LEFT(VLOOKUP($A25,csapatok!$A:$NN,FN$320,FALSE),LEN(VLOOKUP($A25,csapatok!$A:$NN,FN$320,FALSE))-6),'csapat-ranglista'!$A:$FP,FN$321,FALSE)/8,VLOOKUP(VLOOKUP($A25,csapatok!$A:$NN,FN$320,FALSE),'csapat-ranglista'!$A:$FP,FN$321,FALSE)/4),0)</f>
        <v>0</v>
      </c>
      <c r="FO25" s="223">
        <f>IFERROR(IF(RIGHT(VLOOKUP($A25,csapatok!$A:$NN,FO$320,FALSE),5)="Csere",VLOOKUP(LEFT(VLOOKUP($A25,csapatok!$A:$NN,FO$320,FALSE),LEN(VLOOKUP($A25,csapatok!$A:$NN,FO$320,FALSE))-6),'csapat-ranglista'!$A:$FP,FO$321,FALSE)/8,VLOOKUP(VLOOKUP($A25,csapatok!$A:$NN,FO$320,FALSE),'csapat-ranglista'!$A:$FP,FO$321,FALSE)/4),0)</f>
        <v>0</v>
      </c>
      <c r="FP25" s="223">
        <f>IFERROR(IF(RIGHT(VLOOKUP($A25,csapatok!$A:$NN,FP$320,FALSE),5)="Csere",VLOOKUP(LEFT(VLOOKUP($A25,csapatok!$A:$NN,FP$320,FALSE),LEN(VLOOKUP($A25,csapatok!$A:$NN,FP$320,FALSE))-6),'csapat-ranglista'!$A:$FP,FP$321,FALSE)/8,VLOOKUP(VLOOKUP($A25,csapatok!$A:$NN,FP$320,FALSE),'csapat-ranglista'!$A:$FP,FP$321,FALSE)/4),0)</f>
        <v>2.5761440182271826</v>
      </c>
      <c r="FQ25" s="223">
        <f>IFERROR(IF(RIGHT(VLOOKUP($A25,csapatok!$A:$NN,FQ$320,FALSE),5)="Csere",VLOOKUP(LEFT(VLOOKUP($A25,csapatok!$A:$NN,FQ$320,FALSE),LEN(VLOOKUP($A25,csapatok!$A:$NN,FQ$320,FALSE))-6),'csapat-ranglista'!$A:$FP,FQ$321,FALSE)/8,VLOOKUP(VLOOKUP($A25,csapatok!$A:$NN,FQ$320,FALSE),'csapat-ranglista'!$A:$FP,FQ$321,FALSE)/4),0)</f>
        <v>0</v>
      </c>
      <c r="FR25" s="223">
        <f>IFERROR(IF(RIGHT(VLOOKUP($A25,csapatok!$A:$NN,FR$320,FALSE),5)="Csere",VLOOKUP(LEFT(VLOOKUP($A25,csapatok!$A:$NN,FR$320,FALSE),LEN(VLOOKUP($A25,csapatok!$A:$NN,FR$320,FALSE))-6),'csapat-ranglista'!$A:$FP,FR$321,FALSE)/8,VLOOKUP(VLOOKUP($A25,csapatok!$A:$NN,FR$320,FALSE),'csapat-ranglista'!$A:$FP,FR$321,FALSE)/4),0)</f>
        <v>0</v>
      </c>
      <c r="FS25" s="223">
        <f>IFERROR(IF(RIGHT(VLOOKUP($A25,csapatok!$A:$NN,FS$320,FALSE),5)="Csere",VLOOKUP(LEFT(VLOOKUP($A25,csapatok!$A:$NN,FS$320,FALSE),LEN(VLOOKUP($A25,csapatok!$A:$NN,FS$320,FALSE))-6),'csapat-ranglista'!$A:$FP,FS$321,FALSE)/8,VLOOKUP(VLOOKUP($A25,csapatok!$A:$NN,FS$320,FALSE),'csapat-ranglista'!$A:$FP,FS$321,FALSE)/4),0)</f>
        <v>0</v>
      </c>
      <c r="FT25" s="223">
        <f>IFERROR(IF(RIGHT(VLOOKUP($A25,csapatok!$A:$NN,FT$320,FALSE),5)="Csere",VLOOKUP(LEFT(VLOOKUP($A25,csapatok!$A:$NN,FT$320,FALSE),LEN(VLOOKUP($A25,csapatok!$A:$NN,FT$320,FALSE))-6),'csapat-ranglista'!$A:$FP,FT$321,FALSE)/8,VLOOKUP(VLOOKUP($A25,csapatok!$A:$NN,FT$320,FALSE),'csapat-ranglista'!$A:$FP,FT$321,FALSE)/4),0)</f>
        <v>2.410758338973169</v>
      </c>
      <c r="FU25" s="223">
        <f>IFERROR(IF(RIGHT(VLOOKUP($A25,csapatok!$A:$NN,FU$320,FALSE),5)="Csere",VLOOKUP(LEFT(VLOOKUP($A25,csapatok!$A:$NN,FU$320,FALSE),LEN(VLOOKUP($A25,csapatok!$A:$NN,FU$320,FALSE))-6),'csapat-ranglista'!$A:$FP,FU$321,FALSE)/8,VLOOKUP(VLOOKUP($A25,csapatok!$A:$NN,FU$320,FALSE),'csapat-ranglista'!$A:$FP,FU$321,FALSE)/4),0)</f>
        <v>0.47984999901137998</v>
      </c>
      <c r="FV25" s="223">
        <f>IFERROR(IF(RIGHT(VLOOKUP($A25,csapatok!$A:$NN,FV$320,FALSE),5)="Csere",VLOOKUP(LEFT(VLOOKUP($A25,csapatok!$A:$NN,FV$320,FALSE),LEN(VLOOKUP($A25,csapatok!$A:$NN,FV$320,FALSE))-6),'csapat-ranglista'!$A:$FP,FV$321,FALSE)/8,VLOOKUP(VLOOKUP($A25,csapatok!$A:$NN,FV$320,FALSE),'csapat-ranglista'!$A:$FP,FV$321,FALSE)/4),0)</f>
        <v>0</v>
      </c>
      <c r="FW25" s="223">
        <f>IFERROR(IF(RIGHT(VLOOKUP($A25,csapatok!$A:$NN,FW$320,FALSE),5)="Csere",VLOOKUP(LEFT(VLOOKUP($A25,csapatok!$A:$NN,FW$320,FALSE),LEN(VLOOKUP($A25,csapatok!$A:$NN,FW$320,FALSE))-6),'csapat-ranglista'!$A:$FP,FW$321,FALSE)/8,VLOOKUP(VLOOKUP($A25,csapatok!$A:$NN,FW$320,FALSE),'csapat-ranglista'!$A:$FP,FW$321,FALSE)/4),0)</f>
        <v>42.837924398392701</v>
      </c>
      <c r="FX25" s="223">
        <f>IFERROR(IF(RIGHT(VLOOKUP($A25,csapatok!$A:$NN,FX$320,FALSE),5)="Csere",VLOOKUP(LEFT(VLOOKUP($A25,csapatok!$A:$NN,FX$320,FALSE),LEN(VLOOKUP($A25,csapatok!$A:$NN,FX$320,FALSE))-6),'csapat-ranglista'!$A:$FP,FX$321,FALSE)/8,VLOOKUP(VLOOKUP($A25,csapatok!$A:$NN,FX$320,FALSE),'csapat-ranglista'!$A:$FP,FX$321,FALSE)/4),0)</f>
        <v>0</v>
      </c>
      <c r="FY25" s="223">
        <f>IFERROR(IF(RIGHT(VLOOKUP($A25,csapatok!$A:$NN,FY$320,FALSE),5)="Csere",VLOOKUP(LEFT(VLOOKUP($A25,csapatok!$A:$NN,FY$320,FALSE),LEN(VLOOKUP($A25,csapatok!$A:$NN,FY$320,FALSE))-6),'csapat-ranglista'!$A:$FP,FY$321,FALSE)/8,VLOOKUP(VLOOKUP($A25,csapatok!$A:$NN,FY$320,FALSE),'csapat-ranglista'!$A:$FP,FY$321,FALSE)/4),0)</f>
        <v>0</v>
      </c>
      <c r="FZ25" s="223">
        <f>IFERROR(IF(RIGHT(VLOOKUP($A25,csapatok!$A:$NN,FZ$320,FALSE),5)="Csere",VLOOKUP(LEFT(VLOOKUP($A25,csapatok!$A:$NN,FZ$320,FALSE),LEN(VLOOKUP($A25,csapatok!$A:$NN,FZ$320,FALSE))-6),'csapat-ranglista'!$A:$FP,FZ$321,FALSE)/8,VLOOKUP(VLOOKUP($A25,csapatok!$A:$NN,FZ$320,FALSE),'csapat-ranglista'!$A:$FP,FZ$321,FALSE)/4),0)</f>
        <v>0</v>
      </c>
      <c r="GA25" s="223">
        <f>IFERROR(IF(RIGHT(VLOOKUP($A25,csapatok!$A:$NN,GA$320,FALSE),5)="Csere",VLOOKUP(LEFT(VLOOKUP($A25,csapatok!$A:$NN,GA$320,FALSE),LEN(VLOOKUP($A25,csapatok!$A:$NN,GA$320,FALSE))-6),'csapat-ranglista'!$A:$FP,GA$321,FALSE)/8,VLOOKUP(VLOOKUP($A25,csapatok!$A:$NN,GA$320,FALSE),'csapat-ranglista'!$A:$FP,GA$321,FALSE)/4),0)</f>
        <v>0</v>
      </c>
      <c r="GB25" s="223">
        <f>IFERROR(IF(RIGHT(VLOOKUP($A25,csapatok!$A:$NN,GB$320,FALSE),5)="Csere",VLOOKUP(LEFT(VLOOKUP($A25,csapatok!$A:$NN,GB$320,FALSE),LEN(VLOOKUP($A25,csapatok!$A:$NN,GB$320,FALSE))-6),'csapat-ranglista'!$A:$FP,GB$321,FALSE)/8,VLOOKUP(VLOOKUP($A25,csapatok!$A:$NN,GB$320,FALSE),'csapat-ranglista'!$A:$FP,GB$321,FALSE)/4),0)</f>
        <v>4.5732689210950079</v>
      </c>
      <c r="GC25" s="223">
        <f>IFERROR(IF(RIGHT(VLOOKUP($A25,csapatok!$A:$NN,GC$320,FALSE),5)="Csere",VLOOKUP(LEFT(VLOOKUP($A25,csapatok!$A:$NN,GC$320,FALSE),LEN(VLOOKUP($A25,csapatok!$A:$NN,GC$320,FALSE))-6),'csapat-ranglista'!$A:$FP,GC$321,FALSE)/8,VLOOKUP(VLOOKUP($A25,csapatok!$A:$NN,GC$320,FALSE),'csapat-ranglista'!$A:$FP,GC$321,FALSE)/4),0)</f>
        <v>0</v>
      </c>
      <c r="GD25" s="247">
        <f>SUM(EQ25:GC25)</f>
        <v>75.093492218425041</v>
      </c>
    </row>
    <row r="26" spans="1:186">
      <c r="A26" s="32" t="s">
        <v>161</v>
      </c>
      <c r="B26" s="2">
        <v>32882</v>
      </c>
      <c r="C26" s="131" t="str">
        <f>IF(B26=0,"",IF(B26&lt;$C$1,"felnőtt","ifi"))</f>
        <v>felnőtt</v>
      </c>
      <c r="D26" s="32" t="s">
        <v>9</v>
      </c>
      <c r="E26" s="45">
        <v>33.5</v>
      </c>
      <c r="F26" s="32">
        <v>9.5125013299287158</v>
      </c>
      <c r="G26" s="32">
        <v>0</v>
      </c>
      <c r="H26" s="32">
        <v>0</v>
      </c>
      <c r="I26" s="32">
        <v>4.7577515713379341</v>
      </c>
      <c r="J26" s="32">
        <v>0</v>
      </c>
      <c r="K26" s="32">
        <v>0</v>
      </c>
      <c r="L26" s="32">
        <v>0</v>
      </c>
      <c r="M26" s="32">
        <v>0</v>
      </c>
      <c r="N26" s="32">
        <v>8.6142706298441283</v>
      </c>
      <c r="O26" s="32">
        <v>0</v>
      </c>
      <c r="P26" s="32">
        <v>0</v>
      </c>
      <c r="Q26" s="32">
        <v>3.4654967402932999</v>
      </c>
      <c r="R26" s="32">
        <v>0</v>
      </c>
      <c r="S26" s="32">
        <v>7.6350115922842674</v>
      </c>
      <c r="T26" s="32">
        <v>44.703641928337348</v>
      </c>
      <c r="U26" s="32">
        <v>0</v>
      </c>
      <c r="V26" s="32">
        <v>0</v>
      </c>
      <c r="W26" s="32">
        <v>0</v>
      </c>
      <c r="X26" s="32">
        <f>IFERROR(IF(RIGHT(VLOOKUP($A26,csapatok!$A:$BL,X$320,FALSE),5)="Csere",VLOOKUP(LEFT(VLOOKUP($A26,csapatok!$A:$BL,X$320,FALSE),LEN(VLOOKUP($A26,csapatok!$A:$BL,X$320,FALSE))-6),'csapat-ranglista'!$A:$FP,X$321,FALSE)/8,VLOOKUP(VLOOKUP($A26,csapatok!$A:$BL,X$320,FALSE),'csapat-ranglista'!$A:$FP,X$321,FALSE)/4),0)</f>
        <v>0</v>
      </c>
      <c r="Y26" s="32">
        <f>IFERROR(IF(RIGHT(VLOOKUP($A26,csapatok!$A:$BL,Y$320,FALSE),5)="Csere",VLOOKUP(LEFT(VLOOKUP($A26,csapatok!$A:$BL,Y$320,FALSE),LEN(VLOOKUP($A26,csapatok!$A:$BL,Y$320,FALSE))-6),'csapat-ranglista'!$A:$FP,Y$321,FALSE)/8,VLOOKUP(VLOOKUP($A26,csapatok!$A:$BL,Y$320,FALSE),'csapat-ranglista'!$A:$FP,Y$321,FALSE)/4),0)</f>
        <v>0</v>
      </c>
      <c r="Z26" s="183">
        <v>1.2346566676058297</v>
      </c>
      <c r="AA26" s="32">
        <f>IFERROR(IF(RIGHT(VLOOKUP($A26,csapatok!$A:$BL,AA$320,FALSE),5)="Csere",VLOOKUP(LEFT(VLOOKUP($A26,csapatok!$A:$BL,AA$320,FALSE),LEN(VLOOKUP($A26,csapatok!$A:$BL,AA$320,FALSE))-6),'csapat-ranglista'!$A:$FP,AA$321,FALSE)/8,VLOOKUP(VLOOKUP($A26,csapatok!$A:$BL,AA$320,FALSE),'csapat-ranglista'!$A:$FP,AA$321,FALSE)/4),0)</f>
        <v>2.0959978726233222</v>
      </c>
      <c r="AB26" s="223">
        <f>IFERROR(IF(RIGHT(VLOOKUP($A26,csapatok!$A:$BL,AB$320,FALSE),5)="Csere",VLOOKUP(LEFT(VLOOKUP($A26,csapatok!$A:$BL,AB$320,FALSE),LEN(VLOOKUP($A26,csapatok!$A:$BL,AB$320,FALSE))-6),'csapat-ranglista'!$A:$FP,AB$321,FALSE)/8,VLOOKUP(VLOOKUP($A26,csapatok!$A:$BL,AB$320,FALSE),'csapat-ranglista'!$A:$FP,AB$321,FALSE)/4),0)</f>
        <v>0</v>
      </c>
      <c r="AC26" s="223">
        <f>IFERROR(IF(RIGHT(VLOOKUP($A26,csapatok!$A:$BL,AC$320,FALSE),5)="Csere",VLOOKUP(LEFT(VLOOKUP($A26,csapatok!$A:$BL,AC$320,FALSE),LEN(VLOOKUP($A26,csapatok!$A:$BL,AC$320,FALSE))-6),'csapat-ranglista'!$A:$FP,AC$321,FALSE)/8,VLOOKUP(VLOOKUP($A26,csapatok!$A:$BL,AC$320,FALSE),'csapat-ranglista'!$A:$FP,AC$321,FALSE)/4),0)</f>
        <v>0</v>
      </c>
      <c r="AD26" s="223">
        <f>IFERROR(IF(RIGHT(VLOOKUP($A26,csapatok!$A:$BL,AD$320,FALSE),5)="Csere",VLOOKUP(LEFT(VLOOKUP($A26,csapatok!$A:$BL,AD$320,FALSE),LEN(VLOOKUP($A26,csapatok!$A:$BL,AD$320,FALSE))-6),'csapat-ranglista'!$A:$FP,AD$321,FALSE)/8,VLOOKUP(VLOOKUP($A26,csapatok!$A:$BL,AD$320,FALSE),'csapat-ranglista'!$A:$FP,AD$321,FALSE)/4),0)</f>
        <v>0</v>
      </c>
      <c r="AE26" s="223">
        <f>IFERROR(IF(RIGHT(VLOOKUP($A26,csapatok!$A:$BL,AE$320,FALSE),5)="Csere",VLOOKUP(LEFT(VLOOKUP($A26,csapatok!$A:$BL,AE$320,FALSE),LEN(VLOOKUP($A26,csapatok!$A:$BL,AE$320,FALSE))-6),'csapat-ranglista'!$A:$FP,AE$321,FALSE)/8,VLOOKUP(VLOOKUP($A26,csapatok!$A:$BL,AE$320,FALSE),'csapat-ranglista'!$A:$FP,AE$321,FALSE)/4),0)</f>
        <v>8.0079776625448762</v>
      </c>
      <c r="AF26" s="223">
        <f>IFERROR(IF(RIGHT(VLOOKUP($A26,csapatok!$A:$BL,AF$320,FALSE),5)="Csere",VLOOKUP(LEFT(VLOOKUP($A26,csapatok!$A:$BL,AF$320,FALSE),LEN(VLOOKUP($A26,csapatok!$A:$BL,AF$320,FALSE))-6),'csapat-ranglista'!$A:$FP,AF$321,FALSE)/8,VLOOKUP(VLOOKUP($A26,csapatok!$A:$BL,AF$320,FALSE),'csapat-ranglista'!$A:$FP,AF$321,FALSE)/4),0)</f>
        <v>48.420672118069405</v>
      </c>
      <c r="AG26" s="223">
        <f>IFERROR(IF(RIGHT(VLOOKUP($A26,csapatok!$A:$BL,AG$320,FALSE),5)="Csere",VLOOKUP(LEFT(VLOOKUP($A26,csapatok!$A:$BL,AG$320,FALSE),LEN(VLOOKUP($A26,csapatok!$A:$BL,AG$320,FALSE))-6),'csapat-ranglista'!$A:$FP,AG$321,FALSE)/8,VLOOKUP(VLOOKUP($A26,csapatok!$A:$BL,AG$320,FALSE),'csapat-ranglista'!$A:$FP,AG$321,FALSE)/4),0)</f>
        <v>4.2863103812433989</v>
      </c>
      <c r="AH26" s="223">
        <f>IFERROR(IF(RIGHT(VLOOKUP($A26,csapatok!$A:$BL,AH$320,FALSE),5)="Csere",VLOOKUP(LEFT(VLOOKUP($A26,csapatok!$A:$BL,AH$320,FALSE),LEN(VLOOKUP($A26,csapatok!$A:$BL,AH$320,FALSE))-6),'csapat-ranglista'!$A:$FP,AH$321,FALSE)/8,VLOOKUP(VLOOKUP($A26,csapatok!$A:$BL,AH$320,FALSE),'csapat-ranglista'!$A:$FP,AH$321,FALSE)/4),0)</f>
        <v>0</v>
      </c>
      <c r="AI26" s="223">
        <f>IFERROR(IF(RIGHT(VLOOKUP($A26,csapatok!$A:$BL,AI$320,FALSE),5)="Csere",VLOOKUP(LEFT(VLOOKUP($A26,csapatok!$A:$BL,AI$320,FALSE),LEN(VLOOKUP($A26,csapatok!$A:$BL,AI$320,FALSE))-6),'csapat-ranglista'!$A:$FP,AI$321,FALSE)/8,VLOOKUP(VLOOKUP($A26,csapatok!$A:$BL,AI$320,FALSE),'csapat-ranglista'!$A:$FP,AI$321,FALSE)/4),0)</f>
        <v>9.4785324469982157</v>
      </c>
      <c r="AJ26" s="223">
        <f>IFERROR(IF(RIGHT(VLOOKUP($A26,csapatok!$A:$BL,AJ$320,FALSE),5)="Csere",VLOOKUP(LEFT(VLOOKUP($A26,csapatok!$A:$BL,AJ$320,FALSE),LEN(VLOOKUP($A26,csapatok!$A:$BL,AJ$320,FALSE))-6),'csapat-ranglista'!$A:$FP,AJ$321,FALSE)/8,VLOOKUP(VLOOKUP($A26,csapatok!$A:$BL,AJ$320,FALSE),'csapat-ranglista'!$A:$FP,AJ$321,FALSE)/2),0)</f>
        <v>15.320317252921747</v>
      </c>
      <c r="AK26" s="223">
        <f>IFERROR(IF(RIGHT(VLOOKUP($A26,csapatok!$A:$CN,AK$320,FALSE),5)="Csere",VLOOKUP(LEFT(VLOOKUP($A26,csapatok!$A:$CN,AK$320,FALSE),LEN(VLOOKUP($A26,csapatok!$A:$CN,AK$320,FALSE))-6),'csapat-ranglista'!$A:$FP,AK$321,FALSE)/8,VLOOKUP(VLOOKUP($A26,csapatok!$A:$CN,AK$320,FALSE),'csapat-ranglista'!$A:$FP,AK$321,FALSE)/4),0)</f>
        <v>0</v>
      </c>
      <c r="AL26" s="223">
        <f>IFERROR(IF(RIGHT(VLOOKUP($A26,csapatok!$A:$CN,AL$320,FALSE),5)="Csere",VLOOKUP(LEFT(VLOOKUP($A26,csapatok!$A:$CN,AL$320,FALSE),LEN(VLOOKUP($A26,csapatok!$A:$CN,AL$320,FALSE))-6),'csapat-ranglista'!$A:$FP,AL$321,FALSE)/8,VLOOKUP(VLOOKUP($A26,csapatok!$A:$CN,AL$320,FALSE),'csapat-ranglista'!$A:$FP,AL$321,FALSE)/4),0)</f>
        <v>19.555436030644113</v>
      </c>
      <c r="AM26" s="223">
        <f>IFERROR(IF(RIGHT(VLOOKUP($A26,csapatok!$A:$CN,AM$320,FALSE),5)="Csere",VLOOKUP(LEFT(VLOOKUP($A26,csapatok!$A:$CN,AM$320,FALSE),LEN(VLOOKUP($A26,csapatok!$A:$CN,AM$320,FALSE))-6),'csapat-ranglista'!$A:$FP,AM$321,FALSE)/8,VLOOKUP(VLOOKUP($A26,csapatok!$A:$CN,AM$320,FALSE),'csapat-ranglista'!$A:$FP,AM$321,FALSE)/4),0)</f>
        <v>0</v>
      </c>
      <c r="AN26" s="223">
        <f>IFERROR(IF(RIGHT(VLOOKUP($A26,csapatok!$A:$CN,AN$320,FALSE),5)="Csere",VLOOKUP(LEFT(VLOOKUP($A26,csapatok!$A:$CN,AN$320,FALSE),LEN(VLOOKUP($A26,csapatok!$A:$CN,AN$320,FALSE))-6),'csapat-ranglista'!$A:$FP,AN$321,FALSE)/8,VLOOKUP(VLOOKUP($A26,csapatok!$A:$CN,AN$320,FALSE),'csapat-ranglista'!$A:$FP,AN$321,FALSE)/4),0)</f>
        <v>0</v>
      </c>
      <c r="AO26" s="223">
        <f>IFERROR(IF(RIGHT(VLOOKUP($A26,csapatok!$A:$CN,AO$320,FALSE),5)="Csere",VLOOKUP(LEFT(VLOOKUP($A26,csapatok!$A:$CN,AO$320,FALSE),LEN(VLOOKUP($A26,csapatok!$A:$CN,AO$320,FALSE))-6),'csapat-ranglista'!$A:$FP,AO$321,FALSE)/8,VLOOKUP(VLOOKUP($A26,csapatok!$A:$CN,AO$320,FALSE),'csapat-ranglista'!$A:$FP,AO$321,FALSE)/4),0)</f>
        <v>12.407846234860452</v>
      </c>
      <c r="AP26" s="223">
        <f>IFERROR(IF(RIGHT(VLOOKUP($A26,csapatok!$A:$CN,AP$320,FALSE),5)="Csere",VLOOKUP(LEFT(VLOOKUP($A26,csapatok!$A:$CN,AP$320,FALSE),LEN(VLOOKUP($A26,csapatok!$A:$CN,AP$320,FALSE))-6),'csapat-ranglista'!$A:$FP,AP$321,FALSE)/8,VLOOKUP(VLOOKUP($A26,csapatok!$A:$CN,AP$320,FALSE),'csapat-ranglista'!$A:$FP,AP$321,FALSE)/4),0)</f>
        <v>13.077176514986107</v>
      </c>
      <c r="AQ26" s="223">
        <f>IFERROR(IF(RIGHT(VLOOKUP($A26,csapatok!$A:$CN,AQ$320,FALSE),5)="Csere",VLOOKUP(LEFT(VLOOKUP($A26,csapatok!$A:$CN,AQ$320,FALSE),LEN(VLOOKUP($A26,csapatok!$A:$CN,AQ$320,FALSE))-6),'csapat-ranglista'!$A:$FP,AQ$321,FALSE)/8,VLOOKUP(VLOOKUP($A26,csapatok!$A:$CN,AQ$320,FALSE),'csapat-ranglista'!$A:$FP,AQ$321,FALSE)/4),0)</f>
        <v>0</v>
      </c>
      <c r="AR26" s="223">
        <f>IFERROR(IF(RIGHT(VLOOKUP($A26,csapatok!$A:$CN,AR$320,FALSE),5)="Csere",VLOOKUP(LEFT(VLOOKUP($A26,csapatok!$A:$CN,AR$320,FALSE),LEN(VLOOKUP($A26,csapatok!$A:$CN,AR$320,FALSE))-6),'csapat-ranglista'!$A:$FP,AR$321,FALSE)/8,VLOOKUP(VLOOKUP($A26,csapatok!$A:$CN,AR$320,FALSE),'csapat-ranglista'!$A:$FP,AR$321,FALSE)/4),0)</f>
        <v>62.443391258557114</v>
      </c>
      <c r="AS26" s="223">
        <f>IFERROR(IF(RIGHT(VLOOKUP($A26,csapatok!$A:$CN,AS$320,FALSE),5)="Csere",VLOOKUP(LEFT(VLOOKUP($A26,csapatok!$A:$CN,AS$320,FALSE),LEN(VLOOKUP($A26,csapatok!$A:$CN,AS$320,FALSE))-6),'csapat-ranglista'!$A:$FP,AS$321,FALSE)/8,VLOOKUP(VLOOKUP($A26,csapatok!$A:$CN,AS$320,FALSE),'csapat-ranglista'!$A:$FP,AS$321,FALSE)/4),0)</f>
        <v>15.733224317043801</v>
      </c>
      <c r="AT26" s="223">
        <f>IFERROR(IF(RIGHT(VLOOKUP($A26,csapatok!$A:$CN,AT$320,FALSE),5)="Csere",VLOOKUP(LEFT(VLOOKUP($A26,csapatok!$A:$CN,AT$320,FALSE),LEN(VLOOKUP($A26,csapatok!$A:$CN,AT$320,FALSE))-6),'csapat-ranglista'!$A:$FP,AT$321,FALSE)/8,VLOOKUP(VLOOKUP($A26,csapatok!$A:$CN,AT$320,FALSE),'csapat-ranglista'!$A:$FP,AT$321,FALSE)/4),0)</f>
        <v>0</v>
      </c>
      <c r="AU26" s="223">
        <f>IFERROR(IF(RIGHT(VLOOKUP($A26,csapatok!$A:$CN,AU$320,FALSE),5)="Csere",VLOOKUP(LEFT(VLOOKUP($A26,csapatok!$A:$CN,AU$320,FALSE),LEN(VLOOKUP($A26,csapatok!$A:$CN,AU$320,FALSE))-6),'csapat-ranglista'!$A:$FP,AU$321,FALSE)/8,VLOOKUP(VLOOKUP($A26,csapatok!$A:$CN,AU$320,FALSE),'csapat-ranglista'!$A:$FP,AU$321,FALSE)/4),0)</f>
        <v>0</v>
      </c>
      <c r="AV26" s="223">
        <f>IFERROR(IF(RIGHT(VLOOKUP($A26,csapatok!$A:$CN,AV$320,FALSE),5)="Csere",VLOOKUP(LEFT(VLOOKUP($A26,csapatok!$A:$CN,AV$320,FALSE),LEN(VLOOKUP($A26,csapatok!$A:$CN,AV$320,FALSE))-6),'csapat-ranglista'!$A:$FP,AV$321,FALSE)/8,VLOOKUP(VLOOKUP($A26,csapatok!$A:$CN,AV$320,FALSE),'csapat-ranglista'!$A:$FP,AV$321,FALSE)/4),0)</f>
        <v>3.3357391900836073</v>
      </c>
      <c r="AW26" s="223">
        <f>IFERROR(IF(RIGHT(VLOOKUP($A26,csapatok!$A:$CN,AW$320,FALSE),5)="Csere",VLOOKUP(LEFT(VLOOKUP($A26,csapatok!$A:$CN,AW$320,FALSE),LEN(VLOOKUP($A26,csapatok!$A:$CN,AW$320,FALSE))-6),'csapat-ranglista'!$A:$FP,AW$321,FALSE)/8,VLOOKUP(VLOOKUP($A26,csapatok!$A:$CN,AW$320,FALSE),'csapat-ranglista'!$A:$FP,AW$321,FALSE)/4),0)</f>
        <v>0</v>
      </c>
      <c r="AX26" s="223">
        <f>IFERROR(IF(RIGHT(VLOOKUP($A26,csapatok!$A:$CN,AX$320,FALSE),5)="Csere",VLOOKUP(LEFT(VLOOKUP($A26,csapatok!$A:$CN,AX$320,FALSE),LEN(VLOOKUP($A26,csapatok!$A:$CN,AX$320,FALSE))-6),'csapat-ranglista'!$A:$FP,AX$321,FALSE)/8,VLOOKUP(VLOOKUP($A26,csapatok!$A:$CN,AX$320,FALSE),'csapat-ranglista'!$A:$FP,AX$321,FALSE)/4),0)</f>
        <v>0</v>
      </c>
      <c r="AY26" s="223">
        <f>IFERROR(IF(RIGHT(VLOOKUP($A26,csapatok!$A:$NN,AY$320,FALSE),5)="Csere",VLOOKUP(LEFT(VLOOKUP($A26,csapatok!$A:$NN,AY$320,FALSE),LEN(VLOOKUP($A26,csapatok!$A:$NN,AY$320,FALSE))-6),'csapat-ranglista'!$A:$FP,AY$321,FALSE)/8,VLOOKUP(VLOOKUP($A26,csapatok!$A:$NN,AY$320,FALSE),'csapat-ranglista'!$A:$FP,AY$321,FALSE)/4),0)</f>
        <v>0</v>
      </c>
      <c r="AZ26" s="223">
        <f>IFERROR(IF(RIGHT(VLOOKUP($A26,csapatok!$A:$NN,AZ$320,FALSE),5)="Csere",VLOOKUP(LEFT(VLOOKUP($A26,csapatok!$A:$NN,AZ$320,FALSE),LEN(VLOOKUP($A26,csapatok!$A:$NN,AZ$320,FALSE))-6),'csapat-ranglista'!$A:$FP,AZ$321,FALSE)/8,VLOOKUP(VLOOKUP($A26,csapatok!$A:$NN,AZ$320,FALSE),'csapat-ranglista'!$A:$FP,AZ$321,FALSE)/4),0)</f>
        <v>0</v>
      </c>
      <c r="BA26" s="223">
        <f>IFERROR(IF(RIGHT(VLOOKUP($A26,csapatok!$A:$NN,BA$320,FALSE),5)="Csere",VLOOKUP(LEFT(VLOOKUP($A26,csapatok!$A:$NN,BA$320,FALSE),LEN(VLOOKUP($A26,csapatok!$A:$NN,BA$320,FALSE))-6),'csapat-ranglista'!$A:$FP,BA$321,FALSE)/8,VLOOKUP(VLOOKUP($A26,csapatok!$A:$NN,BA$320,FALSE),'csapat-ranglista'!$A:$FP,BA$321,FALSE)/4),0)</f>
        <v>30.393688818810443</v>
      </c>
      <c r="BB26" s="223">
        <f>IFERROR(IF(RIGHT(VLOOKUP($A26,csapatok!$A:$NN,BB$320,FALSE),5)="Csere",VLOOKUP(LEFT(VLOOKUP($A26,csapatok!$A:$NN,BB$320,FALSE),LEN(VLOOKUP($A26,csapatok!$A:$NN,BB$320,FALSE))-6),'csapat-ranglista'!$A:$FP,BB$321,FALSE)/8,VLOOKUP(VLOOKUP($A26,csapatok!$A:$NN,BB$320,FALSE),'csapat-ranglista'!$A:$FP,BB$321,FALSE)/4),0)</f>
        <v>45</v>
      </c>
      <c r="BC26" s="224">
        <f>versenyek!$ES$11*IFERROR(VLOOKUP(VLOOKUP($A26,versenyek!ER:ET,3,FALSE),szabalyok!$A$16:$B$23,2,FALSE)/4,0)</f>
        <v>0</v>
      </c>
      <c r="BD26" s="224">
        <f>versenyek!$EV$11*IFERROR(VLOOKUP(VLOOKUP($A26,versenyek!EU:EW,3,FALSE),szabalyok!$A$16:$B$23,2,FALSE)/4,0)</f>
        <v>1.1762825714275624</v>
      </c>
      <c r="BE26" s="223">
        <f>IFERROR(IF(RIGHT(VLOOKUP($A26,csapatok!$A:$NN,BE$320,FALSE),5)="Csere",VLOOKUP(LEFT(VLOOKUP($A26,csapatok!$A:$NN,BE$320,FALSE),LEN(VLOOKUP($A26,csapatok!$A:$NN,BE$320,FALSE))-6),'csapat-ranglista'!$A:$FP,BE$321,FALSE)/8,VLOOKUP(VLOOKUP($A26,csapatok!$A:$NN,BE$320,FALSE),'csapat-ranglista'!$A:$FP,BE$321,FALSE)/4),0)</f>
        <v>28.111918294040237</v>
      </c>
      <c r="BF26" s="223">
        <f>IFERROR(IF(RIGHT(VLOOKUP($A26,csapatok!$A:$NN,BF$320,FALSE),5)="Csere",VLOOKUP(LEFT(VLOOKUP($A26,csapatok!$A:$NN,BF$320,FALSE),LEN(VLOOKUP($A26,csapatok!$A:$NN,BF$320,FALSE))-6),'csapat-ranglista'!$A:$FP,BF$321,FALSE)/8,VLOOKUP(VLOOKUP($A26,csapatok!$A:$NN,BF$320,FALSE),'csapat-ranglista'!$A:$FP,BF$321,FALSE)/4),0)</f>
        <v>4.2413740996322966</v>
      </c>
      <c r="BG26" s="223">
        <f>IFERROR(IF(RIGHT(VLOOKUP($A26,csapatok!$A:$NN,BG$320,FALSE),5)="Csere",VLOOKUP(LEFT(VLOOKUP($A26,csapatok!$A:$NN,BG$320,FALSE),LEN(VLOOKUP($A26,csapatok!$A:$NN,BG$320,FALSE))-6),'csapat-ranglista'!$A:$FP,BG$321,FALSE)/8,VLOOKUP(VLOOKUP($A26,csapatok!$A:$NN,BG$320,FALSE),'csapat-ranglista'!$A:$FP,BG$321,FALSE)/4),0)</f>
        <v>3.4944340905656577</v>
      </c>
      <c r="BH26" s="223">
        <f>IFERROR(IF(RIGHT(VLOOKUP($A26,csapatok!$A:$NN,BH$320,FALSE),5)="Csere",VLOOKUP(LEFT(VLOOKUP($A26,csapatok!$A:$NN,BH$320,FALSE),LEN(VLOOKUP($A26,csapatok!$A:$NN,BH$320,FALSE))-6),'csapat-ranglista'!$A:$FP,BH$321,FALSE)/8,VLOOKUP(VLOOKUP($A26,csapatok!$A:$NN,BH$320,FALSE),'csapat-ranglista'!$A:$FP,BH$321,FALSE)/4),0)</f>
        <v>0</v>
      </c>
      <c r="BI26" s="223">
        <f>IFERROR(IF(RIGHT(VLOOKUP($A26,csapatok!$A:$NN,BI$320,FALSE),5)="Csere",VLOOKUP(LEFT(VLOOKUP($A26,csapatok!$A:$NN,BI$320,FALSE),LEN(VLOOKUP($A26,csapatok!$A:$NN,BI$320,FALSE))-6),'csapat-ranglista'!$A:$FP,BI$321,FALSE)/8,VLOOKUP(VLOOKUP($A26,csapatok!$A:$NN,BI$320,FALSE),'csapat-ranglista'!$A:$FP,BI$321,FALSE)/4),0)</f>
        <v>8.2415755805168001</v>
      </c>
      <c r="BJ26" s="223">
        <f>IFERROR(IF(RIGHT(VLOOKUP($A26,csapatok!$A:$NN,BJ$320,FALSE),5)="Csere",VLOOKUP(LEFT(VLOOKUP($A26,csapatok!$A:$NN,BJ$320,FALSE),LEN(VLOOKUP($A26,csapatok!$A:$NN,BJ$320,FALSE))-6),'csapat-ranglista'!$A:$FP,BJ$321,FALSE)/8,VLOOKUP(VLOOKUP($A26,csapatok!$A:$NN,BJ$320,FALSE),'csapat-ranglista'!$A:$FP,BJ$321,FALSE)/4),0)</f>
        <v>34.121165566916844</v>
      </c>
      <c r="BK26" s="223">
        <f>IFERROR(IF(RIGHT(VLOOKUP($A26,csapatok!$A:$NN,BK$320,FALSE),5)="Csere",VLOOKUP(LEFT(VLOOKUP($A26,csapatok!$A:$NN,BK$320,FALSE),LEN(VLOOKUP($A26,csapatok!$A:$NN,BK$320,FALSE))-6),'csapat-ranglista'!$A:$FP,BK$321,FALSE)/8,VLOOKUP(VLOOKUP($A26,csapatok!$A:$NN,BK$320,FALSE),'csapat-ranglista'!$A:$FP,BK$321,FALSE)/4),0)</f>
        <v>0</v>
      </c>
      <c r="BL26" s="223">
        <f>IFERROR(IF(RIGHT(VLOOKUP($A26,csapatok!$A:$NN,BL$320,FALSE),5)="Csere",VLOOKUP(LEFT(VLOOKUP($A26,csapatok!$A:$NN,BL$320,FALSE),LEN(VLOOKUP($A26,csapatok!$A:$NN,BL$320,FALSE))-6),'csapat-ranglista'!$A:$FP,BL$321,FALSE)/8,VLOOKUP(VLOOKUP($A26,csapatok!$A:$NN,BL$320,FALSE),'csapat-ranglista'!$A:$FP,BL$321,FALSE)/4),0)</f>
        <v>7.6720406455987975</v>
      </c>
      <c r="BM26" s="223">
        <f>IFERROR(IF(RIGHT(VLOOKUP($A26,csapatok!$A:$NN,BM$320,FALSE),5)="Csere",VLOOKUP(LEFT(VLOOKUP($A26,csapatok!$A:$NN,BM$320,FALSE),LEN(VLOOKUP($A26,csapatok!$A:$NN,BM$320,FALSE))-6),'csapat-ranglista'!$A:$FP,BM$321,FALSE)/8,VLOOKUP(VLOOKUP($A26,csapatok!$A:$NN,BM$320,FALSE),'csapat-ranglista'!$A:$FP,BM$321,FALSE)/4),0)</f>
        <v>19.97432861406968</v>
      </c>
      <c r="BN26" s="223">
        <f>IFERROR(IF(RIGHT(VLOOKUP($A26,csapatok!$A:$NN,BN$320,FALSE),5)="Csere",VLOOKUP(LEFT(VLOOKUP($A26,csapatok!$A:$NN,BN$320,FALSE),LEN(VLOOKUP($A26,csapatok!$A:$NN,BN$320,FALSE))-6),'csapat-ranglista'!$A:$FP,BN$321,FALSE)/8,VLOOKUP(VLOOKUP($A26,csapatok!$A:$NN,BN$320,FALSE),'csapat-ranglista'!$A:$FP,BN$321,FALSE)/4),0)</f>
        <v>0</v>
      </c>
      <c r="BO26" s="223">
        <f>IFERROR(IF(RIGHT(VLOOKUP($A26,csapatok!$A:$NN,BO$320,FALSE),5)="Csere",VLOOKUP(LEFT(VLOOKUP($A26,csapatok!$A:$NN,BO$320,FALSE),LEN(VLOOKUP($A26,csapatok!$A:$NN,BO$320,FALSE))-6),'csapat-ranglista'!$A:$FP,BO$321,FALSE)/8,VLOOKUP(VLOOKUP($A26,csapatok!$A:$NN,BO$320,FALSE),'csapat-ranglista'!$A:$FP,BO$321,FALSE)/4),0)</f>
        <v>17.315129686865795</v>
      </c>
      <c r="BP26" s="223">
        <f>IFERROR(IF(RIGHT(VLOOKUP($A26,csapatok!$A:$NN,BP$320,FALSE),5)="Csere",VLOOKUP(LEFT(VLOOKUP($A26,csapatok!$A:$NN,BP$320,FALSE),LEN(VLOOKUP($A26,csapatok!$A:$NN,BP$320,FALSE))-6),'csapat-ranglista'!$A:$FP,BP$321,FALSE)/8,VLOOKUP(VLOOKUP($A26,csapatok!$A:$NN,BP$320,FALSE),'csapat-ranglista'!$A:$FP,BP$321,FALSE)/4),0)</f>
        <v>73.763613000000007</v>
      </c>
      <c r="BQ26" s="223">
        <f>IFERROR(IF(RIGHT(VLOOKUP($A26,csapatok!$A:$NN,BQ$320,FALSE),5)="Csere",VLOOKUP(LEFT(VLOOKUP($A26,csapatok!$A:$NN,BQ$320,FALSE),LEN(VLOOKUP($A26,csapatok!$A:$NN,BQ$320,FALSE))-6),'csapat-ranglista'!$A:$FP,BQ$321,FALSE)/8,VLOOKUP(VLOOKUP($A26,csapatok!$A:$NN,BQ$320,FALSE),'csapat-ranglista'!$A:$FP,BQ$321,FALSE)/4),0)</f>
        <v>0</v>
      </c>
      <c r="BR26" s="223">
        <f>IFERROR(IF(RIGHT(VLOOKUP($A26,csapatok!$A:$NN,BR$320,FALSE),5)="Csere",VLOOKUP(LEFT(VLOOKUP($A26,csapatok!$A:$NN,BR$320,FALSE),LEN(VLOOKUP($A26,csapatok!$A:$NN,BR$320,FALSE))-6),'csapat-ranglista'!$A:$FP,BR$321,FALSE)/8,VLOOKUP(VLOOKUP($A26,csapatok!$A:$NN,BR$320,FALSE),'csapat-ranglista'!$A:$FP,BR$321,FALSE)/4),0)</f>
        <v>0</v>
      </c>
      <c r="BS26" s="223">
        <f>IFERROR(IF(RIGHT(VLOOKUP($A26,csapatok!$A:$NN,BS$320,FALSE),5)="Csere",VLOOKUP(LEFT(VLOOKUP($A26,csapatok!$A:$NN,BS$320,FALSE),LEN(VLOOKUP($A26,csapatok!$A:$NN,BS$320,FALSE))-6),'csapat-ranglista'!$A:$FP,BS$321,FALSE)/8,VLOOKUP(VLOOKUP($A26,csapatok!$A:$NN,BS$320,FALSE),'csapat-ranglista'!$A:$FP,BS$321,FALSE)/4),0)</f>
        <v>0</v>
      </c>
      <c r="BT26" s="223">
        <f>IFERROR(IF(RIGHT(VLOOKUP($A26,csapatok!$A:$NN,BT$320,FALSE),5)="Csere",VLOOKUP(LEFT(VLOOKUP($A26,csapatok!$A:$NN,BT$320,FALSE),LEN(VLOOKUP($A26,csapatok!$A:$NN,BT$320,FALSE))-6),'csapat-ranglista'!$A:$FP,BT$321,FALSE)/8,VLOOKUP(VLOOKUP($A26,csapatok!$A:$NN,BT$320,FALSE),'csapat-ranglista'!$A:$FP,BT$321,FALSE)/4),0)</f>
        <v>44.717701021668539</v>
      </c>
      <c r="BU26" s="223">
        <f>IFERROR(IF(RIGHT(VLOOKUP($A26,csapatok!$A:$NN,BU$320,FALSE),5)="Csere",VLOOKUP(LEFT(VLOOKUP($A26,csapatok!$A:$NN,BU$320,FALSE),LEN(VLOOKUP($A26,csapatok!$A:$NN,BU$320,FALSE))-6),'csapat-ranglista'!$A:$FP,BU$321,FALSE)/8,VLOOKUP(VLOOKUP($A26,csapatok!$A:$NN,BU$320,FALSE),'csapat-ranglista'!$A:$FP,BU$321,FALSE)/4),0)</f>
        <v>0</v>
      </c>
      <c r="BV26" s="223">
        <f>IFERROR(IF(RIGHT(VLOOKUP($A26,csapatok!$A:$NN,BV$320,FALSE),5)="Csere",VLOOKUP(LEFT(VLOOKUP($A26,csapatok!$A:$NN,BV$320,FALSE),LEN(VLOOKUP($A26,csapatok!$A:$NN,BV$320,FALSE))-6),'csapat-ranglista'!$A:$FP,BV$321,FALSE)/8,VLOOKUP(VLOOKUP($A26,csapatok!$A:$NN,BV$320,FALSE),'csapat-ranglista'!$A:$FP,BV$321,FALSE)/4),0)</f>
        <v>0</v>
      </c>
      <c r="BW26" s="223">
        <f>IFERROR(IF(RIGHT(VLOOKUP($A26,csapatok!$A:$NN,BW$320,FALSE),5)="Csere",VLOOKUP(LEFT(VLOOKUP($A26,csapatok!$A:$NN,BW$320,FALSE),LEN(VLOOKUP($A26,csapatok!$A:$NN,BW$320,FALSE))-6),'csapat-ranglista'!$A:$FP,BW$321,FALSE)/8,VLOOKUP(VLOOKUP($A26,csapatok!$A:$NN,BW$320,FALSE),'csapat-ranglista'!$A:$FP,BW$321,FALSE)/4),0)</f>
        <v>0</v>
      </c>
      <c r="BX26" s="223">
        <f>IFERROR(IF(RIGHT(VLOOKUP($A26,csapatok!$A:$NN,BX$320,FALSE),5)="Csere",VLOOKUP(LEFT(VLOOKUP($A26,csapatok!$A:$NN,BX$320,FALSE),LEN(VLOOKUP($A26,csapatok!$A:$NN,BX$320,FALSE))-6),'csapat-ranglista'!$A:$FP,BX$321,FALSE)/8,VLOOKUP(VLOOKUP($A26,csapatok!$A:$NN,BX$320,FALSE),'csapat-ranglista'!$A:$FP,BX$321,FALSE)/4),0)</f>
        <v>36.927843295482162</v>
      </c>
      <c r="BY26" s="223">
        <f>IFERROR(IF(RIGHT(VLOOKUP($A26,csapatok!$A:$NN,BY$320,FALSE),5)="Csere",VLOOKUP(LEFT(VLOOKUP($A26,csapatok!$A:$NN,BY$320,FALSE),LEN(VLOOKUP($A26,csapatok!$A:$NN,BY$320,FALSE))-6),'csapat-ranglista'!$A:$FP,BY$321,FALSE)/8,VLOOKUP(VLOOKUP($A26,csapatok!$A:$NN,BY$320,FALSE),'csapat-ranglista'!$A:$FP,BY$321,FALSE)/4),0)</f>
        <v>0</v>
      </c>
      <c r="BZ26" s="223">
        <f>IFERROR(IF(RIGHT(VLOOKUP($A26,csapatok!$A:$NN,BZ$320,FALSE),5)="Csere",VLOOKUP(LEFT(VLOOKUP($A26,csapatok!$A:$NN,BZ$320,FALSE),LEN(VLOOKUP($A26,csapatok!$A:$NN,BZ$320,FALSE))-6),'csapat-ranglista'!$A:$FP,BZ$321,FALSE)/8,VLOOKUP(VLOOKUP($A26,csapatok!$A:$NN,BZ$320,FALSE),'csapat-ranglista'!$A:$FP,BZ$321,FALSE)/4),0)</f>
        <v>17.137400554484088</v>
      </c>
      <c r="CA26" s="223">
        <f>IFERROR(IF(RIGHT(VLOOKUP($A26,csapatok!$A:$NN,CA$320,FALSE),5)="Csere",VLOOKUP(LEFT(VLOOKUP($A26,csapatok!$A:$NN,CA$320,FALSE),LEN(VLOOKUP($A26,csapatok!$A:$NN,CA$320,FALSE))-6),'csapat-ranglista'!$A:$FP,CA$321,FALSE)/8,VLOOKUP(VLOOKUP($A26,csapatok!$A:$NN,CA$320,FALSE),'csapat-ranglista'!$A:$FP,CA$321,FALSE)/4),0)</f>
        <v>0</v>
      </c>
      <c r="CB26" s="223">
        <f>IFERROR(IF(RIGHT(VLOOKUP($A26,csapatok!$A:$NN,CB$320,FALSE),5)="Csere",VLOOKUP(LEFT(VLOOKUP($A26,csapatok!$A:$NN,CB$320,FALSE),LEN(VLOOKUP($A26,csapatok!$A:$NN,CB$320,FALSE))-6),'csapat-ranglista'!$A:$FP,CB$321,FALSE)/8,VLOOKUP(VLOOKUP($A26,csapatok!$A:$NN,CB$320,FALSE),'csapat-ranglista'!$A:$FP,CB$321,FALSE)/4),0)</f>
        <v>0</v>
      </c>
      <c r="CC26" s="223">
        <f>IFERROR(IF(RIGHT(VLOOKUP($A26,csapatok!$A:$NN,CC$320,FALSE),5)="Csere",VLOOKUP(LEFT(VLOOKUP($A26,csapatok!$A:$NN,CC$320,FALSE),LEN(VLOOKUP($A26,csapatok!$A:$NN,CC$320,FALSE))-6),'csapat-ranglista'!$A:$FP,CC$321,FALSE)/8,VLOOKUP(VLOOKUP($A26,csapatok!$A:$NN,CC$320,FALSE),'csapat-ranglista'!$A:$FP,CC$321,FALSE)/4),0)</f>
        <v>0</v>
      </c>
      <c r="CD26" s="223">
        <f>IFERROR(IF(RIGHT(VLOOKUP($A26,csapatok!$A:$NN,CD$320,FALSE),5)="Csere",VLOOKUP(LEFT(VLOOKUP($A26,csapatok!$A:$NN,CD$320,FALSE),LEN(VLOOKUP($A26,csapatok!$A:$NN,CD$320,FALSE))-6),'csapat-ranglista'!$A:$FP,CD$321,FALSE)/8,VLOOKUP(VLOOKUP($A26,csapatok!$A:$NN,CD$320,FALSE),'csapat-ranglista'!$A:$FP,CD$321,FALSE)/4),0)</f>
        <v>0</v>
      </c>
      <c r="CE26" s="223">
        <f>IFERROR(IF(RIGHT(VLOOKUP($A26,csapatok!$A:$NN,CE$320,FALSE),5)="Csere",VLOOKUP(LEFT(VLOOKUP($A26,csapatok!$A:$NN,CE$320,FALSE),LEN(VLOOKUP($A26,csapatok!$A:$NN,CE$320,FALSE))-6),'csapat-ranglista'!$A:$FP,CE$321,FALSE)/8,VLOOKUP(VLOOKUP($A26,csapatok!$A:$NN,CE$320,FALSE),'csapat-ranglista'!$A:$FP,CE$321,FALSE)/4),0)</f>
        <v>0</v>
      </c>
      <c r="CF26" s="223">
        <f>IFERROR(IF(RIGHT(VLOOKUP($A26,csapatok!$A:$NN,CF$320,FALSE),5)="Csere",VLOOKUP(LEFT(VLOOKUP($A26,csapatok!$A:$NN,CF$320,FALSE),LEN(VLOOKUP($A26,csapatok!$A:$NN,CF$320,FALSE))-6),'csapat-ranglista'!$A:$FP,CF$321,FALSE)/8,VLOOKUP(VLOOKUP($A26,csapatok!$A:$NN,CF$320,FALSE),'csapat-ranglista'!$A:$FP,CF$321,FALSE)/4),0)</f>
        <v>0</v>
      </c>
      <c r="CG26" s="223">
        <f>IFERROR(IF(RIGHT(VLOOKUP($A26,csapatok!$A:$NN,CG$320,FALSE),5)="Csere",VLOOKUP(LEFT(VLOOKUP($A26,csapatok!$A:$NN,CG$320,FALSE),LEN(VLOOKUP($A26,csapatok!$A:$NN,CG$320,FALSE))-6),'csapat-ranglista'!$A:$FP,CG$321,FALSE)/8,VLOOKUP(VLOOKUP($A26,csapatok!$A:$NN,CG$320,FALSE),'csapat-ranglista'!$A:$FP,CG$321,FALSE)/4),0)</f>
        <v>0</v>
      </c>
      <c r="CH26" s="223">
        <f>IFERROR(IF(RIGHT(VLOOKUP($A26,csapatok!$A:$NN,CH$320,FALSE),5)="Csere",VLOOKUP(LEFT(VLOOKUP($A26,csapatok!$A:$NN,CH$320,FALSE),LEN(VLOOKUP($A26,csapatok!$A:$NN,CH$320,FALSE))-6),'csapat-ranglista'!$A:$FP,CH$321,FALSE)/8,VLOOKUP(VLOOKUP($A26,csapatok!$A:$NN,CH$320,FALSE),'csapat-ranglista'!$A:$FP,CH$321,FALSE)/4),0)</f>
        <v>41.298585053084579</v>
      </c>
      <c r="CI26" s="223">
        <f>IFERROR(IF(RIGHT(VLOOKUP($A26,csapatok!$A:$NN,CI$320,FALSE),5)="Csere",VLOOKUP(LEFT(VLOOKUP($A26,csapatok!$A:$NN,CI$320,FALSE),LEN(VLOOKUP($A26,csapatok!$A:$NN,CI$320,FALSE))-6),'csapat-ranglista'!$A:$FP,CI$321,FALSE)/8,VLOOKUP(VLOOKUP($A26,csapatok!$A:$NN,CI$320,FALSE),'csapat-ranglista'!$A:$FP,CI$321,FALSE)/4),0)</f>
        <v>3.75</v>
      </c>
      <c r="CJ26" s="224">
        <f>versenyek!$IQ$11*IFERROR(VLOOKUP(VLOOKUP($A26,versenyek!IP:IR,3,FALSE),szabalyok!$A$16:$B$23,2,FALSE)/4,0)</f>
        <v>0</v>
      </c>
      <c r="CK26" s="224">
        <f>versenyek!$IT$11*IFERROR(VLOOKUP(VLOOKUP($A26,versenyek!IS:IU,3,FALSE),szabalyok!$A$16:$B$23,2,FALSE)/4,0)</f>
        <v>3.9098300470132852</v>
      </c>
      <c r="CL26" s="223">
        <f>IFERROR(IF(RIGHT(VLOOKUP($A26,csapatok!$A:$NN,CL$320,FALSE),5)="Csere",VLOOKUP(LEFT(VLOOKUP($A26,csapatok!$A:$NN,CL$320,FALSE),LEN(VLOOKUP($A26,csapatok!$A:$NN,CL$320,FALSE))-6),'csapat-ranglista'!$A:$FP,CL$321,FALSE)/8,VLOOKUP(VLOOKUP($A26,csapatok!$A:$NN,CL$320,FALSE),'csapat-ranglista'!$A:$FP,CL$321,FALSE)/4),0)</f>
        <v>6.5196480231436853</v>
      </c>
      <c r="CM26" s="223">
        <f>IFERROR(IF(RIGHT(VLOOKUP($A26,csapatok!$A:$NN,CM$320,FALSE),5)="Csere",VLOOKUP(LEFT(VLOOKUP($A26,csapatok!$A:$NN,CM$320,FALSE),LEN(VLOOKUP($A26,csapatok!$A:$NN,CM$320,FALSE))-6),'csapat-ranglista'!$A:$FP,CM$321,FALSE)/8,VLOOKUP(VLOOKUP($A26,csapatok!$A:$NN,CM$320,FALSE),'csapat-ranglista'!$A:$FP,CM$321,FALSE)/4),0)</f>
        <v>6.0863970588235281</v>
      </c>
      <c r="CN26" s="223">
        <f>IFERROR(IF(RIGHT(VLOOKUP($A26,csapatok!$A:$NN,CN$320,FALSE),5)="Csere",VLOOKUP(LEFT(VLOOKUP($A26,csapatok!$A:$NN,CN$320,FALSE),LEN(VLOOKUP($A26,csapatok!$A:$NN,CN$320,FALSE))-6),'csapat-ranglista'!$A:$FP,CN$321,FALSE)/8,VLOOKUP(VLOOKUP($A26,csapatok!$A:$NN,CN$320,FALSE),'csapat-ranglista'!$A:$FP,CN$321,FALSE)/4),0)</f>
        <v>0</v>
      </c>
      <c r="CO26" s="223">
        <f>IFERROR(IF(RIGHT(VLOOKUP($A26,csapatok!$A:$NN,CO$320,FALSE),5)="Csere",VLOOKUP(LEFT(VLOOKUP($A26,csapatok!$A:$NN,CO$320,FALSE),LEN(VLOOKUP($A26,csapatok!$A:$NN,CO$320,FALSE))-6),'csapat-ranglista'!$A:$FP,CO$321,FALSE)/8,VLOOKUP(VLOOKUP($A26,csapatok!$A:$NN,CO$320,FALSE),'csapat-ranglista'!$A:$FP,CO$321,FALSE)/4),0)</f>
        <v>3.4607039537126321</v>
      </c>
      <c r="CP26" s="223">
        <f>IFERROR(IF(RIGHT(VLOOKUP($A26,csapatok!$A:$NN,CP$320,FALSE),5)="Csere",VLOOKUP(LEFT(VLOOKUP($A26,csapatok!$A:$NN,CP$320,FALSE),LEN(VLOOKUP($A26,csapatok!$A:$NN,CP$320,FALSE))-6),'csapat-ranglista'!$A:$FP,CP$321,FALSE)/8,VLOOKUP(VLOOKUP($A26,csapatok!$A:$NN,CP$320,FALSE),'csapat-ranglista'!$A:$FP,CP$321,FALSE)/4),0)</f>
        <v>24.89849415019485</v>
      </c>
      <c r="CQ26" s="223">
        <f>IFERROR(IF(RIGHT(VLOOKUP($A26,csapatok!$A:$NN,CQ$320,FALSE),5)="Csere",VLOOKUP(LEFT(VLOOKUP($A26,csapatok!$A:$NN,CQ$320,FALSE),LEN(VLOOKUP($A26,csapatok!$A:$NN,CQ$320,FALSE))-6),'csapat-ranglista'!$A:$FP,CQ$321,FALSE)/8,VLOOKUP(VLOOKUP($A26,csapatok!$A:$NN,CQ$320,FALSE),'csapat-ranglista'!$A:$FP,CQ$321,FALSE)/4),0)</f>
        <v>15.916200780847772</v>
      </c>
      <c r="CR26" s="223">
        <f>IFERROR(IF(RIGHT(VLOOKUP($A26,csapatok!$A:$NN,CR$320,FALSE),5)="Csere",VLOOKUP(LEFT(VLOOKUP($A26,csapatok!$A:$NN,CR$320,FALSE),LEN(VLOOKUP($A26,csapatok!$A:$NN,CR$320,FALSE))-6),'csapat-ranglista'!$A:$FP,CR$321,FALSE)/8,VLOOKUP(VLOOKUP($A26,csapatok!$A:$NN,CR$320,FALSE),'csapat-ranglista'!$A:$FP,CR$321,FALSE)/4),0)</f>
        <v>0</v>
      </c>
      <c r="CS26" s="223">
        <f>IFERROR(IF(RIGHT(VLOOKUP($A26,csapatok!$A:$NN,CS$320,FALSE),5)="Csere",VLOOKUP(LEFT(VLOOKUP($A26,csapatok!$A:$NN,CS$320,FALSE),LEN(VLOOKUP($A26,csapatok!$A:$NN,CS$320,FALSE))-6),'csapat-ranglista'!$A:$FP,CS$321,FALSE)/8,VLOOKUP(VLOOKUP($A26,csapatok!$A:$NN,CS$320,FALSE),'csapat-ranglista'!$A:$FP,CS$321,FALSE)/4),0)</f>
        <v>6.9907502040344172</v>
      </c>
      <c r="CT26" s="223">
        <f>IFERROR(IF(RIGHT(VLOOKUP($A26,csapatok!$A:$NN,CT$320,FALSE),5)="Csere",VLOOKUP(LEFT(VLOOKUP($A26,csapatok!$A:$NN,CT$320,FALSE),LEN(VLOOKUP($A26,csapatok!$A:$NN,CT$320,FALSE))-6),'csapat-ranglista'!$A:$FP,CT$321,FALSE)/8,VLOOKUP(VLOOKUP($A26,csapatok!$A:$NN,CT$320,FALSE),'csapat-ranglista'!$A:$FP,CT$321,FALSE)/4),0)</f>
        <v>0</v>
      </c>
      <c r="CU26" s="223">
        <f>IFERROR(IF(RIGHT(VLOOKUP($A26,csapatok!$A:$NN,CU$320,FALSE),5)="Csere",VLOOKUP(LEFT(VLOOKUP($A26,csapatok!$A:$NN,CU$320,FALSE),LEN(VLOOKUP($A26,csapatok!$A:$NN,CU$320,FALSE))-6),'csapat-ranglista'!$A:$FP,CU$321,FALSE)/8,VLOOKUP(VLOOKUP($A26,csapatok!$A:$NN,CU$320,FALSE),'csapat-ranglista'!$A:$FP,CU$321,FALSE)/4),0)</f>
        <v>0</v>
      </c>
      <c r="CV26" s="223">
        <f>IFERROR(IF(RIGHT(VLOOKUP($A26,csapatok!$A:$NN,CV$320,FALSE),5)="Csere",VLOOKUP(LEFT(VLOOKUP($A26,csapatok!$A:$NN,CV$320,FALSE),LEN(VLOOKUP($A26,csapatok!$A:$NN,CV$320,FALSE))-6),'csapat-ranglista'!$A:$FP,CV$321,FALSE)/8,VLOOKUP(VLOOKUP($A26,csapatok!$A:$NN,CV$320,FALSE),'csapat-ranglista'!$A:$FP,CV$321,FALSE)/4),0)</f>
        <v>0</v>
      </c>
      <c r="CW26" s="223">
        <f>IFERROR(IF(RIGHT(VLOOKUP($A26,csapatok!$A:$NN,CW$320,FALSE),5)="Csere",VLOOKUP(LEFT(VLOOKUP($A26,csapatok!$A:$NN,CW$320,FALSE),LEN(VLOOKUP($A26,csapatok!$A:$NN,CW$320,FALSE))-6),'csapat-ranglista'!$A:$FP,CW$321,FALSE)/8,VLOOKUP(VLOOKUP($A26,csapatok!$A:$NN,CW$320,FALSE),'csapat-ranglista'!$A:$FP,CW$321,FALSE)/4),0)</f>
        <v>1.006741939147231</v>
      </c>
      <c r="CX26" s="223">
        <f>IFERROR(IF(RIGHT(VLOOKUP($A26,csapatok!$A:$NN,CX$320,FALSE),5)="Csere",VLOOKUP(LEFT(VLOOKUP($A26,csapatok!$A:$NN,CX$320,FALSE),LEN(VLOOKUP($A26,csapatok!$A:$NN,CX$320,FALSE))-6),'csapat-ranglista'!$A:$FP,CX$321,FALSE)/8,VLOOKUP(VLOOKUP($A26,csapatok!$A:$NN,CX$320,FALSE),'csapat-ranglista'!$A:$FP,CX$321,FALSE)/4),0)</f>
        <v>0</v>
      </c>
      <c r="CY26" s="223">
        <f>IFERROR(IF(RIGHT(VLOOKUP($A26,csapatok!$A:$NN,CY$320,FALSE),5)="Csere",VLOOKUP(LEFT(VLOOKUP($A26,csapatok!$A:$NN,CY$320,FALSE),LEN(VLOOKUP($A26,csapatok!$A:$NN,CY$320,FALSE))-6),'csapat-ranglista'!$A:$FP,CY$321,FALSE)/8,VLOOKUP(VLOOKUP($A26,csapatok!$A:$NN,CY$320,FALSE),'csapat-ranglista'!$A:$FP,CY$321,FALSE)/4),0)</f>
        <v>43.01384623628288</v>
      </c>
      <c r="CZ26" s="223">
        <f>IFERROR(IF(RIGHT(VLOOKUP($A26,csapatok!$A:$NN,CZ$320,FALSE),5)="Csere",VLOOKUP(LEFT(VLOOKUP($A26,csapatok!$A:$NN,CZ$320,FALSE),LEN(VLOOKUP($A26,csapatok!$A:$NN,CZ$320,FALSE))-6),'csapat-ranglista'!$A:$FP,CZ$321,FALSE)/8,VLOOKUP(VLOOKUP($A26,csapatok!$A:$NN,CZ$320,FALSE),'csapat-ranglista'!$A:$FP,CZ$321,FALSE)/4),0)</f>
        <v>0</v>
      </c>
      <c r="DA26" s="223">
        <f>IFERROR(IF(RIGHT(VLOOKUP($A26,csapatok!$A:$NN,DA$320,FALSE),5)="Csere",VLOOKUP(LEFT(VLOOKUP($A26,csapatok!$A:$NN,DA$320,FALSE),LEN(VLOOKUP($A26,csapatok!$A:$NN,DA$320,FALSE))-6),'csapat-ranglista'!$A:$FP,DA$321,FALSE)/8,VLOOKUP(VLOOKUP($A26,csapatok!$A:$NN,DA$320,FALSE),'csapat-ranglista'!$A:$FP,DA$321,FALSE)/4),0)</f>
        <v>0</v>
      </c>
      <c r="DB26" s="223">
        <f>IFERROR(IF(RIGHT(VLOOKUP($A26,csapatok!$A:$NN,DB$320,FALSE),5)="Csere",VLOOKUP(LEFT(VLOOKUP($A26,csapatok!$A:$NN,DB$320,FALSE),LEN(VLOOKUP($A26,csapatok!$A:$NN,DB$320,FALSE))-6),'csapat-ranglista'!$A:$FP,DB$321,FALSE)/8,VLOOKUP(VLOOKUP($A26,csapatok!$A:$NN,DB$320,FALSE),'csapat-ranglista'!$A:$FP,DB$321,FALSE)/4),0)</f>
        <v>0</v>
      </c>
      <c r="DC26" s="223">
        <f>IFERROR(IF(RIGHT(VLOOKUP($A26,csapatok!$A:$NN,DC$320,FALSE),5)="Csere",VLOOKUP(LEFT(VLOOKUP($A26,csapatok!$A:$NN,DC$320,FALSE),LEN(VLOOKUP($A26,csapatok!$A:$NN,DC$320,FALSE))-6),'csapat-ranglista'!$A:$FP,DC$321,FALSE)/8,VLOOKUP(VLOOKUP($A26,csapatok!$A:$NN,DC$320,FALSE),'csapat-ranglista'!$A:$FP,DC$321,FALSE)/4),0)</f>
        <v>0</v>
      </c>
      <c r="DD26" s="223">
        <f>IFERROR(IF(RIGHT(VLOOKUP($A26,csapatok!$A:$NN,DD$320,FALSE),5)="Csere",VLOOKUP(LEFT(VLOOKUP($A26,csapatok!$A:$NN,DD$320,FALSE),LEN(VLOOKUP($A26,csapatok!$A:$NN,DD$320,FALSE))-6),'csapat-ranglista'!$A:$FP,DD$321,FALSE)/8,VLOOKUP(VLOOKUP($A26,csapatok!$A:$NN,DD$320,FALSE),'csapat-ranglista'!$A:$FP,DD$321,FALSE)/4),0)</f>
        <v>0</v>
      </c>
      <c r="DE26" s="223">
        <f>IFERROR(IF(RIGHT(VLOOKUP($A26,csapatok!$A:$NN,DE$320,FALSE),5)="Csere",VLOOKUP(LEFT(VLOOKUP($A26,csapatok!$A:$NN,DE$320,FALSE),LEN(VLOOKUP($A26,csapatok!$A:$NN,DE$320,FALSE))-6),'csapat-ranglista'!$A:$FP,DE$321,FALSE)/8,VLOOKUP(VLOOKUP($A26,csapatok!$A:$NN,DE$320,FALSE),'csapat-ranglista'!$A:$FP,DE$321,FALSE)/4),0)</f>
        <v>0</v>
      </c>
      <c r="DF26" s="223">
        <f>IFERROR(IF(RIGHT(VLOOKUP($A26,csapatok!$A:$NN,DF$320,FALSE),5)="Csere",VLOOKUP(LEFT(VLOOKUP($A26,csapatok!$A:$NN,DF$320,FALSE),LEN(VLOOKUP($A26,csapatok!$A:$NN,DF$320,FALSE))-6),'csapat-ranglista'!$A:$FP,DF$321,FALSE)/8,VLOOKUP(VLOOKUP($A26,csapatok!$A:$NN,DF$320,FALSE),'csapat-ranglista'!$A:$FP,DF$321,FALSE)/4),0)</f>
        <v>0</v>
      </c>
      <c r="DG26" s="223">
        <f>IFERROR(IF(RIGHT(VLOOKUP($A26,csapatok!$A:$NN,DG$320,FALSE),5)="Csere",VLOOKUP(LEFT(VLOOKUP($A26,csapatok!$A:$NN,DG$320,FALSE),LEN(VLOOKUP($A26,csapatok!$A:$NN,DG$320,FALSE))-6),'csapat-ranglista'!$A:$FP,DG$321,FALSE)/8,VLOOKUP(VLOOKUP($A26,csapatok!$A:$NN,DG$320,FALSE),'csapat-ranglista'!$A:$FP,DG$321,FALSE)/4),0)</f>
        <v>0</v>
      </c>
      <c r="DH26" s="223">
        <f>IFERROR(IF(RIGHT(VLOOKUP($A26,csapatok!$A:$NN,DH$320,FALSE),5)="Csere",VLOOKUP(LEFT(VLOOKUP($A26,csapatok!$A:$NN,DH$320,FALSE),LEN(VLOOKUP($A26,csapatok!$A:$NN,DH$320,FALSE))-6),'csapat-ranglista'!$A:$FP,DH$321,FALSE)/8,VLOOKUP(VLOOKUP($A26,csapatok!$A:$NN,DH$320,FALSE),'csapat-ranglista'!$A:$FP,DH$321,FALSE)/4),0)</f>
        <v>0</v>
      </c>
      <c r="DI26" s="223">
        <f>IFERROR(IF(RIGHT(VLOOKUP($A26,csapatok!$A:$NN,DI$320,FALSE),5)="Csere",VLOOKUP(LEFT(VLOOKUP($A26,csapatok!$A:$NN,DI$320,FALSE),LEN(VLOOKUP($A26,csapatok!$A:$NN,DI$320,FALSE))-6),'csapat-ranglista'!$A:$FP,DI$321,FALSE)/8,VLOOKUP(VLOOKUP($A26,csapatok!$A:$NN,DI$320,FALSE),'csapat-ranglista'!$A:$FP,DI$321,FALSE)/4),0)</f>
        <v>0</v>
      </c>
      <c r="DJ26" s="223">
        <f>IFERROR(IF(RIGHT(VLOOKUP($A26,csapatok!$A:$NN,DJ$320,FALSE),5)="Csere",VLOOKUP(LEFT(VLOOKUP($A26,csapatok!$A:$NN,DJ$320,FALSE),LEN(VLOOKUP($A26,csapatok!$A:$NN,DJ$320,FALSE))-6),'csapat-ranglista'!$A:$FP,DJ$321,FALSE)/8,VLOOKUP(VLOOKUP($A26,csapatok!$A:$NN,DJ$320,FALSE),'csapat-ranglista'!$A:$FP,DJ$321,FALSE)/4),0)</f>
        <v>0</v>
      </c>
      <c r="DK26" s="223">
        <f>IFERROR(IF(RIGHT(VLOOKUP($A26,csapatok!$A:$NN,DK$320,FALSE),5)="Csere",VLOOKUP(LEFT(VLOOKUP($A26,csapatok!$A:$NN,DK$320,FALSE),LEN(VLOOKUP($A26,csapatok!$A:$NN,DK$320,FALSE))-6),'csapat-ranglista'!$A:$FP,DK$321,FALSE)/8,VLOOKUP(VLOOKUP($A26,csapatok!$A:$NN,DK$320,FALSE),'csapat-ranglista'!$A:$FP,DK$321,FALSE)/4),0)</f>
        <v>0</v>
      </c>
      <c r="DL26" s="223">
        <f>IFERROR(IF(RIGHT(VLOOKUP($A26,csapatok!$A:$NN,DL$320,FALSE),5)="Csere",VLOOKUP(LEFT(VLOOKUP($A26,csapatok!$A:$NN,DL$320,FALSE),LEN(VLOOKUP($A26,csapatok!$A:$NN,DL$320,FALSE))-6),'csapat-ranglista'!$A:$FP,DL$321,FALSE)/8,VLOOKUP(VLOOKUP($A26,csapatok!$A:$NN,DL$320,FALSE),'csapat-ranglista'!$A:$FP,DL$321,FALSE)/4),0)</f>
        <v>12.739587061921538</v>
      </c>
      <c r="DM26" s="223">
        <f>IFERROR(IF(RIGHT(VLOOKUP($A26,csapatok!$A:$NN,DM$320,FALSE),5)="Csere",VLOOKUP(LEFT(VLOOKUP($A26,csapatok!$A:$NN,DM$320,FALSE),LEN(VLOOKUP($A26,csapatok!$A:$NN,DM$320,FALSE))-6),'csapat-ranglista'!$A:$FP,DM$321,FALSE)/8,VLOOKUP(VLOOKUP($A26,csapatok!$A:$NN,DM$320,FALSE),'csapat-ranglista'!$A:$FP,DM$321,FALSE)/4),0)</f>
        <v>0</v>
      </c>
      <c r="DN26" s="223">
        <f>IFERROR(IF(RIGHT(VLOOKUP($A26,csapatok!$A:$NN,DN$320,FALSE),5)="Csere",VLOOKUP(LEFT(VLOOKUP($A26,csapatok!$A:$NN,DN$320,FALSE),LEN(VLOOKUP($A26,csapatok!$A:$NN,DN$320,FALSE))-6),'csapat-ranglista'!$A:$FP,DN$321,FALSE)/8,VLOOKUP(VLOOKUP($A26,csapatok!$A:$NN,DN$320,FALSE),'csapat-ranglista'!$A:$FP,DN$321,FALSE)/4),0)</f>
        <v>0</v>
      </c>
      <c r="DO26" s="224">
        <f>versenyek!$MF$11*IFERROR(VLOOKUP(VLOOKUP($A26,versenyek!ME:MG,3,FALSE),szabalyok!$A$16:$B$23,2,FALSE)/4,0)</f>
        <v>0</v>
      </c>
      <c r="DP26" s="224">
        <f>versenyek!$MI$11*IFERROR(VLOOKUP(VLOOKUP($A26,versenyek!MH:MJ,3,FALSE),szabalyok!$A$16:$B$23,2,FALSE)/4,0)</f>
        <v>0</v>
      </c>
      <c r="DQ26" s="223">
        <f>IFERROR(IF(RIGHT(VLOOKUP($A26,csapatok!$A:$NN,DQ$320,FALSE),5)="Csere",VLOOKUP(LEFT(VLOOKUP($A26,csapatok!$A:$NN,DQ$320,FALSE),LEN(VLOOKUP($A26,csapatok!$A:$NN,DQ$320,FALSE))-6),'csapat-ranglista'!$A:$FP,DQ$321,FALSE)/8,VLOOKUP(VLOOKUP($A26,csapatok!$A:$NN,DQ$320,FALSE),'csapat-ranglista'!$A:$FP,DQ$321,FALSE)/4),0)</f>
        <v>0</v>
      </c>
      <c r="DR26" s="223">
        <f>IFERROR(IF(RIGHT(VLOOKUP($A26,csapatok!$A:$NN,DR$320,FALSE),5)="Csere",VLOOKUP(LEFT(VLOOKUP($A26,csapatok!$A:$NN,DR$320,FALSE),LEN(VLOOKUP($A26,csapatok!$A:$NN,DR$320,FALSE))-6),'csapat-ranglista'!$A:$FP,DR$321,FALSE)/8,VLOOKUP(VLOOKUP($A26,csapatok!$A:$NN,DR$320,FALSE),'csapat-ranglista'!$A:$FP,DR$321,FALSE)/4),0)</f>
        <v>11.53448632260732</v>
      </c>
      <c r="DS26" s="223">
        <f>IFERROR(IF(RIGHT(VLOOKUP($A26,csapatok!$A:$NN,DS$320,FALSE),5)="Csere",VLOOKUP(LEFT(VLOOKUP($A26,csapatok!$A:$NN,DS$320,FALSE),LEN(VLOOKUP($A26,csapatok!$A:$NN,DS$320,FALSE))-6),'csapat-ranglista'!$A:$FP,DS$321,FALSE)/8,VLOOKUP(VLOOKUP($A26,csapatok!$A:$NN,DS$320,FALSE),'csapat-ranglista'!$A:$FP,DS$321,FALSE)/4),0)</f>
        <v>8.6644020357256863</v>
      </c>
      <c r="DT26" s="223">
        <f>IFERROR(IF(RIGHT(VLOOKUP($A26,csapatok!$A:$NN,DT$320,FALSE),5)="Csere",VLOOKUP(LEFT(VLOOKUP($A26,csapatok!$A:$NN,DT$320,FALSE),LEN(VLOOKUP($A26,csapatok!$A:$NN,DT$320,FALSE))-6),'csapat-ranglista'!$A:$FP,DT$321,FALSE)/8,VLOOKUP(VLOOKUP($A26,csapatok!$A:$NN,DT$320,FALSE),'csapat-ranglista'!$A:$FP,DT$321,FALSE)/4),0)</f>
        <v>0</v>
      </c>
      <c r="DU26" s="223">
        <f>IFERROR(IF(RIGHT(VLOOKUP($A26,csapatok!$A:$NN,DU$320,FALSE),5)="Csere",VLOOKUP(LEFT(VLOOKUP($A26,csapatok!$A:$NN,DU$320,FALSE),LEN(VLOOKUP($A26,csapatok!$A:$NN,DU$320,FALSE))-6),'csapat-ranglista'!$A:$FP,DU$321,FALSE)/8,VLOOKUP(VLOOKUP($A26,csapatok!$A:$NN,DU$320,FALSE),'csapat-ranglista'!$A:$FP,DU$321,FALSE)/4),0)</f>
        <v>0</v>
      </c>
      <c r="DV26" s="223">
        <f>IFERROR(IF(RIGHT(VLOOKUP($A26,csapatok!$A:$NN,DV$320,FALSE),5)="Csere",VLOOKUP(LEFT(VLOOKUP($A26,csapatok!$A:$NN,DV$320,FALSE),LEN(VLOOKUP($A26,csapatok!$A:$NN,DV$320,FALSE))-6),'csapat-ranglista'!$A:$FP,DV$321,FALSE)/8,VLOOKUP(VLOOKUP($A26,csapatok!$A:$NN,DV$320,FALSE),'csapat-ranglista'!$A:$FP,DV$321,FALSE)/4),0)</f>
        <v>17.983876524495283</v>
      </c>
      <c r="DW26" s="223">
        <f>IFERROR(IF(RIGHT(VLOOKUP($A26,csapatok!$A:$NN,DW$320,FALSE),5)="Csere",VLOOKUP(LEFT(VLOOKUP($A26,csapatok!$A:$NN,DW$320,FALSE),LEN(VLOOKUP($A26,csapatok!$A:$NN,DW$320,FALSE))-6),'csapat-ranglista'!$A:$FP,DW$321,FALSE)/8,VLOOKUP(VLOOKUP($A26,csapatok!$A:$NN,DW$320,FALSE),'csapat-ranglista'!$A:$FP,DW$321,FALSE)/4),0)</f>
        <v>0</v>
      </c>
      <c r="DX26" s="223">
        <f>IFERROR(IF(RIGHT(VLOOKUP($A26,csapatok!$A:$NN,DX$320,FALSE),5)="Csere",VLOOKUP(LEFT(VLOOKUP($A26,csapatok!$A:$NN,DX$320,FALSE),LEN(VLOOKUP($A26,csapatok!$A:$NN,DX$320,FALSE))-6),'csapat-ranglista'!$A:$FP,DX$321,FALSE)/8,VLOOKUP(VLOOKUP($A26,csapatok!$A:$NN,DX$320,FALSE),'csapat-ranglista'!$A:$FP,DX$321,FALSE)/4),0)</f>
        <v>0</v>
      </c>
      <c r="DY26" s="223">
        <f>IFERROR(IF(RIGHT(VLOOKUP($A26,csapatok!$A:$NN,DY$320,FALSE),5)="Csere",VLOOKUP(LEFT(VLOOKUP($A26,csapatok!$A:$NN,DY$320,FALSE),LEN(VLOOKUP($A26,csapatok!$A:$NN,DY$320,FALSE))-6),'csapat-ranglista'!$A:$FP,DY$321,FALSE)/8,VLOOKUP(VLOOKUP($A26,csapatok!$A:$NN,DY$320,FALSE),'csapat-ranglista'!$A:$FP,DY$321,FALSE)/4),0)</f>
        <v>0</v>
      </c>
      <c r="DZ26" s="223">
        <f>IFERROR(IF(RIGHT(VLOOKUP($A26,csapatok!$A:$NN,DZ$320,FALSE),5)="Csere",VLOOKUP(LEFT(VLOOKUP($A26,csapatok!$A:$NN,DZ$320,FALSE),LEN(VLOOKUP($A26,csapatok!$A:$NN,DZ$320,FALSE))-6),'csapat-ranglista'!$A:$FP,DZ$321,FALSE)/8,VLOOKUP(VLOOKUP($A26,csapatok!$A:$NN,DZ$320,FALSE),'csapat-ranglista'!$A:$FP,DZ$321,FALSE)/4),0)</f>
        <v>0</v>
      </c>
      <c r="EA26" s="223">
        <f>IFERROR(IF(RIGHT(VLOOKUP($A26,csapatok!$A:$NN,EA$320,FALSE),5)="Csere",VLOOKUP(LEFT(VLOOKUP($A26,csapatok!$A:$NN,EA$320,FALSE),LEN(VLOOKUP($A26,csapatok!$A:$NN,EA$320,FALSE))-6),'csapat-ranglista'!$A:$FP,EA$321,FALSE)/8,VLOOKUP(VLOOKUP($A26,csapatok!$A:$NN,EA$320,FALSE),'csapat-ranglista'!$A:$FP,EA$321,FALSE)/4),0)</f>
        <v>0</v>
      </c>
      <c r="EB26" s="223">
        <f>IFERROR(IF(RIGHT(VLOOKUP($A26,csapatok!$A:$NN,EB$320,FALSE),5)="Csere",VLOOKUP(LEFT(VLOOKUP($A26,csapatok!$A:$NN,EB$320,FALSE),LEN(VLOOKUP($A26,csapatok!$A:$NN,EB$320,FALSE))-6),'csapat-ranglista'!$A:$FP,EB$321,FALSE)/8,VLOOKUP(VLOOKUP($A26,csapatok!$A:$NN,EB$320,FALSE),'csapat-ranglista'!$A:$FP,EB$321,FALSE)/4),0)</f>
        <v>0</v>
      </c>
      <c r="EC26" s="223">
        <f>IFERROR(IF(RIGHT(VLOOKUP($A26,csapatok!$A:$NN,EC$320,FALSE),5)="Csere",VLOOKUP(LEFT(VLOOKUP($A26,csapatok!$A:$NN,EC$320,FALSE),LEN(VLOOKUP($A26,csapatok!$A:$NN,EC$320,FALSE))-6),'csapat-ranglista'!$A:$FP,EC$321,FALSE)/8,VLOOKUP(VLOOKUP($A26,csapatok!$A:$NN,EC$320,FALSE),'csapat-ranglista'!$A:$FP,EC$321,FALSE)/4),0)</f>
        <v>0</v>
      </c>
      <c r="ED26" s="223">
        <f>IFERROR(IF(RIGHT(VLOOKUP($A26,csapatok!$A:$NN,ED$320,FALSE),5)="Csere",VLOOKUP(LEFT(VLOOKUP($A26,csapatok!$A:$NN,ED$320,FALSE),LEN(VLOOKUP($A26,csapatok!$A:$NN,ED$320,FALSE))-6),'csapat-ranglista'!$A:$FP,ED$321,FALSE)/8,VLOOKUP(VLOOKUP($A26,csapatok!$A:$NN,ED$320,FALSE),'csapat-ranglista'!$A:$FP,ED$321,FALSE)/4),0)</f>
        <v>0</v>
      </c>
      <c r="EE26" s="223">
        <f>IFERROR(IF(RIGHT(VLOOKUP($A26,csapatok!$A:$NN,EE$320,FALSE),5)="Csere",VLOOKUP(LEFT(VLOOKUP($A26,csapatok!$A:$NN,EE$320,FALSE),LEN(VLOOKUP($A26,csapatok!$A:$NN,EE$320,FALSE))-6),'csapat-ranglista'!$A:$FP,EE$321,FALSE)/8,VLOOKUP(VLOOKUP($A26,csapatok!$A:$NN,EE$320,FALSE),'csapat-ranglista'!$A:$FP,EE$321,FALSE)/4),0)</f>
        <v>0</v>
      </c>
      <c r="EF26" s="223">
        <f>IFERROR(IF(RIGHT(VLOOKUP($A26,csapatok!$A:$NN,EF$320,FALSE),5)="Csere",VLOOKUP(LEFT(VLOOKUP($A26,csapatok!$A:$NN,EF$320,FALSE),LEN(VLOOKUP($A26,csapatok!$A:$NN,EF$320,FALSE))-6),'csapat-ranglista'!$A:$FP,EF$321,FALSE)/8,VLOOKUP(VLOOKUP($A26,csapatok!$A:$NN,EF$320,FALSE),'csapat-ranglista'!$A:$FP,EF$321,FALSE)/4),0)</f>
        <v>1.6689929533368619</v>
      </c>
      <c r="EG26" s="223">
        <f>IFERROR(IF(RIGHT(VLOOKUP($A26,csapatok!$A:$NN,EG$320,FALSE),5)="Csere",VLOOKUP(LEFT(VLOOKUP($A26,csapatok!$A:$NN,EG$320,FALSE),LEN(VLOOKUP($A26,csapatok!$A:$NN,EG$320,FALSE))-6),'csapat-ranglista'!$A:$FP,EG$321,FALSE)/8,VLOOKUP(VLOOKUP($A26,csapatok!$A:$NN,EG$320,FALSE),'csapat-ranglista'!$A:$FP,EG$321,FALSE)/4),0)</f>
        <v>0</v>
      </c>
      <c r="EH26" s="223">
        <f>IFERROR(IF(RIGHT(VLOOKUP($A26,csapatok!$A:$NN,EH$320,FALSE),5)="Csere",VLOOKUP(LEFT(VLOOKUP($A26,csapatok!$A:$NN,EH$320,FALSE),LEN(VLOOKUP($A26,csapatok!$A:$NN,EH$320,FALSE))-6),'csapat-ranglista'!$A:$FP,EH$321,FALSE)/8,VLOOKUP(VLOOKUP($A26,csapatok!$A:$NN,EH$320,FALSE),'csapat-ranglista'!$A:$FP,EH$321,FALSE)/4),0)</f>
        <v>0</v>
      </c>
      <c r="EI26" s="223">
        <f>IFERROR(IF(RIGHT(VLOOKUP($A26,csapatok!$A:$NN,EI$320,FALSE),5)="Csere",VLOOKUP(LEFT(VLOOKUP($A26,csapatok!$A:$NN,EI$320,FALSE),LEN(VLOOKUP($A26,csapatok!$A:$NN,EI$320,FALSE))-6),'csapat-ranglista'!$A:$FP,EI$321,FALSE)/8,VLOOKUP(VLOOKUP($A26,csapatok!$A:$NN,EI$320,FALSE),'csapat-ranglista'!$A:$FP,EI$321,FALSE)/4),0)</f>
        <v>0</v>
      </c>
      <c r="EJ26" s="223">
        <f>IFERROR(IF(RIGHT(VLOOKUP($A26,csapatok!$A:$NN,EJ$320,FALSE),5)="Csere",VLOOKUP(LEFT(VLOOKUP($A26,csapatok!$A:$NN,EJ$320,FALSE),LEN(VLOOKUP($A26,csapatok!$A:$NN,EJ$320,FALSE))-6),'csapat-ranglista'!$A:$FP,EJ$321,FALSE)/8,VLOOKUP(VLOOKUP($A26,csapatok!$A:$NN,EJ$320,FALSE),'csapat-ranglista'!$A:$FP,EJ$321,FALSE)/4),0)</f>
        <v>0</v>
      </c>
      <c r="EK26" s="223">
        <f>IFERROR(IF(RIGHT(VLOOKUP($A26,csapatok!$A:$NN,EK$320,FALSE),5)="Csere",VLOOKUP(LEFT(VLOOKUP($A26,csapatok!$A:$NN,EK$320,FALSE),LEN(VLOOKUP($A26,csapatok!$A:$NN,EK$320,FALSE))-6),'csapat-ranglista'!$A:$FP,EK$321,FALSE)/8,VLOOKUP(VLOOKUP($A26,csapatok!$A:$NN,EK$320,FALSE),'csapat-ranglista'!$A:$FP,EK$321,FALSE)/4),0)</f>
        <v>0</v>
      </c>
      <c r="EL26" s="223">
        <f>IFERROR(IF(RIGHT(VLOOKUP($A26,csapatok!$A:$NN,EL$320,FALSE),5)="Csere",VLOOKUP(LEFT(VLOOKUP($A26,csapatok!$A:$NN,EL$320,FALSE),LEN(VLOOKUP($A26,csapatok!$A:$NN,EL$320,FALSE))-6),'csapat-ranglista'!$A:$FP,EL$321,FALSE)/8,VLOOKUP(VLOOKUP($A26,csapatok!$A:$NN,EL$320,FALSE),'csapat-ranglista'!$A:$FP,EL$321,FALSE)/4),0)</f>
        <v>0</v>
      </c>
      <c r="EM26" s="223">
        <f>IFERROR(IF(RIGHT(VLOOKUP($A26,csapatok!$A:$NN,EM$320,FALSE),5)="Csere",VLOOKUP(LEFT(VLOOKUP($A26,csapatok!$A:$NN,EM$320,FALSE),LEN(VLOOKUP($A26,csapatok!$A:$NN,EM$320,FALSE))-6),'csapat-ranglista'!$A:$FP,EM$321,FALSE)/8,VLOOKUP(VLOOKUP($A26,csapatok!$A:$NN,EM$320,FALSE),'csapat-ranglista'!$A:$FP,EM$321,FALSE)/4),0)</f>
        <v>0</v>
      </c>
      <c r="EN26" s="223">
        <f>IFERROR(IF(RIGHT(VLOOKUP($A26,csapatok!$A:$NN,EN$320,FALSE),5)="Csere",VLOOKUP(LEFT(VLOOKUP($A26,csapatok!$A:$NN,EN$320,FALSE),LEN(VLOOKUP($A26,csapatok!$A:$NN,EN$320,FALSE))-6),'csapat-ranglista'!$A:$FP,EN$321,FALSE)/8,VLOOKUP(VLOOKUP($A26,csapatok!$A:$NN,EN$320,FALSE),'csapat-ranglista'!$A:$FP,EN$321,FALSE)/4),0)</f>
        <v>0</v>
      </c>
      <c r="EO26" s="223">
        <f>IFERROR(IF(RIGHT(VLOOKUP($A26,csapatok!$A:$NN,EO$320,FALSE),5)="Csere",VLOOKUP(LEFT(VLOOKUP($A26,csapatok!$A:$NN,EO$320,FALSE),LEN(VLOOKUP($A26,csapatok!$A:$NN,EO$320,FALSE))-6),'csapat-ranglista'!$A:$FP,EO$321,FALSE)/8,VLOOKUP(VLOOKUP($A26,csapatok!$A:$NN,EO$320,FALSE),'csapat-ranglista'!$A:$FP,EO$321,FALSE)/4),0)</f>
        <v>0</v>
      </c>
      <c r="EP26" s="223">
        <f>IFERROR(IF(RIGHT(VLOOKUP($A26,csapatok!$A:$NN,EP$320,FALSE),5)="Csere",VLOOKUP(LEFT(VLOOKUP($A26,csapatok!$A:$NN,EP$320,FALSE),LEN(VLOOKUP($A26,csapatok!$A:$NN,EP$320,FALSE))-6),'csapat-ranglista'!$A:$FP,EP$321,FALSE)/8,VLOOKUP(VLOOKUP($A26,csapatok!$A:$NN,EP$320,FALSE),'csapat-ranglista'!$A:$FP,EP$321,FALSE)/4),0)</f>
        <v>0</v>
      </c>
      <c r="EQ26" s="223">
        <f>IFERROR(IF(RIGHT(VLOOKUP($A26,csapatok!$A:$NN,EQ$320,FALSE),5)="Csere",VLOOKUP(LEFT(VLOOKUP($A26,csapatok!$A:$NN,EQ$320,FALSE),LEN(VLOOKUP($A26,csapatok!$A:$NN,EQ$320,FALSE))-6),'csapat-ranglista'!$A:$FP,EQ$321,FALSE)/8,VLOOKUP(VLOOKUP($A26,csapatok!$A:$NN,EQ$320,FALSE),'csapat-ranglista'!$A:$FP,EQ$321,FALSE)/4),0)</f>
        <v>0</v>
      </c>
      <c r="ER26" s="223">
        <f>IFERROR(IF(RIGHT(VLOOKUP($A26,csapatok!$A:$NN,ER$320,FALSE),5)="Csere",VLOOKUP(LEFT(VLOOKUP($A26,csapatok!$A:$NN,ER$320,FALSE),LEN(VLOOKUP($A26,csapatok!$A:$NN,ER$320,FALSE))-6),'csapat-ranglista'!$A:$FP,ER$321,FALSE)/8,VLOOKUP(VLOOKUP($A26,csapatok!$A:$NN,ER$320,FALSE),'csapat-ranglista'!$A:$FP,ER$321,FALSE)/4),0)</f>
        <v>0</v>
      </c>
      <c r="ES26" s="223">
        <f>IFERROR(IF(RIGHT(VLOOKUP($A26,csapatok!$A:$NN,ES$320,FALSE),5)="Csere",VLOOKUP(LEFT(VLOOKUP($A26,csapatok!$A:$NN,ES$320,FALSE),LEN(VLOOKUP($A26,csapatok!$A:$NN,ES$320,FALSE))-6),'csapat-ranglista'!$A:$FP,ES$321,FALSE)/8,VLOOKUP(VLOOKUP($A26,csapatok!$A:$NN,ES$320,FALSE),'csapat-ranglista'!$A:$FP,ES$321,FALSE)/4),0)</f>
        <v>0</v>
      </c>
      <c r="ET26" s="223">
        <f>IFERROR(IF(RIGHT(VLOOKUP($A26,csapatok!$A:$NN,ET$320,FALSE),5)="Csere",VLOOKUP(LEFT(VLOOKUP($A26,csapatok!$A:$NN,ET$320,FALSE),LEN(VLOOKUP($A26,csapatok!$A:$NN,ET$320,FALSE))-6),'csapat-ranglista'!$A:$FP,ET$321,FALSE)/8,VLOOKUP(VLOOKUP($A26,csapatok!$A:$NN,ET$320,FALSE),'csapat-ranglista'!$A:$FP,ET$321,FALSE)/4),0)</f>
        <v>0</v>
      </c>
      <c r="EU26" s="223">
        <f>IFERROR(IF(RIGHT(VLOOKUP($A26,csapatok!$A:$NN,EU$320,FALSE),5)="Csere",VLOOKUP(LEFT(VLOOKUP($A26,csapatok!$A:$NN,EU$320,FALSE),LEN(VLOOKUP($A26,csapatok!$A:$NN,EU$320,FALSE))-6),'csapat-ranglista'!$A:$FP,EU$321,FALSE)/8,VLOOKUP(VLOOKUP($A26,csapatok!$A:$NN,EU$320,FALSE),'csapat-ranglista'!$A:$FP,EU$321,FALSE)/4),0)</f>
        <v>0</v>
      </c>
      <c r="EV26" s="223">
        <f>IFERROR(IF(RIGHT(VLOOKUP($A26,csapatok!$A:$NN,EV$320,FALSE),5)="Csere",VLOOKUP(LEFT(VLOOKUP($A26,csapatok!$A:$NN,EV$320,FALSE),LEN(VLOOKUP($A26,csapatok!$A:$NN,EV$320,FALSE))-6),'csapat-ranglista'!$A:$FP,EV$321,FALSE)/8,VLOOKUP(VLOOKUP($A26,csapatok!$A:$NN,EV$320,FALSE),'csapat-ranglista'!$A:$FP,EV$321,FALSE)/4),0)</f>
        <v>0</v>
      </c>
      <c r="EW26" s="223">
        <f>IFERROR(IF(RIGHT(VLOOKUP($A26,csapatok!$A:$NN,EW$320,FALSE),5)="Csere",VLOOKUP(LEFT(VLOOKUP($A26,csapatok!$A:$NN,EW$320,FALSE),LEN(VLOOKUP($A26,csapatok!$A:$NN,EW$320,FALSE))-6),'csapat-ranglista'!$A:$FP,EW$321,FALSE)/8,VLOOKUP(VLOOKUP($A26,csapatok!$A:$NN,EW$320,FALSE),'csapat-ranglista'!$A:$FP,EW$321,FALSE)/4),0)</f>
        <v>0</v>
      </c>
      <c r="EX26" s="223">
        <f>IFERROR(IF(RIGHT(VLOOKUP($A26,csapatok!$A:$NN,EX$320,FALSE),5)="Csere",VLOOKUP(LEFT(VLOOKUP($A26,csapatok!$A:$NN,EX$320,FALSE),LEN(VLOOKUP($A26,csapatok!$A:$NN,EX$320,FALSE))-6),'csapat-ranglista'!$A:$FP,EX$321,FALSE)/8,VLOOKUP(VLOOKUP($A26,csapatok!$A:$NN,EX$320,FALSE),'csapat-ranglista'!$A:$FP,EX$321,FALSE)/4),0)</f>
        <v>0</v>
      </c>
      <c r="EY26" s="223">
        <f>IFERROR(IF(RIGHT(VLOOKUP($A26,csapatok!$A:$NN,EY$320,FALSE),5)="Csere",VLOOKUP(LEFT(VLOOKUP($A26,csapatok!$A:$NN,EY$320,FALSE),LEN(VLOOKUP($A26,csapatok!$A:$NN,EY$320,FALSE))-6),'csapat-ranglista'!$A:$FP,EY$321,FALSE)/8,VLOOKUP(VLOOKUP($A26,csapatok!$A:$NN,EY$320,FALSE),'csapat-ranglista'!$A:$FP,EY$321,FALSE)/4),0)</f>
        <v>0</v>
      </c>
      <c r="EZ26" s="223">
        <f>IFERROR(IF(RIGHT(VLOOKUP($A26,csapatok!$A:$NN,EZ$320,FALSE),5)="Csere",VLOOKUP(LEFT(VLOOKUP($A26,csapatok!$A:$NN,EZ$320,FALSE),LEN(VLOOKUP($A26,csapatok!$A:$NN,EZ$320,FALSE))-6),'csapat-ranglista'!$A:$FP,EZ$321,FALSE)/8,VLOOKUP(VLOOKUP($A26,csapatok!$A:$NN,EZ$320,FALSE),'csapat-ranglista'!$A:$FP,EZ$321,FALSE)/4),0)</f>
        <v>23.973233013380479</v>
      </c>
      <c r="FA26" s="223">
        <f>IFERROR(IF(RIGHT(VLOOKUP($A26,csapatok!$A:$NN,FA$320,FALSE),5)="Csere",VLOOKUP(LEFT(VLOOKUP($A26,csapatok!$A:$NN,FA$320,FALSE),LEN(VLOOKUP($A26,csapatok!$A:$NN,FA$320,FALSE))-6),'csapat-ranglista'!$A:$FP,FA$321,FALSE)/8,VLOOKUP(VLOOKUP($A26,csapatok!$A:$NN,FA$320,FALSE),'csapat-ranglista'!$A:$FP,FA$321,FALSE)/4),0)</f>
        <v>0</v>
      </c>
      <c r="FB26" s="223">
        <f>IFERROR(IF(RIGHT(VLOOKUP($A26,csapatok!$A:$NN,FB$320,FALSE),5)="Csere",VLOOKUP(LEFT(VLOOKUP($A26,csapatok!$A:$NN,FB$320,FALSE),LEN(VLOOKUP($A26,csapatok!$A:$NN,FB$320,FALSE))-6),'csapat-ranglista'!$A:$FP,FB$321,FALSE)/8,VLOOKUP(VLOOKUP($A26,csapatok!$A:$NN,FB$320,FALSE),'csapat-ranglista'!$A:$FP,FB$321,FALSE)/4),0)</f>
        <v>0</v>
      </c>
      <c r="FC26" s="223">
        <f>IFERROR(IF(RIGHT(VLOOKUP($A26,csapatok!$A:$NN,FC$320,FALSE),5)="Csere",VLOOKUP(LEFT(VLOOKUP($A26,csapatok!$A:$NN,FC$320,FALSE),LEN(VLOOKUP($A26,csapatok!$A:$NN,FC$320,FALSE))-6),'csapat-ranglista'!$A:$FP,FC$321,FALSE)/8,VLOOKUP(VLOOKUP($A26,csapatok!$A:$NN,FC$320,FALSE),'csapat-ranglista'!$A:$FP,FC$321,FALSE)/4),0)</f>
        <v>0</v>
      </c>
      <c r="FD26" s="224">
        <f>versenyek!$QY$11*IFERROR(VLOOKUP(VLOOKUP($A26,versenyek!QX:QZ,3,FALSE),szabalyok!$A$16:$B$23,2,FALSE)/4,0)</f>
        <v>0</v>
      </c>
      <c r="FE26" s="224">
        <f>versenyek!$RB$11*IFERROR(VLOOKUP(VLOOKUP($A26,versenyek!RA:RC,3,FALSE),szabalyok!$A$16:$B$23,2,FALSE)/4,0)</f>
        <v>0</v>
      </c>
      <c r="FF26" s="223">
        <f>IFERROR(IF(RIGHT(VLOOKUP($A26,csapatok!$A:$NN,FF$320,FALSE),5)="Csere",VLOOKUP(LEFT(VLOOKUP($A26,csapatok!$A:$NN,FF$320,FALSE),LEN(VLOOKUP($A26,csapatok!$A:$NN,FF$320,FALSE))-6),'csapat-ranglista'!$A:$FP,FF$321,FALSE)/8,VLOOKUP(VLOOKUP($A26,csapatok!$A:$NN,FF$320,FALSE),'csapat-ranglista'!$A:$FP,FF$321,FALSE)/4),0)</f>
        <v>0</v>
      </c>
      <c r="FG26" s="223">
        <f>IFERROR(IF(RIGHT(VLOOKUP($A26,csapatok!$A:$NN,FG$320,FALSE),5)="Csere",VLOOKUP(LEFT(VLOOKUP($A26,csapatok!$A:$NN,FG$320,FALSE),LEN(VLOOKUP($A26,csapatok!$A:$NN,FG$320,FALSE))-6),'csapat-ranglista'!$A:$FP,FG$321,FALSE)/8,VLOOKUP(VLOOKUP($A26,csapatok!$A:$NN,FG$320,FALSE),'csapat-ranglista'!$A:$FP,FG$321,FALSE)/4),0)</f>
        <v>0</v>
      </c>
      <c r="FH26" s="223">
        <f>IFERROR(IF(RIGHT(VLOOKUP($A26,csapatok!$A:$NN,FH$320,FALSE),5)="Csere",VLOOKUP(LEFT(VLOOKUP($A26,csapatok!$A:$NN,FH$320,FALSE),LEN(VLOOKUP($A26,csapatok!$A:$NN,FH$320,FALSE))-6),'csapat-ranglista'!$A:$FP,FH$321,FALSE)/8,VLOOKUP(VLOOKUP($A26,csapatok!$A:$NN,FH$320,FALSE),'csapat-ranglista'!$A:$FP,FH$321,FALSE)/4),0)</f>
        <v>0</v>
      </c>
      <c r="FI26" s="223">
        <f>IFERROR(IF(RIGHT(VLOOKUP($A26,csapatok!$A:$NN,FI$320,FALSE),5)="Csere",VLOOKUP(LEFT(VLOOKUP($A26,csapatok!$A:$NN,FI$320,FALSE),LEN(VLOOKUP($A26,csapatok!$A:$NN,FI$320,FALSE))-6),'csapat-ranglista'!$A:$FP,FI$321,FALSE)/8,VLOOKUP(VLOOKUP($A26,csapatok!$A:$NN,FI$320,FALSE),'csapat-ranglista'!$A:$FP,FI$321,FALSE)/4),0)</f>
        <v>0</v>
      </c>
      <c r="FJ26" s="223">
        <f>IFERROR(IF(RIGHT(VLOOKUP($A26,csapatok!$A:$NN,FJ$320,FALSE),5)="Csere",VLOOKUP(LEFT(VLOOKUP($A26,csapatok!$A:$NN,FJ$320,FALSE),LEN(VLOOKUP($A26,csapatok!$A:$NN,FJ$320,FALSE))-6),'csapat-ranglista'!$A:$FP,FJ$321,FALSE)/8,VLOOKUP(VLOOKUP($A26,csapatok!$A:$NN,FJ$320,FALSE),'csapat-ranglista'!$A:$FP,FJ$321,FALSE)/4),0)</f>
        <v>0</v>
      </c>
      <c r="FK26" s="223">
        <f>IFERROR(IF(RIGHT(VLOOKUP($A26,csapatok!$A:$NN,FK$320,FALSE),5)="Csere",VLOOKUP(LEFT(VLOOKUP($A26,csapatok!$A:$NN,FK$320,FALSE),LEN(VLOOKUP($A26,csapatok!$A:$NN,FK$320,FALSE))-6),'csapat-ranglista'!$A:$FP,FK$321,FALSE)/8,VLOOKUP(VLOOKUP($A26,csapatok!$A:$NN,FK$320,FALSE),'csapat-ranglista'!$A:$FP,FK$321,FALSE)/4),0)</f>
        <v>6.4209176484624289</v>
      </c>
      <c r="FL26" s="223">
        <f>IFERROR(IF(RIGHT(VLOOKUP($A26,csapatok!$A:$NN,FL$320,FALSE),5)="Csere",VLOOKUP(LEFT(VLOOKUP($A26,csapatok!$A:$NN,FL$320,FALSE),LEN(VLOOKUP($A26,csapatok!$A:$NN,FL$320,FALSE))-6),'csapat-ranglista'!$A:$FP,FL$321,FALSE)/8,VLOOKUP(VLOOKUP($A26,csapatok!$A:$NN,FL$320,FALSE),'csapat-ranglista'!$A:$FP,FL$321,FALSE)/4),0)</f>
        <v>0</v>
      </c>
      <c r="FM26" s="223">
        <f>IFERROR(IF(RIGHT(VLOOKUP($A26,csapatok!$A:$NN,FM$320,FALSE),5)="Csere",VLOOKUP(LEFT(VLOOKUP($A26,csapatok!$A:$NN,FM$320,FALSE),LEN(VLOOKUP($A26,csapatok!$A:$NN,FM$320,FALSE))-6),'csapat-ranglista'!$A:$FP,FM$321,FALSE)/8,VLOOKUP(VLOOKUP($A26,csapatok!$A:$NN,FM$320,FALSE),'csapat-ranglista'!$A:$FP,FM$321,FALSE)/4),0)</f>
        <v>0</v>
      </c>
      <c r="FN26" s="223">
        <f>IFERROR(IF(RIGHT(VLOOKUP($A26,csapatok!$A:$NN,FN$320,FALSE),5)="Csere",VLOOKUP(LEFT(VLOOKUP($A26,csapatok!$A:$NN,FN$320,FALSE),LEN(VLOOKUP($A26,csapatok!$A:$NN,FN$320,FALSE))-6),'csapat-ranglista'!$A:$FP,FN$321,FALSE)/8,VLOOKUP(VLOOKUP($A26,csapatok!$A:$NN,FN$320,FALSE),'csapat-ranglista'!$A:$FP,FN$321,FALSE)/4),0)</f>
        <v>16.639440795987287</v>
      </c>
      <c r="FO26" s="223">
        <f>IFERROR(IF(RIGHT(VLOOKUP($A26,csapatok!$A:$NN,FO$320,FALSE),5)="Csere",VLOOKUP(LEFT(VLOOKUP($A26,csapatok!$A:$NN,FO$320,FALSE),LEN(VLOOKUP($A26,csapatok!$A:$NN,FO$320,FALSE))-6),'csapat-ranglista'!$A:$FP,FO$321,FALSE)/8,VLOOKUP(VLOOKUP($A26,csapatok!$A:$NN,FO$320,FALSE),'csapat-ranglista'!$A:$FP,FO$321,FALSE)/4),0)</f>
        <v>0</v>
      </c>
      <c r="FP26" s="223">
        <f>IFERROR(IF(RIGHT(VLOOKUP($A26,csapatok!$A:$NN,FP$320,FALSE),5)="Csere",VLOOKUP(LEFT(VLOOKUP($A26,csapatok!$A:$NN,FP$320,FALSE),LEN(VLOOKUP($A26,csapatok!$A:$NN,FP$320,FALSE))-6),'csapat-ranglista'!$A:$FP,FP$321,FALSE)/8,VLOOKUP(VLOOKUP($A26,csapatok!$A:$NN,FP$320,FALSE),'csapat-ranglista'!$A:$FP,FP$321,FALSE)/4),0)</f>
        <v>0</v>
      </c>
      <c r="FQ26" s="223">
        <f>IFERROR(IF(RIGHT(VLOOKUP($A26,csapatok!$A:$NN,FQ$320,FALSE),5)="Csere",VLOOKUP(LEFT(VLOOKUP($A26,csapatok!$A:$NN,FQ$320,FALSE),LEN(VLOOKUP($A26,csapatok!$A:$NN,FQ$320,FALSE))-6),'csapat-ranglista'!$A:$FP,FQ$321,FALSE)/8,VLOOKUP(VLOOKUP($A26,csapatok!$A:$NN,FQ$320,FALSE),'csapat-ranglista'!$A:$FP,FQ$321,FALSE)/4),0)</f>
        <v>0</v>
      </c>
      <c r="FR26" s="223">
        <f>IFERROR(IF(RIGHT(VLOOKUP($A26,csapatok!$A:$NN,FR$320,FALSE),5)="Csere",VLOOKUP(LEFT(VLOOKUP($A26,csapatok!$A:$NN,FR$320,FALSE),LEN(VLOOKUP($A26,csapatok!$A:$NN,FR$320,FALSE))-6),'csapat-ranglista'!$A:$FP,FR$321,FALSE)/8,VLOOKUP(VLOOKUP($A26,csapatok!$A:$NN,FR$320,FALSE),'csapat-ranglista'!$A:$FP,FR$321,FALSE)/4),0)</f>
        <v>0</v>
      </c>
      <c r="FS26" s="223">
        <f>IFERROR(IF(RIGHT(VLOOKUP($A26,csapatok!$A:$NN,FS$320,FALSE),5)="Csere",VLOOKUP(LEFT(VLOOKUP($A26,csapatok!$A:$NN,FS$320,FALSE),LEN(VLOOKUP($A26,csapatok!$A:$NN,FS$320,FALSE))-6),'csapat-ranglista'!$A:$FP,FS$321,FALSE)/8,VLOOKUP(VLOOKUP($A26,csapatok!$A:$NN,FS$320,FALSE),'csapat-ranglista'!$A:$FP,FS$321,FALSE)/4),0)</f>
        <v>0</v>
      </c>
      <c r="FT26" s="223">
        <f>IFERROR(IF(RIGHT(VLOOKUP($A26,csapatok!$A:$NN,FT$320,FALSE),5)="Csere",VLOOKUP(LEFT(VLOOKUP($A26,csapatok!$A:$NN,FT$320,FALSE),LEN(VLOOKUP($A26,csapatok!$A:$NN,FT$320,FALSE))-6),'csapat-ranglista'!$A:$FP,FT$321,FALSE)/8,VLOOKUP(VLOOKUP($A26,csapatok!$A:$NN,FT$320,FALSE),'csapat-ranglista'!$A:$FP,FT$321,FALSE)/4),0)</f>
        <v>0</v>
      </c>
      <c r="FU26" s="223">
        <f>IFERROR(IF(RIGHT(VLOOKUP($A26,csapatok!$A:$NN,FU$320,FALSE),5)="Csere",VLOOKUP(LEFT(VLOOKUP($A26,csapatok!$A:$NN,FU$320,FALSE),LEN(VLOOKUP($A26,csapatok!$A:$NN,FU$320,FALSE))-6),'csapat-ranglista'!$A:$FP,FU$321,FALSE)/8,VLOOKUP(VLOOKUP($A26,csapatok!$A:$NN,FU$320,FALSE),'csapat-ranglista'!$A:$FP,FU$321,FALSE)/4),0)</f>
        <v>1.6794749965398301</v>
      </c>
      <c r="FV26" s="223">
        <f>IFERROR(IF(RIGHT(VLOOKUP($A26,csapatok!$A:$NN,FV$320,FALSE),5)="Csere",VLOOKUP(LEFT(VLOOKUP($A26,csapatok!$A:$NN,FV$320,FALSE),LEN(VLOOKUP($A26,csapatok!$A:$NN,FV$320,FALSE))-6),'csapat-ranglista'!$A:$FP,FV$321,FALSE)/8,VLOOKUP(VLOOKUP($A26,csapatok!$A:$NN,FV$320,FALSE),'csapat-ranglista'!$A:$FP,FV$321,FALSE)/4),0)</f>
        <v>0</v>
      </c>
      <c r="FW26" s="223">
        <f>IFERROR(IF(RIGHT(VLOOKUP($A26,csapatok!$A:$NN,FW$320,FALSE),5)="Csere",VLOOKUP(LEFT(VLOOKUP($A26,csapatok!$A:$NN,FW$320,FALSE),LEN(VLOOKUP($A26,csapatok!$A:$NN,FW$320,FALSE))-6),'csapat-ranglista'!$A:$FP,FW$321,FALSE)/8,VLOOKUP(VLOOKUP($A26,csapatok!$A:$NN,FW$320,FALSE),'csapat-ranglista'!$A:$FP,FW$321,FALSE)/4),0)</f>
        <v>0</v>
      </c>
      <c r="FX26" s="223">
        <f>IFERROR(IF(RIGHT(VLOOKUP($A26,csapatok!$A:$NN,FX$320,FALSE),5)="Csere",VLOOKUP(LEFT(VLOOKUP($A26,csapatok!$A:$NN,FX$320,FALSE),LEN(VLOOKUP($A26,csapatok!$A:$NN,FX$320,FALSE))-6),'csapat-ranglista'!$A:$FP,FX$321,FALSE)/8,VLOOKUP(VLOOKUP($A26,csapatok!$A:$NN,FX$320,FALSE),'csapat-ranglista'!$A:$FP,FX$321,FALSE)/4),0)</f>
        <v>0</v>
      </c>
      <c r="FY26" s="223">
        <f>IFERROR(IF(RIGHT(VLOOKUP($A26,csapatok!$A:$NN,FY$320,FALSE),5)="Csere",VLOOKUP(LEFT(VLOOKUP($A26,csapatok!$A:$NN,FY$320,FALSE),LEN(VLOOKUP($A26,csapatok!$A:$NN,FY$320,FALSE))-6),'csapat-ranglista'!$A:$FP,FY$321,FALSE)/8,VLOOKUP(VLOOKUP($A26,csapatok!$A:$NN,FY$320,FALSE),'csapat-ranglista'!$A:$FP,FY$321,FALSE)/4),0)</f>
        <v>0</v>
      </c>
      <c r="FZ26" s="223">
        <f>IFERROR(IF(RIGHT(VLOOKUP($A26,csapatok!$A:$NN,FZ$320,FALSE),5)="Csere",VLOOKUP(LEFT(VLOOKUP($A26,csapatok!$A:$NN,FZ$320,FALSE),LEN(VLOOKUP($A26,csapatok!$A:$NN,FZ$320,FALSE))-6),'csapat-ranglista'!$A:$FP,FZ$321,FALSE)/8,VLOOKUP(VLOOKUP($A26,csapatok!$A:$NN,FZ$320,FALSE),'csapat-ranglista'!$A:$FP,FZ$321,FALSE)/4),0)</f>
        <v>25.922187684781814</v>
      </c>
      <c r="GA26" s="223">
        <f>IFERROR(IF(RIGHT(VLOOKUP($A26,csapatok!$A:$NN,GA$320,FALSE),5)="Csere",VLOOKUP(LEFT(VLOOKUP($A26,csapatok!$A:$NN,GA$320,FALSE),LEN(VLOOKUP($A26,csapatok!$A:$NN,GA$320,FALSE))-6),'csapat-ranglista'!$A:$FP,GA$321,FALSE)/8,VLOOKUP(VLOOKUP($A26,csapatok!$A:$NN,GA$320,FALSE),'csapat-ranglista'!$A:$FP,GA$321,FALSE)/4),0)</f>
        <v>0</v>
      </c>
      <c r="GB26" s="223">
        <f>IFERROR(IF(RIGHT(VLOOKUP($A26,csapatok!$A:$NN,GB$320,FALSE),5)="Csere",VLOOKUP(LEFT(VLOOKUP($A26,csapatok!$A:$NN,GB$320,FALSE),LEN(VLOOKUP($A26,csapatok!$A:$NN,GB$320,FALSE))-6),'csapat-ranglista'!$A:$FP,GB$321,FALSE)/8,VLOOKUP(VLOOKUP($A26,csapatok!$A:$NN,GB$320,FALSE),'csapat-ranglista'!$A:$FP,GB$321,FALSE)/4),0)</f>
        <v>0</v>
      </c>
      <c r="GC26" s="223">
        <f>IFERROR(IF(RIGHT(VLOOKUP($A26,csapatok!$A:$NN,GC$320,FALSE),5)="Csere",VLOOKUP(LEFT(VLOOKUP($A26,csapatok!$A:$NN,GC$320,FALSE),LEN(VLOOKUP($A26,csapatok!$A:$NN,GC$320,FALSE))-6),'csapat-ranglista'!$A:$FP,GC$321,FALSE)/8,VLOOKUP(VLOOKUP($A26,csapatok!$A:$NN,GC$320,FALSE),'csapat-ranglista'!$A:$FP,GC$321,FALSE)/4),0)</f>
        <v>0</v>
      </c>
      <c r="GD26" s="247">
        <f>SUM(EQ26:GC26)</f>
        <v>74.63525413915184</v>
      </c>
    </row>
    <row r="27" spans="1:186">
      <c r="A27" s="32" t="s">
        <v>722</v>
      </c>
      <c r="B27" s="288">
        <v>36111</v>
      </c>
      <c r="C27" s="131" t="str">
        <f>IF(B27=0,"",IF(B27&lt;$C$1,"felnőtt","ifi"))</f>
        <v>ifi</v>
      </c>
      <c r="D27" s="32" t="s">
        <v>9</v>
      </c>
      <c r="E27" s="45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>
        <f>IFERROR(IF(RIGHT(VLOOKUP($A27,csapatok!$A:$BL,X$320,FALSE),5)="Csere",VLOOKUP(LEFT(VLOOKUP($A27,csapatok!$A:$BL,X$320,FALSE),LEN(VLOOKUP($A27,csapatok!$A:$BL,X$320,FALSE))-6),'csapat-ranglista'!$A:$FP,X$321,FALSE)/8,VLOOKUP(VLOOKUP($A27,csapatok!$A:$BL,X$320,FALSE),'csapat-ranglista'!$A:$FP,X$321,FALSE)/4),0)</f>
        <v>0</v>
      </c>
      <c r="Y27" s="32">
        <f>IFERROR(IF(RIGHT(VLOOKUP($A27,csapatok!$A:$BL,Y$320,FALSE),5)="Csere",VLOOKUP(LEFT(VLOOKUP($A27,csapatok!$A:$BL,Y$320,FALSE),LEN(VLOOKUP($A27,csapatok!$A:$BL,Y$320,FALSE))-6),'csapat-ranglista'!$A:$FP,Y$321,FALSE)/8,VLOOKUP(VLOOKUP($A27,csapatok!$A:$BL,Y$320,FALSE),'csapat-ranglista'!$A:$FP,Y$321,FALSE)/4),0)</f>
        <v>0</v>
      </c>
      <c r="Z27" s="32">
        <f>IFERROR(IF(RIGHT(VLOOKUP($A27,csapatok!$A:$BL,Z$320,FALSE),5)="Csere",VLOOKUP(LEFT(VLOOKUP($A27,csapatok!$A:$BL,Z$320,FALSE),LEN(VLOOKUP($A27,csapatok!$A:$BL,Z$320,FALSE))-6),'csapat-ranglista'!$A:$FP,Z$321,FALSE)/8,VLOOKUP(VLOOKUP($A27,csapatok!$A:$BL,Z$320,FALSE),'csapat-ranglista'!$A:$FP,Z$321,FALSE)/4),0)</f>
        <v>0</v>
      </c>
      <c r="AA27" s="32">
        <f>IFERROR(IF(RIGHT(VLOOKUP($A27,csapatok!$A:$BL,AA$320,FALSE),5)="Csere",VLOOKUP(LEFT(VLOOKUP($A27,csapatok!$A:$BL,AA$320,FALSE),LEN(VLOOKUP($A27,csapatok!$A:$BL,AA$320,FALSE))-6),'csapat-ranglista'!$A:$FP,AA$321,FALSE)/8,VLOOKUP(VLOOKUP($A27,csapatok!$A:$BL,AA$320,FALSE),'csapat-ranglista'!$A:$FP,AA$321,FALSE)/4),0)</f>
        <v>0</v>
      </c>
      <c r="AB27" s="223">
        <f>IFERROR(IF(RIGHT(VLOOKUP($A27,csapatok!$A:$BL,AB$320,FALSE),5)="Csere",VLOOKUP(LEFT(VLOOKUP($A27,csapatok!$A:$BL,AB$320,FALSE),LEN(VLOOKUP($A27,csapatok!$A:$BL,AB$320,FALSE))-6),'csapat-ranglista'!$A:$FP,AB$321,FALSE)/8,VLOOKUP(VLOOKUP($A27,csapatok!$A:$BL,AB$320,FALSE),'csapat-ranglista'!$A:$FP,AB$321,FALSE)/4),0)</f>
        <v>0</v>
      </c>
      <c r="AC27" s="223">
        <f>IFERROR(IF(RIGHT(VLOOKUP($A27,csapatok!$A:$BL,AC$320,FALSE),5)="Csere",VLOOKUP(LEFT(VLOOKUP($A27,csapatok!$A:$BL,AC$320,FALSE),LEN(VLOOKUP($A27,csapatok!$A:$BL,AC$320,FALSE))-6),'csapat-ranglista'!$A:$FP,AC$321,FALSE)/8,VLOOKUP(VLOOKUP($A27,csapatok!$A:$BL,AC$320,FALSE),'csapat-ranglista'!$A:$FP,AC$321,FALSE)/4),0)</f>
        <v>0</v>
      </c>
      <c r="AD27" s="223">
        <f>IFERROR(IF(RIGHT(VLOOKUP($A27,csapatok!$A:$BL,AD$320,FALSE),5)="Csere",VLOOKUP(LEFT(VLOOKUP($A27,csapatok!$A:$BL,AD$320,FALSE),LEN(VLOOKUP($A27,csapatok!$A:$BL,AD$320,FALSE))-6),'csapat-ranglista'!$A:$FP,AD$321,FALSE)/8,VLOOKUP(VLOOKUP($A27,csapatok!$A:$BL,AD$320,FALSE),'csapat-ranglista'!$A:$FP,AD$321,FALSE)/4),0)</f>
        <v>0</v>
      </c>
      <c r="AE27" s="223">
        <f>IFERROR(IF(RIGHT(VLOOKUP($A27,csapatok!$A:$BL,AE$320,FALSE),5)="Csere",VLOOKUP(LEFT(VLOOKUP($A27,csapatok!$A:$BL,AE$320,FALSE),LEN(VLOOKUP($A27,csapatok!$A:$BL,AE$320,FALSE))-6),'csapat-ranglista'!$A:$FP,AE$321,FALSE)/8,VLOOKUP(VLOOKUP($A27,csapatok!$A:$BL,AE$320,FALSE),'csapat-ranglista'!$A:$FP,AE$321,FALSE)/4),0)</f>
        <v>0</v>
      </c>
      <c r="AF27" s="223">
        <f>IFERROR(IF(RIGHT(VLOOKUP($A27,csapatok!$A:$BL,AF$320,FALSE),5)="Csere",VLOOKUP(LEFT(VLOOKUP($A27,csapatok!$A:$BL,AF$320,FALSE),LEN(VLOOKUP($A27,csapatok!$A:$BL,AF$320,FALSE))-6),'csapat-ranglista'!$A:$FP,AF$321,FALSE)/8,VLOOKUP(VLOOKUP($A27,csapatok!$A:$BL,AF$320,FALSE),'csapat-ranglista'!$A:$FP,AF$321,FALSE)/4),0)</f>
        <v>0</v>
      </c>
      <c r="AG27" s="223">
        <f>IFERROR(IF(RIGHT(VLOOKUP($A27,csapatok!$A:$BL,AG$320,FALSE),5)="Csere",VLOOKUP(LEFT(VLOOKUP($A27,csapatok!$A:$BL,AG$320,FALSE),LEN(VLOOKUP($A27,csapatok!$A:$BL,AG$320,FALSE))-6),'csapat-ranglista'!$A:$FP,AG$321,FALSE)/8,VLOOKUP(VLOOKUP($A27,csapatok!$A:$BL,AG$320,FALSE),'csapat-ranglista'!$A:$FP,AG$321,FALSE)/4),0)</f>
        <v>0</v>
      </c>
      <c r="AH27" s="223">
        <f>IFERROR(IF(RIGHT(VLOOKUP($A27,csapatok!$A:$BL,AH$320,FALSE),5)="Csere",VLOOKUP(LEFT(VLOOKUP($A27,csapatok!$A:$BL,AH$320,FALSE),LEN(VLOOKUP($A27,csapatok!$A:$BL,AH$320,FALSE))-6),'csapat-ranglista'!$A:$FP,AH$321,FALSE)/8,VLOOKUP(VLOOKUP($A27,csapatok!$A:$BL,AH$320,FALSE),'csapat-ranglista'!$A:$FP,AH$321,FALSE)/4),0)</f>
        <v>0</v>
      </c>
      <c r="AI27" s="223">
        <f>IFERROR(IF(RIGHT(VLOOKUP($A27,csapatok!$A:$BL,AI$320,FALSE),5)="Csere",VLOOKUP(LEFT(VLOOKUP($A27,csapatok!$A:$BL,AI$320,FALSE),LEN(VLOOKUP($A27,csapatok!$A:$BL,AI$320,FALSE))-6),'csapat-ranglista'!$A:$FP,AI$321,FALSE)/8,VLOOKUP(VLOOKUP($A27,csapatok!$A:$BL,AI$320,FALSE),'csapat-ranglista'!$A:$FP,AI$321,FALSE)/4),0)</f>
        <v>0</v>
      </c>
      <c r="AJ27" s="223">
        <f>IFERROR(IF(RIGHT(VLOOKUP($A27,csapatok!$A:$BL,AJ$320,FALSE),5)="Csere",VLOOKUP(LEFT(VLOOKUP($A27,csapatok!$A:$BL,AJ$320,FALSE),LEN(VLOOKUP($A27,csapatok!$A:$BL,AJ$320,FALSE))-6),'csapat-ranglista'!$A:$FP,AJ$321,FALSE)/8,VLOOKUP(VLOOKUP($A27,csapatok!$A:$BL,AJ$320,FALSE),'csapat-ranglista'!$A:$FP,AJ$321,FALSE)/2),0)</f>
        <v>0</v>
      </c>
      <c r="AK27" s="223">
        <f>IFERROR(IF(RIGHT(VLOOKUP($A27,csapatok!$A:$CN,AK$320,FALSE),5)="Csere",VLOOKUP(LEFT(VLOOKUP($A27,csapatok!$A:$CN,AK$320,FALSE),LEN(VLOOKUP($A27,csapatok!$A:$CN,AK$320,FALSE))-6),'csapat-ranglista'!$A:$FP,AK$321,FALSE)/8,VLOOKUP(VLOOKUP($A27,csapatok!$A:$CN,AK$320,FALSE),'csapat-ranglista'!$A:$FP,AK$321,FALSE)/4),0)</f>
        <v>0</v>
      </c>
      <c r="AL27" s="223">
        <f>IFERROR(IF(RIGHT(VLOOKUP($A27,csapatok!$A:$CN,AL$320,FALSE),5)="Csere",VLOOKUP(LEFT(VLOOKUP($A27,csapatok!$A:$CN,AL$320,FALSE),LEN(VLOOKUP($A27,csapatok!$A:$CN,AL$320,FALSE))-6),'csapat-ranglista'!$A:$FP,AL$321,FALSE)/8,VLOOKUP(VLOOKUP($A27,csapatok!$A:$CN,AL$320,FALSE),'csapat-ranglista'!$A:$FP,AL$321,FALSE)/4),0)</f>
        <v>0</v>
      </c>
      <c r="AM27" s="223">
        <f>IFERROR(IF(RIGHT(VLOOKUP($A27,csapatok!$A:$CN,AM$320,FALSE),5)="Csere",VLOOKUP(LEFT(VLOOKUP($A27,csapatok!$A:$CN,AM$320,FALSE),LEN(VLOOKUP($A27,csapatok!$A:$CN,AM$320,FALSE))-6),'csapat-ranglista'!$A:$FP,AM$321,FALSE)/8,VLOOKUP(VLOOKUP($A27,csapatok!$A:$CN,AM$320,FALSE),'csapat-ranglista'!$A:$FP,AM$321,FALSE)/4),0)</f>
        <v>0</v>
      </c>
      <c r="AN27" s="223">
        <f>IFERROR(IF(RIGHT(VLOOKUP($A27,csapatok!$A:$CN,AN$320,FALSE),5)="Csere",VLOOKUP(LEFT(VLOOKUP($A27,csapatok!$A:$CN,AN$320,FALSE),LEN(VLOOKUP($A27,csapatok!$A:$CN,AN$320,FALSE))-6),'csapat-ranglista'!$A:$FP,AN$321,FALSE)/8,VLOOKUP(VLOOKUP($A27,csapatok!$A:$CN,AN$320,FALSE),'csapat-ranglista'!$A:$FP,AN$321,FALSE)/4),0)</f>
        <v>0</v>
      </c>
      <c r="AO27" s="223">
        <f>IFERROR(IF(RIGHT(VLOOKUP($A27,csapatok!$A:$CN,AO$320,FALSE),5)="Csere",VLOOKUP(LEFT(VLOOKUP($A27,csapatok!$A:$CN,AO$320,FALSE),LEN(VLOOKUP($A27,csapatok!$A:$CN,AO$320,FALSE))-6),'csapat-ranglista'!$A:$FP,AO$321,FALSE)/8,VLOOKUP(VLOOKUP($A27,csapatok!$A:$CN,AO$320,FALSE),'csapat-ranglista'!$A:$FP,AO$321,FALSE)/4),0)</f>
        <v>0</v>
      </c>
      <c r="AP27" s="223">
        <f>IFERROR(IF(RIGHT(VLOOKUP($A27,csapatok!$A:$CN,AP$320,FALSE),5)="Csere",VLOOKUP(LEFT(VLOOKUP($A27,csapatok!$A:$CN,AP$320,FALSE),LEN(VLOOKUP($A27,csapatok!$A:$CN,AP$320,FALSE))-6),'csapat-ranglista'!$A:$FP,AP$321,FALSE)/8,VLOOKUP(VLOOKUP($A27,csapatok!$A:$CN,AP$320,FALSE),'csapat-ranglista'!$A:$FP,AP$321,FALSE)/4),0)</f>
        <v>0</v>
      </c>
      <c r="AQ27" s="223">
        <f>IFERROR(IF(RIGHT(VLOOKUP($A27,csapatok!$A:$CN,AQ$320,FALSE),5)="Csere",VLOOKUP(LEFT(VLOOKUP($A27,csapatok!$A:$CN,AQ$320,FALSE),LEN(VLOOKUP($A27,csapatok!$A:$CN,AQ$320,FALSE))-6),'csapat-ranglista'!$A:$FP,AQ$321,FALSE)/8,VLOOKUP(VLOOKUP($A27,csapatok!$A:$CN,AQ$320,FALSE),'csapat-ranglista'!$A:$FP,AQ$321,FALSE)/4),0)</f>
        <v>0</v>
      </c>
      <c r="AR27" s="223">
        <f>IFERROR(IF(RIGHT(VLOOKUP($A27,csapatok!$A:$CN,AR$320,FALSE),5)="Csere",VLOOKUP(LEFT(VLOOKUP($A27,csapatok!$A:$CN,AR$320,FALSE),LEN(VLOOKUP($A27,csapatok!$A:$CN,AR$320,FALSE))-6),'csapat-ranglista'!$A:$FP,AR$321,FALSE)/8,VLOOKUP(VLOOKUP($A27,csapatok!$A:$CN,AR$320,FALSE),'csapat-ranglista'!$A:$FP,AR$321,FALSE)/4),0)</f>
        <v>0</v>
      </c>
      <c r="AS27" s="223">
        <f>IFERROR(IF(RIGHT(VLOOKUP($A27,csapatok!$A:$CN,AS$320,FALSE),5)="Csere",VLOOKUP(LEFT(VLOOKUP($A27,csapatok!$A:$CN,AS$320,FALSE),LEN(VLOOKUP($A27,csapatok!$A:$CN,AS$320,FALSE))-6),'csapat-ranglista'!$A:$FP,AS$321,FALSE)/8,VLOOKUP(VLOOKUP($A27,csapatok!$A:$CN,AS$320,FALSE),'csapat-ranglista'!$A:$FP,AS$321,FALSE)/4),0)</f>
        <v>0</v>
      </c>
      <c r="AT27" s="223">
        <f>IFERROR(IF(RIGHT(VLOOKUP($A27,csapatok!$A:$CN,AT$320,FALSE),5)="Csere",VLOOKUP(LEFT(VLOOKUP($A27,csapatok!$A:$CN,AT$320,FALSE),LEN(VLOOKUP($A27,csapatok!$A:$CN,AT$320,FALSE))-6),'csapat-ranglista'!$A:$FP,AT$321,FALSE)/8,VLOOKUP(VLOOKUP($A27,csapatok!$A:$CN,AT$320,FALSE),'csapat-ranglista'!$A:$FP,AT$321,FALSE)/4),0)</f>
        <v>0</v>
      </c>
      <c r="AU27" s="223">
        <f>IFERROR(IF(RIGHT(VLOOKUP($A27,csapatok!$A:$CN,AU$320,FALSE),5)="Csere",VLOOKUP(LEFT(VLOOKUP($A27,csapatok!$A:$CN,AU$320,FALSE),LEN(VLOOKUP($A27,csapatok!$A:$CN,AU$320,FALSE))-6),'csapat-ranglista'!$A:$FP,AU$321,FALSE)/8,VLOOKUP(VLOOKUP($A27,csapatok!$A:$CN,AU$320,FALSE),'csapat-ranglista'!$A:$FP,AU$321,FALSE)/4),0)</f>
        <v>0</v>
      </c>
      <c r="AV27" s="223">
        <f>IFERROR(IF(RIGHT(VLOOKUP($A27,csapatok!$A:$CN,AV$320,FALSE),5)="Csere",VLOOKUP(LEFT(VLOOKUP($A27,csapatok!$A:$CN,AV$320,FALSE),LEN(VLOOKUP($A27,csapatok!$A:$CN,AV$320,FALSE))-6),'csapat-ranglista'!$A:$FP,AV$321,FALSE)/8,VLOOKUP(VLOOKUP($A27,csapatok!$A:$CN,AV$320,FALSE),'csapat-ranglista'!$A:$FP,AV$321,FALSE)/4),0)</f>
        <v>0</v>
      </c>
      <c r="AW27" s="223">
        <f>IFERROR(IF(RIGHT(VLOOKUP($A27,csapatok!$A:$CN,AW$320,FALSE),5)="Csere",VLOOKUP(LEFT(VLOOKUP($A27,csapatok!$A:$CN,AW$320,FALSE),LEN(VLOOKUP($A27,csapatok!$A:$CN,AW$320,FALSE))-6),'csapat-ranglista'!$A:$FP,AW$321,FALSE)/8,VLOOKUP(VLOOKUP($A27,csapatok!$A:$CN,AW$320,FALSE),'csapat-ranglista'!$A:$FP,AW$321,FALSE)/4),0)</f>
        <v>0</v>
      </c>
      <c r="AX27" s="223">
        <f>IFERROR(IF(RIGHT(VLOOKUP($A27,csapatok!$A:$CN,AX$320,FALSE),5)="Csere",VLOOKUP(LEFT(VLOOKUP($A27,csapatok!$A:$CN,AX$320,FALSE),LEN(VLOOKUP($A27,csapatok!$A:$CN,AX$320,FALSE))-6),'csapat-ranglista'!$A:$FP,AX$321,FALSE)/8,VLOOKUP(VLOOKUP($A27,csapatok!$A:$CN,AX$320,FALSE),'csapat-ranglista'!$A:$FP,AX$321,FALSE)/4),0)</f>
        <v>0</v>
      </c>
      <c r="AY27" s="223">
        <f>IFERROR(IF(RIGHT(VLOOKUP($A27,csapatok!$A:$NN,AY$320,FALSE),5)="Csere",VLOOKUP(LEFT(VLOOKUP($A27,csapatok!$A:$NN,AY$320,FALSE),LEN(VLOOKUP($A27,csapatok!$A:$NN,AY$320,FALSE))-6),'csapat-ranglista'!$A:$FP,AY$321,FALSE)/8,VLOOKUP(VLOOKUP($A27,csapatok!$A:$NN,AY$320,FALSE),'csapat-ranglista'!$A:$FP,AY$321,FALSE)/4),0)</f>
        <v>0</v>
      </c>
      <c r="AZ27" s="223">
        <f>IFERROR(IF(RIGHT(VLOOKUP($A27,csapatok!$A:$NN,AZ$320,FALSE),5)="Csere",VLOOKUP(LEFT(VLOOKUP($A27,csapatok!$A:$NN,AZ$320,FALSE),LEN(VLOOKUP($A27,csapatok!$A:$NN,AZ$320,FALSE))-6),'csapat-ranglista'!$A:$FP,AZ$321,FALSE)/8,VLOOKUP(VLOOKUP($A27,csapatok!$A:$NN,AZ$320,FALSE),'csapat-ranglista'!$A:$FP,AZ$321,FALSE)/4),0)</f>
        <v>0</v>
      </c>
      <c r="BA27" s="223">
        <f>IFERROR(IF(RIGHT(VLOOKUP($A27,csapatok!$A:$NN,BA$320,FALSE),5)="Csere",VLOOKUP(LEFT(VLOOKUP($A27,csapatok!$A:$NN,BA$320,FALSE),LEN(VLOOKUP($A27,csapatok!$A:$NN,BA$320,FALSE))-6),'csapat-ranglista'!$A:$FP,BA$321,FALSE)/8,VLOOKUP(VLOOKUP($A27,csapatok!$A:$NN,BA$320,FALSE),'csapat-ranglista'!$A:$FP,BA$321,FALSE)/4),0)</f>
        <v>0</v>
      </c>
      <c r="BB27" s="223">
        <f>IFERROR(IF(RIGHT(VLOOKUP($A27,csapatok!$A:$NN,BB$320,FALSE),5)="Csere",VLOOKUP(LEFT(VLOOKUP($A27,csapatok!$A:$NN,BB$320,FALSE),LEN(VLOOKUP($A27,csapatok!$A:$NN,BB$320,FALSE))-6),'csapat-ranglista'!$A:$FP,BB$321,FALSE)/8,VLOOKUP(VLOOKUP($A27,csapatok!$A:$NN,BB$320,FALSE),'csapat-ranglista'!$A:$FP,BB$321,FALSE)/4),0)</f>
        <v>0</v>
      </c>
      <c r="BC27" s="224">
        <f>versenyek!$ES$11*IFERROR(VLOOKUP(VLOOKUP($A27,versenyek!ER:ET,3,FALSE),szabalyok!$A$16:$B$23,2,FALSE)/4,0)</f>
        <v>0</v>
      </c>
      <c r="BD27" s="224">
        <f>versenyek!$EV$11*IFERROR(VLOOKUP(VLOOKUP($A27,versenyek!EU:EW,3,FALSE),szabalyok!$A$16:$B$23,2,FALSE)/4,0)</f>
        <v>0</v>
      </c>
      <c r="BE27" s="223">
        <f>IFERROR(IF(RIGHT(VLOOKUP($A27,csapatok!$A:$NN,BE$320,FALSE),5)="Csere",VLOOKUP(LEFT(VLOOKUP($A27,csapatok!$A:$NN,BE$320,FALSE),LEN(VLOOKUP($A27,csapatok!$A:$NN,BE$320,FALSE))-6),'csapat-ranglista'!$A:$FP,BE$321,FALSE)/8,VLOOKUP(VLOOKUP($A27,csapatok!$A:$NN,BE$320,FALSE),'csapat-ranglista'!$A:$FP,BE$321,FALSE)/4),0)</f>
        <v>0</v>
      </c>
      <c r="BF27" s="223">
        <f>IFERROR(IF(RIGHT(VLOOKUP($A27,csapatok!$A:$NN,BF$320,FALSE),5)="Csere",VLOOKUP(LEFT(VLOOKUP($A27,csapatok!$A:$NN,BF$320,FALSE),LEN(VLOOKUP($A27,csapatok!$A:$NN,BF$320,FALSE))-6),'csapat-ranglista'!$A:$FP,BF$321,FALSE)/8,VLOOKUP(VLOOKUP($A27,csapatok!$A:$NN,BF$320,FALSE),'csapat-ranglista'!$A:$FP,BF$321,FALSE)/4),0)</f>
        <v>0</v>
      </c>
      <c r="BG27" s="223">
        <f>IFERROR(IF(RIGHT(VLOOKUP($A27,csapatok!$A:$NN,BG$320,FALSE),5)="Csere",VLOOKUP(LEFT(VLOOKUP($A27,csapatok!$A:$NN,BG$320,FALSE),LEN(VLOOKUP($A27,csapatok!$A:$NN,BG$320,FALSE))-6),'csapat-ranglista'!$A:$FP,BG$321,FALSE)/8,VLOOKUP(VLOOKUP($A27,csapatok!$A:$NN,BG$320,FALSE),'csapat-ranglista'!$A:$FP,BG$321,FALSE)/4),0)</f>
        <v>0</v>
      </c>
      <c r="BH27" s="223">
        <f>IFERROR(IF(RIGHT(VLOOKUP($A27,csapatok!$A:$NN,BH$320,FALSE),5)="Csere",VLOOKUP(LEFT(VLOOKUP($A27,csapatok!$A:$NN,BH$320,FALSE),LEN(VLOOKUP($A27,csapatok!$A:$NN,BH$320,FALSE))-6),'csapat-ranglista'!$A:$FP,BH$321,FALSE)/8,VLOOKUP(VLOOKUP($A27,csapatok!$A:$NN,BH$320,FALSE),'csapat-ranglista'!$A:$FP,BH$321,FALSE)/4),0)</f>
        <v>0</v>
      </c>
      <c r="BI27" s="223">
        <f>IFERROR(IF(RIGHT(VLOOKUP($A27,csapatok!$A:$NN,BI$320,FALSE),5)="Csere",VLOOKUP(LEFT(VLOOKUP($A27,csapatok!$A:$NN,BI$320,FALSE),LEN(VLOOKUP($A27,csapatok!$A:$NN,BI$320,FALSE))-6),'csapat-ranglista'!$A:$FP,BI$321,FALSE)/8,VLOOKUP(VLOOKUP($A27,csapatok!$A:$NN,BI$320,FALSE),'csapat-ranglista'!$A:$FP,BI$321,FALSE)/4),0)</f>
        <v>0</v>
      </c>
      <c r="BJ27" s="223">
        <f>IFERROR(IF(RIGHT(VLOOKUP($A27,csapatok!$A:$NN,BJ$320,FALSE),5)="Csere",VLOOKUP(LEFT(VLOOKUP($A27,csapatok!$A:$NN,BJ$320,FALSE),LEN(VLOOKUP($A27,csapatok!$A:$NN,BJ$320,FALSE))-6),'csapat-ranglista'!$A:$FP,BJ$321,FALSE)/8,VLOOKUP(VLOOKUP($A27,csapatok!$A:$NN,BJ$320,FALSE),'csapat-ranglista'!$A:$FP,BJ$321,FALSE)/4),0)</f>
        <v>0</v>
      </c>
      <c r="BK27" s="223">
        <f>IFERROR(IF(RIGHT(VLOOKUP($A27,csapatok!$A:$NN,BK$320,FALSE),5)="Csere",VLOOKUP(LEFT(VLOOKUP($A27,csapatok!$A:$NN,BK$320,FALSE),LEN(VLOOKUP($A27,csapatok!$A:$NN,BK$320,FALSE))-6),'csapat-ranglista'!$A:$FP,BK$321,FALSE)/8,VLOOKUP(VLOOKUP($A27,csapatok!$A:$NN,BK$320,FALSE),'csapat-ranglista'!$A:$FP,BK$321,FALSE)/4),0)</f>
        <v>0</v>
      </c>
      <c r="BL27" s="223">
        <f>IFERROR(IF(RIGHT(VLOOKUP($A27,csapatok!$A:$NN,BL$320,FALSE),5)="Csere",VLOOKUP(LEFT(VLOOKUP($A27,csapatok!$A:$NN,BL$320,FALSE),LEN(VLOOKUP($A27,csapatok!$A:$NN,BL$320,FALSE))-6),'csapat-ranglista'!$A:$FP,BL$321,FALSE)/8,VLOOKUP(VLOOKUP($A27,csapatok!$A:$NN,BL$320,FALSE),'csapat-ranglista'!$A:$FP,BL$321,FALSE)/4),0)</f>
        <v>0</v>
      </c>
      <c r="BM27" s="223">
        <f>IFERROR(IF(RIGHT(VLOOKUP($A27,csapatok!$A:$NN,BM$320,FALSE),5)="Csere",VLOOKUP(LEFT(VLOOKUP($A27,csapatok!$A:$NN,BM$320,FALSE),LEN(VLOOKUP($A27,csapatok!$A:$NN,BM$320,FALSE))-6),'csapat-ranglista'!$A:$FP,BM$321,FALSE)/8,VLOOKUP(VLOOKUP($A27,csapatok!$A:$NN,BM$320,FALSE),'csapat-ranglista'!$A:$FP,BM$321,FALSE)/4),0)</f>
        <v>0</v>
      </c>
      <c r="BN27" s="223">
        <f>IFERROR(IF(RIGHT(VLOOKUP($A27,csapatok!$A:$NN,BN$320,FALSE),5)="Csere",VLOOKUP(LEFT(VLOOKUP($A27,csapatok!$A:$NN,BN$320,FALSE),LEN(VLOOKUP($A27,csapatok!$A:$NN,BN$320,FALSE))-6),'csapat-ranglista'!$A:$FP,BN$321,FALSE)/8,VLOOKUP(VLOOKUP($A27,csapatok!$A:$NN,BN$320,FALSE),'csapat-ranglista'!$A:$FP,BN$321,FALSE)/4),0)</f>
        <v>0</v>
      </c>
      <c r="BO27" s="223">
        <f>IFERROR(IF(RIGHT(VLOOKUP($A27,csapatok!$A:$NN,BO$320,FALSE),5)="Csere",VLOOKUP(LEFT(VLOOKUP($A27,csapatok!$A:$NN,BO$320,FALSE),LEN(VLOOKUP($A27,csapatok!$A:$NN,BO$320,FALSE))-6),'csapat-ranglista'!$A:$FP,BO$321,FALSE)/8,VLOOKUP(VLOOKUP($A27,csapatok!$A:$NN,BO$320,FALSE),'csapat-ranglista'!$A:$FP,BO$321,FALSE)/4),0)</f>
        <v>0</v>
      </c>
      <c r="BP27" s="223">
        <f>IFERROR(IF(RIGHT(VLOOKUP($A27,csapatok!$A:$NN,BP$320,FALSE),5)="Csere",VLOOKUP(LEFT(VLOOKUP($A27,csapatok!$A:$NN,BP$320,FALSE),LEN(VLOOKUP($A27,csapatok!$A:$NN,BP$320,FALSE))-6),'csapat-ranglista'!$A:$FP,BP$321,FALSE)/8,VLOOKUP(VLOOKUP($A27,csapatok!$A:$NN,BP$320,FALSE),'csapat-ranglista'!$A:$FP,BP$321,FALSE)/4),0)</f>
        <v>0</v>
      </c>
      <c r="BQ27" s="223">
        <f>IFERROR(IF(RIGHT(VLOOKUP($A27,csapatok!$A:$NN,BQ$320,FALSE),5)="Csere",VLOOKUP(LEFT(VLOOKUP($A27,csapatok!$A:$NN,BQ$320,FALSE),LEN(VLOOKUP($A27,csapatok!$A:$NN,BQ$320,FALSE))-6),'csapat-ranglista'!$A:$FP,BQ$321,FALSE)/8,VLOOKUP(VLOOKUP($A27,csapatok!$A:$NN,BQ$320,FALSE),'csapat-ranglista'!$A:$FP,BQ$321,FALSE)/4),0)</f>
        <v>0</v>
      </c>
      <c r="BR27" s="223">
        <f>IFERROR(IF(RIGHT(VLOOKUP($A27,csapatok!$A:$NN,BR$320,FALSE),5)="Csere",VLOOKUP(LEFT(VLOOKUP($A27,csapatok!$A:$NN,BR$320,FALSE),LEN(VLOOKUP($A27,csapatok!$A:$NN,BR$320,FALSE))-6),'csapat-ranglista'!$A:$FP,BR$321,FALSE)/8,VLOOKUP(VLOOKUP($A27,csapatok!$A:$NN,BR$320,FALSE),'csapat-ranglista'!$A:$FP,BR$321,FALSE)/4),0)</f>
        <v>0</v>
      </c>
      <c r="BS27" s="223">
        <f>IFERROR(IF(RIGHT(VLOOKUP($A27,csapatok!$A:$NN,BS$320,FALSE),5)="Csere",VLOOKUP(LEFT(VLOOKUP($A27,csapatok!$A:$NN,BS$320,FALSE),LEN(VLOOKUP($A27,csapatok!$A:$NN,BS$320,FALSE))-6),'csapat-ranglista'!$A:$FP,BS$321,FALSE)/8,VLOOKUP(VLOOKUP($A27,csapatok!$A:$NN,BS$320,FALSE),'csapat-ranglista'!$A:$FP,BS$321,FALSE)/4),0)</f>
        <v>0</v>
      </c>
      <c r="BT27" s="223">
        <f>IFERROR(IF(RIGHT(VLOOKUP($A27,csapatok!$A:$NN,BT$320,FALSE),5)="Csere",VLOOKUP(LEFT(VLOOKUP($A27,csapatok!$A:$NN,BT$320,FALSE),LEN(VLOOKUP($A27,csapatok!$A:$NN,BT$320,FALSE))-6),'csapat-ranglista'!$A:$FP,BT$321,FALSE)/8,VLOOKUP(VLOOKUP($A27,csapatok!$A:$NN,BT$320,FALSE),'csapat-ranglista'!$A:$FP,BT$321,FALSE)/4),0)</f>
        <v>0</v>
      </c>
      <c r="BU27" s="223">
        <f>IFERROR(IF(RIGHT(VLOOKUP($A27,csapatok!$A:$NN,BU$320,FALSE),5)="Csere",VLOOKUP(LEFT(VLOOKUP($A27,csapatok!$A:$NN,BU$320,FALSE),LEN(VLOOKUP($A27,csapatok!$A:$NN,BU$320,FALSE))-6),'csapat-ranglista'!$A:$FP,BU$321,FALSE)/8,VLOOKUP(VLOOKUP($A27,csapatok!$A:$NN,BU$320,FALSE),'csapat-ranglista'!$A:$FP,BU$321,FALSE)/4),0)</f>
        <v>0</v>
      </c>
      <c r="BV27" s="223">
        <f>IFERROR(IF(RIGHT(VLOOKUP($A27,csapatok!$A:$NN,BV$320,FALSE),5)="Csere",VLOOKUP(LEFT(VLOOKUP($A27,csapatok!$A:$NN,BV$320,FALSE),LEN(VLOOKUP($A27,csapatok!$A:$NN,BV$320,FALSE))-6),'csapat-ranglista'!$A:$FP,BV$321,FALSE)/8,VLOOKUP(VLOOKUP($A27,csapatok!$A:$NN,BV$320,FALSE),'csapat-ranglista'!$A:$FP,BV$321,FALSE)/4),0)</f>
        <v>0</v>
      </c>
      <c r="BW27" s="223">
        <f>IFERROR(IF(RIGHT(VLOOKUP($A27,csapatok!$A:$NN,BW$320,FALSE),5)="Csere",VLOOKUP(LEFT(VLOOKUP($A27,csapatok!$A:$NN,BW$320,FALSE),LEN(VLOOKUP($A27,csapatok!$A:$NN,BW$320,FALSE))-6),'csapat-ranglista'!$A:$FP,BW$321,FALSE)/8,VLOOKUP(VLOOKUP($A27,csapatok!$A:$NN,BW$320,FALSE),'csapat-ranglista'!$A:$FP,BW$321,FALSE)/4),0)</f>
        <v>0</v>
      </c>
      <c r="BX27" s="223">
        <f>IFERROR(IF(RIGHT(VLOOKUP($A27,csapatok!$A:$NN,BX$320,FALSE),5)="Csere",VLOOKUP(LEFT(VLOOKUP($A27,csapatok!$A:$NN,BX$320,FALSE),LEN(VLOOKUP($A27,csapatok!$A:$NN,BX$320,FALSE))-6),'csapat-ranglista'!$A:$FP,BX$321,FALSE)/8,VLOOKUP(VLOOKUP($A27,csapatok!$A:$NN,BX$320,FALSE),'csapat-ranglista'!$A:$FP,BX$321,FALSE)/4),0)</f>
        <v>0</v>
      </c>
      <c r="BY27" s="223">
        <f>IFERROR(IF(RIGHT(VLOOKUP($A27,csapatok!$A:$NN,BY$320,FALSE),5)="Csere",VLOOKUP(LEFT(VLOOKUP($A27,csapatok!$A:$NN,BY$320,FALSE),LEN(VLOOKUP($A27,csapatok!$A:$NN,BY$320,FALSE))-6),'csapat-ranglista'!$A:$FP,BY$321,FALSE)/8,VLOOKUP(VLOOKUP($A27,csapatok!$A:$NN,BY$320,FALSE),'csapat-ranglista'!$A:$FP,BY$321,FALSE)/4),0)</f>
        <v>0</v>
      </c>
      <c r="BZ27" s="223">
        <f>IFERROR(IF(RIGHT(VLOOKUP($A27,csapatok!$A:$NN,BZ$320,FALSE),5)="Csere",VLOOKUP(LEFT(VLOOKUP($A27,csapatok!$A:$NN,BZ$320,FALSE),LEN(VLOOKUP($A27,csapatok!$A:$NN,BZ$320,FALSE))-6),'csapat-ranglista'!$A:$FP,BZ$321,FALSE)/8,VLOOKUP(VLOOKUP($A27,csapatok!$A:$NN,BZ$320,FALSE),'csapat-ranglista'!$A:$FP,BZ$321,FALSE)/4),0)</f>
        <v>0</v>
      </c>
      <c r="CA27" s="223">
        <f>IFERROR(IF(RIGHT(VLOOKUP($A27,csapatok!$A:$NN,CA$320,FALSE),5)="Csere",VLOOKUP(LEFT(VLOOKUP($A27,csapatok!$A:$NN,CA$320,FALSE),LEN(VLOOKUP($A27,csapatok!$A:$NN,CA$320,FALSE))-6),'csapat-ranglista'!$A:$FP,CA$321,FALSE)/8,VLOOKUP(VLOOKUP($A27,csapatok!$A:$NN,CA$320,FALSE),'csapat-ranglista'!$A:$FP,CA$321,FALSE)/4),0)</f>
        <v>0.70733862416638305</v>
      </c>
      <c r="CB27" s="223">
        <f>IFERROR(IF(RIGHT(VLOOKUP($A27,csapatok!$A:$NN,CB$320,FALSE),5)="Csere",VLOOKUP(LEFT(VLOOKUP($A27,csapatok!$A:$NN,CB$320,FALSE),LEN(VLOOKUP($A27,csapatok!$A:$NN,CB$320,FALSE))-6),'csapat-ranglista'!$A:$FP,CB$321,FALSE)/8,VLOOKUP(VLOOKUP($A27,csapatok!$A:$NN,CB$320,FALSE),'csapat-ranglista'!$A:$FP,CB$321,FALSE)/4),0)</f>
        <v>0</v>
      </c>
      <c r="CC27" s="223">
        <f>IFERROR(IF(RIGHT(VLOOKUP($A27,csapatok!$A:$NN,CC$320,FALSE),5)="Csere",VLOOKUP(LEFT(VLOOKUP($A27,csapatok!$A:$NN,CC$320,FALSE),LEN(VLOOKUP($A27,csapatok!$A:$NN,CC$320,FALSE))-6),'csapat-ranglista'!$A:$FP,CC$321,FALSE)/8,VLOOKUP(VLOOKUP($A27,csapatok!$A:$NN,CC$320,FALSE),'csapat-ranglista'!$A:$FP,CC$321,FALSE)/4),0)</f>
        <v>0</v>
      </c>
      <c r="CD27" s="223">
        <f>IFERROR(IF(RIGHT(VLOOKUP($A27,csapatok!$A:$NN,CD$320,FALSE),5)="Csere",VLOOKUP(LEFT(VLOOKUP($A27,csapatok!$A:$NN,CD$320,FALSE),LEN(VLOOKUP($A27,csapatok!$A:$NN,CD$320,FALSE))-6),'csapat-ranglista'!$A:$FP,CD$321,FALSE)/8,VLOOKUP(VLOOKUP($A27,csapatok!$A:$NN,CD$320,FALSE),'csapat-ranglista'!$A:$FP,CD$321,FALSE)/4),0)</f>
        <v>0.7057746518377519</v>
      </c>
      <c r="CE27" s="223">
        <f>IFERROR(IF(RIGHT(VLOOKUP($A27,csapatok!$A:$NN,CE$320,FALSE),5)="Csere",VLOOKUP(LEFT(VLOOKUP($A27,csapatok!$A:$NN,CE$320,FALSE),LEN(VLOOKUP($A27,csapatok!$A:$NN,CE$320,FALSE))-6),'csapat-ranglista'!$A:$FP,CE$321,FALSE)/8,VLOOKUP(VLOOKUP($A27,csapatok!$A:$NN,CE$320,FALSE),'csapat-ranglista'!$A:$FP,CE$321,FALSE)/4),0)</f>
        <v>0</v>
      </c>
      <c r="CF27" s="223">
        <f>IFERROR(IF(RIGHT(VLOOKUP($A27,csapatok!$A:$NN,CF$320,FALSE),5)="Csere",VLOOKUP(LEFT(VLOOKUP($A27,csapatok!$A:$NN,CF$320,FALSE),LEN(VLOOKUP($A27,csapatok!$A:$NN,CF$320,FALSE))-6),'csapat-ranglista'!$A:$FP,CF$321,FALSE)/8,VLOOKUP(VLOOKUP($A27,csapatok!$A:$NN,CF$320,FALSE),'csapat-ranglista'!$A:$FP,CF$321,FALSE)/4),0)</f>
        <v>0</v>
      </c>
      <c r="CG27" s="223">
        <f>IFERROR(IF(RIGHT(VLOOKUP($A27,csapatok!$A:$NN,CG$320,FALSE),5)="Csere",VLOOKUP(LEFT(VLOOKUP($A27,csapatok!$A:$NN,CG$320,FALSE),LEN(VLOOKUP($A27,csapatok!$A:$NN,CG$320,FALSE))-6),'csapat-ranglista'!$A:$FP,CG$321,FALSE)/8,VLOOKUP(VLOOKUP($A27,csapatok!$A:$NN,CG$320,FALSE),'csapat-ranglista'!$A:$FP,CG$321,FALSE)/4),0)</f>
        <v>0</v>
      </c>
      <c r="CH27" s="223">
        <f>IFERROR(IF(RIGHT(VLOOKUP($A27,csapatok!$A:$NN,CH$320,FALSE),5)="Csere",VLOOKUP(LEFT(VLOOKUP($A27,csapatok!$A:$NN,CH$320,FALSE),LEN(VLOOKUP($A27,csapatok!$A:$NN,CH$320,FALSE))-6),'csapat-ranglista'!$A:$FP,CH$321,FALSE)/8,VLOOKUP(VLOOKUP($A27,csapatok!$A:$NN,CH$320,FALSE),'csapat-ranglista'!$A:$FP,CH$321,FALSE)/4),0)</f>
        <v>0</v>
      </c>
      <c r="CI27" s="223">
        <f>IFERROR(IF(RIGHT(VLOOKUP($A27,csapatok!$A:$NN,CI$320,FALSE),5)="Csere",VLOOKUP(LEFT(VLOOKUP($A27,csapatok!$A:$NN,CI$320,FALSE),LEN(VLOOKUP($A27,csapatok!$A:$NN,CI$320,FALSE))-6),'csapat-ranglista'!$A:$FP,CI$321,FALSE)/8,VLOOKUP(VLOOKUP($A27,csapatok!$A:$NN,CI$320,FALSE),'csapat-ranglista'!$A:$FP,CI$321,FALSE)/4),0)</f>
        <v>0</v>
      </c>
      <c r="CJ27" s="224">
        <f>versenyek!$IQ$11*IFERROR(VLOOKUP(VLOOKUP($A27,versenyek!IP:IR,3,FALSE),szabalyok!$A$16:$B$23,2,FALSE)/4,0)</f>
        <v>0</v>
      </c>
      <c r="CK27" s="224">
        <f>versenyek!$IT$11*IFERROR(VLOOKUP(VLOOKUP($A27,versenyek!IS:IU,3,FALSE),szabalyok!$A$16:$B$23,2,FALSE)/4,0)</f>
        <v>0</v>
      </c>
      <c r="CL27" s="223">
        <f>IFERROR(IF(RIGHT(VLOOKUP($A27,csapatok!$A:$NN,CL$320,FALSE),5)="Csere",VLOOKUP(LEFT(VLOOKUP($A27,csapatok!$A:$NN,CL$320,FALSE),LEN(VLOOKUP($A27,csapatok!$A:$NN,CL$320,FALSE))-6),'csapat-ranglista'!$A:$FP,CL$321,FALSE)/8,VLOOKUP(VLOOKUP($A27,csapatok!$A:$NN,CL$320,FALSE),'csapat-ranglista'!$A:$FP,CL$321,FALSE)/4),0)</f>
        <v>0</v>
      </c>
      <c r="CM27" s="223">
        <f>IFERROR(IF(RIGHT(VLOOKUP($A27,csapatok!$A:$NN,CM$320,FALSE),5)="Csere",VLOOKUP(LEFT(VLOOKUP($A27,csapatok!$A:$NN,CM$320,FALSE),LEN(VLOOKUP($A27,csapatok!$A:$NN,CM$320,FALSE))-6),'csapat-ranglista'!$A:$FP,CM$321,FALSE)/8,VLOOKUP(VLOOKUP($A27,csapatok!$A:$NN,CM$320,FALSE),'csapat-ranglista'!$A:$FP,CM$321,FALSE)/4),0)</f>
        <v>0</v>
      </c>
      <c r="CN27" s="223">
        <f>IFERROR(IF(RIGHT(VLOOKUP($A27,csapatok!$A:$NN,CN$320,FALSE),5)="Csere",VLOOKUP(LEFT(VLOOKUP($A27,csapatok!$A:$NN,CN$320,FALSE),LEN(VLOOKUP($A27,csapatok!$A:$NN,CN$320,FALSE))-6),'csapat-ranglista'!$A:$FP,CN$321,FALSE)/8,VLOOKUP(VLOOKUP($A27,csapatok!$A:$NN,CN$320,FALSE),'csapat-ranglista'!$A:$FP,CN$321,FALSE)/4),0)</f>
        <v>0</v>
      </c>
      <c r="CO27" s="223">
        <f>IFERROR(IF(RIGHT(VLOOKUP($A27,csapatok!$A:$NN,CO$320,FALSE),5)="Csere",VLOOKUP(LEFT(VLOOKUP($A27,csapatok!$A:$NN,CO$320,FALSE),LEN(VLOOKUP($A27,csapatok!$A:$NN,CO$320,FALSE))-6),'csapat-ranglista'!$A:$FP,CO$321,FALSE)/8,VLOOKUP(VLOOKUP($A27,csapatok!$A:$NN,CO$320,FALSE),'csapat-ranglista'!$A:$FP,CO$321,FALSE)/4),0)</f>
        <v>0</v>
      </c>
      <c r="CP27" s="223">
        <f>IFERROR(IF(RIGHT(VLOOKUP($A27,csapatok!$A:$NN,CP$320,FALSE),5)="Csere",VLOOKUP(LEFT(VLOOKUP($A27,csapatok!$A:$NN,CP$320,FALSE),LEN(VLOOKUP($A27,csapatok!$A:$NN,CP$320,FALSE))-6),'csapat-ranglista'!$A:$FP,CP$321,FALSE)/8,VLOOKUP(VLOOKUP($A27,csapatok!$A:$NN,CP$320,FALSE),'csapat-ranglista'!$A:$FP,CP$321,FALSE)/4),0)</f>
        <v>0</v>
      </c>
      <c r="CQ27" s="223">
        <f>IFERROR(IF(RIGHT(VLOOKUP($A27,csapatok!$A:$NN,CQ$320,FALSE),5)="Csere",VLOOKUP(LEFT(VLOOKUP($A27,csapatok!$A:$NN,CQ$320,FALSE),LEN(VLOOKUP($A27,csapatok!$A:$NN,CQ$320,FALSE))-6),'csapat-ranglista'!$A:$FP,CQ$321,FALSE)/8,VLOOKUP(VLOOKUP($A27,csapatok!$A:$NN,CQ$320,FALSE),'csapat-ranglista'!$A:$FP,CQ$321,FALSE)/4),0)</f>
        <v>0</v>
      </c>
      <c r="CR27" s="223">
        <f>IFERROR(IF(RIGHT(VLOOKUP($A27,csapatok!$A:$NN,CR$320,FALSE),5)="Csere",VLOOKUP(LEFT(VLOOKUP($A27,csapatok!$A:$NN,CR$320,FALSE),LEN(VLOOKUP($A27,csapatok!$A:$NN,CR$320,FALSE))-6),'csapat-ranglista'!$A:$FP,CR$321,FALSE)/8,VLOOKUP(VLOOKUP($A27,csapatok!$A:$NN,CR$320,FALSE),'csapat-ranglista'!$A:$FP,CR$321,FALSE)/4),0)</f>
        <v>0</v>
      </c>
      <c r="CS27" s="223">
        <f>IFERROR(IF(RIGHT(VLOOKUP($A27,csapatok!$A:$NN,CS$320,FALSE),5)="Csere",VLOOKUP(LEFT(VLOOKUP($A27,csapatok!$A:$NN,CS$320,FALSE),LEN(VLOOKUP($A27,csapatok!$A:$NN,CS$320,FALSE))-6),'csapat-ranglista'!$A:$FP,CS$321,FALSE)/8,VLOOKUP(VLOOKUP($A27,csapatok!$A:$NN,CS$320,FALSE),'csapat-ranglista'!$A:$FP,CS$321,FALSE)/4),0)</f>
        <v>0</v>
      </c>
      <c r="CT27" s="223">
        <f>IFERROR(IF(RIGHT(VLOOKUP($A27,csapatok!$A:$NN,CT$320,FALSE),5)="Csere",VLOOKUP(LEFT(VLOOKUP($A27,csapatok!$A:$NN,CT$320,FALSE),LEN(VLOOKUP($A27,csapatok!$A:$NN,CT$320,FALSE))-6),'csapat-ranglista'!$A:$FP,CT$321,FALSE)/8,VLOOKUP(VLOOKUP($A27,csapatok!$A:$NN,CT$320,FALSE),'csapat-ranglista'!$A:$FP,CT$321,FALSE)/4),0)</f>
        <v>0</v>
      </c>
      <c r="CU27" s="223">
        <f>IFERROR(IF(RIGHT(VLOOKUP($A27,csapatok!$A:$NN,CU$320,FALSE),5)="Csere",VLOOKUP(LEFT(VLOOKUP($A27,csapatok!$A:$NN,CU$320,FALSE),LEN(VLOOKUP($A27,csapatok!$A:$NN,CU$320,FALSE))-6),'csapat-ranglista'!$A:$FP,CU$321,FALSE)/8,VLOOKUP(VLOOKUP($A27,csapatok!$A:$NN,CU$320,FALSE),'csapat-ranglista'!$A:$FP,CU$321,FALSE)/4),0)</f>
        <v>0</v>
      </c>
      <c r="CV27" s="223">
        <f>IFERROR(IF(RIGHT(VLOOKUP($A27,csapatok!$A:$NN,CV$320,FALSE),5)="Csere",VLOOKUP(LEFT(VLOOKUP($A27,csapatok!$A:$NN,CV$320,FALSE),LEN(VLOOKUP($A27,csapatok!$A:$NN,CV$320,FALSE))-6),'csapat-ranglista'!$A:$FP,CV$321,FALSE)/8,VLOOKUP(VLOOKUP($A27,csapatok!$A:$NN,CV$320,FALSE),'csapat-ranglista'!$A:$FP,CV$321,FALSE)/4),0)</f>
        <v>0</v>
      </c>
      <c r="CW27" s="223">
        <f>IFERROR(IF(RIGHT(VLOOKUP($A27,csapatok!$A:$NN,CW$320,FALSE),5)="Csere",VLOOKUP(LEFT(VLOOKUP($A27,csapatok!$A:$NN,CW$320,FALSE),LEN(VLOOKUP($A27,csapatok!$A:$NN,CW$320,FALSE))-6),'csapat-ranglista'!$A:$FP,CW$321,FALSE)/8,VLOOKUP(VLOOKUP($A27,csapatok!$A:$NN,CW$320,FALSE),'csapat-ranglista'!$A:$FP,CW$321,FALSE)/4),0)</f>
        <v>0</v>
      </c>
      <c r="CX27" s="223">
        <f>IFERROR(IF(RIGHT(VLOOKUP($A27,csapatok!$A:$NN,CX$320,FALSE),5)="Csere",VLOOKUP(LEFT(VLOOKUP($A27,csapatok!$A:$NN,CX$320,FALSE),LEN(VLOOKUP($A27,csapatok!$A:$NN,CX$320,FALSE))-6),'csapat-ranglista'!$A:$FP,CX$321,FALSE)/8,VLOOKUP(VLOOKUP($A27,csapatok!$A:$NN,CX$320,FALSE),'csapat-ranglista'!$A:$FP,CX$321,FALSE)/4),0)</f>
        <v>0</v>
      </c>
      <c r="CY27" s="223">
        <f>IFERROR(IF(RIGHT(VLOOKUP($A27,csapatok!$A:$NN,CY$320,FALSE),5)="Csere",VLOOKUP(LEFT(VLOOKUP($A27,csapatok!$A:$NN,CY$320,FALSE),LEN(VLOOKUP($A27,csapatok!$A:$NN,CY$320,FALSE))-6),'csapat-ranglista'!$A:$FP,CY$321,FALSE)/8,VLOOKUP(VLOOKUP($A27,csapatok!$A:$NN,CY$320,FALSE),'csapat-ranglista'!$A:$FP,CY$321,FALSE)/4),0)</f>
        <v>5.9741453105948459</v>
      </c>
      <c r="CZ27" s="223">
        <f>IFERROR(IF(RIGHT(VLOOKUP($A27,csapatok!$A:$NN,CZ$320,FALSE),5)="Csere",VLOOKUP(LEFT(VLOOKUP($A27,csapatok!$A:$NN,CZ$320,FALSE),LEN(VLOOKUP($A27,csapatok!$A:$NN,CZ$320,FALSE))-6),'csapat-ranglista'!$A:$FP,CZ$321,FALSE)/8,VLOOKUP(VLOOKUP($A27,csapatok!$A:$NN,CZ$320,FALSE),'csapat-ranglista'!$A:$FP,CZ$321,FALSE)/4),0)</f>
        <v>0</v>
      </c>
      <c r="DA27" s="223">
        <f>IFERROR(IF(RIGHT(VLOOKUP($A27,csapatok!$A:$NN,DA$320,FALSE),5)="Csere",VLOOKUP(LEFT(VLOOKUP($A27,csapatok!$A:$NN,DA$320,FALSE),LEN(VLOOKUP($A27,csapatok!$A:$NN,DA$320,FALSE))-6),'csapat-ranglista'!$A:$FP,DA$321,FALSE)/8,VLOOKUP(VLOOKUP($A27,csapatok!$A:$NN,DA$320,FALSE),'csapat-ranglista'!$A:$FP,DA$321,FALSE)/4),0)</f>
        <v>0</v>
      </c>
      <c r="DB27" s="223">
        <f>IFERROR(IF(RIGHT(VLOOKUP($A27,csapatok!$A:$NN,DB$320,FALSE),5)="Csere",VLOOKUP(LEFT(VLOOKUP($A27,csapatok!$A:$NN,DB$320,FALSE),LEN(VLOOKUP($A27,csapatok!$A:$NN,DB$320,FALSE))-6),'csapat-ranglista'!$A:$FP,DB$321,FALSE)/8,VLOOKUP(VLOOKUP($A27,csapatok!$A:$NN,DB$320,FALSE),'csapat-ranglista'!$A:$FP,DB$321,FALSE)/4),0)</f>
        <v>0</v>
      </c>
      <c r="DC27" s="223">
        <f>IFERROR(IF(RIGHT(VLOOKUP($A27,csapatok!$A:$NN,DC$320,FALSE),5)="Csere",VLOOKUP(LEFT(VLOOKUP($A27,csapatok!$A:$NN,DC$320,FALSE),LEN(VLOOKUP($A27,csapatok!$A:$NN,DC$320,FALSE))-6),'csapat-ranglista'!$A:$FP,DC$321,FALSE)/8,VLOOKUP(VLOOKUP($A27,csapatok!$A:$NN,DC$320,FALSE),'csapat-ranglista'!$A:$FP,DC$321,FALSE)/4),0)</f>
        <v>0</v>
      </c>
      <c r="DD27" s="223">
        <f>IFERROR(IF(RIGHT(VLOOKUP($A27,csapatok!$A:$NN,DD$320,FALSE),5)="Csere",VLOOKUP(LEFT(VLOOKUP($A27,csapatok!$A:$NN,DD$320,FALSE),LEN(VLOOKUP($A27,csapatok!$A:$NN,DD$320,FALSE))-6),'csapat-ranglista'!$A:$FP,DD$321,FALSE)/8,VLOOKUP(VLOOKUP($A27,csapatok!$A:$NN,DD$320,FALSE),'csapat-ranglista'!$A:$FP,DD$321,FALSE)/4),0)</f>
        <v>7.7095018259491495</v>
      </c>
      <c r="DE27" s="223">
        <f>IFERROR(IF(RIGHT(VLOOKUP($A27,csapatok!$A:$NN,DE$320,FALSE),5)="Csere",VLOOKUP(LEFT(VLOOKUP($A27,csapatok!$A:$NN,DE$320,FALSE),LEN(VLOOKUP($A27,csapatok!$A:$NN,DE$320,FALSE))-6),'csapat-ranglista'!$A:$FP,DE$321,FALSE)/8,VLOOKUP(VLOOKUP($A27,csapatok!$A:$NN,DE$320,FALSE),'csapat-ranglista'!$A:$FP,DE$321,FALSE)/4),0)</f>
        <v>0</v>
      </c>
      <c r="DF27" s="223">
        <f>IFERROR(IF(RIGHT(VLOOKUP($A27,csapatok!$A:$NN,DF$320,FALSE),5)="Csere",VLOOKUP(LEFT(VLOOKUP($A27,csapatok!$A:$NN,DF$320,FALSE),LEN(VLOOKUP($A27,csapatok!$A:$NN,DF$320,FALSE))-6),'csapat-ranglista'!$A:$FP,DF$321,FALSE)/8,VLOOKUP(VLOOKUP($A27,csapatok!$A:$NN,DF$320,FALSE),'csapat-ranglista'!$A:$FP,DF$321,FALSE)/4),0)</f>
        <v>0</v>
      </c>
      <c r="DG27" s="223">
        <f>IFERROR(IF(RIGHT(VLOOKUP($A27,csapatok!$A:$NN,DG$320,FALSE),5)="Csere",VLOOKUP(LEFT(VLOOKUP($A27,csapatok!$A:$NN,DG$320,FALSE),LEN(VLOOKUP($A27,csapatok!$A:$NN,DG$320,FALSE))-6),'csapat-ranglista'!$A:$FP,DG$321,FALSE)/8,VLOOKUP(VLOOKUP($A27,csapatok!$A:$NN,DG$320,FALSE),'csapat-ranglista'!$A:$FP,DG$321,FALSE)/4),0)</f>
        <v>0</v>
      </c>
      <c r="DH27" s="223">
        <f>IFERROR(IF(RIGHT(VLOOKUP($A27,csapatok!$A:$NN,DH$320,FALSE),5)="Csere",VLOOKUP(LEFT(VLOOKUP($A27,csapatok!$A:$NN,DH$320,FALSE),LEN(VLOOKUP($A27,csapatok!$A:$NN,DH$320,FALSE))-6),'csapat-ranglista'!$A:$FP,DH$321,FALSE)/8,VLOOKUP(VLOOKUP($A27,csapatok!$A:$NN,DH$320,FALSE),'csapat-ranglista'!$A:$FP,DH$321,FALSE)/4),0)</f>
        <v>2.1465644685795731</v>
      </c>
      <c r="DI27" s="223">
        <f>IFERROR(IF(RIGHT(VLOOKUP($A27,csapatok!$A:$NN,DI$320,FALSE),5)="Csere",VLOOKUP(LEFT(VLOOKUP($A27,csapatok!$A:$NN,DI$320,FALSE),LEN(VLOOKUP($A27,csapatok!$A:$NN,DI$320,FALSE))-6),'csapat-ranglista'!$A:$FP,DI$321,FALSE)/8,VLOOKUP(VLOOKUP($A27,csapatok!$A:$NN,DI$320,FALSE),'csapat-ranglista'!$A:$FP,DI$321,FALSE)/4),0)</f>
        <v>0</v>
      </c>
      <c r="DJ27" s="223">
        <f>IFERROR(IF(RIGHT(VLOOKUP($A27,csapatok!$A:$NN,DJ$320,FALSE),5)="Csere",VLOOKUP(LEFT(VLOOKUP($A27,csapatok!$A:$NN,DJ$320,FALSE),LEN(VLOOKUP($A27,csapatok!$A:$NN,DJ$320,FALSE))-6),'csapat-ranglista'!$A:$FP,DJ$321,FALSE)/8,VLOOKUP(VLOOKUP($A27,csapatok!$A:$NN,DJ$320,FALSE),'csapat-ranglista'!$A:$FP,DJ$321,FALSE)/4),0)</f>
        <v>4.9768803919487095</v>
      </c>
      <c r="DK27" s="223">
        <f>IFERROR(IF(RIGHT(VLOOKUP($A27,csapatok!$A:$NN,DK$320,FALSE),5)="Csere",VLOOKUP(LEFT(VLOOKUP($A27,csapatok!$A:$NN,DK$320,FALSE),LEN(VLOOKUP($A27,csapatok!$A:$NN,DK$320,FALSE))-6),'csapat-ranglista'!$A:$FP,DK$321,FALSE)/8,VLOOKUP(VLOOKUP($A27,csapatok!$A:$NN,DK$320,FALSE),'csapat-ranglista'!$A:$FP,DK$321,FALSE)/4),0)</f>
        <v>0</v>
      </c>
      <c r="DL27" s="223">
        <f>IFERROR(IF(RIGHT(VLOOKUP($A27,csapatok!$A:$NN,DL$320,FALSE),5)="Csere",VLOOKUP(LEFT(VLOOKUP($A27,csapatok!$A:$NN,DL$320,FALSE),LEN(VLOOKUP($A27,csapatok!$A:$NN,DL$320,FALSE))-6),'csapat-ranglista'!$A:$FP,DL$321,FALSE)/8,VLOOKUP(VLOOKUP($A27,csapatok!$A:$NN,DL$320,FALSE),'csapat-ranglista'!$A:$FP,DL$321,FALSE)/4),0)</f>
        <v>0</v>
      </c>
      <c r="DM27" s="223">
        <f>IFERROR(IF(RIGHT(VLOOKUP($A27,csapatok!$A:$NN,DM$320,FALSE),5)="Csere",VLOOKUP(LEFT(VLOOKUP($A27,csapatok!$A:$NN,DM$320,FALSE),LEN(VLOOKUP($A27,csapatok!$A:$NN,DM$320,FALSE))-6),'csapat-ranglista'!$A:$FP,DM$321,FALSE)/8,VLOOKUP(VLOOKUP($A27,csapatok!$A:$NN,DM$320,FALSE),'csapat-ranglista'!$A:$FP,DM$321,FALSE)/4),0)</f>
        <v>0</v>
      </c>
      <c r="DN27" s="223">
        <f>IFERROR(IF(RIGHT(VLOOKUP($A27,csapatok!$A:$NN,DN$320,FALSE),5)="Csere",VLOOKUP(LEFT(VLOOKUP($A27,csapatok!$A:$NN,DN$320,FALSE),LEN(VLOOKUP($A27,csapatok!$A:$NN,DN$320,FALSE))-6),'csapat-ranglista'!$A:$FP,DN$321,FALSE)/8,VLOOKUP(VLOOKUP($A27,csapatok!$A:$NN,DN$320,FALSE),'csapat-ranglista'!$A:$FP,DN$321,FALSE)/4),0)</f>
        <v>0.55385681902255157</v>
      </c>
      <c r="DO27" s="224">
        <f>versenyek!$MF$11*IFERROR(VLOOKUP(VLOOKUP($A27,versenyek!ME:MG,3,FALSE),szabalyok!$A$16:$B$23,2,FALSE)/4,0)</f>
        <v>0</v>
      </c>
      <c r="DP27" s="224">
        <f>versenyek!$MI$11*IFERROR(VLOOKUP(VLOOKUP($A27,versenyek!MH:MJ,3,FALSE),szabalyok!$A$16:$B$23,2,FALSE)/4,0)</f>
        <v>0</v>
      </c>
      <c r="DQ27" s="223">
        <f>IFERROR(IF(RIGHT(VLOOKUP($A27,csapatok!$A:$NN,DQ$320,FALSE),5)="Csere",VLOOKUP(LEFT(VLOOKUP($A27,csapatok!$A:$NN,DQ$320,FALSE),LEN(VLOOKUP($A27,csapatok!$A:$NN,DQ$320,FALSE))-6),'csapat-ranglista'!$A:$FP,DQ$321,FALSE)/8,VLOOKUP(VLOOKUP($A27,csapatok!$A:$NN,DQ$320,FALSE),'csapat-ranglista'!$A:$FP,DQ$321,FALSE)/4),0)</f>
        <v>0</v>
      </c>
      <c r="DR27" s="223">
        <f>IFERROR(IF(RIGHT(VLOOKUP($A27,csapatok!$A:$NN,DR$320,FALSE),5)="Csere",VLOOKUP(LEFT(VLOOKUP($A27,csapatok!$A:$NN,DR$320,FALSE),LEN(VLOOKUP($A27,csapatok!$A:$NN,DR$320,FALSE))-6),'csapat-ranglista'!$A:$FP,DR$321,FALSE)/8,VLOOKUP(VLOOKUP($A27,csapatok!$A:$NN,DR$320,FALSE),'csapat-ranglista'!$A:$FP,DR$321,FALSE)/4),0)</f>
        <v>0</v>
      </c>
      <c r="DS27" s="223">
        <f>IFERROR(IF(RIGHT(VLOOKUP($A27,csapatok!$A:$NN,DS$320,FALSE),5)="Csere",VLOOKUP(LEFT(VLOOKUP($A27,csapatok!$A:$NN,DS$320,FALSE),LEN(VLOOKUP($A27,csapatok!$A:$NN,DS$320,FALSE))-6),'csapat-ranglista'!$A:$FP,DS$321,FALSE)/8,VLOOKUP(VLOOKUP($A27,csapatok!$A:$NN,DS$320,FALSE),'csapat-ranglista'!$A:$FP,DS$321,FALSE)/4),0)</f>
        <v>1.155253604763425</v>
      </c>
      <c r="DT27" s="223">
        <f>IFERROR(IF(RIGHT(VLOOKUP($A27,csapatok!$A:$NN,DT$320,FALSE),5)="Csere",VLOOKUP(LEFT(VLOOKUP($A27,csapatok!$A:$NN,DT$320,FALSE),LEN(VLOOKUP($A27,csapatok!$A:$NN,DT$320,FALSE))-6),'csapat-ranglista'!$A:$FP,DT$321,FALSE)/8,VLOOKUP(VLOOKUP($A27,csapatok!$A:$NN,DT$320,FALSE),'csapat-ranglista'!$A:$FP,DT$321,FALSE)/4),0)</f>
        <v>0</v>
      </c>
      <c r="DU27" s="223">
        <f>IFERROR(IF(RIGHT(VLOOKUP($A27,csapatok!$A:$NN,DU$320,FALSE),5)="Csere",VLOOKUP(LEFT(VLOOKUP($A27,csapatok!$A:$NN,DU$320,FALSE),LEN(VLOOKUP($A27,csapatok!$A:$NN,DU$320,FALSE))-6),'csapat-ranglista'!$A:$FP,DU$321,FALSE)/8,VLOOKUP(VLOOKUP($A27,csapatok!$A:$NN,DU$320,FALSE),'csapat-ranglista'!$A:$FP,DU$321,FALSE)/4),0)</f>
        <v>0</v>
      </c>
      <c r="DV27" s="223">
        <f>IFERROR(IF(RIGHT(VLOOKUP($A27,csapatok!$A:$NN,DV$320,FALSE),5)="Csere",VLOOKUP(LEFT(VLOOKUP($A27,csapatok!$A:$NN,DV$320,FALSE),LEN(VLOOKUP($A27,csapatok!$A:$NN,DV$320,FALSE))-6),'csapat-ranglista'!$A:$FP,DV$321,FALSE)/8,VLOOKUP(VLOOKUP($A27,csapatok!$A:$NN,DV$320,FALSE),'csapat-ranglista'!$A:$FP,DV$321,FALSE)/4),0)</f>
        <v>0</v>
      </c>
      <c r="DW27" s="223">
        <f>IFERROR(IF(RIGHT(VLOOKUP($A27,csapatok!$A:$NN,DW$320,FALSE),5)="Csere",VLOOKUP(LEFT(VLOOKUP($A27,csapatok!$A:$NN,DW$320,FALSE),LEN(VLOOKUP($A27,csapatok!$A:$NN,DW$320,FALSE))-6),'csapat-ranglista'!$A:$FP,DW$321,FALSE)/8,VLOOKUP(VLOOKUP($A27,csapatok!$A:$NN,DW$320,FALSE),'csapat-ranglista'!$A:$FP,DW$321,FALSE)/4),0)</f>
        <v>0</v>
      </c>
      <c r="DX27" s="223">
        <f>IFERROR(IF(RIGHT(VLOOKUP($A27,csapatok!$A:$NN,DX$320,FALSE),5)="Csere",VLOOKUP(LEFT(VLOOKUP($A27,csapatok!$A:$NN,DX$320,FALSE),LEN(VLOOKUP($A27,csapatok!$A:$NN,DX$320,FALSE))-6),'csapat-ranglista'!$A:$FP,DX$321,FALSE)/8,VLOOKUP(VLOOKUP($A27,csapatok!$A:$NN,DX$320,FALSE),'csapat-ranglista'!$A:$FP,DX$321,FALSE)/4),0)</f>
        <v>0</v>
      </c>
      <c r="DY27" s="223">
        <f>IFERROR(IF(RIGHT(VLOOKUP($A27,csapatok!$A:$NN,DY$320,FALSE),5)="Csere",VLOOKUP(LEFT(VLOOKUP($A27,csapatok!$A:$NN,DY$320,FALSE),LEN(VLOOKUP($A27,csapatok!$A:$NN,DY$320,FALSE))-6),'csapat-ranglista'!$A:$FP,DY$321,FALSE)/8,VLOOKUP(VLOOKUP($A27,csapatok!$A:$NN,DY$320,FALSE),'csapat-ranglista'!$A:$FP,DY$321,FALSE)/4),0)</f>
        <v>0</v>
      </c>
      <c r="DZ27" s="223">
        <f>IFERROR(IF(RIGHT(VLOOKUP($A27,csapatok!$A:$NN,DZ$320,FALSE),5)="Csere",VLOOKUP(LEFT(VLOOKUP($A27,csapatok!$A:$NN,DZ$320,FALSE),LEN(VLOOKUP($A27,csapatok!$A:$NN,DZ$320,FALSE))-6),'csapat-ranglista'!$A:$FP,DZ$321,FALSE)/8,VLOOKUP(VLOOKUP($A27,csapatok!$A:$NN,DZ$320,FALSE),'csapat-ranglista'!$A:$FP,DZ$321,FALSE)/4),0)</f>
        <v>0</v>
      </c>
      <c r="EA27" s="223">
        <f>IFERROR(IF(RIGHT(VLOOKUP($A27,csapatok!$A:$NN,EA$320,FALSE),5)="Csere",VLOOKUP(LEFT(VLOOKUP($A27,csapatok!$A:$NN,EA$320,FALSE),LEN(VLOOKUP($A27,csapatok!$A:$NN,EA$320,FALSE))-6),'csapat-ranglista'!$A:$FP,EA$321,FALSE)/8,VLOOKUP(VLOOKUP($A27,csapatok!$A:$NN,EA$320,FALSE),'csapat-ranglista'!$A:$FP,EA$321,FALSE)/4),0)</f>
        <v>0</v>
      </c>
      <c r="EB27" s="223">
        <f>IFERROR(IF(RIGHT(VLOOKUP($A27,csapatok!$A:$NN,EB$320,FALSE),5)="Csere",VLOOKUP(LEFT(VLOOKUP($A27,csapatok!$A:$NN,EB$320,FALSE),LEN(VLOOKUP($A27,csapatok!$A:$NN,EB$320,FALSE))-6),'csapat-ranglista'!$A:$FP,EB$321,FALSE)/8,VLOOKUP(VLOOKUP($A27,csapatok!$A:$NN,EB$320,FALSE),'csapat-ranglista'!$A:$FP,EB$321,FALSE)/4),0)</f>
        <v>0</v>
      </c>
      <c r="EC27" s="223">
        <f>IFERROR(IF(RIGHT(VLOOKUP($A27,csapatok!$A:$NN,EC$320,FALSE),5)="Csere",VLOOKUP(LEFT(VLOOKUP($A27,csapatok!$A:$NN,EC$320,FALSE),LEN(VLOOKUP($A27,csapatok!$A:$NN,EC$320,FALSE))-6),'csapat-ranglista'!$A:$FP,EC$321,FALSE)/8,VLOOKUP(VLOOKUP($A27,csapatok!$A:$NN,EC$320,FALSE),'csapat-ranglista'!$A:$FP,EC$321,FALSE)/4),0)</f>
        <v>0</v>
      </c>
      <c r="ED27" s="223">
        <f>IFERROR(IF(RIGHT(VLOOKUP($A27,csapatok!$A:$NN,ED$320,FALSE),5)="Csere",VLOOKUP(LEFT(VLOOKUP($A27,csapatok!$A:$NN,ED$320,FALSE),LEN(VLOOKUP($A27,csapatok!$A:$NN,ED$320,FALSE))-6),'csapat-ranglista'!$A:$FP,ED$321,FALSE)/8,VLOOKUP(VLOOKUP($A27,csapatok!$A:$NN,ED$320,FALSE),'csapat-ranglista'!$A:$FP,ED$321,FALSE)/4),0)</f>
        <v>0</v>
      </c>
      <c r="EE27" s="223">
        <f>IFERROR(IF(RIGHT(VLOOKUP($A27,csapatok!$A:$NN,EE$320,FALSE),5)="Csere",VLOOKUP(LEFT(VLOOKUP($A27,csapatok!$A:$NN,EE$320,FALSE),LEN(VLOOKUP($A27,csapatok!$A:$NN,EE$320,FALSE))-6),'csapat-ranglista'!$A:$FP,EE$321,FALSE)/8,VLOOKUP(VLOOKUP($A27,csapatok!$A:$NN,EE$320,FALSE),'csapat-ranglista'!$A:$FP,EE$321,FALSE)/4),0)</f>
        <v>0</v>
      </c>
      <c r="EF27" s="223">
        <f>IFERROR(IF(RIGHT(VLOOKUP($A27,csapatok!$A:$NN,EF$320,FALSE),5)="Csere",VLOOKUP(LEFT(VLOOKUP($A27,csapatok!$A:$NN,EF$320,FALSE),LEN(VLOOKUP($A27,csapatok!$A:$NN,EF$320,FALSE))-6),'csapat-ranglista'!$A:$FP,EF$321,FALSE)/8,VLOOKUP(VLOOKUP($A27,csapatok!$A:$NN,EF$320,FALSE),'csapat-ranglista'!$A:$FP,EF$321,FALSE)/4),0)</f>
        <v>12.517447150026463</v>
      </c>
      <c r="EG27" s="223">
        <f>IFERROR(IF(RIGHT(VLOOKUP($A27,csapatok!$A:$NN,EG$320,FALSE),5)="Csere",VLOOKUP(LEFT(VLOOKUP($A27,csapatok!$A:$NN,EG$320,FALSE),LEN(VLOOKUP($A27,csapatok!$A:$NN,EG$320,FALSE))-6),'csapat-ranglista'!$A:$FP,EG$321,FALSE)/8,VLOOKUP(VLOOKUP($A27,csapatok!$A:$NN,EG$320,FALSE),'csapat-ranglista'!$A:$FP,EG$321,FALSE)/4),0)</f>
        <v>0</v>
      </c>
      <c r="EH27" s="223">
        <f>IFERROR(IF(RIGHT(VLOOKUP($A27,csapatok!$A:$NN,EH$320,FALSE),5)="Csere",VLOOKUP(LEFT(VLOOKUP($A27,csapatok!$A:$NN,EH$320,FALSE),LEN(VLOOKUP($A27,csapatok!$A:$NN,EH$320,FALSE))-6),'csapat-ranglista'!$A:$FP,EH$321,FALSE)/8,VLOOKUP(VLOOKUP($A27,csapatok!$A:$NN,EH$320,FALSE),'csapat-ranglista'!$A:$FP,EH$321,FALSE)/4),0)</f>
        <v>0</v>
      </c>
      <c r="EI27" s="223">
        <f>IFERROR(IF(RIGHT(VLOOKUP($A27,csapatok!$A:$NN,EI$320,FALSE),5)="Csere",VLOOKUP(LEFT(VLOOKUP($A27,csapatok!$A:$NN,EI$320,FALSE),LEN(VLOOKUP($A27,csapatok!$A:$NN,EI$320,FALSE))-6),'csapat-ranglista'!$A:$FP,EI$321,FALSE)/8,VLOOKUP(VLOOKUP($A27,csapatok!$A:$NN,EI$320,FALSE),'csapat-ranglista'!$A:$FP,EI$321,FALSE)/4),0)</f>
        <v>0</v>
      </c>
      <c r="EJ27" s="223">
        <f>IFERROR(IF(RIGHT(VLOOKUP($A27,csapatok!$A:$NN,EJ$320,FALSE),5)="Csere",VLOOKUP(LEFT(VLOOKUP($A27,csapatok!$A:$NN,EJ$320,FALSE),LEN(VLOOKUP($A27,csapatok!$A:$NN,EJ$320,FALSE))-6),'csapat-ranglista'!$A:$FP,EJ$321,FALSE)/8,VLOOKUP(VLOOKUP($A27,csapatok!$A:$NN,EJ$320,FALSE),'csapat-ranglista'!$A:$FP,EJ$321,FALSE)/4),0)</f>
        <v>0</v>
      </c>
      <c r="EK27" s="223">
        <f>IFERROR(IF(RIGHT(VLOOKUP($A27,csapatok!$A:$NN,EK$320,FALSE),5)="Csere",VLOOKUP(LEFT(VLOOKUP($A27,csapatok!$A:$NN,EK$320,FALSE),LEN(VLOOKUP($A27,csapatok!$A:$NN,EK$320,FALSE))-6),'csapat-ranglista'!$A:$FP,EK$321,FALSE)/8,VLOOKUP(VLOOKUP($A27,csapatok!$A:$NN,EK$320,FALSE),'csapat-ranglista'!$A:$FP,EK$321,FALSE)/4),0)</f>
        <v>0</v>
      </c>
      <c r="EL27" s="223">
        <f>IFERROR(IF(RIGHT(VLOOKUP($A27,csapatok!$A:$NN,EL$320,FALSE),5)="Csere",VLOOKUP(LEFT(VLOOKUP($A27,csapatok!$A:$NN,EL$320,FALSE),LEN(VLOOKUP($A27,csapatok!$A:$NN,EL$320,FALSE))-6),'csapat-ranglista'!$A:$FP,EL$321,FALSE)/8,VLOOKUP(VLOOKUP($A27,csapatok!$A:$NN,EL$320,FALSE),'csapat-ranglista'!$A:$FP,EL$321,FALSE)/4),0)</f>
        <v>0</v>
      </c>
      <c r="EM27" s="223">
        <f>IFERROR(IF(RIGHT(VLOOKUP($A27,csapatok!$A:$NN,EM$320,FALSE),5)="Csere",VLOOKUP(LEFT(VLOOKUP($A27,csapatok!$A:$NN,EM$320,FALSE),LEN(VLOOKUP($A27,csapatok!$A:$NN,EM$320,FALSE))-6),'csapat-ranglista'!$A:$FP,EM$321,FALSE)/8,VLOOKUP(VLOOKUP($A27,csapatok!$A:$NN,EM$320,FALSE),'csapat-ranglista'!$A:$FP,EM$321,FALSE)/4),0)</f>
        <v>0</v>
      </c>
      <c r="EN27" s="223">
        <f>IFERROR(IF(RIGHT(VLOOKUP($A27,csapatok!$A:$NN,EN$320,FALSE),5)="Csere",VLOOKUP(LEFT(VLOOKUP($A27,csapatok!$A:$NN,EN$320,FALSE),LEN(VLOOKUP($A27,csapatok!$A:$NN,EN$320,FALSE))-6),'csapat-ranglista'!$A:$FP,EN$321,FALSE)/8,VLOOKUP(VLOOKUP($A27,csapatok!$A:$NN,EN$320,FALSE),'csapat-ranglista'!$A:$FP,EN$321,FALSE)/4),0)</f>
        <v>0</v>
      </c>
      <c r="EO27" s="223">
        <f>IFERROR(IF(RIGHT(VLOOKUP($A27,csapatok!$A:$NN,EO$320,FALSE),5)="Csere",VLOOKUP(LEFT(VLOOKUP($A27,csapatok!$A:$NN,EO$320,FALSE),LEN(VLOOKUP($A27,csapatok!$A:$NN,EO$320,FALSE))-6),'csapat-ranglista'!$A:$FP,EO$321,FALSE)/8,VLOOKUP(VLOOKUP($A27,csapatok!$A:$NN,EO$320,FALSE),'csapat-ranglista'!$A:$FP,EO$321,FALSE)/4),0)</f>
        <v>0</v>
      </c>
      <c r="EP27" s="223">
        <f>IFERROR(IF(RIGHT(VLOOKUP($A27,csapatok!$A:$NN,EP$320,FALSE),5)="Csere",VLOOKUP(LEFT(VLOOKUP($A27,csapatok!$A:$NN,EP$320,FALSE),LEN(VLOOKUP($A27,csapatok!$A:$NN,EP$320,FALSE))-6),'csapat-ranglista'!$A:$FP,EP$321,FALSE)/8,VLOOKUP(VLOOKUP($A27,csapatok!$A:$NN,EP$320,FALSE),'csapat-ranglista'!$A:$FP,EP$321,FALSE)/4),0)</f>
        <v>0</v>
      </c>
      <c r="EQ27" s="223">
        <f>IFERROR(IF(RIGHT(VLOOKUP($A27,csapatok!$A:$NN,EQ$320,FALSE),5)="Csere",VLOOKUP(LEFT(VLOOKUP($A27,csapatok!$A:$NN,EQ$320,FALSE),LEN(VLOOKUP($A27,csapatok!$A:$NN,EQ$320,FALSE))-6),'csapat-ranglista'!$A:$FP,EQ$321,FALSE)/8,VLOOKUP(VLOOKUP($A27,csapatok!$A:$NN,EQ$320,FALSE),'csapat-ranglista'!$A:$FP,EQ$321,FALSE)/4),0)</f>
        <v>0</v>
      </c>
      <c r="ER27" s="223">
        <f>IFERROR(IF(RIGHT(VLOOKUP($A27,csapatok!$A:$NN,ER$320,FALSE),5)="Csere",VLOOKUP(LEFT(VLOOKUP($A27,csapatok!$A:$NN,ER$320,FALSE),LEN(VLOOKUP($A27,csapatok!$A:$NN,ER$320,FALSE))-6),'csapat-ranglista'!$A:$FP,ER$321,FALSE)/8,VLOOKUP(VLOOKUP($A27,csapatok!$A:$NN,ER$320,FALSE),'csapat-ranglista'!$A:$FP,ER$321,FALSE)/4),0)</f>
        <v>0</v>
      </c>
      <c r="ES27" s="223">
        <f>IFERROR(IF(RIGHT(VLOOKUP($A27,csapatok!$A:$NN,ES$320,FALSE),5)="Csere",VLOOKUP(LEFT(VLOOKUP($A27,csapatok!$A:$NN,ES$320,FALSE),LEN(VLOOKUP($A27,csapatok!$A:$NN,ES$320,FALSE))-6),'csapat-ranglista'!$A:$FP,ES$321,FALSE)/8,VLOOKUP(VLOOKUP($A27,csapatok!$A:$NN,ES$320,FALSE),'csapat-ranglista'!$A:$FP,ES$321,FALSE)/4),0)</f>
        <v>0</v>
      </c>
      <c r="ET27" s="223">
        <f>IFERROR(IF(RIGHT(VLOOKUP($A27,csapatok!$A:$NN,ET$320,FALSE),5)="Csere",VLOOKUP(LEFT(VLOOKUP($A27,csapatok!$A:$NN,ET$320,FALSE),LEN(VLOOKUP($A27,csapatok!$A:$NN,ET$320,FALSE))-6),'csapat-ranglista'!$A:$FP,ET$321,FALSE)/8,VLOOKUP(VLOOKUP($A27,csapatok!$A:$NN,ET$320,FALSE),'csapat-ranglista'!$A:$FP,ET$321,FALSE)/4),0)</f>
        <v>0</v>
      </c>
      <c r="EU27" s="223">
        <f>IFERROR(IF(RIGHT(VLOOKUP($A27,csapatok!$A:$NN,EU$320,FALSE),5)="Csere",VLOOKUP(LEFT(VLOOKUP($A27,csapatok!$A:$NN,EU$320,FALSE),LEN(VLOOKUP($A27,csapatok!$A:$NN,EU$320,FALSE))-6),'csapat-ranglista'!$A:$FP,EU$321,FALSE)/8,VLOOKUP(VLOOKUP($A27,csapatok!$A:$NN,EU$320,FALSE),'csapat-ranglista'!$A:$FP,EU$321,FALSE)/4),0)</f>
        <v>0</v>
      </c>
      <c r="EV27" s="223">
        <f>IFERROR(IF(RIGHT(VLOOKUP($A27,csapatok!$A:$NN,EV$320,FALSE),5)="Csere",VLOOKUP(LEFT(VLOOKUP($A27,csapatok!$A:$NN,EV$320,FALSE),LEN(VLOOKUP($A27,csapatok!$A:$NN,EV$320,FALSE))-6),'csapat-ranglista'!$A:$FP,EV$321,FALSE)/8,VLOOKUP(VLOOKUP($A27,csapatok!$A:$NN,EV$320,FALSE),'csapat-ranglista'!$A:$FP,EV$321,FALSE)/4),0)</f>
        <v>0</v>
      </c>
      <c r="EW27" s="223">
        <f>IFERROR(IF(RIGHT(VLOOKUP($A27,csapatok!$A:$NN,EW$320,FALSE),5)="Csere",VLOOKUP(LEFT(VLOOKUP($A27,csapatok!$A:$NN,EW$320,FALSE),LEN(VLOOKUP($A27,csapatok!$A:$NN,EW$320,FALSE))-6),'csapat-ranglista'!$A:$FP,EW$321,FALSE)/8,VLOOKUP(VLOOKUP($A27,csapatok!$A:$NN,EW$320,FALSE),'csapat-ranglista'!$A:$FP,EW$321,FALSE)/4),0)</f>
        <v>0</v>
      </c>
      <c r="EX27" s="223">
        <f>IFERROR(IF(RIGHT(VLOOKUP($A27,csapatok!$A:$NN,EX$320,FALSE),5)="Csere",VLOOKUP(LEFT(VLOOKUP($A27,csapatok!$A:$NN,EX$320,FALSE),LEN(VLOOKUP($A27,csapatok!$A:$NN,EX$320,FALSE))-6),'csapat-ranglista'!$A:$FP,EX$321,FALSE)/8,VLOOKUP(VLOOKUP($A27,csapatok!$A:$NN,EX$320,FALSE),'csapat-ranglista'!$A:$FP,EX$321,FALSE)/4),0)</f>
        <v>1.8835075371402155</v>
      </c>
      <c r="EY27" s="223">
        <f>IFERROR(IF(RIGHT(VLOOKUP($A27,csapatok!$A:$NN,EY$320,FALSE),5)="Csere",VLOOKUP(LEFT(VLOOKUP($A27,csapatok!$A:$NN,EY$320,FALSE),LEN(VLOOKUP($A27,csapatok!$A:$NN,EY$320,FALSE))-6),'csapat-ranglista'!$A:$FP,EY$321,FALSE)/8,VLOOKUP(VLOOKUP($A27,csapatok!$A:$NN,EY$320,FALSE),'csapat-ranglista'!$A:$FP,EY$321,FALSE)/4),0)</f>
        <v>0</v>
      </c>
      <c r="EZ27" s="223">
        <f>IFERROR(IF(RIGHT(VLOOKUP($A27,csapatok!$A:$NN,EZ$320,FALSE),5)="Csere",VLOOKUP(LEFT(VLOOKUP($A27,csapatok!$A:$NN,EZ$320,FALSE),LEN(VLOOKUP($A27,csapatok!$A:$NN,EZ$320,FALSE))-6),'csapat-ranglista'!$A:$FP,EZ$321,FALSE)/8,VLOOKUP(VLOOKUP($A27,csapatok!$A:$NN,EZ$320,FALSE),'csapat-ranglista'!$A:$FP,EZ$321,FALSE)/4),0)</f>
        <v>28.767879616056575</v>
      </c>
      <c r="FA27" s="223">
        <f>IFERROR(IF(RIGHT(VLOOKUP($A27,csapatok!$A:$NN,FA$320,FALSE),5)="Csere",VLOOKUP(LEFT(VLOOKUP($A27,csapatok!$A:$NN,FA$320,FALSE),LEN(VLOOKUP($A27,csapatok!$A:$NN,FA$320,FALSE))-6),'csapat-ranglista'!$A:$FP,FA$321,FALSE)/8,VLOOKUP(VLOOKUP($A27,csapatok!$A:$NN,FA$320,FALSE),'csapat-ranglista'!$A:$FP,FA$321,FALSE)/4),0)</f>
        <v>0</v>
      </c>
      <c r="FB27" s="223">
        <f>IFERROR(IF(RIGHT(VLOOKUP($A27,csapatok!$A:$NN,FB$320,FALSE),5)="Csere",VLOOKUP(LEFT(VLOOKUP($A27,csapatok!$A:$NN,FB$320,FALSE),LEN(VLOOKUP($A27,csapatok!$A:$NN,FB$320,FALSE))-6),'csapat-ranglista'!$A:$FP,FB$321,FALSE)/8,VLOOKUP(VLOOKUP($A27,csapatok!$A:$NN,FB$320,FALSE),'csapat-ranglista'!$A:$FP,FB$321,FALSE)/4),0)</f>
        <v>0</v>
      </c>
      <c r="FC27" s="223">
        <f>IFERROR(IF(RIGHT(VLOOKUP($A27,csapatok!$A:$NN,FC$320,FALSE),5)="Csere",VLOOKUP(LEFT(VLOOKUP($A27,csapatok!$A:$NN,FC$320,FALSE),LEN(VLOOKUP($A27,csapatok!$A:$NN,FC$320,FALSE))-6),'csapat-ranglista'!$A:$FP,FC$321,FALSE)/8,VLOOKUP(VLOOKUP($A27,csapatok!$A:$NN,FC$320,FALSE),'csapat-ranglista'!$A:$FP,FC$321,FALSE)/4),0)</f>
        <v>0</v>
      </c>
      <c r="FD27" s="224">
        <f>versenyek!$QY$11*IFERROR(VLOOKUP(VLOOKUP($A27,versenyek!QX:QZ,3,FALSE),szabalyok!$A$16:$B$23,2,FALSE)/4,0)</f>
        <v>0</v>
      </c>
      <c r="FE27" s="224">
        <f>versenyek!$RB$11*IFERROR(VLOOKUP(VLOOKUP($A27,versenyek!RA:RC,3,FALSE),szabalyok!$A$16:$B$23,2,FALSE)/4,0)</f>
        <v>0.53764658964038703</v>
      </c>
      <c r="FF27" s="223">
        <f>IFERROR(IF(RIGHT(VLOOKUP($A27,csapatok!$A:$NN,FF$320,FALSE),5)="Csere",VLOOKUP(LEFT(VLOOKUP($A27,csapatok!$A:$NN,FF$320,FALSE),LEN(VLOOKUP($A27,csapatok!$A:$NN,FF$320,FALSE))-6),'csapat-ranglista'!$A:$FP,FF$321,FALSE)/8,VLOOKUP(VLOOKUP($A27,csapatok!$A:$NN,FF$320,FALSE),'csapat-ranglista'!$A:$FP,FF$321,FALSE)/4),0)</f>
        <v>3.3040243719460309</v>
      </c>
      <c r="FG27" s="223">
        <f>IFERROR(IF(RIGHT(VLOOKUP($A27,csapatok!$A:$NN,FG$320,FALSE),5)="Csere",VLOOKUP(LEFT(VLOOKUP($A27,csapatok!$A:$NN,FG$320,FALSE),LEN(VLOOKUP($A27,csapatok!$A:$NN,FG$320,FALSE))-6),'csapat-ranglista'!$A:$FP,FG$321,FALSE)/8,VLOOKUP(VLOOKUP($A27,csapatok!$A:$NN,FG$320,FALSE),'csapat-ranglista'!$A:$FP,FG$321,FALSE)/4),0)</f>
        <v>0</v>
      </c>
      <c r="FH27" s="223">
        <f>IFERROR(IF(RIGHT(VLOOKUP($A27,csapatok!$A:$NN,FH$320,FALSE),5)="Csere",VLOOKUP(LEFT(VLOOKUP($A27,csapatok!$A:$NN,FH$320,FALSE),LEN(VLOOKUP($A27,csapatok!$A:$NN,FH$320,FALSE))-6),'csapat-ranglista'!$A:$FP,FH$321,FALSE)/8,VLOOKUP(VLOOKUP($A27,csapatok!$A:$NN,FH$320,FALSE),'csapat-ranglista'!$A:$FP,FH$321,FALSE)/4),0)</f>
        <v>0</v>
      </c>
      <c r="FI27" s="223">
        <f>IFERROR(IF(RIGHT(VLOOKUP($A27,csapatok!$A:$NN,FI$320,FALSE),5)="Csere",VLOOKUP(LEFT(VLOOKUP($A27,csapatok!$A:$NN,FI$320,FALSE),LEN(VLOOKUP($A27,csapatok!$A:$NN,FI$320,FALSE))-6),'csapat-ranglista'!$A:$FP,FI$321,FALSE)/8,VLOOKUP(VLOOKUP($A27,csapatok!$A:$NN,FI$320,FALSE),'csapat-ranglista'!$A:$FP,FI$321,FALSE)/4),0)</f>
        <v>0</v>
      </c>
      <c r="FJ27" s="223">
        <f>IFERROR(IF(RIGHT(VLOOKUP($A27,csapatok!$A:$NN,FJ$320,FALSE),5)="Csere",VLOOKUP(LEFT(VLOOKUP($A27,csapatok!$A:$NN,FJ$320,FALSE),LEN(VLOOKUP($A27,csapatok!$A:$NN,FJ$320,FALSE))-6),'csapat-ranglista'!$A:$FP,FJ$321,FALSE)/8,VLOOKUP(VLOOKUP($A27,csapatok!$A:$NN,FJ$320,FALSE),'csapat-ranglista'!$A:$FP,FJ$321,FALSE)/4),0)</f>
        <v>0</v>
      </c>
      <c r="FK27" s="223">
        <f>IFERROR(IF(RIGHT(VLOOKUP($A27,csapatok!$A:$NN,FK$320,FALSE),5)="Csere",VLOOKUP(LEFT(VLOOKUP($A27,csapatok!$A:$NN,FK$320,FALSE),LEN(VLOOKUP($A27,csapatok!$A:$NN,FK$320,FALSE))-6),'csapat-ranglista'!$A:$FP,FK$321,FALSE)/8,VLOOKUP(VLOOKUP($A27,csapatok!$A:$NN,FK$320,FALSE),'csapat-ranglista'!$A:$FP,FK$321,FALSE)/4),0)</f>
        <v>10.50695615202943</v>
      </c>
      <c r="FL27" s="223">
        <f>IFERROR(IF(RIGHT(VLOOKUP($A27,csapatok!$A:$NN,FL$320,FALSE),5)="Csere",VLOOKUP(LEFT(VLOOKUP($A27,csapatok!$A:$NN,FL$320,FALSE),LEN(VLOOKUP($A27,csapatok!$A:$NN,FL$320,FALSE))-6),'csapat-ranglista'!$A:$FP,FL$321,FALSE)/8,VLOOKUP(VLOOKUP($A27,csapatok!$A:$NN,FL$320,FALSE),'csapat-ranglista'!$A:$FP,FL$321,FALSE)/4),0)</f>
        <v>3.0515956660010359</v>
      </c>
      <c r="FM27" s="223">
        <f>IFERROR(IF(RIGHT(VLOOKUP($A27,csapatok!$A:$NN,FM$320,FALSE),5)="Csere",VLOOKUP(LEFT(VLOOKUP($A27,csapatok!$A:$NN,FM$320,FALSE),LEN(VLOOKUP($A27,csapatok!$A:$NN,FM$320,FALSE))-6),'csapat-ranglista'!$A:$FP,FM$321,FALSE)/8,VLOOKUP(VLOOKUP($A27,csapatok!$A:$NN,FM$320,FALSE),'csapat-ranglista'!$A:$FP,FM$321,FALSE)/4),0)</f>
        <v>0</v>
      </c>
      <c r="FN27" s="223">
        <f>IFERROR(IF(RIGHT(VLOOKUP($A27,csapatok!$A:$NN,FN$320,FALSE),5)="Csere",VLOOKUP(LEFT(VLOOKUP($A27,csapatok!$A:$NN,FN$320,FALSE),LEN(VLOOKUP($A27,csapatok!$A:$NN,FN$320,FALSE))-6),'csapat-ranglista'!$A:$FP,FN$321,FALSE)/8,VLOOKUP(VLOOKUP($A27,csapatok!$A:$NN,FN$320,FALSE),'csapat-ranglista'!$A:$FP,FN$321,FALSE)/4),0)</f>
        <v>6.93310033166137</v>
      </c>
      <c r="FO27" s="223">
        <f>IFERROR(IF(RIGHT(VLOOKUP($A27,csapatok!$A:$NN,FO$320,FALSE),5)="Csere",VLOOKUP(LEFT(VLOOKUP($A27,csapatok!$A:$NN,FO$320,FALSE),LEN(VLOOKUP($A27,csapatok!$A:$NN,FO$320,FALSE))-6),'csapat-ranglista'!$A:$FP,FO$321,FALSE)/8,VLOOKUP(VLOOKUP($A27,csapatok!$A:$NN,FO$320,FALSE),'csapat-ranglista'!$A:$FP,FO$321,FALSE)/4),0)</f>
        <v>0</v>
      </c>
      <c r="FP27" s="223">
        <f>IFERROR(IF(RIGHT(VLOOKUP($A27,csapatok!$A:$NN,FP$320,FALSE),5)="Csere",VLOOKUP(LEFT(VLOOKUP($A27,csapatok!$A:$NN,FP$320,FALSE),LEN(VLOOKUP($A27,csapatok!$A:$NN,FP$320,FALSE))-6),'csapat-ranglista'!$A:$FP,FP$321,FALSE)/8,VLOOKUP(VLOOKUP($A27,csapatok!$A:$NN,FP$320,FALSE),'csapat-ranglista'!$A:$FP,FP$321,FALSE)/4),0)</f>
        <v>0</v>
      </c>
      <c r="FQ27" s="223">
        <f>IFERROR(IF(RIGHT(VLOOKUP($A27,csapatok!$A:$NN,FQ$320,FALSE),5)="Csere",VLOOKUP(LEFT(VLOOKUP($A27,csapatok!$A:$NN,FQ$320,FALSE),LEN(VLOOKUP($A27,csapatok!$A:$NN,FQ$320,FALSE))-6),'csapat-ranglista'!$A:$FP,FQ$321,FALSE)/8,VLOOKUP(VLOOKUP($A27,csapatok!$A:$NN,FQ$320,FALSE),'csapat-ranglista'!$A:$FP,FQ$321,FALSE)/4),0)</f>
        <v>0</v>
      </c>
      <c r="FR27" s="223">
        <f>IFERROR(IF(RIGHT(VLOOKUP($A27,csapatok!$A:$NN,FR$320,FALSE),5)="Csere",VLOOKUP(LEFT(VLOOKUP($A27,csapatok!$A:$NN,FR$320,FALSE),LEN(VLOOKUP($A27,csapatok!$A:$NN,FR$320,FALSE))-6),'csapat-ranglista'!$A:$FP,FR$321,FALSE)/8,VLOOKUP(VLOOKUP($A27,csapatok!$A:$NN,FR$320,FALSE),'csapat-ranglista'!$A:$FP,FR$321,FALSE)/4),0)</f>
        <v>0</v>
      </c>
      <c r="FS27" s="223">
        <f>IFERROR(IF(RIGHT(VLOOKUP($A27,csapatok!$A:$NN,FS$320,FALSE),5)="Csere",VLOOKUP(LEFT(VLOOKUP($A27,csapatok!$A:$NN,FS$320,FALSE),LEN(VLOOKUP($A27,csapatok!$A:$NN,FS$320,FALSE))-6),'csapat-ranglista'!$A:$FP,FS$321,FALSE)/8,VLOOKUP(VLOOKUP($A27,csapatok!$A:$NN,FS$320,FALSE),'csapat-ranglista'!$A:$FP,FS$321,FALSE)/4),0)</f>
        <v>18.755341467997038</v>
      </c>
      <c r="FT27" s="223">
        <f>IFERROR(IF(RIGHT(VLOOKUP($A27,csapatok!$A:$NN,FT$320,FALSE),5)="Csere",VLOOKUP(LEFT(VLOOKUP($A27,csapatok!$A:$NN,FT$320,FALSE),LEN(VLOOKUP($A27,csapatok!$A:$NN,FT$320,FALSE))-6),'csapat-ranglista'!$A:$FP,FT$321,FALSE)/8,VLOOKUP(VLOOKUP($A27,csapatok!$A:$NN,FT$320,FALSE),'csapat-ranglista'!$A:$FP,FT$321,FALSE)/4),0)</f>
        <v>0</v>
      </c>
      <c r="FU27" s="223">
        <f>IFERROR(IF(RIGHT(VLOOKUP($A27,csapatok!$A:$NN,FU$320,FALSE),5)="Csere",VLOOKUP(LEFT(VLOOKUP($A27,csapatok!$A:$NN,FU$320,FALSE),LEN(VLOOKUP($A27,csapatok!$A:$NN,FU$320,FALSE))-6),'csapat-ranglista'!$A:$FP,FU$321,FALSE)/8,VLOOKUP(VLOOKUP($A27,csapatok!$A:$NN,FU$320,FALSE),'csapat-ranglista'!$A:$FP,FU$321,FALSE)/4),0)</f>
        <v>0</v>
      </c>
      <c r="FV27" s="223">
        <f>IFERROR(IF(RIGHT(VLOOKUP($A27,csapatok!$A:$NN,FV$320,FALSE),5)="Csere",VLOOKUP(LEFT(VLOOKUP($A27,csapatok!$A:$NN,FV$320,FALSE),LEN(VLOOKUP($A27,csapatok!$A:$NN,FV$320,FALSE))-6),'csapat-ranglista'!$A:$FP,FV$321,FALSE)/8,VLOOKUP(VLOOKUP($A27,csapatok!$A:$NN,FV$320,FALSE),'csapat-ranglista'!$A:$FP,FV$321,FALSE)/4),0)</f>
        <v>0</v>
      </c>
      <c r="FW27" s="223">
        <f>IFERROR(IF(RIGHT(VLOOKUP($A27,csapatok!$A:$NN,FW$320,FALSE),5)="Csere",VLOOKUP(LEFT(VLOOKUP($A27,csapatok!$A:$NN,FW$320,FALSE),LEN(VLOOKUP($A27,csapatok!$A:$NN,FW$320,FALSE))-6),'csapat-ranglista'!$A:$FP,FW$321,FALSE)/8,VLOOKUP(VLOOKUP($A27,csapatok!$A:$NN,FW$320,FALSE),'csapat-ranglista'!$A:$FP,FW$321,FALSE)/4),0)</f>
        <v>0</v>
      </c>
      <c r="FX27" s="223">
        <f>IFERROR(IF(RIGHT(VLOOKUP($A27,csapatok!$A:$NN,FX$320,FALSE),5)="Csere",VLOOKUP(LEFT(VLOOKUP($A27,csapatok!$A:$NN,FX$320,FALSE),LEN(VLOOKUP($A27,csapatok!$A:$NN,FX$320,FALSE))-6),'csapat-ranglista'!$A:$FP,FX$321,FALSE)/8,VLOOKUP(VLOOKUP($A27,csapatok!$A:$NN,FX$320,FALSE),'csapat-ranglista'!$A:$FP,FX$321,FALSE)/4),0)</f>
        <v>0</v>
      </c>
      <c r="FY27" s="223">
        <f>IFERROR(IF(RIGHT(VLOOKUP($A27,csapatok!$A:$NN,FY$320,FALSE),5)="Csere",VLOOKUP(LEFT(VLOOKUP($A27,csapatok!$A:$NN,FY$320,FALSE),LEN(VLOOKUP($A27,csapatok!$A:$NN,FY$320,FALSE))-6),'csapat-ranglista'!$A:$FP,FY$321,FALSE)/8,VLOOKUP(VLOOKUP($A27,csapatok!$A:$NN,FY$320,FALSE),'csapat-ranglista'!$A:$FP,FY$321,FALSE)/4),0)</f>
        <v>0</v>
      </c>
      <c r="FZ27" s="223">
        <f>IFERROR(IF(RIGHT(VLOOKUP($A27,csapatok!$A:$NN,FZ$320,FALSE),5)="Csere",VLOOKUP(LEFT(VLOOKUP($A27,csapatok!$A:$NN,FZ$320,FALSE),LEN(VLOOKUP($A27,csapatok!$A:$NN,FZ$320,FALSE))-6),'csapat-ranglista'!$A:$FP,FZ$321,FALSE)/8,VLOOKUP(VLOOKUP($A27,csapatok!$A:$NN,FZ$320,FALSE),'csapat-ranglista'!$A:$FP,FZ$321,FALSE)/4),0)</f>
        <v>0</v>
      </c>
      <c r="GA27" s="223">
        <f>IFERROR(IF(RIGHT(VLOOKUP($A27,csapatok!$A:$NN,GA$320,FALSE),5)="Csere",VLOOKUP(LEFT(VLOOKUP($A27,csapatok!$A:$NN,GA$320,FALSE),LEN(VLOOKUP($A27,csapatok!$A:$NN,GA$320,FALSE))-6),'csapat-ranglista'!$A:$FP,GA$321,FALSE)/8,VLOOKUP(VLOOKUP($A27,csapatok!$A:$NN,GA$320,FALSE),'csapat-ranglista'!$A:$FP,GA$321,FALSE)/4),0)</f>
        <v>0</v>
      </c>
      <c r="GB27" s="223">
        <f>IFERROR(IF(RIGHT(VLOOKUP($A27,csapatok!$A:$NN,GB$320,FALSE),5)="Csere",VLOOKUP(LEFT(VLOOKUP($A27,csapatok!$A:$NN,GB$320,FALSE),LEN(VLOOKUP($A27,csapatok!$A:$NN,GB$320,FALSE))-6),'csapat-ranglista'!$A:$FP,GB$321,FALSE)/8,VLOOKUP(VLOOKUP($A27,csapatok!$A:$NN,GB$320,FALSE),'csapat-ranglista'!$A:$FP,GB$321,FALSE)/4),0)</f>
        <v>0</v>
      </c>
      <c r="GC27" s="223">
        <f>IFERROR(IF(RIGHT(VLOOKUP($A27,csapatok!$A:$NN,GC$320,FALSE),5)="Csere",VLOOKUP(LEFT(VLOOKUP($A27,csapatok!$A:$NN,GC$320,FALSE),LEN(VLOOKUP($A27,csapatok!$A:$NN,GC$320,FALSE))-6),'csapat-ranglista'!$A:$FP,GC$321,FALSE)/8,VLOOKUP(VLOOKUP($A27,csapatok!$A:$NN,GC$320,FALSE),'csapat-ranglista'!$A:$FP,GC$321,FALSE)/4),0)</f>
        <v>0</v>
      </c>
      <c r="GD27" s="247">
        <f>SUM(EQ27:GC27)</f>
        <v>73.740051732472082</v>
      </c>
    </row>
    <row r="28" spans="1:186">
      <c r="A28" s="1" t="s">
        <v>1496</v>
      </c>
      <c r="B28" s="131"/>
      <c r="D28" s="32" t="s">
        <v>9</v>
      </c>
      <c r="E28" s="45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4"/>
      <c r="BD28" s="224"/>
      <c r="BE28" s="223">
        <f>IFERROR(IF(RIGHT(VLOOKUP($A28,csapatok!$A:$NN,BE$320,FALSE),5)="Csere",VLOOKUP(LEFT(VLOOKUP($A28,csapatok!$A:$NN,BE$320,FALSE),LEN(VLOOKUP($A28,csapatok!$A:$NN,BE$320,FALSE))-6),'csapat-ranglista'!$A:$FP,BE$321,FALSE)/8,VLOOKUP(VLOOKUP($A28,csapatok!$A:$NN,BE$320,FALSE),'csapat-ranglista'!$A:$FP,BE$321,FALSE)/4),0)</f>
        <v>0</v>
      </c>
      <c r="BF28" s="223">
        <f>IFERROR(IF(RIGHT(VLOOKUP($A28,csapatok!$A:$NN,BF$320,FALSE),5)="Csere",VLOOKUP(LEFT(VLOOKUP($A28,csapatok!$A:$NN,BF$320,FALSE),LEN(VLOOKUP($A28,csapatok!$A:$NN,BF$320,FALSE))-6),'csapat-ranglista'!$A:$FP,BF$321,FALSE)/8,VLOOKUP(VLOOKUP($A28,csapatok!$A:$NN,BF$320,FALSE),'csapat-ranglista'!$A:$FP,BF$321,FALSE)/4),0)</f>
        <v>0</v>
      </c>
      <c r="BG28" s="223">
        <f>IFERROR(IF(RIGHT(VLOOKUP($A28,csapatok!$A:$NN,BG$320,FALSE),5)="Csere",VLOOKUP(LEFT(VLOOKUP($A28,csapatok!$A:$NN,BG$320,FALSE),LEN(VLOOKUP($A28,csapatok!$A:$NN,BG$320,FALSE))-6),'csapat-ranglista'!$A:$FP,BG$321,FALSE)/8,VLOOKUP(VLOOKUP($A28,csapatok!$A:$NN,BG$320,FALSE),'csapat-ranglista'!$A:$FP,BG$321,FALSE)/4),0)</f>
        <v>0</v>
      </c>
      <c r="BH28" s="223">
        <f>IFERROR(IF(RIGHT(VLOOKUP($A28,csapatok!$A:$NN,BH$320,FALSE),5)="Csere",VLOOKUP(LEFT(VLOOKUP($A28,csapatok!$A:$NN,BH$320,FALSE),LEN(VLOOKUP($A28,csapatok!$A:$NN,BH$320,FALSE))-6),'csapat-ranglista'!$A:$FP,BH$321,FALSE)/8,VLOOKUP(VLOOKUP($A28,csapatok!$A:$NN,BH$320,FALSE),'csapat-ranglista'!$A:$FP,BH$321,FALSE)/4),0)</f>
        <v>0</v>
      </c>
      <c r="BI28" s="223">
        <f>IFERROR(IF(RIGHT(VLOOKUP($A28,csapatok!$A:$NN,BI$320,FALSE),5)="Csere",VLOOKUP(LEFT(VLOOKUP($A28,csapatok!$A:$NN,BI$320,FALSE),LEN(VLOOKUP($A28,csapatok!$A:$NN,BI$320,FALSE))-6),'csapat-ranglista'!$A:$FP,BI$321,FALSE)/8,VLOOKUP(VLOOKUP($A28,csapatok!$A:$NN,BI$320,FALSE),'csapat-ranglista'!$A:$FP,BI$321,FALSE)/4),0)</f>
        <v>0</v>
      </c>
      <c r="BJ28" s="223">
        <f>IFERROR(IF(RIGHT(VLOOKUP($A28,csapatok!$A:$NN,BJ$320,FALSE),5)="Csere",VLOOKUP(LEFT(VLOOKUP($A28,csapatok!$A:$NN,BJ$320,FALSE),LEN(VLOOKUP($A28,csapatok!$A:$NN,BJ$320,FALSE))-6),'csapat-ranglista'!$A:$FP,BJ$321,FALSE)/8,VLOOKUP(VLOOKUP($A28,csapatok!$A:$NN,BJ$320,FALSE),'csapat-ranglista'!$A:$FP,BJ$321,FALSE)/4),0)</f>
        <v>0</v>
      </c>
      <c r="BK28" s="223">
        <f>IFERROR(IF(RIGHT(VLOOKUP($A28,csapatok!$A:$NN,BK$320,FALSE),5)="Csere",VLOOKUP(LEFT(VLOOKUP($A28,csapatok!$A:$NN,BK$320,FALSE),LEN(VLOOKUP($A28,csapatok!$A:$NN,BK$320,FALSE))-6),'csapat-ranglista'!$A:$FP,BK$321,FALSE)/8,VLOOKUP(VLOOKUP($A28,csapatok!$A:$NN,BK$320,FALSE),'csapat-ranglista'!$A:$FP,BK$321,FALSE)/4),0)</f>
        <v>0</v>
      </c>
      <c r="BL28" s="223">
        <f>IFERROR(IF(RIGHT(VLOOKUP($A28,csapatok!$A:$NN,BL$320,FALSE),5)="Csere",VLOOKUP(LEFT(VLOOKUP($A28,csapatok!$A:$NN,BL$320,FALSE),LEN(VLOOKUP($A28,csapatok!$A:$NN,BL$320,FALSE))-6),'csapat-ranglista'!$A:$FP,BL$321,FALSE)/8,VLOOKUP(VLOOKUP($A28,csapatok!$A:$NN,BL$320,FALSE),'csapat-ranglista'!$A:$FP,BL$321,FALSE)/4),0)</f>
        <v>0</v>
      </c>
      <c r="BM28" s="223">
        <f>IFERROR(IF(RIGHT(VLOOKUP($A28,csapatok!$A:$NN,BM$320,FALSE),5)="Csere",VLOOKUP(LEFT(VLOOKUP($A28,csapatok!$A:$NN,BM$320,FALSE),LEN(VLOOKUP($A28,csapatok!$A:$NN,BM$320,FALSE))-6),'csapat-ranglista'!$A:$FP,BM$321,FALSE)/8,VLOOKUP(VLOOKUP($A28,csapatok!$A:$NN,BM$320,FALSE),'csapat-ranglista'!$A:$FP,BM$321,FALSE)/4),0)</f>
        <v>0</v>
      </c>
      <c r="BN28" s="223">
        <f>IFERROR(IF(RIGHT(VLOOKUP($A28,csapatok!$A:$NN,BN$320,FALSE),5)="Csere",VLOOKUP(LEFT(VLOOKUP($A28,csapatok!$A:$NN,BN$320,FALSE),LEN(VLOOKUP($A28,csapatok!$A:$NN,BN$320,FALSE))-6),'csapat-ranglista'!$A:$FP,BN$321,FALSE)/8,VLOOKUP(VLOOKUP($A28,csapatok!$A:$NN,BN$320,FALSE),'csapat-ranglista'!$A:$FP,BN$321,FALSE)/4),0)</f>
        <v>0</v>
      </c>
      <c r="BO28" s="223">
        <f>IFERROR(IF(RIGHT(VLOOKUP($A28,csapatok!$A:$NN,BO$320,FALSE),5)="Csere",VLOOKUP(LEFT(VLOOKUP($A28,csapatok!$A:$NN,BO$320,FALSE),LEN(VLOOKUP($A28,csapatok!$A:$NN,BO$320,FALSE))-6),'csapat-ranglista'!$A:$FP,BO$321,FALSE)/8,VLOOKUP(VLOOKUP($A28,csapatok!$A:$NN,BO$320,FALSE),'csapat-ranglista'!$A:$FP,BO$321,FALSE)/4),0)</f>
        <v>0</v>
      </c>
      <c r="BP28" s="223">
        <f>IFERROR(IF(RIGHT(VLOOKUP($A28,csapatok!$A:$NN,BP$320,FALSE),5)="Csere",VLOOKUP(LEFT(VLOOKUP($A28,csapatok!$A:$NN,BP$320,FALSE),LEN(VLOOKUP($A28,csapatok!$A:$NN,BP$320,FALSE))-6),'csapat-ranglista'!$A:$FP,BP$321,FALSE)/8,VLOOKUP(VLOOKUP($A28,csapatok!$A:$NN,BP$320,FALSE),'csapat-ranglista'!$A:$FP,BP$321,FALSE)/4),0)</f>
        <v>0</v>
      </c>
      <c r="BQ28" s="223">
        <f>IFERROR(IF(RIGHT(VLOOKUP($A28,csapatok!$A:$NN,BQ$320,FALSE),5)="Csere",VLOOKUP(LEFT(VLOOKUP($A28,csapatok!$A:$NN,BQ$320,FALSE),LEN(VLOOKUP($A28,csapatok!$A:$NN,BQ$320,FALSE))-6),'csapat-ranglista'!$A:$FP,BQ$321,FALSE)/8,VLOOKUP(VLOOKUP($A28,csapatok!$A:$NN,BQ$320,FALSE),'csapat-ranglista'!$A:$FP,BQ$321,FALSE)/4),0)</f>
        <v>0</v>
      </c>
      <c r="BR28" s="223">
        <f>IFERROR(IF(RIGHT(VLOOKUP($A28,csapatok!$A:$NN,BR$320,FALSE),5)="Csere",VLOOKUP(LEFT(VLOOKUP($A28,csapatok!$A:$NN,BR$320,FALSE),LEN(VLOOKUP($A28,csapatok!$A:$NN,BR$320,FALSE))-6),'csapat-ranglista'!$A:$FP,BR$321,FALSE)/8,VLOOKUP(VLOOKUP($A28,csapatok!$A:$NN,BR$320,FALSE),'csapat-ranglista'!$A:$FP,BR$321,FALSE)/4),0)</f>
        <v>0</v>
      </c>
      <c r="BS28" s="223">
        <f>IFERROR(IF(RIGHT(VLOOKUP($A28,csapatok!$A:$NN,BS$320,FALSE),5)="Csere",VLOOKUP(LEFT(VLOOKUP($A28,csapatok!$A:$NN,BS$320,FALSE),LEN(VLOOKUP($A28,csapatok!$A:$NN,BS$320,FALSE))-6),'csapat-ranglista'!$A:$FP,BS$321,FALSE)/8,VLOOKUP(VLOOKUP($A28,csapatok!$A:$NN,BS$320,FALSE),'csapat-ranglista'!$A:$FP,BS$321,FALSE)/4),0)</f>
        <v>0</v>
      </c>
      <c r="BT28" s="223">
        <f>IFERROR(IF(RIGHT(VLOOKUP($A28,csapatok!$A:$NN,BT$320,FALSE),5)="Csere",VLOOKUP(LEFT(VLOOKUP($A28,csapatok!$A:$NN,BT$320,FALSE),LEN(VLOOKUP($A28,csapatok!$A:$NN,BT$320,FALSE))-6),'csapat-ranglista'!$A:$FP,BT$321,FALSE)/8,VLOOKUP(VLOOKUP($A28,csapatok!$A:$NN,BT$320,FALSE),'csapat-ranglista'!$A:$FP,BT$321,FALSE)/4),0)</f>
        <v>0</v>
      </c>
      <c r="BU28" s="223">
        <f>IFERROR(IF(RIGHT(VLOOKUP($A28,csapatok!$A:$NN,BU$320,FALSE),5)="Csere",VLOOKUP(LEFT(VLOOKUP($A28,csapatok!$A:$NN,BU$320,FALSE),LEN(VLOOKUP($A28,csapatok!$A:$NN,BU$320,FALSE))-6),'csapat-ranglista'!$A:$FP,BU$321,FALSE)/8,VLOOKUP(VLOOKUP($A28,csapatok!$A:$NN,BU$320,FALSE),'csapat-ranglista'!$A:$FP,BU$321,FALSE)/4),0)</f>
        <v>0</v>
      </c>
      <c r="BV28" s="223">
        <f>IFERROR(IF(RIGHT(VLOOKUP($A28,csapatok!$A:$NN,BV$320,FALSE),5)="Csere",VLOOKUP(LEFT(VLOOKUP($A28,csapatok!$A:$NN,BV$320,FALSE),LEN(VLOOKUP($A28,csapatok!$A:$NN,BV$320,FALSE))-6),'csapat-ranglista'!$A:$FP,BV$321,FALSE)/8,VLOOKUP(VLOOKUP($A28,csapatok!$A:$NN,BV$320,FALSE),'csapat-ranglista'!$A:$FP,BV$321,FALSE)/4),0)</f>
        <v>0</v>
      </c>
      <c r="BW28" s="223">
        <f>IFERROR(IF(RIGHT(VLOOKUP($A28,csapatok!$A:$NN,BW$320,FALSE),5)="Csere",VLOOKUP(LEFT(VLOOKUP($A28,csapatok!$A:$NN,BW$320,FALSE),LEN(VLOOKUP($A28,csapatok!$A:$NN,BW$320,FALSE))-6),'csapat-ranglista'!$A:$FP,BW$321,FALSE)/8,VLOOKUP(VLOOKUP($A28,csapatok!$A:$NN,BW$320,FALSE),'csapat-ranglista'!$A:$FP,BW$321,FALSE)/4),0)</f>
        <v>0</v>
      </c>
      <c r="BX28" s="223">
        <f>IFERROR(IF(RIGHT(VLOOKUP($A28,csapatok!$A:$NN,BX$320,FALSE),5)="Csere",VLOOKUP(LEFT(VLOOKUP($A28,csapatok!$A:$NN,BX$320,FALSE),LEN(VLOOKUP($A28,csapatok!$A:$NN,BX$320,FALSE))-6),'csapat-ranglista'!$A:$FP,BX$321,FALSE)/8,VLOOKUP(VLOOKUP($A28,csapatok!$A:$NN,BX$320,FALSE),'csapat-ranglista'!$A:$FP,BX$321,FALSE)/4),0)</f>
        <v>0</v>
      </c>
      <c r="BY28" s="223">
        <f>IFERROR(IF(RIGHT(VLOOKUP($A28,csapatok!$A:$NN,BY$320,FALSE),5)="Csere",VLOOKUP(LEFT(VLOOKUP($A28,csapatok!$A:$NN,BY$320,FALSE),LEN(VLOOKUP($A28,csapatok!$A:$NN,BY$320,FALSE))-6),'csapat-ranglista'!$A:$FP,BY$321,FALSE)/8,VLOOKUP(VLOOKUP($A28,csapatok!$A:$NN,BY$320,FALSE),'csapat-ranglista'!$A:$FP,BY$321,FALSE)/4),0)</f>
        <v>0</v>
      </c>
      <c r="BZ28" s="223">
        <f>IFERROR(IF(RIGHT(VLOOKUP($A28,csapatok!$A:$NN,BZ$320,FALSE),5)="Csere",VLOOKUP(LEFT(VLOOKUP($A28,csapatok!$A:$NN,BZ$320,FALSE),LEN(VLOOKUP($A28,csapatok!$A:$NN,BZ$320,FALSE))-6),'csapat-ranglista'!$A:$FP,BZ$321,FALSE)/8,VLOOKUP(VLOOKUP($A28,csapatok!$A:$NN,BZ$320,FALSE),'csapat-ranglista'!$A:$FP,BZ$321,FALSE)/4),0)</f>
        <v>0</v>
      </c>
      <c r="CA28" s="223">
        <f>IFERROR(IF(RIGHT(VLOOKUP($A28,csapatok!$A:$NN,CA$320,FALSE),5)="Csere",VLOOKUP(LEFT(VLOOKUP($A28,csapatok!$A:$NN,CA$320,FALSE),LEN(VLOOKUP($A28,csapatok!$A:$NN,CA$320,FALSE))-6),'csapat-ranglista'!$A:$FP,CA$321,FALSE)/8,VLOOKUP(VLOOKUP($A28,csapatok!$A:$NN,CA$320,FALSE),'csapat-ranglista'!$A:$FP,CA$321,FALSE)/4),0)</f>
        <v>0</v>
      </c>
      <c r="CB28" s="223">
        <f>IFERROR(IF(RIGHT(VLOOKUP($A28,csapatok!$A:$NN,CB$320,FALSE),5)="Csere",VLOOKUP(LEFT(VLOOKUP($A28,csapatok!$A:$NN,CB$320,FALSE),LEN(VLOOKUP($A28,csapatok!$A:$NN,CB$320,FALSE))-6),'csapat-ranglista'!$A:$FP,CB$321,FALSE)/8,VLOOKUP(VLOOKUP($A28,csapatok!$A:$NN,CB$320,FALSE),'csapat-ranglista'!$A:$FP,CB$321,FALSE)/4),0)</f>
        <v>0</v>
      </c>
      <c r="CC28" s="223">
        <f>IFERROR(IF(RIGHT(VLOOKUP($A28,csapatok!$A:$NN,CC$320,FALSE),5)="Csere",VLOOKUP(LEFT(VLOOKUP($A28,csapatok!$A:$NN,CC$320,FALSE),LEN(VLOOKUP($A28,csapatok!$A:$NN,CC$320,FALSE))-6),'csapat-ranglista'!$A:$FP,CC$321,FALSE)/8,VLOOKUP(VLOOKUP($A28,csapatok!$A:$NN,CC$320,FALSE),'csapat-ranglista'!$A:$FP,CC$321,FALSE)/4),0)</f>
        <v>0</v>
      </c>
      <c r="CD28" s="223">
        <f>IFERROR(IF(RIGHT(VLOOKUP($A28,csapatok!$A:$NN,CD$320,FALSE),5)="Csere",VLOOKUP(LEFT(VLOOKUP($A28,csapatok!$A:$NN,CD$320,FALSE),LEN(VLOOKUP($A28,csapatok!$A:$NN,CD$320,FALSE))-6),'csapat-ranglista'!$A:$FP,CD$321,FALSE)/8,VLOOKUP(VLOOKUP($A28,csapatok!$A:$NN,CD$320,FALSE),'csapat-ranglista'!$A:$FP,CD$321,FALSE)/4),0)</f>
        <v>0</v>
      </c>
      <c r="CE28" s="223">
        <f>IFERROR(IF(RIGHT(VLOOKUP($A28,csapatok!$A:$NN,CE$320,FALSE),5)="Csere",VLOOKUP(LEFT(VLOOKUP($A28,csapatok!$A:$NN,CE$320,FALSE),LEN(VLOOKUP($A28,csapatok!$A:$NN,CE$320,FALSE))-6),'csapat-ranglista'!$A:$FP,CE$321,FALSE)/8,VLOOKUP(VLOOKUP($A28,csapatok!$A:$NN,CE$320,FALSE),'csapat-ranglista'!$A:$FP,CE$321,FALSE)/4),0)</f>
        <v>0</v>
      </c>
      <c r="CF28" s="223">
        <f>IFERROR(IF(RIGHT(VLOOKUP($A28,csapatok!$A:$NN,CF$320,FALSE),5)="Csere",VLOOKUP(LEFT(VLOOKUP($A28,csapatok!$A:$NN,CF$320,FALSE),LEN(VLOOKUP($A28,csapatok!$A:$NN,CF$320,FALSE))-6),'csapat-ranglista'!$A:$FP,CF$321,FALSE)/8,VLOOKUP(VLOOKUP($A28,csapatok!$A:$NN,CF$320,FALSE),'csapat-ranglista'!$A:$FP,CF$321,FALSE)/4),0)</f>
        <v>0</v>
      </c>
      <c r="CG28" s="223">
        <f>IFERROR(IF(RIGHT(VLOOKUP($A28,csapatok!$A:$NN,CG$320,FALSE),5)="Csere",VLOOKUP(LEFT(VLOOKUP($A28,csapatok!$A:$NN,CG$320,FALSE),LEN(VLOOKUP($A28,csapatok!$A:$NN,CG$320,FALSE))-6),'csapat-ranglista'!$A:$FP,CG$321,FALSE)/8,VLOOKUP(VLOOKUP($A28,csapatok!$A:$NN,CG$320,FALSE),'csapat-ranglista'!$A:$FP,CG$321,FALSE)/4),0)</f>
        <v>0</v>
      </c>
      <c r="CH28" s="223">
        <f>IFERROR(IF(RIGHT(VLOOKUP($A28,csapatok!$A:$NN,CH$320,FALSE),5)="Csere",VLOOKUP(LEFT(VLOOKUP($A28,csapatok!$A:$NN,CH$320,FALSE),LEN(VLOOKUP($A28,csapatok!$A:$NN,CH$320,FALSE))-6),'csapat-ranglista'!$A:$FP,CH$321,FALSE)/8,VLOOKUP(VLOOKUP($A28,csapatok!$A:$NN,CH$320,FALSE),'csapat-ranglista'!$A:$FP,CH$321,FALSE)/4),0)</f>
        <v>0</v>
      </c>
      <c r="CI28" s="223">
        <f>IFERROR(IF(RIGHT(VLOOKUP($A28,csapatok!$A:$NN,CI$320,FALSE),5)="Csere",VLOOKUP(LEFT(VLOOKUP($A28,csapatok!$A:$NN,CI$320,FALSE),LEN(VLOOKUP($A28,csapatok!$A:$NN,CI$320,FALSE))-6),'csapat-ranglista'!$A:$FP,CI$321,FALSE)/8,VLOOKUP(VLOOKUP($A28,csapatok!$A:$NN,CI$320,FALSE),'csapat-ranglista'!$A:$FP,CI$321,FALSE)/4),0)</f>
        <v>0</v>
      </c>
      <c r="CJ28" s="224">
        <f>versenyek!$IQ$11*IFERROR(VLOOKUP(VLOOKUP($A28,versenyek!IP:IR,3,FALSE),szabalyok!$A$16:$B$23,2,FALSE)/4,0)</f>
        <v>0</v>
      </c>
      <c r="CK28" s="224">
        <f>versenyek!$IT$11*IFERROR(VLOOKUP(VLOOKUP($A28,versenyek!IS:IU,3,FALSE),szabalyok!$A$16:$B$23,2,FALSE)/4,0)</f>
        <v>0</v>
      </c>
      <c r="CL28" s="223">
        <f>IFERROR(IF(RIGHT(VLOOKUP($A28,csapatok!$A:$NN,CL$320,FALSE),5)="Csere",VLOOKUP(LEFT(VLOOKUP($A28,csapatok!$A:$NN,CL$320,FALSE),LEN(VLOOKUP($A28,csapatok!$A:$NN,CL$320,FALSE))-6),'csapat-ranglista'!$A:$FP,CL$321,FALSE)/8,VLOOKUP(VLOOKUP($A28,csapatok!$A:$NN,CL$320,FALSE),'csapat-ranglista'!$A:$FP,CL$321,FALSE)/4),0)</f>
        <v>0</v>
      </c>
      <c r="CM28" s="223">
        <f>IFERROR(IF(RIGHT(VLOOKUP($A28,csapatok!$A:$NN,CM$320,FALSE),5)="Csere",VLOOKUP(LEFT(VLOOKUP($A28,csapatok!$A:$NN,CM$320,FALSE),LEN(VLOOKUP($A28,csapatok!$A:$NN,CM$320,FALSE))-6),'csapat-ranglista'!$A:$FP,CM$321,FALSE)/8,VLOOKUP(VLOOKUP($A28,csapatok!$A:$NN,CM$320,FALSE),'csapat-ranglista'!$A:$FP,CM$321,FALSE)/4),0)</f>
        <v>0</v>
      </c>
      <c r="CN28" s="223">
        <f>IFERROR(IF(RIGHT(VLOOKUP($A28,csapatok!$A:$NN,CN$320,FALSE),5)="Csere",VLOOKUP(LEFT(VLOOKUP($A28,csapatok!$A:$NN,CN$320,FALSE),LEN(VLOOKUP($A28,csapatok!$A:$NN,CN$320,FALSE))-6),'csapat-ranglista'!$A:$FP,CN$321,FALSE)/8,VLOOKUP(VLOOKUP($A28,csapatok!$A:$NN,CN$320,FALSE),'csapat-ranglista'!$A:$FP,CN$321,FALSE)/4),0)</f>
        <v>0</v>
      </c>
      <c r="CO28" s="223">
        <f>IFERROR(IF(RIGHT(VLOOKUP($A28,csapatok!$A:$NN,CO$320,FALSE),5)="Csere",VLOOKUP(LEFT(VLOOKUP($A28,csapatok!$A:$NN,CO$320,FALSE),LEN(VLOOKUP($A28,csapatok!$A:$NN,CO$320,FALSE))-6),'csapat-ranglista'!$A:$FP,CO$321,FALSE)/8,VLOOKUP(VLOOKUP($A28,csapatok!$A:$NN,CO$320,FALSE),'csapat-ranglista'!$A:$FP,CO$321,FALSE)/4),0)</f>
        <v>0</v>
      </c>
      <c r="CP28" s="223">
        <f>IFERROR(IF(RIGHT(VLOOKUP($A28,csapatok!$A:$NN,CP$320,FALSE),5)="Csere",VLOOKUP(LEFT(VLOOKUP($A28,csapatok!$A:$NN,CP$320,FALSE),LEN(VLOOKUP($A28,csapatok!$A:$NN,CP$320,FALSE))-6),'csapat-ranglista'!$A:$FP,CP$321,FALSE)/8,VLOOKUP(VLOOKUP($A28,csapatok!$A:$NN,CP$320,FALSE),'csapat-ranglista'!$A:$FP,CP$321,FALSE)/4),0)</f>
        <v>0</v>
      </c>
      <c r="CQ28" s="223">
        <f>IFERROR(IF(RIGHT(VLOOKUP($A28,csapatok!$A:$NN,CQ$320,FALSE),5)="Csere",VLOOKUP(LEFT(VLOOKUP($A28,csapatok!$A:$NN,CQ$320,FALSE),LEN(VLOOKUP($A28,csapatok!$A:$NN,CQ$320,FALSE))-6),'csapat-ranglista'!$A:$FP,CQ$321,FALSE)/8,VLOOKUP(VLOOKUP($A28,csapatok!$A:$NN,CQ$320,FALSE),'csapat-ranglista'!$A:$FP,CQ$321,FALSE)/4),0)</f>
        <v>0</v>
      </c>
      <c r="CR28" s="223">
        <f>IFERROR(IF(RIGHT(VLOOKUP($A28,csapatok!$A:$NN,CR$320,FALSE),5)="Csere",VLOOKUP(LEFT(VLOOKUP($A28,csapatok!$A:$NN,CR$320,FALSE),LEN(VLOOKUP($A28,csapatok!$A:$NN,CR$320,FALSE))-6),'csapat-ranglista'!$A:$FP,CR$321,FALSE)/8,VLOOKUP(VLOOKUP($A28,csapatok!$A:$NN,CR$320,FALSE),'csapat-ranglista'!$A:$FP,CR$321,FALSE)/4),0)</f>
        <v>0</v>
      </c>
      <c r="CS28" s="223">
        <f>IFERROR(IF(RIGHT(VLOOKUP($A28,csapatok!$A:$NN,CS$320,FALSE),5)="Csere",VLOOKUP(LEFT(VLOOKUP($A28,csapatok!$A:$NN,CS$320,FALSE),LEN(VLOOKUP($A28,csapatok!$A:$NN,CS$320,FALSE))-6),'csapat-ranglista'!$A:$FP,CS$321,FALSE)/8,VLOOKUP(VLOOKUP($A28,csapatok!$A:$NN,CS$320,FALSE),'csapat-ranglista'!$A:$FP,CS$321,FALSE)/4),0)</f>
        <v>0</v>
      </c>
      <c r="CT28" s="223">
        <f>IFERROR(IF(RIGHT(VLOOKUP($A28,csapatok!$A:$NN,CT$320,FALSE),5)="Csere",VLOOKUP(LEFT(VLOOKUP($A28,csapatok!$A:$NN,CT$320,FALSE),LEN(VLOOKUP($A28,csapatok!$A:$NN,CT$320,FALSE))-6),'csapat-ranglista'!$A:$FP,CT$321,FALSE)/8,VLOOKUP(VLOOKUP($A28,csapatok!$A:$NN,CT$320,FALSE),'csapat-ranglista'!$A:$FP,CT$321,FALSE)/4),0)</f>
        <v>0</v>
      </c>
      <c r="CU28" s="223">
        <f>IFERROR(IF(RIGHT(VLOOKUP($A28,csapatok!$A:$NN,CU$320,FALSE),5)="Csere",VLOOKUP(LEFT(VLOOKUP($A28,csapatok!$A:$NN,CU$320,FALSE),LEN(VLOOKUP($A28,csapatok!$A:$NN,CU$320,FALSE))-6),'csapat-ranglista'!$A:$FP,CU$321,FALSE)/8,VLOOKUP(VLOOKUP($A28,csapatok!$A:$NN,CU$320,FALSE),'csapat-ranglista'!$A:$FP,CU$321,FALSE)/4),0)</f>
        <v>0</v>
      </c>
      <c r="CV28" s="223">
        <f>IFERROR(IF(RIGHT(VLOOKUP($A28,csapatok!$A:$NN,CV$320,FALSE),5)="Csere",VLOOKUP(LEFT(VLOOKUP($A28,csapatok!$A:$NN,CV$320,FALSE),LEN(VLOOKUP($A28,csapatok!$A:$NN,CV$320,FALSE))-6),'csapat-ranglista'!$A:$FP,CV$321,FALSE)/8,VLOOKUP(VLOOKUP($A28,csapatok!$A:$NN,CV$320,FALSE),'csapat-ranglista'!$A:$FP,CV$321,FALSE)/4),0)</f>
        <v>0</v>
      </c>
      <c r="CW28" s="223">
        <f>IFERROR(IF(RIGHT(VLOOKUP($A28,csapatok!$A:$NN,CW$320,FALSE),5)="Csere",VLOOKUP(LEFT(VLOOKUP($A28,csapatok!$A:$NN,CW$320,FALSE),LEN(VLOOKUP($A28,csapatok!$A:$NN,CW$320,FALSE))-6),'csapat-ranglista'!$A:$FP,CW$321,FALSE)/8,VLOOKUP(VLOOKUP($A28,csapatok!$A:$NN,CW$320,FALSE),'csapat-ranglista'!$A:$FP,CW$321,FALSE)/4),0)</f>
        <v>0</v>
      </c>
      <c r="CX28" s="223">
        <f>IFERROR(IF(RIGHT(VLOOKUP($A28,csapatok!$A:$NN,CX$320,FALSE),5)="Csere",VLOOKUP(LEFT(VLOOKUP($A28,csapatok!$A:$NN,CX$320,FALSE),LEN(VLOOKUP($A28,csapatok!$A:$NN,CX$320,FALSE))-6),'csapat-ranglista'!$A:$FP,CX$321,FALSE)/8,VLOOKUP(VLOOKUP($A28,csapatok!$A:$NN,CX$320,FALSE),'csapat-ranglista'!$A:$FP,CX$321,FALSE)/4),0)</f>
        <v>0</v>
      </c>
      <c r="CY28" s="223">
        <f>IFERROR(IF(RIGHT(VLOOKUP($A28,csapatok!$A:$NN,CY$320,FALSE),5)="Csere",VLOOKUP(LEFT(VLOOKUP($A28,csapatok!$A:$NN,CY$320,FALSE),LEN(VLOOKUP($A28,csapatok!$A:$NN,CY$320,FALSE))-6),'csapat-ranglista'!$A:$FP,CY$321,FALSE)/8,VLOOKUP(VLOOKUP($A28,csapatok!$A:$NN,CY$320,FALSE),'csapat-ranglista'!$A:$FP,CY$321,FALSE)/4),0)</f>
        <v>0</v>
      </c>
      <c r="CZ28" s="223">
        <f>IFERROR(IF(RIGHT(VLOOKUP($A28,csapatok!$A:$NN,CZ$320,FALSE),5)="Csere",VLOOKUP(LEFT(VLOOKUP($A28,csapatok!$A:$NN,CZ$320,FALSE),LEN(VLOOKUP($A28,csapatok!$A:$NN,CZ$320,FALSE))-6),'csapat-ranglista'!$A:$FP,CZ$321,FALSE)/8,VLOOKUP(VLOOKUP($A28,csapatok!$A:$NN,CZ$320,FALSE),'csapat-ranglista'!$A:$FP,CZ$321,FALSE)/4),0)</f>
        <v>0</v>
      </c>
      <c r="DA28" s="223">
        <f>IFERROR(IF(RIGHT(VLOOKUP($A28,csapatok!$A:$NN,DA$320,FALSE),5)="Csere",VLOOKUP(LEFT(VLOOKUP($A28,csapatok!$A:$NN,DA$320,FALSE),LEN(VLOOKUP($A28,csapatok!$A:$NN,DA$320,FALSE))-6),'csapat-ranglista'!$A:$FP,DA$321,FALSE)/8,VLOOKUP(VLOOKUP($A28,csapatok!$A:$NN,DA$320,FALSE),'csapat-ranglista'!$A:$FP,DA$321,FALSE)/4),0)</f>
        <v>0</v>
      </c>
      <c r="DB28" s="223">
        <f>IFERROR(IF(RIGHT(VLOOKUP($A28,csapatok!$A:$NN,DB$320,FALSE),5)="Csere",VLOOKUP(LEFT(VLOOKUP($A28,csapatok!$A:$NN,DB$320,FALSE),LEN(VLOOKUP($A28,csapatok!$A:$NN,DB$320,FALSE))-6),'csapat-ranglista'!$A:$FP,DB$321,FALSE)/8,VLOOKUP(VLOOKUP($A28,csapatok!$A:$NN,DB$320,FALSE),'csapat-ranglista'!$A:$FP,DB$321,FALSE)/4),0)</f>
        <v>0</v>
      </c>
      <c r="DC28" s="223">
        <f>IFERROR(IF(RIGHT(VLOOKUP($A28,csapatok!$A:$NN,DC$320,FALSE),5)="Csere",VLOOKUP(LEFT(VLOOKUP($A28,csapatok!$A:$NN,DC$320,FALSE),LEN(VLOOKUP($A28,csapatok!$A:$NN,DC$320,FALSE))-6),'csapat-ranglista'!$A:$FP,DC$321,FALSE)/8,VLOOKUP(VLOOKUP($A28,csapatok!$A:$NN,DC$320,FALSE),'csapat-ranglista'!$A:$FP,DC$321,FALSE)/4),0)</f>
        <v>0</v>
      </c>
      <c r="DD28" s="223">
        <f>IFERROR(IF(RIGHT(VLOOKUP($A28,csapatok!$A:$NN,DD$320,FALSE),5)="Csere",VLOOKUP(LEFT(VLOOKUP($A28,csapatok!$A:$NN,DD$320,FALSE),LEN(VLOOKUP($A28,csapatok!$A:$NN,DD$320,FALSE))-6),'csapat-ranglista'!$A:$FP,DD$321,FALSE)/8,VLOOKUP(VLOOKUP($A28,csapatok!$A:$NN,DD$320,FALSE),'csapat-ranglista'!$A:$FP,DD$321,FALSE)/4),0)</f>
        <v>0</v>
      </c>
      <c r="DE28" s="223">
        <f>IFERROR(IF(RIGHT(VLOOKUP($A28,csapatok!$A:$NN,DE$320,FALSE),5)="Csere",VLOOKUP(LEFT(VLOOKUP($A28,csapatok!$A:$NN,DE$320,FALSE),LEN(VLOOKUP($A28,csapatok!$A:$NN,DE$320,FALSE))-6),'csapat-ranglista'!$A:$FP,DE$321,FALSE)/8,VLOOKUP(VLOOKUP($A28,csapatok!$A:$NN,DE$320,FALSE),'csapat-ranglista'!$A:$FP,DE$321,FALSE)/4),0)</f>
        <v>0</v>
      </c>
      <c r="DF28" s="223">
        <f>IFERROR(IF(RIGHT(VLOOKUP($A28,csapatok!$A:$NN,DF$320,FALSE),5)="Csere",VLOOKUP(LEFT(VLOOKUP($A28,csapatok!$A:$NN,DF$320,FALSE),LEN(VLOOKUP($A28,csapatok!$A:$NN,DF$320,FALSE))-6),'csapat-ranglista'!$A:$FP,DF$321,FALSE)/8,VLOOKUP(VLOOKUP($A28,csapatok!$A:$NN,DF$320,FALSE),'csapat-ranglista'!$A:$FP,DF$321,FALSE)/4),0)</f>
        <v>0</v>
      </c>
      <c r="DG28" s="223">
        <f>IFERROR(IF(RIGHT(VLOOKUP($A28,csapatok!$A:$NN,DG$320,FALSE),5)="Csere",VLOOKUP(LEFT(VLOOKUP($A28,csapatok!$A:$NN,DG$320,FALSE),LEN(VLOOKUP($A28,csapatok!$A:$NN,DG$320,FALSE))-6),'csapat-ranglista'!$A:$FP,DG$321,FALSE)/8,VLOOKUP(VLOOKUP($A28,csapatok!$A:$NN,DG$320,FALSE),'csapat-ranglista'!$A:$FP,DG$321,FALSE)/4),0)</f>
        <v>0</v>
      </c>
      <c r="DH28" s="223">
        <f>IFERROR(IF(RIGHT(VLOOKUP($A28,csapatok!$A:$NN,DH$320,FALSE),5)="Csere",VLOOKUP(LEFT(VLOOKUP($A28,csapatok!$A:$NN,DH$320,FALSE),LEN(VLOOKUP($A28,csapatok!$A:$NN,DH$320,FALSE))-6),'csapat-ranglista'!$A:$FP,DH$321,FALSE)/8,VLOOKUP(VLOOKUP($A28,csapatok!$A:$NN,DH$320,FALSE),'csapat-ranglista'!$A:$FP,DH$321,FALSE)/4),0)</f>
        <v>2.1465644685795731</v>
      </c>
      <c r="DI28" s="223">
        <f>IFERROR(IF(RIGHT(VLOOKUP($A28,csapatok!$A:$NN,DI$320,FALSE),5)="Csere",VLOOKUP(LEFT(VLOOKUP($A28,csapatok!$A:$NN,DI$320,FALSE),LEN(VLOOKUP($A28,csapatok!$A:$NN,DI$320,FALSE))-6),'csapat-ranglista'!$A:$FP,DI$321,FALSE)/8,VLOOKUP(VLOOKUP($A28,csapatok!$A:$NN,DI$320,FALSE),'csapat-ranglista'!$A:$FP,DI$321,FALSE)/4),0)</f>
        <v>0</v>
      </c>
      <c r="DJ28" s="223">
        <f>IFERROR(IF(RIGHT(VLOOKUP($A28,csapatok!$A:$NN,DJ$320,FALSE),5)="Csere",VLOOKUP(LEFT(VLOOKUP($A28,csapatok!$A:$NN,DJ$320,FALSE),LEN(VLOOKUP($A28,csapatok!$A:$NN,DJ$320,FALSE))-6),'csapat-ranglista'!$A:$FP,DJ$321,FALSE)/8,VLOOKUP(VLOOKUP($A28,csapatok!$A:$NN,DJ$320,FALSE),'csapat-ranglista'!$A:$FP,DJ$321,FALSE)/4),0)</f>
        <v>4.9768803919487095</v>
      </c>
      <c r="DK28" s="223">
        <f>IFERROR(IF(RIGHT(VLOOKUP($A28,csapatok!$A:$NN,DK$320,FALSE),5)="Csere",VLOOKUP(LEFT(VLOOKUP($A28,csapatok!$A:$NN,DK$320,FALSE),LEN(VLOOKUP($A28,csapatok!$A:$NN,DK$320,FALSE))-6),'csapat-ranglista'!$A:$FP,DK$321,FALSE)/8,VLOOKUP(VLOOKUP($A28,csapatok!$A:$NN,DK$320,FALSE),'csapat-ranglista'!$A:$FP,DK$321,FALSE)/4),0)</f>
        <v>0</v>
      </c>
      <c r="DL28" s="223">
        <f>IFERROR(IF(RIGHT(VLOOKUP($A28,csapatok!$A:$NN,DL$320,FALSE),5)="Csere",VLOOKUP(LEFT(VLOOKUP($A28,csapatok!$A:$NN,DL$320,FALSE),LEN(VLOOKUP($A28,csapatok!$A:$NN,DL$320,FALSE))-6),'csapat-ranglista'!$A:$FP,DL$321,FALSE)/8,VLOOKUP(VLOOKUP($A28,csapatok!$A:$NN,DL$320,FALSE),'csapat-ranglista'!$A:$FP,DL$321,FALSE)/4),0)</f>
        <v>0</v>
      </c>
      <c r="DM28" s="223">
        <f>IFERROR(IF(RIGHT(VLOOKUP($A28,csapatok!$A:$NN,DM$320,FALSE),5)="Csere",VLOOKUP(LEFT(VLOOKUP($A28,csapatok!$A:$NN,DM$320,FALSE),LEN(VLOOKUP($A28,csapatok!$A:$NN,DM$320,FALSE))-6),'csapat-ranglista'!$A:$FP,DM$321,FALSE)/8,VLOOKUP(VLOOKUP($A28,csapatok!$A:$NN,DM$320,FALSE),'csapat-ranglista'!$A:$FP,DM$321,FALSE)/4),0)</f>
        <v>0</v>
      </c>
      <c r="DN28" s="223">
        <f>IFERROR(IF(RIGHT(VLOOKUP($A28,csapatok!$A:$NN,DN$320,FALSE),5)="Csere",VLOOKUP(LEFT(VLOOKUP($A28,csapatok!$A:$NN,DN$320,FALSE),LEN(VLOOKUP($A28,csapatok!$A:$NN,DN$320,FALSE))-6),'csapat-ranglista'!$A:$FP,DN$321,FALSE)/8,VLOOKUP(VLOOKUP($A28,csapatok!$A:$NN,DN$320,FALSE),'csapat-ranglista'!$A:$FP,DN$321,FALSE)/4),0)</f>
        <v>1.6615704570676544</v>
      </c>
      <c r="DO28" s="224">
        <f>versenyek!$MF$11*IFERROR(VLOOKUP(VLOOKUP($A28,versenyek!ME:MG,3,FALSE),szabalyok!$A$16:$B$23,2,FALSE)/4,0)</f>
        <v>0</v>
      </c>
      <c r="DP28" s="224">
        <f>versenyek!$MI$11*IFERROR(VLOOKUP(VLOOKUP($A28,versenyek!MH:MJ,3,FALSE),szabalyok!$A$16:$B$23,2,FALSE)/4,0)</f>
        <v>0</v>
      </c>
      <c r="DQ28" s="223">
        <f>IFERROR(IF(RIGHT(VLOOKUP($A28,csapatok!$A:$NN,DQ$320,FALSE),5)="Csere",VLOOKUP(LEFT(VLOOKUP($A28,csapatok!$A:$NN,DQ$320,FALSE),LEN(VLOOKUP($A28,csapatok!$A:$NN,DQ$320,FALSE))-6),'csapat-ranglista'!$A:$FP,DQ$321,FALSE)/8,VLOOKUP(VLOOKUP($A28,csapatok!$A:$NN,DQ$320,FALSE),'csapat-ranglista'!$A:$FP,DQ$321,FALSE)/4),0)</f>
        <v>0</v>
      </c>
      <c r="DR28" s="223">
        <f>IFERROR(IF(RIGHT(VLOOKUP($A28,csapatok!$A:$NN,DR$320,FALSE),5)="Csere",VLOOKUP(LEFT(VLOOKUP($A28,csapatok!$A:$NN,DR$320,FALSE),LEN(VLOOKUP($A28,csapatok!$A:$NN,DR$320,FALSE))-6),'csapat-ranglista'!$A:$FP,DR$321,FALSE)/8,VLOOKUP(VLOOKUP($A28,csapatok!$A:$NN,DR$320,FALSE),'csapat-ranglista'!$A:$FP,DR$321,FALSE)/4),0)</f>
        <v>0</v>
      </c>
      <c r="DS28" s="223">
        <f>IFERROR(IF(RIGHT(VLOOKUP($A28,csapatok!$A:$NN,DS$320,FALSE),5)="Csere",VLOOKUP(LEFT(VLOOKUP($A28,csapatok!$A:$NN,DS$320,FALSE),LEN(VLOOKUP($A28,csapatok!$A:$NN,DS$320,FALSE))-6),'csapat-ranglista'!$A:$FP,DS$321,FALSE)/8,VLOOKUP(VLOOKUP($A28,csapatok!$A:$NN,DS$320,FALSE),'csapat-ranglista'!$A:$FP,DS$321,FALSE)/4),0)</f>
        <v>1.155253604763425</v>
      </c>
      <c r="DT28" s="223">
        <f>IFERROR(IF(RIGHT(VLOOKUP($A28,csapatok!$A:$NN,DT$320,FALSE),5)="Csere",VLOOKUP(LEFT(VLOOKUP($A28,csapatok!$A:$NN,DT$320,FALSE),LEN(VLOOKUP($A28,csapatok!$A:$NN,DT$320,FALSE))-6),'csapat-ranglista'!$A:$FP,DT$321,FALSE)/8,VLOOKUP(VLOOKUP($A28,csapatok!$A:$NN,DT$320,FALSE),'csapat-ranglista'!$A:$FP,DT$321,FALSE)/4),0)</f>
        <v>0</v>
      </c>
      <c r="DU28" s="223">
        <f>IFERROR(IF(RIGHT(VLOOKUP($A28,csapatok!$A:$NN,DU$320,FALSE),5)="Csere",VLOOKUP(LEFT(VLOOKUP($A28,csapatok!$A:$NN,DU$320,FALSE),LEN(VLOOKUP($A28,csapatok!$A:$NN,DU$320,FALSE))-6),'csapat-ranglista'!$A:$FP,DU$321,FALSE)/8,VLOOKUP(VLOOKUP($A28,csapatok!$A:$NN,DU$320,FALSE),'csapat-ranglista'!$A:$FP,DU$321,FALSE)/4),0)</f>
        <v>0</v>
      </c>
      <c r="DV28" s="223">
        <f>IFERROR(IF(RIGHT(VLOOKUP($A28,csapatok!$A:$NN,DV$320,FALSE),5)="Csere",VLOOKUP(LEFT(VLOOKUP($A28,csapatok!$A:$NN,DV$320,FALSE),LEN(VLOOKUP($A28,csapatok!$A:$NN,DV$320,FALSE))-6),'csapat-ranglista'!$A:$FP,DV$321,FALSE)/8,VLOOKUP(VLOOKUP($A28,csapatok!$A:$NN,DV$320,FALSE),'csapat-ranglista'!$A:$FP,DV$321,FALSE)/4),0)</f>
        <v>0</v>
      </c>
      <c r="DW28" s="223">
        <f>IFERROR(IF(RIGHT(VLOOKUP($A28,csapatok!$A:$NN,DW$320,FALSE),5)="Csere",VLOOKUP(LEFT(VLOOKUP($A28,csapatok!$A:$NN,DW$320,FALSE),LEN(VLOOKUP($A28,csapatok!$A:$NN,DW$320,FALSE))-6),'csapat-ranglista'!$A:$FP,DW$321,FALSE)/8,VLOOKUP(VLOOKUP($A28,csapatok!$A:$NN,DW$320,FALSE),'csapat-ranglista'!$A:$FP,DW$321,FALSE)/4),0)</f>
        <v>0</v>
      </c>
      <c r="DX28" s="223">
        <f>IFERROR(IF(RIGHT(VLOOKUP($A28,csapatok!$A:$NN,DX$320,FALSE),5)="Csere",VLOOKUP(LEFT(VLOOKUP($A28,csapatok!$A:$NN,DX$320,FALSE),LEN(VLOOKUP($A28,csapatok!$A:$NN,DX$320,FALSE))-6),'csapat-ranglista'!$A:$FP,DX$321,FALSE)/8,VLOOKUP(VLOOKUP($A28,csapatok!$A:$NN,DX$320,FALSE),'csapat-ranglista'!$A:$FP,DX$321,FALSE)/4),0)</f>
        <v>0</v>
      </c>
      <c r="DY28" s="223">
        <f>IFERROR(IF(RIGHT(VLOOKUP($A28,csapatok!$A:$NN,DY$320,FALSE),5)="Csere",VLOOKUP(LEFT(VLOOKUP($A28,csapatok!$A:$NN,DY$320,FALSE),LEN(VLOOKUP($A28,csapatok!$A:$NN,DY$320,FALSE))-6),'csapat-ranglista'!$A:$FP,DY$321,FALSE)/8,VLOOKUP(VLOOKUP($A28,csapatok!$A:$NN,DY$320,FALSE),'csapat-ranglista'!$A:$FP,DY$321,FALSE)/4),0)</f>
        <v>0</v>
      </c>
      <c r="DZ28" s="223">
        <f>IFERROR(IF(RIGHT(VLOOKUP($A28,csapatok!$A:$NN,DZ$320,FALSE),5)="Csere",VLOOKUP(LEFT(VLOOKUP($A28,csapatok!$A:$NN,DZ$320,FALSE),LEN(VLOOKUP($A28,csapatok!$A:$NN,DZ$320,FALSE))-6),'csapat-ranglista'!$A:$FP,DZ$321,FALSE)/8,VLOOKUP(VLOOKUP($A28,csapatok!$A:$NN,DZ$320,FALSE),'csapat-ranglista'!$A:$FP,DZ$321,FALSE)/4),0)</f>
        <v>0</v>
      </c>
      <c r="EA28" s="223">
        <f>IFERROR(IF(RIGHT(VLOOKUP($A28,csapatok!$A:$NN,EA$320,FALSE),5)="Csere",VLOOKUP(LEFT(VLOOKUP($A28,csapatok!$A:$NN,EA$320,FALSE),LEN(VLOOKUP($A28,csapatok!$A:$NN,EA$320,FALSE))-6),'csapat-ranglista'!$A:$FP,EA$321,FALSE)/8,VLOOKUP(VLOOKUP($A28,csapatok!$A:$NN,EA$320,FALSE),'csapat-ranglista'!$A:$FP,EA$321,FALSE)/4),0)</f>
        <v>0</v>
      </c>
      <c r="EB28" s="223">
        <f>IFERROR(IF(RIGHT(VLOOKUP($A28,csapatok!$A:$NN,EB$320,FALSE),5)="Csere",VLOOKUP(LEFT(VLOOKUP($A28,csapatok!$A:$NN,EB$320,FALSE),LEN(VLOOKUP($A28,csapatok!$A:$NN,EB$320,FALSE))-6),'csapat-ranglista'!$A:$FP,EB$321,FALSE)/8,VLOOKUP(VLOOKUP($A28,csapatok!$A:$NN,EB$320,FALSE),'csapat-ranglista'!$A:$FP,EB$321,FALSE)/4),0)</f>
        <v>5.3065527458140984</v>
      </c>
      <c r="EC28" s="223">
        <f>IFERROR(IF(RIGHT(VLOOKUP($A28,csapatok!$A:$NN,EC$320,FALSE),5)="Csere",VLOOKUP(LEFT(VLOOKUP($A28,csapatok!$A:$NN,EC$320,FALSE),LEN(VLOOKUP($A28,csapatok!$A:$NN,EC$320,FALSE))-6),'csapat-ranglista'!$A:$FP,EC$321,FALSE)/8,VLOOKUP(VLOOKUP($A28,csapatok!$A:$NN,EC$320,FALSE),'csapat-ranglista'!$A:$FP,EC$321,FALSE)/4),0)</f>
        <v>0</v>
      </c>
      <c r="ED28" s="223">
        <f>IFERROR(IF(RIGHT(VLOOKUP($A28,csapatok!$A:$NN,ED$320,FALSE),5)="Csere",VLOOKUP(LEFT(VLOOKUP($A28,csapatok!$A:$NN,ED$320,FALSE),LEN(VLOOKUP($A28,csapatok!$A:$NN,ED$320,FALSE))-6),'csapat-ranglista'!$A:$FP,ED$321,FALSE)/8,VLOOKUP(VLOOKUP($A28,csapatok!$A:$NN,ED$320,FALSE),'csapat-ranglista'!$A:$FP,ED$321,FALSE)/4),0)</f>
        <v>0</v>
      </c>
      <c r="EE28" s="223">
        <f>IFERROR(IF(RIGHT(VLOOKUP($A28,csapatok!$A:$NN,EE$320,FALSE),5)="Csere",VLOOKUP(LEFT(VLOOKUP($A28,csapatok!$A:$NN,EE$320,FALSE),LEN(VLOOKUP($A28,csapatok!$A:$NN,EE$320,FALSE))-6),'csapat-ranglista'!$A:$FP,EE$321,FALSE)/8,VLOOKUP(VLOOKUP($A28,csapatok!$A:$NN,EE$320,FALSE),'csapat-ranglista'!$A:$FP,EE$321,FALSE)/4),0)</f>
        <v>0</v>
      </c>
      <c r="EF28" s="223">
        <f>IFERROR(IF(RIGHT(VLOOKUP($A28,csapatok!$A:$NN,EF$320,FALSE),5)="Csere",VLOOKUP(LEFT(VLOOKUP($A28,csapatok!$A:$NN,EF$320,FALSE),LEN(VLOOKUP($A28,csapatok!$A:$NN,EF$320,FALSE))-6),'csapat-ranglista'!$A:$FP,EF$321,FALSE)/8,VLOOKUP(VLOOKUP($A28,csapatok!$A:$NN,EF$320,FALSE),'csapat-ranglista'!$A:$FP,EF$321,FALSE)/4),0)</f>
        <v>12.517447150026463</v>
      </c>
      <c r="EG28" s="223">
        <f>IFERROR(IF(RIGHT(VLOOKUP($A28,csapatok!$A:$NN,EG$320,FALSE),5)="Csere",VLOOKUP(LEFT(VLOOKUP($A28,csapatok!$A:$NN,EG$320,FALSE),LEN(VLOOKUP($A28,csapatok!$A:$NN,EG$320,FALSE))-6),'csapat-ranglista'!$A:$FP,EG$321,FALSE)/8,VLOOKUP(VLOOKUP($A28,csapatok!$A:$NN,EG$320,FALSE),'csapat-ranglista'!$A:$FP,EG$321,FALSE)/4),0)</f>
        <v>0</v>
      </c>
      <c r="EH28" s="223">
        <f>IFERROR(IF(RIGHT(VLOOKUP($A28,csapatok!$A:$NN,EH$320,FALSE),5)="Csere",VLOOKUP(LEFT(VLOOKUP($A28,csapatok!$A:$NN,EH$320,FALSE),LEN(VLOOKUP($A28,csapatok!$A:$NN,EH$320,FALSE))-6),'csapat-ranglista'!$A:$FP,EH$321,FALSE)/8,VLOOKUP(VLOOKUP($A28,csapatok!$A:$NN,EH$320,FALSE),'csapat-ranglista'!$A:$FP,EH$321,FALSE)/4),0)</f>
        <v>0</v>
      </c>
      <c r="EI28" s="223">
        <f>IFERROR(IF(RIGHT(VLOOKUP($A28,csapatok!$A:$NN,EI$320,FALSE),5)="Csere",VLOOKUP(LEFT(VLOOKUP($A28,csapatok!$A:$NN,EI$320,FALSE),LEN(VLOOKUP($A28,csapatok!$A:$NN,EI$320,FALSE))-6),'csapat-ranglista'!$A:$FP,EI$321,FALSE)/8,VLOOKUP(VLOOKUP($A28,csapatok!$A:$NN,EI$320,FALSE),'csapat-ranglista'!$A:$FP,EI$321,FALSE)/4),0)</f>
        <v>0</v>
      </c>
      <c r="EJ28" s="223">
        <f>IFERROR(IF(RIGHT(VLOOKUP($A28,csapatok!$A:$NN,EJ$320,FALSE),5)="Csere",VLOOKUP(LEFT(VLOOKUP($A28,csapatok!$A:$NN,EJ$320,FALSE),LEN(VLOOKUP($A28,csapatok!$A:$NN,EJ$320,FALSE))-6),'csapat-ranglista'!$A:$FP,EJ$321,FALSE)/8,VLOOKUP(VLOOKUP($A28,csapatok!$A:$NN,EJ$320,FALSE),'csapat-ranglista'!$A:$FP,EJ$321,FALSE)/4),0)</f>
        <v>0</v>
      </c>
      <c r="EK28" s="223">
        <f>IFERROR(IF(RIGHT(VLOOKUP($A28,csapatok!$A:$NN,EK$320,FALSE),5)="Csere",VLOOKUP(LEFT(VLOOKUP($A28,csapatok!$A:$NN,EK$320,FALSE),LEN(VLOOKUP($A28,csapatok!$A:$NN,EK$320,FALSE))-6),'csapat-ranglista'!$A:$FP,EK$321,FALSE)/8,VLOOKUP(VLOOKUP($A28,csapatok!$A:$NN,EK$320,FALSE),'csapat-ranglista'!$A:$FP,EK$321,FALSE)/4),0)</f>
        <v>0</v>
      </c>
      <c r="EL28" s="223">
        <f>IFERROR(IF(RIGHT(VLOOKUP($A28,csapatok!$A:$NN,EL$320,FALSE),5)="Csere",VLOOKUP(LEFT(VLOOKUP($A28,csapatok!$A:$NN,EL$320,FALSE),LEN(VLOOKUP($A28,csapatok!$A:$NN,EL$320,FALSE))-6),'csapat-ranglista'!$A:$FP,EL$321,FALSE)/8,VLOOKUP(VLOOKUP($A28,csapatok!$A:$NN,EL$320,FALSE),'csapat-ranglista'!$A:$FP,EL$321,FALSE)/4),0)</f>
        <v>0.89213461960630569</v>
      </c>
      <c r="EM28" s="223">
        <f>IFERROR(IF(RIGHT(VLOOKUP($A28,csapatok!$A:$NN,EM$320,FALSE),5)="Csere",VLOOKUP(LEFT(VLOOKUP($A28,csapatok!$A:$NN,EM$320,FALSE),LEN(VLOOKUP($A28,csapatok!$A:$NN,EM$320,FALSE))-6),'csapat-ranglista'!$A:$FP,EM$321,FALSE)/8,VLOOKUP(VLOOKUP($A28,csapatok!$A:$NN,EM$320,FALSE),'csapat-ranglista'!$A:$FP,EM$321,FALSE)/4),0)</f>
        <v>0</v>
      </c>
      <c r="EN28" s="223">
        <f>IFERROR(IF(RIGHT(VLOOKUP($A28,csapatok!$A:$NN,EN$320,FALSE),5)="Csere",VLOOKUP(LEFT(VLOOKUP($A28,csapatok!$A:$NN,EN$320,FALSE),LEN(VLOOKUP($A28,csapatok!$A:$NN,EN$320,FALSE))-6),'csapat-ranglista'!$A:$FP,EN$321,FALSE)/8,VLOOKUP(VLOOKUP($A28,csapatok!$A:$NN,EN$320,FALSE),'csapat-ranglista'!$A:$FP,EN$321,FALSE)/4),0)</f>
        <v>0</v>
      </c>
      <c r="EO28" s="223">
        <f>IFERROR(IF(RIGHT(VLOOKUP($A28,csapatok!$A:$NN,EO$320,FALSE),5)="Csere",VLOOKUP(LEFT(VLOOKUP($A28,csapatok!$A:$NN,EO$320,FALSE),LEN(VLOOKUP($A28,csapatok!$A:$NN,EO$320,FALSE))-6),'csapat-ranglista'!$A:$FP,EO$321,FALSE)/8,VLOOKUP(VLOOKUP($A28,csapatok!$A:$NN,EO$320,FALSE),'csapat-ranglista'!$A:$FP,EO$321,FALSE)/4),0)</f>
        <v>0</v>
      </c>
      <c r="EP28" s="223">
        <f>IFERROR(IF(RIGHT(VLOOKUP($A28,csapatok!$A:$NN,EP$320,FALSE),5)="Csere",VLOOKUP(LEFT(VLOOKUP($A28,csapatok!$A:$NN,EP$320,FALSE),LEN(VLOOKUP($A28,csapatok!$A:$NN,EP$320,FALSE))-6),'csapat-ranglista'!$A:$FP,EP$321,FALSE)/8,VLOOKUP(VLOOKUP($A28,csapatok!$A:$NN,EP$320,FALSE),'csapat-ranglista'!$A:$FP,EP$321,FALSE)/4),0)</f>
        <v>0</v>
      </c>
      <c r="EQ28" s="223">
        <f>IFERROR(IF(RIGHT(VLOOKUP($A28,csapatok!$A:$NN,EQ$320,FALSE),5)="Csere",VLOOKUP(LEFT(VLOOKUP($A28,csapatok!$A:$NN,EQ$320,FALSE),LEN(VLOOKUP($A28,csapatok!$A:$NN,EQ$320,FALSE))-6),'csapat-ranglista'!$A:$FP,EQ$321,FALSE)/8,VLOOKUP(VLOOKUP($A28,csapatok!$A:$NN,EQ$320,FALSE),'csapat-ranglista'!$A:$FP,EQ$321,FALSE)/4),0)</f>
        <v>0</v>
      </c>
      <c r="ER28" s="223">
        <f>IFERROR(IF(RIGHT(VLOOKUP($A28,csapatok!$A:$NN,ER$320,FALSE),5)="Csere",VLOOKUP(LEFT(VLOOKUP($A28,csapatok!$A:$NN,ER$320,FALSE),LEN(VLOOKUP($A28,csapatok!$A:$NN,ER$320,FALSE))-6),'csapat-ranglista'!$A:$FP,ER$321,FALSE)/8,VLOOKUP(VLOOKUP($A28,csapatok!$A:$NN,ER$320,FALSE),'csapat-ranglista'!$A:$FP,ER$321,FALSE)/4),0)</f>
        <v>0</v>
      </c>
      <c r="ES28" s="223">
        <f>IFERROR(IF(RIGHT(VLOOKUP($A28,csapatok!$A:$NN,ES$320,FALSE),5)="Csere",VLOOKUP(LEFT(VLOOKUP($A28,csapatok!$A:$NN,ES$320,FALSE),LEN(VLOOKUP($A28,csapatok!$A:$NN,ES$320,FALSE))-6),'csapat-ranglista'!$A:$FP,ES$321,FALSE)/8,VLOOKUP(VLOOKUP($A28,csapatok!$A:$NN,ES$320,FALSE),'csapat-ranglista'!$A:$FP,ES$321,FALSE)/4),0)</f>
        <v>0</v>
      </c>
      <c r="ET28" s="223">
        <f>IFERROR(IF(RIGHT(VLOOKUP($A28,csapatok!$A:$NN,ET$320,FALSE),5)="Csere",VLOOKUP(LEFT(VLOOKUP($A28,csapatok!$A:$NN,ET$320,FALSE),LEN(VLOOKUP($A28,csapatok!$A:$NN,ET$320,FALSE))-6),'csapat-ranglista'!$A:$FP,ET$321,FALSE)/8,VLOOKUP(VLOOKUP($A28,csapatok!$A:$NN,ET$320,FALSE),'csapat-ranglista'!$A:$FP,ET$321,FALSE)/4),0)</f>
        <v>0</v>
      </c>
      <c r="EU28" s="223">
        <f>IFERROR(IF(RIGHT(VLOOKUP($A28,csapatok!$A:$NN,EU$320,FALSE),5)="Csere",VLOOKUP(LEFT(VLOOKUP($A28,csapatok!$A:$NN,EU$320,FALSE),LEN(VLOOKUP($A28,csapatok!$A:$NN,EU$320,FALSE))-6),'csapat-ranglista'!$A:$FP,EU$321,FALSE)/8,VLOOKUP(VLOOKUP($A28,csapatok!$A:$NN,EU$320,FALSE),'csapat-ranglista'!$A:$FP,EU$321,FALSE)/4),0)</f>
        <v>0</v>
      </c>
      <c r="EV28" s="223">
        <f>IFERROR(IF(RIGHT(VLOOKUP($A28,csapatok!$A:$NN,EV$320,FALSE),5)="Csere",VLOOKUP(LEFT(VLOOKUP($A28,csapatok!$A:$NN,EV$320,FALSE),LEN(VLOOKUP($A28,csapatok!$A:$NN,EV$320,FALSE))-6),'csapat-ranglista'!$A:$FP,EV$321,FALSE)/8,VLOOKUP(VLOOKUP($A28,csapatok!$A:$NN,EV$320,FALSE),'csapat-ranglista'!$A:$FP,EV$321,FALSE)/4),0)</f>
        <v>0</v>
      </c>
      <c r="EW28" s="223">
        <f>IFERROR(IF(RIGHT(VLOOKUP($A28,csapatok!$A:$NN,EW$320,FALSE),5)="Csere",VLOOKUP(LEFT(VLOOKUP($A28,csapatok!$A:$NN,EW$320,FALSE),LEN(VLOOKUP($A28,csapatok!$A:$NN,EW$320,FALSE))-6),'csapat-ranglista'!$A:$FP,EW$321,FALSE)/8,VLOOKUP(VLOOKUP($A28,csapatok!$A:$NN,EW$320,FALSE),'csapat-ranglista'!$A:$FP,EW$321,FALSE)/4),0)</f>
        <v>0</v>
      </c>
      <c r="EX28" s="223">
        <f>IFERROR(IF(RIGHT(VLOOKUP($A28,csapatok!$A:$NN,EX$320,FALSE),5)="Csere",VLOOKUP(LEFT(VLOOKUP($A28,csapatok!$A:$NN,EX$320,FALSE),LEN(VLOOKUP($A28,csapatok!$A:$NN,EX$320,FALSE))-6),'csapat-ranglista'!$A:$FP,EX$321,FALSE)/8,VLOOKUP(VLOOKUP($A28,csapatok!$A:$NN,EX$320,FALSE),'csapat-ranglista'!$A:$FP,EX$321,FALSE)/4),0)</f>
        <v>0</v>
      </c>
      <c r="EY28" s="223">
        <f>IFERROR(IF(RIGHT(VLOOKUP($A28,csapatok!$A:$NN,EY$320,FALSE),5)="Csere",VLOOKUP(LEFT(VLOOKUP($A28,csapatok!$A:$NN,EY$320,FALSE),LEN(VLOOKUP($A28,csapatok!$A:$NN,EY$320,FALSE))-6),'csapat-ranglista'!$A:$FP,EY$321,FALSE)/8,VLOOKUP(VLOOKUP($A28,csapatok!$A:$NN,EY$320,FALSE),'csapat-ranglista'!$A:$FP,EY$321,FALSE)/4),0)</f>
        <v>0</v>
      </c>
      <c r="EZ28" s="223">
        <f>IFERROR(IF(RIGHT(VLOOKUP($A28,csapatok!$A:$NN,EZ$320,FALSE),5)="Csere",VLOOKUP(LEFT(VLOOKUP($A28,csapatok!$A:$NN,EZ$320,FALSE),LEN(VLOOKUP($A28,csapatok!$A:$NN,EZ$320,FALSE))-6),'csapat-ranglista'!$A:$FP,EZ$321,FALSE)/8,VLOOKUP(VLOOKUP($A28,csapatok!$A:$NN,EZ$320,FALSE),'csapat-ranglista'!$A:$FP,EZ$321,FALSE)/4),0)</f>
        <v>17.580370876479019</v>
      </c>
      <c r="FA28" s="223">
        <f>IFERROR(IF(RIGHT(VLOOKUP($A28,csapatok!$A:$NN,FA$320,FALSE),5)="Csere",VLOOKUP(LEFT(VLOOKUP($A28,csapatok!$A:$NN,FA$320,FALSE),LEN(VLOOKUP($A28,csapatok!$A:$NN,FA$320,FALSE))-6),'csapat-ranglista'!$A:$FP,FA$321,FALSE)/8,VLOOKUP(VLOOKUP($A28,csapatok!$A:$NN,FA$320,FALSE),'csapat-ranglista'!$A:$FP,FA$321,FALSE)/4),0)</f>
        <v>0</v>
      </c>
      <c r="FB28" s="223">
        <f>IFERROR(IF(RIGHT(VLOOKUP($A28,csapatok!$A:$NN,FB$320,FALSE),5)="Csere",VLOOKUP(LEFT(VLOOKUP($A28,csapatok!$A:$NN,FB$320,FALSE),LEN(VLOOKUP($A28,csapatok!$A:$NN,FB$320,FALSE))-6),'csapat-ranglista'!$A:$FP,FB$321,FALSE)/8,VLOOKUP(VLOOKUP($A28,csapatok!$A:$NN,FB$320,FALSE),'csapat-ranglista'!$A:$FP,FB$321,FALSE)/4),0)</f>
        <v>0</v>
      </c>
      <c r="FC28" s="223">
        <f>IFERROR(IF(RIGHT(VLOOKUP($A28,csapatok!$A:$NN,FC$320,FALSE),5)="Csere",VLOOKUP(LEFT(VLOOKUP($A28,csapatok!$A:$NN,FC$320,FALSE),LEN(VLOOKUP($A28,csapatok!$A:$NN,FC$320,FALSE))-6),'csapat-ranglista'!$A:$FP,FC$321,FALSE)/8,VLOOKUP(VLOOKUP($A28,csapatok!$A:$NN,FC$320,FALSE),'csapat-ranglista'!$A:$FP,FC$321,FALSE)/4),0)</f>
        <v>0</v>
      </c>
      <c r="FD28" s="224">
        <f>versenyek!$QY$11*IFERROR(VLOOKUP(VLOOKUP($A28,versenyek!QX:QZ,3,FALSE),szabalyok!$A$16:$B$23,2,FALSE)/4,0)</f>
        <v>0</v>
      </c>
      <c r="FE28" s="224">
        <f>versenyek!$RB$11*IFERROR(VLOOKUP(VLOOKUP($A28,versenyek!RA:RC,3,FALSE),szabalyok!$A$16:$B$23,2,FALSE)/4,0)</f>
        <v>0</v>
      </c>
      <c r="FF28" s="223">
        <f>IFERROR(IF(RIGHT(VLOOKUP($A28,csapatok!$A:$NN,FF$320,FALSE),5)="Csere",VLOOKUP(LEFT(VLOOKUP($A28,csapatok!$A:$NN,FF$320,FALSE),LEN(VLOOKUP($A28,csapatok!$A:$NN,FF$320,FALSE))-6),'csapat-ranglista'!$A:$FP,FF$321,FALSE)/8,VLOOKUP(VLOOKUP($A28,csapatok!$A:$NN,FF$320,FALSE),'csapat-ranglista'!$A:$FP,FF$321,FALSE)/4),0)</f>
        <v>2.2527438899632029</v>
      </c>
      <c r="FG28" s="223">
        <f>IFERROR(IF(RIGHT(VLOOKUP($A28,csapatok!$A:$NN,FG$320,FALSE),5)="Csere",VLOOKUP(LEFT(VLOOKUP($A28,csapatok!$A:$NN,FG$320,FALSE),LEN(VLOOKUP($A28,csapatok!$A:$NN,FG$320,FALSE))-6),'csapat-ranglista'!$A:$FP,FG$321,FALSE)/8,VLOOKUP(VLOOKUP($A28,csapatok!$A:$NN,FG$320,FALSE),'csapat-ranglista'!$A:$FP,FG$321,FALSE)/4),0)</f>
        <v>0</v>
      </c>
      <c r="FH28" s="223">
        <f>IFERROR(IF(RIGHT(VLOOKUP($A28,csapatok!$A:$NN,FH$320,FALSE),5)="Csere",VLOOKUP(LEFT(VLOOKUP($A28,csapatok!$A:$NN,FH$320,FALSE),LEN(VLOOKUP($A28,csapatok!$A:$NN,FH$320,FALSE))-6),'csapat-ranglista'!$A:$FP,FH$321,FALSE)/8,VLOOKUP(VLOOKUP($A28,csapatok!$A:$NN,FH$320,FALSE),'csapat-ranglista'!$A:$FP,FH$321,FALSE)/4),0)</f>
        <v>0</v>
      </c>
      <c r="FI28" s="223">
        <f>IFERROR(IF(RIGHT(VLOOKUP($A28,csapatok!$A:$NN,FI$320,FALSE),5)="Csere",VLOOKUP(LEFT(VLOOKUP($A28,csapatok!$A:$NN,FI$320,FALSE),LEN(VLOOKUP($A28,csapatok!$A:$NN,FI$320,FALSE))-6),'csapat-ranglista'!$A:$FP,FI$321,FALSE)/8,VLOOKUP(VLOOKUP($A28,csapatok!$A:$NN,FI$320,FALSE),'csapat-ranglista'!$A:$FP,FI$321,FALSE)/4),0)</f>
        <v>0</v>
      </c>
      <c r="FJ28" s="223">
        <f>IFERROR(IF(RIGHT(VLOOKUP($A28,csapatok!$A:$NN,FJ$320,FALSE),5)="Csere",VLOOKUP(LEFT(VLOOKUP($A28,csapatok!$A:$NN,FJ$320,FALSE),LEN(VLOOKUP($A28,csapatok!$A:$NN,FJ$320,FALSE))-6),'csapat-ranglista'!$A:$FP,FJ$321,FALSE)/8,VLOOKUP(VLOOKUP($A28,csapatok!$A:$NN,FJ$320,FALSE),'csapat-ranglista'!$A:$FP,FJ$321,FALSE)/4),0)</f>
        <v>0</v>
      </c>
      <c r="FK28" s="223">
        <f>IFERROR(IF(RIGHT(VLOOKUP($A28,csapatok!$A:$NN,FK$320,FALSE),5)="Csere",VLOOKUP(LEFT(VLOOKUP($A28,csapatok!$A:$NN,FK$320,FALSE),LEN(VLOOKUP($A28,csapatok!$A:$NN,FK$320,FALSE))-6),'csapat-ranglista'!$A:$FP,FK$321,FALSE)/8,VLOOKUP(VLOOKUP($A28,csapatok!$A:$NN,FK$320,FALSE),'csapat-ranglista'!$A:$FP,FK$321,FALSE)/4),0)</f>
        <v>1.7511593586715715</v>
      </c>
      <c r="FL28" s="223">
        <f>IFERROR(IF(RIGHT(VLOOKUP($A28,csapatok!$A:$NN,FL$320,FALSE),5)="Csere",VLOOKUP(LEFT(VLOOKUP($A28,csapatok!$A:$NN,FL$320,FALSE),LEN(VLOOKUP($A28,csapatok!$A:$NN,FL$320,FALSE))-6),'csapat-ranglista'!$A:$FP,FL$321,FALSE)/8,VLOOKUP(VLOOKUP($A28,csapatok!$A:$NN,FL$320,FALSE),'csapat-ranglista'!$A:$FP,FL$321,FALSE)/4),0)</f>
        <v>0</v>
      </c>
      <c r="FM28" s="223">
        <f>IFERROR(IF(RIGHT(VLOOKUP($A28,csapatok!$A:$NN,FM$320,FALSE),5)="Csere",VLOOKUP(LEFT(VLOOKUP($A28,csapatok!$A:$NN,FM$320,FALSE),LEN(VLOOKUP($A28,csapatok!$A:$NN,FM$320,FALSE))-6),'csapat-ranglista'!$A:$FP,FM$321,FALSE)/8,VLOOKUP(VLOOKUP($A28,csapatok!$A:$NN,FM$320,FALSE),'csapat-ranglista'!$A:$FP,FM$321,FALSE)/4),0)</f>
        <v>0</v>
      </c>
      <c r="FN28" s="223">
        <f>IFERROR(IF(RIGHT(VLOOKUP($A28,csapatok!$A:$NN,FN$320,FALSE),5)="Csere",VLOOKUP(LEFT(VLOOKUP($A28,csapatok!$A:$NN,FN$320,FALSE),LEN(VLOOKUP($A28,csapatok!$A:$NN,FN$320,FALSE))-6),'csapat-ranglista'!$A:$FP,FN$321,FALSE)/8,VLOOKUP(VLOOKUP($A28,csapatok!$A:$NN,FN$320,FALSE),'csapat-ranglista'!$A:$FP,FN$321,FALSE)/4),0)</f>
        <v>0</v>
      </c>
      <c r="FO28" s="223">
        <f>IFERROR(IF(RIGHT(VLOOKUP($A28,csapatok!$A:$NN,FO$320,FALSE),5)="Csere",VLOOKUP(LEFT(VLOOKUP($A28,csapatok!$A:$NN,FO$320,FALSE),LEN(VLOOKUP($A28,csapatok!$A:$NN,FO$320,FALSE))-6),'csapat-ranglista'!$A:$FP,FO$321,FALSE)/8,VLOOKUP(VLOOKUP($A28,csapatok!$A:$NN,FO$320,FALSE),'csapat-ranglista'!$A:$FP,FO$321,FALSE)/4),0)</f>
        <v>0</v>
      </c>
      <c r="FP28" s="223">
        <f>IFERROR(IF(RIGHT(VLOOKUP($A28,csapatok!$A:$NN,FP$320,FALSE),5)="Csere",VLOOKUP(LEFT(VLOOKUP($A28,csapatok!$A:$NN,FP$320,FALSE),LEN(VLOOKUP($A28,csapatok!$A:$NN,FP$320,FALSE))-6),'csapat-ranglista'!$A:$FP,FP$321,FALSE)/8,VLOOKUP(VLOOKUP($A28,csapatok!$A:$NN,FP$320,FALSE),'csapat-ranglista'!$A:$FP,FP$321,FALSE)/4),0)</f>
        <v>1.1709745537396286</v>
      </c>
      <c r="FQ28" s="223">
        <f>IFERROR(IF(RIGHT(VLOOKUP($A28,csapatok!$A:$NN,FQ$320,FALSE),5)="Csere",VLOOKUP(LEFT(VLOOKUP($A28,csapatok!$A:$NN,FQ$320,FALSE),LEN(VLOOKUP($A28,csapatok!$A:$NN,FQ$320,FALSE))-6),'csapat-ranglista'!$A:$FP,FQ$321,FALSE)/8,VLOOKUP(VLOOKUP($A28,csapatok!$A:$NN,FQ$320,FALSE),'csapat-ranglista'!$A:$FP,FQ$321,FALSE)/4),0)</f>
        <v>0</v>
      </c>
      <c r="FR28" s="223">
        <f>IFERROR(IF(RIGHT(VLOOKUP($A28,csapatok!$A:$NN,FR$320,FALSE),5)="Csere",VLOOKUP(LEFT(VLOOKUP($A28,csapatok!$A:$NN,FR$320,FALSE),LEN(VLOOKUP($A28,csapatok!$A:$NN,FR$320,FALSE))-6),'csapat-ranglista'!$A:$FP,FR$321,FALSE)/8,VLOOKUP(VLOOKUP($A28,csapatok!$A:$NN,FR$320,FALSE),'csapat-ranglista'!$A:$FP,FR$321,FALSE)/4),0)</f>
        <v>0</v>
      </c>
      <c r="FS28" s="223">
        <f>IFERROR(IF(RIGHT(VLOOKUP($A28,csapatok!$A:$NN,FS$320,FALSE),5)="Csere",VLOOKUP(LEFT(VLOOKUP($A28,csapatok!$A:$NN,FS$320,FALSE),LEN(VLOOKUP($A28,csapatok!$A:$NN,FS$320,FALSE))-6),'csapat-ranglista'!$A:$FP,FS$321,FALSE)/8,VLOOKUP(VLOOKUP($A28,csapatok!$A:$NN,FS$320,FALSE),'csapat-ranglista'!$A:$FP,FS$321,FALSE)/4),0)</f>
        <v>4.2625776063629628</v>
      </c>
      <c r="FT28" s="223">
        <f>IFERROR(IF(RIGHT(VLOOKUP($A28,csapatok!$A:$NN,FT$320,FALSE),5)="Csere",VLOOKUP(LEFT(VLOOKUP($A28,csapatok!$A:$NN,FT$320,FALSE),LEN(VLOOKUP($A28,csapatok!$A:$NN,FT$320,FALSE))-6),'csapat-ranglista'!$A:$FP,FT$321,FALSE)/8,VLOOKUP(VLOOKUP($A28,csapatok!$A:$NN,FT$320,FALSE),'csapat-ranglista'!$A:$FP,FT$321,FALSE)/4),0)</f>
        <v>0</v>
      </c>
      <c r="FU28" s="223">
        <f>IFERROR(IF(RIGHT(VLOOKUP($A28,csapatok!$A:$NN,FU$320,FALSE),5)="Csere",VLOOKUP(LEFT(VLOOKUP($A28,csapatok!$A:$NN,FU$320,FALSE),LEN(VLOOKUP($A28,csapatok!$A:$NN,FU$320,FALSE))-6),'csapat-ranglista'!$A:$FP,FU$321,FALSE)/8,VLOOKUP(VLOOKUP($A28,csapatok!$A:$NN,FU$320,FALSE),'csapat-ranglista'!$A:$FP,FU$321,FALSE)/4),0)</f>
        <v>0.47984999901137998</v>
      </c>
      <c r="FV28" s="223">
        <f>IFERROR(IF(RIGHT(VLOOKUP($A28,csapatok!$A:$NN,FV$320,FALSE),5)="Csere",VLOOKUP(LEFT(VLOOKUP($A28,csapatok!$A:$NN,FV$320,FALSE),LEN(VLOOKUP($A28,csapatok!$A:$NN,FV$320,FALSE))-6),'csapat-ranglista'!$A:$FP,FV$321,FALSE)/8,VLOOKUP(VLOOKUP($A28,csapatok!$A:$NN,FV$320,FALSE),'csapat-ranglista'!$A:$FP,FV$321,FALSE)/4),0)</f>
        <v>0</v>
      </c>
      <c r="FW28" s="223">
        <f>IFERROR(IF(RIGHT(VLOOKUP($A28,csapatok!$A:$NN,FW$320,FALSE),5)="Csere",VLOOKUP(LEFT(VLOOKUP($A28,csapatok!$A:$NN,FW$320,FALSE),LEN(VLOOKUP($A28,csapatok!$A:$NN,FW$320,FALSE))-6),'csapat-ranglista'!$A:$FP,FW$321,FALSE)/8,VLOOKUP(VLOOKUP($A28,csapatok!$A:$NN,FW$320,FALSE),'csapat-ranglista'!$A:$FP,FW$321,FALSE)/4),0)</f>
        <v>42.837924398392701</v>
      </c>
      <c r="FX28" s="223">
        <f>IFERROR(IF(RIGHT(VLOOKUP($A28,csapatok!$A:$NN,FX$320,FALSE),5)="Csere",VLOOKUP(LEFT(VLOOKUP($A28,csapatok!$A:$NN,FX$320,FALSE),LEN(VLOOKUP($A28,csapatok!$A:$NN,FX$320,FALSE))-6),'csapat-ranglista'!$A:$FP,FX$321,FALSE)/8,VLOOKUP(VLOOKUP($A28,csapatok!$A:$NN,FX$320,FALSE),'csapat-ranglista'!$A:$FP,FX$321,FALSE)/4),0)</f>
        <v>0</v>
      </c>
      <c r="FY28" s="223">
        <f>IFERROR(IF(RIGHT(VLOOKUP($A28,csapatok!$A:$NN,FY$320,FALSE),5)="Csere",VLOOKUP(LEFT(VLOOKUP($A28,csapatok!$A:$NN,FY$320,FALSE),LEN(VLOOKUP($A28,csapatok!$A:$NN,FY$320,FALSE))-6),'csapat-ranglista'!$A:$FP,FY$321,FALSE)/8,VLOOKUP(VLOOKUP($A28,csapatok!$A:$NN,FY$320,FALSE),'csapat-ranglista'!$A:$FP,FY$321,FALSE)/4),0)</f>
        <v>0</v>
      </c>
      <c r="FZ28" s="223">
        <f>IFERROR(IF(RIGHT(VLOOKUP($A28,csapatok!$A:$NN,FZ$320,FALSE),5)="Csere",VLOOKUP(LEFT(VLOOKUP($A28,csapatok!$A:$NN,FZ$320,FALSE),LEN(VLOOKUP($A28,csapatok!$A:$NN,FZ$320,FALSE))-6),'csapat-ranglista'!$A:$FP,FZ$321,FALSE)/8,VLOOKUP(VLOOKUP($A28,csapatok!$A:$NN,FZ$320,FALSE),'csapat-ranglista'!$A:$FP,FZ$321,FALSE)/4),0)</f>
        <v>0</v>
      </c>
      <c r="GA28" s="223">
        <f>IFERROR(IF(RIGHT(VLOOKUP($A28,csapatok!$A:$NN,GA$320,FALSE),5)="Csere",VLOOKUP(LEFT(VLOOKUP($A28,csapatok!$A:$NN,GA$320,FALSE),LEN(VLOOKUP($A28,csapatok!$A:$NN,GA$320,FALSE))-6),'csapat-ranglista'!$A:$FP,GA$321,FALSE)/8,VLOOKUP(VLOOKUP($A28,csapatok!$A:$NN,GA$320,FALSE),'csapat-ranglista'!$A:$FP,GA$321,FALSE)/4),0)</f>
        <v>0</v>
      </c>
      <c r="GB28" s="223">
        <f>IFERROR(IF(RIGHT(VLOOKUP($A28,csapatok!$A:$NN,GB$320,FALSE),5)="Csere",VLOOKUP(LEFT(VLOOKUP($A28,csapatok!$A:$NN,GB$320,FALSE),LEN(VLOOKUP($A28,csapatok!$A:$NN,GB$320,FALSE))-6),'csapat-ranglista'!$A:$FP,GB$321,FALSE)/8,VLOOKUP(VLOOKUP($A28,csapatok!$A:$NN,GB$320,FALSE),'csapat-ranglista'!$A:$FP,GB$321,FALSE)/4),0)</f>
        <v>0</v>
      </c>
      <c r="GC28" s="223">
        <f>IFERROR(IF(RIGHT(VLOOKUP($A28,csapatok!$A:$NN,GC$320,FALSE),5)="Csere",VLOOKUP(LEFT(VLOOKUP($A28,csapatok!$A:$NN,GC$320,FALSE),LEN(VLOOKUP($A28,csapatok!$A:$NN,GC$320,FALSE))-6),'csapat-ranglista'!$A:$FP,GC$321,FALSE)/8,VLOOKUP(VLOOKUP($A28,csapatok!$A:$NN,GC$320,FALSE),'csapat-ranglista'!$A:$FP,GC$321,FALSE)/4),0)</f>
        <v>0</v>
      </c>
      <c r="GD28" s="247">
        <f>SUM(EQ28:GC28)</f>
        <v>70.335600682620466</v>
      </c>
    </row>
    <row r="29" spans="1:186">
      <c r="A29" s="32" t="s">
        <v>1327</v>
      </c>
      <c r="B29" s="131">
        <v>34705</v>
      </c>
      <c r="C29" s="131" t="str">
        <f>IF(B29=0,"",IF(B29&lt;$C$1,"felnőtt","ifi"))</f>
        <v>ifi</v>
      </c>
      <c r="D29" s="32" t="s">
        <v>9</v>
      </c>
      <c r="E29" s="45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>
        <f>IFERROR(IF(RIGHT(VLOOKUP($A29,csapatok!$A:$CN,AP$320,FALSE),5)="Csere",VLOOKUP(LEFT(VLOOKUP($A29,csapatok!$A:$CN,AP$320,FALSE),LEN(VLOOKUP($A29,csapatok!$A:$CN,AP$320,FALSE))-6),'csapat-ranglista'!$A:$FP,AP$321,FALSE)/8,VLOOKUP(VLOOKUP($A29,csapatok!$A:$CN,AP$320,FALSE),'csapat-ranglista'!$A:$FP,AP$321,FALSE)/4),0)</f>
        <v>0</v>
      </c>
      <c r="AQ29" s="223">
        <f>IFERROR(IF(RIGHT(VLOOKUP($A29,csapatok!$A:$CN,AQ$320,FALSE),5)="Csere",VLOOKUP(LEFT(VLOOKUP($A29,csapatok!$A:$CN,AQ$320,FALSE),LEN(VLOOKUP($A29,csapatok!$A:$CN,AQ$320,FALSE))-6),'csapat-ranglista'!$A:$FP,AQ$321,FALSE)/8,VLOOKUP(VLOOKUP($A29,csapatok!$A:$CN,AQ$320,FALSE),'csapat-ranglista'!$A:$FP,AQ$321,FALSE)/4),0)</f>
        <v>0</v>
      </c>
      <c r="AR29" s="223">
        <f>IFERROR(IF(RIGHT(VLOOKUP($A29,csapatok!$A:$CN,AR$320,FALSE),5)="Csere",VLOOKUP(LEFT(VLOOKUP($A29,csapatok!$A:$CN,AR$320,FALSE),LEN(VLOOKUP($A29,csapatok!$A:$CN,AR$320,FALSE))-6),'csapat-ranglista'!$A:$FP,AR$321,FALSE)/8,VLOOKUP(VLOOKUP($A29,csapatok!$A:$CN,AR$320,FALSE),'csapat-ranglista'!$A:$FP,AR$321,FALSE)/4),0)</f>
        <v>0</v>
      </c>
      <c r="AS29" s="223">
        <f>IFERROR(IF(RIGHT(VLOOKUP($A29,csapatok!$A:$CN,AS$320,FALSE),5)="Csere",VLOOKUP(LEFT(VLOOKUP($A29,csapatok!$A:$CN,AS$320,FALSE),LEN(VLOOKUP($A29,csapatok!$A:$CN,AS$320,FALSE))-6),'csapat-ranglista'!$A:$FP,AS$321,FALSE)/8,VLOOKUP(VLOOKUP($A29,csapatok!$A:$CN,AS$320,FALSE),'csapat-ranglista'!$A:$FP,AS$321,FALSE)/4),0)</f>
        <v>0</v>
      </c>
      <c r="AT29" s="223">
        <f>IFERROR(IF(RIGHT(VLOOKUP($A29,csapatok!$A:$CN,AT$320,FALSE),5)="Csere",VLOOKUP(LEFT(VLOOKUP($A29,csapatok!$A:$CN,AT$320,FALSE),LEN(VLOOKUP($A29,csapatok!$A:$CN,AT$320,FALSE))-6),'csapat-ranglista'!$A:$FP,AT$321,FALSE)/8,VLOOKUP(VLOOKUP($A29,csapatok!$A:$CN,AT$320,FALSE),'csapat-ranglista'!$A:$FP,AT$321,FALSE)/4),0)</f>
        <v>0</v>
      </c>
      <c r="AU29" s="223">
        <f>IFERROR(IF(RIGHT(VLOOKUP($A29,csapatok!$A:$CN,AU$320,FALSE),5)="Csere",VLOOKUP(LEFT(VLOOKUP($A29,csapatok!$A:$CN,AU$320,FALSE),LEN(VLOOKUP($A29,csapatok!$A:$CN,AU$320,FALSE))-6),'csapat-ranglista'!$A:$FP,AU$321,FALSE)/8,VLOOKUP(VLOOKUP($A29,csapatok!$A:$CN,AU$320,FALSE),'csapat-ranglista'!$A:$FP,AU$321,FALSE)/4),0)</f>
        <v>0</v>
      </c>
      <c r="AV29" s="223">
        <f>IFERROR(IF(RIGHT(VLOOKUP($A29,csapatok!$A:$CN,AV$320,FALSE),5)="Csere",VLOOKUP(LEFT(VLOOKUP($A29,csapatok!$A:$CN,AV$320,FALSE),LEN(VLOOKUP($A29,csapatok!$A:$CN,AV$320,FALSE))-6),'csapat-ranglista'!$A:$FP,AV$321,FALSE)/8,VLOOKUP(VLOOKUP($A29,csapatok!$A:$CN,AV$320,FALSE),'csapat-ranglista'!$A:$FP,AV$321,FALSE)/4),0)</f>
        <v>0</v>
      </c>
      <c r="AW29" s="223">
        <f>IFERROR(IF(RIGHT(VLOOKUP($A29,csapatok!$A:$CN,AW$320,FALSE),5)="Csere",VLOOKUP(LEFT(VLOOKUP($A29,csapatok!$A:$CN,AW$320,FALSE),LEN(VLOOKUP($A29,csapatok!$A:$CN,AW$320,FALSE))-6),'csapat-ranglista'!$A:$FP,AW$321,FALSE)/8,VLOOKUP(VLOOKUP($A29,csapatok!$A:$CN,AW$320,FALSE),'csapat-ranglista'!$A:$FP,AW$321,FALSE)/4),0)</f>
        <v>0</v>
      </c>
      <c r="AX29" s="223">
        <f>IFERROR(IF(RIGHT(VLOOKUP($A29,csapatok!$A:$CN,AX$320,FALSE),5)="Csere",VLOOKUP(LEFT(VLOOKUP($A29,csapatok!$A:$CN,AX$320,FALSE),LEN(VLOOKUP($A29,csapatok!$A:$CN,AX$320,FALSE))-6),'csapat-ranglista'!$A:$FP,AX$321,FALSE)/8,VLOOKUP(VLOOKUP($A29,csapatok!$A:$CN,AX$320,FALSE),'csapat-ranglista'!$A:$FP,AX$321,FALSE)/4),0)</f>
        <v>0</v>
      </c>
      <c r="AY29" s="223">
        <f>IFERROR(IF(RIGHT(VLOOKUP($A29,csapatok!$A:$NN,AY$320,FALSE),5)="Csere",VLOOKUP(LEFT(VLOOKUP($A29,csapatok!$A:$NN,AY$320,FALSE),LEN(VLOOKUP($A29,csapatok!$A:$NN,AY$320,FALSE))-6),'csapat-ranglista'!$A:$FP,AY$321,FALSE)/8,VLOOKUP(VLOOKUP($A29,csapatok!$A:$NN,AY$320,FALSE),'csapat-ranglista'!$A:$FP,AY$321,FALSE)/4),0)</f>
        <v>0</v>
      </c>
      <c r="AZ29" s="223">
        <f>IFERROR(IF(RIGHT(VLOOKUP($A29,csapatok!$A:$NN,AZ$320,FALSE),5)="Csere",VLOOKUP(LEFT(VLOOKUP($A29,csapatok!$A:$NN,AZ$320,FALSE),LEN(VLOOKUP($A29,csapatok!$A:$NN,AZ$320,FALSE))-6),'csapat-ranglista'!$A:$FP,AZ$321,FALSE)/8,VLOOKUP(VLOOKUP($A29,csapatok!$A:$NN,AZ$320,FALSE),'csapat-ranglista'!$A:$FP,AZ$321,FALSE)/4),0)</f>
        <v>0</v>
      </c>
      <c r="BA29" s="223">
        <f>IFERROR(IF(RIGHT(VLOOKUP($A29,csapatok!$A:$NN,BA$320,FALSE),5)="Csere",VLOOKUP(LEFT(VLOOKUP($A29,csapatok!$A:$NN,BA$320,FALSE),LEN(VLOOKUP($A29,csapatok!$A:$NN,BA$320,FALSE))-6),'csapat-ranglista'!$A:$FP,BA$321,FALSE)/8,VLOOKUP(VLOOKUP($A29,csapatok!$A:$NN,BA$320,FALSE),'csapat-ranglista'!$A:$FP,BA$321,FALSE)/4),0)</f>
        <v>0</v>
      </c>
      <c r="BB29" s="223">
        <f>IFERROR(IF(RIGHT(VLOOKUP($A29,csapatok!$A:$NN,BB$320,FALSE),5)="Csere",VLOOKUP(LEFT(VLOOKUP($A29,csapatok!$A:$NN,BB$320,FALSE),LEN(VLOOKUP($A29,csapatok!$A:$NN,BB$320,FALSE))-6),'csapat-ranglista'!$A:$FP,BB$321,FALSE)/8,VLOOKUP(VLOOKUP($A29,csapatok!$A:$NN,BB$320,FALSE),'csapat-ranglista'!$A:$FP,BB$321,FALSE)/4),0)</f>
        <v>0</v>
      </c>
      <c r="BC29" s="224">
        <f>versenyek!$ES$11*IFERROR(VLOOKUP(VLOOKUP($A29,versenyek!ER:ET,3,FALSE),szabalyok!$A$16:$B$23,2,FALSE)/4,0)</f>
        <v>0</v>
      </c>
      <c r="BD29" s="224">
        <f>versenyek!$EV$11*IFERROR(VLOOKUP(VLOOKUP($A29,versenyek!EU:EW,3,FALSE),szabalyok!$A$16:$B$23,2,FALSE)/4,0)</f>
        <v>0</v>
      </c>
      <c r="BE29" s="223">
        <f>IFERROR(IF(RIGHT(VLOOKUP($A29,csapatok!$A:$NN,BE$320,FALSE),5)="Csere",VLOOKUP(LEFT(VLOOKUP($A29,csapatok!$A:$NN,BE$320,FALSE),LEN(VLOOKUP($A29,csapatok!$A:$NN,BE$320,FALSE))-6),'csapat-ranglista'!$A:$FP,BE$321,FALSE)/8,VLOOKUP(VLOOKUP($A29,csapatok!$A:$NN,BE$320,FALSE),'csapat-ranglista'!$A:$FP,BE$321,FALSE)/4),0)</f>
        <v>0</v>
      </c>
      <c r="BF29" s="223">
        <f>IFERROR(IF(RIGHT(VLOOKUP($A29,csapatok!$A:$NN,BF$320,FALSE),5)="Csere",VLOOKUP(LEFT(VLOOKUP($A29,csapatok!$A:$NN,BF$320,FALSE),LEN(VLOOKUP($A29,csapatok!$A:$NN,BF$320,FALSE))-6),'csapat-ranglista'!$A:$FP,BF$321,FALSE)/8,VLOOKUP(VLOOKUP($A29,csapatok!$A:$NN,BF$320,FALSE),'csapat-ranglista'!$A:$FP,BF$321,FALSE)/4),0)</f>
        <v>0</v>
      </c>
      <c r="BG29" s="223">
        <f>IFERROR(IF(RIGHT(VLOOKUP($A29,csapatok!$A:$NN,BG$320,FALSE),5)="Csere",VLOOKUP(LEFT(VLOOKUP($A29,csapatok!$A:$NN,BG$320,FALSE),LEN(VLOOKUP($A29,csapatok!$A:$NN,BG$320,FALSE))-6),'csapat-ranglista'!$A:$FP,BG$321,FALSE)/8,VLOOKUP(VLOOKUP($A29,csapatok!$A:$NN,BG$320,FALSE),'csapat-ranglista'!$A:$FP,BG$321,FALSE)/4),0)</f>
        <v>0</v>
      </c>
      <c r="BH29" s="223">
        <f>IFERROR(IF(RIGHT(VLOOKUP($A29,csapatok!$A:$NN,BH$320,FALSE),5)="Csere",VLOOKUP(LEFT(VLOOKUP($A29,csapatok!$A:$NN,BH$320,FALSE),LEN(VLOOKUP($A29,csapatok!$A:$NN,BH$320,FALSE))-6),'csapat-ranglista'!$A:$FP,BH$321,FALSE)/8,VLOOKUP(VLOOKUP($A29,csapatok!$A:$NN,BH$320,FALSE),'csapat-ranglista'!$A:$FP,BH$321,FALSE)/4),0)</f>
        <v>0</v>
      </c>
      <c r="BI29" s="223">
        <f>IFERROR(IF(RIGHT(VLOOKUP($A29,csapatok!$A:$NN,BI$320,FALSE),5)="Csere",VLOOKUP(LEFT(VLOOKUP($A29,csapatok!$A:$NN,BI$320,FALSE),LEN(VLOOKUP($A29,csapatok!$A:$NN,BI$320,FALSE))-6),'csapat-ranglista'!$A:$FP,BI$321,FALSE)/8,VLOOKUP(VLOOKUP($A29,csapatok!$A:$NN,BI$320,FALSE),'csapat-ranglista'!$A:$FP,BI$321,FALSE)/4),0)</f>
        <v>0</v>
      </c>
      <c r="BJ29" s="223">
        <f>IFERROR(IF(RIGHT(VLOOKUP($A29,csapatok!$A:$NN,BJ$320,FALSE),5)="Csere",VLOOKUP(LEFT(VLOOKUP($A29,csapatok!$A:$NN,BJ$320,FALSE),LEN(VLOOKUP($A29,csapatok!$A:$NN,BJ$320,FALSE))-6),'csapat-ranglista'!$A:$FP,BJ$321,FALSE)/8,VLOOKUP(VLOOKUP($A29,csapatok!$A:$NN,BJ$320,FALSE),'csapat-ranglista'!$A:$FP,BJ$321,FALSE)/4),0)</f>
        <v>0</v>
      </c>
      <c r="BK29" s="223">
        <f>IFERROR(IF(RIGHT(VLOOKUP($A29,csapatok!$A:$NN,BK$320,FALSE),5)="Csere",VLOOKUP(LEFT(VLOOKUP($A29,csapatok!$A:$NN,BK$320,FALSE),LEN(VLOOKUP($A29,csapatok!$A:$NN,BK$320,FALSE))-6),'csapat-ranglista'!$A:$FP,BK$321,FALSE)/8,VLOOKUP(VLOOKUP($A29,csapatok!$A:$NN,BK$320,FALSE),'csapat-ranglista'!$A:$FP,BK$321,FALSE)/4),0)</f>
        <v>0</v>
      </c>
      <c r="BL29" s="223">
        <f>IFERROR(IF(RIGHT(VLOOKUP($A29,csapatok!$A:$NN,BL$320,FALSE),5)="Csere",VLOOKUP(LEFT(VLOOKUP($A29,csapatok!$A:$NN,BL$320,FALSE),LEN(VLOOKUP($A29,csapatok!$A:$NN,BL$320,FALSE))-6),'csapat-ranglista'!$A:$FP,BL$321,FALSE)/8,VLOOKUP(VLOOKUP($A29,csapatok!$A:$NN,BL$320,FALSE),'csapat-ranglista'!$A:$FP,BL$321,FALSE)/4),0)</f>
        <v>0</v>
      </c>
      <c r="BM29" s="223">
        <f>IFERROR(IF(RIGHT(VLOOKUP($A29,csapatok!$A:$NN,BM$320,FALSE),5)="Csere",VLOOKUP(LEFT(VLOOKUP($A29,csapatok!$A:$NN,BM$320,FALSE),LEN(VLOOKUP($A29,csapatok!$A:$NN,BM$320,FALSE))-6),'csapat-ranglista'!$A:$FP,BM$321,FALSE)/8,VLOOKUP(VLOOKUP($A29,csapatok!$A:$NN,BM$320,FALSE),'csapat-ranglista'!$A:$FP,BM$321,FALSE)/4),0)</f>
        <v>0</v>
      </c>
      <c r="BN29" s="223">
        <f>IFERROR(IF(RIGHT(VLOOKUP($A29,csapatok!$A:$NN,BN$320,FALSE),5)="Csere",VLOOKUP(LEFT(VLOOKUP($A29,csapatok!$A:$NN,BN$320,FALSE),LEN(VLOOKUP($A29,csapatok!$A:$NN,BN$320,FALSE))-6),'csapat-ranglista'!$A:$FP,BN$321,FALSE)/8,VLOOKUP(VLOOKUP($A29,csapatok!$A:$NN,BN$320,FALSE),'csapat-ranglista'!$A:$FP,BN$321,FALSE)/4),0)</f>
        <v>0</v>
      </c>
      <c r="BO29" s="223">
        <f>IFERROR(IF(RIGHT(VLOOKUP($A29,csapatok!$A:$NN,BO$320,FALSE),5)="Csere",VLOOKUP(LEFT(VLOOKUP($A29,csapatok!$A:$NN,BO$320,FALSE),LEN(VLOOKUP($A29,csapatok!$A:$NN,BO$320,FALSE))-6),'csapat-ranglista'!$A:$FP,BO$321,FALSE)/8,VLOOKUP(VLOOKUP($A29,csapatok!$A:$NN,BO$320,FALSE),'csapat-ranglista'!$A:$FP,BO$321,FALSE)/4),0)</f>
        <v>0</v>
      </c>
      <c r="BP29" s="223">
        <f>IFERROR(IF(RIGHT(VLOOKUP($A29,csapatok!$A:$NN,BP$320,FALSE),5)="Csere",VLOOKUP(LEFT(VLOOKUP($A29,csapatok!$A:$NN,BP$320,FALSE),LEN(VLOOKUP($A29,csapatok!$A:$NN,BP$320,FALSE))-6),'csapat-ranglista'!$A:$FP,BP$321,FALSE)/8,VLOOKUP(VLOOKUP($A29,csapatok!$A:$NN,BP$320,FALSE),'csapat-ranglista'!$A:$FP,BP$321,FALSE)/4),0)</f>
        <v>0</v>
      </c>
      <c r="BQ29" s="223">
        <f>IFERROR(IF(RIGHT(VLOOKUP($A29,csapatok!$A:$NN,BQ$320,FALSE),5)="Csere",VLOOKUP(LEFT(VLOOKUP($A29,csapatok!$A:$NN,BQ$320,FALSE),LEN(VLOOKUP($A29,csapatok!$A:$NN,BQ$320,FALSE))-6),'csapat-ranglista'!$A:$FP,BQ$321,FALSE)/8,VLOOKUP(VLOOKUP($A29,csapatok!$A:$NN,BQ$320,FALSE),'csapat-ranglista'!$A:$FP,BQ$321,FALSE)/4),0)</f>
        <v>0</v>
      </c>
      <c r="BR29" s="223">
        <f>IFERROR(IF(RIGHT(VLOOKUP($A29,csapatok!$A:$NN,BR$320,FALSE),5)="Csere",VLOOKUP(LEFT(VLOOKUP($A29,csapatok!$A:$NN,BR$320,FALSE),LEN(VLOOKUP($A29,csapatok!$A:$NN,BR$320,FALSE))-6),'csapat-ranglista'!$A:$FP,BR$321,FALSE)/8,VLOOKUP(VLOOKUP($A29,csapatok!$A:$NN,BR$320,FALSE),'csapat-ranglista'!$A:$FP,BR$321,FALSE)/4),0)</f>
        <v>0</v>
      </c>
      <c r="BS29" s="223">
        <f>IFERROR(IF(RIGHT(VLOOKUP($A29,csapatok!$A:$NN,BS$320,FALSE),5)="Csere",VLOOKUP(LEFT(VLOOKUP($A29,csapatok!$A:$NN,BS$320,FALSE),LEN(VLOOKUP($A29,csapatok!$A:$NN,BS$320,FALSE))-6),'csapat-ranglista'!$A:$FP,BS$321,FALSE)/8,VLOOKUP(VLOOKUP($A29,csapatok!$A:$NN,BS$320,FALSE),'csapat-ranglista'!$A:$FP,BS$321,FALSE)/4),0)</f>
        <v>0</v>
      </c>
      <c r="BT29" s="223">
        <f>IFERROR(IF(RIGHT(VLOOKUP($A29,csapatok!$A:$NN,BT$320,FALSE),5)="Csere",VLOOKUP(LEFT(VLOOKUP($A29,csapatok!$A:$NN,BT$320,FALSE),LEN(VLOOKUP($A29,csapatok!$A:$NN,BT$320,FALSE))-6),'csapat-ranglista'!$A:$FP,BT$321,FALSE)/8,VLOOKUP(VLOOKUP($A29,csapatok!$A:$NN,BT$320,FALSE),'csapat-ranglista'!$A:$FP,BT$321,FALSE)/4),0)</f>
        <v>0</v>
      </c>
      <c r="BU29" s="223">
        <f>IFERROR(IF(RIGHT(VLOOKUP($A29,csapatok!$A:$NN,BU$320,FALSE),5)="Csere",VLOOKUP(LEFT(VLOOKUP($A29,csapatok!$A:$NN,BU$320,FALSE),LEN(VLOOKUP($A29,csapatok!$A:$NN,BU$320,FALSE))-6),'csapat-ranglista'!$A:$FP,BU$321,FALSE)/8,VLOOKUP(VLOOKUP($A29,csapatok!$A:$NN,BU$320,FALSE),'csapat-ranglista'!$A:$FP,BU$321,FALSE)/4),0)</f>
        <v>0</v>
      </c>
      <c r="BV29" s="223">
        <f>IFERROR(IF(RIGHT(VLOOKUP($A29,csapatok!$A:$NN,BV$320,FALSE),5)="Csere",VLOOKUP(LEFT(VLOOKUP($A29,csapatok!$A:$NN,BV$320,FALSE),LEN(VLOOKUP($A29,csapatok!$A:$NN,BV$320,FALSE))-6),'csapat-ranglista'!$A:$FP,BV$321,FALSE)/8,VLOOKUP(VLOOKUP($A29,csapatok!$A:$NN,BV$320,FALSE),'csapat-ranglista'!$A:$FP,BV$321,FALSE)/4),0)</f>
        <v>0</v>
      </c>
      <c r="BW29" s="223">
        <f>IFERROR(IF(RIGHT(VLOOKUP($A29,csapatok!$A:$NN,BW$320,FALSE),5)="Csere",VLOOKUP(LEFT(VLOOKUP($A29,csapatok!$A:$NN,BW$320,FALSE),LEN(VLOOKUP($A29,csapatok!$A:$NN,BW$320,FALSE))-6),'csapat-ranglista'!$A:$FP,BW$321,FALSE)/8,VLOOKUP(VLOOKUP($A29,csapatok!$A:$NN,BW$320,FALSE),'csapat-ranglista'!$A:$FP,BW$321,FALSE)/4),0)</f>
        <v>0</v>
      </c>
      <c r="BX29" s="223">
        <f>IFERROR(IF(RIGHT(VLOOKUP($A29,csapatok!$A:$NN,BX$320,FALSE),5)="Csere",VLOOKUP(LEFT(VLOOKUP($A29,csapatok!$A:$NN,BX$320,FALSE),LEN(VLOOKUP($A29,csapatok!$A:$NN,BX$320,FALSE))-6),'csapat-ranglista'!$A:$FP,BX$321,FALSE)/8,VLOOKUP(VLOOKUP($A29,csapatok!$A:$NN,BX$320,FALSE),'csapat-ranglista'!$A:$FP,BX$321,FALSE)/4),0)</f>
        <v>4.1963458290320643</v>
      </c>
      <c r="BY29" s="223">
        <f>IFERROR(IF(RIGHT(VLOOKUP($A29,csapatok!$A:$NN,BY$320,FALSE),5)="Csere",VLOOKUP(LEFT(VLOOKUP($A29,csapatok!$A:$NN,BY$320,FALSE),LEN(VLOOKUP($A29,csapatok!$A:$NN,BY$320,FALSE))-6),'csapat-ranglista'!$A:$FP,BY$321,FALSE)/8,VLOOKUP(VLOOKUP($A29,csapatok!$A:$NN,BY$320,FALSE),'csapat-ranglista'!$A:$FP,BY$321,FALSE)/4),0)</f>
        <v>0</v>
      </c>
      <c r="BZ29" s="223">
        <f>IFERROR(IF(RIGHT(VLOOKUP($A29,csapatok!$A:$NN,BZ$320,FALSE),5)="Csere",VLOOKUP(LEFT(VLOOKUP($A29,csapatok!$A:$NN,BZ$320,FALSE),LEN(VLOOKUP($A29,csapatok!$A:$NN,BZ$320,FALSE))-6),'csapat-ranglista'!$A:$FP,BZ$321,FALSE)/8,VLOOKUP(VLOOKUP($A29,csapatok!$A:$NN,BZ$320,FALSE),'csapat-ranglista'!$A:$FP,BZ$321,FALSE)/4),0)</f>
        <v>0</v>
      </c>
      <c r="CA29" s="223">
        <f>IFERROR(IF(RIGHT(VLOOKUP($A29,csapatok!$A:$NN,CA$320,FALSE),5)="Csere",VLOOKUP(LEFT(VLOOKUP($A29,csapatok!$A:$NN,CA$320,FALSE),LEN(VLOOKUP($A29,csapatok!$A:$NN,CA$320,FALSE))-6),'csapat-ranglista'!$A:$FP,CA$321,FALSE)/8,VLOOKUP(VLOOKUP($A29,csapatok!$A:$NN,CA$320,FALSE),'csapat-ranglista'!$A:$FP,CA$321,FALSE)/4),0)</f>
        <v>0.70733862416638305</v>
      </c>
      <c r="CB29" s="223">
        <f>IFERROR(IF(RIGHT(VLOOKUP($A29,csapatok!$A:$NN,CB$320,FALSE),5)="Csere",VLOOKUP(LEFT(VLOOKUP($A29,csapatok!$A:$NN,CB$320,FALSE),LEN(VLOOKUP($A29,csapatok!$A:$NN,CB$320,FALSE))-6),'csapat-ranglista'!$A:$FP,CB$321,FALSE)/8,VLOOKUP(VLOOKUP($A29,csapatok!$A:$NN,CB$320,FALSE),'csapat-ranglista'!$A:$FP,CB$321,FALSE)/4),0)</f>
        <v>0</v>
      </c>
      <c r="CC29" s="223">
        <f>IFERROR(IF(RIGHT(VLOOKUP($A29,csapatok!$A:$NN,CC$320,FALSE),5)="Csere",VLOOKUP(LEFT(VLOOKUP($A29,csapatok!$A:$NN,CC$320,FALSE),LEN(VLOOKUP($A29,csapatok!$A:$NN,CC$320,FALSE))-6),'csapat-ranglista'!$A:$FP,CC$321,FALSE)/8,VLOOKUP(VLOOKUP($A29,csapatok!$A:$NN,CC$320,FALSE),'csapat-ranglista'!$A:$FP,CC$321,FALSE)/4),0)</f>
        <v>0</v>
      </c>
      <c r="CD29" s="223">
        <f>IFERROR(IF(RIGHT(VLOOKUP($A29,csapatok!$A:$NN,CD$320,FALSE),5)="Csere",VLOOKUP(LEFT(VLOOKUP($A29,csapatok!$A:$NN,CD$320,FALSE),LEN(VLOOKUP($A29,csapatok!$A:$NN,CD$320,FALSE))-6),'csapat-ranglista'!$A:$FP,CD$321,FALSE)/8,VLOOKUP(VLOOKUP($A29,csapatok!$A:$NN,CD$320,FALSE),'csapat-ranglista'!$A:$FP,CD$321,FALSE)/4),0)</f>
        <v>0.7057746518377519</v>
      </c>
      <c r="CE29" s="223">
        <f>IFERROR(IF(RIGHT(VLOOKUP($A29,csapatok!$A:$NN,CE$320,FALSE),5)="Csere",VLOOKUP(LEFT(VLOOKUP($A29,csapatok!$A:$NN,CE$320,FALSE),LEN(VLOOKUP($A29,csapatok!$A:$NN,CE$320,FALSE))-6),'csapat-ranglista'!$A:$FP,CE$321,FALSE)/8,VLOOKUP(VLOOKUP($A29,csapatok!$A:$NN,CE$320,FALSE),'csapat-ranglista'!$A:$FP,CE$321,FALSE)/4),0)</f>
        <v>0</v>
      </c>
      <c r="CF29" s="223">
        <f>IFERROR(IF(RIGHT(VLOOKUP($A29,csapatok!$A:$NN,CF$320,FALSE),5)="Csere",VLOOKUP(LEFT(VLOOKUP($A29,csapatok!$A:$NN,CF$320,FALSE),LEN(VLOOKUP($A29,csapatok!$A:$NN,CF$320,FALSE))-6),'csapat-ranglista'!$A:$FP,CF$321,FALSE)/8,VLOOKUP(VLOOKUP($A29,csapatok!$A:$NN,CF$320,FALSE),'csapat-ranglista'!$A:$FP,CF$321,FALSE)/4),0)</f>
        <v>0</v>
      </c>
      <c r="CG29" s="223">
        <f>IFERROR(IF(RIGHT(VLOOKUP($A29,csapatok!$A:$NN,CG$320,FALSE),5)="Csere",VLOOKUP(LEFT(VLOOKUP($A29,csapatok!$A:$NN,CG$320,FALSE),LEN(VLOOKUP($A29,csapatok!$A:$NN,CG$320,FALSE))-6),'csapat-ranglista'!$A:$FP,CG$321,FALSE)/8,VLOOKUP(VLOOKUP($A29,csapatok!$A:$NN,CG$320,FALSE),'csapat-ranglista'!$A:$FP,CG$321,FALSE)/4),0)</f>
        <v>0</v>
      </c>
      <c r="CH29" s="223">
        <f>IFERROR(IF(RIGHT(VLOOKUP($A29,csapatok!$A:$NN,CH$320,FALSE),5)="Csere",VLOOKUP(LEFT(VLOOKUP($A29,csapatok!$A:$NN,CH$320,FALSE),LEN(VLOOKUP($A29,csapatok!$A:$NN,CH$320,FALSE))-6),'csapat-ranglista'!$A:$FP,CH$321,FALSE)/8,VLOOKUP(VLOOKUP($A29,csapatok!$A:$NN,CH$320,FALSE),'csapat-ranglista'!$A:$FP,CH$321,FALSE)/4),0)</f>
        <v>0</v>
      </c>
      <c r="CI29" s="223">
        <f>IFERROR(IF(RIGHT(VLOOKUP($A29,csapatok!$A:$NN,CI$320,FALSE),5)="Csere",VLOOKUP(LEFT(VLOOKUP($A29,csapatok!$A:$NN,CI$320,FALSE),LEN(VLOOKUP($A29,csapatok!$A:$NN,CI$320,FALSE))-6),'csapat-ranglista'!$A:$FP,CI$321,FALSE)/8,VLOOKUP(VLOOKUP($A29,csapatok!$A:$NN,CI$320,FALSE),'csapat-ranglista'!$A:$FP,CI$321,FALSE)/4),0)</f>
        <v>0</v>
      </c>
      <c r="CJ29" s="224">
        <f>versenyek!$IQ$11*IFERROR(VLOOKUP(VLOOKUP($A29,versenyek!IP:IR,3,FALSE),szabalyok!$A$16:$B$23,2,FALSE)/4,0)</f>
        <v>0</v>
      </c>
      <c r="CK29" s="224">
        <f>versenyek!$IT$11*IFERROR(VLOOKUP(VLOOKUP($A29,versenyek!IS:IU,3,FALSE),szabalyok!$A$16:$B$23,2,FALSE)/4,0)</f>
        <v>0</v>
      </c>
      <c r="CL29" s="223">
        <f>IFERROR(IF(RIGHT(VLOOKUP($A29,csapatok!$A:$NN,CL$320,FALSE),5)="Csere",VLOOKUP(LEFT(VLOOKUP($A29,csapatok!$A:$NN,CL$320,FALSE),LEN(VLOOKUP($A29,csapatok!$A:$NN,CL$320,FALSE))-6),'csapat-ranglista'!$A:$FP,CL$321,FALSE)/8,VLOOKUP(VLOOKUP($A29,csapatok!$A:$NN,CL$320,FALSE),'csapat-ranglista'!$A:$FP,CL$321,FALSE)/4),0)</f>
        <v>0</v>
      </c>
      <c r="CM29" s="223">
        <f>IFERROR(IF(RIGHT(VLOOKUP($A29,csapatok!$A:$NN,CM$320,FALSE),5)="Csere",VLOOKUP(LEFT(VLOOKUP($A29,csapatok!$A:$NN,CM$320,FALSE),LEN(VLOOKUP($A29,csapatok!$A:$NN,CM$320,FALSE))-6),'csapat-ranglista'!$A:$FP,CM$321,FALSE)/8,VLOOKUP(VLOOKUP($A29,csapatok!$A:$NN,CM$320,FALSE),'csapat-ranglista'!$A:$FP,CM$321,FALSE)/4),0)</f>
        <v>0</v>
      </c>
      <c r="CN29" s="223">
        <f>IFERROR(IF(RIGHT(VLOOKUP($A29,csapatok!$A:$NN,CN$320,FALSE),5)="Csere",VLOOKUP(LEFT(VLOOKUP($A29,csapatok!$A:$NN,CN$320,FALSE),LEN(VLOOKUP($A29,csapatok!$A:$NN,CN$320,FALSE))-6),'csapat-ranglista'!$A:$FP,CN$321,FALSE)/8,VLOOKUP(VLOOKUP($A29,csapatok!$A:$NN,CN$320,FALSE),'csapat-ranglista'!$A:$FP,CN$321,FALSE)/4),0)</f>
        <v>2.6020899257216712</v>
      </c>
      <c r="CO29" s="223">
        <f>IFERROR(IF(RIGHT(VLOOKUP($A29,csapatok!$A:$NN,CO$320,FALSE),5)="Csere",VLOOKUP(LEFT(VLOOKUP($A29,csapatok!$A:$NN,CO$320,FALSE),LEN(VLOOKUP($A29,csapatok!$A:$NN,CO$320,FALSE))-6),'csapat-ranglista'!$A:$FP,CO$321,FALSE)/8,VLOOKUP(VLOOKUP($A29,csapatok!$A:$NN,CO$320,FALSE),'csapat-ranglista'!$A:$FP,CO$321,FALSE)/4),0)</f>
        <v>0</v>
      </c>
      <c r="CP29" s="223">
        <f>IFERROR(IF(RIGHT(VLOOKUP($A29,csapatok!$A:$NN,CP$320,FALSE),5)="Csere",VLOOKUP(LEFT(VLOOKUP($A29,csapatok!$A:$NN,CP$320,FALSE),LEN(VLOOKUP($A29,csapatok!$A:$NN,CP$320,FALSE))-6),'csapat-ranglista'!$A:$FP,CP$321,FALSE)/8,VLOOKUP(VLOOKUP($A29,csapatok!$A:$NN,CP$320,FALSE),'csapat-ranglista'!$A:$FP,CP$321,FALSE)/4),0)</f>
        <v>0</v>
      </c>
      <c r="CQ29" s="223">
        <f>IFERROR(IF(RIGHT(VLOOKUP($A29,csapatok!$A:$NN,CQ$320,FALSE),5)="Csere",VLOOKUP(LEFT(VLOOKUP($A29,csapatok!$A:$NN,CQ$320,FALSE),LEN(VLOOKUP($A29,csapatok!$A:$NN,CQ$320,FALSE))-6),'csapat-ranglista'!$A:$FP,CQ$321,FALSE)/8,VLOOKUP(VLOOKUP($A29,csapatok!$A:$NN,CQ$320,FALSE),'csapat-ranglista'!$A:$FP,CQ$321,FALSE)/4),0)</f>
        <v>0</v>
      </c>
      <c r="CR29" s="223">
        <f>IFERROR(IF(RIGHT(VLOOKUP($A29,csapatok!$A:$NN,CR$320,FALSE),5)="Csere",VLOOKUP(LEFT(VLOOKUP($A29,csapatok!$A:$NN,CR$320,FALSE),LEN(VLOOKUP($A29,csapatok!$A:$NN,CR$320,FALSE))-6),'csapat-ranglista'!$A:$FP,CR$321,FALSE)/8,VLOOKUP(VLOOKUP($A29,csapatok!$A:$NN,CR$320,FALSE),'csapat-ranglista'!$A:$FP,CR$321,FALSE)/4),0)</f>
        <v>0</v>
      </c>
      <c r="CS29" s="223">
        <f>IFERROR(IF(RIGHT(VLOOKUP($A29,csapatok!$A:$NN,CS$320,FALSE),5)="Csere",VLOOKUP(LEFT(VLOOKUP($A29,csapatok!$A:$NN,CS$320,FALSE),LEN(VLOOKUP($A29,csapatok!$A:$NN,CS$320,FALSE))-6),'csapat-ranglista'!$A:$FP,CS$321,FALSE)/8,VLOOKUP(VLOOKUP($A29,csapatok!$A:$NN,CS$320,FALSE),'csapat-ranglista'!$A:$FP,CS$321,FALSE)/4),0)</f>
        <v>5.2430626530258122</v>
      </c>
      <c r="CT29" s="223">
        <f>IFERROR(IF(RIGHT(VLOOKUP($A29,csapatok!$A:$NN,CT$320,FALSE),5)="Csere",VLOOKUP(LEFT(VLOOKUP($A29,csapatok!$A:$NN,CT$320,FALSE),LEN(VLOOKUP($A29,csapatok!$A:$NN,CT$320,FALSE))-6),'csapat-ranglista'!$A:$FP,CT$321,FALSE)/8,VLOOKUP(VLOOKUP($A29,csapatok!$A:$NN,CT$320,FALSE),'csapat-ranglista'!$A:$FP,CT$321,FALSE)/4),0)</f>
        <v>0</v>
      </c>
      <c r="CU29" s="223">
        <f>IFERROR(IF(RIGHT(VLOOKUP($A29,csapatok!$A:$NN,CU$320,FALSE),5)="Csere",VLOOKUP(LEFT(VLOOKUP($A29,csapatok!$A:$NN,CU$320,FALSE),LEN(VLOOKUP($A29,csapatok!$A:$NN,CU$320,FALSE))-6),'csapat-ranglista'!$A:$FP,CU$321,FALSE)/8,VLOOKUP(VLOOKUP($A29,csapatok!$A:$NN,CU$320,FALSE),'csapat-ranglista'!$A:$FP,CU$321,FALSE)/4),0)</f>
        <v>0</v>
      </c>
      <c r="CV29" s="223">
        <f>IFERROR(IF(RIGHT(VLOOKUP($A29,csapatok!$A:$NN,CV$320,FALSE),5)="Csere",VLOOKUP(LEFT(VLOOKUP($A29,csapatok!$A:$NN,CV$320,FALSE),LEN(VLOOKUP($A29,csapatok!$A:$NN,CV$320,FALSE))-6),'csapat-ranglista'!$A:$FP,CV$321,FALSE)/8,VLOOKUP(VLOOKUP($A29,csapatok!$A:$NN,CV$320,FALSE),'csapat-ranglista'!$A:$FP,CV$321,FALSE)/4),0)</f>
        <v>97.922795973270212</v>
      </c>
      <c r="CW29" s="223">
        <f>IFERROR(IF(RIGHT(VLOOKUP($A29,csapatok!$A:$NN,CW$320,FALSE),5)="Csere",VLOOKUP(LEFT(VLOOKUP($A29,csapatok!$A:$NN,CW$320,FALSE),LEN(VLOOKUP($A29,csapatok!$A:$NN,CW$320,FALSE))-6),'csapat-ranglista'!$A:$FP,CW$321,FALSE)/8,VLOOKUP(VLOOKUP($A29,csapatok!$A:$NN,CW$320,FALSE),'csapat-ranglista'!$A:$FP,CW$321,FALSE)/4),0)</f>
        <v>0</v>
      </c>
      <c r="CX29" s="223">
        <f>IFERROR(IF(RIGHT(VLOOKUP($A29,csapatok!$A:$NN,CX$320,FALSE),5)="Csere",VLOOKUP(LEFT(VLOOKUP($A29,csapatok!$A:$NN,CX$320,FALSE),LEN(VLOOKUP($A29,csapatok!$A:$NN,CX$320,FALSE))-6),'csapat-ranglista'!$A:$FP,CX$321,FALSE)/8,VLOOKUP(VLOOKUP($A29,csapatok!$A:$NN,CX$320,FALSE),'csapat-ranglista'!$A:$FP,CX$321,FALSE)/4),0)</f>
        <v>0</v>
      </c>
      <c r="CY29" s="223">
        <f>IFERROR(IF(RIGHT(VLOOKUP($A29,csapatok!$A:$NN,CY$320,FALSE),5)="Csere",VLOOKUP(LEFT(VLOOKUP($A29,csapatok!$A:$NN,CY$320,FALSE),LEN(VLOOKUP($A29,csapatok!$A:$NN,CY$320,FALSE))-6),'csapat-ranglista'!$A:$FP,CY$321,FALSE)/8,VLOOKUP(VLOOKUP($A29,csapatok!$A:$NN,CY$320,FALSE),'csapat-ranglista'!$A:$FP,CY$321,FALSE)/4),0)</f>
        <v>5.9741453105948459</v>
      </c>
      <c r="CZ29" s="223">
        <f>IFERROR(IF(RIGHT(VLOOKUP($A29,csapatok!$A:$NN,CZ$320,FALSE),5)="Csere",VLOOKUP(LEFT(VLOOKUP($A29,csapatok!$A:$NN,CZ$320,FALSE),LEN(VLOOKUP($A29,csapatok!$A:$NN,CZ$320,FALSE))-6),'csapat-ranglista'!$A:$FP,CZ$321,FALSE)/8,VLOOKUP(VLOOKUP($A29,csapatok!$A:$NN,CZ$320,FALSE),'csapat-ranglista'!$A:$FP,CZ$321,FALSE)/4),0)</f>
        <v>0</v>
      </c>
      <c r="DA29" s="223">
        <f>IFERROR(IF(RIGHT(VLOOKUP($A29,csapatok!$A:$NN,DA$320,FALSE),5)="Csere",VLOOKUP(LEFT(VLOOKUP($A29,csapatok!$A:$NN,DA$320,FALSE),LEN(VLOOKUP($A29,csapatok!$A:$NN,DA$320,FALSE))-6),'csapat-ranglista'!$A:$FP,DA$321,FALSE)/8,VLOOKUP(VLOOKUP($A29,csapatok!$A:$NN,DA$320,FALSE),'csapat-ranglista'!$A:$FP,DA$321,FALSE)/4),0)</f>
        <v>28.708764566209304</v>
      </c>
      <c r="DB29" s="223">
        <f>IFERROR(IF(RIGHT(VLOOKUP($A29,csapatok!$A:$NN,DB$320,FALSE),5)="Csere",VLOOKUP(LEFT(VLOOKUP($A29,csapatok!$A:$NN,DB$320,FALSE),LEN(VLOOKUP($A29,csapatok!$A:$NN,DB$320,FALSE))-6),'csapat-ranglista'!$A:$FP,DB$321,FALSE)/8,VLOOKUP(VLOOKUP($A29,csapatok!$A:$NN,DB$320,FALSE),'csapat-ranglista'!$A:$FP,DB$321,FALSE)/4),0)</f>
        <v>0</v>
      </c>
      <c r="DC29" s="223">
        <f>IFERROR(IF(RIGHT(VLOOKUP($A29,csapatok!$A:$NN,DC$320,FALSE),5)="Csere",VLOOKUP(LEFT(VLOOKUP($A29,csapatok!$A:$NN,DC$320,FALSE),LEN(VLOOKUP($A29,csapatok!$A:$NN,DC$320,FALSE))-6),'csapat-ranglista'!$A:$FP,DC$321,FALSE)/8,VLOOKUP(VLOOKUP($A29,csapatok!$A:$NN,DC$320,FALSE),'csapat-ranglista'!$A:$FP,DC$321,FALSE)/4),0)</f>
        <v>0</v>
      </c>
      <c r="DD29" s="223">
        <f>IFERROR(IF(RIGHT(VLOOKUP($A29,csapatok!$A:$NN,DD$320,FALSE),5)="Csere",VLOOKUP(LEFT(VLOOKUP($A29,csapatok!$A:$NN,DD$320,FALSE),LEN(VLOOKUP($A29,csapatok!$A:$NN,DD$320,FALSE))-6),'csapat-ranglista'!$A:$FP,DD$321,FALSE)/8,VLOOKUP(VLOOKUP($A29,csapatok!$A:$NN,DD$320,FALSE),'csapat-ranglista'!$A:$FP,DD$321,FALSE)/4),0)</f>
        <v>0</v>
      </c>
      <c r="DE29" s="223">
        <f>IFERROR(IF(RIGHT(VLOOKUP($A29,csapatok!$A:$NN,DE$320,FALSE),5)="Csere",VLOOKUP(LEFT(VLOOKUP($A29,csapatok!$A:$NN,DE$320,FALSE),LEN(VLOOKUP($A29,csapatok!$A:$NN,DE$320,FALSE))-6),'csapat-ranglista'!$A:$FP,DE$321,FALSE)/8,VLOOKUP(VLOOKUP($A29,csapatok!$A:$NN,DE$320,FALSE),'csapat-ranglista'!$A:$FP,DE$321,FALSE)/4),0)</f>
        <v>109.09082163514597</v>
      </c>
      <c r="DF29" s="223">
        <f>IFERROR(IF(RIGHT(VLOOKUP($A29,csapatok!$A:$NN,DF$320,FALSE),5)="Csere",VLOOKUP(LEFT(VLOOKUP($A29,csapatok!$A:$NN,DF$320,FALSE),LEN(VLOOKUP($A29,csapatok!$A:$NN,DF$320,FALSE))-6),'csapat-ranglista'!$A:$FP,DF$321,FALSE)/8,VLOOKUP(VLOOKUP($A29,csapatok!$A:$NN,DF$320,FALSE),'csapat-ranglista'!$A:$FP,DF$321,FALSE)/4),0)</f>
        <v>0</v>
      </c>
      <c r="DG29" s="223">
        <f>IFERROR(IF(RIGHT(VLOOKUP($A29,csapatok!$A:$NN,DG$320,FALSE),5)="Csere",VLOOKUP(LEFT(VLOOKUP($A29,csapatok!$A:$NN,DG$320,FALSE),LEN(VLOOKUP($A29,csapatok!$A:$NN,DG$320,FALSE))-6),'csapat-ranglista'!$A:$FP,DG$321,FALSE)/8,VLOOKUP(VLOOKUP($A29,csapatok!$A:$NN,DG$320,FALSE),'csapat-ranglista'!$A:$FP,DG$321,FALSE)/4),0)</f>
        <v>0</v>
      </c>
      <c r="DH29" s="223">
        <f>IFERROR(IF(RIGHT(VLOOKUP($A29,csapatok!$A:$NN,DH$320,FALSE),5)="Csere",VLOOKUP(LEFT(VLOOKUP($A29,csapatok!$A:$NN,DH$320,FALSE),LEN(VLOOKUP($A29,csapatok!$A:$NN,DH$320,FALSE))-6),'csapat-ranglista'!$A:$FP,DH$321,FALSE)/8,VLOOKUP(VLOOKUP($A29,csapatok!$A:$NN,DH$320,FALSE),'csapat-ranglista'!$A:$FP,DH$321,FALSE)/4),0)</f>
        <v>2.1465644685795731</v>
      </c>
      <c r="DI29" s="223">
        <f>IFERROR(IF(RIGHT(VLOOKUP($A29,csapatok!$A:$NN,DI$320,FALSE),5)="Csere",VLOOKUP(LEFT(VLOOKUP($A29,csapatok!$A:$NN,DI$320,FALSE),LEN(VLOOKUP($A29,csapatok!$A:$NN,DI$320,FALSE))-6),'csapat-ranglista'!$A:$FP,DI$321,FALSE)/8,VLOOKUP(VLOOKUP($A29,csapatok!$A:$NN,DI$320,FALSE),'csapat-ranglista'!$A:$FP,DI$321,FALSE)/4),0)</f>
        <v>0</v>
      </c>
      <c r="DJ29" s="223">
        <f>IFERROR(IF(RIGHT(VLOOKUP($A29,csapatok!$A:$NN,DJ$320,FALSE),5)="Csere",VLOOKUP(LEFT(VLOOKUP($A29,csapatok!$A:$NN,DJ$320,FALSE),LEN(VLOOKUP($A29,csapatok!$A:$NN,DJ$320,FALSE))-6),'csapat-ranglista'!$A:$FP,DJ$321,FALSE)/8,VLOOKUP(VLOOKUP($A29,csapatok!$A:$NN,DJ$320,FALSE),'csapat-ranglista'!$A:$FP,DJ$321,FALSE)/4),0)</f>
        <v>4.9768803919487095</v>
      </c>
      <c r="DK29" s="223">
        <f>IFERROR(IF(RIGHT(VLOOKUP($A29,csapatok!$A:$NN,DK$320,FALSE),5)="Csere",VLOOKUP(LEFT(VLOOKUP($A29,csapatok!$A:$NN,DK$320,FALSE),LEN(VLOOKUP($A29,csapatok!$A:$NN,DK$320,FALSE))-6),'csapat-ranglista'!$A:$FP,DK$321,FALSE)/8,VLOOKUP(VLOOKUP($A29,csapatok!$A:$NN,DK$320,FALSE),'csapat-ranglista'!$A:$FP,DK$321,FALSE)/4),0)</f>
        <v>0</v>
      </c>
      <c r="DL29" s="223">
        <f>IFERROR(IF(RIGHT(VLOOKUP($A29,csapatok!$A:$NN,DL$320,FALSE),5)="Csere",VLOOKUP(LEFT(VLOOKUP($A29,csapatok!$A:$NN,DL$320,FALSE),LEN(VLOOKUP($A29,csapatok!$A:$NN,DL$320,FALSE))-6),'csapat-ranglista'!$A:$FP,DL$321,FALSE)/8,VLOOKUP(VLOOKUP($A29,csapatok!$A:$NN,DL$320,FALSE),'csapat-ranglista'!$A:$FP,DL$321,FALSE)/4),0)</f>
        <v>22.931256711458765</v>
      </c>
      <c r="DM29" s="223">
        <f>IFERROR(IF(RIGHT(VLOOKUP($A29,csapatok!$A:$NN,DM$320,FALSE),5)="Csere",VLOOKUP(LEFT(VLOOKUP($A29,csapatok!$A:$NN,DM$320,FALSE),LEN(VLOOKUP($A29,csapatok!$A:$NN,DM$320,FALSE))-6),'csapat-ranglista'!$A:$FP,DM$321,FALSE)/8,VLOOKUP(VLOOKUP($A29,csapatok!$A:$NN,DM$320,FALSE),'csapat-ranglista'!$A:$FP,DM$321,FALSE)/4),0)</f>
        <v>0</v>
      </c>
      <c r="DN29" s="223">
        <f>IFERROR(IF(RIGHT(VLOOKUP($A29,csapatok!$A:$NN,DN$320,FALSE),5)="Csere",VLOOKUP(LEFT(VLOOKUP($A29,csapatok!$A:$NN,DN$320,FALSE),LEN(VLOOKUP($A29,csapatok!$A:$NN,DN$320,FALSE))-6),'csapat-ranglista'!$A:$FP,DN$321,FALSE)/8,VLOOKUP(VLOOKUP($A29,csapatok!$A:$NN,DN$320,FALSE),'csapat-ranglista'!$A:$FP,DN$321,FALSE)/4),0)</f>
        <v>3.9877690969623707</v>
      </c>
      <c r="DO29" s="224">
        <f>versenyek!$MF$11*IFERROR(VLOOKUP(VLOOKUP($A29,versenyek!ME:MG,3,FALSE),szabalyok!$A$16:$B$23,2,FALSE)/4,0)</f>
        <v>0</v>
      </c>
      <c r="DP29" s="224">
        <f>versenyek!$MI$11*IFERROR(VLOOKUP(VLOOKUP($A29,versenyek!MH:MJ,3,FALSE),szabalyok!$A$16:$B$23,2,FALSE)/4,0)</f>
        <v>2.0194146662536037</v>
      </c>
      <c r="DQ29" s="223">
        <f>IFERROR(IF(RIGHT(VLOOKUP($A29,csapatok!$A:$NN,DQ$320,FALSE),5)="Csere",VLOOKUP(LEFT(VLOOKUP($A29,csapatok!$A:$NN,DQ$320,FALSE),LEN(VLOOKUP($A29,csapatok!$A:$NN,DQ$320,FALSE))-6),'csapat-ranglista'!$A:$FP,DQ$321,FALSE)/8,VLOOKUP(VLOOKUP($A29,csapatok!$A:$NN,DQ$320,FALSE),'csapat-ranglista'!$A:$FP,DQ$321,FALSE)/4),0)</f>
        <v>0</v>
      </c>
      <c r="DR29" s="223">
        <f>IFERROR(IF(RIGHT(VLOOKUP($A29,csapatok!$A:$NN,DR$320,FALSE),5)="Csere",VLOOKUP(LEFT(VLOOKUP($A29,csapatok!$A:$NN,DR$320,FALSE),LEN(VLOOKUP($A29,csapatok!$A:$NN,DR$320,FALSE))-6),'csapat-ranglista'!$A:$FP,DR$321,FALSE)/8,VLOOKUP(VLOOKUP($A29,csapatok!$A:$NN,DR$320,FALSE),'csapat-ranglista'!$A:$FP,DR$321,FALSE)/4),0)</f>
        <v>0</v>
      </c>
      <c r="DS29" s="223">
        <f>IFERROR(IF(RIGHT(VLOOKUP($A29,csapatok!$A:$NN,DS$320,FALSE),5)="Csere",VLOOKUP(LEFT(VLOOKUP($A29,csapatok!$A:$NN,DS$320,FALSE),LEN(VLOOKUP($A29,csapatok!$A:$NN,DS$320,FALSE))-6),'csapat-ranglista'!$A:$FP,DS$321,FALSE)/8,VLOOKUP(VLOOKUP($A29,csapatok!$A:$NN,DS$320,FALSE),'csapat-ranglista'!$A:$FP,DS$321,FALSE)/4),0)</f>
        <v>1.155253604763425</v>
      </c>
      <c r="DT29" s="223">
        <f>IFERROR(IF(RIGHT(VLOOKUP($A29,csapatok!$A:$NN,DT$320,FALSE),5)="Csere",VLOOKUP(LEFT(VLOOKUP($A29,csapatok!$A:$NN,DT$320,FALSE),LEN(VLOOKUP($A29,csapatok!$A:$NN,DT$320,FALSE))-6),'csapat-ranglista'!$A:$FP,DT$321,FALSE)/8,VLOOKUP(VLOOKUP($A29,csapatok!$A:$NN,DT$320,FALSE),'csapat-ranglista'!$A:$FP,DT$321,FALSE)/4),0)</f>
        <v>3.9071435953972302</v>
      </c>
      <c r="DU29" s="223">
        <f>IFERROR(IF(RIGHT(VLOOKUP($A29,csapatok!$A:$NN,DU$320,FALSE),5)="Csere",VLOOKUP(LEFT(VLOOKUP($A29,csapatok!$A:$NN,DU$320,FALSE),LEN(VLOOKUP($A29,csapatok!$A:$NN,DU$320,FALSE))-6),'csapat-ranglista'!$A:$FP,DU$321,FALSE)/8,VLOOKUP(VLOOKUP($A29,csapatok!$A:$NN,DU$320,FALSE),'csapat-ranglista'!$A:$FP,DU$321,FALSE)/4),0)</f>
        <v>0</v>
      </c>
      <c r="DV29" s="223">
        <f>IFERROR(IF(RIGHT(VLOOKUP($A29,csapatok!$A:$NN,DV$320,FALSE),5)="Csere",VLOOKUP(LEFT(VLOOKUP($A29,csapatok!$A:$NN,DV$320,FALSE),LEN(VLOOKUP($A29,csapatok!$A:$NN,DV$320,FALSE))-6),'csapat-ranglista'!$A:$FP,DV$321,FALSE)/8,VLOOKUP(VLOOKUP($A29,csapatok!$A:$NN,DV$320,FALSE),'csapat-ranglista'!$A:$FP,DV$321,FALSE)/4),0)</f>
        <v>0</v>
      </c>
      <c r="DW29" s="223">
        <f>IFERROR(IF(RIGHT(VLOOKUP($A29,csapatok!$A:$NN,DW$320,FALSE),5)="Csere",VLOOKUP(LEFT(VLOOKUP($A29,csapatok!$A:$NN,DW$320,FALSE),LEN(VLOOKUP($A29,csapatok!$A:$NN,DW$320,FALSE))-6),'csapat-ranglista'!$A:$FP,DW$321,FALSE)/8,VLOOKUP(VLOOKUP($A29,csapatok!$A:$NN,DW$320,FALSE),'csapat-ranglista'!$A:$FP,DW$321,FALSE)/4),0)</f>
        <v>0</v>
      </c>
      <c r="DX29" s="223">
        <f>IFERROR(IF(RIGHT(VLOOKUP($A29,csapatok!$A:$NN,DX$320,FALSE),5)="Csere",VLOOKUP(LEFT(VLOOKUP($A29,csapatok!$A:$NN,DX$320,FALSE),LEN(VLOOKUP($A29,csapatok!$A:$NN,DX$320,FALSE))-6),'csapat-ranglista'!$A:$FP,DX$321,FALSE)/8,VLOOKUP(VLOOKUP($A29,csapatok!$A:$NN,DX$320,FALSE),'csapat-ranglista'!$A:$FP,DX$321,FALSE)/4),0)</f>
        <v>5.4353855164335441</v>
      </c>
      <c r="DY29" s="223">
        <f>IFERROR(IF(RIGHT(VLOOKUP($A29,csapatok!$A:$NN,DY$320,FALSE),5)="Csere",VLOOKUP(LEFT(VLOOKUP($A29,csapatok!$A:$NN,DY$320,FALSE),LEN(VLOOKUP($A29,csapatok!$A:$NN,DY$320,FALSE))-6),'csapat-ranglista'!$A:$FP,DY$321,FALSE)/8,VLOOKUP(VLOOKUP($A29,csapatok!$A:$NN,DY$320,FALSE),'csapat-ranglista'!$A:$FP,DY$321,FALSE)/4),0)</f>
        <v>0</v>
      </c>
      <c r="DZ29" s="223">
        <f>IFERROR(IF(RIGHT(VLOOKUP($A29,csapatok!$A:$NN,DZ$320,FALSE),5)="Csere",VLOOKUP(LEFT(VLOOKUP($A29,csapatok!$A:$NN,DZ$320,FALSE),LEN(VLOOKUP($A29,csapatok!$A:$NN,DZ$320,FALSE))-6),'csapat-ranglista'!$A:$FP,DZ$321,FALSE)/8,VLOOKUP(VLOOKUP($A29,csapatok!$A:$NN,DZ$320,FALSE),'csapat-ranglista'!$A:$FP,DZ$321,FALSE)/4),0)</f>
        <v>0</v>
      </c>
      <c r="EA29" s="223">
        <f>IFERROR(IF(RIGHT(VLOOKUP($A29,csapatok!$A:$NN,EA$320,FALSE),5)="Csere",VLOOKUP(LEFT(VLOOKUP($A29,csapatok!$A:$NN,EA$320,FALSE),LEN(VLOOKUP($A29,csapatok!$A:$NN,EA$320,FALSE))-6),'csapat-ranglista'!$A:$FP,EA$321,FALSE)/8,VLOOKUP(VLOOKUP($A29,csapatok!$A:$NN,EA$320,FALSE),'csapat-ranglista'!$A:$FP,EA$321,FALSE)/4),0)</f>
        <v>0</v>
      </c>
      <c r="EB29" s="223">
        <f>IFERROR(IF(RIGHT(VLOOKUP($A29,csapatok!$A:$NN,EB$320,FALSE),5)="Csere",VLOOKUP(LEFT(VLOOKUP($A29,csapatok!$A:$NN,EB$320,FALSE),LEN(VLOOKUP($A29,csapatok!$A:$NN,EB$320,FALSE))-6),'csapat-ranglista'!$A:$FP,EB$321,FALSE)/8,VLOOKUP(VLOOKUP($A29,csapatok!$A:$NN,EB$320,FALSE),'csapat-ranglista'!$A:$FP,EB$321,FALSE)/4),0)</f>
        <v>0</v>
      </c>
      <c r="EC29" s="223">
        <f>IFERROR(IF(RIGHT(VLOOKUP($A29,csapatok!$A:$NN,EC$320,FALSE),5)="Csere",VLOOKUP(LEFT(VLOOKUP($A29,csapatok!$A:$NN,EC$320,FALSE),LEN(VLOOKUP($A29,csapatok!$A:$NN,EC$320,FALSE))-6),'csapat-ranglista'!$A:$FP,EC$321,FALSE)/8,VLOOKUP(VLOOKUP($A29,csapatok!$A:$NN,EC$320,FALSE),'csapat-ranglista'!$A:$FP,EC$321,FALSE)/4),0)</f>
        <v>0</v>
      </c>
      <c r="ED29" s="223">
        <f>IFERROR(IF(RIGHT(VLOOKUP($A29,csapatok!$A:$NN,ED$320,FALSE),5)="Csere",VLOOKUP(LEFT(VLOOKUP($A29,csapatok!$A:$NN,ED$320,FALSE),LEN(VLOOKUP($A29,csapatok!$A:$NN,ED$320,FALSE))-6),'csapat-ranglista'!$A:$FP,ED$321,FALSE)/8,VLOOKUP(VLOOKUP($A29,csapatok!$A:$NN,ED$320,FALSE),'csapat-ranglista'!$A:$FP,ED$321,FALSE)/4),0)</f>
        <v>11.152318700393955</v>
      </c>
      <c r="EE29" s="223">
        <f>IFERROR(IF(RIGHT(VLOOKUP($A29,csapatok!$A:$NN,EE$320,FALSE),5)="Csere",VLOOKUP(LEFT(VLOOKUP($A29,csapatok!$A:$NN,EE$320,FALSE),LEN(VLOOKUP($A29,csapatok!$A:$NN,EE$320,FALSE))-6),'csapat-ranglista'!$A:$FP,EE$321,FALSE)/8,VLOOKUP(VLOOKUP($A29,csapatok!$A:$NN,EE$320,FALSE),'csapat-ranglista'!$A:$FP,EE$321,FALSE)/4),0)</f>
        <v>0</v>
      </c>
      <c r="EF29" s="223">
        <f>IFERROR(IF(RIGHT(VLOOKUP($A29,csapatok!$A:$NN,EF$320,FALSE),5)="Csere",VLOOKUP(LEFT(VLOOKUP($A29,csapatok!$A:$NN,EF$320,FALSE),LEN(VLOOKUP($A29,csapatok!$A:$NN,EF$320,FALSE))-6),'csapat-ranglista'!$A:$FP,EF$321,FALSE)/8,VLOOKUP(VLOOKUP($A29,csapatok!$A:$NN,EF$320,FALSE),'csapat-ranglista'!$A:$FP,EF$321,FALSE)/4),0)</f>
        <v>12.517447150026463</v>
      </c>
      <c r="EG29" s="223">
        <f>IFERROR(IF(RIGHT(VLOOKUP($A29,csapatok!$A:$NN,EG$320,FALSE),5)="Csere",VLOOKUP(LEFT(VLOOKUP($A29,csapatok!$A:$NN,EG$320,FALSE),LEN(VLOOKUP($A29,csapatok!$A:$NN,EG$320,FALSE))-6),'csapat-ranglista'!$A:$FP,EG$321,FALSE)/8,VLOOKUP(VLOOKUP($A29,csapatok!$A:$NN,EG$320,FALSE),'csapat-ranglista'!$A:$FP,EG$321,FALSE)/4),0)</f>
        <v>0</v>
      </c>
      <c r="EH29" s="223">
        <f>IFERROR(IF(RIGHT(VLOOKUP($A29,csapatok!$A:$NN,EH$320,FALSE),5)="Csere",VLOOKUP(LEFT(VLOOKUP($A29,csapatok!$A:$NN,EH$320,FALSE),LEN(VLOOKUP($A29,csapatok!$A:$NN,EH$320,FALSE))-6),'csapat-ranglista'!$A:$FP,EH$321,FALSE)/8,VLOOKUP(VLOOKUP($A29,csapatok!$A:$NN,EH$320,FALSE),'csapat-ranglista'!$A:$FP,EH$321,FALSE)/4),0)</f>
        <v>0</v>
      </c>
      <c r="EI29" s="223">
        <f>IFERROR(IF(RIGHT(VLOOKUP($A29,csapatok!$A:$NN,EI$320,FALSE),5)="Csere",VLOOKUP(LEFT(VLOOKUP($A29,csapatok!$A:$NN,EI$320,FALSE),LEN(VLOOKUP($A29,csapatok!$A:$NN,EI$320,FALSE))-6),'csapat-ranglista'!$A:$FP,EI$321,FALSE)/8,VLOOKUP(VLOOKUP($A29,csapatok!$A:$NN,EI$320,FALSE),'csapat-ranglista'!$A:$FP,EI$321,FALSE)/4),0)</f>
        <v>45.49933601433198</v>
      </c>
      <c r="EJ29" s="223">
        <f>IFERROR(IF(RIGHT(VLOOKUP($A29,csapatok!$A:$NN,EJ$320,FALSE),5)="Csere",VLOOKUP(LEFT(VLOOKUP($A29,csapatok!$A:$NN,EJ$320,FALSE),LEN(VLOOKUP($A29,csapatok!$A:$NN,EJ$320,FALSE))-6),'csapat-ranglista'!$A:$FP,EJ$321,FALSE)/8,VLOOKUP(VLOOKUP($A29,csapatok!$A:$NN,EJ$320,FALSE),'csapat-ranglista'!$A:$FP,EJ$321,FALSE)/4),0)</f>
        <v>0</v>
      </c>
      <c r="EK29" s="223">
        <f>IFERROR(IF(RIGHT(VLOOKUP($A29,csapatok!$A:$NN,EK$320,FALSE),5)="Csere",VLOOKUP(LEFT(VLOOKUP($A29,csapatok!$A:$NN,EK$320,FALSE),LEN(VLOOKUP($A29,csapatok!$A:$NN,EK$320,FALSE))-6),'csapat-ranglista'!$A:$FP,EK$321,FALSE)/8,VLOOKUP(VLOOKUP($A29,csapatok!$A:$NN,EK$320,FALSE),'csapat-ranglista'!$A:$FP,EK$321,FALSE)/4),0)</f>
        <v>0</v>
      </c>
      <c r="EL29" s="223">
        <f>IFERROR(IF(RIGHT(VLOOKUP($A29,csapatok!$A:$NN,EL$320,FALSE),5)="Csere",VLOOKUP(LEFT(VLOOKUP($A29,csapatok!$A:$NN,EL$320,FALSE),LEN(VLOOKUP($A29,csapatok!$A:$NN,EL$320,FALSE))-6),'csapat-ranglista'!$A:$FP,EL$321,FALSE)/8,VLOOKUP(VLOOKUP($A29,csapatok!$A:$NN,EL$320,FALSE),'csapat-ranglista'!$A:$FP,EL$321,FALSE)/4),0)</f>
        <v>0.89213461960630569</v>
      </c>
      <c r="EM29" s="223">
        <f>IFERROR(IF(RIGHT(VLOOKUP($A29,csapatok!$A:$NN,EM$320,FALSE),5)="Csere",VLOOKUP(LEFT(VLOOKUP($A29,csapatok!$A:$NN,EM$320,FALSE),LEN(VLOOKUP($A29,csapatok!$A:$NN,EM$320,FALSE))-6),'csapat-ranglista'!$A:$FP,EM$321,FALSE)/8,VLOOKUP(VLOOKUP($A29,csapatok!$A:$NN,EM$320,FALSE),'csapat-ranglista'!$A:$FP,EM$321,FALSE)/4),0)</f>
        <v>0</v>
      </c>
      <c r="EN29" s="223">
        <f>IFERROR(IF(RIGHT(VLOOKUP($A29,csapatok!$A:$NN,EN$320,FALSE),5)="Csere",VLOOKUP(LEFT(VLOOKUP($A29,csapatok!$A:$NN,EN$320,FALSE),LEN(VLOOKUP($A29,csapatok!$A:$NN,EN$320,FALSE))-6),'csapat-ranglista'!$A:$FP,EN$321,FALSE)/8,VLOOKUP(VLOOKUP($A29,csapatok!$A:$NN,EN$320,FALSE),'csapat-ranglista'!$A:$FP,EN$321,FALSE)/4),0)</f>
        <v>0</v>
      </c>
      <c r="EO29" s="223">
        <f>IFERROR(IF(RIGHT(VLOOKUP($A29,csapatok!$A:$NN,EO$320,FALSE),5)="Csere",VLOOKUP(LEFT(VLOOKUP($A29,csapatok!$A:$NN,EO$320,FALSE),LEN(VLOOKUP($A29,csapatok!$A:$NN,EO$320,FALSE))-6),'csapat-ranglista'!$A:$FP,EO$321,FALSE)/8,VLOOKUP(VLOOKUP($A29,csapatok!$A:$NN,EO$320,FALSE),'csapat-ranglista'!$A:$FP,EO$321,FALSE)/4),0)</f>
        <v>0</v>
      </c>
      <c r="EP29" s="223">
        <f>IFERROR(IF(RIGHT(VLOOKUP($A29,csapatok!$A:$NN,EP$320,FALSE),5)="Csere",VLOOKUP(LEFT(VLOOKUP($A29,csapatok!$A:$NN,EP$320,FALSE),LEN(VLOOKUP($A29,csapatok!$A:$NN,EP$320,FALSE))-6),'csapat-ranglista'!$A:$FP,EP$321,FALSE)/8,VLOOKUP(VLOOKUP($A29,csapatok!$A:$NN,EP$320,FALSE),'csapat-ranglista'!$A:$FP,EP$321,FALSE)/4),0)</f>
        <v>6.4146326113902212</v>
      </c>
      <c r="EQ29" s="223">
        <f>IFERROR(IF(RIGHT(VLOOKUP($A29,csapatok!$A:$NN,EQ$320,FALSE),5)="Csere",VLOOKUP(LEFT(VLOOKUP($A29,csapatok!$A:$NN,EQ$320,FALSE),LEN(VLOOKUP($A29,csapatok!$A:$NN,EQ$320,FALSE))-6),'csapat-ranglista'!$A:$FP,EQ$321,FALSE)/8,VLOOKUP(VLOOKUP($A29,csapatok!$A:$NN,EQ$320,FALSE),'csapat-ranglista'!$A:$FP,EQ$321,FALSE)/4),0)</f>
        <v>0</v>
      </c>
      <c r="ER29" s="223">
        <f>IFERROR(IF(RIGHT(VLOOKUP($A29,csapatok!$A:$NN,ER$320,FALSE),5)="Csere",VLOOKUP(LEFT(VLOOKUP($A29,csapatok!$A:$NN,ER$320,FALSE),LEN(VLOOKUP($A29,csapatok!$A:$NN,ER$320,FALSE))-6),'csapat-ranglista'!$A:$FP,ER$321,FALSE)/8,VLOOKUP(VLOOKUP($A29,csapatok!$A:$NN,ER$320,FALSE),'csapat-ranglista'!$A:$FP,ER$321,FALSE)/4),0)</f>
        <v>0</v>
      </c>
      <c r="ES29" s="223">
        <f>IFERROR(IF(RIGHT(VLOOKUP($A29,csapatok!$A:$NN,ES$320,FALSE),5)="Csere",VLOOKUP(LEFT(VLOOKUP($A29,csapatok!$A:$NN,ES$320,FALSE),LEN(VLOOKUP($A29,csapatok!$A:$NN,ES$320,FALSE))-6),'csapat-ranglista'!$A:$FP,ES$321,FALSE)/8,VLOOKUP(VLOOKUP($A29,csapatok!$A:$NN,ES$320,FALSE),'csapat-ranglista'!$A:$FP,ES$321,FALSE)/4),0)</f>
        <v>0</v>
      </c>
      <c r="ET29" s="223">
        <f>IFERROR(IF(RIGHT(VLOOKUP($A29,csapatok!$A:$NN,ET$320,FALSE),5)="Csere",VLOOKUP(LEFT(VLOOKUP($A29,csapatok!$A:$NN,ET$320,FALSE),LEN(VLOOKUP($A29,csapatok!$A:$NN,ET$320,FALSE))-6),'csapat-ranglista'!$A:$FP,ET$321,FALSE)/8,VLOOKUP(VLOOKUP($A29,csapatok!$A:$NN,ET$320,FALSE),'csapat-ranglista'!$A:$FP,ET$321,FALSE)/4),0)</f>
        <v>0</v>
      </c>
      <c r="EU29" s="223">
        <f>IFERROR(IF(RIGHT(VLOOKUP($A29,csapatok!$A:$NN,EU$320,FALSE),5)="Csere",VLOOKUP(LEFT(VLOOKUP($A29,csapatok!$A:$NN,EU$320,FALSE),LEN(VLOOKUP($A29,csapatok!$A:$NN,EU$320,FALSE))-6),'csapat-ranglista'!$A:$FP,EU$321,FALSE)/8,VLOOKUP(VLOOKUP($A29,csapatok!$A:$NN,EU$320,FALSE),'csapat-ranglista'!$A:$FP,EU$321,FALSE)/4),0)</f>
        <v>0</v>
      </c>
      <c r="EV29" s="223">
        <f>IFERROR(IF(RIGHT(VLOOKUP($A29,csapatok!$A:$NN,EV$320,FALSE),5)="Csere",VLOOKUP(LEFT(VLOOKUP($A29,csapatok!$A:$NN,EV$320,FALSE),LEN(VLOOKUP($A29,csapatok!$A:$NN,EV$320,FALSE))-6),'csapat-ranglista'!$A:$FP,EV$321,FALSE)/8,VLOOKUP(VLOOKUP($A29,csapatok!$A:$NN,EV$320,FALSE),'csapat-ranglista'!$A:$FP,EV$321,FALSE)/4),0)</f>
        <v>0</v>
      </c>
      <c r="EW29" s="223">
        <f>IFERROR(IF(RIGHT(VLOOKUP($A29,csapatok!$A:$NN,EW$320,FALSE),5)="Csere",VLOOKUP(LEFT(VLOOKUP($A29,csapatok!$A:$NN,EW$320,FALSE),LEN(VLOOKUP($A29,csapatok!$A:$NN,EW$320,FALSE))-6),'csapat-ranglista'!$A:$FP,EW$321,FALSE)/8,VLOOKUP(VLOOKUP($A29,csapatok!$A:$NN,EW$320,FALSE),'csapat-ranglista'!$A:$FP,EW$321,FALSE)/4),0)</f>
        <v>0</v>
      </c>
      <c r="EX29" s="223">
        <f>IFERROR(IF(RIGHT(VLOOKUP($A29,csapatok!$A:$NN,EX$320,FALSE),5)="Csere",VLOOKUP(LEFT(VLOOKUP($A29,csapatok!$A:$NN,EX$320,FALSE),LEN(VLOOKUP($A29,csapatok!$A:$NN,EX$320,FALSE))-6),'csapat-ranglista'!$A:$FP,EX$321,FALSE)/8,VLOOKUP(VLOOKUP($A29,csapatok!$A:$NN,EX$320,FALSE),'csapat-ranglista'!$A:$FP,EX$321,FALSE)/4),0)</f>
        <v>0</v>
      </c>
      <c r="EY29" s="223">
        <f>IFERROR(IF(RIGHT(VLOOKUP($A29,csapatok!$A:$NN,EY$320,FALSE),5)="Csere",VLOOKUP(LEFT(VLOOKUP($A29,csapatok!$A:$NN,EY$320,FALSE),LEN(VLOOKUP($A29,csapatok!$A:$NN,EY$320,FALSE))-6),'csapat-ranglista'!$A:$FP,EY$321,FALSE)/8,VLOOKUP(VLOOKUP($A29,csapatok!$A:$NN,EY$320,FALSE),'csapat-ranglista'!$A:$FP,EY$321,FALSE)/4),0)</f>
        <v>0</v>
      </c>
      <c r="EZ29" s="223">
        <f>IFERROR(IF(RIGHT(VLOOKUP($A29,csapatok!$A:$NN,EZ$320,FALSE),5)="Csere",VLOOKUP(LEFT(VLOOKUP($A29,csapatok!$A:$NN,EZ$320,FALSE),LEN(VLOOKUP($A29,csapatok!$A:$NN,EZ$320,FALSE))-6),'csapat-ranglista'!$A:$FP,EZ$321,FALSE)/8,VLOOKUP(VLOOKUP($A29,csapatok!$A:$NN,EZ$320,FALSE),'csapat-ranglista'!$A:$FP,EZ$321,FALSE)/4),0)</f>
        <v>17.580370876479019</v>
      </c>
      <c r="FA29" s="223">
        <f>IFERROR(IF(RIGHT(VLOOKUP($A29,csapatok!$A:$NN,FA$320,FALSE),5)="Csere",VLOOKUP(LEFT(VLOOKUP($A29,csapatok!$A:$NN,FA$320,FALSE),LEN(VLOOKUP($A29,csapatok!$A:$NN,FA$320,FALSE))-6),'csapat-ranglista'!$A:$FP,FA$321,FALSE)/8,VLOOKUP(VLOOKUP($A29,csapatok!$A:$NN,FA$320,FALSE),'csapat-ranglista'!$A:$FP,FA$321,FALSE)/4),0)</f>
        <v>0</v>
      </c>
      <c r="FB29" s="223">
        <f>IFERROR(IF(RIGHT(VLOOKUP($A29,csapatok!$A:$NN,FB$320,FALSE),5)="Csere",VLOOKUP(LEFT(VLOOKUP($A29,csapatok!$A:$NN,FB$320,FALSE),LEN(VLOOKUP($A29,csapatok!$A:$NN,FB$320,FALSE))-6),'csapat-ranglista'!$A:$FP,FB$321,FALSE)/8,VLOOKUP(VLOOKUP($A29,csapatok!$A:$NN,FB$320,FALSE),'csapat-ranglista'!$A:$FP,FB$321,FALSE)/4),0)</f>
        <v>0</v>
      </c>
      <c r="FC29" s="223">
        <f>IFERROR(IF(RIGHT(VLOOKUP($A29,csapatok!$A:$NN,FC$320,FALSE),5)="Csere",VLOOKUP(LEFT(VLOOKUP($A29,csapatok!$A:$NN,FC$320,FALSE),LEN(VLOOKUP($A29,csapatok!$A:$NN,FC$320,FALSE))-6),'csapat-ranglista'!$A:$FP,FC$321,FALSE)/8,VLOOKUP(VLOOKUP($A29,csapatok!$A:$NN,FC$320,FALSE),'csapat-ranglista'!$A:$FP,FC$321,FALSE)/4),0)</f>
        <v>0</v>
      </c>
      <c r="FD29" s="224">
        <f>versenyek!$QY$11*IFERROR(VLOOKUP(VLOOKUP($A29,versenyek!QX:QZ,3,FALSE),szabalyok!$A$16:$B$23,2,FALSE)/4,0)</f>
        <v>0</v>
      </c>
      <c r="FE29" s="224">
        <f>versenyek!$RB$11*IFERROR(VLOOKUP(VLOOKUP($A29,versenyek!RA:RC,3,FALSE),szabalyok!$A$16:$B$23,2,FALSE)/4,0)</f>
        <v>0</v>
      </c>
      <c r="FF29" s="223">
        <f>IFERROR(IF(RIGHT(VLOOKUP($A29,csapatok!$A:$NN,FF$320,FALSE),5)="Csere",VLOOKUP(LEFT(VLOOKUP($A29,csapatok!$A:$NN,FF$320,FALSE),LEN(VLOOKUP($A29,csapatok!$A:$NN,FF$320,FALSE))-6),'csapat-ranglista'!$A:$FP,FF$321,FALSE)/8,VLOOKUP(VLOOKUP($A29,csapatok!$A:$NN,FF$320,FALSE),'csapat-ranglista'!$A:$FP,FF$321,FALSE)/4),0)</f>
        <v>2.2527438899632029</v>
      </c>
      <c r="FG29" s="223">
        <f>IFERROR(IF(RIGHT(VLOOKUP($A29,csapatok!$A:$NN,FG$320,FALSE),5)="Csere",VLOOKUP(LEFT(VLOOKUP($A29,csapatok!$A:$NN,FG$320,FALSE),LEN(VLOOKUP($A29,csapatok!$A:$NN,FG$320,FALSE))-6),'csapat-ranglista'!$A:$FP,FG$321,FALSE)/8,VLOOKUP(VLOOKUP($A29,csapatok!$A:$NN,FG$320,FALSE),'csapat-ranglista'!$A:$FP,FG$321,FALSE)/4),0)</f>
        <v>0</v>
      </c>
      <c r="FH29" s="223">
        <f>IFERROR(IF(RIGHT(VLOOKUP($A29,csapatok!$A:$NN,FH$320,FALSE),5)="Csere",VLOOKUP(LEFT(VLOOKUP($A29,csapatok!$A:$NN,FH$320,FALSE),LEN(VLOOKUP($A29,csapatok!$A:$NN,FH$320,FALSE))-6),'csapat-ranglista'!$A:$FP,FH$321,FALSE)/8,VLOOKUP(VLOOKUP($A29,csapatok!$A:$NN,FH$320,FALSE),'csapat-ranglista'!$A:$FP,FH$321,FALSE)/4),0)</f>
        <v>1.3715752719892753</v>
      </c>
      <c r="FI29" s="223">
        <f>IFERROR(IF(RIGHT(VLOOKUP($A29,csapatok!$A:$NN,FI$320,FALSE),5)="Csere",VLOOKUP(LEFT(VLOOKUP($A29,csapatok!$A:$NN,FI$320,FALSE),LEN(VLOOKUP($A29,csapatok!$A:$NN,FI$320,FALSE))-6),'csapat-ranglista'!$A:$FP,FI$321,FALSE)/8,VLOOKUP(VLOOKUP($A29,csapatok!$A:$NN,FI$320,FALSE),'csapat-ranglista'!$A:$FP,FI$321,FALSE)/4),0)</f>
        <v>0</v>
      </c>
      <c r="FJ29" s="223">
        <f>IFERROR(IF(RIGHT(VLOOKUP($A29,csapatok!$A:$NN,FJ$320,FALSE),5)="Csere",VLOOKUP(LEFT(VLOOKUP($A29,csapatok!$A:$NN,FJ$320,FALSE),LEN(VLOOKUP($A29,csapatok!$A:$NN,FJ$320,FALSE))-6),'csapat-ranglista'!$A:$FP,FJ$321,FALSE)/8,VLOOKUP(VLOOKUP($A29,csapatok!$A:$NN,FJ$320,FALSE),'csapat-ranglista'!$A:$FP,FJ$321,FALSE)/4),0)</f>
        <v>0</v>
      </c>
      <c r="FK29" s="223">
        <f>IFERROR(IF(RIGHT(VLOOKUP($A29,csapatok!$A:$NN,FK$320,FALSE),5)="Csere",VLOOKUP(LEFT(VLOOKUP($A29,csapatok!$A:$NN,FK$320,FALSE),LEN(VLOOKUP($A29,csapatok!$A:$NN,FK$320,FALSE))-6),'csapat-ranglista'!$A:$FP,FK$321,FALSE)/8,VLOOKUP(VLOOKUP($A29,csapatok!$A:$NN,FK$320,FALSE),'csapat-ranglista'!$A:$FP,FK$321,FALSE)/4),0)</f>
        <v>1.7511593586715715</v>
      </c>
      <c r="FL29" s="223">
        <f>IFERROR(IF(RIGHT(VLOOKUP($A29,csapatok!$A:$NN,FL$320,FALSE),5)="Csere",VLOOKUP(LEFT(VLOOKUP($A29,csapatok!$A:$NN,FL$320,FALSE),LEN(VLOOKUP($A29,csapatok!$A:$NN,FL$320,FALSE))-6),'csapat-ranglista'!$A:$FP,FL$321,FALSE)/8,VLOOKUP(VLOOKUP($A29,csapatok!$A:$NN,FL$320,FALSE),'csapat-ranglista'!$A:$FP,FL$321,FALSE)/4),0)</f>
        <v>0</v>
      </c>
      <c r="FM29" s="223">
        <f>IFERROR(IF(RIGHT(VLOOKUP($A29,csapatok!$A:$NN,FM$320,FALSE),5)="Csere",VLOOKUP(LEFT(VLOOKUP($A29,csapatok!$A:$NN,FM$320,FALSE),LEN(VLOOKUP($A29,csapatok!$A:$NN,FM$320,FALSE))-6),'csapat-ranglista'!$A:$FP,FM$321,FALSE)/8,VLOOKUP(VLOOKUP($A29,csapatok!$A:$NN,FM$320,FALSE),'csapat-ranglista'!$A:$FP,FM$321,FALSE)/4),0)</f>
        <v>0</v>
      </c>
      <c r="FN29" s="223">
        <f>IFERROR(IF(RIGHT(VLOOKUP($A29,csapatok!$A:$NN,FN$320,FALSE),5)="Csere",VLOOKUP(LEFT(VLOOKUP($A29,csapatok!$A:$NN,FN$320,FALSE),LEN(VLOOKUP($A29,csapatok!$A:$NN,FN$320,FALSE))-6),'csapat-ranglista'!$A:$FP,FN$321,FALSE)/8,VLOOKUP(VLOOKUP($A29,csapatok!$A:$NN,FN$320,FALSE),'csapat-ranglista'!$A:$FP,FN$321,FALSE)/4),0)</f>
        <v>0</v>
      </c>
      <c r="FO29" s="223">
        <f>IFERROR(IF(RIGHT(VLOOKUP($A29,csapatok!$A:$NN,FO$320,FALSE),5)="Csere",VLOOKUP(LEFT(VLOOKUP($A29,csapatok!$A:$NN,FO$320,FALSE),LEN(VLOOKUP($A29,csapatok!$A:$NN,FO$320,FALSE))-6),'csapat-ranglista'!$A:$FP,FO$321,FALSE)/8,VLOOKUP(VLOOKUP($A29,csapatok!$A:$NN,FO$320,FALSE),'csapat-ranglista'!$A:$FP,FO$321,FALSE)/4),0)</f>
        <v>19.984775641025642</v>
      </c>
      <c r="FP29" s="223">
        <f>IFERROR(IF(RIGHT(VLOOKUP($A29,csapatok!$A:$NN,FP$320,FALSE),5)="Csere",VLOOKUP(LEFT(VLOOKUP($A29,csapatok!$A:$NN,FP$320,FALSE),LEN(VLOOKUP($A29,csapatok!$A:$NN,FP$320,FALSE))-6),'csapat-ranglista'!$A:$FP,FP$321,FALSE)/8,VLOOKUP(VLOOKUP($A29,csapatok!$A:$NN,FP$320,FALSE),'csapat-ranglista'!$A:$FP,FP$321,FALSE)/4),0)</f>
        <v>0</v>
      </c>
      <c r="FQ29" s="223">
        <f>IFERROR(IF(RIGHT(VLOOKUP($A29,csapatok!$A:$NN,FQ$320,FALSE),5)="Csere",VLOOKUP(LEFT(VLOOKUP($A29,csapatok!$A:$NN,FQ$320,FALSE),LEN(VLOOKUP($A29,csapatok!$A:$NN,FQ$320,FALSE))-6),'csapat-ranglista'!$A:$FP,FQ$321,FALSE)/8,VLOOKUP(VLOOKUP($A29,csapatok!$A:$NN,FQ$320,FALSE),'csapat-ranglista'!$A:$FP,FQ$321,FALSE)/4),0)</f>
        <v>0</v>
      </c>
      <c r="FR29" s="223">
        <f>IFERROR(IF(RIGHT(VLOOKUP($A29,csapatok!$A:$NN,FR$320,FALSE),5)="Csere",VLOOKUP(LEFT(VLOOKUP($A29,csapatok!$A:$NN,FR$320,FALSE),LEN(VLOOKUP($A29,csapatok!$A:$NN,FR$320,FALSE))-6),'csapat-ranglista'!$A:$FP,FR$321,FALSE)/8,VLOOKUP(VLOOKUP($A29,csapatok!$A:$NN,FR$320,FALSE),'csapat-ranglista'!$A:$FP,FR$321,FALSE)/4),0)</f>
        <v>0</v>
      </c>
      <c r="FS29" s="223">
        <f>IFERROR(IF(RIGHT(VLOOKUP($A29,csapatok!$A:$NN,FS$320,FALSE),5)="Csere",VLOOKUP(LEFT(VLOOKUP($A29,csapatok!$A:$NN,FS$320,FALSE),LEN(VLOOKUP($A29,csapatok!$A:$NN,FS$320,FALSE))-6),'csapat-ranglista'!$A:$FP,FS$321,FALSE)/8,VLOOKUP(VLOOKUP($A29,csapatok!$A:$NN,FS$320,FALSE),'csapat-ranglista'!$A:$FP,FS$321,FALSE)/4),0)</f>
        <v>8.5251552127259256</v>
      </c>
      <c r="FT29" s="223">
        <f>IFERROR(IF(RIGHT(VLOOKUP($A29,csapatok!$A:$NN,FT$320,FALSE),5)="Csere",VLOOKUP(LEFT(VLOOKUP($A29,csapatok!$A:$NN,FT$320,FALSE),LEN(VLOOKUP($A29,csapatok!$A:$NN,FT$320,FALSE))-6),'csapat-ranglista'!$A:$FP,FT$321,FALSE)/8,VLOOKUP(VLOOKUP($A29,csapatok!$A:$NN,FT$320,FALSE),'csapat-ranglista'!$A:$FP,FT$321,FALSE)/4),0)</f>
        <v>8.0358611299105629</v>
      </c>
      <c r="FU29" s="223">
        <f>IFERROR(IF(RIGHT(VLOOKUP($A29,csapatok!$A:$NN,FU$320,FALSE),5)="Csere",VLOOKUP(LEFT(VLOOKUP($A29,csapatok!$A:$NN,FU$320,FALSE),LEN(VLOOKUP($A29,csapatok!$A:$NN,FU$320,FALSE))-6),'csapat-ranglista'!$A:$FP,FU$321,FALSE)/8,VLOOKUP(VLOOKUP($A29,csapatok!$A:$NN,FU$320,FALSE),'csapat-ranglista'!$A:$FP,FU$321,FALSE)/4),0)</f>
        <v>0</v>
      </c>
      <c r="FV29" s="223">
        <f>IFERROR(IF(RIGHT(VLOOKUP($A29,csapatok!$A:$NN,FV$320,FALSE),5)="Csere",VLOOKUP(LEFT(VLOOKUP($A29,csapatok!$A:$NN,FV$320,FALSE),LEN(VLOOKUP($A29,csapatok!$A:$NN,FV$320,FALSE))-6),'csapat-ranglista'!$A:$FP,FV$321,FALSE)/8,VLOOKUP(VLOOKUP($A29,csapatok!$A:$NN,FV$320,FALSE),'csapat-ranglista'!$A:$FP,FV$321,FALSE)/4),0)</f>
        <v>0</v>
      </c>
      <c r="FW29" s="223">
        <f>IFERROR(IF(RIGHT(VLOOKUP($A29,csapatok!$A:$NN,FW$320,FALSE),5)="Csere",VLOOKUP(LEFT(VLOOKUP($A29,csapatok!$A:$NN,FW$320,FALSE),LEN(VLOOKUP($A29,csapatok!$A:$NN,FW$320,FALSE))-6),'csapat-ranglista'!$A:$FP,FW$321,FALSE)/8,VLOOKUP(VLOOKUP($A29,csapatok!$A:$NN,FW$320,FALSE),'csapat-ranglista'!$A:$FP,FW$321,FALSE)/4),0)</f>
        <v>0</v>
      </c>
      <c r="FX29" s="223">
        <f>IFERROR(IF(RIGHT(VLOOKUP($A29,csapatok!$A:$NN,FX$320,FALSE),5)="Csere",VLOOKUP(LEFT(VLOOKUP($A29,csapatok!$A:$NN,FX$320,FALSE),LEN(VLOOKUP($A29,csapatok!$A:$NN,FX$320,FALSE))-6),'csapat-ranglista'!$A:$FP,FX$321,FALSE)/8,VLOOKUP(VLOOKUP($A29,csapatok!$A:$NN,FX$320,FALSE),'csapat-ranglista'!$A:$FP,FX$321,FALSE)/4),0)</f>
        <v>0</v>
      </c>
      <c r="FY29" s="223">
        <f>IFERROR(IF(RIGHT(VLOOKUP($A29,csapatok!$A:$NN,FY$320,FALSE),5)="Csere",VLOOKUP(LEFT(VLOOKUP($A29,csapatok!$A:$NN,FY$320,FALSE),LEN(VLOOKUP($A29,csapatok!$A:$NN,FY$320,FALSE))-6),'csapat-ranglista'!$A:$FP,FY$321,FALSE)/8,VLOOKUP(VLOOKUP($A29,csapatok!$A:$NN,FY$320,FALSE),'csapat-ranglista'!$A:$FP,FY$321,FALSE)/4),0)</f>
        <v>0</v>
      </c>
      <c r="FZ29" s="223">
        <f>IFERROR(IF(RIGHT(VLOOKUP($A29,csapatok!$A:$NN,FZ$320,FALSE),5)="Csere",VLOOKUP(LEFT(VLOOKUP($A29,csapatok!$A:$NN,FZ$320,FALSE),LEN(VLOOKUP($A29,csapatok!$A:$NN,FZ$320,FALSE))-6),'csapat-ranglista'!$A:$FP,FZ$321,FALSE)/8,VLOOKUP(VLOOKUP($A29,csapatok!$A:$NN,FZ$320,FALSE),'csapat-ranglista'!$A:$FP,FZ$321,FALSE)/4),0)</f>
        <v>5.0404253831520203</v>
      </c>
      <c r="GA29" s="223">
        <f>IFERROR(IF(RIGHT(VLOOKUP($A29,csapatok!$A:$NN,GA$320,FALSE),5)="Csere",VLOOKUP(LEFT(VLOOKUP($A29,csapatok!$A:$NN,GA$320,FALSE),LEN(VLOOKUP($A29,csapatok!$A:$NN,GA$320,FALSE))-6),'csapat-ranglista'!$A:$FP,GA$321,FALSE)/8,VLOOKUP(VLOOKUP($A29,csapatok!$A:$NN,GA$320,FALSE),'csapat-ranglista'!$A:$FP,GA$321,FALSE)/4),0)</f>
        <v>0</v>
      </c>
      <c r="GB29" s="223">
        <f>IFERROR(IF(RIGHT(VLOOKUP($A29,csapatok!$A:$NN,GB$320,FALSE),5)="Csere",VLOOKUP(LEFT(VLOOKUP($A29,csapatok!$A:$NN,GB$320,FALSE),LEN(VLOOKUP($A29,csapatok!$A:$NN,GB$320,FALSE))-6),'csapat-ranglista'!$A:$FP,GB$321,FALSE)/8,VLOOKUP(VLOOKUP($A29,csapatok!$A:$NN,GB$320,FALSE),'csapat-ranglista'!$A:$FP,GB$321,FALSE)/4),0)</f>
        <v>0</v>
      </c>
      <c r="GC29" s="223">
        <f>IFERROR(IF(RIGHT(VLOOKUP($A29,csapatok!$A:$NN,GC$320,FALSE),5)="Csere",VLOOKUP(LEFT(VLOOKUP($A29,csapatok!$A:$NN,GC$320,FALSE),LEN(VLOOKUP($A29,csapatok!$A:$NN,GC$320,FALSE))-6),'csapat-ranglista'!$A:$FP,GC$321,FALSE)/8,VLOOKUP(VLOOKUP($A29,csapatok!$A:$NN,GC$320,FALSE),'csapat-ranglista'!$A:$FP,GC$321,FALSE)/4),0)</f>
        <v>0</v>
      </c>
      <c r="GD29" s="247">
        <f>SUM(EQ29:GC29)</f>
        <v>64.542066763917234</v>
      </c>
    </row>
    <row r="30" spans="1:186">
      <c r="A30" s="32" t="s">
        <v>724</v>
      </c>
      <c r="B30" s="131">
        <v>35827</v>
      </c>
      <c r="C30" s="131" t="str">
        <f>IF(B30=0,"",IF(B30&lt;$C$1,"felnőtt","ifi"))</f>
        <v>ifi</v>
      </c>
      <c r="D30" s="32" t="s">
        <v>9</v>
      </c>
      <c r="E30" s="45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>
        <f>IFERROR(IF(RIGHT(VLOOKUP($A30,csapatok!$A:$BL,X$320,FALSE),5)="Csere",VLOOKUP(LEFT(VLOOKUP($A30,csapatok!$A:$BL,X$320,FALSE),LEN(VLOOKUP($A30,csapatok!$A:$BL,X$320,FALSE))-6),'csapat-ranglista'!$A:$FP,X$321,FALSE)/8,VLOOKUP(VLOOKUP($A30,csapatok!$A:$BL,X$320,FALSE),'csapat-ranglista'!$A:$FP,X$321,FALSE)/4),0)</f>
        <v>0</v>
      </c>
      <c r="Y30" s="32">
        <f>IFERROR(IF(RIGHT(VLOOKUP($A30,csapatok!$A:$BL,Y$320,FALSE),5)="Csere",VLOOKUP(LEFT(VLOOKUP($A30,csapatok!$A:$BL,Y$320,FALSE),LEN(VLOOKUP($A30,csapatok!$A:$BL,Y$320,FALSE))-6),'csapat-ranglista'!$A:$FP,Y$321,FALSE)/8,VLOOKUP(VLOOKUP($A30,csapatok!$A:$BL,Y$320,FALSE),'csapat-ranglista'!$A:$FP,Y$321,FALSE)/4),0)</f>
        <v>0</v>
      </c>
      <c r="Z30" s="32">
        <f>IFERROR(IF(RIGHT(VLOOKUP($A30,csapatok!$A:$BL,Z$320,FALSE),5)="Csere",VLOOKUP(LEFT(VLOOKUP($A30,csapatok!$A:$BL,Z$320,FALSE),LEN(VLOOKUP($A30,csapatok!$A:$BL,Z$320,FALSE))-6),'csapat-ranglista'!$A:$FP,Z$321,FALSE)/8,VLOOKUP(VLOOKUP($A30,csapatok!$A:$BL,Z$320,FALSE),'csapat-ranglista'!$A:$FP,Z$321,FALSE)/4),0)</f>
        <v>0</v>
      </c>
      <c r="AA30" s="32">
        <f>IFERROR(IF(RIGHT(VLOOKUP($A30,csapatok!$A:$BL,AA$320,FALSE),5)="Csere",VLOOKUP(LEFT(VLOOKUP($A30,csapatok!$A:$BL,AA$320,FALSE),LEN(VLOOKUP($A30,csapatok!$A:$BL,AA$320,FALSE))-6),'csapat-ranglista'!$A:$FP,AA$321,FALSE)/8,VLOOKUP(VLOOKUP($A30,csapatok!$A:$BL,AA$320,FALSE),'csapat-ranglista'!$A:$FP,AA$321,FALSE)/4),0)</f>
        <v>0</v>
      </c>
      <c r="AB30" s="223">
        <f>IFERROR(IF(RIGHT(VLOOKUP($A30,csapatok!$A:$BL,AB$320,FALSE),5)="Csere",VLOOKUP(LEFT(VLOOKUP($A30,csapatok!$A:$BL,AB$320,FALSE),LEN(VLOOKUP($A30,csapatok!$A:$BL,AB$320,FALSE))-6),'csapat-ranglista'!$A:$FP,AB$321,FALSE)/8,VLOOKUP(VLOOKUP($A30,csapatok!$A:$BL,AB$320,FALSE),'csapat-ranglista'!$A:$FP,AB$321,FALSE)/4),0)</f>
        <v>0</v>
      </c>
      <c r="AC30" s="223">
        <f>IFERROR(IF(RIGHT(VLOOKUP($A30,csapatok!$A:$BL,AC$320,FALSE),5)="Csere",VLOOKUP(LEFT(VLOOKUP($A30,csapatok!$A:$BL,AC$320,FALSE),LEN(VLOOKUP($A30,csapatok!$A:$BL,AC$320,FALSE))-6),'csapat-ranglista'!$A:$FP,AC$321,FALSE)/8,VLOOKUP(VLOOKUP($A30,csapatok!$A:$BL,AC$320,FALSE),'csapat-ranglista'!$A:$FP,AC$321,FALSE)/4),0)</f>
        <v>0</v>
      </c>
      <c r="AD30" s="223">
        <f>IFERROR(IF(RIGHT(VLOOKUP($A30,csapatok!$A:$BL,AD$320,FALSE),5)="Csere",VLOOKUP(LEFT(VLOOKUP($A30,csapatok!$A:$BL,AD$320,FALSE),LEN(VLOOKUP($A30,csapatok!$A:$BL,AD$320,FALSE))-6),'csapat-ranglista'!$A:$FP,AD$321,FALSE)/8,VLOOKUP(VLOOKUP($A30,csapatok!$A:$BL,AD$320,FALSE),'csapat-ranglista'!$A:$FP,AD$321,FALSE)/4),0)</f>
        <v>0</v>
      </c>
      <c r="AE30" s="223">
        <f>IFERROR(IF(RIGHT(VLOOKUP($A30,csapatok!$A:$BL,AE$320,FALSE),5)="Csere",VLOOKUP(LEFT(VLOOKUP($A30,csapatok!$A:$BL,AE$320,FALSE),LEN(VLOOKUP($A30,csapatok!$A:$BL,AE$320,FALSE))-6),'csapat-ranglista'!$A:$FP,AE$321,FALSE)/8,VLOOKUP(VLOOKUP($A30,csapatok!$A:$BL,AE$320,FALSE),'csapat-ranglista'!$A:$FP,AE$321,FALSE)/4),0)</f>
        <v>0</v>
      </c>
      <c r="AF30" s="223">
        <f>IFERROR(IF(RIGHT(VLOOKUP($A30,csapatok!$A:$BL,AF$320,FALSE),5)="Csere",VLOOKUP(LEFT(VLOOKUP($A30,csapatok!$A:$BL,AF$320,FALSE),LEN(VLOOKUP($A30,csapatok!$A:$BL,AF$320,FALSE))-6),'csapat-ranglista'!$A:$FP,AF$321,FALSE)/8,VLOOKUP(VLOOKUP($A30,csapatok!$A:$BL,AF$320,FALSE),'csapat-ranglista'!$A:$FP,AF$321,FALSE)/4),0)</f>
        <v>0</v>
      </c>
      <c r="AG30" s="223">
        <f>IFERROR(IF(RIGHT(VLOOKUP($A30,csapatok!$A:$BL,AG$320,FALSE),5)="Csere",VLOOKUP(LEFT(VLOOKUP($A30,csapatok!$A:$BL,AG$320,FALSE),LEN(VLOOKUP($A30,csapatok!$A:$BL,AG$320,FALSE))-6),'csapat-ranglista'!$A:$FP,AG$321,FALSE)/8,VLOOKUP(VLOOKUP($A30,csapatok!$A:$BL,AG$320,FALSE),'csapat-ranglista'!$A:$FP,AG$321,FALSE)/4),0)</f>
        <v>0</v>
      </c>
      <c r="AH30" s="223">
        <f>IFERROR(IF(RIGHT(VLOOKUP($A30,csapatok!$A:$BL,AH$320,FALSE),5)="Csere",VLOOKUP(LEFT(VLOOKUP($A30,csapatok!$A:$BL,AH$320,FALSE),LEN(VLOOKUP($A30,csapatok!$A:$BL,AH$320,FALSE))-6),'csapat-ranglista'!$A:$FP,AH$321,FALSE)/8,VLOOKUP(VLOOKUP($A30,csapatok!$A:$BL,AH$320,FALSE),'csapat-ranglista'!$A:$FP,AH$321,FALSE)/4),0)</f>
        <v>0</v>
      </c>
      <c r="AI30" s="223">
        <f>IFERROR(IF(RIGHT(VLOOKUP($A30,csapatok!$A:$BL,AI$320,FALSE),5)="Csere",VLOOKUP(LEFT(VLOOKUP($A30,csapatok!$A:$BL,AI$320,FALSE),LEN(VLOOKUP($A30,csapatok!$A:$BL,AI$320,FALSE))-6),'csapat-ranglista'!$A:$FP,AI$321,FALSE)/8,VLOOKUP(VLOOKUP($A30,csapatok!$A:$BL,AI$320,FALSE),'csapat-ranglista'!$A:$FP,AI$321,FALSE)/4),0)</f>
        <v>0</v>
      </c>
      <c r="AJ30" s="223">
        <f>IFERROR(IF(RIGHT(VLOOKUP($A30,csapatok!$A:$BL,AJ$320,FALSE),5)="Csere",VLOOKUP(LEFT(VLOOKUP($A30,csapatok!$A:$BL,AJ$320,FALSE),LEN(VLOOKUP($A30,csapatok!$A:$BL,AJ$320,FALSE))-6),'csapat-ranglista'!$A:$FP,AJ$321,FALSE)/8,VLOOKUP(VLOOKUP($A30,csapatok!$A:$BL,AJ$320,FALSE),'csapat-ranglista'!$A:$FP,AJ$321,FALSE)/2),0)</f>
        <v>0</v>
      </c>
      <c r="AK30" s="223">
        <f>IFERROR(IF(RIGHT(VLOOKUP($A30,csapatok!$A:$CN,AK$320,FALSE),5)="Csere",VLOOKUP(LEFT(VLOOKUP($A30,csapatok!$A:$CN,AK$320,FALSE),LEN(VLOOKUP($A30,csapatok!$A:$CN,AK$320,FALSE))-6),'csapat-ranglista'!$A:$FP,AK$321,FALSE)/8,VLOOKUP(VLOOKUP($A30,csapatok!$A:$CN,AK$320,FALSE),'csapat-ranglista'!$A:$FP,AK$321,FALSE)/4),0)</f>
        <v>0</v>
      </c>
      <c r="AL30" s="223">
        <f>IFERROR(IF(RIGHT(VLOOKUP($A30,csapatok!$A:$CN,AL$320,FALSE),5)="Csere",VLOOKUP(LEFT(VLOOKUP($A30,csapatok!$A:$CN,AL$320,FALSE),LEN(VLOOKUP($A30,csapatok!$A:$CN,AL$320,FALSE))-6),'csapat-ranglista'!$A:$FP,AL$321,FALSE)/8,VLOOKUP(VLOOKUP($A30,csapatok!$A:$CN,AL$320,FALSE),'csapat-ranglista'!$A:$FP,AL$321,FALSE)/4),0)</f>
        <v>0</v>
      </c>
      <c r="AM30" s="223">
        <f>IFERROR(IF(RIGHT(VLOOKUP($A30,csapatok!$A:$CN,AM$320,FALSE),5)="Csere",VLOOKUP(LEFT(VLOOKUP($A30,csapatok!$A:$CN,AM$320,FALSE),LEN(VLOOKUP($A30,csapatok!$A:$CN,AM$320,FALSE))-6),'csapat-ranglista'!$A:$FP,AM$321,FALSE)/8,VLOOKUP(VLOOKUP($A30,csapatok!$A:$CN,AM$320,FALSE),'csapat-ranglista'!$A:$FP,AM$321,FALSE)/4),0)</f>
        <v>0</v>
      </c>
      <c r="AN30" s="223">
        <f>IFERROR(IF(RIGHT(VLOOKUP($A30,csapatok!$A:$CN,AN$320,FALSE),5)="Csere",VLOOKUP(LEFT(VLOOKUP($A30,csapatok!$A:$CN,AN$320,FALSE),LEN(VLOOKUP($A30,csapatok!$A:$CN,AN$320,FALSE))-6),'csapat-ranglista'!$A:$FP,AN$321,FALSE)/8,VLOOKUP(VLOOKUP($A30,csapatok!$A:$CN,AN$320,FALSE),'csapat-ranglista'!$A:$FP,AN$321,FALSE)/4),0)</f>
        <v>0</v>
      </c>
      <c r="AO30" s="223">
        <f>IFERROR(IF(RIGHT(VLOOKUP($A30,csapatok!$A:$CN,AO$320,FALSE),5)="Csere",VLOOKUP(LEFT(VLOOKUP($A30,csapatok!$A:$CN,AO$320,FALSE),LEN(VLOOKUP($A30,csapatok!$A:$CN,AO$320,FALSE))-6),'csapat-ranglista'!$A:$FP,AO$321,FALSE)/8,VLOOKUP(VLOOKUP($A30,csapatok!$A:$CN,AO$320,FALSE),'csapat-ranglista'!$A:$FP,AO$321,FALSE)/4),0)</f>
        <v>0</v>
      </c>
      <c r="AP30" s="223">
        <f>IFERROR(IF(RIGHT(VLOOKUP($A30,csapatok!$A:$CN,AP$320,FALSE),5)="Csere",VLOOKUP(LEFT(VLOOKUP($A30,csapatok!$A:$CN,AP$320,FALSE),LEN(VLOOKUP($A30,csapatok!$A:$CN,AP$320,FALSE))-6),'csapat-ranglista'!$A:$FP,AP$321,FALSE)/8,VLOOKUP(VLOOKUP($A30,csapatok!$A:$CN,AP$320,FALSE),'csapat-ranglista'!$A:$FP,AP$321,FALSE)/4),0)</f>
        <v>0</v>
      </c>
      <c r="AQ30" s="223">
        <f>IFERROR(IF(RIGHT(VLOOKUP($A30,csapatok!$A:$CN,AQ$320,FALSE),5)="Csere",VLOOKUP(LEFT(VLOOKUP($A30,csapatok!$A:$CN,AQ$320,FALSE),LEN(VLOOKUP($A30,csapatok!$A:$CN,AQ$320,FALSE))-6),'csapat-ranglista'!$A:$FP,AQ$321,FALSE)/8,VLOOKUP(VLOOKUP($A30,csapatok!$A:$CN,AQ$320,FALSE),'csapat-ranglista'!$A:$FP,AQ$321,FALSE)/4),0)</f>
        <v>0</v>
      </c>
      <c r="AR30" s="223">
        <f>IFERROR(IF(RIGHT(VLOOKUP($A30,csapatok!$A:$CN,AR$320,FALSE),5)="Csere",VLOOKUP(LEFT(VLOOKUP($A30,csapatok!$A:$CN,AR$320,FALSE),LEN(VLOOKUP($A30,csapatok!$A:$CN,AR$320,FALSE))-6),'csapat-ranglista'!$A:$FP,AR$321,FALSE)/8,VLOOKUP(VLOOKUP($A30,csapatok!$A:$CN,AR$320,FALSE),'csapat-ranglista'!$A:$FP,AR$321,FALSE)/4),0)</f>
        <v>0</v>
      </c>
      <c r="AS30" s="223">
        <f>IFERROR(IF(RIGHT(VLOOKUP($A30,csapatok!$A:$CN,AS$320,FALSE),5)="Csere",VLOOKUP(LEFT(VLOOKUP($A30,csapatok!$A:$CN,AS$320,FALSE),LEN(VLOOKUP($A30,csapatok!$A:$CN,AS$320,FALSE))-6),'csapat-ranglista'!$A:$FP,AS$321,FALSE)/8,VLOOKUP(VLOOKUP($A30,csapatok!$A:$CN,AS$320,FALSE),'csapat-ranglista'!$A:$FP,AS$321,FALSE)/4),0)</f>
        <v>0</v>
      </c>
      <c r="AT30" s="223">
        <f>IFERROR(IF(RIGHT(VLOOKUP($A30,csapatok!$A:$CN,AT$320,FALSE),5)="Csere",VLOOKUP(LEFT(VLOOKUP($A30,csapatok!$A:$CN,AT$320,FALSE),LEN(VLOOKUP($A30,csapatok!$A:$CN,AT$320,FALSE))-6),'csapat-ranglista'!$A:$FP,AT$321,FALSE)/8,VLOOKUP(VLOOKUP($A30,csapatok!$A:$CN,AT$320,FALSE),'csapat-ranglista'!$A:$FP,AT$321,FALSE)/4),0)</f>
        <v>0</v>
      </c>
      <c r="AU30" s="223">
        <f>IFERROR(IF(RIGHT(VLOOKUP($A30,csapatok!$A:$CN,AU$320,FALSE),5)="Csere",VLOOKUP(LEFT(VLOOKUP($A30,csapatok!$A:$CN,AU$320,FALSE),LEN(VLOOKUP($A30,csapatok!$A:$CN,AU$320,FALSE))-6),'csapat-ranglista'!$A:$FP,AU$321,FALSE)/8,VLOOKUP(VLOOKUP($A30,csapatok!$A:$CN,AU$320,FALSE),'csapat-ranglista'!$A:$FP,AU$321,FALSE)/4),0)</f>
        <v>0</v>
      </c>
      <c r="AV30" s="223">
        <f>IFERROR(IF(RIGHT(VLOOKUP($A30,csapatok!$A:$CN,AV$320,FALSE),5)="Csere",VLOOKUP(LEFT(VLOOKUP($A30,csapatok!$A:$CN,AV$320,FALSE),LEN(VLOOKUP($A30,csapatok!$A:$CN,AV$320,FALSE))-6),'csapat-ranglista'!$A:$FP,AV$321,FALSE)/8,VLOOKUP(VLOOKUP($A30,csapatok!$A:$CN,AV$320,FALSE),'csapat-ranglista'!$A:$FP,AV$321,FALSE)/4),0)</f>
        <v>0</v>
      </c>
      <c r="AW30" s="223">
        <f>IFERROR(IF(RIGHT(VLOOKUP($A30,csapatok!$A:$CN,AW$320,FALSE),5)="Csere",VLOOKUP(LEFT(VLOOKUP($A30,csapatok!$A:$CN,AW$320,FALSE),LEN(VLOOKUP($A30,csapatok!$A:$CN,AW$320,FALSE))-6),'csapat-ranglista'!$A:$FP,AW$321,FALSE)/8,VLOOKUP(VLOOKUP($A30,csapatok!$A:$CN,AW$320,FALSE),'csapat-ranglista'!$A:$FP,AW$321,FALSE)/4),0)</f>
        <v>0</v>
      </c>
      <c r="AX30" s="223">
        <f>IFERROR(IF(RIGHT(VLOOKUP($A30,csapatok!$A:$CN,AX$320,FALSE),5)="Csere",VLOOKUP(LEFT(VLOOKUP($A30,csapatok!$A:$CN,AX$320,FALSE),LEN(VLOOKUP($A30,csapatok!$A:$CN,AX$320,FALSE))-6),'csapat-ranglista'!$A:$FP,AX$321,FALSE)/8,VLOOKUP(VLOOKUP($A30,csapatok!$A:$CN,AX$320,FALSE),'csapat-ranglista'!$A:$FP,AX$321,FALSE)/4),0)</f>
        <v>0</v>
      </c>
      <c r="AY30" s="223">
        <f>IFERROR(IF(RIGHT(VLOOKUP($A30,csapatok!$A:$NN,AY$320,FALSE),5)="Csere",VLOOKUP(LEFT(VLOOKUP($A30,csapatok!$A:$NN,AY$320,FALSE),LEN(VLOOKUP($A30,csapatok!$A:$NN,AY$320,FALSE))-6),'csapat-ranglista'!$A:$FP,AY$321,FALSE)/8,VLOOKUP(VLOOKUP($A30,csapatok!$A:$NN,AY$320,FALSE),'csapat-ranglista'!$A:$FP,AY$321,FALSE)/4),0)</f>
        <v>0</v>
      </c>
      <c r="AZ30" s="223">
        <f>IFERROR(IF(RIGHT(VLOOKUP($A30,csapatok!$A:$NN,AZ$320,FALSE),5)="Csere",VLOOKUP(LEFT(VLOOKUP($A30,csapatok!$A:$NN,AZ$320,FALSE),LEN(VLOOKUP($A30,csapatok!$A:$NN,AZ$320,FALSE))-6),'csapat-ranglista'!$A:$FP,AZ$321,FALSE)/8,VLOOKUP(VLOOKUP($A30,csapatok!$A:$NN,AZ$320,FALSE),'csapat-ranglista'!$A:$FP,AZ$321,FALSE)/4),0)</f>
        <v>0</v>
      </c>
      <c r="BA30" s="223">
        <f>IFERROR(IF(RIGHT(VLOOKUP($A30,csapatok!$A:$NN,BA$320,FALSE),5)="Csere",VLOOKUP(LEFT(VLOOKUP($A30,csapatok!$A:$NN,BA$320,FALSE),LEN(VLOOKUP($A30,csapatok!$A:$NN,BA$320,FALSE))-6),'csapat-ranglista'!$A:$FP,BA$321,FALSE)/8,VLOOKUP(VLOOKUP($A30,csapatok!$A:$NN,BA$320,FALSE),'csapat-ranglista'!$A:$FP,BA$321,FALSE)/4),0)</f>
        <v>0</v>
      </c>
      <c r="BB30" s="223">
        <f>IFERROR(IF(RIGHT(VLOOKUP($A30,csapatok!$A:$NN,BB$320,FALSE),5)="Csere",VLOOKUP(LEFT(VLOOKUP($A30,csapatok!$A:$NN,BB$320,FALSE),LEN(VLOOKUP($A30,csapatok!$A:$NN,BB$320,FALSE))-6),'csapat-ranglista'!$A:$FP,BB$321,FALSE)/8,VLOOKUP(VLOOKUP($A30,csapatok!$A:$NN,BB$320,FALSE),'csapat-ranglista'!$A:$FP,BB$321,FALSE)/4),0)</f>
        <v>0</v>
      </c>
      <c r="BC30" s="224">
        <f>versenyek!$ES$11*IFERROR(VLOOKUP(VLOOKUP($A30,versenyek!ER:ET,3,FALSE),szabalyok!$A$16:$B$23,2,FALSE)/4,0)</f>
        <v>0</v>
      </c>
      <c r="BD30" s="224">
        <f>versenyek!$EV$11*IFERROR(VLOOKUP(VLOOKUP($A30,versenyek!EU:EW,3,FALSE),szabalyok!$A$16:$B$23,2,FALSE)/4,0)</f>
        <v>0</v>
      </c>
      <c r="BE30" s="223">
        <f>IFERROR(IF(RIGHT(VLOOKUP($A30,csapatok!$A:$NN,BE$320,FALSE),5)="Csere",VLOOKUP(LEFT(VLOOKUP($A30,csapatok!$A:$NN,BE$320,FALSE),LEN(VLOOKUP($A30,csapatok!$A:$NN,BE$320,FALSE))-6),'csapat-ranglista'!$A:$FP,BE$321,FALSE)/8,VLOOKUP(VLOOKUP($A30,csapatok!$A:$NN,BE$320,FALSE),'csapat-ranglista'!$A:$FP,BE$321,FALSE)/4),0)</f>
        <v>0</v>
      </c>
      <c r="BF30" s="223">
        <f>IFERROR(IF(RIGHT(VLOOKUP($A30,csapatok!$A:$NN,BF$320,FALSE),5)="Csere",VLOOKUP(LEFT(VLOOKUP($A30,csapatok!$A:$NN,BF$320,FALSE),LEN(VLOOKUP($A30,csapatok!$A:$NN,BF$320,FALSE))-6),'csapat-ranglista'!$A:$FP,BF$321,FALSE)/8,VLOOKUP(VLOOKUP($A30,csapatok!$A:$NN,BF$320,FALSE),'csapat-ranglista'!$A:$FP,BF$321,FALSE)/4),0)</f>
        <v>0</v>
      </c>
      <c r="BG30" s="223">
        <f>IFERROR(IF(RIGHT(VLOOKUP($A30,csapatok!$A:$NN,BG$320,FALSE),5)="Csere",VLOOKUP(LEFT(VLOOKUP($A30,csapatok!$A:$NN,BG$320,FALSE),LEN(VLOOKUP($A30,csapatok!$A:$NN,BG$320,FALSE))-6),'csapat-ranglista'!$A:$FP,BG$321,FALSE)/8,VLOOKUP(VLOOKUP($A30,csapatok!$A:$NN,BG$320,FALSE),'csapat-ranglista'!$A:$FP,BG$321,FALSE)/4),0)</f>
        <v>0</v>
      </c>
      <c r="BH30" s="223">
        <f>IFERROR(IF(RIGHT(VLOOKUP($A30,csapatok!$A:$NN,BH$320,FALSE),5)="Csere",VLOOKUP(LEFT(VLOOKUP($A30,csapatok!$A:$NN,BH$320,FALSE),LEN(VLOOKUP($A30,csapatok!$A:$NN,BH$320,FALSE))-6),'csapat-ranglista'!$A:$FP,BH$321,FALSE)/8,VLOOKUP(VLOOKUP($A30,csapatok!$A:$NN,BH$320,FALSE),'csapat-ranglista'!$A:$FP,BH$321,FALSE)/4),0)</f>
        <v>0</v>
      </c>
      <c r="BI30" s="223">
        <f>IFERROR(IF(RIGHT(VLOOKUP($A30,csapatok!$A:$NN,BI$320,FALSE),5)="Csere",VLOOKUP(LEFT(VLOOKUP($A30,csapatok!$A:$NN,BI$320,FALSE),LEN(VLOOKUP($A30,csapatok!$A:$NN,BI$320,FALSE))-6),'csapat-ranglista'!$A:$FP,BI$321,FALSE)/8,VLOOKUP(VLOOKUP($A30,csapatok!$A:$NN,BI$320,FALSE),'csapat-ranglista'!$A:$FP,BI$321,FALSE)/4),0)</f>
        <v>0</v>
      </c>
      <c r="BJ30" s="223">
        <f>IFERROR(IF(RIGHT(VLOOKUP($A30,csapatok!$A:$NN,BJ$320,FALSE),5)="Csere",VLOOKUP(LEFT(VLOOKUP($A30,csapatok!$A:$NN,BJ$320,FALSE),LEN(VLOOKUP($A30,csapatok!$A:$NN,BJ$320,FALSE))-6),'csapat-ranglista'!$A:$FP,BJ$321,FALSE)/8,VLOOKUP(VLOOKUP($A30,csapatok!$A:$NN,BJ$320,FALSE),'csapat-ranglista'!$A:$FP,BJ$321,FALSE)/4),0)</f>
        <v>0</v>
      </c>
      <c r="BK30" s="223">
        <f>IFERROR(IF(RIGHT(VLOOKUP($A30,csapatok!$A:$NN,BK$320,FALSE),5)="Csere",VLOOKUP(LEFT(VLOOKUP($A30,csapatok!$A:$NN,BK$320,FALSE),LEN(VLOOKUP($A30,csapatok!$A:$NN,BK$320,FALSE))-6),'csapat-ranglista'!$A:$FP,BK$321,FALSE)/8,VLOOKUP(VLOOKUP($A30,csapatok!$A:$NN,BK$320,FALSE),'csapat-ranglista'!$A:$FP,BK$321,FALSE)/4),0)</f>
        <v>0</v>
      </c>
      <c r="BL30" s="223">
        <f>IFERROR(IF(RIGHT(VLOOKUP($A30,csapatok!$A:$NN,BL$320,FALSE),5)="Csere",VLOOKUP(LEFT(VLOOKUP($A30,csapatok!$A:$NN,BL$320,FALSE),LEN(VLOOKUP($A30,csapatok!$A:$NN,BL$320,FALSE))-6),'csapat-ranglista'!$A:$FP,BL$321,FALSE)/8,VLOOKUP(VLOOKUP($A30,csapatok!$A:$NN,BL$320,FALSE),'csapat-ranglista'!$A:$FP,BL$321,FALSE)/4),0)</f>
        <v>0</v>
      </c>
      <c r="BM30" s="223">
        <f>IFERROR(IF(RIGHT(VLOOKUP($A30,csapatok!$A:$NN,BM$320,FALSE),5)="Csere",VLOOKUP(LEFT(VLOOKUP($A30,csapatok!$A:$NN,BM$320,FALSE),LEN(VLOOKUP($A30,csapatok!$A:$NN,BM$320,FALSE))-6),'csapat-ranglista'!$A:$FP,BM$321,FALSE)/8,VLOOKUP(VLOOKUP($A30,csapatok!$A:$NN,BM$320,FALSE),'csapat-ranglista'!$A:$FP,BM$321,FALSE)/4),0)</f>
        <v>0</v>
      </c>
      <c r="BN30" s="223">
        <f>IFERROR(IF(RIGHT(VLOOKUP($A30,csapatok!$A:$NN,BN$320,FALSE),5)="Csere",VLOOKUP(LEFT(VLOOKUP($A30,csapatok!$A:$NN,BN$320,FALSE),LEN(VLOOKUP($A30,csapatok!$A:$NN,BN$320,FALSE))-6),'csapat-ranglista'!$A:$FP,BN$321,FALSE)/8,VLOOKUP(VLOOKUP($A30,csapatok!$A:$NN,BN$320,FALSE),'csapat-ranglista'!$A:$FP,BN$321,FALSE)/4),0)</f>
        <v>0</v>
      </c>
      <c r="BO30" s="223">
        <f>IFERROR(IF(RIGHT(VLOOKUP($A30,csapatok!$A:$NN,BO$320,FALSE),5)="Csere",VLOOKUP(LEFT(VLOOKUP($A30,csapatok!$A:$NN,BO$320,FALSE),LEN(VLOOKUP($A30,csapatok!$A:$NN,BO$320,FALSE))-6),'csapat-ranglista'!$A:$FP,BO$321,FALSE)/8,VLOOKUP(VLOOKUP($A30,csapatok!$A:$NN,BO$320,FALSE),'csapat-ranglista'!$A:$FP,BO$321,FALSE)/4),0)</f>
        <v>0</v>
      </c>
      <c r="BP30" s="223">
        <f>IFERROR(IF(RIGHT(VLOOKUP($A30,csapatok!$A:$NN,BP$320,FALSE),5)="Csere",VLOOKUP(LEFT(VLOOKUP($A30,csapatok!$A:$NN,BP$320,FALSE),LEN(VLOOKUP($A30,csapatok!$A:$NN,BP$320,FALSE))-6),'csapat-ranglista'!$A:$FP,BP$321,FALSE)/8,VLOOKUP(VLOOKUP($A30,csapatok!$A:$NN,BP$320,FALSE),'csapat-ranglista'!$A:$FP,BP$321,FALSE)/4),0)</f>
        <v>0</v>
      </c>
      <c r="BQ30" s="223">
        <f>IFERROR(IF(RIGHT(VLOOKUP($A30,csapatok!$A:$NN,BQ$320,FALSE),5)="Csere",VLOOKUP(LEFT(VLOOKUP($A30,csapatok!$A:$NN,BQ$320,FALSE),LEN(VLOOKUP($A30,csapatok!$A:$NN,BQ$320,FALSE))-6),'csapat-ranglista'!$A:$FP,BQ$321,FALSE)/8,VLOOKUP(VLOOKUP($A30,csapatok!$A:$NN,BQ$320,FALSE),'csapat-ranglista'!$A:$FP,BQ$321,FALSE)/4),0)</f>
        <v>0</v>
      </c>
      <c r="BR30" s="223">
        <f>IFERROR(IF(RIGHT(VLOOKUP($A30,csapatok!$A:$NN,BR$320,FALSE),5)="Csere",VLOOKUP(LEFT(VLOOKUP($A30,csapatok!$A:$NN,BR$320,FALSE),LEN(VLOOKUP($A30,csapatok!$A:$NN,BR$320,FALSE))-6),'csapat-ranglista'!$A:$FP,BR$321,FALSE)/8,VLOOKUP(VLOOKUP($A30,csapatok!$A:$NN,BR$320,FALSE),'csapat-ranglista'!$A:$FP,BR$321,FALSE)/4),0)</f>
        <v>0</v>
      </c>
      <c r="BS30" s="223">
        <f>IFERROR(IF(RIGHT(VLOOKUP($A30,csapatok!$A:$NN,BS$320,FALSE),5)="Csere",VLOOKUP(LEFT(VLOOKUP($A30,csapatok!$A:$NN,BS$320,FALSE),LEN(VLOOKUP($A30,csapatok!$A:$NN,BS$320,FALSE))-6),'csapat-ranglista'!$A:$FP,BS$321,FALSE)/8,VLOOKUP(VLOOKUP($A30,csapatok!$A:$NN,BS$320,FALSE),'csapat-ranglista'!$A:$FP,BS$321,FALSE)/4),0)</f>
        <v>0</v>
      </c>
      <c r="BT30" s="223">
        <f>IFERROR(IF(RIGHT(VLOOKUP($A30,csapatok!$A:$NN,BT$320,FALSE),5)="Csere",VLOOKUP(LEFT(VLOOKUP($A30,csapatok!$A:$NN,BT$320,FALSE),LEN(VLOOKUP($A30,csapatok!$A:$NN,BT$320,FALSE))-6),'csapat-ranglista'!$A:$FP,BT$321,FALSE)/8,VLOOKUP(VLOOKUP($A30,csapatok!$A:$NN,BT$320,FALSE),'csapat-ranglista'!$A:$FP,BT$321,FALSE)/4),0)</f>
        <v>0</v>
      </c>
      <c r="BU30" s="223">
        <f>IFERROR(IF(RIGHT(VLOOKUP($A30,csapatok!$A:$NN,BU$320,FALSE),5)="Csere",VLOOKUP(LEFT(VLOOKUP($A30,csapatok!$A:$NN,BU$320,FALSE),LEN(VLOOKUP($A30,csapatok!$A:$NN,BU$320,FALSE))-6),'csapat-ranglista'!$A:$FP,BU$321,FALSE)/8,VLOOKUP(VLOOKUP($A30,csapatok!$A:$NN,BU$320,FALSE),'csapat-ranglista'!$A:$FP,BU$321,FALSE)/4),0)</f>
        <v>0</v>
      </c>
      <c r="BV30" s="223">
        <f>IFERROR(IF(RIGHT(VLOOKUP($A30,csapatok!$A:$NN,BV$320,FALSE),5)="Csere",VLOOKUP(LEFT(VLOOKUP($A30,csapatok!$A:$NN,BV$320,FALSE),LEN(VLOOKUP($A30,csapatok!$A:$NN,BV$320,FALSE))-6),'csapat-ranglista'!$A:$FP,BV$321,FALSE)/8,VLOOKUP(VLOOKUP($A30,csapatok!$A:$NN,BV$320,FALSE),'csapat-ranglista'!$A:$FP,BV$321,FALSE)/4),0)</f>
        <v>0</v>
      </c>
      <c r="BW30" s="223">
        <f>IFERROR(IF(RIGHT(VLOOKUP($A30,csapatok!$A:$NN,BW$320,FALSE),5)="Csere",VLOOKUP(LEFT(VLOOKUP($A30,csapatok!$A:$NN,BW$320,FALSE),LEN(VLOOKUP($A30,csapatok!$A:$NN,BW$320,FALSE))-6),'csapat-ranglista'!$A:$FP,BW$321,FALSE)/8,VLOOKUP(VLOOKUP($A30,csapatok!$A:$NN,BW$320,FALSE),'csapat-ranglista'!$A:$FP,BW$321,FALSE)/4),0)</f>
        <v>0</v>
      </c>
      <c r="BX30" s="223">
        <f>IFERROR(IF(RIGHT(VLOOKUP($A30,csapatok!$A:$NN,BX$320,FALSE),5)="Csere",VLOOKUP(LEFT(VLOOKUP($A30,csapatok!$A:$NN,BX$320,FALSE),LEN(VLOOKUP($A30,csapatok!$A:$NN,BX$320,FALSE))-6),'csapat-ranglista'!$A:$FP,BX$321,FALSE)/8,VLOOKUP(VLOOKUP($A30,csapatok!$A:$NN,BX$320,FALSE),'csapat-ranglista'!$A:$FP,BX$321,FALSE)/4),0)</f>
        <v>0</v>
      </c>
      <c r="BY30" s="223">
        <f>IFERROR(IF(RIGHT(VLOOKUP($A30,csapatok!$A:$NN,BY$320,FALSE),5)="Csere",VLOOKUP(LEFT(VLOOKUP($A30,csapatok!$A:$NN,BY$320,FALSE),LEN(VLOOKUP($A30,csapatok!$A:$NN,BY$320,FALSE))-6),'csapat-ranglista'!$A:$FP,BY$321,FALSE)/8,VLOOKUP(VLOOKUP($A30,csapatok!$A:$NN,BY$320,FALSE),'csapat-ranglista'!$A:$FP,BY$321,FALSE)/4),0)</f>
        <v>0</v>
      </c>
      <c r="BZ30" s="223">
        <f>IFERROR(IF(RIGHT(VLOOKUP($A30,csapatok!$A:$NN,BZ$320,FALSE),5)="Csere",VLOOKUP(LEFT(VLOOKUP($A30,csapatok!$A:$NN,BZ$320,FALSE),LEN(VLOOKUP($A30,csapatok!$A:$NN,BZ$320,FALSE))-6),'csapat-ranglista'!$A:$FP,BZ$321,FALSE)/8,VLOOKUP(VLOOKUP($A30,csapatok!$A:$NN,BZ$320,FALSE),'csapat-ranglista'!$A:$FP,BZ$321,FALSE)/4),0)</f>
        <v>0</v>
      </c>
      <c r="CA30" s="223">
        <f>IFERROR(IF(RIGHT(VLOOKUP($A30,csapatok!$A:$NN,CA$320,FALSE),5)="Csere",VLOOKUP(LEFT(VLOOKUP($A30,csapatok!$A:$NN,CA$320,FALSE),LEN(VLOOKUP($A30,csapatok!$A:$NN,CA$320,FALSE))-6),'csapat-ranglista'!$A:$FP,CA$321,FALSE)/8,VLOOKUP(VLOOKUP($A30,csapatok!$A:$NN,CA$320,FALSE),'csapat-ranglista'!$A:$FP,CA$321,FALSE)/4),0)</f>
        <v>0</v>
      </c>
      <c r="CB30" s="223">
        <f>IFERROR(IF(RIGHT(VLOOKUP($A30,csapatok!$A:$NN,CB$320,FALSE),5)="Csere",VLOOKUP(LEFT(VLOOKUP($A30,csapatok!$A:$NN,CB$320,FALSE),LEN(VLOOKUP($A30,csapatok!$A:$NN,CB$320,FALSE))-6),'csapat-ranglista'!$A:$FP,CB$321,FALSE)/8,VLOOKUP(VLOOKUP($A30,csapatok!$A:$NN,CB$320,FALSE),'csapat-ranglista'!$A:$FP,CB$321,FALSE)/4),0)</f>
        <v>0</v>
      </c>
      <c r="CC30" s="223">
        <f>IFERROR(IF(RIGHT(VLOOKUP($A30,csapatok!$A:$NN,CC$320,FALSE),5)="Csere",VLOOKUP(LEFT(VLOOKUP($A30,csapatok!$A:$NN,CC$320,FALSE),LEN(VLOOKUP($A30,csapatok!$A:$NN,CC$320,FALSE))-6),'csapat-ranglista'!$A:$FP,CC$321,FALSE)/8,VLOOKUP(VLOOKUP($A30,csapatok!$A:$NN,CC$320,FALSE),'csapat-ranglista'!$A:$FP,CC$321,FALSE)/4),0)</f>
        <v>0</v>
      </c>
      <c r="CD30" s="223">
        <f>IFERROR(IF(RIGHT(VLOOKUP($A30,csapatok!$A:$NN,CD$320,FALSE),5)="Csere",VLOOKUP(LEFT(VLOOKUP($A30,csapatok!$A:$NN,CD$320,FALSE),LEN(VLOOKUP($A30,csapatok!$A:$NN,CD$320,FALSE))-6),'csapat-ranglista'!$A:$FP,CD$321,FALSE)/8,VLOOKUP(VLOOKUP($A30,csapatok!$A:$NN,CD$320,FALSE),'csapat-ranglista'!$A:$FP,CD$321,FALSE)/4),0)</f>
        <v>1.154903975734503</v>
      </c>
      <c r="CE30" s="223">
        <f>IFERROR(IF(RIGHT(VLOOKUP($A30,csapatok!$A:$NN,CE$320,FALSE),5)="Csere",VLOOKUP(LEFT(VLOOKUP($A30,csapatok!$A:$NN,CE$320,FALSE),LEN(VLOOKUP($A30,csapatok!$A:$NN,CE$320,FALSE))-6),'csapat-ranglista'!$A:$FP,CE$321,FALSE)/8,VLOOKUP(VLOOKUP($A30,csapatok!$A:$NN,CE$320,FALSE),'csapat-ranglista'!$A:$FP,CE$321,FALSE)/4),0)</f>
        <v>0</v>
      </c>
      <c r="CF30" s="223">
        <f>IFERROR(IF(RIGHT(VLOOKUP($A30,csapatok!$A:$NN,CF$320,FALSE),5)="Csere",VLOOKUP(LEFT(VLOOKUP($A30,csapatok!$A:$NN,CF$320,FALSE),LEN(VLOOKUP($A30,csapatok!$A:$NN,CF$320,FALSE))-6),'csapat-ranglista'!$A:$FP,CF$321,FALSE)/8,VLOOKUP(VLOOKUP($A30,csapatok!$A:$NN,CF$320,FALSE),'csapat-ranglista'!$A:$FP,CF$321,FALSE)/4),0)</f>
        <v>0</v>
      </c>
      <c r="CG30" s="223">
        <f>IFERROR(IF(RIGHT(VLOOKUP($A30,csapatok!$A:$NN,CG$320,FALSE),5)="Csere",VLOOKUP(LEFT(VLOOKUP($A30,csapatok!$A:$NN,CG$320,FALSE),LEN(VLOOKUP($A30,csapatok!$A:$NN,CG$320,FALSE))-6),'csapat-ranglista'!$A:$FP,CG$321,FALSE)/8,VLOOKUP(VLOOKUP($A30,csapatok!$A:$NN,CG$320,FALSE),'csapat-ranglista'!$A:$FP,CG$321,FALSE)/4),0)</f>
        <v>0</v>
      </c>
      <c r="CH30" s="223">
        <f>IFERROR(IF(RIGHT(VLOOKUP($A30,csapatok!$A:$NN,CH$320,FALSE),5)="Csere",VLOOKUP(LEFT(VLOOKUP($A30,csapatok!$A:$NN,CH$320,FALSE),LEN(VLOOKUP($A30,csapatok!$A:$NN,CH$320,FALSE))-6),'csapat-ranglista'!$A:$FP,CH$321,FALSE)/8,VLOOKUP(VLOOKUP($A30,csapatok!$A:$NN,CH$320,FALSE),'csapat-ranglista'!$A:$FP,CH$321,FALSE)/4),0)</f>
        <v>3.4415487544237147</v>
      </c>
      <c r="CI30" s="223">
        <f>IFERROR(IF(RIGHT(VLOOKUP($A30,csapatok!$A:$NN,CI$320,FALSE),5)="Csere",VLOOKUP(LEFT(VLOOKUP($A30,csapatok!$A:$NN,CI$320,FALSE),LEN(VLOOKUP($A30,csapatok!$A:$NN,CI$320,FALSE))-6),'csapat-ranglista'!$A:$FP,CI$321,FALSE)/8,VLOOKUP(VLOOKUP($A30,csapatok!$A:$NN,CI$320,FALSE),'csapat-ranglista'!$A:$FP,CI$321,FALSE)/4),0)</f>
        <v>0</v>
      </c>
      <c r="CJ30" s="224">
        <f>versenyek!$IQ$11*IFERROR(VLOOKUP(VLOOKUP($A30,versenyek!IP:IR,3,FALSE),szabalyok!$A$16:$B$23,2,FALSE)/4,0)</f>
        <v>0</v>
      </c>
      <c r="CK30" s="224">
        <f>versenyek!$IT$11*IFERROR(VLOOKUP(VLOOKUP($A30,versenyek!IS:IU,3,FALSE),szabalyok!$A$16:$B$23,2,FALSE)/4,0)</f>
        <v>0</v>
      </c>
      <c r="CL30" s="223">
        <f>IFERROR(IF(RIGHT(VLOOKUP($A30,csapatok!$A:$NN,CL$320,FALSE),5)="Csere",VLOOKUP(LEFT(VLOOKUP($A30,csapatok!$A:$NN,CL$320,FALSE),LEN(VLOOKUP($A30,csapatok!$A:$NN,CL$320,FALSE))-6),'csapat-ranglista'!$A:$FP,CL$321,FALSE)/8,VLOOKUP(VLOOKUP($A30,csapatok!$A:$NN,CL$320,FALSE),'csapat-ranglista'!$A:$FP,CL$321,FALSE)/4),0)</f>
        <v>0</v>
      </c>
      <c r="CM30" s="223">
        <f>IFERROR(IF(RIGHT(VLOOKUP($A30,csapatok!$A:$NN,CM$320,FALSE),5)="Csere",VLOOKUP(LEFT(VLOOKUP($A30,csapatok!$A:$NN,CM$320,FALSE),LEN(VLOOKUP($A30,csapatok!$A:$NN,CM$320,FALSE))-6),'csapat-ranglista'!$A:$FP,CM$321,FALSE)/8,VLOOKUP(VLOOKUP($A30,csapatok!$A:$NN,CM$320,FALSE),'csapat-ranglista'!$A:$FP,CM$321,FALSE)/4),0)</f>
        <v>0</v>
      </c>
      <c r="CN30" s="223">
        <f>IFERROR(IF(RIGHT(VLOOKUP($A30,csapatok!$A:$NN,CN$320,FALSE),5)="Csere",VLOOKUP(LEFT(VLOOKUP($A30,csapatok!$A:$NN,CN$320,FALSE),LEN(VLOOKUP($A30,csapatok!$A:$NN,CN$320,FALSE))-6),'csapat-ranglista'!$A:$FP,CN$321,FALSE)/8,VLOOKUP(VLOOKUP($A30,csapatok!$A:$NN,CN$320,FALSE),'csapat-ranglista'!$A:$FP,CN$321,FALSE)/4),0)</f>
        <v>0</v>
      </c>
      <c r="CO30" s="223">
        <f>IFERROR(IF(RIGHT(VLOOKUP($A30,csapatok!$A:$NN,CO$320,FALSE),5)="Csere",VLOOKUP(LEFT(VLOOKUP($A30,csapatok!$A:$NN,CO$320,FALSE),LEN(VLOOKUP($A30,csapatok!$A:$NN,CO$320,FALSE))-6),'csapat-ranglista'!$A:$FP,CO$321,FALSE)/8,VLOOKUP(VLOOKUP($A30,csapatok!$A:$NN,CO$320,FALSE),'csapat-ranglista'!$A:$FP,CO$321,FALSE)/4),0)</f>
        <v>0</v>
      </c>
      <c r="CP30" s="223">
        <f>IFERROR(IF(RIGHT(VLOOKUP($A30,csapatok!$A:$NN,CP$320,FALSE),5)="Csere",VLOOKUP(LEFT(VLOOKUP($A30,csapatok!$A:$NN,CP$320,FALSE),LEN(VLOOKUP($A30,csapatok!$A:$NN,CP$320,FALSE))-6),'csapat-ranglista'!$A:$FP,CP$321,FALSE)/8,VLOOKUP(VLOOKUP($A30,csapatok!$A:$NN,CP$320,FALSE),'csapat-ranglista'!$A:$FP,CP$321,FALSE)/4),0)</f>
        <v>0</v>
      </c>
      <c r="CQ30" s="223">
        <f>IFERROR(IF(RIGHT(VLOOKUP($A30,csapatok!$A:$NN,CQ$320,FALSE),5)="Csere",VLOOKUP(LEFT(VLOOKUP($A30,csapatok!$A:$NN,CQ$320,FALSE),LEN(VLOOKUP($A30,csapatok!$A:$NN,CQ$320,FALSE))-6),'csapat-ranglista'!$A:$FP,CQ$321,FALSE)/8,VLOOKUP(VLOOKUP($A30,csapatok!$A:$NN,CQ$320,FALSE),'csapat-ranglista'!$A:$FP,CQ$321,FALSE)/4),0)</f>
        <v>0</v>
      </c>
      <c r="CR30" s="223">
        <f>IFERROR(IF(RIGHT(VLOOKUP($A30,csapatok!$A:$NN,CR$320,FALSE),5)="Csere",VLOOKUP(LEFT(VLOOKUP($A30,csapatok!$A:$NN,CR$320,FALSE),LEN(VLOOKUP($A30,csapatok!$A:$NN,CR$320,FALSE))-6),'csapat-ranglista'!$A:$FP,CR$321,FALSE)/8,VLOOKUP(VLOOKUP($A30,csapatok!$A:$NN,CR$320,FALSE),'csapat-ranglista'!$A:$FP,CR$321,FALSE)/4),0)</f>
        <v>0</v>
      </c>
      <c r="CS30" s="223">
        <f>IFERROR(IF(RIGHT(VLOOKUP($A30,csapatok!$A:$NN,CS$320,FALSE),5)="Csere",VLOOKUP(LEFT(VLOOKUP($A30,csapatok!$A:$NN,CS$320,FALSE),LEN(VLOOKUP($A30,csapatok!$A:$NN,CS$320,FALSE))-6),'csapat-ranglista'!$A:$FP,CS$321,FALSE)/8,VLOOKUP(VLOOKUP($A30,csapatok!$A:$NN,CS$320,FALSE),'csapat-ranglista'!$A:$FP,CS$321,FALSE)/4),0)</f>
        <v>0</v>
      </c>
      <c r="CT30" s="223">
        <f>IFERROR(IF(RIGHT(VLOOKUP($A30,csapatok!$A:$NN,CT$320,FALSE),5)="Csere",VLOOKUP(LEFT(VLOOKUP($A30,csapatok!$A:$NN,CT$320,FALSE),LEN(VLOOKUP($A30,csapatok!$A:$NN,CT$320,FALSE))-6),'csapat-ranglista'!$A:$FP,CT$321,FALSE)/8,VLOOKUP(VLOOKUP($A30,csapatok!$A:$NN,CT$320,FALSE),'csapat-ranglista'!$A:$FP,CT$321,FALSE)/4),0)</f>
        <v>0</v>
      </c>
      <c r="CU30" s="223">
        <f>IFERROR(IF(RIGHT(VLOOKUP($A30,csapatok!$A:$NN,CU$320,FALSE),5)="Csere",VLOOKUP(LEFT(VLOOKUP($A30,csapatok!$A:$NN,CU$320,FALSE),LEN(VLOOKUP($A30,csapatok!$A:$NN,CU$320,FALSE))-6),'csapat-ranglista'!$A:$FP,CU$321,FALSE)/8,VLOOKUP(VLOOKUP($A30,csapatok!$A:$NN,CU$320,FALSE),'csapat-ranglista'!$A:$FP,CU$321,FALSE)/4),0)</f>
        <v>0</v>
      </c>
      <c r="CV30" s="223">
        <f>IFERROR(IF(RIGHT(VLOOKUP($A30,csapatok!$A:$NN,CV$320,FALSE),5)="Csere",VLOOKUP(LEFT(VLOOKUP($A30,csapatok!$A:$NN,CV$320,FALSE),LEN(VLOOKUP($A30,csapatok!$A:$NN,CV$320,FALSE))-6),'csapat-ranglista'!$A:$FP,CV$321,FALSE)/8,VLOOKUP(VLOOKUP($A30,csapatok!$A:$NN,CV$320,FALSE),'csapat-ranglista'!$A:$FP,CV$321,FALSE)/4),0)</f>
        <v>0</v>
      </c>
      <c r="CW30" s="223">
        <f>IFERROR(IF(RIGHT(VLOOKUP($A30,csapatok!$A:$NN,CW$320,FALSE),5)="Csere",VLOOKUP(LEFT(VLOOKUP($A30,csapatok!$A:$NN,CW$320,FALSE),LEN(VLOOKUP($A30,csapatok!$A:$NN,CW$320,FALSE))-6),'csapat-ranglista'!$A:$FP,CW$321,FALSE)/8,VLOOKUP(VLOOKUP($A30,csapatok!$A:$NN,CW$320,FALSE),'csapat-ranglista'!$A:$FP,CW$321,FALSE)/4),0)</f>
        <v>0</v>
      </c>
      <c r="CX30" s="223">
        <f>IFERROR(IF(RIGHT(VLOOKUP($A30,csapatok!$A:$NN,CX$320,FALSE),5)="Csere",VLOOKUP(LEFT(VLOOKUP($A30,csapatok!$A:$NN,CX$320,FALSE),LEN(VLOOKUP($A30,csapatok!$A:$NN,CX$320,FALSE))-6),'csapat-ranglista'!$A:$FP,CX$321,FALSE)/8,VLOOKUP(VLOOKUP($A30,csapatok!$A:$NN,CX$320,FALSE),'csapat-ranglista'!$A:$FP,CX$321,FALSE)/4),0)</f>
        <v>0</v>
      </c>
      <c r="CY30" s="223">
        <f>IFERROR(IF(RIGHT(VLOOKUP($A30,csapatok!$A:$NN,CY$320,FALSE),5)="Csere",VLOOKUP(LEFT(VLOOKUP($A30,csapatok!$A:$NN,CY$320,FALSE),LEN(VLOOKUP($A30,csapatok!$A:$NN,CY$320,FALSE))-6),'csapat-ranglista'!$A:$FP,CY$321,FALSE)/8,VLOOKUP(VLOOKUP($A30,csapatok!$A:$NN,CY$320,FALSE),'csapat-ranglista'!$A:$FP,CY$321,FALSE)/4),0)</f>
        <v>0</v>
      </c>
      <c r="CZ30" s="223">
        <f>IFERROR(IF(RIGHT(VLOOKUP($A30,csapatok!$A:$NN,CZ$320,FALSE),5)="Csere",VLOOKUP(LEFT(VLOOKUP($A30,csapatok!$A:$NN,CZ$320,FALSE),LEN(VLOOKUP($A30,csapatok!$A:$NN,CZ$320,FALSE))-6),'csapat-ranglista'!$A:$FP,CZ$321,FALSE)/8,VLOOKUP(VLOOKUP($A30,csapatok!$A:$NN,CZ$320,FALSE),'csapat-ranglista'!$A:$FP,CZ$321,FALSE)/4),0)</f>
        <v>0</v>
      </c>
      <c r="DA30" s="223">
        <f>IFERROR(IF(RIGHT(VLOOKUP($A30,csapatok!$A:$NN,DA$320,FALSE),5)="Csere",VLOOKUP(LEFT(VLOOKUP($A30,csapatok!$A:$NN,DA$320,FALSE),LEN(VLOOKUP($A30,csapatok!$A:$NN,DA$320,FALSE))-6),'csapat-ranglista'!$A:$FP,DA$321,FALSE)/8,VLOOKUP(VLOOKUP($A30,csapatok!$A:$NN,DA$320,FALSE),'csapat-ranglista'!$A:$FP,DA$321,FALSE)/4),0)</f>
        <v>0</v>
      </c>
      <c r="DB30" s="223">
        <f>IFERROR(IF(RIGHT(VLOOKUP($A30,csapatok!$A:$NN,DB$320,FALSE),5)="Csere",VLOOKUP(LEFT(VLOOKUP($A30,csapatok!$A:$NN,DB$320,FALSE),LEN(VLOOKUP($A30,csapatok!$A:$NN,DB$320,FALSE))-6),'csapat-ranglista'!$A:$FP,DB$321,FALSE)/8,VLOOKUP(VLOOKUP($A30,csapatok!$A:$NN,DB$320,FALSE),'csapat-ranglista'!$A:$FP,DB$321,FALSE)/4),0)</f>
        <v>0</v>
      </c>
      <c r="DC30" s="223">
        <f>IFERROR(IF(RIGHT(VLOOKUP($A30,csapatok!$A:$NN,DC$320,FALSE),5)="Csere",VLOOKUP(LEFT(VLOOKUP($A30,csapatok!$A:$NN,DC$320,FALSE),LEN(VLOOKUP($A30,csapatok!$A:$NN,DC$320,FALSE))-6),'csapat-ranglista'!$A:$FP,DC$321,FALSE)/8,VLOOKUP(VLOOKUP($A30,csapatok!$A:$NN,DC$320,FALSE),'csapat-ranglista'!$A:$FP,DC$321,FALSE)/4),0)</f>
        <v>0</v>
      </c>
      <c r="DD30" s="223">
        <f>IFERROR(IF(RIGHT(VLOOKUP($A30,csapatok!$A:$NN,DD$320,FALSE),5)="Csere",VLOOKUP(LEFT(VLOOKUP($A30,csapatok!$A:$NN,DD$320,FALSE),LEN(VLOOKUP($A30,csapatok!$A:$NN,DD$320,FALSE))-6),'csapat-ranglista'!$A:$FP,DD$321,FALSE)/8,VLOOKUP(VLOOKUP($A30,csapatok!$A:$NN,DD$320,FALSE),'csapat-ranglista'!$A:$FP,DD$321,FALSE)/4),0)</f>
        <v>3.2122924274788121</v>
      </c>
      <c r="DE30" s="223">
        <f>IFERROR(IF(RIGHT(VLOOKUP($A30,csapatok!$A:$NN,DE$320,FALSE),5)="Csere",VLOOKUP(LEFT(VLOOKUP($A30,csapatok!$A:$NN,DE$320,FALSE),LEN(VLOOKUP($A30,csapatok!$A:$NN,DE$320,FALSE))-6),'csapat-ranglista'!$A:$FP,DE$321,FALSE)/8,VLOOKUP(VLOOKUP($A30,csapatok!$A:$NN,DE$320,FALSE),'csapat-ranglista'!$A:$FP,DE$321,FALSE)/4),0)</f>
        <v>0</v>
      </c>
      <c r="DF30" s="223">
        <f>IFERROR(IF(RIGHT(VLOOKUP($A30,csapatok!$A:$NN,DF$320,FALSE),5)="Csere",VLOOKUP(LEFT(VLOOKUP($A30,csapatok!$A:$NN,DF$320,FALSE),LEN(VLOOKUP($A30,csapatok!$A:$NN,DF$320,FALSE))-6),'csapat-ranglista'!$A:$FP,DF$321,FALSE)/8,VLOOKUP(VLOOKUP($A30,csapatok!$A:$NN,DF$320,FALSE),'csapat-ranglista'!$A:$FP,DF$321,FALSE)/4),0)</f>
        <v>0</v>
      </c>
      <c r="DG30" s="223">
        <f>IFERROR(IF(RIGHT(VLOOKUP($A30,csapatok!$A:$NN,DG$320,FALSE),5)="Csere",VLOOKUP(LEFT(VLOOKUP($A30,csapatok!$A:$NN,DG$320,FALSE),LEN(VLOOKUP($A30,csapatok!$A:$NN,DG$320,FALSE))-6),'csapat-ranglista'!$A:$FP,DG$321,FALSE)/8,VLOOKUP(VLOOKUP($A30,csapatok!$A:$NN,DG$320,FALSE),'csapat-ranglista'!$A:$FP,DG$321,FALSE)/4),0)</f>
        <v>0</v>
      </c>
      <c r="DH30" s="223">
        <f>IFERROR(IF(RIGHT(VLOOKUP($A30,csapatok!$A:$NN,DH$320,FALSE),5)="Csere",VLOOKUP(LEFT(VLOOKUP($A30,csapatok!$A:$NN,DH$320,FALSE),LEN(VLOOKUP($A30,csapatok!$A:$NN,DH$320,FALSE))-6),'csapat-ranglista'!$A:$FP,DH$321,FALSE)/8,VLOOKUP(VLOOKUP($A30,csapatok!$A:$NN,DH$320,FALSE),'csapat-ranglista'!$A:$FP,DH$321,FALSE)/4),0)</f>
        <v>5.008650426685672</v>
      </c>
      <c r="DI30" s="223">
        <f>IFERROR(IF(RIGHT(VLOOKUP($A30,csapatok!$A:$NN,DI$320,FALSE),5)="Csere",VLOOKUP(LEFT(VLOOKUP($A30,csapatok!$A:$NN,DI$320,FALSE),LEN(VLOOKUP($A30,csapatok!$A:$NN,DI$320,FALSE))-6),'csapat-ranglista'!$A:$FP,DI$321,FALSE)/8,VLOOKUP(VLOOKUP($A30,csapatok!$A:$NN,DI$320,FALSE),'csapat-ranglista'!$A:$FP,DI$321,FALSE)/4),0)</f>
        <v>0</v>
      </c>
      <c r="DJ30" s="223">
        <f>IFERROR(IF(RIGHT(VLOOKUP($A30,csapatok!$A:$NN,DJ$320,FALSE),5)="Csere",VLOOKUP(LEFT(VLOOKUP($A30,csapatok!$A:$NN,DJ$320,FALSE),LEN(VLOOKUP($A30,csapatok!$A:$NN,DJ$320,FALSE))-6),'csapat-ranglista'!$A:$FP,DJ$321,FALSE)/8,VLOOKUP(VLOOKUP($A30,csapatok!$A:$NN,DJ$320,FALSE),'csapat-ranglista'!$A:$FP,DJ$321,FALSE)/4),0)</f>
        <v>3.0414269061908783</v>
      </c>
      <c r="DK30" s="223">
        <f>IFERROR(IF(RIGHT(VLOOKUP($A30,csapatok!$A:$NN,DK$320,FALSE),5)="Csere",VLOOKUP(LEFT(VLOOKUP($A30,csapatok!$A:$NN,DK$320,FALSE),LEN(VLOOKUP($A30,csapatok!$A:$NN,DK$320,FALSE))-6),'csapat-ranglista'!$A:$FP,DK$321,FALSE)/8,VLOOKUP(VLOOKUP($A30,csapatok!$A:$NN,DK$320,FALSE),'csapat-ranglista'!$A:$FP,DK$321,FALSE)/4),0)</f>
        <v>0</v>
      </c>
      <c r="DL30" s="223">
        <f>IFERROR(IF(RIGHT(VLOOKUP($A30,csapatok!$A:$NN,DL$320,FALSE),5)="Csere",VLOOKUP(LEFT(VLOOKUP($A30,csapatok!$A:$NN,DL$320,FALSE),LEN(VLOOKUP($A30,csapatok!$A:$NN,DL$320,FALSE))-6),'csapat-ranglista'!$A:$FP,DL$321,FALSE)/8,VLOOKUP(VLOOKUP($A30,csapatok!$A:$NN,DL$320,FALSE),'csapat-ranglista'!$A:$FP,DL$321,FALSE)/4),0)</f>
        <v>4.4588554716725382</v>
      </c>
      <c r="DM30" s="223">
        <f>IFERROR(IF(RIGHT(VLOOKUP($A30,csapatok!$A:$NN,DM$320,FALSE),5)="Csere",VLOOKUP(LEFT(VLOOKUP($A30,csapatok!$A:$NN,DM$320,FALSE),LEN(VLOOKUP($A30,csapatok!$A:$NN,DM$320,FALSE))-6),'csapat-ranglista'!$A:$FP,DM$321,FALSE)/8,VLOOKUP(VLOOKUP($A30,csapatok!$A:$NN,DM$320,FALSE),'csapat-ranglista'!$A:$FP,DM$321,FALSE)/4),0)</f>
        <v>0</v>
      </c>
      <c r="DN30" s="223">
        <f>IFERROR(IF(RIGHT(VLOOKUP($A30,csapatok!$A:$NN,DN$320,FALSE),5)="Csere",VLOOKUP(LEFT(VLOOKUP($A30,csapatok!$A:$NN,DN$320,FALSE),LEN(VLOOKUP($A30,csapatok!$A:$NN,DN$320,FALSE))-6),'csapat-ranglista'!$A:$FP,DN$321,FALSE)/8,VLOOKUP(VLOOKUP($A30,csapatok!$A:$NN,DN$320,FALSE),'csapat-ranglista'!$A:$FP,DN$321,FALSE)/4),0)</f>
        <v>1.1077136380451031</v>
      </c>
      <c r="DO30" s="224">
        <f>versenyek!$MF$11*IFERROR(VLOOKUP(VLOOKUP($A30,versenyek!ME:MG,3,FALSE),szabalyok!$A$16:$B$23,2,FALSE)/4,0)</f>
        <v>0</v>
      </c>
      <c r="DP30" s="224">
        <f>versenyek!$MI$11*IFERROR(VLOOKUP(VLOOKUP($A30,versenyek!MH:MJ,3,FALSE),szabalyok!$A$16:$B$23,2,FALSE)/4,0)</f>
        <v>0.80776586650144144</v>
      </c>
      <c r="DQ30" s="223">
        <f>IFERROR(IF(RIGHT(VLOOKUP($A30,csapatok!$A:$NN,DQ$320,FALSE),5)="Csere",VLOOKUP(LEFT(VLOOKUP($A30,csapatok!$A:$NN,DQ$320,FALSE),LEN(VLOOKUP($A30,csapatok!$A:$NN,DQ$320,FALSE))-6),'csapat-ranglista'!$A:$FP,DQ$321,FALSE)/8,VLOOKUP(VLOOKUP($A30,csapatok!$A:$NN,DQ$320,FALSE),'csapat-ranglista'!$A:$FP,DQ$321,FALSE)/4),0)</f>
        <v>0</v>
      </c>
      <c r="DR30" s="223">
        <f>IFERROR(IF(RIGHT(VLOOKUP($A30,csapatok!$A:$NN,DR$320,FALSE),5)="Csere",VLOOKUP(LEFT(VLOOKUP($A30,csapatok!$A:$NN,DR$320,FALSE),LEN(VLOOKUP($A30,csapatok!$A:$NN,DR$320,FALSE))-6),'csapat-ranglista'!$A:$FP,DR$321,FALSE)/8,VLOOKUP(VLOOKUP($A30,csapatok!$A:$NN,DR$320,FALSE),'csapat-ranglista'!$A:$FP,DR$321,FALSE)/4),0)</f>
        <v>0</v>
      </c>
      <c r="DS30" s="223">
        <f>IFERROR(IF(RIGHT(VLOOKUP($A30,csapatok!$A:$NN,DS$320,FALSE),5)="Csere",VLOOKUP(LEFT(VLOOKUP($A30,csapatok!$A:$NN,DS$320,FALSE),LEN(VLOOKUP($A30,csapatok!$A:$NN,DS$320,FALSE))-6),'csapat-ranglista'!$A:$FP,DS$321,FALSE)/8,VLOOKUP(VLOOKUP($A30,csapatok!$A:$NN,DS$320,FALSE),'csapat-ranglista'!$A:$FP,DS$321,FALSE)/4),0)</f>
        <v>0</v>
      </c>
      <c r="DT30" s="223">
        <f>IFERROR(IF(RIGHT(VLOOKUP($A30,csapatok!$A:$NN,DT$320,FALSE),5)="Csere",VLOOKUP(LEFT(VLOOKUP($A30,csapatok!$A:$NN,DT$320,FALSE),LEN(VLOOKUP($A30,csapatok!$A:$NN,DT$320,FALSE))-6),'csapat-ranglista'!$A:$FP,DT$321,FALSE)/8,VLOOKUP(VLOOKUP($A30,csapatok!$A:$NN,DT$320,FALSE),'csapat-ranglista'!$A:$FP,DT$321,FALSE)/4),0)</f>
        <v>0</v>
      </c>
      <c r="DU30" s="223">
        <f>IFERROR(IF(RIGHT(VLOOKUP($A30,csapatok!$A:$NN,DU$320,FALSE),5)="Csere",VLOOKUP(LEFT(VLOOKUP($A30,csapatok!$A:$NN,DU$320,FALSE),LEN(VLOOKUP($A30,csapatok!$A:$NN,DU$320,FALSE))-6),'csapat-ranglista'!$A:$FP,DU$321,FALSE)/8,VLOOKUP(VLOOKUP($A30,csapatok!$A:$NN,DU$320,FALSE),'csapat-ranglista'!$A:$FP,DU$321,FALSE)/4),0)</f>
        <v>0</v>
      </c>
      <c r="DV30" s="223">
        <f>IFERROR(IF(RIGHT(VLOOKUP($A30,csapatok!$A:$NN,DV$320,FALSE),5)="Csere",VLOOKUP(LEFT(VLOOKUP($A30,csapatok!$A:$NN,DV$320,FALSE),LEN(VLOOKUP($A30,csapatok!$A:$NN,DV$320,FALSE))-6),'csapat-ranglista'!$A:$FP,DV$321,FALSE)/8,VLOOKUP(VLOOKUP($A30,csapatok!$A:$NN,DV$320,FALSE),'csapat-ranglista'!$A:$FP,DV$321,FALSE)/4),0)</f>
        <v>0</v>
      </c>
      <c r="DW30" s="223">
        <f>IFERROR(IF(RIGHT(VLOOKUP($A30,csapatok!$A:$NN,DW$320,FALSE),5)="Csere",VLOOKUP(LEFT(VLOOKUP($A30,csapatok!$A:$NN,DW$320,FALSE),LEN(VLOOKUP($A30,csapatok!$A:$NN,DW$320,FALSE))-6),'csapat-ranglista'!$A:$FP,DW$321,FALSE)/8,VLOOKUP(VLOOKUP($A30,csapatok!$A:$NN,DW$320,FALSE),'csapat-ranglista'!$A:$FP,DW$321,FALSE)/4),0)</f>
        <v>0</v>
      </c>
      <c r="DX30" s="223">
        <f>IFERROR(IF(RIGHT(VLOOKUP($A30,csapatok!$A:$NN,DX$320,FALSE),5)="Csere",VLOOKUP(LEFT(VLOOKUP($A30,csapatok!$A:$NN,DX$320,FALSE),LEN(VLOOKUP($A30,csapatok!$A:$NN,DX$320,FALSE))-6),'csapat-ranglista'!$A:$FP,DX$321,FALSE)/8,VLOOKUP(VLOOKUP($A30,csapatok!$A:$NN,DX$320,FALSE),'csapat-ranglista'!$A:$FP,DX$321,FALSE)/4),0)</f>
        <v>0</v>
      </c>
      <c r="DY30" s="223">
        <f>IFERROR(IF(RIGHT(VLOOKUP($A30,csapatok!$A:$NN,DY$320,FALSE),5)="Csere",VLOOKUP(LEFT(VLOOKUP($A30,csapatok!$A:$NN,DY$320,FALSE),LEN(VLOOKUP($A30,csapatok!$A:$NN,DY$320,FALSE))-6),'csapat-ranglista'!$A:$FP,DY$321,FALSE)/8,VLOOKUP(VLOOKUP($A30,csapatok!$A:$NN,DY$320,FALSE),'csapat-ranglista'!$A:$FP,DY$321,FALSE)/4),0)</f>
        <v>0</v>
      </c>
      <c r="DZ30" s="223">
        <f>IFERROR(IF(RIGHT(VLOOKUP($A30,csapatok!$A:$NN,DZ$320,FALSE),5)="Csere",VLOOKUP(LEFT(VLOOKUP($A30,csapatok!$A:$NN,DZ$320,FALSE),LEN(VLOOKUP($A30,csapatok!$A:$NN,DZ$320,FALSE))-6),'csapat-ranglista'!$A:$FP,DZ$321,FALSE)/8,VLOOKUP(VLOOKUP($A30,csapatok!$A:$NN,DZ$320,FALSE),'csapat-ranglista'!$A:$FP,DZ$321,FALSE)/4),0)</f>
        <v>0</v>
      </c>
      <c r="EA30" s="223">
        <f>IFERROR(IF(RIGHT(VLOOKUP($A30,csapatok!$A:$NN,EA$320,FALSE),5)="Csere",VLOOKUP(LEFT(VLOOKUP($A30,csapatok!$A:$NN,EA$320,FALSE),LEN(VLOOKUP($A30,csapatok!$A:$NN,EA$320,FALSE))-6),'csapat-ranglista'!$A:$FP,EA$321,FALSE)/8,VLOOKUP(VLOOKUP($A30,csapatok!$A:$NN,EA$320,FALSE),'csapat-ranglista'!$A:$FP,EA$321,FALSE)/4),0)</f>
        <v>0</v>
      </c>
      <c r="EB30" s="223">
        <f>IFERROR(IF(RIGHT(VLOOKUP($A30,csapatok!$A:$NN,EB$320,FALSE),5)="Csere",VLOOKUP(LEFT(VLOOKUP($A30,csapatok!$A:$NN,EB$320,FALSE),LEN(VLOOKUP($A30,csapatok!$A:$NN,EB$320,FALSE))-6),'csapat-ranglista'!$A:$FP,EB$321,FALSE)/8,VLOOKUP(VLOOKUP($A30,csapatok!$A:$NN,EB$320,FALSE),'csapat-ranglista'!$A:$FP,EB$321,FALSE)/4),0)</f>
        <v>5.3065527458140984</v>
      </c>
      <c r="EC30" s="223">
        <f>IFERROR(IF(RIGHT(VLOOKUP($A30,csapatok!$A:$NN,EC$320,FALSE),5)="Csere",VLOOKUP(LEFT(VLOOKUP($A30,csapatok!$A:$NN,EC$320,FALSE),LEN(VLOOKUP($A30,csapatok!$A:$NN,EC$320,FALSE))-6),'csapat-ranglista'!$A:$FP,EC$321,FALSE)/8,VLOOKUP(VLOOKUP($A30,csapatok!$A:$NN,EC$320,FALSE),'csapat-ranglista'!$A:$FP,EC$321,FALSE)/4),0)</f>
        <v>0</v>
      </c>
      <c r="ED30" s="223">
        <f>IFERROR(IF(RIGHT(VLOOKUP($A30,csapatok!$A:$NN,ED$320,FALSE),5)="Csere",VLOOKUP(LEFT(VLOOKUP($A30,csapatok!$A:$NN,ED$320,FALSE),LEN(VLOOKUP($A30,csapatok!$A:$NN,ED$320,FALSE))-6),'csapat-ranglista'!$A:$FP,ED$321,FALSE)/8,VLOOKUP(VLOOKUP($A30,csapatok!$A:$NN,ED$320,FALSE),'csapat-ranglista'!$A:$FP,ED$321,FALSE)/4),0)</f>
        <v>0</v>
      </c>
      <c r="EE30" s="223">
        <f>IFERROR(IF(RIGHT(VLOOKUP($A30,csapatok!$A:$NN,EE$320,FALSE),5)="Csere",VLOOKUP(LEFT(VLOOKUP($A30,csapatok!$A:$NN,EE$320,FALSE),LEN(VLOOKUP($A30,csapatok!$A:$NN,EE$320,FALSE))-6),'csapat-ranglista'!$A:$FP,EE$321,FALSE)/8,VLOOKUP(VLOOKUP($A30,csapatok!$A:$NN,EE$320,FALSE),'csapat-ranglista'!$A:$FP,EE$321,FALSE)/4),0)</f>
        <v>0</v>
      </c>
      <c r="EF30" s="223">
        <f>IFERROR(IF(RIGHT(VLOOKUP($A30,csapatok!$A:$NN,EF$320,FALSE),5)="Csere",VLOOKUP(LEFT(VLOOKUP($A30,csapatok!$A:$NN,EF$320,FALSE),LEN(VLOOKUP($A30,csapatok!$A:$NN,EF$320,FALSE))-6),'csapat-ranglista'!$A:$FP,EF$321,FALSE)/8,VLOOKUP(VLOOKUP($A30,csapatok!$A:$NN,EF$320,FALSE),'csapat-ranglista'!$A:$FP,EF$321,FALSE)/4),0)</f>
        <v>0</v>
      </c>
      <c r="EG30" s="223">
        <f>IFERROR(IF(RIGHT(VLOOKUP($A30,csapatok!$A:$NN,EG$320,FALSE),5)="Csere",VLOOKUP(LEFT(VLOOKUP($A30,csapatok!$A:$NN,EG$320,FALSE),LEN(VLOOKUP($A30,csapatok!$A:$NN,EG$320,FALSE))-6),'csapat-ranglista'!$A:$FP,EG$321,FALSE)/8,VLOOKUP(VLOOKUP($A30,csapatok!$A:$NN,EG$320,FALSE),'csapat-ranglista'!$A:$FP,EG$321,FALSE)/4),0)</f>
        <v>0</v>
      </c>
      <c r="EH30" s="223">
        <f>IFERROR(IF(RIGHT(VLOOKUP($A30,csapatok!$A:$NN,EH$320,FALSE),5)="Csere",VLOOKUP(LEFT(VLOOKUP($A30,csapatok!$A:$NN,EH$320,FALSE),LEN(VLOOKUP($A30,csapatok!$A:$NN,EH$320,FALSE))-6),'csapat-ranglista'!$A:$FP,EH$321,FALSE)/8,VLOOKUP(VLOOKUP($A30,csapatok!$A:$NN,EH$320,FALSE),'csapat-ranglista'!$A:$FP,EH$321,FALSE)/4),0)</f>
        <v>0</v>
      </c>
      <c r="EI30" s="223">
        <f>IFERROR(IF(RIGHT(VLOOKUP($A30,csapatok!$A:$NN,EI$320,FALSE),5)="Csere",VLOOKUP(LEFT(VLOOKUP($A30,csapatok!$A:$NN,EI$320,FALSE),LEN(VLOOKUP($A30,csapatok!$A:$NN,EI$320,FALSE))-6),'csapat-ranglista'!$A:$FP,EI$321,FALSE)/8,VLOOKUP(VLOOKUP($A30,csapatok!$A:$NN,EI$320,FALSE),'csapat-ranglista'!$A:$FP,EI$321,FALSE)/4),0)</f>
        <v>0</v>
      </c>
      <c r="EJ30" s="223">
        <f>IFERROR(IF(RIGHT(VLOOKUP($A30,csapatok!$A:$NN,EJ$320,FALSE),5)="Csere",VLOOKUP(LEFT(VLOOKUP($A30,csapatok!$A:$NN,EJ$320,FALSE),LEN(VLOOKUP($A30,csapatok!$A:$NN,EJ$320,FALSE))-6),'csapat-ranglista'!$A:$FP,EJ$321,FALSE)/8,VLOOKUP(VLOOKUP($A30,csapatok!$A:$NN,EJ$320,FALSE),'csapat-ranglista'!$A:$FP,EJ$321,FALSE)/4),0)</f>
        <v>0</v>
      </c>
      <c r="EK30" s="223">
        <f>IFERROR(IF(RIGHT(VLOOKUP($A30,csapatok!$A:$NN,EK$320,FALSE),5)="Csere",VLOOKUP(LEFT(VLOOKUP($A30,csapatok!$A:$NN,EK$320,FALSE),LEN(VLOOKUP($A30,csapatok!$A:$NN,EK$320,FALSE))-6),'csapat-ranglista'!$A:$FP,EK$321,FALSE)/8,VLOOKUP(VLOOKUP($A30,csapatok!$A:$NN,EK$320,FALSE),'csapat-ranglista'!$A:$FP,EK$321,FALSE)/4),0)</f>
        <v>0</v>
      </c>
      <c r="EL30" s="223">
        <f>IFERROR(IF(RIGHT(VLOOKUP($A30,csapatok!$A:$NN,EL$320,FALSE),5)="Csere",VLOOKUP(LEFT(VLOOKUP($A30,csapatok!$A:$NN,EL$320,FALSE),LEN(VLOOKUP($A30,csapatok!$A:$NN,EL$320,FALSE))-6),'csapat-ranglista'!$A:$FP,EL$321,FALSE)/8,VLOOKUP(VLOOKUP($A30,csapatok!$A:$NN,EL$320,FALSE),'csapat-ranglista'!$A:$FP,EL$321,FALSE)/4),0)</f>
        <v>0.89213461960630569</v>
      </c>
      <c r="EM30" s="223">
        <f>IFERROR(IF(RIGHT(VLOOKUP($A30,csapatok!$A:$NN,EM$320,FALSE),5)="Csere",VLOOKUP(LEFT(VLOOKUP($A30,csapatok!$A:$NN,EM$320,FALSE),LEN(VLOOKUP($A30,csapatok!$A:$NN,EM$320,FALSE))-6),'csapat-ranglista'!$A:$FP,EM$321,FALSE)/8,VLOOKUP(VLOOKUP($A30,csapatok!$A:$NN,EM$320,FALSE),'csapat-ranglista'!$A:$FP,EM$321,FALSE)/4),0)</f>
        <v>0</v>
      </c>
      <c r="EN30" s="223">
        <f>IFERROR(IF(RIGHT(VLOOKUP($A30,csapatok!$A:$NN,EN$320,FALSE),5)="Csere",VLOOKUP(LEFT(VLOOKUP($A30,csapatok!$A:$NN,EN$320,FALSE),LEN(VLOOKUP($A30,csapatok!$A:$NN,EN$320,FALSE))-6),'csapat-ranglista'!$A:$FP,EN$321,FALSE)/8,VLOOKUP(VLOOKUP($A30,csapatok!$A:$NN,EN$320,FALSE),'csapat-ranglista'!$A:$FP,EN$321,FALSE)/4),0)</f>
        <v>0</v>
      </c>
      <c r="EO30" s="223">
        <f>IFERROR(IF(RIGHT(VLOOKUP($A30,csapatok!$A:$NN,EO$320,FALSE),5)="Csere",VLOOKUP(LEFT(VLOOKUP($A30,csapatok!$A:$NN,EO$320,FALSE),LEN(VLOOKUP($A30,csapatok!$A:$NN,EO$320,FALSE))-6),'csapat-ranglista'!$A:$FP,EO$321,FALSE)/8,VLOOKUP(VLOOKUP($A30,csapatok!$A:$NN,EO$320,FALSE),'csapat-ranglista'!$A:$FP,EO$321,FALSE)/4),0)</f>
        <v>0</v>
      </c>
      <c r="EP30" s="223">
        <f>IFERROR(IF(RIGHT(VLOOKUP($A30,csapatok!$A:$NN,EP$320,FALSE),5)="Csere",VLOOKUP(LEFT(VLOOKUP($A30,csapatok!$A:$NN,EP$320,FALSE),LEN(VLOOKUP($A30,csapatok!$A:$NN,EP$320,FALSE))-6),'csapat-ranglista'!$A:$FP,EP$321,FALSE)/8,VLOOKUP(VLOOKUP($A30,csapatok!$A:$NN,EP$320,FALSE),'csapat-ranglista'!$A:$FP,EP$321,FALSE)/4),0)</f>
        <v>1.4578710480432322</v>
      </c>
      <c r="EQ30" s="223">
        <f>IFERROR(IF(RIGHT(VLOOKUP($A30,csapatok!$A:$NN,EQ$320,FALSE),5)="Csere",VLOOKUP(LEFT(VLOOKUP($A30,csapatok!$A:$NN,EQ$320,FALSE),LEN(VLOOKUP($A30,csapatok!$A:$NN,EQ$320,FALSE))-6),'csapat-ranglista'!$A:$FP,EQ$321,FALSE)/8,VLOOKUP(VLOOKUP($A30,csapatok!$A:$NN,EQ$320,FALSE),'csapat-ranglista'!$A:$FP,EQ$321,FALSE)/4),0)</f>
        <v>0</v>
      </c>
      <c r="ER30" s="223">
        <f>IFERROR(IF(RIGHT(VLOOKUP($A30,csapatok!$A:$NN,ER$320,FALSE),5)="Csere",VLOOKUP(LEFT(VLOOKUP($A30,csapatok!$A:$NN,ER$320,FALSE),LEN(VLOOKUP($A30,csapatok!$A:$NN,ER$320,FALSE))-6),'csapat-ranglista'!$A:$FP,ER$321,FALSE)/8,VLOOKUP(VLOOKUP($A30,csapatok!$A:$NN,ER$320,FALSE),'csapat-ranglista'!$A:$FP,ER$321,FALSE)/4),0)</f>
        <v>0</v>
      </c>
      <c r="ES30" s="223">
        <f>IFERROR(IF(RIGHT(VLOOKUP($A30,csapatok!$A:$NN,ES$320,FALSE),5)="Csere",VLOOKUP(LEFT(VLOOKUP($A30,csapatok!$A:$NN,ES$320,FALSE),LEN(VLOOKUP($A30,csapatok!$A:$NN,ES$320,FALSE))-6),'csapat-ranglista'!$A:$FP,ES$321,FALSE)/8,VLOOKUP(VLOOKUP($A30,csapatok!$A:$NN,ES$320,FALSE),'csapat-ranglista'!$A:$FP,ES$321,FALSE)/4),0)</f>
        <v>0</v>
      </c>
      <c r="ET30" s="223">
        <f>IFERROR(IF(RIGHT(VLOOKUP($A30,csapatok!$A:$NN,ET$320,FALSE),5)="Csere",VLOOKUP(LEFT(VLOOKUP($A30,csapatok!$A:$NN,ET$320,FALSE),LEN(VLOOKUP($A30,csapatok!$A:$NN,ET$320,FALSE))-6),'csapat-ranglista'!$A:$FP,ET$321,FALSE)/8,VLOOKUP(VLOOKUP($A30,csapatok!$A:$NN,ET$320,FALSE),'csapat-ranglista'!$A:$FP,ET$321,FALSE)/4),0)</f>
        <v>0</v>
      </c>
      <c r="EU30" s="223">
        <f>IFERROR(IF(RIGHT(VLOOKUP($A30,csapatok!$A:$NN,EU$320,FALSE),5)="Csere",VLOOKUP(LEFT(VLOOKUP($A30,csapatok!$A:$NN,EU$320,FALSE),LEN(VLOOKUP($A30,csapatok!$A:$NN,EU$320,FALSE))-6),'csapat-ranglista'!$A:$FP,EU$321,FALSE)/8,VLOOKUP(VLOOKUP($A30,csapatok!$A:$NN,EU$320,FALSE),'csapat-ranglista'!$A:$FP,EU$321,FALSE)/4),0)</f>
        <v>0</v>
      </c>
      <c r="EV30" s="223">
        <f>IFERROR(IF(RIGHT(VLOOKUP($A30,csapatok!$A:$NN,EV$320,FALSE),5)="Csere",VLOOKUP(LEFT(VLOOKUP($A30,csapatok!$A:$NN,EV$320,FALSE),LEN(VLOOKUP($A30,csapatok!$A:$NN,EV$320,FALSE))-6),'csapat-ranglista'!$A:$FP,EV$321,FALSE)/8,VLOOKUP(VLOOKUP($A30,csapatok!$A:$NN,EV$320,FALSE),'csapat-ranglista'!$A:$FP,EV$321,FALSE)/4),0)</f>
        <v>0</v>
      </c>
      <c r="EW30" s="223">
        <f>IFERROR(IF(RIGHT(VLOOKUP($A30,csapatok!$A:$NN,EW$320,FALSE),5)="Csere",VLOOKUP(LEFT(VLOOKUP($A30,csapatok!$A:$NN,EW$320,FALSE),LEN(VLOOKUP($A30,csapatok!$A:$NN,EW$320,FALSE))-6),'csapat-ranglista'!$A:$FP,EW$321,FALSE)/8,VLOOKUP(VLOOKUP($A30,csapatok!$A:$NN,EW$320,FALSE),'csapat-ranglista'!$A:$FP,EW$321,FALSE)/4),0)</f>
        <v>0</v>
      </c>
      <c r="EX30" s="223">
        <f>IFERROR(IF(RIGHT(VLOOKUP($A30,csapatok!$A:$NN,EX$320,FALSE),5)="Csere",VLOOKUP(LEFT(VLOOKUP($A30,csapatok!$A:$NN,EX$320,FALSE),LEN(VLOOKUP($A30,csapatok!$A:$NN,EX$320,FALSE))-6),'csapat-ranglista'!$A:$FP,EX$321,FALSE)/8,VLOOKUP(VLOOKUP($A30,csapatok!$A:$NN,EX$320,FALSE),'csapat-ranglista'!$A:$FP,EX$321,FALSE)/4),0)</f>
        <v>0</v>
      </c>
      <c r="EY30" s="223">
        <f>IFERROR(IF(RIGHT(VLOOKUP($A30,csapatok!$A:$NN,EY$320,FALSE),5)="Csere",VLOOKUP(LEFT(VLOOKUP($A30,csapatok!$A:$NN,EY$320,FALSE),LEN(VLOOKUP($A30,csapatok!$A:$NN,EY$320,FALSE))-6),'csapat-ranglista'!$A:$FP,EY$321,FALSE)/8,VLOOKUP(VLOOKUP($A30,csapatok!$A:$NN,EY$320,FALSE),'csapat-ranglista'!$A:$FP,EY$321,FALSE)/4),0)</f>
        <v>0</v>
      </c>
      <c r="EZ30" s="223">
        <f>IFERROR(IF(RIGHT(VLOOKUP($A30,csapatok!$A:$NN,EZ$320,FALSE),5)="Csere",VLOOKUP(LEFT(VLOOKUP($A30,csapatok!$A:$NN,EZ$320,FALSE),LEN(VLOOKUP($A30,csapatok!$A:$NN,EZ$320,FALSE))-6),'csapat-ranglista'!$A:$FP,EZ$321,FALSE)/8,VLOOKUP(VLOOKUP($A30,csapatok!$A:$NN,EZ$320,FALSE),'csapat-ranglista'!$A:$FP,EZ$321,FALSE)/4),0)</f>
        <v>11.187508739577559</v>
      </c>
      <c r="FA30" s="223">
        <f>IFERROR(IF(RIGHT(VLOOKUP($A30,csapatok!$A:$NN,FA$320,FALSE),5)="Csere",VLOOKUP(LEFT(VLOOKUP($A30,csapatok!$A:$NN,FA$320,FALSE),LEN(VLOOKUP($A30,csapatok!$A:$NN,FA$320,FALSE))-6),'csapat-ranglista'!$A:$FP,FA$321,FALSE)/8,VLOOKUP(VLOOKUP($A30,csapatok!$A:$NN,FA$320,FALSE),'csapat-ranglista'!$A:$FP,FA$321,FALSE)/4),0)</f>
        <v>0</v>
      </c>
      <c r="FB30" s="223">
        <f>IFERROR(IF(RIGHT(VLOOKUP($A30,csapatok!$A:$NN,FB$320,FALSE),5)="Csere",VLOOKUP(LEFT(VLOOKUP($A30,csapatok!$A:$NN,FB$320,FALSE),LEN(VLOOKUP($A30,csapatok!$A:$NN,FB$320,FALSE))-6),'csapat-ranglista'!$A:$FP,FB$321,FALSE)/8,VLOOKUP(VLOOKUP($A30,csapatok!$A:$NN,FB$320,FALSE),'csapat-ranglista'!$A:$FP,FB$321,FALSE)/4),0)</f>
        <v>0</v>
      </c>
      <c r="FC30" s="223">
        <f>IFERROR(IF(RIGHT(VLOOKUP($A30,csapatok!$A:$NN,FC$320,FALSE),5)="Csere",VLOOKUP(LEFT(VLOOKUP($A30,csapatok!$A:$NN,FC$320,FALSE),LEN(VLOOKUP($A30,csapatok!$A:$NN,FC$320,FALSE))-6),'csapat-ranglista'!$A:$FP,FC$321,FALSE)/8,VLOOKUP(VLOOKUP($A30,csapatok!$A:$NN,FC$320,FALSE),'csapat-ranglista'!$A:$FP,FC$321,FALSE)/4),0)</f>
        <v>0</v>
      </c>
      <c r="FD30" s="224">
        <f>versenyek!$QY$11*IFERROR(VLOOKUP(VLOOKUP($A30,versenyek!QX:QZ,3,FALSE),szabalyok!$A$16:$B$23,2,FALSE)/4,0)</f>
        <v>0</v>
      </c>
      <c r="FE30" s="224">
        <f>versenyek!$RB$11*IFERROR(VLOOKUP(VLOOKUP($A30,versenyek!RA:RC,3,FALSE),szabalyok!$A$16:$B$23,2,FALSE)/4,0)</f>
        <v>1.3441164741009677</v>
      </c>
      <c r="FF30" s="223">
        <f>IFERROR(IF(RIGHT(VLOOKUP($A30,csapatok!$A:$NN,FF$320,FALSE),5)="Csere",VLOOKUP(LEFT(VLOOKUP($A30,csapatok!$A:$NN,FF$320,FALSE),LEN(VLOOKUP($A30,csapatok!$A:$NN,FF$320,FALSE))-6),'csapat-ranglista'!$A:$FP,FF$321,FALSE)/8,VLOOKUP(VLOOKUP($A30,csapatok!$A:$NN,FF$320,FALSE),'csapat-ranglista'!$A:$FP,FF$321,FALSE)/4),0)</f>
        <v>5.4065853359116867</v>
      </c>
      <c r="FG30" s="223">
        <f>IFERROR(IF(RIGHT(VLOOKUP($A30,csapatok!$A:$NN,FG$320,FALSE),5)="Csere",VLOOKUP(LEFT(VLOOKUP($A30,csapatok!$A:$NN,FG$320,FALSE),LEN(VLOOKUP($A30,csapatok!$A:$NN,FG$320,FALSE))-6),'csapat-ranglista'!$A:$FP,FG$321,FALSE)/8,VLOOKUP(VLOOKUP($A30,csapatok!$A:$NN,FG$320,FALSE),'csapat-ranglista'!$A:$FP,FG$321,FALSE)/4),0)</f>
        <v>0</v>
      </c>
      <c r="FH30" s="223">
        <f>IFERROR(IF(RIGHT(VLOOKUP($A30,csapatok!$A:$NN,FH$320,FALSE),5)="Csere",VLOOKUP(LEFT(VLOOKUP($A30,csapatok!$A:$NN,FH$320,FALSE),LEN(VLOOKUP($A30,csapatok!$A:$NN,FH$320,FALSE))-6),'csapat-ranglista'!$A:$FP,FH$321,FALSE)/8,VLOOKUP(VLOOKUP($A30,csapatok!$A:$NN,FH$320,FALSE),'csapat-ranglista'!$A:$FP,FH$321,FALSE)/4),0)</f>
        <v>0</v>
      </c>
      <c r="FI30" s="223">
        <f>IFERROR(IF(RIGHT(VLOOKUP($A30,csapatok!$A:$NN,FI$320,FALSE),5)="Csere",VLOOKUP(LEFT(VLOOKUP($A30,csapatok!$A:$NN,FI$320,FALSE),LEN(VLOOKUP($A30,csapatok!$A:$NN,FI$320,FALSE))-6),'csapat-ranglista'!$A:$FP,FI$321,FALSE)/8,VLOOKUP(VLOOKUP($A30,csapatok!$A:$NN,FI$320,FALSE),'csapat-ranglista'!$A:$FP,FI$321,FALSE)/4),0)</f>
        <v>0</v>
      </c>
      <c r="FJ30" s="223">
        <f>IFERROR(IF(RIGHT(VLOOKUP($A30,csapatok!$A:$NN,FJ$320,FALSE),5)="Csere",VLOOKUP(LEFT(VLOOKUP($A30,csapatok!$A:$NN,FJ$320,FALSE),LEN(VLOOKUP($A30,csapatok!$A:$NN,FJ$320,FALSE))-6),'csapat-ranglista'!$A:$FP,FJ$321,FALSE)/8,VLOOKUP(VLOOKUP($A30,csapatok!$A:$NN,FJ$320,FALSE),'csapat-ranglista'!$A:$FP,FJ$321,FALSE)/4),0)</f>
        <v>0</v>
      </c>
      <c r="FK30" s="223">
        <f>IFERROR(IF(RIGHT(VLOOKUP($A30,csapatok!$A:$NN,FK$320,FALSE),5)="Csere",VLOOKUP(LEFT(VLOOKUP($A30,csapatok!$A:$NN,FK$320,FALSE),LEN(VLOOKUP($A30,csapatok!$A:$NN,FK$320,FALSE))-6),'csapat-ranglista'!$A:$FP,FK$321,FALSE)/8,VLOOKUP(VLOOKUP($A30,csapatok!$A:$NN,FK$320,FALSE),'csapat-ranglista'!$A:$FP,FK$321,FALSE)/4),0)</f>
        <v>0</v>
      </c>
      <c r="FL30" s="223">
        <f>IFERROR(IF(RIGHT(VLOOKUP($A30,csapatok!$A:$NN,FL$320,FALSE),5)="Csere",VLOOKUP(LEFT(VLOOKUP($A30,csapatok!$A:$NN,FL$320,FALSE),LEN(VLOOKUP($A30,csapatok!$A:$NN,FL$320,FALSE))-6),'csapat-ranglista'!$A:$FP,FL$321,FALSE)/8,VLOOKUP(VLOOKUP($A30,csapatok!$A:$NN,FL$320,FALSE),'csapat-ranglista'!$A:$FP,FL$321,FALSE)/4),0)</f>
        <v>0</v>
      </c>
      <c r="FM30" s="223">
        <f>IFERROR(IF(RIGHT(VLOOKUP($A30,csapatok!$A:$NN,FM$320,FALSE),5)="Csere",VLOOKUP(LEFT(VLOOKUP($A30,csapatok!$A:$NN,FM$320,FALSE),LEN(VLOOKUP($A30,csapatok!$A:$NN,FM$320,FALSE))-6),'csapat-ranglista'!$A:$FP,FM$321,FALSE)/8,VLOOKUP(VLOOKUP($A30,csapatok!$A:$NN,FM$320,FALSE),'csapat-ranglista'!$A:$FP,FM$321,FALSE)/4),0)</f>
        <v>0</v>
      </c>
      <c r="FN30" s="223">
        <f>IFERROR(IF(RIGHT(VLOOKUP($A30,csapatok!$A:$NN,FN$320,FALSE),5)="Csere",VLOOKUP(LEFT(VLOOKUP($A30,csapatok!$A:$NN,FN$320,FALSE),LEN(VLOOKUP($A30,csapatok!$A:$NN,FN$320,FALSE))-6),'csapat-ranglista'!$A:$FP,FN$321,FALSE)/8,VLOOKUP(VLOOKUP($A30,csapatok!$A:$NN,FN$320,FALSE),'csapat-ranglista'!$A:$FP,FN$321,FALSE)/4),0)</f>
        <v>0</v>
      </c>
      <c r="FO30" s="223">
        <f>IFERROR(IF(RIGHT(VLOOKUP($A30,csapatok!$A:$NN,FO$320,FALSE),5)="Csere",VLOOKUP(LEFT(VLOOKUP($A30,csapatok!$A:$NN,FO$320,FALSE),LEN(VLOOKUP($A30,csapatok!$A:$NN,FO$320,FALSE))-6),'csapat-ranglista'!$A:$FP,FO$321,FALSE)/8,VLOOKUP(VLOOKUP($A30,csapatok!$A:$NN,FO$320,FALSE),'csapat-ranglista'!$A:$FP,FO$321,FALSE)/4),0)</f>
        <v>0</v>
      </c>
      <c r="FP30" s="223">
        <f>IFERROR(IF(RIGHT(VLOOKUP($A30,csapatok!$A:$NN,FP$320,FALSE),5)="Csere",VLOOKUP(LEFT(VLOOKUP($A30,csapatok!$A:$NN,FP$320,FALSE),LEN(VLOOKUP($A30,csapatok!$A:$NN,FP$320,FALSE))-6),'csapat-ranglista'!$A:$FP,FP$321,FALSE)/8,VLOOKUP(VLOOKUP($A30,csapatok!$A:$NN,FP$320,FALSE),'csapat-ranglista'!$A:$FP,FP$321,FALSE)/4),0)</f>
        <v>1.7564618306094428</v>
      </c>
      <c r="FQ30" s="223">
        <f>IFERROR(IF(RIGHT(VLOOKUP($A30,csapatok!$A:$NN,FQ$320,FALSE),5)="Csere",VLOOKUP(LEFT(VLOOKUP($A30,csapatok!$A:$NN,FQ$320,FALSE),LEN(VLOOKUP($A30,csapatok!$A:$NN,FQ$320,FALSE))-6),'csapat-ranglista'!$A:$FP,FQ$321,FALSE)/8,VLOOKUP(VLOOKUP($A30,csapatok!$A:$NN,FQ$320,FALSE),'csapat-ranglista'!$A:$FP,FQ$321,FALSE)/4),0)</f>
        <v>0</v>
      </c>
      <c r="FR30" s="223">
        <f>IFERROR(IF(RIGHT(VLOOKUP($A30,csapatok!$A:$NN,FR$320,FALSE),5)="Csere",VLOOKUP(LEFT(VLOOKUP($A30,csapatok!$A:$NN,FR$320,FALSE),LEN(VLOOKUP($A30,csapatok!$A:$NN,FR$320,FALSE))-6),'csapat-ranglista'!$A:$FP,FR$321,FALSE)/8,VLOOKUP(VLOOKUP($A30,csapatok!$A:$NN,FR$320,FALSE),'csapat-ranglista'!$A:$FP,FR$321,FALSE)/4),0)</f>
        <v>0</v>
      </c>
      <c r="FS30" s="223">
        <f>IFERROR(IF(RIGHT(VLOOKUP($A30,csapatok!$A:$NN,FS$320,FALSE),5)="Csere",VLOOKUP(LEFT(VLOOKUP($A30,csapatok!$A:$NN,FS$320,FALSE),LEN(VLOOKUP($A30,csapatok!$A:$NN,FS$320,FALSE))-6),'csapat-ranglista'!$A:$FP,FS$321,FALSE)/8,VLOOKUP(VLOOKUP($A30,csapatok!$A:$NN,FS$320,FALSE),'csapat-ranglista'!$A:$FP,FS$321,FALSE)/4),0)</f>
        <v>0</v>
      </c>
      <c r="FT30" s="223">
        <f>IFERROR(IF(RIGHT(VLOOKUP($A30,csapatok!$A:$NN,FT$320,FALSE),5)="Csere",VLOOKUP(LEFT(VLOOKUP($A30,csapatok!$A:$NN,FT$320,FALSE),LEN(VLOOKUP($A30,csapatok!$A:$NN,FT$320,FALSE))-6),'csapat-ranglista'!$A:$FP,FT$321,FALSE)/8,VLOOKUP(VLOOKUP($A30,csapatok!$A:$NN,FT$320,FALSE),'csapat-ranglista'!$A:$FP,FT$321,FALSE)/4),0)</f>
        <v>0</v>
      </c>
      <c r="FU30" s="223">
        <f>IFERROR(IF(RIGHT(VLOOKUP($A30,csapatok!$A:$NN,FU$320,FALSE),5)="Csere",VLOOKUP(LEFT(VLOOKUP($A30,csapatok!$A:$NN,FU$320,FALSE),LEN(VLOOKUP($A30,csapatok!$A:$NN,FU$320,FALSE))-6),'csapat-ranglista'!$A:$FP,FU$321,FALSE)/8,VLOOKUP(VLOOKUP($A30,csapatok!$A:$NN,FU$320,FALSE),'csapat-ranglista'!$A:$FP,FU$321,FALSE)/4),0)</f>
        <v>0.47984999901137998</v>
      </c>
      <c r="FV30" s="223">
        <f>IFERROR(IF(RIGHT(VLOOKUP($A30,csapatok!$A:$NN,FV$320,FALSE),5)="Csere",VLOOKUP(LEFT(VLOOKUP($A30,csapatok!$A:$NN,FV$320,FALSE),LEN(VLOOKUP($A30,csapatok!$A:$NN,FV$320,FALSE))-6),'csapat-ranglista'!$A:$FP,FV$321,FALSE)/8,VLOOKUP(VLOOKUP($A30,csapatok!$A:$NN,FV$320,FALSE),'csapat-ranglista'!$A:$FP,FV$321,FALSE)/4),0)</f>
        <v>0</v>
      </c>
      <c r="FW30" s="223">
        <f>IFERROR(IF(RIGHT(VLOOKUP($A30,csapatok!$A:$NN,FW$320,FALSE),5)="Csere",VLOOKUP(LEFT(VLOOKUP($A30,csapatok!$A:$NN,FW$320,FALSE),LEN(VLOOKUP($A30,csapatok!$A:$NN,FW$320,FALSE))-6),'csapat-ranglista'!$A:$FP,FW$321,FALSE)/8,VLOOKUP(VLOOKUP($A30,csapatok!$A:$NN,FW$320,FALSE),'csapat-ranglista'!$A:$FP,FW$321,FALSE)/4),0)</f>
        <v>42.837924398392701</v>
      </c>
      <c r="FX30" s="223">
        <f>IFERROR(IF(RIGHT(VLOOKUP($A30,csapatok!$A:$NN,FX$320,FALSE),5)="Csere",VLOOKUP(LEFT(VLOOKUP($A30,csapatok!$A:$NN,FX$320,FALSE),LEN(VLOOKUP($A30,csapatok!$A:$NN,FX$320,FALSE))-6),'csapat-ranglista'!$A:$FP,FX$321,FALSE)/8,VLOOKUP(VLOOKUP($A30,csapatok!$A:$NN,FX$320,FALSE),'csapat-ranglista'!$A:$FP,FX$321,FALSE)/4),0)</f>
        <v>0</v>
      </c>
      <c r="FY30" s="223">
        <f>IFERROR(IF(RIGHT(VLOOKUP($A30,csapatok!$A:$NN,FY$320,FALSE),5)="Csere",VLOOKUP(LEFT(VLOOKUP($A30,csapatok!$A:$NN,FY$320,FALSE),LEN(VLOOKUP($A30,csapatok!$A:$NN,FY$320,FALSE))-6),'csapat-ranglista'!$A:$FP,FY$321,FALSE)/8,VLOOKUP(VLOOKUP($A30,csapatok!$A:$NN,FY$320,FALSE),'csapat-ranglista'!$A:$FP,FY$321,FALSE)/4),0)</f>
        <v>0</v>
      </c>
      <c r="FZ30" s="223">
        <f>IFERROR(IF(RIGHT(VLOOKUP($A30,csapatok!$A:$NN,FZ$320,FALSE),5)="Csere",VLOOKUP(LEFT(VLOOKUP($A30,csapatok!$A:$NN,FZ$320,FALSE),LEN(VLOOKUP($A30,csapatok!$A:$NN,FZ$320,FALSE))-6),'csapat-ranglista'!$A:$FP,FZ$321,FALSE)/8,VLOOKUP(VLOOKUP($A30,csapatok!$A:$NN,FZ$320,FALSE),'csapat-ranglista'!$A:$FP,FZ$321,FALSE)/4),0)</f>
        <v>0</v>
      </c>
      <c r="GA30" s="223">
        <f>IFERROR(IF(RIGHT(VLOOKUP($A30,csapatok!$A:$NN,GA$320,FALSE),5)="Csere",VLOOKUP(LEFT(VLOOKUP($A30,csapatok!$A:$NN,GA$320,FALSE),LEN(VLOOKUP($A30,csapatok!$A:$NN,GA$320,FALSE))-6),'csapat-ranglista'!$A:$FP,GA$321,FALSE)/8,VLOOKUP(VLOOKUP($A30,csapatok!$A:$NN,GA$320,FALSE),'csapat-ranglista'!$A:$FP,GA$321,FALSE)/4),0)</f>
        <v>0</v>
      </c>
      <c r="GB30" s="223">
        <f>IFERROR(IF(RIGHT(VLOOKUP($A30,csapatok!$A:$NN,GB$320,FALSE),5)="Csere",VLOOKUP(LEFT(VLOOKUP($A30,csapatok!$A:$NN,GB$320,FALSE),LEN(VLOOKUP($A30,csapatok!$A:$NN,GB$320,FALSE))-6),'csapat-ranglista'!$A:$FP,GB$321,FALSE)/8,VLOOKUP(VLOOKUP($A30,csapatok!$A:$NN,GB$320,FALSE),'csapat-ranglista'!$A:$FP,GB$321,FALSE)/4),0)</f>
        <v>0</v>
      </c>
      <c r="GC30" s="223">
        <f>IFERROR(IF(RIGHT(VLOOKUP($A30,csapatok!$A:$NN,GC$320,FALSE),5)="Csere",VLOOKUP(LEFT(VLOOKUP($A30,csapatok!$A:$NN,GC$320,FALSE),LEN(VLOOKUP($A30,csapatok!$A:$NN,GC$320,FALSE))-6),'csapat-ranglista'!$A:$FP,GC$321,FALSE)/8,VLOOKUP(VLOOKUP($A30,csapatok!$A:$NN,GC$320,FALSE),'csapat-ranglista'!$A:$FP,GC$321,FALSE)/4),0)</f>
        <v>0</v>
      </c>
      <c r="GD30" s="247">
        <f>SUM(EQ30:GC30)</f>
        <v>63.012446777603735</v>
      </c>
    </row>
    <row r="31" spans="1:186">
      <c r="A31" s="32" t="s">
        <v>197</v>
      </c>
      <c r="B31" s="2">
        <v>27943</v>
      </c>
      <c r="C31" s="131" t="str">
        <f>IF(B31=0,"",IF(B31&lt;$C$1,"felnőtt","ifi"))</f>
        <v>felnőtt</v>
      </c>
      <c r="D31" s="32" t="s">
        <v>9</v>
      </c>
      <c r="E31" s="45">
        <v>72</v>
      </c>
      <c r="F31" s="32">
        <v>0</v>
      </c>
      <c r="G31" s="32">
        <v>6.7148078164635647</v>
      </c>
      <c r="H31" s="32">
        <v>3.1696393630270014</v>
      </c>
      <c r="I31" s="32">
        <v>0</v>
      </c>
      <c r="J31" s="32">
        <v>7.4758539917251614</v>
      </c>
      <c r="K31" s="32">
        <v>0</v>
      </c>
      <c r="L31" s="32">
        <v>2.3995488553331357</v>
      </c>
      <c r="M31" s="32">
        <v>0</v>
      </c>
      <c r="N31" s="32">
        <v>31.01137426743886</v>
      </c>
      <c r="O31" s="32">
        <v>0</v>
      </c>
      <c r="P31" s="32">
        <v>0</v>
      </c>
      <c r="Q31" s="32">
        <v>0</v>
      </c>
      <c r="R31" s="32">
        <v>0</v>
      </c>
      <c r="S31" s="32">
        <v>12.4936553328288</v>
      </c>
      <c r="T31" s="32">
        <v>18.626517470140559</v>
      </c>
      <c r="U31" s="32">
        <v>0</v>
      </c>
      <c r="V31" s="32">
        <v>0</v>
      </c>
      <c r="W31" s="32">
        <v>0</v>
      </c>
      <c r="X31" s="32">
        <f>IFERROR(IF(RIGHT(VLOOKUP($A31,csapatok!$A:$BL,X$320,FALSE),5)="Csere",VLOOKUP(LEFT(VLOOKUP($A31,csapatok!$A:$BL,X$320,FALSE),LEN(VLOOKUP($A31,csapatok!$A:$BL,X$320,FALSE))-6),'csapat-ranglista'!$A:$FP,X$321,FALSE)/8,VLOOKUP(VLOOKUP($A31,csapatok!$A:$BL,X$320,FALSE),'csapat-ranglista'!$A:$FP,X$321,FALSE)/4),0)</f>
        <v>0</v>
      </c>
      <c r="Y31" s="32">
        <f>IFERROR(IF(RIGHT(VLOOKUP($A31,csapatok!$A:$BL,Y$320,FALSE),5)="Csere",VLOOKUP(LEFT(VLOOKUP($A31,csapatok!$A:$BL,Y$320,FALSE),LEN(VLOOKUP($A31,csapatok!$A:$BL,Y$320,FALSE))-6),'csapat-ranglista'!$A:$FP,Y$321,FALSE)/8,VLOOKUP(VLOOKUP($A31,csapatok!$A:$BL,Y$320,FALSE),'csapat-ranglista'!$A:$FP,Y$321,FALSE)/4),0)</f>
        <v>0</v>
      </c>
      <c r="Z31" s="32">
        <f>IFERROR(IF(RIGHT(VLOOKUP($A31,csapatok!$A:$BL,Z$320,FALSE),5)="Csere",VLOOKUP(LEFT(VLOOKUP($A31,csapatok!$A:$BL,Z$320,FALSE),LEN(VLOOKUP($A31,csapatok!$A:$BL,Z$320,FALSE))-6),'csapat-ranglista'!$A:$FP,Z$321,FALSE)/8,VLOOKUP(VLOOKUP($A31,csapatok!$A:$BL,Z$320,FALSE),'csapat-ranglista'!$A:$FP,Z$321,FALSE)/4),0)</f>
        <v>0</v>
      </c>
      <c r="AA31" s="32">
        <f>IFERROR(IF(RIGHT(VLOOKUP($A31,csapatok!$A:$BL,AA$320,FALSE),5)="Csere",VLOOKUP(LEFT(VLOOKUP($A31,csapatok!$A:$BL,AA$320,FALSE),LEN(VLOOKUP($A31,csapatok!$A:$BL,AA$320,FALSE))-6),'csapat-ranglista'!$A:$FP,AA$321,FALSE)/8,VLOOKUP(VLOOKUP($A31,csapatok!$A:$BL,AA$320,FALSE),'csapat-ranglista'!$A:$FP,AA$321,FALSE)/4),0)</f>
        <v>0</v>
      </c>
      <c r="AB31" s="223">
        <f>IFERROR(IF(RIGHT(VLOOKUP($A31,csapatok!$A:$BL,AB$320,FALSE),5)="Csere",VLOOKUP(LEFT(VLOOKUP($A31,csapatok!$A:$BL,AB$320,FALSE),LEN(VLOOKUP($A31,csapatok!$A:$BL,AB$320,FALSE))-6),'csapat-ranglista'!$A:$FP,AB$321,FALSE)/8,VLOOKUP(VLOOKUP($A31,csapatok!$A:$BL,AB$320,FALSE),'csapat-ranglista'!$A:$FP,AB$321,FALSE)/4),0)</f>
        <v>0</v>
      </c>
      <c r="AC31" s="223">
        <f>IFERROR(IF(RIGHT(VLOOKUP($A31,csapatok!$A:$BL,AC$320,FALSE),5)="Csere",VLOOKUP(LEFT(VLOOKUP($A31,csapatok!$A:$BL,AC$320,FALSE),LEN(VLOOKUP($A31,csapatok!$A:$BL,AC$320,FALSE))-6),'csapat-ranglista'!$A:$FP,AC$321,FALSE)/8,VLOOKUP(VLOOKUP($A31,csapatok!$A:$BL,AC$320,FALSE),'csapat-ranglista'!$A:$FP,AC$321,FALSE)/4),0)</f>
        <v>0</v>
      </c>
      <c r="AD31" s="223">
        <f>IFERROR(IF(RIGHT(VLOOKUP($A31,csapatok!$A:$BL,AD$320,FALSE),5)="Csere",VLOOKUP(LEFT(VLOOKUP($A31,csapatok!$A:$BL,AD$320,FALSE),LEN(VLOOKUP($A31,csapatok!$A:$BL,AD$320,FALSE))-6),'csapat-ranglista'!$A:$FP,AD$321,FALSE)/8,VLOOKUP(VLOOKUP($A31,csapatok!$A:$BL,AD$320,FALSE),'csapat-ranglista'!$A:$FP,AD$321,FALSE)/4),0)</f>
        <v>0</v>
      </c>
      <c r="AE31" s="223">
        <f>IFERROR(IF(RIGHT(VLOOKUP($A31,csapatok!$A:$BL,AE$320,FALSE),5)="Csere",VLOOKUP(LEFT(VLOOKUP($A31,csapatok!$A:$BL,AE$320,FALSE),LEN(VLOOKUP($A31,csapatok!$A:$BL,AE$320,FALSE))-6),'csapat-ranglista'!$A:$FP,AE$321,FALSE)/8,VLOOKUP(VLOOKUP($A31,csapatok!$A:$BL,AE$320,FALSE),'csapat-ranglista'!$A:$FP,AE$321,FALSE)/4),0)</f>
        <v>0</v>
      </c>
      <c r="AF31" s="223">
        <f>IFERROR(IF(RIGHT(VLOOKUP($A31,csapatok!$A:$BL,AF$320,FALSE),5)="Csere",VLOOKUP(LEFT(VLOOKUP($A31,csapatok!$A:$BL,AF$320,FALSE),LEN(VLOOKUP($A31,csapatok!$A:$BL,AF$320,FALSE))-6),'csapat-ranglista'!$A:$FP,AF$321,FALSE)/8,VLOOKUP(VLOOKUP($A31,csapatok!$A:$BL,AF$320,FALSE),'csapat-ranglista'!$A:$FP,AF$321,FALSE)/4),0)</f>
        <v>0</v>
      </c>
      <c r="AG31" s="223">
        <f>IFERROR(IF(RIGHT(VLOOKUP($A31,csapatok!$A:$BL,AG$320,FALSE),5)="Csere",VLOOKUP(LEFT(VLOOKUP($A31,csapatok!$A:$BL,AG$320,FALSE),LEN(VLOOKUP($A31,csapatok!$A:$BL,AG$320,FALSE))-6),'csapat-ranglista'!$A:$FP,AG$321,FALSE)/8,VLOOKUP(VLOOKUP($A31,csapatok!$A:$BL,AG$320,FALSE),'csapat-ranglista'!$A:$FP,AG$321,FALSE)/4),0)</f>
        <v>4.2863103812433989</v>
      </c>
      <c r="AH31" s="223">
        <f>IFERROR(IF(RIGHT(VLOOKUP($A31,csapatok!$A:$BL,AH$320,FALSE),5)="Csere",VLOOKUP(LEFT(VLOOKUP($A31,csapatok!$A:$BL,AH$320,FALSE),LEN(VLOOKUP($A31,csapatok!$A:$BL,AH$320,FALSE))-6),'csapat-ranglista'!$A:$FP,AH$321,FALSE)/8,VLOOKUP(VLOOKUP($A31,csapatok!$A:$BL,AH$320,FALSE),'csapat-ranglista'!$A:$FP,AH$321,FALSE)/4),0)</f>
        <v>0</v>
      </c>
      <c r="AI31" s="223">
        <f>IFERROR(IF(RIGHT(VLOOKUP($A31,csapatok!$A:$BL,AI$320,FALSE),5)="Csere",VLOOKUP(LEFT(VLOOKUP($A31,csapatok!$A:$BL,AI$320,FALSE),LEN(VLOOKUP($A31,csapatok!$A:$BL,AI$320,FALSE))-6),'csapat-ranglista'!$A:$FP,AI$321,FALSE)/8,VLOOKUP(VLOOKUP($A31,csapatok!$A:$BL,AI$320,FALSE),'csapat-ranglista'!$A:$FP,AI$321,FALSE)/4),0)</f>
        <v>9.4785324469982157</v>
      </c>
      <c r="AJ31" s="223">
        <f>IFERROR(IF(RIGHT(VLOOKUP($A31,csapatok!$A:$BL,AJ$320,FALSE),5)="Csere",VLOOKUP(LEFT(VLOOKUP($A31,csapatok!$A:$BL,AJ$320,FALSE),LEN(VLOOKUP($A31,csapatok!$A:$BL,AJ$320,FALSE))-6),'csapat-ranglista'!$A:$FP,AJ$321,FALSE)/8,VLOOKUP(VLOOKUP($A31,csapatok!$A:$BL,AJ$320,FALSE),'csapat-ranglista'!$A:$FP,AJ$321,FALSE)/2),0)</f>
        <v>0</v>
      </c>
      <c r="AK31" s="223">
        <f>IFERROR(IF(RIGHT(VLOOKUP($A31,csapatok!$A:$CN,AK$320,FALSE),5)="Csere",VLOOKUP(LEFT(VLOOKUP($A31,csapatok!$A:$CN,AK$320,FALSE),LEN(VLOOKUP($A31,csapatok!$A:$CN,AK$320,FALSE))-6),'csapat-ranglista'!$A:$FP,AK$321,FALSE)/8,VLOOKUP(VLOOKUP($A31,csapatok!$A:$CN,AK$320,FALSE),'csapat-ranglista'!$A:$FP,AK$321,FALSE)/4),0)</f>
        <v>0</v>
      </c>
      <c r="AL31" s="223">
        <f>IFERROR(IF(RIGHT(VLOOKUP($A31,csapatok!$A:$CN,AL$320,FALSE),5)="Csere",VLOOKUP(LEFT(VLOOKUP($A31,csapatok!$A:$CN,AL$320,FALSE),LEN(VLOOKUP($A31,csapatok!$A:$CN,AL$320,FALSE))-6),'csapat-ranglista'!$A:$FP,AL$321,FALSE)/8,VLOOKUP(VLOOKUP($A31,csapatok!$A:$CN,AL$320,FALSE),'csapat-ranglista'!$A:$FP,AL$321,FALSE)/4),0)</f>
        <v>19.555436030644113</v>
      </c>
      <c r="AM31" s="223">
        <f>IFERROR(IF(RIGHT(VLOOKUP($A31,csapatok!$A:$CN,AM$320,FALSE),5)="Csere",VLOOKUP(LEFT(VLOOKUP($A31,csapatok!$A:$CN,AM$320,FALSE),LEN(VLOOKUP($A31,csapatok!$A:$CN,AM$320,FALSE))-6),'csapat-ranglista'!$A:$FP,AM$321,FALSE)/8,VLOOKUP(VLOOKUP($A31,csapatok!$A:$CN,AM$320,FALSE),'csapat-ranglista'!$A:$FP,AM$321,FALSE)/4),0)</f>
        <v>0</v>
      </c>
      <c r="AN31" s="223">
        <f>IFERROR(IF(RIGHT(VLOOKUP($A31,csapatok!$A:$CN,AN$320,FALSE),5)="Csere",VLOOKUP(LEFT(VLOOKUP($A31,csapatok!$A:$CN,AN$320,FALSE),LEN(VLOOKUP($A31,csapatok!$A:$CN,AN$320,FALSE))-6),'csapat-ranglista'!$A:$FP,AN$321,FALSE)/8,VLOOKUP(VLOOKUP($A31,csapatok!$A:$CN,AN$320,FALSE),'csapat-ranglista'!$A:$FP,AN$321,FALSE)/4),0)</f>
        <v>0</v>
      </c>
      <c r="AO31" s="223">
        <f>IFERROR(IF(RIGHT(VLOOKUP($A31,csapatok!$A:$CN,AO$320,FALSE),5)="Csere",VLOOKUP(LEFT(VLOOKUP($A31,csapatok!$A:$CN,AO$320,FALSE),LEN(VLOOKUP($A31,csapatok!$A:$CN,AO$320,FALSE))-6),'csapat-ranglista'!$A:$FP,AO$321,FALSE)/8,VLOOKUP(VLOOKUP($A31,csapatok!$A:$CN,AO$320,FALSE),'csapat-ranglista'!$A:$FP,AO$321,FALSE)/4),0)</f>
        <v>12.407846234860452</v>
      </c>
      <c r="AP31" s="223">
        <f>IFERROR(IF(RIGHT(VLOOKUP($A31,csapatok!$A:$CN,AP$320,FALSE),5)="Csere",VLOOKUP(LEFT(VLOOKUP($A31,csapatok!$A:$CN,AP$320,FALSE),LEN(VLOOKUP($A31,csapatok!$A:$CN,AP$320,FALSE))-6),'csapat-ranglista'!$A:$FP,AP$321,FALSE)/8,VLOOKUP(VLOOKUP($A31,csapatok!$A:$CN,AP$320,FALSE),'csapat-ranglista'!$A:$FP,AP$321,FALSE)/4),0)</f>
        <v>0</v>
      </c>
      <c r="AQ31" s="223">
        <f>IFERROR(IF(RIGHT(VLOOKUP($A31,csapatok!$A:$CN,AQ$320,FALSE),5)="Csere",VLOOKUP(LEFT(VLOOKUP($A31,csapatok!$A:$CN,AQ$320,FALSE),LEN(VLOOKUP($A31,csapatok!$A:$CN,AQ$320,FALSE))-6),'csapat-ranglista'!$A:$FP,AQ$321,FALSE)/8,VLOOKUP(VLOOKUP($A31,csapatok!$A:$CN,AQ$320,FALSE),'csapat-ranglista'!$A:$FP,AQ$321,FALSE)/4),0)</f>
        <v>0</v>
      </c>
      <c r="AR31" s="223">
        <f>IFERROR(IF(RIGHT(VLOOKUP($A31,csapatok!$A:$CN,AR$320,FALSE),5)="Csere",VLOOKUP(LEFT(VLOOKUP($A31,csapatok!$A:$CN,AR$320,FALSE),LEN(VLOOKUP($A31,csapatok!$A:$CN,AR$320,FALSE))-6),'csapat-ranglista'!$A:$FP,AR$321,FALSE)/8,VLOOKUP(VLOOKUP($A31,csapatok!$A:$CN,AR$320,FALSE),'csapat-ranglista'!$A:$FP,AR$321,FALSE)/4),0)</f>
        <v>0</v>
      </c>
      <c r="AS31" s="223">
        <f>IFERROR(IF(RIGHT(VLOOKUP($A31,csapatok!$A:$CN,AS$320,FALSE),5)="Csere",VLOOKUP(LEFT(VLOOKUP($A31,csapatok!$A:$CN,AS$320,FALSE),LEN(VLOOKUP($A31,csapatok!$A:$CN,AS$320,FALSE))-6),'csapat-ranglista'!$A:$FP,AS$321,FALSE)/8,VLOOKUP(VLOOKUP($A31,csapatok!$A:$CN,AS$320,FALSE),'csapat-ranglista'!$A:$FP,AS$321,FALSE)/4),0)</f>
        <v>15.733224317043801</v>
      </c>
      <c r="AT31" s="223">
        <f>IFERROR(IF(RIGHT(VLOOKUP($A31,csapatok!$A:$CN,AT$320,FALSE),5)="Csere",VLOOKUP(LEFT(VLOOKUP($A31,csapatok!$A:$CN,AT$320,FALSE),LEN(VLOOKUP($A31,csapatok!$A:$CN,AT$320,FALSE))-6),'csapat-ranglista'!$A:$FP,AT$321,FALSE)/8,VLOOKUP(VLOOKUP($A31,csapatok!$A:$CN,AT$320,FALSE),'csapat-ranglista'!$A:$FP,AT$321,FALSE)/4),0)</f>
        <v>0</v>
      </c>
      <c r="AU31" s="223">
        <f>IFERROR(IF(RIGHT(VLOOKUP($A31,csapatok!$A:$CN,AU$320,FALSE),5)="Csere",VLOOKUP(LEFT(VLOOKUP($A31,csapatok!$A:$CN,AU$320,FALSE),LEN(VLOOKUP($A31,csapatok!$A:$CN,AU$320,FALSE))-6),'csapat-ranglista'!$A:$FP,AU$321,FALSE)/8,VLOOKUP(VLOOKUP($A31,csapatok!$A:$CN,AU$320,FALSE),'csapat-ranglista'!$A:$FP,AU$321,FALSE)/4),0)</f>
        <v>0</v>
      </c>
      <c r="AV31" s="223">
        <f>IFERROR(IF(RIGHT(VLOOKUP($A31,csapatok!$A:$CN,AV$320,FALSE),5)="Csere",VLOOKUP(LEFT(VLOOKUP($A31,csapatok!$A:$CN,AV$320,FALSE),LEN(VLOOKUP($A31,csapatok!$A:$CN,AV$320,FALSE))-6),'csapat-ranglista'!$A:$FP,AV$321,FALSE)/8,VLOOKUP(VLOOKUP($A31,csapatok!$A:$CN,AV$320,FALSE),'csapat-ranglista'!$A:$FP,AV$321,FALSE)/4),0)</f>
        <v>0</v>
      </c>
      <c r="AW31" s="223">
        <f>IFERROR(IF(RIGHT(VLOOKUP($A31,csapatok!$A:$CN,AW$320,FALSE),5)="Csere",VLOOKUP(LEFT(VLOOKUP($A31,csapatok!$A:$CN,AW$320,FALSE),LEN(VLOOKUP($A31,csapatok!$A:$CN,AW$320,FALSE))-6),'csapat-ranglista'!$A:$FP,AW$321,FALSE)/8,VLOOKUP(VLOOKUP($A31,csapatok!$A:$CN,AW$320,FALSE),'csapat-ranglista'!$A:$FP,AW$321,FALSE)/4),0)</f>
        <v>0</v>
      </c>
      <c r="AX31" s="223">
        <f>IFERROR(IF(RIGHT(VLOOKUP($A31,csapatok!$A:$CN,AX$320,FALSE),5)="Csere",VLOOKUP(LEFT(VLOOKUP($A31,csapatok!$A:$CN,AX$320,FALSE),LEN(VLOOKUP($A31,csapatok!$A:$CN,AX$320,FALSE))-6),'csapat-ranglista'!$A:$FP,AX$321,FALSE)/8,VLOOKUP(VLOOKUP($A31,csapatok!$A:$CN,AX$320,FALSE),'csapat-ranglista'!$A:$FP,AX$321,FALSE)/4),0)</f>
        <v>0</v>
      </c>
      <c r="AY31" s="223">
        <f>IFERROR(IF(RIGHT(VLOOKUP($A31,csapatok!$A:$NN,AY$320,FALSE),5)="Csere",VLOOKUP(LEFT(VLOOKUP($A31,csapatok!$A:$NN,AY$320,FALSE),LEN(VLOOKUP($A31,csapatok!$A:$NN,AY$320,FALSE))-6),'csapat-ranglista'!$A:$FP,AY$321,FALSE)/8,VLOOKUP(VLOOKUP($A31,csapatok!$A:$NN,AY$320,FALSE),'csapat-ranglista'!$A:$FP,AY$321,FALSE)/4),0)</f>
        <v>0</v>
      </c>
      <c r="AZ31" s="223">
        <f>IFERROR(IF(RIGHT(VLOOKUP($A31,csapatok!$A:$NN,AZ$320,FALSE),5)="Csere",VLOOKUP(LEFT(VLOOKUP($A31,csapatok!$A:$NN,AZ$320,FALSE),LEN(VLOOKUP($A31,csapatok!$A:$NN,AZ$320,FALSE))-6),'csapat-ranglista'!$A:$FP,AZ$321,FALSE)/8,VLOOKUP(VLOOKUP($A31,csapatok!$A:$NN,AZ$320,FALSE),'csapat-ranglista'!$A:$FP,AZ$321,FALSE)/4),0)</f>
        <v>0</v>
      </c>
      <c r="BA31" s="223">
        <f>IFERROR(IF(RIGHT(VLOOKUP($A31,csapatok!$A:$NN,BA$320,FALSE),5)="Csere",VLOOKUP(LEFT(VLOOKUP($A31,csapatok!$A:$NN,BA$320,FALSE),LEN(VLOOKUP($A31,csapatok!$A:$NN,BA$320,FALSE))-6),'csapat-ranglista'!$A:$FP,BA$321,FALSE)/8,VLOOKUP(VLOOKUP($A31,csapatok!$A:$NN,BA$320,FALSE),'csapat-ranglista'!$A:$FP,BA$321,FALSE)/4),0)</f>
        <v>5.9098839369909202</v>
      </c>
      <c r="BB31" s="223">
        <f>IFERROR(IF(RIGHT(VLOOKUP($A31,csapatok!$A:$NN,BB$320,FALSE),5)="Csere",VLOOKUP(LEFT(VLOOKUP($A31,csapatok!$A:$NN,BB$320,FALSE),LEN(VLOOKUP($A31,csapatok!$A:$NN,BB$320,FALSE))-6),'csapat-ranglista'!$A:$FP,BB$321,FALSE)/8,VLOOKUP(VLOOKUP($A31,csapatok!$A:$NN,BB$320,FALSE),'csapat-ranglista'!$A:$FP,BB$321,FALSE)/4),0)</f>
        <v>45</v>
      </c>
      <c r="BC31" s="224">
        <f>versenyek!$ES$11*IFERROR(VLOOKUP(VLOOKUP($A31,versenyek!ER:ET,3,FALSE),szabalyok!$A$16:$B$23,2,FALSE)/4,0)</f>
        <v>0</v>
      </c>
      <c r="BD31" s="224">
        <f>versenyek!$EV$11*IFERROR(VLOOKUP(VLOOKUP($A31,versenyek!EU:EW,3,FALSE),szabalyok!$A$16:$B$23,2,FALSE)/4,0)</f>
        <v>3.6968880816294813</v>
      </c>
      <c r="BE31" s="223">
        <f>IFERROR(IF(RIGHT(VLOOKUP($A31,csapatok!$A:$NN,BE$320,FALSE),5)="Csere",VLOOKUP(LEFT(VLOOKUP($A31,csapatok!$A:$NN,BE$320,FALSE),LEN(VLOOKUP($A31,csapatok!$A:$NN,BE$320,FALSE))-6),'csapat-ranglista'!$A:$FP,BE$321,FALSE)/8,VLOOKUP(VLOOKUP($A31,csapatok!$A:$NN,BE$320,FALSE),'csapat-ranglista'!$A:$FP,BE$321,FALSE)/4),0)</f>
        <v>28.111918294040237</v>
      </c>
      <c r="BF31" s="223">
        <f>IFERROR(IF(RIGHT(VLOOKUP($A31,csapatok!$A:$NN,BF$320,FALSE),5)="Csere",VLOOKUP(LEFT(VLOOKUP($A31,csapatok!$A:$NN,BF$320,FALSE),LEN(VLOOKUP($A31,csapatok!$A:$NN,BF$320,FALSE))-6),'csapat-ranglista'!$A:$FP,BF$321,FALSE)/8,VLOOKUP(VLOOKUP($A31,csapatok!$A:$NN,BF$320,FALSE),'csapat-ranglista'!$A:$FP,BF$321,FALSE)/4),0)</f>
        <v>4.2413740996322966</v>
      </c>
      <c r="BG31" s="223">
        <f>IFERROR(IF(RIGHT(VLOOKUP($A31,csapatok!$A:$NN,BG$320,FALSE),5)="Csere",VLOOKUP(LEFT(VLOOKUP($A31,csapatok!$A:$NN,BG$320,FALSE),LEN(VLOOKUP($A31,csapatok!$A:$NN,BG$320,FALSE))-6),'csapat-ranglista'!$A:$FP,BG$321,FALSE)/8,VLOOKUP(VLOOKUP($A31,csapatok!$A:$NN,BG$320,FALSE),'csapat-ranglista'!$A:$FP,BG$321,FALSE)/4),0)</f>
        <v>0</v>
      </c>
      <c r="BH31" s="223">
        <f>IFERROR(IF(RIGHT(VLOOKUP($A31,csapatok!$A:$NN,BH$320,FALSE),5)="Csere",VLOOKUP(LEFT(VLOOKUP($A31,csapatok!$A:$NN,BH$320,FALSE),LEN(VLOOKUP($A31,csapatok!$A:$NN,BH$320,FALSE))-6),'csapat-ranglista'!$A:$FP,BH$321,FALSE)/8,VLOOKUP(VLOOKUP($A31,csapatok!$A:$NN,BH$320,FALSE),'csapat-ranglista'!$A:$FP,BH$321,FALSE)/4),0)</f>
        <v>0</v>
      </c>
      <c r="BI31" s="223">
        <f>IFERROR(IF(RIGHT(VLOOKUP($A31,csapatok!$A:$NN,BI$320,FALSE),5)="Csere",VLOOKUP(LEFT(VLOOKUP($A31,csapatok!$A:$NN,BI$320,FALSE),LEN(VLOOKUP($A31,csapatok!$A:$NN,BI$320,FALSE))-6),'csapat-ranglista'!$A:$FP,BI$321,FALSE)/8,VLOOKUP(VLOOKUP($A31,csapatok!$A:$NN,BI$320,FALSE),'csapat-ranglista'!$A:$FP,BI$321,FALSE)/4),0)</f>
        <v>0.68679796504306667</v>
      </c>
      <c r="BJ31" s="223">
        <f>IFERROR(IF(RIGHT(VLOOKUP($A31,csapatok!$A:$NN,BJ$320,FALSE),5)="Csere",VLOOKUP(LEFT(VLOOKUP($A31,csapatok!$A:$NN,BJ$320,FALSE),LEN(VLOOKUP($A31,csapatok!$A:$NN,BJ$320,FALSE))-6),'csapat-ranglista'!$A:$FP,BJ$321,FALSE)/8,VLOOKUP(VLOOKUP($A31,csapatok!$A:$NN,BJ$320,FALSE),'csapat-ranglista'!$A:$FP,BJ$321,FALSE)/4),0)</f>
        <v>0</v>
      </c>
      <c r="BK31" s="223">
        <f>IFERROR(IF(RIGHT(VLOOKUP($A31,csapatok!$A:$NN,BK$320,FALSE),5)="Csere",VLOOKUP(LEFT(VLOOKUP($A31,csapatok!$A:$NN,BK$320,FALSE),LEN(VLOOKUP($A31,csapatok!$A:$NN,BK$320,FALSE))-6),'csapat-ranglista'!$A:$FP,BK$321,FALSE)/8,VLOOKUP(VLOOKUP($A31,csapatok!$A:$NN,BK$320,FALSE),'csapat-ranglista'!$A:$FP,BK$321,FALSE)/4),0)</f>
        <v>0</v>
      </c>
      <c r="BL31" s="223">
        <f>IFERROR(IF(RIGHT(VLOOKUP($A31,csapatok!$A:$NN,BL$320,FALSE),5)="Csere",VLOOKUP(LEFT(VLOOKUP($A31,csapatok!$A:$NN,BL$320,FALSE),LEN(VLOOKUP($A31,csapatok!$A:$NN,BL$320,FALSE))-6),'csapat-ranglista'!$A:$FP,BL$321,FALSE)/8,VLOOKUP(VLOOKUP($A31,csapatok!$A:$NN,BL$320,FALSE),'csapat-ranglista'!$A:$FP,BL$321,FALSE)/4),0)</f>
        <v>7.6720406455987975</v>
      </c>
      <c r="BM31" s="223">
        <f>IFERROR(IF(RIGHT(VLOOKUP($A31,csapatok!$A:$NN,BM$320,FALSE),5)="Csere",VLOOKUP(LEFT(VLOOKUP($A31,csapatok!$A:$NN,BM$320,FALSE),LEN(VLOOKUP($A31,csapatok!$A:$NN,BM$320,FALSE))-6),'csapat-ranglista'!$A:$FP,BM$321,FALSE)/8,VLOOKUP(VLOOKUP($A31,csapatok!$A:$NN,BM$320,FALSE),'csapat-ranglista'!$A:$FP,BM$321,FALSE)/4),0)</f>
        <v>2.6632438152092908</v>
      </c>
      <c r="BN31" s="223">
        <f>IFERROR(IF(RIGHT(VLOOKUP($A31,csapatok!$A:$NN,BN$320,FALSE),5)="Csere",VLOOKUP(LEFT(VLOOKUP($A31,csapatok!$A:$NN,BN$320,FALSE),LEN(VLOOKUP($A31,csapatok!$A:$NN,BN$320,FALSE))-6),'csapat-ranglista'!$A:$FP,BN$321,FALSE)/8,VLOOKUP(VLOOKUP($A31,csapatok!$A:$NN,BN$320,FALSE),'csapat-ranglista'!$A:$FP,BN$321,FALSE)/4),0)</f>
        <v>0</v>
      </c>
      <c r="BO31" s="223">
        <f>IFERROR(IF(RIGHT(VLOOKUP($A31,csapatok!$A:$NN,BO$320,FALSE),5)="Csere",VLOOKUP(LEFT(VLOOKUP($A31,csapatok!$A:$NN,BO$320,FALSE),LEN(VLOOKUP($A31,csapatok!$A:$NN,BO$320,FALSE))-6),'csapat-ranglista'!$A:$FP,BO$321,FALSE)/8,VLOOKUP(VLOOKUP($A31,csapatok!$A:$NN,BO$320,FALSE),'csapat-ranglista'!$A:$FP,BO$321,FALSE)/4),0)</f>
        <v>17.315129686865795</v>
      </c>
      <c r="BP31" s="223">
        <f>IFERROR(IF(RIGHT(VLOOKUP($A31,csapatok!$A:$NN,BP$320,FALSE),5)="Csere",VLOOKUP(LEFT(VLOOKUP($A31,csapatok!$A:$NN,BP$320,FALSE),LEN(VLOOKUP($A31,csapatok!$A:$NN,BP$320,FALSE))-6),'csapat-ranglista'!$A:$FP,BP$321,FALSE)/8,VLOOKUP(VLOOKUP($A31,csapatok!$A:$NN,BP$320,FALSE),'csapat-ranglista'!$A:$FP,BP$321,FALSE)/4),0)</f>
        <v>73.763613000000007</v>
      </c>
      <c r="BQ31" s="223">
        <f>IFERROR(IF(RIGHT(VLOOKUP($A31,csapatok!$A:$NN,BQ$320,FALSE),5)="Csere",VLOOKUP(LEFT(VLOOKUP($A31,csapatok!$A:$NN,BQ$320,FALSE),LEN(VLOOKUP($A31,csapatok!$A:$NN,BQ$320,FALSE))-6),'csapat-ranglista'!$A:$FP,BQ$321,FALSE)/8,VLOOKUP(VLOOKUP($A31,csapatok!$A:$NN,BQ$320,FALSE),'csapat-ranglista'!$A:$FP,BQ$321,FALSE)/4),0)</f>
        <v>0</v>
      </c>
      <c r="BR31" s="223">
        <f>IFERROR(IF(RIGHT(VLOOKUP($A31,csapatok!$A:$NN,BR$320,FALSE),5)="Csere",VLOOKUP(LEFT(VLOOKUP($A31,csapatok!$A:$NN,BR$320,FALSE),LEN(VLOOKUP($A31,csapatok!$A:$NN,BR$320,FALSE))-6),'csapat-ranglista'!$A:$FP,BR$321,FALSE)/8,VLOOKUP(VLOOKUP($A31,csapatok!$A:$NN,BR$320,FALSE),'csapat-ranglista'!$A:$FP,BR$321,FALSE)/4),0)</f>
        <v>0</v>
      </c>
      <c r="BS31" s="223">
        <f>IFERROR(IF(RIGHT(VLOOKUP($A31,csapatok!$A:$NN,BS$320,FALSE),5)="Csere",VLOOKUP(LEFT(VLOOKUP($A31,csapatok!$A:$NN,BS$320,FALSE),LEN(VLOOKUP($A31,csapatok!$A:$NN,BS$320,FALSE))-6),'csapat-ranglista'!$A:$FP,BS$321,FALSE)/8,VLOOKUP(VLOOKUP($A31,csapatok!$A:$NN,BS$320,FALSE),'csapat-ranglista'!$A:$FP,BS$321,FALSE)/4),0)</f>
        <v>0</v>
      </c>
      <c r="BT31" s="223">
        <f>IFERROR(IF(RIGHT(VLOOKUP($A31,csapatok!$A:$NN,BT$320,FALSE),5)="Csere",VLOOKUP(LEFT(VLOOKUP($A31,csapatok!$A:$NN,BT$320,FALSE),LEN(VLOOKUP($A31,csapatok!$A:$NN,BT$320,FALSE))-6),'csapat-ranglista'!$A:$FP,BT$321,FALSE)/8,VLOOKUP(VLOOKUP($A31,csapatok!$A:$NN,BT$320,FALSE),'csapat-ranglista'!$A:$FP,BT$321,FALSE)/4),0)</f>
        <v>0</v>
      </c>
      <c r="BU31" s="223">
        <f>IFERROR(IF(RIGHT(VLOOKUP($A31,csapatok!$A:$NN,BU$320,FALSE),5)="Csere",VLOOKUP(LEFT(VLOOKUP($A31,csapatok!$A:$NN,BU$320,FALSE),LEN(VLOOKUP($A31,csapatok!$A:$NN,BU$320,FALSE))-6),'csapat-ranglista'!$A:$FP,BU$321,FALSE)/8,VLOOKUP(VLOOKUP($A31,csapatok!$A:$NN,BU$320,FALSE),'csapat-ranglista'!$A:$FP,BU$321,FALSE)/4),0)</f>
        <v>0</v>
      </c>
      <c r="BV31" s="223">
        <f>IFERROR(IF(RIGHT(VLOOKUP($A31,csapatok!$A:$NN,BV$320,FALSE),5)="Csere",VLOOKUP(LEFT(VLOOKUP($A31,csapatok!$A:$NN,BV$320,FALSE),LEN(VLOOKUP($A31,csapatok!$A:$NN,BV$320,FALSE))-6),'csapat-ranglista'!$A:$FP,BV$321,FALSE)/8,VLOOKUP(VLOOKUP($A31,csapatok!$A:$NN,BV$320,FALSE),'csapat-ranglista'!$A:$FP,BV$321,FALSE)/4),0)</f>
        <v>0</v>
      </c>
      <c r="BW31" s="223">
        <f>IFERROR(IF(RIGHT(VLOOKUP($A31,csapatok!$A:$NN,BW$320,FALSE),5)="Csere",VLOOKUP(LEFT(VLOOKUP($A31,csapatok!$A:$NN,BW$320,FALSE),LEN(VLOOKUP($A31,csapatok!$A:$NN,BW$320,FALSE))-6),'csapat-ranglista'!$A:$FP,BW$321,FALSE)/8,VLOOKUP(VLOOKUP($A31,csapatok!$A:$NN,BW$320,FALSE),'csapat-ranglista'!$A:$FP,BW$321,FALSE)/4),0)</f>
        <v>0</v>
      </c>
      <c r="BX31" s="223">
        <f>IFERROR(IF(RIGHT(VLOOKUP($A31,csapatok!$A:$NN,BX$320,FALSE),5)="Csere",VLOOKUP(LEFT(VLOOKUP($A31,csapatok!$A:$NN,BX$320,FALSE),LEN(VLOOKUP($A31,csapatok!$A:$NN,BX$320,FALSE))-6),'csapat-ranglista'!$A:$FP,BX$321,FALSE)/8,VLOOKUP(VLOOKUP($A31,csapatok!$A:$NN,BX$320,FALSE),'csapat-ranglista'!$A:$FP,BX$321,FALSE)/4),0)</f>
        <v>36.927843295482162</v>
      </c>
      <c r="BY31" s="223">
        <f>IFERROR(IF(RIGHT(VLOOKUP($A31,csapatok!$A:$NN,BY$320,FALSE),5)="Csere",VLOOKUP(LEFT(VLOOKUP($A31,csapatok!$A:$NN,BY$320,FALSE),LEN(VLOOKUP($A31,csapatok!$A:$NN,BY$320,FALSE))-6),'csapat-ranglista'!$A:$FP,BY$321,FALSE)/8,VLOOKUP(VLOOKUP($A31,csapatok!$A:$NN,BY$320,FALSE),'csapat-ranglista'!$A:$FP,BY$321,FALSE)/4),0)</f>
        <v>0</v>
      </c>
      <c r="BZ31" s="223">
        <f>IFERROR(IF(RIGHT(VLOOKUP($A31,csapatok!$A:$NN,BZ$320,FALSE),5)="Csere",VLOOKUP(LEFT(VLOOKUP($A31,csapatok!$A:$NN,BZ$320,FALSE),LEN(VLOOKUP($A31,csapatok!$A:$NN,BZ$320,FALSE))-6),'csapat-ranglista'!$A:$FP,BZ$321,FALSE)/8,VLOOKUP(VLOOKUP($A31,csapatok!$A:$NN,BZ$320,FALSE),'csapat-ranglista'!$A:$FP,BZ$321,FALSE)/4),0)</f>
        <v>0</v>
      </c>
      <c r="CA31" s="223">
        <f>IFERROR(IF(RIGHT(VLOOKUP($A31,csapatok!$A:$NN,CA$320,FALSE),5)="Csere",VLOOKUP(LEFT(VLOOKUP($A31,csapatok!$A:$NN,CA$320,FALSE),LEN(VLOOKUP($A31,csapatok!$A:$NN,CA$320,FALSE))-6),'csapat-ranglista'!$A:$FP,CA$321,FALSE)/8,VLOOKUP(VLOOKUP($A31,csapatok!$A:$NN,CA$320,FALSE),'csapat-ranglista'!$A:$FP,CA$321,FALSE)/4),0)</f>
        <v>0</v>
      </c>
      <c r="CB31" s="223">
        <f>IFERROR(IF(RIGHT(VLOOKUP($A31,csapatok!$A:$NN,CB$320,FALSE),5)="Csere",VLOOKUP(LEFT(VLOOKUP($A31,csapatok!$A:$NN,CB$320,FALSE),LEN(VLOOKUP($A31,csapatok!$A:$NN,CB$320,FALSE))-6),'csapat-ranglista'!$A:$FP,CB$321,FALSE)/8,VLOOKUP(VLOOKUP($A31,csapatok!$A:$NN,CB$320,FALSE),'csapat-ranglista'!$A:$FP,CB$321,FALSE)/4),0)</f>
        <v>0</v>
      </c>
      <c r="CC31" s="223">
        <f>IFERROR(IF(RIGHT(VLOOKUP($A31,csapatok!$A:$NN,CC$320,FALSE),5)="Csere",VLOOKUP(LEFT(VLOOKUP($A31,csapatok!$A:$NN,CC$320,FALSE),LEN(VLOOKUP($A31,csapatok!$A:$NN,CC$320,FALSE))-6),'csapat-ranglista'!$A:$FP,CC$321,FALSE)/8,VLOOKUP(VLOOKUP($A31,csapatok!$A:$NN,CC$320,FALSE),'csapat-ranglista'!$A:$FP,CC$321,FALSE)/4),0)</f>
        <v>0</v>
      </c>
      <c r="CD31" s="223">
        <f>IFERROR(IF(RIGHT(VLOOKUP($A31,csapatok!$A:$NN,CD$320,FALSE),5)="Csere",VLOOKUP(LEFT(VLOOKUP($A31,csapatok!$A:$NN,CD$320,FALSE),LEN(VLOOKUP($A31,csapatok!$A:$NN,CD$320,FALSE))-6),'csapat-ranglista'!$A:$FP,CD$321,FALSE)/8,VLOOKUP(VLOOKUP($A31,csapatok!$A:$NN,CD$320,FALSE),'csapat-ranglista'!$A:$FP,CD$321,FALSE)/4),0)</f>
        <v>0</v>
      </c>
      <c r="CE31" s="223">
        <f>IFERROR(IF(RIGHT(VLOOKUP($A31,csapatok!$A:$NN,CE$320,FALSE),5)="Csere",VLOOKUP(LEFT(VLOOKUP($A31,csapatok!$A:$NN,CE$320,FALSE),LEN(VLOOKUP($A31,csapatok!$A:$NN,CE$320,FALSE))-6),'csapat-ranglista'!$A:$FP,CE$321,FALSE)/8,VLOOKUP(VLOOKUP($A31,csapatok!$A:$NN,CE$320,FALSE),'csapat-ranglista'!$A:$FP,CE$321,FALSE)/4),0)</f>
        <v>0</v>
      </c>
      <c r="CF31" s="223">
        <f>IFERROR(IF(RIGHT(VLOOKUP($A31,csapatok!$A:$NN,CF$320,FALSE),5)="Csere",VLOOKUP(LEFT(VLOOKUP($A31,csapatok!$A:$NN,CF$320,FALSE),LEN(VLOOKUP($A31,csapatok!$A:$NN,CF$320,FALSE))-6),'csapat-ranglista'!$A:$FP,CF$321,FALSE)/8,VLOOKUP(VLOOKUP($A31,csapatok!$A:$NN,CF$320,FALSE),'csapat-ranglista'!$A:$FP,CF$321,FALSE)/4),0)</f>
        <v>0</v>
      </c>
      <c r="CG31" s="223">
        <f>IFERROR(IF(RIGHT(VLOOKUP($A31,csapatok!$A:$NN,CG$320,FALSE),5)="Csere",VLOOKUP(LEFT(VLOOKUP($A31,csapatok!$A:$NN,CG$320,FALSE),LEN(VLOOKUP($A31,csapatok!$A:$NN,CG$320,FALSE))-6),'csapat-ranglista'!$A:$FP,CG$321,FALSE)/8,VLOOKUP(VLOOKUP($A31,csapatok!$A:$NN,CG$320,FALSE),'csapat-ranglista'!$A:$FP,CG$321,FALSE)/4),0)</f>
        <v>0</v>
      </c>
      <c r="CH31" s="223">
        <f>IFERROR(IF(RIGHT(VLOOKUP($A31,csapatok!$A:$NN,CH$320,FALSE),5)="Csere",VLOOKUP(LEFT(VLOOKUP($A31,csapatok!$A:$NN,CH$320,FALSE),LEN(VLOOKUP($A31,csapatok!$A:$NN,CH$320,FALSE))-6),'csapat-ranglista'!$A:$FP,CH$321,FALSE)/8,VLOOKUP(VLOOKUP($A31,csapatok!$A:$NN,CH$320,FALSE),'csapat-ranglista'!$A:$FP,CH$321,FALSE)/4),0)</f>
        <v>8.0302804269886696</v>
      </c>
      <c r="CI31" s="223">
        <f>IFERROR(IF(RIGHT(VLOOKUP($A31,csapatok!$A:$NN,CI$320,FALSE),5)="Csere",VLOOKUP(LEFT(VLOOKUP($A31,csapatok!$A:$NN,CI$320,FALSE),LEN(VLOOKUP($A31,csapatok!$A:$NN,CI$320,FALSE))-6),'csapat-ranglista'!$A:$FP,CI$321,FALSE)/8,VLOOKUP(VLOOKUP($A31,csapatok!$A:$NN,CI$320,FALSE),'csapat-ranglista'!$A:$FP,CI$321,FALSE)/4),0)</f>
        <v>3.75</v>
      </c>
      <c r="CJ31" s="224">
        <f>versenyek!$IQ$11*IFERROR(VLOOKUP(VLOOKUP($A31,versenyek!IP:IR,3,FALSE),szabalyok!$A$16:$B$23,2,FALSE)/4,0)</f>
        <v>0</v>
      </c>
      <c r="CK31" s="224">
        <f>versenyek!$IT$11*IFERROR(VLOOKUP(VLOOKUP($A31,versenyek!IS:IU,3,FALSE),szabalyok!$A$16:$B$23,2,FALSE)/4,0)</f>
        <v>0</v>
      </c>
      <c r="CL31" s="223">
        <f>IFERROR(IF(RIGHT(VLOOKUP($A31,csapatok!$A:$NN,CL$320,FALSE),5)="Csere",VLOOKUP(LEFT(VLOOKUP($A31,csapatok!$A:$NN,CL$320,FALSE),LEN(VLOOKUP($A31,csapatok!$A:$NN,CL$320,FALSE))-6),'csapat-ranglista'!$A:$FP,CL$321,FALSE)/8,VLOOKUP(VLOOKUP($A31,csapatok!$A:$NN,CL$320,FALSE),'csapat-ranglista'!$A:$FP,CL$321,FALSE)/4),0)</f>
        <v>0</v>
      </c>
      <c r="CM31" s="223">
        <f>IFERROR(IF(RIGHT(VLOOKUP($A31,csapatok!$A:$NN,CM$320,FALSE),5)="Csere",VLOOKUP(LEFT(VLOOKUP($A31,csapatok!$A:$NN,CM$320,FALSE),LEN(VLOOKUP($A31,csapatok!$A:$NN,CM$320,FALSE))-6),'csapat-ranglista'!$A:$FP,CM$321,FALSE)/8,VLOOKUP(VLOOKUP($A31,csapatok!$A:$NN,CM$320,FALSE),'csapat-ranglista'!$A:$FP,CM$321,FALSE)/4),0)</f>
        <v>0</v>
      </c>
      <c r="CN31" s="223">
        <f>IFERROR(IF(RIGHT(VLOOKUP($A31,csapatok!$A:$NN,CN$320,FALSE),5)="Csere",VLOOKUP(LEFT(VLOOKUP($A31,csapatok!$A:$NN,CN$320,FALSE),LEN(VLOOKUP($A31,csapatok!$A:$NN,CN$320,FALSE))-6),'csapat-ranglista'!$A:$FP,CN$321,FALSE)/8,VLOOKUP(VLOOKUP($A31,csapatok!$A:$NN,CN$320,FALSE),'csapat-ranglista'!$A:$FP,CN$321,FALSE)/4),0)</f>
        <v>0</v>
      </c>
      <c r="CO31" s="223">
        <f>IFERROR(IF(RIGHT(VLOOKUP($A31,csapatok!$A:$NN,CO$320,FALSE),5)="Csere",VLOOKUP(LEFT(VLOOKUP($A31,csapatok!$A:$NN,CO$320,FALSE),LEN(VLOOKUP($A31,csapatok!$A:$NN,CO$320,FALSE))-6),'csapat-ranglista'!$A:$FP,CO$321,FALSE)/8,VLOOKUP(VLOOKUP($A31,csapatok!$A:$NN,CO$320,FALSE),'csapat-ranglista'!$A:$FP,CO$321,FALSE)/4),0)</f>
        <v>0</v>
      </c>
      <c r="CP31" s="223">
        <f>IFERROR(IF(RIGHT(VLOOKUP($A31,csapatok!$A:$NN,CP$320,FALSE),5)="Csere",VLOOKUP(LEFT(VLOOKUP($A31,csapatok!$A:$NN,CP$320,FALSE),LEN(VLOOKUP($A31,csapatok!$A:$NN,CP$320,FALSE))-6),'csapat-ranglista'!$A:$FP,CP$321,FALSE)/8,VLOOKUP(VLOOKUP($A31,csapatok!$A:$NN,CP$320,FALSE),'csapat-ranglista'!$A:$FP,CP$321,FALSE)/4),0)</f>
        <v>24.89849415019485</v>
      </c>
      <c r="CQ31" s="223">
        <f>IFERROR(IF(RIGHT(VLOOKUP($A31,csapatok!$A:$NN,CQ$320,FALSE),5)="Csere",VLOOKUP(LEFT(VLOOKUP($A31,csapatok!$A:$NN,CQ$320,FALSE),LEN(VLOOKUP($A31,csapatok!$A:$NN,CQ$320,FALSE))-6),'csapat-ranglista'!$A:$FP,CQ$321,FALSE)/8,VLOOKUP(VLOOKUP($A31,csapatok!$A:$NN,CQ$320,FALSE),'csapat-ranglista'!$A:$FP,CQ$321,FALSE)/4),0)</f>
        <v>0</v>
      </c>
      <c r="CR31" s="223">
        <f>IFERROR(IF(RIGHT(VLOOKUP($A31,csapatok!$A:$NN,CR$320,FALSE),5)="Csere",VLOOKUP(LEFT(VLOOKUP($A31,csapatok!$A:$NN,CR$320,FALSE),LEN(VLOOKUP($A31,csapatok!$A:$NN,CR$320,FALSE))-6),'csapat-ranglista'!$A:$FP,CR$321,FALSE)/8,VLOOKUP(VLOOKUP($A31,csapatok!$A:$NN,CR$320,FALSE),'csapat-ranglista'!$A:$FP,CR$321,FALSE)/4),0)</f>
        <v>0</v>
      </c>
      <c r="CS31" s="223">
        <f>IFERROR(IF(RIGHT(VLOOKUP($A31,csapatok!$A:$NN,CS$320,FALSE),5)="Csere",VLOOKUP(LEFT(VLOOKUP($A31,csapatok!$A:$NN,CS$320,FALSE),LEN(VLOOKUP($A31,csapatok!$A:$NN,CS$320,FALSE))-6),'csapat-ranglista'!$A:$FP,CS$321,FALSE)/8,VLOOKUP(VLOOKUP($A31,csapatok!$A:$NN,CS$320,FALSE),'csapat-ranglista'!$A:$FP,CS$321,FALSE)/4),0)</f>
        <v>6.9907502040344172</v>
      </c>
      <c r="CT31" s="223">
        <f>IFERROR(IF(RIGHT(VLOOKUP($A31,csapatok!$A:$NN,CT$320,FALSE),5)="Csere",VLOOKUP(LEFT(VLOOKUP($A31,csapatok!$A:$NN,CT$320,FALSE),LEN(VLOOKUP($A31,csapatok!$A:$NN,CT$320,FALSE))-6),'csapat-ranglista'!$A:$FP,CT$321,FALSE)/8,VLOOKUP(VLOOKUP($A31,csapatok!$A:$NN,CT$320,FALSE),'csapat-ranglista'!$A:$FP,CT$321,FALSE)/4),0)</f>
        <v>0</v>
      </c>
      <c r="CU31" s="223">
        <f>IFERROR(IF(RIGHT(VLOOKUP($A31,csapatok!$A:$NN,CU$320,FALSE),5)="Csere",VLOOKUP(LEFT(VLOOKUP($A31,csapatok!$A:$NN,CU$320,FALSE),LEN(VLOOKUP($A31,csapatok!$A:$NN,CU$320,FALSE))-6),'csapat-ranglista'!$A:$FP,CU$321,FALSE)/8,VLOOKUP(VLOOKUP($A31,csapatok!$A:$NN,CU$320,FALSE),'csapat-ranglista'!$A:$FP,CU$321,FALSE)/4),0)</f>
        <v>0</v>
      </c>
      <c r="CV31" s="223">
        <f>IFERROR(IF(RIGHT(VLOOKUP($A31,csapatok!$A:$NN,CV$320,FALSE),5)="Csere",VLOOKUP(LEFT(VLOOKUP($A31,csapatok!$A:$NN,CV$320,FALSE),LEN(VLOOKUP($A31,csapatok!$A:$NN,CV$320,FALSE))-6),'csapat-ranglista'!$A:$FP,CV$321,FALSE)/8,VLOOKUP(VLOOKUP($A31,csapatok!$A:$NN,CV$320,FALSE),'csapat-ranglista'!$A:$FP,CV$321,FALSE)/4),0)</f>
        <v>0</v>
      </c>
      <c r="CW31" s="223">
        <f>IFERROR(IF(RIGHT(VLOOKUP($A31,csapatok!$A:$NN,CW$320,FALSE),5)="Csere",VLOOKUP(LEFT(VLOOKUP($A31,csapatok!$A:$NN,CW$320,FALSE),LEN(VLOOKUP($A31,csapatok!$A:$NN,CW$320,FALSE))-6),'csapat-ranglista'!$A:$FP,CW$321,FALSE)/8,VLOOKUP(VLOOKUP($A31,csapatok!$A:$NN,CW$320,FALSE),'csapat-ranglista'!$A:$FP,CW$321,FALSE)/4),0)</f>
        <v>5.0337096957361549</v>
      </c>
      <c r="CX31" s="223">
        <f>IFERROR(IF(RIGHT(VLOOKUP($A31,csapatok!$A:$NN,CX$320,FALSE),5)="Csere",VLOOKUP(LEFT(VLOOKUP($A31,csapatok!$A:$NN,CX$320,FALSE),LEN(VLOOKUP($A31,csapatok!$A:$NN,CX$320,FALSE))-6),'csapat-ranglista'!$A:$FP,CX$321,FALSE)/8,VLOOKUP(VLOOKUP($A31,csapatok!$A:$NN,CX$320,FALSE),'csapat-ranglista'!$A:$FP,CX$321,FALSE)/4),0)</f>
        <v>0</v>
      </c>
      <c r="CY31" s="223">
        <f>IFERROR(IF(RIGHT(VLOOKUP($A31,csapatok!$A:$NN,CY$320,FALSE),5)="Csere",VLOOKUP(LEFT(VLOOKUP($A31,csapatok!$A:$NN,CY$320,FALSE),LEN(VLOOKUP($A31,csapatok!$A:$NN,CY$320,FALSE))-6),'csapat-ranglista'!$A:$FP,CY$321,FALSE)/8,VLOOKUP(VLOOKUP($A31,csapatok!$A:$NN,CY$320,FALSE),'csapat-ranglista'!$A:$FP,CY$321,FALSE)/4),0)</f>
        <v>0</v>
      </c>
      <c r="CZ31" s="223">
        <f>IFERROR(IF(RIGHT(VLOOKUP($A31,csapatok!$A:$NN,CZ$320,FALSE),5)="Csere",VLOOKUP(LEFT(VLOOKUP($A31,csapatok!$A:$NN,CZ$320,FALSE),LEN(VLOOKUP($A31,csapatok!$A:$NN,CZ$320,FALSE))-6),'csapat-ranglista'!$A:$FP,CZ$321,FALSE)/8,VLOOKUP(VLOOKUP($A31,csapatok!$A:$NN,CZ$320,FALSE),'csapat-ranglista'!$A:$FP,CZ$321,FALSE)/4),0)</f>
        <v>0</v>
      </c>
      <c r="DA31" s="223">
        <f>IFERROR(IF(RIGHT(VLOOKUP($A31,csapatok!$A:$NN,DA$320,FALSE),5)="Csere",VLOOKUP(LEFT(VLOOKUP($A31,csapatok!$A:$NN,DA$320,FALSE),LEN(VLOOKUP($A31,csapatok!$A:$NN,DA$320,FALSE))-6),'csapat-ranglista'!$A:$FP,DA$321,FALSE)/8,VLOOKUP(VLOOKUP($A31,csapatok!$A:$NN,DA$320,FALSE),'csapat-ranglista'!$A:$FP,DA$321,FALSE)/4),0)</f>
        <v>0</v>
      </c>
      <c r="DB31" s="223">
        <f>IFERROR(IF(RIGHT(VLOOKUP($A31,csapatok!$A:$NN,DB$320,FALSE),5)="Csere",VLOOKUP(LEFT(VLOOKUP($A31,csapatok!$A:$NN,DB$320,FALSE),LEN(VLOOKUP($A31,csapatok!$A:$NN,DB$320,FALSE))-6),'csapat-ranglista'!$A:$FP,DB$321,FALSE)/8,VLOOKUP(VLOOKUP($A31,csapatok!$A:$NN,DB$320,FALSE),'csapat-ranglista'!$A:$FP,DB$321,FALSE)/4),0)</f>
        <v>0</v>
      </c>
      <c r="DC31" s="223">
        <f>IFERROR(IF(RIGHT(VLOOKUP($A31,csapatok!$A:$NN,DC$320,FALSE),5)="Csere",VLOOKUP(LEFT(VLOOKUP($A31,csapatok!$A:$NN,DC$320,FALSE),LEN(VLOOKUP($A31,csapatok!$A:$NN,DC$320,FALSE))-6),'csapat-ranglista'!$A:$FP,DC$321,FALSE)/8,VLOOKUP(VLOOKUP($A31,csapatok!$A:$NN,DC$320,FALSE),'csapat-ranglista'!$A:$FP,DC$321,FALSE)/4),0)</f>
        <v>0</v>
      </c>
      <c r="DD31" s="223">
        <f>IFERROR(IF(RIGHT(VLOOKUP($A31,csapatok!$A:$NN,DD$320,FALSE),5)="Csere",VLOOKUP(LEFT(VLOOKUP($A31,csapatok!$A:$NN,DD$320,FALSE),LEN(VLOOKUP($A31,csapatok!$A:$NN,DD$320,FALSE))-6),'csapat-ranglista'!$A:$FP,DD$321,FALSE)/8,VLOOKUP(VLOOKUP($A31,csapatok!$A:$NN,DD$320,FALSE),'csapat-ranglista'!$A:$FP,DD$321,FALSE)/4),0)</f>
        <v>0</v>
      </c>
      <c r="DE31" s="223">
        <f>IFERROR(IF(RIGHT(VLOOKUP($A31,csapatok!$A:$NN,DE$320,FALSE),5)="Csere",VLOOKUP(LEFT(VLOOKUP($A31,csapatok!$A:$NN,DE$320,FALSE),LEN(VLOOKUP($A31,csapatok!$A:$NN,DE$320,FALSE))-6),'csapat-ranglista'!$A:$FP,DE$321,FALSE)/8,VLOOKUP(VLOOKUP($A31,csapatok!$A:$NN,DE$320,FALSE),'csapat-ranglista'!$A:$FP,DE$321,FALSE)/4),0)</f>
        <v>0</v>
      </c>
      <c r="DF31" s="223">
        <f>IFERROR(IF(RIGHT(VLOOKUP($A31,csapatok!$A:$NN,DF$320,FALSE),5)="Csere",VLOOKUP(LEFT(VLOOKUP($A31,csapatok!$A:$NN,DF$320,FALSE),LEN(VLOOKUP($A31,csapatok!$A:$NN,DF$320,FALSE))-6),'csapat-ranglista'!$A:$FP,DF$321,FALSE)/8,VLOOKUP(VLOOKUP($A31,csapatok!$A:$NN,DF$320,FALSE),'csapat-ranglista'!$A:$FP,DF$321,FALSE)/4),0)</f>
        <v>0</v>
      </c>
      <c r="DG31" s="223">
        <f>IFERROR(IF(RIGHT(VLOOKUP($A31,csapatok!$A:$NN,DG$320,FALSE),5)="Csere",VLOOKUP(LEFT(VLOOKUP($A31,csapatok!$A:$NN,DG$320,FALSE),LEN(VLOOKUP($A31,csapatok!$A:$NN,DG$320,FALSE))-6),'csapat-ranglista'!$A:$FP,DG$321,FALSE)/8,VLOOKUP(VLOOKUP($A31,csapatok!$A:$NN,DG$320,FALSE),'csapat-ranglista'!$A:$FP,DG$321,FALSE)/4),0)</f>
        <v>0</v>
      </c>
      <c r="DH31" s="223">
        <f>IFERROR(IF(RIGHT(VLOOKUP($A31,csapatok!$A:$NN,DH$320,FALSE),5)="Csere",VLOOKUP(LEFT(VLOOKUP($A31,csapatok!$A:$NN,DH$320,FALSE),LEN(VLOOKUP($A31,csapatok!$A:$NN,DH$320,FALSE))-6),'csapat-ranglista'!$A:$FP,DH$321,FALSE)/8,VLOOKUP(VLOOKUP($A31,csapatok!$A:$NN,DH$320,FALSE),'csapat-ranglista'!$A:$FP,DH$321,FALSE)/4),0)</f>
        <v>0</v>
      </c>
      <c r="DI31" s="223">
        <f>IFERROR(IF(RIGHT(VLOOKUP($A31,csapatok!$A:$NN,DI$320,FALSE),5)="Csere",VLOOKUP(LEFT(VLOOKUP($A31,csapatok!$A:$NN,DI$320,FALSE),LEN(VLOOKUP($A31,csapatok!$A:$NN,DI$320,FALSE))-6),'csapat-ranglista'!$A:$FP,DI$321,FALSE)/8,VLOOKUP(VLOOKUP($A31,csapatok!$A:$NN,DI$320,FALSE),'csapat-ranglista'!$A:$FP,DI$321,FALSE)/4),0)</f>
        <v>0</v>
      </c>
      <c r="DJ31" s="223">
        <f>IFERROR(IF(RIGHT(VLOOKUP($A31,csapatok!$A:$NN,DJ$320,FALSE),5)="Csere",VLOOKUP(LEFT(VLOOKUP($A31,csapatok!$A:$NN,DJ$320,FALSE),LEN(VLOOKUP($A31,csapatok!$A:$NN,DJ$320,FALSE))-6),'csapat-ranglista'!$A:$FP,DJ$321,FALSE)/8,VLOOKUP(VLOOKUP($A31,csapatok!$A:$NN,DJ$320,FALSE),'csapat-ranglista'!$A:$FP,DJ$321,FALSE)/4),0)</f>
        <v>0</v>
      </c>
      <c r="DK31" s="223">
        <f>IFERROR(IF(RIGHT(VLOOKUP($A31,csapatok!$A:$NN,DK$320,FALSE),5)="Csere",VLOOKUP(LEFT(VLOOKUP($A31,csapatok!$A:$NN,DK$320,FALSE),LEN(VLOOKUP($A31,csapatok!$A:$NN,DK$320,FALSE))-6),'csapat-ranglista'!$A:$FP,DK$321,FALSE)/8,VLOOKUP(VLOOKUP($A31,csapatok!$A:$NN,DK$320,FALSE),'csapat-ranglista'!$A:$FP,DK$321,FALSE)/4),0)</f>
        <v>0</v>
      </c>
      <c r="DL31" s="223">
        <f>IFERROR(IF(RIGHT(VLOOKUP($A31,csapatok!$A:$NN,DL$320,FALSE),5)="Csere",VLOOKUP(LEFT(VLOOKUP($A31,csapatok!$A:$NN,DL$320,FALSE),LEN(VLOOKUP($A31,csapatok!$A:$NN,DL$320,FALSE))-6),'csapat-ranglista'!$A:$FP,DL$321,FALSE)/8,VLOOKUP(VLOOKUP($A31,csapatok!$A:$NN,DL$320,FALSE),'csapat-ranglista'!$A:$FP,DL$321,FALSE)/4),0)</f>
        <v>12.739587061921538</v>
      </c>
      <c r="DM31" s="223">
        <f>IFERROR(IF(RIGHT(VLOOKUP($A31,csapatok!$A:$NN,DM$320,FALSE),5)="Csere",VLOOKUP(LEFT(VLOOKUP($A31,csapatok!$A:$NN,DM$320,FALSE),LEN(VLOOKUP($A31,csapatok!$A:$NN,DM$320,FALSE))-6),'csapat-ranglista'!$A:$FP,DM$321,FALSE)/8,VLOOKUP(VLOOKUP($A31,csapatok!$A:$NN,DM$320,FALSE),'csapat-ranglista'!$A:$FP,DM$321,FALSE)/4),0)</f>
        <v>0</v>
      </c>
      <c r="DN31" s="223">
        <f>IFERROR(IF(RIGHT(VLOOKUP($A31,csapatok!$A:$NN,DN$320,FALSE),5)="Csere",VLOOKUP(LEFT(VLOOKUP($A31,csapatok!$A:$NN,DN$320,FALSE),LEN(VLOOKUP($A31,csapatok!$A:$NN,DN$320,FALSE))-6),'csapat-ranglista'!$A:$FP,DN$321,FALSE)/8,VLOOKUP(VLOOKUP($A31,csapatok!$A:$NN,DN$320,FALSE),'csapat-ranglista'!$A:$FP,DN$321,FALSE)/4),0)</f>
        <v>0</v>
      </c>
      <c r="DO31" s="224">
        <f>versenyek!$MF$11*IFERROR(VLOOKUP(VLOOKUP($A31,versenyek!ME:MG,3,FALSE),szabalyok!$A$16:$B$23,2,FALSE)/4,0)</f>
        <v>0</v>
      </c>
      <c r="DP31" s="224">
        <f>versenyek!$MI$11*IFERROR(VLOOKUP(VLOOKUP($A31,versenyek!MH:MJ,3,FALSE),szabalyok!$A$16:$B$23,2,FALSE)/4,0)</f>
        <v>1.2116487997521621</v>
      </c>
      <c r="DQ31" s="223">
        <f>IFERROR(IF(RIGHT(VLOOKUP($A31,csapatok!$A:$NN,DQ$320,FALSE),5)="Csere",VLOOKUP(LEFT(VLOOKUP($A31,csapatok!$A:$NN,DQ$320,FALSE),LEN(VLOOKUP($A31,csapatok!$A:$NN,DQ$320,FALSE))-6),'csapat-ranglista'!$A:$FP,DQ$321,FALSE)/8,VLOOKUP(VLOOKUP($A31,csapatok!$A:$NN,DQ$320,FALSE),'csapat-ranglista'!$A:$FP,DQ$321,FALSE)/4),0)</f>
        <v>0</v>
      </c>
      <c r="DR31" s="223">
        <f>IFERROR(IF(RIGHT(VLOOKUP($A31,csapatok!$A:$NN,DR$320,FALSE),5)="Csere",VLOOKUP(LEFT(VLOOKUP($A31,csapatok!$A:$NN,DR$320,FALSE),LEN(VLOOKUP($A31,csapatok!$A:$NN,DR$320,FALSE))-6),'csapat-ranglista'!$A:$FP,DR$321,FALSE)/8,VLOOKUP(VLOOKUP($A31,csapatok!$A:$NN,DR$320,FALSE),'csapat-ranglista'!$A:$FP,DR$321,FALSE)/4),0)</f>
        <v>0</v>
      </c>
      <c r="DS31" s="223">
        <f>IFERROR(IF(RIGHT(VLOOKUP($A31,csapatok!$A:$NN,DS$320,FALSE),5)="Csere",VLOOKUP(LEFT(VLOOKUP($A31,csapatok!$A:$NN,DS$320,FALSE),LEN(VLOOKUP($A31,csapatok!$A:$NN,DS$320,FALSE))-6),'csapat-ranglista'!$A:$FP,DS$321,FALSE)/8,VLOOKUP(VLOOKUP($A31,csapatok!$A:$NN,DS$320,FALSE),'csapat-ranglista'!$A:$FP,DS$321,FALSE)/4),0)</f>
        <v>20.79456488574165</v>
      </c>
      <c r="DT31" s="223">
        <f>IFERROR(IF(RIGHT(VLOOKUP($A31,csapatok!$A:$NN,DT$320,FALSE),5)="Csere",VLOOKUP(LEFT(VLOOKUP($A31,csapatok!$A:$NN,DT$320,FALSE),LEN(VLOOKUP($A31,csapatok!$A:$NN,DT$320,FALSE))-6),'csapat-ranglista'!$A:$FP,DT$321,FALSE)/8,VLOOKUP(VLOOKUP($A31,csapatok!$A:$NN,DT$320,FALSE),'csapat-ranglista'!$A:$FP,DT$321,FALSE)/4),0)</f>
        <v>0</v>
      </c>
      <c r="DU31" s="223">
        <f>IFERROR(IF(RIGHT(VLOOKUP($A31,csapatok!$A:$NN,DU$320,FALSE),5)="Csere",VLOOKUP(LEFT(VLOOKUP($A31,csapatok!$A:$NN,DU$320,FALSE),LEN(VLOOKUP($A31,csapatok!$A:$NN,DU$320,FALSE))-6),'csapat-ranglista'!$A:$FP,DU$321,FALSE)/8,VLOOKUP(VLOOKUP($A31,csapatok!$A:$NN,DU$320,FALSE),'csapat-ranglista'!$A:$FP,DU$321,FALSE)/4),0)</f>
        <v>0</v>
      </c>
      <c r="DV31" s="223">
        <f>IFERROR(IF(RIGHT(VLOOKUP($A31,csapatok!$A:$NN,DV$320,FALSE),5)="Csere",VLOOKUP(LEFT(VLOOKUP($A31,csapatok!$A:$NN,DV$320,FALSE),LEN(VLOOKUP($A31,csapatok!$A:$NN,DV$320,FALSE))-6),'csapat-ranglista'!$A:$FP,DV$321,FALSE)/8,VLOOKUP(VLOOKUP($A31,csapatok!$A:$NN,DV$320,FALSE),'csapat-ranglista'!$A:$FP,DV$321,FALSE)/4),0)</f>
        <v>0</v>
      </c>
      <c r="DW31" s="223">
        <f>IFERROR(IF(RIGHT(VLOOKUP($A31,csapatok!$A:$NN,DW$320,FALSE),5)="Csere",VLOOKUP(LEFT(VLOOKUP($A31,csapatok!$A:$NN,DW$320,FALSE),LEN(VLOOKUP($A31,csapatok!$A:$NN,DW$320,FALSE))-6),'csapat-ranglista'!$A:$FP,DW$321,FALSE)/8,VLOOKUP(VLOOKUP($A31,csapatok!$A:$NN,DW$320,FALSE),'csapat-ranglista'!$A:$FP,DW$321,FALSE)/4),0)</f>
        <v>0</v>
      </c>
      <c r="DX31" s="223">
        <f>IFERROR(IF(RIGHT(VLOOKUP($A31,csapatok!$A:$NN,DX$320,FALSE),5)="Csere",VLOOKUP(LEFT(VLOOKUP($A31,csapatok!$A:$NN,DX$320,FALSE),LEN(VLOOKUP($A31,csapatok!$A:$NN,DX$320,FALSE))-6),'csapat-ranglista'!$A:$FP,DX$321,FALSE)/8,VLOOKUP(VLOOKUP($A31,csapatok!$A:$NN,DX$320,FALSE),'csapat-ranglista'!$A:$FP,DX$321,FALSE)/4),0)</f>
        <v>0</v>
      </c>
      <c r="DY31" s="223">
        <f>IFERROR(IF(RIGHT(VLOOKUP($A31,csapatok!$A:$NN,DY$320,FALSE),5)="Csere",VLOOKUP(LEFT(VLOOKUP($A31,csapatok!$A:$NN,DY$320,FALSE),LEN(VLOOKUP($A31,csapatok!$A:$NN,DY$320,FALSE))-6),'csapat-ranglista'!$A:$FP,DY$321,FALSE)/8,VLOOKUP(VLOOKUP($A31,csapatok!$A:$NN,DY$320,FALSE),'csapat-ranglista'!$A:$FP,DY$321,FALSE)/4),0)</f>
        <v>0</v>
      </c>
      <c r="DZ31" s="223">
        <f>IFERROR(IF(RIGHT(VLOOKUP($A31,csapatok!$A:$NN,DZ$320,FALSE),5)="Csere",VLOOKUP(LEFT(VLOOKUP($A31,csapatok!$A:$NN,DZ$320,FALSE),LEN(VLOOKUP($A31,csapatok!$A:$NN,DZ$320,FALSE))-6),'csapat-ranglista'!$A:$FP,DZ$321,FALSE)/8,VLOOKUP(VLOOKUP($A31,csapatok!$A:$NN,DZ$320,FALSE),'csapat-ranglista'!$A:$FP,DZ$321,FALSE)/4),0)</f>
        <v>0</v>
      </c>
      <c r="EA31" s="223">
        <f>IFERROR(IF(RIGHT(VLOOKUP($A31,csapatok!$A:$NN,EA$320,FALSE),5)="Csere",VLOOKUP(LEFT(VLOOKUP($A31,csapatok!$A:$NN,EA$320,FALSE),LEN(VLOOKUP($A31,csapatok!$A:$NN,EA$320,FALSE))-6),'csapat-ranglista'!$A:$FP,EA$321,FALSE)/8,VLOOKUP(VLOOKUP($A31,csapatok!$A:$NN,EA$320,FALSE),'csapat-ranglista'!$A:$FP,EA$321,FALSE)/4),0)</f>
        <v>0</v>
      </c>
      <c r="EB31" s="223">
        <f>IFERROR(IF(RIGHT(VLOOKUP($A31,csapatok!$A:$NN,EB$320,FALSE),5)="Csere",VLOOKUP(LEFT(VLOOKUP($A31,csapatok!$A:$NN,EB$320,FALSE),LEN(VLOOKUP($A31,csapatok!$A:$NN,EB$320,FALSE))-6),'csapat-ranglista'!$A:$FP,EB$321,FALSE)/8,VLOOKUP(VLOOKUP($A31,csapatok!$A:$NN,EB$320,FALSE),'csapat-ranglista'!$A:$FP,EB$321,FALSE)/4),0)</f>
        <v>0</v>
      </c>
      <c r="EC31" s="223">
        <f>IFERROR(IF(RIGHT(VLOOKUP($A31,csapatok!$A:$NN,EC$320,FALSE),5)="Csere",VLOOKUP(LEFT(VLOOKUP($A31,csapatok!$A:$NN,EC$320,FALSE),LEN(VLOOKUP($A31,csapatok!$A:$NN,EC$320,FALSE))-6),'csapat-ranglista'!$A:$FP,EC$321,FALSE)/8,VLOOKUP(VLOOKUP($A31,csapatok!$A:$NN,EC$320,FALSE),'csapat-ranglista'!$A:$FP,EC$321,FALSE)/4),0)</f>
        <v>0</v>
      </c>
      <c r="ED31" s="223">
        <f>IFERROR(IF(RIGHT(VLOOKUP($A31,csapatok!$A:$NN,ED$320,FALSE),5)="Csere",VLOOKUP(LEFT(VLOOKUP($A31,csapatok!$A:$NN,ED$320,FALSE),LEN(VLOOKUP($A31,csapatok!$A:$NN,ED$320,FALSE))-6),'csapat-ranglista'!$A:$FP,ED$321,FALSE)/8,VLOOKUP(VLOOKUP($A31,csapatok!$A:$NN,ED$320,FALSE),'csapat-ranglista'!$A:$FP,ED$321,FALSE)/4),0)</f>
        <v>7.4348791335959703</v>
      </c>
      <c r="EE31" s="223">
        <f>IFERROR(IF(RIGHT(VLOOKUP($A31,csapatok!$A:$NN,EE$320,FALSE),5)="Csere",VLOOKUP(LEFT(VLOOKUP($A31,csapatok!$A:$NN,EE$320,FALSE),LEN(VLOOKUP($A31,csapatok!$A:$NN,EE$320,FALSE))-6),'csapat-ranglista'!$A:$FP,EE$321,FALSE)/8,VLOOKUP(VLOOKUP($A31,csapatok!$A:$NN,EE$320,FALSE),'csapat-ranglista'!$A:$FP,EE$321,FALSE)/4),0)</f>
        <v>0</v>
      </c>
      <c r="EF31" s="223">
        <f>IFERROR(IF(RIGHT(VLOOKUP($A31,csapatok!$A:$NN,EF$320,FALSE),5)="Csere",VLOOKUP(LEFT(VLOOKUP($A31,csapatok!$A:$NN,EF$320,FALSE),LEN(VLOOKUP($A31,csapatok!$A:$NN,EF$320,FALSE))-6),'csapat-ranglista'!$A:$FP,EF$321,FALSE)/8,VLOOKUP(VLOOKUP($A31,csapatok!$A:$NN,EF$320,FALSE),'csapat-ranglista'!$A:$FP,EF$321,FALSE)/4),0)</f>
        <v>1.6689929533368619</v>
      </c>
      <c r="EG31" s="223">
        <f>IFERROR(IF(RIGHT(VLOOKUP($A31,csapatok!$A:$NN,EG$320,FALSE),5)="Csere",VLOOKUP(LEFT(VLOOKUP($A31,csapatok!$A:$NN,EG$320,FALSE),LEN(VLOOKUP($A31,csapatok!$A:$NN,EG$320,FALSE))-6),'csapat-ranglista'!$A:$FP,EG$321,FALSE)/8,VLOOKUP(VLOOKUP($A31,csapatok!$A:$NN,EG$320,FALSE),'csapat-ranglista'!$A:$FP,EG$321,FALSE)/4),0)</f>
        <v>0</v>
      </c>
      <c r="EH31" s="223">
        <f>IFERROR(IF(RIGHT(VLOOKUP($A31,csapatok!$A:$NN,EH$320,FALSE),5)="Csere",VLOOKUP(LEFT(VLOOKUP($A31,csapatok!$A:$NN,EH$320,FALSE),LEN(VLOOKUP($A31,csapatok!$A:$NN,EH$320,FALSE))-6),'csapat-ranglista'!$A:$FP,EH$321,FALSE)/8,VLOOKUP(VLOOKUP($A31,csapatok!$A:$NN,EH$320,FALSE),'csapat-ranglista'!$A:$FP,EH$321,FALSE)/4),0)</f>
        <v>0</v>
      </c>
      <c r="EI31" s="223">
        <f>IFERROR(IF(RIGHT(VLOOKUP($A31,csapatok!$A:$NN,EI$320,FALSE),5)="Csere",VLOOKUP(LEFT(VLOOKUP($A31,csapatok!$A:$NN,EI$320,FALSE),LEN(VLOOKUP($A31,csapatok!$A:$NN,EI$320,FALSE))-6),'csapat-ranglista'!$A:$FP,EI$321,FALSE)/8,VLOOKUP(VLOOKUP($A31,csapatok!$A:$NN,EI$320,FALSE),'csapat-ranglista'!$A:$FP,EI$321,FALSE)/4),0)</f>
        <v>0</v>
      </c>
      <c r="EJ31" s="223">
        <f>IFERROR(IF(RIGHT(VLOOKUP($A31,csapatok!$A:$NN,EJ$320,FALSE),5)="Csere",VLOOKUP(LEFT(VLOOKUP($A31,csapatok!$A:$NN,EJ$320,FALSE),LEN(VLOOKUP($A31,csapatok!$A:$NN,EJ$320,FALSE))-6),'csapat-ranglista'!$A:$FP,EJ$321,FALSE)/8,VLOOKUP(VLOOKUP($A31,csapatok!$A:$NN,EJ$320,FALSE),'csapat-ranglista'!$A:$FP,EJ$321,FALSE)/4),0)</f>
        <v>0</v>
      </c>
      <c r="EK31" s="223">
        <f>IFERROR(IF(RIGHT(VLOOKUP($A31,csapatok!$A:$NN,EK$320,FALSE),5)="Csere",VLOOKUP(LEFT(VLOOKUP($A31,csapatok!$A:$NN,EK$320,FALSE),LEN(VLOOKUP($A31,csapatok!$A:$NN,EK$320,FALSE))-6),'csapat-ranglista'!$A:$FP,EK$321,FALSE)/8,VLOOKUP(VLOOKUP($A31,csapatok!$A:$NN,EK$320,FALSE),'csapat-ranglista'!$A:$FP,EK$321,FALSE)/4),0)</f>
        <v>0</v>
      </c>
      <c r="EL31" s="223">
        <f>IFERROR(IF(RIGHT(VLOOKUP($A31,csapatok!$A:$NN,EL$320,FALSE),5)="Csere",VLOOKUP(LEFT(VLOOKUP($A31,csapatok!$A:$NN,EL$320,FALSE),LEN(VLOOKUP($A31,csapatok!$A:$NN,EL$320,FALSE))-6),'csapat-ranglista'!$A:$FP,EL$321,FALSE)/8,VLOOKUP(VLOOKUP($A31,csapatok!$A:$NN,EL$320,FALSE),'csapat-ranglista'!$A:$FP,EL$321,FALSE)/4),0)</f>
        <v>0</v>
      </c>
      <c r="EM31" s="223">
        <f>IFERROR(IF(RIGHT(VLOOKUP($A31,csapatok!$A:$NN,EM$320,FALSE),5)="Csere",VLOOKUP(LEFT(VLOOKUP($A31,csapatok!$A:$NN,EM$320,FALSE),LEN(VLOOKUP($A31,csapatok!$A:$NN,EM$320,FALSE))-6),'csapat-ranglista'!$A:$FP,EM$321,FALSE)/8,VLOOKUP(VLOOKUP($A31,csapatok!$A:$NN,EM$320,FALSE),'csapat-ranglista'!$A:$FP,EM$321,FALSE)/4),0)</f>
        <v>0</v>
      </c>
      <c r="EN31" s="223">
        <f>IFERROR(IF(RIGHT(VLOOKUP($A31,csapatok!$A:$NN,EN$320,FALSE),5)="Csere",VLOOKUP(LEFT(VLOOKUP($A31,csapatok!$A:$NN,EN$320,FALSE),LEN(VLOOKUP($A31,csapatok!$A:$NN,EN$320,FALSE))-6),'csapat-ranglista'!$A:$FP,EN$321,FALSE)/8,VLOOKUP(VLOOKUP($A31,csapatok!$A:$NN,EN$320,FALSE),'csapat-ranglista'!$A:$FP,EN$321,FALSE)/4),0)</f>
        <v>7.453195325749399</v>
      </c>
      <c r="EO31" s="223">
        <f>IFERROR(IF(RIGHT(VLOOKUP($A31,csapatok!$A:$NN,EO$320,FALSE),5)="Csere",VLOOKUP(LEFT(VLOOKUP($A31,csapatok!$A:$NN,EO$320,FALSE),LEN(VLOOKUP($A31,csapatok!$A:$NN,EO$320,FALSE))-6),'csapat-ranglista'!$A:$FP,EO$321,FALSE)/8,VLOOKUP(VLOOKUP($A31,csapatok!$A:$NN,EO$320,FALSE),'csapat-ranglista'!$A:$FP,EO$321,FALSE)/4),0)</f>
        <v>0</v>
      </c>
      <c r="EP31" s="223">
        <f>IFERROR(IF(RIGHT(VLOOKUP($A31,csapatok!$A:$NN,EP$320,FALSE),5)="Csere",VLOOKUP(LEFT(VLOOKUP($A31,csapatok!$A:$NN,EP$320,FALSE),LEN(VLOOKUP($A31,csapatok!$A:$NN,EP$320,FALSE))-6),'csapat-ranglista'!$A:$FP,EP$321,FALSE)/8,VLOOKUP(VLOOKUP($A31,csapatok!$A:$NN,EP$320,FALSE),'csapat-ranglista'!$A:$FP,EP$321,FALSE)/4),0)</f>
        <v>10.496671545911271</v>
      </c>
      <c r="EQ31" s="223">
        <f>IFERROR(IF(RIGHT(VLOOKUP($A31,csapatok!$A:$NN,EQ$320,FALSE),5)="Csere",VLOOKUP(LEFT(VLOOKUP($A31,csapatok!$A:$NN,EQ$320,FALSE),LEN(VLOOKUP($A31,csapatok!$A:$NN,EQ$320,FALSE))-6),'csapat-ranglista'!$A:$FP,EQ$321,FALSE)/8,VLOOKUP(VLOOKUP($A31,csapatok!$A:$NN,EQ$320,FALSE),'csapat-ranglista'!$A:$FP,EQ$321,FALSE)/4),0)</f>
        <v>0</v>
      </c>
      <c r="ER31" s="223">
        <f>IFERROR(IF(RIGHT(VLOOKUP($A31,csapatok!$A:$NN,ER$320,FALSE),5)="Csere",VLOOKUP(LEFT(VLOOKUP($A31,csapatok!$A:$NN,ER$320,FALSE),LEN(VLOOKUP($A31,csapatok!$A:$NN,ER$320,FALSE))-6),'csapat-ranglista'!$A:$FP,ER$321,FALSE)/8,VLOOKUP(VLOOKUP($A31,csapatok!$A:$NN,ER$320,FALSE),'csapat-ranglista'!$A:$FP,ER$321,FALSE)/4),0)</f>
        <v>0</v>
      </c>
      <c r="ES31" s="223">
        <f>IFERROR(IF(RIGHT(VLOOKUP($A31,csapatok!$A:$NN,ES$320,FALSE),5)="Csere",VLOOKUP(LEFT(VLOOKUP($A31,csapatok!$A:$NN,ES$320,FALSE),LEN(VLOOKUP($A31,csapatok!$A:$NN,ES$320,FALSE))-6),'csapat-ranglista'!$A:$FP,ES$321,FALSE)/8,VLOOKUP(VLOOKUP($A31,csapatok!$A:$NN,ES$320,FALSE),'csapat-ranglista'!$A:$FP,ES$321,FALSE)/4),0)</f>
        <v>0</v>
      </c>
      <c r="ET31" s="223">
        <f>IFERROR(IF(RIGHT(VLOOKUP($A31,csapatok!$A:$NN,ET$320,FALSE),5)="Csere",VLOOKUP(LEFT(VLOOKUP($A31,csapatok!$A:$NN,ET$320,FALSE),LEN(VLOOKUP($A31,csapatok!$A:$NN,ET$320,FALSE))-6),'csapat-ranglista'!$A:$FP,ET$321,FALSE)/8,VLOOKUP(VLOOKUP($A31,csapatok!$A:$NN,ET$320,FALSE),'csapat-ranglista'!$A:$FP,ET$321,FALSE)/4),0)</f>
        <v>0</v>
      </c>
      <c r="EU31" s="223">
        <f>IFERROR(IF(RIGHT(VLOOKUP($A31,csapatok!$A:$NN,EU$320,FALSE),5)="Csere",VLOOKUP(LEFT(VLOOKUP($A31,csapatok!$A:$NN,EU$320,FALSE),LEN(VLOOKUP($A31,csapatok!$A:$NN,EU$320,FALSE))-6),'csapat-ranglista'!$A:$FP,EU$321,FALSE)/8,VLOOKUP(VLOOKUP($A31,csapatok!$A:$NN,EU$320,FALSE),'csapat-ranglista'!$A:$FP,EU$321,FALSE)/4),0)</f>
        <v>0</v>
      </c>
      <c r="EV31" s="223">
        <f>IFERROR(IF(RIGHT(VLOOKUP($A31,csapatok!$A:$NN,EV$320,FALSE),5)="Csere",VLOOKUP(LEFT(VLOOKUP($A31,csapatok!$A:$NN,EV$320,FALSE),LEN(VLOOKUP($A31,csapatok!$A:$NN,EV$320,FALSE))-6),'csapat-ranglista'!$A:$FP,EV$321,FALSE)/8,VLOOKUP(VLOOKUP($A31,csapatok!$A:$NN,EV$320,FALSE),'csapat-ranglista'!$A:$FP,EV$321,FALSE)/4),0)</f>
        <v>0</v>
      </c>
      <c r="EW31" s="223">
        <f>IFERROR(IF(RIGHT(VLOOKUP($A31,csapatok!$A:$NN,EW$320,FALSE),5)="Csere",VLOOKUP(LEFT(VLOOKUP($A31,csapatok!$A:$NN,EW$320,FALSE),LEN(VLOOKUP($A31,csapatok!$A:$NN,EW$320,FALSE))-6),'csapat-ranglista'!$A:$FP,EW$321,FALSE)/8,VLOOKUP(VLOOKUP($A31,csapatok!$A:$NN,EW$320,FALSE),'csapat-ranglista'!$A:$FP,EW$321,FALSE)/4),0)</f>
        <v>0</v>
      </c>
      <c r="EX31" s="223">
        <f>IFERROR(IF(RIGHT(VLOOKUP($A31,csapatok!$A:$NN,EX$320,FALSE),5)="Csere",VLOOKUP(LEFT(VLOOKUP($A31,csapatok!$A:$NN,EX$320,FALSE),LEN(VLOOKUP($A31,csapatok!$A:$NN,EX$320,FALSE))-6),'csapat-ranglista'!$A:$FP,EX$321,FALSE)/8,VLOOKUP(VLOOKUP($A31,csapatok!$A:$NN,EX$320,FALSE),'csapat-ranglista'!$A:$FP,EX$321,FALSE)/4),0)</f>
        <v>0</v>
      </c>
      <c r="EY31" s="223">
        <f>IFERROR(IF(RIGHT(VLOOKUP($A31,csapatok!$A:$NN,EY$320,FALSE),5)="Csere",VLOOKUP(LEFT(VLOOKUP($A31,csapatok!$A:$NN,EY$320,FALSE),LEN(VLOOKUP($A31,csapatok!$A:$NN,EY$320,FALSE))-6),'csapat-ranglista'!$A:$FP,EY$321,FALSE)/8,VLOOKUP(VLOOKUP($A31,csapatok!$A:$NN,EY$320,FALSE),'csapat-ranglista'!$A:$FP,EY$321,FALSE)/4),0)</f>
        <v>0</v>
      </c>
      <c r="EZ31" s="223">
        <f>IFERROR(IF(RIGHT(VLOOKUP($A31,csapatok!$A:$NN,EZ$320,FALSE),5)="Csere",VLOOKUP(LEFT(VLOOKUP($A31,csapatok!$A:$NN,EZ$320,FALSE),LEN(VLOOKUP($A31,csapatok!$A:$NN,EZ$320,FALSE))-6),'csapat-ranglista'!$A:$FP,EZ$321,FALSE)/8,VLOOKUP(VLOOKUP($A31,csapatok!$A:$NN,EZ$320,FALSE),'csapat-ranglista'!$A:$FP,EZ$321,FALSE)/4),0)</f>
        <v>23.973233013380479</v>
      </c>
      <c r="FA31" s="223">
        <f>IFERROR(IF(RIGHT(VLOOKUP($A31,csapatok!$A:$NN,FA$320,FALSE),5)="Csere",VLOOKUP(LEFT(VLOOKUP($A31,csapatok!$A:$NN,FA$320,FALSE),LEN(VLOOKUP($A31,csapatok!$A:$NN,FA$320,FALSE))-6),'csapat-ranglista'!$A:$FP,FA$321,FALSE)/8,VLOOKUP(VLOOKUP($A31,csapatok!$A:$NN,FA$320,FALSE),'csapat-ranglista'!$A:$FP,FA$321,FALSE)/4),0)</f>
        <v>0</v>
      </c>
      <c r="FB31" s="223">
        <f>IFERROR(IF(RIGHT(VLOOKUP($A31,csapatok!$A:$NN,FB$320,FALSE),5)="Csere",VLOOKUP(LEFT(VLOOKUP($A31,csapatok!$A:$NN,FB$320,FALSE),LEN(VLOOKUP($A31,csapatok!$A:$NN,FB$320,FALSE))-6),'csapat-ranglista'!$A:$FP,FB$321,FALSE)/8,VLOOKUP(VLOOKUP($A31,csapatok!$A:$NN,FB$320,FALSE),'csapat-ranglista'!$A:$FP,FB$321,FALSE)/4),0)</f>
        <v>0</v>
      </c>
      <c r="FC31" s="223">
        <f>IFERROR(IF(RIGHT(VLOOKUP($A31,csapatok!$A:$NN,FC$320,FALSE),5)="Csere",VLOOKUP(LEFT(VLOOKUP($A31,csapatok!$A:$NN,FC$320,FALSE),LEN(VLOOKUP($A31,csapatok!$A:$NN,FC$320,FALSE))-6),'csapat-ranglista'!$A:$FP,FC$321,FALSE)/8,VLOOKUP(VLOOKUP($A31,csapatok!$A:$NN,FC$320,FALSE),'csapat-ranglista'!$A:$FP,FC$321,FALSE)/4),0)</f>
        <v>0</v>
      </c>
      <c r="FD31" s="224">
        <f>versenyek!$QY$11*IFERROR(VLOOKUP(VLOOKUP($A31,versenyek!QX:QZ,3,FALSE),szabalyok!$A$16:$B$23,2,FALSE)/4,0)</f>
        <v>0</v>
      </c>
      <c r="FE31" s="224">
        <f>versenyek!$RB$11*IFERROR(VLOOKUP(VLOOKUP($A31,versenyek!RA:RC,3,FALSE),szabalyok!$A$16:$B$23,2,FALSE)/4,0)</f>
        <v>1.8817630637413547</v>
      </c>
      <c r="FF31" s="223">
        <f>IFERROR(IF(RIGHT(VLOOKUP($A31,csapatok!$A:$NN,FF$320,FALSE),5)="Csere",VLOOKUP(LEFT(VLOOKUP($A31,csapatok!$A:$NN,FF$320,FALSE),LEN(VLOOKUP($A31,csapatok!$A:$NN,FF$320,FALSE))-6),'csapat-ranglista'!$A:$FP,FF$321,FALSE)/8,VLOOKUP(VLOOKUP($A31,csapatok!$A:$NN,FF$320,FALSE),'csapat-ranglista'!$A:$FP,FF$321,FALSE)/4),0)</f>
        <v>0</v>
      </c>
      <c r="FG31" s="223">
        <f>IFERROR(IF(RIGHT(VLOOKUP($A31,csapatok!$A:$NN,FG$320,FALSE),5)="Csere",VLOOKUP(LEFT(VLOOKUP($A31,csapatok!$A:$NN,FG$320,FALSE),LEN(VLOOKUP($A31,csapatok!$A:$NN,FG$320,FALSE))-6),'csapat-ranglista'!$A:$FP,FG$321,FALSE)/8,VLOOKUP(VLOOKUP($A31,csapatok!$A:$NN,FG$320,FALSE),'csapat-ranglista'!$A:$FP,FG$321,FALSE)/4),0)</f>
        <v>0</v>
      </c>
      <c r="FH31" s="223">
        <f>IFERROR(IF(RIGHT(VLOOKUP($A31,csapatok!$A:$NN,FH$320,FALSE),5)="Csere",VLOOKUP(LEFT(VLOOKUP($A31,csapatok!$A:$NN,FH$320,FALSE),LEN(VLOOKUP($A31,csapatok!$A:$NN,FH$320,FALSE))-6),'csapat-ranglista'!$A:$FP,FH$321,FALSE)/8,VLOOKUP(VLOOKUP($A31,csapatok!$A:$NN,FH$320,FALSE),'csapat-ranglista'!$A:$FP,FH$321,FALSE)/4),0)</f>
        <v>0</v>
      </c>
      <c r="FI31" s="223">
        <f>IFERROR(IF(RIGHT(VLOOKUP($A31,csapatok!$A:$NN,FI$320,FALSE),5)="Csere",VLOOKUP(LEFT(VLOOKUP($A31,csapatok!$A:$NN,FI$320,FALSE),LEN(VLOOKUP($A31,csapatok!$A:$NN,FI$320,FALSE))-6),'csapat-ranglista'!$A:$FP,FI$321,FALSE)/8,VLOOKUP(VLOOKUP($A31,csapatok!$A:$NN,FI$320,FALSE),'csapat-ranglista'!$A:$FP,FI$321,FALSE)/4),0)</f>
        <v>0</v>
      </c>
      <c r="FJ31" s="223">
        <f>IFERROR(IF(RIGHT(VLOOKUP($A31,csapatok!$A:$NN,FJ$320,FALSE),5)="Csere",VLOOKUP(LEFT(VLOOKUP($A31,csapatok!$A:$NN,FJ$320,FALSE),LEN(VLOOKUP($A31,csapatok!$A:$NN,FJ$320,FALSE))-6),'csapat-ranglista'!$A:$FP,FJ$321,FALSE)/8,VLOOKUP(VLOOKUP($A31,csapatok!$A:$NN,FJ$320,FALSE),'csapat-ranglista'!$A:$FP,FJ$321,FALSE)/4),0)</f>
        <v>0</v>
      </c>
      <c r="FK31" s="223">
        <f>IFERROR(IF(RIGHT(VLOOKUP($A31,csapatok!$A:$NN,FK$320,FALSE),5)="Csere",VLOOKUP(LEFT(VLOOKUP($A31,csapatok!$A:$NN,FK$320,FALSE),LEN(VLOOKUP($A31,csapatok!$A:$NN,FK$320,FALSE))-6),'csapat-ranglista'!$A:$FP,FK$321,FALSE)/8,VLOOKUP(VLOOKUP($A31,csapatok!$A:$NN,FK$320,FALSE),'csapat-ranglista'!$A:$FP,FK$321,FALSE)/4),0)</f>
        <v>0</v>
      </c>
      <c r="FL31" s="223">
        <f>IFERROR(IF(RIGHT(VLOOKUP($A31,csapatok!$A:$NN,FL$320,FALSE),5)="Csere",VLOOKUP(LEFT(VLOOKUP($A31,csapatok!$A:$NN,FL$320,FALSE),LEN(VLOOKUP($A31,csapatok!$A:$NN,FL$320,FALSE))-6),'csapat-ranglista'!$A:$FP,FL$321,FALSE)/8,VLOOKUP(VLOOKUP($A31,csapatok!$A:$NN,FL$320,FALSE),'csapat-ranglista'!$A:$FP,FL$321,FALSE)/4),0)</f>
        <v>0</v>
      </c>
      <c r="FM31" s="223">
        <f>IFERROR(IF(RIGHT(VLOOKUP($A31,csapatok!$A:$NN,FM$320,FALSE),5)="Csere",VLOOKUP(LEFT(VLOOKUP($A31,csapatok!$A:$NN,FM$320,FALSE),LEN(VLOOKUP($A31,csapatok!$A:$NN,FM$320,FALSE))-6),'csapat-ranglista'!$A:$FP,FM$321,FALSE)/8,VLOOKUP(VLOOKUP($A31,csapatok!$A:$NN,FM$320,FALSE),'csapat-ranglista'!$A:$FP,FM$321,FALSE)/4),0)</f>
        <v>0</v>
      </c>
      <c r="FN31" s="223">
        <f>IFERROR(IF(RIGHT(VLOOKUP($A31,csapatok!$A:$NN,FN$320,FALSE),5)="Csere",VLOOKUP(LEFT(VLOOKUP($A31,csapatok!$A:$NN,FN$320,FALSE),LEN(VLOOKUP($A31,csapatok!$A:$NN,FN$320,FALSE))-6),'csapat-ranglista'!$A:$FP,FN$321,FALSE)/8,VLOOKUP(VLOOKUP($A31,csapatok!$A:$NN,FN$320,FALSE),'csapat-ranglista'!$A:$FP,FN$321,FALSE)/4),0)</f>
        <v>0</v>
      </c>
      <c r="FO31" s="223">
        <f>IFERROR(IF(RIGHT(VLOOKUP($A31,csapatok!$A:$NN,FO$320,FALSE),5)="Csere",VLOOKUP(LEFT(VLOOKUP($A31,csapatok!$A:$NN,FO$320,FALSE),LEN(VLOOKUP($A31,csapatok!$A:$NN,FO$320,FALSE))-6),'csapat-ranglista'!$A:$FP,FO$321,FALSE)/8,VLOOKUP(VLOOKUP($A31,csapatok!$A:$NN,FO$320,FALSE),'csapat-ranglista'!$A:$FP,FO$321,FALSE)/4),0)</f>
        <v>0</v>
      </c>
      <c r="FP31" s="223">
        <f>IFERROR(IF(RIGHT(VLOOKUP($A31,csapatok!$A:$NN,FP$320,FALSE),5)="Csere",VLOOKUP(LEFT(VLOOKUP($A31,csapatok!$A:$NN,FP$320,FALSE),LEN(VLOOKUP($A31,csapatok!$A:$NN,FP$320,FALSE))-6),'csapat-ranglista'!$A:$FP,FP$321,FALSE)/8,VLOOKUP(VLOOKUP($A31,csapatok!$A:$NN,FP$320,FALSE),'csapat-ranglista'!$A:$FP,FP$321,FALSE)/4),0)</f>
        <v>0</v>
      </c>
      <c r="FQ31" s="223">
        <f>IFERROR(IF(RIGHT(VLOOKUP($A31,csapatok!$A:$NN,FQ$320,FALSE),5)="Csere",VLOOKUP(LEFT(VLOOKUP($A31,csapatok!$A:$NN,FQ$320,FALSE),LEN(VLOOKUP($A31,csapatok!$A:$NN,FQ$320,FALSE))-6),'csapat-ranglista'!$A:$FP,FQ$321,FALSE)/8,VLOOKUP(VLOOKUP($A31,csapatok!$A:$NN,FQ$320,FALSE),'csapat-ranglista'!$A:$FP,FQ$321,FALSE)/4),0)</f>
        <v>0</v>
      </c>
      <c r="FR31" s="223">
        <f>IFERROR(IF(RIGHT(VLOOKUP($A31,csapatok!$A:$NN,FR$320,FALSE),5)="Csere",VLOOKUP(LEFT(VLOOKUP($A31,csapatok!$A:$NN,FR$320,FALSE),LEN(VLOOKUP($A31,csapatok!$A:$NN,FR$320,FALSE))-6),'csapat-ranglista'!$A:$FP,FR$321,FALSE)/8,VLOOKUP(VLOOKUP($A31,csapatok!$A:$NN,FR$320,FALSE),'csapat-ranglista'!$A:$FP,FR$321,FALSE)/4),0)</f>
        <v>0</v>
      </c>
      <c r="FS31" s="223">
        <f>IFERROR(IF(RIGHT(VLOOKUP($A31,csapatok!$A:$NN,FS$320,FALSE),5)="Csere",VLOOKUP(LEFT(VLOOKUP($A31,csapatok!$A:$NN,FS$320,FALSE),LEN(VLOOKUP($A31,csapatok!$A:$NN,FS$320,FALSE))-6),'csapat-ranglista'!$A:$FP,FS$321,FALSE)/8,VLOOKUP(VLOOKUP($A31,csapatok!$A:$NN,FS$320,FALSE),'csapat-ranglista'!$A:$FP,FS$321,FALSE)/4),0)</f>
        <v>6.3938664095444446</v>
      </c>
      <c r="FT31" s="223">
        <f>IFERROR(IF(RIGHT(VLOOKUP($A31,csapatok!$A:$NN,FT$320,FALSE),5)="Csere",VLOOKUP(LEFT(VLOOKUP($A31,csapatok!$A:$NN,FT$320,FALSE),LEN(VLOOKUP($A31,csapatok!$A:$NN,FT$320,FALSE))-6),'csapat-ranglista'!$A:$FP,FT$321,FALSE)/8,VLOOKUP(VLOOKUP($A31,csapatok!$A:$NN,FT$320,FALSE),'csapat-ranglista'!$A:$FP,FT$321,FALSE)/4),0)</f>
        <v>17.678894485803241</v>
      </c>
      <c r="FU31" s="223">
        <f>IFERROR(IF(RIGHT(VLOOKUP($A31,csapatok!$A:$NN,FU$320,FALSE),5)="Csere",VLOOKUP(LEFT(VLOOKUP($A31,csapatok!$A:$NN,FU$320,FALSE),LEN(VLOOKUP($A31,csapatok!$A:$NN,FU$320,FALSE))-6),'csapat-ranglista'!$A:$FP,FU$321,FALSE)/8,VLOOKUP(VLOOKUP($A31,csapatok!$A:$NN,FU$320,FALSE),'csapat-ranglista'!$A:$FP,FU$321,FALSE)/4),0)</f>
        <v>0.71977499851706994</v>
      </c>
      <c r="FV31" s="223">
        <f>IFERROR(IF(RIGHT(VLOOKUP($A31,csapatok!$A:$NN,FV$320,FALSE),5)="Csere",VLOOKUP(LEFT(VLOOKUP($A31,csapatok!$A:$NN,FV$320,FALSE),LEN(VLOOKUP($A31,csapatok!$A:$NN,FV$320,FALSE))-6),'csapat-ranglista'!$A:$FP,FV$321,FALSE)/8,VLOOKUP(VLOOKUP($A31,csapatok!$A:$NN,FV$320,FALSE),'csapat-ranglista'!$A:$FP,FV$321,FALSE)/4),0)</f>
        <v>3.6033798952046183</v>
      </c>
      <c r="FW31" s="223">
        <f>IFERROR(IF(RIGHT(VLOOKUP($A31,csapatok!$A:$NN,FW$320,FALSE),5)="Csere",VLOOKUP(LEFT(VLOOKUP($A31,csapatok!$A:$NN,FW$320,FALSE),LEN(VLOOKUP($A31,csapatok!$A:$NN,FW$320,FALSE))-6),'csapat-ranglista'!$A:$FP,FW$321,FALSE)/8,VLOOKUP(VLOOKUP($A31,csapatok!$A:$NN,FW$320,FALSE),'csapat-ranglista'!$A:$FP,FW$321,FALSE)/4),0)</f>
        <v>0</v>
      </c>
      <c r="FX31" s="223">
        <f>IFERROR(IF(RIGHT(VLOOKUP($A31,csapatok!$A:$NN,FX$320,FALSE),5)="Csere",VLOOKUP(LEFT(VLOOKUP($A31,csapatok!$A:$NN,FX$320,FALSE),LEN(VLOOKUP($A31,csapatok!$A:$NN,FX$320,FALSE))-6),'csapat-ranglista'!$A:$FP,FX$321,FALSE)/8,VLOOKUP(VLOOKUP($A31,csapatok!$A:$NN,FX$320,FALSE),'csapat-ranglista'!$A:$FP,FX$321,FALSE)/4),0)</f>
        <v>0</v>
      </c>
      <c r="FY31" s="223">
        <f>IFERROR(IF(RIGHT(VLOOKUP($A31,csapatok!$A:$NN,FY$320,FALSE),5)="Csere",VLOOKUP(LEFT(VLOOKUP($A31,csapatok!$A:$NN,FY$320,FALSE),LEN(VLOOKUP($A31,csapatok!$A:$NN,FY$320,FALSE))-6),'csapat-ranglista'!$A:$FP,FY$321,FALSE)/8,VLOOKUP(VLOOKUP($A31,csapatok!$A:$NN,FY$320,FALSE),'csapat-ranglista'!$A:$FP,FY$321,FALSE)/4),0)</f>
        <v>0</v>
      </c>
      <c r="FZ31" s="223">
        <f>IFERROR(IF(RIGHT(VLOOKUP($A31,csapatok!$A:$NN,FZ$320,FALSE),5)="Csere",VLOOKUP(LEFT(VLOOKUP($A31,csapatok!$A:$NN,FZ$320,FALSE),LEN(VLOOKUP($A31,csapatok!$A:$NN,FZ$320,FALSE))-6),'csapat-ranglista'!$A:$FP,FZ$321,FALSE)/8,VLOOKUP(VLOOKUP($A31,csapatok!$A:$NN,FZ$320,FALSE),'csapat-ranglista'!$A:$FP,FZ$321,FALSE)/4),0)</f>
        <v>7.2006076902171721</v>
      </c>
      <c r="GA31" s="223">
        <f>IFERROR(IF(RIGHT(VLOOKUP($A31,csapatok!$A:$NN,GA$320,FALSE),5)="Csere",VLOOKUP(LEFT(VLOOKUP($A31,csapatok!$A:$NN,GA$320,FALSE),LEN(VLOOKUP($A31,csapatok!$A:$NN,GA$320,FALSE))-6),'csapat-ranglista'!$A:$FP,GA$321,FALSE)/8,VLOOKUP(VLOOKUP($A31,csapatok!$A:$NN,GA$320,FALSE),'csapat-ranglista'!$A:$FP,GA$321,FALSE)/4),0)</f>
        <v>0</v>
      </c>
      <c r="GB31" s="223">
        <f>IFERROR(IF(RIGHT(VLOOKUP($A31,csapatok!$A:$NN,GB$320,FALSE),5)="Csere",VLOOKUP(LEFT(VLOOKUP($A31,csapatok!$A:$NN,GB$320,FALSE),LEN(VLOOKUP($A31,csapatok!$A:$NN,GB$320,FALSE))-6),'csapat-ranglista'!$A:$FP,GB$321,FALSE)/8,VLOOKUP(VLOOKUP($A31,csapatok!$A:$NN,GB$320,FALSE),'csapat-ranglista'!$A:$FP,GB$321,FALSE)/4),0)</f>
        <v>0</v>
      </c>
      <c r="GC31" s="223">
        <f>IFERROR(IF(RIGHT(VLOOKUP($A31,csapatok!$A:$NN,GC$320,FALSE),5)="Csere",VLOOKUP(LEFT(VLOOKUP($A31,csapatok!$A:$NN,GC$320,FALSE),LEN(VLOOKUP($A31,csapatok!$A:$NN,GC$320,FALSE))-6),'csapat-ranglista'!$A:$FP,GC$321,FALSE)/8,VLOOKUP(VLOOKUP($A31,csapatok!$A:$NN,GC$320,FALSE),'csapat-ranglista'!$A:$FP,GC$321,FALSE)/4),0)</f>
        <v>0</v>
      </c>
      <c r="GD31" s="247">
        <f>SUM(EQ31:GC31)</f>
        <v>61.451519556408371</v>
      </c>
    </row>
    <row r="32" spans="1:186">
      <c r="A32" s="32" t="s">
        <v>79</v>
      </c>
      <c r="B32" s="2">
        <v>27438</v>
      </c>
      <c r="C32" s="131" t="str">
        <f>IF(B32=0,"",IF(B32&lt;$C$1,"felnőtt","ifi"))</f>
        <v>felnőtt</v>
      </c>
      <c r="D32" s="32" t="s">
        <v>101</v>
      </c>
      <c r="E32" s="45">
        <v>5</v>
      </c>
      <c r="F32" s="32">
        <v>0</v>
      </c>
      <c r="G32" s="32">
        <v>0</v>
      </c>
      <c r="H32" s="32">
        <v>0</v>
      </c>
      <c r="I32" s="32">
        <v>0</v>
      </c>
      <c r="J32" s="32">
        <v>11.213780987587741</v>
      </c>
      <c r="K32" s="32">
        <v>0</v>
      </c>
      <c r="L32" s="32">
        <v>0</v>
      </c>
      <c r="M32" s="32">
        <v>14.730097199071423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6.2088391567135206</v>
      </c>
      <c r="U32" s="32">
        <v>0</v>
      </c>
      <c r="V32" s="32">
        <v>0</v>
      </c>
      <c r="W32" s="32">
        <v>0</v>
      </c>
      <c r="X32" s="32">
        <f>IFERROR(IF(RIGHT(VLOOKUP($A32,csapatok!$A:$BL,X$320,FALSE),5)="Csere",VLOOKUP(LEFT(VLOOKUP($A32,csapatok!$A:$BL,X$320,FALSE),LEN(VLOOKUP($A32,csapatok!$A:$BL,X$320,FALSE))-6),'csapat-ranglista'!$A:$FP,X$321,FALSE)/8,VLOOKUP(VLOOKUP($A32,csapatok!$A:$BL,X$320,FALSE),'csapat-ranglista'!$A:$FP,X$321,FALSE)/4),0)</f>
        <v>0</v>
      </c>
      <c r="Y32" s="32">
        <f>IFERROR(IF(RIGHT(VLOOKUP($A32,csapatok!$A:$BL,Y$320,FALSE),5)="Csere",VLOOKUP(LEFT(VLOOKUP($A32,csapatok!$A:$BL,Y$320,FALSE),LEN(VLOOKUP($A32,csapatok!$A:$BL,Y$320,FALSE))-6),'csapat-ranglista'!$A:$FP,Y$321,FALSE)/8,VLOOKUP(VLOOKUP($A32,csapatok!$A:$BL,Y$320,FALSE),'csapat-ranglista'!$A:$FP,Y$321,FALSE)/4),0)</f>
        <v>0</v>
      </c>
      <c r="Z32" s="32">
        <f>IFERROR(IF(RIGHT(VLOOKUP($A32,csapatok!$A:$BL,Z$320,FALSE),5)="Csere",VLOOKUP(LEFT(VLOOKUP($A32,csapatok!$A:$BL,Z$320,FALSE),LEN(VLOOKUP($A32,csapatok!$A:$BL,Z$320,FALSE))-6),'csapat-ranglista'!$A:$FP,Z$321,FALSE)/8,VLOOKUP(VLOOKUP($A32,csapatok!$A:$BL,Z$320,FALSE),'csapat-ranglista'!$A:$FP,Z$321,FALSE)/4),0)</f>
        <v>4.5390364673630206</v>
      </c>
      <c r="AA32" s="32">
        <f>IFERROR(IF(RIGHT(VLOOKUP($A32,csapatok!$A:$BL,AA$320,FALSE),5)="Csere",VLOOKUP(LEFT(VLOOKUP($A32,csapatok!$A:$BL,AA$320,FALSE),LEN(VLOOKUP($A32,csapatok!$A:$BL,AA$320,FALSE))-6),'csapat-ranglista'!$A:$FP,AA$321,FALSE)/8,VLOOKUP(VLOOKUP($A32,csapatok!$A:$BL,AA$320,FALSE),'csapat-ranglista'!$A:$FP,AA$321,FALSE)/4),0)</f>
        <v>0</v>
      </c>
      <c r="AB32" s="223">
        <f>IFERROR(IF(RIGHT(VLOOKUP($A32,csapatok!$A:$BL,AB$320,FALSE),5)="Csere",VLOOKUP(LEFT(VLOOKUP($A32,csapatok!$A:$BL,AB$320,FALSE),LEN(VLOOKUP($A32,csapatok!$A:$BL,AB$320,FALSE))-6),'csapat-ranglista'!$A:$FP,AB$321,FALSE)/8,VLOOKUP(VLOOKUP($A32,csapatok!$A:$BL,AB$320,FALSE),'csapat-ranglista'!$A:$FP,AB$321,FALSE)/4),0)</f>
        <v>0</v>
      </c>
      <c r="AC32" s="223">
        <f>IFERROR(IF(RIGHT(VLOOKUP($A32,csapatok!$A:$BL,AC$320,FALSE),5)="Csere",VLOOKUP(LEFT(VLOOKUP($A32,csapatok!$A:$BL,AC$320,FALSE),LEN(VLOOKUP($A32,csapatok!$A:$BL,AC$320,FALSE))-6),'csapat-ranglista'!$A:$FP,AC$321,FALSE)/8,VLOOKUP(VLOOKUP($A32,csapatok!$A:$BL,AC$320,FALSE),'csapat-ranglista'!$A:$FP,AC$321,FALSE)/4),0)</f>
        <v>0</v>
      </c>
      <c r="AD32" s="223">
        <f>IFERROR(IF(RIGHT(VLOOKUP($A32,csapatok!$A:$BL,AD$320,FALSE),5)="Csere",VLOOKUP(LEFT(VLOOKUP($A32,csapatok!$A:$BL,AD$320,FALSE),LEN(VLOOKUP($A32,csapatok!$A:$BL,AD$320,FALSE))-6),'csapat-ranglista'!$A:$FP,AD$321,FALSE)/8,VLOOKUP(VLOOKUP($A32,csapatok!$A:$BL,AD$320,FALSE),'csapat-ranglista'!$A:$FP,AD$321,FALSE)/4),0)</f>
        <v>0</v>
      </c>
      <c r="AE32" s="223">
        <f>IFERROR(IF(RIGHT(VLOOKUP($A32,csapatok!$A:$BL,AE$320,FALSE),5)="Csere",VLOOKUP(LEFT(VLOOKUP($A32,csapatok!$A:$BL,AE$320,FALSE),LEN(VLOOKUP($A32,csapatok!$A:$BL,AE$320,FALSE))-6),'csapat-ranglista'!$A:$FP,AE$321,FALSE)/8,VLOOKUP(VLOOKUP($A32,csapatok!$A:$BL,AE$320,FALSE),'csapat-ranglista'!$A:$FP,AE$321,FALSE)/4),0)</f>
        <v>0</v>
      </c>
      <c r="AF32" s="223">
        <f>IFERROR(IF(RIGHT(VLOOKUP($A32,csapatok!$A:$BL,AF$320,FALSE),5)="Csere",VLOOKUP(LEFT(VLOOKUP($A32,csapatok!$A:$BL,AF$320,FALSE),LEN(VLOOKUP($A32,csapatok!$A:$BL,AF$320,FALSE))-6),'csapat-ranglista'!$A:$FP,AF$321,FALSE)/8,VLOOKUP(VLOOKUP($A32,csapatok!$A:$BL,AF$320,FALSE),'csapat-ranglista'!$A:$FP,AF$321,FALSE)/4),0)</f>
        <v>0</v>
      </c>
      <c r="AG32" s="223">
        <f>IFERROR(IF(RIGHT(VLOOKUP($A32,csapatok!$A:$BL,AG$320,FALSE),5)="Csere",VLOOKUP(LEFT(VLOOKUP($A32,csapatok!$A:$BL,AG$320,FALSE),LEN(VLOOKUP($A32,csapatok!$A:$BL,AG$320,FALSE))-6),'csapat-ranglista'!$A:$FP,AG$321,FALSE)/8,VLOOKUP(VLOOKUP($A32,csapatok!$A:$BL,AG$320,FALSE),'csapat-ranglista'!$A:$FP,AG$321,FALSE)/4),0)</f>
        <v>9.1849508169501402</v>
      </c>
      <c r="AH32" s="223">
        <f>IFERROR(IF(RIGHT(VLOOKUP($A32,csapatok!$A:$BL,AH$320,FALSE),5)="Csere",VLOOKUP(LEFT(VLOOKUP($A32,csapatok!$A:$BL,AH$320,FALSE),LEN(VLOOKUP($A32,csapatok!$A:$BL,AH$320,FALSE))-6),'csapat-ranglista'!$A:$FP,AH$321,FALSE)/8,VLOOKUP(VLOOKUP($A32,csapatok!$A:$BL,AH$320,FALSE),'csapat-ranglista'!$A:$FP,AH$321,FALSE)/4),0)</f>
        <v>0</v>
      </c>
      <c r="AI32" s="223">
        <f>IFERROR(IF(RIGHT(VLOOKUP($A32,csapatok!$A:$BL,AI$320,FALSE),5)="Csere",VLOOKUP(LEFT(VLOOKUP($A32,csapatok!$A:$BL,AI$320,FALSE),LEN(VLOOKUP($A32,csapatok!$A:$BL,AI$320,FALSE))-6),'csapat-ranglista'!$A:$FP,AI$321,FALSE)/8,VLOOKUP(VLOOKUP($A32,csapatok!$A:$BL,AI$320,FALSE),'csapat-ranglista'!$A:$FP,AI$321,FALSE)/4),0)</f>
        <v>20.852771383396075</v>
      </c>
      <c r="AJ32" s="223">
        <f>IFERROR(IF(RIGHT(VLOOKUP($A32,csapatok!$A:$BL,AJ$320,FALSE),5)="Csere",VLOOKUP(LEFT(VLOOKUP($A32,csapatok!$A:$BL,AJ$320,FALSE),LEN(VLOOKUP($A32,csapatok!$A:$BL,AJ$320,FALSE))-6),'csapat-ranglista'!$A:$FP,AJ$321,FALSE)/8,VLOOKUP(VLOOKUP($A32,csapatok!$A:$BL,AJ$320,FALSE),'csapat-ranglista'!$A:$FP,AJ$321,FALSE)/2),0)</f>
        <v>0</v>
      </c>
      <c r="AK32" s="223">
        <f>IFERROR(IF(RIGHT(VLOOKUP($A32,csapatok!$A:$CN,AK$320,FALSE),5)="Csere",VLOOKUP(LEFT(VLOOKUP($A32,csapatok!$A:$CN,AK$320,FALSE),LEN(VLOOKUP($A32,csapatok!$A:$CN,AK$320,FALSE))-6),'csapat-ranglista'!$A:$FP,AK$321,FALSE)/8,VLOOKUP(VLOOKUP($A32,csapatok!$A:$CN,AK$320,FALSE),'csapat-ranglista'!$A:$FP,AK$321,FALSE)/4),0)</f>
        <v>0</v>
      </c>
      <c r="AL32" s="223">
        <f>IFERROR(IF(RIGHT(VLOOKUP($A32,csapatok!$A:$CN,AL$320,FALSE),5)="Csere",VLOOKUP(LEFT(VLOOKUP($A32,csapatok!$A:$CN,AL$320,FALSE),LEN(VLOOKUP($A32,csapatok!$A:$CN,AL$320,FALSE))-6),'csapat-ranglista'!$A:$FP,AL$321,FALSE)/8,VLOOKUP(VLOOKUP($A32,csapatok!$A:$CN,AL$320,FALSE),'csapat-ranglista'!$A:$FP,AL$321,FALSE)/4),0)</f>
        <v>5.4320655640678099</v>
      </c>
      <c r="AM32" s="223">
        <f>IFERROR(IF(RIGHT(VLOOKUP($A32,csapatok!$A:$CN,AM$320,FALSE),5)="Csere",VLOOKUP(LEFT(VLOOKUP($A32,csapatok!$A:$CN,AM$320,FALSE),LEN(VLOOKUP($A32,csapatok!$A:$CN,AM$320,FALSE))-6),'csapat-ranglista'!$A:$FP,AM$321,FALSE)/8,VLOOKUP(VLOOKUP($A32,csapatok!$A:$CN,AM$320,FALSE),'csapat-ranglista'!$A:$FP,AM$321,FALSE)/4),0)</f>
        <v>0</v>
      </c>
      <c r="AN32" s="223">
        <f>IFERROR(IF(RIGHT(VLOOKUP($A32,csapatok!$A:$CN,AN$320,FALSE),5)="Csere",VLOOKUP(LEFT(VLOOKUP($A32,csapatok!$A:$CN,AN$320,FALSE),LEN(VLOOKUP($A32,csapatok!$A:$CN,AN$320,FALSE))-6),'csapat-ranglista'!$A:$FP,AN$321,FALSE)/8,VLOOKUP(VLOOKUP($A32,csapatok!$A:$CN,AN$320,FALSE),'csapat-ranglista'!$A:$FP,AN$321,FALSE)/4),0)</f>
        <v>0</v>
      </c>
      <c r="AO32" s="223">
        <f>IFERROR(IF(RIGHT(VLOOKUP($A32,csapatok!$A:$CN,AO$320,FALSE),5)="Csere",VLOOKUP(LEFT(VLOOKUP($A32,csapatok!$A:$CN,AO$320,FALSE),LEN(VLOOKUP($A32,csapatok!$A:$CN,AO$320,FALSE))-6),'csapat-ranglista'!$A:$FP,AO$321,FALSE)/8,VLOOKUP(VLOOKUP($A32,csapatok!$A:$CN,AO$320,FALSE),'csapat-ranglista'!$A:$FP,AO$321,FALSE)/4),0)</f>
        <v>0</v>
      </c>
      <c r="AP32" s="223">
        <f>IFERROR(IF(RIGHT(VLOOKUP($A32,csapatok!$A:$CN,AP$320,FALSE),5)="Csere",VLOOKUP(LEFT(VLOOKUP($A32,csapatok!$A:$CN,AP$320,FALSE),LEN(VLOOKUP($A32,csapatok!$A:$CN,AP$320,FALSE))-6),'csapat-ranglista'!$A:$FP,AP$321,FALSE)/8,VLOOKUP(VLOOKUP($A32,csapatok!$A:$CN,AP$320,FALSE),'csapat-ranglista'!$A:$FP,AP$321,FALSE)/4),0)</f>
        <v>0</v>
      </c>
      <c r="AQ32" s="223">
        <f>IFERROR(IF(RIGHT(VLOOKUP($A32,csapatok!$A:$CN,AQ$320,FALSE),5)="Csere",VLOOKUP(LEFT(VLOOKUP($A32,csapatok!$A:$CN,AQ$320,FALSE),LEN(VLOOKUP($A32,csapatok!$A:$CN,AQ$320,FALSE))-6),'csapat-ranglista'!$A:$FP,AQ$321,FALSE)/8,VLOOKUP(VLOOKUP($A32,csapatok!$A:$CN,AQ$320,FALSE),'csapat-ranglista'!$A:$FP,AQ$321,FALSE)/4),0)</f>
        <v>6.5030900263209404</v>
      </c>
      <c r="AR32" s="223">
        <f>IFERROR(IF(RIGHT(VLOOKUP($A32,csapatok!$A:$CN,AR$320,FALSE),5)="Csere",VLOOKUP(LEFT(VLOOKUP($A32,csapatok!$A:$CN,AR$320,FALSE),LEN(VLOOKUP($A32,csapatok!$A:$CN,AR$320,FALSE))-6),'csapat-ranglista'!$A:$FP,AR$321,FALSE)/8,VLOOKUP(VLOOKUP($A32,csapatok!$A:$CN,AR$320,FALSE),'csapat-ranglista'!$A:$FP,AR$321,FALSE)/4),0)</f>
        <v>0</v>
      </c>
      <c r="AS32" s="223">
        <f>IFERROR(IF(RIGHT(VLOOKUP($A32,csapatok!$A:$CN,AS$320,FALSE),5)="Csere",VLOOKUP(LEFT(VLOOKUP($A32,csapatok!$A:$CN,AS$320,FALSE),LEN(VLOOKUP($A32,csapatok!$A:$CN,AS$320,FALSE))-6),'csapat-ranglista'!$A:$FP,AS$321,FALSE)/8,VLOOKUP(VLOOKUP($A32,csapatok!$A:$CN,AS$320,FALSE),'csapat-ranglista'!$A:$FP,AS$321,FALSE)/4),0)</f>
        <v>0</v>
      </c>
      <c r="AT32" s="223">
        <f>IFERROR(IF(RIGHT(VLOOKUP($A32,csapatok!$A:$CN,AT$320,FALSE),5)="Csere",VLOOKUP(LEFT(VLOOKUP($A32,csapatok!$A:$CN,AT$320,FALSE),LEN(VLOOKUP($A32,csapatok!$A:$CN,AT$320,FALSE))-6),'csapat-ranglista'!$A:$FP,AT$321,FALSE)/8,VLOOKUP(VLOOKUP($A32,csapatok!$A:$CN,AT$320,FALSE),'csapat-ranglista'!$A:$FP,AT$321,FALSE)/4),0)</f>
        <v>14.969220571827305</v>
      </c>
      <c r="AU32" s="223">
        <f>IFERROR(IF(RIGHT(VLOOKUP($A32,csapatok!$A:$CN,AU$320,FALSE),5)="Csere",VLOOKUP(LEFT(VLOOKUP($A32,csapatok!$A:$CN,AU$320,FALSE),LEN(VLOOKUP($A32,csapatok!$A:$CN,AU$320,FALSE))-6),'csapat-ranglista'!$A:$FP,AU$321,FALSE)/8,VLOOKUP(VLOOKUP($A32,csapatok!$A:$CN,AU$320,FALSE),'csapat-ranglista'!$A:$FP,AU$321,FALSE)/4),0)</f>
        <v>0</v>
      </c>
      <c r="AV32" s="223">
        <f>IFERROR(IF(RIGHT(VLOOKUP($A32,csapatok!$A:$CN,AV$320,FALSE),5)="Csere",VLOOKUP(LEFT(VLOOKUP($A32,csapatok!$A:$CN,AV$320,FALSE),LEN(VLOOKUP($A32,csapatok!$A:$CN,AV$320,FALSE))-6),'csapat-ranglista'!$A:$FP,AV$321,FALSE)/8,VLOOKUP(VLOOKUP($A32,csapatok!$A:$CN,AV$320,FALSE),'csapat-ranglista'!$A:$FP,AV$321,FALSE)/4),0)</f>
        <v>0</v>
      </c>
      <c r="AW32" s="223">
        <f>IFERROR(IF(RIGHT(VLOOKUP($A32,csapatok!$A:$CN,AW$320,FALSE),5)="Csere",VLOOKUP(LEFT(VLOOKUP($A32,csapatok!$A:$CN,AW$320,FALSE),LEN(VLOOKUP($A32,csapatok!$A:$CN,AW$320,FALSE))-6),'csapat-ranglista'!$A:$FP,AW$321,FALSE)/8,VLOOKUP(VLOOKUP($A32,csapatok!$A:$CN,AW$320,FALSE),'csapat-ranglista'!$A:$FP,AW$321,FALSE)/4),0)</f>
        <v>0</v>
      </c>
      <c r="AX32" s="223">
        <f>IFERROR(IF(RIGHT(VLOOKUP($A32,csapatok!$A:$CN,AX$320,FALSE),5)="Csere",VLOOKUP(LEFT(VLOOKUP($A32,csapatok!$A:$CN,AX$320,FALSE),LEN(VLOOKUP($A32,csapatok!$A:$CN,AX$320,FALSE))-6),'csapat-ranglista'!$A:$FP,AX$321,FALSE)/8,VLOOKUP(VLOOKUP($A32,csapatok!$A:$CN,AX$320,FALSE),'csapat-ranglista'!$A:$FP,AX$321,FALSE)/4),0)</f>
        <v>0</v>
      </c>
      <c r="AY32" s="223">
        <f>IFERROR(IF(RIGHT(VLOOKUP($A32,csapatok!$A:$NN,AY$320,FALSE),5)="Csere",VLOOKUP(LEFT(VLOOKUP($A32,csapatok!$A:$NN,AY$320,FALSE),LEN(VLOOKUP($A32,csapatok!$A:$NN,AY$320,FALSE))-6),'csapat-ranglista'!$A:$FP,AY$321,FALSE)/8,VLOOKUP(VLOOKUP($A32,csapatok!$A:$NN,AY$320,FALSE),'csapat-ranglista'!$A:$FP,AY$321,FALSE)/4),0)</f>
        <v>0</v>
      </c>
      <c r="AZ32" s="223">
        <f>IFERROR(IF(RIGHT(VLOOKUP($A32,csapatok!$A:$NN,AZ$320,FALSE),5)="Csere",VLOOKUP(LEFT(VLOOKUP($A32,csapatok!$A:$NN,AZ$320,FALSE),LEN(VLOOKUP($A32,csapatok!$A:$NN,AZ$320,FALSE))-6),'csapat-ranglista'!$A:$FP,AZ$321,FALSE)/8,VLOOKUP(VLOOKUP($A32,csapatok!$A:$NN,AZ$320,FALSE),'csapat-ranglista'!$A:$FP,AZ$321,FALSE)/4),0)</f>
        <v>0</v>
      </c>
      <c r="BA32" s="223">
        <f>IFERROR(IF(RIGHT(VLOOKUP($A32,csapatok!$A:$NN,BA$320,FALSE),5)="Csere",VLOOKUP(LEFT(VLOOKUP($A32,csapatok!$A:$NN,BA$320,FALSE),LEN(VLOOKUP($A32,csapatok!$A:$NN,BA$320,FALSE))-6),'csapat-ranglista'!$A:$FP,BA$321,FALSE)/8,VLOOKUP(VLOOKUP($A32,csapatok!$A:$NN,BA$320,FALSE),'csapat-ranglista'!$A:$FP,BA$321,FALSE)/4),0)</f>
        <v>5.9098839369909202</v>
      </c>
      <c r="BB32" s="223">
        <f>IFERROR(IF(RIGHT(VLOOKUP($A32,csapatok!$A:$NN,BB$320,FALSE),5)="Csere",VLOOKUP(LEFT(VLOOKUP($A32,csapatok!$A:$NN,BB$320,FALSE),LEN(VLOOKUP($A32,csapatok!$A:$NN,BB$320,FALSE))-6),'csapat-ranglista'!$A:$FP,BB$321,FALSE)/8,VLOOKUP(VLOOKUP($A32,csapatok!$A:$NN,BB$320,FALSE),'csapat-ranglista'!$A:$FP,BB$321,FALSE)/4),0)</f>
        <v>0</v>
      </c>
      <c r="BC32" s="224">
        <f>versenyek!$ES$11*IFERROR(VLOOKUP(VLOOKUP($A32,versenyek!ER:ET,3,FALSE),szabalyok!$A$16:$B$23,2,FALSE)/4,0)</f>
        <v>0</v>
      </c>
      <c r="BD32" s="224">
        <f>versenyek!$EV$11*IFERROR(VLOOKUP(VLOOKUP($A32,versenyek!EU:EW,3,FALSE),szabalyok!$A$16:$B$23,2,FALSE)/4,0)</f>
        <v>0</v>
      </c>
      <c r="BE32" s="223">
        <f>IFERROR(IF(RIGHT(VLOOKUP($A32,csapatok!$A:$NN,BE$320,FALSE),5)="Csere",VLOOKUP(LEFT(VLOOKUP($A32,csapatok!$A:$NN,BE$320,FALSE),LEN(VLOOKUP($A32,csapatok!$A:$NN,BE$320,FALSE))-6),'csapat-ranglista'!$A:$FP,BE$321,FALSE)/8,VLOOKUP(VLOOKUP($A32,csapatok!$A:$NN,BE$320,FALSE),'csapat-ranglista'!$A:$FP,BE$321,FALSE)/4),0)</f>
        <v>3.9044330963944773</v>
      </c>
      <c r="BF32" s="223">
        <f>IFERROR(IF(RIGHT(VLOOKUP($A32,csapatok!$A:$NN,BF$320,FALSE),5)="Csere",VLOOKUP(LEFT(VLOOKUP($A32,csapatok!$A:$NN,BF$320,FALSE),LEN(VLOOKUP($A32,csapatok!$A:$NN,BF$320,FALSE))-6),'csapat-ranglista'!$A:$FP,BF$321,FALSE)/8,VLOOKUP(VLOOKUP($A32,csapatok!$A:$NN,BF$320,FALSE),'csapat-ranglista'!$A:$FP,BF$321,FALSE)/4),0)</f>
        <v>0</v>
      </c>
      <c r="BG32" s="223">
        <f>IFERROR(IF(RIGHT(VLOOKUP($A32,csapatok!$A:$NN,BG$320,FALSE),5)="Csere",VLOOKUP(LEFT(VLOOKUP($A32,csapatok!$A:$NN,BG$320,FALSE),LEN(VLOOKUP($A32,csapatok!$A:$NN,BG$320,FALSE))-6),'csapat-ranglista'!$A:$FP,BG$321,FALSE)/8,VLOOKUP(VLOOKUP($A32,csapatok!$A:$NN,BG$320,FALSE),'csapat-ranglista'!$A:$FP,BG$321,FALSE)/4),0)</f>
        <v>0</v>
      </c>
      <c r="BH32" s="223">
        <f>IFERROR(IF(RIGHT(VLOOKUP($A32,csapatok!$A:$NN,BH$320,FALSE),5)="Csere",VLOOKUP(LEFT(VLOOKUP($A32,csapatok!$A:$NN,BH$320,FALSE),LEN(VLOOKUP($A32,csapatok!$A:$NN,BH$320,FALSE))-6),'csapat-ranglista'!$A:$FP,BH$321,FALSE)/8,VLOOKUP(VLOOKUP($A32,csapatok!$A:$NN,BH$320,FALSE),'csapat-ranglista'!$A:$FP,BH$321,FALSE)/4),0)</f>
        <v>0</v>
      </c>
      <c r="BI32" s="223">
        <f>IFERROR(IF(RIGHT(VLOOKUP($A32,csapatok!$A:$NN,BI$320,FALSE),5)="Csere",VLOOKUP(LEFT(VLOOKUP($A32,csapatok!$A:$NN,BI$320,FALSE),LEN(VLOOKUP($A32,csapatok!$A:$NN,BI$320,FALSE))-6),'csapat-ranglista'!$A:$FP,BI$321,FALSE)/8,VLOOKUP(VLOOKUP($A32,csapatok!$A:$NN,BI$320,FALSE),'csapat-ranglista'!$A:$FP,BI$321,FALSE)/4),0)</f>
        <v>0</v>
      </c>
      <c r="BJ32" s="223">
        <f>IFERROR(IF(RIGHT(VLOOKUP($A32,csapatok!$A:$NN,BJ$320,FALSE),5)="Csere",VLOOKUP(LEFT(VLOOKUP($A32,csapatok!$A:$NN,BJ$320,FALSE),LEN(VLOOKUP($A32,csapatok!$A:$NN,BJ$320,FALSE))-6),'csapat-ranglista'!$A:$FP,BJ$321,FALSE)/8,VLOOKUP(VLOOKUP($A32,csapatok!$A:$NN,BJ$320,FALSE),'csapat-ranglista'!$A:$FP,BJ$321,FALSE)/4),0)</f>
        <v>0</v>
      </c>
      <c r="BK32" s="223">
        <f>IFERROR(IF(RIGHT(VLOOKUP($A32,csapatok!$A:$NN,BK$320,FALSE),5)="Csere",VLOOKUP(LEFT(VLOOKUP($A32,csapatok!$A:$NN,BK$320,FALSE),LEN(VLOOKUP($A32,csapatok!$A:$NN,BK$320,FALSE))-6),'csapat-ranglista'!$A:$FP,BK$321,FALSE)/8,VLOOKUP(VLOOKUP($A32,csapatok!$A:$NN,BK$320,FALSE),'csapat-ranglista'!$A:$FP,BK$321,FALSE)/4),0)</f>
        <v>0</v>
      </c>
      <c r="BL32" s="223">
        <f>IFERROR(IF(RIGHT(VLOOKUP($A32,csapatok!$A:$NN,BL$320,FALSE),5)="Csere",VLOOKUP(LEFT(VLOOKUP($A32,csapatok!$A:$NN,BL$320,FALSE),LEN(VLOOKUP($A32,csapatok!$A:$NN,BL$320,FALSE))-6),'csapat-ranglista'!$A:$FP,BL$321,FALSE)/8,VLOOKUP(VLOOKUP($A32,csapatok!$A:$NN,BL$320,FALSE),'csapat-ranglista'!$A:$FP,BL$321,FALSE)/4),0)</f>
        <v>0</v>
      </c>
      <c r="BM32" s="223">
        <f>IFERROR(IF(RIGHT(VLOOKUP($A32,csapatok!$A:$NN,BM$320,FALSE),5)="Csere",VLOOKUP(LEFT(VLOOKUP($A32,csapatok!$A:$NN,BM$320,FALSE),LEN(VLOOKUP($A32,csapatok!$A:$NN,BM$320,FALSE))-6),'csapat-ranglista'!$A:$FP,BM$321,FALSE)/8,VLOOKUP(VLOOKUP($A32,csapatok!$A:$NN,BM$320,FALSE),'csapat-ranglista'!$A:$FP,BM$321,FALSE)/4),0)</f>
        <v>13.316219076046455</v>
      </c>
      <c r="BN32" s="223">
        <f>IFERROR(IF(RIGHT(VLOOKUP($A32,csapatok!$A:$NN,BN$320,FALSE),5)="Csere",VLOOKUP(LEFT(VLOOKUP($A32,csapatok!$A:$NN,BN$320,FALSE),LEN(VLOOKUP($A32,csapatok!$A:$NN,BN$320,FALSE))-6),'csapat-ranglista'!$A:$FP,BN$321,FALSE)/8,VLOOKUP(VLOOKUP($A32,csapatok!$A:$NN,BN$320,FALSE),'csapat-ranglista'!$A:$FP,BN$321,FALSE)/4),0)</f>
        <v>0</v>
      </c>
      <c r="BO32" s="223">
        <f>IFERROR(IF(RIGHT(VLOOKUP($A32,csapatok!$A:$NN,BO$320,FALSE),5)="Csere",VLOOKUP(LEFT(VLOOKUP($A32,csapatok!$A:$NN,BO$320,FALSE),LEN(VLOOKUP($A32,csapatok!$A:$NN,BO$320,FALSE))-6),'csapat-ranglista'!$A:$FP,BO$321,FALSE)/8,VLOOKUP(VLOOKUP($A32,csapatok!$A:$NN,BO$320,FALSE),'csapat-ranglista'!$A:$FP,BO$321,FALSE)/4),0)</f>
        <v>0</v>
      </c>
      <c r="BP32" s="223">
        <f>IFERROR(IF(RIGHT(VLOOKUP($A32,csapatok!$A:$NN,BP$320,FALSE),5)="Csere",VLOOKUP(LEFT(VLOOKUP($A32,csapatok!$A:$NN,BP$320,FALSE),LEN(VLOOKUP($A32,csapatok!$A:$NN,BP$320,FALSE))-6),'csapat-ranglista'!$A:$FP,BP$321,FALSE)/8,VLOOKUP(VLOOKUP($A32,csapatok!$A:$NN,BP$320,FALSE),'csapat-ranglista'!$A:$FP,BP$321,FALSE)/4),0)</f>
        <v>0</v>
      </c>
      <c r="BQ32" s="223">
        <f>IFERROR(IF(RIGHT(VLOOKUP($A32,csapatok!$A:$NN,BQ$320,FALSE),5)="Csere",VLOOKUP(LEFT(VLOOKUP($A32,csapatok!$A:$NN,BQ$320,FALSE),LEN(VLOOKUP($A32,csapatok!$A:$NN,BQ$320,FALSE))-6),'csapat-ranglista'!$A:$FP,BQ$321,FALSE)/8,VLOOKUP(VLOOKUP($A32,csapatok!$A:$NN,BQ$320,FALSE),'csapat-ranglista'!$A:$FP,BQ$321,FALSE)/4),0)</f>
        <v>0</v>
      </c>
      <c r="BR32" s="223">
        <f>IFERROR(IF(RIGHT(VLOOKUP($A32,csapatok!$A:$NN,BR$320,FALSE),5)="Csere",VLOOKUP(LEFT(VLOOKUP($A32,csapatok!$A:$NN,BR$320,FALSE),LEN(VLOOKUP($A32,csapatok!$A:$NN,BR$320,FALSE))-6),'csapat-ranglista'!$A:$FP,BR$321,FALSE)/8,VLOOKUP(VLOOKUP($A32,csapatok!$A:$NN,BR$320,FALSE),'csapat-ranglista'!$A:$FP,BR$321,FALSE)/4),0)</f>
        <v>0</v>
      </c>
      <c r="BS32" s="223">
        <f>IFERROR(IF(RIGHT(VLOOKUP($A32,csapatok!$A:$NN,BS$320,FALSE),5)="Csere",VLOOKUP(LEFT(VLOOKUP($A32,csapatok!$A:$NN,BS$320,FALSE),LEN(VLOOKUP($A32,csapatok!$A:$NN,BS$320,FALSE))-6),'csapat-ranglista'!$A:$FP,BS$321,FALSE)/8,VLOOKUP(VLOOKUP($A32,csapatok!$A:$NN,BS$320,FALSE),'csapat-ranglista'!$A:$FP,BS$321,FALSE)/4),0)</f>
        <v>0</v>
      </c>
      <c r="BT32" s="223">
        <f>IFERROR(IF(RIGHT(VLOOKUP($A32,csapatok!$A:$NN,BT$320,FALSE),5)="Csere",VLOOKUP(LEFT(VLOOKUP($A32,csapatok!$A:$NN,BT$320,FALSE),LEN(VLOOKUP($A32,csapatok!$A:$NN,BT$320,FALSE))-6),'csapat-ranglista'!$A:$FP,BT$321,FALSE)/8,VLOOKUP(VLOOKUP($A32,csapatok!$A:$NN,BT$320,FALSE),'csapat-ranglista'!$A:$FP,BT$321,FALSE)/4),0)</f>
        <v>0</v>
      </c>
      <c r="BU32" s="223">
        <f>IFERROR(IF(RIGHT(VLOOKUP($A32,csapatok!$A:$NN,BU$320,FALSE),5)="Csere",VLOOKUP(LEFT(VLOOKUP($A32,csapatok!$A:$NN,BU$320,FALSE),LEN(VLOOKUP($A32,csapatok!$A:$NN,BU$320,FALSE))-6),'csapat-ranglista'!$A:$FP,BU$321,FALSE)/8,VLOOKUP(VLOOKUP($A32,csapatok!$A:$NN,BU$320,FALSE),'csapat-ranglista'!$A:$FP,BU$321,FALSE)/4),0)</f>
        <v>1.5234740797423412</v>
      </c>
      <c r="BV32" s="223">
        <f>IFERROR(IF(RIGHT(VLOOKUP($A32,csapatok!$A:$NN,BV$320,FALSE),5)="Csere",VLOOKUP(LEFT(VLOOKUP($A32,csapatok!$A:$NN,BV$320,FALSE),LEN(VLOOKUP($A32,csapatok!$A:$NN,BV$320,FALSE))-6),'csapat-ranglista'!$A:$FP,BV$321,FALSE)/8,VLOOKUP(VLOOKUP($A32,csapatok!$A:$NN,BV$320,FALSE),'csapat-ranglista'!$A:$FP,BV$321,FALSE)/4),0)</f>
        <v>0</v>
      </c>
      <c r="BW32" s="223">
        <f>IFERROR(IF(RIGHT(VLOOKUP($A32,csapatok!$A:$NN,BW$320,FALSE),5)="Csere",VLOOKUP(LEFT(VLOOKUP($A32,csapatok!$A:$NN,BW$320,FALSE),LEN(VLOOKUP($A32,csapatok!$A:$NN,BW$320,FALSE))-6),'csapat-ranglista'!$A:$FP,BW$321,FALSE)/8,VLOOKUP(VLOOKUP($A32,csapatok!$A:$NN,BW$320,FALSE),'csapat-ranglista'!$A:$FP,BW$321,FALSE)/4),0)</f>
        <v>0</v>
      </c>
      <c r="BX32" s="223">
        <f>IFERROR(IF(RIGHT(VLOOKUP($A32,csapatok!$A:$NN,BX$320,FALSE),5)="Csere",VLOOKUP(LEFT(VLOOKUP($A32,csapatok!$A:$NN,BX$320,FALSE),LEN(VLOOKUP($A32,csapatok!$A:$NN,BX$320,FALSE))-6),'csapat-ranglista'!$A:$FP,BX$321,FALSE)/8,VLOOKUP(VLOOKUP($A32,csapatok!$A:$NN,BX$320,FALSE),'csapat-ranglista'!$A:$FP,BX$321,FALSE)/4),0)</f>
        <v>0</v>
      </c>
      <c r="BY32" s="223">
        <f>IFERROR(IF(RIGHT(VLOOKUP($A32,csapatok!$A:$NN,BY$320,FALSE),5)="Csere",VLOOKUP(LEFT(VLOOKUP($A32,csapatok!$A:$NN,BY$320,FALSE),LEN(VLOOKUP($A32,csapatok!$A:$NN,BY$320,FALSE))-6),'csapat-ranglista'!$A:$FP,BY$321,FALSE)/8,VLOOKUP(VLOOKUP($A32,csapatok!$A:$NN,BY$320,FALSE),'csapat-ranglista'!$A:$FP,BY$321,FALSE)/4),0)</f>
        <v>16.536330549824186</v>
      </c>
      <c r="BZ32" s="223">
        <f>IFERROR(IF(RIGHT(VLOOKUP($A32,csapatok!$A:$NN,BZ$320,FALSE),5)="Csere",VLOOKUP(LEFT(VLOOKUP($A32,csapatok!$A:$NN,BZ$320,FALSE),LEN(VLOOKUP($A32,csapatok!$A:$NN,BZ$320,FALSE))-6),'csapat-ranglista'!$A:$FP,BZ$321,FALSE)/8,VLOOKUP(VLOOKUP($A32,csapatok!$A:$NN,BZ$320,FALSE),'csapat-ranglista'!$A:$FP,BZ$321,FALSE)/4),0)</f>
        <v>0</v>
      </c>
      <c r="CA32" s="223">
        <f>IFERROR(IF(RIGHT(VLOOKUP($A32,csapatok!$A:$NN,CA$320,FALSE),5)="Csere",VLOOKUP(LEFT(VLOOKUP($A32,csapatok!$A:$NN,CA$320,FALSE),LEN(VLOOKUP($A32,csapatok!$A:$NN,CA$320,FALSE))-6),'csapat-ranglista'!$A:$FP,CA$321,FALSE)/8,VLOOKUP(VLOOKUP($A32,csapatok!$A:$NN,CA$320,FALSE),'csapat-ranglista'!$A:$FP,CA$321,FALSE)/4),0)</f>
        <v>0</v>
      </c>
      <c r="CB32" s="223">
        <f>IFERROR(IF(RIGHT(VLOOKUP($A32,csapatok!$A:$NN,CB$320,FALSE),5)="Csere",VLOOKUP(LEFT(VLOOKUP($A32,csapatok!$A:$NN,CB$320,FALSE),LEN(VLOOKUP($A32,csapatok!$A:$NN,CB$320,FALSE))-6),'csapat-ranglista'!$A:$FP,CB$321,FALSE)/8,VLOOKUP(VLOOKUP($A32,csapatok!$A:$NN,CB$320,FALSE),'csapat-ranglista'!$A:$FP,CB$321,FALSE)/4),0)</f>
        <v>0</v>
      </c>
      <c r="CC32" s="223">
        <f>IFERROR(IF(RIGHT(VLOOKUP($A32,csapatok!$A:$NN,CC$320,FALSE),5)="Csere",VLOOKUP(LEFT(VLOOKUP($A32,csapatok!$A:$NN,CC$320,FALSE),LEN(VLOOKUP($A32,csapatok!$A:$NN,CC$320,FALSE))-6),'csapat-ranglista'!$A:$FP,CC$321,FALSE)/8,VLOOKUP(VLOOKUP($A32,csapatok!$A:$NN,CC$320,FALSE),'csapat-ranglista'!$A:$FP,CC$321,FALSE)/4),0)</f>
        <v>0</v>
      </c>
      <c r="CD32" s="223">
        <f>IFERROR(IF(RIGHT(VLOOKUP($A32,csapatok!$A:$NN,CD$320,FALSE),5)="Csere",VLOOKUP(LEFT(VLOOKUP($A32,csapatok!$A:$NN,CD$320,FALSE),LEN(VLOOKUP($A32,csapatok!$A:$NN,CD$320,FALSE))-6),'csapat-ranglista'!$A:$FP,CD$321,FALSE)/8,VLOOKUP(VLOOKUP($A32,csapatok!$A:$NN,CD$320,FALSE),'csapat-ranglista'!$A:$FP,CD$321,FALSE)/4),0)</f>
        <v>0</v>
      </c>
      <c r="CE32" s="223">
        <f>IFERROR(IF(RIGHT(VLOOKUP($A32,csapatok!$A:$NN,CE$320,FALSE),5)="Csere",VLOOKUP(LEFT(VLOOKUP($A32,csapatok!$A:$NN,CE$320,FALSE),LEN(VLOOKUP($A32,csapatok!$A:$NN,CE$320,FALSE))-6),'csapat-ranglista'!$A:$FP,CE$321,FALSE)/8,VLOOKUP(VLOOKUP($A32,csapatok!$A:$NN,CE$320,FALSE),'csapat-ranglista'!$A:$FP,CE$321,FALSE)/4),0)</f>
        <v>0</v>
      </c>
      <c r="CF32" s="223">
        <f>IFERROR(IF(RIGHT(VLOOKUP($A32,csapatok!$A:$NN,CF$320,FALSE),5)="Csere",VLOOKUP(LEFT(VLOOKUP($A32,csapatok!$A:$NN,CF$320,FALSE),LEN(VLOOKUP($A32,csapatok!$A:$NN,CF$320,FALSE))-6),'csapat-ranglista'!$A:$FP,CF$321,FALSE)/8,VLOOKUP(VLOOKUP($A32,csapatok!$A:$NN,CF$320,FALSE),'csapat-ranglista'!$A:$FP,CF$321,FALSE)/4),0)</f>
        <v>0</v>
      </c>
      <c r="CG32" s="223">
        <f>IFERROR(IF(RIGHT(VLOOKUP($A32,csapatok!$A:$NN,CG$320,FALSE),5)="Csere",VLOOKUP(LEFT(VLOOKUP($A32,csapatok!$A:$NN,CG$320,FALSE),LEN(VLOOKUP($A32,csapatok!$A:$NN,CG$320,FALSE))-6),'csapat-ranglista'!$A:$FP,CG$321,FALSE)/8,VLOOKUP(VLOOKUP($A32,csapatok!$A:$NN,CG$320,FALSE),'csapat-ranglista'!$A:$FP,CG$321,FALSE)/4),0)</f>
        <v>0</v>
      </c>
      <c r="CH32" s="223">
        <f>IFERROR(IF(RIGHT(VLOOKUP($A32,csapatok!$A:$NN,CH$320,FALSE),5)="Csere",VLOOKUP(LEFT(VLOOKUP($A32,csapatok!$A:$NN,CH$320,FALSE),LEN(VLOOKUP($A32,csapatok!$A:$NN,CH$320,FALSE))-6),'csapat-ranglista'!$A:$FP,CH$321,FALSE)/8,VLOOKUP(VLOOKUP($A32,csapatok!$A:$NN,CH$320,FALSE),'csapat-ranglista'!$A:$FP,CH$321,FALSE)/4),0)</f>
        <v>8.0302804269886696</v>
      </c>
      <c r="CI32" s="223">
        <f>IFERROR(IF(RIGHT(VLOOKUP($A32,csapatok!$A:$NN,CI$320,FALSE),5)="Csere",VLOOKUP(LEFT(VLOOKUP($A32,csapatok!$A:$NN,CI$320,FALSE),LEN(VLOOKUP($A32,csapatok!$A:$NN,CI$320,FALSE))-6),'csapat-ranglista'!$A:$FP,CI$321,FALSE)/8,VLOOKUP(VLOOKUP($A32,csapatok!$A:$NN,CI$320,FALSE),'csapat-ranglista'!$A:$FP,CI$321,FALSE)/4),0)</f>
        <v>0</v>
      </c>
      <c r="CJ32" s="224">
        <f>versenyek!$IQ$11*IFERROR(VLOOKUP(VLOOKUP($A32,versenyek!IP:IR,3,FALSE),szabalyok!$A$16:$B$23,2,FALSE)/4,0)</f>
        <v>0</v>
      </c>
      <c r="CK32" s="224">
        <f>versenyek!$IT$11*IFERROR(VLOOKUP(VLOOKUP($A32,versenyek!IS:IU,3,FALSE),szabalyok!$A$16:$B$23,2,FALSE)/4,0)</f>
        <v>0</v>
      </c>
      <c r="CL32" s="223">
        <f>IFERROR(IF(RIGHT(VLOOKUP($A32,csapatok!$A:$NN,CL$320,FALSE),5)="Csere",VLOOKUP(LEFT(VLOOKUP($A32,csapatok!$A:$NN,CL$320,FALSE),LEN(VLOOKUP($A32,csapatok!$A:$NN,CL$320,FALSE))-6),'csapat-ranglista'!$A:$FP,CL$321,FALSE)/8,VLOOKUP(VLOOKUP($A32,csapatok!$A:$NN,CL$320,FALSE),'csapat-ranglista'!$A:$FP,CL$321,FALSE)/4),0)</f>
        <v>0</v>
      </c>
      <c r="CM32" s="223">
        <f>IFERROR(IF(RIGHT(VLOOKUP($A32,csapatok!$A:$NN,CM$320,FALSE),5)="Csere",VLOOKUP(LEFT(VLOOKUP($A32,csapatok!$A:$NN,CM$320,FALSE),LEN(VLOOKUP($A32,csapatok!$A:$NN,CM$320,FALSE))-6),'csapat-ranglista'!$A:$FP,CM$321,FALSE)/8,VLOOKUP(VLOOKUP($A32,csapatok!$A:$NN,CM$320,FALSE),'csapat-ranglista'!$A:$FP,CM$321,FALSE)/4),0)</f>
        <v>0</v>
      </c>
      <c r="CN32" s="223">
        <f>IFERROR(IF(RIGHT(VLOOKUP($A32,csapatok!$A:$NN,CN$320,FALSE),5)="Csere",VLOOKUP(LEFT(VLOOKUP($A32,csapatok!$A:$NN,CN$320,FALSE),LEN(VLOOKUP($A32,csapatok!$A:$NN,CN$320,FALSE))-6),'csapat-ranglista'!$A:$FP,CN$321,FALSE)/8,VLOOKUP(VLOOKUP($A32,csapatok!$A:$NN,CN$320,FALSE),'csapat-ranglista'!$A:$FP,CN$321,FALSE)/4),0)</f>
        <v>3.6429258960103401</v>
      </c>
      <c r="CO32" s="223">
        <f>IFERROR(IF(RIGHT(VLOOKUP($A32,csapatok!$A:$NN,CO$320,FALSE),5)="Csere",VLOOKUP(LEFT(VLOOKUP($A32,csapatok!$A:$NN,CO$320,FALSE),LEN(VLOOKUP($A32,csapatok!$A:$NN,CO$320,FALSE))-6),'csapat-ranglista'!$A:$FP,CO$321,FALSE)/8,VLOOKUP(VLOOKUP($A32,csapatok!$A:$NN,CO$320,FALSE),'csapat-ranglista'!$A:$FP,CO$321,FALSE)/4),0)</f>
        <v>0</v>
      </c>
      <c r="CP32" s="223">
        <f>IFERROR(IF(RIGHT(VLOOKUP($A32,csapatok!$A:$NN,CP$320,FALSE),5)="Csere",VLOOKUP(LEFT(VLOOKUP($A32,csapatok!$A:$NN,CP$320,FALSE),LEN(VLOOKUP($A32,csapatok!$A:$NN,CP$320,FALSE))-6),'csapat-ranglista'!$A:$FP,CP$321,FALSE)/8,VLOOKUP(VLOOKUP($A32,csapatok!$A:$NN,CP$320,FALSE),'csapat-ranglista'!$A:$FP,CP$321,FALSE)/4),0)</f>
        <v>6.9162483750541259</v>
      </c>
      <c r="CQ32" s="223">
        <f>IFERROR(IF(RIGHT(VLOOKUP($A32,csapatok!$A:$NN,CQ$320,FALSE),5)="Csere",VLOOKUP(LEFT(VLOOKUP($A32,csapatok!$A:$NN,CQ$320,FALSE),LEN(VLOOKUP($A32,csapatok!$A:$NN,CQ$320,FALSE))-6),'csapat-ranglista'!$A:$FP,CQ$321,FALSE)/8,VLOOKUP(VLOOKUP($A32,csapatok!$A:$NN,CQ$320,FALSE),'csapat-ranglista'!$A:$FP,CQ$321,FALSE)/4),0)</f>
        <v>0</v>
      </c>
      <c r="CR32" s="223">
        <f>IFERROR(IF(RIGHT(VLOOKUP($A32,csapatok!$A:$NN,CR$320,FALSE),5)="Csere",VLOOKUP(LEFT(VLOOKUP($A32,csapatok!$A:$NN,CR$320,FALSE),LEN(VLOOKUP($A32,csapatok!$A:$NN,CR$320,FALSE))-6),'csapat-ranglista'!$A:$FP,CR$321,FALSE)/8,VLOOKUP(VLOOKUP($A32,csapatok!$A:$NN,CR$320,FALSE),'csapat-ranglista'!$A:$FP,CR$321,FALSE)/4),0)</f>
        <v>0</v>
      </c>
      <c r="CS32" s="223">
        <f>IFERROR(IF(RIGHT(VLOOKUP($A32,csapatok!$A:$NN,CS$320,FALSE),5)="Csere",VLOOKUP(LEFT(VLOOKUP($A32,csapatok!$A:$NN,CS$320,FALSE),LEN(VLOOKUP($A32,csapatok!$A:$NN,CS$320,FALSE))-6),'csapat-ranglista'!$A:$FP,CS$321,FALSE)/8,VLOOKUP(VLOOKUP($A32,csapatok!$A:$NN,CS$320,FALSE),'csapat-ranglista'!$A:$FP,CS$321,FALSE)/4),0)</f>
        <v>0</v>
      </c>
      <c r="CT32" s="223">
        <f>IFERROR(IF(RIGHT(VLOOKUP($A32,csapatok!$A:$NN,CT$320,FALSE),5)="Csere",VLOOKUP(LEFT(VLOOKUP($A32,csapatok!$A:$NN,CT$320,FALSE),LEN(VLOOKUP($A32,csapatok!$A:$NN,CT$320,FALSE))-6),'csapat-ranglista'!$A:$FP,CT$321,FALSE)/8,VLOOKUP(VLOOKUP($A32,csapatok!$A:$NN,CT$320,FALSE),'csapat-ranglista'!$A:$FP,CT$321,FALSE)/4),0)</f>
        <v>0</v>
      </c>
      <c r="CU32" s="223">
        <f>IFERROR(IF(RIGHT(VLOOKUP($A32,csapatok!$A:$NN,CU$320,FALSE),5)="Csere",VLOOKUP(LEFT(VLOOKUP($A32,csapatok!$A:$NN,CU$320,FALSE),LEN(VLOOKUP($A32,csapatok!$A:$NN,CU$320,FALSE))-6),'csapat-ranglista'!$A:$FP,CU$321,FALSE)/8,VLOOKUP(VLOOKUP($A32,csapatok!$A:$NN,CU$320,FALSE),'csapat-ranglista'!$A:$FP,CU$321,FALSE)/4),0)</f>
        <v>0</v>
      </c>
      <c r="CV32" s="223">
        <f>IFERROR(IF(RIGHT(VLOOKUP($A32,csapatok!$A:$NN,CV$320,FALSE),5)="Csere",VLOOKUP(LEFT(VLOOKUP($A32,csapatok!$A:$NN,CV$320,FALSE),LEN(VLOOKUP($A32,csapatok!$A:$NN,CV$320,FALSE))-6),'csapat-ranglista'!$A:$FP,CV$321,FALSE)/8,VLOOKUP(VLOOKUP($A32,csapatok!$A:$NN,CV$320,FALSE),'csapat-ranglista'!$A:$FP,CV$321,FALSE)/4),0)</f>
        <v>0</v>
      </c>
      <c r="CW32" s="223">
        <f>IFERROR(IF(RIGHT(VLOOKUP($A32,csapatok!$A:$NN,CW$320,FALSE),5)="Csere",VLOOKUP(LEFT(VLOOKUP($A32,csapatok!$A:$NN,CW$320,FALSE),LEN(VLOOKUP($A32,csapatok!$A:$NN,CW$320,FALSE))-6),'csapat-ranglista'!$A:$FP,CW$321,FALSE)/8,VLOOKUP(VLOOKUP($A32,csapatok!$A:$NN,CW$320,FALSE),'csapat-ranglista'!$A:$FP,CW$321,FALSE)/4),0)</f>
        <v>5.0337096957361549</v>
      </c>
      <c r="CX32" s="223">
        <f>IFERROR(IF(RIGHT(VLOOKUP($A32,csapatok!$A:$NN,CX$320,FALSE),5)="Csere",VLOOKUP(LEFT(VLOOKUP($A32,csapatok!$A:$NN,CX$320,FALSE),LEN(VLOOKUP($A32,csapatok!$A:$NN,CX$320,FALSE))-6),'csapat-ranglista'!$A:$FP,CX$321,FALSE)/8,VLOOKUP(VLOOKUP($A32,csapatok!$A:$NN,CX$320,FALSE),'csapat-ranglista'!$A:$FP,CX$321,FALSE)/4),0)</f>
        <v>0</v>
      </c>
      <c r="CY32" s="223">
        <f>IFERROR(IF(RIGHT(VLOOKUP($A32,csapatok!$A:$NN,CY$320,FALSE),5)="Csere",VLOOKUP(LEFT(VLOOKUP($A32,csapatok!$A:$NN,CY$320,FALSE),LEN(VLOOKUP($A32,csapatok!$A:$NN,CY$320,FALSE))-6),'csapat-ranglista'!$A:$FP,CY$321,FALSE)/8,VLOOKUP(VLOOKUP($A32,csapatok!$A:$NN,CY$320,FALSE),'csapat-ranglista'!$A:$FP,CY$321,FALSE)/4),0)</f>
        <v>0</v>
      </c>
      <c r="CZ32" s="223">
        <f>IFERROR(IF(RIGHT(VLOOKUP($A32,csapatok!$A:$NN,CZ$320,FALSE),5)="Csere",VLOOKUP(LEFT(VLOOKUP($A32,csapatok!$A:$NN,CZ$320,FALSE),LEN(VLOOKUP($A32,csapatok!$A:$NN,CZ$320,FALSE))-6),'csapat-ranglista'!$A:$FP,CZ$321,FALSE)/8,VLOOKUP(VLOOKUP($A32,csapatok!$A:$NN,CZ$320,FALSE),'csapat-ranglista'!$A:$FP,CZ$321,FALSE)/4),0)</f>
        <v>0</v>
      </c>
      <c r="DA32" s="223">
        <f>IFERROR(IF(RIGHT(VLOOKUP($A32,csapatok!$A:$NN,DA$320,FALSE),5)="Csere",VLOOKUP(LEFT(VLOOKUP($A32,csapatok!$A:$NN,DA$320,FALSE),LEN(VLOOKUP($A32,csapatok!$A:$NN,DA$320,FALSE))-6),'csapat-ranglista'!$A:$FP,DA$321,FALSE)/8,VLOOKUP(VLOOKUP($A32,csapatok!$A:$NN,DA$320,FALSE),'csapat-ranglista'!$A:$FP,DA$321,FALSE)/4),0)</f>
        <v>0</v>
      </c>
      <c r="DB32" s="223">
        <f>IFERROR(IF(RIGHT(VLOOKUP($A32,csapatok!$A:$NN,DB$320,FALSE),5)="Csere",VLOOKUP(LEFT(VLOOKUP($A32,csapatok!$A:$NN,DB$320,FALSE),LEN(VLOOKUP($A32,csapatok!$A:$NN,DB$320,FALSE))-6),'csapat-ranglista'!$A:$FP,DB$321,FALSE)/8,VLOOKUP(VLOOKUP($A32,csapatok!$A:$NN,DB$320,FALSE),'csapat-ranglista'!$A:$FP,DB$321,FALSE)/4),0)</f>
        <v>0</v>
      </c>
      <c r="DC32" s="223">
        <f>IFERROR(IF(RIGHT(VLOOKUP($A32,csapatok!$A:$NN,DC$320,FALSE),5)="Csere",VLOOKUP(LEFT(VLOOKUP($A32,csapatok!$A:$NN,DC$320,FALSE),LEN(VLOOKUP($A32,csapatok!$A:$NN,DC$320,FALSE))-6),'csapat-ranglista'!$A:$FP,DC$321,FALSE)/8,VLOOKUP(VLOOKUP($A32,csapatok!$A:$NN,DC$320,FALSE),'csapat-ranglista'!$A:$FP,DC$321,FALSE)/4),0)</f>
        <v>0</v>
      </c>
      <c r="DD32" s="223">
        <f>IFERROR(IF(RIGHT(VLOOKUP($A32,csapatok!$A:$NN,DD$320,FALSE),5)="Csere",VLOOKUP(LEFT(VLOOKUP($A32,csapatok!$A:$NN,DD$320,FALSE),LEN(VLOOKUP($A32,csapatok!$A:$NN,DD$320,FALSE))-6),'csapat-ranglista'!$A:$FP,DD$321,FALSE)/8,VLOOKUP(VLOOKUP($A32,csapatok!$A:$NN,DD$320,FALSE),'csapat-ranglista'!$A:$FP,DD$321,FALSE)/4),0)</f>
        <v>0</v>
      </c>
      <c r="DE32" s="223">
        <f>IFERROR(IF(RIGHT(VLOOKUP($A32,csapatok!$A:$NN,DE$320,FALSE),5)="Csere",VLOOKUP(LEFT(VLOOKUP($A32,csapatok!$A:$NN,DE$320,FALSE),LEN(VLOOKUP($A32,csapatok!$A:$NN,DE$320,FALSE))-6),'csapat-ranglista'!$A:$FP,DE$321,FALSE)/8,VLOOKUP(VLOOKUP($A32,csapatok!$A:$NN,DE$320,FALSE),'csapat-ranglista'!$A:$FP,DE$321,FALSE)/4),0)</f>
        <v>0</v>
      </c>
      <c r="DF32" s="223">
        <f>IFERROR(IF(RIGHT(VLOOKUP($A32,csapatok!$A:$NN,DF$320,FALSE),5)="Csere",VLOOKUP(LEFT(VLOOKUP($A32,csapatok!$A:$NN,DF$320,FALSE),LEN(VLOOKUP($A32,csapatok!$A:$NN,DF$320,FALSE))-6),'csapat-ranglista'!$A:$FP,DF$321,FALSE)/8,VLOOKUP(VLOOKUP($A32,csapatok!$A:$NN,DF$320,FALSE),'csapat-ranglista'!$A:$FP,DF$321,FALSE)/4),0)</f>
        <v>0</v>
      </c>
      <c r="DG32" s="223">
        <f>IFERROR(IF(RIGHT(VLOOKUP($A32,csapatok!$A:$NN,DG$320,FALSE),5)="Csere",VLOOKUP(LEFT(VLOOKUP($A32,csapatok!$A:$NN,DG$320,FALSE),LEN(VLOOKUP($A32,csapatok!$A:$NN,DG$320,FALSE))-6),'csapat-ranglista'!$A:$FP,DG$321,FALSE)/8,VLOOKUP(VLOOKUP($A32,csapatok!$A:$NN,DG$320,FALSE),'csapat-ranglista'!$A:$FP,DG$321,FALSE)/4),0)</f>
        <v>0</v>
      </c>
      <c r="DH32" s="223">
        <f>IFERROR(IF(RIGHT(VLOOKUP($A32,csapatok!$A:$NN,DH$320,FALSE),5)="Csere",VLOOKUP(LEFT(VLOOKUP($A32,csapatok!$A:$NN,DH$320,FALSE),LEN(VLOOKUP($A32,csapatok!$A:$NN,DH$320,FALSE))-6),'csapat-ranglista'!$A:$FP,DH$321,FALSE)/8,VLOOKUP(VLOOKUP($A32,csapatok!$A:$NN,DH$320,FALSE),'csapat-ranglista'!$A:$FP,DH$321,FALSE)/4),0)</f>
        <v>0</v>
      </c>
      <c r="DI32" s="223">
        <f>IFERROR(IF(RIGHT(VLOOKUP($A32,csapatok!$A:$NN,DI$320,FALSE),5)="Csere",VLOOKUP(LEFT(VLOOKUP($A32,csapatok!$A:$NN,DI$320,FALSE),LEN(VLOOKUP($A32,csapatok!$A:$NN,DI$320,FALSE))-6),'csapat-ranglista'!$A:$FP,DI$321,FALSE)/8,VLOOKUP(VLOOKUP($A32,csapatok!$A:$NN,DI$320,FALSE),'csapat-ranglista'!$A:$FP,DI$321,FALSE)/4),0)</f>
        <v>0</v>
      </c>
      <c r="DJ32" s="223">
        <f>IFERROR(IF(RIGHT(VLOOKUP($A32,csapatok!$A:$NN,DJ$320,FALSE),5)="Csere",VLOOKUP(LEFT(VLOOKUP($A32,csapatok!$A:$NN,DJ$320,FALSE),LEN(VLOOKUP($A32,csapatok!$A:$NN,DJ$320,FALSE))-6),'csapat-ranglista'!$A:$FP,DJ$321,FALSE)/8,VLOOKUP(VLOOKUP($A32,csapatok!$A:$NN,DJ$320,FALSE),'csapat-ranglista'!$A:$FP,DJ$321,FALSE)/4),0)</f>
        <v>0</v>
      </c>
      <c r="DK32" s="223">
        <f>IFERROR(IF(RIGHT(VLOOKUP($A32,csapatok!$A:$NN,DK$320,FALSE),5)="Csere",VLOOKUP(LEFT(VLOOKUP($A32,csapatok!$A:$NN,DK$320,FALSE),LEN(VLOOKUP($A32,csapatok!$A:$NN,DK$320,FALSE))-6),'csapat-ranglista'!$A:$FP,DK$321,FALSE)/8,VLOOKUP(VLOOKUP($A32,csapatok!$A:$NN,DK$320,FALSE),'csapat-ranglista'!$A:$FP,DK$321,FALSE)/4),0)</f>
        <v>0</v>
      </c>
      <c r="DL32" s="223">
        <f>IFERROR(IF(RIGHT(VLOOKUP($A32,csapatok!$A:$NN,DL$320,FALSE),5)="Csere",VLOOKUP(LEFT(VLOOKUP($A32,csapatok!$A:$NN,DL$320,FALSE),LEN(VLOOKUP($A32,csapatok!$A:$NN,DL$320,FALSE))-6),'csapat-ranglista'!$A:$FP,DL$321,FALSE)/8,VLOOKUP(VLOOKUP($A32,csapatok!$A:$NN,DL$320,FALSE),'csapat-ranglista'!$A:$FP,DL$321,FALSE)/4),0)</f>
        <v>0</v>
      </c>
      <c r="DM32" s="223">
        <f>IFERROR(IF(RIGHT(VLOOKUP($A32,csapatok!$A:$NN,DM$320,FALSE),5)="Csere",VLOOKUP(LEFT(VLOOKUP($A32,csapatok!$A:$NN,DM$320,FALSE),LEN(VLOOKUP($A32,csapatok!$A:$NN,DM$320,FALSE))-6),'csapat-ranglista'!$A:$FP,DM$321,FALSE)/8,VLOOKUP(VLOOKUP($A32,csapatok!$A:$NN,DM$320,FALSE),'csapat-ranglista'!$A:$FP,DM$321,FALSE)/4),0)</f>
        <v>29.534267837356424</v>
      </c>
      <c r="DN32" s="223">
        <f>IFERROR(IF(RIGHT(VLOOKUP($A32,csapatok!$A:$NN,DN$320,FALSE),5)="Csere",VLOOKUP(LEFT(VLOOKUP($A32,csapatok!$A:$NN,DN$320,FALSE),LEN(VLOOKUP($A32,csapatok!$A:$NN,DN$320,FALSE))-6),'csapat-ranglista'!$A:$FP,DN$321,FALSE)/8,VLOOKUP(VLOOKUP($A32,csapatok!$A:$NN,DN$320,FALSE),'csapat-ranglista'!$A:$FP,DN$321,FALSE)/4),0)</f>
        <v>0</v>
      </c>
      <c r="DO32" s="224">
        <f>versenyek!$MF$11*IFERROR(VLOOKUP(VLOOKUP($A32,versenyek!ME:MG,3,FALSE),szabalyok!$A$16:$B$23,2,FALSE)/4,0)</f>
        <v>1.149894424012986</v>
      </c>
      <c r="DP32" s="224">
        <f>versenyek!$MI$11*IFERROR(VLOOKUP(VLOOKUP($A32,versenyek!MH:MJ,3,FALSE),szabalyok!$A$16:$B$23,2,FALSE)/4,0)</f>
        <v>0</v>
      </c>
      <c r="DQ32" s="223">
        <f>IFERROR(IF(RIGHT(VLOOKUP($A32,csapatok!$A:$NN,DQ$320,FALSE),5)="Csere",VLOOKUP(LEFT(VLOOKUP($A32,csapatok!$A:$NN,DQ$320,FALSE),LEN(VLOOKUP($A32,csapatok!$A:$NN,DQ$320,FALSE))-6),'csapat-ranglista'!$A:$FP,DQ$321,FALSE)/8,VLOOKUP(VLOOKUP($A32,csapatok!$A:$NN,DQ$320,FALSE),'csapat-ranglista'!$A:$FP,DQ$321,FALSE)/4),0)</f>
        <v>0</v>
      </c>
      <c r="DR32" s="223">
        <f>IFERROR(IF(RIGHT(VLOOKUP($A32,csapatok!$A:$NN,DR$320,FALSE),5)="Csere",VLOOKUP(LEFT(VLOOKUP($A32,csapatok!$A:$NN,DR$320,FALSE),LEN(VLOOKUP($A32,csapatok!$A:$NN,DR$320,FALSE))-6),'csapat-ranglista'!$A:$FP,DR$321,FALSE)/8,VLOOKUP(VLOOKUP($A32,csapatok!$A:$NN,DR$320,FALSE),'csapat-ranglista'!$A:$FP,DR$321,FALSE)/4),0)</f>
        <v>0</v>
      </c>
      <c r="DS32" s="223">
        <f>IFERROR(IF(RIGHT(VLOOKUP($A32,csapatok!$A:$NN,DS$320,FALSE),5)="Csere",VLOOKUP(LEFT(VLOOKUP($A32,csapatok!$A:$NN,DS$320,FALSE),LEN(VLOOKUP($A32,csapatok!$A:$NN,DS$320,FALSE))-6),'csapat-ranglista'!$A:$FP,DS$321,FALSE)/8,VLOOKUP(VLOOKUP($A32,csapatok!$A:$NN,DS$320,FALSE),'csapat-ranglista'!$A:$FP,DS$321,FALSE)/4),0)</f>
        <v>10.397282442870825</v>
      </c>
      <c r="DT32" s="223">
        <f>IFERROR(IF(RIGHT(VLOOKUP($A32,csapatok!$A:$NN,DT$320,FALSE),5)="Csere",VLOOKUP(LEFT(VLOOKUP($A32,csapatok!$A:$NN,DT$320,FALSE),LEN(VLOOKUP($A32,csapatok!$A:$NN,DT$320,FALSE))-6),'csapat-ranglista'!$A:$FP,DT$321,FALSE)/8,VLOOKUP(VLOOKUP($A32,csapatok!$A:$NN,DT$320,FALSE),'csapat-ranglista'!$A:$FP,DT$321,FALSE)/4),0)</f>
        <v>0</v>
      </c>
      <c r="DU32" s="223">
        <f>IFERROR(IF(RIGHT(VLOOKUP($A32,csapatok!$A:$NN,DU$320,FALSE),5)="Csere",VLOOKUP(LEFT(VLOOKUP($A32,csapatok!$A:$NN,DU$320,FALSE),LEN(VLOOKUP($A32,csapatok!$A:$NN,DU$320,FALSE))-6),'csapat-ranglista'!$A:$FP,DU$321,FALSE)/8,VLOOKUP(VLOOKUP($A32,csapatok!$A:$NN,DU$320,FALSE),'csapat-ranglista'!$A:$FP,DU$321,FALSE)/4),0)</f>
        <v>0</v>
      </c>
      <c r="DV32" s="223">
        <f>IFERROR(IF(RIGHT(VLOOKUP($A32,csapatok!$A:$NN,DV$320,FALSE),5)="Csere",VLOOKUP(LEFT(VLOOKUP($A32,csapatok!$A:$NN,DV$320,FALSE),LEN(VLOOKUP($A32,csapatok!$A:$NN,DV$320,FALSE))-6),'csapat-ranglista'!$A:$FP,DV$321,FALSE)/8,VLOOKUP(VLOOKUP($A32,csapatok!$A:$NN,DV$320,FALSE),'csapat-ranglista'!$A:$FP,DV$321,FALSE)/4),0)</f>
        <v>0</v>
      </c>
      <c r="DW32" s="223">
        <f>IFERROR(IF(RIGHT(VLOOKUP($A32,csapatok!$A:$NN,DW$320,FALSE),5)="Csere",VLOOKUP(LEFT(VLOOKUP($A32,csapatok!$A:$NN,DW$320,FALSE),LEN(VLOOKUP($A32,csapatok!$A:$NN,DW$320,FALSE))-6),'csapat-ranglista'!$A:$FP,DW$321,FALSE)/8,VLOOKUP(VLOOKUP($A32,csapatok!$A:$NN,DW$320,FALSE),'csapat-ranglista'!$A:$FP,DW$321,FALSE)/4),0)</f>
        <v>3.0289282365349104</v>
      </c>
      <c r="DX32" s="223">
        <f>IFERROR(IF(RIGHT(VLOOKUP($A32,csapatok!$A:$NN,DX$320,FALSE),5)="Csere",VLOOKUP(LEFT(VLOOKUP($A32,csapatok!$A:$NN,DX$320,FALSE),LEN(VLOOKUP($A32,csapatok!$A:$NN,DX$320,FALSE))-6),'csapat-ranglista'!$A:$FP,DX$321,FALSE)/8,VLOOKUP(VLOOKUP($A32,csapatok!$A:$NN,DX$320,FALSE),'csapat-ranglista'!$A:$FP,DX$321,FALSE)/4),0)</f>
        <v>0</v>
      </c>
      <c r="DY32" s="223">
        <f>IFERROR(IF(RIGHT(VLOOKUP($A32,csapatok!$A:$NN,DY$320,FALSE),5)="Csere",VLOOKUP(LEFT(VLOOKUP($A32,csapatok!$A:$NN,DY$320,FALSE),LEN(VLOOKUP($A32,csapatok!$A:$NN,DY$320,FALSE))-6),'csapat-ranglista'!$A:$FP,DY$321,FALSE)/8,VLOOKUP(VLOOKUP($A32,csapatok!$A:$NN,DY$320,FALSE),'csapat-ranglista'!$A:$FP,DY$321,FALSE)/4),0)</f>
        <v>5.0117136360504375</v>
      </c>
      <c r="DZ32" s="223">
        <f>IFERROR(IF(RIGHT(VLOOKUP($A32,csapatok!$A:$NN,DZ$320,FALSE),5)="Csere",VLOOKUP(LEFT(VLOOKUP($A32,csapatok!$A:$NN,DZ$320,FALSE),LEN(VLOOKUP($A32,csapatok!$A:$NN,DZ$320,FALSE))-6),'csapat-ranglista'!$A:$FP,DZ$321,FALSE)/8,VLOOKUP(VLOOKUP($A32,csapatok!$A:$NN,DZ$320,FALSE),'csapat-ranglista'!$A:$FP,DZ$321,FALSE)/4),0)</f>
        <v>0</v>
      </c>
      <c r="EA32" s="223">
        <f>IFERROR(IF(RIGHT(VLOOKUP($A32,csapatok!$A:$NN,EA$320,FALSE),5)="Csere",VLOOKUP(LEFT(VLOOKUP($A32,csapatok!$A:$NN,EA$320,FALSE),LEN(VLOOKUP($A32,csapatok!$A:$NN,EA$320,FALSE))-6),'csapat-ranglista'!$A:$FP,EA$321,FALSE)/8,VLOOKUP(VLOOKUP($A32,csapatok!$A:$NN,EA$320,FALSE),'csapat-ranglista'!$A:$FP,EA$321,FALSE)/4),0)</f>
        <v>0</v>
      </c>
      <c r="EB32" s="223">
        <f>IFERROR(IF(RIGHT(VLOOKUP($A32,csapatok!$A:$NN,EB$320,FALSE),5)="Csere",VLOOKUP(LEFT(VLOOKUP($A32,csapatok!$A:$NN,EB$320,FALSE),LEN(VLOOKUP($A32,csapatok!$A:$NN,EB$320,FALSE))-6),'csapat-ranglista'!$A:$FP,EB$321,FALSE)/8,VLOOKUP(VLOOKUP($A32,csapatok!$A:$NN,EB$320,FALSE),'csapat-ranglista'!$A:$FP,EB$321,FALSE)/4),0)</f>
        <v>0</v>
      </c>
      <c r="EC32" s="223">
        <f>IFERROR(IF(RIGHT(VLOOKUP($A32,csapatok!$A:$NN,EC$320,FALSE),5)="Csere",VLOOKUP(LEFT(VLOOKUP($A32,csapatok!$A:$NN,EC$320,FALSE),LEN(VLOOKUP($A32,csapatok!$A:$NN,EC$320,FALSE))-6),'csapat-ranglista'!$A:$FP,EC$321,FALSE)/8,VLOOKUP(VLOOKUP($A32,csapatok!$A:$NN,EC$320,FALSE),'csapat-ranglista'!$A:$FP,EC$321,FALSE)/4),0)</f>
        <v>0</v>
      </c>
      <c r="ED32" s="223">
        <f>IFERROR(IF(RIGHT(VLOOKUP($A32,csapatok!$A:$NN,ED$320,FALSE),5)="Csere",VLOOKUP(LEFT(VLOOKUP($A32,csapatok!$A:$NN,ED$320,FALSE),LEN(VLOOKUP($A32,csapatok!$A:$NN,ED$320,FALSE))-6),'csapat-ranglista'!$A:$FP,ED$321,FALSE)/8,VLOOKUP(VLOOKUP($A32,csapatok!$A:$NN,ED$320,FALSE),'csapat-ranglista'!$A:$FP,ED$321,FALSE)/4),0)</f>
        <v>7.4348791335959703</v>
      </c>
      <c r="EE32" s="223">
        <f>IFERROR(IF(RIGHT(VLOOKUP($A32,csapatok!$A:$NN,EE$320,FALSE),5)="Csere",VLOOKUP(LEFT(VLOOKUP($A32,csapatok!$A:$NN,EE$320,FALSE),LEN(VLOOKUP($A32,csapatok!$A:$NN,EE$320,FALSE))-6),'csapat-ranglista'!$A:$FP,EE$321,FALSE)/8,VLOOKUP(VLOOKUP($A32,csapatok!$A:$NN,EE$320,FALSE),'csapat-ranglista'!$A:$FP,EE$321,FALSE)/4),0)</f>
        <v>0</v>
      </c>
      <c r="EF32" s="223">
        <f>IFERROR(IF(RIGHT(VLOOKUP($A32,csapatok!$A:$NN,EF$320,FALSE),5)="Csere",VLOOKUP(LEFT(VLOOKUP($A32,csapatok!$A:$NN,EF$320,FALSE),LEN(VLOOKUP($A32,csapatok!$A:$NN,EF$320,FALSE))-6),'csapat-ranglista'!$A:$FP,EF$321,FALSE)/8,VLOOKUP(VLOOKUP($A32,csapatok!$A:$NN,EF$320,FALSE),'csapat-ranglista'!$A:$FP,EF$321,FALSE)/4),0)</f>
        <v>0</v>
      </c>
      <c r="EG32" s="223">
        <f>IFERROR(IF(RIGHT(VLOOKUP($A32,csapatok!$A:$NN,EG$320,FALSE),5)="Csere",VLOOKUP(LEFT(VLOOKUP($A32,csapatok!$A:$NN,EG$320,FALSE),LEN(VLOOKUP($A32,csapatok!$A:$NN,EG$320,FALSE))-6),'csapat-ranglista'!$A:$FP,EG$321,FALSE)/8,VLOOKUP(VLOOKUP($A32,csapatok!$A:$NN,EG$320,FALSE),'csapat-ranglista'!$A:$FP,EG$321,FALSE)/4),0)</f>
        <v>0</v>
      </c>
      <c r="EH32" s="223">
        <f>IFERROR(IF(RIGHT(VLOOKUP($A32,csapatok!$A:$NN,EH$320,FALSE),5)="Csere",VLOOKUP(LEFT(VLOOKUP($A32,csapatok!$A:$NN,EH$320,FALSE),LEN(VLOOKUP($A32,csapatok!$A:$NN,EH$320,FALSE))-6),'csapat-ranglista'!$A:$FP,EH$321,FALSE)/8,VLOOKUP(VLOOKUP($A32,csapatok!$A:$NN,EH$320,FALSE),'csapat-ranglista'!$A:$FP,EH$321,FALSE)/4),0)</f>
        <v>7.8067939089092508</v>
      </c>
      <c r="EI32" s="223">
        <f>IFERROR(IF(RIGHT(VLOOKUP($A32,csapatok!$A:$NN,EI$320,FALSE),5)="Csere",VLOOKUP(LEFT(VLOOKUP($A32,csapatok!$A:$NN,EI$320,FALSE),LEN(VLOOKUP($A32,csapatok!$A:$NN,EI$320,FALSE))-6),'csapat-ranglista'!$A:$FP,EI$321,FALSE)/8,VLOOKUP(VLOOKUP($A32,csapatok!$A:$NN,EI$320,FALSE),'csapat-ranglista'!$A:$FP,EI$321,FALSE)/4),0)</f>
        <v>0</v>
      </c>
      <c r="EJ32" s="223">
        <f>IFERROR(IF(RIGHT(VLOOKUP($A32,csapatok!$A:$NN,EJ$320,FALSE),5)="Csere",VLOOKUP(LEFT(VLOOKUP($A32,csapatok!$A:$NN,EJ$320,FALSE),LEN(VLOOKUP($A32,csapatok!$A:$NN,EJ$320,FALSE))-6),'csapat-ranglista'!$A:$FP,EJ$321,FALSE)/8,VLOOKUP(VLOOKUP($A32,csapatok!$A:$NN,EJ$320,FALSE),'csapat-ranglista'!$A:$FP,EJ$321,FALSE)/4),0)</f>
        <v>0</v>
      </c>
      <c r="EK32" s="223">
        <f>IFERROR(IF(RIGHT(VLOOKUP($A32,csapatok!$A:$NN,EK$320,FALSE),5)="Csere",VLOOKUP(LEFT(VLOOKUP($A32,csapatok!$A:$NN,EK$320,FALSE),LEN(VLOOKUP($A32,csapatok!$A:$NN,EK$320,FALSE))-6),'csapat-ranglista'!$A:$FP,EK$321,FALSE)/8,VLOOKUP(VLOOKUP($A32,csapatok!$A:$NN,EK$320,FALSE),'csapat-ranglista'!$A:$FP,EK$321,FALSE)/4),0)</f>
        <v>0</v>
      </c>
      <c r="EL32" s="223">
        <f>IFERROR(IF(RIGHT(VLOOKUP($A32,csapatok!$A:$NN,EL$320,FALSE),5)="Csere",VLOOKUP(LEFT(VLOOKUP($A32,csapatok!$A:$NN,EL$320,FALSE),LEN(VLOOKUP($A32,csapatok!$A:$NN,EL$320,FALSE))-6),'csapat-ranglista'!$A:$FP,EL$321,FALSE)/8,VLOOKUP(VLOOKUP($A32,csapatok!$A:$NN,EL$320,FALSE),'csapat-ranglista'!$A:$FP,EL$321,FALSE)/4),0)</f>
        <v>0</v>
      </c>
      <c r="EM32" s="223">
        <f>IFERROR(IF(RIGHT(VLOOKUP($A32,csapatok!$A:$NN,EM$320,FALSE),5)="Csere",VLOOKUP(LEFT(VLOOKUP($A32,csapatok!$A:$NN,EM$320,FALSE),LEN(VLOOKUP($A32,csapatok!$A:$NN,EM$320,FALSE))-6),'csapat-ranglista'!$A:$FP,EM$321,FALSE)/8,VLOOKUP(VLOOKUP($A32,csapatok!$A:$NN,EM$320,FALSE),'csapat-ranglista'!$A:$FP,EM$321,FALSE)/4),0)</f>
        <v>0</v>
      </c>
      <c r="EN32" s="223">
        <f>IFERROR(IF(RIGHT(VLOOKUP($A32,csapatok!$A:$NN,EN$320,FALSE),5)="Csere",VLOOKUP(LEFT(VLOOKUP($A32,csapatok!$A:$NN,EN$320,FALSE),LEN(VLOOKUP($A32,csapatok!$A:$NN,EN$320,FALSE))-6),'csapat-ranglista'!$A:$FP,EN$321,FALSE)/8,VLOOKUP(VLOOKUP($A32,csapatok!$A:$NN,EN$320,FALSE),'csapat-ranglista'!$A:$FP,EN$321,FALSE)/4),0)</f>
        <v>7.453195325749399</v>
      </c>
      <c r="EO32" s="223">
        <f>IFERROR(IF(RIGHT(VLOOKUP($A32,csapatok!$A:$NN,EO$320,FALSE),5)="Csere",VLOOKUP(LEFT(VLOOKUP($A32,csapatok!$A:$NN,EO$320,FALSE),LEN(VLOOKUP($A32,csapatok!$A:$NN,EO$320,FALSE))-6),'csapat-ranglista'!$A:$FP,EO$321,FALSE)/8,VLOOKUP(VLOOKUP($A32,csapatok!$A:$NN,EO$320,FALSE),'csapat-ranglista'!$A:$FP,EO$321,FALSE)/4),0)</f>
        <v>0</v>
      </c>
      <c r="EP32" s="223">
        <f>IFERROR(IF(RIGHT(VLOOKUP($A32,csapatok!$A:$NN,EP$320,FALSE),5)="Csere",VLOOKUP(LEFT(VLOOKUP($A32,csapatok!$A:$NN,EP$320,FALSE),LEN(VLOOKUP($A32,csapatok!$A:$NN,EP$320,FALSE))-6),'csapat-ranglista'!$A:$FP,EP$321,FALSE)/8,VLOOKUP(VLOOKUP($A32,csapatok!$A:$NN,EP$320,FALSE),'csapat-ranglista'!$A:$FP,EP$321,FALSE)/4),0)</f>
        <v>10.496671545911271</v>
      </c>
      <c r="EQ32" s="223">
        <f>IFERROR(IF(RIGHT(VLOOKUP($A32,csapatok!$A:$NN,EQ$320,FALSE),5)="Csere",VLOOKUP(LEFT(VLOOKUP($A32,csapatok!$A:$NN,EQ$320,FALSE),LEN(VLOOKUP($A32,csapatok!$A:$NN,EQ$320,FALSE))-6),'csapat-ranglista'!$A:$FP,EQ$321,FALSE)/8,VLOOKUP(VLOOKUP($A32,csapatok!$A:$NN,EQ$320,FALSE),'csapat-ranglista'!$A:$FP,EQ$321,FALSE)/4),0)</f>
        <v>0</v>
      </c>
      <c r="ER32" s="223">
        <f>IFERROR(IF(RIGHT(VLOOKUP($A32,csapatok!$A:$NN,ER$320,FALSE),5)="Csere",VLOOKUP(LEFT(VLOOKUP($A32,csapatok!$A:$NN,ER$320,FALSE),LEN(VLOOKUP($A32,csapatok!$A:$NN,ER$320,FALSE))-6),'csapat-ranglista'!$A:$FP,ER$321,FALSE)/8,VLOOKUP(VLOOKUP($A32,csapatok!$A:$NN,ER$320,FALSE),'csapat-ranglista'!$A:$FP,ER$321,FALSE)/4),0)</f>
        <v>0</v>
      </c>
      <c r="ES32" s="223">
        <f>IFERROR(IF(RIGHT(VLOOKUP($A32,csapatok!$A:$NN,ES$320,FALSE),5)="Csere",VLOOKUP(LEFT(VLOOKUP($A32,csapatok!$A:$NN,ES$320,FALSE),LEN(VLOOKUP($A32,csapatok!$A:$NN,ES$320,FALSE))-6),'csapat-ranglista'!$A:$FP,ES$321,FALSE)/8,VLOOKUP(VLOOKUP($A32,csapatok!$A:$NN,ES$320,FALSE),'csapat-ranglista'!$A:$FP,ES$321,FALSE)/4),0)</f>
        <v>0</v>
      </c>
      <c r="ET32" s="223">
        <f>IFERROR(IF(RIGHT(VLOOKUP($A32,csapatok!$A:$NN,ET$320,FALSE),5)="Csere",VLOOKUP(LEFT(VLOOKUP($A32,csapatok!$A:$NN,ET$320,FALSE),LEN(VLOOKUP($A32,csapatok!$A:$NN,ET$320,FALSE))-6),'csapat-ranglista'!$A:$FP,ET$321,FALSE)/8,VLOOKUP(VLOOKUP($A32,csapatok!$A:$NN,ET$320,FALSE),'csapat-ranglista'!$A:$FP,ET$321,FALSE)/4),0)</f>
        <v>0</v>
      </c>
      <c r="EU32" s="223">
        <f>IFERROR(IF(RIGHT(VLOOKUP($A32,csapatok!$A:$NN,EU$320,FALSE),5)="Csere",VLOOKUP(LEFT(VLOOKUP($A32,csapatok!$A:$NN,EU$320,FALSE),LEN(VLOOKUP($A32,csapatok!$A:$NN,EU$320,FALSE))-6),'csapat-ranglista'!$A:$FP,EU$321,FALSE)/8,VLOOKUP(VLOOKUP($A32,csapatok!$A:$NN,EU$320,FALSE),'csapat-ranglista'!$A:$FP,EU$321,FALSE)/4),0)</f>
        <v>0</v>
      </c>
      <c r="EV32" s="223">
        <f>IFERROR(IF(RIGHT(VLOOKUP($A32,csapatok!$A:$NN,EV$320,FALSE),5)="Csere",VLOOKUP(LEFT(VLOOKUP($A32,csapatok!$A:$NN,EV$320,FALSE),LEN(VLOOKUP($A32,csapatok!$A:$NN,EV$320,FALSE))-6),'csapat-ranglista'!$A:$FP,EV$321,FALSE)/8,VLOOKUP(VLOOKUP($A32,csapatok!$A:$NN,EV$320,FALSE),'csapat-ranglista'!$A:$FP,EV$321,FALSE)/4),0)</f>
        <v>0</v>
      </c>
      <c r="EW32" s="223">
        <f>IFERROR(IF(RIGHT(VLOOKUP($A32,csapatok!$A:$NN,EW$320,FALSE),5)="Csere",VLOOKUP(LEFT(VLOOKUP($A32,csapatok!$A:$NN,EW$320,FALSE),LEN(VLOOKUP($A32,csapatok!$A:$NN,EW$320,FALSE))-6),'csapat-ranglista'!$A:$FP,EW$321,FALSE)/8,VLOOKUP(VLOOKUP($A32,csapatok!$A:$NN,EW$320,FALSE),'csapat-ranglista'!$A:$FP,EW$321,FALSE)/4),0)</f>
        <v>0</v>
      </c>
      <c r="EX32" s="223">
        <f>IFERROR(IF(RIGHT(VLOOKUP($A32,csapatok!$A:$NN,EX$320,FALSE),5)="Csere",VLOOKUP(LEFT(VLOOKUP($A32,csapatok!$A:$NN,EX$320,FALSE),LEN(VLOOKUP($A32,csapatok!$A:$NN,EX$320,FALSE))-6),'csapat-ranglista'!$A:$FP,EX$321,FALSE)/8,VLOOKUP(VLOOKUP($A32,csapatok!$A:$NN,EX$320,FALSE),'csapat-ranglista'!$A:$FP,EX$321,FALSE)/4),0)</f>
        <v>0</v>
      </c>
      <c r="EY32" s="223">
        <f>IFERROR(IF(RIGHT(VLOOKUP($A32,csapatok!$A:$NN,EY$320,FALSE),5)="Csere",VLOOKUP(LEFT(VLOOKUP($A32,csapatok!$A:$NN,EY$320,FALSE),LEN(VLOOKUP($A32,csapatok!$A:$NN,EY$320,FALSE))-6),'csapat-ranglista'!$A:$FP,EY$321,FALSE)/8,VLOOKUP(VLOOKUP($A32,csapatok!$A:$NN,EY$320,FALSE),'csapat-ranglista'!$A:$FP,EY$321,FALSE)/4),0)</f>
        <v>0</v>
      </c>
      <c r="EZ32" s="223">
        <f>IFERROR(IF(RIGHT(VLOOKUP($A32,csapatok!$A:$NN,EZ$320,FALSE),5)="Csere",VLOOKUP(LEFT(VLOOKUP($A32,csapatok!$A:$NN,EZ$320,FALSE),LEN(VLOOKUP($A32,csapatok!$A:$NN,EZ$320,FALSE))-6),'csapat-ranglista'!$A:$FP,EZ$321,FALSE)/8,VLOOKUP(VLOOKUP($A32,csapatok!$A:$NN,EZ$320,FALSE),'csapat-ranglista'!$A:$FP,EZ$321,FALSE)/4),0)</f>
        <v>0</v>
      </c>
      <c r="FA32" s="223">
        <f>IFERROR(IF(RIGHT(VLOOKUP($A32,csapatok!$A:$NN,FA$320,FALSE),5)="Csere",VLOOKUP(LEFT(VLOOKUP($A32,csapatok!$A:$NN,FA$320,FALSE),LEN(VLOOKUP($A32,csapatok!$A:$NN,FA$320,FALSE))-6),'csapat-ranglista'!$A:$FP,FA$321,FALSE)/8,VLOOKUP(VLOOKUP($A32,csapatok!$A:$NN,FA$320,FALSE),'csapat-ranglista'!$A:$FP,FA$321,FALSE)/4),0)</f>
        <v>12.207981870816131</v>
      </c>
      <c r="FB32" s="223">
        <f>IFERROR(IF(RIGHT(VLOOKUP($A32,csapatok!$A:$NN,FB$320,FALSE),5)="Csere",VLOOKUP(LEFT(VLOOKUP($A32,csapatok!$A:$NN,FB$320,FALSE),LEN(VLOOKUP($A32,csapatok!$A:$NN,FB$320,FALSE))-6),'csapat-ranglista'!$A:$FP,FB$321,FALSE)/8,VLOOKUP(VLOOKUP($A32,csapatok!$A:$NN,FB$320,FALSE),'csapat-ranglista'!$A:$FP,FB$321,FALSE)/4),0)</f>
        <v>0</v>
      </c>
      <c r="FC32" s="223">
        <f>IFERROR(IF(RIGHT(VLOOKUP($A32,csapatok!$A:$NN,FC$320,FALSE),5)="Csere",VLOOKUP(LEFT(VLOOKUP($A32,csapatok!$A:$NN,FC$320,FALSE),LEN(VLOOKUP($A32,csapatok!$A:$NN,FC$320,FALSE))-6),'csapat-ranglista'!$A:$FP,FC$321,FALSE)/8,VLOOKUP(VLOOKUP($A32,csapatok!$A:$NN,FC$320,FALSE),'csapat-ranglista'!$A:$FP,FC$321,FALSE)/4),0)</f>
        <v>0</v>
      </c>
      <c r="FD32" s="224">
        <f>versenyek!$QY$11*IFERROR(VLOOKUP(VLOOKUP($A32,versenyek!QX:QZ,3,FALSE),szabalyok!$A$16:$B$23,2,FALSE)/4,0)</f>
        <v>0.4571764960645644</v>
      </c>
      <c r="FE32" s="224">
        <f>versenyek!$RB$11*IFERROR(VLOOKUP(VLOOKUP($A32,versenyek!RA:RC,3,FALSE),szabalyok!$A$16:$B$23,2,FALSE)/4,0)</f>
        <v>0</v>
      </c>
      <c r="FF32" s="223">
        <f>IFERROR(IF(RIGHT(VLOOKUP($A32,csapatok!$A:$NN,FF$320,FALSE),5)="Csere",VLOOKUP(LEFT(VLOOKUP($A32,csapatok!$A:$NN,FF$320,FALSE),LEN(VLOOKUP($A32,csapatok!$A:$NN,FF$320,FALSE))-6),'csapat-ranglista'!$A:$FP,FF$321,FALSE)/8,VLOOKUP(VLOOKUP($A32,csapatok!$A:$NN,FF$320,FALSE),'csapat-ranglista'!$A:$FP,FF$321,FALSE)/4),0)</f>
        <v>0</v>
      </c>
      <c r="FG32" s="223">
        <f>IFERROR(IF(RIGHT(VLOOKUP($A32,csapatok!$A:$NN,FG$320,FALSE),5)="Csere",VLOOKUP(LEFT(VLOOKUP($A32,csapatok!$A:$NN,FG$320,FALSE),LEN(VLOOKUP($A32,csapatok!$A:$NN,FG$320,FALSE))-6),'csapat-ranglista'!$A:$FP,FG$321,FALSE)/8,VLOOKUP(VLOOKUP($A32,csapatok!$A:$NN,FG$320,FALSE),'csapat-ranglista'!$A:$FP,FG$321,FALSE)/4),0)</f>
        <v>0</v>
      </c>
      <c r="FH32" s="223">
        <f>IFERROR(IF(RIGHT(VLOOKUP($A32,csapatok!$A:$NN,FH$320,FALSE),5)="Csere",VLOOKUP(LEFT(VLOOKUP($A32,csapatok!$A:$NN,FH$320,FALSE),LEN(VLOOKUP($A32,csapatok!$A:$NN,FH$320,FALSE))-6),'csapat-ranglista'!$A:$FP,FH$321,FALSE)/8,VLOOKUP(VLOOKUP($A32,csapatok!$A:$NN,FH$320,FALSE),'csapat-ranglista'!$A:$FP,FH$321,FALSE)/4),0)</f>
        <v>0</v>
      </c>
      <c r="FI32" s="223">
        <f>IFERROR(IF(RIGHT(VLOOKUP($A32,csapatok!$A:$NN,FI$320,FALSE),5)="Csere",VLOOKUP(LEFT(VLOOKUP($A32,csapatok!$A:$NN,FI$320,FALSE),LEN(VLOOKUP($A32,csapatok!$A:$NN,FI$320,FALSE))-6),'csapat-ranglista'!$A:$FP,FI$321,FALSE)/8,VLOOKUP(VLOOKUP($A32,csapatok!$A:$NN,FI$320,FALSE),'csapat-ranglista'!$A:$FP,FI$321,FALSE)/4),0)</f>
        <v>0</v>
      </c>
      <c r="FJ32" s="223">
        <f>IFERROR(IF(RIGHT(VLOOKUP($A32,csapatok!$A:$NN,FJ$320,FALSE),5)="Csere",VLOOKUP(LEFT(VLOOKUP($A32,csapatok!$A:$NN,FJ$320,FALSE),LEN(VLOOKUP($A32,csapatok!$A:$NN,FJ$320,FALSE))-6),'csapat-ranglista'!$A:$FP,FJ$321,FALSE)/8,VLOOKUP(VLOOKUP($A32,csapatok!$A:$NN,FJ$320,FALSE),'csapat-ranglista'!$A:$FP,FJ$321,FALSE)/4),0)</f>
        <v>0.63397677686561671</v>
      </c>
      <c r="FK32" s="223">
        <f>IFERROR(IF(RIGHT(VLOOKUP($A32,csapatok!$A:$NN,FK$320,FALSE),5)="Csere",VLOOKUP(LEFT(VLOOKUP($A32,csapatok!$A:$NN,FK$320,FALSE),LEN(VLOOKUP($A32,csapatok!$A:$NN,FK$320,FALSE))-6),'csapat-ranglista'!$A:$FP,FK$321,FALSE)/8,VLOOKUP(VLOOKUP($A32,csapatok!$A:$NN,FK$320,FALSE),'csapat-ranglista'!$A:$FP,FK$321,FALSE)/4),0)</f>
        <v>1.1674395724477145</v>
      </c>
      <c r="FL32" s="223">
        <f>IFERROR(IF(RIGHT(VLOOKUP($A32,csapatok!$A:$NN,FL$320,FALSE),5)="Csere",VLOOKUP(LEFT(VLOOKUP($A32,csapatok!$A:$NN,FL$320,FALSE),LEN(VLOOKUP($A32,csapatok!$A:$NN,FL$320,FALSE))-6),'csapat-ranglista'!$A:$FP,FL$321,FALSE)/8,VLOOKUP(VLOOKUP($A32,csapatok!$A:$NN,FL$320,FALSE),'csapat-ranglista'!$A:$FP,FL$321,FALSE)/4),0)</f>
        <v>0</v>
      </c>
      <c r="FM32" s="223">
        <f>IFERROR(IF(RIGHT(VLOOKUP($A32,csapatok!$A:$NN,FM$320,FALSE),5)="Csere",VLOOKUP(LEFT(VLOOKUP($A32,csapatok!$A:$NN,FM$320,FALSE),LEN(VLOOKUP($A32,csapatok!$A:$NN,FM$320,FALSE))-6),'csapat-ranglista'!$A:$FP,FM$321,FALSE)/8,VLOOKUP(VLOOKUP($A32,csapatok!$A:$NN,FM$320,FALSE),'csapat-ranglista'!$A:$FP,FM$321,FALSE)/4),0)</f>
        <v>0</v>
      </c>
      <c r="FN32" s="223">
        <f>IFERROR(IF(RIGHT(VLOOKUP($A32,csapatok!$A:$NN,FN$320,FALSE),5)="Csere",VLOOKUP(LEFT(VLOOKUP($A32,csapatok!$A:$NN,FN$320,FALSE),LEN(VLOOKUP($A32,csapatok!$A:$NN,FN$320,FALSE))-6),'csapat-ranglista'!$A:$FP,FN$321,FALSE)/8,VLOOKUP(VLOOKUP($A32,csapatok!$A:$NN,FN$320,FALSE),'csapat-ranglista'!$A:$FP,FN$321,FALSE)/4),0)</f>
        <v>0</v>
      </c>
      <c r="FO32" s="223">
        <f>IFERROR(IF(RIGHT(VLOOKUP($A32,csapatok!$A:$NN,FO$320,FALSE),5)="Csere",VLOOKUP(LEFT(VLOOKUP($A32,csapatok!$A:$NN,FO$320,FALSE),LEN(VLOOKUP($A32,csapatok!$A:$NN,FO$320,FALSE))-6),'csapat-ranglista'!$A:$FP,FO$321,FALSE)/8,VLOOKUP(VLOOKUP($A32,csapatok!$A:$NN,FO$320,FALSE),'csapat-ranglista'!$A:$FP,FO$321,FALSE)/4),0)</f>
        <v>0</v>
      </c>
      <c r="FP32" s="223">
        <f>IFERROR(IF(RIGHT(VLOOKUP($A32,csapatok!$A:$NN,FP$320,FALSE),5)="Csere",VLOOKUP(LEFT(VLOOKUP($A32,csapatok!$A:$NN,FP$320,FALSE),LEN(VLOOKUP($A32,csapatok!$A:$NN,FP$320,FALSE))-6),'csapat-ranglista'!$A:$FP,FP$321,FALSE)/8,VLOOKUP(VLOOKUP($A32,csapatok!$A:$NN,FP$320,FALSE),'csapat-ranglista'!$A:$FP,FP$321,FALSE)/4),0)</f>
        <v>0</v>
      </c>
      <c r="FQ32" s="223">
        <f>IFERROR(IF(RIGHT(VLOOKUP($A32,csapatok!$A:$NN,FQ$320,FALSE),5)="Csere",VLOOKUP(LEFT(VLOOKUP($A32,csapatok!$A:$NN,FQ$320,FALSE),LEN(VLOOKUP($A32,csapatok!$A:$NN,FQ$320,FALSE))-6),'csapat-ranglista'!$A:$FP,FQ$321,FALSE)/8,VLOOKUP(VLOOKUP($A32,csapatok!$A:$NN,FQ$320,FALSE),'csapat-ranglista'!$A:$FP,FQ$321,FALSE)/4),0)</f>
        <v>0</v>
      </c>
      <c r="FR32" s="223">
        <f>IFERROR(IF(RIGHT(VLOOKUP($A32,csapatok!$A:$NN,FR$320,FALSE),5)="Csere",VLOOKUP(LEFT(VLOOKUP($A32,csapatok!$A:$NN,FR$320,FALSE),LEN(VLOOKUP($A32,csapatok!$A:$NN,FR$320,FALSE))-6),'csapat-ranglista'!$A:$FP,FR$321,FALSE)/8,VLOOKUP(VLOOKUP($A32,csapatok!$A:$NN,FR$320,FALSE),'csapat-ranglista'!$A:$FP,FR$321,FALSE)/4),0)</f>
        <v>0</v>
      </c>
      <c r="FS32" s="223">
        <f>IFERROR(IF(RIGHT(VLOOKUP($A32,csapatok!$A:$NN,FS$320,FALSE),5)="Csere",VLOOKUP(LEFT(VLOOKUP($A32,csapatok!$A:$NN,FS$320,FALSE),LEN(VLOOKUP($A32,csapatok!$A:$NN,FS$320,FALSE))-6),'csapat-ranglista'!$A:$FP,FS$321,FALSE)/8,VLOOKUP(VLOOKUP($A32,csapatok!$A:$NN,FS$320,FALSE),'csapat-ranglista'!$A:$FP,FS$321,FALSE)/4),0)</f>
        <v>12.787732819088889</v>
      </c>
      <c r="FT32" s="223">
        <f>IFERROR(IF(RIGHT(VLOOKUP($A32,csapatok!$A:$NN,FT$320,FALSE),5)="Csere",VLOOKUP(LEFT(VLOOKUP($A32,csapatok!$A:$NN,FT$320,FALSE),LEN(VLOOKUP($A32,csapatok!$A:$NN,FT$320,FALSE))-6),'csapat-ranglista'!$A:$FP,FT$321,FALSE)/8,VLOOKUP(VLOOKUP($A32,csapatok!$A:$NN,FT$320,FALSE),'csapat-ranglista'!$A:$FP,FT$321,FALSE)/4),0)</f>
        <v>17.678894485803241</v>
      </c>
      <c r="FU32" s="223">
        <f>IFERROR(IF(RIGHT(VLOOKUP($A32,csapatok!$A:$NN,FU$320,FALSE),5)="Csere",VLOOKUP(LEFT(VLOOKUP($A32,csapatok!$A:$NN,FU$320,FALSE),LEN(VLOOKUP($A32,csapatok!$A:$NN,FU$320,FALSE))-6),'csapat-ranglista'!$A:$FP,FU$321,FALSE)/8,VLOOKUP(VLOOKUP($A32,csapatok!$A:$NN,FU$320,FALSE),'csapat-ranglista'!$A:$FP,FU$321,FALSE)/4),0)</f>
        <v>0</v>
      </c>
      <c r="FV32" s="223">
        <f>IFERROR(IF(RIGHT(VLOOKUP($A32,csapatok!$A:$NN,FV$320,FALSE),5)="Csere",VLOOKUP(LEFT(VLOOKUP($A32,csapatok!$A:$NN,FV$320,FALSE),LEN(VLOOKUP($A32,csapatok!$A:$NN,FV$320,FALSE))-6),'csapat-ranglista'!$A:$FP,FV$321,FALSE)/8,VLOOKUP(VLOOKUP($A32,csapatok!$A:$NN,FV$320,FALSE),'csapat-ranglista'!$A:$FP,FV$321,FALSE)/4),0)</f>
        <v>3.6033798952046183</v>
      </c>
      <c r="FW32" s="223">
        <f>IFERROR(IF(RIGHT(VLOOKUP($A32,csapatok!$A:$NN,FW$320,FALSE),5)="Csere",VLOOKUP(LEFT(VLOOKUP($A32,csapatok!$A:$NN,FW$320,FALSE),LEN(VLOOKUP($A32,csapatok!$A:$NN,FW$320,FALSE))-6),'csapat-ranglista'!$A:$FP,FW$321,FALSE)/8,VLOOKUP(VLOOKUP($A32,csapatok!$A:$NN,FW$320,FALSE),'csapat-ranglista'!$A:$FP,FW$321,FALSE)/4),0)</f>
        <v>0</v>
      </c>
      <c r="FX32" s="223">
        <f>IFERROR(IF(RIGHT(VLOOKUP($A32,csapatok!$A:$NN,FX$320,FALSE),5)="Csere",VLOOKUP(LEFT(VLOOKUP($A32,csapatok!$A:$NN,FX$320,FALSE),LEN(VLOOKUP($A32,csapatok!$A:$NN,FX$320,FALSE))-6),'csapat-ranglista'!$A:$FP,FX$321,FALSE)/8,VLOOKUP(VLOOKUP($A32,csapatok!$A:$NN,FX$320,FALSE),'csapat-ranglista'!$A:$FP,FX$321,FALSE)/4),0)</f>
        <v>0</v>
      </c>
      <c r="FY32" s="223">
        <f>IFERROR(IF(RIGHT(VLOOKUP($A32,csapatok!$A:$NN,FY$320,FALSE),5)="Csere",VLOOKUP(LEFT(VLOOKUP($A32,csapatok!$A:$NN,FY$320,FALSE),LEN(VLOOKUP($A32,csapatok!$A:$NN,FY$320,FALSE))-6),'csapat-ranglista'!$A:$FP,FY$321,FALSE)/8,VLOOKUP(VLOOKUP($A32,csapatok!$A:$NN,FY$320,FALSE),'csapat-ranglista'!$A:$FP,FY$321,FALSE)/4),0)</f>
        <v>0</v>
      </c>
      <c r="FZ32" s="223">
        <f>IFERROR(IF(RIGHT(VLOOKUP($A32,csapatok!$A:$NN,FZ$320,FALSE),5)="Csere",VLOOKUP(LEFT(VLOOKUP($A32,csapatok!$A:$NN,FZ$320,FALSE),LEN(VLOOKUP($A32,csapatok!$A:$NN,FZ$320,FALSE))-6),'csapat-ranglista'!$A:$FP,FZ$321,FALSE)/8,VLOOKUP(VLOOKUP($A32,csapatok!$A:$NN,FZ$320,FALSE),'csapat-ranglista'!$A:$FP,FZ$321,FALSE)/4),0)</f>
        <v>7.2006076902171721</v>
      </c>
      <c r="GA32" s="223">
        <f>IFERROR(IF(RIGHT(VLOOKUP($A32,csapatok!$A:$NN,GA$320,FALSE),5)="Csere",VLOOKUP(LEFT(VLOOKUP($A32,csapatok!$A:$NN,GA$320,FALSE),LEN(VLOOKUP($A32,csapatok!$A:$NN,GA$320,FALSE))-6),'csapat-ranglista'!$A:$FP,GA$321,FALSE)/8,VLOOKUP(VLOOKUP($A32,csapatok!$A:$NN,GA$320,FALSE),'csapat-ranglista'!$A:$FP,GA$321,FALSE)/4),0)</f>
        <v>0</v>
      </c>
      <c r="GB32" s="223">
        <f>IFERROR(IF(RIGHT(VLOOKUP($A32,csapatok!$A:$NN,GB$320,FALSE),5)="Csere",VLOOKUP(LEFT(VLOOKUP($A32,csapatok!$A:$NN,GB$320,FALSE),LEN(VLOOKUP($A32,csapatok!$A:$NN,GB$320,FALSE))-6),'csapat-ranglista'!$A:$FP,GB$321,FALSE)/8,VLOOKUP(VLOOKUP($A32,csapatok!$A:$NN,GB$320,FALSE),'csapat-ranglista'!$A:$FP,GB$321,FALSE)/4),0)</f>
        <v>0</v>
      </c>
      <c r="GC32" s="223">
        <f>IFERROR(IF(RIGHT(VLOOKUP($A32,csapatok!$A:$NN,GC$320,FALSE),5)="Csere",VLOOKUP(LEFT(VLOOKUP($A32,csapatok!$A:$NN,GC$320,FALSE),LEN(VLOOKUP($A32,csapatok!$A:$NN,GC$320,FALSE))-6),'csapat-ranglista'!$A:$FP,GC$321,FALSE)/8,VLOOKUP(VLOOKUP($A32,csapatok!$A:$NN,GC$320,FALSE),'csapat-ranglista'!$A:$FP,GC$321,FALSE)/4),0)</f>
        <v>0</v>
      </c>
      <c r="GD32" s="247">
        <f>SUM(EQ32:GC32)</f>
        <v>55.73718960650794</v>
      </c>
    </row>
    <row r="33" spans="1:186">
      <c r="A33" s="32" t="s">
        <v>1275</v>
      </c>
      <c r="B33" s="287">
        <v>32410</v>
      </c>
      <c r="C33" s="131" t="str">
        <f>IF(B33=0,"",IF(B33&lt;$C$1,"felnőtt","ifi"))</f>
        <v>felnőtt</v>
      </c>
      <c r="D33" s="32" t="s">
        <v>9</v>
      </c>
      <c r="E33" s="45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223"/>
      <c r="AC33" s="223"/>
      <c r="AD33" s="223"/>
      <c r="AE33" s="223"/>
      <c r="AF33" s="223"/>
      <c r="AG33" s="223"/>
      <c r="AH33" s="223"/>
      <c r="AI33" s="223"/>
      <c r="AJ33" s="223">
        <f>IFERROR(IF(RIGHT(VLOOKUP($A33,csapatok!$A:$BL,AJ$320,FALSE),5)="Csere",VLOOKUP(LEFT(VLOOKUP($A33,csapatok!$A:$BL,AJ$320,FALSE),LEN(VLOOKUP($A33,csapatok!$A:$BL,AJ$320,FALSE))-6),'csapat-ranglista'!$A:$FP,AJ$321,FALSE)/8,VLOOKUP(VLOOKUP($A33,csapatok!$A:$BL,AJ$320,FALSE),'csapat-ranglista'!$A:$FP,AJ$321,FALSE)/2),0)</f>
        <v>0</v>
      </c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4">
        <f>versenyek!$ES$11*IFERROR(VLOOKUP(VLOOKUP($A33,versenyek!ER:ET,3,FALSE),szabalyok!$A$16:$B$23,2,FALSE)/4,0)</f>
        <v>0</v>
      </c>
      <c r="BD33" s="224">
        <f>versenyek!$EV$11*IFERROR(VLOOKUP(VLOOKUP($A33,versenyek!EU:EW,3,FALSE),szabalyok!$A$16:$B$23,2,FALSE)/4,0)</f>
        <v>0</v>
      </c>
      <c r="BE33" s="223">
        <f>IFERROR(IF(RIGHT(VLOOKUP($A33,csapatok!$A:$NN,BE$320,FALSE),5)="Csere",VLOOKUP(LEFT(VLOOKUP($A33,csapatok!$A:$NN,BE$320,FALSE),LEN(VLOOKUP($A33,csapatok!$A:$NN,BE$320,FALSE))-6),'csapat-ranglista'!$A:$FP,BE$321,FALSE)/8,VLOOKUP(VLOOKUP($A33,csapatok!$A:$NN,BE$320,FALSE),'csapat-ranglista'!$A:$FP,BE$321,FALSE)/4),0)</f>
        <v>0</v>
      </c>
      <c r="BF33" s="223">
        <f>IFERROR(IF(RIGHT(VLOOKUP($A33,csapatok!$A:$NN,BF$320,FALSE),5)="Csere",VLOOKUP(LEFT(VLOOKUP($A33,csapatok!$A:$NN,BF$320,FALSE),LEN(VLOOKUP($A33,csapatok!$A:$NN,BF$320,FALSE))-6),'csapat-ranglista'!$A:$FP,BF$321,FALSE)/8,VLOOKUP(VLOOKUP($A33,csapatok!$A:$NN,BF$320,FALSE),'csapat-ranglista'!$A:$FP,BF$321,FALSE)/4),0)</f>
        <v>0</v>
      </c>
      <c r="BG33" s="223">
        <f>IFERROR(IF(RIGHT(VLOOKUP($A33,csapatok!$A:$NN,BG$320,FALSE),5)="Csere",VLOOKUP(LEFT(VLOOKUP($A33,csapatok!$A:$NN,BG$320,FALSE),LEN(VLOOKUP($A33,csapatok!$A:$NN,BG$320,FALSE))-6),'csapat-ranglista'!$A:$FP,BG$321,FALSE)/8,VLOOKUP(VLOOKUP($A33,csapatok!$A:$NN,BG$320,FALSE),'csapat-ranglista'!$A:$FP,BG$321,FALSE)/4),0)</f>
        <v>0</v>
      </c>
      <c r="BH33" s="223">
        <f>IFERROR(IF(RIGHT(VLOOKUP($A33,csapatok!$A:$NN,BH$320,FALSE),5)="Csere",VLOOKUP(LEFT(VLOOKUP($A33,csapatok!$A:$NN,BH$320,FALSE),LEN(VLOOKUP($A33,csapatok!$A:$NN,BH$320,FALSE))-6),'csapat-ranglista'!$A:$FP,BH$321,FALSE)/8,VLOOKUP(VLOOKUP($A33,csapatok!$A:$NN,BH$320,FALSE),'csapat-ranglista'!$A:$FP,BH$321,FALSE)/4),0)</f>
        <v>0</v>
      </c>
      <c r="BI33" s="223">
        <f>IFERROR(IF(RIGHT(VLOOKUP($A33,csapatok!$A:$NN,BI$320,FALSE),5)="Csere",VLOOKUP(LEFT(VLOOKUP($A33,csapatok!$A:$NN,BI$320,FALSE),LEN(VLOOKUP($A33,csapatok!$A:$NN,BI$320,FALSE))-6),'csapat-ranglista'!$A:$FP,BI$321,FALSE)/8,VLOOKUP(VLOOKUP($A33,csapatok!$A:$NN,BI$320,FALSE),'csapat-ranglista'!$A:$FP,BI$321,FALSE)/4),0)</f>
        <v>0</v>
      </c>
      <c r="BJ33" s="223">
        <f>IFERROR(IF(RIGHT(VLOOKUP($A33,csapatok!$A:$NN,BJ$320,FALSE),5)="Csere",VLOOKUP(LEFT(VLOOKUP($A33,csapatok!$A:$NN,BJ$320,FALSE),LEN(VLOOKUP($A33,csapatok!$A:$NN,BJ$320,FALSE))-6),'csapat-ranglista'!$A:$FP,BJ$321,FALSE)/8,VLOOKUP(VLOOKUP($A33,csapatok!$A:$NN,BJ$320,FALSE),'csapat-ranglista'!$A:$FP,BJ$321,FALSE)/4),0)</f>
        <v>0</v>
      </c>
      <c r="BK33" s="223">
        <f>IFERROR(IF(RIGHT(VLOOKUP($A33,csapatok!$A:$NN,BK$320,FALSE),5)="Csere",VLOOKUP(LEFT(VLOOKUP($A33,csapatok!$A:$NN,BK$320,FALSE),LEN(VLOOKUP($A33,csapatok!$A:$NN,BK$320,FALSE))-6),'csapat-ranglista'!$A:$FP,BK$321,FALSE)/8,VLOOKUP(VLOOKUP($A33,csapatok!$A:$NN,BK$320,FALSE),'csapat-ranglista'!$A:$FP,BK$321,FALSE)/4),0)</f>
        <v>0</v>
      </c>
      <c r="BL33" s="223">
        <f>IFERROR(IF(RIGHT(VLOOKUP($A33,csapatok!$A:$NN,BL$320,FALSE),5)="Csere",VLOOKUP(LEFT(VLOOKUP($A33,csapatok!$A:$NN,BL$320,FALSE),LEN(VLOOKUP($A33,csapatok!$A:$NN,BL$320,FALSE))-6),'csapat-ranglista'!$A:$FP,BL$321,FALSE)/8,VLOOKUP(VLOOKUP($A33,csapatok!$A:$NN,BL$320,FALSE),'csapat-ranglista'!$A:$FP,BL$321,FALSE)/4),0)</f>
        <v>0</v>
      </c>
      <c r="BM33" s="223">
        <f>IFERROR(IF(RIGHT(VLOOKUP($A33,csapatok!$A:$NN,BM$320,FALSE),5)="Csere",VLOOKUP(LEFT(VLOOKUP($A33,csapatok!$A:$NN,BM$320,FALSE),LEN(VLOOKUP($A33,csapatok!$A:$NN,BM$320,FALSE))-6),'csapat-ranglista'!$A:$FP,BM$321,FALSE)/8,VLOOKUP(VLOOKUP($A33,csapatok!$A:$NN,BM$320,FALSE),'csapat-ranglista'!$A:$FP,BM$321,FALSE)/4),0)</f>
        <v>0</v>
      </c>
      <c r="BN33" s="223">
        <f>IFERROR(IF(RIGHT(VLOOKUP($A33,csapatok!$A:$NN,BN$320,FALSE),5)="Csere",VLOOKUP(LEFT(VLOOKUP($A33,csapatok!$A:$NN,BN$320,FALSE),LEN(VLOOKUP($A33,csapatok!$A:$NN,BN$320,FALSE))-6),'csapat-ranglista'!$A:$FP,BN$321,FALSE)/8,VLOOKUP(VLOOKUP($A33,csapatok!$A:$NN,BN$320,FALSE),'csapat-ranglista'!$A:$FP,BN$321,FALSE)/4),0)</f>
        <v>0</v>
      </c>
      <c r="BO33" s="223">
        <f>IFERROR(IF(RIGHT(VLOOKUP($A33,csapatok!$A:$NN,BO$320,FALSE),5)="Csere",VLOOKUP(LEFT(VLOOKUP($A33,csapatok!$A:$NN,BO$320,FALSE),LEN(VLOOKUP($A33,csapatok!$A:$NN,BO$320,FALSE))-6),'csapat-ranglista'!$A:$FP,BO$321,FALSE)/8,VLOOKUP(VLOOKUP($A33,csapatok!$A:$NN,BO$320,FALSE),'csapat-ranglista'!$A:$FP,BO$321,FALSE)/4),0)</f>
        <v>0</v>
      </c>
      <c r="BP33" s="223">
        <f>IFERROR(IF(RIGHT(VLOOKUP($A33,csapatok!$A:$NN,BP$320,FALSE),5)="Csere",VLOOKUP(LEFT(VLOOKUP($A33,csapatok!$A:$NN,BP$320,FALSE),LEN(VLOOKUP($A33,csapatok!$A:$NN,BP$320,FALSE))-6),'csapat-ranglista'!$A:$FP,BP$321,FALSE)/8,VLOOKUP(VLOOKUP($A33,csapatok!$A:$NN,BP$320,FALSE),'csapat-ranglista'!$A:$FP,BP$321,FALSE)/4),0)</f>
        <v>0</v>
      </c>
      <c r="BQ33" s="223">
        <f>IFERROR(IF(RIGHT(VLOOKUP($A33,csapatok!$A:$NN,BQ$320,FALSE),5)="Csere",VLOOKUP(LEFT(VLOOKUP($A33,csapatok!$A:$NN,BQ$320,FALSE),LEN(VLOOKUP($A33,csapatok!$A:$NN,BQ$320,FALSE))-6),'csapat-ranglista'!$A:$FP,BQ$321,FALSE)/8,VLOOKUP(VLOOKUP($A33,csapatok!$A:$NN,BQ$320,FALSE),'csapat-ranglista'!$A:$FP,BQ$321,FALSE)/4),0)</f>
        <v>0</v>
      </c>
      <c r="BR33" s="223">
        <f>IFERROR(IF(RIGHT(VLOOKUP($A33,csapatok!$A:$NN,BR$320,FALSE),5)="Csere",VLOOKUP(LEFT(VLOOKUP($A33,csapatok!$A:$NN,BR$320,FALSE),LEN(VLOOKUP($A33,csapatok!$A:$NN,BR$320,FALSE))-6),'csapat-ranglista'!$A:$FP,BR$321,FALSE)/8,VLOOKUP(VLOOKUP($A33,csapatok!$A:$NN,BR$320,FALSE),'csapat-ranglista'!$A:$FP,BR$321,FALSE)/4),0)</f>
        <v>0</v>
      </c>
      <c r="BS33" s="223">
        <f>IFERROR(IF(RIGHT(VLOOKUP($A33,csapatok!$A:$NN,BS$320,FALSE),5)="Csere",VLOOKUP(LEFT(VLOOKUP($A33,csapatok!$A:$NN,BS$320,FALSE),LEN(VLOOKUP($A33,csapatok!$A:$NN,BS$320,FALSE))-6),'csapat-ranglista'!$A:$FP,BS$321,FALSE)/8,VLOOKUP(VLOOKUP($A33,csapatok!$A:$NN,BS$320,FALSE),'csapat-ranglista'!$A:$FP,BS$321,FALSE)/4),0)</f>
        <v>0</v>
      </c>
      <c r="BT33" s="223">
        <f>IFERROR(IF(RIGHT(VLOOKUP($A33,csapatok!$A:$NN,BT$320,FALSE),5)="Csere",VLOOKUP(LEFT(VLOOKUP($A33,csapatok!$A:$NN,BT$320,FALSE),LEN(VLOOKUP($A33,csapatok!$A:$NN,BT$320,FALSE))-6),'csapat-ranglista'!$A:$FP,BT$321,FALSE)/8,VLOOKUP(VLOOKUP($A33,csapatok!$A:$NN,BT$320,FALSE),'csapat-ranglista'!$A:$FP,BT$321,FALSE)/4),0)</f>
        <v>0</v>
      </c>
      <c r="BU33" s="223">
        <f>IFERROR(IF(RIGHT(VLOOKUP($A33,csapatok!$A:$NN,BU$320,FALSE),5)="Csere",VLOOKUP(LEFT(VLOOKUP($A33,csapatok!$A:$NN,BU$320,FALSE),LEN(VLOOKUP($A33,csapatok!$A:$NN,BU$320,FALSE))-6),'csapat-ranglista'!$A:$FP,BU$321,FALSE)/8,VLOOKUP(VLOOKUP($A33,csapatok!$A:$NN,BU$320,FALSE),'csapat-ranglista'!$A:$FP,BU$321,FALSE)/4),0)</f>
        <v>0</v>
      </c>
      <c r="BV33" s="223">
        <f>IFERROR(IF(RIGHT(VLOOKUP($A33,csapatok!$A:$NN,BV$320,FALSE),5)="Csere",VLOOKUP(LEFT(VLOOKUP($A33,csapatok!$A:$NN,BV$320,FALSE),LEN(VLOOKUP($A33,csapatok!$A:$NN,BV$320,FALSE))-6),'csapat-ranglista'!$A:$FP,BV$321,FALSE)/8,VLOOKUP(VLOOKUP($A33,csapatok!$A:$NN,BV$320,FALSE),'csapat-ranglista'!$A:$FP,BV$321,FALSE)/4),0)</f>
        <v>0</v>
      </c>
      <c r="BW33" s="223">
        <f>IFERROR(IF(RIGHT(VLOOKUP($A33,csapatok!$A:$NN,BW$320,FALSE),5)="Csere",VLOOKUP(LEFT(VLOOKUP($A33,csapatok!$A:$NN,BW$320,FALSE),LEN(VLOOKUP($A33,csapatok!$A:$NN,BW$320,FALSE))-6),'csapat-ranglista'!$A:$FP,BW$321,FALSE)/8,VLOOKUP(VLOOKUP($A33,csapatok!$A:$NN,BW$320,FALSE),'csapat-ranglista'!$A:$FP,BW$321,FALSE)/4),0)</f>
        <v>0</v>
      </c>
      <c r="BX33" s="223">
        <f>IFERROR(IF(RIGHT(VLOOKUP($A33,csapatok!$A:$NN,BX$320,FALSE),5)="Csere",VLOOKUP(LEFT(VLOOKUP($A33,csapatok!$A:$NN,BX$320,FALSE),LEN(VLOOKUP($A33,csapatok!$A:$NN,BX$320,FALSE))-6),'csapat-ranglista'!$A:$FP,BX$321,FALSE)/8,VLOOKUP(VLOOKUP($A33,csapatok!$A:$NN,BX$320,FALSE),'csapat-ranglista'!$A:$FP,BX$321,FALSE)/4),0)</f>
        <v>18.463921647741081</v>
      </c>
      <c r="BY33" s="223">
        <f>IFERROR(IF(RIGHT(VLOOKUP($A33,csapatok!$A:$NN,BY$320,FALSE),5)="Csere",VLOOKUP(LEFT(VLOOKUP($A33,csapatok!$A:$NN,BY$320,FALSE),LEN(VLOOKUP($A33,csapatok!$A:$NN,BY$320,FALSE))-6),'csapat-ranglista'!$A:$FP,BY$321,FALSE)/8,VLOOKUP(VLOOKUP($A33,csapatok!$A:$NN,BY$320,FALSE),'csapat-ranglista'!$A:$FP,BY$321,FALSE)/4),0)</f>
        <v>0</v>
      </c>
      <c r="BZ33" s="223">
        <f>IFERROR(IF(RIGHT(VLOOKUP($A33,csapatok!$A:$NN,BZ$320,FALSE),5)="Csere",VLOOKUP(LEFT(VLOOKUP($A33,csapatok!$A:$NN,BZ$320,FALSE),LEN(VLOOKUP($A33,csapatok!$A:$NN,BZ$320,FALSE))-6),'csapat-ranglista'!$A:$FP,BZ$321,FALSE)/8,VLOOKUP(VLOOKUP($A33,csapatok!$A:$NN,BZ$320,FALSE),'csapat-ranglista'!$A:$FP,BZ$321,FALSE)/4),0)</f>
        <v>0</v>
      </c>
      <c r="CA33" s="223">
        <f>IFERROR(IF(RIGHT(VLOOKUP($A33,csapatok!$A:$NN,CA$320,FALSE),5)="Csere",VLOOKUP(LEFT(VLOOKUP($A33,csapatok!$A:$NN,CA$320,FALSE),LEN(VLOOKUP($A33,csapatok!$A:$NN,CA$320,FALSE))-6),'csapat-ranglista'!$A:$FP,CA$321,FALSE)/8,VLOOKUP(VLOOKUP($A33,csapatok!$A:$NN,CA$320,FALSE),'csapat-ranglista'!$A:$FP,CA$321,FALSE)/4),0)</f>
        <v>0</v>
      </c>
      <c r="CB33" s="223">
        <f>IFERROR(IF(RIGHT(VLOOKUP($A33,csapatok!$A:$NN,CB$320,FALSE),5)="Csere",VLOOKUP(LEFT(VLOOKUP($A33,csapatok!$A:$NN,CB$320,FALSE),LEN(VLOOKUP($A33,csapatok!$A:$NN,CB$320,FALSE))-6),'csapat-ranglista'!$A:$FP,CB$321,FALSE)/8,VLOOKUP(VLOOKUP($A33,csapatok!$A:$NN,CB$320,FALSE),'csapat-ranglista'!$A:$FP,CB$321,FALSE)/4),0)</f>
        <v>0</v>
      </c>
      <c r="CC33" s="223">
        <f>IFERROR(IF(RIGHT(VLOOKUP($A33,csapatok!$A:$NN,CC$320,FALSE),5)="Csere",VLOOKUP(LEFT(VLOOKUP($A33,csapatok!$A:$NN,CC$320,FALSE),LEN(VLOOKUP($A33,csapatok!$A:$NN,CC$320,FALSE))-6),'csapat-ranglista'!$A:$FP,CC$321,FALSE)/8,VLOOKUP(VLOOKUP($A33,csapatok!$A:$NN,CC$320,FALSE),'csapat-ranglista'!$A:$FP,CC$321,FALSE)/4),0)</f>
        <v>0</v>
      </c>
      <c r="CD33" s="223">
        <f>IFERROR(IF(RIGHT(VLOOKUP($A33,csapatok!$A:$NN,CD$320,FALSE),5)="Csere",VLOOKUP(LEFT(VLOOKUP($A33,csapatok!$A:$NN,CD$320,FALSE),LEN(VLOOKUP($A33,csapatok!$A:$NN,CD$320,FALSE))-6),'csapat-ranglista'!$A:$FP,CD$321,FALSE)/8,VLOOKUP(VLOOKUP($A33,csapatok!$A:$NN,CD$320,FALSE),'csapat-ranglista'!$A:$FP,CD$321,FALSE)/4),0)</f>
        <v>0</v>
      </c>
      <c r="CE33" s="223">
        <f>IFERROR(IF(RIGHT(VLOOKUP($A33,csapatok!$A:$NN,CE$320,FALSE),5)="Csere",VLOOKUP(LEFT(VLOOKUP($A33,csapatok!$A:$NN,CE$320,FALSE),LEN(VLOOKUP($A33,csapatok!$A:$NN,CE$320,FALSE))-6),'csapat-ranglista'!$A:$FP,CE$321,FALSE)/8,VLOOKUP(VLOOKUP($A33,csapatok!$A:$NN,CE$320,FALSE),'csapat-ranglista'!$A:$FP,CE$321,FALSE)/4),0)</f>
        <v>0</v>
      </c>
      <c r="CF33" s="223">
        <f>IFERROR(IF(RIGHT(VLOOKUP($A33,csapatok!$A:$NN,CF$320,FALSE),5)="Csere",VLOOKUP(LEFT(VLOOKUP($A33,csapatok!$A:$NN,CF$320,FALSE),LEN(VLOOKUP($A33,csapatok!$A:$NN,CF$320,FALSE))-6),'csapat-ranglista'!$A:$FP,CF$321,FALSE)/8,VLOOKUP(VLOOKUP($A33,csapatok!$A:$NN,CF$320,FALSE),'csapat-ranglista'!$A:$FP,CF$321,FALSE)/4),0)</f>
        <v>0</v>
      </c>
      <c r="CG33" s="223">
        <f>IFERROR(IF(RIGHT(VLOOKUP($A33,csapatok!$A:$NN,CG$320,FALSE),5)="Csere",VLOOKUP(LEFT(VLOOKUP($A33,csapatok!$A:$NN,CG$320,FALSE),LEN(VLOOKUP($A33,csapatok!$A:$NN,CG$320,FALSE))-6),'csapat-ranglista'!$A:$FP,CG$321,FALSE)/8,VLOOKUP(VLOOKUP($A33,csapatok!$A:$NN,CG$320,FALSE),'csapat-ranglista'!$A:$FP,CG$321,FALSE)/4),0)</f>
        <v>0</v>
      </c>
      <c r="CH33" s="223">
        <f>IFERROR(IF(RIGHT(VLOOKUP($A33,csapatok!$A:$NN,CH$320,FALSE),5)="Csere",VLOOKUP(LEFT(VLOOKUP($A33,csapatok!$A:$NN,CH$320,FALSE),LEN(VLOOKUP($A33,csapatok!$A:$NN,CH$320,FALSE))-6),'csapat-ranglista'!$A:$FP,CH$321,FALSE)/8,VLOOKUP(VLOOKUP($A33,csapatok!$A:$NN,CH$320,FALSE),'csapat-ranglista'!$A:$FP,CH$321,FALSE)/4),0)</f>
        <v>8.0302804269886696</v>
      </c>
      <c r="CI33" s="223">
        <f>IFERROR(IF(RIGHT(VLOOKUP($A33,csapatok!$A:$NN,CI$320,FALSE),5)="Csere",VLOOKUP(LEFT(VLOOKUP($A33,csapatok!$A:$NN,CI$320,FALSE),LEN(VLOOKUP($A33,csapatok!$A:$NN,CI$320,FALSE))-6),'csapat-ranglista'!$A:$FP,CI$321,FALSE)/8,VLOOKUP(VLOOKUP($A33,csapatok!$A:$NN,CI$320,FALSE),'csapat-ranglista'!$A:$FP,CI$321,FALSE)/4),0)</f>
        <v>0</v>
      </c>
      <c r="CJ33" s="224">
        <f>versenyek!$IQ$11*IFERROR(VLOOKUP(VLOOKUP($A33,versenyek!IP:IR,3,FALSE),szabalyok!$A$16:$B$23,2,FALSE)/4,0)</f>
        <v>0</v>
      </c>
      <c r="CK33" s="224">
        <f>versenyek!$IT$11*IFERROR(VLOOKUP(VLOOKUP($A33,versenyek!IS:IU,3,FALSE),szabalyok!$A$16:$B$23,2,FALSE)/4,0)</f>
        <v>0</v>
      </c>
      <c r="CL33" s="223">
        <f>IFERROR(IF(RIGHT(VLOOKUP($A33,csapatok!$A:$NN,CL$320,FALSE),5)="Csere",VLOOKUP(LEFT(VLOOKUP($A33,csapatok!$A:$NN,CL$320,FALSE),LEN(VLOOKUP($A33,csapatok!$A:$NN,CL$320,FALSE))-6),'csapat-ranglista'!$A:$FP,CL$321,FALSE)/8,VLOOKUP(VLOOKUP($A33,csapatok!$A:$NN,CL$320,FALSE),'csapat-ranglista'!$A:$FP,CL$321,FALSE)/4),0)</f>
        <v>0</v>
      </c>
      <c r="CM33" s="223">
        <f>IFERROR(IF(RIGHT(VLOOKUP($A33,csapatok!$A:$NN,CM$320,FALSE),5)="Csere",VLOOKUP(LEFT(VLOOKUP($A33,csapatok!$A:$NN,CM$320,FALSE),LEN(VLOOKUP($A33,csapatok!$A:$NN,CM$320,FALSE))-6),'csapat-ranglista'!$A:$FP,CM$321,FALSE)/8,VLOOKUP(VLOOKUP($A33,csapatok!$A:$NN,CM$320,FALSE),'csapat-ranglista'!$A:$FP,CM$321,FALSE)/4),0)</f>
        <v>0</v>
      </c>
      <c r="CN33" s="223">
        <f>IFERROR(IF(RIGHT(VLOOKUP($A33,csapatok!$A:$NN,CN$320,FALSE),5)="Csere",VLOOKUP(LEFT(VLOOKUP($A33,csapatok!$A:$NN,CN$320,FALSE),LEN(VLOOKUP($A33,csapatok!$A:$NN,CN$320,FALSE))-6),'csapat-ranglista'!$A:$FP,CN$321,FALSE)/8,VLOOKUP(VLOOKUP($A33,csapatok!$A:$NN,CN$320,FALSE),'csapat-ranglista'!$A:$FP,CN$321,FALSE)/4),0)</f>
        <v>0</v>
      </c>
      <c r="CO33" s="223">
        <f>IFERROR(IF(RIGHT(VLOOKUP($A33,csapatok!$A:$NN,CO$320,FALSE),5)="Csere",VLOOKUP(LEFT(VLOOKUP($A33,csapatok!$A:$NN,CO$320,FALSE),LEN(VLOOKUP($A33,csapatok!$A:$NN,CO$320,FALSE))-6),'csapat-ranglista'!$A:$FP,CO$321,FALSE)/8,VLOOKUP(VLOOKUP($A33,csapatok!$A:$NN,CO$320,FALSE),'csapat-ranglista'!$A:$FP,CO$321,FALSE)/4),0)</f>
        <v>0</v>
      </c>
      <c r="CP33" s="223">
        <f>IFERROR(IF(RIGHT(VLOOKUP($A33,csapatok!$A:$NN,CP$320,FALSE),5)="Csere",VLOOKUP(LEFT(VLOOKUP($A33,csapatok!$A:$NN,CP$320,FALSE),LEN(VLOOKUP($A33,csapatok!$A:$NN,CP$320,FALSE))-6),'csapat-ranglista'!$A:$FP,CP$321,FALSE)/8,VLOOKUP(VLOOKUP($A33,csapatok!$A:$NN,CP$320,FALSE),'csapat-ranglista'!$A:$FP,CP$321,FALSE)/4),0)</f>
        <v>24.89849415019485</v>
      </c>
      <c r="CQ33" s="223">
        <f>IFERROR(IF(RIGHT(VLOOKUP($A33,csapatok!$A:$NN,CQ$320,FALSE),5)="Csere",VLOOKUP(LEFT(VLOOKUP($A33,csapatok!$A:$NN,CQ$320,FALSE),LEN(VLOOKUP($A33,csapatok!$A:$NN,CQ$320,FALSE))-6),'csapat-ranglista'!$A:$FP,CQ$321,FALSE)/8,VLOOKUP(VLOOKUP($A33,csapatok!$A:$NN,CQ$320,FALSE),'csapat-ranglista'!$A:$FP,CQ$321,FALSE)/4),0)</f>
        <v>0</v>
      </c>
      <c r="CR33" s="223">
        <f>IFERROR(IF(RIGHT(VLOOKUP($A33,csapatok!$A:$NN,CR$320,FALSE),5)="Csere",VLOOKUP(LEFT(VLOOKUP($A33,csapatok!$A:$NN,CR$320,FALSE),LEN(VLOOKUP($A33,csapatok!$A:$NN,CR$320,FALSE))-6),'csapat-ranglista'!$A:$FP,CR$321,FALSE)/8,VLOOKUP(VLOOKUP($A33,csapatok!$A:$NN,CR$320,FALSE),'csapat-ranglista'!$A:$FP,CR$321,FALSE)/4),0)</f>
        <v>0</v>
      </c>
      <c r="CS33" s="223">
        <f>IFERROR(IF(RIGHT(VLOOKUP($A33,csapatok!$A:$NN,CS$320,FALSE),5)="Csere",VLOOKUP(LEFT(VLOOKUP($A33,csapatok!$A:$NN,CS$320,FALSE),LEN(VLOOKUP($A33,csapatok!$A:$NN,CS$320,FALSE))-6),'csapat-ranglista'!$A:$FP,CS$321,FALSE)/8,VLOOKUP(VLOOKUP($A33,csapatok!$A:$NN,CS$320,FALSE),'csapat-ranglista'!$A:$FP,CS$321,FALSE)/4),0)</f>
        <v>6.9907502040344172</v>
      </c>
      <c r="CT33" s="223">
        <f>IFERROR(IF(RIGHT(VLOOKUP($A33,csapatok!$A:$NN,CT$320,FALSE),5)="Csere",VLOOKUP(LEFT(VLOOKUP($A33,csapatok!$A:$NN,CT$320,FALSE),LEN(VLOOKUP($A33,csapatok!$A:$NN,CT$320,FALSE))-6),'csapat-ranglista'!$A:$FP,CT$321,FALSE)/8,VLOOKUP(VLOOKUP($A33,csapatok!$A:$NN,CT$320,FALSE),'csapat-ranglista'!$A:$FP,CT$321,FALSE)/4),0)</f>
        <v>0</v>
      </c>
      <c r="CU33" s="223">
        <f>IFERROR(IF(RIGHT(VLOOKUP($A33,csapatok!$A:$NN,CU$320,FALSE),5)="Csere",VLOOKUP(LEFT(VLOOKUP($A33,csapatok!$A:$NN,CU$320,FALSE),LEN(VLOOKUP($A33,csapatok!$A:$NN,CU$320,FALSE))-6),'csapat-ranglista'!$A:$FP,CU$321,FALSE)/8,VLOOKUP(VLOOKUP($A33,csapatok!$A:$NN,CU$320,FALSE),'csapat-ranglista'!$A:$FP,CU$321,FALSE)/4),0)</f>
        <v>0</v>
      </c>
      <c r="CV33" s="223">
        <f>IFERROR(IF(RIGHT(VLOOKUP($A33,csapatok!$A:$NN,CV$320,FALSE),5)="Csere",VLOOKUP(LEFT(VLOOKUP($A33,csapatok!$A:$NN,CV$320,FALSE),LEN(VLOOKUP($A33,csapatok!$A:$NN,CV$320,FALSE))-6),'csapat-ranglista'!$A:$FP,CV$321,FALSE)/8,VLOOKUP(VLOOKUP($A33,csapatok!$A:$NN,CV$320,FALSE),'csapat-ranglista'!$A:$FP,CV$321,FALSE)/4),0)</f>
        <v>0</v>
      </c>
      <c r="CW33" s="223">
        <f>IFERROR(IF(RIGHT(VLOOKUP($A33,csapatok!$A:$NN,CW$320,FALSE),5)="Csere",VLOOKUP(LEFT(VLOOKUP($A33,csapatok!$A:$NN,CW$320,FALSE),LEN(VLOOKUP($A33,csapatok!$A:$NN,CW$320,FALSE))-6),'csapat-ranglista'!$A:$FP,CW$321,FALSE)/8,VLOOKUP(VLOOKUP($A33,csapatok!$A:$NN,CW$320,FALSE),'csapat-ranglista'!$A:$FP,CW$321,FALSE)/4),0)</f>
        <v>5.0337096957361549</v>
      </c>
      <c r="CX33" s="223">
        <f>IFERROR(IF(RIGHT(VLOOKUP($A33,csapatok!$A:$NN,CX$320,FALSE),5)="Csere",VLOOKUP(LEFT(VLOOKUP($A33,csapatok!$A:$NN,CX$320,FALSE),LEN(VLOOKUP($A33,csapatok!$A:$NN,CX$320,FALSE))-6),'csapat-ranglista'!$A:$FP,CX$321,FALSE)/8,VLOOKUP(VLOOKUP($A33,csapatok!$A:$NN,CX$320,FALSE),'csapat-ranglista'!$A:$FP,CX$321,FALSE)/4),0)</f>
        <v>0</v>
      </c>
      <c r="CY33" s="223">
        <f>IFERROR(IF(RIGHT(VLOOKUP($A33,csapatok!$A:$NN,CY$320,FALSE),5)="Csere",VLOOKUP(LEFT(VLOOKUP($A33,csapatok!$A:$NN,CY$320,FALSE),LEN(VLOOKUP($A33,csapatok!$A:$NN,CY$320,FALSE))-6),'csapat-ranglista'!$A:$FP,CY$321,FALSE)/8,VLOOKUP(VLOOKUP($A33,csapatok!$A:$NN,CY$320,FALSE),'csapat-ranglista'!$A:$FP,CY$321,FALSE)/4),0)</f>
        <v>0</v>
      </c>
      <c r="CZ33" s="223">
        <f>IFERROR(IF(RIGHT(VLOOKUP($A33,csapatok!$A:$NN,CZ$320,FALSE),5)="Csere",VLOOKUP(LEFT(VLOOKUP($A33,csapatok!$A:$NN,CZ$320,FALSE),LEN(VLOOKUP($A33,csapatok!$A:$NN,CZ$320,FALSE))-6),'csapat-ranglista'!$A:$FP,CZ$321,FALSE)/8,VLOOKUP(VLOOKUP($A33,csapatok!$A:$NN,CZ$320,FALSE),'csapat-ranglista'!$A:$FP,CZ$321,FALSE)/4),0)</f>
        <v>0</v>
      </c>
      <c r="DA33" s="223">
        <f>IFERROR(IF(RIGHT(VLOOKUP($A33,csapatok!$A:$NN,DA$320,FALSE),5)="Csere",VLOOKUP(LEFT(VLOOKUP($A33,csapatok!$A:$NN,DA$320,FALSE),LEN(VLOOKUP($A33,csapatok!$A:$NN,DA$320,FALSE))-6),'csapat-ranglista'!$A:$FP,DA$321,FALSE)/8,VLOOKUP(VLOOKUP($A33,csapatok!$A:$NN,DA$320,FALSE),'csapat-ranglista'!$A:$FP,DA$321,FALSE)/4),0)</f>
        <v>0</v>
      </c>
      <c r="DB33" s="223">
        <f>IFERROR(IF(RIGHT(VLOOKUP($A33,csapatok!$A:$NN,DB$320,FALSE),5)="Csere",VLOOKUP(LEFT(VLOOKUP($A33,csapatok!$A:$NN,DB$320,FALSE),LEN(VLOOKUP($A33,csapatok!$A:$NN,DB$320,FALSE))-6),'csapat-ranglista'!$A:$FP,DB$321,FALSE)/8,VLOOKUP(VLOOKUP($A33,csapatok!$A:$NN,DB$320,FALSE),'csapat-ranglista'!$A:$FP,DB$321,FALSE)/4),0)</f>
        <v>0</v>
      </c>
      <c r="DC33" s="223">
        <f>IFERROR(IF(RIGHT(VLOOKUP($A33,csapatok!$A:$NN,DC$320,FALSE),5)="Csere",VLOOKUP(LEFT(VLOOKUP($A33,csapatok!$A:$NN,DC$320,FALSE),LEN(VLOOKUP($A33,csapatok!$A:$NN,DC$320,FALSE))-6),'csapat-ranglista'!$A:$FP,DC$321,FALSE)/8,VLOOKUP(VLOOKUP($A33,csapatok!$A:$NN,DC$320,FALSE),'csapat-ranglista'!$A:$FP,DC$321,FALSE)/4),0)</f>
        <v>0</v>
      </c>
      <c r="DD33" s="223">
        <f>IFERROR(IF(RIGHT(VLOOKUP($A33,csapatok!$A:$NN,DD$320,FALSE),5)="Csere",VLOOKUP(LEFT(VLOOKUP($A33,csapatok!$A:$NN,DD$320,FALSE),LEN(VLOOKUP($A33,csapatok!$A:$NN,DD$320,FALSE))-6),'csapat-ranglista'!$A:$FP,DD$321,FALSE)/8,VLOOKUP(VLOOKUP($A33,csapatok!$A:$NN,DD$320,FALSE),'csapat-ranglista'!$A:$FP,DD$321,FALSE)/4),0)</f>
        <v>0</v>
      </c>
      <c r="DE33" s="223">
        <f>IFERROR(IF(RIGHT(VLOOKUP($A33,csapatok!$A:$NN,DE$320,FALSE),5)="Csere",VLOOKUP(LEFT(VLOOKUP($A33,csapatok!$A:$NN,DE$320,FALSE),LEN(VLOOKUP($A33,csapatok!$A:$NN,DE$320,FALSE))-6),'csapat-ranglista'!$A:$FP,DE$321,FALSE)/8,VLOOKUP(VLOOKUP($A33,csapatok!$A:$NN,DE$320,FALSE),'csapat-ranglista'!$A:$FP,DE$321,FALSE)/4),0)</f>
        <v>0</v>
      </c>
      <c r="DF33" s="223">
        <f>IFERROR(IF(RIGHT(VLOOKUP($A33,csapatok!$A:$NN,DF$320,FALSE),5)="Csere",VLOOKUP(LEFT(VLOOKUP($A33,csapatok!$A:$NN,DF$320,FALSE),LEN(VLOOKUP($A33,csapatok!$A:$NN,DF$320,FALSE))-6),'csapat-ranglista'!$A:$FP,DF$321,FALSE)/8,VLOOKUP(VLOOKUP($A33,csapatok!$A:$NN,DF$320,FALSE),'csapat-ranglista'!$A:$FP,DF$321,FALSE)/4),0)</f>
        <v>0</v>
      </c>
      <c r="DG33" s="223">
        <f>IFERROR(IF(RIGHT(VLOOKUP($A33,csapatok!$A:$NN,DG$320,FALSE),5)="Csere",VLOOKUP(LEFT(VLOOKUP($A33,csapatok!$A:$NN,DG$320,FALSE),LEN(VLOOKUP($A33,csapatok!$A:$NN,DG$320,FALSE))-6),'csapat-ranglista'!$A:$FP,DG$321,FALSE)/8,VLOOKUP(VLOOKUP($A33,csapatok!$A:$NN,DG$320,FALSE),'csapat-ranglista'!$A:$FP,DG$321,FALSE)/4),0)</f>
        <v>0</v>
      </c>
      <c r="DH33" s="223">
        <f>IFERROR(IF(RIGHT(VLOOKUP($A33,csapatok!$A:$NN,DH$320,FALSE),5)="Csere",VLOOKUP(LEFT(VLOOKUP($A33,csapatok!$A:$NN,DH$320,FALSE),LEN(VLOOKUP($A33,csapatok!$A:$NN,DH$320,FALSE))-6),'csapat-ranglista'!$A:$FP,DH$321,FALSE)/8,VLOOKUP(VLOOKUP($A33,csapatok!$A:$NN,DH$320,FALSE),'csapat-ranglista'!$A:$FP,DH$321,FALSE)/4),0)</f>
        <v>0</v>
      </c>
      <c r="DI33" s="223">
        <f>IFERROR(IF(RIGHT(VLOOKUP($A33,csapatok!$A:$NN,DI$320,FALSE),5)="Csere",VLOOKUP(LEFT(VLOOKUP($A33,csapatok!$A:$NN,DI$320,FALSE),LEN(VLOOKUP($A33,csapatok!$A:$NN,DI$320,FALSE))-6),'csapat-ranglista'!$A:$FP,DI$321,FALSE)/8,VLOOKUP(VLOOKUP($A33,csapatok!$A:$NN,DI$320,FALSE),'csapat-ranglista'!$A:$FP,DI$321,FALSE)/4),0)</f>
        <v>0</v>
      </c>
      <c r="DJ33" s="223">
        <f>IFERROR(IF(RIGHT(VLOOKUP($A33,csapatok!$A:$NN,DJ$320,FALSE),5)="Csere",VLOOKUP(LEFT(VLOOKUP($A33,csapatok!$A:$NN,DJ$320,FALSE),LEN(VLOOKUP($A33,csapatok!$A:$NN,DJ$320,FALSE))-6),'csapat-ranglista'!$A:$FP,DJ$321,FALSE)/8,VLOOKUP(VLOOKUP($A33,csapatok!$A:$NN,DJ$320,FALSE),'csapat-ranglista'!$A:$FP,DJ$321,FALSE)/4),0)</f>
        <v>0</v>
      </c>
      <c r="DK33" s="223">
        <f>IFERROR(IF(RIGHT(VLOOKUP($A33,csapatok!$A:$NN,DK$320,FALSE),5)="Csere",VLOOKUP(LEFT(VLOOKUP($A33,csapatok!$A:$NN,DK$320,FALSE),LEN(VLOOKUP($A33,csapatok!$A:$NN,DK$320,FALSE))-6),'csapat-ranglista'!$A:$FP,DK$321,FALSE)/8,VLOOKUP(VLOOKUP($A33,csapatok!$A:$NN,DK$320,FALSE),'csapat-ranglista'!$A:$FP,DK$321,FALSE)/4),0)</f>
        <v>0</v>
      </c>
      <c r="DL33" s="223">
        <f>IFERROR(IF(RIGHT(VLOOKUP($A33,csapatok!$A:$NN,DL$320,FALSE),5)="Csere",VLOOKUP(LEFT(VLOOKUP($A33,csapatok!$A:$NN,DL$320,FALSE),LEN(VLOOKUP($A33,csapatok!$A:$NN,DL$320,FALSE))-6),'csapat-ranglista'!$A:$FP,DL$321,FALSE)/8,VLOOKUP(VLOOKUP($A33,csapatok!$A:$NN,DL$320,FALSE),'csapat-ranglista'!$A:$FP,DL$321,FALSE)/4),0)</f>
        <v>12.739587061921538</v>
      </c>
      <c r="DM33" s="223">
        <f>IFERROR(IF(RIGHT(VLOOKUP($A33,csapatok!$A:$NN,DM$320,FALSE),5)="Csere",VLOOKUP(LEFT(VLOOKUP($A33,csapatok!$A:$NN,DM$320,FALSE),LEN(VLOOKUP($A33,csapatok!$A:$NN,DM$320,FALSE))-6),'csapat-ranglista'!$A:$FP,DM$321,FALSE)/8,VLOOKUP(VLOOKUP($A33,csapatok!$A:$NN,DM$320,FALSE),'csapat-ranglista'!$A:$FP,DM$321,FALSE)/4),0)</f>
        <v>0</v>
      </c>
      <c r="DN33" s="223">
        <f>IFERROR(IF(RIGHT(VLOOKUP($A33,csapatok!$A:$NN,DN$320,FALSE),5)="Csere",VLOOKUP(LEFT(VLOOKUP($A33,csapatok!$A:$NN,DN$320,FALSE),LEN(VLOOKUP($A33,csapatok!$A:$NN,DN$320,FALSE))-6),'csapat-ranglista'!$A:$FP,DN$321,FALSE)/8,VLOOKUP(VLOOKUP($A33,csapatok!$A:$NN,DN$320,FALSE),'csapat-ranglista'!$A:$FP,DN$321,FALSE)/4),0)</f>
        <v>0</v>
      </c>
      <c r="DO33" s="224">
        <f>versenyek!$MF$11*IFERROR(VLOOKUP(VLOOKUP($A33,versenyek!ME:MG,3,FALSE),szabalyok!$A$16:$B$23,2,FALSE)/4,0)</f>
        <v>0</v>
      </c>
      <c r="DP33" s="224">
        <f>versenyek!$MI$11*IFERROR(VLOOKUP(VLOOKUP($A33,versenyek!MH:MJ,3,FALSE),szabalyok!$A$16:$B$23,2,FALSE)/4,0)</f>
        <v>0</v>
      </c>
      <c r="DQ33" s="223">
        <f>IFERROR(IF(RIGHT(VLOOKUP($A33,csapatok!$A:$NN,DQ$320,FALSE),5)="Csere",VLOOKUP(LEFT(VLOOKUP($A33,csapatok!$A:$NN,DQ$320,FALSE),LEN(VLOOKUP($A33,csapatok!$A:$NN,DQ$320,FALSE))-6),'csapat-ranglista'!$A:$FP,DQ$321,FALSE)/8,VLOOKUP(VLOOKUP($A33,csapatok!$A:$NN,DQ$320,FALSE),'csapat-ranglista'!$A:$FP,DQ$321,FALSE)/4),0)</f>
        <v>0</v>
      </c>
      <c r="DR33" s="223">
        <f>IFERROR(IF(RIGHT(VLOOKUP($A33,csapatok!$A:$NN,DR$320,FALSE),5)="Csere",VLOOKUP(LEFT(VLOOKUP($A33,csapatok!$A:$NN,DR$320,FALSE),LEN(VLOOKUP($A33,csapatok!$A:$NN,DR$320,FALSE))-6),'csapat-ranglista'!$A:$FP,DR$321,FALSE)/8,VLOOKUP(VLOOKUP($A33,csapatok!$A:$NN,DR$320,FALSE),'csapat-ranglista'!$A:$FP,DR$321,FALSE)/4),0)</f>
        <v>0</v>
      </c>
      <c r="DS33" s="223">
        <f>IFERROR(IF(RIGHT(VLOOKUP($A33,csapatok!$A:$NN,DS$320,FALSE),5)="Csere",VLOOKUP(LEFT(VLOOKUP($A33,csapatok!$A:$NN,DS$320,FALSE),LEN(VLOOKUP($A33,csapatok!$A:$NN,DS$320,FALSE))-6),'csapat-ranglista'!$A:$FP,DS$321,FALSE)/8,VLOOKUP(VLOOKUP($A33,csapatok!$A:$NN,DS$320,FALSE),'csapat-ranglista'!$A:$FP,DS$321,FALSE)/4),0)</f>
        <v>5.7762680238171251</v>
      </c>
      <c r="DT33" s="223">
        <f>IFERROR(IF(RIGHT(VLOOKUP($A33,csapatok!$A:$NN,DT$320,FALSE),5)="Csere",VLOOKUP(LEFT(VLOOKUP($A33,csapatok!$A:$NN,DT$320,FALSE),LEN(VLOOKUP($A33,csapatok!$A:$NN,DT$320,FALSE))-6),'csapat-ranglista'!$A:$FP,DT$321,FALSE)/8,VLOOKUP(VLOOKUP($A33,csapatok!$A:$NN,DT$320,FALSE),'csapat-ranglista'!$A:$FP,DT$321,FALSE)/4),0)</f>
        <v>0</v>
      </c>
      <c r="DU33" s="223">
        <f>IFERROR(IF(RIGHT(VLOOKUP($A33,csapatok!$A:$NN,DU$320,FALSE),5)="Csere",VLOOKUP(LEFT(VLOOKUP($A33,csapatok!$A:$NN,DU$320,FALSE),LEN(VLOOKUP($A33,csapatok!$A:$NN,DU$320,FALSE))-6),'csapat-ranglista'!$A:$FP,DU$321,FALSE)/8,VLOOKUP(VLOOKUP($A33,csapatok!$A:$NN,DU$320,FALSE),'csapat-ranglista'!$A:$FP,DU$321,FALSE)/4),0)</f>
        <v>0</v>
      </c>
      <c r="DV33" s="223">
        <f>IFERROR(IF(RIGHT(VLOOKUP($A33,csapatok!$A:$NN,DV$320,FALSE),5)="Csere",VLOOKUP(LEFT(VLOOKUP($A33,csapatok!$A:$NN,DV$320,FALSE),LEN(VLOOKUP($A33,csapatok!$A:$NN,DV$320,FALSE))-6),'csapat-ranglista'!$A:$FP,DV$321,FALSE)/8,VLOOKUP(VLOOKUP($A33,csapatok!$A:$NN,DV$320,FALSE),'csapat-ranglista'!$A:$FP,DV$321,FALSE)/4),0)</f>
        <v>0</v>
      </c>
      <c r="DW33" s="223">
        <f>IFERROR(IF(RIGHT(VLOOKUP($A33,csapatok!$A:$NN,DW$320,FALSE),5)="Csere",VLOOKUP(LEFT(VLOOKUP($A33,csapatok!$A:$NN,DW$320,FALSE),LEN(VLOOKUP($A33,csapatok!$A:$NN,DW$320,FALSE))-6),'csapat-ranglista'!$A:$FP,DW$321,FALSE)/8,VLOOKUP(VLOOKUP($A33,csapatok!$A:$NN,DW$320,FALSE),'csapat-ranglista'!$A:$FP,DW$321,FALSE)/4),0)</f>
        <v>0</v>
      </c>
      <c r="DX33" s="223">
        <f>IFERROR(IF(RIGHT(VLOOKUP($A33,csapatok!$A:$NN,DX$320,FALSE),5)="Csere",VLOOKUP(LEFT(VLOOKUP($A33,csapatok!$A:$NN,DX$320,FALSE),LEN(VLOOKUP($A33,csapatok!$A:$NN,DX$320,FALSE))-6),'csapat-ranglista'!$A:$FP,DX$321,FALSE)/8,VLOOKUP(VLOOKUP($A33,csapatok!$A:$NN,DX$320,FALSE),'csapat-ranglista'!$A:$FP,DX$321,FALSE)/4),0)</f>
        <v>0</v>
      </c>
      <c r="DY33" s="223">
        <f>IFERROR(IF(RIGHT(VLOOKUP($A33,csapatok!$A:$NN,DY$320,FALSE),5)="Csere",VLOOKUP(LEFT(VLOOKUP($A33,csapatok!$A:$NN,DY$320,FALSE),LEN(VLOOKUP($A33,csapatok!$A:$NN,DY$320,FALSE))-6),'csapat-ranglista'!$A:$FP,DY$321,FALSE)/8,VLOOKUP(VLOOKUP($A33,csapatok!$A:$NN,DY$320,FALSE),'csapat-ranglista'!$A:$FP,DY$321,FALSE)/4),0)</f>
        <v>0</v>
      </c>
      <c r="DZ33" s="223">
        <f>IFERROR(IF(RIGHT(VLOOKUP($A33,csapatok!$A:$NN,DZ$320,FALSE),5)="Csere",VLOOKUP(LEFT(VLOOKUP($A33,csapatok!$A:$NN,DZ$320,FALSE),LEN(VLOOKUP($A33,csapatok!$A:$NN,DZ$320,FALSE))-6),'csapat-ranglista'!$A:$FP,DZ$321,FALSE)/8,VLOOKUP(VLOOKUP($A33,csapatok!$A:$NN,DZ$320,FALSE),'csapat-ranglista'!$A:$FP,DZ$321,FALSE)/4),0)</f>
        <v>0</v>
      </c>
      <c r="EA33" s="223">
        <f>IFERROR(IF(RIGHT(VLOOKUP($A33,csapatok!$A:$NN,EA$320,FALSE),5)="Csere",VLOOKUP(LEFT(VLOOKUP($A33,csapatok!$A:$NN,EA$320,FALSE),LEN(VLOOKUP($A33,csapatok!$A:$NN,EA$320,FALSE))-6),'csapat-ranglista'!$A:$FP,EA$321,FALSE)/8,VLOOKUP(VLOOKUP($A33,csapatok!$A:$NN,EA$320,FALSE),'csapat-ranglista'!$A:$FP,EA$321,FALSE)/4),0)</f>
        <v>0</v>
      </c>
      <c r="EB33" s="223">
        <f>IFERROR(IF(RIGHT(VLOOKUP($A33,csapatok!$A:$NN,EB$320,FALSE),5)="Csere",VLOOKUP(LEFT(VLOOKUP($A33,csapatok!$A:$NN,EB$320,FALSE),LEN(VLOOKUP($A33,csapatok!$A:$NN,EB$320,FALSE))-6),'csapat-ranglista'!$A:$FP,EB$321,FALSE)/8,VLOOKUP(VLOOKUP($A33,csapatok!$A:$NN,EB$320,FALSE),'csapat-ranglista'!$A:$FP,EB$321,FALSE)/4),0)</f>
        <v>0</v>
      </c>
      <c r="EC33" s="223">
        <f>IFERROR(IF(RIGHT(VLOOKUP($A33,csapatok!$A:$NN,EC$320,FALSE),5)="Csere",VLOOKUP(LEFT(VLOOKUP($A33,csapatok!$A:$NN,EC$320,FALSE),LEN(VLOOKUP($A33,csapatok!$A:$NN,EC$320,FALSE))-6),'csapat-ranglista'!$A:$FP,EC$321,FALSE)/8,VLOOKUP(VLOOKUP($A33,csapatok!$A:$NN,EC$320,FALSE),'csapat-ranglista'!$A:$FP,EC$321,FALSE)/4),0)</f>
        <v>0</v>
      </c>
      <c r="ED33" s="223">
        <f>IFERROR(IF(RIGHT(VLOOKUP($A33,csapatok!$A:$NN,ED$320,FALSE),5)="Csere",VLOOKUP(LEFT(VLOOKUP($A33,csapatok!$A:$NN,ED$320,FALSE),LEN(VLOOKUP($A33,csapatok!$A:$NN,ED$320,FALSE))-6),'csapat-ranglista'!$A:$FP,ED$321,FALSE)/8,VLOOKUP(VLOOKUP($A33,csapatok!$A:$NN,ED$320,FALSE),'csapat-ranglista'!$A:$FP,ED$321,FALSE)/4),0)</f>
        <v>0</v>
      </c>
      <c r="EE33" s="223">
        <f>IFERROR(IF(RIGHT(VLOOKUP($A33,csapatok!$A:$NN,EE$320,FALSE),5)="Csere",VLOOKUP(LEFT(VLOOKUP($A33,csapatok!$A:$NN,EE$320,FALSE),LEN(VLOOKUP($A33,csapatok!$A:$NN,EE$320,FALSE))-6),'csapat-ranglista'!$A:$FP,EE$321,FALSE)/8,VLOOKUP(VLOOKUP($A33,csapatok!$A:$NN,EE$320,FALSE),'csapat-ranglista'!$A:$FP,EE$321,FALSE)/4),0)</f>
        <v>0</v>
      </c>
      <c r="EF33" s="223">
        <f>IFERROR(IF(RIGHT(VLOOKUP($A33,csapatok!$A:$NN,EF$320,FALSE),5)="Csere",VLOOKUP(LEFT(VLOOKUP($A33,csapatok!$A:$NN,EF$320,FALSE),LEN(VLOOKUP($A33,csapatok!$A:$NN,EF$320,FALSE))-6),'csapat-ranglista'!$A:$FP,EF$321,FALSE)/8,VLOOKUP(VLOOKUP($A33,csapatok!$A:$NN,EF$320,FALSE),'csapat-ranglista'!$A:$FP,EF$321,FALSE)/4),0)</f>
        <v>1.6689929533368619</v>
      </c>
      <c r="EG33" s="223">
        <f>IFERROR(IF(RIGHT(VLOOKUP($A33,csapatok!$A:$NN,EG$320,FALSE),5)="Csere",VLOOKUP(LEFT(VLOOKUP($A33,csapatok!$A:$NN,EG$320,FALSE),LEN(VLOOKUP($A33,csapatok!$A:$NN,EG$320,FALSE))-6),'csapat-ranglista'!$A:$FP,EG$321,FALSE)/8,VLOOKUP(VLOOKUP($A33,csapatok!$A:$NN,EG$320,FALSE),'csapat-ranglista'!$A:$FP,EG$321,FALSE)/4),0)</f>
        <v>0</v>
      </c>
      <c r="EH33" s="223">
        <f>IFERROR(IF(RIGHT(VLOOKUP($A33,csapatok!$A:$NN,EH$320,FALSE),5)="Csere",VLOOKUP(LEFT(VLOOKUP($A33,csapatok!$A:$NN,EH$320,FALSE),LEN(VLOOKUP($A33,csapatok!$A:$NN,EH$320,FALSE))-6),'csapat-ranglista'!$A:$FP,EH$321,FALSE)/8,VLOOKUP(VLOOKUP($A33,csapatok!$A:$NN,EH$320,FALSE),'csapat-ranglista'!$A:$FP,EH$321,FALSE)/4),0)</f>
        <v>0</v>
      </c>
      <c r="EI33" s="223">
        <f>IFERROR(IF(RIGHT(VLOOKUP($A33,csapatok!$A:$NN,EI$320,FALSE),5)="Csere",VLOOKUP(LEFT(VLOOKUP($A33,csapatok!$A:$NN,EI$320,FALSE),LEN(VLOOKUP($A33,csapatok!$A:$NN,EI$320,FALSE))-6),'csapat-ranglista'!$A:$FP,EI$321,FALSE)/8,VLOOKUP(VLOOKUP($A33,csapatok!$A:$NN,EI$320,FALSE),'csapat-ranglista'!$A:$FP,EI$321,FALSE)/4),0)</f>
        <v>0</v>
      </c>
      <c r="EJ33" s="223">
        <f>IFERROR(IF(RIGHT(VLOOKUP($A33,csapatok!$A:$NN,EJ$320,FALSE),5)="Csere",VLOOKUP(LEFT(VLOOKUP($A33,csapatok!$A:$NN,EJ$320,FALSE),LEN(VLOOKUP($A33,csapatok!$A:$NN,EJ$320,FALSE))-6),'csapat-ranglista'!$A:$FP,EJ$321,FALSE)/8,VLOOKUP(VLOOKUP($A33,csapatok!$A:$NN,EJ$320,FALSE),'csapat-ranglista'!$A:$FP,EJ$321,FALSE)/4),0)</f>
        <v>0</v>
      </c>
      <c r="EK33" s="223">
        <f>IFERROR(IF(RIGHT(VLOOKUP($A33,csapatok!$A:$NN,EK$320,FALSE),5)="Csere",VLOOKUP(LEFT(VLOOKUP($A33,csapatok!$A:$NN,EK$320,FALSE),LEN(VLOOKUP($A33,csapatok!$A:$NN,EK$320,FALSE))-6),'csapat-ranglista'!$A:$FP,EK$321,FALSE)/8,VLOOKUP(VLOOKUP($A33,csapatok!$A:$NN,EK$320,FALSE),'csapat-ranglista'!$A:$FP,EK$321,FALSE)/4),0)</f>
        <v>0</v>
      </c>
      <c r="EL33" s="223">
        <f>IFERROR(IF(RIGHT(VLOOKUP($A33,csapatok!$A:$NN,EL$320,FALSE),5)="Csere",VLOOKUP(LEFT(VLOOKUP($A33,csapatok!$A:$NN,EL$320,FALSE),LEN(VLOOKUP($A33,csapatok!$A:$NN,EL$320,FALSE))-6),'csapat-ranglista'!$A:$FP,EL$321,FALSE)/8,VLOOKUP(VLOOKUP($A33,csapatok!$A:$NN,EL$320,FALSE),'csapat-ranglista'!$A:$FP,EL$321,FALSE)/4),0)</f>
        <v>0</v>
      </c>
      <c r="EM33" s="223">
        <f>IFERROR(IF(RIGHT(VLOOKUP($A33,csapatok!$A:$NN,EM$320,FALSE),5)="Csere",VLOOKUP(LEFT(VLOOKUP($A33,csapatok!$A:$NN,EM$320,FALSE),LEN(VLOOKUP($A33,csapatok!$A:$NN,EM$320,FALSE))-6),'csapat-ranglista'!$A:$FP,EM$321,FALSE)/8,VLOOKUP(VLOOKUP($A33,csapatok!$A:$NN,EM$320,FALSE),'csapat-ranglista'!$A:$FP,EM$321,FALSE)/4),0)</f>
        <v>0</v>
      </c>
      <c r="EN33" s="223">
        <f>IFERROR(IF(RIGHT(VLOOKUP($A33,csapatok!$A:$NN,EN$320,FALSE),5)="Csere",VLOOKUP(LEFT(VLOOKUP($A33,csapatok!$A:$NN,EN$320,FALSE),LEN(VLOOKUP($A33,csapatok!$A:$NN,EN$320,FALSE))-6),'csapat-ranglista'!$A:$FP,EN$321,FALSE)/8,VLOOKUP(VLOOKUP($A33,csapatok!$A:$NN,EN$320,FALSE),'csapat-ranglista'!$A:$FP,EN$321,FALSE)/4),0)</f>
        <v>0</v>
      </c>
      <c r="EO33" s="223">
        <f>IFERROR(IF(RIGHT(VLOOKUP($A33,csapatok!$A:$NN,EO$320,FALSE),5)="Csere",VLOOKUP(LEFT(VLOOKUP($A33,csapatok!$A:$NN,EO$320,FALSE),LEN(VLOOKUP($A33,csapatok!$A:$NN,EO$320,FALSE))-6),'csapat-ranglista'!$A:$FP,EO$321,FALSE)/8,VLOOKUP(VLOOKUP($A33,csapatok!$A:$NN,EO$320,FALSE),'csapat-ranglista'!$A:$FP,EO$321,FALSE)/4),0)</f>
        <v>0</v>
      </c>
      <c r="EP33" s="223">
        <f>IFERROR(IF(RIGHT(VLOOKUP($A33,csapatok!$A:$NN,EP$320,FALSE),5)="Csere",VLOOKUP(LEFT(VLOOKUP($A33,csapatok!$A:$NN,EP$320,FALSE),LEN(VLOOKUP($A33,csapatok!$A:$NN,EP$320,FALSE))-6),'csapat-ranglista'!$A:$FP,EP$321,FALSE)/8,VLOOKUP(VLOOKUP($A33,csapatok!$A:$NN,EP$320,FALSE),'csapat-ranglista'!$A:$FP,EP$321,FALSE)/4),0)</f>
        <v>10.496671545911271</v>
      </c>
      <c r="EQ33" s="223">
        <f>IFERROR(IF(RIGHT(VLOOKUP($A33,csapatok!$A:$NN,EQ$320,FALSE),5)="Csere",VLOOKUP(LEFT(VLOOKUP($A33,csapatok!$A:$NN,EQ$320,FALSE),LEN(VLOOKUP($A33,csapatok!$A:$NN,EQ$320,FALSE))-6),'csapat-ranglista'!$A:$FP,EQ$321,FALSE)/8,VLOOKUP(VLOOKUP($A33,csapatok!$A:$NN,EQ$320,FALSE),'csapat-ranglista'!$A:$FP,EQ$321,FALSE)/4),0)</f>
        <v>0</v>
      </c>
      <c r="ER33" s="223">
        <f>IFERROR(IF(RIGHT(VLOOKUP($A33,csapatok!$A:$NN,ER$320,FALSE),5)="Csere",VLOOKUP(LEFT(VLOOKUP($A33,csapatok!$A:$NN,ER$320,FALSE),LEN(VLOOKUP($A33,csapatok!$A:$NN,ER$320,FALSE))-6),'csapat-ranglista'!$A:$FP,ER$321,FALSE)/8,VLOOKUP(VLOOKUP($A33,csapatok!$A:$NN,ER$320,FALSE),'csapat-ranglista'!$A:$FP,ER$321,FALSE)/4),0)</f>
        <v>0</v>
      </c>
      <c r="ES33" s="223">
        <f>IFERROR(IF(RIGHT(VLOOKUP($A33,csapatok!$A:$NN,ES$320,FALSE),5)="Csere",VLOOKUP(LEFT(VLOOKUP($A33,csapatok!$A:$NN,ES$320,FALSE),LEN(VLOOKUP($A33,csapatok!$A:$NN,ES$320,FALSE))-6),'csapat-ranglista'!$A:$FP,ES$321,FALSE)/8,VLOOKUP(VLOOKUP($A33,csapatok!$A:$NN,ES$320,FALSE),'csapat-ranglista'!$A:$FP,ES$321,FALSE)/4),0)</f>
        <v>0</v>
      </c>
      <c r="ET33" s="223">
        <f>IFERROR(IF(RIGHT(VLOOKUP($A33,csapatok!$A:$NN,ET$320,FALSE),5)="Csere",VLOOKUP(LEFT(VLOOKUP($A33,csapatok!$A:$NN,ET$320,FALSE),LEN(VLOOKUP($A33,csapatok!$A:$NN,ET$320,FALSE))-6),'csapat-ranglista'!$A:$FP,ET$321,FALSE)/8,VLOOKUP(VLOOKUP($A33,csapatok!$A:$NN,ET$320,FALSE),'csapat-ranglista'!$A:$FP,ET$321,FALSE)/4),0)</f>
        <v>0</v>
      </c>
      <c r="EU33" s="223">
        <f>IFERROR(IF(RIGHT(VLOOKUP($A33,csapatok!$A:$NN,EU$320,FALSE),5)="Csere",VLOOKUP(LEFT(VLOOKUP($A33,csapatok!$A:$NN,EU$320,FALSE),LEN(VLOOKUP($A33,csapatok!$A:$NN,EU$320,FALSE))-6),'csapat-ranglista'!$A:$FP,EU$321,FALSE)/8,VLOOKUP(VLOOKUP($A33,csapatok!$A:$NN,EU$320,FALSE),'csapat-ranglista'!$A:$FP,EU$321,FALSE)/4),0)</f>
        <v>0</v>
      </c>
      <c r="EV33" s="223">
        <f>IFERROR(IF(RIGHT(VLOOKUP($A33,csapatok!$A:$NN,EV$320,FALSE),5)="Csere",VLOOKUP(LEFT(VLOOKUP($A33,csapatok!$A:$NN,EV$320,FALSE),LEN(VLOOKUP($A33,csapatok!$A:$NN,EV$320,FALSE))-6),'csapat-ranglista'!$A:$FP,EV$321,FALSE)/8,VLOOKUP(VLOOKUP($A33,csapatok!$A:$NN,EV$320,FALSE),'csapat-ranglista'!$A:$FP,EV$321,FALSE)/4),0)</f>
        <v>0</v>
      </c>
      <c r="EW33" s="223">
        <f>IFERROR(IF(RIGHT(VLOOKUP($A33,csapatok!$A:$NN,EW$320,FALSE),5)="Csere",VLOOKUP(LEFT(VLOOKUP($A33,csapatok!$A:$NN,EW$320,FALSE),LEN(VLOOKUP($A33,csapatok!$A:$NN,EW$320,FALSE))-6),'csapat-ranglista'!$A:$FP,EW$321,FALSE)/8,VLOOKUP(VLOOKUP($A33,csapatok!$A:$NN,EW$320,FALSE),'csapat-ranglista'!$A:$FP,EW$321,FALSE)/4),0)</f>
        <v>0</v>
      </c>
      <c r="EX33" s="223">
        <f>IFERROR(IF(RIGHT(VLOOKUP($A33,csapatok!$A:$NN,EX$320,FALSE),5)="Csere",VLOOKUP(LEFT(VLOOKUP($A33,csapatok!$A:$NN,EX$320,FALSE),LEN(VLOOKUP($A33,csapatok!$A:$NN,EX$320,FALSE))-6),'csapat-ranglista'!$A:$FP,EX$321,FALSE)/8,VLOOKUP(VLOOKUP($A33,csapatok!$A:$NN,EX$320,FALSE),'csapat-ranglista'!$A:$FP,EX$321,FALSE)/4),0)</f>
        <v>0</v>
      </c>
      <c r="EY33" s="223">
        <f>IFERROR(IF(RIGHT(VLOOKUP($A33,csapatok!$A:$NN,EY$320,FALSE),5)="Csere",VLOOKUP(LEFT(VLOOKUP($A33,csapatok!$A:$NN,EY$320,FALSE),LEN(VLOOKUP($A33,csapatok!$A:$NN,EY$320,FALSE))-6),'csapat-ranglista'!$A:$FP,EY$321,FALSE)/8,VLOOKUP(VLOOKUP($A33,csapatok!$A:$NN,EY$320,FALSE),'csapat-ranglista'!$A:$FP,EY$321,FALSE)/4),0)</f>
        <v>0</v>
      </c>
      <c r="EZ33" s="223">
        <f>IFERROR(IF(RIGHT(VLOOKUP($A33,csapatok!$A:$NN,EZ$320,FALSE),5)="Csere",VLOOKUP(LEFT(VLOOKUP($A33,csapatok!$A:$NN,EZ$320,FALSE),LEN(VLOOKUP($A33,csapatok!$A:$NN,EZ$320,FALSE))-6),'csapat-ranglista'!$A:$FP,EZ$321,FALSE)/8,VLOOKUP(VLOOKUP($A33,csapatok!$A:$NN,EZ$320,FALSE),'csapat-ranglista'!$A:$FP,EZ$321,FALSE)/4),0)</f>
        <v>23.973233013380479</v>
      </c>
      <c r="FA33" s="223">
        <f>IFERROR(IF(RIGHT(VLOOKUP($A33,csapatok!$A:$NN,FA$320,FALSE),5)="Csere",VLOOKUP(LEFT(VLOOKUP($A33,csapatok!$A:$NN,FA$320,FALSE),LEN(VLOOKUP($A33,csapatok!$A:$NN,FA$320,FALSE))-6),'csapat-ranglista'!$A:$FP,FA$321,FALSE)/8,VLOOKUP(VLOOKUP($A33,csapatok!$A:$NN,FA$320,FALSE),'csapat-ranglista'!$A:$FP,FA$321,FALSE)/4),0)</f>
        <v>0</v>
      </c>
      <c r="FB33" s="223">
        <f>IFERROR(IF(RIGHT(VLOOKUP($A33,csapatok!$A:$NN,FB$320,FALSE),5)="Csere",VLOOKUP(LEFT(VLOOKUP($A33,csapatok!$A:$NN,FB$320,FALSE),LEN(VLOOKUP($A33,csapatok!$A:$NN,FB$320,FALSE))-6),'csapat-ranglista'!$A:$FP,FB$321,FALSE)/8,VLOOKUP(VLOOKUP($A33,csapatok!$A:$NN,FB$320,FALSE),'csapat-ranglista'!$A:$FP,FB$321,FALSE)/4),0)</f>
        <v>0</v>
      </c>
      <c r="FC33" s="223">
        <f>IFERROR(IF(RIGHT(VLOOKUP($A33,csapatok!$A:$NN,FC$320,FALSE),5)="Csere",VLOOKUP(LEFT(VLOOKUP($A33,csapatok!$A:$NN,FC$320,FALSE),LEN(VLOOKUP($A33,csapatok!$A:$NN,FC$320,FALSE))-6),'csapat-ranglista'!$A:$FP,FC$321,FALSE)/8,VLOOKUP(VLOOKUP($A33,csapatok!$A:$NN,FC$320,FALSE),'csapat-ranglista'!$A:$FP,FC$321,FALSE)/4),0)</f>
        <v>0</v>
      </c>
      <c r="FD33" s="224">
        <f>versenyek!$QY$11*IFERROR(VLOOKUP(VLOOKUP($A33,versenyek!QX:QZ,3,FALSE),szabalyok!$A$16:$B$23,2,FALSE)/4,0)</f>
        <v>0</v>
      </c>
      <c r="FE33" s="224">
        <f>versenyek!$RB$11*IFERROR(VLOOKUP(VLOOKUP($A33,versenyek!RA:RC,3,FALSE),szabalyok!$A$16:$B$23,2,FALSE)/4,0)</f>
        <v>0</v>
      </c>
      <c r="FF33" s="223">
        <f>IFERROR(IF(RIGHT(VLOOKUP($A33,csapatok!$A:$NN,FF$320,FALSE),5)="Csere",VLOOKUP(LEFT(VLOOKUP($A33,csapatok!$A:$NN,FF$320,FALSE),LEN(VLOOKUP($A33,csapatok!$A:$NN,FF$320,FALSE))-6),'csapat-ranglista'!$A:$FP,FF$321,FALSE)/8,VLOOKUP(VLOOKUP($A33,csapatok!$A:$NN,FF$320,FALSE),'csapat-ranglista'!$A:$FP,FF$321,FALSE)/4),0)</f>
        <v>0</v>
      </c>
      <c r="FG33" s="223">
        <f>IFERROR(IF(RIGHT(VLOOKUP($A33,csapatok!$A:$NN,FG$320,FALSE),5)="Csere",VLOOKUP(LEFT(VLOOKUP($A33,csapatok!$A:$NN,FG$320,FALSE),LEN(VLOOKUP($A33,csapatok!$A:$NN,FG$320,FALSE))-6),'csapat-ranglista'!$A:$FP,FG$321,FALSE)/8,VLOOKUP(VLOOKUP($A33,csapatok!$A:$NN,FG$320,FALSE),'csapat-ranglista'!$A:$FP,FG$321,FALSE)/4),0)</f>
        <v>0</v>
      </c>
      <c r="FH33" s="223">
        <f>IFERROR(IF(RIGHT(VLOOKUP($A33,csapatok!$A:$NN,FH$320,FALSE),5)="Csere",VLOOKUP(LEFT(VLOOKUP($A33,csapatok!$A:$NN,FH$320,FALSE),LEN(VLOOKUP($A33,csapatok!$A:$NN,FH$320,FALSE))-6),'csapat-ranglista'!$A:$FP,FH$321,FALSE)/8,VLOOKUP(VLOOKUP($A33,csapatok!$A:$NN,FH$320,FALSE),'csapat-ranglista'!$A:$FP,FH$321,FALSE)/4),0)</f>
        <v>0</v>
      </c>
      <c r="FI33" s="223">
        <f>IFERROR(IF(RIGHT(VLOOKUP($A33,csapatok!$A:$NN,FI$320,FALSE),5)="Csere",VLOOKUP(LEFT(VLOOKUP($A33,csapatok!$A:$NN,FI$320,FALSE),LEN(VLOOKUP($A33,csapatok!$A:$NN,FI$320,FALSE))-6),'csapat-ranglista'!$A:$FP,FI$321,FALSE)/8,VLOOKUP(VLOOKUP($A33,csapatok!$A:$NN,FI$320,FALSE),'csapat-ranglista'!$A:$FP,FI$321,FALSE)/4),0)</f>
        <v>0</v>
      </c>
      <c r="FJ33" s="223">
        <f>IFERROR(IF(RIGHT(VLOOKUP($A33,csapatok!$A:$NN,FJ$320,FALSE),5)="Csere",VLOOKUP(LEFT(VLOOKUP($A33,csapatok!$A:$NN,FJ$320,FALSE),LEN(VLOOKUP($A33,csapatok!$A:$NN,FJ$320,FALSE))-6),'csapat-ranglista'!$A:$FP,FJ$321,FALSE)/8,VLOOKUP(VLOOKUP($A33,csapatok!$A:$NN,FJ$320,FALSE),'csapat-ranglista'!$A:$FP,FJ$321,FALSE)/4),0)</f>
        <v>0.63397677686561671</v>
      </c>
      <c r="FK33" s="223">
        <f>IFERROR(IF(RIGHT(VLOOKUP($A33,csapatok!$A:$NN,FK$320,FALSE),5)="Csere",VLOOKUP(LEFT(VLOOKUP($A33,csapatok!$A:$NN,FK$320,FALSE),LEN(VLOOKUP($A33,csapatok!$A:$NN,FK$320,FALSE))-6),'csapat-ranglista'!$A:$FP,FK$321,FALSE)/8,VLOOKUP(VLOOKUP($A33,csapatok!$A:$NN,FK$320,FALSE),'csapat-ranglista'!$A:$FP,FK$321,FALSE)/4),0)</f>
        <v>0</v>
      </c>
      <c r="FL33" s="223">
        <f>IFERROR(IF(RIGHT(VLOOKUP($A33,csapatok!$A:$NN,FL$320,FALSE),5)="Csere",VLOOKUP(LEFT(VLOOKUP($A33,csapatok!$A:$NN,FL$320,FALSE),LEN(VLOOKUP($A33,csapatok!$A:$NN,FL$320,FALSE))-6),'csapat-ranglista'!$A:$FP,FL$321,FALSE)/8,VLOOKUP(VLOOKUP($A33,csapatok!$A:$NN,FL$320,FALSE),'csapat-ranglista'!$A:$FP,FL$321,FALSE)/4),0)</f>
        <v>0</v>
      </c>
      <c r="FM33" s="223">
        <f>IFERROR(IF(RIGHT(VLOOKUP($A33,csapatok!$A:$NN,FM$320,FALSE),5)="Csere",VLOOKUP(LEFT(VLOOKUP($A33,csapatok!$A:$NN,FM$320,FALSE),LEN(VLOOKUP($A33,csapatok!$A:$NN,FM$320,FALSE))-6),'csapat-ranglista'!$A:$FP,FM$321,FALSE)/8,VLOOKUP(VLOOKUP($A33,csapatok!$A:$NN,FM$320,FALSE),'csapat-ranglista'!$A:$FP,FM$321,FALSE)/4),0)</f>
        <v>0</v>
      </c>
      <c r="FN33" s="223">
        <f>IFERROR(IF(RIGHT(VLOOKUP($A33,csapatok!$A:$NN,FN$320,FALSE),5)="Csere",VLOOKUP(LEFT(VLOOKUP($A33,csapatok!$A:$NN,FN$320,FALSE),LEN(VLOOKUP($A33,csapatok!$A:$NN,FN$320,FALSE))-6),'csapat-ranglista'!$A:$FP,FN$321,FALSE)/8,VLOOKUP(VLOOKUP($A33,csapatok!$A:$NN,FN$320,FALSE),'csapat-ranglista'!$A:$FP,FN$321,FALSE)/4),0)</f>
        <v>0</v>
      </c>
      <c r="FO33" s="223">
        <f>IFERROR(IF(RIGHT(VLOOKUP($A33,csapatok!$A:$NN,FO$320,FALSE),5)="Csere",VLOOKUP(LEFT(VLOOKUP($A33,csapatok!$A:$NN,FO$320,FALSE),LEN(VLOOKUP($A33,csapatok!$A:$NN,FO$320,FALSE))-6),'csapat-ranglista'!$A:$FP,FO$321,FALSE)/8,VLOOKUP(VLOOKUP($A33,csapatok!$A:$NN,FO$320,FALSE),'csapat-ranglista'!$A:$FP,FO$321,FALSE)/4),0)</f>
        <v>0</v>
      </c>
      <c r="FP33" s="223">
        <f>IFERROR(IF(RIGHT(VLOOKUP($A33,csapatok!$A:$NN,FP$320,FALSE),5)="Csere",VLOOKUP(LEFT(VLOOKUP($A33,csapatok!$A:$NN,FP$320,FALSE),LEN(VLOOKUP($A33,csapatok!$A:$NN,FP$320,FALSE))-6),'csapat-ranglista'!$A:$FP,FP$321,FALSE)/8,VLOOKUP(VLOOKUP($A33,csapatok!$A:$NN,FP$320,FALSE),'csapat-ranglista'!$A:$FP,FP$321,FALSE)/4),0)</f>
        <v>0</v>
      </c>
      <c r="FQ33" s="223">
        <f>IFERROR(IF(RIGHT(VLOOKUP($A33,csapatok!$A:$NN,FQ$320,FALSE),5)="Csere",VLOOKUP(LEFT(VLOOKUP($A33,csapatok!$A:$NN,FQ$320,FALSE),LEN(VLOOKUP($A33,csapatok!$A:$NN,FQ$320,FALSE))-6),'csapat-ranglista'!$A:$FP,FQ$321,FALSE)/8,VLOOKUP(VLOOKUP($A33,csapatok!$A:$NN,FQ$320,FALSE),'csapat-ranglista'!$A:$FP,FQ$321,FALSE)/4),0)</f>
        <v>0</v>
      </c>
      <c r="FR33" s="223">
        <f>IFERROR(IF(RIGHT(VLOOKUP($A33,csapatok!$A:$NN,FR$320,FALSE),5)="Csere",VLOOKUP(LEFT(VLOOKUP($A33,csapatok!$A:$NN,FR$320,FALSE),LEN(VLOOKUP($A33,csapatok!$A:$NN,FR$320,FALSE))-6),'csapat-ranglista'!$A:$FP,FR$321,FALSE)/8,VLOOKUP(VLOOKUP($A33,csapatok!$A:$NN,FR$320,FALSE),'csapat-ranglista'!$A:$FP,FR$321,FALSE)/4),0)</f>
        <v>0</v>
      </c>
      <c r="FS33" s="223">
        <f>IFERROR(IF(RIGHT(VLOOKUP($A33,csapatok!$A:$NN,FS$320,FALSE),5)="Csere",VLOOKUP(LEFT(VLOOKUP($A33,csapatok!$A:$NN,FS$320,FALSE),LEN(VLOOKUP($A33,csapatok!$A:$NN,FS$320,FALSE))-6),'csapat-ranglista'!$A:$FP,FS$321,FALSE)/8,VLOOKUP(VLOOKUP($A33,csapatok!$A:$NN,FS$320,FALSE),'csapat-ranglista'!$A:$FP,FS$321,FALSE)/4),0)</f>
        <v>0</v>
      </c>
      <c r="FT33" s="223">
        <f>IFERROR(IF(RIGHT(VLOOKUP($A33,csapatok!$A:$NN,FT$320,FALSE),5)="Csere",VLOOKUP(LEFT(VLOOKUP($A33,csapatok!$A:$NN,FT$320,FALSE),LEN(VLOOKUP($A33,csapatok!$A:$NN,FT$320,FALSE))-6),'csapat-ranglista'!$A:$FP,FT$321,FALSE)/8,VLOOKUP(VLOOKUP($A33,csapatok!$A:$NN,FT$320,FALSE),'csapat-ranglista'!$A:$FP,FT$321,FALSE)/4),0)</f>
        <v>0</v>
      </c>
      <c r="FU33" s="223">
        <f>IFERROR(IF(RIGHT(VLOOKUP($A33,csapatok!$A:$NN,FU$320,FALSE),5)="Csere",VLOOKUP(LEFT(VLOOKUP($A33,csapatok!$A:$NN,FU$320,FALSE),LEN(VLOOKUP($A33,csapatok!$A:$NN,FU$320,FALSE))-6),'csapat-ranglista'!$A:$FP,FU$321,FALSE)/8,VLOOKUP(VLOOKUP($A33,csapatok!$A:$NN,FU$320,FALSE),'csapat-ranglista'!$A:$FP,FU$321,FALSE)/4),0)</f>
        <v>1.6794749965398301</v>
      </c>
      <c r="FV33" s="223">
        <f>IFERROR(IF(RIGHT(VLOOKUP($A33,csapatok!$A:$NN,FV$320,FALSE),5)="Csere",VLOOKUP(LEFT(VLOOKUP($A33,csapatok!$A:$NN,FV$320,FALSE),LEN(VLOOKUP($A33,csapatok!$A:$NN,FV$320,FALSE))-6),'csapat-ranglista'!$A:$FP,FV$321,FALSE)/8,VLOOKUP(VLOOKUP($A33,csapatok!$A:$NN,FV$320,FALSE),'csapat-ranglista'!$A:$FP,FV$321,FALSE)/4),0)</f>
        <v>0</v>
      </c>
      <c r="FW33" s="223">
        <f>IFERROR(IF(RIGHT(VLOOKUP($A33,csapatok!$A:$NN,FW$320,FALSE),5)="Csere",VLOOKUP(LEFT(VLOOKUP($A33,csapatok!$A:$NN,FW$320,FALSE),LEN(VLOOKUP($A33,csapatok!$A:$NN,FW$320,FALSE))-6),'csapat-ranglista'!$A:$FP,FW$321,FALSE)/8,VLOOKUP(VLOOKUP($A33,csapatok!$A:$NN,FW$320,FALSE),'csapat-ranglista'!$A:$FP,FW$321,FALSE)/4),0)</f>
        <v>0</v>
      </c>
      <c r="FX33" s="223">
        <f>IFERROR(IF(RIGHT(VLOOKUP($A33,csapatok!$A:$NN,FX$320,FALSE),5)="Csere",VLOOKUP(LEFT(VLOOKUP($A33,csapatok!$A:$NN,FX$320,FALSE),LEN(VLOOKUP($A33,csapatok!$A:$NN,FX$320,FALSE))-6),'csapat-ranglista'!$A:$FP,FX$321,FALSE)/8,VLOOKUP(VLOOKUP($A33,csapatok!$A:$NN,FX$320,FALSE),'csapat-ranglista'!$A:$FP,FX$321,FALSE)/4),0)</f>
        <v>0</v>
      </c>
      <c r="FY33" s="223">
        <f>IFERROR(IF(RIGHT(VLOOKUP($A33,csapatok!$A:$NN,FY$320,FALSE),5)="Csere",VLOOKUP(LEFT(VLOOKUP($A33,csapatok!$A:$NN,FY$320,FALSE),LEN(VLOOKUP($A33,csapatok!$A:$NN,FY$320,FALSE))-6),'csapat-ranglista'!$A:$FP,FY$321,FALSE)/8,VLOOKUP(VLOOKUP($A33,csapatok!$A:$NN,FY$320,FALSE),'csapat-ranglista'!$A:$FP,FY$321,FALSE)/4),0)</f>
        <v>0</v>
      </c>
      <c r="FZ33" s="223">
        <f>IFERROR(IF(RIGHT(VLOOKUP($A33,csapatok!$A:$NN,FZ$320,FALSE),5)="Csere",VLOOKUP(LEFT(VLOOKUP($A33,csapatok!$A:$NN,FZ$320,FALSE),LEN(VLOOKUP($A33,csapatok!$A:$NN,FZ$320,FALSE))-6),'csapat-ranglista'!$A:$FP,FZ$321,FALSE)/8,VLOOKUP(VLOOKUP($A33,csapatok!$A:$NN,FZ$320,FALSE),'csapat-ranglista'!$A:$FP,FZ$321,FALSE)/4),0)</f>
        <v>25.922187684781814</v>
      </c>
      <c r="GA33" s="223">
        <f>IFERROR(IF(RIGHT(VLOOKUP($A33,csapatok!$A:$NN,GA$320,FALSE),5)="Csere",VLOOKUP(LEFT(VLOOKUP($A33,csapatok!$A:$NN,GA$320,FALSE),LEN(VLOOKUP($A33,csapatok!$A:$NN,GA$320,FALSE))-6),'csapat-ranglista'!$A:$FP,GA$321,FALSE)/8,VLOOKUP(VLOOKUP($A33,csapatok!$A:$NN,GA$320,FALSE),'csapat-ranglista'!$A:$FP,GA$321,FALSE)/4),0)</f>
        <v>0</v>
      </c>
      <c r="GB33" s="223">
        <f>IFERROR(IF(RIGHT(VLOOKUP($A33,csapatok!$A:$NN,GB$320,FALSE),5)="Csere",VLOOKUP(LEFT(VLOOKUP($A33,csapatok!$A:$NN,GB$320,FALSE),LEN(VLOOKUP($A33,csapatok!$A:$NN,GB$320,FALSE))-6),'csapat-ranglista'!$A:$FP,GB$321,FALSE)/8,VLOOKUP(VLOOKUP($A33,csapatok!$A:$NN,GB$320,FALSE),'csapat-ranglista'!$A:$FP,GB$321,FALSE)/4),0)</f>
        <v>0</v>
      </c>
      <c r="GC33" s="223">
        <f>IFERROR(IF(RIGHT(VLOOKUP($A33,csapatok!$A:$NN,GC$320,FALSE),5)="Csere",VLOOKUP(LEFT(VLOOKUP($A33,csapatok!$A:$NN,GC$320,FALSE),LEN(VLOOKUP($A33,csapatok!$A:$NN,GC$320,FALSE))-6),'csapat-ranglista'!$A:$FP,GC$321,FALSE)/8,VLOOKUP(VLOOKUP($A33,csapatok!$A:$NN,GC$320,FALSE),'csapat-ranglista'!$A:$FP,GC$321,FALSE)/4),0)</f>
        <v>0</v>
      </c>
      <c r="GD33" s="247">
        <f>SUM(EQ33:GC33)</f>
        <v>52.208872471567744</v>
      </c>
    </row>
    <row r="34" spans="1:186">
      <c r="A34" s="32" t="s">
        <v>30</v>
      </c>
      <c r="B34" s="2">
        <v>28852</v>
      </c>
      <c r="C34" s="131" t="str">
        <f>IF(B34=0,"",IF(B34&lt;$C$1,"felnőtt","ifi"))</f>
        <v>felnőtt</v>
      </c>
      <c r="D34" s="32" t="s">
        <v>9</v>
      </c>
      <c r="E34" s="45">
        <v>30</v>
      </c>
      <c r="F34" s="32">
        <v>0</v>
      </c>
      <c r="G34" s="32">
        <v>0.89530770886180866</v>
      </c>
      <c r="H34" s="32">
        <v>1.9017836178162006</v>
      </c>
      <c r="I34" s="32">
        <v>2.0390363877162572</v>
      </c>
      <c r="J34" s="32">
        <v>0</v>
      </c>
      <c r="K34" s="32">
        <v>0</v>
      </c>
      <c r="L34" s="32">
        <v>0</v>
      </c>
      <c r="M34" s="32">
        <v>0</v>
      </c>
      <c r="N34" s="32">
        <v>12.921405944766192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8.6923748193989301</v>
      </c>
      <c r="U34" s="32">
        <v>0</v>
      </c>
      <c r="V34" s="32">
        <v>0</v>
      </c>
      <c r="W34" s="32">
        <v>5.5912910381252647</v>
      </c>
      <c r="X34" s="32">
        <f>IFERROR(IF(RIGHT(VLOOKUP($A34,csapatok!$A:$BL,X$320,FALSE),5)="Csere",VLOOKUP(LEFT(VLOOKUP($A34,csapatok!$A:$BL,X$320,FALSE),LEN(VLOOKUP($A34,csapatok!$A:$BL,X$320,FALSE))-6),'csapat-ranglista'!$A:$FP,X$321,FALSE)/8,VLOOKUP(VLOOKUP($A34,csapatok!$A:$BL,X$320,FALSE),'csapat-ranglista'!$A:$FP,X$321,FALSE)/4),0)</f>
        <v>0</v>
      </c>
      <c r="Y34" s="32">
        <f>IFERROR(IF(RIGHT(VLOOKUP($A34,csapatok!$A:$BL,Y$320,FALSE),5)="Csere",VLOOKUP(LEFT(VLOOKUP($A34,csapatok!$A:$BL,Y$320,FALSE),LEN(VLOOKUP($A34,csapatok!$A:$BL,Y$320,FALSE))-6),'csapat-ranglista'!$A:$FP,Y$321,FALSE)/8,VLOOKUP(VLOOKUP($A34,csapatok!$A:$BL,Y$320,FALSE),'csapat-ranglista'!$A:$FP,Y$321,FALSE)/4),0)</f>
        <v>0</v>
      </c>
      <c r="Z34" s="32">
        <f>IFERROR(IF(RIGHT(VLOOKUP($A34,csapatok!$A:$BL,Z$320,FALSE),5)="Csere",VLOOKUP(LEFT(VLOOKUP($A34,csapatok!$A:$BL,Z$320,FALSE),LEN(VLOOKUP($A34,csapatok!$A:$BL,Z$320,FALSE))-6),'csapat-ranglista'!$A:$FP,Z$321,FALSE)/8,VLOOKUP(VLOOKUP($A34,csapatok!$A:$BL,Z$320,FALSE),'csapat-ranglista'!$A:$FP,Z$321,FALSE)/4),0)</f>
        <v>9.7265067157778997</v>
      </c>
      <c r="AA34" s="32">
        <f>IFERROR(IF(RIGHT(VLOOKUP($A34,csapatok!$A:$BL,AA$320,FALSE),5)="Csere",VLOOKUP(LEFT(VLOOKUP($A34,csapatok!$A:$BL,AA$320,FALSE),LEN(VLOOKUP($A34,csapatok!$A:$BL,AA$320,FALSE))-6),'csapat-ranglista'!$A:$FP,AA$321,FALSE)/8,VLOOKUP(VLOOKUP($A34,csapatok!$A:$BL,AA$320,FALSE),'csapat-ranglista'!$A:$FP,AA$321,FALSE)/4),0)</f>
        <v>0</v>
      </c>
      <c r="AB34" s="223">
        <f>IFERROR(IF(RIGHT(VLOOKUP($A34,csapatok!$A:$BL,AB$320,FALSE),5)="Csere",VLOOKUP(LEFT(VLOOKUP($A34,csapatok!$A:$BL,AB$320,FALSE),LEN(VLOOKUP($A34,csapatok!$A:$BL,AB$320,FALSE))-6),'csapat-ranglista'!$A:$FP,AB$321,FALSE)/8,VLOOKUP(VLOOKUP($A34,csapatok!$A:$BL,AB$320,FALSE),'csapat-ranglista'!$A:$FP,AB$321,FALSE)/4),0)</f>
        <v>0</v>
      </c>
      <c r="AC34" s="223">
        <f>IFERROR(IF(RIGHT(VLOOKUP($A34,csapatok!$A:$BL,AC$320,FALSE),5)="Csere",VLOOKUP(LEFT(VLOOKUP($A34,csapatok!$A:$BL,AC$320,FALSE),LEN(VLOOKUP($A34,csapatok!$A:$BL,AC$320,FALSE))-6),'csapat-ranglista'!$A:$FP,AC$321,FALSE)/8,VLOOKUP(VLOOKUP($A34,csapatok!$A:$BL,AC$320,FALSE),'csapat-ranglista'!$A:$FP,AC$321,FALSE)/4),0)</f>
        <v>4.0997706422018343</v>
      </c>
      <c r="AD34" s="223">
        <f>IFERROR(IF(RIGHT(VLOOKUP($A34,csapatok!$A:$BL,AD$320,FALSE),5)="Csere",VLOOKUP(LEFT(VLOOKUP($A34,csapatok!$A:$BL,AD$320,FALSE),LEN(VLOOKUP($A34,csapatok!$A:$BL,AD$320,FALSE))-6),'csapat-ranglista'!$A:$FP,AD$321,FALSE)/8,VLOOKUP(VLOOKUP($A34,csapatok!$A:$BL,AD$320,FALSE),'csapat-ranglista'!$A:$FP,AD$321,FALSE)/4),0)</f>
        <v>3.2339601663927793</v>
      </c>
      <c r="AE34" s="223">
        <f>IFERROR(IF(RIGHT(VLOOKUP($A34,csapatok!$A:$BL,AE$320,FALSE),5)="Csere",VLOOKUP(LEFT(VLOOKUP($A34,csapatok!$A:$BL,AE$320,FALSE),LEN(VLOOKUP($A34,csapatok!$A:$BL,AE$320,FALSE))-6),'csapat-ranglista'!$A:$FP,AE$321,FALSE)/8,VLOOKUP(VLOOKUP($A34,csapatok!$A:$BL,AE$320,FALSE),'csapat-ranglista'!$A:$FP,AE$321,FALSE)/4),0)</f>
        <v>0</v>
      </c>
      <c r="AF34" s="223">
        <f>IFERROR(IF(RIGHT(VLOOKUP($A34,csapatok!$A:$BL,AF$320,FALSE),5)="Csere",VLOOKUP(LEFT(VLOOKUP($A34,csapatok!$A:$BL,AF$320,FALSE),LEN(VLOOKUP($A34,csapatok!$A:$BL,AF$320,FALSE))-6),'csapat-ranglista'!$A:$FP,AF$321,FALSE)/8,VLOOKUP(VLOOKUP($A34,csapatok!$A:$BL,AF$320,FALSE),'csapat-ranglista'!$A:$FP,AF$321,FALSE)/4),0)</f>
        <v>0</v>
      </c>
      <c r="AG34" s="223">
        <f>IFERROR(IF(RIGHT(VLOOKUP($A34,csapatok!$A:$BL,AG$320,FALSE),5)="Csere",VLOOKUP(LEFT(VLOOKUP($A34,csapatok!$A:$BL,AG$320,FALSE),LEN(VLOOKUP($A34,csapatok!$A:$BL,AG$320,FALSE))-6),'csapat-ranglista'!$A:$FP,AG$321,FALSE)/8,VLOOKUP(VLOOKUP($A34,csapatok!$A:$BL,AG$320,FALSE),'csapat-ranglista'!$A:$FP,AG$321,FALSE)/4),0)</f>
        <v>1.2246601089266853</v>
      </c>
      <c r="AH34" s="223">
        <f>IFERROR(IF(RIGHT(VLOOKUP($A34,csapatok!$A:$BL,AH$320,FALSE),5)="Csere",VLOOKUP(LEFT(VLOOKUP($A34,csapatok!$A:$BL,AH$320,FALSE),LEN(VLOOKUP($A34,csapatok!$A:$BL,AH$320,FALSE))-6),'csapat-ranglista'!$A:$FP,AH$321,FALSE)/8,VLOOKUP(VLOOKUP($A34,csapatok!$A:$BL,AH$320,FALSE),'csapat-ranglista'!$A:$FP,AH$321,FALSE)/4),0)</f>
        <v>0</v>
      </c>
      <c r="AI34" s="223">
        <f>IFERROR(IF(RIGHT(VLOOKUP($A34,csapatok!$A:$BL,AI$320,FALSE),5)="Csere",VLOOKUP(LEFT(VLOOKUP($A34,csapatok!$A:$BL,AI$320,FALSE),LEN(VLOOKUP($A34,csapatok!$A:$BL,AI$320,FALSE))-6),'csapat-ranglista'!$A:$FP,AI$321,FALSE)/8,VLOOKUP(VLOOKUP($A34,csapatok!$A:$BL,AI$320,FALSE),'csapat-ranglista'!$A:$FP,AI$321,FALSE)/4),0)</f>
        <v>1.8957064893996431</v>
      </c>
      <c r="AJ34" s="223">
        <f>IFERROR(IF(RIGHT(VLOOKUP($A34,csapatok!$A:$BL,AJ$320,FALSE),5)="Csere",VLOOKUP(LEFT(VLOOKUP($A34,csapatok!$A:$BL,AJ$320,FALSE),LEN(VLOOKUP($A34,csapatok!$A:$BL,AJ$320,FALSE))-6),'csapat-ranglista'!$A:$FP,AJ$321,FALSE)/8,VLOOKUP(VLOOKUP($A34,csapatok!$A:$BL,AJ$320,FALSE),'csapat-ranglista'!$A:$FP,AJ$321,FALSE)/2),0)</f>
        <v>10.213544835281166</v>
      </c>
      <c r="AK34" s="223">
        <f>IFERROR(IF(RIGHT(VLOOKUP($A34,csapatok!$A:$CN,AK$320,FALSE),5)="Csere",VLOOKUP(LEFT(VLOOKUP($A34,csapatok!$A:$CN,AK$320,FALSE),LEN(VLOOKUP($A34,csapatok!$A:$CN,AK$320,FALSE))-6),'csapat-ranglista'!$A:$FP,AK$321,FALSE)/8,VLOOKUP(VLOOKUP($A34,csapatok!$A:$CN,AK$320,FALSE),'csapat-ranglista'!$A:$FP,AK$321,FALSE)/4),0)</f>
        <v>0</v>
      </c>
      <c r="AL34" s="223">
        <f>IFERROR(IF(RIGHT(VLOOKUP($A34,csapatok!$A:$CN,AL$320,FALSE),5)="Csere",VLOOKUP(LEFT(VLOOKUP($A34,csapatok!$A:$CN,AL$320,FALSE),LEN(VLOOKUP($A34,csapatok!$A:$CN,AL$320,FALSE))-6),'csapat-ranglista'!$A:$FP,AL$321,FALSE)/8,VLOOKUP(VLOOKUP($A34,csapatok!$A:$CN,AL$320,FALSE),'csapat-ranglista'!$A:$FP,AL$321,FALSE)/4),0)</f>
        <v>0</v>
      </c>
      <c r="AM34" s="223">
        <f>IFERROR(IF(RIGHT(VLOOKUP($A34,csapatok!$A:$CN,AM$320,FALSE),5)="Csere",VLOOKUP(LEFT(VLOOKUP($A34,csapatok!$A:$CN,AM$320,FALSE),LEN(VLOOKUP($A34,csapatok!$A:$CN,AM$320,FALSE))-6),'csapat-ranglista'!$A:$FP,AM$321,FALSE)/8,VLOOKUP(VLOOKUP($A34,csapatok!$A:$CN,AM$320,FALSE),'csapat-ranglista'!$A:$FP,AM$321,FALSE)/4),0)</f>
        <v>6.5526525727961689</v>
      </c>
      <c r="AN34" s="223">
        <f>IFERROR(IF(RIGHT(VLOOKUP($A34,csapatok!$A:$CN,AN$320,FALSE),5)="Csere",VLOOKUP(LEFT(VLOOKUP($A34,csapatok!$A:$CN,AN$320,FALSE),LEN(VLOOKUP($A34,csapatok!$A:$CN,AN$320,FALSE))-6),'csapat-ranglista'!$A:$FP,AN$321,FALSE)/8,VLOOKUP(VLOOKUP($A34,csapatok!$A:$CN,AN$320,FALSE),'csapat-ranglista'!$A:$FP,AN$321,FALSE)/4),0)</f>
        <v>0</v>
      </c>
      <c r="AO34" s="223">
        <f>IFERROR(IF(RIGHT(VLOOKUP($A34,csapatok!$A:$CN,AO$320,FALSE),5)="Csere",VLOOKUP(LEFT(VLOOKUP($A34,csapatok!$A:$CN,AO$320,FALSE),LEN(VLOOKUP($A34,csapatok!$A:$CN,AO$320,FALSE))-6),'csapat-ranglista'!$A:$FP,AO$321,FALSE)/8,VLOOKUP(VLOOKUP($A34,csapatok!$A:$CN,AO$320,FALSE),'csapat-ranglista'!$A:$FP,AO$321,FALSE)/4),0)</f>
        <v>0</v>
      </c>
      <c r="AP34" s="223">
        <f>IFERROR(IF(RIGHT(VLOOKUP($A34,csapatok!$A:$CN,AP$320,FALSE),5)="Csere",VLOOKUP(LEFT(VLOOKUP($A34,csapatok!$A:$CN,AP$320,FALSE),LEN(VLOOKUP($A34,csapatok!$A:$CN,AP$320,FALSE))-6),'csapat-ranglista'!$A:$FP,AP$321,FALSE)/8,VLOOKUP(VLOOKUP($A34,csapatok!$A:$CN,AP$320,FALSE),'csapat-ranglista'!$A:$FP,AP$321,FALSE)/4),0)</f>
        <v>5.4488235479108775</v>
      </c>
      <c r="AQ34" s="223">
        <f>IFERROR(IF(RIGHT(VLOOKUP($A34,csapatok!$A:$CN,AQ$320,FALSE),5)="Csere",VLOOKUP(LEFT(VLOOKUP($A34,csapatok!$A:$CN,AQ$320,FALSE),LEN(VLOOKUP($A34,csapatok!$A:$CN,AQ$320,FALSE))-6),'csapat-ranglista'!$A:$FP,AQ$321,FALSE)/8,VLOOKUP(VLOOKUP($A34,csapatok!$A:$CN,AQ$320,FALSE),'csapat-ranglista'!$A:$FP,AQ$321,FALSE)/4),0)</f>
        <v>2.1676966754403137</v>
      </c>
      <c r="AR34" s="223">
        <f>IFERROR(IF(RIGHT(VLOOKUP($A34,csapatok!$A:$CN,AR$320,FALSE),5)="Csere",VLOOKUP(LEFT(VLOOKUP($A34,csapatok!$A:$CN,AR$320,FALSE),LEN(VLOOKUP($A34,csapatok!$A:$CN,AR$320,FALSE))-6),'csapat-ranglista'!$A:$FP,AR$321,FALSE)/8,VLOOKUP(VLOOKUP($A34,csapatok!$A:$CN,AR$320,FALSE),'csapat-ranglista'!$A:$FP,AR$321,FALSE)/4),0)</f>
        <v>0</v>
      </c>
      <c r="AS34" s="223">
        <f>IFERROR(IF(RIGHT(VLOOKUP($A34,csapatok!$A:$CN,AS$320,FALSE),5)="Csere",VLOOKUP(LEFT(VLOOKUP($A34,csapatok!$A:$CN,AS$320,FALSE),LEN(VLOOKUP($A34,csapatok!$A:$CN,AS$320,FALSE))-6),'csapat-ranglista'!$A:$FP,AS$321,FALSE)/8,VLOOKUP(VLOOKUP($A34,csapatok!$A:$CN,AS$320,FALSE),'csapat-ranglista'!$A:$FP,AS$321,FALSE)/4),0)</f>
        <v>10.727198397984409</v>
      </c>
      <c r="AT34" s="223">
        <f>IFERROR(IF(RIGHT(VLOOKUP($A34,csapatok!$A:$CN,AT$320,FALSE),5)="Csere",VLOOKUP(LEFT(VLOOKUP($A34,csapatok!$A:$CN,AT$320,FALSE),LEN(VLOOKUP($A34,csapatok!$A:$CN,AT$320,FALSE))-6),'csapat-ranglista'!$A:$FP,AT$321,FALSE)/8,VLOOKUP(VLOOKUP($A34,csapatok!$A:$CN,AT$320,FALSE),'csapat-ranglista'!$A:$FP,AT$321,FALSE)/4),0)</f>
        <v>0</v>
      </c>
      <c r="AU34" s="223">
        <f>IFERROR(IF(RIGHT(VLOOKUP($A34,csapatok!$A:$CN,AU$320,FALSE),5)="Csere",VLOOKUP(LEFT(VLOOKUP($A34,csapatok!$A:$CN,AU$320,FALSE),LEN(VLOOKUP($A34,csapatok!$A:$CN,AU$320,FALSE))-6),'csapat-ranglista'!$A:$FP,AU$321,FALSE)/8,VLOOKUP(VLOOKUP($A34,csapatok!$A:$CN,AU$320,FALSE),'csapat-ranglista'!$A:$FP,AU$321,FALSE)/4),0)</f>
        <v>0</v>
      </c>
      <c r="AV34" s="223">
        <f>IFERROR(IF(RIGHT(VLOOKUP($A34,csapatok!$A:$CN,AV$320,FALSE),5)="Csere",VLOOKUP(LEFT(VLOOKUP($A34,csapatok!$A:$CN,AV$320,FALSE),LEN(VLOOKUP($A34,csapatok!$A:$CN,AV$320,FALSE))-6),'csapat-ranglista'!$A:$FP,AV$321,FALSE)/8,VLOOKUP(VLOOKUP($A34,csapatok!$A:$CN,AV$320,FALSE),'csapat-ranglista'!$A:$FP,AV$321,FALSE)/4),0)</f>
        <v>0</v>
      </c>
      <c r="AW34" s="223">
        <f>IFERROR(IF(RIGHT(VLOOKUP($A34,csapatok!$A:$CN,AW$320,FALSE),5)="Csere",VLOOKUP(LEFT(VLOOKUP($A34,csapatok!$A:$CN,AW$320,FALSE),LEN(VLOOKUP($A34,csapatok!$A:$CN,AW$320,FALSE))-6),'csapat-ranglista'!$A:$FP,AW$321,FALSE)/8,VLOOKUP(VLOOKUP($A34,csapatok!$A:$CN,AW$320,FALSE),'csapat-ranglista'!$A:$FP,AW$321,FALSE)/4),0)</f>
        <v>0</v>
      </c>
      <c r="AX34" s="223">
        <f>IFERROR(IF(RIGHT(VLOOKUP($A34,csapatok!$A:$CN,AX$320,FALSE),5)="Csere",VLOOKUP(LEFT(VLOOKUP($A34,csapatok!$A:$CN,AX$320,FALSE),LEN(VLOOKUP($A34,csapatok!$A:$CN,AX$320,FALSE))-6),'csapat-ranglista'!$A:$FP,AX$321,FALSE)/8,VLOOKUP(VLOOKUP($A34,csapatok!$A:$CN,AX$320,FALSE),'csapat-ranglista'!$A:$FP,AX$321,FALSE)/4),0)</f>
        <v>0</v>
      </c>
      <c r="AY34" s="223">
        <f>IFERROR(IF(RIGHT(VLOOKUP($A34,csapatok!$A:$NN,AY$320,FALSE),5)="Csere",VLOOKUP(LEFT(VLOOKUP($A34,csapatok!$A:$NN,AY$320,FALSE),LEN(VLOOKUP($A34,csapatok!$A:$NN,AY$320,FALSE))-6),'csapat-ranglista'!$A:$FP,AY$321,FALSE)/8,VLOOKUP(VLOOKUP($A34,csapatok!$A:$NN,AY$320,FALSE),'csapat-ranglista'!$A:$FP,AY$321,FALSE)/4),0)</f>
        <v>0</v>
      </c>
      <c r="AZ34" s="223">
        <f>IFERROR(IF(RIGHT(VLOOKUP($A34,csapatok!$A:$NN,AZ$320,FALSE),5)="Csere",VLOOKUP(LEFT(VLOOKUP($A34,csapatok!$A:$NN,AZ$320,FALSE),LEN(VLOOKUP($A34,csapatok!$A:$NN,AZ$320,FALSE))-6),'csapat-ranglista'!$A:$FP,AZ$321,FALSE)/8,VLOOKUP(VLOOKUP($A34,csapatok!$A:$NN,AZ$320,FALSE),'csapat-ranglista'!$A:$FP,AZ$321,FALSE)/4),0)</f>
        <v>0</v>
      </c>
      <c r="BA34" s="223">
        <f>IFERROR(IF(RIGHT(VLOOKUP($A34,csapatok!$A:$NN,BA$320,FALSE),5)="Csere",VLOOKUP(LEFT(VLOOKUP($A34,csapatok!$A:$NN,BA$320,FALSE),LEN(VLOOKUP($A34,csapatok!$A:$NN,BA$320,FALSE))-6),'csapat-ranglista'!$A:$FP,BA$321,FALSE)/8,VLOOKUP(VLOOKUP($A34,csapatok!$A:$NN,BA$320,FALSE),'csapat-ranglista'!$A:$FP,BA$321,FALSE)/4),0)</f>
        <v>12.664037007837685</v>
      </c>
      <c r="BB34" s="223">
        <f>IFERROR(IF(RIGHT(VLOOKUP($A34,csapatok!$A:$NN,BB$320,FALSE),5)="Csere",VLOOKUP(LEFT(VLOOKUP($A34,csapatok!$A:$NN,BB$320,FALSE),LEN(VLOOKUP($A34,csapatok!$A:$NN,BB$320,FALSE))-6),'csapat-ranglista'!$A:$FP,BB$321,FALSE)/8,VLOOKUP(VLOOKUP($A34,csapatok!$A:$NN,BB$320,FALSE),'csapat-ranglista'!$A:$FP,BB$321,FALSE)/4),0)</f>
        <v>0</v>
      </c>
      <c r="BC34" s="224">
        <f>versenyek!$ES$11*IFERROR(VLOOKUP(VLOOKUP($A34,versenyek!ER:ET,3,FALSE),szabalyok!$A$16:$B$23,2,FALSE)/4,0)</f>
        <v>0</v>
      </c>
      <c r="BD34" s="224">
        <f>versenyek!$EV$11*IFERROR(VLOOKUP(VLOOKUP($A34,versenyek!EU:EW,3,FALSE),szabalyok!$A$16:$B$23,2,FALSE)/4,0)</f>
        <v>2.5206055102019191</v>
      </c>
      <c r="BE34" s="223">
        <f>IFERROR(IF(RIGHT(VLOOKUP($A34,csapatok!$A:$NN,BE$320,FALSE),5)="Csere",VLOOKUP(LEFT(VLOOKUP($A34,csapatok!$A:$NN,BE$320,FALSE),LEN(VLOOKUP($A34,csapatok!$A:$NN,BE$320,FALSE))-6),'csapat-ranglista'!$A:$FP,BE$321,FALSE)/8,VLOOKUP(VLOOKUP($A34,csapatok!$A:$NN,BE$320,FALSE),'csapat-ranglista'!$A:$FP,BE$321,FALSE)/4),0)</f>
        <v>0</v>
      </c>
      <c r="BF34" s="223">
        <f>IFERROR(IF(RIGHT(VLOOKUP($A34,csapatok!$A:$NN,BF$320,FALSE),5)="Csere",VLOOKUP(LEFT(VLOOKUP($A34,csapatok!$A:$NN,BF$320,FALSE),LEN(VLOOKUP($A34,csapatok!$A:$NN,BF$320,FALSE))-6),'csapat-ranglista'!$A:$FP,BF$321,FALSE)/8,VLOOKUP(VLOOKUP($A34,csapatok!$A:$NN,BF$320,FALSE),'csapat-ranglista'!$A:$FP,BF$321,FALSE)/4),0)</f>
        <v>0</v>
      </c>
      <c r="BG34" s="223">
        <f>IFERROR(IF(RIGHT(VLOOKUP($A34,csapatok!$A:$NN,BG$320,FALSE),5)="Csere",VLOOKUP(LEFT(VLOOKUP($A34,csapatok!$A:$NN,BG$320,FALSE),LEN(VLOOKUP($A34,csapatok!$A:$NN,BG$320,FALSE))-6),'csapat-ranglista'!$A:$FP,BG$321,FALSE)/8,VLOOKUP(VLOOKUP($A34,csapatok!$A:$NN,BG$320,FALSE),'csapat-ranglista'!$A:$FP,BG$321,FALSE)/4),0)</f>
        <v>0</v>
      </c>
      <c r="BH34" s="223">
        <f>IFERROR(IF(RIGHT(VLOOKUP($A34,csapatok!$A:$NN,BH$320,FALSE),5)="Csere",VLOOKUP(LEFT(VLOOKUP($A34,csapatok!$A:$NN,BH$320,FALSE),LEN(VLOOKUP($A34,csapatok!$A:$NN,BH$320,FALSE))-6),'csapat-ranglista'!$A:$FP,BH$321,FALSE)/8,VLOOKUP(VLOOKUP($A34,csapatok!$A:$NN,BH$320,FALSE),'csapat-ranglista'!$A:$FP,BH$321,FALSE)/4),0)</f>
        <v>0</v>
      </c>
      <c r="BI34" s="223">
        <f>IFERROR(IF(RIGHT(VLOOKUP($A34,csapatok!$A:$NN,BI$320,FALSE),5)="Csere",VLOOKUP(LEFT(VLOOKUP($A34,csapatok!$A:$NN,BI$320,FALSE),LEN(VLOOKUP($A34,csapatok!$A:$NN,BI$320,FALSE))-6),'csapat-ranglista'!$A:$FP,BI$321,FALSE)/8,VLOOKUP(VLOOKUP($A34,csapatok!$A:$NN,BI$320,FALSE),'csapat-ranglista'!$A:$FP,BI$321,FALSE)/4),0)</f>
        <v>0</v>
      </c>
      <c r="BJ34" s="223">
        <f>IFERROR(IF(RIGHT(VLOOKUP($A34,csapatok!$A:$NN,BJ$320,FALSE),5)="Csere",VLOOKUP(LEFT(VLOOKUP($A34,csapatok!$A:$NN,BJ$320,FALSE),LEN(VLOOKUP($A34,csapatok!$A:$NN,BJ$320,FALSE))-6),'csapat-ranglista'!$A:$FP,BJ$321,FALSE)/8,VLOOKUP(VLOOKUP($A34,csapatok!$A:$NN,BJ$320,FALSE),'csapat-ranglista'!$A:$FP,BJ$321,FALSE)/4),0)</f>
        <v>0</v>
      </c>
      <c r="BK34" s="223">
        <f>IFERROR(IF(RIGHT(VLOOKUP($A34,csapatok!$A:$NN,BK$320,FALSE),5)="Csere",VLOOKUP(LEFT(VLOOKUP($A34,csapatok!$A:$NN,BK$320,FALSE),LEN(VLOOKUP($A34,csapatok!$A:$NN,BK$320,FALSE))-6),'csapat-ranglista'!$A:$FP,BK$321,FALSE)/8,VLOOKUP(VLOOKUP($A34,csapatok!$A:$NN,BK$320,FALSE),'csapat-ranglista'!$A:$FP,BK$321,FALSE)/4),0)</f>
        <v>3.6766483654863245</v>
      </c>
      <c r="BL34" s="223">
        <f>IFERROR(IF(RIGHT(VLOOKUP($A34,csapatok!$A:$NN,BL$320,FALSE),5)="Csere",VLOOKUP(LEFT(VLOOKUP($A34,csapatok!$A:$NN,BL$320,FALSE),LEN(VLOOKUP($A34,csapatok!$A:$NN,BL$320,FALSE))-6),'csapat-ranglista'!$A:$FP,BL$321,FALSE)/8,VLOOKUP(VLOOKUP($A34,csapatok!$A:$NN,BL$320,FALSE),'csapat-ranglista'!$A:$FP,BL$321,FALSE)/4),0)</f>
        <v>16.878489420317354</v>
      </c>
      <c r="BM34" s="223">
        <f>IFERROR(IF(RIGHT(VLOOKUP($A34,csapatok!$A:$NN,BM$320,FALSE),5)="Csere",VLOOKUP(LEFT(VLOOKUP($A34,csapatok!$A:$NN,BM$320,FALSE),LEN(VLOOKUP($A34,csapatok!$A:$NN,BM$320,FALSE))-6),'csapat-ranglista'!$A:$FP,BM$321,FALSE)/8,VLOOKUP(VLOOKUP($A34,csapatok!$A:$NN,BM$320,FALSE),'csapat-ranglista'!$A:$FP,BM$321,FALSE)/4),0)</f>
        <v>0</v>
      </c>
      <c r="BN34" s="223">
        <f>IFERROR(IF(RIGHT(VLOOKUP($A34,csapatok!$A:$NN,BN$320,FALSE),5)="Csere",VLOOKUP(LEFT(VLOOKUP($A34,csapatok!$A:$NN,BN$320,FALSE),LEN(VLOOKUP($A34,csapatok!$A:$NN,BN$320,FALSE))-6),'csapat-ranglista'!$A:$FP,BN$321,FALSE)/8,VLOOKUP(VLOOKUP($A34,csapatok!$A:$NN,BN$320,FALSE),'csapat-ranglista'!$A:$FP,BN$321,FALSE)/4),0)</f>
        <v>0</v>
      </c>
      <c r="BO34" s="223">
        <f>IFERROR(IF(RIGHT(VLOOKUP($A34,csapatok!$A:$NN,BO$320,FALSE),5)="Csere",VLOOKUP(LEFT(VLOOKUP($A34,csapatok!$A:$NN,BO$320,FALSE),LEN(VLOOKUP($A34,csapatok!$A:$NN,BO$320,FALSE))-6),'csapat-ranglista'!$A:$FP,BO$321,FALSE)/8,VLOOKUP(VLOOKUP($A34,csapatok!$A:$NN,BO$320,FALSE),'csapat-ranglista'!$A:$FP,BO$321,FALSE)/4),0)</f>
        <v>14.166924289253833</v>
      </c>
      <c r="BP34" s="223">
        <f>IFERROR(IF(RIGHT(VLOOKUP($A34,csapatok!$A:$NN,BP$320,FALSE),5)="Csere",VLOOKUP(LEFT(VLOOKUP($A34,csapatok!$A:$NN,BP$320,FALSE),LEN(VLOOKUP($A34,csapatok!$A:$NN,BP$320,FALSE))-6),'csapat-ranglista'!$A:$FP,BP$321,FALSE)/8,VLOOKUP(VLOOKUP($A34,csapatok!$A:$NN,BP$320,FALSE),'csapat-ranglista'!$A:$FP,BP$321,FALSE)/4),0)</f>
        <v>0</v>
      </c>
      <c r="BQ34" s="223">
        <f>IFERROR(IF(RIGHT(VLOOKUP($A34,csapatok!$A:$NN,BQ$320,FALSE),5)="Csere",VLOOKUP(LEFT(VLOOKUP($A34,csapatok!$A:$NN,BQ$320,FALSE),LEN(VLOOKUP($A34,csapatok!$A:$NN,BQ$320,FALSE))-6),'csapat-ranglista'!$A:$FP,BQ$321,FALSE)/8,VLOOKUP(VLOOKUP($A34,csapatok!$A:$NN,BQ$320,FALSE),'csapat-ranglista'!$A:$FP,BQ$321,FALSE)/4),0)</f>
        <v>0</v>
      </c>
      <c r="BR34" s="223">
        <f>IFERROR(IF(RIGHT(VLOOKUP($A34,csapatok!$A:$NN,BR$320,FALSE),5)="Csere",VLOOKUP(LEFT(VLOOKUP($A34,csapatok!$A:$NN,BR$320,FALSE),LEN(VLOOKUP($A34,csapatok!$A:$NN,BR$320,FALSE))-6),'csapat-ranglista'!$A:$FP,BR$321,FALSE)/8,VLOOKUP(VLOOKUP($A34,csapatok!$A:$NN,BR$320,FALSE),'csapat-ranglista'!$A:$FP,BR$321,FALSE)/4),0)</f>
        <v>0</v>
      </c>
      <c r="BS34" s="223">
        <f>IFERROR(IF(RIGHT(VLOOKUP($A34,csapatok!$A:$NN,BS$320,FALSE),5)="Csere",VLOOKUP(LEFT(VLOOKUP($A34,csapatok!$A:$NN,BS$320,FALSE),LEN(VLOOKUP($A34,csapatok!$A:$NN,BS$320,FALSE))-6),'csapat-ranglista'!$A:$FP,BS$321,FALSE)/8,VLOOKUP(VLOOKUP($A34,csapatok!$A:$NN,BS$320,FALSE),'csapat-ranglista'!$A:$FP,BS$321,FALSE)/4),0)</f>
        <v>0</v>
      </c>
      <c r="BT34" s="223">
        <f>IFERROR(IF(RIGHT(VLOOKUP($A34,csapatok!$A:$NN,BT$320,FALSE),5)="Csere",VLOOKUP(LEFT(VLOOKUP($A34,csapatok!$A:$NN,BT$320,FALSE),LEN(VLOOKUP($A34,csapatok!$A:$NN,BT$320,FALSE))-6),'csapat-ranglista'!$A:$FP,BT$321,FALSE)/8,VLOOKUP(VLOOKUP($A34,csapatok!$A:$NN,BT$320,FALSE),'csapat-ranglista'!$A:$FP,BT$321,FALSE)/4),0)</f>
        <v>0</v>
      </c>
      <c r="BU34" s="223">
        <f>IFERROR(IF(RIGHT(VLOOKUP($A34,csapatok!$A:$NN,BU$320,FALSE),5)="Csere",VLOOKUP(LEFT(VLOOKUP($A34,csapatok!$A:$NN,BU$320,FALSE),LEN(VLOOKUP($A34,csapatok!$A:$NN,BU$320,FALSE))-6),'csapat-ranglista'!$A:$FP,BU$321,FALSE)/8,VLOOKUP(VLOOKUP($A34,csapatok!$A:$NN,BU$320,FALSE),'csapat-ranglista'!$A:$FP,BU$321,FALSE)/4),0)</f>
        <v>0</v>
      </c>
      <c r="BV34" s="223">
        <f>IFERROR(IF(RIGHT(VLOOKUP($A34,csapatok!$A:$NN,BV$320,FALSE),5)="Csere",VLOOKUP(LEFT(VLOOKUP($A34,csapatok!$A:$NN,BV$320,FALSE),LEN(VLOOKUP($A34,csapatok!$A:$NN,BV$320,FALSE))-6),'csapat-ranglista'!$A:$FP,BV$321,FALSE)/8,VLOOKUP(VLOOKUP($A34,csapatok!$A:$NN,BV$320,FALSE),'csapat-ranglista'!$A:$FP,BV$321,FALSE)/4),0)</f>
        <v>0</v>
      </c>
      <c r="BW34" s="223">
        <f>IFERROR(IF(RIGHT(VLOOKUP($A34,csapatok!$A:$NN,BW$320,FALSE),5)="Csere",VLOOKUP(LEFT(VLOOKUP($A34,csapatok!$A:$NN,BW$320,FALSE),LEN(VLOOKUP($A34,csapatok!$A:$NN,BW$320,FALSE))-6),'csapat-ranglista'!$A:$FP,BW$321,FALSE)/8,VLOOKUP(VLOOKUP($A34,csapatok!$A:$NN,BW$320,FALSE),'csapat-ranglista'!$A:$FP,BW$321,FALSE)/4),0)</f>
        <v>0</v>
      </c>
      <c r="BX34" s="223">
        <f>IFERROR(IF(RIGHT(VLOOKUP($A34,csapatok!$A:$NN,BX$320,FALSE),5)="Csere",VLOOKUP(LEFT(VLOOKUP($A34,csapatok!$A:$NN,BX$320,FALSE),LEN(VLOOKUP($A34,csapatok!$A:$NN,BX$320,FALSE))-6),'csapat-ranglista'!$A:$FP,BX$321,FALSE)/8,VLOOKUP(VLOOKUP($A34,csapatok!$A:$NN,BX$320,FALSE),'csapat-ranglista'!$A:$FP,BX$321,FALSE)/4),0)</f>
        <v>25.178074974192381</v>
      </c>
      <c r="BY34" s="223">
        <f>IFERROR(IF(RIGHT(VLOOKUP($A34,csapatok!$A:$NN,BY$320,FALSE),5)="Csere",VLOOKUP(LEFT(VLOOKUP($A34,csapatok!$A:$NN,BY$320,FALSE),LEN(VLOOKUP($A34,csapatok!$A:$NN,BY$320,FALSE))-6),'csapat-ranglista'!$A:$FP,BY$321,FALSE)/8,VLOOKUP(VLOOKUP($A34,csapatok!$A:$NN,BY$320,FALSE),'csapat-ranglista'!$A:$FP,BY$321,FALSE)/4),0)</f>
        <v>0</v>
      </c>
      <c r="BZ34" s="223">
        <f>IFERROR(IF(RIGHT(VLOOKUP($A34,csapatok!$A:$NN,BZ$320,FALSE),5)="Csere",VLOOKUP(LEFT(VLOOKUP($A34,csapatok!$A:$NN,BZ$320,FALSE),LEN(VLOOKUP($A34,csapatok!$A:$NN,BZ$320,FALSE))-6),'csapat-ranglista'!$A:$FP,BZ$321,FALSE)/8,VLOOKUP(VLOOKUP($A34,csapatok!$A:$NN,BZ$320,FALSE),'csapat-ranglista'!$A:$FP,BZ$321,FALSE)/4),0)</f>
        <v>0</v>
      </c>
      <c r="CA34" s="223">
        <f>IFERROR(IF(RIGHT(VLOOKUP($A34,csapatok!$A:$NN,CA$320,FALSE),5)="Csere",VLOOKUP(LEFT(VLOOKUP($A34,csapatok!$A:$NN,CA$320,FALSE),LEN(VLOOKUP($A34,csapatok!$A:$NN,CA$320,FALSE))-6),'csapat-ranglista'!$A:$FP,CA$321,FALSE)/8,VLOOKUP(VLOOKUP($A34,csapatok!$A:$NN,CA$320,FALSE),'csapat-ranglista'!$A:$FP,CA$321,FALSE)/4),0)</f>
        <v>0</v>
      </c>
      <c r="CB34" s="223">
        <f>IFERROR(IF(RIGHT(VLOOKUP($A34,csapatok!$A:$NN,CB$320,FALSE),5)="Csere",VLOOKUP(LEFT(VLOOKUP($A34,csapatok!$A:$NN,CB$320,FALSE),LEN(VLOOKUP($A34,csapatok!$A:$NN,CB$320,FALSE))-6),'csapat-ranglista'!$A:$FP,CB$321,FALSE)/8,VLOOKUP(VLOOKUP($A34,csapatok!$A:$NN,CB$320,FALSE),'csapat-ranglista'!$A:$FP,CB$321,FALSE)/4),0)</f>
        <v>0</v>
      </c>
      <c r="CC34" s="223">
        <f>IFERROR(IF(RIGHT(VLOOKUP($A34,csapatok!$A:$NN,CC$320,FALSE),5)="Csere",VLOOKUP(LEFT(VLOOKUP($A34,csapatok!$A:$NN,CC$320,FALSE),LEN(VLOOKUP($A34,csapatok!$A:$NN,CC$320,FALSE))-6),'csapat-ranglista'!$A:$FP,CC$321,FALSE)/8,VLOOKUP(VLOOKUP($A34,csapatok!$A:$NN,CC$320,FALSE),'csapat-ranglista'!$A:$FP,CC$321,FALSE)/4),0)</f>
        <v>0</v>
      </c>
      <c r="CD34" s="223">
        <f>IFERROR(IF(RIGHT(VLOOKUP($A34,csapatok!$A:$NN,CD$320,FALSE),5)="Csere",VLOOKUP(LEFT(VLOOKUP($A34,csapatok!$A:$NN,CD$320,FALSE),LEN(VLOOKUP($A34,csapatok!$A:$NN,CD$320,FALSE))-6),'csapat-ranglista'!$A:$FP,CD$321,FALSE)/8,VLOOKUP(VLOOKUP($A34,csapatok!$A:$NN,CD$320,FALSE),'csapat-ranglista'!$A:$FP,CD$321,FALSE)/4),0)</f>
        <v>0</v>
      </c>
      <c r="CE34" s="223">
        <f>IFERROR(IF(RIGHT(VLOOKUP($A34,csapatok!$A:$NN,CE$320,FALSE),5)="Csere",VLOOKUP(LEFT(VLOOKUP($A34,csapatok!$A:$NN,CE$320,FALSE),LEN(VLOOKUP($A34,csapatok!$A:$NN,CE$320,FALSE))-6),'csapat-ranglista'!$A:$FP,CE$321,FALSE)/8,VLOOKUP(VLOOKUP($A34,csapatok!$A:$NN,CE$320,FALSE),'csapat-ranglista'!$A:$FP,CE$321,FALSE)/4),0)</f>
        <v>0</v>
      </c>
      <c r="CF34" s="223">
        <f>IFERROR(IF(RIGHT(VLOOKUP($A34,csapatok!$A:$NN,CF$320,FALSE),5)="Csere",VLOOKUP(LEFT(VLOOKUP($A34,csapatok!$A:$NN,CF$320,FALSE),LEN(VLOOKUP($A34,csapatok!$A:$NN,CF$320,FALSE))-6),'csapat-ranglista'!$A:$FP,CF$321,FALSE)/8,VLOOKUP(VLOOKUP($A34,csapatok!$A:$NN,CF$320,FALSE),'csapat-ranglista'!$A:$FP,CF$321,FALSE)/4),0)</f>
        <v>0</v>
      </c>
      <c r="CG34" s="223">
        <f>IFERROR(IF(RIGHT(VLOOKUP($A34,csapatok!$A:$NN,CG$320,FALSE),5)="Csere",VLOOKUP(LEFT(VLOOKUP($A34,csapatok!$A:$NN,CG$320,FALSE),LEN(VLOOKUP($A34,csapatok!$A:$NN,CG$320,FALSE))-6),'csapat-ranglista'!$A:$FP,CG$321,FALSE)/8,VLOOKUP(VLOOKUP($A34,csapatok!$A:$NN,CG$320,FALSE),'csapat-ranglista'!$A:$FP,CG$321,FALSE)/4),0)</f>
        <v>0</v>
      </c>
      <c r="CH34" s="223">
        <f>IFERROR(IF(RIGHT(VLOOKUP($A34,csapatok!$A:$NN,CH$320,FALSE),5)="Csere",VLOOKUP(LEFT(VLOOKUP($A34,csapatok!$A:$NN,CH$320,FALSE),LEN(VLOOKUP($A34,csapatok!$A:$NN,CH$320,FALSE))-6),'csapat-ranglista'!$A:$FP,CH$321,FALSE)/8,VLOOKUP(VLOOKUP($A34,csapatok!$A:$NN,CH$320,FALSE),'csapat-ranglista'!$A:$FP,CH$321,FALSE)/4),0)</f>
        <v>0</v>
      </c>
      <c r="CI34" s="223">
        <f>IFERROR(IF(RIGHT(VLOOKUP($A34,csapatok!$A:$NN,CI$320,FALSE),5)="Csere",VLOOKUP(LEFT(VLOOKUP($A34,csapatok!$A:$NN,CI$320,FALSE),LEN(VLOOKUP($A34,csapatok!$A:$NN,CI$320,FALSE))-6),'csapat-ranglista'!$A:$FP,CI$321,FALSE)/8,VLOOKUP(VLOOKUP($A34,csapatok!$A:$NN,CI$320,FALSE),'csapat-ranglista'!$A:$FP,CI$321,FALSE)/4),0)</f>
        <v>0</v>
      </c>
      <c r="CJ34" s="224">
        <f>versenyek!$IQ$11*IFERROR(VLOOKUP(VLOOKUP($A34,versenyek!IP:IR,3,FALSE),szabalyok!$A$16:$B$23,2,FALSE)/4,0)</f>
        <v>0</v>
      </c>
      <c r="CK34" s="224">
        <f>versenyek!$IT$11*IFERROR(VLOOKUP(VLOOKUP($A34,versenyek!IS:IU,3,FALSE),szabalyok!$A$16:$B$23,2,FALSE)/4,0)</f>
        <v>0</v>
      </c>
      <c r="CL34" s="223">
        <f>IFERROR(IF(RIGHT(VLOOKUP($A34,csapatok!$A:$NN,CL$320,FALSE),5)="Csere",VLOOKUP(LEFT(VLOOKUP($A34,csapatok!$A:$NN,CL$320,FALSE),LEN(VLOOKUP($A34,csapatok!$A:$NN,CL$320,FALSE))-6),'csapat-ranglista'!$A:$FP,CL$321,FALSE)/8,VLOOKUP(VLOOKUP($A34,csapatok!$A:$NN,CL$320,FALSE),'csapat-ranglista'!$A:$FP,CL$321,FALSE)/4),0)</f>
        <v>0</v>
      </c>
      <c r="CM34" s="223">
        <f>IFERROR(IF(RIGHT(VLOOKUP($A34,csapatok!$A:$NN,CM$320,FALSE),5)="Csere",VLOOKUP(LEFT(VLOOKUP($A34,csapatok!$A:$NN,CM$320,FALSE),LEN(VLOOKUP($A34,csapatok!$A:$NN,CM$320,FALSE))-6),'csapat-ranglista'!$A:$FP,CM$321,FALSE)/8,VLOOKUP(VLOOKUP($A34,csapatok!$A:$NN,CM$320,FALSE),'csapat-ranglista'!$A:$FP,CM$321,FALSE)/4),0)</f>
        <v>0</v>
      </c>
      <c r="CN34" s="223">
        <f>IFERROR(IF(RIGHT(VLOOKUP($A34,csapatok!$A:$NN,CN$320,FALSE),5)="Csere",VLOOKUP(LEFT(VLOOKUP($A34,csapatok!$A:$NN,CN$320,FALSE),LEN(VLOOKUP($A34,csapatok!$A:$NN,CN$320,FALSE))-6),'csapat-ranglista'!$A:$FP,CN$321,FALSE)/8,VLOOKUP(VLOOKUP($A34,csapatok!$A:$NN,CN$320,FALSE),'csapat-ranglista'!$A:$FP,CN$321,FALSE)/4),0)</f>
        <v>0</v>
      </c>
      <c r="CO34" s="223">
        <f>IFERROR(IF(RIGHT(VLOOKUP($A34,csapatok!$A:$NN,CO$320,FALSE),5)="Csere",VLOOKUP(LEFT(VLOOKUP($A34,csapatok!$A:$NN,CO$320,FALSE),LEN(VLOOKUP($A34,csapatok!$A:$NN,CO$320,FALSE))-6),'csapat-ranglista'!$A:$FP,CO$321,FALSE)/8,VLOOKUP(VLOOKUP($A34,csapatok!$A:$NN,CO$320,FALSE),'csapat-ranglista'!$A:$FP,CO$321,FALSE)/4),0)</f>
        <v>0</v>
      </c>
      <c r="CP34" s="223">
        <f>IFERROR(IF(RIGHT(VLOOKUP($A34,csapatok!$A:$NN,CP$320,FALSE),5)="Csere",VLOOKUP(LEFT(VLOOKUP($A34,csapatok!$A:$NN,CP$320,FALSE),LEN(VLOOKUP($A34,csapatok!$A:$NN,CP$320,FALSE))-6),'csapat-ranglista'!$A:$FP,CP$321,FALSE)/8,VLOOKUP(VLOOKUP($A34,csapatok!$A:$NN,CP$320,FALSE),'csapat-ranglista'!$A:$FP,CP$321,FALSE)/4),0)</f>
        <v>10.374372562581188</v>
      </c>
      <c r="CQ34" s="223">
        <f>IFERROR(IF(RIGHT(VLOOKUP($A34,csapatok!$A:$NN,CQ$320,FALSE),5)="Csere",VLOOKUP(LEFT(VLOOKUP($A34,csapatok!$A:$NN,CQ$320,FALSE),LEN(VLOOKUP($A34,csapatok!$A:$NN,CQ$320,FALSE))-6),'csapat-ranglista'!$A:$FP,CQ$321,FALSE)/8,VLOOKUP(VLOOKUP($A34,csapatok!$A:$NN,CQ$320,FALSE),'csapat-ranglista'!$A:$FP,CQ$321,FALSE)/4),0)</f>
        <v>4.7748602342543309</v>
      </c>
      <c r="CR34" s="223">
        <f>IFERROR(IF(RIGHT(VLOOKUP($A34,csapatok!$A:$NN,CR$320,FALSE),5)="Csere",VLOOKUP(LEFT(VLOOKUP($A34,csapatok!$A:$NN,CR$320,FALSE),LEN(VLOOKUP($A34,csapatok!$A:$NN,CR$320,FALSE))-6),'csapat-ranglista'!$A:$FP,CR$321,FALSE)/8,VLOOKUP(VLOOKUP($A34,csapatok!$A:$NN,CR$320,FALSE),'csapat-ranglista'!$A:$FP,CR$321,FALSE)/4),0)</f>
        <v>0</v>
      </c>
      <c r="CS34" s="223">
        <f>IFERROR(IF(RIGHT(VLOOKUP($A34,csapatok!$A:$NN,CS$320,FALSE),5)="Csere",VLOOKUP(LEFT(VLOOKUP($A34,csapatok!$A:$NN,CS$320,FALSE),LEN(VLOOKUP($A34,csapatok!$A:$NN,CS$320,FALSE))-6),'csapat-ranglista'!$A:$FP,CS$321,FALSE)/8,VLOOKUP(VLOOKUP($A34,csapatok!$A:$NN,CS$320,FALSE),'csapat-ranglista'!$A:$FP,CS$321,FALSE)/4),0)</f>
        <v>0</v>
      </c>
      <c r="CT34" s="223">
        <f>IFERROR(IF(RIGHT(VLOOKUP($A34,csapatok!$A:$NN,CT$320,FALSE),5)="Csere",VLOOKUP(LEFT(VLOOKUP($A34,csapatok!$A:$NN,CT$320,FALSE),LEN(VLOOKUP($A34,csapatok!$A:$NN,CT$320,FALSE))-6),'csapat-ranglista'!$A:$FP,CT$321,FALSE)/8,VLOOKUP(VLOOKUP($A34,csapatok!$A:$NN,CT$320,FALSE),'csapat-ranglista'!$A:$FP,CT$321,FALSE)/4),0)</f>
        <v>0</v>
      </c>
      <c r="CU34" s="223">
        <f>IFERROR(IF(RIGHT(VLOOKUP($A34,csapatok!$A:$NN,CU$320,FALSE),5)="Csere",VLOOKUP(LEFT(VLOOKUP($A34,csapatok!$A:$NN,CU$320,FALSE),LEN(VLOOKUP($A34,csapatok!$A:$NN,CU$320,FALSE))-6),'csapat-ranglista'!$A:$FP,CU$321,FALSE)/8,VLOOKUP(VLOOKUP($A34,csapatok!$A:$NN,CU$320,FALSE),'csapat-ranglista'!$A:$FP,CU$321,FALSE)/4),0)</f>
        <v>0</v>
      </c>
      <c r="CV34" s="223">
        <f>IFERROR(IF(RIGHT(VLOOKUP($A34,csapatok!$A:$NN,CV$320,FALSE),5)="Csere",VLOOKUP(LEFT(VLOOKUP($A34,csapatok!$A:$NN,CV$320,FALSE),LEN(VLOOKUP($A34,csapatok!$A:$NN,CV$320,FALSE))-6),'csapat-ranglista'!$A:$FP,CV$321,FALSE)/8,VLOOKUP(VLOOKUP($A34,csapatok!$A:$NN,CV$320,FALSE),'csapat-ranglista'!$A:$FP,CV$321,FALSE)/4),0)</f>
        <v>0</v>
      </c>
      <c r="CW34" s="223">
        <f>IFERROR(IF(RIGHT(VLOOKUP($A34,csapatok!$A:$NN,CW$320,FALSE),5)="Csere",VLOOKUP(LEFT(VLOOKUP($A34,csapatok!$A:$NN,CW$320,FALSE),LEN(VLOOKUP($A34,csapatok!$A:$NN,CW$320,FALSE))-6),'csapat-ranglista'!$A:$FP,CW$321,FALSE)/8,VLOOKUP(VLOOKUP($A34,csapatok!$A:$NN,CW$320,FALSE),'csapat-ranglista'!$A:$FP,CW$321,FALSE)/4),0)</f>
        <v>0</v>
      </c>
      <c r="CX34" s="223">
        <f>IFERROR(IF(RIGHT(VLOOKUP($A34,csapatok!$A:$NN,CX$320,FALSE),5)="Csere",VLOOKUP(LEFT(VLOOKUP($A34,csapatok!$A:$NN,CX$320,FALSE),LEN(VLOOKUP($A34,csapatok!$A:$NN,CX$320,FALSE))-6),'csapat-ranglista'!$A:$FP,CX$321,FALSE)/8,VLOOKUP(VLOOKUP($A34,csapatok!$A:$NN,CX$320,FALSE),'csapat-ranglista'!$A:$FP,CX$321,FALSE)/4),0)</f>
        <v>0</v>
      </c>
      <c r="CY34" s="223">
        <f>IFERROR(IF(RIGHT(VLOOKUP($A34,csapatok!$A:$NN,CY$320,FALSE),5)="Csere",VLOOKUP(LEFT(VLOOKUP($A34,csapatok!$A:$NN,CY$320,FALSE),LEN(VLOOKUP($A34,csapatok!$A:$NN,CY$320,FALSE))-6),'csapat-ranglista'!$A:$FP,CY$321,FALSE)/8,VLOOKUP(VLOOKUP($A34,csapatok!$A:$NN,CY$320,FALSE),'csapat-ranglista'!$A:$FP,CY$321,FALSE)/4),0)</f>
        <v>0</v>
      </c>
      <c r="CZ34" s="223">
        <f>IFERROR(IF(RIGHT(VLOOKUP($A34,csapatok!$A:$NN,CZ$320,FALSE),5)="Csere",VLOOKUP(LEFT(VLOOKUP($A34,csapatok!$A:$NN,CZ$320,FALSE),LEN(VLOOKUP($A34,csapatok!$A:$NN,CZ$320,FALSE))-6),'csapat-ranglista'!$A:$FP,CZ$321,FALSE)/8,VLOOKUP(VLOOKUP($A34,csapatok!$A:$NN,CZ$320,FALSE),'csapat-ranglista'!$A:$FP,CZ$321,FALSE)/4),0)</f>
        <v>0</v>
      </c>
      <c r="DA34" s="223">
        <f>IFERROR(IF(RIGHT(VLOOKUP($A34,csapatok!$A:$NN,DA$320,FALSE),5)="Csere",VLOOKUP(LEFT(VLOOKUP($A34,csapatok!$A:$NN,DA$320,FALSE),LEN(VLOOKUP($A34,csapatok!$A:$NN,DA$320,FALSE))-6),'csapat-ranglista'!$A:$FP,DA$321,FALSE)/8,VLOOKUP(VLOOKUP($A34,csapatok!$A:$NN,DA$320,FALSE),'csapat-ranglista'!$A:$FP,DA$321,FALSE)/4),0)</f>
        <v>0</v>
      </c>
      <c r="DB34" s="223">
        <f>IFERROR(IF(RIGHT(VLOOKUP($A34,csapatok!$A:$NN,DB$320,FALSE),5)="Csere",VLOOKUP(LEFT(VLOOKUP($A34,csapatok!$A:$NN,DB$320,FALSE),LEN(VLOOKUP($A34,csapatok!$A:$NN,DB$320,FALSE))-6),'csapat-ranglista'!$A:$FP,DB$321,FALSE)/8,VLOOKUP(VLOOKUP($A34,csapatok!$A:$NN,DB$320,FALSE),'csapat-ranglista'!$A:$FP,DB$321,FALSE)/4),0)</f>
        <v>0</v>
      </c>
      <c r="DC34" s="223">
        <f>IFERROR(IF(RIGHT(VLOOKUP($A34,csapatok!$A:$NN,DC$320,FALSE),5)="Csere",VLOOKUP(LEFT(VLOOKUP($A34,csapatok!$A:$NN,DC$320,FALSE),LEN(VLOOKUP($A34,csapatok!$A:$NN,DC$320,FALSE))-6),'csapat-ranglista'!$A:$FP,DC$321,FALSE)/8,VLOOKUP(VLOOKUP($A34,csapatok!$A:$NN,DC$320,FALSE),'csapat-ranglista'!$A:$FP,DC$321,FALSE)/4),0)</f>
        <v>0</v>
      </c>
      <c r="DD34" s="223">
        <f>IFERROR(IF(RIGHT(VLOOKUP($A34,csapatok!$A:$NN,DD$320,FALSE),5)="Csere",VLOOKUP(LEFT(VLOOKUP($A34,csapatok!$A:$NN,DD$320,FALSE),LEN(VLOOKUP($A34,csapatok!$A:$NN,DD$320,FALSE))-6),'csapat-ranglista'!$A:$FP,DD$321,FALSE)/8,VLOOKUP(VLOOKUP($A34,csapatok!$A:$NN,DD$320,FALSE),'csapat-ranglista'!$A:$FP,DD$321,FALSE)/4),0)</f>
        <v>0</v>
      </c>
      <c r="DE34" s="223">
        <f>IFERROR(IF(RIGHT(VLOOKUP($A34,csapatok!$A:$NN,DE$320,FALSE),5)="Csere",VLOOKUP(LEFT(VLOOKUP($A34,csapatok!$A:$NN,DE$320,FALSE),LEN(VLOOKUP($A34,csapatok!$A:$NN,DE$320,FALSE))-6),'csapat-ranglista'!$A:$FP,DE$321,FALSE)/8,VLOOKUP(VLOOKUP($A34,csapatok!$A:$NN,DE$320,FALSE),'csapat-ranglista'!$A:$FP,DE$321,FALSE)/4),0)</f>
        <v>0</v>
      </c>
      <c r="DF34" s="223">
        <f>IFERROR(IF(RIGHT(VLOOKUP($A34,csapatok!$A:$NN,DF$320,FALSE),5)="Csere",VLOOKUP(LEFT(VLOOKUP($A34,csapatok!$A:$NN,DF$320,FALSE),LEN(VLOOKUP($A34,csapatok!$A:$NN,DF$320,FALSE))-6),'csapat-ranglista'!$A:$FP,DF$321,FALSE)/8,VLOOKUP(VLOOKUP($A34,csapatok!$A:$NN,DF$320,FALSE),'csapat-ranglista'!$A:$FP,DF$321,FALSE)/4),0)</f>
        <v>0</v>
      </c>
      <c r="DG34" s="223">
        <f>IFERROR(IF(RIGHT(VLOOKUP($A34,csapatok!$A:$NN,DG$320,FALSE),5)="Csere",VLOOKUP(LEFT(VLOOKUP($A34,csapatok!$A:$NN,DG$320,FALSE),LEN(VLOOKUP($A34,csapatok!$A:$NN,DG$320,FALSE))-6),'csapat-ranglista'!$A:$FP,DG$321,FALSE)/8,VLOOKUP(VLOOKUP($A34,csapatok!$A:$NN,DG$320,FALSE),'csapat-ranglista'!$A:$FP,DG$321,FALSE)/4),0)</f>
        <v>0</v>
      </c>
      <c r="DH34" s="223">
        <f>IFERROR(IF(RIGHT(VLOOKUP($A34,csapatok!$A:$NN,DH$320,FALSE),5)="Csere",VLOOKUP(LEFT(VLOOKUP($A34,csapatok!$A:$NN,DH$320,FALSE),LEN(VLOOKUP($A34,csapatok!$A:$NN,DH$320,FALSE))-6),'csapat-ranglista'!$A:$FP,DH$321,FALSE)/8,VLOOKUP(VLOOKUP($A34,csapatok!$A:$NN,DH$320,FALSE),'csapat-ranglista'!$A:$FP,DH$321,FALSE)/4),0)</f>
        <v>0</v>
      </c>
      <c r="DI34" s="223">
        <f>IFERROR(IF(RIGHT(VLOOKUP($A34,csapatok!$A:$NN,DI$320,FALSE),5)="Csere",VLOOKUP(LEFT(VLOOKUP($A34,csapatok!$A:$NN,DI$320,FALSE),LEN(VLOOKUP($A34,csapatok!$A:$NN,DI$320,FALSE))-6),'csapat-ranglista'!$A:$FP,DI$321,FALSE)/8,VLOOKUP(VLOOKUP($A34,csapatok!$A:$NN,DI$320,FALSE),'csapat-ranglista'!$A:$FP,DI$321,FALSE)/4),0)</f>
        <v>0</v>
      </c>
      <c r="DJ34" s="223">
        <f>IFERROR(IF(RIGHT(VLOOKUP($A34,csapatok!$A:$NN,DJ$320,FALSE),5)="Csere",VLOOKUP(LEFT(VLOOKUP($A34,csapatok!$A:$NN,DJ$320,FALSE),LEN(VLOOKUP($A34,csapatok!$A:$NN,DJ$320,FALSE))-6),'csapat-ranglista'!$A:$FP,DJ$321,FALSE)/8,VLOOKUP(VLOOKUP($A34,csapatok!$A:$NN,DJ$320,FALSE),'csapat-ranglista'!$A:$FP,DJ$321,FALSE)/4),0)</f>
        <v>0</v>
      </c>
      <c r="DK34" s="223">
        <f>IFERROR(IF(RIGHT(VLOOKUP($A34,csapatok!$A:$NN,DK$320,FALSE),5)="Csere",VLOOKUP(LEFT(VLOOKUP($A34,csapatok!$A:$NN,DK$320,FALSE),LEN(VLOOKUP($A34,csapatok!$A:$NN,DK$320,FALSE))-6),'csapat-ranglista'!$A:$FP,DK$321,FALSE)/8,VLOOKUP(VLOOKUP($A34,csapatok!$A:$NN,DK$320,FALSE),'csapat-ranglista'!$A:$FP,DK$321,FALSE)/4),0)</f>
        <v>0</v>
      </c>
      <c r="DL34" s="223">
        <f>IFERROR(IF(RIGHT(VLOOKUP($A34,csapatok!$A:$NN,DL$320,FALSE),5)="Csere",VLOOKUP(LEFT(VLOOKUP($A34,csapatok!$A:$NN,DL$320,FALSE),LEN(VLOOKUP($A34,csapatok!$A:$NN,DL$320,FALSE))-6),'csapat-ranglista'!$A:$FP,DL$321,FALSE)/8,VLOOKUP(VLOOKUP($A34,csapatok!$A:$NN,DL$320,FALSE),'csapat-ranglista'!$A:$FP,DL$321,FALSE)/4),0)</f>
        <v>28.027091536227381</v>
      </c>
      <c r="DM34" s="223">
        <f>IFERROR(IF(RIGHT(VLOOKUP($A34,csapatok!$A:$NN,DM$320,FALSE),5)="Csere",VLOOKUP(LEFT(VLOOKUP($A34,csapatok!$A:$NN,DM$320,FALSE),LEN(VLOOKUP($A34,csapatok!$A:$NN,DM$320,FALSE))-6),'csapat-ranglista'!$A:$FP,DM$321,FALSE)/8,VLOOKUP(VLOOKUP($A34,csapatok!$A:$NN,DM$320,FALSE),'csapat-ranglista'!$A:$FP,DM$321,FALSE)/4),0)</f>
        <v>0</v>
      </c>
      <c r="DN34" s="223">
        <f>IFERROR(IF(RIGHT(VLOOKUP($A34,csapatok!$A:$NN,DN$320,FALSE),5)="Csere",VLOOKUP(LEFT(VLOOKUP($A34,csapatok!$A:$NN,DN$320,FALSE),LEN(VLOOKUP($A34,csapatok!$A:$NN,DN$320,FALSE))-6),'csapat-ranglista'!$A:$FP,DN$321,FALSE)/8,VLOOKUP(VLOOKUP($A34,csapatok!$A:$NN,DN$320,FALSE),'csapat-ranglista'!$A:$FP,DN$321,FALSE)/4),0)</f>
        <v>0</v>
      </c>
      <c r="DO34" s="224">
        <f>versenyek!$MF$11*IFERROR(VLOOKUP(VLOOKUP($A34,versenyek!ME:MG,3,FALSE),szabalyok!$A$16:$B$23,2,FALSE)/4,0)</f>
        <v>0</v>
      </c>
      <c r="DP34" s="224">
        <f>versenyek!$MI$11*IFERROR(VLOOKUP(VLOOKUP($A34,versenyek!MH:MJ,3,FALSE),szabalyok!$A$16:$B$23,2,FALSE)/4,0)</f>
        <v>0</v>
      </c>
      <c r="DQ34" s="223">
        <f>IFERROR(IF(RIGHT(VLOOKUP($A34,csapatok!$A:$NN,DQ$320,FALSE),5)="Csere",VLOOKUP(LEFT(VLOOKUP($A34,csapatok!$A:$NN,DQ$320,FALSE),LEN(VLOOKUP($A34,csapatok!$A:$NN,DQ$320,FALSE))-6),'csapat-ranglista'!$A:$FP,DQ$321,FALSE)/8,VLOOKUP(VLOOKUP($A34,csapatok!$A:$NN,DQ$320,FALSE),'csapat-ranglista'!$A:$FP,DQ$321,FALSE)/4),0)</f>
        <v>0</v>
      </c>
      <c r="DR34" s="223">
        <f>IFERROR(IF(RIGHT(VLOOKUP($A34,csapatok!$A:$NN,DR$320,FALSE),5)="Csere",VLOOKUP(LEFT(VLOOKUP($A34,csapatok!$A:$NN,DR$320,FALSE),LEN(VLOOKUP($A34,csapatok!$A:$NN,DR$320,FALSE))-6),'csapat-ranglista'!$A:$FP,DR$321,FALSE)/8,VLOOKUP(VLOOKUP($A34,csapatok!$A:$NN,DR$320,FALSE),'csapat-ranglista'!$A:$FP,DR$321,FALSE)/4),0)</f>
        <v>0</v>
      </c>
      <c r="DS34" s="223">
        <f>IFERROR(IF(RIGHT(VLOOKUP($A34,csapatok!$A:$NN,DS$320,FALSE),5)="Csere",VLOOKUP(LEFT(VLOOKUP($A34,csapatok!$A:$NN,DS$320,FALSE),LEN(VLOOKUP($A34,csapatok!$A:$NN,DS$320,FALSE))-6),'csapat-ranglista'!$A:$FP,DS$321,FALSE)/8,VLOOKUP(VLOOKUP($A34,csapatok!$A:$NN,DS$320,FALSE),'csapat-ranglista'!$A:$FP,DS$321,FALSE)/4),0)</f>
        <v>0</v>
      </c>
      <c r="DT34" s="223">
        <f>IFERROR(IF(RIGHT(VLOOKUP($A34,csapatok!$A:$NN,DT$320,FALSE),5)="Csere",VLOOKUP(LEFT(VLOOKUP($A34,csapatok!$A:$NN,DT$320,FALSE),LEN(VLOOKUP($A34,csapatok!$A:$NN,DT$320,FALSE))-6),'csapat-ranglista'!$A:$FP,DT$321,FALSE)/8,VLOOKUP(VLOOKUP($A34,csapatok!$A:$NN,DT$320,FALSE),'csapat-ranglista'!$A:$FP,DT$321,FALSE)/4),0)</f>
        <v>0</v>
      </c>
      <c r="DU34" s="223">
        <f>IFERROR(IF(RIGHT(VLOOKUP($A34,csapatok!$A:$NN,DU$320,FALSE),5)="Csere",VLOOKUP(LEFT(VLOOKUP($A34,csapatok!$A:$NN,DU$320,FALSE),LEN(VLOOKUP($A34,csapatok!$A:$NN,DU$320,FALSE))-6),'csapat-ranglista'!$A:$FP,DU$321,FALSE)/8,VLOOKUP(VLOOKUP($A34,csapatok!$A:$NN,DU$320,FALSE),'csapat-ranglista'!$A:$FP,DU$321,FALSE)/4),0)</f>
        <v>0</v>
      </c>
      <c r="DV34" s="223">
        <f>IFERROR(IF(RIGHT(VLOOKUP($A34,csapatok!$A:$NN,DV$320,FALSE),5)="Csere",VLOOKUP(LEFT(VLOOKUP($A34,csapatok!$A:$NN,DV$320,FALSE),LEN(VLOOKUP($A34,csapatok!$A:$NN,DV$320,FALSE))-6),'csapat-ranglista'!$A:$FP,DV$321,FALSE)/8,VLOOKUP(VLOOKUP($A34,csapatok!$A:$NN,DV$320,FALSE),'csapat-ranglista'!$A:$FP,DV$321,FALSE)/4),0)</f>
        <v>0</v>
      </c>
      <c r="DW34" s="223">
        <f>IFERROR(IF(RIGHT(VLOOKUP($A34,csapatok!$A:$NN,DW$320,FALSE),5)="Csere",VLOOKUP(LEFT(VLOOKUP($A34,csapatok!$A:$NN,DW$320,FALSE),LEN(VLOOKUP($A34,csapatok!$A:$NN,DW$320,FALSE))-6),'csapat-ranglista'!$A:$FP,DW$321,FALSE)/8,VLOOKUP(VLOOKUP($A34,csapatok!$A:$NN,DW$320,FALSE),'csapat-ranglista'!$A:$FP,DW$321,FALSE)/4),0)</f>
        <v>6.4905605068605219</v>
      </c>
      <c r="DX34" s="223">
        <f>IFERROR(IF(RIGHT(VLOOKUP($A34,csapatok!$A:$NN,DX$320,FALSE),5)="Csere",VLOOKUP(LEFT(VLOOKUP($A34,csapatok!$A:$NN,DX$320,FALSE),LEN(VLOOKUP($A34,csapatok!$A:$NN,DX$320,FALSE))-6),'csapat-ranglista'!$A:$FP,DX$321,FALSE)/8,VLOOKUP(VLOOKUP($A34,csapatok!$A:$NN,DX$320,FALSE),'csapat-ranglista'!$A:$FP,DX$321,FALSE)/4),0)</f>
        <v>0</v>
      </c>
      <c r="DY34" s="223">
        <f>IFERROR(IF(RIGHT(VLOOKUP($A34,csapatok!$A:$NN,DY$320,FALSE),5)="Csere",VLOOKUP(LEFT(VLOOKUP($A34,csapatok!$A:$NN,DY$320,FALSE),LEN(VLOOKUP($A34,csapatok!$A:$NN,DY$320,FALSE))-6),'csapat-ranglista'!$A:$FP,DY$321,FALSE)/8,VLOOKUP(VLOOKUP($A34,csapatok!$A:$NN,DY$320,FALSE),'csapat-ranglista'!$A:$FP,DY$321,FALSE)/4),0)</f>
        <v>0</v>
      </c>
      <c r="DZ34" s="223">
        <f>IFERROR(IF(RIGHT(VLOOKUP($A34,csapatok!$A:$NN,DZ$320,FALSE),5)="Csere",VLOOKUP(LEFT(VLOOKUP($A34,csapatok!$A:$NN,DZ$320,FALSE),LEN(VLOOKUP($A34,csapatok!$A:$NN,DZ$320,FALSE))-6),'csapat-ranglista'!$A:$FP,DZ$321,FALSE)/8,VLOOKUP(VLOOKUP($A34,csapatok!$A:$NN,DZ$320,FALSE),'csapat-ranglista'!$A:$FP,DZ$321,FALSE)/4),0)</f>
        <v>0</v>
      </c>
      <c r="EA34" s="223">
        <f>IFERROR(IF(RIGHT(VLOOKUP($A34,csapatok!$A:$NN,EA$320,FALSE),5)="Csere",VLOOKUP(LEFT(VLOOKUP($A34,csapatok!$A:$NN,EA$320,FALSE),LEN(VLOOKUP($A34,csapatok!$A:$NN,EA$320,FALSE))-6),'csapat-ranglista'!$A:$FP,EA$321,FALSE)/8,VLOOKUP(VLOOKUP($A34,csapatok!$A:$NN,EA$320,FALSE),'csapat-ranglista'!$A:$FP,EA$321,FALSE)/4),0)</f>
        <v>0</v>
      </c>
      <c r="EB34" s="223">
        <f>IFERROR(IF(RIGHT(VLOOKUP($A34,csapatok!$A:$NN,EB$320,FALSE),5)="Csere",VLOOKUP(LEFT(VLOOKUP($A34,csapatok!$A:$NN,EB$320,FALSE),LEN(VLOOKUP($A34,csapatok!$A:$NN,EB$320,FALSE))-6),'csapat-ranglista'!$A:$FP,EB$321,FALSE)/8,VLOOKUP(VLOOKUP($A34,csapatok!$A:$NN,EB$320,FALSE),'csapat-ranglista'!$A:$FP,EB$321,FALSE)/4),0)</f>
        <v>0</v>
      </c>
      <c r="EC34" s="223">
        <f>IFERROR(IF(RIGHT(VLOOKUP($A34,csapatok!$A:$NN,EC$320,FALSE),5)="Csere",VLOOKUP(LEFT(VLOOKUP($A34,csapatok!$A:$NN,EC$320,FALSE),LEN(VLOOKUP($A34,csapatok!$A:$NN,EC$320,FALSE))-6),'csapat-ranglista'!$A:$FP,EC$321,FALSE)/8,VLOOKUP(VLOOKUP($A34,csapatok!$A:$NN,EC$320,FALSE),'csapat-ranglista'!$A:$FP,EC$321,FALSE)/4),0)</f>
        <v>0</v>
      </c>
      <c r="ED34" s="223">
        <f>IFERROR(IF(RIGHT(VLOOKUP($A34,csapatok!$A:$NN,ED$320,FALSE),5)="Csere",VLOOKUP(LEFT(VLOOKUP($A34,csapatok!$A:$NN,ED$320,FALSE),LEN(VLOOKUP($A34,csapatok!$A:$NN,ED$320,FALSE))-6),'csapat-ranglista'!$A:$FP,ED$321,FALSE)/8,VLOOKUP(VLOOKUP($A34,csapatok!$A:$NN,ED$320,FALSE),'csapat-ranglista'!$A:$FP,ED$321,FALSE)/4),0)</f>
        <v>3.7174395667979852</v>
      </c>
      <c r="EE34" s="223">
        <f>IFERROR(IF(RIGHT(VLOOKUP($A34,csapatok!$A:$NN,EE$320,FALSE),5)="Csere",VLOOKUP(LEFT(VLOOKUP($A34,csapatok!$A:$NN,EE$320,FALSE),LEN(VLOOKUP($A34,csapatok!$A:$NN,EE$320,FALSE))-6),'csapat-ranglista'!$A:$FP,EE$321,FALSE)/8,VLOOKUP(VLOOKUP($A34,csapatok!$A:$NN,EE$320,FALSE),'csapat-ranglista'!$A:$FP,EE$321,FALSE)/4),0)</f>
        <v>0</v>
      </c>
      <c r="EF34" s="223">
        <f>IFERROR(IF(RIGHT(VLOOKUP($A34,csapatok!$A:$NN,EF$320,FALSE),5)="Csere",VLOOKUP(LEFT(VLOOKUP($A34,csapatok!$A:$NN,EF$320,FALSE),LEN(VLOOKUP($A34,csapatok!$A:$NN,EF$320,FALSE))-6),'csapat-ranglista'!$A:$FP,EF$321,FALSE)/8,VLOOKUP(VLOOKUP($A34,csapatok!$A:$NN,EF$320,FALSE),'csapat-ranglista'!$A:$FP,EF$321,FALSE)/4),0)</f>
        <v>0</v>
      </c>
      <c r="EG34" s="223">
        <f>IFERROR(IF(RIGHT(VLOOKUP($A34,csapatok!$A:$NN,EG$320,FALSE),5)="Csere",VLOOKUP(LEFT(VLOOKUP($A34,csapatok!$A:$NN,EG$320,FALSE),LEN(VLOOKUP($A34,csapatok!$A:$NN,EG$320,FALSE))-6),'csapat-ranglista'!$A:$FP,EG$321,FALSE)/8,VLOOKUP(VLOOKUP($A34,csapatok!$A:$NN,EG$320,FALSE),'csapat-ranglista'!$A:$FP,EG$321,FALSE)/4),0)</f>
        <v>0</v>
      </c>
      <c r="EH34" s="223">
        <f>IFERROR(IF(RIGHT(VLOOKUP($A34,csapatok!$A:$NN,EH$320,FALSE),5)="Csere",VLOOKUP(LEFT(VLOOKUP($A34,csapatok!$A:$NN,EH$320,FALSE),LEN(VLOOKUP($A34,csapatok!$A:$NN,EH$320,FALSE))-6),'csapat-ranglista'!$A:$FP,EH$321,FALSE)/8,VLOOKUP(VLOOKUP($A34,csapatok!$A:$NN,EH$320,FALSE),'csapat-ranglista'!$A:$FP,EH$321,FALSE)/4),0)</f>
        <v>0</v>
      </c>
      <c r="EI34" s="223">
        <f>IFERROR(IF(RIGHT(VLOOKUP($A34,csapatok!$A:$NN,EI$320,FALSE),5)="Csere",VLOOKUP(LEFT(VLOOKUP($A34,csapatok!$A:$NN,EI$320,FALSE),LEN(VLOOKUP($A34,csapatok!$A:$NN,EI$320,FALSE))-6),'csapat-ranglista'!$A:$FP,EI$321,FALSE)/8,VLOOKUP(VLOOKUP($A34,csapatok!$A:$NN,EI$320,FALSE),'csapat-ranglista'!$A:$FP,EI$321,FALSE)/4),0)</f>
        <v>0</v>
      </c>
      <c r="EJ34" s="223">
        <f>IFERROR(IF(RIGHT(VLOOKUP($A34,csapatok!$A:$NN,EJ$320,FALSE),5)="Csere",VLOOKUP(LEFT(VLOOKUP($A34,csapatok!$A:$NN,EJ$320,FALSE),LEN(VLOOKUP($A34,csapatok!$A:$NN,EJ$320,FALSE))-6),'csapat-ranglista'!$A:$FP,EJ$321,FALSE)/8,VLOOKUP(VLOOKUP($A34,csapatok!$A:$NN,EJ$320,FALSE),'csapat-ranglista'!$A:$FP,EJ$321,FALSE)/4),0)</f>
        <v>0</v>
      </c>
      <c r="EK34" s="223">
        <f>IFERROR(IF(RIGHT(VLOOKUP($A34,csapatok!$A:$NN,EK$320,FALSE),5)="Csere",VLOOKUP(LEFT(VLOOKUP($A34,csapatok!$A:$NN,EK$320,FALSE),LEN(VLOOKUP($A34,csapatok!$A:$NN,EK$320,FALSE))-6),'csapat-ranglista'!$A:$FP,EK$321,FALSE)/8,VLOOKUP(VLOOKUP($A34,csapatok!$A:$NN,EK$320,FALSE),'csapat-ranglista'!$A:$FP,EK$321,FALSE)/4),0)</f>
        <v>0</v>
      </c>
      <c r="EL34" s="223">
        <f>IFERROR(IF(RIGHT(VLOOKUP($A34,csapatok!$A:$NN,EL$320,FALSE),5)="Csere",VLOOKUP(LEFT(VLOOKUP($A34,csapatok!$A:$NN,EL$320,FALSE),LEN(VLOOKUP($A34,csapatok!$A:$NN,EL$320,FALSE))-6),'csapat-ranglista'!$A:$FP,EL$321,FALSE)/8,VLOOKUP(VLOOKUP($A34,csapatok!$A:$NN,EL$320,FALSE),'csapat-ranglista'!$A:$FP,EL$321,FALSE)/4),0)</f>
        <v>0</v>
      </c>
      <c r="EM34" s="223">
        <f>IFERROR(IF(RIGHT(VLOOKUP($A34,csapatok!$A:$NN,EM$320,FALSE),5)="Csere",VLOOKUP(LEFT(VLOOKUP($A34,csapatok!$A:$NN,EM$320,FALSE),LEN(VLOOKUP($A34,csapatok!$A:$NN,EM$320,FALSE))-6),'csapat-ranglista'!$A:$FP,EM$321,FALSE)/8,VLOOKUP(VLOOKUP($A34,csapatok!$A:$NN,EM$320,FALSE),'csapat-ranglista'!$A:$FP,EM$321,FALSE)/4),0)</f>
        <v>0</v>
      </c>
      <c r="EN34" s="223">
        <f>IFERROR(IF(RIGHT(VLOOKUP($A34,csapatok!$A:$NN,EN$320,FALSE),5)="Csere",VLOOKUP(LEFT(VLOOKUP($A34,csapatok!$A:$NN,EN$320,FALSE),LEN(VLOOKUP($A34,csapatok!$A:$NN,EN$320,FALSE))-6),'csapat-ranglista'!$A:$FP,EN$321,FALSE)/8,VLOOKUP(VLOOKUP($A34,csapatok!$A:$NN,EN$320,FALSE),'csapat-ranglista'!$A:$FP,EN$321,FALSE)/4),0)</f>
        <v>0</v>
      </c>
      <c r="EO34" s="223">
        <f>IFERROR(IF(RIGHT(VLOOKUP($A34,csapatok!$A:$NN,EO$320,FALSE),5)="Csere",VLOOKUP(LEFT(VLOOKUP($A34,csapatok!$A:$NN,EO$320,FALSE),LEN(VLOOKUP($A34,csapatok!$A:$NN,EO$320,FALSE))-6),'csapat-ranglista'!$A:$FP,EO$321,FALSE)/8,VLOOKUP(VLOOKUP($A34,csapatok!$A:$NN,EO$320,FALSE),'csapat-ranglista'!$A:$FP,EO$321,FALSE)/4),0)</f>
        <v>0</v>
      </c>
      <c r="EP34" s="223">
        <f>IFERROR(IF(RIGHT(VLOOKUP($A34,csapatok!$A:$NN,EP$320,FALSE),5)="Csere",VLOOKUP(LEFT(VLOOKUP($A34,csapatok!$A:$NN,EP$320,FALSE),LEN(VLOOKUP($A34,csapatok!$A:$NN,EP$320,FALSE))-6),'csapat-ranglista'!$A:$FP,EP$321,FALSE)/8,VLOOKUP(VLOOKUP($A34,csapatok!$A:$NN,EP$320,FALSE),'csapat-ranglista'!$A:$FP,EP$321,FALSE)/4),0)</f>
        <v>6.4146326113902212</v>
      </c>
      <c r="EQ34" s="223">
        <f>IFERROR(IF(RIGHT(VLOOKUP($A34,csapatok!$A:$NN,EQ$320,FALSE),5)="Csere",VLOOKUP(LEFT(VLOOKUP($A34,csapatok!$A:$NN,EQ$320,FALSE),LEN(VLOOKUP($A34,csapatok!$A:$NN,EQ$320,FALSE))-6),'csapat-ranglista'!$A:$FP,EQ$321,FALSE)/8,VLOOKUP(VLOOKUP($A34,csapatok!$A:$NN,EQ$320,FALSE),'csapat-ranglista'!$A:$FP,EQ$321,FALSE)/4),0)</f>
        <v>0</v>
      </c>
      <c r="ER34" s="223">
        <f>IFERROR(IF(RIGHT(VLOOKUP($A34,csapatok!$A:$NN,ER$320,FALSE),5)="Csere",VLOOKUP(LEFT(VLOOKUP($A34,csapatok!$A:$NN,ER$320,FALSE),LEN(VLOOKUP($A34,csapatok!$A:$NN,ER$320,FALSE))-6),'csapat-ranglista'!$A:$FP,ER$321,FALSE)/8,VLOOKUP(VLOOKUP($A34,csapatok!$A:$NN,ER$320,FALSE),'csapat-ranglista'!$A:$FP,ER$321,FALSE)/4),0)</f>
        <v>0</v>
      </c>
      <c r="ES34" s="223">
        <f>IFERROR(IF(RIGHT(VLOOKUP($A34,csapatok!$A:$NN,ES$320,FALSE),5)="Csere",VLOOKUP(LEFT(VLOOKUP($A34,csapatok!$A:$NN,ES$320,FALSE),LEN(VLOOKUP($A34,csapatok!$A:$NN,ES$320,FALSE))-6),'csapat-ranglista'!$A:$FP,ES$321,FALSE)/8,VLOOKUP(VLOOKUP($A34,csapatok!$A:$NN,ES$320,FALSE),'csapat-ranglista'!$A:$FP,ES$321,FALSE)/4),0)</f>
        <v>0</v>
      </c>
      <c r="ET34" s="223">
        <f>IFERROR(IF(RIGHT(VLOOKUP($A34,csapatok!$A:$NN,ET$320,FALSE),5)="Csere",VLOOKUP(LEFT(VLOOKUP($A34,csapatok!$A:$NN,ET$320,FALSE),LEN(VLOOKUP($A34,csapatok!$A:$NN,ET$320,FALSE))-6),'csapat-ranglista'!$A:$FP,ET$321,FALSE)/8,VLOOKUP(VLOOKUP($A34,csapatok!$A:$NN,ET$320,FALSE),'csapat-ranglista'!$A:$FP,ET$321,FALSE)/4),0)</f>
        <v>0</v>
      </c>
      <c r="EU34" s="223">
        <f>IFERROR(IF(RIGHT(VLOOKUP($A34,csapatok!$A:$NN,EU$320,FALSE),5)="Csere",VLOOKUP(LEFT(VLOOKUP($A34,csapatok!$A:$NN,EU$320,FALSE),LEN(VLOOKUP($A34,csapatok!$A:$NN,EU$320,FALSE))-6),'csapat-ranglista'!$A:$FP,EU$321,FALSE)/8,VLOOKUP(VLOOKUP($A34,csapatok!$A:$NN,EU$320,FALSE),'csapat-ranglista'!$A:$FP,EU$321,FALSE)/4),0)</f>
        <v>0</v>
      </c>
      <c r="EV34" s="223">
        <f>IFERROR(IF(RIGHT(VLOOKUP($A34,csapatok!$A:$NN,EV$320,FALSE),5)="Csere",VLOOKUP(LEFT(VLOOKUP($A34,csapatok!$A:$NN,EV$320,FALSE),LEN(VLOOKUP($A34,csapatok!$A:$NN,EV$320,FALSE))-6),'csapat-ranglista'!$A:$FP,EV$321,FALSE)/8,VLOOKUP(VLOOKUP($A34,csapatok!$A:$NN,EV$320,FALSE),'csapat-ranglista'!$A:$FP,EV$321,FALSE)/4),0)</f>
        <v>0</v>
      </c>
      <c r="EW34" s="223">
        <f>IFERROR(IF(RIGHT(VLOOKUP($A34,csapatok!$A:$NN,EW$320,FALSE),5)="Csere",VLOOKUP(LEFT(VLOOKUP($A34,csapatok!$A:$NN,EW$320,FALSE),LEN(VLOOKUP($A34,csapatok!$A:$NN,EW$320,FALSE))-6),'csapat-ranglista'!$A:$FP,EW$321,FALSE)/8,VLOOKUP(VLOOKUP($A34,csapatok!$A:$NN,EW$320,FALSE),'csapat-ranglista'!$A:$FP,EW$321,FALSE)/4),0)</f>
        <v>0</v>
      </c>
      <c r="EX34" s="223">
        <f>IFERROR(IF(RIGHT(VLOOKUP($A34,csapatok!$A:$NN,EX$320,FALSE),5)="Csere",VLOOKUP(LEFT(VLOOKUP($A34,csapatok!$A:$NN,EX$320,FALSE),LEN(VLOOKUP($A34,csapatok!$A:$NN,EX$320,FALSE))-6),'csapat-ranglista'!$A:$FP,EX$321,FALSE)/8,VLOOKUP(VLOOKUP($A34,csapatok!$A:$NN,EX$320,FALSE),'csapat-ranglista'!$A:$FP,EX$321,FALSE)/4),0)</f>
        <v>0</v>
      </c>
      <c r="EY34" s="223">
        <f>IFERROR(IF(RIGHT(VLOOKUP($A34,csapatok!$A:$NN,EY$320,FALSE),5)="Csere",VLOOKUP(LEFT(VLOOKUP($A34,csapatok!$A:$NN,EY$320,FALSE),LEN(VLOOKUP($A34,csapatok!$A:$NN,EY$320,FALSE))-6),'csapat-ranglista'!$A:$FP,EY$321,FALSE)/8,VLOOKUP(VLOOKUP($A34,csapatok!$A:$NN,EY$320,FALSE),'csapat-ranglista'!$A:$FP,EY$321,FALSE)/4),0)</f>
        <v>0</v>
      </c>
      <c r="EZ34" s="223">
        <f>IFERROR(IF(RIGHT(VLOOKUP($A34,csapatok!$A:$NN,EZ$320,FALSE),5)="Csere",VLOOKUP(LEFT(VLOOKUP($A34,csapatok!$A:$NN,EZ$320,FALSE),LEN(VLOOKUP($A34,csapatok!$A:$NN,EZ$320,FALSE))-6),'csapat-ranglista'!$A:$FP,EZ$321,FALSE)/8,VLOOKUP(VLOOKUP($A34,csapatok!$A:$NN,EZ$320,FALSE),'csapat-ranglista'!$A:$FP,EZ$321,FALSE)/4),0)</f>
        <v>35.160741752958039</v>
      </c>
      <c r="FA34" s="223">
        <f>IFERROR(IF(RIGHT(VLOOKUP($A34,csapatok!$A:$NN,FA$320,FALSE),5)="Csere",VLOOKUP(LEFT(VLOOKUP($A34,csapatok!$A:$NN,FA$320,FALSE),LEN(VLOOKUP($A34,csapatok!$A:$NN,FA$320,FALSE))-6),'csapat-ranglista'!$A:$FP,FA$321,FALSE)/8,VLOOKUP(VLOOKUP($A34,csapatok!$A:$NN,FA$320,FALSE),'csapat-ranglista'!$A:$FP,FA$321,FALSE)/4),0)</f>
        <v>0</v>
      </c>
      <c r="FB34" s="223">
        <f>IFERROR(IF(RIGHT(VLOOKUP($A34,csapatok!$A:$NN,FB$320,FALSE),5)="Csere",VLOOKUP(LEFT(VLOOKUP($A34,csapatok!$A:$NN,FB$320,FALSE),LEN(VLOOKUP($A34,csapatok!$A:$NN,FB$320,FALSE))-6),'csapat-ranglista'!$A:$FP,FB$321,FALSE)/8,VLOOKUP(VLOOKUP($A34,csapatok!$A:$NN,FB$320,FALSE),'csapat-ranglista'!$A:$FP,FB$321,FALSE)/4),0)</f>
        <v>0</v>
      </c>
      <c r="FC34" s="223">
        <f>IFERROR(IF(RIGHT(VLOOKUP($A34,csapatok!$A:$NN,FC$320,FALSE),5)="Csere",VLOOKUP(LEFT(VLOOKUP($A34,csapatok!$A:$NN,FC$320,FALSE),LEN(VLOOKUP($A34,csapatok!$A:$NN,FC$320,FALSE))-6),'csapat-ranglista'!$A:$FP,FC$321,FALSE)/8,VLOOKUP(VLOOKUP($A34,csapatok!$A:$NN,FC$320,FALSE),'csapat-ranglista'!$A:$FP,FC$321,FALSE)/4),0)</f>
        <v>0</v>
      </c>
      <c r="FD34" s="224">
        <f>versenyek!$QY$11*IFERROR(VLOOKUP(VLOOKUP($A34,versenyek!QX:QZ,3,FALSE),szabalyok!$A$16:$B$23,2,FALSE)/4,0)</f>
        <v>0</v>
      </c>
      <c r="FE34" s="224">
        <f>versenyek!$RB$11*IFERROR(VLOOKUP(VLOOKUP($A34,versenyek!RA:RC,3,FALSE),szabalyok!$A$16:$B$23,2,FALSE)/4,0)</f>
        <v>0</v>
      </c>
      <c r="FF34" s="223">
        <f>IFERROR(IF(RIGHT(VLOOKUP($A34,csapatok!$A:$NN,FF$320,FALSE),5)="Csere",VLOOKUP(LEFT(VLOOKUP($A34,csapatok!$A:$NN,FF$320,FALSE),LEN(VLOOKUP($A34,csapatok!$A:$NN,FF$320,FALSE))-6),'csapat-ranglista'!$A:$FP,FF$321,FALSE)/8,VLOOKUP(VLOOKUP($A34,csapatok!$A:$NN,FF$320,FALSE),'csapat-ranglista'!$A:$FP,FF$321,FALSE)/4),0)</f>
        <v>0</v>
      </c>
      <c r="FG34" s="223">
        <f>IFERROR(IF(RIGHT(VLOOKUP($A34,csapatok!$A:$NN,FG$320,FALSE),5)="Csere",VLOOKUP(LEFT(VLOOKUP($A34,csapatok!$A:$NN,FG$320,FALSE),LEN(VLOOKUP($A34,csapatok!$A:$NN,FG$320,FALSE))-6),'csapat-ranglista'!$A:$FP,FG$321,FALSE)/8,VLOOKUP(VLOOKUP($A34,csapatok!$A:$NN,FG$320,FALSE),'csapat-ranglista'!$A:$FP,FG$321,FALSE)/4),0)</f>
        <v>0</v>
      </c>
      <c r="FH34" s="223">
        <f>IFERROR(IF(RIGHT(VLOOKUP($A34,csapatok!$A:$NN,FH$320,FALSE),5)="Csere",VLOOKUP(LEFT(VLOOKUP($A34,csapatok!$A:$NN,FH$320,FALSE),LEN(VLOOKUP($A34,csapatok!$A:$NN,FH$320,FALSE))-6),'csapat-ranglista'!$A:$FP,FH$321,FALSE)/8,VLOOKUP(VLOOKUP($A34,csapatok!$A:$NN,FH$320,FALSE),'csapat-ranglista'!$A:$FP,FH$321,FALSE)/4),0)</f>
        <v>0</v>
      </c>
      <c r="FI34" s="223">
        <f>IFERROR(IF(RIGHT(VLOOKUP($A34,csapatok!$A:$NN,FI$320,FALSE),5)="Csere",VLOOKUP(LEFT(VLOOKUP($A34,csapatok!$A:$NN,FI$320,FALSE),LEN(VLOOKUP($A34,csapatok!$A:$NN,FI$320,FALSE))-6),'csapat-ranglista'!$A:$FP,FI$321,FALSE)/8,VLOOKUP(VLOOKUP($A34,csapatok!$A:$NN,FI$320,FALSE),'csapat-ranglista'!$A:$FP,FI$321,FALSE)/4),0)</f>
        <v>0</v>
      </c>
      <c r="FJ34" s="223">
        <f>IFERROR(IF(RIGHT(VLOOKUP($A34,csapatok!$A:$NN,FJ$320,FALSE),5)="Csere",VLOOKUP(LEFT(VLOOKUP($A34,csapatok!$A:$NN,FJ$320,FALSE),LEN(VLOOKUP($A34,csapatok!$A:$NN,FJ$320,FALSE))-6),'csapat-ranglista'!$A:$FP,FJ$321,FALSE)/8,VLOOKUP(VLOOKUP($A34,csapatok!$A:$NN,FJ$320,FALSE),'csapat-ranglista'!$A:$FP,FJ$321,FALSE)/4),0)</f>
        <v>0</v>
      </c>
      <c r="FK34" s="223">
        <f>IFERROR(IF(RIGHT(VLOOKUP($A34,csapatok!$A:$NN,FK$320,FALSE),5)="Csere",VLOOKUP(LEFT(VLOOKUP($A34,csapatok!$A:$NN,FK$320,FALSE),LEN(VLOOKUP($A34,csapatok!$A:$NN,FK$320,FALSE))-6),'csapat-ranglista'!$A:$FP,FK$321,FALSE)/8,VLOOKUP(VLOOKUP($A34,csapatok!$A:$NN,FK$320,FALSE),'csapat-ranglista'!$A:$FP,FK$321,FALSE)/4),0)</f>
        <v>0</v>
      </c>
      <c r="FL34" s="223">
        <f>IFERROR(IF(RIGHT(VLOOKUP($A34,csapatok!$A:$NN,FL$320,FALSE),5)="Csere",VLOOKUP(LEFT(VLOOKUP($A34,csapatok!$A:$NN,FL$320,FALSE),LEN(VLOOKUP($A34,csapatok!$A:$NN,FL$320,FALSE))-6),'csapat-ranglista'!$A:$FP,FL$321,FALSE)/8,VLOOKUP(VLOOKUP($A34,csapatok!$A:$NN,FL$320,FALSE),'csapat-ranglista'!$A:$FP,FL$321,FALSE)/4),0)</f>
        <v>0</v>
      </c>
      <c r="FM34" s="223">
        <f>IFERROR(IF(RIGHT(VLOOKUP($A34,csapatok!$A:$NN,FM$320,FALSE),5)="Csere",VLOOKUP(LEFT(VLOOKUP($A34,csapatok!$A:$NN,FM$320,FALSE),LEN(VLOOKUP($A34,csapatok!$A:$NN,FM$320,FALSE))-6),'csapat-ranglista'!$A:$FP,FM$321,FALSE)/8,VLOOKUP(VLOOKUP($A34,csapatok!$A:$NN,FM$320,FALSE),'csapat-ranglista'!$A:$FP,FM$321,FALSE)/4),0)</f>
        <v>0</v>
      </c>
      <c r="FN34" s="223">
        <f>IFERROR(IF(RIGHT(VLOOKUP($A34,csapatok!$A:$NN,FN$320,FALSE),5)="Csere",VLOOKUP(LEFT(VLOOKUP($A34,csapatok!$A:$NN,FN$320,FALSE),LEN(VLOOKUP($A34,csapatok!$A:$NN,FN$320,FALSE))-6),'csapat-ranglista'!$A:$FP,FN$321,FALSE)/8,VLOOKUP(VLOOKUP($A34,csapatok!$A:$NN,FN$320,FALSE),'csapat-ranglista'!$A:$FP,FN$321,FALSE)/4),0)</f>
        <v>0</v>
      </c>
      <c r="FO34" s="223">
        <f>IFERROR(IF(RIGHT(VLOOKUP($A34,csapatok!$A:$NN,FO$320,FALSE),5)="Csere",VLOOKUP(LEFT(VLOOKUP($A34,csapatok!$A:$NN,FO$320,FALSE),LEN(VLOOKUP($A34,csapatok!$A:$NN,FO$320,FALSE))-6),'csapat-ranglista'!$A:$FP,FO$321,FALSE)/8,VLOOKUP(VLOOKUP($A34,csapatok!$A:$NN,FO$320,FALSE),'csapat-ranglista'!$A:$FP,FO$321,FALSE)/4),0)</f>
        <v>0</v>
      </c>
      <c r="FP34" s="223">
        <f>IFERROR(IF(RIGHT(VLOOKUP($A34,csapatok!$A:$NN,FP$320,FALSE),5)="Csere",VLOOKUP(LEFT(VLOOKUP($A34,csapatok!$A:$NN,FP$320,FALSE),LEN(VLOOKUP($A34,csapatok!$A:$NN,FP$320,FALSE))-6),'csapat-ranglista'!$A:$FP,FP$321,FALSE)/8,VLOOKUP(VLOOKUP($A34,csapatok!$A:$NN,FP$320,FALSE),'csapat-ranglista'!$A:$FP,FP$321,FALSE)/4),0)</f>
        <v>0</v>
      </c>
      <c r="FQ34" s="223">
        <f>IFERROR(IF(RIGHT(VLOOKUP($A34,csapatok!$A:$NN,FQ$320,FALSE),5)="Csere",VLOOKUP(LEFT(VLOOKUP($A34,csapatok!$A:$NN,FQ$320,FALSE),LEN(VLOOKUP($A34,csapatok!$A:$NN,FQ$320,FALSE))-6),'csapat-ranglista'!$A:$FP,FQ$321,FALSE)/8,VLOOKUP(VLOOKUP($A34,csapatok!$A:$NN,FQ$320,FALSE),'csapat-ranglista'!$A:$FP,FQ$321,FALSE)/4),0)</f>
        <v>0</v>
      </c>
      <c r="FR34" s="223">
        <f>IFERROR(IF(RIGHT(VLOOKUP($A34,csapatok!$A:$NN,FR$320,FALSE),5)="Csere",VLOOKUP(LEFT(VLOOKUP($A34,csapatok!$A:$NN,FR$320,FALSE),LEN(VLOOKUP($A34,csapatok!$A:$NN,FR$320,FALSE))-6),'csapat-ranglista'!$A:$FP,FR$321,FALSE)/8,VLOOKUP(VLOOKUP($A34,csapatok!$A:$NN,FR$320,FALSE),'csapat-ranglista'!$A:$FP,FR$321,FALSE)/4),0)</f>
        <v>0</v>
      </c>
      <c r="FS34" s="223">
        <f>IFERROR(IF(RIGHT(VLOOKUP($A34,csapatok!$A:$NN,FS$320,FALSE),5)="Csere",VLOOKUP(LEFT(VLOOKUP($A34,csapatok!$A:$NN,FS$320,FALSE),LEN(VLOOKUP($A34,csapatok!$A:$NN,FS$320,FALSE))-6),'csapat-ranglista'!$A:$FP,FS$321,FALSE)/8,VLOOKUP(VLOOKUP($A34,csapatok!$A:$NN,FS$320,FALSE),'csapat-ranglista'!$A:$FP,FS$321,FALSE)/4),0)</f>
        <v>0</v>
      </c>
      <c r="FT34" s="223">
        <f>IFERROR(IF(RIGHT(VLOOKUP($A34,csapatok!$A:$NN,FT$320,FALSE),5)="Csere",VLOOKUP(LEFT(VLOOKUP($A34,csapatok!$A:$NN,FT$320,FALSE),LEN(VLOOKUP($A34,csapatok!$A:$NN,FT$320,FALSE))-6),'csapat-ranglista'!$A:$FP,FT$321,FALSE)/8,VLOOKUP(VLOOKUP($A34,csapatok!$A:$NN,FT$320,FALSE),'csapat-ranglista'!$A:$FP,FT$321,FALSE)/4),0)</f>
        <v>0</v>
      </c>
      <c r="FU34" s="223">
        <f>IFERROR(IF(RIGHT(VLOOKUP($A34,csapatok!$A:$NN,FU$320,FALSE),5)="Csere",VLOOKUP(LEFT(VLOOKUP($A34,csapatok!$A:$NN,FU$320,FALSE),LEN(VLOOKUP($A34,csapatok!$A:$NN,FU$320,FALSE))-6),'csapat-ranglista'!$A:$FP,FU$321,FALSE)/8,VLOOKUP(VLOOKUP($A34,csapatok!$A:$NN,FU$320,FALSE),'csapat-ranglista'!$A:$FP,FU$321,FALSE)/4),0)</f>
        <v>0</v>
      </c>
      <c r="FV34" s="223">
        <f>IFERROR(IF(RIGHT(VLOOKUP($A34,csapatok!$A:$NN,FV$320,FALSE),5)="Csere",VLOOKUP(LEFT(VLOOKUP($A34,csapatok!$A:$NN,FV$320,FALSE),LEN(VLOOKUP($A34,csapatok!$A:$NN,FV$320,FALSE))-6),'csapat-ranglista'!$A:$FP,FV$321,FALSE)/8,VLOOKUP(VLOOKUP($A34,csapatok!$A:$NN,FV$320,FALSE),'csapat-ranglista'!$A:$FP,FV$321,FALSE)/4),0)</f>
        <v>7.9274357694501605</v>
      </c>
      <c r="FW34" s="223">
        <f>IFERROR(IF(RIGHT(VLOOKUP($A34,csapatok!$A:$NN,FW$320,FALSE),5)="Csere",VLOOKUP(LEFT(VLOOKUP($A34,csapatok!$A:$NN,FW$320,FALSE),LEN(VLOOKUP($A34,csapatok!$A:$NN,FW$320,FALSE))-6),'csapat-ranglista'!$A:$FP,FW$321,FALSE)/8,VLOOKUP(VLOOKUP($A34,csapatok!$A:$NN,FW$320,FALSE),'csapat-ranglista'!$A:$FP,FW$321,FALSE)/4),0)</f>
        <v>0</v>
      </c>
      <c r="FX34" s="223">
        <f>IFERROR(IF(RIGHT(VLOOKUP($A34,csapatok!$A:$NN,FX$320,FALSE),5)="Csere",VLOOKUP(LEFT(VLOOKUP($A34,csapatok!$A:$NN,FX$320,FALSE),LEN(VLOOKUP($A34,csapatok!$A:$NN,FX$320,FALSE))-6),'csapat-ranglista'!$A:$FP,FX$321,FALSE)/8,VLOOKUP(VLOOKUP($A34,csapatok!$A:$NN,FX$320,FALSE),'csapat-ranglista'!$A:$FP,FX$321,FALSE)/4),0)</f>
        <v>0</v>
      </c>
      <c r="FY34" s="223">
        <f>IFERROR(IF(RIGHT(VLOOKUP($A34,csapatok!$A:$NN,FY$320,FALSE),5)="Csere",VLOOKUP(LEFT(VLOOKUP($A34,csapatok!$A:$NN,FY$320,FALSE),LEN(VLOOKUP($A34,csapatok!$A:$NN,FY$320,FALSE))-6),'csapat-ranglista'!$A:$FP,FY$321,FALSE)/8,VLOOKUP(VLOOKUP($A34,csapatok!$A:$NN,FY$320,FALSE),'csapat-ranglista'!$A:$FP,FY$321,FALSE)/4),0)</f>
        <v>0</v>
      </c>
      <c r="FZ34" s="223">
        <f>IFERROR(IF(RIGHT(VLOOKUP($A34,csapatok!$A:$NN,FZ$320,FALSE),5)="Csere",VLOOKUP(LEFT(VLOOKUP($A34,csapatok!$A:$NN,FZ$320,FALSE),LEN(VLOOKUP($A34,csapatok!$A:$NN,FZ$320,FALSE))-6),'csapat-ranglista'!$A:$FP,FZ$321,FALSE)/8,VLOOKUP(VLOOKUP($A34,csapatok!$A:$NN,FZ$320,FALSE),'csapat-ranglista'!$A:$FP,FZ$321,FALSE)/4),0)</f>
        <v>5.0404253831520203</v>
      </c>
      <c r="GA34" s="223">
        <f>IFERROR(IF(RIGHT(VLOOKUP($A34,csapatok!$A:$NN,GA$320,FALSE),5)="Csere",VLOOKUP(LEFT(VLOOKUP($A34,csapatok!$A:$NN,GA$320,FALSE),LEN(VLOOKUP($A34,csapatok!$A:$NN,GA$320,FALSE))-6),'csapat-ranglista'!$A:$FP,GA$321,FALSE)/8,VLOOKUP(VLOOKUP($A34,csapatok!$A:$NN,GA$320,FALSE),'csapat-ranglista'!$A:$FP,GA$321,FALSE)/4),0)</f>
        <v>0</v>
      </c>
      <c r="GB34" s="223">
        <f>IFERROR(IF(RIGHT(VLOOKUP($A34,csapatok!$A:$NN,GB$320,FALSE),5)="Csere",VLOOKUP(LEFT(VLOOKUP($A34,csapatok!$A:$NN,GB$320,FALSE),LEN(VLOOKUP($A34,csapatok!$A:$NN,GB$320,FALSE))-6),'csapat-ranglista'!$A:$FP,GB$321,FALSE)/8,VLOOKUP(VLOOKUP($A34,csapatok!$A:$NN,GB$320,FALSE),'csapat-ranglista'!$A:$FP,GB$321,FALSE)/4),0)</f>
        <v>0</v>
      </c>
      <c r="GC34" s="223">
        <f>IFERROR(IF(RIGHT(VLOOKUP($A34,csapatok!$A:$NN,GC$320,FALSE),5)="Csere",VLOOKUP(LEFT(VLOOKUP($A34,csapatok!$A:$NN,GC$320,FALSE),LEN(VLOOKUP($A34,csapatok!$A:$NN,GC$320,FALSE))-6),'csapat-ranglista'!$A:$FP,GC$321,FALSE)/8,VLOOKUP(VLOOKUP($A34,csapatok!$A:$NN,GC$320,FALSE),'csapat-ranglista'!$A:$FP,GC$321,FALSE)/4),0)</f>
        <v>0</v>
      </c>
      <c r="GD34" s="247">
        <f>SUM(EQ34:GC34)</f>
        <v>48.128602905560221</v>
      </c>
    </row>
    <row r="35" spans="1:186">
      <c r="A35" s="32" t="s">
        <v>31</v>
      </c>
      <c r="B35" s="2">
        <v>29589</v>
      </c>
      <c r="C35" s="131" t="str">
        <f>IF(B35=0,"",IF(B35&lt;$C$1,"felnőtt","ifi"))</f>
        <v>felnőtt</v>
      </c>
      <c r="D35" s="32" t="s">
        <v>9</v>
      </c>
      <c r="E35" s="45">
        <v>30</v>
      </c>
      <c r="F35" s="32">
        <v>0</v>
      </c>
      <c r="G35" s="32">
        <v>0.89530770886180866</v>
      </c>
      <c r="H35" s="32">
        <v>1.9017836178162006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12.921405944766192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12.417678313427041</v>
      </c>
      <c r="U35" s="32">
        <v>0</v>
      </c>
      <c r="V35" s="32">
        <v>0.58740730518038176</v>
      </c>
      <c r="W35" s="32">
        <v>5.5912910381252647</v>
      </c>
      <c r="X35" s="32">
        <f>IFERROR(IF(RIGHT(VLOOKUP($A35,csapatok!$A:$BL,X$320,FALSE),5)="Csere",VLOOKUP(LEFT(VLOOKUP($A35,csapatok!$A:$BL,X$320,FALSE),LEN(VLOOKUP($A35,csapatok!$A:$BL,X$320,FALSE))-6),'csapat-ranglista'!$A:$FP,X$321,FALSE)/8,VLOOKUP(VLOOKUP($A35,csapatok!$A:$BL,X$320,FALSE),'csapat-ranglista'!$A:$FP,X$321,FALSE)/4),0)</f>
        <v>0</v>
      </c>
      <c r="Y35" s="32">
        <f>IFERROR(IF(RIGHT(VLOOKUP($A35,csapatok!$A:$BL,Y$320,FALSE),5)="Csere",VLOOKUP(LEFT(VLOOKUP($A35,csapatok!$A:$BL,Y$320,FALSE),LEN(VLOOKUP($A35,csapatok!$A:$BL,Y$320,FALSE))-6),'csapat-ranglista'!$A:$FP,Y$321,FALSE)/8,VLOOKUP(VLOOKUP($A35,csapatok!$A:$BL,Y$320,FALSE),'csapat-ranglista'!$A:$FP,Y$321,FALSE)/4),0)</f>
        <v>0</v>
      </c>
      <c r="Z35" s="32">
        <f>IFERROR(IF(RIGHT(VLOOKUP($A35,csapatok!$A:$BL,Z$320,FALSE),5)="Csere",VLOOKUP(LEFT(VLOOKUP($A35,csapatok!$A:$BL,Z$320,FALSE),LEN(VLOOKUP($A35,csapatok!$A:$BL,Z$320,FALSE))-6),'csapat-ranglista'!$A:$FP,Z$321,FALSE)/8,VLOOKUP(VLOOKUP($A35,csapatok!$A:$BL,Z$320,FALSE),'csapat-ranglista'!$A:$FP,Z$321,FALSE)/4),0)</f>
        <v>14.265543183140922</v>
      </c>
      <c r="AA35" s="32">
        <f>IFERROR(IF(RIGHT(VLOOKUP($A35,csapatok!$A:$BL,AA$320,FALSE),5)="Csere",VLOOKUP(LEFT(VLOOKUP($A35,csapatok!$A:$BL,AA$320,FALSE),LEN(VLOOKUP($A35,csapatok!$A:$BL,AA$320,FALSE))-6),'csapat-ranglista'!$A:$FP,AA$321,FALSE)/8,VLOOKUP(VLOOKUP($A35,csapatok!$A:$BL,AA$320,FALSE),'csapat-ranglista'!$A:$FP,AA$321,FALSE)/4),0)</f>
        <v>0</v>
      </c>
      <c r="AB35" s="223">
        <f>IFERROR(IF(RIGHT(VLOOKUP($A35,csapatok!$A:$BL,AB$320,FALSE),5)="Csere",VLOOKUP(LEFT(VLOOKUP($A35,csapatok!$A:$BL,AB$320,FALSE),LEN(VLOOKUP($A35,csapatok!$A:$BL,AB$320,FALSE))-6),'csapat-ranglista'!$A:$FP,AB$321,FALSE)/8,VLOOKUP(VLOOKUP($A35,csapatok!$A:$BL,AB$320,FALSE),'csapat-ranglista'!$A:$FP,AB$321,FALSE)/4),0)</f>
        <v>0</v>
      </c>
      <c r="AC35" s="223">
        <f>IFERROR(IF(RIGHT(VLOOKUP($A35,csapatok!$A:$BL,AC$320,FALSE),5)="Csere",VLOOKUP(LEFT(VLOOKUP($A35,csapatok!$A:$BL,AC$320,FALSE),LEN(VLOOKUP($A35,csapatok!$A:$BL,AC$320,FALSE))-6),'csapat-ranglista'!$A:$FP,AC$321,FALSE)/8,VLOOKUP(VLOOKUP($A35,csapatok!$A:$BL,AC$320,FALSE),'csapat-ranglista'!$A:$FP,AC$321,FALSE)/4),0)</f>
        <v>0</v>
      </c>
      <c r="AD35" s="223">
        <f>IFERROR(IF(RIGHT(VLOOKUP($A35,csapatok!$A:$BL,AD$320,FALSE),5)="Csere",VLOOKUP(LEFT(VLOOKUP($A35,csapatok!$A:$BL,AD$320,FALSE),LEN(VLOOKUP($A35,csapatok!$A:$BL,AD$320,FALSE))-6),'csapat-ranglista'!$A:$FP,AD$321,FALSE)/8,VLOOKUP(VLOOKUP($A35,csapatok!$A:$BL,AD$320,FALSE),'csapat-ranglista'!$A:$FP,AD$321,FALSE)/4),0)</f>
        <v>3.2339601663927793</v>
      </c>
      <c r="AE35" s="223">
        <f>IFERROR(IF(RIGHT(VLOOKUP($A35,csapatok!$A:$BL,AE$320,FALSE),5)="Csere",VLOOKUP(LEFT(VLOOKUP($A35,csapatok!$A:$BL,AE$320,FALSE),LEN(VLOOKUP($A35,csapatok!$A:$BL,AE$320,FALSE))-6),'csapat-ranglista'!$A:$FP,AE$321,FALSE)/8,VLOOKUP(VLOOKUP($A35,csapatok!$A:$BL,AE$320,FALSE),'csapat-ranglista'!$A:$FP,AE$321,FALSE)/4),0)</f>
        <v>0</v>
      </c>
      <c r="AF35" s="223">
        <f>IFERROR(IF(RIGHT(VLOOKUP($A35,csapatok!$A:$BL,AF$320,FALSE),5)="Csere",VLOOKUP(LEFT(VLOOKUP($A35,csapatok!$A:$BL,AF$320,FALSE),LEN(VLOOKUP($A35,csapatok!$A:$BL,AF$320,FALSE))-6),'csapat-ranglista'!$A:$FP,AF$321,FALSE)/8,VLOOKUP(VLOOKUP($A35,csapatok!$A:$BL,AF$320,FALSE),'csapat-ranglista'!$A:$FP,AF$321,FALSE)/4),0)</f>
        <v>0</v>
      </c>
      <c r="AG35" s="223">
        <f>IFERROR(IF(RIGHT(VLOOKUP($A35,csapatok!$A:$BL,AG$320,FALSE),5)="Csere",VLOOKUP(LEFT(VLOOKUP($A35,csapatok!$A:$BL,AG$320,FALSE),LEN(VLOOKUP($A35,csapatok!$A:$BL,AG$320,FALSE))-6),'csapat-ranglista'!$A:$FP,AG$321,FALSE)/8,VLOOKUP(VLOOKUP($A35,csapatok!$A:$BL,AG$320,FALSE),'csapat-ranglista'!$A:$FP,AG$321,FALSE)/4),0)</f>
        <v>1.2246601089266853</v>
      </c>
      <c r="AH35" s="223">
        <f>IFERROR(IF(RIGHT(VLOOKUP($A35,csapatok!$A:$BL,AH$320,FALSE),5)="Csere",VLOOKUP(LEFT(VLOOKUP($A35,csapatok!$A:$BL,AH$320,FALSE),LEN(VLOOKUP($A35,csapatok!$A:$BL,AH$320,FALSE))-6),'csapat-ranglista'!$A:$FP,AH$321,FALSE)/8,VLOOKUP(VLOOKUP($A35,csapatok!$A:$BL,AH$320,FALSE),'csapat-ranglista'!$A:$FP,AH$321,FALSE)/4),0)</f>
        <v>0</v>
      </c>
      <c r="AI35" s="223">
        <f>IFERROR(IF(RIGHT(VLOOKUP($A35,csapatok!$A:$BL,AI$320,FALSE),5)="Csere",VLOOKUP(LEFT(VLOOKUP($A35,csapatok!$A:$BL,AI$320,FALSE),LEN(VLOOKUP($A35,csapatok!$A:$BL,AI$320,FALSE))-6),'csapat-ranglista'!$A:$FP,AI$321,FALSE)/8,VLOOKUP(VLOOKUP($A35,csapatok!$A:$BL,AI$320,FALSE),'csapat-ranglista'!$A:$FP,AI$321,FALSE)/4),0)</f>
        <v>1.8957064893996431</v>
      </c>
      <c r="AJ35" s="223">
        <f>IFERROR(IF(RIGHT(VLOOKUP($A35,csapatok!$A:$BL,AJ$320,FALSE),5)="Csere",VLOOKUP(LEFT(VLOOKUP($A35,csapatok!$A:$BL,AJ$320,FALSE),LEN(VLOOKUP($A35,csapatok!$A:$BL,AJ$320,FALSE))-6),'csapat-ranglista'!$A:$FP,AJ$321,FALSE)/8,VLOOKUP(VLOOKUP($A35,csapatok!$A:$BL,AJ$320,FALSE),'csapat-ranglista'!$A:$FP,AJ$321,FALSE)/2),0)</f>
        <v>0</v>
      </c>
      <c r="AK35" s="223">
        <f>IFERROR(IF(RIGHT(VLOOKUP($A35,csapatok!$A:$CN,AK$320,FALSE),5)="Csere",VLOOKUP(LEFT(VLOOKUP($A35,csapatok!$A:$CN,AK$320,FALSE),LEN(VLOOKUP($A35,csapatok!$A:$CN,AK$320,FALSE))-6),'csapat-ranglista'!$A:$FP,AK$321,FALSE)/8,VLOOKUP(VLOOKUP($A35,csapatok!$A:$CN,AK$320,FALSE),'csapat-ranglista'!$A:$FP,AK$321,FALSE)/4),0)</f>
        <v>0</v>
      </c>
      <c r="AL35" s="223">
        <f>IFERROR(IF(RIGHT(VLOOKUP($A35,csapatok!$A:$CN,AL$320,FALSE),5)="Csere",VLOOKUP(LEFT(VLOOKUP($A35,csapatok!$A:$CN,AL$320,FALSE),LEN(VLOOKUP($A35,csapatok!$A:$CN,AL$320,FALSE))-6),'csapat-ranglista'!$A:$FP,AL$321,FALSE)/8,VLOOKUP(VLOOKUP($A35,csapatok!$A:$CN,AL$320,FALSE),'csapat-ranglista'!$A:$FP,AL$321,FALSE)/4),0)</f>
        <v>0</v>
      </c>
      <c r="AM35" s="223">
        <f>IFERROR(IF(RIGHT(VLOOKUP($A35,csapatok!$A:$CN,AM$320,FALSE),5)="Csere",VLOOKUP(LEFT(VLOOKUP($A35,csapatok!$A:$CN,AM$320,FALSE),LEN(VLOOKUP($A35,csapatok!$A:$CN,AM$320,FALSE))-6),'csapat-ranglista'!$A:$FP,AM$321,FALSE)/8,VLOOKUP(VLOOKUP($A35,csapatok!$A:$CN,AM$320,FALSE),'csapat-ranglista'!$A:$FP,AM$321,FALSE)/4),0)</f>
        <v>0</v>
      </c>
      <c r="AN35" s="223">
        <f>IFERROR(IF(RIGHT(VLOOKUP($A35,csapatok!$A:$CN,AN$320,FALSE),5)="Csere",VLOOKUP(LEFT(VLOOKUP($A35,csapatok!$A:$CN,AN$320,FALSE),LEN(VLOOKUP($A35,csapatok!$A:$CN,AN$320,FALSE))-6),'csapat-ranglista'!$A:$FP,AN$321,FALSE)/8,VLOOKUP(VLOOKUP($A35,csapatok!$A:$CN,AN$320,FALSE),'csapat-ranglista'!$A:$FP,AN$321,FALSE)/4),0)</f>
        <v>0</v>
      </c>
      <c r="AO35" s="223">
        <f>IFERROR(IF(RIGHT(VLOOKUP($A35,csapatok!$A:$CN,AO$320,FALSE),5)="Csere",VLOOKUP(LEFT(VLOOKUP($A35,csapatok!$A:$CN,AO$320,FALSE),LEN(VLOOKUP($A35,csapatok!$A:$CN,AO$320,FALSE))-6),'csapat-ranglista'!$A:$FP,AO$321,FALSE)/8,VLOOKUP(VLOOKUP($A35,csapatok!$A:$CN,AO$320,FALSE),'csapat-ranglista'!$A:$FP,AO$321,FALSE)/4),0)</f>
        <v>0</v>
      </c>
      <c r="AP35" s="223">
        <f>IFERROR(IF(RIGHT(VLOOKUP($A35,csapatok!$A:$CN,AP$320,FALSE),5)="Csere",VLOOKUP(LEFT(VLOOKUP($A35,csapatok!$A:$CN,AP$320,FALSE),LEN(VLOOKUP($A35,csapatok!$A:$CN,AP$320,FALSE))-6),'csapat-ranglista'!$A:$FP,AP$321,FALSE)/8,VLOOKUP(VLOOKUP($A35,csapatok!$A:$CN,AP$320,FALSE),'csapat-ranglista'!$A:$FP,AP$321,FALSE)/4),0)</f>
        <v>5.4488235479108775</v>
      </c>
      <c r="AQ35" s="223">
        <f>IFERROR(IF(RIGHT(VLOOKUP($A35,csapatok!$A:$CN,AQ$320,FALSE),5)="Csere",VLOOKUP(LEFT(VLOOKUP($A35,csapatok!$A:$CN,AQ$320,FALSE),LEN(VLOOKUP($A35,csapatok!$A:$CN,AQ$320,FALSE))-6),'csapat-ranglista'!$A:$FP,AQ$321,FALSE)/8,VLOOKUP(VLOOKUP($A35,csapatok!$A:$CN,AQ$320,FALSE),'csapat-ranglista'!$A:$FP,AQ$321,FALSE)/4),0)</f>
        <v>0</v>
      </c>
      <c r="AR35" s="223">
        <f>IFERROR(IF(RIGHT(VLOOKUP($A35,csapatok!$A:$CN,AR$320,FALSE),5)="Csere",VLOOKUP(LEFT(VLOOKUP($A35,csapatok!$A:$CN,AR$320,FALSE),LEN(VLOOKUP($A35,csapatok!$A:$CN,AR$320,FALSE))-6),'csapat-ranglista'!$A:$FP,AR$321,FALSE)/8,VLOOKUP(VLOOKUP($A35,csapatok!$A:$CN,AR$320,FALSE),'csapat-ranglista'!$A:$FP,AR$321,FALSE)/4),0)</f>
        <v>0</v>
      </c>
      <c r="AS35" s="223">
        <f>IFERROR(IF(RIGHT(VLOOKUP($A35,csapatok!$A:$CN,AS$320,FALSE),5)="Csere",VLOOKUP(LEFT(VLOOKUP($A35,csapatok!$A:$CN,AS$320,FALSE),LEN(VLOOKUP($A35,csapatok!$A:$CN,AS$320,FALSE))-6),'csapat-ranglista'!$A:$FP,AS$321,FALSE)/8,VLOOKUP(VLOOKUP($A35,csapatok!$A:$CN,AS$320,FALSE),'csapat-ranglista'!$A:$FP,AS$321,FALSE)/4),0)</f>
        <v>10.727198397984409</v>
      </c>
      <c r="AT35" s="223">
        <f>IFERROR(IF(RIGHT(VLOOKUP($A35,csapatok!$A:$CN,AT$320,FALSE),5)="Csere",VLOOKUP(LEFT(VLOOKUP($A35,csapatok!$A:$CN,AT$320,FALSE),LEN(VLOOKUP($A35,csapatok!$A:$CN,AT$320,FALSE))-6),'csapat-ranglista'!$A:$FP,AT$321,FALSE)/8,VLOOKUP(VLOOKUP($A35,csapatok!$A:$CN,AT$320,FALSE),'csapat-ranglista'!$A:$FP,AT$321,FALSE)/4),0)</f>
        <v>0</v>
      </c>
      <c r="AU35" s="223">
        <f>IFERROR(IF(RIGHT(VLOOKUP($A35,csapatok!$A:$CN,AU$320,FALSE),5)="Csere",VLOOKUP(LEFT(VLOOKUP($A35,csapatok!$A:$CN,AU$320,FALSE),LEN(VLOOKUP($A35,csapatok!$A:$CN,AU$320,FALSE))-6),'csapat-ranglista'!$A:$FP,AU$321,FALSE)/8,VLOOKUP(VLOOKUP($A35,csapatok!$A:$CN,AU$320,FALSE),'csapat-ranglista'!$A:$FP,AU$321,FALSE)/4),0)</f>
        <v>0</v>
      </c>
      <c r="AV35" s="223">
        <f>IFERROR(IF(RIGHT(VLOOKUP($A35,csapatok!$A:$CN,AV$320,FALSE),5)="Csere",VLOOKUP(LEFT(VLOOKUP($A35,csapatok!$A:$CN,AV$320,FALSE),LEN(VLOOKUP($A35,csapatok!$A:$CN,AV$320,FALSE))-6),'csapat-ranglista'!$A:$FP,AV$321,FALSE)/8,VLOOKUP(VLOOKUP($A35,csapatok!$A:$CN,AV$320,FALSE),'csapat-ranglista'!$A:$FP,AV$321,FALSE)/4),0)</f>
        <v>6.6714783801672146</v>
      </c>
      <c r="AW35" s="223">
        <f>IFERROR(IF(RIGHT(VLOOKUP($A35,csapatok!$A:$CN,AW$320,FALSE),5)="Csere",VLOOKUP(LEFT(VLOOKUP($A35,csapatok!$A:$CN,AW$320,FALSE),LEN(VLOOKUP($A35,csapatok!$A:$CN,AW$320,FALSE))-6),'csapat-ranglista'!$A:$FP,AW$321,FALSE)/8,VLOOKUP(VLOOKUP($A35,csapatok!$A:$CN,AW$320,FALSE),'csapat-ranglista'!$A:$FP,AW$321,FALSE)/4),0)</f>
        <v>0</v>
      </c>
      <c r="AX35" s="223">
        <f>IFERROR(IF(RIGHT(VLOOKUP($A35,csapatok!$A:$CN,AX$320,FALSE),5)="Csere",VLOOKUP(LEFT(VLOOKUP($A35,csapatok!$A:$CN,AX$320,FALSE),LEN(VLOOKUP($A35,csapatok!$A:$CN,AX$320,FALSE))-6),'csapat-ranglista'!$A:$FP,AX$321,FALSE)/8,VLOOKUP(VLOOKUP($A35,csapatok!$A:$CN,AX$320,FALSE),'csapat-ranglista'!$A:$FP,AX$321,FALSE)/4),0)</f>
        <v>0</v>
      </c>
      <c r="AY35" s="223">
        <f>IFERROR(IF(RIGHT(VLOOKUP($A35,csapatok!$A:$NN,AY$320,FALSE),5)="Csere",VLOOKUP(LEFT(VLOOKUP($A35,csapatok!$A:$NN,AY$320,FALSE),LEN(VLOOKUP($A35,csapatok!$A:$NN,AY$320,FALSE))-6),'csapat-ranglista'!$A:$FP,AY$321,FALSE)/8,VLOOKUP(VLOOKUP($A35,csapatok!$A:$NN,AY$320,FALSE),'csapat-ranglista'!$A:$FP,AY$321,FALSE)/4),0)</f>
        <v>0</v>
      </c>
      <c r="AZ35" s="223">
        <f>IFERROR(IF(RIGHT(VLOOKUP($A35,csapatok!$A:$NN,AZ$320,FALSE),5)="Csere",VLOOKUP(LEFT(VLOOKUP($A35,csapatok!$A:$NN,AZ$320,FALSE),LEN(VLOOKUP($A35,csapatok!$A:$NN,AZ$320,FALSE))-6),'csapat-ranglista'!$A:$FP,AZ$321,FALSE)/8,VLOOKUP(VLOOKUP($A35,csapatok!$A:$NN,AZ$320,FALSE),'csapat-ranglista'!$A:$FP,AZ$321,FALSE)/4),0)</f>
        <v>0</v>
      </c>
      <c r="BA35" s="223">
        <f>IFERROR(IF(RIGHT(VLOOKUP($A35,csapatok!$A:$NN,BA$320,FALSE),5)="Csere",VLOOKUP(LEFT(VLOOKUP($A35,csapatok!$A:$NN,BA$320,FALSE),LEN(VLOOKUP($A35,csapatok!$A:$NN,BA$320,FALSE))-6),'csapat-ranglista'!$A:$FP,BA$321,FALSE)/8,VLOOKUP(VLOOKUP($A35,csapatok!$A:$NN,BA$320,FALSE),'csapat-ranglista'!$A:$FP,BA$321,FALSE)/4),0)</f>
        <v>0</v>
      </c>
      <c r="BB35" s="223">
        <f>IFERROR(IF(RIGHT(VLOOKUP($A35,csapatok!$A:$NN,BB$320,FALSE),5)="Csere",VLOOKUP(LEFT(VLOOKUP($A35,csapatok!$A:$NN,BB$320,FALSE),LEN(VLOOKUP($A35,csapatok!$A:$NN,BB$320,FALSE))-6),'csapat-ranglista'!$A:$FP,BB$321,FALSE)/8,VLOOKUP(VLOOKUP($A35,csapatok!$A:$NN,BB$320,FALSE),'csapat-ranglista'!$A:$FP,BB$321,FALSE)/4),0)</f>
        <v>0</v>
      </c>
      <c r="BC35" s="224">
        <f>versenyek!$ES$11*IFERROR(VLOOKUP(VLOOKUP($A35,versenyek!ER:ET,3,FALSE),szabalyok!$A$16:$B$23,2,FALSE)/4,0)</f>
        <v>0</v>
      </c>
      <c r="BD35" s="224">
        <f>versenyek!$EV$11*IFERROR(VLOOKUP(VLOOKUP($A35,versenyek!EU:EW,3,FALSE),szabalyok!$A$16:$B$23,2,FALSE)/4,0)</f>
        <v>0.50412110204038374</v>
      </c>
      <c r="BE35" s="223">
        <f>IFERROR(IF(RIGHT(VLOOKUP($A35,csapatok!$A:$NN,BE$320,FALSE),5)="Csere",VLOOKUP(LEFT(VLOOKUP($A35,csapatok!$A:$NN,BE$320,FALSE),LEN(VLOOKUP($A35,csapatok!$A:$NN,BE$320,FALSE))-6),'csapat-ranglista'!$A:$FP,BE$321,FALSE)/8,VLOOKUP(VLOOKUP($A35,csapatok!$A:$NN,BE$320,FALSE),'csapat-ranglista'!$A:$FP,BE$321,FALSE)/4),0)</f>
        <v>0.78088661927889547</v>
      </c>
      <c r="BF35" s="223">
        <f>IFERROR(IF(RIGHT(VLOOKUP($A35,csapatok!$A:$NN,BF$320,FALSE),5)="Csere",VLOOKUP(LEFT(VLOOKUP($A35,csapatok!$A:$NN,BF$320,FALSE),LEN(VLOOKUP($A35,csapatok!$A:$NN,BF$320,FALSE))-6),'csapat-ranglista'!$A:$FP,BF$321,FALSE)/8,VLOOKUP(VLOOKUP($A35,csapatok!$A:$NN,BF$320,FALSE),'csapat-ranglista'!$A:$FP,BF$321,FALSE)/4),0)</f>
        <v>0</v>
      </c>
      <c r="BG35" s="223">
        <f>IFERROR(IF(RIGHT(VLOOKUP($A35,csapatok!$A:$NN,BG$320,FALSE),5)="Csere",VLOOKUP(LEFT(VLOOKUP($A35,csapatok!$A:$NN,BG$320,FALSE),LEN(VLOOKUP($A35,csapatok!$A:$NN,BG$320,FALSE))-6),'csapat-ranglista'!$A:$FP,BG$321,FALSE)/8,VLOOKUP(VLOOKUP($A35,csapatok!$A:$NN,BG$320,FALSE),'csapat-ranglista'!$A:$FP,BG$321,FALSE)/4),0)</f>
        <v>0</v>
      </c>
      <c r="BH35" s="223">
        <f>IFERROR(IF(RIGHT(VLOOKUP($A35,csapatok!$A:$NN,BH$320,FALSE),5)="Csere",VLOOKUP(LEFT(VLOOKUP($A35,csapatok!$A:$NN,BH$320,FALSE),LEN(VLOOKUP($A35,csapatok!$A:$NN,BH$320,FALSE))-6),'csapat-ranglista'!$A:$FP,BH$321,FALSE)/8,VLOOKUP(VLOOKUP($A35,csapatok!$A:$NN,BH$320,FALSE),'csapat-ranglista'!$A:$FP,BH$321,FALSE)/4),0)</f>
        <v>0</v>
      </c>
      <c r="BI35" s="223">
        <f>IFERROR(IF(RIGHT(VLOOKUP($A35,csapatok!$A:$NN,BI$320,FALSE),5)="Csere",VLOOKUP(LEFT(VLOOKUP($A35,csapatok!$A:$NN,BI$320,FALSE),LEN(VLOOKUP($A35,csapatok!$A:$NN,BI$320,FALSE))-6),'csapat-ranglista'!$A:$FP,BI$321,FALSE)/8,VLOOKUP(VLOOKUP($A35,csapatok!$A:$NN,BI$320,FALSE),'csapat-ranglista'!$A:$FP,BI$321,FALSE)/4),0)</f>
        <v>0</v>
      </c>
      <c r="BJ35" s="223">
        <f>IFERROR(IF(RIGHT(VLOOKUP($A35,csapatok!$A:$NN,BJ$320,FALSE),5)="Csere",VLOOKUP(LEFT(VLOOKUP($A35,csapatok!$A:$NN,BJ$320,FALSE),LEN(VLOOKUP($A35,csapatok!$A:$NN,BJ$320,FALSE))-6),'csapat-ranglista'!$A:$FP,BJ$321,FALSE)/8,VLOOKUP(VLOOKUP($A35,csapatok!$A:$NN,BJ$320,FALSE),'csapat-ranglista'!$A:$FP,BJ$321,FALSE)/4),0)</f>
        <v>0</v>
      </c>
      <c r="BK35" s="223">
        <f>IFERROR(IF(RIGHT(VLOOKUP($A35,csapatok!$A:$NN,BK$320,FALSE),5)="Csere",VLOOKUP(LEFT(VLOOKUP($A35,csapatok!$A:$NN,BK$320,FALSE),LEN(VLOOKUP($A35,csapatok!$A:$NN,BK$320,FALSE))-6),'csapat-ranglista'!$A:$FP,BK$321,FALSE)/8,VLOOKUP(VLOOKUP($A35,csapatok!$A:$NN,BK$320,FALSE),'csapat-ranglista'!$A:$FP,BK$321,FALSE)/4),0)</f>
        <v>0</v>
      </c>
      <c r="BL35" s="223">
        <f>IFERROR(IF(RIGHT(VLOOKUP($A35,csapatok!$A:$NN,BL$320,FALSE),5)="Csere",VLOOKUP(LEFT(VLOOKUP($A35,csapatok!$A:$NN,BL$320,FALSE),LEN(VLOOKUP($A35,csapatok!$A:$NN,BL$320,FALSE))-6),'csapat-ranglista'!$A:$FP,BL$321,FALSE)/8,VLOOKUP(VLOOKUP($A35,csapatok!$A:$NN,BL$320,FALSE),'csapat-ranglista'!$A:$FP,BL$321,FALSE)/4),0)</f>
        <v>16.878489420317354</v>
      </c>
      <c r="BM35" s="223">
        <f>IFERROR(IF(RIGHT(VLOOKUP($A35,csapatok!$A:$NN,BM$320,FALSE),5)="Csere",VLOOKUP(LEFT(VLOOKUP($A35,csapatok!$A:$NN,BM$320,FALSE),LEN(VLOOKUP($A35,csapatok!$A:$NN,BM$320,FALSE))-6),'csapat-ranglista'!$A:$FP,BM$321,FALSE)/8,VLOOKUP(VLOOKUP($A35,csapatok!$A:$NN,BM$320,FALSE),'csapat-ranglista'!$A:$FP,BM$321,FALSE)/4),0)</f>
        <v>6.6581095380232274</v>
      </c>
      <c r="BN35" s="223">
        <f>IFERROR(IF(RIGHT(VLOOKUP($A35,csapatok!$A:$NN,BN$320,FALSE),5)="Csere",VLOOKUP(LEFT(VLOOKUP($A35,csapatok!$A:$NN,BN$320,FALSE),LEN(VLOOKUP($A35,csapatok!$A:$NN,BN$320,FALSE))-6),'csapat-ranglista'!$A:$FP,BN$321,FALSE)/8,VLOOKUP(VLOOKUP($A35,csapatok!$A:$NN,BN$320,FALSE),'csapat-ranglista'!$A:$FP,BN$321,FALSE)/4),0)</f>
        <v>0</v>
      </c>
      <c r="BO35" s="223">
        <f>IFERROR(IF(RIGHT(VLOOKUP($A35,csapatok!$A:$NN,BO$320,FALSE),5)="Csere",VLOOKUP(LEFT(VLOOKUP($A35,csapatok!$A:$NN,BO$320,FALSE),LEN(VLOOKUP($A35,csapatok!$A:$NN,BO$320,FALSE))-6),'csapat-ranglista'!$A:$FP,BO$321,FALSE)/8,VLOOKUP(VLOOKUP($A35,csapatok!$A:$NN,BO$320,FALSE),'csapat-ranglista'!$A:$FP,BO$321,FALSE)/4),0)</f>
        <v>14.166924289253833</v>
      </c>
      <c r="BP35" s="223">
        <f>IFERROR(IF(RIGHT(VLOOKUP($A35,csapatok!$A:$NN,BP$320,FALSE),5)="Csere",VLOOKUP(LEFT(VLOOKUP($A35,csapatok!$A:$NN,BP$320,FALSE),LEN(VLOOKUP($A35,csapatok!$A:$NN,BP$320,FALSE))-6),'csapat-ranglista'!$A:$FP,BP$321,FALSE)/8,VLOOKUP(VLOOKUP($A35,csapatok!$A:$NN,BP$320,FALSE),'csapat-ranglista'!$A:$FP,BP$321,FALSE)/4),0)</f>
        <v>0</v>
      </c>
      <c r="BQ35" s="223">
        <f>IFERROR(IF(RIGHT(VLOOKUP($A35,csapatok!$A:$NN,BQ$320,FALSE),5)="Csere",VLOOKUP(LEFT(VLOOKUP($A35,csapatok!$A:$NN,BQ$320,FALSE),LEN(VLOOKUP($A35,csapatok!$A:$NN,BQ$320,FALSE))-6),'csapat-ranglista'!$A:$FP,BQ$321,FALSE)/8,VLOOKUP(VLOOKUP($A35,csapatok!$A:$NN,BQ$320,FALSE),'csapat-ranglista'!$A:$FP,BQ$321,FALSE)/4),0)</f>
        <v>0</v>
      </c>
      <c r="BR35" s="223">
        <f>IFERROR(IF(RIGHT(VLOOKUP($A35,csapatok!$A:$NN,BR$320,FALSE),5)="Csere",VLOOKUP(LEFT(VLOOKUP($A35,csapatok!$A:$NN,BR$320,FALSE),LEN(VLOOKUP($A35,csapatok!$A:$NN,BR$320,FALSE))-6),'csapat-ranglista'!$A:$FP,BR$321,FALSE)/8,VLOOKUP(VLOOKUP($A35,csapatok!$A:$NN,BR$320,FALSE),'csapat-ranglista'!$A:$FP,BR$321,FALSE)/4),0)</f>
        <v>0</v>
      </c>
      <c r="BS35" s="223">
        <f>IFERROR(IF(RIGHT(VLOOKUP($A35,csapatok!$A:$NN,BS$320,FALSE),5)="Csere",VLOOKUP(LEFT(VLOOKUP($A35,csapatok!$A:$NN,BS$320,FALSE),LEN(VLOOKUP($A35,csapatok!$A:$NN,BS$320,FALSE))-6),'csapat-ranglista'!$A:$FP,BS$321,FALSE)/8,VLOOKUP(VLOOKUP($A35,csapatok!$A:$NN,BS$320,FALSE),'csapat-ranglista'!$A:$FP,BS$321,FALSE)/4),0)</f>
        <v>0</v>
      </c>
      <c r="BT35" s="223">
        <f>IFERROR(IF(RIGHT(VLOOKUP($A35,csapatok!$A:$NN,BT$320,FALSE),5)="Csere",VLOOKUP(LEFT(VLOOKUP($A35,csapatok!$A:$NN,BT$320,FALSE),LEN(VLOOKUP($A35,csapatok!$A:$NN,BT$320,FALSE))-6),'csapat-ranglista'!$A:$FP,BT$321,FALSE)/8,VLOOKUP(VLOOKUP($A35,csapatok!$A:$NN,BT$320,FALSE),'csapat-ranglista'!$A:$FP,BT$321,FALSE)/4),0)</f>
        <v>0</v>
      </c>
      <c r="BU35" s="223">
        <f>IFERROR(IF(RIGHT(VLOOKUP($A35,csapatok!$A:$NN,BU$320,FALSE),5)="Csere",VLOOKUP(LEFT(VLOOKUP($A35,csapatok!$A:$NN,BU$320,FALSE),LEN(VLOOKUP($A35,csapatok!$A:$NN,BU$320,FALSE))-6),'csapat-ranglista'!$A:$FP,BU$321,FALSE)/8,VLOOKUP(VLOOKUP($A35,csapatok!$A:$NN,BU$320,FALSE),'csapat-ranglista'!$A:$FP,BU$321,FALSE)/4),0)</f>
        <v>0</v>
      </c>
      <c r="BV35" s="223">
        <f>IFERROR(IF(RIGHT(VLOOKUP($A35,csapatok!$A:$NN,BV$320,FALSE),5)="Csere",VLOOKUP(LEFT(VLOOKUP($A35,csapatok!$A:$NN,BV$320,FALSE),LEN(VLOOKUP($A35,csapatok!$A:$NN,BV$320,FALSE))-6),'csapat-ranglista'!$A:$FP,BV$321,FALSE)/8,VLOOKUP(VLOOKUP($A35,csapatok!$A:$NN,BV$320,FALSE),'csapat-ranglista'!$A:$FP,BV$321,FALSE)/4),0)</f>
        <v>0</v>
      </c>
      <c r="BW35" s="223">
        <f>IFERROR(IF(RIGHT(VLOOKUP($A35,csapatok!$A:$NN,BW$320,FALSE),5)="Csere",VLOOKUP(LEFT(VLOOKUP($A35,csapatok!$A:$NN,BW$320,FALSE),LEN(VLOOKUP($A35,csapatok!$A:$NN,BW$320,FALSE))-6),'csapat-ranglista'!$A:$FP,BW$321,FALSE)/8,VLOOKUP(VLOOKUP($A35,csapatok!$A:$NN,BW$320,FALSE),'csapat-ranglista'!$A:$FP,BW$321,FALSE)/4),0)</f>
        <v>0</v>
      </c>
      <c r="BX35" s="223">
        <f>IFERROR(IF(RIGHT(VLOOKUP($A35,csapatok!$A:$NN,BX$320,FALSE),5)="Csere",VLOOKUP(LEFT(VLOOKUP($A35,csapatok!$A:$NN,BX$320,FALSE),LEN(VLOOKUP($A35,csapatok!$A:$NN,BX$320,FALSE))-6),'csapat-ranglista'!$A:$FP,BX$321,FALSE)/8,VLOOKUP(VLOOKUP($A35,csapatok!$A:$NN,BX$320,FALSE),'csapat-ranglista'!$A:$FP,BX$321,FALSE)/4),0)</f>
        <v>25.178074974192381</v>
      </c>
      <c r="BY35" s="223">
        <f>IFERROR(IF(RIGHT(VLOOKUP($A35,csapatok!$A:$NN,BY$320,FALSE),5)="Csere",VLOOKUP(LEFT(VLOOKUP($A35,csapatok!$A:$NN,BY$320,FALSE),LEN(VLOOKUP($A35,csapatok!$A:$NN,BY$320,FALSE))-6),'csapat-ranglista'!$A:$FP,BY$321,FALSE)/8,VLOOKUP(VLOOKUP($A35,csapatok!$A:$NN,BY$320,FALSE),'csapat-ranglista'!$A:$FP,BY$321,FALSE)/4),0)</f>
        <v>0</v>
      </c>
      <c r="BZ35" s="223">
        <f>IFERROR(IF(RIGHT(VLOOKUP($A35,csapatok!$A:$NN,BZ$320,FALSE),5)="Csere",VLOOKUP(LEFT(VLOOKUP($A35,csapatok!$A:$NN,BZ$320,FALSE),LEN(VLOOKUP($A35,csapatok!$A:$NN,BZ$320,FALSE))-6),'csapat-ranglista'!$A:$FP,BZ$321,FALSE)/8,VLOOKUP(VLOOKUP($A35,csapatok!$A:$NN,BZ$320,FALSE),'csapat-ranglista'!$A:$FP,BZ$321,FALSE)/4),0)</f>
        <v>0</v>
      </c>
      <c r="CA35" s="223">
        <f>IFERROR(IF(RIGHT(VLOOKUP($A35,csapatok!$A:$NN,CA$320,FALSE),5)="Csere",VLOOKUP(LEFT(VLOOKUP($A35,csapatok!$A:$NN,CA$320,FALSE),LEN(VLOOKUP($A35,csapatok!$A:$NN,CA$320,FALSE))-6),'csapat-ranglista'!$A:$FP,CA$321,FALSE)/8,VLOOKUP(VLOOKUP($A35,csapatok!$A:$NN,CA$320,FALSE),'csapat-ranglista'!$A:$FP,CA$321,FALSE)/4),0)</f>
        <v>0</v>
      </c>
      <c r="CB35" s="223">
        <f>IFERROR(IF(RIGHT(VLOOKUP($A35,csapatok!$A:$NN,CB$320,FALSE),5)="Csere",VLOOKUP(LEFT(VLOOKUP($A35,csapatok!$A:$NN,CB$320,FALSE),LEN(VLOOKUP($A35,csapatok!$A:$NN,CB$320,FALSE))-6),'csapat-ranglista'!$A:$FP,CB$321,FALSE)/8,VLOOKUP(VLOOKUP($A35,csapatok!$A:$NN,CB$320,FALSE),'csapat-ranglista'!$A:$FP,CB$321,FALSE)/4),0)</f>
        <v>0</v>
      </c>
      <c r="CC35" s="223">
        <f>IFERROR(IF(RIGHT(VLOOKUP($A35,csapatok!$A:$NN,CC$320,FALSE),5)="Csere",VLOOKUP(LEFT(VLOOKUP($A35,csapatok!$A:$NN,CC$320,FALSE),LEN(VLOOKUP($A35,csapatok!$A:$NN,CC$320,FALSE))-6),'csapat-ranglista'!$A:$FP,CC$321,FALSE)/8,VLOOKUP(VLOOKUP($A35,csapatok!$A:$NN,CC$320,FALSE),'csapat-ranglista'!$A:$FP,CC$321,FALSE)/4),0)</f>
        <v>0</v>
      </c>
      <c r="CD35" s="223">
        <f>IFERROR(IF(RIGHT(VLOOKUP($A35,csapatok!$A:$NN,CD$320,FALSE),5)="Csere",VLOOKUP(LEFT(VLOOKUP($A35,csapatok!$A:$NN,CD$320,FALSE),LEN(VLOOKUP($A35,csapatok!$A:$NN,CD$320,FALSE))-6),'csapat-ranglista'!$A:$FP,CD$321,FALSE)/8,VLOOKUP(VLOOKUP($A35,csapatok!$A:$NN,CD$320,FALSE),'csapat-ranglista'!$A:$FP,CD$321,FALSE)/4),0)</f>
        <v>0</v>
      </c>
      <c r="CE35" s="223">
        <f>IFERROR(IF(RIGHT(VLOOKUP($A35,csapatok!$A:$NN,CE$320,FALSE),5)="Csere",VLOOKUP(LEFT(VLOOKUP($A35,csapatok!$A:$NN,CE$320,FALSE),LEN(VLOOKUP($A35,csapatok!$A:$NN,CE$320,FALSE))-6),'csapat-ranglista'!$A:$FP,CE$321,FALSE)/8,VLOOKUP(VLOOKUP($A35,csapatok!$A:$NN,CE$320,FALSE),'csapat-ranglista'!$A:$FP,CE$321,FALSE)/4),0)</f>
        <v>0</v>
      </c>
      <c r="CF35" s="223">
        <f>IFERROR(IF(RIGHT(VLOOKUP($A35,csapatok!$A:$NN,CF$320,FALSE),5)="Csere",VLOOKUP(LEFT(VLOOKUP($A35,csapatok!$A:$NN,CF$320,FALSE),LEN(VLOOKUP($A35,csapatok!$A:$NN,CF$320,FALSE))-6),'csapat-ranglista'!$A:$FP,CF$321,FALSE)/8,VLOOKUP(VLOOKUP($A35,csapatok!$A:$NN,CF$320,FALSE),'csapat-ranglista'!$A:$FP,CF$321,FALSE)/4),0)</f>
        <v>0.93991080038572816</v>
      </c>
      <c r="CG35" s="223">
        <f>IFERROR(IF(RIGHT(VLOOKUP($A35,csapatok!$A:$NN,CG$320,FALSE),5)="Csere",VLOOKUP(LEFT(VLOOKUP($A35,csapatok!$A:$NN,CG$320,FALSE),LEN(VLOOKUP($A35,csapatok!$A:$NN,CG$320,FALSE))-6),'csapat-ranglista'!$A:$FP,CG$321,FALSE)/8,VLOOKUP(VLOOKUP($A35,csapatok!$A:$NN,CG$320,FALSE),'csapat-ranglista'!$A:$FP,CG$321,FALSE)/4),0)</f>
        <v>0</v>
      </c>
      <c r="CH35" s="223">
        <f>IFERROR(IF(RIGHT(VLOOKUP($A35,csapatok!$A:$NN,CH$320,FALSE),5)="Csere",VLOOKUP(LEFT(VLOOKUP($A35,csapatok!$A:$NN,CH$320,FALSE),LEN(VLOOKUP($A35,csapatok!$A:$NN,CH$320,FALSE))-6),'csapat-ranglista'!$A:$FP,CH$321,FALSE)/8,VLOOKUP(VLOOKUP($A35,csapatok!$A:$NN,CH$320,FALSE),'csapat-ranglista'!$A:$FP,CH$321,FALSE)/4),0)</f>
        <v>12.619012099553622</v>
      </c>
      <c r="CI35" s="223">
        <f>IFERROR(IF(RIGHT(VLOOKUP($A35,csapatok!$A:$NN,CI$320,FALSE),5)="Csere",VLOOKUP(LEFT(VLOOKUP($A35,csapatok!$A:$NN,CI$320,FALSE),LEN(VLOOKUP($A35,csapatok!$A:$NN,CI$320,FALSE))-6),'csapat-ranglista'!$A:$FP,CI$321,FALSE)/8,VLOOKUP(VLOOKUP($A35,csapatok!$A:$NN,CI$320,FALSE),'csapat-ranglista'!$A:$FP,CI$321,FALSE)/4),0)</f>
        <v>0</v>
      </c>
      <c r="CJ35" s="224">
        <f>versenyek!$IQ$11*IFERROR(VLOOKUP(VLOOKUP($A35,versenyek!IP:IR,3,FALSE),szabalyok!$A$16:$B$23,2,FALSE)/4,0)</f>
        <v>0</v>
      </c>
      <c r="CK35" s="224">
        <f>versenyek!$IT$11*IFERROR(VLOOKUP(VLOOKUP($A35,versenyek!IS:IU,3,FALSE),szabalyok!$A$16:$B$23,2,FALSE)/4,0)</f>
        <v>2.7368810329092996</v>
      </c>
      <c r="CL35" s="223">
        <f>IFERROR(IF(RIGHT(VLOOKUP($A35,csapatok!$A:$NN,CL$320,FALSE),5)="Csere",VLOOKUP(LEFT(VLOOKUP($A35,csapatok!$A:$NN,CL$320,FALSE),LEN(VLOOKUP($A35,csapatok!$A:$NN,CL$320,FALSE))-6),'csapat-ranglista'!$A:$FP,CL$321,FALSE)/8,VLOOKUP(VLOOKUP($A35,csapatok!$A:$NN,CL$320,FALSE),'csapat-ranglista'!$A:$FP,CL$321,FALSE)/4),0)</f>
        <v>0</v>
      </c>
      <c r="CM35" s="223">
        <f>IFERROR(IF(RIGHT(VLOOKUP($A35,csapatok!$A:$NN,CM$320,FALSE),5)="Csere",VLOOKUP(LEFT(VLOOKUP($A35,csapatok!$A:$NN,CM$320,FALSE),LEN(VLOOKUP($A35,csapatok!$A:$NN,CM$320,FALSE))-6),'csapat-ranglista'!$A:$FP,CM$321,FALSE)/8,VLOOKUP(VLOOKUP($A35,csapatok!$A:$NN,CM$320,FALSE),'csapat-ranglista'!$A:$FP,CM$321,FALSE)/4),0)</f>
        <v>0</v>
      </c>
      <c r="CN35" s="223">
        <f>IFERROR(IF(RIGHT(VLOOKUP($A35,csapatok!$A:$NN,CN$320,FALSE),5)="Csere",VLOOKUP(LEFT(VLOOKUP($A35,csapatok!$A:$NN,CN$320,FALSE),LEN(VLOOKUP($A35,csapatok!$A:$NN,CN$320,FALSE))-6),'csapat-ranglista'!$A:$FP,CN$321,FALSE)/8,VLOOKUP(VLOOKUP($A35,csapatok!$A:$NN,CN$320,FALSE),'csapat-ranglista'!$A:$FP,CN$321,FALSE)/4),0)</f>
        <v>0</v>
      </c>
      <c r="CO35" s="223">
        <f>IFERROR(IF(RIGHT(VLOOKUP($A35,csapatok!$A:$NN,CO$320,FALSE),5)="Csere",VLOOKUP(LEFT(VLOOKUP($A35,csapatok!$A:$NN,CO$320,FALSE),LEN(VLOOKUP($A35,csapatok!$A:$NN,CO$320,FALSE))-6),'csapat-ranglista'!$A:$FP,CO$321,FALSE)/8,VLOOKUP(VLOOKUP($A35,csapatok!$A:$NN,CO$320,FALSE),'csapat-ranglista'!$A:$FP,CO$321,FALSE)/4),0)</f>
        <v>0</v>
      </c>
      <c r="CP35" s="223">
        <f>IFERROR(IF(RIGHT(VLOOKUP($A35,csapatok!$A:$NN,CP$320,FALSE),5)="Csere",VLOOKUP(LEFT(VLOOKUP($A35,csapatok!$A:$NN,CP$320,FALSE),LEN(VLOOKUP($A35,csapatok!$A:$NN,CP$320,FALSE))-6),'csapat-ranglista'!$A:$FP,CP$321,FALSE)/8,VLOOKUP(VLOOKUP($A35,csapatok!$A:$NN,CP$320,FALSE),'csapat-ranglista'!$A:$FP,CP$321,FALSE)/4),0)</f>
        <v>0</v>
      </c>
      <c r="CQ35" s="223">
        <f>IFERROR(IF(RIGHT(VLOOKUP($A35,csapatok!$A:$NN,CQ$320,FALSE),5)="Csere",VLOOKUP(LEFT(VLOOKUP($A35,csapatok!$A:$NN,CQ$320,FALSE),LEN(VLOOKUP($A35,csapatok!$A:$NN,CQ$320,FALSE))-6),'csapat-ranglista'!$A:$FP,CQ$321,FALSE)/8,VLOOKUP(VLOOKUP($A35,csapatok!$A:$NN,CQ$320,FALSE),'csapat-ranglista'!$A:$FP,CQ$321,FALSE)/4),0)</f>
        <v>0</v>
      </c>
      <c r="CR35" s="223">
        <f>IFERROR(IF(RIGHT(VLOOKUP($A35,csapatok!$A:$NN,CR$320,FALSE),5)="Csere",VLOOKUP(LEFT(VLOOKUP($A35,csapatok!$A:$NN,CR$320,FALSE),LEN(VLOOKUP($A35,csapatok!$A:$NN,CR$320,FALSE))-6),'csapat-ranglista'!$A:$FP,CR$321,FALSE)/8,VLOOKUP(VLOOKUP($A35,csapatok!$A:$NN,CR$320,FALSE),'csapat-ranglista'!$A:$FP,CR$321,FALSE)/4),0)</f>
        <v>0</v>
      </c>
      <c r="CS35" s="223">
        <f>IFERROR(IF(RIGHT(VLOOKUP($A35,csapatok!$A:$NN,CS$320,FALSE),5)="Csere",VLOOKUP(LEFT(VLOOKUP($A35,csapatok!$A:$NN,CS$320,FALSE),LEN(VLOOKUP($A35,csapatok!$A:$NN,CS$320,FALSE))-6),'csapat-ranglista'!$A:$FP,CS$321,FALSE)/8,VLOOKUP(VLOOKUP($A35,csapatok!$A:$NN,CS$320,FALSE),'csapat-ranglista'!$A:$FP,CS$321,FALSE)/4),0)</f>
        <v>0</v>
      </c>
      <c r="CT35" s="223">
        <f>IFERROR(IF(RIGHT(VLOOKUP($A35,csapatok!$A:$NN,CT$320,FALSE),5)="Csere",VLOOKUP(LEFT(VLOOKUP($A35,csapatok!$A:$NN,CT$320,FALSE),LEN(VLOOKUP($A35,csapatok!$A:$NN,CT$320,FALSE))-6),'csapat-ranglista'!$A:$FP,CT$321,FALSE)/8,VLOOKUP(VLOOKUP($A35,csapatok!$A:$NN,CT$320,FALSE),'csapat-ranglista'!$A:$FP,CT$321,FALSE)/4),0)</f>
        <v>0</v>
      </c>
      <c r="CU35" s="223">
        <f>IFERROR(IF(RIGHT(VLOOKUP($A35,csapatok!$A:$NN,CU$320,FALSE),5)="Csere",VLOOKUP(LEFT(VLOOKUP($A35,csapatok!$A:$NN,CU$320,FALSE),LEN(VLOOKUP($A35,csapatok!$A:$NN,CU$320,FALSE))-6),'csapat-ranglista'!$A:$FP,CU$321,FALSE)/8,VLOOKUP(VLOOKUP($A35,csapatok!$A:$NN,CU$320,FALSE),'csapat-ranglista'!$A:$FP,CU$321,FALSE)/4),0)</f>
        <v>0</v>
      </c>
      <c r="CV35" s="223">
        <f>IFERROR(IF(RIGHT(VLOOKUP($A35,csapatok!$A:$NN,CV$320,FALSE),5)="Csere",VLOOKUP(LEFT(VLOOKUP($A35,csapatok!$A:$NN,CV$320,FALSE),LEN(VLOOKUP($A35,csapatok!$A:$NN,CV$320,FALSE))-6),'csapat-ranglista'!$A:$FP,CV$321,FALSE)/8,VLOOKUP(VLOOKUP($A35,csapatok!$A:$NN,CV$320,FALSE),'csapat-ranglista'!$A:$FP,CV$321,FALSE)/4),0)</f>
        <v>0</v>
      </c>
      <c r="CW35" s="223">
        <f>IFERROR(IF(RIGHT(VLOOKUP($A35,csapatok!$A:$NN,CW$320,FALSE),5)="Csere",VLOOKUP(LEFT(VLOOKUP($A35,csapatok!$A:$NN,CW$320,FALSE),LEN(VLOOKUP($A35,csapatok!$A:$NN,CW$320,FALSE))-6),'csapat-ranglista'!$A:$FP,CW$321,FALSE)/8,VLOOKUP(VLOOKUP($A35,csapatok!$A:$NN,CW$320,FALSE),'csapat-ranglista'!$A:$FP,CW$321,FALSE)/4),0)</f>
        <v>0</v>
      </c>
      <c r="CX35" s="223">
        <f>IFERROR(IF(RIGHT(VLOOKUP($A35,csapatok!$A:$NN,CX$320,FALSE),5)="Csere",VLOOKUP(LEFT(VLOOKUP($A35,csapatok!$A:$NN,CX$320,FALSE),LEN(VLOOKUP($A35,csapatok!$A:$NN,CX$320,FALSE))-6),'csapat-ranglista'!$A:$FP,CX$321,FALSE)/8,VLOOKUP(VLOOKUP($A35,csapatok!$A:$NN,CX$320,FALSE),'csapat-ranglista'!$A:$FP,CX$321,FALSE)/4),0)</f>
        <v>0</v>
      </c>
      <c r="CY35" s="223">
        <f>IFERROR(IF(RIGHT(VLOOKUP($A35,csapatok!$A:$NN,CY$320,FALSE),5)="Csere",VLOOKUP(LEFT(VLOOKUP($A35,csapatok!$A:$NN,CY$320,FALSE),LEN(VLOOKUP($A35,csapatok!$A:$NN,CY$320,FALSE))-6),'csapat-ranglista'!$A:$FP,CY$321,FALSE)/8,VLOOKUP(VLOOKUP($A35,csapatok!$A:$NN,CY$320,FALSE),'csapat-ranglista'!$A:$FP,CY$321,FALSE)/4),0)</f>
        <v>17.922435931784534</v>
      </c>
      <c r="CZ35" s="223">
        <f>IFERROR(IF(RIGHT(VLOOKUP($A35,csapatok!$A:$NN,CZ$320,FALSE),5)="Csere",VLOOKUP(LEFT(VLOOKUP($A35,csapatok!$A:$NN,CZ$320,FALSE),LEN(VLOOKUP($A35,csapatok!$A:$NN,CZ$320,FALSE))-6),'csapat-ranglista'!$A:$FP,CZ$321,FALSE)/8,VLOOKUP(VLOOKUP($A35,csapatok!$A:$NN,CZ$320,FALSE),'csapat-ranglista'!$A:$FP,CZ$321,FALSE)/4),0)</f>
        <v>0</v>
      </c>
      <c r="DA35" s="223">
        <f>IFERROR(IF(RIGHT(VLOOKUP($A35,csapatok!$A:$NN,DA$320,FALSE),5)="Csere",VLOOKUP(LEFT(VLOOKUP($A35,csapatok!$A:$NN,DA$320,FALSE),LEN(VLOOKUP($A35,csapatok!$A:$NN,DA$320,FALSE))-6),'csapat-ranglista'!$A:$FP,DA$321,FALSE)/8,VLOOKUP(VLOOKUP($A35,csapatok!$A:$NN,DA$320,FALSE),'csapat-ranglista'!$A:$FP,DA$321,FALSE)/4),0)</f>
        <v>0</v>
      </c>
      <c r="DB35" s="223">
        <f>IFERROR(IF(RIGHT(VLOOKUP($A35,csapatok!$A:$NN,DB$320,FALSE),5)="Csere",VLOOKUP(LEFT(VLOOKUP($A35,csapatok!$A:$NN,DB$320,FALSE),LEN(VLOOKUP($A35,csapatok!$A:$NN,DB$320,FALSE))-6),'csapat-ranglista'!$A:$FP,DB$321,FALSE)/8,VLOOKUP(VLOOKUP($A35,csapatok!$A:$NN,DB$320,FALSE),'csapat-ranglista'!$A:$FP,DB$321,FALSE)/4),0)</f>
        <v>0</v>
      </c>
      <c r="DC35" s="223">
        <f>IFERROR(IF(RIGHT(VLOOKUP($A35,csapatok!$A:$NN,DC$320,FALSE),5)="Csere",VLOOKUP(LEFT(VLOOKUP($A35,csapatok!$A:$NN,DC$320,FALSE),LEN(VLOOKUP($A35,csapatok!$A:$NN,DC$320,FALSE))-6),'csapat-ranglista'!$A:$FP,DC$321,FALSE)/8,VLOOKUP(VLOOKUP($A35,csapatok!$A:$NN,DC$320,FALSE),'csapat-ranglista'!$A:$FP,DC$321,FALSE)/4),0)</f>
        <v>0</v>
      </c>
      <c r="DD35" s="223">
        <f>IFERROR(IF(RIGHT(VLOOKUP($A35,csapatok!$A:$NN,DD$320,FALSE),5)="Csere",VLOOKUP(LEFT(VLOOKUP($A35,csapatok!$A:$NN,DD$320,FALSE),LEN(VLOOKUP($A35,csapatok!$A:$NN,DD$320,FALSE))-6),'csapat-ranglista'!$A:$FP,DD$321,FALSE)/8,VLOOKUP(VLOOKUP($A35,csapatok!$A:$NN,DD$320,FALSE),'csapat-ranglista'!$A:$FP,DD$321,FALSE)/4),0)</f>
        <v>0</v>
      </c>
      <c r="DE35" s="223">
        <f>IFERROR(IF(RIGHT(VLOOKUP($A35,csapatok!$A:$NN,DE$320,FALSE),5)="Csere",VLOOKUP(LEFT(VLOOKUP($A35,csapatok!$A:$NN,DE$320,FALSE),LEN(VLOOKUP($A35,csapatok!$A:$NN,DE$320,FALSE))-6),'csapat-ranglista'!$A:$FP,DE$321,FALSE)/8,VLOOKUP(VLOOKUP($A35,csapatok!$A:$NN,DE$320,FALSE),'csapat-ranglista'!$A:$FP,DE$321,FALSE)/4),0)</f>
        <v>0</v>
      </c>
      <c r="DF35" s="223">
        <f>IFERROR(IF(RIGHT(VLOOKUP($A35,csapatok!$A:$NN,DF$320,FALSE),5)="Csere",VLOOKUP(LEFT(VLOOKUP($A35,csapatok!$A:$NN,DF$320,FALSE),LEN(VLOOKUP($A35,csapatok!$A:$NN,DF$320,FALSE))-6),'csapat-ranglista'!$A:$FP,DF$321,FALSE)/8,VLOOKUP(VLOOKUP($A35,csapatok!$A:$NN,DF$320,FALSE),'csapat-ranglista'!$A:$FP,DF$321,FALSE)/4),0)</f>
        <v>0</v>
      </c>
      <c r="DG35" s="223">
        <f>IFERROR(IF(RIGHT(VLOOKUP($A35,csapatok!$A:$NN,DG$320,FALSE),5)="Csere",VLOOKUP(LEFT(VLOOKUP($A35,csapatok!$A:$NN,DG$320,FALSE),LEN(VLOOKUP($A35,csapatok!$A:$NN,DG$320,FALSE))-6),'csapat-ranglista'!$A:$FP,DG$321,FALSE)/8,VLOOKUP(VLOOKUP($A35,csapatok!$A:$NN,DG$320,FALSE),'csapat-ranglista'!$A:$FP,DG$321,FALSE)/4),0)</f>
        <v>0</v>
      </c>
      <c r="DH35" s="223">
        <f>IFERROR(IF(RIGHT(VLOOKUP($A35,csapatok!$A:$NN,DH$320,FALSE),5)="Csere",VLOOKUP(LEFT(VLOOKUP($A35,csapatok!$A:$NN,DH$320,FALSE),LEN(VLOOKUP($A35,csapatok!$A:$NN,DH$320,FALSE))-6),'csapat-ranglista'!$A:$FP,DH$321,FALSE)/8,VLOOKUP(VLOOKUP($A35,csapatok!$A:$NN,DH$320,FALSE),'csapat-ranglista'!$A:$FP,DH$321,FALSE)/4),0)</f>
        <v>0</v>
      </c>
      <c r="DI35" s="223">
        <f>IFERROR(IF(RIGHT(VLOOKUP($A35,csapatok!$A:$NN,DI$320,FALSE),5)="Csere",VLOOKUP(LEFT(VLOOKUP($A35,csapatok!$A:$NN,DI$320,FALSE),LEN(VLOOKUP($A35,csapatok!$A:$NN,DI$320,FALSE))-6),'csapat-ranglista'!$A:$FP,DI$321,FALSE)/8,VLOOKUP(VLOOKUP($A35,csapatok!$A:$NN,DI$320,FALSE),'csapat-ranglista'!$A:$FP,DI$321,FALSE)/4),0)</f>
        <v>0</v>
      </c>
      <c r="DJ35" s="223">
        <f>IFERROR(IF(RIGHT(VLOOKUP($A35,csapatok!$A:$NN,DJ$320,FALSE),5)="Csere",VLOOKUP(LEFT(VLOOKUP($A35,csapatok!$A:$NN,DJ$320,FALSE),LEN(VLOOKUP($A35,csapatok!$A:$NN,DJ$320,FALSE))-6),'csapat-ranglista'!$A:$FP,DJ$321,FALSE)/8,VLOOKUP(VLOOKUP($A35,csapatok!$A:$NN,DJ$320,FALSE),'csapat-ranglista'!$A:$FP,DJ$321,FALSE)/4),0)</f>
        <v>0</v>
      </c>
      <c r="DK35" s="223">
        <f>IFERROR(IF(RIGHT(VLOOKUP($A35,csapatok!$A:$NN,DK$320,FALSE),5)="Csere",VLOOKUP(LEFT(VLOOKUP($A35,csapatok!$A:$NN,DK$320,FALSE),LEN(VLOOKUP($A35,csapatok!$A:$NN,DK$320,FALSE))-6),'csapat-ranglista'!$A:$FP,DK$321,FALSE)/8,VLOOKUP(VLOOKUP($A35,csapatok!$A:$NN,DK$320,FALSE),'csapat-ranglista'!$A:$FP,DK$321,FALSE)/4),0)</f>
        <v>0</v>
      </c>
      <c r="DL35" s="223">
        <f>IFERROR(IF(RIGHT(VLOOKUP($A35,csapatok!$A:$NN,DL$320,FALSE),5)="Csere",VLOOKUP(LEFT(VLOOKUP($A35,csapatok!$A:$NN,DL$320,FALSE),LEN(VLOOKUP($A35,csapatok!$A:$NN,DL$320,FALSE))-6),'csapat-ranglista'!$A:$FP,DL$321,FALSE)/8,VLOOKUP(VLOOKUP($A35,csapatok!$A:$NN,DL$320,FALSE),'csapat-ranglista'!$A:$FP,DL$321,FALSE)/4),0)</f>
        <v>28.027091536227381</v>
      </c>
      <c r="DM35" s="223">
        <f>IFERROR(IF(RIGHT(VLOOKUP($A35,csapatok!$A:$NN,DM$320,FALSE),5)="Csere",VLOOKUP(LEFT(VLOOKUP($A35,csapatok!$A:$NN,DM$320,FALSE),LEN(VLOOKUP($A35,csapatok!$A:$NN,DM$320,FALSE))-6),'csapat-ranglista'!$A:$FP,DM$321,FALSE)/8,VLOOKUP(VLOOKUP($A35,csapatok!$A:$NN,DM$320,FALSE),'csapat-ranglista'!$A:$FP,DM$321,FALSE)/4),0)</f>
        <v>0</v>
      </c>
      <c r="DN35" s="223">
        <f>IFERROR(IF(RIGHT(VLOOKUP($A35,csapatok!$A:$NN,DN$320,FALSE),5)="Csere",VLOOKUP(LEFT(VLOOKUP($A35,csapatok!$A:$NN,DN$320,FALSE),LEN(VLOOKUP($A35,csapatok!$A:$NN,DN$320,FALSE))-6),'csapat-ranglista'!$A:$FP,DN$321,FALSE)/8,VLOOKUP(VLOOKUP($A35,csapatok!$A:$NN,DN$320,FALSE),'csapat-ranglista'!$A:$FP,DN$321,FALSE)/4),0)</f>
        <v>0</v>
      </c>
      <c r="DO35" s="224">
        <f>versenyek!$MF$11*IFERROR(VLOOKUP(VLOOKUP($A35,versenyek!ME:MG,3,FALSE),szabalyok!$A$16:$B$23,2,FALSE)/4,0)</f>
        <v>0</v>
      </c>
      <c r="DP35" s="224">
        <f>versenyek!$MI$11*IFERROR(VLOOKUP(VLOOKUP($A35,versenyek!MH:MJ,3,FALSE),szabalyok!$A$16:$B$23,2,FALSE)/4,0)</f>
        <v>0</v>
      </c>
      <c r="DQ35" s="223">
        <f>IFERROR(IF(RIGHT(VLOOKUP($A35,csapatok!$A:$NN,DQ$320,FALSE),5)="Csere",VLOOKUP(LEFT(VLOOKUP($A35,csapatok!$A:$NN,DQ$320,FALSE),LEN(VLOOKUP($A35,csapatok!$A:$NN,DQ$320,FALSE))-6),'csapat-ranglista'!$A:$FP,DQ$321,FALSE)/8,VLOOKUP(VLOOKUP($A35,csapatok!$A:$NN,DQ$320,FALSE),'csapat-ranglista'!$A:$FP,DQ$321,FALSE)/4),0)</f>
        <v>0</v>
      </c>
      <c r="DR35" s="223">
        <f>IFERROR(IF(RIGHT(VLOOKUP($A35,csapatok!$A:$NN,DR$320,FALSE),5)="Csere",VLOOKUP(LEFT(VLOOKUP($A35,csapatok!$A:$NN,DR$320,FALSE),LEN(VLOOKUP($A35,csapatok!$A:$NN,DR$320,FALSE))-6),'csapat-ranglista'!$A:$FP,DR$321,FALSE)/8,VLOOKUP(VLOOKUP($A35,csapatok!$A:$NN,DR$320,FALSE),'csapat-ranglista'!$A:$FP,DR$321,FALSE)/4),0)</f>
        <v>0</v>
      </c>
      <c r="DS35" s="223">
        <f>IFERROR(IF(RIGHT(VLOOKUP($A35,csapatok!$A:$NN,DS$320,FALSE),5)="Csere",VLOOKUP(LEFT(VLOOKUP($A35,csapatok!$A:$NN,DS$320,FALSE),LEN(VLOOKUP($A35,csapatok!$A:$NN,DS$320,FALSE))-6),'csapat-ranglista'!$A:$FP,DS$321,FALSE)/8,VLOOKUP(VLOOKUP($A35,csapatok!$A:$NN,DS$320,FALSE),'csapat-ranglista'!$A:$FP,DS$321,FALSE)/4),0)</f>
        <v>0</v>
      </c>
      <c r="DT35" s="223">
        <f>IFERROR(IF(RIGHT(VLOOKUP($A35,csapatok!$A:$NN,DT$320,FALSE),5)="Csere",VLOOKUP(LEFT(VLOOKUP($A35,csapatok!$A:$NN,DT$320,FALSE),LEN(VLOOKUP($A35,csapatok!$A:$NN,DT$320,FALSE))-6),'csapat-ranglista'!$A:$FP,DT$321,FALSE)/8,VLOOKUP(VLOOKUP($A35,csapatok!$A:$NN,DT$320,FALSE),'csapat-ranglista'!$A:$FP,DT$321,FALSE)/4),0)</f>
        <v>0</v>
      </c>
      <c r="DU35" s="223">
        <f>IFERROR(IF(RIGHT(VLOOKUP($A35,csapatok!$A:$NN,DU$320,FALSE),5)="Csere",VLOOKUP(LEFT(VLOOKUP($A35,csapatok!$A:$NN,DU$320,FALSE),LEN(VLOOKUP($A35,csapatok!$A:$NN,DU$320,FALSE))-6),'csapat-ranglista'!$A:$FP,DU$321,FALSE)/8,VLOOKUP(VLOOKUP($A35,csapatok!$A:$NN,DU$320,FALSE),'csapat-ranglista'!$A:$FP,DU$321,FALSE)/4),0)</f>
        <v>0</v>
      </c>
      <c r="DV35" s="223">
        <f>IFERROR(IF(RIGHT(VLOOKUP($A35,csapatok!$A:$NN,DV$320,FALSE),5)="Csere",VLOOKUP(LEFT(VLOOKUP($A35,csapatok!$A:$NN,DV$320,FALSE),LEN(VLOOKUP($A35,csapatok!$A:$NN,DV$320,FALSE))-6),'csapat-ranglista'!$A:$FP,DV$321,FALSE)/8,VLOOKUP(VLOOKUP($A35,csapatok!$A:$NN,DV$320,FALSE),'csapat-ranglista'!$A:$FP,DV$321,FALSE)/4),0)</f>
        <v>0</v>
      </c>
      <c r="DW35" s="223">
        <f>IFERROR(IF(RIGHT(VLOOKUP($A35,csapatok!$A:$NN,DW$320,FALSE),5)="Csere",VLOOKUP(LEFT(VLOOKUP($A35,csapatok!$A:$NN,DW$320,FALSE),LEN(VLOOKUP($A35,csapatok!$A:$NN,DW$320,FALSE))-6),'csapat-ranglista'!$A:$FP,DW$321,FALSE)/8,VLOOKUP(VLOOKUP($A35,csapatok!$A:$NN,DW$320,FALSE),'csapat-ranglista'!$A:$FP,DW$321,FALSE)/4),0)</f>
        <v>6.4905605068605219</v>
      </c>
      <c r="DX35" s="223">
        <f>IFERROR(IF(RIGHT(VLOOKUP($A35,csapatok!$A:$NN,DX$320,FALSE),5)="Csere",VLOOKUP(LEFT(VLOOKUP($A35,csapatok!$A:$NN,DX$320,FALSE),LEN(VLOOKUP($A35,csapatok!$A:$NN,DX$320,FALSE))-6),'csapat-ranglista'!$A:$FP,DX$321,FALSE)/8,VLOOKUP(VLOOKUP($A35,csapatok!$A:$NN,DX$320,FALSE),'csapat-ranglista'!$A:$FP,DX$321,FALSE)/4),0)</f>
        <v>0</v>
      </c>
      <c r="DY35" s="223">
        <f>IFERROR(IF(RIGHT(VLOOKUP($A35,csapatok!$A:$NN,DY$320,FALSE),5)="Csere",VLOOKUP(LEFT(VLOOKUP($A35,csapatok!$A:$NN,DY$320,FALSE),LEN(VLOOKUP($A35,csapatok!$A:$NN,DY$320,FALSE))-6),'csapat-ranglista'!$A:$FP,DY$321,FALSE)/8,VLOOKUP(VLOOKUP($A35,csapatok!$A:$NN,DY$320,FALSE),'csapat-ranglista'!$A:$FP,DY$321,FALSE)/4),0)</f>
        <v>0</v>
      </c>
      <c r="DZ35" s="223">
        <f>IFERROR(IF(RIGHT(VLOOKUP($A35,csapatok!$A:$NN,DZ$320,FALSE),5)="Csere",VLOOKUP(LEFT(VLOOKUP($A35,csapatok!$A:$NN,DZ$320,FALSE),LEN(VLOOKUP($A35,csapatok!$A:$NN,DZ$320,FALSE))-6),'csapat-ranglista'!$A:$FP,DZ$321,FALSE)/8,VLOOKUP(VLOOKUP($A35,csapatok!$A:$NN,DZ$320,FALSE),'csapat-ranglista'!$A:$FP,DZ$321,FALSE)/4),0)</f>
        <v>0</v>
      </c>
      <c r="EA35" s="223">
        <f>IFERROR(IF(RIGHT(VLOOKUP($A35,csapatok!$A:$NN,EA$320,FALSE),5)="Csere",VLOOKUP(LEFT(VLOOKUP($A35,csapatok!$A:$NN,EA$320,FALSE),LEN(VLOOKUP($A35,csapatok!$A:$NN,EA$320,FALSE))-6),'csapat-ranglista'!$A:$FP,EA$321,FALSE)/8,VLOOKUP(VLOOKUP($A35,csapatok!$A:$NN,EA$320,FALSE),'csapat-ranglista'!$A:$FP,EA$321,FALSE)/4),0)</f>
        <v>0</v>
      </c>
      <c r="EB35" s="223">
        <f>IFERROR(IF(RIGHT(VLOOKUP($A35,csapatok!$A:$NN,EB$320,FALSE),5)="Csere",VLOOKUP(LEFT(VLOOKUP($A35,csapatok!$A:$NN,EB$320,FALSE),LEN(VLOOKUP($A35,csapatok!$A:$NN,EB$320,FALSE))-6),'csapat-ranglista'!$A:$FP,EB$321,FALSE)/8,VLOOKUP(VLOOKUP($A35,csapatok!$A:$NN,EB$320,FALSE),'csapat-ranglista'!$A:$FP,EB$321,FALSE)/4),0)</f>
        <v>0</v>
      </c>
      <c r="EC35" s="223">
        <f>IFERROR(IF(RIGHT(VLOOKUP($A35,csapatok!$A:$NN,EC$320,FALSE),5)="Csere",VLOOKUP(LEFT(VLOOKUP($A35,csapatok!$A:$NN,EC$320,FALSE),LEN(VLOOKUP($A35,csapatok!$A:$NN,EC$320,FALSE))-6),'csapat-ranglista'!$A:$FP,EC$321,FALSE)/8,VLOOKUP(VLOOKUP($A35,csapatok!$A:$NN,EC$320,FALSE),'csapat-ranglista'!$A:$FP,EC$321,FALSE)/4),0)</f>
        <v>0</v>
      </c>
      <c r="ED35" s="223">
        <f>IFERROR(IF(RIGHT(VLOOKUP($A35,csapatok!$A:$NN,ED$320,FALSE),5)="Csere",VLOOKUP(LEFT(VLOOKUP($A35,csapatok!$A:$NN,ED$320,FALSE),LEN(VLOOKUP($A35,csapatok!$A:$NN,ED$320,FALSE))-6),'csapat-ranglista'!$A:$FP,ED$321,FALSE)/8,VLOOKUP(VLOOKUP($A35,csapatok!$A:$NN,ED$320,FALSE),'csapat-ranglista'!$A:$FP,ED$321,FALSE)/4),0)</f>
        <v>5.2044153935171797</v>
      </c>
      <c r="EE35" s="223">
        <f>IFERROR(IF(RIGHT(VLOOKUP($A35,csapatok!$A:$NN,EE$320,FALSE),5)="Csere",VLOOKUP(LEFT(VLOOKUP($A35,csapatok!$A:$NN,EE$320,FALSE),LEN(VLOOKUP($A35,csapatok!$A:$NN,EE$320,FALSE))-6),'csapat-ranglista'!$A:$FP,EE$321,FALSE)/8,VLOOKUP(VLOOKUP($A35,csapatok!$A:$NN,EE$320,FALSE),'csapat-ranglista'!$A:$FP,EE$321,FALSE)/4),0)</f>
        <v>0</v>
      </c>
      <c r="EF35" s="223">
        <f>IFERROR(IF(RIGHT(VLOOKUP($A35,csapatok!$A:$NN,EF$320,FALSE),5)="Csere",VLOOKUP(LEFT(VLOOKUP($A35,csapatok!$A:$NN,EF$320,FALSE),LEN(VLOOKUP($A35,csapatok!$A:$NN,EF$320,FALSE))-6),'csapat-ranglista'!$A:$FP,EF$321,FALSE)/8,VLOOKUP(VLOOKUP($A35,csapatok!$A:$NN,EF$320,FALSE),'csapat-ranglista'!$A:$FP,EF$321,FALSE)/4),0)</f>
        <v>6.2587235750132315</v>
      </c>
      <c r="EG35" s="223">
        <f>IFERROR(IF(RIGHT(VLOOKUP($A35,csapatok!$A:$NN,EG$320,FALSE),5)="Csere",VLOOKUP(LEFT(VLOOKUP($A35,csapatok!$A:$NN,EG$320,FALSE),LEN(VLOOKUP($A35,csapatok!$A:$NN,EG$320,FALSE))-6),'csapat-ranglista'!$A:$FP,EG$321,FALSE)/8,VLOOKUP(VLOOKUP($A35,csapatok!$A:$NN,EG$320,FALSE),'csapat-ranglista'!$A:$FP,EG$321,FALSE)/4),0)</f>
        <v>0</v>
      </c>
      <c r="EH35" s="223">
        <f>IFERROR(IF(RIGHT(VLOOKUP($A35,csapatok!$A:$NN,EH$320,FALSE),5)="Csere",VLOOKUP(LEFT(VLOOKUP($A35,csapatok!$A:$NN,EH$320,FALSE),LEN(VLOOKUP($A35,csapatok!$A:$NN,EH$320,FALSE))-6),'csapat-ranglista'!$A:$FP,EH$321,FALSE)/8,VLOOKUP(VLOOKUP($A35,csapatok!$A:$NN,EH$320,FALSE),'csapat-ranglista'!$A:$FP,EH$321,FALSE)/4),0)</f>
        <v>0</v>
      </c>
      <c r="EI35" s="223">
        <f>IFERROR(IF(RIGHT(VLOOKUP($A35,csapatok!$A:$NN,EI$320,FALSE),5)="Csere",VLOOKUP(LEFT(VLOOKUP($A35,csapatok!$A:$NN,EI$320,FALSE),LEN(VLOOKUP($A35,csapatok!$A:$NN,EI$320,FALSE))-6),'csapat-ranglista'!$A:$FP,EI$321,FALSE)/8,VLOOKUP(VLOOKUP($A35,csapatok!$A:$NN,EI$320,FALSE),'csapat-ranglista'!$A:$FP,EI$321,FALSE)/4),0)</f>
        <v>0</v>
      </c>
      <c r="EJ35" s="223">
        <f>IFERROR(IF(RIGHT(VLOOKUP($A35,csapatok!$A:$NN,EJ$320,FALSE),5)="Csere",VLOOKUP(LEFT(VLOOKUP($A35,csapatok!$A:$NN,EJ$320,FALSE),LEN(VLOOKUP($A35,csapatok!$A:$NN,EJ$320,FALSE))-6),'csapat-ranglista'!$A:$FP,EJ$321,FALSE)/8,VLOOKUP(VLOOKUP($A35,csapatok!$A:$NN,EJ$320,FALSE),'csapat-ranglista'!$A:$FP,EJ$321,FALSE)/4),0)</f>
        <v>0</v>
      </c>
      <c r="EK35" s="223">
        <f>IFERROR(IF(RIGHT(VLOOKUP($A35,csapatok!$A:$NN,EK$320,FALSE),5)="Csere",VLOOKUP(LEFT(VLOOKUP($A35,csapatok!$A:$NN,EK$320,FALSE),LEN(VLOOKUP($A35,csapatok!$A:$NN,EK$320,FALSE))-6),'csapat-ranglista'!$A:$FP,EK$321,FALSE)/8,VLOOKUP(VLOOKUP($A35,csapatok!$A:$NN,EK$320,FALSE),'csapat-ranglista'!$A:$FP,EK$321,FALSE)/4),0)</f>
        <v>0</v>
      </c>
      <c r="EL35" s="223">
        <f>IFERROR(IF(RIGHT(VLOOKUP($A35,csapatok!$A:$NN,EL$320,FALSE),5)="Csere",VLOOKUP(LEFT(VLOOKUP($A35,csapatok!$A:$NN,EL$320,FALSE),LEN(VLOOKUP($A35,csapatok!$A:$NN,EL$320,FALSE))-6),'csapat-ranglista'!$A:$FP,EL$321,FALSE)/8,VLOOKUP(VLOOKUP($A35,csapatok!$A:$NN,EL$320,FALSE),'csapat-ranglista'!$A:$FP,EL$321,FALSE)/4),0)</f>
        <v>0</v>
      </c>
      <c r="EM35" s="223">
        <f>IFERROR(IF(RIGHT(VLOOKUP($A35,csapatok!$A:$NN,EM$320,FALSE),5)="Csere",VLOOKUP(LEFT(VLOOKUP($A35,csapatok!$A:$NN,EM$320,FALSE),LEN(VLOOKUP($A35,csapatok!$A:$NN,EM$320,FALSE))-6),'csapat-ranglista'!$A:$FP,EM$321,FALSE)/8,VLOOKUP(VLOOKUP($A35,csapatok!$A:$NN,EM$320,FALSE),'csapat-ranglista'!$A:$FP,EM$321,FALSE)/4),0)</f>
        <v>0</v>
      </c>
      <c r="EN35" s="223">
        <f>IFERROR(IF(RIGHT(VLOOKUP($A35,csapatok!$A:$NN,EN$320,FALSE),5)="Csere",VLOOKUP(LEFT(VLOOKUP($A35,csapatok!$A:$NN,EN$320,FALSE),LEN(VLOOKUP($A35,csapatok!$A:$NN,EN$320,FALSE))-6),'csapat-ranglista'!$A:$FP,EN$321,FALSE)/8,VLOOKUP(VLOOKUP($A35,csapatok!$A:$NN,EN$320,FALSE),'csapat-ranglista'!$A:$FP,EN$321,FALSE)/4),0)</f>
        <v>0</v>
      </c>
      <c r="EO35" s="223">
        <f>IFERROR(IF(RIGHT(VLOOKUP($A35,csapatok!$A:$NN,EO$320,FALSE),5)="Csere",VLOOKUP(LEFT(VLOOKUP($A35,csapatok!$A:$NN,EO$320,FALSE),LEN(VLOOKUP($A35,csapatok!$A:$NN,EO$320,FALSE))-6),'csapat-ranglista'!$A:$FP,EO$321,FALSE)/8,VLOOKUP(VLOOKUP($A35,csapatok!$A:$NN,EO$320,FALSE),'csapat-ranglista'!$A:$FP,EO$321,FALSE)/4),0)</f>
        <v>0</v>
      </c>
      <c r="EP35" s="223">
        <f>IFERROR(IF(RIGHT(VLOOKUP($A35,csapatok!$A:$NN,EP$320,FALSE),5)="Csere",VLOOKUP(LEFT(VLOOKUP($A35,csapatok!$A:$NN,EP$320,FALSE),LEN(VLOOKUP($A35,csapatok!$A:$NN,EP$320,FALSE))-6),'csapat-ranglista'!$A:$FP,EP$321,FALSE)/8,VLOOKUP(VLOOKUP($A35,csapatok!$A:$NN,EP$320,FALSE),'csapat-ranglista'!$A:$FP,EP$321,FALSE)/4),0)</f>
        <v>2.9157420960864644</v>
      </c>
      <c r="EQ35" s="223">
        <f>IFERROR(IF(RIGHT(VLOOKUP($A35,csapatok!$A:$NN,EQ$320,FALSE),5)="Csere",VLOOKUP(LEFT(VLOOKUP($A35,csapatok!$A:$NN,EQ$320,FALSE),LEN(VLOOKUP($A35,csapatok!$A:$NN,EQ$320,FALSE))-6),'csapat-ranglista'!$A:$FP,EQ$321,FALSE)/8,VLOOKUP(VLOOKUP($A35,csapatok!$A:$NN,EQ$320,FALSE),'csapat-ranglista'!$A:$FP,EQ$321,FALSE)/4),0)</f>
        <v>0</v>
      </c>
      <c r="ER35" s="223">
        <f>IFERROR(IF(RIGHT(VLOOKUP($A35,csapatok!$A:$NN,ER$320,FALSE),5)="Csere",VLOOKUP(LEFT(VLOOKUP($A35,csapatok!$A:$NN,ER$320,FALSE),LEN(VLOOKUP($A35,csapatok!$A:$NN,ER$320,FALSE))-6),'csapat-ranglista'!$A:$FP,ER$321,FALSE)/8,VLOOKUP(VLOOKUP($A35,csapatok!$A:$NN,ER$320,FALSE),'csapat-ranglista'!$A:$FP,ER$321,FALSE)/4),0)</f>
        <v>0</v>
      </c>
      <c r="ES35" s="223">
        <f>IFERROR(IF(RIGHT(VLOOKUP($A35,csapatok!$A:$NN,ES$320,FALSE),5)="Csere",VLOOKUP(LEFT(VLOOKUP($A35,csapatok!$A:$NN,ES$320,FALSE),LEN(VLOOKUP($A35,csapatok!$A:$NN,ES$320,FALSE))-6),'csapat-ranglista'!$A:$FP,ES$321,FALSE)/8,VLOOKUP(VLOOKUP($A35,csapatok!$A:$NN,ES$320,FALSE),'csapat-ranglista'!$A:$FP,ES$321,FALSE)/4),0)</f>
        <v>0</v>
      </c>
      <c r="ET35" s="223">
        <f>IFERROR(IF(RIGHT(VLOOKUP($A35,csapatok!$A:$NN,ET$320,FALSE),5)="Csere",VLOOKUP(LEFT(VLOOKUP($A35,csapatok!$A:$NN,ET$320,FALSE),LEN(VLOOKUP($A35,csapatok!$A:$NN,ET$320,FALSE))-6),'csapat-ranglista'!$A:$FP,ET$321,FALSE)/8,VLOOKUP(VLOOKUP($A35,csapatok!$A:$NN,ET$320,FALSE),'csapat-ranglista'!$A:$FP,ET$321,FALSE)/4),0)</f>
        <v>0</v>
      </c>
      <c r="EU35" s="223">
        <f>IFERROR(IF(RIGHT(VLOOKUP($A35,csapatok!$A:$NN,EU$320,FALSE),5)="Csere",VLOOKUP(LEFT(VLOOKUP($A35,csapatok!$A:$NN,EU$320,FALSE),LEN(VLOOKUP($A35,csapatok!$A:$NN,EU$320,FALSE))-6),'csapat-ranglista'!$A:$FP,EU$321,FALSE)/8,VLOOKUP(VLOOKUP($A35,csapatok!$A:$NN,EU$320,FALSE),'csapat-ranglista'!$A:$FP,EU$321,FALSE)/4),0)</f>
        <v>0</v>
      </c>
      <c r="EV35" s="223">
        <f>IFERROR(IF(RIGHT(VLOOKUP($A35,csapatok!$A:$NN,EV$320,FALSE),5)="Csere",VLOOKUP(LEFT(VLOOKUP($A35,csapatok!$A:$NN,EV$320,FALSE),LEN(VLOOKUP($A35,csapatok!$A:$NN,EV$320,FALSE))-6),'csapat-ranglista'!$A:$FP,EV$321,FALSE)/8,VLOOKUP(VLOOKUP($A35,csapatok!$A:$NN,EV$320,FALSE),'csapat-ranglista'!$A:$FP,EV$321,FALSE)/4),0)</f>
        <v>0</v>
      </c>
      <c r="EW35" s="223">
        <f>IFERROR(IF(RIGHT(VLOOKUP($A35,csapatok!$A:$NN,EW$320,FALSE),5)="Csere",VLOOKUP(LEFT(VLOOKUP($A35,csapatok!$A:$NN,EW$320,FALSE),LEN(VLOOKUP($A35,csapatok!$A:$NN,EW$320,FALSE))-6),'csapat-ranglista'!$A:$FP,EW$321,FALSE)/8,VLOOKUP(VLOOKUP($A35,csapatok!$A:$NN,EW$320,FALSE),'csapat-ranglista'!$A:$FP,EW$321,FALSE)/4),0)</f>
        <v>0</v>
      </c>
      <c r="EX35" s="223">
        <f>IFERROR(IF(RIGHT(VLOOKUP($A35,csapatok!$A:$NN,EX$320,FALSE),5)="Csere",VLOOKUP(LEFT(VLOOKUP($A35,csapatok!$A:$NN,EX$320,FALSE),LEN(VLOOKUP($A35,csapatok!$A:$NN,EX$320,FALSE))-6),'csapat-ranglista'!$A:$FP,EX$321,FALSE)/8,VLOOKUP(VLOOKUP($A35,csapatok!$A:$NN,EX$320,FALSE),'csapat-ranglista'!$A:$FP,EX$321,FALSE)/4),0)</f>
        <v>0</v>
      </c>
      <c r="EY35" s="223">
        <f>IFERROR(IF(RIGHT(VLOOKUP($A35,csapatok!$A:$NN,EY$320,FALSE),5)="Csere",VLOOKUP(LEFT(VLOOKUP($A35,csapatok!$A:$NN,EY$320,FALSE),LEN(VLOOKUP($A35,csapatok!$A:$NN,EY$320,FALSE))-6),'csapat-ranglista'!$A:$FP,EY$321,FALSE)/8,VLOOKUP(VLOOKUP($A35,csapatok!$A:$NN,EY$320,FALSE),'csapat-ranglista'!$A:$FP,EY$321,FALSE)/4),0)</f>
        <v>0</v>
      </c>
      <c r="EZ35" s="223">
        <f>IFERROR(IF(RIGHT(VLOOKUP($A35,csapatok!$A:$NN,EZ$320,FALSE),5)="Csere",VLOOKUP(LEFT(VLOOKUP($A35,csapatok!$A:$NN,EZ$320,FALSE),LEN(VLOOKUP($A35,csapatok!$A:$NN,EZ$320,FALSE))-6),'csapat-ranglista'!$A:$FP,EZ$321,FALSE)/8,VLOOKUP(VLOOKUP($A35,csapatok!$A:$NN,EZ$320,FALSE),'csapat-ranglista'!$A:$FP,EZ$321,FALSE)/4),0)</f>
        <v>35.160741752958039</v>
      </c>
      <c r="FA35" s="223">
        <f>IFERROR(IF(RIGHT(VLOOKUP($A35,csapatok!$A:$NN,FA$320,FALSE),5)="Csere",VLOOKUP(LEFT(VLOOKUP($A35,csapatok!$A:$NN,FA$320,FALSE),LEN(VLOOKUP($A35,csapatok!$A:$NN,FA$320,FALSE))-6),'csapat-ranglista'!$A:$FP,FA$321,FALSE)/8,VLOOKUP(VLOOKUP($A35,csapatok!$A:$NN,FA$320,FALSE),'csapat-ranglista'!$A:$FP,FA$321,FALSE)/4),0)</f>
        <v>0</v>
      </c>
      <c r="FB35" s="223">
        <f>IFERROR(IF(RIGHT(VLOOKUP($A35,csapatok!$A:$NN,FB$320,FALSE),5)="Csere",VLOOKUP(LEFT(VLOOKUP($A35,csapatok!$A:$NN,FB$320,FALSE),LEN(VLOOKUP($A35,csapatok!$A:$NN,FB$320,FALSE))-6),'csapat-ranglista'!$A:$FP,FB$321,FALSE)/8,VLOOKUP(VLOOKUP($A35,csapatok!$A:$NN,FB$320,FALSE),'csapat-ranglista'!$A:$FP,FB$321,FALSE)/4),0)</f>
        <v>0</v>
      </c>
      <c r="FC35" s="223">
        <f>IFERROR(IF(RIGHT(VLOOKUP($A35,csapatok!$A:$NN,FC$320,FALSE),5)="Csere",VLOOKUP(LEFT(VLOOKUP($A35,csapatok!$A:$NN,FC$320,FALSE),LEN(VLOOKUP($A35,csapatok!$A:$NN,FC$320,FALSE))-6),'csapat-ranglista'!$A:$FP,FC$321,FALSE)/8,VLOOKUP(VLOOKUP($A35,csapatok!$A:$NN,FC$320,FALSE),'csapat-ranglista'!$A:$FP,FC$321,FALSE)/4),0)</f>
        <v>0</v>
      </c>
      <c r="FD35" s="224">
        <f>versenyek!$QY$11*IFERROR(VLOOKUP(VLOOKUP($A35,versenyek!QX:QZ,3,FALSE),szabalyok!$A$16:$B$23,2,FALSE)/4,0)</f>
        <v>0</v>
      </c>
      <c r="FE35" s="224">
        <f>versenyek!$RB$11*IFERROR(VLOOKUP(VLOOKUP($A35,versenyek!RA:RC,3,FALSE),szabalyok!$A$16:$B$23,2,FALSE)/4,0)</f>
        <v>0</v>
      </c>
      <c r="FF35" s="223">
        <f>IFERROR(IF(RIGHT(VLOOKUP($A35,csapatok!$A:$NN,FF$320,FALSE),5)="Csere",VLOOKUP(LEFT(VLOOKUP($A35,csapatok!$A:$NN,FF$320,FALSE),LEN(VLOOKUP($A35,csapatok!$A:$NN,FF$320,FALSE))-6),'csapat-ranglista'!$A:$FP,FF$321,FALSE)/8,VLOOKUP(VLOOKUP($A35,csapatok!$A:$NN,FF$320,FALSE),'csapat-ranglista'!$A:$FP,FF$321,FALSE)/4),0)</f>
        <v>0</v>
      </c>
      <c r="FG35" s="223">
        <f>IFERROR(IF(RIGHT(VLOOKUP($A35,csapatok!$A:$NN,FG$320,FALSE),5)="Csere",VLOOKUP(LEFT(VLOOKUP($A35,csapatok!$A:$NN,FG$320,FALSE),LEN(VLOOKUP($A35,csapatok!$A:$NN,FG$320,FALSE))-6),'csapat-ranglista'!$A:$FP,FG$321,FALSE)/8,VLOOKUP(VLOOKUP($A35,csapatok!$A:$NN,FG$320,FALSE),'csapat-ranglista'!$A:$FP,FG$321,FALSE)/4),0)</f>
        <v>0</v>
      </c>
      <c r="FH35" s="223">
        <f>IFERROR(IF(RIGHT(VLOOKUP($A35,csapatok!$A:$NN,FH$320,FALSE),5)="Csere",VLOOKUP(LEFT(VLOOKUP($A35,csapatok!$A:$NN,FH$320,FALSE),LEN(VLOOKUP($A35,csapatok!$A:$NN,FH$320,FALSE))-6),'csapat-ranglista'!$A:$FP,FH$321,FALSE)/8,VLOOKUP(VLOOKUP($A35,csapatok!$A:$NN,FH$320,FALSE),'csapat-ranglista'!$A:$FP,FH$321,FALSE)/4),0)</f>
        <v>0</v>
      </c>
      <c r="FI35" s="223">
        <f>IFERROR(IF(RIGHT(VLOOKUP($A35,csapatok!$A:$NN,FI$320,FALSE),5)="Csere",VLOOKUP(LEFT(VLOOKUP($A35,csapatok!$A:$NN,FI$320,FALSE),LEN(VLOOKUP($A35,csapatok!$A:$NN,FI$320,FALSE))-6),'csapat-ranglista'!$A:$FP,FI$321,FALSE)/8,VLOOKUP(VLOOKUP($A35,csapatok!$A:$NN,FI$320,FALSE),'csapat-ranglista'!$A:$FP,FI$321,FALSE)/4),0)</f>
        <v>0</v>
      </c>
      <c r="FJ35" s="223">
        <f>IFERROR(IF(RIGHT(VLOOKUP($A35,csapatok!$A:$NN,FJ$320,FALSE),5)="Csere",VLOOKUP(LEFT(VLOOKUP($A35,csapatok!$A:$NN,FJ$320,FALSE),LEN(VLOOKUP($A35,csapatok!$A:$NN,FJ$320,FALSE))-6),'csapat-ranglista'!$A:$FP,FJ$321,FALSE)/8,VLOOKUP(VLOOKUP($A35,csapatok!$A:$NN,FJ$320,FALSE),'csapat-ranglista'!$A:$FP,FJ$321,FALSE)/4),0)</f>
        <v>0</v>
      </c>
      <c r="FK35" s="223">
        <f>IFERROR(IF(RIGHT(VLOOKUP($A35,csapatok!$A:$NN,FK$320,FALSE),5)="Csere",VLOOKUP(LEFT(VLOOKUP($A35,csapatok!$A:$NN,FK$320,FALSE),LEN(VLOOKUP($A35,csapatok!$A:$NN,FK$320,FALSE))-6),'csapat-ranglista'!$A:$FP,FK$321,FALSE)/8,VLOOKUP(VLOOKUP($A35,csapatok!$A:$NN,FK$320,FALSE),'csapat-ranglista'!$A:$FP,FK$321,FALSE)/4),0)</f>
        <v>1.7511593586715715</v>
      </c>
      <c r="FL35" s="223">
        <f>IFERROR(IF(RIGHT(VLOOKUP($A35,csapatok!$A:$NN,FL$320,FALSE),5)="Csere",VLOOKUP(LEFT(VLOOKUP($A35,csapatok!$A:$NN,FL$320,FALSE),LEN(VLOOKUP($A35,csapatok!$A:$NN,FL$320,FALSE))-6),'csapat-ranglista'!$A:$FP,FL$321,FALSE)/8,VLOOKUP(VLOOKUP($A35,csapatok!$A:$NN,FL$320,FALSE),'csapat-ranglista'!$A:$FP,FL$321,FALSE)/4),0)</f>
        <v>0</v>
      </c>
      <c r="FM35" s="223">
        <f>IFERROR(IF(RIGHT(VLOOKUP($A35,csapatok!$A:$NN,FM$320,FALSE),5)="Csere",VLOOKUP(LEFT(VLOOKUP($A35,csapatok!$A:$NN,FM$320,FALSE),LEN(VLOOKUP($A35,csapatok!$A:$NN,FM$320,FALSE))-6),'csapat-ranglista'!$A:$FP,FM$321,FALSE)/8,VLOOKUP(VLOOKUP($A35,csapatok!$A:$NN,FM$320,FALSE),'csapat-ranglista'!$A:$FP,FM$321,FALSE)/4),0)</f>
        <v>0</v>
      </c>
      <c r="FN35" s="223">
        <f>IFERROR(IF(RIGHT(VLOOKUP($A35,csapatok!$A:$NN,FN$320,FALSE),5)="Csere",VLOOKUP(LEFT(VLOOKUP($A35,csapatok!$A:$NN,FN$320,FALSE),LEN(VLOOKUP($A35,csapatok!$A:$NN,FN$320,FALSE))-6),'csapat-ranglista'!$A:$FP,FN$321,FALSE)/8,VLOOKUP(VLOOKUP($A35,csapatok!$A:$NN,FN$320,FALSE),'csapat-ranglista'!$A:$FP,FN$321,FALSE)/4),0)</f>
        <v>0</v>
      </c>
      <c r="FO35" s="223">
        <f>IFERROR(IF(RIGHT(VLOOKUP($A35,csapatok!$A:$NN,FO$320,FALSE),5)="Csere",VLOOKUP(LEFT(VLOOKUP($A35,csapatok!$A:$NN,FO$320,FALSE),LEN(VLOOKUP($A35,csapatok!$A:$NN,FO$320,FALSE))-6),'csapat-ranglista'!$A:$FP,FO$321,FALSE)/8,VLOOKUP(VLOOKUP($A35,csapatok!$A:$NN,FO$320,FALSE),'csapat-ranglista'!$A:$FP,FO$321,FALSE)/4),0)</f>
        <v>0</v>
      </c>
      <c r="FP35" s="223">
        <f>IFERROR(IF(RIGHT(VLOOKUP($A35,csapatok!$A:$NN,FP$320,FALSE),5)="Csere",VLOOKUP(LEFT(VLOOKUP($A35,csapatok!$A:$NN,FP$320,FALSE),LEN(VLOOKUP($A35,csapatok!$A:$NN,FP$320,FALSE))-6),'csapat-ranglista'!$A:$FP,FP$321,FALSE)/8,VLOOKUP(VLOOKUP($A35,csapatok!$A:$NN,FP$320,FALSE),'csapat-ranglista'!$A:$FP,FP$321,FALSE)/4),0)</f>
        <v>0</v>
      </c>
      <c r="FQ35" s="223">
        <f>IFERROR(IF(RIGHT(VLOOKUP($A35,csapatok!$A:$NN,FQ$320,FALSE),5)="Csere",VLOOKUP(LEFT(VLOOKUP($A35,csapatok!$A:$NN,FQ$320,FALSE),LEN(VLOOKUP($A35,csapatok!$A:$NN,FQ$320,FALSE))-6),'csapat-ranglista'!$A:$FP,FQ$321,FALSE)/8,VLOOKUP(VLOOKUP($A35,csapatok!$A:$NN,FQ$320,FALSE),'csapat-ranglista'!$A:$FP,FQ$321,FALSE)/4),0)</f>
        <v>0</v>
      </c>
      <c r="FR35" s="223">
        <f>IFERROR(IF(RIGHT(VLOOKUP($A35,csapatok!$A:$NN,FR$320,FALSE),5)="Csere",VLOOKUP(LEFT(VLOOKUP($A35,csapatok!$A:$NN,FR$320,FALSE),LEN(VLOOKUP($A35,csapatok!$A:$NN,FR$320,FALSE))-6),'csapat-ranglista'!$A:$FP,FR$321,FALSE)/8,VLOOKUP(VLOOKUP($A35,csapatok!$A:$NN,FR$320,FALSE),'csapat-ranglista'!$A:$FP,FR$321,FALSE)/4),0)</f>
        <v>0</v>
      </c>
      <c r="FS35" s="223">
        <f>IFERROR(IF(RIGHT(VLOOKUP($A35,csapatok!$A:$NN,FS$320,FALSE),5)="Csere",VLOOKUP(LEFT(VLOOKUP($A35,csapatok!$A:$NN,FS$320,FALSE),LEN(VLOOKUP($A35,csapatok!$A:$NN,FS$320,FALSE))-6),'csapat-ranglista'!$A:$FP,FS$321,FALSE)/8,VLOOKUP(VLOOKUP($A35,csapatok!$A:$NN,FS$320,FALSE),'csapat-ranglista'!$A:$FP,FS$321,FALSE)/4),0)</f>
        <v>8.5251552127259256</v>
      </c>
      <c r="FT35" s="223">
        <f>IFERROR(IF(RIGHT(VLOOKUP($A35,csapatok!$A:$NN,FT$320,FALSE),5)="Csere",VLOOKUP(LEFT(VLOOKUP($A35,csapatok!$A:$NN,FT$320,FALSE),LEN(VLOOKUP($A35,csapatok!$A:$NN,FT$320,FALSE))-6),'csapat-ranglista'!$A:$FP,FT$321,FALSE)/8,VLOOKUP(VLOOKUP($A35,csapatok!$A:$NN,FT$320,FALSE),'csapat-ranglista'!$A:$FP,FT$321,FALSE)/4),0)</f>
        <v>0</v>
      </c>
      <c r="FU35" s="223">
        <f>IFERROR(IF(RIGHT(VLOOKUP($A35,csapatok!$A:$NN,FU$320,FALSE),5)="Csere",VLOOKUP(LEFT(VLOOKUP($A35,csapatok!$A:$NN,FU$320,FALSE),LEN(VLOOKUP($A35,csapatok!$A:$NN,FU$320,FALSE))-6),'csapat-ranglista'!$A:$FP,FU$321,FALSE)/8,VLOOKUP(VLOOKUP($A35,csapatok!$A:$NN,FU$320,FALSE),'csapat-ranglista'!$A:$FP,FU$321,FALSE)/4),0)</f>
        <v>0</v>
      </c>
      <c r="FV35" s="223">
        <f>IFERROR(IF(RIGHT(VLOOKUP($A35,csapatok!$A:$NN,FV$320,FALSE),5)="Csere",VLOOKUP(LEFT(VLOOKUP($A35,csapatok!$A:$NN,FV$320,FALSE),LEN(VLOOKUP($A35,csapatok!$A:$NN,FV$320,FALSE))-6),'csapat-ranglista'!$A:$FP,FV$321,FALSE)/8,VLOOKUP(VLOOKUP($A35,csapatok!$A:$NN,FV$320,FALSE),'csapat-ranglista'!$A:$FP,FV$321,FALSE)/4),0)</f>
        <v>0</v>
      </c>
      <c r="FW35" s="223">
        <f>IFERROR(IF(RIGHT(VLOOKUP($A35,csapatok!$A:$NN,FW$320,FALSE),5)="Csere",VLOOKUP(LEFT(VLOOKUP($A35,csapatok!$A:$NN,FW$320,FALSE),LEN(VLOOKUP($A35,csapatok!$A:$NN,FW$320,FALSE))-6),'csapat-ranglista'!$A:$FP,FW$321,FALSE)/8,VLOOKUP(VLOOKUP($A35,csapatok!$A:$NN,FW$320,FALSE),'csapat-ranglista'!$A:$FP,FW$321,FALSE)/4),0)</f>
        <v>0</v>
      </c>
      <c r="FX35" s="223">
        <f>IFERROR(IF(RIGHT(VLOOKUP($A35,csapatok!$A:$NN,FX$320,FALSE),5)="Csere",VLOOKUP(LEFT(VLOOKUP($A35,csapatok!$A:$NN,FX$320,FALSE),LEN(VLOOKUP($A35,csapatok!$A:$NN,FX$320,FALSE))-6),'csapat-ranglista'!$A:$FP,FX$321,FALSE)/8,VLOOKUP(VLOOKUP($A35,csapatok!$A:$NN,FX$320,FALSE),'csapat-ranglista'!$A:$FP,FX$321,FALSE)/4),0)</f>
        <v>0</v>
      </c>
      <c r="FY35" s="223">
        <f>IFERROR(IF(RIGHT(VLOOKUP($A35,csapatok!$A:$NN,FY$320,FALSE),5)="Csere",VLOOKUP(LEFT(VLOOKUP($A35,csapatok!$A:$NN,FY$320,FALSE),LEN(VLOOKUP($A35,csapatok!$A:$NN,FY$320,FALSE))-6),'csapat-ranglista'!$A:$FP,FY$321,FALSE)/8,VLOOKUP(VLOOKUP($A35,csapatok!$A:$NN,FY$320,FALSE),'csapat-ranglista'!$A:$FP,FY$321,FALSE)/4),0)</f>
        <v>0</v>
      </c>
      <c r="FZ35" s="223">
        <f>IFERROR(IF(RIGHT(VLOOKUP($A35,csapatok!$A:$NN,FZ$320,FALSE),5)="Csere",VLOOKUP(LEFT(VLOOKUP($A35,csapatok!$A:$NN,FZ$320,FALSE),LEN(VLOOKUP($A35,csapatok!$A:$NN,FZ$320,FALSE))-6),'csapat-ranglista'!$A:$FP,FZ$321,FALSE)/8,VLOOKUP(VLOOKUP($A35,csapatok!$A:$NN,FZ$320,FALSE),'csapat-ranglista'!$A:$FP,FZ$321,FALSE)/4),0)</f>
        <v>1.4401215380434342</v>
      </c>
      <c r="GA35" s="223">
        <f>IFERROR(IF(RIGHT(VLOOKUP($A35,csapatok!$A:$NN,GA$320,FALSE),5)="Csere",VLOOKUP(LEFT(VLOOKUP($A35,csapatok!$A:$NN,GA$320,FALSE),LEN(VLOOKUP($A35,csapatok!$A:$NN,GA$320,FALSE))-6),'csapat-ranglista'!$A:$FP,GA$321,FALSE)/8,VLOOKUP(VLOOKUP($A35,csapatok!$A:$NN,GA$320,FALSE),'csapat-ranglista'!$A:$FP,GA$321,FALSE)/4),0)</f>
        <v>0</v>
      </c>
      <c r="GB35" s="223">
        <f>IFERROR(IF(RIGHT(VLOOKUP($A35,csapatok!$A:$NN,GB$320,FALSE),5)="Csere",VLOOKUP(LEFT(VLOOKUP($A35,csapatok!$A:$NN,GB$320,FALSE),LEN(VLOOKUP($A35,csapatok!$A:$NN,GB$320,FALSE))-6),'csapat-ranglista'!$A:$FP,GB$321,FALSE)/8,VLOOKUP(VLOOKUP($A35,csapatok!$A:$NN,GB$320,FALSE),'csapat-ranglista'!$A:$FP,GB$321,FALSE)/4),0)</f>
        <v>0</v>
      </c>
      <c r="GC35" s="223">
        <f>IFERROR(IF(RIGHT(VLOOKUP($A35,csapatok!$A:$NN,GC$320,FALSE),5)="Csere",VLOOKUP(LEFT(VLOOKUP($A35,csapatok!$A:$NN,GC$320,FALSE),LEN(VLOOKUP($A35,csapatok!$A:$NN,GC$320,FALSE))-6),'csapat-ranglista'!$A:$FP,GC$321,FALSE)/8,VLOOKUP(VLOOKUP($A35,csapatok!$A:$NN,GC$320,FALSE),'csapat-ranglista'!$A:$FP,GC$321,FALSE)/4),0)</f>
        <v>0</v>
      </c>
      <c r="GD35" s="247">
        <f>SUM(EQ35:GC35)</f>
        <v>46.877177862398973</v>
      </c>
    </row>
    <row r="36" spans="1:186">
      <c r="A36" s="32" t="s">
        <v>50</v>
      </c>
      <c r="B36" s="2">
        <v>24622</v>
      </c>
      <c r="C36" s="131" t="str">
        <f>IF(B36=0,"",IF(B36&lt;$C$1,"felnőtt","ifi"))</f>
        <v>felnőtt</v>
      </c>
      <c r="D36" s="32" t="s">
        <v>101</v>
      </c>
      <c r="E36" s="45">
        <v>25</v>
      </c>
      <c r="F36" s="32">
        <v>0</v>
      </c>
      <c r="G36" s="32">
        <v>0</v>
      </c>
      <c r="H36" s="32">
        <v>0</v>
      </c>
      <c r="I36" s="32">
        <v>3.3983939795270959</v>
      </c>
      <c r="J36" s="32">
        <v>2.2427561975175481</v>
      </c>
      <c r="K36" s="32">
        <v>0</v>
      </c>
      <c r="L36" s="32">
        <v>1.679684198733195</v>
      </c>
      <c r="M36" s="32">
        <v>0</v>
      </c>
      <c r="N36" s="32">
        <v>0</v>
      </c>
      <c r="O36" s="32">
        <v>25.402538831902241</v>
      </c>
      <c r="P36" s="32">
        <v>0</v>
      </c>
      <c r="Q36" s="32">
        <v>0</v>
      </c>
      <c r="R36" s="32">
        <v>0</v>
      </c>
      <c r="S36" s="32">
        <v>12.4936553328288</v>
      </c>
      <c r="T36" s="32">
        <v>18.626517470140559</v>
      </c>
      <c r="U36" s="32">
        <v>0</v>
      </c>
      <c r="V36" s="32">
        <v>0</v>
      </c>
      <c r="W36" s="32">
        <v>8.200560189250389</v>
      </c>
      <c r="X36" s="32">
        <f>IFERROR(IF(RIGHT(VLOOKUP($A36,csapatok!$A:$BL,X$320,FALSE),5)="Csere",VLOOKUP(LEFT(VLOOKUP($A36,csapatok!$A:$BL,X$320,FALSE),LEN(VLOOKUP($A36,csapatok!$A:$BL,X$320,FALSE))-6),'csapat-ranglista'!$A:$FP,X$321,FALSE)/8,VLOOKUP(VLOOKUP($A36,csapatok!$A:$BL,X$320,FALSE),'csapat-ranglista'!$A:$FP,X$321,FALSE)/4),0)</f>
        <v>0</v>
      </c>
      <c r="Y36" s="32">
        <f>IFERROR(IF(RIGHT(VLOOKUP($A36,csapatok!$A:$BL,Y$320,FALSE),5)="Csere",VLOOKUP(LEFT(VLOOKUP($A36,csapatok!$A:$BL,Y$320,FALSE),LEN(VLOOKUP($A36,csapatok!$A:$BL,Y$320,FALSE))-6),'csapat-ranglista'!$A:$FP,Y$321,FALSE)/8,VLOOKUP(VLOOKUP($A36,csapatok!$A:$BL,Y$320,FALSE),'csapat-ranglista'!$A:$FP,Y$321,FALSE)/4),0)</f>
        <v>0</v>
      </c>
      <c r="Z36" s="32">
        <f>IFERROR(IF(RIGHT(VLOOKUP($A36,csapatok!$A:$BL,Z$320,FALSE),5)="Csere",VLOOKUP(LEFT(VLOOKUP($A36,csapatok!$A:$BL,Z$320,FALSE),LEN(VLOOKUP($A36,csapatok!$A:$BL,Z$320,FALSE))-6),'csapat-ranglista'!$A:$FP,Z$321,FALSE)/8,VLOOKUP(VLOOKUP($A36,csapatok!$A:$BL,Z$320,FALSE),'csapat-ranglista'!$A:$FP,Z$321,FALSE)/4),0)</f>
        <v>0</v>
      </c>
      <c r="AA36" s="32">
        <f>IFERROR(IF(RIGHT(VLOOKUP($A36,csapatok!$A:$BL,AA$320,FALSE),5)="Csere",VLOOKUP(LEFT(VLOOKUP($A36,csapatok!$A:$BL,AA$320,FALSE),LEN(VLOOKUP($A36,csapatok!$A:$BL,AA$320,FALSE))-6),'csapat-ranglista'!$A:$FP,AA$321,FALSE)/8,VLOOKUP(VLOOKUP($A36,csapatok!$A:$BL,AA$320,FALSE),'csapat-ranglista'!$A:$FP,AA$321,FALSE)/4),0)</f>
        <v>0</v>
      </c>
      <c r="AB36" s="223">
        <f>IFERROR(IF(RIGHT(VLOOKUP($A36,csapatok!$A:$BL,AB$320,FALSE),5)="Csere",VLOOKUP(LEFT(VLOOKUP($A36,csapatok!$A:$BL,AB$320,FALSE),LEN(VLOOKUP($A36,csapatok!$A:$BL,AB$320,FALSE))-6),'csapat-ranglista'!$A:$FP,AB$321,FALSE)/8,VLOOKUP(VLOOKUP($A36,csapatok!$A:$BL,AB$320,FALSE),'csapat-ranglista'!$A:$FP,AB$321,FALSE)/4),0)</f>
        <v>5.0290087831601413</v>
      </c>
      <c r="AC36" s="223">
        <f>IFERROR(IF(RIGHT(VLOOKUP($A36,csapatok!$A:$BL,AC$320,FALSE),5)="Csere",VLOOKUP(LEFT(VLOOKUP($A36,csapatok!$A:$BL,AC$320,FALSE),LEN(VLOOKUP($A36,csapatok!$A:$BL,AC$320,FALSE))-6),'csapat-ranglista'!$A:$FP,AC$321,FALSE)/8,VLOOKUP(VLOOKUP($A36,csapatok!$A:$BL,AC$320,FALSE),'csapat-ranglista'!$A:$FP,AC$321,FALSE)/4),0)</f>
        <v>0</v>
      </c>
      <c r="AD36" s="223">
        <f>IFERROR(IF(RIGHT(VLOOKUP($A36,csapatok!$A:$BL,AD$320,FALSE),5)="Csere",VLOOKUP(LEFT(VLOOKUP($A36,csapatok!$A:$BL,AD$320,FALSE),LEN(VLOOKUP($A36,csapatok!$A:$BL,AD$320,FALSE))-6),'csapat-ranglista'!$A:$FP,AD$321,FALSE)/8,VLOOKUP(VLOOKUP($A36,csapatok!$A:$BL,AD$320,FALSE),'csapat-ranglista'!$A:$FP,AD$321,FALSE)/4),0)</f>
        <v>3.2339601663927793</v>
      </c>
      <c r="AE36" s="223">
        <f>IFERROR(IF(RIGHT(VLOOKUP($A36,csapatok!$A:$BL,AE$320,FALSE),5)="Csere",VLOOKUP(LEFT(VLOOKUP($A36,csapatok!$A:$BL,AE$320,FALSE),LEN(VLOOKUP($A36,csapatok!$A:$BL,AE$320,FALSE))-6),'csapat-ranglista'!$A:$FP,AE$321,FALSE)/8,VLOOKUP(VLOOKUP($A36,csapatok!$A:$BL,AE$320,FALSE),'csapat-ranglista'!$A:$FP,AE$321,FALSE)/4),0)</f>
        <v>0</v>
      </c>
      <c r="AF36" s="223">
        <f>IFERROR(IF(RIGHT(VLOOKUP($A36,csapatok!$A:$BL,AF$320,FALSE),5)="Csere",VLOOKUP(LEFT(VLOOKUP($A36,csapatok!$A:$BL,AF$320,FALSE),LEN(VLOOKUP($A36,csapatok!$A:$BL,AF$320,FALSE))-6),'csapat-ranglista'!$A:$FP,AF$321,FALSE)/8,VLOOKUP(VLOOKUP($A36,csapatok!$A:$BL,AF$320,FALSE),'csapat-ranglista'!$A:$FP,AF$321,FALSE)/4),0)</f>
        <v>0</v>
      </c>
      <c r="AG36" s="223">
        <f>IFERROR(IF(RIGHT(VLOOKUP($A36,csapatok!$A:$BL,AG$320,FALSE),5)="Csere",VLOOKUP(LEFT(VLOOKUP($A36,csapatok!$A:$BL,AG$320,FALSE),LEN(VLOOKUP($A36,csapatok!$A:$BL,AG$320,FALSE))-6),'csapat-ranglista'!$A:$FP,AG$321,FALSE)/8,VLOOKUP(VLOOKUP($A36,csapatok!$A:$BL,AG$320,FALSE),'csapat-ranglista'!$A:$FP,AG$321,FALSE)/4),0)</f>
        <v>0</v>
      </c>
      <c r="AH36" s="223">
        <f>IFERROR(IF(RIGHT(VLOOKUP($A36,csapatok!$A:$BL,AH$320,FALSE),5)="Csere",VLOOKUP(LEFT(VLOOKUP($A36,csapatok!$A:$BL,AH$320,FALSE),LEN(VLOOKUP($A36,csapatok!$A:$BL,AH$320,FALSE))-6),'csapat-ranglista'!$A:$FP,AH$321,FALSE)/8,VLOOKUP(VLOOKUP($A36,csapatok!$A:$BL,AH$320,FALSE),'csapat-ranglista'!$A:$FP,AH$321,FALSE)/4),0)</f>
        <v>0</v>
      </c>
      <c r="AI36" s="223">
        <f>IFERROR(IF(RIGHT(VLOOKUP($A36,csapatok!$A:$BL,AI$320,FALSE),5)="Csere",VLOOKUP(LEFT(VLOOKUP($A36,csapatok!$A:$BL,AI$320,FALSE),LEN(VLOOKUP($A36,csapatok!$A:$BL,AI$320,FALSE))-6),'csapat-ranglista'!$A:$FP,AI$321,FALSE)/8,VLOOKUP(VLOOKUP($A36,csapatok!$A:$BL,AI$320,FALSE),'csapat-ranglista'!$A:$FP,AI$321,FALSE)/4),0)</f>
        <v>0</v>
      </c>
      <c r="AJ36" s="223">
        <f>IFERROR(IF(RIGHT(VLOOKUP($A36,csapatok!$A:$BL,AJ$320,FALSE),5)="Csere",VLOOKUP(LEFT(VLOOKUP($A36,csapatok!$A:$BL,AJ$320,FALSE),LEN(VLOOKUP($A36,csapatok!$A:$BL,AJ$320,FALSE))-6),'csapat-ranglista'!$A:$FP,AJ$321,FALSE)/8,VLOOKUP(VLOOKUP($A36,csapatok!$A:$BL,AJ$320,FALSE),'csapat-ranglista'!$A:$FP,AJ$321,FALSE)/2),0)</f>
        <v>0</v>
      </c>
      <c r="AK36" s="223">
        <f>IFERROR(IF(RIGHT(VLOOKUP($A36,csapatok!$A:$CN,AK$320,FALSE),5)="Csere",VLOOKUP(LEFT(VLOOKUP($A36,csapatok!$A:$CN,AK$320,FALSE),LEN(VLOOKUP($A36,csapatok!$A:$CN,AK$320,FALSE))-6),'csapat-ranglista'!$A:$FP,AK$321,FALSE)/8,VLOOKUP(VLOOKUP($A36,csapatok!$A:$CN,AK$320,FALSE),'csapat-ranglista'!$A:$FP,AK$321,FALSE)/4),0)</f>
        <v>0</v>
      </c>
      <c r="AL36" s="223">
        <f>IFERROR(IF(RIGHT(VLOOKUP($A36,csapatok!$A:$CN,AL$320,FALSE),5)="Csere",VLOOKUP(LEFT(VLOOKUP($A36,csapatok!$A:$CN,AL$320,FALSE),LEN(VLOOKUP($A36,csapatok!$A:$CN,AL$320,FALSE))-6),'csapat-ranglista'!$A:$FP,AL$321,FALSE)/8,VLOOKUP(VLOOKUP($A36,csapatok!$A:$CN,AL$320,FALSE),'csapat-ranglista'!$A:$FP,AL$321,FALSE)/4),0)</f>
        <v>0</v>
      </c>
      <c r="AM36" s="223">
        <f>IFERROR(IF(RIGHT(VLOOKUP($A36,csapatok!$A:$CN,AM$320,FALSE),5)="Csere",VLOOKUP(LEFT(VLOOKUP($A36,csapatok!$A:$CN,AM$320,FALSE),LEN(VLOOKUP($A36,csapatok!$A:$CN,AM$320,FALSE))-6),'csapat-ranglista'!$A:$FP,AM$321,FALSE)/8,VLOOKUP(VLOOKUP($A36,csapatok!$A:$CN,AM$320,FALSE),'csapat-ranglista'!$A:$FP,AM$321,FALSE)/4),0)</f>
        <v>0</v>
      </c>
      <c r="AN36" s="223">
        <f>IFERROR(IF(RIGHT(VLOOKUP($A36,csapatok!$A:$CN,AN$320,FALSE),5)="Csere",VLOOKUP(LEFT(VLOOKUP($A36,csapatok!$A:$CN,AN$320,FALSE),LEN(VLOOKUP($A36,csapatok!$A:$CN,AN$320,FALSE))-6),'csapat-ranglista'!$A:$FP,AN$321,FALSE)/8,VLOOKUP(VLOOKUP($A36,csapatok!$A:$CN,AN$320,FALSE),'csapat-ranglista'!$A:$FP,AN$321,FALSE)/4),0)</f>
        <v>0</v>
      </c>
      <c r="AO36" s="223">
        <f>IFERROR(IF(RIGHT(VLOOKUP($A36,csapatok!$A:$CN,AO$320,FALSE),5)="Csere",VLOOKUP(LEFT(VLOOKUP($A36,csapatok!$A:$CN,AO$320,FALSE),LEN(VLOOKUP($A36,csapatok!$A:$CN,AO$320,FALSE))-6),'csapat-ranglista'!$A:$FP,AO$321,FALSE)/8,VLOOKUP(VLOOKUP($A36,csapatok!$A:$CN,AO$320,FALSE),'csapat-ranglista'!$A:$FP,AO$321,FALSE)/4),0)</f>
        <v>0</v>
      </c>
      <c r="AP36" s="223">
        <f>IFERROR(IF(RIGHT(VLOOKUP($A36,csapatok!$A:$CN,AP$320,FALSE),5)="Csere",VLOOKUP(LEFT(VLOOKUP($A36,csapatok!$A:$CN,AP$320,FALSE),LEN(VLOOKUP($A36,csapatok!$A:$CN,AP$320,FALSE))-6),'csapat-ranglista'!$A:$FP,AP$321,FALSE)/8,VLOOKUP(VLOOKUP($A36,csapatok!$A:$CN,AP$320,FALSE),'csapat-ranglista'!$A:$FP,AP$321,FALSE)/4),0)</f>
        <v>0</v>
      </c>
      <c r="AQ36" s="223">
        <f>IFERROR(IF(RIGHT(VLOOKUP($A36,csapatok!$A:$CN,AQ$320,FALSE),5)="Csere",VLOOKUP(LEFT(VLOOKUP($A36,csapatok!$A:$CN,AQ$320,FALSE),LEN(VLOOKUP($A36,csapatok!$A:$CN,AQ$320,FALSE))-6),'csapat-ranglista'!$A:$FP,AQ$321,FALSE)/8,VLOOKUP(VLOOKUP($A36,csapatok!$A:$CN,AQ$320,FALSE),'csapat-ranglista'!$A:$FP,AQ$321,FALSE)/4),0)</f>
        <v>1.300618005264188</v>
      </c>
      <c r="AR36" s="223">
        <f>IFERROR(IF(RIGHT(VLOOKUP($A36,csapatok!$A:$CN,AR$320,FALSE),5)="Csere",VLOOKUP(LEFT(VLOOKUP($A36,csapatok!$A:$CN,AR$320,FALSE),LEN(VLOOKUP($A36,csapatok!$A:$CN,AR$320,FALSE))-6),'csapat-ranglista'!$A:$FP,AR$321,FALSE)/8,VLOOKUP(VLOOKUP($A36,csapatok!$A:$CN,AR$320,FALSE),'csapat-ranglista'!$A:$FP,AR$321,FALSE)/4),0)</f>
        <v>0</v>
      </c>
      <c r="AS36" s="223">
        <f>IFERROR(IF(RIGHT(VLOOKUP($A36,csapatok!$A:$CN,AS$320,FALSE),5)="Csere",VLOOKUP(LEFT(VLOOKUP($A36,csapatok!$A:$CN,AS$320,FALSE),LEN(VLOOKUP($A36,csapatok!$A:$CN,AS$320,FALSE))-6),'csapat-ranglista'!$A:$FP,AS$321,FALSE)/8,VLOOKUP(VLOOKUP($A36,csapatok!$A:$CN,AS$320,FALSE),'csapat-ranglista'!$A:$FP,AS$321,FALSE)/4),0)</f>
        <v>0</v>
      </c>
      <c r="AT36" s="223">
        <f>IFERROR(IF(RIGHT(VLOOKUP($A36,csapatok!$A:$CN,AT$320,FALSE),5)="Csere",VLOOKUP(LEFT(VLOOKUP($A36,csapatok!$A:$CN,AT$320,FALSE),LEN(VLOOKUP($A36,csapatok!$A:$CN,AT$320,FALSE))-6),'csapat-ranglista'!$A:$FP,AT$321,FALSE)/8,VLOOKUP(VLOOKUP($A36,csapatok!$A:$CN,AT$320,FALSE),'csapat-ranglista'!$A:$FP,AT$321,FALSE)/4),0)</f>
        <v>10.478454400279114</v>
      </c>
      <c r="AU36" s="223">
        <f>IFERROR(IF(RIGHT(VLOOKUP($A36,csapatok!$A:$CN,AU$320,FALSE),5)="Csere",VLOOKUP(LEFT(VLOOKUP($A36,csapatok!$A:$CN,AU$320,FALSE),LEN(VLOOKUP($A36,csapatok!$A:$CN,AU$320,FALSE))-6),'csapat-ranglista'!$A:$FP,AU$321,FALSE)/8,VLOOKUP(VLOOKUP($A36,csapatok!$A:$CN,AU$320,FALSE),'csapat-ranglista'!$A:$FP,AU$321,FALSE)/4),0)</f>
        <v>0</v>
      </c>
      <c r="AV36" s="223">
        <f>IFERROR(IF(RIGHT(VLOOKUP($A36,csapatok!$A:$CN,AV$320,FALSE),5)="Csere",VLOOKUP(LEFT(VLOOKUP($A36,csapatok!$A:$CN,AV$320,FALSE),LEN(VLOOKUP($A36,csapatok!$A:$CN,AV$320,FALSE))-6),'csapat-ranglista'!$A:$FP,AV$321,FALSE)/8,VLOOKUP(VLOOKUP($A36,csapatok!$A:$CN,AV$320,FALSE),'csapat-ranglista'!$A:$FP,AV$321,FALSE)/4),0)</f>
        <v>0</v>
      </c>
      <c r="AW36" s="223">
        <f>IFERROR(IF(RIGHT(VLOOKUP($A36,csapatok!$A:$CN,AW$320,FALSE),5)="Csere",VLOOKUP(LEFT(VLOOKUP($A36,csapatok!$A:$CN,AW$320,FALSE),LEN(VLOOKUP($A36,csapatok!$A:$CN,AW$320,FALSE))-6),'csapat-ranglista'!$A:$FP,AW$321,FALSE)/8,VLOOKUP(VLOOKUP($A36,csapatok!$A:$CN,AW$320,FALSE),'csapat-ranglista'!$A:$FP,AW$321,FALSE)/4),0)</f>
        <v>0</v>
      </c>
      <c r="AX36" s="223">
        <f>IFERROR(IF(RIGHT(VLOOKUP($A36,csapatok!$A:$CN,AX$320,FALSE),5)="Csere",VLOOKUP(LEFT(VLOOKUP($A36,csapatok!$A:$CN,AX$320,FALSE),LEN(VLOOKUP($A36,csapatok!$A:$CN,AX$320,FALSE))-6),'csapat-ranglista'!$A:$FP,AX$321,FALSE)/8,VLOOKUP(VLOOKUP($A36,csapatok!$A:$CN,AX$320,FALSE),'csapat-ranglista'!$A:$FP,AX$321,FALSE)/4),0)</f>
        <v>0</v>
      </c>
      <c r="AY36" s="223">
        <f>IFERROR(IF(RIGHT(VLOOKUP($A36,csapatok!$A:$NN,AY$320,FALSE),5)="Csere",VLOOKUP(LEFT(VLOOKUP($A36,csapatok!$A:$NN,AY$320,FALSE),LEN(VLOOKUP($A36,csapatok!$A:$NN,AY$320,FALSE))-6),'csapat-ranglista'!$A:$FP,AY$321,FALSE)/8,VLOOKUP(VLOOKUP($A36,csapatok!$A:$NN,AY$320,FALSE),'csapat-ranglista'!$A:$FP,AY$321,FALSE)/4),0)</f>
        <v>0</v>
      </c>
      <c r="AZ36" s="223">
        <f>IFERROR(IF(RIGHT(VLOOKUP($A36,csapatok!$A:$NN,AZ$320,FALSE),5)="Csere",VLOOKUP(LEFT(VLOOKUP($A36,csapatok!$A:$NN,AZ$320,FALSE),LEN(VLOOKUP($A36,csapatok!$A:$NN,AZ$320,FALSE))-6),'csapat-ranglista'!$A:$FP,AZ$321,FALSE)/8,VLOOKUP(VLOOKUP($A36,csapatok!$A:$NN,AZ$320,FALSE),'csapat-ranglista'!$A:$FP,AZ$321,FALSE)/4),0)</f>
        <v>0</v>
      </c>
      <c r="BA36" s="223">
        <f>IFERROR(IF(RIGHT(VLOOKUP($A36,csapatok!$A:$NN,BA$320,FALSE),5)="Csere",VLOOKUP(LEFT(VLOOKUP($A36,csapatok!$A:$NN,BA$320,FALSE),LEN(VLOOKUP($A36,csapatok!$A:$NN,BA$320,FALSE))-6),'csapat-ranglista'!$A:$FP,BA$321,FALSE)/8,VLOOKUP(VLOOKUP($A36,csapatok!$A:$NN,BA$320,FALSE),'csapat-ranglista'!$A:$FP,BA$321,FALSE)/4),0)</f>
        <v>8.4426913385584577</v>
      </c>
      <c r="BB36" s="223">
        <f>IFERROR(IF(RIGHT(VLOOKUP($A36,csapatok!$A:$NN,BB$320,FALSE),5)="Csere",VLOOKUP(LEFT(VLOOKUP($A36,csapatok!$A:$NN,BB$320,FALSE),LEN(VLOOKUP($A36,csapatok!$A:$NN,BB$320,FALSE))-6),'csapat-ranglista'!$A:$FP,BB$321,FALSE)/8,VLOOKUP(VLOOKUP($A36,csapatok!$A:$NN,BB$320,FALSE),'csapat-ranglista'!$A:$FP,BB$321,FALSE)/4),0)</f>
        <v>0</v>
      </c>
      <c r="BC36" s="224">
        <f>versenyek!$ES$11*IFERROR(VLOOKUP(VLOOKUP($A36,versenyek!ER:ET,3,FALSE),szabalyok!$A$16:$B$23,2,FALSE)/4,0)</f>
        <v>2.2566264518642671</v>
      </c>
      <c r="BD36" s="224">
        <f>versenyek!$EV$11*IFERROR(VLOOKUP(VLOOKUP($A36,versenyek!EU:EW,3,FALSE),szabalyok!$A$16:$B$23,2,FALSE)/4,0)</f>
        <v>0</v>
      </c>
      <c r="BE36" s="223">
        <f>IFERROR(IF(RIGHT(VLOOKUP($A36,csapatok!$A:$NN,BE$320,FALSE),5)="Csere",VLOOKUP(LEFT(VLOOKUP($A36,csapatok!$A:$NN,BE$320,FALSE),LEN(VLOOKUP($A36,csapatok!$A:$NN,BE$320,FALSE))-6),'csapat-ranglista'!$A:$FP,BE$321,FALSE)/8,VLOOKUP(VLOOKUP($A36,csapatok!$A:$NN,BE$320,FALSE),'csapat-ranglista'!$A:$FP,BE$321,FALSE)/4),0)</f>
        <v>0</v>
      </c>
      <c r="BF36" s="223">
        <f>IFERROR(IF(RIGHT(VLOOKUP($A36,csapatok!$A:$NN,BF$320,FALSE),5)="Csere",VLOOKUP(LEFT(VLOOKUP($A36,csapatok!$A:$NN,BF$320,FALSE),LEN(VLOOKUP($A36,csapatok!$A:$NN,BF$320,FALSE))-6),'csapat-ranglista'!$A:$FP,BF$321,FALSE)/8,VLOOKUP(VLOOKUP($A36,csapatok!$A:$NN,BF$320,FALSE),'csapat-ranglista'!$A:$FP,BF$321,FALSE)/4),0)</f>
        <v>0</v>
      </c>
      <c r="BG36" s="223">
        <f>IFERROR(IF(RIGHT(VLOOKUP($A36,csapatok!$A:$NN,BG$320,FALSE),5)="Csere",VLOOKUP(LEFT(VLOOKUP($A36,csapatok!$A:$NN,BG$320,FALSE),LEN(VLOOKUP($A36,csapatok!$A:$NN,BG$320,FALSE))-6),'csapat-ranglista'!$A:$FP,BG$321,FALSE)/8,VLOOKUP(VLOOKUP($A36,csapatok!$A:$NN,BG$320,FALSE),'csapat-ranglista'!$A:$FP,BG$321,FALSE)/4),0)</f>
        <v>0</v>
      </c>
      <c r="BH36" s="223">
        <f>IFERROR(IF(RIGHT(VLOOKUP($A36,csapatok!$A:$NN,BH$320,FALSE),5)="Csere",VLOOKUP(LEFT(VLOOKUP($A36,csapatok!$A:$NN,BH$320,FALSE),LEN(VLOOKUP($A36,csapatok!$A:$NN,BH$320,FALSE))-6),'csapat-ranglista'!$A:$FP,BH$321,FALSE)/8,VLOOKUP(VLOOKUP($A36,csapatok!$A:$NN,BH$320,FALSE),'csapat-ranglista'!$A:$FP,BH$321,FALSE)/4),0)</f>
        <v>0</v>
      </c>
      <c r="BI36" s="223">
        <f>IFERROR(IF(RIGHT(VLOOKUP($A36,csapatok!$A:$NN,BI$320,FALSE),5)="Csere",VLOOKUP(LEFT(VLOOKUP($A36,csapatok!$A:$NN,BI$320,FALSE),LEN(VLOOKUP($A36,csapatok!$A:$NN,BI$320,FALSE))-6),'csapat-ranglista'!$A:$FP,BI$321,FALSE)/8,VLOOKUP(VLOOKUP($A36,csapatok!$A:$NN,BI$320,FALSE),'csapat-ranglista'!$A:$FP,BI$321,FALSE)/4),0)</f>
        <v>0</v>
      </c>
      <c r="BJ36" s="223">
        <f>IFERROR(IF(RIGHT(VLOOKUP($A36,csapatok!$A:$NN,BJ$320,FALSE),5)="Csere",VLOOKUP(LEFT(VLOOKUP($A36,csapatok!$A:$NN,BJ$320,FALSE),LEN(VLOOKUP($A36,csapatok!$A:$NN,BJ$320,FALSE))-6),'csapat-ranglista'!$A:$FP,BJ$321,FALSE)/8,VLOOKUP(VLOOKUP($A36,csapatok!$A:$NN,BJ$320,FALSE),'csapat-ranglista'!$A:$FP,BJ$321,FALSE)/4),0)</f>
        <v>0</v>
      </c>
      <c r="BK36" s="223">
        <f>IFERROR(IF(RIGHT(VLOOKUP($A36,csapatok!$A:$NN,BK$320,FALSE),5)="Csere",VLOOKUP(LEFT(VLOOKUP($A36,csapatok!$A:$NN,BK$320,FALSE),LEN(VLOOKUP($A36,csapatok!$A:$NN,BK$320,FALSE))-6),'csapat-ranglista'!$A:$FP,BK$321,FALSE)/8,VLOOKUP(VLOOKUP($A36,csapatok!$A:$NN,BK$320,FALSE),'csapat-ranglista'!$A:$FP,BK$321,FALSE)/4),0)</f>
        <v>0</v>
      </c>
      <c r="BL36" s="223">
        <f>IFERROR(IF(RIGHT(VLOOKUP($A36,csapatok!$A:$NN,BL$320,FALSE),5)="Csere",VLOOKUP(LEFT(VLOOKUP($A36,csapatok!$A:$NN,BL$320,FALSE),LEN(VLOOKUP($A36,csapatok!$A:$NN,BL$320,FALSE))-6),'csapat-ranglista'!$A:$FP,BL$321,FALSE)/8,VLOOKUP(VLOOKUP($A36,csapatok!$A:$NN,BL$320,FALSE),'csapat-ranglista'!$A:$FP,BL$321,FALSE)/4),0)</f>
        <v>5.3704284519191585</v>
      </c>
      <c r="BM36" s="223">
        <f>IFERROR(IF(RIGHT(VLOOKUP($A36,csapatok!$A:$NN,BM$320,FALSE),5)="Csere",VLOOKUP(LEFT(VLOOKUP($A36,csapatok!$A:$NN,BM$320,FALSE),LEN(VLOOKUP($A36,csapatok!$A:$NN,BM$320,FALSE))-6),'csapat-ranglista'!$A:$FP,BM$321,FALSE)/8,VLOOKUP(VLOOKUP($A36,csapatok!$A:$NN,BM$320,FALSE),'csapat-ranglista'!$A:$FP,BM$321,FALSE)/4),0)</f>
        <v>3.9948657228139361</v>
      </c>
      <c r="BN36" s="223">
        <f>IFERROR(IF(RIGHT(VLOOKUP($A36,csapatok!$A:$NN,BN$320,FALSE),5)="Csere",VLOOKUP(LEFT(VLOOKUP($A36,csapatok!$A:$NN,BN$320,FALSE),LEN(VLOOKUP($A36,csapatok!$A:$NN,BN$320,FALSE))-6),'csapat-ranglista'!$A:$FP,BN$321,FALSE)/8,VLOOKUP(VLOOKUP($A36,csapatok!$A:$NN,BN$320,FALSE),'csapat-ranglista'!$A:$FP,BN$321,FALSE)/4),0)</f>
        <v>0</v>
      </c>
      <c r="BO36" s="223">
        <f>IFERROR(IF(RIGHT(VLOOKUP($A36,csapatok!$A:$NN,BO$320,FALSE),5)="Csere",VLOOKUP(LEFT(VLOOKUP($A36,csapatok!$A:$NN,BO$320,FALSE),LEN(VLOOKUP($A36,csapatok!$A:$NN,BO$320,FALSE))-6),'csapat-ranglista'!$A:$FP,BO$321,FALSE)/8,VLOOKUP(VLOOKUP($A36,csapatok!$A:$NN,BO$320,FALSE),'csapat-ranglista'!$A:$FP,BO$321,FALSE)/4),0)</f>
        <v>11.805770241044861</v>
      </c>
      <c r="BP36" s="223">
        <f>IFERROR(IF(RIGHT(VLOOKUP($A36,csapatok!$A:$NN,BP$320,FALSE),5)="Csere",VLOOKUP(LEFT(VLOOKUP($A36,csapatok!$A:$NN,BP$320,FALSE),LEN(VLOOKUP($A36,csapatok!$A:$NN,BP$320,FALSE))-6),'csapat-ranglista'!$A:$FP,BP$321,FALSE)/8,VLOOKUP(VLOOKUP($A36,csapatok!$A:$NN,BP$320,FALSE),'csapat-ranglista'!$A:$FP,BP$321,FALSE)/4),0)</f>
        <v>0</v>
      </c>
      <c r="BQ36" s="223">
        <f>IFERROR(IF(RIGHT(VLOOKUP($A36,csapatok!$A:$NN,BQ$320,FALSE),5)="Csere",VLOOKUP(LEFT(VLOOKUP($A36,csapatok!$A:$NN,BQ$320,FALSE),LEN(VLOOKUP($A36,csapatok!$A:$NN,BQ$320,FALSE))-6),'csapat-ranglista'!$A:$FP,BQ$321,FALSE)/8,VLOOKUP(VLOOKUP($A36,csapatok!$A:$NN,BQ$320,FALSE),'csapat-ranglista'!$A:$FP,BQ$321,FALSE)/4),0)</f>
        <v>0</v>
      </c>
      <c r="BR36" s="223">
        <f>IFERROR(IF(RIGHT(VLOOKUP($A36,csapatok!$A:$NN,BR$320,FALSE),5)="Csere",VLOOKUP(LEFT(VLOOKUP($A36,csapatok!$A:$NN,BR$320,FALSE),LEN(VLOOKUP($A36,csapatok!$A:$NN,BR$320,FALSE))-6),'csapat-ranglista'!$A:$FP,BR$321,FALSE)/8,VLOOKUP(VLOOKUP($A36,csapatok!$A:$NN,BR$320,FALSE),'csapat-ranglista'!$A:$FP,BR$321,FALSE)/4),0)</f>
        <v>0</v>
      </c>
      <c r="BS36" s="223">
        <f>IFERROR(IF(RIGHT(VLOOKUP($A36,csapatok!$A:$NN,BS$320,FALSE),5)="Csere",VLOOKUP(LEFT(VLOOKUP($A36,csapatok!$A:$NN,BS$320,FALSE),LEN(VLOOKUP($A36,csapatok!$A:$NN,BS$320,FALSE))-6),'csapat-ranglista'!$A:$FP,BS$321,FALSE)/8,VLOOKUP(VLOOKUP($A36,csapatok!$A:$NN,BS$320,FALSE),'csapat-ranglista'!$A:$FP,BS$321,FALSE)/4),0)</f>
        <v>0.3009991989478274</v>
      </c>
      <c r="BT36" s="223">
        <f>IFERROR(IF(RIGHT(VLOOKUP($A36,csapatok!$A:$NN,BT$320,FALSE),5)="Csere",VLOOKUP(LEFT(VLOOKUP($A36,csapatok!$A:$NN,BT$320,FALSE),LEN(VLOOKUP($A36,csapatok!$A:$NN,BT$320,FALSE))-6),'csapat-ranglista'!$A:$FP,BT$321,FALSE)/8,VLOOKUP(VLOOKUP($A36,csapatok!$A:$NN,BT$320,FALSE),'csapat-ranglista'!$A:$FP,BT$321,FALSE)/4),0)</f>
        <v>0</v>
      </c>
      <c r="BU36" s="223">
        <f>IFERROR(IF(RIGHT(VLOOKUP($A36,csapatok!$A:$NN,BU$320,FALSE),5)="Csere",VLOOKUP(LEFT(VLOOKUP($A36,csapatok!$A:$NN,BU$320,FALSE),LEN(VLOOKUP($A36,csapatok!$A:$NN,BU$320,FALSE))-6),'csapat-ranglista'!$A:$FP,BU$321,FALSE)/8,VLOOKUP(VLOOKUP($A36,csapatok!$A:$NN,BU$320,FALSE),'csapat-ranglista'!$A:$FP,BU$321,FALSE)/4),0)</f>
        <v>0.60938963189693651</v>
      </c>
      <c r="BV36" s="223">
        <f>IFERROR(IF(RIGHT(VLOOKUP($A36,csapatok!$A:$NN,BV$320,FALSE),5)="Csere",VLOOKUP(LEFT(VLOOKUP($A36,csapatok!$A:$NN,BV$320,FALSE),LEN(VLOOKUP($A36,csapatok!$A:$NN,BV$320,FALSE))-6),'csapat-ranglista'!$A:$FP,BV$321,FALSE)/8,VLOOKUP(VLOOKUP($A36,csapatok!$A:$NN,BV$320,FALSE),'csapat-ranglista'!$A:$FP,BV$321,FALSE)/4),0)</f>
        <v>0</v>
      </c>
      <c r="BW36" s="223">
        <f>IFERROR(IF(RIGHT(VLOOKUP($A36,csapatok!$A:$NN,BW$320,FALSE),5)="Csere",VLOOKUP(LEFT(VLOOKUP($A36,csapatok!$A:$NN,BW$320,FALSE),LEN(VLOOKUP($A36,csapatok!$A:$NN,BW$320,FALSE))-6),'csapat-ranglista'!$A:$FP,BW$321,FALSE)/8,VLOOKUP(VLOOKUP($A36,csapatok!$A:$NN,BW$320,FALSE),'csapat-ranglista'!$A:$FP,BW$321,FALSE)/4),0)</f>
        <v>0</v>
      </c>
      <c r="BX36" s="223">
        <f>IFERROR(IF(RIGHT(VLOOKUP($A36,csapatok!$A:$NN,BX$320,FALSE),5)="Csere",VLOOKUP(LEFT(VLOOKUP($A36,csapatok!$A:$NN,BX$320,FALSE),LEN(VLOOKUP($A36,csapatok!$A:$NN,BX$320,FALSE))-6),'csapat-ranglista'!$A:$FP,BX$321,FALSE)/8,VLOOKUP(VLOOKUP($A36,csapatok!$A:$NN,BX$320,FALSE),'csapat-ranglista'!$A:$FP,BX$321,FALSE)/4),0)</f>
        <v>0</v>
      </c>
      <c r="BY36" s="223">
        <f>IFERROR(IF(RIGHT(VLOOKUP($A36,csapatok!$A:$NN,BY$320,FALSE),5)="Csere",VLOOKUP(LEFT(VLOOKUP($A36,csapatok!$A:$NN,BY$320,FALSE),LEN(VLOOKUP($A36,csapatok!$A:$NN,BY$320,FALSE))-6),'csapat-ranglista'!$A:$FP,BY$321,FALSE)/8,VLOOKUP(VLOOKUP($A36,csapatok!$A:$NN,BY$320,FALSE),'csapat-ranglista'!$A:$FP,BY$321,FALSE)/4),0)</f>
        <v>7.0869988070675065</v>
      </c>
      <c r="BZ36" s="223">
        <f>IFERROR(IF(RIGHT(VLOOKUP($A36,csapatok!$A:$NN,BZ$320,FALSE),5)="Csere",VLOOKUP(LEFT(VLOOKUP($A36,csapatok!$A:$NN,BZ$320,FALSE),LEN(VLOOKUP($A36,csapatok!$A:$NN,BZ$320,FALSE))-6),'csapat-ranglista'!$A:$FP,BZ$321,FALSE)/8,VLOOKUP(VLOOKUP($A36,csapatok!$A:$NN,BZ$320,FALSE),'csapat-ranglista'!$A:$FP,BZ$321,FALSE)/4),0)</f>
        <v>0</v>
      </c>
      <c r="CA36" s="223">
        <f>IFERROR(IF(RIGHT(VLOOKUP($A36,csapatok!$A:$NN,CA$320,FALSE),5)="Csere",VLOOKUP(LEFT(VLOOKUP($A36,csapatok!$A:$NN,CA$320,FALSE),LEN(VLOOKUP($A36,csapatok!$A:$NN,CA$320,FALSE))-6),'csapat-ranglista'!$A:$FP,CA$321,FALSE)/8,VLOOKUP(VLOOKUP($A36,csapatok!$A:$NN,CA$320,FALSE),'csapat-ranglista'!$A:$FP,CA$321,FALSE)/4),0)</f>
        <v>0</v>
      </c>
      <c r="CB36" s="223">
        <f>IFERROR(IF(RIGHT(VLOOKUP($A36,csapatok!$A:$NN,CB$320,FALSE),5)="Csere",VLOOKUP(LEFT(VLOOKUP($A36,csapatok!$A:$NN,CB$320,FALSE),LEN(VLOOKUP($A36,csapatok!$A:$NN,CB$320,FALSE))-6),'csapat-ranglista'!$A:$FP,CB$321,FALSE)/8,VLOOKUP(VLOOKUP($A36,csapatok!$A:$NN,CB$320,FALSE),'csapat-ranglista'!$A:$FP,CB$321,FALSE)/4),0)</f>
        <v>0</v>
      </c>
      <c r="CC36" s="223">
        <f>IFERROR(IF(RIGHT(VLOOKUP($A36,csapatok!$A:$NN,CC$320,FALSE),5)="Csere",VLOOKUP(LEFT(VLOOKUP($A36,csapatok!$A:$NN,CC$320,FALSE),LEN(VLOOKUP($A36,csapatok!$A:$NN,CC$320,FALSE))-6),'csapat-ranglista'!$A:$FP,CC$321,FALSE)/8,VLOOKUP(VLOOKUP($A36,csapatok!$A:$NN,CC$320,FALSE),'csapat-ranglista'!$A:$FP,CC$321,FALSE)/4),0)</f>
        <v>0</v>
      </c>
      <c r="CD36" s="223">
        <f>IFERROR(IF(RIGHT(VLOOKUP($A36,csapatok!$A:$NN,CD$320,FALSE),5)="Csere",VLOOKUP(LEFT(VLOOKUP($A36,csapatok!$A:$NN,CD$320,FALSE),LEN(VLOOKUP($A36,csapatok!$A:$NN,CD$320,FALSE))-6),'csapat-ranglista'!$A:$FP,CD$321,FALSE)/8,VLOOKUP(VLOOKUP($A36,csapatok!$A:$NN,CD$320,FALSE),'csapat-ranglista'!$A:$FP,CD$321,FALSE)/4),0)</f>
        <v>0</v>
      </c>
      <c r="CE36" s="223">
        <f>IFERROR(IF(RIGHT(VLOOKUP($A36,csapatok!$A:$NN,CE$320,FALSE),5)="Csere",VLOOKUP(LEFT(VLOOKUP($A36,csapatok!$A:$NN,CE$320,FALSE),LEN(VLOOKUP($A36,csapatok!$A:$NN,CE$320,FALSE))-6),'csapat-ranglista'!$A:$FP,CE$321,FALSE)/8,VLOOKUP(VLOOKUP($A36,csapatok!$A:$NN,CE$320,FALSE),'csapat-ranglista'!$A:$FP,CE$321,FALSE)/4),0)</f>
        <v>0</v>
      </c>
      <c r="CF36" s="223">
        <f>IFERROR(IF(RIGHT(VLOOKUP($A36,csapatok!$A:$NN,CF$320,FALSE),5)="Csere",VLOOKUP(LEFT(VLOOKUP($A36,csapatok!$A:$NN,CF$320,FALSE),LEN(VLOOKUP($A36,csapatok!$A:$NN,CF$320,FALSE))-6),'csapat-ranglista'!$A:$FP,CF$321,FALSE)/8,VLOOKUP(VLOOKUP($A36,csapatok!$A:$NN,CF$320,FALSE),'csapat-ranglista'!$A:$FP,CF$321,FALSE)/4),0)</f>
        <v>0</v>
      </c>
      <c r="CG36" s="223">
        <f>IFERROR(IF(RIGHT(VLOOKUP($A36,csapatok!$A:$NN,CG$320,FALSE),5)="Csere",VLOOKUP(LEFT(VLOOKUP($A36,csapatok!$A:$NN,CG$320,FALSE),LEN(VLOOKUP($A36,csapatok!$A:$NN,CG$320,FALSE))-6),'csapat-ranglista'!$A:$FP,CG$321,FALSE)/8,VLOOKUP(VLOOKUP($A36,csapatok!$A:$NN,CG$320,FALSE),'csapat-ranglista'!$A:$FP,CG$321,FALSE)/4),0)</f>
        <v>0</v>
      </c>
      <c r="CH36" s="223">
        <f>IFERROR(IF(RIGHT(VLOOKUP($A36,csapatok!$A:$NN,CH$320,FALSE),5)="Csere",VLOOKUP(LEFT(VLOOKUP($A36,csapatok!$A:$NN,CH$320,FALSE),LEN(VLOOKUP($A36,csapatok!$A:$NN,CH$320,FALSE))-6),'csapat-ranglista'!$A:$FP,CH$321,FALSE)/8,VLOOKUP(VLOOKUP($A36,csapatok!$A:$NN,CH$320,FALSE),'csapat-ranglista'!$A:$FP,CH$321,FALSE)/4),0)</f>
        <v>11.471829181412383</v>
      </c>
      <c r="CI36" s="223">
        <f>IFERROR(IF(RIGHT(VLOOKUP($A36,csapatok!$A:$NN,CI$320,FALSE),5)="Csere",VLOOKUP(LEFT(VLOOKUP($A36,csapatok!$A:$NN,CI$320,FALSE),LEN(VLOOKUP($A36,csapatok!$A:$NN,CI$320,FALSE))-6),'csapat-ranglista'!$A:$FP,CI$321,FALSE)/8,VLOOKUP(VLOOKUP($A36,csapatok!$A:$NN,CI$320,FALSE),'csapat-ranglista'!$A:$FP,CI$321,FALSE)/4),0)</f>
        <v>0</v>
      </c>
      <c r="CJ36" s="224">
        <f>versenyek!$IQ$11*IFERROR(VLOOKUP(VLOOKUP($A36,versenyek!IP:IR,3,FALSE),szabalyok!$A$16:$B$23,2,FALSE)/4,0)</f>
        <v>2.5736517313544094</v>
      </c>
      <c r="CK36" s="224">
        <f>versenyek!$IT$11*IFERROR(VLOOKUP(VLOOKUP($A36,versenyek!IS:IU,3,FALSE),szabalyok!$A$16:$B$23,2,FALSE)/4,0)</f>
        <v>0</v>
      </c>
      <c r="CL36" s="223">
        <f>IFERROR(IF(RIGHT(VLOOKUP($A36,csapatok!$A:$NN,CL$320,FALSE),5)="Csere",VLOOKUP(LEFT(VLOOKUP($A36,csapatok!$A:$NN,CL$320,FALSE),LEN(VLOOKUP($A36,csapatok!$A:$NN,CL$320,FALSE))-6),'csapat-ranglista'!$A:$FP,CL$321,FALSE)/8,VLOOKUP(VLOOKUP($A36,csapatok!$A:$NN,CL$320,FALSE),'csapat-ranglista'!$A:$FP,CL$321,FALSE)/4),0)</f>
        <v>0</v>
      </c>
      <c r="CM36" s="223">
        <f>IFERROR(IF(RIGHT(VLOOKUP($A36,csapatok!$A:$NN,CM$320,FALSE),5)="Csere",VLOOKUP(LEFT(VLOOKUP($A36,csapatok!$A:$NN,CM$320,FALSE),LEN(VLOOKUP($A36,csapatok!$A:$NN,CM$320,FALSE))-6),'csapat-ranglista'!$A:$FP,CM$321,FALSE)/8,VLOOKUP(VLOOKUP($A36,csapatok!$A:$NN,CM$320,FALSE),'csapat-ranglista'!$A:$FP,CM$321,FALSE)/4),0)</f>
        <v>0</v>
      </c>
      <c r="CN36" s="223">
        <f>IFERROR(IF(RIGHT(VLOOKUP($A36,csapatok!$A:$NN,CN$320,FALSE),5)="Csere",VLOOKUP(LEFT(VLOOKUP($A36,csapatok!$A:$NN,CN$320,FALSE),LEN(VLOOKUP($A36,csapatok!$A:$NN,CN$320,FALSE))-6),'csapat-ranglista'!$A:$FP,CN$321,FALSE)/8,VLOOKUP(VLOOKUP($A36,csapatok!$A:$NN,CN$320,FALSE),'csapat-ranglista'!$A:$FP,CN$321,FALSE)/4),0)</f>
        <v>0</v>
      </c>
      <c r="CO36" s="223">
        <f>IFERROR(IF(RIGHT(VLOOKUP($A36,csapatok!$A:$NN,CO$320,FALSE),5)="Csere",VLOOKUP(LEFT(VLOOKUP($A36,csapatok!$A:$NN,CO$320,FALSE),LEN(VLOOKUP($A36,csapatok!$A:$NN,CO$320,FALSE))-6),'csapat-ranglista'!$A:$FP,CO$321,FALSE)/8,VLOOKUP(VLOOKUP($A36,csapatok!$A:$NN,CO$320,FALSE),'csapat-ranglista'!$A:$FP,CO$321,FALSE)/4),0)</f>
        <v>0</v>
      </c>
      <c r="CP36" s="223">
        <f>IFERROR(IF(RIGHT(VLOOKUP($A36,csapatok!$A:$NN,CP$320,FALSE),5)="Csere",VLOOKUP(LEFT(VLOOKUP($A36,csapatok!$A:$NN,CP$320,FALSE),LEN(VLOOKUP($A36,csapatok!$A:$NN,CP$320,FALSE))-6),'csapat-ranglista'!$A:$FP,CP$321,FALSE)/8,VLOOKUP(VLOOKUP($A36,csapatok!$A:$NN,CP$320,FALSE),'csapat-ranglista'!$A:$FP,CP$321,FALSE)/4),0)</f>
        <v>3.458124187527063</v>
      </c>
      <c r="CQ36" s="223">
        <f>IFERROR(IF(RIGHT(VLOOKUP($A36,csapatok!$A:$NN,CQ$320,FALSE),5)="Csere",VLOOKUP(LEFT(VLOOKUP($A36,csapatok!$A:$NN,CQ$320,FALSE),LEN(VLOOKUP($A36,csapatok!$A:$NN,CQ$320,FALSE))-6),'csapat-ranglista'!$A:$FP,CQ$321,FALSE)/8,VLOOKUP(VLOOKUP($A36,csapatok!$A:$NN,CQ$320,FALSE),'csapat-ranglista'!$A:$FP,CQ$321,FALSE)/4),0)</f>
        <v>0</v>
      </c>
      <c r="CR36" s="223">
        <f>IFERROR(IF(RIGHT(VLOOKUP($A36,csapatok!$A:$NN,CR$320,FALSE),5)="Csere",VLOOKUP(LEFT(VLOOKUP($A36,csapatok!$A:$NN,CR$320,FALSE),LEN(VLOOKUP($A36,csapatok!$A:$NN,CR$320,FALSE))-6),'csapat-ranglista'!$A:$FP,CR$321,FALSE)/8,VLOOKUP(VLOOKUP($A36,csapatok!$A:$NN,CR$320,FALSE),'csapat-ranglista'!$A:$FP,CR$321,FALSE)/4),0)</f>
        <v>0</v>
      </c>
      <c r="CS36" s="223">
        <f>IFERROR(IF(RIGHT(VLOOKUP($A36,csapatok!$A:$NN,CS$320,FALSE),5)="Csere",VLOOKUP(LEFT(VLOOKUP($A36,csapatok!$A:$NN,CS$320,FALSE),LEN(VLOOKUP($A36,csapatok!$A:$NN,CS$320,FALSE))-6),'csapat-ranglista'!$A:$FP,CS$321,FALSE)/8,VLOOKUP(VLOOKUP($A36,csapatok!$A:$NN,CS$320,FALSE),'csapat-ranglista'!$A:$FP,CS$321,FALSE)/4),0)</f>
        <v>15.379650448875717</v>
      </c>
      <c r="CT36" s="223">
        <f>IFERROR(IF(RIGHT(VLOOKUP($A36,csapatok!$A:$NN,CT$320,FALSE),5)="Csere",VLOOKUP(LEFT(VLOOKUP($A36,csapatok!$A:$NN,CT$320,FALSE),LEN(VLOOKUP($A36,csapatok!$A:$NN,CT$320,FALSE))-6),'csapat-ranglista'!$A:$FP,CT$321,FALSE)/8,VLOOKUP(VLOOKUP($A36,csapatok!$A:$NN,CT$320,FALSE),'csapat-ranglista'!$A:$FP,CT$321,FALSE)/4),0)</f>
        <v>0</v>
      </c>
      <c r="CU36" s="223">
        <f>IFERROR(IF(RIGHT(VLOOKUP($A36,csapatok!$A:$NN,CU$320,FALSE),5)="Csere",VLOOKUP(LEFT(VLOOKUP($A36,csapatok!$A:$NN,CU$320,FALSE),LEN(VLOOKUP($A36,csapatok!$A:$NN,CU$320,FALSE))-6),'csapat-ranglista'!$A:$FP,CU$321,FALSE)/8,VLOOKUP(VLOOKUP($A36,csapatok!$A:$NN,CU$320,FALSE),'csapat-ranglista'!$A:$FP,CU$321,FALSE)/4),0)</f>
        <v>25.1667007345239</v>
      </c>
      <c r="CV36" s="223">
        <f>IFERROR(IF(RIGHT(VLOOKUP($A36,csapatok!$A:$NN,CV$320,FALSE),5)="Csere",VLOOKUP(LEFT(VLOOKUP($A36,csapatok!$A:$NN,CV$320,FALSE),LEN(VLOOKUP($A36,csapatok!$A:$NN,CV$320,FALSE))-6),'csapat-ranglista'!$A:$FP,CV$321,FALSE)/8,VLOOKUP(VLOOKUP($A36,csapatok!$A:$NN,CV$320,FALSE),'csapat-ranglista'!$A:$FP,CV$321,FALSE)/4),0)</f>
        <v>0</v>
      </c>
      <c r="CW36" s="223">
        <f>IFERROR(IF(RIGHT(VLOOKUP($A36,csapatok!$A:$NN,CW$320,FALSE),5)="Csere",VLOOKUP(LEFT(VLOOKUP($A36,csapatok!$A:$NN,CW$320,FALSE),LEN(VLOOKUP($A36,csapatok!$A:$NN,CW$320,FALSE))-6),'csapat-ranglista'!$A:$FP,CW$321,FALSE)/8,VLOOKUP(VLOOKUP($A36,csapatok!$A:$NN,CW$320,FALSE),'csapat-ranglista'!$A:$FP,CW$321,FALSE)/4),0)</f>
        <v>0</v>
      </c>
      <c r="CX36" s="223">
        <f>IFERROR(IF(RIGHT(VLOOKUP($A36,csapatok!$A:$NN,CX$320,FALSE),5)="Csere",VLOOKUP(LEFT(VLOOKUP($A36,csapatok!$A:$NN,CX$320,FALSE),LEN(VLOOKUP($A36,csapatok!$A:$NN,CX$320,FALSE))-6),'csapat-ranglista'!$A:$FP,CX$321,FALSE)/8,VLOOKUP(VLOOKUP($A36,csapatok!$A:$NN,CX$320,FALSE),'csapat-ranglista'!$A:$FP,CX$321,FALSE)/4),0)</f>
        <v>0</v>
      </c>
      <c r="CY36" s="223">
        <f>IFERROR(IF(RIGHT(VLOOKUP($A36,csapatok!$A:$NN,CY$320,FALSE),5)="Csere",VLOOKUP(LEFT(VLOOKUP($A36,csapatok!$A:$NN,CY$320,FALSE),LEN(VLOOKUP($A36,csapatok!$A:$NN,CY$320,FALSE))-6),'csapat-ranglista'!$A:$FP,CY$321,FALSE)/8,VLOOKUP(VLOOKUP($A36,csapatok!$A:$NN,CY$320,FALSE),'csapat-ranglista'!$A:$FP,CY$321,FALSE)/4),0)</f>
        <v>26.28623936661732</v>
      </c>
      <c r="CZ36" s="223">
        <f>IFERROR(IF(RIGHT(VLOOKUP($A36,csapatok!$A:$NN,CZ$320,FALSE),5)="Csere",VLOOKUP(LEFT(VLOOKUP($A36,csapatok!$A:$NN,CZ$320,FALSE),LEN(VLOOKUP($A36,csapatok!$A:$NN,CZ$320,FALSE))-6),'csapat-ranglista'!$A:$FP,CZ$321,FALSE)/8,VLOOKUP(VLOOKUP($A36,csapatok!$A:$NN,CZ$320,FALSE),'csapat-ranglista'!$A:$FP,CZ$321,FALSE)/4),0)</f>
        <v>0</v>
      </c>
      <c r="DA36" s="223">
        <f>IFERROR(IF(RIGHT(VLOOKUP($A36,csapatok!$A:$NN,DA$320,FALSE),5)="Csere",VLOOKUP(LEFT(VLOOKUP($A36,csapatok!$A:$NN,DA$320,FALSE),LEN(VLOOKUP($A36,csapatok!$A:$NN,DA$320,FALSE))-6),'csapat-ranglista'!$A:$FP,DA$321,FALSE)/8,VLOOKUP(VLOOKUP($A36,csapatok!$A:$NN,DA$320,FALSE),'csapat-ranglista'!$A:$FP,DA$321,FALSE)/4),0)</f>
        <v>0</v>
      </c>
      <c r="DB36" s="223">
        <f>IFERROR(IF(RIGHT(VLOOKUP($A36,csapatok!$A:$NN,DB$320,FALSE),5)="Csere",VLOOKUP(LEFT(VLOOKUP($A36,csapatok!$A:$NN,DB$320,FALSE),LEN(VLOOKUP($A36,csapatok!$A:$NN,DB$320,FALSE))-6),'csapat-ranglista'!$A:$FP,DB$321,FALSE)/8,VLOOKUP(VLOOKUP($A36,csapatok!$A:$NN,DB$320,FALSE),'csapat-ranglista'!$A:$FP,DB$321,FALSE)/4),0)</f>
        <v>0</v>
      </c>
      <c r="DC36" s="223">
        <f>IFERROR(IF(RIGHT(VLOOKUP($A36,csapatok!$A:$NN,DC$320,FALSE),5)="Csere",VLOOKUP(LEFT(VLOOKUP($A36,csapatok!$A:$NN,DC$320,FALSE),LEN(VLOOKUP($A36,csapatok!$A:$NN,DC$320,FALSE))-6),'csapat-ranglista'!$A:$FP,DC$321,FALSE)/8,VLOOKUP(VLOOKUP($A36,csapatok!$A:$NN,DC$320,FALSE),'csapat-ranglista'!$A:$FP,DC$321,FALSE)/4),0)</f>
        <v>0</v>
      </c>
      <c r="DD36" s="223">
        <f>IFERROR(IF(RIGHT(VLOOKUP($A36,csapatok!$A:$NN,DD$320,FALSE),5)="Csere",VLOOKUP(LEFT(VLOOKUP($A36,csapatok!$A:$NN,DD$320,FALSE),LEN(VLOOKUP($A36,csapatok!$A:$NN,DD$320,FALSE))-6),'csapat-ranglista'!$A:$FP,DD$321,FALSE)/8,VLOOKUP(VLOOKUP($A36,csapatok!$A:$NN,DD$320,FALSE),'csapat-ranglista'!$A:$FP,DD$321,FALSE)/4),0)</f>
        <v>0</v>
      </c>
      <c r="DE36" s="223">
        <f>IFERROR(IF(RIGHT(VLOOKUP($A36,csapatok!$A:$NN,DE$320,FALSE),5)="Csere",VLOOKUP(LEFT(VLOOKUP($A36,csapatok!$A:$NN,DE$320,FALSE),LEN(VLOOKUP($A36,csapatok!$A:$NN,DE$320,FALSE))-6),'csapat-ranglista'!$A:$FP,DE$321,FALSE)/8,VLOOKUP(VLOOKUP($A36,csapatok!$A:$NN,DE$320,FALSE),'csapat-ranglista'!$A:$FP,DE$321,FALSE)/4),0)</f>
        <v>0</v>
      </c>
      <c r="DF36" s="223">
        <f>IFERROR(IF(RIGHT(VLOOKUP($A36,csapatok!$A:$NN,DF$320,FALSE),5)="Csere",VLOOKUP(LEFT(VLOOKUP($A36,csapatok!$A:$NN,DF$320,FALSE),LEN(VLOOKUP($A36,csapatok!$A:$NN,DF$320,FALSE))-6),'csapat-ranglista'!$A:$FP,DF$321,FALSE)/8,VLOOKUP(VLOOKUP($A36,csapatok!$A:$NN,DF$320,FALSE),'csapat-ranglista'!$A:$FP,DF$321,FALSE)/4),0)</f>
        <v>0</v>
      </c>
      <c r="DG36" s="223">
        <f>IFERROR(IF(RIGHT(VLOOKUP($A36,csapatok!$A:$NN,DG$320,FALSE),5)="Csere",VLOOKUP(LEFT(VLOOKUP($A36,csapatok!$A:$NN,DG$320,FALSE),LEN(VLOOKUP($A36,csapatok!$A:$NN,DG$320,FALSE))-6),'csapat-ranglista'!$A:$FP,DG$321,FALSE)/8,VLOOKUP(VLOOKUP($A36,csapatok!$A:$NN,DG$320,FALSE),'csapat-ranglista'!$A:$FP,DG$321,FALSE)/4),0)</f>
        <v>0</v>
      </c>
      <c r="DH36" s="223">
        <f>IFERROR(IF(RIGHT(VLOOKUP($A36,csapatok!$A:$NN,DH$320,FALSE),5)="Csere",VLOOKUP(LEFT(VLOOKUP($A36,csapatok!$A:$NN,DH$320,FALSE),LEN(VLOOKUP($A36,csapatok!$A:$NN,DH$320,FALSE))-6),'csapat-ranglista'!$A:$FP,DH$321,FALSE)/8,VLOOKUP(VLOOKUP($A36,csapatok!$A:$NN,DH$320,FALSE),'csapat-ranglista'!$A:$FP,DH$321,FALSE)/4),0)</f>
        <v>0</v>
      </c>
      <c r="DI36" s="223">
        <f>IFERROR(IF(RIGHT(VLOOKUP($A36,csapatok!$A:$NN,DI$320,FALSE),5)="Csere",VLOOKUP(LEFT(VLOOKUP($A36,csapatok!$A:$NN,DI$320,FALSE),LEN(VLOOKUP($A36,csapatok!$A:$NN,DI$320,FALSE))-6),'csapat-ranglista'!$A:$FP,DI$321,FALSE)/8,VLOOKUP(VLOOKUP($A36,csapatok!$A:$NN,DI$320,FALSE),'csapat-ranglista'!$A:$FP,DI$321,FALSE)/4),0)</f>
        <v>0</v>
      </c>
      <c r="DJ36" s="223">
        <f>IFERROR(IF(RIGHT(VLOOKUP($A36,csapatok!$A:$NN,DJ$320,FALSE),5)="Csere",VLOOKUP(LEFT(VLOOKUP($A36,csapatok!$A:$NN,DJ$320,FALSE),LEN(VLOOKUP($A36,csapatok!$A:$NN,DJ$320,FALSE))-6),'csapat-ranglista'!$A:$FP,DJ$321,FALSE)/8,VLOOKUP(VLOOKUP($A36,csapatok!$A:$NN,DJ$320,FALSE),'csapat-ranglista'!$A:$FP,DJ$321,FALSE)/4),0)</f>
        <v>0</v>
      </c>
      <c r="DK36" s="223">
        <f>IFERROR(IF(RIGHT(VLOOKUP($A36,csapatok!$A:$NN,DK$320,FALSE),5)="Csere",VLOOKUP(LEFT(VLOOKUP($A36,csapatok!$A:$NN,DK$320,FALSE),LEN(VLOOKUP($A36,csapatok!$A:$NN,DK$320,FALSE))-6),'csapat-ranglista'!$A:$FP,DK$321,FALSE)/8,VLOOKUP(VLOOKUP($A36,csapatok!$A:$NN,DK$320,FALSE),'csapat-ranglista'!$A:$FP,DK$321,FALSE)/4),0)</f>
        <v>0</v>
      </c>
      <c r="DL36" s="223">
        <f>IFERROR(IF(RIGHT(VLOOKUP($A36,csapatok!$A:$NN,DL$320,FALSE),5)="Csere",VLOOKUP(LEFT(VLOOKUP($A36,csapatok!$A:$NN,DL$320,FALSE),LEN(VLOOKUP($A36,csapatok!$A:$NN,DL$320,FALSE))-6),'csapat-ranglista'!$A:$FP,DL$321,FALSE)/8,VLOOKUP(VLOOKUP($A36,csapatok!$A:$NN,DL$320,FALSE),'csapat-ranglista'!$A:$FP,DL$321,FALSE)/4),0)</f>
        <v>0</v>
      </c>
      <c r="DM36" s="223">
        <f>IFERROR(IF(RIGHT(VLOOKUP($A36,csapatok!$A:$NN,DM$320,FALSE),5)="Csere",VLOOKUP(LEFT(VLOOKUP($A36,csapatok!$A:$NN,DM$320,FALSE),LEN(VLOOKUP($A36,csapatok!$A:$NN,DM$320,FALSE))-6),'csapat-ranglista'!$A:$FP,DM$321,FALSE)/8,VLOOKUP(VLOOKUP($A36,csapatok!$A:$NN,DM$320,FALSE),'csapat-ranglista'!$A:$FP,DM$321,FALSE)/4),0)</f>
        <v>0</v>
      </c>
      <c r="DN36" s="223">
        <f>IFERROR(IF(RIGHT(VLOOKUP($A36,csapatok!$A:$NN,DN$320,FALSE),5)="Csere",VLOOKUP(LEFT(VLOOKUP($A36,csapatok!$A:$NN,DN$320,FALSE),LEN(VLOOKUP($A36,csapatok!$A:$NN,DN$320,FALSE))-6),'csapat-ranglista'!$A:$FP,DN$321,FALSE)/8,VLOOKUP(VLOOKUP($A36,csapatok!$A:$NN,DN$320,FALSE),'csapat-ranglista'!$A:$FP,DN$321,FALSE)/4),0)</f>
        <v>0</v>
      </c>
      <c r="DO36" s="224">
        <f>versenyek!$MF$11*IFERROR(VLOOKUP(VLOOKUP($A36,versenyek!ME:MG,3,FALSE),szabalyok!$A$16:$B$23,2,FALSE)/4,0)</f>
        <v>0</v>
      </c>
      <c r="DP36" s="224">
        <f>versenyek!$MI$11*IFERROR(VLOOKUP(VLOOKUP($A36,versenyek!MH:MJ,3,FALSE),szabalyok!$A$16:$B$23,2,FALSE)/4,0)</f>
        <v>0</v>
      </c>
      <c r="DQ36" s="223">
        <f>IFERROR(IF(RIGHT(VLOOKUP($A36,csapatok!$A:$NN,DQ$320,FALSE),5)="Csere",VLOOKUP(LEFT(VLOOKUP($A36,csapatok!$A:$NN,DQ$320,FALSE),LEN(VLOOKUP($A36,csapatok!$A:$NN,DQ$320,FALSE))-6),'csapat-ranglista'!$A:$FP,DQ$321,FALSE)/8,VLOOKUP(VLOOKUP($A36,csapatok!$A:$NN,DQ$320,FALSE),'csapat-ranglista'!$A:$FP,DQ$321,FALSE)/4),0)</f>
        <v>0</v>
      </c>
      <c r="DR36" s="223">
        <f>IFERROR(IF(RIGHT(VLOOKUP($A36,csapatok!$A:$NN,DR$320,FALSE),5)="Csere",VLOOKUP(LEFT(VLOOKUP($A36,csapatok!$A:$NN,DR$320,FALSE),LEN(VLOOKUP($A36,csapatok!$A:$NN,DR$320,FALSE))-6),'csapat-ranglista'!$A:$FP,DR$321,FALSE)/8,VLOOKUP(VLOOKUP($A36,csapatok!$A:$NN,DR$320,FALSE),'csapat-ranglista'!$A:$FP,DR$321,FALSE)/4),0)</f>
        <v>0</v>
      </c>
      <c r="DS36" s="223">
        <f>IFERROR(IF(RIGHT(VLOOKUP($A36,csapatok!$A:$NN,DS$320,FALSE),5)="Csere",VLOOKUP(LEFT(VLOOKUP($A36,csapatok!$A:$NN,DS$320,FALSE),LEN(VLOOKUP($A36,csapatok!$A:$NN,DS$320,FALSE))-6),'csapat-ranglista'!$A:$FP,DS$321,FALSE)/8,VLOOKUP(VLOOKUP($A36,csapatok!$A:$NN,DS$320,FALSE),'csapat-ranglista'!$A:$FP,DS$321,FALSE)/4),0)</f>
        <v>0</v>
      </c>
      <c r="DT36" s="223">
        <f>IFERROR(IF(RIGHT(VLOOKUP($A36,csapatok!$A:$NN,DT$320,FALSE),5)="Csere",VLOOKUP(LEFT(VLOOKUP($A36,csapatok!$A:$NN,DT$320,FALSE),LEN(VLOOKUP($A36,csapatok!$A:$NN,DT$320,FALSE))-6),'csapat-ranglista'!$A:$FP,DT$321,FALSE)/8,VLOOKUP(VLOOKUP($A36,csapatok!$A:$NN,DT$320,FALSE),'csapat-ranglista'!$A:$FP,DT$321,FALSE)/4),0)</f>
        <v>0</v>
      </c>
      <c r="DU36" s="223">
        <f>IFERROR(IF(RIGHT(VLOOKUP($A36,csapatok!$A:$NN,DU$320,FALSE),5)="Csere",VLOOKUP(LEFT(VLOOKUP($A36,csapatok!$A:$NN,DU$320,FALSE),LEN(VLOOKUP($A36,csapatok!$A:$NN,DU$320,FALSE))-6),'csapat-ranglista'!$A:$FP,DU$321,FALSE)/8,VLOOKUP(VLOOKUP($A36,csapatok!$A:$NN,DU$320,FALSE),'csapat-ranglista'!$A:$FP,DU$321,FALSE)/4),0)</f>
        <v>0</v>
      </c>
      <c r="DV36" s="223">
        <f>IFERROR(IF(RIGHT(VLOOKUP($A36,csapatok!$A:$NN,DV$320,FALSE),5)="Csere",VLOOKUP(LEFT(VLOOKUP($A36,csapatok!$A:$NN,DV$320,FALSE),LEN(VLOOKUP($A36,csapatok!$A:$NN,DV$320,FALSE))-6),'csapat-ranglista'!$A:$FP,DV$321,FALSE)/8,VLOOKUP(VLOOKUP($A36,csapatok!$A:$NN,DV$320,FALSE),'csapat-ranglista'!$A:$FP,DV$321,FALSE)/4),0)</f>
        <v>0</v>
      </c>
      <c r="DW36" s="223">
        <f>IFERROR(IF(RIGHT(VLOOKUP($A36,csapatok!$A:$NN,DW$320,FALSE),5)="Csere",VLOOKUP(LEFT(VLOOKUP($A36,csapatok!$A:$NN,DW$320,FALSE),LEN(VLOOKUP($A36,csapatok!$A:$NN,DW$320,FALSE))-6),'csapat-ranglista'!$A:$FP,DW$321,FALSE)/8,VLOOKUP(VLOOKUP($A36,csapatok!$A:$NN,DW$320,FALSE),'csapat-ranglista'!$A:$FP,DW$321,FALSE)/4),0)</f>
        <v>15.577345216465252</v>
      </c>
      <c r="DX36" s="223">
        <f>IFERROR(IF(RIGHT(VLOOKUP($A36,csapatok!$A:$NN,DX$320,FALSE),5)="Csere",VLOOKUP(LEFT(VLOOKUP($A36,csapatok!$A:$NN,DX$320,FALSE),LEN(VLOOKUP($A36,csapatok!$A:$NN,DX$320,FALSE))-6),'csapat-ranglista'!$A:$FP,DX$321,FALSE)/8,VLOOKUP(VLOOKUP($A36,csapatok!$A:$NN,DX$320,FALSE),'csapat-ranglista'!$A:$FP,DX$321,FALSE)/4),0)</f>
        <v>0</v>
      </c>
      <c r="DY36" s="223">
        <f>IFERROR(IF(RIGHT(VLOOKUP($A36,csapatok!$A:$NN,DY$320,FALSE),5)="Csere",VLOOKUP(LEFT(VLOOKUP($A36,csapatok!$A:$NN,DY$320,FALSE),LEN(VLOOKUP($A36,csapatok!$A:$NN,DY$320,FALSE))-6),'csapat-ranglista'!$A:$FP,DY$321,FALSE)/8,VLOOKUP(VLOOKUP($A36,csapatok!$A:$NN,DY$320,FALSE),'csapat-ranglista'!$A:$FP,DY$321,FALSE)/4),0)</f>
        <v>0</v>
      </c>
      <c r="DZ36" s="223">
        <f>IFERROR(IF(RIGHT(VLOOKUP($A36,csapatok!$A:$NN,DZ$320,FALSE),5)="Csere",VLOOKUP(LEFT(VLOOKUP($A36,csapatok!$A:$NN,DZ$320,FALSE),LEN(VLOOKUP($A36,csapatok!$A:$NN,DZ$320,FALSE))-6),'csapat-ranglista'!$A:$FP,DZ$321,FALSE)/8,VLOOKUP(VLOOKUP($A36,csapatok!$A:$NN,DZ$320,FALSE),'csapat-ranglista'!$A:$FP,DZ$321,FALSE)/4),0)</f>
        <v>0</v>
      </c>
      <c r="EA36" s="223">
        <f>IFERROR(IF(RIGHT(VLOOKUP($A36,csapatok!$A:$NN,EA$320,FALSE),5)="Csere",VLOOKUP(LEFT(VLOOKUP($A36,csapatok!$A:$NN,EA$320,FALSE),LEN(VLOOKUP($A36,csapatok!$A:$NN,EA$320,FALSE))-6),'csapat-ranglista'!$A:$FP,EA$321,FALSE)/8,VLOOKUP(VLOOKUP($A36,csapatok!$A:$NN,EA$320,FALSE),'csapat-ranglista'!$A:$FP,EA$321,FALSE)/4),0)</f>
        <v>0</v>
      </c>
      <c r="EB36" s="223">
        <f>IFERROR(IF(RIGHT(VLOOKUP($A36,csapatok!$A:$NN,EB$320,FALSE),5)="Csere",VLOOKUP(LEFT(VLOOKUP($A36,csapatok!$A:$NN,EB$320,FALSE),LEN(VLOOKUP($A36,csapatok!$A:$NN,EB$320,FALSE))-6),'csapat-ranglista'!$A:$FP,EB$321,FALSE)/8,VLOOKUP(VLOOKUP($A36,csapatok!$A:$NN,EB$320,FALSE),'csapat-ranglista'!$A:$FP,EB$321,FALSE)/4),0)</f>
        <v>0</v>
      </c>
      <c r="EC36" s="223">
        <f>IFERROR(IF(RIGHT(VLOOKUP($A36,csapatok!$A:$NN,EC$320,FALSE),5)="Csere",VLOOKUP(LEFT(VLOOKUP($A36,csapatok!$A:$NN,EC$320,FALSE),LEN(VLOOKUP($A36,csapatok!$A:$NN,EC$320,FALSE))-6),'csapat-ranglista'!$A:$FP,EC$321,FALSE)/8,VLOOKUP(VLOOKUP($A36,csapatok!$A:$NN,EC$320,FALSE),'csapat-ranglista'!$A:$FP,EC$321,FALSE)/4),0)</f>
        <v>0</v>
      </c>
      <c r="ED36" s="223">
        <f>IFERROR(IF(RIGHT(VLOOKUP($A36,csapatok!$A:$NN,ED$320,FALSE),5)="Csere",VLOOKUP(LEFT(VLOOKUP($A36,csapatok!$A:$NN,ED$320,FALSE),LEN(VLOOKUP($A36,csapatok!$A:$NN,ED$320,FALSE))-6),'csapat-ranglista'!$A:$FP,ED$321,FALSE)/8,VLOOKUP(VLOOKUP($A36,csapatok!$A:$NN,ED$320,FALSE),'csapat-ranglista'!$A:$FP,ED$321,FALSE)/4),0)</f>
        <v>0</v>
      </c>
      <c r="EE36" s="223">
        <f>IFERROR(IF(RIGHT(VLOOKUP($A36,csapatok!$A:$NN,EE$320,FALSE),5)="Csere",VLOOKUP(LEFT(VLOOKUP($A36,csapatok!$A:$NN,EE$320,FALSE),LEN(VLOOKUP($A36,csapatok!$A:$NN,EE$320,FALSE))-6),'csapat-ranglista'!$A:$FP,EE$321,FALSE)/8,VLOOKUP(VLOOKUP($A36,csapatok!$A:$NN,EE$320,FALSE),'csapat-ranglista'!$A:$FP,EE$321,FALSE)/4),0)</f>
        <v>0</v>
      </c>
      <c r="EF36" s="223">
        <f>IFERROR(IF(RIGHT(VLOOKUP($A36,csapatok!$A:$NN,EF$320,FALSE),5)="Csere",VLOOKUP(LEFT(VLOOKUP($A36,csapatok!$A:$NN,EF$320,FALSE),LEN(VLOOKUP($A36,csapatok!$A:$NN,EF$320,FALSE))-6),'csapat-ranglista'!$A:$FP,EF$321,FALSE)/8,VLOOKUP(VLOOKUP($A36,csapatok!$A:$NN,EF$320,FALSE),'csapat-ranglista'!$A:$FP,EF$321,FALSE)/4),0)</f>
        <v>4.1724823833421549</v>
      </c>
      <c r="EG36" s="223">
        <f>IFERROR(IF(RIGHT(VLOOKUP($A36,csapatok!$A:$NN,EG$320,FALSE),5)="Csere",VLOOKUP(LEFT(VLOOKUP($A36,csapatok!$A:$NN,EG$320,FALSE),LEN(VLOOKUP($A36,csapatok!$A:$NN,EG$320,FALSE))-6),'csapat-ranglista'!$A:$FP,EG$321,FALSE)/8,VLOOKUP(VLOOKUP($A36,csapatok!$A:$NN,EG$320,FALSE),'csapat-ranglista'!$A:$FP,EG$321,FALSE)/4),0)</f>
        <v>0</v>
      </c>
      <c r="EH36" s="223">
        <f>IFERROR(IF(RIGHT(VLOOKUP($A36,csapatok!$A:$NN,EH$320,FALSE),5)="Csere",VLOOKUP(LEFT(VLOOKUP($A36,csapatok!$A:$NN,EH$320,FALSE),LEN(VLOOKUP($A36,csapatok!$A:$NN,EH$320,FALSE))-6),'csapat-ranglista'!$A:$FP,EH$321,FALSE)/8,VLOOKUP(VLOOKUP($A36,csapatok!$A:$NN,EH$320,FALSE),'csapat-ranglista'!$A:$FP,EH$321,FALSE)/4),0)</f>
        <v>0</v>
      </c>
      <c r="EI36" s="223">
        <f>IFERROR(IF(RIGHT(VLOOKUP($A36,csapatok!$A:$NN,EI$320,FALSE),5)="Csere",VLOOKUP(LEFT(VLOOKUP($A36,csapatok!$A:$NN,EI$320,FALSE),LEN(VLOOKUP($A36,csapatok!$A:$NN,EI$320,FALSE))-6),'csapat-ranglista'!$A:$FP,EI$321,FALSE)/8,VLOOKUP(VLOOKUP($A36,csapatok!$A:$NN,EI$320,FALSE),'csapat-ranglista'!$A:$FP,EI$321,FALSE)/4),0)</f>
        <v>0</v>
      </c>
      <c r="EJ36" s="223">
        <f>IFERROR(IF(RIGHT(VLOOKUP($A36,csapatok!$A:$NN,EJ$320,FALSE),5)="Csere",VLOOKUP(LEFT(VLOOKUP($A36,csapatok!$A:$NN,EJ$320,FALSE),LEN(VLOOKUP($A36,csapatok!$A:$NN,EJ$320,FALSE))-6),'csapat-ranglista'!$A:$FP,EJ$321,FALSE)/8,VLOOKUP(VLOOKUP($A36,csapatok!$A:$NN,EJ$320,FALSE),'csapat-ranglista'!$A:$FP,EJ$321,FALSE)/4),0)</f>
        <v>0</v>
      </c>
      <c r="EK36" s="223">
        <f>IFERROR(IF(RIGHT(VLOOKUP($A36,csapatok!$A:$NN,EK$320,FALSE),5)="Csere",VLOOKUP(LEFT(VLOOKUP($A36,csapatok!$A:$NN,EK$320,FALSE),LEN(VLOOKUP($A36,csapatok!$A:$NN,EK$320,FALSE))-6),'csapat-ranglista'!$A:$FP,EK$321,FALSE)/8,VLOOKUP(VLOOKUP($A36,csapatok!$A:$NN,EK$320,FALSE),'csapat-ranglista'!$A:$FP,EK$321,FALSE)/4),0)</f>
        <v>6.3057466163745293</v>
      </c>
      <c r="EL36" s="223">
        <f>IFERROR(IF(RIGHT(VLOOKUP($A36,csapatok!$A:$NN,EL$320,FALSE),5)="Csere",VLOOKUP(LEFT(VLOOKUP($A36,csapatok!$A:$NN,EL$320,FALSE),LEN(VLOOKUP($A36,csapatok!$A:$NN,EL$320,FALSE))-6),'csapat-ranglista'!$A:$FP,EL$321,FALSE)/8,VLOOKUP(VLOOKUP($A36,csapatok!$A:$NN,EL$320,FALSE),'csapat-ranglista'!$A:$FP,EL$321,FALSE)/4),0)</f>
        <v>0</v>
      </c>
      <c r="EM36" s="223">
        <f>IFERROR(IF(RIGHT(VLOOKUP($A36,csapatok!$A:$NN,EM$320,FALSE),5)="Csere",VLOOKUP(LEFT(VLOOKUP($A36,csapatok!$A:$NN,EM$320,FALSE),LEN(VLOOKUP($A36,csapatok!$A:$NN,EM$320,FALSE))-6),'csapat-ranglista'!$A:$FP,EM$321,FALSE)/8,VLOOKUP(VLOOKUP($A36,csapatok!$A:$NN,EM$320,FALSE),'csapat-ranglista'!$A:$FP,EM$321,FALSE)/4),0)</f>
        <v>0</v>
      </c>
      <c r="EN36" s="223">
        <f>IFERROR(IF(RIGHT(VLOOKUP($A36,csapatok!$A:$NN,EN$320,FALSE),5)="Csere",VLOOKUP(LEFT(VLOOKUP($A36,csapatok!$A:$NN,EN$320,FALSE),LEN(VLOOKUP($A36,csapatok!$A:$NN,EN$320,FALSE))-6),'csapat-ranglista'!$A:$FP,EN$321,FALSE)/8,VLOOKUP(VLOOKUP($A36,csapatok!$A:$NN,EN$320,FALSE),'csapat-ranglista'!$A:$FP,EN$321,FALSE)/4),0)</f>
        <v>0</v>
      </c>
      <c r="EO36" s="223">
        <f>IFERROR(IF(RIGHT(VLOOKUP($A36,csapatok!$A:$NN,EO$320,FALSE),5)="Csere",VLOOKUP(LEFT(VLOOKUP($A36,csapatok!$A:$NN,EO$320,FALSE),LEN(VLOOKUP($A36,csapatok!$A:$NN,EO$320,FALSE))-6),'csapat-ranglista'!$A:$FP,EO$321,FALSE)/8,VLOOKUP(VLOOKUP($A36,csapatok!$A:$NN,EO$320,FALSE),'csapat-ranglista'!$A:$FP,EO$321,FALSE)/4),0)</f>
        <v>0</v>
      </c>
      <c r="EP36" s="223">
        <f>IFERROR(IF(RIGHT(VLOOKUP($A36,csapatok!$A:$NN,EP$320,FALSE),5)="Csere",VLOOKUP(LEFT(VLOOKUP($A36,csapatok!$A:$NN,EP$320,FALSE),LEN(VLOOKUP($A36,csapatok!$A:$NN,EP$320,FALSE))-6),'csapat-ranglista'!$A:$FP,EP$321,FALSE)/8,VLOOKUP(VLOOKUP($A36,csapatok!$A:$NN,EP$320,FALSE),'csapat-ranglista'!$A:$FP,EP$321,FALSE)/4),0)</f>
        <v>2.0410194672605253</v>
      </c>
      <c r="EQ36" s="223">
        <f>IFERROR(IF(RIGHT(VLOOKUP($A36,csapatok!$A:$NN,EQ$320,FALSE),5)="Csere",VLOOKUP(LEFT(VLOOKUP($A36,csapatok!$A:$NN,EQ$320,FALSE),LEN(VLOOKUP($A36,csapatok!$A:$NN,EQ$320,FALSE))-6),'csapat-ranglista'!$A:$FP,EQ$321,FALSE)/8,VLOOKUP(VLOOKUP($A36,csapatok!$A:$NN,EQ$320,FALSE),'csapat-ranglista'!$A:$FP,EQ$321,FALSE)/4),0)</f>
        <v>0</v>
      </c>
      <c r="ER36" s="223">
        <f>IFERROR(IF(RIGHT(VLOOKUP($A36,csapatok!$A:$NN,ER$320,FALSE),5)="Csere",VLOOKUP(LEFT(VLOOKUP($A36,csapatok!$A:$NN,ER$320,FALSE),LEN(VLOOKUP($A36,csapatok!$A:$NN,ER$320,FALSE))-6),'csapat-ranglista'!$A:$FP,ER$321,FALSE)/8,VLOOKUP(VLOOKUP($A36,csapatok!$A:$NN,ER$320,FALSE),'csapat-ranglista'!$A:$FP,ER$321,FALSE)/4),0)</f>
        <v>0</v>
      </c>
      <c r="ES36" s="223">
        <f>IFERROR(IF(RIGHT(VLOOKUP($A36,csapatok!$A:$NN,ES$320,FALSE),5)="Csere",VLOOKUP(LEFT(VLOOKUP($A36,csapatok!$A:$NN,ES$320,FALSE),LEN(VLOOKUP($A36,csapatok!$A:$NN,ES$320,FALSE))-6),'csapat-ranglista'!$A:$FP,ES$321,FALSE)/8,VLOOKUP(VLOOKUP($A36,csapatok!$A:$NN,ES$320,FALSE),'csapat-ranglista'!$A:$FP,ES$321,FALSE)/4),0)</f>
        <v>0</v>
      </c>
      <c r="ET36" s="223">
        <f>IFERROR(IF(RIGHT(VLOOKUP($A36,csapatok!$A:$NN,ET$320,FALSE),5)="Csere",VLOOKUP(LEFT(VLOOKUP($A36,csapatok!$A:$NN,ET$320,FALSE),LEN(VLOOKUP($A36,csapatok!$A:$NN,ET$320,FALSE))-6),'csapat-ranglista'!$A:$FP,ET$321,FALSE)/8,VLOOKUP(VLOOKUP($A36,csapatok!$A:$NN,ET$320,FALSE),'csapat-ranglista'!$A:$FP,ET$321,FALSE)/4),0)</f>
        <v>0</v>
      </c>
      <c r="EU36" s="223">
        <f>IFERROR(IF(RIGHT(VLOOKUP($A36,csapatok!$A:$NN,EU$320,FALSE),5)="Csere",VLOOKUP(LEFT(VLOOKUP($A36,csapatok!$A:$NN,EU$320,FALSE),LEN(VLOOKUP($A36,csapatok!$A:$NN,EU$320,FALSE))-6),'csapat-ranglista'!$A:$FP,EU$321,FALSE)/8,VLOOKUP(VLOOKUP($A36,csapatok!$A:$NN,EU$320,FALSE),'csapat-ranglista'!$A:$FP,EU$321,FALSE)/4),0)</f>
        <v>0</v>
      </c>
      <c r="EV36" s="223">
        <f>IFERROR(IF(RIGHT(VLOOKUP($A36,csapatok!$A:$NN,EV$320,FALSE),5)="Csere",VLOOKUP(LEFT(VLOOKUP($A36,csapatok!$A:$NN,EV$320,FALSE),LEN(VLOOKUP($A36,csapatok!$A:$NN,EV$320,FALSE))-6),'csapat-ranglista'!$A:$FP,EV$321,FALSE)/8,VLOOKUP(VLOOKUP($A36,csapatok!$A:$NN,EV$320,FALSE),'csapat-ranglista'!$A:$FP,EV$321,FALSE)/4),0)</f>
        <v>0</v>
      </c>
      <c r="EW36" s="223">
        <f>IFERROR(IF(RIGHT(VLOOKUP($A36,csapatok!$A:$NN,EW$320,FALSE),5)="Csere",VLOOKUP(LEFT(VLOOKUP($A36,csapatok!$A:$NN,EW$320,FALSE),LEN(VLOOKUP($A36,csapatok!$A:$NN,EW$320,FALSE))-6),'csapat-ranglista'!$A:$FP,EW$321,FALSE)/8,VLOOKUP(VLOOKUP($A36,csapatok!$A:$NN,EW$320,FALSE),'csapat-ranglista'!$A:$FP,EW$321,FALSE)/4),0)</f>
        <v>0</v>
      </c>
      <c r="EX36" s="223">
        <f>IFERROR(IF(RIGHT(VLOOKUP($A36,csapatok!$A:$NN,EX$320,FALSE),5)="Csere",VLOOKUP(LEFT(VLOOKUP($A36,csapatok!$A:$NN,EX$320,FALSE),LEN(VLOOKUP($A36,csapatok!$A:$NN,EX$320,FALSE))-6),'csapat-ranglista'!$A:$FP,EX$321,FALSE)/8,VLOOKUP(VLOOKUP($A36,csapatok!$A:$NN,EX$320,FALSE),'csapat-ranglista'!$A:$FP,EX$321,FALSE)/4),0)</f>
        <v>0</v>
      </c>
      <c r="EY36" s="223">
        <f>IFERROR(IF(RIGHT(VLOOKUP($A36,csapatok!$A:$NN,EY$320,FALSE),5)="Csere",VLOOKUP(LEFT(VLOOKUP($A36,csapatok!$A:$NN,EY$320,FALSE),LEN(VLOOKUP($A36,csapatok!$A:$NN,EY$320,FALSE))-6),'csapat-ranglista'!$A:$FP,EY$321,FALSE)/8,VLOOKUP(VLOOKUP($A36,csapatok!$A:$NN,EY$320,FALSE),'csapat-ranglista'!$A:$FP,EY$321,FALSE)/4),0)</f>
        <v>0</v>
      </c>
      <c r="EZ36" s="223">
        <f>IFERROR(IF(RIGHT(VLOOKUP($A36,csapatok!$A:$NN,EZ$320,FALSE),5)="Csere",VLOOKUP(LEFT(VLOOKUP($A36,csapatok!$A:$NN,EZ$320,FALSE),LEN(VLOOKUP($A36,csapatok!$A:$NN,EZ$320,FALSE))-6),'csapat-ranglista'!$A:$FP,EZ$321,FALSE)/8,VLOOKUP(VLOOKUP($A36,csapatok!$A:$NN,EZ$320,FALSE),'csapat-ranglista'!$A:$FP,EZ$321,FALSE)/4),0)</f>
        <v>0</v>
      </c>
      <c r="FA36" s="223">
        <f>IFERROR(IF(RIGHT(VLOOKUP($A36,csapatok!$A:$NN,FA$320,FALSE),5)="Csere",VLOOKUP(LEFT(VLOOKUP($A36,csapatok!$A:$NN,FA$320,FALSE),LEN(VLOOKUP($A36,csapatok!$A:$NN,FA$320,FALSE))-6),'csapat-ranglista'!$A:$FP,FA$321,FALSE)/8,VLOOKUP(VLOOKUP($A36,csapatok!$A:$NN,FA$320,FALSE),'csapat-ranglista'!$A:$FP,FA$321,FALSE)/4),0)</f>
        <v>26.159961151748849</v>
      </c>
      <c r="FB36" s="223">
        <f>IFERROR(IF(RIGHT(VLOOKUP($A36,csapatok!$A:$NN,FB$320,FALSE),5)="Csere",VLOOKUP(LEFT(VLOOKUP($A36,csapatok!$A:$NN,FB$320,FALSE),LEN(VLOOKUP($A36,csapatok!$A:$NN,FB$320,FALSE))-6),'csapat-ranglista'!$A:$FP,FB$321,FALSE)/8,VLOOKUP(VLOOKUP($A36,csapatok!$A:$NN,FB$320,FALSE),'csapat-ranglista'!$A:$FP,FB$321,FALSE)/4),0)</f>
        <v>0</v>
      </c>
      <c r="FC36" s="223">
        <f>IFERROR(IF(RIGHT(VLOOKUP($A36,csapatok!$A:$NN,FC$320,FALSE),5)="Csere",VLOOKUP(LEFT(VLOOKUP($A36,csapatok!$A:$NN,FC$320,FALSE),LEN(VLOOKUP($A36,csapatok!$A:$NN,FC$320,FALSE))-6),'csapat-ranglista'!$A:$FP,FC$321,FALSE)/8,VLOOKUP(VLOOKUP($A36,csapatok!$A:$NN,FC$320,FALSE),'csapat-ranglista'!$A:$FP,FC$321,FALSE)/4),0)</f>
        <v>0</v>
      </c>
      <c r="FD36" s="224">
        <f>versenyek!$QY$11*IFERROR(VLOOKUP(VLOOKUP($A36,versenyek!QX:QZ,3,FALSE),szabalyok!$A$16:$B$23,2,FALSE)/4,0)</f>
        <v>1.6001177362259755</v>
      </c>
      <c r="FE36" s="224">
        <f>versenyek!$RB$11*IFERROR(VLOOKUP(VLOOKUP($A36,versenyek!RA:RC,3,FALSE),szabalyok!$A$16:$B$23,2,FALSE)/4,0)</f>
        <v>0</v>
      </c>
      <c r="FF36" s="223">
        <f>IFERROR(IF(RIGHT(VLOOKUP($A36,csapatok!$A:$NN,FF$320,FALSE),5)="Csere",VLOOKUP(LEFT(VLOOKUP($A36,csapatok!$A:$NN,FF$320,FALSE),LEN(VLOOKUP($A36,csapatok!$A:$NN,FF$320,FALSE))-6),'csapat-ranglista'!$A:$FP,FF$321,FALSE)/8,VLOOKUP(VLOOKUP($A36,csapatok!$A:$NN,FF$320,FALSE),'csapat-ranglista'!$A:$FP,FF$321,FALSE)/4),0)</f>
        <v>0</v>
      </c>
      <c r="FG36" s="223">
        <f>IFERROR(IF(RIGHT(VLOOKUP($A36,csapatok!$A:$NN,FG$320,FALSE),5)="Csere",VLOOKUP(LEFT(VLOOKUP($A36,csapatok!$A:$NN,FG$320,FALSE),LEN(VLOOKUP($A36,csapatok!$A:$NN,FG$320,FALSE))-6),'csapat-ranglista'!$A:$FP,FG$321,FALSE)/8,VLOOKUP(VLOOKUP($A36,csapatok!$A:$NN,FG$320,FALSE),'csapat-ranglista'!$A:$FP,FG$321,FALSE)/4),0)</f>
        <v>0</v>
      </c>
      <c r="FH36" s="223">
        <f>IFERROR(IF(RIGHT(VLOOKUP($A36,csapatok!$A:$NN,FH$320,FALSE),5)="Csere",VLOOKUP(LEFT(VLOOKUP($A36,csapatok!$A:$NN,FH$320,FALSE),LEN(VLOOKUP($A36,csapatok!$A:$NN,FH$320,FALSE))-6),'csapat-ranglista'!$A:$FP,FH$321,FALSE)/8,VLOOKUP(VLOOKUP($A36,csapatok!$A:$NN,FH$320,FALSE),'csapat-ranglista'!$A:$FP,FH$321,FALSE)/4),0)</f>
        <v>0</v>
      </c>
      <c r="FI36" s="223">
        <f>IFERROR(IF(RIGHT(VLOOKUP($A36,csapatok!$A:$NN,FI$320,FALSE),5)="Csere",VLOOKUP(LEFT(VLOOKUP($A36,csapatok!$A:$NN,FI$320,FALSE),LEN(VLOOKUP($A36,csapatok!$A:$NN,FI$320,FALSE))-6),'csapat-ranglista'!$A:$FP,FI$321,FALSE)/8,VLOOKUP(VLOOKUP($A36,csapatok!$A:$NN,FI$320,FALSE),'csapat-ranglista'!$A:$FP,FI$321,FALSE)/4),0)</f>
        <v>0</v>
      </c>
      <c r="FJ36" s="223">
        <f>IFERROR(IF(RIGHT(VLOOKUP($A36,csapatok!$A:$NN,FJ$320,FALSE),5)="Csere",VLOOKUP(LEFT(VLOOKUP($A36,csapatok!$A:$NN,FJ$320,FALSE),LEN(VLOOKUP($A36,csapatok!$A:$NN,FJ$320,FALSE))-6),'csapat-ranglista'!$A:$FP,FJ$321,FALSE)/8,VLOOKUP(VLOOKUP($A36,csapatok!$A:$NN,FJ$320,FALSE),'csapat-ranglista'!$A:$FP,FJ$321,FALSE)/4),0)</f>
        <v>3.1698838843280837</v>
      </c>
      <c r="FK36" s="223">
        <f>IFERROR(IF(RIGHT(VLOOKUP($A36,csapatok!$A:$NN,FK$320,FALSE),5)="Csere",VLOOKUP(LEFT(VLOOKUP($A36,csapatok!$A:$NN,FK$320,FALSE),LEN(VLOOKUP($A36,csapatok!$A:$NN,FK$320,FALSE))-6),'csapat-ranglista'!$A:$FP,FK$321,FALSE)/8,VLOOKUP(VLOOKUP($A36,csapatok!$A:$NN,FK$320,FALSE),'csapat-ranglista'!$A:$FP,FK$321,FALSE)/4),0)</f>
        <v>2.9185989311192859</v>
      </c>
      <c r="FL36" s="223">
        <f>IFERROR(IF(RIGHT(VLOOKUP($A36,csapatok!$A:$NN,FL$320,FALSE),5)="Csere",VLOOKUP(LEFT(VLOOKUP($A36,csapatok!$A:$NN,FL$320,FALSE),LEN(VLOOKUP($A36,csapatok!$A:$NN,FL$320,FALSE))-6),'csapat-ranglista'!$A:$FP,FL$321,FALSE)/8,VLOOKUP(VLOOKUP($A36,csapatok!$A:$NN,FL$320,FALSE),'csapat-ranglista'!$A:$FP,FL$321,FALSE)/4),0)</f>
        <v>0</v>
      </c>
      <c r="FM36" s="223">
        <f>IFERROR(IF(RIGHT(VLOOKUP($A36,csapatok!$A:$NN,FM$320,FALSE),5)="Csere",VLOOKUP(LEFT(VLOOKUP($A36,csapatok!$A:$NN,FM$320,FALSE),LEN(VLOOKUP($A36,csapatok!$A:$NN,FM$320,FALSE))-6),'csapat-ranglista'!$A:$FP,FM$321,FALSE)/8,VLOOKUP(VLOOKUP($A36,csapatok!$A:$NN,FM$320,FALSE),'csapat-ranglista'!$A:$FP,FM$321,FALSE)/4),0)</f>
        <v>0</v>
      </c>
      <c r="FN36" s="223">
        <f>IFERROR(IF(RIGHT(VLOOKUP($A36,csapatok!$A:$NN,FN$320,FALSE),5)="Csere",VLOOKUP(LEFT(VLOOKUP($A36,csapatok!$A:$NN,FN$320,FALSE),LEN(VLOOKUP($A36,csapatok!$A:$NN,FN$320,FALSE))-6),'csapat-ranglista'!$A:$FP,FN$321,FALSE)/8,VLOOKUP(VLOOKUP($A36,csapatok!$A:$NN,FN$320,FALSE),'csapat-ranglista'!$A:$FP,FN$321,FALSE)/4),0)</f>
        <v>2.3110334438871236</v>
      </c>
      <c r="FO36" s="223">
        <f>IFERROR(IF(RIGHT(VLOOKUP($A36,csapatok!$A:$NN,FO$320,FALSE),5)="Csere",VLOOKUP(LEFT(VLOOKUP($A36,csapatok!$A:$NN,FO$320,FALSE),LEN(VLOOKUP($A36,csapatok!$A:$NN,FO$320,FALSE))-6),'csapat-ranglista'!$A:$FP,FO$321,FALSE)/8,VLOOKUP(VLOOKUP($A36,csapatok!$A:$NN,FO$320,FALSE),'csapat-ranglista'!$A:$FP,FO$321,FALSE)/4),0)</f>
        <v>0</v>
      </c>
      <c r="FP36" s="223">
        <f>IFERROR(IF(RIGHT(VLOOKUP($A36,csapatok!$A:$NN,FP$320,FALSE),5)="Csere",VLOOKUP(LEFT(VLOOKUP($A36,csapatok!$A:$NN,FP$320,FALSE),LEN(VLOOKUP($A36,csapatok!$A:$NN,FP$320,FALSE))-6),'csapat-ranglista'!$A:$FP,FP$321,FALSE)/8,VLOOKUP(VLOOKUP($A36,csapatok!$A:$NN,FP$320,FALSE),'csapat-ranglista'!$A:$FP,FP$321,FALSE)/4),0)</f>
        <v>4.2155083934626623</v>
      </c>
      <c r="FQ36" s="223">
        <f>IFERROR(IF(RIGHT(VLOOKUP($A36,csapatok!$A:$NN,FQ$320,FALSE),5)="Csere",VLOOKUP(LEFT(VLOOKUP($A36,csapatok!$A:$NN,FQ$320,FALSE),LEN(VLOOKUP($A36,csapatok!$A:$NN,FQ$320,FALSE))-6),'csapat-ranglista'!$A:$FP,FQ$321,FALSE)/8,VLOOKUP(VLOOKUP($A36,csapatok!$A:$NN,FQ$320,FALSE),'csapat-ranglista'!$A:$FP,FQ$321,FALSE)/4),0)</f>
        <v>0</v>
      </c>
      <c r="FR36" s="223">
        <f>IFERROR(IF(RIGHT(VLOOKUP($A36,csapatok!$A:$NN,FR$320,FALSE),5)="Csere",VLOOKUP(LEFT(VLOOKUP($A36,csapatok!$A:$NN,FR$320,FALSE),LEN(VLOOKUP($A36,csapatok!$A:$NN,FR$320,FALSE))-6),'csapat-ranglista'!$A:$FP,FR$321,FALSE)/8,VLOOKUP(VLOOKUP($A36,csapatok!$A:$NN,FR$320,FALSE),'csapat-ranglista'!$A:$FP,FR$321,FALSE)/4),0)</f>
        <v>0</v>
      </c>
      <c r="FS36" s="223">
        <f>IFERROR(IF(RIGHT(VLOOKUP($A36,csapatok!$A:$NN,FS$320,FALSE),5)="Csere",VLOOKUP(LEFT(VLOOKUP($A36,csapatok!$A:$NN,FS$320,FALSE),LEN(VLOOKUP($A36,csapatok!$A:$NN,FS$320,FALSE))-6),'csapat-ranglista'!$A:$FP,FS$321,FALSE)/8,VLOOKUP(VLOOKUP($A36,csapatok!$A:$NN,FS$320,FALSE),'csapat-ranglista'!$A:$FP,FS$321,FALSE)/4),0)</f>
        <v>1.7050310425451851</v>
      </c>
      <c r="FT36" s="223">
        <f>IFERROR(IF(RIGHT(VLOOKUP($A36,csapatok!$A:$NN,FT$320,FALSE),5)="Csere",VLOOKUP(LEFT(VLOOKUP($A36,csapatok!$A:$NN,FT$320,FALSE),LEN(VLOOKUP($A36,csapatok!$A:$NN,FT$320,FALSE))-6),'csapat-ranglista'!$A:$FP,FT$321,FALSE)/8,VLOOKUP(VLOOKUP($A36,csapatok!$A:$NN,FT$320,FALSE),'csapat-ranglista'!$A:$FP,FT$321,FALSE)/4),0)</f>
        <v>4.0179305649552814</v>
      </c>
      <c r="FU36" s="223">
        <f>IFERROR(IF(RIGHT(VLOOKUP($A36,csapatok!$A:$NN,FU$320,FALSE),5)="Csere",VLOOKUP(LEFT(VLOOKUP($A36,csapatok!$A:$NN,FU$320,FALSE),LEN(VLOOKUP($A36,csapatok!$A:$NN,FU$320,FALSE))-6),'csapat-ranglista'!$A:$FP,FU$321,FALSE)/8,VLOOKUP(VLOOKUP($A36,csapatok!$A:$NN,FU$320,FALSE),'csapat-ranglista'!$A:$FP,FU$321,FALSE)/4),0)</f>
        <v>0</v>
      </c>
      <c r="FV36" s="223">
        <f>IFERROR(IF(RIGHT(VLOOKUP($A36,csapatok!$A:$NN,FV$320,FALSE),5)="Csere",VLOOKUP(LEFT(VLOOKUP($A36,csapatok!$A:$NN,FV$320,FALSE),LEN(VLOOKUP($A36,csapatok!$A:$NN,FV$320,FALSE))-6),'csapat-ranglista'!$A:$FP,FV$321,FALSE)/8,VLOOKUP(VLOOKUP($A36,csapatok!$A:$NN,FV$320,FALSE),'csapat-ranglista'!$A:$FP,FV$321,FALSE)/4),0)</f>
        <v>0</v>
      </c>
      <c r="FW36" s="223">
        <f>IFERROR(IF(RIGHT(VLOOKUP($A36,csapatok!$A:$NN,FW$320,FALSE),5)="Csere",VLOOKUP(LEFT(VLOOKUP($A36,csapatok!$A:$NN,FW$320,FALSE),LEN(VLOOKUP($A36,csapatok!$A:$NN,FW$320,FALSE))-6),'csapat-ranglista'!$A:$FP,FW$321,FALSE)/8,VLOOKUP(VLOOKUP($A36,csapatok!$A:$NN,FW$320,FALSE),'csapat-ranglista'!$A:$FP,FW$321,FALSE)/4),0)</f>
        <v>0</v>
      </c>
      <c r="FX36" s="223">
        <f>IFERROR(IF(RIGHT(VLOOKUP($A36,csapatok!$A:$NN,FX$320,FALSE),5)="Csere",VLOOKUP(LEFT(VLOOKUP($A36,csapatok!$A:$NN,FX$320,FALSE),LEN(VLOOKUP($A36,csapatok!$A:$NN,FX$320,FALSE))-6),'csapat-ranglista'!$A:$FP,FX$321,FALSE)/8,VLOOKUP(VLOOKUP($A36,csapatok!$A:$NN,FX$320,FALSE),'csapat-ranglista'!$A:$FP,FX$321,FALSE)/4),0)</f>
        <v>0</v>
      </c>
      <c r="FY36" s="223">
        <f>IFERROR(IF(RIGHT(VLOOKUP($A36,csapatok!$A:$NN,FY$320,FALSE),5)="Csere",VLOOKUP(LEFT(VLOOKUP($A36,csapatok!$A:$NN,FY$320,FALSE),LEN(VLOOKUP($A36,csapatok!$A:$NN,FY$320,FALSE))-6),'csapat-ranglista'!$A:$FP,FY$321,FALSE)/8,VLOOKUP(VLOOKUP($A36,csapatok!$A:$NN,FY$320,FALSE),'csapat-ranglista'!$A:$FP,FY$321,FALSE)/4),0)</f>
        <v>0</v>
      </c>
      <c r="FZ36" s="223">
        <f>IFERROR(IF(RIGHT(VLOOKUP($A36,csapatok!$A:$NN,FZ$320,FALSE),5)="Csere",VLOOKUP(LEFT(VLOOKUP($A36,csapatok!$A:$NN,FZ$320,FALSE),LEN(VLOOKUP($A36,csapatok!$A:$NN,FZ$320,FALSE))-6),'csapat-ranglista'!$A:$FP,FZ$321,FALSE)/8,VLOOKUP(VLOOKUP($A36,csapatok!$A:$NN,FZ$320,FALSE),'csapat-ranglista'!$A:$FP,FZ$321,FALSE)/4),0)</f>
        <v>0</v>
      </c>
      <c r="GA36" s="223">
        <f>IFERROR(IF(RIGHT(VLOOKUP($A36,csapatok!$A:$NN,GA$320,FALSE),5)="Csere",VLOOKUP(LEFT(VLOOKUP($A36,csapatok!$A:$NN,GA$320,FALSE),LEN(VLOOKUP($A36,csapatok!$A:$NN,GA$320,FALSE))-6),'csapat-ranglista'!$A:$FP,GA$321,FALSE)/8,VLOOKUP(VLOOKUP($A36,csapatok!$A:$NN,GA$320,FALSE),'csapat-ranglista'!$A:$FP,GA$321,FALSE)/4),0)</f>
        <v>0</v>
      </c>
      <c r="GB36" s="223">
        <f>IFERROR(IF(RIGHT(VLOOKUP($A36,csapatok!$A:$NN,GB$320,FALSE),5)="Csere",VLOOKUP(LEFT(VLOOKUP($A36,csapatok!$A:$NN,GB$320,FALSE),LEN(VLOOKUP($A36,csapatok!$A:$NN,GB$320,FALSE))-6),'csapat-ranglista'!$A:$FP,GB$321,FALSE)/8,VLOOKUP(VLOOKUP($A36,csapatok!$A:$NN,GB$320,FALSE),'csapat-ranglista'!$A:$FP,GB$321,FALSE)/4),0)</f>
        <v>0</v>
      </c>
      <c r="GC36" s="223">
        <f>IFERROR(IF(RIGHT(VLOOKUP($A36,csapatok!$A:$NN,GC$320,FALSE),5)="Csere",VLOOKUP(LEFT(VLOOKUP($A36,csapatok!$A:$NN,GC$320,FALSE),LEN(VLOOKUP($A36,csapatok!$A:$NN,GC$320,FALSE))-6),'csapat-ranglista'!$A:$FP,GC$321,FALSE)/8,VLOOKUP(VLOOKUP($A36,csapatok!$A:$NN,GC$320,FALSE),'csapat-ranglista'!$A:$FP,GC$321,FALSE)/4),0)</f>
        <v>0</v>
      </c>
      <c r="GD36" s="247">
        <f>SUM(EQ36:GC36)</f>
        <v>46.098065148272447</v>
      </c>
    </row>
    <row r="37" spans="1:186">
      <c r="A37" s="1" t="s">
        <v>1389</v>
      </c>
      <c r="B37" s="131">
        <v>35982</v>
      </c>
      <c r="C37" s="131" t="str">
        <f>IF(B37=0,"",IF(B37&lt;$C$1,"felnőtt","ifi"))</f>
        <v>ifi</v>
      </c>
      <c r="D37" s="32" t="s">
        <v>9</v>
      </c>
      <c r="E37" s="45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4">
        <f>versenyek!$ES$11*IFERROR(VLOOKUP(VLOOKUP($A37,versenyek!ER:ET,3,FALSE),szabalyok!$A$16:$B$23,2,FALSE)/4,0)</f>
        <v>0</v>
      </c>
      <c r="BD37" s="224"/>
      <c r="BE37" s="223">
        <f>IFERROR(IF(RIGHT(VLOOKUP($A37,csapatok!$A:$NN,BE$320,FALSE),5)="Csere",VLOOKUP(LEFT(VLOOKUP($A37,csapatok!$A:$NN,BE$320,FALSE),LEN(VLOOKUP($A37,csapatok!$A:$NN,BE$320,FALSE))-6),'csapat-ranglista'!$A:$FP,BE$321,FALSE)/8,VLOOKUP(VLOOKUP($A37,csapatok!$A:$NN,BE$320,FALSE),'csapat-ranglista'!$A:$FP,BE$321,FALSE)/4),0)</f>
        <v>0</v>
      </c>
      <c r="BF37" s="223">
        <f>IFERROR(IF(RIGHT(VLOOKUP($A37,csapatok!$A:$NN,BF$320,FALSE),5)="Csere",VLOOKUP(LEFT(VLOOKUP($A37,csapatok!$A:$NN,BF$320,FALSE),LEN(VLOOKUP($A37,csapatok!$A:$NN,BF$320,FALSE))-6),'csapat-ranglista'!$A:$FP,BF$321,FALSE)/8,VLOOKUP(VLOOKUP($A37,csapatok!$A:$NN,BF$320,FALSE),'csapat-ranglista'!$A:$FP,BF$321,FALSE)/4),0)</f>
        <v>0</v>
      </c>
      <c r="BG37" s="223">
        <f>IFERROR(IF(RIGHT(VLOOKUP($A37,csapatok!$A:$NN,BG$320,FALSE),5)="Csere",VLOOKUP(LEFT(VLOOKUP($A37,csapatok!$A:$NN,BG$320,FALSE),LEN(VLOOKUP($A37,csapatok!$A:$NN,BG$320,FALSE))-6),'csapat-ranglista'!$A:$FP,BG$321,FALSE)/8,VLOOKUP(VLOOKUP($A37,csapatok!$A:$NN,BG$320,FALSE),'csapat-ranglista'!$A:$FP,BG$321,FALSE)/4),0)</f>
        <v>0</v>
      </c>
      <c r="BH37" s="223">
        <f>IFERROR(IF(RIGHT(VLOOKUP($A37,csapatok!$A:$NN,BH$320,FALSE),5)="Csere",VLOOKUP(LEFT(VLOOKUP($A37,csapatok!$A:$NN,BH$320,FALSE),LEN(VLOOKUP($A37,csapatok!$A:$NN,BH$320,FALSE))-6),'csapat-ranglista'!$A:$FP,BH$321,FALSE)/8,VLOOKUP(VLOOKUP($A37,csapatok!$A:$NN,BH$320,FALSE),'csapat-ranglista'!$A:$FP,BH$321,FALSE)/4),0)</f>
        <v>0</v>
      </c>
      <c r="BI37" s="223">
        <f>IFERROR(IF(RIGHT(VLOOKUP($A37,csapatok!$A:$NN,BI$320,FALSE),5)="Csere",VLOOKUP(LEFT(VLOOKUP($A37,csapatok!$A:$NN,BI$320,FALSE),LEN(VLOOKUP($A37,csapatok!$A:$NN,BI$320,FALSE))-6),'csapat-ranglista'!$A:$FP,BI$321,FALSE)/8,VLOOKUP(VLOOKUP($A37,csapatok!$A:$NN,BI$320,FALSE),'csapat-ranglista'!$A:$FP,BI$321,FALSE)/4),0)</f>
        <v>0</v>
      </c>
      <c r="BJ37" s="223">
        <f>IFERROR(IF(RIGHT(VLOOKUP($A37,csapatok!$A:$NN,BJ$320,FALSE),5)="Csere",VLOOKUP(LEFT(VLOOKUP($A37,csapatok!$A:$NN,BJ$320,FALSE),LEN(VLOOKUP($A37,csapatok!$A:$NN,BJ$320,FALSE))-6),'csapat-ranglista'!$A:$FP,BJ$321,FALSE)/8,VLOOKUP(VLOOKUP($A37,csapatok!$A:$NN,BJ$320,FALSE),'csapat-ranglista'!$A:$FP,BJ$321,FALSE)/4),0)</f>
        <v>0</v>
      </c>
      <c r="BK37" s="223">
        <f>IFERROR(IF(RIGHT(VLOOKUP($A37,csapatok!$A:$NN,BK$320,FALSE),5)="Csere",VLOOKUP(LEFT(VLOOKUP($A37,csapatok!$A:$NN,BK$320,FALSE),LEN(VLOOKUP($A37,csapatok!$A:$NN,BK$320,FALSE))-6),'csapat-ranglista'!$A:$FP,BK$321,FALSE)/8,VLOOKUP(VLOOKUP($A37,csapatok!$A:$NN,BK$320,FALSE),'csapat-ranglista'!$A:$FP,BK$321,FALSE)/4),0)</f>
        <v>0</v>
      </c>
      <c r="BL37" s="223">
        <f>IFERROR(IF(RIGHT(VLOOKUP($A37,csapatok!$A:$NN,BL$320,FALSE),5)="Csere",VLOOKUP(LEFT(VLOOKUP($A37,csapatok!$A:$NN,BL$320,FALSE),LEN(VLOOKUP($A37,csapatok!$A:$NN,BL$320,FALSE))-6),'csapat-ranglista'!$A:$FP,BL$321,FALSE)/8,VLOOKUP(VLOOKUP($A37,csapatok!$A:$NN,BL$320,FALSE),'csapat-ranglista'!$A:$FP,BL$321,FALSE)/4),0)</f>
        <v>0</v>
      </c>
      <c r="BM37" s="223">
        <f>IFERROR(IF(RIGHT(VLOOKUP($A37,csapatok!$A:$NN,BM$320,FALSE),5)="Csere",VLOOKUP(LEFT(VLOOKUP($A37,csapatok!$A:$NN,BM$320,FALSE),LEN(VLOOKUP($A37,csapatok!$A:$NN,BM$320,FALSE))-6),'csapat-ranglista'!$A:$FP,BM$321,FALSE)/8,VLOOKUP(VLOOKUP($A37,csapatok!$A:$NN,BM$320,FALSE),'csapat-ranglista'!$A:$FP,BM$321,FALSE)/4),0)</f>
        <v>0</v>
      </c>
      <c r="BN37" s="223">
        <f>IFERROR(IF(RIGHT(VLOOKUP($A37,csapatok!$A:$NN,BN$320,FALSE),5)="Csere",VLOOKUP(LEFT(VLOOKUP($A37,csapatok!$A:$NN,BN$320,FALSE),LEN(VLOOKUP($A37,csapatok!$A:$NN,BN$320,FALSE))-6),'csapat-ranglista'!$A:$FP,BN$321,FALSE)/8,VLOOKUP(VLOOKUP($A37,csapatok!$A:$NN,BN$320,FALSE),'csapat-ranglista'!$A:$FP,BN$321,FALSE)/4),0)</f>
        <v>0</v>
      </c>
      <c r="BO37" s="223">
        <f>IFERROR(IF(RIGHT(VLOOKUP($A37,csapatok!$A:$NN,BO$320,FALSE),5)="Csere",VLOOKUP(LEFT(VLOOKUP($A37,csapatok!$A:$NN,BO$320,FALSE),LEN(VLOOKUP($A37,csapatok!$A:$NN,BO$320,FALSE))-6),'csapat-ranglista'!$A:$FP,BO$321,FALSE)/8,VLOOKUP(VLOOKUP($A37,csapatok!$A:$NN,BO$320,FALSE),'csapat-ranglista'!$A:$FP,BO$321,FALSE)/4),0)</f>
        <v>0</v>
      </c>
      <c r="BP37" s="223">
        <f>IFERROR(IF(RIGHT(VLOOKUP($A37,csapatok!$A:$NN,BP$320,FALSE),5)="Csere",VLOOKUP(LEFT(VLOOKUP($A37,csapatok!$A:$NN,BP$320,FALSE),LEN(VLOOKUP($A37,csapatok!$A:$NN,BP$320,FALSE))-6),'csapat-ranglista'!$A:$FP,BP$321,FALSE)/8,VLOOKUP(VLOOKUP($A37,csapatok!$A:$NN,BP$320,FALSE),'csapat-ranglista'!$A:$FP,BP$321,FALSE)/4),0)</f>
        <v>0</v>
      </c>
      <c r="BQ37" s="223">
        <f>IFERROR(IF(RIGHT(VLOOKUP($A37,csapatok!$A:$NN,BQ$320,FALSE),5)="Csere",VLOOKUP(LEFT(VLOOKUP($A37,csapatok!$A:$NN,BQ$320,FALSE),LEN(VLOOKUP($A37,csapatok!$A:$NN,BQ$320,FALSE))-6),'csapat-ranglista'!$A:$FP,BQ$321,FALSE)/8,VLOOKUP(VLOOKUP($A37,csapatok!$A:$NN,BQ$320,FALSE),'csapat-ranglista'!$A:$FP,BQ$321,FALSE)/4),0)</f>
        <v>0</v>
      </c>
      <c r="BR37" s="223">
        <f>IFERROR(IF(RIGHT(VLOOKUP($A37,csapatok!$A:$NN,BR$320,FALSE),5)="Csere",VLOOKUP(LEFT(VLOOKUP($A37,csapatok!$A:$NN,BR$320,FALSE),LEN(VLOOKUP($A37,csapatok!$A:$NN,BR$320,FALSE))-6),'csapat-ranglista'!$A:$FP,BR$321,FALSE)/8,VLOOKUP(VLOOKUP($A37,csapatok!$A:$NN,BR$320,FALSE),'csapat-ranglista'!$A:$FP,BR$321,FALSE)/4),0)</f>
        <v>0</v>
      </c>
      <c r="BS37" s="223">
        <f>IFERROR(IF(RIGHT(VLOOKUP($A37,csapatok!$A:$NN,BS$320,FALSE),5)="Csere",VLOOKUP(LEFT(VLOOKUP($A37,csapatok!$A:$NN,BS$320,FALSE),LEN(VLOOKUP($A37,csapatok!$A:$NN,BS$320,FALSE))-6),'csapat-ranglista'!$A:$FP,BS$321,FALSE)/8,VLOOKUP(VLOOKUP($A37,csapatok!$A:$NN,BS$320,FALSE),'csapat-ranglista'!$A:$FP,BS$321,FALSE)/4),0)</f>
        <v>0</v>
      </c>
      <c r="BT37" s="223">
        <f>IFERROR(IF(RIGHT(VLOOKUP($A37,csapatok!$A:$NN,BT$320,FALSE),5)="Csere",VLOOKUP(LEFT(VLOOKUP($A37,csapatok!$A:$NN,BT$320,FALSE),LEN(VLOOKUP($A37,csapatok!$A:$NN,BT$320,FALSE))-6),'csapat-ranglista'!$A:$FP,BT$321,FALSE)/8,VLOOKUP(VLOOKUP($A37,csapatok!$A:$NN,BT$320,FALSE),'csapat-ranglista'!$A:$FP,BT$321,FALSE)/4),0)</f>
        <v>0</v>
      </c>
      <c r="BU37" s="223">
        <f>IFERROR(IF(RIGHT(VLOOKUP($A37,csapatok!$A:$NN,BU$320,FALSE),5)="Csere",VLOOKUP(LEFT(VLOOKUP($A37,csapatok!$A:$NN,BU$320,FALSE),LEN(VLOOKUP($A37,csapatok!$A:$NN,BU$320,FALSE))-6),'csapat-ranglista'!$A:$FP,BU$321,FALSE)/8,VLOOKUP(VLOOKUP($A37,csapatok!$A:$NN,BU$320,FALSE),'csapat-ranglista'!$A:$FP,BU$321,FALSE)/4),0)</f>
        <v>0</v>
      </c>
      <c r="BV37" s="223">
        <f>IFERROR(IF(RIGHT(VLOOKUP($A37,csapatok!$A:$NN,BV$320,FALSE),5)="Csere",VLOOKUP(LEFT(VLOOKUP($A37,csapatok!$A:$NN,BV$320,FALSE),LEN(VLOOKUP($A37,csapatok!$A:$NN,BV$320,FALSE))-6),'csapat-ranglista'!$A:$FP,BV$321,FALSE)/8,VLOOKUP(VLOOKUP($A37,csapatok!$A:$NN,BV$320,FALSE),'csapat-ranglista'!$A:$FP,BV$321,FALSE)/4),0)</f>
        <v>0</v>
      </c>
      <c r="BW37" s="223">
        <f>IFERROR(IF(RIGHT(VLOOKUP($A37,csapatok!$A:$NN,BW$320,FALSE),5)="Csere",VLOOKUP(LEFT(VLOOKUP($A37,csapatok!$A:$NN,BW$320,FALSE),LEN(VLOOKUP($A37,csapatok!$A:$NN,BW$320,FALSE))-6),'csapat-ranglista'!$A:$FP,BW$321,FALSE)/8,VLOOKUP(VLOOKUP($A37,csapatok!$A:$NN,BW$320,FALSE),'csapat-ranglista'!$A:$FP,BW$321,FALSE)/4),0)</f>
        <v>0</v>
      </c>
      <c r="BX37" s="223">
        <f>IFERROR(IF(RIGHT(VLOOKUP($A37,csapatok!$A:$NN,BX$320,FALSE),5)="Csere",VLOOKUP(LEFT(VLOOKUP($A37,csapatok!$A:$NN,BX$320,FALSE),LEN(VLOOKUP($A37,csapatok!$A:$NN,BX$320,FALSE))-6),'csapat-ranglista'!$A:$FP,BX$321,FALSE)/8,VLOOKUP(VLOOKUP($A37,csapatok!$A:$NN,BX$320,FALSE),'csapat-ranglista'!$A:$FP,BX$321,FALSE)/4),0)</f>
        <v>0</v>
      </c>
      <c r="BY37" s="223">
        <f>IFERROR(IF(RIGHT(VLOOKUP($A37,csapatok!$A:$NN,BY$320,FALSE),5)="Csere",VLOOKUP(LEFT(VLOOKUP($A37,csapatok!$A:$NN,BY$320,FALSE),LEN(VLOOKUP($A37,csapatok!$A:$NN,BY$320,FALSE))-6),'csapat-ranglista'!$A:$FP,BY$321,FALSE)/8,VLOOKUP(VLOOKUP($A37,csapatok!$A:$NN,BY$320,FALSE),'csapat-ranglista'!$A:$FP,BY$321,FALSE)/4),0)</f>
        <v>0</v>
      </c>
      <c r="BZ37" s="223">
        <f>IFERROR(IF(RIGHT(VLOOKUP($A37,csapatok!$A:$NN,BZ$320,FALSE),5)="Csere",VLOOKUP(LEFT(VLOOKUP($A37,csapatok!$A:$NN,BZ$320,FALSE),LEN(VLOOKUP($A37,csapatok!$A:$NN,BZ$320,FALSE))-6),'csapat-ranglista'!$A:$FP,BZ$321,FALSE)/8,VLOOKUP(VLOOKUP($A37,csapatok!$A:$NN,BZ$320,FALSE),'csapat-ranglista'!$A:$FP,BZ$321,FALSE)/4),0)</f>
        <v>0</v>
      </c>
      <c r="CA37" s="223">
        <f>IFERROR(IF(RIGHT(VLOOKUP($A37,csapatok!$A:$NN,CA$320,FALSE),5)="Csere",VLOOKUP(LEFT(VLOOKUP($A37,csapatok!$A:$NN,CA$320,FALSE),LEN(VLOOKUP($A37,csapatok!$A:$NN,CA$320,FALSE))-6),'csapat-ranglista'!$A:$FP,CA$321,FALSE)/8,VLOOKUP(VLOOKUP($A37,csapatok!$A:$NN,CA$320,FALSE),'csapat-ranglista'!$A:$FP,CA$321,FALSE)/4),0)</f>
        <v>0</v>
      </c>
      <c r="CB37" s="223">
        <f>IFERROR(IF(RIGHT(VLOOKUP($A37,csapatok!$A:$NN,CB$320,FALSE),5)="Csere",VLOOKUP(LEFT(VLOOKUP($A37,csapatok!$A:$NN,CB$320,FALSE),LEN(VLOOKUP($A37,csapatok!$A:$NN,CB$320,FALSE))-6),'csapat-ranglista'!$A:$FP,CB$321,FALSE)/8,VLOOKUP(VLOOKUP($A37,csapatok!$A:$NN,CB$320,FALSE),'csapat-ranglista'!$A:$FP,CB$321,FALSE)/4),0)</f>
        <v>0</v>
      </c>
      <c r="CC37" s="223">
        <f>IFERROR(IF(RIGHT(VLOOKUP($A37,csapatok!$A:$NN,CC$320,FALSE),5)="Csere",VLOOKUP(LEFT(VLOOKUP($A37,csapatok!$A:$NN,CC$320,FALSE),LEN(VLOOKUP($A37,csapatok!$A:$NN,CC$320,FALSE))-6),'csapat-ranglista'!$A:$FP,CC$321,FALSE)/8,VLOOKUP(VLOOKUP($A37,csapatok!$A:$NN,CC$320,FALSE),'csapat-ranglista'!$A:$FP,CC$321,FALSE)/4),0)</f>
        <v>0</v>
      </c>
      <c r="CD37" s="223">
        <f>IFERROR(IF(RIGHT(VLOOKUP($A37,csapatok!$A:$NN,CD$320,FALSE),5)="Csere",VLOOKUP(LEFT(VLOOKUP($A37,csapatok!$A:$NN,CD$320,FALSE),LEN(VLOOKUP($A37,csapatok!$A:$NN,CD$320,FALSE))-6),'csapat-ranglista'!$A:$FP,CD$321,FALSE)/8,VLOOKUP(VLOOKUP($A37,csapatok!$A:$NN,CD$320,FALSE),'csapat-ranglista'!$A:$FP,CD$321,FALSE)/4),0)</f>
        <v>1.154903975734503</v>
      </c>
      <c r="CE37" s="223">
        <f>IFERROR(IF(RIGHT(VLOOKUP($A37,csapatok!$A:$NN,CE$320,FALSE),5)="Csere",VLOOKUP(LEFT(VLOOKUP($A37,csapatok!$A:$NN,CE$320,FALSE),LEN(VLOOKUP($A37,csapatok!$A:$NN,CE$320,FALSE))-6),'csapat-ranglista'!$A:$FP,CE$321,FALSE)/8,VLOOKUP(VLOOKUP($A37,csapatok!$A:$NN,CE$320,FALSE),'csapat-ranglista'!$A:$FP,CE$321,FALSE)/4),0)</f>
        <v>0</v>
      </c>
      <c r="CF37" s="223">
        <f>IFERROR(IF(RIGHT(VLOOKUP($A37,csapatok!$A:$NN,CF$320,FALSE),5)="Csere",VLOOKUP(LEFT(VLOOKUP($A37,csapatok!$A:$NN,CF$320,FALSE),LEN(VLOOKUP($A37,csapatok!$A:$NN,CF$320,FALSE))-6),'csapat-ranglista'!$A:$FP,CF$321,FALSE)/8,VLOOKUP(VLOOKUP($A37,csapatok!$A:$NN,CF$320,FALSE),'csapat-ranglista'!$A:$FP,CF$321,FALSE)/4),0)</f>
        <v>0</v>
      </c>
      <c r="CG37" s="223">
        <f>IFERROR(IF(RIGHT(VLOOKUP($A37,csapatok!$A:$NN,CG$320,FALSE),5)="Csere",VLOOKUP(LEFT(VLOOKUP($A37,csapatok!$A:$NN,CG$320,FALSE),LEN(VLOOKUP($A37,csapatok!$A:$NN,CG$320,FALSE))-6),'csapat-ranglista'!$A:$FP,CG$321,FALSE)/8,VLOOKUP(VLOOKUP($A37,csapatok!$A:$NN,CG$320,FALSE),'csapat-ranglista'!$A:$FP,CG$321,FALSE)/4),0)</f>
        <v>0</v>
      </c>
      <c r="CH37" s="223">
        <f>IFERROR(IF(RIGHT(VLOOKUP($A37,csapatok!$A:$NN,CH$320,FALSE),5)="Csere",VLOOKUP(LEFT(VLOOKUP($A37,csapatok!$A:$NN,CH$320,FALSE),LEN(VLOOKUP($A37,csapatok!$A:$NN,CH$320,FALSE))-6),'csapat-ranglista'!$A:$FP,CH$321,FALSE)/8,VLOOKUP(VLOOKUP($A37,csapatok!$A:$NN,CH$320,FALSE),'csapat-ranglista'!$A:$FP,CH$321,FALSE)/4),0)</f>
        <v>0</v>
      </c>
      <c r="CI37" s="223">
        <f>IFERROR(IF(RIGHT(VLOOKUP($A37,csapatok!$A:$NN,CI$320,FALSE),5)="Csere",VLOOKUP(LEFT(VLOOKUP($A37,csapatok!$A:$NN,CI$320,FALSE),LEN(VLOOKUP($A37,csapatok!$A:$NN,CI$320,FALSE))-6),'csapat-ranglista'!$A:$FP,CI$321,FALSE)/8,VLOOKUP(VLOOKUP($A37,csapatok!$A:$NN,CI$320,FALSE),'csapat-ranglista'!$A:$FP,CI$321,FALSE)/4),0)</f>
        <v>0</v>
      </c>
      <c r="CJ37" s="224">
        <f>versenyek!$IQ$11*IFERROR(VLOOKUP(VLOOKUP($A37,versenyek!IP:IR,3,FALSE),szabalyok!$A$16:$B$23,2,FALSE)/4,0)</f>
        <v>0</v>
      </c>
      <c r="CK37" s="224">
        <f>versenyek!$IT$11*IFERROR(VLOOKUP(VLOOKUP($A37,versenyek!IS:IU,3,FALSE),szabalyok!$A$16:$B$23,2,FALSE)/4,0)</f>
        <v>0</v>
      </c>
      <c r="CL37" s="223">
        <f>IFERROR(IF(RIGHT(VLOOKUP($A37,csapatok!$A:$NN,CL$320,FALSE),5)="Csere",VLOOKUP(LEFT(VLOOKUP($A37,csapatok!$A:$NN,CL$320,FALSE),LEN(VLOOKUP($A37,csapatok!$A:$NN,CL$320,FALSE))-6),'csapat-ranglista'!$A:$FP,CL$321,FALSE)/8,VLOOKUP(VLOOKUP($A37,csapatok!$A:$NN,CL$320,FALSE),'csapat-ranglista'!$A:$FP,CL$321,FALSE)/4),0)</f>
        <v>0</v>
      </c>
      <c r="CM37" s="223">
        <f>IFERROR(IF(RIGHT(VLOOKUP($A37,csapatok!$A:$NN,CM$320,FALSE),5)="Csere",VLOOKUP(LEFT(VLOOKUP($A37,csapatok!$A:$NN,CM$320,FALSE),LEN(VLOOKUP($A37,csapatok!$A:$NN,CM$320,FALSE))-6),'csapat-ranglista'!$A:$FP,CM$321,FALSE)/8,VLOOKUP(VLOOKUP($A37,csapatok!$A:$NN,CM$320,FALSE),'csapat-ranglista'!$A:$FP,CM$321,FALSE)/4),0)</f>
        <v>0</v>
      </c>
      <c r="CN37" s="223">
        <f>IFERROR(IF(RIGHT(VLOOKUP($A37,csapatok!$A:$NN,CN$320,FALSE),5)="Csere",VLOOKUP(LEFT(VLOOKUP($A37,csapatok!$A:$NN,CN$320,FALSE),LEN(VLOOKUP($A37,csapatok!$A:$NN,CN$320,FALSE))-6),'csapat-ranglista'!$A:$FP,CN$321,FALSE)/8,VLOOKUP(VLOOKUP($A37,csapatok!$A:$NN,CN$320,FALSE),'csapat-ranglista'!$A:$FP,CN$321,FALSE)/4),0)</f>
        <v>0</v>
      </c>
      <c r="CO37" s="223">
        <f>IFERROR(IF(RIGHT(VLOOKUP($A37,csapatok!$A:$NN,CO$320,FALSE),5)="Csere",VLOOKUP(LEFT(VLOOKUP($A37,csapatok!$A:$NN,CO$320,FALSE),LEN(VLOOKUP($A37,csapatok!$A:$NN,CO$320,FALSE))-6),'csapat-ranglista'!$A:$FP,CO$321,FALSE)/8,VLOOKUP(VLOOKUP($A37,csapatok!$A:$NN,CO$320,FALSE),'csapat-ranglista'!$A:$FP,CO$321,FALSE)/4),0)</f>
        <v>0</v>
      </c>
      <c r="CP37" s="223">
        <f>IFERROR(IF(RIGHT(VLOOKUP($A37,csapatok!$A:$NN,CP$320,FALSE),5)="Csere",VLOOKUP(LEFT(VLOOKUP($A37,csapatok!$A:$NN,CP$320,FALSE),LEN(VLOOKUP($A37,csapatok!$A:$NN,CP$320,FALSE))-6),'csapat-ranglista'!$A:$FP,CP$321,FALSE)/8,VLOOKUP(VLOOKUP($A37,csapatok!$A:$NN,CP$320,FALSE),'csapat-ranglista'!$A:$FP,CP$321,FALSE)/4),0)</f>
        <v>0</v>
      </c>
      <c r="CQ37" s="223">
        <f>IFERROR(IF(RIGHT(VLOOKUP($A37,csapatok!$A:$NN,CQ$320,FALSE),5)="Csere",VLOOKUP(LEFT(VLOOKUP($A37,csapatok!$A:$NN,CQ$320,FALSE),LEN(VLOOKUP($A37,csapatok!$A:$NN,CQ$320,FALSE))-6),'csapat-ranglista'!$A:$FP,CQ$321,FALSE)/8,VLOOKUP(VLOOKUP($A37,csapatok!$A:$NN,CQ$320,FALSE),'csapat-ranglista'!$A:$FP,CQ$321,FALSE)/4),0)</f>
        <v>0</v>
      </c>
      <c r="CR37" s="223">
        <f>IFERROR(IF(RIGHT(VLOOKUP($A37,csapatok!$A:$NN,CR$320,FALSE),5)="Csere",VLOOKUP(LEFT(VLOOKUP($A37,csapatok!$A:$NN,CR$320,FALSE),LEN(VLOOKUP($A37,csapatok!$A:$NN,CR$320,FALSE))-6),'csapat-ranglista'!$A:$FP,CR$321,FALSE)/8,VLOOKUP(VLOOKUP($A37,csapatok!$A:$NN,CR$320,FALSE),'csapat-ranglista'!$A:$FP,CR$321,FALSE)/4),0)</f>
        <v>0</v>
      </c>
      <c r="CS37" s="223">
        <f>IFERROR(IF(RIGHT(VLOOKUP($A37,csapatok!$A:$NN,CS$320,FALSE),5)="Csere",VLOOKUP(LEFT(VLOOKUP($A37,csapatok!$A:$NN,CS$320,FALSE),LEN(VLOOKUP($A37,csapatok!$A:$NN,CS$320,FALSE))-6),'csapat-ranglista'!$A:$FP,CS$321,FALSE)/8,VLOOKUP(VLOOKUP($A37,csapatok!$A:$NN,CS$320,FALSE),'csapat-ranglista'!$A:$FP,CS$321,FALSE)/4),0)</f>
        <v>0</v>
      </c>
      <c r="CT37" s="223">
        <f>IFERROR(IF(RIGHT(VLOOKUP($A37,csapatok!$A:$NN,CT$320,FALSE),5)="Csere",VLOOKUP(LEFT(VLOOKUP($A37,csapatok!$A:$NN,CT$320,FALSE),LEN(VLOOKUP($A37,csapatok!$A:$NN,CT$320,FALSE))-6),'csapat-ranglista'!$A:$FP,CT$321,FALSE)/8,VLOOKUP(VLOOKUP($A37,csapatok!$A:$NN,CT$320,FALSE),'csapat-ranglista'!$A:$FP,CT$321,FALSE)/4),0)</f>
        <v>0</v>
      </c>
      <c r="CU37" s="223">
        <f>IFERROR(IF(RIGHT(VLOOKUP($A37,csapatok!$A:$NN,CU$320,FALSE),5)="Csere",VLOOKUP(LEFT(VLOOKUP($A37,csapatok!$A:$NN,CU$320,FALSE),LEN(VLOOKUP($A37,csapatok!$A:$NN,CU$320,FALSE))-6),'csapat-ranglista'!$A:$FP,CU$321,FALSE)/8,VLOOKUP(VLOOKUP($A37,csapatok!$A:$NN,CU$320,FALSE),'csapat-ranglista'!$A:$FP,CU$321,FALSE)/4),0)</f>
        <v>0</v>
      </c>
      <c r="CV37" s="223">
        <f>IFERROR(IF(RIGHT(VLOOKUP($A37,csapatok!$A:$NN,CV$320,FALSE),5)="Csere",VLOOKUP(LEFT(VLOOKUP($A37,csapatok!$A:$NN,CV$320,FALSE),LEN(VLOOKUP($A37,csapatok!$A:$NN,CV$320,FALSE))-6),'csapat-ranglista'!$A:$FP,CV$321,FALSE)/8,VLOOKUP(VLOOKUP($A37,csapatok!$A:$NN,CV$320,FALSE),'csapat-ranglista'!$A:$FP,CV$321,FALSE)/4),0)</f>
        <v>0</v>
      </c>
      <c r="CW37" s="223">
        <f>IFERROR(IF(RIGHT(VLOOKUP($A37,csapatok!$A:$NN,CW$320,FALSE),5)="Csere",VLOOKUP(LEFT(VLOOKUP($A37,csapatok!$A:$NN,CW$320,FALSE),LEN(VLOOKUP($A37,csapatok!$A:$NN,CW$320,FALSE))-6),'csapat-ranglista'!$A:$FP,CW$321,FALSE)/8,VLOOKUP(VLOOKUP($A37,csapatok!$A:$NN,CW$320,FALSE),'csapat-ranglista'!$A:$FP,CW$321,FALSE)/4),0)</f>
        <v>0</v>
      </c>
      <c r="CX37" s="223">
        <f>IFERROR(IF(RIGHT(VLOOKUP($A37,csapatok!$A:$NN,CX$320,FALSE),5)="Csere",VLOOKUP(LEFT(VLOOKUP($A37,csapatok!$A:$NN,CX$320,FALSE),LEN(VLOOKUP($A37,csapatok!$A:$NN,CX$320,FALSE))-6),'csapat-ranglista'!$A:$FP,CX$321,FALSE)/8,VLOOKUP(VLOOKUP($A37,csapatok!$A:$NN,CX$320,FALSE),'csapat-ranglista'!$A:$FP,CX$321,FALSE)/4),0)</f>
        <v>0</v>
      </c>
      <c r="CY37" s="223">
        <f>IFERROR(IF(RIGHT(VLOOKUP($A37,csapatok!$A:$NN,CY$320,FALSE),5)="Csere",VLOOKUP(LEFT(VLOOKUP($A37,csapatok!$A:$NN,CY$320,FALSE),LEN(VLOOKUP($A37,csapatok!$A:$NN,CY$320,FALSE))-6),'csapat-ranglista'!$A:$FP,CY$321,FALSE)/8,VLOOKUP(VLOOKUP($A37,csapatok!$A:$NN,CY$320,FALSE),'csapat-ranglista'!$A:$FP,CY$321,FALSE)/4),0)</f>
        <v>0</v>
      </c>
      <c r="CZ37" s="223">
        <f>IFERROR(IF(RIGHT(VLOOKUP($A37,csapatok!$A:$NN,CZ$320,FALSE),5)="Csere",VLOOKUP(LEFT(VLOOKUP($A37,csapatok!$A:$NN,CZ$320,FALSE),LEN(VLOOKUP($A37,csapatok!$A:$NN,CZ$320,FALSE))-6),'csapat-ranglista'!$A:$FP,CZ$321,FALSE)/8,VLOOKUP(VLOOKUP($A37,csapatok!$A:$NN,CZ$320,FALSE),'csapat-ranglista'!$A:$FP,CZ$321,FALSE)/4),0)</f>
        <v>0</v>
      </c>
      <c r="DA37" s="223">
        <f>IFERROR(IF(RIGHT(VLOOKUP($A37,csapatok!$A:$NN,DA$320,FALSE),5)="Csere",VLOOKUP(LEFT(VLOOKUP($A37,csapatok!$A:$NN,DA$320,FALSE),LEN(VLOOKUP($A37,csapatok!$A:$NN,DA$320,FALSE))-6),'csapat-ranglista'!$A:$FP,DA$321,FALSE)/8,VLOOKUP(VLOOKUP($A37,csapatok!$A:$NN,DA$320,FALSE),'csapat-ranglista'!$A:$FP,DA$321,FALSE)/4),0)</f>
        <v>0</v>
      </c>
      <c r="DB37" s="223">
        <f>IFERROR(IF(RIGHT(VLOOKUP($A37,csapatok!$A:$NN,DB$320,FALSE),5)="Csere",VLOOKUP(LEFT(VLOOKUP($A37,csapatok!$A:$NN,DB$320,FALSE),LEN(VLOOKUP($A37,csapatok!$A:$NN,DB$320,FALSE))-6),'csapat-ranglista'!$A:$FP,DB$321,FALSE)/8,VLOOKUP(VLOOKUP($A37,csapatok!$A:$NN,DB$320,FALSE),'csapat-ranglista'!$A:$FP,DB$321,FALSE)/4),0)</f>
        <v>0</v>
      </c>
      <c r="DC37" s="223">
        <f>IFERROR(IF(RIGHT(VLOOKUP($A37,csapatok!$A:$NN,DC$320,FALSE),5)="Csere",VLOOKUP(LEFT(VLOOKUP($A37,csapatok!$A:$NN,DC$320,FALSE),LEN(VLOOKUP($A37,csapatok!$A:$NN,DC$320,FALSE))-6),'csapat-ranglista'!$A:$FP,DC$321,FALSE)/8,VLOOKUP(VLOOKUP($A37,csapatok!$A:$NN,DC$320,FALSE),'csapat-ranglista'!$A:$FP,DC$321,FALSE)/4),0)</f>
        <v>0</v>
      </c>
      <c r="DD37" s="223">
        <f>IFERROR(IF(RIGHT(VLOOKUP($A37,csapatok!$A:$NN,DD$320,FALSE),5)="Csere",VLOOKUP(LEFT(VLOOKUP($A37,csapatok!$A:$NN,DD$320,FALSE),LEN(VLOOKUP($A37,csapatok!$A:$NN,DD$320,FALSE))-6),'csapat-ranglista'!$A:$FP,DD$321,FALSE)/8,VLOOKUP(VLOOKUP($A37,csapatok!$A:$NN,DD$320,FALSE),'csapat-ranglista'!$A:$FP,DD$321,FALSE)/4),0)</f>
        <v>4.7113622269689248</v>
      </c>
      <c r="DE37" s="223">
        <f>IFERROR(IF(RIGHT(VLOOKUP($A37,csapatok!$A:$NN,DE$320,FALSE),5)="Csere",VLOOKUP(LEFT(VLOOKUP($A37,csapatok!$A:$NN,DE$320,FALSE),LEN(VLOOKUP($A37,csapatok!$A:$NN,DE$320,FALSE))-6),'csapat-ranglista'!$A:$FP,DE$321,FALSE)/8,VLOOKUP(VLOOKUP($A37,csapatok!$A:$NN,DE$320,FALSE),'csapat-ranglista'!$A:$FP,DE$321,FALSE)/4),0)</f>
        <v>0</v>
      </c>
      <c r="DF37" s="223">
        <f>IFERROR(IF(RIGHT(VLOOKUP($A37,csapatok!$A:$NN,DF$320,FALSE),5)="Csere",VLOOKUP(LEFT(VLOOKUP($A37,csapatok!$A:$NN,DF$320,FALSE),LEN(VLOOKUP($A37,csapatok!$A:$NN,DF$320,FALSE))-6),'csapat-ranglista'!$A:$FP,DF$321,FALSE)/8,VLOOKUP(VLOOKUP($A37,csapatok!$A:$NN,DF$320,FALSE),'csapat-ranglista'!$A:$FP,DF$321,FALSE)/4),0)</f>
        <v>0</v>
      </c>
      <c r="DG37" s="223">
        <f>IFERROR(IF(RIGHT(VLOOKUP($A37,csapatok!$A:$NN,DG$320,FALSE),5)="Csere",VLOOKUP(LEFT(VLOOKUP($A37,csapatok!$A:$NN,DG$320,FALSE),LEN(VLOOKUP($A37,csapatok!$A:$NN,DG$320,FALSE))-6),'csapat-ranglista'!$A:$FP,DG$321,FALSE)/8,VLOOKUP(VLOOKUP($A37,csapatok!$A:$NN,DG$320,FALSE),'csapat-ranglista'!$A:$FP,DG$321,FALSE)/4),0)</f>
        <v>0</v>
      </c>
      <c r="DH37" s="223">
        <f>IFERROR(IF(RIGHT(VLOOKUP($A37,csapatok!$A:$NN,DH$320,FALSE),5)="Csere",VLOOKUP(LEFT(VLOOKUP($A37,csapatok!$A:$NN,DH$320,FALSE),LEN(VLOOKUP($A37,csapatok!$A:$NN,DH$320,FALSE))-6),'csapat-ranglista'!$A:$FP,DH$321,FALSE)/8,VLOOKUP(VLOOKUP($A37,csapatok!$A:$NN,DH$320,FALSE),'csapat-ranglista'!$A:$FP,DH$321,FALSE)/4),0)</f>
        <v>5.008650426685672</v>
      </c>
      <c r="DI37" s="223">
        <f>IFERROR(IF(RIGHT(VLOOKUP($A37,csapatok!$A:$NN,DI$320,FALSE),5)="Csere",VLOOKUP(LEFT(VLOOKUP($A37,csapatok!$A:$NN,DI$320,FALSE),LEN(VLOOKUP($A37,csapatok!$A:$NN,DI$320,FALSE))-6),'csapat-ranglista'!$A:$FP,DI$321,FALSE)/8,VLOOKUP(VLOOKUP($A37,csapatok!$A:$NN,DI$320,FALSE),'csapat-ranglista'!$A:$FP,DI$321,FALSE)/4),0)</f>
        <v>0</v>
      </c>
      <c r="DJ37" s="223">
        <f>IFERROR(IF(RIGHT(VLOOKUP($A37,csapatok!$A:$NN,DJ$320,FALSE),5)="Csere",VLOOKUP(LEFT(VLOOKUP($A37,csapatok!$A:$NN,DJ$320,FALSE),LEN(VLOOKUP($A37,csapatok!$A:$NN,DJ$320,FALSE))-6),'csapat-ranglista'!$A:$FP,DJ$321,FALSE)/8,VLOOKUP(VLOOKUP($A37,csapatok!$A:$NN,DJ$320,FALSE),'csapat-ranglista'!$A:$FP,DJ$321,FALSE)/4),0)</f>
        <v>3.0414269061908783</v>
      </c>
      <c r="DK37" s="223">
        <f>IFERROR(IF(RIGHT(VLOOKUP($A37,csapatok!$A:$NN,DK$320,FALSE),5)="Csere",VLOOKUP(LEFT(VLOOKUP($A37,csapatok!$A:$NN,DK$320,FALSE),LEN(VLOOKUP($A37,csapatok!$A:$NN,DK$320,FALSE))-6),'csapat-ranglista'!$A:$FP,DK$321,FALSE)/8,VLOOKUP(VLOOKUP($A37,csapatok!$A:$NN,DK$320,FALSE),'csapat-ranglista'!$A:$FP,DK$321,FALSE)/4),0)</f>
        <v>0</v>
      </c>
      <c r="DL37" s="223">
        <f>IFERROR(IF(RIGHT(VLOOKUP($A37,csapatok!$A:$NN,DL$320,FALSE),5)="Csere",VLOOKUP(LEFT(VLOOKUP($A37,csapatok!$A:$NN,DL$320,FALSE),LEN(VLOOKUP($A37,csapatok!$A:$NN,DL$320,FALSE))-6),'csapat-ranglista'!$A:$FP,DL$321,FALSE)/8,VLOOKUP(VLOOKUP($A37,csapatok!$A:$NN,DL$320,FALSE),'csapat-ranglista'!$A:$FP,DL$321,FALSE)/4),0)</f>
        <v>0</v>
      </c>
      <c r="DM37" s="223">
        <f>IFERROR(IF(RIGHT(VLOOKUP($A37,csapatok!$A:$NN,DM$320,FALSE),5)="Csere",VLOOKUP(LEFT(VLOOKUP($A37,csapatok!$A:$NN,DM$320,FALSE),LEN(VLOOKUP($A37,csapatok!$A:$NN,DM$320,FALSE))-6),'csapat-ranglista'!$A:$FP,DM$321,FALSE)/8,VLOOKUP(VLOOKUP($A37,csapatok!$A:$NN,DM$320,FALSE),'csapat-ranglista'!$A:$FP,DM$321,FALSE)/4),0)</f>
        <v>0</v>
      </c>
      <c r="DN37" s="223">
        <f>IFERROR(IF(RIGHT(VLOOKUP($A37,csapatok!$A:$NN,DN$320,FALSE),5)="Csere",VLOOKUP(LEFT(VLOOKUP($A37,csapatok!$A:$NN,DN$320,FALSE),LEN(VLOOKUP($A37,csapatok!$A:$NN,DN$320,FALSE))-6),'csapat-ranglista'!$A:$FP,DN$321,FALSE)/8,VLOOKUP(VLOOKUP($A37,csapatok!$A:$NN,DN$320,FALSE),'csapat-ranglista'!$A:$FP,DN$321,FALSE)/4),0)</f>
        <v>0.77539954663157218</v>
      </c>
      <c r="DO37" s="224">
        <f>versenyek!$MF$11*IFERROR(VLOOKUP(VLOOKUP($A37,versenyek!ME:MG,3,FALSE),szabalyok!$A$16:$B$23,2,FALSE)/4,0)</f>
        <v>0</v>
      </c>
      <c r="DP37" s="224">
        <f>versenyek!$MI$11*IFERROR(VLOOKUP(VLOOKUP($A37,versenyek!MH:MJ,3,FALSE),szabalyok!$A$16:$B$23,2,FALSE)/4,0)</f>
        <v>0</v>
      </c>
      <c r="DQ37" s="223">
        <f>IFERROR(IF(RIGHT(VLOOKUP($A37,csapatok!$A:$NN,DQ$320,FALSE),5)="Csere",VLOOKUP(LEFT(VLOOKUP($A37,csapatok!$A:$NN,DQ$320,FALSE),LEN(VLOOKUP($A37,csapatok!$A:$NN,DQ$320,FALSE))-6),'csapat-ranglista'!$A:$FP,DQ$321,FALSE)/8,VLOOKUP(VLOOKUP($A37,csapatok!$A:$NN,DQ$320,FALSE),'csapat-ranglista'!$A:$FP,DQ$321,FALSE)/4),0)</f>
        <v>0</v>
      </c>
      <c r="DR37" s="223">
        <f>IFERROR(IF(RIGHT(VLOOKUP($A37,csapatok!$A:$NN,DR$320,FALSE),5)="Csere",VLOOKUP(LEFT(VLOOKUP($A37,csapatok!$A:$NN,DR$320,FALSE),LEN(VLOOKUP($A37,csapatok!$A:$NN,DR$320,FALSE))-6),'csapat-ranglista'!$A:$FP,DR$321,FALSE)/8,VLOOKUP(VLOOKUP($A37,csapatok!$A:$NN,DR$320,FALSE),'csapat-ranglista'!$A:$FP,DR$321,FALSE)/4),0)</f>
        <v>0</v>
      </c>
      <c r="DS37" s="223">
        <f>IFERROR(IF(RIGHT(VLOOKUP($A37,csapatok!$A:$NN,DS$320,FALSE),5)="Csere",VLOOKUP(LEFT(VLOOKUP($A37,csapatok!$A:$NN,DS$320,FALSE),LEN(VLOOKUP($A37,csapatok!$A:$NN,DS$320,FALSE))-6),'csapat-ranglista'!$A:$FP,DS$321,FALSE)/8,VLOOKUP(VLOOKUP($A37,csapatok!$A:$NN,DS$320,FALSE),'csapat-ranglista'!$A:$FP,DS$321,FALSE)/4),0)</f>
        <v>0</v>
      </c>
      <c r="DT37" s="223">
        <f>IFERROR(IF(RIGHT(VLOOKUP($A37,csapatok!$A:$NN,DT$320,FALSE),5)="Csere",VLOOKUP(LEFT(VLOOKUP($A37,csapatok!$A:$NN,DT$320,FALSE),LEN(VLOOKUP($A37,csapatok!$A:$NN,DT$320,FALSE))-6),'csapat-ranglista'!$A:$FP,DT$321,FALSE)/8,VLOOKUP(VLOOKUP($A37,csapatok!$A:$NN,DT$320,FALSE),'csapat-ranglista'!$A:$FP,DT$321,FALSE)/4),0)</f>
        <v>0</v>
      </c>
      <c r="DU37" s="223">
        <f>IFERROR(IF(RIGHT(VLOOKUP($A37,csapatok!$A:$NN,DU$320,FALSE),5)="Csere",VLOOKUP(LEFT(VLOOKUP($A37,csapatok!$A:$NN,DU$320,FALSE),LEN(VLOOKUP($A37,csapatok!$A:$NN,DU$320,FALSE))-6),'csapat-ranglista'!$A:$FP,DU$321,FALSE)/8,VLOOKUP(VLOOKUP($A37,csapatok!$A:$NN,DU$320,FALSE),'csapat-ranglista'!$A:$FP,DU$321,FALSE)/4),0)</f>
        <v>0</v>
      </c>
      <c r="DV37" s="223">
        <f>IFERROR(IF(RIGHT(VLOOKUP($A37,csapatok!$A:$NN,DV$320,FALSE),5)="Csere",VLOOKUP(LEFT(VLOOKUP($A37,csapatok!$A:$NN,DV$320,FALSE),LEN(VLOOKUP($A37,csapatok!$A:$NN,DV$320,FALSE))-6),'csapat-ranglista'!$A:$FP,DV$321,FALSE)/8,VLOOKUP(VLOOKUP($A37,csapatok!$A:$NN,DV$320,FALSE),'csapat-ranglista'!$A:$FP,DV$321,FALSE)/4),0)</f>
        <v>0</v>
      </c>
      <c r="DW37" s="223">
        <f>IFERROR(IF(RIGHT(VLOOKUP($A37,csapatok!$A:$NN,DW$320,FALSE),5)="Csere",VLOOKUP(LEFT(VLOOKUP($A37,csapatok!$A:$NN,DW$320,FALSE),LEN(VLOOKUP($A37,csapatok!$A:$NN,DW$320,FALSE))-6),'csapat-ranglista'!$A:$FP,DW$321,FALSE)/8,VLOOKUP(VLOOKUP($A37,csapatok!$A:$NN,DW$320,FALSE),'csapat-ranglista'!$A:$FP,DW$321,FALSE)/4),0)</f>
        <v>0</v>
      </c>
      <c r="DX37" s="223">
        <f>IFERROR(IF(RIGHT(VLOOKUP($A37,csapatok!$A:$NN,DX$320,FALSE),5)="Csere",VLOOKUP(LEFT(VLOOKUP($A37,csapatok!$A:$NN,DX$320,FALSE),LEN(VLOOKUP($A37,csapatok!$A:$NN,DX$320,FALSE))-6),'csapat-ranglista'!$A:$FP,DX$321,FALSE)/8,VLOOKUP(VLOOKUP($A37,csapatok!$A:$NN,DX$320,FALSE),'csapat-ranglista'!$A:$FP,DX$321,FALSE)/4),0)</f>
        <v>0</v>
      </c>
      <c r="DY37" s="223">
        <f>IFERROR(IF(RIGHT(VLOOKUP($A37,csapatok!$A:$NN,DY$320,FALSE),5)="Csere",VLOOKUP(LEFT(VLOOKUP($A37,csapatok!$A:$NN,DY$320,FALSE),LEN(VLOOKUP($A37,csapatok!$A:$NN,DY$320,FALSE))-6),'csapat-ranglista'!$A:$FP,DY$321,FALSE)/8,VLOOKUP(VLOOKUP($A37,csapatok!$A:$NN,DY$320,FALSE),'csapat-ranglista'!$A:$FP,DY$321,FALSE)/4),0)</f>
        <v>0</v>
      </c>
      <c r="DZ37" s="223">
        <f>IFERROR(IF(RIGHT(VLOOKUP($A37,csapatok!$A:$NN,DZ$320,FALSE),5)="Csere",VLOOKUP(LEFT(VLOOKUP($A37,csapatok!$A:$NN,DZ$320,FALSE),LEN(VLOOKUP($A37,csapatok!$A:$NN,DZ$320,FALSE))-6),'csapat-ranglista'!$A:$FP,DZ$321,FALSE)/8,VLOOKUP(VLOOKUP($A37,csapatok!$A:$NN,DZ$320,FALSE),'csapat-ranglista'!$A:$FP,DZ$321,FALSE)/4),0)</f>
        <v>0</v>
      </c>
      <c r="EA37" s="223">
        <f>IFERROR(IF(RIGHT(VLOOKUP($A37,csapatok!$A:$NN,EA$320,FALSE),5)="Csere",VLOOKUP(LEFT(VLOOKUP($A37,csapatok!$A:$NN,EA$320,FALSE),LEN(VLOOKUP($A37,csapatok!$A:$NN,EA$320,FALSE))-6),'csapat-ranglista'!$A:$FP,EA$321,FALSE)/8,VLOOKUP(VLOOKUP($A37,csapatok!$A:$NN,EA$320,FALSE),'csapat-ranglista'!$A:$FP,EA$321,FALSE)/4),0)</f>
        <v>0</v>
      </c>
      <c r="EB37" s="223">
        <f>IFERROR(IF(RIGHT(VLOOKUP($A37,csapatok!$A:$NN,EB$320,FALSE),5)="Csere",VLOOKUP(LEFT(VLOOKUP($A37,csapatok!$A:$NN,EB$320,FALSE),LEN(VLOOKUP($A37,csapatok!$A:$NN,EB$320,FALSE))-6),'csapat-ranglista'!$A:$FP,EB$321,FALSE)/8,VLOOKUP(VLOOKUP($A37,csapatok!$A:$NN,EB$320,FALSE),'csapat-ranglista'!$A:$FP,EB$321,FALSE)/4),0)</f>
        <v>0</v>
      </c>
      <c r="EC37" s="223">
        <f>IFERROR(IF(RIGHT(VLOOKUP($A37,csapatok!$A:$NN,EC$320,FALSE),5)="Csere",VLOOKUP(LEFT(VLOOKUP($A37,csapatok!$A:$NN,EC$320,FALSE),LEN(VLOOKUP($A37,csapatok!$A:$NN,EC$320,FALSE))-6),'csapat-ranglista'!$A:$FP,EC$321,FALSE)/8,VLOOKUP(VLOOKUP($A37,csapatok!$A:$NN,EC$320,FALSE),'csapat-ranglista'!$A:$FP,EC$321,FALSE)/4),0)</f>
        <v>0</v>
      </c>
      <c r="ED37" s="223">
        <f>IFERROR(IF(RIGHT(VLOOKUP($A37,csapatok!$A:$NN,ED$320,FALSE),5)="Csere",VLOOKUP(LEFT(VLOOKUP($A37,csapatok!$A:$NN,ED$320,FALSE),LEN(VLOOKUP($A37,csapatok!$A:$NN,ED$320,FALSE))-6),'csapat-ranglista'!$A:$FP,ED$321,FALSE)/8,VLOOKUP(VLOOKUP($A37,csapatok!$A:$NN,ED$320,FALSE),'csapat-ranglista'!$A:$FP,ED$321,FALSE)/4),0)</f>
        <v>0</v>
      </c>
      <c r="EE37" s="223">
        <f>IFERROR(IF(RIGHT(VLOOKUP($A37,csapatok!$A:$NN,EE$320,FALSE),5)="Csere",VLOOKUP(LEFT(VLOOKUP($A37,csapatok!$A:$NN,EE$320,FALSE),LEN(VLOOKUP($A37,csapatok!$A:$NN,EE$320,FALSE))-6),'csapat-ranglista'!$A:$FP,EE$321,FALSE)/8,VLOOKUP(VLOOKUP($A37,csapatok!$A:$NN,EE$320,FALSE),'csapat-ranglista'!$A:$FP,EE$321,FALSE)/4),0)</f>
        <v>0</v>
      </c>
      <c r="EF37" s="223">
        <f>IFERROR(IF(RIGHT(VLOOKUP($A37,csapatok!$A:$NN,EF$320,FALSE),5)="Csere",VLOOKUP(LEFT(VLOOKUP($A37,csapatok!$A:$NN,EF$320,FALSE),LEN(VLOOKUP($A37,csapatok!$A:$NN,EF$320,FALSE))-6),'csapat-ranglista'!$A:$FP,EF$321,FALSE)/8,VLOOKUP(VLOOKUP($A37,csapatok!$A:$NN,EF$320,FALSE),'csapat-ranglista'!$A:$FP,EF$321,FALSE)/4),0)</f>
        <v>0</v>
      </c>
      <c r="EG37" s="223">
        <f>IFERROR(IF(RIGHT(VLOOKUP($A37,csapatok!$A:$NN,EG$320,FALSE),5)="Csere",VLOOKUP(LEFT(VLOOKUP($A37,csapatok!$A:$NN,EG$320,FALSE),LEN(VLOOKUP($A37,csapatok!$A:$NN,EG$320,FALSE))-6),'csapat-ranglista'!$A:$FP,EG$321,FALSE)/8,VLOOKUP(VLOOKUP($A37,csapatok!$A:$NN,EG$320,FALSE),'csapat-ranglista'!$A:$FP,EG$321,FALSE)/4),0)</f>
        <v>0</v>
      </c>
      <c r="EH37" s="223">
        <f>IFERROR(IF(RIGHT(VLOOKUP($A37,csapatok!$A:$NN,EH$320,FALSE),5)="Csere",VLOOKUP(LEFT(VLOOKUP($A37,csapatok!$A:$NN,EH$320,FALSE),LEN(VLOOKUP($A37,csapatok!$A:$NN,EH$320,FALSE))-6),'csapat-ranglista'!$A:$FP,EH$321,FALSE)/8,VLOOKUP(VLOOKUP($A37,csapatok!$A:$NN,EH$320,FALSE),'csapat-ranglista'!$A:$FP,EH$321,FALSE)/4),0)</f>
        <v>0</v>
      </c>
      <c r="EI37" s="223">
        <f>IFERROR(IF(RIGHT(VLOOKUP($A37,csapatok!$A:$NN,EI$320,FALSE),5)="Csere",VLOOKUP(LEFT(VLOOKUP($A37,csapatok!$A:$NN,EI$320,FALSE),LEN(VLOOKUP($A37,csapatok!$A:$NN,EI$320,FALSE))-6),'csapat-ranglista'!$A:$FP,EI$321,FALSE)/8,VLOOKUP(VLOOKUP($A37,csapatok!$A:$NN,EI$320,FALSE),'csapat-ranglista'!$A:$FP,EI$321,FALSE)/4),0)</f>
        <v>0</v>
      </c>
      <c r="EJ37" s="223">
        <f>IFERROR(IF(RIGHT(VLOOKUP($A37,csapatok!$A:$NN,EJ$320,FALSE),5)="Csere",VLOOKUP(LEFT(VLOOKUP($A37,csapatok!$A:$NN,EJ$320,FALSE),LEN(VLOOKUP($A37,csapatok!$A:$NN,EJ$320,FALSE))-6),'csapat-ranglista'!$A:$FP,EJ$321,FALSE)/8,VLOOKUP(VLOOKUP($A37,csapatok!$A:$NN,EJ$320,FALSE),'csapat-ranglista'!$A:$FP,EJ$321,FALSE)/4),0)</f>
        <v>0</v>
      </c>
      <c r="EK37" s="223">
        <f>IFERROR(IF(RIGHT(VLOOKUP($A37,csapatok!$A:$NN,EK$320,FALSE),5)="Csere",VLOOKUP(LEFT(VLOOKUP($A37,csapatok!$A:$NN,EK$320,FALSE),LEN(VLOOKUP($A37,csapatok!$A:$NN,EK$320,FALSE))-6),'csapat-ranglista'!$A:$FP,EK$321,FALSE)/8,VLOOKUP(VLOOKUP($A37,csapatok!$A:$NN,EK$320,FALSE),'csapat-ranglista'!$A:$FP,EK$321,FALSE)/4),0)</f>
        <v>0</v>
      </c>
      <c r="EL37" s="223">
        <f>IFERROR(IF(RIGHT(VLOOKUP($A37,csapatok!$A:$NN,EL$320,FALSE),5)="Csere",VLOOKUP(LEFT(VLOOKUP($A37,csapatok!$A:$NN,EL$320,FALSE),LEN(VLOOKUP($A37,csapatok!$A:$NN,EL$320,FALSE))-6),'csapat-ranglista'!$A:$FP,EL$321,FALSE)/8,VLOOKUP(VLOOKUP($A37,csapatok!$A:$NN,EL$320,FALSE),'csapat-ranglista'!$A:$FP,EL$321,FALSE)/4),0)</f>
        <v>0</v>
      </c>
      <c r="EM37" s="223">
        <f>IFERROR(IF(RIGHT(VLOOKUP($A37,csapatok!$A:$NN,EM$320,FALSE),5)="Csere",VLOOKUP(LEFT(VLOOKUP($A37,csapatok!$A:$NN,EM$320,FALSE),LEN(VLOOKUP($A37,csapatok!$A:$NN,EM$320,FALSE))-6),'csapat-ranglista'!$A:$FP,EM$321,FALSE)/8,VLOOKUP(VLOOKUP($A37,csapatok!$A:$NN,EM$320,FALSE),'csapat-ranglista'!$A:$FP,EM$321,FALSE)/4),0)</f>
        <v>0</v>
      </c>
      <c r="EN37" s="223">
        <f>IFERROR(IF(RIGHT(VLOOKUP($A37,csapatok!$A:$NN,EN$320,FALSE),5)="Csere",VLOOKUP(LEFT(VLOOKUP($A37,csapatok!$A:$NN,EN$320,FALSE),LEN(VLOOKUP($A37,csapatok!$A:$NN,EN$320,FALSE))-6),'csapat-ranglista'!$A:$FP,EN$321,FALSE)/8,VLOOKUP(VLOOKUP($A37,csapatok!$A:$NN,EN$320,FALSE),'csapat-ranglista'!$A:$FP,EN$321,FALSE)/4),0)</f>
        <v>0</v>
      </c>
      <c r="EO37" s="223">
        <f>IFERROR(IF(RIGHT(VLOOKUP($A37,csapatok!$A:$NN,EO$320,FALSE),5)="Csere",VLOOKUP(LEFT(VLOOKUP($A37,csapatok!$A:$NN,EO$320,FALSE),LEN(VLOOKUP($A37,csapatok!$A:$NN,EO$320,FALSE))-6),'csapat-ranglista'!$A:$FP,EO$321,FALSE)/8,VLOOKUP(VLOOKUP($A37,csapatok!$A:$NN,EO$320,FALSE),'csapat-ranglista'!$A:$FP,EO$321,FALSE)/4),0)</f>
        <v>0</v>
      </c>
      <c r="EP37" s="223">
        <f>IFERROR(IF(RIGHT(VLOOKUP($A37,csapatok!$A:$NN,EP$320,FALSE),5)="Csere",VLOOKUP(LEFT(VLOOKUP($A37,csapatok!$A:$NN,EP$320,FALSE),LEN(VLOOKUP($A37,csapatok!$A:$NN,EP$320,FALSE))-6),'csapat-ranglista'!$A:$FP,EP$321,FALSE)/8,VLOOKUP(VLOOKUP($A37,csapatok!$A:$NN,EP$320,FALSE),'csapat-ranglista'!$A:$FP,EP$321,FALSE)/4),0)</f>
        <v>0</v>
      </c>
      <c r="EQ37" s="223">
        <f>IFERROR(IF(RIGHT(VLOOKUP($A37,csapatok!$A:$NN,EQ$320,FALSE),5)="Csere",VLOOKUP(LEFT(VLOOKUP($A37,csapatok!$A:$NN,EQ$320,FALSE),LEN(VLOOKUP($A37,csapatok!$A:$NN,EQ$320,FALSE))-6),'csapat-ranglista'!$A:$FP,EQ$321,FALSE)/8,VLOOKUP(VLOOKUP($A37,csapatok!$A:$NN,EQ$320,FALSE),'csapat-ranglista'!$A:$FP,EQ$321,FALSE)/4),0)</f>
        <v>0</v>
      </c>
      <c r="ER37" s="223">
        <f>IFERROR(IF(RIGHT(VLOOKUP($A37,csapatok!$A:$NN,ER$320,FALSE),5)="Csere",VLOOKUP(LEFT(VLOOKUP($A37,csapatok!$A:$NN,ER$320,FALSE),LEN(VLOOKUP($A37,csapatok!$A:$NN,ER$320,FALSE))-6),'csapat-ranglista'!$A:$FP,ER$321,FALSE)/8,VLOOKUP(VLOOKUP($A37,csapatok!$A:$NN,ER$320,FALSE),'csapat-ranglista'!$A:$FP,ER$321,FALSE)/4),0)</f>
        <v>0</v>
      </c>
      <c r="ES37" s="223">
        <f>IFERROR(IF(RIGHT(VLOOKUP($A37,csapatok!$A:$NN,ES$320,FALSE),5)="Csere",VLOOKUP(LEFT(VLOOKUP($A37,csapatok!$A:$NN,ES$320,FALSE),LEN(VLOOKUP($A37,csapatok!$A:$NN,ES$320,FALSE))-6),'csapat-ranglista'!$A:$FP,ES$321,FALSE)/8,VLOOKUP(VLOOKUP($A37,csapatok!$A:$NN,ES$320,FALSE),'csapat-ranglista'!$A:$FP,ES$321,FALSE)/4),0)</f>
        <v>0</v>
      </c>
      <c r="ET37" s="223">
        <f>IFERROR(IF(RIGHT(VLOOKUP($A37,csapatok!$A:$NN,ET$320,FALSE),5)="Csere",VLOOKUP(LEFT(VLOOKUP($A37,csapatok!$A:$NN,ET$320,FALSE),LEN(VLOOKUP($A37,csapatok!$A:$NN,ET$320,FALSE))-6),'csapat-ranglista'!$A:$FP,ET$321,FALSE)/8,VLOOKUP(VLOOKUP($A37,csapatok!$A:$NN,ET$320,FALSE),'csapat-ranglista'!$A:$FP,ET$321,FALSE)/4),0)</f>
        <v>0</v>
      </c>
      <c r="EU37" s="223">
        <f>IFERROR(IF(RIGHT(VLOOKUP($A37,csapatok!$A:$NN,EU$320,FALSE),5)="Csere",VLOOKUP(LEFT(VLOOKUP($A37,csapatok!$A:$NN,EU$320,FALSE),LEN(VLOOKUP($A37,csapatok!$A:$NN,EU$320,FALSE))-6),'csapat-ranglista'!$A:$FP,EU$321,FALSE)/8,VLOOKUP(VLOOKUP($A37,csapatok!$A:$NN,EU$320,FALSE),'csapat-ranglista'!$A:$FP,EU$321,FALSE)/4),0)</f>
        <v>0</v>
      </c>
      <c r="EV37" s="223">
        <f>IFERROR(IF(RIGHT(VLOOKUP($A37,csapatok!$A:$NN,EV$320,FALSE),5)="Csere",VLOOKUP(LEFT(VLOOKUP($A37,csapatok!$A:$NN,EV$320,FALSE),LEN(VLOOKUP($A37,csapatok!$A:$NN,EV$320,FALSE))-6),'csapat-ranglista'!$A:$FP,EV$321,FALSE)/8,VLOOKUP(VLOOKUP($A37,csapatok!$A:$NN,EV$320,FALSE),'csapat-ranglista'!$A:$FP,EV$321,FALSE)/4),0)</f>
        <v>0</v>
      </c>
      <c r="EW37" s="223">
        <f>IFERROR(IF(RIGHT(VLOOKUP($A37,csapatok!$A:$NN,EW$320,FALSE),5)="Csere",VLOOKUP(LEFT(VLOOKUP($A37,csapatok!$A:$NN,EW$320,FALSE),LEN(VLOOKUP($A37,csapatok!$A:$NN,EW$320,FALSE))-6),'csapat-ranglista'!$A:$FP,EW$321,FALSE)/8,VLOOKUP(VLOOKUP($A37,csapatok!$A:$NN,EW$320,FALSE),'csapat-ranglista'!$A:$FP,EW$321,FALSE)/4),0)</f>
        <v>0</v>
      </c>
      <c r="EX37" s="223">
        <f>IFERROR(IF(RIGHT(VLOOKUP($A37,csapatok!$A:$NN,EX$320,FALSE),5)="Csere",VLOOKUP(LEFT(VLOOKUP($A37,csapatok!$A:$NN,EX$320,FALSE),LEN(VLOOKUP($A37,csapatok!$A:$NN,EX$320,FALSE))-6),'csapat-ranglista'!$A:$FP,EX$321,FALSE)/8,VLOOKUP(VLOOKUP($A37,csapatok!$A:$NN,EX$320,FALSE),'csapat-ranglista'!$A:$FP,EX$321,FALSE)/4),0)</f>
        <v>0</v>
      </c>
      <c r="EY37" s="223">
        <f>IFERROR(IF(RIGHT(VLOOKUP($A37,csapatok!$A:$NN,EY$320,FALSE),5)="Csere",VLOOKUP(LEFT(VLOOKUP($A37,csapatok!$A:$NN,EY$320,FALSE),LEN(VLOOKUP($A37,csapatok!$A:$NN,EY$320,FALSE))-6),'csapat-ranglista'!$A:$FP,EY$321,FALSE)/8,VLOOKUP(VLOOKUP($A37,csapatok!$A:$NN,EY$320,FALSE),'csapat-ranglista'!$A:$FP,EY$321,FALSE)/4),0)</f>
        <v>0</v>
      </c>
      <c r="EZ37" s="223">
        <f>IFERROR(IF(RIGHT(VLOOKUP($A37,csapatok!$A:$NN,EZ$320,FALSE),5)="Csere",VLOOKUP(LEFT(VLOOKUP($A37,csapatok!$A:$NN,EZ$320,FALSE),LEN(VLOOKUP($A37,csapatok!$A:$NN,EZ$320,FALSE))-6),'csapat-ranglista'!$A:$FP,EZ$321,FALSE)/8,VLOOKUP(VLOOKUP($A37,csapatok!$A:$NN,EZ$320,FALSE),'csapat-ranglista'!$A:$FP,EZ$321,FALSE)/4),0)</f>
        <v>11.187508739577559</v>
      </c>
      <c r="FA37" s="223">
        <f>IFERROR(IF(RIGHT(VLOOKUP($A37,csapatok!$A:$NN,FA$320,FALSE),5)="Csere",VLOOKUP(LEFT(VLOOKUP($A37,csapatok!$A:$NN,FA$320,FALSE),LEN(VLOOKUP($A37,csapatok!$A:$NN,FA$320,FALSE))-6),'csapat-ranglista'!$A:$FP,FA$321,FALSE)/8,VLOOKUP(VLOOKUP($A37,csapatok!$A:$NN,FA$320,FALSE),'csapat-ranglista'!$A:$FP,FA$321,FALSE)/4),0)</f>
        <v>0</v>
      </c>
      <c r="FB37" s="223">
        <f>IFERROR(IF(RIGHT(VLOOKUP($A37,csapatok!$A:$NN,FB$320,FALSE),5)="Csere",VLOOKUP(LEFT(VLOOKUP($A37,csapatok!$A:$NN,FB$320,FALSE),LEN(VLOOKUP($A37,csapatok!$A:$NN,FB$320,FALSE))-6),'csapat-ranglista'!$A:$FP,FB$321,FALSE)/8,VLOOKUP(VLOOKUP($A37,csapatok!$A:$NN,FB$320,FALSE),'csapat-ranglista'!$A:$FP,FB$321,FALSE)/4),0)</f>
        <v>0</v>
      </c>
      <c r="FC37" s="223">
        <f>IFERROR(IF(RIGHT(VLOOKUP($A37,csapatok!$A:$NN,FC$320,FALSE),5)="Csere",VLOOKUP(LEFT(VLOOKUP($A37,csapatok!$A:$NN,FC$320,FALSE),LEN(VLOOKUP($A37,csapatok!$A:$NN,FC$320,FALSE))-6),'csapat-ranglista'!$A:$FP,FC$321,FALSE)/8,VLOOKUP(VLOOKUP($A37,csapatok!$A:$NN,FC$320,FALSE),'csapat-ranglista'!$A:$FP,FC$321,FALSE)/4),0)</f>
        <v>0</v>
      </c>
      <c r="FD37" s="224">
        <f>versenyek!$QY$11*IFERROR(VLOOKUP(VLOOKUP($A37,versenyek!QX:QZ,3,FALSE),szabalyok!$A$16:$B$23,2,FALSE)/4,0)</f>
        <v>0</v>
      </c>
      <c r="FE37" s="224">
        <f>versenyek!$RB$11*IFERROR(VLOOKUP(VLOOKUP($A37,versenyek!RA:RC,3,FALSE),szabalyok!$A$16:$B$23,2,FALSE)/4,0)</f>
        <v>0</v>
      </c>
      <c r="FF37" s="223">
        <f>IFERROR(IF(RIGHT(VLOOKUP($A37,csapatok!$A:$NN,FF$320,FALSE),5)="Csere",VLOOKUP(LEFT(VLOOKUP($A37,csapatok!$A:$NN,FF$320,FALSE),LEN(VLOOKUP($A37,csapatok!$A:$NN,FF$320,FALSE))-6),'csapat-ranglista'!$A:$FP,FF$321,FALSE)/8,VLOOKUP(VLOOKUP($A37,csapatok!$A:$NN,FF$320,FALSE),'csapat-ranglista'!$A:$FP,FF$321,FALSE)/4),0)</f>
        <v>5.4065853359116867</v>
      </c>
      <c r="FG37" s="223">
        <f>IFERROR(IF(RIGHT(VLOOKUP($A37,csapatok!$A:$NN,FG$320,FALSE),5)="Csere",VLOOKUP(LEFT(VLOOKUP($A37,csapatok!$A:$NN,FG$320,FALSE),LEN(VLOOKUP($A37,csapatok!$A:$NN,FG$320,FALSE))-6),'csapat-ranglista'!$A:$FP,FG$321,FALSE)/8,VLOOKUP(VLOOKUP($A37,csapatok!$A:$NN,FG$320,FALSE),'csapat-ranglista'!$A:$FP,FG$321,FALSE)/4),0)</f>
        <v>0</v>
      </c>
      <c r="FH37" s="223">
        <f>IFERROR(IF(RIGHT(VLOOKUP($A37,csapatok!$A:$NN,FH$320,FALSE),5)="Csere",VLOOKUP(LEFT(VLOOKUP($A37,csapatok!$A:$NN,FH$320,FALSE),LEN(VLOOKUP($A37,csapatok!$A:$NN,FH$320,FALSE))-6),'csapat-ranglista'!$A:$FP,FH$321,FALSE)/8,VLOOKUP(VLOOKUP($A37,csapatok!$A:$NN,FH$320,FALSE),'csapat-ranglista'!$A:$FP,FH$321,FALSE)/4),0)</f>
        <v>3.2917806527742606</v>
      </c>
      <c r="FI37" s="223">
        <f>IFERROR(IF(RIGHT(VLOOKUP($A37,csapatok!$A:$NN,FI$320,FALSE),5)="Csere",VLOOKUP(LEFT(VLOOKUP($A37,csapatok!$A:$NN,FI$320,FALSE),LEN(VLOOKUP($A37,csapatok!$A:$NN,FI$320,FALSE))-6),'csapat-ranglista'!$A:$FP,FI$321,FALSE)/8,VLOOKUP(VLOOKUP($A37,csapatok!$A:$NN,FI$320,FALSE),'csapat-ranglista'!$A:$FP,FI$321,FALSE)/4),0)</f>
        <v>0</v>
      </c>
      <c r="FJ37" s="223">
        <f>IFERROR(IF(RIGHT(VLOOKUP($A37,csapatok!$A:$NN,FJ$320,FALSE),5)="Csere",VLOOKUP(LEFT(VLOOKUP($A37,csapatok!$A:$NN,FJ$320,FALSE),LEN(VLOOKUP($A37,csapatok!$A:$NN,FJ$320,FALSE))-6),'csapat-ranglista'!$A:$FP,FJ$321,FALSE)/8,VLOOKUP(VLOOKUP($A37,csapatok!$A:$NN,FJ$320,FALSE),'csapat-ranglista'!$A:$FP,FJ$321,FALSE)/4),0)</f>
        <v>0</v>
      </c>
      <c r="FK37" s="223">
        <f>IFERROR(IF(RIGHT(VLOOKUP($A37,csapatok!$A:$NN,FK$320,FALSE),5)="Csere",VLOOKUP(LEFT(VLOOKUP($A37,csapatok!$A:$NN,FK$320,FALSE),LEN(VLOOKUP($A37,csapatok!$A:$NN,FK$320,FALSE))-6),'csapat-ranglista'!$A:$FP,FK$321,FALSE)/8,VLOOKUP(VLOOKUP($A37,csapatok!$A:$NN,FK$320,FALSE),'csapat-ranglista'!$A:$FP,FK$321,FALSE)/4),0)</f>
        <v>0</v>
      </c>
      <c r="FL37" s="223">
        <f>IFERROR(IF(RIGHT(VLOOKUP($A37,csapatok!$A:$NN,FL$320,FALSE),5)="Csere",VLOOKUP(LEFT(VLOOKUP($A37,csapatok!$A:$NN,FL$320,FALSE),LEN(VLOOKUP($A37,csapatok!$A:$NN,FL$320,FALSE))-6),'csapat-ranglista'!$A:$FP,FL$321,FALSE)/8,VLOOKUP(VLOOKUP($A37,csapatok!$A:$NN,FL$320,FALSE),'csapat-ranglista'!$A:$FP,FL$321,FALSE)/4),0)</f>
        <v>0</v>
      </c>
      <c r="FM37" s="223">
        <f>IFERROR(IF(RIGHT(VLOOKUP($A37,csapatok!$A:$NN,FM$320,FALSE),5)="Csere",VLOOKUP(LEFT(VLOOKUP($A37,csapatok!$A:$NN,FM$320,FALSE),LEN(VLOOKUP($A37,csapatok!$A:$NN,FM$320,FALSE))-6),'csapat-ranglista'!$A:$FP,FM$321,FALSE)/8,VLOOKUP(VLOOKUP($A37,csapatok!$A:$NN,FM$320,FALSE),'csapat-ranglista'!$A:$FP,FM$321,FALSE)/4),0)</f>
        <v>0</v>
      </c>
      <c r="FN37" s="223">
        <f>IFERROR(IF(RIGHT(VLOOKUP($A37,csapatok!$A:$NN,FN$320,FALSE),5)="Csere",VLOOKUP(LEFT(VLOOKUP($A37,csapatok!$A:$NN,FN$320,FALSE),LEN(VLOOKUP($A37,csapatok!$A:$NN,FN$320,FALSE))-6),'csapat-ranglista'!$A:$FP,FN$321,FALSE)/8,VLOOKUP(VLOOKUP($A37,csapatok!$A:$NN,FN$320,FALSE),'csapat-ranglista'!$A:$FP,FN$321,FALSE)/4),0)</f>
        <v>0</v>
      </c>
      <c r="FO37" s="223">
        <f>IFERROR(IF(RIGHT(VLOOKUP($A37,csapatok!$A:$NN,FO$320,FALSE),5)="Csere",VLOOKUP(LEFT(VLOOKUP($A37,csapatok!$A:$NN,FO$320,FALSE),LEN(VLOOKUP($A37,csapatok!$A:$NN,FO$320,FALSE))-6),'csapat-ranglista'!$A:$FP,FO$321,FALSE)/8,VLOOKUP(VLOOKUP($A37,csapatok!$A:$NN,FO$320,FALSE),'csapat-ranglista'!$A:$FP,FO$321,FALSE)/4),0)</f>
        <v>0</v>
      </c>
      <c r="FP37" s="223">
        <f>IFERROR(IF(RIGHT(VLOOKUP($A37,csapatok!$A:$NN,FP$320,FALSE),5)="Csere",VLOOKUP(LEFT(VLOOKUP($A37,csapatok!$A:$NN,FP$320,FALSE),LEN(VLOOKUP($A37,csapatok!$A:$NN,FP$320,FALSE))-6),'csapat-ranglista'!$A:$FP,FP$321,FALSE)/8,VLOOKUP(VLOOKUP($A37,csapatok!$A:$NN,FP$320,FALSE),'csapat-ranglista'!$A:$FP,FP$321,FALSE)/4),0)</f>
        <v>0</v>
      </c>
      <c r="FQ37" s="223">
        <f>IFERROR(IF(RIGHT(VLOOKUP($A37,csapatok!$A:$NN,FQ$320,FALSE),5)="Csere",VLOOKUP(LEFT(VLOOKUP($A37,csapatok!$A:$NN,FQ$320,FALSE),LEN(VLOOKUP($A37,csapatok!$A:$NN,FQ$320,FALSE))-6),'csapat-ranglista'!$A:$FP,FQ$321,FALSE)/8,VLOOKUP(VLOOKUP($A37,csapatok!$A:$NN,FQ$320,FALSE),'csapat-ranglista'!$A:$FP,FQ$321,FALSE)/4),0)</f>
        <v>0</v>
      </c>
      <c r="FR37" s="223">
        <f>IFERROR(IF(RIGHT(VLOOKUP($A37,csapatok!$A:$NN,FR$320,FALSE),5)="Csere",VLOOKUP(LEFT(VLOOKUP($A37,csapatok!$A:$NN,FR$320,FALSE),LEN(VLOOKUP($A37,csapatok!$A:$NN,FR$320,FALSE))-6),'csapat-ranglista'!$A:$FP,FR$321,FALSE)/8,VLOOKUP(VLOOKUP($A37,csapatok!$A:$NN,FR$320,FALSE),'csapat-ranglista'!$A:$FP,FR$321,FALSE)/4),0)</f>
        <v>0</v>
      </c>
      <c r="FS37" s="223">
        <f>IFERROR(IF(RIGHT(VLOOKUP($A37,csapatok!$A:$NN,FS$320,FALSE),5)="Csere",VLOOKUP(LEFT(VLOOKUP($A37,csapatok!$A:$NN,FS$320,FALSE),LEN(VLOOKUP($A37,csapatok!$A:$NN,FS$320,FALSE))-6),'csapat-ranglista'!$A:$FP,FS$321,FALSE)/8,VLOOKUP(VLOOKUP($A37,csapatok!$A:$NN,FS$320,FALSE),'csapat-ranglista'!$A:$FP,FS$321,FALSE)/4),0)</f>
        <v>0</v>
      </c>
      <c r="FT37" s="223">
        <f>IFERROR(IF(RIGHT(VLOOKUP($A37,csapatok!$A:$NN,FT$320,FALSE),5)="Csere",VLOOKUP(LEFT(VLOOKUP($A37,csapatok!$A:$NN,FT$320,FALSE),LEN(VLOOKUP($A37,csapatok!$A:$NN,FT$320,FALSE))-6),'csapat-ranglista'!$A:$FP,FT$321,FALSE)/8,VLOOKUP(VLOOKUP($A37,csapatok!$A:$NN,FT$320,FALSE),'csapat-ranglista'!$A:$FP,FT$321,FALSE)/4),0)</f>
        <v>1.6071722259821126</v>
      </c>
      <c r="FU37" s="223">
        <f>IFERROR(IF(RIGHT(VLOOKUP($A37,csapatok!$A:$NN,FU$320,FALSE),5)="Csere",VLOOKUP(LEFT(VLOOKUP($A37,csapatok!$A:$NN,FU$320,FALSE),LEN(VLOOKUP($A37,csapatok!$A:$NN,FU$320,FALSE))-6),'csapat-ranglista'!$A:$FP,FU$321,FALSE)/8,VLOOKUP(VLOOKUP($A37,csapatok!$A:$NN,FU$320,FALSE),'csapat-ranglista'!$A:$FP,FU$321,FALSE)/4),0)</f>
        <v>0</v>
      </c>
      <c r="FV37" s="223">
        <f>IFERROR(IF(RIGHT(VLOOKUP($A37,csapatok!$A:$NN,FV$320,FALSE),5)="Csere",VLOOKUP(LEFT(VLOOKUP($A37,csapatok!$A:$NN,FV$320,FALSE),LEN(VLOOKUP($A37,csapatok!$A:$NN,FV$320,FALSE))-6),'csapat-ranglista'!$A:$FP,FV$321,FALSE)/8,VLOOKUP(VLOOKUP($A37,csapatok!$A:$NN,FV$320,FALSE),'csapat-ranglista'!$A:$FP,FV$321,FALSE)/4),0)</f>
        <v>0</v>
      </c>
      <c r="FW37" s="223">
        <f>IFERROR(IF(RIGHT(VLOOKUP($A37,csapatok!$A:$NN,FW$320,FALSE),5)="Csere",VLOOKUP(LEFT(VLOOKUP($A37,csapatok!$A:$NN,FW$320,FALSE),LEN(VLOOKUP($A37,csapatok!$A:$NN,FW$320,FALSE))-6),'csapat-ranglista'!$A:$FP,FW$321,FALSE)/8,VLOOKUP(VLOOKUP($A37,csapatok!$A:$NN,FW$320,FALSE),'csapat-ranglista'!$A:$FP,FW$321,FALSE)/4),0)</f>
        <v>21.418962199196351</v>
      </c>
      <c r="FX37" s="223">
        <f>IFERROR(IF(RIGHT(VLOOKUP($A37,csapatok!$A:$NN,FX$320,FALSE),5)="Csere",VLOOKUP(LEFT(VLOOKUP($A37,csapatok!$A:$NN,FX$320,FALSE),LEN(VLOOKUP($A37,csapatok!$A:$NN,FX$320,FALSE))-6),'csapat-ranglista'!$A:$FP,FX$321,FALSE)/8,VLOOKUP(VLOOKUP($A37,csapatok!$A:$NN,FX$320,FALSE),'csapat-ranglista'!$A:$FP,FX$321,FALSE)/4),0)</f>
        <v>0</v>
      </c>
      <c r="FY37" s="223">
        <f>IFERROR(IF(RIGHT(VLOOKUP($A37,csapatok!$A:$NN,FY$320,FALSE),5)="Csere",VLOOKUP(LEFT(VLOOKUP($A37,csapatok!$A:$NN,FY$320,FALSE),LEN(VLOOKUP($A37,csapatok!$A:$NN,FY$320,FALSE))-6),'csapat-ranglista'!$A:$FP,FY$321,FALSE)/8,VLOOKUP(VLOOKUP($A37,csapatok!$A:$NN,FY$320,FALSE),'csapat-ranglista'!$A:$FP,FY$321,FALSE)/4),0)</f>
        <v>0</v>
      </c>
      <c r="FZ37" s="223">
        <f>IFERROR(IF(RIGHT(VLOOKUP($A37,csapatok!$A:$NN,FZ$320,FALSE),5)="Csere",VLOOKUP(LEFT(VLOOKUP($A37,csapatok!$A:$NN,FZ$320,FALSE),LEN(VLOOKUP($A37,csapatok!$A:$NN,FZ$320,FALSE))-6),'csapat-ranglista'!$A:$FP,FZ$321,FALSE)/8,VLOOKUP(VLOOKUP($A37,csapatok!$A:$NN,FZ$320,FALSE),'csapat-ranglista'!$A:$FP,FZ$321,FALSE)/4),0)</f>
        <v>0</v>
      </c>
      <c r="GA37" s="223">
        <f>IFERROR(IF(RIGHT(VLOOKUP($A37,csapatok!$A:$NN,GA$320,FALSE),5)="Csere",VLOOKUP(LEFT(VLOOKUP($A37,csapatok!$A:$NN,GA$320,FALSE),LEN(VLOOKUP($A37,csapatok!$A:$NN,GA$320,FALSE))-6),'csapat-ranglista'!$A:$FP,GA$321,FALSE)/8,VLOOKUP(VLOOKUP($A37,csapatok!$A:$NN,GA$320,FALSE),'csapat-ranglista'!$A:$FP,GA$321,FALSE)/4),0)</f>
        <v>0</v>
      </c>
      <c r="GB37" s="223">
        <f>IFERROR(IF(RIGHT(VLOOKUP($A37,csapatok!$A:$NN,GB$320,FALSE),5)="Csere",VLOOKUP(LEFT(VLOOKUP($A37,csapatok!$A:$NN,GB$320,FALSE),LEN(VLOOKUP($A37,csapatok!$A:$NN,GB$320,FALSE))-6),'csapat-ranglista'!$A:$FP,GB$321,FALSE)/8,VLOOKUP(VLOOKUP($A37,csapatok!$A:$NN,GB$320,FALSE),'csapat-ranglista'!$A:$FP,GB$321,FALSE)/4),0)</f>
        <v>0</v>
      </c>
      <c r="GC37" s="223">
        <f>IFERROR(IF(RIGHT(VLOOKUP($A37,csapatok!$A:$NN,GC$320,FALSE),5)="Csere",VLOOKUP(LEFT(VLOOKUP($A37,csapatok!$A:$NN,GC$320,FALSE),LEN(VLOOKUP($A37,csapatok!$A:$NN,GC$320,FALSE))-6),'csapat-ranglista'!$A:$FP,GC$321,FALSE)/8,VLOOKUP(VLOOKUP($A37,csapatok!$A:$NN,GC$320,FALSE),'csapat-ranglista'!$A:$FP,GC$321,FALSE)/4),0)</f>
        <v>0</v>
      </c>
      <c r="GD37" s="247">
        <f>SUM(EQ37:GC37)</f>
        <v>42.912009153441971</v>
      </c>
    </row>
    <row r="38" spans="1:186">
      <c r="A38" s="32" t="s">
        <v>77</v>
      </c>
      <c r="B38" s="2">
        <v>27573</v>
      </c>
      <c r="C38" s="131" t="str">
        <f>IF(B38=0,"",IF(B38&lt;$C$1,"felnőtt","ifi"))</f>
        <v>felnőtt</v>
      </c>
      <c r="D38" s="32" t="s">
        <v>101</v>
      </c>
      <c r="E38" s="45">
        <v>5</v>
      </c>
      <c r="F38" s="32">
        <v>0</v>
      </c>
      <c r="G38" s="32">
        <v>0</v>
      </c>
      <c r="H38" s="32">
        <v>1.2678557452108006</v>
      </c>
      <c r="I38" s="32">
        <v>6.7967879590541918</v>
      </c>
      <c r="J38" s="32">
        <v>11.213780987587741</v>
      </c>
      <c r="K38" s="32">
        <v>0</v>
      </c>
      <c r="L38" s="32">
        <v>3.5993232829997033</v>
      </c>
      <c r="M38" s="32">
        <v>14.730097199071423</v>
      </c>
      <c r="N38" s="32">
        <v>0</v>
      </c>
      <c r="O38" s="32">
        <v>0</v>
      </c>
      <c r="P38" s="32">
        <v>0.86362394189358593</v>
      </c>
      <c r="Q38" s="32">
        <v>0</v>
      </c>
      <c r="R38" s="32">
        <v>0</v>
      </c>
      <c r="S38" s="32">
        <v>0</v>
      </c>
      <c r="T38" s="32">
        <v>6.2088391567135206</v>
      </c>
      <c r="U38" s="32">
        <v>1.8075668412181585</v>
      </c>
      <c r="V38" s="32">
        <v>0</v>
      </c>
      <c r="W38" s="32">
        <v>0</v>
      </c>
      <c r="X38" s="32">
        <f>IFERROR(IF(RIGHT(VLOOKUP($A38,csapatok!$A:$BL,X$320,FALSE),5)="Csere",VLOOKUP(LEFT(VLOOKUP($A38,csapatok!$A:$BL,X$320,FALSE),LEN(VLOOKUP($A38,csapatok!$A:$BL,X$320,FALSE))-6),'csapat-ranglista'!$A:$FP,X$321,FALSE)/8,VLOOKUP(VLOOKUP($A38,csapatok!$A:$BL,X$320,FALSE),'csapat-ranglista'!$A:$FP,X$321,FALSE)/4),0)</f>
        <v>0</v>
      </c>
      <c r="Y38" s="32">
        <f>IFERROR(IF(RIGHT(VLOOKUP($A38,csapatok!$A:$BL,Y$320,FALSE),5)="Csere",VLOOKUP(LEFT(VLOOKUP($A38,csapatok!$A:$BL,Y$320,FALSE),LEN(VLOOKUP($A38,csapatok!$A:$BL,Y$320,FALSE))-6),'csapat-ranglista'!$A:$FP,Y$321,FALSE)/8,VLOOKUP(VLOOKUP($A38,csapatok!$A:$BL,Y$320,FALSE),'csapat-ranglista'!$A:$FP,Y$321,FALSE)/4),0)</f>
        <v>0</v>
      </c>
      <c r="Z38" s="32">
        <f>IFERROR(IF(RIGHT(VLOOKUP($A38,csapatok!$A:$BL,Z$320,FALSE),5)="Csere",VLOOKUP(LEFT(VLOOKUP($A38,csapatok!$A:$BL,Z$320,FALSE),LEN(VLOOKUP($A38,csapatok!$A:$BL,Z$320,FALSE))-6),'csapat-ranglista'!$A:$FP,Z$321,FALSE)/8,VLOOKUP(VLOOKUP($A38,csapatok!$A:$BL,Z$320,FALSE),'csapat-ranglista'!$A:$FP,Z$321,FALSE)/4),0)</f>
        <v>4.5390364673630206</v>
      </c>
      <c r="AA38" s="32">
        <f>IFERROR(IF(RIGHT(VLOOKUP($A38,csapatok!$A:$BL,AA$320,FALSE),5)="Csere",VLOOKUP(LEFT(VLOOKUP($A38,csapatok!$A:$BL,AA$320,FALSE),LEN(VLOOKUP($A38,csapatok!$A:$BL,AA$320,FALSE))-6),'csapat-ranglista'!$A:$FP,AA$321,FALSE)/8,VLOOKUP(VLOOKUP($A38,csapatok!$A:$BL,AA$320,FALSE),'csapat-ranglista'!$A:$FP,AA$321,FALSE)/4),0)</f>
        <v>0</v>
      </c>
      <c r="AB38" s="223">
        <f>IFERROR(IF(RIGHT(VLOOKUP($A38,csapatok!$A:$BL,AB$320,FALSE),5)="Csere",VLOOKUP(LEFT(VLOOKUP($A38,csapatok!$A:$BL,AB$320,FALSE),LEN(VLOOKUP($A38,csapatok!$A:$BL,AB$320,FALSE))-6),'csapat-ranglista'!$A:$FP,AB$321,FALSE)/8,VLOOKUP(VLOOKUP($A38,csapatok!$A:$BL,AB$320,FALSE),'csapat-ranglista'!$A:$FP,AB$321,FALSE)/4),0)</f>
        <v>0</v>
      </c>
      <c r="AC38" s="223">
        <f>IFERROR(IF(RIGHT(VLOOKUP($A38,csapatok!$A:$BL,AC$320,FALSE),5)="Csere",VLOOKUP(LEFT(VLOOKUP($A38,csapatok!$A:$BL,AC$320,FALSE),LEN(VLOOKUP($A38,csapatok!$A:$BL,AC$320,FALSE))-6),'csapat-ranglista'!$A:$FP,AC$321,FALSE)/8,VLOOKUP(VLOOKUP($A38,csapatok!$A:$BL,AC$320,FALSE),'csapat-ranglista'!$A:$FP,AC$321,FALSE)/4),0)</f>
        <v>0</v>
      </c>
      <c r="AD38" s="223">
        <f>IFERROR(IF(RIGHT(VLOOKUP($A38,csapatok!$A:$BL,AD$320,FALSE),5)="Csere",VLOOKUP(LEFT(VLOOKUP($A38,csapatok!$A:$BL,AD$320,FALSE),LEN(VLOOKUP($A38,csapatok!$A:$BL,AD$320,FALSE))-6),'csapat-ranglista'!$A:$FP,AD$321,FALSE)/8,VLOOKUP(VLOOKUP($A38,csapatok!$A:$BL,AD$320,FALSE),'csapat-ranglista'!$A:$FP,AD$321,FALSE)/4),0)</f>
        <v>0</v>
      </c>
      <c r="AE38" s="223">
        <f>IFERROR(IF(RIGHT(VLOOKUP($A38,csapatok!$A:$BL,AE$320,FALSE),5)="Csere",VLOOKUP(LEFT(VLOOKUP($A38,csapatok!$A:$BL,AE$320,FALSE),LEN(VLOOKUP($A38,csapatok!$A:$BL,AE$320,FALSE))-6),'csapat-ranglista'!$A:$FP,AE$321,FALSE)/8,VLOOKUP(VLOOKUP($A38,csapatok!$A:$BL,AE$320,FALSE),'csapat-ranglista'!$A:$FP,AE$321,FALSE)/4),0)</f>
        <v>0</v>
      </c>
      <c r="AF38" s="223">
        <f>IFERROR(IF(RIGHT(VLOOKUP($A38,csapatok!$A:$BL,AF$320,FALSE),5)="Csere",VLOOKUP(LEFT(VLOOKUP($A38,csapatok!$A:$BL,AF$320,FALSE),LEN(VLOOKUP($A38,csapatok!$A:$BL,AF$320,FALSE))-6),'csapat-ranglista'!$A:$FP,AF$321,FALSE)/8,VLOOKUP(VLOOKUP($A38,csapatok!$A:$BL,AF$320,FALSE),'csapat-ranglista'!$A:$FP,AF$321,FALSE)/4),0)</f>
        <v>0</v>
      </c>
      <c r="AG38" s="223">
        <f>IFERROR(IF(RIGHT(VLOOKUP($A38,csapatok!$A:$BL,AG$320,FALSE),5)="Csere",VLOOKUP(LEFT(VLOOKUP($A38,csapatok!$A:$BL,AG$320,FALSE),LEN(VLOOKUP($A38,csapatok!$A:$BL,AG$320,FALSE))-6),'csapat-ranglista'!$A:$FP,AG$321,FALSE)/8,VLOOKUP(VLOOKUP($A38,csapatok!$A:$BL,AG$320,FALSE),'csapat-ranglista'!$A:$FP,AG$321,FALSE)/4),0)</f>
        <v>9.1849508169501402</v>
      </c>
      <c r="AH38" s="223">
        <f>IFERROR(IF(RIGHT(VLOOKUP($A38,csapatok!$A:$BL,AH$320,FALSE),5)="Csere",VLOOKUP(LEFT(VLOOKUP($A38,csapatok!$A:$BL,AH$320,FALSE),LEN(VLOOKUP($A38,csapatok!$A:$BL,AH$320,FALSE))-6),'csapat-ranglista'!$A:$FP,AH$321,FALSE)/8,VLOOKUP(VLOOKUP($A38,csapatok!$A:$BL,AH$320,FALSE),'csapat-ranglista'!$A:$FP,AH$321,FALSE)/4),0)</f>
        <v>0</v>
      </c>
      <c r="AI38" s="223">
        <f>IFERROR(IF(RIGHT(VLOOKUP($A38,csapatok!$A:$BL,AI$320,FALSE),5)="Csere",VLOOKUP(LEFT(VLOOKUP($A38,csapatok!$A:$BL,AI$320,FALSE),LEN(VLOOKUP($A38,csapatok!$A:$BL,AI$320,FALSE))-6),'csapat-ranglista'!$A:$FP,AI$321,FALSE)/8,VLOOKUP(VLOOKUP($A38,csapatok!$A:$BL,AI$320,FALSE),'csapat-ranglista'!$A:$FP,AI$321,FALSE)/4),0)</f>
        <v>20.852771383396075</v>
      </c>
      <c r="AJ38" s="223">
        <f>IFERROR(IF(RIGHT(VLOOKUP($A38,csapatok!$A:$BL,AJ$320,FALSE),5)="Csere",VLOOKUP(LEFT(VLOOKUP($A38,csapatok!$A:$BL,AJ$320,FALSE),LEN(VLOOKUP($A38,csapatok!$A:$BL,AJ$320,FALSE))-6),'csapat-ranglista'!$A:$FP,AJ$321,FALSE)/8,VLOOKUP(VLOOKUP($A38,csapatok!$A:$BL,AJ$320,FALSE),'csapat-ranglista'!$A:$FP,AJ$321,FALSE)/2),0)</f>
        <v>22.469798637618563</v>
      </c>
      <c r="AK38" s="223">
        <f>IFERROR(IF(RIGHT(VLOOKUP($A38,csapatok!$A:$CN,AK$320,FALSE),5)="Csere",VLOOKUP(LEFT(VLOOKUP($A38,csapatok!$A:$CN,AK$320,FALSE),LEN(VLOOKUP($A38,csapatok!$A:$CN,AK$320,FALSE))-6),'csapat-ranglista'!$A:$FP,AK$321,FALSE)/8,VLOOKUP(VLOOKUP($A38,csapatok!$A:$CN,AK$320,FALSE),'csapat-ranglista'!$A:$FP,AK$321,FALSE)/4),0)</f>
        <v>0</v>
      </c>
      <c r="AL38" s="223">
        <f>IFERROR(IF(RIGHT(VLOOKUP($A38,csapatok!$A:$CN,AL$320,FALSE),5)="Csere",VLOOKUP(LEFT(VLOOKUP($A38,csapatok!$A:$CN,AL$320,FALSE),LEN(VLOOKUP($A38,csapatok!$A:$CN,AL$320,FALSE))-6),'csapat-ranglista'!$A:$FP,AL$321,FALSE)/8,VLOOKUP(VLOOKUP($A38,csapatok!$A:$CN,AL$320,FALSE),'csapat-ranglista'!$A:$FP,AL$321,FALSE)/4),0)</f>
        <v>5.4320655640678099</v>
      </c>
      <c r="AM38" s="223">
        <f>IFERROR(IF(RIGHT(VLOOKUP($A38,csapatok!$A:$CN,AM$320,FALSE),5)="Csere",VLOOKUP(LEFT(VLOOKUP($A38,csapatok!$A:$CN,AM$320,FALSE),LEN(VLOOKUP($A38,csapatok!$A:$CN,AM$320,FALSE))-6),'csapat-ranglista'!$A:$FP,AM$321,FALSE)/8,VLOOKUP(VLOOKUP($A38,csapatok!$A:$CN,AM$320,FALSE),'csapat-ranglista'!$A:$FP,AM$321,FALSE)/4),0)</f>
        <v>0</v>
      </c>
      <c r="AN38" s="223">
        <f>IFERROR(IF(RIGHT(VLOOKUP($A38,csapatok!$A:$CN,AN$320,FALSE),5)="Csere",VLOOKUP(LEFT(VLOOKUP($A38,csapatok!$A:$CN,AN$320,FALSE),LEN(VLOOKUP($A38,csapatok!$A:$CN,AN$320,FALSE))-6),'csapat-ranglista'!$A:$FP,AN$321,FALSE)/8,VLOOKUP(VLOOKUP($A38,csapatok!$A:$CN,AN$320,FALSE),'csapat-ranglista'!$A:$FP,AN$321,FALSE)/4),0)</f>
        <v>0</v>
      </c>
      <c r="AO38" s="223">
        <f>IFERROR(IF(RIGHT(VLOOKUP($A38,csapatok!$A:$CN,AO$320,FALSE),5)="Csere",VLOOKUP(LEFT(VLOOKUP($A38,csapatok!$A:$CN,AO$320,FALSE),LEN(VLOOKUP($A38,csapatok!$A:$CN,AO$320,FALSE))-6),'csapat-ranglista'!$A:$FP,AO$321,FALSE)/8,VLOOKUP(VLOOKUP($A38,csapatok!$A:$CN,AO$320,FALSE),'csapat-ranglista'!$A:$FP,AO$321,FALSE)/4),0)</f>
        <v>0</v>
      </c>
      <c r="AP38" s="223">
        <f>IFERROR(IF(RIGHT(VLOOKUP($A38,csapatok!$A:$CN,AP$320,FALSE),5)="Csere",VLOOKUP(LEFT(VLOOKUP($A38,csapatok!$A:$CN,AP$320,FALSE),LEN(VLOOKUP($A38,csapatok!$A:$CN,AP$320,FALSE))-6),'csapat-ranglista'!$A:$FP,AP$321,FALSE)/8,VLOOKUP(VLOOKUP($A38,csapatok!$A:$CN,AP$320,FALSE),'csapat-ranglista'!$A:$FP,AP$321,FALSE)/4),0)</f>
        <v>0</v>
      </c>
      <c r="AQ38" s="223">
        <f>IFERROR(IF(RIGHT(VLOOKUP($A38,csapatok!$A:$CN,AQ$320,FALSE),5)="Csere",VLOOKUP(LEFT(VLOOKUP($A38,csapatok!$A:$CN,AQ$320,FALSE),LEN(VLOOKUP($A38,csapatok!$A:$CN,AQ$320,FALSE))-6),'csapat-ranglista'!$A:$FP,AQ$321,FALSE)/8,VLOOKUP(VLOOKUP($A38,csapatok!$A:$CN,AQ$320,FALSE),'csapat-ranglista'!$A:$FP,AQ$321,FALSE)/4),0)</f>
        <v>6.5030900263209404</v>
      </c>
      <c r="AR38" s="223">
        <f>IFERROR(IF(RIGHT(VLOOKUP($A38,csapatok!$A:$CN,AR$320,FALSE),5)="Csere",VLOOKUP(LEFT(VLOOKUP($A38,csapatok!$A:$CN,AR$320,FALSE),LEN(VLOOKUP($A38,csapatok!$A:$CN,AR$320,FALSE))-6),'csapat-ranglista'!$A:$FP,AR$321,FALSE)/8,VLOOKUP(VLOOKUP($A38,csapatok!$A:$CN,AR$320,FALSE),'csapat-ranglista'!$A:$FP,AR$321,FALSE)/4),0)</f>
        <v>0</v>
      </c>
      <c r="AS38" s="223">
        <f>IFERROR(IF(RIGHT(VLOOKUP($A38,csapatok!$A:$CN,AS$320,FALSE),5)="Csere",VLOOKUP(LEFT(VLOOKUP($A38,csapatok!$A:$CN,AS$320,FALSE),LEN(VLOOKUP($A38,csapatok!$A:$CN,AS$320,FALSE))-6),'csapat-ranglista'!$A:$FP,AS$321,FALSE)/8,VLOOKUP(VLOOKUP($A38,csapatok!$A:$CN,AS$320,FALSE),'csapat-ranglista'!$A:$FP,AS$321,FALSE)/4),0)</f>
        <v>0</v>
      </c>
      <c r="AT38" s="223">
        <f>IFERROR(IF(RIGHT(VLOOKUP($A38,csapatok!$A:$CN,AT$320,FALSE),5)="Csere",VLOOKUP(LEFT(VLOOKUP($A38,csapatok!$A:$CN,AT$320,FALSE),LEN(VLOOKUP($A38,csapatok!$A:$CN,AT$320,FALSE))-6),'csapat-ranglista'!$A:$FP,AT$321,FALSE)/8,VLOOKUP(VLOOKUP($A38,csapatok!$A:$CN,AT$320,FALSE),'csapat-ranglista'!$A:$FP,AT$321,FALSE)/4),0)</f>
        <v>14.969220571827305</v>
      </c>
      <c r="AU38" s="223">
        <f>IFERROR(IF(RIGHT(VLOOKUP($A38,csapatok!$A:$CN,AU$320,FALSE),5)="Csere",VLOOKUP(LEFT(VLOOKUP($A38,csapatok!$A:$CN,AU$320,FALSE),LEN(VLOOKUP($A38,csapatok!$A:$CN,AU$320,FALSE))-6),'csapat-ranglista'!$A:$FP,AU$321,FALSE)/8,VLOOKUP(VLOOKUP($A38,csapatok!$A:$CN,AU$320,FALSE),'csapat-ranglista'!$A:$FP,AU$321,FALSE)/4),0)</f>
        <v>0</v>
      </c>
      <c r="AV38" s="223">
        <f>IFERROR(IF(RIGHT(VLOOKUP($A38,csapatok!$A:$CN,AV$320,FALSE),5)="Csere",VLOOKUP(LEFT(VLOOKUP($A38,csapatok!$A:$CN,AV$320,FALSE),LEN(VLOOKUP($A38,csapatok!$A:$CN,AV$320,FALSE))-6),'csapat-ranglista'!$A:$FP,AV$321,FALSE)/8,VLOOKUP(VLOOKUP($A38,csapatok!$A:$CN,AV$320,FALSE),'csapat-ranglista'!$A:$FP,AV$321,FALSE)/4),0)</f>
        <v>1.3342956760334428</v>
      </c>
      <c r="AW38" s="223">
        <f>IFERROR(IF(RIGHT(VLOOKUP($A38,csapatok!$A:$CN,AW$320,FALSE),5)="Csere",VLOOKUP(LEFT(VLOOKUP($A38,csapatok!$A:$CN,AW$320,FALSE),LEN(VLOOKUP($A38,csapatok!$A:$CN,AW$320,FALSE))-6),'csapat-ranglista'!$A:$FP,AW$321,FALSE)/8,VLOOKUP(VLOOKUP($A38,csapatok!$A:$CN,AW$320,FALSE),'csapat-ranglista'!$A:$FP,AW$321,FALSE)/4),0)</f>
        <v>0</v>
      </c>
      <c r="AX38" s="223">
        <f>IFERROR(IF(RIGHT(VLOOKUP($A38,csapatok!$A:$CN,AX$320,FALSE),5)="Csere",VLOOKUP(LEFT(VLOOKUP($A38,csapatok!$A:$CN,AX$320,FALSE),LEN(VLOOKUP($A38,csapatok!$A:$CN,AX$320,FALSE))-6),'csapat-ranglista'!$A:$FP,AX$321,FALSE)/8,VLOOKUP(VLOOKUP($A38,csapatok!$A:$CN,AX$320,FALSE),'csapat-ranglista'!$A:$FP,AX$321,FALSE)/4),0)</f>
        <v>0</v>
      </c>
      <c r="AY38" s="223">
        <f>IFERROR(IF(RIGHT(VLOOKUP($A38,csapatok!$A:$NN,AY$320,FALSE),5)="Csere",VLOOKUP(LEFT(VLOOKUP($A38,csapatok!$A:$NN,AY$320,FALSE),LEN(VLOOKUP($A38,csapatok!$A:$NN,AY$320,FALSE))-6),'csapat-ranglista'!$A:$FP,AY$321,FALSE)/8,VLOOKUP(VLOOKUP($A38,csapatok!$A:$NN,AY$320,FALSE),'csapat-ranglista'!$A:$FP,AY$321,FALSE)/4),0)</f>
        <v>0</v>
      </c>
      <c r="AZ38" s="223">
        <f>IFERROR(IF(RIGHT(VLOOKUP($A38,csapatok!$A:$NN,AZ$320,FALSE),5)="Csere",VLOOKUP(LEFT(VLOOKUP($A38,csapatok!$A:$NN,AZ$320,FALSE),LEN(VLOOKUP($A38,csapatok!$A:$NN,AZ$320,FALSE))-6),'csapat-ranglista'!$A:$FP,AZ$321,FALSE)/8,VLOOKUP(VLOOKUP($A38,csapatok!$A:$NN,AZ$320,FALSE),'csapat-ranglista'!$A:$FP,AZ$321,FALSE)/4),0)</f>
        <v>0</v>
      </c>
      <c r="BA38" s="223">
        <f>IFERROR(IF(RIGHT(VLOOKUP($A38,csapatok!$A:$NN,BA$320,FALSE),5)="Csere",VLOOKUP(LEFT(VLOOKUP($A38,csapatok!$A:$NN,BA$320,FALSE),LEN(VLOOKUP($A38,csapatok!$A:$NN,BA$320,FALSE))-6),'csapat-ranglista'!$A:$FP,BA$321,FALSE)/8,VLOOKUP(VLOOKUP($A38,csapatok!$A:$NN,BA$320,FALSE),'csapat-ranglista'!$A:$FP,BA$321,FALSE)/4),0)</f>
        <v>5.9098839369909202</v>
      </c>
      <c r="BB38" s="223">
        <f>IFERROR(IF(RIGHT(VLOOKUP($A38,csapatok!$A:$NN,BB$320,FALSE),5)="Csere",VLOOKUP(LEFT(VLOOKUP($A38,csapatok!$A:$NN,BB$320,FALSE),LEN(VLOOKUP($A38,csapatok!$A:$NN,BB$320,FALSE))-6),'csapat-ranglista'!$A:$FP,BB$321,FALSE)/8,VLOOKUP(VLOOKUP($A38,csapatok!$A:$NN,BB$320,FALSE),'csapat-ranglista'!$A:$FP,BB$321,FALSE)/4),0)</f>
        <v>0</v>
      </c>
      <c r="BC38" s="224">
        <f>versenyek!$ES$11*IFERROR(VLOOKUP(VLOOKUP($A38,versenyek!ER:ET,3,FALSE),szabalyok!$A$16:$B$23,2,FALSE)/4,0)</f>
        <v>3.3097187960675916</v>
      </c>
      <c r="BD38" s="224">
        <f>versenyek!$EV$11*IFERROR(VLOOKUP(VLOOKUP($A38,versenyek!EU:EW,3,FALSE),szabalyok!$A$16:$B$23,2,FALSE)/4,0)</f>
        <v>0</v>
      </c>
      <c r="BE38" s="223">
        <f>IFERROR(IF(RIGHT(VLOOKUP($A38,csapatok!$A:$NN,BE$320,FALSE),5)="Csere",VLOOKUP(LEFT(VLOOKUP($A38,csapatok!$A:$NN,BE$320,FALSE),LEN(VLOOKUP($A38,csapatok!$A:$NN,BE$320,FALSE))-6),'csapat-ranglista'!$A:$FP,BE$321,FALSE)/8,VLOOKUP(VLOOKUP($A38,csapatok!$A:$NN,BE$320,FALSE),'csapat-ranglista'!$A:$FP,BE$321,FALSE)/4),0)</f>
        <v>0</v>
      </c>
      <c r="BF38" s="223">
        <f>IFERROR(IF(RIGHT(VLOOKUP($A38,csapatok!$A:$NN,BF$320,FALSE),5)="Csere",VLOOKUP(LEFT(VLOOKUP($A38,csapatok!$A:$NN,BF$320,FALSE),LEN(VLOOKUP($A38,csapatok!$A:$NN,BF$320,FALSE))-6),'csapat-ranglista'!$A:$FP,BF$321,FALSE)/8,VLOOKUP(VLOOKUP($A38,csapatok!$A:$NN,BF$320,FALSE),'csapat-ranglista'!$A:$FP,BF$321,FALSE)/4),0)</f>
        <v>0</v>
      </c>
      <c r="BG38" s="223">
        <f>IFERROR(IF(RIGHT(VLOOKUP($A38,csapatok!$A:$NN,BG$320,FALSE),5)="Csere",VLOOKUP(LEFT(VLOOKUP($A38,csapatok!$A:$NN,BG$320,FALSE),LEN(VLOOKUP($A38,csapatok!$A:$NN,BG$320,FALSE))-6),'csapat-ranglista'!$A:$FP,BG$321,FALSE)/8,VLOOKUP(VLOOKUP($A38,csapatok!$A:$NN,BG$320,FALSE),'csapat-ranglista'!$A:$FP,BG$321,FALSE)/4),0)</f>
        <v>0</v>
      </c>
      <c r="BH38" s="223">
        <f>IFERROR(IF(RIGHT(VLOOKUP($A38,csapatok!$A:$NN,BH$320,FALSE),5)="Csere",VLOOKUP(LEFT(VLOOKUP($A38,csapatok!$A:$NN,BH$320,FALSE),LEN(VLOOKUP($A38,csapatok!$A:$NN,BH$320,FALSE))-6),'csapat-ranglista'!$A:$FP,BH$321,FALSE)/8,VLOOKUP(VLOOKUP($A38,csapatok!$A:$NN,BH$320,FALSE),'csapat-ranglista'!$A:$FP,BH$321,FALSE)/4),0)</f>
        <v>3.1103241569616533</v>
      </c>
      <c r="BI38" s="223">
        <f>IFERROR(IF(RIGHT(VLOOKUP($A38,csapatok!$A:$NN,BI$320,FALSE),5)="Csere",VLOOKUP(LEFT(VLOOKUP($A38,csapatok!$A:$NN,BI$320,FALSE),LEN(VLOOKUP($A38,csapatok!$A:$NN,BI$320,FALSE))-6),'csapat-ranglista'!$A:$FP,BI$321,FALSE)/8,VLOOKUP(VLOOKUP($A38,csapatok!$A:$NN,BI$320,FALSE),'csapat-ranglista'!$A:$FP,BI$321,FALSE)/4),0)</f>
        <v>0</v>
      </c>
      <c r="BJ38" s="223">
        <f>IFERROR(IF(RIGHT(VLOOKUP($A38,csapatok!$A:$NN,BJ$320,FALSE),5)="Csere",VLOOKUP(LEFT(VLOOKUP($A38,csapatok!$A:$NN,BJ$320,FALSE),LEN(VLOOKUP($A38,csapatok!$A:$NN,BJ$320,FALSE))-6),'csapat-ranglista'!$A:$FP,BJ$321,FALSE)/8,VLOOKUP(VLOOKUP($A38,csapatok!$A:$NN,BJ$320,FALSE),'csapat-ranglista'!$A:$FP,BJ$321,FALSE)/4),0)</f>
        <v>0</v>
      </c>
      <c r="BK38" s="223">
        <f>IFERROR(IF(RIGHT(VLOOKUP($A38,csapatok!$A:$NN,BK$320,FALSE),5)="Csere",VLOOKUP(LEFT(VLOOKUP($A38,csapatok!$A:$NN,BK$320,FALSE),LEN(VLOOKUP($A38,csapatok!$A:$NN,BK$320,FALSE))-6),'csapat-ranglista'!$A:$FP,BK$321,FALSE)/8,VLOOKUP(VLOOKUP($A38,csapatok!$A:$NN,BK$320,FALSE),'csapat-ranglista'!$A:$FP,BK$321,FALSE)/4),0)</f>
        <v>0</v>
      </c>
      <c r="BL38" s="223">
        <f>IFERROR(IF(RIGHT(VLOOKUP($A38,csapatok!$A:$NN,BL$320,FALSE),5)="Csere",VLOOKUP(LEFT(VLOOKUP($A38,csapatok!$A:$NN,BL$320,FALSE),LEN(VLOOKUP($A38,csapatok!$A:$NN,BL$320,FALSE))-6),'csapat-ranglista'!$A:$FP,BL$321,FALSE)/8,VLOOKUP(VLOOKUP($A38,csapatok!$A:$NN,BL$320,FALSE),'csapat-ranglista'!$A:$FP,BL$321,FALSE)/4),0)</f>
        <v>27.619346324155668</v>
      </c>
      <c r="BM38" s="223">
        <f>IFERROR(IF(RIGHT(VLOOKUP($A38,csapatok!$A:$NN,BM$320,FALSE),5)="Csere",VLOOKUP(LEFT(VLOOKUP($A38,csapatok!$A:$NN,BM$320,FALSE),LEN(VLOOKUP($A38,csapatok!$A:$NN,BM$320,FALSE))-6),'csapat-ranglista'!$A:$FP,BM$321,FALSE)/8,VLOOKUP(VLOOKUP($A38,csapatok!$A:$NN,BM$320,FALSE),'csapat-ranglista'!$A:$FP,BM$321,FALSE)/4),0)</f>
        <v>0</v>
      </c>
      <c r="BN38" s="223">
        <f>IFERROR(IF(RIGHT(VLOOKUP($A38,csapatok!$A:$NN,BN$320,FALSE),5)="Csere",VLOOKUP(LEFT(VLOOKUP($A38,csapatok!$A:$NN,BN$320,FALSE),LEN(VLOOKUP($A38,csapatok!$A:$NN,BN$320,FALSE))-6),'csapat-ranglista'!$A:$FP,BN$321,FALSE)/8,VLOOKUP(VLOOKUP($A38,csapatok!$A:$NN,BN$320,FALSE),'csapat-ranglista'!$A:$FP,BN$321,FALSE)/4),0)</f>
        <v>0</v>
      </c>
      <c r="BO38" s="223">
        <f>IFERROR(IF(RIGHT(VLOOKUP($A38,csapatok!$A:$NN,BO$320,FALSE),5)="Csere",VLOOKUP(LEFT(VLOOKUP($A38,csapatok!$A:$NN,BO$320,FALSE),LEN(VLOOKUP($A38,csapatok!$A:$NN,BO$320,FALSE))-6),'csapat-ranglista'!$A:$FP,BO$321,FALSE)/8,VLOOKUP(VLOOKUP($A38,csapatok!$A:$NN,BO$320,FALSE),'csapat-ranglista'!$A:$FP,BO$321,FALSE)/4),0)</f>
        <v>0</v>
      </c>
      <c r="BP38" s="223">
        <f>IFERROR(IF(RIGHT(VLOOKUP($A38,csapatok!$A:$NN,BP$320,FALSE),5)="Csere",VLOOKUP(LEFT(VLOOKUP($A38,csapatok!$A:$NN,BP$320,FALSE),LEN(VLOOKUP($A38,csapatok!$A:$NN,BP$320,FALSE))-6),'csapat-ranglista'!$A:$FP,BP$321,FALSE)/8,VLOOKUP(VLOOKUP($A38,csapatok!$A:$NN,BP$320,FALSE),'csapat-ranglista'!$A:$FP,BP$321,FALSE)/4),0)</f>
        <v>0</v>
      </c>
      <c r="BQ38" s="223">
        <f>IFERROR(IF(RIGHT(VLOOKUP($A38,csapatok!$A:$NN,BQ$320,FALSE),5)="Csere",VLOOKUP(LEFT(VLOOKUP($A38,csapatok!$A:$NN,BQ$320,FALSE),LEN(VLOOKUP($A38,csapatok!$A:$NN,BQ$320,FALSE))-6),'csapat-ranglista'!$A:$FP,BQ$321,FALSE)/8,VLOOKUP(VLOOKUP($A38,csapatok!$A:$NN,BQ$320,FALSE),'csapat-ranglista'!$A:$FP,BQ$321,FALSE)/4),0)</f>
        <v>0</v>
      </c>
      <c r="BR38" s="223">
        <f>IFERROR(IF(RIGHT(VLOOKUP($A38,csapatok!$A:$NN,BR$320,FALSE),5)="Csere",VLOOKUP(LEFT(VLOOKUP($A38,csapatok!$A:$NN,BR$320,FALSE),LEN(VLOOKUP($A38,csapatok!$A:$NN,BR$320,FALSE))-6),'csapat-ranglista'!$A:$FP,BR$321,FALSE)/8,VLOOKUP(VLOOKUP($A38,csapatok!$A:$NN,BR$320,FALSE),'csapat-ranglista'!$A:$FP,BR$321,FALSE)/4),0)</f>
        <v>0</v>
      </c>
      <c r="BS38" s="223">
        <f>IFERROR(IF(RIGHT(VLOOKUP($A38,csapatok!$A:$NN,BS$320,FALSE),5)="Csere",VLOOKUP(LEFT(VLOOKUP($A38,csapatok!$A:$NN,BS$320,FALSE),LEN(VLOOKUP($A38,csapatok!$A:$NN,BS$320,FALSE))-6),'csapat-ranglista'!$A:$FP,BS$321,FALSE)/8,VLOOKUP(VLOOKUP($A38,csapatok!$A:$NN,BS$320,FALSE),'csapat-ranglista'!$A:$FP,BS$321,FALSE)/4),0)</f>
        <v>0</v>
      </c>
      <c r="BT38" s="223">
        <f>IFERROR(IF(RIGHT(VLOOKUP($A38,csapatok!$A:$NN,BT$320,FALSE),5)="Csere",VLOOKUP(LEFT(VLOOKUP($A38,csapatok!$A:$NN,BT$320,FALSE),LEN(VLOOKUP($A38,csapatok!$A:$NN,BT$320,FALSE))-6),'csapat-ranglista'!$A:$FP,BT$321,FALSE)/8,VLOOKUP(VLOOKUP($A38,csapatok!$A:$NN,BT$320,FALSE),'csapat-ranglista'!$A:$FP,BT$321,FALSE)/4),0)</f>
        <v>0</v>
      </c>
      <c r="BU38" s="223">
        <f>IFERROR(IF(RIGHT(VLOOKUP($A38,csapatok!$A:$NN,BU$320,FALSE),5)="Csere",VLOOKUP(LEFT(VLOOKUP($A38,csapatok!$A:$NN,BU$320,FALSE),LEN(VLOOKUP($A38,csapatok!$A:$NN,BU$320,FALSE))-6),'csapat-ranglista'!$A:$FP,BU$321,FALSE)/8,VLOOKUP(VLOOKUP($A38,csapatok!$A:$NN,BU$320,FALSE),'csapat-ranglista'!$A:$FP,BU$321,FALSE)/4),0)</f>
        <v>6.7032859508663014</v>
      </c>
      <c r="BV38" s="223">
        <f>IFERROR(IF(RIGHT(VLOOKUP($A38,csapatok!$A:$NN,BV$320,FALSE),5)="Csere",VLOOKUP(LEFT(VLOOKUP($A38,csapatok!$A:$NN,BV$320,FALSE),LEN(VLOOKUP($A38,csapatok!$A:$NN,BV$320,FALSE))-6),'csapat-ranglista'!$A:$FP,BV$321,FALSE)/8,VLOOKUP(VLOOKUP($A38,csapatok!$A:$NN,BV$320,FALSE),'csapat-ranglista'!$A:$FP,BV$321,FALSE)/4),0)</f>
        <v>0</v>
      </c>
      <c r="BW38" s="223">
        <f>IFERROR(IF(RIGHT(VLOOKUP($A38,csapatok!$A:$NN,BW$320,FALSE),5)="Csere",VLOOKUP(LEFT(VLOOKUP($A38,csapatok!$A:$NN,BW$320,FALSE),LEN(VLOOKUP($A38,csapatok!$A:$NN,BW$320,FALSE))-6),'csapat-ranglista'!$A:$FP,BW$321,FALSE)/8,VLOOKUP(VLOOKUP($A38,csapatok!$A:$NN,BW$320,FALSE),'csapat-ranglista'!$A:$FP,BW$321,FALSE)/4),0)</f>
        <v>0</v>
      </c>
      <c r="BX38" s="223">
        <f>IFERROR(IF(RIGHT(VLOOKUP($A38,csapatok!$A:$NN,BX$320,FALSE),5)="Csere",VLOOKUP(LEFT(VLOOKUP($A38,csapatok!$A:$NN,BX$320,FALSE),LEN(VLOOKUP($A38,csapatok!$A:$NN,BX$320,FALSE))-6),'csapat-ranglista'!$A:$FP,BX$321,FALSE)/8,VLOOKUP(VLOOKUP($A38,csapatok!$A:$NN,BX$320,FALSE),'csapat-ranglista'!$A:$FP,BX$321,FALSE)/4),0)</f>
        <v>0</v>
      </c>
      <c r="BY38" s="223">
        <f>IFERROR(IF(RIGHT(VLOOKUP($A38,csapatok!$A:$NN,BY$320,FALSE),5)="Csere",VLOOKUP(LEFT(VLOOKUP($A38,csapatok!$A:$NN,BY$320,FALSE),LEN(VLOOKUP($A38,csapatok!$A:$NN,BY$320,FALSE))-6),'csapat-ranglista'!$A:$FP,BY$321,FALSE)/8,VLOOKUP(VLOOKUP($A38,csapatok!$A:$NN,BY$320,FALSE),'csapat-ranglista'!$A:$FP,BY$321,FALSE)/4),0)</f>
        <v>42.521992842405041</v>
      </c>
      <c r="BZ38" s="223">
        <f>IFERROR(IF(RIGHT(VLOOKUP($A38,csapatok!$A:$NN,BZ$320,FALSE),5)="Csere",VLOOKUP(LEFT(VLOOKUP($A38,csapatok!$A:$NN,BZ$320,FALSE),LEN(VLOOKUP($A38,csapatok!$A:$NN,BZ$320,FALSE))-6),'csapat-ranglista'!$A:$FP,BZ$321,FALSE)/8,VLOOKUP(VLOOKUP($A38,csapatok!$A:$NN,BZ$320,FALSE),'csapat-ranglista'!$A:$FP,BZ$321,FALSE)/4),0)</f>
        <v>0</v>
      </c>
      <c r="CA38" s="223">
        <f>IFERROR(IF(RIGHT(VLOOKUP($A38,csapatok!$A:$NN,CA$320,FALSE),5)="Csere",VLOOKUP(LEFT(VLOOKUP($A38,csapatok!$A:$NN,CA$320,FALSE),LEN(VLOOKUP($A38,csapatok!$A:$NN,CA$320,FALSE))-6),'csapat-ranglista'!$A:$FP,CA$321,FALSE)/8,VLOOKUP(VLOOKUP($A38,csapatok!$A:$NN,CA$320,FALSE),'csapat-ranglista'!$A:$FP,CA$321,FALSE)/4),0)</f>
        <v>0</v>
      </c>
      <c r="CB38" s="223">
        <f>IFERROR(IF(RIGHT(VLOOKUP($A38,csapatok!$A:$NN,CB$320,FALSE),5)="Csere",VLOOKUP(LEFT(VLOOKUP($A38,csapatok!$A:$NN,CB$320,FALSE),LEN(VLOOKUP($A38,csapatok!$A:$NN,CB$320,FALSE))-6),'csapat-ranglista'!$A:$FP,CB$321,FALSE)/8,VLOOKUP(VLOOKUP($A38,csapatok!$A:$NN,CB$320,FALSE),'csapat-ranglista'!$A:$FP,CB$321,FALSE)/4),0)</f>
        <v>0</v>
      </c>
      <c r="CC38" s="223">
        <f>IFERROR(IF(RIGHT(VLOOKUP($A38,csapatok!$A:$NN,CC$320,FALSE),5)="Csere",VLOOKUP(LEFT(VLOOKUP($A38,csapatok!$A:$NN,CC$320,FALSE),LEN(VLOOKUP($A38,csapatok!$A:$NN,CC$320,FALSE))-6),'csapat-ranglista'!$A:$FP,CC$321,FALSE)/8,VLOOKUP(VLOOKUP($A38,csapatok!$A:$NN,CC$320,FALSE),'csapat-ranglista'!$A:$FP,CC$321,FALSE)/4),0)</f>
        <v>0</v>
      </c>
      <c r="CD38" s="223">
        <f>IFERROR(IF(RIGHT(VLOOKUP($A38,csapatok!$A:$NN,CD$320,FALSE),5)="Csere",VLOOKUP(LEFT(VLOOKUP($A38,csapatok!$A:$NN,CD$320,FALSE),LEN(VLOOKUP($A38,csapatok!$A:$NN,CD$320,FALSE))-6),'csapat-ranglista'!$A:$FP,CD$321,FALSE)/8,VLOOKUP(VLOOKUP($A38,csapatok!$A:$NN,CD$320,FALSE),'csapat-ranglista'!$A:$FP,CD$321,FALSE)/4),0)</f>
        <v>0</v>
      </c>
      <c r="CE38" s="223">
        <f>IFERROR(IF(RIGHT(VLOOKUP($A38,csapatok!$A:$NN,CE$320,FALSE),5)="Csere",VLOOKUP(LEFT(VLOOKUP($A38,csapatok!$A:$NN,CE$320,FALSE),LEN(VLOOKUP($A38,csapatok!$A:$NN,CE$320,FALSE))-6),'csapat-ranglista'!$A:$FP,CE$321,FALSE)/8,VLOOKUP(VLOOKUP($A38,csapatok!$A:$NN,CE$320,FALSE),'csapat-ranglista'!$A:$FP,CE$321,FALSE)/4),0)</f>
        <v>0</v>
      </c>
      <c r="CF38" s="223">
        <f>IFERROR(IF(RIGHT(VLOOKUP($A38,csapatok!$A:$NN,CF$320,FALSE),5)="Csere",VLOOKUP(LEFT(VLOOKUP($A38,csapatok!$A:$NN,CF$320,FALSE),LEN(VLOOKUP($A38,csapatok!$A:$NN,CF$320,FALSE))-6),'csapat-ranglista'!$A:$FP,CF$321,FALSE)/8,VLOOKUP(VLOOKUP($A38,csapatok!$A:$NN,CF$320,FALSE),'csapat-ranglista'!$A:$FP,CF$321,FALSE)/4),0)</f>
        <v>0</v>
      </c>
      <c r="CG38" s="223">
        <f>IFERROR(IF(RIGHT(VLOOKUP($A38,csapatok!$A:$NN,CG$320,FALSE),5)="Csere",VLOOKUP(LEFT(VLOOKUP($A38,csapatok!$A:$NN,CG$320,FALSE),LEN(VLOOKUP($A38,csapatok!$A:$NN,CG$320,FALSE))-6),'csapat-ranglista'!$A:$FP,CG$321,FALSE)/8,VLOOKUP(VLOOKUP($A38,csapatok!$A:$NN,CG$320,FALSE),'csapat-ranglista'!$A:$FP,CG$321,FALSE)/4),0)</f>
        <v>0</v>
      </c>
      <c r="CH38" s="223">
        <f>IFERROR(IF(RIGHT(VLOOKUP($A38,csapatok!$A:$NN,CH$320,FALSE),5)="Csere",VLOOKUP(LEFT(VLOOKUP($A38,csapatok!$A:$NN,CH$320,FALSE),LEN(VLOOKUP($A38,csapatok!$A:$NN,CH$320,FALSE))-6),'csapat-ranglista'!$A:$FP,CH$321,FALSE)/8,VLOOKUP(VLOOKUP($A38,csapatok!$A:$NN,CH$320,FALSE),'csapat-ranglista'!$A:$FP,CH$321,FALSE)/4),0)</f>
        <v>8.0302804269886696</v>
      </c>
      <c r="CI38" s="223">
        <f>IFERROR(IF(RIGHT(VLOOKUP($A38,csapatok!$A:$NN,CI$320,FALSE),5)="Csere",VLOOKUP(LEFT(VLOOKUP($A38,csapatok!$A:$NN,CI$320,FALSE),LEN(VLOOKUP($A38,csapatok!$A:$NN,CI$320,FALSE))-6),'csapat-ranglista'!$A:$FP,CI$321,FALSE)/8,VLOOKUP(VLOOKUP($A38,csapatok!$A:$NN,CI$320,FALSE),'csapat-ranglista'!$A:$FP,CI$321,FALSE)/4),0)</f>
        <v>0</v>
      </c>
      <c r="CJ38" s="224">
        <f>versenyek!$IQ$11*IFERROR(VLOOKUP(VLOOKUP($A38,versenyek!IP:IR,3,FALSE),szabalyok!$A$16:$B$23,2,FALSE)/4,0)</f>
        <v>3.8604775970316134</v>
      </c>
      <c r="CK38" s="224">
        <f>versenyek!$IT$11*IFERROR(VLOOKUP(VLOOKUP($A38,versenyek!IS:IU,3,FALSE),szabalyok!$A$16:$B$23,2,FALSE)/4,0)</f>
        <v>0</v>
      </c>
      <c r="CL38" s="223">
        <f>IFERROR(IF(RIGHT(VLOOKUP($A38,csapatok!$A:$NN,CL$320,FALSE),5)="Csere",VLOOKUP(LEFT(VLOOKUP($A38,csapatok!$A:$NN,CL$320,FALSE),LEN(VLOOKUP($A38,csapatok!$A:$NN,CL$320,FALSE))-6),'csapat-ranglista'!$A:$FP,CL$321,FALSE)/8,VLOOKUP(VLOOKUP($A38,csapatok!$A:$NN,CL$320,FALSE),'csapat-ranglista'!$A:$FP,CL$321,FALSE)/4),0)</f>
        <v>0</v>
      </c>
      <c r="CM38" s="223">
        <f>IFERROR(IF(RIGHT(VLOOKUP($A38,csapatok!$A:$NN,CM$320,FALSE),5)="Csere",VLOOKUP(LEFT(VLOOKUP($A38,csapatok!$A:$NN,CM$320,FALSE),LEN(VLOOKUP($A38,csapatok!$A:$NN,CM$320,FALSE))-6),'csapat-ranglista'!$A:$FP,CM$321,FALSE)/8,VLOOKUP(VLOOKUP($A38,csapatok!$A:$NN,CM$320,FALSE),'csapat-ranglista'!$A:$FP,CM$321,FALSE)/4),0)</f>
        <v>0</v>
      </c>
      <c r="CN38" s="223">
        <f>IFERROR(IF(RIGHT(VLOOKUP($A38,csapatok!$A:$NN,CN$320,FALSE),5)="Csere",VLOOKUP(LEFT(VLOOKUP($A38,csapatok!$A:$NN,CN$320,FALSE),LEN(VLOOKUP($A38,csapatok!$A:$NN,CN$320,FALSE))-6),'csapat-ranglista'!$A:$FP,CN$321,FALSE)/8,VLOOKUP(VLOOKUP($A38,csapatok!$A:$NN,CN$320,FALSE),'csapat-ranglista'!$A:$FP,CN$321,FALSE)/4),0)</f>
        <v>18.735047465196033</v>
      </c>
      <c r="CO38" s="223">
        <f>IFERROR(IF(RIGHT(VLOOKUP($A38,csapatok!$A:$NN,CO$320,FALSE),5)="Csere",VLOOKUP(LEFT(VLOOKUP($A38,csapatok!$A:$NN,CO$320,FALSE),LEN(VLOOKUP($A38,csapatok!$A:$NN,CO$320,FALSE))-6),'csapat-ranglista'!$A:$FP,CO$321,FALSE)/8,VLOOKUP(VLOOKUP($A38,csapatok!$A:$NN,CO$320,FALSE),'csapat-ranglista'!$A:$FP,CO$321,FALSE)/4),0)</f>
        <v>0</v>
      </c>
      <c r="CP38" s="223">
        <f>IFERROR(IF(RIGHT(VLOOKUP($A38,csapatok!$A:$NN,CP$320,FALSE),5)="Csere",VLOOKUP(LEFT(VLOOKUP($A38,csapatok!$A:$NN,CP$320,FALSE),LEN(VLOOKUP($A38,csapatok!$A:$NN,CP$320,FALSE))-6),'csapat-ranglista'!$A:$FP,CP$321,FALSE)/8,VLOOKUP(VLOOKUP($A38,csapatok!$A:$NN,CP$320,FALSE),'csapat-ranglista'!$A:$FP,CP$321,FALSE)/4),0)</f>
        <v>7.6078732125595385</v>
      </c>
      <c r="CQ38" s="223">
        <f>IFERROR(IF(RIGHT(VLOOKUP($A38,csapatok!$A:$NN,CQ$320,FALSE),5)="Csere",VLOOKUP(LEFT(VLOOKUP($A38,csapatok!$A:$NN,CQ$320,FALSE),LEN(VLOOKUP($A38,csapatok!$A:$NN,CQ$320,FALSE))-6),'csapat-ranglista'!$A:$FP,CQ$321,FALSE)/8,VLOOKUP(VLOOKUP($A38,csapatok!$A:$NN,CQ$320,FALSE),'csapat-ranglista'!$A:$FP,CQ$321,FALSE)/4),0)</f>
        <v>11.14134054659344</v>
      </c>
      <c r="CR38" s="223">
        <f>IFERROR(IF(RIGHT(VLOOKUP($A38,csapatok!$A:$NN,CR$320,FALSE),5)="Csere",VLOOKUP(LEFT(VLOOKUP($A38,csapatok!$A:$NN,CR$320,FALSE),LEN(VLOOKUP($A38,csapatok!$A:$NN,CR$320,FALSE))-6),'csapat-ranglista'!$A:$FP,CR$321,FALSE)/8,VLOOKUP(VLOOKUP($A38,csapatok!$A:$NN,CR$320,FALSE),'csapat-ranglista'!$A:$FP,CR$321,FALSE)/4),0)</f>
        <v>2</v>
      </c>
      <c r="CS38" s="223">
        <f>IFERROR(IF(RIGHT(VLOOKUP($A38,csapatok!$A:$NN,CS$320,FALSE),5)="Csere",VLOOKUP(LEFT(VLOOKUP($A38,csapatok!$A:$NN,CS$320,FALSE),LEN(VLOOKUP($A38,csapatok!$A:$NN,CS$320,FALSE))-6),'csapat-ranglista'!$A:$FP,CS$321,FALSE)/8,VLOOKUP(VLOOKUP($A38,csapatok!$A:$NN,CS$320,FALSE),'csapat-ranglista'!$A:$FP,CS$321,FALSE)/4),0)</f>
        <v>1.0486125306051626</v>
      </c>
      <c r="CT38" s="223">
        <f>IFERROR(IF(RIGHT(VLOOKUP($A38,csapatok!$A:$NN,CT$320,FALSE),5)="Csere",VLOOKUP(LEFT(VLOOKUP($A38,csapatok!$A:$NN,CT$320,FALSE),LEN(VLOOKUP($A38,csapatok!$A:$NN,CT$320,FALSE))-6),'csapat-ranglista'!$A:$FP,CT$321,FALSE)/8,VLOOKUP(VLOOKUP($A38,csapatok!$A:$NN,CT$320,FALSE),'csapat-ranglista'!$A:$FP,CT$321,FALSE)/4),0)</f>
        <v>0</v>
      </c>
      <c r="CU38" s="223">
        <f>IFERROR(IF(RIGHT(VLOOKUP($A38,csapatok!$A:$NN,CU$320,FALSE),5)="Csere",VLOOKUP(LEFT(VLOOKUP($A38,csapatok!$A:$NN,CU$320,FALSE),LEN(VLOOKUP($A38,csapatok!$A:$NN,CU$320,FALSE))-6),'csapat-ranglista'!$A:$FP,CU$321,FALSE)/8,VLOOKUP(VLOOKUP($A38,csapatok!$A:$NN,CU$320,FALSE),'csapat-ranglista'!$A:$FP,CU$321,FALSE)/4),0)</f>
        <v>0</v>
      </c>
      <c r="CV38" s="223">
        <f>IFERROR(IF(RIGHT(VLOOKUP($A38,csapatok!$A:$NN,CV$320,FALSE),5)="Csere",VLOOKUP(LEFT(VLOOKUP($A38,csapatok!$A:$NN,CV$320,FALSE),LEN(VLOOKUP($A38,csapatok!$A:$NN,CV$320,FALSE))-6),'csapat-ranglista'!$A:$FP,CV$321,FALSE)/8,VLOOKUP(VLOOKUP($A38,csapatok!$A:$NN,CV$320,FALSE),'csapat-ranglista'!$A:$FP,CV$321,FALSE)/4),0)</f>
        <v>0</v>
      </c>
      <c r="CW38" s="223">
        <f>IFERROR(IF(RIGHT(VLOOKUP($A38,csapatok!$A:$NN,CW$320,FALSE),5)="Csere",VLOOKUP(LEFT(VLOOKUP($A38,csapatok!$A:$NN,CW$320,FALSE),LEN(VLOOKUP($A38,csapatok!$A:$NN,CW$320,FALSE))-6),'csapat-ranglista'!$A:$FP,CW$321,FALSE)/8,VLOOKUP(VLOOKUP($A38,csapatok!$A:$NN,CW$320,FALSE),'csapat-ranglista'!$A:$FP,CW$321,FALSE)/4),0)</f>
        <v>0</v>
      </c>
      <c r="CX38" s="223">
        <f>IFERROR(IF(RIGHT(VLOOKUP($A38,csapatok!$A:$NN,CX$320,FALSE),5)="Csere",VLOOKUP(LEFT(VLOOKUP($A38,csapatok!$A:$NN,CX$320,FALSE),LEN(VLOOKUP($A38,csapatok!$A:$NN,CX$320,FALSE))-6),'csapat-ranglista'!$A:$FP,CX$321,FALSE)/8,VLOOKUP(VLOOKUP($A38,csapatok!$A:$NN,CX$320,FALSE),'csapat-ranglista'!$A:$FP,CX$321,FALSE)/4),0)</f>
        <v>0</v>
      </c>
      <c r="CY38" s="223">
        <f>IFERROR(IF(RIGHT(VLOOKUP($A38,csapatok!$A:$NN,CY$320,FALSE),5)="Csere",VLOOKUP(LEFT(VLOOKUP($A38,csapatok!$A:$NN,CY$320,FALSE),LEN(VLOOKUP($A38,csapatok!$A:$NN,CY$320,FALSE))-6),'csapat-ranglista'!$A:$FP,CY$321,FALSE)/8,VLOOKUP(VLOOKUP($A38,csapatok!$A:$NN,CY$320,FALSE),'csapat-ranglista'!$A:$FP,CY$321,FALSE)/4),0)</f>
        <v>0</v>
      </c>
      <c r="CZ38" s="223">
        <f>IFERROR(IF(RIGHT(VLOOKUP($A38,csapatok!$A:$NN,CZ$320,FALSE),5)="Csere",VLOOKUP(LEFT(VLOOKUP($A38,csapatok!$A:$NN,CZ$320,FALSE),LEN(VLOOKUP($A38,csapatok!$A:$NN,CZ$320,FALSE))-6),'csapat-ranglista'!$A:$FP,CZ$321,FALSE)/8,VLOOKUP(VLOOKUP($A38,csapatok!$A:$NN,CZ$320,FALSE),'csapat-ranglista'!$A:$FP,CZ$321,FALSE)/4),0)</f>
        <v>0</v>
      </c>
      <c r="DA38" s="223">
        <f>IFERROR(IF(RIGHT(VLOOKUP($A38,csapatok!$A:$NN,DA$320,FALSE),5)="Csere",VLOOKUP(LEFT(VLOOKUP($A38,csapatok!$A:$NN,DA$320,FALSE),LEN(VLOOKUP($A38,csapatok!$A:$NN,DA$320,FALSE))-6),'csapat-ranglista'!$A:$FP,DA$321,FALSE)/8,VLOOKUP(VLOOKUP($A38,csapatok!$A:$NN,DA$320,FALSE),'csapat-ranglista'!$A:$FP,DA$321,FALSE)/4),0)</f>
        <v>0</v>
      </c>
      <c r="DB38" s="223">
        <f>IFERROR(IF(RIGHT(VLOOKUP($A38,csapatok!$A:$NN,DB$320,FALSE),5)="Csere",VLOOKUP(LEFT(VLOOKUP($A38,csapatok!$A:$NN,DB$320,FALSE),LEN(VLOOKUP($A38,csapatok!$A:$NN,DB$320,FALSE))-6),'csapat-ranglista'!$A:$FP,DB$321,FALSE)/8,VLOOKUP(VLOOKUP($A38,csapatok!$A:$NN,DB$320,FALSE),'csapat-ranglista'!$A:$FP,DB$321,FALSE)/4),0)</f>
        <v>0</v>
      </c>
      <c r="DC38" s="223">
        <f>IFERROR(IF(RIGHT(VLOOKUP($A38,csapatok!$A:$NN,DC$320,FALSE),5)="Csere",VLOOKUP(LEFT(VLOOKUP($A38,csapatok!$A:$NN,DC$320,FALSE),LEN(VLOOKUP($A38,csapatok!$A:$NN,DC$320,FALSE))-6),'csapat-ranglista'!$A:$FP,DC$321,FALSE)/8,VLOOKUP(VLOOKUP($A38,csapatok!$A:$NN,DC$320,FALSE),'csapat-ranglista'!$A:$FP,DC$321,FALSE)/4),0)</f>
        <v>0</v>
      </c>
      <c r="DD38" s="223">
        <f>IFERROR(IF(RIGHT(VLOOKUP($A38,csapatok!$A:$NN,DD$320,FALSE),5)="Csere",VLOOKUP(LEFT(VLOOKUP($A38,csapatok!$A:$NN,DD$320,FALSE),LEN(VLOOKUP($A38,csapatok!$A:$NN,DD$320,FALSE))-6),'csapat-ranglista'!$A:$FP,DD$321,FALSE)/8,VLOOKUP(VLOOKUP($A38,csapatok!$A:$NN,DD$320,FALSE),'csapat-ranglista'!$A:$FP,DD$321,FALSE)/4),0)</f>
        <v>0</v>
      </c>
      <c r="DE38" s="223">
        <f>IFERROR(IF(RIGHT(VLOOKUP($A38,csapatok!$A:$NN,DE$320,FALSE),5)="Csere",VLOOKUP(LEFT(VLOOKUP($A38,csapatok!$A:$NN,DE$320,FALSE),LEN(VLOOKUP($A38,csapatok!$A:$NN,DE$320,FALSE))-6),'csapat-ranglista'!$A:$FP,DE$321,FALSE)/8,VLOOKUP(VLOOKUP($A38,csapatok!$A:$NN,DE$320,FALSE),'csapat-ranglista'!$A:$FP,DE$321,FALSE)/4),0)</f>
        <v>0</v>
      </c>
      <c r="DF38" s="223">
        <f>IFERROR(IF(RIGHT(VLOOKUP($A38,csapatok!$A:$NN,DF$320,FALSE),5)="Csere",VLOOKUP(LEFT(VLOOKUP($A38,csapatok!$A:$NN,DF$320,FALSE),LEN(VLOOKUP($A38,csapatok!$A:$NN,DF$320,FALSE))-6),'csapat-ranglista'!$A:$FP,DF$321,FALSE)/8,VLOOKUP(VLOOKUP($A38,csapatok!$A:$NN,DF$320,FALSE),'csapat-ranglista'!$A:$FP,DF$321,FALSE)/4),0)</f>
        <v>0</v>
      </c>
      <c r="DG38" s="223">
        <f>IFERROR(IF(RIGHT(VLOOKUP($A38,csapatok!$A:$NN,DG$320,FALSE),5)="Csere",VLOOKUP(LEFT(VLOOKUP($A38,csapatok!$A:$NN,DG$320,FALSE),LEN(VLOOKUP($A38,csapatok!$A:$NN,DG$320,FALSE))-6),'csapat-ranglista'!$A:$FP,DG$321,FALSE)/8,VLOOKUP(VLOOKUP($A38,csapatok!$A:$NN,DG$320,FALSE),'csapat-ranglista'!$A:$FP,DG$321,FALSE)/4),0)</f>
        <v>0</v>
      </c>
      <c r="DH38" s="223">
        <f>IFERROR(IF(RIGHT(VLOOKUP($A38,csapatok!$A:$NN,DH$320,FALSE),5)="Csere",VLOOKUP(LEFT(VLOOKUP($A38,csapatok!$A:$NN,DH$320,FALSE),LEN(VLOOKUP($A38,csapatok!$A:$NN,DH$320,FALSE))-6),'csapat-ranglista'!$A:$FP,DH$321,FALSE)/8,VLOOKUP(VLOOKUP($A38,csapatok!$A:$NN,DH$320,FALSE),'csapat-ranglista'!$A:$FP,DH$321,FALSE)/4),0)</f>
        <v>0</v>
      </c>
      <c r="DI38" s="223">
        <f>IFERROR(IF(RIGHT(VLOOKUP($A38,csapatok!$A:$NN,DI$320,FALSE),5)="Csere",VLOOKUP(LEFT(VLOOKUP($A38,csapatok!$A:$NN,DI$320,FALSE),LEN(VLOOKUP($A38,csapatok!$A:$NN,DI$320,FALSE))-6),'csapat-ranglista'!$A:$FP,DI$321,FALSE)/8,VLOOKUP(VLOOKUP($A38,csapatok!$A:$NN,DI$320,FALSE),'csapat-ranglista'!$A:$FP,DI$321,FALSE)/4),0)</f>
        <v>0</v>
      </c>
      <c r="DJ38" s="223">
        <f>IFERROR(IF(RIGHT(VLOOKUP($A38,csapatok!$A:$NN,DJ$320,FALSE),5)="Csere",VLOOKUP(LEFT(VLOOKUP($A38,csapatok!$A:$NN,DJ$320,FALSE),LEN(VLOOKUP($A38,csapatok!$A:$NN,DJ$320,FALSE))-6),'csapat-ranglista'!$A:$FP,DJ$321,FALSE)/8,VLOOKUP(VLOOKUP($A38,csapatok!$A:$NN,DJ$320,FALSE),'csapat-ranglista'!$A:$FP,DJ$321,FALSE)/4),0)</f>
        <v>0</v>
      </c>
      <c r="DK38" s="223">
        <f>IFERROR(IF(RIGHT(VLOOKUP($A38,csapatok!$A:$NN,DK$320,FALSE),5)="Csere",VLOOKUP(LEFT(VLOOKUP($A38,csapatok!$A:$NN,DK$320,FALSE),LEN(VLOOKUP($A38,csapatok!$A:$NN,DK$320,FALSE))-6),'csapat-ranglista'!$A:$FP,DK$321,FALSE)/8,VLOOKUP(VLOOKUP($A38,csapatok!$A:$NN,DK$320,FALSE),'csapat-ranglista'!$A:$FP,DK$321,FALSE)/4),0)</f>
        <v>0</v>
      </c>
      <c r="DL38" s="223">
        <f>IFERROR(IF(RIGHT(VLOOKUP($A38,csapatok!$A:$NN,DL$320,FALSE),5)="Csere",VLOOKUP(LEFT(VLOOKUP($A38,csapatok!$A:$NN,DL$320,FALSE),LEN(VLOOKUP($A38,csapatok!$A:$NN,DL$320,FALSE))-6),'csapat-ranglista'!$A:$FP,DL$321,FALSE)/8,VLOOKUP(VLOOKUP($A38,csapatok!$A:$NN,DL$320,FALSE),'csapat-ranglista'!$A:$FP,DL$321,FALSE)/4),0)</f>
        <v>0</v>
      </c>
      <c r="DM38" s="223">
        <f>IFERROR(IF(RIGHT(VLOOKUP($A38,csapatok!$A:$NN,DM$320,FALSE),5)="Csere",VLOOKUP(LEFT(VLOOKUP($A38,csapatok!$A:$NN,DM$320,FALSE),LEN(VLOOKUP($A38,csapatok!$A:$NN,DM$320,FALSE))-6),'csapat-ranglista'!$A:$FP,DM$321,FALSE)/8,VLOOKUP(VLOOKUP($A38,csapatok!$A:$NN,DM$320,FALSE),'csapat-ranglista'!$A:$FP,DM$321,FALSE)/4),0)</f>
        <v>6.7123335993991873</v>
      </c>
      <c r="DN38" s="223">
        <f>IFERROR(IF(RIGHT(VLOOKUP($A38,csapatok!$A:$NN,DN$320,FALSE),5)="Csere",VLOOKUP(LEFT(VLOOKUP($A38,csapatok!$A:$NN,DN$320,FALSE),LEN(VLOOKUP($A38,csapatok!$A:$NN,DN$320,FALSE))-6),'csapat-ranglista'!$A:$FP,DN$321,FALSE)/8,VLOOKUP(VLOOKUP($A38,csapatok!$A:$NN,DN$320,FALSE),'csapat-ranglista'!$A:$FP,DN$321,FALSE)/4),0)</f>
        <v>0</v>
      </c>
      <c r="DO38" s="224">
        <f>versenyek!$MF$11*IFERROR(VLOOKUP(VLOOKUP($A38,versenyek!ME:MG,3,FALSE),szabalyok!$A$16:$B$23,2,FALSE)/4,0)</f>
        <v>5.0595354656571381</v>
      </c>
      <c r="DP38" s="224">
        <f>versenyek!$MI$11*IFERROR(VLOOKUP(VLOOKUP($A38,versenyek!MH:MJ,3,FALSE),szabalyok!$A$16:$B$23,2,FALSE)/4,0)</f>
        <v>0</v>
      </c>
      <c r="DQ38" s="223">
        <f>IFERROR(IF(RIGHT(VLOOKUP($A38,csapatok!$A:$NN,DQ$320,FALSE),5)="Csere",VLOOKUP(LEFT(VLOOKUP($A38,csapatok!$A:$NN,DQ$320,FALSE),LEN(VLOOKUP($A38,csapatok!$A:$NN,DQ$320,FALSE))-6),'csapat-ranglista'!$A:$FP,DQ$321,FALSE)/8,VLOOKUP(VLOOKUP($A38,csapatok!$A:$NN,DQ$320,FALSE),'csapat-ranglista'!$A:$FP,DQ$321,FALSE)/4),0)</f>
        <v>0</v>
      </c>
      <c r="DR38" s="223">
        <f>IFERROR(IF(RIGHT(VLOOKUP($A38,csapatok!$A:$NN,DR$320,FALSE),5)="Csere",VLOOKUP(LEFT(VLOOKUP($A38,csapatok!$A:$NN,DR$320,FALSE),LEN(VLOOKUP($A38,csapatok!$A:$NN,DR$320,FALSE))-6),'csapat-ranglista'!$A:$FP,DR$321,FALSE)/8,VLOOKUP(VLOOKUP($A38,csapatok!$A:$NN,DR$320,FALSE),'csapat-ranglista'!$A:$FP,DR$321,FALSE)/4),0)</f>
        <v>0</v>
      </c>
      <c r="DS38" s="223">
        <f>IFERROR(IF(RIGHT(VLOOKUP($A38,csapatok!$A:$NN,DS$320,FALSE),5)="Csere",VLOOKUP(LEFT(VLOOKUP($A38,csapatok!$A:$NN,DS$320,FALSE),LEN(VLOOKUP($A38,csapatok!$A:$NN,DS$320,FALSE))-6),'csapat-ranglista'!$A:$FP,DS$321,FALSE)/8,VLOOKUP(VLOOKUP($A38,csapatok!$A:$NN,DS$320,FALSE),'csapat-ranglista'!$A:$FP,DS$321,FALSE)/4),0)</f>
        <v>10.397282442870825</v>
      </c>
      <c r="DT38" s="223">
        <f>IFERROR(IF(RIGHT(VLOOKUP($A38,csapatok!$A:$NN,DT$320,FALSE),5)="Csere",VLOOKUP(LEFT(VLOOKUP($A38,csapatok!$A:$NN,DT$320,FALSE),LEN(VLOOKUP($A38,csapatok!$A:$NN,DT$320,FALSE))-6),'csapat-ranglista'!$A:$FP,DT$321,FALSE)/8,VLOOKUP(VLOOKUP($A38,csapatok!$A:$NN,DT$320,FALSE),'csapat-ranglista'!$A:$FP,DT$321,FALSE)/4),0)</f>
        <v>0</v>
      </c>
      <c r="DU38" s="223">
        <f>IFERROR(IF(RIGHT(VLOOKUP($A38,csapatok!$A:$NN,DU$320,FALSE),5)="Csere",VLOOKUP(LEFT(VLOOKUP($A38,csapatok!$A:$NN,DU$320,FALSE),LEN(VLOOKUP($A38,csapatok!$A:$NN,DU$320,FALSE))-6),'csapat-ranglista'!$A:$FP,DU$321,FALSE)/8,VLOOKUP(VLOOKUP($A38,csapatok!$A:$NN,DU$320,FALSE),'csapat-ranglista'!$A:$FP,DU$321,FALSE)/4),0)</f>
        <v>0</v>
      </c>
      <c r="DV38" s="223">
        <f>IFERROR(IF(RIGHT(VLOOKUP($A38,csapatok!$A:$NN,DV$320,FALSE),5)="Csere",VLOOKUP(LEFT(VLOOKUP($A38,csapatok!$A:$NN,DV$320,FALSE),LEN(VLOOKUP($A38,csapatok!$A:$NN,DV$320,FALSE))-6),'csapat-ranglista'!$A:$FP,DV$321,FALSE)/8,VLOOKUP(VLOOKUP($A38,csapatok!$A:$NN,DV$320,FALSE),'csapat-ranglista'!$A:$FP,DV$321,FALSE)/4),0)</f>
        <v>0</v>
      </c>
      <c r="DW38" s="223">
        <f>IFERROR(IF(RIGHT(VLOOKUP($A38,csapatok!$A:$NN,DW$320,FALSE),5)="Csere",VLOOKUP(LEFT(VLOOKUP($A38,csapatok!$A:$NN,DW$320,FALSE),LEN(VLOOKUP($A38,csapatok!$A:$NN,DW$320,FALSE))-6),'csapat-ranglista'!$A:$FP,DW$321,FALSE)/8,VLOOKUP(VLOOKUP($A38,csapatok!$A:$NN,DW$320,FALSE),'csapat-ranglista'!$A:$FP,DW$321,FALSE)/4),0)</f>
        <v>3.0289282365349104</v>
      </c>
      <c r="DX38" s="223">
        <f>IFERROR(IF(RIGHT(VLOOKUP($A38,csapatok!$A:$NN,DX$320,FALSE),5)="Csere",VLOOKUP(LEFT(VLOOKUP($A38,csapatok!$A:$NN,DX$320,FALSE),LEN(VLOOKUP($A38,csapatok!$A:$NN,DX$320,FALSE))-6),'csapat-ranglista'!$A:$FP,DX$321,FALSE)/8,VLOOKUP(VLOOKUP($A38,csapatok!$A:$NN,DX$320,FALSE),'csapat-ranglista'!$A:$FP,DX$321,FALSE)/4),0)</f>
        <v>0</v>
      </c>
      <c r="DY38" s="223">
        <f>IFERROR(IF(RIGHT(VLOOKUP($A38,csapatok!$A:$NN,DY$320,FALSE),5)="Csere",VLOOKUP(LEFT(VLOOKUP($A38,csapatok!$A:$NN,DY$320,FALSE),LEN(VLOOKUP($A38,csapatok!$A:$NN,DY$320,FALSE))-6),'csapat-ranglista'!$A:$FP,DY$321,FALSE)/8,VLOOKUP(VLOOKUP($A38,csapatok!$A:$NN,DY$320,FALSE),'csapat-ranglista'!$A:$FP,DY$321,FALSE)/4),0)</f>
        <v>0</v>
      </c>
      <c r="DZ38" s="223">
        <f>IFERROR(IF(RIGHT(VLOOKUP($A38,csapatok!$A:$NN,DZ$320,FALSE),5)="Csere",VLOOKUP(LEFT(VLOOKUP($A38,csapatok!$A:$NN,DZ$320,FALSE),LEN(VLOOKUP($A38,csapatok!$A:$NN,DZ$320,FALSE))-6),'csapat-ranglista'!$A:$FP,DZ$321,FALSE)/8,VLOOKUP(VLOOKUP($A38,csapatok!$A:$NN,DZ$320,FALSE),'csapat-ranglista'!$A:$FP,DZ$321,FALSE)/4),0)</f>
        <v>0</v>
      </c>
      <c r="EA38" s="223">
        <f>IFERROR(IF(RIGHT(VLOOKUP($A38,csapatok!$A:$NN,EA$320,FALSE),5)="Csere",VLOOKUP(LEFT(VLOOKUP($A38,csapatok!$A:$NN,EA$320,FALSE),LEN(VLOOKUP($A38,csapatok!$A:$NN,EA$320,FALSE))-6),'csapat-ranglista'!$A:$FP,EA$321,FALSE)/8,VLOOKUP(VLOOKUP($A38,csapatok!$A:$NN,EA$320,FALSE),'csapat-ranglista'!$A:$FP,EA$321,FALSE)/4),0)</f>
        <v>0</v>
      </c>
      <c r="EB38" s="223">
        <f>IFERROR(IF(RIGHT(VLOOKUP($A38,csapatok!$A:$NN,EB$320,FALSE),5)="Csere",VLOOKUP(LEFT(VLOOKUP($A38,csapatok!$A:$NN,EB$320,FALSE),LEN(VLOOKUP($A38,csapatok!$A:$NN,EB$320,FALSE))-6),'csapat-ranglista'!$A:$FP,EB$321,FALSE)/8,VLOOKUP(VLOOKUP($A38,csapatok!$A:$NN,EB$320,FALSE),'csapat-ranglista'!$A:$FP,EB$321,FALSE)/4),0)</f>
        <v>0</v>
      </c>
      <c r="EC38" s="223">
        <f>IFERROR(IF(RIGHT(VLOOKUP($A38,csapatok!$A:$NN,EC$320,FALSE),5)="Csere",VLOOKUP(LEFT(VLOOKUP($A38,csapatok!$A:$NN,EC$320,FALSE),LEN(VLOOKUP($A38,csapatok!$A:$NN,EC$320,FALSE))-6),'csapat-ranglista'!$A:$FP,EC$321,FALSE)/8,VLOOKUP(VLOOKUP($A38,csapatok!$A:$NN,EC$320,FALSE),'csapat-ranglista'!$A:$FP,EC$321,FALSE)/4),0)</f>
        <v>0</v>
      </c>
      <c r="ED38" s="223">
        <f>IFERROR(IF(RIGHT(VLOOKUP($A38,csapatok!$A:$NN,ED$320,FALSE),5)="Csere",VLOOKUP(LEFT(VLOOKUP($A38,csapatok!$A:$NN,ED$320,FALSE),LEN(VLOOKUP($A38,csapatok!$A:$NN,ED$320,FALSE))-6),'csapat-ranglista'!$A:$FP,ED$321,FALSE)/8,VLOOKUP(VLOOKUP($A38,csapatok!$A:$NN,ED$320,FALSE),'csapat-ranglista'!$A:$FP,ED$321,FALSE)/4),0)</f>
        <v>0</v>
      </c>
      <c r="EE38" s="223">
        <f>IFERROR(IF(RIGHT(VLOOKUP($A38,csapatok!$A:$NN,EE$320,FALSE),5)="Csere",VLOOKUP(LEFT(VLOOKUP($A38,csapatok!$A:$NN,EE$320,FALSE),LEN(VLOOKUP($A38,csapatok!$A:$NN,EE$320,FALSE))-6),'csapat-ranglista'!$A:$FP,EE$321,FALSE)/8,VLOOKUP(VLOOKUP($A38,csapatok!$A:$NN,EE$320,FALSE),'csapat-ranglista'!$A:$FP,EE$321,FALSE)/4),0)</f>
        <v>0</v>
      </c>
      <c r="EF38" s="223">
        <f>IFERROR(IF(RIGHT(VLOOKUP($A38,csapatok!$A:$NN,EF$320,FALSE),5)="Csere",VLOOKUP(LEFT(VLOOKUP($A38,csapatok!$A:$NN,EF$320,FALSE),LEN(VLOOKUP($A38,csapatok!$A:$NN,EF$320,FALSE))-6),'csapat-ranglista'!$A:$FP,EF$321,FALSE)/8,VLOOKUP(VLOOKUP($A38,csapatok!$A:$NN,EF$320,FALSE),'csapat-ranglista'!$A:$FP,EF$321,FALSE)/4),0)</f>
        <v>0</v>
      </c>
      <c r="EG38" s="223">
        <f>IFERROR(IF(RIGHT(VLOOKUP($A38,csapatok!$A:$NN,EG$320,FALSE),5)="Csere",VLOOKUP(LEFT(VLOOKUP($A38,csapatok!$A:$NN,EG$320,FALSE),LEN(VLOOKUP($A38,csapatok!$A:$NN,EG$320,FALSE))-6),'csapat-ranglista'!$A:$FP,EG$321,FALSE)/8,VLOOKUP(VLOOKUP($A38,csapatok!$A:$NN,EG$320,FALSE),'csapat-ranglista'!$A:$FP,EG$321,FALSE)/4),0)</f>
        <v>0</v>
      </c>
      <c r="EH38" s="223">
        <f>IFERROR(IF(RIGHT(VLOOKUP($A38,csapatok!$A:$NN,EH$320,FALSE),5)="Csere",VLOOKUP(LEFT(VLOOKUP($A38,csapatok!$A:$NN,EH$320,FALSE),LEN(VLOOKUP($A38,csapatok!$A:$NN,EH$320,FALSE))-6),'csapat-ranglista'!$A:$FP,EH$321,FALSE)/8,VLOOKUP(VLOOKUP($A38,csapatok!$A:$NN,EH$320,FALSE),'csapat-ranglista'!$A:$FP,EH$321,FALSE)/4),0)</f>
        <v>7.8067939089092508</v>
      </c>
      <c r="EI38" s="223">
        <f>IFERROR(IF(RIGHT(VLOOKUP($A38,csapatok!$A:$NN,EI$320,FALSE),5)="Csere",VLOOKUP(LEFT(VLOOKUP($A38,csapatok!$A:$NN,EI$320,FALSE),LEN(VLOOKUP($A38,csapatok!$A:$NN,EI$320,FALSE))-6),'csapat-ranglista'!$A:$FP,EI$321,FALSE)/8,VLOOKUP(VLOOKUP($A38,csapatok!$A:$NN,EI$320,FALSE),'csapat-ranglista'!$A:$FP,EI$321,FALSE)/4),0)</f>
        <v>0</v>
      </c>
      <c r="EJ38" s="223">
        <f>IFERROR(IF(RIGHT(VLOOKUP($A38,csapatok!$A:$NN,EJ$320,FALSE),5)="Csere",VLOOKUP(LEFT(VLOOKUP($A38,csapatok!$A:$NN,EJ$320,FALSE),LEN(VLOOKUP($A38,csapatok!$A:$NN,EJ$320,FALSE))-6),'csapat-ranglista'!$A:$FP,EJ$321,FALSE)/8,VLOOKUP(VLOOKUP($A38,csapatok!$A:$NN,EJ$320,FALSE),'csapat-ranglista'!$A:$FP,EJ$321,FALSE)/4),0)</f>
        <v>0</v>
      </c>
      <c r="EK38" s="223">
        <f>IFERROR(IF(RIGHT(VLOOKUP($A38,csapatok!$A:$NN,EK$320,FALSE),5)="Csere",VLOOKUP(LEFT(VLOOKUP($A38,csapatok!$A:$NN,EK$320,FALSE),LEN(VLOOKUP($A38,csapatok!$A:$NN,EK$320,FALSE))-6),'csapat-ranglista'!$A:$FP,EK$321,FALSE)/8,VLOOKUP(VLOOKUP($A38,csapatok!$A:$NN,EK$320,FALSE),'csapat-ranglista'!$A:$FP,EK$321,FALSE)/4),0)</f>
        <v>0</v>
      </c>
      <c r="EL38" s="223">
        <f>IFERROR(IF(RIGHT(VLOOKUP($A38,csapatok!$A:$NN,EL$320,FALSE),5)="Csere",VLOOKUP(LEFT(VLOOKUP($A38,csapatok!$A:$NN,EL$320,FALSE),LEN(VLOOKUP($A38,csapatok!$A:$NN,EL$320,FALSE))-6),'csapat-ranglista'!$A:$FP,EL$321,FALSE)/8,VLOOKUP(VLOOKUP($A38,csapatok!$A:$NN,EL$320,FALSE),'csapat-ranglista'!$A:$FP,EL$321,FALSE)/4),0)</f>
        <v>0</v>
      </c>
      <c r="EM38" s="223">
        <f>IFERROR(IF(RIGHT(VLOOKUP($A38,csapatok!$A:$NN,EM$320,FALSE),5)="Csere",VLOOKUP(LEFT(VLOOKUP($A38,csapatok!$A:$NN,EM$320,FALSE),LEN(VLOOKUP($A38,csapatok!$A:$NN,EM$320,FALSE))-6),'csapat-ranglista'!$A:$FP,EM$321,FALSE)/8,VLOOKUP(VLOOKUP($A38,csapatok!$A:$NN,EM$320,FALSE),'csapat-ranglista'!$A:$FP,EM$321,FALSE)/4),0)</f>
        <v>0</v>
      </c>
      <c r="EN38" s="223">
        <f>IFERROR(IF(RIGHT(VLOOKUP($A38,csapatok!$A:$NN,EN$320,FALSE),5)="Csere",VLOOKUP(LEFT(VLOOKUP($A38,csapatok!$A:$NN,EN$320,FALSE),LEN(VLOOKUP($A38,csapatok!$A:$NN,EN$320,FALSE))-6),'csapat-ranglista'!$A:$FP,EN$321,FALSE)/8,VLOOKUP(VLOOKUP($A38,csapatok!$A:$NN,EN$320,FALSE),'csapat-ranglista'!$A:$FP,EN$321,FALSE)/4),0)</f>
        <v>0</v>
      </c>
      <c r="EO38" s="223">
        <f>IFERROR(IF(RIGHT(VLOOKUP($A38,csapatok!$A:$NN,EO$320,FALSE),5)="Csere",VLOOKUP(LEFT(VLOOKUP($A38,csapatok!$A:$NN,EO$320,FALSE),LEN(VLOOKUP($A38,csapatok!$A:$NN,EO$320,FALSE))-6),'csapat-ranglista'!$A:$FP,EO$321,FALSE)/8,VLOOKUP(VLOOKUP($A38,csapatok!$A:$NN,EO$320,FALSE),'csapat-ranglista'!$A:$FP,EO$321,FALSE)/4),0)</f>
        <v>0</v>
      </c>
      <c r="EP38" s="223">
        <f>IFERROR(IF(RIGHT(VLOOKUP($A38,csapatok!$A:$NN,EP$320,FALSE),5)="Csere",VLOOKUP(LEFT(VLOOKUP($A38,csapatok!$A:$NN,EP$320,FALSE),LEN(VLOOKUP($A38,csapatok!$A:$NN,EP$320,FALSE))-6),'csapat-ranglista'!$A:$FP,EP$321,FALSE)/8,VLOOKUP(VLOOKUP($A38,csapatok!$A:$NN,EP$320,FALSE),'csapat-ranglista'!$A:$FP,EP$321,FALSE)/4),0)</f>
        <v>0</v>
      </c>
      <c r="EQ38" s="223">
        <f>IFERROR(IF(RIGHT(VLOOKUP($A38,csapatok!$A:$NN,EQ$320,FALSE),5)="Csere",VLOOKUP(LEFT(VLOOKUP($A38,csapatok!$A:$NN,EQ$320,FALSE),LEN(VLOOKUP($A38,csapatok!$A:$NN,EQ$320,FALSE))-6),'csapat-ranglista'!$A:$FP,EQ$321,FALSE)/8,VLOOKUP(VLOOKUP($A38,csapatok!$A:$NN,EQ$320,FALSE),'csapat-ranglista'!$A:$FP,EQ$321,FALSE)/4),0)</f>
        <v>0</v>
      </c>
      <c r="ER38" s="223">
        <f>IFERROR(IF(RIGHT(VLOOKUP($A38,csapatok!$A:$NN,ER$320,FALSE),5)="Csere",VLOOKUP(LEFT(VLOOKUP($A38,csapatok!$A:$NN,ER$320,FALSE),LEN(VLOOKUP($A38,csapatok!$A:$NN,ER$320,FALSE))-6),'csapat-ranglista'!$A:$FP,ER$321,FALSE)/8,VLOOKUP(VLOOKUP($A38,csapatok!$A:$NN,ER$320,FALSE),'csapat-ranglista'!$A:$FP,ER$321,FALSE)/4),0)</f>
        <v>0</v>
      </c>
      <c r="ES38" s="223">
        <f>IFERROR(IF(RIGHT(VLOOKUP($A38,csapatok!$A:$NN,ES$320,FALSE),5)="Csere",VLOOKUP(LEFT(VLOOKUP($A38,csapatok!$A:$NN,ES$320,FALSE),LEN(VLOOKUP($A38,csapatok!$A:$NN,ES$320,FALSE))-6),'csapat-ranglista'!$A:$FP,ES$321,FALSE)/8,VLOOKUP(VLOOKUP($A38,csapatok!$A:$NN,ES$320,FALSE),'csapat-ranglista'!$A:$FP,ES$321,FALSE)/4),0)</f>
        <v>0</v>
      </c>
      <c r="ET38" s="223">
        <f>IFERROR(IF(RIGHT(VLOOKUP($A38,csapatok!$A:$NN,ET$320,FALSE),5)="Csere",VLOOKUP(LEFT(VLOOKUP($A38,csapatok!$A:$NN,ET$320,FALSE),LEN(VLOOKUP($A38,csapatok!$A:$NN,ET$320,FALSE))-6),'csapat-ranglista'!$A:$FP,ET$321,FALSE)/8,VLOOKUP(VLOOKUP($A38,csapatok!$A:$NN,ET$320,FALSE),'csapat-ranglista'!$A:$FP,ET$321,FALSE)/4),0)</f>
        <v>0</v>
      </c>
      <c r="EU38" s="223">
        <f>IFERROR(IF(RIGHT(VLOOKUP($A38,csapatok!$A:$NN,EU$320,FALSE),5)="Csere",VLOOKUP(LEFT(VLOOKUP($A38,csapatok!$A:$NN,EU$320,FALSE),LEN(VLOOKUP($A38,csapatok!$A:$NN,EU$320,FALSE))-6),'csapat-ranglista'!$A:$FP,EU$321,FALSE)/8,VLOOKUP(VLOOKUP($A38,csapatok!$A:$NN,EU$320,FALSE),'csapat-ranglista'!$A:$FP,EU$321,FALSE)/4),0)</f>
        <v>0</v>
      </c>
      <c r="EV38" s="223">
        <f>IFERROR(IF(RIGHT(VLOOKUP($A38,csapatok!$A:$NN,EV$320,FALSE),5)="Csere",VLOOKUP(LEFT(VLOOKUP($A38,csapatok!$A:$NN,EV$320,FALSE),LEN(VLOOKUP($A38,csapatok!$A:$NN,EV$320,FALSE))-6),'csapat-ranglista'!$A:$FP,EV$321,FALSE)/8,VLOOKUP(VLOOKUP($A38,csapatok!$A:$NN,EV$320,FALSE),'csapat-ranglista'!$A:$FP,EV$321,FALSE)/4),0)</f>
        <v>0</v>
      </c>
      <c r="EW38" s="223">
        <f>IFERROR(IF(RIGHT(VLOOKUP($A38,csapatok!$A:$NN,EW$320,FALSE),5)="Csere",VLOOKUP(LEFT(VLOOKUP($A38,csapatok!$A:$NN,EW$320,FALSE),LEN(VLOOKUP($A38,csapatok!$A:$NN,EW$320,FALSE))-6),'csapat-ranglista'!$A:$FP,EW$321,FALSE)/8,VLOOKUP(VLOOKUP($A38,csapatok!$A:$NN,EW$320,FALSE),'csapat-ranglista'!$A:$FP,EW$321,FALSE)/4),0)</f>
        <v>0</v>
      </c>
      <c r="EX38" s="223">
        <f>IFERROR(IF(RIGHT(VLOOKUP($A38,csapatok!$A:$NN,EX$320,FALSE),5)="Csere",VLOOKUP(LEFT(VLOOKUP($A38,csapatok!$A:$NN,EX$320,FALSE),LEN(VLOOKUP($A38,csapatok!$A:$NN,EX$320,FALSE))-6),'csapat-ranglista'!$A:$FP,EX$321,FALSE)/8,VLOOKUP(VLOOKUP($A38,csapatok!$A:$NN,EX$320,FALSE),'csapat-ranglista'!$A:$FP,EX$321,FALSE)/4),0)</f>
        <v>0</v>
      </c>
      <c r="EY38" s="223">
        <f>IFERROR(IF(RIGHT(VLOOKUP($A38,csapatok!$A:$NN,EY$320,FALSE),5)="Csere",VLOOKUP(LEFT(VLOOKUP($A38,csapatok!$A:$NN,EY$320,FALSE),LEN(VLOOKUP($A38,csapatok!$A:$NN,EY$320,FALSE))-6),'csapat-ranglista'!$A:$FP,EY$321,FALSE)/8,VLOOKUP(VLOOKUP($A38,csapatok!$A:$NN,EY$320,FALSE),'csapat-ranglista'!$A:$FP,EY$321,FALSE)/4),0)</f>
        <v>0</v>
      </c>
      <c r="EZ38" s="223">
        <f>IFERROR(IF(RIGHT(VLOOKUP($A38,csapatok!$A:$NN,EZ$320,FALSE),5)="Csere",VLOOKUP(LEFT(VLOOKUP($A38,csapatok!$A:$NN,EZ$320,FALSE),LEN(VLOOKUP($A38,csapatok!$A:$NN,EZ$320,FALSE))-6),'csapat-ranglista'!$A:$FP,EZ$321,FALSE)/8,VLOOKUP(VLOOKUP($A38,csapatok!$A:$NN,EZ$320,FALSE),'csapat-ranglista'!$A:$FP,EZ$321,FALSE)/4),0)</f>
        <v>0</v>
      </c>
      <c r="FA38" s="223">
        <f>IFERROR(IF(RIGHT(VLOOKUP($A38,csapatok!$A:$NN,FA$320,FALSE),5)="Csere",VLOOKUP(LEFT(VLOOKUP($A38,csapatok!$A:$NN,FA$320,FALSE),LEN(VLOOKUP($A38,csapatok!$A:$NN,FA$320,FALSE))-6),'csapat-ranglista'!$A:$FP,FA$321,FALSE)/8,VLOOKUP(VLOOKUP($A38,csapatok!$A:$NN,FA$320,FALSE),'csapat-ranglista'!$A:$FP,FA$321,FALSE)/4),0)</f>
        <v>38.36794302256498</v>
      </c>
      <c r="FB38" s="223">
        <f>IFERROR(IF(RIGHT(VLOOKUP($A38,csapatok!$A:$NN,FB$320,FALSE),5)="Csere",VLOOKUP(LEFT(VLOOKUP($A38,csapatok!$A:$NN,FB$320,FALSE),LEN(VLOOKUP($A38,csapatok!$A:$NN,FB$320,FALSE))-6),'csapat-ranglista'!$A:$FP,FB$321,FALSE)/8,VLOOKUP(VLOOKUP($A38,csapatok!$A:$NN,FB$320,FALSE),'csapat-ranglista'!$A:$FP,FB$321,FALSE)/4),0)</f>
        <v>0</v>
      </c>
      <c r="FC38" s="223">
        <f>IFERROR(IF(RIGHT(VLOOKUP($A38,csapatok!$A:$NN,FC$320,FALSE),5)="Csere",VLOOKUP(LEFT(VLOOKUP($A38,csapatok!$A:$NN,FC$320,FALSE),LEN(VLOOKUP($A38,csapatok!$A:$NN,FC$320,FALSE))-6),'csapat-ranglista'!$A:$FP,FC$321,FALSE)/8,VLOOKUP(VLOOKUP($A38,csapatok!$A:$NN,FC$320,FALSE),'csapat-ranglista'!$A:$FP,FC$321,FALSE)/4),0)</f>
        <v>0</v>
      </c>
      <c r="FD38" s="224">
        <f>versenyek!$QY$11*IFERROR(VLOOKUP(VLOOKUP($A38,versenyek!QX:QZ,3,FALSE),szabalyok!$A$16:$B$23,2,FALSE)/4,0)</f>
        <v>0</v>
      </c>
      <c r="FE38" s="224">
        <f>versenyek!$RB$11*IFERROR(VLOOKUP(VLOOKUP($A38,versenyek!RA:RC,3,FALSE),szabalyok!$A$16:$B$23,2,FALSE)/4,0)</f>
        <v>0</v>
      </c>
      <c r="FF38" s="223">
        <f>IFERROR(IF(RIGHT(VLOOKUP($A38,csapatok!$A:$NN,FF$320,FALSE),5)="Csere",VLOOKUP(LEFT(VLOOKUP($A38,csapatok!$A:$NN,FF$320,FALSE),LEN(VLOOKUP($A38,csapatok!$A:$NN,FF$320,FALSE))-6),'csapat-ranglista'!$A:$FP,FF$321,FALSE)/8,VLOOKUP(VLOOKUP($A38,csapatok!$A:$NN,FF$320,FALSE),'csapat-ranglista'!$A:$FP,FF$321,FALSE)/4),0)</f>
        <v>0</v>
      </c>
      <c r="FG38" s="223">
        <f>IFERROR(IF(RIGHT(VLOOKUP($A38,csapatok!$A:$NN,FG$320,FALSE),5)="Csere",VLOOKUP(LEFT(VLOOKUP($A38,csapatok!$A:$NN,FG$320,FALSE),LEN(VLOOKUP($A38,csapatok!$A:$NN,FG$320,FALSE))-6),'csapat-ranglista'!$A:$FP,FG$321,FALSE)/8,VLOOKUP(VLOOKUP($A38,csapatok!$A:$NN,FG$320,FALSE),'csapat-ranglista'!$A:$FP,FG$321,FALSE)/4),0)</f>
        <v>0</v>
      </c>
      <c r="FH38" s="223">
        <f>IFERROR(IF(RIGHT(VLOOKUP($A38,csapatok!$A:$NN,FH$320,FALSE),5)="Csere",VLOOKUP(LEFT(VLOOKUP($A38,csapatok!$A:$NN,FH$320,FALSE),LEN(VLOOKUP($A38,csapatok!$A:$NN,FH$320,FALSE))-6),'csapat-ranglista'!$A:$FP,FH$321,FALSE)/8,VLOOKUP(VLOOKUP($A38,csapatok!$A:$NN,FH$320,FALSE),'csapat-ranglista'!$A:$FP,FH$321,FALSE)/4),0)</f>
        <v>0</v>
      </c>
      <c r="FI38" s="223">
        <f>IFERROR(IF(RIGHT(VLOOKUP($A38,csapatok!$A:$NN,FI$320,FALSE),5)="Csere",VLOOKUP(LEFT(VLOOKUP($A38,csapatok!$A:$NN,FI$320,FALSE),LEN(VLOOKUP($A38,csapatok!$A:$NN,FI$320,FALSE))-6),'csapat-ranglista'!$A:$FP,FI$321,FALSE)/8,VLOOKUP(VLOOKUP($A38,csapatok!$A:$NN,FI$320,FALSE),'csapat-ranglista'!$A:$FP,FI$321,FALSE)/4),0)</f>
        <v>0</v>
      </c>
      <c r="FJ38" s="223">
        <f>IFERROR(IF(RIGHT(VLOOKUP($A38,csapatok!$A:$NN,FJ$320,FALSE),5)="Csere",VLOOKUP(LEFT(VLOOKUP($A38,csapatok!$A:$NN,FJ$320,FALSE),LEN(VLOOKUP($A38,csapatok!$A:$NN,FJ$320,FALSE))-6),'csapat-ranglista'!$A:$FP,FJ$321,FALSE)/8,VLOOKUP(VLOOKUP($A38,csapatok!$A:$NN,FJ$320,FALSE),'csapat-ranglista'!$A:$FP,FJ$321,FALSE)/4),0)</f>
        <v>0</v>
      </c>
      <c r="FK38" s="223">
        <f>IFERROR(IF(RIGHT(VLOOKUP($A38,csapatok!$A:$NN,FK$320,FALSE),5)="Csere",VLOOKUP(LEFT(VLOOKUP($A38,csapatok!$A:$NN,FK$320,FALSE),LEN(VLOOKUP($A38,csapatok!$A:$NN,FK$320,FALSE))-6),'csapat-ranglista'!$A:$FP,FK$321,FALSE)/8,VLOOKUP(VLOOKUP($A38,csapatok!$A:$NN,FK$320,FALSE),'csapat-ranglista'!$A:$FP,FK$321,FALSE)/4),0)</f>
        <v>0</v>
      </c>
      <c r="FL38" s="223">
        <f>IFERROR(IF(RIGHT(VLOOKUP($A38,csapatok!$A:$NN,FL$320,FALSE),5)="Csere",VLOOKUP(LEFT(VLOOKUP($A38,csapatok!$A:$NN,FL$320,FALSE),LEN(VLOOKUP($A38,csapatok!$A:$NN,FL$320,FALSE))-6),'csapat-ranglista'!$A:$FP,FL$321,FALSE)/8,VLOOKUP(VLOOKUP($A38,csapatok!$A:$NN,FL$320,FALSE),'csapat-ranglista'!$A:$FP,FL$321,FALSE)/4),0)</f>
        <v>0</v>
      </c>
      <c r="FM38" s="223">
        <f>IFERROR(IF(RIGHT(VLOOKUP($A38,csapatok!$A:$NN,FM$320,FALSE),5)="Csere",VLOOKUP(LEFT(VLOOKUP($A38,csapatok!$A:$NN,FM$320,FALSE),LEN(VLOOKUP($A38,csapatok!$A:$NN,FM$320,FALSE))-6),'csapat-ranglista'!$A:$FP,FM$321,FALSE)/8,VLOOKUP(VLOOKUP($A38,csapatok!$A:$NN,FM$320,FALSE),'csapat-ranglista'!$A:$FP,FM$321,FALSE)/4),0)</f>
        <v>0</v>
      </c>
      <c r="FN38" s="223">
        <f>IFERROR(IF(RIGHT(VLOOKUP($A38,csapatok!$A:$NN,FN$320,FALSE),5)="Csere",VLOOKUP(LEFT(VLOOKUP($A38,csapatok!$A:$NN,FN$320,FALSE),LEN(VLOOKUP($A38,csapatok!$A:$NN,FN$320,FALSE))-6),'csapat-ranglista'!$A:$FP,FN$321,FALSE)/8,VLOOKUP(VLOOKUP($A38,csapatok!$A:$NN,FN$320,FALSE),'csapat-ranglista'!$A:$FP,FN$321,FALSE)/4),0)</f>
        <v>0</v>
      </c>
      <c r="FO38" s="223">
        <f>IFERROR(IF(RIGHT(VLOOKUP($A38,csapatok!$A:$NN,FO$320,FALSE),5)="Csere",VLOOKUP(LEFT(VLOOKUP($A38,csapatok!$A:$NN,FO$320,FALSE),LEN(VLOOKUP($A38,csapatok!$A:$NN,FO$320,FALSE))-6),'csapat-ranglista'!$A:$FP,FO$321,FALSE)/8,VLOOKUP(VLOOKUP($A38,csapatok!$A:$NN,FO$320,FALSE),'csapat-ranglista'!$A:$FP,FO$321,FALSE)/4),0)</f>
        <v>0</v>
      </c>
      <c r="FP38" s="223">
        <f>IFERROR(IF(RIGHT(VLOOKUP($A38,csapatok!$A:$NN,FP$320,FALSE),5)="Csere",VLOOKUP(LEFT(VLOOKUP($A38,csapatok!$A:$NN,FP$320,FALSE),LEN(VLOOKUP($A38,csapatok!$A:$NN,FP$320,FALSE))-6),'csapat-ranglista'!$A:$FP,FP$321,FALSE)/8,VLOOKUP(VLOOKUP($A38,csapatok!$A:$NN,FP$320,FALSE),'csapat-ranglista'!$A:$FP,FP$321,FALSE)/4),0)</f>
        <v>0</v>
      </c>
      <c r="FQ38" s="223">
        <f>IFERROR(IF(RIGHT(VLOOKUP($A38,csapatok!$A:$NN,FQ$320,FALSE),5)="Csere",VLOOKUP(LEFT(VLOOKUP($A38,csapatok!$A:$NN,FQ$320,FALSE),LEN(VLOOKUP($A38,csapatok!$A:$NN,FQ$320,FALSE))-6),'csapat-ranglista'!$A:$FP,FQ$321,FALSE)/8,VLOOKUP(VLOOKUP($A38,csapatok!$A:$NN,FQ$320,FALSE),'csapat-ranglista'!$A:$FP,FQ$321,FALSE)/4),0)</f>
        <v>0</v>
      </c>
      <c r="FR38" s="223">
        <f>IFERROR(IF(RIGHT(VLOOKUP($A38,csapatok!$A:$NN,FR$320,FALSE),5)="Csere",VLOOKUP(LEFT(VLOOKUP($A38,csapatok!$A:$NN,FR$320,FALSE),LEN(VLOOKUP($A38,csapatok!$A:$NN,FR$320,FALSE))-6),'csapat-ranglista'!$A:$FP,FR$321,FALSE)/8,VLOOKUP(VLOOKUP($A38,csapatok!$A:$NN,FR$320,FALSE),'csapat-ranglista'!$A:$FP,FR$321,FALSE)/4),0)</f>
        <v>0</v>
      </c>
      <c r="FS38" s="223">
        <f>IFERROR(IF(RIGHT(VLOOKUP($A38,csapatok!$A:$NN,FS$320,FALSE),5)="Csere",VLOOKUP(LEFT(VLOOKUP($A38,csapatok!$A:$NN,FS$320,FALSE),LEN(VLOOKUP($A38,csapatok!$A:$NN,FS$320,FALSE))-6),'csapat-ranglista'!$A:$FP,FS$321,FALSE)/8,VLOOKUP(VLOOKUP($A38,csapatok!$A:$NN,FS$320,FALSE),'csapat-ranglista'!$A:$FP,FS$321,FALSE)/4),0)</f>
        <v>0</v>
      </c>
      <c r="FT38" s="223">
        <f>IFERROR(IF(RIGHT(VLOOKUP($A38,csapatok!$A:$NN,FT$320,FALSE),5)="Csere",VLOOKUP(LEFT(VLOOKUP($A38,csapatok!$A:$NN,FT$320,FALSE),LEN(VLOOKUP($A38,csapatok!$A:$NN,FT$320,FALSE))-6),'csapat-ranglista'!$A:$FP,FT$321,FALSE)/8,VLOOKUP(VLOOKUP($A38,csapatok!$A:$NN,FT$320,FALSE),'csapat-ranglista'!$A:$FP,FT$321,FALSE)/4),0)</f>
        <v>0</v>
      </c>
      <c r="FU38" s="223">
        <f>IFERROR(IF(RIGHT(VLOOKUP($A38,csapatok!$A:$NN,FU$320,FALSE),5)="Csere",VLOOKUP(LEFT(VLOOKUP($A38,csapatok!$A:$NN,FU$320,FALSE),LEN(VLOOKUP($A38,csapatok!$A:$NN,FU$320,FALSE))-6),'csapat-ranglista'!$A:$FP,FU$321,FALSE)/8,VLOOKUP(VLOOKUP($A38,csapatok!$A:$NN,FU$320,FALSE),'csapat-ranglista'!$A:$FP,FU$321,FALSE)/4),0)</f>
        <v>0</v>
      </c>
      <c r="FV38" s="223">
        <f>IFERROR(IF(RIGHT(VLOOKUP($A38,csapatok!$A:$NN,FV$320,FALSE),5)="Csere",VLOOKUP(LEFT(VLOOKUP($A38,csapatok!$A:$NN,FV$320,FALSE),LEN(VLOOKUP($A38,csapatok!$A:$NN,FV$320,FALSE))-6),'csapat-ranglista'!$A:$FP,FV$321,FALSE)/8,VLOOKUP(VLOOKUP($A38,csapatok!$A:$NN,FV$320,FALSE),'csapat-ranglista'!$A:$FP,FV$321,FALSE)/4),0)</f>
        <v>0</v>
      </c>
      <c r="FW38" s="223">
        <f>IFERROR(IF(RIGHT(VLOOKUP($A38,csapatok!$A:$NN,FW$320,FALSE),5)="Csere",VLOOKUP(LEFT(VLOOKUP($A38,csapatok!$A:$NN,FW$320,FALSE),LEN(VLOOKUP($A38,csapatok!$A:$NN,FW$320,FALSE))-6),'csapat-ranglista'!$A:$FP,FW$321,FALSE)/8,VLOOKUP(VLOOKUP($A38,csapatok!$A:$NN,FW$320,FALSE),'csapat-ranglista'!$A:$FP,FW$321,FALSE)/4),0)</f>
        <v>0</v>
      </c>
      <c r="FX38" s="223">
        <f>IFERROR(IF(RIGHT(VLOOKUP($A38,csapatok!$A:$NN,FX$320,FALSE),5)="Csere",VLOOKUP(LEFT(VLOOKUP($A38,csapatok!$A:$NN,FX$320,FALSE),LEN(VLOOKUP($A38,csapatok!$A:$NN,FX$320,FALSE))-6),'csapat-ranglista'!$A:$FP,FX$321,FALSE)/8,VLOOKUP(VLOOKUP($A38,csapatok!$A:$NN,FX$320,FALSE),'csapat-ranglista'!$A:$FP,FX$321,FALSE)/4),0)</f>
        <v>0</v>
      </c>
      <c r="FY38" s="223">
        <f>IFERROR(IF(RIGHT(VLOOKUP($A38,csapatok!$A:$NN,FY$320,FALSE),5)="Csere",VLOOKUP(LEFT(VLOOKUP($A38,csapatok!$A:$NN,FY$320,FALSE),LEN(VLOOKUP($A38,csapatok!$A:$NN,FY$320,FALSE))-6),'csapat-ranglista'!$A:$FP,FY$321,FALSE)/8,VLOOKUP(VLOOKUP($A38,csapatok!$A:$NN,FY$320,FALSE),'csapat-ranglista'!$A:$FP,FY$321,FALSE)/4),0)</f>
        <v>0</v>
      </c>
      <c r="FZ38" s="223">
        <f>IFERROR(IF(RIGHT(VLOOKUP($A38,csapatok!$A:$NN,FZ$320,FALSE),5)="Csere",VLOOKUP(LEFT(VLOOKUP($A38,csapatok!$A:$NN,FZ$320,FALSE),LEN(VLOOKUP($A38,csapatok!$A:$NN,FZ$320,FALSE))-6),'csapat-ranglista'!$A:$FP,FZ$321,FALSE)/8,VLOOKUP(VLOOKUP($A38,csapatok!$A:$NN,FZ$320,FALSE),'csapat-ranglista'!$A:$FP,FZ$321,FALSE)/4),0)</f>
        <v>0</v>
      </c>
      <c r="GA38" s="223">
        <f>IFERROR(IF(RIGHT(VLOOKUP($A38,csapatok!$A:$NN,GA$320,FALSE),5)="Csere",VLOOKUP(LEFT(VLOOKUP($A38,csapatok!$A:$NN,GA$320,FALSE),LEN(VLOOKUP($A38,csapatok!$A:$NN,GA$320,FALSE))-6),'csapat-ranglista'!$A:$FP,GA$321,FALSE)/8,VLOOKUP(VLOOKUP($A38,csapatok!$A:$NN,GA$320,FALSE),'csapat-ranglista'!$A:$FP,GA$321,FALSE)/4),0)</f>
        <v>0</v>
      </c>
      <c r="GB38" s="223">
        <f>IFERROR(IF(RIGHT(VLOOKUP($A38,csapatok!$A:$NN,GB$320,FALSE),5)="Csere",VLOOKUP(LEFT(VLOOKUP($A38,csapatok!$A:$NN,GB$320,FALSE),LEN(VLOOKUP($A38,csapatok!$A:$NN,GB$320,FALSE))-6),'csapat-ranglista'!$A:$FP,GB$321,FALSE)/8,VLOOKUP(VLOOKUP($A38,csapatok!$A:$NN,GB$320,FALSE),'csapat-ranglista'!$A:$FP,GB$321,FALSE)/4),0)</f>
        <v>0</v>
      </c>
      <c r="GC38" s="223">
        <f>IFERROR(IF(RIGHT(VLOOKUP($A38,csapatok!$A:$NN,GC$320,FALSE),5)="Csere",VLOOKUP(LEFT(VLOOKUP($A38,csapatok!$A:$NN,GC$320,FALSE),LEN(VLOOKUP($A38,csapatok!$A:$NN,GC$320,FALSE))-6),'csapat-ranglista'!$A:$FP,GC$321,FALSE)/8,VLOOKUP(VLOOKUP($A38,csapatok!$A:$NN,GC$320,FALSE),'csapat-ranglista'!$A:$FP,GC$321,FALSE)/4),0)</f>
        <v>0</v>
      </c>
      <c r="GD38" s="247">
        <f>SUM(EQ38:GC38)</f>
        <v>38.36794302256498</v>
      </c>
    </row>
    <row r="39" spans="1:186">
      <c r="A39" s="1" t="s">
        <v>1495</v>
      </c>
      <c r="B39" s="131"/>
      <c r="C39" s="131" t="str">
        <f>IF(B39=0,"",IF(B39&lt;$C$1,"felnőtt","ifi"))</f>
        <v/>
      </c>
      <c r="D39" s="32" t="s">
        <v>101</v>
      </c>
      <c r="E39" s="45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4"/>
      <c r="BD39" s="224"/>
      <c r="BE39" s="223">
        <f>IFERROR(IF(RIGHT(VLOOKUP($A39,csapatok!$A:$NN,BE$320,FALSE),5)="Csere",VLOOKUP(LEFT(VLOOKUP($A39,csapatok!$A:$NN,BE$320,FALSE),LEN(VLOOKUP($A39,csapatok!$A:$NN,BE$320,FALSE))-6),'csapat-ranglista'!$A:$FP,BE$321,FALSE)/8,VLOOKUP(VLOOKUP($A39,csapatok!$A:$NN,BE$320,FALSE),'csapat-ranglista'!$A:$FP,BE$321,FALSE)/4),0)</f>
        <v>0</v>
      </c>
      <c r="BF39" s="223">
        <f>IFERROR(IF(RIGHT(VLOOKUP($A39,csapatok!$A:$NN,BF$320,FALSE),5)="Csere",VLOOKUP(LEFT(VLOOKUP($A39,csapatok!$A:$NN,BF$320,FALSE),LEN(VLOOKUP($A39,csapatok!$A:$NN,BF$320,FALSE))-6),'csapat-ranglista'!$A:$FP,BF$321,FALSE)/8,VLOOKUP(VLOOKUP($A39,csapatok!$A:$NN,BF$320,FALSE),'csapat-ranglista'!$A:$FP,BF$321,FALSE)/4),0)</f>
        <v>0</v>
      </c>
      <c r="BG39" s="223">
        <f>IFERROR(IF(RIGHT(VLOOKUP($A39,csapatok!$A:$NN,BG$320,FALSE),5)="Csere",VLOOKUP(LEFT(VLOOKUP($A39,csapatok!$A:$NN,BG$320,FALSE),LEN(VLOOKUP($A39,csapatok!$A:$NN,BG$320,FALSE))-6),'csapat-ranglista'!$A:$FP,BG$321,FALSE)/8,VLOOKUP(VLOOKUP($A39,csapatok!$A:$NN,BG$320,FALSE),'csapat-ranglista'!$A:$FP,BG$321,FALSE)/4),0)</f>
        <v>0</v>
      </c>
      <c r="BH39" s="223">
        <f>IFERROR(IF(RIGHT(VLOOKUP($A39,csapatok!$A:$NN,BH$320,FALSE),5)="Csere",VLOOKUP(LEFT(VLOOKUP($A39,csapatok!$A:$NN,BH$320,FALSE),LEN(VLOOKUP($A39,csapatok!$A:$NN,BH$320,FALSE))-6),'csapat-ranglista'!$A:$FP,BH$321,FALSE)/8,VLOOKUP(VLOOKUP($A39,csapatok!$A:$NN,BH$320,FALSE),'csapat-ranglista'!$A:$FP,BH$321,FALSE)/4),0)</f>
        <v>0</v>
      </c>
      <c r="BI39" s="223">
        <f>IFERROR(IF(RIGHT(VLOOKUP($A39,csapatok!$A:$NN,BI$320,FALSE),5)="Csere",VLOOKUP(LEFT(VLOOKUP($A39,csapatok!$A:$NN,BI$320,FALSE),LEN(VLOOKUP($A39,csapatok!$A:$NN,BI$320,FALSE))-6),'csapat-ranglista'!$A:$FP,BI$321,FALSE)/8,VLOOKUP(VLOOKUP($A39,csapatok!$A:$NN,BI$320,FALSE),'csapat-ranglista'!$A:$FP,BI$321,FALSE)/4),0)</f>
        <v>0</v>
      </c>
      <c r="BJ39" s="223">
        <f>IFERROR(IF(RIGHT(VLOOKUP($A39,csapatok!$A:$NN,BJ$320,FALSE),5)="Csere",VLOOKUP(LEFT(VLOOKUP($A39,csapatok!$A:$NN,BJ$320,FALSE),LEN(VLOOKUP($A39,csapatok!$A:$NN,BJ$320,FALSE))-6),'csapat-ranglista'!$A:$FP,BJ$321,FALSE)/8,VLOOKUP(VLOOKUP($A39,csapatok!$A:$NN,BJ$320,FALSE),'csapat-ranglista'!$A:$FP,BJ$321,FALSE)/4),0)</f>
        <v>0</v>
      </c>
      <c r="BK39" s="223">
        <f>IFERROR(IF(RIGHT(VLOOKUP($A39,csapatok!$A:$NN,BK$320,FALSE),5)="Csere",VLOOKUP(LEFT(VLOOKUP($A39,csapatok!$A:$NN,BK$320,FALSE),LEN(VLOOKUP($A39,csapatok!$A:$NN,BK$320,FALSE))-6),'csapat-ranglista'!$A:$FP,BK$321,FALSE)/8,VLOOKUP(VLOOKUP($A39,csapatok!$A:$NN,BK$320,FALSE),'csapat-ranglista'!$A:$FP,BK$321,FALSE)/4),0)</f>
        <v>0</v>
      </c>
      <c r="BL39" s="223">
        <f>IFERROR(IF(RIGHT(VLOOKUP($A39,csapatok!$A:$NN,BL$320,FALSE),5)="Csere",VLOOKUP(LEFT(VLOOKUP($A39,csapatok!$A:$NN,BL$320,FALSE),LEN(VLOOKUP($A39,csapatok!$A:$NN,BL$320,FALSE))-6),'csapat-ranglista'!$A:$FP,BL$321,FALSE)/8,VLOOKUP(VLOOKUP($A39,csapatok!$A:$NN,BL$320,FALSE),'csapat-ranglista'!$A:$FP,BL$321,FALSE)/4),0)</f>
        <v>0</v>
      </c>
      <c r="BM39" s="223">
        <f>IFERROR(IF(RIGHT(VLOOKUP($A39,csapatok!$A:$NN,BM$320,FALSE),5)="Csere",VLOOKUP(LEFT(VLOOKUP($A39,csapatok!$A:$NN,BM$320,FALSE),LEN(VLOOKUP($A39,csapatok!$A:$NN,BM$320,FALSE))-6),'csapat-ranglista'!$A:$FP,BM$321,FALSE)/8,VLOOKUP(VLOOKUP($A39,csapatok!$A:$NN,BM$320,FALSE),'csapat-ranglista'!$A:$FP,BM$321,FALSE)/4),0)</f>
        <v>0</v>
      </c>
      <c r="BN39" s="223">
        <f>IFERROR(IF(RIGHT(VLOOKUP($A39,csapatok!$A:$NN,BN$320,FALSE),5)="Csere",VLOOKUP(LEFT(VLOOKUP($A39,csapatok!$A:$NN,BN$320,FALSE),LEN(VLOOKUP($A39,csapatok!$A:$NN,BN$320,FALSE))-6),'csapat-ranglista'!$A:$FP,BN$321,FALSE)/8,VLOOKUP(VLOOKUP($A39,csapatok!$A:$NN,BN$320,FALSE),'csapat-ranglista'!$A:$FP,BN$321,FALSE)/4),0)</f>
        <v>0</v>
      </c>
      <c r="BO39" s="223">
        <f>IFERROR(IF(RIGHT(VLOOKUP($A39,csapatok!$A:$NN,BO$320,FALSE),5)="Csere",VLOOKUP(LEFT(VLOOKUP($A39,csapatok!$A:$NN,BO$320,FALSE),LEN(VLOOKUP($A39,csapatok!$A:$NN,BO$320,FALSE))-6),'csapat-ranglista'!$A:$FP,BO$321,FALSE)/8,VLOOKUP(VLOOKUP($A39,csapatok!$A:$NN,BO$320,FALSE),'csapat-ranglista'!$A:$FP,BO$321,FALSE)/4),0)</f>
        <v>0</v>
      </c>
      <c r="BP39" s="223">
        <f>IFERROR(IF(RIGHT(VLOOKUP($A39,csapatok!$A:$NN,BP$320,FALSE),5)="Csere",VLOOKUP(LEFT(VLOOKUP($A39,csapatok!$A:$NN,BP$320,FALSE),LEN(VLOOKUP($A39,csapatok!$A:$NN,BP$320,FALSE))-6),'csapat-ranglista'!$A:$FP,BP$321,FALSE)/8,VLOOKUP(VLOOKUP($A39,csapatok!$A:$NN,BP$320,FALSE),'csapat-ranglista'!$A:$FP,BP$321,FALSE)/4),0)</f>
        <v>0</v>
      </c>
      <c r="BQ39" s="223">
        <f>IFERROR(IF(RIGHT(VLOOKUP($A39,csapatok!$A:$NN,BQ$320,FALSE),5)="Csere",VLOOKUP(LEFT(VLOOKUP($A39,csapatok!$A:$NN,BQ$320,FALSE),LEN(VLOOKUP($A39,csapatok!$A:$NN,BQ$320,FALSE))-6),'csapat-ranglista'!$A:$FP,BQ$321,FALSE)/8,VLOOKUP(VLOOKUP($A39,csapatok!$A:$NN,BQ$320,FALSE),'csapat-ranglista'!$A:$FP,BQ$321,FALSE)/4),0)</f>
        <v>0</v>
      </c>
      <c r="BR39" s="223">
        <f>IFERROR(IF(RIGHT(VLOOKUP($A39,csapatok!$A:$NN,BR$320,FALSE),5)="Csere",VLOOKUP(LEFT(VLOOKUP($A39,csapatok!$A:$NN,BR$320,FALSE),LEN(VLOOKUP($A39,csapatok!$A:$NN,BR$320,FALSE))-6),'csapat-ranglista'!$A:$FP,BR$321,FALSE)/8,VLOOKUP(VLOOKUP($A39,csapatok!$A:$NN,BR$320,FALSE),'csapat-ranglista'!$A:$FP,BR$321,FALSE)/4),0)</f>
        <v>0</v>
      </c>
      <c r="BS39" s="223">
        <f>IFERROR(IF(RIGHT(VLOOKUP($A39,csapatok!$A:$NN,BS$320,FALSE),5)="Csere",VLOOKUP(LEFT(VLOOKUP($A39,csapatok!$A:$NN,BS$320,FALSE),LEN(VLOOKUP($A39,csapatok!$A:$NN,BS$320,FALSE))-6),'csapat-ranglista'!$A:$FP,BS$321,FALSE)/8,VLOOKUP(VLOOKUP($A39,csapatok!$A:$NN,BS$320,FALSE),'csapat-ranglista'!$A:$FP,BS$321,FALSE)/4),0)</f>
        <v>0</v>
      </c>
      <c r="BT39" s="223">
        <f>IFERROR(IF(RIGHT(VLOOKUP($A39,csapatok!$A:$NN,BT$320,FALSE),5)="Csere",VLOOKUP(LEFT(VLOOKUP($A39,csapatok!$A:$NN,BT$320,FALSE),LEN(VLOOKUP($A39,csapatok!$A:$NN,BT$320,FALSE))-6),'csapat-ranglista'!$A:$FP,BT$321,FALSE)/8,VLOOKUP(VLOOKUP($A39,csapatok!$A:$NN,BT$320,FALSE),'csapat-ranglista'!$A:$FP,BT$321,FALSE)/4),0)</f>
        <v>0</v>
      </c>
      <c r="BU39" s="223">
        <f>IFERROR(IF(RIGHT(VLOOKUP($A39,csapatok!$A:$NN,BU$320,FALSE),5)="Csere",VLOOKUP(LEFT(VLOOKUP($A39,csapatok!$A:$NN,BU$320,FALSE),LEN(VLOOKUP($A39,csapatok!$A:$NN,BU$320,FALSE))-6),'csapat-ranglista'!$A:$FP,BU$321,FALSE)/8,VLOOKUP(VLOOKUP($A39,csapatok!$A:$NN,BU$320,FALSE),'csapat-ranglista'!$A:$FP,BU$321,FALSE)/4),0)</f>
        <v>0</v>
      </c>
      <c r="BV39" s="223">
        <f>IFERROR(IF(RIGHT(VLOOKUP($A39,csapatok!$A:$NN,BV$320,FALSE),5)="Csere",VLOOKUP(LEFT(VLOOKUP($A39,csapatok!$A:$NN,BV$320,FALSE),LEN(VLOOKUP($A39,csapatok!$A:$NN,BV$320,FALSE))-6),'csapat-ranglista'!$A:$FP,BV$321,FALSE)/8,VLOOKUP(VLOOKUP($A39,csapatok!$A:$NN,BV$320,FALSE),'csapat-ranglista'!$A:$FP,BV$321,FALSE)/4),0)</f>
        <v>0</v>
      </c>
      <c r="BW39" s="223">
        <f>IFERROR(IF(RIGHT(VLOOKUP($A39,csapatok!$A:$NN,BW$320,FALSE),5)="Csere",VLOOKUP(LEFT(VLOOKUP($A39,csapatok!$A:$NN,BW$320,FALSE),LEN(VLOOKUP($A39,csapatok!$A:$NN,BW$320,FALSE))-6),'csapat-ranglista'!$A:$FP,BW$321,FALSE)/8,VLOOKUP(VLOOKUP($A39,csapatok!$A:$NN,BW$320,FALSE),'csapat-ranglista'!$A:$FP,BW$321,FALSE)/4),0)</f>
        <v>0</v>
      </c>
      <c r="BX39" s="223">
        <f>IFERROR(IF(RIGHT(VLOOKUP($A39,csapatok!$A:$NN,BX$320,FALSE),5)="Csere",VLOOKUP(LEFT(VLOOKUP($A39,csapatok!$A:$NN,BX$320,FALSE),LEN(VLOOKUP($A39,csapatok!$A:$NN,BX$320,FALSE))-6),'csapat-ranglista'!$A:$FP,BX$321,FALSE)/8,VLOOKUP(VLOOKUP($A39,csapatok!$A:$NN,BX$320,FALSE),'csapat-ranglista'!$A:$FP,BX$321,FALSE)/4),0)</f>
        <v>0</v>
      </c>
      <c r="BY39" s="223">
        <f>IFERROR(IF(RIGHT(VLOOKUP($A39,csapatok!$A:$NN,BY$320,FALSE),5)="Csere",VLOOKUP(LEFT(VLOOKUP($A39,csapatok!$A:$NN,BY$320,FALSE),LEN(VLOOKUP($A39,csapatok!$A:$NN,BY$320,FALSE))-6),'csapat-ranglista'!$A:$FP,BY$321,FALSE)/8,VLOOKUP(VLOOKUP($A39,csapatok!$A:$NN,BY$320,FALSE),'csapat-ranglista'!$A:$FP,BY$321,FALSE)/4),0)</f>
        <v>0</v>
      </c>
      <c r="BZ39" s="223">
        <f>IFERROR(IF(RIGHT(VLOOKUP($A39,csapatok!$A:$NN,BZ$320,FALSE),5)="Csere",VLOOKUP(LEFT(VLOOKUP($A39,csapatok!$A:$NN,BZ$320,FALSE),LEN(VLOOKUP($A39,csapatok!$A:$NN,BZ$320,FALSE))-6),'csapat-ranglista'!$A:$FP,BZ$321,FALSE)/8,VLOOKUP(VLOOKUP($A39,csapatok!$A:$NN,BZ$320,FALSE),'csapat-ranglista'!$A:$FP,BZ$321,FALSE)/4),0)</f>
        <v>0</v>
      </c>
      <c r="CA39" s="223">
        <f>IFERROR(IF(RIGHT(VLOOKUP($A39,csapatok!$A:$NN,CA$320,FALSE),5)="Csere",VLOOKUP(LEFT(VLOOKUP($A39,csapatok!$A:$NN,CA$320,FALSE),LEN(VLOOKUP($A39,csapatok!$A:$NN,CA$320,FALSE))-6),'csapat-ranglista'!$A:$FP,CA$321,FALSE)/8,VLOOKUP(VLOOKUP($A39,csapatok!$A:$NN,CA$320,FALSE),'csapat-ranglista'!$A:$FP,CA$321,FALSE)/4),0)</f>
        <v>0</v>
      </c>
      <c r="CB39" s="223">
        <f>IFERROR(IF(RIGHT(VLOOKUP($A39,csapatok!$A:$NN,CB$320,FALSE),5)="Csere",VLOOKUP(LEFT(VLOOKUP($A39,csapatok!$A:$NN,CB$320,FALSE),LEN(VLOOKUP($A39,csapatok!$A:$NN,CB$320,FALSE))-6),'csapat-ranglista'!$A:$FP,CB$321,FALSE)/8,VLOOKUP(VLOOKUP($A39,csapatok!$A:$NN,CB$320,FALSE),'csapat-ranglista'!$A:$FP,CB$321,FALSE)/4),0)</f>
        <v>0</v>
      </c>
      <c r="CC39" s="223">
        <f>IFERROR(IF(RIGHT(VLOOKUP($A39,csapatok!$A:$NN,CC$320,FALSE),5)="Csere",VLOOKUP(LEFT(VLOOKUP($A39,csapatok!$A:$NN,CC$320,FALSE),LEN(VLOOKUP($A39,csapatok!$A:$NN,CC$320,FALSE))-6),'csapat-ranglista'!$A:$FP,CC$321,FALSE)/8,VLOOKUP(VLOOKUP($A39,csapatok!$A:$NN,CC$320,FALSE),'csapat-ranglista'!$A:$FP,CC$321,FALSE)/4),0)</f>
        <v>0</v>
      </c>
      <c r="CD39" s="223">
        <f>IFERROR(IF(RIGHT(VLOOKUP($A39,csapatok!$A:$NN,CD$320,FALSE),5)="Csere",VLOOKUP(LEFT(VLOOKUP($A39,csapatok!$A:$NN,CD$320,FALSE),LEN(VLOOKUP($A39,csapatok!$A:$NN,CD$320,FALSE))-6),'csapat-ranglista'!$A:$FP,CD$321,FALSE)/8,VLOOKUP(VLOOKUP($A39,csapatok!$A:$NN,CD$320,FALSE),'csapat-ranglista'!$A:$FP,CD$321,FALSE)/4),0)</f>
        <v>0</v>
      </c>
      <c r="CE39" s="223">
        <f>IFERROR(IF(RIGHT(VLOOKUP($A39,csapatok!$A:$NN,CE$320,FALSE),5)="Csere",VLOOKUP(LEFT(VLOOKUP($A39,csapatok!$A:$NN,CE$320,FALSE),LEN(VLOOKUP($A39,csapatok!$A:$NN,CE$320,FALSE))-6),'csapat-ranglista'!$A:$FP,CE$321,FALSE)/8,VLOOKUP(VLOOKUP($A39,csapatok!$A:$NN,CE$320,FALSE),'csapat-ranglista'!$A:$FP,CE$321,FALSE)/4),0)</f>
        <v>0</v>
      </c>
      <c r="CF39" s="223">
        <f>IFERROR(IF(RIGHT(VLOOKUP($A39,csapatok!$A:$NN,CF$320,FALSE),5)="Csere",VLOOKUP(LEFT(VLOOKUP($A39,csapatok!$A:$NN,CF$320,FALSE),LEN(VLOOKUP($A39,csapatok!$A:$NN,CF$320,FALSE))-6),'csapat-ranglista'!$A:$FP,CF$321,FALSE)/8,VLOOKUP(VLOOKUP($A39,csapatok!$A:$NN,CF$320,FALSE),'csapat-ranglista'!$A:$FP,CF$321,FALSE)/4),0)</f>
        <v>0</v>
      </c>
      <c r="CG39" s="223">
        <f>IFERROR(IF(RIGHT(VLOOKUP($A39,csapatok!$A:$NN,CG$320,FALSE),5)="Csere",VLOOKUP(LEFT(VLOOKUP($A39,csapatok!$A:$NN,CG$320,FALSE),LEN(VLOOKUP($A39,csapatok!$A:$NN,CG$320,FALSE))-6),'csapat-ranglista'!$A:$FP,CG$321,FALSE)/8,VLOOKUP(VLOOKUP($A39,csapatok!$A:$NN,CG$320,FALSE),'csapat-ranglista'!$A:$FP,CG$321,FALSE)/4),0)</f>
        <v>0</v>
      </c>
      <c r="CH39" s="223">
        <f>IFERROR(IF(RIGHT(VLOOKUP($A39,csapatok!$A:$NN,CH$320,FALSE),5)="Csere",VLOOKUP(LEFT(VLOOKUP($A39,csapatok!$A:$NN,CH$320,FALSE),LEN(VLOOKUP($A39,csapatok!$A:$NN,CH$320,FALSE))-6),'csapat-ranglista'!$A:$FP,CH$321,FALSE)/8,VLOOKUP(VLOOKUP($A39,csapatok!$A:$NN,CH$320,FALSE),'csapat-ranglista'!$A:$FP,CH$321,FALSE)/4),0)</f>
        <v>0</v>
      </c>
      <c r="CI39" s="223">
        <f>IFERROR(IF(RIGHT(VLOOKUP($A39,csapatok!$A:$NN,CI$320,FALSE),5)="Csere",VLOOKUP(LEFT(VLOOKUP($A39,csapatok!$A:$NN,CI$320,FALSE),LEN(VLOOKUP($A39,csapatok!$A:$NN,CI$320,FALSE))-6),'csapat-ranglista'!$A:$FP,CI$321,FALSE)/8,VLOOKUP(VLOOKUP($A39,csapatok!$A:$NN,CI$320,FALSE),'csapat-ranglista'!$A:$FP,CI$321,FALSE)/4),0)</f>
        <v>0</v>
      </c>
      <c r="CJ39" s="224">
        <f>versenyek!$IQ$11*IFERROR(VLOOKUP(VLOOKUP($A39,versenyek!IP:IR,3,FALSE),szabalyok!$A$16:$B$23,2,FALSE)/4,0)</f>
        <v>0</v>
      </c>
      <c r="CK39" s="224">
        <f>versenyek!$IT$11*IFERROR(VLOOKUP(VLOOKUP($A39,versenyek!IS:IU,3,FALSE),szabalyok!$A$16:$B$23,2,FALSE)/4,0)</f>
        <v>0</v>
      </c>
      <c r="CL39" s="223">
        <f>IFERROR(IF(RIGHT(VLOOKUP($A39,csapatok!$A:$NN,CL$320,FALSE),5)="Csere",VLOOKUP(LEFT(VLOOKUP($A39,csapatok!$A:$NN,CL$320,FALSE),LEN(VLOOKUP($A39,csapatok!$A:$NN,CL$320,FALSE))-6),'csapat-ranglista'!$A:$FP,CL$321,FALSE)/8,VLOOKUP(VLOOKUP($A39,csapatok!$A:$NN,CL$320,FALSE),'csapat-ranglista'!$A:$FP,CL$321,FALSE)/4),0)</f>
        <v>0</v>
      </c>
      <c r="CM39" s="223">
        <f>IFERROR(IF(RIGHT(VLOOKUP($A39,csapatok!$A:$NN,CM$320,FALSE),5)="Csere",VLOOKUP(LEFT(VLOOKUP($A39,csapatok!$A:$NN,CM$320,FALSE),LEN(VLOOKUP($A39,csapatok!$A:$NN,CM$320,FALSE))-6),'csapat-ranglista'!$A:$FP,CM$321,FALSE)/8,VLOOKUP(VLOOKUP($A39,csapatok!$A:$NN,CM$320,FALSE),'csapat-ranglista'!$A:$FP,CM$321,FALSE)/4),0)</f>
        <v>0</v>
      </c>
      <c r="CN39" s="223">
        <f>IFERROR(IF(RIGHT(VLOOKUP($A39,csapatok!$A:$NN,CN$320,FALSE),5)="Csere",VLOOKUP(LEFT(VLOOKUP($A39,csapatok!$A:$NN,CN$320,FALSE),LEN(VLOOKUP($A39,csapatok!$A:$NN,CN$320,FALSE))-6),'csapat-ranglista'!$A:$FP,CN$321,FALSE)/8,VLOOKUP(VLOOKUP($A39,csapatok!$A:$NN,CN$320,FALSE),'csapat-ranglista'!$A:$FP,CN$321,FALSE)/4),0)</f>
        <v>0</v>
      </c>
      <c r="CO39" s="223">
        <f>IFERROR(IF(RIGHT(VLOOKUP($A39,csapatok!$A:$NN,CO$320,FALSE),5)="Csere",VLOOKUP(LEFT(VLOOKUP($A39,csapatok!$A:$NN,CO$320,FALSE),LEN(VLOOKUP($A39,csapatok!$A:$NN,CO$320,FALSE))-6),'csapat-ranglista'!$A:$FP,CO$321,FALSE)/8,VLOOKUP(VLOOKUP($A39,csapatok!$A:$NN,CO$320,FALSE),'csapat-ranglista'!$A:$FP,CO$321,FALSE)/4),0)</f>
        <v>0</v>
      </c>
      <c r="CP39" s="223">
        <f>IFERROR(IF(RIGHT(VLOOKUP($A39,csapatok!$A:$NN,CP$320,FALSE),5)="Csere",VLOOKUP(LEFT(VLOOKUP($A39,csapatok!$A:$NN,CP$320,FALSE),LEN(VLOOKUP($A39,csapatok!$A:$NN,CP$320,FALSE))-6),'csapat-ranglista'!$A:$FP,CP$321,FALSE)/8,VLOOKUP(VLOOKUP($A39,csapatok!$A:$NN,CP$320,FALSE),'csapat-ranglista'!$A:$FP,CP$321,FALSE)/4),0)</f>
        <v>0</v>
      </c>
      <c r="CQ39" s="223">
        <f>IFERROR(IF(RIGHT(VLOOKUP($A39,csapatok!$A:$NN,CQ$320,FALSE),5)="Csere",VLOOKUP(LEFT(VLOOKUP($A39,csapatok!$A:$NN,CQ$320,FALSE),LEN(VLOOKUP($A39,csapatok!$A:$NN,CQ$320,FALSE))-6),'csapat-ranglista'!$A:$FP,CQ$321,FALSE)/8,VLOOKUP(VLOOKUP($A39,csapatok!$A:$NN,CQ$320,FALSE),'csapat-ranglista'!$A:$FP,CQ$321,FALSE)/4),0)</f>
        <v>0</v>
      </c>
      <c r="CR39" s="223">
        <f>IFERROR(IF(RIGHT(VLOOKUP($A39,csapatok!$A:$NN,CR$320,FALSE),5)="Csere",VLOOKUP(LEFT(VLOOKUP($A39,csapatok!$A:$NN,CR$320,FALSE),LEN(VLOOKUP($A39,csapatok!$A:$NN,CR$320,FALSE))-6),'csapat-ranglista'!$A:$FP,CR$321,FALSE)/8,VLOOKUP(VLOOKUP($A39,csapatok!$A:$NN,CR$320,FALSE),'csapat-ranglista'!$A:$FP,CR$321,FALSE)/4),0)</f>
        <v>0</v>
      </c>
      <c r="CS39" s="223">
        <f>IFERROR(IF(RIGHT(VLOOKUP($A39,csapatok!$A:$NN,CS$320,FALSE),5)="Csere",VLOOKUP(LEFT(VLOOKUP($A39,csapatok!$A:$NN,CS$320,FALSE),LEN(VLOOKUP($A39,csapatok!$A:$NN,CS$320,FALSE))-6),'csapat-ranglista'!$A:$FP,CS$321,FALSE)/8,VLOOKUP(VLOOKUP($A39,csapatok!$A:$NN,CS$320,FALSE),'csapat-ranglista'!$A:$FP,CS$321,FALSE)/4),0)</f>
        <v>0</v>
      </c>
      <c r="CT39" s="223">
        <f>IFERROR(IF(RIGHT(VLOOKUP($A39,csapatok!$A:$NN,CT$320,FALSE),5)="Csere",VLOOKUP(LEFT(VLOOKUP($A39,csapatok!$A:$NN,CT$320,FALSE),LEN(VLOOKUP($A39,csapatok!$A:$NN,CT$320,FALSE))-6),'csapat-ranglista'!$A:$FP,CT$321,FALSE)/8,VLOOKUP(VLOOKUP($A39,csapatok!$A:$NN,CT$320,FALSE),'csapat-ranglista'!$A:$FP,CT$321,FALSE)/4),0)</f>
        <v>0</v>
      </c>
      <c r="CU39" s="223">
        <f>IFERROR(IF(RIGHT(VLOOKUP($A39,csapatok!$A:$NN,CU$320,FALSE),5)="Csere",VLOOKUP(LEFT(VLOOKUP($A39,csapatok!$A:$NN,CU$320,FALSE),LEN(VLOOKUP($A39,csapatok!$A:$NN,CU$320,FALSE))-6),'csapat-ranglista'!$A:$FP,CU$321,FALSE)/8,VLOOKUP(VLOOKUP($A39,csapatok!$A:$NN,CU$320,FALSE),'csapat-ranglista'!$A:$FP,CU$321,FALSE)/4),0)</f>
        <v>0</v>
      </c>
      <c r="CV39" s="223">
        <f>IFERROR(IF(RIGHT(VLOOKUP($A39,csapatok!$A:$NN,CV$320,FALSE),5)="Csere",VLOOKUP(LEFT(VLOOKUP($A39,csapatok!$A:$NN,CV$320,FALSE),LEN(VLOOKUP($A39,csapatok!$A:$NN,CV$320,FALSE))-6),'csapat-ranglista'!$A:$FP,CV$321,FALSE)/8,VLOOKUP(VLOOKUP($A39,csapatok!$A:$NN,CV$320,FALSE),'csapat-ranglista'!$A:$FP,CV$321,FALSE)/4),0)</f>
        <v>0</v>
      </c>
      <c r="CW39" s="223">
        <f>IFERROR(IF(RIGHT(VLOOKUP($A39,csapatok!$A:$NN,CW$320,FALSE),5)="Csere",VLOOKUP(LEFT(VLOOKUP($A39,csapatok!$A:$NN,CW$320,FALSE),LEN(VLOOKUP($A39,csapatok!$A:$NN,CW$320,FALSE))-6),'csapat-ranglista'!$A:$FP,CW$321,FALSE)/8,VLOOKUP(VLOOKUP($A39,csapatok!$A:$NN,CW$320,FALSE),'csapat-ranglista'!$A:$FP,CW$321,FALSE)/4),0)</f>
        <v>0</v>
      </c>
      <c r="CX39" s="223">
        <f>IFERROR(IF(RIGHT(VLOOKUP($A39,csapatok!$A:$NN,CX$320,FALSE),5)="Csere",VLOOKUP(LEFT(VLOOKUP($A39,csapatok!$A:$NN,CX$320,FALSE),LEN(VLOOKUP($A39,csapatok!$A:$NN,CX$320,FALSE))-6),'csapat-ranglista'!$A:$FP,CX$321,FALSE)/8,VLOOKUP(VLOOKUP($A39,csapatok!$A:$NN,CX$320,FALSE),'csapat-ranglista'!$A:$FP,CX$321,FALSE)/4),0)</f>
        <v>0</v>
      </c>
      <c r="CY39" s="223">
        <f>IFERROR(IF(RIGHT(VLOOKUP($A39,csapatok!$A:$NN,CY$320,FALSE),5)="Csere",VLOOKUP(LEFT(VLOOKUP($A39,csapatok!$A:$NN,CY$320,FALSE),LEN(VLOOKUP($A39,csapatok!$A:$NN,CY$320,FALSE))-6),'csapat-ranglista'!$A:$FP,CY$321,FALSE)/8,VLOOKUP(VLOOKUP($A39,csapatok!$A:$NN,CY$320,FALSE),'csapat-ranglista'!$A:$FP,CY$321,FALSE)/4),0)</f>
        <v>0</v>
      </c>
      <c r="CZ39" s="223">
        <f>IFERROR(IF(RIGHT(VLOOKUP($A39,csapatok!$A:$NN,CZ$320,FALSE),5)="Csere",VLOOKUP(LEFT(VLOOKUP($A39,csapatok!$A:$NN,CZ$320,FALSE),LEN(VLOOKUP($A39,csapatok!$A:$NN,CZ$320,FALSE))-6),'csapat-ranglista'!$A:$FP,CZ$321,FALSE)/8,VLOOKUP(VLOOKUP($A39,csapatok!$A:$NN,CZ$320,FALSE),'csapat-ranglista'!$A:$FP,CZ$321,FALSE)/4),0)</f>
        <v>0</v>
      </c>
      <c r="DA39" s="223">
        <f>IFERROR(IF(RIGHT(VLOOKUP($A39,csapatok!$A:$NN,DA$320,FALSE),5)="Csere",VLOOKUP(LEFT(VLOOKUP($A39,csapatok!$A:$NN,DA$320,FALSE),LEN(VLOOKUP($A39,csapatok!$A:$NN,DA$320,FALSE))-6),'csapat-ranglista'!$A:$FP,DA$321,FALSE)/8,VLOOKUP(VLOOKUP($A39,csapatok!$A:$NN,DA$320,FALSE),'csapat-ranglista'!$A:$FP,DA$321,FALSE)/4),0)</f>
        <v>0</v>
      </c>
      <c r="DB39" s="223">
        <f>IFERROR(IF(RIGHT(VLOOKUP($A39,csapatok!$A:$NN,DB$320,FALSE),5)="Csere",VLOOKUP(LEFT(VLOOKUP($A39,csapatok!$A:$NN,DB$320,FALSE),LEN(VLOOKUP($A39,csapatok!$A:$NN,DB$320,FALSE))-6),'csapat-ranglista'!$A:$FP,DB$321,FALSE)/8,VLOOKUP(VLOOKUP($A39,csapatok!$A:$NN,DB$320,FALSE),'csapat-ranglista'!$A:$FP,DB$321,FALSE)/4),0)</f>
        <v>0</v>
      </c>
      <c r="DC39" s="223">
        <f>IFERROR(IF(RIGHT(VLOOKUP($A39,csapatok!$A:$NN,DC$320,FALSE),5)="Csere",VLOOKUP(LEFT(VLOOKUP($A39,csapatok!$A:$NN,DC$320,FALSE),LEN(VLOOKUP($A39,csapatok!$A:$NN,DC$320,FALSE))-6),'csapat-ranglista'!$A:$FP,DC$321,FALSE)/8,VLOOKUP(VLOOKUP($A39,csapatok!$A:$NN,DC$320,FALSE),'csapat-ranglista'!$A:$FP,DC$321,FALSE)/4),0)</f>
        <v>0</v>
      </c>
      <c r="DD39" s="223">
        <f>IFERROR(IF(RIGHT(VLOOKUP($A39,csapatok!$A:$NN,DD$320,FALSE),5)="Csere",VLOOKUP(LEFT(VLOOKUP($A39,csapatok!$A:$NN,DD$320,FALSE),LEN(VLOOKUP($A39,csapatok!$A:$NN,DD$320,FALSE))-6),'csapat-ranglista'!$A:$FP,DD$321,FALSE)/8,VLOOKUP(VLOOKUP($A39,csapatok!$A:$NN,DD$320,FALSE),'csapat-ranglista'!$A:$FP,DD$321,FALSE)/4),0)</f>
        <v>0</v>
      </c>
      <c r="DE39" s="223">
        <f>IFERROR(IF(RIGHT(VLOOKUP($A39,csapatok!$A:$NN,DE$320,FALSE),5)="Csere",VLOOKUP(LEFT(VLOOKUP($A39,csapatok!$A:$NN,DE$320,FALSE),LEN(VLOOKUP($A39,csapatok!$A:$NN,DE$320,FALSE))-6),'csapat-ranglista'!$A:$FP,DE$321,FALSE)/8,VLOOKUP(VLOOKUP($A39,csapatok!$A:$NN,DE$320,FALSE),'csapat-ranglista'!$A:$FP,DE$321,FALSE)/4),0)</f>
        <v>0</v>
      </c>
      <c r="DF39" s="223">
        <f>IFERROR(IF(RIGHT(VLOOKUP($A39,csapatok!$A:$NN,DF$320,FALSE),5)="Csere",VLOOKUP(LEFT(VLOOKUP($A39,csapatok!$A:$NN,DF$320,FALSE),LEN(VLOOKUP($A39,csapatok!$A:$NN,DF$320,FALSE))-6),'csapat-ranglista'!$A:$FP,DF$321,FALSE)/8,VLOOKUP(VLOOKUP($A39,csapatok!$A:$NN,DF$320,FALSE),'csapat-ranglista'!$A:$FP,DF$321,FALSE)/4),0)</f>
        <v>0</v>
      </c>
      <c r="DG39" s="223">
        <f>IFERROR(IF(RIGHT(VLOOKUP($A39,csapatok!$A:$NN,DG$320,FALSE),5)="Csere",VLOOKUP(LEFT(VLOOKUP($A39,csapatok!$A:$NN,DG$320,FALSE),LEN(VLOOKUP($A39,csapatok!$A:$NN,DG$320,FALSE))-6),'csapat-ranglista'!$A:$FP,DG$321,FALSE)/8,VLOOKUP(VLOOKUP($A39,csapatok!$A:$NN,DG$320,FALSE),'csapat-ranglista'!$A:$FP,DG$321,FALSE)/4),0)</f>
        <v>0</v>
      </c>
      <c r="DH39" s="223">
        <f>IFERROR(IF(RIGHT(VLOOKUP($A39,csapatok!$A:$NN,DH$320,FALSE),5)="Csere",VLOOKUP(LEFT(VLOOKUP($A39,csapatok!$A:$NN,DH$320,FALSE),LEN(VLOOKUP($A39,csapatok!$A:$NN,DH$320,FALSE))-6),'csapat-ranglista'!$A:$FP,DH$321,FALSE)/8,VLOOKUP(VLOOKUP($A39,csapatok!$A:$NN,DH$320,FALSE),'csapat-ranglista'!$A:$FP,DH$321,FALSE)/4),0)</f>
        <v>15.741472769583538</v>
      </c>
      <c r="DI39" s="223">
        <f>IFERROR(IF(RIGHT(VLOOKUP($A39,csapatok!$A:$NN,DI$320,FALSE),5)="Csere",VLOOKUP(LEFT(VLOOKUP($A39,csapatok!$A:$NN,DI$320,FALSE),LEN(VLOOKUP($A39,csapatok!$A:$NN,DI$320,FALSE))-6),'csapat-ranglista'!$A:$FP,DI$321,FALSE)/8,VLOOKUP(VLOOKUP($A39,csapatok!$A:$NN,DI$320,FALSE),'csapat-ranglista'!$A:$FP,DI$321,FALSE)/4),0)</f>
        <v>0</v>
      </c>
      <c r="DJ39" s="223">
        <f>IFERROR(IF(RIGHT(VLOOKUP($A39,csapatok!$A:$NN,DJ$320,FALSE),5)="Csere",VLOOKUP(LEFT(VLOOKUP($A39,csapatok!$A:$NN,DJ$320,FALSE),LEN(VLOOKUP($A39,csapatok!$A:$NN,DJ$320,FALSE))-6),'csapat-ranglista'!$A:$FP,DJ$321,FALSE)/8,VLOOKUP(VLOOKUP($A39,csapatok!$A:$NN,DJ$320,FALSE),'csapat-ranglista'!$A:$FP,DJ$321,FALSE)/4),0)</f>
        <v>0</v>
      </c>
      <c r="DK39" s="223">
        <f>IFERROR(IF(RIGHT(VLOOKUP($A39,csapatok!$A:$NN,DK$320,FALSE),5)="Csere",VLOOKUP(LEFT(VLOOKUP($A39,csapatok!$A:$NN,DK$320,FALSE),LEN(VLOOKUP($A39,csapatok!$A:$NN,DK$320,FALSE))-6),'csapat-ranglista'!$A:$FP,DK$321,FALSE)/8,VLOOKUP(VLOOKUP($A39,csapatok!$A:$NN,DK$320,FALSE),'csapat-ranglista'!$A:$FP,DK$321,FALSE)/4),0)</f>
        <v>1.3809636415550517</v>
      </c>
      <c r="DL39" s="223">
        <f>IFERROR(IF(RIGHT(VLOOKUP($A39,csapatok!$A:$NN,DL$320,FALSE),5)="Csere",VLOOKUP(LEFT(VLOOKUP($A39,csapatok!$A:$NN,DL$320,FALSE),LEN(VLOOKUP($A39,csapatok!$A:$NN,DL$320,FALSE))-6),'csapat-ranglista'!$A:$FP,DL$321,FALSE)/8,VLOOKUP(VLOOKUP($A39,csapatok!$A:$NN,DL$320,FALSE),'csapat-ranglista'!$A:$FP,DL$321,FALSE)/4),0)</f>
        <v>0</v>
      </c>
      <c r="DM39" s="223">
        <f>IFERROR(IF(RIGHT(VLOOKUP($A39,csapatok!$A:$NN,DM$320,FALSE),5)="Csere",VLOOKUP(LEFT(VLOOKUP($A39,csapatok!$A:$NN,DM$320,FALSE),LEN(VLOOKUP($A39,csapatok!$A:$NN,DM$320,FALSE))-6),'csapat-ranglista'!$A:$FP,DM$321,FALSE)/8,VLOOKUP(VLOOKUP($A39,csapatok!$A:$NN,DM$320,FALSE),'csapat-ranglista'!$A:$FP,DM$321,FALSE)/4),0)</f>
        <v>0</v>
      </c>
      <c r="DN39" s="223">
        <f>IFERROR(IF(RIGHT(VLOOKUP($A39,csapatok!$A:$NN,DN$320,FALSE),5)="Csere",VLOOKUP(LEFT(VLOOKUP($A39,csapatok!$A:$NN,DN$320,FALSE),LEN(VLOOKUP($A39,csapatok!$A:$NN,DN$320,FALSE))-6),'csapat-ranglista'!$A:$FP,DN$321,FALSE)/8,VLOOKUP(VLOOKUP($A39,csapatok!$A:$NN,DN$320,FALSE),'csapat-ranglista'!$A:$FP,DN$321,FALSE)/4),0)</f>
        <v>0</v>
      </c>
      <c r="DO39" s="224">
        <f>versenyek!$MF$11*IFERROR(VLOOKUP(VLOOKUP($A39,versenyek!ME:MG,3,FALSE),szabalyok!$A$16:$B$23,2,FALSE)/4,0)</f>
        <v>0</v>
      </c>
      <c r="DP39" s="224">
        <f>versenyek!$MI$11*IFERROR(VLOOKUP(VLOOKUP($A39,versenyek!MH:MJ,3,FALSE),szabalyok!$A$16:$B$23,2,FALSE)/4,0)</f>
        <v>0</v>
      </c>
      <c r="DQ39" s="223">
        <f>IFERROR(IF(RIGHT(VLOOKUP($A39,csapatok!$A:$NN,DQ$320,FALSE),5)="Csere",VLOOKUP(LEFT(VLOOKUP($A39,csapatok!$A:$NN,DQ$320,FALSE),LEN(VLOOKUP($A39,csapatok!$A:$NN,DQ$320,FALSE))-6),'csapat-ranglista'!$A:$FP,DQ$321,FALSE)/8,VLOOKUP(VLOOKUP($A39,csapatok!$A:$NN,DQ$320,FALSE),'csapat-ranglista'!$A:$FP,DQ$321,FALSE)/4),0)</f>
        <v>0</v>
      </c>
      <c r="DR39" s="223">
        <f>IFERROR(IF(RIGHT(VLOOKUP($A39,csapatok!$A:$NN,DR$320,FALSE),5)="Csere",VLOOKUP(LEFT(VLOOKUP($A39,csapatok!$A:$NN,DR$320,FALSE),LEN(VLOOKUP($A39,csapatok!$A:$NN,DR$320,FALSE))-6),'csapat-ranglista'!$A:$FP,DR$321,FALSE)/8,VLOOKUP(VLOOKUP($A39,csapatok!$A:$NN,DR$320,FALSE),'csapat-ranglista'!$A:$FP,DR$321,FALSE)/4),0)</f>
        <v>0</v>
      </c>
      <c r="DS39" s="223">
        <f>IFERROR(IF(RIGHT(VLOOKUP($A39,csapatok!$A:$NN,DS$320,FALSE),5)="Csere",VLOOKUP(LEFT(VLOOKUP($A39,csapatok!$A:$NN,DS$320,FALSE),LEN(VLOOKUP($A39,csapatok!$A:$NN,DS$320,FALSE))-6),'csapat-ranglista'!$A:$FP,DS$321,FALSE)/8,VLOOKUP(VLOOKUP($A39,csapatok!$A:$NN,DS$320,FALSE),'csapat-ranglista'!$A:$FP,DS$321,FALSE)/4),0)</f>
        <v>0</v>
      </c>
      <c r="DT39" s="223">
        <f>IFERROR(IF(RIGHT(VLOOKUP($A39,csapatok!$A:$NN,DT$320,FALSE),5)="Csere",VLOOKUP(LEFT(VLOOKUP($A39,csapatok!$A:$NN,DT$320,FALSE),LEN(VLOOKUP($A39,csapatok!$A:$NN,DT$320,FALSE))-6),'csapat-ranglista'!$A:$FP,DT$321,FALSE)/8,VLOOKUP(VLOOKUP($A39,csapatok!$A:$NN,DT$320,FALSE),'csapat-ranglista'!$A:$FP,DT$321,FALSE)/4),0)</f>
        <v>0</v>
      </c>
      <c r="DU39" s="223">
        <f>IFERROR(IF(RIGHT(VLOOKUP($A39,csapatok!$A:$NN,DU$320,FALSE),5)="Csere",VLOOKUP(LEFT(VLOOKUP($A39,csapatok!$A:$NN,DU$320,FALSE),LEN(VLOOKUP($A39,csapatok!$A:$NN,DU$320,FALSE))-6),'csapat-ranglista'!$A:$FP,DU$321,FALSE)/8,VLOOKUP(VLOOKUP($A39,csapatok!$A:$NN,DU$320,FALSE),'csapat-ranglista'!$A:$FP,DU$321,FALSE)/4),0)</f>
        <v>0</v>
      </c>
      <c r="DV39" s="223">
        <f>IFERROR(IF(RIGHT(VLOOKUP($A39,csapatok!$A:$NN,DV$320,FALSE),5)="Csere",VLOOKUP(LEFT(VLOOKUP($A39,csapatok!$A:$NN,DV$320,FALSE),LEN(VLOOKUP($A39,csapatok!$A:$NN,DV$320,FALSE))-6),'csapat-ranglista'!$A:$FP,DV$321,FALSE)/8,VLOOKUP(VLOOKUP($A39,csapatok!$A:$NN,DV$320,FALSE),'csapat-ranglista'!$A:$FP,DV$321,FALSE)/4),0)</f>
        <v>0</v>
      </c>
      <c r="DW39" s="223">
        <f>IFERROR(IF(RIGHT(VLOOKUP($A39,csapatok!$A:$NN,DW$320,FALSE),5)="Csere",VLOOKUP(LEFT(VLOOKUP($A39,csapatok!$A:$NN,DW$320,FALSE),LEN(VLOOKUP($A39,csapatok!$A:$NN,DW$320,FALSE))-6),'csapat-ranglista'!$A:$FP,DW$321,FALSE)/8,VLOOKUP(VLOOKUP($A39,csapatok!$A:$NN,DW$320,FALSE),'csapat-ranglista'!$A:$FP,DW$321,FALSE)/4),0)</f>
        <v>0</v>
      </c>
      <c r="DX39" s="223">
        <f>IFERROR(IF(RIGHT(VLOOKUP($A39,csapatok!$A:$NN,DX$320,FALSE),5)="Csere",VLOOKUP(LEFT(VLOOKUP($A39,csapatok!$A:$NN,DX$320,FALSE),LEN(VLOOKUP($A39,csapatok!$A:$NN,DX$320,FALSE))-6),'csapat-ranglista'!$A:$FP,DX$321,FALSE)/8,VLOOKUP(VLOOKUP($A39,csapatok!$A:$NN,DX$320,FALSE),'csapat-ranglista'!$A:$FP,DX$321,FALSE)/4),0)</f>
        <v>0</v>
      </c>
      <c r="DY39" s="223">
        <f>IFERROR(IF(RIGHT(VLOOKUP($A39,csapatok!$A:$NN,DY$320,FALSE),5)="Csere",VLOOKUP(LEFT(VLOOKUP($A39,csapatok!$A:$NN,DY$320,FALSE),LEN(VLOOKUP($A39,csapatok!$A:$NN,DY$320,FALSE))-6),'csapat-ranglista'!$A:$FP,DY$321,FALSE)/8,VLOOKUP(VLOOKUP($A39,csapatok!$A:$NN,DY$320,FALSE),'csapat-ranglista'!$A:$FP,DY$321,FALSE)/4),0)</f>
        <v>0</v>
      </c>
      <c r="DZ39" s="223">
        <f>IFERROR(IF(RIGHT(VLOOKUP($A39,csapatok!$A:$NN,DZ$320,FALSE),5)="Csere",VLOOKUP(LEFT(VLOOKUP($A39,csapatok!$A:$NN,DZ$320,FALSE),LEN(VLOOKUP($A39,csapatok!$A:$NN,DZ$320,FALSE))-6),'csapat-ranglista'!$A:$FP,DZ$321,FALSE)/8,VLOOKUP(VLOOKUP($A39,csapatok!$A:$NN,DZ$320,FALSE),'csapat-ranglista'!$A:$FP,DZ$321,FALSE)/4),0)</f>
        <v>0</v>
      </c>
      <c r="EA39" s="223">
        <f>IFERROR(IF(RIGHT(VLOOKUP($A39,csapatok!$A:$NN,EA$320,FALSE),5)="Csere",VLOOKUP(LEFT(VLOOKUP($A39,csapatok!$A:$NN,EA$320,FALSE),LEN(VLOOKUP($A39,csapatok!$A:$NN,EA$320,FALSE))-6),'csapat-ranglista'!$A:$FP,EA$321,FALSE)/8,VLOOKUP(VLOOKUP($A39,csapatok!$A:$NN,EA$320,FALSE),'csapat-ranglista'!$A:$FP,EA$321,FALSE)/4),0)</f>
        <v>0</v>
      </c>
      <c r="EB39" s="223">
        <f>IFERROR(IF(RIGHT(VLOOKUP($A39,csapatok!$A:$NN,EB$320,FALSE),5)="Csere",VLOOKUP(LEFT(VLOOKUP($A39,csapatok!$A:$NN,EB$320,FALSE),LEN(VLOOKUP($A39,csapatok!$A:$NN,EB$320,FALSE))-6),'csapat-ranglista'!$A:$FP,EB$321,FALSE)/8,VLOOKUP(VLOOKUP($A39,csapatok!$A:$NN,EB$320,FALSE),'csapat-ranglista'!$A:$FP,EB$321,FALSE)/4),0)</f>
        <v>0</v>
      </c>
      <c r="EC39" s="223">
        <f>IFERROR(IF(RIGHT(VLOOKUP($A39,csapatok!$A:$NN,EC$320,FALSE),5)="Csere",VLOOKUP(LEFT(VLOOKUP($A39,csapatok!$A:$NN,EC$320,FALSE),LEN(VLOOKUP($A39,csapatok!$A:$NN,EC$320,FALSE))-6),'csapat-ranglista'!$A:$FP,EC$321,FALSE)/8,VLOOKUP(VLOOKUP($A39,csapatok!$A:$NN,EC$320,FALSE),'csapat-ranglista'!$A:$FP,EC$321,FALSE)/4),0)</f>
        <v>0</v>
      </c>
      <c r="ED39" s="223">
        <f>IFERROR(IF(RIGHT(VLOOKUP($A39,csapatok!$A:$NN,ED$320,FALSE),5)="Csere",VLOOKUP(LEFT(VLOOKUP($A39,csapatok!$A:$NN,ED$320,FALSE),LEN(VLOOKUP($A39,csapatok!$A:$NN,ED$320,FALSE))-6),'csapat-ranglista'!$A:$FP,ED$321,FALSE)/8,VLOOKUP(VLOOKUP($A39,csapatok!$A:$NN,ED$320,FALSE),'csapat-ranglista'!$A:$FP,ED$321,FALSE)/4),0)</f>
        <v>0</v>
      </c>
      <c r="EE39" s="223">
        <f>IFERROR(IF(RIGHT(VLOOKUP($A39,csapatok!$A:$NN,EE$320,FALSE),5)="Csere",VLOOKUP(LEFT(VLOOKUP($A39,csapatok!$A:$NN,EE$320,FALSE),LEN(VLOOKUP($A39,csapatok!$A:$NN,EE$320,FALSE))-6),'csapat-ranglista'!$A:$FP,EE$321,FALSE)/8,VLOOKUP(VLOOKUP($A39,csapatok!$A:$NN,EE$320,FALSE),'csapat-ranglista'!$A:$FP,EE$321,FALSE)/4),0)</f>
        <v>0</v>
      </c>
      <c r="EF39" s="223">
        <f>IFERROR(IF(RIGHT(VLOOKUP($A39,csapatok!$A:$NN,EF$320,FALSE),5)="Csere",VLOOKUP(LEFT(VLOOKUP($A39,csapatok!$A:$NN,EF$320,FALSE),LEN(VLOOKUP($A39,csapatok!$A:$NN,EF$320,FALSE))-6),'csapat-ranglista'!$A:$FP,EF$321,FALSE)/8,VLOOKUP(VLOOKUP($A39,csapatok!$A:$NN,EF$320,FALSE),'csapat-ranglista'!$A:$FP,EF$321,FALSE)/4),0)</f>
        <v>2.5034894300052928</v>
      </c>
      <c r="EG39" s="223">
        <f>IFERROR(IF(RIGHT(VLOOKUP($A39,csapatok!$A:$NN,EG$320,FALSE),5)="Csere",VLOOKUP(LEFT(VLOOKUP($A39,csapatok!$A:$NN,EG$320,FALSE),LEN(VLOOKUP($A39,csapatok!$A:$NN,EG$320,FALSE))-6),'csapat-ranglista'!$A:$FP,EG$321,FALSE)/8,VLOOKUP(VLOOKUP($A39,csapatok!$A:$NN,EG$320,FALSE),'csapat-ranglista'!$A:$FP,EG$321,FALSE)/4),0)</f>
        <v>0</v>
      </c>
      <c r="EH39" s="223">
        <f>IFERROR(IF(RIGHT(VLOOKUP($A39,csapatok!$A:$NN,EH$320,FALSE),5)="Csere",VLOOKUP(LEFT(VLOOKUP($A39,csapatok!$A:$NN,EH$320,FALSE),LEN(VLOOKUP($A39,csapatok!$A:$NN,EH$320,FALSE))-6),'csapat-ranglista'!$A:$FP,EH$321,FALSE)/8,VLOOKUP(VLOOKUP($A39,csapatok!$A:$NN,EH$320,FALSE),'csapat-ranglista'!$A:$FP,EH$321,FALSE)/4),0)</f>
        <v>0</v>
      </c>
      <c r="EI39" s="223">
        <f>IFERROR(IF(RIGHT(VLOOKUP($A39,csapatok!$A:$NN,EI$320,FALSE),5)="Csere",VLOOKUP(LEFT(VLOOKUP($A39,csapatok!$A:$NN,EI$320,FALSE),LEN(VLOOKUP($A39,csapatok!$A:$NN,EI$320,FALSE))-6),'csapat-ranglista'!$A:$FP,EI$321,FALSE)/8,VLOOKUP(VLOOKUP($A39,csapatok!$A:$NN,EI$320,FALSE),'csapat-ranglista'!$A:$FP,EI$321,FALSE)/4),0)</f>
        <v>0</v>
      </c>
      <c r="EJ39" s="223">
        <f>IFERROR(IF(RIGHT(VLOOKUP($A39,csapatok!$A:$NN,EJ$320,FALSE),5)="Csere",VLOOKUP(LEFT(VLOOKUP($A39,csapatok!$A:$NN,EJ$320,FALSE),LEN(VLOOKUP($A39,csapatok!$A:$NN,EJ$320,FALSE))-6),'csapat-ranglista'!$A:$FP,EJ$321,FALSE)/8,VLOOKUP(VLOOKUP($A39,csapatok!$A:$NN,EJ$320,FALSE),'csapat-ranglista'!$A:$FP,EJ$321,FALSE)/4),0)</f>
        <v>0</v>
      </c>
      <c r="EK39" s="223">
        <f>IFERROR(IF(RIGHT(VLOOKUP($A39,csapatok!$A:$NN,EK$320,FALSE),5)="Csere",VLOOKUP(LEFT(VLOOKUP($A39,csapatok!$A:$NN,EK$320,FALSE),LEN(VLOOKUP($A39,csapatok!$A:$NN,EK$320,FALSE))-6),'csapat-ranglista'!$A:$FP,EK$321,FALSE)/8,VLOOKUP(VLOOKUP($A39,csapatok!$A:$NN,EK$320,FALSE),'csapat-ranglista'!$A:$FP,EK$321,FALSE)/4),0)</f>
        <v>0</v>
      </c>
      <c r="EL39" s="223">
        <f>IFERROR(IF(RIGHT(VLOOKUP($A39,csapatok!$A:$NN,EL$320,FALSE),5)="Csere",VLOOKUP(LEFT(VLOOKUP($A39,csapatok!$A:$NN,EL$320,FALSE),LEN(VLOOKUP($A39,csapatok!$A:$NN,EL$320,FALSE))-6),'csapat-ranglista'!$A:$FP,EL$321,FALSE)/8,VLOOKUP(VLOOKUP($A39,csapatok!$A:$NN,EL$320,FALSE),'csapat-ranglista'!$A:$FP,EL$321,FALSE)/4),0)</f>
        <v>0</v>
      </c>
      <c r="EM39" s="223">
        <f>IFERROR(IF(RIGHT(VLOOKUP($A39,csapatok!$A:$NN,EM$320,FALSE),5)="Csere",VLOOKUP(LEFT(VLOOKUP($A39,csapatok!$A:$NN,EM$320,FALSE),LEN(VLOOKUP($A39,csapatok!$A:$NN,EM$320,FALSE))-6),'csapat-ranglista'!$A:$FP,EM$321,FALSE)/8,VLOOKUP(VLOOKUP($A39,csapatok!$A:$NN,EM$320,FALSE),'csapat-ranglista'!$A:$FP,EM$321,FALSE)/4),0)</f>
        <v>0</v>
      </c>
      <c r="EN39" s="223">
        <f>IFERROR(IF(RIGHT(VLOOKUP($A39,csapatok!$A:$NN,EN$320,FALSE),5)="Csere",VLOOKUP(LEFT(VLOOKUP($A39,csapatok!$A:$NN,EN$320,FALSE),LEN(VLOOKUP($A39,csapatok!$A:$NN,EN$320,FALSE))-6),'csapat-ranglista'!$A:$FP,EN$321,FALSE)/8,VLOOKUP(VLOOKUP($A39,csapatok!$A:$NN,EN$320,FALSE),'csapat-ranglista'!$A:$FP,EN$321,FALSE)/4),0)</f>
        <v>0</v>
      </c>
      <c r="EO39" s="223">
        <f>IFERROR(IF(RIGHT(VLOOKUP($A39,csapatok!$A:$NN,EO$320,FALSE),5)="Csere",VLOOKUP(LEFT(VLOOKUP($A39,csapatok!$A:$NN,EO$320,FALSE),LEN(VLOOKUP($A39,csapatok!$A:$NN,EO$320,FALSE))-6),'csapat-ranglista'!$A:$FP,EO$321,FALSE)/8,VLOOKUP(VLOOKUP($A39,csapatok!$A:$NN,EO$320,FALSE),'csapat-ranglista'!$A:$FP,EO$321,FALSE)/4),0)</f>
        <v>0</v>
      </c>
      <c r="EP39" s="223">
        <f>IFERROR(IF(RIGHT(VLOOKUP($A39,csapatok!$A:$NN,EP$320,FALSE),5)="Csere",VLOOKUP(LEFT(VLOOKUP($A39,csapatok!$A:$NN,EP$320,FALSE),LEN(VLOOKUP($A39,csapatok!$A:$NN,EP$320,FALSE))-6),'csapat-ranglista'!$A:$FP,EP$321,FALSE)/8,VLOOKUP(VLOOKUP($A39,csapatok!$A:$NN,EP$320,FALSE),'csapat-ranglista'!$A:$FP,EP$321,FALSE)/4),0)</f>
        <v>0</v>
      </c>
      <c r="EQ39" s="223">
        <f>IFERROR(IF(RIGHT(VLOOKUP($A39,csapatok!$A:$NN,EQ$320,FALSE),5)="Csere",VLOOKUP(LEFT(VLOOKUP($A39,csapatok!$A:$NN,EQ$320,FALSE),LEN(VLOOKUP($A39,csapatok!$A:$NN,EQ$320,FALSE))-6),'csapat-ranglista'!$A:$FP,EQ$321,FALSE)/8,VLOOKUP(VLOOKUP($A39,csapatok!$A:$NN,EQ$320,FALSE),'csapat-ranglista'!$A:$FP,EQ$321,FALSE)/4),0)</f>
        <v>0</v>
      </c>
      <c r="ER39" s="223">
        <f>IFERROR(IF(RIGHT(VLOOKUP($A39,csapatok!$A:$NN,ER$320,FALSE),5)="Csere",VLOOKUP(LEFT(VLOOKUP($A39,csapatok!$A:$NN,ER$320,FALSE),LEN(VLOOKUP($A39,csapatok!$A:$NN,ER$320,FALSE))-6),'csapat-ranglista'!$A:$FP,ER$321,FALSE)/8,VLOOKUP(VLOOKUP($A39,csapatok!$A:$NN,ER$320,FALSE),'csapat-ranglista'!$A:$FP,ER$321,FALSE)/4),0)</f>
        <v>0</v>
      </c>
      <c r="ES39" s="223">
        <f>IFERROR(IF(RIGHT(VLOOKUP($A39,csapatok!$A:$NN,ES$320,FALSE),5)="Csere",VLOOKUP(LEFT(VLOOKUP($A39,csapatok!$A:$NN,ES$320,FALSE),LEN(VLOOKUP($A39,csapatok!$A:$NN,ES$320,FALSE))-6),'csapat-ranglista'!$A:$FP,ES$321,FALSE)/8,VLOOKUP(VLOOKUP($A39,csapatok!$A:$NN,ES$320,FALSE),'csapat-ranglista'!$A:$FP,ES$321,FALSE)/4),0)</f>
        <v>0</v>
      </c>
      <c r="ET39" s="223">
        <f>IFERROR(IF(RIGHT(VLOOKUP($A39,csapatok!$A:$NN,ET$320,FALSE),5)="Csere",VLOOKUP(LEFT(VLOOKUP($A39,csapatok!$A:$NN,ET$320,FALSE),LEN(VLOOKUP($A39,csapatok!$A:$NN,ET$320,FALSE))-6),'csapat-ranglista'!$A:$FP,ET$321,FALSE)/8,VLOOKUP(VLOOKUP($A39,csapatok!$A:$NN,ET$320,FALSE),'csapat-ranglista'!$A:$FP,ET$321,FALSE)/4),0)</f>
        <v>0</v>
      </c>
      <c r="EU39" s="223">
        <f>IFERROR(IF(RIGHT(VLOOKUP($A39,csapatok!$A:$NN,EU$320,FALSE),5)="Csere",VLOOKUP(LEFT(VLOOKUP($A39,csapatok!$A:$NN,EU$320,FALSE),LEN(VLOOKUP($A39,csapatok!$A:$NN,EU$320,FALSE))-6),'csapat-ranglista'!$A:$FP,EU$321,FALSE)/8,VLOOKUP(VLOOKUP($A39,csapatok!$A:$NN,EU$320,FALSE),'csapat-ranglista'!$A:$FP,EU$321,FALSE)/4),0)</f>
        <v>0</v>
      </c>
      <c r="EV39" s="223">
        <f>IFERROR(IF(RIGHT(VLOOKUP($A39,csapatok!$A:$NN,EV$320,FALSE),5)="Csere",VLOOKUP(LEFT(VLOOKUP($A39,csapatok!$A:$NN,EV$320,FALSE),LEN(VLOOKUP($A39,csapatok!$A:$NN,EV$320,FALSE))-6),'csapat-ranglista'!$A:$FP,EV$321,FALSE)/8,VLOOKUP(VLOOKUP($A39,csapatok!$A:$NN,EV$320,FALSE),'csapat-ranglista'!$A:$FP,EV$321,FALSE)/4),0)</f>
        <v>0</v>
      </c>
      <c r="EW39" s="223">
        <f>IFERROR(IF(RIGHT(VLOOKUP($A39,csapatok!$A:$NN,EW$320,FALSE),5)="Csere",VLOOKUP(LEFT(VLOOKUP($A39,csapatok!$A:$NN,EW$320,FALSE),LEN(VLOOKUP($A39,csapatok!$A:$NN,EW$320,FALSE))-6),'csapat-ranglista'!$A:$FP,EW$321,FALSE)/8,VLOOKUP(VLOOKUP($A39,csapatok!$A:$NN,EW$320,FALSE),'csapat-ranglista'!$A:$FP,EW$321,FALSE)/4),0)</f>
        <v>0</v>
      </c>
      <c r="EX39" s="223">
        <f>IFERROR(IF(RIGHT(VLOOKUP($A39,csapatok!$A:$NN,EX$320,FALSE),5)="Csere",VLOOKUP(LEFT(VLOOKUP($A39,csapatok!$A:$NN,EX$320,FALSE),LEN(VLOOKUP($A39,csapatok!$A:$NN,EX$320,FALSE))-6),'csapat-ranglista'!$A:$FP,EX$321,FALSE)/8,VLOOKUP(VLOOKUP($A39,csapatok!$A:$NN,EX$320,FALSE),'csapat-ranglista'!$A:$FP,EX$321,FALSE)/4),0)</f>
        <v>0</v>
      </c>
      <c r="EY39" s="223">
        <f>IFERROR(IF(RIGHT(VLOOKUP($A39,csapatok!$A:$NN,EY$320,FALSE),5)="Csere",VLOOKUP(LEFT(VLOOKUP($A39,csapatok!$A:$NN,EY$320,FALSE),LEN(VLOOKUP($A39,csapatok!$A:$NN,EY$320,FALSE))-6),'csapat-ranglista'!$A:$FP,EY$321,FALSE)/8,VLOOKUP(VLOOKUP($A39,csapatok!$A:$NN,EY$320,FALSE),'csapat-ranglista'!$A:$FP,EY$321,FALSE)/4),0)</f>
        <v>0</v>
      </c>
      <c r="EZ39" s="223">
        <f>IFERROR(IF(RIGHT(VLOOKUP($A39,csapatok!$A:$NN,EZ$320,FALSE),5)="Csere",VLOOKUP(LEFT(VLOOKUP($A39,csapatok!$A:$NN,EZ$320,FALSE),LEN(VLOOKUP($A39,csapatok!$A:$NN,EZ$320,FALSE))-6),'csapat-ranglista'!$A:$FP,EZ$321,FALSE)/8,VLOOKUP(VLOOKUP($A39,csapatok!$A:$NN,EZ$320,FALSE),'csapat-ranglista'!$A:$FP,EZ$321,FALSE)/4),0)</f>
        <v>0</v>
      </c>
      <c r="FA39" s="223">
        <f>IFERROR(IF(RIGHT(VLOOKUP($A39,csapatok!$A:$NN,FA$320,FALSE),5)="Csere",VLOOKUP(LEFT(VLOOKUP($A39,csapatok!$A:$NN,FA$320,FALSE),LEN(VLOOKUP($A39,csapatok!$A:$NN,FA$320,FALSE))-6),'csapat-ranglista'!$A:$FP,FA$321,FALSE)/8,VLOOKUP(VLOOKUP($A39,csapatok!$A:$NN,FA$320,FALSE),'csapat-ranglista'!$A:$FP,FA$321,FALSE)/4),0)</f>
        <v>17.439974101165898</v>
      </c>
      <c r="FB39" s="223">
        <f>IFERROR(IF(RIGHT(VLOOKUP($A39,csapatok!$A:$NN,FB$320,FALSE),5)="Csere",VLOOKUP(LEFT(VLOOKUP($A39,csapatok!$A:$NN,FB$320,FALSE),LEN(VLOOKUP($A39,csapatok!$A:$NN,FB$320,FALSE))-6),'csapat-ranglista'!$A:$FP,FB$321,FALSE)/8,VLOOKUP(VLOOKUP($A39,csapatok!$A:$NN,FB$320,FALSE),'csapat-ranglista'!$A:$FP,FB$321,FALSE)/4),0)</f>
        <v>0</v>
      </c>
      <c r="FC39" s="223">
        <f>IFERROR(IF(RIGHT(VLOOKUP($A39,csapatok!$A:$NN,FC$320,FALSE),5)="Csere",VLOOKUP(LEFT(VLOOKUP($A39,csapatok!$A:$NN,FC$320,FALSE),LEN(VLOOKUP($A39,csapatok!$A:$NN,FC$320,FALSE))-6),'csapat-ranglista'!$A:$FP,FC$321,FALSE)/8,VLOOKUP(VLOOKUP($A39,csapatok!$A:$NN,FC$320,FALSE),'csapat-ranglista'!$A:$FP,FC$321,FALSE)/4),0)</f>
        <v>0</v>
      </c>
      <c r="FD39" s="224">
        <f>versenyek!$QY$11*IFERROR(VLOOKUP(VLOOKUP($A39,versenyek!QX:QZ,3,FALSE),szabalyok!$A$16:$B$23,2,FALSE)/4,0)</f>
        <v>0</v>
      </c>
      <c r="FE39" s="224">
        <f>versenyek!$RB$11*IFERROR(VLOOKUP(VLOOKUP($A39,versenyek!RA:RC,3,FALSE),szabalyok!$A$16:$B$23,2,FALSE)/4,0)</f>
        <v>0</v>
      </c>
      <c r="FF39" s="223">
        <f>IFERROR(IF(RIGHT(VLOOKUP($A39,csapatok!$A:$NN,FF$320,FALSE),5)="Csere",VLOOKUP(LEFT(VLOOKUP($A39,csapatok!$A:$NN,FF$320,FALSE),LEN(VLOOKUP($A39,csapatok!$A:$NN,FF$320,FALSE))-6),'csapat-ranglista'!$A:$FP,FF$321,FALSE)/8,VLOOKUP(VLOOKUP($A39,csapatok!$A:$NN,FF$320,FALSE),'csapat-ranglista'!$A:$FP,FF$321,FALSE)/4),0)</f>
        <v>0</v>
      </c>
      <c r="FG39" s="223">
        <f>IFERROR(IF(RIGHT(VLOOKUP($A39,csapatok!$A:$NN,FG$320,FALSE),5)="Csere",VLOOKUP(LEFT(VLOOKUP($A39,csapatok!$A:$NN,FG$320,FALSE),LEN(VLOOKUP($A39,csapatok!$A:$NN,FG$320,FALSE))-6),'csapat-ranglista'!$A:$FP,FG$321,FALSE)/8,VLOOKUP(VLOOKUP($A39,csapatok!$A:$NN,FG$320,FALSE),'csapat-ranglista'!$A:$FP,FG$321,FALSE)/4),0)</f>
        <v>7.2852170900957427</v>
      </c>
      <c r="FH39" s="223">
        <f>IFERROR(IF(RIGHT(VLOOKUP($A39,csapatok!$A:$NN,FH$320,FALSE),5)="Csere",VLOOKUP(LEFT(VLOOKUP($A39,csapatok!$A:$NN,FH$320,FALSE),LEN(VLOOKUP($A39,csapatok!$A:$NN,FH$320,FALSE))-6),'csapat-ranglista'!$A:$FP,FH$321,FALSE)/8,VLOOKUP(VLOOKUP($A39,csapatok!$A:$NN,FH$320,FALSE),'csapat-ranglista'!$A:$FP,FH$321,FALSE)/4),0)</f>
        <v>0</v>
      </c>
      <c r="FI39" s="223">
        <f>IFERROR(IF(RIGHT(VLOOKUP($A39,csapatok!$A:$NN,FI$320,FALSE),5)="Csere",VLOOKUP(LEFT(VLOOKUP($A39,csapatok!$A:$NN,FI$320,FALSE),LEN(VLOOKUP($A39,csapatok!$A:$NN,FI$320,FALSE))-6),'csapat-ranglista'!$A:$FP,FI$321,FALSE)/8,VLOOKUP(VLOOKUP($A39,csapatok!$A:$NN,FI$320,FALSE),'csapat-ranglista'!$A:$FP,FI$321,FALSE)/4),0)</f>
        <v>0</v>
      </c>
      <c r="FJ39" s="223">
        <f>IFERROR(IF(RIGHT(VLOOKUP($A39,csapatok!$A:$NN,FJ$320,FALSE),5)="Csere",VLOOKUP(LEFT(VLOOKUP($A39,csapatok!$A:$NN,FJ$320,FALSE),LEN(VLOOKUP($A39,csapatok!$A:$NN,FJ$320,FALSE))-6),'csapat-ranglista'!$A:$FP,FJ$321,FALSE)/8,VLOOKUP(VLOOKUP($A39,csapatok!$A:$NN,FJ$320,FALSE),'csapat-ranglista'!$A:$FP,FJ$321,FALSE)/4),0)</f>
        <v>0</v>
      </c>
      <c r="FK39" s="223">
        <f>IFERROR(IF(RIGHT(VLOOKUP($A39,csapatok!$A:$NN,FK$320,FALSE),5)="Csere",VLOOKUP(LEFT(VLOOKUP($A39,csapatok!$A:$NN,FK$320,FALSE),LEN(VLOOKUP($A39,csapatok!$A:$NN,FK$320,FALSE))-6),'csapat-ranglista'!$A:$FP,FK$321,FALSE)/8,VLOOKUP(VLOOKUP($A39,csapatok!$A:$NN,FK$320,FALSE),'csapat-ranglista'!$A:$FP,FK$321,FALSE)/4),0)</f>
        <v>5.8371978622385718</v>
      </c>
      <c r="FL39" s="223">
        <f>IFERROR(IF(RIGHT(VLOOKUP($A39,csapatok!$A:$NN,FL$320,FALSE),5)="Csere",VLOOKUP(LEFT(VLOOKUP($A39,csapatok!$A:$NN,FL$320,FALSE),LEN(VLOOKUP($A39,csapatok!$A:$NN,FL$320,FALSE))-6),'csapat-ranglista'!$A:$FP,FL$321,FALSE)/8,VLOOKUP(VLOOKUP($A39,csapatok!$A:$NN,FL$320,FALSE),'csapat-ranglista'!$A:$FP,FL$321,FALSE)/4),0)</f>
        <v>0</v>
      </c>
      <c r="FM39" s="223">
        <f>IFERROR(IF(RIGHT(VLOOKUP($A39,csapatok!$A:$NN,FM$320,FALSE),5)="Csere",VLOOKUP(LEFT(VLOOKUP($A39,csapatok!$A:$NN,FM$320,FALSE),LEN(VLOOKUP($A39,csapatok!$A:$NN,FM$320,FALSE))-6),'csapat-ranglista'!$A:$FP,FM$321,FALSE)/8,VLOOKUP(VLOOKUP($A39,csapatok!$A:$NN,FM$320,FALSE),'csapat-ranglista'!$A:$FP,FM$321,FALSE)/4),0)</f>
        <v>0</v>
      </c>
      <c r="FN39" s="223">
        <f>IFERROR(IF(RIGHT(VLOOKUP($A39,csapatok!$A:$NN,FN$320,FALSE),5)="Csere",VLOOKUP(LEFT(VLOOKUP($A39,csapatok!$A:$NN,FN$320,FALSE),LEN(VLOOKUP($A39,csapatok!$A:$NN,FN$320,FALSE))-6),'csapat-ranglista'!$A:$FP,FN$321,FALSE)/8,VLOOKUP(VLOOKUP($A39,csapatok!$A:$NN,FN$320,FALSE),'csapat-ranglista'!$A:$FP,FN$321,FALSE)/4),0)</f>
        <v>5.0842735765516718</v>
      </c>
      <c r="FO39" s="223">
        <f>IFERROR(IF(RIGHT(VLOOKUP($A39,csapatok!$A:$NN,FO$320,FALSE),5)="Csere",VLOOKUP(LEFT(VLOOKUP($A39,csapatok!$A:$NN,FO$320,FALSE),LEN(VLOOKUP($A39,csapatok!$A:$NN,FO$320,FALSE))-6),'csapat-ranglista'!$A:$FP,FO$321,FALSE)/8,VLOOKUP(VLOOKUP($A39,csapatok!$A:$NN,FO$320,FALSE),'csapat-ranglista'!$A:$FP,FO$321,FALSE)/4),0)</f>
        <v>0</v>
      </c>
      <c r="FP39" s="223">
        <f>IFERROR(IF(RIGHT(VLOOKUP($A39,csapatok!$A:$NN,FP$320,FALSE),5)="Csere",VLOOKUP(LEFT(VLOOKUP($A39,csapatok!$A:$NN,FP$320,FALSE),LEN(VLOOKUP($A39,csapatok!$A:$NN,FP$320,FALSE))-6),'csapat-ranglista'!$A:$FP,FP$321,FALSE)/8,VLOOKUP(VLOOKUP($A39,csapatok!$A:$NN,FP$320,FALSE),'csapat-ranglista'!$A:$FP,FP$321,FALSE)/4),0)</f>
        <v>0</v>
      </c>
      <c r="FQ39" s="223">
        <f>IFERROR(IF(RIGHT(VLOOKUP($A39,csapatok!$A:$NN,FQ$320,FALSE),5)="Csere",VLOOKUP(LEFT(VLOOKUP($A39,csapatok!$A:$NN,FQ$320,FALSE),LEN(VLOOKUP($A39,csapatok!$A:$NN,FQ$320,FALSE))-6),'csapat-ranglista'!$A:$FP,FQ$321,FALSE)/8,VLOOKUP(VLOOKUP($A39,csapatok!$A:$NN,FQ$320,FALSE),'csapat-ranglista'!$A:$FP,FQ$321,FALSE)/4),0)</f>
        <v>0</v>
      </c>
      <c r="FR39" s="223">
        <f>IFERROR(IF(RIGHT(VLOOKUP($A39,csapatok!$A:$NN,FR$320,FALSE),5)="Csere",VLOOKUP(LEFT(VLOOKUP($A39,csapatok!$A:$NN,FR$320,FALSE),LEN(VLOOKUP($A39,csapatok!$A:$NN,FR$320,FALSE))-6),'csapat-ranglista'!$A:$FP,FR$321,FALSE)/8,VLOOKUP(VLOOKUP($A39,csapatok!$A:$NN,FR$320,FALSE),'csapat-ranglista'!$A:$FP,FR$321,FALSE)/4),0)</f>
        <v>0</v>
      </c>
      <c r="FS39" s="223">
        <f>IFERROR(IF(RIGHT(VLOOKUP($A39,csapatok!$A:$NN,FS$320,FALSE),5)="Csere",VLOOKUP(LEFT(VLOOKUP($A39,csapatok!$A:$NN,FS$320,FALSE),LEN(VLOOKUP($A39,csapatok!$A:$NN,FS$320,FALSE))-6),'csapat-ranglista'!$A:$FP,FS$321,FALSE)/8,VLOOKUP(VLOOKUP($A39,csapatok!$A:$NN,FS$320,FALSE),'csapat-ranglista'!$A:$FP,FS$321,FALSE)/4),0)</f>
        <v>1.2787732819088888</v>
      </c>
      <c r="FT39" s="223">
        <f>IFERROR(IF(RIGHT(VLOOKUP($A39,csapatok!$A:$NN,FT$320,FALSE),5)="Csere",VLOOKUP(LEFT(VLOOKUP($A39,csapatok!$A:$NN,FT$320,FALSE),LEN(VLOOKUP($A39,csapatok!$A:$NN,FT$320,FALSE))-6),'csapat-ranglista'!$A:$FP,FT$321,FALSE)/8,VLOOKUP(VLOOKUP($A39,csapatok!$A:$NN,FT$320,FALSE),'csapat-ranglista'!$A:$FP,FT$321,FALSE)/4),0)</f>
        <v>0</v>
      </c>
      <c r="FU39" s="223">
        <f>IFERROR(IF(RIGHT(VLOOKUP($A39,csapatok!$A:$NN,FU$320,FALSE),5)="Csere",VLOOKUP(LEFT(VLOOKUP($A39,csapatok!$A:$NN,FU$320,FALSE),LEN(VLOOKUP($A39,csapatok!$A:$NN,FU$320,FALSE))-6),'csapat-ranglista'!$A:$FP,FU$321,FALSE)/8,VLOOKUP(VLOOKUP($A39,csapatok!$A:$NN,FU$320,FALSE),'csapat-ranglista'!$A:$FP,FU$321,FALSE)/4),0)</f>
        <v>0</v>
      </c>
      <c r="FV39" s="223">
        <f>IFERROR(IF(RIGHT(VLOOKUP($A39,csapatok!$A:$NN,FV$320,FALSE),5)="Csere",VLOOKUP(LEFT(VLOOKUP($A39,csapatok!$A:$NN,FV$320,FALSE),LEN(VLOOKUP($A39,csapatok!$A:$NN,FV$320,FALSE))-6),'csapat-ranglista'!$A:$FP,FV$321,FALSE)/8,VLOOKUP(VLOOKUP($A39,csapatok!$A:$NN,FV$320,FALSE),'csapat-ranglista'!$A:$FP,FV$321,FALSE)/4),0)</f>
        <v>0</v>
      </c>
      <c r="FW39" s="223">
        <f>IFERROR(IF(RIGHT(VLOOKUP($A39,csapatok!$A:$NN,FW$320,FALSE),5)="Csere",VLOOKUP(LEFT(VLOOKUP($A39,csapatok!$A:$NN,FW$320,FALSE),LEN(VLOOKUP($A39,csapatok!$A:$NN,FW$320,FALSE))-6),'csapat-ranglista'!$A:$FP,FW$321,FALSE)/8,VLOOKUP(VLOOKUP($A39,csapatok!$A:$NN,FW$320,FALSE),'csapat-ranglista'!$A:$FP,FW$321,FALSE)/4),0)</f>
        <v>0</v>
      </c>
      <c r="FX39" s="223">
        <f>IFERROR(IF(RIGHT(VLOOKUP($A39,csapatok!$A:$NN,FX$320,FALSE),5)="Csere",VLOOKUP(LEFT(VLOOKUP($A39,csapatok!$A:$NN,FX$320,FALSE),LEN(VLOOKUP($A39,csapatok!$A:$NN,FX$320,FALSE))-6),'csapat-ranglista'!$A:$FP,FX$321,FALSE)/8,VLOOKUP(VLOOKUP($A39,csapatok!$A:$NN,FX$320,FALSE),'csapat-ranglista'!$A:$FP,FX$321,FALSE)/4),0)</f>
        <v>0</v>
      </c>
      <c r="FY39" s="223">
        <f>IFERROR(IF(RIGHT(VLOOKUP($A39,csapatok!$A:$NN,FY$320,FALSE),5)="Csere",VLOOKUP(LEFT(VLOOKUP($A39,csapatok!$A:$NN,FY$320,FALSE),LEN(VLOOKUP($A39,csapatok!$A:$NN,FY$320,FALSE))-6),'csapat-ranglista'!$A:$FP,FY$321,FALSE)/8,VLOOKUP(VLOOKUP($A39,csapatok!$A:$NN,FY$320,FALSE),'csapat-ranglista'!$A:$FP,FY$321,FALSE)/4),0)</f>
        <v>0</v>
      </c>
      <c r="FZ39" s="223">
        <f>IFERROR(IF(RIGHT(VLOOKUP($A39,csapatok!$A:$NN,FZ$320,FALSE),5)="Csere",VLOOKUP(LEFT(VLOOKUP($A39,csapatok!$A:$NN,FZ$320,FALSE),LEN(VLOOKUP($A39,csapatok!$A:$NN,FZ$320,FALSE))-6),'csapat-ranglista'!$A:$FP,FZ$321,FALSE)/8,VLOOKUP(VLOOKUP($A39,csapatok!$A:$NN,FZ$320,FALSE),'csapat-ranglista'!$A:$FP,FZ$321,FALSE)/4),0)</f>
        <v>0</v>
      </c>
      <c r="GA39" s="223">
        <f>IFERROR(IF(RIGHT(VLOOKUP($A39,csapatok!$A:$NN,GA$320,FALSE),5)="Csere",VLOOKUP(LEFT(VLOOKUP($A39,csapatok!$A:$NN,GA$320,FALSE),LEN(VLOOKUP($A39,csapatok!$A:$NN,GA$320,FALSE))-6),'csapat-ranglista'!$A:$FP,GA$321,FALSE)/8,VLOOKUP(VLOOKUP($A39,csapatok!$A:$NN,GA$320,FALSE),'csapat-ranglista'!$A:$FP,GA$321,FALSE)/4),0)</f>
        <v>0</v>
      </c>
      <c r="GB39" s="223">
        <f>IFERROR(IF(RIGHT(VLOOKUP($A39,csapatok!$A:$NN,GB$320,FALSE),5)="Csere",VLOOKUP(LEFT(VLOOKUP($A39,csapatok!$A:$NN,GB$320,FALSE),LEN(VLOOKUP($A39,csapatok!$A:$NN,GB$320,FALSE))-6),'csapat-ranglista'!$A:$FP,GB$321,FALSE)/8,VLOOKUP(VLOOKUP($A39,csapatok!$A:$NN,GB$320,FALSE),'csapat-ranglista'!$A:$FP,GB$321,FALSE)/4),0)</f>
        <v>0</v>
      </c>
      <c r="GC39" s="223">
        <f>IFERROR(IF(RIGHT(VLOOKUP($A39,csapatok!$A:$NN,GC$320,FALSE),5)="Csere",VLOOKUP(LEFT(VLOOKUP($A39,csapatok!$A:$NN,GC$320,FALSE),LEN(VLOOKUP($A39,csapatok!$A:$NN,GC$320,FALSE))-6),'csapat-ranglista'!$A:$FP,GC$321,FALSE)/8,VLOOKUP(VLOOKUP($A39,csapatok!$A:$NN,GC$320,FALSE),'csapat-ranglista'!$A:$FP,GC$321,FALSE)/4),0)</f>
        <v>0</v>
      </c>
      <c r="GD39" s="247">
        <f>SUM(EQ39:GC39)</f>
        <v>36.925435911960776</v>
      </c>
    </row>
    <row r="40" spans="1:186">
      <c r="A40" s="32" t="s">
        <v>51</v>
      </c>
      <c r="B40" s="2">
        <v>27571</v>
      </c>
      <c r="C40" s="131" t="str">
        <f>IF(B40=0,"",IF(B40&lt;$C$1,"felnőtt","ifi"))</f>
        <v>felnőtt</v>
      </c>
      <c r="D40" s="32" t="s">
        <v>101</v>
      </c>
      <c r="E40" s="45">
        <v>25</v>
      </c>
      <c r="F40" s="32">
        <v>0</v>
      </c>
      <c r="G40" s="32">
        <v>2.2382692721545214</v>
      </c>
      <c r="H40" s="32">
        <v>6.3392787260540029</v>
      </c>
      <c r="I40" s="32">
        <v>0</v>
      </c>
      <c r="J40" s="32">
        <v>16.446878781795355</v>
      </c>
      <c r="K40" s="32">
        <v>0</v>
      </c>
      <c r="L40" s="32">
        <v>0</v>
      </c>
      <c r="M40" s="32">
        <v>0</v>
      </c>
      <c r="N40" s="32">
        <v>0</v>
      </c>
      <c r="O40" s="32">
        <v>16.935025887934827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2.6092691511251238</v>
      </c>
      <c r="X40" s="32">
        <f>IFERROR(IF(RIGHT(VLOOKUP($A40,csapatok!$A:$BL,X$320,FALSE),5)="Csere",VLOOKUP(LEFT(VLOOKUP($A40,csapatok!$A:$BL,X$320,FALSE),LEN(VLOOKUP($A40,csapatok!$A:$BL,X$320,FALSE))-6),'csapat-ranglista'!$A:$FP,X$321,FALSE)/8,VLOOKUP(VLOOKUP($A40,csapatok!$A:$BL,X$320,FALSE),'csapat-ranglista'!$A:$FP,X$321,FALSE)/4),0)</f>
        <v>0</v>
      </c>
      <c r="Y40" s="32">
        <f>IFERROR(IF(RIGHT(VLOOKUP($A40,csapatok!$A:$BL,Y$320,FALSE),5)="Csere",VLOOKUP(LEFT(VLOOKUP($A40,csapatok!$A:$BL,Y$320,FALSE),LEN(VLOOKUP($A40,csapatok!$A:$BL,Y$320,FALSE))-6),'csapat-ranglista'!$A:$FP,Y$321,FALSE)/8,VLOOKUP(VLOOKUP($A40,csapatok!$A:$BL,Y$320,FALSE),'csapat-ranglista'!$A:$FP,Y$321,FALSE)/4),0)</f>
        <v>0</v>
      </c>
      <c r="Z40" s="32">
        <f>IFERROR(IF(RIGHT(VLOOKUP($A40,csapatok!$A:$BL,Z$320,FALSE),5)="Csere",VLOOKUP(LEFT(VLOOKUP($A40,csapatok!$A:$BL,Z$320,FALSE),LEN(VLOOKUP($A40,csapatok!$A:$BL,Z$320,FALSE))-6),'csapat-ranglista'!$A:$FP,Z$321,FALSE)/8,VLOOKUP(VLOOKUP($A40,csapatok!$A:$BL,Z$320,FALSE),'csapat-ranglista'!$A:$FP,Z$321,FALSE)/4),0)</f>
        <v>14.265543183140922</v>
      </c>
      <c r="AA40" s="32">
        <f>IFERROR(IF(RIGHT(VLOOKUP($A40,csapatok!$A:$BL,AA$320,FALSE),5)="Csere",VLOOKUP(LEFT(VLOOKUP($A40,csapatok!$A:$BL,AA$320,FALSE),LEN(VLOOKUP($A40,csapatok!$A:$BL,AA$320,FALSE))-6),'csapat-ranglista'!$A:$FP,AA$321,FALSE)/8,VLOOKUP(VLOOKUP($A40,csapatok!$A:$BL,AA$320,FALSE),'csapat-ranglista'!$A:$FP,AA$321,FALSE)/4),0)</f>
        <v>0</v>
      </c>
      <c r="AB40" s="223">
        <f>IFERROR(IF(RIGHT(VLOOKUP($A40,csapatok!$A:$BL,AB$320,FALSE),5)="Csere",VLOOKUP(LEFT(VLOOKUP($A40,csapatok!$A:$BL,AB$320,FALSE),LEN(VLOOKUP($A40,csapatok!$A:$BL,AB$320,FALSE))-6),'csapat-ranglista'!$A:$FP,AB$321,FALSE)/8,VLOOKUP(VLOOKUP($A40,csapatok!$A:$BL,AB$320,FALSE),'csapat-ranglista'!$A:$FP,AB$321,FALSE)/4),0)</f>
        <v>0</v>
      </c>
      <c r="AC40" s="223">
        <f>IFERROR(IF(RIGHT(VLOOKUP($A40,csapatok!$A:$BL,AC$320,FALSE),5)="Csere",VLOOKUP(LEFT(VLOOKUP($A40,csapatok!$A:$BL,AC$320,FALSE),LEN(VLOOKUP($A40,csapatok!$A:$BL,AC$320,FALSE))-6),'csapat-ranglista'!$A:$FP,AC$321,FALSE)/8,VLOOKUP(VLOOKUP($A40,csapatok!$A:$BL,AC$320,FALSE),'csapat-ranglista'!$A:$FP,AC$321,FALSE)/4),0)</f>
        <v>0</v>
      </c>
      <c r="AD40" s="223">
        <f>IFERROR(IF(RIGHT(VLOOKUP($A40,csapatok!$A:$BL,AD$320,FALSE),5)="Csere",VLOOKUP(LEFT(VLOOKUP($A40,csapatok!$A:$BL,AD$320,FALSE),LEN(VLOOKUP($A40,csapatok!$A:$BL,AD$320,FALSE))-6),'csapat-ranglista'!$A:$FP,AD$321,FALSE)/8,VLOOKUP(VLOOKUP($A40,csapatok!$A:$BL,AD$320,FALSE),'csapat-ranglista'!$A:$FP,AD$321,FALSE)/4),0)</f>
        <v>0</v>
      </c>
      <c r="AE40" s="223">
        <f>IFERROR(IF(RIGHT(VLOOKUP($A40,csapatok!$A:$BL,AE$320,FALSE),5)="Csere",VLOOKUP(LEFT(VLOOKUP($A40,csapatok!$A:$BL,AE$320,FALSE),LEN(VLOOKUP($A40,csapatok!$A:$BL,AE$320,FALSE))-6),'csapat-ranglista'!$A:$FP,AE$321,FALSE)/8,VLOOKUP(VLOOKUP($A40,csapatok!$A:$BL,AE$320,FALSE),'csapat-ranglista'!$A:$FP,AE$321,FALSE)/4),0)</f>
        <v>0</v>
      </c>
      <c r="AF40" s="223">
        <f>IFERROR(IF(RIGHT(VLOOKUP($A40,csapatok!$A:$BL,AF$320,FALSE),5)="Csere",VLOOKUP(LEFT(VLOOKUP($A40,csapatok!$A:$BL,AF$320,FALSE),LEN(VLOOKUP($A40,csapatok!$A:$BL,AF$320,FALSE))-6),'csapat-ranglista'!$A:$FP,AF$321,FALSE)/8,VLOOKUP(VLOOKUP($A40,csapatok!$A:$BL,AF$320,FALSE),'csapat-ranglista'!$A:$FP,AF$321,FALSE)/4),0)</f>
        <v>0</v>
      </c>
      <c r="AG40" s="223">
        <f>IFERROR(IF(RIGHT(VLOOKUP($A40,csapatok!$A:$BL,AG$320,FALSE),5)="Csere",VLOOKUP(LEFT(VLOOKUP($A40,csapatok!$A:$BL,AG$320,FALSE),LEN(VLOOKUP($A40,csapatok!$A:$BL,AG$320,FALSE))-6),'csapat-ranglista'!$A:$FP,AG$321,FALSE)/8,VLOOKUP(VLOOKUP($A40,csapatok!$A:$BL,AG$320,FALSE),'csapat-ranglista'!$A:$FP,AG$321,FALSE)/4),0)</f>
        <v>6.1233005446334268</v>
      </c>
      <c r="AH40" s="223">
        <f>IFERROR(IF(RIGHT(VLOOKUP($A40,csapatok!$A:$BL,AH$320,FALSE),5)="Csere",VLOOKUP(LEFT(VLOOKUP($A40,csapatok!$A:$BL,AH$320,FALSE),LEN(VLOOKUP($A40,csapatok!$A:$BL,AH$320,FALSE))-6),'csapat-ranglista'!$A:$FP,AH$321,FALSE)/8,VLOOKUP(VLOOKUP($A40,csapatok!$A:$BL,AH$320,FALSE),'csapat-ranglista'!$A:$FP,AH$321,FALSE)/4),0)</f>
        <v>0</v>
      </c>
      <c r="AI40" s="223">
        <f>IFERROR(IF(RIGHT(VLOOKUP($A40,csapatok!$A:$BL,AI$320,FALSE),5)="Csere",VLOOKUP(LEFT(VLOOKUP($A40,csapatok!$A:$BL,AI$320,FALSE),LEN(VLOOKUP($A40,csapatok!$A:$BL,AI$320,FALSE))-6),'csapat-ranglista'!$A:$FP,AI$321,FALSE)/8,VLOOKUP(VLOOKUP($A40,csapatok!$A:$BL,AI$320,FALSE),'csapat-ranglista'!$A:$FP,AI$321,FALSE)/4),0)</f>
        <v>0</v>
      </c>
      <c r="AJ40" s="223">
        <f>IFERROR(IF(RIGHT(VLOOKUP($A40,csapatok!$A:$BL,AJ$320,FALSE),5)="Csere",VLOOKUP(LEFT(VLOOKUP($A40,csapatok!$A:$BL,AJ$320,FALSE),LEN(VLOOKUP($A40,csapatok!$A:$BL,AJ$320,FALSE))-6),'csapat-ranglista'!$A:$FP,AJ$321,FALSE)/8,VLOOKUP(VLOOKUP($A40,csapatok!$A:$BL,AJ$320,FALSE),'csapat-ranglista'!$A:$FP,AJ$321,FALSE)/2),0)</f>
        <v>0</v>
      </c>
      <c r="AK40" s="223">
        <f>IFERROR(IF(RIGHT(VLOOKUP($A40,csapatok!$A:$CN,AK$320,FALSE),5)="Csere",VLOOKUP(LEFT(VLOOKUP($A40,csapatok!$A:$CN,AK$320,FALSE),LEN(VLOOKUP($A40,csapatok!$A:$CN,AK$320,FALSE))-6),'csapat-ranglista'!$A:$FP,AK$321,FALSE)/8,VLOOKUP(VLOOKUP($A40,csapatok!$A:$CN,AK$320,FALSE),'csapat-ranglista'!$A:$FP,AK$321,FALSE)/4),0)</f>
        <v>0</v>
      </c>
      <c r="AL40" s="223">
        <f>IFERROR(IF(RIGHT(VLOOKUP($A40,csapatok!$A:$CN,AL$320,FALSE),5)="Csere",VLOOKUP(LEFT(VLOOKUP($A40,csapatok!$A:$CN,AL$320,FALSE),LEN(VLOOKUP($A40,csapatok!$A:$CN,AL$320,FALSE))-6),'csapat-ranglista'!$A:$FP,AL$321,FALSE)/8,VLOOKUP(VLOOKUP($A40,csapatok!$A:$CN,AL$320,FALSE),'csapat-ranglista'!$A:$FP,AL$321,FALSE)/4),0)</f>
        <v>0</v>
      </c>
      <c r="AM40" s="223">
        <f>IFERROR(IF(RIGHT(VLOOKUP($A40,csapatok!$A:$CN,AM$320,FALSE),5)="Csere",VLOOKUP(LEFT(VLOOKUP($A40,csapatok!$A:$CN,AM$320,FALSE),LEN(VLOOKUP($A40,csapatok!$A:$CN,AM$320,FALSE))-6),'csapat-ranglista'!$A:$FP,AM$321,FALSE)/8,VLOOKUP(VLOOKUP($A40,csapatok!$A:$CN,AM$320,FALSE),'csapat-ranglista'!$A:$FP,AM$321,FALSE)/4),0)</f>
        <v>2.1842175242653901</v>
      </c>
      <c r="AN40" s="223">
        <f>IFERROR(IF(RIGHT(VLOOKUP($A40,csapatok!$A:$CN,AN$320,FALSE),5)="Csere",VLOOKUP(LEFT(VLOOKUP($A40,csapatok!$A:$CN,AN$320,FALSE),LEN(VLOOKUP($A40,csapatok!$A:$CN,AN$320,FALSE))-6),'csapat-ranglista'!$A:$FP,AN$321,FALSE)/8,VLOOKUP(VLOOKUP($A40,csapatok!$A:$CN,AN$320,FALSE),'csapat-ranglista'!$A:$FP,AN$321,FALSE)/4),0)</f>
        <v>0</v>
      </c>
      <c r="AO40" s="223">
        <f>IFERROR(IF(RIGHT(VLOOKUP($A40,csapatok!$A:$CN,AO$320,FALSE),5)="Csere",VLOOKUP(LEFT(VLOOKUP($A40,csapatok!$A:$CN,AO$320,FALSE),LEN(VLOOKUP($A40,csapatok!$A:$CN,AO$320,FALSE))-6),'csapat-ranglista'!$A:$FP,AO$321,FALSE)/8,VLOOKUP(VLOOKUP($A40,csapatok!$A:$CN,AO$320,FALSE),'csapat-ranglista'!$A:$FP,AO$321,FALSE)/4),0)</f>
        <v>0</v>
      </c>
      <c r="AP40" s="223">
        <f>IFERROR(IF(RIGHT(VLOOKUP($A40,csapatok!$A:$CN,AP$320,FALSE),5)="Csere",VLOOKUP(LEFT(VLOOKUP($A40,csapatok!$A:$CN,AP$320,FALSE),LEN(VLOOKUP($A40,csapatok!$A:$CN,AP$320,FALSE))-6),'csapat-ranglista'!$A:$FP,AP$321,FALSE)/8,VLOOKUP(VLOOKUP($A40,csapatok!$A:$CN,AP$320,FALSE),'csapat-ranglista'!$A:$FP,AP$321,FALSE)/4),0)</f>
        <v>2.5427843223584099</v>
      </c>
      <c r="AQ40" s="223">
        <f>IFERROR(IF(RIGHT(VLOOKUP($A40,csapatok!$A:$CN,AQ$320,FALSE),5)="Csere",VLOOKUP(LEFT(VLOOKUP($A40,csapatok!$A:$CN,AQ$320,FALSE),LEN(VLOOKUP($A40,csapatok!$A:$CN,AQ$320,FALSE))-6),'csapat-ranglista'!$A:$FP,AQ$321,FALSE)/8,VLOOKUP(VLOOKUP($A40,csapatok!$A:$CN,AQ$320,FALSE),'csapat-ranglista'!$A:$FP,AQ$321,FALSE)/4),0)</f>
        <v>2.1676966754403137</v>
      </c>
      <c r="AR40" s="223">
        <f>IFERROR(IF(RIGHT(VLOOKUP($A40,csapatok!$A:$CN,AR$320,FALSE),5)="Csere",VLOOKUP(LEFT(VLOOKUP($A40,csapatok!$A:$CN,AR$320,FALSE),LEN(VLOOKUP($A40,csapatok!$A:$CN,AR$320,FALSE))-6),'csapat-ranglista'!$A:$FP,AR$321,FALSE)/8,VLOOKUP(VLOOKUP($A40,csapatok!$A:$CN,AR$320,FALSE),'csapat-ranglista'!$A:$FP,AR$321,FALSE)/4),0)</f>
        <v>0</v>
      </c>
      <c r="AS40" s="223">
        <f>IFERROR(IF(RIGHT(VLOOKUP($A40,csapatok!$A:$CN,AS$320,FALSE),5)="Csere",VLOOKUP(LEFT(VLOOKUP($A40,csapatok!$A:$CN,AS$320,FALSE),LEN(VLOOKUP($A40,csapatok!$A:$CN,AS$320,FALSE))-6),'csapat-ranglista'!$A:$FP,AS$321,FALSE)/8,VLOOKUP(VLOOKUP($A40,csapatok!$A:$CN,AS$320,FALSE),'csapat-ranglista'!$A:$FP,AS$321,FALSE)/4),0)</f>
        <v>0</v>
      </c>
      <c r="AT40" s="223">
        <f>IFERROR(IF(RIGHT(VLOOKUP($A40,csapatok!$A:$CN,AT$320,FALSE),5)="Csere",VLOOKUP(LEFT(VLOOKUP($A40,csapatok!$A:$CN,AT$320,FALSE),LEN(VLOOKUP($A40,csapatok!$A:$CN,AT$320,FALSE))-6),'csapat-ranglista'!$A:$FP,AT$321,FALSE)/8,VLOOKUP(VLOOKUP($A40,csapatok!$A:$CN,AT$320,FALSE),'csapat-ranglista'!$A:$FP,AT$321,FALSE)/4),0)</f>
        <v>22.453830857740957</v>
      </c>
      <c r="AU40" s="223">
        <f>IFERROR(IF(RIGHT(VLOOKUP($A40,csapatok!$A:$CN,AU$320,FALSE),5)="Csere",VLOOKUP(LEFT(VLOOKUP($A40,csapatok!$A:$CN,AU$320,FALSE),LEN(VLOOKUP($A40,csapatok!$A:$CN,AU$320,FALSE))-6),'csapat-ranglista'!$A:$FP,AU$321,FALSE)/8,VLOOKUP(VLOOKUP($A40,csapatok!$A:$CN,AU$320,FALSE),'csapat-ranglista'!$A:$FP,AU$321,FALSE)/4),0)</f>
        <v>0</v>
      </c>
      <c r="AV40" s="223">
        <f>IFERROR(IF(RIGHT(VLOOKUP($A40,csapatok!$A:$CN,AV$320,FALSE),5)="Csere",VLOOKUP(LEFT(VLOOKUP($A40,csapatok!$A:$CN,AV$320,FALSE),LEN(VLOOKUP($A40,csapatok!$A:$CN,AV$320,FALSE))-6),'csapat-ranglista'!$A:$FP,AV$321,FALSE)/8,VLOOKUP(VLOOKUP($A40,csapatok!$A:$CN,AV$320,FALSE),'csapat-ranglista'!$A:$FP,AV$321,FALSE)/4),0)</f>
        <v>0</v>
      </c>
      <c r="AW40" s="223">
        <f>IFERROR(IF(RIGHT(VLOOKUP($A40,csapatok!$A:$CN,AW$320,FALSE),5)="Csere",VLOOKUP(LEFT(VLOOKUP($A40,csapatok!$A:$CN,AW$320,FALSE),LEN(VLOOKUP($A40,csapatok!$A:$CN,AW$320,FALSE))-6),'csapat-ranglista'!$A:$FP,AW$321,FALSE)/8,VLOOKUP(VLOOKUP($A40,csapatok!$A:$CN,AW$320,FALSE),'csapat-ranglista'!$A:$FP,AW$321,FALSE)/4),0)</f>
        <v>0</v>
      </c>
      <c r="AX40" s="223">
        <f>IFERROR(IF(RIGHT(VLOOKUP($A40,csapatok!$A:$CN,AX$320,FALSE),5)="Csere",VLOOKUP(LEFT(VLOOKUP($A40,csapatok!$A:$CN,AX$320,FALSE),LEN(VLOOKUP($A40,csapatok!$A:$CN,AX$320,FALSE))-6),'csapat-ranglista'!$A:$FP,AX$321,FALSE)/8,VLOOKUP(VLOOKUP($A40,csapatok!$A:$CN,AX$320,FALSE),'csapat-ranglista'!$A:$FP,AX$321,FALSE)/4),0)</f>
        <v>0</v>
      </c>
      <c r="AY40" s="223">
        <f>IFERROR(IF(RIGHT(VLOOKUP($A40,csapatok!$A:$NN,AY$320,FALSE),5)="Csere",VLOOKUP(LEFT(VLOOKUP($A40,csapatok!$A:$NN,AY$320,FALSE),LEN(VLOOKUP($A40,csapatok!$A:$NN,AY$320,FALSE))-6),'csapat-ranglista'!$A:$FP,AY$321,FALSE)/8,VLOOKUP(VLOOKUP($A40,csapatok!$A:$NN,AY$320,FALSE),'csapat-ranglista'!$A:$FP,AY$321,FALSE)/4),0)</f>
        <v>0</v>
      </c>
      <c r="AZ40" s="223">
        <f>IFERROR(IF(RIGHT(VLOOKUP($A40,csapatok!$A:$NN,AZ$320,FALSE),5)="Csere",VLOOKUP(LEFT(VLOOKUP($A40,csapatok!$A:$NN,AZ$320,FALSE),LEN(VLOOKUP($A40,csapatok!$A:$NN,AZ$320,FALSE))-6),'csapat-ranglista'!$A:$FP,AZ$321,FALSE)/8,VLOOKUP(VLOOKUP($A40,csapatok!$A:$NN,AZ$320,FALSE),'csapat-ranglista'!$A:$FP,AZ$321,FALSE)/4),0)</f>
        <v>0</v>
      </c>
      <c r="BA40" s="223">
        <f>IFERROR(IF(RIGHT(VLOOKUP($A40,csapatok!$A:$NN,BA$320,FALSE),5)="Csere",VLOOKUP(LEFT(VLOOKUP($A40,csapatok!$A:$NN,BA$320,FALSE),LEN(VLOOKUP($A40,csapatok!$A:$NN,BA$320,FALSE))-6),'csapat-ranglista'!$A:$FP,BA$321,FALSE)/8,VLOOKUP(VLOOKUP($A40,csapatok!$A:$NN,BA$320,FALSE),'csapat-ranglista'!$A:$FP,BA$321,FALSE)/4),0)</f>
        <v>0</v>
      </c>
      <c r="BB40" s="223">
        <f>IFERROR(IF(RIGHT(VLOOKUP($A40,csapatok!$A:$NN,BB$320,FALSE),5)="Csere",VLOOKUP(LEFT(VLOOKUP($A40,csapatok!$A:$NN,BB$320,FALSE),LEN(VLOOKUP($A40,csapatok!$A:$NN,BB$320,FALSE))-6),'csapat-ranglista'!$A:$FP,BB$321,FALSE)/8,VLOOKUP(VLOOKUP($A40,csapatok!$A:$NN,BB$320,FALSE),'csapat-ranglista'!$A:$FP,BB$321,FALSE)/4),0)</f>
        <v>0</v>
      </c>
      <c r="BC40" s="224">
        <f>versenyek!$ES$11*IFERROR(VLOOKUP(VLOOKUP($A40,versenyek!ER:ET,3,FALSE),szabalyok!$A$16:$B$23,2,FALSE)/4,0)</f>
        <v>0</v>
      </c>
      <c r="BD40" s="224">
        <f>versenyek!$EV$11*IFERROR(VLOOKUP(VLOOKUP($A40,versenyek!EU:EW,3,FALSE),szabalyok!$A$16:$B$23,2,FALSE)/4,0)</f>
        <v>0</v>
      </c>
      <c r="BE40" s="223">
        <f>IFERROR(IF(RIGHT(VLOOKUP($A40,csapatok!$A:$NN,BE$320,FALSE),5)="Csere",VLOOKUP(LEFT(VLOOKUP($A40,csapatok!$A:$NN,BE$320,FALSE),LEN(VLOOKUP($A40,csapatok!$A:$NN,BE$320,FALSE))-6),'csapat-ranglista'!$A:$FP,BE$321,FALSE)/8,VLOOKUP(VLOOKUP($A40,csapatok!$A:$NN,BE$320,FALSE),'csapat-ranglista'!$A:$FP,BE$321,FALSE)/4),0)</f>
        <v>1.5617732385577909</v>
      </c>
      <c r="BF40" s="223">
        <f>IFERROR(IF(RIGHT(VLOOKUP($A40,csapatok!$A:$NN,BF$320,FALSE),5)="Csere",VLOOKUP(LEFT(VLOOKUP($A40,csapatok!$A:$NN,BF$320,FALSE),LEN(VLOOKUP($A40,csapatok!$A:$NN,BF$320,FALSE))-6),'csapat-ranglista'!$A:$FP,BF$321,FALSE)/8,VLOOKUP(VLOOKUP($A40,csapatok!$A:$NN,BF$320,FALSE),'csapat-ranglista'!$A:$FP,BF$321,FALSE)/4),0)</f>
        <v>0</v>
      </c>
      <c r="BG40" s="223">
        <f>IFERROR(IF(RIGHT(VLOOKUP($A40,csapatok!$A:$NN,BG$320,FALSE),5)="Csere",VLOOKUP(LEFT(VLOOKUP($A40,csapatok!$A:$NN,BG$320,FALSE),LEN(VLOOKUP($A40,csapatok!$A:$NN,BG$320,FALSE))-6),'csapat-ranglista'!$A:$FP,BG$321,FALSE)/8,VLOOKUP(VLOOKUP($A40,csapatok!$A:$NN,BG$320,FALSE),'csapat-ranglista'!$A:$FP,BG$321,FALSE)/4),0)</f>
        <v>0</v>
      </c>
      <c r="BH40" s="223">
        <f>IFERROR(IF(RIGHT(VLOOKUP($A40,csapatok!$A:$NN,BH$320,FALSE),5)="Csere",VLOOKUP(LEFT(VLOOKUP($A40,csapatok!$A:$NN,BH$320,FALSE),LEN(VLOOKUP($A40,csapatok!$A:$NN,BH$320,FALSE))-6),'csapat-ranglista'!$A:$FP,BH$321,FALSE)/8,VLOOKUP(VLOOKUP($A40,csapatok!$A:$NN,BH$320,FALSE),'csapat-ranglista'!$A:$FP,BH$321,FALSE)/4),0)</f>
        <v>0</v>
      </c>
      <c r="BI40" s="223">
        <f>IFERROR(IF(RIGHT(VLOOKUP($A40,csapatok!$A:$NN,BI$320,FALSE),5)="Csere",VLOOKUP(LEFT(VLOOKUP($A40,csapatok!$A:$NN,BI$320,FALSE),LEN(VLOOKUP($A40,csapatok!$A:$NN,BI$320,FALSE))-6),'csapat-ranglista'!$A:$FP,BI$321,FALSE)/8,VLOOKUP(VLOOKUP($A40,csapatok!$A:$NN,BI$320,FALSE),'csapat-ranglista'!$A:$FP,BI$321,FALSE)/4),0)</f>
        <v>0</v>
      </c>
      <c r="BJ40" s="223">
        <f>IFERROR(IF(RIGHT(VLOOKUP($A40,csapatok!$A:$NN,BJ$320,FALSE),5)="Csere",VLOOKUP(LEFT(VLOOKUP($A40,csapatok!$A:$NN,BJ$320,FALSE),LEN(VLOOKUP($A40,csapatok!$A:$NN,BJ$320,FALSE))-6),'csapat-ranglista'!$A:$FP,BJ$321,FALSE)/8,VLOOKUP(VLOOKUP($A40,csapatok!$A:$NN,BJ$320,FALSE),'csapat-ranglista'!$A:$FP,BJ$321,FALSE)/4),0)</f>
        <v>0</v>
      </c>
      <c r="BK40" s="223">
        <f>IFERROR(IF(RIGHT(VLOOKUP($A40,csapatok!$A:$NN,BK$320,FALSE),5)="Csere",VLOOKUP(LEFT(VLOOKUP($A40,csapatok!$A:$NN,BK$320,FALSE),LEN(VLOOKUP($A40,csapatok!$A:$NN,BK$320,FALSE))-6),'csapat-ranglista'!$A:$FP,BK$321,FALSE)/8,VLOOKUP(VLOOKUP($A40,csapatok!$A:$NN,BK$320,FALSE),'csapat-ranglista'!$A:$FP,BK$321,FALSE)/4),0)</f>
        <v>0</v>
      </c>
      <c r="BL40" s="223">
        <f>IFERROR(IF(RIGHT(VLOOKUP($A40,csapatok!$A:$NN,BL$320,FALSE),5)="Csere",VLOOKUP(LEFT(VLOOKUP($A40,csapatok!$A:$NN,BL$320,FALSE),LEN(VLOOKUP($A40,csapatok!$A:$NN,BL$320,FALSE))-6),'csapat-ranglista'!$A:$FP,BL$321,FALSE)/8,VLOOKUP(VLOOKUP($A40,csapatok!$A:$NN,BL$320,FALSE),'csapat-ranglista'!$A:$FP,BL$321,FALSE)/4),0)</f>
        <v>0</v>
      </c>
      <c r="BM40" s="223">
        <f>IFERROR(IF(RIGHT(VLOOKUP($A40,csapatok!$A:$NN,BM$320,FALSE),5)="Csere",VLOOKUP(LEFT(VLOOKUP($A40,csapatok!$A:$NN,BM$320,FALSE),LEN(VLOOKUP($A40,csapatok!$A:$NN,BM$320,FALSE))-6),'csapat-ranglista'!$A:$FP,BM$321,FALSE)/8,VLOOKUP(VLOOKUP($A40,csapatok!$A:$NN,BM$320,FALSE),'csapat-ranglista'!$A:$FP,BM$321,FALSE)/4),0)</f>
        <v>0</v>
      </c>
      <c r="BN40" s="223">
        <f>IFERROR(IF(RIGHT(VLOOKUP($A40,csapatok!$A:$NN,BN$320,FALSE),5)="Csere",VLOOKUP(LEFT(VLOOKUP($A40,csapatok!$A:$NN,BN$320,FALSE),LEN(VLOOKUP($A40,csapatok!$A:$NN,BN$320,FALSE))-6),'csapat-ranglista'!$A:$FP,BN$321,FALSE)/8,VLOOKUP(VLOOKUP($A40,csapatok!$A:$NN,BN$320,FALSE),'csapat-ranglista'!$A:$FP,BN$321,FALSE)/4),0)</f>
        <v>0</v>
      </c>
      <c r="BO40" s="223">
        <f>IFERROR(IF(RIGHT(VLOOKUP($A40,csapatok!$A:$NN,BO$320,FALSE),5)="Csere",VLOOKUP(LEFT(VLOOKUP($A40,csapatok!$A:$NN,BO$320,FALSE),LEN(VLOOKUP($A40,csapatok!$A:$NN,BO$320,FALSE))-6),'csapat-ranglista'!$A:$FP,BO$321,FALSE)/8,VLOOKUP(VLOOKUP($A40,csapatok!$A:$NN,BO$320,FALSE),'csapat-ranglista'!$A:$FP,BO$321,FALSE)/4),0)</f>
        <v>28.333848578507666</v>
      </c>
      <c r="BP40" s="223">
        <f>IFERROR(IF(RIGHT(VLOOKUP($A40,csapatok!$A:$NN,BP$320,FALSE),5)="Csere",VLOOKUP(LEFT(VLOOKUP($A40,csapatok!$A:$NN,BP$320,FALSE),LEN(VLOOKUP($A40,csapatok!$A:$NN,BP$320,FALSE))-6),'csapat-ranglista'!$A:$FP,BP$321,FALSE)/8,VLOOKUP(VLOOKUP($A40,csapatok!$A:$NN,BP$320,FALSE),'csapat-ranglista'!$A:$FP,BP$321,FALSE)/4),0)</f>
        <v>0</v>
      </c>
      <c r="BQ40" s="223">
        <f>IFERROR(IF(RIGHT(VLOOKUP($A40,csapatok!$A:$NN,BQ$320,FALSE),5)="Csere",VLOOKUP(LEFT(VLOOKUP($A40,csapatok!$A:$NN,BQ$320,FALSE),LEN(VLOOKUP($A40,csapatok!$A:$NN,BQ$320,FALSE))-6),'csapat-ranglista'!$A:$FP,BQ$321,FALSE)/8,VLOOKUP(VLOOKUP($A40,csapatok!$A:$NN,BQ$320,FALSE),'csapat-ranglista'!$A:$FP,BQ$321,FALSE)/4),0)</f>
        <v>0</v>
      </c>
      <c r="BR40" s="223">
        <f>IFERROR(IF(RIGHT(VLOOKUP($A40,csapatok!$A:$NN,BR$320,FALSE),5)="Csere",VLOOKUP(LEFT(VLOOKUP($A40,csapatok!$A:$NN,BR$320,FALSE),LEN(VLOOKUP($A40,csapatok!$A:$NN,BR$320,FALSE))-6),'csapat-ranglista'!$A:$FP,BR$321,FALSE)/8,VLOOKUP(VLOOKUP($A40,csapatok!$A:$NN,BR$320,FALSE),'csapat-ranglista'!$A:$FP,BR$321,FALSE)/4),0)</f>
        <v>0</v>
      </c>
      <c r="BS40" s="223">
        <f>IFERROR(IF(RIGHT(VLOOKUP($A40,csapatok!$A:$NN,BS$320,FALSE),5)="Csere",VLOOKUP(LEFT(VLOOKUP($A40,csapatok!$A:$NN,BS$320,FALSE),LEN(VLOOKUP($A40,csapatok!$A:$NN,BS$320,FALSE))-6),'csapat-ranglista'!$A:$FP,BS$321,FALSE)/8,VLOOKUP(VLOOKUP($A40,csapatok!$A:$NN,BS$320,FALSE),'csapat-ranglista'!$A:$FP,BS$321,FALSE)/4),0)</f>
        <v>0</v>
      </c>
      <c r="BT40" s="223">
        <f>IFERROR(IF(RIGHT(VLOOKUP($A40,csapatok!$A:$NN,BT$320,FALSE),5)="Csere",VLOOKUP(LEFT(VLOOKUP($A40,csapatok!$A:$NN,BT$320,FALSE),LEN(VLOOKUP($A40,csapatok!$A:$NN,BT$320,FALSE))-6),'csapat-ranglista'!$A:$FP,BT$321,FALSE)/8,VLOOKUP(VLOOKUP($A40,csapatok!$A:$NN,BT$320,FALSE),'csapat-ranglista'!$A:$FP,BT$321,FALSE)/4),0)</f>
        <v>0</v>
      </c>
      <c r="BU40" s="223">
        <f>IFERROR(IF(RIGHT(VLOOKUP($A40,csapatok!$A:$NN,BU$320,FALSE),5)="Csere",VLOOKUP(LEFT(VLOOKUP($A40,csapatok!$A:$NN,BU$320,FALSE),LEN(VLOOKUP($A40,csapatok!$A:$NN,BU$320,FALSE))-6),'csapat-ranglista'!$A:$FP,BU$321,FALSE)/8,VLOOKUP(VLOOKUP($A40,csapatok!$A:$NN,BU$320,FALSE),'csapat-ranglista'!$A:$FP,BU$321,FALSE)/4),0)</f>
        <v>10.969013374144856</v>
      </c>
      <c r="BV40" s="223">
        <f>IFERROR(IF(RIGHT(VLOOKUP($A40,csapatok!$A:$NN,BV$320,FALSE),5)="Csere",VLOOKUP(LEFT(VLOOKUP($A40,csapatok!$A:$NN,BV$320,FALSE),LEN(VLOOKUP($A40,csapatok!$A:$NN,BV$320,FALSE))-6),'csapat-ranglista'!$A:$FP,BV$321,FALSE)/8,VLOOKUP(VLOOKUP($A40,csapatok!$A:$NN,BV$320,FALSE),'csapat-ranglista'!$A:$FP,BV$321,FALSE)/4),0)</f>
        <v>21.216610414657666</v>
      </c>
      <c r="BW40" s="223">
        <f>IFERROR(IF(RIGHT(VLOOKUP($A40,csapatok!$A:$NN,BW$320,FALSE),5)="Csere",VLOOKUP(LEFT(VLOOKUP($A40,csapatok!$A:$NN,BW$320,FALSE),LEN(VLOOKUP($A40,csapatok!$A:$NN,BW$320,FALSE))-6),'csapat-ranglista'!$A:$FP,BW$321,FALSE)/8,VLOOKUP(VLOOKUP($A40,csapatok!$A:$NN,BW$320,FALSE),'csapat-ranglista'!$A:$FP,BW$321,FALSE)/4),0)</f>
        <v>0</v>
      </c>
      <c r="BX40" s="223">
        <f>IFERROR(IF(RIGHT(VLOOKUP($A40,csapatok!$A:$NN,BX$320,FALSE),5)="Csere",VLOOKUP(LEFT(VLOOKUP($A40,csapatok!$A:$NN,BX$320,FALSE),LEN(VLOOKUP($A40,csapatok!$A:$NN,BX$320,FALSE))-6),'csapat-ranglista'!$A:$FP,BX$321,FALSE)/8,VLOOKUP(VLOOKUP($A40,csapatok!$A:$NN,BX$320,FALSE),'csapat-ranglista'!$A:$FP,BX$321,FALSE)/4),0)</f>
        <v>0</v>
      </c>
      <c r="BY40" s="223">
        <f>IFERROR(IF(RIGHT(VLOOKUP($A40,csapatok!$A:$NN,BY$320,FALSE),5)="Csere",VLOOKUP(LEFT(VLOOKUP($A40,csapatok!$A:$NN,BY$320,FALSE),LEN(VLOOKUP($A40,csapatok!$A:$NN,BY$320,FALSE))-6),'csapat-ranglista'!$A:$FP,BY$321,FALSE)/8,VLOOKUP(VLOOKUP($A40,csapatok!$A:$NN,BY$320,FALSE),'csapat-ranglista'!$A:$FP,BY$321,FALSE)/4),0)</f>
        <v>35.434994035337532</v>
      </c>
      <c r="BZ40" s="223">
        <f>IFERROR(IF(RIGHT(VLOOKUP($A40,csapatok!$A:$NN,BZ$320,FALSE),5)="Csere",VLOOKUP(LEFT(VLOOKUP($A40,csapatok!$A:$NN,BZ$320,FALSE),LEN(VLOOKUP($A40,csapatok!$A:$NN,BZ$320,FALSE))-6),'csapat-ranglista'!$A:$FP,BZ$321,FALSE)/8,VLOOKUP(VLOOKUP($A40,csapatok!$A:$NN,BZ$320,FALSE),'csapat-ranglista'!$A:$FP,BZ$321,FALSE)/4),0)</f>
        <v>0</v>
      </c>
      <c r="CA40" s="223">
        <f>IFERROR(IF(RIGHT(VLOOKUP($A40,csapatok!$A:$NN,CA$320,FALSE),5)="Csere",VLOOKUP(LEFT(VLOOKUP($A40,csapatok!$A:$NN,CA$320,FALSE),LEN(VLOOKUP($A40,csapatok!$A:$NN,CA$320,FALSE))-6),'csapat-ranglista'!$A:$FP,CA$321,FALSE)/8,VLOOKUP(VLOOKUP($A40,csapatok!$A:$NN,CA$320,FALSE),'csapat-ranglista'!$A:$FP,CA$321,FALSE)/4),0)</f>
        <v>0</v>
      </c>
      <c r="CB40" s="223">
        <f>IFERROR(IF(RIGHT(VLOOKUP($A40,csapatok!$A:$NN,CB$320,FALSE),5)="Csere",VLOOKUP(LEFT(VLOOKUP($A40,csapatok!$A:$NN,CB$320,FALSE),LEN(VLOOKUP($A40,csapatok!$A:$NN,CB$320,FALSE))-6),'csapat-ranglista'!$A:$FP,CB$321,FALSE)/8,VLOOKUP(VLOOKUP($A40,csapatok!$A:$NN,CB$320,FALSE),'csapat-ranglista'!$A:$FP,CB$321,FALSE)/4),0)</f>
        <v>0</v>
      </c>
      <c r="CC40" s="223">
        <f>IFERROR(IF(RIGHT(VLOOKUP($A40,csapatok!$A:$NN,CC$320,FALSE),5)="Csere",VLOOKUP(LEFT(VLOOKUP($A40,csapatok!$A:$NN,CC$320,FALSE),LEN(VLOOKUP($A40,csapatok!$A:$NN,CC$320,FALSE))-6),'csapat-ranglista'!$A:$FP,CC$321,FALSE)/8,VLOOKUP(VLOOKUP($A40,csapatok!$A:$NN,CC$320,FALSE),'csapat-ranglista'!$A:$FP,CC$321,FALSE)/4),0)</f>
        <v>0</v>
      </c>
      <c r="CD40" s="223">
        <f>IFERROR(IF(RIGHT(VLOOKUP($A40,csapatok!$A:$NN,CD$320,FALSE),5)="Csere",VLOOKUP(LEFT(VLOOKUP($A40,csapatok!$A:$NN,CD$320,FALSE),LEN(VLOOKUP($A40,csapatok!$A:$NN,CD$320,FALSE))-6),'csapat-ranglista'!$A:$FP,CD$321,FALSE)/8,VLOOKUP(VLOOKUP($A40,csapatok!$A:$NN,CD$320,FALSE),'csapat-ranglista'!$A:$FP,CD$321,FALSE)/4),0)</f>
        <v>0</v>
      </c>
      <c r="CE40" s="223">
        <f>IFERROR(IF(RIGHT(VLOOKUP($A40,csapatok!$A:$NN,CE$320,FALSE),5)="Csere",VLOOKUP(LEFT(VLOOKUP($A40,csapatok!$A:$NN,CE$320,FALSE),LEN(VLOOKUP($A40,csapatok!$A:$NN,CE$320,FALSE))-6),'csapat-ranglista'!$A:$FP,CE$321,FALSE)/8,VLOOKUP(VLOOKUP($A40,csapatok!$A:$NN,CE$320,FALSE),'csapat-ranglista'!$A:$FP,CE$321,FALSE)/4),0)</f>
        <v>0</v>
      </c>
      <c r="CF40" s="223">
        <f>IFERROR(IF(RIGHT(VLOOKUP($A40,csapatok!$A:$NN,CF$320,FALSE),5)="Csere",VLOOKUP(LEFT(VLOOKUP($A40,csapatok!$A:$NN,CF$320,FALSE),LEN(VLOOKUP($A40,csapatok!$A:$NN,CF$320,FALSE))-6),'csapat-ranglista'!$A:$FP,CF$321,FALSE)/8,VLOOKUP(VLOOKUP($A40,csapatok!$A:$NN,CF$320,FALSE),'csapat-ranglista'!$A:$FP,CF$321,FALSE)/4),0)</f>
        <v>0</v>
      </c>
      <c r="CG40" s="223">
        <f>IFERROR(IF(RIGHT(VLOOKUP($A40,csapatok!$A:$NN,CG$320,FALSE),5)="Csere",VLOOKUP(LEFT(VLOOKUP($A40,csapatok!$A:$NN,CG$320,FALSE),LEN(VLOOKUP($A40,csapatok!$A:$NN,CG$320,FALSE))-6),'csapat-ranglista'!$A:$FP,CG$321,FALSE)/8,VLOOKUP(VLOOKUP($A40,csapatok!$A:$NN,CG$320,FALSE),'csapat-ranglista'!$A:$FP,CG$321,FALSE)/4),0)</f>
        <v>0</v>
      </c>
      <c r="CH40" s="223">
        <f>IFERROR(IF(RIGHT(VLOOKUP($A40,csapatok!$A:$NN,CH$320,FALSE),5)="Csere",VLOOKUP(LEFT(VLOOKUP($A40,csapatok!$A:$NN,CH$320,FALSE),LEN(VLOOKUP($A40,csapatok!$A:$NN,CH$320,FALSE))-6),'csapat-ranglista'!$A:$FP,CH$321,FALSE)/8,VLOOKUP(VLOOKUP($A40,csapatok!$A:$NN,CH$320,FALSE),'csapat-ranglista'!$A:$FP,CH$321,FALSE)/4),0)</f>
        <v>0</v>
      </c>
      <c r="CI40" s="223">
        <f>IFERROR(IF(RIGHT(VLOOKUP($A40,csapatok!$A:$NN,CI$320,FALSE),5)="Csere",VLOOKUP(LEFT(VLOOKUP($A40,csapatok!$A:$NN,CI$320,FALSE),LEN(VLOOKUP($A40,csapatok!$A:$NN,CI$320,FALSE))-6),'csapat-ranglista'!$A:$FP,CI$321,FALSE)/8,VLOOKUP(VLOOKUP($A40,csapatok!$A:$NN,CI$320,FALSE),'csapat-ranglista'!$A:$FP,CI$321,FALSE)/4),0)</f>
        <v>0</v>
      </c>
      <c r="CJ40" s="224">
        <f>versenyek!$IQ$11*IFERROR(VLOOKUP(VLOOKUP($A40,versenyek!IP:IR,3,FALSE),szabalyok!$A$16:$B$23,2,FALSE)/4,0)</f>
        <v>0</v>
      </c>
      <c r="CK40" s="224">
        <f>versenyek!$IT$11*IFERROR(VLOOKUP(VLOOKUP($A40,versenyek!IS:IU,3,FALSE),szabalyok!$A$16:$B$23,2,FALSE)/4,0)</f>
        <v>0</v>
      </c>
      <c r="CL40" s="223">
        <f>IFERROR(IF(RIGHT(VLOOKUP($A40,csapatok!$A:$NN,CL$320,FALSE),5)="Csere",VLOOKUP(LEFT(VLOOKUP($A40,csapatok!$A:$NN,CL$320,FALSE),LEN(VLOOKUP($A40,csapatok!$A:$NN,CL$320,FALSE))-6),'csapat-ranglista'!$A:$FP,CL$321,FALSE)/8,VLOOKUP(VLOOKUP($A40,csapatok!$A:$NN,CL$320,FALSE),'csapat-ranglista'!$A:$FP,CL$321,FALSE)/4),0)</f>
        <v>0</v>
      </c>
      <c r="CM40" s="223">
        <f>IFERROR(IF(RIGHT(VLOOKUP($A40,csapatok!$A:$NN,CM$320,FALSE),5)="Csere",VLOOKUP(LEFT(VLOOKUP($A40,csapatok!$A:$NN,CM$320,FALSE),LEN(VLOOKUP($A40,csapatok!$A:$NN,CM$320,FALSE))-6),'csapat-ranglista'!$A:$FP,CM$321,FALSE)/8,VLOOKUP(VLOOKUP($A40,csapatok!$A:$NN,CM$320,FALSE),'csapat-ranglista'!$A:$FP,CM$321,FALSE)/4),0)</f>
        <v>0</v>
      </c>
      <c r="CN40" s="223">
        <f>IFERROR(IF(RIGHT(VLOOKUP($A40,csapatok!$A:$NN,CN$320,FALSE),5)="Csere",VLOOKUP(LEFT(VLOOKUP($A40,csapatok!$A:$NN,CN$320,FALSE),LEN(VLOOKUP($A40,csapatok!$A:$NN,CN$320,FALSE))-6),'csapat-ranglista'!$A:$FP,CN$321,FALSE)/8,VLOOKUP(VLOOKUP($A40,csapatok!$A:$NN,CN$320,FALSE),'csapat-ranglista'!$A:$FP,CN$321,FALSE)/4),0)</f>
        <v>0</v>
      </c>
      <c r="CO40" s="223">
        <f>IFERROR(IF(RIGHT(VLOOKUP($A40,csapatok!$A:$NN,CO$320,FALSE),5)="Csere",VLOOKUP(LEFT(VLOOKUP($A40,csapatok!$A:$NN,CO$320,FALSE),LEN(VLOOKUP($A40,csapatok!$A:$NN,CO$320,FALSE))-6),'csapat-ranglista'!$A:$FP,CO$321,FALSE)/8,VLOOKUP(VLOOKUP($A40,csapatok!$A:$NN,CO$320,FALSE),'csapat-ranglista'!$A:$FP,CO$321,FALSE)/4),0)</f>
        <v>0</v>
      </c>
      <c r="CP40" s="223">
        <f>IFERROR(IF(RIGHT(VLOOKUP($A40,csapatok!$A:$NN,CP$320,FALSE),5)="Csere",VLOOKUP(LEFT(VLOOKUP($A40,csapatok!$A:$NN,CP$320,FALSE),LEN(VLOOKUP($A40,csapatok!$A:$NN,CP$320,FALSE))-6),'csapat-ranglista'!$A:$FP,CP$321,FALSE)/8,VLOOKUP(VLOOKUP($A40,csapatok!$A:$NN,CP$320,FALSE),'csapat-ranglista'!$A:$FP,CP$321,FALSE)/4),0)</f>
        <v>0</v>
      </c>
      <c r="CQ40" s="223">
        <f>IFERROR(IF(RIGHT(VLOOKUP($A40,csapatok!$A:$NN,CQ$320,FALSE),5)="Csere",VLOOKUP(LEFT(VLOOKUP($A40,csapatok!$A:$NN,CQ$320,FALSE),LEN(VLOOKUP($A40,csapatok!$A:$NN,CQ$320,FALSE))-6),'csapat-ranglista'!$A:$FP,CQ$321,FALSE)/8,VLOOKUP(VLOOKUP($A40,csapatok!$A:$NN,CQ$320,FALSE),'csapat-ranglista'!$A:$FP,CQ$321,FALSE)/4),0)</f>
        <v>0</v>
      </c>
      <c r="CR40" s="223">
        <f>IFERROR(IF(RIGHT(VLOOKUP($A40,csapatok!$A:$NN,CR$320,FALSE),5)="Csere",VLOOKUP(LEFT(VLOOKUP($A40,csapatok!$A:$NN,CR$320,FALSE),LEN(VLOOKUP($A40,csapatok!$A:$NN,CR$320,FALSE))-6),'csapat-ranglista'!$A:$FP,CR$321,FALSE)/8,VLOOKUP(VLOOKUP($A40,csapatok!$A:$NN,CR$320,FALSE),'csapat-ranglista'!$A:$FP,CR$321,FALSE)/4),0)</f>
        <v>0</v>
      </c>
      <c r="CS40" s="223">
        <f>IFERROR(IF(RIGHT(VLOOKUP($A40,csapatok!$A:$NN,CS$320,FALSE),5)="Csere",VLOOKUP(LEFT(VLOOKUP($A40,csapatok!$A:$NN,CS$320,FALSE),LEN(VLOOKUP($A40,csapatok!$A:$NN,CS$320,FALSE))-6),'csapat-ranglista'!$A:$FP,CS$321,FALSE)/8,VLOOKUP(VLOOKUP($A40,csapatok!$A:$NN,CS$320,FALSE),'csapat-ranglista'!$A:$FP,CS$321,FALSE)/4),0)</f>
        <v>25.1667007345239</v>
      </c>
      <c r="CT40" s="223">
        <f>IFERROR(IF(RIGHT(VLOOKUP($A40,csapatok!$A:$NN,CT$320,FALSE),5)="Csere",VLOOKUP(LEFT(VLOOKUP($A40,csapatok!$A:$NN,CT$320,FALSE),LEN(VLOOKUP($A40,csapatok!$A:$NN,CT$320,FALSE))-6),'csapat-ranglista'!$A:$FP,CT$321,FALSE)/8,VLOOKUP(VLOOKUP($A40,csapatok!$A:$NN,CT$320,FALSE),'csapat-ranglista'!$A:$FP,CT$321,FALSE)/4),0)</f>
        <v>0</v>
      </c>
      <c r="CU40" s="223">
        <f>IFERROR(IF(RIGHT(VLOOKUP($A40,csapatok!$A:$NN,CU$320,FALSE),5)="Csere",VLOOKUP(LEFT(VLOOKUP($A40,csapatok!$A:$NN,CU$320,FALSE),LEN(VLOOKUP($A40,csapatok!$A:$NN,CU$320,FALSE))-6),'csapat-ranglista'!$A:$FP,CU$321,FALSE)/8,VLOOKUP(VLOOKUP($A40,csapatok!$A:$NN,CU$320,FALSE),'csapat-ranglista'!$A:$FP,CU$321,FALSE)/4),0)</f>
        <v>0</v>
      </c>
      <c r="CV40" s="223">
        <f>IFERROR(IF(RIGHT(VLOOKUP($A40,csapatok!$A:$NN,CV$320,FALSE),5)="Csere",VLOOKUP(LEFT(VLOOKUP($A40,csapatok!$A:$NN,CV$320,FALSE),LEN(VLOOKUP($A40,csapatok!$A:$NN,CV$320,FALSE))-6),'csapat-ranglista'!$A:$FP,CV$321,FALSE)/8,VLOOKUP(VLOOKUP($A40,csapatok!$A:$NN,CV$320,FALSE),'csapat-ranglista'!$A:$FP,CV$321,FALSE)/4),0)</f>
        <v>0</v>
      </c>
      <c r="CW40" s="223">
        <f>IFERROR(IF(RIGHT(VLOOKUP($A40,csapatok!$A:$NN,CW$320,FALSE),5)="Csere",VLOOKUP(LEFT(VLOOKUP($A40,csapatok!$A:$NN,CW$320,FALSE),LEN(VLOOKUP($A40,csapatok!$A:$NN,CW$320,FALSE))-6),'csapat-ranglista'!$A:$FP,CW$321,FALSE)/8,VLOOKUP(VLOOKUP($A40,csapatok!$A:$NN,CW$320,FALSE),'csapat-ranglista'!$A:$FP,CW$321,FALSE)/4),0)</f>
        <v>0</v>
      </c>
      <c r="CX40" s="223">
        <f>IFERROR(IF(RIGHT(VLOOKUP($A40,csapatok!$A:$NN,CX$320,FALSE),5)="Csere",VLOOKUP(LEFT(VLOOKUP($A40,csapatok!$A:$NN,CX$320,FALSE),LEN(VLOOKUP($A40,csapatok!$A:$NN,CX$320,FALSE))-6),'csapat-ranglista'!$A:$FP,CX$321,FALSE)/8,VLOOKUP(VLOOKUP($A40,csapatok!$A:$NN,CX$320,FALSE),'csapat-ranglista'!$A:$FP,CX$321,FALSE)/4),0)</f>
        <v>0</v>
      </c>
      <c r="CY40" s="223">
        <f>IFERROR(IF(RIGHT(VLOOKUP($A40,csapatok!$A:$NN,CY$320,FALSE),5)="Csere",VLOOKUP(LEFT(VLOOKUP($A40,csapatok!$A:$NN,CY$320,FALSE),LEN(VLOOKUP($A40,csapatok!$A:$NN,CY$320,FALSE))-6),'csapat-ranglista'!$A:$FP,CY$321,FALSE)/8,VLOOKUP(VLOOKUP($A40,csapatok!$A:$NN,CY$320,FALSE),'csapat-ranglista'!$A:$FP,CY$321,FALSE)/4),0)</f>
        <v>0</v>
      </c>
      <c r="CZ40" s="223">
        <f>IFERROR(IF(RIGHT(VLOOKUP($A40,csapatok!$A:$NN,CZ$320,FALSE),5)="Csere",VLOOKUP(LEFT(VLOOKUP($A40,csapatok!$A:$NN,CZ$320,FALSE),LEN(VLOOKUP($A40,csapatok!$A:$NN,CZ$320,FALSE))-6),'csapat-ranglista'!$A:$FP,CZ$321,FALSE)/8,VLOOKUP(VLOOKUP($A40,csapatok!$A:$NN,CZ$320,FALSE),'csapat-ranglista'!$A:$FP,CZ$321,FALSE)/4),0)</f>
        <v>0</v>
      </c>
      <c r="DA40" s="223">
        <f>IFERROR(IF(RIGHT(VLOOKUP($A40,csapatok!$A:$NN,DA$320,FALSE),5)="Csere",VLOOKUP(LEFT(VLOOKUP($A40,csapatok!$A:$NN,DA$320,FALSE),LEN(VLOOKUP($A40,csapatok!$A:$NN,DA$320,FALSE))-6),'csapat-ranglista'!$A:$FP,DA$321,FALSE)/8,VLOOKUP(VLOOKUP($A40,csapatok!$A:$NN,DA$320,FALSE),'csapat-ranglista'!$A:$FP,DA$321,FALSE)/4),0)</f>
        <v>0</v>
      </c>
      <c r="DB40" s="223">
        <f>IFERROR(IF(RIGHT(VLOOKUP($A40,csapatok!$A:$NN,DB$320,FALSE),5)="Csere",VLOOKUP(LEFT(VLOOKUP($A40,csapatok!$A:$NN,DB$320,FALSE),LEN(VLOOKUP($A40,csapatok!$A:$NN,DB$320,FALSE))-6),'csapat-ranglista'!$A:$FP,DB$321,FALSE)/8,VLOOKUP(VLOOKUP($A40,csapatok!$A:$NN,DB$320,FALSE),'csapat-ranglista'!$A:$FP,DB$321,FALSE)/4),0)</f>
        <v>0</v>
      </c>
      <c r="DC40" s="223">
        <f>IFERROR(IF(RIGHT(VLOOKUP($A40,csapatok!$A:$NN,DC$320,FALSE),5)="Csere",VLOOKUP(LEFT(VLOOKUP($A40,csapatok!$A:$NN,DC$320,FALSE),LEN(VLOOKUP($A40,csapatok!$A:$NN,DC$320,FALSE))-6),'csapat-ranglista'!$A:$FP,DC$321,FALSE)/8,VLOOKUP(VLOOKUP($A40,csapatok!$A:$NN,DC$320,FALSE),'csapat-ranglista'!$A:$FP,DC$321,FALSE)/4),0)</f>
        <v>0</v>
      </c>
      <c r="DD40" s="223">
        <f>IFERROR(IF(RIGHT(VLOOKUP($A40,csapatok!$A:$NN,DD$320,FALSE),5)="Csere",VLOOKUP(LEFT(VLOOKUP($A40,csapatok!$A:$NN,DD$320,FALSE),LEN(VLOOKUP($A40,csapatok!$A:$NN,DD$320,FALSE))-6),'csapat-ranglista'!$A:$FP,DD$321,FALSE)/8,VLOOKUP(VLOOKUP($A40,csapatok!$A:$NN,DD$320,FALSE),'csapat-ranglista'!$A:$FP,DD$321,FALSE)/4),0)</f>
        <v>0</v>
      </c>
      <c r="DE40" s="223">
        <f>IFERROR(IF(RIGHT(VLOOKUP($A40,csapatok!$A:$NN,DE$320,FALSE),5)="Csere",VLOOKUP(LEFT(VLOOKUP($A40,csapatok!$A:$NN,DE$320,FALSE),LEN(VLOOKUP($A40,csapatok!$A:$NN,DE$320,FALSE))-6),'csapat-ranglista'!$A:$FP,DE$321,FALSE)/8,VLOOKUP(VLOOKUP($A40,csapatok!$A:$NN,DE$320,FALSE),'csapat-ranglista'!$A:$FP,DE$321,FALSE)/4),0)</f>
        <v>0</v>
      </c>
      <c r="DF40" s="223">
        <f>IFERROR(IF(RIGHT(VLOOKUP($A40,csapatok!$A:$NN,DF$320,FALSE),5)="Csere",VLOOKUP(LEFT(VLOOKUP($A40,csapatok!$A:$NN,DF$320,FALSE),LEN(VLOOKUP($A40,csapatok!$A:$NN,DF$320,FALSE))-6),'csapat-ranglista'!$A:$FP,DF$321,FALSE)/8,VLOOKUP(VLOOKUP($A40,csapatok!$A:$NN,DF$320,FALSE),'csapat-ranglista'!$A:$FP,DF$321,FALSE)/4),0)</f>
        <v>0</v>
      </c>
      <c r="DG40" s="223">
        <f>IFERROR(IF(RIGHT(VLOOKUP($A40,csapatok!$A:$NN,DG$320,FALSE),5)="Csere",VLOOKUP(LEFT(VLOOKUP($A40,csapatok!$A:$NN,DG$320,FALSE),LEN(VLOOKUP($A40,csapatok!$A:$NN,DG$320,FALSE))-6),'csapat-ranglista'!$A:$FP,DG$321,FALSE)/8,VLOOKUP(VLOOKUP($A40,csapatok!$A:$NN,DG$320,FALSE),'csapat-ranglista'!$A:$FP,DG$321,FALSE)/4),0)</f>
        <v>0</v>
      </c>
      <c r="DH40" s="223">
        <f>IFERROR(IF(RIGHT(VLOOKUP($A40,csapatok!$A:$NN,DH$320,FALSE),5)="Csere",VLOOKUP(LEFT(VLOOKUP($A40,csapatok!$A:$NN,DH$320,FALSE),LEN(VLOOKUP($A40,csapatok!$A:$NN,DH$320,FALSE))-6),'csapat-ranglista'!$A:$FP,DH$321,FALSE)/8,VLOOKUP(VLOOKUP($A40,csapatok!$A:$NN,DH$320,FALSE),'csapat-ranglista'!$A:$FP,DH$321,FALSE)/4),0)</f>
        <v>0</v>
      </c>
      <c r="DI40" s="223">
        <f>IFERROR(IF(RIGHT(VLOOKUP($A40,csapatok!$A:$NN,DI$320,FALSE),5)="Csere",VLOOKUP(LEFT(VLOOKUP($A40,csapatok!$A:$NN,DI$320,FALSE),LEN(VLOOKUP($A40,csapatok!$A:$NN,DI$320,FALSE))-6),'csapat-ranglista'!$A:$FP,DI$321,FALSE)/8,VLOOKUP(VLOOKUP($A40,csapatok!$A:$NN,DI$320,FALSE),'csapat-ranglista'!$A:$FP,DI$321,FALSE)/4),0)</f>
        <v>12.325776889685107</v>
      </c>
      <c r="DJ40" s="223">
        <f>IFERROR(IF(RIGHT(VLOOKUP($A40,csapatok!$A:$NN,DJ$320,FALSE),5)="Csere",VLOOKUP(LEFT(VLOOKUP($A40,csapatok!$A:$NN,DJ$320,FALSE),LEN(VLOOKUP($A40,csapatok!$A:$NN,DJ$320,FALSE))-6),'csapat-ranglista'!$A:$FP,DJ$321,FALSE)/8,VLOOKUP(VLOOKUP($A40,csapatok!$A:$NN,DJ$320,FALSE),'csapat-ranglista'!$A:$FP,DJ$321,FALSE)/4),0)</f>
        <v>0</v>
      </c>
      <c r="DK40" s="223">
        <f>IFERROR(IF(RIGHT(VLOOKUP($A40,csapatok!$A:$NN,DK$320,FALSE),5)="Csere",VLOOKUP(LEFT(VLOOKUP($A40,csapatok!$A:$NN,DK$320,FALSE),LEN(VLOOKUP($A40,csapatok!$A:$NN,DK$320,FALSE))-6),'csapat-ranglista'!$A:$FP,DK$321,FALSE)/8,VLOOKUP(VLOOKUP($A40,csapatok!$A:$NN,DK$320,FALSE),'csapat-ranglista'!$A:$FP,DK$321,FALSE)/4),0)</f>
        <v>0</v>
      </c>
      <c r="DL40" s="223">
        <f>IFERROR(IF(RIGHT(VLOOKUP($A40,csapatok!$A:$NN,DL$320,FALSE),5)="Csere",VLOOKUP(LEFT(VLOOKUP($A40,csapatok!$A:$NN,DL$320,FALSE),LEN(VLOOKUP($A40,csapatok!$A:$NN,DL$320,FALSE))-6),'csapat-ranglista'!$A:$FP,DL$321,FALSE)/8,VLOOKUP(VLOOKUP($A40,csapatok!$A:$NN,DL$320,FALSE),'csapat-ranglista'!$A:$FP,DL$321,FALSE)/4),0)</f>
        <v>0</v>
      </c>
      <c r="DM40" s="223">
        <f>IFERROR(IF(RIGHT(VLOOKUP($A40,csapatok!$A:$NN,DM$320,FALSE),5)="Csere",VLOOKUP(LEFT(VLOOKUP($A40,csapatok!$A:$NN,DM$320,FALSE),LEN(VLOOKUP($A40,csapatok!$A:$NN,DM$320,FALSE))-6),'csapat-ranglista'!$A:$FP,DM$321,FALSE)/8,VLOOKUP(VLOOKUP($A40,csapatok!$A:$NN,DM$320,FALSE),'csapat-ranglista'!$A:$FP,DM$321,FALSE)/4),0)</f>
        <v>13.424667198798375</v>
      </c>
      <c r="DN40" s="223">
        <f>IFERROR(IF(RIGHT(VLOOKUP($A40,csapatok!$A:$NN,DN$320,FALSE),5)="Csere",VLOOKUP(LEFT(VLOOKUP($A40,csapatok!$A:$NN,DN$320,FALSE),LEN(VLOOKUP($A40,csapatok!$A:$NN,DN$320,FALSE))-6),'csapat-ranglista'!$A:$FP,DN$321,FALSE)/8,VLOOKUP(VLOOKUP($A40,csapatok!$A:$NN,DN$320,FALSE),'csapat-ranglista'!$A:$FP,DN$321,FALSE)/4),0)</f>
        <v>0</v>
      </c>
      <c r="DO40" s="224">
        <f>versenyek!$MF$11*IFERROR(VLOOKUP(VLOOKUP($A40,versenyek!ME:MG,3,FALSE),szabalyok!$A$16:$B$23,2,FALSE)/4,0)</f>
        <v>0</v>
      </c>
      <c r="DP40" s="224">
        <f>versenyek!$MI$11*IFERROR(VLOOKUP(VLOOKUP($A40,versenyek!MH:MJ,3,FALSE),szabalyok!$A$16:$B$23,2,FALSE)/4,0)</f>
        <v>0</v>
      </c>
      <c r="DQ40" s="223">
        <f>IFERROR(IF(RIGHT(VLOOKUP($A40,csapatok!$A:$NN,DQ$320,FALSE),5)="Csere",VLOOKUP(LEFT(VLOOKUP($A40,csapatok!$A:$NN,DQ$320,FALSE),LEN(VLOOKUP($A40,csapatok!$A:$NN,DQ$320,FALSE))-6),'csapat-ranglista'!$A:$FP,DQ$321,FALSE)/8,VLOOKUP(VLOOKUP($A40,csapatok!$A:$NN,DQ$320,FALSE),'csapat-ranglista'!$A:$FP,DQ$321,FALSE)/4),0)</f>
        <v>0</v>
      </c>
      <c r="DR40" s="223">
        <f>IFERROR(IF(RIGHT(VLOOKUP($A40,csapatok!$A:$NN,DR$320,FALSE),5)="Csere",VLOOKUP(LEFT(VLOOKUP($A40,csapatok!$A:$NN,DR$320,FALSE),LEN(VLOOKUP($A40,csapatok!$A:$NN,DR$320,FALSE))-6),'csapat-ranglista'!$A:$FP,DR$321,FALSE)/8,VLOOKUP(VLOOKUP($A40,csapatok!$A:$NN,DR$320,FALSE),'csapat-ranglista'!$A:$FP,DR$321,FALSE)/4),0)</f>
        <v>0</v>
      </c>
      <c r="DS40" s="223">
        <f>IFERROR(IF(RIGHT(VLOOKUP($A40,csapatok!$A:$NN,DS$320,FALSE),5)="Csere",VLOOKUP(LEFT(VLOOKUP($A40,csapatok!$A:$NN,DS$320,FALSE),LEN(VLOOKUP($A40,csapatok!$A:$NN,DS$320,FALSE))-6),'csapat-ranglista'!$A:$FP,DS$321,FALSE)/8,VLOOKUP(VLOOKUP($A40,csapatok!$A:$NN,DS$320,FALSE),'csapat-ranglista'!$A:$FP,DS$321,FALSE)/4),0)</f>
        <v>0</v>
      </c>
      <c r="DT40" s="223">
        <f>IFERROR(IF(RIGHT(VLOOKUP($A40,csapatok!$A:$NN,DT$320,FALSE),5)="Csere",VLOOKUP(LEFT(VLOOKUP($A40,csapatok!$A:$NN,DT$320,FALSE),LEN(VLOOKUP($A40,csapatok!$A:$NN,DT$320,FALSE))-6),'csapat-ranglista'!$A:$FP,DT$321,FALSE)/8,VLOOKUP(VLOOKUP($A40,csapatok!$A:$NN,DT$320,FALSE),'csapat-ranglista'!$A:$FP,DT$321,FALSE)/4),0)</f>
        <v>0</v>
      </c>
      <c r="DU40" s="223">
        <f>IFERROR(IF(RIGHT(VLOOKUP($A40,csapatok!$A:$NN,DU$320,FALSE),5)="Csere",VLOOKUP(LEFT(VLOOKUP($A40,csapatok!$A:$NN,DU$320,FALSE),LEN(VLOOKUP($A40,csapatok!$A:$NN,DU$320,FALSE))-6),'csapat-ranglista'!$A:$FP,DU$321,FALSE)/8,VLOOKUP(VLOOKUP($A40,csapatok!$A:$NN,DU$320,FALSE),'csapat-ranglista'!$A:$FP,DU$321,FALSE)/4),0)</f>
        <v>0</v>
      </c>
      <c r="DV40" s="223">
        <f>IFERROR(IF(RIGHT(VLOOKUP($A40,csapatok!$A:$NN,DV$320,FALSE),5)="Csere",VLOOKUP(LEFT(VLOOKUP($A40,csapatok!$A:$NN,DV$320,FALSE),LEN(VLOOKUP($A40,csapatok!$A:$NN,DV$320,FALSE))-6),'csapat-ranglista'!$A:$FP,DV$321,FALSE)/8,VLOOKUP(VLOOKUP($A40,csapatok!$A:$NN,DV$320,FALSE),'csapat-ranglista'!$A:$FP,DV$321,FALSE)/4),0)</f>
        <v>0</v>
      </c>
      <c r="DW40" s="223">
        <f>IFERROR(IF(RIGHT(VLOOKUP($A40,csapatok!$A:$NN,DW$320,FALSE),5)="Csere",VLOOKUP(LEFT(VLOOKUP($A40,csapatok!$A:$NN,DW$320,FALSE),LEN(VLOOKUP($A40,csapatok!$A:$NN,DW$320,FALSE))-6),'csapat-ranglista'!$A:$FP,DW$321,FALSE)/8,VLOOKUP(VLOOKUP($A40,csapatok!$A:$NN,DW$320,FALSE),'csapat-ranglista'!$A:$FP,DW$321,FALSE)/4),0)</f>
        <v>0</v>
      </c>
      <c r="DX40" s="223">
        <f>IFERROR(IF(RIGHT(VLOOKUP($A40,csapatok!$A:$NN,DX$320,FALSE),5)="Csere",VLOOKUP(LEFT(VLOOKUP($A40,csapatok!$A:$NN,DX$320,FALSE),LEN(VLOOKUP($A40,csapatok!$A:$NN,DX$320,FALSE))-6),'csapat-ranglista'!$A:$FP,DX$321,FALSE)/8,VLOOKUP(VLOOKUP($A40,csapatok!$A:$NN,DX$320,FALSE),'csapat-ranglista'!$A:$FP,DX$321,FALSE)/4),0)</f>
        <v>0</v>
      </c>
      <c r="DY40" s="223">
        <f>IFERROR(IF(RIGHT(VLOOKUP($A40,csapatok!$A:$NN,DY$320,FALSE),5)="Csere",VLOOKUP(LEFT(VLOOKUP($A40,csapatok!$A:$NN,DY$320,FALSE),LEN(VLOOKUP($A40,csapatok!$A:$NN,DY$320,FALSE))-6),'csapat-ranglista'!$A:$FP,DY$321,FALSE)/8,VLOOKUP(VLOOKUP($A40,csapatok!$A:$NN,DY$320,FALSE),'csapat-ranglista'!$A:$FP,DY$321,FALSE)/4),0)</f>
        <v>0</v>
      </c>
      <c r="DZ40" s="223">
        <f>IFERROR(IF(RIGHT(VLOOKUP($A40,csapatok!$A:$NN,DZ$320,FALSE),5)="Csere",VLOOKUP(LEFT(VLOOKUP($A40,csapatok!$A:$NN,DZ$320,FALSE),LEN(VLOOKUP($A40,csapatok!$A:$NN,DZ$320,FALSE))-6),'csapat-ranglista'!$A:$FP,DZ$321,FALSE)/8,VLOOKUP(VLOOKUP($A40,csapatok!$A:$NN,DZ$320,FALSE),'csapat-ranglista'!$A:$FP,DZ$321,FALSE)/4),0)</f>
        <v>0</v>
      </c>
      <c r="EA40" s="223">
        <f>IFERROR(IF(RIGHT(VLOOKUP($A40,csapatok!$A:$NN,EA$320,FALSE),5)="Csere",VLOOKUP(LEFT(VLOOKUP($A40,csapatok!$A:$NN,EA$320,FALSE),LEN(VLOOKUP($A40,csapatok!$A:$NN,EA$320,FALSE))-6),'csapat-ranglista'!$A:$FP,EA$321,FALSE)/8,VLOOKUP(VLOOKUP($A40,csapatok!$A:$NN,EA$320,FALSE),'csapat-ranglista'!$A:$FP,EA$321,FALSE)/4),0)</f>
        <v>0</v>
      </c>
      <c r="EB40" s="223">
        <f>IFERROR(IF(RIGHT(VLOOKUP($A40,csapatok!$A:$NN,EB$320,FALSE),5)="Csere",VLOOKUP(LEFT(VLOOKUP($A40,csapatok!$A:$NN,EB$320,FALSE),LEN(VLOOKUP($A40,csapatok!$A:$NN,EB$320,FALSE))-6),'csapat-ranglista'!$A:$FP,EB$321,FALSE)/8,VLOOKUP(VLOOKUP($A40,csapatok!$A:$NN,EB$320,FALSE),'csapat-ranglista'!$A:$FP,EB$321,FALSE)/4),0)</f>
        <v>0</v>
      </c>
      <c r="EC40" s="223">
        <f>IFERROR(IF(RIGHT(VLOOKUP($A40,csapatok!$A:$NN,EC$320,FALSE),5)="Csere",VLOOKUP(LEFT(VLOOKUP($A40,csapatok!$A:$NN,EC$320,FALSE),LEN(VLOOKUP($A40,csapatok!$A:$NN,EC$320,FALSE))-6),'csapat-ranglista'!$A:$FP,EC$321,FALSE)/8,VLOOKUP(VLOOKUP($A40,csapatok!$A:$NN,EC$320,FALSE),'csapat-ranglista'!$A:$FP,EC$321,FALSE)/4),0)</f>
        <v>0</v>
      </c>
      <c r="ED40" s="223">
        <f>IFERROR(IF(RIGHT(VLOOKUP($A40,csapatok!$A:$NN,ED$320,FALSE),5)="Csere",VLOOKUP(LEFT(VLOOKUP($A40,csapatok!$A:$NN,ED$320,FALSE),LEN(VLOOKUP($A40,csapatok!$A:$NN,ED$320,FALSE))-6),'csapat-ranglista'!$A:$FP,ED$321,FALSE)/8,VLOOKUP(VLOOKUP($A40,csapatok!$A:$NN,ED$320,FALSE),'csapat-ranglista'!$A:$FP,ED$321,FALSE)/4),0)</f>
        <v>0</v>
      </c>
      <c r="EE40" s="223">
        <f>IFERROR(IF(RIGHT(VLOOKUP($A40,csapatok!$A:$NN,EE$320,FALSE),5)="Csere",VLOOKUP(LEFT(VLOOKUP($A40,csapatok!$A:$NN,EE$320,FALSE),LEN(VLOOKUP($A40,csapatok!$A:$NN,EE$320,FALSE))-6),'csapat-ranglista'!$A:$FP,EE$321,FALSE)/8,VLOOKUP(VLOOKUP($A40,csapatok!$A:$NN,EE$320,FALSE),'csapat-ranglista'!$A:$FP,EE$321,FALSE)/4),0)</f>
        <v>0</v>
      </c>
      <c r="EF40" s="223">
        <f>IFERROR(IF(RIGHT(VLOOKUP($A40,csapatok!$A:$NN,EF$320,FALSE),5)="Csere",VLOOKUP(LEFT(VLOOKUP($A40,csapatok!$A:$NN,EF$320,FALSE),LEN(VLOOKUP($A40,csapatok!$A:$NN,EF$320,FALSE))-6),'csapat-ranglista'!$A:$FP,EF$321,FALSE)/8,VLOOKUP(VLOOKUP($A40,csapatok!$A:$NN,EF$320,FALSE),'csapat-ranglista'!$A:$FP,EF$321,FALSE)/4),0)</f>
        <v>9.1794612433527405</v>
      </c>
      <c r="EG40" s="223">
        <f>IFERROR(IF(RIGHT(VLOOKUP($A40,csapatok!$A:$NN,EG$320,FALSE),5)="Csere",VLOOKUP(LEFT(VLOOKUP($A40,csapatok!$A:$NN,EG$320,FALSE),LEN(VLOOKUP($A40,csapatok!$A:$NN,EG$320,FALSE))-6),'csapat-ranglista'!$A:$FP,EG$321,FALSE)/8,VLOOKUP(VLOOKUP($A40,csapatok!$A:$NN,EG$320,FALSE),'csapat-ranglista'!$A:$FP,EG$321,FALSE)/4),0)</f>
        <v>0</v>
      </c>
      <c r="EH40" s="223">
        <f>IFERROR(IF(RIGHT(VLOOKUP($A40,csapatok!$A:$NN,EH$320,FALSE),5)="Csere",VLOOKUP(LEFT(VLOOKUP($A40,csapatok!$A:$NN,EH$320,FALSE),LEN(VLOOKUP($A40,csapatok!$A:$NN,EH$320,FALSE))-6),'csapat-ranglista'!$A:$FP,EH$321,FALSE)/8,VLOOKUP(VLOOKUP($A40,csapatok!$A:$NN,EH$320,FALSE),'csapat-ranglista'!$A:$FP,EH$321,FALSE)/4),0)</f>
        <v>0</v>
      </c>
      <c r="EI40" s="223">
        <f>IFERROR(IF(RIGHT(VLOOKUP($A40,csapatok!$A:$NN,EI$320,FALSE),5)="Csere",VLOOKUP(LEFT(VLOOKUP($A40,csapatok!$A:$NN,EI$320,FALSE),LEN(VLOOKUP($A40,csapatok!$A:$NN,EI$320,FALSE))-6),'csapat-ranglista'!$A:$FP,EI$321,FALSE)/8,VLOOKUP(VLOOKUP($A40,csapatok!$A:$NN,EI$320,FALSE),'csapat-ranglista'!$A:$FP,EI$321,FALSE)/4),0)</f>
        <v>0</v>
      </c>
      <c r="EJ40" s="223">
        <f>IFERROR(IF(RIGHT(VLOOKUP($A40,csapatok!$A:$NN,EJ$320,FALSE),5)="Csere",VLOOKUP(LEFT(VLOOKUP($A40,csapatok!$A:$NN,EJ$320,FALSE),LEN(VLOOKUP($A40,csapatok!$A:$NN,EJ$320,FALSE))-6),'csapat-ranglista'!$A:$FP,EJ$321,FALSE)/8,VLOOKUP(VLOOKUP($A40,csapatok!$A:$NN,EJ$320,FALSE),'csapat-ranglista'!$A:$FP,EJ$321,FALSE)/4),0)</f>
        <v>0</v>
      </c>
      <c r="EK40" s="223">
        <f>IFERROR(IF(RIGHT(VLOOKUP($A40,csapatok!$A:$NN,EK$320,FALSE),5)="Csere",VLOOKUP(LEFT(VLOOKUP($A40,csapatok!$A:$NN,EK$320,FALSE),LEN(VLOOKUP($A40,csapatok!$A:$NN,EK$320,FALSE))-6),'csapat-ranglista'!$A:$FP,EK$321,FALSE)/8,VLOOKUP(VLOOKUP($A40,csapatok!$A:$NN,EK$320,FALSE),'csapat-ranglista'!$A:$FP,EK$321,FALSE)/4),0)</f>
        <v>0</v>
      </c>
      <c r="EL40" s="223">
        <f>IFERROR(IF(RIGHT(VLOOKUP($A40,csapatok!$A:$NN,EL$320,FALSE),5)="Csere",VLOOKUP(LEFT(VLOOKUP($A40,csapatok!$A:$NN,EL$320,FALSE),LEN(VLOOKUP($A40,csapatok!$A:$NN,EL$320,FALSE))-6),'csapat-ranglista'!$A:$FP,EL$321,FALSE)/8,VLOOKUP(VLOOKUP($A40,csapatok!$A:$NN,EL$320,FALSE),'csapat-ranglista'!$A:$FP,EL$321,FALSE)/4),0)</f>
        <v>0</v>
      </c>
      <c r="EM40" s="223">
        <f>IFERROR(IF(RIGHT(VLOOKUP($A40,csapatok!$A:$NN,EM$320,FALSE),5)="Csere",VLOOKUP(LEFT(VLOOKUP($A40,csapatok!$A:$NN,EM$320,FALSE),LEN(VLOOKUP($A40,csapatok!$A:$NN,EM$320,FALSE))-6),'csapat-ranglista'!$A:$FP,EM$321,FALSE)/8,VLOOKUP(VLOOKUP($A40,csapatok!$A:$NN,EM$320,FALSE),'csapat-ranglista'!$A:$FP,EM$321,FALSE)/4),0)</f>
        <v>0</v>
      </c>
      <c r="EN40" s="223">
        <f>IFERROR(IF(RIGHT(VLOOKUP($A40,csapatok!$A:$NN,EN$320,FALSE),5)="Csere",VLOOKUP(LEFT(VLOOKUP($A40,csapatok!$A:$NN,EN$320,FALSE),LEN(VLOOKUP($A40,csapatok!$A:$NN,EN$320,FALSE))-6),'csapat-ranglista'!$A:$FP,EN$321,FALSE)/8,VLOOKUP(VLOOKUP($A40,csapatok!$A:$NN,EN$320,FALSE),'csapat-ranglista'!$A:$FP,EN$321,FALSE)/4),0)</f>
        <v>0</v>
      </c>
      <c r="EO40" s="223">
        <f>IFERROR(IF(RIGHT(VLOOKUP($A40,csapatok!$A:$NN,EO$320,FALSE),5)="Csere",VLOOKUP(LEFT(VLOOKUP($A40,csapatok!$A:$NN,EO$320,FALSE),LEN(VLOOKUP($A40,csapatok!$A:$NN,EO$320,FALSE))-6),'csapat-ranglista'!$A:$FP,EO$321,FALSE)/8,VLOOKUP(VLOOKUP($A40,csapatok!$A:$NN,EO$320,FALSE),'csapat-ranglista'!$A:$FP,EO$321,FALSE)/4),0)</f>
        <v>0</v>
      </c>
      <c r="EP40" s="223">
        <f>IFERROR(IF(RIGHT(VLOOKUP($A40,csapatok!$A:$NN,EP$320,FALSE),5)="Csere",VLOOKUP(LEFT(VLOOKUP($A40,csapatok!$A:$NN,EP$320,FALSE),LEN(VLOOKUP($A40,csapatok!$A:$NN,EP$320,FALSE))-6),'csapat-ranglista'!$A:$FP,EP$321,FALSE)/8,VLOOKUP(VLOOKUP($A40,csapatok!$A:$NN,EP$320,FALSE),'csapat-ranglista'!$A:$FP,EP$321,FALSE)/4),0)</f>
        <v>0</v>
      </c>
      <c r="EQ40" s="223">
        <f>IFERROR(IF(RIGHT(VLOOKUP($A40,csapatok!$A:$NN,EQ$320,FALSE),5)="Csere",VLOOKUP(LEFT(VLOOKUP($A40,csapatok!$A:$NN,EQ$320,FALSE),LEN(VLOOKUP($A40,csapatok!$A:$NN,EQ$320,FALSE))-6),'csapat-ranglista'!$A:$FP,EQ$321,FALSE)/8,VLOOKUP(VLOOKUP($A40,csapatok!$A:$NN,EQ$320,FALSE),'csapat-ranglista'!$A:$FP,EQ$321,FALSE)/4),0)</f>
        <v>0</v>
      </c>
      <c r="ER40" s="223">
        <f>IFERROR(IF(RIGHT(VLOOKUP($A40,csapatok!$A:$NN,ER$320,FALSE),5)="Csere",VLOOKUP(LEFT(VLOOKUP($A40,csapatok!$A:$NN,ER$320,FALSE),LEN(VLOOKUP($A40,csapatok!$A:$NN,ER$320,FALSE))-6),'csapat-ranglista'!$A:$FP,ER$321,FALSE)/8,VLOOKUP(VLOOKUP($A40,csapatok!$A:$NN,ER$320,FALSE),'csapat-ranglista'!$A:$FP,ER$321,FALSE)/4),0)</f>
        <v>0</v>
      </c>
      <c r="ES40" s="223">
        <f>IFERROR(IF(RIGHT(VLOOKUP($A40,csapatok!$A:$NN,ES$320,FALSE),5)="Csere",VLOOKUP(LEFT(VLOOKUP($A40,csapatok!$A:$NN,ES$320,FALSE),LEN(VLOOKUP($A40,csapatok!$A:$NN,ES$320,FALSE))-6),'csapat-ranglista'!$A:$FP,ES$321,FALSE)/8,VLOOKUP(VLOOKUP($A40,csapatok!$A:$NN,ES$320,FALSE),'csapat-ranglista'!$A:$FP,ES$321,FALSE)/4),0)</f>
        <v>0</v>
      </c>
      <c r="ET40" s="223">
        <f>IFERROR(IF(RIGHT(VLOOKUP($A40,csapatok!$A:$NN,ET$320,FALSE),5)="Csere",VLOOKUP(LEFT(VLOOKUP($A40,csapatok!$A:$NN,ET$320,FALSE),LEN(VLOOKUP($A40,csapatok!$A:$NN,ET$320,FALSE))-6),'csapat-ranglista'!$A:$FP,ET$321,FALSE)/8,VLOOKUP(VLOOKUP($A40,csapatok!$A:$NN,ET$320,FALSE),'csapat-ranglista'!$A:$FP,ET$321,FALSE)/4),0)</f>
        <v>0</v>
      </c>
      <c r="EU40" s="223">
        <f>IFERROR(IF(RIGHT(VLOOKUP($A40,csapatok!$A:$NN,EU$320,FALSE),5)="Csere",VLOOKUP(LEFT(VLOOKUP($A40,csapatok!$A:$NN,EU$320,FALSE),LEN(VLOOKUP($A40,csapatok!$A:$NN,EU$320,FALSE))-6),'csapat-ranglista'!$A:$FP,EU$321,FALSE)/8,VLOOKUP(VLOOKUP($A40,csapatok!$A:$NN,EU$320,FALSE),'csapat-ranglista'!$A:$FP,EU$321,FALSE)/4),0)</f>
        <v>0</v>
      </c>
      <c r="EV40" s="223">
        <f>IFERROR(IF(RIGHT(VLOOKUP($A40,csapatok!$A:$NN,EV$320,FALSE),5)="Csere",VLOOKUP(LEFT(VLOOKUP($A40,csapatok!$A:$NN,EV$320,FALSE),LEN(VLOOKUP($A40,csapatok!$A:$NN,EV$320,FALSE))-6),'csapat-ranglista'!$A:$FP,EV$321,FALSE)/8,VLOOKUP(VLOOKUP($A40,csapatok!$A:$NN,EV$320,FALSE),'csapat-ranglista'!$A:$FP,EV$321,FALSE)/4),0)</f>
        <v>0</v>
      </c>
      <c r="EW40" s="223">
        <f>IFERROR(IF(RIGHT(VLOOKUP($A40,csapatok!$A:$NN,EW$320,FALSE),5)="Csere",VLOOKUP(LEFT(VLOOKUP($A40,csapatok!$A:$NN,EW$320,FALSE),LEN(VLOOKUP($A40,csapatok!$A:$NN,EW$320,FALSE))-6),'csapat-ranglista'!$A:$FP,EW$321,FALSE)/8,VLOOKUP(VLOOKUP($A40,csapatok!$A:$NN,EW$320,FALSE),'csapat-ranglista'!$A:$FP,EW$321,FALSE)/4),0)</f>
        <v>0</v>
      </c>
      <c r="EX40" s="223">
        <f>IFERROR(IF(RIGHT(VLOOKUP($A40,csapatok!$A:$NN,EX$320,FALSE),5)="Csere",VLOOKUP(LEFT(VLOOKUP($A40,csapatok!$A:$NN,EX$320,FALSE),LEN(VLOOKUP($A40,csapatok!$A:$NN,EX$320,FALSE))-6),'csapat-ranglista'!$A:$FP,EX$321,FALSE)/8,VLOOKUP(VLOOKUP($A40,csapatok!$A:$NN,EX$320,FALSE),'csapat-ranglista'!$A:$FP,EX$321,FALSE)/4),0)</f>
        <v>0</v>
      </c>
      <c r="EY40" s="223">
        <f>IFERROR(IF(RIGHT(VLOOKUP($A40,csapatok!$A:$NN,EY$320,FALSE),5)="Csere",VLOOKUP(LEFT(VLOOKUP($A40,csapatok!$A:$NN,EY$320,FALSE),LEN(VLOOKUP($A40,csapatok!$A:$NN,EY$320,FALSE))-6),'csapat-ranglista'!$A:$FP,EY$321,FALSE)/8,VLOOKUP(VLOOKUP($A40,csapatok!$A:$NN,EY$320,FALSE),'csapat-ranglista'!$A:$FP,EY$321,FALSE)/4),0)</f>
        <v>0</v>
      </c>
      <c r="EZ40" s="223">
        <f>IFERROR(IF(RIGHT(VLOOKUP($A40,csapatok!$A:$NN,EZ$320,FALSE),5)="Csere",VLOOKUP(LEFT(VLOOKUP($A40,csapatok!$A:$NN,EZ$320,FALSE),LEN(VLOOKUP($A40,csapatok!$A:$NN,EZ$320,FALSE))-6),'csapat-ranglista'!$A:$FP,EZ$321,FALSE)/8,VLOOKUP(VLOOKUP($A40,csapatok!$A:$NN,EZ$320,FALSE),'csapat-ranglista'!$A:$FP,EZ$321,FALSE)/4),0)</f>
        <v>0</v>
      </c>
      <c r="FA40" s="223">
        <f>IFERROR(IF(RIGHT(VLOOKUP($A40,csapatok!$A:$NN,FA$320,FALSE),5)="Csere",VLOOKUP(LEFT(VLOOKUP($A40,csapatok!$A:$NN,FA$320,FALSE),LEN(VLOOKUP($A40,csapatok!$A:$NN,FA$320,FALSE))-6),'csapat-ranglista'!$A:$FP,FA$321,FALSE)/8,VLOOKUP(VLOOKUP($A40,csapatok!$A:$NN,FA$320,FALSE),'csapat-ranglista'!$A:$FP,FA$321,FALSE)/4),0)</f>
        <v>31.391953382098617</v>
      </c>
      <c r="FB40" s="223">
        <f>IFERROR(IF(RIGHT(VLOOKUP($A40,csapatok!$A:$NN,FB$320,FALSE),5)="Csere",VLOOKUP(LEFT(VLOOKUP($A40,csapatok!$A:$NN,FB$320,FALSE),LEN(VLOOKUP($A40,csapatok!$A:$NN,FB$320,FALSE))-6),'csapat-ranglista'!$A:$FP,FB$321,FALSE)/8,VLOOKUP(VLOOKUP($A40,csapatok!$A:$NN,FB$320,FALSE),'csapat-ranglista'!$A:$FP,FB$321,FALSE)/4),0)</f>
        <v>0</v>
      </c>
      <c r="FC40" s="223">
        <f>IFERROR(IF(RIGHT(VLOOKUP($A40,csapatok!$A:$NN,FC$320,FALSE),5)="Csere",VLOOKUP(LEFT(VLOOKUP($A40,csapatok!$A:$NN,FC$320,FALSE),LEN(VLOOKUP($A40,csapatok!$A:$NN,FC$320,FALSE))-6),'csapat-ranglista'!$A:$FP,FC$321,FALSE)/8,VLOOKUP(VLOOKUP($A40,csapatok!$A:$NN,FC$320,FALSE),'csapat-ranglista'!$A:$FP,FC$321,FALSE)/4),0)</f>
        <v>0</v>
      </c>
      <c r="FD40" s="224">
        <f>versenyek!$QY$11*IFERROR(VLOOKUP(VLOOKUP($A40,versenyek!QX:QZ,3,FALSE),szabalyok!$A$16:$B$23,2,FALSE)/4,0)</f>
        <v>0</v>
      </c>
      <c r="FE40" s="224">
        <f>versenyek!$RB$11*IFERROR(VLOOKUP(VLOOKUP($A40,versenyek!RA:RC,3,FALSE),szabalyok!$A$16:$B$23,2,FALSE)/4,0)</f>
        <v>0</v>
      </c>
      <c r="FF40" s="223">
        <f>IFERROR(IF(RIGHT(VLOOKUP($A40,csapatok!$A:$NN,FF$320,FALSE),5)="Csere",VLOOKUP(LEFT(VLOOKUP($A40,csapatok!$A:$NN,FF$320,FALSE),LEN(VLOOKUP($A40,csapatok!$A:$NN,FF$320,FALSE))-6),'csapat-ranglista'!$A:$FP,FF$321,FALSE)/8,VLOOKUP(VLOOKUP($A40,csapatok!$A:$NN,FF$320,FALSE),'csapat-ranglista'!$A:$FP,FF$321,FALSE)/4),0)</f>
        <v>0</v>
      </c>
      <c r="FG40" s="223">
        <f>IFERROR(IF(RIGHT(VLOOKUP($A40,csapatok!$A:$NN,FG$320,FALSE),5)="Csere",VLOOKUP(LEFT(VLOOKUP($A40,csapatok!$A:$NN,FG$320,FALSE),LEN(VLOOKUP($A40,csapatok!$A:$NN,FG$320,FALSE))-6),'csapat-ranglista'!$A:$FP,FG$321,FALSE)/8,VLOOKUP(VLOOKUP($A40,csapatok!$A:$NN,FG$320,FALSE),'csapat-ranglista'!$A:$FP,FG$321,FALSE)/4),0)</f>
        <v>0</v>
      </c>
      <c r="FH40" s="223">
        <f>IFERROR(IF(RIGHT(VLOOKUP($A40,csapatok!$A:$NN,FH$320,FALSE),5)="Csere",VLOOKUP(LEFT(VLOOKUP($A40,csapatok!$A:$NN,FH$320,FALSE),LEN(VLOOKUP($A40,csapatok!$A:$NN,FH$320,FALSE))-6),'csapat-ranglista'!$A:$FP,FH$321,FALSE)/8,VLOOKUP(VLOOKUP($A40,csapatok!$A:$NN,FH$320,FALSE),'csapat-ranglista'!$A:$FP,FH$321,FALSE)/4),0)</f>
        <v>0</v>
      </c>
      <c r="FI40" s="223">
        <f>IFERROR(IF(RIGHT(VLOOKUP($A40,csapatok!$A:$NN,FI$320,FALSE),5)="Csere",VLOOKUP(LEFT(VLOOKUP($A40,csapatok!$A:$NN,FI$320,FALSE),LEN(VLOOKUP($A40,csapatok!$A:$NN,FI$320,FALSE))-6),'csapat-ranglista'!$A:$FP,FI$321,FALSE)/8,VLOOKUP(VLOOKUP($A40,csapatok!$A:$NN,FI$320,FALSE),'csapat-ranglista'!$A:$FP,FI$321,FALSE)/4),0)</f>
        <v>0</v>
      </c>
      <c r="FJ40" s="223">
        <f>IFERROR(IF(RIGHT(VLOOKUP($A40,csapatok!$A:$NN,FJ$320,FALSE),5)="Csere",VLOOKUP(LEFT(VLOOKUP($A40,csapatok!$A:$NN,FJ$320,FALSE),LEN(VLOOKUP($A40,csapatok!$A:$NN,FJ$320,FALSE))-6),'csapat-ranglista'!$A:$FP,FJ$321,FALSE)/8,VLOOKUP(VLOOKUP($A40,csapatok!$A:$NN,FJ$320,FALSE),'csapat-ranglista'!$A:$FP,FJ$321,FALSE)/4),0)</f>
        <v>3.1698838843280837</v>
      </c>
      <c r="FK40" s="223">
        <f>IFERROR(IF(RIGHT(VLOOKUP($A40,csapatok!$A:$NN,FK$320,FALSE),5)="Csere",VLOOKUP(LEFT(VLOOKUP($A40,csapatok!$A:$NN,FK$320,FALSE),LEN(VLOOKUP($A40,csapatok!$A:$NN,FK$320,FALSE))-6),'csapat-ranglista'!$A:$FP,FK$321,FALSE)/8,VLOOKUP(VLOOKUP($A40,csapatok!$A:$NN,FK$320,FALSE),'csapat-ranglista'!$A:$FP,FK$321,FALSE)/4),0)</f>
        <v>0</v>
      </c>
      <c r="FL40" s="223">
        <f>IFERROR(IF(RIGHT(VLOOKUP($A40,csapatok!$A:$NN,FL$320,FALSE),5)="Csere",VLOOKUP(LEFT(VLOOKUP($A40,csapatok!$A:$NN,FL$320,FALSE),LEN(VLOOKUP($A40,csapatok!$A:$NN,FL$320,FALSE))-6),'csapat-ranglista'!$A:$FP,FL$321,FALSE)/8,VLOOKUP(VLOOKUP($A40,csapatok!$A:$NN,FL$320,FALSE),'csapat-ranglista'!$A:$FP,FL$321,FALSE)/4),0)</f>
        <v>0</v>
      </c>
      <c r="FM40" s="223">
        <f>IFERROR(IF(RIGHT(VLOOKUP($A40,csapatok!$A:$NN,FM$320,FALSE),5)="Csere",VLOOKUP(LEFT(VLOOKUP($A40,csapatok!$A:$NN,FM$320,FALSE),LEN(VLOOKUP($A40,csapatok!$A:$NN,FM$320,FALSE))-6),'csapat-ranglista'!$A:$FP,FM$321,FALSE)/8,VLOOKUP(VLOOKUP($A40,csapatok!$A:$NN,FM$320,FALSE),'csapat-ranglista'!$A:$FP,FM$321,FALSE)/4),0)</f>
        <v>0</v>
      </c>
      <c r="FN40" s="223">
        <f>IFERROR(IF(RIGHT(VLOOKUP($A40,csapatok!$A:$NN,FN$320,FALSE),5)="Csere",VLOOKUP(LEFT(VLOOKUP($A40,csapatok!$A:$NN,FN$320,FALSE),LEN(VLOOKUP($A40,csapatok!$A:$NN,FN$320,FALSE))-6),'csapat-ranglista'!$A:$FP,FN$321,FALSE)/8,VLOOKUP(VLOOKUP($A40,csapatok!$A:$NN,FN$320,FALSE),'csapat-ranglista'!$A:$FP,FN$321,FALSE)/4),0)</f>
        <v>0</v>
      </c>
      <c r="FO40" s="223">
        <f>IFERROR(IF(RIGHT(VLOOKUP($A40,csapatok!$A:$NN,FO$320,FALSE),5)="Csere",VLOOKUP(LEFT(VLOOKUP($A40,csapatok!$A:$NN,FO$320,FALSE),LEN(VLOOKUP($A40,csapatok!$A:$NN,FO$320,FALSE))-6),'csapat-ranglista'!$A:$FP,FO$321,FALSE)/8,VLOOKUP(VLOOKUP($A40,csapatok!$A:$NN,FO$320,FALSE),'csapat-ranglista'!$A:$FP,FO$321,FALSE)/4),0)</f>
        <v>0</v>
      </c>
      <c r="FP40" s="223">
        <f>IFERROR(IF(RIGHT(VLOOKUP($A40,csapatok!$A:$NN,FP$320,FALSE),5)="Csere",VLOOKUP(LEFT(VLOOKUP($A40,csapatok!$A:$NN,FP$320,FALSE),LEN(VLOOKUP($A40,csapatok!$A:$NN,FP$320,FALSE))-6),'csapat-ranglista'!$A:$FP,FP$321,FALSE)/8,VLOOKUP(VLOOKUP($A40,csapatok!$A:$NN,FP$320,FALSE),'csapat-ranglista'!$A:$FP,FP$321,FALSE)/4),0)</f>
        <v>0</v>
      </c>
      <c r="FQ40" s="223">
        <f>IFERROR(IF(RIGHT(VLOOKUP($A40,csapatok!$A:$NN,FQ$320,FALSE),5)="Csere",VLOOKUP(LEFT(VLOOKUP($A40,csapatok!$A:$NN,FQ$320,FALSE),LEN(VLOOKUP($A40,csapatok!$A:$NN,FQ$320,FALSE))-6),'csapat-ranglista'!$A:$FP,FQ$321,FALSE)/8,VLOOKUP(VLOOKUP($A40,csapatok!$A:$NN,FQ$320,FALSE),'csapat-ranglista'!$A:$FP,FQ$321,FALSE)/4),0)</f>
        <v>0</v>
      </c>
      <c r="FR40" s="223">
        <f>IFERROR(IF(RIGHT(VLOOKUP($A40,csapatok!$A:$NN,FR$320,FALSE),5)="Csere",VLOOKUP(LEFT(VLOOKUP($A40,csapatok!$A:$NN,FR$320,FALSE),LEN(VLOOKUP($A40,csapatok!$A:$NN,FR$320,FALSE))-6),'csapat-ranglista'!$A:$FP,FR$321,FALSE)/8,VLOOKUP(VLOOKUP($A40,csapatok!$A:$NN,FR$320,FALSE),'csapat-ranglista'!$A:$FP,FR$321,FALSE)/4),0)</f>
        <v>0</v>
      </c>
      <c r="FS40" s="223">
        <f>IFERROR(IF(RIGHT(VLOOKUP($A40,csapatok!$A:$NN,FS$320,FALSE),5)="Csere",VLOOKUP(LEFT(VLOOKUP($A40,csapatok!$A:$NN,FS$320,FALSE),LEN(VLOOKUP($A40,csapatok!$A:$NN,FS$320,FALSE))-6),'csapat-ranglista'!$A:$FP,FS$321,FALSE)/8,VLOOKUP(VLOOKUP($A40,csapatok!$A:$NN,FS$320,FALSE),'csapat-ranglista'!$A:$FP,FS$321,FALSE)/4),0)</f>
        <v>0</v>
      </c>
      <c r="FT40" s="223">
        <f>IFERROR(IF(RIGHT(VLOOKUP($A40,csapatok!$A:$NN,FT$320,FALSE),5)="Csere",VLOOKUP(LEFT(VLOOKUP($A40,csapatok!$A:$NN,FT$320,FALSE),LEN(VLOOKUP($A40,csapatok!$A:$NN,FT$320,FALSE))-6),'csapat-ranglista'!$A:$FP,FT$321,FALSE)/8,VLOOKUP(VLOOKUP($A40,csapatok!$A:$NN,FT$320,FALSE),'csapat-ranglista'!$A:$FP,FT$321,FALSE)/4),0)</f>
        <v>0</v>
      </c>
      <c r="FU40" s="223">
        <f>IFERROR(IF(RIGHT(VLOOKUP($A40,csapatok!$A:$NN,FU$320,FALSE),5)="Csere",VLOOKUP(LEFT(VLOOKUP($A40,csapatok!$A:$NN,FU$320,FALSE),LEN(VLOOKUP($A40,csapatok!$A:$NN,FU$320,FALSE))-6),'csapat-ranglista'!$A:$FP,FU$321,FALSE)/8,VLOOKUP(VLOOKUP($A40,csapatok!$A:$NN,FU$320,FALSE),'csapat-ranglista'!$A:$FP,FU$321,FALSE)/4),0)</f>
        <v>0</v>
      </c>
      <c r="FV40" s="223">
        <f>IFERROR(IF(RIGHT(VLOOKUP($A40,csapatok!$A:$NN,FV$320,FALSE),5)="Csere",VLOOKUP(LEFT(VLOOKUP($A40,csapatok!$A:$NN,FV$320,FALSE),LEN(VLOOKUP($A40,csapatok!$A:$NN,FV$320,FALSE))-6),'csapat-ranglista'!$A:$FP,FV$321,FALSE)/8,VLOOKUP(VLOOKUP($A40,csapatok!$A:$NN,FV$320,FALSE),'csapat-ranglista'!$A:$FP,FV$321,FALSE)/4),0)</f>
        <v>0</v>
      </c>
      <c r="FW40" s="223">
        <f>IFERROR(IF(RIGHT(VLOOKUP($A40,csapatok!$A:$NN,FW$320,FALSE),5)="Csere",VLOOKUP(LEFT(VLOOKUP($A40,csapatok!$A:$NN,FW$320,FALSE),LEN(VLOOKUP($A40,csapatok!$A:$NN,FW$320,FALSE))-6),'csapat-ranglista'!$A:$FP,FW$321,FALSE)/8,VLOOKUP(VLOOKUP($A40,csapatok!$A:$NN,FW$320,FALSE),'csapat-ranglista'!$A:$FP,FW$321,FALSE)/4),0)</f>
        <v>0</v>
      </c>
      <c r="FX40" s="223">
        <f>IFERROR(IF(RIGHT(VLOOKUP($A40,csapatok!$A:$NN,FX$320,FALSE),5)="Csere",VLOOKUP(LEFT(VLOOKUP($A40,csapatok!$A:$NN,FX$320,FALSE),LEN(VLOOKUP($A40,csapatok!$A:$NN,FX$320,FALSE))-6),'csapat-ranglista'!$A:$FP,FX$321,FALSE)/8,VLOOKUP(VLOOKUP($A40,csapatok!$A:$NN,FX$320,FALSE),'csapat-ranglista'!$A:$FP,FX$321,FALSE)/4),0)</f>
        <v>0</v>
      </c>
      <c r="FY40" s="223">
        <f>IFERROR(IF(RIGHT(VLOOKUP($A40,csapatok!$A:$NN,FY$320,FALSE),5)="Csere",VLOOKUP(LEFT(VLOOKUP($A40,csapatok!$A:$NN,FY$320,FALSE),LEN(VLOOKUP($A40,csapatok!$A:$NN,FY$320,FALSE))-6),'csapat-ranglista'!$A:$FP,FY$321,FALSE)/8,VLOOKUP(VLOOKUP($A40,csapatok!$A:$NN,FY$320,FALSE),'csapat-ranglista'!$A:$FP,FY$321,FALSE)/4),0)</f>
        <v>0</v>
      </c>
      <c r="FZ40" s="223">
        <f>IFERROR(IF(RIGHT(VLOOKUP($A40,csapatok!$A:$NN,FZ$320,FALSE),5)="Csere",VLOOKUP(LEFT(VLOOKUP($A40,csapatok!$A:$NN,FZ$320,FALSE),LEN(VLOOKUP($A40,csapatok!$A:$NN,FZ$320,FALSE))-6),'csapat-ranglista'!$A:$FP,FZ$321,FALSE)/8,VLOOKUP(VLOOKUP($A40,csapatok!$A:$NN,FZ$320,FALSE),'csapat-ranglista'!$A:$FP,FZ$321,FALSE)/4),0)</f>
        <v>1.4401215380434342</v>
      </c>
      <c r="GA40" s="223">
        <f>IFERROR(IF(RIGHT(VLOOKUP($A40,csapatok!$A:$NN,GA$320,FALSE),5)="Csere",VLOOKUP(LEFT(VLOOKUP($A40,csapatok!$A:$NN,GA$320,FALSE),LEN(VLOOKUP($A40,csapatok!$A:$NN,GA$320,FALSE))-6),'csapat-ranglista'!$A:$FP,GA$321,FALSE)/8,VLOOKUP(VLOOKUP($A40,csapatok!$A:$NN,GA$320,FALSE),'csapat-ranglista'!$A:$FP,GA$321,FALSE)/4),0)</f>
        <v>0</v>
      </c>
      <c r="GB40" s="223">
        <f>IFERROR(IF(RIGHT(VLOOKUP($A40,csapatok!$A:$NN,GB$320,FALSE),5)="Csere",VLOOKUP(LEFT(VLOOKUP($A40,csapatok!$A:$NN,GB$320,FALSE),LEN(VLOOKUP($A40,csapatok!$A:$NN,GB$320,FALSE))-6),'csapat-ranglista'!$A:$FP,GB$321,FALSE)/8,VLOOKUP(VLOOKUP($A40,csapatok!$A:$NN,GB$320,FALSE),'csapat-ranglista'!$A:$FP,GB$321,FALSE)/4),0)</f>
        <v>0</v>
      </c>
      <c r="GC40" s="223">
        <f>IFERROR(IF(RIGHT(VLOOKUP($A40,csapatok!$A:$NN,GC$320,FALSE),5)="Csere",VLOOKUP(LEFT(VLOOKUP($A40,csapatok!$A:$NN,GC$320,FALSE),LEN(VLOOKUP($A40,csapatok!$A:$NN,GC$320,FALSE))-6),'csapat-ranglista'!$A:$FP,GC$321,FALSE)/8,VLOOKUP(VLOOKUP($A40,csapatok!$A:$NN,GC$320,FALSE),'csapat-ranglista'!$A:$FP,GC$321,FALSE)/4),0)</f>
        <v>0</v>
      </c>
      <c r="GD40" s="247">
        <f>SUM(EQ40:GC40)</f>
        <v>36.001958804470135</v>
      </c>
    </row>
    <row r="41" spans="1:186">
      <c r="A41" s="32" t="s">
        <v>89</v>
      </c>
      <c r="B41" s="2">
        <v>30177</v>
      </c>
      <c r="C41" s="131" t="str">
        <f>IF(B41=0,"",IF(B41&lt;$C$1,"felnőtt","ifi"))</f>
        <v>felnőtt</v>
      </c>
      <c r="D41" s="32" t="s">
        <v>9</v>
      </c>
      <c r="E41" s="45">
        <v>6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0.47990977106662713</v>
      </c>
      <c r="M41" s="32">
        <v>0</v>
      </c>
      <c r="N41" s="32">
        <v>4.3071353149220641</v>
      </c>
      <c r="O41" s="32">
        <v>0</v>
      </c>
      <c r="P41" s="32">
        <v>0</v>
      </c>
      <c r="Q41" s="32">
        <v>0</v>
      </c>
      <c r="R41" s="32">
        <v>0</v>
      </c>
      <c r="S41" s="32">
        <v>0.69409196293493336</v>
      </c>
      <c r="T41" s="32">
        <v>2.4835356626854082</v>
      </c>
      <c r="U41" s="32">
        <v>0</v>
      </c>
      <c r="V41" s="32">
        <v>0</v>
      </c>
      <c r="W41" s="32">
        <v>8.200560189250389</v>
      </c>
      <c r="X41" s="32">
        <f>IFERROR(IF(RIGHT(VLOOKUP($A41,csapatok!$A:$BL,X$320,FALSE),5)="Csere",VLOOKUP(LEFT(VLOOKUP($A41,csapatok!$A:$BL,X$320,FALSE),LEN(VLOOKUP($A41,csapatok!$A:$BL,X$320,FALSE))-6),'csapat-ranglista'!$A:$FP,X$321,FALSE)/8,VLOOKUP(VLOOKUP($A41,csapatok!$A:$BL,X$320,FALSE),'csapat-ranglista'!$A:$FP,X$321,FALSE)/4),0)</f>
        <v>0</v>
      </c>
      <c r="Y41" s="32">
        <f>IFERROR(IF(RIGHT(VLOOKUP($A41,csapatok!$A:$BL,Y$320,FALSE),5)="Csere",VLOOKUP(LEFT(VLOOKUP($A41,csapatok!$A:$BL,Y$320,FALSE),LEN(VLOOKUP($A41,csapatok!$A:$BL,Y$320,FALSE))-6),'csapat-ranglista'!$A:$FP,Y$321,FALSE)/8,VLOOKUP(VLOOKUP($A41,csapatok!$A:$BL,Y$320,FALSE),'csapat-ranglista'!$A:$FP,Y$321,FALSE)/4),0)</f>
        <v>0</v>
      </c>
      <c r="Z41" s="32">
        <f>IFERROR(IF(RIGHT(VLOOKUP($A41,csapatok!$A:$BL,Z$320,FALSE),5)="Csere",VLOOKUP(LEFT(VLOOKUP($A41,csapatok!$A:$BL,Z$320,FALSE),LEN(VLOOKUP($A41,csapatok!$A:$BL,Z$320,FALSE))-6),'csapat-ranglista'!$A:$FP,Z$321,FALSE)/8,VLOOKUP(VLOOKUP($A41,csapatok!$A:$BL,Z$320,FALSE),'csapat-ranglista'!$A:$FP,Z$321,FALSE)/4),0)</f>
        <v>0</v>
      </c>
      <c r="AA41" s="32">
        <f>IFERROR(IF(RIGHT(VLOOKUP($A41,csapatok!$A:$BL,AA$320,FALSE),5)="Csere",VLOOKUP(LEFT(VLOOKUP($A41,csapatok!$A:$BL,AA$320,FALSE),LEN(VLOOKUP($A41,csapatok!$A:$BL,AA$320,FALSE))-6),'csapat-ranglista'!$A:$FP,AA$321,FALSE)/8,VLOOKUP(VLOOKUP($A41,csapatok!$A:$BL,AA$320,FALSE),'csapat-ranglista'!$A:$FP,AA$321,FALSE)/4),0)</f>
        <v>0</v>
      </c>
      <c r="AB41" s="223">
        <f>IFERROR(IF(RIGHT(VLOOKUP($A41,csapatok!$A:$BL,AB$320,FALSE),5)="Csere",VLOOKUP(LEFT(VLOOKUP($A41,csapatok!$A:$BL,AB$320,FALSE),LEN(VLOOKUP($A41,csapatok!$A:$BL,AB$320,FALSE))-6),'csapat-ranglista'!$A:$FP,AB$321,FALSE)/8,VLOOKUP(VLOOKUP($A41,csapatok!$A:$BL,AB$320,FALSE),'csapat-ranglista'!$A:$FP,AB$321,FALSE)/4),0)</f>
        <v>0</v>
      </c>
      <c r="AC41" s="223">
        <f>IFERROR(IF(RIGHT(VLOOKUP($A41,csapatok!$A:$BL,AC$320,FALSE),5)="Csere",VLOOKUP(LEFT(VLOOKUP($A41,csapatok!$A:$BL,AC$320,FALSE),LEN(VLOOKUP($A41,csapatok!$A:$BL,AC$320,FALSE))-6),'csapat-ranglista'!$A:$FP,AC$321,FALSE)/8,VLOOKUP(VLOOKUP($A41,csapatok!$A:$BL,AC$320,FALSE),'csapat-ranglista'!$A:$FP,AC$321,FALSE)/4),0)</f>
        <v>0</v>
      </c>
      <c r="AD41" s="223">
        <f>IFERROR(IF(RIGHT(VLOOKUP($A41,csapatok!$A:$BL,AD$320,FALSE),5)="Csere",VLOOKUP(LEFT(VLOOKUP($A41,csapatok!$A:$BL,AD$320,FALSE),LEN(VLOOKUP($A41,csapatok!$A:$BL,AD$320,FALSE))-6),'csapat-ranglista'!$A:$FP,AD$321,FALSE)/8,VLOOKUP(VLOOKUP($A41,csapatok!$A:$BL,AD$320,FALSE),'csapat-ranglista'!$A:$FP,AD$321,FALSE)/4),0)</f>
        <v>0</v>
      </c>
      <c r="AE41" s="223">
        <f>IFERROR(IF(RIGHT(VLOOKUP($A41,csapatok!$A:$BL,AE$320,FALSE),5)="Csere",VLOOKUP(LEFT(VLOOKUP($A41,csapatok!$A:$BL,AE$320,FALSE),LEN(VLOOKUP($A41,csapatok!$A:$BL,AE$320,FALSE))-6),'csapat-ranglista'!$A:$FP,AE$321,FALSE)/8,VLOOKUP(VLOOKUP($A41,csapatok!$A:$BL,AE$320,FALSE),'csapat-ranglista'!$A:$FP,AE$321,FALSE)/4),0)</f>
        <v>0</v>
      </c>
      <c r="AF41" s="223">
        <f>IFERROR(IF(RIGHT(VLOOKUP($A41,csapatok!$A:$BL,AF$320,FALSE),5)="Csere",VLOOKUP(LEFT(VLOOKUP($A41,csapatok!$A:$BL,AF$320,FALSE),LEN(VLOOKUP($A41,csapatok!$A:$BL,AF$320,FALSE))-6),'csapat-ranglista'!$A:$FP,AF$321,FALSE)/8,VLOOKUP(VLOOKUP($A41,csapatok!$A:$BL,AF$320,FALSE),'csapat-ranglista'!$A:$FP,AF$321,FALSE)/4),0)</f>
        <v>0</v>
      </c>
      <c r="AG41" s="223">
        <f>IFERROR(IF(RIGHT(VLOOKUP($A41,csapatok!$A:$BL,AG$320,FALSE),5)="Csere",VLOOKUP(LEFT(VLOOKUP($A41,csapatok!$A:$BL,AG$320,FALSE),LEN(VLOOKUP($A41,csapatok!$A:$BL,AG$320,FALSE))-6),'csapat-ranglista'!$A:$FP,AG$321,FALSE)/8,VLOOKUP(VLOOKUP($A41,csapatok!$A:$BL,AG$320,FALSE),'csapat-ranglista'!$A:$FP,AG$321,FALSE)/4),0)</f>
        <v>0</v>
      </c>
      <c r="AH41" s="223">
        <f>IFERROR(IF(RIGHT(VLOOKUP($A41,csapatok!$A:$BL,AH$320,FALSE),5)="Csere",VLOOKUP(LEFT(VLOOKUP($A41,csapatok!$A:$BL,AH$320,FALSE),LEN(VLOOKUP($A41,csapatok!$A:$BL,AH$320,FALSE))-6),'csapat-ranglista'!$A:$FP,AH$321,FALSE)/8,VLOOKUP(VLOOKUP($A41,csapatok!$A:$BL,AH$320,FALSE),'csapat-ranglista'!$A:$FP,AH$321,FALSE)/4),0)</f>
        <v>0</v>
      </c>
      <c r="AI41" s="223">
        <f>IFERROR(IF(RIGHT(VLOOKUP($A41,csapatok!$A:$BL,AI$320,FALSE),5)="Csere",VLOOKUP(LEFT(VLOOKUP($A41,csapatok!$A:$BL,AI$320,FALSE),LEN(VLOOKUP($A41,csapatok!$A:$BL,AI$320,FALSE))-6),'csapat-ranglista'!$A:$FP,AI$321,FALSE)/8,VLOOKUP(VLOOKUP($A41,csapatok!$A:$BL,AI$320,FALSE),'csapat-ranglista'!$A:$FP,AI$321,FALSE)/4),0)</f>
        <v>0</v>
      </c>
      <c r="AJ41" s="223">
        <f>IFERROR(IF(RIGHT(VLOOKUP($A41,csapatok!$A:$BL,AJ$320,FALSE),5)="Csere",VLOOKUP(LEFT(VLOOKUP($A41,csapatok!$A:$BL,AJ$320,FALSE),LEN(VLOOKUP($A41,csapatok!$A:$BL,AJ$320,FALSE))-6),'csapat-ranglista'!$A:$FP,AJ$321,FALSE)/8,VLOOKUP(VLOOKUP($A41,csapatok!$A:$BL,AJ$320,FALSE),'csapat-ranglista'!$A:$FP,AJ$321,FALSE)/2),0)</f>
        <v>0</v>
      </c>
      <c r="AK41" s="223">
        <f>IFERROR(IF(RIGHT(VLOOKUP($A41,csapatok!$A:$CN,AK$320,FALSE),5)="Csere",VLOOKUP(LEFT(VLOOKUP($A41,csapatok!$A:$CN,AK$320,FALSE),LEN(VLOOKUP($A41,csapatok!$A:$CN,AK$320,FALSE))-6),'csapat-ranglista'!$A:$FP,AK$321,FALSE)/8,VLOOKUP(VLOOKUP($A41,csapatok!$A:$CN,AK$320,FALSE),'csapat-ranglista'!$A:$FP,AK$321,FALSE)/4),0)</f>
        <v>0</v>
      </c>
      <c r="AL41" s="223">
        <f>IFERROR(IF(RIGHT(VLOOKUP($A41,csapatok!$A:$CN,AL$320,FALSE),5)="Csere",VLOOKUP(LEFT(VLOOKUP($A41,csapatok!$A:$CN,AL$320,FALSE),LEN(VLOOKUP($A41,csapatok!$A:$CN,AL$320,FALSE))-6),'csapat-ranglista'!$A:$FP,AL$321,FALSE)/8,VLOOKUP(VLOOKUP($A41,csapatok!$A:$CN,AL$320,FALSE),'csapat-ranglista'!$A:$FP,AL$321,FALSE)/4),0)</f>
        <v>0</v>
      </c>
      <c r="AM41" s="223">
        <f>IFERROR(IF(RIGHT(VLOOKUP($A41,csapatok!$A:$CN,AM$320,FALSE),5)="Csere",VLOOKUP(LEFT(VLOOKUP($A41,csapatok!$A:$CN,AM$320,FALSE),LEN(VLOOKUP($A41,csapatok!$A:$CN,AM$320,FALSE))-6),'csapat-ranglista'!$A:$FP,AM$321,FALSE)/8,VLOOKUP(VLOOKUP($A41,csapatok!$A:$CN,AM$320,FALSE),'csapat-ranglista'!$A:$FP,AM$321,FALSE)/4),0)</f>
        <v>0</v>
      </c>
      <c r="AN41" s="223">
        <f>IFERROR(IF(RIGHT(VLOOKUP($A41,csapatok!$A:$CN,AN$320,FALSE),5)="Csere",VLOOKUP(LEFT(VLOOKUP($A41,csapatok!$A:$CN,AN$320,FALSE),LEN(VLOOKUP($A41,csapatok!$A:$CN,AN$320,FALSE))-6),'csapat-ranglista'!$A:$FP,AN$321,FALSE)/8,VLOOKUP(VLOOKUP($A41,csapatok!$A:$CN,AN$320,FALSE),'csapat-ranglista'!$A:$FP,AN$321,FALSE)/4),0)</f>
        <v>0</v>
      </c>
      <c r="AO41" s="223">
        <f>IFERROR(IF(RIGHT(VLOOKUP($A41,csapatok!$A:$CN,AO$320,FALSE),5)="Csere",VLOOKUP(LEFT(VLOOKUP($A41,csapatok!$A:$CN,AO$320,FALSE),LEN(VLOOKUP($A41,csapatok!$A:$CN,AO$320,FALSE))-6),'csapat-ranglista'!$A:$FP,AO$321,FALSE)/8,VLOOKUP(VLOOKUP($A41,csapatok!$A:$CN,AO$320,FALSE),'csapat-ranglista'!$A:$FP,AO$321,FALSE)/4),0)</f>
        <v>0</v>
      </c>
      <c r="AP41" s="223">
        <f>IFERROR(IF(RIGHT(VLOOKUP($A41,csapatok!$A:$CN,AP$320,FALSE),5)="Csere",VLOOKUP(LEFT(VLOOKUP($A41,csapatok!$A:$CN,AP$320,FALSE),LEN(VLOOKUP($A41,csapatok!$A:$CN,AP$320,FALSE))-6),'csapat-ranglista'!$A:$FP,AP$321,FALSE)/8,VLOOKUP(VLOOKUP($A41,csapatok!$A:$CN,AP$320,FALSE),'csapat-ranglista'!$A:$FP,AP$321,FALSE)/4),0)</f>
        <v>0</v>
      </c>
      <c r="AQ41" s="223">
        <f>IFERROR(IF(RIGHT(VLOOKUP($A41,csapatok!$A:$CN,AQ$320,FALSE),5)="Csere",VLOOKUP(LEFT(VLOOKUP($A41,csapatok!$A:$CN,AQ$320,FALSE),LEN(VLOOKUP($A41,csapatok!$A:$CN,AQ$320,FALSE))-6),'csapat-ranglista'!$A:$FP,AQ$321,FALSE)/8,VLOOKUP(VLOOKUP($A41,csapatok!$A:$CN,AQ$320,FALSE),'csapat-ranglista'!$A:$FP,AQ$321,FALSE)/4),0)</f>
        <v>0</v>
      </c>
      <c r="AR41" s="223">
        <f>IFERROR(IF(RIGHT(VLOOKUP($A41,csapatok!$A:$CN,AR$320,FALSE),5)="Csere",VLOOKUP(LEFT(VLOOKUP($A41,csapatok!$A:$CN,AR$320,FALSE),LEN(VLOOKUP($A41,csapatok!$A:$CN,AR$320,FALSE))-6),'csapat-ranglista'!$A:$FP,AR$321,FALSE)/8,VLOOKUP(VLOOKUP($A41,csapatok!$A:$CN,AR$320,FALSE),'csapat-ranglista'!$A:$FP,AR$321,FALSE)/4),0)</f>
        <v>0</v>
      </c>
      <c r="AS41" s="223">
        <f>IFERROR(IF(RIGHT(VLOOKUP($A41,csapatok!$A:$CN,AS$320,FALSE),5)="Csere",VLOOKUP(LEFT(VLOOKUP($A41,csapatok!$A:$CN,AS$320,FALSE),LEN(VLOOKUP($A41,csapatok!$A:$CN,AS$320,FALSE))-6),'csapat-ranglista'!$A:$FP,AS$321,FALSE)/8,VLOOKUP(VLOOKUP($A41,csapatok!$A:$CN,AS$320,FALSE),'csapat-ranglista'!$A:$FP,AS$321,FALSE)/4),0)</f>
        <v>0</v>
      </c>
      <c r="AT41" s="223">
        <f>IFERROR(IF(RIGHT(VLOOKUP($A41,csapatok!$A:$CN,AT$320,FALSE),5)="Csere",VLOOKUP(LEFT(VLOOKUP($A41,csapatok!$A:$CN,AT$320,FALSE),LEN(VLOOKUP($A41,csapatok!$A:$CN,AT$320,FALSE))-6),'csapat-ranglista'!$A:$FP,AT$321,FALSE)/8,VLOOKUP(VLOOKUP($A41,csapatok!$A:$CN,AT$320,FALSE),'csapat-ranglista'!$A:$FP,AT$321,FALSE)/4),0)</f>
        <v>0</v>
      </c>
      <c r="AU41" s="223">
        <f>IFERROR(IF(RIGHT(VLOOKUP($A41,csapatok!$A:$CN,AU$320,FALSE),5)="Csere",VLOOKUP(LEFT(VLOOKUP($A41,csapatok!$A:$CN,AU$320,FALSE),LEN(VLOOKUP($A41,csapatok!$A:$CN,AU$320,FALSE))-6),'csapat-ranglista'!$A:$FP,AU$321,FALSE)/8,VLOOKUP(VLOOKUP($A41,csapatok!$A:$CN,AU$320,FALSE),'csapat-ranglista'!$A:$FP,AU$321,FALSE)/4),0)</f>
        <v>0</v>
      </c>
      <c r="AV41" s="223">
        <f>IFERROR(IF(RIGHT(VLOOKUP($A41,csapatok!$A:$CN,AV$320,FALSE),5)="Csere",VLOOKUP(LEFT(VLOOKUP($A41,csapatok!$A:$CN,AV$320,FALSE),LEN(VLOOKUP($A41,csapatok!$A:$CN,AV$320,FALSE))-6),'csapat-ranglista'!$A:$FP,AV$321,FALSE)/8,VLOOKUP(VLOOKUP($A41,csapatok!$A:$CN,AV$320,FALSE),'csapat-ranglista'!$A:$FP,AV$321,FALSE)/4),0)</f>
        <v>0</v>
      </c>
      <c r="AW41" s="223">
        <f>IFERROR(IF(RIGHT(VLOOKUP($A41,csapatok!$A:$CN,AW$320,FALSE),5)="Csere",VLOOKUP(LEFT(VLOOKUP($A41,csapatok!$A:$CN,AW$320,FALSE),LEN(VLOOKUP($A41,csapatok!$A:$CN,AW$320,FALSE))-6),'csapat-ranglista'!$A:$FP,AW$321,FALSE)/8,VLOOKUP(VLOOKUP($A41,csapatok!$A:$CN,AW$320,FALSE),'csapat-ranglista'!$A:$FP,AW$321,FALSE)/4),0)</f>
        <v>0</v>
      </c>
      <c r="AX41" s="223">
        <f>IFERROR(IF(RIGHT(VLOOKUP($A41,csapatok!$A:$CN,AX$320,FALSE),5)="Csere",VLOOKUP(LEFT(VLOOKUP($A41,csapatok!$A:$CN,AX$320,FALSE),LEN(VLOOKUP($A41,csapatok!$A:$CN,AX$320,FALSE))-6),'csapat-ranglista'!$A:$FP,AX$321,FALSE)/8,VLOOKUP(VLOOKUP($A41,csapatok!$A:$CN,AX$320,FALSE),'csapat-ranglista'!$A:$FP,AX$321,FALSE)/4),0)</f>
        <v>0</v>
      </c>
      <c r="AY41" s="223">
        <f>IFERROR(IF(RIGHT(VLOOKUP($A41,csapatok!$A:$NN,AY$320,FALSE),5)="Csere",VLOOKUP(LEFT(VLOOKUP($A41,csapatok!$A:$NN,AY$320,FALSE),LEN(VLOOKUP($A41,csapatok!$A:$NN,AY$320,FALSE))-6),'csapat-ranglista'!$A:$FP,AY$321,FALSE)/8,VLOOKUP(VLOOKUP($A41,csapatok!$A:$NN,AY$320,FALSE),'csapat-ranglista'!$A:$FP,AY$321,FALSE)/4),0)</f>
        <v>0</v>
      </c>
      <c r="AZ41" s="223">
        <f>IFERROR(IF(RIGHT(VLOOKUP($A41,csapatok!$A:$NN,AZ$320,FALSE),5)="Csere",VLOOKUP(LEFT(VLOOKUP($A41,csapatok!$A:$NN,AZ$320,FALSE),LEN(VLOOKUP($A41,csapatok!$A:$NN,AZ$320,FALSE))-6),'csapat-ranglista'!$A:$FP,AZ$321,FALSE)/8,VLOOKUP(VLOOKUP($A41,csapatok!$A:$NN,AZ$320,FALSE),'csapat-ranglista'!$A:$FP,AZ$321,FALSE)/4),0)</f>
        <v>0</v>
      </c>
      <c r="BA41" s="223">
        <f>IFERROR(IF(RIGHT(VLOOKUP($A41,csapatok!$A:$NN,BA$320,FALSE),5)="Csere",VLOOKUP(LEFT(VLOOKUP($A41,csapatok!$A:$NN,BA$320,FALSE),LEN(VLOOKUP($A41,csapatok!$A:$NN,BA$320,FALSE))-6),'csapat-ranglista'!$A:$FP,BA$321,FALSE)/8,VLOOKUP(VLOOKUP($A41,csapatok!$A:$NN,BA$320,FALSE),'csapat-ranglista'!$A:$FP,BA$321,FALSE)/4),0)</f>
        <v>0</v>
      </c>
      <c r="BB41" s="223">
        <f>IFERROR(IF(RIGHT(VLOOKUP($A41,csapatok!$A:$NN,BB$320,FALSE),5)="Csere",VLOOKUP(LEFT(VLOOKUP($A41,csapatok!$A:$NN,BB$320,FALSE),LEN(VLOOKUP($A41,csapatok!$A:$NN,BB$320,FALSE))-6),'csapat-ranglista'!$A:$FP,BB$321,FALSE)/8,VLOOKUP(VLOOKUP($A41,csapatok!$A:$NN,BB$320,FALSE),'csapat-ranglista'!$A:$FP,BB$321,FALSE)/4),0)</f>
        <v>0</v>
      </c>
      <c r="BC41" s="224">
        <f>versenyek!$ES$11*IFERROR(VLOOKUP(VLOOKUP($A41,versenyek!ER:ET,3,FALSE),szabalyok!$A$16:$B$23,2,FALSE)/4,0)</f>
        <v>0</v>
      </c>
      <c r="BD41" s="224">
        <f>versenyek!$EV$11*IFERROR(VLOOKUP(VLOOKUP($A41,versenyek!EU:EW,3,FALSE),szabalyok!$A$16:$B$23,2,FALSE)/4,0)</f>
        <v>0</v>
      </c>
      <c r="BE41" s="223">
        <f>IFERROR(IF(RIGHT(VLOOKUP($A41,csapatok!$A:$NN,BE$320,FALSE),5)="Csere",VLOOKUP(LEFT(VLOOKUP($A41,csapatok!$A:$NN,BE$320,FALSE),LEN(VLOOKUP($A41,csapatok!$A:$NN,BE$320,FALSE))-6),'csapat-ranglista'!$A:$FP,BE$321,FALSE)/8,VLOOKUP(VLOOKUP($A41,csapatok!$A:$NN,BE$320,FALSE),'csapat-ranglista'!$A:$FP,BE$321,FALSE)/4),0)</f>
        <v>0</v>
      </c>
      <c r="BF41" s="223">
        <f>IFERROR(IF(RIGHT(VLOOKUP($A41,csapatok!$A:$NN,BF$320,FALSE),5)="Csere",VLOOKUP(LEFT(VLOOKUP($A41,csapatok!$A:$NN,BF$320,FALSE),LEN(VLOOKUP($A41,csapatok!$A:$NN,BF$320,FALSE))-6),'csapat-ranglista'!$A:$FP,BF$321,FALSE)/8,VLOOKUP(VLOOKUP($A41,csapatok!$A:$NN,BF$320,FALSE),'csapat-ranglista'!$A:$FP,BF$321,FALSE)/4),0)</f>
        <v>0</v>
      </c>
      <c r="BG41" s="223">
        <f>IFERROR(IF(RIGHT(VLOOKUP($A41,csapatok!$A:$NN,BG$320,FALSE),5)="Csere",VLOOKUP(LEFT(VLOOKUP($A41,csapatok!$A:$NN,BG$320,FALSE),LEN(VLOOKUP($A41,csapatok!$A:$NN,BG$320,FALSE))-6),'csapat-ranglista'!$A:$FP,BG$321,FALSE)/8,VLOOKUP(VLOOKUP($A41,csapatok!$A:$NN,BG$320,FALSE),'csapat-ranglista'!$A:$FP,BG$321,FALSE)/4),0)</f>
        <v>0</v>
      </c>
      <c r="BH41" s="223">
        <f>IFERROR(IF(RIGHT(VLOOKUP($A41,csapatok!$A:$NN,BH$320,FALSE),5)="Csere",VLOOKUP(LEFT(VLOOKUP($A41,csapatok!$A:$NN,BH$320,FALSE),LEN(VLOOKUP($A41,csapatok!$A:$NN,BH$320,FALSE))-6),'csapat-ranglista'!$A:$FP,BH$321,FALSE)/8,VLOOKUP(VLOOKUP($A41,csapatok!$A:$NN,BH$320,FALSE),'csapat-ranglista'!$A:$FP,BH$321,FALSE)/4),0)</f>
        <v>0</v>
      </c>
      <c r="BI41" s="223">
        <f>IFERROR(IF(RIGHT(VLOOKUP($A41,csapatok!$A:$NN,BI$320,FALSE),5)="Csere",VLOOKUP(LEFT(VLOOKUP($A41,csapatok!$A:$NN,BI$320,FALSE),LEN(VLOOKUP($A41,csapatok!$A:$NN,BI$320,FALSE))-6),'csapat-ranglista'!$A:$FP,BI$321,FALSE)/8,VLOOKUP(VLOOKUP($A41,csapatok!$A:$NN,BI$320,FALSE),'csapat-ranglista'!$A:$FP,BI$321,FALSE)/4),0)</f>
        <v>0</v>
      </c>
      <c r="BJ41" s="223">
        <f>IFERROR(IF(RIGHT(VLOOKUP($A41,csapatok!$A:$NN,BJ$320,FALSE),5)="Csere",VLOOKUP(LEFT(VLOOKUP($A41,csapatok!$A:$NN,BJ$320,FALSE),LEN(VLOOKUP($A41,csapatok!$A:$NN,BJ$320,FALSE))-6),'csapat-ranglista'!$A:$FP,BJ$321,FALSE)/8,VLOOKUP(VLOOKUP($A41,csapatok!$A:$NN,BJ$320,FALSE),'csapat-ranglista'!$A:$FP,BJ$321,FALSE)/4),0)</f>
        <v>0</v>
      </c>
      <c r="BK41" s="223">
        <f>IFERROR(IF(RIGHT(VLOOKUP($A41,csapatok!$A:$NN,BK$320,FALSE),5)="Csere",VLOOKUP(LEFT(VLOOKUP($A41,csapatok!$A:$NN,BK$320,FALSE),LEN(VLOOKUP($A41,csapatok!$A:$NN,BK$320,FALSE))-6),'csapat-ranglista'!$A:$FP,BK$321,FALSE)/8,VLOOKUP(VLOOKUP($A41,csapatok!$A:$NN,BK$320,FALSE),'csapat-ranglista'!$A:$FP,BK$321,FALSE)/4),0)</f>
        <v>0</v>
      </c>
      <c r="BL41" s="223">
        <f>IFERROR(IF(RIGHT(VLOOKUP($A41,csapatok!$A:$NN,BL$320,FALSE),5)="Csere",VLOOKUP(LEFT(VLOOKUP($A41,csapatok!$A:$NN,BL$320,FALSE),LEN(VLOOKUP($A41,csapatok!$A:$NN,BL$320,FALSE))-6),'csapat-ranglista'!$A:$FP,BL$321,FALSE)/8,VLOOKUP(VLOOKUP($A41,csapatok!$A:$NN,BL$320,FALSE),'csapat-ranglista'!$A:$FP,BL$321,FALSE)/4),0)</f>
        <v>0</v>
      </c>
      <c r="BM41" s="223">
        <f>IFERROR(IF(RIGHT(VLOOKUP($A41,csapatok!$A:$NN,BM$320,FALSE),5)="Csere",VLOOKUP(LEFT(VLOOKUP($A41,csapatok!$A:$NN,BM$320,FALSE),LEN(VLOOKUP($A41,csapatok!$A:$NN,BM$320,FALSE))-6),'csapat-ranglista'!$A:$FP,BM$321,FALSE)/8,VLOOKUP(VLOOKUP($A41,csapatok!$A:$NN,BM$320,FALSE),'csapat-ranglista'!$A:$FP,BM$321,FALSE)/4),0)</f>
        <v>0</v>
      </c>
      <c r="BN41" s="223">
        <f>IFERROR(IF(RIGHT(VLOOKUP($A41,csapatok!$A:$NN,BN$320,FALSE),5)="Csere",VLOOKUP(LEFT(VLOOKUP($A41,csapatok!$A:$NN,BN$320,FALSE),LEN(VLOOKUP($A41,csapatok!$A:$NN,BN$320,FALSE))-6),'csapat-ranglista'!$A:$FP,BN$321,FALSE)/8,VLOOKUP(VLOOKUP($A41,csapatok!$A:$NN,BN$320,FALSE),'csapat-ranglista'!$A:$FP,BN$321,FALSE)/4),0)</f>
        <v>0</v>
      </c>
      <c r="BO41" s="223">
        <f>IFERROR(IF(RIGHT(VLOOKUP($A41,csapatok!$A:$NN,BO$320,FALSE),5)="Csere",VLOOKUP(LEFT(VLOOKUP($A41,csapatok!$A:$NN,BO$320,FALSE),LEN(VLOOKUP($A41,csapatok!$A:$NN,BO$320,FALSE))-6),'csapat-ranglista'!$A:$FP,BO$321,FALSE)/8,VLOOKUP(VLOOKUP($A41,csapatok!$A:$NN,BO$320,FALSE),'csapat-ranglista'!$A:$FP,BO$321,FALSE)/4),0)</f>
        <v>0</v>
      </c>
      <c r="BP41" s="223">
        <f>IFERROR(IF(RIGHT(VLOOKUP($A41,csapatok!$A:$NN,BP$320,FALSE),5)="Csere",VLOOKUP(LEFT(VLOOKUP($A41,csapatok!$A:$NN,BP$320,FALSE),LEN(VLOOKUP($A41,csapatok!$A:$NN,BP$320,FALSE))-6),'csapat-ranglista'!$A:$FP,BP$321,FALSE)/8,VLOOKUP(VLOOKUP($A41,csapatok!$A:$NN,BP$320,FALSE),'csapat-ranglista'!$A:$FP,BP$321,FALSE)/4),0)</f>
        <v>0</v>
      </c>
      <c r="BQ41" s="223">
        <f>IFERROR(IF(RIGHT(VLOOKUP($A41,csapatok!$A:$NN,BQ$320,FALSE),5)="Csere",VLOOKUP(LEFT(VLOOKUP($A41,csapatok!$A:$NN,BQ$320,FALSE),LEN(VLOOKUP($A41,csapatok!$A:$NN,BQ$320,FALSE))-6),'csapat-ranglista'!$A:$FP,BQ$321,FALSE)/8,VLOOKUP(VLOOKUP($A41,csapatok!$A:$NN,BQ$320,FALSE),'csapat-ranglista'!$A:$FP,BQ$321,FALSE)/4),0)</f>
        <v>0</v>
      </c>
      <c r="BR41" s="223">
        <f>IFERROR(IF(RIGHT(VLOOKUP($A41,csapatok!$A:$NN,BR$320,FALSE),5)="Csere",VLOOKUP(LEFT(VLOOKUP($A41,csapatok!$A:$NN,BR$320,FALSE),LEN(VLOOKUP($A41,csapatok!$A:$NN,BR$320,FALSE))-6),'csapat-ranglista'!$A:$FP,BR$321,FALSE)/8,VLOOKUP(VLOOKUP($A41,csapatok!$A:$NN,BR$320,FALSE),'csapat-ranglista'!$A:$FP,BR$321,FALSE)/4),0)</f>
        <v>0</v>
      </c>
      <c r="BS41" s="223">
        <f>IFERROR(IF(RIGHT(VLOOKUP($A41,csapatok!$A:$NN,BS$320,FALSE),5)="Csere",VLOOKUP(LEFT(VLOOKUP($A41,csapatok!$A:$NN,BS$320,FALSE),LEN(VLOOKUP($A41,csapatok!$A:$NN,BS$320,FALSE))-6),'csapat-ranglista'!$A:$FP,BS$321,FALSE)/8,VLOOKUP(VLOOKUP($A41,csapatok!$A:$NN,BS$320,FALSE),'csapat-ranglista'!$A:$FP,BS$321,FALSE)/4),0)</f>
        <v>0</v>
      </c>
      <c r="BT41" s="223">
        <f>IFERROR(IF(RIGHT(VLOOKUP($A41,csapatok!$A:$NN,BT$320,FALSE),5)="Csere",VLOOKUP(LEFT(VLOOKUP($A41,csapatok!$A:$NN,BT$320,FALSE),LEN(VLOOKUP($A41,csapatok!$A:$NN,BT$320,FALSE))-6),'csapat-ranglista'!$A:$FP,BT$321,FALSE)/8,VLOOKUP(VLOOKUP($A41,csapatok!$A:$NN,BT$320,FALSE),'csapat-ranglista'!$A:$FP,BT$321,FALSE)/4),0)</f>
        <v>0</v>
      </c>
      <c r="BU41" s="223">
        <f>IFERROR(IF(RIGHT(VLOOKUP($A41,csapatok!$A:$NN,BU$320,FALSE),5)="Csere",VLOOKUP(LEFT(VLOOKUP($A41,csapatok!$A:$NN,BU$320,FALSE),LEN(VLOOKUP($A41,csapatok!$A:$NN,BU$320,FALSE))-6),'csapat-ranglista'!$A:$FP,BU$321,FALSE)/8,VLOOKUP(VLOOKUP($A41,csapatok!$A:$NN,BU$320,FALSE),'csapat-ranglista'!$A:$FP,BU$321,FALSE)/4),0)</f>
        <v>0</v>
      </c>
      <c r="BV41" s="223">
        <f>IFERROR(IF(RIGHT(VLOOKUP($A41,csapatok!$A:$NN,BV$320,FALSE),5)="Csere",VLOOKUP(LEFT(VLOOKUP($A41,csapatok!$A:$NN,BV$320,FALSE),LEN(VLOOKUP($A41,csapatok!$A:$NN,BV$320,FALSE))-6),'csapat-ranglista'!$A:$FP,BV$321,FALSE)/8,VLOOKUP(VLOOKUP($A41,csapatok!$A:$NN,BV$320,FALSE),'csapat-ranglista'!$A:$FP,BV$321,FALSE)/4),0)</f>
        <v>0</v>
      </c>
      <c r="BW41" s="223">
        <f>IFERROR(IF(RIGHT(VLOOKUP($A41,csapatok!$A:$NN,BW$320,FALSE),5)="Csere",VLOOKUP(LEFT(VLOOKUP($A41,csapatok!$A:$NN,BW$320,FALSE),LEN(VLOOKUP($A41,csapatok!$A:$NN,BW$320,FALSE))-6),'csapat-ranglista'!$A:$FP,BW$321,FALSE)/8,VLOOKUP(VLOOKUP($A41,csapatok!$A:$NN,BW$320,FALSE),'csapat-ranglista'!$A:$FP,BW$321,FALSE)/4),0)</f>
        <v>0</v>
      </c>
      <c r="BX41" s="223">
        <f>IFERROR(IF(RIGHT(VLOOKUP($A41,csapatok!$A:$NN,BX$320,FALSE),5)="Csere",VLOOKUP(LEFT(VLOOKUP($A41,csapatok!$A:$NN,BX$320,FALSE),LEN(VLOOKUP($A41,csapatok!$A:$NN,BX$320,FALSE))-6),'csapat-ranglista'!$A:$FP,BX$321,FALSE)/8,VLOOKUP(VLOOKUP($A41,csapatok!$A:$NN,BX$320,FALSE),'csapat-ranglista'!$A:$FP,BX$321,FALSE)/4),0)</f>
        <v>0</v>
      </c>
      <c r="BY41" s="223">
        <f>IFERROR(IF(RIGHT(VLOOKUP($A41,csapatok!$A:$NN,BY$320,FALSE),5)="Csere",VLOOKUP(LEFT(VLOOKUP($A41,csapatok!$A:$NN,BY$320,FALSE),LEN(VLOOKUP($A41,csapatok!$A:$NN,BY$320,FALSE))-6),'csapat-ranglista'!$A:$FP,BY$321,FALSE)/8,VLOOKUP(VLOOKUP($A41,csapatok!$A:$NN,BY$320,FALSE),'csapat-ranglista'!$A:$FP,BY$321,FALSE)/4),0)</f>
        <v>0</v>
      </c>
      <c r="BZ41" s="223">
        <f>IFERROR(IF(RIGHT(VLOOKUP($A41,csapatok!$A:$NN,BZ$320,FALSE),5)="Csere",VLOOKUP(LEFT(VLOOKUP($A41,csapatok!$A:$NN,BZ$320,FALSE),LEN(VLOOKUP($A41,csapatok!$A:$NN,BZ$320,FALSE))-6),'csapat-ranglista'!$A:$FP,BZ$321,FALSE)/8,VLOOKUP(VLOOKUP($A41,csapatok!$A:$NN,BZ$320,FALSE),'csapat-ranglista'!$A:$FP,BZ$321,FALSE)/4),0)</f>
        <v>0</v>
      </c>
      <c r="CA41" s="223">
        <f>IFERROR(IF(RIGHT(VLOOKUP($A41,csapatok!$A:$NN,CA$320,FALSE),5)="Csere",VLOOKUP(LEFT(VLOOKUP($A41,csapatok!$A:$NN,CA$320,FALSE),LEN(VLOOKUP($A41,csapatok!$A:$NN,CA$320,FALSE))-6),'csapat-ranglista'!$A:$FP,CA$321,FALSE)/8,VLOOKUP(VLOOKUP($A41,csapatok!$A:$NN,CA$320,FALSE),'csapat-ranglista'!$A:$FP,CA$321,FALSE)/4),0)</f>
        <v>0</v>
      </c>
      <c r="CB41" s="223">
        <f>IFERROR(IF(RIGHT(VLOOKUP($A41,csapatok!$A:$NN,CB$320,FALSE),5)="Csere",VLOOKUP(LEFT(VLOOKUP($A41,csapatok!$A:$NN,CB$320,FALSE),LEN(VLOOKUP($A41,csapatok!$A:$NN,CB$320,FALSE))-6),'csapat-ranglista'!$A:$FP,CB$321,FALSE)/8,VLOOKUP(VLOOKUP($A41,csapatok!$A:$NN,CB$320,FALSE),'csapat-ranglista'!$A:$FP,CB$321,FALSE)/4),0)</f>
        <v>0</v>
      </c>
      <c r="CC41" s="223">
        <f>IFERROR(IF(RIGHT(VLOOKUP($A41,csapatok!$A:$NN,CC$320,FALSE),5)="Csere",VLOOKUP(LEFT(VLOOKUP($A41,csapatok!$A:$NN,CC$320,FALSE),LEN(VLOOKUP($A41,csapatok!$A:$NN,CC$320,FALSE))-6),'csapat-ranglista'!$A:$FP,CC$321,FALSE)/8,VLOOKUP(VLOOKUP($A41,csapatok!$A:$NN,CC$320,FALSE),'csapat-ranglista'!$A:$FP,CC$321,FALSE)/4),0)</f>
        <v>0</v>
      </c>
      <c r="CD41" s="223">
        <f>IFERROR(IF(RIGHT(VLOOKUP($A41,csapatok!$A:$NN,CD$320,FALSE),5)="Csere",VLOOKUP(LEFT(VLOOKUP($A41,csapatok!$A:$NN,CD$320,FALSE),LEN(VLOOKUP($A41,csapatok!$A:$NN,CD$320,FALSE))-6),'csapat-ranglista'!$A:$FP,CD$321,FALSE)/8,VLOOKUP(VLOOKUP($A41,csapatok!$A:$NN,CD$320,FALSE),'csapat-ranglista'!$A:$FP,CD$321,FALSE)/4),0)</f>
        <v>0</v>
      </c>
      <c r="CE41" s="223">
        <f>IFERROR(IF(RIGHT(VLOOKUP($A41,csapatok!$A:$NN,CE$320,FALSE),5)="Csere",VLOOKUP(LEFT(VLOOKUP($A41,csapatok!$A:$NN,CE$320,FALSE),LEN(VLOOKUP($A41,csapatok!$A:$NN,CE$320,FALSE))-6),'csapat-ranglista'!$A:$FP,CE$321,FALSE)/8,VLOOKUP(VLOOKUP($A41,csapatok!$A:$NN,CE$320,FALSE),'csapat-ranglista'!$A:$FP,CE$321,FALSE)/4),0)</f>
        <v>0</v>
      </c>
      <c r="CF41" s="223">
        <f>IFERROR(IF(RIGHT(VLOOKUP($A41,csapatok!$A:$NN,CF$320,FALSE),5)="Csere",VLOOKUP(LEFT(VLOOKUP($A41,csapatok!$A:$NN,CF$320,FALSE),LEN(VLOOKUP($A41,csapatok!$A:$NN,CF$320,FALSE))-6),'csapat-ranglista'!$A:$FP,CF$321,FALSE)/8,VLOOKUP(VLOOKUP($A41,csapatok!$A:$NN,CF$320,FALSE),'csapat-ranglista'!$A:$FP,CF$321,FALSE)/4),0)</f>
        <v>0</v>
      </c>
      <c r="CG41" s="223">
        <f>IFERROR(IF(RIGHT(VLOOKUP($A41,csapatok!$A:$NN,CG$320,FALSE),5)="Csere",VLOOKUP(LEFT(VLOOKUP($A41,csapatok!$A:$NN,CG$320,FALSE),LEN(VLOOKUP($A41,csapatok!$A:$NN,CG$320,FALSE))-6),'csapat-ranglista'!$A:$FP,CG$321,FALSE)/8,VLOOKUP(VLOOKUP($A41,csapatok!$A:$NN,CG$320,FALSE),'csapat-ranglista'!$A:$FP,CG$321,FALSE)/4),0)</f>
        <v>0</v>
      </c>
      <c r="CH41" s="223">
        <f>IFERROR(IF(RIGHT(VLOOKUP($A41,csapatok!$A:$NN,CH$320,FALSE),5)="Csere",VLOOKUP(LEFT(VLOOKUP($A41,csapatok!$A:$NN,CH$320,FALSE),LEN(VLOOKUP($A41,csapatok!$A:$NN,CH$320,FALSE))-6),'csapat-ranglista'!$A:$FP,CH$321,FALSE)/8,VLOOKUP(VLOOKUP($A41,csapatok!$A:$NN,CH$320,FALSE),'csapat-ranglista'!$A:$FP,CH$321,FALSE)/4),0)</f>
        <v>17.207743772118572</v>
      </c>
      <c r="CI41" s="223">
        <f>IFERROR(IF(RIGHT(VLOOKUP($A41,csapatok!$A:$NN,CI$320,FALSE),5)="Csere",VLOOKUP(LEFT(VLOOKUP($A41,csapatok!$A:$NN,CI$320,FALSE),LEN(VLOOKUP($A41,csapatok!$A:$NN,CI$320,FALSE))-6),'csapat-ranglista'!$A:$FP,CI$321,FALSE)/8,VLOOKUP(VLOOKUP($A41,csapatok!$A:$NN,CI$320,FALSE),'csapat-ranglista'!$A:$FP,CI$321,FALSE)/4),0)</f>
        <v>0</v>
      </c>
      <c r="CJ41" s="224">
        <f>versenyek!$IQ$11*IFERROR(VLOOKUP(VLOOKUP($A41,versenyek!IP:IR,3,FALSE),szabalyok!$A$16:$B$23,2,FALSE)/4,0)</f>
        <v>0</v>
      </c>
      <c r="CK41" s="224">
        <f>versenyek!$IT$11*IFERROR(VLOOKUP(VLOOKUP($A41,versenyek!IS:IU,3,FALSE),szabalyok!$A$16:$B$23,2,FALSE)/4,0)</f>
        <v>0</v>
      </c>
      <c r="CL41" s="223">
        <f>IFERROR(IF(RIGHT(VLOOKUP($A41,csapatok!$A:$NN,CL$320,FALSE),5)="Csere",VLOOKUP(LEFT(VLOOKUP($A41,csapatok!$A:$NN,CL$320,FALSE),LEN(VLOOKUP($A41,csapatok!$A:$NN,CL$320,FALSE))-6),'csapat-ranglista'!$A:$FP,CL$321,FALSE)/8,VLOOKUP(VLOOKUP($A41,csapatok!$A:$NN,CL$320,FALSE),'csapat-ranglista'!$A:$FP,CL$321,FALSE)/4),0)</f>
        <v>0</v>
      </c>
      <c r="CM41" s="223">
        <f>IFERROR(IF(RIGHT(VLOOKUP($A41,csapatok!$A:$NN,CM$320,FALSE),5)="Csere",VLOOKUP(LEFT(VLOOKUP($A41,csapatok!$A:$NN,CM$320,FALSE),LEN(VLOOKUP($A41,csapatok!$A:$NN,CM$320,FALSE))-6),'csapat-ranglista'!$A:$FP,CM$321,FALSE)/8,VLOOKUP(VLOOKUP($A41,csapatok!$A:$NN,CM$320,FALSE),'csapat-ranglista'!$A:$FP,CM$321,FALSE)/4),0)</f>
        <v>0</v>
      </c>
      <c r="CN41" s="223">
        <f>IFERROR(IF(RIGHT(VLOOKUP($A41,csapatok!$A:$NN,CN$320,FALSE),5)="Csere",VLOOKUP(LEFT(VLOOKUP($A41,csapatok!$A:$NN,CN$320,FALSE),LEN(VLOOKUP($A41,csapatok!$A:$NN,CN$320,FALSE))-6),'csapat-ranglista'!$A:$FP,CN$321,FALSE)/8,VLOOKUP(VLOOKUP($A41,csapatok!$A:$NN,CN$320,FALSE),'csapat-ranglista'!$A:$FP,CN$321,FALSE)/4),0)</f>
        <v>0</v>
      </c>
      <c r="CO41" s="223">
        <f>IFERROR(IF(RIGHT(VLOOKUP($A41,csapatok!$A:$NN,CO$320,FALSE),5)="Csere",VLOOKUP(LEFT(VLOOKUP($A41,csapatok!$A:$NN,CO$320,FALSE),LEN(VLOOKUP($A41,csapatok!$A:$NN,CO$320,FALSE))-6),'csapat-ranglista'!$A:$FP,CO$321,FALSE)/8,VLOOKUP(VLOOKUP($A41,csapatok!$A:$NN,CO$320,FALSE),'csapat-ranglista'!$A:$FP,CO$321,FALSE)/4),0)</f>
        <v>0</v>
      </c>
      <c r="CP41" s="223">
        <f>IFERROR(IF(RIGHT(VLOOKUP($A41,csapatok!$A:$NN,CP$320,FALSE),5)="Csere",VLOOKUP(LEFT(VLOOKUP($A41,csapatok!$A:$NN,CP$320,FALSE),LEN(VLOOKUP($A41,csapatok!$A:$NN,CP$320,FALSE))-6),'csapat-ranglista'!$A:$FP,CP$321,FALSE)/8,VLOOKUP(VLOOKUP($A41,csapatok!$A:$NN,CP$320,FALSE),'csapat-ranglista'!$A:$FP,CP$321,FALSE)/4),0)</f>
        <v>24.89849415019485</v>
      </c>
      <c r="CQ41" s="223">
        <f>IFERROR(IF(RIGHT(VLOOKUP($A41,csapatok!$A:$NN,CQ$320,FALSE),5)="Csere",VLOOKUP(LEFT(VLOOKUP($A41,csapatok!$A:$NN,CQ$320,FALSE),LEN(VLOOKUP($A41,csapatok!$A:$NN,CQ$320,FALSE))-6),'csapat-ranglista'!$A:$FP,CQ$321,FALSE)/8,VLOOKUP(VLOOKUP($A41,csapatok!$A:$NN,CQ$320,FALSE),'csapat-ranglista'!$A:$FP,CQ$321,FALSE)/4),0)</f>
        <v>0</v>
      </c>
      <c r="CR41" s="223">
        <f>IFERROR(IF(RIGHT(VLOOKUP($A41,csapatok!$A:$NN,CR$320,FALSE),5)="Csere",VLOOKUP(LEFT(VLOOKUP($A41,csapatok!$A:$NN,CR$320,FALSE),LEN(VLOOKUP($A41,csapatok!$A:$NN,CR$320,FALSE))-6),'csapat-ranglista'!$A:$FP,CR$321,FALSE)/8,VLOOKUP(VLOOKUP($A41,csapatok!$A:$NN,CR$320,FALSE),'csapat-ranglista'!$A:$FP,CR$321,FALSE)/4),0)</f>
        <v>0</v>
      </c>
      <c r="CS41" s="223">
        <f>IFERROR(IF(RIGHT(VLOOKUP($A41,csapatok!$A:$NN,CS$320,FALSE),5)="Csere",VLOOKUP(LEFT(VLOOKUP($A41,csapatok!$A:$NN,CS$320,FALSE),LEN(VLOOKUP($A41,csapatok!$A:$NN,CS$320,FALSE))-6),'csapat-ranglista'!$A:$FP,CS$321,FALSE)/8,VLOOKUP(VLOOKUP($A41,csapatok!$A:$NN,CS$320,FALSE),'csapat-ranglista'!$A:$FP,CS$321,FALSE)/4),0)</f>
        <v>6.9907502040344172</v>
      </c>
      <c r="CT41" s="223">
        <f>IFERROR(IF(RIGHT(VLOOKUP($A41,csapatok!$A:$NN,CT$320,FALSE),5)="Csere",VLOOKUP(LEFT(VLOOKUP($A41,csapatok!$A:$NN,CT$320,FALSE),LEN(VLOOKUP($A41,csapatok!$A:$NN,CT$320,FALSE))-6),'csapat-ranglista'!$A:$FP,CT$321,FALSE)/8,VLOOKUP(VLOOKUP($A41,csapatok!$A:$NN,CT$320,FALSE),'csapat-ranglista'!$A:$FP,CT$321,FALSE)/4),0)</f>
        <v>0</v>
      </c>
      <c r="CU41" s="223">
        <f>IFERROR(IF(RIGHT(VLOOKUP($A41,csapatok!$A:$NN,CU$320,FALSE),5)="Csere",VLOOKUP(LEFT(VLOOKUP($A41,csapatok!$A:$NN,CU$320,FALSE),LEN(VLOOKUP($A41,csapatok!$A:$NN,CU$320,FALSE))-6),'csapat-ranglista'!$A:$FP,CU$321,FALSE)/8,VLOOKUP(VLOOKUP($A41,csapatok!$A:$NN,CU$320,FALSE),'csapat-ranglista'!$A:$FP,CU$321,FALSE)/4),0)</f>
        <v>0</v>
      </c>
      <c r="CV41" s="223">
        <f>IFERROR(IF(RIGHT(VLOOKUP($A41,csapatok!$A:$NN,CV$320,FALSE),5)="Csere",VLOOKUP(LEFT(VLOOKUP($A41,csapatok!$A:$NN,CV$320,FALSE),LEN(VLOOKUP($A41,csapatok!$A:$NN,CV$320,FALSE))-6),'csapat-ranglista'!$A:$FP,CV$321,FALSE)/8,VLOOKUP(VLOOKUP($A41,csapatok!$A:$NN,CV$320,FALSE),'csapat-ranglista'!$A:$FP,CV$321,FALSE)/4),0)</f>
        <v>0</v>
      </c>
      <c r="CW41" s="223">
        <f>IFERROR(IF(RIGHT(VLOOKUP($A41,csapatok!$A:$NN,CW$320,FALSE),5)="Csere",VLOOKUP(LEFT(VLOOKUP($A41,csapatok!$A:$NN,CW$320,FALSE),LEN(VLOOKUP($A41,csapatok!$A:$NN,CW$320,FALSE))-6),'csapat-ranglista'!$A:$FP,CW$321,FALSE)/8,VLOOKUP(VLOOKUP($A41,csapatok!$A:$NN,CW$320,FALSE),'csapat-ranglista'!$A:$FP,CW$321,FALSE)/4),0)</f>
        <v>12.080903269766772</v>
      </c>
      <c r="CX41" s="223">
        <f>IFERROR(IF(RIGHT(VLOOKUP($A41,csapatok!$A:$NN,CX$320,FALSE),5)="Csere",VLOOKUP(LEFT(VLOOKUP($A41,csapatok!$A:$NN,CX$320,FALSE),LEN(VLOOKUP($A41,csapatok!$A:$NN,CX$320,FALSE))-6),'csapat-ranglista'!$A:$FP,CX$321,FALSE)/8,VLOOKUP(VLOOKUP($A41,csapatok!$A:$NN,CX$320,FALSE),'csapat-ranglista'!$A:$FP,CX$321,FALSE)/4),0)</f>
        <v>0</v>
      </c>
      <c r="CY41" s="223">
        <f>IFERROR(IF(RIGHT(VLOOKUP($A41,csapatok!$A:$NN,CY$320,FALSE),5)="Csere",VLOOKUP(LEFT(VLOOKUP($A41,csapatok!$A:$NN,CY$320,FALSE),LEN(VLOOKUP($A41,csapatok!$A:$NN,CY$320,FALSE))-6),'csapat-ranglista'!$A:$FP,CY$321,FALSE)/8,VLOOKUP(VLOOKUP($A41,csapatok!$A:$NN,CY$320,FALSE),'csapat-ranglista'!$A:$FP,CY$321,FALSE)/4),0)</f>
        <v>8.3638034348327839</v>
      </c>
      <c r="CZ41" s="223">
        <f>IFERROR(IF(RIGHT(VLOOKUP($A41,csapatok!$A:$NN,CZ$320,FALSE),5)="Csere",VLOOKUP(LEFT(VLOOKUP($A41,csapatok!$A:$NN,CZ$320,FALSE),LEN(VLOOKUP($A41,csapatok!$A:$NN,CZ$320,FALSE))-6),'csapat-ranglista'!$A:$FP,CZ$321,FALSE)/8,VLOOKUP(VLOOKUP($A41,csapatok!$A:$NN,CZ$320,FALSE),'csapat-ranglista'!$A:$FP,CZ$321,FALSE)/4),0)</f>
        <v>0</v>
      </c>
      <c r="DA41" s="223">
        <f>IFERROR(IF(RIGHT(VLOOKUP($A41,csapatok!$A:$NN,DA$320,FALSE),5)="Csere",VLOOKUP(LEFT(VLOOKUP($A41,csapatok!$A:$NN,DA$320,FALSE),LEN(VLOOKUP($A41,csapatok!$A:$NN,DA$320,FALSE))-6),'csapat-ranglista'!$A:$FP,DA$321,FALSE)/8,VLOOKUP(VLOOKUP($A41,csapatok!$A:$NN,DA$320,FALSE),'csapat-ranglista'!$A:$FP,DA$321,FALSE)/4),0)</f>
        <v>0</v>
      </c>
      <c r="DB41" s="223">
        <f>IFERROR(IF(RIGHT(VLOOKUP($A41,csapatok!$A:$NN,DB$320,FALSE),5)="Csere",VLOOKUP(LEFT(VLOOKUP($A41,csapatok!$A:$NN,DB$320,FALSE),LEN(VLOOKUP($A41,csapatok!$A:$NN,DB$320,FALSE))-6),'csapat-ranglista'!$A:$FP,DB$321,FALSE)/8,VLOOKUP(VLOOKUP($A41,csapatok!$A:$NN,DB$320,FALSE),'csapat-ranglista'!$A:$FP,DB$321,FALSE)/4),0)</f>
        <v>0</v>
      </c>
      <c r="DC41" s="223">
        <f>IFERROR(IF(RIGHT(VLOOKUP($A41,csapatok!$A:$NN,DC$320,FALSE),5)="Csere",VLOOKUP(LEFT(VLOOKUP($A41,csapatok!$A:$NN,DC$320,FALSE),LEN(VLOOKUP($A41,csapatok!$A:$NN,DC$320,FALSE))-6),'csapat-ranglista'!$A:$FP,DC$321,FALSE)/8,VLOOKUP(VLOOKUP($A41,csapatok!$A:$NN,DC$320,FALSE),'csapat-ranglista'!$A:$FP,DC$321,FALSE)/4),0)</f>
        <v>0</v>
      </c>
      <c r="DD41" s="223">
        <f>IFERROR(IF(RIGHT(VLOOKUP($A41,csapatok!$A:$NN,DD$320,FALSE),5)="Csere",VLOOKUP(LEFT(VLOOKUP($A41,csapatok!$A:$NN,DD$320,FALSE),LEN(VLOOKUP($A41,csapatok!$A:$NN,DD$320,FALSE))-6),'csapat-ranglista'!$A:$FP,DD$321,FALSE)/8,VLOOKUP(VLOOKUP($A41,csapatok!$A:$NN,DD$320,FALSE),'csapat-ranglista'!$A:$FP,DD$321,FALSE)/4),0)</f>
        <v>0</v>
      </c>
      <c r="DE41" s="223">
        <f>IFERROR(IF(RIGHT(VLOOKUP($A41,csapatok!$A:$NN,DE$320,FALSE),5)="Csere",VLOOKUP(LEFT(VLOOKUP($A41,csapatok!$A:$NN,DE$320,FALSE),LEN(VLOOKUP($A41,csapatok!$A:$NN,DE$320,FALSE))-6),'csapat-ranglista'!$A:$FP,DE$321,FALSE)/8,VLOOKUP(VLOOKUP($A41,csapatok!$A:$NN,DE$320,FALSE),'csapat-ranglista'!$A:$FP,DE$321,FALSE)/4),0)</f>
        <v>0</v>
      </c>
      <c r="DF41" s="223">
        <f>IFERROR(IF(RIGHT(VLOOKUP($A41,csapatok!$A:$NN,DF$320,FALSE),5)="Csere",VLOOKUP(LEFT(VLOOKUP($A41,csapatok!$A:$NN,DF$320,FALSE),LEN(VLOOKUP($A41,csapatok!$A:$NN,DF$320,FALSE))-6),'csapat-ranglista'!$A:$FP,DF$321,FALSE)/8,VLOOKUP(VLOOKUP($A41,csapatok!$A:$NN,DF$320,FALSE),'csapat-ranglista'!$A:$FP,DF$321,FALSE)/4),0)</f>
        <v>0</v>
      </c>
      <c r="DG41" s="223">
        <f>IFERROR(IF(RIGHT(VLOOKUP($A41,csapatok!$A:$NN,DG$320,FALSE),5)="Csere",VLOOKUP(LEFT(VLOOKUP($A41,csapatok!$A:$NN,DG$320,FALSE),LEN(VLOOKUP($A41,csapatok!$A:$NN,DG$320,FALSE))-6),'csapat-ranglista'!$A:$FP,DG$321,FALSE)/8,VLOOKUP(VLOOKUP($A41,csapatok!$A:$NN,DG$320,FALSE),'csapat-ranglista'!$A:$FP,DG$321,FALSE)/4),0)</f>
        <v>0</v>
      </c>
      <c r="DH41" s="223">
        <f>IFERROR(IF(RIGHT(VLOOKUP($A41,csapatok!$A:$NN,DH$320,FALSE),5)="Csere",VLOOKUP(LEFT(VLOOKUP($A41,csapatok!$A:$NN,DH$320,FALSE),LEN(VLOOKUP($A41,csapatok!$A:$NN,DH$320,FALSE))-6),'csapat-ranglista'!$A:$FP,DH$321,FALSE)/8,VLOOKUP(VLOOKUP($A41,csapatok!$A:$NN,DH$320,FALSE),'csapat-ranglista'!$A:$FP,DH$321,FALSE)/4),0)</f>
        <v>0</v>
      </c>
      <c r="DI41" s="223">
        <f>IFERROR(IF(RIGHT(VLOOKUP($A41,csapatok!$A:$NN,DI$320,FALSE),5)="Csere",VLOOKUP(LEFT(VLOOKUP($A41,csapatok!$A:$NN,DI$320,FALSE),LEN(VLOOKUP($A41,csapatok!$A:$NN,DI$320,FALSE))-6),'csapat-ranglista'!$A:$FP,DI$321,FALSE)/8,VLOOKUP(VLOOKUP($A41,csapatok!$A:$NN,DI$320,FALSE),'csapat-ranglista'!$A:$FP,DI$321,FALSE)/4),0)</f>
        <v>0</v>
      </c>
      <c r="DJ41" s="223">
        <f>IFERROR(IF(RIGHT(VLOOKUP($A41,csapatok!$A:$NN,DJ$320,FALSE),5)="Csere",VLOOKUP(LEFT(VLOOKUP($A41,csapatok!$A:$NN,DJ$320,FALSE),LEN(VLOOKUP($A41,csapatok!$A:$NN,DJ$320,FALSE))-6),'csapat-ranglista'!$A:$FP,DJ$321,FALSE)/8,VLOOKUP(VLOOKUP($A41,csapatok!$A:$NN,DJ$320,FALSE),'csapat-ranglista'!$A:$FP,DJ$321,FALSE)/4),0)</f>
        <v>0</v>
      </c>
      <c r="DK41" s="223">
        <f>IFERROR(IF(RIGHT(VLOOKUP($A41,csapatok!$A:$NN,DK$320,FALSE),5)="Csere",VLOOKUP(LEFT(VLOOKUP($A41,csapatok!$A:$NN,DK$320,FALSE),LEN(VLOOKUP($A41,csapatok!$A:$NN,DK$320,FALSE))-6),'csapat-ranglista'!$A:$FP,DK$321,FALSE)/8,VLOOKUP(VLOOKUP($A41,csapatok!$A:$NN,DK$320,FALSE),'csapat-ranglista'!$A:$FP,DK$321,FALSE)/4),0)</f>
        <v>0</v>
      </c>
      <c r="DL41" s="223">
        <f>IFERROR(IF(RIGHT(VLOOKUP($A41,csapatok!$A:$NN,DL$320,FALSE),5)="Csere",VLOOKUP(LEFT(VLOOKUP($A41,csapatok!$A:$NN,DL$320,FALSE),LEN(VLOOKUP($A41,csapatok!$A:$NN,DL$320,FALSE))-6),'csapat-ranglista'!$A:$FP,DL$321,FALSE)/8,VLOOKUP(VLOOKUP($A41,csapatok!$A:$NN,DL$320,FALSE),'csapat-ranglista'!$A:$FP,DL$321,FALSE)/4),0)</f>
        <v>6.3697935309607692</v>
      </c>
      <c r="DM41" s="223">
        <f>IFERROR(IF(RIGHT(VLOOKUP($A41,csapatok!$A:$NN,DM$320,FALSE),5)="Csere",VLOOKUP(LEFT(VLOOKUP($A41,csapatok!$A:$NN,DM$320,FALSE),LEN(VLOOKUP($A41,csapatok!$A:$NN,DM$320,FALSE))-6),'csapat-ranglista'!$A:$FP,DM$321,FALSE)/8,VLOOKUP(VLOOKUP($A41,csapatok!$A:$NN,DM$320,FALSE),'csapat-ranglista'!$A:$FP,DM$321,FALSE)/4),0)</f>
        <v>0</v>
      </c>
      <c r="DN41" s="223">
        <f>IFERROR(IF(RIGHT(VLOOKUP($A41,csapatok!$A:$NN,DN$320,FALSE),5)="Csere",VLOOKUP(LEFT(VLOOKUP($A41,csapatok!$A:$NN,DN$320,FALSE),LEN(VLOOKUP($A41,csapatok!$A:$NN,DN$320,FALSE))-6),'csapat-ranglista'!$A:$FP,DN$321,FALSE)/8,VLOOKUP(VLOOKUP($A41,csapatok!$A:$NN,DN$320,FALSE),'csapat-ranglista'!$A:$FP,DN$321,FALSE)/4),0)</f>
        <v>0</v>
      </c>
      <c r="DO41" s="224">
        <f>versenyek!$MF$11*IFERROR(VLOOKUP(VLOOKUP($A41,versenyek!ME:MG,3,FALSE),szabalyok!$A$16:$B$23,2,FALSE)/4,0)</f>
        <v>0</v>
      </c>
      <c r="DP41" s="224">
        <f>versenyek!$MI$11*IFERROR(VLOOKUP(VLOOKUP($A41,versenyek!MH:MJ,3,FALSE),szabalyok!$A$16:$B$23,2,FALSE)/4,0)</f>
        <v>0</v>
      </c>
      <c r="DQ41" s="223">
        <f>IFERROR(IF(RIGHT(VLOOKUP($A41,csapatok!$A:$NN,DQ$320,FALSE),5)="Csere",VLOOKUP(LEFT(VLOOKUP($A41,csapatok!$A:$NN,DQ$320,FALSE),LEN(VLOOKUP($A41,csapatok!$A:$NN,DQ$320,FALSE))-6),'csapat-ranglista'!$A:$FP,DQ$321,FALSE)/8,VLOOKUP(VLOOKUP($A41,csapatok!$A:$NN,DQ$320,FALSE),'csapat-ranglista'!$A:$FP,DQ$321,FALSE)/4),0)</f>
        <v>0</v>
      </c>
      <c r="DR41" s="223">
        <f>IFERROR(IF(RIGHT(VLOOKUP($A41,csapatok!$A:$NN,DR$320,FALSE),5)="Csere",VLOOKUP(LEFT(VLOOKUP($A41,csapatok!$A:$NN,DR$320,FALSE),LEN(VLOOKUP($A41,csapatok!$A:$NN,DR$320,FALSE))-6),'csapat-ranglista'!$A:$FP,DR$321,FALSE)/8,VLOOKUP(VLOOKUP($A41,csapatok!$A:$NN,DR$320,FALSE),'csapat-ranglista'!$A:$FP,DR$321,FALSE)/4),0)</f>
        <v>0</v>
      </c>
      <c r="DS41" s="223">
        <f>IFERROR(IF(RIGHT(VLOOKUP($A41,csapatok!$A:$NN,DS$320,FALSE),5)="Csere",VLOOKUP(LEFT(VLOOKUP($A41,csapatok!$A:$NN,DS$320,FALSE),LEN(VLOOKUP($A41,csapatok!$A:$NN,DS$320,FALSE))-6),'csapat-ranglista'!$A:$FP,DS$321,FALSE)/8,VLOOKUP(VLOOKUP($A41,csapatok!$A:$NN,DS$320,FALSE),'csapat-ranglista'!$A:$FP,DS$321,FALSE)/4),0)</f>
        <v>5.7762680238171251</v>
      </c>
      <c r="DT41" s="223">
        <f>IFERROR(IF(RIGHT(VLOOKUP($A41,csapatok!$A:$NN,DT$320,FALSE),5)="Csere",VLOOKUP(LEFT(VLOOKUP($A41,csapatok!$A:$NN,DT$320,FALSE),LEN(VLOOKUP($A41,csapatok!$A:$NN,DT$320,FALSE))-6),'csapat-ranglista'!$A:$FP,DT$321,FALSE)/8,VLOOKUP(VLOOKUP($A41,csapatok!$A:$NN,DT$320,FALSE),'csapat-ranglista'!$A:$FP,DT$321,FALSE)/4),0)</f>
        <v>0</v>
      </c>
      <c r="DU41" s="223">
        <f>IFERROR(IF(RIGHT(VLOOKUP($A41,csapatok!$A:$NN,DU$320,FALSE),5)="Csere",VLOOKUP(LEFT(VLOOKUP($A41,csapatok!$A:$NN,DU$320,FALSE),LEN(VLOOKUP($A41,csapatok!$A:$NN,DU$320,FALSE))-6),'csapat-ranglista'!$A:$FP,DU$321,FALSE)/8,VLOOKUP(VLOOKUP($A41,csapatok!$A:$NN,DU$320,FALSE),'csapat-ranglista'!$A:$FP,DU$321,FALSE)/4),0)</f>
        <v>0</v>
      </c>
      <c r="DV41" s="223">
        <f>IFERROR(IF(RIGHT(VLOOKUP($A41,csapatok!$A:$NN,DV$320,FALSE),5)="Csere",VLOOKUP(LEFT(VLOOKUP($A41,csapatok!$A:$NN,DV$320,FALSE),LEN(VLOOKUP($A41,csapatok!$A:$NN,DV$320,FALSE))-6),'csapat-ranglista'!$A:$FP,DV$321,FALSE)/8,VLOOKUP(VLOOKUP($A41,csapatok!$A:$NN,DV$320,FALSE),'csapat-ranglista'!$A:$FP,DV$321,FALSE)/4),0)</f>
        <v>0</v>
      </c>
      <c r="DW41" s="223">
        <f>IFERROR(IF(RIGHT(VLOOKUP($A41,csapatok!$A:$NN,DW$320,FALSE),5)="Csere",VLOOKUP(LEFT(VLOOKUP($A41,csapatok!$A:$NN,DW$320,FALSE),LEN(VLOOKUP($A41,csapatok!$A:$NN,DW$320,FALSE))-6),'csapat-ranglista'!$A:$FP,DW$321,FALSE)/8,VLOOKUP(VLOOKUP($A41,csapatok!$A:$NN,DW$320,FALSE),'csapat-ranglista'!$A:$FP,DW$321,FALSE)/4),0)</f>
        <v>0</v>
      </c>
      <c r="DX41" s="223">
        <f>IFERROR(IF(RIGHT(VLOOKUP($A41,csapatok!$A:$NN,DX$320,FALSE),5)="Csere",VLOOKUP(LEFT(VLOOKUP($A41,csapatok!$A:$NN,DX$320,FALSE),LEN(VLOOKUP($A41,csapatok!$A:$NN,DX$320,FALSE))-6),'csapat-ranglista'!$A:$FP,DX$321,FALSE)/8,VLOOKUP(VLOOKUP($A41,csapatok!$A:$NN,DX$320,FALSE),'csapat-ranglista'!$A:$FP,DX$321,FALSE)/4),0)</f>
        <v>0</v>
      </c>
      <c r="DY41" s="223">
        <f>IFERROR(IF(RIGHT(VLOOKUP($A41,csapatok!$A:$NN,DY$320,FALSE),5)="Csere",VLOOKUP(LEFT(VLOOKUP($A41,csapatok!$A:$NN,DY$320,FALSE),LEN(VLOOKUP($A41,csapatok!$A:$NN,DY$320,FALSE))-6),'csapat-ranglista'!$A:$FP,DY$321,FALSE)/8,VLOOKUP(VLOOKUP($A41,csapatok!$A:$NN,DY$320,FALSE),'csapat-ranglista'!$A:$FP,DY$321,FALSE)/4),0)</f>
        <v>0</v>
      </c>
      <c r="DZ41" s="223">
        <f>IFERROR(IF(RIGHT(VLOOKUP($A41,csapatok!$A:$NN,DZ$320,FALSE),5)="Csere",VLOOKUP(LEFT(VLOOKUP($A41,csapatok!$A:$NN,DZ$320,FALSE),LEN(VLOOKUP($A41,csapatok!$A:$NN,DZ$320,FALSE))-6),'csapat-ranglista'!$A:$FP,DZ$321,FALSE)/8,VLOOKUP(VLOOKUP($A41,csapatok!$A:$NN,DZ$320,FALSE),'csapat-ranglista'!$A:$FP,DZ$321,FALSE)/4),0)</f>
        <v>0</v>
      </c>
      <c r="EA41" s="223">
        <f>IFERROR(IF(RIGHT(VLOOKUP($A41,csapatok!$A:$NN,EA$320,FALSE),5)="Csere",VLOOKUP(LEFT(VLOOKUP($A41,csapatok!$A:$NN,EA$320,FALSE),LEN(VLOOKUP($A41,csapatok!$A:$NN,EA$320,FALSE))-6),'csapat-ranglista'!$A:$FP,EA$321,FALSE)/8,VLOOKUP(VLOOKUP($A41,csapatok!$A:$NN,EA$320,FALSE),'csapat-ranglista'!$A:$FP,EA$321,FALSE)/4),0)</f>
        <v>0</v>
      </c>
      <c r="EB41" s="223">
        <f>IFERROR(IF(RIGHT(VLOOKUP($A41,csapatok!$A:$NN,EB$320,FALSE),5)="Csere",VLOOKUP(LEFT(VLOOKUP($A41,csapatok!$A:$NN,EB$320,FALSE),LEN(VLOOKUP($A41,csapatok!$A:$NN,EB$320,FALSE))-6),'csapat-ranglista'!$A:$FP,EB$321,FALSE)/8,VLOOKUP(VLOOKUP($A41,csapatok!$A:$NN,EB$320,FALSE),'csapat-ranglista'!$A:$FP,EB$321,FALSE)/4),0)</f>
        <v>0</v>
      </c>
      <c r="EC41" s="223">
        <f>IFERROR(IF(RIGHT(VLOOKUP($A41,csapatok!$A:$NN,EC$320,FALSE),5)="Csere",VLOOKUP(LEFT(VLOOKUP($A41,csapatok!$A:$NN,EC$320,FALSE),LEN(VLOOKUP($A41,csapatok!$A:$NN,EC$320,FALSE))-6),'csapat-ranglista'!$A:$FP,EC$321,FALSE)/8,VLOOKUP(VLOOKUP($A41,csapatok!$A:$NN,EC$320,FALSE),'csapat-ranglista'!$A:$FP,EC$321,FALSE)/4),0)</f>
        <v>0</v>
      </c>
      <c r="ED41" s="223">
        <f>IFERROR(IF(RIGHT(VLOOKUP($A41,csapatok!$A:$NN,ED$320,FALSE),5)="Csere",VLOOKUP(LEFT(VLOOKUP($A41,csapatok!$A:$NN,ED$320,FALSE),LEN(VLOOKUP($A41,csapatok!$A:$NN,ED$320,FALSE))-6),'csapat-ranglista'!$A:$FP,ED$321,FALSE)/8,VLOOKUP(VLOOKUP($A41,csapatok!$A:$NN,ED$320,FALSE),'csapat-ranglista'!$A:$FP,ED$321,FALSE)/4),0)</f>
        <v>0</v>
      </c>
      <c r="EE41" s="223">
        <f>IFERROR(IF(RIGHT(VLOOKUP($A41,csapatok!$A:$NN,EE$320,FALSE),5)="Csere",VLOOKUP(LEFT(VLOOKUP($A41,csapatok!$A:$NN,EE$320,FALSE),LEN(VLOOKUP($A41,csapatok!$A:$NN,EE$320,FALSE))-6),'csapat-ranglista'!$A:$FP,EE$321,FALSE)/8,VLOOKUP(VLOOKUP($A41,csapatok!$A:$NN,EE$320,FALSE),'csapat-ranglista'!$A:$FP,EE$321,FALSE)/4),0)</f>
        <v>0</v>
      </c>
      <c r="EF41" s="223">
        <f>IFERROR(IF(RIGHT(VLOOKUP($A41,csapatok!$A:$NN,EF$320,FALSE),5)="Csere",VLOOKUP(LEFT(VLOOKUP($A41,csapatok!$A:$NN,EF$320,FALSE),LEN(VLOOKUP($A41,csapatok!$A:$NN,EF$320,FALSE))-6),'csapat-ranglista'!$A:$FP,EF$321,FALSE)/8,VLOOKUP(VLOOKUP($A41,csapatok!$A:$NN,EF$320,FALSE),'csapat-ranglista'!$A:$FP,EF$321,FALSE)/4),0)</f>
        <v>0.83449647666843096</v>
      </c>
      <c r="EG41" s="223">
        <f>IFERROR(IF(RIGHT(VLOOKUP($A41,csapatok!$A:$NN,EG$320,FALSE),5)="Csere",VLOOKUP(LEFT(VLOOKUP($A41,csapatok!$A:$NN,EG$320,FALSE),LEN(VLOOKUP($A41,csapatok!$A:$NN,EG$320,FALSE))-6),'csapat-ranglista'!$A:$FP,EG$321,FALSE)/8,VLOOKUP(VLOOKUP($A41,csapatok!$A:$NN,EG$320,FALSE),'csapat-ranglista'!$A:$FP,EG$321,FALSE)/4),0)</f>
        <v>0</v>
      </c>
      <c r="EH41" s="223">
        <f>IFERROR(IF(RIGHT(VLOOKUP($A41,csapatok!$A:$NN,EH$320,FALSE),5)="Csere",VLOOKUP(LEFT(VLOOKUP($A41,csapatok!$A:$NN,EH$320,FALSE),LEN(VLOOKUP($A41,csapatok!$A:$NN,EH$320,FALSE))-6),'csapat-ranglista'!$A:$FP,EH$321,FALSE)/8,VLOOKUP(VLOOKUP($A41,csapatok!$A:$NN,EH$320,FALSE),'csapat-ranglista'!$A:$FP,EH$321,FALSE)/4),0)</f>
        <v>0</v>
      </c>
      <c r="EI41" s="223">
        <f>IFERROR(IF(RIGHT(VLOOKUP($A41,csapatok!$A:$NN,EI$320,FALSE),5)="Csere",VLOOKUP(LEFT(VLOOKUP($A41,csapatok!$A:$NN,EI$320,FALSE),LEN(VLOOKUP($A41,csapatok!$A:$NN,EI$320,FALSE))-6),'csapat-ranglista'!$A:$FP,EI$321,FALSE)/8,VLOOKUP(VLOOKUP($A41,csapatok!$A:$NN,EI$320,FALSE),'csapat-ranglista'!$A:$FP,EI$321,FALSE)/4),0)</f>
        <v>0</v>
      </c>
      <c r="EJ41" s="223">
        <f>IFERROR(IF(RIGHT(VLOOKUP($A41,csapatok!$A:$NN,EJ$320,FALSE),5)="Csere",VLOOKUP(LEFT(VLOOKUP($A41,csapatok!$A:$NN,EJ$320,FALSE),LEN(VLOOKUP($A41,csapatok!$A:$NN,EJ$320,FALSE))-6),'csapat-ranglista'!$A:$FP,EJ$321,FALSE)/8,VLOOKUP(VLOOKUP($A41,csapatok!$A:$NN,EJ$320,FALSE),'csapat-ranglista'!$A:$FP,EJ$321,FALSE)/4),0)</f>
        <v>0</v>
      </c>
      <c r="EK41" s="223">
        <f>IFERROR(IF(RIGHT(VLOOKUP($A41,csapatok!$A:$NN,EK$320,FALSE),5)="Csere",VLOOKUP(LEFT(VLOOKUP($A41,csapatok!$A:$NN,EK$320,FALSE),LEN(VLOOKUP($A41,csapatok!$A:$NN,EK$320,FALSE))-6),'csapat-ranglista'!$A:$FP,EK$321,FALSE)/8,VLOOKUP(VLOOKUP($A41,csapatok!$A:$NN,EK$320,FALSE),'csapat-ranglista'!$A:$FP,EK$321,FALSE)/4),0)</f>
        <v>0</v>
      </c>
      <c r="EL41" s="223">
        <f>IFERROR(IF(RIGHT(VLOOKUP($A41,csapatok!$A:$NN,EL$320,FALSE),5)="Csere",VLOOKUP(LEFT(VLOOKUP($A41,csapatok!$A:$NN,EL$320,FALSE),LEN(VLOOKUP($A41,csapatok!$A:$NN,EL$320,FALSE))-6),'csapat-ranglista'!$A:$FP,EL$321,FALSE)/8,VLOOKUP(VLOOKUP($A41,csapatok!$A:$NN,EL$320,FALSE),'csapat-ranglista'!$A:$FP,EL$321,FALSE)/4),0)</f>
        <v>0</v>
      </c>
      <c r="EM41" s="223">
        <f>IFERROR(IF(RIGHT(VLOOKUP($A41,csapatok!$A:$NN,EM$320,FALSE),5)="Csere",VLOOKUP(LEFT(VLOOKUP($A41,csapatok!$A:$NN,EM$320,FALSE),LEN(VLOOKUP($A41,csapatok!$A:$NN,EM$320,FALSE))-6),'csapat-ranglista'!$A:$FP,EM$321,FALSE)/8,VLOOKUP(VLOOKUP($A41,csapatok!$A:$NN,EM$320,FALSE),'csapat-ranglista'!$A:$FP,EM$321,FALSE)/4),0)</f>
        <v>0</v>
      </c>
      <c r="EN41" s="223">
        <f>IFERROR(IF(RIGHT(VLOOKUP($A41,csapatok!$A:$NN,EN$320,FALSE),5)="Csere",VLOOKUP(LEFT(VLOOKUP($A41,csapatok!$A:$NN,EN$320,FALSE),LEN(VLOOKUP($A41,csapatok!$A:$NN,EN$320,FALSE))-6),'csapat-ranglista'!$A:$FP,EN$321,FALSE)/8,VLOOKUP(VLOOKUP($A41,csapatok!$A:$NN,EN$320,FALSE),'csapat-ranglista'!$A:$FP,EN$321,FALSE)/4),0)</f>
        <v>0</v>
      </c>
      <c r="EO41" s="223">
        <f>IFERROR(IF(RIGHT(VLOOKUP($A41,csapatok!$A:$NN,EO$320,FALSE),5)="Csere",VLOOKUP(LEFT(VLOOKUP($A41,csapatok!$A:$NN,EO$320,FALSE),LEN(VLOOKUP($A41,csapatok!$A:$NN,EO$320,FALSE))-6),'csapat-ranglista'!$A:$FP,EO$321,FALSE)/8,VLOOKUP(VLOOKUP($A41,csapatok!$A:$NN,EO$320,FALSE),'csapat-ranglista'!$A:$FP,EO$321,FALSE)/4),0)</f>
        <v>0</v>
      </c>
      <c r="EP41" s="223">
        <f>IFERROR(IF(RIGHT(VLOOKUP($A41,csapatok!$A:$NN,EP$320,FALSE),5)="Csere",VLOOKUP(LEFT(VLOOKUP($A41,csapatok!$A:$NN,EP$320,FALSE),LEN(VLOOKUP($A41,csapatok!$A:$NN,EP$320,FALSE))-6),'csapat-ranglista'!$A:$FP,EP$321,FALSE)/8,VLOOKUP(VLOOKUP($A41,csapatok!$A:$NN,EP$320,FALSE),'csapat-ranglista'!$A:$FP,EP$321,FALSE)/4),0)</f>
        <v>0</v>
      </c>
      <c r="EQ41" s="223">
        <f>IFERROR(IF(RIGHT(VLOOKUP($A41,csapatok!$A:$NN,EQ$320,FALSE),5)="Csere",VLOOKUP(LEFT(VLOOKUP($A41,csapatok!$A:$NN,EQ$320,FALSE),LEN(VLOOKUP($A41,csapatok!$A:$NN,EQ$320,FALSE))-6),'csapat-ranglista'!$A:$FP,EQ$321,FALSE)/8,VLOOKUP(VLOOKUP($A41,csapatok!$A:$NN,EQ$320,FALSE),'csapat-ranglista'!$A:$FP,EQ$321,FALSE)/4),0)</f>
        <v>0</v>
      </c>
      <c r="ER41" s="223">
        <f>IFERROR(IF(RIGHT(VLOOKUP($A41,csapatok!$A:$NN,ER$320,FALSE),5)="Csere",VLOOKUP(LEFT(VLOOKUP($A41,csapatok!$A:$NN,ER$320,FALSE),LEN(VLOOKUP($A41,csapatok!$A:$NN,ER$320,FALSE))-6),'csapat-ranglista'!$A:$FP,ER$321,FALSE)/8,VLOOKUP(VLOOKUP($A41,csapatok!$A:$NN,ER$320,FALSE),'csapat-ranglista'!$A:$FP,ER$321,FALSE)/4),0)</f>
        <v>0</v>
      </c>
      <c r="ES41" s="223">
        <f>IFERROR(IF(RIGHT(VLOOKUP($A41,csapatok!$A:$NN,ES$320,FALSE),5)="Csere",VLOOKUP(LEFT(VLOOKUP($A41,csapatok!$A:$NN,ES$320,FALSE),LEN(VLOOKUP($A41,csapatok!$A:$NN,ES$320,FALSE))-6),'csapat-ranglista'!$A:$FP,ES$321,FALSE)/8,VLOOKUP(VLOOKUP($A41,csapatok!$A:$NN,ES$320,FALSE),'csapat-ranglista'!$A:$FP,ES$321,FALSE)/4),0)</f>
        <v>0</v>
      </c>
      <c r="ET41" s="223">
        <f>IFERROR(IF(RIGHT(VLOOKUP($A41,csapatok!$A:$NN,ET$320,FALSE),5)="Csere",VLOOKUP(LEFT(VLOOKUP($A41,csapatok!$A:$NN,ET$320,FALSE),LEN(VLOOKUP($A41,csapatok!$A:$NN,ET$320,FALSE))-6),'csapat-ranglista'!$A:$FP,ET$321,FALSE)/8,VLOOKUP(VLOOKUP($A41,csapatok!$A:$NN,ET$320,FALSE),'csapat-ranglista'!$A:$FP,ET$321,FALSE)/4),0)</f>
        <v>0</v>
      </c>
      <c r="EU41" s="223">
        <f>IFERROR(IF(RIGHT(VLOOKUP($A41,csapatok!$A:$NN,EU$320,FALSE),5)="Csere",VLOOKUP(LEFT(VLOOKUP($A41,csapatok!$A:$NN,EU$320,FALSE),LEN(VLOOKUP($A41,csapatok!$A:$NN,EU$320,FALSE))-6),'csapat-ranglista'!$A:$FP,EU$321,FALSE)/8,VLOOKUP(VLOOKUP($A41,csapatok!$A:$NN,EU$320,FALSE),'csapat-ranglista'!$A:$FP,EU$321,FALSE)/4),0)</f>
        <v>0</v>
      </c>
      <c r="EV41" s="223">
        <f>IFERROR(IF(RIGHT(VLOOKUP($A41,csapatok!$A:$NN,EV$320,FALSE),5)="Csere",VLOOKUP(LEFT(VLOOKUP($A41,csapatok!$A:$NN,EV$320,FALSE),LEN(VLOOKUP($A41,csapatok!$A:$NN,EV$320,FALSE))-6),'csapat-ranglista'!$A:$FP,EV$321,FALSE)/8,VLOOKUP(VLOOKUP($A41,csapatok!$A:$NN,EV$320,FALSE),'csapat-ranglista'!$A:$FP,EV$321,FALSE)/4),0)</f>
        <v>0</v>
      </c>
      <c r="EW41" s="223">
        <f>IFERROR(IF(RIGHT(VLOOKUP($A41,csapatok!$A:$NN,EW$320,FALSE),5)="Csere",VLOOKUP(LEFT(VLOOKUP($A41,csapatok!$A:$NN,EW$320,FALSE),LEN(VLOOKUP($A41,csapatok!$A:$NN,EW$320,FALSE))-6),'csapat-ranglista'!$A:$FP,EW$321,FALSE)/8,VLOOKUP(VLOOKUP($A41,csapatok!$A:$NN,EW$320,FALSE),'csapat-ranglista'!$A:$FP,EW$321,FALSE)/4),0)</f>
        <v>0</v>
      </c>
      <c r="EX41" s="223">
        <f>IFERROR(IF(RIGHT(VLOOKUP($A41,csapatok!$A:$NN,EX$320,FALSE),5)="Csere",VLOOKUP(LEFT(VLOOKUP($A41,csapatok!$A:$NN,EX$320,FALSE),LEN(VLOOKUP($A41,csapatok!$A:$NN,EX$320,FALSE))-6),'csapat-ranglista'!$A:$FP,EX$321,FALSE)/8,VLOOKUP(VLOOKUP($A41,csapatok!$A:$NN,EX$320,FALSE),'csapat-ranglista'!$A:$FP,EX$321,FALSE)/4),0)</f>
        <v>0</v>
      </c>
      <c r="EY41" s="223">
        <f>IFERROR(IF(RIGHT(VLOOKUP($A41,csapatok!$A:$NN,EY$320,FALSE),5)="Csere",VLOOKUP(LEFT(VLOOKUP($A41,csapatok!$A:$NN,EY$320,FALSE),LEN(VLOOKUP($A41,csapatok!$A:$NN,EY$320,FALSE))-6),'csapat-ranglista'!$A:$FP,EY$321,FALSE)/8,VLOOKUP(VLOOKUP($A41,csapatok!$A:$NN,EY$320,FALSE),'csapat-ranglista'!$A:$FP,EY$321,FALSE)/4),0)</f>
        <v>0</v>
      </c>
      <c r="EZ41" s="223">
        <f>IFERROR(IF(RIGHT(VLOOKUP($A41,csapatok!$A:$NN,EZ$320,FALSE),5)="Csere",VLOOKUP(LEFT(VLOOKUP($A41,csapatok!$A:$NN,EZ$320,FALSE),LEN(VLOOKUP($A41,csapatok!$A:$NN,EZ$320,FALSE))-6),'csapat-ranglista'!$A:$FP,EZ$321,FALSE)/8,VLOOKUP(VLOOKUP($A41,csapatok!$A:$NN,EZ$320,FALSE),'csapat-ranglista'!$A:$FP,EZ$321,FALSE)/4),0)</f>
        <v>23.973233013380479</v>
      </c>
      <c r="FA41" s="223">
        <f>IFERROR(IF(RIGHT(VLOOKUP($A41,csapatok!$A:$NN,FA$320,FALSE),5)="Csere",VLOOKUP(LEFT(VLOOKUP($A41,csapatok!$A:$NN,FA$320,FALSE),LEN(VLOOKUP($A41,csapatok!$A:$NN,FA$320,FALSE))-6),'csapat-ranglista'!$A:$FP,FA$321,FALSE)/8,VLOOKUP(VLOOKUP($A41,csapatok!$A:$NN,FA$320,FALSE),'csapat-ranglista'!$A:$FP,FA$321,FALSE)/4),0)</f>
        <v>0</v>
      </c>
      <c r="FB41" s="223">
        <f>IFERROR(IF(RIGHT(VLOOKUP($A41,csapatok!$A:$NN,FB$320,FALSE),5)="Csere",VLOOKUP(LEFT(VLOOKUP($A41,csapatok!$A:$NN,FB$320,FALSE),LEN(VLOOKUP($A41,csapatok!$A:$NN,FB$320,FALSE))-6),'csapat-ranglista'!$A:$FP,FB$321,FALSE)/8,VLOOKUP(VLOOKUP($A41,csapatok!$A:$NN,FB$320,FALSE),'csapat-ranglista'!$A:$FP,FB$321,FALSE)/4),0)</f>
        <v>0</v>
      </c>
      <c r="FC41" s="223">
        <f>IFERROR(IF(RIGHT(VLOOKUP($A41,csapatok!$A:$NN,FC$320,FALSE),5)="Csere",VLOOKUP(LEFT(VLOOKUP($A41,csapatok!$A:$NN,FC$320,FALSE),LEN(VLOOKUP($A41,csapatok!$A:$NN,FC$320,FALSE))-6),'csapat-ranglista'!$A:$FP,FC$321,FALSE)/8,VLOOKUP(VLOOKUP($A41,csapatok!$A:$NN,FC$320,FALSE),'csapat-ranglista'!$A:$FP,FC$321,FALSE)/4),0)</f>
        <v>0</v>
      </c>
      <c r="FD41" s="224">
        <f>versenyek!$QY$11*IFERROR(VLOOKUP(VLOOKUP($A41,versenyek!QX:QZ,3,FALSE),szabalyok!$A$16:$B$23,2,FALSE)/4,0)</f>
        <v>0</v>
      </c>
      <c r="FE41" s="224">
        <f>versenyek!$RB$11*IFERROR(VLOOKUP(VLOOKUP($A41,versenyek!RA:RC,3,FALSE),szabalyok!$A$16:$B$23,2,FALSE)/4,0)</f>
        <v>0</v>
      </c>
      <c r="FF41" s="223">
        <f>IFERROR(IF(RIGHT(VLOOKUP($A41,csapatok!$A:$NN,FF$320,FALSE),5)="Csere",VLOOKUP(LEFT(VLOOKUP($A41,csapatok!$A:$NN,FF$320,FALSE),LEN(VLOOKUP($A41,csapatok!$A:$NN,FF$320,FALSE))-6),'csapat-ranglista'!$A:$FP,FF$321,FALSE)/8,VLOOKUP(VLOOKUP($A41,csapatok!$A:$NN,FF$320,FALSE),'csapat-ranglista'!$A:$FP,FF$321,FALSE)/4),0)</f>
        <v>0</v>
      </c>
      <c r="FG41" s="223">
        <f>IFERROR(IF(RIGHT(VLOOKUP($A41,csapatok!$A:$NN,FG$320,FALSE),5)="Csere",VLOOKUP(LEFT(VLOOKUP($A41,csapatok!$A:$NN,FG$320,FALSE),LEN(VLOOKUP($A41,csapatok!$A:$NN,FG$320,FALSE))-6),'csapat-ranglista'!$A:$FP,FG$321,FALSE)/8,VLOOKUP(VLOOKUP($A41,csapatok!$A:$NN,FG$320,FALSE),'csapat-ranglista'!$A:$FP,FG$321,FALSE)/4),0)</f>
        <v>0</v>
      </c>
      <c r="FH41" s="223">
        <f>IFERROR(IF(RIGHT(VLOOKUP($A41,csapatok!$A:$NN,FH$320,FALSE),5)="Csere",VLOOKUP(LEFT(VLOOKUP($A41,csapatok!$A:$NN,FH$320,FALSE),LEN(VLOOKUP($A41,csapatok!$A:$NN,FH$320,FALSE))-6),'csapat-ranglista'!$A:$FP,FH$321,FALSE)/8,VLOOKUP(VLOOKUP($A41,csapatok!$A:$NN,FH$320,FALSE),'csapat-ranglista'!$A:$FP,FH$321,FALSE)/4),0)</f>
        <v>0</v>
      </c>
      <c r="FI41" s="223">
        <f>IFERROR(IF(RIGHT(VLOOKUP($A41,csapatok!$A:$NN,FI$320,FALSE),5)="Csere",VLOOKUP(LEFT(VLOOKUP($A41,csapatok!$A:$NN,FI$320,FALSE),LEN(VLOOKUP($A41,csapatok!$A:$NN,FI$320,FALSE))-6),'csapat-ranglista'!$A:$FP,FI$321,FALSE)/8,VLOOKUP(VLOOKUP($A41,csapatok!$A:$NN,FI$320,FALSE),'csapat-ranglista'!$A:$FP,FI$321,FALSE)/4),0)</f>
        <v>0</v>
      </c>
      <c r="FJ41" s="223">
        <f>IFERROR(IF(RIGHT(VLOOKUP($A41,csapatok!$A:$NN,FJ$320,FALSE),5)="Csere",VLOOKUP(LEFT(VLOOKUP($A41,csapatok!$A:$NN,FJ$320,FALSE),LEN(VLOOKUP($A41,csapatok!$A:$NN,FJ$320,FALSE))-6),'csapat-ranglista'!$A:$FP,FJ$321,FALSE)/8,VLOOKUP(VLOOKUP($A41,csapatok!$A:$NN,FJ$320,FALSE),'csapat-ranglista'!$A:$FP,FJ$321,FALSE)/4),0)</f>
        <v>0</v>
      </c>
      <c r="FK41" s="223">
        <f>IFERROR(IF(RIGHT(VLOOKUP($A41,csapatok!$A:$NN,FK$320,FALSE),5)="Csere",VLOOKUP(LEFT(VLOOKUP($A41,csapatok!$A:$NN,FK$320,FALSE),LEN(VLOOKUP($A41,csapatok!$A:$NN,FK$320,FALSE))-6),'csapat-ranglista'!$A:$FP,FK$321,FALSE)/8,VLOOKUP(VLOOKUP($A41,csapatok!$A:$NN,FK$320,FALSE),'csapat-ranglista'!$A:$FP,FK$321,FALSE)/4),0)</f>
        <v>0</v>
      </c>
      <c r="FL41" s="223">
        <f>IFERROR(IF(RIGHT(VLOOKUP($A41,csapatok!$A:$NN,FL$320,FALSE),5)="Csere",VLOOKUP(LEFT(VLOOKUP($A41,csapatok!$A:$NN,FL$320,FALSE),LEN(VLOOKUP($A41,csapatok!$A:$NN,FL$320,FALSE))-6),'csapat-ranglista'!$A:$FP,FL$321,FALSE)/8,VLOOKUP(VLOOKUP($A41,csapatok!$A:$NN,FL$320,FALSE),'csapat-ranglista'!$A:$FP,FL$321,FALSE)/4),0)</f>
        <v>0</v>
      </c>
      <c r="FM41" s="223">
        <f>IFERROR(IF(RIGHT(VLOOKUP($A41,csapatok!$A:$NN,FM$320,FALSE),5)="Csere",VLOOKUP(LEFT(VLOOKUP($A41,csapatok!$A:$NN,FM$320,FALSE),LEN(VLOOKUP($A41,csapatok!$A:$NN,FM$320,FALSE))-6),'csapat-ranglista'!$A:$FP,FM$321,FALSE)/8,VLOOKUP(VLOOKUP($A41,csapatok!$A:$NN,FM$320,FALSE),'csapat-ranglista'!$A:$FP,FM$321,FALSE)/4),0)</f>
        <v>0</v>
      </c>
      <c r="FN41" s="223">
        <f>IFERROR(IF(RIGHT(VLOOKUP($A41,csapatok!$A:$NN,FN$320,FALSE),5)="Csere",VLOOKUP(LEFT(VLOOKUP($A41,csapatok!$A:$NN,FN$320,FALSE),LEN(VLOOKUP($A41,csapatok!$A:$NN,FN$320,FALSE))-6),'csapat-ranglista'!$A:$FP,FN$321,FALSE)/8,VLOOKUP(VLOOKUP($A41,csapatok!$A:$NN,FN$320,FALSE),'csapat-ranglista'!$A:$FP,FN$321,FALSE)/4),0)</f>
        <v>0</v>
      </c>
      <c r="FO41" s="223">
        <f>IFERROR(IF(RIGHT(VLOOKUP($A41,csapatok!$A:$NN,FO$320,FALSE),5)="Csere",VLOOKUP(LEFT(VLOOKUP($A41,csapatok!$A:$NN,FO$320,FALSE),LEN(VLOOKUP($A41,csapatok!$A:$NN,FO$320,FALSE))-6),'csapat-ranglista'!$A:$FP,FO$321,FALSE)/8,VLOOKUP(VLOOKUP($A41,csapatok!$A:$NN,FO$320,FALSE),'csapat-ranglista'!$A:$FP,FO$321,FALSE)/4),0)</f>
        <v>0</v>
      </c>
      <c r="FP41" s="223">
        <f>IFERROR(IF(RIGHT(VLOOKUP($A41,csapatok!$A:$NN,FP$320,FALSE),5)="Csere",VLOOKUP(LEFT(VLOOKUP($A41,csapatok!$A:$NN,FP$320,FALSE),LEN(VLOOKUP($A41,csapatok!$A:$NN,FP$320,FALSE))-6),'csapat-ranglista'!$A:$FP,FP$321,FALSE)/8,VLOOKUP(VLOOKUP($A41,csapatok!$A:$NN,FP$320,FALSE),'csapat-ranglista'!$A:$FP,FP$321,FALSE)/4),0)</f>
        <v>0</v>
      </c>
      <c r="FQ41" s="223">
        <f>IFERROR(IF(RIGHT(VLOOKUP($A41,csapatok!$A:$NN,FQ$320,FALSE),5)="Csere",VLOOKUP(LEFT(VLOOKUP($A41,csapatok!$A:$NN,FQ$320,FALSE),LEN(VLOOKUP($A41,csapatok!$A:$NN,FQ$320,FALSE))-6),'csapat-ranglista'!$A:$FP,FQ$321,FALSE)/8,VLOOKUP(VLOOKUP($A41,csapatok!$A:$NN,FQ$320,FALSE),'csapat-ranglista'!$A:$FP,FQ$321,FALSE)/4),0)</f>
        <v>0</v>
      </c>
      <c r="FR41" s="223">
        <f>IFERROR(IF(RIGHT(VLOOKUP($A41,csapatok!$A:$NN,FR$320,FALSE),5)="Csere",VLOOKUP(LEFT(VLOOKUP($A41,csapatok!$A:$NN,FR$320,FALSE),LEN(VLOOKUP($A41,csapatok!$A:$NN,FR$320,FALSE))-6),'csapat-ranglista'!$A:$FP,FR$321,FALSE)/8,VLOOKUP(VLOOKUP($A41,csapatok!$A:$NN,FR$320,FALSE),'csapat-ranglista'!$A:$FP,FR$321,FALSE)/4),0)</f>
        <v>0</v>
      </c>
      <c r="FS41" s="223">
        <f>IFERROR(IF(RIGHT(VLOOKUP($A41,csapatok!$A:$NN,FS$320,FALSE),5)="Csere",VLOOKUP(LEFT(VLOOKUP($A41,csapatok!$A:$NN,FS$320,FALSE),LEN(VLOOKUP($A41,csapatok!$A:$NN,FS$320,FALSE))-6),'csapat-ranglista'!$A:$FP,FS$321,FALSE)/8,VLOOKUP(VLOOKUP($A41,csapatok!$A:$NN,FS$320,FALSE),'csapat-ranglista'!$A:$FP,FS$321,FALSE)/4),0)</f>
        <v>0</v>
      </c>
      <c r="FT41" s="223">
        <f>IFERROR(IF(RIGHT(VLOOKUP($A41,csapatok!$A:$NN,FT$320,FALSE),5)="Csere",VLOOKUP(LEFT(VLOOKUP($A41,csapatok!$A:$NN,FT$320,FALSE),LEN(VLOOKUP($A41,csapatok!$A:$NN,FT$320,FALSE))-6),'csapat-ranglista'!$A:$FP,FT$321,FALSE)/8,VLOOKUP(VLOOKUP($A41,csapatok!$A:$NN,FT$320,FALSE),'csapat-ranglista'!$A:$FP,FT$321,FALSE)/4),0)</f>
        <v>0</v>
      </c>
      <c r="FU41" s="223">
        <f>IFERROR(IF(RIGHT(VLOOKUP($A41,csapatok!$A:$NN,FU$320,FALSE),5)="Csere",VLOOKUP(LEFT(VLOOKUP($A41,csapatok!$A:$NN,FU$320,FALSE),LEN(VLOOKUP($A41,csapatok!$A:$NN,FU$320,FALSE))-6),'csapat-ranglista'!$A:$FP,FU$321,FALSE)/8,VLOOKUP(VLOOKUP($A41,csapatok!$A:$NN,FU$320,FALSE),'csapat-ranglista'!$A:$FP,FU$321,FALSE)/4),0)</f>
        <v>0.83973749826991506</v>
      </c>
      <c r="FV41" s="223">
        <f>IFERROR(IF(RIGHT(VLOOKUP($A41,csapatok!$A:$NN,FV$320,FALSE),5)="Csere",VLOOKUP(LEFT(VLOOKUP($A41,csapatok!$A:$NN,FV$320,FALSE),LEN(VLOOKUP($A41,csapatok!$A:$NN,FV$320,FALSE))-6),'csapat-ranglista'!$A:$FP,FV$321,FALSE)/8,VLOOKUP(VLOOKUP($A41,csapatok!$A:$NN,FV$320,FALSE),'csapat-ranglista'!$A:$FP,FV$321,FALSE)/4),0)</f>
        <v>3.6033798952046183</v>
      </c>
      <c r="FW41" s="223">
        <f>IFERROR(IF(RIGHT(VLOOKUP($A41,csapatok!$A:$NN,FW$320,FALSE),5)="Csere",VLOOKUP(LEFT(VLOOKUP($A41,csapatok!$A:$NN,FW$320,FALSE),LEN(VLOOKUP($A41,csapatok!$A:$NN,FW$320,FALSE))-6),'csapat-ranglista'!$A:$FP,FW$321,FALSE)/8,VLOOKUP(VLOOKUP($A41,csapatok!$A:$NN,FW$320,FALSE),'csapat-ranglista'!$A:$FP,FW$321,FALSE)/4),0)</f>
        <v>0</v>
      </c>
      <c r="FX41" s="223">
        <f>IFERROR(IF(RIGHT(VLOOKUP($A41,csapatok!$A:$NN,FX$320,FALSE),5)="Csere",VLOOKUP(LEFT(VLOOKUP($A41,csapatok!$A:$NN,FX$320,FALSE),LEN(VLOOKUP($A41,csapatok!$A:$NN,FX$320,FALSE))-6),'csapat-ranglista'!$A:$FP,FX$321,FALSE)/8,VLOOKUP(VLOOKUP($A41,csapatok!$A:$NN,FX$320,FALSE),'csapat-ranglista'!$A:$FP,FX$321,FALSE)/4),0)</f>
        <v>0</v>
      </c>
      <c r="FY41" s="223">
        <f>IFERROR(IF(RIGHT(VLOOKUP($A41,csapatok!$A:$NN,FY$320,FALSE),5)="Csere",VLOOKUP(LEFT(VLOOKUP($A41,csapatok!$A:$NN,FY$320,FALSE),LEN(VLOOKUP($A41,csapatok!$A:$NN,FY$320,FALSE))-6),'csapat-ranglista'!$A:$FP,FY$321,FALSE)/8,VLOOKUP(VLOOKUP($A41,csapatok!$A:$NN,FY$320,FALSE),'csapat-ranglista'!$A:$FP,FY$321,FALSE)/4),0)</f>
        <v>0</v>
      </c>
      <c r="FZ41" s="223">
        <f>IFERROR(IF(RIGHT(VLOOKUP($A41,csapatok!$A:$NN,FZ$320,FALSE),5)="Csere",VLOOKUP(LEFT(VLOOKUP($A41,csapatok!$A:$NN,FZ$320,FALSE),LEN(VLOOKUP($A41,csapatok!$A:$NN,FZ$320,FALSE))-6),'csapat-ranglista'!$A:$FP,FZ$321,FALSE)/8,VLOOKUP(VLOOKUP($A41,csapatok!$A:$NN,FZ$320,FALSE),'csapat-ranglista'!$A:$FP,FZ$321,FALSE)/4),0)</f>
        <v>7.2006076902171721</v>
      </c>
      <c r="GA41" s="223">
        <f>IFERROR(IF(RIGHT(VLOOKUP($A41,csapatok!$A:$NN,GA$320,FALSE),5)="Csere",VLOOKUP(LEFT(VLOOKUP($A41,csapatok!$A:$NN,GA$320,FALSE),LEN(VLOOKUP($A41,csapatok!$A:$NN,GA$320,FALSE))-6),'csapat-ranglista'!$A:$FP,GA$321,FALSE)/8,VLOOKUP(VLOOKUP($A41,csapatok!$A:$NN,GA$320,FALSE),'csapat-ranglista'!$A:$FP,GA$321,FALSE)/4),0)</f>
        <v>0</v>
      </c>
      <c r="GB41" s="223">
        <f>IFERROR(IF(RIGHT(VLOOKUP($A41,csapatok!$A:$NN,GB$320,FALSE),5)="Csere",VLOOKUP(LEFT(VLOOKUP($A41,csapatok!$A:$NN,GB$320,FALSE),LEN(VLOOKUP($A41,csapatok!$A:$NN,GB$320,FALSE))-6),'csapat-ranglista'!$A:$FP,GB$321,FALSE)/8,VLOOKUP(VLOOKUP($A41,csapatok!$A:$NN,GB$320,FALSE),'csapat-ranglista'!$A:$FP,GB$321,FALSE)/4),0)</f>
        <v>0</v>
      </c>
      <c r="GC41" s="223">
        <f>IFERROR(IF(RIGHT(VLOOKUP($A41,csapatok!$A:$NN,GC$320,FALSE),5)="Csere",VLOOKUP(LEFT(VLOOKUP($A41,csapatok!$A:$NN,GC$320,FALSE),LEN(VLOOKUP($A41,csapatok!$A:$NN,GC$320,FALSE))-6),'csapat-ranglista'!$A:$FP,GC$321,FALSE)/8,VLOOKUP(VLOOKUP($A41,csapatok!$A:$NN,GC$320,FALSE),'csapat-ranglista'!$A:$FP,GC$321,FALSE)/4),0)</f>
        <v>0</v>
      </c>
      <c r="GD41" s="247">
        <f>SUM(EQ41:GC41)</f>
        <v>35.616958097072185</v>
      </c>
    </row>
    <row r="42" spans="1:186">
      <c r="A42" s="32" t="s">
        <v>55</v>
      </c>
      <c r="B42" s="2">
        <v>26580</v>
      </c>
      <c r="C42" s="131" t="str">
        <f>IF(B42=0,"",IF(B42&lt;$C$1,"felnőtt","ifi"))</f>
        <v>felnőtt</v>
      </c>
      <c r="D42" s="32" t="s">
        <v>101</v>
      </c>
      <c r="E42" s="45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3.5993232829997033</v>
      </c>
      <c r="M42" s="32">
        <v>6.1375404996130927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1.7352299073373336</v>
      </c>
      <c r="T42" s="32">
        <v>0</v>
      </c>
      <c r="U42" s="32">
        <v>0</v>
      </c>
      <c r="V42" s="32">
        <v>0</v>
      </c>
      <c r="W42" s="32">
        <v>1.8637636793750882</v>
      </c>
      <c r="X42" s="32">
        <f>IFERROR(IF(RIGHT(VLOOKUP($A42,csapatok!$A:$BL,X$320,FALSE),5)="Csere",VLOOKUP(LEFT(VLOOKUP($A42,csapatok!$A:$BL,X$320,FALSE),LEN(VLOOKUP($A42,csapatok!$A:$BL,X$320,FALSE))-6),'csapat-ranglista'!$A:$FP,X$321,FALSE)/8,VLOOKUP(VLOOKUP($A42,csapatok!$A:$BL,X$320,FALSE),'csapat-ranglista'!$A:$FP,X$321,FALSE)/4),0)</f>
        <v>0</v>
      </c>
      <c r="Y42" s="32">
        <f>IFERROR(IF(RIGHT(VLOOKUP($A42,csapatok!$A:$BL,Y$320,FALSE),5)="Csere",VLOOKUP(LEFT(VLOOKUP($A42,csapatok!$A:$BL,Y$320,FALSE),LEN(VLOOKUP($A42,csapatok!$A:$BL,Y$320,FALSE))-6),'csapat-ranglista'!$A:$FP,Y$321,FALSE)/8,VLOOKUP(VLOOKUP($A42,csapatok!$A:$BL,Y$320,FALSE),'csapat-ranglista'!$A:$FP,Y$321,FALSE)/4),0)</f>
        <v>0</v>
      </c>
      <c r="Z42" s="32">
        <f>IFERROR(IF(RIGHT(VLOOKUP($A42,csapatok!$A:$BL,Z$320,FALSE),5)="Csere",VLOOKUP(LEFT(VLOOKUP($A42,csapatok!$A:$BL,Z$320,FALSE),LEN(VLOOKUP($A42,csapatok!$A:$BL,Z$320,FALSE))-6),'csapat-ranglista'!$A:$FP,Z$321,FALSE)/8,VLOOKUP(VLOOKUP($A42,csapatok!$A:$BL,Z$320,FALSE),'csapat-ranglista'!$A:$FP,Z$321,FALSE)/4),0)</f>
        <v>0</v>
      </c>
      <c r="AA42" s="32">
        <f>IFERROR(IF(RIGHT(VLOOKUP($A42,csapatok!$A:$BL,AA$320,FALSE),5)="Csere",VLOOKUP(LEFT(VLOOKUP($A42,csapatok!$A:$BL,AA$320,FALSE),LEN(VLOOKUP($A42,csapatok!$A:$BL,AA$320,FALSE))-6),'csapat-ranglista'!$A:$FP,AA$321,FALSE)/8,VLOOKUP(VLOOKUP($A42,csapatok!$A:$BL,AA$320,FALSE),'csapat-ranglista'!$A:$FP,AA$321,FALSE)/4),0)</f>
        <v>0</v>
      </c>
      <c r="AB42" s="223">
        <f>IFERROR(IF(RIGHT(VLOOKUP($A42,csapatok!$A:$BL,AB$320,FALSE),5)="Csere",VLOOKUP(LEFT(VLOOKUP($A42,csapatok!$A:$BL,AB$320,FALSE),LEN(VLOOKUP($A42,csapatok!$A:$BL,AB$320,FALSE))-6),'csapat-ranglista'!$A:$FP,AB$321,FALSE)/8,VLOOKUP(VLOOKUP($A42,csapatok!$A:$BL,AB$320,FALSE),'csapat-ranglista'!$A:$FP,AB$321,FALSE)/4),0)</f>
        <v>5.0290087831601413</v>
      </c>
      <c r="AC42" s="223">
        <f>IFERROR(IF(RIGHT(VLOOKUP($A42,csapatok!$A:$BL,AC$320,FALSE),5)="Csere",VLOOKUP(LEFT(VLOOKUP($A42,csapatok!$A:$BL,AC$320,FALSE),LEN(VLOOKUP($A42,csapatok!$A:$BL,AC$320,FALSE))-6),'csapat-ranglista'!$A:$FP,AC$321,FALSE)/8,VLOOKUP(VLOOKUP($A42,csapatok!$A:$BL,AC$320,FALSE),'csapat-ranglista'!$A:$FP,AC$321,FALSE)/4),0)</f>
        <v>0</v>
      </c>
      <c r="AD42" s="223">
        <f>IFERROR(IF(RIGHT(VLOOKUP($A42,csapatok!$A:$BL,AD$320,FALSE),5)="Csere",VLOOKUP(LEFT(VLOOKUP($A42,csapatok!$A:$BL,AD$320,FALSE),LEN(VLOOKUP($A42,csapatok!$A:$BL,AD$320,FALSE))-6),'csapat-ranglista'!$A:$FP,AD$321,FALSE)/8,VLOOKUP(VLOOKUP($A42,csapatok!$A:$BL,AD$320,FALSE),'csapat-ranglista'!$A:$FP,AD$321,FALSE)/4),0)</f>
        <v>0</v>
      </c>
      <c r="AE42" s="223">
        <f>IFERROR(IF(RIGHT(VLOOKUP($A42,csapatok!$A:$BL,AE$320,FALSE),5)="Csere",VLOOKUP(LEFT(VLOOKUP($A42,csapatok!$A:$BL,AE$320,FALSE),LEN(VLOOKUP($A42,csapatok!$A:$BL,AE$320,FALSE))-6),'csapat-ranglista'!$A:$FP,AE$321,FALSE)/8,VLOOKUP(VLOOKUP($A42,csapatok!$A:$BL,AE$320,FALSE),'csapat-ranglista'!$A:$FP,AE$321,FALSE)/4),0)</f>
        <v>0</v>
      </c>
      <c r="AF42" s="223">
        <f>IFERROR(IF(RIGHT(VLOOKUP($A42,csapatok!$A:$BL,AF$320,FALSE),5)="Csere",VLOOKUP(LEFT(VLOOKUP($A42,csapatok!$A:$BL,AF$320,FALSE),LEN(VLOOKUP($A42,csapatok!$A:$BL,AF$320,FALSE))-6),'csapat-ranglista'!$A:$FP,AF$321,FALSE)/8,VLOOKUP(VLOOKUP($A42,csapatok!$A:$BL,AF$320,FALSE),'csapat-ranglista'!$A:$FP,AF$321,FALSE)/4),0)</f>
        <v>0</v>
      </c>
      <c r="AG42" s="223">
        <f>IFERROR(IF(RIGHT(VLOOKUP($A42,csapatok!$A:$BL,AG$320,FALSE),5)="Csere",VLOOKUP(LEFT(VLOOKUP($A42,csapatok!$A:$BL,AG$320,FALSE),LEN(VLOOKUP($A42,csapatok!$A:$BL,AG$320,FALSE))-6),'csapat-ranglista'!$A:$FP,AG$321,FALSE)/8,VLOOKUP(VLOOKUP($A42,csapatok!$A:$BL,AG$320,FALSE),'csapat-ranglista'!$A:$FP,AG$321,FALSE)/4),0)</f>
        <v>3.0616502723167134</v>
      </c>
      <c r="AH42" s="223">
        <f>IFERROR(IF(RIGHT(VLOOKUP($A42,csapatok!$A:$BL,AH$320,FALSE),5)="Csere",VLOOKUP(LEFT(VLOOKUP($A42,csapatok!$A:$BL,AH$320,FALSE),LEN(VLOOKUP($A42,csapatok!$A:$BL,AH$320,FALSE))-6),'csapat-ranglista'!$A:$FP,AH$321,FALSE)/8,VLOOKUP(VLOOKUP($A42,csapatok!$A:$BL,AH$320,FALSE),'csapat-ranglista'!$A:$FP,AH$321,FALSE)/4),0)</f>
        <v>0</v>
      </c>
      <c r="AI42" s="223">
        <f>IFERROR(IF(RIGHT(VLOOKUP($A42,csapatok!$A:$BL,AI$320,FALSE),5)="Csere",VLOOKUP(LEFT(VLOOKUP($A42,csapatok!$A:$BL,AI$320,FALSE),LEN(VLOOKUP($A42,csapatok!$A:$BL,AI$320,FALSE))-6),'csapat-ranglista'!$A:$FP,AI$321,FALSE)/8,VLOOKUP(VLOOKUP($A42,csapatok!$A:$BL,AI$320,FALSE),'csapat-ranglista'!$A:$FP,AI$321,FALSE)/4),0)</f>
        <v>2.8435597340994647</v>
      </c>
      <c r="AJ42" s="223">
        <f>IFERROR(IF(RIGHT(VLOOKUP($A42,csapatok!$A:$BL,AJ$320,FALSE),5)="Csere",VLOOKUP(LEFT(VLOOKUP($A42,csapatok!$A:$BL,AJ$320,FALSE),LEN(VLOOKUP($A42,csapatok!$A:$BL,AJ$320,FALSE))-6),'csapat-ranglista'!$A:$FP,AJ$321,FALSE)/8,VLOOKUP(VLOOKUP($A42,csapatok!$A:$BL,AJ$320,FALSE),'csapat-ranglista'!$A:$FP,AJ$321,FALSE)/2),0)</f>
        <v>0</v>
      </c>
      <c r="AK42" s="223">
        <f>IFERROR(IF(RIGHT(VLOOKUP($A42,csapatok!$A:$CN,AK$320,FALSE),5)="Csere",VLOOKUP(LEFT(VLOOKUP($A42,csapatok!$A:$CN,AK$320,FALSE),LEN(VLOOKUP($A42,csapatok!$A:$CN,AK$320,FALSE))-6),'csapat-ranglista'!$A:$FP,AK$321,FALSE)/8,VLOOKUP(VLOOKUP($A42,csapatok!$A:$CN,AK$320,FALSE),'csapat-ranglista'!$A:$FP,AK$321,FALSE)/4),0)</f>
        <v>0</v>
      </c>
      <c r="AL42" s="223">
        <f>IFERROR(IF(RIGHT(VLOOKUP($A42,csapatok!$A:$CN,AL$320,FALSE),5)="Csere",VLOOKUP(LEFT(VLOOKUP($A42,csapatok!$A:$CN,AL$320,FALSE),LEN(VLOOKUP($A42,csapatok!$A:$CN,AL$320,FALSE))-6),'csapat-ranglista'!$A:$FP,AL$321,FALSE)/8,VLOOKUP(VLOOKUP($A42,csapatok!$A:$CN,AL$320,FALSE),'csapat-ranglista'!$A:$FP,AL$321,FALSE)/4),0)</f>
        <v>3.8024458948474673</v>
      </c>
      <c r="AM42" s="223">
        <f>IFERROR(IF(RIGHT(VLOOKUP($A42,csapatok!$A:$CN,AM$320,FALSE),5)="Csere",VLOOKUP(LEFT(VLOOKUP($A42,csapatok!$A:$CN,AM$320,FALSE),LEN(VLOOKUP($A42,csapatok!$A:$CN,AM$320,FALSE))-6),'csapat-ranglista'!$A:$FP,AM$321,FALSE)/8,VLOOKUP(VLOOKUP($A42,csapatok!$A:$CN,AM$320,FALSE),'csapat-ranglista'!$A:$FP,AM$321,FALSE)/4),0)</f>
        <v>0</v>
      </c>
      <c r="AN42" s="223">
        <f>IFERROR(IF(RIGHT(VLOOKUP($A42,csapatok!$A:$CN,AN$320,FALSE),5)="Csere",VLOOKUP(LEFT(VLOOKUP($A42,csapatok!$A:$CN,AN$320,FALSE),LEN(VLOOKUP($A42,csapatok!$A:$CN,AN$320,FALSE))-6),'csapat-ranglista'!$A:$FP,AN$321,FALSE)/8,VLOOKUP(VLOOKUP($A42,csapatok!$A:$CN,AN$320,FALSE),'csapat-ranglista'!$A:$FP,AN$321,FALSE)/4),0)</f>
        <v>0</v>
      </c>
      <c r="AO42" s="223">
        <f>IFERROR(IF(RIGHT(VLOOKUP($A42,csapatok!$A:$CN,AO$320,FALSE),5)="Csere",VLOOKUP(LEFT(VLOOKUP($A42,csapatok!$A:$CN,AO$320,FALSE),LEN(VLOOKUP($A42,csapatok!$A:$CN,AO$320,FALSE))-6),'csapat-ranglista'!$A:$FP,AO$321,FALSE)/8,VLOOKUP(VLOOKUP($A42,csapatok!$A:$CN,AO$320,FALSE),'csapat-ranglista'!$A:$FP,AO$321,FALSE)/4),0)</f>
        <v>0</v>
      </c>
      <c r="AP42" s="223">
        <f>IFERROR(IF(RIGHT(VLOOKUP($A42,csapatok!$A:$CN,AP$320,FALSE),5)="Csere",VLOOKUP(LEFT(VLOOKUP($A42,csapatok!$A:$CN,AP$320,FALSE),LEN(VLOOKUP($A42,csapatok!$A:$CN,AP$320,FALSE))-6),'csapat-ranglista'!$A:$FP,AP$321,FALSE)/8,VLOOKUP(VLOOKUP($A42,csapatok!$A:$CN,AP$320,FALSE),'csapat-ranglista'!$A:$FP,AP$321,FALSE)/4),0)</f>
        <v>1.8162745159702927</v>
      </c>
      <c r="AQ42" s="223">
        <f>IFERROR(IF(RIGHT(VLOOKUP($A42,csapatok!$A:$CN,AQ$320,FALSE),5)="Csere",VLOOKUP(LEFT(VLOOKUP($A42,csapatok!$A:$CN,AQ$320,FALSE),LEN(VLOOKUP($A42,csapatok!$A:$CN,AQ$320,FALSE))-6),'csapat-ranglista'!$A:$FP,AQ$321,FALSE)/8,VLOOKUP(VLOOKUP($A42,csapatok!$A:$CN,AQ$320,FALSE),'csapat-ranglista'!$A:$FP,AQ$321,FALSE)/4),0)</f>
        <v>9.5378653719373805</v>
      </c>
      <c r="AR42" s="223">
        <f>IFERROR(IF(RIGHT(VLOOKUP($A42,csapatok!$A:$CN,AR$320,FALSE),5)="Csere",VLOOKUP(LEFT(VLOOKUP($A42,csapatok!$A:$CN,AR$320,FALSE),LEN(VLOOKUP($A42,csapatok!$A:$CN,AR$320,FALSE))-6),'csapat-ranglista'!$A:$FP,AR$321,FALSE)/8,VLOOKUP(VLOOKUP($A42,csapatok!$A:$CN,AR$320,FALSE),'csapat-ranglista'!$A:$FP,AR$321,FALSE)/4),0)</f>
        <v>0</v>
      </c>
      <c r="AS42" s="223">
        <f>IFERROR(IF(RIGHT(VLOOKUP($A42,csapatok!$A:$CN,AS$320,FALSE),5)="Csere",VLOOKUP(LEFT(VLOOKUP($A42,csapatok!$A:$CN,AS$320,FALSE),LEN(VLOOKUP($A42,csapatok!$A:$CN,AS$320,FALSE))-6),'csapat-ranglista'!$A:$FP,AS$321,FALSE)/8,VLOOKUP(VLOOKUP($A42,csapatok!$A:$CN,AS$320,FALSE),'csapat-ranglista'!$A:$FP,AS$321,FALSE)/4),0)</f>
        <v>0</v>
      </c>
      <c r="AT42" s="223">
        <f>IFERROR(IF(RIGHT(VLOOKUP($A42,csapatok!$A:$CN,AT$320,FALSE),5)="Csere",VLOOKUP(LEFT(VLOOKUP($A42,csapatok!$A:$CN,AT$320,FALSE),LEN(VLOOKUP($A42,csapatok!$A:$CN,AT$320,FALSE))-6),'csapat-ranglista'!$A:$FP,AT$321,FALSE)/8,VLOOKUP(VLOOKUP($A42,csapatok!$A:$CN,AT$320,FALSE),'csapat-ranglista'!$A:$FP,AT$321,FALSE)/4),0)</f>
        <v>7.4846102859136527</v>
      </c>
      <c r="AU42" s="223">
        <f>IFERROR(IF(RIGHT(VLOOKUP($A42,csapatok!$A:$CN,AU$320,FALSE),5)="Csere",VLOOKUP(LEFT(VLOOKUP($A42,csapatok!$A:$CN,AU$320,FALSE),LEN(VLOOKUP($A42,csapatok!$A:$CN,AU$320,FALSE))-6),'csapat-ranglista'!$A:$FP,AU$321,FALSE)/8,VLOOKUP(VLOOKUP($A42,csapatok!$A:$CN,AU$320,FALSE),'csapat-ranglista'!$A:$FP,AU$321,FALSE)/4),0)</f>
        <v>0</v>
      </c>
      <c r="AV42" s="223">
        <f>IFERROR(IF(RIGHT(VLOOKUP($A42,csapatok!$A:$CN,AV$320,FALSE),5)="Csere",VLOOKUP(LEFT(VLOOKUP($A42,csapatok!$A:$CN,AV$320,FALSE),LEN(VLOOKUP($A42,csapatok!$A:$CN,AV$320,FALSE))-6),'csapat-ranglista'!$A:$FP,AV$321,FALSE)/8,VLOOKUP(VLOOKUP($A42,csapatok!$A:$CN,AV$320,FALSE),'csapat-ranglista'!$A:$FP,AV$321,FALSE)/4),0)</f>
        <v>0</v>
      </c>
      <c r="AW42" s="223">
        <f>IFERROR(IF(RIGHT(VLOOKUP($A42,csapatok!$A:$CN,AW$320,FALSE),5)="Csere",VLOOKUP(LEFT(VLOOKUP($A42,csapatok!$A:$CN,AW$320,FALSE),LEN(VLOOKUP($A42,csapatok!$A:$CN,AW$320,FALSE))-6),'csapat-ranglista'!$A:$FP,AW$321,FALSE)/8,VLOOKUP(VLOOKUP($A42,csapatok!$A:$CN,AW$320,FALSE),'csapat-ranglista'!$A:$FP,AW$321,FALSE)/4),0)</f>
        <v>0</v>
      </c>
      <c r="AX42" s="223">
        <f>IFERROR(IF(RIGHT(VLOOKUP($A42,csapatok!$A:$CN,AX$320,FALSE),5)="Csere",VLOOKUP(LEFT(VLOOKUP($A42,csapatok!$A:$CN,AX$320,FALSE),LEN(VLOOKUP($A42,csapatok!$A:$CN,AX$320,FALSE))-6),'csapat-ranglista'!$A:$FP,AX$321,FALSE)/8,VLOOKUP(VLOOKUP($A42,csapatok!$A:$CN,AX$320,FALSE),'csapat-ranglista'!$A:$FP,AX$321,FALSE)/4),0)</f>
        <v>0</v>
      </c>
      <c r="AY42" s="223">
        <f>IFERROR(IF(RIGHT(VLOOKUP($A42,csapatok!$A:$NN,AY$320,FALSE),5)="Csere",VLOOKUP(LEFT(VLOOKUP($A42,csapatok!$A:$NN,AY$320,FALSE),LEN(VLOOKUP($A42,csapatok!$A:$NN,AY$320,FALSE))-6),'csapat-ranglista'!$A:$FP,AY$321,FALSE)/8,VLOOKUP(VLOOKUP($A42,csapatok!$A:$NN,AY$320,FALSE),'csapat-ranglista'!$A:$FP,AY$321,FALSE)/4),0)</f>
        <v>0</v>
      </c>
      <c r="AZ42" s="223">
        <f>IFERROR(IF(RIGHT(VLOOKUP($A42,csapatok!$A:$NN,AZ$320,FALSE),5)="Csere",VLOOKUP(LEFT(VLOOKUP($A42,csapatok!$A:$NN,AZ$320,FALSE),LEN(VLOOKUP($A42,csapatok!$A:$NN,AZ$320,FALSE))-6),'csapat-ranglista'!$A:$FP,AZ$321,FALSE)/8,VLOOKUP(VLOOKUP($A42,csapatok!$A:$NN,AZ$320,FALSE),'csapat-ranglista'!$A:$FP,AZ$321,FALSE)/4),0)</f>
        <v>0</v>
      </c>
      <c r="BA42" s="223">
        <f>IFERROR(IF(RIGHT(VLOOKUP($A42,csapatok!$A:$NN,BA$320,FALSE),5)="Csere",VLOOKUP(LEFT(VLOOKUP($A42,csapatok!$A:$NN,BA$320,FALSE),LEN(VLOOKUP($A42,csapatok!$A:$NN,BA$320,FALSE))-6),'csapat-ranglista'!$A:$FP,BA$321,FALSE)/8,VLOOKUP(VLOOKUP($A42,csapatok!$A:$NN,BA$320,FALSE),'csapat-ranglista'!$A:$FP,BA$321,FALSE)/4),0)</f>
        <v>0</v>
      </c>
      <c r="BB42" s="223">
        <f>IFERROR(IF(RIGHT(VLOOKUP($A42,csapatok!$A:$NN,BB$320,FALSE),5)="Csere",VLOOKUP(LEFT(VLOOKUP($A42,csapatok!$A:$NN,BB$320,FALSE),LEN(VLOOKUP($A42,csapatok!$A:$NN,BB$320,FALSE))-6),'csapat-ranglista'!$A:$FP,BB$321,FALSE)/8,VLOOKUP(VLOOKUP($A42,csapatok!$A:$NN,BB$320,FALSE),'csapat-ranglista'!$A:$FP,BB$321,FALSE)/4),0)</f>
        <v>0</v>
      </c>
      <c r="BC42" s="224">
        <f>versenyek!$ES$11*IFERROR(VLOOKUP(VLOOKUP($A42,versenyek!ER:ET,3,FALSE),szabalyok!$A$16:$B$23,2,FALSE)/4,0)</f>
        <v>0</v>
      </c>
      <c r="BD42" s="224">
        <f>versenyek!$EV$11*IFERROR(VLOOKUP(VLOOKUP($A42,versenyek!EU:EW,3,FALSE),szabalyok!$A$16:$B$23,2,FALSE)/4,0)</f>
        <v>0</v>
      </c>
      <c r="BE42" s="223">
        <f>IFERROR(IF(RIGHT(VLOOKUP($A42,csapatok!$A:$NN,BE$320,FALSE),5)="Csere",VLOOKUP(LEFT(VLOOKUP($A42,csapatok!$A:$NN,BE$320,FALSE),LEN(VLOOKUP($A42,csapatok!$A:$NN,BE$320,FALSE))-6),'csapat-ranglista'!$A:$FP,BE$321,FALSE)/8,VLOOKUP(VLOOKUP($A42,csapatok!$A:$NN,BE$320,FALSE),'csapat-ranglista'!$A:$FP,BE$321,FALSE)/4),0)</f>
        <v>0</v>
      </c>
      <c r="BF42" s="223">
        <f>IFERROR(IF(RIGHT(VLOOKUP($A42,csapatok!$A:$NN,BF$320,FALSE),5)="Csere",VLOOKUP(LEFT(VLOOKUP($A42,csapatok!$A:$NN,BF$320,FALSE),LEN(VLOOKUP($A42,csapatok!$A:$NN,BF$320,FALSE))-6),'csapat-ranglista'!$A:$FP,BF$321,FALSE)/8,VLOOKUP(VLOOKUP($A42,csapatok!$A:$NN,BF$320,FALSE),'csapat-ranglista'!$A:$FP,BF$321,FALSE)/4),0)</f>
        <v>0</v>
      </c>
      <c r="BG42" s="223">
        <f>IFERROR(IF(RIGHT(VLOOKUP($A42,csapatok!$A:$NN,BG$320,FALSE),5)="Csere",VLOOKUP(LEFT(VLOOKUP($A42,csapatok!$A:$NN,BG$320,FALSE),LEN(VLOOKUP($A42,csapatok!$A:$NN,BG$320,FALSE))-6),'csapat-ranglista'!$A:$FP,BG$321,FALSE)/8,VLOOKUP(VLOOKUP($A42,csapatok!$A:$NN,BG$320,FALSE),'csapat-ranglista'!$A:$FP,BG$321,FALSE)/4),0)</f>
        <v>0</v>
      </c>
      <c r="BH42" s="223">
        <f>IFERROR(IF(RIGHT(VLOOKUP($A42,csapatok!$A:$NN,BH$320,FALSE),5)="Csere",VLOOKUP(LEFT(VLOOKUP($A42,csapatok!$A:$NN,BH$320,FALSE),LEN(VLOOKUP($A42,csapatok!$A:$NN,BH$320,FALSE))-6),'csapat-ranglista'!$A:$FP,BH$321,FALSE)/8,VLOOKUP(VLOOKUP($A42,csapatok!$A:$NN,BH$320,FALSE),'csapat-ranglista'!$A:$FP,BH$321,FALSE)/4),0)</f>
        <v>0</v>
      </c>
      <c r="BI42" s="223">
        <f>IFERROR(IF(RIGHT(VLOOKUP($A42,csapatok!$A:$NN,BI$320,FALSE),5)="Csere",VLOOKUP(LEFT(VLOOKUP($A42,csapatok!$A:$NN,BI$320,FALSE),LEN(VLOOKUP($A42,csapatok!$A:$NN,BI$320,FALSE))-6),'csapat-ranglista'!$A:$FP,BI$321,FALSE)/8,VLOOKUP(VLOOKUP($A42,csapatok!$A:$NN,BI$320,FALSE),'csapat-ranglista'!$A:$FP,BI$321,FALSE)/4),0)</f>
        <v>0</v>
      </c>
      <c r="BJ42" s="223">
        <f>IFERROR(IF(RIGHT(VLOOKUP($A42,csapatok!$A:$NN,BJ$320,FALSE),5)="Csere",VLOOKUP(LEFT(VLOOKUP($A42,csapatok!$A:$NN,BJ$320,FALSE),LEN(VLOOKUP($A42,csapatok!$A:$NN,BJ$320,FALSE))-6),'csapat-ranglista'!$A:$FP,BJ$321,FALSE)/8,VLOOKUP(VLOOKUP($A42,csapatok!$A:$NN,BJ$320,FALSE),'csapat-ranglista'!$A:$FP,BJ$321,FALSE)/4),0)</f>
        <v>0</v>
      </c>
      <c r="BK42" s="223">
        <f>IFERROR(IF(RIGHT(VLOOKUP($A42,csapatok!$A:$NN,BK$320,FALSE),5)="Csere",VLOOKUP(LEFT(VLOOKUP($A42,csapatok!$A:$NN,BK$320,FALSE),LEN(VLOOKUP($A42,csapatok!$A:$NN,BK$320,FALSE))-6),'csapat-ranglista'!$A:$FP,BK$321,FALSE)/8,VLOOKUP(VLOOKUP($A42,csapatok!$A:$NN,BK$320,FALSE),'csapat-ranglista'!$A:$FP,BK$321,FALSE)/4),0)</f>
        <v>0</v>
      </c>
      <c r="BL42" s="223">
        <f>IFERROR(IF(RIGHT(VLOOKUP($A42,csapatok!$A:$NN,BL$320,FALSE),5)="Csere",VLOOKUP(LEFT(VLOOKUP($A42,csapatok!$A:$NN,BL$320,FALSE),LEN(VLOOKUP($A42,csapatok!$A:$NN,BL$320,FALSE))-6),'csapat-ranglista'!$A:$FP,BL$321,FALSE)/8,VLOOKUP(VLOOKUP($A42,csapatok!$A:$NN,BL$320,FALSE),'csapat-ranglista'!$A:$FP,BL$321,FALSE)/4),0)</f>
        <v>5.3704284519191585</v>
      </c>
      <c r="BM42" s="223">
        <f>IFERROR(IF(RIGHT(VLOOKUP($A42,csapatok!$A:$NN,BM$320,FALSE),5)="Csere",VLOOKUP(LEFT(VLOOKUP($A42,csapatok!$A:$NN,BM$320,FALSE),LEN(VLOOKUP($A42,csapatok!$A:$NN,BM$320,FALSE))-6),'csapat-ranglista'!$A:$FP,BM$321,FALSE)/8,VLOOKUP(VLOOKUP($A42,csapatok!$A:$NN,BM$320,FALSE),'csapat-ranglista'!$A:$FP,BM$321,FALSE)/4),0)</f>
        <v>0</v>
      </c>
      <c r="BN42" s="223">
        <f>IFERROR(IF(RIGHT(VLOOKUP($A42,csapatok!$A:$NN,BN$320,FALSE),5)="Csere",VLOOKUP(LEFT(VLOOKUP($A42,csapatok!$A:$NN,BN$320,FALSE),LEN(VLOOKUP($A42,csapatok!$A:$NN,BN$320,FALSE))-6),'csapat-ranglista'!$A:$FP,BN$321,FALSE)/8,VLOOKUP(VLOOKUP($A42,csapatok!$A:$NN,BN$320,FALSE),'csapat-ranglista'!$A:$FP,BN$321,FALSE)/4),0)</f>
        <v>0</v>
      </c>
      <c r="BO42" s="223">
        <f>IFERROR(IF(RIGHT(VLOOKUP($A42,csapatok!$A:$NN,BO$320,FALSE),5)="Csere",VLOOKUP(LEFT(VLOOKUP($A42,csapatok!$A:$NN,BO$320,FALSE),LEN(VLOOKUP($A42,csapatok!$A:$NN,BO$320,FALSE))-6),'csapat-ranglista'!$A:$FP,BO$321,FALSE)/8,VLOOKUP(VLOOKUP($A42,csapatok!$A:$NN,BO$320,FALSE),'csapat-ranglista'!$A:$FP,BO$321,FALSE)/4),0)</f>
        <v>11.805770241044861</v>
      </c>
      <c r="BP42" s="223">
        <f>IFERROR(IF(RIGHT(VLOOKUP($A42,csapatok!$A:$NN,BP$320,FALSE),5)="Csere",VLOOKUP(LEFT(VLOOKUP($A42,csapatok!$A:$NN,BP$320,FALSE),LEN(VLOOKUP($A42,csapatok!$A:$NN,BP$320,FALSE))-6),'csapat-ranglista'!$A:$FP,BP$321,FALSE)/8,VLOOKUP(VLOOKUP($A42,csapatok!$A:$NN,BP$320,FALSE),'csapat-ranglista'!$A:$FP,BP$321,FALSE)/4),0)</f>
        <v>0</v>
      </c>
      <c r="BQ42" s="223">
        <f>IFERROR(IF(RIGHT(VLOOKUP($A42,csapatok!$A:$NN,BQ$320,FALSE),5)="Csere",VLOOKUP(LEFT(VLOOKUP($A42,csapatok!$A:$NN,BQ$320,FALSE),LEN(VLOOKUP($A42,csapatok!$A:$NN,BQ$320,FALSE))-6),'csapat-ranglista'!$A:$FP,BQ$321,FALSE)/8,VLOOKUP(VLOOKUP($A42,csapatok!$A:$NN,BQ$320,FALSE),'csapat-ranglista'!$A:$FP,BQ$321,FALSE)/4),0)</f>
        <v>0</v>
      </c>
      <c r="BR42" s="223">
        <f>IFERROR(IF(RIGHT(VLOOKUP($A42,csapatok!$A:$NN,BR$320,FALSE),5)="Csere",VLOOKUP(LEFT(VLOOKUP($A42,csapatok!$A:$NN,BR$320,FALSE),LEN(VLOOKUP($A42,csapatok!$A:$NN,BR$320,FALSE))-6),'csapat-ranglista'!$A:$FP,BR$321,FALSE)/8,VLOOKUP(VLOOKUP($A42,csapatok!$A:$NN,BR$320,FALSE),'csapat-ranglista'!$A:$FP,BR$321,FALSE)/4),0)</f>
        <v>0</v>
      </c>
      <c r="BS42" s="223">
        <f>IFERROR(IF(RIGHT(VLOOKUP($A42,csapatok!$A:$NN,BS$320,FALSE),5)="Csere",VLOOKUP(LEFT(VLOOKUP($A42,csapatok!$A:$NN,BS$320,FALSE),LEN(VLOOKUP($A42,csapatok!$A:$NN,BS$320,FALSE))-6),'csapat-ranglista'!$A:$FP,BS$321,FALSE)/8,VLOOKUP(VLOOKUP($A42,csapatok!$A:$NN,BS$320,FALSE),'csapat-ranglista'!$A:$FP,BS$321,FALSE)/4),0)</f>
        <v>0</v>
      </c>
      <c r="BT42" s="223">
        <f>IFERROR(IF(RIGHT(VLOOKUP($A42,csapatok!$A:$NN,BT$320,FALSE),5)="Csere",VLOOKUP(LEFT(VLOOKUP($A42,csapatok!$A:$NN,BT$320,FALSE),LEN(VLOOKUP($A42,csapatok!$A:$NN,BT$320,FALSE))-6),'csapat-ranglista'!$A:$FP,BT$321,FALSE)/8,VLOOKUP(VLOOKUP($A42,csapatok!$A:$NN,BT$320,FALSE),'csapat-ranglista'!$A:$FP,BT$321,FALSE)/4),0)</f>
        <v>0</v>
      </c>
      <c r="BU42" s="223">
        <f>IFERROR(IF(RIGHT(VLOOKUP($A42,csapatok!$A:$NN,BU$320,FALSE),5)="Csere",VLOOKUP(LEFT(VLOOKUP($A42,csapatok!$A:$NN,BU$320,FALSE),LEN(VLOOKUP($A42,csapatok!$A:$NN,BU$320,FALSE))-6),'csapat-ranglista'!$A:$FP,BU$321,FALSE)/8,VLOOKUP(VLOOKUP($A42,csapatok!$A:$NN,BU$320,FALSE),'csapat-ranglista'!$A:$FP,BU$321,FALSE)/4),0)</f>
        <v>0.60938963189693651</v>
      </c>
      <c r="BV42" s="223">
        <f>IFERROR(IF(RIGHT(VLOOKUP($A42,csapatok!$A:$NN,BV$320,FALSE),5)="Csere",VLOOKUP(LEFT(VLOOKUP($A42,csapatok!$A:$NN,BV$320,FALSE),LEN(VLOOKUP($A42,csapatok!$A:$NN,BV$320,FALSE))-6),'csapat-ranglista'!$A:$FP,BV$321,FALSE)/8,VLOOKUP(VLOOKUP($A42,csapatok!$A:$NN,BV$320,FALSE),'csapat-ranglista'!$A:$FP,BV$321,FALSE)/4),0)</f>
        <v>0</v>
      </c>
      <c r="BW42" s="223">
        <f>IFERROR(IF(RIGHT(VLOOKUP($A42,csapatok!$A:$NN,BW$320,FALSE),5)="Csere",VLOOKUP(LEFT(VLOOKUP($A42,csapatok!$A:$NN,BW$320,FALSE),LEN(VLOOKUP($A42,csapatok!$A:$NN,BW$320,FALSE))-6),'csapat-ranglista'!$A:$FP,BW$321,FALSE)/8,VLOOKUP(VLOOKUP($A42,csapatok!$A:$NN,BW$320,FALSE),'csapat-ranglista'!$A:$FP,BW$321,FALSE)/4),0)</f>
        <v>0</v>
      </c>
      <c r="BX42" s="223">
        <f>IFERROR(IF(RIGHT(VLOOKUP($A42,csapatok!$A:$NN,BX$320,FALSE),5)="Csere",VLOOKUP(LEFT(VLOOKUP($A42,csapatok!$A:$NN,BX$320,FALSE),LEN(VLOOKUP($A42,csapatok!$A:$NN,BX$320,FALSE))-6),'csapat-ranglista'!$A:$FP,BX$321,FALSE)/8,VLOOKUP(VLOOKUP($A42,csapatok!$A:$NN,BX$320,FALSE),'csapat-ranglista'!$A:$FP,BX$321,FALSE)/4),0)</f>
        <v>0</v>
      </c>
      <c r="BY42" s="223">
        <f>IFERROR(IF(RIGHT(VLOOKUP($A42,csapatok!$A:$NN,BY$320,FALSE),5)="Csere",VLOOKUP(LEFT(VLOOKUP($A42,csapatok!$A:$NN,BY$320,FALSE),LEN(VLOOKUP($A42,csapatok!$A:$NN,BY$320,FALSE))-6),'csapat-ranglista'!$A:$FP,BY$321,FALSE)/8,VLOOKUP(VLOOKUP($A42,csapatok!$A:$NN,BY$320,FALSE),'csapat-ranglista'!$A:$FP,BY$321,FALSE)/4),0)</f>
        <v>7.0869988070675065</v>
      </c>
      <c r="BZ42" s="223">
        <f>IFERROR(IF(RIGHT(VLOOKUP($A42,csapatok!$A:$NN,BZ$320,FALSE),5)="Csere",VLOOKUP(LEFT(VLOOKUP($A42,csapatok!$A:$NN,BZ$320,FALSE),LEN(VLOOKUP($A42,csapatok!$A:$NN,BZ$320,FALSE))-6),'csapat-ranglista'!$A:$FP,BZ$321,FALSE)/8,VLOOKUP(VLOOKUP($A42,csapatok!$A:$NN,BZ$320,FALSE),'csapat-ranglista'!$A:$FP,BZ$321,FALSE)/4),0)</f>
        <v>0</v>
      </c>
      <c r="CA42" s="223">
        <f>IFERROR(IF(RIGHT(VLOOKUP($A42,csapatok!$A:$NN,CA$320,FALSE),5)="Csere",VLOOKUP(LEFT(VLOOKUP($A42,csapatok!$A:$NN,CA$320,FALSE),LEN(VLOOKUP($A42,csapatok!$A:$NN,CA$320,FALSE))-6),'csapat-ranglista'!$A:$FP,CA$321,FALSE)/8,VLOOKUP(VLOOKUP($A42,csapatok!$A:$NN,CA$320,FALSE),'csapat-ranglista'!$A:$FP,CA$321,FALSE)/4),0)</f>
        <v>0</v>
      </c>
      <c r="CB42" s="223">
        <f>IFERROR(IF(RIGHT(VLOOKUP($A42,csapatok!$A:$NN,CB$320,FALSE),5)="Csere",VLOOKUP(LEFT(VLOOKUP($A42,csapatok!$A:$NN,CB$320,FALSE),LEN(VLOOKUP($A42,csapatok!$A:$NN,CB$320,FALSE))-6),'csapat-ranglista'!$A:$FP,CB$321,FALSE)/8,VLOOKUP(VLOOKUP($A42,csapatok!$A:$NN,CB$320,FALSE),'csapat-ranglista'!$A:$FP,CB$321,FALSE)/4),0)</f>
        <v>0</v>
      </c>
      <c r="CC42" s="223">
        <f>IFERROR(IF(RIGHT(VLOOKUP($A42,csapatok!$A:$NN,CC$320,FALSE),5)="Csere",VLOOKUP(LEFT(VLOOKUP($A42,csapatok!$A:$NN,CC$320,FALSE),LEN(VLOOKUP($A42,csapatok!$A:$NN,CC$320,FALSE))-6),'csapat-ranglista'!$A:$FP,CC$321,FALSE)/8,VLOOKUP(VLOOKUP($A42,csapatok!$A:$NN,CC$320,FALSE),'csapat-ranglista'!$A:$FP,CC$321,FALSE)/4),0)</f>
        <v>0</v>
      </c>
      <c r="CD42" s="223">
        <f>IFERROR(IF(RIGHT(VLOOKUP($A42,csapatok!$A:$NN,CD$320,FALSE),5)="Csere",VLOOKUP(LEFT(VLOOKUP($A42,csapatok!$A:$NN,CD$320,FALSE),LEN(VLOOKUP($A42,csapatok!$A:$NN,CD$320,FALSE))-6),'csapat-ranglista'!$A:$FP,CD$321,FALSE)/8,VLOOKUP(VLOOKUP($A42,csapatok!$A:$NN,CD$320,FALSE),'csapat-ranglista'!$A:$FP,CD$321,FALSE)/4),0)</f>
        <v>0</v>
      </c>
      <c r="CE42" s="223">
        <f>IFERROR(IF(RIGHT(VLOOKUP($A42,csapatok!$A:$NN,CE$320,FALSE),5)="Csere",VLOOKUP(LEFT(VLOOKUP($A42,csapatok!$A:$NN,CE$320,FALSE),LEN(VLOOKUP($A42,csapatok!$A:$NN,CE$320,FALSE))-6),'csapat-ranglista'!$A:$FP,CE$321,FALSE)/8,VLOOKUP(VLOOKUP($A42,csapatok!$A:$NN,CE$320,FALSE),'csapat-ranglista'!$A:$FP,CE$321,FALSE)/4),0)</f>
        <v>0</v>
      </c>
      <c r="CF42" s="223">
        <f>IFERROR(IF(RIGHT(VLOOKUP($A42,csapatok!$A:$NN,CF$320,FALSE),5)="Csere",VLOOKUP(LEFT(VLOOKUP($A42,csapatok!$A:$NN,CF$320,FALSE),LEN(VLOOKUP($A42,csapatok!$A:$NN,CF$320,FALSE))-6),'csapat-ranglista'!$A:$FP,CF$321,FALSE)/8,VLOOKUP(VLOOKUP($A42,csapatok!$A:$NN,CF$320,FALSE),'csapat-ranglista'!$A:$FP,CF$321,FALSE)/4),0)</f>
        <v>0</v>
      </c>
      <c r="CG42" s="223">
        <f>IFERROR(IF(RIGHT(VLOOKUP($A42,csapatok!$A:$NN,CG$320,FALSE),5)="Csere",VLOOKUP(LEFT(VLOOKUP($A42,csapatok!$A:$NN,CG$320,FALSE),LEN(VLOOKUP($A42,csapatok!$A:$NN,CG$320,FALSE))-6),'csapat-ranglista'!$A:$FP,CG$321,FALSE)/8,VLOOKUP(VLOOKUP($A42,csapatok!$A:$NN,CG$320,FALSE),'csapat-ranglista'!$A:$FP,CG$321,FALSE)/4),0)</f>
        <v>0</v>
      </c>
      <c r="CH42" s="223">
        <f>IFERROR(IF(RIGHT(VLOOKUP($A42,csapatok!$A:$NN,CH$320,FALSE),5)="Csere",VLOOKUP(LEFT(VLOOKUP($A42,csapatok!$A:$NN,CH$320,FALSE),LEN(VLOOKUP($A42,csapatok!$A:$NN,CH$320,FALSE))-6),'csapat-ranglista'!$A:$FP,CH$321,FALSE)/8,VLOOKUP(VLOOKUP($A42,csapatok!$A:$NN,CH$320,FALSE),'csapat-ranglista'!$A:$FP,CH$321,FALSE)/4),0)</f>
        <v>0</v>
      </c>
      <c r="CI42" s="223">
        <f>IFERROR(IF(RIGHT(VLOOKUP($A42,csapatok!$A:$NN,CI$320,FALSE),5)="Csere",VLOOKUP(LEFT(VLOOKUP($A42,csapatok!$A:$NN,CI$320,FALSE),LEN(VLOOKUP($A42,csapatok!$A:$NN,CI$320,FALSE))-6),'csapat-ranglista'!$A:$FP,CI$321,FALSE)/8,VLOOKUP(VLOOKUP($A42,csapatok!$A:$NN,CI$320,FALSE),'csapat-ranglista'!$A:$FP,CI$321,FALSE)/4),0)</f>
        <v>0</v>
      </c>
      <c r="CJ42" s="224">
        <f>versenyek!$IQ$11*IFERROR(VLOOKUP(VLOOKUP($A42,versenyek!IP:IR,3,FALSE),szabalyok!$A$16:$B$23,2,FALSE)/4,0)</f>
        <v>0</v>
      </c>
      <c r="CK42" s="224">
        <f>versenyek!$IT$11*IFERROR(VLOOKUP(VLOOKUP($A42,versenyek!IS:IU,3,FALSE),szabalyok!$A$16:$B$23,2,FALSE)/4,0)</f>
        <v>0</v>
      </c>
      <c r="CL42" s="223">
        <f>IFERROR(IF(RIGHT(VLOOKUP($A42,csapatok!$A:$NN,CL$320,FALSE),5)="Csere",VLOOKUP(LEFT(VLOOKUP($A42,csapatok!$A:$NN,CL$320,FALSE),LEN(VLOOKUP($A42,csapatok!$A:$NN,CL$320,FALSE))-6),'csapat-ranglista'!$A:$FP,CL$321,FALSE)/8,VLOOKUP(VLOOKUP($A42,csapatok!$A:$NN,CL$320,FALSE),'csapat-ranglista'!$A:$FP,CL$321,FALSE)/4),0)</f>
        <v>0</v>
      </c>
      <c r="CM42" s="223">
        <f>IFERROR(IF(RIGHT(VLOOKUP($A42,csapatok!$A:$NN,CM$320,FALSE),5)="Csere",VLOOKUP(LEFT(VLOOKUP($A42,csapatok!$A:$NN,CM$320,FALSE),LEN(VLOOKUP($A42,csapatok!$A:$NN,CM$320,FALSE))-6),'csapat-ranglista'!$A:$FP,CM$321,FALSE)/8,VLOOKUP(VLOOKUP($A42,csapatok!$A:$NN,CM$320,FALSE),'csapat-ranglista'!$A:$FP,CM$321,FALSE)/4),0)</f>
        <v>0</v>
      </c>
      <c r="CN42" s="223">
        <f>IFERROR(IF(RIGHT(VLOOKUP($A42,csapatok!$A:$NN,CN$320,FALSE),5)="Csere",VLOOKUP(LEFT(VLOOKUP($A42,csapatok!$A:$NN,CN$320,FALSE),LEN(VLOOKUP($A42,csapatok!$A:$NN,CN$320,FALSE))-6),'csapat-ranglista'!$A:$FP,CN$321,FALSE)/8,VLOOKUP(VLOOKUP($A42,csapatok!$A:$NN,CN$320,FALSE),'csapat-ranglista'!$A:$FP,CN$321,FALSE)/4),0)</f>
        <v>0</v>
      </c>
      <c r="CO42" s="223">
        <f>IFERROR(IF(RIGHT(VLOOKUP($A42,csapatok!$A:$NN,CO$320,FALSE),5)="Csere",VLOOKUP(LEFT(VLOOKUP($A42,csapatok!$A:$NN,CO$320,FALSE),LEN(VLOOKUP($A42,csapatok!$A:$NN,CO$320,FALSE))-6),'csapat-ranglista'!$A:$FP,CO$321,FALSE)/8,VLOOKUP(VLOOKUP($A42,csapatok!$A:$NN,CO$320,FALSE),'csapat-ranglista'!$A:$FP,CO$321,FALSE)/4),0)</f>
        <v>0</v>
      </c>
      <c r="CP42" s="223">
        <f>IFERROR(IF(RIGHT(VLOOKUP($A42,csapatok!$A:$NN,CP$320,FALSE),5)="Csere",VLOOKUP(LEFT(VLOOKUP($A42,csapatok!$A:$NN,CP$320,FALSE),LEN(VLOOKUP($A42,csapatok!$A:$NN,CP$320,FALSE))-6),'csapat-ranglista'!$A:$FP,CP$321,FALSE)/8,VLOOKUP(VLOOKUP($A42,csapatok!$A:$NN,CP$320,FALSE),'csapat-ranglista'!$A:$FP,CP$321,FALSE)/4),0)</f>
        <v>0</v>
      </c>
      <c r="CQ42" s="223">
        <f>IFERROR(IF(RIGHT(VLOOKUP($A42,csapatok!$A:$NN,CQ$320,FALSE),5)="Csere",VLOOKUP(LEFT(VLOOKUP($A42,csapatok!$A:$NN,CQ$320,FALSE),LEN(VLOOKUP($A42,csapatok!$A:$NN,CQ$320,FALSE))-6),'csapat-ranglista'!$A:$FP,CQ$321,FALSE)/8,VLOOKUP(VLOOKUP($A42,csapatok!$A:$NN,CQ$320,FALSE),'csapat-ranglista'!$A:$FP,CQ$321,FALSE)/4),0)</f>
        <v>0</v>
      </c>
      <c r="CR42" s="223">
        <f>IFERROR(IF(RIGHT(VLOOKUP($A42,csapatok!$A:$NN,CR$320,FALSE),5)="Csere",VLOOKUP(LEFT(VLOOKUP($A42,csapatok!$A:$NN,CR$320,FALSE),LEN(VLOOKUP($A42,csapatok!$A:$NN,CR$320,FALSE))-6),'csapat-ranglista'!$A:$FP,CR$321,FALSE)/8,VLOOKUP(VLOOKUP($A42,csapatok!$A:$NN,CR$320,FALSE),'csapat-ranglista'!$A:$FP,CR$321,FALSE)/4),0)</f>
        <v>0</v>
      </c>
      <c r="CS42" s="223">
        <f>IFERROR(IF(RIGHT(VLOOKUP($A42,csapatok!$A:$NN,CS$320,FALSE),5)="Csere",VLOOKUP(LEFT(VLOOKUP($A42,csapatok!$A:$NN,CS$320,FALSE),LEN(VLOOKUP($A42,csapatok!$A:$NN,CS$320,FALSE))-6),'csapat-ranglista'!$A:$FP,CS$321,FALSE)/8,VLOOKUP(VLOOKUP($A42,csapatok!$A:$NN,CS$320,FALSE),'csapat-ranglista'!$A:$FP,CS$321,FALSE)/4),0)</f>
        <v>0</v>
      </c>
      <c r="CT42" s="223">
        <f>IFERROR(IF(RIGHT(VLOOKUP($A42,csapatok!$A:$NN,CT$320,FALSE),5)="Csere",VLOOKUP(LEFT(VLOOKUP($A42,csapatok!$A:$NN,CT$320,FALSE),LEN(VLOOKUP($A42,csapatok!$A:$NN,CT$320,FALSE))-6),'csapat-ranglista'!$A:$FP,CT$321,FALSE)/8,VLOOKUP(VLOOKUP($A42,csapatok!$A:$NN,CT$320,FALSE),'csapat-ranglista'!$A:$FP,CT$321,FALSE)/4),0)</f>
        <v>0</v>
      </c>
      <c r="CU42" s="223">
        <f>IFERROR(IF(RIGHT(VLOOKUP($A42,csapatok!$A:$NN,CU$320,FALSE),5)="Csere",VLOOKUP(LEFT(VLOOKUP($A42,csapatok!$A:$NN,CU$320,FALSE),LEN(VLOOKUP($A42,csapatok!$A:$NN,CU$320,FALSE))-6),'csapat-ranglista'!$A:$FP,CU$321,FALSE)/8,VLOOKUP(VLOOKUP($A42,csapatok!$A:$NN,CU$320,FALSE),'csapat-ranglista'!$A:$FP,CU$321,FALSE)/4),0)</f>
        <v>2.0972250612103251</v>
      </c>
      <c r="CV42" s="223">
        <f>IFERROR(IF(RIGHT(VLOOKUP($A42,csapatok!$A:$NN,CV$320,FALSE),5)="Csere",VLOOKUP(LEFT(VLOOKUP($A42,csapatok!$A:$NN,CV$320,FALSE),LEN(VLOOKUP($A42,csapatok!$A:$NN,CV$320,FALSE))-6),'csapat-ranglista'!$A:$FP,CV$321,FALSE)/8,VLOOKUP(VLOOKUP($A42,csapatok!$A:$NN,CV$320,FALSE),'csapat-ranglista'!$A:$FP,CV$321,FALSE)/4),0)</f>
        <v>0</v>
      </c>
      <c r="CW42" s="223">
        <f>IFERROR(IF(RIGHT(VLOOKUP($A42,csapatok!$A:$NN,CW$320,FALSE),5)="Csere",VLOOKUP(LEFT(VLOOKUP($A42,csapatok!$A:$NN,CW$320,FALSE),LEN(VLOOKUP($A42,csapatok!$A:$NN,CW$320,FALSE))-6),'csapat-ranglista'!$A:$FP,CW$321,FALSE)/8,VLOOKUP(VLOOKUP($A42,csapatok!$A:$NN,CW$320,FALSE),'csapat-ranglista'!$A:$FP,CW$321,FALSE)/4),0)</f>
        <v>0</v>
      </c>
      <c r="CX42" s="223">
        <f>IFERROR(IF(RIGHT(VLOOKUP($A42,csapatok!$A:$NN,CX$320,FALSE),5)="Csere",VLOOKUP(LEFT(VLOOKUP($A42,csapatok!$A:$NN,CX$320,FALSE),LEN(VLOOKUP($A42,csapatok!$A:$NN,CX$320,FALSE))-6),'csapat-ranglista'!$A:$FP,CX$321,FALSE)/8,VLOOKUP(VLOOKUP($A42,csapatok!$A:$NN,CX$320,FALSE),'csapat-ranglista'!$A:$FP,CX$321,FALSE)/4),0)</f>
        <v>0</v>
      </c>
      <c r="CY42" s="223">
        <f>IFERROR(IF(RIGHT(VLOOKUP($A42,csapatok!$A:$NN,CY$320,FALSE),5)="Csere",VLOOKUP(LEFT(VLOOKUP($A42,csapatok!$A:$NN,CY$320,FALSE),LEN(VLOOKUP($A42,csapatok!$A:$NN,CY$320,FALSE))-6),'csapat-ranglista'!$A:$FP,CY$321,FALSE)/8,VLOOKUP(VLOOKUP($A42,csapatok!$A:$NN,CY$320,FALSE),'csapat-ranglista'!$A:$FP,CY$321,FALSE)/4),0)</f>
        <v>2.389658124237938</v>
      </c>
      <c r="CZ42" s="223">
        <f>IFERROR(IF(RIGHT(VLOOKUP($A42,csapatok!$A:$NN,CZ$320,FALSE),5)="Csere",VLOOKUP(LEFT(VLOOKUP($A42,csapatok!$A:$NN,CZ$320,FALSE),LEN(VLOOKUP($A42,csapatok!$A:$NN,CZ$320,FALSE))-6),'csapat-ranglista'!$A:$FP,CZ$321,FALSE)/8,VLOOKUP(VLOOKUP($A42,csapatok!$A:$NN,CZ$320,FALSE),'csapat-ranglista'!$A:$FP,CZ$321,FALSE)/4),0)</f>
        <v>0</v>
      </c>
      <c r="DA42" s="223">
        <f>IFERROR(IF(RIGHT(VLOOKUP($A42,csapatok!$A:$NN,DA$320,FALSE),5)="Csere",VLOOKUP(LEFT(VLOOKUP($A42,csapatok!$A:$NN,DA$320,FALSE),LEN(VLOOKUP($A42,csapatok!$A:$NN,DA$320,FALSE))-6),'csapat-ranglista'!$A:$FP,DA$321,FALSE)/8,VLOOKUP(VLOOKUP($A42,csapatok!$A:$NN,DA$320,FALSE),'csapat-ranglista'!$A:$FP,DA$321,FALSE)/4),0)</f>
        <v>0</v>
      </c>
      <c r="DB42" s="223">
        <f>IFERROR(IF(RIGHT(VLOOKUP($A42,csapatok!$A:$NN,DB$320,FALSE),5)="Csere",VLOOKUP(LEFT(VLOOKUP($A42,csapatok!$A:$NN,DB$320,FALSE),LEN(VLOOKUP($A42,csapatok!$A:$NN,DB$320,FALSE))-6),'csapat-ranglista'!$A:$FP,DB$321,FALSE)/8,VLOOKUP(VLOOKUP($A42,csapatok!$A:$NN,DB$320,FALSE),'csapat-ranglista'!$A:$FP,DB$321,FALSE)/4),0)</f>
        <v>0</v>
      </c>
      <c r="DC42" s="223">
        <f>IFERROR(IF(RIGHT(VLOOKUP($A42,csapatok!$A:$NN,DC$320,FALSE),5)="Csere",VLOOKUP(LEFT(VLOOKUP($A42,csapatok!$A:$NN,DC$320,FALSE),LEN(VLOOKUP($A42,csapatok!$A:$NN,DC$320,FALSE))-6),'csapat-ranglista'!$A:$FP,DC$321,FALSE)/8,VLOOKUP(VLOOKUP($A42,csapatok!$A:$NN,DC$320,FALSE),'csapat-ranglista'!$A:$FP,DC$321,FALSE)/4),0)</f>
        <v>0</v>
      </c>
      <c r="DD42" s="223">
        <f>IFERROR(IF(RIGHT(VLOOKUP($A42,csapatok!$A:$NN,DD$320,FALSE),5)="Csere",VLOOKUP(LEFT(VLOOKUP($A42,csapatok!$A:$NN,DD$320,FALSE),LEN(VLOOKUP($A42,csapatok!$A:$NN,DD$320,FALSE))-6),'csapat-ranglista'!$A:$FP,DD$321,FALSE)/8,VLOOKUP(VLOOKUP($A42,csapatok!$A:$NN,DD$320,FALSE),'csapat-ranglista'!$A:$FP,DD$321,FALSE)/4),0)</f>
        <v>0</v>
      </c>
      <c r="DE42" s="223">
        <f>IFERROR(IF(RIGHT(VLOOKUP($A42,csapatok!$A:$NN,DE$320,FALSE),5)="Csere",VLOOKUP(LEFT(VLOOKUP($A42,csapatok!$A:$NN,DE$320,FALSE),LEN(VLOOKUP($A42,csapatok!$A:$NN,DE$320,FALSE))-6),'csapat-ranglista'!$A:$FP,DE$321,FALSE)/8,VLOOKUP(VLOOKUP($A42,csapatok!$A:$NN,DE$320,FALSE),'csapat-ranglista'!$A:$FP,DE$321,FALSE)/4),0)</f>
        <v>0</v>
      </c>
      <c r="DF42" s="223">
        <f>IFERROR(IF(RIGHT(VLOOKUP($A42,csapatok!$A:$NN,DF$320,FALSE),5)="Csere",VLOOKUP(LEFT(VLOOKUP($A42,csapatok!$A:$NN,DF$320,FALSE),LEN(VLOOKUP($A42,csapatok!$A:$NN,DF$320,FALSE))-6),'csapat-ranglista'!$A:$FP,DF$321,FALSE)/8,VLOOKUP(VLOOKUP($A42,csapatok!$A:$NN,DF$320,FALSE),'csapat-ranglista'!$A:$FP,DF$321,FALSE)/4),0)</f>
        <v>0</v>
      </c>
      <c r="DG42" s="223">
        <f>IFERROR(IF(RIGHT(VLOOKUP($A42,csapatok!$A:$NN,DG$320,FALSE),5)="Csere",VLOOKUP(LEFT(VLOOKUP($A42,csapatok!$A:$NN,DG$320,FALSE),LEN(VLOOKUP($A42,csapatok!$A:$NN,DG$320,FALSE))-6),'csapat-ranglista'!$A:$FP,DG$321,FALSE)/8,VLOOKUP(VLOOKUP($A42,csapatok!$A:$NN,DG$320,FALSE),'csapat-ranglista'!$A:$FP,DG$321,FALSE)/4),0)</f>
        <v>0</v>
      </c>
      <c r="DH42" s="223">
        <f>IFERROR(IF(RIGHT(VLOOKUP($A42,csapatok!$A:$NN,DH$320,FALSE),5)="Csere",VLOOKUP(LEFT(VLOOKUP($A42,csapatok!$A:$NN,DH$320,FALSE),LEN(VLOOKUP($A42,csapatok!$A:$NN,DH$320,FALSE))-6),'csapat-ranglista'!$A:$FP,DH$321,FALSE)/8,VLOOKUP(VLOOKUP($A42,csapatok!$A:$NN,DH$320,FALSE),'csapat-ranglista'!$A:$FP,DH$321,FALSE)/4),0)</f>
        <v>0</v>
      </c>
      <c r="DI42" s="223">
        <f>IFERROR(IF(RIGHT(VLOOKUP($A42,csapatok!$A:$NN,DI$320,FALSE),5)="Csere",VLOOKUP(LEFT(VLOOKUP($A42,csapatok!$A:$NN,DI$320,FALSE),LEN(VLOOKUP($A42,csapatok!$A:$NN,DI$320,FALSE))-6),'csapat-ranglista'!$A:$FP,DI$321,FALSE)/8,VLOOKUP(VLOOKUP($A42,csapatok!$A:$NN,DI$320,FALSE),'csapat-ranglista'!$A:$FP,DI$321,FALSE)/4),0)</f>
        <v>0</v>
      </c>
      <c r="DJ42" s="223">
        <f>IFERROR(IF(RIGHT(VLOOKUP($A42,csapatok!$A:$NN,DJ$320,FALSE),5)="Csere",VLOOKUP(LEFT(VLOOKUP($A42,csapatok!$A:$NN,DJ$320,FALSE),LEN(VLOOKUP($A42,csapatok!$A:$NN,DJ$320,FALSE))-6),'csapat-ranglista'!$A:$FP,DJ$321,FALSE)/8,VLOOKUP(VLOOKUP($A42,csapatok!$A:$NN,DJ$320,FALSE),'csapat-ranglista'!$A:$FP,DJ$321,FALSE)/4),0)</f>
        <v>0</v>
      </c>
      <c r="DK42" s="223">
        <f>IFERROR(IF(RIGHT(VLOOKUP($A42,csapatok!$A:$NN,DK$320,FALSE),5)="Csere",VLOOKUP(LEFT(VLOOKUP($A42,csapatok!$A:$NN,DK$320,FALSE),LEN(VLOOKUP($A42,csapatok!$A:$NN,DK$320,FALSE))-6),'csapat-ranglista'!$A:$FP,DK$321,FALSE)/8,VLOOKUP(VLOOKUP($A42,csapatok!$A:$NN,DK$320,FALSE),'csapat-ranglista'!$A:$FP,DK$321,FALSE)/4),0)</f>
        <v>0</v>
      </c>
      <c r="DL42" s="223">
        <f>IFERROR(IF(RIGHT(VLOOKUP($A42,csapatok!$A:$NN,DL$320,FALSE),5)="Csere",VLOOKUP(LEFT(VLOOKUP($A42,csapatok!$A:$NN,DL$320,FALSE),LEN(VLOOKUP($A42,csapatok!$A:$NN,DL$320,FALSE))-6),'csapat-ranglista'!$A:$FP,DL$321,FALSE)/8,VLOOKUP(VLOOKUP($A42,csapatok!$A:$NN,DL$320,FALSE),'csapat-ranglista'!$A:$FP,DL$321,FALSE)/4),0)</f>
        <v>0</v>
      </c>
      <c r="DM42" s="223">
        <f>IFERROR(IF(RIGHT(VLOOKUP($A42,csapatok!$A:$NN,DM$320,FALSE),5)="Csere",VLOOKUP(LEFT(VLOOKUP($A42,csapatok!$A:$NN,DM$320,FALSE),LEN(VLOOKUP($A42,csapatok!$A:$NN,DM$320,FALSE))-6),'csapat-ranglista'!$A:$FP,DM$321,FALSE)/8,VLOOKUP(VLOOKUP($A42,csapatok!$A:$NN,DM$320,FALSE),'csapat-ranglista'!$A:$FP,DM$321,FALSE)/4),0)</f>
        <v>4.0274001596395124</v>
      </c>
      <c r="DN42" s="223">
        <f>IFERROR(IF(RIGHT(VLOOKUP($A42,csapatok!$A:$NN,DN$320,FALSE),5)="Csere",VLOOKUP(LEFT(VLOOKUP($A42,csapatok!$A:$NN,DN$320,FALSE),LEN(VLOOKUP($A42,csapatok!$A:$NN,DN$320,FALSE))-6),'csapat-ranglista'!$A:$FP,DN$321,FALSE)/8,VLOOKUP(VLOOKUP($A42,csapatok!$A:$NN,DN$320,FALSE),'csapat-ranglista'!$A:$FP,DN$321,FALSE)/4),0)</f>
        <v>0</v>
      </c>
      <c r="DO42" s="224">
        <f>versenyek!$MF$11*IFERROR(VLOOKUP(VLOOKUP($A42,versenyek!ME:MG,3,FALSE),szabalyok!$A$16:$B$23,2,FALSE)/4,0)</f>
        <v>0</v>
      </c>
      <c r="DP42" s="224">
        <f>versenyek!$MI$11*IFERROR(VLOOKUP(VLOOKUP($A42,versenyek!MH:MJ,3,FALSE),szabalyok!$A$16:$B$23,2,FALSE)/4,0)</f>
        <v>0</v>
      </c>
      <c r="DQ42" s="223">
        <f>IFERROR(IF(RIGHT(VLOOKUP($A42,csapatok!$A:$NN,DQ$320,FALSE),5)="Csere",VLOOKUP(LEFT(VLOOKUP($A42,csapatok!$A:$NN,DQ$320,FALSE),LEN(VLOOKUP($A42,csapatok!$A:$NN,DQ$320,FALSE))-6),'csapat-ranglista'!$A:$FP,DQ$321,FALSE)/8,VLOOKUP(VLOOKUP($A42,csapatok!$A:$NN,DQ$320,FALSE),'csapat-ranglista'!$A:$FP,DQ$321,FALSE)/4),0)</f>
        <v>0</v>
      </c>
      <c r="DR42" s="223">
        <f>IFERROR(IF(RIGHT(VLOOKUP($A42,csapatok!$A:$NN,DR$320,FALSE),5)="Csere",VLOOKUP(LEFT(VLOOKUP($A42,csapatok!$A:$NN,DR$320,FALSE),LEN(VLOOKUP($A42,csapatok!$A:$NN,DR$320,FALSE))-6),'csapat-ranglista'!$A:$FP,DR$321,FALSE)/8,VLOOKUP(VLOOKUP($A42,csapatok!$A:$NN,DR$320,FALSE),'csapat-ranglista'!$A:$FP,DR$321,FALSE)/4),0)</f>
        <v>0</v>
      </c>
      <c r="DS42" s="223">
        <f>IFERROR(IF(RIGHT(VLOOKUP($A42,csapatok!$A:$NN,DS$320,FALSE),5)="Csere",VLOOKUP(LEFT(VLOOKUP($A42,csapatok!$A:$NN,DS$320,FALSE),LEN(VLOOKUP($A42,csapatok!$A:$NN,DS$320,FALSE))-6),'csapat-ranglista'!$A:$FP,DS$321,FALSE)/8,VLOOKUP(VLOOKUP($A42,csapatok!$A:$NN,DS$320,FALSE),'csapat-ranglista'!$A:$FP,DS$321,FALSE)/4),0)</f>
        <v>0</v>
      </c>
      <c r="DT42" s="223">
        <f>IFERROR(IF(RIGHT(VLOOKUP($A42,csapatok!$A:$NN,DT$320,FALSE),5)="Csere",VLOOKUP(LEFT(VLOOKUP($A42,csapatok!$A:$NN,DT$320,FALSE),LEN(VLOOKUP($A42,csapatok!$A:$NN,DT$320,FALSE))-6),'csapat-ranglista'!$A:$FP,DT$321,FALSE)/8,VLOOKUP(VLOOKUP($A42,csapatok!$A:$NN,DT$320,FALSE),'csapat-ranglista'!$A:$FP,DT$321,FALSE)/4),0)</f>
        <v>0</v>
      </c>
      <c r="DU42" s="223">
        <f>IFERROR(IF(RIGHT(VLOOKUP($A42,csapatok!$A:$NN,DU$320,FALSE),5)="Csere",VLOOKUP(LEFT(VLOOKUP($A42,csapatok!$A:$NN,DU$320,FALSE),LEN(VLOOKUP($A42,csapatok!$A:$NN,DU$320,FALSE))-6),'csapat-ranglista'!$A:$FP,DU$321,FALSE)/8,VLOOKUP(VLOOKUP($A42,csapatok!$A:$NN,DU$320,FALSE),'csapat-ranglista'!$A:$FP,DU$321,FALSE)/4),0)</f>
        <v>0</v>
      </c>
      <c r="DV42" s="223">
        <f>IFERROR(IF(RIGHT(VLOOKUP($A42,csapatok!$A:$NN,DV$320,FALSE),5)="Csere",VLOOKUP(LEFT(VLOOKUP($A42,csapatok!$A:$NN,DV$320,FALSE),LEN(VLOOKUP($A42,csapatok!$A:$NN,DV$320,FALSE))-6),'csapat-ranglista'!$A:$FP,DV$321,FALSE)/8,VLOOKUP(VLOOKUP($A42,csapatok!$A:$NN,DV$320,FALSE),'csapat-ranglista'!$A:$FP,DV$321,FALSE)/4),0)</f>
        <v>0</v>
      </c>
      <c r="DW42" s="223">
        <f>IFERROR(IF(RIGHT(VLOOKUP($A42,csapatok!$A:$NN,DW$320,FALSE),5)="Csere",VLOOKUP(LEFT(VLOOKUP($A42,csapatok!$A:$NN,DW$320,FALSE),LEN(VLOOKUP($A42,csapatok!$A:$NN,DW$320,FALSE))-6),'csapat-ranglista'!$A:$FP,DW$321,FALSE)/8,VLOOKUP(VLOOKUP($A42,csapatok!$A:$NN,DW$320,FALSE),'csapat-ranglista'!$A:$FP,DW$321,FALSE)/4),0)</f>
        <v>15.577345216465252</v>
      </c>
      <c r="DX42" s="223">
        <f>IFERROR(IF(RIGHT(VLOOKUP($A42,csapatok!$A:$NN,DX$320,FALSE),5)="Csere",VLOOKUP(LEFT(VLOOKUP($A42,csapatok!$A:$NN,DX$320,FALSE),LEN(VLOOKUP($A42,csapatok!$A:$NN,DX$320,FALSE))-6),'csapat-ranglista'!$A:$FP,DX$321,FALSE)/8,VLOOKUP(VLOOKUP($A42,csapatok!$A:$NN,DX$320,FALSE),'csapat-ranglista'!$A:$FP,DX$321,FALSE)/4),0)</f>
        <v>0</v>
      </c>
      <c r="DY42" s="223">
        <f>IFERROR(IF(RIGHT(VLOOKUP($A42,csapatok!$A:$NN,DY$320,FALSE),5)="Csere",VLOOKUP(LEFT(VLOOKUP($A42,csapatok!$A:$NN,DY$320,FALSE),LEN(VLOOKUP($A42,csapatok!$A:$NN,DY$320,FALSE))-6),'csapat-ranglista'!$A:$FP,DY$321,FALSE)/8,VLOOKUP(VLOOKUP($A42,csapatok!$A:$NN,DY$320,FALSE),'csapat-ranglista'!$A:$FP,DY$321,FALSE)/4),0)</f>
        <v>0</v>
      </c>
      <c r="DZ42" s="223">
        <f>IFERROR(IF(RIGHT(VLOOKUP($A42,csapatok!$A:$NN,DZ$320,FALSE),5)="Csere",VLOOKUP(LEFT(VLOOKUP($A42,csapatok!$A:$NN,DZ$320,FALSE),LEN(VLOOKUP($A42,csapatok!$A:$NN,DZ$320,FALSE))-6),'csapat-ranglista'!$A:$FP,DZ$321,FALSE)/8,VLOOKUP(VLOOKUP($A42,csapatok!$A:$NN,DZ$320,FALSE),'csapat-ranglista'!$A:$FP,DZ$321,FALSE)/4),0)</f>
        <v>0</v>
      </c>
      <c r="EA42" s="223">
        <f>IFERROR(IF(RIGHT(VLOOKUP($A42,csapatok!$A:$NN,EA$320,FALSE),5)="Csere",VLOOKUP(LEFT(VLOOKUP($A42,csapatok!$A:$NN,EA$320,FALSE),LEN(VLOOKUP($A42,csapatok!$A:$NN,EA$320,FALSE))-6),'csapat-ranglista'!$A:$FP,EA$321,FALSE)/8,VLOOKUP(VLOOKUP($A42,csapatok!$A:$NN,EA$320,FALSE),'csapat-ranglista'!$A:$FP,EA$321,FALSE)/4),0)</f>
        <v>0</v>
      </c>
      <c r="EB42" s="223">
        <f>IFERROR(IF(RIGHT(VLOOKUP($A42,csapatok!$A:$NN,EB$320,FALSE),5)="Csere",VLOOKUP(LEFT(VLOOKUP($A42,csapatok!$A:$NN,EB$320,FALSE),LEN(VLOOKUP($A42,csapatok!$A:$NN,EB$320,FALSE))-6),'csapat-ranglista'!$A:$FP,EB$321,FALSE)/8,VLOOKUP(VLOOKUP($A42,csapatok!$A:$NN,EB$320,FALSE),'csapat-ranglista'!$A:$FP,EB$321,FALSE)/4),0)</f>
        <v>0</v>
      </c>
      <c r="EC42" s="223">
        <f>IFERROR(IF(RIGHT(VLOOKUP($A42,csapatok!$A:$NN,EC$320,FALSE),5)="Csere",VLOOKUP(LEFT(VLOOKUP($A42,csapatok!$A:$NN,EC$320,FALSE),LEN(VLOOKUP($A42,csapatok!$A:$NN,EC$320,FALSE))-6),'csapat-ranglista'!$A:$FP,EC$321,FALSE)/8,VLOOKUP(VLOOKUP($A42,csapatok!$A:$NN,EC$320,FALSE),'csapat-ranglista'!$A:$FP,EC$321,FALSE)/4),0)</f>
        <v>0</v>
      </c>
      <c r="ED42" s="223">
        <f>IFERROR(IF(RIGHT(VLOOKUP($A42,csapatok!$A:$NN,ED$320,FALSE),5)="Csere",VLOOKUP(LEFT(VLOOKUP($A42,csapatok!$A:$NN,ED$320,FALSE),LEN(VLOOKUP($A42,csapatok!$A:$NN,ED$320,FALSE))-6),'csapat-ranglista'!$A:$FP,ED$321,FALSE)/8,VLOOKUP(VLOOKUP($A42,csapatok!$A:$NN,ED$320,FALSE),'csapat-ranglista'!$A:$FP,ED$321,FALSE)/4),0)</f>
        <v>0</v>
      </c>
      <c r="EE42" s="223">
        <f>IFERROR(IF(RIGHT(VLOOKUP($A42,csapatok!$A:$NN,EE$320,FALSE),5)="Csere",VLOOKUP(LEFT(VLOOKUP($A42,csapatok!$A:$NN,EE$320,FALSE),LEN(VLOOKUP($A42,csapatok!$A:$NN,EE$320,FALSE))-6),'csapat-ranglista'!$A:$FP,EE$321,FALSE)/8,VLOOKUP(VLOOKUP($A42,csapatok!$A:$NN,EE$320,FALSE),'csapat-ranglista'!$A:$FP,EE$321,FALSE)/4),0)</f>
        <v>0</v>
      </c>
      <c r="EF42" s="223">
        <f>IFERROR(IF(RIGHT(VLOOKUP($A42,csapatok!$A:$NN,EF$320,FALSE),5)="Csere",VLOOKUP(LEFT(VLOOKUP($A42,csapatok!$A:$NN,EF$320,FALSE),LEN(VLOOKUP($A42,csapatok!$A:$NN,EF$320,FALSE))-6),'csapat-ranglista'!$A:$FP,EF$321,FALSE)/8,VLOOKUP(VLOOKUP($A42,csapatok!$A:$NN,EF$320,FALSE),'csapat-ranglista'!$A:$FP,EF$321,FALSE)/4),0)</f>
        <v>4.1724823833421549</v>
      </c>
      <c r="EG42" s="223">
        <f>IFERROR(IF(RIGHT(VLOOKUP($A42,csapatok!$A:$NN,EG$320,FALSE),5)="Csere",VLOOKUP(LEFT(VLOOKUP($A42,csapatok!$A:$NN,EG$320,FALSE),LEN(VLOOKUP($A42,csapatok!$A:$NN,EG$320,FALSE))-6),'csapat-ranglista'!$A:$FP,EG$321,FALSE)/8,VLOOKUP(VLOOKUP($A42,csapatok!$A:$NN,EG$320,FALSE),'csapat-ranglista'!$A:$FP,EG$321,FALSE)/4),0)</f>
        <v>0</v>
      </c>
      <c r="EH42" s="223">
        <f>IFERROR(IF(RIGHT(VLOOKUP($A42,csapatok!$A:$NN,EH$320,FALSE),5)="Csere",VLOOKUP(LEFT(VLOOKUP($A42,csapatok!$A:$NN,EH$320,FALSE),LEN(VLOOKUP($A42,csapatok!$A:$NN,EH$320,FALSE))-6),'csapat-ranglista'!$A:$FP,EH$321,FALSE)/8,VLOOKUP(VLOOKUP($A42,csapatok!$A:$NN,EH$320,FALSE),'csapat-ranglista'!$A:$FP,EH$321,FALSE)/4),0)</f>
        <v>0</v>
      </c>
      <c r="EI42" s="223">
        <f>IFERROR(IF(RIGHT(VLOOKUP($A42,csapatok!$A:$NN,EI$320,FALSE),5)="Csere",VLOOKUP(LEFT(VLOOKUP($A42,csapatok!$A:$NN,EI$320,FALSE),LEN(VLOOKUP($A42,csapatok!$A:$NN,EI$320,FALSE))-6),'csapat-ranglista'!$A:$FP,EI$321,FALSE)/8,VLOOKUP(VLOOKUP($A42,csapatok!$A:$NN,EI$320,FALSE),'csapat-ranglista'!$A:$FP,EI$321,FALSE)/4),0)</f>
        <v>0</v>
      </c>
      <c r="EJ42" s="223">
        <f>IFERROR(IF(RIGHT(VLOOKUP($A42,csapatok!$A:$NN,EJ$320,FALSE),5)="Csere",VLOOKUP(LEFT(VLOOKUP($A42,csapatok!$A:$NN,EJ$320,FALSE),LEN(VLOOKUP($A42,csapatok!$A:$NN,EJ$320,FALSE))-6),'csapat-ranglista'!$A:$FP,EJ$321,FALSE)/8,VLOOKUP(VLOOKUP($A42,csapatok!$A:$NN,EJ$320,FALSE),'csapat-ranglista'!$A:$FP,EJ$321,FALSE)/4),0)</f>
        <v>0</v>
      </c>
      <c r="EK42" s="223">
        <f>IFERROR(IF(RIGHT(VLOOKUP($A42,csapatok!$A:$NN,EK$320,FALSE),5)="Csere",VLOOKUP(LEFT(VLOOKUP($A42,csapatok!$A:$NN,EK$320,FALSE),LEN(VLOOKUP($A42,csapatok!$A:$NN,EK$320,FALSE))-6),'csapat-ranglista'!$A:$FP,EK$321,FALSE)/8,VLOOKUP(VLOOKUP($A42,csapatok!$A:$NN,EK$320,FALSE),'csapat-ranglista'!$A:$FP,EK$321,FALSE)/4),0)</f>
        <v>0</v>
      </c>
      <c r="EL42" s="223">
        <f>IFERROR(IF(RIGHT(VLOOKUP($A42,csapatok!$A:$NN,EL$320,FALSE),5)="Csere",VLOOKUP(LEFT(VLOOKUP($A42,csapatok!$A:$NN,EL$320,FALSE),LEN(VLOOKUP($A42,csapatok!$A:$NN,EL$320,FALSE))-6),'csapat-ranglista'!$A:$FP,EL$321,FALSE)/8,VLOOKUP(VLOOKUP($A42,csapatok!$A:$NN,EL$320,FALSE),'csapat-ranglista'!$A:$FP,EL$321,FALSE)/4),0)</f>
        <v>0</v>
      </c>
      <c r="EM42" s="223">
        <f>IFERROR(IF(RIGHT(VLOOKUP($A42,csapatok!$A:$NN,EM$320,FALSE),5)="Csere",VLOOKUP(LEFT(VLOOKUP($A42,csapatok!$A:$NN,EM$320,FALSE),LEN(VLOOKUP($A42,csapatok!$A:$NN,EM$320,FALSE))-6),'csapat-ranglista'!$A:$FP,EM$321,FALSE)/8,VLOOKUP(VLOOKUP($A42,csapatok!$A:$NN,EM$320,FALSE),'csapat-ranglista'!$A:$FP,EM$321,FALSE)/4),0)</f>
        <v>0</v>
      </c>
      <c r="EN42" s="223">
        <f>IFERROR(IF(RIGHT(VLOOKUP($A42,csapatok!$A:$NN,EN$320,FALSE),5)="Csere",VLOOKUP(LEFT(VLOOKUP($A42,csapatok!$A:$NN,EN$320,FALSE),LEN(VLOOKUP($A42,csapatok!$A:$NN,EN$320,FALSE))-6),'csapat-ranglista'!$A:$FP,EN$321,FALSE)/8,VLOOKUP(VLOOKUP($A42,csapatok!$A:$NN,EN$320,FALSE),'csapat-ranglista'!$A:$FP,EN$321,FALSE)/4),0)</f>
        <v>1.4492324244512722</v>
      </c>
      <c r="EO42" s="223">
        <f>IFERROR(IF(RIGHT(VLOOKUP($A42,csapatok!$A:$NN,EO$320,FALSE),5)="Csere",VLOOKUP(LEFT(VLOOKUP($A42,csapatok!$A:$NN,EO$320,FALSE),LEN(VLOOKUP($A42,csapatok!$A:$NN,EO$320,FALSE))-6),'csapat-ranglista'!$A:$FP,EO$321,FALSE)/8,VLOOKUP(VLOOKUP($A42,csapatok!$A:$NN,EO$320,FALSE),'csapat-ranglista'!$A:$FP,EO$321,FALSE)/4),0)</f>
        <v>0</v>
      </c>
      <c r="EP42" s="223">
        <f>IFERROR(IF(RIGHT(VLOOKUP($A42,csapatok!$A:$NN,EP$320,FALSE),5)="Csere",VLOOKUP(LEFT(VLOOKUP($A42,csapatok!$A:$NN,EP$320,FALSE),LEN(VLOOKUP($A42,csapatok!$A:$NN,EP$320,FALSE))-6),'csapat-ranglista'!$A:$FP,EP$321,FALSE)/8,VLOOKUP(VLOOKUP($A42,csapatok!$A:$NN,EP$320,FALSE),'csapat-ranglista'!$A:$FP,EP$321,FALSE)/4),0)</f>
        <v>0.58314841921729288</v>
      </c>
      <c r="EQ42" s="223">
        <f>IFERROR(IF(RIGHT(VLOOKUP($A42,csapatok!$A:$NN,EQ$320,FALSE),5)="Csere",VLOOKUP(LEFT(VLOOKUP($A42,csapatok!$A:$NN,EQ$320,FALSE),LEN(VLOOKUP($A42,csapatok!$A:$NN,EQ$320,FALSE))-6),'csapat-ranglista'!$A:$FP,EQ$321,FALSE)/8,VLOOKUP(VLOOKUP($A42,csapatok!$A:$NN,EQ$320,FALSE),'csapat-ranglista'!$A:$FP,EQ$321,FALSE)/4),0)</f>
        <v>0</v>
      </c>
      <c r="ER42" s="223">
        <f>IFERROR(IF(RIGHT(VLOOKUP($A42,csapatok!$A:$NN,ER$320,FALSE),5)="Csere",VLOOKUP(LEFT(VLOOKUP($A42,csapatok!$A:$NN,ER$320,FALSE),LEN(VLOOKUP($A42,csapatok!$A:$NN,ER$320,FALSE))-6),'csapat-ranglista'!$A:$FP,ER$321,FALSE)/8,VLOOKUP(VLOOKUP($A42,csapatok!$A:$NN,ER$320,FALSE),'csapat-ranglista'!$A:$FP,ER$321,FALSE)/4),0)</f>
        <v>0</v>
      </c>
      <c r="ES42" s="223">
        <f>IFERROR(IF(RIGHT(VLOOKUP($A42,csapatok!$A:$NN,ES$320,FALSE),5)="Csere",VLOOKUP(LEFT(VLOOKUP($A42,csapatok!$A:$NN,ES$320,FALSE),LEN(VLOOKUP($A42,csapatok!$A:$NN,ES$320,FALSE))-6),'csapat-ranglista'!$A:$FP,ES$321,FALSE)/8,VLOOKUP(VLOOKUP($A42,csapatok!$A:$NN,ES$320,FALSE),'csapat-ranglista'!$A:$FP,ES$321,FALSE)/4),0)</f>
        <v>0</v>
      </c>
      <c r="ET42" s="223">
        <f>IFERROR(IF(RIGHT(VLOOKUP($A42,csapatok!$A:$NN,ET$320,FALSE),5)="Csere",VLOOKUP(LEFT(VLOOKUP($A42,csapatok!$A:$NN,ET$320,FALSE),LEN(VLOOKUP($A42,csapatok!$A:$NN,ET$320,FALSE))-6),'csapat-ranglista'!$A:$FP,ET$321,FALSE)/8,VLOOKUP(VLOOKUP($A42,csapatok!$A:$NN,ET$320,FALSE),'csapat-ranglista'!$A:$FP,ET$321,FALSE)/4),0)</f>
        <v>0</v>
      </c>
      <c r="EU42" s="223">
        <f>IFERROR(IF(RIGHT(VLOOKUP($A42,csapatok!$A:$NN,EU$320,FALSE),5)="Csere",VLOOKUP(LEFT(VLOOKUP($A42,csapatok!$A:$NN,EU$320,FALSE),LEN(VLOOKUP($A42,csapatok!$A:$NN,EU$320,FALSE))-6),'csapat-ranglista'!$A:$FP,EU$321,FALSE)/8,VLOOKUP(VLOOKUP($A42,csapatok!$A:$NN,EU$320,FALSE),'csapat-ranglista'!$A:$FP,EU$321,FALSE)/4),0)</f>
        <v>0</v>
      </c>
      <c r="EV42" s="223">
        <f>IFERROR(IF(RIGHT(VLOOKUP($A42,csapatok!$A:$NN,EV$320,FALSE),5)="Csere",VLOOKUP(LEFT(VLOOKUP($A42,csapatok!$A:$NN,EV$320,FALSE),LEN(VLOOKUP($A42,csapatok!$A:$NN,EV$320,FALSE))-6),'csapat-ranglista'!$A:$FP,EV$321,FALSE)/8,VLOOKUP(VLOOKUP($A42,csapatok!$A:$NN,EV$320,FALSE),'csapat-ranglista'!$A:$FP,EV$321,FALSE)/4),0)</f>
        <v>0</v>
      </c>
      <c r="EW42" s="223">
        <f>IFERROR(IF(RIGHT(VLOOKUP($A42,csapatok!$A:$NN,EW$320,FALSE),5)="Csere",VLOOKUP(LEFT(VLOOKUP($A42,csapatok!$A:$NN,EW$320,FALSE),LEN(VLOOKUP($A42,csapatok!$A:$NN,EW$320,FALSE))-6),'csapat-ranglista'!$A:$FP,EW$321,FALSE)/8,VLOOKUP(VLOOKUP($A42,csapatok!$A:$NN,EW$320,FALSE),'csapat-ranglista'!$A:$FP,EW$321,FALSE)/4),0)</f>
        <v>0</v>
      </c>
      <c r="EX42" s="223">
        <f>IFERROR(IF(RIGHT(VLOOKUP($A42,csapatok!$A:$NN,EX$320,FALSE),5)="Csere",VLOOKUP(LEFT(VLOOKUP($A42,csapatok!$A:$NN,EX$320,FALSE),LEN(VLOOKUP($A42,csapatok!$A:$NN,EX$320,FALSE))-6),'csapat-ranglista'!$A:$FP,EX$321,FALSE)/8,VLOOKUP(VLOOKUP($A42,csapatok!$A:$NN,EX$320,FALSE),'csapat-ranglista'!$A:$FP,EX$321,FALSE)/4),0)</f>
        <v>0</v>
      </c>
      <c r="EY42" s="223">
        <f>IFERROR(IF(RIGHT(VLOOKUP($A42,csapatok!$A:$NN,EY$320,FALSE),5)="Csere",VLOOKUP(LEFT(VLOOKUP($A42,csapatok!$A:$NN,EY$320,FALSE),LEN(VLOOKUP($A42,csapatok!$A:$NN,EY$320,FALSE))-6),'csapat-ranglista'!$A:$FP,EY$321,FALSE)/8,VLOOKUP(VLOOKUP($A42,csapatok!$A:$NN,EY$320,FALSE),'csapat-ranglista'!$A:$FP,EY$321,FALSE)/4),0)</f>
        <v>0</v>
      </c>
      <c r="EZ42" s="223">
        <f>IFERROR(IF(RIGHT(VLOOKUP($A42,csapatok!$A:$NN,EZ$320,FALSE),5)="Csere",VLOOKUP(LEFT(VLOOKUP($A42,csapatok!$A:$NN,EZ$320,FALSE),LEN(VLOOKUP($A42,csapatok!$A:$NN,EZ$320,FALSE))-6),'csapat-ranglista'!$A:$FP,EZ$321,FALSE)/8,VLOOKUP(VLOOKUP($A42,csapatok!$A:$NN,EZ$320,FALSE),'csapat-ranglista'!$A:$FP,EZ$321,FALSE)/4),0)</f>
        <v>0</v>
      </c>
      <c r="FA42" s="223">
        <f>IFERROR(IF(RIGHT(VLOOKUP($A42,csapatok!$A:$NN,FA$320,FALSE),5)="Csere",VLOOKUP(LEFT(VLOOKUP($A42,csapatok!$A:$NN,FA$320,FALSE),LEN(VLOOKUP($A42,csapatok!$A:$NN,FA$320,FALSE))-6),'csapat-ranglista'!$A:$FP,FA$321,FALSE)/8,VLOOKUP(VLOOKUP($A42,csapatok!$A:$NN,FA$320,FALSE),'csapat-ranglista'!$A:$FP,FA$321,FALSE)/4),0)</f>
        <v>26.159961151748849</v>
      </c>
      <c r="FB42" s="223">
        <f>IFERROR(IF(RIGHT(VLOOKUP($A42,csapatok!$A:$NN,FB$320,FALSE),5)="Csere",VLOOKUP(LEFT(VLOOKUP($A42,csapatok!$A:$NN,FB$320,FALSE),LEN(VLOOKUP($A42,csapatok!$A:$NN,FB$320,FALSE))-6),'csapat-ranglista'!$A:$FP,FB$321,FALSE)/8,VLOOKUP(VLOOKUP($A42,csapatok!$A:$NN,FB$320,FALSE),'csapat-ranglista'!$A:$FP,FB$321,FALSE)/4),0)</f>
        <v>0</v>
      </c>
      <c r="FC42" s="223">
        <f>IFERROR(IF(RIGHT(VLOOKUP($A42,csapatok!$A:$NN,FC$320,FALSE),5)="Csere",VLOOKUP(LEFT(VLOOKUP($A42,csapatok!$A:$NN,FC$320,FALSE),LEN(VLOOKUP($A42,csapatok!$A:$NN,FC$320,FALSE))-6),'csapat-ranglista'!$A:$FP,FC$321,FALSE)/8,VLOOKUP(VLOOKUP($A42,csapatok!$A:$NN,FC$320,FALSE),'csapat-ranglista'!$A:$FP,FC$321,FALSE)/4),0)</f>
        <v>0</v>
      </c>
      <c r="FD42" s="224">
        <f>versenyek!$QY$11*IFERROR(VLOOKUP(VLOOKUP($A42,versenyek!QX:QZ,3,FALSE),szabalyok!$A$16:$B$23,2,FALSE)/4,0)</f>
        <v>0</v>
      </c>
      <c r="FE42" s="224">
        <f>versenyek!$RB$11*IFERROR(VLOOKUP(VLOOKUP($A42,versenyek!RA:RC,3,FALSE),szabalyok!$A$16:$B$23,2,FALSE)/4,0)</f>
        <v>0</v>
      </c>
      <c r="FF42" s="223">
        <f>IFERROR(IF(RIGHT(VLOOKUP($A42,csapatok!$A:$NN,FF$320,FALSE),5)="Csere",VLOOKUP(LEFT(VLOOKUP($A42,csapatok!$A:$NN,FF$320,FALSE),LEN(VLOOKUP($A42,csapatok!$A:$NN,FF$320,FALSE))-6),'csapat-ranglista'!$A:$FP,FF$321,FALSE)/8,VLOOKUP(VLOOKUP($A42,csapatok!$A:$NN,FF$320,FALSE),'csapat-ranglista'!$A:$FP,FF$321,FALSE)/4),0)</f>
        <v>0</v>
      </c>
      <c r="FG42" s="223">
        <f>IFERROR(IF(RIGHT(VLOOKUP($A42,csapatok!$A:$NN,FG$320,FALSE),5)="Csere",VLOOKUP(LEFT(VLOOKUP($A42,csapatok!$A:$NN,FG$320,FALSE),LEN(VLOOKUP($A42,csapatok!$A:$NN,FG$320,FALSE))-6),'csapat-ranglista'!$A:$FP,FG$321,FALSE)/8,VLOOKUP(VLOOKUP($A42,csapatok!$A:$NN,FG$320,FALSE),'csapat-ranglista'!$A:$FP,FG$321,FALSE)/4),0)</f>
        <v>0</v>
      </c>
      <c r="FH42" s="223">
        <f>IFERROR(IF(RIGHT(VLOOKUP($A42,csapatok!$A:$NN,FH$320,FALSE),5)="Csere",VLOOKUP(LEFT(VLOOKUP($A42,csapatok!$A:$NN,FH$320,FALSE),LEN(VLOOKUP($A42,csapatok!$A:$NN,FH$320,FALSE))-6),'csapat-ranglista'!$A:$FP,FH$321,FALSE)/8,VLOOKUP(VLOOKUP($A42,csapatok!$A:$NN,FH$320,FALSE),'csapat-ranglista'!$A:$FP,FH$321,FALSE)/4),0)</f>
        <v>0</v>
      </c>
      <c r="FI42" s="223">
        <f>IFERROR(IF(RIGHT(VLOOKUP($A42,csapatok!$A:$NN,FI$320,FALSE),5)="Csere",VLOOKUP(LEFT(VLOOKUP($A42,csapatok!$A:$NN,FI$320,FALSE),LEN(VLOOKUP($A42,csapatok!$A:$NN,FI$320,FALSE))-6),'csapat-ranglista'!$A:$FP,FI$321,FALSE)/8,VLOOKUP(VLOOKUP($A42,csapatok!$A:$NN,FI$320,FALSE),'csapat-ranglista'!$A:$FP,FI$321,FALSE)/4),0)</f>
        <v>0</v>
      </c>
      <c r="FJ42" s="223">
        <f>IFERROR(IF(RIGHT(VLOOKUP($A42,csapatok!$A:$NN,FJ$320,FALSE),5)="Csere",VLOOKUP(LEFT(VLOOKUP($A42,csapatok!$A:$NN,FJ$320,FALSE),LEN(VLOOKUP($A42,csapatok!$A:$NN,FJ$320,FALSE))-6),'csapat-ranglista'!$A:$FP,FJ$321,FALSE)/8,VLOOKUP(VLOOKUP($A42,csapatok!$A:$NN,FJ$320,FALSE),'csapat-ranglista'!$A:$FP,FJ$321,FALSE)/4),0)</f>
        <v>0.63397677686561671</v>
      </c>
      <c r="FK42" s="223">
        <f>IFERROR(IF(RIGHT(VLOOKUP($A42,csapatok!$A:$NN,FK$320,FALSE),5)="Csere",VLOOKUP(LEFT(VLOOKUP($A42,csapatok!$A:$NN,FK$320,FALSE),LEN(VLOOKUP($A42,csapatok!$A:$NN,FK$320,FALSE))-6),'csapat-ranglista'!$A:$FP,FK$321,FALSE)/8,VLOOKUP(VLOOKUP($A42,csapatok!$A:$NN,FK$320,FALSE),'csapat-ranglista'!$A:$FP,FK$321,FALSE)/4),0)</f>
        <v>0</v>
      </c>
      <c r="FL42" s="223">
        <f>IFERROR(IF(RIGHT(VLOOKUP($A42,csapatok!$A:$NN,FL$320,FALSE),5)="Csere",VLOOKUP(LEFT(VLOOKUP($A42,csapatok!$A:$NN,FL$320,FALSE),LEN(VLOOKUP($A42,csapatok!$A:$NN,FL$320,FALSE))-6),'csapat-ranglista'!$A:$FP,FL$321,FALSE)/8,VLOOKUP(VLOOKUP($A42,csapatok!$A:$NN,FL$320,FALSE),'csapat-ranglista'!$A:$FP,FL$321,FALSE)/4),0)</f>
        <v>0</v>
      </c>
      <c r="FM42" s="223">
        <f>IFERROR(IF(RIGHT(VLOOKUP($A42,csapatok!$A:$NN,FM$320,FALSE),5)="Csere",VLOOKUP(LEFT(VLOOKUP($A42,csapatok!$A:$NN,FM$320,FALSE),LEN(VLOOKUP($A42,csapatok!$A:$NN,FM$320,FALSE))-6),'csapat-ranglista'!$A:$FP,FM$321,FALSE)/8,VLOOKUP(VLOOKUP($A42,csapatok!$A:$NN,FM$320,FALSE),'csapat-ranglista'!$A:$FP,FM$321,FALSE)/4),0)</f>
        <v>0</v>
      </c>
      <c r="FN42" s="223">
        <f>IFERROR(IF(RIGHT(VLOOKUP($A42,csapatok!$A:$NN,FN$320,FALSE),5)="Csere",VLOOKUP(LEFT(VLOOKUP($A42,csapatok!$A:$NN,FN$320,FALSE),LEN(VLOOKUP($A42,csapatok!$A:$NN,FN$320,FALSE))-6),'csapat-ranglista'!$A:$FP,FN$321,FALSE)/8,VLOOKUP(VLOOKUP($A42,csapatok!$A:$NN,FN$320,FALSE),'csapat-ranglista'!$A:$FP,FN$321,FALSE)/4),0)</f>
        <v>2.3110334438871236</v>
      </c>
      <c r="FO42" s="223">
        <f>IFERROR(IF(RIGHT(VLOOKUP($A42,csapatok!$A:$NN,FO$320,FALSE),5)="Csere",VLOOKUP(LEFT(VLOOKUP($A42,csapatok!$A:$NN,FO$320,FALSE),LEN(VLOOKUP($A42,csapatok!$A:$NN,FO$320,FALSE))-6),'csapat-ranglista'!$A:$FP,FO$321,FALSE)/8,VLOOKUP(VLOOKUP($A42,csapatok!$A:$NN,FO$320,FALSE),'csapat-ranglista'!$A:$FP,FO$321,FALSE)/4),0)</f>
        <v>0</v>
      </c>
      <c r="FP42" s="223">
        <f>IFERROR(IF(RIGHT(VLOOKUP($A42,csapatok!$A:$NN,FP$320,FALSE),5)="Csere",VLOOKUP(LEFT(VLOOKUP($A42,csapatok!$A:$NN,FP$320,FALSE),LEN(VLOOKUP($A42,csapatok!$A:$NN,FP$320,FALSE))-6),'csapat-ranglista'!$A:$FP,FP$321,FALSE)/8,VLOOKUP(VLOOKUP($A42,csapatok!$A:$NN,FP$320,FALSE),'csapat-ranglista'!$A:$FP,FP$321,FALSE)/4),0)</f>
        <v>0</v>
      </c>
      <c r="FQ42" s="223">
        <f>IFERROR(IF(RIGHT(VLOOKUP($A42,csapatok!$A:$NN,FQ$320,FALSE),5)="Csere",VLOOKUP(LEFT(VLOOKUP($A42,csapatok!$A:$NN,FQ$320,FALSE),LEN(VLOOKUP($A42,csapatok!$A:$NN,FQ$320,FALSE))-6),'csapat-ranglista'!$A:$FP,FQ$321,FALSE)/8,VLOOKUP(VLOOKUP($A42,csapatok!$A:$NN,FQ$320,FALSE),'csapat-ranglista'!$A:$FP,FQ$321,FALSE)/4),0)</f>
        <v>0</v>
      </c>
      <c r="FR42" s="223">
        <f>IFERROR(IF(RIGHT(VLOOKUP($A42,csapatok!$A:$NN,FR$320,FALSE),5)="Csere",VLOOKUP(LEFT(VLOOKUP($A42,csapatok!$A:$NN,FR$320,FALSE),LEN(VLOOKUP($A42,csapatok!$A:$NN,FR$320,FALSE))-6),'csapat-ranglista'!$A:$FP,FR$321,FALSE)/8,VLOOKUP(VLOOKUP($A42,csapatok!$A:$NN,FR$320,FALSE),'csapat-ranglista'!$A:$FP,FR$321,FALSE)/4),0)</f>
        <v>0</v>
      </c>
      <c r="FS42" s="223">
        <f>IFERROR(IF(RIGHT(VLOOKUP($A42,csapatok!$A:$NN,FS$320,FALSE),5)="Csere",VLOOKUP(LEFT(VLOOKUP($A42,csapatok!$A:$NN,FS$320,FALSE),LEN(VLOOKUP($A42,csapatok!$A:$NN,FS$320,FALSE))-6),'csapat-ranglista'!$A:$FP,FS$321,FALSE)/8,VLOOKUP(VLOOKUP($A42,csapatok!$A:$NN,FS$320,FALSE),'csapat-ranglista'!$A:$FP,FS$321,FALSE)/4),0)</f>
        <v>1.7050310425451851</v>
      </c>
      <c r="FT42" s="223">
        <f>IFERROR(IF(RIGHT(VLOOKUP($A42,csapatok!$A:$NN,FT$320,FALSE),5)="Csere",VLOOKUP(LEFT(VLOOKUP($A42,csapatok!$A:$NN,FT$320,FALSE),LEN(VLOOKUP($A42,csapatok!$A:$NN,FT$320,FALSE))-6),'csapat-ranglista'!$A:$FP,FT$321,FALSE)/8,VLOOKUP(VLOOKUP($A42,csapatok!$A:$NN,FT$320,FALSE),'csapat-ranglista'!$A:$FP,FT$321,FALSE)/4),0)</f>
        <v>0</v>
      </c>
      <c r="FU42" s="223">
        <f>IFERROR(IF(RIGHT(VLOOKUP($A42,csapatok!$A:$NN,FU$320,FALSE),5)="Csere",VLOOKUP(LEFT(VLOOKUP($A42,csapatok!$A:$NN,FU$320,FALSE),LEN(VLOOKUP($A42,csapatok!$A:$NN,FU$320,FALSE))-6),'csapat-ranglista'!$A:$FP,FU$321,FALSE)/8,VLOOKUP(VLOOKUP($A42,csapatok!$A:$NN,FU$320,FALSE),'csapat-ranglista'!$A:$FP,FU$321,FALSE)/4),0)</f>
        <v>0</v>
      </c>
      <c r="FV42" s="223">
        <f>IFERROR(IF(RIGHT(VLOOKUP($A42,csapatok!$A:$NN,FV$320,FALSE),5)="Csere",VLOOKUP(LEFT(VLOOKUP($A42,csapatok!$A:$NN,FV$320,FALSE),LEN(VLOOKUP($A42,csapatok!$A:$NN,FV$320,FALSE))-6),'csapat-ranglista'!$A:$FP,FV$321,FALSE)/8,VLOOKUP(VLOOKUP($A42,csapatok!$A:$NN,FV$320,FALSE),'csapat-ranglista'!$A:$FP,FV$321,FALSE)/4),0)</f>
        <v>2.522365926643233</v>
      </c>
      <c r="FW42" s="223">
        <f>IFERROR(IF(RIGHT(VLOOKUP($A42,csapatok!$A:$NN,FW$320,FALSE),5)="Csere",VLOOKUP(LEFT(VLOOKUP($A42,csapatok!$A:$NN,FW$320,FALSE),LEN(VLOOKUP($A42,csapatok!$A:$NN,FW$320,FALSE))-6),'csapat-ranglista'!$A:$FP,FW$321,FALSE)/8,VLOOKUP(VLOOKUP($A42,csapatok!$A:$NN,FW$320,FALSE),'csapat-ranglista'!$A:$FP,FW$321,FALSE)/4),0)</f>
        <v>0</v>
      </c>
      <c r="FX42" s="223">
        <f>IFERROR(IF(RIGHT(VLOOKUP($A42,csapatok!$A:$NN,FX$320,FALSE),5)="Csere",VLOOKUP(LEFT(VLOOKUP($A42,csapatok!$A:$NN,FX$320,FALSE),LEN(VLOOKUP($A42,csapatok!$A:$NN,FX$320,FALSE))-6),'csapat-ranglista'!$A:$FP,FX$321,FALSE)/8,VLOOKUP(VLOOKUP($A42,csapatok!$A:$NN,FX$320,FALSE),'csapat-ranglista'!$A:$FP,FX$321,FALSE)/4),0)</f>
        <v>0</v>
      </c>
      <c r="FY42" s="223">
        <f>IFERROR(IF(RIGHT(VLOOKUP($A42,csapatok!$A:$NN,FY$320,FALSE),5)="Csere",VLOOKUP(LEFT(VLOOKUP($A42,csapatok!$A:$NN,FY$320,FALSE),LEN(VLOOKUP($A42,csapatok!$A:$NN,FY$320,FALSE))-6),'csapat-ranglista'!$A:$FP,FY$321,FALSE)/8,VLOOKUP(VLOOKUP($A42,csapatok!$A:$NN,FY$320,FALSE),'csapat-ranglista'!$A:$FP,FY$321,FALSE)/4),0)</f>
        <v>0</v>
      </c>
      <c r="FZ42" s="223">
        <f>IFERROR(IF(RIGHT(VLOOKUP($A42,csapatok!$A:$NN,FZ$320,FALSE),5)="Csere",VLOOKUP(LEFT(VLOOKUP($A42,csapatok!$A:$NN,FZ$320,FALSE),LEN(VLOOKUP($A42,csapatok!$A:$NN,FZ$320,FALSE))-6),'csapat-ranglista'!$A:$FP,FZ$321,FALSE)/8,VLOOKUP(VLOOKUP($A42,csapatok!$A:$NN,FZ$320,FALSE),'csapat-ranglista'!$A:$FP,FZ$321,FALSE)/4),0)</f>
        <v>0</v>
      </c>
      <c r="GA42" s="223">
        <f>IFERROR(IF(RIGHT(VLOOKUP($A42,csapatok!$A:$NN,GA$320,FALSE),5)="Csere",VLOOKUP(LEFT(VLOOKUP($A42,csapatok!$A:$NN,GA$320,FALSE),LEN(VLOOKUP($A42,csapatok!$A:$NN,GA$320,FALSE))-6),'csapat-ranglista'!$A:$FP,GA$321,FALSE)/8,VLOOKUP(VLOOKUP($A42,csapatok!$A:$NN,GA$320,FALSE),'csapat-ranglista'!$A:$FP,GA$321,FALSE)/4),0)</f>
        <v>0</v>
      </c>
      <c r="GB42" s="223">
        <f>IFERROR(IF(RIGHT(VLOOKUP($A42,csapatok!$A:$NN,GB$320,FALSE),5)="Csere",VLOOKUP(LEFT(VLOOKUP($A42,csapatok!$A:$NN,GB$320,FALSE),LEN(VLOOKUP($A42,csapatok!$A:$NN,GB$320,FALSE))-6),'csapat-ranglista'!$A:$FP,GB$321,FALSE)/8,VLOOKUP(VLOOKUP($A42,csapatok!$A:$NN,GB$320,FALSE),'csapat-ranglista'!$A:$FP,GB$321,FALSE)/4),0)</f>
        <v>0</v>
      </c>
      <c r="GC42" s="223">
        <f>IFERROR(IF(RIGHT(VLOOKUP($A42,csapatok!$A:$NN,GC$320,FALSE),5)="Csere",VLOOKUP(LEFT(VLOOKUP($A42,csapatok!$A:$NN,GC$320,FALSE),LEN(VLOOKUP($A42,csapatok!$A:$NN,GC$320,FALSE))-6),'csapat-ranglista'!$A:$FP,GC$321,FALSE)/8,VLOOKUP(VLOOKUP($A42,csapatok!$A:$NN,GC$320,FALSE),'csapat-ranglista'!$A:$FP,GC$321,FALSE)/4),0)</f>
        <v>0</v>
      </c>
      <c r="GD42" s="247">
        <f>SUM(EQ42:GC42)</f>
        <v>33.332368341690007</v>
      </c>
    </row>
    <row r="43" spans="1:186">
      <c r="A43" s="32" t="s">
        <v>41</v>
      </c>
      <c r="B43" s="2">
        <v>24998</v>
      </c>
      <c r="C43" s="131" t="str">
        <f>IF(B43=0,"",IF(B43&lt;$C$1,"felnőtt","ifi"))</f>
        <v>felnőtt</v>
      </c>
      <c r="D43" s="32" t="s">
        <v>101</v>
      </c>
      <c r="E43" s="45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f>IFERROR(IF(RIGHT(VLOOKUP($A43,csapatok!$A:$BL,X$320,FALSE),5)="Csere",VLOOKUP(LEFT(VLOOKUP($A43,csapatok!$A:$BL,X$320,FALSE),LEN(VLOOKUP($A43,csapatok!$A:$BL,X$320,FALSE))-6),'csapat-ranglista'!$A:$FP,X$321,FALSE)/8,VLOOKUP(VLOOKUP($A43,csapatok!$A:$BL,X$320,FALSE),'csapat-ranglista'!$A:$FP,X$321,FALSE)/4),0)</f>
        <v>0</v>
      </c>
      <c r="Y43" s="32">
        <f>IFERROR(IF(RIGHT(VLOOKUP($A43,csapatok!$A:$BL,Y$320,FALSE),5)="Csere",VLOOKUP(LEFT(VLOOKUP($A43,csapatok!$A:$BL,Y$320,FALSE),LEN(VLOOKUP($A43,csapatok!$A:$BL,Y$320,FALSE))-6),'csapat-ranglista'!$A:$FP,Y$321,FALSE)/8,VLOOKUP(VLOOKUP($A43,csapatok!$A:$BL,Y$320,FALSE),'csapat-ranglista'!$A:$FP,Y$321,FALSE)/4),0)</f>
        <v>0</v>
      </c>
      <c r="Z43" s="32">
        <f>IFERROR(IF(RIGHT(VLOOKUP($A43,csapatok!$A:$BL,Z$320,FALSE),5)="Csere",VLOOKUP(LEFT(VLOOKUP($A43,csapatok!$A:$BL,Z$320,FALSE),LEN(VLOOKUP($A43,csapatok!$A:$BL,Z$320,FALSE))-6),'csapat-ranglista'!$A:$FP,Z$321,FALSE)/8,VLOOKUP(VLOOKUP($A43,csapatok!$A:$BL,Z$320,FALSE),'csapat-ranglista'!$A:$FP,Z$321,FALSE)/4),0)</f>
        <v>0</v>
      </c>
      <c r="AA43" s="32">
        <f>IFERROR(IF(RIGHT(VLOOKUP($A43,csapatok!$A:$BL,AA$320,FALSE),5)="Csere",VLOOKUP(LEFT(VLOOKUP($A43,csapatok!$A:$BL,AA$320,FALSE),LEN(VLOOKUP($A43,csapatok!$A:$BL,AA$320,FALSE))-6),'csapat-ranglista'!$A:$FP,AA$321,FALSE)/8,VLOOKUP(VLOOKUP($A43,csapatok!$A:$BL,AA$320,FALSE),'csapat-ranglista'!$A:$FP,AA$321,FALSE)/4),0)</f>
        <v>0</v>
      </c>
      <c r="AB43" s="223">
        <f>IFERROR(IF(RIGHT(VLOOKUP($A43,csapatok!$A:$BL,AB$320,FALSE),5)="Csere",VLOOKUP(LEFT(VLOOKUP($A43,csapatok!$A:$BL,AB$320,FALSE),LEN(VLOOKUP($A43,csapatok!$A:$BL,AB$320,FALSE))-6),'csapat-ranglista'!$A:$FP,AB$321,FALSE)/8,VLOOKUP(VLOOKUP($A43,csapatok!$A:$BL,AB$320,FALSE),'csapat-ranglista'!$A:$FP,AB$321,FALSE)/4),0)</f>
        <v>0</v>
      </c>
      <c r="AC43" s="223">
        <f>IFERROR(IF(RIGHT(VLOOKUP($A43,csapatok!$A:$BL,AC$320,FALSE),5)="Csere",VLOOKUP(LEFT(VLOOKUP($A43,csapatok!$A:$BL,AC$320,FALSE),LEN(VLOOKUP($A43,csapatok!$A:$BL,AC$320,FALSE))-6),'csapat-ranglista'!$A:$FP,AC$321,FALSE)/8,VLOOKUP(VLOOKUP($A43,csapatok!$A:$BL,AC$320,FALSE),'csapat-ranglista'!$A:$FP,AC$321,FALSE)/4),0)</f>
        <v>0</v>
      </c>
      <c r="AD43" s="223">
        <f>IFERROR(IF(RIGHT(VLOOKUP($A43,csapatok!$A:$BL,AD$320,FALSE),5)="Csere",VLOOKUP(LEFT(VLOOKUP($A43,csapatok!$A:$BL,AD$320,FALSE),LEN(VLOOKUP($A43,csapatok!$A:$BL,AD$320,FALSE))-6),'csapat-ranglista'!$A:$FP,AD$321,FALSE)/8,VLOOKUP(VLOOKUP($A43,csapatok!$A:$BL,AD$320,FALSE),'csapat-ranglista'!$A:$FP,AD$321,FALSE)/4),0)</f>
        <v>0</v>
      </c>
      <c r="AE43" s="223">
        <f>IFERROR(IF(RIGHT(VLOOKUP($A43,csapatok!$A:$BL,AE$320,FALSE),5)="Csere",VLOOKUP(LEFT(VLOOKUP($A43,csapatok!$A:$BL,AE$320,FALSE),LEN(VLOOKUP($A43,csapatok!$A:$BL,AE$320,FALSE))-6),'csapat-ranglista'!$A:$FP,AE$321,FALSE)/8,VLOOKUP(VLOOKUP($A43,csapatok!$A:$BL,AE$320,FALSE),'csapat-ranglista'!$A:$FP,AE$321,FALSE)/4),0)</f>
        <v>0</v>
      </c>
      <c r="AF43" s="223">
        <f>IFERROR(IF(RIGHT(VLOOKUP($A43,csapatok!$A:$BL,AF$320,FALSE),5)="Csere",VLOOKUP(LEFT(VLOOKUP($A43,csapatok!$A:$BL,AF$320,FALSE),LEN(VLOOKUP($A43,csapatok!$A:$BL,AF$320,FALSE))-6),'csapat-ranglista'!$A:$FP,AF$321,FALSE)/8,VLOOKUP(VLOOKUP($A43,csapatok!$A:$BL,AF$320,FALSE),'csapat-ranglista'!$A:$FP,AF$321,FALSE)/4),0)</f>
        <v>0</v>
      </c>
      <c r="AG43" s="223">
        <f>IFERROR(IF(RIGHT(VLOOKUP($A43,csapatok!$A:$BL,AG$320,FALSE),5)="Csere",VLOOKUP(LEFT(VLOOKUP($A43,csapatok!$A:$BL,AG$320,FALSE),LEN(VLOOKUP($A43,csapatok!$A:$BL,AG$320,FALSE))-6),'csapat-ranglista'!$A:$FP,AG$321,FALSE)/8,VLOOKUP(VLOOKUP($A43,csapatok!$A:$BL,AG$320,FALSE),'csapat-ranglista'!$A:$FP,AG$321,FALSE)/4),0)</f>
        <v>0</v>
      </c>
      <c r="AH43" s="223">
        <f>IFERROR(IF(RIGHT(VLOOKUP($A43,csapatok!$A:$BL,AH$320,FALSE),5)="Csere",VLOOKUP(LEFT(VLOOKUP($A43,csapatok!$A:$BL,AH$320,FALSE),LEN(VLOOKUP($A43,csapatok!$A:$BL,AH$320,FALSE))-6),'csapat-ranglista'!$A:$FP,AH$321,FALSE)/8,VLOOKUP(VLOOKUP($A43,csapatok!$A:$BL,AH$320,FALSE),'csapat-ranglista'!$A:$FP,AH$321,FALSE)/4),0)</f>
        <v>0</v>
      </c>
      <c r="AI43" s="223">
        <f>IFERROR(IF(RIGHT(VLOOKUP($A43,csapatok!$A:$BL,AI$320,FALSE),5)="Csere",VLOOKUP(LEFT(VLOOKUP($A43,csapatok!$A:$BL,AI$320,FALSE),LEN(VLOOKUP($A43,csapatok!$A:$BL,AI$320,FALSE))-6),'csapat-ranglista'!$A:$FP,AI$321,FALSE)/8,VLOOKUP(VLOOKUP($A43,csapatok!$A:$BL,AI$320,FALSE),'csapat-ranglista'!$A:$FP,AI$321,FALSE)/4),0)</f>
        <v>0</v>
      </c>
      <c r="AJ43" s="223">
        <f>IFERROR(IF(RIGHT(VLOOKUP($A43,csapatok!$A:$BL,AJ$320,FALSE),5)="Csere",VLOOKUP(LEFT(VLOOKUP($A43,csapatok!$A:$BL,AJ$320,FALSE),LEN(VLOOKUP($A43,csapatok!$A:$BL,AJ$320,FALSE))-6),'csapat-ranglista'!$A:$FP,AJ$321,FALSE)/8,VLOOKUP(VLOOKUP($A43,csapatok!$A:$BL,AJ$320,FALSE),'csapat-ranglista'!$A:$FP,AJ$321,FALSE)/2),0)</f>
        <v>0</v>
      </c>
      <c r="AK43" s="223">
        <f>IFERROR(IF(RIGHT(VLOOKUP($A43,csapatok!$A:$CN,AK$320,FALSE),5)="Csere",VLOOKUP(LEFT(VLOOKUP($A43,csapatok!$A:$CN,AK$320,FALSE),LEN(VLOOKUP($A43,csapatok!$A:$CN,AK$320,FALSE))-6),'csapat-ranglista'!$A:$FP,AK$321,FALSE)/8,VLOOKUP(VLOOKUP($A43,csapatok!$A:$CN,AK$320,FALSE),'csapat-ranglista'!$A:$FP,AK$321,FALSE)/4),0)</f>
        <v>0</v>
      </c>
      <c r="AL43" s="223">
        <f>IFERROR(IF(RIGHT(VLOOKUP($A43,csapatok!$A:$CN,AL$320,FALSE),5)="Csere",VLOOKUP(LEFT(VLOOKUP($A43,csapatok!$A:$CN,AL$320,FALSE),LEN(VLOOKUP($A43,csapatok!$A:$CN,AL$320,FALSE))-6),'csapat-ranglista'!$A:$FP,AL$321,FALSE)/8,VLOOKUP(VLOOKUP($A43,csapatok!$A:$CN,AL$320,FALSE),'csapat-ranglista'!$A:$FP,AL$321,FALSE)/4),0)</f>
        <v>0</v>
      </c>
      <c r="AM43" s="223">
        <f>IFERROR(IF(RIGHT(VLOOKUP($A43,csapatok!$A:$CN,AM$320,FALSE),5)="Csere",VLOOKUP(LEFT(VLOOKUP($A43,csapatok!$A:$CN,AM$320,FALSE),LEN(VLOOKUP($A43,csapatok!$A:$CN,AM$320,FALSE))-6),'csapat-ranglista'!$A:$FP,AM$321,FALSE)/8,VLOOKUP(VLOOKUP($A43,csapatok!$A:$CN,AM$320,FALSE),'csapat-ranglista'!$A:$FP,AM$321,FALSE)/4),0)</f>
        <v>0</v>
      </c>
      <c r="AN43" s="223">
        <f>IFERROR(IF(RIGHT(VLOOKUP($A43,csapatok!$A:$CN,AN$320,FALSE),5)="Csere",VLOOKUP(LEFT(VLOOKUP($A43,csapatok!$A:$CN,AN$320,FALSE),LEN(VLOOKUP($A43,csapatok!$A:$CN,AN$320,FALSE))-6),'csapat-ranglista'!$A:$FP,AN$321,FALSE)/8,VLOOKUP(VLOOKUP($A43,csapatok!$A:$CN,AN$320,FALSE),'csapat-ranglista'!$A:$FP,AN$321,FALSE)/4),0)</f>
        <v>0</v>
      </c>
      <c r="AO43" s="223">
        <f>IFERROR(IF(RIGHT(VLOOKUP($A43,csapatok!$A:$CN,AO$320,FALSE),5)="Csere",VLOOKUP(LEFT(VLOOKUP($A43,csapatok!$A:$CN,AO$320,FALSE),LEN(VLOOKUP($A43,csapatok!$A:$CN,AO$320,FALSE))-6),'csapat-ranglista'!$A:$FP,AO$321,FALSE)/8,VLOOKUP(VLOOKUP($A43,csapatok!$A:$CN,AO$320,FALSE),'csapat-ranglista'!$A:$FP,AO$321,FALSE)/4),0)</f>
        <v>0</v>
      </c>
      <c r="AP43" s="223">
        <f>IFERROR(IF(RIGHT(VLOOKUP($A43,csapatok!$A:$CN,AP$320,FALSE),5)="Csere",VLOOKUP(LEFT(VLOOKUP($A43,csapatok!$A:$CN,AP$320,FALSE),LEN(VLOOKUP($A43,csapatok!$A:$CN,AP$320,FALSE))-6),'csapat-ranglista'!$A:$FP,AP$321,FALSE)/8,VLOOKUP(VLOOKUP($A43,csapatok!$A:$CN,AP$320,FALSE),'csapat-ranglista'!$A:$FP,AP$321,FALSE)/4),0)</f>
        <v>1.8162745159702927</v>
      </c>
      <c r="AQ43" s="223">
        <f>IFERROR(IF(RIGHT(VLOOKUP($A43,csapatok!$A:$CN,AQ$320,FALSE),5)="Csere",VLOOKUP(LEFT(VLOOKUP($A43,csapatok!$A:$CN,AQ$320,FALSE),LEN(VLOOKUP($A43,csapatok!$A:$CN,AQ$320,FALSE))-6),'csapat-ranglista'!$A:$FP,AQ$321,FALSE)/8,VLOOKUP(VLOOKUP($A43,csapatok!$A:$CN,AQ$320,FALSE),'csapat-ranglista'!$A:$FP,AQ$321,FALSE)/4),0)</f>
        <v>1.300618005264188</v>
      </c>
      <c r="AR43" s="223">
        <f>IFERROR(IF(RIGHT(VLOOKUP($A43,csapatok!$A:$CN,AR$320,FALSE),5)="Csere",VLOOKUP(LEFT(VLOOKUP($A43,csapatok!$A:$CN,AR$320,FALSE),LEN(VLOOKUP($A43,csapatok!$A:$CN,AR$320,FALSE))-6),'csapat-ranglista'!$A:$FP,AR$321,FALSE)/8,VLOOKUP(VLOOKUP($A43,csapatok!$A:$CN,AR$320,FALSE),'csapat-ranglista'!$A:$FP,AR$321,FALSE)/4),0)</f>
        <v>0</v>
      </c>
      <c r="AS43" s="223">
        <f>IFERROR(IF(RIGHT(VLOOKUP($A43,csapatok!$A:$CN,AS$320,FALSE),5)="Csere",VLOOKUP(LEFT(VLOOKUP($A43,csapatok!$A:$CN,AS$320,FALSE),LEN(VLOOKUP($A43,csapatok!$A:$CN,AS$320,FALSE))-6),'csapat-ranglista'!$A:$FP,AS$321,FALSE)/8,VLOOKUP(VLOOKUP($A43,csapatok!$A:$CN,AS$320,FALSE),'csapat-ranglista'!$A:$FP,AS$321,FALSE)/4),0)</f>
        <v>0</v>
      </c>
      <c r="AT43" s="223">
        <f>IFERROR(IF(RIGHT(VLOOKUP($A43,csapatok!$A:$CN,AT$320,FALSE),5)="Csere",VLOOKUP(LEFT(VLOOKUP($A43,csapatok!$A:$CN,AT$320,FALSE),LEN(VLOOKUP($A43,csapatok!$A:$CN,AT$320,FALSE))-6),'csapat-ranglista'!$A:$FP,AT$321,FALSE)/8,VLOOKUP(VLOOKUP($A43,csapatok!$A:$CN,AT$320,FALSE),'csapat-ranglista'!$A:$FP,AT$321,FALSE)/4),0)</f>
        <v>10.478454400279114</v>
      </c>
      <c r="AU43" s="223">
        <f>IFERROR(IF(RIGHT(VLOOKUP($A43,csapatok!$A:$CN,AU$320,FALSE),5)="Csere",VLOOKUP(LEFT(VLOOKUP($A43,csapatok!$A:$CN,AU$320,FALSE),LEN(VLOOKUP($A43,csapatok!$A:$CN,AU$320,FALSE))-6),'csapat-ranglista'!$A:$FP,AU$321,FALSE)/8,VLOOKUP(VLOOKUP($A43,csapatok!$A:$CN,AU$320,FALSE),'csapat-ranglista'!$A:$FP,AU$321,FALSE)/4),0)</f>
        <v>0</v>
      </c>
      <c r="AV43" s="223">
        <f>IFERROR(IF(RIGHT(VLOOKUP($A43,csapatok!$A:$CN,AV$320,FALSE),5)="Csere",VLOOKUP(LEFT(VLOOKUP($A43,csapatok!$A:$CN,AV$320,FALSE),LEN(VLOOKUP($A43,csapatok!$A:$CN,AV$320,FALSE))-6),'csapat-ranglista'!$A:$FP,AV$321,FALSE)/8,VLOOKUP(VLOOKUP($A43,csapatok!$A:$CN,AV$320,FALSE),'csapat-ranglista'!$A:$FP,AV$321,FALSE)/4),0)</f>
        <v>0</v>
      </c>
      <c r="AW43" s="223">
        <f>IFERROR(IF(RIGHT(VLOOKUP($A43,csapatok!$A:$CN,AW$320,FALSE),5)="Csere",VLOOKUP(LEFT(VLOOKUP($A43,csapatok!$A:$CN,AW$320,FALSE),LEN(VLOOKUP($A43,csapatok!$A:$CN,AW$320,FALSE))-6),'csapat-ranglista'!$A:$FP,AW$321,FALSE)/8,VLOOKUP(VLOOKUP($A43,csapatok!$A:$CN,AW$320,FALSE),'csapat-ranglista'!$A:$FP,AW$321,FALSE)/4),0)</f>
        <v>0</v>
      </c>
      <c r="AX43" s="223">
        <f>IFERROR(IF(RIGHT(VLOOKUP($A43,csapatok!$A:$CN,AX$320,FALSE),5)="Csere",VLOOKUP(LEFT(VLOOKUP($A43,csapatok!$A:$CN,AX$320,FALSE),LEN(VLOOKUP($A43,csapatok!$A:$CN,AX$320,FALSE))-6),'csapat-ranglista'!$A:$FP,AX$321,FALSE)/8,VLOOKUP(VLOOKUP($A43,csapatok!$A:$CN,AX$320,FALSE),'csapat-ranglista'!$A:$FP,AX$321,FALSE)/4),0)</f>
        <v>0</v>
      </c>
      <c r="AY43" s="223">
        <f>IFERROR(IF(RIGHT(VLOOKUP($A43,csapatok!$A:$NN,AY$320,FALSE),5)="Csere",VLOOKUP(LEFT(VLOOKUP($A43,csapatok!$A:$NN,AY$320,FALSE),LEN(VLOOKUP($A43,csapatok!$A:$NN,AY$320,FALSE))-6),'csapat-ranglista'!$A:$FP,AY$321,FALSE)/8,VLOOKUP(VLOOKUP($A43,csapatok!$A:$NN,AY$320,FALSE),'csapat-ranglista'!$A:$FP,AY$321,FALSE)/4),0)</f>
        <v>0</v>
      </c>
      <c r="AZ43" s="223">
        <f>IFERROR(IF(RIGHT(VLOOKUP($A43,csapatok!$A:$NN,AZ$320,FALSE),5)="Csere",VLOOKUP(LEFT(VLOOKUP($A43,csapatok!$A:$NN,AZ$320,FALSE),LEN(VLOOKUP($A43,csapatok!$A:$NN,AZ$320,FALSE))-6),'csapat-ranglista'!$A:$FP,AZ$321,FALSE)/8,VLOOKUP(VLOOKUP($A43,csapatok!$A:$NN,AZ$320,FALSE),'csapat-ranglista'!$A:$FP,AZ$321,FALSE)/4),0)</f>
        <v>0</v>
      </c>
      <c r="BA43" s="223">
        <f>IFERROR(IF(RIGHT(VLOOKUP($A43,csapatok!$A:$NN,BA$320,FALSE),5)="Csere",VLOOKUP(LEFT(VLOOKUP($A43,csapatok!$A:$NN,BA$320,FALSE),LEN(VLOOKUP($A43,csapatok!$A:$NN,BA$320,FALSE))-6),'csapat-ranglista'!$A:$FP,BA$321,FALSE)/8,VLOOKUP(VLOOKUP($A43,csapatok!$A:$NN,BA$320,FALSE),'csapat-ranglista'!$A:$FP,BA$321,FALSE)/4),0)</f>
        <v>0</v>
      </c>
      <c r="BB43" s="223">
        <f>IFERROR(IF(RIGHT(VLOOKUP($A43,csapatok!$A:$NN,BB$320,FALSE),5)="Csere",VLOOKUP(LEFT(VLOOKUP($A43,csapatok!$A:$NN,BB$320,FALSE),LEN(VLOOKUP($A43,csapatok!$A:$NN,BB$320,FALSE))-6),'csapat-ranglista'!$A:$FP,BB$321,FALSE)/8,VLOOKUP(VLOOKUP($A43,csapatok!$A:$NN,BB$320,FALSE),'csapat-ranglista'!$A:$FP,BB$321,FALSE)/4),0)</f>
        <v>0</v>
      </c>
      <c r="BC43" s="224">
        <f>versenyek!$ES$11*IFERROR(VLOOKUP(VLOOKUP($A43,versenyek!ER:ET,3,FALSE),szabalyok!$A$16:$B$23,2,FALSE)/4,0)</f>
        <v>0.75220881728808908</v>
      </c>
      <c r="BD43" s="224">
        <f>versenyek!$EV$11*IFERROR(VLOOKUP(VLOOKUP($A43,versenyek!EU:EW,3,FALSE),szabalyok!$A$16:$B$23,2,FALSE)/4,0)</f>
        <v>0</v>
      </c>
      <c r="BE43" s="223">
        <f>IFERROR(IF(RIGHT(VLOOKUP($A43,csapatok!$A:$NN,BE$320,FALSE),5)="Csere",VLOOKUP(LEFT(VLOOKUP($A43,csapatok!$A:$NN,BE$320,FALSE),LEN(VLOOKUP($A43,csapatok!$A:$NN,BE$320,FALSE))-6),'csapat-ranglista'!$A:$FP,BE$321,FALSE)/8,VLOOKUP(VLOOKUP($A43,csapatok!$A:$NN,BE$320,FALSE),'csapat-ranglista'!$A:$FP,BE$321,FALSE)/4),0)</f>
        <v>0</v>
      </c>
      <c r="BF43" s="223">
        <f>IFERROR(IF(RIGHT(VLOOKUP($A43,csapatok!$A:$NN,BF$320,FALSE),5)="Csere",VLOOKUP(LEFT(VLOOKUP($A43,csapatok!$A:$NN,BF$320,FALSE),LEN(VLOOKUP($A43,csapatok!$A:$NN,BF$320,FALSE))-6),'csapat-ranglista'!$A:$FP,BF$321,FALSE)/8,VLOOKUP(VLOOKUP($A43,csapatok!$A:$NN,BF$320,FALSE),'csapat-ranglista'!$A:$FP,BF$321,FALSE)/4),0)</f>
        <v>0</v>
      </c>
      <c r="BG43" s="223">
        <f>IFERROR(IF(RIGHT(VLOOKUP($A43,csapatok!$A:$NN,BG$320,FALSE),5)="Csere",VLOOKUP(LEFT(VLOOKUP($A43,csapatok!$A:$NN,BG$320,FALSE),LEN(VLOOKUP($A43,csapatok!$A:$NN,BG$320,FALSE))-6),'csapat-ranglista'!$A:$FP,BG$321,FALSE)/8,VLOOKUP(VLOOKUP($A43,csapatok!$A:$NN,BG$320,FALSE),'csapat-ranglista'!$A:$FP,BG$321,FALSE)/4),0)</f>
        <v>0</v>
      </c>
      <c r="BH43" s="223">
        <f>IFERROR(IF(RIGHT(VLOOKUP($A43,csapatok!$A:$NN,BH$320,FALSE),5)="Csere",VLOOKUP(LEFT(VLOOKUP($A43,csapatok!$A:$NN,BH$320,FALSE),LEN(VLOOKUP($A43,csapatok!$A:$NN,BH$320,FALSE))-6),'csapat-ranglista'!$A:$FP,BH$321,FALSE)/8,VLOOKUP(VLOOKUP($A43,csapatok!$A:$NN,BH$320,FALSE),'csapat-ranglista'!$A:$FP,BH$321,FALSE)/4),0)</f>
        <v>0</v>
      </c>
      <c r="BI43" s="223">
        <f>IFERROR(IF(RIGHT(VLOOKUP($A43,csapatok!$A:$NN,BI$320,FALSE),5)="Csere",VLOOKUP(LEFT(VLOOKUP($A43,csapatok!$A:$NN,BI$320,FALSE),LEN(VLOOKUP($A43,csapatok!$A:$NN,BI$320,FALSE))-6),'csapat-ranglista'!$A:$FP,BI$321,FALSE)/8,VLOOKUP(VLOOKUP($A43,csapatok!$A:$NN,BI$320,FALSE),'csapat-ranglista'!$A:$FP,BI$321,FALSE)/4),0)</f>
        <v>0</v>
      </c>
      <c r="BJ43" s="223">
        <f>IFERROR(IF(RIGHT(VLOOKUP($A43,csapatok!$A:$NN,BJ$320,FALSE),5)="Csere",VLOOKUP(LEFT(VLOOKUP($A43,csapatok!$A:$NN,BJ$320,FALSE),LEN(VLOOKUP($A43,csapatok!$A:$NN,BJ$320,FALSE))-6),'csapat-ranglista'!$A:$FP,BJ$321,FALSE)/8,VLOOKUP(VLOOKUP($A43,csapatok!$A:$NN,BJ$320,FALSE),'csapat-ranglista'!$A:$FP,BJ$321,FALSE)/4),0)</f>
        <v>0</v>
      </c>
      <c r="BK43" s="223">
        <f>IFERROR(IF(RIGHT(VLOOKUP($A43,csapatok!$A:$NN,BK$320,FALSE),5)="Csere",VLOOKUP(LEFT(VLOOKUP($A43,csapatok!$A:$NN,BK$320,FALSE),LEN(VLOOKUP($A43,csapatok!$A:$NN,BK$320,FALSE))-6),'csapat-ranglista'!$A:$FP,BK$321,FALSE)/8,VLOOKUP(VLOOKUP($A43,csapatok!$A:$NN,BK$320,FALSE),'csapat-ranglista'!$A:$FP,BK$321,FALSE)/4),0)</f>
        <v>0</v>
      </c>
      <c r="BL43" s="223">
        <f>IFERROR(IF(RIGHT(VLOOKUP($A43,csapatok!$A:$NN,BL$320,FALSE),5)="Csere",VLOOKUP(LEFT(VLOOKUP($A43,csapatok!$A:$NN,BL$320,FALSE),LEN(VLOOKUP($A43,csapatok!$A:$NN,BL$320,FALSE))-6),'csapat-ranglista'!$A:$FP,BL$321,FALSE)/8,VLOOKUP(VLOOKUP($A43,csapatok!$A:$NN,BL$320,FALSE),'csapat-ranglista'!$A:$FP,BL$321,FALSE)/4),0)</f>
        <v>5.3704284519191585</v>
      </c>
      <c r="BM43" s="223">
        <f>IFERROR(IF(RIGHT(VLOOKUP($A43,csapatok!$A:$NN,BM$320,FALSE),5)="Csere",VLOOKUP(LEFT(VLOOKUP($A43,csapatok!$A:$NN,BM$320,FALSE),LEN(VLOOKUP($A43,csapatok!$A:$NN,BM$320,FALSE))-6),'csapat-ranglista'!$A:$FP,BM$321,FALSE)/8,VLOOKUP(VLOOKUP($A43,csapatok!$A:$NN,BM$320,FALSE),'csapat-ranglista'!$A:$FP,BM$321,FALSE)/4),0)</f>
        <v>0</v>
      </c>
      <c r="BN43" s="223">
        <f>IFERROR(IF(RIGHT(VLOOKUP($A43,csapatok!$A:$NN,BN$320,FALSE),5)="Csere",VLOOKUP(LEFT(VLOOKUP($A43,csapatok!$A:$NN,BN$320,FALSE),LEN(VLOOKUP($A43,csapatok!$A:$NN,BN$320,FALSE))-6),'csapat-ranglista'!$A:$FP,BN$321,FALSE)/8,VLOOKUP(VLOOKUP($A43,csapatok!$A:$NN,BN$320,FALSE),'csapat-ranglista'!$A:$FP,BN$321,FALSE)/4),0)</f>
        <v>0</v>
      </c>
      <c r="BO43" s="223">
        <f>IFERROR(IF(RIGHT(VLOOKUP($A43,csapatok!$A:$NN,BO$320,FALSE),5)="Csere",VLOOKUP(LEFT(VLOOKUP($A43,csapatok!$A:$NN,BO$320,FALSE),LEN(VLOOKUP($A43,csapatok!$A:$NN,BO$320,FALSE))-6),'csapat-ranglista'!$A:$FP,BO$321,FALSE)/8,VLOOKUP(VLOOKUP($A43,csapatok!$A:$NN,BO$320,FALSE),'csapat-ranglista'!$A:$FP,BO$321,FALSE)/4),0)</f>
        <v>11.805770241044861</v>
      </c>
      <c r="BP43" s="223">
        <f>IFERROR(IF(RIGHT(VLOOKUP($A43,csapatok!$A:$NN,BP$320,FALSE),5)="Csere",VLOOKUP(LEFT(VLOOKUP($A43,csapatok!$A:$NN,BP$320,FALSE),LEN(VLOOKUP($A43,csapatok!$A:$NN,BP$320,FALSE))-6),'csapat-ranglista'!$A:$FP,BP$321,FALSE)/8,VLOOKUP(VLOOKUP($A43,csapatok!$A:$NN,BP$320,FALSE),'csapat-ranglista'!$A:$FP,BP$321,FALSE)/4),0)</f>
        <v>0</v>
      </c>
      <c r="BQ43" s="223">
        <f>IFERROR(IF(RIGHT(VLOOKUP($A43,csapatok!$A:$NN,BQ$320,FALSE),5)="Csere",VLOOKUP(LEFT(VLOOKUP($A43,csapatok!$A:$NN,BQ$320,FALSE),LEN(VLOOKUP($A43,csapatok!$A:$NN,BQ$320,FALSE))-6),'csapat-ranglista'!$A:$FP,BQ$321,FALSE)/8,VLOOKUP(VLOOKUP($A43,csapatok!$A:$NN,BQ$320,FALSE),'csapat-ranglista'!$A:$FP,BQ$321,FALSE)/4),0)</f>
        <v>0</v>
      </c>
      <c r="BR43" s="223">
        <f>IFERROR(IF(RIGHT(VLOOKUP($A43,csapatok!$A:$NN,BR$320,FALSE),5)="Csere",VLOOKUP(LEFT(VLOOKUP($A43,csapatok!$A:$NN,BR$320,FALSE),LEN(VLOOKUP($A43,csapatok!$A:$NN,BR$320,FALSE))-6),'csapat-ranglista'!$A:$FP,BR$321,FALSE)/8,VLOOKUP(VLOOKUP($A43,csapatok!$A:$NN,BR$320,FALSE),'csapat-ranglista'!$A:$FP,BR$321,FALSE)/4),0)</f>
        <v>0</v>
      </c>
      <c r="BS43" s="223">
        <f>IFERROR(IF(RIGHT(VLOOKUP($A43,csapatok!$A:$NN,BS$320,FALSE),5)="Csere",VLOOKUP(LEFT(VLOOKUP($A43,csapatok!$A:$NN,BS$320,FALSE),LEN(VLOOKUP($A43,csapatok!$A:$NN,BS$320,FALSE))-6),'csapat-ranglista'!$A:$FP,BS$321,FALSE)/8,VLOOKUP(VLOOKUP($A43,csapatok!$A:$NN,BS$320,FALSE),'csapat-ranglista'!$A:$FP,BS$321,FALSE)/4),0)</f>
        <v>0</v>
      </c>
      <c r="BT43" s="223">
        <f>IFERROR(IF(RIGHT(VLOOKUP($A43,csapatok!$A:$NN,BT$320,FALSE),5)="Csere",VLOOKUP(LEFT(VLOOKUP($A43,csapatok!$A:$NN,BT$320,FALSE),LEN(VLOOKUP($A43,csapatok!$A:$NN,BT$320,FALSE))-6),'csapat-ranglista'!$A:$FP,BT$321,FALSE)/8,VLOOKUP(VLOOKUP($A43,csapatok!$A:$NN,BT$320,FALSE),'csapat-ranglista'!$A:$FP,BT$321,FALSE)/4),0)</f>
        <v>0</v>
      </c>
      <c r="BU43" s="223">
        <f>IFERROR(IF(RIGHT(VLOOKUP($A43,csapatok!$A:$NN,BU$320,FALSE),5)="Csere",VLOOKUP(LEFT(VLOOKUP($A43,csapatok!$A:$NN,BU$320,FALSE),LEN(VLOOKUP($A43,csapatok!$A:$NN,BU$320,FALSE))-6),'csapat-ranglista'!$A:$FP,BU$321,FALSE)/8,VLOOKUP(VLOOKUP($A43,csapatok!$A:$NN,BU$320,FALSE),'csapat-ranglista'!$A:$FP,BU$321,FALSE)/4),0)</f>
        <v>0.60938963189693651</v>
      </c>
      <c r="BV43" s="223">
        <f>IFERROR(IF(RIGHT(VLOOKUP($A43,csapatok!$A:$NN,BV$320,FALSE),5)="Csere",VLOOKUP(LEFT(VLOOKUP($A43,csapatok!$A:$NN,BV$320,FALSE),LEN(VLOOKUP($A43,csapatok!$A:$NN,BV$320,FALSE))-6),'csapat-ranglista'!$A:$FP,BV$321,FALSE)/8,VLOOKUP(VLOOKUP($A43,csapatok!$A:$NN,BV$320,FALSE),'csapat-ranglista'!$A:$FP,BV$321,FALSE)/4),0)</f>
        <v>0</v>
      </c>
      <c r="BW43" s="223">
        <f>IFERROR(IF(RIGHT(VLOOKUP($A43,csapatok!$A:$NN,BW$320,FALSE),5)="Csere",VLOOKUP(LEFT(VLOOKUP($A43,csapatok!$A:$NN,BW$320,FALSE),LEN(VLOOKUP($A43,csapatok!$A:$NN,BW$320,FALSE))-6),'csapat-ranglista'!$A:$FP,BW$321,FALSE)/8,VLOOKUP(VLOOKUP($A43,csapatok!$A:$NN,BW$320,FALSE),'csapat-ranglista'!$A:$FP,BW$321,FALSE)/4),0)</f>
        <v>0</v>
      </c>
      <c r="BX43" s="223">
        <f>IFERROR(IF(RIGHT(VLOOKUP($A43,csapatok!$A:$NN,BX$320,FALSE),5)="Csere",VLOOKUP(LEFT(VLOOKUP($A43,csapatok!$A:$NN,BX$320,FALSE),LEN(VLOOKUP($A43,csapatok!$A:$NN,BX$320,FALSE))-6),'csapat-ranglista'!$A:$FP,BX$321,FALSE)/8,VLOOKUP(VLOOKUP($A43,csapatok!$A:$NN,BX$320,FALSE),'csapat-ranglista'!$A:$FP,BX$321,FALSE)/4),0)</f>
        <v>0</v>
      </c>
      <c r="BY43" s="223">
        <f>IFERROR(IF(RIGHT(VLOOKUP($A43,csapatok!$A:$NN,BY$320,FALSE),5)="Csere",VLOOKUP(LEFT(VLOOKUP($A43,csapatok!$A:$NN,BY$320,FALSE),LEN(VLOOKUP($A43,csapatok!$A:$NN,BY$320,FALSE))-6),'csapat-ranglista'!$A:$FP,BY$321,FALSE)/8,VLOOKUP(VLOOKUP($A43,csapatok!$A:$NN,BY$320,FALSE),'csapat-ranglista'!$A:$FP,BY$321,FALSE)/4),0)</f>
        <v>7.0869988070675065</v>
      </c>
      <c r="BZ43" s="223">
        <f>IFERROR(IF(RIGHT(VLOOKUP($A43,csapatok!$A:$NN,BZ$320,FALSE),5)="Csere",VLOOKUP(LEFT(VLOOKUP($A43,csapatok!$A:$NN,BZ$320,FALSE),LEN(VLOOKUP($A43,csapatok!$A:$NN,BZ$320,FALSE))-6),'csapat-ranglista'!$A:$FP,BZ$321,FALSE)/8,VLOOKUP(VLOOKUP($A43,csapatok!$A:$NN,BZ$320,FALSE),'csapat-ranglista'!$A:$FP,BZ$321,FALSE)/4),0)</f>
        <v>0</v>
      </c>
      <c r="CA43" s="223">
        <f>IFERROR(IF(RIGHT(VLOOKUP($A43,csapatok!$A:$NN,CA$320,FALSE),5)="Csere",VLOOKUP(LEFT(VLOOKUP($A43,csapatok!$A:$NN,CA$320,FALSE),LEN(VLOOKUP($A43,csapatok!$A:$NN,CA$320,FALSE))-6),'csapat-ranglista'!$A:$FP,CA$321,FALSE)/8,VLOOKUP(VLOOKUP($A43,csapatok!$A:$NN,CA$320,FALSE),'csapat-ranglista'!$A:$FP,CA$321,FALSE)/4),0)</f>
        <v>0</v>
      </c>
      <c r="CB43" s="223">
        <f>IFERROR(IF(RIGHT(VLOOKUP($A43,csapatok!$A:$NN,CB$320,FALSE),5)="Csere",VLOOKUP(LEFT(VLOOKUP($A43,csapatok!$A:$NN,CB$320,FALSE),LEN(VLOOKUP($A43,csapatok!$A:$NN,CB$320,FALSE))-6),'csapat-ranglista'!$A:$FP,CB$321,FALSE)/8,VLOOKUP(VLOOKUP($A43,csapatok!$A:$NN,CB$320,FALSE),'csapat-ranglista'!$A:$FP,CB$321,FALSE)/4),0)</f>
        <v>0</v>
      </c>
      <c r="CC43" s="223">
        <f>IFERROR(IF(RIGHT(VLOOKUP($A43,csapatok!$A:$NN,CC$320,FALSE),5)="Csere",VLOOKUP(LEFT(VLOOKUP($A43,csapatok!$A:$NN,CC$320,FALSE),LEN(VLOOKUP($A43,csapatok!$A:$NN,CC$320,FALSE))-6),'csapat-ranglista'!$A:$FP,CC$321,FALSE)/8,VLOOKUP(VLOOKUP($A43,csapatok!$A:$NN,CC$320,FALSE),'csapat-ranglista'!$A:$FP,CC$321,FALSE)/4),0)</f>
        <v>0</v>
      </c>
      <c r="CD43" s="223">
        <f>IFERROR(IF(RIGHT(VLOOKUP($A43,csapatok!$A:$NN,CD$320,FALSE),5)="Csere",VLOOKUP(LEFT(VLOOKUP($A43,csapatok!$A:$NN,CD$320,FALSE),LEN(VLOOKUP($A43,csapatok!$A:$NN,CD$320,FALSE))-6),'csapat-ranglista'!$A:$FP,CD$321,FALSE)/8,VLOOKUP(VLOOKUP($A43,csapatok!$A:$NN,CD$320,FALSE),'csapat-ranglista'!$A:$FP,CD$321,FALSE)/4),0)</f>
        <v>0</v>
      </c>
      <c r="CE43" s="223">
        <f>IFERROR(IF(RIGHT(VLOOKUP($A43,csapatok!$A:$NN,CE$320,FALSE),5)="Csere",VLOOKUP(LEFT(VLOOKUP($A43,csapatok!$A:$NN,CE$320,FALSE),LEN(VLOOKUP($A43,csapatok!$A:$NN,CE$320,FALSE))-6),'csapat-ranglista'!$A:$FP,CE$321,FALSE)/8,VLOOKUP(VLOOKUP($A43,csapatok!$A:$NN,CE$320,FALSE),'csapat-ranglista'!$A:$FP,CE$321,FALSE)/4),0)</f>
        <v>0</v>
      </c>
      <c r="CF43" s="223">
        <f>IFERROR(IF(RIGHT(VLOOKUP($A43,csapatok!$A:$NN,CF$320,FALSE),5)="Csere",VLOOKUP(LEFT(VLOOKUP($A43,csapatok!$A:$NN,CF$320,FALSE),LEN(VLOOKUP($A43,csapatok!$A:$NN,CF$320,FALSE))-6),'csapat-ranglista'!$A:$FP,CF$321,FALSE)/8,VLOOKUP(VLOOKUP($A43,csapatok!$A:$NN,CF$320,FALSE),'csapat-ranglista'!$A:$FP,CF$321,FALSE)/4),0)</f>
        <v>0</v>
      </c>
      <c r="CG43" s="223">
        <f>IFERROR(IF(RIGHT(VLOOKUP($A43,csapatok!$A:$NN,CG$320,FALSE),5)="Csere",VLOOKUP(LEFT(VLOOKUP($A43,csapatok!$A:$NN,CG$320,FALSE),LEN(VLOOKUP($A43,csapatok!$A:$NN,CG$320,FALSE))-6),'csapat-ranglista'!$A:$FP,CG$321,FALSE)/8,VLOOKUP(VLOOKUP($A43,csapatok!$A:$NN,CG$320,FALSE),'csapat-ranglista'!$A:$FP,CG$321,FALSE)/4),0)</f>
        <v>0</v>
      </c>
      <c r="CH43" s="223">
        <f>IFERROR(IF(RIGHT(VLOOKUP($A43,csapatok!$A:$NN,CH$320,FALSE),5)="Csere",VLOOKUP(LEFT(VLOOKUP($A43,csapatok!$A:$NN,CH$320,FALSE),LEN(VLOOKUP($A43,csapatok!$A:$NN,CH$320,FALSE))-6),'csapat-ranglista'!$A:$FP,CH$321,FALSE)/8,VLOOKUP(VLOOKUP($A43,csapatok!$A:$NN,CH$320,FALSE),'csapat-ranglista'!$A:$FP,CH$321,FALSE)/4),0)</f>
        <v>0</v>
      </c>
      <c r="CI43" s="223">
        <f>IFERROR(IF(RIGHT(VLOOKUP($A43,csapatok!$A:$NN,CI$320,FALSE),5)="Csere",VLOOKUP(LEFT(VLOOKUP($A43,csapatok!$A:$NN,CI$320,FALSE),LEN(VLOOKUP($A43,csapatok!$A:$NN,CI$320,FALSE))-6),'csapat-ranglista'!$A:$FP,CI$321,FALSE)/8,VLOOKUP(VLOOKUP($A43,csapatok!$A:$NN,CI$320,FALSE),'csapat-ranglista'!$A:$FP,CI$321,FALSE)/4),0)</f>
        <v>0</v>
      </c>
      <c r="CJ43" s="224">
        <f>versenyek!$IQ$11*IFERROR(VLOOKUP(VLOOKUP($A43,versenyek!IP:IR,3,FALSE),szabalyok!$A$16:$B$23,2,FALSE)/4,0)</f>
        <v>0</v>
      </c>
      <c r="CK43" s="224">
        <f>versenyek!$IT$11*IFERROR(VLOOKUP(VLOOKUP($A43,versenyek!IS:IU,3,FALSE),szabalyok!$A$16:$B$23,2,FALSE)/4,0)</f>
        <v>0</v>
      </c>
      <c r="CL43" s="223">
        <f>IFERROR(IF(RIGHT(VLOOKUP($A43,csapatok!$A:$NN,CL$320,FALSE),5)="Csere",VLOOKUP(LEFT(VLOOKUP($A43,csapatok!$A:$NN,CL$320,FALSE),LEN(VLOOKUP($A43,csapatok!$A:$NN,CL$320,FALSE))-6),'csapat-ranglista'!$A:$FP,CL$321,FALSE)/8,VLOOKUP(VLOOKUP($A43,csapatok!$A:$NN,CL$320,FALSE),'csapat-ranglista'!$A:$FP,CL$321,FALSE)/4),0)</f>
        <v>0</v>
      </c>
      <c r="CM43" s="223">
        <f>IFERROR(IF(RIGHT(VLOOKUP($A43,csapatok!$A:$NN,CM$320,FALSE),5)="Csere",VLOOKUP(LEFT(VLOOKUP($A43,csapatok!$A:$NN,CM$320,FALSE),LEN(VLOOKUP($A43,csapatok!$A:$NN,CM$320,FALSE))-6),'csapat-ranglista'!$A:$FP,CM$321,FALSE)/8,VLOOKUP(VLOOKUP($A43,csapatok!$A:$NN,CM$320,FALSE),'csapat-ranglista'!$A:$FP,CM$321,FALSE)/4),0)</f>
        <v>0</v>
      </c>
      <c r="CN43" s="223">
        <f>IFERROR(IF(RIGHT(VLOOKUP($A43,csapatok!$A:$NN,CN$320,FALSE),5)="Csere",VLOOKUP(LEFT(VLOOKUP($A43,csapatok!$A:$NN,CN$320,FALSE),LEN(VLOOKUP($A43,csapatok!$A:$NN,CN$320,FALSE))-6),'csapat-ranglista'!$A:$FP,CN$321,FALSE)/8,VLOOKUP(VLOOKUP($A43,csapatok!$A:$NN,CN$320,FALSE),'csapat-ranglista'!$A:$FP,CN$321,FALSE)/4),0)</f>
        <v>0</v>
      </c>
      <c r="CO43" s="223">
        <f>IFERROR(IF(RIGHT(VLOOKUP($A43,csapatok!$A:$NN,CO$320,FALSE),5)="Csere",VLOOKUP(LEFT(VLOOKUP($A43,csapatok!$A:$NN,CO$320,FALSE),LEN(VLOOKUP($A43,csapatok!$A:$NN,CO$320,FALSE))-6),'csapat-ranglista'!$A:$FP,CO$321,FALSE)/8,VLOOKUP(VLOOKUP($A43,csapatok!$A:$NN,CO$320,FALSE),'csapat-ranglista'!$A:$FP,CO$321,FALSE)/4),0)</f>
        <v>0</v>
      </c>
      <c r="CP43" s="223">
        <f>IFERROR(IF(RIGHT(VLOOKUP($A43,csapatok!$A:$NN,CP$320,FALSE),5)="Csere",VLOOKUP(LEFT(VLOOKUP($A43,csapatok!$A:$NN,CP$320,FALSE),LEN(VLOOKUP($A43,csapatok!$A:$NN,CP$320,FALSE))-6),'csapat-ranglista'!$A:$FP,CP$321,FALSE)/8,VLOOKUP(VLOOKUP($A43,csapatok!$A:$NN,CP$320,FALSE),'csapat-ranglista'!$A:$FP,CP$321,FALSE)/4),0)</f>
        <v>0</v>
      </c>
      <c r="CQ43" s="223">
        <f>IFERROR(IF(RIGHT(VLOOKUP($A43,csapatok!$A:$NN,CQ$320,FALSE),5)="Csere",VLOOKUP(LEFT(VLOOKUP($A43,csapatok!$A:$NN,CQ$320,FALSE),LEN(VLOOKUP($A43,csapatok!$A:$NN,CQ$320,FALSE))-6),'csapat-ranglista'!$A:$FP,CQ$321,FALSE)/8,VLOOKUP(VLOOKUP($A43,csapatok!$A:$NN,CQ$320,FALSE),'csapat-ranglista'!$A:$FP,CQ$321,FALSE)/4),0)</f>
        <v>0</v>
      </c>
      <c r="CR43" s="223">
        <f>IFERROR(IF(RIGHT(VLOOKUP($A43,csapatok!$A:$NN,CR$320,FALSE),5)="Csere",VLOOKUP(LEFT(VLOOKUP($A43,csapatok!$A:$NN,CR$320,FALSE),LEN(VLOOKUP($A43,csapatok!$A:$NN,CR$320,FALSE))-6),'csapat-ranglista'!$A:$FP,CR$321,FALSE)/8,VLOOKUP(VLOOKUP($A43,csapatok!$A:$NN,CR$320,FALSE),'csapat-ranglista'!$A:$FP,CR$321,FALSE)/4),0)</f>
        <v>0</v>
      </c>
      <c r="CS43" s="223">
        <f>IFERROR(IF(RIGHT(VLOOKUP($A43,csapatok!$A:$NN,CS$320,FALSE),5)="Csere",VLOOKUP(LEFT(VLOOKUP($A43,csapatok!$A:$NN,CS$320,FALSE),LEN(VLOOKUP($A43,csapatok!$A:$NN,CS$320,FALSE))-6),'csapat-ranglista'!$A:$FP,CS$321,FALSE)/8,VLOOKUP(VLOOKUP($A43,csapatok!$A:$NN,CS$320,FALSE),'csapat-ranglista'!$A:$FP,CS$321,FALSE)/4),0)</f>
        <v>0</v>
      </c>
      <c r="CT43" s="223">
        <f>IFERROR(IF(RIGHT(VLOOKUP($A43,csapatok!$A:$NN,CT$320,FALSE),5)="Csere",VLOOKUP(LEFT(VLOOKUP($A43,csapatok!$A:$NN,CT$320,FALSE),LEN(VLOOKUP($A43,csapatok!$A:$NN,CT$320,FALSE))-6),'csapat-ranglista'!$A:$FP,CT$321,FALSE)/8,VLOOKUP(VLOOKUP($A43,csapatok!$A:$NN,CT$320,FALSE),'csapat-ranglista'!$A:$FP,CT$321,FALSE)/4),0)</f>
        <v>0</v>
      </c>
      <c r="CU43" s="223">
        <f>IFERROR(IF(RIGHT(VLOOKUP($A43,csapatok!$A:$NN,CU$320,FALSE),5)="Csere",VLOOKUP(LEFT(VLOOKUP($A43,csapatok!$A:$NN,CU$320,FALSE),LEN(VLOOKUP($A43,csapatok!$A:$NN,CU$320,FALSE))-6),'csapat-ranglista'!$A:$FP,CU$321,FALSE)/8,VLOOKUP(VLOOKUP($A43,csapatok!$A:$NN,CU$320,FALSE),'csapat-ranglista'!$A:$FP,CU$321,FALSE)/4),0)</f>
        <v>0</v>
      </c>
      <c r="CV43" s="223">
        <f>IFERROR(IF(RIGHT(VLOOKUP($A43,csapatok!$A:$NN,CV$320,FALSE),5)="Csere",VLOOKUP(LEFT(VLOOKUP($A43,csapatok!$A:$NN,CV$320,FALSE),LEN(VLOOKUP($A43,csapatok!$A:$NN,CV$320,FALSE))-6),'csapat-ranglista'!$A:$FP,CV$321,FALSE)/8,VLOOKUP(VLOOKUP($A43,csapatok!$A:$NN,CV$320,FALSE),'csapat-ranglista'!$A:$FP,CV$321,FALSE)/4),0)</f>
        <v>0</v>
      </c>
      <c r="CW43" s="223">
        <f>IFERROR(IF(RIGHT(VLOOKUP($A43,csapatok!$A:$NN,CW$320,FALSE),5)="Csere",VLOOKUP(LEFT(VLOOKUP($A43,csapatok!$A:$NN,CW$320,FALSE),LEN(VLOOKUP($A43,csapatok!$A:$NN,CW$320,FALSE))-6),'csapat-ranglista'!$A:$FP,CW$321,FALSE)/8,VLOOKUP(VLOOKUP($A43,csapatok!$A:$NN,CW$320,FALSE),'csapat-ranglista'!$A:$FP,CW$321,FALSE)/4),0)</f>
        <v>0</v>
      </c>
      <c r="CX43" s="223">
        <f>IFERROR(IF(RIGHT(VLOOKUP($A43,csapatok!$A:$NN,CX$320,FALSE),5)="Csere",VLOOKUP(LEFT(VLOOKUP($A43,csapatok!$A:$NN,CX$320,FALSE),LEN(VLOOKUP($A43,csapatok!$A:$NN,CX$320,FALSE))-6),'csapat-ranglista'!$A:$FP,CX$321,FALSE)/8,VLOOKUP(VLOOKUP($A43,csapatok!$A:$NN,CX$320,FALSE),'csapat-ranglista'!$A:$FP,CX$321,FALSE)/4),0)</f>
        <v>0</v>
      </c>
      <c r="CY43" s="223">
        <f>IFERROR(IF(RIGHT(VLOOKUP($A43,csapatok!$A:$NN,CY$320,FALSE),5)="Csere",VLOOKUP(LEFT(VLOOKUP($A43,csapatok!$A:$NN,CY$320,FALSE),LEN(VLOOKUP($A43,csapatok!$A:$NN,CY$320,FALSE))-6),'csapat-ranglista'!$A:$FP,CY$321,FALSE)/8,VLOOKUP(VLOOKUP($A43,csapatok!$A:$NN,CY$320,FALSE),'csapat-ranglista'!$A:$FP,CY$321,FALSE)/4),0)</f>
        <v>0</v>
      </c>
      <c r="CZ43" s="223">
        <f>IFERROR(IF(RIGHT(VLOOKUP($A43,csapatok!$A:$NN,CZ$320,FALSE),5)="Csere",VLOOKUP(LEFT(VLOOKUP($A43,csapatok!$A:$NN,CZ$320,FALSE),LEN(VLOOKUP($A43,csapatok!$A:$NN,CZ$320,FALSE))-6),'csapat-ranglista'!$A:$FP,CZ$321,FALSE)/8,VLOOKUP(VLOOKUP($A43,csapatok!$A:$NN,CZ$320,FALSE),'csapat-ranglista'!$A:$FP,CZ$321,FALSE)/4),0)</f>
        <v>0</v>
      </c>
      <c r="DA43" s="223">
        <f>IFERROR(IF(RIGHT(VLOOKUP($A43,csapatok!$A:$NN,DA$320,FALSE),5)="Csere",VLOOKUP(LEFT(VLOOKUP($A43,csapatok!$A:$NN,DA$320,FALSE),LEN(VLOOKUP($A43,csapatok!$A:$NN,DA$320,FALSE))-6),'csapat-ranglista'!$A:$FP,DA$321,FALSE)/8,VLOOKUP(VLOOKUP($A43,csapatok!$A:$NN,DA$320,FALSE),'csapat-ranglista'!$A:$FP,DA$321,FALSE)/4),0)</f>
        <v>0</v>
      </c>
      <c r="DB43" s="223">
        <f>IFERROR(IF(RIGHT(VLOOKUP($A43,csapatok!$A:$NN,DB$320,FALSE),5)="Csere",VLOOKUP(LEFT(VLOOKUP($A43,csapatok!$A:$NN,DB$320,FALSE),LEN(VLOOKUP($A43,csapatok!$A:$NN,DB$320,FALSE))-6),'csapat-ranglista'!$A:$FP,DB$321,FALSE)/8,VLOOKUP(VLOOKUP($A43,csapatok!$A:$NN,DB$320,FALSE),'csapat-ranglista'!$A:$FP,DB$321,FALSE)/4),0)</f>
        <v>0</v>
      </c>
      <c r="DC43" s="223">
        <f>IFERROR(IF(RIGHT(VLOOKUP($A43,csapatok!$A:$NN,DC$320,FALSE),5)="Csere",VLOOKUP(LEFT(VLOOKUP($A43,csapatok!$A:$NN,DC$320,FALSE),LEN(VLOOKUP($A43,csapatok!$A:$NN,DC$320,FALSE))-6),'csapat-ranglista'!$A:$FP,DC$321,FALSE)/8,VLOOKUP(VLOOKUP($A43,csapatok!$A:$NN,DC$320,FALSE),'csapat-ranglista'!$A:$FP,DC$321,FALSE)/4),0)</f>
        <v>0</v>
      </c>
      <c r="DD43" s="223">
        <f>IFERROR(IF(RIGHT(VLOOKUP($A43,csapatok!$A:$NN,DD$320,FALSE),5)="Csere",VLOOKUP(LEFT(VLOOKUP($A43,csapatok!$A:$NN,DD$320,FALSE),LEN(VLOOKUP($A43,csapatok!$A:$NN,DD$320,FALSE))-6),'csapat-ranglista'!$A:$FP,DD$321,FALSE)/8,VLOOKUP(VLOOKUP($A43,csapatok!$A:$NN,DD$320,FALSE),'csapat-ranglista'!$A:$FP,DD$321,FALSE)/4),0)</f>
        <v>0</v>
      </c>
      <c r="DE43" s="223">
        <f>IFERROR(IF(RIGHT(VLOOKUP($A43,csapatok!$A:$NN,DE$320,FALSE),5)="Csere",VLOOKUP(LEFT(VLOOKUP($A43,csapatok!$A:$NN,DE$320,FALSE),LEN(VLOOKUP($A43,csapatok!$A:$NN,DE$320,FALSE))-6),'csapat-ranglista'!$A:$FP,DE$321,FALSE)/8,VLOOKUP(VLOOKUP($A43,csapatok!$A:$NN,DE$320,FALSE),'csapat-ranglista'!$A:$FP,DE$321,FALSE)/4),0)</f>
        <v>0</v>
      </c>
      <c r="DF43" s="223">
        <f>IFERROR(IF(RIGHT(VLOOKUP($A43,csapatok!$A:$NN,DF$320,FALSE),5)="Csere",VLOOKUP(LEFT(VLOOKUP($A43,csapatok!$A:$NN,DF$320,FALSE),LEN(VLOOKUP($A43,csapatok!$A:$NN,DF$320,FALSE))-6),'csapat-ranglista'!$A:$FP,DF$321,FALSE)/8,VLOOKUP(VLOOKUP($A43,csapatok!$A:$NN,DF$320,FALSE),'csapat-ranglista'!$A:$FP,DF$321,FALSE)/4),0)</f>
        <v>0</v>
      </c>
      <c r="DG43" s="223">
        <f>IFERROR(IF(RIGHT(VLOOKUP($A43,csapatok!$A:$NN,DG$320,FALSE),5)="Csere",VLOOKUP(LEFT(VLOOKUP($A43,csapatok!$A:$NN,DG$320,FALSE),LEN(VLOOKUP($A43,csapatok!$A:$NN,DG$320,FALSE))-6),'csapat-ranglista'!$A:$FP,DG$321,FALSE)/8,VLOOKUP(VLOOKUP($A43,csapatok!$A:$NN,DG$320,FALSE),'csapat-ranglista'!$A:$FP,DG$321,FALSE)/4),0)</f>
        <v>0</v>
      </c>
      <c r="DH43" s="223">
        <f>IFERROR(IF(RIGHT(VLOOKUP($A43,csapatok!$A:$NN,DH$320,FALSE),5)="Csere",VLOOKUP(LEFT(VLOOKUP($A43,csapatok!$A:$NN,DH$320,FALSE),LEN(VLOOKUP($A43,csapatok!$A:$NN,DH$320,FALSE))-6),'csapat-ranglista'!$A:$FP,DH$321,FALSE)/8,VLOOKUP(VLOOKUP($A43,csapatok!$A:$NN,DH$320,FALSE),'csapat-ranglista'!$A:$FP,DH$321,FALSE)/4),0)</f>
        <v>0</v>
      </c>
      <c r="DI43" s="223">
        <f>IFERROR(IF(RIGHT(VLOOKUP($A43,csapatok!$A:$NN,DI$320,FALSE),5)="Csere",VLOOKUP(LEFT(VLOOKUP($A43,csapatok!$A:$NN,DI$320,FALSE),LEN(VLOOKUP($A43,csapatok!$A:$NN,DI$320,FALSE))-6),'csapat-ranglista'!$A:$FP,DI$321,FALSE)/8,VLOOKUP(VLOOKUP($A43,csapatok!$A:$NN,DI$320,FALSE),'csapat-ranglista'!$A:$FP,DI$321,FALSE)/4),0)</f>
        <v>0</v>
      </c>
      <c r="DJ43" s="223">
        <f>IFERROR(IF(RIGHT(VLOOKUP($A43,csapatok!$A:$NN,DJ$320,FALSE),5)="Csere",VLOOKUP(LEFT(VLOOKUP($A43,csapatok!$A:$NN,DJ$320,FALSE),LEN(VLOOKUP($A43,csapatok!$A:$NN,DJ$320,FALSE))-6),'csapat-ranglista'!$A:$FP,DJ$321,FALSE)/8,VLOOKUP(VLOOKUP($A43,csapatok!$A:$NN,DJ$320,FALSE),'csapat-ranglista'!$A:$FP,DJ$321,FALSE)/4),0)</f>
        <v>0</v>
      </c>
      <c r="DK43" s="223">
        <f>IFERROR(IF(RIGHT(VLOOKUP($A43,csapatok!$A:$NN,DK$320,FALSE),5)="Csere",VLOOKUP(LEFT(VLOOKUP($A43,csapatok!$A:$NN,DK$320,FALSE),LEN(VLOOKUP($A43,csapatok!$A:$NN,DK$320,FALSE))-6),'csapat-ranglista'!$A:$FP,DK$321,FALSE)/8,VLOOKUP(VLOOKUP($A43,csapatok!$A:$NN,DK$320,FALSE),'csapat-ranglista'!$A:$FP,DK$321,FALSE)/4),0)</f>
        <v>0</v>
      </c>
      <c r="DL43" s="223">
        <f>IFERROR(IF(RIGHT(VLOOKUP($A43,csapatok!$A:$NN,DL$320,FALSE),5)="Csere",VLOOKUP(LEFT(VLOOKUP($A43,csapatok!$A:$NN,DL$320,FALSE),LEN(VLOOKUP($A43,csapatok!$A:$NN,DL$320,FALSE))-6),'csapat-ranglista'!$A:$FP,DL$321,FALSE)/8,VLOOKUP(VLOOKUP($A43,csapatok!$A:$NN,DL$320,FALSE),'csapat-ranglista'!$A:$FP,DL$321,FALSE)/4),0)</f>
        <v>0</v>
      </c>
      <c r="DM43" s="223">
        <f>IFERROR(IF(RIGHT(VLOOKUP($A43,csapatok!$A:$NN,DM$320,FALSE),5)="Csere",VLOOKUP(LEFT(VLOOKUP($A43,csapatok!$A:$NN,DM$320,FALSE),LEN(VLOOKUP($A43,csapatok!$A:$NN,DM$320,FALSE))-6),'csapat-ranglista'!$A:$FP,DM$321,FALSE)/8,VLOOKUP(VLOOKUP($A43,csapatok!$A:$NN,DM$320,FALSE),'csapat-ranglista'!$A:$FP,DM$321,FALSE)/4),0)</f>
        <v>4.0274001596395124</v>
      </c>
      <c r="DN43" s="223">
        <f>IFERROR(IF(RIGHT(VLOOKUP($A43,csapatok!$A:$NN,DN$320,FALSE),5)="Csere",VLOOKUP(LEFT(VLOOKUP($A43,csapatok!$A:$NN,DN$320,FALSE),LEN(VLOOKUP($A43,csapatok!$A:$NN,DN$320,FALSE))-6),'csapat-ranglista'!$A:$FP,DN$321,FALSE)/8,VLOOKUP(VLOOKUP($A43,csapatok!$A:$NN,DN$320,FALSE),'csapat-ranglista'!$A:$FP,DN$321,FALSE)/4),0)</f>
        <v>0</v>
      </c>
      <c r="DO43" s="224">
        <f>versenyek!$MF$11*IFERROR(VLOOKUP(VLOOKUP($A43,versenyek!ME:MG,3,FALSE),szabalyok!$A$16:$B$23,2,FALSE)/4,0)</f>
        <v>0</v>
      </c>
      <c r="DP43" s="224">
        <f>versenyek!$MI$11*IFERROR(VLOOKUP(VLOOKUP($A43,versenyek!MH:MJ,3,FALSE),szabalyok!$A$16:$B$23,2,FALSE)/4,0)</f>
        <v>0</v>
      </c>
      <c r="DQ43" s="223">
        <f>IFERROR(IF(RIGHT(VLOOKUP($A43,csapatok!$A:$NN,DQ$320,FALSE),5)="Csere",VLOOKUP(LEFT(VLOOKUP($A43,csapatok!$A:$NN,DQ$320,FALSE),LEN(VLOOKUP($A43,csapatok!$A:$NN,DQ$320,FALSE))-6),'csapat-ranglista'!$A:$FP,DQ$321,FALSE)/8,VLOOKUP(VLOOKUP($A43,csapatok!$A:$NN,DQ$320,FALSE),'csapat-ranglista'!$A:$FP,DQ$321,FALSE)/4),0)</f>
        <v>0</v>
      </c>
      <c r="DR43" s="223">
        <f>IFERROR(IF(RIGHT(VLOOKUP($A43,csapatok!$A:$NN,DR$320,FALSE),5)="Csere",VLOOKUP(LEFT(VLOOKUP($A43,csapatok!$A:$NN,DR$320,FALSE),LEN(VLOOKUP($A43,csapatok!$A:$NN,DR$320,FALSE))-6),'csapat-ranglista'!$A:$FP,DR$321,FALSE)/8,VLOOKUP(VLOOKUP($A43,csapatok!$A:$NN,DR$320,FALSE),'csapat-ranglista'!$A:$FP,DR$321,FALSE)/4),0)</f>
        <v>0</v>
      </c>
      <c r="DS43" s="223">
        <f>IFERROR(IF(RIGHT(VLOOKUP($A43,csapatok!$A:$NN,DS$320,FALSE),5)="Csere",VLOOKUP(LEFT(VLOOKUP($A43,csapatok!$A:$NN,DS$320,FALSE),LEN(VLOOKUP($A43,csapatok!$A:$NN,DS$320,FALSE))-6),'csapat-ranglista'!$A:$FP,DS$321,FALSE)/8,VLOOKUP(VLOOKUP($A43,csapatok!$A:$NN,DS$320,FALSE),'csapat-ranglista'!$A:$FP,DS$321,FALSE)/4),0)</f>
        <v>0</v>
      </c>
      <c r="DT43" s="223">
        <f>IFERROR(IF(RIGHT(VLOOKUP($A43,csapatok!$A:$NN,DT$320,FALSE),5)="Csere",VLOOKUP(LEFT(VLOOKUP($A43,csapatok!$A:$NN,DT$320,FALSE),LEN(VLOOKUP($A43,csapatok!$A:$NN,DT$320,FALSE))-6),'csapat-ranglista'!$A:$FP,DT$321,FALSE)/8,VLOOKUP(VLOOKUP($A43,csapatok!$A:$NN,DT$320,FALSE),'csapat-ranglista'!$A:$FP,DT$321,FALSE)/4),0)</f>
        <v>0</v>
      </c>
      <c r="DU43" s="223">
        <f>IFERROR(IF(RIGHT(VLOOKUP($A43,csapatok!$A:$NN,DU$320,FALSE),5)="Csere",VLOOKUP(LEFT(VLOOKUP($A43,csapatok!$A:$NN,DU$320,FALSE),LEN(VLOOKUP($A43,csapatok!$A:$NN,DU$320,FALSE))-6),'csapat-ranglista'!$A:$FP,DU$321,FALSE)/8,VLOOKUP(VLOOKUP($A43,csapatok!$A:$NN,DU$320,FALSE),'csapat-ranglista'!$A:$FP,DU$321,FALSE)/4),0)</f>
        <v>0</v>
      </c>
      <c r="DV43" s="223">
        <f>IFERROR(IF(RIGHT(VLOOKUP($A43,csapatok!$A:$NN,DV$320,FALSE),5)="Csere",VLOOKUP(LEFT(VLOOKUP($A43,csapatok!$A:$NN,DV$320,FALSE),LEN(VLOOKUP($A43,csapatok!$A:$NN,DV$320,FALSE))-6),'csapat-ranglista'!$A:$FP,DV$321,FALSE)/8,VLOOKUP(VLOOKUP($A43,csapatok!$A:$NN,DV$320,FALSE),'csapat-ranglista'!$A:$FP,DV$321,FALSE)/4),0)</f>
        <v>0</v>
      </c>
      <c r="DW43" s="223">
        <f>IFERROR(IF(RIGHT(VLOOKUP($A43,csapatok!$A:$NN,DW$320,FALSE),5)="Csere",VLOOKUP(LEFT(VLOOKUP($A43,csapatok!$A:$NN,DW$320,FALSE),LEN(VLOOKUP($A43,csapatok!$A:$NN,DW$320,FALSE))-6),'csapat-ranglista'!$A:$FP,DW$321,FALSE)/8,VLOOKUP(VLOOKUP($A43,csapatok!$A:$NN,DW$320,FALSE),'csapat-ranglista'!$A:$FP,DW$321,FALSE)/4),0)</f>
        <v>15.577345216465252</v>
      </c>
      <c r="DX43" s="223">
        <f>IFERROR(IF(RIGHT(VLOOKUP($A43,csapatok!$A:$NN,DX$320,FALSE),5)="Csere",VLOOKUP(LEFT(VLOOKUP($A43,csapatok!$A:$NN,DX$320,FALSE),LEN(VLOOKUP($A43,csapatok!$A:$NN,DX$320,FALSE))-6),'csapat-ranglista'!$A:$FP,DX$321,FALSE)/8,VLOOKUP(VLOOKUP($A43,csapatok!$A:$NN,DX$320,FALSE),'csapat-ranglista'!$A:$FP,DX$321,FALSE)/4),0)</f>
        <v>0</v>
      </c>
      <c r="DY43" s="223">
        <f>IFERROR(IF(RIGHT(VLOOKUP($A43,csapatok!$A:$NN,DY$320,FALSE),5)="Csere",VLOOKUP(LEFT(VLOOKUP($A43,csapatok!$A:$NN,DY$320,FALSE),LEN(VLOOKUP($A43,csapatok!$A:$NN,DY$320,FALSE))-6),'csapat-ranglista'!$A:$FP,DY$321,FALSE)/8,VLOOKUP(VLOOKUP($A43,csapatok!$A:$NN,DY$320,FALSE),'csapat-ranglista'!$A:$FP,DY$321,FALSE)/4),0)</f>
        <v>0</v>
      </c>
      <c r="DZ43" s="223">
        <f>IFERROR(IF(RIGHT(VLOOKUP($A43,csapatok!$A:$NN,DZ$320,FALSE),5)="Csere",VLOOKUP(LEFT(VLOOKUP($A43,csapatok!$A:$NN,DZ$320,FALSE),LEN(VLOOKUP($A43,csapatok!$A:$NN,DZ$320,FALSE))-6),'csapat-ranglista'!$A:$FP,DZ$321,FALSE)/8,VLOOKUP(VLOOKUP($A43,csapatok!$A:$NN,DZ$320,FALSE),'csapat-ranglista'!$A:$FP,DZ$321,FALSE)/4),0)</f>
        <v>0</v>
      </c>
      <c r="EA43" s="223">
        <f>IFERROR(IF(RIGHT(VLOOKUP($A43,csapatok!$A:$NN,EA$320,FALSE),5)="Csere",VLOOKUP(LEFT(VLOOKUP($A43,csapatok!$A:$NN,EA$320,FALSE),LEN(VLOOKUP($A43,csapatok!$A:$NN,EA$320,FALSE))-6),'csapat-ranglista'!$A:$FP,EA$321,FALSE)/8,VLOOKUP(VLOOKUP($A43,csapatok!$A:$NN,EA$320,FALSE),'csapat-ranglista'!$A:$FP,EA$321,FALSE)/4),0)</f>
        <v>0</v>
      </c>
      <c r="EB43" s="223">
        <f>IFERROR(IF(RIGHT(VLOOKUP($A43,csapatok!$A:$NN,EB$320,FALSE),5)="Csere",VLOOKUP(LEFT(VLOOKUP($A43,csapatok!$A:$NN,EB$320,FALSE),LEN(VLOOKUP($A43,csapatok!$A:$NN,EB$320,FALSE))-6),'csapat-ranglista'!$A:$FP,EB$321,FALSE)/8,VLOOKUP(VLOOKUP($A43,csapatok!$A:$NN,EB$320,FALSE),'csapat-ranglista'!$A:$FP,EB$321,FALSE)/4),0)</f>
        <v>0</v>
      </c>
      <c r="EC43" s="223">
        <f>IFERROR(IF(RIGHT(VLOOKUP($A43,csapatok!$A:$NN,EC$320,FALSE),5)="Csere",VLOOKUP(LEFT(VLOOKUP($A43,csapatok!$A:$NN,EC$320,FALSE),LEN(VLOOKUP($A43,csapatok!$A:$NN,EC$320,FALSE))-6),'csapat-ranglista'!$A:$FP,EC$321,FALSE)/8,VLOOKUP(VLOOKUP($A43,csapatok!$A:$NN,EC$320,FALSE),'csapat-ranglista'!$A:$FP,EC$321,FALSE)/4),0)</f>
        <v>0</v>
      </c>
      <c r="ED43" s="223">
        <f>IFERROR(IF(RIGHT(VLOOKUP($A43,csapatok!$A:$NN,ED$320,FALSE),5)="Csere",VLOOKUP(LEFT(VLOOKUP($A43,csapatok!$A:$NN,ED$320,FALSE),LEN(VLOOKUP($A43,csapatok!$A:$NN,ED$320,FALSE))-6),'csapat-ranglista'!$A:$FP,ED$321,FALSE)/8,VLOOKUP(VLOOKUP($A43,csapatok!$A:$NN,ED$320,FALSE),'csapat-ranglista'!$A:$FP,ED$321,FALSE)/4),0)</f>
        <v>0</v>
      </c>
      <c r="EE43" s="223">
        <f>IFERROR(IF(RIGHT(VLOOKUP($A43,csapatok!$A:$NN,EE$320,FALSE),5)="Csere",VLOOKUP(LEFT(VLOOKUP($A43,csapatok!$A:$NN,EE$320,FALSE),LEN(VLOOKUP($A43,csapatok!$A:$NN,EE$320,FALSE))-6),'csapat-ranglista'!$A:$FP,EE$321,FALSE)/8,VLOOKUP(VLOOKUP($A43,csapatok!$A:$NN,EE$320,FALSE),'csapat-ranglista'!$A:$FP,EE$321,FALSE)/4),0)</f>
        <v>0</v>
      </c>
      <c r="EF43" s="223">
        <f>IFERROR(IF(RIGHT(VLOOKUP($A43,csapatok!$A:$NN,EF$320,FALSE),5)="Csere",VLOOKUP(LEFT(VLOOKUP($A43,csapatok!$A:$NN,EF$320,FALSE),LEN(VLOOKUP($A43,csapatok!$A:$NN,EF$320,FALSE))-6),'csapat-ranglista'!$A:$FP,EF$321,FALSE)/8,VLOOKUP(VLOOKUP($A43,csapatok!$A:$NN,EF$320,FALSE),'csapat-ranglista'!$A:$FP,EF$321,FALSE)/4),0)</f>
        <v>4.1724823833421549</v>
      </c>
      <c r="EG43" s="223">
        <f>IFERROR(IF(RIGHT(VLOOKUP($A43,csapatok!$A:$NN,EG$320,FALSE),5)="Csere",VLOOKUP(LEFT(VLOOKUP($A43,csapatok!$A:$NN,EG$320,FALSE),LEN(VLOOKUP($A43,csapatok!$A:$NN,EG$320,FALSE))-6),'csapat-ranglista'!$A:$FP,EG$321,FALSE)/8,VLOOKUP(VLOOKUP($A43,csapatok!$A:$NN,EG$320,FALSE),'csapat-ranglista'!$A:$FP,EG$321,FALSE)/4),0)</f>
        <v>0</v>
      </c>
      <c r="EH43" s="223">
        <f>IFERROR(IF(RIGHT(VLOOKUP($A43,csapatok!$A:$NN,EH$320,FALSE),5)="Csere",VLOOKUP(LEFT(VLOOKUP($A43,csapatok!$A:$NN,EH$320,FALSE),LEN(VLOOKUP($A43,csapatok!$A:$NN,EH$320,FALSE))-6),'csapat-ranglista'!$A:$FP,EH$321,FALSE)/8,VLOOKUP(VLOOKUP($A43,csapatok!$A:$NN,EH$320,FALSE),'csapat-ranglista'!$A:$FP,EH$321,FALSE)/4),0)</f>
        <v>0</v>
      </c>
      <c r="EI43" s="223">
        <f>IFERROR(IF(RIGHT(VLOOKUP($A43,csapatok!$A:$NN,EI$320,FALSE),5)="Csere",VLOOKUP(LEFT(VLOOKUP($A43,csapatok!$A:$NN,EI$320,FALSE),LEN(VLOOKUP($A43,csapatok!$A:$NN,EI$320,FALSE))-6),'csapat-ranglista'!$A:$FP,EI$321,FALSE)/8,VLOOKUP(VLOOKUP($A43,csapatok!$A:$NN,EI$320,FALSE),'csapat-ranglista'!$A:$FP,EI$321,FALSE)/4),0)</f>
        <v>0</v>
      </c>
      <c r="EJ43" s="223">
        <f>IFERROR(IF(RIGHT(VLOOKUP($A43,csapatok!$A:$NN,EJ$320,FALSE),5)="Csere",VLOOKUP(LEFT(VLOOKUP($A43,csapatok!$A:$NN,EJ$320,FALSE),LEN(VLOOKUP($A43,csapatok!$A:$NN,EJ$320,FALSE))-6),'csapat-ranglista'!$A:$FP,EJ$321,FALSE)/8,VLOOKUP(VLOOKUP($A43,csapatok!$A:$NN,EJ$320,FALSE),'csapat-ranglista'!$A:$FP,EJ$321,FALSE)/4),0)</f>
        <v>0</v>
      </c>
      <c r="EK43" s="223">
        <f>IFERROR(IF(RIGHT(VLOOKUP($A43,csapatok!$A:$NN,EK$320,FALSE),5)="Csere",VLOOKUP(LEFT(VLOOKUP($A43,csapatok!$A:$NN,EK$320,FALSE),LEN(VLOOKUP($A43,csapatok!$A:$NN,EK$320,FALSE))-6),'csapat-ranglista'!$A:$FP,EK$321,FALSE)/8,VLOOKUP(VLOOKUP($A43,csapatok!$A:$NN,EK$320,FALSE),'csapat-ranglista'!$A:$FP,EK$321,FALSE)/4),0)</f>
        <v>0</v>
      </c>
      <c r="EL43" s="223">
        <f>IFERROR(IF(RIGHT(VLOOKUP($A43,csapatok!$A:$NN,EL$320,FALSE),5)="Csere",VLOOKUP(LEFT(VLOOKUP($A43,csapatok!$A:$NN,EL$320,FALSE),LEN(VLOOKUP($A43,csapatok!$A:$NN,EL$320,FALSE))-6),'csapat-ranglista'!$A:$FP,EL$321,FALSE)/8,VLOOKUP(VLOOKUP($A43,csapatok!$A:$NN,EL$320,FALSE),'csapat-ranglista'!$A:$FP,EL$321,FALSE)/4),0)</f>
        <v>0.29737820653543523</v>
      </c>
      <c r="EM43" s="223">
        <f>IFERROR(IF(RIGHT(VLOOKUP($A43,csapatok!$A:$NN,EM$320,FALSE),5)="Csere",VLOOKUP(LEFT(VLOOKUP($A43,csapatok!$A:$NN,EM$320,FALSE),LEN(VLOOKUP($A43,csapatok!$A:$NN,EM$320,FALSE))-6),'csapat-ranglista'!$A:$FP,EM$321,FALSE)/8,VLOOKUP(VLOOKUP($A43,csapatok!$A:$NN,EM$320,FALSE),'csapat-ranglista'!$A:$FP,EM$321,FALSE)/4),0)</f>
        <v>0</v>
      </c>
      <c r="EN43" s="223">
        <f>IFERROR(IF(RIGHT(VLOOKUP($A43,csapatok!$A:$NN,EN$320,FALSE),5)="Csere",VLOOKUP(LEFT(VLOOKUP($A43,csapatok!$A:$NN,EN$320,FALSE),LEN(VLOOKUP($A43,csapatok!$A:$NN,EN$320,FALSE))-6),'csapat-ranglista'!$A:$FP,EN$321,FALSE)/8,VLOOKUP(VLOOKUP($A43,csapatok!$A:$NN,EN$320,FALSE),'csapat-ranglista'!$A:$FP,EN$321,FALSE)/4),0)</f>
        <v>1.4492324244512722</v>
      </c>
      <c r="EO43" s="223">
        <f>IFERROR(IF(RIGHT(VLOOKUP($A43,csapatok!$A:$NN,EO$320,FALSE),5)="Csere",VLOOKUP(LEFT(VLOOKUP($A43,csapatok!$A:$NN,EO$320,FALSE),LEN(VLOOKUP($A43,csapatok!$A:$NN,EO$320,FALSE))-6),'csapat-ranglista'!$A:$FP,EO$321,FALSE)/8,VLOOKUP(VLOOKUP($A43,csapatok!$A:$NN,EO$320,FALSE),'csapat-ranglista'!$A:$FP,EO$321,FALSE)/4),0)</f>
        <v>0</v>
      </c>
      <c r="EP43" s="223">
        <f>IFERROR(IF(RIGHT(VLOOKUP($A43,csapatok!$A:$NN,EP$320,FALSE),5)="Csere",VLOOKUP(LEFT(VLOOKUP($A43,csapatok!$A:$NN,EP$320,FALSE),LEN(VLOOKUP($A43,csapatok!$A:$NN,EP$320,FALSE))-6),'csapat-ranglista'!$A:$FP,EP$321,FALSE)/8,VLOOKUP(VLOOKUP($A43,csapatok!$A:$NN,EP$320,FALSE),'csapat-ranglista'!$A:$FP,EP$321,FALSE)/4),0)</f>
        <v>2.0410194672605253</v>
      </c>
      <c r="EQ43" s="223">
        <f>IFERROR(IF(RIGHT(VLOOKUP($A43,csapatok!$A:$NN,EQ$320,FALSE),5)="Csere",VLOOKUP(LEFT(VLOOKUP($A43,csapatok!$A:$NN,EQ$320,FALSE),LEN(VLOOKUP($A43,csapatok!$A:$NN,EQ$320,FALSE))-6),'csapat-ranglista'!$A:$FP,EQ$321,FALSE)/8,VLOOKUP(VLOOKUP($A43,csapatok!$A:$NN,EQ$320,FALSE),'csapat-ranglista'!$A:$FP,EQ$321,FALSE)/4),0)</f>
        <v>0</v>
      </c>
      <c r="ER43" s="223">
        <f>IFERROR(IF(RIGHT(VLOOKUP($A43,csapatok!$A:$NN,ER$320,FALSE),5)="Csere",VLOOKUP(LEFT(VLOOKUP($A43,csapatok!$A:$NN,ER$320,FALSE),LEN(VLOOKUP($A43,csapatok!$A:$NN,ER$320,FALSE))-6),'csapat-ranglista'!$A:$FP,ER$321,FALSE)/8,VLOOKUP(VLOOKUP($A43,csapatok!$A:$NN,ER$320,FALSE),'csapat-ranglista'!$A:$FP,ER$321,FALSE)/4),0)</f>
        <v>0</v>
      </c>
      <c r="ES43" s="223">
        <f>IFERROR(IF(RIGHT(VLOOKUP($A43,csapatok!$A:$NN,ES$320,FALSE),5)="Csere",VLOOKUP(LEFT(VLOOKUP($A43,csapatok!$A:$NN,ES$320,FALSE),LEN(VLOOKUP($A43,csapatok!$A:$NN,ES$320,FALSE))-6),'csapat-ranglista'!$A:$FP,ES$321,FALSE)/8,VLOOKUP(VLOOKUP($A43,csapatok!$A:$NN,ES$320,FALSE),'csapat-ranglista'!$A:$FP,ES$321,FALSE)/4),0)</f>
        <v>0</v>
      </c>
      <c r="ET43" s="223">
        <f>IFERROR(IF(RIGHT(VLOOKUP($A43,csapatok!$A:$NN,ET$320,FALSE),5)="Csere",VLOOKUP(LEFT(VLOOKUP($A43,csapatok!$A:$NN,ET$320,FALSE),LEN(VLOOKUP($A43,csapatok!$A:$NN,ET$320,FALSE))-6),'csapat-ranglista'!$A:$FP,ET$321,FALSE)/8,VLOOKUP(VLOOKUP($A43,csapatok!$A:$NN,ET$320,FALSE),'csapat-ranglista'!$A:$FP,ET$321,FALSE)/4),0)</f>
        <v>0</v>
      </c>
      <c r="EU43" s="223">
        <f>IFERROR(IF(RIGHT(VLOOKUP($A43,csapatok!$A:$NN,EU$320,FALSE),5)="Csere",VLOOKUP(LEFT(VLOOKUP($A43,csapatok!$A:$NN,EU$320,FALSE),LEN(VLOOKUP($A43,csapatok!$A:$NN,EU$320,FALSE))-6),'csapat-ranglista'!$A:$FP,EU$321,FALSE)/8,VLOOKUP(VLOOKUP($A43,csapatok!$A:$NN,EU$320,FALSE),'csapat-ranglista'!$A:$FP,EU$321,FALSE)/4),0)</f>
        <v>0</v>
      </c>
      <c r="EV43" s="223">
        <f>IFERROR(IF(RIGHT(VLOOKUP($A43,csapatok!$A:$NN,EV$320,FALSE),5)="Csere",VLOOKUP(LEFT(VLOOKUP($A43,csapatok!$A:$NN,EV$320,FALSE),LEN(VLOOKUP($A43,csapatok!$A:$NN,EV$320,FALSE))-6),'csapat-ranglista'!$A:$FP,EV$321,FALSE)/8,VLOOKUP(VLOOKUP($A43,csapatok!$A:$NN,EV$320,FALSE),'csapat-ranglista'!$A:$FP,EV$321,FALSE)/4),0)</f>
        <v>0</v>
      </c>
      <c r="EW43" s="223">
        <f>IFERROR(IF(RIGHT(VLOOKUP($A43,csapatok!$A:$NN,EW$320,FALSE),5)="Csere",VLOOKUP(LEFT(VLOOKUP($A43,csapatok!$A:$NN,EW$320,FALSE),LEN(VLOOKUP($A43,csapatok!$A:$NN,EW$320,FALSE))-6),'csapat-ranglista'!$A:$FP,EW$321,FALSE)/8,VLOOKUP(VLOOKUP($A43,csapatok!$A:$NN,EW$320,FALSE),'csapat-ranglista'!$A:$FP,EW$321,FALSE)/4),0)</f>
        <v>0</v>
      </c>
      <c r="EX43" s="223">
        <f>IFERROR(IF(RIGHT(VLOOKUP($A43,csapatok!$A:$NN,EX$320,FALSE),5)="Csere",VLOOKUP(LEFT(VLOOKUP($A43,csapatok!$A:$NN,EX$320,FALSE),LEN(VLOOKUP($A43,csapatok!$A:$NN,EX$320,FALSE))-6),'csapat-ranglista'!$A:$FP,EX$321,FALSE)/8,VLOOKUP(VLOOKUP($A43,csapatok!$A:$NN,EX$320,FALSE),'csapat-ranglista'!$A:$FP,EX$321,FALSE)/4),0)</f>
        <v>0</v>
      </c>
      <c r="EY43" s="223">
        <f>IFERROR(IF(RIGHT(VLOOKUP($A43,csapatok!$A:$NN,EY$320,FALSE),5)="Csere",VLOOKUP(LEFT(VLOOKUP($A43,csapatok!$A:$NN,EY$320,FALSE),LEN(VLOOKUP($A43,csapatok!$A:$NN,EY$320,FALSE))-6),'csapat-ranglista'!$A:$FP,EY$321,FALSE)/8,VLOOKUP(VLOOKUP($A43,csapatok!$A:$NN,EY$320,FALSE),'csapat-ranglista'!$A:$FP,EY$321,FALSE)/4),0)</f>
        <v>0</v>
      </c>
      <c r="EZ43" s="223">
        <f>IFERROR(IF(RIGHT(VLOOKUP($A43,csapatok!$A:$NN,EZ$320,FALSE),5)="Csere",VLOOKUP(LEFT(VLOOKUP($A43,csapatok!$A:$NN,EZ$320,FALSE),LEN(VLOOKUP($A43,csapatok!$A:$NN,EZ$320,FALSE))-6),'csapat-ranglista'!$A:$FP,EZ$321,FALSE)/8,VLOOKUP(VLOOKUP($A43,csapatok!$A:$NN,EZ$320,FALSE),'csapat-ranglista'!$A:$FP,EZ$321,FALSE)/4),0)</f>
        <v>0</v>
      </c>
      <c r="FA43" s="223">
        <f>IFERROR(IF(RIGHT(VLOOKUP($A43,csapatok!$A:$NN,FA$320,FALSE),5)="Csere",VLOOKUP(LEFT(VLOOKUP($A43,csapatok!$A:$NN,FA$320,FALSE),LEN(VLOOKUP($A43,csapatok!$A:$NN,FA$320,FALSE))-6),'csapat-ranglista'!$A:$FP,FA$321,FALSE)/8,VLOOKUP(VLOOKUP($A43,csapatok!$A:$NN,FA$320,FALSE),'csapat-ranglista'!$A:$FP,FA$321,FALSE)/4),0)</f>
        <v>26.159961151748849</v>
      </c>
      <c r="FB43" s="223">
        <f>IFERROR(IF(RIGHT(VLOOKUP($A43,csapatok!$A:$NN,FB$320,FALSE),5)="Csere",VLOOKUP(LEFT(VLOOKUP($A43,csapatok!$A:$NN,FB$320,FALSE),LEN(VLOOKUP($A43,csapatok!$A:$NN,FB$320,FALSE))-6),'csapat-ranglista'!$A:$FP,FB$321,FALSE)/8,VLOOKUP(VLOOKUP($A43,csapatok!$A:$NN,FB$320,FALSE),'csapat-ranglista'!$A:$FP,FB$321,FALSE)/4),0)</f>
        <v>0</v>
      </c>
      <c r="FC43" s="223">
        <f>IFERROR(IF(RIGHT(VLOOKUP($A43,csapatok!$A:$NN,FC$320,FALSE),5)="Csere",VLOOKUP(LEFT(VLOOKUP($A43,csapatok!$A:$NN,FC$320,FALSE),LEN(VLOOKUP($A43,csapatok!$A:$NN,FC$320,FALSE))-6),'csapat-ranglista'!$A:$FP,FC$321,FALSE)/8,VLOOKUP(VLOOKUP($A43,csapatok!$A:$NN,FC$320,FALSE),'csapat-ranglista'!$A:$FP,FC$321,FALSE)/4),0)</f>
        <v>0</v>
      </c>
      <c r="FD43" s="224">
        <f>versenyek!$QY$11*IFERROR(VLOOKUP(VLOOKUP($A43,versenyek!QX:QZ,3,FALSE),szabalyok!$A$16:$B$23,2,FALSE)/4,0)</f>
        <v>0</v>
      </c>
      <c r="FE43" s="224">
        <f>versenyek!$RB$11*IFERROR(VLOOKUP(VLOOKUP($A43,versenyek!RA:RC,3,FALSE),szabalyok!$A$16:$B$23,2,FALSE)/4,0)</f>
        <v>0</v>
      </c>
      <c r="FF43" s="223">
        <f>IFERROR(IF(RIGHT(VLOOKUP($A43,csapatok!$A:$NN,FF$320,FALSE),5)="Csere",VLOOKUP(LEFT(VLOOKUP($A43,csapatok!$A:$NN,FF$320,FALSE),LEN(VLOOKUP($A43,csapatok!$A:$NN,FF$320,FALSE))-6),'csapat-ranglista'!$A:$FP,FF$321,FALSE)/8,VLOOKUP(VLOOKUP($A43,csapatok!$A:$NN,FF$320,FALSE),'csapat-ranglista'!$A:$FP,FF$321,FALSE)/4),0)</f>
        <v>0</v>
      </c>
      <c r="FG43" s="223">
        <f>IFERROR(IF(RIGHT(VLOOKUP($A43,csapatok!$A:$NN,FG$320,FALSE),5)="Csere",VLOOKUP(LEFT(VLOOKUP($A43,csapatok!$A:$NN,FG$320,FALSE),LEN(VLOOKUP($A43,csapatok!$A:$NN,FG$320,FALSE))-6),'csapat-ranglista'!$A:$FP,FG$321,FALSE)/8,VLOOKUP(VLOOKUP($A43,csapatok!$A:$NN,FG$320,FALSE),'csapat-ranglista'!$A:$FP,FG$321,FALSE)/4),0)</f>
        <v>0</v>
      </c>
      <c r="FH43" s="223">
        <f>IFERROR(IF(RIGHT(VLOOKUP($A43,csapatok!$A:$NN,FH$320,FALSE),5)="Csere",VLOOKUP(LEFT(VLOOKUP($A43,csapatok!$A:$NN,FH$320,FALSE),LEN(VLOOKUP($A43,csapatok!$A:$NN,FH$320,FALSE))-6),'csapat-ranglista'!$A:$FP,FH$321,FALSE)/8,VLOOKUP(VLOOKUP($A43,csapatok!$A:$NN,FH$320,FALSE),'csapat-ranglista'!$A:$FP,FH$321,FALSE)/4),0)</f>
        <v>0</v>
      </c>
      <c r="FI43" s="223">
        <f>IFERROR(IF(RIGHT(VLOOKUP($A43,csapatok!$A:$NN,FI$320,FALSE),5)="Csere",VLOOKUP(LEFT(VLOOKUP($A43,csapatok!$A:$NN,FI$320,FALSE),LEN(VLOOKUP($A43,csapatok!$A:$NN,FI$320,FALSE))-6),'csapat-ranglista'!$A:$FP,FI$321,FALSE)/8,VLOOKUP(VLOOKUP($A43,csapatok!$A:$NN,FI$320,FALSE),'csapat-ranglista'!$A:$FP,FI$321,FALSE)/4),0)</f>
        <v>0</v>
      </c>
      <c r="FJ43" s="223">
        <f>IFERROR(IF(RIGHT(VLOOKUP($A43,csapatok!$A:$NN,FJ$320,FALSE),5)="Csere",VLOOKUP(LEFT(VLOOKUP($A43,csapatok!$A:$NN,FJ$320,FALSE),LEN(VLOOKUP($A43,csapatok!$A:$NN,FJ$320,FALSE))-6),'csapat-ranglista'!$A:$FP,FJ$321,FALSE)/8,VLOOKUP(VLOOKUP($A43,csapatok!$A:$NN,FJ$320,FALSE),'csapat-ranglista'!$A:$FP,FJ$321,FALSE)/4),0)</f>
        <v>0</v>
      </c>
      <c r="FK43" s="223">
        <f>IFERROR(IF(RIGHT(VLOOKUP($A43,csapatok!$A:$NN,FK$320,FALSE),5)="Csere",VLOOKUP(LEFT(VLOOKUP($A43,csapatok!$A:$NN,FK$320,FALSE),LEN(VLOOKUP($A43,csapatok!$A:$NN,FK$320,FALSE))-6),'csapat-ranglista'!$A:$FP,FK$321,FALSE)/8,VLOOKUP(VLOOKUP($A43,csapatok!$A:$NN,FK$320,FALSE),'csapat-ranglista'!$A:$FP,FK$321,FALSE)/4),0)</f>
        <v>0</v>
      </c>
      <c r="FL43" s="223">
        <f>IFERROR(IF(RIGHT(VLOOKUP($A43,csapatok!$A:$NN,FL$320,FALSE),5)="Csere",VLOOKUP(LEFT(VLOOKUP($A43,csapatok!$A:$NN,FL$320,FALSE),LEN(VLOOKUP($A43,csapatok!$A:$NN,FL$320,FALSE))-6),'csapat-ranglista'!$A:$FP,FL$321,FALSE)/8,VLOOKUP(VLOOKUP($A43,csapatok!$A:$NN,FL$320,FALSE),'csapat-ranglista'!$A:$FP,FL$321,FALSE)/4),0)</f>
        <v>0</v>
      </c>
      <c r="FM43" s="223">
        <f>IFERROR(IF(RIGHT(VLOOKUP($A43,csapatok!$A:$NN,FM$320,FALSE),5)="Csere",VLOOKUP(LEFT(VLOOKUP($A43,csapatok!$A:$NN,FM$320,FALSE),LEN(VLOOKUP($A43,csapatok!$A:$NN,FM$320,FALSE))-6),'csapat-ranglista'!$A:$FP,FM$321,FALSE)/8,VLOOKUP(VLOOKUP($A43,csapatok!$A:$NN,FM$320,FALSE),'csapat-ranglista'!$A:$FP,FM$321,FALSE)/4),0)</f>
        <v>0</v>
      </c>
      <c r="FN43" s="223">
        <f>IFERROR(IF(RIGHT(VLOOKUP($A43,csapatok!$A:$NN,FN$320,FALSE),5)="Csere",VLOOKUP(LEFT(VLOOKUP($A43,csapatok!$A:$NN,FN$320,FALSE),LEN(VLOOKUP($A43,csapatok!$A:$NN,FN$320,FALSE))-6),'csapat-ranglista'!$A:$FP,FN$321,FALSE)/8,VLOOKUP(VLOOKUP($A43,csapatok!$A:$NN,FN$320,FALSE),'csapat-ranglista'!$A:$FP,FN$321,FALSE)/4),0)</f>
        <v>2.3110334438871236</v>
      </c>
      <c r="FO43" s="223">
        <f>IFERROR(IF(RIGHT(VLOOKUP($A43,csapatok!$A:$NN,FO$320,FALSE),5)="Csere",VLOOKUP(LEFT(VLOOKUP($A43,csapatok!$A:$NN,FO$320,FALSE),LEN(VLOOKUP($A43,csapatok!$A:$NN,FO$320,FALSE))-6),'csapat-ranglista'!$A:$FP,FO$321,FALSE)/8,VLOOKUP(VLOOKUP($A43,csapatok!$A:$NN,FO$320,FALSE),'csapat-ranglista'!$A:$FP,FO$321,FALSE)/4),0)</f>
        <v>0</v>
      </c>
      <c r="FP43" s="223">
        <f>IFERROR(IF(RIGHT(VLOOKUP($A43,csapatok!$A:$NN,FP$320,FALSE),5)="Csere",VLOOKUP(LEFT(VLOOKUP($A43,csapatok!$A:$NN,FP$320,FALSE),LEN(VLOOKUP($A43,csapatok!$A:$NN,FP$320,FALSE))-6),'csapat-ranglista'!$A:$FP,FP$321,FALSE)/8,VLOOKUP(VLOOKUP($A43,csapatok!$A:$NN,FP$320,FALSE),'csapat-ranglista'!$A:$FP,FP$321,FALSE)/4),0)</f>
        <v>0</v>
      </c>
      <c r="FQ43" s="223">
        <f>IFERROR(IF(RIGHT(VLOOKUP($A43,csapatok!$A:$NN,FQ$320,FALSE),5)="Csere",VLOOKUP(LEFT(VLOOKUP($A43,csapatok!$A:$NN,FQ$320,FALSE),LEN(VLOOKUP($A43,csapatok!$A:$NN,FQ$320,FALSE))-6),'csapat-ranglista'!$A:$FP,FQ$321,FALSE)/8,VLOOKUP(VLOOKUP($A43,csapatok!$A:$NN,FQ$320,FALSE),'csapat-ranglista'!$A:$FP,FQ$321,FALSE)/4),0)</f>
        <v>0</v>
      </c>
      <c r="FR43" s="223">
        <f>IFERROR(IF(RIGHT(VLOOKUP($A43,csapatok!$A:$NN,FR$320,FALSE),5)="Csere",VLOOKUP(LEFT(VLOOKUP($A43,csapatok!$A:$NN,FR$320,FALSE),LEN(VLOOKUP($A43,csapatok!$A:$NN,FR$320,FALSE))-6),'csapat-ranglista'!$A:$FP,FR$321,FALSE)/8,VLOOKUP(VLOOKUP($A43,csapatok!$A:$NN,FR$320,FALSE),'csapat-ranglista'!$A:$FP,FR$321,FALSE)/4),0)</f>
        <v>0</v>
      </c>
      <c r="FS43" s="223">
        <f>IFERROR(IF(RIGHT(VLOOKUP($A43,csapatok!$A:$NN,FS$320,FALSE),5)="Csere",VLOOKUP(LEFT(VLOOKUP($A43,csapatok!$A:$NN,FS$320,FALSE),LEN(VLOOKUP($A43,csapatok!$A:$NN,FS$320,FALSE))-6),'csapat-ranglista'!$A:$FP,FS$321,FALSE)/8,VLOOKUP(VLOOKUP($A43,csapatok!$A:$NN,FS$320,FALSE),'csapat-ranglista'!$A:$FP,FS$321,FALSE)/4),0)</f>
        <v>1.7050310425451851</v>
      </c>
      <c r="FT43" s="223">
        <f>IFERROR(IF(RIGHT(VLOOKUP($A43,csapatok!$A:$NN,FT$320,FALSE),5)="Csere",VLOOKUP(LEFT(VLOOKUP($A43,csapatok!$A:$NN,FT$320,FALSE),LEN(VLOOKUP($A43,csapatok!$A:$NN,FT$320,FALSE))-6),'csapat-ranglista'!$A:$FP,FT$321,FALSE)/8,VLOOKUP(VLOOKUP($A43,csapatok!$A:$NN,FT$320,FALSE),'csapat-ranglista'!$A:$FP,FT$321,FALSE)/4),0)</f>
        <v>0</v>
      </c>
      <c r="FU43" s="223">
        <f>IFERROR(IF(RIGHT(VLOOKUP($A43,csapatok!$A:$NN,FU$320,FALSE),5)="Csere",VLOOKUP(LEFT(VLOOKUP($A43,csapatok!$A:$NN,FU$320,FALSE),LEN(VLOOKUP($A43,csapatok!$A:$NN,FU$320,FALSE))-6),'csapat-ranglista'!$A:$FP,FU$321,FALSE)/8,VLOOKUP(VLOOKUP($A43,csapatok!$A:$NN,FU$320,FALSE),'csapat-ranglista'!$A:$FP,FU$321,FALSE)/4),0)</f>
        <v>0</v>
      </c>
      <c r="FV43" s="223">
        <f>IFERROR(IF(RIGHT(VLOOKUP($A43,csapatok!$A:$NN,FV$320,FALSE),5)="Csere",VLOOKUP(LEFT(VLOOKUP($A43,csapatok!$A:$NN,FV$320,FALSE),LEN(VLOOKUP($A43,csapatok!$A:$NN,FV$320,FALSE))-6),'csapat-ranglista'!$A:$FP,FV$321,FALSE)/8,VLOOKUP(VLOOKUP($A43,csapatok!$A:$NN,FV$320,FALSE),'csapat-ranglista'!$A:$FP,FV$321,FALSE)/4),0)</f>
        <v>2.522365926643233</v>
      </c>
      <c r="FW43" s="223">
        <f>IFERROR(IF(RIGHT(VLOOKUP($A43,csapatok!$A:$NN,FW$320,FALSE),5)="Csere",VLOOKUP(LEFT(VLOOKUP($A43,csapatok!$A:$NN,FW$320,FALSE),LEN(VLOOKUP($A43,csapatok!$A:$NN,FW$320,FALSE))-6),'csapat-ranglista'!$A:$FP,FW$321,FALSE)/8,VLOOKUP(VLOOKUP($A43,csapatok!$A:$NN,FW$320,FALSE),'csapat-ranglista'!$A:$FP,FW$321,FALSE)/4),0)</f>
        <v>0</v>
      </c>
      <c r="FX43" s="223">
        <f>IFERROR(IF(RIGHT(VLOOKUP($A43,csapatok!$A:$NN,FX$320,FALSE),5)="Csere",VLOOKUP(LEFT(VLOOKUP($A43,csapatok!$A:$NN,FX$320,FALSE),LEN(VLOOKUP($A43,csapatok!$A:$NN,FX$320,FALSE))-6),'csapat-ranglista'!$A:$FP,FX$321,FALSE)/8,VLOOKUP(VLOOKUP($A43,csapatok!$A:$NN,FX$320,FALSE),'csapat-ranglista'!$A:$FP,FX$321,FALSE)/4),0)</f>
        <v>0</v>
      </c>
      <c r="FY43" s="223">
        <f>IFERROR(IF(RIGHT(VLOOKUP($A43,csapatok!$A:$NN,FY$320,FALSE),5)="Csere",VLOOKUP(LEFT(VLOOKUP($A43,csapatok!$A:$NN,FY$320,FALSE),LEN(VLOOKUP($A43,csapatok!$A:$NN,FY$320,FALSE))-6),'csapat-ranglista'!$A:$FP,FY$321,FALSE)/8,VLOOKUP(VLOOKUP($A43,csapatok!$A:$NN,FY$320,FALSE),'csapat-ranglista'!$A:$FP,FY$321,FALSE)/4),0)</f>
        <v>0</v>
      </c>
      <c r="FZ43" s="223">
        <f>IFERROR(IF(RIGHT(VLOOKUP($A43,csapatok!$A:$NN,FZ$320,FALSE),5)="Csere",VLOOKUP(LEFT(VLOOKUP($A43,csapatok!$A:$NN,FZ$320,FALSE),LEN(VLOOKUP($A43,csapatok!$A:$NN,FZ$320,FALSE))-6),'csapat-ranglista'!$A:$FP,FZ$321,FALSE)/8,VLOOKUP(VLOOKUP($A43,csapatok!$A:$NN,FZ$320,FALSE),'csapat-ranglista'!$A:$FP,FZ$321,FALSE)/4),0)</f>
        <v>0</v>
      </c>
      <c r="GA43" s="223">
        <f>IFERROR(IF(RIGHT(VLOOKUP($A43,csapatok!$A:$NN,GA$320,FALSE),5)="Csere",VLOOKUP(LEFT(VLOOKUP($A43,csapatok!$A:$NN,GA$320,FALSE),LEN(VLOOKUP($A43,csapatok!$A:$NN,GA$320,FALSE))-6),'csapat-ranglista'!$A:$FP,GA$321,FALSE)/8,VLOOKUP(VLOOKUP($A43,csapatok!$A:$NN,GA$320,FALSE),'csapat-ranglista'!$A:$FP,GA$321,FALSE)/4),0)</f>
        <v>0</v>
      </c>
      <c r="GB43" s="223">
        <f>IFERROR(IF(RIGHT(VLOOKUP($A43,csapatok!$A:$NN,GB$320,FALSE),5)="Csere",VLOOKUP(LEFT(VLOOKUP($A43,csapatok!$A:$NN,GB$320,FALSE),LEN(VLOOKUP($A43,csapatok!$A:$NN,GB$320,FALSE))-6),'csapat-ranglista'!$A:$FP,GB$321,FALSE)/8,VLOOKUP(VLOOKUP($A43,csapatok!$A:$NN,GB$320,FALSE),'csapat-ranglista'!$A:$FP,GB$321,FALSE)/4),0)</f>
        <v>0</v>
      </c>
      <c r="GC43" s="223">
        <f>IFERROR(IF(RIGHT(VLOOKUP($A43,csapatok!$A:$NN,GC$320,FALSE),5)="Csere",VLOOKUP(LEFT(VLOOKUP($A43,csapatok!$A:$NN,GC$320,FALSE),LEN(VLOOKUP($A43,csapatok!$A:$NN,GC$320,FALSE))-6),'csapat-ranglista'!$A:$FP,GC$321,FALSE)/8,VLOOKUP(VLOOKUP($A43,csapatok!$A:$NN,GC$320,FALSE),'csapat-ranglista'!$A:$FP,GC$321,FALSE)/4),0)</f>
        <v>0</v>
      </c>
      <c r="GD43" s="247">
        <f>SUM(EQ43:GC43)</f>
        <v>32.698391564824391</v>
      </c>
    </row>
    <row r="44" spans="1:186">
      <c r="A44" s="32" t="s">
        <v>84</v>
      </c>
      <c r="B44" s="2">
        <v>24031</v>
      </c>
      <c r="C44" s="131" t="str">
        <f>IF(B44=0,"",IF(B44&lt;$C$1,"felnőtt","ifi"))</f>
        <v>felnőtt</v>
      </c>
      <c r="D44" s="32" t="s">
        <v>9</v>
      </c>
      <c r="E44" s="45">
        <v>72</v>
      </c>
      <c r="F44" s="32">
        <v>0</v>
      </c>
      <c r="G44" s="32">
        <v>0</v>
      </c>
      <c r="H44" s="32">
        <v>1.9017836178162006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31.01137426743886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44.703641928337348</v>
      </c>
      <c r="U44" s="32">
        <v>0</v>
      </c>
      <c r="V44" s="32">
        <v>0</v>
      </c>
      <c r="W44" s="32">
        <v>1.1182582076250529</v>
      </c>
      <c r="X44" s="32">
        <f>IFERROR(IF(RIGHT(VLOOKUP($A44,csapatok!$A:$BL,X$320,FALSE),5)="Csere",VLOOKUP(LEFT(VLOOKUP($A44,csapatok!$A:$BL,X$320,FALSE),LEN(VLOOKUP($A44,csapatok!$A:$BL,X$320,FALSE))-6),'csapat-ranglista'!$A:$FP,X$321,FALSE)/8,VLOOKUP(VLOOKUP($A44,csapatok!$A:$BL,X$320,FALSE),'csapat-ranglista'!$A:$FP,X$321,FALSE)/4),0)</f>
        <v>0</v>
      </c>
      <c r="Y44" s="32">
        <f>IFERROR(IF(RIGHT(VLOOKUP($A44,csapatok!$A:$BL,Y$320,FALSE),5)="Csere",VLOOKUP(LEFT(VLOOKUP($A44,csapatok!$A:$BL,Y$320,FALSE),LEN(VLOOKUP($A44,csapatok!$A:$BL,Y$320,FALSE))-6),'csapat-ranglista'!$A:$FP,Y$321,FALSE)/8,VLOOKUP(VLOOKUP($A44,csapatok!$A:$BL,Y$320,FALSE),'csapat-ranglista'!$A:$FP,Y$321,FALSE)/4),0)</f>
        <v>0</v>
      </c>
      <c r="Z44" s="32">
        <f>IFERROR(IF(RIGHT(VLOOKUP($A44,csapatok!$A:$BL,Z$320,FALSE),5)="Csere",VLOOKUP(LEFT(VLOOKUP($A44,csapatok!$A:$BL,Z$320,FALSE),LEN(VLOOKUP($A44,csapatok!$A:$BL,Z$320,FALSE))-6),'csapat-ranglista'!$A:$FP,Z$321,FALSE)/8,VLOOKUP(VLOOKUP($A44,csapatok!$A:$BL,Z$320,FALSE),'csapat-ranglista'!$A:$FP,Z$321,FALSE)/4),0)</f>
        <v>0</v>
      </c>
      <c r="AA44" s="32">
        <f>IFERROR(IF(RIGHT(VLOOKUP($A44,csapatok!$A:$BL,AA$320,FALSE),5)="Csere",VLOOKUP(LEFT(VLOOKUP($A44,csapatok!$A:$BL,AA$320,FALSE),LEN(VLOOKUP($A44,csapatok!$A:$BL,AA$320,FALSE))-6),'csapat-ranglista'!$A:$FP,AA$321,FALSE)/8,VLOOKUP(VLOOKUP($A44,csapatok!$A:$BL,AA$320,FALSE),'csapat-ranglista'!$A:$FP,AA$321,FALSE)/4),0)</f>
        <v>0</v>
      </c>
      <c r="AB44" s="223">
        <f>IFERROR(IF(RIGHT(VLOOKUP($A44,csapatok!$A:$BL,AB$320,FALSE),5)="Csere",VLOOKUP(LEFT(VLOOKUP($A44,csapatok!$A:$BL,AB$320,FALSE),LEN(VLOOKUP($A44,csapatok!$A:$BL,AB$320,FALSE))-6),'csapat-ranglista'!$A:$FP,AB$321,FALSE)/8,VLOOKUP(VLOOKUP($A44,csapatok!$A:$BL,AB$320,FALSE),'csapat-ranglista'!$A:$FP,AB$321,FALSE)/4),0)</f>
        <v>0</v>
      </c>
      <c r="AC44" s="223">
        <f>IFERROR(IF(RIGHT(VLOOKUP($A44,csapatok!$A:$BL,AC$320,FALSE),5)="Csere",VLOOKUP(LEFT(VLOOKUP($A44,csapatok!$A:$BL,AC$320,FALSE),LEN(VLOOKUP($A44,csapatok!$A:$BL,AC$320,FALSE))-6),'csapat-ranglista'!$A:$FP,AC$321,FALSE)/8,VLOOKUP(VLOOKUP($A44,csapatok!$A:$BL,AC$320,FALSE),'csapat-ranglista'!$A:$FP,AC$321,FALSE)/4),0)</f>
        <v>0</v>
      </c>
      <c r="AD44" s="223">
        <f>IFERROR(IF(RIGHT(VLOOKUP($A44,csapatok!$A:$BL,AD$320,FALSE),5)="Csere",VLOOKUP(LEFT(VLOOKUP($A44,csapatok!$A:$BL,AD$320,FALSE),LEN(VLOOKUP($A44,csapatok!$A:$BL,AD$320,FALSE))-6),'csapat-ranglista'!$A:$FP,AD$321,FALSE)/8,VLOOKUP(VLOOKUP($A44,csapatok!$A:$BL,AD$320,FALSE),'csapat-ranglista'!$A:$FP,AD$321,FALSE)/4),0)</f>
        <v>0</v>
      </c>
      <c r="AE44" s="223">
        <f>IFERROR(IF(RIGHT(VLOOKUP($A44,csapatok!$A:$BL,AE$320,FALSE),5)="Csere",VLOOKUP(LEFT(VLOOKUP($A44,csapatok!$A:$BL,AE$320,FALSE),LEN(VLOOKUP($A44,csapatok!$A:$BL,AE$320,FALSE))-6),'csapat-ranglista'!$A:$FP,AE$321,FALSE)/8,VLOOKUP(VLOOKUP($A44,csapatok!$A:$BL,AE$320,FALSE),'csapat-ranglista'!$A:$FP,AE$321,FALSE)/4),0)</f>
        <v>0</v>
      </c>
      <c r="AF44" s="223">
        <f>IFERROR(IF(RIGHT(VLOOKUP($A44,csapatok!$A:$BL,AF$320,FALSE),5)="Csere",VLOOKUP(LEFT(VLOOKUP($A44,csapatok!$A:$BL,AF$320,FALSE),LEN(VLOOKUP($A44,csapatok!$A:$BL,AF$320,FALSE))-6),'csapat-ranglista'!$A:$FP,AF$321,FALSE)/8,VLOOKUP(VLOOKUP($A44,csapatok!$A:$BL,AF$320,FALSE),'csapat-ranglista'!$A:$FP,AF$321,FALSE)/4),0)</f>
        <v>0</v>
      </c>
      <c r="AG44" s="223">
        <f>IFERROR(IF(RIGHT(VLOOKUP($A44,csapatok!$A:$BL,AG$320,FALSE),5)="Csere",VLOOKUP(LEFT(VLOOKUP($A44,csapatok!$A:$BL,AG$320,FALSE),LEN(VLOOKUP($A44,csapatok!$A:$BL,AG$320,FALSE))-6),'csapat-ranglista'!$A:$FP,AG$321,FALSE)/8,VLOOKUP(VLOOKUP($A44,csapatok!$A:$BL,AG$320,FALSE),'csapat-ranglista'!$A:$FP,AG$321,FALSE)/4),0)</f>
        <v>0</v>
      </c>
      <c r="AH44" s="223">
        <f>IFERROR(IF(RIGHT(VLOOKUP($A44,csapatok!$A:$BL,AH$320,FALSE),5)="Csere",VLOOKUP(LEFT(VLOOKUP($A44,csapatok!$A:$BL,AH$320,FALSE),LEN(VLOOKUP($A44,csapatok!$A:$BL,AH$320,FALSE))-6),'csapat-ranglista'!$A:$FP,AH$321,FALSE)/8,VLOOKUP(VLOOKUP($A44,csapatok!$A:$BL,AH$320,FALSE),'csapat-ranglista'!$A:$FP,AH$321,FALSE)/4),0)</f>
        <v>0</v>
      </c>
      <c r="AI44" s="223">
        <f>IFERROR(IF(RIGHT(VLOOKUP($A44,csapatok!$A:$BL,AI$320,FALSE),5)="Csere",VLOOKUP(LEFT(VLOOKUP($A44,csapatok!$A:$BL,AI$320,FALSE),LEN(VLOOKUP($A44,csapatok!$A:$BL,AI$320,FALSE))-6),'csapat-ranglista'!$A:$FP,AI$321,FALSE)/8,VLOOKUP(VLOOKUP($A44,csapatok!$A:$BL,AI$320,FALSE),'csapat-ranglista'!$A:$FP,AI$321,FALSE)/4),0)</f>
        <v>0</v>
      </c>
      <c r="AJ44" s="223">
        <f>IFERROR(IF(RIGHT(VLOOKUP($A44,csapatok!$A:$BL,AJ$320,FALSE),5)="Csere",VLOOKUP(LEFT(VLOOKUP($A44,csapatok!$A:$BL,AJ$320,FALSE),LEN(VLOOKUP($A44,csapatok!$A:$BL,AJ$320,FALSE))-6),'csapat-ranglista'!$A:$FP,AJ$321,FALSE)/8,VLOOKUP(VLOOKUP($A44,csapatok!$A:$BL,AJ$320,FALSE),'csapat-ranglista'!$A:$FP,AJ$321,FALSE)/2),0)</f>
        <v>0</v>
      </c>
      <c r="AK44" s="223">
        <f>IFERROR(IF(RIGHT(VLOOKUP($A44,csapatok!$A:$CN,AK$320,FALSE),5)="Csere",VLOOKUP(LEFT(VLOOKUP($A44,csapatok!$A:$CN,AK$320,FALSE),LEN(VLOOKUP($A44,csapatok!$A:$CN,AK$320,FALSE))-6),'csapat-ranglista'!$A:$FP,AK$321,FALSE)/8,VLOOKUP(VLOOKUP($A44,csapatok!$A:$CN,AK$320,FALSE),'csapat-ranglista'!$A:$FP,AK$321,FALSE)/4),0)</f>
        <v>0</v>
      </c>
      <c r="AL44" s="223">
        <f>IFERROR(IF(RIGHT(VLOOKUP($A44,csapatok!$A:$CN,AL$320,FALSE),5)="Csere",VLOOKUP(LEFT(VLOOKUP($A44,csapatok!$A:$CN,AL$320,FALSE),LEN(VLOOKUP($A44,csapatok!$A:$CN,AL$320,FALSE))-6),'csapat-ranglista'!$A:$FP,AL$321,FALSE)/8,VLOOKUP(VLOOKUP($A44,csapatok!$A:$CN,AL$320,FALSE),'csapat-ranglista'!$A:$FP,AL$321,FALSE)/4),0)</f>
        <v>0</v>
      </c>
      <c r="AM44" s="223">
        <f>IFERROR(IF(RIGHT(VLOOKUP($A44,csapatok!$A:$CN,AM$320,FALSE),5)="Csere",VLOOKUP(LEFT(VLOOKUP($A44,csapatok!$A:$CN,AM$320,FALSE),LEN(VLOOKUP($A44,csapatok!$A:$CN,AM$320,FALSE))-6),'csapat-ranglista'!$A:$FP,AM$321,FALSE)/8,VLOOKUP(VLOOKUP($A44,csapatok!$A:$CN,AM$320,FALSE),'csapat-ranglista'!$A:$FP,AM$321,FALSE)/4),0)</f>
        <v>0</v>
      </c>
      <c r="AN44" s="223">
        <f>IFERROR(IF(RIGHT(VLOOKUP($A44,csapatok!$A:$CN,AN$320,FALSE),5)="Csere",VLOOKUP(LEFT(VLOOKUP($A44,csapatok!$A:$CN,AN$320,FALSE),LEN(VLOOKUP($A44,csapatok!$A:$CN,AN$320,FALSE))-6),'csapat-ranglista'!$A:$FP,AN$321,FALSE)/8,VLOOKUP(VLOOKUP($A44,csapatok!$A:$CN,AN$320,FALSE),'csapat-ranglista'!$A:$FP,AN$321,FALSE)/4),0)</f>
        <v>0</v>
      </c>
      <c r="AO44" s="223">
        <f>IFERROR(IF(RIGHT(VLOOKUP($A44,csapatok!$A:$CN,AO$320,FALSE),5)="Csere",VLOOKUP(LEFT(VLOOKUP($A44,csapatok!$A:$CN,AO$320,FALSE),LEN(VLOOKUP($A44,csapatok!$A:$CN,AO$320,FALSE))-6),'csapat-ranglista'!$A:$FP,AO$321,FALSE)/8,VLOOKUP(VLOOKUP($A44,csapatok!$A:$CN,AO$320,FALSE),'csapat-ranglista'!$A:$FP,AO$321,FALSE)/4),0)</f>
        <v>0</v>
      </c>
      <c r="AP44" s="223">
        <f>IFERROR(IF(RIGHT(VLOOKUP($A44,csapatok!$A:$CN,AP$320,FALSE),5)="Csere",VLOOKUP(LEFT(VLOOKUP($A44,csapatok!$A:$CN,AP$320,FALSE),LEN(VLOOKUP($A44,csapatok!$A:$CN,AP$320,FALSE))-6),'csapat-ranglista'!$A:$FP,AP$321,FALSE)/8,VLOOKUP(VLOOKUP($A44,csapatok!$A:$CN,AP$320,FALSE),'csapat-ranglista'!$A:$FP,AP$321,FALSE)/4),0)</f>
        <v>2.7244117739554388</v>
      </c>
      <c r="AQ44" s="223">
        <f>IFERROR(IF(RIGHT(VLOOKUP($A44,csapatok!$A:$CN,AQ$320,FALSE),5)="Csere",VLOOKUP(LEFT(VLOOKUP($A44,csapatok!$A:$CN,AQ$320,FALSE),LEN(VLOOKUP($A44,csapatok!$A:$CN,AQ$320,FALSE))-6),'csapat-ranglista'!$A:$FP,AQ$321,FALSE)/8,VLOOKUP(VLOOKUP($A44,csapatok!$A:$CN,AQ$320,FALSE),'csapat-ranglista'!$A:$FP,AQ$321,FALSE)/4),0)</f>
        <v>0</v>
      </c>
      <c r="AR44" s="223">
        <f>IFERROR(IF(RIGHT(VLOOKUP($A44,csapatok!$A:$CN,AR$320,FALSE),5)="Csere",VLOOKUP(LEFT(VLOOKUP($A44,csapatok!$A:$CN,AR$320,FALSE),LEN(VLOOKUP($A44,csapatok!$A:$CN,AR$320,FALSE))-6),'csapat-ranglista'!$A:$FP,AR$321,FALSE)/8,VLOOKUP(VLOOKUP($A44,csapatok!$A:$CN,AR$320,FALSE),'csapat-ranglista'!$A:$FP,AR$321,FALSE)/4),0)</f>
        <v>0</v>
      </c>
      <c r="AS44" s="223">
        <f>IFERROR(IF(RIGHT(VLOOKUP($A44,csapatok!$A:$CN,AS$320,FALSE),5)="Csere",VLOOKUP(LEFT(VLOOKUP($A44,csapatok!$A:$CN,AS$320,FALSE),LEN(VLOOKUP($A44,csapatok!$A:$CN,AS$320,FALSE))-6),'csapat-ranglista'!$A:$FP,AS$321,FALSE)/8,VLOOKUP(VLOOKUP($A44,csapatok!$A:$CN,AS$320,FALSE),'csapat-ranglista'!$A:$FP,AS$321,FALSE)/4),0)</f>
        <v>7.8666121585219004</v>
      </c>
      <c r="AT44" s="223">
        <f>IFERROR(IF(RIGHT(VLOOKUP($A44,csapatok!$A:$CN,AT$320,FALSE),5)="Csere",VLOOKUP(LEFT(VLOOKUP($A44,csapatok!$A:$CN,AT$320,FALSE),LEN(VLOOKUP($A44,csapatok!$A:$CN,AT$320,FALSE))-6),'csapat-ranglista'!$A:$FP,AT$321,FALSE)/8,VLOOKUP(VLOOKUP($A44,csapatok!$A:$CN,AT$320,FALSE),'csapat-ranglista'!$A:$FP,AT$321,FALSE)/4),0)</f>
        <v>0</v>
      </c>
      <c r="AU44" s="223">
        <f>IFERROR(IF(RIGHT(VLOOKUP($A44,csapatok!$A:$CN,AU$320,FALSE),5)="Csere",VLOOKUP(LEFT(VLOOKUP($A44,csapatok!$A:$CN,AU$320,FALSE),LEN(VLOOKUP($A44,csapatok!$A:$CN,AU$320,FALSE))-6),'csapat-ranglista'!$A:$FP,AU$321,FALSE)/8,VLOOKUP(VLOOKUP($A44,csapatok!$A:$CN,AU$320,FALSE),'csapat-ranglista'!$A:$FP,AU$321,FALSE)/4),0)</f>
        <v>0</v>
      </c>
      <c r="AV44" s="223">
        <f>IFERROR(IF(RIGHT(VLOOKUP($A44,csapatok!$A:$CN,AV$320,FALSE),5)="Csere",VLOOKUP(LEFT(VLOOKUP($A44,csapatok!$A:$CN,AV$320,FALSE),LEN(VLOOKUP($A44,csapatok!$A:$CN,AV$320,FALSE))-6),'csapat-ranglista'!$A:$FP,AV$321,FALSE)/8,VLOOKUP(VLOOKUP($A44,csapatok!$A:$CN,AV$320,FALSE),'csapat-ranglista'!$A:$FP,AV$321,FALSE)/4),0)</f>
        <v>0</v>
      </c>
      <c r="AW44" s="223">
        <f>IFERROR(IF(RIGHT(VLOOKUP($A44,csapatok!$A:$CN,AW$320,FALSE),5)="Csere",VLOOKUP(LEFT(VLOOKUP($A44,csapatok!$A:$CN,AW$320,FALSE),LEN(VLOOKUP($A44,csapatok!$A:$CN,AW$320,FALSE))-6),'csapat-ranglista'!$A:$FP,AW$321,FALSE)/8,VLOOKUP(VLOOKUP($A44,csapatok!$A:$CN,AW$320,FALSE),'csapat-ranglista'!$A:$FP,AW$321,FALSE)/4),0)</f>
        <v>0</v>
      </c>
      <c r="AX44" s="223">
        <f>IFERROR(IF(RIGHT(VLOOKUP($A44,csapatok!$A:$CN,AX$320,FALSE),5)="Csere",VLOOKUP(LEFT(VLOOKUP($A44,csapatok!$A:$CN,AX$320,FALSE),LEN(VLOOKUP($A44,csapatok!$A:$CN,AX$320,FALSE))-6),'csapat-ranglista'!$A:$FP,AX$321,FALSE)/8,VLOOKUP(VLOOKUP($A44,csapatok!$A:$CN,AX$320,FALSE),'csapat-ranglista'!$A:$FP,AX$321,FALSE)/4),0)</f>
        <v>0</v>
      </c>
      <c r="AY44" s="223">
        <f>IFERROR(IF(RIGHT(VLOOKUP($A44,csapatok!$A:$NN,AY$320,FALSE),5)="Csere",VLOOKUP(LEFT(VLOOKUP($A44,csapatok!$A:$NN,AY$320,FALSE),LEN(VLOOKUP($A44,csapatok!$A:$NN,AY$320,FALSE))-6),'csapat-ranglista'!$A:$FP,AY$321,FALSE)/8,VLOOKUP(VLOOKUP($A44,csapatok!$A:$NN,AY$320,FALSE),'csapat-ranglista'!$A:$FP,AY$321,FALSE)/4),0)</f>
        <v>0</v>
      </c>
      <c r="AZ44" s="223">
        <f>IFERROR(IF(RIGHT(VLOOKUP($A44,csapatok!$A:$NN,AZ$320,FALSE),5)="Csere",VLOOKUP(LEFT(VLOOKUP($A44,csapatok!$A:$NN,AZ$320,FALSE),LEN(VLOOKUP($A44,csapatok!$A:$NN,AZ$320,FALSE))-6),'csapat-ranglista'!$A:$FP,AZ$321,FALSE)/8,VLOOKUP(VLOOKUP($A44,csapatok!$A:$NN,AZ$320,FALSE),'csapat-ranglista'!$A:$FP,AZ$321,FALSE)/4),0)</f>
        <v>0</v>
      </c>
      <c r="BA44" s="223">
        <f>IFERROR(IF(RIGHT(VLOOKUP($A44,csapatok!$A:$NN,BA$320,FALSE),5)="Csere",VLOOKUP(LEFT(VLOOKUP($A44,csapatok!$A:$NN,BA$320,FALSE),LEN(VLOOKUP($A44,csapatok!$A:$NN,BA$320,FALSE))-6),'csapat-ranglista'!$A:$FP,BA$321,FALSE)/8,VLOOKUP(VLOOKUP($A44,csapatok!$A:$NN,BA$320,FALSE),'csapat-ranglista'!$A:$FP,BA$321,FALSE)/4),0)</f>
        <v>0</v>
      </c>
      <c r="BB44" s="223">
        <f>IFERROR(IF(RIGHT(VLOOKUP($A44,csapatok!$A:$NN,BB$320,FALSE),5)="Csere",VLOOKUP(LEFT(VLOOKUP($A44,csapatok!$A:$NN,BB$320,FALSE),LEN(VLOOKUP($A44,csapatok!$A:$NN,BB$320,FALSE))-6),'csapat-ranglista'!$A:$FP,BB$321,FALSE)/8,VLOOKUP(VLOOKUP($A44,csapatok!$A:$NN,BB$320,FALSE),'csapat-ranglista'!$A:$FP,BB$321,FALSE)/4),0)</f>
        <v>0</v>
      </c>
      <c r="BC44" s="224">
        <f>versenyek!$ES$11*IFERROR(VLOOKUP(VLOOKUP($A44,versenyek!ER:ET,3,FALSE),szabalyok!$A$16:$B$23,2,FALSE)/4,0)</f>
        <v>0</v>
      </c>
      <c r="BD44" s="224">
        <f>versenyek!$EV$11*IFERROR(VLOOKUP(VLOOKUP($A44,versenyek!EU:EW,3,FALSE),szabalyok!$A$16:$B$23,2,FALSE)/4,0)</f>
        <v>0</v>
      </c>
      <c r="BE44" s="223">
        <f>IFERROR(IF(RIGHT(VLOOKUP($A44,csapatok!$A:$NN,BE$320,FALSE),5)="Csere",VLOOKUP(LEFT(VLOOKUP($A44,csapatok!$A:$NN,BE$320,FALSE),LEN(VLOOKUP($A44,csapatok!$A:$NN,BE$320,FALSE))-6),'csapat-ranglista'!$A:$FP,BE$321,FALSE)/8,VLOOKUP(VLOOKUP($A44,csapatok!$A:$NN,BE$320,FALSE),'csapat-ranglista'!$A:$FP,BE$321,FALSE)/4),0)</f>
        <v>0</v>
      </c>
      <c r="BF44" s="223">
        <f>IFERROR(IF(RIGHT(VLOOKUP($A44,csapatok!$A:$NN,BF$320,FALSE),5)="Csere",VLOOKUP(LEFT(VLOOKUP($A44,csapatok!$A:$NN,BF$320,FALSE),LEN(VLOOKUP($A44,csapatok!$A:$NN,BF$320,FALSE))-6),'csapat-ranglista'!$A:$FP,BF$321,FALSE)/8,VLOOKUP(VLOOKUP($A44,csapatok!$A:$NN,BF$320,FALSE),'csapat-ranglista'!$A:$FP,BF$321,FALSE)/4),0)</f>
        <v>0</v>
      </c>
      <c r="BG44" s="223">
        <f>IFERROR(IF(RIGHT(VLOOKUP($A44,csapatok!$A:$NN,BG$320,FALSE),5)="Csere",VLOOKUP(LEFT(VLOOKUP($A44,csapatok!$A:$NN,BG$320,FALSE),LEN(VLOOKUP($A44,csapatok!$A:$NN,BG$320,FALSE))-6),'csapat-ranglista'!$A:$FP,BG$321,FALSE)/8,VLOOKUP(VLOOKUP($A44,csapatok!$A:$NN,BG$320,FALSE),'csapat-ranglista'!$A:$FP,BG$321,FALSE)/4),0)</f>
        <v>0</v>
      </c>
      <c r="BH44" s="223">
        <f>IFERROR(IF(RIGHT(VLOOKUP($A44,csapatok!$A:$NN,BH$320,FALSE),5)="Csere",VLOOKUP(LEFT(VLOOKUP($A44,csapatok!$A:$NN,BH$320,FALSE),LEN(VLOOKUP($A44,csapatok!$A:$NN,BH$320,FALSE))-6),'csapat-ranglista'!$A:$FP,BH$321,FALSE)/8,VLOOKUP(VLOOKUP($A44,csapatok!$A:$NN,BH$320,FALSE),'csapat-ranglista'!$A:$FP,BH$321,FALSE)/4),0)</f>
        <v>0</v>
      </c>
      <c r="BI44" s="223">
        <f>IFERROR(IF(RIGHT(VLOOKUP($A44,csapatok!$A:$NN,BI$320,FALSE),5)="Csere",VLOOKUP(LEFT(VLOOKUP($A44,csapatok!$A:$NN,BI$320,FALSE),LEN(VLOOKUP($A44,csapatok!$A:$NN,BI$320,FALSE))-6),'csapat-ranglista'!$A:$FP,BI$321,FALSE)/8,VLOOKUP(VLOOKUP($A44,csapatok!$A:$NN,BI$320,FALSE),'csapat-ranglista'!$A:$FP,BI$321,FALSE)/4),0)</f>
        <v>0</v>
      </c>
      <c r="BJ44" s="223">
        <f>IFERROR(IF(RIGHT(VLOOKUP($A44,csapatok!$A:$NN,BJ$320,FALSE),5)="Csere",VLOOKUP(LEFT(VLOOKUP($A44,csapatok!$A:$NN,BJ$320,FALSE),LEN(VLOOKUP($A44,csapatok!$A:$NN,BJ$320,FALSE))-6),'csapat-ranglista'!$A:$FP,BJ$321,FALSE)/8,VLOOKUP(VLOOKUP($A44,csapatok!$A:$NN,BJ$320,FALSE),'csapat-ranglista'!$A:$FP,BJ$321,FALSE)/4),0)</f>
        <v>0</v>
      </c>
      <c r="BK44" s="223">
        <f>IFERROR(IF(RIGHT(VLOOKUP($A44,csapatok!$A:$NN,BK$320,FALSE),5)="Csere",VLOOKUP(LEFT(VLOOKUP($A44,csapatok!$A:$NN,BK$320,FALSE),LEN(VLOOKUP($A44,csapatok!$A:$NN,BK$320,FALSE))-6),'csapat-ranglista'!$A:$FP,BK$321,FALSE)/8,VLOOKUP(VLOOKUP($A44,csapatok!$A:$NN,BK$320,FALSE),'csapat-ranglista'!$A:$FP,BK$321,FALSE)/4),0)</f>
        <v>0</v>
      </c>
      <c r="BL44" s="223">
        <f>IFERROR(IF(RIGHT(VLOOKUP($A44,csapatok!$A:$NN,BL$320,FALSE),5)="Csere",VLOOKUP(LEFT(VLOOKUP($A44,csapatok!$A:$NN,BL$320,FALSE),LEN(VLOOKUP($A44,csapatok!$A:$NN,BL$320,FALSE))-6),'csapat-ranglista'!$A:$FP,BL$321,FALSE)/8,VLOOKUP(VLOOKUP($A44,csapatok!$A:$NN,BL$320,FALSE),'csapat-ranglista'!$A:$FP,BL$321,FALSE)/4),0)</f>
        <v>7.6720406455987975</v>
      </c>
      <c r="BM44" s="223">
        <f>IFERROR(IF(RIGHT(VLOOKUP($A44,csapatok!$A:$NN,BM$320,FALSE),5)="Csere",VLOOKUP(LEFT(VLOOKUP($A44,csapatok!$A:$NN,BM$320,FALSE),LEN(VLOOKUP($A44,csapatok!$A:$NN,BM$320,FALSE))-6),'csapat-ranglista'!$A:$FP,BM$321,FALSE)/8,VLOOKUP(VLOOKUP($A44,csapatok!$A:$NN,BM$320,FALSE),'csapat-ranglista'!$A:$FP,BM$321,FALSE)/4),0)</f>
        <v>0</v>
      </c>
      <c r="BN44" s="223">
        <f>IFERROR(IF(RIGHT(VLOOKUP($A44,csapatok!$A:$NN,BN$320,FALSE),5)="Csere",VLOOKUP(LEFT(VLOOKUP($A44,csapatok!$A:$NN,BN$320,FALSE),LEN(VLOOKUP($A44,csapatok!$A:$NN,BN$320,FALSE))-6),'csapat-ranglista'!$A:$FP,BN$321,FALSE)/8,VLOOKUP(VLOOKUP($A44,csapatok!$A:$NN,BN$320,FALSE),'csapat-ranglista'!$A:$FP,BN$321,FALSE)/4),0)</f>
        <v>0</v>
      </c>
      <c r="BO44" s="223">
        <f>IFERROR(IF(RIGHT(VLOOKUP($A44,csapatok!$A:$NN,BO$320,FALSE),5)="Csere",VLOOKUP(LEFT(VLOOKUP($A44,csapatok!$A:$NN,BO$320,FALSE),LEN(VLOOKUP($A44,csapatok!$A:$NN,BO$320,FALSE))-6),'csapat-ranglista'!$A:$FP,BO$321,FALSE)/8,VLOOKUP(VLOOKUP($A44,csapatok!$A:$NN,BO$320,FALSE),'csapat-ranglista'!$A:$FP,BO$321,FALSE)/4),0)</f>
        <v>17.315129686865795</v>
      </c>
      <c r="BP44" s="223">
        <f>IFERROR(IF(RIGHT(VLOOKUP($A44,csapatok!$A:$NN,BP$320,FALSE),5)="Csere",VLOOKUP(LEFT(VLOOKUP($A44,csapatok!$A:$NN,BP$320,FALSE),LEN(VLOOKUP($A44,csapatok!$A:$NN,BP$320,FALSE))-6),'csapat-ranglista'!$A:$FP,BP$321,FALSE)/8,VLOOKUP(VLOOKUP($A44,csapatok!$A:$NN,BP$320,FALSE),'csapat-ranglista'!$A:$FP,BP$321,FALSE)/4),0)</f>
        <v>73.763613000000007</v>
      </c>
      <c r="BQ44" s="223">
        <f>IFERROR(IF(RIGHT(VLOOKUP($A44,csapatok!$A:$NN,BQ$320,FALSE),5)="Csere",VLOOKUP(LEFT(VLOOKUP($A44,csapatok!$A:$NN,BQ$320,FALSE),LEN(VLOOKUP($A44,csapatok!$A:$NN,BQ$320,FALSE))-6),'csapat-ranglista'!$A:$FP,BQ$321,FALSE)/8,VLOOKUP(VLOOKUP($A44,csapatok!$A:$NN,BQ$320,FALSE),'csapat-ranglista'!$A:$FP,BQ$321,FALSE)/4),0)</f>
        <v>0</v>
      </c>
      <c r="BR44" s="223">
        <f>IFERROR(IF(RIGHT(VLOOKUP($A44,csapatok!$A:$NN,BR$320,FALSE),5)="Csere",VLOOKUP(LEFT(VLOOKUP($A44,csapatok!$A:$NN,BR$320,FALSE),LEN(VLOOKUP($A44,csapatok!$A:$NN,BR$320,FALSE))-6),'csapat-ranglista'!$A:$FP,BR$321,FALSE)/8,VLOOKUP(VLOOKUP($A44,csapatok!$A:$NN,BR$320,FALSE),'csapat-ranglista'!$A:$FP,BR$321,FALSE)/4),0)</f>
        <v>0</v>
      </c>
      <c r="BS44" s="223">
        <f>IFERROR(IF(RIGHT(VLOOKUP($A44,csapatok!$A:$NN,BS$320,FALSE),5)="Csere",VLOOKUP(LEFT(VLOOKUP($A44,csapatok!$A:$NN,BS$320,FALSE),LEN(VLOOKUP($A44,csapatok!$A:$NN,BS$320,FALSE))-6),'csapat-ranglista'!$A:$FP,BS$321,FALSE)/8,VLOOKUP(VLOOKUP($A44,csapatok!$A:$NN,BS$320,FALSE),'csapat-ranglista'!$A:$FP,BS$321,FALSE)/4),0)</f>
        <v>0</v>
      </c>
      <c r="BT44" s="223">
        <f>IFERROR(IF(RIGHT(VLOOKUP($A44,csapatok!$A:$NN,BT$320,FALSE),5)="Csere",VLOOKUP(LEFT(VLOOKUP($A44,csapatok!$A:$NN,BT$320,FALSE),LEN(VLOOKUP($A44,csapatok!$A:$NN,BT$320,FALSE))-6),'csapat-ranglista'!$A:$FP,BT$321,FALSE)/8,VLOOKUP(VLOOKUP($A44,csapatok!$A:$NN,BT$320,FALSE),'csapat-ranglista'!$A:$FP,BT$321,FALSE)/4),0)</f>
        <v>0</v>
      </c>
      <c r="BU44" s="223">
        <f>IFERROR(IF(RIGHT(VLOOKUP($A44,csapatok!$A:$NN,BU$320,FALSE),5)="Csere",VLOOKUP(LEFT(VLOOKUP($A44,csapatok!$A:$NN,BU$320,FALSE),LEN(VLOOKUP($A44,csapatok!$A:$NN,BU$320,FALSE))-6),'csapat-ranglista'!$A:$FP,BU$321,FALSE)/8,VLOOKUP(VLOOKUP($A44,csapatok!$A:$NN,BU$320,FALSE),'csapat-ranglista'!$A:$FP,BU$321,FALSE)/4),0)</f>
        <v>0</v>
      </c>
      <c r="BV44" s="223">
        <f>IFERROR(IF(RIGHT(VLOOKUP($A44,csapatok!$A:$NN,BV$320,FALSE),5)="Csere",VLOOKUP(LEFT(VLOOKUP($A44,csapatok!$A:$NN,BV$320,FALSE),LEN(VLOOKUP($A44,csapatok!$A:$NN,BV$320,FALSE))-6),'csapat-ranglista'!$A:$FP,BV$321,FALSE)/8,VLOOKUP(VLOOKUP($A44,csapatok!$A:$NN,BV$320,FALSE),'csapat-ranglista'!$A:$FP,BV$321,FALSE)/4),0)</f>
        <v>0</v>
      </c>
      <c r="BW44" s="223">
        <f>IFERROR(IF(RIGHT(VLOOKUP($A44,csapatok!$A:$NN,BW$320,FALSE),5)="Csere",VLOOKUP(LEFT(VLOOKUP($A44,csapatok!$A:$NN,BW$320,FALSE),LEN(VLOOKUP($A44,csapatok!$A:$NN,BW$320,FALSE))-6),'csapat-ranglista'!$A:$FP,BW$321,FALSE)/8,VLOOKUP(VLOOKUP($A44,csapatok!$A:$NN,BW$320,FALSE),'csapat-ranglista'!$A:$FP,BW$321,FALSE)/4),0)</f>
        <v>0</v>
      </c>
      <c r="BX44" s="223">
        <f>IFERROR(IF(RIGHT(VLOOKUP($A44,csapatok!$A:$NN,BX$320,FALSE),5)="Csere",VLOOKUP(LEFT(VLOOKUP($A44,csapatok!$A:$NN,BX$320,FALSE),LEN(VLOOKUP($A44,csapatok!$A:$NN,BX$320,FALSE))-6),'csapat-ranglista'!$A:$FP,BX$321,FALSE)/8,VLOOKUP(VLOOKUP($A44,csapatok!$A:$NN,BX$320,FALSE),'csapat-ranglista'!$A:$FP,BX$321,FALSE)/4),0)</f>
        <v>36.927843295482162</v>
      </c>
      <c r="BY44" s="223">
        <f>IFERROR(IF(RIGHT(VLOOKUP($A44,csapatok!$A:$NN,BY$320,FALSE),5)="Csere",VLOOKUP(LEFT(VLOOKUP($A44,csapatok!$A:$NN,BY$320,FALSE),LEN(VLOOKUP($A44,csapatok!$A:$NN,BY$320,FALSE))-6),'csapat-ranglista'!$A:$FP,BY$321,FALSE)/8,VLOOKUP(VLOOKUP($A44,csapatok!$A:$NN,BY$320,FALSE),'csapat-ranglista'!$A:$FP,BY$321,FALSE)/4),0)</f>
        <v>0</v>
      </c>
      <c r="BZ44" s="223">
        <f>IFERROR(IF(RIGHT(VLOOKUP($A44,csapatok!$A:$NN,BZ$320,FALSE),5)="Csere",VLOOKUP(LEFT(VLOOKUP($A44,csapatok!$A:$NN,BZ$320,FALSE),LEN(VLOOKUP($A44,csapatok!$A:$NN,BZ$320,FALSE))-6),'csapat-ranglista'!$A:$FP,BZ$321,FALSE)/8,VLOOKUP(VLOOKUP($A44,csapatok!$A:$NN,BZ$320,FALSE),'csapat-ranglista'!$A:$FP,BZ$321,FALSE)/4),0)</f>
        <v>0</v>
      </c>
      <c r="CA44" s="223">
        <f>IFERROR(IF(RIGHT(VLOOKUP($A44,csapatok!$A:$NN,CA$320,FALSE),5)="Csere",VLOOKUP(LEFT(VLOOKUP($A44,csapatok!$A:$NN,CA$320,FALSE),LEN(VLOOKUP($A44,csapatok!$A:$NN,CA$320,FALSE))-6),'csapat-ranglista'!$A:$FP,CA$321,FALSE)/8,VLOOKUP(VLOOKUP($A44,csapatok!$A:$NN,CA$320,FALSE),'csapat-ranglista'!$A:$FP,CA$321,FALSE)/4),0)</f>
        <v>0</v>
      </c>
      <c r="CB44" s="223">
        <f>IFERROR(IF(RIGHT(VLOOKUP($A44,csapatok!$A:$NN,CB$320,FALSE),5)="Csere",VLOOKUP(LEFT(VLOOKUP($A44,csapatok!$A:$NN,CB$320,FALSE),LEN(VLOOKUP($A44,csapatok!$A:$NN,CB$320,FALSE))-6),'csapat-ranglista'!$A:$FP,CB$321,FALSE)/8,VLOOKUP(VLOOKUP($A44,csapatok!$A:$NN,CB$320,FALSE),'csapat-ranglista'!$A:$FP,CB$321,FALSE)/4),0)</f>
        <v>0</v>
      </c>
      <c r="CC44" s="223">
        <f>IFERROR(IF(RIGHT(VLOOKUP($A44,csapatok!$A:$NN,CC$320,FALSE),5)="Csere",VLOOKUP(LEFT(VLOOKUP($A44,csapatok!$A:$NN,CC$320,FALSE),LEN(VLOOKUP($A44,csapatok!$A:$NN,CC$320,FALSE))-6),'csapat-ranglista'!$A:$FP,CC$321,FALSE)/8,VLOOKUP(VLOOKUP($A44,csapatok!$A:$NN,CC$320,FALSE),'csapat-ranglista'!$A:$FP,CC$321,FALSE)/4),0)</f>
        <v>0</v>
      </c>
      <c r="CD44" s="223">
        <f>IFERROR(IF(RIGHT(VLOOKUP($A44,csapatok!$A:$NN,CD$320,FALSE),5)="Csere",VLOOKUP(LEFT(VLOOKUP($A44,csapatok!$A:$NN,CD$320,FALSE),LEN(VLOOKUP($A44,csapatok!$A:$NN,CD$320,FALSE))-6),'csapat-ranglista'!$A:$FP,CD$321,FALSE)/8,VLOOKUP(VLOOKUP($A44,csapatok!$A:$NN,CD$320,FALSE),'csapat-ranglista'!$A:$FP,CD$321,FALSE)/4),0)</f>
        <v>0</v>
      </c>
      <c r="CE44" s="223">
        <f>IFERROR(IF(RIGHT(VLOOKUP($A44,csapatok!$A:$NN,CE$320,FALSE),5)="Csere",VLOOKUP(LEFT(VLOOKUP($A44,csapatok!$A:$NN,CE$320,FALSE),LEN(VLOOKUP($A44,csapatok!$A:$NN,CE$320,FALSE))-6),'csapat-ranglista'!$A:$FP,CE$321,FALSE)/8,VLOOKUP(VLOOKUP($A44,csapatok!$A:$NN,CE$320,FALSE),'csapat-ranglista'!$A:$FP,CE$321,FALSE)/4),0)</f>
        <v>0</v>
      </c>
      <c r="CF44" s="223">
        <f>IFERROR(IF(RIGHT(VLOOKUP($A44,csapatok!$A:$NN,CF$320,FALSE),5)="Csere",VLOOKUP(LEFT(VLOOKUP($A44,csapatok!$A:$NN,CF$320,FALSE),LEN(VLOOKUP($A44,csapatok!$A:$NN,CF$320,FALSE))-6),'csapat-ranglista'!$A:$FP,CF$321,FALSE)/8,VLOOKUP(VLOOKUP($A44,csapatok!$A:$NN,CF$320,FALSE),'csapat-ranglista'!$A:$FP,CF$321,FALSE)/4),0)</f>
        <v>0</v>
      </c>
      <c r="CG44" s="223">
        <f>IFERROR(IF(RIGHT(VLOOKUP($A44,csapatok!$A:$NN,CG$320,FALSE),5)="Csere",VLOOKUP(LEFT(VLOOKUP($A44,csapatok!$A:$NN,CG$320,FALSE),LEN(VLOOKUP($A44,csapatok!$A:$NN,CG$320,FALSE))-6),'csapat-ranglista'!$A:$FP,CG$321,FALSE)/8,VLOOKUP(VLOOKUP($A44,csapatok!$A:$NN,CG$320,FALSE),'csapat-ranglista'!$A:$FP,CG$321,FALSE)/4),0)</f>
        <v>0</v>
      </c>
      <c r="CH44" s="223">
        <f>IFERROR(IF(RIGHT(VLOOKUP($A44,csapatok!$A:$NN,CH$320,FALSE),5)="Csere",VLOOKUP(LEFT(VLOOKUP($A44,csapatok!$A:$NN,CH$320,FALSE),LEN(VLOOKUP($A44,csapatok!$A:$NN,CH$320,FALSE))-6),'csapat-ranglista'!$A:$FP,CH$321,FALSE)/8,VLOOKUP(VLOOKUP($A44,csapatok!$A:$NN,CH$320,FALSE),'csapat-ranglista'!$A:$FP,CH$321,FALSE)/4),0)</f>
        <v>0</v>
      </c>
      <c r="CI44" s="223">
        <f>IFERROR(IF(RIGHT(VLOOKUP($A44,csapatok!$A:$NN,CI$320,FALSE),5)="Csere",VLOOKUP(LEFT(VLOOKUP($A44,csapatok!$A:$NN,CI$320,FALSE),LEN(VLOOKUP($A44,csapatok!$A:$NN,CI$320,FALSE))-6),'csapat-ranglista'!$A:$FP,CI$321,FALSE)/8,VLOOKUP(VLOOKUP($A44,csapatok!$A:$NN,CI$320,FALSE),'csapat-ranglista'!$A:$FP,CI$321,FALSE)/4),0)</f>
        <v>0</v>
      </c>
      <c r="CJ44" s="224">
        <f>versenyek!$IQ$11*IFERROR(VLOOKUP(VLOOKUP($A44,versenyek!IP:IR,3,FALSE),szabalyok!$A$16:$B$23,2,FALSE)/4,0)</f>
        <v>0</v>
      </c>
      <c r="CK44" s="224">
        <f>versenyek!$IT$11*IFERROR(VLOOKUP(VLOOKUP($A44,versenyek!IS:IU,3,FALSE),szabalyok!$A$16:$B$23,2,FALSE)/4,0)</f>
        <v>0</v>
      </c>
      <c r="CL44" s="223">
        <f>IFERROR(IF(RIGHT(VLOOKUP($A44,csapatok!$A:$NN,CL$320,FALSE),5)="Csere",VLOOKUP(LEFT(VLOOKUP($A44,csapatok!$A:$NN,CL$320,FALSE),LEN(VLOOKUP($A44,csapatok!$A:$NN,CL$320,FALSE))-6),'csapat-ranglista'!$A:$FP,CL$321,FALSE)/8,VLOOKUP(VLOOKUP($A44,csapatok!$A:$NN,CL$320,FALSE),'csapat-ranglista'!$A:$FP,CL$321,FALSE)/4),0)</f>
        <v>0</v>
      </c>
      <c r="CM44" s="223">
        <f>IFERROR(IF(RIGHT(VLOOKUP($A44,csapatok!$A:$NN,CM$320,FALSE),5)="Csere",VLOOKUP(LEFT(VLOOKUP($A44,csapatok!$A:$NN,CM$320,FALSE),LEN(VLOOKUP($A44,csapatok!$A:$NN,CM$320,FALSE))-6),'csapat-ranglista'!$A:$FP,CM$321,FALSE)/8,VLOOKUP(VLOOKUP($A44,csapatok!$A:$NN,CM$320,FALSE),'csapat-ranglista'!$A:$FP,CM$321,FALSE)/4),0)</f>
        <v>0</v>
      </c>
      <c r="CN44" s="223">
        <f>IFERROR(IF(RIGHT(VLOOKUP($A44,csapatok!$A:$NN,CN$320,FALSE),5)="Csere",VLOOKUP(LEFT(VLOOKUP($A44,csapatok!$A:$NN,CN$320,FALSE),LEN(VLOOKUP($A44,csapatok!$A:$NN,CN$320,FALSE))-6),'csapat-ranglista'!$A:$FP,CN$321,FALSE)/8,VLOOKUP(VLOOKUP($A44,csapatok!$A:$NN,CN$320,FALSE),'csapat-ranglista'!$A:$FP,CN$321,FALSE)/4),0)</f>
        <v>0</v>
      </c>
      <c r="CO44" s="223">
        <f>IFERROR(IF(RIGHT(VLOOKUP($A44,csapatok!$A:$NN,CO$320,FALSE),5)="Csere",VLOOKUP(LEFT(VLOOKUP($A44,csapatok!$A:$NN,CO$320,FALSE),LEN(VLOOKUP($A44,csapatok!$A:$NN,CO$320,FALSE))-6),'csapat-ranglista'!$A:$FP,CO$321,FALSE)/8,VLOOKUP(VLOOKUP($A44,csapatok!$A:$NN,CO$320,FALSE),'csapat-ranglista'!$A:$FP,CO$321,FALSE)/4),0)</f>
        <v>0</v>
      </c>
      <c r="CP44" s="223">
        <f>IFERROR(IF(RIGHT(VLOOKUP($A44,csapatok!$A:$NN,CP$320,FALSE),5)="Csere",VLOOKUP(LEFT(VLOOKUP($A44,csapatok!$A:$NN,CP$320,FALSE),LEN(VLOOKUP($A44,csapatok!$A:$NN,CP$320,FALSE))-6),'csapat-ranglista'!$A:$FP,CP$321,FALSE)/8,VLOOKUP(VLOOKUP($A44,csapatok!$A:$NN,CP$320,FALSE),'csapat-ranglista'!$A:$FP,CP$321,FALSE)/4),0)</f>
        <v>12.449247075097425</v>
      </c>
      <c r="CQ44" s="223">
        <f>IFERROR(IF(RIGHT(VLOOKUP($A44,csapatok!$A:$NN,CQ$320,FALSE),5)="Csere",VLOOKUP(LEFT(VLOOKUP($A44,csapatok!$A:$NN,CQ$320,FALSE),LEN(VLOOKUP($A44,csapatok!$A:$NN,CQ$320,FALSE))-6),'csapat-ranglista'!$A:$FP,CQ$321,FALSE)/8,VLOOKUP(VLOOKUP($A44,csapatok!$A:$NN,CQ$320,FALSE),'csapat-ranglista'!$A:$FP,CQ$321,FALSE)/4),0)</f>
        <v>0</v>
      </c>
      <c r="CR44" s="223">
        <f>IFERROR(IF(RIGHT(VLOOKUP($A44,csapatok!$A:$NN,CR$320,FALSE),5)="Csere",VLOOKUP(LEFT(VLOOKUP($A44,csapatok!$A:$NN,CR$320,FALSE),LEN(VLOOKUP($A44,csapatok!$A:$NN,CR$320,FALSE))-6),'csapat-ranglista'!$A:$FP,CR$321,FALSE)/8,VLOOKUP(VLOOKUP($A44,csapatok!$A:$NN,CR$320,FALSE),'csapat-ranglista'!$A:$FP,CR$321,FALSE)/4),0)</f>
        <v>0</v>
      </c>
      <c r="CS44" s="223">
        <f>IFERROR(IF(RIGHT(VLOOKUP($A44,csapatok!$A:$NN,CS$320,FALSE),5)="Csere",VLOOKUP(LEFT(VLOOKUP($A44,csapatok!$A:$NN,CS$320,FALSE),LEN(VLOOKUP($A44,csapatok!$A:$NN,CS$320,FALSE))-6),'csapat-ranglista'!$A:$FP,CS$321,FALSE)/8,VLOOKUP(VLOOKUP($A44,csapatok!$A:$NN,CS$320,FALSE),'csapat-ranglista'!$A:$FP,CS$321,FALSE)/4),0)</f>
        <v>3.4953751020172086</v>
      </c>
      <c r="CT44" s="223">
        <f>IFERROR(IF(RIGHT(VLOOKUP($A44,csapatok!$A:$NN,CT$320,FALSE),5)="Csere",VLOOKUP(LEFT(VLOOKUP($A44,csapatok!$A:$NN,CT$320,FALSE),LEN(VLOOKUP($A44,csapatok!$A:$NN,CT$320,FALSE))-6),'csapat-ranglista'!$A:$FP,CT$321,FALSE)/8,VLOOKUP(VLOOKUP($A44,csapatok!$A:$NN,CT$320,FALSE),'csapat-ranglista'!$A:$FP,CT$321,FALSE)/4),0)</f>
        <v>0</v>
      </c>
      <c r="CU44" s="223">
        <f>IFERROR(IF(RIGHT(VLOOKUP($A44,csapatok!$A:$NN,CU$320,FALSE),5)="Csere",VLOOKUP(LEFT(VLOOKUP($A44,csapatok!$A:$NN,CU$320,FALSE),LEN(VLOOKUP($A44,csapatok!$A:$NN,CU$320,FALSE))-6),'csapat-ranglista'!$A:$FP,CU$321,FALSE)/8,VLOOKUP(VLOOKUP($A44,csapatok!$A:$NN,CU$320,FALSE),'csapat-ranglista'!$A:$FP,CU$321,FALSE)/4),0)</f>
        <v>0</v>
      </c>
      <c r="CV44" s="223">
        <f>IFERROR(IF(RIGHT(VLOOKUP($A44,csapatok!$A:$NN,CV$320,FALSE),5)="Csere",VLOOKUP(LEFT(VLOOKUP($A44,csapatok!$A:$NN,CV$320,FALSE),LEN(VLOOKUP($A44,csapatok!$A:$NN,CV$320,FALSE))-6),'csapat-ranglista'!$A:$FP,CV$321,FALSE)/8,VLOOKUP(VLOOKUP($A44,csapatok!$A:$NN,CV$320,FALSE),'csapat-ranglista'!$A:$FP,CV$321,FALSE)/4),0)</f>
        <v>0</v>
      </c>
      <c r="CW44" s="223">
        <f>IFERROR(IF(RIGHT(VLOOKUP($A44,csapatok!$A:$NN,CW$320,FALSE),5)="Csere",VLOOKUP(LEFT(VLOOKUP($A44,csapatok!$A:$NN,CW$320,FALSE),LEN(VLOOKUP($A44,csapatok!$A:$NN,CW$320,FALSE))-6),'csapat-ranglista'!$A:$FP,CW$321,FALSE)/8,VLOOKUP(VLOOKUP($A44,csapatok!$A:$NN,CW$320,FALSE),'csapat-ranglista'!$A:$FP,CW$321,FALSE)/4),0)</f>
        <v>1.006741939147231</v>
      </c>
      <c r="CX44" s="223">
        <f>IFERROR(IF(RIGHT(VLOOKUP($A44,csapatok!$A:$NN,CX$320,FALSE),5)="Csere",VLOOKUP(LEFT(VLOOKUP($A44,csapatok!$A:$NN,CX$320,FALSE),LEN(VLOOKUP($A44,csapatok!$A:$NN,CX$320,FALSE))-6),'csapat-ranglista'!$A:$FP,CX$321,FALSE)/8,VLOOKUP(VLOOKUP($A44,csapatok!$A:$NN,CX$320,FALSE),'csapat-ranglista'!$A:$FP,CX$321,FALSE)/4),0)</f>
        <v>0</v>
      </c>
      <c r="CY44" s="223">
        <f>IFERROR(IF(RIGHT(VLOOKUP($A44,csapatok!$A:$NN,CY$320,FALSE),5)="Csere",VLOOKUP(LEFT(VLOOKUP($A44,csapatok!$A:$NN,CY$320,FALSE),LEN(VLOOKUP($A44,csapatok!$A:$NN,CY$320,FALSE))-6),'csapat-ranglista'!$A:$FP,CY$321,FALSE)/8,VLOOKUP(VLOOKUP($A44,csapatok!$A:$NN,CY$320,FALSE),'csapat-ranglista'!$A:$FP,CY$321,FALSE)/4),0)</f>
        <v>11.948290621189692</v>
      </c>
      <c r="CZ44" s="223">
        <f>IFERROR(IF(RIGHT(VLOOKUP($A44,csapatok!$A:$NN,CZ$320,FALSE),5)="Csere",VLOOKUP(LEFT(VLOOKUP($A44,csapatok!$A:$NN,CZ$320,FALSE),LEN(VLOOKUP($A44,csapatok!$A:$NN,CZ$320,FALSE))-6),'csapat-ranglista'!$A:$FP,CZ$321,FALSE)/8,VLOOKUP(VLOOKUP($A44,csapatok!$A:$NN,CZ$320,FALSE),'csapat-ranglista'!$A:$FP,CZ$321,FALSE)/4),0)</f>
        <v>0</v>
      </c>
      <c r="DA44" s="223">
        <f>IFERROR(IF(RIGHT(VLOOKUP($A44,csapatok!$A:$NN,DA$320,FALSE),5)="Csere",VLOOKUP(LEFT(VLOOKUP($A44,csapatok!$A:$NN,DA$320,FALSE),LEN(VLOOKUP($A44,csapatok!$A:$NN,DA$320,FALSE))-6),'csapat-ranglista'!$A:$FP,DA$321,FALSE)/8,VLOOKUP(VLOOKUP($A44,csapatok!$A:$NN,DA$320,FALSE),'csapat-ranglista'!$A:$FP,DA$321,FALSE)/4),0)</f>
        <v>0</v>
      </c>
      <c r="DB44" s="223">
        <f>IFERROR(IF(RIGHT(VLOOKUP($A44,csapatok!$A:$NN,DB$320,FALSE),5)="Csere",VLOOKUP(LEFT(VLOOKUP($A44,csapatok!$A:$NN,DB$320,FALSE),LEN(VLOOKUP($A44,csapatok!$A:$NN,DB$320,FALSE))-6),'csapat-ranglista'!$A:$FP,DB$321,FALSE)/8,VLOOKUP(VLOOKUP($A44,csapatok!$A:$NN,DB$320,FALSE),'csapat-ranglista'!$A:$FP,DB$321,FALSE)/4),0)</f>
        <v>0</v>
      </c>
      <c r="DC44" s="223">
        <f>IFERROR(IF(RIGHT(VLOOKUP($A44,csapatok!$A:$NN,DC$320,FALSE),5)="Csere",VLOOKUP(LEFT(VLOOKUP($A44,csapatok!$A:$NN,DC$320,FALSE),LEN(VLOOKUP($A44,csapatok!$A:$NN,DC$320,FALSE))-6),'csapat-ranglista'!$A:$FP,DC$321,FALSE)/8,VLOOKUP(VLOOKUP($A44,csapatok!$A:$NN,DC$320,FALSE),'csapat-ranglista'!$A:$FP,DC$321,FALSE)/4),0)</f>
        <v>0</v>
      </c>
      <c r="DD44" s="223">
        <f>IFERROR(IF(RIGHT(VLOOKUP($A44,csapatok!$A:$NN,DD$320,FALSE),5)="Csere",VLOOKUP(LEFT(VLOOKUP($A44,csapatok!$A:$NN,DD$320,FALSE),LEN(VLOOKUP($A44,csapatok!$A:$NN,DD$320,FALSE))-6),'csapat-ranglista'!$A:$FP,DD$321,FALSE)/8,VLOOKUP(VLOOKUP($A44,csapatok!$A:$NN,DD$320,FALSE),'csapat-ranglista'!$A:$FP,DD$321,FALSE)/4),0)</f>
        <v>0</v>
      </c>
      <c r="DE44" s="223">
        <f>IFERROR(IF(RIGHT(VLOOKUP($A44,csapatok!$A:$NN,DE$320,FALSE),5)="Csere",VLOOKUP(LEFT(VLOOKUP($A44,csapatok!$A:$NN,DE$320,FALSE),LEN(VLOOKUP($A44,csapatok!$A:$NN,DE$320,FALSE))-6),'csapat-ranglista'!$A:$FP,DE$321,FALSE)/8,VLOOKUP(VLOOKUP($A44,csapatok!$A:$NN,DE$320,FALSE),'csapat-ranglista'!$A:$FP,DE$321,FALSE)/4),0)</f>
        <v>0</v>
      </c>
      <c r="DF44" s="223">
        <f>IFERROR(IF(RIGHT(VLOOKUP($A44,csapatok!$A:$NN,DF$320,FALSE),5)="Csere",VLOOKUP(LEFT(VLOOKUP($A44,csapatok!$A:$NN,DF$320,FALSE),LEN(VLOOKUP($A44,csapatok!$A:$NN,DF$320,FALSE))-6),'csapat-ranglista'!$A:$FP,DF$321,FALSE)/8,VLOOKUP(VLOOKUP($A44,csapatok!$A:$NN,DF$320,FALSE),'csapat-ranglista'!$A:$FP,DF$321,FALSE)/4),0)</f>
        <v>0</v>
      </c>
      <c r="DG44" s="223">
        <f>IFERROR(IF(RIGHT(VLOOKUP($A44,csapatok!$A:$NN,DG$320,FALSE),5)="Csere",VLOOKUP(LEFT(VLOOKUP($A44,csapatok!$A:$NN,DG$320,FALSE),LEN(VLOOKUP($A44,csapatok!$A:$NN,DG$320,FALSE))-6),'csapat-ranglista'!$A:$FP,DG$321,FALSE)/8,VLOOKUP(VLOOKUP($A44,csapatok!$A:$NN,DG$320,FALSE),'csapat-ranglista'!$A:$FP,DG$321,FALSE)/4),0)</f>
        <v>0</v>
      </c>
      <c r="DH44" s="223">
        <f>IFERROR(IF(RIGHT(VLOOKUP($A44,csapatok!$A:$NN,DH$320,FALSE),5)="Csere",VLOOKUP(LEFT(VLOOKUP($A44,csapatok!$A:$NN,DH$320,FALSE),LEN(VLOOKUP($A44,csapatok!$A:$NN,DH$320,FALSE))-6),'csapat-ranglista'!$A:$FP,DH$321,FALSE)/8,VLOOKUP(VLOOKUP($A44,csapatok!$A:$NN,DH$320,FALSE),'csapat-ranglista'!$A:$FP,DH$321,FALSE)/4),0)</f>
        <v>0</v>
      </c>
      <c r="DI44" s="223">
        <f>IFERROR(IF(RIGHT(VLOOKUP($A44,csapatok!$A:$NN,DI$320,FALSE),5)="Csere",VLOOKUP(LEFT(VLOOKUP($A44,csapatok!$A:$NN,DI$320,FALSE),LEN(VLOOKUP($A44,csapatok!$A:$NN,DI$320,FALSE))-6),'csapat-ranglista'!$A:$FP,DI$321,FALSE)/8,VLOOKUP(VLOOKUP($A44,csapatok!$A:$NN,DI$320,FALSE),'csapat-ranglista'!$A:$FP,DI$321,FALSE)/4),0)</f>
        <v>0</v>
      </c>
      <c r="DJ44" s="223">
        <f>IFERROR(IF(RIGHT(VLOOKUP($A44,csapatok!$A:$NN,DJ$320,FALSE),5)="Csere",VLOOKUP(LEFT(VLOOKUP($A44,csapatok!$A:$NN,DJ$320,FALSE),LEN(VLOOKUP($A44,csapatok!$A:$NN,DJ$320,FALSE))-6),'csapat-ranglista'!$A:$FP,DJ$321,FALSE)/8,VLOOKUP(VLOOKUP($A44,csapatok!$A:$NN,DJ$320,FALSE),'csapat-ranglista'!$A:$FP,DJ$321,FALSE)/4),0)</f>
        <v>0</v>
      </c>
      <c r="DK44" s="223">
        <f>IFERROR(IF(RIGHT(VLOOKUP($A44,csapatok!$A:$NN,DK$320,FALSE),5)="Csere",VLOOKUP(LEFT(VLOOKUP($A44,csapatok!$A:$NN,DK$320,FALSE),LEN(VLOOKUP($A44,csapatok!$A:$NN,DK$320,FALSE))-6),'csapat-ranglista'!$A:$FP,DK$321,FALSE)/8,VLOOKUP(VLOOKUP($A44,csapatok!$A:$NN,DK$320,FALSE),'csapat-ranglista'!$A:$FP,DK$321,FALSE)/4),0)</f>
        <v>0</v>
      </c>
      <c r="DL44" s="223">
        <f>IFERROR(IF(RIGHT(VLOOKUP($A44,csapatok!$A:$NN,DL$320,FALSE),5)="Csere",VLOOKUP(LEFT(VLOOKUP($A44,csapatok!$A:$NN,DL$320,FALSE),LEN(VLOOKUP($A44,csapatok!$A:$NN,DL$320,FALSE))-6),'csapat-ranglista'!$A:$FP,DL$321,FALSE)/8,VLOOKUP(VLOOKUP($A44,csapatok!$A:$NN,DL$320,FALSE),'csapat-ranglista'!$A:$FP,DL$321,FALSE)/4),0)</f>
        <v>0</v>
      </c>
      <c r="DM44" s="223">
        <f>IFERROR(IF(RIGHT(VLOOKUP($A44,csapatok!$A:$NN,DM$320,FALSE),5)="Csere",VLOOKUP(LEFT(VLOOKUP($A44,csapatok!$A:$NN,DM$320,FALSE),LEN(VLOOKUP($A44,csapatok!$A:$NN,DM$320,FALSE))-6),'csapat-ranglista'!$A:$FP,DM$321,FALSE)/8,VLOOKUP(VLOOKUP($A44,csapatok!$A:$NN,DM$320,FALSE),'csapat-ranglista'!$A:$FP,DM$321,FALSE)/4),0)</f>
        <v>0</v>
      </c>
      <c r="DN44" s="223">
        <f>IFERROR(IF(RIGHT(VLOOKUP($A44,csapatok!$A:$NN,DN$320,FALSE),5)="Csere",VLOOKUP(LEFT(VLOOKUP($A44,csapatok!$A:$NN,DN$320,FALSE),LEN(VLOOKUP($A44,csapatok!$A:$NN,DN$320,FALSE))-6),'csapat-ranglista'!$A:$FP,DN$321,FALSE)/8,VLOOKUP(VLOOKUP($A44,csapatok!$A:$NN,DN$320,FALSE),'csapat-ranglista'!$A:$FP,DN$321,FALSE)/4),0)</f>
        <v>0</v>
      </c>
      <c r="DO44" s="224">
        <f>versenyek!$MF$11*IFERROR(VLOOKUP(VLOOKUP($A44,versenyek!ME:MG,3,FALSE),szabalyok!$A$16:$B$23,2,FALSE)/4,0)</f>
        <v>0</v>
      </c>
      <c r="DP44" s="224">
        <f>versenyek!$MI$11*IFERROR(VLOOKUP(VLOOKUP($A44,versenyek!MH:MJ,3,FALSE),szabalyok!$A$16:$B$23,2,FALSE)/4,0)</f>
        <v>0</v>
      </c>
      <c r="DQ44" s="223">
        <f>IFERROR(IF(RIGHT(VLOOKUP($A44,csapatok!$A:$NN,DQ$320,FALSE),5)="Csere",VLOOKUP(LEFT(VLOOKUP($A44,csapatok!$A:$NN,DQ$320,FALSE),LEN(VLOOKUP($A44,csapatok!$A:$NN,DQ$320,FALSE))-6),'csapat-ranglista'!$A:$FP,DQ$321,FALSE)/8,VLOOKUP(VLOOKUP($A44,csapatok!$A:$NN,DQ$320,FALSE),'csapat-ranglista'!$A:$FP,DQ$321,FALSE)/4),0)</f>
        <v>0</v>
      </c>
      <c r="DR44" s="223">
        <f>IFERROR(IF(RIGHT(VLOOKUP($A44,csapatok!$A:$NN,DR$320,FALSE),5)="Csere",VLOOKUP(LEFT(VLOOKUP($A44,csapatok!$A:$NN,DR$320,FALSE),LEN(VLOOKUP($A44,csapatok!$A:$NN,DR$320,FALSE))-6),'csapat-ranglista'!$A:$FP,DR$321,FALSE)/8,VLOOKUP(VLOOKUP($A44,csapatok!$A:$NN,DR$320,FALSE),'csapat-ranglista'!$A:$FP,DR$321,FALSE)/4),0)</f>
        <v>0</v>
      </c>
      <c r="DS44" s="223">
        <f>IFERROR(IF(RIGHT(VLOOKUP($A44,csapatok!$A:$NN,DS$320,FALSE),5)="Csere",VLOOKUP(LEFT(VLOOKUP($A44,csapatok!$A:$NN,DS$320,FALSE),LEN(VLOOKUP($A44,csapatok!$A:$NN,DS$320,FALSE))-6),'csapat-ranglista'!$A:$FP,DS$321,FALSE)/8,VLOOKUP(VLOOKUP($A44,csapatok!$A:$NN,DS$320,FALSE),'csapat-ranglista'!$A:$FP,DS$321,FALSE)/4),0)</f>
        <v>5.7762680238171251</v>
      </c>
      <c r="DT44" s="223">
        <f>IFERROR(IF(RIGHT(VLOOKUP($A44,csapatok!$A:$NN,DT$320,FALSE),5)="Csere",VLOOKUP(LEFT(VLOOKUP($A44,csapatok!$A:$NN,DT$320,FALSE),LEN(VLOOKUP($A44,csapatok!$A:$NN,DT$320,FALSE))-6),'csapat-ranglista'!$A:$FP,DT$321,FALSE)/8,VLOOKUP(VLOOKUP($A44,csapatok!$A:$NN,DT$320,FALSE),'csapat-ranglista'!$A:$FP,DT$321,FALSE)/4),0)</f>
        <v>0</v>
      </c>
      <c r="DU44" s="223">
        <f>IFERROR(IF(RIGHT(VLOOKUP($A44,csapatok!$A:$NN,DU$320,FALSE),5)="Csere",VLOOKUP(LEFT(VLOOKUP($A44,csapatok!$A:$NN,DU$320,FALSE),LEN(VLOOKUP($A44,csapatok!$A:$NN,DU$320,FALSE))-6),'csapat-ranglista'!$A:$FP,DU$321,FALSE)/8,VLOOKUP(VLOOKUP($A44,csapatok!$A:$NN,DU$320,FALSE),'csapat-ranglista'!$A:$FP,DU$321,FALSE)/4),0)</f>
        <v>0</v>
      </c>
      <c r="DV44" s="223">
        <f>IFERROR(IF(RIGHT(VLOOKUP($A44,csapatok!$A:$NN,DV$320,FALSE),5)="Csere",VLOOKUP(LEFT(VLOOKUP($A44,csapatok!$A:$NN,DV$320,FALSE),LEN(VLOOKUP($A44,csapatok!$A:$NN,DV$320,FALSE))-6),'csapat-ranglista'!$A:$FP,DV$321,FALSE)/8,VLOOKUP(VLOOKUP($A44,csapatok!$A:$NN,DV$320,FALSE),'csapat-ranglista'!$A:$FP,DV$321,FALSE)/4),0)</f>
        <v>0</v>
      </c>
      <c r="DW44" s="223">
        <f>IFERROR(IF(RIGHT(VLOOKUP($A44,csapatok!$A:$NN,DW$320,FALSE),5)="Csere",VLOOKUP(LEFT(VLOOKUP($A44,csapatok!$A:$NN,DW$320,FALSE),LEN(VLOOKUP($A44,csapatok!$A:$NN,DW$320,FALSE))-6),'csapat-ranglista'!$A:$FP,DW$321,FALSE)/8,VLOOKUP(VLOOKUP($A44,csapatok!$A:$NN,DW$320,FALSE),'csapat-ranglista'!$A:$FP,DW$321,FALSE)/4),0)</f>
        <v>3.2452802534302609</v>
      </c>
      <c r="DX44" s="223">
        <f>IFERROR(IF(RIGHT(VLOOKUP($A44,csapatok!$A:$NN,DX$320,FALSE),5)="Csere",VLOOKUP(LEFT(VLOOKUP($A44,csapatok!$A:$NN,DX$320,FALSE),LEN(VLOOKUP($A44,csapatok!$A:$NN,DX$320,FALSE))-6),'csapat-ranglista'!$A:$FP,DX$321,FALSE)/8,VLOOKUP(VLOOKUP($A44,csapatok!$A:$NN,DX$320,FALSE),'csapat-ranglista'!$A:$FP,DX$321,FALSE)/4),0)</f>
        <v>0</v>
      </c>
      <c r="DY44" s="223">
        <f>IFERROR(IF(RIGHT(VLOOKUP($A44,csapatok!$A:$NN,DY$320,FALSE),5)="Csere",VLOOKUP(LEFT(VLOOKUP($A44,csapatok!$A:$NN,DY$320,FALSE),LEN(VLOOKUP($A44,csapatok!$A:$NN,DY$320,FALSE))-6),'csapat-ranglista'!$A:$FP,DY$321,FALSE)/8,VLOOKUP(VLOOKUP($A44,csapatok!$A:$NN,DY$320,FALSE),'csapat-ranglista'!$A:$FP,DY$321,FALSE)/4),0)</f>
        <v>0</v>
      </c>
      <c r="DZ44" s="223">
        <f>IFERROR(IF(RIGHT(VLOOKUP($A44,csapatok!$A:$NN,DZ$320,FALSE),5)="Csere",VLOOKUP(LEFT(VLOOKUP($A44,csapatok!$A:$NN,DZ$320,FALSE),LEN(VLOOKUP($A44,csapatok!$A:$NN,DZ$320,FALSE))-6),'csapat-ranglista'!$A:$FP,DZ$321,FALSE)/8,VLOOKUP(VLOOKUP($A44,csapatok!$A:$NN,DZ$320,FALSE),'csapat-ranglista'!$A:$FP,DZ$321,FALSE)/4),0)</f>
        <v>0</v>
      </c>
      <c r="EA44" s="223">
        <f>IFERROR(IF(RIGHT(VLOOKUP($A44,csapatok!$A:$NN,EA$320,FALSE),5)="Csere",VLOOKUP(LEFT(VLOOKUP($A44,csapatok!$A:$NN,EA$320,FALSE),LEN(VLOOKUP($A44,csapatok!$A:$NN,EA$320,FALSE))-6),'csapat-ranglista'!$A:$FP,EA$321,FALSE)/8,VLOOKUP(VLOOKUP($A44,csapatok!$A:$NN,EA$320,FALSE),'csapat-ranglista'!$A:$FP,EA$321,FALSE)/4),0)</f>
        <v>0</v>
      </c>
      <c r="EB44" s="223">
        <f>IFERROR(IF(RIGHT(VLOOKUP($A44,csapatok!$A:$NN,EB$320,FALSE),5)="Csere",VLOOKUP(LEFT(VLOOKUP($A44,csapatok!$A:$NN,EB$320,FALSE),LEN(VLOOKUP($A44,csapatok!$A:$NN,EB$320,FALSE))-6),'csapat-ranglista'!$A:$FP,EB$321,FALSE)/8,VLOOKUP(VLOOKUP($A44,csapatok!$A:$NN,EB$320,FALSE),'csapat-ranglista'!$A:$FP,EB$321,FALSE)/4),0)</f>
        <v>0</v>
      </c>
      <c r="EC44" s="223">
        <f>IFERROR(IF(RIGHT(VLOOKUP($A44,csapatok!$A:$NN,EC$320,FALSE),5)="Csere",VLOOKUP(LEFT(VLOOKUP($A44,csapatok!$A:$NN,EC$320,FALSE),LEN(VLOOKUP($A44,csapatok!$A:$NN,EC$320,FALSE))-6),'csapat-ranglista'!$A:$FP,EC$321,FALSE)/8,VLOOKUP(VLOOKUP($A44,csapatok!$A:$NN,EC$320,FALSE),'csapat-ranglista'!$A:$FP,EC$321,FALSE)/4),0)</f>
        <v>0</v>
      </c>
      <c r="ED44" s="223">
        <f>IFERROR(IF(RIGHT(VLOOKUP($A44,csapatok!$A:$NN,ED$320,FALSE),5)="Csere",VLOOKUP(LEFT(VLOOKUP($A44,csapatok!$A:$NN,ED$320,FALSE),LEN(VLOOKUP($A44,csapatok!$A:$NN,ED$320,FALSE))-6),'csapat-ranglista'!$A:$FP,ED$321,FALSE)/8,VLOOKUP(VLOOKUP($A44,csapatok!$A:$NN,ED$320,FALSE),'csapat-ranglista'!$A:$FP,ED$321,FALSE)/4),0)</f>
        <v>0</v>
      </c>
      <c r="EE44" s="223">
        <f>IFERROR(IF(RIGHT(VLOOKUP($A44,csapatok!$A:$NN,EE$320,FALSE),5)="Csere",VLOOKUP(LEFT(VLOOKUP($A44,csapatok!$A:$NN,EE$320,FALSE),LEN(VLOOKUP($A44,csapatok!$A:$NN,EE$320,FALSE))-6),'csapat-ranglista'!$A:$FP,EE$321,FALSE)/8,VLOOKUP(VLOOKUP($A44,csapatok!$A:$NN,EE$320,FALSE),'csapat-ranglista'!$A:$FP,EE$321,FALSE)/4),0)</f>
        <v>0</v>
      </c>
      <c r="EF44" s="223">
        <f>IFERROR(IF(RIGHT(VLOOKUP($A44,csapatok!$A:$NN,EF$320,FALSE),5)="Csere",VLOOKUP(LEFT(VLOOKUP($A44,csapatok!$A:$NN,EF$320,FALSE),LEN(VLOOKUP($A44,csapatok!$A:$NN,EF$320,FALSE))-6),'csapat-ranglista'!$A:$FP,EF$321,FALSE)/8,VLOOKUP(VLOOKUP($A44,csapatok!$A:$NN,EF$320,FALSE),'csapat-ranglista'!$A:$FP,EF$321,FALSE)/4),0)</f>
        <v>4.1724823833421549</v>
      </c>
      <c r="EG44" s="223">
        <f>IFERROR(IF(RIGHT(VLOOKUP($A44,csapatok!$A:$NN,EG$320,FALSE),5)="Csere",VLOOKUP(LEFT(VLOOKUP($A44,csapatok!$A:$NN,EG$320,FALSE),LEN(VLOOKUP($A44,csapatok!$A:$NN,EG$320,FALSE))-6),'csapat-ranglista'!$A:$FP,EG$321,FALSE)/8,VLOOKUP(VLOOKUP($A44,csapatok!$A:$NN,EG$320,FALSE),'csapat-ranglista'!$A:$FP,EG$321,FALSE)/4),0)</f>
        <v>0</v>
      </c>
      <c r="EH44" s="223">
        <f>IFERROR(IF(RIGHT(VLOOKUP($A44,csapatok!$A:$NN,EH$320,FALSE),5)="Csere",VLOOKUP(LEFT(VLOOKUP($A44,csapatok!$A:$NN,EH$320,FALSE),LEN(VLOOKUP($A44,csapatok!$A:$NN,EH$320,FALSE))-6),'csapat-ranglista'!$A:$FP,EH$321,FALSE)/8,VLOOKUP(VLOOKUP($A44,csapatok!$A:$NN,EH$320,FALSE),'csapat-ranglista'!$A:$FP,EH$321,FALSE)/4),0)</f>
        <v>0</v>
      </c>
      <c r="EI44" s="223">
        <f>IFERROR(IF(RIGHT(VLOOKUP($A44,csapatok!$A:$NN,EI$320,FALSE),5)="Csere",VLOOKUP(LEFT(VLOOKUP($A44,csapatok!$A:$NN,EI$320,FALSE),LEN(VLOOKUP($A44,csapatok!$A:$NN,EI$320,FALSE))-6),'csapat-ranglista'!$A:$FP,EI$321,FALSE)/8,VLOOKUP(VLOOKUP($A44,csapatok!$A:$NN,EI$320,FALSE),'csapat-ranglista'!$A:$FP,EI$321,FALSE)/4),0)</f>
        <v>0</v>
      </c>
      <c r="EJ44" s="223">
        <f>IFERROR(IF(RIGHT(VLOOKUP($A44,csapatok!$A:$NN,EJ$320,FALSE),5)="Csere",VLOOKUP(LEFT(VLOOKUP($A44,csapatok!$A:$NN,EJ$320,FALSE),LEN(VLOOKUP($A44,csapatok!$A:$NN,EJ$320,FALSE))-6),'csapat-ranglista'!$A:$FP,EJ$321,FALSE)/8,VLOOKUP(VLOOKUP($A44,csapatok!$A:$NN,EJ$320,FALSE),'csapat-ranglista'!$A:$FP,EJ$321,FALSE)/4),0)</f>
        <v>0</v>
      </c>
      <c r="EK44" s="223">
        <f>IFERROR(IF(RIGHT(VLOOKUP($A44,csapatok!$A:$NN,EK$320,FALSE),5)="Csere",VLOOKUP(LEFT(VLOOKUP($A44,csapatok!$A:$NN,EK$320,FALSE),LEN(VLOOKUP($A44,csapatok!$A:$NN,EK$320,FALSE))-6),'csapat-ranglista'!$A:$FP,EK$321,FALSE)/8,VLOOKUP(VLOOKUP($A44,csapatok!$A:$NN,EK$320,FALSE),'csapat-ranglista'!$A:$FP,EK$321,FALSE)/4),0)</f>
        <v>0</v>
      </c>
      <c r="EL44" s="223">
        <f>IFERROR(IF(RIGHT(VLOOKUP($A44,csapatok!$A:$NN,EL$320,FALSE),5)="Csere",VLOOKUP(LEFT(VLOOKUP($A44,csapatok!$A:$NN,EL$320,FALSE),LEN(VLOOKUP($A44,csapatok!$A:$NN,EL$320,FALSE))-6),'csapat-ranglista'!$A:$FP,EL$321,FALSE)/8,VLOOKUP(VLOOKUP($A44,csapatok!$A:$NN,EL$320,FALSE),'csapat-ranglista'!$A:$FP,EL$321,FALSE)/4),0)</f>
        <v>0</v>
      </c>
      <c r="EM44" s="223">
        <f>IFERROR(IF(RIGHT(VLOOKUP($A44,csapatok!$A:$NN,EM$320,FALSE),5)="Csere",VLOOKUP(LEFT(VLOOKUP($A44,csapatok!$A:$NN,EM$320,FALSE),LEN(VLOOKUP($A44,csapatok!$A:$NN,EM$320,FALSE))-6),'csapat-ranglista'!$A:$FP,EM$321,FALSE)/8,VLOOKUP(VLOOKUP($A44,csapatok!$A:$NN,EM$320,FALSE),'csapat-ranglista'!$A:$FP,EM$321,FALSE)/4),0)</f>
        <v>0</v>
      </c>
      <c r="EN44" s="223">
        <f>IFERROR(IF(RIGHT(VLOOKUP($A44,csapatok!$A:$NN,EN$320,FALSE),5)="Csere",VLOOKUP(LEFT(VLOOKUP($A44,csapatok!$A:$NN,EN$320,FALSE),LEN(VLOOKUP($A44,csapatok!$A:$NN,EN$320,FALSE))-6),'csapat-ranglista'!$A:$FP,EN$321,FALSE)/8,VLOOKUP(VLOOKUP($A44,csapatok!$A:$NN,EN$320,FALSE),'csapat-ranglista'!$A:$FP,EN$321,FALSE)/4),0)</f>
        <v>0</v>
      </c>
      <c r="EO44" s="223">
        <f>IFERROR(IF(RIGHT(VLOOKUP($A44,csapatok!$A:$NN,EO$320,FALSE),5)="Csere",VLOOKUP(LEFT(VLOOKUP($A44,csapatok!$A:$NN,EO$320,FALSE),LEN(VLOOKUP($A44,csapatok!$A:$NN,EO$320,FALSE))-6),'csapat-ranglista'!$A:$FP,EO$321,FALSE)/8,VLOOKUP(VLOOKUP($A44,csapatok!$A:$NN,EO$320,FALSE),'csapat-ranglista'!$A:$FP,EO$321,FALSE)/4),0)</f>
        <v>0</v>
      </c>
      <c r="EP44" s="223">
        <f>IFERROR(IF(RIGHT(VLOOKUP($A44,csapatok!$A:$NN,EP$320,FALSE),5)="Csere",VLOOKUP(LEFT(VLOOKUP($A44,csapatok!$A:$NN,EP$320,FALSE),LEN(VLOOKUP($A44,csapatok!$A:$NN,EP$320,FALSE))-6),'csapat-ranglista'!$A:$FP,EP$321,FALSE)/8,VLOOKUP(VLOOKUP($A44,csapatok!$A:$NN,EP$320,FALSE),'csapat-ranglista'!$A:$FP,EP$321,FALSE)/4),0)</f>
        <v>2.9157420960864644</v>
      </c>
      <c r="EQ44" s="223">
        <f>IFERROR(IF(RIGHT(VLOOKUP($A44,csapatok!$A:$NN,EQ$320,FALSE),5)="Csere",VLOOKUP(LEFT(VLOOKUP($A44,csapatok!$A:$NN,EQ$320,FALSE),LEN(VLOOKUP($A44,csapatok!$A:$NN,EQ$320,FALSE))-6),'csapat-ranglista'!$A:$FP,EQ$321,FALSE)/8,VLOOKUP(VLOOKUP($A44,csapatok!$A:$NN,EQ$320,FALSE),'csapat-ranglista'!$A:$FP,EQ$321,FALSE)/4),0)</f>
        <v>0</v>
      </c>
      <c r="ER44" s="223">
        <f>IFERROR(IF(RIGHT(VLOOKUP($A44,csapatok!$A:$NN,ER$320,FALSE),5)="Csere",VLOOKUP(LEFT(VLOOKUP($A44,csapatok!$A:$NN,ER$320,FALSE),LEN(VLOOKUP($A44,csapatok!$A:$NN,ER$320,FALSE))-6),'csapat-ranglista'!$A:$FP,ER$321,FALSE)/8,VLOOKUP(VLOOKUP($A44,csapatok!$A:$NN,ER$320,FALSE),'csapat-ranglista'!$A:$FP,ER$321,FALSE)/4),0)</f>
        <v>0</v>
      </c>
      <c r="ES44" s="223">
        <f>IFERROR(IF(RIGHT(VLOOKUP($A44,csapatok!$A:$NN,ES$320,FALSE),5)="Csere",VLOOKUP(LEFT(VLOOKUP($A44,csapatok!$A:$NN,ES$320,FALSE),LEN(VLOOKUP($A44,csapatok!$A:$NN,ES$320,FALSE))-6),'csapat-ranglista'!$A:$FP,ES$321,FALSE)/8,VLOOKUP(VLOOKUP($A44,csapatok!$A:$NN,ES$320,FALSE),'csapat-ranglista'!$A:$FP,ES$321,FALSE)/4),0)</f>
        <v>0</v>
      </c>
      <c r="ET44" s="223">
        <f>IFERROR(IF(RIGHT(VLOOKUP($A44,csapatok!$A:$NN,ET$320,FALSE),5)="Csere",VLOOKUP(LEFT(VLOOKUP($A44,csapatok!$A:$NN,ET$320,FALSE),LEN(VLOOKUP($A44,csapatok!$A:$NN,ET$320,FALSE))-6),'csapat-ranglista'!$A:$FP,ET$321,FALSE)/8,VLOOKUP(VLOOKUP($A44,csapatok!$A:$NN,ET$320,FALSE),'csapat-ranglista'!$A:$FP,ET$321,FALSE)/4),0)</f>
        <v>0</v>
      </c>
      <c r="EU44" s="223">
        <f>IFERROR(IF(RIGHT(VLOOKUP($A44,csapatok!$A:$NN,EU$320,FALSE),5)="Csere",VLOOKUP(LEFT(VLOOKUP($A44,csapatok!$A:$NN,EU$320,FALSE),LEN(VLOOKUP($A44,csapatok!$A:$NN,EU$320,FALSE))-6),'csapat-ranglista'!$A:$FP,EU$321,FALSE)/8,VLOOKUP(VLOOKUP($A44,csapatok!$A:$NN,EU$320,FALSE),'csapat-ranglista'!$A:$FP,EU$321,FALSE)/4),0)</f>
        <v>0</v>
      </c>
      <c r="EV44" s="223">
        <f>IFERROR(IF(RIGHT(VLOOKUP($A44,csapatok!$A:$NN,EV$320,FALSE),5)="Csere",VLOOKUP(LEFT(VLOOKUP($A44,csapatok!$A:$NN,EV$320,FALSE),LEN(VLOOKUP($A44,csapatok!$A:$NN,EV$320,FALSE))-6),'csapat-ranglista'!$A:$FP,EV$321,FALSE)/8,VLOOKUP(VLOOKUP($A44,csapatok!$A:$NN,EV$320,FALSE),'csapat-ranglista'!$A:$FP,EV$321,FALSE)/4),0)</f>
        <v>0</v>
      </c>
      <c r="EW44" s="223">
        <f>IFERROR(IF(RIGHT(VLOOKUP($A44,csapatok!$A:$NN,EW$320,FALSE),5)="Csere",VLOOKUP(LEFT(VLOOKUP($A44,csapatok!$A:$NN,EW$320,FALSE),LEN(VLOOKUP($A44,csapatok!$A:$NN,EW$320,FALSE))-6),'csapat-ranglista'!$A:$FP,EW$321,FALSE)/8,VLOOKUP(VLOOKUP($A44,csapatok!$A:$NN,EW$320,FALSE),'csapat-ranglista'!$A:$FP,EW$321,FALSE)/4),0)</f>
        <v>0</v>
      </c>
      <c r="EX44" s="223">
        <f>IFERROR(IF(RIGHT(VLOOKUP($A44,csapatok!$A:$NN,EX$320,FALSE),5)="Csere",VLOOKUP(LEFT(VLOOKUP($A44,csapatok!$A:$NN,EX$320,FALSE),LEN(VLOOKUP($A44,csapatok!$A:$NN,EX$320,FALSE))-6),'csapat-ranglista'!$A:$FP,EX$321,FALSE)/8,VLOOKUP(VLOOKUP($A44,csapatok!$A:$NN,EX$320,FALSE),'csapat-ranglista'!$A:$FP,EX$321,FALSE)/4),0)</f>
        <v>0</v>
      </c>
      <c r="EY44" s="223">
        <f>IFERROR(IF(RIGHT(VLOOKUP($A44,csapatok!$A:$NN,EY$320,FALSE),5)="Csere",VLOOKUP(LEFT(VLOOKUP($A44,csapatok!$A:$NN,EY$320,FALSE),LEN(VLOOKUP($A44,csapatok!$A:$NN,EY$320,FALSE))-6),'csapat-ranglista'!$A:$FP,EY$321,FALSE)/8,VLOOKUP(VLOOKUP($A44,csapatok!$A:$NN,EY$320,FALSE),'csapat-ranglista'!$A:$FP,EY$321,FALSE)/4),0)</f>
        <v>0</v>
      </c>
      <c r="EZ44" s="223">
        <f>IFERROR(IF(RIGHT(VLOOKUP($A44,csapatok!$A:$NN,EZ$320,FALSE),5)="Csere",VLOOKUP(LEFT(VLOOKUP($A44,csapatok!$A:$NN,EZ$320,FALSE),LEN(VLOOKUP($A44,csapatok!$A:$NN,EZ$320,FALSE))-6),'csapat-ranglista'!$A:$FP,EZ$321,FALSE)/8,VLOOKUP(VLOOKUP($A44,csapatok!$A:$NN,EZ$320,FALSE),'csapat-ranglista'!$A:$FP,EZ$321,FALSE)/4),0)</f>
        <v>0</v>
      </c>
      <c r="FA44" s="223">
        <f>IFERROR(IF(RIGHT(VLOOKUP($A44,csapatok!$A:$NN,FA$320,FALSE),5)="Csere",VLOOKUP(LEFT(VLOOKUP($A44,csapatok!$A:$NN,FA$320,FALSE),LEN(VLOOKUP($A44,csapatok!$A:$NN,FA$320,FALSE))-6),'csapat-ranglista'!$A:$FP,FA$321,FALSE)/8,VLOOKUP(VLOOKUP($A44,csapatok!$A:$NN,FA$320,FALSE),'csapat-ranglista'!$A:$FP,FA$321,FALSE)/4),0)</f>
        <v>0</v>
      </c>
      <c r="FB44" s="223">
        <f>IFERROR(IF(RIGHT(VLOOKUP($A44,csapatok!$A:$NN,FB$320,FALSE),5)="Csere",VLOOKUP(LEFT(VLOOKUP($A44,csapatok!$A:$NN,FB$320,FALSE),LEN(VLOOKUP($A44,csapatok!$A:$NN,FB$320,FALSE))-6),'csapat-ranglista'!$A:$FP,FB$321,FALSE)/8,VLOOKUP(VLOOKUP($A44,csapatok!$A:$NN,FB$320,FALSE),'csapat-ranglista'!$A:$FP,FB$321,FALSE)/4),0)</f>
        <v>0</v>
      </c>
      <c r="FC44" s="223">
        <f>IFERROR(IF(RIGHT(VLOOKUP($A44,csapatok!$A:$NN,FC$320,FALSE),5)="Csere",VLOOKUP(LEFT(VLOOKUP($A44,csapatok!$A:$NN,FC$320,FALSE),LEN(VLOOKUP($A44,csapatok!$A:$NN,FC$320,FALSE))-6),'csapat-ranglista'!$A:$FP,FC$321,FALSE)/8,VLOOKUP(VLOOKUP($A44,csapatok!$A:$NN,FC$320,FALSE),'csapat-ranglista'!$A:$FP,FC$321,FALSE)/4),0)</f>
        <v>0</v>
      </c>
      <c r="FD44" s="224">
        <f>versenyek!$QY$11*IFERROR(VLOOKUP(VLOOKUP($A44,versenyek!QX:QZ,3,FALSE),szabalyok!$A$16:$B$23,2,FALSE)/4,0)</f>
        <v>0</v>
      </c>
      <c r="FE44" s="224">
        <f>versenyek!$RB$11*IFERROR(VLOOKUP(VLOOKUP($A44,versenyek!RA:RC,3,FALSE),szabalyok!$A$16:$B$23,2,FALSE)/4,0)</f>
        <v>0</v>
      </c>
      <c r="FF44" s="223">
        <f>IFERROR(IF(RIGHT(VLOOKUP($A44,csapatok!$A:$NN,FF$320,FALSE),5)="Csere",VLOOKUP(LEFT(VLOOKUP($A44,csapatok!$A:$NN,FF$320,FALSE),LEN(VLOOKUP($A44,csapatok!$A:$NN,FF$320,FALSE))-6),'csapat-ranglista'!$A:$FP,FF$321,FALSE)/8,VLOOKUP(VLOOKUP($A44,csapatok!$A:$NN,FF$320,FALSE),'csapat-ranglista'!$A:$FP,FF$321,FALSE)/4),0)</f>
        <v>0</v>
      </c>
      <c r="FG44" s="223">
        <f>IFERROR(IF(RIGHT(VLOOKUP($A44,csapatok!$A:$NN,FG$320,FALSE),5)="Csere",VLOOKUP(LEFT(VLOOKUP($A44,csapatok!$A:$NN,FG$320,FALSE),LEN(VLOOKUP($A44,csapatok!$A:$NN,FG$320,FALSE))-6),'csapat-ranglista'!$A:$FP,FG$321,FALSE)/8,VLOOKUP(VLOOKUP($A44,csapatok!$A:$NN,FG$320,FALSE),'csapat-ranglista'!$A:$FP,FG$321,FALSE)/4),0)</f>
        <v>0</v>
      </c>
      <c r="FH44" s="223">
        <f>IFERROR(IF(RIGHT(VLOOKUP($A44,csapatok!$A:$NN,FH$320,FALSE),5)="Csere",VLOOKUP(LEFT(VLOOKUP($A44,csapatok!$A:$NN,FH$320,FALSE),LEN(VLOOKUP($A44,csapatok!$A:$NN,FH$320,FALSE))-6),'csapat-ranglista'!$A:$FP,FH$321,FALSE)/8,VLOOKUP(VLOOKUP($A44,csapatok!$A:$NN,FH$320,FALSE),'csapat-ranglista'!$A:$FP,FH$321,FALSE)/4),0)</f>
        <v>0</v>
      </c>
      <c r="FI44" s="223">
        <f>IFERROR(IF(RIGHT(VLOOKUP($A44,csapatok!$A:$NN,FI$320,FALSE),5)="Csere",VLOOKUP(LEFT(VLOOKUP($A44,csapatok!$A:$NN,FI$320,FALSE),LEN(VLOOKUP($A44,csapatok!$A:$NN,FI$320,FALSE))-6),'csapat-ranglista'!$A:$FP,FI$321,FALSE)/8,VLOOKUP(VLOOKUP($A44,csapatok!$A:$NN,FI$320,FALSE),'csapat-ranglista'!$A:$FP,FI$321,FALSE)/4),0)</f>
        <v>0</v>
      </c>
      <c r="FJ44" s="223">
        <f>IFERROR(IF(RIGHT(VLOOKUP($A44,csapatok!$A:$NN,FJ$320,FALSE),5)="Csere",VLOOKUP(LEFT(VLOOKUP($A44,csapatok!$A:$NN,FJ$320,FALSE),LEN(VLOOKUP($A44,csapatok!$A:$NN,FJ$320,FALSE))-6),'csapat-ranglista'!$A:$FP,FJ$321,FALSE)/8,VLOOKUP(VLOOKUP($A44,csapatok!$A:$NN,FJ$320,FALSE),'csapat-ranglista'!$A:$FP,FJ$321,FALSE)/4),0)</f>
        <v>0</v>
      </c>
      <c r="FK44" s="223">
        <f>IFERROR(IF(RIGHT(VLOOKUP($A44,csapatok!$A:$NN,FK$320,FALSE),5)="Csere",VLOOKUP(LEFT(VLOOKUP($A44,csapatok!$A:$NN,FK$320,FALSE),LEN(VLOOKUP($A44,csapatok!$A:$NN,FK$320,FALSE))-6),'csapat-ranglista'!$A:$FP,FK$321,FALSE)/8,VLOOKUP(VLOOKUP($A44,csapatok!$A:$NN,FK$320,FALSE),'csapat-ranglista'!$A:$FP,FK$321,FALSE)/4),0)</f>
        <v>0</v>
      </c>
      <c r="FL44" s="223">
        <f>IFERROR(IF(RIGHT(VLOOKUP($A44,csapatok!$A:$NN,FL$320,FALSE),5)="Csere",VLOOKUP(LEFT(VLOOKUP($A44,csapatok!$A:$NN,FL$320,FALSE),LEN(VLOOKUP($A44,csapatok!$A:$NN,FL$320,FALSE))-6),'csapat-ranglista'!$A:$FP,FL$321,FALSE)/8,VLOOKUP(VLOOKUP($A44,csapatok!$A:$NN,FL$320,FALSE),'csapat-ranglista'!$A:$FP,FL$321,FALSE)/4),0)</f>
        <v>0</v>
      </c>
      <c r="FM44" s="223">
        <f>IFERROR(IF(RIGHT(VLOOKUP($A44,csapatok!$A:$NN,FM$320,FALSE),5)="Csere",VLOOKUP(LEFT(VLOOKUP($A44,csapatok!$A:$NN,FM$320,FALSE),LEN(VLOOKUP($A44,csapatok!$A:$NN,FM$320,FALSE))-6),'csapat-ranglista'!$A:$FP,FM$321,FALSE)/8,VLOOKUP(VLOOKUP($A44,csapatok!$A:$NN,FM$320,FALSE),'csapat-ranglista'!$A:$FP,FM$321,FALSE)/4),0)</f>
        <v>0</v>
      </c>
      <c r="FN44" s="223">
        <f>IFERROR(IF(RIGHT(VLOOKUP($A44,csapatok!$A:$NN,FN$320,FALSE),5)="Csere",VLOOKUP(LEFT(VLOOKUP($A44,csapatok!$A:$NN,FN$320,FALSE),LEN(VLOOKUP($A44,csapatok!$A:$NN,FN$320,FALSE))-6),'csapat-ranglista'!$A:$FP,FN$321,FALSE)/8,VLOOKUP(VLOOKUP($A44,csapatok!$A:$NN,FN$320,FALSE),'csapat-ranglista'!$A:$FP,FN$321,FALSE)/4),0)</f>
        <v>0</v>
      </c>
      <c r="FO44" s="223">
        <f>IFERROR(IF(RIGHT(VLOOKUP($A44,csapatok!$A:$NN,FO$320,FALSE),5)="Csere",VLOOKUP(LEFT(VLOOKUP($A44,csapatok!$A:$NN,FO$320,FALSE),LEN(VLOOKUP($A44,csapatok!$A:$NN,FO$320,FALSE))-6),'csapat-ranglista'!$A:$FP,FO$321,FALSE)/8,VLOOKUP(VLOOKUP($A44,csapatok!$A:$NN,FO$320,FALSE),'csapat-ranglista'!$A:$FP,FO$321,FALSE)/4),0)</f>
        <v>0</v>
      </c>
      <c r="FP44" s="223">
        <f>IFERROR(IF(RIGHT(VLOOKUP($A44,csapatok!$A:$NN,FP$320,FALSE),5)="Csere",VLOOKUP(LEFT(VLOOKUP($A44,csapatok!$A:$NN,FP$320,FALSE),LEN(VLOOKUP($A44,csapatok!$A:$NN,FP$320,FALSE))-6),'csapat-ranglista'!$A:$FP,FP$321,FALSE)/8,VLOOKUP(VLOOKUP($A44,csapatok!$A:$NN,FP$320,FALSE),'csapat-ranglista'!$A:$FP,FP$321,FALSE)/4),0)</f>
        <v>0</v>
      </c>
      <c r="FQ44" s="223">
        <f>IFERROR(IF(RIGHT(VLOOKUP($A44,csapatok!$A:$NN,FQ$320,FALSE),5)="Csere",VLOOKUP(LEFT(VLOOKUP($A44,csapatok!$A:$NN,FQ$320,FALSE),LEN(VLOOKUP($A44,csapatok!$A:$NN,FQ$320,FALSE))-6),'csapat-ranglista'!$A:$FP,FQ$321,FALSE)/8,VLOOKUP(VLOOKUP($A44,csapatok!$A:$NN,FQ$320,FALSE),'csapat-ranglista'!$A:$FP,FQ$321,FALSE)/4),0)</f>
        <v>0</v>
      </c>
      <c r="FR44" s="223">
        <f>IFERROR(IF(RIGHT(VLOOKUP($A44,csapatok!$A:$NN,FR$320,FALSE),5)="Csere",VLOOKUP(LEFT(VLOOKUP($A44,csapatok!$A:$NN,FR$320,FALSE),LEN(VLOOKUP($A44,csapatok!$A:$NN,FR$320,FALSE))-6),'csapat-ranglista'!$A:$FP,FR$321,FALSE)/8,VLOOKUP(VLOOKUP($A44,csapatok!$A:$NN,FR$320,FALSE),'csapat-ranglista'!$A:$FP,FR$321,FALSE)/4),0)</f>
        <v>0</v>
      </c>
      <c r="FS44" s="223">
        <f>IFERROR(IF(RIGHT(VLOOKUP($A44,csapatok!$A:$NN,FS$320,FALSE),5)="Csere",VLOOKUP(LEFT(VLOOKUP($A44,csapatok!$A:$NN,FS$320,FALSE),LEN(VLOOKUP($A44,csapatok!$A:$NN,FS$320,FALSE))-6),'csapat-ranglista'!$A:$FP,FS$321,FALSE)/8,VLOOKUP(VLOOKUP($A44,csapatok!$A:$NN,FS$320,FALSE),'csapat-ranglista'!$A:$FP,FS$321,FALSE)/4),0)</f>
        <v>30.690558765813332</v>
      </c>
      <c r="FT44" s="223">
        <f>IFERROR(IF(RIGHT(VLOOKUP($A44,csapatok!$A:$NN,FT$320,FALSE),5)="Csere",VLOOKUP(LEFT(VLOOKUP($A44,csapatok!$A:$NN,FT$320,FALSE),LEN(VLOOKUP($A44,csapatok!$A:$NN,FT$320,FALSE))-6),'csapat-ranglista'!$A:$FP,FT$321,FALSE)/8,VLOOKUP(VLOOKUP($A44,csapatok!$A:$NN,FT$320,FALSE),'csapat-ranglista'!$A:$FP,FT$321,FALSE)/4),0)</f>
        <v>0</v>
      </c>
      <c r="FU44" s="223">
        <f>IFERROR(IF(RIGHT(VLOOKUP($A44,csapatok!$A:$NN,FU$320,FALSE),5)="Csere",VLOOKUP(LEFT(VLOOKUP($A44,csapatok!$A:$NN,FU$320,FALSE),LEN(VLOOKUP($A44,csapatok!$A:$NN,FU$320,FALSE))-6),'csapat-ranglista'!$A:$FP,FU$321,FALSE)/8,VLOOKUP(VLOOKUP($A44,csapatok!$A:$NN,FU$320,FALSE),'csapat-ranglista'!$A:$FP,FU$321,FALSE)/4),0)</f>
        <v>1.6794749965398301</v>
      </c>
      <c r="FV44" s="223">
        <f>IFERROR(IF(RIGHT(VLOOKUP($A44,csapatok!$A:$NN,FV$320,FALSE),5)="Csere",VLOOKUP(LEFT(VLOOKUP($A44,csapatok!$A:$NN,FV$320,FALSE),LEN(VLOOKUP($A44,csapatok!$A:$NN,FV$320,FALSE))-6),'csapat-ranglista'!$A:$FP,FV$321,FALSE)/8,VLOOKUP(VLOOKUP($A44,csapatok!$A:$NN,FV$320,FALSE),'csapat-ranglista'!$A:$FP,FV$321,FALSE)/4),0)</f>
        <v>0</v>
      </c>
      <c r="FW44" s="223">
        <f>IFERROR(IF(RIGHT(VLOOKUP($A44,csapatok!$A:$NN,FW$320,FALSE),5)="Csere",VLOOKUP(LEFT(VLOOKUP($A44,csapatok!$A:$NN,FW$320,FALSE),LEN(VLOOKUP($A44,csapatok!$A:$NN,FW$320,FALSE))-6),'csapat-ranglista'!$A:$FP,FW$321,FALSE)/8,VLOOKUP(VLOOKUP($A44,csapatok!$A:$NN,FW$320,FALSE),'csapat-ranglista'!$A:$FP,FW$321,FALSE)/4),0)</f>
        <v>0</v>
      </c>
      <c r="FX44" s="223">
        <f>IFERROR(IF(RIGHT(VLOOKUP($A44,csapatok!$A:$NN,FX$320,FALSE),5)="Csere",VLOOKUP(LEFT(VLOOKUP($A44,csapatok!$A:$NN,FX$320,FALSE),LEN(VLOOKUP($A44,csapatok!$A:$NN,FX$320,FALSE))-6),'csapat-ranglista'!$A:$FP,FX$321,FALSE)/8,VLOOKUP(VLOOKUP($A44,csapatok!$A:$NN,FX$320,FALSE),'csapat-ranglista'!$A:$FP,FX$321,FALSE)/4),0)</f>
        <v>0</v>
      </c>
      <c r="FY44" s="223">
        <f>IFERROR(IF(RIGHT(VLOOKUP($A44,csapatok!$A:$NN,FY$320,FALSE),5)="Csere",VLOOKUP(LEFT(VLOOKUP($A44,csapatok!$A:$NN,FY$320,FALSE),LEN(VLOOKUP($A44,csapatok!$A:$NN,FY$320,FALSE))-6),'csapat-ranglista'!$A:$FP,FY$321,FALSE)/8,VLOOKUP(VLOOKUP($A44,csapatok!$A:$NN,FY$320,FALSE),'csapat-ranglista'!$A:$FP,FY$321,FALSE)/4),0)</f>
        <v>0</v>
      </c>
      <c r="FZ44" s="223">
        <f>IFERROR(IF(RIGHT(VLOOKUP($A44,csapatok!$A:$NN,FZ$320,FALSE),5)="Csere",VLOOKUP(LEFT(VLOOKUP($A44,csapatok!$A:$NN,FZ$320,FALSE),LEN(VLOOKUP($A44,csapatok!$A:$NN,FZ$320,FALSE))-6),'csapat-ranglista'!$A:$FP,FZ$321,FALSE)/8,VLOOKUP(VLOOKUP($A44,csapatok!$A:$NN,FZ$320,FALSE),'csapat-ranglista'!$A:$FP,FZ$321,FALSE)/4),0)</f>
        <v>0</v>
      </c>
      <c r="GA44" s="223">
        <f>IFERROR(IF(RIGHT(VLOOKUP($A44,csapatok!$A:$NN,GA$320,FALSE),5)="Csere",VLOOKUP(LEFT(VLOOKUP($A44,csapatok!$A:$NN,GA$320,FALSE),LEN(VLOOKUP($A44,csapatok!$A:$NN,GA$320,FALSE))-6),'csapat-ranglista'!$A:$FP,GA$321,FALSE)/8,VLOOKUP(VLOOKUP($A44,csapatok!$A:$NN,GA$320,FALSE),'csapat-ranglista'!$A:$FP,GA$321,FALSE)/4),0)</f>
        <v>0</v>
      </c>
      <c r="GB44" s="223">
        <f>IFERROR(IF(RIGHT(VLOOKUP($A44,csapatok!$A:$NN,GB$320,FALSE),5)="Csere",VLOOKUP(LEFT(VLOOKUP($A44,csapatok!$A:$NN,GB$320,FALSE),LEN(VLOOKUP($A44,csapatok!$A:$NN,GB$320,FALSE))-6),'csapat-ranglista'!$A:$FP,GB$321,FALSE)/8,VLOOKUP(VLOOKUP($A44,csapatok!$A:$NN,GB$320,FALSE),'csapat-ranglista'!$A:$FP,GB$321,FALSE)/4),0)</f>
        <v>0</v>
      </c>
      <c r="GC44" s="223">
        <f>IFERROR(IF(RIGHT(VLOOKUP($A44,csapatok!$A:$NN,GC$320,FALSE),5)="Csere",VLOOKUP(LEFT(VLOOKUP($A44,csapatok!$A:$NN,GC$320,FALSE),LEN(VLOOKUP($A44,csapatok!$A:$NN,GC$320,FALSE))-6),'csapat-ranglista'!$A:$FP,GC$321,FALSE)/8,VLOOKUP(VLOOKUP($A44,csapatok!$A:$NN,GC$320,FALSE),'csapat-ranglista'!$A:$FP,GC$321,FALSE)/4),0)</f>
        <v>0</v>
      </c>
      <c r="GD44" s="247">
        <f>SUM(EQ44:GC44)</f>
        <v>32.37003376235316</v>
      </c>
    </row>
    <row r="45" spans="1:186">
      <c r="A45" s="32" t="s">
        <v>126</v>
      </c>
      <c r="B45" s="289">
        <v>27856</v>
      </c>
      <c r="C45" s="131" t="str">
        <f>IF(B45=0,"",IF(B45&lt;$C$1,"felnőtt","ifi"))</f>
        <v>felnőtt</v>
      </c>
      <c r="D45" s="32" t="s">
        <v>101</v>
      </c>
      <c r="E45" s="45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2.0458468332043647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1.0411379444024</v>
      </c>
      <c r="T45" s="32">
        <v>0</v>
      </c>
      <c r="U45" s="32">
        <v>0</v>
      </c>
      <c r="V45" s="32">
        <v>0</v>
      </c>
      <c r="W45" s="32">
        <v>0</v>
      </c>
      <c r="X45" s="32">
        <f>IFERROR(IF(RIGHT(VLOOKUP($A45,csapatok!$A:$BL,X$320,FALSE),5)="Csere",VLOOKUP(LEFT(VLOOKUP($A45,csapatok!$A:$BL,X$320,FALSE),LEN(VLOOKUP($A45,csapatok!$A:$BL,X$320,FALSE))-6),'csapat-ranglista'!$A:$FP,X$321,FALSE)/8,VLOOKUP(VLOOKUP($A45,csapatok!$A:$BL,X$320,FALSE),'csapat-ranglista'!$A:$FP,X$321,FALSE)/4),0)</f>
        <v>0</v>
      </c>
      <c r="Y45" s="32">
        <f>IFERROR(IF(RIGHT(VLOOKUP($A45,csapatok!$A:$BL,Y$320,FALSE),5)="Csere",VLOOKUP(LEFT(VLOOKUP($A45,csapatok!$A:$BL,Y$320,FALSE),LEN(VLOOKUP($A45,csapatok!$A:$BL,Y$320,FALSE))-6),'csapat-ranglista'!$A:$FP,Y$321,FALSE)/8,VLOOKUP(VLOOKUP($A45,csapatok!$A:$BL,Y$320,FALSE),'csapat-ranglista'!$A:$FP,Y$321,FALSE)/4),0)</f>
        <v>0</v>
      </c>
      <c r="Z45" s="32">
        <f>IFERROR(IF(RIGHT(VLOOKUP($A45,csapatok!$A:$BL,Z$320,FALSE),5)="Csere",VLOOKUP(LEFT(VLOOKUP($A45,csapatok!$A:$BL,Z$320,FALSE),LEN(VLOOKUP($A45,csapatok!$A:$BL,Z$320,FALSE))-6),'csapat-ranglista'!$A:$FP,Z$321,FALSE)/8,VLOOKUP(VLOOKUP($A45,csapatok!$A:$BL,Z$320,FALSE),'csapat-ranglista'!$A:$FP,Z$321,FALSE)/4),0)</f>
        <v>0</v>
      </c>
      <c r="AA45" s="32">
        <f>IFERROR(IF(RIGHT(VLOOKUP($A45,csapatok!$A:$BL,AA$320,FALSE),5)="Csere",VLOOKUP(LEFT(VLOOKUP($A45,csapatok!$A:$BL,AA$320,FALSE),LEN(VLOOKUP($A45,csapatok!$A:$BL,AA$320,FALSE))-6),'csapat-ranglista'!$A:$FP,AA$321,FALSE)/8,VLOOKUP(VLOOKUP($A45,csapatok!$A:$BL,AA$320,FALSE),'csapat-ranglista'!$A:$FP,AA$321,FALSE)/4),0)</f>
        <v>0</v>
      </c>
      <c r="AB45" s="223">
        <f>IFERROR(IF(RIGHT(VLOOKUP($A45,csapatok!$A:$BL,AB$320,FALSE),5)="Csere",VLOOKUP(LEFT(VLOOKUP($A45,csapatok!$A:$BL,AB$320,FALSE),LEN(VLOOKUP($A45,csapatok!$A:$BL,AB$320,FALSE))-6),'csapat-ranglista'!$A:$FP,AB$321,FALSE)/8,VLOOKUP(VLOOKUP($A45,csapatok!$A:$BL,AB$320,FALSE),'csapat-ranglista'!$A:$FP,AB$321,FALSE)/4),0)</f>
        <v>0</v>
      </c>
      <c r="AC45" s="223">
        <f>IFERROR(IF(RIGHT(VLOOKUP($A45,csapatok!$A:$BL,AC$320,FALSE),5)="Csere",VLOOKUP(LEFT(VLOOKUP($A45,csapatok!$A:$BL,AC$320,FALSE),LEN(VLOOKUP($A45,csapatok!$A:$BL,AC$320,FALSE))-6),'csapat-ranglista'!$A:$FP,AC$321,FALSE)/8,VLOOKUP(VLOOKUP($A45,csapatok!$A:$BL,AC$320,FALSE),'csapat-ranglista'!$A:$FP,AC$321,FALSE)/4),0)</f>
        <v>0</v>
      </c>
      <c r="AD45" s="223">
        <f>IFERROR(IF(RIGHT(VLOOKUP($A45,csapatok!$A:$BL,AD$320,FALSE),5)="Csere",VLOOKUP(LEFT(VLOOKUP($A45,csapatok!$A:$BL,AD$320,FALSE),LEN(VLOOKUP($A45,csapatok!$A:$BL,AD$320,FALSE))-6),'csapat-ranglista'!$A:$FP,AD$321,FALSE)/8,VLOOKUP(VLOOKUP($A45,csapatok!$A:$BL,AD$320,FALSE),'csapat-ranglista'!$A:$FP,AD$321,FALSE)/4),0)</f>
        <v>0</v>
      </c>
      <c r="AE45" s="223">
        <f>IFERROR(IF(RIGHT(VLOOKUP($A45,csapatok!$A:$BL,AE$320,FALSE),5)="Csere",VLOOKUP(LEFT(VLOOKUP($A45,csapatok!$A:$BL,AE$320,FALSE),LEN(VLOOKUP($A45,csapatok!$A:$BL,AE$320,FALSE))-6),'csapat-ranglista'!$A:$FP,AE$321,FALSE)/8,VLOOKUP(VLOOKUP($A45,csapatok!$A:$BL,AE$320,FALSE),'csapat-ranglista'!$A:$FP,AE$321,FALSE)/4),0)</f>
        <v>0</v>
      </c>
      <c r="AF45" s="223">
        <f>IFERROR(IF(RIGHT(VLOOKUP($A45,csapatok!$A:$BL,AF$320,FALSE),5)="Csere",VLOOKUP(LEFT(VLOOKUP($A45,csapatok!$A:$BL,AF$320,FALSE),LEN(VLOOKUP($A45,csapatok!$A:$BL,AF$320,FALSE))-6),'csapat-ranglista'!$A:$FP,AF$321,FALSE)/8,VLOOKUP(VLOOKUP($A45,csapatok!$A:$BL,AF$320,FALSE),'csapat-ranglista'!$A:$FP,AF$321,FALSE)/4),0)</f>
        <v>0</v>
      </c>
      <c r="AG45" s="223">
        <f>IFERROR(IF(RIGHT(VLOOKUP($A45,csapatok!$A:$BL,AG$320,FALSE),5)="Csere",VLOOKUP(LEFT(VLOOKUP($A45,csapatok!$A:$BL,AG$320,FALSE),LEN(VLOOKUP($A45,csapatok!$A:$BL,AG$320,FALSE))-6),'csapat-ranglista'!$A:$FP,AG$321,FALSE)/8,VLOOKUP(VLOOKUP($A45,csapatok!$A:$BL,AG$320,FALSE),'csapat-ranglista'!$A:$FP,AG$321,FALSE)/4),0)</f>
        <v>0</v>
      </c>
      <c r="AH45" s="223">
        <f>IFERROR(IF(RIGHT(VLOOKUP($A45,csapatok!$A:$BL,AH$320,FALSE),5)="Csere",VLOOKUP(LEFT(VLOOKUP($A45,csapatok!$A:$BL,AH$320,FALSE),LEN(VLOOKUP($A45,csapatok!$A:$BL,AH$320,FALSE))-6),'csapat-ranglista'!$A:$FP,AH$321,FALSE)/8,VLOOKUP(VLOOKUP($A45,csapatok!$A:$BL,AH$320,FALSE),'csapat-ranglista'!$A:$FP,AH$321,FALSE)/4),0)</f>
        <v>0</v>
      </c>
      <c r="AI45" s="223">
        <f>IFERROR(IF(RIGHT(VLOOKUP($A45,csapatok!$A:$BL,AI$320,FALSE),5)="Csere",VLOOKUP(LEFT(VLOOKUP($A45,csapatok!$A:$BL,AI$320,FALSE),LEN(VLOOKUP($A45,csapatok!$A:$BL,AI$320,FALSE))-6),'csapat-ranglista'!$A:$FP,AI$321,FALSE)/8,VLOOKUP(VLOOKUP($A45,csapatok!$A:$BL,AI$320,FALSE),'csapat-ranglista'!$A:$FP,AI$321,FALSE)/4),0)</f>
        <v>0</v>
      </c>
      <c r="AJ45" s="223">
        <f>IFERROR(IF(RIGHT(VLOOKUP($A45,csapatok!$A:$BL,AJ$320,FALSE),5)="Csere",VLOOKUP(LEFT(VLOOKUP($A45,csapatok!$A:$BL,AJ$320,FALSE),LEN(VLOOKUP($A45,csapatok!$A:$BL,AJ$320,FALSE))-6),'csapat-ranglista'!$A:$FP,AJ$321,FALSE)/8,VLOOKUP(VLOOKUP($A45,csapatok!$A:$BL,AJ$320,FALSE),'csapat-ranglista'!$A:$FP,AJ$321,FALSE)/2),0)</f>
        <v>0</v>
      </c>
      <c r="AK45" s="223">
        <f>IFERROR(IF(RIGHT(VLOOKUP($A45,csapatok!$A:$CN,AK$320,FALSE),5)="Csere",VLOOKUP(LEFT(VLOOKUP($A45,csapatok!$A:$CN,AK$320,FALSE),LEN(VLOOKUP($A45,csapatok!$A:$CN,AK$320,FALSE))-6),'csapat-ranglista'!$A:$FP,AK$321,FALSE)/8,VLOOKUP(VLOOKUP($A45,csapatok!$A:$CN,AK$320,FALSE),'csapat-ranglista'!$A:$FP,AK$321,FALSE)/4),0)</f>
        <v>0</v>
      </c>
      <c r="AL45" s="223">
        <f>IFERROR(IF(RIGHT(VLOOKUP($A45,csapatok!$A:$CN,AL$320,FALSE),5)="Csere",VLOOKUP(LEFT(VLOOKUP($A45,csapatok!$A:$CN,AL$320,FALSE),LEN(VLOOKUP($A45,csapatok!$A:$CN,AL$320,FALSE))-6),'csapat-ranglista'!$A:$FP,AL$321,FALSE)/8,VLOOKUP(VLOOKUP($A45,csapatok!$A:$CN,AL$320,FALSE),'csapat-ranglista'!$A:$FP,AL$321,FALSE)/4),0)</f>
        <v>0</v>
      </c>
      <c r="AM45" s="223">
        <f>IFERROR(IF(RIGHT(VLOOKUP($A45,csapatok!$A:$CN,AM$320,FALSE),5)="Csere",VLOOKUP(LEFT(VLOOKUP($A45,csapatok!$A:$CN,AM$320,FALSE),LEN(VLOOKUP($A45,csapatok!$A:$CN,AM$320,FALSE))-6),'csapat-ranglista'!$A:$FP,AM$321,FALSE)/8,VLOOKUP(VLOOKUP($A45,csapatok!$A:$CN,AM$320,FALSE),'csapat-ranglista'!$A:$FP,AM$321,FALSE)/4),0)</f>
        <v>0</v>
      </c>
      <c r="AN45" s="223">
        <f>IFERROR(IF(RIGHT(VLOOKUP($A45,csapatok!$A:$CN,AN$320,FALSE),5)="Csere",VLOOKUP(LEFT(VLOOKUP($A45,csapatok!$A:$CN,AN$320,FALSE),LEN(VLOOKUP($A45,csapatok!$A:$CN,AN$320,FALSE))-6),'csapat-ranglista'!$A:$FP,AN$321,FALSE)/8,VLOOKUP(VLOOKUP($A45,csapatok!$A:$CN,AN$320,FALSE),'csapat-ranglista'!$A:$FP,AN$321,FALSE)/4),0)</f>
        <v>0</v>
      </c>
      <c r="AO45" s="223">
        <f>IFERROR(IF(RIGHT(VLOOKUP($A45,csapatok!$A:$CN,AO$320,FALSE),5)="Csere",VLOOKUP(LEFT(VLOOKUP($A45,csapatok!$A:$CN,AO$320,FALSE),LEN(VLOOKUP($A45,csapatok!$A:$CN,AO$320,FALSE))-6),'csapat-ranglista'!$A:$FP,AO$321,FALSE)/8,VLOOKUP(VLOOKUP($A45,csapatok!$A:$CN,AO$320,FALSE),'csapat-ranglista'!$A:$FP,AO$321,FALSE)/4),0)</f>
        <v>0</v>
      </c>
      <c r="AP45" s="223">
        <f>IFERROR(IF(RIGHT(VLOOKUP($A45,csapatok!$A:$CN,AP$320,FALSE),5)="Csere",VLOOKUP(LEFT(VLOOKUP($A45,csapatok!$A:$CN,AP$320,FALSE),LEN(VLOOKUP($A45,csapatok!$A:$CN,AP$320,FALSE))-6),'csapat-ranglista'!$A:$FP,AP$321,FALSE)/8,VLOOKUP(VLOOKUP($A45,csapatok!$A:$CN,AP$320,FALSE),'csapat-ranglista'!$A:$FP,AP$321,FALSE)/4),0)</f>
        <v>0</v>
      </c>
      <c r="AQ45" s="223">
        <f>IFERROR(IF(RIGHT(VLOOKUP($A45,csapatok!$A:$CN,AQ$320,FALSE),5)="Csere",VLOOKUP(LEFT(VLOOKUP($A45,csapatok!$A:$CN,AQ$320,FALSE),LEN(VLOOKUP($A45,csapatok!$A:$CN,AQ$320,FALSE))-6),'csapat-ranglista'!$A:$FP,AQ$321,FALSE)/8,VLOOKUP(VLOOKUP($A45,csapatok!$A:$CN,AQ$320,FALSE),'csapat-ranglista'!$A:$FP,AQ$321,FALSE)/4),0)</f>
        <v>4.3353933508806275</v>
      </c>
      <c r="AR45" s="223">
        <f>IFERROR(IF(RIGHT(VLOOKUP($A45,csapatok!$A:$CN,AR$320,FALSE),5)="Csere",VLOOKUP(LEFT(VLOOKUP($A45,csapatok!$A:$CN,AR$320,FALSE),LEN(VLOOKUP($A45,csapatok!$A:$CN,AR$320,FALSE))-6),'csapat-ranglista'!$A:$FP,AR$321,FALSE)/8,VLOOKUP(VLOOKUP($A45,csapatok!$A:$CN,AR$320,FALSE),'csapat-ranglista'!$A:$FP,AR$321,FALSE)/4),0)</f>
        <v>0</v>
      </c>
      <c r="AS45" s="223">
        <f>IFERROR(IF(RIGHT(VLOOKUP($A45,csapatok!$A:$CN,AS$320,FALSE),5)="Csere",VLOOKUP(LEFT(VLOOKUP($A45,csapatok!$A:$CN,AS$320,FALSE),LEN(VLOOKUP($A45,csapatok!$A:$CN,AS$320,FALSE))-6),'csapat-ranglista'!$A:$FP,AS$321,FALSE)/8,VLOOKUP(VLOOKUP($A45,csapatok!$A:$CN,AS$320,FALSE),'csapat-ranglista'!$A:$FP,AS$321,FALSE)/4),0)</f>
        <v>0</v>
      </c>
      <c r="AT45" s="223">
        <f>IFERROR(IF(RIGHT(VLOOKUP($A45,csapatok!$A:$CN,AT$320,FALSE),5)="Csere",VLOOKUP(LEFT(VLOOKUP($A45,csapatok!$A:$CN,AT$320,FALSE),LEN(VLOOKUP($A45,csapatok!$A:$CN,AT$320,FALSE))-6),'csapat-ranglista'!$A:$FP,AT$321,FALSE)/8,VLOOKUP(VLOOKUP($A45,csapatok!$A:$CN,AT$320,FALSE),'csapat-ranglista'!$A:$FP,AT$321,FALSE)/4),0)</f>
        <v>0</v>
      </c>
      <c r="AU45" s="223">
        <f>IFERROR(IF(RIGHT(VLOOKUP($A45,csapatok!$A:$CN,AU$320,FALSE),5)="Csere",VLOOKUP(LEFT(VLOOKUP($A45,csapatok!$A:$CN,AU$320,FALSE),LEN(VLOOKUP($A45,csapatok!$A:$CN,AU$320,FALSE))-6),'csapat-ranglista'!$A:$FP,AU$321,FALSE)/8,VLOOKUP(VLOOKUP($A45,csapatok!$A:$CN,AU$320,FALSE),'csapat-ranglista'!$A:$FP,AU$321,FALSE)/4),0)</f>
        <v>0.77618888476274206</v>
      </c>
      <c r="AV45" s="223">
        <f>IFERROR(IF(RIGHT(VLOOKUP($A45,csapatok!$A:$CN,AV$320,FALSE),5)="Csere",VLOOKUP(LEFT(VLOOKUP($A45,csapatok!$A:$CN,AV$320,FALSE),LEN(VLOOKUP($A45,csapatok!$A:$CN,AV$320,FALSE))-6),'csapat-ranglista'!$A:$FP,AV$321,FALSE)/8,VLOOKUP(VLOOKUP($A45,csapatok!$A:$CN,AV$320,FALSE),'csapat-ranglista'!$A:$FP,AV$321,FALSE)/4),0)</f>
        <v>0</v>
      </c>
      <c r="AW45" s="223">
        <f>IFERROR(IF(RIGHT(VLOOKUP($A45,csapatok!$A:$CN,AW$320,FALSE),5)="Csere",VLOOKUP(LEFT(VLOOKUP($A45,csapatok!$A:$CN,AW$320,FALSE),LEN(VLOOKUP($A45,csapatok!$A:$CN,AW$320,FALSE))-6),'csapat-ranglista'!$A:$FP,AW$321,FALSE)/8,VLOOKUP(VLOOKUP($A45,csapatok!$A:$CN,AW$320,FALSE),'csapat-ranglista'!$A:$FP,AW$321,FALSE)/4),0)</f>
        <v>0</v>
      </c>
      <c r="AX45" s="223">
        <f>IFERROR(IF(RIGHT(VLOOKUP($A45,csapatok!$A:$CN,AX$320,FALSE),5)="Csere",VLOOKUP(LEFT(VLOOKUP($A45,csapatok!$A:$CN,AX$320,FALSE),LEN(VLOOKUP($A45,csapatok!$A:$CN,AX$320,FALSE))-6),'csapat-ranglista'!$A:$FP,AX$321,FALSE)/8,VLOOKUP(VLOOKUP($A45,csapatok!$A:$CN,AX$320,FALSE),'csapat-ranglista'!$A:$FP,AX$321,FALSE)/4),0)</f>
        <v>0</v>
      </c>
      <c r="AY45" s="223">
        <f>IFERROR(IF(RIGHT(VLOOKUP($A45,csapatok!$A:$NN,AY$320,FALSE),5)="Csere",VLOOKUP(LEFT(VLOOKUP($A45,csapatok!$A:$NN,AY$320,FALSE),LEN(VLOOKUP($A45,csapatok!$A:$NN,AY$320,FALSE))-6),'csapat-ranglista'!$A:$FP,AY$321,FALSE)/8,VLOOKUP(VLOOKUP($A45,csapatok!$A:$NN,AY$320,FALSE),'csapat-ranglista'!$A:$FP,AY$321,FALSE)/4),0)</f>
        <v>0</v>
      </c>
      <c r="AZ45" s="223">
        <f>IFERROR(IF(RIGHT(VLOOKUP($A45,csapatok!$A:$NN,AZ$320,FALSE),5)="Csere",VLOOKUP(LEFT(VLOOKUP($A45,csapatok!$A:$NN,AZ$320,FALSE),LEN(VLOOKUP($A45,csapatok!$A:$NN,AZ$320,FALSE))-6),'csapat-ranglista'!$A:$FP,AZ$321,FALSE)/8,VLOOKUP(VLOOKUP($A45,csapatok!$A:$NN,AZ$320,FALSE),'csapat-ranglista'!$A:$FP,AZ$321,FALSE)/4),0)</f>
        <v>0</v>
      </c>
      <c r="BA45" s="223">
        <f>IFERROR(IF(RIGHT(VLOOKUP($A45,csapatok!$A:$NN,BA$320,FALSE),5)="Csere",VLOOKUP(LEFT(VLOOKUP($A45,csapatok!$A:$NN,BA$320,FALSE),LEN(VLOOKUP($A45,csapatok!$A:$NN,BA$320,FALSE))-6),'csapat-ranglista'!$A:$FP,BA$321,FALSE)/8,VLOOKUP(VLOOKUP($A45,csapatok!$A:$NN,BA$320,FALSE),'csapat-ranglista'!$A:$FP,BA$321,FALSE)/4),0)</f>
        <v>0</v>
      </c>
      <c r="BB45" s="223">
        <f>IFERROR(IF(RIGHT(VLOOKUP($A45,csapatok!$A:$NN,BB$320,FALSE),5)="Csere",VLOOKUP(LEFT(VLOOKUP($A45,csapatok!$A:$NN,BB$320,FALSE),LEN(VLOOKUP($A45,csapatok!$A:$NN,BB$320,FALSE))-6),'csapat-ranglista'!$A:$FP,BB$321,FALSE)/8,VLOOKUP(VLOOKUP($A45,csapatok!$A:$NN,BB$320,FALSE),'csapat-ranglista'!$A:$FP,BB$321,FALSE)/4),0)</f>
        <v>0</v>
      </c>
      <c r="BC45" s="224">
        <f>versenyek!$ES$11*IFERROR(VLOOKUP(VLOOKUP($A45,versenyek!ER:ET,3,FALSE),szabalyok!$A$16:$B$23,2,FALSE)/4,0)</f>
        <v>0</v>
      </c>
      <c r="BD45" s="224">
        <f>versenyek!$EV$11*IFERROR(VLOOKUP(VLOOKUP($A45,versenyek!EU:EW,3,FALSE),szabalyok!$A$16:$B$23,2,FALSE)/4,0)</f>
        <v>0</v>
      </c>
      <c r="BE45" s="223">
        <f>IFERROR(IF(RIGHT(VLOOKUP($A45,csapatok!$A:$NN,BE$320,FALSE),5)="Csere",VLOOKUP(LEFT(VLOOKUP($A45,csapatok!$A:$NN,BE$320,FALSE),LEN(VLOOKUP($A45,csapatok!$A:$NN,BE$320,FALSE))-6),'csapat-ranglista'!$A:$FP,BE$321,FALSE)/8,VLOOKUP(VLOOKUP($A45,csapatok!$A:$NN,BE$320,FALSE),'csapat-ranglista'!$A:$FP,BE$321,FALSE)/4),0)</f>
        <v>0</v>
      </c>
      <c r="BF45" s="223">
        <f>IFERROR(IF(RIGHT(VLOOKUP($A45,csapatok!$A:$NN,BF$320,FALSE),5)="Csere",VLOOKUP(LEFT(VLOOKUP($A45,csapatok!$A:$NN,BF$320,FALSE),LEN(VLOOKUP($A45,csapatok!$A:$NN,BF$320,FALSE))-6),'csapat-ranglista'!$A:$FP,BF$321,FALSE)/8,VLOOKUP(VLOOKUP($A45,csapatok!$A:$NN,BF$320,FALSE),'csapat-ranglista'!$A:$FP,BF$321,FALSE)/4),0)</f>
        <v>0</v>
      </c>
      <c r="BG45" s="223">
        <f>IFERROR(IF(RIGHT(VLOOKUP($A45,csapatok!$A:$NN,BG$320,FALSE),5)="Csere",VLOOKUP(LEFT(VLOOKUP($A45,csapatok!$A:$NN,BG$320,FALSE),LEN(VLOOKUP($A45,csapatok!$A:$NN,BG$320,FALSE))-6),'csapat-ranglista'!$A:$FP,BG$321,FALSE)/8,VLOOKUP(VLOOKUP($A45,csapatok!$A:$NN,BG$320,FALSE),'csapat-ranglista'!$A:$FP,BG$321,FALSE)/4),0)</f>
        <v>0</v>
      </c>
      <c r="BH45" s="223">
        <f>IFERROR(IF(RIGHT(VLOOKUP($A45,csapatok!$A:$NN,BH$320,FALSE),5)="Csere",VLOOKUP(LEFT(VLOOKUP($A45,csapatok!$A:$NN,BH$320,FALSE),LEN(VLOOKUP($A45,csapatok!$A:$NN,BH$320,FALSE))-6),'csapat-ranglista'!$A:$FP,BH$321,FALSE)/8,VLOOKUP(VLOOKUP($A45,csapatok!$A:$NN,BH$320,FALSE),'csapat-ranglista'!$A:$FP,BH$321,FALSE)/4),0)</f>
        <v>0</v>
      </c>
      <c r="BI45" s="223">
        <f>IFERROR(IF(RIGHT(VLOOKUP($A45,csapatok!$A:$NN,BI$320,FALSE),5)="Csere",VLOOKUP(LEFT(VLOOKUP($A45,csapatok!$A:$NN,BI$320,FALSE),LEN(VLOOKUP($A45,csapatok!$A:$NN,BI$320,FALSE))-6),'csapat-ranglista'!$A:$FP,BI$321,FALSE)/8,VLOOKUP(VLOOKUP($A45,csapatok!$A:$NN,BI$320,FALSE),'csapat-ranglista'!$A:$FP,BI$321,FALSE)/4),0)</f>
        <v>0</v>
      </c>
      <c r="BJ45" s="223">
        <f>IFERROR(IF(RIGHT(VLOOKUP($A45,csapatok!$A:$NN,BJ$320,FALSE),5)="Csere",VLOOKUP(LEFT(VLOOKUP($A45,csapatok!$A:$NN,BJ$320,FALSE),LEN(VLOOKUP($A45,csapatok!$A:$NN,BJ$320,FALSE))-6),'csapat-ranglista'!$A:$FP,BJ$321,FALSE)/8,VLOOKUP(VLOOKUP($A45,csapatok!$A:$NN,BJ$320,FALSE),'csapat-ranglista'!$A:$FP,BJ$321,FALSE)/4),0)</f>
        <v>0</v>
      </c>
      <c r="BK45" s="223">
        <f>IFERROR(IF(RIGHT(VLOOKUP($A45,csapatok!$A:$NN,BK$320,FALSE),5)="Csere",VLOOKUP(LEFT(VLOOKUP($A45,csapatok!$A:$NN,BK$320,FALSE),LEN(VLOOKUP($A45,csapatok!$A:$NN,BK$320,FALSE))-6),'csapat-ranglista'!$A:$FP,BK$321,FALSE)/8,VLOOKUP(VLOOKUP($A45,csapatok!$A:$NN,BK$320,FALSE),'csapat-ranglista'!$A:$FP,BK$321,FALSE)/4),0)</f>
        <v>0</v>
      </c>
      <c r="BL45" s="223">
        <f>IFERROR(IF(RIGHT(VLOOKUP($A45,csapatok!$A:$NN,BL$320,FALSE),5)="Csere",VLOOKUP(LEFT(VLOOKUP($A45,csapatok!$A:$NN,BL$320,FALSE),LEN(VLOOKUP($A45,csapatok!$A:$NN,BL$320,FALSE))-6),'csapat-ranglista'!$A:$FP,BL$321,FALSE)/8,VLOOKUP(VLOOKUP($A45,csapatok!$A:$NN,BL$320,FALSE),'csapat-ranglista'!$A:$FP,BL$321,FALSE)/4),0)</f>
        <v>0</v>
      </c>
      <c r="BM45" s="223">
        <f>IFERROR(IF(RIGHT(VLOOKUP($A45,csapatok!$A:$NN,BM$320,FALSE),5)="Csere",VLOOKUP(LEFT(VLOOKUP($A45,csapatok!$A:$NN,BM$320,FALSE),LEN(VLOOKUP($A45,csapatok!$A:$NN,BM$320,FALSE))-6),'csapat-ranglista'!$A:$FP,BM$321,FALSE)/8,VLOOKUP(VLOOKUP($A45,csapatok!$A:$NN,BM$320,FALSE),'csapat-ranglista'!$A:$FP,BM$321,FALSE)/4),0)</f>
        <v>0</v>
      </c>
      <c r="BN45" s="223">
        <f>IFERROR(IF(RIGHT(VLOOKUP($A45,csapatok!$A:$NN,BN$320,FALSE),5)="Csere",VLOOKUP(LEFT(VLOOKUP($A45,csapatok!$A:$NN,BN$320,FALSE),LEN(VLOOKUP($A45,csapatok!$A:$NN,BN$320,FALSE))-6),'csapat-ranglista'!$A:$FP,BN$321,FALSE)/8,VLOOKUP(VLOOKUP($A45,csapatok!$A:$NN,BN$320,FALSE),'csapat-ranglista'!$A:$FP,BN$321,FALSE)/4),0)</f>
        <v>0</v>
      </c>
      <c r="BO45" s="223">
        <f>IFERROR(IF(RIGHT(VLOOKUP($A45,csapatok!$A:$NN,BO$320,FALSE),5)="Csere",VLOOKUP(LEFT(VLOOKUP($A45,csapatok!$A:$NN,BO$320,FALSE),LEN(VLOOKUP($A45,csapatok!$A:$NN,BO$320,FALSE))-6),'csapat-ranglista'!$A:$FP,BO$321,FALSE)/8,VLOOKUP(VLOOKUP($A45,csapatok!$A:$NN,BO$320,FALSE),'csapat-ranglista'!$A:$FP,BO$321,FALSE)/4),0)</f>
        <v>2.3611540482089723</v>
      </c>
      <c r="BP45" s="223">
        <f>IFERROR(IF(RIGHT(VLOOKUP($A45,csapatok!$A:$NN,BP$320,FALSE),5)="Csere",VLOOKUP(LEFT(VLOOKUP($A45,csapatok!$A:$NN,BP$320,FALSE),LEN(VLOOKUP($A45,csapatok!$A:$NN,BP$320,FALSE))-6),'csapat-ranglista'!$A:$FP,BP$321,FALSE)/8,VLOOKUP(VLOOKUP($A45,csapatok!$A:$NN,BP$320,FALSE),'csapat-ranglista'!$A:$FP,BP$321,FALSE)/4),0)</f>
        <v>0</v>
      </c>
      <c r="BQ45" s="223">
        <f>IFERROR(IF(RIGHT(VLOOKUP($A45,csapatok!$A:$NN,BQ$320,FALSE),5)="Csere",VLOOKUP(LEFT(VLOOKUP($A45,csapatok!$A:$NN,BQ$320,FALSE),LEN(VLOOKUP($A45,csapatok!$A:$NN,BQ$320,FALSE))-6),'csapat-ranglista'!$A:$FP,BQ$321,FALSE)/8,VLOOKUP(VLOOKUP($A45,csapatok!$A:$NN,BQ$320,FALSE),'csapat-ranglista'!$A:$FP,BQ$321,FALSE)/4),0)</f>
        <v>0</v>
      </c>
      <c r="BR45" s="223">
        <f>IFERROR(IF(RIGHT(VLOOKUP($A45,csapatok!$A:$NN,BR$320,FALSE),5)="Csere",VLOOKUP(LEFT(VLOOKUP($A45,csapatok!$A:$NN,BR$320,FALSE),LEN(VLOOKUP($A45,csapatok!$A:$NN,BR$320,FALSE))-6),'csapat-ranglista'!$A:$FP,BR$321,FALSE)/8,VLOOKUP(VLOOKUP($A45,csapatok!$A:$NN,BR$320,FALSE),'csapat-ranglista'!$A:$FP,BR$321,FALSE)/4),0)</f>
        <v>0</v>
      </c>
      <c r="BS45" s="223">
        <f>IFERROR(IF(RIGHT(VLOOKUP($A45,csapatok!$A:$NN,BS$320,FALSE),5)="Csere",VLOOKUP(LEFT(VLOOKUP($A45,csapatok!$A:$NN,BS$320,FALSE),LEN(VLOOKUP($A45,csapatok!$A:$NN,BS$320,FALSE))-6),'csapat-ranglista'!$A:$FP,BS$321,FALSE)/8,VLOOKUP(VLOOKUP($A45,csapatok!$A:$NN,BS$320,FALSE),'csapat-ranglista'!$A:$FP,BS$321,FALSE)/4),0)</f>
        <v>6.6219823768522028</v>
      </c>
      <c r="BT45" s="223">
        <f>IFERROR(IF(RIGHT(VLOOKUP($A45,csapatok!$A:$NN,BT$320,FALSE),5)="Csere",VLOOKUP(LEFT(VLOOKUP($A45,csapatok!$A:$NN,BT$320,FALSE),LEN(VLOOKUP($A45,csapatok!$A:$NN,BT$320,FALSE))-6),'csapat-ranglista'!$A:$FP,BT$321,FALSE)/8,VLOOKUP(VLOOKUP($A45,csapatok!$A:$NN,BT$320,FALSE),'csapat-ranglista'!$A:$FP,BT$321,FALSE)/4),0)</f>
        <v>0</v>
      </c>
      <c r="BU45" s="223">
        <f>IFERROR(IF(RIGHT(VLOOKUP($A45,csapatok!$A:$NN,BU$320,FALSE),5)="Csere",VLOOKUP(LEFT(VLOOKUP($A45,csapatok!$A:$NN,BU$320,FALSE),LEN(VLOOKUP($A45,csapatok!$A:$NN,BU$320,FALSE))-6),'csapat-ranglista'!$A:$FP,BU$321,FALSE)/8,VLOOKUP(VLOOKUP($A45,csapatok!$A:$NN,BU$320,FALSE),'csapat-ranglista'!$A:$FP,BU$321,FALSE)/4),0)</f>
        <v>4.5704222392270228</v>
      </c>
      <c r="BV45" s="223">
        <f>IFERROR(IF(RIGHT(VLOOKUP($A45,csapatok!$A:$NN,BV$320,FALSE),5)="Csere",VLOOKUP(LEFT(VLOOKUP($A45,csapatok!$A:$NN,BV$320,FALSE),LEN(VLOOKUP($A45,csapatok!$A:$NN,BV$320,FALSE))-6),'csapat-ranglista'!$A:$FP,BV$321,FALSE)/8,VLOOKUP(VLOOKUP($A45,csapatok!$A:$NN,BV$320,FALSE),'csapat-ranglista'!$A:$FP,BV$321,FALSE)/4),0)</f>
        <v>0</v>
      </c>
      <c r="BW45" s="223">
        <f>IFERROR(IF(RIGHT(VLOOKUP($A45,csapatok!$A:$NN,BW$320,FALSE),5)="Csere",VLOOKUP(LEFT(VLOOKUP($A45,csapatok!$A:$NN,BW$320,FALSE),LEN(VLOOKUP($A45,csapatok!$A:$NN,BW$320,FALSE))-6),'csapat-ranglista'!$A:$FP,BW$321,FALSE)/8,VLOOKUP(VLOOKUP($A45,csapatok!$A:$NN,BW$320,FALSE),'csapat-ranglista'!$A:$FP,BW$321,FALSE)/4),0)</f>
        <v>0</v>
      </c>
      <c r="BX45" s="223">
        <f>IFERROR(IF(RIGHT(VLOOKUP($A45,csapatok!$A:$NN,BX$320,FALSE),5)="Csere",VLOOKUP(LEFT(VLOOKUP($A45,csapatok!$A:$NN,BX$320,FALSE),LEN(VLOOKUP($A45,csapatok!$A:$NN,BX$320,FALSE))-6),'csapat-ranglista'!$A:$FP,BX$321,FALSE)/8,VLOOKUP(VLOOKUP($A45,csapatok!$A:$NN,BX$320,FALSE),'csapat-ranglista'!$A:$FP,BX$321,FALSE)/4),0)</f>
        <v>0</v>
      </c>
      <c r="BY45" s="223">
        <f>IFERROR(IF(RIGHT(VLOOKUP($A45,csapatok!$A:$NN,BY$320,FALSE),5)="Csere",VLOOKUP(LEFT(VLOOKUP($A45,csapatok!$A:$NN,BY$320,FALSE),LEN(VLOOKUP($A45,csapatok!$A:$NN,BY$320,FALSE))-6),'csapat-ranglista'!$A:$FP,BY$321,FALSE)/8,VLOOKUP(VLOOKUP($A45,csapatok!$A:$NN,BY$320,FALSE),'csapat-ranglista'!$A:$FP,BY$321,FALSE)/4),0)</f>
        <v>11.811664678445846</v>
      </c>
      <c r="BZ45" s="223">
        <f>IFERROR(IF(RIGHT(VLOOKUP($A45,csapatok!$A:$NN,BZ$320,FALSE),5)="Csere",VLOOKUP(LEFT(VLOOKUP($A45,csapatok!$A:$NN,BZ$320,FALSE),LEN(VLOOKUP($A45,csapatok!$A:$NN,BZ$320,FALSE))-6),'csapat-ranglista'!$A:$FP,BZ$321,FALSE)/8,VLOOKUP(VLOOKUP($A45,csapatok!$A:$NN,BZ$320,FALSE),'csapat-ranglista'!$A:$FP,BZ$321,FALSE)/4),0)</f>
        <v>0</v>
      </c>
      <c r="CA45" s="223">
        <f>IFERROR(IF(RIGHT(VLOOKUP($A45,csapatok!$A:$NN,CA$320,FALSE),5)="Csere",VLOOKUP(LEFT(VLOOKUP($A45,csapatok!$A:$NN,CA$320,FALSE),LEN(VLOOKUP($A45,csapatok!$A:$NN,CA$320,FALSE))-6),'csapat-ranglista'!$A:$FP,CA$321,FALSE)/8,VLOOKUP(VLOOKUP($A45,csapatok!$A:$NN,CA$320,FALSE),'csapat-ranglista'!$A:$FP,CA$321,FALSE)/4),0)</f>
        <v>0</v>
      </c>
      <c r="CB45" s="223">
        <f>IFERROR(IF(RIGHT(VLOOKUP($A45,csapatok!$A:$NN,CB$320,FALSE),5)="Csere",VLOOKUP(LEFT(VLOOKUP($A45,csapatok!$A:$NN,CB$320,FALSE),LEN(VLOOKUP($A45,csapatok!$A:$NN,CB$320,FALSE))-6),'csapat-ranglista'!$A:$FP,CB$321,FALSE)/8,VLOOKUP(VLOOKUP($A45,csapatok!$A:$NN,CB$320,FALSE),'csapat-ranglista'!$A:$FP,CB$321,FALSE)/4),0)</f>
        <v>0</v>
      </c>
      <c r="CC45" s="223">
        <f>IFERROR(IF(RIGHT(VLOOKUP($A45,csapatok!$A:$NN,CC$320,FALSE),5)="Csere",VLOOKUP(LEFT(VLOOKUP($A45,csapatok!$A:$NN,CC$320,FALSE),LEN(VLOOKUP($A45,csapatok!$A:$NN,CC$320,FALSE))-6),'csapat-ranglista'!$A:$FP,CC$321,FALSE)/8,VLOOKUP(VLOOKUP($A45,csapatok!$A:$NN,CC$320,FALSE),'csapat-ranglista'!$A:$FP,CC$321,FALSE)/4),0)</f>
        <v>0</v>
      </c>
      <c r="CD45" s="223">
        <f>IFERROR(IF(RIGHT(VLOOKUP($A45,csapatok!$A:$NN,CD$320,FALSE),5)="Csere",VLOOKUP(LEFT(VLOOKUP($A45,csapatok!$A:$NN,CD$320,FALSE),LEN(VLOOKUP($A45,csapatok!$A:$NN,CD$320,FALSE))-6),'csapat-ranglista'!$A:$FP,CD$321,FALSE)/8,VLOOKUP(VLOOKUP($A45,csapatok!$A:$NN,CD$320,FALSE),'csapat-ranglista'!$A:$FP,CD$321,FALSE)/4),0)</f>
        <v>0</v>
      </c>
      <c r="CE45" s="223">
        <f>IFERROR(IF(RIGHT(VLOOKUP($A45,csapatok!$A:$NN,CE$320,FALSE),5)="Csere",VLOOKUP(LEFT(VLOOKUP($A45,csapatok!$A:$NN,CE$320,FALSE),LEN(VLOOKUP($A45,csapatok!$A:$NN,CE$320,FALSE))-6),'csapat-ranglista'!$A:$FP,CE$321,FALSE)/8,VLOOKUP(VLOOKUP($A45,csapatok!$A:$NN,CE$320,FALSE),'csapat-ranglista'!$A:$FP,CE$321,FALSE)/4),0)</f>
        <v>0</v>
      </c>
      <c r="CF45" s="223">
        <f>IFERROR(IF(RIGHT(VLOOKUP($A45,csapatok!$A:$NN,CF$320,FALSE),5)="Csere",VLOOKUP(LEFT(VLOOKUP($A45,csapatok!$A:$NN,CF$320,FALSE),LEN(VLOOKUP($A45,csapatok!$A:$NN,CF$320,FALSE))-6),'csapat-ranglista'!$A:$FP,CF$321,FALSE)/8,VLOOKUP(VLOOKUP($A45,csapatok!$A:$NN,CF$320,FALSE),'csapat-ranglista'!$A:$FP,CF$321,FALSE)/4),0)</f>
        <v>0</v>
      </c>
      <c r="CG45" s="223">
        <f>IFERROR(IF(RIGHT(VLOOKUP($A45,csapatok!$A:$NN,CG$320,FALSE),5)="Csere",VLOOKUP(LEFT(VLOOKUP($A45,csapatok!$A:$NN,CG$320,FALSE),LEN(VLOOKUP($A45,csapatok!$A:$NN,CG$320,FALSE))-6),'csapat-ranglista'!$A:$FP,CG$321,FALSE)/8,VLOOKUP(VLOOKUP($A45,csapatok!$A:$NN,CG$320,FALSE),'csapat-ranglista'!$A:$FP,CG$321,FALSE)/4),0)</f>
        <v>0</v>
      </c>
      <c r="CH45" s="223">
        <f>IFERROR(IF(RIGHT(VLOOKUP($A45,csapatok!$A:$NN,CH$320,FALSE),5)="Csere",VLOOKUP(LEFT(VLOOKUP($A45,csapatok!$A:$NN,CH$320,FALSE),LEN(VLOOKUP($A45,csapatok!$A:$NN,CH$320,FALSE))-6),'csapat-ranglista'!$A:$FP,CH$321,FALSE)/8,VLOOKUP(VLOOKUP($A45,csapatok!$A:$NN,CH$320,FALSE),'csapat-ranglista'!$A:$FP,CH$321,FALSE)/4),0)</f>
        <v>0</v>
      </c>
      <c r="CI45" s="223">
        <f>IFERROR(IF(RIGHT(VLOOKUP($A45,csapatok!$A:$NN,CI$320,FALSE),5)="Csere",VLOOKUP(LEFT(VLOOKUP($A45,csapatok!$A:$NN,CI$320,FALSE),LEN(VLOOKUP($A45,csapatok!$A:$NN,CI$320,FALSE))-6),'csapat-ranglista'!$A:$FP,CI$321,FALSE)/8,VLOOKUP(VLOOKUP($A45,csapatok!$A:$NN,CI$320,FALSE),'csapat-ranglista'!$A:$FP,CI$321,FALSE)/4),0)</f>
        <v>0</v>
      </c>
      <c r="CJ45" s="224">
        <f>versenyek!$IQ$11*IFERROR(VLOOKUP(VLOOKUP($A45,versenyek!IP:IR,3,FALSE),szabalyok!$A$16:$B$23,2,FALSE)/4,0)</f>
        <v>0</v>
      </c>
      <c r="CK45" s="224">
        <f>versenyek!$IT$11*IFERROR(VLOOKUP(VLOOKUP($A45,versenyek!IS:IU,3,FALSE),szabalyok!$A$16:$B$23,2,FALSE)/4,0)</f>
        <v>0</v>
      </c>
      <c r="CL45" s="223">
        <f>IFERROR(IF(RIGHT(VLOOKUP($A45,csapatok!$A:$NN,CL$320,FALSE),5)="Csere",VLOOKUP(LEFT(VLOOKUP($A45,csapatok!$A:$NN,CL$320,FALSE),LEN(VLOOKUP($A45,csapatok!$A:$NN,CL$320,FALSE))-6),'csapat-ranglista'!$A:$FP,CL$321,FALSE)/8,VLOOKUP(VLOOKUP($A45,csapatok!$A:$NN,CL$320,FALSE),'csapat-ranglista'!$A:$FP,CL$321,FALSE)/4),0)</f>
        <v>0</v>
      </c>
      <c r="CM45" s="223">
        <f>IFERROR(IF(RIGHT(VLOOKUP($A45,csapatok!$A:$NN,CM$320,FALSE),5)="Csere",VLOOKUP(LEFT(VLOOKUP($A45,csapatok!$A:$NN,CM$320,FALSE),LEN(VLOOKUP($A45,csapatok!$A:$NN,CM$320,FALSE))-6),'csapat-ranglista'!$A:$FP,CM$321,FALSE)/8,VLOOKUP(VLOOKUP($A45,csapatok!$A:$NN,CM$320,FALSE),'csapat-ranglista'!$A:$FP,CM$321,FALSE)/4),0)</f>
        <v>0</v>
      </c>
      <c r="CN45" s="223">
        <f>IFERROR(IF(RIGHT(VLOOKUP($A45,csapatok!$A:$NN,CN$320,FALSE),5)="Csere",VLOOKUP(LEFT(VLOOKUP($A45,csapatok!$A:$NN,CN$320,FALSE),LEN(VLOOKUP($A45,csapatok!$A:$NN,CN$320,FALSE))-6),'csapat-ranglista'!$A:$FP,CN$321,FALSE)/8,VLOOKUP(VLOOKUP($A45,csapatok!$A:$NN,CN$320,FALSE),'csapat-ranglista'!$A:$FP,CN$321,FALSE)/4),0)</f>
        <v>0</v>
      </c>
      <c r="CO45" s="223">
        <f>IFERROR(IF(RIGHT(VLOOKUP($A45,csapatok!$A:$NN,CO$320,FALSE),5)="Csere",VLOOKUP(LEFT(VLOOKUP($A45,csapatok!$A:$NN,CO$320,FALSE),LEN(VLOOKUP($A45,csapatok!$A:$NN,CO$320,FALSE))-6),'csapat-ranglista'!$A:$FP,CO$321,FALSE)/8,VLOOKUP(VLOOKUP($A45,csapatok!$A:$NN,CO$320,FALSE),'csapat-ranglista'!$A:$FP,CO$321,FALSE)/4),0)</f>
        <v>0</v>
      </c>
      <c r="CP45" s="223">
        <f>IFERROR(IF(RIGHT(VLOOKUP($A45,csapatok!$A:$NN,CP$320,FALSE),5)="Csere",VLOOKUP(LEFT(VLOOKUP($A45,csapatok!$A:$NN,CP$320,FALSE),LEN(VLOOKUP($A45,csapatok!$A:$NN,CP$320,FALSE))-6),'csapat-ranglista'!$A:$FP,CP$321,FALSE)/8,VLOOKUP(VLOOKUP($A45,csapatok!$A:$NN,CP$320,FALSE),'csapat-ranglista'!$A:$FP,CP$321,FALSE)/4),0)</f>
        <v>0</v>
      </c>
      <c r="CQ45" s="223">
        <f>IFERROR(IF(RIGHT(VLOOKUP($A45,csapatok!$A:$NN,CQ$320,FALSE),5)="Csere",VLOOKUP(LEFT(VLOOKUP($A45,csapatok!$A:$NN,CQ$320,FALSE),LEN(VLOOKUP($A45,csapatok!$A:$NN,CQ$320,FALSE))-6),'csapat-ranglista'!$A:$FP,CQ$321,FALSE)/8,VLOOKUP(VLOOKUP($A45,csapatok!$A:$NN,CQ$320,FALSE),'csapat-ranglista'!$A:$FP,CQ$321,FALSE)/4),0)</f>
        <v>0</v>
      </c>
      <c r="CR45" s="223">
        <f>IFERROR(IF(RIGHT(VLOOKUP($A45,csapatok!$A:$NN,CR$320,FALSE),5)="Csere",VLOOKUP(LEFT(VLOOKUP($A45,csapatok!$A:$NN,CR$320,FALSE),LEN(VLOOKUP($A45,csapatok!$A:$NN,CR$320,FALSE))-6),'csapat-ranglista'!$A:$FP,CR$321,FALSE)/8,VLOOKUP(VLOOKUP($A45,csapatok!$A:$NN,CR$320,FALSE),'csapat-ranglista'!$A:$FP,CR$321,FALSE)/4),0)</f>
        <v>0</v>
      </c>
      <c r="CS45" s="223">
        <f>IFERROR(IF(RIGHT(VLOOKUP($A45,csapatok!$A:$NN,CS$320,FALSE),5)="Csere",VLOOKUP(LEFT(VLOOKUP($A45,csapatok!$A:$NN,CS$320,FALSE),LEN(VLOOKUP($A45,csapatok!$A:$NN,CS$320,FALSE))-6),'csapat-ranglista'!$A:$FP,CS$321,FALSE)/8,VLOOKUP(VLOOKUP($A45,csapatok!$A:$NN,CS$320,FALSE),'csapat-ranglista'!$A:$FP,CS$321,FALSE)/4),0)</f>
        <v>0</v>
      </c>
      <c r="CT45" s="223">
        <f>IFERROR(IF(RIGHT(VLOOKUP($A45,csapatok!$A:$NN,CT$320,FALSE),5)="Csere",VLOOKUP(LEFT(VLOOKUP($A45,csapatok!$A:$NN,CT$320,FALSE),LEN(VLOOKUP($A45,csapatok!$A:$NN,CT$320,FALSE))-6),'csapat-ranglista'!$A:$FP,CT$321,FALSE)/8,VLOOKUP(VLOOKUP($A45,csapatok!$A:$NN,CT$320,FALSE),'csapat-ranglista'!$A:$FP,CT$321,FALSE)/4),0)</f>
        <v>0</v>
      </c>
      <c r="CU45" s="223">
        <f>IFERROR(IF(RIGHT(VLOOKUP($A45,csapatok!$A:$NN,CU$320,FALSE),5)="Csere",VLOOKUP(LEFT(VLOOKUP($A45,csapatok!$A:$NN,CU$320,FALSE),LEN(VLOOKUP($A45,csapatok!$A:$NN,CU$320,FALSE))-6),'csapat-ranglista'!$A:$FP,CU$321,FALSE)/8,VLOOKUP(VLOOKUP($A45,csapatok!$A:$NN,CU$320,FALSE),'csapat-ranglista'!$A:$FP,CU$321,FALSE)/4),0)</f>
        <v>0</v>
      </c>
      <c r="CV45" s="223">
        <f>IFERROR(IF(RIGHT(VLOOKUP($A45,csapatok!$A:$NN,CV$320,FALSE),5)="Csere",VLOOKUP(LEFT(VLOOKUP($A45,csapatok!$A:$NN,CV$320,FALSE),LEN(VLOOKUP($A45,csapatok!$A:$NN,CV$320,FALSE))-6),'csapat-ranglista'!$A:$FP,CV$321,FALSE)/8,VLOOKUP(VLOOKUP($A45,csapatok!$A:$NN,CV$320,FALSE),'csapat-ranglista'!$A:$FP,CV$321,FALSE)/4),0)</f>
        <v>0</v>
      </c>
      <c r="CW45" s="223">
        <f>IFERROR(IF(RIGHT(VLOOKUP($A45,csapatok!$A:$NN,CW$320,FALSE),5)="Csere",VLOOKUP(LEFT(VLOOKUP($A45,csapatok!$A:$NN,CW$320,FALSE),LEN(VLOOKUP($A45,csapatok!$A:$NN,CW$320,FALSE))-6),'csapat-ranglista'!$A:$FP,CW$321,FALSE)/8,VLOOKUP(VLOOKUP($A45,csapatok!$A:$NN,CW$320,FALSE),'csapat-ranglista'!$A:$FP,CW$321,FALSE)/4),0)</f>
        <v>0</v>
      </c>
      <c r="CX45" s="223">
        <f>IFERROR(IF(RIGHT(VLOOKUP($A45,csapatok!$A:$NN,CX$320,FALSE),5)="Csere",VLOOKUP(LEFT(VLOOKUP($A45,csapatok!$A:$NN,CX$320,FALSE),LEN(VLOOKUP($A45,csapatok!$A:$NN,CX$320,FALSE))-6),'csapat-ranglista'!$A:$FP,CX$321,FALSE)/8,VLOOKUP(VLOOKUP($A45,csapatok!$A:$NN,CX$320,FALSE),'csapat-ranglista'!$A:$FP,CX$321,FALSE)/4),0)</f>
        <v>0</v>
      </c>
      <c r="CY45" s="223">
        <f>IFERROR(IF(RIGHT(VLOOKUP($A45,csapatok!$A:$NN,CY$320,FALSE),5)="Csere",VLOOKUP(LEFT(VLOOKUP($A45,csapatok!$A:$NN,CY$320,FALSE),LEN(VLOOKUP($A45,csapatok!$A:$NN,CY$320,FALSE))-6),'csapat-ranglista'!$A:$FP,CY$321,FALSE)/8,VLOOKUP(VLOOKUP($A45,csapatok!$A:$NN,CY$320,FALSE),'csapat-ranglista'!$A:$FP,CY$321,FALSE)/4),0)</f>
        <v>0</v>
      </c>
      <c r="CZ45" s="223">
        <f>IFERROR(IF(RIGHT(VLOOKUP($A45,csapatok!$A:$NN,CZ$320,FALSE),5)="Csere",VLOOKUP(LEFT(VLOOKUP($A45,csapatok!$A:$NN,CZ$320,FALSE),LEN(VLOOKUP($A45,csapatok!$A:$NN,CZ$320,FALSE))-6),'csapat-ranglista'!$A:$FP,CZ$321,FALSE)/8,VLOOKUP(VLOOKUP($A45,csapatok!$A:$NN,CZ$320,FALSE),'csapat-ranglista'!$A:$FP,CZ$321,FALSE)/4),0)</f>
        <v>0</v>
      </c>
      <c r="DA45" s="223">
        <f>IFERROR(IF(RIGHT(VLOOKUP($A45,csapatok!$A:$NN,DA$320,FALSE),5)="Csere",VLOOKUP(LEFT(VLOOKUP($A45,csapatok!$A:$NN,DA$320,FALSE),LEN(VLOOKUP($A45,csapatok!$A:$NN,DA$320,FALSE))-6),'csapat-ranglista'!$A:$FP,DA$321,FALSE)/8,VLOOKUP(VLOOKUP($A45,csapatok!$A:$NN,DA$320,FALSE),'csapat-ranglista'!$A:$FP,DA$321,FALSE)/4),0)</f>
        <v>0</v>
      </c>
      <c r="DB45" s="223">
        <f>IFERROR(IF(RIGHT(VLOOKUP($A45,csapatok!$A:$NN,DB$320,FALSE),5)="Csere",VLOOKUP(LEFT(VLOOKUP($A45,csapatok!$A:$NN,DB$320,FALSE),LEN(VLOOKUP($A45,csapatok!$A:$NN,DB$320,FALSE))-6),'csapat-ranglista'!$A:$FP,DB$321,FALSE)/8,VLOOKUP(VLOOKUP($A45,csapatok!$A:$NN,DB$320,FALSE),'csapat-ranglista'!$A:$FP,DB$321,FALSE)/4),0)</f>
        <v>0</v>
      </c>
      <c r="DC45" s="223">
        <f>IFERROR(IF(RIGHT(VLOOKUP($A45,csapatok!$A:$NN,DC$320,FALSE),5)="Csere",VLOOKUP(LEFT(VLOOKUP($A45,csapatok!$A:$NN,DC$320,FALSE),LEN(VLOOKUP($A45,csapatok!$A:$NN,DC$320,FALSE))-6),'csapat-ranglista'!$A:$FP,DC$321,FALSE)/8,VLOOKUP(VLOOKUP($A45,csapatok!$A:$NN,DC$320,FALSE),'csapat-ranglista'!$A:$FP,DC$321,FALSE)/4),0)</f>
        <v>0</v>
      </c>
      <c r="DD45" s="223">
        <f>IFERROR(IF(RIGHT(VLOOKUP($A45,csapatok!$A:$NN,DD$320,FALSE),5)="Csere",VLOOKUP(LEFT(VLOOKUP($A45,csapatok!$A:$NN,DD$320,FALSE),LEN(VLOOKUP($A45,csapatok!$A:$NN,DD$320,FALSE))-6),'csapat-ranglista'!$A:$FP,DD$321,FALSE)/8,VLOOKUP(VLOOKUP($A45,csapatok!$A:$NN,DD$320,FALSE),'csapat-ranglista'!$A:$FP,DD$321,FALSE)/4),0)</f>
        <v>0</v>
      </c>
      <c r="DE45" s="223">
        <f>IFERROR(IF(RIGHT(VLOOKUP($A45,csapatok!$A:$NN,DE$320,FALSE),5)="Csere",VLOOKUP(LEFT(VLOOKUP($A45,csapatok!$A:$NN,DE$320,FALSE),LEN(VLOOKUP($A45,csapatok!$A:$NN,DE$320,FALSE))-6),'csapat-ranglista'!$A:$FP,DE$321,FALSE)/8,VLOOKUP(VLOOKUP($A45,csapatok!$A:$NN,DE$320,FALSE),'csapat-ranglista'!$A:$FP,DE$321,FALSE)/4),0)</f>
        <v>0</v>
      </c>
      <c r="DF45" s="223">
        <f>IFERROR(IF(RIGHT(VLOOKUP($A45,csapatok!$A:$NN,DF$320,FALSE),5)="Csere",VLOOKUP(LEFT(VLOOKUP($A45,csapatok!$A:$NN,DF$320,FALSE),LEN(VLOOKUP($A45,csapatok!$A:$NN,DF$320,FALSE))-6),'csapat-ranglista'!$A:$FP,DF$321,FALSE)/8,VLOOKUP(VLOOKUP($A45,csapatok!$A:$NN,DF$320,FALSE),'csapat-ranglista'!$A:$FP,DF$321,FALSE)/4),0)</f>
        <v>0</v>
      </c>
      <c r="DG45" s="223">
        <f>IFERROR(IF(RIGHT(VLOOKUP($A45,csapatok!$A:$NN,DG$320,FALSE),5)="Csere",VLOOKUP(LEFT(VLOOKUP($A45,csapatok!$A:$NN,DG$320,FALSE),LEN(VLOOKUP($A45,csapatok!$A:$NN,DG$320,FALSE))-6),'csapat-ranglista'!$A:$FP,DG$321,FALSE)/8,VLOOKUP(VLOOKUP($A45,csapatok!$A:$NN,DG$320,FALSE),'csapat-ranglista'!$A:$FP,DG$321,FALSE)/4),0)</f>
        <v>0</v>
      </c>
      <c r="DH45" s="223">
        <f>IFERROR(IF(RIGHT(VLOOKUP($A45,csapatok!$A:$NN,DH$320,FALSE),5)="Csere",VLOOKUP(LEFT(VLOOKUP($A45,csapatok!$A:$NN,DH$320,FALSE),LEN(VLOOKUP($A45,csapatok!$A:$NN,DH$320,FALSE))-6),'csapat-ranglista'!$A:$FP,DH$321,FALSE)/8,VLOOKUP(VLOOKUP($A45,csapatok!$A:$NN,DH$320,FALSE),'csapat-ranglista'!$A:$FP,DH$321,FALSE)/4),0)</f>
        <v>0</v>
      </c>
      <c r="DI45" s="223">
        <f>IFERROR(IF(RIGHT(VLOOKUP($A45,csapatok!$A:$NN,DI$320,FALSE),5)="Csere",VLOOKUP(LEFT(VLOOKUP($A45,csapatok!$A:$NN,DI$320,FALSE),LEN(VLOOKUP($A45,csapatok!$A:$NN,DI$320,FALSE))-6),'csapat-ranglista'!$A:$FP,DI$321,FALSE)/8,VLOOKUP(VLOOKUP($A45,csapatok!$A:$NN,DI$320,FALSE),'csapat-ranglista'!$A:$FP,DI$321,FALSE)/4),0)</f>
        <v>0</v>
      </c>
      <c r="DJ45" s="223">
        <f>IFERROR(IF(RIGHT(VLOOKUP($A45,csapatok!$A:$NN,DJ$320,FALSE),5)="Csere",VLOOKUP(LEFT(VLOOKUP($A45,csapatok!$A:$NN,DJ$320,FALSE),LEN(VLOOKUP($A45,csapatok!$A:$NN,DJ$320,FALSE))-6),'csapat-ranglista'!$A:$FP,DJ$321,FALSE)/8,VLOOKUP(VLOOKUP($A45,csapatok!$A:$NN,DJ$320,FALSE),'csapat-ranglista'!$A:$FP,DJ$321,FALSE)/4),0)</f>
        <v>0</v>
      </c>
      <c r="DK45" s="223">
        <f>IFERROR(IF(RIGHT(VLOOKUP($A45,csapatok!$A:$NN,DK$320,FALSE),5)="Csere",VLOOKUP(LEFT(VLOOKUP($A45,csapatok!$A:$NN,DK$320,FALSE),LEN(VLOOKUP($A45,csapatok!$A:$NN,DK$320,FALSE))-6),'csapat-ranglista'!$A:$FP,DK$321,FALSE)/8,VLOOKUP(VLOOKUP($A45,csapatok!$A:$NN,DK$320,FALSE),'csapat-ranglista'!$A:$FP,DK$321,FALSE)/4),0)</f>
        <v>0</v>
      </c>
      <c r="DL45" s="223">
        <f>IFERROR(IF(RIGHT(VLOOKUP($A45,csapatok!$A:$NN,DL$320,FALSE),5)="Csere",VLOOKUP(LEFT(VLOOKUP($A45,csapatok!$A:$NN,DL$320,FALSE),LEN(VLOOKUP($A45,csapatok!$A:$NN,DL$320,FALSE))-6),'csapat-ranglista'!$A:$FP,DL$321,FALSE)/8,VLOOKUP(VLOOKUP($A45,csapatok!$A:$NN,DL$320,FALSE),'csapat-ranglista'!$A:$FP,DL$321,FALSE)/4),0)</f>
        <v>0</v>
      </c>
      <c r="DM45" s="223">
        <f>IFERROR(IF(RIGHT(VLOOKUP($A45,csapatok!$A:$NN,DM$320,FALSE),5)="Csere",VLOOKUP(LEFT(VLOOKUP($A45,csapatok!$A:$NN,DM$320,FALSE),LEN(VLOOKUP($A45,csapatok!$A:$NN,DM$320,FALSE))-6),'csapat-ranglista'!$A:$FP,DM$321,FALSE)/8,VLOOKUP(VLOOKUP($A45,csapatok!$A:$NN,DM$320,FALSE),'csapat-ranglista'!$A:$FP,DM$321,FALSE)/4),0)</f>
        <v>2.6849334397596749</v>
      </c>
      <c r="DN45" s="223">
        <f>IFERROR(IF(RIGHT(VLOOKUP($A45,csapatok!$A:$NN,DN$320,FALSE),5)="Csere",VLOOKUP(LEFT(VLOOKUP($A45,csapatok!$A:$NN,DN$320,FALSE),LEN(VLOOKUP($A45,csapatok!$A:$NN,DN$320,FALSE))-6),'csapat-ranglista'!$A:$FP,DN$321,FALSE)/8,VLOOKUP(VLOOKUP($A45,csapatok!$A:$NN,DN$320,FALSE),'csapat-ranglista'!$A:$FP,DN$321,FALSE)/4),0)</f>
        <v>0</v>
      </c>
      <c r="DO45" s="224">
        <f>versenyek!$MF$11*IFERROR(VLOOKUP(VLOOKUP($A45,versenyek!ME:MG,3,FALSE),szabalyok!$A$16:$B$23,2,FALSE)/4,0)</f>
        <v>0</v>
      </c>
      <c r="DP45" s="224">
        <f>versenyek!$MI$11*IFERROR(VLOOKUP(VLOOKUP($A45,versenyek!MH:MJ,3,FALSE),szabalyok!$A$16:$B$23,2,FALSE)/4,0)</f>
        <v>0</v>
      </c>
      <c r="DQ45" s="223">
        <f>IFERROR(IF(RIGHT(VLOOKUP($A45,csapatok!$A:$NN,DQ$320,FALSE),5)="Csere",VLOOKUP(LEFT(VLOOKUP($A45,csapatok!$A:$NN,DQ$320,FALSE),LEN(VLOOKUP($A45,csapatok!$A:$NN,DQ$320,FALSE))-6),'csapat-ranglista'!$A:$FP,DQ$321,FALSE)/8,VLOOKUP(VLOOKUP($A45,csapatok!$A:$NN,DQ$320,FALSE),'csapat-ranglista'!$A:$FP,DQ$321,FALSE)/4),0)</f>
        <v>0</v>
      </c>
      <c r="DR45" s="223">
        <f>IFERROR(IF(RIGHT(VLOOKUP($A45,csapatok!$A:$NN,DR$320,FALSE),5)="Csere",VLOOKUP(LEFT(VLOOKUP($A45,csapatok!$A:$NN,DR$320,FALSE),LEN(VLOOKUP($A45,csapatok!$A:$NN,DR$320,FALSE))-6),'csapat-ranglista'!$A:$FP,DR$321,FALSE)/8,VLOOKUP(VLOOKUP($A45,csapatok!$A:$NN,DR$320,FALSE),'csapat-ranglista'!$A:$FP,DR$321,FALSE)/4),0)</f>
        <v>0</v>
      </c>
      <c r="DS45" s="223">
        <f>IFERROR(IF(RIGHT(VLOOKUP($A45,csapatok!$A:$NN,DS$320,FALSE),5)="Csere",VLOOKUP(LEFT(VLOOKUP($A45,csapatok!$A:$NN,DS$320,FALSE),LEN(VLOOKUP($A45,csapatok!$A:$NN,DS$320,FALSE))-6),'csapat-ranglista'!$A:$FP,DS$321,FALSE)/8,VLOOKUP(VLOOKUP($A45,csapatok!$A:$NN,DS$320,FALSE),'csapat-ranglista'!$A:$FP,DS$321,FALSE)/4),0)</f>
        <v>0</v>
      </c>
      <c r="DT45" s="223">
        <f>IFERROR(IF(RIGHT(VLOOKUP($A45,csapatok!$A:$NN,DT$320,FALSE),5)="Csere",VLOOKUP(LEFT(VLOOKUP($A45,csapatok!$A:$NN,DT$320,FALSE),LEN(VLOOKUP($A45,csapatok!$A:$NN,DT$320,FALSE))-6),'csapat-ranglista'!$A:$FP,DT$321,FALSE)/8,VLOOKUP(VLOOKUP($A45,csapatok!$A:$NN,DT$320,FALSE),'csapat-ranglista'!$A:$FP,DT$321,FALSE)/4),0)</f>
        <v>0</v>
      </c>
      <c r="DU45" s="223">
        <f>IFERROR(IF(RIGHT(VLOOKUP($A45,csapatok!$A:$NN,DU$320,FALSE),5)="Csere",VLOOKUP(LEFT(VLOOKUP($A45,csapatok!$A:$NN,DU$320,FALSE),LEN(VLOOKUP($A45,csapatok!$A:$NN,DU$320,FALSE))-6),'csapat-ranglista'!$A:$FP,DU$321,FALSE)/8,VLOOKUP(VLOOKUP($A45,csapatok!$A:$NN,DU$320,FALSE),'csapat-ranglista'!$A:$FP,DU$321,FALSE)/4),0)</f>
        <v>0</v>
      </c>
      <c r="DV45" s="223">
        <f>IFERROR(IF(RIGHT(VLOOKUP($A45,csapatok!$A:$NN,DV$320,FALSE),5)="Csere",VLOOKUP(LEFT(VLOOKUP($A45,csapatok!$A:$NN,DV$320,FALSE),LEN(VLOOKUP($A45,csapatok!$A:$NN,DV$320,FALSE))-6),'csapat-ranglista'!$A:$FP,DV$321,FALSE)/8,VLOOKUP(VLOOKUP($A45,csapatok!$A:$NN,DV$320,FALSE),'csapat-ranglista'!$A:$FP,DV$321,FALSE)/4),0)</f>
        <v>0</v>
      </c>
      <c r="DW45" s="223">
        <f>IFERROR(IF(RIGHT(VLOOKUP($A45,csapatok!$A:$NN,DW$320,FALSE),5)="Csere",VLOOKUP(LEFT(VLOOKUP($A45,csapatok!$A:$NN,DW$320,FALSE),LEN(VLOOKUP($A45,csapatok!$A:$NN,DW$320,FALSE))-6),'csapat-ranglista'!$A:$FP,DW$321,FALSE)/8,VLOOKUP(VLOOKUP($A45,csapatok!$A:$NN,DW$320,FALSE),'csapat-ranglista'!$A:$FP,DW$321,FALSE)/4),0)</f>
        <v>0.86540806758140298</v>
      </c>
      <c r="DX45" s="223">
        <f>IFERROR(IF(RIGHT(VLOOKUP($A45,csapatok!$A:$NN,DX$320,FALSE),5)="Csere",VLOOKUP(LEFT(VLOOKUP($A45,csapatok!$A:$NN,DX$320,FALSE),LEN(VLOOKUP($A45,csapatok!$A:$NN,DX$320,FALSE))-6),'csapat-ranglista'!$A:$FP,DX$321,FALSE)/8,VLOOKUP(VLOOKUP($A45,csapatok!$A:$NN,DX$320,FALSE),'csapat-ranglista'!$A:$FP,DX$321,FALSE)/4),0)</f>
        <v>0</v>
      </c>
      <c r="DY45" s="223">
        <f>IFERROR(IF(RIGHT(VLOOKUP($A45,csapatok!$A:$NN,DY$320,FALSE),5)="Csere",VLOOKUP(LEFT(VLOOKUP($A45,csapatok!$A:$NN,DY$320,FALSE),LEN(VLOOKUP($A45,csapatok!$A:$NN,DY$320,FALSE))-6),'csapat-ranglista'!$A:$FP,DY$321,FALSE)/8,VLOOKUP(VLOOKUP($A45,csapatok!$A:$NN,DY$320,FALSE),'csapat-ranglista'!$A:$FP,DY$321,FALSE)/4),0)</f>
        <v>0</v>
      </c>
      <c r="DZ45" s="223">
        <f>IFERROR(IF(RIGHT(VLOOKUP($A45,csapatok!$A:$NN,DZ$320,FALSE),5)="Csere",VLOOKUP(LEFT(VLOOKUP($A45,csapatok!$A:$NN,DZ$320,FALSE),LEN(VLOOKUP($A45,csapatok!$A:$NN,DZ$320,FALSE))-6),'csapat-ranglista'!$A:$FP,DZ$321,FALSE)/8,VLOOKUP(VLOOKUP($A45,csapatok!$A:$NN,DZ$320,FALSE),'csapat-ranglista'!$A:$FP,DZ$321,FALSE)/4),0)</f>
        <v>0</v>
      </c>
      <c r="EA45" s="223">
        <f>IFERROR(IF(RIGHT(VLOOKUP($A45,csapatok!$A:$NN,EA$320,FALSE),5)="Csere",VLOOKUP(LEFT(VLOOKUP($A45,csapatok!$A:$NN,EA$320,FALSE),LEN(VLOOKUP($A45,csapatok!$A:$NN,EA$320,FALSE))-6),'csapat-ranglista'!$A:$FP,EA$321,FALSE)/8,VLOOKUP(VLOOKUP($A45,csapatok!$A:$NN,EA$320,FALSE),'csapat-ranglista'!$A:$FP,EA$321,FALSE)/4),0)</f>
        <v>0</v>
      </c>
      <c r="EB45" s="223">
        <f>IFERROR(IF(RIGHT(VLOOKUP($A45,csapatok!$A:$NN,EB$320,FALSE),5)="Csere",VLOOKUP(LEFT(VLOOKUP($A45,csapatok!$A:$NN,EB$320,FALSE),LEN(VLOOKUP($A45,csapatok!$A:$NN,EB$320,FALSE))-6),'csapat-ranglista'!$A:$FP,EB$321,FALSE)/8,VLOOKUP(VLOOKUP($A45,csapatok!$A:$NN,EB$320,FALSE),'csapat-ranglista'!$A:$FP,EB$321,FALSE)/4),0)</f>
        <v>0</v>
      </c>
      <c r="EC45" s="223">
        <f>IFERROR(IF(RIGHT(VLOOKUP($A45,csapatok!$A:$NN,EC$320,FALSE),5)="Csere",VLOOKUP(LEFT(VLOOKUP($A45,csapatok!$A:$NN,EC$320,FALSE),LEN(VLOOKUP($A45,csapatok!$A:$NN,EC$320,FALSE))-6),'csapat-ranglista'!$A:$FP,EC$321,FALSE)/8,VLOOKUP(VLOOKUP($A45,csapatok!$A:$NN,EC$320,FALSE),'csapat-ranglista'!$A:$FP,EC$321,FALSE)/4),0)</f>
        <v>0</v>
      </c>
      <c r="ED45" s="223">
        <f>IFERROR(IF(RIGHT(VLOOKUP($A45,csapatok!$A:$NN,ED$320,FALSE),5)="Csere",VLOOKUP(LEFT(VLOOKUP($A45,csapatok!$A:$NN,ED$320,FALSE),LEN(VLOOKUP($A45,csapatok!$A:$NN,ED$320,FALSE))-6),'csapat-ranglista'!$A:$FP,ED$321,FALSE)/8,VLOOKUP(VLOOKUP($A45,csapatok!$A:$NN,ED$320,FALSE),'csapat-ranglista'!$A:$FP,ED$321,FALSE)/4),0)</f>
        <v>0</v>
      </c>
      <c r="EE45" s="223">
        <f>IFERROR(IF(RIGHT(VLOOKUP($A45,csapatok!$A:$NN,EE$320,FALSE),5)="Csere",VLOOKUP(LEFT(VLOOKUP($A45,csapatok!$A:$NN,EE$320,FALSE),LEN(VLOOKUP($A45,csapatok!$A:$NN,EE$320,FALSE))-6),'csapat-ranglista'!$A:$FP,EE$321,FALSE)/8,VLOOKUP(VLOOKUP($A45,csapatok!$A:$NN,EE$320,FALSE),'csapat-ranglista'!$A:$FP,EE$321,FALSE)/4),0)</f>
        <v>0</v>
      </c>
      <c r="EF45" s="223">
        <f>IFERROR(IF(RIGHT(VLOOKUP($A45,csapatok!$A:$NN,EF$320,FALSE),5)="Csere",VLOOKUP(LEFT(VLOOKUP($A45,csapatok!$A:$NN,EF$320,FALSE),LEN(VLOOKUP($A45,csapatok!$A:$NN,EF$320,FALSE))-6),'csapat-ranglista'!$A:$FP,EF$321,FALSE)/8,VLOOKUP(VLOOKUP($A45,csapatok!$A:$NN,EF$320,FALSE),'csapat-ranglista'!$A:$FP,EF$321,FALSE)/4),0)</f>
        <v>0</v>
      </c>
      <c r="EG45" s="223">
        <f>IFERROR(IF(RIGHT(VLOOKUP($A45,csapatok!$A:$NN,EG$320,FALSE),5)="Csere",VLOOKUP(LEFT(VLOOKUP($A45,csapatok!$A:$NN,EG$320,FALSE),LEN(VLOOKUP($A45,csapatok!$A:$NN,EG$320,FALSE))-6),'csapat-ranglista'!$A:$FP,EG$321,FALSE)/8,VLOOKUP(VLOOKUP($A45,csapatok!$A:$NN,EG$320,FALSE),'csapat-ranglista'!$A:$FP,EG$321,FALSE)/4),0)</f>
        <v>0</v>
      </c>
      <c r="EH45" s="223">
        <f>IFERROR(IF(RIGHT(VLOOKUP($A45,csapatok!$A:$NN,EH$320,FALSE),5)="Csere",VLOOKUP(LEFT(VLOOKUP($A45,csapatok!$A:$NN,EH$320,FALSE),LEN(VLOOKUP($A45,csapatok!$A:$NN,EH$320,FALSE))-6),'csapat-ranglista'!$A:$FP,EH$321,FALSE)/8,VLOOKUP(VLOOKUP($A45,csapatok!$A:$NN,EH$320,FALSE),'csapat-ranglista'!$A:$FP,EH$321,FALSE)/4),0)</f>
        <v>0</v>
      </c>
      <c r="EI45" s="223">
        <f>IFERROR(IF(RIGHT(VLOOKUP($A45,csapatok!$A:$NN,EI$320,FALSE),5)="Csere",VLOOKUP(LEFT(VLOOKUP($A45,csapatok!$A:$NN,EI$320,FALSE),LEN(VLOOKUP($A45,csapatok!$A:$NN,EI$320,FALSE))-6),'csapat-ranglista'!$A:$FP,EI$321,FALSE)/8,VLOOKUP(VLOOKUP($A45,csapatok!$A:$NN,EI$320,FALSE),'csapat-ranglista'!$A:$FP,EI$321,FALSE)/4),0)</f>
        <v>0</v>
      </c>
      <c r="EJ45" s="223">
        <f>IFERROR(IF(RIGHT(VLOOKUP($A45,csapatok!$A:$NN,EJ$320,FALSE),5)="Csere",VLOOKUP(LEFT(VLOOKUP($A45,csapatok!$A:$NN,EJ$320,FALSE),LEN(VLOOKUP($A45,csapatok!$A:$NN,EJ$320,FALSE))-6),'csapat-ranglista'!$A:$FP,EJ$321,FALSE)/8,VLOOKUP(VLOOKUP($A45,csapatok!$A:$NN,EJ$320,FALSE),'csapat-ranglista'!$A:$FP,EJ$321,FALSE)/4),0)</f>
        <v>0</v>
      </c>
      <c r="EK45" s="223">
        <f>IFERROR(IF(RIGHT(VLOOKUP($A45,csapatok!$A:$NN,EK$320,FALSE),5)="Csere",VLOOKUP(LEFT(VLOOKUP($A45,csapatok!$A:$NN,EK$320,FALSE),LEN(VLOOKUP($A45,csapatok!$A:$NN,EK$320,FALSE))-6),'csapat-ranglista'!$A:$FP,EK$321,FALSE)/8,VLOOKUP(VLOOKUP($A45,csapatok!$A:$NN,EK$320,FALSE),'csapat-ranglista'!$A:$FP,EK$321,FALSE)/4),0)</f>
        <v>0</v>
      </c>
      <c r="EL45" s="223">
        <f>IFERROR(IF(RIGHT(VLOOKUP($A45,csapatok!$A:$NN,EL$320,FALSE),5)="Csere",VLOOKUP(LEFT(VLOOKUP($A45,csapatok!$A:$NN,EL$320,FALSE),LEN(VLOOKUP($A45,csapatok!$A:$NN,EL$320,FALSE))-6),'csapat-ranglista'!$A:$FP,EL$321,FALSE)/8,VLOOKUP(VLOOKUP($A45,csapatok!$A:$NN,EL$320,FALSE),'csapat-ranglista'!$A:$FP,EL$321,FALSE)/4),0)</f>
        <v>0</v>
      </c>
      <c r="EM45" s="223">
        <f>IFERROR(IF(RIGHT(VLOOKUP($A45,csapatok!$A:$NN,EM$320,FALSE),5)="Csere",VLOOKUP(LEFT(VLOOKUP($A45,csapatok!$A:$NN,EM$320,FALSE),LEN(VLOOKUP($A45,csapatok!$A:$NN,EM$320,FALSE))-6),'csapat-ranglista'!$A:$FP,EM$321,FALSE)/8,VLOOKUP(VLOOKUP($A45,csapatok!$A:$NN,EM$320,FALSE),'csapat-ranglista'!$A:$FP,EM$321,FALSE)/4),0)</f>
        <v>0</v>
      </c>
      <c r="EN45" s="223">
        <f>IFERROR(IF(RIGHT(VLOOKUP($A45,csapatok!$A:$NN,EN$320,FALSE),5)="Csere",VLOOKUP(LEFT(VLOOKUP($A45,csapatok!$A:$NN,EN$320,FALSE),LEN(VLOOKUP($A45,csapatok!$A:$NN,EN$320,FALSE))-6),'csapat-ranglista'!$A:$FP,EN$321,FALSE)/8,VLOOKUP(VLOOKUP($A45,csapatok!$A:$NN,EN$320,FALSE),'csapat-ranglista'!$A:$FP,EN$321,FALSE)/4),0)</f>
        <v>4.5547304768468555</v>
      </c>
      <c r="EO45" s="223">
        <f>IFERROR(IF(RIGHT(VLOOKUP($A45,csapatok!$A:$NN,EO$320,FALSE),5)="Csere",VLOOKUP(LEFT(VLOOKUP($A45,csapatok!$A:$NN,EO$320,FALSE),LEN(VLOOKUP($A45,csapatok!$A:$NN,EO$320,FALSE))-6),'csapat-ranglista'!$A:$FP,EO$321,FALSE)/8,VLOOKUP(VLOOKUP($A45,csapatok!$A:$NN,EO$320,FALSE),'csapat-ranglista'!$A:$FP,EO$321,FALSE)/4),0)</f>
        <v>0</v>
      </c>
      <c r="EP45" s="223">
        <f>IFERROR(IF(RIGHT(VLOOKUP($A45,csapatok!$A:$NN,EP$320,FALSE),5)="Csere",VLOOKUP(LEFT(VLOOKUP($A45,csapatok!$A:$NN,EP$320,FALSE),LEN(VLOOKUP($A45,csapatok!$A:$NN,EP$320,FALSE))-6),'csapat-ranglista'!$A:$FP,EP$321,FALSE)/8,VLOOKUP(VLOOKUP($A45,csapatok!$A:$NN,EP$320,FALSE),'csapat-ranglista'!$A:$FP,EP$321,FALSE)/4),0)</f>
        <v>0</v>
      </c>
      <c r="EQ45" s="223">
        <f>IFERROR(IF(RIGHT(VLOOKUP($A45,csapatok!$A:$NN,EQ$320,FALSE),5)="Csere",VLOOKUP(LEFT(VLOOKUP($A45,csapatok!$A:$NN,EQ$320,FALSE),LEN(VLOOKUP($A45,csapatok!$A:$NN,EQ$320,FALSE))-6),'csapat-ranglista'!$A:$FP,EQ$321,FALSE)/8,VLOOKUP(VLOOKUP($A45,csapatok!$A:$NN,EQ$320,FALSE),'csapat-ranglista'!$A:$FP,EQ$321,FALSE)/4),0)</f>
        <v>0</v>
      </c>
      <c r="ER45" s="223">
        <f>IFERROR(IF(RIGHT(VLOOKUP($A45,csapatok!$A:$NN,ER$320,FALSE),5)="Csere",VLOOKUP(LEFT(VLOOKUP($A45,csapatok!$A:$NN,ER$320,FALSE),LEN(VLOOKUP($A45,csapatok!$A:$NN,ER$320,FALSE))-6),'csapat-ranglista'!$A:$FP,ER$321,FALSE)/8,VLOOKUP(VLOOKUP($A45,csapatok!$A:$NN,ER$320,FALSE),'csapat-ranglista'!$A:$FP,ER$321,FALSE)/4),0)</f>
        <v>0</v>
      </c>
      <c r="ES45" s="223">
        <f>IFERROR(IF(RIGHT(VLOOKUP($A45,csapatok!$A:$NN,ES$320,FALSE),5)="Csere",VLOOKUP(LEFT(VLOOKUP($A45,csapatok!$A:$NN,ES$320,FALSE),LEN(VLOOKUP($A45,csapatok!$A:$NN,ES$320,FALSE))-6),'csapat-ranglista'!$A:$FP,ES$321,FALSE)/8,VLOOKUP(VLOOKUP($A45,csapatok!$A:$NN,ES$320,FALSE),'csapat-ranglista'!$A:$FP,ES$321,FALSE)/4),0)</f>
        <v>0</v>
      </c>
      <c r="ET45" s="223">
        <f>IFERROR(IF(RIGHT(VLOOKUP($A45,csapatok!$A:$NN,ET$320,FALSE),5)="Csere",VLOOKUP(LEFT(VLOOKUP($A45,csapatok!$A:$NN,ET$320,FALSE),LEN(VLOOKUP($A45,csapatok!$A:$NN,ET$320,FALSE))-6),'csapat-ranglista'!$A:$FP,ET$321,FALSE)/8,VLOOKUP(VLOOKUP($A45,csapatok!$A:$NN,ET$320,FALSE),'csapat-ranglista'!$A:$FP,ET$321,FALSE)/4),0)</f>
        <v>0</v>
      </c>
      <c r="EU45" s="223">
        <f>IFERROR(IF(RIGHT(VLOOKUP($A45,csapatok!$A:$NN,EU$320,FALSE),5)="Csere",VLOOKUP(LEFT(VLOOKUP($A45,csapatok!$A:$NN,EU$320,FALSE),LEN(VLOOKUP($A45,csapatok!$A:$NN,EU$320,FALSE))-6),'csapat-ranglista'!$A:$FP,EU$321,FALSE)/8,VLOOKUP(VLOOKUP($A45,csapatok!$A:$NN,EU$320,FALSE),'csapat-ranglista'!$A:$FP,EU$321,FALSE)/4),0)</f>
        <v>7.8472376303527849</v>
      </c>
      <c r="EV45" s="223">
        <f>IFERROR(IF(RIGHT(VLOOKUP($A45,csapatok!$A:$NN,EV$320,FALSE),5)="Csere",VLOOKUP(LEFT(VLOOKUP($A45,csapatok!$A:$NN,EV$320,FALSE),LEN(VLOOKUP($A45,csapatok!$A:$NN,EV$320,FALSE))-6),'csapat-ranglista'!$A:$FP,EV$321,FALSE)/8,VLOOKUP(VLOOKUP($A45,csapatok!$A:$NN,EV$320,FALSE),'csapat-ranglista'!$A:$FP,EV$321,FALSE)/4),0)</f>
        <v>0</v>
      </c>
      <c r="EW45" s="223">
        <f>IFERROR(IF(RIGHT(VLOOKUP($A45,csapatok!$A:$NN,EW$320,FALSE),5)="Csere",VLOOKUP(LEFT(VLOOKUP($A45,csapatok!$A:$NN,EW$320,FALSE),LEN(VLOOKUP($A45,csapatok!$A:$NN,EW$320,FALSE))-6),'csapat-ranglista'!$A:$FP,EW$321,FALSE)/8,VLOOKUP(VLOOKUP($A45,csapatok!$A:$NN,EW$320,FALSE),'csapat-ranglista'!$A:$FP,EW$321,FALSE)/4),0)</f>
        <v>0</v>
      </c>
      <c r="EX45" s="223">
        <f>IFERROR(IF(RIGHT(VLOOKUP($A45,csapatok!$A:$NN,EX$320,FALSE),5)="Csere",VLOOKUP(LEFT(VLOOKUP($A45,csapatok!$A:$NN,EX$320,FALSE),LEN(VLOOKUP($A45,csapatok!$A:$NN,EX$320,FALSE))-6),'csapat-ranglista'!$A:$FP,EX$321,FALSE)/8,VLOOKUP(VLOOKUP($A45,csapatok!$A:$NN,EX$320,FALSE),'csapat-ranglista'!$A:$FP,EX$321,FALSE)/4),0)</f>
        <v>13.812388605694915</v>
      </c>
      <c r="EY45" s="223">
        <f>IFERROR(IF(RIGHT(VLOOKUP($A45,csapatok!$A:$NN,EY$320,FALSE),5)="Csere",VLOOKUP(LEFT(VLOOKUP($A45,csapatok!$A:$NN,EY$320,FALSE),LEN(VLOOKUP($A45,csapatok!$A:$NN,EY$320,FALSE))-6),'csapat-ranglista'!$A:$FP,EY$321,FALSE)/8,VLOOKUP(VLOOKUP($A45,csapatok!$A:$NN,EY$320,FALSE),'csapat-ranglista'!$A:$FP,EY$321,FALSE)/4),0)</f>
        <v>0</v>
      </c>
      <c r="EZ45" s="223">
        <f>IFERROR(IF(RIGHT(VLOOKUP($A45,csapatok!$A:$NN,EZ$320,FALSE),5)="Csere",VLOOKUP(LEFT(VLOOKUP($A45,csapatok!$A:$NN,EZ$320,FALSE),LEN(VLOOKUP($A45,csapatok!$A:$NN,EZ$320,FALSE))-6),'csapat-ranglista'!$A:$FP,EZ$321,FALSE)/8,VLOOKUP(VLOOKUP($A45,csapatok!$A:$NN,EZ$320,FALSE),'csapat-ranglista'!$A:$FP,EZ$321,FALSE)/4),0)</f>
        <v>0</v>
      </c>
      <c r="FA45" s="223">
        <f>IFERROR(IF(RIGHT(VLOOKUP($A45,csapatok!$A:$NN,FA$320,FALSE),5)="Csere",VLOOKUP(LEFT(VLOOKUP($A45,csapatok!$A:$NN,FA$320,FALSE),LEN(VLOOKUP($A45,csapatok!$A:$NN,FA$320,FALSE))-6),'csapat-ranglista'!$A:$FP,FA$321,FALSE)/8,VLOOKUP(VLOOKUP($A45,csapatok!$A:$NN,FA$320,FALSE),'csapat-ranglista'!$A:$FP,FA$321,FALSE)/4),0)</f>
        <v>0</v>
      </c>
      <c r="FB45" s="223">
        <f>IFERROR(IF(RIGHT(VLOOKUP($A45,csapatok!$A:$NN,FB$320,FALSE),5)="Csere",VLOOKUP(LEFT(VLOOKUP($A45,csapatok!$A:$NN,FB$320,FALSE),LEN(VLOOKUP($A45,csapatok!$A:$NN,FB$320,FALSE))-6),'csapat-ranglista'!$A:$FP,FB$321,FALSE)/8,VLOOKUP(VLOOKUP($A45,csapatok!$A:$NN,FB$320,FALSE),'csapat-ranglista'!$A:$FP,FB$321,FALSE)/4),0)</f>
        <v>0</v>
      </c>
      <c r="FC45" s="223">
        <f>IFERROR(IF(RIGHT(VLOOKUP($A45,csapatok!$A:$NN,FC$320,FALSE),5)="Csere",VLOOKUP(LEFT(VLOOKUP($A45,csapatok!$A:$NN,FC$320,FALSE),LEN(VLOOKUP($A45,csapatok!$A:$NN,FC$320,FALSE))-6),'csapat-ranglista'!$A:$FP,FC$321,FALSE)/8,VLOOKUP(VLOOKUP($A45,csapatok!$A:$NN,FC$320,FALSE),'csapat-ranglista'!$A:$FP,FC$321,FALSE)/4),0)</f>
        <v>0</v>
      </c>
      <c r="FD45" s="224">
        <f>versenyek!$QY$11*IFERROR(VLOOKUP(VLOOKUP($A45,versenyek!QX:QZ,3,FALSE),szabalyok!$A$16:$B$23,2,FALSE)/4,0)</f>
        <v>0</v>
      </c>
      <c r="FE45" s="224">
        <f>versenyek!$RB$11*IFERROR(VLOOKUP(VLOOKUP($A45,versenyek!RA:RC,3,FALSE),szabalyok!$A$16:$B$23,2,FALSE)/4,0)</f>
        <v>0</v>
      </c>
      <c r="FF45" s="223">
        <f>IFERROR(IF(RIGHT(VLOOKUP($A45,csapatok!$A:$NN,FF$320,FALSE),5)="Csere",VLOOKUP(LEFT(VLOOKUP($A45,csapatok!$A:$NN,FF$320,FALSE),LEN(VLOOKUP($A45,csapatok!$A:$NN,FF$320,FALSE))-6),'csapat-ranglista'!$A:$FP,FF$321,FALSE)/8,VLOOKUP(VLOOKUP($A45,csapatok!$A:$NN,FF$320,FALSE),'csapat-ranglista'!$A:$FP,FF$321,FALSE)/4),0)</f>
        <v>0</v>
      </c>
      <c r="FG45" s="223">
        <f>IFERROR(IF(RIGHT(VLOOKUP($A45,csapatok!$A:$NN,FG$320,FALSE),5)="Csere",VLOOKUP(LEFT(VLOOKUP($A45,csapatok!$A:$NN,FG$320,FALSE),LEN(VLOOKUP($A45,csapatok!$A:$NN,FG$320,FALSE))-6),'csapat-ranglista'!$A:$FP,FG$321,FALSE)/8,VLOOKUP(VLOOKUP($A45,csapatok!$A:$NN,FG$320,FALSE),'csapat-ranglista'!$A:$FP,FG$321,FALSE)/4),0)</f>
        <v>0</v>
      </c>
      <c r="FH45" s="223">
        <f>IFERROR(IF(RIGHT(VLOOKUP($A45,csapatok!$A:$NN,FH$320,FALSE),5)="Csere",VLOOKUP(LEFT(VLOOKUP($A45,csapatok!$A:$NN,FH$320,FALSE),LEN(VLOOKUP($A45,csapatok!$A:$NN,FH$320,FALSE))-6),'csapat-ranglista'!$A:$FP,FH$321,FALSE)/8,VLOOKUP(VLOOKUP($A45,csapatok!$A:$NN,FH$320,FALSE),'csapat-ranglista'!$A:$FP,FH$321,FALSE)/4),0)</f>
        <v>0</v>
      </c>
      <c r="FI45" s="223">
        <f>IFERROR(IF(RIGHT(VLOOKUP($A45,csapatok!$A:$NN,FI$320,FALSE),5)="Csere",VLOOKUP(LEFT(VLOOKUP($A45,csapatok!$A:$NN,FI$320,FALSE),LEN(VLOOKUP($A45,csapatok!$A:$NN,FI$320,FALSE))-6),'csapat-ranglista'!$A:$FP,FI$321,FALSE)/8,VLOOKUP(VLOOKUP($A45,csapatok!$A:$NN,FI$320,FALSE),'csapat-ranglista'!$A:$FP,FI$321,FALSE)/4),0)</f>
        <v>0</v>
      </c>
      <c r="FJ45" s="223">
        <f>IFERROR(IF(RIGHT(VLOOKUP($A45,csapatok!$A:$NN,FJ$320,FALSE),5)="Csere",VLOOKUP(LEFT(VLOOKUP($A45,csapatok!$A:$NN,FJ$320,FALSE),LEN(VLOOKUP($A45,csapatok!$A:$NN,FJ$320,FALSE))-6),'csapat-ranglista'!$A:$FP,FJ$321,FALSE)/8,VLOOKUP(VLOOKUP($A45,csapatok!$A:$NN,FJ$320,FALSE),'csapat-ranglista'!$A:$FP,FJ$321,FALSE)/4),0)</f>
        <v>0</v>
      </c>
      <c r="FK45" s="223">
        <f>IFERROR(IF(RIGHT(VLOOKUP($A45,csapatok!$A:$NN,FK$320,FALSE),5)="Csere",VLOOKUP(LEFT(VLOOKUP($A45,csapatok!$A:$NN,FK$320,FALSE),LEN(VLOOKUP($A45,csapatok!$A:$NN,FK$320,FALSE))-6),'csapat-ranglista'!$A:$FP,FK$321,FALSE)/8,VLOOKUP(VLOOKUP($A45,csapatok!$A:$NN,FK$320,FALSE),'csapat-ranglista'!$A:$FP,FK$321,FALSE)/4),0)</f>
        <v>0</v>
      </c>
      <c r="FL45" s="223">
        <f>IFERROR(IF(RIGHT(VLOOKUP($A45,csapatok!$A:$NN,FL$320,FALSE),5)="Csere",VLOOKUP(LEFT(VLOOKUP($A45,csapatok!$A:$NN,FL$320,FALSE),LEN(VLOOKUP($A45,csapatok!$A:$NN,FL$320,FALSE))-6),'csapat-ranglista'!$A:$FP,FL$321,FALSE)/8,VLOOKUP(VLOOKUP($A45,csapatok!$A:$NN,FL$320,FALSE),'csapat-ranglista'!$A:$FP,FL$321,FALSE)/4),0)</f>
        <v>0</v>
      </c>
      <c r="FM45" s="223">
        <f>IFERROR(IF(RIGHT(VLOOKUP($A45,csapatok!$A:$NN,FM$320,FALSE),5)="Csere",VLOOKUP(LEFT(VLOOKUP($A45,csapatok!$A:$NN,FM$320,FALSE),LEN(VLOOKUP($A45,csapatok!$A:$NN,FM$320,FALSE))-6),'csapat-ranglista'!$A:$FP,FM$321,FALSE)/8,VLOOKUP(VLOOKUP($A45,csapatok!$A:$NN,FM$320,FALSE),'csapat-ranglista'!$A:$FP,FM$321,FALSE)/4),0)</f>
        <v>0</v>
      </c>
      <c r="FN45" s="223">
        <f>IFERROR(IF(RIGHT(VLOOKUP($A45,csapatok!$A:$NN,FN$320,FALSE),5)="Csere",VLOOKUP(LEFT(VLOOKUP($A45,csapatok!$A:$NN,FN$320,FALSE),LEN(VLOOKUP($A45,csapatok!$A:$NN,FN$320,FALSE))-6),'csapat-ranglista'!$A:$FP,FN$321,FALSE)/8,VLOOKUP(VLOOKUP($A45,csapatok!$A:$NN,FN$320,FALSE),'csapat-ranglista'!$A:$FP,FN$321,FALSE)/4),0)</f>
        <v>0</v>
      </c>
      <c r="FO45" s="223">
        <f>IFERROR(IF(RIGHT(VLOOKUP($A45,csapatok!$A:$NN,FO$320,FALSE),5)="Csere",VLOOKUP(LEFT(VLOOKUP($A45,csapatok!$A:$NN,FO$320,FALSE),LEN(VLOOKUP($A45,csapatok!$A:$NN,FO$320,FALSE))-6),'csapat-ranglista'!$A:$FP,FO$321,FALSE)/8,VLOOKUP(VLOOKUP($A45,csapatok!$A:$NN,FO$320,FALSE),'csapat-ranglista'!$A:$FP,FO$321,FALSE)/4),0)</f>
        <v>0</v>
      </c>
      <c r="FP45" s="223">
        <f>IFERROR(IF(RIGHT(VLOOKUP($A45,csapatok!$A:$NN,FP$320,FALSE),5)="Csere",VLOOKUP(LEFT(VLOOKUP($A45,csapatok!$A:$NN,FP$320,FALSE),LEN(VLOOKUP($A45,csapatok!$A:$NN,FP$320,FALSE))-6),'csapat-ranglista'!$A:$FP,FP$321,FALSE)/8,VLOOKUP(VLOOKUP($A45,csapatok!$A:$NN,FP$320,FALSE),'csapat-ranglista'!$A:$FP,FP$321,FALSE)/4),0)</f>
        <v>0</v>
      </c>
      <c r="FQ45" s="223">
        <f>IFERROR(IF(RIGHT(VLOOKUP($A45,csapatok!$A:$NN,FQ$320,FALSE),5)="Csere",VLOOKUP(LEFT(VLOOKUP($A45,csapatok!$A:$NN,FQ$320,FALSE),LEN(VLOOKUP($A45,csapatok!$A:$NN,FQ$320,FALSE))-6),'csapat-ranglista'!$A:$FP,FQ$321,FALSE)/8,VLOOKUP(VLOOKUP($A45,csapatok!$A:$NN,FQ$320,FALSE),'csapat-ranglista'!$A:$FP,FQ$321,FALSE)/4),0)</f>
        <v>0</v>
      </c>
      <c r="FR45" s="223">
        <f>IFERROR(IF(RIGHT(VLOOKUP($A45,csapatok!$A:$NN,FR$320,FALSE),5)="Csere",VLOOKUP(LEFT(VLOOKUP($A45,csapatok!$A:$NN,FR$320,FALSE),LEN(VLOOKUP($A45,csapatok!$A:$NN,FR$320,FALSE))-6),'csapat-ranglista'!$A:$FP,FR$321,FALSE)/8,VLOOKUP(VLOOKUP($A45,csapatok!$A:$NN,FR$320,FALSE),'csapat-ranglista'!$A:$FP,FR$321,FALSE)/4),0)</f>
        <v>0</v>
      </c>
      <c r="FS45" s="223">
        <f>IFERROR(IF(RIGHT(VLOOKUP($A45,csapatok!$A:$NN,FS$320,FALSE),5)="Csere",VLOOKUP(LEFT(VLOOKUP($A45,csapatok!$A:$NN,FS$320,FALSE),LEN(VLOOKUP($A45,csapatok!$A:$NN,FS$320,FALSE))-6),'csapat-ranglista'!$A:$FP,FS$321,FALSE)/8,VLOOKUP(VLOOKUP($A45,csapatok!$A:$NN,FS$320,FALSE),'csapat-ranglista'!$A:$FP,FS$321,FALSE)/4),0)</f>
        <v>5.9676086489081488</v>
      </c>
      <c r="FT45" s="223">
        <f>IFERROR(IF(RIGHT(VLOOKUP($A45,csapatok!$A:$NN,FT$320,FALSE),5)="Csere",VLOOKUP(LEFT(VLOOKUP($A45,csapatok!$A:$NN,FT$320,FALSE),LEN(VLOOKUP($A45,csapatok!$A:$NN,FT$320,FALSE))-6),'csapat-ranglista'!$A:$FP,FT$321,FALSE)/8,VLOOKUP(VLOOKUP($A45,csapatok!$A:$NN,FT$320,FALSE),'csapat-ranglista'!$A:$FP,FT$321,FALSE)/4),0)</f>
        <v>0</v>
      </c>
      <c r="FU45" s="223">
        <f>IFERROR(IF(RIGHT(VLOOKUP($A45,csapatok!$A:$NN,FU$320,FALSE),5)="Csere",VLOOKUP(LEFT(VLOOKUP($A45,csapatok!$A:$NN,FU$320,FALSE),LEN(VLOOKUP($A45,csapatok!$A:$NN,FU$320,FALSE))-6),'csapat-ranglista'!$A:$FP,FU$321,FALSE)/8,VLOOKUP(VLOOKUP($A45,csapatok!$A:$NN,FU$320,FALSE),'csapat-ranglista'!$A:$FP,FU$321,FALSE)/4),0)</f>
        <v>0</v>
      </c>
      <c r="FV45" s="223">
        <f>IFERROR(IF(RIGHT(VLOOKUP($A45,csapatok!$A:$NN,FV$320,FALSE),5)="Csere",VLOOKUP(LEFT(VLOOKUP($A45,csapatok!$A:$NN,FV$320,FALSE),LEN(VLOOKUP($A45,csapatok!$A:$NN,FV$320,FALSE))-6),'csapat-ranglista'!$A:$FP,FV$321,FALSE)/8,VLOOKUP(VLOOKUP($A45,csapatok!$A:$NN,FV$320,FALSE),'csapat-ranglista'!$A:$FP,FV$321,FALSE)/4),0)</f>
        <v>0</v>
      </c>
      <c r="FW45" s="223">
        <f>IFERROR(IF(RIGHT(VLOOKUP($A45,csapatok!$A:$NN,FW$320,FALSE),5)="Csere",VLOOKUP(LEFT(VLOOKUP($A45,csapatok!$A:$NN,FW$320,FALSE),LEN(VLOOKUP($A45,csapatok!$A:$NN,FW$320,FALSE))-6),'csapat-ranglista'!$A:$FP,FW$321,FALSE)/8,VLOOKUP(VLOOKUP($A45,csapatok!$A:$NN,FW$320,FALSE),'csapat-ranglista'!$A:$FP,FW$321,FALSE)/4),0)</f>
        <v>0</v>
      </c>
      <c r="FX45" s="223">
        <f>IFERROR(IF(RIGHT(VLOOKUP($A45,csapatok!$A:$NN,FX$320,FALSE),5)="Csere",VLOOKUP(LEFT(VLOOKUP($A45,csapatok!$A:$NN,FX$320,FALSE),LEN(VLOOKUP($A45,csapatok!$A:$NN,FX$320,FALSE))-6),'csapat-ranglista'!$A:$FP,FX$321,FALSE)/8,VLOOKUP(VLOOKUP($A45,csapatok!$A:$NN,FX$320,FALSE),'csapat-ranglista'!$A:$FP,FX$321,FALSE)/4),0)</f>
        <v>0</v>
      </c>
      <c r="FY45" s="223">
        <f>IFERROR(IF(RIGHT(VLOOKUP($A45,csapatok!$A:$NN,FY$320,FALSE),5)="Csere",VLOOKUP(LEFT(VLOOKUP($A45,csapatok!$A:$NN,FY$320,FALSE),LEN(VLOOKUP($A45,csapatok!$A:$NN,FY$320,FALSE))-6),'csapat-ranglista'!$A:$FP,FY$321,FALSE)/8,VLOOKUP(VLOOKUP($A45,csapatok!$A:$NN,FY$320,FALSE),'csapat-ranglista'!$A:$FP,FY$321,FALSE)/4),0)</f>
        <v>0</v>
      </c>
      <c r="FZ45" s="223">
        <f>IFERROR(IF(RIGHT(VLOOKUP($A45,csapatok!$A:$NN,FZ$320,FALSE),5)="Csere",VLOOKUP(LEFT(VLOOKUP($A45,csapatok!$A:$NN,FZ$320,FALSE),LEN(VLOOKUP($A45,csapatok!$A:$NN,FZ$320,FALSE))-6),'csapat-ranglista'!$A:$FP,FZ$321,FALSE)/8,VLOOKUP(VLOOKUP($A45,csapatok!$A:$NN,FZ$320,FALSE),'csapat-ranglista'!$A:$FP,FZ$321,FALSE)/4),0)</f>
        <v>3.600303845108586</v>
      </c>
      <c r="GA45" s="223">
        <f>IFERROR(IF(RIGHT(VLOOKUP($A45,csapatok!$A:$NN,GA$320,FALSE),5)="Csere",VLOOKUP(LEFT(VLOOKUP($A45,csapatok!$A:$NN,GA$320,FALSE),LEN(VLOOKUP($A45,csapatok!$A:$NN,GA$320,FALSE))-6),'csapat-ranglista'!$A:$FP,GA$321,FALSE)/8,VLOOKUP(VLOOKUP($A45,csapatok!$A:$NN,GA$320,FALSE),'csapat-ranglista'!$A:$FP,GA$321,FALSE)/4),0)</f>
        <v>0</v>
      </c>
      <c r="GB45" s="223">
        <f>IFERROR(IF(RIGHT(VLOOKUP($A45,csapatok!$A:$NN,GB$320,FALSE),5)="Csere",VLOOKUP(LEFT(VLOOKUP($A45,csapatok!$A:$NN,GB$320,FALSE),LEN(VLOOKUP($A45,csapatok!$A:$NN,GB$320,FALSE))-6),'csapat-ranglista'!$A:$FP,GB$321,FALSE)/8,VLOOKUP(VLOOKUP($A45,csapatok!$A:$NN,GB$320,FALSE),'csapat-ranglista'!$A:$FP,GB$321,FALSE)/4),0)</f>
        <v>0</v>
      </c>
      <c r="GC45" s="223">
        <f>IFERROR(IF(RIGHT(VLOOKUP($A45,csapatok!$A:$NN,GC$320,FALSE),5)="Csere",VLOOKUP(LEFT(VLOOKUP($A45,csapatok!$A:$NN,GC$320,FALSE),LEN(VLOOKUP($A45,csapatok!$A:$NN,GC$320,FALSE))-6),'csapat-ranglista'!$A:$FP,GC$321,FALSE)/8,VLOOKUP(VLOOKUP($A45,csapatok!$A:$NN,GC$320,FALSE),'csapat-ranglista'!$A:$FP,GC$321,FALSE)/4),0)</f>
        <v>0</v>
      </c>
      <c r="GD45" s="247">
        <f>SUM(EQ45:GC45)</f>
        <v>31.227538730064431</v>
      </c>
    </row>
    <row r="46" spans="1:186">
      <c r="A46" s="1" t="s">
        <v>1439</v>
      </c>
      <c r="B46" s="131">
        <v>30487</v>
      </c>
      <c r="C46" s="131" t="str">
        <f>IF(B46=0,"",IF(B46&lt;$C$1,"felnőtt","ifi"))</f>
        <v>felnőtt</v>
      </c>
      <c r="D46" s="32" t="s">
        <v>101</v>
      </c>
      <c r="E46" s="45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4"/>
      <c r="BD46" s="224"/>
      <c r="BE46" s="223">
        <f>IFERROR(IF(RIGHT(VLOOKUP($A46,csapatok!$A:$NN,BE$320,FALSE),5)="Csere",VLOOKUP(LEFT(VLOOKUP($A46,csapatok!$A:$NN,BE$320,FALSE),LEN(VLOOKUP($A46,csapatok!$A:$NN,BE$320,FALSE))-6),'csapat-ranglista'!$A:$FP,BE$321,FALSE)/8,VLOOKUP(VLOOKUP($A46,csapatok!$A:$NN,BE$320,FALSE),'csapat-ranglista'!$A:$FP,BE$321,FALSE)/4),0)</f>
        <v>0</v>
      </c>
      <c r="BF46" s="223">
        <f>IFERROR(IF(RIGHT(VLOOKUP($A46,csapatok!$A:$NN,BF$320,FALSE),5)="Csere",VLOOKUP(LEFT(VLOOKUP($A46,csapatok!$A:$NN,BF$320,FALSE),LEN(VLOOKUP($A46,csapatok!$A:$NN,BF$320,FALSE))-6),'csapat-ranglista'!$A:$FP,BF$321,FALSE)/8,VLOOKUP(VLOOKUP($A46,csapatok!$A:$NN,BF$320,FALSE),'csapat-ranglista'!$A:$FP,BF$321,FALSE)/4),0)</f>
        <v>0</v>
      </c>
      <c r="BG46" s="223">
        <f>IFERROR(IF(RIGHT(VLOOKUP($A46,csapatok!$A:$NN,BG$320,FALSE),5)="Csere",VLOOKUP(LEFT(VLOOKUP($A46,csapatok!$A:$NN,BG$320,FALSE),LEN(VLOOKUP($A46,csapatok!$A:$NN,BG$320,FALSE))-6),'csapat-ranglista'!$A:$FP,BG$321,FALSE)/8,VLOOKUP(VLOOKUP($A46,csapatok!$A:$NN,BG$320,FALSE),'csapat-ranglista'!$A:$FP,BG$321,FALSE)/4),0)</f>
        <v>0</v>
      </c>
      <c r="BH46" s="223">
        <f>IFERROR(IF(RIGHT(VLOOKUP($A46,csapatok!$A:$NN,BH$320,FALSE),5)="Csere",VLOOKUP(LEFT(VLOOKUP($A46,csapatok!$A:$NN,BH$320,FALSE),LEN(VLOOKUP($A46,csapatok!$A:$NN,BH$320,FALSE))-6),'csapat-ranglista'!$A:$FP,BH$321,FALSE)/8,VLOOKUP(VLOOKUP($A46,csapatok!$A:$NN,BH$320,FALSE),'csapat-ranglista'!$A:$FP,BH$321,FALSE)/4),0)</f>
        <v>0</v>
      </c>
      <c r="BI46" s="223">
        <f>IFERROR(IF(RIGHT(VLOOKUP($A46,csapatok!$A:$NN,BI$320,FALSE),5)="Csere",VLOOKUP(LEFT(VLOOKUP($A46,csapatok!$A:$NN,BI$320,FALSE),LEN(VLOOKUP($A46,csapatok!$A:$NN,BI$320,FALSE))-6),'csapat-ranglista'!$A:$FP,BI$321,FALSE)/8,VLOOKUP(VLOOKUP($A46,csapatok!$A:$NN,BI$320,FALSE),'csapat-ranglista'!$A:$FP,BI$321,FALSE)/4),0)</f>
        <v>0</v>
      </c>
      <c r="BJ46" s="223">
        <f>IFERROR(IF(RIGHT(VLOOKUP($A46,csapatok!$A:$NN,BJ$320,FALSE),5)="Csere",VLOOKUP(LEFT(VLOOKUP($A46,csapatok!$A:$NN,BJ$320,FALSE),LEN(VLOOKUP($A46,csapatok!$A:$NN,BJ$320,FALSE))-6),'csapat-ranglista'!$A:$FP,BJ$321,FALSE)/8,VLOOKUP(VLOOKUP($A46,csapatok!$A:$NN,BJ$320,FALSE),'csapat-ranglista'!$A:$FP,BJ$321,FALSE)/4),0)</f>
        <v>0</v>
      </c>
      <c r="BK46" s="223">
        <f>IFERROR(IF(RIGHT(VLOOKUP($A46,csapatok!$A:$NN,BK$320,FALSE),5)="Csere",VLOOKUP(LEFT(VLOOKUP($A46,csapatok!$A:$NN,BK$320,FALSE),LEN(VLOOKUP($A46,csapatok!$A:$NN,BK$320,FALSE))-6),'csapat-ranglista'!$A:$FP,BK$321,FALSE)/8,VLOOKUP(VLOOKUP($A46,csapatok!$A:$NN,BK$320,FALSE),'csapat-ranglista'!$A:$FP,BK$321,FALSE)/4),0)</f>
        <v>0</v>
      </c>
      <c r="BL46" s="223">
        <f>IFERROR(IF(RIGHT(VLOOKUP($A46,csapatok!$A:$NN,BL$320,FALSE),5)="Csere",VLOOKUP(LEFT(VLOOKUP($A46,csapatok!$A:$NN,BL$320,FALSE),LEN(VLOOKUP($A46,csapatok!$A:$NN,BL$320,FALSE))-6),'csapat-ranglista'!$A:$FP,BL$321,FALSE)/8,VLOOKUP(VLOOKUP($A46,csapatok!$A:$NN,BL$320,FALSE),'csapat-ranglista'!$A:$FP,BL$321,FALSE)/4),0)</f>
        <v>0</v>
      </c>
      <c r="BM46" s="223">
        <f>IFERROR(IF(RIGHT(VLOOKUP($A46,csapatok!$A:$NN,BM$320,FALSE),5)="Csere",VLOOKUP(LEFT(VLOOKUP($A46,csapatok!$A:$NN,BM$320,FALSE),LEN(VLOOKUP($A46,csapatok!$A:$NN,BM$320,FALSE))-6),'csapat-ranglista'!$A:$FP,BM$321,FALSE)/8,VLOOKUP(VLOOKUP($A46,csapatok!$A:$NN,BM$320,FALSE),'csapat-ranglista'!$A:$FP,BM$321,FALSE)/4),0)</f>
        <v>0</v>
      </c>
      <c r="BN46" s="223">
        <f>IFERROR(IF(RIGHT(VLOOKUP($A46,csapatok!$A:$NN,BN$320,FALSE),5)="Csere",VLOOKUP(LEFT(VLOOKUP($A46,csapatok!$A:$NN,BN$320,FALSE),LEN(VLOOKUP($A46,csapatok!$A:$NN,BN$320,FALSE))-6),'csapat-ranglista'!$A:$FP,BN$321,FALSE)/8,VLOOKUP(VLOOKUP($A46,csapatok!$A:$NN,BN$320,FALSE),'csapat-ranglista'!$A:$FP,BN$321,FALSE)/4),0)</f>
        <v>0</v>
      </c>
      <c r="BO46" s="223">
        <f>IFERROR(IF(RIGHT(VLOOKUP($A46,csapatok!$A:$NN,BO$320,FALSE),5)="Csere",VLOOKUP(LEFT(VLOOKUP($A46,csapatok!$A:$NN,BO$320,FALSE),LEN(VLOOKUP($A46,csapatok!$A:$NN,BO$320,FALSE))-6),'csapat-ranglista'!$A:$FP,BO$321,FALSE)/8,VLOOKUP(VLOOKUP($A46,csapatok!$A:$NN,BO$320,FALSE),'csapat-ranglista'!$A:$FP,BO$321,FALSE)/4),0)</f>
        <v>0</v>
      </c>
      <c r="BP46" s="223">
        <f>IFERROR(IF(RIGHT(VLOOKUP($A46,csapatok!$A:$NN,BP$320,FALSE),5)="Csere",VLOOKUP(LEFT(VLOOKUP($A46,csapatok!$A:$NN,BP$320,FALSE),LEN(VLOOKUP($A46,csapatok!$A:$NN,BP$320,FALSE))-6),'csapat-ranglista'!$A:$FP,BP$321,FALSE)/8,VLOOKUP(VLOOKUP($A46,csapatok!$A:$NN,BP$320,FALSE),'csapat-ranglista'!$A:$FP,BP$321,FALSE)/4),0)</f>
        <v>0</v>
      </c>
      <c r="BQ46" s="223">
        <f>IFERROR(IF(RIGHT(VLOOKUP($A46,csapatok!$A:$NN,BQ$320,FALSE),5)="Csere",VLOOKUP(LEFT(VLOOKUP($A46,csapatok!$A:$NN,BQ$320,FALSE),LEN(VLOOKUP($A46,csapatok!$A:$NN,BQ$320,FALSE))-6),'csapat-ranglista'!$A:$FP,BQ$321,FALSE)/8,VLOOKUP(VLOOKUP($A46,csapatok!$A:$NN,BQ$320,FALSE),'csapat-ranglista'!$A:$FP,BQ$321,FALSE)/4),0)</f>
        <v>0</v>
      </c>
      <c r="BR46" s="223">
        <f>IFERROR(IF(RIGHT(VLOOKUP($A46,csapatok!$A:$NN,BR$320,FALSE),5)="Csere",VLOOKUP(LEFT(VLOOKUP($A46,csapatok!$A:$NN,BR$320,FALSE),LEN(VLOOKUP($A46,csapatok!$A:$NN,BR$320,FALSE))-6),'csapat-ranglista'!$A:$FP,BR$321,FALSE)/8,VLOOKUP(VLOOKUP($A46,csapatok!$A:$NN,BR$320,FALSE),'csapat-ranglista'!$A:$FP,BR$321,FALSE)/4),0)</f>
        <v>0</v>
      </c>
      <c r="BS46" s="223">
        <f>IFERROR(IF(RIGHT(VLOOKUP($A46,csapatok!$A:$NN,BS$320,FALSE),5)="Csere",VLOOKUP(LEFT(VLOOKUP($A46,csapatok!$A:$NN,BS$320,FALSE),LEN(VLOOKUP($A46,csapatok!$A:$NN,BS$320,FALSE))-6),'csapat-ranglista'!$A:$FP,BS$321,FALSE)/8,VLOOKUP(VLOOKUP($A46,csapatok!$A:$NN,BS$320,FALSE),'csapat-ranglista'!$A:$FP,BS$321,FALSE)/4),0)</f>
        <v>0</v>
      </c>
      <c r="BT46" s="223">
        <f>IFERROR(IF(RIGHT(VLOOKUP($A46,csapatok!$A:$NN,BT$320,FALSE),5)="Csere",VLOOKUP(LEFT(VLOOKUP($A46,csapatok!$A:$NN,BT$320,FALSE),LEN(VLOOKUP($A46,csapatok!$A:$NN,BT$320,FALSE))-6),'csapat-ranglista'!$A:$FP,BT$321,FALSE)/8,VLOOKUP(VLOOKUP($A46,csapatok!$A:$NN,BT$320,FALSE),'csapat-ranglista'!$A:$FP,BT$321,FALSE)/4),0)</f>
        <v>0</v>
      </c>
      <c r="BU46" s="223">
        <f>IFERROR(IF(RIGHT(VLOOKUP($A46,csapatok!$A:$NN,BU$320,FALSE),5)="Csere",VLOOKUP(LEFT(VLOOKUP($A46,csapatok!$A:$NN,BU$320,FALSE),LEN(VLOOKUP($A46,csapatok!$A:$NN,BU$320,FALSE))-6),'csapat-ranglista'!$A:$FP,BU$321,FALSE)/8,VLOOKUP(VLOOKUP($A46,csapatok!$A:$NN,BU$320,FALSE),'csapat-ranglista'!$A:$FP,BU$321,FALSE)/4),0)</f>
        <v>0</v>
      </c>
      <c r="BV46" s="223">
        <f>IFERROR(IF(RIGHT(VLOOKUP($A46,csapatok!$A:$NN,BV$320,FALSE),5)="Csere",VLOOKUP(LEFT(VLOOKUP($A46,csapatok!$A:$NN,BV$320,FALSE),LEN(VLOOKUP($A46,csapatok!$A:$NN,BV$320,FALSE))-6),'csapat-ranglista'!$A:$FP,BV$321,FALSE)/8,VLOOKUP(VLOOKUP($A46,csapatok!$A:$NN,BV$320,FALSE),'csapat-ranglista'!$A:$FP,BV$321,FALSE)/4),0)</f>
        <v>0</v>
      </c>
      <c r="BW46" s="223">
        <f>IFERROR(IF(RIGHT(VLOOKUP($A46,csapatok!$A:$NN,BW$320,FALSE),5)="Csere",VLOOKUP(LEFT(VLOOKUP($A46,csapatok!$A:$NN,BW$320,FALSE),LEN(VLOOKUP($A46,csapatok!$A:$NN,BW$320,FALSE))-6),'csapat-ranglista'!$A:$FP,BW$321,FALSE)/8,VLOOKUP(VLOOKUP($A46,csapatok!$A:$NN,BW$320,FALSE),'csapat-ranglista'!$A:$FP,BW$321,FALSE)/4),0)</f>
        <v>0</v>
      </c>
      <c r="BX46" s="223">
        <f>IFERROR(IF(RIGHT(VLOOKUP($A46,csapatok!$A:$NN,BX$320,FALSE),5)="Csere",VLOOKUP(LEFT(VLOOKUP($A46,csapatok!$A:$NN,BX$320,FALSE),LEN(VLOOKUP($A46,csapatok!$A:$NN,BX$320,FALSE))-6),'csapat-ranglista'!$A:$FP,BX$321,FALSE)/8,VLOOKUP(VLOOKUP($A46,csapatok!$A:$NN,BX$320,FALSE),'csapat-ranglista'!$A:$FP,BX$321,FALSE)/4),0)</f>
        <v>0</v>
      </c>
      <c r="BY46" s="223">
        <f>IFERROR(IF(RIGHT(VLOOKUP($A46,csapatok!$A:$NN,BY$320,FALSE),5)="Csere",VLOOKUP(LEFT(VLOOKUP($A46,csapatok!$A:$NN,BY$320,FALSE),LEN(VLOOKUP($A46,csapatok!$A:$NN,BY$320,FALSE))-6),'csapat-ranglista'!$A:$FP,BY$321,FALSE)/8,VLOOKUP(VLOOKUP($A46,csapatok!$A:$NN,BY$320,FALSE),'csapat-ranglista'!$A:$FP,BY$321,FALSE)/4),0)</f>
        <v>0</v>
      </c>
      <c r="BZ46" s="223">
        <f>IFERROR(IF(RIGHT(VLOOKUP($A46,csapatok!$A:$NN,BZ$320,FALSE),5)="Csere",VLOOKUP(LEFT(VLOOKUP($A46,csapatok!$A:$NN,BZ$320,FALSE),LEN(VLOOKUP($A46,csapatok!$A:$NN,BZ$320,FALSE))-6),'csapat-ranglista'!$A:$FP,BZ$321,FALSE)/8,VLOOKUP(VLOOKUP($A46,csapatok!$A:$NN,BZ$320,FALSE),'csapat-ranglista'!$A:$FP,BZ$321,FALSE)/4),0)</f>
        <v>0</v>
      </c>
      <c r="CA46" s="223">
        <f>IFERROR(IF(RIGHT(VLOOKUP($A46,csapatok!$A:$NN,CA$320,FALSE),5)="Csere",VLOOKUP(LEFT(VLOOKUP($A46,csapatok!$A:$NN,CA$320,FALSE),LEN(VLOOKUP($A46,csapatok!$A:$NN,CA$320,FALSE))-6),'csapat-ranglista'!$A:$FP,CA$321,FALSE)/8,VLOOKUP(VLOOKUP($A46,csapatok!$A:$NN,CA$320,FALSE),'csapat-ranglista'!$A:$FP,CA$321,FALSE)/4),0)</f>
        <v>0</v>
      </c>
      <c r="CB46" s="223">
        <f>IFERROR(IF(RIGHT(VLOOKUP($A46,csapatok!$A:$NN,CB$320,FALSE),5)="Csere",VLOOKUP(LEFT(VLOOKUP($A46,csapatok!$A:$NN,CB$320,FALSE),LEN(VLOOKUP($A46,csapatok!$A:$NN,CB$320,FALSE))-6),'csapat-ranglista'!$A:$FP,CB$321,FALSE)/8,VLOOKUP(VLOOKUP($A46,csapatok!$A:$NN,CB$320,FALSE),'csapat-ranglista'!$A:$FP,CB$321,FALSE)/4),0)</f>
        <v>0</v>
      </c>
      <c r="CC46" s="223">
        <f>IFERROR(IF(RIGHT(VLOOKUP($A46,csapatok!$A:$NN,CC$320,FALSE),5)="Csere",VLOOKUP(LEFT(VLOOKUP($A46,csapatok!$A:$NN,CC$320,FALSE),LEN(VLOOKUP($A46,csapatok!$A:$NN,CC$320,FALSE))-6),'csapat-ranglista'!$A:$FP,CC$321,FALSE)/8,VLOOKUP(VLOOKUP($A46,csapatok!$A:$NN,CC$320,FALSE),'csapat-ranglista'!$A:$FP,CC$321,FALSE)/4),0)</f>
        <v>0</v>
      </c>
      <c r="CD46" s="223">
        <f>IFERROR(IF(RIGHT(VLOOKUP($A46,csapatok!$A:$NN,CD$320,FALSE),5)="Csere",VLOOKUP(LEFT(VLOOKUP($A46,csapatok!$A:$NN,CD$320,FALSE),LEN(VLOOKUP($A46,csapatok!$A:$NN,CD$320,FALSE))-6),'csapat-ranglista'!$A:$FP,CD$321,FALSE)/8,VLOOKUP(VLOOKUP($A46,csapatok!$A:$NN,CD$320,FALSE),'csapat-ranglista'!$A:$FP,CD$321,FALSE)/4),0)</f>
        <v>0</v>
      </c>
      <c r="CE46" s="223">
        <f>IFERROR(IF(RIGHT(VLOOKUP($A46,csapatok!$A:$NN,CE$320,FALSE),5)="Csere",VLOOKUP(LEFT(VLOOKUP($A46,csapatok!$A:$NN,CE$320,FALSE),LEN(VLOOKUP($A46,csapatok!$A:$NN,CE$320,FALSE))-6),'csapat-ranglista'!$A:$FP,CE$321,FALSE)/8,VLOOKUP(VLOOKUP($A46,csapatok!$A:$NN,CE$320,FALSE),'csapat-ranglista'!$A:$FP,CE$321,FALSE)/4),0)</f>
        <v>0</v>
      </c>
      <c r="CF46" s="223">
        <f>IFERROR(IF(RIGHT(VLOOKUP($A46,csapatok!$A:$NN,CF$320,FALSE),5)="Csere",VLOOKUP(LEFT(VLOOKUP($A46,csapatok!$A:$NN,CF$320,FALSE),LEN(VLOOKUP($A46,csapatok!$A:$NN,CF$320,FALSE))-6),'csapat-ranglista'!$A:$FP,CF$321,FALSE)/8,VLOOKUP(VLOOKUP($A46,csapatok!$A:$NN,CF$320,FALSE),'csapat-ranglista'!$A:$FP,CF$321,FALSE)/4),0)</f>
        <v>0</v>
      </c>
      <c r="CG46" s="223">
        <f>IFERROR(IF(RIGHT(VLOOKUP($A46,csapatok!$A:$NN,CG$320,FALSE),5)="Csere",VLOOKUP(LEFT(VLOOKUP($A46,csapatok!$A:$NN,CG$320,FALSE),LEN(VLOOKUP($A46,csapatok!$A:$NN,CG$320,FALSE))-6),'csapat-ranglista'!$A:$FP,CG$321,FALSE)/8,VLOOKUP(VLOOKUP($A46,csapatok!$A:$NN,CG$320,FALSE),'csapat-ranglista'!$A:$FP,CG$321,FALSE)/4),0)</f>
        <v>0</v>
      </c>
      <c r="CH46" s="223">
        <f>IFERROR(IF(RIGHT(VLOOKUP($A46,csapatok!$A:$NN,CH$320,FALSE),5)="Csere",VLOOKUP(LEFT(VLOOKUP($A46,csapatok!$A:$NN,CH$320,FALSE),LEN(VLOOKUP($A46,csapatok!$A:$NN,CH$320,FALSE))-6),'csapat-ranglista'!$A:$FP,CH$321,FALSE)/8,VLOOKUP(VLOOKUP($A46,csapatok!$A:$NN,CH$320,FALSE),'csapat-ranglista'!$A:$FP,CH$321,FALSE)/4),0)</f>
        <v>0</v>
      </c>
      <c r="CI46" s="223">
        <f>IFERROR(IF(RIGHT(VLOOKUP($A46,csapatok!$A:$NN,CI$320,FALSE),5)="Csere",VLOOKUP(LEFT(VLOOKUP($A46,csapatok!$A:$NN,CI$320,FALSE),LEN(VLOOKUP($A46,csapatok!$A:$NN,CI$320,FALSE))-6),'csapat-ranglista'!$A:$FP,CI$321,FALSE)/8,VLOOKUP(VLOOKUP($A46,csapatok!$A:$NN,CI$320,FALSE),'csapat-ranglista'!$A:$FP,CI$321,FALSE)/4),0)</f>
        <v>0</v>
      </c>
      <c r="CJ46" s="224">
        <f>versenyek!$IQ$11*IFERROR(VLOOKUP(VLOOKUP($A46,versenyek!IP:IR,3,FALSE),szabalyok!$A$16:$B$23,2,FALSE)/4,0)</f>
        <v>0</v>
      </c>
      <c r="CK46" s="224">
        <f>versenyek!$IT$11*IFERROR(VLOOKUP(VLOOKUP($A46,versenyek!IS:IU,3,FALSE),szabalyok!$A$16:$B$23,2,FALSE)/4,0)</f>
        <v>0</v>
      </c>
      <c r="CL46" s="223">
        <f>IFERROR(IF(RIGHT(VLOOKUP($A46,csapatok!$A:$NN,CL$320,FALSE),5)="Csere",VLOOKUP(LEFT(VLOOKUP($A46,csapatok!$A:$NN,CL$320,FALSE),LEN(VLOOKUP($A46,csapatok!$A:$NN,CL$320,FALSE))-6),'csapat-ranglista'!$A:$FP,CL$321,FALSE)/8,VLOOKUP(VLOOKUP($A46,csapatok!$A:$NN,CL$320,FALSE),'csapat-ranglista'!$A:$FP,CL$321,FALSE)/4),0)</f>
        <v>0</v>
      </c>
      <c r="CM46" s="223">
        <f>IFERROR(IF(RIGHT(VLOOKUP($A46,csapatok!$A:$NN,CM$320,FALSE),5)="Csere",VLOOKUP(LEFT(VLOOKUP($A46,csapatok!$A:$NN,CM$320,FALSE),LEN(VLOOKUP($A46,csapatok!$A:$NN,CM$320,FALSE))-6),'csapat-ranglista'!$A:$FP,CM$321,FALSE)/8,VLOOKUP(VLOOKUP($A46,csapatok!$A:$NN,CM$320,FALSE),'csapat-ranglista'!$A:$FP,CM$321,FALSE)/4),0)</f>
        <v>0</v>
      </c>
      <c r="CN46" s="223">
        <f>IFERROR(IF(RIGHT(VLOOKUP($A46,csapatok!$A:$NN,CN$320,FALSE),5)="Csere",VLOOKUP(LEFT(VLOOKUP($A46,csapatok!$A:$NN,CN$320,FALSE),LEN(VLOOKUP($A46,csapatok!$A:$NN,CN$320,FALSE))-6),'csapat-ranglista'!$A:$FP,CN$321,FALSE)/8,VLOOKUP(VLOOKUP($A46,csapatok!$A:$NN,CN$320,FALSE),'csapat-ranglista'!$A:$FP,CN$321,FALSE)/4),0)</f>
        <v>0</v>
      </c>
      <c r="CO46" s="223">
        <f>IFERROR(IF(RIGHT(VLOOKUP($A46,csapatok!$A:$NN,CO$320,FALSE),5)="Csere",VLOOKUP(LEFT(VLOOKUP($A46,csapatok!$A:$NN,CO$320,FALSE),LEN(VLOOKUP($A46,csapatok!$A:$NN,CO$320,FALSE))-6),'csapat-ranglista'!$A:$FP,CO$321,FALSE)/8,VLOOKUP(VLOOKUP($A46,csapatok!$A:$NN,CO$320,FALSE),'csapat-ranglista'!$A:$FP,CO$321,FALSE)/4),0)</f>
        <v>0</v>
      </c>
      <c r="CP46" s="223">
        <f>IFERROR(IF(RIGHT(VLOOKUP($A46,csapatok!$A:$NN,CP$320,FALSE),5)="Csere",VLOOKUP(LEFT(VLOOKUP($A46,csapatok!$A:$NN,CP$320,FALSE),LEN(VLOOKUP($A46,csapatok!$A:$NN,CP$320,FALSE))-6),'csapat-ranglista'!$A:$FP,CP$321,FALSE)/8,VLOOKUP(VLOOKUP($A46,csapatok!$A:$NN,CP$320,FALSE),'csapat-ranglista'!$A:$FP,CP$321,FALSE)/4),0)</f>
        <v>0</v>
      </c>
      <c r="CQ46" s="223">
        <f>IFERROR(IF(RIGHT(VLOOKUP($A46,csapatok!$A:$NN,CQ$320,FALSE),5)="Csere",VLOOKUP(LEFT(VLOOKUP($A46,csapatok!$A:$NN,CQ$320,FALSE),LEN(VLOOKUP($A46,csapatok!$A:$NN,CQ$320,FALSE))-6),'csapat-ranglista'!$A:$FP,CQ$321,FALSE)/8,VLOOKUP(VLOOKUP($A46,csapatok!$A:$NN,CQ$320,FALSE),'csapat-ranglista'!$A:$FP,CQ$321,FALSE)/4),0)</f>
        <v>0</v>
      </c>
      <c r="CR46" s="223">
        <f>IFERROR(IF(RIGHT(VLOOKUP($A46,csapatok!$A:$NN,CR$320,FALSE),5)="Csere",VLOOKUP(LEFT(VLOOKUP($A46,csapatok!$A:$NN,CR$320,FALSE),LEN(VLOOKUP($A46,csapatok!$A:$NN,CR$320,FALSE))-6),'csapat-ranglista'!$A:$FP,CR$321,FALSE)/8,VLOOKUP(VLOOKUP($A46,csapatok!$A:$NN,CR$320,FALSE),'csapat-ranglista'!$A:$FP,CR$321,FALSE)/4),0)</f>
        <v>0</v>
      </c>
      <c r="CS46" s="223">
        <f>IFERROR(IF(RIGHT(VLOOKUP($A46,csapatok!$A:$NN,CS$320,FALSE),5)="Csere",VLOOKUP(LEFT(VLOOKUP($A46,csapatok!$A:$NN,CS$320,FALSE),LEN(VLOOKUP($A46,csapatok!$A:$NN,CS$320,FALSE))-6),'csapat-ranglista'!$A:$FP,CS$321,FALSE)/8,VLOOKUP(VLOOKUP($A46,csapatok!$A:$NN,CS$320,FALSE),'csapat-ranglista'!$A:$FP,CS$321,FALSE)/4),0)</f>
        <v>0</v>
      </c>
      <c r="CT46" s="223">
        <f>IFERROR(IF(RIGHT(VLOOKUP($A46,csapatok!$A:$NN,CT$320,FALSE),5)="Csere",VLOOKUP(LEFT(VLOOKUP($A46,csapatok!$A:$NN,CT$320,FALSE),LEN(VLOOKUP($A46,csapatok!$A:$NN,CT$320,FALSE))-6),'csapat-ranglista'!$A:$FP,CT$321,FALSE)/8,VLOOKUP(VLOOKUP($A46,csapatok!$A:$NN,CT$320,FALSE),'csapat-ranglista'!$A:$FP,CT$321,FALSE)/4),0)</f>
        <v>0</v>
      </c>
      <c r="CU46" s="223">
        <f>IFERROR(IF(RIGHT(VLOOKUP($A46,csapatok!$A:$NN,CU$320,FALSE),5)="Csere",VLOOKUP(LEFT(VLOOKUP($A46,csapatok!$A:$NN,CU$320,FALSE),LEN(VLOOKUP($A46,csapatok!$A:$NN,CU$320,FALSE))-6),'csapat-ranglista'!$A:$FP,CU$321,FALSE)/8,VLOOKUP(VLOOKUP($A46,csapatok!$A:$NN,CU$320,FALSE),'csapat-ranglista'!$A:$FP,CU$321,FALSE)/4),0)</f>
        <v>0</v>
      </c>
      <c r="CV46" s="223">
        <f>IFERROR(IF(RIGHT(VLOOKUP($A46,csapatok!$A:$NN,CV$320,FALSE),5)="Csere",VLOOKUP(LEFT(VLOOKUP($A46,csapatok!$A:$NN,CV$320,FALSE),LEN(VLOOKUP($A46,csapatok!$A:$NN,CV$320,FALSE))-6),'csapat-ranglista'!$A:$FP,CV$321,FALSE)/8,VLOOKUP(VLOOKUP($A46,csapatok!$A:$NN,CV$320,FALSE),'csapat-ranglista'!$A:$FP,CV$321,FALSE)/4),0)</f>
        <v>0</v>
      </c>
      <c r="CW46" s="223">
        <f>IFERROR(IF(RIGHT(VLOOKUP($A46,csapatok!$A:$NN,CW$320,FALSE),5)="Csere",VLOOKUP(LEFT(VLOOKUP($A46,csapatok!$A:$NN,CW$320,FALSE),LEN(VLOOKUP($A46,csapatok!$A:$NN,CW$320,FALSE))-6),'csapat-ranglista'!$A:$FP,CW$321,FALSE)/8,VLOOKUP(VLOOKUP($A46,csapatok!$A:$NN,CW$320,FALSE),'csapat-ranglista'!$A:$FP,CW$321,FALSE)/4),0)</f>
        <v>0</v>
      </c>
      <c r="CX46" s="223">
        <f>IFERROR(IF(RIGHT(VLOOKUP($A46,csapatok!$A:$NN,CX$320,FALSE),5)="Csere",VLOOKUP(LEFT(VLOOKUP($A46,csapatok!$A:$NN,CX$320,FALSE),LEN(VLOOKUP($A46,csapatok!$A:$NN,CX$320,FALSE))-6),'csapat-ranglista'!$A:$FP,CX$321,FALSE)/8,VLOOKUP(VLOOKUP($A46,csapatok!$A:$NN,CX$320,FALSE),'csapat-ranglista'!$A:$FP,CX$321,FALSE)/4),0)</f>
        <v>0</v>
      </c>
      <c r="CY46" s="223">
        <f>IFERROR(IF(RIGHT(VLOOKUP($A46,csapatok!$A:$NN,CY$320,FALSE),5)="Csere",VLOOKUP(LEFT(VLOOKUP($A46,csapatok!$A:$NN,CY$320,FALSE),LEN(VLOOKUP($A46,csapatok!$A:$NN,CY$320,FALSE))-6),'csapat-ranglista'!$A:$FP,CY$321,FALSE)/8,VLOOKUP(VLOOKUP($A46,csapatok!$A:$NN,CY$320,FALSE),'csapat-ranglista'!$A:$FP,CY$321,FALSE)/4),0)</f>
        <v>0</v>
      </c>
      <c r="CZ46" s="223">
        <f>IFERROR(IF(RIGHT(VLOOKUP($A46,csapatok!$A:$NN,CZ$320,FALSE),5)="Csere",VLOOKUP(LEFT(VLOOKUP($A46,csapatok!$A:$NN,CZ$320,FALSE),LEN(VLOOKUP($A46,csapatok!$A:$NN,CZ$320,FALSE))-6),'csapat-ranglista'!$A:$FP,CZ$321,FALSE)/8,VLOOKUP(VLOOKUP($A46,csapatok!$A:$NN,CZ$320,FALSE),'csapat-ranglista'!$A:$FP,CZ$321,FALSE)/4),0)</f>
        <v>0</v>
      </c>
      <c r="DA46" s="223">
        <f>IFERROR(IF(RIGHT(VLOOKUP($A46,csapatok!$A:$NN,DA$320,FALSE),5)="Csere",VLOOKUP(LEFT(VLOOKUP($A46,csapatok!$A:$NN,DA$320,FALSE),LEN(VLOOKUP($A46,csapatok!$A:$NN,DA$320,FALSE))-6),'csapat-ranglista'!$A:$FP,DA$321,FALSE)/8,VLOOKUP(VLOOKUP($A46,csapatok!$A:$NN,DA$320,FALSE),'csapat-ranglista'!$A:$FP,DA$321,FALSE)/4),0)</f>
        <v>0</v>
      </c>
      <c r="DB46" s="223">
        <f>IFERROR(IF(RIGHT(VLOOKUP($A46,csapatok!$A:$NN,DB$320,FALSE),5)="Csere",VLOOKUP(LEFT(VLOOKUP($A46,csapatok!$A:$NN,DB$320,FALSE),LEN(VLOOKUP($A46,csapatok!$A:$NN,DB$320,FALSE))-6),'csapat-ranglista'!$A:$FP,DB$321,FALSE)/8,VLOOKUP(VLOOKUP($A46,csapatok!$A:$NN,DB$320,FALSE),'csapat-ranglista'!$A:$FP,DB$321,FALSE)/4),0)</f>
        <v>0</v>
      </c>
      <c r="DC46" s="223">
        <f>IFERROR(IF(RIGHT(VLOOKUP($A46,csapatok!$A:$NN,DC$320,FALSE),5)="Csere",VLOOKUP(LEFT(VLOOKUP($A46,csapatok!$A:$NN,DC$320,FALSE),LEN(VLOOKUP($A46,csapatok!$A:$NN,DC$320,FALSE))-6),'csapat-ranglista'!$A:$FP,DC$321,FALSE)/8,VLOOKUP(VLOOKUP($A46,csapatok!$A:$NN,DC$320,FALSE),'csapat-ranglista'!$A:$FP,DC$321,FALSE)/4),0)</f>
        <v>0</v>
      </c>
      <c r="DD46" s="223">
        <f>IFERROR(IF(RIGHT(VLOOKUP($A46,csapatok!$A:$NN,DD$320,FALSE),5)="Csere",VLOOKUP(LEFT(VLOOKUP($A46,csapatok!$A:$NN,DD$320,FALSE),LEN(VLOOKUP($A46,csapatok!$A:$NN,DD$320,FALSE))-6),'csapat-ranglista'!$A:$FP,DD$321,FALSE)/8,VLOOKUP(VLOOKUP($A46,csapatok!$A:$NN,DD$320,FALSE),'csapat-ranglista'!$A:$FP,DD$321,FALSE)/4),0)</f>
        <v>0</v>
      </c>
      <c r="DE46" s="223">
        <f>IFERROR(IF(RIGHT(VLOOKUP($A46,csapatok!$A:$NN,DE$320,FALSE),5)="Csere",VLOOKUP(LEFT(VLOOKUP($A46,csapatok!$A:$NN,DE$320,FALSE),LEN(VLOOKUP($A46,csapatok!$A:$NN,DE$320,FALSE))-6),'csapat-ranglista'!$A:$FP,DE$321,FALSE)/8,VLOOKUP(VLOOKUP($A46,csapatok!$A:$NN,DE$320,FALSE),'csapat-ranglista'!$A:$FP,DE$321,FALSE)/4),0)</f>
        <v>0</v>
      </c>
      <c r="DF46" s="223">
        <f>IFERROR(IF(RIGHT(VLOOKUP($A46,csapatok!$A:$NN,DF$320,FALSE),5)="Csere",VLOOKUP(LEFT(VLOOKUP($A46,csapatok!$A:$NN,DF$320,FALSE),LEN(VLOOKUP($A46,csapatok!$A:$NN,DF$320,FALSE))-6),'csapat-ranglista'!$A:$FP,DF$321,FALSE)/8,VLOOKUP(VLOOKUP($A46,csapatok!$A:$NN,DF$320,FALSE),'csapat-ranglista'!$A:$FP,DF$321,FALSE)/4),0)</f>
        <v>0</v>
      </c>
      <c r="DG46" s="223">
        <f>IFERROR(IF(RIGHT(VLOOKUP($A46,csapatok!$A:$NN,DG$320,FALSE),5)="Csere",VLOOKUP(LEFT(VLOOKUP($A46,csapatok!$A:$NN,DG$320,FALSE),LEN(VLOOKUP($A46,csapatok!$A:$NN,DG$320,FALSE))-6),'csapat-ranglista'!$A:$FP,DG$321,FALSE)/8,VLOOKUP(VLOOKUP($A46,csapatok!$A:$NN,DG$320,FALSE),'csapat-ranglista'!$A:$FP,DG$321,FALSE)/4),0)</f>
        <v>0</v>
      </c>
      <c r="DH46" s="223">
        <f>IFERROR(IF(RIGHT(VLOOKUP($A46,csapatok!$A:$NN,DH$320,FALSE),5)="Csere",VLOOKUP(LEFT(VLOOKUP($A46,csapatok!$A:$NN,DH$320,FALSE),LEN(VLOOKUP($A46,csapatok!$A:$NN,DH$320,FALSE))-6),'csapat-ranglista'!$A:$FP,DH$321,FALSE)/8,VLOOKUP(VLOOKUP($A46,csapatok!$A:$NN,DH$320,FALSE),'csapat-ranglista'!$A:$FP,DH$321,FALSE)/4),0)</f>
        <v>0</v>
      </c>
      <c r="DI46" s="223">
        <f>IFERROR(IF(RIGHT(VLOOKUP($A46,csapatok!$A:$NN,DI$320,FALSE),5)="Csere",VLOOKUP(LEFT(VLOOKUP($A46,csapatok!$A:$NN,DI$320,FALSE),LEN(VLOOKUP($A46,csapatok!$A:$NN,DI$320,FALSE))-6),'csapat-ranglista'!$A:$FP,DI$321,FALSE)/8,VLOOKUP(VLOOKUP($A46,csapatok!$A:$NN,DI$320,FALSE),'csapat-ranglista'!$A:$FP,DI$321,FALSE)/4),0)</f>
        <v>0</v>
      </c>
      <c r="DJ46" s="223">
        <f>IFERROR(IF(RIGHT(VLOOKUP($A46,csapatok!$A:$NN,DJ$320,FALSE),5)="Csere",VLOOKUP(LEFT(VLOOKUP($A46,csapatok!$A:$NN,DJ$320,FALSE),LEN(VLOOKUP($A46,csapatok!$A:$NN,DJ$320,FALSE))-6),'csapat-ranglista'!$A:$FP,DJ$321,FALSE)/8,VLOOKUP(VLOOKUP($A46,csapatok!$A:$NN,DJ$320,FALSE),'csapat-ranglista'!$A:$FP,DJ$321,FALSE)/4),0)</f>
        <v>0</v>
      </c>
      <c r="DK46" s="223">
        <f>IFERROR(IF(RIGHT(VLOOKUP($A46,csapatok!$A:$NN,DK$320,FALSE),5)="Csere",VLOOKUP(LEFT(VLOOKUP($A46,csapatok!$A:$NN,DK$320,FALSE),LEN(VLOOKUP($A46,csapatok!$A:$NN,DK$320,FALSE))-6),'csapat-ranglista'!$A:$FP,DK$321,FALSE)/8,VLOOKUP(VLOOKUP($A46,csapatok!$A:$NN,DK$320,FALSE),'csapat-ranglista'!$A:$FP,DK$321,FALSE)/4),0)</f>
        <v>0</v>
      </c>
      <c r="DL46" s="223">
        <f>IFERROR(IF(RIGHT(VLOOKUP($A46,csapatok!$A:$NN,DL$320,FALSE),5)="Csere",VLOOKUP(LEFT(VLOOKUP($A46,csapatok!$A:$NN,DL$320,FALSE),LEN(VLOOKUP($A46,csapatok!$A:$NN,DL$320,FALSE))-6),'csapat-ranglista'!$A:$FP,DL$321,FALSE)/8,VLOOKUP(VLOOKUP($A46,csapatok!$A:$NN,DL$320,FALSE),'csapat-ranglista'!$A:$FP,DL$321,FALSE)/4),0)</f>
        <v>0</v>
      </c>
      <c r="DM46" s="223">
        <f>IFERROR(IF(RIGHT(VLOOKUP($A46,csapatok!$A:$NN,DM$320,FALSE),5)="Csere",VLOOKUP(LEFT(VLOOKUP($A46,csapatok!$A:$NN,DM$320,FALSE),LEN(VLOOKUP($A46,csapatok!$A:$NN,DM$320,FALSE))-6),'csapat-ranglista'!$A:$FP,DM$321,FALSE)/8,VLOOKUP(VLOOKUP($A46,csapatok!$A:$NN,DM$320,FALSE),'csapat-ranglista'!$A:$FP,DM$321,FALSE)/4),0)</f>
        <v>1.3424667198798375</v>
      </c>
      <c r="DN46" s="223">
        <f>IFERROR(IF(RIGHT(VLOOKUP($A46,csapatok!$A:$NN,DN$320,FALSE),5)="Csere",VLOOKUP(LEFT(VLOOKUP($A46,csapatok!$A:$NN,DN$320,FALSE),LEN(VLOOKUP($A46,csapatok!$A:$NN,DN$320,FALSE))-6),'csapat-ranglista'!$A:$FP,DN$321,FALSE)/8,VLOOKUP(VLOOKUP($A46,csapatok!$A:$NN,DN$320,FALSE),'csapat-ranglista'!$A:$FP,DN$321,FALSE)/4),0)</f>
        <v>0</v>
      </c>
      <c r="DO46" s="224">
        <f>versenyek!$MF$11*IFERROR(VLOOKUP(VLOOKUP($A46,versenyek!ME:MG,3,FALSE),szabalyok!$A$16:$B$23,2,FALSE)/4,0)</f>
        <v>0</v>
      </c>
      <c r="DP46" s="224">
        <f>versenyek!$MI$11*IFERROR(VLOOKUP(VLOOKUP($A46,versenyek!MH:MJ,3,FALSE),szabalyok!$A$16:$B$23,2,FALSE)/4,0)</f>
        <v>0</v>
      </c>
      <c r="DQ46" s="223">
        <f>IFERROR(IF(RIGHT(VLOOKUP($A46,csapatok!$A:$NN,DQ$320,FALSE),5)="Csere",VLOOKUP(LEFT(VLOOKUP($A46,csapatok!$A:$NN,DQ$320,FALSE),LEN(VLOOKUP($A46,csapatok!$A:$NN,DQ$320,FALSE))-6),'csapat-ranglista'!$A:$FP,DQ$321,FALSE)/8,VLOOKUP(VLOOKUP($A46,csapatok!$A:$NN,DQ$320,FALSE),'csapat-ranglista'!$A:$FP,DQ$321,FALSE)/4),0)</f>
        <v>0</v>
      </c>
      <c r="DR46" s="223">
        <f>IFERROR(IF(RIGHT(VLOOKUP($A46,csapatok!$A:$NN,DR$320,FALSE),5)="Csere",VLOOKUP(LEFT(VLOOKUP($A46,csapatok!$A:$NN,DR$320,FALSE),LEN(VLOOKUP($A46,csapatok!$A:$NN,DR$320,FALSE))-6),'csapat-ranglista'!$A:$FP,DR$321,FALSE)/8,VLOOKUP(VLOOKUP($A46,csapatok!$A:$NN,DR$320,FALSE),'csapat-ranglista'!$A:$FP,DR$321,FALSE)/4),0)</f>
        <v>0</v>
      </c>
      <c r="DS46" s="223">
        <f>IFERROR(IF(RIGHT(VLOOKUP($A46,csapatok!$A:$NN,DS$320,FALSE),5)="Csere",VLOOKUP(LEFT(VLOOKUP($A46,csapatok!$A:$NN,DS$320,FALSE),LEN(VLOOKUP($A46,csapatok!$A:$NN,DS$320,FALSE))-6),'csapat-ranglista'!$A:$FP,DS$321,FALSE)/8,VLOOKUP(VLOOKUP($A46,csapatok!$A:$NN,DS$320,FALSE),'csapat-ranglista'!$A:$FP,DS$321,FALSE)/4),0)</f>
        <v>0</v>
      </c>
      <c r="DT46" s="223">
        <f>IFERROR(IF(RIGHT(VLOOKUP($A46,csapatok!$A:$NN,DT$320,FALSE),5)="Csere",VLOOKUP(LEFT(VLOOKUP($A46,csapatok!$A:$NN,DT$320,FALSE),LEN(VLOOKUP($A46,csapatok!$A:$NN,DT$320,FALSE))-6),'csapat-ranglista'!$A:$FP,DT$321,FALSE)/8,VLOOKUP(VLOOKUP($A46,csapatok!$A:$NN,DT$320,FALSE),'csapat-ranglista'!$A:$FP,DT$321,FALSE)/4),0)</f>
        <v>0</v>
      </c>
      <c r="DU46" s="223">
        <f>IFERROR(IF(RIGHT(VLOOKUP($A46,csapatok!$A:$NN,DU$320,FALSE),5)="Csere",VLOOKUP(LEFT(VLOOKUP($A46,csapatok!$A:$NN,DU$320,FALSE),LEN(VLOOKUP($A46,csapatok!$A:$NN,DU$320,FALSE))-6),'csapat-ranglista'!$A:$FP,DU$321,FALSE)/8,VLOOKUP(VLOOKUP($A46,csapatok!$A:$NN,DU$320,FALSE),'csapat-ranglista'!$A:$FP,DU$321,FALSE)/4),0)</f>
        <v>0</v>
      </c>
      <c r="DV46" s="223">
        <f>IFERROR(IF(RIGHT(VLOOKUP($A46,csapatok!$A:$NN,DV$320,FALSE),5)="Csere",VLOOKUP(LEFT(VLOOKUP($A46,csapatok!$A:$NN,DV$320,FALSE),LEN(VLOOKUP($A46,csapatok!$A:$NN,DV$320,FALSE))-6),'csapat-ranglista'!$A:$FP,DV$321,FALSE)/8,VLOOKUP(VLOOKUP($A46,csapatok!$A:$NN,DV$320,FALSE),'csapat-ranglista'!$A:$FP,DV$321,FALSE)/4),0)</f>
        <v>0</v>
      </c>
      <c r="DW46" s="223">
        <f>IFERROR(IF(RIGHT(VLOOKUP($A46,csapatok!$A:$NN,DW$320,FALSE),5)="Csere",VLOOKUP(LEFT(VLOOKUP($A46,csapatok!$A:$NN,DW$320,FALSE),LEN(VLOOKUP($A46,csapatok!$A:$NN,DW$320,FALSE))-6),'csapat-ranglista'!$A:$FP,DW$321,FALSE)/8,VLOOKUP(VLOOKUP($A46,csapatok!$A:$NN,DW$320,FALSE),'csapat-ranglista'!$A:$FP,DW$321,FALSE)/4),0)</f>
        <v>0.86540806758140298</v>
      </c>
      <c r="DX46" s="223">
        <f>IFERROR(IF(RIGHT(VLOOKUP($A46,csapatok!$A:$NN,DX$320,FALSE),5)="Csere",VLOOKUP(LEFT(VLOOKUP($A46,csapatok!$A:$NN,DX$320,FALSE),LEN(VLOOKUP($A46,csapatok!$A:$NN,DX$320,FALSE))-6),'csapat-ranglista'!$A:$FP,DX$321,FALSE)/8,VLOOKUP(VLOOKUP($A46,csapatok!$A:$NN,DX$320,FALSE),'csapat-ranglista'!$A:$FP,DX$321,FALSE)/4),0)</f>
        <v>0</v>
      </c>
      <c r="DY46" s="223">
        <f>IFERROR(IF(RIGHT(VLOOKUP($A46,csapatok!$A:$NN,DY$320,FALSE),5)="Csere",VLOOKUP(LEFT(VLOOKUP($A46,csapatok!$A:$NN,DY$320,FALSE),LEN(VLOOKUP($A46,csapatok!$A:$NN,DY$320,FALSE))-6),'csapat-ranglista'!$A:$FP,DY$321,FALSE)/8,VLOOKUP(VLOOKUP($A46,csapatok!$A:$NN,DY$320,FALSE),'csapat-ranglista'!$A:$FP,DY$321,FALSE)/4),0)</f>
        <v>0</v>
      </c>
      <c r="DZ46" s="223">
        <f>IFERROR(IF(RIGHT(VLOOKUP($A46,csapatok!$A:$NN,DZ$320,FALSE),5)="Csere",VLOOKUP(LEFT(VLOOKUP($A46,csapatok!$A:$NN,DZ$320,FALSE),LEN(VLOOKUP($A46,csapatok!$A:$NN,DZ$320,FALSE))-6),'csapat-ranglista'!$A:$FP,DZ$321,FALSE)/8,VLOOKUP(VLOOKUP($A46,csapatok!$A:$NN,DZ$320,FALSE),'csapat-ranglista'!$A:$FP,DZ$321,FALSE)/4),0)</f>
        <v>0</v>
      </c>
      <c r="EA46" s="223">
        <f>IFERROR(IF(RIGHT(VLOOKUP($A46,csapatok!$A:$NN,EA$320,FALSE),5)="Csere",VLOOKUP(LEFT(VLOOKUP($A46,csapatok!$A:$NN,EA$320,FALSE),LEN(VLOOKUP($A46,csapatok!$A:$NN,EA$320,FALSE))-6),'csapat-ranglista'!$A:$FP,EA$321,FALSE)/8,VLOOKUP(VLOOKUP($A46,csapatok!$A:$NN,EA$320,FALSE),'csapat-ranglista'!$A:$FP,EA$321,FALSE)/4),0)</f>
        <v>0</v>
      </c>
      <c r="EB46" s="223">
        <f>IFERROR(IF(RIGHT(VLOOKUP($A46,csapatok!$A:$NN,EB$320,FALSE),5)="Csere",VLOOKUP(LEFT(VLOOKUP($A46,csapatok!$A:$NN,EB$320,FALSE),LEN(VLOOKUP($A46,csapatok!$A:$NN,EB$320,FALSE))-6),'csapat-ranglista'!$A:$FP,EB$321,FALSE)/8,VLOOKUP(VLOOKUP($A46,csapatok!$A:$NN,EB$320,FALSE),'csapat-ranglista'!$A:$FP,EB$321,FALSE)/4),0)</f>
        <v>0</v>
      </c>
      <c r="EC46" s="223">
        <f>IFERROR(IF(RIGHT(VLOOKUP($A46,csapatok!$A:$NN,EC$320,FALSE),5)="Csere",VLOOKUP(LEFT(VLOOKUP($A46,csapatok!$A:$NN,EC$320,FALSE),LEN(VLOOKUP($A46,csapatok!$A:$NN,EC$320,FALSE))-6),'csapat-ranglista'!$A:$FP,EC$321,FALSE)/8,VLOOKUP(VLOOKUP($A46,csapatok!$A:$NN,EC$320,FALSE),'csapat-ranglista'!$A:$FP,EC$321,FALSE)/4),0)</f>
        <v>0</v>
      </c>
      <c r="ED46" s="223">
        <f>IFERROR(IF(RIGHT(VLOOKUP($A46,csapatok!$A:$NN,ED$320,FALSE),5)="Csere",VLOOKUP(LEFT(VLOOKUP($A46,csapatok!$A:$NN,ED$320,FALSE),LEN(VLOOKUP($A46,csapatok!$A:$NN,ED$320,FALSE))-6),'csapat-ranglista'!$A:$FP,ED$321,FALSE)/8,VLOOKUP(VLOOKUP($A46,csapatok!$A:$NN,ED$320,FALSE),'csapat-ranglista'!$A:$FP,ED$321,FALSE)/4),0)</f>
        <v>0</v>
      </c>
      <c r="EE46" s="223">
        <f>IFERROR(IF(RIGHT(VLOOKUP($A46,csapatok!$A:$NN,EE$320,FALSE),5)="Csere",VLOOKUP(LEFT(VLOOKUP($A46,csapatok!$A:$NN,EE$320,FALSE),LEN(VLOOKUP($A46,csapatok!$A:$NN,EE$320,FALSE))-6),'csapat-ranglista'!$A:$FP,EE$321,FALSE)/8,VLOOKUP(VLOOKUP($A46,csapatok!$A:$NN,EE$320,FALSE),'csapat-ranglista'!$A:$FP,EE$321,FALSE)/4),0)</f>
        <v>0</v>
      </c>
      <c r="EF46" s="223">
        <f>IFERROR(IF(RIGHT(VLOOKUP($A46,csapatok!$A:$NN,EF$320,FALSE),5)="Csere",VLOOKUP(LEFT(VLOOKUP($A46,csapatok!$A:$NN,EF$320,FALSE),LEN(VLOOKUP($A46,csapatok!$A:$NN,EF$320,FALSE))-6),'csapat-ranglista'!$A:$FP,EF$321,FALSE)/8,VLOOKUP(VLOOKUP($A46,csapatok!$A:$NN,EF$320,FALSE),'csapat-ranglista'!$A:$FP,EF$321,FALSE)/4),0)</f>
        <v>0</v>
      </c>
      <c r="EG46" s="223">
        <f>IFERROR(IF(RIGHT(VLOOKUP($A46,csapatok!$A:$NN,EG$320,FALSE),5)="Csere",VLOOKUP(LEFT(VLOOKUP($A46,csapatok!$A:$NN,EG$320,FALSE),LEN(VLOOKUP($A46,csapatok!$A:$NN,EG$320,FALSE))-6),'csapat-ranglista'!$A:$FP,EG$321,FALSE)/8,VLOOKUP(VLOOKUP($A46,csapatok!$A:$NN,EG$320,FALSE),'csapat-ranglista'!$A:$FP,EG$321,FALSE)/4),0)</f>
        <v>0</v>
      </c>
      <c r="EH46" s="223">
        <f>IFERROR(IF(RIGHT(VLOOKUP($A46,csapatok!$A:$NN,EH$320,FALSE),5)="Csere",VLOOKUP(LEFT(VLOOKUP($A46,csapatok!$A:$NN,EH$320,FALSE),LEN(VLOOKUP($A46,csapatok!$A:$NN,EH$320,FALSE))-6),'csapat-ranglista'!$A:$FP,EH$321,FALSE)/8,VLOOKUP(VLOOKUP($A46,csapatok!$A:$NN,EH$320,FALSE),'csapat-ranglista'!$A:$FP,EH$321,FALSE)/4),0)</f>
        <v>0</v>
      </c>
      <c r="EI46" s="223">
        <f>IFERROR(IF(RIGHT(VLOOKUP($A46,csapatok!$A:$NN,EI$320,FALSE),5)="Csere",VLOOKUP(LEFT(VLOOKUP($A46,csapatok!$A:$NN,EI$320,FALSE),LEN(VLOOKUP($A46,csapatok!$A:$NN,EI$320,FALSE))-6),'csapat-ranglista'!$A:$FP,EI$321,FALSE)/8,VLOOKUP(VLOOKUP($A46,csapatok!$A:$NN,EI$320,FALSE),'csapat-ranglista'!$A:$FP,EI$321,FALSE)/4),0)</f>
        <v>0</v>
      </c>
      <c r="EJ46" s="223">
        <f>IFERROR(IF(RIGHT(VLOOKUP($A46,csapatok!$A:$NN,EJ$320,FALSE),5)="Csere",VLOOKUP(LEFT(VLOOKUP($A46,csapatok!$A:$NN,EJ$320,FALSE),LEN(VLOOKUP($A46,csapatok!$A:$NN,EJ$320,FALSE))-6),'csapat-ranglista'!$A:$FP,EJ$321,FALSE)/8,VLOOKUP(VLOOKUP($A46,csapatok!$A:$NN,EJ$320,FALSE),'csapat-ranglista'!$A:$FP,EJ$321,FALSE)/4),0)</f>
        <v>0</v>
      </c>
      <c r="EK46" s="223">
        <f>IFERROR(IF(RIGHT(VLOOKUP($A46,csapatok!$A:$NN,EK$320,FALSE),5)="Csere",VLOOKUP(LEFT(VLOOKUP($A46,csapatok!$A:$NN,EK$320,FALSE),LEN(VLOOKUP($A46,csapatok!$A:$NN,EK$320,FALSE))-6),'csapat-ranglista'!$A:$FP,EK$321,FALSE)/8,VLOOKUP(VLOOKUP($A46,csapatok!$A:$NN,EK$320,FALSE),'csapat-ranglista'!$A:$FP,EK$321,FALSE)/4),0)</f>
        <v>0</v>
      </c>
      <c r="EL46" s="223">
        <f>IFERROR(IF(RIGHT(VLOOKUP($A46,csapatok!$A:$NN,EL$320,FALSE),5)="Csere",VLOOKUP(LEFT(VLOOKUP($A46,csapatok!$A:$NN,EL$320,FALSE),LEN(VLOOKUP($A46,csapatok!$A:$NN,EL$320,FALSE))-6),'csapat-ranglista'!$A:$FP,EL$321,FALSE)/8,VLOOKUP(VLOOKUP($A46,csapatok!$A:$NN,EL$320,FALSE),'csapat-ranglista'!$A:$FP,EL$321,FALSE)/4),0)</f>
        <v>0</v>
      </c>
      <c r="EM46" s="223">
        <f>IFERROR(IF(RIGHT(VLOOKUP($A46,csapatok!$A:$NN,EM$320,FALSE),5)="Csere",VLOOKUP(LEFT(VLOOKUP($A46,csapatok!$A:$NN,EM$320,FALSE),LEN(VLOOKUP($A46,csapatok!$A:$NN,EM$320,FALSE))-6),'csapat-ranglista'!$A:$FP,EM$321,FALSE)/8,VLOOKUP(VLOOKUP($A46,csapatok!$A:$NN,EM$320,FALSE),'csapat-ranglista'!$A:$FP,EM$321,FALSE)/4),0)</f>
        <v>0</v>
      </c>
      <c r="EN46" s="223">
        <f>IFERROR(IF(RIGHT(VLOOKUP($A46,csapatok!$A:$NN,EN$320,FALSE),5)="Csere",VLOOKUP(LEFT(VLOOKUP($A46,csapatok!$A:$NN,EN$320,FALSE),LEN(VLOOKUP($A46,csapatok!$A:$NN,EN$320,FALSE))-6),'csapat-ranglista'!$A:$FP,EN$321,FALSE)/8,VLOOKUP(VLOOKUP($A46,csapatok!$A:$NN,EN$320,FALSE),'csapat-ranglista'!$A:$FP,EN$321,FALSE)/4),0)</f>
        <v>0</v>
      </c>
      <c r="EO46" s="223">
        <f>IFERROR(IF(RIGHT(VLOOKUP($A46,csapatok!$A:$NN,EO$320,FALSE),5)="Csere",VLOOKUP(LEFT(VLOOKUP($A46,csapatok!$A:$NN,EO$320,FALSE),LEN(VLOOKUP($A46,csapatok!$A:$NN,EO$320,FALSE))-6),'csapat-ranglista'!$A:$FP,EO$321,FALSE)/8,VLOOKUP(VLOOKUP($A46,csapatok!$A:$NN,EO$320,FALSE),'csapat-ranglista'!$A:$FP,EO$321,FALSE)/4),0)</f>
        <v>0</v>
      </c>
      <c r="EP46" s="223">
        <f>IFERROR(IF(RIGHT(VLOOKUP($A46,csapatok!$A:$NN,EP$320,FALSE),5)="Csere",VLOOKUP(LEFT(VLOOKUP($A46,csapatok!$A:$NN,EP$320,FALSE),LEN(VLOOKUP($A46,csapatok!$A:$NN,EP$320,FALSE))-6),'csapat-ranglista'!$A:$FP,EP$321,FALSE)/8,VLOOKUP(VLOOKUP($A46,csapatok!$A:$NN,EP$320,FALSE),'csapat-ranglista'!$A:$FP,EP$321,FALSE)/4),0)</f>
        <v>0</v>
      </c>
      <c r="EQ46" s="223">
        <f>IFERROR(IF(RIGHT(VLOOKUP($A46,csapatok!$A:$NN,EQ$320,FALSE),5)="Csere",VLOOKUP(LEFT(VLOOKUP($A46,csapatok!$A:$NN,EQ$320,FALSE),LEN(VLOOKUP($A46,csapatok!$A:$NN,EQ$320,FALSE))-6),'csapat-ranglista'!$A:$FP,EQ$321,FALSE)/8,VLOOKUP(VLOOKUP($A46,csapatok!$A:$NN,EQ$320,FALSE),'csapat-ranglista'!$A:$FP,EQ$321,FALSE)/4),0)</f>
        <v>0</v>
      </c>
      <c r="ER46" s="223">
        <f>IFERROR(IF(RIGHT(VLOOKUP($A46,csapatok!$A:$NN,ER$320,FALSE),5)="Csere",VLOOKUP(LEFT(VLOOKUP($A46,csapatok!$A:$NN,ER$320,FALSE),LEN(VLOOKUP($A46,csapatok!$A:$NN,ER$320,FALSE))-6),'csapat-ranglista'!$A:$FP,ER$321,FALSE)/8,VLOOKUP(VLOOKUP($A46,csapatok!$A:$NN,ER$320,FALSE),'csapat-ranglista'!$A:$FP,ER$321,FALSE)/4),0)</f>
        <v>0</v>
      </c>
      <c r="ES46" s="223">
        <f>IFERROR(IF(RIGHT(VLOOKUP($A46,csapatok!$A:$NN,ES$320,FALSE),5)="Csere",VLOOKUP(LEFT(VLOOKUP($A46,csapatok!$A:$NN,ES$320,FALSE),LEN(VLOOKUP($A46,csapatok!$A:$NN,ES$320,FALSE))-6),'csapat-ranglista'!$A:$FP,ES$321,FALSE)/8,VLOOKUP(VLOOKUP($A46,csapatok!$A:$NN,ES$320,FALSE),'csapat-ranglista'!$A:$FP,ES$321,FALSE)/4),0)</f>
        <v>0</v>
      </c>
      <c r="ET46" s="223">
        <f>IFERROR(IF(RIGHT(VLOOKUP($A46,csapatok!$A:$NN,ET$320,FALSE),5)="Csere",VLOOKUP(LEFT(VLOOKUP($A46,csapatok!$A:$NN,ET$320,FALSE),LEN(VLOOKUP($A46,csapatok!$A:$NN,ET$320,FALSE))-6),'csapat-ranglista'!$A:$FP,ET$321,FALSE)/8,VLOOKUP(VLOOKUP($A46,csapatok!$A:$NN,ET$320,FALSE),'csapat-ranglista'!$A:$FP,ET$321,FALSE)/4),0)</f>
        <v>0</v>
      </c>
      <c r="EU46" s="223">
        <f>IFERROR(IF(RIGHT(VLOOKUP($A46,csapatok!$A:$NN,EU$320,FALSE),5)="Csere",VLOOKUP(LEFT(VLOOKUP($A46,csapatok!$A:$NN,EU$320,FALSE),LEN(VLOOKUP($A46,csapatok!$A:$NN,EU$320,FALSE))-6),'csapat-ranglista'!$A:$FP,EU$321,FALSE)/8,VLOOKUP(VLOOKUP($A46,csapatok!$A:$NN,EU$320,FALSE),'csapat-ranglista'!$A:$FP,EU$321,FALSE)/4),0)</f>
        <v>7.8472376303527849</v>
      </c>
      <c r="EV46" s="223">
        <f>IFERROR(IF(RIGHT(VLOOKUP($A46,csapatok!$A:$NN,EV$320,FALSE),5)="Csere",VLOOKUP(LEFT(VLOOKUP($A46,csapatok!$A:$NN,EV$320,FALSE),LEN(VLOOKUP($A46,csapatok!$A:$NN,EV$320,FALSE))-6),'csapat-ranglista'!$A:$FP,EV$321,FALSE)/8,VLOOKUP(VLOOKUP($A46,csapatok!$A:$NN,EV$320,FALSE),'csapat-ranglista'!$A:$FP,EV$321,FALSE)/4),0)</f>
        <v>0</v>
      </c>
      <c r="EW46" s="223">
        <f>IFERROR(IF(RIGHT(VLOOKUP($A46,csapatok!$A:$NN,EW$320,FALSE),5)="Csere",VLOOKUP(LEFT(VLOOKUP($A46,csapatok!$A:$NN,EW$320,FALSE),LEN(VLOOKUP($A46,csapatok!$A:$NN,EW$320,FALSE))-6),'csapat-ranglista'!$A:$FP,EW$321,FALSE)/8,VLOOKUP(VLOOKUP($A46,csapatok!$A:$NN,EW$320,FALSE),'csapat-ranglista'!$A:$FP,EW$321,FALSE)/4),0)</f>
        <v>0</v>
      </c>
      <c r="EX46" s="223">
        <f>IFERROR(IF(RIGHT(VLOOKUP($A46,csapatok!$A:$NN,EX$320,FALSE),5)="Csere",VLOOKUP(LEFT(VLOOKUP($A46,csapatok!$A:$NN,EX$320,FALSE),LEN(VLOOKUP($A46,csapatok!$A:$NN,EX$320,FALSE))-6),'csapat-ranglista'!$A:$FP,EX$321,FALSE)/8,VLOOKUP(VLOOKUP($A46,csapatok!$A:$NN,EX$320,FALSE),'csapat-ranglista'!$A:$FP,EX$321,FALSE)/4),0)</f>
        <v>13.812388605694915</v>
      </c>
      <c r="EY46" s="223">
        <f>IFERROR(IF(RIGHT(VLOOKUP($A46,csapatok!$A:$NN,EY$320,FALSE),5)="Csere",VLOOKUP(LEFT(VLOOKUP($A46,csapatok!$A:$NN,EY$320,FALSE),LEN(VLOOKUP($A46,csapatok!$A:$NN,EY$320,FALSE))-6),'csapat-ranglista'!$A:$FP,EY$321,FALSE)/8,VLOOKUP(VLOOKUP($A46,csapatok!$A:$NN,EY$320,FALSE),'csapat-ranglista'!$A:$FP,EY$321,FALSE)/4),0)</f>
        <v>0</v>
      </c>
      <c r="EZ46" s="223">
        <f>IFERROR(IF(RIGHT(VLOOKUP($A46,csapatok!$A:$NN,EZ$320,FALSE),5)="Csere",VLOOKUP(LEFT(VLOOKUP($A46,csapatok!$A:$NN,EZ$320,FALSE),LEN(VLOOKUP($A46,csapatok!$A:$NN,EZ$320,FALSE))-6),'csapat-ranglista'!$A:$FP,EZ$321,FALSE)/8,VLOOKUP(VLOOKUP($A46,csapatok!$A:$NN,EZ$320,FALSE),'csapat-ranglista'!$A:$FP,EZ$321,FALSE)/4),0)</f>
        <v>0</v>
      </c>
      <c r="FA46" s="223">
        <f>IFERROR(IF(RIGHT(VLOOKUP($A46,csapatok!$A:$NN,FA$320,FALSE),5)="Csere",VLOOKUP(LEFT(VLOOKUP($A46,csapatok!$A:$NN,FA$320,FALSE),LEN(VLOOKUP($A46,csapatok!$A:$NN,FA$320,FALSE))-6),'csapat-ranglista'!$A:$FP,FA$321,FALSE)/8,VLOOKUP(VLOOKUP($A46,csapatok!$A:$NN,FA$320,FALSE),'csapat-ranglista'!$A:$FP,FA$321,FALSE)/4),0)</f>
        <v>0</v>
      </c>
      <c r="FB46" s="223">
        <f>IFERROR(IF(RIGHT(VLOOKUP($A46,csapatok!$A:$NN,FB$320,FALSE),5)="Csere",VLOOKUP(LEFT(VLOOKUP($A46,csapatok!$A:$NN,FB$320,FALSE),LEN(VLOOKUP($A46,csapatok!$A:$NN,FB$320,FALSE))-6),'csapat-ranglista'!$A:$FP,FB$321,FALSE)/8,VLOOKUP(VLOOKUP($A46,csapatok!$A:$NN,FB$320,FALSE),'csapat-ranglista'!$A:$FP,FB$321,FALSE)/4),0)</f>
        <v>0</v>
      </c>
      <c r="FC46" s="223">
        <f>IFERROR(IF(RIGHT(VLOOKUP($A46,csapatok!$A:$NN,FC$320,FALSE),5)="Csere",VLOOKUP(LEFT(VLOOKUP($A46,csapatok!$A:$NN,FC$320,FALSE),LEN(VLOOKUP($A46,csapatok!$A:$NN,FC$320,FALSE))-6),'csapat-ranglista'!$A:$FP,FC$321,FALSE)/8,VLOOKUP(VLOOKUP($A46,csapatok!$A:$NN,FC$320,FALSE),'csapat-ranglista'!$A:$FP,FC$321,FALSE)/4),0)</f>
        <v>0</v>
      </c>
      <c r="FD46" s="224">
        <f>versenyek!$QY$11*IFERROR(VLOOKUP(VLOOKUP($A46,versenyek!QX:QZ,3,FALSE),szabalyok!$A$16:$B$23,2,FALSE)/4,0)</f>
        <v>0</v>
      </c>
      <c r="FE46" s="224">
        <f>versenyek!$RB$11*IFERROR(VLOOKUP(VLOOKUP($A46,versenyek!RA:RC,3,FALSE),szabalyok!$A$16:$B$23,2,FALSE)/4,0)</f>
        <v>0</v>
      </c>
      <c r="FF46" s="223">
        <f>IFERROR(IF(RIGHT(VLOOKUP($A46,csapatok!$A:$NN,FF$320,FALSE),5)="Csere",VLOOKUP(LEFT(VLOOKUP($A46,csapatok!$A:$NN,FF$320,FALSE),LEN(VLOOKUP($A46,csapatok!$A:$NN,FF$320,FALSE))-6),'csapat-ranglista'!$A:$FP,FF$321,FALSE)/8,VLOOKUP(VLOOKUP($A46,csapatok!$A:$NN,FF$320,FALSE),'csapat-ranglista'!$A:$FP,FF$321,FALSE)/4),0)</f>
        <v>0</v>
      </c>
      <c r="FG46" s="223">
        <f>IFERROR(IF(RIGHT(VLOOKUP($A46,csapatok!$A:$NN,FG$320,FALSE),5)="Csere",VLOOKUP(LEFT(VLOOKUP($A46,csapatok!$A:$NN,FG$320,FALSE),LEN(VLOOKUP($A46,csapatok!$A:$NN,FG$320,FALSE))-6),'csapat-ranglista'!$A:$FP,FG$321,FALSE)/8,VLOOKUP(VLOOKUP($A46,csapatok!$A:$NN,FG$320,FALSE),'csapat-ranglista'!$A:$FP,FG$321,FALSE)/4),0)</f>
        <v>0</v>
      </c>
      <c r="FH46" s="223">
        <f>IFERROR(IF(RIGHT(VLOOKUP($A46,csapatok!$A:$NN,FH$320,FALSE),5)="Csere",VLOOKUP(LEFT(VLOOKUP($A46,csapatok!$A:$NN,FH$320,FALSE),LEN(VLOOKUP($A46,csapatok!$A:$NN,FH$320,FALSE))-6),'csapat-ranglista'!$A:$FP,FH$321,FALSE)/8,VLOOKUP(VLOOKUP($A46,csapatok!$A:$NN,FH$320,FALSE),'csapat-ranglista'!$A:$FP,FH$321,FALSE)/4),0)</f>
        <v>0</v>
      </c>
      <c r="FI46" s="223">
        <f>IFERROR(IF(RIGHT(VLOOKUP($A46,csapatok!$A:$NN,FI$320,FALSE),5)="Csere",VLOOKUP(LEFT(VLOOKUP($A46,csapatok!$A:$NN,FI$320,FALSE),LEN(VLOOKUP($A46,csapatok!$A:$NN,FI$320,FALSE))-6),'csapat-ranglista'!$A:$FP,FI$321,FALSE)/8,VLOOKUP(VLOOKUP($A46,csapatok!$A:$NN,FI$320,FALSE),'csapat-ranglista'!$A:$FP,FI$321,FALSE)/4),0)</f>
        <v>0</v>
      </c>
      <c r="FJ46" s="223">
        <f>IFERROR(IF(RIGHT(VLOOKUP($A46,csapatok!$A:$NN,FJ$320,FALSE),5)="Csere",VLOOKUP(LEFT(VLOOKUP($A46,csapatok!$A:$NN,FJ$320,FALSE),LEN(VLOOKUP($A46,csapatok!$A:$NN,FJ$320,FALSE))-6),'csapat-ranglista'!$A:$FP,FJ$321,FALSE)/8,VLOOKUP(VLOOKUP($A46,csapatok!$A:$NN,FJ$320,FALSE),'csapat-ranglista'!$A:$FP,FJ$321,FALSE)/4),0)</f>
        <v>0</v>
      </c>
      <c r="FK46" s="223">
        <f>IFERROR(IF(RIGHT(VLOOKUP($A46,csapatok!$A:$NN,FK$320,FALSE),5)="Csere",VLOOKUP(LEFT(VLOOKUP($A46,csapatok!$A:$NN,FK$320,FALSE),LEN(VLOOKUP($A46,csapatok!$A:$NN,FK$320,FALSE))-6),'csapat-ranglista'!$A:$FP,FK$321,FALSE)/8,VLOOKUP(VLOOKUP($A46,csapatok!$A:$NN,FK$320,FALSE),'csapat-ranglista'!$A:$FP,FK$321,FALSE)/4),0)</f>
        <v>0</v>
      </c>
      <c r="FL46" s="223">
        <f>IFERROR(IF(RIGHT(VLOOKUP($A46,csapatok!$A:$NN,FL$320,FALSE),5)="Csere",VLOOKUP(LEFT(VLOOKUP($A46,csapatok!$A:$NN,FL$320,FALSE),LEN(VLOOKUP($A46,csapatok!$A:$NN,FL$320,FALSE))-6),'csapat-ranglista'!$A:$FP,FL$321,FALSE)/8,VLOOKUP(VLOOKUP($A46,csapatok!$A:$NN,FL$320,FALSE),'csapat-ranglista'!$A:$FP,FL$321,FALSE)/4),0)</f>
        <v>0</v>
      </c>
      <c r="FM46" s="223">
        <f>IFERROR(IF(RIGHT(VLOOKUP($A46,csapatok!$A:$NN,FM$320,FALSE),5)="Csere",VLOOKUP(LEFT(VLOOKUP($A46,csapatok!$A:$NN,FM$320,FALSE),LEN(VLOOKUP($A46,csapatok!$A:$NN,FM$320,FALSE))-6),'csapat-ranglista'!$A:$FP,FM$321,FALSE)/8,VLOOKUP(VLOOKUP($A46,csapatok!$A:$NN,FM$320,FALSE),'csapat-ranglista'!$A:$FP,FM$321,FALSE)/4),0)</f>
        <v>0</v>
      </c>
      <c r="FN46" s="223">
        <f>IFERROR(IF(RIGHT(VLOOKUP($A46,csapatok!$A:$NN,FN$320,FALSE),5)="Csere",VLOOKUP(LEFT(VLOOKUP($A46,csapatok!$A:$NN,FN$320,FALSE),LEN(VLOOKUP($A46,csapatok!$A:$NN,FN$320,FALSE))-6),'csapat-ranglista'!$A:$FP,FN$321,FALSE)/8,VLOOKUP(VLOOKUP($A46,csapatok!$A:$NN,FN$320,FALSE),'csapat-ranglista'!$A:$FP,FN$321,FALSE)/4),0)</f>
        <v>0</v>
      </c>
      <c r="FO46" s="223">
        <f>IFERROR(IF(RIGHT(VLOOKUP($A46,csapatok!$A:$NN,FO$320,FALSE),5)="Csere",VLOOKUP(LEFT(VLOOKUP($A46,csapatok!$A:$NN,FO$320,FALSE),LEN(VLOOKUP($A46,csapatok!$A:$NN,FO$320,FALSE))-6),'csapat-ranglista'!$A:$FP,FO$321,FALSE)/8,VLOOKUP(VLOOKUP($A46,csapatok!$A:$NN,FO$320,FALSE),'csapat-ranglista'!$A:$FP,FO$321,FALSE)/4),0)</f>
        <v>0</v>
      </c>
      <c r="FP46" s="223">
        <f>IFERROR(IF(RIGHT(VLOOKUP($A46,csapatok!$A:$NN,FP$320,FALSE),5)="Csere",VLOOKUP(LEFT(VLOOKUP($A46,csapatok!$A:$NN,FP$320,FALSE),LEN(VLOOKUP($A46,csapatok!$A:$NN,FP$320,FALSE))-6),'csapat-ranglista'!$A:$FP,FP$321,FALSE)/8,VLOOKUP(VLOOKUP($A46,csapatok!$A:$NN,FP$320,FALSE),'csapat-ranglista'!$A:$FP,FP$321,FALSE)/4),0)</f>
        <v>0</v>
      </c>
      <c r="FQ46" s="223">
        <f>IFERROR(IF(RIGHT(VLOOKUP($A46,csapatok!$A:$NN,FQ$320,FALSE),5)="Csere",VLOOKUP(LEFT(VLOOKUP($A46,csapatok!$A:$NN,FQ$320,FALSE),LEN(VLOOKUP($A46,csapatok!$A:$NN,FQ$320,FALSE))-6),'csapat-ranglista'!$A:$FP,FQ$321,FALSE)/8,VLOOKUP(VLOOKUP($A46,csapatok!$A:$NN,FQ$320,FALSE),'csapat-ranglista'!$A:$FP,FQ$321,FALSE)/4),0)</f>
        <v>0</v>
      </c>
      <c r="FR46" s="223">
        <f>IFERROR(IF(RIGHT(VLOOKUP($A46,csapatok!$A:$NN,FR$320,FALSE),5)="Csere",VLOOKUP(LEFT(VLOOKUP($A46,csapatok!$A:$NN,FR$320,FALSE),LEN(VLOOKUP($A46,csapatok!$A:$NN,FR$320,FALSE))-6),'csapat-ranglista'!$A:$FP,FR$321,FALSE)/8,VLOOKUP(VLOOKUP($A46,csapatok!$A:$NN,FR$320,FALSE),'csapat-ranglista'!$A:$FP,FR$321,FALSE)/4),0)</f>
        <v>0</v>
      </c>
      <c r="FS46" s="223">
        <f>IFERROR(IF(RIGHT(VLOOKUP($A46,csapatok!$A:$NN,FS$320,FALSE),5)="Csere",VLOOKUP(LEFT(VLOOKUP($A46,csapatok!$A:$NN,FS$320,FALSE),LEN(VLOOKUP($A46,csapatok!$A:$NN,FS$320,FALSE))-6),'csapat-ranglista'!$A:$FP,FS$321,FALSE)/8,VLOOKUP(VLOOKUP($A46,csapatok!$A:$NN,FS$320,FALSE),'csapat-ranglista'!$A:$FP,FS$321,FALSE)/4),0)</f>
        <v>5.9676086489081488</v>
      </c>
      <c r="FT46" s="223">
        <f>IFERROR(IF(RIGHT(VLOOKUP($A46,csapatok!$A:$NN,FT$320,FALSE),5)="Csere",VLOOKUP(LEFT(VLOOKUP($A46,csapatok!$A:$NN,FT$320,FALSE),LEN(VLOOKUP($A46,csapatok!$A:$NN,FT$320,FALSE))-6),'csapat-ranglista'!$A:$FP,FT$321,FALSE)/8,VLOOKUP(VLOOKUP($A46,csapatok!$A:$NN,FT$320,FALSE),'csapat-ranglista'!$A:$FP,FT$321,FALSE)/4),0)</f>
        <v>0</v>
      </c>
      <c r="FU46" s="223">
        <f>IFERROR(IF(RIGHT(VLOOKUP($A46,csapatok!$A:$NN,FU$320,FALSE),5)="Csere",VLOOKUP(LEFT(VLOOKUP($A46,csapatok!$A:$NN,FU$320,FALSE),LEN(VLOOKUP($A46,csapatok!$A:$NN,FU$320,FALSE))-6),'csapat-ranglista'!$A:$FP,FU$321,FALSE)/8,VLOOKUP(VLOOKUP($A46,csapatok!$A:$NN,FU$320,FALSE),'csapat-ranglista'!$A:$FP,FU$321,FALSE)/4),0)</f>
        <v>0</v>
      </c>
      <c r="FV46" s="223">
        <f>IFERROR(IF(RIGHT(VLOOKUP($A46,csapatok!$A:$NN,FV$320,FALSE),5)="Csere",VLOOKUP(LEFT(VLOOKUP($A46,csapatok!$A:$NN,FV$320,FALSE),LEN(VLOOKUP($A46,csapatok!$A:$NN,FV$320,FALSE))-6),'csapat-ranglista'!$A:$FP,FV$321,FALSE)/8,VLOOKUP(VLOOKUP($A46,csapatok!$A:$NN,FV$320,FALSE),'csapat-ranglista'!$A:$FP,FV$321,FALSE)/4),0)</f>
        <v>0</v>
      </c>
      <c r="FW46" s="223">
        <f>IFERROR(IF(RIGHT(VLOOKUP($A46,csapatok!$A:$NN,FW$320,FALSE),5)="Csere",VLOOKUP(LEFT(VLOOKUP($A46,csapatok!$A:$NN,FW$320,FALSE),LEN(VLOOKUP($A46,csapatok!$A:$NN,FW$320,FALSE))-6),'csapat-ranglista'!$A:$FP,FW$321,FALSE)/8,VLOOKUP(VLOOKUP($A46,csapatok!$A:$NN,FW$320,FALSE),'csapat-ranglista'!$A:$FP,FW$321,FALSE)/4),0)</f>
        <v>0</v>
      </c>
      <c r="FX46" s="223">
        <f>IFERROR(IF(RIGHT(VLOOKUP($A46,csapatok!$A:$NN,FX$320,FALSE),5)="Csere",VLOOKUP(LEFT(VLOOKUP($A46,csapatok!$A:$NN,FX$320,FALSE),LEN(VLOOKUP($A46,csapatok!$A:$NN,FX$320,FALSE))-6),'csapat-ranglista'!$A:$FP,FX$321,FALSE)/8,VLOOKUP(VLOOKUP($A46,csapatok!$A:$NN,FX$320,FALSE),'csapat-ranglista'!$A:$FP,FX$321,FALSE)/4),0)</f>
        <v>0</v>
      </c>
      <c r="FY46" s="223">
        <f>IFERROR(IF(RIGHT(VLOOKUP($A46,csapatok!$A:$NN,FY$320,FALSE),5)="Csere",VLOOKUP(LEFT(VLOOKUP($A46,csapatok!$A:$NN,FY$320,FALSE),LEN(VLOOKUP($A46,csapatok!$A:$NN,FY$320,FALSE))-6),'csapat-ranglista'!$A:$FP,FY$321,FALSE)/8,VLOOKUP(VLOOKUP($A46,csapatok!$A:$NN,FY$320,FALSE),'csapat-ranglista'!$A:$FP,FY$321,FALSE)/4),0)</f>
        <v>0</v>
      </c>
      <c r="FZ46" s="223">
        <f>IFERROR(IF(RIGHT(VLOOKUP($A46,csapatok!$A:$NN,FZ$320,FALSE),5)="Csere",VLOOKUP(LEFT(VLOOKUP($A46,csapatok!$A:$NN,FZ$320,FALSE),LEN(VLOOKUP($A46,csapatok!$A:$NN,FZ$320,FALSE))-6),'csapat-ranglista'!$A:$FP,FZ$321,FALSE)/8,VLOOKUP(VLOOKUP($A46,csapatok!$A:$NN,FZ$320,FALSE),'csapat-ranglista'!$A:$FP,FZ$321,FALSE)/4),0)</f>
        <v>3.600303845108586</v>
      </c>
      <c r="GA46" s="223">
        <f>IFERROR(IF(RIGHT(VLOOKUP($A46,csapatok!$A:$NN,GA$320,FALSE),5)="Csere",VLOOKUP(LEFT(VLOOKUP($A46,csapatok!$A:$NN,GA$320,FALSE),LEN(VLOOKUP($A46,csapatok!$A:$NN,GA$320,FALSE))-6),'csapat-ranglista'!$A:$FP,GA$321,FALSE)/8,VLOOKUP(VLOOKUP($A46,csapatok!$A:$NN,GA$320,FALSE),'csapat-ranglista'!$A:$FP,GA$321,FALSE)/4),0)</f>
        <v>0</v>
      </c>
      <c r="GB46" s="223">
        <f>IFERROR(IF(RIGHT(VLOOKUP($A46,csapatok!$A:$NN,GB$320,FALSE),5)="Csere",VLOOKUP(LEFT(VLOOKUP($A46,csapatok!$A:$NN,GB$320,FALSE),LEN(VLOOKUP($A46,csapatok!$A:$NN,GB$320,FALSE))-6),'csapat-ranglista'!$A:$FP,GB$321,FALSE)/8,VLOOKUP(VLOOKUP($A46,csapatok!$A:$NN,GB$320,FALSE),'csapat-ranglista'!$A:$FP,GB$321,FALSE)/4),0)</f>
        <v>0</v>
      </c>
      <c r="GC46" s="223">
        <f>IFERROR(IF(RIGHT(VLOOKUP($A46,csapatok!$A:$NN,GC$320,FALSE),5)="Csere",VLOOKUP(LEFT(VLOOKUP($A46,csapatok!$A:$NN,GC$320,FALSE),LEN(VLOOKUP($A46,csapatok!$A:$NN,GC$320,FALSE))-6),'csapat-ranglista'!$A:$FP,GC$321,FALSE)/8,VLOOKUP(VLOOKUP($A46,csapatok!$A:$NN,GC$320,FALSE),'csapat-ranglista'!$A:$FP,GC$321,FALSE)/4),0)</f>
        <v>0</v>
      </c>
      <c r="GD46" s="247">
        <f>SUM(EQ46:GC46)</f>
        <v>31.227538730064431</v>
      </c>
    </row>
    <row r="47" spans="1:186">
      <c r="A47" s="32" t="s">
        <v>151</v>
      </c>
      <c r="B47" s="131">
        <v>26538</v>
      </c>
      <c r="C47" s="131" t="str">
        <f>IF(B47=0,"",IF(B47&lt;$C$1,"felnőtt","ifi"))</f>
        <v>felnőtt</v>
      </c>
      <c r="D47" s="32" t="s">
        <v>101</v>
      </c>
      <c r="E47" s="45">
        <v>25</v>
      </c>
      <c r="F47" s="32">
        <v>0</v>
      </c>
      <c r="G47" s="32">
        <v>0</v>
      </c>
      <c r="H47" s="32">
        <v>0</v>
      </c>
      <c r="I47" s="32">
        <v>0</v>
      </c>
      <c r="J47" s="32">
        <v>2.2427561975175481</v>
      </c>
      <c r="K47" s="32">
        <v>0</v>
      </c>
      <c r="L47" s="32">
        <v>1.679684198733195</v>
      </c>
      <c r="M47" s="32">
        <v>0</v>
      </c>
      <c r="N47" s="32">
        <v>0</v>
      </c>
      <c r="O47" s="32">
        <v>25.402538831902241</v>
      </c>
      <c r="P47" s="32">
        <v>0</v>
      </c>
      <c r="Q47" s="32">
        <v>0</v>
      </c>
      <c r="R47" s="32">
        <v>0</v>
      </c>
      <c r="S47" s="32">
        <v>2.429321870272267</v>
      </c>
      <c r="T47" s="32">
        <v>0</v>
      </c>
      <c r="U47" s="32">
        <v>0</v>
      </c>
      <c r="V47" s="32">
        <v>0</v>
      </c>
      <c r="W47" s="32">
        <v>0.74550547175003534</v>
      </c>
      <c r="X47" s="32">
        <f>IFERROR(IF(RIGHT(VLOOKUP($A47,csapatok!$A:$BL,X$320,FALSE),5)="Csere",VLOOKUP(LEFT(VLOOKUP($A47,csapatok!$A:$BL,X$320,FALSE),LEN(VLOOKUP($A47,csapatok!$A:$BL,X$320,FALSE))-6),'csapat-ranglista'!$A:$FP,X$321,FALSE)/8,VLOOKUP(VLOOKUP($A47,csapatok!$A:$BL,X$320,FALSE),'csapat-ranglista'!$A:$FP,X$321,FALSE)/4),0)</f>
        <v>0</v>
      </c>
      <c r="Y47" s="32">
        <f>IFERROR(IF(RIGHT(VLOOKUP($A47,csapatok!$A:$BL,Y$320,FALSE),5)="Csere",VLOOKUP(LEFT(VLOOKUP($A47,csapatok!$A:$BL,Y$320,FALSE),LEN(VLOOKUP($A47,csapatok!$A:$BL,Y$320,FALSE))-6),'csapat-ranglista'!$A:$FP,Y$321,FALSE)/8,VLOOKUP(VLOOKUP($A47,csapatok!$A:$BL,Y$320,FALSE),'csapat-ranglista'!$A:$FP,Y$321,FALSE)/4),0)</f>
        <v>0</v>
      </c>
      <c r="Z47" s="32">
        <f>IFERROR(IF(RIGHT(VLOOKUP($A47,csapatok!$A:$BL,Z$320,FALSE),5)="Csere",VLOOKUP(LEFT(VLOOKUP($A47,csapatok!$A:$BL,Z$320,FALSE),LEN(VLOOKUP($A47,csapatok!$A:$BL,Z$320,FALSE))-6),'csapat-ranglista'!$A:$FP,Z$321,FALSE)/8,VLOOKUP(VLOOKUP($A47,csapatok!$A:$BL,Z$320,FALSE),'csapat-ranglista'!$A:$FP,Z$321,FALSE)/4),0)</f>
        <v>0</v>
      </c>
      <c r="AA47" s="32">
        <f>IFERROR(IF(RIGHT(VLOOKUP($A47,csapatok!$A:$BL,AA$320,FALSE),5)="Csere",VLOOKUP(LEFT(VLOOKUP($A47,csapatok!$A:$BL,AA$320,FALSE),LEN(VLOOKUP($A47,csapatok!$A:$BL,AA$320,FALSE))-6),'csapat-ranglista'!$A:$FP,AA$321,FALSE)/8,VLOOKUP(VLOOKUP($A47,csapatok!$A:$BL,AA$320,FALSE),'csapat-ranglista'!$A:$FP,AA$321,FALSE)/4),0)</f>
        <v>0</v>
      </c>
      <c r="AB47" s="223">
        <f>IFERROR(IF(RIGHT(VLOOKUP($A47,csapatok!$A:$BL,AB$320,FALSE),5)="Csere",VLOOKUP(LEFT(VLOOKUP($A47,csapatok!$A:$BL,AB$320,FALSE),LEN(VLOOKUP($A47,csapatok!$A:$BL,AB$320,FALSE))-6),'csapat-ranglista'!$A:$FP,AB$321,FALSE)/8,VLOOKUP(VLOOKUP($A47,csapatok!$A:$BL,AB$320,FALSE),'csapat-ranglista'!$A:$FP,AB$321,FALSE)/4),0)</f>
        <v>0</v>
      </c>
      <c r="AC47" s="223">
        <f>IFERROR(IF(RIGHT(VLOOKUP($A47,csapatok!$A:$BL,AC$320,FALSE),5)="Csere",VLOOKUP(LEFT(VLOOKUP($A47,csapatok!$A:$BL,AC$320,FALSE),LEN(VLOOKUP($A47,csapatok!$A:$BL,AC$320,FALSE))-6),'csapat-ranglista'!$A:$FP,AC$321,FALSE)/8,VLOOKUP(VLOOKUP($A47,csapatok!$A:$BL,AC$320,FALSE),'csapat-ranglista'!$A:$FP,AC$321,FALSE)/4),0)</f>
        <v>0</v>
      </c>
      <c r="AD47" s="223">
        <f>IFERROR(IF(RIGHT(VLOOKUP($A47,csapatok!$A:$BL,AD$320,FALSE),5)="Csere",VLOOKUP(LEFT(VLOOKUP($A47,csapatok!$A:$BL,AD$320,FALSE),LEN(VLOOKUP($A47,csapatok!$A:$BL,AD$320,FALSE))-6),'csapat-ranglista'!$A:$FP,AD$321,FALSE)/8,VLOOKUP(VLOOKUP($A47,csapatok!$A:$BL,AD$320,FALSE),'csapat-ranglista'!$A:$FP,AD$321,FALSE)/4),0)</f>
        <v>3.2339601663927793</v>
      </c>
      <c r="AE47" s="223">
        <f>IFERROR(IF(RIGHT(VLOOKUP($A47,csapatok!$A:$BL,AE$320,FALSE),5)="Csere",VLOOKUP(LEFT(VLOOKUP($A47,csapatok!$A:$BL,AE$320,FALSE),LEN(VLOOKUP($A47,csapatok!$A:$BL,AE$320,FALSE))-6),'csapat-ranglista'!$A:$FP,AE$321,FALSE)/8,VLOOKUP(VLOOKUP($A47,csapatok!$A:$BL,AE$320,FALSE),'csapat-ranglista'!$A:$FP,AE$321,FALSE)/4),0)</f>
        <v>0</v>
      </c>
      <c r="AF47" s="223">
        <f>IFERROR(IF(RIGHT(VLOOKUP($A47,csapatok!$A:$BL,AF$320,FALSE),5)="Csere",VLOOKUP(LEFT(VLOOKUP($A47,csapatok!$A:$BL,AF$320,FALSE),LEN(VLOOKUP($A47,csapatok!$A:$BL,AF$320,FALSE))-6),'csapat-ranglista'!$A:$FP,AF$321,FALSE)/8,VLOOKUP(VLOOKUP($A47,csapatok!$A:$BL,AF$320,FALSE),'csapat-ranglista'!$A:$FP,AF$321,FALSE)/4),0)</f>
        <v>0</v>
      </c>
      <c r="AG47" s="223">
        <f>IFERROR(IF(RIGHT(VLOOKUP($A47,csapatok!$A:$BL,AG$320,FALSE),5)="Csere",VLOOKUP(LEFT(VLOOKUP($A47,csapatok!$A:$BL,AG$320,FALSE),LEN(VLOOKUP($A47,csapatok!$A:$BL,AG$320,FALSE))-6),'csapat-ranglista'!$A:$FP,AG$321,FALSE)/8,VLOOKUP(VLOOKUP($A47,csapatok!$A:$BL,AG$320,FALSE),'csapat-ranglista'!$A:$FP,AG$321,FALSE)/4),0)</f>
        <v>0</v>
      </c>
      <c r="AH47" s="223">
        <f>IFERROR(IF(RIGHT(VLOOKUP($A47,csapatok!$A:$BL,AH$320,FALSE),5)="Csere",VLOOKUP(LEFT(VLOOKUP($A47,csapatok!$A:$BL,AH$320,FALSE),LEN(VLOOKUP($A47,csapatok!$A:$BL,AH$320,FALSE))-6),'csapat-ranglista'!$A:$FP,AH$321,FALSE)/8,VLOOKUP(VLOOKUP($A47,csapatok!$A:$BL,AH$320,FALSE),'csapat-ranglista'!$A:$FP,AH$321,FALSE)/4),0)</f>
        <v>0</v>
      </c>
      <c r="AI47" s="223">
        <f>IFERROR(IF(RIGHT(VLOOKUP($A47,csapatok!$A:$BL,AI$320,FALSE),5)="Csere",VLOOKUP(LEFT(VLOOKUP($A47,csapatok!$A:$BL,AI$320,FALSE),LEN(VLOOKUP($A47,csapatok!$A:$BL,AI$320,FALSE))-6),'csapat-ranglista'!$A:$FP,AI$321,FALSE)/8,VLOOKUP(VLOOKUP($A47,csapatok!$A:$BL,AI$320,FALSE),'csapat-ranglista'!$A:$FP,AI$321,FALSE)/4),0)</f>
        <v>0</v>
      </c>
      <c r="AJ47" s="223">
        <f>IFERROR(IF(RIGHT(VLOOKUP($A47,csapatok!$A:$BL,AJ$320,FALSE),5)="Csere",VLOOKUP(LEFT(VLOOKUP($A47,csapatok!$A:$BL,AJ$320,FALSE),LEN(VLOOKUP($A47,csapatok!$A:$BL,AJ$320,FALSE))-6),'csapat-ranglista'!$A:$FP,AJ$321,FALSE)/8,VLOOKUP(VLOOKUP($A47,csapatok!$A:$BL,AJ$320,FALSE),'csapat-ranglista'!$A:$FP,AJ$321,FALSE)/2),0)</f>
        <v>0</v>
      </c>
      <c r="AK47" s="223">
        <f>IFERROR(IF(RIGHT(VLOOKUP($A47,csapatok!$A:$CN,AK$320,FALSE),5)="Csere",VLOOKUP(LEFT(VLOOKUP($A47,csapatok!$A:$CN,AK$320,FALSE),LEN(VLOOKUP($A47,csapatok!$A:$CN,AK$320,FALSE))-6),'csapat-ranglista'!$A:$FP,AK$321,FALSE)/8,VLOOKUP(VLOOKUP($A47,csapatok!$A:$CN,AK$320,FALSE),'csapat-ranglista'!$A:$FP,AK$321,FALSE)/4),0)</f>
        <v>0</v>
      </c>
      <c r="AL47" s="223">
        <f>IFERROR(IF(RIGHT(VLOOKUP($A47,csapatok!$A:$CN,AL$320,FALSE),5)="Csere",VLOOKUP(LEFT(VLOOKUP($A47,csapatok!$A:$CN,AL$320,FALSE),LEN(VLOOKUP($A47,csapatok!$A:$CN,AL$320,FALSE))-6),'csapat-ranglista'!$A:$FP,AL$321,FALSE)/8,VLOOKUP(VLOOKUP($A47,csapatok!$A:$CN,AL$320,FALSE),'csapat-ranglista'!$A:$FP,AL$321,FALSE)/4),0)</f>
        <v>0</v>
      </c>
      <c r="AM47" s="223">
        <f>IFERROR(IF(RIGHT(VLOOKUP($A47,csapatok!$A:$CN,AM$320,FALSE),5)="Csere",VLOOKUP(LEFT(VLOOKUP($A47,csapatok!$A:$CN,AM$320,FALSE),LEN(VLOOKUP($A47,csapatok!$A:$CN,AM$320,FALSE))-6),'csapat-ranglista'!$A:$FP,AM$321,FALSE)/8,VLOOKUP(VLOOKUP($A47,csapatok!$A:$CN,AM$320,FALSE),'csapat-ranglista'!$A:$FP,AM$321,FALSE)/4),0)</f>
        <v>0</v>
      </c>
      <c r="AN47" s="223">
        <f>IFERROR(IF(RIGHT(VLOOKUP($A47,csapatok!$A:$CN,AN$320,FALSE),5)="Csere",VLOOKUP(LEFT(VLOOKUP($A47,csapatok!$A:$CN,AN$320,FALSE),LEN(VLOOKUP($A47,csapatok!$A:$CN,AN$320,FALSE))-6),'csapat-ranglista'!$A:$FP,AN$321,FALSE)/8,VLOOKUP(VLOOKUP($A47,csapatok!$A:$CN,AN$320,FALSE),'csapat-ranglista'!$A:$FP,AN$321,FALSE)/4),0)</f>
        <v>0</v>
      </c>
      <c r="AO47" s="223">
        <f>IFERROR(IF(RIGHT(VLOOKUP($A47,csapatok!$A:$CN,AO$320,FALSE),5)="Csere",VLOOKUP(LEFT(VLOOKUP($A47,csapatok!$A:$CN,AO$320,FALSE),LEN(VLOOKUP($A47,csapatok!$A:$CN,AO$320,FALSE))-6),'csapat-ranglista'!$A:$FP,AO$321,FALSE)/8,VLOOKUP(VLOOKUP($A47,csapatok!$A:$CN,AO$320,FALSE),'csapat-ranglista'!$A:$FP,AO$321,FALSE)/4),0)</f>
        <v>0</v>
      </c>
      <c r="AP47" s="223">
        <f>IFERROR(IF(RIGHT(VLOOKUP($A47,csapatok!$A:$CN,AP$320,FALSE),5)="Csere",VLOOKUP(LEFT(VLOOKUP($A47,csapatok!$A:$CN,AP$320,FALSE),LEN(VLOOKUP($A47,csapatok!$A:$CN,AP$320,FALSE))-6),'csapat-ranglista'!$A:$FP,AP$321,FALSE)/8,VLOOKUP(VLOOKUP($A47,csapatok!$A:$CN,AP$320,FALSE),'csapat-ranglista'!$A:$FP,AP$321,FALSE)/4),0)</f>
        <v>0</v>
      </c>
      <c r="AQ47" s="223">
        <f>IFERROR(IF(RIGHT(VLOOKUP($A47,csapatok!$A:$CN,AQ$320,FALSE),5)="Csere",VLOOKUP(LEFT(VLOOKUP($A47,csapatok!$A:$CN,AQ$320,FALSE),LEN(VLOOKUP($A47,csapatok!$A:$CN,AQ$320,FALSE))-6),'csapat-ranglista'!$A:$FP,AQ$321,FALSE)/8,VLOOKUP(VLOOKUP($A47,csapatok!$A:$CN,AQ$320,FALSE),'csapat-ranglista'!$A:$FP,AQ$321,FALSE)/4),0)</f>
        <v>1.300618005264188</v>
      </c>
      <c r="AR47" s="223">
        <f>IFERROR(IF(RIGHT(VLOOKUP($A47,csapatok!$A:$CN,AR$320,FALSE),5)="Csere",VLOOKUP(LEFT(VLOOKUP($A47,csapatok!$A:$CN,AR$320,FALSE),LEN(VLOOKUP($A47,csapatok!$A:$CN,AR$320,FALSE))-6),'csapat-ranglista'!$A:$FP,AR$321,FALSE)/8,VLOOKUP(VLOOKUP($A47,csapatok!$A:$CN,AR$320,FALSE),'csapat-ranglista'!$A:$FP,AR$321,FALSE)/4),0)</f>
        <v>0</v>
      </c>
      <c r="AS47" s="223">
        <f>IFERROR(IF(RIGHT(VLOOKUP($A47,csapatok!$A:$CN,AS$320,FALSE),5)="Csere",VLOOKUP(LEFT(VLOOKUP($A47,csapatok!$A:$CN,AS$320,FALSE),LEN(VLOOKUP($A47,csapatok!$A:$CN,AS$320,FALSE))-6),'csapat-ranglista'!$A:$FP,AS$321,FALSE)/8,VLOOKUP(VLOOKUP($A47,csapatok!$A:$CN,AS$320,FALSE),'csapat-ranglista'!$A:$FP,AS$321,FALSE)/4),0)</f>
        <v>0</v>
      </c>
      <c r="AT47" s="223">
        <f>IFERROR(IF(RIGHT(VLOOKUP($A47,csapatok!$A:$CN,AT$320,FALSE),5)="Csere",VLOOKUP(LEFT(VLOOKUP($A47,csapatok!$A:$CN,AT$320,FALSE),LEN(VLOOKUP($A47,csapatok!$A:$CN,AT$320,FALSE))-6),'csapat-ranglista'!$A:$FP,AT$321,FALSE)/8,VLOOKUP(VLOOKUP($A47,csapatok!$A:$CN,AT$320,FALSE),'csapat-ranglista'!$A:$FP,AT$321,FALSE)/4),0)</f>
        <v>10.478454400279114</v>
      </c>
      <c r="AU47" s="223">
        <f>IFERROR(IF(RIGHT(VLOOKUP($A47,csapatok!$A:$CN,AU$320,FALSE),5)="Csere",VLOOKUP(LEFT(VLOOKUP($A47,csapatok!$A:$CN,AU$320,FALSE),LEN(VLOOKUP($A47,csapatok!$A:$CN,AU$320,FALSE))-6),'csapat-ranglista'!$A:$FP,AU$321,FALSE)/8,VLOOKUP(VLOOKUP($A47,csapatok!$A:$CN,AU$320,FALSE),'csapat-ranglista'!$A:$FP,AU$321,FALSE)/4),0)</f>
        <v>0</v>
      </c>
      <c r="AV47" s="223">
        <f>IFERROR(IF(RIGHT(VLOOKUP($A47,csapatok!$A:$CN,AV$320,FALSE),5)="Csere",VLOOKUP(LEFT(VLOOKUP($A47,csapatok!$A:$CN,AV$320,FALSE),LEN(VLOOKUP($A47,csapatok!$A:$CN,AV$320,FALSE))-6),'csapat-ranglista'!$A:$FP,AV$321,FALSE)/8,VLOOKUP(VLOOKUP($A47,csapatok!$A:$CN,AV$320,FALSE),'csapat-ranglista'!$A:$FP,AV$321,FALSE)/4),0)</f>
        <v>0</v>
      </c>
      <c r="AW47" s="223">
        <f>IFERROR(IF(RIGHT(VLOOKUP($A47,csapatok!$A:$CN,AW$320,FALSE),5)="Csere",VLOOKUP(LEFT(VLOOKUP($A47,csapatok!$A:$CN,AW$320,FALSE),LEN(VLOOKUP($A47,csapatok!$A:$CN,AW$320,FALSE))-6),'csapat-ranglista'!$A:$FP,AW$321,FALSE)/8,VLOOKUP(VLOOKUP($A47,csapatok!$A:$CN,AW$320,FALSE),'csapat-ranglista'!$A:$FP,AW$321,FALSE)/4),0)</f>
        <v>0</v>
      </c>
      <c r="AX47" s="223">
        <f>IFERROR(IF(RIGHT(VLOOKUP($A47,csapatok!$A:$CN,AX$320,FALSE),5)="Csere",VLOOKUP(LEFT(VLOOKUP($A47,csapatok!$A:$CN,AX$320,FALSE),LEN(VLOOKUP($A47,csapatok!$A:$CN,AX$320,FALSE))-6),'csapat-ranglista'!$A:$FP,AX$321,FALSE)/8,VLOOKUP(VLOOKUP($A47,csapatok!$A:$CN,AX$320,FALSE),'csapat-ranglista'!$A:$FP,AX$321,FALSE)/4),0)</f>
        <v>0</v>
      </c>
      <c r="AY47" s="223">
        <f>IFERROR(IF(RIGHT(VLOOKUP($A47,csapatok!$A:$NN,AY$320,FALSE),5)="Csere",VLOOKUP(LEFT(VLOOKUP($A47,csapatok!$A:$NN,AY$320,FALSE),LEN(VLOOKUP($A47,csapatok!$A:$NN,AY$320,FALSE))-6),'csapat-ranglista'!$A:$FP,AY$321,FALSE)/8,VLOOKUP(VLOOKUP($A47,csapatok!$A:$NN,AY$320,FALSE),'csapat-ranglista'!$A:$FP,AY$321,FALSE)/4),0)</f>
        <v>0</v>
      </c>
      <c r="AZ47" s="223">
        <f>IFERROR(IF(RIGHT(VLOOKUP($A47,csapatok!$A:$NN,AZ$320,FALSE),5)="Csere",VLOOKUP(LEFT(VLOOKUP($A47,csapatok!$A:$NN,AZ$320,FALSE),LEN(VLOOKUP($A47,csapatok!$A:$NN,AZ$320,FALSE))-6),'csapat-ranglista'!$A:$FP,AZ$321,FALSE)/8,VLOOKUP(VLOOKUP($A47,csapatok!$A:$NN,AZ$320,FALSE),'csapat-ranglista'!$A:$FP,AZ$321,FALSE)/4),0)</f>
        <v>0</v>
      </c>
      <c r="BA47" s="223">
        <f>IFERROR(IF(RIGHT(VLOOKUP($A47,csapatok!$A:$NN,BA$320,FALSE),5)="Csere",VLOOKUP(LEFT(VLOOKUP($A47,csapatok!$A:$NN,BA$320,FALSE),LEN(VLOOKUP($A47,csapatok!$A:$NN,BA$320,FALSE))-6),'csapat-ranglista'!$A:$FP,BA$321,FALSE)/8,VLOOKUP(VLOOKUP($A47,csapatok!$A:$NN,BA$320,FALSE),'csapat-ranglista'!$A:$FP,BA$321,FALSE)/4),0)</f>
        <v>0</v>
      </c>
      <c r="BB47" s="223">
        <f>IFERROR(IF(RIGHT(VLOOKUP($A47,csapatok!$A:$NN,BB$320,FALSE),5)="Csere",VLOOKUP(LEFT(VLOOKUP($A47,csapatok!$A:$NN,BB$320,FALSE),LEN(VLOOKUP($A47,csapatok!$A:$NN,BB$320,FALSE))-6),'csapat-ranglista'!$A:$FP,BB$321,FALSE)/8,VLOOKUP(VLOOKUP($A47,csapatok!$A:$NN,BB$320,FALSE),'csapat-ranglista'!$A:$FP,BB$321,FALSE)/4),0)</f>
        <v>0</v>
      </c>
      <c r="BC47" s="224">
        <f>versenyek!$ES$11*IFERROR(VLOOKUP(VLOOKUP($A47,versenyek!ER:ET,3,FALSE),szabalyok!$A$16:$B$23,2,FALSE)/4,0)</f>
        <v>0</v>
      </c>
      <c r="BD47" s="224">
        <f>versenyek!$EV$11*IFERROR(VLOOKUP(VLOOKUP($A47,versenyek!EU:EW,3,FALSE),szabalyok!$A$16:$B$23,2,FALSE)/4,0)</f>
        <v>0</v>
      </c>
      <c r="BE47" s="223">
        <f>IFERROR(IF(RIGHT(VLOOKUP($A47,csapatok!$A:$NN,BE$320,FALSE),5)="Csere",VLOOKUP(LEFT(VLOOKUP($A47,csapatok!$A:$NN,BE$320,FALSE),LEN(VLOOKUP($A47,csapatok!$A:$NN,BE$320,FALSE))-6),'csapat-ranglista'!$A:$FP,BE$321,FALSE)/8,VLOOKUP(VLOOKUP($A47,csapatok!$A:$NN,BE$320,FALSE),'csapat-ranglista'!$A:$FP,BE$321,FALSE)/4),0)</f>
        <v>0</v>
      </c>
      <c r="BF47" s="223">
        <f>IFERROR(IF(RIGHT(VLOOKUP($A47,csapatok!$A:$NN,BF$320,FALSE),5)="Csere",VLOOKUP(LEFT(VLOOKUP($A47,csapatok!$A:$NN,BF$320,FALSE),LEN(VLOOKUP($A47,csapatok!$A:$NN,BF$320,FALSE))-6),'csapat-ranglista'!$A:$FP,BF$321,FALSE)/8,VLOOKUP(VLOOKUP($A47,csapatok!$A:$NN,BF$320,FALSE),'csapat-ranglista'!$A:$FP,BF$321,FALSE)/4),0)</f>
        <v>0</v>
      </c>
      <c r="BG47" s="223">
        <f>IFERROR(IF(RIGHT(VLOOKUP($A47,csapatok!$A:$NN,BG$320,FALSE),5)="Csere",VLOOKUP(LEFT(VLOOKUP($A47,csapatok!$A:$NN,BG$320,FALSE),LEN(VLOOKUP($A47,csapatok!$A:$NN,BG$320,FALSE))-6),'csapat-ranglista'!$A:$FP,BG$321,FALSE)/8,VLOOKUP(VLOOKUP($A47,csapatok!$A:$NN,BG$320,FALSE),'csapat-ranglista'!$A:$FP,BG$321,FALSE)/4),0)</f>
        <v>0</v>
      </c>
      <c r="BH47" s="223">
        <f>IFERROR(IF(RIGHT(VLOOKUP($A47,csapatok!$A:$NN,BH$320,FALSE),5)="Csere",VLOOKUP(LEFT(VLOOKUP($A47,csapatok!$A:$NN,BH$320,FALSE),LEN(VLOOKUP($A47,csapatok!$A:$NN,BH$320,FALSE))-6),'csapat-ranglista'!$A:$FP,BH$321,FALSE)/8,VLOOKUP(VLOOKUP($A47,csapatok!$A:$NN,BH$320,FALSE),'csapat-ranglista'!$A:$FP,BH$321,FALSE)/4),0)</f>
        <v>0</v>
      </c>
      <c r="BI47" s="223">
        <f>IFERROR(IF(RIGHT(VLOOKUP($A47,csapatok!$A:$NN,BI$320,FALSE),5)="Csere",VLOOKUP(LEFT(VLOOKUP($A47,csapatok!$A:$NN,BI$320,FALSE),LEN(VLOOKUP($A47,csapatok!$A:$NN,BI$320,FALSE))-6),'csapat-ranglista'!$A:$FP,BI$321,FALSE)/8,VLOOKUP(VLOOKUP($A47,csapatok!$A:$NN,BI$320,FALSE),'csapat-ranglista'!$A:$FP,BI$321,FALSE)/4),0)</f>
        <v>0</v>
      </c>
      <c r="BJ47" s="223">
        <f>IFERROR(IF(RIGHT(VLOOKUP($A47,csapatok!$A:$NN,BJ$320,FALSE),5)="Csere",VLOOKUP(LEFT(VLOOKUP($A47,csapatok!$A:$NN,BJ$320,FALSE),LEN(VLOOKUP($A47,csapatok!$A:$NN,BJ$320,FALSE))-6),'csapat-ranglista'!$A:$FP,BJ$321,FALSE)/8,VLOOKUP(VLOOKUP($A47,csapatok!$A:$NN,BJ$320,FALSE),'csapat-ranglista'!$A:$FP,BJ$321,FALSE)/4),0)</f>
        <v>0</v>
      </c>
      <c r="BK47" s="223">
        <f>IFERROR(IF(RIGHT(VLOOKUP($A47,csapatok!$A:$NN,BK$320,FALSE),5)="Csere",VLOOKUP(LEFT(VLOOKUP($A47,csapatok!$A:$NN,BK$320,FALSE),LEN(VLOOKUP($A47,csapatok!$A:$NN,BK$320,FALSE))-6),'csapat-ranglista'!$A:$FP,BK$321,FALSE)/8,VLOOKUP(VLOOKUP($A47,csapatok!$A:$NN,BK$320,FALSE),'csapat-ranglista'!$A:$FP,BK$321,FALSE)/4),0)</f>
        <v>0</v>
      </c>
      <c r="BL47" s="223">
        <f>IFERROR(IF(RIGHT(VLOOKUP($A47,csapatok!$A:$NN,BL$320,FALSE),5)="Csere",VLOOKUP(LEFT(VLOOKUP($A47,csapatok!$A:$NN,BL$320,FALSE),LEN(VLOOKUP($A47,csapatok!$A:$NN,BL$320,FALSE))-6),'csapat-ranglista'!$A:$FP,BL$321,FALSE)/8,VLOOKUP(VLOOKUP($A47,csapatok!$A:$NN,BL$320,FALSE),'csapat-ranglista'!$A:$FP,BL$321,FALSE)/4),0)</f>
        <v>5.3704284519191585</v>
      </c>
      <c r="BM47" s="223">
        <f>IFERROR(IF(RIGHT(VLOOKUP($A47,csapatok!$A:$NN,BM$320,FALSE),5)="Csere",VLOOKUP(LEFT(VLOOKUP($A47,csapatok!$A:$NN,BM$320,FALSE),LEN(VLOOKUP($A47,csapatok!$A:$NN,BM$320,FALSE))-6),'csapat-ranglista'!$A:$FP,BM$321,FALSE)/8,VLOOKUP(VLOOKUP($A47,csapatok!$A:$NN,BM$320,FALSE),'csapat-ranglista'!$A:$FP,BM$321,FALSE)/4),0)</f>
        <v>0</v>
      </c>
      <c r="BN47" s="223">
        <f>IFERROR(IF(RIGHT(VLOOKUP($A47,csapatok!$A:$NN,BN$320,FALSE),5)="Csere",VLOOKUP(LEFT(VLOOKUP($A47,csapatok!$A:$NN,BN$320,FALSE),LEN(VLOOKUP($A47,csapatok!$A:$NN,BN$320,FALSE))-6),'csapat-ranglista'!$A:$FP,BN$321,FALSE)/8,VLOOKUP(VLOOKUP($A47,csapatok!$A:$NN,BN$320,FALSE),'csapat-ranglista'!$A:$FP,BN$321,FALSE)/4),0)</f>
        <v>0</v>
      </c>
      <c r="BO47" s="223">
        <f>IFERROR(IF(RIGHT(VLOOKUP($A47,csapatok!$A:$NN,BO$320,FALSE),5)="Csere",VLOOKUP(LEFT(VLOOKUP($A47,csapatok!$A:$NN,BO$320,FALSE),LEN(VLOOKUP($A47,csapatok!$A:$NN,BO$320,FALSE))-6),'csapat-ranglista'!$A:$FP,BO$321,FALSE)/8,VLOOKUP(VLOOKUP($A47,csapatok!$A:$NN,BO$320,FALSE),'csapat-ranglista'!$A:$FP,BO$321,FALSE)/4),0)</f>
        <v>11.805770241044861</v>
      </c>
      <c r="BP47" s="223">
        <f>IFERROR(IF(RIGHT(VLOOKUP($A47,csapatok!$A:$NN,BP$320,FALSE),5)="Csere",VLOOKUP(LEFT(VLOOKUP($A47,csapatok!$A:$NN,BP$320,FALSE),LEN(VLOOKUP($A47,csapatok!$A:$NN,BP$320,FALSE))-6),'csapat-ranglista'!$A:$FP,BP$321,FALSE)/8,VLOOKUP(VLOOKUP($A47,csapatok!$A:$NN,BP$320,FALSE),'csapat-ranglista'!$A:$FP,BP$321,FALSE)/4),0)</f>
        <v>0</v>
      </c>
      <c r="BQ47" s="223">
        <f>IFERROR(IF(RIGHT(VLOOKUP($A47,csapatok!$A:$NN,BQ$320,FALSE),5)="Csere",VLOOKUP(LEFT(VLOOKUP($A47,csapatok!$A:$NN,BQ$320,FALSE),LEN(VLOOKUP($A47,csapatok!$A:$NN,BQ$320,FALSE))-6),'csapat-ranglista'!$A:$FP,BQ$321,FALSE)/8,VLOOKUP(VLOOKUP($A47,csapatok!$A:$NN,BQ$320,FALSE),'csapat-ranglista'!$A:$FP,BQ$321,FALSE)/4),0)</f>
        <v>0</v>
      </c>
      <c r="BR47" s="223">
        <f>IFERROR(IF(RIGHT(VLOOKUP($A47,csapatok!$A:$NN,BR$320,FALSE),5)="Csere",VLOOKUP(LEFT(VLOOKUP($A47,csapatok!$A:$NN,BR$320,FALSE),LEN(VLOOKUP($A47,csapatok!$A:$NN,BR$320,FALSE))-6),'csapat-ranglista'!$A:$FP,BR$321,FALSE)/8,VLOOKUP(VLOOKUP($A47,csapatok!$A:$NN,BR$320,FALSE),'csapat-ranglista'!$A:$FP,BR$321,FALSE)/4),0)</f>
        <v>0</v>
      </c>
      <c r="BS47" s="223">
        <f>IFERROR(IF(RIGHT(VLOOKUP($A47,csapatok!$A:$NN,BS$320,FALSE),5)="Csere",VLOOKUP(LEFT(VLOOKUP($A47,csapatok!$A:$NN,BS$320,FALSE),LEN(VLOOKUP($A47,csapatok!$A:$NN,BS$320,FALSE))-6),'csapat-ranglista'!$A:$FP,BS$321,FALSE)/8,VLOOKUP(VLOOKUP($A47,csapatok!$A:$NN,BS$320,FALSE),'csapat-ranglista'!$A:$FP,BS$321,FALSE)/4),0)</f>
        <v>0.60199839789565479</v>
      </c>
      <c r="BT47" s="223">
        <f>IFERROR(IF(RIGHT(VLOOKUP($A47,csapatok!$A:$NN,BT$320,FALSE),5)="Csere",VLOOKUP(LEFT(VLOOKUP($A47,csapatok!$A:$NN,BT$320,FALSE),LEN(VLOOKUP($A47,csapatok!$A:$NN,BT$320,FALSE))-6),'csapat-ranglista'!$A:$FP,BT$321,FALSE)/8,VLOOKUP(VLOOKUP($A47,csapatok!$A:$NN,BT$320,FALSE),'csapat-ranglista'!$A:$FP,BT$321,FALSE)/4),0)</f>
        <v>0</v>
      </c>
      <c r="BU47" s="223">
        <f>IFERROR(IF(RIGHT(VLOOKUP($A47,csapatok!$A:$NN,BU$320,FALSE),5)="Csere",VLOOKUP(LEFT(VLOOKUP($A47,csapatok!$A:$NN,BU$320,FALSE),LEN(VLOOKUP($A47,csapatok!$A:$NN,BU$320,FALSE))-6),'csapat-ranglista'!$A:$FP,BU$321,FALSE)/8,VLOOKUP(VLOOKUP($A47,csapatok!$A:$NN,BU$320,FALSE),'csapat-ranglista'!$A:$FP,BU$321,FALSE)/4),0)</f>
        <v>0.60938963189693651</v>
      </c>
      <c r="BV47" s="223">
        <f>IFERROR(IF(RIGHT(VLOOKUP($A47,csapatok!$A:$NN,BV$320,FALSE),5)="Csere",VLOOKUP(LEFT(VLOOKUP($A47,csapatok!$A:$NN,BV$320,FALSE),LEN(VLOOKUP($A47,csapatok!$A:$NN,BV$320,FALSE))-6),'csapat-ranglista'!$A:$FP,BV$321,FALSE)/8,VLOOKUP(VLOOKUP($A47,csapatok!$A:$NN,BV$320,FALSE),'csapat-ranglista'!$A:$FP,BV$321,FALSE)/4),0)</f>
        <v>0</v>
      </c>
      <c r="BW47" s="223">
        <f>IFERROR(IF(RIGHT(VLOOKUP($A47,csapatok!$A:$NN,BW$320,FALSE),5)="Csere",VLOOKUP(LEFT(VLOOKUP($A47,csapatok!$A:$NN,BW$320,FALSE),LEN(VLOOKUP($A47,csapatok!$A:$NN,BW$320,FALSE))-6),'csapat-ranglista'!$A:$FP,BW$321,FALSE)/8,VLOOKUP(VLOOKUP($A47,csapatok!$A:$NN,BW$320,FALSE),'csapat-ranglista'!$A:$FP,BW$321,FALSE)/4),0)</f>
        <v>0</v>
      </c>
      <c r="BX47" s="223">
        <f>IFERROR(IF(RIGHT(VLOOKUP($A47,csapatok!$A:$NN,BX$320,FALSE),5)="Csere",VLOOKUP(LEFT(VLOOKUP($A47,csapatok!$A:$NN,BX$320,FALSE),LEN(VLOOKUP($A47,csapatok!$A:$NN,BX$320,FALSE))-6),'csapat-ranglista'!$A:$FP,BX$321,FALSE)/8,VLOOKUP(VLOOKUP($A47,csapatok!$A:$NN,BX$320,FALSE),'csapat-ranglista'!$A:$FP,BX$321,FALSE)/4),0)</f>
        <v>0</v>
      </c>
      <c r="BY47" s="223">
        <f>IFERROR(IF(RIGHT(VLOOKUP($A47,csapatok!$A:$NN,BY$320,FALSE),5)="Csere",VLOOKUP(LEFT(VLOOKUP($A47,csapatok!$A:$NN,BY$320,FALSE),LEN(VLOOKUP($A47,csapatok!$A:$NN,BY$320,FALSE))-6),'csapat-ranglista'!$A:$FP,BY$321,FALSE)/8,VLOOKUP(VLOOKUP($A47,csapatok!$A:$NN,BY$320,FALSE),'csapat-ranglista'!$A:$FP,BY$321,FALSE)/4),0)</f>
        <v>7.0869988070675065</v>
      </c>
      <c r="BZ47" s="223">
        <f>IFERROR(IF(RIGHT(VLOOKUP($A47,csapatok!$A:$NN,BZ$320,FALSE),5)="Csere",VLOOKUP(LEFT(VLOOKUP($A47,csapatok!$A:$NN,BZ$320,FALSE),LEN(VLOOKUP($A47,csapatok!$A:$NN,BZ$320,FALSE))-6),'csapat-ranglista'!$A:$FP,BZ$321,FALSE)/8,VLOOKUP(VLOOKUP($A47,csapatok!$A:$NN,BZ$320,FALSE),'csapat-ranglista'!$A:$FP,BZ$321,FALSE)/4),0)</f>
        <v>0</v>
      </c>
      <c r="CA47" s="223">
        <f>IFERROR(IF(RIGHT(VLOOKUP($A47,csapatok!$A:$NN,CA$320,FALSE),5)="Csere",VLOOKUP(LEFT(VLOOKUP($A47,csapatok!$A:$NN,CA$320,FALSE),LEN(VLOOKUP($A47,csapatok!$A:$NN,CA$320,FALSE))-6),'csapat-ranglista'!$A:$FP,CA$321,FALSE)/8,VLOOKUP(VLOOKUP($A47,csapatok!$A:$NN,CA$320,FALSE),'csapat-ranglista'!$A:$FP,CA$321,FALSE)/4),0)</f>
        <v>0</v>
      </c>
      <c r="CB47" s="223">
        <f>IFERROR(IF(RIGHT(VLOOKUP($A47,csapatok!$A:$NN,CB$320,FALSE),5)="Csere",VLOOKUP(LEFT(VLOOKUP($A47,csapatok!$A:$NN,CB$320,FALSE),LEN(VLOOKUP($A47,csapatok!$A:$NN,CB$320,FALSE))-6),'csapat-ranglista'!$A:$FP,CB$321,FALSE)/8,VLOOKUP(VLOOKUP($A47,csapatok!$A:$NN,CB$320,FALSE),'csapat-ranglista'!$A:$FP,CB$321,FALSE)/4),0)</f>
        <v>0</v>
      </c>
      <c r="CC47" s="223">
        <f>IFERROR(IF(RIGHT(VLOOKUP($A47,csapatok!$A:$NN,CC$320,FALSE),5)="Csere",VLOOKUP(LEFT(VLOOKUP($A47,csapatok!$A:$NN,CC$320,FALSE),LEN(VLOOKUP($A47,csapatok!$A:$NN,CC$320,FALSE))-6),'csapat-ranglista'!$A:$FP,CC$321,FALSE)/8,VLOOKUP(VLOOKUP($A47,csapatok!$A:$NN,CC$320,FALSE),'csapat-ranglista'!$A:$FP,CC$321,FALSE)/4),0)</f>
        <v>0</v>
      </c>
      <c r="CD47" s="223">
        <f>IFERROR(IF(RIGHT(VLOOKUP($A47,csapatok!$A:$NN,CD$320,FALSE),5)="Csere",VLOOKUP(LEFT(VLOOKUP($A47,csapatok!$A:$NN,CD$320,FALSE),LEN(VLOOKUP($A47,csapatok!$A:$NN,CD$320,FALSE))-6),'csapat-ranglista'!$A:$FP,CD$321,FALSE)/8,VLOOKUP(VLOOKUP($A47,csapatok!$A:$NN,CD$320,FALSE),'csapat-ranglista'!$A:$FP,CD$321,FALSE)/4),0)</f>
        <v>0</v>
      </c>
      <c r="CE47" s="223">
        <f>IFERROR(IF(RIGHT(VLOOKUP($A47,csapatok!$A:$NN,CE$320,FALSE),5)="Csere",VLOOKUP(LEFT(VLOOKUP($A47,csapatok!$A:$NN,CE$320,FALSE),LEN(VLOOKUP($A47,csapatok!$A:$NN,CE$320,FALSE))-6),'csapat-ranglista'!$A:$FP,CE$321,FALSE)/8,VLOOKUP(VLOOKUP($A47,csapatok!$A:$NN,CE$320,FALSE),'csapat-ranglista'!$A:$FP,CE$321,FALSE)/4),0)</f>
        <v>0</v>
      </c>
      <c r="CF47" s="223">
        <f>IFERROR(IF(RIGHT(VLOOKUP($A47,csapatok!$A:$NN,CF$320,FALSE),5)="Csere",VLOOKUP(LEFT(VLOOKUP($A47,csapatok!$A:$NN,CF$320,FALSE),LEN(VLOOKUP($A47,csapatok!$A:$NN,CF$320,FALSE))-6),'csapat-ranglista'!$A:$FP,CF$321,FALSE)/8,VLOOKUP(VLOOKUP($A47,csapatok!$A:$NN,CF$320,FALSE),'csapat-ranglista'!$A:$FP,CF$321,FALSE)/4),0)</f>
        <v>0</v>
      </c>
      <c r="CG47" s="223">
        <f>IFERROR(IF(RIGHT(VLOOKUP($A47,csapatok!$A:$NN,CG$320,FALSE),5)="Csere",VLOOKUP(LEFT(VLOOKUP($A47,csapatok!$A:$NN,CG$320,FALSE),LEN(VLOOKUP($A47,csapatok!$A:$NN,CG$320,FALSE))-6),'csapat-ranglista'!$A:$FP,CG$321,FALSE)/8,VLOOKUP(VLOOKUP($A47,csapatok!$A:$NN,CG$320,FALSE),'csapat-ranglista'!$A:$FP,CG$321,FALSE)/4),0)</f>
        <v>0</v>
      </c>
      <c r="CH47" s="223">
        <f>IFERROR(IF(RIGHT(VLOOKUP($A47,csapatok!$A:$NN,CH$320,FALSE),5)="Csere",VLOOKUP(LEFT(VLOOKUP($A47,csapatok!$A:$NN,CH$320,FALSE),LEN(VLOOKUP($A47,csapatok!$A:$NN,CH$320,FALSE))-6),'csapat-ranglista'!$A:$FP,CH$321,FALSE)/8,VLOOKUP(VLOOKUP($A47,csapatok!$A:$NN,CH$320,FALSE),'csapat-ranglista'!$A:$FP,CH$321,FALSE)/4),0)</f>
        <v>5.7359145907061917</v>
      </c>
      <c r="CI47" s="223">
        <f>IFERROR(IF(RIGHT(VLOOKUP($A47,csapatok!$A:$NN,CI$320,FALSE),5)="Csere",VLOOKUP(LEFT(VLOOKUP($A47,csapatok!$A:$NN,CI$320,FALSE),LEN(VLOOKUP($A47,csapatok!$A:$NN,CI$320,FALSE))-6),'csapat-ranglista'!$A:$FP,CI$321,FALSE)/8,VLOOKUP(VLOOKUP($A47,csapatok!$A:$NN,CI$320,FALSE),'csapat-ranglista'!$A:$FP,CI$321,FALSE)/4),0)</f>
        <v>0</v>
      </c>
      <c r="CJ47" s="224">
        <f>versenyek!$IQ$11*IFERROR(VLOOKUP(VLOOKUP($A47,versenyek!IP:IR,3,FALSE),szabalyok!$A$16:$B$23,2,FALSE)/4,0)</f>
        <v>0</v>
      </c>
      <c r="CK47" s="224">
        <f>versenyek!$IT$11*IFERROR(VLOOKUP(VLOOKUP($A47,versenyek!IS:IU,3,FALSE),szabalyok!$A$16:$B$23,2,FALSE)/4,0)</f>
        <v>0</v>
      </c>
      <c r="CL47" s="223">
        <f>IFERROR(IF(RIGHT(VLOOKUP($A47,csapatok!$A:$NN,CL$320,FALSE),5)="Csere",VLOOKUP(LEFT(VLOOKUP($A47,csapatok!$A:$NN,CL$320,FALSE),LEN(VLOOKUP($A47,csapatok!$A:$NN,CL$320,FALSE))-6),'csapat-ranglista'!$A:$FP,CL$321,FALSE)/8,VLOOKUP(VLOOKUP($A47,csapatok!$A:$NN,CL$320,FALSE),'csapat-ranglista'!$A:$FP,CL$321,FALSE)/4),0)</f>
        <v>0</v>
      </c>
      <c r="CM47" s="223">
        <f>IFERROR(IF(RIGHT(VLOOKUP($A47,csapatok!$A:$NN,CM$320,FALSE),5)="Csere",VLOOKUP(LEFT(VLOOKUP($A47,csapatok!$A:$NN,CM$320,FALSE),LEN(VLOOKUP($A47,csapatok!$A:$NN,CM$320,FALSE))-6),'csapat-ranglista'!$A:$FP,CM$321,FALSE)/8,VLOOKUP(VLOOKUP($A47,csapatok!$A:$NN,CM$320,FALSE),'csapat-ranglista'!$A:$FP,CM$321,FALSE)/4),0)</f>
        <v>0</v>
      </c>
      <c r="CN47" s="223">
        <f>IFERROR(IF(RIGHT(VLOOKUP($A47,csapatok!$A:$NN,CN$320,FALSE),5)="Csere",VLOOKUP(LEFT(VLOOKUP($A47,csapatok!$A:$NN,CN$320,FALSE),LEN(VLOOKUP($A47,csapatok!$A:$NN,CN$320,FALSE))-6),'csapat-ranglista'!$A:$FP,CN$321,FALSE)/8,VLOOKUP(VLOOKUP($A47,csapatok!$A:$NN,CN$320,FALSE),'csapat-ranglista'!$A:$FP,CN$321,FALSE)/4),0)</f>
        <v>0</v>
      </c>
      <c r="CO47" s="223">
        <f>IFERROR(IF(RIGHT(VLOOKUP($A47,csapatok!$A:$NN,CO$320,FALSE),5)="Csere",VLOOKUP(LEFT(VLOOKUP($A47,csapatok!$A:$NN,CO$320,FALSE),LEN(VLOOKUP($A47,csapatok!$A:$NN,CO$320,FALSE))-6),'csapat-ranglista'!$A:$FP,CO$321,FALSE)/8,VLOOKUP(VLOOKUP($A47,csapatok!$A:$NN,CO$320,FALSE),'csapat-ranglista'!$A:$FP,CO$321,FALSE)/4),0)</f>
        <v>0</v>
      </c>
      <c r="CP47" s="223">
        <f>IFERROR(IF(RIGHT(VLOOKUP($A47,csapatok!$A:$NN,CP$320,FALSE),5)="Csere",VLOOKUP(LEFT(VLOOKUP($A47,csapatok!$A:$NN,CP$320,FALSE),LEN(VLOOKUP($A47,csapatok!$A:$NN,CP$320,FALSE))-6),'csapat-ranglista'!$A:$FP,CP$321,FALSE)/8,VLOOKUP(VLOOKUP($A47,csapatok!$A:$NN,CP$320,FALSE),'csapat-ranglista'!$A:$FP,CP$321,FALSE)/4),0)</f>
        <v>0</v>
      </c>
      <c r="CQ47" s="223">
        <f>IFERROR(IF(RIGHT(VLOOKUP($A47,csapatok!$A:$NN,CQ$320,FALSE),5)="Csere",VLOOKUP(LEFT(VLOOKUP($A47,csapatok!$A:$NN,CQ$320,FALSE),LEN(VLOOKUP($A47,csapatok!$A:$NN,CQ$320,FALSE))-6),'csapat-ranglista'!$A:$FP,CQ$321,FALSE)/8,VLOOKUP(VLOOKUP($A47,csapatok!$A:$NN,CQ$320,FALSE),'csapat-ranglista'!$A:$FP,CQ$321,FALSE)/4),0)</f>
        <v>0</v>
      </c>
      <c r="CR47" s="223">
        <f>IFERROR(IF(RIGHT(VLOOKUP($A47,csapatok!$A:$NN,CR$320,FALSE),5)="Csere",VLOOKUP(LEFT(VLOOKUP($A47,csapatok!$A:$NN,CR$320,FALSE),LEN(VLOOKUP($A47,csapatok!$A:$NN,CR$320,FALSE))-6),'csapat-ranglista'!$A:$FP,CR$321,FALSE)/8,VLOOKUP(VLOOKUP($A47,csapatok!$A:$NN,CR$320,FALSE),'csapat-ranglista'!$A:$FP,CR$321,FALSE)/4),0)</f>
        <v>0</v>
      </c>
      <c r="CS47" s="223">
        <f>IFERROR(IF(RIGHT(VLOOKUP($A47,csapatok!$A:$NN,CS$320,FALSE),5)="Csere",VLOOKUP(LEFT(VLOOKUP($A47,csapatok!$A:$NN,CS$320,FALSE),LEN(VLOOKUP($A47,csapatok!$A:$NN,CS$320,FALSE))-6),'csapat-ranglista'!$A:$FP,CS$321,FALSE)/8,VLOOKUP(VLOOKUP($A47,csapatok!$A:$NN,CS$320,FALSE),'csapat-ranglista'!$A:$FP,CS$321,FALSE)/4),0)</f>
        <v>0</v>
      </c>
      <c r="CT47" s="223">
        <f>IFERROR(IF(RIGHT(VLOOKUP($A47,csapatok!$A:$NN,CT$320,FALSE),5)="Csere",VLOOKUP(LEFT(VLOOKUP($A47,csapatok!$A:$NN,CT$320,FALSE),LEN(VLOOKUP($A47,csapatok!$A:$NN,CT$320,FALSE))-6),'csapat-ranglista'!$A:$FP,CT$321,FALSE)/8,VLOOKUP(VLOOKUP($A47,csapatok!$A:$NN,CT$320,FALSE),'csapat-ranglista'!$A:$FP,CT$321,FALSE)/4),0)</f>
        <v>0</v>
      </c>
      <c r="CU47" s="223">
        <f>IFERROR(IF(RIGHT(VLOOKUP($A47,csapatok!$A:$NN,CU$320,FALSE),5)="Csere",VLOOKUP(LEFT(VLOOKUP($A47,csapatok!$A:$NN,CU$320,FALSE),LEN(VLOOKUP($A47,csapatok!$A:$NN,CU$320,FALSE))-6),'csapat-ranglista'!$A:$FP,CU$321,FALSE)/8,VLOOKUP(VLOOKUP($A47,csapatok!$A:$NN,CU$320,FALSE),'csapat-ranglista'!$A:$FP,CU$321,FALSE)/4),0)</f>
        <v>0</v>
      </c>
      <c r="CV47" s="223">
        <f>IFERROR(IF(RIGHT(VLOOKUP($A47,csapatok!$A:$NN,CV$320,FALSE),5)="Csere",VLOOKUP(LEFT(VLOOKUP($A47,csapatok!$A:$NN,CV$320,FALSE),LEN(VLOOKUP($A47,csapatok!$A:$NN,CV$320,FALSE))-6),'csapat-ranglista'!$A:$FP,CV$321,FALSE)/8,VLOOKUP(VLOOKUP($A47,csapatok!$A:$NN,CV$320,FALSE),'csapat-ranglista'!$A:$FP,CV$321,FALSE)/4),0)</f>
        <v>0</v>
      </c>
      <c r="CW47" s="223">
        <f>IFERROR(IF(RIGHT(VLOOKUP($A47,csapatok!$A:$NN,CW$320,FALSE),5)="Csere",VLOOKUP(LEFT(VLOOKUP($A47,csapatok!$A:$NN,CW$320,FALSE),LEN(VLOOKUP($A47,csapatok!$A:$NN,CW$320,FALSE))-6),'csapat-ranglista'!$A:$FP,CW$321,FALSE)/8,VLOOKUP(VLOOKUP($A47,csapatok!$A:$NN,CW$320,FALSE),'csapat-ranglista'!$A:$FP,CW$321,FALSE)/4),0)</f>
        <v>0</v>
      </c>
      <c r="CX47" s="223">
        <f>IFERROR(IF(RIGHT(VLOOKUP($A47,csapatok!$A:$NN,CX$320,FALSE),5)="Csere",VLOOKUP(LEFT(VLOOKUP($A47,csapatok!$A:$NN,CX$320,FALSE),LEN(VLOOKUP($A47,csapatok!$A:$NN,CX$320,FALSE))-6),'csapat-ranglista'!$A:$FP,CX$321,FALSE)/8,VLOOKUP(VLOOKUP($A47,csapatok!$A:$NN,CX$320,FALSE),'csapat-ranglista'!$A:$FP,CX$321,FALSE)/4),0)</f>
        <v>0</v>
      </c>
      <c r="CY47" s="223">
        <f>IFERROR(IF(RIGHT(VLOOKUP($A47,csapatok!$A:$NN,CY$320,FALSE),5)="Csere",VLOOKUP(LEFT(VLOOKUP($A47,csapatok!$A:$NN,CY$320,FALSE),LEN(VLOOKUP($A47,csapatok!$A:$NN,CY$320,FALSE))-6),'csapat-ranglista'!$A:$FP,CY$321,FALSE)/8,VLOOKUP(VLOOKUP($A47,csapatok!$A:$NN,CY$320,FALSE),'csapat-ranglista'!$A:$FP,CY$321,FALSE)/4),0)</f>
        <v>0</v>
      </c>
      <c r="CZ47" s="223">
        <f>IFERROR(IF(RIGHT(VLOOKUP($A47,csapatok!$A:$NN,CZ$320,FALSE),5)="Csere",VLOOKUP(LEFT(VLOOKUP($A47,csapatok!$A:$NN,CZ$320,FALSE),LEN(VLOOKUP($A47,csapatok!$A:$NN,CZ$320,FALSE))-6),'csapat-ranglista'!$A:$FP,CZ$321,FALSE)/8,VLOOKUP(VLOOKUP($A47,csapatok!$A:$NN,CZ$320,FALSE),'csapat-ranglista'!$A:$FP,CZ$321,FALSE)/4),0)</f>
        <v>0</v>
      </c>
      <c r="DA47" s="223">
        <f>IFERROR(IF(RIGHT(VLOOKUP($A47,csapatok!$A:$NN,DA$320,FALSE),5)="Csere",VLOOKUP(LEFT(VLOOKUP($A47,csapatok!$A:$NN,DA$320,FALSE),LEN(VLOOKUP($A47,csapatok!$A:$NN,DA$320,FALSE))-6),'csapat-ranglista'!$A:$FP,DA$321,FALSE)/8,VLOOKUP(VLOOKUP($A47,csapatok!$A:$NN,DA$320,FALSE),'csapat-ranglista'!$A:$FP,DA$321,FALSE)/4),0)</f>
        <v>0</v>
      </c>
      <c r="DB47" s="223">
        <f>IFERROR(IF(RIGHT(VLOOKUP($A47,csapatok!$A:$NN,DB$320,FALSE),5)="Csere",VLOOKUP(LEFT(VLOOKUP($A47,csapatok!$A:$NN,DB$320,FALSE),LEN(VLOOKUP($A47,csapatok!$A:$NN,DB$320,FALSE))-6),'csapat-ranglista'!$A:$FP,DB$321,FALSE)/8,VLOOKUP(VLOOKUP($A47,csapatok!$A:$NN,DB$320,FALSE),'csapat-ranglista'!$A:$FP,DB$321,FALSE)/4),0)</f>
        <v>0</v>
      </c>
      <c r="DC47" s="223">
        <f>IFERROR(IF(RIGHT(VLOOKUP($A47,csapatok!$A:$NN,DC$320,FALSE),5)="Csere",VLOOKUP(LEFT(VLOOKUP($A47,csapatok!$A:$NN,DC$320,FALSE),LEN(VLOOKUP($A47,csapatok!$A:$NN,DC$320,FALSE))-6),'csapat-ranglista'!$A:$FP,DC$321,FALSE)/8,VLOOKUP(VLOOKUP($A47,csapatok!$A:$NN,DC$320,FALSE),'csapat-ranglista'!$A:$FP,DC$321,FALSE)/4),0)</f>
        <v>0</v>
      </c>
      <c r="DD47" s="223">
        <f>IFERROR(IF(RIGHT(VLOOKUP($A47,csapatok!$A:$NN,DD$320,FALSE),5)="Csere",VLOOKUP(LEFT(VLOOKUP($A47,csapatok!$A:$NN,DD$320,FALSE),LEN(VLOOKUP($A47,csapatok!$A:$NN,DD$320,FALSE))-6),'csapat-ranglista'!$A:$FP,DD$321,FALSE)/8,VLOOKUP(VLOOKUP($A47,csapatok!$A:$NN,DD$320,FALSE),'csapat-ranglista'!$A:$FP,DD$321,FALSE)/4),0)</f>
        <v>0</v>
      </c>
      <c r="DE47" s="223">
        <f>IFERROR(IF(RIGHT(VLOOKUP($A47,csapatok!$A:$NN,DE$320,FALSE),5)="Csere",VLOOKUP(LEFT(VLOOKUP($A47,csapatok!$A:$NN,DE$320,FALSE),LEN(VLOOKUP($A47,csapatok!$A:$NN,DE$320,FALSE))-6),'csapat-ranglista'!$A:$FP,DE$321,FALSE)/8,VLOOKUP(VLOOKUP($A47,csapatok!$A:$NN,DE$320,FALSE),'csapat-ranglista'!$A:$FP,DE$321,FALSE)/4),0)</f>
        <v>0</v>
      </c>
      <c r="DF47" s="223">
        <f>IFERROR(IF(RIGHT(VLOOKUP($A47,csapatok!$A:$NN,DF$320,FALSE),5)="Csere",VLOOKUP(LEFT(VLOOKUP($A47,csapatok!$A:$NN,DF$320,FALSE),LEN(VLOOKUP($A47,csapatok!$A:$NN,DF$320,FALSE))-6),'csapat-ranglista'!$A:$FP,DF$321,FALSE)/8,VLOOKUP(VLOOKUP($A47,csapatok!$A:$NN,DF$320,FALSE),'csapat-ranglista'!$A:$FP,DF$321,FALSE)/4),0)</f>
        <v>0</v>
      </c>
      <c r="DG47" s="223">
        <f>IFERROR(IF(RIGHT(VLOOKUP($A47,csapatok!$A:$NN,DG$320,FALSE),5)="Csere",VLOOKUP(LEFT(VLOOKUP($A47,csapatok!$A:$NN,DG$320,FALSE),LEN(VLOOKUP($A47,csapatok!$A:$NN,DG$320,FALSE))-6),'csapat-ranglista'!$A:$FP,DG$321,FALSE)/8,VLOOKUP(VLOOKUP($A47,csapatok!$A:$NN,DG$320,FALSE),'csapat-ranglista'!$A:$FP,DG$321,FALSE)/4),0)</f>
        <v>0</v>
      </c>
      <c r="DH47" s="223">
        <f>IFERROR(IF(RIGHT(VLOOKUP($A47,csapatok!$A:$NN,DH$320,FALSE),5)="Csere",VLOOKUP(LEFT(VLOOKUP($A47,csapatok!$A:$NN,DH$320,FALSE),LEN(VLOOKUP($A47,csapatok!$A:$NN,DH$320,FALSE))-6),'csapat-ranglista'!$A:$FP,DH$321,FALSE)/8,VLOOKUP(VLOOKUP($A47,csapatok!$A:$NN,DH$320,FALSE),'csapat-ranglista'!$A:$FP,DH$321,FALSE)/4),0)</f>
        <v>0</v>
      </c>
      <c r="DI47" s="223">
        <f>IFERROR(IF(RIGHT(VLOOKUP($A47,csapatok!$A:$NN,DI$320,FALSE),5)="Csere",VLOOKUP(LEFT(VLOOKUP($A47,csapatok!$A:$NN,DI$320,FALSE),LEN(VLOOKUP($A47,csapatok!$A:$NN,DI$320,FALSE))-6),'csapat-ranglista'!$A:$FP,DI$321,FALSE)/8,VLOOKUP(VLOOKUP($A47,csapatok!$A:$NN,DI$320,FALSE),'csapat-ranglista'!$A:$FP,DI$321,FALSE)/4),0)</f>
        <v>0</v>
      </c>
      <c r="DJ47" s="223">
        <f>IFERROR(IF(RIGHT(VLOOKUP($A47,csapatok!$A:$NN,DJ$320,FALSE),5)="Csere",VLOOKUP(LEFT(VLOOKUP($A47,csapatok!$A:$NN,DJ$320,FALSE),LEN(VLOOKUP($A47,csapatok!$A:$NN,DJ$320,FALSE))-6),'csapat-ranglista'!$A:$FP,DJ$321,FALSE)/8,VLOOKUP(VLOOKUP($A47,csapatok!$A:$NN,DJ$320,FALSE),'csapat-ranglista'!$A:$FP,DJ$321,FALSE)/4),0)</f>
        <v>0</v>
      </c>
      <c r="DK47" s="223">
        <f>IFERROR(IF(RIGHT(VLOOKUP($A47,csapatok!$A:$NN,DK$320,FALSE),5)="Csere",VLOOKUP(LEFT(VLOOKUP($A47,csapatok!$A:$NN,DK$320,FALSE),LEN(VLOOKUP($A47,csapatok!$A:$NN,DK$320,FALSE))-6),'csapat-ranglista'!$A:$FP,DK$321,FALSE)/8,VLOOKUP(VLOOKUP($A47,csapatok!$A:$NN,DK$320,FALSE),'csapat-ranglista'!$A:$FP,DK$321,FALSE)/4),0)</f>
        <v>0</v>
      </c>
      <c r="DL47" s="223">
        <f>IFERROR(IF(RIGHT(VLOOKUP($A47,csapatok!$A:$NN,DL$320,FALSE),5)="Csere",VLOOKUP(LEFT(VLOOKUP($A47,csapatok!$A:$NN,DL$320,FALSE),LEN(VLOOKUP($A47,csapatok!$A:$NN,DL$320,FALSE))-6),'csapat-ranglista'!$A:$FP,DL$321,FALSE)/8,VLOOKUP(VLOOKUP($A47,csapatok!$A:$NN,DL$320,FALSE),'csapat-ranglista'!$A:$FP,DL$321,FALSE)/4),0)</f>
        <v>0</v>
      </c>
      <c r="DM47" s="223">
        <f>IFERROR(IF(RIGHT(VLOOKUP($A47,csapatok!$A:$NN,DM$320,FALSE),5)="Csere",VLOOKUP(LEFT(VLOOKUP($A47,csapatok!$A:$NN,DM$320,FALSE),LEN(VLOOKUP($A47,csapatok!$A:$NN,DM$320,FALSE))-6),'csapat-ranglista'!$A:$FP,DM$321,FALSE)/8,VLOOKUP(VLOOKUP($A47,csapatok!$A:$NN,DM$320,FALSE),'csapat-ranglista'!$A:$FP,DM$321,FALSE)/4),0)</f>
        <v>4.0274001596395124</v>
      </c>
      <c r="DN47" s="223">
        <f>IFERROR(IF(RIGHT(VLOOKUP($A47,csapatok!$A:$NN,DN$320,FALSE),5)="Csere",VLOOKUP(LEFT(VLOOKUP($A47,csapatok!$A:$NN,DN$320,FALSE),LEN(VLOOKUP($A47,csapatok!$A:$NN,DN$320,FALSE))-6),'csapat-ranglista'!$A:$FP,DN$321,FALSE)/8,VLOOKUP(VLOOKUP($A47,csapatok!$A:$NN,DN$320,FALSE),'csapat-ranglista'!$A:$FP,DN$321,FALSE)/4),0)</f>
        <v>0</v>
      </c>
      <c r="DO47" s="224">
        <f>versenyek!$MF$11*IFERROR(VLOOKUP(VLOOKUP($A47,versenyek!ME:MG,3,FALSE),szabalyok!$A$16:$B$23,2,FALSE)/4,0)</f>
        <v>0</v>
      </c>
      <c r="DP47" s="224">
        <f>versenyek!$MI$11*IFERROR(VLOOKUP(VLOOKUP($A47,versenyek!MH:MJ,3,FALSE),szabalyok!$A$16:$B$23,2,FALSE)/4,0)</f>
        <v>0</v>
      </c>
      <c r="DQ47" s="223">
        <f>IFERROR(IF(RIGHT(VLOOKUP($A47,csapatok!$A:$NN,DQ$320,FALSE),5)="Csere",VLOOKUP(LEFT(VLOOKUP($A47,csapatok!$A:$NN,DQ$320,FALSE),LEN(VLOOKUP($A47,csapatok!$A:$NN,DQ$320,FALSE))-6),'csapat-ranglista'!$A:$FP,DQ$321,FALSE)/8,VLOOKUP(VLOOKUP($A47,csapatok!$A:$NN,DQ$320,FALSE),'csapat-ranglista'!$A:$FP,DQ$321,FALSE)/4),0)</f>
        <v>0</v>
      </c>
      <c r="DR47" s="223">
        <f>IFERROR(IF(RIGHT(VLOOKUP($A47,csapatok!$A:$NN,DR$320,FALSE),5)="Csere",VLOOKUP(LEFT(VLOOKUP($A47,csapatok!$A:$NN,DR$320,FALSE),LEN(VLOOKUP($A47,csapatok!$A:$NN,DR$320,FALSE))-6),'csapat-ranglista'!$A:$FP,DR$321,FALSE)/8,VLOOKUP(VLOOKUP($A47,csapatok!$A:$NN,DR$320,FALSE),'csapat-ranglista'!$A:$FP,DR$321,FALSE)/4),0)</f>
        <v>0</v>
      </c>
      <c r="DS47" s="223">
        <f>IFERROR(IF(RIGHT(VLOOKUP($A47,csapatok!$A:$NN,DS$320,FALSE),5)="Csere",VLOOKUP(LEFT(VLOOKUP($A47,csapatok!$A:$NN,DS$320,FALSE),LEN(VLOOKUP($A47,csapatok!$A:$NN,DS$320,FALSE))-6),'csapat-ranglista'!$A:$FP,DS$321,FALSE)/8,VLOOKUP(VLOOKUP($A47,csapatok!$A:$NN,DS$320,FALSE),'csapat-ranglista'!$A:$FP,DS$321,FALSE)/4),0)</f>
        <v>0</v>
      </c>
      <c r="DT47" s="223">
        <f>IFERROR(IF(RIGHT(VLOOKUP($A47,csapatok!$A:$NN,DT$320,FALSE),5)="Csere",VLOOKUP(LEFT(VLOOKUP($A47,csapatok!$A:$NN,DT$320,FALSE),LEN(VLOOKUP($A47,csapatok!$A:$NN,DT$320,FALSE))-6),'csapat-ranglista'!$A:$FP,DT$321,FALSE)/8,VLOOKUP(VLOOKUP($A47,csapatok!$A:$NN,DT$320,FALSE),'csapat-ranglista'!$A:$FP,DT$321,FALSE)/4),0)</f>
        <v>0</v>
      </c>
      <c r="DU47" s="223">
        <f>IFERROR(IF(RIGHT(VLOOKUP($A47,csapatok!$A:$NN,DU$320,FALSE),5)="Csere",VLOOKUP(LEFT(VLOOKUP($A47,csapatok!$A:$NN,DU$320,FALSE),LEN(VLOOKUP($A47,csapatok!$A:$NN,DU$320,FALSE))-6),'csapat-ranglista'!$A:$FP,DU$321,FALSE)/8,VLOOKUP(VLOOKUP($A47,csapatok!$A:$NN,DU$320,FALSE),'csapat-ranglista'!$A:$FP,DU$321,FALSE)/4),0)</f>
        <v>0</v>
      </c>
      <c r="DV47" s="223">
        <f>IFERROR(IF(RIGHT(VLOOKUP($A47,csapatok!$A:$NN,DV$320,FALSE),5)="Csere",VLOOKUP(LEFT(VLOOKUP($A47,csapatok!$A:$NN,DV$320,FALSE),LEN(VLOOKUP($A47,csapatok!$A:$NN,DV$320,FALSE))-6),'csapat-ranglista'!$A:$FP,DV$321,FALSE)/8,VLOOKUP(VLOOKUP($A47,csapatok!$A:$NN,DV$320,FALSE),'csapat-ranglista'!$A:$FP,DV$321,FALSE)/4),0)</f>
        <v>0</v>
      </c>
      <c r="DW47" s="223">
        <f>IFERROR(IF(RIGHT(VLOOKUP($A47,csapatok!$A:$NN,DW$320,FALSE),5)="Csere",VLOOKUP(LEFT(VLOOKUP($A47,csapatok!$A:$NN,DW$320,FALSE),LEN(VLOOKUP($A47,csapatok!$A:$NN,DW$320,FALSE))-6),'csapat-ranglista'!$A:$FP,DW$321,FALSE)/8,VLOOKUP(VLOOKUP($A47,csapatok!$A:$NN,DW$320,FALSE),'csapat-ranglista'!$A:$FP,DW$321,FALSE)/4),0)</f>
        <v>15.577345216465252</v>
      </c>
      <c r="DX47" s="223">
        <f>IFERROR(IF(RIGHT(VLOOKUP($A47,csapatok!$A:$NN,DX$320,FALSE),5)="Csere",VLOOKUP(LEFT(VLOOKUP($A47,csapatok!$A:$NN,DX$320,FALSE),LEN(VLOOKUP($A47,csapatok!$A:$NN,DX$320,FALSE))-6),'csapat-ranglista'!$A:$FP,DX$321,FALSE)/8,VLOOKUP(VLOOKUP($A47,csapatok!$A:$NN,DX$320,FALSE),'csapat-ranglista'!$A:$FP,DX$321,FALSE)/4),0)</f>
        <v>0</v>
      </c>
      <c r="DY47" s="223">
        <f>IFERROR(IF(RIGHT(VLOOKUP($A47,csapatok!$A:$NN,DY$320,FALSE),5)="Csere",VLOOKUP(LEFT(VLOOKUP($A47,csapatok!$A:$NN,DY$320,FALSE),LEN(VLOOKUP($A47,csapatok!$A:$NN,DY$320,FALSE))-6),'csapat-ranglista'!$A:$FP,DY$321,FALSE)/8,VLOOKUP(VLOOKUP($A47,csapatok!$A:$NN,DY$320,FALSE),'csapat-ranglista'!$A:$FP,DY$321,FALSE)/4),0)</f>
        <v>0</v>
      </c>
      <c r="DZ47" s="223">
        <f>IFERROR(IF(RIGHT(VLOOKUP($A47,csapatok!$A:$NN,DZ$320,FALSE),5)="Csere",VLOOKUP(LEFT(VLOOKUP($A47,csapatok!$A:$NN,DZ$320,FALSE),LEN(VLOOKUP($A47,csapatok!$A:$NN,DZ$320,FALSE))-6),'csapat-ranglista'!$A:$FP,DZ$321,FALSE)/8,VLOOKUP(VLOOKUP($A47,csapatok!$A:$NN,DZ$320,FALSE),'csapat-ranglista'!$A:$FP,DZ$321,FALSE)/4),0)</f>
        <v>0</v>
      </c>
      <c r="EA47" s="223">
        <f>IFERROR(IF(RIGHT(VLOOKUP($A47,csapatok!$A:$NN,EA$320,FALSE),5)="Csere",VLOOKUP(LEFT(VLOOKUP($A47,csapatok!$A:$NN,EA$320,FALSE),LEN(VLOOKUP($A47,csapatok!$A:$NN,EA$320,FALSE))-6),'csapat-ranglista'!$A:$FP,EA$321,FALSE)/8,VLOOKUP(VLOOKUP($A47,csapatok!$A:$NN,EA$320,FALSE),'csapat-ranglista'!$A:$FP,EA$321,FALSE)/4),0)</f>
        <v>0</v>
      </c>
      <c r="EB47" s="223">
        <f>IFERROR(IF(RIGHT(VLOOKUP($A47,csapatok!$A:$NN,EB$320,FALSE),5)="Csere",VLOOKUP(LEFT(VLOOKUP($A47,csapatok!$A:$NN,EB$320,FALSE),LEN(VLOOKUP($A47,csapatok!$A:$NN,EB$320,FALSE))-6),'csapat-ranglista'!$A:$FP,EB$321,FALSE)/8,VLOOKUP(VLOOKUP($A47,csapatok!$A:$NN,EB$320,FALSE),'csapat-ranglista'!$A:$FP,EB$321,FALSE)/4),0)</f>
        <v>0</v>
      </c>
      <c r="EC47" s="223">
        <f>IFERROR(IF(RIGHT(VLOOKUP($A47,csapatok!$A:$NN,EC$320,FALSE),5)="Csere",VLOOKUP(LEFT(VLOOKUP($A47,csapatok!$A:$NN,EC$320,FALSE),LEN(VLOOKUP($A47,csapatok!$A:$NN,EC$320,FALSE))-6),'csapat-ranglista'!$A:$FP,EC$321,FALSE)/8,VLOOKUP(VLOOKUP($A47,csapatok!$A:$NN,EC$320,FALSE),'csapat-ranglista'!$A:$FP,EC$321,FALSE)/4),0)</f>
        <v>0</v>
      </c>
      <c r="ED47" s="223">
        <f>IFERROR(IF(RIGHT(VLOOKUP($A47,csapatok!$A:$NN,ED$320,FALSE),5)="Csere",VLOOKUP(LEFT(VLOOKUP($A47,csapatok!$A:$NN,ED$320,FALSE),LEN(VLOOKUP($A47,csapatok!$A:$NN,ED$320,FALSE))-6),'csapat-ranglista'!$A:$FP,ED$321,FALSE)/8,VLOOKUP(VLOOKUP($A47,csapatok!$A:$NN,ED$320,FALSE),'csapat-ranglista'!$A:$FP,ED$321,FALSE)/4),0)</f>
        <v>0</v>
      </c>
      <c r="EE47" s="223">
        <f>IFERROR(IF(RIGHT(VLOOKUP($A47,csapatok!$A:$NN,EE$320,FALSE),5)="Csere",VLOOKUP(LEFT(VLOOKUP($A47,csapatok!$A:$NN,EE$320,FALSE),LEN(VLOOKUP($A47,csapatok!$A:$NN,EE$320,FALSE))-6),'csapat-ranglista'!$A:$FP,EE$321,FALSE)/8,VLOOKUP(VLOOKUP($A47,csapatok!$A:$NN,EE$320,FALSE),'csapat-ranglista'!$A:$FP,EE$321,FALSE)/4),0)</f>
        <v>0</v>
      </c>
      <c r="EF47" s="223">
        <f>IFERROR(IF(RIGHT(VLOOKUP($A47,csapatok!$A:$NN,EF$320,FALSE),5)="Csere",VLOOKUP(LEFT(VLOOKUP($A47,csapatok!$A:$NN,EF$320,FALSE),LEN(VLOOKUP($A47,csapatok!$A:$NN,EF$320,FALSE))-6),'csapat-ranglista'!$A:$FP,EF$321,FALSE)/8,VLOOKUP(VLOOKUP($A47,csapatok!$A:$NN,EF$320,FALSE),'csapat-ranglista'!$A:$FP,EF$321,FALSE)/4),0)</f>
        <v>4.1724823833421549</v>
      </c>
      <c r="EG47" s="223">
        <f>IFERROR(IF(RIGHT(VLOOKUP($A47,csapatok!$A:$NN,EG$320,FALSE),5)="Csere",VLOOKUP(LEFT(VLOOKUP($A47,csapatok!$A:$NN,EG$320,FALSE),LEN(VLOOKUP($A47,csapatok!$A:$NN,EG$320,FALSE))-6),'csapat-ranglista'!$A:$FP,EG$321,FALSE)/8,VLOOKUP(VLOOKUP($A47,csapatok!$A:$NN,EG$320,FALSE),'csapat-ranglista'!$A:$FP,EG$321,FALSE)/4),0)</f>
        <v>0</v>
      </c>
      <c r="EH47" s="223">
        <f>IFERROR(IF(RIGHT(VLOOKUP($A47,csapatok!$A:$NN,EH$320,FALSE),5)="Csere",VLOOKUP(LEFT(VLOOKUP($A47,csapatok!$A:$NN,EH$320,FALSE),LEN(VLOOKUP($A47,csapatok!$A:$NN,EH$320,FALSE))-6),'csapat-ranglista'!$A:$FP,EH$321,FALSE)/8,VLOOKUP(VLOOKUP($A47,csapatok!$A:$NN,EH$320,FALSE),'csapat-ranglista'!$A:$FP,EH$321,FALSE)/4),0)</f>
        <v>0</v>
      </c>
      <c r="EI47" s="223">
        <f>IFERROR(IF(RIGHT(VLOOKUP($A47,csapatok!$A:$NN,EI$320,FALSE),5)="Csere",VLOOKUP(LEFT(VLOOKUP($A47,csapatok!$A:$NN,EI$320,FALSE),LEN(VLOOKUP($A47,csapatok!$A:$NN,EI$320,FALSE))-6),'csapat-ranglista'!$A:$FP,EI$321,FALSE)/8,VLOOKUP(VLOOKUP($A47,csapatok!$A:$NN,EI$320,FALSE),'csapat-ranglista'!$A:$FP,EI$321,FALSE)/4),0)</f>
        <v>0</v>
      </c>
      <c r="EJ47" s="223">
        <f>IFERROR(IF(RIGHT(VLOOKUP($A47,csapatok!$A:$NN,EJ$320,FALSE),5)="Csere",VLOOKUP(LEFT(VLOOKUP($A47,csapatok!$A:$NN,EJ$320,FALSE),LEN(VLOOKUP($A47,csapatok!$A:$NN,EJ$320,FALSE))-6),'csapat-ranglista'!$A:$FP,EJ$321,FALSE)/8,VLOOKUP(VLOOKUP($A47,csapatok!$A:$NN,EJ$320,FALSE),'csapat-ranglista'!$A:$FP,EJ$321,FALSE)/4),0)</f>
        <v>0</v>
      </c>
      <c r="EK47" s="223">
        <f>IFERROR(IF(RIGHT(VLOOKUP($A47,csapatok!$A:$NN,EK$320,FALSE),5)="Csere",VLOOKUP(LEFT(VLOOKUP($A47,csapatok!$A:$NN,EK$320,FALSE),LEN(VLOOKUP($A47,csapatok!$A:$NN,EK$320,FALSE))-6),'csapat-ranglista'!$A:$FP,EK$321,FALSE)/8,VLOOKUP(VLOOKUP($A47,csapatok!$A:$NN,EK$320,FALSE),'csapat-ranglista'!$A:$FP,EK$321,FALSE)/4),0)</f>
        <v>0</v>
      </c>
      <c r="EL47" s="223">
        <f>IFERROR(IF(RIGHT(VLOOKUP($A47,csapatok!$A:$NN,EL$320,FALSE),5)="Csere",VLOOKUP(LEFT(VLOOKUP($A47,csapatok!$A:$NN,EL$320,FALSE),LEN(VLOOKUP($A47,csapatok!$A:$NN,EL$320,FALSE))-6),'csapat-ranglista'!$A:$FP,EL$321,FALSE)/8,VLOOKUP(VLOOKUP($A47,csapatok!$A:$NN,EL$320,FALSE),'csapat-ranglista'!$A:$FP,EL$321,FALSE)/4),0)</f>
        <v>0</v>
      </c>
      <c r="EM47" s="223">
        <f>IFERROR(IF(RIGHT(VLOOKUP($A47,csapatok!$A:$NN,EM$320,FALSE),5)="Csere",VLOOKUP(LEFT(VLOOKUP($A47,csapatok!$A:$NN,EM$320,FALSE),LEN(VLOOKUP($A47,csapatok!$A:$NN,EM$320,FALSE))-6),'csapat-ranglista'!$A:$FP,EM$321,FALSE)/8,VLOOKUP(VLOOKUP($A47,csapatok!$A:$NN,EM$320,FALSE),'csapat-ranglista'!$A:$FP,EM$321,FALSE)/4),0)</f>
        <v>0</v>
      </c>
      <c r="EN47" s="223">
        <f>IFERROR(IF(RIGHT(VLOOKUP($A47,csapatok!$A:$NN,EN$320,FALSE),5)="Csere",VLOOKUP(LEFT(VLOOKUP($A47,csapatok!$A:$NN,EN$320,FALSE),LEN(VLOOKUP($A47,csapatok!$A:$NN,EN$320,FALSE))-6),'csapat-ranglista'!$A:$FP,EN$321,FALSE)/8,VLOOKUP(VLOOKUP($A47,csapatok!$A:$NN,EN$320,FALSE),'csapat-ranglista'!$A:$FP,EN$321,FALSE)/4),0)</f>
        <v>1.4492324244512722</v>
      </c>
      <c r="EO47" s="223">
        <f>IFERROR(IF(RIGHT(VLOOKUP($A47,csapatok!$A:$NN,EO$320,FALSE),5)="Csere",VLOOKUP(LEFT(VLOOKUP($A47,csapatok!$A:$NN,EO$320,FALSE),LEN(VLOOKUP($A47,csapatok!$A:$NN,EO$320,FALSE))-6),'csapat-ranglista'!$A:$FP,EO$321,FALSE)/8,VLOOKUP(VLOOKUP($A47,csapatok!$A:$NN,EO$320,FALSE),'csapat-ranglista'!$A:$FP,EO$321,FALSE)/4),0)</f>
        <v>0</v>
      </c>
      <c r="EP47" s="223">
        <f>IFERROR(IF(RIGHT(VLOOKUP($A47,csapatok!$A:$NN,EP$320,FALSE),5)="Csere",VLOOKUP(LEFT(VLOOKUP($A47,csapatok!$A:$NN,EP$320,FALSE),LEN(VLOOKUP($A47,csapatok!$A:$NN,EP$320,FALSE))-6),'csapat-ranglista'!$A:$FP,EP$321,FALSE)/8,VLOOKUP(VLOOKUP($A47,csapatok!$A:$NN,EP$320,FALSE),'csapat-ranglista'!$A:$FP,EP$321,FALSE)/4),0)</f>
        <v>0</v>
      </c>
      <c r="EQ47" s="223">
        <f>IFERROR(IF(RIGHT(VLOOKUP($A47,csapatok!$A:$NN,EQ$320,FALSE),5)="Csere",VLOOKUP(LEFT(VLOOKUP($A47,csapatok!$A:$NN,EQ$320,FALSE),LEN(VLOOKUP($A47,csapatok!$A:$NN,EQ$320,FALSE))-6),'csapat-ranglista'!$A:$FP,EQ$321,FALSE)/8,VLOOKUP(VLOOKUP($A47,csapatok!$A:$NN,EQ$320,FALSE),'csapat-ranglista'!$A:$FP,EQ$321,FALSE)/4),0)</f>
        <v>0</v>
      </c>
      <c r="ER47" s="223">
        <f>IFERROR(IF(RIGHT(VLOOKUP($A47,csapatok!$A:$NN,ER$320,FALSE),5)="Csere",VLOOKUP(LEFT(VLOOKUP($A47,csapatok!$A:$NN,ER$320,FALSE),LEN(VLOOKUP($A47,csapatok!$A:$NN,ER$320,FALSE))-6),'csapat-ranglista'!$A:$FP,ER$321,FALSE)/8,VLOOKUP(VLOOKUP($A47,csapatok!$A:$NN,ER$320,FALSE),'csapat-ranglista'!$A:$FP,ER$321,FALSE)/4),0)</f>
        <v>0</v>
      </c>
      <c r="ES47" s="223">
        <f>IFERROR(IF(RIGHT(VLOOKUP($A47,csapatok!$A:$NN,ES$320,FALSE),5)="Csere",VLOOKUP(LEFT(VLOOKUP($A47,csapatok!$A:$NN,ES$320,FALSE),LEN(VLOOKUP($A47,csapatok!$A:$NN,ES$320,FALSE))-6),'csapat-ranglista'!$A:$FP,ES$321,FALSE)/8,VLOOKUP(VLOOKUP($A47,csapatok!$A:$NN,ES$320,FALSE),'csapat-ranglista'!$A:$FP,ES$321,FALSE)/4),0)</f>
        <v>0</v>
      </c>
      <c r="ET47" s="223">
        <f>IFERROR(IF(RIGHT(VLOOKUP($A47,csapatok!$A:$NN,ET$320,FALSE),5)="Csere",VLOOKUP(LEFT(VLOOKUP($A47,csapatok!$A:$NN,ET$320,FALSE),LEN(VLOOKUP($A47,csapatok!$A:$NN,ET$320,FALSE))-6),'csapat-ranglista'!$A:$FP,ET$321,FALSE)/8,VLOOKUP(VLOOKUP($A47,csapatok!$A:$NN,ET$320,FALSE),'csapat-ranglista'!$A:$FP,ET$321,FALSE)/4),0)</f>
        <v>0</v>
      </c>
      <c r="EU47" s="223">
        <f>IFERROR(IF(RIGHT(VLOOKUP($A47,csapatok!$A:$NN,EU$320,FALSE),5)="Csere",VLOOKUP(LEFT(VLOOKUP($A47,csapatok!$A:$NN,EU$320,FALSE),LEN(VLOOKUP($A47,csapatok!$A:$NN,EU$320,FALSE))-6),'csapat-ranglista'!$A:$FP,EU$321,FALSE)/8,VLOOKUP(VLOOKUP($A47,csapatok!$A:$NN,EU$320,FALSE),'csapat-ranglista'!$A:$FP,EU$321,FALSE)/4),0)</f>
        <v>0</v>
      </c>
      <c r="EV47" s="223">
        <f>IFERROR(IF(RIGHT(VLOOKUP($A47,csapatok!$A:$NN,EV$320,FALSE),5)="Csere",VLOOKUP(LEFT(VLOOKUP($A47,csapatok!$A:$NN,EV$320,FALSE),LEN(VLOOKUP($A47,csapatok!$A:$NN,EV$320,FALSE))-6),'csapat-ranglista'!$A:$FP,EV$321,FALSE)/8,VLOOKUP(VLOOKUP($A47,csapatok!$A:$NN,EV$320,FALSE),'csapat-ranglista'!$A:$FP,EV$321,FALSE)/4),0)</f>
        <v>0</v>
      </c>
      <c r="EW47" s="223">
        <f>IFERROR(IF(RIGHT(VLOOKUP($A47,csapatok!$A:$NN,EW$320,FALSE),5)="Csere",VLOOKUP(LEFT(VLOOKUP($A47,csapatok!$A:$NN,EW$320,FALSE),LEN(VLOOKUP($A47,csapatok!$A:$NN,EW$320,FALSE))-6),'csapat-ranglista'!$A:$FP,EW$321,FALSE)/8,VLOOKUP(VLOOKUP($A47,csapatok!$A:$NN,EW$320,FALSE),'csapat-ranglista'!$A:$FP,EW$321,FALSE)/4),0)</f>
        <v>0</v>
      </c>
      <c r="EX47" s="223">
        <f>IFERROR(IF(RIGHT(VLOOKUP($A47,csapatok!$A:$NN,EX$320,FALSE),5)="Csere",VLOOKUP(LEFT(VLOOKUP($A47,csapatok!$A:$NN,EX$320,FALSE),LEN(VLOOKUP($A47,csapatok!$A:$NN,EX$320,FALSE))-6),'csapat-ranglista'!$A:$FP,EX$321,FALSE)/8,VLOOKUP(VLOOKUP($A47,csapatok!$A:$NN,EX$320,FALSE),'csapat-ranglista'!$A:$FP,EX$321,FALSE)/4),0)</f>
        <v>0</v>
      </c>
      <c r="EY47" s="223">
        <f>IFERROR(IF(RIGHT(VLOOKUP($A47,csapatok!$A:$NN,EY$320,FALSE),5)="Csere",VLOOKUP(LEFT(VLOOKUP($A47,csapatok!$A:$NN,EY$320,FALSE),LEN(VLOOKUP($A47,csapatok!$A:$NN,EY$320,FALSE))-6),'csapat-ranglista'!$A:$FP,EY$321,FALSE)/8,VLOOKUP(VLOOKUP($A47,csapatok!$A:$NN,EY$320,FALSE),'csapat-ranglista'!$A:$FP,EY$321,FALSE)/4),0)</f>
        <v>0</v>
      </c>
      <c r="EZ47" s="223">
        <f>IFERROR(IF(RIGHT(VLOOKUP($A47,csapatok!$A:$NN,EZ$320,FALSE),5)="Csere",VLOOKUP(LEFT(VLOOKUP($A47,csapatok!$A:$NN,EZ$320,FALSE),LEN(VLOOKUP($A47,csapatok!$A:$NN,EZ$320,FALSE))-6),'csapat-ranglista'!$A:$FP,EZ$321,FALSE)/8,VLOOKUP(VLOOKUP($A47,csapatok!$A:$NN,EZ$320,FALSE),'csapat-ranglista'!$A:$FP,EZ$321,FALSE)/4),0)</f>
        <v>0</v>
      </c>
      <c r="FA47" s="223">
        <f>IFERROR(IF(RIGHT(VLOOKUP($A47,csapatok!$A:$NN,FA$320,FALSE),5)="Csere",VLOOKUP(LEFT(VLOOKUP($A47,csapatok!$A:$NN,FA$320,FALSE),LEN(VLOOKUP($A47,csapatok!$A:$NN,FA$320,FALSE))-6),'csapat-ranglista'!$A:$FP,FA$321,FALSE)/8,VLOOKUP(VLOOKUP($A47,csapatok!$A:$NN,FA$320,FALSE),'csapat-ranglista'!$A:$FP,FA$321,FALSE)/4),0)</f>
        <v>26.159961151748849</v>
      </c>
      <c r="FB47" s="223">
        <f>IFERROR(IF(RIGHT(VLOOKUP($A47,csapatok!$A:$NN,FB$320,FALSE),5)="Csere",VLOOKUP(LEFT(VLOOKUP($A47,csapatok!$A:$NN,FB$320,FALSE),LEN(VLOOKUP($A47,csapatok!$A:$NN,FB$320,FALSE))-6),'csapat-ranglista'!$A:$FP,FB$321,FALSE)/8,VLOOKUP(VLOOKUP($A47,csapatok!$A:$NN,FB$320,FALSE),'csapat-ranglista'!$A:$FP,FB$321,FALSE)/4),0)</f>
        <v>0</v>
      </c>
      <c r="FC47" s="223">
        <f>IFERROR(IF(RIGHT(VLOOKUP($A47,csapatok!$A:$NN,FC$320,FALSE),5)="Csere",VLOOKUP(LEFT(VLOOKUP($A47,csapatok!$A:$NN,FC$320,FALSE),LEN(VLOOKUP($A47,csapatok!$A:$NN,FC$320,FALSE))-6),'csapat-ranglista'!$A:$FP,FC$321,FALSE)/8,VLOOKUP(VLOOKUP($A47,csapatok!$A:$NN,FC$320,FALSE),'csapat-ranglista'!$A:$FP,FC$321,FALSE)/4),0)</f>
        <v>0</v>
      </c>
      <c r="FD47" s="224">
        <f>versenyek!$QY$11*IFERROR(VLOOKUP(VLOOKUP($A47,versenyek!QX:QZ,3,FALSE),szabalyok!$A$16:$B$23,2,FALSE)/4,0)</f>
        <v>0</v>
      </c>
      <c r="FE47" s="224">
        <f>versenyek!$RB$11*IFERROR(VLOOKUP(VLOOKUP($A47,versenyek!RA:RC,3,FALSE),szabalyok!$A$16:$B$23,2,FALSE)/4,0)</f>
        <v>0</v>
      </c>
      <c r="FF47" s="223">
        <f>IFERROR(IF(RIGHT(VLOOKUP($A47,csapatok!$A:$NN,FF$320,FALSE),5)="Csere",VLOOKUP(LEFT(VLOOKUP($A47,csapatok!$A:$NN,FF$320,FALSE),LEN(VLOOKUP($A47,csapatok!$A:$NN,FF$320,FALSE))-6),'csapat-ranglista'!$A:$FP,FF$321,FALSE)/8,VLOOKUP(VLOOKUP($A47,csapatok!$A:$NN,FF$320,FALSE),'csapat-ranglista'!$A:$FP,FF$321,FALSE)/4),0)</f>
        <v>0</v>
      </c>
      <c r="FG47" s="223">
        <f>IFERROR(IF(RIGHT(VLOOKUP($A47,csapatok!$A:$NN,FG$320,FALSE),5)="Csere",VLOOKUP(LEFT(VLOOKUP($A47,csapatok!$A:$NN,FG$320,FALSE),LEN(VLOOKUP($A47,csapatok!$A:$NN,FG$320,FALSE))-6),'csapat-ranglista'!$A:$FP,FG$321,FALSE)/8,VLOOKUP(VLOOKUP($A47,csapatok!$A:$NN,FG$320,FALSE),'csapat-ranglista'!$A:$FP,FG$321,FALSE)/4),0)</f>
        <v>0</v>
      </c>
      <c r="FH47" s="223">
        <f>IFERROR(IF(RIGHT(VLOOKUP($A47,csapatok!$A:$NN,FH$320,FALSE),5)="Csere",VLOOKUP(LEFT(VLOOKUP($A47,csapatok!$A:$NN,FH$320,FALSE),LEN(VLOOKUP($A47,csapatok!$A:$NN,FH$320,FALSE))-6),'csapat-ranglista'!$A:$FP,FH$321,FALSE)/8,VLOOKUP(VLOOKUP($A47,csapatok!$A:$NN,FH$320,FALSE),'csapat-ranglista'!$A:$FP,FH$321,FALSE)/4),0)</f>
        <v>0</v>
      </c>
      <c r="FI47" s="223">
        <f>IFERROR(IF(RIGHT(VLOOKUP($A47,csapatok!$A:$NN,FI$320,FALSE),5)="Csere",VLOOKUP(LEFT(VLOOKUP($A47,csapatok!$A:$NN,FI$320,FALSE),LEN(VLOOKUP($A47,csapatok!$A:$NN,FI$320,FALSE))-6),'csapat-ranglista'!$A:$FP,FI$321,FALSE)/8,VLOOKUP(VLOOKUP($A47,csapatok!$A:$NN,FI$320,FALSE),'csapat-ranglista'!$A:$FP,FI$321,FALSE)/4),0)</f>
        <v>0</v>
      </c>
      <c r="FJ47" s="223">
        <f>IFERROR(IF(RIGHT(VLOOKUP($A47,csapatok!$A:$NN,FJ$320,FALSE),5)="Csere",VLOOKUP(LEFT(VLOOKUP($A47,csapatok!$A:$NN,FJ$320,FALSE),LEN(VLOOKUP($A47,csapatok!$A:$NN,FJ$320,FALSE))-6),'csapat-ranglista'!$A:$FP,FJ$321,FALSE)/8,VLOOKUP(VLOOKUP($A47,csapatok!$A:$NN,FJ$320,FALSE),'csapat-ranglista'!$A:$FP,FJ$321,FALSE)/4),0)</f>
        <v>0</v>
      </c>
      <c r="FK47" s="223">
        <f>IFERROR(IF(RIGHT(VLOOKUP($A47,csapatok!$A:$NN,FK$320,FALSE),5)="Csere",VLOOKUP(LEFT(VLOOKUP($A47,csapatok!$A:$NN,FK$320,FALSE),LEN(VLOOKUP($A47,csapatok!$A:$NN,FK$320,FALSE))-6),'csapat-ranglista'!$A:$FP,FK$321,FALSE)/8,VLOOKUP(VLOOKUP($A47,csapatok!$A:$NN,FK$320,FALSE),'csapat-ranglista'!$A:$FP,FK$321,FALSE)/4),0)</f>
        <v>0</v>
      </c>
      <c r="FL47" s="223">
        <f>IFERROR(IF(RIGHT(VLOOKUP($A47,csapatok!$A:$NN,FL$320,FALSE),5)="Csere",VLOOKUP(LEFT(VLOOKUP($A47,csapatok!$A:$NN,FL$320,FALSE),LEN(VLOOKUP($A47,csapatok!$A:$NN,FL$320,FALSE))-6),'csapat-ranglista'!$A:$FP,FL$321,FALSE)/8,VLOOKUP(VLOOKUP($A47,csapatok!$A:$NN,FL$320,FALSE),'csapat-ranglista'!$A:$FP,FL$321,FALSE)/4),0)</f>
        <v>0</v>
      </c>
      <c r="FM47" s="223">
        <f>IFERROR(IF(RIGHT(VLOOKUP($A47,csapatok!$A:$NN,FM$320,FALSE),5)="Csere",VLOOKUP(LEFT(VLOOKUP($A47,csapatok!$A:$NN,FM$320,FALSE),LEN(VLOOKUP($A47,csapatok!$A:$NN,FM$320,FALSE))-6),'csapat-ranglista'!$A:$FP,FM$321,FALSE)/8,VLOOKUP(VLOOKUP($A47,csapatok!$A:$NN,FM$320,FALSE),'csapat-ranglista'!$A:$FP,FM$321,FALSE)/4),0)</f>
        <v>0</v>
      </c>
      <c r="FN47" s="223">
        <f>IFERROR(IF(RIGHT(VLOOKUP($A47,csapatok!$A:$NN,FN$320,FALSE),5)="Csere",VLOOKUP(LEFT(VLOOKUP($A47,csapatok!$A:$NN,FN$320,FALSE),LEN(VLOOKUP($A47,csapatok!$A:$NN,FN$320,FALSE))-6),'csapat-ranglista'!$A:$FP,FN$321,FALSE)/8,VLOOKUP(VLOOKUP($A47,csapatok!$A:$NN,FN$320,FALSE),'csapat-ranglista'!$A:$FP,FN$321,FALSE)/4),0)</f>
        <v>1.1555167219435618</v>
      </c>
      <c r="FO47" s="223">
        <f>IFERROR(IF(RIGHT(VLOOKUP($A47,csapatok!$A:$NN,FO$320,FALSE),5)="Csere",VLOOKUP(LEFT(VLOOKUP($A47,csapatok!$A:$NN,FO$320,FALSE),LEN(VLOOKUP($A47,csapatok!$A:$NN,FO$320,FALSE))-6),'csapat-ranglista'!$A:$FP,FO$321,FALSE)/8,VLOOKUP(VLOOKUP($A47,csapatok!$A:$NN,FO$320,FALSE),'csapat-ranglista'!$A:$FP,FO$321,FALSE)/4),0)</f>
        <v>0</v>
      </c>
      <c r="FP47" s="223">
        <f>IFERROR(IF(RIGHT(VLOOKUP($A47,csapatok!$A:$NN,FP$320,FALSE),5)="Csere",VLOOKUP(LEFT(VLOOKUP($A47,csapatok!$A:$NN,FP$320,FALSE),LEN(VLOOKUP($A47,csapatok!$A:$NN,FP$320,FALSE))-6),'csapat-ranglista'!$A:$FP,FP$321,FALSE)/8,VLOOKUP(VLOOKUP($A47,csapatok!$A:$NN,FP$320,FALSE),'csapat-ranglista'!$A:$FP,FP$321,FALSE)/4),0)</f>
        <v>0</v>
      </c>
      <c r="FQ47" s="223">
        <f>IFERROR(IF(RIGHT(VLOOKUP($A47,csapatok!$A:$NN,FQ$320,FALSE),5)="Csere",VLOOKUP(LEFT(VLOOKUP($A47,csapatok!$A:$NN,FQ$320,FALSE),LEN(VLOOKUP($A47,csapatok!$A:$NN,FQ$320,FALSE))-6),'csapat-ranglista'!$A:$FP,FQ$321,FALSE)/8,VLOOKUP(VLOOKUP($A47,csapatok!$A:$NN,FQ$320,FALSE),'csapat-ranglista'!$A:$FP,FQ$321,FALSE)/4),0)</f>
        <v>0</v>
      </c>
      <c r="FR47" s="223">
        <f>IFERROR(IF(RIGHT(VLOOKUP($A47,csapatok!$A:$NN,FR$320,FALSE),5)="Csere",VLOOKUP(LEFT(VLOOKUP($A47,csapatok!$A:$NN,FR$320,FALSE),LEN(VLOOKUP($A47,csapatok!$A:$NN,FR$320,FALSE))-6),'csapat-ranglista'!$A:$FP,FR$321,FALSE)/8,VLOOKUP(VLOOKUP($A47,csapatok!$A:$NN,FR$320,FALSE),'csapat-ranglista'!$A:$FP,FR$321,FALSE)/4),0)</f>
        <v>0</v>
      </c>
      <c r="FS47" s="223">
        <f>IFERROR(IF(RIGHT(VLOOKUP($A47,csapatok!$A:$NN,FS$320,FALSE),5)="Csere",VLOOKUP(LEFT(VLOOKUP($A47,csapatok!$A:$NN,FS$320,FALSE),LEN(VLOOKUP($A47,csapatok!$A:$NN,FS$320,FALSE))-6),'csapat-ranglista'!$A:$FP,FS$321,FALSE)/8,VLOOKUP(VLOOKUP($A47,csapatok!$A:$NN,FS$320,FALSE),'csapat-ranglista'!$A:$FP,FS$321,FALSE)/4),0)</f>
        <v>0.85251552127259256</v>
      </c>
      <c r="FT47" s="223">
        <f>IFERROR(IF(RIGHT(VLOOKUP($A47,csapatok!$A:$NN,FT$320,FALSE),5)="Csere",VLOOKUP(LEFT(VLOOKUP($A47,csapatok!$A:$NN,FT$320,FALSE),LEN(VLOOKUP($A47,csapatok!$A:$NN,FT$320,FALSE))-6),'csapat-ranglista'!$A:$FP,FT$321,FALSE)/8,VLOOKUP(VLOOKUP($A47,csapatok!$A:$NN,FT$320,FALSE),'csapat-ranglista'!$A:$FP,FT$321,FALSE)/4),0)</f>
        <v>0</v>
      </c>
      <c r="FU47" s="223">
        <f>IFERROR(IF(RIGHT(VLOOKUP($A47,csapatok!$A:$NN,FU$320,FALSE),5)="Csere",VLOOKUP(LEFT(VLOOKUP($A47,csapatok!$A:$NN,FU$320,FALSE),LEN(VLOOKUP($A47,csapatok!$A:$NN,FU$320,FALSE))-6),'csapat-ranglista'!$A:$FP,FU$321,FALSE)/8,VLOOKUP(VLOOKUP($A47,csapatok!$A:$NN,FU$320,FALSE),'csapat-ranglista'!$A:$FP,FU$321,FALSE)/4),0)</f>
        <v>0</v>
      </c>
      <c r="FV47" s="223">
        <f>IFERROR(IF(RIGHT(VLOOKUP($A47,csapatok!$A:$NN,FV$320,FALSE),5)="Csere",VLOOKUP(LEFT(VLOOKUP($A47,csapatok!$A:$NN,FV$320,FALSE),LEN(VLOOKUP($A47,csapatok!$A:$NN,FV$320,FALSE))-6),'csapat-ranglista'!$A:$FP,FV$321,FALSE)/8,VLOOKUP(VLOOKUP($A47,csapatok!$A:$NN,FV$320,FALSE),'csapat-ranglista'!$A:$FP,FV$321,FALSE)/4),0)</f>
        <v>2.522365926643233</v>
      </c>
      <c r="FW47" s="223">
        <f>IFERROR(IF(RIGHT(VLOOKUP($A47,csapatok!$A:$NN,FW$320,FALSE),5)="Csere",VLOOKUP(LEFT(VLOOKUP($A47,csapatok!$A:$NN,FW$320,FALSE),LEN(VLOOKUP($A47,csapatok!$A:$NN,FW$320,FALSE))-6),'csapat-ranglista'!$A:$FP,FW$321,FALSE)/8,VLOOKUP(VLOOKUP($A47,csapatok!$A:$NN,FW$320,FALSE),'csapat-ranglista'!$A:$FP,FW$321,FALSE)/4),0)</f>
        <v>0</v>
      </c>
      <c r="FX47" s="223">
        <f>IFERROR(IF(RIGHT(VLOOKUP($A47,csapatok!$A:$NN,FX$320,FALSE),5)="Csere",VLOOKUP(LEFT(VLOOKUP($A47,csapatok!$A:$NN,FX$320,FALSE),LEN(VLOOKUP($A47,csapatok!$A:$NN,FX$320,FALSE))-6),'csapat-ranglista'!$A:$FP,FX$321,FALSE)/8,VLOOKUP(VLOOKUP($A47,csapatok!$A:$NN,FX$320,FALSE),'csapat-ranglista'!$A:$FP,FX$321,FALSE)/4),0)</f>
        <v>0</v>
      </c>
      <c r="FY47" s="223">
        <f>IFERROR(IF(RIGHT(VLOOKUP($A47,csapatok!$A:$NN,FY$320,FALSE),5)="Csere",VLOOKUP(LEFT(VLOOKUP($A47,csapatok!$A:$NN,FY$320,FALSE),LEN(VLOOKUP($A47,csapatok!$A:$NN,FY$320,FALSE))-6),'csapat-ranglista'!$A:$FP,FY$321,FALSE)/8,VLOOKUP(VLOOKUP($A47,csapatok!$A:$NN,FY$320,FALSE),'csapat-ranglista'!$A:$FP,FY$321,FALSE)/4),0)</f>
        <v>0</v>
      </c>
      <c r="FZ47" s="223">
        <f>IFERROR(IF(RIGHT(VLOOKUP($A47,csapatok!$A:$NN,FZ$320,FALSE),5)="Csere",VLOOKUP(LEFT(VLOOKUP($A47,csapatok!$A:$NN,FZ$320,FALSE),LEN(VLOOKUP($A47,csapatok!$A:$NN,FZ$320,FALSE))-6),'csapat-ranglista'!$A:$FP,FZ$321,FALSE)/8,VLOOKUP(VLOOKUP($A47,csapatok!$A:$NN,FZ$320,FALSE),'csapat-ranglista'!$A:$FP,FZ$321,FALSE)/4),0)</f>
        <v>0</v>
      </c>
      <c r="GA47" s="223">
        <f>IFERROR(IF(RIGHT(VLOOKUP($A47,csapatok!$A:$NN,GA$320,FALSE),5)="Csere",VLOOKUP(LEFT(VLOOKUP($A47,csapatok!$A:$NN,GA$320,FALSE),LEN(VLOOKUP($A47,csapatok!$A:$NN,GA$320,FALSE))-6),'csapat-ranglista'!$A:$FP,GA$321,FALSE)/8,VLOOKUP(VLOOKUP($A47,csapatok!$A:$NN,GA$320,FALSE),'csapat-ranglista'!$A:$FP,GA$321,FALSE)/4),0)</f>
        <v>0</v>
      </c>
      <c r="GB47" s="223">
        <f>IFERROR(IF(RIGHT(VLOOKUP($A47,csapatok!$A:$NN,GB$320,FALSE),5)="Csere",VLOOKUP(LEFT(VLOOKUP($A47,csapatok!$A:$NN,GB$320,FALSE),LEN(VLOOKUP($A47,csapatok!$A:$NN,GB$320,FALSE))-6),'csapat-ranglista'!$A:$FP,GB$321,FALSE)/8,VLOOKUP(VLOOKUP($A47,csapatok!$A:$NN,GB$320,FALSE),'csapat-ranglista'!$A:$FP,GB$321,FALSE)/4),0)</f>
        <v>0</v>
      </c>
      <c r="GC47" s="223">
        <f>IFERROR(IF(RIGHT(VLOOKUP($A47,csapatok!$A:$NN,GC$320,FALSE),5)="Csere",VLOOKUP(LEFT(VLOOKUP($A47,csapatok!$A:$NN,GC$320,FALSE),LEN(VLOOKUP($A47,csapatok!$A:$NN,GC$320,FALSE))-6),'csapat-ranglista'!$A:$FP,GC$321,FALSE)/8,VLOOKUP(VLOOKUP($A47,csapatok!$A:$NN,GC$320,FALSE),'csapat-ranglista'!$A:$FP,GC$321,FALSE)/4),0)</f>
        <v>0</v>
      </c>
      <c r="GD47" s="247">
        <f>SUM(EQ47:GC47)</f>
        <v>30.690359321608238</v>
      </c>
    </row>
    <row r="48" spans="1:186">
      <c r="A48" s="32" t="s">
        <v>166</v>
      </c>
      <c r="B48" s="2">
        <v>23573</v>
      </c>
      <c r="C48" s="131" t="str">
        <f>IF(B48=0,"",IF(B48&lt;$C$1,"felnőtt","ifi"))</f>
        <v>felnőtt</v>
      </c>
      <c r="D48" s="32" t="s">
        <v>101</v>
      </c>
      <c r="E48" s="45">
        <v>5.6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2.0652240851793264</v>
      </c>
      <c r="L48" s="32">
        <v>0</v>
      </c>
      <c r="M48" s="32">
        <v>2.0458468332043647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1.0411379444024</v>
      </c>
      <c r="T48" s="32">
        <v>0</v>
      </c>
      <c r="U48" s="32">
        <v>0</v>
      </c>
      <c r="V48" s="32">
        <v>0</v>
      </c>
      <c r="W48" s="32">
        <v>0</v>
      </c>
      <c r="X48" s="32">
        <f>IFERROR(IF(RIGHT(VLOOKUP($A48,csapatok!$A:$BL,X$320,FALSE),5)="Csere",VLOOKUP(LEFT(VLOOKUP($A48,csapatok!$A:$BL,X$320,FALSE),LEN(VLOOKUP($A48,csapatok!$A:$BL,X$320,FALSE))-6),'csapat-ranglista'!$A:$FP,X$321,FALSE)/8,VLOOKUP(VLOOKUP($A48,csapatok!$A:$BL,X$320,FALSE),'csapat-ranglista'!$A:$FP,X$321,FALSE)/4),0)</f>
        <v>0</v>
      </c>
      <c r="Y48" s="32">
        <f>IFERROR(IF(RIGHT(VLOOKUP($A48,csapatok!$A:$BL,Y$320,FALSE),5)="Csere",VLOOKUP(LEFT(VLOOKUP($A48,csapatok!$A:$BL,Y$320,FALSE),LEN(VLOOKUP($A48,csapatok!$A:$BL,Y$320,FALSE))-6),'csapat-ranglista'!$A:$FP,Y$321,FALSE)/8,VLOOKUP(VLOOKUP($A48,csapatok!$A:$BL,Y$320,FALSE),'csapat-ranglista'!$A:$FP,Y$321,FALSE)/4),0)</f>
        <v>0</v>
      </c>
      <c r="Z48" s="32">
        <f>IFERROR(IF(RIGHT(VLOOKUP($A48,csapatok!$A:$BL,Z$320,FALSE),5)="Csere",VLOOKUP(LEFT(VLOOKUP($A48,csapatok!$A:$BL,Z$320,FALSE),LEN(VLOOKUP($A48,csapatok!$A:$BL,Z$320,FALSE))-6),'csapat-ranglista'!$A:$FP,Z$321,FALSE)/8,VLOOKUP(VLOOKUP($A48,csapatok!$A:$BL,Z$320,FALSE),'csapat-ranglista'!$A:$FP,Z$321,FALSE)/4),0)</f>
        <v>0</v>
      </c>
      <c r="AA48" s="32">
        <f>IFERROR(IF(RIGHT(VLOOKUP($A48,csapatok!$A:$BL,AA$320,FALSE),5)="Csere",VLOOKUP(LEFT(VLOOKUP($A48,csapatok!$A:$BL,AA$320,FALSE),LEN(VLOOKUP($A48,csapatok!$A:$BL,AA$320,FALSE))-6),'csapat-ranglista'!$A:$FP,AA$321,FALSE)/8,VLOOKUP(VLOOKUP($A48,csapatok!$A:$BL,AA$320,FALSE),'csapat-ranglista'!$A:$FP,AA$321,FALSE)/4),0)</f>
        <v>0</v>
      </c>
      <c r="AB48" s="223">
        <f>IFERROR(IF(RIGHT(VLOOKUP($A48,csapatok!$A:$BL,AB$320,FALSE),5)="Csere",VLOOKUP(LEFT(VLOOKUP($A48,csapatok!$A:$BL,AB$320,FALSE),LEN(VLOOKUP($A48,csapatok!$A:$BL,AB$320,FALSE))-6),'csapat-ranglista'!$A:$FP,AB$321,FALSE)/8,VLOOKUP(VLOOKUP($A48,csapatok!$A:$BL,AB$320,FALSE),'csapat-ranglista'!$A:$FP,AB$321,FALSE)/4),0)</f>
        <v>0</v>
      </c>
      <c r="AC48" s="223">
        <f>IFERROR(IF(RIGHT(VLOOKUP($A48,csapatok!$A:$BL,AC$320,FALSE),5)="Csere",VLOOKUP(LEFT(VLOOKUP($A48,csapatok!$A:$BL,AC$320,FALSE),LEN(VLOOKUP($A48,csapatok!$A:$BL,AC$320,FALSE))-6),'csapat-ranglista'!$A:$FP,AC$321,FALSE)/8,VLOOKUP(VLOOKUP($A48,csapatok!$A:$BL,AC$320,FALSE),'csapat-ranglista'!$A:$FP,AC$321,FALSE)/4),0)</f>
        <v>0</v>
      </c>
      <c r="AD48" s="223">
        <f>IFERROR(IF(RIGHT(VLOOKUP($A48,csapatok!$A:$BL,AD$320,FALSE),5)="Csere",VLOOKUP(LEFT(VLOOKUP($A48,csapatok!$A:$BL,AD$320,FALSE),LEN(VLOOKUP($A48,csapatok!$A:$BL,AD$320,FALSE))-6),'csapat-ranglista'!$A:$FP,AD$321,FALSE)/8,VLOOKUP(VLOOKUP($A48,csapatok!$A:$BL,AD$320,FALSE),'csapat-ranglista'!$A:$FP,AD$321,FALSE)/4),0)</f>
        <v>0</v>
      </c>
      <c r="AE48" s="223">
        <f>IFERROR(IF(RIGHT(VLOOKUP($A48,csapatok!$A:$BL,AE$320,FALSE),5)="Csere",VLOOKUP(LEFT(VLOOKUP($A48,csapatok!$A:$BL,AE$320,FALSE),LEN(VLOOKUP($A48,csapatok!$A:$BL,AE$320,FALSE))-6),'csapat-ranglista'!$A:$FP,AE$321,FALSE)/8,VLOOKUP(VLOOKUP($A48,csapatok!$A:$BL,AE$320,FALSE),'csapat-ranglista'!$A:$FP,AE$321,FALSE)/4),0)</f>
        <v>0</v>
      </c>
      <c r="AF48" s="223">
        <f>IFERROR(IF(RIGHT(VLOOKUP($A48,csapatok!$A:$BL,AF$320,FALSE),5)="Csere",VLOOKUP(LEFT(VLOOKUP($A48,csapatok!$A:$BL,AF$320,FALSE),LEN(VLOOKUP($A48,csapatok!$A:$BL,AF$320,FALSE))-6),'csapat-ranglista'!$A:$FP,AF$321,FALSE)/8,VLOOKUP(VLOOKUP($A48,csapatok!$A:$BL,AF$320,FALSE),'csapat-ranglista'!$A:$FP,AF$321,FALSE)/4),0)</f>
        <v>0</v>
      </c>
      <c r="AG48" s="223">
        <f>IFERROR(IF(RIGHT(VLOOKUP($A48,csapatok!$A:$BL,AG$320,FALSE),5)="Csere",VLOOKUP(LEFT(VLOOKUP($A48,csapatok!$A:$BL,AG$320,FALSE),LEN(VLOOKUP($A48,csapatok!$A:$BL,AG$320,FALSE))-6),'csapat-ranglista'!$A:$FP,AG$321,FALSE)/8,VLOOKUP(VLOOKUP($A48,csapatok!$A:$BL,AG$320,FALSE),'csapat-ranglista'!$A:$FP,AG$321,FALSE)/4),0)</f>
        <v>0</v>
      </c>
      <c r="AH48" s="223">
        <f>IFERROR(IF(RIGHT(VLOOKUP($A48,csapatok!$A:$BL,AH$320,FALSE),5)="Csere",VLOOKUP(LEFT(VLOOKUP($A48,csapatok!$A:$BL,AH$320,FALSE),LEN(VLOOKUP($A48,csapatok!$A:$BL,AH$320,FALSE))-6),'csapat-ranglista'!$A:$FP,AH$321,FALSE)/8,VLOOKUP(VLOOKUP($A48,csapatok!$A:$BL,AH$320,FALSE),'csapat-ranglista'!$A:$FP,AH$321,FALSE)/4),0)</f>
        <v>0</v>
      </c>
      <c r="AI48" s="223">
        <f>IFERROR(IF(RIGHT(VLOOKUP($A48,csapatok!$A:$BL,AI$320,FALSE),5)="Csere",VLOOKUP(LEFT(VLOOKUP($A48,csapatok!$A:$BL,AI$320,FALSE),LEN(VLOOKUP($A48,csapatok!$A:$BL,AI$320,FALSE))-6),'csapat-ranglista'!$A:$FP,AI$321,FALSE)/8,VLOOKUP(VLOOKUP($A48,csapatok!$A:$BL,AI$320,FALSE),'csapat-ranglista'!$A:$FP,AI$321,FALSE)/4),0)</f>
        <v>0</v>
      </c>
      <c r="AJ48" s="223">
        <f>IFERROR(IF(RIGHT(VLOOKUP($A48,csapatok!$A:$BL,AJ$320,FALSE),5)="Csere",VLOOKUP(LEFT(VLOOKUP($A48,csapatok!$A:$BL,AJ$320,FALSE),LEN(VLOOKUP($A48,csapatok!$A:$BL,AJ$320,FALSE))-6),'csapat-ranglista'!$A:$FP,AJ$321,FALSE)/8,VLOOKUP(VLOOKUP($A48,csapatok!$A:$BL,AJ$320,FALSE),'csapat-ranglista'!$A:$FP,AJ$321,FALSE)/2),0)</f>
        <v>0</v>
      </c>
      <c r="AK48" s="223">
        <f>IFERROR(IF(RIGHT(VLOOKUP($A48,csapatok!$A:$CN,AK$320,FALSE),5)="Csere",VLOOKUP(LEFT(VLOOKUP($A48,csapatok!$A:$CN,AK$320,FALSE),LEN(VLOOKUP($A48,csapatok!$A:$CN,AK$320,FALSE))-6),'csapat-ranglista'!$A:$FP,AK$321,FALSE)/8,VLOOKUP(VLOOKUP($A48,csapatok!$A:$CN,AK$320,FALSE),'csapat-ranglista'!$A:$FP,AK$321,FALSE)/4),0)</f>
        <v>0</v>
      </c>
      <c r="AL48" s="223">
        <f>IFERROR(IF(RIGHT(VLOOKUP($A48,csapatok!$A:$CN,AL$320,FALSE),5)="Csere",VLOOKUP(LEFT(VLOOKUP($A48,csapatok!$A:$CN,AL$320,FALSE),LEN(VLOOKUP($A48,csapatok!$A:$CN,AL$320,FALSE))-6),'csapat-ranglista'!$A:$FP,AL$321,FALSE)/8,VLOOKUP(VLOOKUP($A48,csapatok!$A:$CN,AL$320,FALSE),'csapat-ranglista'!$A:$FP,AL$321,FALSE)/4),0)</f>
        <v>0</v>
      </c>
      <c r="AM48" s="223">
        <f>IFERROR(IF(RIGHT(VLOOKUP($A48,csapatok!$A:$CN,AM$320,FALSE),5)="Csere",VLOOKUP(LEFT(VLOOKUP($A48,csapatok!$A:$CN,AM$320,FALSE),LEN(VLOOKUP($A48,csapatok!$A:$CN,AM$320,FALSE))-6),'csapat-ranglista'!$A:$FP,AM$321,FALSE)/8,VLOOKUP(VLOOKUP($A48,csapatok!$A:$CN,AM$320,FALSE),'csapat-ranglista'!$A:$FP,AM$321,FALSE)/4),0)</f>
        <v>0</v>
      </c>
      <c r="AN48" s="223">
        <f>IFERROR(IF(RIGHT(VLOOKUP($A48,csapatok!$A:$CN,AN$320,FALSE),5)="Csere",VLOOKUP(LEFT(VLOOKUP($A48,csapatok!$A:$CN,AN$320,FALSE),LEN(VLOOKUP($A48,csapatok!$A:$CN,AN$320,FALSE))-6),'csapat-ranglista'!$A:$FP,AN$321,FALSE)/8,VLOOKUP(VLOOKUP($A48,csapatok!$A:$CN,AN$320,FALSE),'csapat-ranglista'!$A:$FP,AN$321,FALSE)/4),0)</f>
        <v>0</v>
      </c>
      <c r="AO48" s="223">
        <f>IFERROR(IF(RIGHT(VLOOKUP($A48,csapatok!$A:$CN,AO$320,FALSE),5)="Csere",VLOOKUP(LEFT(VLOOKUP($A48,csapatok!$A:$CN,AO$320,FALSE),LEN(VLOOKUP($A48,csapatok!$A:$CN,AO$320,FALSE))-6),'csapat-ranglista'!$A:$FP,AO$321,FALSE)/8,VLOOKUP(VLOOKUP($A48,csapatok!$A:$CN,AO$320,FALSE),'csapat-ranglista'!$A:$FP,AO$321,FALSE)/4),0)</f>
        <v>0</v>
      </c>
      <c r="AP48" s="223">
        <f>IFERROR(IF(RIGHT(VLOOKUP($A48,csapatok!$A:$CN,AP$320,FALSE),5)="Csere",VLOOKUP(LEFT(VLOOKUP($A48,csapatok!$A:$CN,AP$320,FALSE),LEN(VLOOKUP($A48,csapatok!$A:$CN,AP$320,FALSE))-6),'csapat-ranglista'!$A:$FP,AP$321,FALSE)/8,VLOOKUP(VLOOKUP($A48,csapatok!$A:$CN,AP$320,FALSE),'csapat-ranglista'!$A:$FP,AP$321,FALSE)/4),0)</f>
        <v>0</v>
      </c>
      <c r="AQ48" s="223">
        <f>IFERROR(IF(RIGHT(VLOOKUP($A48,csapatok!$A:$CN,AQ$320,FALSE),5)="Csere",VLOOKUP(LEFT(VLOOKUP($A48,csapatok!$A:$CN,AQ$320,FALSE),LEN(VLOOKUP($A48,csapatok!$A:$CN,AQ$320,FALSE))-6),'csapat-ranglista'!$A:$FP,AQ$321,FALSE)/8,VLOOKUP(VLOOKUP($A48,csapatok!$A:$CN,AQ$320,FALSE),'csapat-ranglista'!$A:$FP,AQ$321,FALSE)/4),0)</f>
        <v>4.3353933508806275</v>
      </c>
      <c r="AR48" s="223">
        <f>IFERROR(IF(RIGHT(VLOOKUP($A48,csapatok!$A:$CN,AR$320,FALSE),5)="Csere",VLOOKUP(LEFT(VLOOKUP($A48,csapatok!$A:$CN,AR$320,FALSE),LEN(VLOOKUP($A48,csapatok!$A:$CN,AR$320,FALSE))-6),'csapat-ranglista'!$A:$FP,AR$321,FALSE)/8,VLOOKUP(VLOOKUP($A48,csapatok!$A:$CN,AR$320,FALSE),'csapat-ranglista'!$A:$FP,AR$321,FALSE)/4),0)</f>
        <v>0</v>
      </c>
      <c r="AS48" s="223">
        <f>IFERROR(IF(RIGHT(VLOOKUP($A48,csapatok!$A:$CN,AS$320,FALSE),5)="Csere",VLOOKUP(LEFT(VLOOKUP($A48,csapatok!$A:$CN,AS$320,FALSE),LEN(VLOOKUP($A48,csapatok!$A:$CN,AS$320,FALSE))-6),'csapat-ranglista'!$A:$FP,AS$321,FALSE)/8,VLOOKUP(VLOOKUP($A48,csapatok!$A:$CN,AS$320,FALSE),'csapat-ranglista'!$A:$FP,AS$321,FALSE)/4),0)</f>
        <v>0</v>
      </c>
      <c r="AT48" s="223">
        <f>IFERROR(IF(RIGHT(VLOOKUP($A48,csapatok!$A:$CN,AT$320,FALSE),5)="Csere",VLOOKUP(LEFT(VLOOKUP($A48,csapatok!$A:$CN,AT$320,FALSE),LEN(VLOOKUP($A48,csapatok!$A:$CN,AT$320,FALSE))-6),'csapat-ranglista'!$A:$FP,AT$321,FALSE)/8,VLOOKUP(VLOOKUP($A48,csapatok!$A:$CN,AT$320,FALSE),'csapat-ranglista'!$A:$FP,AT$321,FALSE)/4),0)</f>
        <v>0</v>
      </c>
      <c r="AU48" s="223">
        <f>IFERROR(IF(RIGHT(VLOOKUP($A48,csapatok!$A:$CN,AU$320,FALSE),5)="Csere",VLOOKUP(LEFT(VLOOKUP($A48,csapatok!$A:$CN,AU$320,FALSE),LEN(VLOOKUP($A48,csapatok!$A:$CN,AU$320,FALSE))-6),'csapat-ranglista'!$A:$FP,AU$321,FALSE)/8,VLOOKUP(VLOOKUP($A48,csapatok!$A:$CN,AU$320,FALSE),'csapat-ranglista'!$A:$FP,AU$321,FALSE)/4),0)</f>
        <v>0.77618888476274206</v>
      </c>
      <c r="AV48" s="223">
        <f>IFERROR(IF(RIGHT(VLOOKUP($A48,csapatok!$A:$CN,AV$320,FALSE),5)="Csere",VLOOKUP(LEFT(VLOOKUP($A48,csapatok!$A:$CN,AV$320,FALSE),LEN(VLOOKUP($A48,csapatok!$A:$CN,AV$320,FALSE))-6),'csapat-ranglista'!$A:$FP,AV$321,FALSE)/8,VLOOKUP(VLOOKUP($A48,csapatok!$A:$CN,AV$320,FALSE),'csapat-ranglista'!$A:$FP,AV$321,FALSE)/4),0)</f>
        <v>0</v>
      </c>
      <c r="AW48" s="223">
        <f>IFERROR(IF(RIGHT(VLOOKUP($A48,csapatok!$A:$CN,AW$320,FALSE),5)="Csere",VLOOKUP(LEFT(VLOOKUP($A48,csapatok!$A:$CN,AW$320,FALSE),LEN(VLOOKUP($A48,csapatok!$A:$CN,AW$320,FALSE))-6),'csapat-ranglista'!$A:$FP,AW$321,FALSE)/8,VLOOKUP(VLOOKUP($A48,csapatok!$A:$CN,AW$320,FALSE),'csapat-ranglista'!$A:$FP,AW$321,FALSE)/4),0)</f>
        <v>0</v>
      </c>
      <c r="AX48" s="223">
        <f>IFERROR(IF(RIGHT(VLOOKUP($A48,csapatok!$A:$CN,AX$320,FALSE),5)="Csere",VLOOKUP(LEFT(VLOOKUP($A48,csapatok!$A:$CN,AX$320,FALSE),LEN(VLOOKUP($A48,csapatok!$A:$CN,AX$320,FALSE))-6),'csapat-ranglista'!$A:$FP,AX$321,FALSE)/8,VLOOKUP(VLOOKUP($A48,csapatok!$A:$CN,AX$320,FALSE),'csapat-ranglista'!$A:$FP,AX$321,FALSE)/4),0)</f>
        <v>0</v>
      </c>
      <c r="AY48" s="223">
        <f>IFERROR(IF(RIGHT(VLOOKUP($A48,csapatok!$A:$NN,AY$320,FALSE),5)="Csere",VLOOKUP(LEFT(VLOOKUP($A48,csapatok!$A:$NN,AY$320,FALSE),LEN(VLOOKUP($A48,csapatok!$A:$NN,AY$320,FALSE))-6),'csapat-ranglista'!$A:$FP,AY$321,FALSE)/8,VLOOKUP(VLOOKUP($A48,csapatok!$A:$NN,AY$320,FALSE),'csapat-ranglista'!$A:$FP,AY$321,FALSE)/4),0)</f>
        <v>0</v>
      </c>
      <c r="AZ48" s="223">
        <f>IFERROR(IF(RIGHT(VLOOKUP($A48,csapatok!$A:$NN,AZ$320,FALSE),5)="Csere",VLOOKUP(LEFT(VLOOKUP($A48,csapatok!$A:$NN,AZ$320,FALSE),LEN(VLOOKUP($A48,csapatok!$A:$NN,AZ$320,FALSE))-6),'csapat-ranglista'!$A:$FP,AZ$321,FALSE)/8,VLOOKUP(VLOOKUP($A48,csapatok!$A:$NN,AZ$320,FALSE),'csapat-ranglista'!$A:$FP,AZ$321,FALSE)/4),0)</f>
        <v>0</v>
      </c>
      <c r="BA48" s="223">
        <f>IFERROR(IF(RIGHT(VLOOKUP($A48,csapatok!$A:$NN,BA$320,FALSE),5)="Csere",VLOOKUP(LEFT(VLOOKUP($A48,csapatok!$A:$NN,BA$320,FALSE),LEN(VLOOKUP($A48,csapatok!$A:$NN,BA$320,FALSE))-6),'csapat-ranglista'!$A:$FP,BA$321,FALSE)/8,VLOOKUP(VLOOKUP($A48,csapatok!$A:$NN,BA$320,FALSE),'csapat-ranglista'!$A:$FP,BA$321,FALSE)/4),0)</f>
        <v>0</v>
      </c>
      <c r="BB48" s="223">
        <f>IFERROR(IF(RIGHT(VLOOKUP($A48,csapatok!$A:$NN,BB$320,FALSE),5)="Csere",VLOOKUP(LEFT(VLOOKUP($A48,csapatok!$A:$NN,BB$320,FALSE),LEN(VLOOKUP($A48,csapatok!$A:$NN,BB$320,FALSE))-6),'csapat-ranglista'!$A:$FP,BB$321,FALSE)/8,VLOOKUP(VLOOKUP($A48,csapatok!$A:$NN,BB$320,FALSE),'csapat-ranglista'!$A:$FP,BB$321,FALSE)/4),0)</f>
        <v>0</v>
      </c>
      <c r="BC48" s="224">
        <f>versenyek!$ES$11*IFERROR(VLOOKUP(VLOOKUP($A48,versenyek!ER:ET,3,FALSE),szabalyok!$A$16:$B$23,2,FALSE)/4,0)</f>
        <v>0.30088352691523562</v>
      </c>
      <c r="BD48" s="224">
        <f>versenyek!$EV$11*IFERROR(VLOOKUP(VLOOKUP($A48,versenyek!EU:EW,3,FALSE),szabalyok!$A$16:$B$23,2,FALSE)/4,0)</f>
        <v>0</v>
      </c>
      <c r="BE48" s="223">
        <f>IFERROR(IF(RIGHT(VLOOKUP($A48,csapatok!$A:$NN,BE$320,FALSE),5)="Csere",VLOOKUP(LEFT(VLOOKUP($A48,csapatok!$A:$NN,BE$320,FALSE),LEN(VLOOKUP($A48,csapatok!$A:$NN,BE$320,FALSE))-6),'csapat-ranglista'!$A:$FP,BE$321,FALSE)/8,VLOOKUP(VLOOKUP($A48,csapatok!$A:$NN,BE$320,FALSE),'csapat-ranglista'!$A:$FP,BE$321,FALSE)/4),0)</f>
        <v>0</v>
      </c>
      <c r="BF48" s="223">
        <f>IFERROR(IF(RIGHT(VLOOKUP($A48,csapatok!$A:$NN,BF$320,FALSE),5)="Csere",VLOOKUP(LEFT(VLOOKUP($A48,csapatok!$A:$NN,BF$320,FALSE),LEN(VLOOKUP($A48,csapatok!$A:$NN,BF$320,FALSE))-6),'csapat-ranglista'!$A:$FP,BF$321,FALSE)/8,VLOOKUP(VLOOKUP($A48,csapatok!$A:$NN,BF$320,FALSE),'csapat-ranglista'!$A:$FP,BF$321,FALSE)/4),0)</f>
        <v>0</v>
      </c>
      <c r="BG48" s="223">
        <f>IFERROR(IF(RIGHT(VLOOKUP($A48,csapatok!$A:$NN,BG$320,FALSE),5)="Csere",VLOOKUP(LEFT(VLOOKUP($A48,csapatok!$A:$NN,BG$320,FALSE),LEN(VLOOKUP($A48,csapatok!$A:$NN,BG$320,FALSE))-6),'csapat-ranglista'!$A:$FP,BG$321,FALSE)/8,VLOOKUP(VLOOKUP($A48,csapatok!$A:$NN,BG$320,FALSE),'csapat-ranglista'!$A:$FP,BG$321,FALSE)/4),0)</f>
        <v>0</v>
      </c>
      <c r="BH48" s="223">
        <f>IFERROR(IF(RIGHT(VLOOKUP($A48,csapatok!$A:$NN,BH$320,FALSE),5)="Csere",VLOOKUP(LEFT(VLOOKUP($A48,csapatok!$A:$NN,BH$320,FALSE),LEN(VLOOKUP($A48,csapatok!$A:$NN,BH$320,FALSE))-6),'csapat-ranglista'!$A:$FP,BH$321,FALSE)/8,VLOOKUP(VLOOKUP($A48,csapatok!$A:$NN,BH$320,FALSE),'csapat-ranglista'!$A:$FP,BH$321,FALSE)/4),0)</f>
        <v>0</v>
      </c>
      <c r="BI48" s="223">
        <f>IFERROR(IF(RIGHT(VLOOKUP($A48,csapatok!$A:$NN,BI$320,FALSE),5)="Csere",VLOOKUP(LEFT(VLOOKUP($A48,csapatok!$A:$NN,BI$320,FALSE),LEN(VLOOKUP($A48,csapatok!$A:$NN,BI$320,FALSE))-6),'csapat-ranglista'!$A:$FP,BI$321,FALSE)/8,VLOOKUP(VLOOKUP($A48,csapatok!$A:$NN,BI$320,FALSE),'csapat-ranglista'!$A:$FP,BI$321,FALSE)/4),0)</f>
        <v>0</v>
      </c>
      <c r="BJ48" s="223">
        <f>IFERROR(IF(RIGHT(VLOOKUP($A48,csapatok!$A:$NN,BJ$320,FALSE),5)="Csere",VLOOKUP(LEFT(VLOOKUP($A48,csapatok!$A:$NN,BJ$320,FALSE),LEN(VLOOKUP($A48,csapatok!$A:$NN,BJ$320,FALSE))-6),'csapat-ranglista'!$A:$FP,BJ$321,FALSE)/8,VLOOKUP(VLOOKUP($A48,csapatok!$A:$NN,BJ$320,FALSE),'csapat-ranglista'!$A:$FP,BJ$321,FALSE)/4),0)</f>
        <v>0</v>
      </c>
      <c r="BK48" s="223">
        <f>IFERROR(IF(RIGHT(VLOOKUP($A48,csapatok!$A:$NN,BK$320,FALSE),5)="Csere",VLOOKUP(LEFT(VLOOKUP($A48,csapatok!$A:$NN,BK$320,FALSE),LEN(VLOOKUP($A48,csapatok!$A:$NN,BK$320,FALSE))-6),'csapat-ranglista'!$A:$FP,BK$321,FALSE)/8,VLOOKUP(VLOOKUP($A48,csapatok!$A:$NN,BK$320,FALSE),'csapat-ranglista'!$A:$FP,BK$321,FALSE)/4),0)</f>
        <v>0</v>
      </c>
      <c r="BL48" s="223">
        <f>IFERROR(IF(RIGHT(VLOOKUP($A48,csapatok!$A:$NN,BL$320,FALSE),5)="Csere",VLOOKUP(LEFT(VLOOKUP($A48,csapatok!$A:$NN,BL$320,FALSE),LEN(VLOOKUP($A48,csapatok!$A:$NN,BL$320,FALSE))-6),'csapat-ranglista'!$A:$FP,BL$321,FALSE)/8,VLOOKUP(VLOOKUP($A48,csapatok!$A:$NN,BL$320,FALSE),'csapat-ranglista'!$A:$FP,BL$321,FALSE)/4),0)</f>
        <v>0</v>
      </c>
      <c r="BM48" s="223">
        <f>IFERROR(IF(RIGHT(VLOOKUP($A48,csapatok!$A:$NN,BM$320,FALSE),5)="Csere",VLOOKUP(LEFT(VLOOKUP($A48,csapatok!$A:$NN,BM$320,FALSE),LEN(VLOOKUP($A48,csapatok!$A:$NN,BM$320,FALSE))-6),'csapat-ranglista'!$A:$FP,BM$321,FALSE)/8,VLOOKUP(VLOOKUP($A48,csapatok!$A:$NN,BM$320,FALSE),'csapat-ranglista'!$A:$FP,BM$321,FALSE)/4),0)</f>
        <v>0</v>
      </c>
      <c r="BN48" s="223">
        <f>IFERROR(IF(RIGHT(VLOOKUP($A48,csapatok!$A:$NN,BN$320,FALSE),5)="Csere",VLOOKUP(LEFT(VLOOKUP($A48,csapatok!$A:$NN,BN$320,FALSE),LEN(VLOOKUP($A48,csapatok!$A:$NN,BN$320,FALSE))-6),'csapat-ranglista'!$A:$FP,BN$321,FALSE)/8,VLOOKUP(VLOOKUP($A48,csapatok!$A:$NN,BN$320,FALSE),'csapat-ranglista'!$A:$FP,BN$321,FALSE)/4),0)</f>
        <v>0</v>
      </c>
      <c r="BO48" s="223">
        <f>IFERROR(IF(RIGHT(VLOOKUP($A48,csapatok!$A:$NN,BO$320,FALSE),5)="Csere",VLOOKUP(LEFT(VLOOKUP($A48,csapatok!$A:$NN,BO$320,FALSE),LEN(VLOOKUP($A48,csapatok!$A:$NN,BO$320,FALSE))-6),'csapat-ranglista'!$A:$FP,BO$321,FALSE)/8,VLOOKUP(VLOOKUP($A48,csapatok!$A:$NN,BO$320,FALSE),'csapat-ranglista'!$A:$FP,BO$321,FALSE)/4),0)</f>
        <v>2.3611540482089723</v>
      </c>
      <c r="BP48" s="223">
        <f>IFERROR(IF(RIGHT(VLOOKUP($A48,csapatok!$A:$NN,BP$320,FALSE),5)="Csere",VLOOKUP(LEFT(VLOOKUP($A48,csapatok!$A:$NN,BP$320,FALSE),LEN(VLOOKUP($A48,csapatok!$A:$NN,BP$320,FALSE))-6),'csapat-ranglista'!$A:$FP,BP$321,FALSE)/8,VLOOKUP(VLOOKUP($A48,csapatok!$A:$NN,BP$320,FALSE),'csapat-ranglista'!$A:$FP,BP$321,FALSE)/4),0)</f>
        <v>0</v>
      </c>
      <c r="BQ48" s="223">
        <f>IFERROR(IF(RIGHT(VLOOKUP($A48,csapatok!$A:$NN,BQ$320,FALSE),5)="Csere",VLOOKUP(LEFT(VLOOKUP($A48,csapatok!$A:$NN,BQ$320,FALSE),LEN(VLOOKUP($A48,csapatok!$A:$NN,BQ$320,FALSE))-6),'csapat-ranglista'!$A:$FP,BQ$321,FALSE)/8,VLOOKUP(VLOOKUP($A48,csapatok!$A:$NN,BQ$320,FALSE),'csapat-ranglista'!$A:$FP,BQ$321,FALSE)/4),0)</f>
        <v>0</v>
      </c>
      <c r="BR48" s="223">
        <f>IFERROR(IF(RIGHT(VLOOKUP($A48,csapatok!$A:$NN,BR$320,FALSE),5)="Csere",VLOOKUP(LEFT(VLOOKUP($A48,csapatok!$A:$NN,BR$320,FALSE),LEN(VLOOKUP($A48,csapatok!$A:$NN,BR$320,FALSE))-6),'csapat-ranglista'!$A:$FP,BR$321,FALSE)/8,VLOOKUP(VLOOKUP($A48,csapatok!$A:$NN,BR$320,FALSE),'csapat-ranglista'!$A:$FP,BR$321,FALSE)/4),0)</f>
        <v>0</v>
      </c>
      <c r="BS48" s="223">
        <f>IFERROR(IF(RIGHT(VLOOKUP($A48,csapatok!$A:$NN,BS$320,FALSE),5)="Csere",VLOOKUP(LEFT(VLOOKUP($A48,csapatok!$A:$NN,BS$320,FALSE),LEN(VLOOKUP($A48,csapatok!$A:$NN,BS$320,FALSE))-6),'csapat-ranglista'!$A:$FP,BS$321,FALSE)/8,VLOOKUP(VLOOKUP($A48,csapatok!$A:$NN,BS$320,FALSE),'csapat-ranglista'!$A:$FP,BS$321,FALSE)/4),0)</f>
        <v>6.6219823768522028</v>
      </c>
      <c r="BT48" s="223">
        <f>IFERROR(IF(RIGHT(VLOOKUP($A48,csapatok!$A:$NN,BT$320,FALSE),5)="Csere",VLOOKUP(LEFT(VLOOKUP($A48,csapatok!$A:$NN,BT$320,FALSE),LEN(VLOOKUP($A48,csapatok!$A:$NN,BT$320,FALSE))-6),'csapat-ranglista'!$A:$FP,BT$321,FALSE)/8,VLOOKUP(VLOOKUP($A48,csapatok!$A:$NN,BT$320,FALSE),'csapat-ranglista'!$A:$FP,BT$321,FALSE)/4),0)</f>
        <v>0</v>
      </c>
      <c r="BU48" s="223">
        <f>IFERROR(IF(RIGHT(VLOOKUP($A48,csapatok!$A:$NN,BU$320,FALSE),5)="Csere",VLOOKUP(LEFT(VLOOKUP($A48,csapatok!$A:$NN,BU$320,FALSE),LEN(VLOOKUP($A48,csapatok!$A:$NN,BU$320,FALSE))-6),'csapat-ranglista'!$A:$FP,BU$321,FALSE)/8,VLOOKUP(VLOOKUP($A48,csapatok!$A:$NN,BU$320,FALSE),'csapat-ranglista'!$A:$FP,BU$321,FALSE)/4),0)</f>
        <v>4.5704222392270228</v>
      </c>
      <c r="BV48" s="223">
        <f>IFERROR(IF(RIGHT(VLOOKUP($A48,csapatok!$A:$NN,BV$320,FALSE),5)="Csere",VLOOKUP(LEFT(VLOOKUP($A48,csapatok!$A:$NN,BV$320,FALSE),LEN(VLOOKUP($A48,csapatok!$A:$NN,BV$320,FALSE))-6),'csapat-ranglista'!$A:$FP,BV$321,FALSE)/8,VLOOKUP(VLOOKUP($A48,csapatok!$A:$NN,BV$320,FALSE),'csapat-ranglista'!$A:$FP,BV$321,FALSE)/4),0)</f>
        <v>0</v>
      </c>
      <c r="BW48" s="223">
        <f>IFERROR(IF(RIGHT(VLOOKUP($A48,csapatok!$A:$NN,BW$320,FALSE),5)="Csere",VLOOKUP(LEFT(VLOOKUP($A48,csapatok!$A:$NN,BW$320,FALSE),LEN(VLOOKUP($A48,csapatok!$A:$NN,BW$320,FALSE))-6),'csapat-ranglista'!$A:$FP,BW$321,FALSE)/8,VLOOKUP(VLOOKUP($A48,csapatok!$A:$NN,BW$320,FALSE),'csapat-ranglista'!$A:$FP,BW$321,FALSE)/4),0)</f>
        <v>0</v>
      </c>
      <c r="BX48" s="223">
        <f>IFERROR(IF(RIGHT(VLOOKUP($A48,csapatok!$A:$NN,BX$320,FALSE),5)="Csere",VLOOKUP(LEFT(VLOOKUP($A48,csapatok!$A:$NN,BX$320,FALSE),LEN(VLOOKUP($A48,csapatok!$A:$NN,BX$320,FALSE))-6),'csapat-ranglista'!$A:$FP,BX$321,FALSE)/8,VLOOKUP(VLOOKUP($A48,csapatok!$A:$NN,BX$320,FALSE),'csapat-ranglista'!$A:$FP,BX$321,FALSE)/4),0)</f>
        <v>0</v>
      </c>
      <c r="BY48" s="223">
        <f>IFERROR(IF(RIGHT(VLOOKUP($A48,csapatok!$A:$NN,BY$320,FALSE),5)="Csere",VLOOKUP(LEFT(VLOOKUP($A48,csapatok!$A:$NN,BY$320,FALSE),LEN(VLOOKUP($A48,csapatok!$A:$NN,BY$320,FALSE))-6),'csapat-ranglista'!$A:$FP,BY$321,FALSE)/8,VLOOKUP(VLOOKUP($A48,csapatok!$A:$NN,BY$320,FALSE),'csapat-ranglista'!$A:$FP,BY$321,FALSE)/4),0)</f>
        <v>11.811664678445846</v>
      </c>
      <c r="BZ48" s="223">
        <f>IFERROR(IF(RIGHT(VLOOKUP($A48,csapatok!$A:$NN,BZ$320,FALSE),5)="Csere",VLOOKUP(LEFT(VLOOKUP($A48,csapatok!$A:$NN,BZ$320,FALSE),LEN(VLOOKUP($A48,csapatok!$A:$NN,BZ$320,FALSE))-6),'csapat-ranglista'!$A:$FP,BZ$321,FALSE)/8,VLOOKUP(VLOOKUP($A48,csapatok!$A:$NN,BZ$320,FALSE),'csapat-ranglista'!$A:$FP,BZ$321,FALSE)/4),0)</f>
        <v>0</v>
      </c>
      <c r="CA48" s="223">
        <f>IFERROR(IF(RIGHT(VLOOKUP($A48,csapatok!$A:$NN,CA$320,FALSE),5)="Csere",VLOOKUP(LEFT(VLOOKUP($A48,csapatok!$A:$NN,CA$320,FALSE),LEN(VLOOKUP($A48,csapatok!$A:$NN,CA$320,FALSE))-6),'csapat-ranglista'!$A:$FP,CA$321,FALSE)/8,VLOOKUP(VLOOKUP($A48,csapatok!$A:$NN,CA$320,FALSE),'csapat-ranglista'!$A:$FP,CA$321,FALSE)/4),0)</f>
        <v>0</v>
      </c>
      <c r="CB48" s="223">
        <f>IFERROR(IF(RIGHT(VLOOKUP($A48,csapatok!$A:$NN,CB$320,FALSE),5)="Csere",VLOOKUP(LEFT(VLOOKUP($A48,csapatok!$A:$NN,CB$320,FALSE),LEN(VLOOKUP($A48,csapatok!$A:$NN,CB$320,FALSE))-6),'csapat-ranglista'!$A:$FP,CB$321,FALSE)/8,VLOOKUP(VLOOKUP($A48,csapatok!$A:$NN,CB$320,FALSE),'csapat-ranglista'!$A:$FP,CB$321,FALSE)/4),0)</f>
        <v>0</v>
      </c>
      <c r="CC48" s="223">
        <f>IFERROR(IF(RIGHT(VLOOKUP($A48,csapatok!$A:$NN,CC$320,FALSE),5)="Csere",VLOOKUP(LEFT(VLOOKUP($A48,csapatok!$A:$NN,CC$320,FALSE),LEN(VLOOKUP($A48,csapatok!$A:$NN,CC$320,FALSE))-6),'csapat-ranglista'!$A:$FP,CC$321,FALSE)/8,VLOOKUP(VLOOKUP($A48,csapatok!$A:$NN,CC$320,FALSE),'csapat-ranglista'!$A:$FP,CC$321,FALSE)/4),0)</f>
        <v>0</v>
      </c>
      <c r="CD48" s="223">
        <f>IFERROR(IF(RIGHT(VLOOKUP($A48,csapatok!$A:$NN,CD$320,FALSE),5)="Csere",VLOOKUP(LEFT(VLOOKUP($A48,csapatok!$A:$NN,CD$320,FALSE),LEN(VLOOKUP($A48,csapatok!$A:$NN,CD$320,FALSE))-6),'csapat-ranglista'!$A:$FP,CD$321,FALSE)/8,VLOOKUP(VLOOKUP($A48,csapatok!$A:$NN,CD$320,FALSE),'csapat-ranglista'!$A:$FP,CD$321,FALSE)/4),0)</f>
        <v>0</v>
      </c>
      <c r="CE48" s="223">
        <f>IFERROR(IF(RIGHT(VLOOKUP($A48,csapatok!$A:$NN,CE$320,FALSE),5)="Csere",VLOOKUP(LEFT(VLOOKUP($A48,csapatok!$A:$NN,CE$320,FALSE),LEN(VLOOKUP($A48,csapatok!$A:$NN,CE$320,FALSE))-6),'csapat-ranglista'!$A:$FP,CE$321,FALSE)/8,VLOOKUP(VLOOKUP($A48,csapatok!$A:$NN,CE$320,FALSE),'csapat-ranglista'!$A:$FP,CE$321,FALSE)/4),0)</f>
        <v>0</v>
      </c>
      <c r="CF48" s="223">
        <f>IFERROR(IF(RIGHT(VLOOKUP($A48,csapatok!$A:$NN,CF$320,FALSE),5)="Csere",VLOOKUP(LEFT(VLOOKUP($A48,csapatok!$A:$NN,CF$320,FALSE),LEN(VLOOKUP($A48,csapatok!$A:$NN,CF$320,FALSE))-6),'csapat-ranglista'!$A:$FP,CF$321,FALSE)/8,VLOOKUP(VLOOKUP($A48,csapatok!$A:$NN,CF$320,FALSE),'csapat-ranglista'!$A:$FP,CF$321,FALSE)/4),0)</f>
        <v>0</v>
      </c>
      <c r="CG48" s="223">
        <f>IFERROR(IF(RIGHT(VLOOKUP($A48,csapatok!$A:$NN,CG$320,FALSE),5)="Csere",VLOOKUP(LEFT(VLOOKUP($A48,csapatok!$A:$NN,CG$320,FALSE),LEN(VLOOKUP($A48,csapatok!$A:$NN,CG$320,FALSE))-6),'csapat-ranglista'!$A:$FP,CG$321,FALSE)/8,VLOOKUP(VLOOKUP($A48,csapatok!$A:$NN,CG$320,FALSE),'csapat-ranglista'!$A:$FP,CG$321,FALSE)/4),0)</f>
        <v>0</v>
      </c>
      <c r="CH48" s="223">
        <f>IFERROR(IF(RIGHT(VLOOKUP($A48,csapatok!$A:$NN,CH$320,FALSE),5)="Csere",VLOOKUP(LEFT(VLOOKUP($A48,csapatok!$A:$NN,CH$320,FALSE),LEN(VLOOKUP($A48,csapatok!$A:$NN,CH$320,FALSE))-6),'csapat-ranglista'!$A:$FP,CH$321,FALSE)/8,VLOOKUP(VLOOKUP($A48,csapatok!$A:$NN,CH$320,FALSE),'csapat-ranglista'!$A:$FP,CH$321,FALSE)/4),0)</f>
        <v>0</v>
      </c>
      <c r="CI48" s="223">
        <f>IFERROR(IF(RIGHT(VLOOKUP($A48,csapatok!$A:$NN,CI$320,FALSE),5)="Csere",VLOOKUP(LEFT(VLOOKUP($A48,csapatok!$A:$NN,CI$320,FALSE),LEN(VLOOKUP($A48,csapatok!$A:$NN,CI$320,FALSE))-6),'csapat-ranglista'!$A:$FP,CI$321,FALSE)/8,VLOOKUP(VLOOKUP($A48,csapatok!$A:$NN,CI$320,FALSE),'csapat-ranglista'!$A:$FP,CI$321,FALSE)/4),0)</f>
        <v>0</v>
      </c>
      <c r="CJ48" s="224">
        <f>versenyek!$IQ$11*IFERROR(VLOOKUP(VLOOKUP($A48,versenyek!IP:IR,3,FALSE),szabalyok!$A$16:$B$23,2,FALSE)/4,0)</f>
        <v>0</v>
      </c>
      <c r="CK48" s="224">
        <f>versenyek!$IT$11*IFERROR(VLOOKUP(VLOOKUP($A48,versenyek!IS:IU,3,FALSE),szabalyok!$A$16:$B$23,2,FALSE)/4,0)</f>
        <v>0</v>
      </c>
      <c r="CL48" s="223">
        <f>IFERROR(IF(RIGHT(VLOOKUP($A48,csapatok!$A:$NN,CL$320,FALSE),5)="Csere",VLOOKUP(LEFT(VLOOKUP($A48,csapatok!$A:$NN,CL$320,FALSE),LEN(VLOOKUP($A48,csapatok!$A:$NN,CL$320,FALSE))-6),'csapat-ranglista'!$A:$FP,CL$321,FALSE)/8,VLOOKUP(VLOOKUP($A48,csapatok!$A:$NN,CL$320,FALSE),'csapat-ranglista'!$A:$FP,CL$321,FALSE)/4),0)</f>
        <v>0</v>
      </c>
      <c r="CM48" s="223">
        <f>IFERROR(IF(RIGHT(VLOOKUP($A48,csapatok!$A:$NN,CM$320,FALSE),5)="Csere",VLOOKUP(LEFT(VLOOKUP($A48,csapatok!$A:$NN,CM$320,FALSE),LEN(VLOOKUP($A48,csapatok!$A:$NN,CM$320,FALSE))-6),'csapat-ranglista'!$A:$FP,CM$321,FALSE)/8,VLOOKUP(VLOOKUP($A48,csapatok!$A:$NN,CM$320,FALSE),'csapat-ranglista'!$A:$FP,CM$321,FALSE)/4),0)</f>
        <v>0</v>
      </c>
      <c r="CN48" s="223">
        <f>IFERROR(IF(RIGHT(VLOOKUP($A48,csapatok!$A:$NN,CN$320,FALSE),5)="Csere",VLOOKUP(LEFT(VLOOKUP($A48,csapatok!$A:$NN,CN$320,FALSE),LEN(VLOOKUP($A48,csapatok!$A:$NN,CN$320,FALSE))-6),'csapat-ranglista'!$A:$FP,CN$321,FALSE)/8,VLOOKUP(VLOOKUP($A48,csapatok!$A:$NN,CN$320,FALSE),'csapat-ranglista'!$A:$FP,CN$321,FALSE)/4),0)</f>
        <v>0</v>
      </c>
      <c r="CO48" s="223">
        <f>IFERROR(IF(RIGHT(VLOOKUP($A48,csapatok!$A:$NN,CO$320,FALSE),5)="Csere",VLOOKUP(LEFT(VLOOKUP($A48,csapatok!$A:$NN,CO$320,FALSE),LEN(VLOOKUP($A48,csapatok!$A:$NN,CO$320,FALSE))-6),'csapat-ranglista'!$A:$FP,CO$321,FALSE)/8,VLOOKUP(VLOOKUP($A48,csapatok!$A:$NN,CO$320,FALSE),'csapat-ranglista'!$A:$FP,CO$321,FALSE)/4),0)</f>
        <v>0</v>
      </c>
      <c r="CP48" s="223">
        <f>IFERROR(IF(RIGHT(VLOOKUP($A48,csapatok!$A:$NN,CP$320,FALSE),5)="Csere",VLOOKUP(LEFT(VLOOKUP($A48,csapatok!$A:$NN,CP$320,FALSE),LEN(VLOOKUP($A48,csapatok!$A:$NN,CP$320,FALSE))-6),'csapat-ranglista'!$A:$FP,CP$321,FALSE)/8,VLOOKUP(VLOOKUP($A48,csapatok!$A:$NN,CP$320,FALSE),'csapat-ranglista'!$A:$FP,CP$321,FALSE)/4),0)</f>
        <v>0</v>
      </c>
      <c r="CQ48" s="223">
        <f>IFERROR(IF(RIGHT(VLOOKUP($A48,csapatok!$A:$NN,CQ$320,FALSE),5)="Csere",VLOOKUP(LEFT(VLOOKUP($A48,csapatok!$A:$NN,CQ$320,FALSE),LEN(VLOOKUP($A48,csapatok!$A:$NN,CQ$320,FALSE))-6),'csapat-ranglista'!$A:$FP,CQ$321,FALSE)/8,VLOOKUP(VLOOKUP($A48,csapatok!$A:$NN,CQ$320,FALSE),'csapat-ranglista'!$A:$FP,CQ$321,FALSE)/4),0)</f>
        <v>0</v>
      </c>
      <c r="CR48" s="223">
        <f>IFERROR(IF(RIGHT(VLOOKUP($A48,csapatok!$A:$NN,CR$320,FALSE),5)="Csere",VLOOKUP(LEFT(VLOOKUP($A48,csapatok!$A:$NN,CR$320,FALSE),LEN(VLOOKUP($A48,csapatok!$A:$NN,CR$320,FALSE))-6),'csapat-ranglista'!$A:$FP,CR$321,FALSE)/8,VLOOKUP(VLOOKUP($A48,csapatok!$A:$NN,CR$320,FALSE),'csapat-ranglista'!$A:$FP,CR$321,FALSE)/4),0)</f>
        <v>0</v>
      </c>
      <c r="CS48" s="223">
        <f>IFERROR(IF(RIGHT(VLOOKUP($A48,csapatok!$A:$NN,CS$320,FALSE),5)="Csere",VLOOKUP(LEFT(VLOOKUP($A48,csapatok!$A:$NN,CS$320,FALSE),LEN(VLOOKUP($A48,csapatok!$A:$NN,CS$320,FALSE))-6),'csapat-ranglista'!$A:$FP,CS$321,FALSE)/8,VLOOKUP(VLOOKUP($A48,csapatok!$A:$NN,CS$320,FALSE),'csapat-ranglista'!$A:$FP,CS$321,FALSE)/4),0)</f>
        <v>0</v>
      </c>
      <c r="CT48" s="223">
        <f>IFERROR(IF(RIGHT(VLOOKUP($A48,csapatok!$A:$NN,CT$320,FALSE),5)="Csere",VLOOKUP(LEFT(VLOOKUP($A48,csapatok!$A:$NN,CT$320,FALSE),LEN(VLOOKUP($A48,csapatok!$A:$NN,CT$320,FALSE))-6),'csapat-ranglista'!$A:$FP,CT$321,FALSE)/8,VLOOKUP(VLOOKUP($A48,csapatok!$A:$NN,CT$320,FALSE),'csapat-ranglista'!$A:$FP,CT$321,FALSE)/4),0)</f>
        <v>0</v>
      </c>
      <c r="CU48" s="223">
        <f>IFERROR(IF(RIGHT(VLOOKUP($A48,csapatok!$A:$NN,CU$320,FALSE),5)="Csere",VLOOKUP(LEFT(VLOOKUP($A48,csapatok!$A:$NN,CU$320,FALSE),LEN(VLOOKUP($A48,csapatok!$A:$NN,CU$320,FALSE))-6),'csapat-ranglista'!$A:$FP,CU$321,FALSE)/8,VLOOKUP(VLOOKUP($A48,csapatok!$A:$NN,CU$320,FALSE),'csapat-ranglista'!$A:$FP,CU$321,FALSE)/4),0)</f>
        <v>0</v>
      </c>
      <c r="CV48" s="223">
        <f>IFERROR(IF(RIGHT(VLOOKUP($A48,csapatok!$A:$NN,CV$320,FALSE),5)="Csere",VLOOKUP(LEFT(VLOOKUP($A48,csapatok!$A:$NN,CV$320,FALSE),LEN(VLOOKUP($A48,csapatok!$A:$NN,CV$320,FALSE))-6),'csapat-ranglista'!$A:$FP,CV$321,FALSE)/8,VLOOKUP(VLOOKUP($A48,csapatok!$A:$NN,CV$320,FALSE),'csapat-ranglista'!$A:$FP,CV$321,FALSE)/4),0)</f>
        <v>0</v>
      </c>
      <c r="CW48" s="223">
        <f>IFERROR(IF(RIGHT(VLOOKUP($A48,csapatok!$A:$NN,CW$320,FALSE),5)="Csere",VLOOKUP(LEFT(VLOOKUP($A48,csapatok!$A:$NN,CW$320,FALSE),LEN(VLOOKUP($A48,csapatok!$A:$NN,CW$320,FALSE))-6),'csapat-ranglista'!$A:$FP,CW$321,FALSE)/8,VLOOKUP(VLOOKUP($A48,csapatok!$A:$NN,CW$320,FALSE),'csapat-ranglista'!$A:$FP,CW$321,FALSE)/4),0)</f>
        <v>0</v>
      </c>
      <c r="CX48" s="223">
        <f>IFERROR(IF(RIGHT(VLOOKUP($A48,csapatok!$A:$NN,CX$320,FALSE),5)="Csere",VLOOKUP(LEFT(VLOOKUP($A48,csapatok!$A:$NN,CX$320,FALSE),LEN(VLOOKUP($A48,csapatok!$A:$NN,CX$320,FALSE))-6),'csapat-ranglista'!$A:$FP,CX$321,FALSE)/8,VLOOKUP(VLOOKUP($A48,csapatok!$A:$NN,CX$320,FALSE),'csapat-ranglista'!$A:$FP,CX$321,FALSE)/4),0)</f>
        <v>0</v>
      </c>
      <c r="CY48" s="223">
        <f>IFERROR(IF(RIGHT(VLOOKUP($A48,csapatok!$A:$NN,CY$320,FALSE),5)="Csere",VLOOKUP(LEFT(VLOOKUP($A48,csapatok!$A:$NN,CY$320,FALSE),LEN(VLOOKUP($A48,csapatok!$A:$NN,CY$320,FALSE))-6),'csapat-ranglista'!$A:$FP,CY$321,FALSE)/8,VLOOKUP(VLOOKUP($A48,csapatok!$A:$NN,CY$320,FALSE),'csapat-ranglista'!$A:$FP,CY$321,FALSE)/4),0)</f>
        <v>0</v>
      </c>
      <c r="CZ48" s="223">
        <f>IFERROR(IF(RIGHT(VLOOKUP($A48,csapatok!$A:$NN,CZ$320,FALSE),5)="Csere",VLOOKUP(LEFT(VLOOKUP($A48,csapatok!$A:$NN,CZ$320,FALSE),LEN(VLOOKUP($A48,csapatok!$A:$NN,CZ$320,FALSE))-6),'csapat-ranglista'!$A:$FP,CZ$321,FALSE)/8,VLOOKUP(VLOOKUP($A48,csapatok!$A:$NN,CZ$320,FALSE),'csapat-ranglista'!$A:$FP,CZ$321,FALSE)/4),0)</f>
        <v>0</v>
      </c>
      <c r="DA48" s="223">
        <f>IFERROR(IF(RIGHT(VLOOKUP($A48,csapatok!$A:$NN,DA$320,FALSE),5)="Csere",VLOOKUP(LEFT(VLOOKUP($A48,csapatok!$A:$NN,DA$320,FALSE),LEN(VLOOKUP($A48,csapatok!$A:$NN,DA$320,FALSE))-6),'csapat-ranglista'!$A:$FP,DA$321,FALSE)/8,VLOOKUP(VLOOKUP($A48,csapatok!$A:$NN,DA$320,FALSE),'csapat-ranglista'!$A:$FP,DA$321,FALSE)/4),0)</f>
        <v>0</v>
      </c>
      <c r="DB48" s="223">
        <f>IFERROR(IF(RIGHT(VLOOKUP($A48,csapatok!$A:$NN,DB$320,FALSE),5)="Csere",VLOOKUP(LEFT(VLOOKUP($A48,csapatok!$A:$NN,DB$320,FALSE),LEN(VLOOKUP($A48,csapatok!$A:$NN,DB$320,FALSE))-6),'csapat-ranglista'!$A:$FP,DB$321,FALSE)/8,VLOOKUP(VLOOKUP($A48,csapatok!$A:$NN,DB$320,FALSE),'csapat-ranglista'!$A:$FP,DB$321,FALSE)/4),0)</f>
        <v>0</v>
      </c>
      <c r="DC48" s="223">
        <f>IFERROR(IF(RIGHT(VLOOKUP($A48,csapatok!$A:$NN,DC$320,FALSE),5)="Csere",VLOOKUP(LEFT(VLOOKUP($A48,csapatok!$A:$NN,DC$320,FALSE),LEN(VLOOKUP($A48,csapatok!$A:$NN,DC$320,FALSE))-6),'csapat-ranglista'!$A:$FP,DC$321,FALSE)/8,VLOOKUP(VLOOKUP($A48,csapatok!$A:$NN,DC$320,FALSE),'csapat-ranglista'!$A:$FP,DC$321,FALSE)/4),0)</f>
        <v>0</v>
      </c>
      <c r="DD48" s="223">
        <f>IFERROR(IF(RIGHT(VLOOKUP($A48,csapatok!$A:$NN,DD$320,FALSE),5)="Csere",VLOOKUP(LEFT(VLOOKUP($A48,csapatok!$A:$NN,DD$320,FALSE),LEN(VLOOKUP($A48,csapatok!$A:$NN,DD$320,FALSE))-6),'csapat-ranglista'!$A:$FP,DD$321,FALSE)/8,VLOOKUP(VLOOKUP($A48,csapatok!$A:$NN,DD$320,FALSE),'csapat-ranglista'!$A:$FP,DD$321,FALSE)/4),0)</f>
        <v>0</v>
      </c>
      <c r="DE48" s="223">
        <f>IFERROR(IF(RIGHT(VLOOKUP($A48,csapatok!$A:$NN,DE$320,FALSE),5)="Csere",VLOOKUP(LEFT(VLOOKUP($A48,csapatok!$A:$NN,DE$320,FALSE),LEN(VLOOKUP($A48,csapatok!$A:$NN,DE$320,FALSE))-6),'csapat-ranglista'!$A:$FP,DE$321,FALSE)/8,VLOOKUP(VLOOKUP($A48,csapatok!$A:$NN,DE$320,FALSE),'csapat-ranglista'!$A:$FP,DE$321,FALSE)/4),0)</f>
        <v>0</v>
      </c>
      <c r="DF48" s="223">
        <f>IFERROR(IF(RIGHT(VLOOKUP($A48,csapatok!$A:$NN,DF$320,FALSE),5)="Csere",VLOOKUP(LEFT(VLOOKUP($A48,csapatok!$A:$NN,DF$320,FALSE),LEN(VLOOKUP($A48,csapatok!$A:$NN,DF$320,FALSE))-6),'csapat-ranglista'!$A:$FP,DF$321,FALSE)/8,VLOOKUP(VLOOKUP($A48,csapatok!$A:$NN,DF$320,FALSE),'csapat-ranglista'!$A:$FP,DF$321,FALSE)/4),0)</f>
        <v>0</v>
      </c>
      <c r="DG48" s="223">
        <f>IFERROR(IF(RIGHT(VLOOKUP($A48,csapatok!$A:$NN,DG$320,FALSE),5)="Csere",VLOOKUP(LEFT(VLOOKUP($A48,csapatok!$A:$NN,DG$320,FALSE),LEN(VLOOKUP($A48,csapatok!$A:$NN,DG$320,FALSE))-6),'csapat-ranglista'!$A:$FP,DG$321,FALSE)/8,VLOOKUP(VLOOKUP($A48,csapatok!$A:$NN,DG$320,FALSE),'csapat-ranglista'!$A:$FP,DG$321,FALSE)/4),0)</f>
        <v>0</v>
      </c>
      <c r="DH48" s="223">
        <f>IFERROR(IF(RIGHT(VLOOKUP($A48,csapatok!$A:$NN,DH$320,FALSE),5)="Csere",VLOOKUP(LEFT(VLOOKUP($A48,csapatok!$A:$NN,DH$320,FALSE),LEN(VLOOKUP($A48,csapatok!$A:$NN,DH$320,FALSE))-6),'csapat-ranglista'!$A:$FP,DH$321,FALSE)/8,VLOOKUP(VLOOKUP($A48,csapatok!$A:$NN,DH$320,FALSE),'csapat-ranglista'!$A:$FP,DH$321,FALSE)/4),0)</f>
        <v>0</v>
      </c>
      <c r="DI48" s="223">
        <f>IFERROR(IF(RIGHT(VLOOKUP($A48,csapatok!$A:$NN,DI$320,FALSE),5)="Csere",VLOOKUP(LEFT(VLOOKUP($A48,csapatok!$A:$NN,DI$320,FALSE),LEN(VLOOKUP($A48,csapatok!$A:$NN,DI$320,FALSE))-6),'csapat-ranglista'!$A:$FP,DI$321,FALSE)/8,VLOOKUP(VLOOKUP($A48,csapatok!$A:$NN,DI$320,FALSE),'csapat-ranglista'!$A:$FP,DI$321,FALSE)/4),0)</f>
        <v>0</v>
      </c>
      <c r="DJ48" s="223">
        <f>IFERROR(IF(RIGHT(VLOOKUP($A48,csapatok!$A:$NN,DJ$320,FALSE),5)="Csere",VLOOKUP(LEFT(VLOOKUP($A48,csapatok!$A:$NN,DJ$320,FALSE),LEN(VLOOKUP($A48,csapatok!$A:$NN,DJ$320,FALSE))-6),'csapat-ranglista'!$A:$FP,DJ$321,FALSE)/8,VLOOKUP(VLOOKUP($A48,csapatok!$A:$NN,DJ$320,FALSE),'csapat-ranglista'!$A:$FP,DJ$321,FALSE)/4),0)</f>
        <v>0</v>
      </c>
      <c r="DK48" s="223">
        <f>IFERROR(IF(RIGHT(VLOOKUP($A48,csapatok!$A:$NN,DK$320,FALSE),5)="Csere",VLOOKUP(LEFT(VLOOKUP($A48,csapatok!$A:$NN,DK$320,FALSE),LEN(VLOOKUP($A48,csapatok!$A:$NN,DK$320,FALSE))-6),'csapat-ranglista'!$A:$FP,DK$321,FALSE)/8,VLOOKUP(VLOOKUP($A48,csapatok!$A:$NN,DK$320,FALSE),'csapat-ranglista'!$A:$FP,DK$321,FALSE)/4),0)</f>
        <v>0</v>
      </c>
      <c r="DL48" s="223">
        <f>IFERROR(IF(RIGHT(VLOOKUP($A48,csapatok!$A:$NN,DL$320,FALSE),5)="Csere",VLOOKUP(LEFT(VLOOKUP($A48,csapatok!$A:$NN,DL$320,FALSE),LEN(VLOOKUP($A48,csapatok!$A:$NN,DL$320,FALSE))-6),'csapat-ranglista'!$A:$FP,DL$321,FALSE)/8,VLOOKUP(VLOOKUP($A48,csapatok!$A:$NN,DL$320,FALSE),'csapat-ranglista'!$A:$FP,DL$321,FALSE)/4),0)</f>
        <v>0</v>
      </c>
      <c r="DM48" s="223">
        <f>IFERROR(IF(RIGHT(VLOOKUP($A48,csapatok!$A:$NN,DM$320,FALSE),5)="Csere",VLOOKUP(LEFT(VLOOKUP($A48,csapatok!$A:$NN,DM$320,FALSE),LEN(VLOOKUP($A48,csapatok!$A:$NN,DM$320,FALSE))-6),'csapat-ranglista'!$A:$FP,DM$321,FALSE)/8,VLOOKUP(VLOOKUP($A48,csapatok!$A:$NN,DM$320,FALSE),'csapat-ranglista'!$A:$FP,DM$321,FALSE)/4),0)</f>
        <v>2.6849334397596749</v>
      </c>
      <c r="DN48" s="223">
        <f>IFERROR(IF(RIGHT(VLOOKUP($A48,csapatok!$A:$NN,DN$320,FALSE),5)="Csere",VLOOKUP(LEFT(VLOOKUP($A48,csapatok!$A:$NN,DN$320,FALSE),LEN(VLOOKUP($A48,csapatok!$A:$NN,DN$320,FALSE))-6),'csapat-ranglista'!$A:$FP,DN$321,FALSE)/8,VLOOKUP(VLOOKUP($A48,csapatok!$A:$NN,DN$320,FALSE),'csapat-ranglista'!$A:$FP,DN$321,FALSE)/4),0)</f>
        <v>0</v>
      </c>
      <c r="DO48" s="224">
        <f>versenyek!$MF$11*IFERROR(VLOOKUP(VLOOKUP($A48,versenyek!ME:MG,3,FALSE),szabalyok!$A$16:$B$23,2,FALSE)/4,0)</f>
        <v>0</v>
      </c>
      <c r="DP48" s="224">
        <f>versenyek!$MI$11*IFERROR(VLOOKUP(VLOOKUP($A48,versenyek!MH:MJ,3,FALSE),szabalyok!$A$16:$B$23,2,FALSE)/4,0)</f>
        <v>0</v>
      </c>
      <c r="DQ48" s="223">
        <f>IFERROR(IF(RIGHT(VLOOKUP($A48,csapatok!$A:$NN,DQ$320,FALSE),5)="Csere",VLOOKUP(LEFT(VLOOKUP($A48,csapatok!$A:$NN,DQ$320,FALSE),LEN(VLOOKUP($A48,csapatok!$A:$NN,DQ$320,FALSE))-6),'csapat-ranglista'!$A:$FP,DQ$321,FALSE)/8,VLOOKUP(VLOOKUP($A48,csapatok!$A:$NN,DQ$320,FALSE),'csapat-ranglista'!$A:$FP,DQ$321,FALSE)/4),0)</f>
        <v>0</v>
      </c>
      <c r="DR48" s="223">
        <f>IFERROR(IF(RIGHT(VLOOKUP($A48,csapatok!$A:$NN,DR$320,FALSE),5)="Csere",VLOOKUP(LEFT(VLOOKUP($A48,csapatok!$A:$NN,DR$320,FALSE),LEN(VLOOKUP($A48,csapatok!$A:$NN,DR$320,FALSE))-6),'csapat-ranglista'!$A:$FP,DR$321,FALSE)/8,VLOOKUP(VLOOKUP($A48,csapatok!$A:$NN,DR$320,FALSE),'csapat-ranglista'!$A:$FP,DR$321,FALSE)/4),0)</f>
        <v>0</v>
      </c>
      <c r="DS48" s="223">
        <f>IFERROR(IF(RIGHT(VLOOKUP($A48,csapatok!$A:$NN,DS$320,FALSE),5)="Csere",VLOOKUP(LEFT(VLOOKUP($A48,csapatok!$A:$NN,DS$320,FALSE),LEN(VLOOKUP($A48,csapatok!$A:$NN,DS$320,FALSE))-6),'csapat-ranglista'!$A:$FP,DS$321,FALSE)/8,VLOOKUP(VLOOKUP($A48,csapatok!$A:$NN,DS$320,FALSE),'csapat-ranglista'!$A:$FP,DS$321,FALSE)/4),0)</f>
        <v>0</v>
      </c>
      <c r="DT48" s="223">
        <f>IFERROR(IF(RIGHT(VLOOKUP($A48,csapatok!$A:$NN,DT$320,FALSE),5)="Csere",VLOOKUP(LEFT(VLOOKUP($A48,csapatok!$A:$NN,DT$320,FALSE),LEN(VLOOKUP($A48,csapatok!$A:$NN,DT$320,FALSE))-6),'csapat-ranglista'!$A:$FP,DT$321,FALSE)/8,VLOOKUP(VLOOKUP($A48,csapatok!$A:$NN,DT$320,FALSE),'csapat-ranglista'!$A:$FP,DT$321,FALSE)/4),0)</f>
        <v>0</v>
      </c>
      <c r="DU48" s="223">
        <f>IFERROR(IF(RIGHT(VLOOKUP($A48,csapatok!$A:$NN,DU$320,FALSE),5)="Csere",VLOOKUP(LEFT(VLOOKUP($A48,csapatok!$A:$NN,DU$320,FALSE),LEN(VLOOKUP($A48,csapatok!$A:$NN,DU$320,FALSE))-6),'csapat-ranglista'!$A:$FP,DU$321,FALSE)/8,VLOOKUP(VLOOKUP($A48,csapatok!$A:$NN,DU$320,FALSE),'csapat-ranglista'!$A:$FP,DU$321,FALSE)/4),0)</f>
        <v>0</v>
      </c>
      <c r="DV48" s="223">
        <f>IFERROR(IF(RIGHT(VLOOKUP($A48,csapatok!$A:$NN,DV$320,FALSE),5)="Csere",VLOOKUP(LEFT(VLOOKUP($A48,csapatok!$A:$NN,DV$320,FALSE),LEN(VLOOKUP($A48,csapatok!$A:$NN,DV$320,FALSE))-6),'csapat-ranglista'!$A:$FP,DV$321,FALSE)/8,VLOOKUP(VLOOKUP($A48,csapatok!$A:$NN,DV$320,FALSE),'csapat-ranglista'!$A:$FP,DV$321,FALSE)/4),0)</f>
        <v>0</v>
      </c>
      <c r="DW48" s="223">
        <f>IFERROR(IF(RIGHT(VLOOKUP($A48,csapatok!$A:$NN,DW$320,FALSE),5)="Csere",VLOOKUP(LEFT(VLOOKUP($A48,csapatok!$A:$NN,DW$320,FALSE),LEN(VLOOKUP($A48,csapatok!$A:$NN,DW$320,FALSE))-6),'csapat-ranglista'!$A:$FP,DW$321,FALSE)/8,VLOOKUP(VLOOKUP($A48,csapatok!$A:$NN,DW$320,FALSE),'csapat-ranglista'!$A:$FP,DW$321,FALSE)/4),0)</f>
        <v>0.86540806758140298</v>
      </c>
      <c r="DX48" s="223">
        <f>IFERROR(IF(RIGHT(VLOOKUP($A48,csapatok!$A:$NN,DX$320,FALSE),5)="Csere",VLOOKUP(LEFT(VLOOKUP($A48,csapatok!$A:$NN,DX$320,FALSE),LEN(VLOOKUP($A48,csapatok!$A:$NN,DX$320,FALSE))-6),'csapat-ranglista'!$A:$FP,DX$321,FALSE)/8,VLOOKUP(VLOOKUP($A48,csapatok!$A:$NN,DX$320,FALSE),'csapat-ranglista'!$A:$FP,DX$321,FALSE)/4),0)</f>
        <v>0</v>
      </c>
      <c r="DY48" s="223">
        <f>IFERROR(IF(RIGHT(VLOOKUP($A48,csapatok!$A:$NN,DY$320,FALSE),5)="Csere",VLOOKUP(LEFT(VLOOKUP($A48,csapatok!$A:$NN,DY$320,FALSE),LEN(VLOOKUP($A48,csapatok!$A:$NN,DY$320,FALSE))-6),'csapat-ranglista'!$A:$FP,DY$321,FALSE)/8,VLOOKUP(VLOOKUP($A48,csapatok!$A:$NN,DY$320,FALSE),'csapat-ranglista'!$A:$FP,DY$321,FALSE)/4),0)</f>
        <v>0</v>
      </c>
      <c r="DZ48" s="223">
        <f>IFERROR(IF(RIGHT(VLOOKUP($A48,csapatok!$A:$NN,DZ$320,FALSE),5)="Csere",VLOOKUP(LEFT(VLOOKUP($A48,csapatok!$A:$NN,DZ$320,FALSE),LEN(VLOOKUP($A48,csapatok!$A:$NN,DZ$320,FALSE))-6),'csapat-ranglista'!$A:$FP,DZ$321,FALSE)/8,VLOOKUP(VLOOKUP($A48,csapatok!$A:$NN,DZ$320,FALSE),'csapat-ranglista'!$A:$FP,DZ$321,FALSE)/4),0)</f>
        <v>0</v>
      </c>
      <c r="EA48" s="223">
        <f>IFERROR(IF(RIGHT(VLOOKUP($A48,csapatok!$A:$NN,EA$320,FALSE),5)="Csere",VLOOKUP(LEFT(VLOOKUP($A48,csapatok!$A:$NN,EA$320,FALSE),LEN(VLOOKUP($A48,csapatok!$A:$NN,EA$320,FALSE))-6),'csapat-ranglista'!$A:$FP,EA$321,FALSE)/8,VLOOKUP(VLOOKUP($A48,csapatok!$A:$NN,EA$320,FALSE),'csapat-ranglista'!$A:$FP,EA$321,FALSE)/4),0)</f>
        <v>0</v>
      </c>
      <c r="EB48" s="223">
        <f>IFERROR(IF(RIGHT(VLOOKUP($A48,csapatok!$A:$NN,EB$320,FALSE),5)="Csere",VLOOKUP(LEFT(VLOOKUP($A48,csapatok!$A:$NN,EB$320,FALSE),LEN(VLOOKUP($A48,csapatok!$A:$NN,EB$320,FALSE))-6),'csapat-ranglista'!$A:$FP,EB$321,FALSE)/8,VLOOKUP(VLOOKUP($A48,csapatok!$A:$NN,EB$320,FALSE),'csapat-ranglista'!$A:$FP,EB$321,FALSE)/4),0)</f>
        <v>0</v>
      </c>
      <c r="EC48" s="223">
        <f>IFERROR(IF(RIGHT(VLOOKUP($A48,csapatok!$A:$NN,EC$320,FALSE),5)="Csere",VLOOKUP(LEFT(VLOOKUP($A48,csapatok!$A:$NN,EC$320,FALSE),LEN(VLOOKUP($A48,csapatok!$A:$NN,EC$320,FALSE))-6),'csapat-ranglista'!$A:$FP,EC$321,FALSE)/8,VLOOKUP(VLOOKUP($A48,csapatok!$A:$NN,EC$320,FALSE),'csapat-ranglista'!$A:$FP,EC$321,FALSE)/4),0)</f>
        <v>0</v>
      </c>
      <c r="ED48" s="223">
        <f>IFERROR(IF(RIGHT(VLOOKUP($A48,csapatok!$A:$NN,ED$320,FALSE),5)="Csere",VLOOKUP(LEFT(VLOOKUP($A48,csapatok!$A:$NN,ED$320,FALSE),LEN(VLOOKUP($A48,csapatok!$A:$NN,ED$320,FALSE))-6),'csapat-ranglista'!$A:$FP,ED$321,FALSE)/8,VLOOKUP(VLOOKUP($A48,csapatok!$A:$NN,ED$320,FALSE),'csapat-ranglista'!$A:$FP,ED$321,FALSE)/4),0)</f>
        <v>0</v>
      </c>
      <c r="EE48" s="223">
        <f>IFERROR(IF(RIGHT(VLOOKUP($A48,csapatok!$A:$NN,EE$320,FALSE),5)="Csere",VLOOKUP(LEFT(VLOOKUP($A48,csapatok!$A:$NN,EE$320,FALSE),LEN(VLOOKUP($A48,csapatok!$A:$NN,EE$320,FALSE))-6),'csapat-ranglista'!$A:$FP,EE$321,FALSE)/8,VLOOKUP(VLOOKUP($A48,csapatok!$A:$NN,EE$320,FALSE),'csapat-ranglista'!$A:$FP,EE$321,FALSE)/4),0)</f>
        <v>0</v>
      </c>
      <c r="EF48" s="223">
        <f>IFERROR(IF(RIGHT(VLOOKUP($A48,csapatok!$A:$NN,EF$320,FALSE),5)="Csere",VLOOKUP(LEFT(VLOOKUP($A48,csapatok!$A:$NN,EF$320,FALSE),LEN(VLOOKUP($A48,csapatok!$A:$NN,EF$320,FALSE))-6),'csapat-ranglista'!$A:$FP,EF$321,FALSE)/8,VLOOKUP(VLOOKUP($A48,csapatok!$A:$NN,EF$320,FALSE),'csapat-ranglista'!$A:$FP,EF$321,FALSE)/4),0)</f>
        <v>0</v>
      </c>
      <c r="EG48" s="223">
        <f>IFERROR(IF(RIGHT(VLOOKUP($A48,csapatok!$A:$NN,EG$320,FALSE),5)="Csere",VLOOKUP(LEFT(VLOOKUP($A48,csapatok!$A:$NN,EG$320,FALSE),LEN(VLOOKUP($A48,csapatok!$A:$NN,EG$320,FALSE))-6),'csapat-ranglista'!$A:$FP,EG$321,FALSE)/8,VLOOKUP(VLOOKUP($A48,csapatok!$A:$NN,EG$320,FALSE),'csapat-ranglista'!$A:$FP,EG$321,FALSE)/4),0)</f>
        <v>0</v>
      </c>
      <c r="EH48" s="223">
        <f>IFERROR(IF(RIGHT(VLOOKUP($A48,csapatok!$A:$NN,EH$320,FALSE),5)="Csere",VLOOKUP(LEFT(VLOOKUP($A48,csapatok!$A:$NN,EH$320,FALSE),LEN(VLOOKUP($A48,csapatok!$A:$NN,EH$320,FALSE))-6),'csapat-ranglista'!$A:$FP,EH$321,FALSE)/8,VLOOKUP(VLOOKUP($A48,csapatok!$A:$NN,EH$320,FALSE),'csapat-ranglista'!$A:$FP,EH$321,FALSE)/4),0)</f>
        <v>0</v>
      </c>
      <c r="EI48" s="223">
        <f>IFERROR(IF(RIGHT(VLOOKUP($A48,csapatok!$A:$NN,EI$320,FALSE),5)="Csere",VLOOKUP(LEFT(VLOOKUP($A48,csapatok!$A:$NN,EI$320,FALSE),LEN(VLOOKUP($A48,csapatok!$A:$NN,EI$320,FALSE))-6),'csapat-ranglista'!$A:$FP,EI$321,FALSE)/8,VLOOKUP(VLOOKUP($A48,csapatok!$A:$NN,EI$320,FALSE),'csapat-ranglista'!$A:$FP,EI$321,FALSE)/4),0)</f>
        <v>0</v>
      </c>
      <c r="EJ48" s="223">
        <f>IFERROR(IF(RIGHT(VLOOKUP($A48,csapatok!$A:$NN,EJ$320,FALSE),5)="Csere",VLOOKUP(LEFT(VLOOKUP($A48,csapatok!$A:$NN,EJ$320,FALSE),LEN(VLOOKUP($A48,csapatok!$A:$NN,EJ$320,FALSE))-6),'csapat-ranglista'!$A:$FP,EJ$321,FALSE)/8,VLOOKUP(VLOOKUP($A48,csapatok!$A:$NN,EJ$320,FALSE),'csapat-ranglista'!$A:$FP,EJ$321,FALSE)/4),0)</f>
        <v>0</v>
      </c>
      <c r="EK48" s="223">
        <f>IFERROR(IF(RIGHT(VLOOKUP($A48,csapatok!$A:$NN,EK$320,FALSE),5)="Csere",VLOOKUP(LEFT(VLOOKUP($A48,csapatok!$A:$NN,EK$320,FALSE),LEN(VLOOKUP($A48,csapatok!$A:$NN,EK$320,FALSE))-6),'csapat-ranglista'!$A:$FP,EK$321,FALSE)/8,VLOOKUP(VLOOKUP($A48,csapatok!$A:$NN,EK$320,FALSE),'csapat-ranglista'!$A:$FP,EK$321,FALSE)/4),0)</f>
        <v>0</v>
      </c>
      <c r="EL48" s="223">
        <f>IFERROR(IF(RIGHT(VLOOKUP($A48,csapatok!$A:$NN,EL$320,FALSE),5)="Csere",VLOOKUP(LEFT(VLOOKUP($A48,csapatok!$A:$NN,EL$320,FALSE),LEN(VLOOKUP($A48,csapatok!$A:$NN,EL$320,FALSE))-6),'csapat-ranglista'!$A:$FP,EL$321,FALSE)/8,VLOOKUP(VLOOKUP($A48,csapatok!$A:$NN,EL$320,FALSE),'csapat-ranglista'!$A:$FP,EL$321,FALSE)/4),0)</f>
        <v>0</v>
      </c>
      <c r="EM48" s="223">
        <f>IFERROR(IF(RIGHT(VLOOKUP($A48,csapatok!$A:$NN,EM$320,FALSE),5)="Csere",VLOOKUP(LEFT(VLOOKUP($A48,csapatok!$A:$NN,EM$320,FALSE),LEN(VLOOKUP($A48,csapatok!$A:$NN,EM$320,FALSE))-6),'csapat-ranglista'!$A:$FP,EM$321,FALSE)/8,VLOOKUP(VLOOKUP($A48,csapatok!$A:$NN,EM$320,FALSE),'csapat-ranglista'!$A:$FP,EM$321,FALSE)/4),0)</f>
        <v>0</v>
      </c>
      <c r="EN48" s="223">
        <f>IFERROR(IF(RIGHT(VLOOKUP($A48,csapatok!$A:$NN,EN$320,FALSE),5)="Csere",VLOOKUP(LEFT(VLOOKUP($A48,csapatok!$A:$NN,EN$320,FALSE),LEN(VLOOKUP($A48,csapatok!$A:$NN,EN$320,FALSE))-6),'csapat-ranglista'!$A:$FP,EN$321,FALSE)/8,VLOOKUP(VLOOKUP($A48,csapatok!$A:$NN,EN$320,FALSE),'csapat-ranglista'!$A:$FP,EN$321,FALSE)/4),0)</f>
        <v>4.5547304768468555</v>
      </c>
      <c r="EO48" s="223">
        <f>IFERROR(IF(RIGHT(VLOOKUP($A48,csapatok!$A:$NN,EO$320,FALSE),5)="Csere",VLOOKUP(LEFT(VLOOKUP($A48,csapatok!$A:$NN,EO$320,FALSE),LEN(VLOOKUP($A48,csapatok!$A:$NN,EO$320,FALSE))-6),'csapat-ranglista'!$A:$FP,EO$321,FALSE)/8,VLOOKUP(VLOOKUP($A48,csapatok!$A:$NN,EO$320,FALSE),'csapat-ranglista'!$A:$FP,EO$321,FALSE)/4),0)</f>
        <v>0</v>
      </c>
      <c r="EP48" s="223">
        <f>IFERROR(IF(RIGHT(VLOOKUP($A48,csapatok!$A:$NN,EP$320,FALSE),5)="Csere",VLOOKUP(LEFT(VLOOKUP($A48,csapatok!$A:$NN,EP$320,FALSE),LEN(VLOOKUP($A48,csapatok!$A:$NN,EP$320,FALSE))-6),'csapat-ranglista'!$A:$FP,EP$321,FALSE)/8,VLOOKUP(VLOOKUP($A48,csapatok!$A:$NN,EP$320,FALSE),'csapat-ranglista'!$A:$FP,EP$321,FALSE)/4),0)</f>
        <v>0</v>
      </c>
      <c r="EQ48" s="223">
        <f>IFERROR(IF(RIGHT(VLOOKUP($A48,csapatok!$A:$NN,EQ$320,FALSE),5)="Csere",VLOOKUP(LEFT(VLOOKUP($A48,csapatok!$A:$NN,EQ$320,FALSE),LEN(VLOOKUP($A48,csapatok!$A:$NN,EQ$320,FALSE))-6),'csapat-ranglista'!$A:$FP,EQ$321,FALSE)/8,VLOOKUP(VLOOKUP($A48,csapatok!$A:$NN,EQ$320,FALSE),'csapat-ranglista'!$A:$FP,EQ$321,FALSE)/4),0)</f>
        <v>0</v>
      </c>
      <c r="ER48" s="223">
        <f>IFERROR(IF(RIGHT(VLOOKUP($A48,csapatok!$A:$NN,ER$320,FALSE),5)="Csere",VLOOKUP(LEFT(VLOOKUP($A48,csapatok!$A:$NN,ER$320,FALSE),LEN(VLOOKUP($A48,csapatok!$A:$NN,ER$320,FALSE))-6),'csapat-ranglista'!$A:$FP,ER$321,FALSE)/8,VLOOKUP(VLOOKUP($A48,csapatok!$A:$NN,ER$320,FALSE),'csapat-ranglista'!$A:$FP,ER$321,FALSE)/4),0)</f>
        <v>0</v>
      </c>
      <c r="ES48" s="223">
        <f>IFERROR(IF(RIGHT(VLOOKUP($A48,csapatok!$A:$NN,ES$320,FALSE),5)="Csere",VLOOKUP(LEFT(VLOOKUP($A48,csapatok!$A:$NN,ES$320,FALSE),LEN(VLOOKUP($A48,csapatok!$A:$NN,ES$320,FALSE))-6),'csapat-ranglista'!$A:$FP,ES$321,FALSE)/8,VLOOKUP(VLOOKUP($A48,csapatok!$A:$NN,ES$320,FALSE),'csapat-ranglista'!$A:$FP,ES$321,FALSE)/4),0)</f>
        <v>0</v>
      </c>
      <c r="ET48" s="223">
        <f>IFERROR(IF(RIGHT(VLOOKUP($A48,csapatok!$A:$NN,ET$320,FALSE),5)="Csere",VLOOKUP(LEFT(VLOOKUP($A48,csapatok!$A:$NN,ET$320,FALSE),LEN(VLOOKUP($A48,csapatok!$A:$NN,ET$320,FALSE))-6),'csapat-ranglista'!$A:$FP,ET$321,FALSE)/8,VLOOKUP(VLOOKUP($A48,csapatok!$A:$NN,ET$320,FALSE),'csapat-ranglista'!$A:$FP,ET$321,FALSE)/4),0)</f>
        <v>0</v>
      </c>
      <c r="EU48" s="223">
        <f>IFERROR(IF(RIGHT(VLOOKUP($A48,csapatok!$A:$NN,EU$320,FALSE),5)="Csere",VLOOKUP(LEFT(VLOOKUP($A48,csapatok!$A:$NN,EU$320,FALSE),LEN(VLOOKUP($A48,csapatok!$A:$NN,EU$320,FALSE))-6),'csapat-ranglista'!$A:$FP,EU$321,FALSE)/8,VLOOKUP(VLOOKUP($A48,csapatok!$A:$NN,EU$320,FALSE),'csapat-ranglista'!$A:$FP,EU$321,FALSE)/4),0)</f>
        <v>7.8472376303527849</v>
      </c>
      <c r="EV48" s="223">
        <f>IFERROR(IF(RIGHT(VLOOKUP($A48,csapatok!$A:$NN,EV$320,FALSE),5)="Csere",VLOOKUP(LEFT(VLOOKUP($A48,csapatok!$A:$NN,EV$320,FALSE),LEN(VLOOKUP($A48,csapatok!$A:$NN,EV$320,FALSE))-6),'csapat-ranglista'!$A:$FP,EV$321,FALSE)/8,VLOOKUP(VLOOKUP($A48,csapatok!$A:$NN,EV$320,FALSE),'csapat-ranglista'!$A:$FP,EV$321,FALSE)/4),0)</f>
        <v>0</v>
      </c>
      <c r="EW48" s="223">
        <f>IFERROR(IF(RIGHT(VLOOKUP($A48,csapatok!$A:$NN,EW$320,FALSE),5)="Csere",VLOOKUP(LEFT(VLOOKUP($A48,csapatok!$A:$NN,EW$320,FALSE),LEN(VLOOKUP($A48,csapatok!$A:$NN,EW$320,FALSE))-6),'csapat-ranglista'!$A:$FP,EW$321,FALSE)/8,VLOOKUP(VLOOKUP($A48,csapatok!$A:$NN,EW$320,FALSE),'csapat-ranglista'!$A:$FP,EW$321,FALSE)/4),0)</f>
        <v>0</v>
      </c>
      <c r="EX48" s="223">
        <f>IFERROR(IF(RIGHT(VLOOKUP($A48,csapatok!$A:$NN,EX$320,FALSE),5)="Csere",VLOOKUP(LEFT(VLOOKUP($A48,csapatok!$A:$NN,EX$320,FALSE),LEN(VLOOKUP($A48,csapatok!$A:$NN,EX$320,FALSE))-6),'csapat-ranglista'!$A:$FP,EX$321,FALSE)/8,VLOOKUP(VLOOKUP($A48,csapatok!$A:$NN,EX$320,FALSE),'csapat-ranglista'!$A:$FP,EX$321,FALSE)/4),0)</f>
        <v>13.812388605694915</v>
      </c>
      <c r="EY48" s="223">
        <f>IFERROR(IF(RIGHT(VLOOKUP($A48,csapatok!$A:$NN,EY$320,FALSE),5)="Csere",VLOOKUP(LEFT(VLOOKUP($A48,csapatok!$A:$NN,EY$320,FALSE),LEN(VLOOKUP($A48,csapatok!$A:$NN,EY$320,FALSE))-6),'csapat-ranglista'!$A:$FP,EY$321,FALSE)/8,VLOOKUP(VLOOKUP($A48,csapatok!$A:$NN,EY$320,FALSE),'csapat-ranglista'!$A:$FP,EY$321,FALSE)/4),0)</f>
        <v>0</v>
      </c>
      <c r="EZ48" s="223">
        <f>IFERROR(IF(RIGHT(VLOOKUP($A48,csapatok!$A:$NN,EZ$320,FALSE),5)="Csere",VLOOKUP(LEFT(VLOOKUP($A48,csapatok!$A:$NN,EZ$320,FALSE),LEN(VLOOKUP($A48,csapatok!$A:$NN,EZ$320,FALSE))-6),'csapat-ranglista'!$A:$FP,EZ$321,FALSE)/8,VLOOKUP(VLOOKUP($A48,csapatok!$A:$NN,EZ$320,FALSE),'csapat-ranglista'!$A:$FP,EZ$321,FALSE)/4),0)</f>
        <v>0</v>
      </c>
      <c r="FA48" s="223">
        <f>IFERROR(IF(RIGHT(VLOOKUP($A48,csapatok!$A:$NN,FA$320,FALSE),5)="Csere",VLOOKUP(LEFT(VLOOKUP($A48,csapatok!$A:$NN,FA$320,FALSE),LEN(VLOOKUP($A48,csapatok!$A:$NN,FA$320,FALSE))-6),'csapat-ranglista'!$A:$FP,FA$321,FALSE)/8,VLOOKUP(VLOOKUP($A48,csapatok!$A:$NN,FA$320,FALSE),'csapat-ranglista'!$A:$FP,FA$321,FALSE)/4),0)</f>
        <v>0</v>
      </c>
      <c r="FB48" s="223">
        <f>IFERROR(IF(RIGHT(VLOOKUP($A48,csapatok!$A:$NN,FB$320,FALSE),5)="Csere",VLOOKUP(LEFT(VLOOKUP($A48,csapatok!$A:$NN,FB$320,FALSE),LEN(VLOOKUP($A48,csapatok!$A:$NN,FB$320,FALSE))-6),'csapat-ranglista'!$A:$FP,FB$321,FALSE)/8,VLOOKUP(VLOOKUP($A48,csapatok!$A:$NN,FB$320,FALSE),'csapat-ranglista'!$A:$FP,FB$321,FALSE)/4),0)</f>
        <v>0</v>
      </c>
      <c r="FC48" s="223">
        <f>IFERROR(IF(RIGHT(VLOOKUP($A48,csapatok!$A:$NN,FC$320,FALSE),5)="Csere",VLOOKUP(LEFT(VLOOKUP($A48,csapatok!$A:$NN,FC$320,FALSE),LEN(VLOOKUP($A48,csapatok!$A:$NN,FC$320,FALSE))-6),'csapat-ranglista'!$A:$FP,FC$321,FALSE)/8,VLOOKUP(VLOOKUP($A48,csapatok!$A:$NN,FC$320,FALSE),'csapat-ranglista'!$A:$FP,FC$321,FALSE)/4),0)</f>
        <v>0</v>
      </c>
      <c r="FD48" s="224">
        <f>versenyek!$QY$11*IFERROR(VLOOKUP(VLOOKUP($A48,versenyek!QX:QZ,3,FALSE),szabalyok!$A$16:$B$23,2,FALSE)/4,0)</f>
        <v>0</v>
      </c>
      <c r="FE48" s="224">
        <f>versenyek!$RB$11*IFERROR(VLOOKUP(VLOOKUP($A48,versenyek!RA:RC,3,FALSE),szabalyok!$A$16:$B$23,2,FALSE)/4,0)</f>
        <v>0</v>
      </c>
      <c r="FF48" s="223">
        <f>IFERROR(IF(RIGHT(VLOOKUP($A48,csapatok!$A:$NN,FF$320,FALSE),5)="Csere",VLOOKUP(LEFT(VLOOKUP($A48,csapatok!$A:$NN,FF$320,FALSE),LEN(VLOOKUP($A48,csapatok!$A:$NN,FF$320,FALSE))-6),'csapat-ranglista'!$A:$FP,FF$321,FALSE)/8,VLOOKUP(VLOOKUP($A48,csapatok!$A:$NN,FF$320,FALSE),'csapat-ranglista'!$A:$FP,FF$321,FALSE)/4),0)</f>
        <v>0</v>
      </c>
      <c r="FG48" s="223">
        <f>IFERROR(IF(RIGHT(VLOOKUP($A48,csapatok!$A:$NN,FG$320,FALSE),5)="Csere",VLOOKUP(LEFT(VLOOKUP($A48,csapatok!$A:$NN,FG$320,FALSE),LEN(VLOOKUP($A48,csapatok!$A:$NN,FG$320,FALSE))-6),'csapat-ranglista'!$A:$FP,FG$321,FALSE)/8,VLOOKUP(VLOOKUP($A48,csapatok!$A:$NN,FG$320,FALSE),'csapat-ranglista'!$A:$FP,FG$321,FALSE)/4),0)</f>
        <v>0</v>
      </c>
      <c r="FH48" s="223">
        <f>IFERROR(IF(RIGHT(VLOOKUP($A48,csapatok!$A:$NN,FH$320,FALSE),5)="Csere",VLOOKUP(LEFT(VLOOKUP($A48,csapatok!$A:$NN,FH$320,FALSE),LEN(VLOOKUP($A48,csapatok!$A:$NN,FH$320,FALSE))-6),'csapat-ranglista'!$A:$FP,FH$321,FALSE)/8,VLOOKUP(VLOOKUP($A48,csapatok!$A:$NN,FH$320,FALSE),'csapat-ranglista'!$A:$FP,FH$321,FALSE)/4),0)</f>
        <v>0</v>
      </c>
      <c r="FI48" s="223">
        <f>IFERROR(IF(RIGHT(VLOOKUP($A48,csapatok!$A:$NN,FI$320,FALSE),5)="Csere",VLOOKUP(LEFT(VLOOKUP($A48,csapatok!$A:$NN,FI$320,FALSE),LEN(VLOOKUP($A48,csapatok!$A:$NN,FI$320,FALSE))-6),'csapat-ranglista'!$A:$FP,FI$321,FALSE)/8,VLOOKUP(VLOOKUP($A48,csapatok!$A:$NN,FI$320,FALSE),'csapat-ranglista'!$A:$FP,FI$321,FALSE)/4),0)</f>
        <v>0</v>
      </c>
      <c r="FJ48" s="223">
        <f>IFERROR(IF(RIGHT(VLOOKUP($A48,csapatok!$A:$NN,FJ$320,FALSE),5)="Csere",VLOOKUP(LEFT(VLOOKUP($A48,csapatok!$A:$NN,FJ$320,FALSE),LEN(VLOOKUP($A48,csapatok!$A:$NN,FJ$320,FALSE))-6),'csapat-ranglista'!$A:$FP,FJ$321,FALSE)/8,VLOOKUP(VLOOKUP($A48,csapatok!$A:$NN,FJ$320,FALSE),'csapat-ranglista'!$A:$FP,FJ$321,FALSE)/4),0)</f>
        <v>0</v>
      </c>
      <c r="FK48" s="223">
        <f>IFERROR(IF(RIGHT(VLOOKUP($A48,csapatok!$A:$NN,FK$320,FALSE),5)="Csere",VLOOKUP(LEFT(VLOOKUP($A48,csapatok!$A:$NN,FK$320,FALSE),LEN(VLOOKUP($A48,csapatok!$A:$NN,FK$320,FALSE))-6),'csapat-ranglista'!$A:$FP,FK$321,FALSE)/8,VLOOKUP(VLOOKUP($A48,csapatok!$A:$NN,FK$320,FALSE),'csapat-ranglista'!$A:$FP,FK$321,FALSE)/4),0)</f>
        <v>0</v>
      </c>
      <c r="FL48" s="223">
        <f>IFERROR(IF(RIGHT(VLOOKUP($A48,csapatok!$A:$NN,FL$320,FALSE),5)="Csere",VLOOKUP(LEFT(VLOOKUP($A48,csapatok!$A:$NN,FL$320,FALSE),LEN(VLOOKUP($A48,csapatok!$A:$NN,FL$320,FALSE))-6),'csapat-ranglista'!$A:$FP,FL$321,FALSE)/8,VLOOKUP(VLOOKUP($A48,csapatok!$A:$NN,FL$320,FALSE),'csapat-ranglista'!$A:$FP,FL$321,FALSE)/4),0)</f>
        <v>0</v>
      </c>
      <c r="FM48" s="223">
        <f>IFERROR(IF(RIGHT(VLOOKUP($A48,csapatok!$A:$NN,FM$320,FALSE),5)="Csere",VLOOKUP(LEFT(VLOOKUP($A48,csapatok!$A:$NN,FM$320,FALSE),LEN(VLOOKUP($A48,csapatok!$A:$NN,FM$320,FALSE))-6),'csapat-ranglista'!$A:$FP,FM$321,FALSE)/8,VLOOKUP(VLOOKUP($A48,csapatok!$A:$NN,FM$320,FALSE),'csapat-ranglista'!$A:$FP,FM$321,FALSE)/4),0)</f>
        <v>0</v>
      </c>
      <c r="FN48" s="223">
        <f>IFERROR(IF(RIGHT(VLOOKUP($A48,csapatok!$A:$NN,FN$320,FALSE),5)="Csere",VLOOKUP(LEFT(VLOOKUP($A48,csapatok!$A:$NN,FN$320,FALSE),LEN(VLOOKUP($A48,csapatok!$A:$NN,FN$320,FALSE))-6),'csapat-ranglista'!$A:$FP,FN$321,FALSE)/8,VLOOKUP(VLOOKUP($A48,csapatok!$A:$NN,FN$320,FALSE),'csapat-ranglista'!$A:$FP,FN$321,FALSE)/4),0)</f>
        <v>0</v>
      </c>
      <c r="FO48" s="223">
        <f>IFERROR(IF(RIGHT(VLOOKUP($A48,csapatok!$A:$NN,FO$320,FALSE),5)="Csere",VLOOKUP(LEFT(VLOOKUP($A48,csapatok!$A:$NN,FO$320,FALSE),LEN(VLOOKUP($A48,csapatok!$A:$NN,FO$320,FALSE))-6),'csapat-ranglista'!$A:$FP,FO$321,FALSE)/8,VLOOKUP(VLOOKUP($A48,csapatok!$A:$NN,FO$320,FALSE),'csapat-ranglista'!$A:$FP,FO$321,FALSE)/4),0)</f>
        <v>0</v>
      </c>
      <c r="FP48" s="223">
        <f>IFERROR(IF(RIGHT(VLOOKUP($A48,csapatok!$A:$NN,FP$320,FALSE),5)="Csere",VLOOKUP(LEFT(VLOOKUP($A48,csapatok!$A:$NN,FP$320,FALSE),LEN(VLOOKUP($A48,csapatok!$A:$NN,FP$320,FALSE))-6),'csapat-ranglista'!$A:$FP,FP$321,FALSE)/8,VLOOKUP(VLOOKUP($A48,csapatok!$A:$NN,FP$320,FALSE),'csapat-ranglista'!$A:$FP,FP$321,FALSE)/4),0)</f>
        <v>0</v>
      </c>
      <c r="FQ48" s="223">
        <f>IFERROR(IF(RIGHT(VLOOKUP($A48,csapatok!$A:$NN,FQ$320,FALSE),5)="Csere",VLOOKUP(LEFT(VLOOKUP($A48,csapatok!$A:$NN,FQ$320,FALSE),LEN(VLOOKUP($A48,csapatok!$A:$NN,FQ$320,FALSE))-6),'csapat-ranglista'!$A:$FP,FQ$321,FALSE)/8,VLOOKUP(VLOOKUP($A48,csapatok!$A:$NN,FQ$320,FALSE),'csapat-ranglista'!$A:$FP,FQ$321,FALSE)/4),0)</f>
        <v>0</v>
      </c>
      <c r="FR48" s="223">
        <f>IFERROR(IF(RIGHT(VLOOKUP($A48,csapatok!$A:$NN,FR$320,FALSE),5)="Csere",VLOOKUP(LEFT(VLOOKUP($A48,csapatok!$A:$NN,FR$320,FALSE),LEN(VLOOKUP($A48,csapatok!$A:$NN,FR$320,FALSE))-6),'csapat-ranglista'!$A:$FP,FR$321,FALSE)/8,VLOOKUP(VLOOKUP($A48,csapatok!$A:$NN,FR$320,FALSE),'csapat-ranglista'!$A:$FP,FR$321,FALSE)/4),0)</f>
        <v>0</v>
      </c>
      <c r="FS48" s="223">
        <f>IFERROR(IF(RIGHT(VLOOKUP($A48,csapatok!$A:$NN,FS$320,FALSE),5)="Csere",VLOOKUP(LEFT(VLOOKUP($A48,csapatok!$A:$NN,FS$320,FALSE),LEN(VLOOKUP($A48,csapatok!$A:$NN,FS$320,FALSE))-6),'csapat-ranglista'!$A:$FP,FS$321,FALSE)/8,VLOOKUP(VLOOKUP($A48,csapatok!$A:$NN,FS$320,FALSE),'csapat-ranglista'!$A:$FP,FS$321,FALSE)/4),0)</f>
        <v>5.9676086489081488</v>
      </c>
      <c r="FT48" s="223">
        <f>IFERROR(IF(RIGHT(VLOOKUP($A48,csapatok!$A:$NN,FT$320,FALSE),5)="Csere",VLOOKUP(LEFT(VLOOKUP($A48,csapatok!$A:$NN,FT$320,FALSE),LEN(VLOOKUP($A48,csapatok!$A:$NN,FT$320,FALSE))-6),'csapat-ranglista'!$A:$FP,FT$321,FALSE)/8,VLOOKUP(VLOOKUP($A48,csapatok!$A:$NN,FT$320,FALSE),'csapat-ranglista'!$A:$FP,FT$321,FALSE)/4),0)</f>
        <v>0</v>
      </c>
      <c r="FU48" s="223">
        <f>IFERROR(IF(RIGHT(VLOOKUP($A48,csapatok!$A:$NN,FU$320,FALSE),5)="Csere",VLOOKUP(LEFT(VLOOKUP($A48,csapatok!$A:$NN,FU$320,FALSE),LEN(VLOOKUP($A48,csapatok!$A:$NN,FU$320,FALSE))-6),'csapat-ranglista'!$A:$FP,FU$321,FALSE)/8,VLOOKUP(VLOOKUP($A48,csapatok!$A:$NN,FU$320,FALSE),'csapat-ranglista'!$A:$FP,FU$321,FALSE)/4),0)</f>
        <v>0</v>
      </c>
      <c r="FV48" s="223">
        <f>IFERROR(IF(RIGHT(VLOOKUP($A48,csapatok!$A:$NN,FV$320,FALSE),5)="Csere",VLOOKUP(LEFT(VLOOKUP($A48,csapatok!$A:$NN,FV$320,FALSE),LEN(VLOOKUP($A48,csapatok!$A:$NN,FV$320,FALSE))-6),'csapat-ranglista'!$A:$FP,FV$321,FALSE)/8,VLOOKUP(VLOOKUP($A48,csapatok!$A:$NN,FV$320,FALSE),'csapat-ranglista'!$A:$FP,FV$321,FALSE)/4),0)</f>
        <v>0</v>
      </c>
      <c r="FW48" s="223">
        <f>IFERROR(IF(RIGHT(VLOOKUP($A48,csapatok!$A:$NN,FW$320,FALSE),5)="Csere",VLOOKUP(LEFT(VLOOKUP($A48,csapatok!$A:$NN,FW$320,FALSE),LEN(VLOOKUP($A48,csapatok!$A:$NN,FW$320,FALSE))-6),'csapat-ranglista'!$A:$FP,FW$321,FALSE)/8,VLOOKUP(VLOOKUP($A48,csapatok!$A:$NN,FW$320,FALSE),'csapat-ranglista'!$A:$FP,FW$321,FALSE)/4),0)</f>
        <v>0</v>
      </c>
      <c r="FX48" s="223">
        <f>IFERROR(IF(RIGHT(VLOOKUP($A48,csapatok!$A:$NN,FX$320,FALSE),5)="Csere",VLOOKUP(LEFT(VLOOKUP($A48,csapatok!$A:$NN,FX$320,FALSE),LEN(VLOOKUP($A48,csapatok!$A:$NN,FX$320,FALSE))-6),'csapat-ranglista'!$A:$FP,FX$321,FALSE)/8,VLOOKUP(VLOOKUP($A48,csapatok!$A:$NN,FX$320,FALSE),'csapat-ranglista'!$A:$FP,FX$321,FALSE)/4),0)</f>
        <v>0</v>
      </c>
      <c r="FY48" s="223">
        <f>IFERROR(IF(RIGHT(VLOOKUP($A48,csapatok!$A:$NN,FY$320,FALSE),5)="Csere",VLOOKUP(LEFT(VLOOKUP($A48,csapatok!$A:$NN,FY$320,FALSE),LEN(VLOOKUP($A48,csapatok!$A:$NN,FY$320,FALSE))-6),'csapat-ranglista'!$A:$FP,FY$321,FALSE)/8,VLOOKUP(VLOOKUP($A48,csapatok!$A:$NN,FY$320,FALSE),'csapat-ranglista'!$A:$FP,FY$321,FALSE)/4),0)</f>
        <v>0</v>
      </c>
      <c r="FZ48" s="223">
        <f>IFERROR(IF(RIGHT(VLOOKUP($A48,csapatok!$A:$NN,FZ$320,FALSE),5)="Csere",VLOOKUP(LEFT(VLOOKUP($A48,csapatok!$A:$NN,FZ$320,FALSE),LEN(VLOOKUP($A48,csapatok!$A:$NN,FZ$320,FALSE))-6),'csapat-ranglista'!$A:$FP,FZ$321,FALSE)/8,VLOOKUP(VLOOKUP($A48,csapatok!$A:$NN,FZ$320,FALSE),'csapat-ranglista'!$A:$FP,FZ$321,FALSE)/4),0)</f>
        <v>2.1601823070651514</v>
      </c>
      <c r="GA48" s="223">
        <f>IFERROR(IF(RIGHT(VLOOKUP($A48,csapatok!$A:$NN,GA$320,FALSE),5)="Csere",VLOOKUP(LEFT(VLOOKUP($A48,csapatok!$A:$NN,GA$320,FALSE),LEN(VLOOKUP($A48,csapatok!$A:$NN,GA$320,FALSE))-6),'csapat-ranglista'!$A:$FP,GA$321,FALSE)/8,VLOOKUP(VLOOKUP($A48,csapatok!$A:$NN,GA$320,FALSE),'csapat-ranglista'!$A:$FP,GA$321,FALSE)/4),0)</f>
        <v>0</v>
      </c>
      <c r="GB48" s="223">
        <f>IFERROR(IF(RIGHT(VLOOKUP($A48,csapatok!$A:$NN,GB$320,FALSE),5)="Csere",VLOOKUP(LEFT(VLOOKUP($A48,csapatok!$A:$NN,GB$320,FALSE),LEN(VLOOKUP($A48,csapatok!$A:$NN,GB$320,FALSE))-6),'csapat-ranglista'!$A:$FP,GB$321,FALSE)/8,VLOOKUP(VLOOKUP($A48,csapatok!$A:$NN,GB$320,FALSE),'csapat-ranglista'!$A:$FP,GB$321,FALSE)/4),0)</f>
        <v>0</v>
      </c>
      <c r="GC48" s="223">
        <f>IFERROR(IF(RIGHT(VLOOKUP($A48,csapatok!$A:$NN,GC$320,FALSE),5)="Csere",VLOOKUP(LEFT(VLOOKUP($A48,csapatok!$A:$NN,GC$320,FALSE),LEN(VLOOKUP($A48,csapatok!$A:$NN,GC$320,FALSE))-6),'csapat-ranglista'!$A:$FP,GC$321,FALSE)/8,VLOOKUP(VLOOKUP($A48,csapatok!$A:$NN,GC$320,FALSE),'csapat-ranglista'!$A:$FP,GC$321,FALSE)/4),0)</f>
        <v>0</v>
      </c>
      <c r="GD48" s="247">
        <f>SUM(EQ48:GC48)</f>
        <v>29.787417192021</v>
      </c>
    </row>
    <row r="49" spans="1:186">
      <c r="A49" s="32" t="s">
        <v>169</v>
      </c>
      <c r="B49" s="2">
        <v>20741</v>
      </c>
      <c r="C49" s="131" t="str">
        <f>IF(B49=0,"",IF(B49&lt;$C$1,"felnőtt","ifi"))</f>
        <v>felnőtt</v>
      </c>
      <c r="D49" s="32" t="s">
        <v>101</v>
      </c>
      <c r="E49" s="45">
        <v>5.6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2.0652240851793264</v>
      </c>
      <c r="L49" s="32">
        <v>0</v>
      </c>
      <c r="M49" s="32">
        <v>2.0458468332043647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f>IFERROR(IF(RIGHT(VLOOKUP($A49,csapatok!$A:$BL,X$320,FALSE),5)="Csere",VLOOKUP(LEFT(VLOOKUP($A49,csapatok!$A:$BL,X$320,FALSE),LEN(VLOOKUP($A49,csapatok!$A:$BL,X$320,FALSE))-6),'csapat-ranglista'!$A:$FP,X$321,FALSE)/8,VLOOKUP(VLOOKUP($A49,csapatok!$A:$BL,X$320,FALSE),'csapat-ranglista'!$A:$FP,X$321,FALSE)/4),0)</f>
        <v>0</v>
      </c>
      <c r="Y49" s="32">
        <f>IFERROR(IF(RIGHT(VLOOKUP($A49,csapatok!$A:$BL,Y$320,FALSE),5)="Csere",VLOOKUP(LEFT(VLOOKUP($A49,csapatok!$A:$BL,Y$320,FALSE),LEN(VLOOKUP($A49,csapatok!$A:$BL,Y$320,FALSE))-6),'csapat-ranglista'!$A:$FP,Y$321,FALSE)/8,VLOOKUP(VLOOKUP($A49,csapatok!$A:$BL,Y$320,FALSE),'csapat-ranglista'!$A:$FP,Y$321,FALSE)/4),0)</f>
        <v>0</v>
      </c>
      <c r="Z49" s="32">
        <f>IFERROR(IF(RIGHT(VLOOKUP($A49,csapatok!$A:$BL,Z$320,FALSE),5)="Csere",VLOOKUP(LEFT(VLOOKUP($A49,csapatok!$A:$BL,Z$320,FALSE),LEN(VLOOKUP($A49,csapatok!$A:$BL,Z$320,FALSE))-6),'csapat-ranglista'!$A:$FP,Z$321,FALSE)/8,VLOOKUP(VLOOKUP($A49,csapatok!$A:$BL,Z$320,FALSE),'csapat-ranglista'!$A:$FP,Z$321,FALSE)/4),0)</f>
        <v>0</v>
      </c>
      <c r="AA49" s="32">
        <f>IFERROR(IF(RIGHT(VLOOKUP($A49,csapatok!$A:$BL,AA$320,FALSE),5)="Csere",VLOOKUP(LEFT(VLOOKUP($A49,csapatok!$A:$BL,AA$320,FALSE),LEN(VLOOKUP($A49,csapatok!$A:$BL,AA$320,FALSE))-6),'csapat-ranglista'!$A:$FP,AA$321,FALSE)/8,VLOOKUP(VLOOKUP($A49,csapatok!$A:$BL,AA$320,FALSE),'csapat-ranglista'!$A:$FP,AA$321,FALSE)/4),0)</f>
        <v>0</v>
      </c>
      <c r="AB49" s="223">
        <f>IFERROR(IF(RIGHT(VLOOKUP($A49,csapatok!$A:$BL,AB$320,FALSE),5)="Csere",VLOOKUP(LEFT(VLOOKUP($A49,csapatok!$A:$BL,AB$320,FALSE),LEN(VLOOKUP($A49,csapatok!$A:$BL,AB$320,FALSE))-6),'csapat-ranglista'!$A:$FP,AB$321,FALSE)/8,VLOOKUP(VLOOKUP($A49,csapatok!$A:$BL,AB$320,FALSE),'csapat-ranglista'!$A:$FP,AB$321,FALSE)/4),0)</f>
        <v>0</v>
      </c>
      <c r="AC49" s="223">
        <f>IFERROR(IF(RIGHT(VLOOKUP($A49,csapatok!$A:$BL,AC$320,FALSE),5)="Csere",VLOOKUP(LEFT(VLOOKUP($A49,csapatok!$A:$BL,AC$320,FALSE),LEN(VLOOKUP($A49,csapatok!$A:$BL,AC$320,FALSE))-6),'csapat-ranglista'!$A:$FP,AC$321,FALSE)/8,VLOOKUP(VLOOKUP($A49,csapatok!$A:$BL,AC$320,FALSE),'csapat-ranglista'!$A:$FP,AC$321,FALSE)/4),0)</f>
        <v>0</v>
      </c>
      <c r="AD49" s="223">
        <f>IFERROR(IF(RIGHT(VLOOKUP($A49,csapatok!$A:$BL,AD$320,FALSE),5)="Csere",VLOOKUP(LEFT(VLOOKUP($A49,csapatok!$A:$BL,AD$320,FALSE),LEN(VLOOKUP($A49,csapatok!$A:$BL,AD$320,FALSE))-6),'csapat-ranglista'!$A:$FP,AD$321,FALSE)/8,VLOOKUP(VLOOKUP($A49,csapatok!$A:$BL,AD$320,FALSE),'csapat-ranglista'!$A:$FP,AD$321,FALSE)/4),0)</f>
        <v>0</v>
      </c>
      <c r="AE49" s="223">
        <f>IFERROR(IF(RIGHT(VLOOKUP($A49,csapatok!$A:$BL,AE$320,FALSE),5)="Csere",VLOOKUP(LEFT(VLOOKUP($A49,csapatok!$A:$BL,AE$320,FALSE),LEN(VLOOKUP($A49,csapatok!$A:$BL,AE$320,FALSE))-6),'csapat-ranglista'!$A:$FP,AE$321,FALSE)/8,VLOOKUP(VLOOKUP($A49,csapatok!$A:$BL,AE$320,FALSE),'csapat-ranglista'!$A:$FP,AE$321,FALSE)/4),0)</f>
        <v>0</v>
      </c>
      <c r="AF49" s="223">
        <f>IFERROR(IF(RIGHT(VLOOKUP($A49,csapatok!$A:$BL,AF$320,FALSE),5)="Csere",VLOOKUP(LEFT(VLOOKUP($A49,csapatok!$A:$BL,AF$320,FALSE),LEN(VLOOKUP($A49,csapatok!$A:$BL,AF$320,FALSE))-6),'csapat-ranglista'!$A:$FP,AF$321,FALSE)/8,VLOOKUP(VLOOKUP($A49,csapatok!$A:$BL,AF$320,FALSE),'csapat-ranglista'!$A:$FP,AF$321,FALSE)/4),0)</f>
        <v>0</v>
      </c>
      <c r="AG49" s="223">
        <f>IFERROR(IF(RIGHT(VLOOKUP($A49,csapatok!$A:$BL,AG$320,FALSE),5)="Csere",VLOOKUP(LEFT(VLOOKUP($A49,csapatok!$A:$BL,AG$320,FALSE),LEN(VLOOKUP($A49,csapatok!$A:$BL,AG$320,FALSE))-6),'csapat-ranglista'!$A:$FP,AG$321,FALSE)/8,VLOOKUP(VLOOKUP($A49,csapatok!$A:$BL,AG$320,FALSE),'csapat-ranglista'!$A:$FP,AG$321,FALSE)/4),0)</f>
        <v>0</v>
      </c>
      <c r="AH49" s="223">
        <f>IFERROR(IF(RIGHT(VLOOKUP($A49,csapatok!$A:$BL,AH$320,FALSE),5)="Csere",VLOOKUP(LEFT(VLOOKUP($A49,csapatok!$A:$BL,AH$320,FALSE),LEN(VLOOKUP($A49,csapatok!$A:$BL,AH$320,FALSE))-6),'csapat-ranglista'!$A:$FP,AH$321,FALSE)/8,VLOOKUP(VLOOKUP($A49,csapatok!$A:$BL,AH$320,FALSE),'csapat-ranglista'!$A:$FP,AH$321,FALSE)/4),0)</f>
        <v>0</v>
      </c>
      <c r="AI49" s="223">
        <f>IFERROR(IF(RIGHT(VLOOKUP($A49,csapatok!$A:$BL,AI$320,FALSE),5)="Csere",VLOOKUP(LEFT(VLOOKUP($A49,csapatok!$A:$BL,AI$320,FALSE),LEN(VLOOKUP($A49,csapatok!$A:$BL,AI$320,FALSE))-6),'csapat-ranglista'!$A:$FP,AI$321,FALSE)/8,VLOOKUP(VLOOKUP($A49,csapatok!$A:$BL,AI$320,FALSE),'csapat-ranglista'!$A:$FP,AI$321,FALSE)/4),0)</f>
        <v>0</v>
      </c>
      <c r="AJ49" s="223">
        <f>IFERROR(IF(RIGHT(VLOOKUP($A49,csapatok!$A:$BL,AJ$320,FALSE),5)="Csere",VLOOKUP(LEFT(VLOOKUP($A49,csapatok!$A:$BL,AJ$320,FALSE),LEN(VLOOKUP($A49,csapatok!$A:$BL,AJ$320,FALSE))-6),'csapat-ranglista'!$A:$FP,AJ$321,FALSE)/8,VLOOKUP(VLOOKUP($A49,csapatok!$A:$BL,AJ$320,FALSE),'csapat-ranglista'!$A:$FP,AJ$321,FALSE)/2),0)</f>
        <v>0</v>
      </c>
      <c r="AK49" s="223">
        <f>IFERROR(IF(RIGHT(VLOOKUP($A49,csapatok!$A:$CN,AK$320,FALSE),5)="Csere",VLOOKUP(LEFT(VLOOKUP($A49,csapatok!$A:$CN,AK$320,FALSE),LEN(VLOOKUP($A49,csapatok!$A:$CN,AK$320,FALSE))-6),'csapat-ranglista'!$A:$FP,AK$321,FALSE)/8,VLOOKUP(VLOOKUP($A49,csapatok!$A:$CN,AK$320,FALSE),'csapat-ranglista'!$A:$FP,AK$321,FALSE)/4),0)</f>
        <v>0</v>
      </c>
      <c r="AL49" s="223">
        <f>IFERROR(IF(RIGHT(VLOOKUP($A49,csapatok!$A:$CN,AL$320,FALSE),5)="Csere",VLOOKUP(LEFT(VLOOKUP($A49,csapatok!$A:$CN,AL$320,FALSE),LEN(VLOOKUP($A49,csapatok!$A:$CN,AL$320,FALSE))-6),'csapat-ranglista'!$A:$FP,AL$321,FALSE)/8,VLOOKUP(VLOOKUP($A49,csapatok!$A:$CN,AL$320,FALSE),'csapat-ranglista'!$A:$FP,AL$321,FALSE)/4),0)</f>
        <v>0</v>
      </c>
      <c r="AM49" s="223">
        <f>IFERROR(IF(RIGHT(VLOOKUP($A49,csapatok!$A:$CN,AM$320,FALSE),5)="Csere",VLOOKUP(LEFT(VLOOKUP($A49,csapatok!$A:$CN,AM$320,FALSE),LEN(VLOOKUP($A49,csapatok!$A:$CN,AM$320,FALSE))-6),'csapat-ranglista'!$A:$FP,AM$321,FALSE)/8,VLOOKUP(VLOOKUP($A49,csapatok!$A:$CN,AM$320,FALSE),'csapat-ranglista'!$A:$FP,AM$321,FALSE)/4),0)</f>
        <v>0</v>
      </c>
      <c r="AN49" s="223">
        <f>IFERROR(IF(RIGHT(VLOOKUP($A49,csapatok!$A:$CN,AN$320,FALSE),5)="Csere",VLOOKUP(LEFT(VLOOKUP($A49,csapatok!$A:$CN,AN$320,FALSE),LEN(VLOOKUP($A49,csapatok!$A:$CN,AN$320,FALSE))-6),'csapat-ranglista'!$A:$FP,AN$321,FALSE)/8,VLOOKUP(VLOOKUP($A49,csapatok!$A:$CN,AN$320,FALSE),'csapat-ranglista'!$A:$FP,AN$321,FALSE)/4),0)</f>
        <v>0</v>
      </c>
      <c r="AO49" s="223">
        <f>IFERROR(IF(RIGHT(VLOOKUP($A49,csapatok!$A:$CN,AO$320,FALSE),5)="Csere",VLOOKUP(LEFT(VLOOKUP($A49,csapatok!$A:$CN,AO$320,FALSE),LEN(VLOOKUP($A49,csapatok!$A:$CN,AO$320,FALSE))-6),'csapat-ranglista'!$A:$FP,AO$321,FALSE)/8,VLOOKUP(VLOOKUP($A49,csapatok!$A:$CN,AO$320,FALSE),'csapat-ranglista'!$A:$FP,AO$321,FALSE)/4),0)</f>
        <v>0</v>
      </c>
      <c r="AP49" s="223">
        <f>IFERROR(IF(RIGHT(VLOOKUP($A49,csapatok!$A:$CN,AP$320,FALSE),5)="Csere",VLOOKUP(LEFT(VLOOKUP($A49,csapatok!$A:$CN,AP$320,FALSE),LEN(VLOOKUP($A49,csapatok!$A:$CN,AP$320,FALSE))-6),'csapat-ranglista'!$A:$FP,AP$321,FALSE)/8,VLOOKUP(VLOOKUP($A49,csapatok!$A:$CN,AP$320,FALSE),'csapat-ranglista'!$A:$FP,AP$321,FALSE)/4),0)</f>
        <v>0</v>
      </c>
      <c r="AQ49" s="223">
        <f>IFERROR(IF(RIGHT(VLOOKUP($A49,csapatok!$A:$CN,AQ$320,FALSE),5)="Csere",VLOOKUP(LEFT(VLOOKUP($A49,csapatok!$A:$CN,AQ$320,FALSE),LEN(VLOOKUP($A49,csapatok!$A:$CN,AQ$320,FALSE))-6),'csapat-ranglista'!$A:$FP,AQ$321,FALSE)/8,VLOOKUP(VLOOKUP($A49,csapatok!$A:$CN,AQ$320,FALSE),'csapat-ranglista'!$A:$FP,AQ$321,FALSE)/4),0)</f>
        <v>4.3353933508806275</v>
      </c>
      <c r="AR49" s="223">
        <f>IFERROR(IF(RIGHT(VLOOKUP($A49,csapatok!$A:$CN,AR$320,FALSE),5)="Csere",VLOOKUP(LEFT(VLOOKUP($A49,csapatok!$A:$CN,AR$320,FALSE),LEN(VLOOKUP($A49,csapatok!$A:$CN,AR$320,FALSE))-6),'csapat-ranglista'!$A:$FP,AR$321,FALSE)/8,VLOOKUP(VLOOKUP($A49,csapatok!$A:$CN,AR$320,FALSE),'csapat-ranglista'!$A:$FP,AR$321,FALSE)/4),0)</f>
        <v>0</v>
      </c>
      <c r="AS49" s="223">
        <f>IFERROR(IF(RIGHT(VLOOKUP($A49,csapatok!$A:$CN,AS$320,FALSE),5)="Csere",VLOOKUP(LEFT(VLOOKUP($A49,csapatok!$A:$CN,AS$320,FALSE),LEN(VLOOKUP($A49,csapatok!$A:$CN,AS$320,FALSE))-6),'csapat-ranglista'!$A:$FP,AS$321,FALSE)/8,VLOOKUP(VLOOKUP($A49,csapatok!$A:$CN,AS$320,FALSE),'csapat-ranglista'!$A:$FP,AS$321,FALSE)/4),0)</f>
        <v>0</v>
      </c>
      <c r="AT49" s="223">
        <f>IFERROR(IF(RIGHT(VLOOKUP($A49,csapatok!$A:$CN,AT$320,FALSE),5)="Csere",VLOOKUP(LEFT(VLOOKUP($A49,csapatok!$A:$CN,AT$320,FALSE),LEN(VLOOKUP($A49,csapatok!$A:$CN,AT$320,FALSE))-6),'csapat-ranglista'!$A:$FP,AT$321,FALSE)/8,VLOOKUP(VLOOKUP($A49,csapatok!$A:$CN,AT$320,FALSE),'csapat-ranglista'!$A:$FP,AT$321,FALSE)/4),0)</f>
        <v>0</v>
      </c>
      <c r="AU49" s="223">
        <f>IFERROR(IF(RIGHT(VLOOKUP($A49,csapatok!$A:$CN,AU$320,FALSE),5)="Csere",VLOOKUP(LEFT(VLOOKUP($A49,csapatok!$A:$CN,AU$320,FALSE),LEN(VLOOKUP($A49,csapatok!$A:$CN,AU$320,FALSE))-6),'csapat-ranglista'!$A:$FP,AU$321,FALSE)/8,VLOOKUP(VLOOKUP($A49,csapatok!$A:$CN,AU$320,FALSE),'csapat-ranglista'!$A:$FP,AU$321,FALSE)/4),0)</f>
        <v>0.77618888476274206</v>
      </c>
      <c r="AV49" s="223">
        <f>IFERROR(IF(RIGHT(VLOOKUP($A49,csapatok!$A:$CN,AV$320,FALSE),5)="Csere",VLOOKUP(LEFT(VLOOKUP($A49,csapatok!$A:$CN,AV$320,FALSE),LEN(VLOOKUP($A49,csapatok!$A:$CN,AV$320,FALSE))-6),'csapat-ranglista'!$A:$FP,AV$321,FALSE)/8,VLOOKUP(VLOOKUP($A49,csapatok!$A:$CN,AV$320,FALSE),'csapat-ranglista'!$A:$FP,AV$321,FALSE)/4),0)</f>
        <v>0</v>
      </c>
      <c r="AW49" s="223">
        <f>IFERROR(IF(RIGHT(VLOOKUP($A49,csapatok!$A:$CN,AW$320,FALSE),5)="Csere",VLOOKUP(LEFT(VLOOKUP($A49,csapatok!$A:$CN,AW$320,FALSE),LEN(VLOOKUP($A49,csapatok!$A:$CN,AW$320,FALSE))-6),'csapat-ranglista'!$A:$FP,AW$321,FALSE)/8,VLOOKUP(VLOOKUP($A49,csapatok!$A:$CN,AW$320,FALSE),'csapat-ranglista'!$A:$FP,AW$321,FALSE)/4),0)</f>
        <v>0</v>
      </c>
      <c r="AX49" s="223">
        <f>IFERROR(IF(RIGHT(VLOOKUP($A49,csapatok!$A:$CN,AX$320,FALSE),5)="Csere",VLOOKUP(LEFT(VLOOKUP($A49,csapatok!$A:$CN,AX$320,FALSE),LEN(VLOOKUP($A49,csapatok!$A:$CN,AX$320,FALSE))-6),'csapat-ranglista'!$A:$FP,AX$321,FALSE)/8,VLOOKUP(VLOOKUP($A49,csapatok!$A:$CN,AX$320,FALSE),'csapat-ranglista'!$A:$FP,AX$321,FALSE)/4),0)</f>
        <v>0</v>
      </c>
      <c r="AY49" s="223">
        <f>IFERROR(IF(RIGHT(VLOOKUP($A49,csapatok!$A:$NN,AY$320,FALSE),5)="Csere",VLOOKUP(LEFT(VLOOKUP($A49,csapatok!$A:$NN,AY$320,FALSE),LEN(VLOOKUP($A49,csapatok!$A:$NN,AY$320,FALSE))-6),'csapat-ranglista'!$A:$FP,AY$321,FALSE)/8,VLOOKUP(VLOOKUP($A49,csapatok!$A:$NN,AY$320,FALSE),'csapat-ranglista'!$A:$FP,AY$321,FALSE)/4),0)</f>
        <v>0</v>
      </c>
      <c r="AZ49" s="223">
        <f>IFERROR(IF(RIGHT(VLOOKUP($A49,csapatok!$A:$NN,AZ$320,FALSE),5)="Csere",VLOOKUP(LEFT(VLOOKUP($A49,csapatok!$A:$NN,AZ$320,FALSE),LEN(VLOOKUP($A49,csapatok!$A:$NN,AZ$320,FALSE))-6),'csapat-ranglista'!$A:$FP,AZ$321,FALSE)/8,VLOOKUP(VLOOKUP($A49,csapatok!$A:$NN,AZ$320,FALSE),'csapat-ranglista'!$A:$FP,AZ$321,FALSE)/4),0)</f>
        <v>0</v>
      </c>
      <c r="BA49" s="223">
        <f>IFERROR(IF(RIGHT(VLOOKUP($A49,csapatok!$A:$NN,BA$320,FALSE),5)="Csere",VLOOKUP(LEFT(VLOOKUP($A49,csapatok!$A:$NN,BA$320,FALSE),LEN(VLOOKUP($A49,csapatok!$A:$NN,BA$320,FALSE))-6),'csapat-ranglista'!$A:$FP,BA$321,FALSE)/8,VLOOKUP(VLOOKUP($A49,csapatok!$A:$NN,BA$320,FALSE),'csapat-ranglista'!$A:$FP,BA$321,FALSE)/4),0)</f>
        <v>0</v>
      </c>
      <c r="BB49" s="223">
        <f>IFERROR(IF(RIGHT(VLOOKUP($A49,csapatok!$A:$NN,BB$320,FALSE),5)="Csere",VLOOKUP(LEFT(VLOOKUP($A49,csapatok!$A:$NN,BB$320,FALSE),LEN(VLOOKUP($A49,csapatok!$A:$NN,BB$320,FALSE))-6),'csapat-ranglista'!$A:$FP,BB$321,FALSE)/8,VLOOKUP(VLOOKUP($A49,csapatok!$A:$NN,BB$320,FALSE),'csapat-ranglista'!$A:$FP,BB$321,FALSE)/4),0)</f>
        <v>0</v>
      </c>
      <c r="BC49" s="224">
        <f>versenyek!$ES$11*IFERROR(VLOOKUP(VLOOKUP($A49,versenyek!ER:ET,3,FALSE),szabalyok!$A$16:$B$23,2,FALSE)/4,0)</f>
        <v>0</v>
      </c>
      <c r="BD49" s="224">
        <f>versenyek!$EV$11*IFERROR(VLOOKUP(VLOOKUP($A49,versenyek!EU:EW,3,FALSE),szabalyok!$A$16:$B$23,2,FALSE)/4,0)</f>
        <v>0</v>
      </c>
      <c r="BE49" s="223">
        <f>IFERROR(IF(RIGHT(VLOOKUP($A49,csapatok!$A:$NN,BE$320,FALSE),5)="Csere",VLOOKUP(LEFT(VLOOKUP($A49,csapatok!$A:$NN,BE$320,FALSE),LEN(VLOOKUP($A49,csapatok!$A:$NN,BE$320,FALSE))-6),'csapat-ranglista'!$A:$FP,BE$321,FALSE)/8,VLOOKUP(VLOOKUP($A49,csapatok!$A:$NN,BE$320,FALSE),'csapat-ranglista'!$A:$FP,BE$321,FALSE)/4),0)</f>
        <v>0</v>
      </c>
      <c r="BF49" s="223">
        <f>IFERROR(IF(RIGHT(VLOOKUP($A49,csapatok!$A:$NN,BF$320,FALSE),5)="Csere",VLOOKUP(LEFT(VLOOKUP($A49,csapatok!$A:$NN,BF$320,FALSE),LEN(VLOOKUP($A49,csapatok!$A:$NN,BF$320,FALSE))-6),'csapat-ranglista'!$A:$FP,BF$321,FALSE)/8,VLOOKUP(VLOOKUP($A49,csapatok!$A:$NN,BF$320,FALSE),'csapat-ranglista'!$A:$FP,BF$321,FALSE)/4),0)</f>
        <v>0</v>
      </c>
      <c r="BG49" s="223">
        <f>IFERROR(IF(RIGHT(VLOOKUP($A49,csapatok!$A:$NN,BG$320,FALSE),5)="Csere",VLOOKUP(LEFT(VLOOKUP($A49,csapatok!$A:$NN,BG$320,FALSE),LEN(VLOOKUP($A49,csapatok!$A:$NN,BG$320,FALSE))-6),'csapat-ranglista'!$A:$FP,BG$321,FALSE)/8,VLOOKUP(VLOOKUP($A49,csapatok!$A:$NN,BG$320,FALSE),'csapat-ranglista'!$A:$FP,BG$321,FALSE)/4),0)</f>
        <v>0</v>
      </c>
      <c r="BH49" s="223">
        <f>IFERROR(IF(RIGHT(VLOOKUP($A49,csapatok!$A:$NN,BH$320,FALSE),5)="Csere",VLOOKUP(LEFT(VLOOKUP($A49,csapatok!$A:$NN,BH$320,FALSE),LEN(VLOOKUP($A49,csapatok!$A:$NN,BH$320,FALSE))-6),'csapat-ranglista'!$A:$FP,BH$321,FALSE)/8,VLOOKUP(VLOOKUP($A49,csapatok!$A:$NN,BH$320,FALSE),'csapat-ranglista'!$A:$FP,BH$321,FALSE)/4),0)</f>
        <v>0</v>
      </c>
      <c r="BI49" s="223">
        <f>IFERROR(IF(RIGHT(VLOOKUP($A49,csapatok!$A:$NN,BI$320,FALSE),5)="Csere",VLOOKUP(LEFT(VLOOKUP($A49,csapatok!$A:$NN,BI$320,FALSE),LEN(VLOOKUP($A49,csapatok!$A:$NN,BI$320,FALSE))-6),'csapat-ranglista'!$A:$FP,BI$321,FALSE)/8,VLOOKUP(VLOOKUP($A49,csapatok!$A:$NN,BI$320,FALSE),'csapat-ranglista'!$A:$FP,BI$321,FALSE)/4),0)</f>
        <v>0</v>
      </c>
      <c r="BJ49" s="223">
        <f>IFERROR(IF(RIGHT(VLOOKUP($A49,csapatok!$A:$NN,BJ$320,FALSE),5)="Csere",VLOOKUP(LEFT(VLOOKUP($A49,csapatok!$A:$NN,BJ$320,FALSE),LEN(VLOOKUP($A49,csapatok!$A:$NN,BJ$320,FALSE))-6),'csapat-ranglista'!$A:$FP,BJ$321,FALSE)/8,VLOOKUP(VLOOKUP($A49,csapatok!$A:$NN,BJ$320,FALSE),'csapat-ranglista'!$A:$FP,BJ$321,FALSE)/4),0)</f>
        <v>0</v>
      </c>
      <c r="BK49" s="223">
        <f>IFERROR(IF(RIGHT(VLOOKUP($A49,csapatok!$A:$NN,BK$320,FALSE),5)="Csere",VLOOKUP(LEFT(VLOOKUP($A49,csapatok!$A:$NN,BK$320,FALSE),LEN(VLOOKUP($A49,csapatok!$A:$NN,BK$320,FALSE))-6),'csapat-ranglista'!$A:$FP,BK$321,FALSE)/8,VLOOKUP(VLOOKUP($A49,csapatok!$A:$NN,BK$320,FALSE),'csapat-ranglista'!$A:$FP,BK$321,FALSE)/4),0)</f>
        <v>0</v>
      </c>
      <c r="BL49" s="223">
        <f>IFERROR(IF(RIGHT(VLOOKUP($A49,csapatok!$A:$NN,BL$320,FALSE),5)="Csere",VLOOKUP(LEFT(VLOOKUP($A49,csapatok!$A:$NN,BL$320,FALSE),LEN(VLOOKUP($A49,csapatok!$A:$NN,BL$320,FALSE))-6),'csapat-ranglista'!$A:$FP,BL$321,FALSE)/8,VLOOKUP(VLOOKUP($A49,csapatok!$A:$NN,BL$320,FALSE),'csapat-ranglista'!$A:$FP,BL$321,FALSE)/4),0)</f>
        <v>0</v>
      </c>
      <c r="BM49" s="223">
        <f>IFERROR(IF(RIGHT(VLOOKUP($A49,csapatok!$A:$NN,BM$320,FALSE),5)="Csere",VLOOKUP(LEFT(VLOOKUP($A49,csapatok!$A:$NN,BM$320,FALSE),LEN(VLOOKUP($A49,csapatok!$A:$NN,BM$320,FALSE))-6),'csapat-ranglista'!$A:$FP,BM$321,FALSE)/8,VLOOKUP(VLOOKUP($A49,csapatok!$A:$NN,BM$320,FALSE),'csapat-ranglista'!$A:$FP,BM$321,FALSE)/4),0)</f>
        <v>0</v>
      </c>
      <c r="BN49" s="223">
        <f>IFERROR(IF(RIGHT(VLOOKUP($A49,csapatok!$A:$NN,BN$320,FALSE),5)="Csere",VLOOKUP(LEFT(VLOOKUP($A49,csapatok!$A:$NN,BN$320,FALSE),LEN(VLOOKUP($A49,csapatok!$A:$NN,BN$320,FALSE))-6),'csapat-ranglista'!$A:$FP,BN$321,FALSE)/8,VLOOKUP(VLOOKUP($A49,csapatok!$A:$NN,BN$320,FALSE),'csapat-ranglista'!$A:$FP,BN$321,FALSE)/4),0)</f>
        <v>0</v>
      </c>
      <c r="BO49" s="223">
        <f>IFERROR(IF(RIGHT(VLOOKUP($A49,csapatok!$A:$NN,BO$320,FALSE),5)="Csere",VLOOKUP(LEFT(VLOOKUP($A49,csapatok!$A:$NN,BO$320,FALSE),LEN(VLOOKUP($A49,csapatok!$A:$NN,BO$320,FALSE))-6),'csapat-ranglista'!$A:$FP,BO$321,FALSE)/8,VLOOKUP(VLOOKUP($A49,csapatok!$A:$NN,BO$320,FALSE),'csapat-ranglista'!$A:$FP,BO$321,FALSE)/4),0)</f>
        <v>2.3611540482089723</v>
      </c>
      <c r="BP49" s="223">
        <f>IFERROR(IF(RIGHT(VLOOKUP($A49,csapatok!$A:$NN,BP$320,FALSE),5)="Csere",VLOOKUP(LEFT(VLOOKUP($A49,csapatok!$A:$NN,BP$320,FALSE),LEN(VLOOKUP($A49,csapatok!$A:$NN,BP$320,FALSE))-6),'csapat-ranglista'!$A:$FP,BP$321,FALSE)/8,VLOOKUP(VLOOKUP($A49,csapatok!$A:$NN,BP$320,FALSE),'csapat-ranglista'!$A:$FP,BP$321,FALSE)/4),0)</f>
        <v>0</v>
      </c>
      <c r="BQ49" s="223">
        <f>IFERROR(IF(RIGHT(VLOOKUP($A49,csapatok!$A:$NN,BQ$320,FALSE),5)="Csere",VLOOKUP(LEFT(VLOOKUP($A49,csapatok!$A:$NN,BQ$320,FALSE),LEN(VLOOKUP($A49,csapatok!$A:$NN,BQ$320,FALSE))-6),'csapat-ranglista'!$A:$FP,BQ$321,FALSE)/8,VLOOKUP(VLOOKUP($A49,csapatok!$A:$NN,BQ$320,FALSE),'csapat-ranglista'!$A:$FP,BQ$321,FALSE)/4),0)</f>
        <v>0</v>
      </c>
      <c r="BR49" s="223">
        <f>IFERROR(IF(RIGHT(VLOOKUP($A49,csapatok!$A:$NN,BR$320,FALSE),5)="Csere",VLOOKUP(LEFT(VLOOKUP($A49,csapatok!$A:$NN,BR$320,FALSE),LEN(VLOOKUP($A49,csapatok!$A:$NN,BR$320,FALSE))-6),'csapat-ranglista'!$A:$FP,BR$321,FALSE)/8,VLOOKUP(VLOOKUP($A49,csapatok!$A:$NN,BR$320,FALSE),'csapat-ranglista'!$A:$FP,BR$321,FALSE)/4),0)</f>
        <v>0</v>
      </c>
      <c r="BS49" s="223">
        <f>IFERROR(IF(RIGHT(VLOOKUP($A49,csapatok!$A:$NN,BS$320,FALSE),5)="Csere",VLOOKUP(LEFT(VLOOKUP($A49,csapatok!$A:$NN,BS$320,FALSE),LEN(VLOOKUP($A49,csapatok!$A:$NN,BS$320,FALSE))-6),'csapat-ranglista'!$A:$FP,BS$321,FALSE)/8,VLOOKUP(VLOOKUP($A49,csapatok!$A:$NN,BS$320,FALSE),'csapat-ranglista'!$A:$FP,BS$321,FALSE)/4),0)</f>
        <v>6.6219823768522028</v>
      </c>
      <c r="BT49" s="223">
        <f>IFERROR(IF(RIGHT(VLOOKUP($A49,csapatok!$A:$NN,BT$320,FALSE),5)="Csere",VLOOKUP(LEFT(VLOOKUP($A49,csapatok!$A:$NN,BT$320,FALSE),LEN(VLOOKUP($A49,csapatok!$A:$NN,BT$320,FALSE))-6),'csapat-ranglista'!$A:$FP,BT$321,FALSE)/8,VLOOKUP(VLOOKUP($A49,csapatok!$A:$NN,BT$320,FALSE),'csapat-ranglista'!$A:$FP,BT$321,FALSE)/4),0)</f>
        <v>0</v>
      </c>
      <c r="BU49" s="223">
        <f>IFERROR(IF(RIGHT(VLOOKUP($A49,csapatok!$A:$NN,BU$320,FALSE),5)="Csere",VLOOKUP(LEFT(VLOOKUP($A49,csapatok!$A:$NN,BU$320,FALSE),LEN(VLOOKUP($A49,csapatok!$A:$NN,BU$320,FALSE))-6),'csapat-ranglista'!$A:$FP,BU$321,FALSE)/8,VLOOKUP(VLOOKUP($A49,csapatok!$A:$NN,BU$320,FALSE),'csapat-ranglista'!$A:$FP,BU$321,FALSE)/4),0)</f>
        <v>4.5704222392270228</v>
      </c>
      <c r="BV49" s="223">
        <f>IFERROR(IF(RIGHT(VLOOKUP($A49,csapatok!$A:$NN,BV$320,FALSE),5)="Csere",VLOOKUP(LEFT(VLOOKUP($A49,csapatok!$A:$NN,BV$320,FALSE),LEN(VLOOKUP($A49,csapatok!$A:$NN,BV$320,FALSE))-6),'csapat-ranglista'!$A:$FP,BV$321,FALSE)/8,VLOOKUP(VLOOKUP($A49,csapatok!$A:$NN,BV$320,FALSE),'csapat-ranglista'!$A:$FP,BV$321,FALSE)/4),0)</f>
        <v>0</v>
      </c>
      <c r="BW49" s="223">
        <f>IFERROR(IF(RIGHT(VLOOKUP($A49,csapatok!$A:$NN,BW$320,FALSE),5)="Csere",VLOOKUP(LEFT(VLOOKUP($A49,csapatok!$A:$NN,BW$320,FALSE),LEN(VLOOKUP($A49,csapatok!$A:$NN,BW$320,FALSE))-6),'csapat-ranglista'!$A:$FP,BW$321,FALSE)/8,VLOOKUP(VLOOKUP($A49,csapatok!$A:$NN,BW$320,FALSE),'csapat-ranglista'!$A:$FP,BW$321,FALSE)/4),0)</f>
        <v>0</v>
      </c>
      <c r="BX49" s="223">
        <f>IFERROR(IF(RIGHT(VLOOKUP($A49,csapatok!$A:$NN,BX$320,FALSE),5)="Csere",VLOOKUP(LEFT(VLOOKUP($A49,csapatok!$A:$NN,BX$320,FALSE),LEN(VLOOKUP($A49,csapatok!$A:$NN,BX$320,FALSE))-6),'csapat-ranglista'!$A:$FP,BX$321,FALSE)/8,VLOOKUP(VLOOKUP($A49,csapatok!$A:$NN,BX$320,FALSE),'csapat-ranglista'!$A:$FP,BX$321,FALSE)/4),0)</f>
        <v>0</v>
      </c>
      <c r="BY49" s="223">
        <f>IFERROR(IF(RIGHT(VLOOKUP($A49,csapatok!$A:$NN,BY$320,FALSE),5)="Csere",VLOOKUP(LEFT(VLOOKUP($A49,csapatok!$A:$NN,BY$320,FALSE),LEN(VLOOKUP($A49,csapatok!$A:$NN,BY$320,FALSE))-6),'csapat-ranglista'!$A:$FP,BY$321,FALSE)/8,VLOOKUP(VLOOKUP($A49,csapatok!$A:$NN,BY$320,FALSE),'csapat-ranglista'!$A:$FP,BY$321,FALSE)/4),0)</f>
        <v>11.811664678445846</v>
      </c>
      <c r="BZ49" s="223">
        <f>IFERROR(IF(RIGHT(VLOOKUP($A49,csapatok!$A:$NN,BZ$320,FALSE),5)="Csere",VLOOKUP(LEFT(VLOOKUP($A49,csapatok!$A:$NN,BZ$320,FALSE),LEN(VLOOKUP($A49,csapatok!$A:$NN,BZ$320,FALSE))-6),'csapat-ranglista'!$A:$FP,BZ$321,FALSE)/8,VLOOKUP(VLOOKUP($A49,csapatok!$A:$NN,BZ$320,FALSE),'csapat-ranglista'!$A:$FP,BZ$321,FALSE)/4),0)</f>
        <v>0</v>
      </c>
      <c r="CA49" s="223">
        <f>IFERROR(IF(RIGHT(VLOOKUP($A49,csapatok!$A:$NN,CA$320,FALSE),5)="Csere",VLOOKUP(LEFT(VLOOKUP($A49,csapatok!$A:$NN,CA$320,FALSE),LEN(VLOOKUP($A49,csapatok!$A:$NN,CA$320,FALSE))-6),'csapat-ranglista'!$A:$FP,CA$321,FALSE)/8,VLOOKUP(VLOOKUP($A49,csapatok!$A:$NN,CA$320,FALSE),'csapat-ranglista'!$A:$FP,CA$321,FALSE)/4),0)</f>
        <v>0</v>
      </c>
      <c r="CB49" s="223">
        <f>IFERROR(IF(RIGHT(VLOOKUP($A49,csapatok!$A:$NN,CB$320,FALSE),5)="Csere",VLOOKUP(LEFT(VLOOKUP($A49,csapatok!$A:$NN,CB$320,FALSE),LEN(VLOOKUP($A49,csapatok!$A:$NN,CB$320,FALSE))-6),'csapat-ranglista'!$A:$FP,CB$321,FALSE)/8,VLOOKUP(VLOOKUP($A49,csapatok!$A:$NN,CB$320,FALSE),'csapat-ranglista'!$A:$FP,CB$321,FALSE)/4),0)</f>
        <v>0</v>
      </c>
      <c r="CC49" s="223">
        <f>IFERROR(IF(RIGHT(VLOOKUP($A49,csapatok!$A:$NN,CC$320,FALSE),5)="Csere",VLOOKUP(LEFT(VLOOKUP($A49,csapatok!$A:$NN,CC$320,FALSE),LEN(VLOOKUP($A49,csapatok!$A:$NN,CC$320,FALSE))-6),'csapat-ranglista'!$A:$FP,CC$321,FALSE)/8,VLOOKUP(VLOOKUP($A49,csapatok!$A:$NN,CC$320,FALSE),'csapat-ranglista'!$A:$FP,CC$321,FALSE)/4),0)</f>
        <v>0</v>
      </c>
      <c r="CD49" s="223">
        <f>IFERROR(IF(RIGHT(VLOOKUP($A49,csapatok!$A:$NN,CD$320,FALSE),5)="Csere",VLOOKUP(LEFT(VLOOKUP($A49,csapatok!$A:$NN,CD$320,FALSE),LEN(VLOOKUP($A49,csapatok!$A:$NN,CD$320,FALSE))-6),'csapat-ranglista'!$A:$FP,CD$321,FALSE)/8,VLOOKUP(VLOOKUP($A49,csapatok!$A:$NN,CD$320,FALSE),'csapat-ranglista'!$A:$FP,CD$321,FALSE)/4),0)</f>
        <v>0</v>
      </c>
      <c r="CE49" s="223">
        <f>IFERROR(IF(RIGHT(VLOOKUP($A49,csapatok!$A:$NN,CE$320,FALSE),5)="Csere",VLOOKUP(LEFT(VLOOKUP($A49,csapatok!$A:$NN,CE$320,FALSE),LEN(VLOOKUP($A49,csapatok!$A:$NN,CE$320,FALSE))-6),'csapat-ranglista'!$A:$FP,CE$321,FALSE)/8,VLOOKUP(VLOOKUP($A49,csapatok!$A:$NN,CE$320,FALSE),'csapat-ranglista'!$A:$FP,CE$321,FALSE)/4),0)</f>
        <v>0</v>
      </c>
      <c r="CF49" s="223">
        <f>IFERROR(IF(RIGHT(VLOOKUP($A49,csapatok!$A:$NN,CF$320,FALSE),5)="Csere",VLOOKUP(LEFT(VLOOKUP($A49,csapatok!$A:$NN,CF$320,FALSE),LEN(VLOOKUP($A49,csapatok!$A:$NN,CF$320,FALSE))-6),'csapat-ranglista'!$A:$FP,CF$321,FALSE)/8,VLOOKUP(VLOOKUP($A49,csapatok!$A:$NN,CF$320,FALSE),'csapat-ranglista'!$A:$FP,CF$321,FALSE)/4),0)</f>
        <v>0</v>
      </c>
      <c r="CG49" s="223">
        <f>IFERROR(IF(RIGHT(VLOOKUP($A49,csapatok!$A:$NN,CG$320,FALSE),5)="Csere",VLOOKUP(LEFT(VLOOKUP($A49,csapatok!$A:$NN,CG$320,FALSE),LEN(VLOOKUP($A49,csapatok!$A:$NN,CG$320,FALSE))-6),'csapat-ranglista'!$A:$FP,CG$321,FALSE)/8,VLOOKUP(VLOOKUP($A49,csapatok!$A:$NN,CG$320,FALSE),'csapat-ranglista'!$A:$FP,CG$321,FALSE)/4),0)</f>
        <v>0</v>
      </c>
      <c r="CH49" s="223">
        <f>IFERROR(IF(RIGHT(VLOOKUP($A49,csapatok!$A:$NN,CH$320,FALSE),5)="Csere",VLOOKUP(LEFT(VLOOKUP($A49,csapatok!$A:$NN,CH$320,FALSE),LEN(VLOOKUP($A49,csapatok!$A:$NN,CH$320,FALSE))-6),'csapat-ranglista'!$A:$FP,CH$321,FALSE)/8,VLOOKUP(VLOOKUP($A49,csapatok!$A:$NN,CH$320,FALSE),'csapat-ranglista'!$A:$FP,CH$321,FALSE)/4),0)</f>
        <v>0</v>
      </c>
      <c r="CI49" s="223">
        <f>IFERROR(IF(RIGHT(VLOOKUP($A49,csapatok!$A:$NN,CI$320,FALSE),5)="Csere",VLOOKUP(LEFT(VLOOKUP($A49,csapatok!$A:$NN,CI$320,FALSE),LEN(VLOOKUP($A49,csapatok!$A:$NN,CI$320,FALSE))-6),'csapat-ranglista'!$A:$FP,CI$321,FALSE)/8,VLOOKUP(VLOOKUP($A49,csapatok!$A:$NN,CI$320,FALSE),'csapat-ranglista'!$A:$FP,CI$321,FALSE)/4),0)</f>
        <v>0</v>
      </c>
      <c r="CJ49" s="224">
        <f>versenyek!$IQ$11*IFERROR(VLOOKUP(VLOOKUP($A49,versenyek!IP:IR,3,FALSE),szabalyok!$A$16:$B$23,2,FALSE)/4,0)</f>
        <v>0</v>
      </c>
      <c r="CK49" s="224">
        <f>versenyek!$IT$11*IFERROR(VLOOKUP(VLOOKUP($A49,versenyek!IS:IU,3,FALSE),szabalyok!$A$16:$B$23,2,FALSE)/4,0)</f>
        <v>0</v>
      </c>
      <c r="CL49" s="223">
        <f>IFERROR(IF(RIGHT(VLOOKUP($A49,csapatok!$A:$NN,CL$320,FALSE),5)="Csere",VLOOKUP(LEFT(VLOOKUP($A49,csapatok!$A:$NN,CL$320,FALSE),LEN(VLOOKUP($A49,csapatok!$A:$NN,CL$320,FALSE))-6),'csapat-ranglista'!$A:$FP,CL$321,FALSE)/8,VLOOKUP(VLOOKUP($A49,csapatok!$A:$NN,CL$320,FALSE),'csapat-ranglista'!$A:$FP,CL$321,FALSE)/4),0)</f>
        <v>0</v>
      </c>
      <c r="CM49" s="223">
        <f>IFERROR(IF(RIGHT(VLOOKUP($A49,csapatok!$A:$NN,CM$320,FALSE),5)="Csere",VLOOKUP(LEFT(VLOOKUP($A49,csapatok!$A:$NN,CM$320,FALSE),LEN(VLOOKUP($A49,csapatok!$A:$NN,CM$320,FALSE))-6),'csapat-ranglista'!$A:$FP,CM$321,FALSE)/8,VLOOKUP(VLOOKUP($A49,csapatok!$A:$NN,CM$320,FALSE),'csapat-ranglista'!$A:$FP,CM$321,FALSE)/4),0)</f>
        <v>0</v>
      </c>
      <c r="CN49" s="223">
        <f>IFERROR(IF(RIGHT(VLOOKUP($A49,csapatok!$A:$NN,CN$320,FALSE),5)="Csere",VLOOKUP(LEFT(VLOOKUP($A49,csapatok!$A:$NN,CN$320,FALSE),LEN(VLOOKUP($A49,csapatok!$A:$NN,CN$320,FALSE))-6),'csapat-ranglista'!$A:$FP,CN$321,FALSE)/8,VLOOKUP(VLOOKUP($A49,csapatok!$A:$NN,CN$320,FALSE),'csapat-ranglista'!$A:$FP,CN$321,FALSE)/4),0)</f>
        <v>0</v>
      </c>
      <c r="CO49" s="223">
        <f>IFERROR(IF(RIGHT(VLOOKUP($A49,csapatok!$A:$NN,CO$320,FALSE),5)="Csere",VLOOKUP(LEFT(VLOOKUP($A49,csapatok!$A:$NN,CO$320,FALSE),LEN(VLOOKUP($A49,csapatok!$A:$NN,CO$320,FALSE))-6),'csapat-ranglista'!$A:$FP,CO$321,FALSE)/8,VLOOKUP(VLOOKUP($A49,csapatok!$A:$NN,CO$320,FALSE),'csapat-ranglista'!$A:$FP,CO$321,FALSE)/4),0)</f>
        <v>0</v>
      </c>
      <c r="CP49" s="223">
        <f>IFERROR(IF(RIGHT(VLOOKUP($A49,csapatok!$A:$NN,CP$320,FALSE),5)="Csere",VLOOKUP(LEFT(VLOOKUP($A49,csapatok!$A:$NN,CP$320,FALSE),LEN(VLOOKUP($A49,csapatok!$A:$NN,CP$320,FALSE))-6),'csapat-ranglista'!$A:$FP,CP$321,FALSE)/8,VLOOKUP(VLOOKUP($A49,csapatok!$A:$NN,CP$320,FALSE),'csapat-ranglista'!$A:$FP,CP$321,FALSE)/4),0)</f>
        <v>0</v>
      </c>
      <c r="CQ49" s="223">
        <f>IFERROR(IF(RIGHT(VLOOKUP($A49,csapatok!$A:$NN,CQ$320,FALSE),5)="Csere",VLOOKUP(LEFT(VLOOKUP($A49,csapatok!$A:$NN,CQ$320,FALSE),LEN(VLOOKUP($A49,csapatok!$A:$NN,CQ$320,FALSE))-6),'csapat-ranglista'!$A:$FP,CQ$321,FALSE)/8,VLOOKUP(VLOOKUP($A49,csapatok!$A:$NN,CQ$320,FALSE),'csapat-ranglista'!$A:$FP,CQ$321,FALSE)/4),0)</f>
        <v>0</v>
      </c>
      <c r="CR49" s="223">
        <f>IFERROR(IF(RIGHT(VLOOKUP($A49,csapatok!$A:$NN,CR$320,FALSE),5)="Csere",VLOOKUP(LEFT(VLOOKUP($A49,csapatok!$A:$NN,CR$320,FALSE),LEN(VLOOKUP($A49,csapatok!$A:$NN,CR$320,FALSE))-6),'csapat-ranglista'!$A:$FP,CR$321,FALSE)/8,VLOOKUP(VLOOKUP($A49,csapatok!$A:$NN,CR$320,FALSE),'csapat-ranglista'!$A:$FP,CR$321,FALSE)/4),0)</f>
        <v>0</v>
      </c>
      <c r="CS49" s="223">
        <f>IFERROR(IF(RIGHT(VLOOKUP($A49,csapatok!$A:$NN,CS$320,FALSE),5)="Csere",VLOOKUP(LEFT(VLOOKUP($A49,csapatok!$A:$NN,CS$320,FALSE),LEN(VLOOKUP($A49,csapatok!$A:$NN,CS$320,FALSE))-6),'csapat-ranglista'!$A:$FP,CS$321,FALSE)/8,VLOOKUP(VLOOKUP($A49,csapatok!$A:$NN,CS$320,FALSE),'csapat-ranglista'!$A:$FP,CS$321,FALSE)/4),0)</f>
        <v>0</v>
      </c>
      <c r="CT49" s="223">
        <f>IFERROR(IF(RIGHT(VLOOKUP($A49,csapatok!$A:$NN,CT$320,FALSE),5)="Csere",VLOOKUP(LEFT(VLOOKUP($A49,csapatok!$A:$NN,CT$320,FALSE),LEN(VLOOKUP($A49,csapatok!$A:$NN,CT$320,FALSE))-6),'csapat-ranglista'!$A:$FP,CT$321,FALSE)/8,VLOOKUP(VLOOKUP($A49,csapatok!$A:$NN,CT$320,FALSE),'csapat-ranglista'!$A:$FP,CT$321,FALSE)/4),0)</f>
        <v>0</v>
      </c>
      <c r="CU49" s="223">
        <f>IFERROR(IF(RIGHT(VLOOKUP($A49,csapatok!$A:$NN,CU$320,FALSE),5)="Csere",VLOOKUP(LEFT(VLOOKUP($A49,csapatok!$A:$NN,CU$320,FALSE),LEN(VLOOKUP($A49,csapatok!$A:$NN,CU$320,FALSE))-6),'csapat-ranglista'!$A:$FP,CU$321,FALSE)/8,VLOOKUP(VLOOKUP($A49,csapatok!$A:$NN,CU$320,FALSE),'csapat-ranglista'!$A:$FP,CU$321,FALSE)/4),0)</f>
        <v>0</v>
      </c>
      <c r="CV49" s="223">
        <f>IFERROR(IF(RIGHT(VLOOKUP($A49,csapatok!$A:$NN,CV$320,FALSE),5)="Csere",VLOOKUP(LEFT(VLOOKUP($A49,csapatok!$A:$NN,CV$320,FALSE),LEN(VLOOKUP($A49,csapatok!$A:$NN,CV$320,FALSE))-6),'csapat-ranglista'!$A:$FP,CV$321,FALSE)/8,VLOOKUP(VLOOKUP($A49,csapatok!$A:$NN,CV$320,FALSE),'csapat-ranglista'!$A:$FP,CV$321,FALSE)/4),0)</f>
        <v>0</v>
      </c>
      <c r="CW49" s="223">
        <f>IFERROR(IF(RIGHT(VLOOKUP($A49,csapatok!$A:$NN,CW$320,FALSE),5)="Csere",VLOOKUP(LEFT(VLOOKUP($A49,csapatok!$A:$NN,CW$320,FALSE),LEN(VLOOKUP($A49,csapatok!$A:$NN,CW$320,FALSE))-6),'csapat-ranglista'!$A:$FP,CW$321,FALSE)/8,VLOOKUP(VLOOKUP($A49,csapatok!$A:$NN,CW$320,FALSE),'csapat-ranglista'!$A:$FP,CW$321,FALSE)/4),0)</f>
        <v>0</v>
      </c>
      <c r="CX49" s="223">
        <f>IFERROR(IF(RIGHT(VLOOKUP($A49,csapatok!$A:$NN,CX$320,FALSE),5)="Csere",VLOOKUP(LEFT(VLOOKUP($A49,csapatok!$A:$NN,CX$320,FALSE),LEN(VLOOKUP($A49,csapatok!$A:$NN,CX$320,FALSE))-6),'csapat-ranglista'!$A:$FP,CX$321,FALSE)/8,VLOOKUP(VLOOKUP($A49,csapatok!$A:$NN,CX$320,FALSE),'csapat-ranglista'!$A:$FP,CX$321,FALSE)/4),0)</f>
        <v>0</v>
      </c>
      <c r="CY49" s="223">
        <f>IFERROR(IF(RIGHT(VLOOKUP($A49,csapatok!$A:$NN,CY$320,FALSE),5)="Csere",VLOOKUP(LEFT(VLOOKUP($A49,csapatok!$A:$NN,CY$320,FALSE),LEN(VLOOKUP($A49,csapatok!$A:$NN,CY$320,FALSE))-6),'csapat-ranglista'!$A:$FP,CY$321,FALSE)/8,VLOOKUP(VLOOKUP($A49,csapatok!$A:$NN,CY$320,FALSE),'csapat-ranglista'!$A:$FP,CY$321,FALSE)/4),0)</f>
        <v>0</v>
      </c>
      <c r="CZ49" s="223">
        <f>IFERROR(IF(RIGHT(VLOOKUP($A49,csapatok!$A:$NN,CZ$320,FALSE),5)="Csere",VLOOKUP(LEFT(VLOOKUP($A49,csapatok!$A:$NN,CZ$320,FALSE),LEN(VLOOKUP($A49,csapatok!$A:$NN,CZ$320,FALSE))-6),'csapat-ranglista'!$A:$FP,CZ$321,FALSE)/8,VLOOKUP(VLOOKUP($A49,csapatok!$A:$NN,CZ$320,FALSE),'csapat-ranglista'!$A:$FP,CZ$321,FALSE)/4),0)</f>
        <v>0</v>
      </c>
      <c r="DA49" s="223">
        <f>IFERROR(IF(RIGHT(VLOOKUP($A49,csapatok!$A:$NN,DA$320,FALSE),5)="Csere",VLOOKUP(LEFT(VLOOKUP($A49,csapatok!$A:$NN,DA$320,FALSE),LEN(VLOOKUP($A49,csapatok!$A:$NN,DA$320,FALSE))-6),'csapat-ranglista'!$A:$FP,DA$321,FALSE)/8,VLOOKUP(VLOOKUP($A49,csapatok!$A:$NN,DA$320,FALSE),'csapat-ranglista'!$A:$FP,DA$321,FALSE)/4),0)</f>
        <v>0</v>
      </c>
      <c r="DB49" s="223">
        <f>IFERROR(IF(RIGHT(VLOOKUP($A49,csapatok!$A:$NN,DB$320,FALSE),5)="Csere",VLOOKUP(LEFT(VLOOKUP($A49,csapatok!$A:$NN,DB$320,FALSE),LEN(VLOOKUP($A49,csapatok!$A:$NN,DB$320,FALSE))-6),'csapat-ranglista'!$A:$FP,DB$321,FALSE)/8,VLOOKUP(VLOOKUP($A49,csapatok!$A:$NN,DB$320,FALSE),'csapat-ranglista'!$A:$FP,DB$321,FALSE)/4),0)</f>
        <v>0</v>
      </c>
      <c r="DC49" s="223">
        <f>IFERROR(IF(RIGHT(VLOOKUP($A49,csapatok!$A:$NN,DC$320,FALSE),5)="Csere",VLOOKUP(LEFT(VLOOKUP($A49,csapatok!$A:$NN,DC$320,FALSE),LEN(VLOOKUP($A49,csapatok!$A:$NN,DC$320,FALSE))-6),'csapat-ranglista'!$A:$FP,DC$321,FALSE)/8,VLOOKUP(VLOOKUP($A49,csapatok!$A:$NN,DC$320,FALSE),'csapat-ranglista'!$A:$FP,DC$321,FALSE)/4),0)</f>
        <v>0</v>
      </c>
      <c r="DD49" s="223">
        <f>IFERROR(IF(RIGHT(VLOOKUP($A49,csapatok!$A:$NN,DD$320,FALSE),5)="Csere",VLOOKUP(LEFT(VLOOKUP($A49,csapatok!$A:$NN,DD$320,FALSE),LEN(VLOOKUP($A49,csapatok!$A:$NN,DD$320,FALSE))-6),'csapat-ranglista'!$A:$FP,DD$321,FALSE)/8,VLOOKUP(VLOOKUP($A49,csapatok!$A:$NN,DD$320,FALSE),'csapat-ranglista'!$A:$FP,DD$321,FALSE)/4),0)</f>
        <v>0</v>
      </c>
      <c r="DE49" s="223">
        <f>IFERROR(IF(RIGHT(VLOOKUP($A49,csapatok!$A:$NN,DE$320,FALSE),5)="Csere",VLOOKUP(LEFT(VLOOKUP($A49,csapatok!$A:$NN,DE$320,FALSE),LEN(VLOOKUP($A49,csapatok!$A:$NN,DE$320,FALSE))-6),'csapat-ranglista'!$A:$FP,DE$321,FALSE)/8,VLOOKUP(VLOOKUP($A49,csapatok!$A:$NN,DE$320,FALSE),'csapat-ranglista'!$A:$FP,DE$321,FALSE)/4),0)</f>
        <v>0</v>
      </c>
      <c r="DF49" s="223">
        <f>IFERROR(IF(RIGHT(VLOOKUP($A49,csapatok!$A:$NN,DF$320,FALSE),5)="Csere",VLOOKUP(LEFT(VLOOKUP($A49,csapatok!$A:$NN,DF$320,FALSE),LEN(VLOOKUP($A49,csapatok!$A:$NN,DF$320,FALSE))-6),'csapat-ranglista'!$A:$FP,DF$321,FALSE)/8,VLOOKUP(VLOOKUP($A49,csapatok!$A:$NN,DF$320,FALSE),'csapat-ranglista'!$A:$FP,DF$321,FALSE)/4),0)</f>
        <v>0</v>
      </c>
      <c r="DG49" s="223">
        <f>IFERROR(IF(RIGHT(VLOOKUP($A49,csapatok!$A:$NN,DG$320,FALSE),5)="Csere",VLOOKUP(LEFT(VLOOKUP($A49,csapatok!$A:$NN,DG$320,FALSE),LEN(VLOOKUP($A49,csapatok!$A:$NN,DG$320,FALSE))-6),'csapat-ranglista'!$A:$FP,DG$321,FALSE)/8,VLOOKUP(VLOOKUP($A49,csapatok!$A:$NN,DG$320,FALSE),'csapat-ranglista'!$A:$FP,DG$321,FALSE)/4),0)</f>
        <v>0</v>
      </c>
      <c r="DH49" s="223">
        <f>IFERROR(IF(RIGHT(VLOOKUP($A49,csapatok!$A:$NN,DH$320,FALSE),5)="Csere",VLOOKUP(LEFT(VLOOKUP($A49,csapatok!$A:$NN,DH$320,FALSE),LEN(VLOOKUP($A49,csapatok!$A:$NN,DH$320,FALSE))-6),'csapat-ranglista'!$A:$FP,DH$321,FALSE)/8,VLOOKUP(VLOOKUP($A49,csapatok!$A:$NN,DH$320,FALSE),'csapat-ranglista'!$A:$FP,DH$321,FALSE)/4),0)</f>
        <v>0</v>
      </c>
      <c r="DI49" s="223">
        <f>IFERROR(IF(RIGHT(VLOOKUP($A49,csapatok!$A:$NN,DI$320,FALSE),5)="Csere",VLOOKUP(LEFT(VLOOKUP($A49,csapatok!$A:$NN,DI$320,FALSE),LEN(VLOOKUP($A49,csapatok!$A:$NN,DI$320,FALSE))-6),'csapat-ranglista'!$A:$FP,DI$321,FALSE)/8,VLOOKUP(VLOOKUP($A49,csapatok!$A:$NN,DI$320,FALSE),'csapat-ranglista'!$A:$FP,DI$321,FALSE)/4),0)</f>
        <v>0</v>
      </c>
      <c r="DJ49" s="223">
        <f>IFERROR(IF(RIGHT(VLOOKUP($A49,csapatok!$A:$NN,DJ$320,FALSE),5)="Csere",VLOOKUP(LEFT(VLOOKUP($A49,csapatok!$A:$NN,DJ$320,FALSE),LEN(VLOOKUP($A49,csapatok!$A:$NN,DJ$320,FALSE))-6),'csapat-ranglista'!$A:$FP,DJ$321,FALSE)/8,VLOOKUP(VLOOKUP($A49,csapatok!$A:$NN,DJ$320,FALSE),'csapat-ranglista'!$A:$FP,DJ$321,FALSE)/4),0)</f>
        <v>0</v>
      </c>
      <c r="DK49" s="223">
        <f>IFERROR(IF(RIGHT(VLOOKUP($A49,csapatok!$A:$NN,DK$320,FALSE),5)="Csere",VLOOKUP(LEFT(VLOOKUP($A49,csapatok!$A:$NN,DK$320,FALSE),LEN(VLOOKUP($A49,csapatok!$A:$NN,DK$320,FALSE))-6),'csapat-ranglista'!$A:$FP,DK$321,FALSE)/8,VLOOKUP(VLOOKUP($A49,csapatok!$A:$NN,DK$320,FALSE),'csapat-ranglista'!$A:$FP,DK$321,FALSE)/4),0)</f>
        <v>0</v>
      </c>
      <c r="DL49" s="223">
        <f>IFERROR(IF(RIGHT(VLOOKUP($A49,csapatok!$A:$NN,DL$320,FALSE),5)="Csere",VLOOKUP(LEFT(VLOOKUP($A49,csapatok!$A:$NN,DL$320,FALSE),LEN(VLOOKUP($A49,csapatok!$A:$NN,DL$320,FALSE))-6),'csapat-ranglista'!$A:$FP,DL$321,FALSE)/8,VLOOKUP(VLOOKUP($A49,csapatok!$A:$NN,DL$320,FALSE),'csapat-ranglista'!$A:$FP,DL$321,FALSE)/4),0)</f>
        <v>0</v>
      </c>
      <c r="DM49" s="223">
        <f>IFERROR(IF(RIGHT(VLOOKUP($A49,csapatok!$A:$NN,DM$320,FALSE),5)="Csere",VLOOKUP(LEFT(VLOOKUP($A49,csapatok!$A:$NN,DM$320,FALSE),LEN(VLOOKUP($A49,csapatok!$A:$NN,DM$320,FALSE))-6),'csapat-ranglista'!$A:$FP,DM$321,FALSE)/8,VLOOKUP(VLOOKUP($A49,csapatok!$A:$NN,DM$320,FALSE),'csapat-ranglista'!$A:$FP,DM$321,FALSE)/4),0)</f>
        <v>2.6849334397596749</v>
      </c>
      <c r="DN49" s="223">
        <f>IFERROR(IF(RIGHT(VLOOKUP($A49,csapatok!$A:$NN,DN$320,FALSE),5)="Csere",VLOOKUP(LEFT(VLOOKUP($A49,csapatok!$A:$NN,DN$320,FALSE),LEN(VLOOKUP($A49,csapatok!$A:$NN,DN$320,FALSE))-6),'csapat-ranglista'!$A:$FP,DN$321,FALSE)/8,VLOOKUP(VLOOKUP($A49,csapatok!$A:$NN,DN$320,FALSE),'csapat-ranglista'!$A:$FP,DN$321,FALSE)/4),0)</f>
        <v>0</v>
      </c>
      <c r="DO49" s="224">
        <f>versenyek!$MF$11*IFERROR(VLOOKUP(VLOOKUP($A49,versenyek!ME:MG,3,FALSE),szabalyok!$A$16:$B$23,2,FALSE)/4,0)</f>
        <v>0</v>
      </c>
      <c r="DP49" s="224">
        <f>versenyek!$MI$11*IFERROR(VLOOKUP(VLOOKUP($A49,versenyek!MH:MJ,3,FALSE),szabalyok!$A$16:$B$23,2,FALSE)/4,0)</f>
        <v>0</v>
      </c>
      <c r="DQ49" s="223">
        <f>IFERROR(IF(RIGHT(VLOOKUP($A49,csapatok!$A:$NN,DQ$320,FALSE),5)="Csere",VLOOKUP(LEFT(VLOOKUP($A49,csapatok!$A:$NN,DQ$320,FALSE),LEN(VLOOKUP($A49,csapatok!$A:$NN,DQ$320,FALSE))-6),'csapat-ranglista'!$A:$FP,DQ$321,FALSE)/8,VLOOKUP(VLOOKUP($A49,csapatok!$A:$NN,DQ$320,FALSE),'csapat-ranglista'!$A:$FP,DQ$321,FALSE)/4),0)</f>
        <v>0</v>
      </c>
      <c r="DR49" s="223">
        <f>IFERROR(IF(RIGHT(VLOOKUP($A49,csapatok!$A:$NN,DR$320,FALSE),5)="Csere",VLOOKUP(LEFT(VLOOKUP($A49,csapatok!$A:$NN,DR$320,FALSE),LEN(VLOOKUP($A49,csapatok!$A:$NN,DR$320,FALSE))-6),'csapat-ranglista'!$A:$FP,DR$321,FALSE)/8,VLOOKUP(VLOOKUP($A49,csapatok!$A:$NN,DR$320,FALSE),'csapat-ranglista'!$A:$FP,DR$321,FALSE)/4),0)</f>
        <v>0</v>
      </c>
      <c r="DS49" s="223">
        <f>IFERROR(IF(RIGHT(VLOOKUP($A49,csapatok!$A:$NN,DS$320,FALSE),5)="Csere",VLOOKUP(LEFT(VLOOKUP($A49,csapatok!$A:$NN,DS$320,FALSE),LEN(VLOOKUP($A49,csapatok!$A:$NN,DS$320,FALSE))-6),'csapat-ranglista'!$A:$FP,DS$321,FALSE)/8,VLOOKUP(VLOOKUP($A49,csapatok!$A:$NN,DS$320,FALSE),'csapat-ranglista'!$A:$FP,DS$321,FALSE)/4),0)</f>
        <v>0</v>
      </c>
      <c r="DT49" s="223">
        <f>IFERROR(IF(RIGHT(VLOOKUP($A49,csapatok!$A:$NN,DT$320,FALSE),5)="Csere",VLOOKUP(LEFT(VLOOKUP($A49,csapatok!$A:$NN,DT$320,FALSE),LEN(VLOOKUP($A49,csapatok!$A:$NN,DT$320,FALSE))-6),'csapat-ranglista'!$A:$FP,DT$321,FALSE)/8,VLOOKUP(VLOOKUP($A49,csapatok!$A:$NN,DT$320,FALSE),'csapat-ranglista'!$A:$FP,DT$321,FALSE)/4),0)</f>
        <v>0</v>
      </c>
      <c r="DU49" s="223">
        <f>IFERROR(IF(RIGHT(VLOOKUP($A49,csapatok!$A:$NN,DU$320,FALSE),5)="Csere",VLOOKUP(LEFT(VLOOKUP($A49,csapatok!$A:$NN,DU$320,FALSE),LEN(VLOOKUP($A49,csapatok!$A:$NN,DU$320,FALSE))-6),'csapat-ranglista'!$A:$FP,DU$321,FALSE)/8,VLOOKUP(VLOOKUP($A49,csapatok!$A:$NN,DU$320,FALSE),'csapat-ranglista'!$A:$FP,DU$321,FALSE)/4),0)</f>
        <v>0</v>
      </c>
      <c r="DV49" s="223">
        <f>IFERROR(IF(RIGHT(VLOOKUP($A49,csapatok!$A:$NN,DV$320,FALSE),5)="Csere",VLOOKUP(LEFT(VLOOKUP($A49,csapatok!$A:$NN,DV$320,FALSE),LEN(VLOOKUP($A49,csapatok!$A:$NN,DV$320,FALSE))-6),'csapat-ranglista'!$A:$FP,DV$321,FALSE)/8,VLOOKUP(VLOOKUP($A49,csapatok!$A:$NN,DV$320,FALSE),'csapat-ranglista'!$A:$FP,DV$321,FALSE)/4),0)</f>
        <v>0</v>
      </c>
      <c r="DW49" s="223">
        <f>IFERROR(IF(RIGHT(VLOOKUP($A49,csapatok!$A:$NN,DW$320,FALSE),5)="Csere",VLOOKUP(LEFT(VLOOKUP($A49,csapatok!$A:$NN,DW$320,FALSE),LEN(VLOOKUP($A49,csapatok!$A:$NN,DW$320,FALSE))-6),'csapat-ranglista'!$A:$FP,DW$321,FALSE)/8,VLOOKUP(VLOOKUP($A49,csapatok!$A:$NN,DW$320,FALSE),'csapat-ranglista'!$A:$FP,DW$321,FALSE)/4),0)</f>
        <v>0</v>
      </c>
      <c r="DX49" s="223">
        <f>IFERROR(IF(RIGHT(VLOOKUP($A49,csapatok!$A:$NN,DX$320,FALSE),5)="Csere",VLOOKUP(LEFT(VLOOKUP($A49,csapatok!$A:$NN,DX$320,FALSE),LEN(VLOOKUP($A49,csapatok!$A:$NN,DX$320,FALSE))-6),'csapat-ranglista'!$A:$FP,DX$321,FALSE)/8,VLOOKUP(VLOOKUP($A49,csapatok!$A:$NN,DX$320,FALSE),'csapat-ranglista'!$A:$FP,DX$321,FALSE)/4),0)</f>
        <v>0</v>
      </c>
      <c r="DY49" s="223">
        <f>IFERROR(IF(RIGHT(VLOOKUP($A49,csapatok!$A:$NN,DY$320,FALSE),5)="Csere",VLOOKUP(LEFT(VLOOKUP($A49,csapatok!$A:$NN,DY$320,FALSE),LEN(VLOOKUP($A49,csapatok!$A:$NN,DY$320,FALSE))-6),'csapat-ranglista'!$A:$FP,DY$321,FALSE)/8,VLOOKUP(VLOOKUP($A49,csapatok!$A:$NN,DY$320,FALSE),'csapat-ranglista'!$A:$FP,DY$321,FALSE)/4),0)</f>
        <v>0</v>
      </c>
      <c r="DZ49" s="223">
        <f>IFERROR(IF(RIGHT(VLOOKUP($A49,csapatok!$A:$NN,DZ$320,FALSE),5)="Csere",VLOOKUP(LEFT(VLOOKUP($A49,csapatok!$A:$NN,DZ$320,FALSE),LEN(VLOOKUP($A49,csapatok!$A:$NN,DZ$320,FALSE))-6),'csapat-ranglista'!$A:$FP,DZ$321,FALSE)/8,VLOOKUP(VLOOKUP($A49,csapatok!$A:$NN,DZ$320,FALSE),'csapat-ranglista'!$A:$FP,DZ$321,FALSE)/4),0)</f>
        <v>0</v>
      </c>
      <c r="EA49" s="223">
        <f>IFERROR(IF(RIGHT(VLOOKUP($A49,csapatok!$A:$NN,EA$320,FALSE),5)="Csere",VLOOKUP(LEFT(VLOOKUP($A49,csapatok!$A:$NN,EA$320,FALSE),LEN(VLOOKUP($A49,csapatok!$A:$NN,EA$320,FALSE))-6),'csapat-ranglista'!$A:$FP,EA$321,FALSE)/8,VLOOKUP(VLOOKUP($A49,csapatok!$A:$NN,EA$320,FALSE),'csapat-ranglista'!$A:$FP,EA$321,FALSE)/4),0)</f>
        <v>0</v>
      </c>
      <c r="EB49" s="223">
        <f>IFERROR(IF(RIGHT(VLOOKUP($A49,csapatok!$A:$NN,EB$320,FALSE),5)="Csere",VLOOKUP(LEFT(VLOOKUP($A49,csapatok!$A:$NN,EB$320,FALSE),LEN(VLOOKUP($A49,csapatok!$A:$NN,EB$320,FALSE))-6),'csapat-ranglista'!$A:$FP,EB$321,FALSE)/8,VLOOKUP(VLOOKUP($A49,csapatok!$A:$NN,EB$320,FALSE),'csapat-ranglista'!$A:$FP,EB$321,FALSE)/4),0)</f>
        <v>0</v>
      </c>
      <c r="EC49" s="223">
        <f>IFERROR(IF(RIGHT(VLOOKUP($A49,csapatok!$A:$NN,EC$320,FALSE),5)="Csere",VLOOKUP(LEFT(VLOOKUP($A49,csapatok!$A:$NN,EC$320,FALSE),LEN(VLOOKUP($A49,csapatok!$A:$NN,EC$320,FALSE))-6),'csapat-ranglista'!$A:$FP,EC$321,FALSE)/8,VLOOKUP(VLOOKUP($A49,csapatok!$A:$NN,EC$320,FALSE),'csapat-ranglista'!$A:$FP,EC$321,FALSE)/4),0)</f>
        <v>0</v>
      </c>
      <c r="ED49" s="223">
        <f>IFERROR(IF(RIGHT(VLOOKUP($A49,csapatok!$A:$NN,ED$320,FALSE),5)="Csere",VLOOKUP(LEFT(VLOOKUP($A49,csapatok!$A:$NN,ED$320,FALSE),LEN(VLOOKUP($A49,csapatok!$A:$NN,ED$320,FALSE))-6),'csapat-ranglista'!$A:$FP,ED$321,FALSE)/8,VLOOKUP(VLOOKUP($A49,csapatok!$A:$NN,ED$320,FALSE),'csapat-ranglista'!$A:$FP,ED$321,FALSE)/4),0)</f>
        <v>0</v>
      </c>
      <c r="EE49" s="223">
        <f>IFERROR(IF(RIGHT(VLOOKUP($A49,csapatok!$A:$NN,EE$320,FALSE),5)="Csere",VLOOKUP(LEFT(VLOOKUP($A49,csapatok!$A:$NN,EE$320,FALSE),LEN(VLOOKUP($A49,csapatok!$A:$NN,EE$320,FALSE))-6),'csapat-ranglista'!$A:$FP,EE$321,FALSE)/8,VLOOKUP(VLOOKUP($A49,csapatok!$A:$NN,EE$320,FALSE),'csapat-ranglista'!$A:$FP,EE$321,FALSE)/4),0)</f>
        <v>0</v>
      </c>
      <c r="EF49" s="223">
        <f>IFERROR(IF(RIGHT(VLOOKUP($A49,csapatok!$A:$NN,EF$320,FALSE),5)="Csere",VLOOKUP(LEFT(VLOOKUP($A49,csapatok!$A:$NN,EF$320,FALSE),LEN(VLOOKUP($A49,csapatok!$A:$NN,EF$320,FALSE))-6),'csapat-ranglista'!$A:$FP,EF$321,FALSE)/8,VLOOKUP(VLOOKUP($A49,csapatok!$A:$NN,EF$320,FALSE),'csapat-ranglista'!$A:$FP,EF$321,FALSE)/4),0)</f>
        <v>0</v>
      </c>
      <c r="EG49" s="223">
        <f>IFERROR(IF(RIGHT(VLOOKUP($A49,csapatok!$A:$NN,EG$320,FALSE),5)="Csere",VLOOKUP(LEFT(VLOOKUP($A49,csapatok!$A:$NN,EG$320,FALSE),LEN(VLOOKUP($A49,csapatok!$A:$NN,EG$320,FALSE))-6),'csapat-ranglista'!$A:$FP,EG$321,FALSE)/8,VLOOKUP(VLOOKUP($A49,csapatok!$A:$NN,EG$320,FALSE),'csapat-ranglista'!$A:$FP,EG$321,FALSE)/4),0)</f>
        <v>0</v>
      </c>
      <c r="EH49" s="223">
        <f>IFERROR(IF(RIGHT(VLOOKUP($A49,csapatok!$A:$NN,EH$320,FALSE),5)="Csere",VLOOKUP(LEFT(VLOOKUP($A49,csapatok!$A:$NN,EH$320,FALSE),LEN(VLOOKUP($A49,csapatok!$A:$NN,EH$320,FALSE))-6),'csapat-ranglista'!$A:$FP,EH$321,FALSE)/8,VLOOKUP(VLOOKUP($A49,csapatok!$A:$NN,EH$320,FALSE),'csapat-ranglista'!$A:$FP,EH$321,FALSE)/4),0)</f>
        <v>0</v>
      </c>
      <c r="EI49" s="223">
        <f>IFERROR(IF(RIGHT(VLOOKUP($A49,csapatok!$A:$NN,EI$320,FALSE),5)="Csere",VLOOKUP(LEFT(VLOOKUP($A49,csapatok!$A:$NN,EI$320,FALSE),LEN(VLOOKUP($A49,csapatok!$A:$NN,EI$320,FALSE))-6),'csapat-ranglista'!$A:$FP,EI$321,FALSE)/8,VLOOKUP(VLOOKUP($A49,csapatok!$A:$NN,EI$320,FALSE),'csapat-ranglista'!$A:$FP,EI$321,FALSE)/4),0)</f>
        <v>0</v>
      </c>
      <c r="EJ49" s="223">
        <f>IFERROR(IF(RIGHT(VLOOKUP($A49,csapatok!$A:$NN,EJ$320,FALSE),5)="Csere",VLOOKUP(LEFT(VLOOKUP($A49,csapatok!$A:$NN,EJ$320,FALSE),LEN(VLOOKUP($A49,csapatok!$A:$NN,EJ$320,FALSE))-6),'csapat-ranglista'!$A:$FP,EJ$321,FALSE)/8,VLOOKUP(VLOOKUP($A49,csapatok!$A:$NN,EJ$320,FALSE),'csapat-ranglista'!$A:$FP,EJ$321,FALSE)/4),0)</f>
        <v>0</v>
      </c>
      <c r="EK49" s="223">
        <f>IFERROR(IF(RIGHT(VLOOKUP($A49,csapatok!$A:$NN,EK$320,FALSE),5)="Csere",VLOOKUP(LEFT(VLOOKUP($A49,csapatok!$A:$NN,EK$320,FALSE),LEN(VLOOKUP($A49,csapatok!$A:$NN,EK$320,FALSE))-6),'csapat-ranglista'!$A:$FP,EK$321,FALSE)/8,VLOOKUP(VLOOKUP($A49,csapatok!$A:$NN,EK$320,FALSE),'csapat-ranglista'!$A:$FP,EK$321,FALSE)/4),0)</f>
        <v>0</v>
      </c>
      <c r="EL49" s="223">
        <f>IFERROR(IF(RIGHT(VLOOKUP($A49,csapatok!$A:$NN,EL$320,FALSE),5)="Csere",VLOOKUP(LEFT(VLOOKUP($A49,csapatok!$A:$NN,EL$320,FALSE),LEN(VLOOKUP($A49,csapatok!$A:$NN,EL$320,FALSE))-6),'csapat-ranglista'!$A:$FP,EL$321,FALSE)/8,VLOOKUP(VLOOKUP($A49,csapatok!$A:$NN,EL$320,FALSE),'csapat-ranglista'!$A:$FP,EL$321,FALSE)/4),0)</f>
        <v>0</v>
      </c>
      <c r="EM49" s="223">
        <f>IFERROR(IF(RIGHT(VLOOKUP($A49,csapatok!$A:$NN,EM$320,FALSE),5)="Csere",VLOOKUP(LEFT(VLOOKUP($A49,csapatok!$A:$NN,EM$320,FALSE),LEN(VLOOKUP($A49,csapatok!$A:$NN,EM$320,FALSE))-6),'csapat-ranglista'!$A:$FP,EM$321,FALSE)/8,VLOOKUP(VLOOKUP($A49,csapatok!$A:$NN,EM$320,FALSE),'csapat-ranglista'!$A:$FP,EM$321,FALSE)/4),0)</f>
        <v>0</v>
      </c>
      <c r="EN49" s="223">
        <f>IFERROR(IF(RIGHT(VLOOKUP($A49,csapatok!$A:$NN,EN$320,FALSE),5)="Csere",VLOOKUP(LEFT(VLOOKUP($A49,csapatok!$A:$NN,EN$320,FALSE),LEN(VLOOKUP($A49,csapatok!$A:$NN,EN$320,FALSE))-6),'csapat-ranglista'!$A:$FP,EN$321,FALSE)/8,VLOOKUP(VLOOKUP($A49,csapatok!$A:$NN,EN$320,FALSE),'csapat-ranglista'!$A:$FP,EN$321,FALSE)/4),0)</f>
        <v>4.5547304768468555</v>
      </c>
      <c r="EO49" s="223">
        <f>IFERROR(IF(RIGHT(VLOOKUP($A49,csapatok!$A:$NN,EO$320,FALSE),5)="Csere",VLOOKUP(LEFT(VLOOKUP($A49,csapatok!$A:$NN,EO$320,FALSE),LEN(VLOOKUP($A49,csapatok!$A:$NN,EO$320,FALSE))-6),'csapat-ranglista'!$A:$FP,EO$321,FALSE)/8,VLOOKUP(VLOOKUP($A49,csapatok!$A:$NN,EO$320,FALSE),'csapat-ranglista'!$A:$FP,EO$321,FALSE)/4),0)</f>
        <v>0</v>
      </c>
      <c r="EP49" s="223">
        <f>IFERROR(IF(RIGHT(VLOOKUP($A49,csapatok!$A:$NN,EP$320,FALSE),5)="Csere",VLOOKUP(LEFT(VLOOKUP($A49,csapatok!$A:$NN,EP$320,FALSE),LEN(VLOOKUP($A49,csapatok!$A:$NN,EP$320,FALSE))-6),'csapat-ranglista'!$A:$FP,EP$321,FALSE)/8,VLOOKUP(VLOOKUP($A49,csapatok!$A:$NN,EP$320,FALSE),'csapat-ranglista'!$A:$FP,EP$321,FALSE)/4),0)</f>
        <v>0</v>
      </c>
      <c r="EQ49" s="223">
        <f>IFERROR(IF(RIGHT(VLOOKUP($A49,csapatok!$A:$NN,EQ$320,FALSE),5)="Csere",VLOOKUP(LEFT(VLOOKUP($A49,csapatok!$A:$NN,EQ$320,FALSE),LEN(VLOOKUP($A49,csapatok!$A:$NN,EQ$320,FALSE))-6),'csapat-ranglista'!$A:$FP,EQ$321,FALSE)/8,VLOOKUP(VLOOKUP($A49,csapatok!$A:$NN,EQ$320,FALSE),'csapat-ranglista'!$A:$FP,EQ$321,FALSE)/4),0)</f>
        <v>0</v>
      </c>
      <c r="ER49" s="223">
        <f>IFERROR(IF(RIGHT(VLOOKUP($A49,csapatok!$A:$NN,ER$320,FALSE),5)="Csere",VLOOKUP(LEFT(VLOOKUP($A49,csapatok!$A:$NN,ER$320,FALSE),LEN(VLOOKUP($A49,csapatok!$A:$NN,ER$320,FALSE))-6),'csapat-ranglista'!$A:$FP,ER$321,FALSE)/8,VLOOKUP(VLOOKUP($A49,csapatok!$A:$NN,ER$320,FALSE),'csapat-ranglista'!$A:$FP,ER$321,FALSE)/4),0)</f>
        <v>0</v>
      </c>
      <c r="ES49" s="223">
        <f>IFERROR(IF(RIGHT(VLOOKUP($A49,csapatok!$A:$NN,ES$320,FALSE),5)="Csere",VLOOKUP(LEFT(VLOOKUP($A49,csapatok!$A:$NN,ES$320,FALSE),LEN(VLOOKUP($A49,csapatok!$A:$NN,ES$320,FALSE))-6),'csapat-ranglista'!$A:$FP,ES$321,FALSE)/8,VLOOKUP(VLOOKUP($A49,csapatok!$A:$NN,ES$320,FALSE),'csapat-ranglista'!$A:$FP,ES$321,FALSE)/4),0)</f>
        <v>0</v>
      </c>
      <c r="ET49" s="223">
        <f>IFERROR(IF(RIGHT(VLOOKUP($A49,csapatok!$A:$NN,ET$320,FALSE),5)="Csere",VLOOKUP(LEFT(VLOOKUP($A49,csapatok!$A:$NN,ET$320,FALSE),LEN(VLOOKUP($A49,csapatok!$A:$NN,ET$320,FALSE))-6),'csapat-ranglista'!$A:$FP,ET$321,FALSE)/8,VLOOKUP(VLOOKUP($A49,csapatok!$A:$NN,ET$320,FALSE),'csapat-ranglista'!$A:$FP,ET$321,FALSE)/4),0)</f>
        <v>0</v>
      </c>
      <c r="EU49" s="223">
        <f>IFERROR(IF(RIGHT(VLOOKUP($A49,csapatok!$A:$NN,EU$320,FALSE),5)="Csere",VLOOKUP(LEFT(VLOOKUP($A49,csapatok!$A:$NN,EU$320,FALSE),LEN(VLOOKUP($A49,csapatok!$A:$NN,EU$320,FALSE))-6),'csapat-ranglista'!$A:$FP,EU$321,FALSE)/8,VLOOKUP(VLOOKUP($A49,csapatok!$A:$NN,EU$320,FALSE),'csapat-ranglista'!$A:$FP,EU$321,FALSE)/4),0)</f>
        <v>7.8472376303527849</v>
      </c>
      <c r="EV49" s="223">
        <f>IFERROR(IF(RIGHT(VLOOKUP($A49,csapatok!$A:$NN,EV$320,FALSE),5)="Csere",VLOOKUP(LEFT(VLOOKUP($A49,csapatok!$A:$NN,EV$320,FALSE),LEN(VLOOKUP($A49,csapatok!$A:$NN,EV$320,FALSE))-6),'csapat-ranglista'!$A:$FP,EV$321,FALSE)/8,VLOOKUP(VLOOKUP($A49,csapatok!$A:$NN,EV$320,FALSE),'csapat-ranglista'!$A:$FP,EV$321,FALSE)/4),0)</f>
        <v>0</v>
      </c>
      <c r="EW49" s="223">
        <f>IFERROR(IF(RIGHT(VLOOKUP($A49,csapatok!$A:$NN,EW$320,FALSE),5)="Csere",VLOOKUP(LEFT(VLOOKUP($A49,csapatok!$A:$NN,EW$320,FALSE),LEN(VLOOKUP($A49,csapatok!$A:$NN,EW$320,FALSE))-6),'csapat-ranglista'!$A:$FP,EW$321,FALSE)/8,VLOOKUP(VLOOKUP($A49,csapatok!$A:$NN,EW$320,FALSE),'csapat-ranglista'!$A:$FP,EW$321,FALSE)/4),0)</f>
        <v>0</v>
      </c>
      <c r="EX49" s="223">
        <f>IFERROR(IF(RIGHT(VLOOKUP($A49,csapatok!$A:$NN,EX$320,FALSE),5)="Csere",VLOOKUP(LEFT(VLOOKUP($A49,csapatok!$A:$NN,EX$320,FALSE),LEN(VLOOKUP($A49,csapatok!$A:$NN,EX$320,FALSE))-6),'csapat-ranglista'!$A:$FP,EX$321,FALSE)/8,VLOOKUP(VLOOKUP($A49,csapatok!$A:$NN,EX$320,FALSE),'csapat-ranglista'!$A:$FP,EX$321,FALSE)/4),0)</f>
        <v>13.812388605694915</v>
      </c>
      <c r="EY49" s="223">
        <f>IFERROR(IF(RIGHT(VLOOKUP($A49,csapatok!$A:$NN,EY$320,FALSE),5)="Csere",VLOOKUP(LEFT(VLOOKUP($A49,csapatok!$A:$NN,EY$320,FALSE),LEN(VLOOKUP($A49,csapatok!$A:$NN,EY$320,FALSE))-6),'csapat-ranglista'!$A:$FP,EY$321,FALSE)/8,VLOOKUP(VLOOKUP($A49,csapatok!$A:$NN,EY$320,FALSE),'csapat-ranglista'!$A:$FP,EY$321,FALSE)/4),0)</f>
        <v>0</v>
      </c>
      <c r="EZ49" s="223">
        <f>IFERROR(IF(RIGHT(VLOOKUP($A49,csapatok!$A:$NN,EZ$320,FALSE),5)="Csere",VLOOKUP(LEFT(VLOOKUP($A49,csapatok!$A:$NN,EZ$320,FALSE),LEN(VLOOKUP($A49,csapatok!$A:$NN,EZ$320,FALSE))-6),'csapat-ranglista'!$A:$FP,EZ$321,FALSE)/8,VLOOKUP(VLOOKUP($A49,csapatok!$A:$NN,EZ$320,FALSE),'csapat-ranglista'!$A:$FP,EZ$321,FALSE)/4),0)</f>
        <v>0</v>
      </c>
      <c r="FA49" s="223">
        <f>IFERROR(IF(RIGHT(VLOOKUP($A49,csapatok!$A:$NN,FA$320,FALSE),5)="Csere",VLOOKUP(LEFT(VLOOKUP($A49,csapatok!$A:$NN,FA$320,FALSE),LEN(VLOOKUP($A49,csapatok!$A:$NN,FA$320,FALSE))-6),'csapat-ranglista'!$A:$FP,FA$321,FALSE)/8,VLOOKUP(VLOOKUP($A49,csapatok!$A:$NN,FA$320,FALSE),'csapat-ranglista'!$A:$FP,FA$321,FALSE)/4),0)</f>
        <v>0</v>
      </c>
      <c r="FB49" s="223">
        <f>IFERROR(IF(RIGHT(VLOOKUP($A49,csapatok!$A:$NN,FB$320,FALSE),5)="Csere",VLOOKUP(LEFT(VLOOKUP($A49,csapatok!$A:$NN,FB$320,FALSE),LEN(VLOOKUP($A49,csapatok!$A:$NN,FB$320,FALSE))-6),'csapat-ranglista'!$A:$FP,FB$321,FALSE)/8,VLOOKUP(VLOOKUP($A49,csapatok!$A:$NN,FB$320,FALSE),'csapat-ranglista'!$A:$FP,FB$321,FALSE)/4),0)</f>
        <v>0</v>
      </c>
      <c r="FC49" s="223">
        <f>IFERROR(IF(RIGHT(VLOOKUP($A49,csapatok!$A:$NN,FC$320,FALSE),5)="Csere",VLOOKUP(LEFT(VLOOKUP($A49,csapatok!$A:$NN,FC$320,FALSE),LEN(VLOOKUP($A49,csapatok!$A:$NN,FC$320,FALSE))-6),'csapat-ranglista'!$A:$FP,FC$321,FALSE)/8,VLOOKUP(VLOOKUP($A49,csapatok!$A:$NN,FC$320,FALSE),'csapat-ranglista'!$A:$FP,FC$321,FALSE)/4),0)</f>
        <v>0</v>
      </c>
      <c r="FD49" s="224">
        <f>versenyek!$QY$11*IFERROR(VLOOKUP(VLOOKUP($A49,versenyek!QX:QZ,3,FALSE),szabalyok!$A$16:$B$23,2,FALSE)/4,0)</f>
        <v>0</v>
      </c>
      <c r="FE49" s="224">
        <f>versenyek!$RB$11*IFERROR(VLOOKUP(VLOOKUP($A49,versenyek!RA:RC,3,FALSE),szabalyok!$A$16:$B$23,2,FALSE)/4,0)</f>
        <v>0</v>
      </c>
      <c r="FF49" s="223">
        <f>IFERROR(IF(RIGHT(VLOOKUP($A49,csapatok!$A:$NN,FF$320,FALSE),5)="Csere",VLOOKUP(LEFT(VLOOKUP($A49,csapatok!$A:$NN,FF$320,FALSE),LEN(VLOOKUP($A49,csapatok!$A:$NN,FF$320,FALSE))-6),'csapat-ranglista'!$A:$FP,FF$321,FALSE)/8,VLOOKUP(VLOOKUP($A49,csapatok!$A:$NN,FF$320,FALSE),'csapat-ranglista'!$A:$FP,FF$321,FALSE)/4),0)</f>
        <v>0</v>
      </c>
      <c r="FG49" s="223">
        <f>IFERROR(IF(RIGHT(VLOOKUP($A49,csapatok!$A:$NN,FG$320,FALSE),5)="Csere",VLOOKUP(LEFT(VLOOKUP($A49,csapatok!$A:$NN,FG$320,FALSE),LEN(VLOOKUP($A49,csapatok!$A:$NN,FG$320,FALSE))-6),'csapat-ranglista'!$A:$FP,FG$321,FALSE)/8,VLOOKUP(VLOOKUP($A49,csapatok!$A:$NN,FG$320,FALSE),'csapat-ranglista'!$A:$FP,FG$321,FALSE)/4),0)</f>
        <v>0</v>
      </c>
      <c r="FH49" s="223">
        <f>IFERROR(IF(RIGHT(VLOOKUP($A49,csapatok!$A:$NN,FH$320,FALSE),5)="Csere",VLOOKUP(LEFT(VLOOKUP($A49,csapatok!$A:$NN,FH$320,FALSE),LEN(VLOOKUP($A49,csapatok!$A:$NN,FH$320,FALSE))-6),'csapat-ranglista'!$A:$FP,FH$321,FALSE)/8,VLOOKUP(VLOOKUP($A49,csapatok!$A:$NN,FH$320,FALSE),'csapat-ranglista'!$A:$FP,FH$321,FALSE)/4),0)</f>
        <v>0</v>
      </c>
      <c r="FI49" s="223">
        <f>IFERROR(IF(RIGHT(VLOOKUP($A49,csapatok!$A:$NN,FI$320,FALSE),5)="Csere",VLOOKUP(LEFT(VLOOKUP($A49,csapatok!$A:$NN,FI$320,FALSE),LEN(VLOOKUP($A49,csapatok!$A:$NN,FI$320,FALSE))-6),'csapat-ranglista'!$A:$FP,FI$321,FALSE)/8,VLOOKUP(VLOOKUP($A49,csapatok!$A:$NN,FI$320,FALSE),'csapat-ranglista'!$A:$FP,FI$321,FALSE)/4),0)</f>
        <v>0</v>
      </c>
      <c r="FJ49" s="223">
        <f>IFERROR(IF(RIGHT(VLOOKUP($A49,csapatok!$A:$NN,FJ$320,FALSE),5)="Csere",VLOOKUP(LEFT(VLOOKUP($A49,csapatok!$A:$NN,FJ$320,FALSE),LEN(VLOOKUP($A49,csapatok!$A:$NN,FJ$320,FALSE))-6),'csapat-ranglista'!$A:$FP,FJ$321,FALSE)/8,VLOOKUP(VLOOKUP($A49,csapatok!$A:$NN,FJ$320,FALSE),'csapat-ranglista'!$A:$FP,FJ$321,FALSE)/4),0)</f>
        <v>0</v>
      </c>
      <c r="FK49" s="223">
        <f>IFERROR(IF(RIGHT(VLOOKUP($A49,csapatok!$A:$NN,FK$320,FALSE),5)="Csere",VLOOKUP(LEFT(VLOOKUP($A49,csapatok!$A:$NN,FK$320,FALSE),LEN(VLOOKUP($A49,csapatok!$A:$NN,FK$320,FALSE))-6),'csapat-ranglista'!$A:$FP,FK$321,FALSE)/8,VLOOKUP(VLOOKUP($A49,csapatok!$A:$NN,FK$320,FALSE),'csapat-ranglista'!$A:$FP,FK$321,FALSE)/4),0)</f>
        <v>0</v>
      </c>
      <c r="FL49" s="223">
        <f>IFERROR(IF(RIGHT(VLOOKUP($A49,csapatok!$A:$NN,FL$320,FALSE),5)="Csere",VLOOKUP(LEFT(VLOOKUP($A49,csapatok!$A:$NN,FL$320,FALSE),LEN(VLOOKUP($A49,csapatok!$A:$NN,FL$320,FALSE))-6),'csapat-ranglista'!$A:$FP,FL$321,FALSE)/8,VLOOKUP(VLOOKUP($A49,csapatok!$A:$NN,FL$320,FALSE),'csapat-ranglista'!$A:$FP,FL$321,FALSE)/4),0)</f>
        <v>0</v>
      </c>
      <c r="FM49" s="223">
        <f>IFERROR(IF(RIGHT(VLOOKUP($A49,csapatok!$A:$NN,FM$320,FALSE),5)="Csere",VLOOKUP(LEFT(VLOOKUP($A49,csapatok!$A:$NN,FM$320,FALSE),LEN(VLOOKUP($A49,csapatok!$A:$NN,FM$320,FALSE))-6),'csapat-ranglista'!$A:$FP,FM$321,FALSE)/8,VLOOKUP(VLOOKUP($A49,csapatok!$A:$NN,FM$320,FALSE),'csapat-ranglista'!$A:$FP,FM$321,FALSE)/4),0)</f>
        <v>0</v>
      </c>
      <c r="FN49" s="223">
        <f>IFERROR(IF(RIGHT(VLOOKUP($A49,csapatok!$A:$NN,FN$320,FALSE),5)="Csere",VLOOKUP(LEFT(VLOOKUP($A49,csapatok!$A:$NN,FN$320,FALSE),LEN(VLOOKUP($A49,csapatok!$A:$NN,FN$320,FALSE))-6),'csapat-ranglista'!$A:$FP,FN$321,FALSE)/8,VLOOKUP(VLOOKUP($A49,csapatok!$A:$NN,FN$320,FALSE),'csapat-ranglista'!$A:$FP,FN$321,FALSE)/4),0)</f>
        <v>0</v>
      </c>
      <c r="FO49" s="223">
        <f>IFERROR(IF(RIGHT(VLOOKUP($A49,csapatok!$A:$NN,FO$320,FALSE),5)="Csere",VLOOKUP(LEFT(VLOOKUP($A49,csapatok!$A:$NN,FO$320,FALSE),LEN(VLOOKUP($A49,csapatok!$A:$NN,FO$320,FALSE))-6),'csapat-ranglista'!$A:$FP,FO$321,FALSE)/8,VLOOKUP(VLOOKUP($A49,csapatok!$A:$NN,FO$320,FALSE),'csapat-ranglista'!$A:$FP,FO$321,FALSE)/4),0)</f>
        <v>0</v>
      </c>
      <c r="FP49" s="223">
        <f>IFERROR(IF(RIGHT(VLOOKUP($A49,csapatok!$A:$NN,FP$320,FALSE),5)="Csere",VLOOKUP(LEFT(VLOOKUP($A49,csapatok!$A:$NN,FP$320,FALSE),LEN(VLOOKUP($A49,csapatok!$A:$NN,FP$320,FALSE))-6),'csapat-ranglista'!$A:$FP,FP$321,FALSE)/8,VLOOKUP(VLOOKUP($A49,csapatok!$A:$NN,FP$320,FALSE),'csapat-ranglista'!$A:$FP,FP$321,FALSE)/4),0)</f>
        <v>0</v>
      </c>
      <c r="FQ49" s="223">
        <f>IFERROR(IF(RIGHT(VLOOKUP($A49,csapatok!$A:$NN,FQ$320,FALSE),5)="Csere",VLOOKUP(LEFT(VLOOKUP($A49,csapatok!$A:$NN,FQ$320,FALSE),LEN(VLOOKUP($A49,csapatok!$A:$NN,FQ$320,FALSE))-6),'csapat-ranglista'!$A:$FP,FQ$321,FALSE)/8,VLOOKUP(VLOOKUP($A49,csapatok!$A:$NN,FQ$320,FALSE),'csapat-ranglista'!$A:$FP,FQ$321,FALSE)/4),0)</f>
        <v>0</v>
      </c>
      <c r="FR49" s="223">
        <f>IFERROR(IF(RIGHT(VLOOKUP($A49,csapatok!$A:$NN,FR$320,FALSE),5)="Csere",VLOOKUP(LEFT(VLOOKUP($A49,csapatok!$A:$NN,FR$320,FALSE),LEN(VLOOKUP($A49,csapatok!$A:$NN,FR$320,FALSE))-6),'csapat-ranglista'!$A:$FP,FR$321,FALSE)/8,VLOOKUP(VLOOKUP($A49,csapatok!$A:$NN,FR$320,FALSE),'csapat-ranglista'!$A:$FP,FR$321,FALSE)/4),0)</f>
        <v>0</v>
      </c>
      <c r="FS49" s="223">
        <f>IFERROR(IF(RIGHT(VLOOKUP($A49,csapatok!$A:$NN,FS$320,FALSE),5)="Csere",VLOOKUP(LEFT(VLOOKUP($A49,csapatok!$A:$NN,FS$320,FALSE),LEN(VLOOKUP($A49,csapatok!$A:$NN,FS$320,FALSE))-6),'csapat-ranglista'!$A:$FP,FS$321,FALSE)/8,VLOOKUP(VLOOKUP($A49,csapatok!$A:$NN,FS$320,FALSE),'csapat-ranglista'!$A:$FP,FS$321,FALSE)/4),0)</f>
        <v>5.9676086489081488</v>
      </c>
      <c r="FT49" s="223">
        <f>IFERROR(IF(RIGHT(VLOOKUP($A49,csapatok!$A:$NN,FT$320,FALSE),5)="Csere",VLOOKUP(LEFT(VLOOKUP($A49,csapatok!$A:$NN,FT$320,FALSE),LEN(VLOOKUP($A49,csapatok!$A:$NN,FT$320,FALSE))-6),'csapat-ranglista'!$A:$FP,FT$321,FALSE)/8,VLOOKUP(VLOOKUP($A49,csapatok!$A:$NN,FT$320,FALSE),'csapat-ranglista'!$A:$FP,FT$321,FALSE)/4),0)</f>
        <v>0</v>
      </c>
      <c r="FU49" s="223">
        <f>IFERROR(IF(RIGHT(VLOOKUP($A49,csapatok!$A:$NN,FU$320,FALSE),5)="Csere",VLOOKUP(LEFT(VLOOKUP($A49,csapatok!$A:$NN,FU$320,FALSE),LEN(VLOOKUP($A49,csapatok!$A:$NN,FU$320,FALSE))-6),'csapat-ranglista'!$A:$FP,FU$321,FALSE)/8,VLOOKUP(VLOOKUP($A49,csapatok!$A:$NN,FU$320,FALSE),'csapat-ranglista'!$A:$FP,FU$321,FALSE)/4),0)</f>
        <v>0</v>
      </c>
      <c r="FV49" s="223">
        <f>IFERROR(IF(RIGHT(VLOOKUP($A49,csapatok!$A:$NN,FV$320,FALSE),5)="Csere",VLOOKUP(LEFT(VLOOKUP($A49,csapatok!$A:$NN,FV$320,FALSE),LEN(VLOOKUP($A49,csapatok!$A:$NN,FV$320,FALSE))-6),'csapat-ranglista'!$A:$FP,FV$321,FALSE)/8,VLOOKUP(VLOOKUP($A49,csapatok!$A:$NN,FV$320,FALSE),'csapat-ranglista'!$A:$FP,FV$321,FALSE)/4),0)</f>
        <v>0</v>
      </c>
      <c r="FW49" s="223">
        <f>IFERROR(IF(RIGHT(VLOOKUP($A49,csapatok!$A:$NN,FW$320,FALSE),5)="Csere",VLOOKUP(LEFT(VLOOKUP($A49,csapatok!$A:$NN,FW$320,FALSE),LEN(VLOOKUP($A49,csapatok!$A:$NN,FW$320,FALSE))-6),'csapat-ranglista'!$A:$FP,FW$321,FALSE)/8,VLOOKUP(VLOOKUP($A49,csapatok!$A:$NN,FW$320,FALSE),'csapat-ranglista'!$A:$FP,FW$321,FALSE)/4),0)</f>
        <v>0</v>
      </c>
      <c r="FX49" s="223">
        <f>IFERROR(IF(RIGHT(VLOOKUP($A49,csapatok!$A:$NN,FX$320,FALSE),5)="Csere",VLOOKUP(LEFT(VLOOKUP($A49,csapatok!$A:$NN,FX$320,FALSE),LEN(VLOOKUP($A49,csapatok!$A:$NN,FX$320,FALSE))-6),'csapat-ranglista'!$A:$FP,FX$321,FALSE)/8,VLOOKUP(VLOOKUP($A49,csapatok!$A:$NN,FX$320,FALSE),'csapat-ranglista'!$A:$FP,FX$321,FALSE)/4),0)</f>
        <v>0</v>
      </c>
      <c r="FY49" s="223">
        <f>IFERROR(IF(RIGHT(VLOOKUP($A49,csapatok!$A:$NN,FY$320,FALSE),5)="Csere",VLOOKUP(LEFT(VLOOKUP($A49,csapatok!$A:$NN,FY$320,FALSE),LEN(VLOOKUP($A49,csapatok!$A:$NN,FY$320,FALSE))-6),'csapat-ranglista'!$A:$FP,FY$321,FALSE)/8,VLOOKUP(VLOOKUP($A49,csapatok!$A:$NN,FY$320,FALSE),'csapat-ranglista'!$A:$FP,FY$321,FALSE)/4),0)</f>
        <v>0</v>
      </c>
      <c r="FZ49" s="223">
        <f>IFERROR(IF(RIGHT(VLOOKUP($A49,csapatok!$A:$NN,FZ$320,FALSE),5)="Csere",VLOOKUP(LEFT(VLOOKUP($A49,csapatok!$A:$NN,FZ$320,FALSE),LEN(VLOOKUP($A49,csapatok!$A:$NN,FZ$320,FALSE))-6),'csapat-ranglista'!$A:$FP,FZ$321,FALSE)/8,VLOOKUP(VLOOKUP($A49,csapatok!$A:$NN,FZ$320,FALSE),'csapat-ranglista'!$A:$FP,FZ$321,FALSE)/4),0)</f>
        <v>2.1601823070651514</v>
      </c>
      <c r="GA49" s="223">
        <f>IFERROR(IF(RIGHT(VLOOKUP($A49,csapatok!$A:$NN,GA$320,FALSE),5)="Csere",VLOOKUP(LEFT(VLOOKUP($A49,csapatok!$A:$NN,GA$320,FALSE),LEN(VLOOKUP($A49,csapatok!$A:$NN,GA$320,FALSE))-6),'csapat-ranglista'!$A:$FP,GA$321,FALSE)/8,VLOOKUP(VLOOKUP($A49,csapatok!$A:$NN,GA$320,FALSE),'csapat-ranglista'!$A:$FP,GA$321,FALSE)/4),0)</f>
        <v>0</v>
      </c>
      <c r="GB49" s="223">
        <f>IFERROR(IF(RIGHT(VLOOKUP($A49,csapatok!$A:$NN,GB$320,FALSE),5)="Csere",VLOOKUP(LEFT(VLOOKUP($A49,csapatok!$A:$NN,GB$320,FALSE),LEN(VLOOKUP($A49,csapatok!$A:$NN,GB$320,FALSE))-6),'csapat-ranglista'!$A:$FP,GB$321,FALSE)/8,VLOOKUP(VLOOKUP($A49,csapatok!$A:$NN,GB$320,FALSE),'csapat-ranglista'!$A:$FP,GB$321,FALSE)/4),0)</f>
        <v>0</v>
      </c>
      <c r="GC49" s="223">
        <f>IFERROR(IF(RIGHT(VLOOKUP($A49,csapatok!$A:$NN,GC$320,FALSE),5)="Csere",VLOOKUP(LEFT(VLOOKUP($A49,csapatok!$A:$NN,GC$320,FALSE),LEN(VLOOKUP($A49,csapatok!$A:$NN,GC$320,FALSE))-6),'csapat-ranglista'!$A:$FP,GC$321,FALSE)/8,VLOOKUP(VLOOKUP($A49,csapatok!$A:$NN,GC$320,FALSE),'csapat-ranglista'!$A:$FP,GC$321,FALSE)/4),0)</f>
        <v>0</v>
      </c>
      <c r="GD49" s="247">
        <f>SUM(EQ49:GC49)</f>
        <v>29.787417192021</v>
      </c>
    </row>
    <row r="50" spans="1:186">
      <c r="A50" s="32" t="s">
        <v>164</v>
      </c>
      <c r="B50" s="2">
        <v>26675</v>
      </c>
      <c r="C50" s="131" t="str">
        <f>IF(B50=0,"",IF(B50&lt;$C$1,"felnőtt","ifi"))</f>
        <v>felnőtt</v>
      </c>
      <c r="D50" s="32" t="s">
        <v>9</v>
      </c>
      <c r="E50" s="45">
        <v>14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2.0652240851793264</v>
      </c>
      <c r="L50" s="32">
        <v>0</v>
      </c>
      <c r="M50" s="32">
        <v>0</v>
      </c>
      <c r="N50" s="32">
        <v>6.0299894408908905</v>
      </c>
      <c r="O50" s="32">
        <v>0</v>
      </c>
      <c r="P50" s="32">
        <v>0</v>
      </c>
      <c r="Q50" s="32">
        <v>0</v>
      </c>
      <c r="R50" s="32">
        <v>0</v>
      </c>
      <c r="S50" s="32">
        <v>1.0411379444024</v>
      </c>
      <c r="T50" s="32">
        <v>0</v>
      </c>
      <c r="U50" s="32">
        <v>0</v>
      </c>
      <c r="V50" s="32">
        <v>0</v>
      </c>
      <c r="W50" s="32">
        <v>0</v>
      </c>
      <c r="X50" s="32">
        <f>IFERROR(IF(RIGHT(VLOOKUP($A50,csapatok!$A:$BL,X$320,FALSE),5)="Csere",VLOOKUP(LEFT(VLOOKUP($A50,csapatok!$A:$BL,X$320,FALSE),LEN(VLOOKUP($A50,csapatok!$A:$BL,X$320,FALSE))-6),'csapat-ranglista'!$A:$FP,X$321,FALSE)/8,VLOOKUP(VLOOKUP($A50,csapatok!$A:$BL,X$320,FALSE),'csapat-ranglista'!$A:$FP,X$321,FALSE)/4),0)</f>
        <v>0</v>
      </c>
      <c r="Y50" s="32">
        <f>IFERROR(IF(RIGHT(VLOOKUP($A50,csapatok!$A:$BL,Y$320,FALSE),5)="Csere",VLOOKUP(LEFT(VLOOKUP($A50,csapatok!$A:$BL,Y$320,FALSE),LEN(VLOOKUP($A50,csapatok!$A:$BL,Y$320,FALSE))-6),'csapat-ranglista'!$A:$FP,Y$321,FALSE)/8,VLOOKUP(VLOOKUP($A50,csapatok!$A:$BL,Y$320,FALSE),'csapat-ranglista'!$A:$FP,Y$321,FALSE)/4),0)</f>
        <v>0</v>
      </c>
      <c r="Z50" s="32">
        <f>IFERROR(IF(RIGHT(VLOOKUP($A50,csapatok!$A:$BL,Z$320,FALSE),5)="Csere",VLOOKUP(LEFT(VLOOKUP($A50,csapatok!$A:$BL,Z$320,FALSE),LEN(VLOOKUP($A50,csapatok!$A:$BL,Z$320,FALSE))-6),'csapat-ranglista'!$A:$FP,Z$321,FALSE)/8,VLOOKUP(VLOOKUP($A50,csapatok!$A:$BL,Z$320,FALSE),'csapat-ranglista'!$A:$FP,Z$321,FALSE)/4),0)</f>
        <v>0</v>
      </c>
      <c r="AA50" s="32">
        <f>IFERROR(IF(RIGHT(VLOOKUP($A50,csapatok!$A:$BL,AA$320,FALSE),5)="Csere",VLOOKUP(LEFT(VLOOKUP($A50,csapatok!$A:$BL,AA$320,FALSE),LEN(VLOOKUP($A50,csapatok!$A:$BL,AA$320,FALSE))-6),'csapat-ranglista'!$A:$FP,AA$321,FALSE)/8,VLOOKUP(VLOOKUP($A50,csapatok!$A:$BL,AA$320,FALSE),'csapat-ranglista'!$A:$FP,AA$321,FALSE)/4),0)</f>
        <v>0</v>
      </c>
      <c r="AB50" s="223">
        <f>IFERROR(IF(RIGHT(VLOOKUP($A50,csapatok!$A:$BL,AB$320,FALSE),5)="Csere",VLOOKUP(LEFT(VLOOKUP($A50,csapatok!$A:$BL,AB$320,FALSE),LEN(VLOOKUP($A50,csapatok!$A:$BL,AB$320,FALSE))-6),'csapat-ranglista'!$A:$FP,AB$321,FALSE)/8,VLOOKUP(VLOOKUP($A50,csapatok!$A:$BL,AB$320,FALSE),'csapat-ranglista'!$A:$FP,AB$321,FALSE)/4),0)</f>
        <v>0</v>
      </c>
      <c r="AC50" s="223">
        <f>IFERROR(IF(RIGHT(VLOOKUP($A50,csapatok!$A:$BL,AC$320,FALSE),5)="Csere",VLOOKUP(LEFT(VLOOKUP($A50,csapatok!$A:$BL,AC$320,FALSE),LEN(VLOOKUP($A50,csapatok!$A:$BL,AC$320,FALSE))-6),'csapat-ranglista'!$A:$FP,AC$321,FALSE)/8,VLOOKUP(VLOOKUP($A50,csapatok!$A:$BL,AC$320,FALSE),'csapat-ranglista'!$A:$FP,AC$321,FALSE)/4),0)</f>
        <v>0</v>
      </c>
      <c r="AD50" s="223">
        <f>IFERROR(IF(RIGHT(VLOOKUP($A50,csapatok!$A:$BL,AD$320,FALSE),5)="Csere",VLOOKUP(LEFT(VLOOKUP($A50,csapatok!$A:$BL,AD$320,FALSE),LEN(VLOOKUP($A50,csapatok!$A:$BL,AD$320,FALSE))-6),'csapat-ranglista'!$A:$FP,AD$321,FALSE)/8,VLOOKUP(VLOOKUP($A50,csapatok!$A:$BL,AD$320,FALSE),'csapat-ranglista'!$A:$FP,AD$321,FALSE)/4),0)</f>
        <v>0</v>
      </c>
      <c r="AE50" s="223">
        <f>IFERROR(IF(RIGHT(VLOOKUP($A50,csapatok!$A:$BL,AE$320,FALSE),5)="Csere",VLOOKUP(LEFT(VLOOKUP($A50,csapatok!$A:$BL,AE$320,FALSE),LEN(VLOOKUP($A50,csapatok!$A:$BL,AE$320,FALSE))-6),'csapat-ranglista'!$A:$FP,AE$321,FALSE)/8,VLOOKUP(VLOOKUP($A50,csapatok!$A:$BL,AE$320,FALSE),'csapat-ranglista'!$A:$FP,AE$321,FALSE)/4),0)</f>
        <v>0</v>
      </c>
      <c r="AF50" s="223">
        <f>IFERROR(IF(RIGHT(VLOOKUP($A50,csapatok!$A:$BL,AF$320,FALSE),5)="Csere",VLOOKUP(LEFT(VLOOKUP($A50,csapatok!$A:$BL,AF$320,FALSE),LEN(VLOOKUP($A50,csapatok!$A:$BL,AF$320,FALSE))-6),'csapat-ranglista'!$A:$FP,AF$321,FALSE)/8,VLOOKUP(VLOOKUP($A50,csapatok!$A:$BL,AF$320,FALSE),'csapat-ranglista'!$A:$FP,AF$321,FALSE)/4),0)</f>
        <v>0</v>
      </c>
      <c r="AG50" s="223">
        <f>IFERROR(IF(RIGHT(VLOOKUP($A50,csapatok!$A:$BL,AG$320,FALSE),5)="Csere",VLOOKUP(LEFT(VLOOKUP($A50,csapatok!$A:$BL,AG$320,FALSE),LEN(VLOOKUP($A50,csapatok!$A:$BL,AG$320,FALSE))-6),'csapat-ranglista'!$A:$FP,AG$321,FALSE)/8,VLOOKUP(VLOOKUP($A50,csapatok!$A:$BL,AG$320,FALSE),'csapat-ranglista'!$A:$FP,AG$321,FALSE)/4),0)</f>
        <v>0</v>
      </c>
      <c r="AH50" s="223">
        <f>IFERROR(IF(RIGHT(VLOOKUP($A50,csapatok!$A:$BL,AH$320,FALSE),5)="Csere",VLOOKUP(LEFT(VLOOKUP($A50,csapatok!$A:$BL,AH$320,FALSE),LEN(VLOOKUP($A50,csapatok!$A:$BL,AH$320,FALSE))-6),'csapat-ranglista'!$A:$FP,AH$321,FALSE)/8,VLOOKUP(VLOOKUP($A50,csapatok!$A:$BL,AH$320,FALSE),'csapat-ranglista'!$A:$FP,AH$321,FALSE)/4),0)</f>
        <v>0</v>
      </c>
      <c r="AI50" s="223">
        <f>IFERROR(IF(RIGHT(VLOOKUP($A50,csapatok!$A:$BL,AI$320,FALSE),5)="Csere",VLOOKUP(LEFT(VLOOKUP($A50,csapatok!$A:$BL,AI$320,FALSE),LEN(VLOOKUP($A50,csapatok!$A:$BL,AI$320,FALSE))-6),'csapat-ranglista'!$A:$FP,AI$321,FALSE)/8,VLOOKUP(VLOOKUP($A50,csapatok!$A:$BL,AI$320,FALSE),'csapat-ranglista'!$A:$FP,AI$321,FALSE)/4),0)</f>
        <v>0</v>
      </c>
      <c r="AJ50" s="223">
        <f>IFERROR(IF(RIGHT(VLOOKUP($A50,csapatok!$A:$BL,AJ$320,FALSE),5)="Csere",VLOOKUP(LEFT(VLOOKUP($A50,csapatok!$A:$BL,AJ$320,FALSE),LEN(VLOOKUP($A50,csapatok!$A:$BL,AJ$320,FALSE))-6),'csapat-ranglista'!$A:$FP,AJ$321,FALSE)/8,VLOOKUP(VLOOKUP($A50,csapatok!$A:$BL,AJ$320,FALSE),'csapat-ranglista'!$A:$FP,AJ$321,FALSE)/2),0)</f>
        <v>0</v>
      </c>
      <c r="AK50" s="223">
        <f>IFERROR(IF(RIGHT(VLOOKUP($A50,csapatok!$A:$CN,AK$320,FALSE),5)="Csere",VLOOKUP(LEFT(VLOOKUP($A50,csapatok!$A:$CN,AK$320,FALSE),LEN(VLOOKUP($A50,csapatok!$A:$CN,AK$320,FALSE))-6),'csapat-ranglista'!$A:$FP,AK$321,FALSE)/8,VLOOKUP(VLOOKUP($A50,csapatok!$A:$CN,AK$320,FALSE),'csapat-ranglista'!$A:$FP,AK$321,FALSE)/4),0)</f>
        <v>0</v>
      </c>
      <c r="AL50" s="223">
        <f>IFERROR(IF(RIGHT(VLOOKUP($A50,csapatok!$A:$CN,AL$320,FALSE),5)="Csere",VLOOKUP(LEFT(VLOOKUP($A50,csapatok!$A:$CN,AL$320,FALSE),LEN(VLOOKUP($A50,csapatok!$A:$CN,AL$320,FALSE))-6),'csapat-ranglista'!$A:$FP,AL$321,FALSE)/8,VLOOKUP(VLOOKUP($A50,csapatok!$A:$CN,AL$320,FALSE),'csapat-ranglista'!$A:$FP,AL$321,FALSE)/4),0)</f>
        <v>1.9012229474237337</v>
      </c>
      <c r="AM50" s="223">
        <f>IFERROR(IF(RIGHT(VLOOKUP($A50,csapatok!$A:$CN,AM$320,FALSE),5)="Csere",VLOOKUP(LEFT(VLOOKUP($A50,csapatok!$A:$CN,AM$320,FALSE),LEN(VLOOKUP($A50,csapatok!$A:$CN,AM$320,FALSE))-6),'csapat-ranglista'!$A:$FP,AM$321,FALSE)/8,VLOOKUP(VLOOKUP($A50,csapatok!$A:$CN,AM$320,FALSE),'csapat-ranglista'!$A:$FP,AM$321,FALSE)/4),0)</f>
        <v>0</v>
      </c>
      <c r="AN50" s="223">
        <f>IFERROR(IF(RIGHT(VLOOKUP($A50,csapatok!$A:$CN,AN$320,FALSE),5)="Csere",VLOOKUP(LEFT(VLOOKUP($A50,csapatok!$A:$CN,AN$320,FALSE),LEN(VLOOKUP($A50,csapatok!$A:$CN,AN$320,FALSE))-6),'csapat-ranglista'!$A:$FP,AN$321,FALSE)/8,VLOOKUP(VLOOKUP($A50,csapatok!$A:$CN,AN$320,FALSE),'csapat-ranglista'!$A:$FP,AN$321,FALSE)/4),0)</f>
        <v>0</v>
      </c>
      <c r="AO50" s="223">
        <f>IFERROR(IF(RIGHT(VLOOKUP($A50,csapatok!$A:$CN,AO$320,FALSE),5)="Csere",VLOOKUP(LEFT(VLOOKUP($A50,csapatok!$A:$CN,AO$320,FALSE),LEN(VLOOKUP($A50,csapatok!$A:$CN,AO$320,FALSE))-6),'csapat-ranglista'!$A:$FP,AO$321,FALSE)/8,VLOOKUP(VLOOKUP($A50,csapatok!$A:$CN,AO$320,FALSE),'csapat-ranglista'!$A:$FP,AO$321,FALSE)/4),0)</f>
        <v>0</v>
      </c>
      <c r="AP50" s="223">
        <f>IFERROR(IF(RIGHT(VLOOKUP($A50,csapatok!$A:$CN,AP$320,FALSE),5)="Csere",VLOOKUP(LEFT(VLOOKUP($A50,csapatok!$A:$CN,AP$320,FALSE),LEN(VLOOKUP($A50,csapatok!$A:$CN,AP$320,FALSE))-6),'csapat-ranglista'!$A:$FP,AP$321,FALSE)/8,VLOOKUP(VLOOKUP($A50,csapatok!$A:$CN,AP$320,FALSE),'csapat-ranglista'!$A:$FP,AP$321,FALSE)/4),0)</f>
        <v>0</v>
      </c>
      <c r="AQ50" s="223">
        <f>IFERROR(IF(RIGHT(VLOOKUP($A50,csapatok!$A:$CN,AQ$320,FALSE),5)="Csere",VLOOKUP(LEFT(VLOOKUP($A50,csapatok!$A:$CN,AQ$320,FALSE),LEN(VLOOKUP($A50,csapatok!$A:$CN,AQ$320,FALSE))-6),'csapat-ranglista'!$A:$FP,AQ$321,FALSE)/8,VLOOKUP(VLOOKUP($A50,csapatok!$A:$CN,AQ$320,FALSE),'csapat-ranglista'!$A:$FP,AQ$321,FALSE)/4),0)</f>
        <v>0</v>
      </c>
      <c r="AR50" s="223">
        <f>IFERROR(IF(RIGHT(VLOOKUP($A50,csapatok!$A:$CN,AR$320,FALSE),5)="Csere",VLOOKUP(LEFT(VLOOKUP($A50,csapatok!$A:$CN,AR$320,FALSE),LEN(VLOOKUP($A50,csapatok!$A:$CN,AR$320,FALSE))-6),'csapat-ranglista'!$A:$FP,AR$321,FALSE)/8,VLOOKUP(VLOOKUP($A50,csapatok!$A:$CN,AR$320,FALSE),'csapat-ranglista'!$A:$FP,AR$321,FALSE)/4),0)</f>
        <v>0</v>
      </c>
      <c r="AS50" s="223">
        <f>IFERROR(IF(RIGHT(VLOOKUP($A50,csapatok!$A:$CN,AS$320,FALSE),5)="Csere",VLOOKUP(LEFT(VLOOKUP($A50,csapatok!$A:$CN,AS$320,FALSE),LEN(VLOOKUP($A50,csapatok!$A:$CN,AS$320,FALSE))-6),'csapat-ranglista'!$A:$FP,AS$321,FALSE)/8,VLOOKUP(VLOOKUP($A50,csapatok!$A:$CN,AS$320,FALSE),'csapat-ranglista'!$A:$FP,AS$321,FALSE)/4),0)</f>
        <v>3.5757327993281365</v>
      </c>
      <c r="AT50" s="223">
        <f>IFERROR(IF(RIGHT(VLOOKUP($A50,csapatok!$A:$CN,AT$320,FALSE),5)="Csere",VLOOKUP(LEFT(VLOOKUP($A50,csapatok!$A:$CN,AT$320,FALSE),LEN(VLOOKUP($A50,csapatok!$A:$CN,AT$320,FALSE))-6),'csapat-ranglista'!$A:$FP,AT$321,FALSE)/8,VLOOKUP(VLOOKUP($A50,csapatok!$A:$CN,AT$320,FALSE),'csapat-ranglista'!$A:$FP,AT$321,FALSE)/4),0)</f>
        <v>0</v>
      </c>
      <c r="AU50" s="223">
        <f>IFERROR(IF(RIGHT(VLOOKUP($A50,csapatok!$A:$CN,AU$320,FALSE),5)="Csere",VLOOKUP(LEFT(VLOOKUP($A50,csapatok!$A:$CN,AU$320,FALSE),LEN(VLOOKUP($A50,csapatok!$A:$CN,AU$320,FALSE))-6),'csapat-ranglista'!$A:$FP,AU$321,FALSE)/8,VLOOKUP(VLOOKUP($A50,csapatok!$A:$CN,AU$320,FALSE),'csapat-ranglista'!$A:$FP,AU$321,FALSE)/4),0)</f>
        <v>0</v>
      </c>
      <c r="AV50" s="223">
        <f>IFERROR(IF(RIGHT(VLOOKUP($A50,csapatok!$A:$CN,AV$320,FALSE),5)="Csere",VLOOKUP(LEFT(VLOOKUP($A50,csapatok!$A:$CN,AV$320,FALSE),LEN(VLOOKUP($A50,csapatok!$A:$CN,AV$320,FALSE))-6),'csapat-ranglista'!$A:$FP,AV$321,FALSE)/8,VLOOKUP(VLOOKUP($A50,csapatok!$A:$CN,AV$320,FALSE),'csapat-ranglista'!$A:$FP,AV$321,FALSE)/4),0)</f>
        <v>0</v>
      </c>
      <c r="AW50" s="223">
        <f>IFERROR(IF(RIGHT(VLOOKUP($A50,csapatok!$A:$CN,AW$320,FALSE),5)="Csere",VLOOKUP(LEFT(VLOOKUP($A50,csapatok!$A:$CN,AW$320,FALSE),LEN(VLOOKUP($A50,csapatok!$A:$CN,AW$320,FALSE))-6),'csapat-ranglista'!$A:$FP,AW$321,FALSE)/8,VLOOKUP(VLOOKUP($A50,csapatok!$A:$CN,AW$320,FALSE),'csapat-ranglista'!$A:$FP,AW$321,FALSE)/4),0)</f>
        <v>0</v>
      </c>
      <c r="AX50" s="223">
        <f>IFERROR(IF(RIGHT(VLOOKUP($A50,csapatok!$A:$CN,AX$320,FALSE),5)="Csere",VLOOKUP(LEFT(VLOOKUP($A50,csapatok!$A:$CN,AX$320,FALSE),LEN(VLOOKUP($A50,csapatok!$A:$CN,AX$320,FALSE))-6),'csapat-ranglista'!$A:$FP,AX$321,FALSE)/8,VLOOKUP(VLOOKUP($A50,csapatok!$A:$CN,AX$320,FALSE),'csapat-ranglista'!$A:$FP,AX$321,FALSE)/4),0)</f>
        <v>0</v>
      </c>
      <c r="AY50" s="223">
        <f>IFERROR(IF(RIGHT(VLOOKUP($A50,csapatok!$A:$NN,AY$320,FALSE),5)="Csere",VLOOKUP(LEFT(VLOOKUP($A50,csapatok!$A:$NN,AY$320,FALSE),LEN(VLOOKUP($A50,csapatok!$A:$NN,AY$320,FALSE))-6),'csapat-ranglista'!$A:$FP,AY$321,FALSE)/8,VLOOKUP(VLOOKUP($A50,csapatok!$A:$NN,AY$320,FALSE),'csapat-ranglista'!$A:$FP,AY$321,FALSE)/4),0)</f>
        <v>0</v>
      </c>
      <c r="AZ50" s="223">
        <f>IFERROR(IF(RIGHT(VLOOKUP($A50,csapatok!$A:$NN,AZ$320,FALSE),5)="Csere",VLOOKUP(LEFT(VLOOKUP($A50,csapatok!$A:$NN,AZ$320,FALSE),LEN(VLOOKUP($A50,csapatok!$A:$NN,AZ$320,FALSE))-6),'csapat-ranglista'!$A:$FP,AZ$321,FALSE)/8,VLOOKUP(VLOOKUP($A50,csapatok!$A:$NN,AZ$320,FALSE),'csapat-ranglista'!$A:$FP,AZ$321,FALSE)/4),0)</f>
        <v>0</v>
      </c>
      <c r="BA50" s="223">
        <f>IFERROR(IF(RIGHT(VLOOKUP($A50,csapatok!$A:$NN,BA$320,FALSE),5)="Csere",VLOOKUP(LEFT(VLOOKUP($A50,csapatok!$A:$NN,BA$320,FALSE),LEN(VLOOKUP($A50,csapatok!$A:$NN,BA$320,FALSE))-6),'csapat-ranglista'!$A:$FP,BA$321,FALSE)/8,VLOOKUP(VLOOKUP($A50,csapatok!$A:$NN,BA$320,FALSE),'csapat-ranglista'!$A:$FP,BA$321,FALSE)/4),0)</f>
        <v>0</v>
      </c>
      <c r="BB50" s="223">
        <f>IFERROR(IF(RIGHT(VLOOKUP($A50,csapatok!$A:$NN,BB$320,FALSE),5)="Csere",VLOOKUP(LEFT(VLOOKUP($A50,csapatok!$A:$NN,BB$320,FALSE),LEN(VLOOKUP($A50,csapatok!$A:$NN,BB$320,FALSE))-6),'csapat-ranglista'!$A:$FP,BB$321,FALSE)/8,VLOOKUP(VLOOKUP($A50,csapatok!$A:$NN,BB$320,FALSE),'csapat-ranglista'!$A:$FP,BB$321,FALSE)/4),0)</f>
        <v>0</v>
      </c>
      <c r="BC50" s="224">
        <f>versenyek!$ES$11*IFERROR(VLOOKUP(VLOOKUP($A50,versenyek!ER:ET,3,FALSE),szabalyok!$A$16:$B$23,2,FALSE)/4,0)</f>
        <v>0</v>
      </c>
      <c r="BD50" s="224">
        <f>versenyek!$EV$11*IFERROR(VLOOKUP(VLOOKUP($A50,versenyek!EU:EW,3,FALSE),szabalyok!$A$16:$B$23,2,FALSE)/4,0)</f>
        <v>0</v>
      </c>
      <c r="BE50" s="223">
        <f>IFERROR(IF(RIGHT(VLOOKUP($A50,csapatok!$A:$NN,BE$320,FALSE),5)="Csere",VLOOKUP(LEFT(VLOOKUP($A50,csapatok!$A:$NN,BE$320,FALSE),LEN(VLOOKUP($A50,csapatok!$A:$NN,BE$320,FALSE))-6),'csapat-ranglista'!$A:$FP,BE$321,FALSE)/8,VLOOKUP(VLOOKUP($A50,csapatok!$A:$NN,BE$320,FALSE),'csapat-ranglista'!$A:$FP,BE$321,FALSE)/4),0)</f>
        <v>0</v>
      </c>
      <c r="BF50" s="223">
        <f>IFERROR(IF(RIGHT(VLOOKUP($A50,csapatok!$A:$NN,BF$320,FALSE),5)="Csere",VLOOKUP(LEFT(VLOOKUP($A50,csapatok!$A:$NN,BF$320,FALSE),LEN(VLOOKUP($A50,csapatok!$A:$NN,BF$320,FALSE))-6),'csapat-ranglista'!$A:$FP,BF$321,FALSE)/8,VLOOKUP(VLOOKUP($A50,csapatok!$A:$NN,BF$320,FALSE),'csapat-ranglista'!$A:$FP,BF$321,FALSE)/4),0)</f>
        <v>0</v>
      </c>
      <c r="BG50" s="223">
        <f>IFERROR(IF(RIGHT(VLOOKUP($A50,csapatok!$A:$NN,BG$320,FALSE),5)="Csere",VLOOKUP(LEFT(VLOOKUP($A50,csapatok!$A:$NN,BG$320,FALSE),LEN(VLOOKUP($A50,csapatok!$A:$NN,BG$320,FALSE))-6),'csapat-ranglista'!$A:$FP,BG$321,FALSE)/8,VLOOKUP(VLOOKUP($A50,csapatok!$A:$NN,BG$320,FALSE),'csapat-ranglista'!$A:$FP,BG$321,FALSE)/4),0)</f>
        <v>0</v>
      </c>
      <c r="BH50" s="223">
        <f>IFERROR(IF(RIGHT(VLOOKUP($A50,csapatok!$A:$NN,BH$320,FALSE),5)="Csere",VLOOKUP(LEFT(VLOOKUP($A50,csapatok!$A:$NN,BH$320,FALSE),LEN(VLOOKUP($A50,csapatok!$A:$NN,BH$320,FALSE))-6),'csapat-ranglista'!$A:$FP,BH$321,FALSE)/8,VLOOKUP(VLOOKUP($A50,csapatok!$A:$NN,BH$320,FALSE),'csapat-ranglista'!$A:$FP,BH$321,FALSE)/4),0)</f>
        <v>2.90296921316421</v>
      </c>
      <c r="BI50" s="223">
        <f>IFERROR(IF(RIGHT(VLOOKUP($A50,csapatok!$A:$NN,BI$320,FALSE),5)="Csere",VLOOKUP(LEFT(VLOOKUP($A50,csapatok!$A:$NN,BI$320,FALSE),LEN(VLOOKUP($A50,csapatok!$A:$NN,BI$320,FALSE))-6),'csapat-ranglista'!$A:$FP,BI$321,FALSE)/8,VLOOKUP(VLOOKUP($A50,csapatok!$A:$NN,BI$320,FALSE),'csapat-ranglista'!$A:$FP,BI$321,FALSE)/4),0)</f>
        <v>0</v>
      </c>
      <c r="BJ50" s="223">
        <f>IFERROR(IF(RIGHT(VLOOKUP($A50,csapatok!$A:$NN,BJ$320,FALSE),5)="Csere",VLOOKUP(LEFT(VLOOKUP($A50,csapatok!$A:$NN,BJ$320,FALSE),LEN(VLOOKUP($A50,csapatok!$A:$NN,BJ$320,FALSE))-6),'csapat-ranglista'!$A:$FP,BJ$321,FALSE)/8,VLOOKUP(VLOOKUP($A50,csapatok!$A:$NN,BJ$320,FALSE),'csapat-ranglista'!$A:$FP,BJ$321,FALSE)/4),0)</f>
        <v>0</v>
      </c>
      <c r="BK50" s="223">
        <f>IFERROR(IF(RIGHT(VLOOKUP($A50,csapatok!$A:$NN,BK$320,FALSE),5)="Csere",VLOOKUP(LEFT(VLOOKUP($A50,csapatok!$A:$NN,BK$320,FALSE),LEN(VLOOKUP($A50,csapatok!$A:$NN,BK$320,FALSE))-6),'csapat-ranglista'!$A:$FP,BK$321,FALSE)/8,VLOOKUP(VLOOKUP($A50,csapatok!$A:$NN,BK$320,FALSE),'csapat-ranglista'!$A:$FP,BK$321,FALSE)/4),0)</f>
        <v>0</v>
      </c>
      <c r="BL50" s="223">
        <f>IFERROR(IF(RIGHT(VLOOKUP($A50,csapatok!$A:$NN,BL$320,FALSE),5)="Csere",VLOOKUP(LEFT(VLOOKUP($A50,csapatok!$A:$NN,BL$320,FALSE),LEN(VLOOKUP($A50,csapatok!$A:$NN,BL$320,FALSE))-6),'csapat-ranglista'!$A:$FP,BL$321,FALSE)/8,VLOOKUP(VLOOKUP($A50,csapatok!$A:$NN,BL$320,FALSE),'csapat-ranglista'!$A:$FP,BL$321,FALSE)/4),0)</f>
        <v>2.301612193679639</v>
      </c>
      <c r="BM50" s="223">
        <f>IFERROR(IF(RIGHT(VLOOKUP($A50,csapatok!$A:$NN,BM$320,FALSE),5)="Csere",VLOOKUP(LEFT(VLOOKUP($A50,csapatok!$A:$NN,BM$320,FALSE),LEN(VLOOKUP($A50,csapatok!$A:$NN,BM$320,FALSE))-6),'csapat-ranglista'!$A:$FP,BM$321,FALSE)/8,VLOOKUP(VLOOKUP($A50,csapatok!$A:$NN,BM$320,FALSE),'csapat-ranglista'!$A:$FP,BM$321,FALSE)/4),0)</f>
        <v>0</v>
      </c>
      <c r="BN50" s="223">
        <f>IFERROR(IF(RIGHT(VLOOKUP($A50,csapatok!$A:$NN,BN$320,FALSE),5)="Csere",VLOOKUP(LEFT(VLOOKUP($A50,csapatok!$A:$NN,BN$320,FALSE),LEN(VLOOKUP($A50,csapatok!$A:$NN,BN$320,FALSE))-6),'csapat-ranglista'!$A:$FP,BN$321,FALSE)/8,VLOOKUP(VLOOKUP($A50,csapatok!$A:$NN,BN$320,FALSE),'csapat-ranglista'!$A:$FP,BN$321,FALSE)/4),0)</f>
        <v>0</v>
      </c>
      <c r="BO50" s="223">
        <f>IFERROR(IF(RIGHT(VLOOKUP($A50,csapatok!$A:$NN,BO$320,FALSE),5)="Csere",VLOOKUP(LEFT(VLOOKUP($A50,csapatok!$A:$NN,BO$320,FALSE),LEN(VLOOKUP($A50,csapatok!$A:$NN,BO$320,FALSE))-6),'csapat-ranglista'!$A:$FP,BO$321,FALSE)/8,VLOOKUP(VLOOKUP($A50,csapatok!$A:$NN,BO$320,FALSE),'csapat-ranglista'!$A:$FP,BO$321,FALSE)/4),0)</f>
        <v>1.5741026988059816</v>
      </c>
      <c r="BP50" s="223">
        <f>IFERROR(IF(RIGHT(VLOOKUP($A50,csapatok!$A:$NN,BP$320,FALSE),5)="Csere",VLOOKUP(LEFT(VLOOKUP($A50,csapatok!$A:$NN,BP$320,FALSE),LEN(VLOOKUP($A50,csapatok!$A:$NN,BP$320,FALSE))-6),'csapat-ranglista'!$A:$FP,BP$321,FALSE)/8,VLOOKUP(VLOOKUP($A50,csapatok!$A:$NN,BP$320,FALSE),'csapat-ranglista'!$A:$FP,BP$321,FALSE)/4),0)</f>
        <v>0</v>
      </c>
      <c r="BQ50" s="223">
        <f>IFERROR(IF(RIGHT(VLOOKUP($A50,csapatok!$A:$NN,BQ$320,FALSE),5)="Csere",VLOOKUP(LEFT(VLOOKUP($A50,csapatok!$A:$NN,BQ$320,FALSE),LEN(VLOOKUP($A50,csapatok!$A:$NN,BQ$320,FALSE))-6),'csapat-ranglista'!$A:$FP,BQ$321,FALSE)/8,VLOOKUP(VLOOKUP($A50,csapatok!$A:$NN,BQ$320,FALSE),'csapat-ranglista'!$A:$FP,BQ$321,FALSE)/4),0)</f>
        <v>0</v>
      </c>
      <c r="BR50" s="223">
        <f>IFERROR(IF(RIGHT(VLOOKUP($A50,csapatok!$A:$NN,BR$320,FALSE),5)="Csere",VLOOKUP(LEFT(VLOOKUP($A50,csapatok!$A:$NN,BR$320,FALSE),LEN(VLOOKUP($A50,csapatok!$A:$NN,BR$320,FALSE))-6),'csapat-ranglista'!$A:$FP,BR$321,FALSE)/8,VLOOKUP(VLOOKUP($A50,csapatok!$A:$NN,BR$320,FALSE),'csapat-ranglista'!$A:$FP,BR$321,FALSE)/4),0)</f>
        <v>0</v>
      </c>
      <c r="BS50" s="223">
        <f>IFERROR(IF(RIGHT(VLOOKUP($A50,csapatok!$A:$NN,BS$320,FALSE),5)="Csere",VLOOKUP(LEFT(VLOOKUP($A50,csapatok!$A:$NN,BS$320,FALSE),LEN(VLOOKUP($A50,csapatok!$A:$NN,BS$320,FALSE))-6),'csapat-ranglista'!$A:$FP,BS$321,FALSE)/8,VLOOKUP(VLOOKUP($A50,csapatok!$A:$NN,BS$320,FALSE),'csapat-ranglista'!$A:$FP,BS$321,FALSE)/4),0)</f>
        <v>0</v>
      </c>
      <c r="BT50" s="223">
        <f>IFERROR(IF(RIGHT(VLOOKUP($A50,csapatok!$A:$NN,BT$320,FALSE),5)="Csere",VLOOKUP(LEFT(VLOOKUP($A50,csapatok!$A:$NN,BT$320,FALSE),LEN(VLOOKUP($A50,csapatok!$A:$NN,BT$320,FALSE))-6),'csapat-ranglista'!$A:$FP,BT$321,FALSE)/8,VLOOKUP(VLOOKUP($A50,csapatok!$A:$NN,BT$320,FALSE),'csapat-ranglista'!$A:$FP,BT$321,FALSE)/4),0)</f>
        <v>0</v>
      </c>
      <c r="BU50" s="223">
        <f>IFERROR(IF(RIGHT(VLOOKUP($A50,csapatok!$A:$NN,BU$320,FALSE),5)="Csere",VLOOKUP(LEFT(VLOOKUP($A50,csapatok!$A:$NN,BU$320,FALSE),LEN(VLOOKUP($A50,csapatok!$A:$NN,BU$320,FALSE))-6),'csapat-ranglista'!$A:$FP,BU$321,FALSE)/8,VLOOKUP(VLOOKUP($A50,csapatok!$A:$NN,BU$320,FALSE),'csapat-ranglista'!$A:$FP,BU$321,FALSE)/4),0)</f>
        <v>1.5234740797423412</v>
      </c>
      <c r="BV50" s="223">
        <f>IFERROR(IF(RIGHT(VLOOKUP($A50,csapatok!$A:$NN,BV$320,FALSE),5)="Csere",VLOOKUP(LEFT(VLOOKUP($A50,csapatok!$A:$NN,BV$320,FALSE),LEN(VLOOKUP($A50,csapatok!$A:$NN,BV$320,FALSE))-6),'csapat-ranglista'!$A:$FP,BV$321,FALSE)/8,VLOOKUP(VLOOKUP($A50,csapatok!$A:$NN,BV$320,FALSE),'csapat-ranglista'!$A:$FP,BV$321,FALSE)/4),0)</f>
        <v>0</v>
      </c>
      <c r="BW50" s="223">
        <f>IFERROR(IF(RIGHT(VLOOKUP($A50,csapatok!$A:$NN,BW$320,FALSE),5)="Csere",VLOOKUP(LEFT(VLOOKUP($A50,csapatok!$A:$NN,BW$320,FALSE),LEN(VLOOKUP($A50,csapatok!$A:$NN,BW$320,FALSE))-6),'csapat-ranglista'!$A:$FP,BW$321,FALSE)/8,VLOOKUP(VLOOKUP($A50,csapatok!$A:$NN,BW$320,FALSE),'csapat-ranglista'!$A:$FP,BW$321,FALSE)/4),0)</f>
        <v>0</v>
      </c>
      <c r="BX50" s="223">
        <f>IFERROR(IF(RIGHT(VLOOKUP($A50,csapatok!$A:$NN,BX$320,FALSE),5)="Csere",VLOOKUP(LEFT(VLOOKUP($A50,csapatok!$A:$NN,BX$320,FALSE),LEN(VLOOKUP($A50,csapatok!$A:$NN,BX$320,FALSE))-6),'csapat-ranglista'!$A:$FP,BX$321,FALSE)/8,VLOOKUP(VLOOKUP($A50,csapatok!$A:$NN,BX$320,FALSE),'csapat-ranglista'!$A:$FP,BX$321,FALSE)/4),0)</f>
        <v>16.785383316128257</v>
      </c>
      <c r="BY50" s="223">
        <f>IFERROR(IF(RIGHT(VLOOKUP($A50,csapatok!$A:$NN,BY$320,FALSE),5)="Csere",VLOOKUP(LEFT(VLOOKUP($A50,csapatok!$A:$NN,BY$320,FALSE),LEN(VLOOKUP($A50,csapatok!$A:$NN,BY$320,FALSE))-6),'csapat-ranglista'!$A:$FP,BY$321,FALSE)/8,VLOOKUP(VLOOKUP($A50,csapatok!$A:$NN,BY$320,FALSE),'csapat-ranglista'!$A:$FP,BY$321,FALSE)/4),0)</f>
        <v>0</v>
      </c>
      <c r="BZ50" s="223">
        <f>IFERROR(IF(RIGHT(VLOOKUP($A50,csapatok!$A:$NN,BZ$320,FALSE),5)="Csere",VLOOKUP(LEFT(VLOOKUP($A50,csapatok!$A:$NN,BZ$320,FALSE),LEN(VLOOKUP($A50,csapatok!$A:$NN,BZ$320,FALSE))-6),'csapat-ranglista'!$A:$FP,BZ$321,FALSE)/8,VLOOKUP(VLOOKUP($A50,csapatok!$A:$NN,BZ$320,FALSE),'csapat-ranglista'!$A:$FP,BZ$321,FALSE)/4),0)</f>
        <v>0</v>
      </c>
      <c r="CA50" s="223">
        <f>IFERROR(IF(RIGHT(VLOOKUP($A50,csapatok!$A:$NN,CA$320,FALSE),5)="Csere",VLOOKUP(LEFT(VLOOKUP($A50,csapatok!$A:$NN,CA$320,FALSE),LEN(VLOOKUP($A50,csapatok!$A:$NN,CA$320,FALSE))-6),'csapat-ranglista'!$A:$FP,CA$321,FALSE)/8,VLOOKUP(VLOOKUP($A50,csapatok!$A:$NN,CA$320,FALSE),'csapat-ranglista'!$A:$FP,CA$321,FALSE)/4),0)</f>
        <v>0</v>
      </c>
      <c r="CB50" s="223">
        <f>IFERROR(IF(RIGHT(VLOOKUP($A50,csapatok!$A:$NN,CB$320,FALSE),5)="Csere",VLOOKUP(LEFT(VLOOKUP($A50,csapatok!$A:$NN,CB$320,FALSE),LEN(VLOOKUP($A50,csapatok!$A:$NN,CB$320,FALSE))-6),'csapat-ranglista'!$A:$FP,CB$321,FALSE)/8,VLOOKUP(VLOOKUP($A50,csapatok!$A:$NN,CB$320,FALSE),'csapat-ranglista'!$A:$FP,CB$321,FALSE)/4),0)</f>
        <v>0</v>
      </c>
      <c r="CC50" s="223">
        <f>IFERROR(IF(RIGHT(VLOOKUP($A50,csapatok!$A:$NN,CC$320,FALSE),5)="Csere",VLOOKUP(LEFT(VLOOKUP($A50,csapatok!$A:$NN,CC$320,FALSE),LEN(VLOOKUP($A50,csapatok!$A:$NN,CC$320,FALSE))-6),'csapat-ranglista'!$A:$FP,CC$321,FALSE)/8,VLOOKUP(VLOOKUP($A50,csapatok!$A:$NN,CC$320,FALSE),'csapat-ranglista'!$A:$FP,CC$321,FALSE)/4),0)</f>
        <v>5.1327477094744465</v>
      </c>
      <c r="CD50" s="223">
        <f>IFERROR(IF(RIGHT(VLOOKUP($A50,csapatok!$A:$NN,CD$320,FALSE),5)="Csere",VLOOKUP(LEFT(VLOOKUP($A50,csapatok!$A:$NN,CD$320,FALSE),LEN(VLOOKUP($A50,csapatok!$A:$NN,CD$320,FALSE))-6),'csapat-ranglista'!$A:$FP,CD$321,FALSE)/8,VLOOKUP(VLOOKUP($A50,csapatok!$A:$NN,CD$320,FALSE),'csapat-ranglista'!$A:$FP,CD$321,FALSE)/4),0)</f>
        <v>0</v>
      </c>
      <c r="CE50" s="223">
        <f>IFERROR(IF(RIGHT(VLOOKUP($A50,csapatok!$A:$NN,CE$320,FALSE),5)="Csere",VLOOKUP(LEFT(VLOOKUP($A50,csapatok!$A:$NN,CE$320,FALSE),LEN(VLOOKUP($A50,csapatok!$A:$NN,CE$320,FALSE))-6),'csapat-ranglista'!$A:$FP,CE$321,FALSE)/8,VLOOKUP(VLOOKUP($A50,csapatok!$A:$NN,CE$320,FALSE),'csapat-ranglista'!$A:$FP,CE$321,FALSE)/4),0)</f>
        <v>0</v>
      </c>
      <c r="CF50" s="223">
        <f>IFERROR(IF(RIGHT(VLOOKUP($A50,csapatok!$A:$NN,CF$320,FALSE),5)="Csere",VLOOKUP(LEFT(VLOOKUP($A50,csapatok!$A:$NN,CF$320,FALSE),LEN(VLOOKUP($A50,csapatok!$A:$NN,CF$320,FALSE))-6),'csapat-ranglista'!$A:$FP,CF$321,FALSE)/8,VLOOKUP(VLOOKUP($A50,csapatok!$A:$NN,CF$320,FALSE),'csapat-ranglista'!$A:$FP,CF$321,FALSE)/4),0)</f>
        <v>0</v>
      </c>
      <c r="CG50" s="223">
        <f>IFERROR(IF(RIGHT(VLOOKUP($A50,csapatok!$A:$NN,CG$320,FALSE),5)="Csere",VLOOKUP(LEFT(VLOOKUP($A50,csapatok!$A:$NN,CG$320,FALSE),LEN(VLOOKUP($A50,csapatok!$A:$NN,CG$320,FALSE))-6),'csapat-ranglista'!$A:$FP,CG$321,FALSE)/8,VLOOKUP(VLOOKUP($A50,csapatok!$A:$NN,CG$320,FALSE),'csapat-ranglista'!$A:$FP,CG$321,FALSE)/4),0)</f>
        <v>0</v>
      </c>
      <c r="CH50" s="223">
        <f>IFERROR(IF(RIGHT(VLOOKUP($A50,csapatok!$A:$NN,CH$320,FALSE),5)="Csere",VLOOKUP(LEFT(VLOOKUP($A50,csapatok!$A:$NN,CH$320,FALSE),LEN(VLOOKUP($A50,csapatok!$A:$NN,CH$320,FALSE))-6),'csapat-ranglista'!$A:$FP,CH$321,FALSE)/8,VLOOKUP(VLOOKUP($A50,csapatok!$A:$NN,CH$320,FALSE),'csapat-ranglista'!$A:$FP,CH$321,FALSE)/4),0)</f>
        <v>5.7359145907061917</v>
      </c>
      <c r="CI50" s="223">
        <f>IFERROR(IF(RIGHT(VLOOKUP($A50,csapatok!$A:$NN,CI$320,FALSE),5)="Csere",VLOOKUP(LEFT(VLOOKUP($A50,csapatok!$A:$NN,CI$320,FALSE),LEN(VLOOKUP($A50,csapatok!$A:$NN,CI$320,FALSE))-6),'csapat-ranglista'!$A:$FP,CI$321,FALSE)/8,VLOOKUP(VLOOKUP($A50,csapatok!$A:$NN,CI$320,FALSE),'csapat-ranglista'!$A:$FP,CI$321,FALSE)/4),0)</f>
        <v>0</v>
      </c>
      <c r="CJ50" s="224">
        <f>versenyek!$IQ$11*IFERROR(VLOOKUP(VLOOKUP($A50,versenyek!IP:IR,3,FALSE),szabalyok!$A$16:$B$23,2,FALSE)/4,0)</f>
        <v>0</v>
      </c>
      <c r="CK50" s="224">
        <f>versenyek!$IT$11*IFERROR(VLOOKUP(VLOOKUP($A50,versenyek!IS:IU,3,FALSE),szabalyok!$A$16:$B$23,2,FALSE)/4,0)</f>
        <v>0</v>
      </c>
      <c r="CL50" s="223">
        <f>IFERROR(IF(RIGHT(VLOOKUP($A50,csapatok!$A:$NN,CL$320,FALSE),5)="Csere",VLOOKUP(LEFT(VLOOKUP($A50,csapatok!$A:$NN,CL$320,FALSE),LEN(VLOOKUP($A50,csapatok!$A:$NN,CL$320,FALSE))-6),'csapat-ranglista'!$A:$FP,CL$321,FALSE)/8,VLOOKUP(VLOOKUP($A50,csapatok!$A:$NN,CL$320,FALSE),'csapat-ranglista'!$A:$FP,CL$321,FALSE)/4),0)</f>
        <v>0</v>
      </c>
      <c r="CM50" s="223">
        <f>IFERROR(IF(RIGHT(VLOOKUP($A50,csapatok!$A:$NN,CM$320,FALSE),5)="Csere",VLOOKUP(LEFT(VLOOKUP($A50,csapatok!$A:$NN,CM$320,FALSE),LEN(VLOOKUP($A50,csapatok!$A:$NN,CM$320,FALSE))-6),'csapat-ranglista'!$A:$FP,CM$321,FALSE)/8,VLOOKUP(VLOOKUP($A50,csapatok!$A:$NN,CM$320,FALSE),'csapat-ranglista'!$A:$FP,CM$321,FALSE)/4),0)</f>
        <v>0</v>
      </c>
      <c r="CN50" s="223">
        <f>IFERROR(IF(RIGHT(VLOOKUP($A50,csapatok!$A:$NN,CN$320,FALSE),5)="Csere",VLOOKUP(LEFT(VLOOKUP($A50,csapatok!$A:$NN,CN$320,FALSE),LEN(VLOOKUP($A50,csapatok!$A:$NN,CN$320,FALSE))-6),'csapat-ranglista'!$A:$FP,CN$321,FALSE)/8,VLOOKUP(VLOOKUP($A50,csapatok!$A:$NN,CN$320,FALSE),'csapat-ranglista'!$A:$FP,CN$321,FALSE)/4),0)</f>
        <v>0</v>
      </c>
      <c r="CO50" s="223">
        <f>IFERROR(IF(RIGHT(VLOOKUP($A50,csapatok!$A:$NN,CO$320,FALSE),5)="Csere",VLOOKUP(LEFT(VLOOKUP($A50,csapatok!$A:$NN,CO$320,FALSE),LEN(VLOOKUP($A50,csapatok!$A:$NN,CO$320,FALSE))-6),'csapat-ranglista'!$A:$FP,CO$321,FALSE)/8,VLOOKUP(VLOOKUP($A50,csapatok!$A:$NN,CO$320,FALSE),'csapat-ranglista'!$A:$FP,CO$321,FALSE)/4),0)</f>
        <v>0</v>
      </c>
      <c r="CP50" s="223">
        <f>IFERROR(IF(RIGHT(VLOOKUP($A50,csapatok!$A:$NN,CP$320,FALSE),5)="Csere",VLOOKUP(LEFT(VLOOKUP($A50,csapatok!$A:$NN,CP$320,FALSE),LEN(VLOOKUP($A50,csapatok!$A:$NN,CP$320,FALSE))-6),'csapat-ranglista'!$A:$FP,CP$321,FALSE)/8,VLOOKUP(VLOOKUP($A50,csapatok!$A:$NN,CP$320,FALSE),'csapat-ranglista'!$A:$FP,CP$321,FALSE)/4),0)</f>
        <v>1.3832496750108252</v>
      </c>
      <c r="CQ50" s="223">
        <f>IFERROR(IF(RIGHT(VLOOKUP($A50,csapatok!$A:$NN,CQ$320,FALSE),5)="Csere",VLOOKUP(LEFT(VLOOKUP($A50,csapatok!$A:$NN,CQ$320,FALSE),LEN(VLOOKUP($A50,csapatok!$A:$NN,CQ$320,FALSE))-6),'csapat-ranglista'!$A:$FP,CQ$321,FALSE)/8,VLOOKUP(VLOOKUP($A50,csapatok!$A:$NN,CQ$320,FALSE),'csapat-ranglista'!$A:$FP,CQ$321,FALSE)/4),0)</f>
        <v>0</v>
      </c>
      <c r="CR50" s="223">
        <f>IFERROR(IF(RIGHT(VLOOKUP($A50,csapatok!$A:$NN,CR$320,FALSE),5)="Csere",VLOOKUP(LEFT(VLOOKUP($A50,csapatok!$A:$NN,CR$320,FALSE),LEN(VLOOKUP($A50,csapatok!$A:$NN,CR$320,FALSE))-6),'csapat-ranglista'!$A:$FP,CR$321,FALSE)/8,VLOOKUP(VLOOKUP($A50,csapatok!$A:$NN,CR$320,FALSE),'csapat-ranglista'!$A:$FP,CR$321,FALSE)/4),0)</f>
        <v>0</v>
      </c>
      <c r="CS50" s="223">
        <f>IFERROR(IF(RIGHT(VLOOKUP($A50,csapatok!$A:$NN,CS$320,FALSE),5)="Csere",VLOOKUP(LEFT(VLOOKUP($A50,csapatok!$A:$NN,CS$320,FALSE),LEN(VLOOKUP($A50,csapatok!$A:$NN,CS$320,FALSE))-6),'csapat-ranglista'!$A:$FP,CS$321,FALSE)/8,VLOOKUP(VLOOKUP($A50,csapatok!$A:$NN,CS$320,FALSE),'csapat-ranglista'!$A:$FP,CS$321,FALSE)/4),0)</f>
        <v>2.4467625714120462</v>
      </c>
      <c r="CT50" s="223">
        <f>IFERROR(IF(RIGHT(VLOOKUP($A50,csapatok!$A:$NN,CT$320,FALSE),5)="Csere",VLOOKUP(LEFT(VLOOKUP($A50,csapatok!$A:$NN,CT$320,FALSE),LEN(VLOOKUP($A50,csapatok!$A:$NN,CT$320,FALSE))-6),'csapat-ranglista'!$A:$FP,CT$321,FALSE)/8,VLOOKUP(VLOOKUP($A50,csapatok!$A:$NN,CT$320,FALSE),'csapat-ranglista'!$A:$FP,CT$321,FALSE)/4),0)</f>
        <v>0</v>
      </c>
      <c r="CU50" s="223">
        <f>IFERROR(IF(RIGHT(VLOOKUP($A50,csapatok!$A:$NN,CU$320,FALSE),5)="Csere",VLOOKUP(LEFT(VLOOKUP($A50,csapatok!$A:$NN,CU$320,FALSE),LEN(VLOOKUP($A50,csapatok!$A:$NN,CU$320,FALSE))-6),'csapat-ranglista'!$A:$FP,CU$321,FALSE)/8,VLOOKUP(VLOOKUP($A50,csapatok!$A:$NN,CU$320,FALSE),'csapat-ranglista'!$A:$FP,CU$321,FALSE)/4),0)</f>
        <v>2.0972250612103251</v>
      </c>
      <c r="CV50" s="223">
        <f>IFERROR(IF(RIGHT(VLOOKUP($A50,csapatok!$A:$NN,CV$320,FALSE),5)="Csere",VLOOKUP(LEFT(VLOOKUP($A50,csapatok!$A:$NN,CV$320,FALSE),LEN(VLOOKUP($A50,csapatok!$A:$NN,CV$320,FALSE))-6),'csapat-ranglista'!$A:$FP,CV$321,FALSE)/8,VLOOKUP(VLOOKUP($A50,csapatok!$A:$NN,CV$320,FALSE),'csapat-ranglista'!$A:$FP,CV$321,FALSE)/4),0)</f>
        <v>0</v>
      </c>
      <c r="CW50" s="223">
        <f>IFERROR(IF(RIGHT(VLOOKUP($A50,csapatok!$A:$NN,CW$320,FALSE),5)="Csere",VLOOKUP(LEFT(VLOOKUP($A50,csapatok!$A:$NN,CW$320,FALSE),LEN(VLOOKUP($A50,csapatok!$A:$NN,CW$320,FALSE))-6),'csapat-ranglista'!$A:$FP,CW$321,FALSE)/8,VLOOKUP(VLOOKUP($A50,csapatok!$A:$NN,CW$320,FALSE),'csapat-ranglista'!$A:$FP,CW$321,FALSE)/4),0)</f>
        <v>0</v>
      </c>
      <c r="CX50" s="223">
        <f>IFERROR(IF(RIGHT(VLOOKUP($A50,csapatok!$A:$NN,CX$320,FALSE),5)="Csere",VLOOKUP(LEFT(VLOOKUP($A50,csapatok!$A:$NN,CX$320,FALSE),LEN(VLOOKUP($A50,csapatok!$A:$NN,CX$320,FALSE))-6),'csapat-ranglista'!$A:$FP,CX$321,FALSE)/8,VLOOKUP(VLOOKUP($A50,csapatok!$A:$NN,CX$320,FALSE),'csapat-ranglista'!$A:$FP,CX$321,FALSE)/4),0)</f>
        <v>0</v>
      </c>
      <c r="CY50" s="223">
        <f>IFERROR(IF(RIGHT(VLOOKUP($A50,csapatok!$A:$NN,CY$320,FALSE),5)="Csere",VLOOKUP(LEFT(VLOOKUP($A50,csapatok!$A:$NN,CY$320,FALSE),LEN(VLOOKUP($A50,csapatok!$A:$NN,CY$320,FALSE))-6),'csapat-ranglista'!$A:$FP,CY$321,FALSE)/8,VLOOKUP(VLOOKUP($A50,csapatok!$A:$NN,CY$320,FALSE),'csapat-ranglista'!$A:$FP,CY$321,FALSE)/4),0)</f>
        <v>3.584487186356907</v>
      </c>
      <c r="CZ50" s="223">
        <f>IFERROR(IF(RIGHT(VLOOKUP($A50,csapatok!$A:$NN,CZ$320,FALSE),5)="Csere",VLOOKUP(LEFT(VLOOKUP($A50,csapatok!$A:$NN,CZ$320,FALSE),LEN(VLOOKUP($A50,csapatok!$A:$NN,CZ$320,FALSE))-6),'csapat-ranglista'!$A:$FP,CZ$321,FALSE)/8,VLOOKUP(VLOOKUP($A50,csapatok!$A:$NN,CZ$320,FALSE),'csapat-ranglista'!$A:$FP,CZ$321,FALSE)/4),0)</f>
        <v>0</v>
      </c>
      <c r="DA50" s="223">
        <f>IFERROR(IF(RIGHT(VLOOKUP($A50,csapatok!$A:$NN,DA$320,FALSE),5)="Csere",VLOOKUP(LEFT(VLOOKUP($A50,csapatok!$A:$NN,DA$320,FALSE),LEN(VLOOKUP($A50,csapatok!$A:$NN,DA$320,FALSE))-6),'csapat-ranglista'!$A:$FP,DA$321,FALSE)/8,VLOOKUP(VLOOKUP($A50,csapatok!$A:$NN,DA$320,FALSE),'csapat-ranglista'!$A:$FP,DA$321,FALSE)/4),0)</f>
        <v>0</v>
      </c>
      <c r="DB50" s="223">
        <f>IFERROR(IF(RIGHT(VLOOKUP($A50,csapatok!$A:$NN,DB$320,FALSE),5)="Csere",VLOOKUP(LEFT(VLOOKUP($A50,csapatok!$A:$NN,DB$320,FALSE),LEN(VLOOKUP($A50,csapatok!$A:$NN,DB$320,FALSE))-6),'csapat-ranglista'!$A:$FP,DB$321,FALSE)/8,VLOOKUP(VLOOKUP($A50,csapatok!$A:$NN,DB$320,FALSE),'csapat-ranglista'!$A:$FP,DB$321,FALSE)/4),0)</f>
        <v>0</v>
      </c>
      <c r="DC50" s="223">
        <f>IFERROR(IF(RIGHT(VLOOKUP($A50,csapatok!$A:$NN,DC$320,FALSE),5)="Csere",VLOOKUP(LEFT(VLOOKUP($A50,csapatok!$A:$NN,DC$320,FALSE),LEN(VLOOKUP($A50,csapatok!$A:$NN,DC$320,FALSE))-6),'csapat-ranglista'!$A:$FP,DC$321,FALSE)/8,VLOOKUP(VLOOKUP($A50,csapatok!$A:$NN,DC$320,FALSE),'csapat-ranglista'!$A:$FP,DC$321,FALSE)/4),0)</f>
        <v>0</v>
      </c>
      <c r="DD50" s="223">
        <f>IFERROR(IF(RIGHT(VLOOKUP($A50,csapatok!$A:$NN,DD$320,FALSE),5)="Csere",VLOOKUP(LEFT(VLOOKUP($A50,csapatok!$A:$NN,DD$320,FALSE),LEN(VLOOKUP($A50,csapatok!$A:$NN,DD$320,FALSE))-6),'csapat-ranglista'!$A:$FP,DD$321,FALSE)/8,VLOOKUP(VLOOKUP($A50,csapatok!$A:$NN,DD$320,FALSE),'csapat-ranglista'!$A:$FP,DD$321,FALSE)/4),0)</f>
        <v>0</v>
      </c>
      <c r="DE50" s="223">
        <f>IFERROR(IF(RIGHT(VLOOKUP($A50,csapatok!$A:$NN,DE$320,FALSE),5)="Csere",VLOOKUP(LEFT(VLOOKUP($A50,csapatok!$A:$NN,DE$320,FALSE),LEN(VLOOKUP($A50,csapatok!$A:$NN,DE$320,FALSE))-6),'csapat-ranglista'!$A:$FP,DE$321,FALSE)/8,VLOOKUP(VLOOKUP($A50,csapatok!$A:$NN,DE$320,FALSE),'csapat-ranglista'!$A:$FP,DE$321,FALSE)/4),0)</f>
        <v>0</v>
      </c>
      <c r="DF50" s="223">
        <f>IFERROR(IF(RIGHT(VLOOKUP($A50,csapatok!$A:$NN,DF$320,FALSE),5)="Csere",VLOOKUP(LEFT(VLOOKUP($A50,csapatok!$A:$NN,DF$320,FALSE),LEN(VLOOKUP($A50,csapatok!$A:$NN,DF$320,FALSE))-6),'csapat-ranglista'!$A:$FP,DF$321,FALSE)/8,VLOOKUP(VLOOKUP($A50,csapatok!$A:$NN,DF$320,FALSE),'csapat-ranglista'!$A:$FP,DF$321,FALSE)/4),0)</f>
        <v>0</v>
      </c>
      <c r="DG50" s="223">
        <f>IFERROR(IF(RIGHT(VLOOKUP($A50,csapatok!$A:$NN,DG$320,FALSE),5)="Csere",VLOOKUP(LEFT(VLOOKUP($A50,csapatok!$A:$NN,DG$320,FALSE),LEN(VLOOKUP($A50,csapatok!$A:$NN,DG$320,FALSE))-6),'csapat-ranglista'!$A:$FP,DG$321,FALSE)/8,VLOOKUP(VLOOKUP($A50,csapatok!$A:$NN,DG$320,FALSE),'csapat-ranglista'!$A:$FP,DG$321,FALSE)/4),0)</f>
        <v>0</v>
      </c>
      <c r="DH50" s="223">
        <f>IFERROR(IF(RIGHT(VLOOKUP($A50,csapatok!$A:$NN,DH$320,FALSE),5)="Csere",VLOOKUP(LEFT(VLOOKUP($A50,csapatok!$A:$NN,DH$320,FALSE),LEN(VLOOKUP($A50,csapatok!$A:$NN,DH$320,FALSE))-6),'csapat-ranglista'!$A:$FP,DH$321,FALSE)/8,VLOOKUP(VLOOKUP($A50,csapatok!$A:$NN,DH$320,FALSE),'csapat-ranglista'!$A:$FP,DH$321,FALSE)/4),0)</f>
        <v>0</v>
      </c>
      <c r="DI50" s="223">
        <f>IFERROR(IF(RIGHT(VLOOKUP($A50,csapatok!$A:$NN,DI$320,FALSE),5)="Csere",VLOOKUP(LEFT(VLOOKUP($A50,csapatok!$A:$NN,DI$320,FALSE),LEN(VLOOKUP($A50,csapatok!$A:$NN,DI$320,FALSE))-6),'csapat-ranglista'!$A:$FP,DI$321,FALSE)/8,VLOOKUP(VLOOKUP($A50,csapatok!$A:$NN,DI$320,FALSE),'csapat-ranglista'!$A:$FP,DI$321,FALSE)/4),0)</f>
        <v>0</v>
      </c>
      <c r="DJ50" s="223">
        <f>IFERROR(IF(RIGHT(VLOOKUP($A50,csapatok!$A:$NN,DJ$320,FALSE),5)="Csere",VLOOKUP(LEFT(VLOOKUP($A50,csapatok!$A:$NN,DJ$320,FALSE),LEN(VLOOKUP($A50,csapatok!$A:$NN,DJ$320,FALSE))-6),'csapat-ranglista'!$A:$FP,DJ$321,FALSE)/8,VLOOKUP(VLOOKUP($A50,csapatok!$A:$NN,DJ$320,FALSE),'csapat-ranglista'!$A:$FP,DJ$321,FALSE)/4),0)</f>
        <v>0</v>
      </c>
      <c r="DK50" s="223">
        <f>IFERROR(IF(RIGHT(VLOOKUP($A50,csapatok!$A:$NN,DK$320,FALSE),5)="Csere",VLOOKUP(LEFT(VLOOKUP($A50,csapatok!$A:$NN,DK$320,FALSE),LEN(VLOOKUP($A50,csapatok!$A:$NN,DK$320,FALSE))-6),'csapat-ranglista'!$A:$FP,DK$321,FALSE)/8,VLOOKUP(VLOOKUP($A50,csapatok!$A:$NN,DK$320,FALSE),'csapat-ranglista'!$A:$FP,DK$321,FALSE)/4),0)</f>
        <v>0</v>
      </c>
      <c r="DL50" s="223">
        <f>IFERROR(IF(RIGHT(VLOOKUP($A50,csapatok!$A:$NN,DL$320,FALSE),5)="Csere",VLOOKUP(LEFT(VLOOKUP($A50,csapatok!$A:$NN,DL$320,FALSE),LEN(VLOOKUP($A50,csapatok!$A:$NN,DL$320,FALSE))-6),'csapat-ranglista'!$A:$FP,DL$321,FALSE)/8,VLOOKUP(VLOOKUP($A50,csapatok!$A:$NN,DL$320,FALSE),'csapat-ranglista'!$A:$FP,DL$321,FALSE)/4),0)</f>
        <v>6.3697935309607692</v>
      </c>
      <c r="DM50" s="223">
        <f>IFERROR(IF(RIGHT(VLOOKUP($A50,csapatok!$A:$NN,DM$320,FALSE),5)="Csere",VLOOKUP(LEFT(VLOOKUP($A50,csapatok!$A:$NN,DM$320,FALSE),LEN(VLOOKUP($A50,csapatok!$A:$NN,DM$320,FALSE))-6),'csapat-ranglista'!$A:$FP,DM$321,FALSE)/8,VLOOKUP(VLOOKUP($A50,csapatok!$A:$NN,DM$320,FALSE),'csapat-ranglista'!$A:$FP,DM$321,FALSE)/4),0)</f>
        <v>0</v>
      </c>
      <c r="DN50" s="223">
        <f>IFERROR(IF(RIGHT(VLOOKUP($A50,csapatok!$A:$NN,DN$320,FALSE),5)="Csere",VLOOKUP(LEFT(VLOOKUP($A50,csapatok!$A:$NN,DN$320,FALSE),LEN(VLOOKUP($A50,csapatok!$A:$NN,DN$320,FALSE))-6),'csapat-ranglista'!$A:$FP,DN$321,FALSE)/8,VLOOKUP(VLOOKUP($A50,csapatok!$A:$NN,DN$320,FALSE),'csapat-ranglista'!$A:$FP,DN$321,FALSE)/4),0)</f>
        <v>0</v>
      </c>
      <c r="DO50" s="224">
        <f>versenyek!$MF$11*IFERROR(VLOOKUP(VLOOKUP($A50,versenyek!ME:MG,3,FALSE),szabalyok!$A$16:$B$23,2,FALSE)/4,0)</f>
        <v>0</v>
      </c>
      <c r="DP50" s="224">
        <f>versenyek!$MI$11*IFERROR(VLOOKUP(VLOOKUP($A50,versenyek!MH:MJ,3,FALSE),szabalyok!$A$16:$B$23,2,FALSE)/4,0)</f>
        <v>0</v>
      </c>
      <c r="DQ50" s="223">
        <f>IFERROR(IF(RIGHT(VLOOKUP($A50,csapatok!$A:$NN,DQ$320,FALSE),5)="Csere",VLOOKUP(LEFT(VLOOKUP($A50,csapatok!$A:$NN,DQ$320,FALSE),LEN(VLOOKUP($A50,csapatok!$A:$NN,DQ$320,FALSE))-6),'csapat-ranglista'!$A:$FP,DQ$321,FALSE)/8,VLOOKUP(VLOOKUP($A50,csapatok!$A:$NN,DQ$320,FALSE),'csapat-ranglista'!$A:$FP,DQ$321,FALSE)/4),0)</f>
        <v>0</v>
      </c>
      <c r="DR50" s="223">
        <f>IFERROR(IF(RIGHT(VLOOKUP($A50,csapatok!$A:$NN,DR$320,FALSE),5)="Csere",VLOOKUP(LEFT(VLOOKUP($A50,csapatok!$A:$NN,DR$320,FALSE),LEN(VLOOKUP($A50,csapatok!$A:$NN,DR$320,FALSE))-6),'csapat-ranglista'!$A:$FP,DR$321,FALSE)/8,VLOOKUP(VLOOKUP($A50,csapatok!$A:$NN,DR$320,FALSE),'csapat-ranglista'!$A:$FP,DR$321,FALSE)/4),0)</f>
        <v>0</v>
      </c>
      <c r="DS50" s="223">
        <f>IFERROR(IF(RIGHT(VLOOKUP($A50,csapatok!$A:$NN,DS$320,FALSE),5)="Csere",VLOOKUP(LEFT(VLOOKUP($A50,csapatok!$A:$NN,DS$320,FALSE),LEN(VLOOKUP($A50,csapatok!$A:$NN,DS$320,FALSE))-6),'csapat-ranglista'!$A:$FP,DS$321,FALSE)/8,VLOOKUP(VLOOKUP($A50,csapatok!$A:$NN,DS$320,FALSE),'csapat-ranglista'!$A:$FP,DS$321,FALSE)/4),0)</f>
        <v>0</v>
      </c>
      <c r="DT50" s="223">
        <f>IFERROR(IF(RIGHT(VLOOKUP($A50,csapatok!$A:$NN,DT$320,FALSE),5)="Csere",VLOOKUP(LEFT(VLOOKUP($A50,csapatok!$A:$NN,DT$320,FALSE),LEN(VLOOKUP($A50,csapatok!$A:$NN,DT$320,FALSE))-6),'csapat-ranglista'!$A:$FP,DT$321,FALSE)/8,VLOOKUP(VLOOKUP($A50,csapatok!$A:$NN,DT$320,FALSE),'csapat-ranglista'!$A:$FP,DT$321,FALSE)/4),0)</f>
        <v>0</v>
      </c>
      <c r="DU50" s="223">
        <f>IFERROR(IF(RIGHT(VLOOKUP($A50,csapatok!$A:$NN,DU$320,FALSE),5)="Csere",VLOOKUP(LEFT(VLOOKUP($A50,csapatok!$A:$NN,DU$320,FALSE),LEN(VLOOKUP($A50,csapatok!$A:$NN,DU$320,FALSE))-6),'csapat-ranglista'!$A:$FP,DU$321,FALSE)/8,VLOOKUP(VLOOKUP($A50,csapatok!$A:$NN,DU$320,FALSE),'csapat-ranglista'!$A:$FP,DU$321,FALSE)/4),0)</f>
        <v>0</v>
      </c>
      <c r="DV50" s="223">
        <f>IFERROR(IF(RIGHT(VLOOKUP($A50,csapatok!$A:$NN,DV$320,FALSE),5)="Csere",VLOOKUP(LEFT(VLOOKUP($A50,csapatok!$A:$NN,DV$320,FALSE),LEN(VLOOKUP($A50,csapatok!$A:$NN,DV$320,FALSE))-6),'csapat-ranglista'!$A:$FP,DV$321,FALSE)/8,VLOOKUP(VLOOKUP($A50,csapatok!$A:$NN,DV$320,FALSE),'csapat-ranglista'!$A:$FP,DV$321,FALSE)/4),0)</f>
        <v>0</v>
      </c>
      <c r="DW50" s="223">
        <f>IFERROR(IF(RIGHT(VLOOKUP($A50,csapatok!$A:$NN,DW$320,FALSE),5)="Csere",VLOOKUP(LEFT(VLOOKUP($A50,csapatok!$A:$NN,DW$320,FALSE),LEN(VLOOKUP($A50,csapatok!$A:$NN,DW$320,FALSE))-6),'csapat-ranglista'!$A:$FP,DW$321,FALSE)/8,VLOOKUP(VLOOKUP($A50,csapatok!$A:$NN,DW$320,FALSE),'csapat-ranglista'!$A:$FP,DW$321,FALSE)/4),0)</f>
        <v>0</v>
      </c>
      <c r="DX50" s="223">
        <f>IFERROR(IF(RIGHT(VLOOKUP($A50,csapatok!$A:$NN,DX$320,FALSE),5)="Csere",VLOOKUP(LEFT(VLOOKUP($A50,csapatok!$A:$NN,DX$320,FALSE),LEN(VLOOKUP($A50,csapatok!$A:$NN,DX$320,FALSE))-6),'csapat-ranglista'!$A:$FP,DX$321,FALSE)/8,VLOOKUP(VLOOKUP($A50,csapatok!$A:$NN,DX$320,FALSE),'csapat-ranglista'!$A:$FP,DX$321,FALSE)/4),0)</f>
        <v>0</v>
      </c>
      <c r="DY50" s="223">
        <f>IFERROR(IF(RIGHT(VLOOKUP($A50,csapatok!$A:$NN,DY$320,FALSE),5)="Csere",VLOOKUP(LEFT(VLOOKUP($A50,csapatok!$A:$NN,DY$320,FALSE),LEN(VLOOKUP($A50,csapatok!$A:$NN,DY$320,FALSE))-6),'csapat-ranglista'!$A:$FP,DY$321,FALSE)/8,VLOOKUP(VLOOKUP($A50,csapatok!$A:$NN,DY$320,FALSE),'csapat-ranglista'!$A:$FP,DY$321,FALSE)/4),0)</f>
        <v>0</v>
      </c>
      <c r="DZ50" s="223">
        <f>IFERROR(IF(RIGHT(VLOOKUP($A50,csapatok!$A:$NN,DZ$320,FALSE),5)="Csere",VLOOKUP(LEFT(VLOOKUP($A50,csapatok!$A:$NN,DZ$320,FALSE),LEN(VLOOKUP($A50,csapatok!$A:$NN,DZ$320,FALSE))-6),'csapat-ranglista'!$A:$FP,DZ$321,FALSE)/8,VLOOKUP(VLOOKUP($A50,csapatok!$A:$NN,DZ$320,FALSE),'csapat-ranglista'!$A:$FP,DZ$321,FALSE)/4),0)</f>
        <v>0</v>
      </c>
      <c r="EA50" s="223">
        <f>IFERROR(IF(RIGHT(VLOOKUP($A50,csapatok!$A:$NN,EA$320,FALSE),5)="Csere",VLOOKUP(LEFT(VLOOKUP($A50,csapatok!$A:$NN,EA$320,FALSE),LEN(VLOOKUP($A50,csapatok!$A:$NN,EA$320,FALSE))-6),'csapat-ranglista'!$A:$FP,EA$321,FALSE)/8,VLOOKUP(VLOOKUP($A50,csapatok!$A:$NN,EA$320,FALSE),'csapat-ranglista'!$A:$FP,EA$321,FALSE)/4),0)</f>
        <v>0</v>
      </c>
      <c r="EB50" s="223">
        <f>IFERROR(IF(RIGHT(VLOOKUP($A50,csapatok!$A:$NN,EB$320,FALSE),5)="Csere",VLOOKUP(LEFT(VLOOKUP($A50,csapatok!$A:$NN,EB$320,FALSE),LEN(VLOOKUP($A50,csapatok!$A:$NN,EB$320,FALSE))-6),'csapat-ranglista'!$A:$FP,EB$321,FALSE)/8,VLOOKUP(VLOOKUP($A50,csapatok!$A:$NN,EB$320,FALSE),'csapat-ranglista'!$A:$FP,EB$321,FALSE)/4),0)</f>
        <v>0</v>
      </c>
      <c r="EC50" s="223">
        <f>IFERROR(IF(RIGHT(VLOOKUP($A50,csapatok!$A:$NN,EC$320,FALSE),5)="Csere",VLOOKUP(LEFT(VLOOKUP($A50,csapatok!$A:$NN,EC$320,FALSE),LEN(VLOOKUP($A50,csapatok!$A:$NN,EC$320,FALSE))-6),'csapat-ranglista'!$A:$FP,EC$321,FALSE)/8,VLOOKUP(VLOOKUP($A50,csapatok!$A:$NN,EC$320,FALSE),'csapat-ranglista'!$A:$FP,EC$321,FALSE)/4),0)</f>
        <v>0</v>
      </c>
      <c r="ED50" s="223">
        <f>IFERROR(IF(RIGHT(VLOOKUP($A50,csapatok!$A:$NN,ED$320,FALSE),5)="Csere",VLOOKUP(LEFT(VLOOKUP($A50,csapatok!$A:$NN,ED$320,FALSE),LEN(VLOOKUP($A50,csapatok!$A:$NN,ED$320,FALSE))-6),'csapat-ranglista'!$A:$FP,ED$321,FALSE)/8,VLOOKUP(VLOOKUP($A50,csapatok!$A:$NN,ED$320,FALSE),'csapat-ranglista'!$A:$FP,ED$321,FALSE)/4),0)</f>
        <v>0</v>
      </c>
      <c r="EE50" s="223">
        <f>IFERROR(IF(RIGHT(VLOOKUP($A50,csapatok!$A:$NN,EE$320,FALSE),5)="Csere",VLOOKUP(LEFT(VLOOKUP($A50,csapatok!$A:$NN,EE$320,FALSE),LEN(VLOOKUP($A50,csapatok!$A:$NN,EE$320,FALSE))-6),'csapat-ranglista'!$A:$FP,EE$321,FALSE)/8,VLOOKUP(VLOOKUP($A50,csapatok!$A:$NN,EE$320,FALSE),'csapat-ranglista'!$A:$FP,EE$321,FALSE)/4),0)</f>
        <v>0</v>
      </c>
      <c r="EF50" s="223">
        <f>IFERROR(IF(RIGHT(VLOOKUP($A50,csapatok!$A:$NN,EF$320,FALSE),5)="Csere",VLOOKUP(LEFT(VLOOKUP($A50,csapatok!$A:$NN,EF$320,FALSE),LEN(VLOOKUP($A50,csapatok!$A:$NN,EF$320,FALSE))-6),'csapat-ranglista'!$A:$FP,EF$321,FALSE)/8,VLOOKUP(VLOOKUP($A50,csapatok!$A:$NN,EF$320,FALSE),'csapat-ranglista'!$A:$FP,EF$321,FALSE)/4),0)</f>
        <v>0</v>
      </c>
      <c r="EG50" s="223">
        <f>IFERROR(IF(RIGHT(VLOOKUP($A50,csapatok!$A:$NN,EG$320,FALSE),5)="Csere",VLOOKUP(LEFT(VLOOKUP($A50,csapatok!$A:$NN,EG$320,FALSE),LEN(VLOOKUP($A50,csapatok!$A:$NN,EG$320,FALSE))-6),'csapat-ranglista'!$A:$FP,EG$321,FALSE)/8,VLOOKUP(VLOOKUP($A50,csapatok!$A:$NN,EG$320,FALSE),'csapat-ranglista'!$A:$FP,EG$321,FALSE)/4),0)</f>
        <v>0</v>
      </c>
      <c r="EH50" s="223">
        <f>IFERROR(IF(RIGHT(VLOOKUP($A50,csapatok!$A:$NN,EH$320,FALSE),5)="Csere",VLOOKUP(LEFT(VLOOKUP($A50,csapatok!$A:$NN,EH$320,FALSE),LEN(VLOOKUP($A50,csapatok!$A:$NN,EH$320,FALSE))-6),'csapat-ranglista'!$A:$FP,EH$321,FALSE)/8,VLOOKUP(VLOOKUP($A50,csapatok!$A:$NN,EH$320,FALSE),'csapat-ranglista'!$A:$FP,EH$321,FALSE)/4),0)</f>
        <v>0</v>
      </c>
      <c r="EI50" s="223">
        <f>IFERROR(IF(RIGHT(VLOOKUP($A50,csapatok!$A:$NN,EI$320,FALSE),5)="Csere",VLOOKUP(LEFT(VLOOKUP($A50,csapatok!$A:$NN,EI$320,FALSE),LEN(VLOOKUP($A50,csapatok!$A:$NN,EI$320,FALSE))-6),'csapat-ranglista'!$A:$FP,EI$321,FALSE)/8,VLOOKUP(VLOOKUP($A50,csapatok!$A:$NN,EI$320,FALSE),'csapat-ranglista'!$A:$FP,EI$321,FALSE)/4),0)</f>
        <v>0</v>
      </c>
      <c r="EJ50" s="223">
        <f>IFERROR(IF(RIGHT(VLOOKUP($A50,csapatok!$A:$NN,EJ$320,FALSE),5)="Csere",VLOOKUP(LEFT(VLOOKUP($A50,csapatok!$A:$NN,EJ$320,FALSE),LEN(VLOOKUP($A50,csapatok!$A:$NN,EJ$320,FALSE))-6),'csapat-ranglista'!$A:$FP,EJ$321,FALSE)/8,VLOOKUP(VLOOKUP($A50,csapatok!$A:$NN,EJ$320,FALSE),'csapat-ranglista'!$A:$FP,EJ$321,FALSE)/4),0)</f>
        <v>0</v>
      </c>
      <c r="EK50" s="223">
        <f>IFERROR(IF(RIGHT(VLOOKUP($A50,csapatok!$A:$NN,EK$320,FALSE),5)="Csere",VLOOKUP(LEFT(VLOOKUP($A50,csapatok!$A:$NN,EK$320,FALSE),LEN(VLOOKUP($A50,csapatok!$A:$NN,EK$320,FALSE))-6),'csapat-ranglista'!$A:$FP,EK$321,FALSE)/8,VLOOKUP(VLOOKUP($A50,csapatok!$A:$NN,EK$320,FALSE),'csapat-ranglista'!$A:$FP,EK$321,FALSE)/4),0)</f>
        <v>0</v>
      </c>
      <c r="EL50" s="223">
        <f>IFERROR(IF(RIGHT(VLOOKUP($A50,csapatok!$A:$NN,EL$320,FALSE),5)="Csere",VLOOKUP(LEFT(VLOOKUP($A50,csapatok!$A:$NN,EL$320,FALSE),LEN(VLOOKUP($A50,csapatok!$A:$NN,EL$320,FALSE))-6),'csapat-ranglista'!$A:$FP,EL$321,FALSE)/8,VLOOKUP(VLOOKUP($A50,csapatok!$A:$NN,EL$320,FALSE),'csapat-ranglista'!$A:$FP,EL$321,FALSE)/4),0)</f>
        <v>0</v>
      </c>
      <c r="EM50" s="223">
        <f>IFERROR(IF(RIGHT(VLOOKUP($A50,csapatok!$A:$NN,EM$320,FALSE),5)="Csere",VLOOKUP(LEFT(VLOOKUP($A50,csapatok!$A:$NN,EM$320,FALSE),LEN(VLOOKUP($A50,csapatok!$A:$NN,EM$320,FALSE))-6),'csapat-ranglista'!$A:$FP,EM$321,FALSE)/8,VLOOKUP(VLOOKUP($A50,csapatok!$A:$NN,EM$320,FALSE),'csapat-ranglista'!$A:$FP,EM$321,FALSE)/4),0)</f>
        <v>0</v>
      </c>
      <c r="EN50" s="223">
        <f>IFERROR(IF(RIGHT(VLOOKUP($A50,csapatok!$A:$NN,EN$320,FALSE),5)="Csere",VLOOKUP(LEFT(VLOOKUP($A50,csapatok!$A:$NN,EN$320,FALSE),LEN(VLOOKUP($A50,csapatok!$A:$NN,EN$320,FALSE))-6),'csapat-ranglista'!$A:$FP,EN$321,FALSE)/8,VLOOKUP(VLOOKUP($A50,csapatok!$A:$NN,EN$320,FALSE),'csapat-ranglista'!$A:$FP,EN$321,FALSE)/4),0)</f>
        <v>0.41406640698607777</v>
      </c>
      <c r="EO50" s="223">
        <f>IFERROR(IF(RIGHT(VLOOKUP($A50,csapatok!$A:$NN,EO$320,FALSE),5)="Csere",VLOOKUP(LEFT(VLOOKUP($A50,csapatok!$A:$NN,EO$320,FALSE),LEN(VLOOKUP($A50,csapatok!$A:$NN,EO$320,FALSE))-6),'csapat-ranglista'!$A:$FP,EO$321,FALSE)/8,VLOOKUP(VLOOKUP($A50,csapatok!$A:$NN,EO$320,FALSE),'csapat-ranglista'!$A:$FP,EO$321,FALSE)/4),0)</f>
        <v>0</v>
      </c>
      <c r="EP50" s="223">
        <f>IFERROR(IF(RIGHT(VLOOKUP($A50,csapatok!$A:$NN,EP$320,FALSE),5)="Csere",VLOOKUP(LEFT(VLOOKUP($A50,csapatok!$A:$NN,EP$320,FALSE),LEN(VLOOKUP($A50,csapatok!$A:$NN,EP$320,FALSE))-6),'csapat-ranglista'!$A:$FP,EP$321,FALSE)/8,VLOOKUP(VLOOKUP($A50,csapatok!$A:$NN,EP$320,FALSE),'csapat-ranglista'!$A:$FP,EP$321,FALSE)/4),0)</f>
        <v>0.58314841921729288</v>
      </c>
      <c r="EQ50" s="223">
        <f>IFERROR(IF(RIGHT(VLOOKUP($A50,csapatok!$A:$NN,EQ$320,FALSE),5)="Csere",VLOOKUP(LEFT(VLOOKUP($A50,csapatok!$A:$NN,EQ$320,FALSE),LEN(VLOOKUP($A50,csapatok!$A:$NN,EQ$320,FALSE))-6),'csapat-ranglista'!$A:$FP,EQ$321,FALSE)/8,VLOOKUP(VLOOKUP($A50,csapatok!$A:$NN,EQ$320,FALSE),'csapat-ranglista'!$A:$FP,EQ$321,FALSE)/4),0)</f>
        <v>0</v>
      </c>
      <c r="ER50" s="223">
        <f>IFERROR(IF(RIGHT(VLOOKUP($A50,csapatok!$A:$NN,ER$320,FALSE),5)="Csere",VLOOKUP(LEFT(VLOOKUP($A50,csapatok!$A:$NN,ER$320,FALSE),LEN(VLOOKUP($A50,csapatok!$A:$NN,ER$320,FALSE))-6),'csapat-ranglista'!$A:$FP,ER$321,FALSE)/8,VLOOKUP(VLOOKUP($A50,csapatok!$A:$NN,ER$320,FALSE),'csapat-ranglista'!$A:$FP,ER$321,FALSE)/4),0)</f>
        <v>0</v>
      </c>
      <c r="ES50" s="223">
        <f>IFERROR(IF(RIGHT(VLOOKUP($A50,csapatok!$A:$NN,ES$320,FALSE),5)="Csere",VLOOKUP(LEFT(VLOOKUP($A50,csapatok!$A:$NN,ES$320,FALSE),LEN(VLOOKUP($A50,csapatok!$A:$NN,ES$320,FALSE))-6),'csapat-ranglista'!$A:$FP,ES$321,FALSE)/8,VLOOKUP(VLOOKUP($A50,csapatok!$A:$NN,ES$320,FALSE),'csapat-ranglista'!$A:$FP,ES$321,FALSE)/4),0)</f>
        <v>0</v>
      </c>
      <c r="ET50" s="223">
        <f>IFERROR(IF(RIGHT(VLOOKUP($A50,csapatok!$A:$NN,ET$320,FALSE),5)="Csere",VLOOKUP(LEFT(VLOOKUP($A50,csapatok!$A:$NN,ET$320,FALSE),LEN(VLOOKUP($A50,csapatok!$A:$NN,ET$320,FALSE))-6),'csapat-ranglista'!$A:$FP,ET$321,FALSE)/8,VLOOKUP(VLOOKUP($A50,csapatok!$A:$NN,ET$320,FALSE),'csapat-ranglista'!$A:$FP,ET$321,FALSE)/4),0)</f>
        <v>7.1740255898232377</v>
      </c>
      <c r="EU50" s="223">
        <f>IFERROR(IF(RIGHT(VLOOKUP($A50,csapatok!$A:$NN,EU$320,FALSE),5)="Csere",VLOOKUP(LEFT(VLOOKUP($A50,csapatok!$A:$NN,EU$320,FALSE),LEN(VLOOKUP($A50,csapatok!$A:$NN,EU$320,FALSE))-6),'csapat-ranglista'!$A:$FP,EU$321,FALSE)/8,VLOOKUP(VLOOKUP($A50,csapatok!$A:$NN,EU$320,FALSE),'csapat-ranglista'!$A:$FP,EU$321,FALSE)/4),0)</f>
        <v>0</v>
      </c>
      <c r="EV50" s="223">
        <f>IFERROR(IF(RIGHT(VLOOKUP($A50,csapatok!$A:$NN,EV$320,FALSE),5)="Csere",VLOOKUP(LEFT(VLOOKUP($A50,csapatok!$A:$NN,EV$320,FALSE),LEN(VLOOKUP($A50,csapatok!$A:$NN,EV$320,FALSE))-6),'csapat-ranglista'!$A:$FP,EV$321,FALSE)/8,VLOOKUP(VLOOKUP($A50,csapatok!$A:$NN,EV$320,FALSE),'csapat-ranglista'!$A:$FP,EV$321,FALSE)/4),0)</f>
        <v>0</v>
      </c>
      <c r="EW50" s="223">
        <f>IFERROR(IF(RIGHT(VLOOKUP($A50,csapatok!$A:$NN,EW$320,FALSE),5)="Csere",VLOOKUP(LEFT(VLOOKUP($A50,csapatok!$A:$NN,EW$320,FALSE),LEN(VLOOKUP($A50,csapatok!$A:$NN,EW$320,FALSE))-6),'csapat-ranglista'!$A:$FP,EW$321,FALSE)/8,VLOOKUP(VLOOKUP($A50,csapatok!$A:$NN,EW$320,FALSE),'csapat-ranglista'!$A:$FP,EW$321,FALSE)/4),0)</f>
        <v>0</v>
      </c>
      <c r="EX50" s="223">
        <f>IFERROR(IF(RIGHT(VLOOKUP($A50,csapatok!$A:$NN,EX$320,FALSE),5)="Csere",VLOOKUP(LEFT(VLOOKUP($A50,csapatok!$A:$NN,EX$320,FALSE),LEN(VLOOKUP($A50,csapatok!$A:$NN,EX$320,FALSE))-6),'csapat-ranglista'!$A:$FP,EX$321,FALSE)/8,VLOOKUP(VLOOKUP($A50,csapatok!$A:$NN,EX$320,FALSE),'csapat-ranglista'!$A:$FP,EX$321,FALSE)/4),0)</f>
        <v>0</v>
      </c>
      <c r="EY50" s="223">
        <f>IFERROR(IF(RIGHT(VLOOKUP($A50,csapatok!$A:$NN,EY$320,FALSE),5)="Csere",VLOOKUP(LEFT(VLOOKUP($A50,csapatok!$A:$NN,EY$320,FALSE),LEN(VLOOKUP($A50,csapatok!$A:$NN,EY$320,FALSE))-6),'csapat-ranglista'!$A:$FP,EY$321,FALSE)/8,VLOOKUP(VLOOKUP($A50,csapatok!$A:$NN,EY$320,FALSE),'csapat-ranglista'!$A:$FP,EY$321,FALSE)/4),0)</f>
        <v>0</v>
      </c>
      <c r="EZ50" s="223">
        <f>IFERROR(IF(RIGHT(VLOOKUP($A50,csapatok!$A:$NN,EZ$320,FALSE),5)="Csere",VLOOKUP(LEFT(VLOOKUP($A50,csapatok!$A:$NN,EZ$320,FALSE),LEN(VLOOKUP($A50,csapatok!$A:$NN,EZ$320,FALSE))-6),'csapat-ranglista'!$A:$FP,EZ$321,FALSE)/8,VLOOKUP(VLOOKUP($A50,csapatok!$A:$NN,EZ$320,FALSE),'csapat-ranglista'!$A:$FP,EZ$321,FALSE)/4),0)</f>
        <v>15.982155342253655</v>
      </c>
      <c r="FA50" s="223">
        <f>IFERROR(IF(RIGHT(VLOOKUP($A50,csapatok!$A:$NN,FA$320,FALSE),5)="Csere",VLOOKUP(LEFT(VLOOKUP($A50,csapatok!$A:$NN,FA$320,FALSE),LEN(VLOOKUP($A50,csapatok!$A:$NN,FA$320,FALSE))-6),'csapat-ranglista'!$A:$FP,FA$321,FALSE)/8,VLOOKUP(VLOOKUP($A50,csapatok!$A:$NN,FA$320,FALSE),'csapat-ranglista'!$A:$FP,FA$321,FALSE)/4),0)</f>
        <v>0</v>
      </c>
      <c r="FB50" s="223">
        <f>IFERROR(IF(RIGHT(VLOOKUP($A50,csapatok!$A:$NN,FB$320,FALSE),5)="Csere",VLOOKUP(LEFT(VLOOKUP($A50,csapatok!$A:$NN,FB$320,FALSE),LEN(VLOOKUP($A50,csapatok!$A:$NN,FB$320,FALSE))-6),'csapat-ranglista'!$A:$FP,FB$321,FALSE)/8,VLOOKUP(VLOOKUP($A50,csapatok!$A:$NN,FB$320,FALSE),'csapat-ranglista'!$A:$FP,FB$321,FALSE)/4),0)</f>
        <v>0</v>
      </c>
      <c r="FC50" s="223">
        <f>IFERROR(IF(RIGHT(VLOOKUP($A50,csapatok!$A:$NN,FC$320,FALSE),5)="Csere",VLOOKUP(LEFT(VLOOKUP($A50,csapatok!$A:$NN,FC$320,FALSE),LEN(VLOOKUP($A50,csapatok!$A:$NN,FC$320,FALSE))-6),'csapat-ranglista'!$A:$FP,FC$321,FALSE)/8,VLOOKUP(VLOOKUP($A50,csapatok!$A:$NN,FC$320,FALSE),'csapat-ranglista'!$A:$FP,FC$321,FALSE)/4),0)</f>
        <v>0</v>
      </c>
      <c r="FD50" s="224">
        <f>versenyek!$QY$11*IFERROR(VLOOKUP(VLOOKUP($A50,versenyek!QX:QZ,3,FALSE),szabalyok!$A$16:$B$23,2,FALSE)/4,0)</f>
        <v>0</v>
      </c>
      <c r="FE50" s="224">
        <f>versenyek!$RB$11*IFERROR(VLOOKUP(VLOOKUP($A50,versenyek!RA:RC,3,FALSE),szabalyok!$A$16:$B$23,2,FALSE)/4,0)</f>
        <v>0</v>
      </c>
      <c r="FF50" s="223">
        <f>IFERROR(IF(RIGHT(VLOOKUP($A50,csapatok!$A:$NN,FF$320,FALSE),5)="Csere",VLOOKUP(LEFT(VLOOKUP($A50,csapatok!$A:$NN,FF$320,FALSE),LEN(VLOOKUP($A50,csapatok!$A:$NN,FF$320,FALSE))-6),'csapat-ranglista'!$A:$FP,FF$321,FALSE)/8,VLOOKUP(VLOOKUP($A50,csapatok!$A:$NN,FF$320,FALSE),'csapat-ranglista'!$A:$FP,FF$321,FALSE)/4),0)</f>
        <v>0</v>
      </c>
      <c r="FG50" s="223">
        <f>IFERROR(IF(RIGHT(VLOOKUP($A50,csapatok!$A:$NN,FG$320,FALSE),5)="Csere",VLOOKUP(LEFT(VLOOKUP($A50,csapatok!$A:$NN,FG$320,FALSE),LEN(VLOOKUP($A50,csapatok!$A:$NN,FG$320,FALSE))-6),'csapat-ranglista'!$A:$FP,FG$321,FALSE)/8,VLOOKUP(VLOOKUP($A50,csapatok!$A:$NN,FG$320,FALSE),'csapat-ranglista'!$A:$FP,FG$321,FALSE)/4),0)</f>
        <v>0</v>
      </c>
      <c r="FH50" s="223">
        <f>IFERROR(IF(RIGHT(VLOOKUP($A50,csapatok!$A:$NN,FH$320,FALSE),5)="Csere",VLOOKUP(LEFT(VLOOKUP($A50,csapatok!$A:$NN,FH$320,FALSE),LEN(VLOOKUP($A50,csapatok!$A:$NN,FH$320,FALSE))-6),'csapat-ranglista'!$A:$FP,FH$321,FALSE)/8,VLOOKUP(VLOOKUP($A50,csapatok!$A:$NN,FH$320,FALSE),'csapat-ranglista'!$A:$FP,FH$321,FALSE)/4),0)</f>
        <v>0</v>
      </c>
      <c r="FI50" s="223">
        <f>IFERROR(IF(RIGHT(VLOOKUP($A50,csapatok!$A:$NN,FI$320,FALSE),5)="Csere",VLOOKUP(LEFT(VLOOKUP($A50,csapatok!$A:$NN,FI$320,FALSE),LEN(VLOOKUP($A50,csapatok!$A:$NN,FI$320,FALSE))-6),'csapat-ranglista'!$A:$FP,FI$321,FALSE)/8,VLOOKUP(VLOOKUP($A50,csapatok!$A:$NN,FI$320,FALSE),'csapat-ranglista'!$A:$FP,FI$321,FALSE)/4),0)</f>
        <v>0</v>
      </c>
      <c r="FJ50" s="223">
        <f>IFERROR(IF(RIGHT(VLOOKUP($A50,csapatok!$A:$NN,FJ$320,FALSE),5)="Csere",VLOOKUP(LEFT(VLOOKUP($A50,csapatok!$A:$NN,FJ$320,FALSE),LEN(VLOOKUP($A50,csapatok!$A:$NN,FJ$320,FALSE))-6),'csapat-ranglista'!$A:$FP,FJ$321,FALSE)/8,VLOOKUP(VLOOKUP($A50,csapatok!$A:$NN,FJ$320,FALSE),'csapat-ranglista'!$A:$FP,FJ$321,FALSE)/4),0)</f>
        <v>0</v>
      </c>
      <c r="FK50" s="223">
        <f>IFERROR(IF(RIGHT(VLOOKUP($A50,csapatok!$A:$NN,FK$320,FALSE),5)="Csere",VLOOKUP(LEFT(VLOOKUP($A50,csapatok!$A:$NN,FK$320,FALSE),LEN(VLOOKUP($A50,csapatok!$A:$NN,FK$320,FALSE))-6),'csapat-ranglista'!$A:$FP,FK$321,FALSE)/8,VLOOKUP(VLOOKUP($A50,csapatok!$A:$NN,FK$320,FALSE),'csapat-ranglista'!$A:$FP,FK$321,FALSE)/4),0)</f>
        <v>0</v>
      </c>
      <c r="FL50" s="223">
        <f>IFERROR(IF(RIGHT(VLOOKUP($A50,csapatok!$A:$NN,FL$320,FALSE),5)="Csere",VLOOKUP(LEFT(VLOOKUP($A50,csapatok!$A:$NN,FL$320,FALSE),LEN(VLOOKUP($A50,csapatok!$A:$NN,FL$320,FALSE))-6),'csapat-ranglista'!$A:$FP,FL$321,FALSE)/8,VLOOKUP(VLOOKUP($A50,csapatok!$A:$NN,FL$320,FALSE),'csapat-ranglista'!$A:$FP,FL$321,FALSE)/4),0)</f>
        <v>0</v>
      </c>
      <c r="FM50" s="223">
        <f>IFERROR(IF(RIGHT(VLOOKUP($A50,csapatok!$A:$NN,FM$320,FALSE),5)="Csere",VLOOKUP(LEFT(VLOOKUP($A50,csapatok!$A:$NN,FM$320,FALSE),LEN(VLOOKUP($A50,csapatok!$A:$NN,FM$320,FALSE))-6),'csapat-ranglista'!$A:$FP,FM$321,FALSE)/8,VLOOKUP(VLOOKUP($A50,csapatok!$A:$NN,FM$320,FALSE),'csapat-ranglista'!$A:$FP,FM$321,FALSE)/4),0)</f>
        <v>0</v>
      </c>
      <c r="FN50" s="223">
        <f>IFERROR(IF(RIGHT(VLOOKUP($A50,csapatok!$A:$NN,FN$320,FALSE),5)="Csere",VLOOKUP(LEFT(VLOOKUP($A50,csapatok!$A:$NN,FN$320,FALSE),LEN(VLOOKUP($A50,csapatok!$A:$NN,FN$320,FALSE))-6),'csapat-ranglista'!$A:$FP,FN$321,FALSE)/8,VLOOKUP(VLOOKUP($A50,csapatok!$A:$NN,FN$320,FALSE),'csapat-ranglista'!$A:$FP,FN$321,FALSE)/4),0)</f>
        <v>0</v>
      </c>
      <c r="FO50" s="223">
        <f>IFERROR(IF(RIGHT(VLOOKUP($A50,csapatok!$A:$NN,FO$320,FALSE),5)="Csere",VLOOKUP(LEFT(VLOOKUP($A50,csapatok!$A:$NN,FO$320,FALSE),LEN(VLOOKUP($A50,csapatok!$A:$NN,FO$320,FALSE))-6),'csapat-ranglista'!$A:$FP,FO$321,FALSE)/8,VLOOKUP(VLOOKUP($A50,csapatok!$A:$NN,FO$320,FALSE),'csapat-ranglista'!$A:$FP,FO$321,FALSE)/4),0)</f>
        <v>0</v>
      </c>
      <c r="FP50" s="223">
        <f>IFERROR(IF(RIGHT(VLOOKUP($A50,csapatok!$A:$NN,FP$320,FALSE),5)="Csere",VLOOKUP(LEFT(VLOOKUP($A50,csapatok!$A:$NN,FP$320,FALSE),LEN(VLOOKUP($A50,csapatok!$A:$NN,FP$320,FALSE))-6),'csapat-ranglista'!$A:$FP,FP$321,FALSE)/8,VLOOKUP(VLOOKUP($A50,csapatok!$A:$NN,FP$320,FALSE),'csapat-ranglista'!$A:$FP,FP$321,FALSE)/4),0)</f>
        <v>0</v>
      </c>
      <c r="FQ50" s="223">
        <f>IFERROR(IF(RIGHT(VLOOKUP($A50,csapatok!$A:$NN,FQ$320,FALSE),5)="Csere",VLOOKUP(LEFT(VLOOKUP($A50,csapatok!$A:$NN,FQ$320,FALSE),LEN(VLOOKUP($A50,csapatok!$A:$NN,FQ$320,FALSE))-6),'csapat-ranglista'!$A:$FP,FQ$321,FALSE)/8,VLOOKUP(VLOOKUP($A50,csapatok!$A:$NN,FQ$320,FALSE),'csapat-ranglista'!$A:$FP,FQ$321,FALSE)/4),0)</f>
        <v>0</v>
      </c>
      <c r="FR50" s="223">
        <f>IFERROR(IF(RIGHT(VLOOKUP($A50,csapatok!$A:$NN,FR$320,FALSE),5)="Csere",VLOOKUP(LEFT(VLOOKUP($A50,csapatok!$A:$NN,FR$320,FALSE),LEN(VLOOKUP($A50,csapatok!$A:$NN,FR$320,FALSE))-6),'csapat-ranglista'!$A:$FP,FR$321,FALSE)/8,VLOOKUP(VLOOKUP($A50,csapatok!$A:$NN,FR$320,FALSE),'csapat-ranglista'!$A:$FP,FR$321,FALSE)/4),0)</f>
        <v>0</v>
      </c>
      <c r="FS50" s="223">
        <f>IFERROR(IF(RIGHT(VLOOKUP($A50,csapatok!$A:$NN,FS$320,FALSE),5)="Csere",VLOOKUP(LEFT(VLOOKUP($A50,csapatok!$A:$NN,FS$320,FALSE),LEN(VLOOKUP($A50,csapatok!$A:$NN,FS$320,FALSE))-6),'csapat-ranglista'!$A:$FP,FS$321,FALSE)/8,VLOOKUP(VLOOKUP($A50,csapatok!$A:$NN,FS$320,FALSE),'csapat-ranglista'!$A:$FP,FS$321,FALSE)/4),0)</f>
        <v>0</v>
      </c>
      <c r="FT50" s="223">
        <f>IFERROR(IF(RIGHT(VLOOKUP($A50,csapatok!$A:$NN,FT$320,FALSE),5)="Csere",VLOOKUP(LEFT(VLOOKUP($A50,csapatok!$A:$NN,FT$320,FALSE),LEN(VLOOKUP($A50,csapatok!$A:$NN,FT$320,FALSE))-6),'csapat-ranglista'!$A:$FP,FT$321,FALSE)/8,VLOOKUP(VLOOKUP($A50,csapatok!$A:$NN,FT$320,FALSE),'csapat-ranglista'!$A:$FP,FT$321,FALSE)/4),0)</f>
        <v>0</v>
      </c>
      <c r="FU50" s="223">
        <f>IFERROR(IF(RIGHT(VLOOKUP($A50,csapatok!$A:$NN,FU$320,FALSE),5)="Csere",VLOOKUP(LEFT(VLOOKUP($A50,csapatok!$A:$NN,FU$320,FALSE),LEN(VLOOKUP($A50,csapatok!$A:$NN,FU$320,FALSE))-6),'csapat-ranglista'!$A:$FP,FU$321,FALSE)/8,VLOOKUP(VLOOKUP($A50,csapatok!$A:$NN,FU$320,FALSE),'csapat-ranglista'!$A:$FP,FU$321,FALSE)/4),0)</f>
        <v>0</v>
      </c>
      <c r="FV50" s="223">
        <f>IFERROR(IF(RIGHT(VLOOKUP($A50,csapatok!$A:$NN,FV$320,FALSE),5)="Csere",VLOOKUP(LEFT(VLOOKUP($A50,csapatok!$A:$NN,FV$320,FALSE),LEN(VLOOKUP($A50,csapatok!$A:$NN,FV$320,FALSE))-6),'csapat-ranglista'!$A:$FP,FV$321,FALSE)/8,VLOOKUP(VLOOKUP($A50,csapatok!$A:$NN,FV$320,FALSE),'csapat-ranglista'!$A:$FP,FV$321,FALSE)/4),0)</f>
        <v>1.8016899476023092</v>
      </c>
      <c r="FW50" s="223">
        <f>IFERROR(IF(RIGHT(VLOOKUP($A50,csapatok!$A:$NN,FW$320,FALSE),5)="Csere",VLOOKUP(LEFT(VLOOKUP($A50,csapatok!$A:$NN,FW$320,FALSE),LEN(VLOOKUP($A50,csapatok!$A:$NN,FW$320,FALSE))-6),'csapat-ranglista'!$A:$FP,FW$321,FALSE)/8,VLOOKUP(VLOOKUP($A50,csapatok!$A:$NN,FW$320,FALSE),'csapat-ranglista'!$A:$FP,FW$321,FALSE)/4),0)</f>
        <v>0</v>
      </c>
      <c r="FX50" s="223">
        <f>IFERROR(IF(RIGHT(VLOOKUP($A50,csapatok!$A:$NN,FX$320,FALSE),5)="Csere",VLOOKUP(LEFT(VLOOKUP($A50,csapatok!$A:$NN,FX$320,FALSE),LEN(VLOOKUP($A50,csapatok!$A:$NN,FX$320,FALSE))-6),'csapat-ranglista'!$A:$FP,FX$321,FALSE)/8,VLOOKUP(VLOOKUP($A50,csapatok!$A:$NN,FX$320,FALSE),'csapat-ranglista'!$A:$FP,FX$321,FALSE)/4),0)</f>
        <v>0</v>
      </c>
      <c r="FY50" s="223">
        <f>IFERROR(IF(RIGHT(VLOOKUP($A50,csapatok!$A:$NN,FY$320,FALSE),5)="Csere",VLOOKUP(LEFT(VLOOKUP($A50,csapatok!$A:$NN,FY$320,FALSE),LEN(VLOOKUP($A50,csapatok!$A:$NN,FY$320,FALSE))-6),'csapat-ranglista'!$A:$FP,FY$321,FALSE)/8,VLOOKUP(VLOOKUP($A50,csapatok!$A:$NN,FY$320,FALSE),'csapat-ranglista'!$A:$FP,FY$321,FALSE)/4),0)</f>
        <v>0</v>
      </c>
      <c r="FZ50" s="223">
        <f>IFERROR(IF(RIGHT(VLOOKUP($A50,csapatok!$A:$NN,FZ$320,FALSE),5)="Csere",VLOOKUP(LEFT(VLOOKUP($A50,csapatok!$A:$NN,FZ$320,FALSE),LEN(VLOOKUP($A50,csapatok!$A:$NN,FZ$320,FALSE))-6),'csapat-ranglista'!$A:$FP,FZ$321,FALSE)/8,VLOOKUP(VLOOKUP($A50,csapatok!$A:$NN,FZ$320,FALSE),'csapat-ranglista'!$A:$FP,FZ$321,FALSE)/4),0)</f>
        <v>3.600303845108586</v>
      </c>
      <c r="GA50" s="223">
        <f>IFERROR(IF(RIGHT(VLOOKUP($A50,csapatok!$A:$NN,GA$320,FALSE),5)="Csere",VLOOKUP(LEFT(VLOOKUP($A50,csapatok!$A:$NN,GA$320,FALSE),LEN(VLOOKUP($A50,csapatok!$A:$NN,GA$320,FALSE))-6),'csapat-ranglista'!$A:$FP,GA$321,FALSE)/8,VLOOKUP(VLOOKUP($A50,csapatok!$A:$NN,GA$320,FALSE),'csapat-ranglista'!$A:$FP,GA$321,FALSE)/4),0)</f>
        <v>0</v>
      </c>
      <c r="GB50" s="223">
        <f>IFERROR(IF(RIGHT(VLOOKUP($A50,csapatok!$A:$NN,GB$320,FALSE),5)="Csere",VLOOKUP(LEFT(VLOOKUP($A50,csapatok!$A:$NN,GB$320,FALSE),LEN(VLOOKUP($A50,csapatok!$A:$NN,GB$320,FALSE))-6),'csapat-ranglista'!$A:$FP,GB$321,FALSE)/8,VLOOKUP(VLOOKUP($A50,csapatok!$A:$NN,GB$320,FALSE),'csapat-ranglista'!$A:$FP,GB$321,FALSE)/4),0)</f>
        <v>0</v>
      </c>
      <c r="GC50" s="223">
        <f>IFERROR(IF(RIGHT(VLOOKUP($A50,csapatok!$A:$NN,GC$320,FALSE),5)="Csere",VLOOKUP(LEFT(VLOOKUP($A50,csapatok!$A:$NN,GC$320,FALSE),LEN(VLOOKUP($A50,csapatok!$A:$NN,GC$320,FALSE))-6),'csapat-ranglista'!$A:$FP,GC$321,FALSE)/8,VLOOKUP(VLOOKUP($A50,csapatok!$A:$NN,GC$320,FALSE),'csapat-ranglista'!$A:$FP,GC$321,FALSE)/4),0)</f>
        <v>0</v>
      </c>
      <c r="GD50" s="247">
        <f>SUM(EQ50:GC50)</f>
        <v>28.55817472478779</v>
      </c>
    </row>
    <row r="51" spans="1:186">
      <c r="A51" s="32" t="s">
        <v>12</v>
      </c>
      <c r="B51" s="2">
        <v>24670</v>
      </c>
      <c r="C51" s="131" t="str">
        <f>IF(B51=0,"",IF(B51&lt;$C$1,"felnőtt","ifi"))</f>
        <v>felnőtt</v>
      </c>
      <c r="D51" s="32" t="s">
        <v>9</v>
      </c>
      <c r="E51" s="45">
        <v>14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2.0652240851793264</v>
      </c>
      <c r="L51" s="32">
        <v>0</v>
      </c>
      <c r="M51" s="32">
        <v>0</v>
      </c>
      <c r="N51" s="32">
        <v>6.0299894408908905</v>
      </c>
      <c r="O51" s="32">
        <v>0</v>
      </c>
      <c r="P51" s="32">
        <v>0</v>
      </c>
      <c r="Q51" s="32">
        <v>0</v>
      </c>
      <c r="R51" s="32">
        <v>0</v>
      </c>
      <c r="S51" s="32">
        <v>1.0411379444024</v>
      </c>
      <c r="T51" s="32">
        <v>0</v>
      </c>
      <c r="U51" s="32">
        <v>0</v>
      </c>
      <c r="V51" s="32">
        <v>0</v>
      </c>
      <c r="W51" s="32">
        <v>0</v>
      </c>
      <c r="X51" s="32">
        <f>IFERROR(IF(RIGHT(VLOOKUP($A51,csapatok!$A:$BL,X$320,FALSE),5)="Csere",VLOOKUP(LEFT(VLOOKUP($A51,csapatok!$A:$BL,X$320,FALSE),LEN(VLOOKUP($A51,csapatok!$A:$BL,X$320,FALSE))-6),'csapat-ranglista'!$A:$FP,X$321,FALSE)/8,VLOOKUP(VLOOKUP($A51,csapatok!$A:$BL,X$320,FALSE),'csapat-ranglista'!$A:$FP,X$321,FALSE)/4),0)</f>
        <v>0</v>
      </c>
      <c r="Y51" s="32">
        <f>IFERROR(IF(RIGHT(VLOOKUP($A51,csapatok!$A:$BL,Y$320,FALSE),5)="Csere",VLOOKUP(LEFT(VLOOKUP($A51,csapatok!$A:$BL,Y$320,FALSE),LEN(VLOOKUP($A51,csapatok!$A:$BL,Y$320,FALSE))-6),'csapat-ranglista'!$A:$FP,Y$321,FALSE)/8,VLOOKUP(VLOOKUP($A51,csapatok!$A:$BL,Y$320,FALSE),'csapat-ranglista'!$A:$FP,Y$321,FALSE)/4),0)</f>
        <v>0</v>
      </c>
      <c r="Z51" s="32">
        <f>IFERROR(IF(RIGHT(VLOOKUP($A51,csapatok!$A:$BL,Z$320,FALSE),5)="Csere",VLOOKUP(LEFT(VLOOKUP($A51,csapatok!$A:$BL,Z$320,FALSE),LEN(VLOOKUP($A51,csapatok!$A:$BL,Z$320,FALSE))-6),'csapat-ranglista'!$A:$FP,Z$321,FALSE)/8,VLOOKUP(VLOOKUP($A51,csapatok!$A:$BL,Z$320,FALSE),'csapat-ranglista'!$A:$FP,Z$321,FALSE)/4),0)</f>
        <v>0</v>
      </c>
      <c r="AA51" s="32">
        <f>IFERROR(IF(RIGHT(VLOOKUP($A51,csapatok!$A:$BL,AA$320,FALSE),5)="Csere",VLOOKUP(LEFT(VLOOKUP($A51,csapatok!$A:$BL,AA$320,FALSE),LEN(VLOOKUP($A51,csapatok!$A:$BL,AA$320,FALSE))-6),'csapat-ranglista'!$A:$FP,AA$321,FALSE)/8,VLOOKUP(VLOOKUP($A51,csapatok!$A:$BL,AA$320,FALSE),'csapat-ranglista'!$A:$FP,AA$321,FALSE)/4),0)</f>
        <v>0</v>
      </c>
      <c r="AB51" s="223">
        <f>IFERROR(IF(RIGHT(VLOOKUP($A51,csapatok!$A:$BL,AB$320,FALSE),5)="Csere",VLOOKUP(LEFT(VLOOKUP($A51,csapatok!$A:$BL,AB$320,FALSE),LEN(VLOOKUP($A51,csapatok!$A:$BL,AB$320,FALSE))-6),'csapat-ranglista'!$A:$FP,AB$321,FALSE)/8,VLOOKUP(VLOOKUP($A51,csapatok!$A:$BL,AB$320,FALSE),'csapat-ranglista'!$A:$FP,AB$321,FALSE)/4),0)</f>
        <v>0</v>
      </c>
      <c r="AC51" s="223">
        <f>IFERROR(IF(RIGHT(VLOOKUP($A51,csapatok!$A:$BL,AC$320,FALSE),5)="Csere",VLOOKUP(LEFT(VLOOKUP($A51,csapatok!$A:$BL,AC$320,FALSE),LEN(VLOOKUP($A51,csapatok!$A:$BL,AC$320,FALSE))-6),'csapat-ranglista'!$A:$FP,AC$321,FALSE)/8,VLOOKUP(VLOOKUP($A51,csapatok!$A:$BL,AC$320,FALSE),'csapat-ranglista'!$A:$FP,AC$321,FALSE)/4),0)</f>
        <v>0</v>
      </c>
      <c r="AD51" s="223">
        <f>IFERROR(IF(RIGHT(VLOOKUP($A51,csapatok!$A:$BL,AD$320,FALSE),5)="Csere",VLOOKUP(LEFT(VLOOKUP($A51,csapatok!$A:$BL,AD$320,FALSE),LEN(VLOOKUP($A51,csapatok!$A:$BL,AD$320,FALSE))-6),'csapat-ranglista'!$A:$FP,AD$321,FALSE)/8,VLOOKUP(VLOOKUP($A51,csapatok!$A:$BL,AD$320,FALSE),'csapat-ranglista'!$A:$FP,AD$321,FALSE)/4),0)</f>
        <v>0</v>
      </c>
      <c r="AE51" s="223">
        <f>IFERROR(IF(RIGHT(VLOOKUP($A51,csapatok!$A:$BL,AE$320,FALSE),5)="Csere",VLOOKUP(LEFT(VLOOKUP($A51,csapatok!$A:$BL,AE$320,FALSE),LEN(VLOOKUP($A51,csapatok!$A:$BL,AE$320,FALSE))-6),'csapat-ranglista'!$A:$FP,AE$321,FALSE)/8,VLOOKUP(VLOOKUP($A51,csapatok!$A:$BL,AE$320,FALSE),'csapat-ranglista'!$A:$FP,AE$321,FALSE)/4),0)</f>
        <v>0</v>
      </c>
      <c r="AF51" s="223">
        <f>IFERROR(IF(RIGHT(VLOOKUP($A51,csapatok!$A:$BL,AF$320,FALSE),5)="Csere",VLOOKUP(LEFT(VLOOKUP($A51,csapatok!$A:$BL,AF$320,FALSE),LEN(VLOOKUP($A51,csapatok!$A:$BL,AF$320,FALSE))-6),'csapat-ranglista'!$A:$FP,AF$321,FALSE)/8,VLOOKUP(VLOOKUP($A51,csapatok!$A:$BL,AF$320,FALSE),'csapat-ranglista'!$A:$FP,AF$321,FALSE)/4),0)</f>
        <v>0</v>
      </c>
      <c r="AG51" s="223">
        <f>IFERROR(IF(RIGHT(VLOOKUP($A51,csapatok!$A:$BL,AG$320,FALSE),5)="Csere",VLOOKUP(LEFT(VLOOKUP($A51,csapatok!$A:$BL,AG$320,FALSE),LEN(VLOOKUP($A51,csapatok!$A:$BL,AG$320,FALSE))-6),'csapat-ranglista'!$A:$FP,AG$321,FALSE)/8,VLOOKUP(VLOOKUP($A51,csapatok!$A:$BL,AG$320,FALSE),'csapat-ranglista'!$A:$FP,AG$321,FALSE)/4),0)</f>
        <v>0</v>
      </c>
      <c r="AH51" s="223">
        <f>IFERROR(IF(RIGHT(VLOOKUP($A51,csapatok!$A:$BL,AH$320,FALSE),5)="Csere",VLOOKUP(LEFT(VLOOKUP($A51,csapatok!$A:$BL,AH$320,FALSE),LEN(VLOOKUP($A51,csapatok!$A:$BL,AH$320,FALSE))-6),'csapat-ranglista'!$A:$FP,AH$321,FALSE)/8,VLOOKUP(VLOOKUP($A51,csapatok!$A:$BL,AH$320,FALSE),'csapat-ranglista'!$A:$FP,AH$321,FALSE)/4),0)</f>
        <v>0</v>
      </c>
      <c r="AI51" s="223">
        <f>IFERROR(IF(RIGHT(VLOOKUP($A51,csapatok!$A:$BL,AI$320,FALSE),5)="Csere",VLOOKUP(LEFT(VLOOKUP($A51,csapatok!$A:$BL,AI$320,FALSE),LEN(VLOOKUP($A51,csapatok!$A:$BL,AI$320,FALSE))-6),'csapat-ranglista'!$A:$FP,AI$321,FALSE)/8,VLOOKUP(VLOOKUP($A51,csapatok!$A:$BL,AI$320,FALSE),'csapat-ranglista'!$A:$FP,AI$321,FALSE)/4),0)</f>
        <v>0</v>
      </c>
      <c r="AJ51" s="223">
        <f>IFERROR(IF(RIGHT(VLOOKUP($A51,csapatok!$A:$BL,AJ$320,FALSE),5)="Csere",VLOOKUP(LEFT(VLOOKUP($A51,csapatok!$A:$BL,AJ$320,FALSE),LEN(VLOOKUP($A51,csapatok!$A:$BL,AJ$320,FALSE))-6),'csapat-ranglista'!$A:$FP,AJ$321,FALSE)/8,VLOOKUP(VLOOKUP($A51,csapatok!$A:$BL,AJ$320,FALSE),'csapat-ranglista'!$A:$FP,AJ$321,FALSE)/2),0)</f>
        <v>0</v>
      </c>
      <c r="AK51" s="223">
        <f>IFERROR(IF(RIGHT(VLOOKUP($A51,csapatok!$A:$CN,AK$320,FALSE),5)="Csere",VLOOKUP(LEFT(VLOOKUP($A51,csapatok!$A:$CN,AK$320,FALSE),LEN(VLOOKUP($A51,csapatok!$A:$CN,AK$320,FALSE))-6),'csapat-ranglista'!$A:$FP,AK$321,FALSE)/8,VLOOKUP(VLOOKUP($A51,csapatok!$A:$CN,AK$320,FALSE),'csapat-ranglista'!$A:$FP,AK$321,FALSE)/4),0)</f>
        <v>0</v>
      </c>
      <c r="AL51" s="223">
        <f>IFERROR(IF(RIGHT(VLOOKUP($A51,csapatok!$A:$CN,AL$320,FALSE),5)="Csere",VLOOKUP(LEFT(VLOOKUP($A51,csapatok!$A:$CN,AL$320,FALSE),LEN(VLOOKUP($A51,csapatok!$A:$CN,AL$320,FALSE))-6),'csapat-ranglista'!$A:$FP,AL$321,FALSE)/8,VLOOKUP(VLOOKUP($A51,csapatok!$A:$CN,AL$320,FALSE),'csapat-ranglista'!$A:$FP,AL$321,FALSE)/4),0)</f>
        <v>0</v>
      </c>
      <c r="AM51" s="223">
        <f>IFERROR(IF(RIGHT(VLOOKUP($A51,csapatok!$A:$CN,AM$320,FALSE),5)="Csere",VLOOKUP(LEFT(VLOOKUP($A51,csapatok!$A:$CN,AM$320,FALSE),LEN(VLOOKUP($A51,csapatok!$A:$CN,AM$320,FALSE))-6),'csapat-ranglista'!$A:$FP,AM$321,FALSE)/8,VLOOKUP(VLOOKUP($A51,csapatok!$A:$CN,AM$320,FALSE),'csapat-ranglista'!$A:$FP,AM$321,FALSE)/4),0)</f>
        <v>0</v>
      </c>
      <c r="AN51" s="223">
        <f>IFERROR(IF(RIGHT(VLOOKUP($A51,csapatok!$A:$CN,AN$320,FALSE),5)="Csere",VLOOKUP(LEFT(VLOOKUP($A51,csapatok!$A:$CN,AN$320,FALSE),LEN(VLOOKUP($A51,csapatok!$A:$CN,AN$320,FALSE))-6),'csapat-ranglista'!$A:$FP,AN$321,FALSE)/8,VLOOKUP(VLOOKUP($A51,csapatok!$A:$CN,AN$320,FALSE),'csapat-ranglista'!$A:$FP,AN$321,FALSE)/4),0)</f>
        <v>0</v>
      </c>
      <c r="AO51" s="223">
        <f>IFERROR(IF(RIGHT(VLOOKUP($A51,csapatok!$A:$CN,AO$320,FALSE),5)="Csere",VLOOKUP(LEFT(VLOOKUP($A51,csapatok!$A:$CN,AO$320,FALSE),LEN(VLOOKUP($A51,csapatok!$A:$CN,AO$320,FALSE))-6),'csapat-ranglista'!$A:$FP,AO$321,FALSE)/8,VLOOKUP(VLOOKUP($A51,csapatok!$A:$CN,AO$320,FALSE),'csapat-ranglista'!$A:$FP,AO$321,FALSE)/4),0)</f>
        <v>0</v>
      </c>
      <c r="AP51" s="223">
        <f>IFERROR(IF(RIGHT(VLOOKUP($A51,csapatok!$A:$CN,AP$320,FALSE),5)="Csere",VLOOKUP(LEFT(VLOOKUP($A51,csapatok!$A:$CN,AP$320,FALSE),LEN(VLOOKUP($A51,csapatok!$A:$CN,AP$320,FALSE))-6),'csapat-ranglista'!$A:$FP,AP$321,FALSE)/8,VLOOKUP(VLOOKUP($A51,csapatok!$A:$CN,AP$320,FALSE),'csapat-ranglista'!$A:$FP,AP$321,FALSE)/4),0)</f>
        <v>0</v>
      </c>
      <c r="AQ51" s="223">
        <f>IFERROR(IF(RIGHT(VLOOKUP($A51,csapatok!$A:$CN,AQ$320,FALSE),5)="Csere",VLOOKUP(LEFT(VLOOKUP($A51,csapatok!$A:$CN,AQ$320,FALSE),LEN(VLOOKUP($A51,csapatok!$A:$CN,AQ$320,FALSE))-6),'csapat-ranglista'!$A:$FP,AQ$321,FALSE)/8,VLOOKUP(VLOOKUP($A51,csapatok!$A:$CN,AQ$320,FALSE),'csapat-ranglista'!$A:$FP,AQ$321,FALSE)/4),0)</f>
        <v>0</v>
      </c>
      <c r="AR51" s="223">
        <f>IFERROR(IF(RIGHT(VLOOKUP($A51,csapatok!$A:$CN,AR$320,FALSE),5)="Csere",VLOOKUP(LEFT(VLOOKUP($A51,csapatok!$A:$CN,AR$320,FALSE),LEN(VLOOKUP($A51,csapatok!$A:$CN,AR$320,FALSE))-6),'csapat-ranglista'!$A:$FP,AR$321,FALSE)/8,VLOOKUP(VLOOKUP($A51,csapatok!$A:$CN,AR$320,FALSE),'csapat-ranglista'!$A:$FP,AR$321,FALSE)/4),0)</f>
        <v>0</v>
      </c>
      <c r="AS51" s="223">
        <f>IFERROR(IF(RIGHT(VLOOKUP($A51,csapatok!$A:$CN,AS$320,FALSE),5)="Csere",VLOOKUP(LEFT(VLOOKUP($A51,csapatok!$A:$CN,AS$320,FALSE),LEN(VLOOKUP($A51,csapatok!$A:$CN,AS$320,FALSE))-6),'csapat-ranglista'!$A:$FP,AS$321,FALSE)/8,VLOOKUP(VLOOKUP($A51,csapatok!$A:$CN,AS$320,FALSE),'csapat-ranglista'!$A:$FP,AS$321,FALSE)/4),0)</f>
        <v>3.5757327993281365</v>
      </c>
      <c r="AT51" s="223">
        <f>IFERROR(IF(RIGHT(VLOOKUP($A51,csapatok!$A:$CN,AT$320,FALSE),5)="Csere",VLOOKUP(LEFT(VLOOKUP($A51,csapatok!$A:$CN,AT$320,FALSE),LEN(VLOOKUP($A51,csapatok!$A:$CN,AT$320,FALSE))-6),'csapat-ranglista'!$A:$FP,AT$321,FALSE)/8,VLOOKUP(VLOOKUP($A51,csapatok!$A:$CN,AT$320,FALSE),'csapat-ranglista'!$A:$FP,AT$321,FALSE)/4),0)</f>
        <v>0</v>
      </c>
      <c r="AU51" s="223">
        <f>IFERROR(IF(RIGHT(VLOOKUP($A51,csapatok!$A:$CN,AU$320,FALSE),5)="Csere",VLOOKUP(LEFT(VLOOKUP($A51,csapatok!$A:$CN,AU$320,FALSE),LEN(VLOOKUP($A51,csapatok!$A:$CN,AU$320,FALSE))-6),'csapat-ranglista'!$A:$FP,AU$321,FALSE)/8,VLOOKUP(VLOOKUP($A51,csapatok!$A:$CN,AU$320,FALSE),'csapat-ranglista'!$A:$FP,AU$321,FALSE)/4),0)</f>
        <v>0</v>
      </c>
      <c r="AV51" s="223">
        <f>IFERROR(IF(RIGHT(VLOOKUP($A51,csapatok!$A:$CN,AV$320,FALSE),5)="Csere",VLOOKUP(LEFT(VLOOKUP($A51,csapatok!$A:$CN,AV$320,FALSE),LEN(VLOOKUP($A51,csapatok!$A:$CN,AV$320,FALSE))-6),'csapat-ranglista'!$A:$FP,AV$321,FALSE)/8,VLOOKUP(VLOOKUP($A51,csapatok!$A:$CN,AV$320,FALSE),'csapat-ranglista'!$A:$FP,AV$321,FALSE)/4),0)</f>
        <v>0</v>
      </c>
      <c r="AW51" s="223">
        <f>IFERROR(IF(RIGHT(VLOOKUP($A51,csapatok!$A:$CN,AW$320,FALSE),5)="Csere",VLOOKUP(LEFT(VLOOKUP($A51,csapatok!$A:$CN,AW$320,FALSE),LEN(VLOOKUP($A51,csapatok!$A:$CN,AW$320,FALSE))-6),'csapat-ranglista'!$A:$FP,AW$321,FALSE)/8,VLOOKUP(VLOOKUP($A51,csapatok!$A:$CN,AW$320,FALSE),'csapat-ranglista'!$A:$FP,AW$321,FALSE)/4),0)</f>
        <v>0</v>
      </c>
      <c r="AX51" s="223">
        <f>IFERROR(IF(RIGHT(VLOOKUP($A51,csapatok!$A:$CN,AX$320,FALSE),5)="Csere",VLOOKUP(LEFT(VLOOKUP($A51,csapatok!$A:$CN,AX$320,FALSE),LEN(VLOOKUP($A51,csapatok!$A:$CN,AX$320,FALSE))-6),'csapat-ranglista'!$A:$FP,AX$321,FALSE)/8,VLOOKUP(VLOOKUP($A51,csapatok!$A:$CN,AX$320,FALSE),'csapat-ranglista'!$A:$FP,AX$321,FALSE)/4),0)</f>
        <v>0</v>
      </c>
      <c r="AY51" s="223">
        <f>IFERROR(IF(RIGHT(VLOOKUP($A51,csapatok!$A:$NN,AY$320,FALSE),5)="Csere",VLOOKUP(LEFT(VLOOKUP($A51,csapatok!$A:$NN,AY$320,FALSE),LEN(VLOOKUP($A51,csapatok!$A:$NN,AY$320,FALSE))-6),'csapat-ranglista'!$A:$FP,AY$321,FALSE)/8,VLOOKUP(VLOOKUP($A51,csapatok!$A:$NN,AY$320,FALSE),'csapat-ranglista'!$A:$FP,AY$321,FALSE)/4),0)</f>
        <v>0</v>
      </c>
      <c r="AZ51" s="223">
        <f>IFERROR(IF(RIGHT(VLOOKUP($A51,csapatok!$A:$NN,AZ$320,FALSE),5)="Csere",VLOOKUP(LEFT(VLOOKUP($A51,csapatok!$A:$NN,AZ$320,FALSE),LEN(VLOOKUP($A51,csapatok!$A:$NN,AZ$320,FALSE))-6),'csapat-ranglista'!$A:$FP,AZ$321,FALSE)/8,VLOOKUP(VLOOKUP($A51,csapatok!$A:$NN,AZ$320,FALSE),'csapat-ranglista'!$A:$FP,AZ$321,FALSE)/4),0)</f>
        <v>0</v>
      </c>
      <c r="BA51" s="223">
        <f>IFERROR(IF(RIGHT(VLOOKUP($A51,csapatok!$A:$NN,BA$320,FALSE),5)="Csere",VLOOKUP(LEFT(VLOOKUP($A51,csapatok!$A:$NN,BA$320,FALSE),LEN(VLOOKUP($A51,csapatok!$A:$NN,BA$320,FALSE))-6),'csapat-ranglista'!$A:$FP,BA$321,FALSE)/8,VLOOKUP(VLOOKUP($A51,csapatok!$A:$NN,BA$320,FALSE),'csapat-ranglista'!$A:$FP,BA$321,FALSE)/4),0)</f>
        <v>12.664037007837685</v>
      </c>
      <c r="BB51" s="223">
        <f>IFERROR(IF(RIGHT(VLOOKUP($A51,csapatok!$A:$NN,BB$320,FALSE),5)="Csere",VLOOKUP(LEFT(VLOOKUP($A51,csapatok!$A:$NN,BB$320,FALSE),LEN(VLOOKUP($A51,csapatok!$A:$NN,BB$320,FALSE))-6),'csapat-ranglista'!$A:$FP,BB$321,FALSE)/8,VLOOKUP(VLOOKUP($A51,csapatok!$A:$NN,BB$320,FALSE),'csapat-ranglista'!$A:$FP,BB$321,FALSE)/4),0)</f>
        <v>0</v>
      </c>
      <c r="BC51" s="224">
        <f>versenyek!$ES$11*IFERROR(VLOOKUP(VLOOKUP($A51,versenyek!ER:ET,3,FALSE),szabalyok!$A$16:$B$23,2,FALSE)/4,0)</f>
        <v>0</v>
      </c>
      <c r="BD51" s="224">
        <f>versenyek!$EV$11*IFERROR(VLOOKUP(VLOOKUP($A51,versenyek!EU:EW,3,FALSE),szabalyok!$A$16:$B$23,2,FALSE)/4,0)</f>
        <v>0.84020183673397308</v>
      </c>
      <c r="BE51" s="223">
        <f>IFERROR(IF(RIGHT(VLOOKUP($A51,csapatok!$A:$NN,BE$320,FALSE),5)="Csere",VLOOKUP(LEFT(VLOOKUP($A51,csapatok!$A:$NN,BE$320,FALSE),LEN(VLOOKUP($A51,csapatok!$A:$NN,BE$320,FALSE))-6),'csapat-ranglista'!$A:$FP,BE$321,FALSE)/8,VLOOKUP(VLOOKUP($A51,csapatok!$A:$NN,BE$320,FALSE),'csapat-ranglista'!$A:$FP,BE$321,FALSE)/4),0)</f>
        <v>0</v>
      </c>
      <c r="BF51" s="223">
        <f>IFERROR(IF(RIGHT(VLOOKUP($A51,csapatok!$A:$NN,BF$320,FALSE),5)="Csere",VLOOKUP(LEFT(VLOOKUP($A51,csapatok!$A:$NN,BF$320,FALSE),LEN(VLOOKUP($A51,csapatok!$A:$NN,BF$320,FALSE))-6),'csapat-ranglista'!$A:$FP,BF$321,FALSE)/8,VLOOKUP(VLOOKUP($A51,csapatok!$A:$NN,BF$320,FALSE),'csapat-ranglista'!$A:$FP,BF$321,FALSE)/4),0)</f>
        <v>0</v>
      </c>
      <c r="BG51" s="223">
        <f>IFERROR(IF(RIGHT(VLOOKUP($A51,csapatok!$A:$NN,BG$320,FALSE),5)="Csere",VLOOKUP(LEFT(VLOOKUP($A51,csapatok!$A:$NN,BG$320,FALSE),LEN(VLOOKUP($A51,csapatok!$A:$NN,BG$320,FALSE))-6),'csapat-ranglista'!$A:$FP,BG$321,FALSE)/8,VLOOKUP(VLOOKUP($A51,csapatok!$A:$NN,BG$320,FALSE),'csapat-ranglista'!$A:$FP,BG$321,FALSE)/4),0)</f>
        <v>0</v>
      </c>
      <c r="BH51" s="223">
        <f>IFERROR(IF(RIGHT(VLOOKUP($A51,csapatok!$A:$NN,BH$320,FALSE),5)="Csere",VLOOKUP(LEFT(VLOOKUP($A51,csapatok!$A:$NN,BH$320,FALSE),LEN(VLOOKUP($A51,csapatok!$A:$NN,BH$320,FALSE))-6),'csapat-ranglista'!$A:$FP,BH$321,FALSE)/8,VLOOKUP(VLOOKUP($A51,csapatok!$A:$NN,BH$320,FALSE),'csapat-ranglista'!$A:$FP,BH$321,FALSE)/4),0)</f>
        <v>2.90296921316421</v>
      </c>
      <c r="BI51" s="223">
        <f>IFERROR(IF(RIGHT(VLOOKUP($A51,csapatok!$A:$NN,BI$320,FALSE),5)="Csere",VLOOKUP(LEFT(VLOOKUP($A51,csapatok!$A:$NN,BI$320,FALSE),LEN(VLOOKUP($A51,csapatok!$A:$NN,BI$320,FALSE))-6),'csapat-ranglista'!$A:$FP,BI$321,FALSE)/8,VLOOKUP(VLOOKUP($A51,csapatok!$A:$NN,BI$320,FALSE),'csapat-ranglista'!$A:$FP,BI$321,FALSE)/4),0)</f>
        <v>0</v>
      </c>
      <c r="BJ51" s="223">
        <f>IFERROR(IF(RIGHT(VLOOKUP($A51,csapatok!$A:$NN,BJ$320,FALSE),5)="Csere",VLOOKUP(LEFT(VLOOKUP($A51,csapatok!$A:$NN,BJ$320,FALSE),LEN(VLOOKUP($A51,csapatok!$A:$NN,BJ$320,FALSE))-6),'csapat-ranglista'!$A:$FP,BJ$321,FALSE)/8,VLOOKUP(VLOOKUP($A51,csapatok!$A:$NN,BJ$320,FALSE),'csapat-ranglista'!$A:$FP,BJ$321,FALSE)/4),0)</f>
        <v>0</v>
      </c>
      <c r="BK51" s="223">
        <f>IFERROR(IF(RIGHT(VLOOKUP($A51,csapatok!$A:$NN,BK$320,FALSE),5)="Csere",VLOOKUP(LEFT(VLOOKUP($A51,csapatok!$A:$NN,BK$320,FALSE),LEN(VLOOKUP($A51,csapatok!$A:$NN,BK$320,FALSE))-6),'csapat-ranglista'!$A:$FP,BK$321,FALSE)/8,VLOOKUP(VLOOKUP($A51,csapatok!$A:$NN,BK$320,FALSE),'csapat-ranglista'!$A:$FP,BK$321,FALSE)/4),0)</f>
        <v>0</v>
      </c>
      <c r="BL51" s="223">
        <f>IFERROR(IF(RIGHT(VLOOKUP($A51,csapatok!$A:$NN,BL$320,FALSE),5)="Csere",VLOOKUP(LEFT(VLOOKUP($A51,csapatok!$A:$NN,BL$320,FALSE),LEN(VLOOKUP($A51,csapatok!$A:$NN,BL$320,FALSE))-6),'csapat-ranglista'!$A:$FP,BL$321,FALSE)/8,VLOOKUP(VLOOKUP($A51,csapatok!$A:$NN,BL$320,FALSE),'csapat-ranglista'!$A:$FP,BL$321,FALSE)/4),0)</f>
        <v>2.301612193679639</v>
      </c>
      <c r="BM51" s="223">
        <f>IFERROR(IF(RIGHT(VLOOKUP($A51,csapatok!$A:$NN,BM$320,FALSE),5)="Csere",VLOOKUP(LEFT(VLOOKUP($A51,csapatok!$A:$NN,BM$320,FALSE),LEN(VLOOKUP($A51,csapatok!$A:$NN,BM$320,FALSE))-6),'csapat-ranglista'!$A:$FP,BM$321,FALSE)/8,VLOOKUP(VLOOKUP($A51,csapatok!$A:$NN,BM$320,FALSE),'csapat-ranglista'!$A:$FP,BM$321,FALSE)/4),0)</f>
        <v>3.9948657228139361</v>
      </c>
      <c r="BN51" s="223">
        <f>IFERROR(IF(RIGHT(VLOOKUP($A51,csapatok!$A:$NN,BN$320,FALSE),5)="Csere",VLOOKUP(LEFT(VLOOKUP($A51,csapatok!$A:$NN,BN$320,FALSE),LEN(VLOOKUP($A51,csapatok!$A:$NN,BN$320,FALSE))-6),'csapat-ranglista'!$A:$FP,BN$321,FALSE)/8,VLOOKUP(VLOOKUP($A51,csapatok!$A:$NN,BN$320,FALSE),'csapat-ranglista'!$A:$FP,BN$321,FALSE)/4),0)</f>
        <v>0</v>
      </c>
      <c r="BO51" s="223">
        <f>IFERROR(IF(RIGHT(VLOOKUP($A51,csapatok!$A:$NN,BO$320,FALSE),5)="Csere",VLOOKUP(LEFT(VLOOKUP($A51,csapatok!$A:$NN,BO$320,FALSE),LEN(VLOOKUP($A51,csapatok!$A:$NN,BO$320,FALSE))-6),'csapat-ranglista'!$A:$FP,BO$321,FALSE)/8,VLOOKUP(VLOOKUP($A51,csapatok!$A:$NN,BO$320,FALSE),'csapat-ranglista'!$A:$FP,BO$321,FALSE)/4),0)</f>
        <v>1.5741026988059816</v>
      </c>
      <c r="BP51" s="223">
        <f>IFERROR(IF(RIGHT(VLOOKUP($A51,csapatok!$A:$NN,BP$320,FALSE),5)="Csere",VLOOKUP(LEFT(VLOOKUP($A51,csapatok!$A:$NN,BP$320,FALSE),LEN(VLOOKUP($A51,csapatok!$A:$NN,BP$320,FALSE))-6),'csapat-ranglista'!$A:$FP,BP$321,FALSE)/8,VLOOKUP(VLOOKUP($A51,csapatok!$A:$NN,BP$320,FALSE),'csapat-ranglista'!$A:$FP,BP$321,FALSE)/4),0)</f>
        <v>0</v>
      </c>
      <c r="BQ51" s="223">
        <f>IFERROR(IF(RIGHT(VLOOKUP($A51,csapatok!$A:$NN,BQ$320,FALSE),5)="Csere",VLOOKUP(LEFT(VLOOKUP($A51,csapatok!$A:$NN,BQ$320,FALSE),LEN(VLOOKUP($A51,csapatok!$A:$NN,BQ$320,FALSE))-6),'csapat-ranglista'!$A:$FP,BQ$321,FALSE)/8,VLOOKUP(VLOOKUP($A51,csapatok!$A:$NN,BQ$320,FALSE),'csapat-ranglista'!$A:$FP,BQ$321,FALSE)/4),0)</f>
        <v>0</v>
      </c>
      <c r="BR51" s="223">
        <f>IFERROR(IF(RIGHT(VLOOKUP($A51,csapatok!$A:$NN,BR$320,FALSE),5)="Csere",VLOOKUP(LEFT(VLOOKUP($A51,csapatok!$A:$NN,BR$320,FALSE),LEN(VLOOKUP($A51,csapatok!$A:$NN,BR$320,FALSE))-6),'csapat-ranglista'!$A:$FP,BR$321,FALSE)/8,VLOOKUP(VLOOKUP($A51,csapatok!$A:$NN,BR$320,FALSE),'csapat-ranglista'!$A:$FP,BR$321,FALSE)/4),0)</f>
        <v>0</v>
      </c>
      <c r="BS51" s="223">
        <f>IFERROR(IF(RIGHT(VLOOKUP($A51,csapatok!$A:$NN,BS$320,FALSE),5)="Csere",VLOOKUP(LEFT(VLOOKUP($A51,csapatok!$A:$NN,BS$320,FALSE),LEN(VLOOKUP($A51,csapatok!$A:$NN,BS$320,FALSE))-6),'csapat-ranglista'!$A:$FP,BS$321,FALSE)/8,VLOOKUP(VLOOKUP($A51,csapatok!$A:$NN,BS$320,FALSE),'csapat-ranglista'!$A:$FP,BS$321,FALSE)/4),0)</f>
        <v>0</v>
      </c>
      <c r="BT51" s="223">
        <f>IFERROR(IF(RIGHT(VLOOKUP($A51,csapatok!$A:$NN,BT$320,FALSE),5)="Csere",VLOOKUP(LEFT(VLOOKUP($A51,csapatok!$A:$NN,BT$320,FALSE),LEN(VLOOKUP($A51,csapatok!$A:$NN,BT$320,FALSE))-6),'csapat-ranglista'!$A:$FP,BT$321,FALSE)/8,VLOOKUP(VLOOKUP($A51,csapatok!$A:$NN,BT$320,FALSE),'csapat-ranglista'!$A:$FP,BT$321,FALSE)/4),0)</f>
        <v>0</v>
      </c>
      <c r="BU51" s="223">
        <f>IFERROR(IF(RIGHT(VLOOKUP($A51,csapatok!$A:$NN,BU$320,FALSE),5)="Csere",VLOOKUP(LEFT(VLOOKUP($A51,csapatok!$A:$NN,BU$320,FALSE),LEN(VLOOKUP($A51,csapatok!$A:$NN,BU$320,FALSE))-6),'csapat-ranglista'!$A:$FP,BU$321,FALSE)/8,VLOOKUP(VLOOKUP($A51,csapatok!$A:$NN,BU$320,FALSE),'csapat-ranglista'!$A:$FP,BU$321,FALSE)/4),0)</f>
        <v>3.0469481594846823</v>
      </c>
      <c r="BV51" s="223">
        <f>IFERROR(IF(RIGHT(VLOOKUP($A51,csapatok!$A:$NN,BV$320,FALSE),5)="Csere",VLOOKUP(LEFT(VLOOKUP($A51,csapatok!$A:$NN,BV$320,FALSE),LEN(VLOOKUP($A51,csapatok!$A:$NN,BV$320,FALSE))-6),'csapat-ranglista'!$A:$FP,BV$321,FALSE)/8,VLOOKUP(VLOOKUP($A51,csapatok!$A:$NN,BV$320,FALSE),'csapat-ranglista'!$A:$FP,BV$321,FALSE)/4),0)</f>
        <v>0</v>
      </c>
      <c r="BW51" s="223">
        <f>IFERROR(IF(RIGHT(VLOOKUP($A51,csapatok!$A:$NN,BW$320,FALSE),5)="Csere",VLOOKUP(LEFT(VLOOKUP($A51,csapatok!$A:$NN,BW$320,FALSE),LEN(VLOOKUP($A51,csapatok!$A:$NN,BW$320,FALSE))-6),'csapat-ranglista'!$A:$FP,BW$321,FALSE)/8,VLOOKUP(VLOOKUP($A51,csapatok!$A:$NN,BW$320,FALSE),'csapat-ranglista'!$A:$FP,BW$321,FALSE)/4),0)</f>
        <v>0</v>
      </c>
      <c r="BX51" s="223">
        <f>IFERROR(IF(RIGHT(VLOOKUP($A51,csapatok!$A:$NN,BX$320,FALSE),5)="Csere",VLOOKUP(LEFT(VLOOKUP($A51,csapatok!$A:$NN,BX$320,FALSE),LEN(VLOOKUP($A51,csapatok!$A:$NN,BX$320,FALSE))-6),'csapat-ranglista'!$A:$FP,BX$321,FALSE)/8,VLOOKUP(VLOOKUP($A51,csapatok!$A:$NN,BX$320,FALSE),'csapat-ranglista'!$A:$FP,BX$321,FALSE)/4),0)</f>
        <v>16.785383316128257</v>
      </c>
      <c r="BY51" s="223">
        <f>IFERROR(IF(RIGHT(VLOOKUP($A51,csapatok!$A:$NN,BY$320,FALSE),5)="Csere",VLOOKUP(LEFT(VLOOKUP($A51,csapatok!$A:$NN,BY$320,FALSE),LEN(VLOOKUP($A51,csapatok!$A:$NN,BY$320,FALSE))-6),'csapat-ranglista'!$A:$FP,BY$321,FALSE)/8,VLOOKUP(VLOOKUP($A51,csapatok!$A:$NN,BY$320,FALSE),'csapat-ranglista'!$A:$FP,BY$321,FALSE)/4),0)</f>
        <v>0</v>
      </c>
      <c r="BZ51" s="223">
        <f>IFERROR(IF(RIGHT(VLOOKUP($A51,csapatok!$A:$NN,BZ$320,FALSE),5)="Csere",VLOOKUP(LEFT(VLOOKUP($A51,csapatok!$A:$NN,BZ$320,FALSE),LEN(VLOOKUP($A51,csapatok!$A:$NN,BZ$320,FALSE))-6),'csapat-ranglista'!$A:$FP,BZ$321,FALSE)/8,VLOOKUP(VLOOKUP($A51,csapatok!$A:$NN,BZ$320,FALSE),'csapat-ranglista'!$A:$FP,BZ$321,FALSE)/4),0)</f>
        <v>0</v>
      </c>
      <c r="CA51" s="223">
        <f>IFERROR(IF(RIGHT(VLOOKUP($A51,csapatok!$A:$NN,CA$320,FALSE),5)="Csere",VLOOKUP(LEFT(VLOOKUP($A51,csapatok!$A:$NN,CA$320,FALSE),LEN(VLOOKUP($A51,csapatok!$A:$NN,CA$320,FALSE))-6),'csapat-ranglista'!$A:$FP,CA$321,FALSE)/8,VLOOKUP(VLOOKUP($A51,csapatok!$A:$NN,CA$320,FALSE),'csapat-ranglista'!$A:$FP,CA$321,FALSE)/4),0)</f>
        <v>0</v>
      </c>
      <c r="CB51" s="223">
        <f>IFERROR(IF(RIGHT(VLOOKUP($A51,csapatok!$A:$NN,CB$320,FALSE),5)="Csere",VLOOKUP(LEFT(VLOOKUP($A51,csapatok!$A:$NN,CB$320,FALSE),LEN(VLOOKUP($A51,csapatok!$A:$NN,CB$320,FALSE))-6),'csapat-ranglista'!$A:$FP,CB$321,FALSE)/8,VLOOKUP(VLOOKUP($A51,csapatok!$A:$NN,CB$320,FALSE),'csapat-ranglista'!$A:$FP,CB$321,FALSE)/4),0)</f>
        <v>0</v>
      </c>
      <c r="CC51" s="223">
        <f>IFERROR(IF(RIGHT(VLOOKUP($A51,csapatok!$A:$NN,CC$320,FALSE),5)="Csere",VLOOKUP(LEFT(VLOOKUP($A51,csapatok!$A:$NN,CC$320,FALSE),LEN(VLOOKUP($A51,csapatok!$A:$NN,CC$320,FALSE))-6),'csapat-ranglista'!$A:$FP,CC$321,FALSE)/8,VLOOKUP(VLOOKUP($A51,csapatok!$A:$NN,CC$320,FALSE),'csapat-ranglista'!$A:$FP,CC$321,FALSE)/4),0)</f>
        <v>5.1327477094744465</v>
      </c>
      <c r="CD51" s="223">
        <f>IFERROR(IF(RIGHT(VLOOKUP($A51,csapatok!$A:$NN,CD$320,FALSE),5)="Csere",VLOOKUP(LEFT(VLOOKUP($A51,csapatok!$A:$NN,CD$320,FALSE),LEN(VLOOKUP($A51,csapatok!$A:$NN,CD$320,FALSE))-6),'csapat-ranglista'!$A:$FP,CD$321,FALSE)/8,VLOOKUP(VLOOKUP($A51,csapatok!$A:$NN,CD$320,FALSE),'csapat-ranglista'!$A:$FP,CD$321,FALSE)/4),0)</f>
        <v>0</v>
      </c>
      <c r="CE51" s="223">
        <f>IFERROR(IF(RIGHT(VLOOKUP($A51,csapatok!$A:$NN,CE$320,FALSE),5)="Csere",VLOOKUP(LEFT(VLOOKUP($A51,csapatok!$A:$NN,CE$320,FALSE),LEN(VLOOKUP($A51,csapatok!$A:$NN,CE$320,FALSE))-6),'csapat-ranglista'!$A:$FP,CE$321,FALSE)/8,VLOOKUP(VLOOKUP($A51,csapatok!$A:$NN,CE$320,FALSE),'csapat-ranglista'!$A:$FP,CE$321,FALSE)/4),0)</f>
        <v>0</v>
      </c>
      <c r="CF51" s="223">
        <f>IFERROR(IF(RIGHT(VLOOKUP($A51,csapatok!$A:$NN,CF$320,FALSE),5)="Csere",VLOOKUP(LEFT(VLOOKUP($A51,csapatok!$A:$NN,CF$320,FALSE),LEN(VLOOKUP($A51,csapatok!$A:$NN,CF$320,FALSE))-6),'csapat-ranglista'!$A:$FP,CF$321,FALSE)/8,VLOOKUP(VLOOKUP($A51,csapatok!$A:$NN,CF$320,FALSE),'csapat-ranglista'!$A:$FP,CF$321,FALSE)/4),0)</f>
        <v>0</v>
      </c>
      <c r="CG51" s="223">
        <f>IFERROR(IF(RIGHT(VLOOKUP($A51,csapatok!$A:$NN,CG$320,FALSE),5)="Csere",VLOOKUP(LEFT(VLOOKUP($A51,csapatok!$A:$NN,CG$320,FALSE),LEN(VLOOKUP($A51,csapatok!$A:$NN,CG$320,FALSE))-6),'csapat-ranglista'!$A:$FP,CG$321,FALSE)/8,VLOOKUP(VLOOKUP($A51,csapatok!$A:$NN,CG$320,FALSE),'csapat-ranglista'!$A:$FP,CG$321,FALSE)/4),0)</f>
        <v>0</v>
      </c>
      <c r="CH51" s="223">
        <f>IFERROR(IF(RIGHT(VLOOKUP($A51,csapatok!$A:$NN,CH$320,FALSE),5)="Csere",VLOOKUP(LEFT(VLOOKUP($A51,csapatok!$A:$NN,CH$320,FALSE),LEN(VLOOKUP($A51,csapatok!$A:$NN,CH$320,FALSE))-6),'csapat-ranglista'!$A:$FP,CH$321,FALSE)/8,VLOOKUP(VLOOKUP($A51,csapatok!$A:$NN,CH$320,FALSE),'csapat-ranglista'!$A:$FP,CH$321,FALSE)/4),0)</f>
        <v>0</v>
      </c>
      <c r="CI51" s="223">
        <f>IFERROR(IF(RIGHT(VLOOKUP($A51,csapatok!$A:$NN,CI$320,FALSE),5)="Csere",VLOOKUP(LEFT(VLOOKUP($A51,csapatok!$A:$NN,CI$320,FALSE),LEN(VLOOKUP($A51,csapatok!$A:$NN,CI$320,FALSE))-6),'csapat-ranglista'!$A:$FP,CI$321,FALSE)/8,VLOOKUP(VLOOKUP($A51,csapatok!$A:$NN,CI$320,FALSE),'csapat-ranglista'!$A:$FP,CI$321,FALSE)/4),0)</f>
        <v>0</v>
      </c>
      <c r="CJ51" s="224">
        <f>versenyek!$IQ$11*IFERROR(VLOOKUP(VLOOKUP($A51,versenyek!IP:IR,3,FALSE),szabalyok!$A$16:$B$23,2,FALSE)/4,0)</f>
        <v>0</v>
      </c>
      <c r="CK51" s="224">
        <f>versenyek!$IT$11*IFERROR(VLOOKUP(VLOOKUP($A51,versenyek!IS:IU,3,FALSE),szabalyok!$A$16:$B$23,2,FALSE)/4,0)</f>
        <v>0</v>
      </c>
      <c r="CL51" s="223">
        <f>IFERROR(IF(RIGHT(VLOOKUP($A51,csapatok!$A:$NN,CL$320,FALSE),5)="Csere",VLOOKUP(LEFT(VLOOKUP($A51,csapatok!$A:$NN,CL$320,FALSE),LEN(VLOOKUP($A51,csapatok!$A:$NN,CL$320,FALSE))-6),'csapat-ranglista'!$A:$FP,CL$321,FALSE)/8,VLOOKUP(VLOOKUP($A51,csapatok!$A:$NN,CL$320,FALSE),'csapat-ranglista'!$A:$FP,CL$321,FALSE)/4),0)</f>
        <v>0</v>
      </c>
      <c r="CM51" s="223">
        <f>IFERROR(IF(RIGHT(VLOOKUP($A51,csapatok!$A:$NN,CM$320,FALSE),5)="Csere",VLOOKUP(LEFT(VLOOKUP($A51,csapatok!$A:$NN,CM$320,FALSE),LEN(VLOOKUP($A51,csapatok!$A:$NN,CM$320,FALSE))-6),'csapat-ranglista'!$A:$FP,CM$321,FALSE)/8,VLOOKUP(VLOOKUP($A51,csapatok!$A:$NN,CM$320,FALSE),'csapat-ranglista'!$A:$FP,CM$321,FALSE)/4),0)</f>
        <v>0</v>
      </c>
      <c r="CN51" s="223">
        <f>IFERROR(IF(RIGHT(VLOOKUP($A51,csapatok!$A:$NN,CN$320,FALSE),5)="Csere",VLOOKUP(LEFT(VLOOKUP($A51,csapatok!$A:$NN,CN$320,FALSE),LEN(VLOOKUP($A51,csapatok!$A:$NN,CN$320,FALSE))-6),'csapat-ranglista'!$A:$FP,CN$321,FALSE)/8,VLOOKUP(VLOOKUP($A51,csapatok!$A:$NN,CN$320,FALSE),'csapat-ranglista'!$A:$FP,CN$321,FALSE)/4),0)</f>
        <v>0</v>
      </c>
      <c r="CO51" s="223">
        <f>IFERROR(IF(RIGHT(VLOOKUP($A51,csapatok!$A:$NN,CO$320,FALSE),5)="Csere",VLOOKUP(LEFT(VLOOKUP($A51,csapatok!$A:$NN,CO$320,FALSE),LEN(VLOOKUP($A51,csapatok!$A:$NN,CO$320,FALSE))-6),'csapat-ranglista'!$A:$FP,CO$321,FALSE)/8,VLOOKUP(VLOOKUP($A51,csapatok!$A:$NN,CO$320,FALSE),'csapat-ranglista'!$A:$FP,CO$321,FALSE)/4),0)</f>
        <v>0</v>
      </c>
      <c r="CP51" s="223">
        <f>IFERROR(IF(RIGHT(VLOOKUP($A51,csapatok!$A:$NN,CP$320,FALSE),5)="Csere",VLOOKUP(LEFT(VLOOKUP($A51,csapatok!$A:$NN,CP$320,FALSE),LEN(VLOOKUP($A51,csapatok!$A:$NN,CP$320,FALSE))-6),'csapat-ranglista'!$A:$FP,CP$321,FALSE)/8,VLOOKUP(VLOOKUP($A51,csapatok!$A:$NN,CP$320,FALSE),'csapat-ranglista'!$A:$FP,CP$321,FALSE)/4),0)</f>
        <v>0</v>
      </c>
      <c r="CQ51" s="223">
        <f>IFERROR(IF(RIGHT(VLOOKUP($A51,csapatok!$A:$NN,CQ$320,FALSE),5)="Csere",VLOOKUP(LEFT(VLOOKUP($A51,csapatok!$A:$NN,CQ$320,FALSE),LEN(VLOOKUP($A51,csapatok!$A:$NN,CQ$320,FALSE))-6),'csapat-ranglista'!$A:$FP,CQ$321,FALSE)/8,VLOOKUP(VLOOKUP($A51,csapatok!$A:$NN,CQ$320,FALSE),'csapat-ranglista'!$A:$FP,CQ$321,FALSE)/4),0)</f>
        <v>0</v>
      </c>
      <c r="CR51" s="223">
        <f>IFERROR(IF(RIGHT(VLOOKUP($A51,csapatok!$A:$NN,CR$320,FALSE),5)="Csere",VLOOKUP(LEFT(VLOOKUP($A51,csapatok!$A:$NN,CR$320,FALSE),LEN(VLOOKUP($A51,csapatok!$A:$NN,CR$320,FALSE))-6),'csapat-ranglista'!$A:$FP,CR$321,FALSE)/8,VLOOKUP(VLOOKUP($A51,csapatok!$A:$NN,CR$320,FALSE),'csapat-ranglista'!$A:$FP,CR$321,FALSE)/4),0)</f>
        <v>0</v>
      </c>
      <c r="CS51" s="223">
        <f>IFERROR(IF(RIGHT(VLOOKUP($A51,csapatok!$A:$NN,CS$320,FALSE),5)="Csere",VLOOKUP(LEFT(VLOOKUP($A51,csapatok!$A:$NN,CS$320,FALSE),LEN(VLOOKUP($A51,csapatok!$A:$NN,CS$320,FALSE))-6),'csapat-ranglista'!$A:$FP,CS$321,FALSE)/8,VLOOKUP(VLOOKUP($A51,csapatok!$A:$NN,CS$320,FALSE),'csapat-ranglista'!$A:$FP,CS$321,FALSE)/4),0)</f>
        <v>3.4953751020172086</v>
      </c>
      <c r="CT51" s="223">
        <f>IFERROR(IF(RIGHT(VLOOKUP($A51,csapatok!$A:$NN,CT$320,FALSE),5)="Csere",VLOOKUP(LEFT(VLOOKUP($A51,csapatok!$A:$NN,CT$320,FALSE),LEN(VLOOKUP($A51,csapatok!$A:$NN,CT$320,FALSE))-6),'csapat-ranglista'!$A:$FP,CT$321,FALSE)/8,VLOOKUP(VLOOKUP($A51,csapatok!$A:$NN,CT$320,FALSE),'csapat-ranglista'!$A:$FP,CT$321,FALSE)/4),0)</f>
        <v>0</v>
      </c>
      <c r="CU51" s="223">
        <f>IFERROR(IF(RIGHT(VLOOKUP($A51,csapatok!$A:$NN,CU$320,FALSE),5)="Csere",VLOOKUP(LEFT(VLOOKUP($A51,csapatok!$A:$NN,CU$320,FALSE),LEN(VLOOKUP($A51,csapatok!$A:$NN,CU$320,FALSE))-6),'csapat-ranglista'!$A:$FP,CU$321,FALSE)/8,VLOOKUP(VLOOKUP($A51,csapatok!$A:$NN,CU$320,FALSE),'csapat-ranglista'!$A:$FP,CU$321,FALSE)/4),0)</f>
        <v>0</v>
      </c>
      <c r="CV51" s="223">
        <f>IFERROR(IF(RIGHT(VLOOKUP($A51,csapatok!$A:$NN,CV$320,FALSE),5)="Csere",VLOOKUP(LEFT(VLOOKUP($A51,csapatok!$A:$NN,CV$320,FALSE),LEN(VLOOKUP($A51,csapatok!$A:$NN,CV$320,FALSE))-6),'csapat-ranglista'!$A:$FP,CV$321,FALSE)/8,VLOOKUP(VLOOKUP($A51,csapatok!$A:$NN,CV$320,FALSE),'csapat-ranglista'!$A:$FP,CV$321,FALSE)/4),0)</f>
        <v>0</v>
      </c>
      <c r="CW51" s="223">
        <f>IFERROR(IF(RIGHT(VLOOKUP($A51,csapatok!$A:$NN,CW$320,FALSE),5)="Csere",VLOOKUP(LEFT(VLOOKUP($A51,csapatok!$A:$NN,CW$320,FALSE),LEN(VLOOKUP($A51,csapatok!$A:$NN,CW$320,FALSE))-6),'csapat-ranglista'!$A:$FP,CW$321,FALSE)/8,VLOOKUP(VLOOKUP($A51,csapatok!$A:$NN,CW$320,FALSE),'csapat-ranglista'!$A:$FP,CW$321,FALSE)/4),0)</f>
        <v>0</v>
      </c>
      <c r="CX51" s="223">
        <f>IFERROR(IF(RIGHT(VLOOKUP($A51,csapatok!$A:$NN,CX$320,FALSE),5)="Csere",VLOOKUP(LEFT(VLOOKUP($A51,csapatok!$A:$NN,CX$320,FALSE),LEN(VLOOKUP($A51,csapatok!$A:$NN,CX$320,FALSE))-6),'csapat-ranglista'!$A:$FP,CX$321,FALSE)/8,VLOOKUP(VLOOKUP($A51,csapatok!$A:$NN,CX$320,FALSE),'csapat-ranglista'!$A:$FP,CX$321,FALSE)/4),0)</f>
        <v>0</v>
      </c>
      <c r="CY51" s="223">
        <f>IFERROR(IF(RIGHT(VLOOKUP($A51,csapatok!$A:$NN,CY$320,FALSE),5)="Csere",VLOOKUP(LEFT(VLOOKUP($A51,csapatok!$A:$NN,CY$320,FALSE),LEN(VLOOKUP($A51,csapatok!$A:$NN,CY$320,FALSE))-6),'csapat-ranglista'!$A:$FP,CY$321,FALSE)/8,VLOOKUP(VLOOKUP($A51,csapatok!$A:$NN,CY$320,FALSE),'csapat-ranglista'!$A:$FP,CY$321,FALSE)/4),0)</f>
        <v>0</v>
      </c>
      <c r="CZ51" s="223">
        <f>IFERROR(IF(RIGHT(VLOOKUP($A51,csapatok!$A:$NN,CZ$320,FALSE),5)="Csere",VLOOKUP(LEFT(VLOOKUP($A51,csapatok!$A:$NN,CZ$320,FALSE),LEN(VLOOKUP($A51,csapatok!$A:$NN,CZ$320,FALSE))-6),'csapat-ranglista'!$A:$FP,CZ$321,FALSE)/8,VLOOKUP(VLOOKUP($A51,csapatok!$A:$NN,CZ$320,FALSE),'csapat-ranglista'!$A:$FP,CZ$321,FALSE)/4),0)</f>
        <v>0</v>
      </c>
      <c r="DA51" s="223">
        <f>IFERROR(IF(RIGHT(VLOOKUP($A51,csapatok!$A:$NN,DA$320,FALSE),5)="Csere",VLOOKUP(LEFT(VLOOKUP($A51,csapatok!$A:$NN,DA$320,FALSE),LEN(VLOOKUP($A51,csapatok!$A:$NN,DA$320,FALSE))-6),'csapat-ranglista'!$A:$FP,DA$321,FALSE)/8,VLOOKUP(VLOOKUP($A51,csapatok!$A:$NN,DA$320,FALSE),'csapat-ranglista'!$A:$FP,DA$321,FALSE)/4),0)</f>
        <v>0</v>
      </c>
      <c r="DB51" s="223">
        <f>IFERROR(IF(RIGHT(VLOOKUP($A51,csapatok!$A:$NN,DB$320,FALSE),5)="Csere",VLOOKUP(LEFT(VLOOKUP($A51,csapatok!$A:$NN,DB$320,FALSE),LEN(VLOOKUP($A51,csapatok!$A:$NN,DB$320,FALSE))-6),'csapat-ranglista'!$A:$FP,DB$321,FALSE)/8,VLOOKUP(VLOOKUP($A51,csapatok!$A:$NN,DB$320,FALSE),'csapat-ranglista'!$A:$FP,DB$321,FALSE)/4),0)</f>
        <v>0</v>
      </c>
      <c r="DC51" s="223">
        <f>IFERROR(IF(RIGHT(VLOOKUP($A51,csapatok!$A:$NN,DC$320,FALSE),5)="Csere",VLOOKUP(LEFT(VLOOKUP($A51,csapatok!$A:$NN,DC$320,FALSE),LEN(VLOOKUP($A51,csapatok!$A:$NN,DC$320,FALSE))-6),'csapat-ranglista'!$A:$FP,DC$321,FALSE)/8,VLOOKUP(VLOOKUP($A51,csapatok!$A:$NN,DC$320,FALSE),'csapat-ranglista'!$A:$FP,DC$321,FALSE)/4),0)</f>
        <v>0</v>
      </c>
      <c r="DD51" s="223">
        <f>IFERROR(IF(RIGHT(VLOOKUP($A51,csapatok!$A:$NN,DD$320,FALSE),5)="Csere",VLOOKUP(LEFT(VLOOKUP($A51,csapatok!$A:$NN,DD$320,FALSE),LEN(VLOOKUP($A51,csapatok!$A:$NN,DD$320,FALSE))-6),'csapat-ranglista'!$A:$FP,DD$321,FALSE)/8,VLOOKUP(VLOOKUP($A51,csapatok!$A:$NN,DD$320,FALSE),'csapat-ranglista'!$A:$FP,DD$321,FALSE)/4),0)</f>
        <v>0</v>
      </c>
      <c r="DE51" s="223">
        <f>IFERROR(IF(RIGHT(VLOOKUP($A51,csapatok!$A:$NN,DE$320,FALSE),5)="Csere",VLOOKUP(LEFT(VLOOKUP($A51,csapatok!$A:$NN,DE$320,FALSE),LEN(VLOOKUP($A51,csapatok!$A:$NN,DE$320,FALSE))-6),'csapat-ranglista'!$A:$FP,DE$321,FALSE)/8,VLOOKUP(VLOOKUP($A51,csapatok!$A:$NN,DE$320,FALSE),'csapat-ranglista'!$A:$FP,DE$321,FALSE)/4),0)</f>
        <v>0</v>
      </c>
      <c r="DF51" s="223">
        <f>IFERROR(IF(RIGHT(VLOOKUP($A51,csapatok!$A:$NN,DF$320,FALSE),5)="Csere",VLOOKUP(LEFT(VLOOKUP($A51,csapatok!$A:$NN,DF$320,FALSE),LEN(VLOOKUP($A51,csapatok!$A:$NN,DF$320,FALSE))-6),'csapat-ranglista'!$A:$FP,DF$321,FALSE)/8,VLOOKUP(VLOOKUP($A51,csapatok!$A:$NN,DF$320,FALSE),'csapat-ranglista'!$A:$FP,DF$321,FALSE)/4),0)</f>
        <v>0</v>
      </c>
      <c r="DG51" s="223">
        <f>IFERROR(IF(RIGHT(VLOOKUP($A51,csapatok!$A:$NN,DG$320,FALSE),5)="Csere",VLOOKUP(LEFT(VLOOKUP($A51,csapatok!$A:$NN,DG$320,FALSE),LEN(VLOOKUP($A51,csapatok!$A:$NN,DG$320,FALSE))-6),'csapat-ranglista'!$A:$FP,DG$321,FALSE)/8,VLOOKUP(VLOOKUP($A51,csapatok!$A:$NN,DG$320,FALSE),'csapat-ranglista'!$A:$FP,DG$321,FALSE)/4),0)</f>
        <v>0</v>
      </c>
      <c r="DH51" s="223">
        <f>IFERROR(IF(RIGHT(VLOOKUP($A51,csapatok!$A:$NN,DH$320,FALSE),5)="Csere",VLOOKUP(LEFT(VLOOKUP($A51,csapatok!$A:$NN,DH$320,FALSE),LEN(VLOOKUP($A51,csapatok!$A:$NN,DH$320,FALSE))-6),'csapat-ranglista'!$A:$FP,DH$321,FALSE)/8,VLOOKUP(VLOOKUP($A51,csapatok!$A:$NN,DH$320,FALSE),'csapat-ranglista'!$A:$FP,DH$321,FALSE)/4),0)</f>
        <v>0</v>
      </c>
      <c r="DI51" s="223">
        <f>IFERROR(IF(RIGHT(VLOOKUP($A51,csapatok!$A:$NN,DI$320,FALSE),5)="Csere",VLOOKUP(LEFT(VLOOKUP($A51,csapatok!$A:$NN,DI$320,FALSE),LEN(VLOOKUP($A51,csapatok!$A:$NN,DI$320,FALSE))-6),'csapat-ranglista'!$A:$FP,DI$321,FALSE)/8,VLOOKUP(VLOOKUP($A51,csapatok!$A:$NN,DI$320,FALSE),'csapat-ranglista'!$A:$FP,DI$321,FALSE)/4),0)</f>
        <v>0</v>
      </c>
      <c r="DJ51" s="223">
        <f>IFERROR(IF(RIGHT(VLOOKUP($A51,csapatok!$A:$NN,DJ$320,FALSE),5)="Csere",VLOOKUP(LEFT(VLOOKUP($A51,csapatok!$A:$NN,DJ$320,FALSE),LEN(VLOOKUP($A51,csapatok!$A:$NN,DJ$320,FALSE))-6),'csapat-ranglista'!$A:$FP,DJ$321,FALSE)/8,VLOOKUP(VLOOKUP($A51,csapatok!$A:$NN,DJ$320,FALSE),'csapat-ranglista'!$A:$FP,DJ$321,FALSE)/4),0)</f>
        <v>0</v>
      </c>
      <c r="DK51" s="223">
        <f>IFERROR(IF(RIGHT(VLOOKUP($A51,csapatok!$A:$NN,DK$320,FALSE),5)="Csere",VLOOKUP(LEFT(VLOOKUP($A51,csapatok!$A:$NN,DK$320,FALSE),LEN(VLOOKUP($A51,csapatok!$A:$NN,DK$320,FALSE))-6),'csapat-ranglista'!$A:$FP,DK$321,FALSE)/8,VLOOKUP(VLOOKUP($A51,csapatok!$A:$NN,DK$320,FALSE),'csapat-ranglista'!$A:$FP,DK$321,FALSE)/4),0)</f>
        <v>0</v>
      </c>
      <c r="DL51" s="223">
        <f>IFERROR(IF(RIGHT(VLOOKUP($A51,csapatok!$A:$NN,DL$320,FALSE),5)="Csere",VLOOKUP(LEFT(VLOOKUP($A51,csapatok!$A:$NN,DL$320,FALSE),LEN(VLOOKUP($A51,csapatok!$A:$NN,DL$320,FALSE))-6),'csapat-ranglista'!$A:$FP,DL$321,FALSE)/8,VLOOKUP(VLOOKUP($A51,csapatok!$A:$NN,DL$320,FALSE),'csapat-ranglista'!$A:$FP,DL$321,FALSE)/4),0)</f>
        <v>6.3697935309607692</v>
      </c>
      <c r="DM51" s="223">
        <f>IFERROR(IF(RIGHT(VLOOKUP($A51,csapatok!$A:$NN,DM$320,FALSE),5)="Csere",VLOOKUP(LEFT(VLOOKUP($A51,csapatok!$A:$NN,DM$320,FALSE),LEN(VLOOKUP($A51,csapatok!$A:$NN,DM$320,FALSE))-6),'csapat-ranglista'!$A:$FP,DM$321,FALSE)/8,VLOOKUP(VLOOKUP($A51,csapatok!$A:$NN,DM$320,FALSE),'csapat-ranglista'!$A:$FP,DM$321,FALSE)/4),0)</f>
        <v>0</v>
      </c>
      <c r="DN51" s="223">
        <f>IFERROR(IF(RIGHT(VLOOKUP($A51,csapatok!$A:$NN,DN$320,FALSE),5)="Csere",VLOOKUP(LEFT(VLOOKUP($A51,csapatok!$A:$NN,DN$320,FALSE),LEN(VLOOKUP($A51,csapatok!$A:$NN,DN$320,FALSE))-6),'csapat-ranglista'!$A:$FP,DN$321,FALSE)/8,VLOOKUP(VLOOKUP($A51,csapatok!$A:$NN,DN$320,FALSE),'csapat-ranglista'!$A:$FP,DN$321,FALSE)/4),0)</f>
        <v>0</v>
      </c>
      <c r="DO51" s="224">
        <f>versenyek!$MF$11*IFERROR(VLOOKUP(VLOOKUP($A51,versenyek!ME:MG,3,FALSE),szabalyok!$A$16:$B$23,2,FALSE)/4,0)</f>
        <v>0</v>
      </c>
      <c r="DP51" s="224">
        <f>versenyek!$MI$11*IFERROR(VLOOKUP(VLOOKUP($A51,versenyek!MH:MJ,3,FALSE),szabalyok!$A$16:$B$23,2,FALSE)/4,0)</f>
        <v>0</v>
      </c>
      <c r="DQ51" s="223">
        <f>IFERROR(IF(RIGHT(VLOOKUP($A51,csapatok!$A:$NN,DQ$320,FALSE),5)="Csere",VLOOKUP(LEFT(VLOOKUP($A51,csapatok!$A:$NN,DQ$320,FALSE),LEN(VLOOKUP($A51,csapatok!$A:$NN,DQ$320,FALSE))-6),'csapat-ranglista'!$A:$FP,DQ$321,FALSE)/8,VLOOKUP(VLOOKUP($A51,csapatok!$A:$NN,DQ$320,FALSE),'csapat-ranglista'!$A:$FP,DQ$321,FALSE)/4),0)</f>
        <v>0</v>
      </c>
      <c r="DR51" s="223">
        <f>IFERROR(IF(RIGHT(VLOOKUP($A51,csapatok!$A:$NN,DR$320,FALSE),5)="Csere",VLOOKUP(LEFT(VLOOKUP($A51,csapatok!$A:$NN,DR$320,FALSE),LEN(VLOOKUP($A51,csapatok!$A:$NN,DR$320,FALSE))-6),'csapat-ranglista'!$A:$FP,DR$321,FALSE)/8,VLOOKUP(VLOOKUP($A51,csapatok!$A:$NN,DR$320,FALSE),'csapat-ranglista'!$A:$FP,DR$321,FALSE)/4),0)</f>
        <v>0</v>
      </c>
      <c r="DS51" s="223">
        <f>IFERROR(IF(RIGHT(VLOOKUP($A51,csapatok!$A:$NN,DS$320,FALSE),5)="Csere",VLOOKUP(LEFT(VLOOKUP($A51,csapatok!$A:$NN,DS$320,FALSE),LEN(VLOOKUP($A51,csapatok!$A:$NN,DS$320,FALSE))-6),'csapat-ranglista'!$A:$FP,DS$321,FALSE)/8,VLOOKUP(VLOOKUP($A51,csapatok!$A:$NN,DS$320,FALSE),'csapat-ranglista'!$A:$FP,DS$321,FALSE)/4),0)</f>
        <v>0</v>
      </c>
      <c r="DT51" s="223">
        <f>IFERROR(IF(RIGHT(VLOOKUP($A51,csapatok!$A:$NN,DT$320,FALSE),5)="Csere",VLOOKUP(LEFT(VLOOKUP($A51,csapatok!$A:$NN,DT$320,FALSE),LEN(VLOOKUP($A51,csapatok!$A:$NN,DT$320,FALSE))-6),'csapat-ranglista'!$A:$FP,DT$321,FALSE)/8,VLOOKUP(VLOOKUP($A51,csapatok!$A:$NN,DT$320,FALSE),'csapat-ranglista'!$A:$FP,DT$321,FALSE)/4),0)</f>
        <v>0</v>
      </c>
      <c r="DU51" s="223">
        <f>IFERROR(IF(RIGHT(VLOOKUP($A51,csapatok!$A:$NN,DU$320,FALSE),5)="Csere",VLOOKUP(LEFT(VLOOKUP($A51,csapatok!$A:$NN,DU$320,FALSE),LEN(VLOOKUP($A51,csapatok!$A:$NN,DU$320,FALSE))-6),'csapat-ranglista'!$A:$FP,DU$321,FALSE)/8,VLOOKUP(VLOOKUP($A51,csapatok!$A:$NN,DU$320,FALSE),'csapat-ranglista'!$A:$FP,DU$321,FALSE)/4),0)</f>
        <v>0</v>
      </c>
      <c r="DV51" s="223">
        <f>IFERROR(IF(RIGHT(VLOOKUP($A51,csapatok!$A:$NN,DV$320,FALSE),5)="Csere",VLOOKUP(LEFT(VLOOKUP($A51,csapatok!$A:$NN,DV$320,FALSE),LEN(VLOOKUP($A51,csapatok!$A:$NN,DV$320,FALSE))-6),'csapat-ranglista'!$A:$FP,DV$321,FALSE)/8,VLOOKUP(VLOOKUP($A51,csapatok!$A:$NN,DV$320,FALSE),'csapat-ranglista'!$A:$FP,DV$321,FALSE)/4),0)</f>
        <v>0</v>
      </c>
      <c r="DW51" s="223">
        <f>IFERROR(IF(RIGHT(VLOOKUP($A51,csapatok!$A:$NN,DW$320,FALSE),5)="Csere",VLOOKUP(LEFT(VLOOKUP($A51,csapatok!$A:$NN,DW$320,FALSE),LEN(VLOOKUP($A51,csapatok!$A:$NN,DW$320,FALSE))-6),'csapat-ranglista'!$A:$FP,DW$321,FALSE)/8,VLOOKUP(VLOOKUP($A51,csapatok!$A:$NN,DW$320,FALSE),'csapat-ranglista'!$A:$FP,DW$321,FALSE)/4),0)</f>
        <v>0</v>
      </c>
      <c r="DX51" s="223">
        <f>IFERROR(IF(RIGHT(VLOOKUP($A51,csapatok!$A:$NN,DX$320,FALSE),5)="Csere",VLOOKUP(LEFT(VLOOKUP($A51,csapatok!$A:$NN,DX$320,FALSE),LEN(VLOOKUP($A51,csapatok!$A:$NN,DX$320,FALSE))-6),'csapat-ranglista'!$A:$FP,DX$321,FALSE)/8,VLOOKUP(VLOOKUP($A51,csapatok!$A:$NN,DX$320,FALSE),'csapat-ranglista'!$A:$FP,DX$321,FALSE)/4),0)</f>
        <v>0</v>
      </c>
      <c r="DY51" s="223">
        <f>IFERROR(IF(RIGHT(VLOOKUP($A51,csapatok!$A:$NN,DY$320,FALSE),5)="Csere",VLOOKUP(LEFT(VLOOKUP($A51,csapatok!$A:$NN,DY$320,FALSE),LEN(VLOOKUP($A51,csapatok!$A:$NN,DY$320,FALSE))-6),'csapat-ranglista'!$A:$FP,DY$321,FALSE)/8,VLOOKUP(VLOOKUP($A51,csapatok!$A:$NN,DY$320,FALSE),'csapat-ranglista'!$A:$FP,DY$321,FALSE)/4),0)</f>
        <v>0</v>
      </c>
      <c r="DZ51" s="223">
        <f>IFERROR(IF(RIGHT(VLOOKUP($A51,csapatok!$A:$NN,DZ$320,FALSE),5)="Csere",VLOOKUP(LEFT(VLOOKUP($A51,csapatok!$A:$NN,DZ$320,FALSE),LEN(VLOOKUP($A51,csapatok!$A:$NN,DZ$320,FALSE))-6),'csapat-ranglista'!$A:$FP,DZ$321,FALSE)/8,VLOOKUP(VLOOKUP($A51,csapatok!$A:$NN,DZ$320,FALSE),'csapat-ranglista'!$A:$FP,DZ$321,FALSE)/4),0)</f>
        <v>0</v>
      </c>
      <c r="EA51" s="223">
        <f>IFERROR(IF(RIGHT(VLOOKUP($A51,csapatok!$A:$NN,EA$320,FALSE),5)="Csere",VLOOKUP(LEFT(VLOOKUP($A51,csapatok!$A:$NN,EA$320,FALSE),LEN(VLOOKUP($A51,csapatok!$A:$NN,EA$320,FALSE))-6),'csapat-ranglista'!$A:$FP,EA$321,FALSE)/8,VLOOKUP(VLOOKUP($A51,csapatok!$A:$NN,EA$320,FALSE),'csapat-ranglista'!$A:$FP,EA$321,FALSE)/4),0)</f>
        <v>0</v>
      </c>
      <c r="EB51" s="223">
        <f>IFERROR(IF(RIGHT(VLOOKUP($A51,csapatok!$A:$NN,EB$320,FALSE),5)="Csere",VLOOKUP(LEFT(VLOOKUP($A51,csapatok!$A:$NN,EB$320,FALSE),LEN(VLOOKUP($A51,csapatok!$A:$NN,EB$320,FALSE))-6),'csapat-ranglista'!$A:$FP,EB$321,FALSE)/8,VLOOKUP(VLOOKUP($A51,csapatok!$A:$NN,EB$320,FALSE),'csapat-ranglista'!$A:$FP,EB$321,FALSE)/4),0)</f>
        <v>0</v>
      </c>
      <c r="EC51" s="223">
        <f>IFERROR(IF(RIGHT(VLOOKUP($A51,csapatok!$A:$NN,EC$320,FALSE),5)="Csere",VLOOKUP(LEFT(VLOOKUP($A51,csapatok!$A:$NN,EC$320,FALSE),LEN(VLOOKUP($A51,csapatok!$A:$NN,EC$320,FALSE))-6),'csapat-ranglista'!$A:$FP,EC$321,FALSE)/8,VLOOKUP(VLOOKUP($A51,csapatok!$A:$NN,EC$320,FALSE),'csapat-ranglista'!$A:$FP,EC$321,FALSE)/4),0)</f>
        <v>0</v>
      </c>
      <c r="ED51" s="223">
        <f>IFERROR(IF(RIGHT(VLOOKUP($A51,csapatok!$A:$NN,ED$320,FALSE),5)="Csere",VLOOKUP(LEFT(VLOOKUP($A51,csapatok!$A:$NN,ED$320,FALSE),LEN(VLOOKUP($A51,csapatok!$A:$NN,ED$320,FALSE))-6),'csapat-ranglista'!$A:$FP,ED$321,FALSE)/8,VLOOKUP(VLOOKUP($A51,csapatok!$A:$NN,ED$320,FALSE),'csapat-ranglista'!$A:$FP,ED$321,FALSE)/4),0)</f>
        <v>0</v>
      </c>
      <c r="EE51" s="223">
        <f>IFERROR(IF(RIGHT(VLOOKUP($A51,csapatok!$A:$NN,EE$320,FALSE),5)="Csere",VLOOKUP(LEFT(VLOOKUP($A51,csapatok!$A:$NN,EE$320,FALSE),LEN(VLOOKUP($A51,csapatok!$A:$NN,EE$320,FALSE))-6),'csapat-ranglista'!$A:$FP,EE$321,FALSE)/8,VLOOKUP(VLOOKUP($A51,csapatok!$A:$NN,EE$320,FALSE),'csapat-ranglista'!$A:$FP,EE$321,FALSE)/4),0)</f>
        <v>0</v>
      </c>
      <c r="EF51" s="223">
        <f>IFERROR(IF(RIGHT(VLOOKUP($A51,csapatok!$A:$NN,EF$320,FALSE),5)="Csere",VLOOKUP(LEFT(VLOOKUP($A51,csapatok!$A:$NN,EF$320,FALSE),LEN(VLOOKUP($A51,csapatok!$A:$NN,EF$320,FALSE))-6),'csapat-ranglista'!$A:$FP,EF$321,FALSE)/8,VLOOKUP(VLOOKUP($A51,csapatok!$A:$NN,EF$320,FALSE),'csapat-ranglista'!$A:$FP,EF$321,FALSE)/4),0)</f>
        <v>0</v>
      </c>
      <c r="EG51" s="223">
        <f>IFERROR(IF(RIGHT(VLOOKUP($A51,csapatok!$A:$NN,EG$320,FALSE),5)="Csere",VLOOKUP(LEFT(VLOOKUP($A51,csapatok!$A:$NN,EG$320,FALSE),LEN(VLOOKUP($A51,csapatok!$A:$NN,EG$320,FALSE))-6),'csapat-ranglista'!$A:$FP,EG$321,FALSE)/8,VLOOKUP(VLOOKUP($A51,csapatok!$A:$NN,EG$320,FALSE),'csapat-ranglista'!$A:$FP,EG$321,FALSE)/4),0)</f>
        <v>0</v>
      </c>
      <c r="EH51" s="223">
        <f>IFERROR(IF(RIGHT(VLOOKUP($A51,csapatok!$A:$NN,EH$320,FALSE),5)="Csere",VLOOKUP(LEFT(VLOOKUP($A51,csapatok!$A:$NN,EH$320,FALSE),LEN(VLOOKUP($A51,csapatok!$A:$NN,EH$320,FALSE))-6),'csapat-ranglista'!$A:$FP,EH$321,FALSE)/8,VLOOKUP(VLOOKUP($A51,csapatok!$A:$NN,EH$320,FALSE),'csapat-ranglista'!$A:$FP,EH$321,FALSE)/4),0)</f>
        <v>0</v>
      </c>
      <c r="EI51" s="223">
        <f>IFERROR(IF(RIGHT(VLOOKUP($A51,csapatok!$A:$NN,EI$320,FALSE),5)="Csere",VLOOKUP(LEFT(VLOOKUP($A51,csapatok!$A:$NN,EI$320,FALSE),LEN(VLOOKUP($A51,csapatok!$A:$NN,EI$320,FALSE))-6),'csapat-ranglista'!$A:$FP,EI$321,FALSE)/8,VLOOKUP(VLOOKUP($A51,csapatok!$A:$NN,EI$320,FALSE),'csapat-ranglista'!$A:$FP,EI$321,FALSE)/4),0)</f>
        <v>0</v>
      </c>
      <c r="EJ51" s="223">
        <f>IFERROR(IF(RIGHT(VLOOKUP($A51,csapatok!$A:$NN,EJ$320,FALSE),5)="Csere",VLOOKUP(LEFT(VLOOKUP($A51,csapatok!$A:$NN,EJ$320,FALSE),LEN(VLOOKUP($A51,csapatok!$A:$NN,EJ$320,FALSE))-6),'csapat-ranglista'!$A:$FP,EJ$321,FALSE)/8,VLOOKUP(VLOOKUP($A51,csapatok!$A:$NN,EJ$320,FALSE),'csapat-ranglista'!$A:$FP,EJ$321,FALSE)/4),0)</f>
        <v>0</v>
      </c>
      <c r="EK51" s="223">
        <f>IFERROR(IF(RIGHT(VLOOKUP($A51,csapatok!$A:$NN,EK$320,FALSE),5)="Csere",VLOOKUP(LEFT(VLOOKUP($A51,csapatok!$A:$NN,EK$320,FALSE),LEN(VLOOKUP($A51,csapatok!$A:$NN,EK$320,FALSE))-6),'csapat-ranglista'!$A:$FP,EK$321,FALSE)/8,VLOOKUP(VLOOKUP($A51,csapatok!$A:$NN,EK$320,FALSE),'csapat-ranglista'!$A:$FP,EK$321,FALSE)/4),0)</f>
        <v>0</v>
      </c>
      <c r="EL51" s="223">
        <f>IFERROR(IF(RIGHT(VLOOKUP($A51,csapatok!$A:$NN,EL$320,FALSE),5)="Csere",VLOOKUP(LEFT(VLOOKUP($A51,csapatok!$A:$NN,EL$320,FALSE),LEN(VLOOKUP($A51,csapatok!$A:$NN,EL$320,FALSE))-6),'csapat-ranglista'!$A:$FP,EL$321,FALSE)/8,VLOOKUP(VLOOKUP($A51,csapatok!$A:$NN,EL$320,FALSE),'csapat-ranglista'!$A:$FP,EL$321,FALSE)/4),0)</f>
        <v>0</v>
      </c>
      <c r="EM51" s="223">
        <f>IFERROR(IF(RIGHT(VLOOKUP($A51,csapatok!$A:$NN,EM$320,FALSE),5)="Csere",VLOOKUP(LEFT(VLOOKUP($A51,csapatok!$A:$NN,EM$320,FALSE),LEN(VLOOKUP($A51,csapatok!$A:$NN,EM$320,FALSE))-6),'csapat-ranglista'!$A:$FP,EM$321,FALSE)/8,VLOOKUP(VLOOKUP($A51,csapatok!$A:$NN,EM$320,FALSE),'csapat-ranglista'!$A:$FP,EM$321,FALSE)/4),0)</f>
        <v>0</v>
      </c>
      <c r="EN51" s="223">
        <f>IFERROR(IF(RIGHT(VLOOKUP($A51,csapatok!$A:$NN,EN$320,FALSE),5)="Csere",VLOOKUP(LEFT(VLOOKUP($A51,csapatok!$A:$NN,EN$320,FALSE),LEN(VLOOKUP($A51,csapatok!$A:$NN,EN$320,FALSE))-6),'csapat-ranglista'!$A:$FP,EN$321,FALSE)/8,VLOOKUP(VLOOKUP($A51,csapatok!$A:$NN,EN$320,FALSE),'csapat-ranglista'!$A:$FP,EN$321,FALSE)/4),0)</f>
        <v>0.41406640698607777</v>
      </c>
      <c r="EO51" s="223">
        <f>IFERROR(IF(RIGHT(VLOOKUP($A51,csapatok!$A:$NN,EO$320,FALSE),5)="Csere",VLOOKUP(LEFT(VLOOKUP($A51,csapatok!$A:$NN,EO$320,FALSE),LEN(VLOOKUP($A51,csapatok!$A:$NN,EO$320,FALSE))-6),'csapat-ranglista'!$A:$FP,EO$321,FALSE)/8,VLOOKUP(VLOOKUP($A51,csapatok!$A:$NN,EO$320,FALSE),'csapat-ranglista'!$A:$FP,EO$321,FALSE)/4),0)</f>
        <v>0</v>
      </c>
      <c r="EP51" s="223">
        <f>IFERROR(IF(RIGHT(VLOOKUP($A51,csapatok!$A:$NN,EP$320,FALSE),5)="Csere",VLOOKUP(LEFT(VLOOKUP($A51,csapatok!$A:$NN,EP$320,FALSE),LEN(VLOOKUP($A51,csapatok!$A:$NN,EP$320,FALSE))-6),'csapat-ranglista'!$A:$FP,EP$321,FALSE)/8,VLOOKUP(VLOOKUP($A51,csapatok!$A:$NN,EP$320,FALSE),'csapat-ranglista'!$A:$FP,EP$321,FALSE)/4),0)</f>
        <v>0</v>
      </c>
      <c r="EQ51" s="223">
        <f>IFERROR(IF(RIGHT(VLOOKUP($A51,csapatok!$A:$NN,EQ$320,FALSE),5)="Csere",VLOOKUP(LEFT(VLOOKUP($A51,csapatok!$A:$NN,EQ$320,FALSE),LEN(VLOOKUP($A51,csapatok!$A:$NN,EQ$320,FALSE))-6),'csapat-ranglista'!$A:$FP,EQ$321,FALSE)/8,VLOOKUP(VLOOKUP($A51,csapatok!$A:$NN,EQ$320,FALSE),'csapat-ranglista'!$A:$FP,EQ$321,FALSE)/4),0)</f>
        <v>0</v>
      </c>
      <c r="ER51" s="223">
        <f>IFERROR(IF(RIGHT(VLOOKUP($A51,csapatok!$A:$NN,ER$320,FALSE),5)="Csere",VLOOKUP(LEFT(VLOOKUP($A51,csapatok!$A:$NN,ER$320,FALSE),LEN(VLOOKUP($A51,csapatok!$A:$NN,ER$320,FALSE))-6),'csapat-ranglista'!$A:$FP,ER$321,FALSE)/8,VLOOKUP(VLOOKUP($A51,csapatok!$A:$NN,ER$320,FALSE),'csapat-ranglista'!$A:$FP,ER$321,FALSE)/4),0)</f>
        <v>0</v>
      </c>
      <c r="ES51" s="223">
        <f>IFERROR(IF(RIGHT(VLOOKUP($A51,csapatok!$A:$NN,ES$320,FALSE),5)="Csere",VLOOKUP(LEFT(VLOOKUP($A51,csapatok!$A:$NN,ES$320,FALSE),LEN(VLOOKUP($A51,csapatok!$A:$NN,ES$320,FALSE))-6),'csapat-ranglista'!$A:$FP,ES$321,FALSE)/8,VLOOKUP(VLOOKUP($A51,csapatok!$A:$NN,ES$320,FALSE),'csapat-ranglista'!$A:$FP,ES$321,FALSE)/4),0)</f>
        <v>0</v>
      </c>
      <c r="ET51" s="223">
        <f>IFERROR(IF(RIGHT(VLOOKUP($A51,csapatok!$A:$NN,ET$320,FALSE),5)="Csere",VLOOKUP(LEFT(VLOOKUP($A51,csapatok!$A:$NN,ET$320,FALSE),LEN(VLOOKUP($A51,csapatok!$A:$NN,ET$320,FALSE))-6),'csapat-ranglista'!$A:$FP,ET$321,FALSE)/8,VLOOKUP(VLOOKUP($A51,csapatok!$A:$NN,ET$320,FALSE),'csapat-ranglista'!$A:$FP,ET$321,FALSE)/4),0)</f>
        <v>7.1740255898232377</v>
      </c>
      <c r="EU51" s="223">
        <f>IFERROR(IF(RIGHT(VLOOKUP($A51,csapatok!$A:$NN,EU$320,FALSE),5)="Csere",VLOOKUP(LEFT(VLOOKUP($A51,csapatok!$A:$NN,EU$320,FALSE),LEN(VLOOKUP($A51,csapatok!$A:$NN,EU$320,FALSE))-6),'csapat-ranglista'!$A:$FP,EU$321,FALSE)/8,VLOOKUP(VLOOKUP($A51,csapatok!$A:$NN,EU$320,FALSE),'csapat-ranglista'!$A:$FP,EU$321,FALSE)/4),0)</f>
        <v>0</v>
      </c>
      <c r="EV51" s="223">
        <f>IFERROR(IF(RIGHT(VLOOKUP($A51,csapatok!$A:$NN,EV$320,FALSE),5)="Csere",VLOOKUP(LEFT(VLOOKUP($A51,csapatok!$A:$NN,EV$320,FALSE),LEN(VLOOKUP($A51,csapatok!$A:$NN,EV$320,FALSE))-6),'csapat-ranglista'!$A:$FP,EV$321,FALSE)/8,VLOOKUP(VLOOKUP($A51,csapatok!$A:$NN,EV$320,FALSE),'csapat-ranglista'!$A:$FP,EV$321,FALSE)/4),0)</f>
        <v>0</v>
      </c>
      <c r="EW51" s="223">
        <f>IFERROR(IF(RIGHT(VLOOKUP($A51,csapatok!$A:$NN,EW$320,FALSE),5)="Csere",VLOOKUP(LEFT(VLOOKUP($A51,csapatok!$A:$NN,EW$320,FALSE),LEN(VLOOKUP($A51,csapatok!$A:$NN,EW$320,FALSE))-6),'csapat-ranglista'!$A:$FP,EW$321,FALSE)/8,VLOOKUP(VLOOKUP($A51,csapatok!$A:$NN,EW$320,FALSE),'csapat-ranglista'!$A:$FP,EW$321,FALSE)/4),0)</f>
        <v>0</v>
      </c>
      <c r="EX51" s="223">
        <f>IFERROR(IF(RIGHT(VLOOKUP($A51,csapatok!$A:$NN,EX$320,FALSE),5)="Csere",VLOOKUP(LEFT(VLOOKUP($A51,csapatok!$A:$NN,EX$320,FALSE),LEN(VLOOKUP($A51,csapatok!$A:$NN,EX$320,FALSE))-6),'csapat-ranglista'!$A:$FP,EX$321,FALSE)/8,VLOOKUP(VLOOKUP($A51,csapatok!$A:$NN,EX$320,FALSE),'csapat-ranglista'!$A:$FP,EX$321,FALSE)/4),0)</f>
        <v>0</v>
      </c>
      <c r="EY51" s="223">
        <f>IFERROR(IF(RIGHT(VLOOKUP($A51,csapatok!$A:$NN,EY$320,FALSE),5)="Csere",VLOOKUP(LEFT(VLOOKUP($A51,csapatok!$A:$NN,EY$320,FALSE),LEN(VLOOKUP($A51,csapatok!$A:$NN,EY$320,FALSE))-6),'csapat-ranglista'!$A:$FP,EY$321,FALSE)/8,VLOOKUP(VLOOKUP($A51,csapatok!$A:$NN,EY$320,FALSE),'csapat-ranglista'!$A:$FP,EY$321,FALSE)/4),0)</f>
        <v>0</v>
      </c>
      <c r="EZ51" s="223">
        <f>IFERROR(IF(RIGHT(VLOOKUP($A51,csapatok!$A:$NN,EZ$320,FALSE),5)="Csere",VLOOKUP(LEFT(VLOOKUP($A51,csapatok!$A:$NN,EZ$320,FALSE),LEN(VLOOKUP($A51,csapatok!$A:$NN,EZ$320,FALSE))-6),'csapat-ranglista'!$A:$FP,EZ$321,FALSE)/8,VLOOKUP(VLOOKUP($A51,csapatok!$A:$NN,EZ$320,FALSE),'csapat-ranglista'!$A:$FP,EZ$321,FALSE)/4),0)</f>
        <v>15.982155342253655</v>
      </c>
      <c r="FA51" s="223">
        <f>IFERROR(IF(RIGHT(VLOOKUP($A51,csapatok!$A:$NN,FA$320,FALSE),5)="Csere",VLOOKUP(LEFT(VLOOKUP($A51,csapatok!$A:$NN,FA$320,FALSE),LEN(VLOOKUP($A51,csapatok!$A:$NN,FA$320,FALSE))-6),'csapat-ranglista'!$A:$FP,FA$321,FALSE)/8,VLOOKUP(VLOOKUP($A51,csapatok!$A:$NN,FA$320,FALSE),'csapat-ranglista'!$A:$FP,FA$321,FALSE)/4),0)</f>
        <v>0</v>
      </c>
      <c r="FB51" s="223">
        <f>IFERROR(IF(RIGHT(VLOOKUP($A51,csapatok!$A:$NN,FB$320,FALSE),5)="Csere",VLOOKUP(LEFT(VLOOKUP($A51,csapatok!$A:$NN,FB$320,FALSE),LEN(VLOOKUP($A51,csapatok!$A:$NN,FB$320,FALSE))-6),'csapat-ranglista'!$A:$FP,FB$321,FALSE)/8,VLOOKUP(VLOOKUP($A51,csapatok!$A:$NN,FB$320,FALSE),'csapat-ranglista'!$A:$FP,FB$321,FALSE)/4),0)</f>
        <v>0</v>
      </c>
      <c r="FC51" s="223">
        <f>IFERROR(IF(RIGHT(VLOOKUP($A51,csapatok!$A:$NN,FC$320,FALSE),5)="Csere",VLOOKUP(LEFT(VLOOKUP($A51,csapatok!$A:$NN,FC$320,FALSE),LEN(VLOOKUP($A51,csapatok!$A:$NN,FC$320,FALSE))-6),'csapat-ranglista'!$A:$FP,FC$321,FALSE)/8,VLOOKUP(VLOOKUP($A51,csapatok!$A:$NN,FC$320,FALSE),'csapat-ranglista'!$A:$FP,FC$321,FALSE)/4),0)</f>
        <v>0</v>
      </c>
      <c r="FD51" s="224">
        <f>versenyek!$QY$11*IFERROR(VLOOKUP(VLOOKUP($A51,versenyek!QX:QZ,3,FALSE),szabalyok!$A$16:$B$23,2,FALSE)/4,0)</f>
        <v>0</v>
      </c>
      <c r="FE51" s="224">
        <f>versenyek!$RB$11*IFERROR(VLOOKUP(VLOOKUP($A51,versenyek!RA:RC,3,FALSE),szabalyok!$A$16:$B$23,2,FALSE)/4,0)</f>
        <v>0</v>
      </c>
      <c r="FF51" s="223">
        <f>IFERROR(IF(RIGHT(VLOOKUP($A51,csapatok!$A:$NN,FF$320,FALSE),5)="Csere",VLOOKUP(LEFT(VLOOKUP($A51,csapatok!$A:$NN,FF$320,FALSE),LEN(VLOOKUP($A51,csapatok!$A:$NN,FF$320,FALSE))-6),'csapat-ranglista'!$A:$FP,FF$321,FALSE)/8,VLOOKUP(VLOOKUP($A51,csapatok!$A:$NN,FF$320,FALSE),'csapat-ranglista'!$A:$FP,FF$321,FALSE)/4),0)</f>
        <v>0</v>
      </c>
      <c r="FG51" s="223">
        <f>IFERROR(IF(RIGHT(VLOOKUP($A51,csapatok!$A:$NN,FG$320,FALSE),5)="Csere",VLOOKUP(LEFT(VLOOKUP($A51,csapatok!$A:$NN,FG$320,FALSE),LEN(VLOOKUP($A51,csapatok!$A:$NN,FG$320,FALSE))-6),'csapat-ranglista'!$A:$FP,FG$321,FALSE)/8,VLOOKUP(VLOOKUP($A51,csapatok!$A:$NN,FG$320,FALSE),'csapat-ranglista'!$A:$FP,FG$321,FALSE)/4),0)</f>
        <v>0</v>
      </c>
      <c r="FH51" s="223">
        <f>IFERROR(IF(RIGHT(VLOOKUP($A51,csapatok!$A:$NN,FH$320,FALSE),5)="Csere",VLOOKUP(LEFT(VLOOKUP($A51,csapatok!$A:$NN,FH$320,FALSE),LEN(VLOOKUP($A51,csapatok!$A:$NN,FH$320,FALSE))-6),'csapat-ranglista'!$A:$FP,FH$321,FALSE)/8,VLOOKUP(VLOOKUP($A51,csapatok!$A:$NN,FH$320,FALSE),'csapat-ranglista'!$A:$FP,FH$321,FALSE)/4),0)</f>
        <v>0</v>
      </c>
      <c r="FI51" s="223">
        <f>IFERROR(IF(RIGHT(VLOOKUP($A51,csapatok!$A:$NN,FI$320,FALSE),5)="Csere",VLOOKUP(LEFT(VLOOKUP($A51,csapatok!$A:$NN,FI$320,FALSE),LEN(VLOOKUP($A51,csapatok!$A:$NN,FI$320,FALSE))-6),'csapat-ranglista'!$A:$FP,FI$321,FALSE)/8,VLOOKUP(VLOOKUP($A51,csapatok!$A:$NN,FI$320,FALSE),'csapat-ranglista'!$A:$FP,FI$321,FALSE)/4),0)</f>
        <v>0</v>
      </c>
      <c r="FJ51" s="223">
        <f>IFERROR(IF(RIGHT(VLOOKUP($A51,csapatok!$A:$NN,FJ$320,FALSE),5)="Csere",VLOOKUP(LEFT(VLOOKUP($A51,csapatok!$A:$NN,FJ$320,FALSE),LEN(VLOOKUP($A51,csapatok!$A:$NN,FJ$320,FALSE))-6),'csapat-ranglista'!$A:$FP,FJ$321,FALSE)/8,VLOOKUP(VLOOKUP($A51,csapatok!$A:$NN,FJ$320,FALSE),'csapat-ranglista'!$A:$FP,FJ$321,FALSE)/4),0)</f>
        <v>0</v>
      </c>
      <c r="FK51" s="223">
        <f>IFERROR(IF(RIGHT(VLOOKUP($A51,csapatok!$A:$NN,FK$320,FALSE),5)="Csere",VLOOKUP(LEFT(VLOOKUP($A51,csapatok!$A:$NN,FK$320,FALSE),LEN(VLOOKUP($A51,csapatok!$A:$NN,FK$320,FALSE))-6),'csapat-ranglista'!$A:$FP,FK$321,FALSE)/8,VLOOKUP(VLOOKUP($A51,csapatok!$A:$NN,FK$320,FALSE),'csapat-ranglista'!$A:$FP,FK$321,FALSE)/4),0)</f>
        <v>0</v>
      </c>
      <c r="FL51" s="223">
        <f>IFERROR(IF(RIGHT(VLOOKUP($A51,csapatok!$A:$NN,FL$320,FALSE),5)="Csere",VLOOKUP(LEFT(VLOOKUP($A51,csapatok!$A:$NN,FL$320,FALSE),LEN(VLOOKUP($A51,csapatok!$A:$NN,FL$320,FALSE))-6),'csapat-ranglista'!$A:$FP,FL$321,FALSE)/8,VLOOKUP(VLOOKUP($A51,csapatok!$A:$NN,FL$320,FALSE),'csapat-ranglista'!$A:$FP,FL$321,FALSE)/4),0)</f>
        <v>0</v>
      </c>
      <c r="FM51" s="223">
        <f>IFERROR(IF(RIGHT(VLOOKUP($A51,csapatok!$A:$NN,FM$320,FALSE),5)="Csere",VLOOKUP(LEFT(VLOOKUP($A51,csapatok!$A:$NN,FM$320,FALSE),LEN(VLOOKUP($A51,csapatok!$A:$NN,FM$320,FALSE))-6),'csapat-ranglista'!$A:$FP,FM$321,FALSE)/8,VLOOKUP(VLOOKUP($A51,csapatok!$A:$NN,FM$320,FALSE),'csapat-ranglista'!$A:$FP,FM$321,FALSE)/4),0)</f>
        <v>0</v>
      </c>
      <c r="FN51" s="223">
        <f>IFERROR(IF(RIGHT(VLOOKUP($A51,csapatok!$A:$NN,FN$320,FALSE),5)="Csere",VLOOKUP(LEFT(VLOOKUP($A51,csapatok!$A:$NN,FN$320,FALSE),LEN(VLOOKUP($A51,csapatok!$A:$NN,FN$320,FALSE))-6),'csapat-ranglista'!$A:$FP,FN$321,FALSE)/8,VLOOKUP(VLOOKUP($A51,csapatok!$A:$NN,FN$320,FALSE),'csapat-ranglista'!$A:$FP,FN$321,FALSE)/4),0)</f>
        <v>0</v>
      </c>
      <c r="FO51" s="223">
        <f>IFERROR(IF(RIGHT(VLOOKUP($A51,csapatok!$A:$NN,FO$320,FALSE),5)="Csere",VLOOKUP(LEFT(VLOOKUP($A51,csapatok!$A:$NN,FO$320,FALSE),LEN(VLOOKUP($A51,csapatok!$A:$NN,FO$320,FALSE))-6),'csapat-ranglista'!$A:$FP,FO$321,FALSE)/8,VLOOKUP(VLOOKUP($A51,csapatok!$A:$NN,FO$320,FALSE),'csapat-ranglista'!$A:$FP,FO$321,FALSE)/4),0)</f>
        <v>0</v>
      </c>
      <c r="FP51" s="223">
        <f>IFERROR(IF(RIGHT(VLOOKUP($A51,csapatok!$A:$NN,FP$320,FALSE),5)="Csere",VLOOKUP(LEFT(VLOOKUP($A51,csapatok!$A:$NN,FP$320,FALSE),LEN(VLOOKUP($A51,csapatok!$A:$NN,FP$320,FALSE))-6),'csapat-ranglista'!$A:$FP,FP$321,FALSE)/8,VLOOKUP(VLOOKUP($A51,csapatok!$A:$NN,FP$320,FALSE),'csapat-ranglista'!$A:$FP,FP$321,FALSE)/4),0)</f>
        <v>0</v>
      </c>
      <c r="FQ51" s="223">
        <f>IFERROR(IF(RIGHT(VLOOKUP($A51,csapatok!$A:$NN,FQ$320,FALSE),5)="Csere",VLOOKUP(LEFT(VLOOKUP($A51,csapatok!$A:$NN,FQ$320,FALSE),LEN(VLOOKUP($A51,csapatok!$A:$NN,FQ$320,FALSE))-6),'csapat-ranglista'!$A:$FP,FQ$321,FALSE)/8,VLOOKUP(VLOOKUP($A51,csapatok!$A:$NN,FQ$320,FALSE),'csapat-ranglista'!$A:$FP,FQ$321,FALSE)/4),0)</f>
        <v>0</v>
      </c>
      <c r="FR51" s="223">
        <f>IFERROR(IF(RIGHT(VLOOKUP($A51,csapatok!$A:$NN,FR$320,FALSE),5)="Csere",VLOOKUP(LEFT(VLOOKUP($A51,csapatok!$A:$NN,FR$320,FALSE),LEN(VLOOKUP($A51,csapatok!$A:$NN,FR$320,FALSE))-6),'csapat-ranglista'!$A:$FP,FR$321,FALSE)/8,VLOOKUP(VLOOKUP($A51,csapatok!$A:$NN,FR$320,FALSE),'csapat-ranglista'!$A:$FP,FR$321,FALSE)/4),0)</f>
        <v>0</v>
      </c>
      <c r="FS51" s="223">
        <f>IFERROR(IF(RIGHT(VLOOKUP($A51,csapatok!$A:$NN,FS$320,FALSE),5)="Csere",VLOOKUP(LEFT(VLOOKUP($A51,csapatok!$A:$NN,FS$320,FALSE),LEN(VLOOKUP($A51,csapatok!$A:$NN,FS$320,FALSE))-6),'csapat-ranglista'!$A:$FP,FS$321,FALSE)/8,VLOOKUP(VLOOKUP($A51,csapatok!$A:$NN,FS$320,FALSE),'csapat-ranglista'!$A:$FP,FS$321,FALSE)/4),0)</f>
        <v>0</v>
      </c>
      <c r="FT51" s="223">
        <f>IFERROR(IF(RIGHT(VLOOKUP($A51,csapatok!$A:$NN,FT$320,FALSE),5)="Csere",VLOOKUP(LEFT(VLOOKUP($A51,csapatok!$A:$NN,FT$320,FALSE),LEN(VLOOKUP($A51,csapatok!$A:$NN,FT$320,FALSE))-6),'csapat-ranglista'!$A:$FP,FT$321,FALSE)/8,VLOOKUP(VLOOKUP($A51,csapatok!$A:$NN,FT$320,FALSE),'csapat-ranglista'!$A:$FP,FT$321,FALSE)/4),0)</f>
        <v>0</v>
      </c>
      <c r="FU51" s="223">
        <f>IFERROR(IF(RIGHT(VLOOKUP($A51,csapatok!$A:$NN,FU$320,FALSE),5)="Csere",VLOOKUP(LEFT(VLOOKUP($A51,csapatok!$A:$NN,FU$320,FALSE),LEN(VLOOKUP($A51,csapatok!$A:$NN,FU$320,FALSE))-6),'csapat-ranglista'!$A:$FP,FU$321,FALSE)/8,VLOOKUP(VLOOKUP($A51,csapatok!$A:$NN,FU$320,FALSE),'csapat-ranglista'!$A:$FP,FU$321,FALSE)/4),0)</f>
        <v>0</v>
      </c>
      <c r="FV51" s="223">
        <f>IFERROR(IF(RIGHT(VLOOKUP($A51,csapatok!$A:$NN,FV$320,FALSE),5)="Csere",VLOOKUP(LEFT(VLOOKUP($A51,csapatok!$A:$NN,FV$320,FALSE),LEN(VLOOKUP($A51,csapatok!$A:$NN,FV$320,FALSE))-6),'csapat-ranglista'!$A:$FP,FV$321,FALSE)/8,VLOOKUP(VLOOKUP($A51,csapatok!$A:$NN,FV$320,FALSE),'csapat-ranglista'!$A:$FP,FV$321,FALSE)/4),0)</f>
        <v>1.8016899476023092</v>
      </c>
      <c r="FW51" s="223">
        <f>IFERROR(IF(RIGHT(VLOOKUP($A51,csapatok!$A:$NN,FW$320,FALSE),5)="Csere",VLOOKUP(LEFT(VLOOKUP($A51,csapatok!$A:$NN,FW$320,FALSE),LEN(VLOOKUP($A51,csapatok!$A:$NN,FW$320,FALSE))-6),'csapat-ranglista'!$A:$FP,FW$321,FALSE)/8,VLOOKUP(VLOOKUP($A51,csapatok!$A:$NN,FW$320,FALSE),'csapat-ranglista'!$A:$FP,FW$321,FALSE)/4),0)</f>
        <v>0</v>
      </c>
      <c r="FX51" s="223">
        <f>IFERROR(IF(RIGHT(VLOOKUP($A51,csapatok!$A:$NN,FX$320,FALSE),5)="Csere",VLOOKUP(LEFT(VLOOKUP($A51,csapatok!$A:$NN,FX$320,FALSE),LEN(VLOOKUP($A51,csapatok!$A:$NN,FX$320,FALSE))-6),'csapat-ranglista'!$A:$FP,FX$321,FALSE)/8,VLOOKUP(VLOOKUP($A51,csapatok!$A:$NN,FX$320,FALSE),'csapat-ranglista'!$A:$FP,FX$321,FALSE)/4),0)</f>
        <v>0</v>
      </c>
      <c r="FY51" s="223">
        <f>IFERROR(IF(RIGHT(VLOOKUP($A51,csapatok!$A:$NN,FY$320,FALSE),5)="Csere",VLOOKUP(LEFT(VLOOKUP($A51,csapatok!$A:$NN,FY$320,FALSE),LEN(VLOOKUP($A51,csapatok!$A:$NN,FY$320,FALSE))-6),'csapat-ranglista'!$A:$FP,FY$321,FALSE)/8,VLOOKUP(VLOOKUP($A51,csapatok!$A:$NN,FY$320,FALSE),'csapat-ranglista'!$A:$FP,FY$321,FALSE)/4),0)</f>
        <v>0</v>
      </c>
      <c r="FZ51" s="223">
        <f>IFERROR(IF(RIGHT(VLOOKUP($A51,csapatok!$A:$NN,FZ$320,FALSE),5)="Csere",VLOOKUP(LEFT(VLOOKUP($A51,csapatok!$A:$NN,FZ$320,FALSE),LEN(VLOOKUP($A51,csapatok!$A:$NN,FZ$320,FALSE))-6),'csapat-ranglista'!$A:$FP,FZ$321,FALSE)/8,VLOOKUP(VLOOKUP($A51,csapatok!$A:$NN,FZ$320,FALSE),'csapat-ranglista'!$A:$FP,FZ$321,FALSE)/4),0)</f>
        <v>3.600303845108586</v>
      </c>
      <c r="GA51" s="223">
        <f>IFERROR(IF(RIGHT(VLOOKUP($A51,csapatok!$A:$NN,GA$320,FALSE),5)="Csere",VLOOKUP(LEFT(VLOOKUP($A51,csapatok!$A:$NN,GA$320,FALSE),LEN(VLOOKUP($A51,csapatok!$A:$NN,GA$320,FALSE))-6),'csapat-ranglista'!$A:$FP,GA$321,FALSE)/8,VLOOKUP(VLOOKUP($A51,csapatok!$A:$NN,GA$320,FALSE),'csapat-ranglista'!$A:$FP,GA$321,FALSE)/4),0)</f>
        <v>0</v>
      </c>
      <c r="GB51" s="223">
        <f>IFERROR(IF(RIGHT(VLOOKUP($A51,csapatok!$A:$NN,GB$320,FALSE),5)="Csere",VLOOKUP(LEFT(VLOOKUP($A51,csapatok!$A:$NN,GB$320,FALSE),LEN(VLOOKUP($A51,csapatok!$A:$NN,GB$320,FALSE))-6),'csapat-ranglista'!$A:$FP,GB$321,FALSE)/8,VLOOKUP(VLOOKUP($A51,csapatok!$A:$NN,GB$320,FALSE),'csapat-ranglista'!$A:$FP,GB$321,FALSE)/4),0)</f>
        <v>0</v>
      </c>
      <c r="GC51" s="223">
        <f>IFERROR(IF(RIGHT(VLOOKUP($A51,csapatok!$A:$NN,GC$320,FALSE),5)="Csere",VLOOKUP(LEFT(VLOOKUP($A51,csapatok!$A:$NN,GC$320,FALSE),LEN(VLOOKUP($A51,csapatok!$A:$NN,GC$320,FALSE))-6),'csapat-ranglista'!$A:$FP,GC$321,FALSE)/8,VLOOKUP(VLOOKUP($A51,csapatok!$A:$NN,GC$320,FALSE),'csapat-ranglista'!$A:$FP,GC$321,FALSE)/4),0)</f>
        <v>0</v>
      </c>
      <c r="GD51" s="247">
        <f>SUM(EQ51:GC51)</f>
        <v>28.55817472478779</v>
      </c>
    </row>
    <row r="52" spans="1:186">
      <c r="A52" s="32" t="s">
        <v>191</v>
      </c>
      <c r="B52" s="289">
        <v>30950</v>
      </c>
      <c r="C52" s="131" t="str">
        <f>IF(B52=0,"",IF(B52&lt;$C$1,"felnőtt","ifi"))</f>
        <v>felnőtt</v>
      </c>
      <c r="D52" s="32" t="s">
        <v>9</v>
      </c>
      <c r="E52" s="45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f>IFERROR(IF(RIGHT(VLOOKUP($A52,csapatok!$A:$BL,X$320,FALSE),5)="Csere",VLOOKUP(LEFT(VLOOKUP($A52,csapatok!$A:$BL,X$320,FALSE),LEN(VLOOKUP($A52,csapatok!$A:$BL,X$320,FALSE))-6),'csapat-ranglista'!$A:$FP,X$321,FALSE)/8,VLOOKUP(VLOOKUP($A52,csapatok!$A:$BL,X$320,FALSE),'csapat-ranglista'!$A:$FP,X$321,FALSE)/4),0)</f>
        <v>0</v>
      </c>
      <c r="Y52" s="32">
        <f>IFERROR(IF(RIGHT(VLOOKUP($A52,csapatok!$A:$BL,Y$320,FALSE),5)="Csere",VLOOKUP(LEFT(VLOOKUP($A52,csapatok!$A:$BL,Y$320,FALSE),LEN(VLOOKUP($A52,csapatok!$A:$BL,Y$320,FALSE))-6),'csapat-ranglista'!$A:$FP,Y$321,FALSE)/8,VLOOKUP(VLOOKUP($A52,csapatok!$A:$BL,Y$320,FALSE),'csapat-ranglista'!$A:$FP,Y$321,FALSE)/4),0)</f>
        <v>0</v>
      </c>
      <c r="Z52" s="32">
        <f>IFERROR(IF(RIGHT(VLOOKUP($A52,csapatok!$A:$BL,Z$320,FALSE),5)="Csere",VLOOKUP(LEFT(VLOOKUP($A52,csapatok!$A:$BL,Z$320,FALSE),LEN(VLOOKUP($A52,csapatok!$A:$BL,Z$320,FALSE))-6),'csapat-ranglista'!$A:$FP,Z$321,FALSE)/8,VLOOKUP(VLOOKUP($A52,csapatok!$A:$BL,Z$320,FALSE),'csapat-ranglista'!$A:$FP,Z$321,FALSE)/4),0)</f>
        <v>0</v>
      </c>
      <c r="AA52" s="32">
        <f>IFERROR(IF(RIGHT(VLOOKUP($A52,csapatok!$A:$BL,AA$320,FALSE),5)="Csere",VLOOKUP(LEFT(VLOOKUP($A52,csapatok!$A:$BL,AA$320,FALSE),LEN(VLOOKUP($A52,csapatok!$A:$BL,AA$320,FALSE))-6),'csapat-ranglista'!$A:$FP,AA$321,FALSE)/8,VLOOKUP(VLOOKUP($A52,csapatok!$A:$BL,AA$320,FALSE),'csapat-ranglista'!$A:$FP,AA$321,FALSE)/4),0)</f>
        <v>0</v>
      </c>
      <c r="AB52" s="223">
        <f>IFERROR(IF(RIGHT(VLOOKUP($A52,csapatok!$A:$BL,AB$320,FALSE),5)="Csere",VLOOKUP(LEFT(VLOOKUP($A52,csapatok!$A:$BL,AB$320,FALSE),LEN(VLOOKUP($A52,csapatok!$A:$BL,AB$320,FALSE))-6),'csapat-ranglista'!$A:$FP,AB$321,FALSE)/8,VLOOKUP(VLOOKUP($A52,csapatok!$A:$BL,AB$320,FALSE),'csapat-ranglista'!$A:$FP,AB$321,FALSE)/4),0)</f>
        <v>0</v>
      </c>
      <c r="AC52" s="223">
        <f>IFERROR(IF(RIGHT(VLOOKUP($A52,csapatok!$A:$BL,AC$320,FALSE),5)="Csere",VLOOKUP(LEFT(VLOOKUP($A52,csapatok!$A:$BL,AC$320,FALSE),LEN(VLOOKUP($A52,csapatok!$A:$BL,AC$320,FALSE))-6),'csapat-ranglista'!$A:$FP,AC$321,FALSE)/8,VLOOKUP(VLOOKUP($A52,csapatok!$A:$BL,AC$320,FALSE),'csapat-ranglista'!$A:$FP,AC$321,FALSE)/4),0)</f>
        <v>0</v>
      </c>
      <c r="AD52" s="223">
        <f>IFERROR(IF(RIGHT(VLOOKUP($A52,csapatok!$A:$BL,AD$320,FALSE),5)="Csere",VLOOKUP(LEFT(VLOOKUP($A52,csapatok!$A:$BL,AD$320,FALSE),LEN(VLOOKUP($A52,csapatok!$A:$BL,AD$320,FALSE))-6),'csapat-ranglista'!$A:$FP,AD$321,FALSE)/8,VLOOKUP(VLOOKUP($A52,csapatok!$A:$BL,AD$320,FALSE),'csapat-ranglista'!$A:$FP,AD$321,FALSE)/4),0)</f>
        <v>0</v>
      </c>
      <c r="AE52" s="223">
        <f>IFERROR(IF(RIGHT(VLOOKUP($A52,csapatok!$A:$BL,AE$320,FALSE),5)="Csere",VLOOKUP(LEFT(VLOOKUP($A52,csapatok!$A:$BL,AE$320,FALSE),LEN(VLOOKUP($A52,csapatok!$A:$BL,AE$320,FALSE))-6),'csapat-ranglista'!$A:$FP,AE$321,FALSE)/8,VLOOKUP(VLOOKUP($A52,csapatok!$A:$BL,AE$320,FALSE),'csapat-ranglista'!$A:$FP,AE$321,FALSE)/4),0)</f>
        <v>0</v>
      </c>
      <c r="AF52" s="223">
        <f>IFERROR(IF(RIGHT(VLOOKUP($A52,csapatok!$A:$BL,AF$320,FALSE),5)="Csere",VLOOKUP(LEFT(VLOOKUP($A52,csapatok!$A:$BL,AF$320,FALSE),LEN(VLOOKUP($A52,csapatok!$A:$BL,AF$320,FALSE))-6),'csapat-ranglista'!$A:$FP,AF$321,FALSE)/8,VLOOKUP(VLOOKUP($A52,csapatok!$A:$BL,AF$320,FALSE),'csapat-ranglista'!$A:$FP,AF$321,FALSE)/4),0)</f>
        <v>0</v>
      </c>
      <c r="AG52" s="223">
        <f>IFERROR(IF(RIGHT(VLOOKUP($A52,csapatok!$A:$BL,AG$320,FALSE),5)="Csere",VLOOKUP(LEFT(VLOOKUP($A52,csapatok!$A:$BL,AG$320,FALSE),LEN(VLOOKUP($A52,csapatok!$A:$BL,AG$320,FALSE))-6),'csapat-ranglista'!$A:$FP,AG$321,FALSE)/8,VLOOKUP(VLOOKUP($A52,csapatok!$A:$BL,AG$320,FALSE),'csapat-ranglista'!$A:$FP,AG$321,FALSE)/4),0)</f>
        <v>0</v>
      </c>
      <c r="AH52" s="223">
        <f>IFERROR(IF(RIGHT(VLOOKUP($A52,csapatok!$A:$BL,AH$320,FALSE),5)="Csere",VLOOKUP(LEFT(VLOOKUP($A52,csapatok!$A:$BL,AH$320,FALSE),LEN(VLOOKUP($A52,csapatok!$A:$BL,AH$320,FALSE))-6),'csapat-ranglista'!$A:$FP,AH$321,FALSE)/8,VLOOKUP(VLOOKUP($A52,csapatok!$A:$BL,AH$320,FALSE),'csapat-ranglista'!$A:$FP,AH$321,FALSE)/4),0)</f>
        <v>0</v>
      </c>
      <c r="AI52" s="223">
        <f>IFERROR(IF(RIGHT(VLOOKUP($A52,csapatok!$A:$BL,AI$320,FALSE),5)="Csere",VLOOKUP(LEFT(VLOOKUP($A52,csapatok!$A:$BL,AI$320,FALSE),LEN(VLOOKUP($A52,csapatok!$A:$BL,AI$320,FALSE))-6),'csapat-ranglista'!$A:$FP,AI$321,FALSE)/8,VLOOKUP(VLOOKUP($A52,csapatok!$A:$BL,AI$320,FALSE),'csapat-ranglista'!$A:$FP,AI$321,FALSE)/4),0)</f>
        <v>0</v>
      </c>
      <c r="AJ52" s="223">
        <f>IFERROR(IF(RIGHT(VLOOKUP($A52,csapatok!$A:$BL,AJ$320,FALSE),5)="Csere",VLOOKUP(LEFT(VLOOKUP($A52,csapatok!$A:$BL,AJ$320,FALSE),LEN(VLOOKUP($A52,csapatok!$A:$BL,AJ$320,FALSE))-6),'csapat-ranglista'!$A:$FP,AJ$321,FALSE)/8,VLOOKUP(VLOOKUP($A52,csapatok!$A:$BL,AJ$320,FALSE),'csapat-ranglista'!$A:$FP,AJ$321,FALSE)/2),0)</f>
        <v>0</v>
      </c>
      <c r="AK52" s="223">
        <f>IFERROR(IF(RIGHT(VLOOKUP($A52,csapatok!$A:$CN,AK$320,FALSE),5)="Csere",VLOOKUP(LEFT(VLOOKUP($A52,csapatok!$A:$CN,AK$320,FALSE),LEN(VLOOKUP($A52,csapatok!$A:$CN,AK$320,FALSE))-6),'csapat-ranglista'!$A:$FP,AK$321,FALSE)/8,VLOOKUP(VLOOKUP($A52,csapatok!$A:$CN,AK$320,FALSE),'csapat-ranglista'!$A:$FP,AK$321,FALSE)/4),0)</f>
        <v>0</v>
      </c>
      <c r="AL52" s="223">
        <f>IFERROR(IF(RIGHT(VLOOKUP($A52,csapatok!$A:$CN,AL$320,FALSE),5)="Csere",VLOOKUP(LEFT(VLOOKUP($A52,csapatok!$A:$CN,AL$320,FALSE),LEN(VLOOKUP($A52,csapatok!$A:$CN,AL$320,FALSE))-6),'csapat-ranglista'!$A:$FP,AL$321,FALSE)/8,VLOOKUP(VLOOKUP($A52,csapatok!$A:$CN,AL$320,FALSE),'csapat-ranglista'!$A:$FP,AL$321,FALSE)/4),0)</f>
        <v>0</v>
      </c>
      <c r="AM52" s="223">
        <f>IFERROR(IF(RIGHT(VLOOKUP($A52,csapatok!$A:$CN,AM$320,FALSE),5)="Csere",VLOOKUP(LEFT(VLOOKUP($A52,csapatok!$A:$CN,AM$320,FALSE),LEN(VLOOKUP($A52,csapatok!$A:$CN,AM$320,FALSE))-6),'csapat-ranglista'!$A:$FP,AM$321,FALSE)/8,VLOOKUP(VLOOKUP($A52,csapatok!$A:$CN,AM$320,FALSE),'csapat-ranglista'!$A:$FP,AM$321,FALSE)/4),0)</f>
        <v>0</v>
      </c>
      <c r="AN52" s="223">
        <f>IFERROR(IF(RIGHT(VLOOKUP($A52,csapatok!$A:$CN,AN$320,FALSE),5)="Csere",VLOOKUP(LEFT(VLOOKUP($A52,csapatok!$A:$CN,AN$320,FALSE),LEN(VLOOKUP($A52,csapatok!$A:$CN,AN$320,FALSE))-6),'csapat-ranglista'!$A:$FP,AN$321,FALSE)/8,VLOOKUP(VLOOKUP($A52,csapatok!$A:$CN,AN$320,FALSE),'csapat-ranglista'!$A:$FP,AN$321,FALSE)/4),0)</f>
        <v>0</v>
      </c>
      <c r="AO52" s="223">
        <f>IFERROR(IF(RIGHT(VLOOKUP($A52,csapatok!$A:$CN,AO$320,FALSE),5)="Csere",VLOOKUP(LEFT(VLOOKUP($A52,csapatok!$A:$CN,AO$320,FALSE),LEN(VLOOKUP($A52,csapatok!$A:$CN,AO$320,FALSE))-6),'csapat-ranglista'!$A:$FP,AO$321,FALSE)/8,VLOOKUP(VLOOKUP($A52,csapatok!$A:$CN,AO$320,FALSE),'csapat-ranglista'!$A:$FP,AO$321,FALSE)/4),0)</f>
        <v>0</v>
      </c>
      <c r="AP52" s="223">
        <f>IFERROR(IF(RIGHT(VLOOKUP($A52,csapatok!$A:$CN,AP$320,FALSE),5)="Csere",VLOOKUP(LEFT(VLOOKUP($A52,csapatok!$A:$CN,AP$320,FALSE),LEN(VLOOKUP($A52,csapatok!$A:$CN,AP$320,FALSE))-6),'csapat-ranglista'!$A:$FP,AP$321,FALSE)/8,VLOOKUP(VLOOKUP($A52,csapatok!$A:$CN,AP$320,FALSE),'csapat-ranglista'!$A:$FP,AP$321,FALSE)/4),0)</f>
        <v>0</v>
      </c>
      <c r="AQ52" s="223">
        <f>IFERROR(IF(RIGHT(VLOOKUP($A52,csapatok!$A:$CN,AQ$320,FALSE),5)="Csere",VLOOKUP(LEFT(VLOOKUP($A52,csapatok!$A:$CN,AQ$320,FALSE),LEN(VLOOKUP($A52,csapatok!$A:$CN,AQ$320,FALSE))-6),'csapat-ranglista'!$A:$FP,AQ$321,FALSE)/8,VLOOKUP(VLOOKUP($A52,csapatok!$A:$CN,AQ$320,FALSE),'csapat-ranglista'!$A:$FP,AQ$321,FALSE)/4),0)</f>
        <v>0</v>
      </c>
      <c r="AR52" s="223">
        <f>IFERROR(IF(RIGHT(VLOOKUP($A52,csapatok!$A:$CN,AR$320,FALSE),5)="Csere",VLOOKUP(LEFT(VLOOKUP($A52,csapatok!$A:$CN,AR$320,FALSE),LEN(VLOOKUP($A52,csapatok!$A:$CN,AR$320,FALSE))-6),'csapat-ranglista'!$A:$FP,AR$321,FALSE)/8,VLOOKUP(VLOOKUP($A52,csapatok!$A:$CN,AR$320,FALSE),'csapat-ranglista'!$A:$FP,AR$321,FALSE)/4),0)</f>
        <v>0</v>
      </c>
      <c r="AS52" s="223">
        <f>IFERROR(IF(RIGHT(VLOOKUP($A52,csapatok!$A:$CN,AS$320,FALSE),5)="Csere",VLOOKUP(LEFT(VLOOKUP($A52,csapatok!$A:$CN,AS$320,FALSE),LEN(VLOOKUP($A52,csapatok!$A:$CN,AS$320,FALSE))-6),'csapat-ranglista'!$A:$FP,AS$321,FALSE)/8,VLOOKUP(VLOOKUP($A52,csapatok!$A:$CN,AS$320,FALSE),'csapat-ranglista'!$A:$FP,AS$321,FALSE)/4),0)</f>
        <v>1.7878663996640682</v>
      </c>
      <c r="AT52" s="223">
        <f>IFERROR(IF(RIGHT(VLOOKUP($A52,csapatok!$A:$CN,AT$320,FALSE),5)="Csere",VLOOKUP(LEFT(VLOOKUP($A52,csapatok!$A:$CN,AT$320,FALSE),LEN(VLOOKUP($A52,csapatok!$A:$CN,AT$320,FALSE))-6),'csapat-ranglista'!$A:$FP,AT$321,FALSE)/8,VLOOKUP(VLOOKUP($A52,csapatok!$A:$CN,AT$320,FALSE),'csapat-ranglista'!$A:$FP,AT$321,FALSE)/4),0)</f>
        <v>0</v>
      </c>
      <c r="AU52" s="223">
        <f>IFERROR(IF(RIGHT(VLOOKUP($A52,csapatok!$A:$CN,AU$320,FALSE),5)="Csere",VLOOKUP(LEFT(VLOOKUP($A52,csapatok!$A:$CN,AU$320,FALSE),LEN(VLOOKUP($A52,csapatok!$A:$CN,AU$320,FALSE))-6),'csapat-ranglista'!$A:$FP,AU$321,FALSE)/8,VLOOKUP(VLOOKUP($A52,csapatok!$A:$CN,AU$320,FALSE),'csapat-ranglista'!$A:$FP,AU$321,FALSE)/4),0)</f>
        <v>0</v>
      </c>
      <c r="AV52" s="223">
        <f>IFERROR(IF(RIGHT(VLOOKUP($A52,csapatok!$A:$CN,AV$320,FALSE),5)="Csere",VLOOKUP(LEFT(VLOOKUP($A52,csapatok!$A:$CN,AV$320,FALSE),LEN(VLOOKUP($A52,csapatok!$A:$CN,AV$320,FALSE))-6),'csapat-ranglista'!$A:$FP,AV$321,FALSE)/8,VLOOKUP(VLOOKUP($A52,csapatok!$A:$CN,AV$320,FALSE),'csapat-ranglista'!$A:$FP,AV$321,FALSE)/4),0)</f>
        <v>0</v>
      </c>
      <c r="AW52" s="223">
        <f>IFERROR(IF(RIGHT(VLOOKUP($A52,csapatok!$A:$CN,AW$320,FALSE),5)="Csere",VLOOKUP(LEFT(VLOOKUP($A52,csapatok!$A:$CN,AW$320,FALSE),LEN(VLOOKUP($A52,csapatok!$A:$CN,AW$320,FALSE))-6),'csapat-ranglista'!$A:$FP,AW$321,FALSE)/8,VLOOKUP(VLOOKUP($A52,csapatok!$A:$CN,AW$320,FALSE),'csapat-ranglista'!$A:$FP,AW$321,FALSE)/4),0)</f>
        <v>0</v>
      </c>
      <c r="AX52" s="223">
        <f>IFERROR(IF(RIGHT(VLOOKUP($A52,csapatok!$A:$CN,AX$320,FALSE),5)="Csere",VLOOKUP(LEFT(VLOOKUP($A52,csapatok!$A:$CN,AX$320,FALSE),LEN(VLOOKUP($A52,csapatok!$A:$CN,AX$320,FALSE))-6),'csapat-ranglista'!$A:$FP,AX$321,FALSE)/8,VLOOKUP(VLOOKUP($A52,csapatok!$A:$CN,AX$320,FALSE),'csapat-ranglista'!$A:$FP,AX$321,FALSE)/4),0)</f>
        <v>0</v>
      </c>
      <c r="AY52" s="223">
        <f>IFERROR(IF(RIGHT(VLOOKUP($A52,csapatok!$A:$NN,AY$320,FALSE),5)="Csere",VLOOKUP(LEFT(VLOOKUP($A52,csapatok!$A:$NN,AY$320,FALSE),LEN(VLOOKUP($A52,csapatok!$A:$NN,AY$320,FALSE))-6),'csapat-ranglista'!$A:$FP,AY$321,FALSE)/8,VLOOKUP(VLOOKUP($A52,csapatok!$A:$NN,AY$320,FALSE),'csapat-ranglista'!$A:$FP,AY$321,FALSE)/4),0)</f>
        <v>0</v>
      </c>
      <c r="AZ52" s="223">
        <f>IFERROR(IF(RIGHT(VLOOKUP($A52,csapatok!$A:$NN,AZ$320,FALSE),5)="Csere",VLOOKUP(LEFT(VLOOKUP($A52,csapatok!$A:$NN,AZ$320,FALSE),LEN(VLOOKUP($A52,csapatok!$A:$NN,AZ$320,FALSE))-6),'csapat-ranglista'!$A:$FP,AZ$321,FALSE)/8,VLOOKUP(VLOOKUP($A52,csapatok!$A:$NN,AZ$320,FALSE),'csapat-ranglista'!$A:$FP,AZ$321,FALSE)/4),0)</f>
        <v>0</v>
      </c>
      <c r="BA52" s="223">
        <f>IFERROR(IF(RIGHT(VLOOKUP($A52,csapatok!$A:$NN,BA$320,FALSE),5)="Csere",VLOOKUP(LEFT(VLOOKUP($A52,csapatok!$A:$NN,BA$320,FALSE),LEN(VLOOKUP($A52,csapatok!$A:$NN,BA$320,FALSE))-6),'csapat-ranglista'!$A:$FP,BA$321,FALSE)/8,VLOOKUP(VLOOKUP($A52,csapatok!$A:$NN,BA$320,FALSE),'csapat-ranglista'!$A:$FP,BA$321,FALSE)/4),0)</f>
        <v>0</v>
      </c>
      <c r="BB52" s="223">
        <f>IFERROR(IF(RIGHT(VLOOKUP($A52,csapatok!$A:$NN,BB$320,FALSE),5)="Csere",VLOOKUP(LEFT(VLOOKUP($A52,csapatok!$A:$NN,BB$320,FALSE),LEN(VLOOKUP($A52,csapatok!$A:$NN,BB$320,FALSE))-6),'csapat-ranglista'!$A:$FP,BB$321,FALSE)/8,VLOOKUP(VLOOKUP($A52,csapatok!$A:$NN,BB$320,FALSE),'csapat-ranglista'!$A:$FP,BB$321,FALSE)/4),0)</f>
        <v>0</v>
      </c>
      <c r="BC52" s="224">
        <f>versenyek!$ES$11*IFERROR(VLOOKUP(VLOOKUP($A52,versenyek!ER:ET,3,FALSE),szabalyok!$A$16:$B$23,2,FALSE)/4,0)</f>
        <v>0</v>
      </c>
      <c r="BD52" s="224">
        <f>versenyek!$EV$11*IFERROR(VLOOKUP(VLOOKUP($A52,versenyek!EU:EW,3,FALSE),szabalyok!$A$16:$B$23,2,FALSE)/4,0)</f>
        <v>0.33608073469358923</v>
      </c>
      <c r="BE52" s="223">
        <f>IFERROR(IF(RIGHT(VLOOKUP($A52,csapatok!$A:$NN,BE$320,FALSE),5)="Csere",VLOOKUP(LEFT(VLOOKUP($A52,csapatok!$A:$NN,BE$320,FALSE),LEN(VLOOKUP($A52,csapatok!$A:$NN,BE$320,FALSE))-6),'csapat-ranglista'!$A:$FP,BE$321,FALSE)/8,VLOOKUP(VLOOKUP($A52,csapatok!$A:$NN,BE$320,FALSE),'csapat-ranglista'!$A:$FP,BE$321,FALSE)/4),0)</f>
        <v>0</v>
      </c>
      <c r="BF52" s="223">
        <f>IFERROR(IF(RIGHT(VLOOKUP($A52,csapatok!$A:$NN,BF$320,FALSE),5)="Csere",VLOOKUP(LEFT(VLOOKUP($A52,csapatok!$A:$NN,BF$320,FALSE),LEN(VLOOKUP($A52,csapatok!$A:$NN,BF$320,FALSE))-6),'csapat-ranglista'!$A:$FP,BF$321,FALSE)/8,VLOOKUP(VLOOKUP($A52,csapatok!$A:$NN,BF$320,FALSE),'csapat-ranglista'!$A:$FP,BF$321,FALSE)/4),0)</f>
        <v>0</v>
      </c>
      <c r="BG52" s="223">
        <f>IFERROR(IF(RIGHT(VLOOKUP($A52,csapatok!$A:$NN,BG$320,FALSE),5)="Csere",VLOOKUP(LEFT(VLOOKUP($A52,csapatok!$A:$NN,BG$320,FALSE),LEN(VLOOKUP($A52,csapatok!$A:$NN,BG$320,FALSE))-6),'csapat-ranglista'!$A:$FP,BG$321,FALSE)/8,VLOOKUP(VLOOKUP($A52,csapatok!$A:$NN,BG$320,FALSE),'csapat-ranglista'!$A:$FP,BG$321,FALSE)/4),0)</f>
        <v>0</v>
      </c>
      <c r="BH52" s="223">
        <f>IFERROR(IF(RIGHT(VLOOKUP($A52,csapatok!$A:$NN,BH$320,FALSE),5)="Csere",VLOOKUP(LEFT(VLOOKUP($A52,csapatok!$A:$NN,BH$320,FALSE),LEN(VLOOKUP($A52,csapatok!$A:$NN,BH$320,FALSE))-6),'csapat-ranglista'!$A:$FP,BH$321,FALSE)/8,VLOOKUP(VLOOKUP($A52,csapatok!$A:$NN,BH$320,FALSE),'csapat-ranglista'!$A:$FP,BH$321,FALSE)/4),0)</f>
        <v>2.90296921316421</v>
      </c>
      <c r="BI52" s="223">
        <f>IFERROR(IF(RIGHT(VLOOKUP($A52,csapatok!$A:$NN,BI$320,FALSE),5)="Csere",VLOOKUP(LEFT(VLOOKUP($A52,csapatok!$A:$NN,BI$320,FALSE),LEN(VLOOKUP($A52,csapatok!$A:$NN,BI$320,FALSE))-6),'csapat-ranglista'!$A:$FP,BI$321,FALSE)/8,VLOOKUP(VLOOKUP($A52,csapatok!$A:$NN,BI$320,FALSE),'csapat-ranglista'!$A:$FP,BI$321,FALSE)/4),0)</f>
        <v>0</v>
      </c>
      <c r="BJ52" s="223">
        <f>IFERROR(IF(RIGHT(VLOOKUP($A52,csapatok!$A:$NN,BJ$320,FALSE),5)="Csere",VLOOKUP(LEFT(VLOOKUP($A52,csapatok!$A:$NN,BJ$320,FALSE),LEN(VLOOKUP($A52,csapatok!$A:$NN,BJ$320,FALSE))-6),'csapat-ranglista'!$A:$FP,BJ$321,FALSE)/8,VLOOKUP(VLOOKUP($A52,csapatok!$A:$NN,BJ$320,FALSE),'csapat-ranglista'!$A:$FP,BJ$321,FALSE)/4),0)</f>
        <v>0</v>
      </c>
      <c r="BK52" s="223">
        <f>IFERROR(IF(RIGHT(VLOOKUP($A52,csapatok!$A:$NN,BK$320,FALSE),5)="Csere",VLOOKUP(LEFT(VLOOKUP($A52,csapatok!$A:$NN,BK$320,FALSE),LEN(VLOOKUP($A52,csapatok!$A:$NN,BK$320,FALSE))-6),'csapat-ranglista'!$A:$FP,BK$321,FALSE)/8,VLOOKUP(VLOOKUP($A52,csapatok!$A:$NN,BK$320,FALSE),'csapat-ranglista'!$A:$FP,BK$321,FALSE)/4),0)</f>
        <v>0</v>
      </c>
      <c r="BL52" s="223">
        <f>IFERROR(IF(RIGHT(VLOOKUP($A52,csapatok!$A:$NN,BL$320,FALSE),5)="Csere",VLOOKUP(LEFT(VLOOKUP($A52,csapatok!$A:$NN,BL$320,FALSE),LEN(VLOOKUP($A52,csapatok!$A:$NN,BL$320,FALSE))-6),'csapat-ranglista'!$A:$FP,BL$321,FALSE)/8,VLOOKUP(VLOOKUP($A52,csapatok!$A:$NN,BL$320,FALSE),'csapat-ranglista'!$A:$FP,BL$321,FALSE)/4),0)</f>
        <v>2.301612193679639</v>
      </c>
      <c r="BM52" s="223">
        <f>IFERROR(IF(RIGHT(VLOOKUP($A52,csapatok!$A:$NN,BM$320,FALSE),5)="Csere",VLOOKUP(LEFT(VLOOKUP($A52,csapatok!$A:$NN,BM$320,FALSE),LEN(VLOOKUP($A52,csapatok!$A:$NN,BM$320,FALSE))-6),'csapat-ranglista'!$A:$FP,BM$321,FALSE)/8,VLOOKUP(VLOOKUP($A52,csapatok!$A:$NN,BM$320,FALSE),'csapat-ranglista'!$A:$FP,BM$321,FALSE)/4),0)</f>
        <v>0</v>
      </c>
      <c r="BN52" s="223">
        <f>IFERROR(IF(RIGHT(VLOOKUP($A52,csapatok!$A:$NN,BN$320,FALSE),5)="Csere",VLOOKUP(LEFT(VLOOKUP($A52,csapatok!$A:$NN,BN$320,FALSE),LEN(VLOOKUP($A52,csapatok!$A:$NN,BN$320,FALSE))-6),'csapat-ranglista'!$A:$FP,BN$321,FALSE)/8,VLOOKUP(VLOOKUP($A52,csapatok!$A:$NN,BN$320,FALSE),'csapat-ranglista'!$A:$FP,BN$321,FALSE)/4),0)</f>
        <v>0</v>
      </c>
      <c r="BO52" s="223">
        <f>IFERROR(IF(RIGHT(VLOOKUP($A52,csapatok!$A:$NN,BO$320,FALSE),5)="Csere",VLOOKUP(LEFT(VLOOKUP($A52,csapatok!$A:$NN,BO$320,FALSE),LEN(VLOOKUP($A52,csapatok!$A:$NN,BO$320,FALSE))-6),'csapat-ranglista'!$A:$FP,BO$321,FALSE)/8,VLOOKUP(VLOOKUP($A52,csapatok!$A:$NN,BO$320,FALSE),'csapat-ranglista'!$A:$FP,BO$321,FALSE)/4),0)</f>
        <v>1.5741026988059816</v>
      </c>
      <c r="BP52" s="223">
        <f>IFERROR(IF(RIGHT(VLOOKUP($A52,csapatok!$A:$NN,BP$320,FALSE),5)="Csere",VLOOKUP(LEFT(VLOOKUP($A52,csapatok!$A:$NN,BP$320,FALSE),LEN(VLOOKUP($A52,csapatok!$A:$NN,BP$320,FALSE))-6),'csapat-ranglista'!$A:$FP,BP$321,FALSE)/8,VLOOKUP(VLOOKUP($A52,csapatok!$A:$NN,BP$320,FALSE),'csapat-ranglista'!$A:$FP,BP$321,FALSE)/4),0)</f>
        <v>0</v>
      </c>
      <c r="BQ52" s="223">
        <f>IFERROR(IF(RIGHT(VLOOKUP($A52,csapatok!$A:$NN,BQ$320,FALSE),5)="Csere",VLOOKUP(LEFT(VLOOKUP($A52,csapatok!$A:$NN,BQ$320,FALSE),LEN(VLOOKUP($A52,csapatok!$A:$NN,BQ$320,FALSE))-6),'csapat-ranglista'!$A:$FP,BQ$321,FALSE)/8,VLOOKUP(VLOOKUP($A52,csapatok!$A:$NN,BQ$320,FALSE),'csapat-ranglista'!$A:$FP,BQ$321,FALSE)/4),0)</f>
        <v>0</v>
      </c>
      <c r="BR52" s="223">
        <f>IFERROR(IF(RIGHT(VLOOKUP($A52,csapatok!$A:$NN,BR$320,FALSE),5)="Csere",VLOOKUP(LEFT(VLOOKUP($A52,csapatok!$A:$NN,BR$320,FALSE),LEN(VLOOKUP($A52,csapatok!$A:$NN,BR$320,FALSE))-6),'csapat-ranglista'!$A:$FP,BR$321,FALSE)/8,VLOOKUP(VLOOKUP($A52,csapatok!$A:$NN,BR$320,FALSE),'csapat-ranglista'!$A:$FP,BR$321,FALSE)/4),0)</f>
        <v>0</v>
      </c>
      <c r="BS52" s="223">
        <f>IFERROR(IF(RIGHT(VLOOKUP($A52,csapatok!$A:$NN,BS$320,FALSE),5)="Csere",VLOOKUP(LEFT(VLOOKUP($A52,csapatok!$A:$NN,BS$320,FALSE),LEN(VLOOKUP($A52,csapatok!$A:$NN,BS$320,FALSE))-6),'csapat-ranglista'!$A:$FP,BS$321,FALSE)/8,VLOOKUP(VLOOKUP($A52,csapatok!$A:$NN,BS$320,FALSE),'csapat-ranglista'!$A:$FP,BS$321,FALSE)/4),0)</f>
        <v>0</v>
      </c>
      <c r="BT52" s="223">
        <f>IFERROR(IF(RIGHT(VLOOKUP($A52,csapatok!$A:$NN,BT$320,FALSE),5)="Csere",VLOOKUP(LEFT(VLOOKUP($A52,csapatok!$A:$NN,BT$320,FALSE),LEN(VLOOKUP($A52,csapatok!$A:$NN,BT$320,FALSE))-6),'csapat-ranglista'!$A:$FP,BT$321,FALSE)/8,VLOOKUP(VLOOKUP($A52,csapatok!$A:$NN,BT$320,FALSE),'csapat-ranglista'!$A:$FP,BT$321,FALSE)/4),0)</f>
        <v>0</v>
      </c>
      <c r="BU52" s="223">
        <f>IFERROR(IF(RIGHT(VLOOKUP($A52,csapatok!$A:$NN,BU$320,FALSE),5)="Csere",VLOOKUP(LEFT(VLOOKUP($A52,csapatok!$A:$NN,BU$320,FALSE),LEN(VLOOKUP($A52,csapatok!$A:$NN,BU$320,FALSE))-6),'csapat-ranglista'!$A:$FP,BU$321,FALSE)/8,VLOOKUP(VLOOKUP($A52,csapatok!$A:$NN,BU$320,FALSE),'csapat-ranglista'!$A:$FP,BU$321,FALSE)/4),0)</f>
        <v>3.0469481594846823</v>
      </c>
      <c r="BV52" s="223">
        <f>IFERROR(IF(RIGHT(VLOOKUP($A52,csapatok!$A:$NN,BV$320,FALSE),5)="Csere",VLOOKUP(LEFT(VLOOKUP($A52,csapatok!$A:$NN,BV$320,FALSE),LEN(VLOOKUP($A52,csapatok!$A:$NN,BV$320,FALSE))-6),'csapat-ranglista'!$A:$FP,BV$321,FALSE)/8,VLOOKUP(VLOOKUP($A52,csapatok!$A:$NN,BV$320,FALSE),'csapat-ranglista'!$A:$FP,BV$321,FALSE)/4),0)</f>
        <v>0</v>
      </c>
      <c r="BW52" s="223">
        <f>IFERROR(IF(RIGHT(VLOOKUP($A52,csapatok!$A:$NN,BW$320,FALSE),5)="Csere",VLOOKUP(LEFT(VLOOKUP($A52,csapatok!$A:$NN,BW$320,FALSE),LEN(VLOOKUP($A52,csapatok!$A:$NN,BW$320,FALSE))-6),'csapat-ranglista'!$A:$FP,BW$321,FALSE)/8,VLOOKUP(VLOOKUP($A52,csapatok!$A:$NN,BW$320,FALSE),'csapat-ranglista'!$A:$FP,BW$321,FALSE)/4),0)</f>
        <v>0</v>
      </c>
      <c r="BX52" s="223">
        <f>IFERROR(IF(RIGHT(VLOOKUP($A52,csapatok!$A:$NN,BX$320,FALSE),5)="Csere",VLOOKUP(LEFT(VLOOKUP($A52,csapatok!$A:$NN,BX$320,FALSE),LEN(VLOOKUP($A52,csapatok!$A:$NN,BX$320,FALSE))-6),'csapat-ranglista'!$A:$FP,BX$321,FALSE)/8,VLOOKUP(VLOOKUP($A52,csapatok!$A:$NN,BX$320,FALSE),'csapat-ranglista'!$A:$FP,BX$321,FALSE)/4),0)</f>
        <v>16.785383316128257</v>
      </c>
      <c r="BY52" s="223">
        <f>IFERROR(IF(RIGHT(VLOOKUP($A52,csapatok!$A:$NN,BY$320,FALSE),5)="Csere",VLOOKUP(LEFT(VLOOKUP($A52,csapatok!$A:$NN,BY$320,FALSE),LEN(VLOOKUP($A52,csapatok!$A:$NN,BY$320,FALSE))-6),'csapat-ranglista'!$A:$FP,BY$321,FALSE)/8,VLOOKUP(VLOOKUP($A52,csapatok!$A:$NN,BY$320,FALSE),'csapat-ranglista'!$A:$FP,BY$321,FALSE)/4),0)</f>
        <v>0</v>
      </c>
      <c r="BZ52" s="223">
        <f>IFERROR(IF(RIGHT(VLOOKUP($A52,csapatok!$A:$NN,BZ$320,FALSE),5)="Csere",VLOOKUP(LEFT(VLOOKUP($A52,csapatok!$A:$NN,BZ$320,FALSE),LEN(VLOOKUP($A52,csapatok!$A:$NN,BZ$320,FALSE))-6),'csapat-ranglista'!$A:$FP,BZ$321,FALSE)/8,VLOOKUP(VLOOKUP($A52,csapatok!$A:$NN,BZ$320,FALSE),'csapat-ranglista'!$A:$FP,BZ$321,FALSE)/4),0)</f>
        <v>0</v>
      </c>
      <c r="CA52" s="223">
        <f>IFERROR(IF(RIGHT(VLOOKUP($A52,csapatok!$A:$NN,CA$320,FALSE),5)="Csere",VLOOKUP(LEFT(VLOOKUP($A52,csapatok!$A:$NN,CA$320,FALSE),LEN(VLOOKUP($A52,csapatok!$A:$NN,CA$320,FALSE))-6),'csapat-ranglista'!$A:$FP,CA$321,FALSE)/8,VLOOKUP(VLOOKUP($A52,csapatok!$A:$NN,CA$320,FALSE),'csapat-ranglista'!$A:$FP,CA$321,FALSE)/4),0)</f>
        <v>0</v>
      </c>
      <c r="CB52" s="223">
        <f>IFERROR(IF(RIGHT(VLOOKUP($A52,csapatok!$A:$NN,CB$320,FALSE),5)="Csere",VLOOKUP(LEFT(VLOOKUP($A52,csapatok!$A:$NN,CB$320,FALSE),LEN(VLOOKUP($A52,csapatok!$A:$NN,CB$320,FALSE))-6),'csapat-ranglista'!$A:$FP,CB$321,FALSE)/8,VLOOKUP(VLOOKUP($A52,csapatok!$A:$NN,CB$320,FALSE),'csapat-ranglista'!$A:$FP,CB$321,FALSE)/4),0)</f>
        <v>0</v>
      </c>
      <c r="CC52" s="223">
        <f>IFERROR(IF(RIGHT(VLOOKUP($A52,csapatok!$A:$NN,CC$320,FALSE),5)="Csere",VLOOKUP(LEFT(VLOOKUP($A52,csapatok!$A:$NN,CC$320,FALSE),LEN(VLOOKUP($A52,csapatok!$A:$NN,CC$320,FALSE))-6),'csapat-ranglista'!$A:$FP,CC$321,FALSE)/8,VLOOKUP(VLOOKUP($A52,csapatok!$A:$NN,CC$320,FALSE),'csapat-ranglista'!$A:$FP,CC$321,FALSE)/4),0)</f>
        <v>2.5663738547372232</v>
      </c>
      <c r="CD52" s="223">
        <f>IFERROR(IF(RIGHT(VLOOKUP($A52,csapatok!$A:$NN,CD$320,FALSE),5)="Csere",VLOOKUP(LEFT(VLOOKUP($A52,csapatok!$A:$NN,CD$320,FALSE),LEN(VLOOKUP($A52,csapatok!$A:$NN,CD$320,FALSE))-6),'csapat-ranglista'!$A:$FP,CD$321,FALSE)/8,VLOOKUP(VLOOKUP($A52,csapatok!$A:$NN,CD$320,FALSE),'csapat-ranglista'!$A:$FP,CD$321,FALSE)/4),0)</f>
        <v>0</v>
      </c>
      <c r="CE52" s="223">
        <f>IFERROR(IF(RIGHT(VLOOKUP($A52,csapatok!$A:$NN,CE$320,FALSE),5)="Csere",VLOOKUP(LEFT(VLOOKUP($A52,csapatok!$A:$NN,CE$320,FALSE),LEN(VLOOKUP($A52,csapatok!$A:$NN,CE$320,FALSE))-6),'csapat-ranglista'!$A:$FP,CE$321,FALSE)/8,VLOOKUP(VLOOKUP($A52,csapatok!$A:$NN,CE$320,FALSE),'csapat-ranglista'!$A:$FP,CE$321,FALSE)/4),0)</f>
        <v>0</v>
      </c>
      <c r="CF52" s="223">
        <f>IFERROR(IF(RIGHT(VLOOKUP($A52,csapatok!$A:$NN,CF$320,FALSE),5)="Csere",VLOOKUP(LEFT(VLOOKUP($A52,csapatok!$A:$NN,CF$320,FALSE),LEN(VLOOKUP($A52,csapatok!$A:$NN,CF$320,FALSE))-6),'csapat-ranglista'!$A:$FP,CF$321,FALSE)/8,VLOOKUP(VLOOKUP($A52,csapatok!$A:$NN,CF$320,FALSE),'csapat-ranglista'!$A:$FP,CF$321,FALSE)/4),0)</f>
        <v>0</v>
      </c>
      <c r="CG52" s="223">
        <f>IFERROR(IF(RIGHT(VLOOKUP($A52,csapatok!$A:$NN,CG$320,FALSE),5)="Csere",VLOOKUP(LEFT(VLOOKUP($A52,csapatok!$A:$NN,CG$320,FALSE),LEN(VLOOKUP($A52,csapatok!$A:$NN,CG$320,FALSE))-6),'csapat-ranglista'!$A:$FP,CG$321,FALSE)/8,VLOOKUP(VLOOKUP($A52,csapatok!$A:$NN,CG$320,FALSE),'csapat-ranglista'!$A:$FP,CG$321,FALSE)/4),0)</f>
        <v>0</v>
      </c>
      <c r="CH52" s="223">
        <f>IFERROR(IF(RIGHT(VLOOKUP($A52,csapatok!$A:$NN,CH$320,FALSE),5)="Csere",VLOOKUP(LEFT(VLOOKUP($A52,csapatok!$A:$NN,CH$320,FALSE),LEN(VLOOKUP($A52,csapatok!$A:$NN,CH$320,FALSE))-6),'csapat-ranglista'!$A:$FP,CH$321,FALSE)/8,VLOOKUP(VLOOKUP($A52,csapatok!$A:$NN,CH$320,FALSE),'csapat-ranglista'!$A:$FP,CH$321,FALSE)/4),0)</f>
        <v>0</v>
      </c>
      <c r="CI52" s="223">
        <f>IFERROR(IF(RIGHT(VLOOKUP($A52,csapatok!$A:$NN,CI$320,FALSE),5)="Csere",VLOOKUP(LEFT(VLOOKUP($A52,csapatok!$A:$NN,CI$320,FALSE),LEN(VLOOKUP($A52,csapatok!$A:$NN,CI$320,FALSE))-6),'csapat-ranglista'!$A:$FP,CI$321,FALSE)/8,VLOOKUP(VLOOKUP($A52,csapatok!$A:$NN,CI$320,FALSE),'csapat-ranglista'!$A:$FP,CI$321,FALSE)/4),0)</f>
        <v>0</v>
      </c>
      <c r="CJ52" s="224">
        <f>versenyek!$IQ$11*IFERROR(VLOOKUP(VLOOKUP($A52,versenyek!IP:IR,3,FALSE),szabalyok!$A$16:$B$23,2,FALSE)/4,0)</f>
        <v>0</v>
      </c>
      <c r="CK52" s="224">
        <f>versenyek!$IT$11*IFERROR(VLOOKUP(VLOOKUP($A52,versenyek!IS:IU,3,FALSE),szabalyok!$A$16:$B$23,2,FALSE)/4,0)</f>
        <v>0</v>
      </c>
      <c r="CL52" s="223">
        <f>IFERROR(IF(RIGHT(VLOOKUP($A52,csapatok!$A:$NN,CL$320,FALSE),5)="Csere",VLOOKUP(LEFT(VLOOKUP($A52,csapatok!$A:$NN,CL$320,FALSE),LEN(VLOOKUP($A52,csapatok!$A:$NN,CL$320,FALSE))-6),'csapat-ranglista'!$A:$FP,CL$321,FALSE)/8,VLOOKUP(VLOOKUP($A52,csapatok!$A:$NN,CL$320,FALSE),'csapat-ranglista'!$A:$FP,CL$321,FALSE)/4),0)</f>
        <v>0</v>
      </c>
      <c r="CM52" s="223">
        <f>IFERROR(IF(RIGHT(VLOOKUP($A52,csapatok!$A:$NN,CM$320,FALSE),5)="Csere",VLOOKUP(LEFT(VLOOKUP($A52,csapatok!$A:$NN,CM$320,FALSE),LEN(VLOOKUP($A52,csapatok!$A:$NN,CM$320,FALSE))-6),'csapat-ranglista'!$A:$FP,CM$321,FALSE)/8,VLOOKUP(VLOOKUP($A52,csapatok!$A:$NN,CM$320,FALSE),'csapat-ranglista'!$A:$FP,CM$321,FALSE)/4),0)</f>
        <v>0</v>
      </c>
      <c r="CN52" s="223">
        <f>IFERROR(IF(RIGHT(VLOOKUP($A52,csapatok!$A:$NN,CN$320,FALSE),5)="Csere",VLOOKUP(LEFT(VLOOKUP($A52,csapatok!$A:$NN,CN$320,FALSE),LEN(VLOOKUP($A52,csapatok!$A:$NN,CN$320,FALSE))-6),'csapat-ranglista'!$A:$FP,CN$321,FALSE)/8,VLOOKUP(VLOOKUP($A52,csapatok!$A:$NN,CN$320,FALSE),'csapat-ranglista'!$A:$FP,CN$321,FALSE)/4),0)</f>
        <v>0</v>
      </c>
      <c r="CO52" s="223">
        <f>IFERROR(IF(RIGHT(VLOOKUP($A52,csapatok!$A:$NN,CO$320,FALSE),5)="Csere",VLOOKUP(LEFT(VLOOKUP($A52,csapatok!$A:$NN,CO$320,FALSE),LEN(VLOOKUP($A52,csapatok!$A:$NN,CO$320,FALSE))-6),'csapat-ranglista'!$A:$FP,CO$321,FALSE)/8,VLOOKUP(VLOOKUP($A52,csapatok!$A:$NN,CO$320,FALSE),'csapat-ranglista'!$A:$FP,CO$321,FALSE)/4),0)</f>
        <v>0</v>
      </c>
      <c r="CP52" s="223">
        <f>IFERROR(IF(RIGHT(VLOOKUP($A52,csapatok!$A:$NN,CP$320,FALSE),5)="Csere",VLOOKUP(LEFT(VLOOKUP($A52,csapatok!$A:$NN,CP$320,FALSE),LEN(VLOOKUP($A52,csapatok!$A:$NN,CP$320,FALSE))-6),'csapat-ranglista'!$A:$FP,CP$321,FALSE)/8,VLOOKUP(VLOOKUP($A52,csapatok!$A:$NN,CP$320,FALSE),'csapat-ranglista'!$A:$FP,CP$321,FALSE)/4),0)</f>
        <v>0</v>
      </c>
      <c r="CQ52" s="223">
        <f>IFERROR(IF(RIGHT(VLOOKUP($A52,csapatok!$A:$NN,CQ$320,FALSE),5)="Csere",VLOOKUP(LEFT(VLOOKUP($A52,csapatok!$A:$NN,CQ$320,FALSE),LEN(VLOOKUP($A52,csapatok!$A:$NN,CQ$320,FALSE))-6),'csapat-ranglista'!$A:$FP,CQ$321,FALSE)/8,VLOOKUP(VLOOKUP($A52,csapatok!$A:$NN,CQ$320,FALSE),'csapat-ranglista'!$A:$FP,CQ$321,FALSE)/4),0)</f>
        <v>0</v>
      </c>
      <c r="CR52" s="223">
        <f>IFERROR(IF(RIGHT(VLOOKUP($A52,csapatok!$A:$NN,CR$320,FALSE),5)="Csere",VLOOKUP(LEFT(VLOOKUP($A52,csapatok!$A:$NN,CR$320,FALSE),LEN(VLOOKUP($A52,csapatok!$A:$NN,CR$320,FALSE))-6),'csapat-ranglista'!$A:$FP,CR$321,FALSE)/8,VLOOKUP(VLOOKUP($A52,csapatok!$A:$NN,CR$320,FALSE),'csapat-ranglista'!$A:$FP,CR$321,FALSE)/4),0)</f>
        <v>0</v>
      </c>
      <c r="CS52" s="223">
        <f>IFERROR(IF(RIGHT(VLOOKUP($A52,csapatok!$A:$NN,CS$320,FALSE),5)="Csere",VLOOKUP(LEFT(VLOOKUP($A52,csapatok!$A:$NN,CS$320,FALSE),LEN(VLOOKUP($A52,csapatok!$A:$NN,CS$320,FALSE))-6),'csapat-ranglista'!$A:$FP,CS$321,FALSE)/8,VLOOKUP(VLOOKUP($A52,csapatok!$A:$NN,CS$320,FALSE),'csapat-ranglista'!$A:$FP,CS$321,FALSE)/4),0)</f>
        <v>3.4953751020172086</v>
      </c>
      <c r="CT52" s="223">
        <f>IFERROR(IF(RIGHT(VLOOKUP($A52,csapatok!$A:$NN,CT$320,FALSE),5)="Csere",VLOOKUP(LEFT(VLOOKUP($A52,csapatok!$A:$NN,CT$320,FALSE),LEN(VLOOKUP($A52,csapatok!$A:$NN,CT$320,FALSE))-6),'csapat-ranglista'!$A:$FP,CT$321,FALSE)/8,VLOOKUP(VLOOKUP($A52,csapatok!$A:$NN,CT$320,FALSE),'csapat-ranglista'!$A:$FP,CT$321,FALSE)/4),0)</f>
        <v>0</v>
      </c>
      <c r="CU52" s="223">
        <f>IFERROR(IF(RIGHT(VLOOKUP($A52,csapatok!$A:$NN,CU$320,FALSE),5)="Csere",VLOOKUP(LEFT(VLOOKUP($A52,csapatok!$A:$NN,CU$320,FALSE),LEN(VLOOKUP($A52,csapatok!$A:$NN,CU$320,FALSE))-6),'csapat-ranglista'!$A:$FP,CU$321,FALSE)/8,VLOOKUP(VLOOKUP($A52,csapatok!$A:$NN,CU$320,FALSE),'csapat-ranglista'!$A:$FP,CU$321,FALSE)/4),0)</f>
        <v>0</v>
      </c>
      <c r="CV52" s="223">
        <f>IFERROR(IF(RIGHT(VLOOKUP($A52,csapatok!$A:$NN,CV$320,FALSE),5)="Csere",VLOOKUP(LEFT(VLOOKUP($A52,csapatok!$A:$NN,CV$320,FALSE),LEN(VLOOKUP($A52,csapatok!$A:$NN,CV$320,FALSE))-6),'csapat-ranglista'!$A:$FP,CV$321,FALSE)/8,VLOOKUP(VLOOKUP($A52,csapatok!$A:$NN,CV$320,FALSE),'csapat-ranglista'!$A:$FP,CV$321,FALSE)/4),0)</f>
        <v>0</v>
      </c>
      <c r="CW52" s="223">
        <f>IFERROR(IF(RIGHT(VLOOKUP($A52,csapatok!$A:$NN,CW$320,FALSE),5)="Csere",VLOOKUP(LEFT(VLOOKUP($A52,csapatok!$A:$NN,CW$320,FALSE),LEN(VLOOKUP($A52,csapatok!$A:$NN,CW$320,FALSE))-6),'csapat-ranglista'!$A:$FP,CW$321,FALSE)/8,VLOOKUP(VLOOKUP($A52,csapatok!$A:$NN,CW$320,FALSE),'csapat-ranglista'!$A:$FP,CW$321,FALSE)/4),0)</f>
        <v>0</v>
      </c>
      <c r="CX52" s="223">
        <f>IFERROR(IF(RIGHT(VLOOKUP($A52,csapatok!$A:$NN,CX$320,FALSE),5)="Csere",VLOOKUP(LEFT(VLOOKUP($A52,csapatok!$A:$NN,CX$320,FALSE),LEN(VLOOKUP($A52,csapatok!$A:$NN,CX$320,FALSE))-6),'csapat-ranglista'!$A:$FP,CX$321,FALSE)/8,VLOOKUP(VLOOKUP($A52,csapatok!$A:$NN,CX$320,FALSE),'csapat-ranglista'!$A:$FP,CX$321,FALSE)/4),0)</f>
        <v>0</v>
      </c>
      <c r="CY52" s="223">
        <f>IFERROR(IF(RIGHT(VLOOKUP($A52,csapatok!$A:$NN,CY$320,FALSE),5)="Csere",VLOOKUP(LEFT(VLOOKUP($A52,csapatok!$A:$NN,CY$320,FALSE),LEN(VLOOKUP($A52,csapatok!$A:$NN,CY$320,FALSE))-6),'csapat-ranglista'!$A:$FP,CY$321,FALSE)/8,VLOOKUP(VLOOKUP($A52,csapatok!$A:$NN,CY$320,FALSE),'csapat-ranglista'!$A:$FP,CY$321,FALSE)/4),0)</f>
        <v>0</v>
      </c>
      <c r="CZ52" s="223">
        <f>IFERROR(IF(RIGHT(VLOOKUP($A52,csapatok!$A:$NN,CZ$320,FALSE),5)="Csere",VLOOKUP(LEFT(VLOOKUP($A52,csapatok!$A:$NN,CZ$320,FALSE),LEN(VLOOKUP($A52,csapatok!$A:$NN,CZ$320,FALSE))-6),'csapat-ranglista'!$A:$FP,CZ$321,FALSE)/8,VLOOKUP(VLOOKUP($A52,csapatok!$A:$NN,CZ$320,FALSE),'csapat-ranglista'!$A:$FP,CZ$321,FALSE)/4),0)</f>
        <v>0</v>
      </c>
      <c r="DA52" s="223">
        <f>IFERROR(IF(RIGHT(VLOOKUP($A52,csapatok!$A:$NN,DA$320,FALSE),5)="Csere",VLOOKUP(LEFT(VLOOKUP($A52,csapatok!$A:$NN,DA$320,FALSE),LEN(VLOOKUP($A52,csapatok!$A:$NN,DA$320,FALSE))-6),'csapat-ranglista'!$A:$FP,DA$321,FALSE)/8,VLOOKUP(VLOOKUP($A52,csapatok!$A:$NN,DA$320,FALSE),'csapat-ranglista'!$A:$FP,DA$321,FALSE)/4),0)</f>
        <v>0</v>
      </c>
      <c r="DB52" s="223">
        <f>IFERROR(IF(RIGHT(VLOOKUP($A52,csapatok!$A:$NN,DB$320,FALSE),5)="Csere",VLOOKUP(LEFT(VLOOKUP($A52,csapatok!$A:$NN,DB$320,FALSE),LEN(VLOOKUP($A52,csapatok!$A:$NN,DB$320,FALSE))-6),'csapat-ranglista'!$A:$FP,DB$321,FALSE)/8,VLOOKUP(VLOOKUP($A52,csapatok!$A:$NN,DB$320,FALSE),'csapat-ranglista'!$A:$FP,DB$321,FALSE)/4),0)</f>
        <v>0</v>
      </c>
      <c r="DC52" s="223">
        <f>IFERROR(IF(RIGHT(VLOOKUP($A52,csapatok!$A:$NN,DC$320,FALSE),5)="Csere",VLOOKUP(LEFT(VLOOKUP($A52,csapatok!$A:$NN,DC$320,FALSE),LEN(VLOOKUP($A52,csapatok!$A:$NN,DC$320,FALSE))-6),'csapat-ranglista'!$A:$FP,DC$321,FALSE)/8,VLOOKUP(VLOOKUP($A52,csapatok!$A:$NN,DC$320,FALSE),'csapat-ranglista'!$A:$FP,DC$321,FALSE)/4),0)</f>
        <v>0</v>
      </c>
      <c r="DD52" s="223">
        <f>IFERROR(IF(RIGHT(VLOOKUP($A52,csapatok!$A:$NN,DD$320,FALSE),5)="Csere",VLOOKUP(LEFT(VLOOKUP($A52,csapatok!$A:$NN,DD$320,FALSE),LEN(VLOOKUP($A52,csapatok!$A:$NN,DD$320,FALSE))-6),'csapat-ranglista'!$A:$FP,DD$321,FALSE)/8,VLOOKUP(VLOOKUP($A52,csapatok!$A:$NN,DD$320,FALSE),'csapat-ranglista'!$A:$FP,DD$321,FALSE)/4),0)</f>
        <v>0</v>
      </c>
      <c r="DE52" s="223">
        <f>IFERROR(IF(RIGHT(VLOOKUP($A52,csapatok!$A:$NN,DE$320,FALSE),5)="Csere",VLOOKUP(LEFT(VLOOKUP($A52,csapatok!$A:$NN,DE$320,FALSE),LEN(VLOOKUP($A52,csapatok!$A:$NN,DE$320,FALSE))-6),'csapat-ranglista'!$A:$FP,DE$321,FALSE)/8,VLOOKUP(VLOOKUP($A52,csapatok!$A:$NN,DE$320,FALSE),'csapat-ranglista'!$A:$FP,DE$321,FALSE)/4),0)</f>
        <v>0</v>
      </c>
      <c r="DF52" s="223">
        <f>IFERROR(IF(RIGHT(VLOOKUP($A52,csapatok!$A:$NN,DF$320,FALSE),5)="Csere",VLOOKUP(LEFT(VLOOKUP($A52,csapatok!$A:$NN,DF$320,FALSE),LEN(VLOOKUP($A52,csapatok!$A:$NN,DF$320,FALSE))-6),'csapat-ranglista'!$A:$FP,DF$321,FALSE)/8,VLOOKUP(VLOOKUP($A52,csapatok!$A:$NN,DF$320,FALSE),'csapat-ranglista'!$A:$FP,DF$321,FALSE)/4),0)</f>
        <v>0</v>
      </c>
      <c r="DG52" s="223">
        <f>IFERROR(IF(RIGHT(VLOOKUP($A52,csapatok!$A:$NN,DG$320,FALSE),5)="Csere",VLOOKUP(LEFT(VLOOKUP($A52,csapatok!$A:$NN,DG$320,FALSE),LEN(VLOOKUP($A52,csapatok!$A:$NN,DG$320,FALSE))-6),'csapat-ranglista'!$A:$FP,DG$321,FALSE)/8,VLOOKUP(VLOOKUP($A52,csapatok!$A:$NN,DG$320,FALSE),'csapat-ranglista'!$A:$FP,DG$321,FALSE)/4),0)</f>
        <v>0</v>
      </c>
      <c r="DH52" s="223">
        <f>IFERROR(IF(RIGHT(VLOOKUP($A52,csapatok!$A:$NN,DH$320,FALSE),5)="Csere",VLOOKUP(LEFT(VLOOKUP($A52,csapatok!$A:$NN,DH$320,FALSE),LEN(VLOOKUP($A52,csapatok!$A:$NN,DH$320,FALSE))-6),'csapat-ranglista'!$A:$FP,DH$321,FALSE)/8,VLOOKUP(VLOOKUP($A52,csapatok!$A:$NN,DH$320,FALSE),'csapat-ranglista'!$A:$FP,DH$321,FALSE)/4),0)</f>
        <v>0</v>
      </c>
      <c r="DI52" s="223">
        <f>IFERROR(IF(RIGHT(VLOOKUP($A52,csapatok!$A:$NN,DI$320,FALSE),5)="Csere",VLOOKUP(LEFT(VLOOKUP($A52,csapatok!$A:$NN,DI$320,FALSE),LEN(VLOOKUP($A52,csapatok!$A:$NN,DI$320,FALSE))-6),'csapat-ranglista'!$A:$FP,DI$321,FALSE)/8,VLOOKUP(VLOOKUP($A52,csapatok!$A:$NN,DI$320,FALSE),'csapat-ranglista'!$A:$FP,DI$321,FALSE)/4),0)</f>
        <v>0</v>
      </c>
      <c r="DJ52" s="223">
        <f>IFERROR(IF(RIGHT(VLOOKUP($A52,csapatok!$A:$NN,DJ$320,FALSE),5)="Csere",VLOOKUP(LEFT(VLOOKUP($A52,csapatok!$A:$NN,DJ$320,FALSE),LEN(VLOOKUP($A52,csapatok!$A:$NN,DJ$320,FALSE))-6),'csapat-ranglista'!$A:$FP,DJ$321,FALSE)/8,VLOOKUP(VLOOKUP($A52,csapatok!$A:$NN,DJ$320,FALSE),'csapat-ranglista'!$A:$FP,DJ$321,FALSE)/4),0)</f>
        <v>0</v>
      </c>
      <c r="DK52" s="223">
        <f>IFERROR(IF(RIGHT(VLOOKUP($A52,csapatok!$A:$NN,DK$320,FALSE),5)="Csere",VLOOKUP(LEFT(VLOOKUP($A52,csapatok!$A:$NN,DK$320,FALSE),LEN(VLOOKUP($A52,csapatok!$A:$NN,DK$320,FALSE))-6),'csapat-ranglista'!$A:$FP,DK$321,FALSE)/8,VLOOKUP(VLOOKUP($A52,csapatok!$A:$NN,DK$320,FALSE),'csapat-ranglista'!$A:$FP,DK$321,FALSE)/4),0)</f>
        <v>0</v>
      </c>
      <c r="DL52" s="223">
        <f>IFERROR(IF(RIGHT(VLOOKUP($A52,csapatok!$A:$NN,DL$320,FALSE),5)="Csere",VLOOKUP(LEFT(VLOOKUP($A52,csapatok!$A:$NN,DL$320,FALSE),LEN(VLOOKUP($A52,csapatok!$A:$NN,DL$320,FALSE))-6),'csapat-ranglista'!$A:$FP,DL$321,FALSE)/8,VLOOKUP(VLOOKUP($A52,csapatok!$A:$NN,DL$320,FALSE),'csapat-ranglista'!$A:$FP,DL$321,FALSE)/4),0)</f>
        <v>0</v>
      </c>
      <c r="DM52" s="223">
        <f>IFERROR(IF(RIGHT(VLOOKUP($A52,csapatok!$A:$NN,DM$320,FALSE),5)="Csere",VLOOKUP(LEFT(VLOOKUP($A52,csapatok!$A:$NN,DM$320,FALSE),LEN(VLOOKUP($A52,csapatok!$A:$NN,DM$320,FALSE))-6),'csapat-ranglista'!$A:$FP,DM$321,FALSE)/8,VLOOKUP(VLOOKUP($A52,csapatok!$A:$NN,DM$320,FALSE),'csapat-ranglista'!$A:$FP,DM$321,FALSE)/4),0)</f>
        <v>0</v>
      </c>
      <c r="DN52" s="223">
        <f>IFERROR(IF(RIGHT(VLOOKUP($A52,csapatok!$A:$NN,DN$320,FALSE),5)="Csere",VLOOKUP(LEFT(VLOOKUP($A52,csapatok!$A:$NN,DN$320,FALSE),LEN(VLOOKUP($A52,csapatok!$A:$NN,DN$320,FALSE))-6),'csapat-ranglista'!$A:$FP,DN$321,FALSE)/8,VLOOKUP(VLOOKUP($A52,csapatok!$A:$NN,DN$320,FALSE),'csapat-ranglista'!$A:$FP,DN$321,FALSE)/4),0)</f>
        <v>0</v>
      </c>
      <c r="DO52" s="224">
        <f>versenyek!$MF$11*IFERROR(VLOOKUP(VLOOKUP($A52,versenyek!ME:MG,3,FALSE),szabalyok!$A$16:$B$23,2,FALSE)/4,0)</f>
        <v>0</v>
      </c>
      <c r="DP52" s="224">
        <f>versenyek!$MI$11*IFERROR(VLOOKUP(VLOOKUP($A52,versenyek!MH:MJ,3,FALSE),szabalyok!$A$16:$B$23,2,FALSE)/4,0)</f>
        <v>0</v>
      </c>
      <c r="DQ52" s="223">
        <f>IFERROR(IF(RIGHT(VLOOKUP($A52,csapatok!$A:$NN,DQ$320,FALSE),5)="Csere",VLOOKUP(LEFT(VLOOKUP($A52,csapatok!$A:$NN,DQ$320,FALSE),LEN(VLOOKUP($A52,csapatok!$A:$NN,DQ$320,FALSE))-6),'csapat-ranglista'!$A:$FP,DQ$321,FALSE)/8,VLOOKUP(VLOOKUP($A52,csapatok!$A:$NN,DQ$320,FALSE),'csapat-ranglista'!$A:$FP,DQ$321,FALSE)/4),0)</f>
        <v>0</v>
      </c>
      <c r="DR52" s="223">
        <f>IFERROR(IF(RIGHT(VLOOKUP($A52,csapatok!$A:$NN,DR$320,FALSE),5)="Csere",VLOOKUP(LEFT(VLOOKUP($A52,csapatok!$A:$NN,DR$320,FALSE),LEN(VLOOKUP($A52,csapatok!$A:$NN,DR$320,FALSE))-6),'csapat-ranglista'!$A:$FP,DR$321,FALSE)/8,VLOOKUP(VLOOKUP($A52,csapatok!$A:$NN,DR$320,FALSE),'csapat-ranglista'!$A:$FP,DR$321,FALSE)/4),0)</f>
        <v>0</v>
      </c>
      <c r="DS52" s="223">
        <f>IFERROR(IF(RIGHT(VLOOKUP($A52,csapatok!$A:$NN,DS$320,FALSE),5)="Csere",VLOOKUP(LEFT(VLOOKUP($A52,csapatok!$A:$NN,DS$320,FALSE),LEN(VLOOKUP($A52,csapatok!$A:$NN,DS$320,FALSE))-6),'csapat-ranglista'!$A:$FP,DS$321,FALSE)/8,VLOOKUP(VLOOKUP($A52,csapatok!$A:$NN,DS$320,FALSE),'csapat-ranglista'!$A:$FP,DS$321,FALSE)/4),0)</f>
        <v>0</v>
      </c>
      <c r="DT52" s="223">
        <f>IFERROR(IF(RIGHT(VLOOKUP($A52,csapatok!$A:$NN,DT$320,FALSE),5)="Csere",VLOOKUP(LEFT(VLOOKUP($A52,csapatok!$A:$NN,DT$320,FALSE),LEN(VLOOKUP($A52,csapatok!$A:$NN,DT$320,FALSE))-6),'csapat-ranglista'!$A:$FP,DT$321,FALSE)/8,VLOOKUP(VLOOKUP($A52,csapatok!$A:$NN,DT$320,FALSE),'csapat-ranglista'!$A:$FP,DT$321,FALSE)/4),0)</f>
        <v>0</v>
      </c>
      <c r="DU52" s="223">
        <f>IFERROR(IF(RIGHT(VLOOKUP($A52,csapatok!$A:$NN,DU$320,FALSE),5)="Csere",VLOOKUP(LEFT(VLOOKUP($A52,csapatok!$A:$NN,DU$320,FALSE),LEN(VLOOKUP($A52,csapatok!$A:$NN,DU$320,FALSE))-6),'csapat-ranglista'!$A:$FP,DU$321,FALSE)/8,VLOOKUP(VLOOKUP($A52,csapatok!$A:$NN,DU$320,FALSE),'csapat-ranglista'!$A:$FP,DU$321,FALSE)/4),0)</f>
        <v>0</v>
      </c>
      <c r="DV52" s="223">
        <f>IFERROR(IF(RIGHT(VLOOKUP($A52,csapatok!$A:$NN,DV$320,FALSE),5)="Csere",VLOOKUP(LEFT(VLOOKUP($A52,csapatok!$A:$NN,DV$320,FALSE),LEN(VLOOKUP($A52,csapatok!$A:$NN,DV$320,FALSE))-6),'csapat-ranglista'!$A:$FP,DV$321,FALSE)/8,VLOOKUP(VLOOKUP($A52,csapatok!$A:$NN,DV$320,FALSE),'csapat-ranglista'!$A:$FP,DV$321,FALSE)/4),0)</f>
        <v>0</v>
      </c>
      <c r="DW52" s="223">
        <f>IFERROR(IF(RIGHT(VLOOKUP($A52,csapatok!$A:$NN,DW$320,FALSE),5)="Csere",VLOOKUP(LEFT(VLOOKUP($A52,csapatok!$A:$NN,DW$320,FALSE),LEN(VLOOKUP($A52,csapatok!$A:$NN,DW$320,FALSE))-6),'csapat-ranglista'!$A:$FP,DW$321,FALSE)/8,VLOOKUP(VLOOKUP($A52,csapatok!$A:$NN,DW$320,FALSE),'csapat-ranglista'!$A:$FP,DW$321,FALSE)/4),0)</f>
        <v>0</v>
      </c>
      <c r="DX52" s="223">
        <f>IFERROR(IF(RIGHT(VLOOKUP($A52,csapatok!$A:$NN,DX$320,FALSE),5)="Csere",VLOOKUP(LEFT(VLOOKUP($A52,csapatok!$A:$NN,DX$320,FALSE),LEN(VLOOKUP($A52,csapatok!$A:$NN,DX$320,FALSE))-6),'csapat-ranglista'!$A:$FP,DX$321,FALSE)/8,VLOOKUP(VLOOKUP($A52,csapatok!$A:$NN,DX$320,FALSE),'csapat-ranglista'!$A:$FP,DX$321,FALSE)/4),0)</f>
        <v>0</v>
      </c>
      <c r="DY52" s="223">
        <f>IFERROR(IF(RIGHT(VLOOKUP($A52,csapatok!$A:$NN,DY$320,FALSE),5)="Csere",VLOOKUP(LEFT(VLOOKUP($A52,csapatok!$A:$NN,DY$320,FALSE),LEN(VLOOKUP($A52,csapatok!$A:$NN,DY$320,FALSE))-6),'csapat-ranglista'!$A:$FP,DY$321,FALSE)/8,VLOOKUP(VLOOKUP($A52,csapatok!$A:$NN,DY$320,FALSE),'csapat-ranglista'!$A:$FP,DY$321,FALSE)/4),0)</f>
        <v>0</v>
      </c>
      <c r="DZ52" s="223">
        <f>IFERROR(IF(RIGHT(VLOOKUP($A52,csapatok!$A:$NN,DZ$320,FALSE),5)="Csere",VLOOKUP(LEFT(VLOOKUP($A52,csapatok!$A:$NN,DZ$320,FALSE),LEN(VLOOKUP($A52,csapatok!$A:$NN,DZ$320,FALSE))-6),'csapat-ranglista'!$A:$FP,DZ$321,FALSE)/8,VLOOKUP(VLOOKUP($A52,csapatok!$A:$NN,DZ$320,FALSE),'csapat-ranglista'!$A:$FP,DZ$321,FALSE)/4),0)</f>
        <v>0</v>
      </c>
      <c r="EA52" s="223">
        <f>IFERROR(IF(RIGHT(VLOOKUP($A52,csapatok!$A:$NN,EA$320,FALSE),5)="Csere",VLOOKUP(LEFT(VLOOKUP($A52,csapatok!$A:$NN,EA$320,FALSE),LEN(VLOOKUP($A52,csapatok!$A:$NN,EA$320,FALSE))-6),'csapat-ranglista'!$A:$FP,EA$321,FALSE)/8,VLOOKUP(VLOOKUP($A52,csapatok!$A:$NN,EA$320,FALSE),'csapat-ranglista'!$A:$FP,EA$321,FALSE)/4),0)</f>
        <v>0</v>
      </c>
      <c r="EB52" s="223">
        <f>IFERROR(IF(RIGHT(VLOOKUP($A52,csapatok!$A:$NN,EB$320,FALSE),5)="Csere",VLOOKUP(LEFT(VLOOKUP($A52,csapatok!$A:$NN,EB$320,FALSE),LEN(VLOOKUP($A52,csapatok!$A:$NN,EB$320,FALSE))-6),'csapat-ranglista'!$A:$FP,EB$321,FALSE)/8,VLOOKUP(VLOOKUP($A52,csapatok!$A:$NN,EB$320,FALSE),'csapat-ranglista'!$A:$FP,EB$321,FALSE)/4),0)</f>
        <v>0</v>
      </c>
      <c r="EC52" s="223">
        <f>IFERROR(IF(RIGHT(VLOOKUP($A52,csapatok!$A:$NN,EC$320,FALSE),5)="Csere",VLOOKUP(LEFT(VLOOKUP($A52,csapatok!$A:$NN,EC$320,FALSE),LEN(VLOOKUP($A52,csapatok!$A:$NN,EC$320,FALSE))-6),'csapat-ranglista'!$A:$FP,EC$321,FALSE)/8,VLOOKUP(VLOOKUP($A52,csapatok!$A:$NN,EC$320,FALSE),'csapat-ranglista'!$A:$FP,EC$321,FALSE)/4),0)</f>
        <v>0</v>
      </c>
      <c r="ED52" s="223">
        <f>IFERROR(IF(RIGHT(VLOOKUP($A52,csapatok!$A:$NN,ED$320,FALSE),5)="Csere",VLOOKUP(LEFT(VLOOKUP($A52,csapatok!$A:$NN,ED$320,FALSE),LEN(VLOOKUP($A52,csapatok!$A:$NN,ED$320,FALSE))-6),'csapat-ranglista'!$A:$FP,ED$321,FALSE)/8,VLOOKUP(VLOOKUP($A52,csapatok!$A:$NN,ED$320,FALSE),'csapat-ranglista'!$A:$FP,ED$321,FALSE)/4),0)</f>
        <v>0</v>
      </c>
      <c r="EE52" s="223">
        <f>IFERROR(IF(RIGHT(VLOOKUP($A52,csapatok!$A:$NN,EE$320,FALSE),5)="Csere",VLOOKUP(LEFT(VLOOKUP($A52,csapatok!$A:$NN,EE$320,FALSE),LEN(VLOOKUP($A52,csapatok!$A:$NN,EE$320,FALSE))-6),'csapat-ranglista'!$A:$FP,EE$321,FALSE)/8,VLOOKUP(VLOOKUP($A52,csapatok!$A:$NN,EE$320,FALSE),'csapat-ranglista'!$A:$FP,EE$321,FALSE)/4),0)</f>
        <v>0</v>
      </c>
      <c r="EF52" s="223">
        <f>IFERROR(IF(RIGHT(VLOOKUP($A52,csapatok!$A:$NN,EF$320,FALSE),5)="Csere",VLOOKUP(LEFT(VLOOKUP($A52,csapatok!$A:$NN,EF$320,FALSE),LEN(VLOOKUP($A52,csapatok!$A:$NN,EF$320,FALSE))-6),'csapat-ranglista'!$A:$FP,EF$321,FALSE)/8,VLOOKUP(VLOOKUP($A52,csapatok!$A:$NN,EF$320,FALSE),'csapat-ranglista'!$A:$FP,EF$321,FALSE)/4),0)</f>
        <v>0</v>
      </c>
      <c r="EG52" s="223">
        <f>IFERROR(IF(RIGHT(VLOOKUP($A52,csapatok!$A:$NN,EG$320,FALSE),5)="Csere",VLOOKUP(LEFT(VLOOKUP($A52,csapatok!$A:$NN,EG$320,FALSE),LEN(VLOOKUP($A52,csapatok!$A:$NN,EG$320,FALSE))-6),'csapat-ranglista'!$A:$FP,EG$321,FALSE)/8,VLOOKUP(VLOOKUP($A52,csapatok!$A:$NN,EG$320,FALSE),'csapat-ranglista'!$A:$FP,EG$321,FALSE)/4),0)</f>
        <v>0</v>
      </c>
      <c r="EH52" s="223">
        <f>IFERROR(IF(RIGHT(VLOOKUP($A52,csapatok!$A:$NN,EH$320,FALSE),5)="Csere",VLOOKUP(LEFT(VLOOKUP($A52,csapatok!$A:$NN,EH$320,FALSE),LEN(VLOOKUP($A52,csapatok!$A:$NN,EH$320,FALSE))-6),'csapat-ranglista'!$A:$FP,EH$321,FALSE)/8,VLOOKUP(VLOOKUP($A52,csapatok!$A:$NN,EH$320,FALSE),'csapat-ranglista'!$A:$FP,EH$321,FALSE)/4),0)</f>
        <v>0</v>
      </c>
      <c r="EI52" s="223">
        <f>IFERROR(IF(RIGHT(VLOOKUP($A52,csapatok!$A:$NN,EI$320,FALSE),5)="Csere",VLOOKUP(LEFT(VLOOKUP($A52,csapatok!$A:$NN,EI$320,FALSE),LEN(VLOOKUP($A52,csapatok!$A:$NN,EI$320,FALSE))-6),'csapat-ranglista'!$A:$FP,EI$321,FALSE)/8,VLOOKUP(VLOOKUP($A52,csapatok!$A:$NN,EI$320,FALSE),'csapat-ranglista'!$A:$FP,EI$321,FALSE)/4),0)</f>
        <v>0</v>
      </c>
      <c r="EJ52" s="223">
        <f>IFERROR(IF(RIGHT(VLOOKUP($A52,csapatok!$A:$NN,EJ$320,FALSE),5)="Csere",VLOOKUP(LEFT(VLOOKUP($A52,csapatok!$A:$NN,EJ$320,FALSE),LEN(VLOOKUP($A52,csapatok!$A:$NN,EJ$320,FALSE))-6),'csapat-ranglista'!$A:$FP,EJ$321,FALSE)/8,VLOOKUP(VLOOKUP($A52,csapatok!$A:$NN,EJ$320,FALSE),'csapat-ranglista'!$A:$FP,EJ$321,FALSE)/4),0)</f>
        <v>0</v>
      </c>
      <c r="EK52" s="223">
        <f>IFERROR(IF(RIGHT(VLOOKUP($A52,csapatok!$A:$NN,EK$320,FALSE),5)="Csere",VLOOKUP(LEFT(VLOOKUP($A52,csapatok!$A:$NN,EK$320,FALSE),LEN(VLOOKUP($A52,csapatok!$A:$NN,EK$320,FALSE))-6),'csapat-ranglista'!$A:$FP,EK$321,FALSE)/8,VLOOKUP(VLOOKUP($A52,csapatok!$A:$NN,EK$320,FALSE),'csapat-ranglista'!$A:$FP,EK$321,FALSE)/4),0)</f>
        <v>0</v>
      </c>
      <c r="EL52" s="223">
        <f>IFERROR(IF(RIGHT(VLOOKUP($A52,csapatok!$A:$NN,EL$320,FALSE),5)="Csere",VLOOKUP(LEFT(VLOOKUP($A52,csapatok!$A:$NN,EL$320,FALSE),LEN(VLOOKUP($A52,csapatok!$A:$NN,EL$320,FALSE))-6),'csapat-ranglista'!$A:$FP,EL$321,FALSE)/8,VLOOKUP(VLOOKUP($A52,csapatok!$A:$NN,EL$320,FALSE),'csapat-ranglista'!$A:$FP,EL$321,FALSE)/4),0)</f>
        <v>0</v>
      </c>
      <c r="EM52" s="223">
        <f>IFERROR(IF(RIGHT(VLOOKUP($A52,csapatok!$A:$NN,EM$320,FALSE),5)="Csere",VLOOKUP(LEFT(VLOOKUP($A52,csapatok!$A:$NN,EM$320,FALSE),LEN(VLOOKUP($A52,csapatok!$A:$NN,EM$320,FALSE))-6),'csapat-ranglista'!$A:$FP,EM$321,FALSE)/8,VLOOKUP(VLOOKUP($A52,csapatok!$A:$NN,EM$320,FALSE),'csapat-ranglista'!$A:$FP,EM$321,FALSE)/4),0)</f>
        <v>0</v>
      </c>
      <c r="EN52" s="223">
        <f>IFERROR(IF(RIGHT(VLOOKUP($A52,csapatok!$A:$NN,EN$320,FALSE),5)="Csere",VLOOKUP(LEFT(VLOOKUP($A52,csapatok!$A:$NN,EN$320,FALSE),LEN(VLOOKUP($A52,csapatok!$A:$NN,EN$320,FALSE))-6),'csapat-ranglista'!$A:$FP,EN$321,FALSE)/8,VLOOKUP(VLOOKUP($A52,csapatok!$A:$NN,EN$320,FALSE),'csapat-ranglista'!$A:$FP,EN$321,FALSE)/4),0)</f>
        <v>0.41406640698607777</v>
      </c>
      <c r="EO52" s="223">
        <f>IFERROR(IF(RIGHT(VLOOKUP($A52,csapatok!$A:$NN,EO$320,FALSE),5)="Csere",VLOOKUP(LEFT(VLOOKUP($A52,csapatok!$A:$NN,EO$320,FALSE),LEN(VLOOKUP($A52,csapatok!$A:$NN,EO$320,FALSE))-6),'csapat-ranglista'!$A:$FP,EO$321,FALSE)/8,VLOOKUP(VLOOKUP($A52,csapatok!$A:$NN,EO$320,FALSE),'csapat-ranglista'!$A:$FP,EO$321,FALSE)/4),0)</f>
        <v>0</v>
      </c>
      <c r="EP52" s="223">
        <f>IFERROR(IF(RIGHT(VLOOKUP($A52,csapatok!$A:$NN,EP$320,FALSE),5)="Csere",VLOOKUP(LEFT(VLOOKUP($A52,csapatok!$A:$NN,EP$320,FALSE),LEN(VLOOKUP($A52,csapatok!$A:$NN,EP$320,FALSE))-6),'csapat-ranglista'!$A:$FP,EP$321,FALSE)/8,VLOOKUP(VLOOKUP($A52,csapatok!$A:$NN,EP$320,FALSE),'csapat-ranglista'!$A:$FP,EP$321,FALSE)/4),0)</f>
        <v>0</v>
      </c>
      <c r="EQ52" s="223">
        <f>IFERROR(IF(RIGHT(VLOOKUP($A52,csapatok!$A:$NN,EQ$320,FALSE),5)="Csere",VLOOKUP(LEFT(VLOOKUP($A52,csapatok!$A:$NN,EQ$320,FALSE),LEN(VLOOKUP($A52,csapatok!$A:$NN,EQ$320,FALSE))-6),'csapat-ranglista'!$A:$FP,EQ$321,FALSE)/8,VLOOKUP(VLOOKUP($A52,csapatok!$A:$NN,EQ$320,FALSE),'csapat-ranglista'!$A:$FP,EQ$321,FALSE)/4),0)</f>
        <v>0</v>
      </c>
      <c r="ER52" s="223">
        <f>IFERROR(IF(RIGHT(VLOOKUP($A52,csapatok!$A:$NN,ER$320,FALSE),5)="Csere",VLOOKUP(LEFT(VLOOKUP($A52,csapatok!$A:$NN,ER$320,FALSE),LEN(VLOOKUP($A52,csapatok!$A:$NN,ER$320,FALSE))-6),'csapat-ranglista'!$A:$FP,ER$321,FALSE)/8,VLOOKUP(VLOOKUP($A52,csapatok!$A:$NN,ER$320,FALSE),'csapat-ranglista'!$A:$FP,ER$321,FALSE)/4),0)</f>
        <v>0</v>
      </c>
      <c r="ES52" s="223">
        <f>IFERROR(IF(RIGHT(VLOOKUP($A52,csapatok!$A:$NN,ES$320,FALSE),5)="Csere",VLOOKUP(LEFT(VLOOKUP($A52,csapatok!$A:$NN,ES$320,FALSE),LEN(VLOOKUP($A52,csapatok!$A:$NN,ES$320,FALSE))-6),'csapat-ranglista'!$A:$FP,ES$321,FALSE)/8,VLOOKUP(VLOOKUP($A52,csapatok!$A:$NN,ES$320,FALSE),'csapat-ranglista'!$A:$FP,ES$321,FALSE)/4),0)</f>
        <v>0</v>
      </c>
      <c r="ET52" s="223">
        <f>IFERROR(IF(RIGHT(VLOOKUP($A52,csapatok!$A:$NN,ET$320,FALSE),5)="Csere",VLOOKUP(LEFT(VLOOKUP($A52,csapatok!$A:$NN,ET$320,FALSE),LEN(VLOOKUP($A52,csapatok!$A:$NN,ET$320,FALSE))-6),'csapat-ranglista'!$A:$FP,ET$321,FALSE)/8,VLOOKUP(VLOOKUP($A52,csapatok!$A:$NN,ET$320,FALSE),'csapat-ranglista'!$A:$FP,ET$321,FALSE)/4),0)</f>
        <v>7.1740255898232377</v>
      </c>
      <c r="EU52" s="223">
        <f>IFERROR(IF(RIGHT(VLOOKUP($A52,csapatok!$A:$NN,EU$320,FALSE),5)="Csere",VLOOKUP(LEFT(VLOOKUP($A52,csapatok!$A:$NN,EU$320,FALSE),LEN(VLOOKUP($A52,csapatok!$A:$NN,EU$320,FALSE))-6),'csapat-ranglista'!$A:$FP,EU$321,FALSE)/8,VLOOKUP(VLOOKUP($A52,csapatok!$A:$NN,EU$320,FALSE),'csapat-ranglista'!$A:$FP,EU$321,FALSE)/4),0)</f>
        <v>0</v>
      </c>
      <c r="EV52" s="223">
        <f>IFERROR(IF(RIGHT(VLOOKUP($A52,csapatok!$A:$NN,EV$320,FALSE),5)="Csere",VLOOKUP(LEFT(VLOOKUP($A52,csapatok!$A:$NN,EV$320,FALSE),LEN(VLOOKUP($A52,csapatok!$A:$NN,EV$320,FALSE))-6),'csapat-ranglista'!$A:$FP,EV$321,FALSE)/8,VLOOKUP(VLOOKUP($A52,csapatok!$A:$NN,EV$320,FALSE),'csapat-ranglista'!$A:$FP,EV$321,FALSE)/4),0)</f>
        <v>0</v>
      </c>
      <c r="EW52" s="223">
        <f>IFERROR(IF(RIGHT(VLOOKUP($A52,csapatok!$A:$NN,EW$320,FALSE),5)="Csere",VLOOKUP(LEFT(VLOOKUP($A52,csapatok!$A:$NN,EW$320,FALSE),LEN(VLOOKUP($A52,csapatok!$A:$NN,EW$320,FALSE))-6),'csapat-ranglista'!$A:$FP,EW$321,FALSE)/8,VLOOKUP(VLOOKUP($A52,csapatok!$A:$NN,EW$320,FALSE),'csapat-ranglista'!$A:$FP,EW$321,FALSE)/4),0)</f>
        <v>0</v>
      </c>
      <c r="EX52" s="223">
        <f>IFERROR(IF(RIGHT(VLOOKUP($A52,csapatok!$A:$NN,EX$320,FALSE),5)="Csere",VLOOKUP(LEFT(VLOOKUP($A52,csapatok!$A:$NN,EX$320,FALSE),LEN(VLOOKUP($A52,csapatok!$A:$NN,EX$320,FALSE))-6),'csapat-ranglista'!$A:$FP,EX$321,FALSE)/8,VLOOKUP(VLOOKUP($A52,csapatok!$A:$NN,EX$320,FALSE),'csapat-ranglista'!$A:$FP,EX$321,FALSE)/4),0)</f>
        <v>0</v>
      </c>
      <c r="EY52" s="223">
        <f>IFERROR(IF(RIGHT(VLOOKUP($A52,csapatok!$A:$NN,EY$320,FALSE),5)="Csere",VLOOKUP(LEFT(VLOOKUP($A52,csapatok!$A:$NN,EY$320,FALSE),LEN(VLOOKUP($A52,csapatok!$A:$NN,EY$320,FALSE))-6),'csapat-ranglista'!$A:$FP,EY$321,FALSE)/8,VLOOKUP(VLOOKUP($A52,csapatok!$A:$NN,EY$320,FALSE),'csapat-ranglista'!$A:$FP,EY$321,FALSE)/4),0)</f>
        <v>0</v>
      </c>
      <c r="EZ52" s="223">
        <f>IFERROR(IF(RIGHT(VLOOKUP($A52,csapatok!$A:$NN,EZ$320,FALSE),5)="Csere",VLOOKUP(LEFT(VLOOKUP($A52,csapatok!$A:$NN,EZ$320,FALSE),LEN(VLOOKUP($A52,csapatok!$A:$NN,EZ$320,FALSE))-6),'csapat-ranglista'!$A:$FP,EZ$321,FALSE)/8,VLOOKUP(VLOOKUP($A52,csapatok!$A:$NN,EZ$320,FALSE),'csapat-ranglista'!$A:$FP,EZ$321,FALSE)/4),0)</f>
        <v>15.982155342253655</v>
      </c>
      <c r="FA52" s="223">
        <f>IFERROR(IF(RIGHT(VLOOKUP($A52,csapatok!$A:$NN,FA$320,FALSE),5)="Csere",VLOOKUP(LEFT(VLOOKUP($A52,csapatok!$A:$NN,FA$320,FALSE),LEN(VLOOKUP($A52,csapatok!$A:$NN,FA$320,FALSE))-6),'csapat-ranglista'!$A:$FP,FA$321,FALSE)/8,VLOOKUP(VLOOKUP($A52,csapatok!$A:$NN,FA$320,FALSE),'csapat-ranglista'!$A:$FP,FA$321,FALSE)/4),0)</f>
        <v>0</v>
      </c>
      <c r="FB52" s="223">
        <f>IFERROR(IF(RIGHT(VLOOKUP($A52,csapatok!$A:$NN,FB$320,FALSE),5)="Csere",VLOOKUP(LEFT(VLOOKUP($A52,csapatok!$A:$NN,FB$320,FALSE),LEN(VLOOKUP($A52,csapatok!$A:$NN,FB$320,FALSE))-6),'csapat-ranglista'!$A:$FP,FB$321,FALSE)/8,VLOOKUP(VLOOKUP($A52,csapatok!$A:$NN,FB$320,FALSE),'csapat-ranglista'!$A:$FP,FB$321,FALSE)/4),0)</f>
        <v>0</v>
      </c>
      <c r="FC52" s="223">
        <f>IFERROR(IF(RIGHT(VLOOKUP($A52,csapatok!$A:$NN,FC$320,FALSE),5)="Csere",VLOOKUP(LEFT(VLOOKUP($A52,csapatok!$A:$NN,FC$320,FALSE),LEN(VLOOKUP($A52,csapatok!$A:$NN,FC$320,FALSE))-6),'csapat-ranglista'!$A:$FP,FC$321,FALSE)/8,VLOOKUP(VLOOKUP($A52,csapatok!$A:$NN,FC$320,FALSE),'csapat-ranglista'!$A:$FP,FC$321,FALSE)/4),0)</f>
        <v>0</v>
      </c>
      <c r="FD52" s="224">
        <f>versenyek!$QY$11*IFERROR(VLOOKUP(VLOOKUP($A52,versenyek!QX:QZ,3,FALSE),szabalyok!$A$16:$B$23,2,FALSE)/4,0)</f>
        <v>0</v>
      </c>
      <c r="FE52" s="224">
        <f>versenyek!$RB$11*IFERROR(VLOOKUP(VLOOKUP($A52,versenyek!RA:RC,3,FALSE),szabalyok!$A$16:$B$23,2,FALSE)/4,0)</f>
        <v>0</v>
      </c>
      <c r="FF52" s="223">
        <f>IFERROR(IF(RIGHT(VLOOKUP($A52,csapatok!$A:$NN,FF$320,FALSE),5)="Csere",VLOOKUP(LEFT(VLOOKUP($A52,csapatok!$A:$NN,FF$320,FALSE),LEN(VLOOKUP($A52,csapatok!$A:$NN,FF$320,FALSE))-6),'csapat-ranglista'!$A:$FP,FF$321,FALSE)/8,VLOOKUP(VLOOKUP($A52,csapatok!$A:$NN,FF$320,FALSE),'csapat-ranglista'!$A:$FP,FF$321,FALSE)/4),0)</f>
        <v>0</v>
      </c>
      <c r="FG52" s="223">
        <f>IFERROR(IF(RIGHT(VLOOKUP($A52,csapatok!$A:$NN,FG$320,FALSE),5)="Csere",VLOOKUP(LEFT(VLOOKUP($A52,csapatok!$A:$NN,FG$320,FALSE),LEN(VLOOKUP($A52,csapatok!$A:$NN,FG$320,FALSE))-6),'csapat-ranglista'!$A:$FP,FG$321,FALSE)/8,VLOOKUP(VLOOKUP($A52,csapatok!$A:$NN,FG$320,FALSE),'csapat-ranglista'!$A:$FP,FG$321,FALSE)/4),0)</f>
        <v>0</v>
      </c>
      <c r="FH52" s="223">
        <f>IFERROR(IF(RIGHT(VLOOKUP($A52,csapatok!$A:$NN,FH$320,FALSE),5)="Csere",VLOOKUP(LEFT(VLOOKUP($A52,csapatok!$A:$NN,FH$320,FALSE),LEN(VLOOKUP($A52,csapatok!$A:$NN,FH$320,FALSE))-6),'csapat-ranglista'!$A:$FP,FH$321,FALSE)/8,VLOOKUP(VLOOKUP($A52,csapatok!$A:$NN,FH$320,FALSE),'csapat-ranglista'!$A:$FP,FH$321,FALSE)/4),0)</f>
        <v>0</v>
      </c>
      <c r="FI52" s="223">
        <f>IFERROR(IF(RIGHT(VLOOKUP($A52,csapatok!$A:$NN,FI$320,FALSE),5)="Csere",VLOOKUP(LEFT(VLOOKUP($A52,csapatok!$A:$NN,FI$320,FALSE),LEN(VLOOKUP($A52,csapatok!$A:$NN,FI$320,FALSE))-6),'csapat-ranglista'!$A:$FP,FI$321,FALSE)/8,VLOOKUP(VLOOKUP($A52,csapatok!$A:$NN,FI$320,FALSE),'csapat-ranglista'!$A:$FP,FI$321,FALSE)/4),0)</f>
        <v>0</v>
      </c>
      <c r="FJ52" s="223">
        <f>IFERROR(IF(RIGHT(VLOOKUP($A52,csapatok!$A:$NN,FJ$320,FALSE),5)="Csere",VLOOKUP(LEFT(VLOOKUP($A52,csapatok!$A:$NN,FJ$320,FALSE),LEN(VLOOKUP($A52,csapatok!$A:$NN,FJ$320,FALSE))-6),'csapat-ranglista'!$A:$FP,FJ$321,FALSE)/8,VLOOKUP(VLOOKUP($A52,csapatok!$A:$NN,FJ$320,FALSE),'csapat-ranglista'!$A:$FP,FJ$321,FALSE)/4),0)</f>
        <v>0</v>
      </c>
      <c r="FK52" s="223">
        <f>IFERROR(IF(RIGHT(VLOOKUP($A52,csapatok!$A:$NN,FK$320,FALSE),5)="Csere",VLOOKUP(LEFT(VLOOKUP($A52,csapatok!$A:$NN,FK$320,FALSE),LEN(VLOOKUP($A52,csapatok!$A:$NN,FK$320,FALSE))-6),'csapat-ranglista'!$A:$FP,FK$321,FALSE)/8,VLOOKUP(VLOOKUP($A52,csapatok!$A:$NN,FK$320,FALSE),'csapat-ranglista'!$A:$FP,FK$321,FALSE)/4),0)</f>
        <v>0</v>
      </c>
      <c r="FL52" s="223">
        <f>IFERROR(IF(RIGHT(VLOOKUP($A52,csapatok!$A:$NN,FL$320,FALSE),5)="Csere",VLOOKUP(LEFT(VLOOKUP($A52,csapatok!$A:$NN,FL$320,FALSE),LEN(VLOOKUP($A52,csapatok!$A:$NN,FL$320,FALSE))-6),'csapat-ranglista'!$A:$FP,FL$321,FALSE)/8,VLOOKUP(VLOOKUP($A52,csapatok!$A:$NN,FL$320,FALSE),'csapat-ranglista'!$A:$FP,FL$321,FALSE)/4),0)</f>
        <v>0</v>
      </c>
      <c r="FM52" s="223">
        <f>IFERROR(IF(RIGHT(VLOOKUP($A52,csapatok!$A:$NN,FM$320,FALSE),5)="Csere",VLOOKUP(LEFT(VLOOKUP($A52,csapatok!$A:$NN,FM$320,FALSE),LEN(VLOOKUP($A52,csapatok!$A:$NN,FM$320,FALSE))-6),'csapat-ranglista'!$A:$FP,FM$321,FALSE)/8,VLOOKUP(VLOOKUP($A52,csapatok!$A:$NN,FM$320,FALSE),'csapat-ranglista'!$A:$FP,FM$321,FALSE)/4),0)</f>
        <v>0</v>
      </c>
      <c r="FN52" s="223">
        <f>IFERROR(IF(RIGHT(VLOOKUP($A52,csapatok!$A:$NN,FN$320,FALSE),5)="Csere",VLOOKUP(LEFT(VLOOKUP($A52,csapatok!$A:$NN,FN$320,FALSE),LEN(VLOOKUP($A52,csapatok!$A:$NN,FN$320,FALSE))-6),'csapat-ranglista'!$A:$FP,FN$321,FALSE)/8,VLOOKUP(VLOOKUP($A52,csapatok!$A:$NN,FN$320,FALSE),'csapat-ranglista'!$A:$FP,FN$321,FALSE)/4),0)</f>
        <v>0</v>
      </c>
      <c r="FO52" s="223">
        <f>IFERROR(IF(RIGHT(VLOOKUP($A52,csapatok!$A:$NN,FO$320,FALSE),5)="Csere",VLOOKUP(LEFT(VLOOKUP($A52,csapatok!$A:$NN,FO$320,FALSE),LEN(VLOOKUP($A52,csapatok!$A:$NN,FO$320,FALSE))-6),'csapat-ranglista'!$A:$FP,FO$321,FALSE)/8,VLOOKUP(VLOOKUP($A52,csapatok!$A:$NN,FO$320,FALSE),'csapat-ranglista'!$A:$FP,FO$321,FALSE)/4),0)</f>
        <v>0</v>
      </c>
      <c r="FP52" s="223">
        <f>IFERROR(IF(RIGHT(VLOOKUP($A52,csapatok!$A:$NN,FP$320,FALSE),5)="Csere",VLOOKUP(LEFT(VLOOKUP($A52,csapatok!$A:$NN,FP$320,FALSE),LEN(VLOOKUP($A52,csapatok!$A:$NN,FP$320,FALSE))-6),'csapat-ranglista'!$A:$FP,FP$321,FALSE)/8,VLOOKUP(VLOOKUP($A52,csapatok!$A:$NN,FP$320,FALSE),'csapat-ranglista'!$A:$FP,FP$321,FALSE)/4),0)</f>
        <v>0</v>
      </c>
      <c r="FQ52" s="223">
        <f>IFERROR(IF(RIGHT(VLOOKUP($A52,csapatok!$A:$NN,FQ$320,FALSE),5)="Csere",VLOOKUP(LEFT(VLOOKUP($A52,csapatok!$A:$NN,FQ$320,FALSE),LEN(VLOOKUP($A52,csapatok!$A:$NN,FQ$320,FALSE))-6),'csapat-ranglista'!$A:$FP,FQ$321,FALSE)/8,VLOOKUP(VLOOKUP($A52,csapatok!$A:$NN,FQ$320,FALSE),'csapat-ranglista'!$A:$FP,FQ$321,FALSE)/4),0)</f>
        <v>0</v>
      </c>
      <c r="FR52" s="223">
        <f>IFERROR(IF(RIGHT(VLOOKUP($A52,csapatok!$A:$NN,FR$320,FALSE),5)="Csere",VLOOKUP(LEFT(VLOOKUP($A52,csapatok!$A:$NN,FR$320,FALSE),LEN(VLOOKUP($A52,csapatok!$A:$NN,FR$320,FALSE))-6),'csapat-ranglista'!$A:$FP,FR$321,FALSE)/8,VLOOKUP(VLOOKUP($A52,csapatok!$A:$NN,FR$320,FALSE),'csapat-ranglista'!$A:$FP,FR$321,FALSE)/4),0)</f>
        <v>0</v>
      </c>
      <c r="FS52" s="223">
        <f>IFERROR(IF(RIGHT(VLOOKUP($A52,csapatok!$A:$NN,FS$320,FALSE),5)="Csere",VLOOKUP(LEFT(VLOOKUP($A52,csapatok!$A:$NN,FS$320,FALSE),LEN(VLOOKUP($A52,csapatok!$A:$NN,FS$320,FALSE))-6),'csapat-ranglista'!$A:$FP,FS$321,FALSE)/8,VLOOKUP(VLOOKUP($A52,csapatok!$A:$NN,FS$320,FALSE),'csapat-ranglista'!$A:$FP,FS$321,FALSE)/4),0)</f>
        <v>0</v>
      </c>
      <c r="FT52" s="223">
        <f>IFERROR(IF(RIGHT(VLOOKUP($A52,csapatok!$A:$NN,FT$320,FALSE),5)="Csere",VLOOKUP(LEFT(VLOOKUP($A52,csapatok!$A:$NN,FT$320,FALSE),LEN(VLOOKUP($A52,csapatok!$A:$NN,FT$320,FALSE))-6),'csapat-ranglista'!$A:$FP,FT$321,FALSE)/8,VLOOKUP(VLOOKUP($A52,csapatok!$A:$NN,FT$320,FALSE),'csapat-ranglista'!$A:$FP,FT$321,FALSE)/4),0)</f>
        <v>0</v>
      </c>
      <c r="FU52" s="223">
        <f>IFERROR(IF(RIGHT(VLOOKUP($A52,csapatok!$A:$NN,FU$320,FALSE),5)="Csere",VLOOKUP(LEFT(VLOOKUP($A52,csapatok!$A:$NN,FU$320,FALSE),LEN(VLOOKUP($A52,csapatok!$A:$NN,FU$320,FALSE))-6),'csapat-ranglista'!$A:$FP,FU$321,FALSE)/8,VLOOKUP(VLOOKUP($A52,csapatok!$A:$NN,FU$320,FALSE),'csapat-ranglista'!$A:$FP,FU$321,FALSE)/4),0)</f>
        <v>0</v>
      </c>
      <c r="FV52" s="223">
        <f>IFERROR(IF(RIGHT(VLOOKUP($A52,csapatok!$A:$NN,FV$320,FALSE),5)="Csere",VLOOKUP(LEFT(VLOOKUP($A52,csapatok!$A:$NN,FV$320,FALSE),LEN(VLOOKUP($A52,csapatok!$A:$NN,FV$320,FALSE))-6),'csapat-ranglista'!$A:$FP,FV$321,FALSE)/8,VLOOKUP(VLOOKUP($A52,csapatok!$A:$NN,FV$320,FALSE),'csapat-ranglista'!$A:$FP,FV$321,FALSE)/4),0)</f>
        <v>1.8016899476023092</v>
      </c>
      <c r="FW52" s="223">
        <f>IFERROR(IF(RIGHT(VLOOKUP($A52,csapatok!$A:$NN,FW$320,FALSE),5)="Csere",VLOOKUP(LEFT(VLOOKUP($A52,csapatok!$A:$NN,FW$320,FALSE),LEN(VLOOKUP($A52,csapatok!$A:$NN,FW$320,FALSE))-6),'csapat-ranglista'!$A:$FP,FW$321,FALSE)/8,VLOOKUP(VLOOKUP($A52,csapatok!$A:$NN,FW$320,FALSE),'csapat-ranglista'!$A:$FP,FW$321,FALSE)/4),0)</f>
        <v>0</v>
      </c>
      <c r="FX52" s="223">
        <f>IFERROR(IF(RIGHT(VLOOKUP($A52,csapatok!$A:$NN,FX$320,FALSE),5)="Csere",VLOOKUP(LEFT(VLOOKUP($A52,csapatok!$A:$NN,FX$320,FALSE),LEN(VLOOKUP($A52,csapatok!$A:$NN,FX$320,FALSE))-6),'csapat-ranglista'!$A:$FP,FX$321,FALSE)/8,VLOOKUP(VLOOKUP($A52,csapatok!$A:$NN,FX$320,FALSE),'csapat-ranglista'!$A:$FP,FX$321,FALSE)/4),0)</f>
        <v>0</v>
      </c>
      <c r="FY52" s="223">
        <f>IFERROR(IF(RIGHT(VLOOKUP($A52,csapatok!$A:$NN,FY$320,FALSE),5)="Csere",VLOOKUP(LEFT(VLOOKUP($A52,csapatok!$A:$NN,FY$320,FALSE),LEN(VLOOKUP($A52,csapatok!$A:$NN,FY$320,FALSE))-6),'csapat-ranglista'!$A:$FP,FY$321,FALSE)/8,VLOOKUP(VLOOKUP($A52,csapatok!$A:$NN,FY$320,FALSE),'csapat-ranglista'!$A:$FP,FY$321,FALSE)/4),0)</f>
        <v>0</v>
      </c>
      <c r="FZ52" s="223">
        <f>IFERROR(IF(RIGHT(VLOOKUP($A52,csapatok!$A:$NN,FZ$320,FALSE),5)="Csere",VLOOKUP(LEFT(VLOOKUP($A52,csapatok!$A:$NN,FZ$320,FALSE),LEN(VLOOKUP($A52,csapatok!$A:$NN,FZ$320,FALSE))-6),'csapat-ranglista'!$A:$FP,FZ$321,FALSE)/8,VLOOKUP(VLOOKUP($A52,csapatok!$A:$NN,FZ$320,FALSE),'csapat-ranglista'!$A:$FP,FZ$321,FALSE)/4),0)</f>
        <v>2.1601823070651514</v>
      </c>
      <c r="GA52" s="223">
        <f>IFERROR(IF(RIGHT(VLOOKUP($A52,csapatok!$A:$NN,GA$320,FALSE),5)="Csere",VLOOKUP(LEFT(VLOOKUP($A52,csapatok!$A:$NN,GA$320,FALSE),LEN(VLOOKUP($A52,csapatok!$A:$NN,GA$320,FALSE))-6),'csapat-ranglista'!$A:$FP,GA$321,FALSE)/8,VLOOKUP(VLOOKUP($A52,csapatok!$A:$NN,GA$320,FALSE),'csapat-ranglista'!$A:$FP,GA$321,FALSE)/4),0)</f>
        <v>0</v>
      </c>
      <c r="GB52" s="223">
        <f>IFERROR(IF(RIGHT(VLOOKUP($A52,csapatok!$A:$NN,GB$320,FALSE),5)="Csere",VLOOKUP(LEFT(VLOOKUP($A52,csapatok!$A:$NN,GB$320,FALSE),LEN(VLOOKUP($A52,csapatok!$A:$NN,GB$320,FALSE))-6),'csapat-ranglista'!$A:$FP,GB$321,FALSE)/8,VLOOKUP(VLOOKUP($A52,csapatok!$A:$NN,GB$320,FALSE),'csapat-ranglista'!$A:$FP,GB$321,FALSE)/4),0)</f>
        <v>0</v>
      </c>
      <c r="GC52" s="223">
        <f>IFERROR(IF(RIGHT(VLOOKUP($A52,csapatok!$A:$NN,GC$320,FALSE),5)="Csere",VLOOKUP(LEFT(VLOOKUP($A52,csapatok!$A:$NN,GC$320,FALSE),LEN(VLOOKUP($A52,csapatok!$A:$NN,GC$320,FALSE))-6),'csapat-ranglista'!$A:$FP,GC$321,FALSE)/8,VLOOKUP(VLOOKUP($A52,csapatok!$A:$NN,GC$320,FALSE),'csapat-ranglista'!$A:$FP,GC$321,FALSE)/4),0)</f>
        <v>0</v>
      </c>
      <c r="GD52" s="247">
        <f>SUM(EQ52:GC52)</f>
        <v>27.118053186744355</v>
      </c>
    </row>
    <row r="53" spans="1:186">
      <c r="A53" s="32" t="s">
        <v>174</v>
      </c>
      <c r="B53" s="2">
        <v>24711</v>
      </c>
      <c r="C53" s="131" t="str">
        <f>IF(B53=0,"",IF(B53&lt;$C$1,"felnőtt","ifi"))</f>
        <v>felnőtt</v>
      </c>
      <c r="D53" s="32" t="s">
        <v>101</v>
      </c>
      <c r="E53" s="45">
        <v>5</v>
      </c>
      <c r="F53" s="32">
        <v>0</v>
      </c>
      <c r="G53" s="32">
        <v>0</v>
      </c>
      <c r="H53" s="32">
        <v>0</v>
      </c>
      <c r="I53" s="32">
        <v>0</v>
      </c>
      <c r="J53" s="32">
        <v>11.213780987587741</v>
      </c>
      <c r="K53" s="32">
        <v>0</v>
      </c>
      <c r="L53" s="32">
        <v>0</v>
      </c>
      <c r="M53" s="32">
        <v>14.730097199071423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6.2088391567135206</v>
      </c>
      <c r="U53" s="32">
        <v>0</v>
      </c>
      <c r="V53" s="32">
        <v>0</v>
      </c>
      <c r="W53" s="32">
        <v>0</v>
      </c>
      <c r="X53" s="32">
        <f>IFERROR(IF(RIGHT(VLOOKUP($A53,csapatok!$A:$BL,X$320,FALSE),5)="Csere",VLOOKUP(LEFT(VLOOKUP($A53,csapatok!$A:$BL,X$320,FALSE),LEN(VLOOKUP($A53,csapatok!$A:$BL,X$320,FALSE))-6),'csapat-ranglista'!$A:$FP,X$321,FALSE)/8,VLOOKUP(VLOOKUP($A53,csapatok!$A:$BL,X$320,FALSE),'csapat-ranglista'!$A:$FP,X$321,FALSE)/4),0)</f>
        <v>0</v>
      </c>
      <c r="Y53" s="32">
        <f>IFERROR(IF(RIGHT(VLOOKUP($A53,csapatok!$A:$BL,Y$320,FALSE),5)="Csere",VLOOKUP(LEFT(VLOOKUP($A53,csapatok!$A:$BL,Y$320,FALSE),LEN(VLOOKUP($A53,csapatok!$A:$BL,Y$320,FALSE))-6),'csapat-ranglista'!$A:$FP,Y$321,FALSE)/8,VLOOKUP(VLOOKUP($A53,csapatok!$A:$BL,Y$320,FALSE),'csapat-ranglista'!$A:$FP,Y$321,FALSE)/4),0)</f>
        <v>0</v>
      </c>
      <c r="Z53" s="32">
        <f>IFERROR(IF(RIGHT(VLOOKUP($A53,csapatok!$A:$BL,Z$320,FALSE),5)="Csere",VLOOKUP(LEFT(VLOOKUP($A53,csapatok!$A:$BL,Z$320,FALSE),LEN(VLOOKUP($A53,csapatok!$A:$BL,Z$320,FALSE))-6),'csapat-ranglista'!$A:$FP,Z$321,FALSE)/8,VLOOKUP(VLOOKUP($A53,csapatok!$A:$BL,Z$320,FALSE),'csapat-ranglista'!$A:$FP,Z$321,FALSE)/4),0)</f>
        <v>4.5390364673630206</v>
      </c>
      <c r="AA53" s="32">
        <f>IFERROR(IF(RIGHT(VLOOKUP($A53,csapatok!$A:$BL,AA$320,FALSE),5)="Csere",VLOOKUP(LEFT(VLOOKUP($A53,csapatok!$A:$BL,AA$320,FALSE),LEN(VLOOKUP($A53,csapatok!$A:$BL,AA$320,FALSE))-6),'csapat-ranglista'!$A:$FP,AA$321,FALSE)/8,VLOOKUP(VLOOKUP($A53,csapatok!$A:$BL,AA$320,FALSE),'csapat-ranglista'!$A:$FP,AA$321,FALSE)/4),0)</f>
        <v>0</v>
      </c>
      <c r="AB53" s="223">
        <f>IFERROR(IF(RIGHT(VLOOKUP($A53,csapatok!$A:$BL,AB$320,FALSE),5)="Csere",VLOOKUP(LEFT(VLOOKUP($A53,csapatok!$A:$BL,AB$320,FALSE),LEN(VLOOKUP($A53,csapatok!$A:$BL,AB$320,FALSE))-6),'csapat-ranglista'!$A:$FP,AB$321,FALSE)/8,VLOOKUP(VLOOKUP($A53,csapatok!$A:$BL,AB$320,FALSE),'csapat-ranglista'!$A:$FP,AB$321,FALSE)/4),0)</f>
        <v>0</v>
      </c>
      <c r="AC53" s="223">
        <f>IFERROR(IF(RIGHT(VLOOKUP($A53,csapatok!$A:$BL,AC$320,FALSE),5)="Csere",VLOOKUP(LEFT(VLOOKUP($A53,csapatok!$A:$BL,AC$320,FALSE),LEN(VLOOKUP($A53,csapatok!$A:$BL,AC$320,FALSE))-6),'csapat-ranglista'!$A:$FP,AC$321,FALSE)/8,VLOOKUP(VLOOKUP($A53,csapatok!$A:$BL,AC$320,FALSE),'csapat-ranglista'!$A:$FP,AC$321,FALSE)/4),0)</f>
        <v>0</v>
      </c>
      <c r="AD53" s="223">
        <f>IFERROR(IF(RIGHT(VLOOKUP($A53,csapatok!$A:$BL,AD$320,FALSE),5)="Csere",VLOOKUP(LEFT(VLOOKUP($A53,csapatok!$A:$BL,AD$320,FALSE),LEN(VLOOKUP($A53,csapatok!$A:$BL,AD$320,FALSE))-6),'csapat-ranglista'!$A:$FP,AD$321,FALSE)/8,VLOOKUP(VLOOKUP($A53,csapatok!$A:$BL,AD$320,FALSE),'csapat-ranglista'!$A:$FP,AD$321,FALSE)/4),0)</f>
        <v>0</v>
      </c>
      <c r="AE53" s="223">
        <f>IFERROR(IF(RIGHT(VLOOKUP($A53,csapatok!$A:$BL,AE$320,FALSE),5)="Csere",VLOOKUP(LEFT(VLOOKUP($A53,csapatok!$A:$BL,AE$320,FALSE),LEN(VLOOKUP($A53,csapatok!$A:$BL,AE$320,FALSE))-6),'csapat-ranglista'!$A:$FP,AE$321,FALSE)/8,VLOOKUP(VLOOKUP($A53,csapatok!$A:$BL,AE$320,FALSE),'csapat-ranglista'!$A:$FP,AE$321,FALSE)/4),0)</f>
        <v>0</v>
      </c>
      <c r="AF53" s="223">
        <f>IFERROR(IF(RIGHT(VLOOKUP($A53,csapatok!$A:$BL,AF$320,FALSE),5)="Csere",VLOOKUP(LEFT(VLOOKUP($A53,csapatok!$A:$BL,AF$320,FALSE),LEN(VLOOKUP($A53,csapatok!$A:$BL,AF$320,FALSE))-6),'csapat-ranglista'!$A:$FP,AF$321,FALSE)/8,VLOOKUP(VLOOKUP($A53,csapatok!$A:$BL,AF$320,FALSE),'csapat-ranglista'!$A:$FP,AF$321,FALSE)/4),0)</f>
        <v>0</v>
      </c>
      <c r="AG53" s="223">
        <f>IFERROR(IF(RIGHT(VLOOKUP($A53,csapatok!$A:$BL,AG$320,FALSE),5)="Csere",VLOOKUP(LEFT(VLOOKUP($A53,csapatok!$A:$BL,AG$320,FALSE),LEN(VLOOKUP($A53,csapatok!$A:$BL,AG$320,FALSE))-6),'csapat-ranglista'!$A:$FP,AG$321,FALSE)/8,VLOOKUP(VLOOKUP($A53,csapatok!$A:$BL,AG$320,FALSE),'csapat-ranglista'!$A:$FP,AG$321,FALSE)/4),0)</f>
        <v>0</v>
      </c>
      <c r="AH53" s="223">
        <f>IFERROR(IF(RIGHT(VLOOKUP($A53,csapatok!$A:$BL,AH$320,FALSE),5)="Csere",VLOOKUP(LEFT(VLOOKUP($A53,csapatok!$A:$BL,AH$320,FALSE),LEN(VLOOKUP($A53,csapatok!$A:$BL,AH$320,FALSE))-6),'csapat-ranglista'!$A:$FP,AH$321,FALSE)/8,VLOOKUP(VLOOKUP($A53,csapatok!$A:$BL,AH$320,FALSE),'csapat-ranglista'!$A:$FP,AH$321,FALSE)/4),0)</f>
        <v>0</v>
      </c>
      <c r="AI53" s="223">
        <f>IFERROR(IF(RIGHT(VLOOKUP($A53,csapatok!$A:$BL,AI$320,FALSE),5)="Csere",VLOOKUP(LEFT(VLOOKUP($A53,csapatok!$A:$BL,AI$320,FALSE),LEN(VLOOKUP($A53,csapatok!$A:$BL,AI$320,FALSE))-6),'csapat-ranglista'!$A:$FP,AI$321,FALSE)/8,VLOOKUP(VLOOKUP($A53,csapatok!$A:$BL,AI$320,FALSE),'csapat-ranglista'!$A:$FP,AI$321,FALSE)/4),0)</f>
        <v>20.852771383396075</v>
      </c>
      <c r="AJ53" s="223">
        <f>IFERROR(IF(RIGHT(VLOOKUP($A53,csapatok!$A:$BL,AJ$320,FALSE),5)="Csere",VLOOKUP(LEFT(VLOOKUP($A53,csapatok!$A:$BL,AJ$320,FALSE),LEN(VLOOKUP($A53,csapatok!$A:$BL,AJ$320,FALSE))-6),'csapat-ranglista'!$A:$FP,AJ$321,FALSE)/8,VLOOKUP(VLOOKUP($A53,csapatok!$A:$BL,AJ$320,FALSE),'csapat-ranglista'!$A:$FP,AJ$321,FALSE)/2),0)</f>
        <v>0</v>
      </c>
      <c r="AK53" s="223">
        <f>IFERROR(IF(RIGHT(VLOOKUP($A53,csapatok!$A:$CN,AK$320,FALSE),5)="Csere",VLOOKUP(LEFT(VLOOKUP($A53,csapatok!$A:$CN,AK$320,FALSE),LEN(VLOOKUP($A53,csapatok!$A:$CN,AK$320,FALSE))-6),'csapat-ranglista'!$A:$FP,AK$321,FALSE)/8,VLOOKUP(VLOOKUP($A53,csapatok!$A:$CN,AK$320,FALSE),'csapat-ranglista'!$A:$FP,AK$321,FALSE)/4),0)</f>
        <v>0</v>
      </c>
      <c r="AL53" s="223">
        <f>IFERROR(IF(RIGHT(VLOOKUP($A53,csapatok!$A:$CN,AL$320,FALSE),5)="Csere",VLOOKUP(LEFT(VLOOKUP($A53,csapatok!$A:$CN,AL$320,FALSE),LEN(VLOOKUP($A53,csapatok!$A:$CN,AL$320,FALSE))-6),'csapat-ranglista'!$A:$FP,AL$321,FALSE)/8,VLOOKUP(VLOOKUP($A53,csapatok!$A:$CN,AL$320,FALSE),'csapat-ranglista'!$A:$FP,AL$321,FALSE)/4),0)</f>
        <v>5.4320655640678099</v>
      </c>
      <c r="AM53" s="223">
        <f>IFERROR(IF(RIGHT(VLOOKUP($A53,csapatok!$A:$CN,AM$320,FALSE),5)="Csere",VLOOKUP(LEFT(VLOOKUP($A53,csapatok!$A:$CN,AM$320,FALSE),LEN(VLOOKUP($A53,csapatok!$A:$CN,AM$320,FALSE))-6),'csapat-ranglista'!$A:$FP,AM$321,FALSE)/8,VLOOKUP(VLOOKUP($A53,csapatok!$A:$CN,AM$320,FALSE),'csapat-ranglista'!$A:$FP,AM$321,FALSE)/4),0)</f>
        <v>0</v>
      </c>
      <c r="AN53" s="223">
        <f>IFERROR(IF(RIGHT(VLOOKUP($A53,csapatok!$A:$CN,AN$320,FALSE),5)="Csere",VLOOKUP(LEFT(VLOOKUP($A53,csapatok!$A:$CN,AN$320,FALSE),LEN(VLOOKUP($A53,csapatok!$A:$CN,AN$320,FALSE))-6),'csapat-ranglista'!$A:$FP,AN$321,FALSE)/8,VLOOKUP(VLOOKUP($A53,csapatok!$A:$CN,AN$320,FALSE),'csapat-ranglista'!$A:$FP,AN$321,FALSE)/4),0)</f>
        <v>0</v>
      </c>
      <c r="AO53" s="223">
        <f>IFERROR(IF(RIGHT(VLOOKUP($A53,csapatok!$A:$CN,AO$320,FALSE),5)="Csere",VLOOKUP(LEFT(VLOOKUP($A53,csapatok!$A:$CN,AO$320,FALSE),LEN(VLOOKUP($A53,csapatok!$A:$CN,AO$320,FALSE))-6),'csapat-ranglista'!$A:$FP,AO$321,FALSE)/8,VLOOKUP(VLOOKUP($A53,csapatok!$A:$CN,AO$320,FALSE),'csapat-ranglista'!$A:$FP,AO$321,FALSE)/4),0)</f>
        <v>0</v>
      </c>
      <c r="AP53" s="223">
        <f>IFERROR(IF(RIGHT(VLOOKUP($A53,csapatok!$A:$CN,AP$320,FALSE),5)="Csere",VLOOKUP(LEFT(VLOOKUP($A53,csapatok!$A:$CN,AP$320,FALSE),LEN(VLOOKUP($A53,csapatok!$A:$CN,AP$320,FALSE))-6),'csapat-ranglista'!$A:$FP,AP$321,FALSE)/8,VLOOKUP(VLOOKUP($A53,csapatok!$A:$CN,AP$320,FALSE),'csapat-ranglista'!$A:$FP,AP$321,FALSE)/4),0)</f>
        <v>0</v>
      </c>
      <c r="AQ53" s="223">
        <f>IFERROR(IF(RIGHT(VLOOKUP($A53,csapatok!$A:$CN,AQ$320,FALSE),5)="Csere",VLOOKUP(LEFT(VLOOKUP($A53,csapatok!$A:$CN,AQ$320,FALSE),LEN(VLOOKUP($A53,csapatok!$A:$CN,AQ$320,FALSE))-6),'csapat-ranglista'!$A:$FP,AQ$321,FALSE)/8,VLOOKUP(VLOOKUP($A53,csapatok!$A:$CN,AQ$320,FALSE),'csapat-ranglista'!$A:$FP,AQ$321,FALSE)/4),0)</f>
        <v>6.5030900263209404</v>
      </c>
      <c r="AR53" s="223">
        <f>IFERROR(IF(RIGHT(VLOOKUP($A53,csapatok!$A:$CN,AR$320,FALSE),5)="Csere",VLOOKUP(LEFT(VLOOKUP($A53,csapatok!$A:$CN,AR$320,FALSE),LEN(VLOOKUP($A53,csapatok!$A:$CN,AR$320,FALSE))-6),'csapat-ranglista'!$A:$FP,AR$321,FALSE)/8,VLOOKUP(VLOOKUP($A53,csapatok!$A:$CN,AR$320,FALSE),'csapat-ranglista'!$A:$FP,AR$321,FALSE)/4),0)</f>
        <v>0</v>
      </c>
      <c r="AS53" s="223">
        <f>IFERROR(IF(RIGHT(VLOOKUP($A53,csapatok!$A:$CN,AS$320,FALSE),5)="Csere",VLOOKUP(LEFT(VLOOKUP($A53,csapatok!$A:$CN,AS$320,FALSE),LEN(VLOOKUP($A53,csapatok!$A:$CN,AS$320,FALSE))-6),'csapat-ranglista'!$A:$FP,AS$321,FALSE)/8,VLOOKUP(VLOOKUP($A53,csapatok!$A:$CN,AS$320,FALSE),'csapat-ranglista'!$A:$FP,AS$321,FALSE)/4),0)</f>
        <v>0</v>
      </c>
      <c r="AT53" s="223">
        <f>IFERROR(IF(RIGHT(VLOOKUP($A53,csapatok!$A:$CN,AT$320,FALSE),5)="Csere",VLOOKUP(LEFT(VLOOKUP($A53,csapatok!$A:$CN,AT$320,FALSE),LEN(VLOOKUP($A53,csapatok!$A:$CN,AT$320,FALSE))-6),'csapat-ranglista'!$A:$FP,AT$321,FALSE)/8,VLOOKUP(VLOOKUP($A53,csapatok!$A:$CN,AT$320,FALSE),'csapat-ranglista'!$A:$FP,AT$321,FALSE)/4),0)</f>
        <v>14.969220571827305</v>
      </c>
      <c r="AU53" s="223">
        <f>IFERROR(IF(RIGHT(VLOOKUP($A53,csapatok!$A:$CN,AU$320,FALSE),5)="Csere",VLOOKUP(LEFT(VLOOKUP($A53,csapatok!$A:$CN,AU$320,FALSE),LEN(VLOOKUP($A53,csapatok!$A:$CN,AU$320,FALSE))-6),'csapat-ranglista'!$A:$FP,AU$321,FALSE)/8,VLOOKUP(VLOOKUP($A53,csapatok!$A:$CN,AU$320,FALSE),'csapat-ranglista'!$A:$FP,AU$321,FALSE)/4),0)</f>
        <v>0</v>
      </c>
      <c r="AV53" s="223">
        <f>IFERROR(IF(RIGHT(VLOOKUP($A53,csapatok!$A:$CN,AV$320,FALSE),5)="Csere",VLOOKUP(LEFT(VLOOKUP($A53,csapatok!$A:$CN,AV$320,FALSE),LEN(VLOOKUP($A53,csapatok!$A:$CN,AV$320,FALSE))-6),'csapat-ranglista'!$A:$FP,AV$321,FALSE)/8,VLOOKUP(VLOOKUP($A53,csapatok!$A:$CN,AV$320,FALSE),'csapat-ranglista'!$A:$FP,AV$321,FALSE)/4),0)</f>
        <v>0</v>
      </c>
      <c r="AW53" s="223">
        <f>IFERROR(IF(RIGHT(VLOOKUP($A53,csapatok!$A:$CN,AW$320,FALSE),5)="Csere",VLOOKUP(LEFT(VLOOKUP($A53,csapatok!$A:$CN,AW$320,FALSE),LEN(VLOOKUP($A53,csapatok!$A:$CN,AW$320,FALSE))-6),'csapat-ranglista'!$A:$FP,AW$321,FALSE)/8,VLOOKUP(VLOOKUP($A53,csapatok!$A:$CN,AW$320,FALSE),'csapat-ranglista'!$A:$FP,AW$321,FALSE)/4),0)</f>
        <v>0</v>
      </c>
      <c r="AX53" s="223">
        <f>IFERROR(IF(RIGHT(VLOOKUP($A53,csapatok!$A:$CN,AX$320,FALSE),5)="Csere",VLOOKUP(LEFT(VLOOKUP($A53,csapatok!$A:$CN,AX$320,FALSE),LEN(VLOOKUP($A53,csapatok!$A:$CN,AX$320,FALSE))-6),'csapat-ranglista'!$A:$FP,AX$321,FALSE)/8,VLOOKUP(VLOOKUP($A53,csapatok!$A:$CN,AX$320,FALSE),'csapat-ranglista'!$A:$FP,AX$321,FALSE)/4),0)</f>
        <v>0</v>
      </c>
      <c r="AY53" s="223">
        <f>IFERROR(IF(RIGHT(VLOOKUP($A53,csapatok!$A:$NN,AY$320,FALSE),5)="Csere",VLOOKUP(LEFT(VLOOKUP($A53,csapatok!$A:$NN,AY$320,FALSE),LEN(VLOOKUP($A53,csapatok!$A:$NN,AY$320,FALSE))-6),'csapat-ranglista'!$A:$FP,AY$321,FALSE)/8,VLOOKUP(VLOOKUP($A53,csapatok!$A:$NN,AY$320,FALSE),'csapat-ranglista'!$A:$FP,AY$321,FALSE)/4),0)</f>
        <v>0</v>
      </c>
      <c r="AZ53" s="223">
        <f>IFERROR(IF(RIGHT(VLOOKUP($A53,csapatok!$A:$NN,AZ$320,FALSE),5)="Csere",VLOOKUP(LEFT(VLOOKUP($A53,csapatok!$A:$NN,AZ$320,FALSE),LEN(VLOOKUP($A53,csapatok!$A:$NN,AZ$320,FALSE))-6),'csapat-ranglista'!$A:$FP,AZ$321,FALSE)/8,VLOOKUP(VLOOKUP($A53,csapatok!$A:$NN,AZ$320,FALSE),'csapat-ranglista'!$A:$FP,AZ$321,FALSE)/4),0)</f>
        <v>0</v>
      </c>
      <c r="BA53" s="223">
        <f>IFERROR(IF(RIGHT(VLOOKUP($A53,csapatok!$A:$NN,BA$320,FALSE),5)="Csere",VLOOKUP(LEFT(VLOOKUP($A53,csapatok!$A:$NN,BA$320,FALSE),LEN(VLOOKUP($A53,csapatok!$A:$NN,BA$320,FALSE))-6),'csapat-ranglista'!$A:$FP,BA$321,FALSE)/8,VLOOKUP(VLOOKUP($A53,csapatok!$A:$NN,BA$320,FALSE),'csapat-ranglista'!$A:$FP,BA$321,FALSE)/4),0)</f>
        <v>0</v>
      </c>
      <c r="BB53" s="223">
        <f>IFERROR(IF(RIGHT(VLOOKUP($A53,csapatok!$A:$NN,BB$320,FALSE),5)="Csere",VLOOKUP(LEFT(VLOOKUP($A53,csapatok!$A:$NN,BB$320,FALSE),LEN(VLOOKUP($A53,csapatok!$A:$NN,BB$320,FALSE))-6),'csapat-ranglista'!$A:$FP,BB$321,FALSE)/8,VLOOKUP(VLOOKUP($A53,csapatok!$A:$NN,BB$320,FALSE),'csapat-ranglista'!$A:$FP,BB$321,FALSE)/4),0)</f>
        <v>0</v>
      </c>
      <c r="BC53" s="224">
        <f>versenyek!$ES$11*IFERROR(VLOOKUP(VLOOKUP($A53,versenyek!ER:ET,3,FALSE),szabalyok!$A$16:$B$23,2,FALSE)/4,0)</f>
        <v>0</v>
      </c>
      <c r="BD53" s="224">
        <f>versenyek!$EV$11*IFERROR(VLOOKUP(VLOOKUP($A53,versenyek!EU:EW,3,FALSE),szabalyok!$A$16:$B$23,2,FALSE)/4,0)</f>
        <v>0</v>
      </c>
      <c r="BE53" s="223">
        <f>IFERROR(IF(RIGHT(VLOOKUP($A53,csapatok!$A:$NN,BE$320,FALSE),5)="Csere",VLOOKUP(LEFT(VLOOKUP($A53,csapatok!$A:$NN,BE$320,FALSE),LEN(VLOOKUP($A53,csapatok!$A:$NN,BE$320,FALSE))-6),'csapat-ranglista'!$A:$FP,BE$321,FALSE)/8,VLOOKUP(VLOOKUP($A53,csapatok!$A:$NN,BE$320,FALSE),'csapat-ranglista'!$A:$FP,BE$321,FALSE)/4),0)</f>
        <v>3.9044330963944773</v>
      </c>
      <c r="BF53" s="223">
        <f>IFERROR(IF(RIGHT(VLOOKUP($A53,csapatok!$A:$NN,BF$320,FALSE),5)="Csere",VLOOKUP(LEFT(VLOOKUP($A53,csapatok!$A:$NN,BF$320,FALSE),LEN(VLOOKUP($A53,csapatok!$A:$NN,BF$320,FALSE))-6),'csapat-ranglista'!$A:$FP,BF$321,FALSE)/8,VLOOKUP(VLOOKUP($A53,csapatok!$A:$NN,BF$320,FALSE),'csapat-ranglista'!$A:$FP,BF$321,FALSE)/4),0)</f>
        <v>0</v>
      </c>
      <c r="BG53" s="223">
        <f>IFERROR(IF(RIGHT(VLOOKUP($A53,csapatok!$A:$NN,BG$320,FALSE),5)="Csere",VLOOKUP(LEFT(VLOOKUP($A53,csapatok!$A:$NN,BG$320,FALSE),LEN(VLOOKUP($A53,csapatok!$A:$NN,BG$320,FALSE))-6),'csapat-ranglista'!$A:$FP,BG$321,FALSE)/8,VLOOKUP(VLOOKUP($A53,csapatok!$A:$NN,BG$320,FALSE),'csapat-ranglista'!$A:$FP,BG$321,FALSE)/4),0)</f>
        <v>0</v>
      </c>
      <c r="BH53" s="223">
        <f>IFERROR(IF(RIGHT(VLOOKUP($A53,csapatok!$A:$NN,BH$320,FALSE),5)="Csere",VLOOKUP(LEFT(VLOOKUP($A53,csapatok!$A:$NN,BH$320,FALSE),LEN(VLOOKUP($A53,csapatok!$A:$NN,BH$320,FALSE))-6),'csapat-ranglista'!$A:$FP,BH$321,FALSE)/8,VLOOKUP(VLOOKUP($A53,csapatok!$A:$NN,BH$320,FALSE),'csapat-ranglista'!$A:$FP,BH$321,FALSE)/4),0)</f>
        <v>0</v>
      </c>
      <c r="BI53" s="223">
        <f>IFERROR(IF(RIGHT(VLOOKUP($A53,csapatok!$A:$NN,BI$320,FALSE),5)="Csere",VLOOKUP(LEFT(VLOOKUP($A53,csapatok!$A:$NN,BI$320,FALSE),LEN(VLOOKUP($A53,csapatok!$A:$NN,BI$320,FALSE))-6),'csapat-ranglista'!$A:$FP,BI$321,FALSE)/8,VLOOKUP(VLOOKUP($A53,csapatok!$A:$NN,BI$320,FALSE),'csapat-ranglista'!$A:$FP,BI$321,FALSE)/4),0)</f>
        <v>0</v>
      </c>
      <c r="BJ53" s="223">
        <f>IFERROR(IF(RIGHT(VLOOKUP($A53,csapatok!$A:$NN,BJ$320,FALSE),5)="Csere",VLOOKUP(LEFT(VLOOKUP($A53,csapatok!$A:$NN,BJ$320,FALSE),LEN(VLOOKUP($A53,csapatok!$A:$NN,BJ$320,FALSE))-6),'csapat-ranglista'!$A:$FP,BJ$321,FALSE)/8,VLOOKUP(VLOOKUP($A53,csapatok!$A:$NN,BJ$320,FALSE),'csapat-ranglista'!$A:$FP,BJ$321,FALSE)/4),0)</f>
        <v>0</v>
      </c>
      <c r="BK53" s="223">
        <f>IFERROR(IF(RIGHT(VLOOKUP($A53,csapatok!$A:$NN,BK$320,FALSE),5)="Csere",VLOOKUP(LEFT(VLOOKUP($A53,csapatok!$A:$NN,BK$320,FALSE),LEN(VLOOKUP($A53,csapatok!$A:$NN,BK$320,FALSE))-6),'csapat-ranglista'!$A:$FP,BK$321,FALSE)/8,VLOOKUP(VLOOKUP($A53,csapatok!$A:$NN,BK$320,FALSE),'csapat-ranglista'!$A:$FP,BK$321,FALSE)/4),0)</f>
        <v>0</v>
      </c>
      <c r="BL53" s="223">
        <f>IFERROR(IF(RIGHT(VLOOKUP($A53,csapatok!$A:$NN,BL$320,FALSE),5)="Csere",VLOOKUP(LEFT(VLOOKUP($A53,csapatok!$A:$NN,BL$320,FALSE),LEN(VLOOKUP($A53,csapatok!$A:$NN,BL$320,FALSE))-6),'csapat-ranglista'!$A:$FP,BL$321,FALSE)/8,VLOOKUP(VLOOKUP($A53,csapatok!$A:$NN,BL$320,FALSE),'csapat-ranglista'!$A:$FP,BL$321,FALSE)/4),0)</f>
        <v>0</v>
      </c>
      <c r="BM53" s="223">
        <f>IFERROR(IF(RIGHT(VLOOKUP($A53,csapatok!$A:$NN,BM$320,FALSE),5)="Csere",VLOOKUP(LEFT(VLOOKUP($A53,csapatok!$A:$NN,BM$320,FALSE),LEN(VLOOKUP($A53,csapatok!$A:$NN,BM$320,FALSE))-6),'csapat-ranglista'!$A:$FP,BM$321,FALSE)/8,VLOOKUP(VLOOKUP($A53,csapatok!$A:$NN,BM$320,FALSE),'csapat-ranglista'!$A:$FP,BM$321,FALSE)/4),0)</f>
        <v>0</v>
      </c>
      <c r="BN53" s="223">
        <f>IFERROR(IF(RIGHT(VLOOKUP($A53,csapatok!$A:$NN,BN$320,FALSE),5)="Csere",VLOOKUP(LEFT(VLOOKUP($A53,csapatok!$A:$NN,BN$320,FALSE),LEN(VLOOKUP($A53,csapatok!$A:$NN,BN$320,FALSE))-6),'csapat-ranglista'!$A:$FP,BN$321,FALSE)/8,VLOOKUP(VLOOKUP($A53,csapatok!$A:$NN,BN$320,FALSE),'csapat-ranglista'!$A:$FP,BN$321,FALSE)/4),0)</f>
        <v>0</v>
      </c>
      <c r="BO53" s="223">
        <f>IFERROR(IF(RIGHT(VLOOKUP($A53,csapatok!$A:$NN,BO$320,FALSE),5)="Csere",VLOOKUP(LEFT(VLOOKUP($A53,csapatok!$A:$NN,BO$320,FALSE),LEN(VLOOKUP($A53,csapatok!$A:$NN,BO$320,FALSE))-6),'csapat-ranglista'!$A:$FP,BO$321,FALSE)/8,VLOOKUP(VLOOKUP($A53,csapatok!$A:$NN,BO$320,FALSE),'csapat-ranglista'!$A:$FP,BO$321,FALSE)/4),0)</f>
        <v>0</v>
      </c>
      <c r="BP53" s="223">
        <f>IFERROR(IF(RIGHT(VLOOKUP($A53,csapatok!$A:$NN,BP$320,FALSE),5)="Csere",VLOOKUP(LEFT(VLOOKUP($A53,csapatok!$A:$NN,BP$320,FALSE),LEN(VLOOKUP($A53,csapatok!$A:$NN,BP$320,FALSE))-6),'csapat-ranglista'!$A:$FP,BP$321,FALSE)/8,VLOOKUP(VLOOKUP($A53,csapatok!$A:$NN,BP$320,FALSE),'csapat-ranglista'!$A:$FP,BP$321,FALSE)/4),0)</f>
        <v>0</v>
      </c>
      <c r="BQ53" s="223">
        <f>IFERROR(IF(RIGHT(VLOOKUP($A53,csapatok!$A:$NN,BQ$320,FALSE),5)="Csere",VLOOKUP(LEFT(VLOOKUP($A53,csapatok!$A:$NN,BQ$320,FALSE),LEN(VLOOKUP($A53,csapatok!$A:$NN,BQ$320,FALSE))-6),'csapat-ranglista'!$A:$FP,BQ$321,FALSE)/8,VLOOKUP(VLOOKUP($A53,csapatok!$A:$NN,BQ$320,FALSE),'csapat-ranglista'!$A:$FP,BQ$321,FALSE)/4),0)</f>
        <v>0</v>
      </c>
      <c r="BR53" s="223">
        <f>IFERROR(IF(RIGHT(VLOOKUP($A53,csapatok!$A:$NN,BR$320,FALSE),5)="Csere",VLOOKUP(LEFT(VLOOKUP($A53,csapatok!$A:$NN,BR$320,FALSE),LEN(VLOOKUP($A53,csapatok!$A:$NN,BR$320,FALSE))-6),'csapat-ranglista'!$A:$FP,BR$321,FALSE)/8,VLOOKUP(VLOOKUP($A53,csapatok!$A:$NN,BR$320,FALSE),'csapat-ranglista'!$A:$FP,BR$321,FALSE)/4),0)</f>
        <v>0</v>
      </c>
      <c r="BS53" s="223">
        <f>IFERROR(IF(RIGHT(VLOOKUP($A53,csapatok!$A:$NN,BS$320,FALSE),5)="Csere",VLOOKUP(LEFT(VLOOKUP($A53,csapatok!$A:$NN,BS$320,FALSE),LEN(VLOOKUP($A53,csapatok!$A:$NN,BS$320,FALSE))-6),'csapat-ranglista'!$A:$FP,BS$321,FALSE)/8,VLOOKUP(VLOOKUP($A53,csapatok!$A:$NN,BS$320,FALSE),'csapat-ranglista'!$A:$FP,BS$321,FALSE)/4),0)</f>
        <v>0</v>
      </c>
      <c r="BT53" s="223">
        <f>IFERROR(IF(RIGHT(VLOOKUP($A53,csapatok!$A:$NN,BT$320,FALSE),5)="Csere",VLOOKUP(LEFT(VLOOKUP($A53,csapatok!$A:$NN,BT$320,FALSE),LEN(VLOOKUP($A53,csapatok!$A:$NN,BT$320,FALSE))-6),'csapat-ranglista'!$A:$FP,BT$321,FALSE)/8,VLOOKUP(VLOOKUP($A53,csapatok!$A:$NN,BT$320,FALSE),'csapat-ranglista'!$A:$FP,BT$321,FALSE)/4),0)</f>
        <v>0</v>
      </c>
      <c r="BU53" s="223">
        <f>IFERROR(IF(RIGHT(VLOOKUP($A53,csapatok!$A:$NN,BU$320,FALSE),5)="Csere",VLOOKUP(LEFT(VLOOKUP($A53,csapatok!$A:$NN,BU$320,FALSE),LEN(VLOOKUP($A53,csapatok!$A:$NN,BU$320,FALSE))-6),'csapat-ranglista'!$A:$FP,BU$321,FALSE)/8,VLOOKUP(VLOOKUP($A53,csapatok!$A:$NN,BU$320,FALSE),'csapat-ranglista'!$A:$FP,BU$321,FALSE)/4),0)</f>
        <v>1.5234740797423412</v>
      </c>
      <c r="BV53" s="223">
        <f>IFERROR(IF(RIGHT(VLOOKUP($A53,csapatok!$A:$NN,BV$320,FALSE),5)="Csere",VLOOKUP(LEFT(VLOOKUP($A53,csapatok!$A:$NN,BV$320,FALSE),LEN(VLOOKUP($A53,csapatok!$A:$NN,BV$320,FALSE))-6),'csapat-ranglista'!$A:$FP,BV$321,FALSE)/8,VLOOKUP(VLOOKUP($A53,csapatok!$A:$NN,BV$320,FALSE),'csapat-ranglista'!$A:$FP,BV$321,FALSE)/4),0)</f>
        <v>0</v>
      </c>
      <c r="BW53" s="223">
        <f>IFERROR(IF(RIGHT(VLOOKUP($A53,csapatok!$A:$NN,BW$320,FALSE),5)="Csere",VLOOKUP(LEFT(VLOOKUP($A53,csapatok!$A:$NN,BW$320,FALSE),LEN(VLOOKUP($A53,csapatok!$A:$NN,BW$320,FALSE))-6),'csapat-ranglista'!$A:$FP,BW$321,FALSE)/8,VLOOKUP(VLOOKUP($A53,csapatok!$A:$NN,BW$320,FALSE),'csapat-ranglista'!$A:$FP,BW$321,FALSE)/4),0)</f>
        <v>0</v>
      </c>
      <c r="BX53" s="223">
        <f>IFERROR(IF(RIGHT(VLOOKUP($A53,csapatok!$A:$NN,BX$320,FALSE),5)="Csere",VLOOKUP(LEFT(VLOOKUP($A53,csapatok!$A:$NN,BX$320,FALSE),LEN(VLOOKUP($A53,csapatok!$A:$NN,BX$320,FALSE))-6),'csapat-ranglista'!$A:$FP,BX$321,FALSE)/8,VLOOKUP(VLOOKUP($A53,csapatok!$A:$NN,BX$320,FALSE),'csapat-ranglista'!$A:$FP,BX$321,FALSE)/4),0)</f>
        <v>0</v>
      </c>
      <c r="BY53" s="223">
        <f>IFERROR(IF(RIGHT(VLOOKUP($A53,csapatok!$A:$NN,BY$320,FALSE),5)="Csere",VLOOKUP(LEFT(VLOOKUP($A53,csapatok!$A:$NN,BY$320,FALSE),LEN(VLOOKUP($A53,csapatok!$A:$NN,BY$320,FALSE))-6),'csapat-ranglista'!$A:$FP,BY$321,FALSE)/8,VLOOKUP(VLOOKUP($A53,csapatok!$A:$NN,BY$320,FALSE),'csapat-ranglista'!$A:$FP,BY$321,FALSE)/4),0)</f>
        <v>16.536330549824186</v>
      </c>
      <c r="BZ53" s="223">
        <f>IFERROR(IF(RIGHT(VLOOKUP($A53,csapatok!$A:$NN,BZ$320,FALSE),5)="Csere",VLOOKUP(LEFT(VLOOKUP($A53,csapatok!$A:$NN,BZ$320,FALSE),LEN(VLOOKUP($A53,csapatok!$A:$NN,BZ$320,FALSE))-6),'csapat-ranglista'!$A:$FP,BZ$321,FALSE)/8,VLOOKUP(VLOOKUP($A53,csapatok!$A:$NN,BZ$320,FALSE),'csapat-ranglista'!$A:$FP,BZ$321,FALSE)/4),0)</f>
        <v>0</v>
      </c>
      <c r="CA53" s="223">
        <f>IFERROR(IF(RIGHT(VLOOKUP($A53,csapatok!$A:$NN,CA$320,FALSE),5)="Csere",VLOOKUP(LEFT(VLOOKUP($A53,csapatok!$A:$NN,CA$320,FALSE),LEN(VLOOKUP($A53,csapatok!$A:$NN,CA$320,FALSE))-6),'csapat-ranglista'!$A:$FP,CA$321,FALSE)/8,VLOOKUP(VLOOKUP($A53,csapatok!$A:$NN,CA$320,FALSE),'csapat-ranglista'!$A:$FP,CA$321,FALSE)/4),0)</f>
        <v>0</v>
      </c>
      <c r="CB53" s="223">
        <f>IFERROR(IF(RIGHT(VLOOKUP($A53,csapatok!$A:$NN,CB$320,FALSE),5)="Csere",VLOOKUP(LEFT(VLOOKUP($A53,csapatok!$A:$NN,CB$320,FALSE),LEN(VLOOKUP($A53,csapatok!$A:$NN,CB$320,FALSE))-6),'csapat-ranglista'!$A:$FP,CB$321,FALSE)/8,VLOOKUP(VLOOKUP($A53,csapatok!$A:$NN,CB$320,FALSE),'csapat-ranglista'!$A:$FP,CB$321,FALSE)/4),0)</f>
        <v>0</v>
      </c>
      <c r="CC53" s="223">
        <f>IFERROR(IF(RIGHT(VLOOKUP($A53,csapatok!$A:$NN,CC$320,FALSE),5)="Csere",VLOOKUP(LEFT(VLOOKUP($A53,csapatok!$A:$NN,CC$320,FALSE),LEN(VLOOKUP($A53,csapatok!$A:$NN,CC$320,FALSE))-6),'csapat-ranglista'!$A:$FP,CC$321,FALSE)/8,VLOOKUP(VLOOKUP($A53,csapatok!$A:$NN,CC$320,FALSE),'csapat-ranglista'!$A:$FP,CC$321,FALSE)/4),0)</f>
        <v>0</v>
      </c>
      <c r="CD53" s="223">
        <f>IFERROR(IF(RIGHT(VLOOKUP($A53,csapatok!$A:$NN,CD$320,FALSE),5)="Csere",VLOOKUP(LEFT(VLOOKUP($A53,csapatok!$A:$NN,CD$320,FALSE),LEN(VLOOKUP($A53,csapatok!$A:$NN,CD$320,FALSE))-6),'csapat-ranglista'!$A:$FP,CD$321,FALSE)/8,VLOOKUP(VLOOKUP($A53,csapatok!$A:$NN,CD$320,FALSE),'csapat-ranglista'!$A:$FP,CD$321,FALSE)/4),0)</f>
        <v>0</v>
      </c>
      <c r="CE53" s="223">
        <f>IFERROR(IF(RIGHT(VLOOKUP($A53,csapatok!$A:$NN,CE$320,FALSE),5)="Csere",VLOOKUP(LEFT(VLOOKUP($A53,csapatok!$A:$NN,CE$320,FALSE),LEN(VLOOKUP($A53,csapatok!$A:$NN,CE$320,FALSE))-6),'csapat-ranglista'!$A:$FP,CE$321,FALSE)/8,VLOOKUP(VLOOKUP($A53,csapatok!$A:$NN,CE$320,FALSE),'csapat-ranglista'!$A:$FP,CE$321,FALSE)/4),0)</f>
        <v>0</v>
      </c>
      <c r="CF53" s="223">
        <f>IFERROR(IF(RIGHT(VLOOKUP($A53,csapatok!$A:$NN,CF$320,FALSE),5)="Csere",VLOOKUP(LEFT(VLOOKUP($A53,csapatok!$A:$NN,CF$320,FALSE),LEN(VLOOKUP($A53,csapatok!$A:$NN,CF$320,FALSE))-6),'csapat-ranglista'!$A:$FP,CF$321,FALSE)/8,VLOOKUP(VLOOKUP($A53,csapatok!$A:$NN,CF$320,FALSE),'csapat-ranglista'!$A:$FP,CF$321,FALSE)/4),0)</f>
        <v>0</v>
      </c>
      <c r="CG53" s="223">
        <f>IFERROR(IF(RIGHT(VLOOKUP($A53,csapatok!$A:$NN,CG$320,FALSE),5)="Csere",VLOOKUP(LEFT(VLOOKUP($A53,csapatok!$A:$NN,CG$320,FALSE),LEN(VLOOKUP($A53,csapatok!$A:$NN,CG$320,FALSE))-6),'csapat-ranglista'!$A:$FP,CG$321,FALSE)/8,VLOOKUP(VLOOKUP($A53,csapatok!$A:$NN,CG$320,FALSE),'csapat-ranglista'!$A:$FP,CG$321,FALSE)/4),0)</f>
        <v>0</v>
      </c>
      <c r="CH53" s="223">
        <f>IFERROR(IF(RIGHT(VLOOKUP($A53,csapatok!$A:$NN,CH$320,FALSE),5)="Csere",VLOOKUP(LEFT(VLOOKUP($A53,csapatok!$A:$NN,CH$320,FALSE),LEN(VLOOKUP($A53,csapatok!$A:$NN,CH$320,FALSE))-6),'csapat-ranglista'!$A:$FP,CH$321,FALSE)/8,VLOOKUP(VLOOKUP($A53,csapatok!$A:$NN,CH$320,FALSE),'csapat-ranglista'!$A:$FP,CH$321,FALSE)/4),0)</f>
        <v>0</v>
      </c>
      <c r="CI53" s="223">
        <f>IFERROR(IF(RIGHT(VLOOKUP($A53,csapatok!$A:$NN,CI$320,FALSE),5)="Csere",VLOOKUP(LEFT(VLOOKUP($A53,csapatok!$A:$NN,CI$320,FALSE),LEN(VLOOKUP($A53,csapatok!$A:$NN,CI$320,FALSE))-6),'csapat-ranglista'!$A:$FP,CI$321,FALSE)/8,VLOOKUP(VLOOKUP($A53,csapatok!$A:$NN,CI$320,FALSE),'csapat-ranglista'!$A:$FP,CI$321,FALSE)/4),0)</f>
        <v>0</v>
      </c>
      <c r="CJ53" s="224">
        <f>versenyek!$IQ$11*IFERROR(VLOOKUP(VLOOKUP($A53,versenyek!IP:IR,3,FALSE),szabalyok!$A$16:$B$23,2,FALSE)/4,0)</f>
        <v>0</v>
      </c>
      <c r="CK53" s="224">
        <f>versenyek!$IT$11*IFERROR(VLOOKUP(VLOOKUP($A53,versenyek!IS:IU,3,FALSE),szabalyok!$A$16:$B$23,2,FALSE)/4,0)</f>
        <v>0</v>
      </c>
      <c r="CL53" s="223">
        <f>IFERROR(IF(RIGHT(VLOOKUP($A53,csapatok!$A:$NN,CL$320,FALSE),5)="Csere",VLOOKUP(LEFT(VLOOKUP($A53,csapatok!$A:$NN,CL$320,FALSE),LEN(VLOOKUP($A53,csapatok!$A:$NN,CL$320,FALSE))-6),'csapat-ranglista'!$A:$FP,CL$321,FALSE)/8,VLOOKUP(VLOOKUP($A53,csapatok!$A:$NN,CL$320,FALSE),'csapat-ranglista'!$A:$FP,CL$321,FALSE)/4),0)</f>
        <v>0</v>
      </c>
      <c r="CM53" s="223">
        <f>IFERROR(IF(RIGHT(VLOOKUP($A53,csapatok!$A:$NN,CM$320,FALSE),5)="Csere",VLOOKUP(LEFT(VLOOKUP($A53,csapatok!$A:$NN,CM$320,FALSE),LEN(VLOOKUP($A53,csapatok!$A:$NN,CM$320,FALSE))-6),'csapat-ranglista'!$A:$FP,CM$321,FALSE)/8,VLOOKUP(VLOOKUP($A53,csapatok!$A:$NN,CM$320,FALSE),'csapat-ranglista'!$A:$FP,CM$321,FALSE)/4),0)</f>
        <v>0</v>
      </c>
      <c r="CN53" s="223">
        <f>IFERROR(IF(RIGHT(VLOOKUP($A53,csapatok!$A:$NN,CN$320,FALSE),5)="Csere",VLOOKUP(LEFT(VLOOKUP($A53,csapatok!$A:$NN,CN$320,FALSE),LEN(VLOOKUP($A53,csapatok!$A:$NN,CN$320,FALSE))-6),'csapat-ranglista'!$A:$FP,CN$321,FALSE)/8,VLOOKUP(VLOOKUP($A53,csapatok!$A:$NN,CN$320,FALSE),'csapat-ranglista'!$A:$FP,CN$321,FALSE)/4),0)</f>
        <v>0</v>
      </c>
      <c r="CO53" s="223">
        <f>IFERROR(IF(RIGHT(VLOOKUP($A53,csapatok!$A:$NN,CO$320,FALSE),5)="Csere",VLOOKUP(LEFT(VLOOKUP($A53,csapatok!$A:$NN,CO$320,FALSE),LEN(VLOOKUP($A53,csapatok!$A:$NN,CO$320,FALSE))-6),'csapat-ranglista'!$A:$FP,CO$321,FALSE)/8,VLOOKUP(VLOOKUP($A53,csapatok!$A:$NN,CO$320,FALSE),'csapat-ranglista'!$A:$FP,CO$321,FALSE)/4),0)</f>
        <v>0</v>
      </c>
      <c r="CP53" s="223">
        <f>IFERROR(IF(RIGHT(VLOOKUP($A53,csapatok!$A:$NN,CP$320,FALSE),5)="Csere",VLOOKUP(LEFT(VLOOKUP($A53,csapatok!$A:$NN,CP$320,FALSE),LEN(VLOOKUP($A53,csapatok!$A:$NN,CP$320,FALSE))-6),'csapat-ranglista'!$A:$FP,CP$321,FALSE)/8,VLOOKUP(VLOOKUP($A53,csapatok!$A:$NN,CP$320,FALSE),'csapat-ranglista'!$A:$FP,CP$321,FALSE)/4),0)</f>
        <v>6.9162483750541259</v>
      </c>
      <c r="CQ53" s="223">
        <f>IFERROR(IF(RIGHT(VLOOKUP($A53,csapatok!$A:$NN,CQ$320,FALSE),5)="Csere",VLOOKUP(LEFT(VLOOKUP($A53,csapatok!$A:$NN,CQ$320,FALSE),LEN(VLOOKUP($A53,csapatok!$A:$NN,CQ$320,FALSE))-6),'csapat-ranglista'!$A:$FP,CQ$321,FALSE)/8,VLOOKUP(VLOOKUP($A53,csapatok!$A:$NN,CQ$320,FALSE),'csapat-ranglista'!$A:$FP,CQ$321,FALSE)/4),0)</f>
        <v>0</v>
      </c>
      <c r="CR53" s="223">
        <f>IFERROR(IF(RIGHT(VLOOKUP($A53,csapatok!$A:$NN,CR$320,FALSE),5)="Csere",VLOOKUP(LEFT(VLOOKUP($A53,csapatok!$A:$NN,CR$320,FALSE),LEN(VLOOKUP($A53,csapatok!$A:$NN,CR$320,FALSE))-6),'csapat-ranglista'!$A:$FP,CR$321,FALSE)/8,VLOOKUP(VLOOKUP($A53,csapatok!$A:$NN,CR$320,FALSE),'csapat-ranglista'!$A:$FP,CR$321,FALSE)/4),0)</f>
        <v>0</v>
      </c>
      <c r="CS53" s="223">
        <f>IFERROR(IF(RIGHT(VLOOKUP($A53,csapatok!$A:$NN,CS$320,FALSE),5)="Csere",VLOOKUP(LEFT(VLOOKUP($A53,csapatok!$A:$NN,CS$320,FALSE),LEN(VLOOKUP($A53,csapatok!$A:$NN,CS$320,FALSE))-6),'csapat-ranglista'!$A:$FP,CS$321,FALSE)/8,VLOOKUP(VLOOKUP($A53,csapatok!$A:$NN,CS$320,FALSE),'csapat-ranglista'!$A:$FP,CS$321,FALSE)/4),0)</f>
        <v>0</v>
      </c>
      <c r="CT53" s="223">
        <f>IFERROR(IF(RIGHT(VLOOKUP($A53,csapatok!$A:$NN,CT$320,FALSE),5)="Csere",VLOOKUP(LEFT(VLOOKUP($A53,csapatok!$A:$NN,CT$320,FALSE),LEN(VLOOKUP($A53,csapatok!$A:$NN,CT$320,FALSE))-6),'csapat-ranglista'!$A:$FP,CT$321,FALSE)/8,VLOOKUP(VLOOKUP($A53,csapatok!$A:$NN,CT$320,FALSE),'csapat-ranglista'!$A:$FP,CT$321,FALSE)/4),0)</f>
        <v>0</v>
      </c>
      <c r="CU53" s="223">
        <f>IFERROR(IF(RIGHT(VLOOKUP($A53,csapatok!$A:$NN,CU$320,FALSE),5)="Csere",VLOOKUP(LEFT(VLOOKUP($A53,csapatok!$A:$NN,CU$320,FALSE),LEN(VLOOKUP($A53,csapatok!$A:$NN,CU$320,FALSE))-6),'csapat-ranglista'!$A:$FP,CU$321,FALSE)/8,VLOOKUP(VLOOKUP($A53,csapatok!$A:$NN,CU$320,FALSE),'csapat-ranglista'!$A:$FP,CU$321,FALSE)/4),0)</f>
        <v>0</v>
      </c>
      <c r="CV53" s="223">
        <f>IFERROR(IF(RIGHT(VLOOKUP($A53,csapatok!$A:$NN,CV$320,FALSE),5)="Csere",VLOOKUP(LEFT(VLOOKUP($A53,csapatok!$A:$NN,CV$320,FALSE),LEN(VLOOKUP($A53,csapatok!$A:$NN,CV$320,FALSE))-6),'csapat-ranglista'!$A:$FP,CV$321,FALSE)/8,VLOOKUP(VLOOKUP($A53,csapatok!$A:$NN,CV$320,FALSE),'csapat-ranglista'!$A:$FP,CV$321,FALSE)/4),0)</f>
        <v>0</v>
      </c>
      <c r="CW53" s="223">
        <f>IFERROR(IF(RIGHT(VLOOKUP($A53,csapatok!$A:$NN,CW$320,FALSE),5)="Csere",VLOOKUP(LEFT(VLOOKUP($A53,csapatok!$A:$NN,CW$320,FALSE),LEN(VLOOKUP($A53,csapatok!$A:$NN,CW$320,FALSE))-6),'csapat-ranglista'!$A:$FP,CW$321,FALSE)/8,VLOOKUP(VLOOKUP($A53,csapatok!$A:$NN,CW$320,FALSE),'csapat-ranglista'!$A:$FP,CW$321,FALSE)/4),0)</f>
        <v>0</v>
      </c>
      <c r="CX53" s="223">
        <f>IFERROR(IF(RIGHT(VLOOKUP($A53,csapatok!$A:$NN,CX$320,FALSE),5)="Csere",VLOOKUP(LEFT(VLOOKUP($A53,csapatok!$A:$NN,CX$320,FALSE),LEN(VLOOKUP($A53,csapatok!$A:$NN,CX$320,FALSE))-6),'csapat-ranglista'!$A:$FP,CX$321,FALSE)/8,VLOOKUP(VLOOKUP($A53,csapatok!$A:$NN,CX$320,FALSE),'csapat-ranglista'!$A:$FP,CX$321,FALSE)/4),0)</f>
        <v>0</v>
      </c>
      <c r="CY53" s="223">
        <f>IFERROR(IF(RIGHT(VLOOKUP($A53,csapatok!$A:$NN,CY$320,FALSE),5)="Csere",VLOOKUP(LEFT(VLOOKUP($A53,csapatok!$A:$NN,CY$320,FALSE),LEN(VLOOKUP($A53,csapatok!$A:$NN,CY$320,FALSE))-6),'csapat-ranglista'!$A:$FP,CY$321,FALSE)/8,VLOOKUP(VLOOKUP($A53,csapatok!$A:$NN,CY$320,FALSE),'csapat-ranglista'!$A:$FP,CY$321,FALSE)/4),0)</f>
        <v>0</v>
      </c>
      <c r="CZ53" s="223">
        <f>IFERROR(IF(RIGHT(VLOOKUP($A53,csapatok!$A:$NN,CZ$320,FALSE),5)="Csere",VLOOKUP(LEFT(VLOOKUP($A53,csapatok!$A:$NN,CZ$320,FALSE),LEN(VLOOKUP($A53,csapatok!$A:$NN,CZ$320,FALSE))-6),'csapat-ranglista'!$A:$FP,CZ$321,FALSE)/8,VLOOKUP(VLOOKUP($A53,csapatok!$A:$NN,CZ$320,FALSE),'csapat-ranglista'!$A:$FP,CZ$321,FALSE)/4),0)</f>
        <v>0</v>
      </c>
      <c r="DA53" s="223">
        <f>IFERROR(IF(RIGHT(VLOOKUP($A53,csapatok!$A:$NN,DA$320,FALSE),5)="Csere",VLOOKUP(LEFT(VLOOKUP($A53,csapatok!$A:$NN,DA$320,FALSE),LEN(VLOOKUP($A53,csapatok!$A:$NN,DA$320,FALSE))-6),'csapat-ranglista'!$A:$FP,DA$321,FALSE)/8,VLOOKUP(VLOOKUP($A53,csapatok!$A:$NN,DA$320,FALSE),'csapat-ranglista'!$A:$FP,DA$321,FALSE)/4),0)</f>
        <v>0</v>
      </c>
      <c r="DB53" s="223">
        <f>IFERROR(IF(RIGHT(VLOOKUP($A53,csapatok!$A:$NN,DB$320,FALSE),5)="Csere",VLOOKUP(LEFT(VLOOKUP($A53,csapatok!$A:$NN,DB$320,FALSE),LEN(VLOOKUP($A53,csapatok!$A:$NN,DB$320,FALSE))-6),'csapat-ranglista'!$A:$FP,DB$321,FALSE)/8,VLOOKUP(VLOOKUP($A53,csapatok!$A:$NN,DB$320,FALSE),'csapat-ranglista'!$A:$FP,DB$321,FALSE)/4),0)</f>
        <v>0</v>
      </c>
      <c r="DC53" s="223">
        <f>IFERROR(IF(RIGHT(VLOOKUP($A53,csapatok!$A:$NN,DC$320,FALSE),5)="Csere",VLOOKUP(LEFT(VLOOKUP($A53,csapatok!$A:$NN,DC$320,FALSE),LEN(VLOOKUP($A53,csapatok!$A:$NN,DC$320,FALSE))-6),'csapat-ranglista'!$A:$FP,DC$321,FALSE)/8,VLOOKUP(VLOOKUP($A53,csapatok!$A:$NN,DC$320,FALSE),'csapat-ranglista'!$A:$FP,DC$321,FALSE)/4),0)</f>
        <v>0</v>
      </c>
      <c r="DD53" s="223">
        <f>IFERROR(IF(RIGHT(VLOOKUP($A53,csapatok!$A:$NN,DD$320,FALSE),5)="Csere",VLOOKUP(LEFT(VLOOKUP($A53,csapatok!$A:$NN,DD$320,FALSE),LEN(VLOOKUP($A53,csapatok!$A:$NN,DD$320,FALSE))-6),'csapat-ranglista'!$A:$FP,DD$321,FALSE)/8,VLOOKUP(VLOOKUP($A53,csapatok!$A:$NN,DD$320,FALSE),'csapat-ranglista'!$A:$FP,DD$321,FALSE)/4),0)</f>
        <v>0</v>
      </c>
      <c r="DE53" s="223">
        <f>IFERROR(IF(RIGHT(VLOOKUP($A53,csapatok!$A:$NN,DE$320,FALSE),5)="Csere",VLOOKUP(LEFT(VLOOKUP($A53,csapatok!$A:$NN,DE$320,FALSE),LEN(VLOOKUP($A53,csapatok!$A:$NN,DE$320,FALSE))-6),'csapat-ranglista'!$A:$FP,DE$321,FALSE)/8,VLOOKUP(VLOOKUP($A53,csapatok!$A:$NN,DE$320,FALSE),'csapat-ranglista'!$A:$FP,DE$321,FALSE)/4),0)</f>
        <v>0</v>
      </c>
      <c r="DF53" s="223">
        <f>IFERROR(IF(RIGHT(VLOOKUP($A53,csapatok!$A:$NN,DF$320,FALSE),5)="Csere",VLOOKUP(LEFT(VLOOKUP($A53,csapatok!$A:$NN,DF$320,FALSE),LEN(VLOOKUP($A53,csapatok!$A:$NN,DF$320,FALSE))-6),'csapat-ranglista'!$A:$FP,DF$321,FALSE)/8,VLOOKUP(VLOOKUP($A53,csapatok!$A:$NN,DF$320,FALSE),'csapat-ranglista'!$A:$FP,DF$321,FALSE)/4),0)</f>
        <v>0</v>
      </c>
      <c r="DG53" s="223">
        <f>IFERROR(IF(RIGHT(VLOOKUP($A53,csapatok!$A:$NN,DG$320,FALSE),5)="Csere",VLOOKUP(LEFT(VLOOKUP($A53,csapatok!$A:$NN,DG$320,FALSE),LEN(VLOOKUP($A53,csapatok!$A:$NN,DG$320,FALSE))-6),'csapat-ranglista'!$A:$FP,DG$321,FALSE)/8,VLOOKUP(VLOOKUP($A53,csapatok!$A:$NN,DG$320,FALSE),'csapat-ranglista'!$A:$FP,DG$321,FALSE)/4),0)</f>
        <v>0</v>
      </c>
      <c r="DH53" s="223">
        <f>IFERROR(IF(RIGHT(VLOOKUP($A53,csapatok!$A:$NN,DH$320,FALSE),5)="Csere",VLOOKUP(LEFT(VLOOKUP($A53,csapatok!$A:$NN,DH$320,FALSE),LEN(VLOOKUP($A53,csapatok!$A:$NN,DH$320,FALSE))-6),'csapat-ranglista'!$A:$FP,DH$321,FALSE)/8,VLOOKUP(VLOOKUP($A53,csapatok!$A:$NN,DH$320,FALSE),'csapat-ranglista'!$A:$FP,DH$321,FALSE)/4),0)</f>
        <v>0</v>
      </c>
      <c r="DI53" s="223">
        <f>IFERROR(IF(RIGHT(VLOOKUP($A53,csapatok!$A:$NN,DI$320,FALSE),5)="Csere",VLOOKUP(LEFT(VLOOKUP($A53,csapatok!$A:$NN,DI$320,FALSE),LEN(VLOOKUP($A53,csapatok!$A:$NN,DI$320,FALSE))-6),'csapat-ranglista'!$A:$FP,DI$321,FALSE)/8,VLOOKUP(VLOOKUP($A53,csapatok!$A:$NN,DI$320,FALSE),'csapat-ranglista'!$A:$FP,DI$321,FALSE)/4),0)</f>
        <v>0</v>
      </c>
      <c r="DJ53" s="223">
        <f>IFERROR(IF(RIGHT(VLOOKUP($A53,csapatok!$A:$NN,DJ$320,FALSE),5)="Csere",VLOOKUP(LEFT(VLOOKUP($A53,csapatok!$A:$NN,DJ$320,FALSE),LEN(VLOOKUP($A53,csapatok!$A:$NN,DJ$320,FALSE))-6),'csapat-ranglista'!$A:$FP,DJ$321,FALSE)/8,VLOOKUP(VLOOKUP($A53,csapatok!$A:$NN,DJ$320,FALSE),'csapat-ranglista'!$A:$FP,DJ$321,FALSE)/4),0)</f>
        <v>0</v>
      </c>
      <c r="DK53" s="223">
        <f>IFERROR(IF(RIGHT(VLOOKUP($A53,csapatok!$A:$NN,DK$320,FALSE),5)="Csere",VLOOKUP(LEFT(VLOOKUP($A53,csapatok!$A:$NN,DK$320,FALSE),LEN(VLOOKUP($A53,csapatok!$A:$NN,DK$320,FALSE))-6),'csapat-ranglista'!$A:$FP,DK$321,FALSE)/8,VLOOKUP(VLOOKUP($A53,csapatok!$A:$NN,DK$320,FALSE),'csapat-ranglista'!$A:$FP,DK$321,FALSE)/4),0)</f>
        <v>0</v>
      </c>
      <c r="DL53" s="223">
        <f>IFERROR(IF(RIGHT(VLOOKUP($A53,csapatok!$A:$NN,DL$320,FALSE),5)="Csere",VLOOKUP(LEFT(VLOOKUP($A53,csapatok!$A:$NN,DL$320,FALSE),LEN(VLOOKUP($A53,csapatok!$A:$NN,DL$320,FALSE))-6),'csapat-ranglista'!$A:$FP,DL$321,FALSE)/8,VLOOKUP(VLOOKUP($A53,csapatok!$A:$NN,DL$320,FALSE),'csapat-ranglista'!$A:$FP,DL$321,FALSE)/4),0)</f>
        <v>0</v>
      </c>
      <c r="DM53" s="223">
        <f>IFERROR(IF(RIGHT(VLOOKUP($A53,csapatok!$A:$NN,DM$320,FALSE),5)="Csere",VLOOKUP(LEFT(VLOOKUP($A53,csapatok!$A:$NN,DM$320,FALSE),LEN(VLOOKUP($A53,csapatok!$A:$NN,DM$320,FALSE))-6),'csapat-ranglista'!$A:$FP,DM$321,FALSE)/8,VLOOKUP(VLOOKUP($A53,csapatok!$A:$NN,DM$320,FALSE),'csapat-ranglista'!$A:$FP,DM$321,FALSE)/4),0)</f>
        <v>29.534267837356424</v>
      </c>
      <c r="DN53" s="223">
        <f>IFERROR(IF(RIGHT(VLOOKUP($A53,csapatok!$A:$NN,DN$320,FALSE),5)="Csere",VLOOKUP(LEFT(VLOOKUP($A53,csapatok!$A:$NN,DN$320,FALSE),LEN(VLOOKUP($A53,csapatok!$A:$NN,DN$320,FALSE))-6),'csapat-ranglista'!$A:$FP,DN$321,FALSE)/8,VLOOKUP(VLOOKUP($A53,csapatok!$A:$NN,DN$320,FALSE),'csapat-ranglista'!$A:$FP,DN$321,FALSE)/4),0)</f>
        <v>0</v>
      </c>
      <c r="DO53" s="224">
        <f>versenyek!$MF$11*IFERROR(VLOOKUP(VLOOKUP($A53,versenyek!ME:MG,3,FALSE),szabalyok!$A$16:$B$23,2,FALSE)/4,0)</f>
        <v>0</v>
      </c>
      <c r="DP53" s="224">
        <f>versenyek!$MI$11*IFERROR(VLOOKUP(VLOOKUP($A53,versenyek!MH:MJ,3,FALSE),szabalyok!$A$16:$B$23,2,FALSE)/4,0)</f>
        <v>0</v>
      </c>
      <c r="DQ53" s="223">
        <f>IFERROR(IF(RIGHT(VLOOKUP($A53,csapatok!$A:$NN,DQ$320,FALSE),5)="Csere",VLOOKUP(LEFT(VLOOKUP($A53,csapatok!$A:$NN,DQ$320,FALSE),LEN(VLOOKUP($A53,csapatok!$A:$NN,DQ$320,FALSE))-6),'csapat-ranglista'!$A:$FP,DQ$321,FALSE)/8,VLOOKUP(VLOOKUP($A53,csapatok!$A:$NN,DQ$320,FALSE),'csapat-ranglista'!$A:$FP,DQ$321,FALSE)/4),0)</f>
        <v>0</v>
      </c>
      <c r="DR53" s="223">
        <f>IFERROR(IF(RIGHT(VLOOKUP($A53,csapatok!$A:$NN,DR$320,FALSE),5)="Csere",VLOOKUP(LEFT(VLOOKUP($A53,csapatok!$A:$NN,DR$320,FALSE),LEN(VLOOKUP($A53,csapatok!$A:$NN,DR$320,FALSE))-6),'csapat-ranglista'!$A:$FP,DR$321,FALSE)/8,VLOOKUP(VLOOKUP($A53,csapatok!$A:$NN,DR$320,FALSE),'csapat-ranglista'!$A:$FP,DR$321,FALSE)/4),0)</f>
        <v>0</v>
      </c>
      <c r="DS53" s="223">
        <f>IFERROR(IF(RIGHT(VLOOKUP($A53,csapatok!$A:$NN,DS$320,FALSE),5)="Csere",VLOOKUP(LEFT(VLOOKUP($A53,csapatok!$A:$NN,DS$320,FALSE),LEN(VLOOKUP($A53,csapatok!$A:$NN,DS$320,FALSE))-6),'csapat-ranglista'!$A:$FP,DS$321,FALSE)/8,VLOOKUP(VLOOKUP($A53,csapatok!$A:$NN,DS$320,FALSE),'csapat-ranglista'!$A:$FP,DS$321,FALSE)/4),0)</f>
        <v>20.79456488574165</v>
      </c>
      <c r="DT53" s="223">
        <f>IFERROR(IF(RIGHT(VLOOKUP($A53,csapatok!$A:$NN,DT$320,FALSE),5)="Csere",VLOOKUP(LEFT(VLOOKUP($A53,csapatok!$A:$NN,DT$320,FALSE),LEN(VLOOKUP($A53,csapatok!$A:$NN,DT$320,FALSE))-6),'csapat-ranglista'!$A:$FP,DT$321,FALSE)/8,VLOOKUP(VLOOKUP($A53,csapatok!$A:$NN,DT$320,FALSE),'csapat-ranglista'!$A:$FP,DT$321,FALSE)/4),0)</f>
        <v>0</v>
      </c>
      <c r="DU53" s="223">
        <f>IFERROR(IF(RIGHT(VLOOKUP($A53,csapatok!$A:$NN,DU$320,FALSE),5)="Csere",VLOOKUP(LEFT(VLOOKUP($A53,csapatok!$A:$NN,DU$320,FALSE),LEN(VLOOKUP($A53,csapatok!$A:$NN,DU$320,FALSE))-6),'csapat-ranglista'!$A:$FP,DU$321,FALSE)/8,VLOOKUP(VLOOKUP($A53,csapatok!$A:$NN,DU$320,FALSE),'csapat-ranglista'!$A:$FP,DU$321,FALSE)/4),0)</f>
        <v>0</v>
      </c>
      <c r="DV53" s="223">
        <f>IFERROR(IF(RIGHT(VLOOKUP($A53,csapatok!$A:$NN,DV$320,FALSE),5)="Csere",VLOOKUP(LEFT(VLOOKUP($A53,csapatok!$A:$NN,DV$320,FALSE),LEN(VLOOKUP($A53,csapatok!$A:$NN,DV$320,FALSE))-6),'csapat-ranglista'!$A:$FP,DV$321,FALSE)/8,VLOOKUP(VLOOKUP($A53,csapatok!$A:$NN,DV$320,FALSE),'csapat-ranglista'!$A:$FP,DV$321,FALSE)/4),0)</f>
        <v>0</v>
      </c>
      <c r="DW53" s="223">
        <f>IFERROR(IF(RIGHT(VLOOKUP($A53,csapatok!$A:$NN,DW$320,FALSE),5)="Csere",VLOOKUP(LEFT(VLOOKUP($A53,csapatok!$A:$NN,DW$320,FALSE),LEN(VLOOKUP($A53,csapatok!$A:$NN,DW$320,FALSE))-6),'csapat-ranglista'!$A:$FP,DW$321,FALSE)/8,VLOOKUP(VLOOKUP($A53,csapatok!$A:$NN,DW$320,FALSE),'csapat-ranglista'!$A:$FP,DW$321,FALSE)/4),0)</f>
        <v>3.0289282365349104</v>
      </c>
      <c r="DX53" s="223">
        <f>IFERROR(IF(RIGHT(VLOOKUP($A53,csapatok!$A:$NN,DX$320,FALSE),5)="Csere",VLOOKUP(LEFT(VLOOKUP($A53,csapatok!$A:$NN,DX$320,FALSE),LEN(VLOOKUP($A53,csapatok!$A:$NN,DX$320,FALSE))-6),'csapat-ranglista'!$A:$FP,DX$321,FALSE)/8,VLOOKUP(VLOOKUP($A53,csapatok!$A:$NN,DX$320,FALSE),'csapat-ranglista'!$A:$FP,DX$321,FALSE)/4),0)</f>
        <v>0</v>
      </c>
      <c r="DY53" s="223">
        <f>IFERROR(IF(RIGHT(VLOOKUP($A53,csapatok!$A:$NN,DY$320,FALSE),5)="Csere",VLOOKUP(LEFT(VLOOKUP($A53,csapatok!$A:$NN,DY$320,FALSE),LEN(VLOOKUP($A53,csapatok!$A:$NN,DY$320,FALSE))-6),'csapat-ranglista'!$A:$FP,DY$321,FALSE)/8,VLOOKUP(VLOOKUP($A53,csapatok!$A:$NN,DY$320,FALSE),'csapat-ranglista'!$A:$FP,DY$321,FALSE)/4),0)</f>
        <v>5.0117136360504375</v>
      </c>
      <c r="DZ53" s="223">
        <f>IFERROR(IF(RIGHT(VLOOKUP($A53,csapatok!$A:$NN,DZ$320,FALSE),5)="Csere",VLOOKUP(LEFT(VLOOKUP($A53,csapatok!$A:$NN,DZ$320,FALSE),LEN(VLOOKUP($A53,csapatok!$A:$NN,DZ$320,FALSE))-6),'csapat-ranglista'!$A:$FP,DZ$321,FALSE)/8,VLOOKUP(VLOOKUP($A53,csapatok!$A:$NN,DZ$320,FALSE),'csapat-ranglista'!$A:$FP,DZ$321,FALSE)/4),0)</f>
        <v>0</v>
      </c>
      <c r="EA53" s="223">
        <f>IFERROR(IF(RIGHT(VLOOKUP($A53,csapatok!$A:$NN,EA$320,FALSE),5)="Csere",VLOOKUP(LEFT(VLOOKUP($A53,csapatok!$A:$NN,EA$320,FALSE),LEN(VLOOKUP($A53,csapatok!$A:$NN,EA$320,FALSE))-6),'csapat-ranglista'!$A:$FP,EA$321,FALSE)/8,VLOOKUP(VLOOKUP($A53,csapatok!$A:$NN,EA$320,FALSE),'csapat-ranglista'!$A:$FP,EA$321,FALSE)/4),0)</f>
        <v>0</v>
      </c>
      <c r="EB53" s="223">
        <f>IFERROR(IF(RIGHT(VLOOKUP($A53,csapatok!$A:$NN,EB$320,FALSE),5)="Csere",VLOOKUP(LEFT(VLOOKUP($A53,csapatok!$A:$NN,EB$320,FALSE),LEN(VLOOKUP($A53,csapatok!$A:$NN,EB$320,FALSE))-6),'csapat-ranglista'!$A:$FP,EB$321,FALSE)/8,VLOOKUP(VLOOKUP($A53,csapatok!$A:$NN,EB$320,FALSE),'csapat-ranglista'!$A:$FP,EB$321,FALSE)/4),0)</f>
        <v>0</v>
      </c>
      <c r="EC53" s="223">
        <f>IFERROR(IF(RIGHT(VLOOKUP($A53,csapatok!$A:$NN,EC$320,FALSE),5)="Csere",VLOOKUP(LEFT(VLOOKUP($A53,csapatok!$A:$NN,EC$320,FALSE),LEN(VLOOKUP($A53,csapatok!$A:$NN,EC$320,FALSE))-6),'csapat-ranglista'!$A:$FP,EC$321,FALSE)/8,VLOOKUP(VLOOKUP($A53,csapatok!$A:$NN,EC$320,FALSE),'csapat-ranglista'!$A:$FP,EC$321,FALSE)/4),0)</f>
        <v>0</v>
      </c>
      <c r="ED53" s="223">
        <f>IFERROR(IF(RIGHT(VLOOKUP($A53,csapatok!$A:$NN,ED$320,FALSE),5)="Csere",VLOOKUP(LEFT(VLOOKUP($A53,csapatok!$A:$NN,ED$320,FALSE),LEN(VLOOKUP($A53,csapatok!$A:$NN,ED$320,FALSE))-6),'csapat-ranglista'!$A:$FP,ED$321,FALSE)/8,VLOOKUP(VLOOKUP($A53,csapatok!$A:$NN,ED$320,FALSE),'csapat-ranglista'!$A:$FP,ED$321,FALSE)/4),0)</f>
        <v>0</v>
      </c>
      <c r="EE53" s="223">
        <f>IFERROR(IF(RIGHT(VLOOKUP($A53,csapatok!$A:$NN,EE$320,FALSE),5)="Csere",VLOOKUP(LEFT(VLOOKUP($A53,csapatok!$A:$NN,EE$320,FALSE),LEN(VLOOKUP($A53,csapatok!$A:$NN,EE$320,FALSE))-6),'csapat-ranglista'!$A:$FP,EE$321,FALSE)/8,VLOOKUP(VLOOKUP($A53,csapatok!$A:$NN,EE$320,FALSE),'csapat-ranglista'!$A:$FP,EE$321,FALSE)/4),0)</f>
        <v>0</v>
      </c>
      <c r="EF53" s="223">
        <f>IFERROR(IF(RIGHT(VLOOKUP($A53,csapatok!$A:$NN,EF$320,FALSE),5)="Csere",VLOOKUP(LEFT(VLOOKUP($A53,csapatok!$A:$NN,EF$320,FALSE),LEN(VLOOKUP($A53,csapatok!$A:$NN,EF$320,FALSE))-6),'csapat-ranglista'!$A:$FP,EF$321,FALSE)/8,VLOOKUP(VLOOKUP($A53,csapatok!$A:$NN,EF$320,FALSE),'csapat-ranglista'!$A:$FP,EF$321,FALSE)/4),0)</f>
        <v>0</v>
      </c>
      <c r="EG53" s="223">
        <f>IFERROR(IF(RIGHT(VLOOKUP($A53,csapatok!$A:$NN,EG$320,FALSE),5)="Csere",VLOOKUP(LEFT(VLOOKUP($A53,csapatok!$A:$NN,EG$320,FALSE),LEN(VLOOKUP($A53,csapatok!$A:$NN,EG$320,FALSE))-6),'csapat-ranglista'!$A:$FP,EG$321,FALSE)/8,VLOOKUP(VLOOKUP($A53,csapatok!$A:$NN,EG$320,FALSE),'csapat-ranglista'!$A:$FP,EG$321,FALSE)/4),0)</f>
        <v>0</v>
      </c>
      <c r="EH53" s="223">
        <f>IFERROR(IF(RIGHT(VLOOKUP($A53,csapatok!$A:$NN,EH$320,FALSE),5)="Csere",VLOOKUP(LEFT(VLOOKUP($A53,csapatok!$A:$NN,EH$320,FALSE),LEN(VLOOKUP($A53,csapatok!$A:$NN,EH$320,FALSE))-6),'csapat-ranglista'!$A:$FP,EH$321,FALSE)/8,VLOOKUP(VLOOKUP($A53,csapatok!$A:$NN,EH$320,FALSE),'csapat-ranglista'!$A:$FP,EH$321,FALSE)/4),0)</f>
        <v>7.8067939089092508</v>
      </c>
      <c r="EI53" s="223">
        <f>IFERROR(IF(RIGHT(VLOOKUP($A53,csapatok!$A:$NN,EI$320,FALSE),5)="Csere",VLOOKUP(LEFT(VLOOKUP($A53,csapatok!$A:$NN,EI$320,FALSE),LEN(VLOOKUP($A53,csapatok!$A:$NN,EI$320,FALSE))-6),'csapat-ranglista'!$A:$FP,EI$321,FALSE)/8,VLOOKUP(VLOOKUP($A53,csapatok!$A:$NN,EI$320,FALSE),'csapat-ranglista'!$A:$FP,EI$321,FALSE)/4),0)</f>
        <v>0</v>
      </c>
      <c r="EJ53" s="223">
        <f>IFERROR(IF(RIGHT(VLOOKUP($A53,csapatok!$A:$NN,EJ$320,FALSE),5)="Csere",VLOOKUP(LEFT(VLOOKUP($A53,csapatok!$A:$NN,EJ$320,FALSE),LEN(VLOOKUP($A53,csapatok!$A:$NN,EJ$320,FALSE))-6),'csapat-ranglista'!$A:$FP,EJ$321,FALSE)/8,VLOOKUP(VLOOKUP($A53,csapatok!$A:$NN,EJ$320,FALSE),'csapat-ranglista'!$A:$FP,EJ$321,FALSE)/4),0)</f>
        <v>0</v>
      </c>
      <c r="EK53" s="223">
        <f>IFERROR(IF(RIGHT(VLOOKUP($A53,csapatok!$A:$NN,EK$320,FALSE),5)="Csere",VLOOKUP(LEFT(VLOOKUP($A53,csapatok!$A:$NN,EK$320,FALSE),LEN(VLOOKUP($A53,csapatok!$A:$NN,EK$320,FALSE))-6),'csapat-ranglista'!$A:$FP,EK$321,FALSE)/8,VLOOKUP(VLOOKUP($A53,csapatok!$A:$NN,EK$320,FALSE),'csapat-ranglista'!$A:$FP,EK$321,FALSE)/4),0)</f>
        <v>0</v>
      </c>
      <c r="EL53" s="223">
        <f>IFERROR(IF(RIGHT(VLOOKUP($A53,csapatok!$A:$NN,EL$320,FALSE),5)="Csere",VLOOKUP(LEFT(VLOOKUP($A53,csapatok!$A:$NN,EL$320,FALSE),LEN(VLOOKUP($A53,csapatok!$A:$NN,EL$320,FALSE))-6),'csapat-ranglista'!$A:$FP,EL$321,FALSE)/8,VLOOKUP(VLOOKUP($A53,csapatok!$A:$NN,EL$320,FALSE),'csapat-ranglista'!$A:$FP,EL$321,FALSE)/4),0)</f>
        <v>0</v>
      </c>
      <c r="EM53" s="223">
        <f>IFERROR(IF(RIGHT(VLOOKUP($A53,csapatok!$A:$NN,EM$320,FALSE),5)="Csere",VLOOKUP(LEFT(VLOOKUP($A53,csapatok!$A:$NN,EM$320,FALSE),LEN(VLOOKUP($A53,csapatok!$A:$NN,EM$320,FALSE))-6),'csapat-ranglista'!$A:$FP,EM$321,FALSE)/8,VLOOKUP(VLOOKUP($A53,csapatok!$A:$NN,EM$320,FALSE),'csapat-ranglista'!$A:$FP,EM$321,FALSE)/4),0)</f>
        <v>0</v>
      </c>
      <c r="EN53" s="223">
        <f>IFERROR(IF(RIGHT(VLOOKUP($A53,csapatok!$A:$NN,EN$320,FALSE),5)="Csere",VLOOKUP(LEFT(VLOOKUP($A53,csapatok!$A:$NN,EN$320,FALSE),LEN(VLOOKUP($A53,csapatok!$A:$NN,EN$320,FALSE))-6),'csapat-ranglista'!$A:$FP,EN$321,FALSE)/8,VLOOKUP(VLOOKUP($A53,csapatok!$A:$NN,EN$320,FALSE),'csapat-ranglista'!$A:$FP,EN$321,FALSE)/4),0)</f>
        <v>7.453195325749399</v>
      </c>
      <c r="EO53" s="223">
        <f>IFERROR(IF(RIGHT(VLOOKUP($A53,csapatok!$A:$NN,EO$320,FALSE),5)="Csere",VLOOKUP(LEFT(VLOOKUP($A53,csapatok!$A:$NN,EO$320,FALSE),LEN(VLOOKUP($A53,csapatok!$A:$NN,EO$320,FALSE))-6),'csapat-ranglista'!$A:$FP,EO$321,FALSE)/8,VLOOKUP(VLOOKUP($A53,csapatok!$A:$NN,EO$320,FALSE),'csapat-ranglista'!$A:$FP,EO$321,FALSE)/4),0)</f>
        <v>0</v>
      </c>
      <c r="EP53" s="223">
        <f>IFERROR(IF(RIGHT(VLOOKUP($A53,csapatok!$A:$NN,EP$320,FALSE),5)="Csere",VLOOKUP(LEFT(VLOOKUP($A53,csapatok!$A:$NN,EP$320,FALSE),LEN(VLOOKUP($A53,csapatok!$A:$NN,EP$320,FALSE))-6),'csapat-ranglista'!$A:$FP,EP$321,FALSE)/8,VLOOKUP(VLOOKUP($A53,csapatok!$A:$NN,EP$320,FALSE),'csapat-ranglista'!$A:$FP,EP$321,FALSE)/4),0)</f>
        <v>0</v>
      </c>
      <c r="EQ53" s="223">
        <f>IFERROR(IF(RIGHT(VLOOKUP($A53,csapatok!$A:$NN,EQ$320,FALSE),5)="Csere",VLOOKUP(LEFT(VLOOKUP($A53,csapatok!$A:$NN,EQ$320,FALSE),LEN(VLOOKUP($A53,csapatok!$A:$NN,EQ$320,FALSE))-6),'csapat-ranglista'!$A:$FP,EQ$321,FALSE)/8,VLOOKUP(VLOOKUP($A53,csapatok!$A:$NN,EQ$320,FALSE),'csapat-ranglista'!$A:$FP,EQ$321,FALSE)/4),0)</f>
        <v>0</v>
      </c>
      <c r="ER53" s="223">
        <f>IFERROR(IF(RIGHT(VLOOKUP($A53,csapatok!$A:$NN,ER$320,FALSE),5)="Csere",VLOOKUP(LEFT(VLOOKUP($A53,csapatok!$A:$NN,ER$320,FALSE),LEN(VLOOKUP($A53,csapatok!$A:$NN,ER$320,FALSE))-6),'csapat-ranglista'!$A:$FP,ER$321,FALSE)/8,VLOOKUP(VLOOKUP($A53,csapatok!$A:$NN,ER$320,FALSE),'csapat-ranglista'!$A:$FP,ER$321,FALSE)/4),0)</f>
        <v>0</v>
      </c>
      <c r="ES53" s="223">
        <f>IFERROR(IF(RIGHT(VLOOKUP($A53,csapatok!$A:$NN,ES$320,FALSE),5)="Csere",VLOOKUP(LEFT(VLOOKUP($A53,csapatok!$A:$NN,ES$320,FALSE),LEN(VLOOKUP($A53,csapatok!$A:$NN,ES$320,FALSE))-6),'csapat-ranglista'!$A:$FP,ES$321,FALSE)/8,VLOOKUP(VLOOKUP($A53,csapatok!$A:$NN,ES$320,FALSE),'csapat-ranglista'!$A:$FP,ES$321,FALSE)/4),0)</f>
        <v>0</v>
      </c>
      <c r="ET53" s="223">
        <f>IFERROR(IF(RIGHT(VLOOKUP($A53,csapatok!$A:$NN,ET$320,FALSE),5)="Csere",VLOOKUP(LEFT(VLOOKUP($A53,csapatok!$A:$NN,ET$320,FALSE),LEN(VLOOKUP($A53,csapatok!$A:$NN,ET$320,FALSE))-6),'csapat-ranglista'!$A:$FP,ET$321,FALSE)/8,VLOOKUP(VLOOKUP($A53,csapatok!$A:$NN,ET$320,FALSE),'csapat-ranglista'!$A:$FP,ET$321,FALSE)/4),0)</f>
        <v>0</v>
      </c>
      <c r="EU53" s="223">
        <f>IFERROR(IF(RIGHT(VLOOKUP($A53,csapatok!$A:$NN,EU$320,FALSE),5)="Csere",VLOOKUP(LEFT(VLOOKUP($A53,csapatok!$A:$NN,EU$320,FALSE),LEN(VLOOKUP($A53,csapatok!$A:$NN,EU$320,FALSE))-6),'csapat-ranglista'!$A:$FP,EU$321,FALSE)/8,VLOOKUP(VLOOKUP($A53,csapatok!$A:$NN,EU$320,FALSE),'csapat-ranglista'!$A:$FP,EU$321,FALSE)/4),0)</f>
        <v>0</v>
      </c>
      <c r="EV53" s="223">
        <f>IFERROR(IF(RIGHT(VLOOKUP($A53,csapatok!$A:$NN,EV$320,FALSE),5)="Csere",VLOOKUP(LEFT(VLOOKUP($A53,csapatok!$A:$NN,EV$320,FALSE),LEN(VLOOKUP($A53,csapatok!$A:$NN,EV$320,FALSE))-6),'csapat-ranglista'!$A:$FP,EV$321,FALSE)/8,VLOOKUP(VLOOKUP($A53,csapatok!$A:$NN,EV$320,FALSE),'csapat-ranglista'!$A:$FP,EV$321,FALSE)/4),0)</f>
        <v>0</v>
      </c>
      <c r="EW53" s="223">
        <f>IFERROR(IF(RIGHT(VLOOKUP($A53,csapatok!$A:$NN,EW$320,FALSE),5)="Csere",VLOOKUP(LEFT(VLOOKUP($A53,csapatok!$A:$NN,EW$320,FALSE),LEN(VLOOKUP($A53,csapatok!$A:$NN,EW$320,FALSE))-6),'csapat-ranglista'!$A:$FP,EW$321,FALSE)/8,VLOOKUP(VLOOKUP($A53,csapatok!$A:$NN,EW$320,FALSE),'csapat-ranglista'!$A:$FP,EW$321,FALSE)/4),0)</f>
        <v>0</v>
      </c>
      <c r="EX53" s="223">
        <f>IFERROR(IF(RIGHT(VLOOKUP($A53,csapatok!$A:$NN,EX$320,FALSE),5)="Csere",VLOOKUP(LEFT(VLOOKUP($A53,csapatok!$A:$NN,EX$320,FALSE),LEN(VLOOKUP($A53,csapatok!$A:$NN,EX$320,FALSE))-6),'csapat-ranglista'!$A:$FP,EX$321,FALSE)/8,VLOOKUP(VLOOKUP($A53,csapatok!$A:$NN,EX$320,FALSE),'csapat-ranglista'!$A:$FP,EX$321,FALSE)/4),0)</f>
        <v>0</v>
      </c>
      <c r="EY53" s="223">
        <f>IFERROR(IF(RIGHT(VLOOKUP($A53,csapatok!$A:$NN,EY$320,FALSE),5)="Csere",VLOOKUP(LEFT(VLOOKUP($A53,csapatok!$A:$NN,EY$320,FALSE),LEN(VLOOKUP($A53,csapatok!$A:$NN,EY$320,FALSE))-6),'csapat-ranglista'!$A:$FP,EY$321,FALSE)/8,VLOOKUP(VLOOKUP($A53,csapatok!$A:$NN,EY$320,FALSE),'csapat-ranglista'!$A:$FP,EY$321,FALSE)/4),0)</f>
        <v>0</v>
      </c>
      <c r="EZ53" s="223">
        <f>IFERROR(IF(RIGHT(VLOOKUP($A53,csapatok!$A:$NN,EZ$320,FALSE),5)="Csere",VLOOKUP(LEFT(VLOOKUP($A53,csapatok!$A:$NN,EZ$320,FALSE),LEN(VLOOKUP($A53,csapatok!$A:$NN,EZ$320,FALSE))-6),'csapat-ranglista'!$A:$FP,EZ$321,FALSE)/8,VLOOKUP(VLOOKUP($A53,csapatok!$A:$NN,EZ$320,FALSE),'csapat-ranglista'!$A:$FP,EZ$321,FALSE)/4),0)</f>
        <v>0</v>
      </c>
      <c r="FA53" s="223">
        <f>IFERROR(IF(RIGHT(VLOOKUP($A53,csapatok!$A:$NN,FA$320,FALSE),5)="Csere",VLOOKUP(LEFT(VLOOKUP($A53,csapatok!$A:$NN,FA$320,FALSE),LEN(VLOOKUP($A53,csapatok!$A:$NN,FA$320,FALSE))-6),'csapat-ranglista'!$A:$FP,FA$321,FALSE)/8,VLOOKUP(VLOOKUP($A53,csapatok!$A:$NN,FA$320,FALSE),'csapat-ranglista'!$A:$FP,FA$321,FALSE)/4),0)</f>
        <v>12.207981870816131</v>
      </c>
      <c r="FB53" s="223">
        <f>IFERROR(IF(RIGHT(VLOOKUP($A53,csapatok!$A:$NN,FB$320,FALSE),5)="Csere",VLOOKUP(LEFT(VLOOKUP($A53,csapatok!$A:$NN,FB$320,FALSE),LEN(VLOOKUP($A53,csapatok!$A:$NN,FB$320,FALSE))-6),'csapat-ranglista'!$A:$FP,FB$321,FALSE)/8,VLOOKUP(VLOOKUP($A53,csapatok!$A:$NN,FB$320,FALSE),'csapat-ranglista'!$A:$FP,FB$321,FALSE)/4),0)</f>
        <v>0</v>
      </c>
      <c r="FC53" s="223">
        <f>IFERROR(IF(RIGHT(VLOOKUP($A53,csapatok!$A:$NN,FC$320,FALSE),5)="Csere",VLOOKUP(LEFT(VLOOKUP($A53,csapatok!$A:$NN,FC$320,FALSE),LEN(VLOOKUP($A53,csapatok!$A:$NN,FC$320,FALSE))-6),'csapat-ranglista'!$A:$FP,FC$321,FALSE)/8,VLOOKUP(VLOOKUP($A53,csapatok!$A:$NN,FC$320,FALSE),'csapat-ranglista'!$A:$FP,FC$321,FALSE)/4),0)</f>
        <v>0</v>
      </c>
      <c r="FD53" s="224">
        <f>versenyek!$QY$11*IFERROR(VLOOKUP(VLOOKUP($A53,versenyek!QX:QZ,3,FALSE),szabalyok!$A$16:$B$23,2,FALSE)/4,0)</f>
        <v>0</v>
      </c>
      <c r="FE53" s="224">
        <f>versenyek!$RB$11*IFERROR(VLOOKUP(VLOOKUP($A53,versenyek!RA:RC,3,FALSE),szabalyok!$A$16:$B$23,2,FALSE)/4,0)</f>
        <v>0</v>
      </c>
      <c r="FF53" s="223">
        <f>IFERROR(IF(RIGHT(VLOOKUP($A53,csapatok!$A:$NN,FF$320,FALSE),5)="Csere",VLOOKUP(LEFT(VLOOKUP($A53,csapatok!$A:$NN,FF$320,FALSE),LEN(VLOOKUP($A53,csapatok!$A:$NN,FF$320,FALSE))-6),'csapat-ranglista'!$A:$FP,FF$321,FALSE)/8,VLOOKUP(VLOOKUP($A53,csapatok!$A:$NN,FF$320,FALSE),'csapat-ranglista'!$A:$FP,FF$321,FALSE)/4),0)</f>
        <v>0</v>
      </c>
      <c r="FG53" s="223">
        <f>IFERROR(IF(RIGHT(VLOOKUP($A53,csapatok!$A:$NN,FG$320,FALSE),5)="Csere",VLOOKUP(LEFT(VLOOKUP($A53,csapatok!$A:$NN,FG$320,FALSE),LEN(VLOOKUP($A53,csapatok!$A:$NN,FG$320,FALSE))-6),'csapat-ranglista'!$A:$FP,FG$321,FALSE)/8,VLOOKUP(VLOOKUP($A53,csapatok!$A:$NN,FG$320,FALSE),'csapat-ranglista'!$A:$FP,FG$321,FALSE)/4),0)</f>
        <v>0</v>
      </c>
      <c r="FH53" s="223">
        <f>IFERROR(IF(RIGHT(VLOOKUP($A53,csapatok!$A:$NN,FH$320,FALSE),5)="Csere",VLOOKUP(LEFT(VLOOKUP($A53,csapatok!$A:$NN,FH$320,FALSE),LEN(VLOOKUP($A53,csapatok!$A:$NN,FH$320,FALSE))-6),'csapat-ranglista'!$A:$FP,FH$321,FALSE)/8,VLOOKUP(VLOOKUP($A53,csapatok!$A:$NN,FH$320,FALSE),'csapat-ranglista'!$A:$FP,FH$321,FALSE)/4),0)</f>
        <v>0</v>
      </c>
      <c r="FI53" s="223">
        <f>IFERROR(IF(RIGHT(VLOOKUP($A53,csapatok!$A:$NN,FI$320,FALSE),5)="Csere",VLOOKUP(LEFT(VLOOKUP($A53,csapatok!$A:$NN,FI$320,FALSE),LEN(VLOOKUP($A53,csapatok!$A:$NN,FI$320,FALSE))-6),'csapat-ranglista'!$A:$FP,FI$321,FALSE)/8,VLOOKUP(VLOOKUP($A53,csapatok!$A:$NN,FI$320,FALSE),'csapat-ranglista'!$A:$FP,FI$321,FALSE)/4),0)</f>
        <v>0</v>
      </c>
      <c r="FJ53" s="223">
        <f>IFERROR(IF(RIGHT(VLOOKUP($A53,csapatok!$A:$NN,FJ$320,FALSE),5)="Csere",VLOOKUP(LEFT(VLOOKUP($A53,csapatok!$A:$NN,FJ$320,FALSE),LEN(VLOOKUP($A53,csapatok!$A:$NN,FJ$320,FALSE))-6),'csapat-ranglista'!$A:$FP,FJ$321,FALSE)/8,VLOOKUP(VLOOKUP($A53,csapatok!$A:$NN,FJ$320,FALSE),'csapat-ranglista'!$A:$FP,FJ$321,FALSE)/4),0)</f>
        <v>0</v>
      </c>
      <c r="FK53" s="223">
        <f>IFERROR(IF(RIGHT(VLOOKUP($A53,csapatok!$A:$NN,FK$320,FALSE),5)="Csere",VLOOKUP(LEFT(VLOOKUP($A53,csapatok!$A:$NN,FK$320,FALSE),LEN(VLOOKUP($A53,csapatok!$A:$NN,FK$320,FALSE))-6),'csapat-ranglista'!$A:$FP,FK$321,FALSE)/8,VLOOKUP(VLOOKUP($A53,csapatok!$A:$NN,FK$320,FALSE),'csapat-ranglista'!$A:$FP,FK$321,FALSE)/4),0)</f>
        <v>1.1674395724477145</v>
      </c>
      <c r="FL53" s="223">
        <f>IFERROR(IF(RIGHT(VLOOKUP($A53,csapatok!$A:$NN,FL$320,FALSE),5)="Csere",VLOOKUP(LEFT(VLOOKUP($A53,csapatok!$A:$NN,FL$320,FALSE),LEN(VLOOKUP($A53,csapatok!$A:$NN,FL$320,FALSE))-6),'csapat-ranglista'!$A:$FP,FL$321,FALSE)/8,VLOOKUP(VLOOKUP($A53,csapatok!$A:$NN,FL$320,FALSE),'csapat-ranglista'!$A:$FP,FL$321,FALSE)/4),0)</f>
        <v>0</v>
      </c>
      <c r="FM53" s="223">
        <f>IFERROR(IF(RIGHT(VLOOKUP($A53,csapatok!$A:$NN,FM$320,FALSE),5)="Csere",VLOOKUP(LEFT(VLOOKUP($A53,csapatok!$A:$NN,FM$320,FALSE),LEN(VLOOKUP($A53,csapatok!$A:$NN,FM$320,FALSE))-6),'csapat-ranglista'!$A:$FP,FM$321,FALSE)/8,VLOOKUP(VLOOKUP($A53,csapatok!$A:$NN,FM$320,FALSE),'csapat-ranglista'!$A:$FP,FM$321,FALSE)/4),0)</f>
        <v>0</v>
      </c>
      <c r="FN53" s="223">
        <f>IFERROR(IF(RIGHT(VLOOKUP($A53,csapatok!$A:$NN,FN$320,FALSE),5)="Csere",VLOOKUP(LEFT(VLOOKUP($A53,csapatok!$A:$NN,FN$320,FALSE),LEN(VLOOKUP($A53,csapatok!$A:$NN,FN$320,FALSE))-6),'csapat-ranglista'!$A:$FP,FN$321,FALSE)/8,VLOOKUP(VLOOKUP($A53,csapatok!$A:$NN,FN$320,FALSE),'csapat-ranglista'!$A:$FP,FN$321,FALSE)/4),0)</f>
        <v>0</v>
      </c>
      <c r="FO53" s="223">
        <f>IFERROR(IF(RIGHT(VLOOKUP($A53,csapatok!$A:$NN,FO$320,FALSE),5)="Csere",VLOOKUP(LEFT(VLOOKUP($A53,csapatok!$A:$NN,FO$320,FALSE),LEN(VLOOKUP($A53,csapatok!$A:$NN,FO$320,FALSE))-6),'csapat-ranglista'!$A:$FP,FO$321,FALSE)/8,VLOOKUP(VLOOKUP($A53,csapatok!$A:$NN,FO$320,FALSE),'csapat-ranglista'!$A:$FP,FO$321,FALSE)/4),0)</f>
        <v>0</v>
      </c>
      <c r="FP53" s="223">
        <f>IFERROR(IF(RIGHT(VLOOKUP($A53,csapatok!$A:$NN,FP$320,FALSE),5)="Csere",VLOOKUP(LEFT(VLOOKUP($A53,csapatok!$A:$NN,FP$320,FALSE),LEN(VLOOKUP($A53,csapatok!$A:$NN,FP$320,FALSE))-6),'csapat-ranglista'!$A:$FP,FP$321,FALSE)/8,VLOOKUP(VLOOKUP($A53,csapatok!$A:$NN,FP$320,FALSE),'csapat-ranglista'!$A:$FP,FP$321,FALSE)/4),0)</f>
        <v>0</v>
      </c>
      <c r="FQ53" s="223">
        <f>IFERROR(IF(RIGHT(VLOOKUP($A53,csapatok!$A:$NN,FQ$320,FALSE),5)="Csere",VLOOKUP(LEFT(VLOOKUP($A53,csapatok!$A:$NN,FQ$320,FALSE),LEN(VLOOKUP($A53,csapatok!$A:$NN,FQ$320,FALSE))-6),'csapat-ranglista'!$A:$FP,FQ$321,FALSE)/8,VLOOKUP(VLOOKUP($A53,csapatok!$A:$NN,FQ$320,FALSE),'csapat-ranglista'!$A:$FP,FQ$321,FALSE)/4),0)</f>
        <v>0</v>
      </c>
      <c r="FR53" s="223">
        <f>IFERROR(IF(RIGHT(VLOOKUP($A53,csapatok!$A:$NN,FR$320,FALSE),5)="Csere",VLOOKUP(LEFT(VLOOKUP($A53,csapatok!$A:$NN,FR$320,FALSE),LEN(VLOOKUP($A53,csapatok!$A:$NN,FR$320,FALSE))-6),'csapat-ranglista'!$A:$FP,FR$321,FALSE)/8,VLOOKUP(VLOOKUP($A53,csapatok!$A:$NN,FR$320,FALSE),'csapat-ranglista'!$A:$FP,FR$321,FALSE)/4),0)</f>
        <v>0</v>
      </c>
      <c r="FS53" s="223">
        <f>IFERROR(IF(RIGHT(VLOOKUP($A53,csapatok!$A:$NN,FS$320,FALSE),5)="Csere",VLOOKUP(LEFT(VLOOKUP($A53,csapatok!$A:$NN,FS$320,FALSE),LEN(VLOOKUP($A53,csapatok!$A:$NN,FS$320,FALSE))-6),'csapat-ranglista'!$A:$FP,FS$321,FALSE)/8,VLOOKUP(VLOOKUP($A53,csapatok!$A:$NN,FS$320,FALSE),'csapat-ranglista'!$A:$FP,FS$321,FALSE)/4),0)</f>
        <v>12.787732819088889</v>
      </c>
      <c r="FT53" s="223">
        <f>IFERROR(IF(RIGHT(VLOOKUP($A53,csapatok!$A:$NN,FT$320,FALSE),5)="Csere",VLOOKUP(LEFT(VLOOKUP($A53,csapatok!$A:$NN,FT$320,FALSE),LEN(VLOOKUP($A53,csapatok!$A:$NN,FT$320,FALSE))-6),'csapat-ranglista'!$A:$FP,FT$321,FALSE)/8,VLOOKUP(VLOOKUP($A53,csapatok!$A:$NN,FT$320,FALSE),'csapat-ranglista'!$A:$FP,FT$321,FALSE)/4),0)</f>
        <v>0</v>
      </c>
      <c r="FU53" s="223">
        <f>IFERROR(IF(RIGHT(VLOOKUP($A53,csapatok!$A:$NN,FU$320,FALSE),5)="Csere",VLOOKUP(LEFT(VLOOKUP($A53,csapatok!$A:$NN,FU$320,FALSE),LEN(VLOOKUP($A53,csapatok!$A:$NN,FU$320,FALSE))-6),'csapat-ranglista'!$A:$FP,FU$321,FALSE)/8,VLOOKUP(VLOOKUP($A53,csapatok!$A:$NN,FU$320,FALSE),'csapat-ranglista'!$A:$FP,FU$321,FALSE)/4),0)</f>
        <v>0</v>
      </c>
      <c r="FV53" s="223">
        <f>IFERROR(IF(RIGHT(VLOOKUP($A53,csapatok!$A:$NN,FV$320,FALSE),5)="Csere",VLOOKUP(LEFT(VLOOKUP($A53,csapatok!$A:$NN,FV$320,FALSE),LEN(VLOOKUP($A53,csapatok!$A:$NN,FV$320,FALSE))-6),'csapat-ranglista'!$A:$FP,FV$321,FALSE)/8,VLOOKUP(VLOOKUP($A53,csapatok!$A:$NN,FV$320,FALSE),'csapat-ranglista'!$A:$FP,FV$321,FALSE)/4),0)</f>
        <v>0</v>
      </c>
      <c r="FW53" s="223">
        <f>IFERROR(IF(RIGHT(VLOOKUP($A53,csapatok!$A:$NN,FW$320,FALSE),5)="Csere",VLOOKUP(LEFT(VLOOKUP($A53,csapatok!$A:$NN,FW$320,FALSE),LEN(VLOOKUP($A53,csapatok!$A:$NN,FW$320,FALSE))-6),'csapat-ranglista'!$A:$FP,FW$321,FALSE)/8,VLOOKUP(VLOOKUP($A53,csapatok!$A:$NN,FW$320,FALSE),'csapat-ranglista'!$A:$FP,FW$321,FALSE)/4),0)</f>
        <v>0</v>
      </c>
      <c r="FX53" s="223">
        <f>IFERROR(IF(RIGHT(VLOOKUP($A53,csapatok!$A:$NN,FX$320,FALSE),5)="Csere",VLOOKUP(LEFT(VLOOKUP($A53,csapatok!$A:$NN,FX$320,FALSE),LEN(VLOOKUP($A53,csapatok!$A:$NN,FX$320,FALSE))-6),'csapat-ranglista'!$A:$FP,FX$321,FALSE)/8,VLOOKUP(VLOOKUP($A53,csapatok!$A:$NN,FX$320,FALSE),'csapat-ranglista'!$A:$FP,FX$321,FALSE)/4),0)</f>
        <v>0</v>
      </c>
      <c r="FY53" s="223">
        <f>IFERROR(IF(RIGHT(VLOOKUP($A53,csapatok!$A:$NN,FY$320,FALSE),5)="Csere",VLOOKUP(LEFT(VLOOKUP($A53,csapatok!$A:$NN,FY$320,FALSE),LEN(VLOOKUP($A53,csapatok!$A:$NN,FY$320,FALSE))-6),'csapat-ranglista'!$A:$FP,FY$321,FALSE)/8,VLOOKUP(VLOOKUP($A53,csapatok!$A:$NN,FY$320,FALSE),'csapat-ranglista'!$A:$FP,FY$321,FALSE)/4),0)</f>
        <v>0</v>
      </c>
      <c r="FZ53" s="223">
        <f>IFERROR(IF(RIGHT(VLOOKUP($A53,csapatok!$A:$NN,FZ$320,FALSE),5)="Csere",VLOOKUP(LEFT(VLOOKUP($A53,csapatok!$A:$NN,FZ$320,FALSE),LEN(VLOOKUP($A53,csapatok!$A:$NN,FZ$320,FALSE))-6),'csapat-ranglista'!$A:$FP,FZ$321,FALSE)/8,VLOOKUP(VLOOKUP($A53,csapatok!$A:$NN,FZ$320,FALSE),'csapat-ranglista'!$A:$FP,FZ$321,FALSE)/4),0)</f>
        <v>0</v>
      </c>
      <c r="GA53" s="223">
        <f>IFERROR(IF(RIGHT(VLOOKUP($A53,csapatok!$A:$NN,GA$320,FALSE),5)="Csere",VLOOKUP(LEFT(VLOOKUP($A53,csapatok!$A:$NN,GA$320,FALSE),LEN(VLOOKUP($A53,csapatok!$A:$NN,GA$320,FALSE))-6),'csapat-ranglista'!$A:$FP,GA$321,FALSE)/8,VLOOKUP(VLOOKUP($A53,csapatok!$A:$NN,GA$320,FALSE),'csapat-ranglista'!$A:$FP,GA$321,FALSE)/4),0)</f>
        <v>0</v>
      </c>
      <c r="GB53" s="223">
        <f>IFERROR(IF(RIGHT(VLOOKUP($A53,csapatok!$A:$NN,GB$320,FALSE),5)="Csere",VLOOKUP(LEFT(VLOOKUP($A53,csapatok!$A:$NN,GB$320,FALSE),LEN(VLOOKUP($A53,csapatok!$A:$NN,GB$320,FALSE))-6),'csapat-ranglista'!$A:$FP,GB$321,FALSE)/8,VLOOKUP(VLOOKUP($A53,csapatok!$A:$NN,GB$320,FALSE),'csapat-ranglista'!$A:$FP,GB$321,FALSE)/4),0)</f>
        <v>0</v>
      </c>
      <c r="GC53" s="223">
        <f>IFERROR(IF(RIGHT(VLOOKUP($A53,csapatok!$A:$NN,GC$320,FALSE),5)="Csere",VLOOKUP(LEFT(VLOOKUP($A53,csapatok!$A:$NN,GC$320,FALSE),LEN(VLOOKUP($A53,csapatok!$A:$NN,GC$320,FALSE))-6),'csapat-ranglista'!$A:$FP,GC$321,FALSE)/8,VLOOKUP(VLOOKUP($A53,csapatok!$A:$NN,GC$320,FALSE),'csapat-ranglista'!$A:$FP,GC$321,FALSE)/4),0)</f>
        <v>0</v>
      </c>
      <c r="GD53" s="247">
        <f>SUM(EQ53:GC53)</f>
        <v>26.163154262352734</v>
      </c>
    </row>
    <row r="54" spans="1:186">
      <c r="A54" s="32" t="s">
        <v>173</v>
      </c>
      <c r="B54" s="131">
        <v>29248</v>
      </c>
      <c r="C54" s="131" t="str">
        <f>IF(B54=0,"",IF(B54&lt;$C$1,"felnőtt","ifi"))</f>
        <v>felnőtt</v>
      </c>
      <c r="D54" s="32" t="s">
        <v>101</v>
      </c>
      <c r="E54" s="45">
        <v>0</v>
      </c>
      <c r="F54" s="32">
        <v>0</v>
      </c>
      <c r="G54" s="32">
        <v>0</v>
      </c>
      <c r="H54" s="32">
        <v>1.2678557452108006</v>
      </c>
      <c r="I54" s="32">
        <v>0</v>
      </c>
      <c r="J54" s="32">
        <v>11.213780987587741</v>
      </c>
      <c r="K54" s="32">
        <v>0</v>
      </c>
      <c r="L54" s="32">
        <v>0</v>
      </c>
      <c r="M54" s="32">
        <v>14.730097199071423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f>IFERROR(IF(RIGHT(VLOOKUP($A54,csapatok!$A:$BL,X$320,FALSE),5)="Csere",VLOOKUP(LEFT(VLOOKUP($A54,csapatok!$A:$BL,X$320,FALSE),LEN(VLOOKUP($A54,csapatok!$A:$BL,X$320,FALSE))-6),'csapat-ranglista'!$A:$FP,X$321,FALSE)/8,VLOOKUP(VLOOKUP($A54,csapatok!$A:$BL,X$320,FALSE),'csapat-ranglista'!$A:$FP,X$321,FALSE)/4),0)</f>
        <v>0</v>
      </c>
      <c r="Y54" s="32">
        <f>IFERROR(IF(RIGHT(VLOOKUP($A54,csapatok!$A:$BL,Y$320,FALSE),5)="Csere",VLOOKUP(LEFT(VLOOKUP($A54,csapatok!$A:$BL,Y$320,FALSE),LEN(VLOOKUP($A54,csapatok!$A:$BL,Y$320,FALSE))-6),'csapat-ranglista'!$A:$FP,Y$321,FALSE)/8,VLOOKUP(VLOOKUP($A54,csapatok!$A:$BL,Y$320,FALSE),'csapat-ranglista'!$A:$FP,Y$321,FALSE)/4),0)</f>
        <v>0</v>
      </c>
      <c r="Z54" s="32">
        <f>IFERROR(IF(RIGHT(VLOOKUP($A54,csapatok!$A:$BL,Z$320,FALSE),5)="Csere",VLOOKUP(LEFT(VLOOKUP($A54,csapatok!$A:$BL,Z$320,FALSE),LEN(VLOOKUP($A54,csapatok!$A:$BL,Z$320,FALSE))-6),'csapat-ranglista'!$A:$FP,Z$321,FALSE)/8,VLOOKUP(VLOOKUP($A54,csapatok!$A:$BL,Z$320,FALSE),'csapat-ranglista'!$A:$FP,Z$321,FALSE)/4),0)</f>
        <v>4.5390364673630206</v>
      </c>
      <c r="AA54" s="32">
        <f>IFERROR(IF(RIGHT(VLOOKUP($A54,csapatok!$A:$BL,AA$320,FALSE),5)="Csere",VLOOKUP(LEFT(VLOOKUP($A54,csapatok!$A:$BL,AA$320,FALSE),LEN(VLOOKUP($A54,csapatok!$A:$BL,AA$320,FALSE))-6),'csapat-ranglista'!$A:$FP,AA$321,FALSE)/8,VLOOKUP(VLOOKUP($A54,csapatok!$A:$BL,AA$320,FALSE),'csapat-ranglista'!$A:$FP,AA$321,FALSE)/4),0)</f>
        <v>0</v>
      </c>
      <c r="AB54" s="223">
        <f>IFERROR(IF(RIGHT(VLOOKUP($A54,csapatok!$A:$BL,AB$320,FALSE),5)="Csere",VLOOKUP(LEFT(VLOOKUP($A54,csapatok!$A:$BL,AB$320,FALSE),LEN(VLOOKUP($A54,csapatok!$A:$BL,AB$320,FALSE))-6),'csapat-ranglista'!$A:$FP,AB$321,FALSE)/8,VLOOKUP(VLOOKUP($A54,csapatok!$A:$BL,AB$320,FALSE),'csapat-ranglista'!$A:$FP,AB$321,FALSE)/4),0)</f>
        <v>0</v>
      </c>
      <c r="AC54" s="223">
        <f>IFERROR(IF(RIGHT(VLOOKUP($A54,csapatok!$A:$BL,AC$320,FALSE),5)="Csere",VLOOKUP(LEFT(VLOOKUP($A54,csapatok!$A:$BL,AC$320,FALSE),LEN(VLOOKUP($A54,csapatok!$A:$BL,AC$320,FALSE))-6),'csapat-ranglista'!$A:$FP,AC$321,FALSE)/8,VLOOKUP(VLOOKUP($A54,csapatok!$A:$BL,AC$320,FALSE),'csapat-ranglista'!$A:$FP,AC$321,FALSE)/4),0)</f>
        <v>0</v>
      </c>
      <c r="AD54" s="223">
        <f>IFERROR(IF(RIGHT(VLOOKUP($A54,csapatok!$A:$BL,AD$320,FALSE),5)="Csere",VLOOKUP(LEFT(VLOOKUP($A54,csapatok!$A:$BL,AD$320,FALSE),LEN(VLOOKUP($A54,csapatok!$A:$BL,AD$320,FALSE))-6),'csapat-ranglista'!$A:$FP,AD$321,FALSE)/8,VLOOKUP(VLOOKUP($A54,csapatok!$A:$BL,AD$320,FALSE),'csapat-ranglista'!$A:$FP,AD$321,FALSE)/4),0)</f>
        <v>0</v>
      </c>
      <c r="AE54" s="223">
        <f>IFERROR(IF(RIGHT(VLOOKUP($A54,csapatok!$A:$BL,AE$320,FALSE),5)="Csere",VLOOKUP(LEFT(VLOOKUP($A54,csapatok!$A:$BL,AE$320,FALSE),LEN(VLOOKUP($A54,csapatok!$A:$BL,AE$320,FALSE))-6),'csapat-ranglista'!$A:$FP,AE$321,FALSE)/8,VLOOKUP(VLOOKUP($A54,csapatok!$A:$BL,AE$320,FALSE),'csapat-ranglista'!$A:$FP,AE$321,FALSE)/4),0)</f>
        <v>0</v>
      </c>
      <c r="AF54" s="223">
        <f>IFERROR(IF(RIGHT(VLOOKUP($A54,csapatok!$A:$BL,AF$320,FALSE),5)="Csere",VLOOKUP(LEFT(VLOOKUP($A54,csapatok!$A:$BL,AF$320,FALSE),LEN(VLOOKUP($A54,csapatok!$A:$BL,AF$320,FALSE))-6),'csapat-ranglista'!$A:$FP,AF$321,FALSE)/8,VLOOKUP(VLOOKUP($A54,csapatok!$A:$BL,AF$320,FALSE),'csapat-ranglista'!$A:$FP,AF$321,FALSE)/4),0)</f>
        <v>0</v>
      </c>
      <c r="AG54" s="223">
        <f>IFERROR(IF(RIGHT(VLOOKUP($A54,csapatok!$A:$BL,AG$320,FALSE),5)="Csere",VLOOKUP(LEFT(VLOOKUP($A54,csapatok!$A:$BL,AG$320,FALSE),LEN(VLOOKUP($A54,csapatok!$A:$BL,AG$320,FALSE))-6),'csapat-ranglista'!$A:$FP,AG$321,FALSE)/8,VLOOKUP(VLOOKUP($A54,csapatok!$A:$BL,AG$320,FALSE),'csapat-ranglista'!$A:$FP,AG$321,FALSE)/4),0)</f>
        <v>9.1849508169501402</v>
      </c>
      <c r="AH54" s="223">
        <f>IFERROR(IF(RIGHT(VLOOKUP($A54,csapatok!$A:$BL,AH$320,FALSE),5)="Csere",VLOOKUP(LEFT(VLOOKUP($A54,csapatok!$A:$BL,AH$320,FALSE),LEN(VLOOKUP($A54,csapatok!$A:$BL,AH$320,FALSE))-6),'csapat-ranglista'!$A:$FP,AH$321,FALSE)/8,VLOOKUP(VLOOKUP($A54,csapatok!$A:$BL,AH$320,FALSE),'csapat-ranglista'!$A:$FP,AH$321,FALSE)/4),0)</f>
        <v>0</v>
      </c>
      <c r="AI54" s="223">
        <f>IFERROR(IF(RIGHT(VLOOKUP($A54,csapatok!$A:$BL,AI$320,FALSE),5)="Csere",VLOOKUP(LEFT(VLOOKUP($A54,csapatok!$A:$BL,AI$320,FALSE),LEN(VLOOKUP($A54,csapatok!$A:$BL,AI$320,FALSE))-6),'csapat-ranglista'!$A:$FP,AI$321,FALSE)/8,VLOOKUP(VLOOKUP($A54,csapatok!$A:$BL,AI$320,FALSE),'csapat-ranglista'!$A:$FP,AI$321,FALSE)/4),0)</f>
        <v>20.852771383396075</v>
      </c>
      <c r="AJ54" s="223">
        <f>IFERROR(IF(RIGHT(VLOOKUP($A54,csapatok!$A:$BL,AJ$320,FALSE),5)="Csere",VLOOKUP(LEFT(VLOOKUP($A54,csapatok!$A:$BL,AJ$320,FALSE),LEN(VLOOKUP($A54,csapatok!$A:$BL,AJ$320,FALSE))-6),'csapat-ranglista'!$A:$FP,AJ$321,FALSE)/8,VLOOKUP(VLOOKUP($A54,csapatok!$A:$BL,AJ$320,FALSE),'csapat-ranglista'!$A:$FP,AJ$321,FALSE)/2),0)</f>
        <v>0</v>
      </c>
      <c r="AK54" s="223">
        <f>IFERROR(IF(RIGHT(VLOOKUP($A54,csapatok!$A:$CN,AK$320,FALSE),5)="Csere",VLOOKUP(LEFT(VLOOKUP($A54,csapatok!$A:$CN,AK$320,FALSE),LEN(VLOOKUP($A54,csapatok!$A:$CN,AK$320,FALSE))-6),'csapat-ranglista'!$A:$FP,AK$321,FALSE)/8,VLOOKUP(VLOOKUP($A54,csapatok!$A:$CN,AK$320,FALSE),'csapat-ranglista'!$A:$FP,AK$321,FALSE)/4),0)</f>
        <v>0</v>
      </c>
      <c r="AL54" s="223">
        <f>IFERROR(IF(RIGHT(VLOOKUP($A54,csapatok!$A:$CN,AL$320,FALSE),5)="Csere",VLOOKUP(LEFT(VLOOKUP($A54,csapatok!$A:$CN,AL$320,FALSE),LEN(VLOOKUP($A54,csapatok!$A:$CN,AL$320,FALSE))-6),'csapat-ranglista'!$A:$FP,AL$321,FALSE)/8,VLOOKUP(VLOOKUP($A54,csapatok!$A:$CN,AL$320,FALSE),'csapat-ranglista'!$A:$FP,AL$321,FALSE)/4),0)</f>
        <v>5.4320655640678099</v>
      </c>
      <c r="AM54" s="223">
        <f>IFERROR(IF(RIGHT(VLOOKUP($A54,csapatok!$A:$CN,AM$320,FALSE),5)="Csere",VLOOKUP(LEFT(VLOOKUP($A54,csapatok!$A:$CN,AM$320,FALSE),LEN(VLOOKUP($A54,csapatok!$A:$CN,AM$320,FALSE))-6),'csapat-ranglista'!$A:$FP,AM$321,FALSE)/8,VLOOKUP(VLOOKUP($A54,csapatok!$A:$CN,AM$320,FALSE),'csapat-ranglista'!$A:$FP,AM$321,FALSE)/4),0)</f>
        <v>0</v>
      </c>
      <c r="AN54" s="223">
        <f>IFERROR(IF(RIGHT(VLOOKUP($A54,csapatok!$A:$CN,AN$320,FALSE),5)="Csere",VLOOKUP(LEFT(VLOOKUP($A54,csapatok!$A:$CN,AN$320,FALSE),LEN(VLOOKUP($A54,csapatok!$A:$CN,AN$320,FALSE))-6),'csapat-ranglista'!$A:$FP,AN$321,FALSE)/8,VLOOKUP(VLOOKUP($A54,csapatok!$A:$CN,AN$320,FALSE),'csapat-ranglista'!$A:$FP,AN$321,FALSE)/4),0)</f>
        <v>0</v>
      </c>
      <c r="AO54" s="223">
        <f>IFERROR(IF(RIGHT(VLOOKUP($A54,csapatok!$A:$CN,AO$320,FALSE),5)="Csere",VLOOKUP(LEFT(VLOOKUP($A54,csapatok!$A:$CN,AO$320,FALSE),LEN(VLOOKUP($A54,csapatok!$A:$CN,AO$320,FALSE))-6),'csapat-ranglista'!$A:$FP,AO$321,FALSE)/8,VLOOKUP(VLOOKUP($A54,csapatok!$A:$CN,AO$320,FALSE),'csapat-ranglista'!$A:$FP,AO$321,FALSE)/4),0)</f>
        <v>0</v>
      </c>
      <c r="AP54" s="223">
        <f>IFERROR(IF(RIGHT(VLOOKUP($A54,csapatok!$A:$CN,AP$320,FALSE),5)="Csere",VLOOKUP(LEFT(VLOOKUP($A54,csapatok!$A:$CN,AP$320,FALSE),LEN(VLOOKUP($A54,csapatok!$A:$CN,AP$320,FALSE))-6),'csapat-ranglista'!$A:$FP,AP$321,FALSE)/8,VLOOKUP(VLOOKUP($A54,csapatok!$A:$CN,AP$320,FALSE),'csapat-ranglista'!$A:$FP,AP$321,FALSE)/4),0)</f>
        <v>0</v>
      </c>
      <c r="AQ54" s="223">
        <f>IFERROR(IF(RIGHT(VLOOKUP($A54,csapatok!$A:$CN,AQ$320,FALSE),5)="Csere",VLOOKUP(LEFT(VLOOKUP($A54,csapatok!$A:$CN,AQ$320,FALSE),LEN(VLOOKUP($A54,csapatok!$A:$CN,AQ$320,FALSE))-6),'csapat-ranglista'!$A:$FP,AQ$321,FALSE)/8,VLOOKUP(VLOOKUP($A54,csapatok!$A:$CN,AQ$320,FALSE),'csapat-ranglista'!$A:$FP,AQ$321,FALSE)/4),0)</f>
        <v>6.5030900263209404</v>
      </c>
      <c r="AR54" s="223">
        <f>IFERROR(IF(RIGHT(VLOOKUP($A54,csapatok!$A:$CN,AR$320,FALSE),5)="Csere",VLOOKUP(LEFT(VLOOKUP($A54,csapatok!$A:$CN,AR$320,FALSE),LEN(VLOOKUP($A54,csapatok!$A:$CN,AR$320,FALSE))-6),'csapat-ranglista'!$A:$FP,AR$321,FALSE)/8,VLOOKUP(VLOOKUP($A54,csapatok!$A:$CN,AR$320,FALSE),'csapat-ranglista'!$A:$FP,AR$321,FALSE)/4),0)</f>
        <v>0</v>
      </c>
      <c r="AS54" s="223">
        <f>IFERROR(IF(RIGHT(VLOOKUP($A54,csapatok!$A:$CN,AS$320,FALSE),5)="Csere",VLOOKUP(LEFT(VLOOKUP($A54,csapatok!$A:$CN,AS$320,FALSE),LEN(VLOOKUP($A54,csapatok!$A:$CN,AS$320,FALSE))-6),'csapat-ranglista'!$A:$FP,AS$321,FALSE)/8,VLOOKUP(VLOOKUP($A54,csapatok!$A:$CN,AS$320,FALSE),'csapat-ranglista'!$A:$FP,AS$321,FALSE)/4),0)</f>
        <v>0</v>
      </c>
      <c r="AT54" s="223">
        <f>IFERROR(IF(RIGHT(VLOOKUP($A54,csapatok!$A:$CN,AT$320,FALSE),5)="Csere",VLOOKUP(LEFT(VLOOKUP($A54,csapatok!$A:$CN,AT$320,FALSE),LEN(VLOOKUP($A54,csapatok!$A:$CN,AT$320,FALSE))-6),'csapat-ranglista'!$A:$FP,AT$321,FALSE)/8,VLOOKUP(VLOOKUP($A54,csapatok!$A:$CN,AT$320,FALSE),'csapat-ranglista'!$A:$FP,AT$321,FALSE)/4),0)</f>
        <v>14.969220571827305</v>
      </c>
      <c r="AU54" s="223">
        <f>IFERROR(IF(RIGHT(VLOOKUP($A54,csapatok!$A:$CN,AU$320,FALSE),5)="Csere",VLOOKUP(LEFT(VLOOKUP($A54,csapatok!$A:$CN,AU$320,FALSE),LEN(VLOOKUP($A54,csapatok!$A:$CN,AU$320,FALSE))-6),'csapat-ranglista'!$A:$FP,AU$321,FALSE)/8,VLOOKUP(VLOOKUP($A54,csapatok!$A:$CN,AU$320,FALSE),'csapat-ranglista'!$A:$FP,AU$321,FALSE)/4),0)</f>
        <v>0</v>
      </c>
      <c r="AV54" s="223">
        <f>IFERROR(IF(RIGHT(VLOOKUP($A54,csapatok!$A:$CN,AV$320,FALSE),5)="Csere",VLOOKUP(LEFT(VLOOKUP($A54,csapatok!$A:$CN,AV$320,FALSE),LEN(VLOOKUP($A54,csapatok!$A:$CN,AV$320,FALSE))-6),'csapat-ranglista'!$A:$FP,AV$321,FALSE)/8,VLOOKUP(VLOOKUP($A54,csapatok!$A:$CN,AV$320,FALSE),'csapat-ranglista'!$A:$FP,AV$321,FALSE)/4),0)</f>
        <v>0</v>
      </c>
      <c r="AW54" s="223">
        <f>IFERROR(IF(RIGHT(VLOOKUP($A54,csapatok!$A:$CN,AW$320,FALSE),5)="Csere",VLOOKUP(LEFT(VLOOKUP($A54,csapatok!$A:$CN,AW$320,FALSE),LEN(VLOOKUP($A54,csapatok!$A:$CN,AW$320,FALSE))-6),'csapat-ranglista'!$A:$FP,AW$321,FALSE)/8,VLOOKUP(VLOOKUP($A54,csapatok!$A:$CN,AW$320,FALSE),'csapat-ranglista'!$A:$FP,AW$321,FALSE)/4),0)</f>
        <v>0</v>
      </c>
      <c r="AX54" s="223">
        <f>IFERROR(IF(RIGHT(VLOOKUP($A54,csapatok!$A:$CN,AX$320,FALSE),5)="Csere",VLOOKUP(LEFT(VLOOKUP($A54,csapatok!$A:$CN,AX$320,FALSE),LEN(VLOOKUP($A54,csapatok!$A:$CN,AX$320,FALSE))-6),'csapat-ranglista'!$A:$FP,AX$321,FALSE)/8,VLOOKUP(VLOOKUP($A54,csapatok!$A:$CN,AX$320,FALSE),'csapat-ranglista'!$A:$FP,AX$321,FALSE)/4),0)</f>
        <v>0</v>
      </c>
      <c r="AY54" s="223">
        <f>IFERROR(IF(RIGHT(VLOOKUP($A54,csapatok!$A:$NN,AY$320,FALSE),5)="Csere",VLOOKUP(LEFT(VLOOKUP($A54,csapatok!$A:$NN,AY$320,FALSE),LEN(VLOOKUP($A54,csapatok!$A:$NN,AY$320,FALSE))-6),'csapat-ranglista'!$A:$FP,AY$321,FALSE)/8,VLOOKUP(VLOOKUP($A54,csapatok!$A:$NN,AY$320,FALSE),'csapat-ranglista'!$A:$FP,AY$321,FALSE)/4),0)</f>
        <v>0</v>
      </c>
      <c r="AZ54" s="223">
        <f>IFERROR(IF(RIGHT(VLOOKUP($A54,csapatok!$A:$NN,AZ$320,FALSE),5)="Csere",VLOOKUP(LEFT(VLOOKUP($A54,csapatok!$A:$NN,AZ$320,FALSE),LEN(VLOOKUP($A54,csapatok!$A:$NN,AZ$320,FALSE))-6),'csapat-ranglista'!$A:$FP,AZ$321,FALSE)/8,VLOOKUP(VLOOKUP($A54,csapatok!$A:$NN,AZ$320,FALSE),'csapat-ranglista'!$A:$FP,AZ$321,FALSE)/4),0)</f>
        <v>0</v>
      </c>
      <c r="BA54" s="223">
        <f>IFERROR(IF(RIGHT(VLOOKUP($A54,csapatok!$A:$NN,BA$320,FALSE),5)="Csere",VLOOKUP(LEFT(VLOOKUP($A54,csapatok!$A:$NN,BA$320,FALSE),LEN(VLOOKUP($A54,csapatok!$A:$NN,BA$320,FALSE))-6),'csapat-ranglista'!$A:$FP,BA$321,FALSE)/8,VLOOKUP(VLOOKUP($A54,csapatok!$A:$NN,BA$320,FALSE),'csapat-ranglista'!$A:$FP,BA$321,FALSE)/4),0)</f>
        <v>0</v>
      </c>
      <c r="BB54" s="223">
        <f>IFERROR(IF(RIGHT(VLOOKUP($A54,csapatok!$A:$NN,BB$320,FALSE),5)="Csere",VLOOKUP(LEFT(VLOOKUP($A54,csapatok!$A:$NN,BB$320,FALSE),LEN(VLOOKUP($A54,csapatok!$A:$NN,BB$320,FALSE))-6),'csapat-ranglista'!$A:$FP,BB$321,FALSE)/8,VLOOKUP(VLOOKUP($A54,csapatok!$A:$NN,BB$320,FALSE),'csapat-ranglista'!$A:$FP,BB$321,FALSE)/4),0)</f>
        <v>0</v>
      </c>
      <c r="BC54" s="224">
        <f>versenyek!$ES$11*IFERROR(VLOOKUP(VLOOKUP($A54,versenyek!ER:ET,3,FALSE),szabalyok!$A$16:$B$23,2,FALSE)/4,0)</f>
        <v>0</v>
      </c>
      <c r="BD54" s="224">
        <f>versenyek!$EV$11*IFERROR(VLOOKUP(VLOOKUP($A54,versenyek!EU:EW,3,FALSE),szabalyok!$A$16:$B$23,2,FALSE)/4,0)</f>
        <v>0</v>
      </c>
      <c r="BE54" s="223">
        <f>IFERROR(IF(RIGHT(VLOOKUP($A54,csapatok!$A:$NN,BE$320,FALSE),5)="Csere",VLOOKUP(LEFT(VLOOKUP($A54,csapatok!$A:$NN,BE$320,FALSE),LEN(VLOOKUP($A54,csapatok!$A:$NN,BE$320,FALSE))-6),'csapat-ranglista'!$A:$FP,BE$321,FALSE)/8,VLOOKUP(VLOOKUP($A54,csapatok!$A:$NN,BE$320,FALSE),'csapat-ranglista'!$A:$FP,BE$321,FALSE)/4),0)</f>
        <v>3.9044330963944773</v>
      </c>
      <c r="BF54" s="223">
        <f>IFERROR(IF(RIGHT(VLOOKUP($A54,csapatok!$A:$NN,BF$320,FALSE),5)="Csere",VLOOKUP(LEFT(VLOOKUP($A54,csapatok!$A:$NN,BF$320,FALSE),LEN(VLOOKUP($A54,csapatok!$A:$NN,BF$320,FALSE))-6),'csapat-ranglista'!$A:$FP,BF$321,FALSE)/8,VLOOKUP(VLOOKUP($A54,csapatok!$A:$NN,BF$320,FALSE),'csapat-ranglista'!$A:$FP,BF$321,FALSE)/4),0)</f>
        <v>0</v>
      </c>
      <c r="BG54" s="223">
        <f>IFERROR(IF(RIGHT(VLOOKUP($A54,csapatok!$A:$NN,BG$320,FALSE),5)="Csere",VLOOKUP(LEFT(VLOOKUP($A54,csapatok!$A:$NN,BG$320,FALSE),LEN(VLOOKUP($A54,csapatok!$A:$NN,BG$320,FALSE))-6),'csapat-ranglista'!$A:$FP,BG$321,FALSE)/8,VLOOKUP(VLOOKUP($A54,csapatok!$A:$NN,BG$320,FALSE),'csapat-ranglista'!$A:$FP,BG$321,FALSE)/4),0)</f>
        <v>0</v>
      </c>
      <c r="BH54" s="223">
        <f>IFERROR(IF(RIGHT(VLOOKUP($A54,csapatok!$A:$NN,BH$320,FALSE),5)="Csere",VLOOKUP(LEFT(VLOOKUP($A54,csapatok!$A:$NN,BH$320,FALSE),LEN(VLOOKUP($A54,csapatok!$A:$NN,BH$320,FALSE))-6),'csapat-ranglista'!$A:$FP,BH$321,FALSE)/8,VLOOKUP(VLOOKUP($A54,csapatok!$A:$NN,BH$320,FALSE),'csapat-ranglista'!$A:$FP,BH$321,FALSE)/4),0)</f>
        <v>0</v>
      </c>
      <c r="BI54" s="223">
        <f>IFERROR(IF(RIGHT(VLOOKUP($A54,csapatok!$A:$NN,BI$320,FALSE),5)="Csere",VLOOKUP(LEFT(VLOOKUP($A54,csapatok!$A:$NN,BI$320,FALSE),LEN(VLOOKUP($A54,csapatok!$A:$NN,BI$320,FALSE))-6),'csapat-ranglista'!$A:$FP,BI$321,FALSE)/8,VLOOKUP(VLOOKUP($A54,csapatok!$A:$NN,BI$320,FALSE),'csapat-ranglista'!$A:$FP,BI$321,FALSE)/4),0)</f>
        <v>0</v>
      </c>
      <c r="BJ54" s="223">
        <f>IFERROR(IF(RIGHT(VLOOKUP($A54,csapatok!$A:$NN,BJ$320,FALSE),5)="Csere",VLOOKUP(LEFT(VLOOKUP($A54,csapatok!$A:$NN,BJ$320,FALSE),LEN(VLOOKUP($A54,csapatok!$A:$NN,BJ$320,FALSE))-6),'csapat-ranglista'!$A:$FP,BJ$321,FALSE)/8,VLOOKUP(VLOOKUP($A54,csapatok!$A:$NN,BJ$320,FALSE),'csapat-ranglista'!$A:$FP,BJ$321,FALSE)/4),0)</f>
        <v>0</v>
      </c>
      <c r="BK54" s="223">
        <f>IFERROR(IF(RIGHT(VLOOKUP($A54,csapatok!$A:$NN,BK$320,FALSE),5)="Csere",VLOOKUP(LEFT(VLOOKUP($A54,csapatok!$A:$NN,BK$320,FALSE),LEN(VLOOKUP($A54,csapatok!$A:$NN,BK$320,FALSE))-6),'csapat-ranglista'!$A:$FP,BK$321,FALSE)/8,VLOOKUP(VLOOKUP($A54,csapatok!$A:$NN,BK$320,FALSE),'csapat-ranglista'!$A:$FP,BK$321,FALSE)/4),0)</f>
        <v>0</v>
      </c>
      <c r="BL54" s="223">
        <f>IFERROR(IF(RIGHT(VLOOKUP($A54,csapatok!$A:$NN,BL$320,FALSE),5)="Csere",VLOOKUP(LEFT(VLOOKUP($A54,csapatok!$A:$NN,BL$320,FALSE),LEN(VLOOKUP($A54,csapatok!$A:$NN,BL$320,FALSE))-6),'csapat-ranglista'!$A:$FP,BL$321,FALSE)/8,VLOOKUP(VLOOKUP($A54,csapatok!$A:$NN,BL$320,FALSE),'csapat-ranglista'!$A:$FP,BL$321,FALSE)/4),0)</f>
        <v>0</v>
      </c>
      <c r="BM54" s="223">
        <f>IFERROR(IF(RIGHT(VLOOKUP($A54,csapatok!$A:$NN,BM$320,FALSE),5)="Csere",VLOOKUP(LEFT(VLOOKUP($A54,csapatok!$A:$NN,BM$320,FALSE),LEN(VLOOKUP($A54,csapatok!$A:$NN,BM$320,FALSE))-6),'csapat-ranglista'!$A:$FP,BM$321,FALSE)/8,VLOOKUP(VLOOKUP($A54,csapatok!$A:$NN,BM$320,FALSE),'csapat-ranglista'!$A:$FP,BM$321,FALSE)/4),0)</f>
        <v>0</v>
      </c>
      <c r="BN54" s="223">
        <f>IFERROR(IF(RIGHT(VLOOKUP($A54,csapatok!$A:$NN,BN$320,FALSE),5)="Csere",VLOOKUP(LEFT(VLOOKUP($A54,csapatok!$A:$NN,BN$320,FALSE),LEN(VLOOKUP($A54,csapatok!$A:$NN,BN$320,FALSE))-6),'csapat-ranglista'!$A:$FP,BN$321,FALSE)/8,VLOOKUP(VLOOKUP($A54,csapatok!$A:$NN,BN$320,FALSE),'csapat-ranglista'!$A:$FP,BN$321,FALSE)/4),0)</f>
        <v>0</v>
      </c>
      <c r="BO54" s="223">
        <f>IFERROR(IF(RIGHT(VLOOKUP($A54,csapatok!$A:$NN,BO$320,FALSE),5)="Csere",VLOOKUP(LEFT(VLOOKUP($A54,csapatok!$A:$NN,BO$320,FALSE),LEN(VLOOKUP($A54,csapatok!$A:$NN,BO$320,FALSE))-6),'csapat-ranglista'!$A:$FP,BO$321,FALSE)/8,VLOOKUP(VLOOKUP($A54,csapatok!$A:$NN,BO$320,FALSE),'csapat-ranglista'!$A:$FP,BO$321,FALSE)/4),0)</f>
        <v>0</v>
      </c>
      <c r="BP54" s="223">
        <f>IFERROR(IF(RIGHT(VLOOKUP($A54,csapatok!$A:$NN,BP$320,FALSE),5)="Csere",VLOOKUP(LEFT(VLOOKUP($A54,csapatok!$A:$NN,BP$320,FALSE),LEN(VLOOKUP($A54,csapatok!$A:$NN,BP$320,FALSE))-6),'csapat-ranglista'!$A:$FP,BP$321,FALSE)/8,VLOOKUP(VLOOKUP($A54,csapatok!$A:$NN,BP$320,FALSE),'csapat-ranglista'!$A:$FP,BP$321,FALSE)/4),0)</f>
        <v>0</v>
      </c>
      <c r="BQ54" s="223">
        <f>IFERROR(IF(RIGHT(VLOOKUP($A54,csapatok!$A:$NN,BQ$320,FALSE),5)="Csere",VLOOKUP(LEFT(VLOOKUP($A54,csapatok!$A:$NN,BQ$320,FALSE),LEN(VLOOKUP($A54,csapatok!$A:$NN,BQ$320,FALSE))-6),'csapat-ranglista'!$A:$FP,BQ$321,FALSE)/8,VLOOKUP(VLOOKUP($A54,csapatok!$A:$NN,BQ$320,FALSE),'csapat-ranglista'!$A:$FP,BQ$321,FALSE)/4),0)</f>
        <v>0</v>
      </c>
      <c r="BR54" s="223">
        <f>IFERROR(IF(RIGHT(VLOOKUP($A54,csapatok!$A:$NN,BR$320,FALSE),5)="Csere",VLOOKUP(LEFT(VLOOKUP($A54,csapatok!$A:$NN,BR$320,FALSE),LEN(VLOOKUP($A54,csapatok!$A:$NN,BR$320,FALSE))-6),'csapat-ranglista'!$A:$FP,BR$321,FALSE)/8,VLOOKUP(VLOOKUP($A54,csapatok!$A:$NN,BR$320,FALSE),'csapat-ranglista'!$A:$FP,BR$321,FALSE)/4),0)</f>
        <v>0</v>
      </c>
      <c r="BS54" s="223">
        <f>IFERROR(IF(RIGHT(VLOOKUP($A54,csapatok!$A:$NN,BS$320,FALSE),5)="Csere",VLOOKUP(LEFT(VLOOKUP($A54,csapatok!$A:$NN,BS$320,FALSE),LEN(VLOOKUP($A54,csapatok!$A:$NN,BS$320,FALSE))-6),'csapat-ranglista'!$A:$FP,BS$321,FALSE)/8,VLOOKUP(VLOOKUP($A54,csapatok!$A:$NN,BS$320,FALSE),'csapat-ranglista'!$A:$FP,BS$321,FALSE)/4),0)</f>
        <v>0</v>
      </c>
      <c r="BT54" s="223">
        <f>IFERROR(IF(RIGHT(VLOOKUP($A54,csapatok!$A:$NN,BT$320,FALSE),5)="Csere",VLOOKUP(LEFT(VLOOKUP($A54,csapatok!$A:$NN,BT$320,FALSE),LEN(VLOOKUP($A54,csapatok!$A:$NN,BT$320,FALSE))-6),'csapat-ranglista'!$A:$FP,BT$321,FALSE)/8,VLOOKUP(VLOOKUP($A54,csapatok!$A:$NN,BT$320,FALSE),'csapat-ranglista'!$A:$FP,BT$321,FALSE)/4),0)</f>
        <v>0</v>
      </c>
      <c r="BU54" s="223">
        <f>IFERROR(IF(RIGHT(VLOOKUP($A54,csapatok!$A:$NN,BU$320,FALSE),5)="Csere",VLOOKUP(LEFT(VLOOKUP($A54,csapatok!$A:$NN,BU$320,FALSE),LEN(VLOOKUP($A54,csapatok!$A:$NN,BU$320,FALSE))-6),'csapat-ranglista'!$A:$FP,BU$321,FALSE)/8,VLOOKUP(VLOOKUP($A54,csapatok!$A:$NN,BU$320,FALSE),'csapat-ranglista'!$A:$FP,BU$321,FALSE)/4),0)</f>
        <v>0</v>
      </c>
      <c r="BV54" s="223">
        <f>IFERROR(IF(RIGHT(VLOOKUP($A54,csapatok!$A:$NN,BV$320,FALSE),5)="Csere",VLOOKUP(LEFT(VLOOKUP($A54,csapatok!$A:$NN,BV$320,FALSE),LEN(VLOOKUP($A54,csapatok!$A:$NN,BV$320,FALSE))-6),'csapat-ranglista'!$A:$FP,BV$321,FALSE)/8,VLOOKUP(VLOOKUP($A54,csapatok!$A:$NN,BV$320,FALSE),'csapat-ranglista'!$A:$FP,BV$321,FALSE)/4),0)</f>
        <v>0</v>
      </c>
      <c r="BW54" s="223">
        <f>IFERROR(IF(RIGHT(VLOOKUP($A54,csapatok!$A:$NN,BW$320,FALSE),5)="Csere",VLOOKUP(LEFT(VLOOKUP($A54,csapatok!$A:$NN,BW$320,FALSE),LEN(VLOOKUP($A54,csapatok!$A:$NN,BW$320,FALSE))-6),'csapat-ranglista'!$A:$FP,BW$321,FALSE)/8,VLOOKUP(VLOOKUP($A54,csapatok!$A:$NN,BW$320,FALSE),'csapat-ranglista'!$A:$FP,BW$321,FALSE)/4),0)</f>
        <v>0</v>
      </c>
      <c r="BX54" s="223">
        <f>IFERROR(IF(RIGHT(VLOOKUP($A54,csapatok!$A:$NN,BX$320,FALSE),5)="Csere",VLOOKUP(LEFT(VLOOKUP($A54,csapatok!$A:$NN,BX$320,FALSE),LEN(VLOOKUP($A54,csapatok!$A:$NN,BX$320,FALSE))-6),'csapat-ranglista'!$A:$FP,BX$321,FALSE)/8,VLOOKUP(VLOOKUP($A54,csapatok!$A:$NN,BX$320,FALSE),'csapat-ranglista'!$A:$FP,BX$321,FALSE)/4),0)</f>
        <v>0</v>
      </c>
      <c r="BY54" s="223">
        <f>IFERROR(IF(RIGHT(VLOOKUP($A54,csapatok!$A:$NN,BY$320,FALSE),5)="Csere",VLOOKUP(LEFT(VLOOKUP($A54,csapatok!$A:$NN,BY$320,FALSE),LEN(VLOOKUP($A54,csapatok!$A:$NN,BY$320,FALSE))-6),'csapat-ranglista'!$A:$FP,BY$321,FALSE)/8,VLOOKUP(VLOOKUP($A54,csapatok!$A:$NN,BY$320,FALSE),'csapat-ranglista'!$A:$FP,BY$321,FALSE)/4),0)</f>
        <v>16.536330549824186</v>
      </c>
      <c r="BZ54" s="223">
        <f>IFERROR(IF(RIGHT(VLOOKUP($A54,csapatok!$A:$NN,BZ$320,FALSE),5)="Csere",VLOOKUP(LEFT(VLOOKUP($A54,csapatok!$A:$NN,BZ$320,FALSE),LEN(VLOOKUP($A54,csapatok!$A:$NN,BZ$320,FALSE))-6),'csapat-ranglista'!$A:$FP,BZ$321,FALSE)/8,VLOOKUP(VLOOKUP($A54,csapatok!$A:$NN,BZ$320,FALSE),'csapat-ranglista'!$A:$FP,BZ$321,FALSE)/4),0)</f>
        <v>0</v>
      </c>
      <c r="CA54" s="223">
        <f>IFERROR(IF(RIGHT(VLOOKUP($A54,csapatok!$A:$NN,CA$320,FALSE),5)="Csere",VLOOKUP(LEFT(VLOOKUP($A54,csapatok!$A:$NN,CA$320,FALSE),LEN(VLOOKUP($A54,csapatok!$A:$NN,CA$320,FALSE))-6),'csapat-ranglista'!$A:$FP,CA$321,FALSE)/8,VLOOKUP(VLOOKUP($A54,csapatok!$A:$NN,CA$320,FALSE),'csapat-ranglista'!$A:$FP,CA$321,FALSE)/4),0)</f>
        <v>0</v>
      </c>
      <c r="CB54" s="223">
        <f>IFERROR(IF(RIGHT(VLOOKUP($A54,csapatok!$A:$NN,CB$320,FALSE),5)="Csere",VLOOKUP(LEFT(VLOOKUP($A54,csapatok!$A:$NN,CB$320,FALSE),LEN(VLOOKUP($A54,csapatok!$A:$NN,CB$320,FALSE))-6),'csapat-ranglista'!$A:$FP,CB$321,FALSE)/8,VLOOKUP(VLOOKUP($A54,csapatok!$A:$NN,CB$320,FALSE),'csapat-ranglista'!$A:$FP,CB$321,FALSE)/4),0)</f>
        <v>0</v>
      </c>
      <c r="CC54" s="223">
        <f>IFERROR(IF(RIGHT(VLOOKUP($A54,csapatok!$A:$NN,CC$320,FALSE),5)="Csere",VLOOKUP(LEFT(VLOOKUP($A54,csapatok!$A:$NN,CC$320,FALSE),LEN(VLOOKUP($A54,csapatok!$A:$NN,CC$320,FALSE))-6),'csapat-ranglista'!$A:$FP,CC$321,FALSE)/8,VLOOKUP(VLOOKUP($A54,csapatok!$A:$NN,CC$320,FALSE),'csapat-ranglista'!$A:$FP,CC$321,FALSE)/4),0)</f>
        <v>0</v>
      </c>
      <c r="CD54" s="223">
        <f>IFERROR(IF(RIGHT(VLOOKUP($A54,csapatok!$A:$NN,CD$320,FALSE),5)="Csere",VLOOKUP(LEFT(VLOOKUP($A54,csapatok!$A:$NN,CD$320,FALSE),LEN(VLOOKUP($A54,csapatok!$A:$NN,CD$320,FALSE))-6),'csapat-ranglista'!$A:$FP,CD$321,FALSE)/8,VLOOKUP(VLOOKUP($A54,csapatok!$A:$NN,CD$320,FALSE),'csapat-ranglista'!$A:$FP,CD$321,FALSE)/4),0)</f>
        <v>0</v>
      </c>
      <c r="CE54" s="223">
        <f>IFERROR(IF(RIGHT(VLOOKUP($A54,csapatok!$A:$NN,CE$320,FALSE),5)="Csere",VLOOKUP(LEFT(VLOOKUP($A54,csapatok!$A:$NN,CE$320,FALSE),LEN(VLOOKUP($A54,csapatok!$A:$NN,CE$320,FALSE))-6),'csapat-ranglista'!$A:$FP,CE$321,FALSE)/8,VLOOKUP(VLOOKUP($A54,csapatok!$A:$NN,CE$320,FALSE),'csapat-ranglista'!$A:$FP,CE$321,FALSE)/4),0)</f>
        <v>0</v>
      </c>
      <c r="CF54" s="223">
        <f>IFERROR(IF(RIGHT(VLOOKUP($A54,csapatok!$A:$NN,CF$320,FALSE),5)="Csere",VLOOKUP(LEFT(VLOOKUP($A54,csapatok!$A:$NN,CF$320,FALSE),LEN(VLOOKUP($A54,csapatok!$A:$NN,CF$320,FALSE))-6),'csapat-ranglista'!$A:$FP,CF$321,FALSE)/8,VLOOKUP(VLOOKUP($A54,csapatok!$A:$NN,CF$320,FALSE),'csapat-ranglista'!$A:$FP,CF$321,FALSE)/4),0)</f>
        <v>0</v>
      </c>
      <c r="CG54" s="223">
        <f>IFERROR(IF(RIGHT(VLOOKUP($A54,csapatok!$A:$NN,CG$320,FALSE),5)="Csere",VLOOKUP(LEFT(VLOOKUP($A54,csapatok!$A:$NN,CG$320,FALSE),LEN(VLOOKUP($A54,csapatok!$A:$NN,CG$320,FALSE))-6),'csapat-ranglista'!$A:$FP,CG$321,FALSE)/8,VLOOKUP(VLOOKUP($A54,csapatok!$A:$NN,CG$320,FALSE),'csapat-ranglista'!$A:$FP,CG$321,FALSE)/4),0)</f>
        <v>0</v>
      </c>
      <c r="CH54" s="223">
        <f>IFERROR(IF(RIGHT(VLOOKUP($A54,csapatok!$A:$NN,CH$320,FALSE),5)="Csere",VLOOKUP(LEFT(VLOOKUP($A54,csapatok!$A:$NN,CH$320,FALSE),LEN(VLOOKUP($A54,csapatok!$A:$NN,CH$320,FALSE))-6),'csapat-ranglista'!$A:$FP,CH$321,FALSE)/8,VLOOKUP(VLOOKUP($A54,csapatok!$A:$NN,CH$320,FALSE),'csapat-ranglista'!$A:$FP,CH$321,FALSE)/4),0)</f>
        <v>0</v>
      </c>
      <c r="CI54" s="223">
        <f>IFERROR(IF(RIGHT(VLOOKUP($A54,csapatok!$A:$NN,CI$320,FALSE),5)="Csere",VLOOKUP(LEFT(VLOOKUP($A54,csapatok!$A:$NN,CI$320,FALSE),LEN(VLOOKUP($A54,csapatok!$A:$NN,CI$320,FALSE))-6),'csapat-ranglista'!$A:$FP,CI$321,FALSE)/8,VLOOKUP(VLOOKUP($A54,csapatok!$A:$NN,CI$320,FALSE),'csapat-ranglista'!$A:$FP,CI$321,FALSE)/4),0)</f>
        <v>0</v>
      </c>
      <c r="CJ54" s="224">
        <f>versenyek!$IQ$11*IFERROR(VLOOKUP(VLOOKUP($A54,versenyek!IP:IR,3,FALSE),szabalyok!$A$16:$B$23,2,FALSE)/4,0)</f>
        <v>0</v>
      </c>
      <c r="CK54" s="224">
        <f>versenyek!$IT$11*IFERROR(VLOOKUP(VLOOKUP($A54,versenyek!IS:IU,3,FALSE),szabalyok!$A$16:$B$23,2,FALSE)/4,0)</f>
        <v>0</v>
      </c>
      <c r="CL54" s="223">
        <f>IFERROR(IF(RIGHT(VLOOKUP($A54,csapatok!$A:$NN,CL$320,FALSE),5)="Csere",VLOOKUP(LEFT(VLOOKUP($A54,csapatok!$A:$NN,CL$320,FALSE),LEN(VLOOKUP($A54,csapatok!$A:$NN,CL$320,FALSE))-6),'csapat-ranglista'!$A:$FP,CL$321,FALSE)/8,VLOOKUP(VLOOKUP($A54,csapatok!$A:$NN,CL$320,FALSE),'csapat-ranglista'!$A:$FP,CL$321,FALSE)/4),0)</f>
        <v>0</v>
      </c>
      <c r="CM54" s="223">
        <f>IFERROR(IF(RIGHT(VLOOKUP($A54,csapatok!$A:$NN,CM$320,FALSE),5)="Csere",VLOOKUP(LEFT(VLOOKUP($A54,csapatok!$A:$NN,CM$320,FALSE),LEN(VLOOKUP($A54,csapatok!$A:$NN,CM$320,FALSE))-6),'csapat-ranglista'!$A:$FP,CM$321,FALSE)/8,VLOOKUP(VLOOKUP($A54,csapatok!$A:$NN,CM$320,FALSE),'csapat-ranglista'!$A:$FP,CM$321,FALSE)/4),0)</f>
        <v>0</v>
      </c>
      <c r="CN54" s="223">
        <f>IFERROR(IF(RIGHT(VLOOKUP($A54,csapatok!$A:$NN,CN$320,FALSE),5)="Csere",VLOOKUP(LEFT(VLOOKUP($A54,csapatok!$A:$NN,CN$320,FALSE),LEN(VLOOKUP($A54,csapatok!$A:$NN,CN$320,FALSE))-6),'csapat-ranglista'!$A:$FP,CN$321,FALSE)/8,VLOOKUP(VLOOKUP($A54,csapatok!$A:$NN,CN$320,FALSE),'csapat-ranglista'!$A:$FP,CN$321,FALSE)/4),0)</f>
        <v>3.6429258960103401</v>
      </c>
      <c r="CO54" s="223">
        <f>IFERROR(IF(RIGHT(VLOOKUP($A54,csapatok!$A:$NN,CO$320,FALSE),5)="Csere",VLOOKUP(LEFT(VLOOKUP($A54,csapatok!$A:$NN,CO$320,FALSE),LEN(VLOOKUP($A54,csapatok!$A:$NN,CO$320,FALSE))-6),'csapat-ranglista'!$A:$FP,CO$321,FALSE)/8,VLOOKUP(VLOOKUP($A54,csapatok!$A:$NN,CO$320,FALSE),'csapat-ranglista'!$A:$FP,CO$321,FALSE)/4),0)</f>
        <v>0</v>
      </c>
      <c r="CP54" s="223">
        <f>IFERROR(IF(RIGHT(VLOOKUP($A54,csapatok!$A:$NN,CP$320,FALSE),5)="Csere",VLOOKUP(LEFT(VLOOKUP($A54,csapatok!$A:$NN,CP$320,FALSE),LEN(VLOOKUP($A54,csapatok!$A:$NN,CP$320,FALSE))-6),'csapat-ranglista'!$A:$FP,CP$321,FALSE)/8,VLOOKUP(VLOOKUP($A54,csapatok!$A:$NN,CP$320,FALSE),'csapat-ranglista'!$A:$FP,CP$321,FALSE)/4),0)</f>
        <v>6.9162483750541259</v>
      </c>
      <c r="CQ54" s="223">
        <f>IFERROR(IF(RIGHT(VLOOKUP($A54,csapatok!$A:$NN,CQ$320,FALSE),5)="Csere",VLOOKUP(LEFT(VLOOKUP($A54,csapatok!$A:$NN,CQ$320,FALSE),LEN(VLOOKUP($A54,csapatok!$A:$NN,CQ$320,FALSE))-6),'csapat-ranglista'!$A:$FP,CQ$321,FALSE)/8,VLOOKUP(VLOOKUP($A54,csapatok!$A:$NN,CQ$320,FALSE),'csapat-ranglista'!$A:$FP,CQ$321,FALSE)/4),0)</f>
        <v>0</v>
      </c>
      <c r="CR54" s="223">
        <f>IFERROR(IF(RIGHT(VLOOKUP($A54,csapatok!$A:$NN,CR$320,FALSE),5)="Csere",VLOOKUP(LEFT(VLOOKUP($A54,csapatok!$A:$NN,CR$320,FALSE),LEN(VLOOKUP($A54,csapatok!$A:$NN,CR$320,FALSE))-6),'csapat-ranglista'!$A:$FP,CR$321,FALSE)/8,VLOOKUP(VLOOKUP($A54,csapatok!$A:$NN,CR$320,FALSE),'csapat-ranglista'!$A:$FP,CR$321,FALSE)/4),0)</f>
        <v>0</v>
      </c>
      <c r="CS54" s="223">
        <f>IFERROR(IF(RIGHT(VLOOKUP($A54,csapatok!$A:$NN,CS$320,FALSE),5)="Csere",VLOOKUP(LEFT(VLOOKUP($A54,csapatok!$A:$NN,CS$320,FALSE),LEN(VLOOKUP($A54,csapatok!$A:$NN,CS$320,FALSE))-6),'csapat-ranglista'!$A:$FP,CS$321,FALSE)/8,VLOOKUP(VLOOKUP($A54,csapatok!$A:$NN,CS$320,FALSE),'csapat-ranglista'!$A:$FP,CS$321,FALSE)/4),0)</f>
        <v>0</v>
      </c>
      <c r="CT54" s="223">
        <f>IFERROR(IF(RIGHT(VLOOKUP($A54,csapatok!$A:$NN,CT$320,FALSE),5)="Csere",VLOOKUP(LEFT(VLOOKUP($A54,csapatok!$A:$NN,CT$320,FALSE),LEN(VLOOKUP($A54,csapatok!$A:$NN,CT$320,FALSE))-6),'csapat-ranglista'!$A:$FP,CT$321,FALSE)/8,VLOOKUP(VLOOKUP($A54,csapatok!$A:$NN,CT$320,FALSE),'csapat-ranglista'!$A:$FP,CT$321,FALSE)/4),0)</f>
        <v>0</v>
      </c>
      <c r="CU54" s="223">
        <f>IFERROR(IF(RIGHT(VLOOKUP($A54,csapatok!$A:$NN,CU$320,FALSE),5)="Csere",VLOOKUP(LEFT(VLOOKUP($A54,csapatok!$A:$NN,CU$320,FALSE),LEN(VLOOKUP($A54,csapatok!$A:$NN,CU$320,FALSE))-6),'csapat-ranglista'!$A:$FP,CU$321,FALSE)/8,VLOOKUP(VLOOKUP($A54,csapatok!$A:$NN,CU$320,FALSE),'csapat-ranglista'!$A:$FP,CU$321,FALSE)/4),0)</f>
        <v>0</v>
      </c>
      <c r="CV54" s="223">
        <f>IFERROR(IF(RIGHT(VLOOKUP($A54,csapatok!$A:$NN,CV$320,FALSE),5)="Csere",VLOOKUP(LEFT(VLOOKUP($A54,csapatok!$A:$NN,CV$320,FALSE),LEN(VLOOKUP($A54,csapatok!$A:$NN,CV$320,FALSE))-6),'csapat-ranglista'!$A:$FP,CV$321,FALSE)/8,VLOOKUP(VLOOKUP($A54,csapatok!$A:$NN,CV$320,FALSE),'csapat-ranglista'!$A:$FP,CV$321,FALSE)/4),0)</f>
        <v>0</v>
      </c>
      <c r="CW54" s="223">
        <f>IFERROR(IF(RIGHT(VLOOKUP($A54,csapatok!$A:$NN,CW$320,FALSE),5)="Csere",VLOOKUP(LEFT(VLOOKUP($A54,csapatok!$A:$NN,CW$320,FALSE),LEN(VLOOKUP($A54,csapatok!$A:$NN,CW$320,FALSE))-6),'csapat-ranglista'!$A:$FP,CW$321,FALSE)/8,VLOOKUP(VLOOKUP($A54,csapatok!$A:$NN,CW$320,FALSE),'csapat-ranglista'!$A:$FP,CW$321,FALSE)/4),0)</f>
        <v>0</v>
      </c>
      <c r="CX54" s="223">
        <f>IFERROR(IF(RIGHT(VLOOKUP($A54,csapatok!$A:$NN,CX$320,FALSE),5)="Csere",VLOOKUP(LEFT(VLOOKUP($A54,csapatok!$A:$NN,CX$320,FALSE),LEN(VLOOKUP($A54,csapatok!$A:$NN,CX$320,FALSE))-6),'csapat-ranglista'!$A:$FP,CX$321,FALSE)/8,VLOOKUP(VLOOKUP($A54,csapatok!$A:$NN,CX$320,FALSE),'csapat-ranglista'!$A:$FP,CX$321,FALSE)/4),0)</f>
        <v>0</v>
      </c>
      <c r="CY54" s="223">
        <f>IFERROR(IF(RIGHT(VLOOKUP($A54,csapatok!$A:$NN,CY$320,FALSE),5)="Csere",VLOOKUP(LEFT(VLOOKUP($A54,csapatok!$A:$NN,CY$320,FALSE),LEN(VLOOKUP($A54,csapatok!$A:$NN,CY$320,FALSE))-6),'csapat-ranglista'!$A:$FP,CY$321,FALSE)/8,VLOOKUP(VLOOKUP($A54,csapatok!$A:$NN,CY$320,FALSE),'csapat-ranglista'!$A:$FP,CY$321,FALSE)/4),0)</f>
        <v>0</v>
      </c>
      <c r="CZ54" s="223">
        <f>IFERROR(IF(RIGHT(VLOOKUP($A54,csapatok!$A:$NN,CZ$320,FALSE),5)="Csere",VLOOKUP(LEFT(VLOOKUP($A54,csapatok!$A:$NN,CZ$320,FALSE),LEN(VLOOKUP($A54,csapatok!$A:$NN,CZ$320,FALSE))-6),'csapat-ranglista'!$A:$FP,CZ$321,FALSE)/8,VLOOKUP(VLOOKUP($A54,csapatok!$A:$NN,CZ$320,FALSE),'csapat-ranglista'!$A:$FP,CZ$321,FALSE)/4),0)</f>
        <v>0</v>
      </c>
      <c r="DA54" s="223">
        <f>IFERROR(IF(RIGHT(VLOOKUP($A54,csapatok!$A:$NN,DA$320,FALSE),5)="Csere",VLOOKUP(LEFT(VLOOKUP($A54,csapatok!$A:$NN,DA$320,FALSE),LEN(VLOOKUP($A54,csapatok!$A:$NN,DA$320,FALSE))-6),'csapat-ranglista'!$A:$FP,DA$321,FALSE)/8,VLOOKUP(VLOOKUP($A54,csapatok!$A:$NN,DA$320,FALSE),'csapat-ranglista'!$A:$FP,DA$321,FALSE)/4),0)</f>
        <v>0</v>
      </c>
      <c r="DB54" s="223">
        <f>IFERROR(IF(RIGHT(VLOOKUP($A54,csapatok!$A:$NN,DB$320,FALSE),5)="Csere",VLOOKUP(LEFT(VLOOKUP($A54,csapatok!$A:$NN,DB$320,FALSE),LEN(VLOOKUP($A54,csapatok!$A:$NN,DB$320,FALSE))-6),'csapat-ranglista'!$A:$FP,DB$321,FALSE)/8,VLOOKUP(VLOOKUP($A54,csapatok!$A:$NN,DB$320,FALSE),'csapat-ranglista'!$A:$FP,DB$321,FALSE)/4),0)</f>
        <v>0</v>
      </c>
      <c r="DC54" s="223">
        <f>IFERROR(IF(RIGHT(VLOOKUP($A54,csapatok!$A:$NN,DC$320,FALSE),5)="Csere",VLOOKUP(LEFT(VLOOKUP($A54,csapatok!$A:$NN,DC$320,FALSE),LEN(VLOOKUP($A54,csapatok!$A:$NN,DC$320,FALSE))-6),'csapat-ranglista'!$A:$FP,DC$321,FALSE)/8,VLOOKUP(VLOOKUP($A54,csapatok!$A:$NN,DC$320,FALSE),'csapat-ranglista'!$A:$FP,DC$321,FALSE)/4),0)</f>
        <v>0</v>
      </c>
      <c r="DD54" s="223">
        <f>IFERROR(IF(RIGHT(VLOOKUP($A54,csapatok!$A:$NN,DD$320,FALSE),5)="Csere",VLOOKUP(LEFT(VLOOKUP($A54,csapatok!$A:$NN,DD$320,FALSE),LEN(VLOOKUP($A54,csapatok!$A:$NN,DD$320,FALSE))-6),'csapat-ranglista'!$A:$FP,DD$321,FALSE)/8,VLOOKUP(VLOOKUP($A54,csapatok!$A:$NN,DD$320,FALSE),'csapat-ranglista'!$A:$FP,DD$321,FALSE)/4),0)</f>
        <v>0</v>
      </c>
      <c r="DE54" s="223">
        <f>IFERROR(IF(RIGHT(VLOOKUP($A54,csapatok!$A:$NN,DE$320,FALSE),5)="Csere",VLOOKUP(LEFT(VLOOKUP($A54,csapatok!$A:$NN,DE$320,FALSE),LEN(VLOOKUP($A54,csapatok!$A:$NN,DE$320,FALSE))-6),'csapat-ranglista'!$A:$FP,DE$321,FALSE)/8,VLOOKUP(VLOOKUP($A54,csapatok!$A:$NN,DE$320,FALSE),'csapat-ranglista'!$A:$FP,DE$321,FALSE)/4),0)</f>
        <v>0</v>
      </c>
      <c r="DF54" s="223">
        <f>IFERROR(IF(RIGHT(VLOOKUP($A54,csapatok!$A:$NN,DF$320,FALSE),5)="Csere",VLOOKUP(LEFT(VLOOKUP($A54,csapatok!$A:$NN,DF$320,FALSE),LEN(VLOOKUP($A54,csapatok!$A:$NN,DF$320,FALSE))-6),'csapat-ranglista'!$A:$FP,DF$321,FALSE)/8,VLOOKUP(VLOOKUP($A54,csapatok!$A:$NN,DF$320,FALSE),'csapat-ranglista'!$A:$FP,DF$321,FALSE)/4),0)</f>
        <v>0</v>
      </c>
      <c r="DG54" s="223">
        <f>IFERROR(IF(RIGHT(VLOOKUP($A54,csapatok!$A:$NN,DG$320,FALSE),5)="Csere",VLOOKUP(LEFT(VLOOKUP($A54,csapatok!$A:$NN,DG$320,FALSE),LEN(VLOOKUP($A54,csapatok!$A:$NN,DG$320,FALSE))-6),'csapat-ranglista'!$A:$FP,DG$321,FALSE)/8,VLOOKUP(VLOOKUP($A54,csapatok!$A:$NN,DG$320,FALSE),'csapat-ranglista'!$A:$FP,DG$321,FALSE)/4),0)</f>
        <v>0</v>
      </c>
      <c r="DH54" s="223">
        <f>IFERROR(IF(RIGHT(VLOOKUP($A54,csapatok!$A:$NN,DH$320,FALSE),5)="Csere",VLOOKUP(LEFT(VLOOKUP($A54,csapatok!$A:$NN,DH$320,FALSE),LEN(VLOOKUP($A54,csapatok!$A:$NN,DH$320,FALSE))-6),'csapat-ranglista'!$A:$FP,DH$321,FALSE)/8,VLOOKUP(VLOOKUP($A54,csapatok!$A:$NN,DH$320,FALSE),'csapat-ranglista'!$A:$FP,DH$321,FALSE)/4),0)</f>
        <v>0</v>
      </c>
      <c r="DI54" s="223">
        <f>IFERROR(IF(RIGHT(VLOOKUP($A54,csapatok!$A:$NN,DI$320,FALSE),5)="Csere",VLOOKUP(LEFT(VLOOKUP($A54,csapatok!$A:$NN,DI$320,FALSE),LEN(VLOOKUP($A54,csapatok!$A:$NN,DI$320,FALSE))-6),'csapat-ranglista'!$A:$FP,DI$321,FALSE)/8,VLOOKUP(VLOOKUP($A54,csapatok!$A:$NN,DI$320,FALSE),'csapat-ranglista'!$A:$FP,DI$321,FALSE)/4),0)</f>
        <v>0</v>
      </c>
      <c r="DJ54" s="223">
        <f>IFERROR(IF(RIGHT(VLOOKUP($A54,csapatok!$A:$NN,DJ$320,FALSE),5)="Csere",VLOOKUP(LEFT(VLOOKUP($A54,csapatok!$A:$NN,DJ$320,FALSE),LEN(VLOOKUP($A54,csapatok!$A:$NN,DJ$320,FALSE))-6),'csapat-ranglista'!$A:$FP,DJ$321,FALSE)/8,VLOOKUP(VLOOKUP($A54,csapatok!$A:$NN,DJ$320,FALSE),'csapat-ranglista'!$A:$FP,DJ$321,FALSE)/4),0)</f>
        <v>0</v>
      </c>
      <c r="DK54" s="223">
        <f>IFERROR(IF(RIGHT(VLOOKUP($A54,csapatok!$A:$NN,DK$320,FALSE),5)="Csere",VLOOKUP(LEFT(VLOOKUP($A54,csapatok!$A:$NN,DK$320,FALSE),LEN(VLOOKUP($A54,csapatok!$A:$NN,DK$320,FALSE))-6),'csapat-ranglista'!$A:$FP,DK$321,FALSE)/8,VLOOKUP(VLOOKUP($A54,csapatok!$A:$NN,DK$320,FALSE),'csapat-ranglista'!$A:$FP,DK$321,FALSE)/4),0)</f>
        <v>0</v>
      </c>
      <c r="DL54" s="223">
        <f>IFERROR(IF(RIGHT(VLOOKUP($A54,csapatok!$A:$NN,DL$320,FALSE),5)="Csere",VLOOKUP(LEFT(VLOOKUP($A54,csapatok!$A:$NN,DL$320,FALSE),LEN(VLOOKUP($A54,csapatok!$A:$NN,DL$320,FALSE))-6),'csapat-ranglista'!$A:$FP,DL$321,FALSE)/8,VLOOKUP(VLOOKUP($A54,csapatok!$A:$NN,DL$320,FALSE),'csapat-ranglista'!$A:$FP,DL$321,FALSE)/4),0)</f>
        <v>0</v>
      </c>
      <c r="DM54" s="223">
        <f>IFERROR(IF(RIGHT(VLOOKUP($A54,csapatok!$A:$NN,DM$320,FALSE),5)="Csere",VLOOKUP(LEFT(VLOOKUP($A54,csapatok!$A:$NN,DM$320,FALSE),LEN(VLOOKUP($A54,csapatok!$A:$NN,DM$320,FALSE))-6),'csapat-ranglista'!$A:$FP,DM$321,FALSE)/8,VLOOKUP(VLOOKUP($A54,csapatok!$A:$NN,DM$320,FALSE),'csapat-ranglista'!$A:$FP,DM$321,FALSE)/4),0)</f>
        <v>29.534267837356424</v>
      </c>
      <c r="DN54" s="223">
        <f>IFERROR(IF(RIGHT(VLOOKUP($A54,csapatok!$A:$NN,DN$320,FALSE),5)="Csere",VLOOKUP(LEFT(VLOOKUP($A54,csapatok!$A:$NN,DN$320,FALSE),LEN(VLOOKUP($A54,csapatok!$A:$NN,DN$320,FALSE))-6),'csapat-ranglista'!$A:$FP,DN$321,FALSE)/8,VLOOKUP(VLOOKUP($A54,csapatok!$A:$NN,DN$320,FALSE),'csapat-ranglista'!$A:$FP,DN$321,FALSE)/4),0)</f>
        <v>0</v>
      </c>
      <c r="DO54" s="224">
        <f>versenyek!$MF$11*IFERROR(VLOOKUP(VLOOKUP($A54,versenyek!ME:MG,3,FALSE),szabalyok!$A$16:$B$23,2,FALSE)/4,0)</f>
        <v>0</v>
      </c>
      <c r="DP54" s="224">
        <f>versenyek!$MI$11*IFERROR(VLOOKUP(VLOOKUP($A54,versenyek!MH:MJ,3,FALSE),szabalyok!$A$16:$B$23,2,FALSE)/4,0)</f>
        <v>0</v>
      </c>
      <c r="DQ54" s="223">
        <f>IFERROR(IF(RIGHT(VLOOKUP($A54,csapatok!$A:$NN,DQ$320,FALSE),5)="Csere",VLOOKUP(LEFT(VLOOKUP($A54,csapatok!$A:$NN,DQ$320,FALSE),LEN(VLOOKUP($A54,csapatok!$A:$NN,DQ$320,FALSE))-6),'csapat-ranglista'!$A:$FP,DQ$321,FALSE)/8,VLOOKUP(VLOOKUP($A54,csapatok!$A:$NN,DQ$320,FALSE),'csapat-ranglista'!$A:$FP,DQ$321,FALSE)/4),0)</f>
        <v>0</v>
      </c>
      <c r="DR54" s="223">
        <f>IFERROR(IF(RIGHT(VLOOKUP($A54,csapatok!$A:$NN,DR$320,FALSE),5)="Csere",VLOOKUP(LEFT(VLOOKUP($A54,csapatok!$A:$NN,DR$320,FALSE),LEN(VLOOKUP($A54,csapatok!$A:$NN,DR$320,FALSE))-6),'csapat-ranglista'!$A:$FP,DR$321,FALSE)/8,VLOOKUP(VLOOKUP($A54,csapatok!$A:$NN,DR$320,FALSE),'csapat-ranglista'!$A:$FP,DR$321,FALSE)/4),0)</f>
        <v>0</v>
      </c>
      <c r="DS54" s="223">
        <f>IFERROR(IF(RIGHT(VLOOKUP($A54,csapatok!$A:$NN,DS$320,FALSE),5)="Csere",VLOOKUP(LEFT(VLOOKUP($A54,csapatok!$A:$NN,DS$320,FALSE),LEN(VLOOKUP($A54,csapatok!$A:$NN,DS$320,FALSE))-6),'csapat-ranglista'!$A:$FP,DS$321,FALSE)/8,VLOOKUP(VLOOKUP($A54,csapatok!$A:$NN,DS$320,FALSE),'csapat-ranglista'!$A:$FP,DS$321,FALSE)/4),0)</f>
        <v>0</v>
      </c>
      <c r="DT54" s="223">
        <f>IFERROR(IF(RIGHT(VLOOKUP($A54,csapatok!$A:$NN,DT$320,FALSE),5)="Csere",VLOOKUP(LEFT(VLOOKUP($A54,csapatok!$A:$NN,DT$320,FALSE),LEN(VLOOKUP($A54,csapatok!$A:$NN,DT$320,FALSE))-6),'csapat-ranglista'!$A:$FP,DT$321,FALSE)/8,VLOOKUP(VLOOKUP($A54,csapatok!$A:$NN,DT$320,FALSE),'csapat-ranglista'!$A:$FP,DT$321,FALSE)/4),0)</f>
        <v>0</v>
      </c>
      <c r="DU54" s="223">
        <f>IFERROR(IF(RIGHT(VLOOKUP($A54,csapatok!$A:$NN,DU$320,FALSE),5)="Csere",VLOOKUP(LEFT(VLOOKUP($A54,csapatok!$A:$NN,DU$320,FALSE),LEN(VLOOKUP($A54,csapatok!$A:$NN,DU$320,FALSE))-6),'csapat-ranglista'!$A:$FP,DU$321,FALSE)/8,VLOOKUP(VLOOKUP($A54,csapatok!$A:$NN,DU$320,FALSE),'csapat-ranglista'!$A:$FP,DU$321,FALSE)/4),0)</f>
        <v>0</v>
      </c>
      <c r="DV54" s="223">
        <f>IFERROR(IF(RIGHT(VLOOKUP($A54,csapatok!$A:$NN,DV$320,FALSE),5)="Csere",VLOOKUP(LEFT(VLOOKUP($A54,csapatok!$A:$NN,DV$320,FALSE),LEN(VLOOKUP($A54,csapatok!$A:$NN,DV$320,FALSE))-6),'csapat-ranglista'!$A:$FP,DV$321,FALSE)/8,VLOOKUP(VLOOKUP($A54,csapatok!$A:$NN,DV$320,FALSE),'csapat-ranglista'!$A:$FP,DV$321,FALSE)/4),0)</f>
        <v>0</v>
      </c>
      <c r="DW54" s="223">
        <f>IFERROR(IF(RIGHT(VLOOKUP($A54,csapatok!$A:$NN,DW$320,FALSE),5)="Csere",VLOOKUP(LEFT(VLOOKUP($A54,csapatok!$A:$NN,DW$320,FALSE),LEN(VLOOKUP($A54,csapatok!$A:$NN,DW$320,FALSE))-6),'csapat-ranglista'!$A:$FP,DW$321,FALSE)/8,VLOOKUP(VLOOKUP($A54,csapatok!$A:$NN,DW$320,FALSE),'csapat-ranglista'!$A:$FP,DW$321,FALSE)/4),0)</f>
        <v>3.0289282365349104</v>
      </c>
      <c r="DX54" s="223">
        <f>IFERROR(IF(RIGHT(VLOOKUP($A54,csapatok!$A:$NN,DX$320,FALSE),5)="Csere",VLOOKUP(LEFT(VLOOKUP($A54,csapatok!$A:$NN,DX$320,FALSE),LEN(VLOOKUP($A54,csapatok!$A:$NN,DX$320,FALSE))-6),'csapat-ranglista'!$A:$FP,DX$321,FALSE)/8,VLOOKUP(VLOOKUP($A54,csapatok!$A:$NN,DX$320,FALSE),'csapat-ranglista'!$A:$FP,DX$321,FALSE)/4),0)</f>
        <v>0</v>
      </c>
      <c r="DY54" s="223">
        <f>IFERROR(IF(RIGHT(VLOOKUP($A54,csapatok!$A:$NN,DY$320,FALSE),5)="Csere",VLOOKUP(LEFT(VLOOKUP($A54,csapatok!$A:$NN,DY$320,FALSE),LEN(VLOOKUP($A54,csapatok!$A:$NN,DY$320,FALSE))-6),'csapat-ranglista'!$A:$FP,DY$321,FALSE)/8,VLOOKUP(VLOOKUP($A54,csapatok!$A:$NN,DY$320,FALSE),'csapat-ranglista'!$A:$FP,DY$321,FALSE)/4),0)</f>
        <v>5.0117136360504375</v>
      </c>
      <c r="DZ54" s="223">
        <f>IFERROR(IF(RIGHT(VLOOKUP($A54,csapatok!$A:$NN,DZ$320,FALSE),5)="Csere",VLOOKUP(LEFT(VLOOKUP($A54,csapatok!$A:$NN,DZ$320,FALSE),LEN(VLOOKUP($A54,csapatok!$A:$NN,DZ$320,FALSE))-6),'csapat-ranglista'!$A:$FP,DZ$321,FALSE)/8,VLOOKUP(VLOOKUP($A54,csapatok!$A:$NN,DZ$320,FALSE),'csapat-ranglista'!$A:$FP,DZ$321,FALSE)/4),0)</f>
        <v>0</v>
      </c>
      <c r="EA54" s="223">
        <f>IFERROR(IF(RIGHT(VLOOKUP($A54,csapatok!$A:$NN,EA$320,FALSE),5)="Csere",VLOOKUP(LEFT(VLOOKUP($A54,csapatok!$A:$NN,EA$320,FALSE),LEN(VLOOKUP($A54,csapatok!$A:$NN,EA$320,FALSE))-6),'csapat-ranglista'!$A:$FP,EA$321,FALSE)/8,VLOOKUP(VLOOKUP($A54,csapatok!$A:$NN,EA$320,FALSE),'csapat-ranglista'!$A:$FP,EA$321,FALSE)/4),0)</f>
        <v>0</v>
      </c>
      <c r="EB54" s="223">
        <f>IFERROR(IF(RIGHT(VLOOKUP($A54,csapatok!$A:$NN,EB$320,FALSE),5)="Csere",VLOOKUP(LEFT(VLOOKUP($A54,csapatok!$A:$NN,EB$320,FALSE),LEN(VLOOKUP($A54,csapatok!$A:$NN,EB$320,FALSE))-6),'csapat-ranglista'!$A:$FP,EB$321,FALSE)/8,VLOOKUP(VLOOKUP($A54,csapatok!$A:$NN,EB$320,FALSE),'csapat-ranglista'!$A:$FP,EB$321,FALSE)/4),0)</f>
        <v>0</v>
      </c>
      <c r="EC54" s="223">
        <f>IFERROR(IF(RIGHT(VLOOKUP($A54,csapatok!$A:$NN,EC$320,FALSE),5)="Csere",VLOOKUP(LEFT(VLOOKUP($A54,csapatok!$A:$NN,EC$320,FALSE),LEN(VLOOKUP($A54,csapatok!$A:$NN,EC$320,FALSE))-6),'csapat-ranglista'!$A:$FP,EC$321,FALSE)/8,VLOOKUP(VLOOKUP($A54,csapatok!$A:$NN,EC$320,FALSE),'csapat-ranglista'!$A:$FP,EC$321,FALSE)/4),0)</f>
        <v>0</v>
      </c>
      <c r="ED54" s="223">
        <f>IFERROR(IF(RIGHT(VLOOKUP($A54,csapatok!$A:$NN,ED$320,FALSE),5)="Csere",VLOOKUP(LEFT(VLOOKUP($A54,csapatok!$A:$NN,ED$320,FALSE),LEN(VLOOKUP($A54,csapatok!$A:$NN,ED$320,FALSE))-6),'csapat-ranglista'!$A:$FP,ED$321,FALSE)/8,VLOOKUP(VLOOKUP($A54,csapatok!$A:$NN,ED$320,FALSE),'csapat-ranglista'!$A:$FP,ED$321,FALSE)/4),0)</f>
        <v>0</v>
      </c>
      <c r="EE54" s="223">
        <f>IFERROR(IF(RIGHT(VLOOKUP($A54,csapatok!$A:$NN,EE$320,FALSE),5)="Csere",VLOOKUP(LEFT(VLOOKUP($A54,csapatok!$A:$NN,EE$320,FALSE),LEN(VLOOKUP($A54,csapatok!$A:$NN,EE$320,FALSE))-6),'csapat-ranglista'!$A:$FP,EE$321,FALSE)/8,VLOOKUP(VLOOKUP($A54,csapatok!$A:$NN,EE$320,FALSE),'csapat-ranglista'!$A:$FP,EE$321,FALSE)/4),0)</f>
        <v>0</v>
      </c>
      <c r="EF54" s="223">
        <f>IFERROR(IF(RIGHT(VLOOKUP($A54,csapatok!$A:$NN,EF$320,FALSE),5)="Csere",VLOOKUP(LEFT(VLOOKUP($A54,csapatok!$A:$NN,EF$320,FALSE),LEN(VLOOKUP($A54,csapatok!$A:$NN,EF$320,FALSE))-6),'csapat-ranglista'!$A:$FP,EF$321,FALSE)/8,VLOOKUP(VLOOKUP($A54,csapatok!$A:$NN,EF$320,FALSE),'csapat-ranglista'!$A:$FP,EF$321,FALSE)/4),0)</f>
        <v>0</v>
      </c>
      <c r="EG54" s="223">
        <f>IFERROR(IF(RIGHT(VLOOKUP($A54,csapatok!$A:$NN,EG$320,FALSE),5)="Csere",VLOOKUP(LEFT(VLOOKUP($A54,csapatok!$A:$NN,EG$320,FALSE),LEN(VLOOKUP($A54,csapatok!$A:$NN,EG$320,FALSE))-6),'csapat-ranglista'!$A:$FP,EG$321,FALSE)/8,VLOOKUP(VLOOKUP($A54,csapatok!$A:$NN,EG$320,FALSE),'csapat-ranglista'!$A:$FP,EG$321,FALSE)/4),0)</f>
        <v>0</v>
      </c>
      <c r="EH54" s="223">
        <f>IFERROR(IF(RIGHT(VLOOKUP($A54,csapatok!$A:$NN,EH$320,FALSE),5)="Csere",VLOOKUP(LEFT(VLOOKUP($A54,csapatok!$A:$NN,EH$320,FALSE),LEN(VLOOKUP($A54,csapatok!$A:$NN,EH$320,FALSE))-6),'csapat-ranglista'!$A:$FP,EH$321,FALSE)/8,VLOOKUP(VLOOKUP($A54,csapatok!$A:$NN,EH$320,FALSE),'csapat-ranglista'!$A:$FP,EH$321,FALSE)/4),0)</f>
        <v>7.8067939089092508</v>
      </c>
      <c r="EI54" s="223">
        <f>IFERROR(IF(RIGHT(VLOOKUP($A54,csapatok!$A:$NN,EI$320,FALSE),5)="Csere",VLOOKUP(LEFT(VLOOKUP($A54,csapatok!$A:$NN,EI$320,FALSE),LEN(VLOOKUP($A54,csapatok!$A:$NN,EI$320,FALSE))-6),'csapat-ranglista'!$A:$FP,EI$321,FALSE)/8,VLOOKUP(VLOOKUP($A54,csapatok!$A:$NN,EI$320,FALSE),'csapat-ranglista'!$A:$FP,EI$321,FALSE)/4),0)</f>
        <v>0</v>
      </c>
      <c r="EJ54" s="223">
        <f>IFERROR(IF(RIGHT(VLOOKUP($A54,csapatok!$A:$NN,EJ$320,FALSE),5)="Csere",VLOOKUP(LEFT(VLOOKUP($A54,csapatok!$A:$NN,EJ$320,FALSE),LEN(VLOOKUP($A54,csapatok!$A:$NN,EJ$320,FALSE))-6),'csapat-ranglista'!$A:$FP,EJ$321,FALSE)/8,VLOOKUP(VLOOKUP($A54,csapatok!$A:$NN,EJ$320,FALSE),'csapat-ranglista'!$A:$FP,EJ$321,FALSE)/4),0)</f>
        <v>0</v>
      </c>
      <c r="EK54" s="223">
        <f>IFERROR(IF(RIGHT(VLOOKUP($A54,csapatok!$A:$NN,EK$320,FALSE),5)="Csere",VLOOKUP(LEFT(VLOOKUP($A54,csapatok!$A:$NN,EK$320,FALSE),LEN(VLOOKUP($A54,csapatok!$A:$NN,EK$320,FALSE))-6),'csapat-ranglista'!$A:$FP,EK$321,FALSE)/8,VLOOKUP(VLOOKUP($A54,csapatok!$A:$NN,EK$320,FALSE),'csapat-ranglista'!$A:$FP,EK$321,FALSE)/4),0)</f>
        <v>0</v>
      </c>
      <c r="EL54" s="223">
        <f>IFERROR(IF(RIGHT(VLOOKUP($A54,csapatok!$A:$NN,EL$320,FALSE),5)="Csere",VLOOKUP(LEFT(VLOOKUP($A54,csapatok!$A:$NN,EL$320,FALSE),LEN(VLOOKUP($A54,csapatok!$A:$NN,EL$320,FALSE))-6),'csapat-ranglista'!$A:$FP,EL$321,FALSE)/8,VLOOKUP(VLOOKUP($A54,csapatok!$A:$NN,EL$320,FALSE),'csapat-ranglista'!$A:$FP,EL$321,FALSE)/4),0)</f>
        <v>0</v>
      </c>
      <c r="EM54" s="223">
        <f>IFERROR(IF(RIGHT(VLOOKUP($A54,csapatok!$A:$NN,EM$320,FALSE),5)="Csere",VLOOKUP(LEFT(VLOOKUP($A54,csapatok!$A:$NN,EM$320,FALSE),LEN(VLOOKUP($A54,csapatok!$A:$NN,EM$320,FALSE))-6),'csapat-ranglista'!$A:$FP,EM$321,FALSE)/8,VLOOKUP(VLOOKUP($A54,csapatok!$A:$NN,EM$320,FALSE),'csapat-ranglista'!$A:$FP,EM$321,FALSE)/4),0)</f>
        <v>0</v>
      </c>
      <c r="EN54" s="223">
        <f>IFERROR(IF(RIGHT(VLOOKUP($A54,csapatok!$A:$NN,EN$320,FALSE),5)="Csere",VLOOKUP(LEFT(VLOOKUP($A54,csapatok!$A:$NN,EN$320,FALSE),LEN(VLOOKUP($A54,csapatok!$A:$NN,EN$320,FALSE))-6),'csapat-ranglista'!$A:$FP,EN$321,FALSE)/8,VLOOKUP(VLOOKUP($A54,csapatok!$A:$NN,EN$320,FALSE),'csapat-ranglista'!$A:$FP,EN$321,FALSE)/4),0)</f>
        <v>0</v>
      </c>
      <c r="EO54" s="223">
        <f>IFERROR(IF(RIGHT(VLOOKUP($A54,csapatok!$A:$NN,EO$320,FALSE),5)="Csere",VLOOKUP(LEFT(VLOOKUP($A54,csapatok!$A:$NN,EO$320,FALSE),LEN(VLOOKUP($A54,csapatok!$A:$NN,EO$320,FALSE))-6),'csapat-ranglista'!$A:$FP,EO$321,FALSE)/8,VLOOKUP(VLOOKUP($A54,csapatok!$A:$NN,EO$320,FALSE),'csapat-ranglista'!$A:$FP,EO$321,FALSE)/4),0)</f>
        <v>0</v>
      </c>
      <c r="EP54" s="223">
        <f>IFERROR(IF(RIGHT(VLOOKUP($A54,csapatok!$A:$NN,EP$320,FALSE),5)="Csere",VLOOKUP(LEFT(VLOOKUP($A54,csapatok!$A:$NN,EP$320,FALSE),LEN(VLOOKUP($A54,csapatok!$A:$NN,EP$320,FALSE))-6),'csapat-ranglista'!$A:$FP,EP$321,FALSE)/8,VLOOKUP(VLOOKUP($A54,csapatok!$A:$NN,EP$320,FALSE),'csapat-ranglista'!$A:$FP,EP$321,FALSE)/4),0)</f>
        <v>0</v>
      </c>
      <c r="EQ54" s="223">
        <f>IFERROR(IF(RIGHT(VLOOKUP($A54,csapatok!$A:$NN,EQ$320,FALSE),5)="Csere",VLOOKUP(LEFT(VLOOKUP($A54,csapatok!$A:$NN,EQ$320,FALSE),LEN(VLOOKUP($A54,csapatok!$A:$NN,EQ$320,FALSE))-6),'csapat-ranglista'!$A:$FP,EQ$321,FALSE)/8,VLOOKUP(VLOOKUP($A54,csapatok!$A:$NN,EQ$320,FALSE),'csapat-ranglista'!$A:$FP,EQ$321,FALSE)/4),0)</f>
        <v>0</v>
      </c>
      <c r="ER54" s="223">
        <f>IFERROR(IF(RIGHT(VLOOKUP($A54,csapatok!$A:$NN,ER$320,FALSE),5)="Csere",VLOOKUP(LEFT(VLOOKUP($A54,csapatok!$A:$NN,ER$320,FALSE),LEN(VLOOKUP($A54,csapatok!$A:$NN,ER$320,FALSE))-6),'csapat-ranglista'!$A:$FP,ER$321,FALSE)/8,VLOOKUP(VLOOKUP($A54,csapatok!$A:$NN,ER$320,FALSE),'csapat-ranglista'!$A:$FP,ER$321,FALSE)/4),0)</f>
        <v>0</v>
      </c>
      <c r="ES54" s="223">
        <f>IFERROR(IF(RIGHT(VLOOKUP($A54,csapatok!$A:$NN,ES$320,FALSE),5)="Csere",VLOOKUP(LEFT(VLOOKUP($A54,csapatok!$A:$NN,ES$320,FALSE),LEN(VLOOKUP($A54,csapatok!$A:$NN,ES$320,FALSE))-6),'csapat-ranglista'!$A:$FP,ES$321,FALSE)/8,VLOOKUP(VLOOKUP($A54,csapatok!$A:$NN,ES$320,FALSE),'csapat-ranglista'!$A:$FP,ES$321,FALSE)/4),0)</f>
        <v>0</v>
      </c>
      <c r="ET54" s="223">
        <f>IFERROR(IF(RIGHT(VLOOKUP($A54,csapatok!$A:$NN,ET$320,FALSE),5)="Csere",VLOOKUP(LEFT(VLOOKUP($A54,csapatok!$A:$NN,ET$320,FALSE),LEN(VLOOKUP($A54,csapatok!$A:$NN,ET$320,FALSE))-6),'csapat-ranglista'!$A:$FP,ET$321,FALSE)/8,VLOOKUP(VLOOKUP($A54,csapatok!$A:$NN,ET$320,FALSE),'csapat-ranglista'!$A:$FP,ET$321,FALSE)/4),0)</f>
        <v>0</v>
      </c>
      <c r="EU54" s="223">
        <f>IFERROR(IF(RIGHT(VLOOKUP($A54,csapatok!$A:$NN,EU$320,FALSE),5)="Csere",VLOOKUP(LEFT(VLOOKUP($A54,csapatok!$A:$NN,EU$320,FALSE),LEN(VLOOKUP($A54,csapatok!$A:$NN,EU$320,FALSE))-6),'csapat-ranglista'!$A:$FP,EU$321,FALSE)/8,VLOOKUP(VLOOKUP($A54,csapatok!$A:$NN,EU$320,FALSE),'csapat-ranglista'!$A:$FP,EU$321,FALSE)/4),0)</f>
        <v>0</v>
      </c>
      <c r="EV54" s="223">
        <f>IFERROR(IF(RIGHT(VLOOKUP($A54,csapatok!$A:$NN,EV$320,FALSE),5)="Csere",VLOOKUP(LEFT(VLOOKUP($A54,csapatok!$A:$NN,EV$320,FALSE),LEN(VLOOKUP($A54,csapatok!$A:$NN,EV$320,FALSE))-6),'csapat-ranglista'!$A:$FP,EV$321,FALSE)/8,VLOOKUP(VLOOKUP($A54,csapatok!$A:$NN,EV$320,FALSE),'csapat-ranglista'!$A:$FP,EV$321,FALSE)/4),0)</f>
        <v>0</v>
      </c>
      <c r="EW54" s="223">
        <f>IFERROR(IF(RIGHT(VLOOKUP($A54,csapatok!$A:$NN,EW$320,FALSE),5)="Csere",VLOOKUP(LEFT(VLOOKUP($A54,csapatok!$A:$NN,EW$320,FALSE),LEN(VLOOKUP($A54,csapatok!$A:$NN,EW$320,FALSE))-6),'csapat-ranglista'!$A:$FP,EW$321,FALSE)/8,VLOOKUP(VLOOKUP($A54,csapatok!$A:$NN,EW$320,FALSE),'csapat-ranglista'!$A:$FP,EW$321,FALSE)/4),0)</f>
        <v>0</v>
      </c>
      <c r="EX54" s="223">
        <f>IFERROR(IF(RIGHT(VLOOKUP($A54,csapatok!$A:$NN,EX$320,FALSE),5)="Csere",VLOOKUP(LEFT(VLOOKUP($A54,csapatok!$A:$NN,EX$320,FALSE),LEN(VLOOKUP($A54,csapatok!$A:$NN,EX$320,FALSE))-6),'csapat-ranglista'!$A:$FP,EX$321,FALSE)/8,VLOOKUP(VLOOKUP($A54,csapatok!$A:$NN,EX$320,FALSE),'csapat-ranglista'!$A:$FP,EX$321,FALSE)/4),0)</f>
        <v>0</v>
      </c>
      <c r="EY54" s="223">
        <f>IFERROR(IF(RIGHT(VLOOKUP($A54,csapatok!$A:$NN,EY$320,FALSE),5)="Csere",VLOOKUP(LEFT(VLOOKUP($A54,csapatok!$A:$NN,EY$320,FALSE),LEN(VLOOKUP($A54,csapatok!$A:$NN,EY$320,FALSE))-6),'csapat-ranglista'!$A:$FP,EY$321,FALSE)/8,VLOOKUP(VLOOKUP($A54,csapatok!$A:$NN,EY$320,FALSE),'csapat-ranglista'!$A:$FP,EY$321,FALSE)/4),0)</f>
        <v>0</v>
      </c>
      <c r="EZ54" s="223">
        <f>IFERROR(IF(RIGHT(VLOOKUP($A54,csapatok!$A:$NN,EZ$320,FALSE),5)="Csere",VLOOKUP(LEFT(VLOOKUP($A54,csapatok!$A:$NN,EZ$320,FALSE),LEN(VLOOKUP($A54,csapatok!$A:$NN,EZ$320,FALSE))-6),'csapat-ranglista'!$A:$FP,EZ$321,FALSE)/8,VLOOKUP(VLOOKUP($A54,csapatok!$A:$NN,EZ$320,FALSE),'csapat-ranglista'!$A:$FP,EZ$321,FALSE)/4),0)</f>
        <v>0</v>
      </c>
      <c r="FA54" s="223">
        <f>IFERROR(IF(RIGHT(VLOOKUP($A54,csapatok!$A:$NN,FA$320,FALSE),5)="Csere",VLOOKUP(LEFT(VLOOKUP($A54,csapatok!$A:$NN,FA$320,FALSE),LEN(VLOOKUP($A54,csapatok!$A:$NN,FA$320,FALSE))-6),'csapat-ranglista'!$A:$FP,FA$321,FALSE)/8,VLOOKUP(VLOOKUP($A54,csapatok!$A:$NN,FA$320,FALSE),'csapat-ranglista'!$A:$FP,FA$321,FALSE)/4),0)</f>
        <v>12.207981870816131</v>
      </c>
      <c r="FB54" s="223">
        <f>IFERROR(IF(RIGHT(VLOOKUP($A54,csapatok!$A:$NN,FB$320,FALSE),5)="Csere",VLOOKUP(LEFT(VLOOKUP($A54,csapatok!$A:$NN,FB$320,FALSE),LEN(VLOOKUP($A54,csapatok!$A:$NN,FB$320,FALSE))-6),'csapat-ranglista'!$A:$FP,FB$321,FALSE)/8,VLOOKUP(VLOOKUP($A54,csapatok!$A:$NN,FB$320,FALSE),'csapat-ranglista'!$A:$FP,FB$321,FALSE)/4),0)</f>
        <v>0</v>
      </c>
      <c r="FC54" s="223">
        <f>IFERROR(IF(RIGHT(VLOOKUP($A54,csapatok!$A:$NN,FC$320,FALSE),5)="Csere",VLOOKUP(LEFT(VLOOKUP($A54,csapatok!$A:$NN,FC$320,FALSE),LEN(VLOOKUP($A54,csapatok!$A:$NN,FC$320,FALSE))-6),'csapat-ranglista'!$A:$FP,FC$321,FALSE)/8,VLOOKUP(VLOOKUP($A54,csapatok!$A:$NN,FC$320,FALSE),'csapat-ranglista'!$A:$FP,FC$321,FALSE)/4),0)</f>
        <v>0</v>
      </c>
      <c r="FD54" s="224">
        <f>versenyek!$QY$11*IFERROR(VLOOKUP(VLOOKUP($A54,versenyek!QX:QZ,3,FALSE),szabalyok!$A$16:$B$23,2,FALSE)/4,0)</f>
        <v>0</v>
      </c>
      <c r="FE54" s="224">
        <f>versenyek!$RB$11*IFERROR(VLOOKUP(VLOOKUP($A54,versenyek!RA:RC,3,FALSE),szabalyok!$A$16:$B$23,2,FALSE)/4,0)</f>
        <v>0</v>
      </c>
      <c r="FF54" s="223">
        <f>IFERROR(IF(RIGHT(VLOOKUP($A54,csapatok!$A:$NN,FF$320,FALSE),5)="Csere",VLOOKUP(LEFT(VLOOKUP($A54,csapatok!$A:$NN,FF$320,FALSE),LEN(VLOOKUP($A54,csapatok!$A:$NN,FF$320,FALSE))-6),'csapat-ranglista'!$A:$FP,FF$321,FALSE)/8,VLOOKUP(VLOOKUP($A54,csapatok!$A:$NN,FF$320,FALSE),'csapat-ranglista'!$A:$FP,FF$321,FALSE)/4),0)</f>
        <v>0</v>
      </c>
      <c r="FG54" s="223">
        <f>IFERROR(IF(RIGHT(VLOOKUP($A54,csapatok!$A:$NN,FG$320,FALSE),5)="Csere",VLOOKUP(LEFT(VLOOKUP($A54,csapatok!$A:$NN,FG$320,FALSE),LEN(VLOOKUP($A54,csapatok!$A:$NN,FG$320,FALSE))-6),'csapat-ranglista'!$A:$FP,FG$321,FALSE)/8,VLOOKUP(VLOOKUP($A54,csapatok!$A:$NN,FG$320,FALSE),'csapat-ranglista'!$A:$FP,FG$321,FALSE)/4),0)</f>
        <v>0</v>
      </c>
      <c r="FH54" s="223">
        <f>IFERROR(IF(RIGHT(VLOOKUP($A54,csapatok!$A:$NN,FH$320,FALSE),5)="Csere",VLOOKUP(LEFT(VLOOKUP($A54,csapatok!$A:$NN,FH$320,FALSE),LEN(VLOOKUP($A54,csapatok!$A:$NN,FH$320,FALSE))-6),'csapat-ranglista'!$A:$FP,FH$321,FALSE)/8,VLOOKUP(VLOOKUP($A54,csapatok!$A:$NN,FH$320,FALSE),'csapat-ranglista'!$A:$FP,FH$321,FALSE)/4),0)</f>
        <v>0</v>
      </c>
      <c r="FI54" s="223">
        <f>IFERROR(IF(RIGHT(VLOOKUP($A54,csapatok!$A:$NN,FI$320,FALSE),5)="Csere",VLOOKUP(LEFT(VLOOKUP($A54,csapatok!$A:$NN,FI$320,FALSE),LEN(VLOOKUP($A54,csapatok!$A:$NN,FI$320,FALSE))-6),'csapat-ranglista'!$A:$FP,FI$321,FALSE)/8,VLOOKUP(VLOOKUP($A54,csapatok!$A:$NN,FI$320,FALSE),'csapat-ranglista'!$A:$FP,FI$321,FALSE)/4),0)</f>
        <v>0</v>
      </c>
      <c r="FJ54" s="223">
        <f>IFERROR(IF(RIGHT(VLOOKUP($A54,csapatok!$A:$NN,FJ$320,FALSE),5)="Csere",VLOOKUP(LEFT(VLOOKUP($A54,csapatok!$A:$NN,FJ$320,FALSE),LEN(VLOOKUP($A54,csapatok!$A:$NN,FJ$320,FALSE))-6),'csapat-ranglista'!$A:$FP,FJ$321,FALSE)/8,VLOOKUP(VLOOKUP($A54,csapatok!$A:$NN,FJ$320,FALSE),'csapat-ranglista'!$A:$FP,FJ$321,FALSE)/4),0)</f>
        <v>0</v>
      </c>
      <c r="FK54" s="223">
        <f>IFERROR(IF(RIGHT(VLOOKUP($A54,csapatok!$A:$NN,FK$320,FALSE),5)="Csere",VLOOKUP(LEFT(VLOOKUP($A54,csapatok!$A:$NN,FK$320,FALSE),LEN(VLOOKUP($A54,csapatok!$A:$NN,FK$320,FALSE))-6),'csapat-ranglista'!$A:$FP,FK$321,FALSE)/8,VLOOKUP(VLOOKUP($A54,csapatok!$A:$NN,FK$320,FALSE),'csapat-ranglista'!$A:$FP,FK$321,FALSE)/4),0)</f>
        <v>0.58371978622385723</v>
      </c>
      <c r="FL54" s="223">
        <f>IFERROR(IF(RIGHT(VLOOKUP($A54,csapatok!$A:$NN,FL$320,FALSE),5)="Csere",VLOOKUP(LEFT(VLOOKUP($A54,csapatok!$A:$NN,FL$320,FALSE),LEN(VLOOKUP($A54,csapatok!$A:$NN,FL$320,FALSE))-6),'csapat-ranglista'!$A:$FP,FL$321,FALSE)/8,VLOOKUP(VLOOKUP($A54,csapatok!$A:$NN,FL$320,FALSE),'csapat-ranglista'!$A:$FP,FL$321,FALSE)/4),0)</f>
        <v>0</v>
      </c>
      <c r="FM54" s="223">
        <f>IFERROR(IF(RIGHT(VLOOKUP($A54,csapatok!$A:$NN,FM$320,FALSE),5)="Csere",VLOOKUP(LEFT(VLOOKUP($A54,csapatok!$A:$NN,FM$320,FALSE),LEN(VLOOKUP($A54,csapatok!$A:$NN,FM$320,FALSE))-6),'csapat-ranglista'!$A:$FP,FM$321,FALSE)/8,VLOOKUP(VLOOKUP($A54,csapatok!$A:$NN,FM$320,FALSE),'csapat-ranglista'!$A:$FP,FM$321,FALSE)/4),0)</f>
        <v>0</v>
      </c>
      <c r="FN54" s="223">
        <f>IFERROR(IF(RIGHT(VLOOKUP($A54,csapatok!$A:$NN,FN$320,FALSE),5)="Csere",VLOOKUP(LEFT(VLOOKUP($A54,csapatok!$A:$NN,FN$320,FALSE),LEN(VLOOKUP($A54,csapatok!$A:$NN,FN$320,FALSE))-6),'csapat-ranglista'!$A:$FP,FN$321,FALSE)/8,VLOOKUP(VLOOKUP($A54,csapatok!$A:$NN,FN$320,FALSE),'csapat-ranglista'!$A:$FP,FN$321,FALSE)/4),0)</f>
        <v>0</v>
      </c>
      <c r="FO54" s="223">
        <f>IFERROR(IF(RIGHT(VLOOKUP($A54,csapatok!$A:$NN,FO$320,FALSE),5)="Csere",VLOOKUP(LEFT(VLOOKUP($A54,csapatok!$A:$NN,FO$320,FALSE),LEN(VLOOKUP($A54,csapatok!$A:$NN,FO$320,FALSE))-6),'csapat-ranglista'!$A:$FP,FO$321,FALSE)/8,VLOOKUP(VLOOKUP($A54,csapatok!$A:$NN,FO$320,FALSE),'csapat-ranglista'!$A:$FP,FO$321,FALSE)/4),0)</f>
        <v>0</v>
      </c>
      <c r="FP54" s="223">
        <f>IFERROR(IF(RIGHT(VLOOKUP($A54,csapatok!$A:$NN,FP$320,FALSE),5)="Csere",VLOOKUP(LEFT(VLOOKUP($A54,csapatok!$A:$NN,FP$320,FALSE),LEN(VLOOKUP($A54,csapatok!$A:$NN,FP$320,FALSE))-6),'csapat-ranglista'!$A:$FP,FP$321,FALSE)/8,VLOOKUP(VLOOKUP($A54,csapatok!$A:$NN,FP$320,FALSE),'csapat-ranglista'!$A:$FP,FP$321,FALSE)/4),0)</f>
        <v>0</v>
      </c>
      <c r="FQ54" s="223">
        <f>IFERROR(IF(RIGHT(VLOOKUP($A54,csapatok!$A:$NN,FQ$320,FALSE),5)="Csere",VLOOKUP(LEFT(VLOOKUP($A54,csapatok!$A:$NN,FQ$320,FALSE),LEN(VLOOKUP($A54,csapatok!$A:$NN,FQ$320,FALSE))-6),'csapat-ranglista'!$A:$FP,FQ$321,FALSE)/8,VLOOKUP(VLOOKUP($A54,csapatok!$A:$NN,FQ$320,FALSE),'csapat-ranglista'!$A:$FP,FQ$321,FALSE)/4),0)</f>
        <v>0</v>
      </c>
      <c r="FR54" s="223">
        <f>IFERROR(IF(RIGHT(VLOOKUP($A54,csapatok!$A:$NN,FR$320,FALSE),5)="Csere",VLOOKUP(LEFT(VLOOKUP($A54,csapatok!$A:$NN,FR$320,FALSE),LEN(VLOOKUP($A54,csapatok!$A:$NN,FR$320,FALSE))-6),'csapat-ranglista'!$A:$FP,FR$321,FALSE)/8,VLOOKUP(VLOOKUP($A54,csapatok!$A:$NN,FR$320,FALSE),'csapat-ranglista'!$A:$FP,FR$321,FALSE)/4),0)</f>
        <v>0</v>
      </c>
      <c r="FS54" s="223">
        <f>IFERROR(IF(RIGHT(VLOOKUP($A54,csapatok!$A:$NN,FS$320,FALSE),5)="Csere",VLOOKUP(LEFT(VLOOKUP($A54,csapatok!$A:$NN,FS$320,FALSE),LEN(VLOOKUP($A54,csapatok!$A:$NN,FS$320,FALSE))-6),'csapat-ranglista'!$A:$FP,FS$321,FALSE)/8,VLOOKUP(VLOOKUP($A54,csapatok!$A:$NN,FS$320,FALSE),'csapat-ranglista'!$A:$FP,FS$321,FALSE)/4),0)</f>
        <v>12.787732819088889</v>
      </c>
      <c r="FT54" s="223">
        <f>IFERROR(IF(RIGHT(VLOOKUP($A54,csapatok!$A:$NN,FT$320,FALSE),5)="Csere",VLOOKUP(LEFT(VLOOKUP($A54,csapatok!$A:$NN,FT$320,FALSE),LEN(VLOOKUP($A54,csapatok!$A:$NN,FT$320,FALSE))-6),'csapat-ranglista'!$A:$FP,FT$321,FALSE)/8,VLOOKUP(VLOOKUP($A54,csapatok!$A:$NN,FT$320,FALSE),'csapat-ranglista'!$A:$FP,FT$321,FALSE)/4),0)</f>
        <v>0</v>
      </c>
      <c r="FU54" s="223">
        <f>IFERROR(IF(RIGHT(VLOOKUP($A54,csapatok!$A:$NN,FU$320,FALSE),5)="Csere",VLOOKUP(LEFT(VLOOKUP($A54,csapatok!$A:$NN,FU$320,FALSE),LEN(VLOOKUP($A54,csapatok!$A:$NN,FU$320,FALSE))-6),'csapat-ranglista'!$A:$FP,FU$321,FALSE)/8,VLOOKUP(VLOOKUP($A54,csapatok!$A:$NN,FU$320,FALSE),'csapat-ranglista'!$A:$FP,FU$321,FALSE)/4),0)</f>
        <v>0</v>
      </c>
      <c r="FV54" s="223">
        <f>IFERROR(IF(RIGHT(VLOOKUP($A54,csapatok!$A:$NN,FV$320,FALSE),5)="Csere",VLOOKUP(LEFT(VLOOKUP($A54,csapatok!$A:$NN,FV$320,FALSE),LEN(VLOOKUP($A54,csapatok!$A:$NN,FV$320,FALSE))-6),'csapat-ranglista'!$A:$FP,FV$321,FALSE)/8,VLOOKUP(VLOOKUP($A54,csapatok!$A:$NN,FV$320,FALSE),'csapat-ranglista'!$A:$FP,FV$321,FALSE)/4),0)</f>
        <v>0</v>
      </c>
      <c r="FW54" s="223">
        <f>IFERROR(IF(RIGHT(VLOOKUP($A54,csapatok!$A:$NN,FW$320,FALSE),5)="Csere",VLOOKUP(LEFT(VLOOKUP($A54,csapatok!$A:$NN,FW$320,FALSE),LEN(VLOOKUP($A54,csapatok!$A:$NN,FW$320,FALSE))-6),'csapat-ranglista'!$A:$FP,FW$321,FALSE)/8,VLOOKUP(VLOOKUP($A54,csapatok!$A:$NN,FW$320,FALSE),'csapat-ranglista'!$A:$FP,FW$321,FALSE)/4),0)</f>
        <v>0</v>
      </c>
      <c r="FX54" s="223">
        <f>IFERROR(IF(RIGHT(VLOOKUP($A54,csapatok!$A:$NN,FX$320,FALSE),5)="Csere",VLOOKUP(LEFT(VLOOKUP($A54,csapatok!$A:$NN,FX$320,FALSE),LEN(VLOOKUP($A54,csapatok!$A:$NN,FX$320,FALSE))-6),'csapat-ranglista'!$A:$FP,FX$321,FALSE)/8,VLOOKUP(VLOOKUP($A54,csapatok!$A:$NN,FX$320,FALSE),'csapat-ranglista'!$A:$FP,FX$321,FALSE)/4),0)</f>
        <v>0</v>
      </c>
      <c r="FY54" s="223">
        <f>IFERROR(IF(RIGHT(VLOOKUP($A54,csapatok!$A:$NN,FY$320,FALSE),5)="Csere",VLOOKUP(LEFT(VLOOKUP($A54,csapatok!$A:$NN,FY$320,FALSE),LEN(VLOOKUP($A54,csapatok!$A:$NN,FY$320,FALSE))-6),'csapat-ranglista'!$A:$FP,FY$321,FALSE)/8,VLOOKUP(VLOOKUP($A54,csapatok!$A:$NN,FY$320,FALSE),'csapat-ranglista'!$A:$FP,FY$321,FALSE)/4),0)</f>
        <v>0</v>
      </c>
      <c r="FZ54" s="223">
        <f>IFERROR(IF(RIGHT(VLOOKUP($A54,csapatok!$A:$NN,FZ$320,FALSE),5)="Csere",VLOOKUP(LEFT(VLOOKUP($A54,csapatok!$A:$NN,FZ$320,FALSE),LEN(VLOOKUP($A54,csapatok!$A:$NN,FZ$320,FALSE))-6),'csapat-ranglista'!$A:$FP,FZ$321,FALSE)/8,VLOOKUP(VLOOKUP($A54,csapatok!$A:$NN,FZ$320,FALSE),'csapat-ranglista'!$A:$FP,FZ$321,FALSE)/4),0)</f>
        <v>0</v>
      </c>
      <c r="GA54" s="223">
        <f>IFERROR(IF(RIGHT(VLOOKUP($A54,csapatok!$A:$NN,GA$320,FALSE),5)="Csere",VLOOKUP(LEFT(VLOOKUP($A54,csapatok!$A:$NN,GA$320,FALSE),LEN(VLOOKUP($A54,csapatok!$A:$NN,GA$320,FALSE))-6),'csapat-ranglista'!$A:$FP,GA$321,FALSE)/8,VLOOKUP(VLOOKUP($A54,csapatok!$A:$NN,GA$320,FALSE),'csapat-ranglista'!$A:$FP,GA$321,FALSE)/4),0)</f>
        <v>0</v>
      </c>
      <c r="GB54" s="223">
        <f>IFERROR(IF(RIGHT(VLOOKUP($A54,csapatok!$A:$NN,GB$320,FALSE),5)="Csere",VLOOKUP(LEFT(VLOOKUP($A54,csapatok!$A:$NN,GB$320,FALSE),LEN(VLOOKUP($A54,csapatok!$A:$NN,GB$320,FALSE))-6),'csapat-ranglista'!$A:$FP,GB$321,FALSE)/8,VLOOKUP(VLOOKUP($A54,csapatok!$A:$NN,GB$320,FALSE),'csapat-ranglista'!$A:$FP,GB$321,FALSE)/4),0)</f>
        <v>0</v>
      </c>
      <c r="GC54" s="223">
        <f>IFERROR(IF(RIGHT(VLOOKUP($A54,csapatok!$A:$NN,GC$320,FALSE),5)="Csere",VLOOKUP(LEFT(VLOOKUP($A54,csapatok!$A:$NN,GC$320,FALSE),LEN(VLOOKUP($A54,csapatok!$A:$NN,GC$320,FALSE))-6),'csapat-ranglista'!$A:$FP,GC$321,FALSE)/8,VLOOKUP(VLOOKUP($A54,csapatok!$A:$NN,GC$320,FALSE),'csapat-ranglista'!$A:$FP,GC$321,FALSE)/4),0)</f>
        <v>0</v>
      </c>
      <c r="GD54" s="247">
        <f>SUM(EQ54:GC54)</f>
        <v>25.579434476128878</v>
      </c>
    </row>
    <row r="55" spans="1:186">
      <c r="A55" s="32" t="s">
        <v>157</v>
      </c>
      <c r="B55" s="2">
        <v>32088</v>
      </c>
      <c r="C55" s="131" t="str">
        <f>IF(B55=0,"",IF(B55&lt;$C$1,"felnőtt","ifi"))</f>
        <v>felnőtt</v>
      </c>
      <c r="D55" s="32" t="s">
        <v>101</v>
      </c>
      <c r="E55" s="45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14.730097199071423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f>IFERROR(IF(RIGHT(VLOOKUP($A55,csapatok!$A:$BL,X$320,FALSE),5)="Csere",VLOOKUP(LEFT(VLOOKUP($A55,csapatok!$A:$BL,X$320,FALSE),LEN(VLOOKUP($A55,csapatok!$A:$BL,X$320,FALSE))-6),'csapat-ranglista'!$A:$FP,X$321,FALSE)/8,VLOOKUP(VLOOKUP($A55,csapatok!$A:$BL,X$320,FALSE),'csapat-ranglista'!$A:$FP,X$321,FALSE)/4),0)</f>
        <v>0</v>
      </c>
      <c r="Y55" s="32">
        <f>IFERROR(IF(RIGHT(VLOOKUP($A55,csapatok!$A:$BL,Y$320,FALSE),5)="Csere",VLOOKUP(LEFT(VLOOKUP($A55,csapatok!$A:$BL,Y$320,FALSE),LEN(VLOOKUP($A55,csapatok!$A:$BL,Y$320,FALSE))-6),'csapat-ranglista'!$A:$FP,Y$321,FALSE)/8,VLOOKUP(VLOOKUP($A55,csapatok!$A:$BL,Y$320,FALSE),'csapat-ranglista'!$A:$FP,Y$321,FALSE)/4),0)</f>
        <v>0</v>
      </c>
      <c r="Z55" s="32">
        <f>IFERROR(IF(RIGHT(VLOOKUP($A55,csapatok!$A:$BL,Z$320,FALSE),5)="Csere",VLOOKUP(LEFT(VLOOKUP($A55,csapatok!$A:$BL,Z$320,FALSE),LEN(VLOOKUP($A55,csapatok!$A:$BL,Z$320,FALSE))-6),'csapat-ranglista'!$A:$FP,Z$321,FALSE)/8,VLOOKUP(VLOOKUP($A55,csapatok!$A:$BL,Z$320,FALSE),'csapat-ranglista'!$A:$FP,Z$321,FALSE)/4),0)</f>
        <v>3.2421689052593003</v>
      </c>
      <c r="AA55" s="32">
        <f>IFERROR(IF(RIGHT(VLOOKUP($A55,csapatok!$A:$BL,AA$320,FALSE),5)="Csere",VLOOKUP(LEFT(VLOOKUP($A55,csapatok!$A:$BL,AA$320,FALSE),LEN(VLOOKUP($A55,csapatok!$A:$BL,AA$320,FALSE))-6),'csapat-ranglista'!$A:$FP,AA$321,FALSE)/8,VLOOKUP(VLOOKUP($A55,csapatok!$A:$BL,AA$320,FALSE),'csapat-ranglista'!$A:$FP,AA$321,FALSE)/4),0)</f>
        <v>0</v>
      </c>
      <c r="AB55" s="223">
        <f>IFERROR(IF(RIGHT(VLOOKUP($A55,csapatok!$A:$BL,AB$320,FALSE),5)="Csere",VLOOKUP(LEFT(VLOOKUP($A55,csapatok!$A:$BL,AB$320,FALSE),LEN(VLOOKUP($A55,csapatok!$A:$BL,AB$320,FALSE))-6),'csapat-ranglista'!$A:$FP,AB$321,FALSE)/8,VLOOKUP(VLOOKUP($A55,csapatok!$A:$BL,AB$320,FALSE),'csapat-ranglista'!$A:$FP,AB$321,FALSE)/4),0)</f>
        <v>0</v>
      </c>
      <c r="AC55" s="223">
        <f>IFERROR(IF(RIGHT(VLOOKUP($A55,csapatok!$A:$BL,AC$320,FALSE),5)="Csere",VLOOKUP(LEFT(VLOOKUP($A55,csapatok!$A:$BL,AC$320,FALSE),LEN(VLOOKUP($A55,csapatok!$A:$BL,AC$320,FALSE))-6),'csapat-ranglista'!$A:$FP,AC$321,FALSE)/8,VLOOKUP(VLOOKUP($A55,csapatok!$A:$BL,AC$320,FALSE),'csapat-ranglista'!$A:$FP,AC$321,FALSE)/4),0)</f>
        <v>0</v>
      </c>
      <c r="AD55" s="223">
        <f>IFERROR(IF(RIGHT(VLOOKUP($A55,csapatok!$A:$BL,AD$320,FALSE),5)="Csere",VLOOKUP(LEFT(VLOOKUP($A55,csapatok!$A:$BL,AD$320,FALSE),LEN(VLOOKUP($A55,csapatok!$A:$BL,AD$320,FALSE))-6),'csapat-ranglista'!$A:$FP,AD$321,FALSE)/8,VLOOKUP(VLOOKUP($A55,csapatok!$A:$BL,AD$320,FALSE),'csapat-ranglista'!$A:$FP,AD$321,FALSE)/4),0)</f>
        <v>0</v>
      </c>
      <c r="AE55" s="223">
        <f>IFERROR(IF(RIGHT(VLOOKUP($A55,csapatok!$A:$BL,AE$320,FALSE),5)="Csere",VLOOKUP(LEFT(VLOOKUP($A55,csapatok!$A:$BL,AE$320,FALSE),LEN(VLOOKUP($A55,csapatok!$A:$BL,AE$320,FALSE))-6),'csapat-ranglista'!$A:$FP,AE$321,FALSE)/8,VLOOKUP(VLOOKUP($A55,csapatok!$A:$BL,AE$320,FALSE),'csapat-ranglista'!$A:$FP,AE$321,FALSE)/4),0)</f>
        <v>0</v>
      </c>
      <c r="AF55" s="223">
        <f>IFERROR(IF(RIGHT(VLOOKUP($A55,csapatok!$A:$BL,AF$320,FALSE),5)="Csere",VLOOKUP(LEFT(VLOOKUP($A55,csapatok!$A:$BL,AF$320,FALSE),LEN(VLOOKUP($A55,csapatok!$A:$BL,AF$320,FALSE))-6),'csapat-ranglista'!$A:$FP,AF$321,FALSE)/8,VLOOKUP(VLOOKUP($A55,csapatok!$A:$BL,AF$320,FALSE),'csapat-ranglista'!$A:$FP,AF$321,FALSE)/4),0)</f>
        <v>0</v>
      </c>
      <c r="AG55" s="223">
        <f>IFERROR(IF(RIGHT(VLOOKUP($A55,csapatok!$A:$BL,AG$320,FALSE),5)="Csere",VLOOKUP(LEFT(VLOOKUP($A55,csapatok!$A:$BL,AG$320,FALSE),LEN(VLOOKUP($A55,csapatok!$A:$BL,AG$320,FALSE))-6),'csapat-ranglista'!$A:$FP,AG$321,FALSE)/8,VLOOKUP(VLOOKUP($A55,csapatok!$A:$BL,AG$320,FALSE),'csapat-ranglista'!$A:$FP,AG$321,FALSE)/4),0)</f>
        <v>9.1849508169501402</v>
      </c>
      <c r="AH55" s="223">
        <f>IFERROR(IF(RIGHT(VLOOKUP($A55,csapatok!$A:$BL,AH$320,FALSE),5)="Csere",VLOOKUP(LEFT(VLOOKUP($A55,csapatok!$A:$BL,AH$320,FALSE),LEN(VLOOKUP($A55,csapatok!$A:$BL,AH$320,FALSE))-6),'csapat-ranglista'!$A:$FP,AH$321,FALSE)/8,VLOOKUP(VLOOKUP($A55,csapatok!$A:$BL,AH$320,FALSE),'csapat-ranglista'!$A:$FP,AH$321,FALSE)/4),0)</f>
        <v>0</v>
      </c>
      <c r="AI55" s="223">
        <f>IFERROR(IF(RIGHT(VLOOKUP($A55,csapatok!$A:$BL,AI$320,FALSE),5)="Csere",VLOOKUP(LEFT(VLOOKUP($A55,csapatok!$A:$BL,AI$320,FALSE),LEN(VLOOKUP($A55,csapatok!$A:$BL,AI$320,FALSE))-6),'csapat-ranglista'!$A:$FP,AI$321,FALSE)/8,VLOOKUP(VLOOKUP($A55,csapatok!$A:$BL,AI$320,FALSE),'csapat-ranglista'!$A:$FP,AI$321,FALSE)/4),0)</f>
        <v>10.426385691698037</v>
      </c>
      <c r="AJ55" s="223">
        <f>IFERROR(IF(RIGHT(VLOOKUP($A55,csapatok!$A:$BL,AJ$320,FALSE),5)="Csere",VLOOKUP(LEFT(VLOOKUP($A55,csapatok!$A:$BL,AJ$320,FALSE),LEN(VLOOKUP($A55,csapatok!$A:$BL,AJ$320,FALSE))-6),'csapat-ranglista'!$A:$FP,AJ$321,FALSE)/8,VLOOKUP(VLOOKUP($A55,csapatok!$A:$BL,AJ$320,FALSE),'csapat-ranglista'!$A:$FP,AJ$321,FALSE)/2),0)</f>
        <v>0</v>
      </c>
      <c r="AK55" s="223">
        <f>IFERROR(IF(RIGHT(VLOOKUP($A55,csapatok!$A:$CN,AK$320,FALSE),5)="Csere",VLOOKUP(LEFT(VLOOKUP($A55,csapatok!$A:$CN,AK$320,FALSE),LEN(VLOOKUP($A55,csapatok!$A:$CN,AK$320,FALSE))-6),'csapat-ranglista'!$A:$FP,AK$321,FALSE)/8,VLOOKUP(VLOOKUP($A55,csapatok!$A:$CN,AK$320,FALSE),'csapat-ranglista'!$A:$FP,AK$321,FALSE)/4),0)</f>
        <v>0</v>
      </c>
      <c r="AL55" s="223">
        <f>IFERROR(IF(RIGHT(VLOOKUP($A55,csapatok!$A:$CN,AL$320,FALSE),5)="Csere",VLOOKUP(LEFT(VLOOKUP($A55,csapatok!$A:$CN,AL$320,FALSE),LEN(VLOOKUP($A55,csapatok!$A:$CN,AL$320,FALSE))-6),'csapat-ranglista'!$A:$FP,AL$321,FALSE)/8,VLOOKUP(VLOOKUP($A55,csapatok!$A:$CN,AL$320,FALSE),'csapat-ranglista'!$A:$FP,AL$321,FALSE)/4),0)</f>
        <v>0</v>
      </c>
      <c r="AM55" s="223">
        <f>IFERROR(IF(RIGHT(VLOOKUP($A55,csapatok!$A:$CN,AM$320,FALSE),5)="Csere",VLOOKUP(LEFT(VLOOKUP($A55,csapatok!$A:$CN,AM$320,FALSE),LEN(VLOOKUP($A55,csapatok!$A:$CN,AM$320,FALSE))-6),'csapat-ranglista'!$A:$FP,AM$321,FALSE)/8,VLOOKUP(VLOOKUP($A55,csapatok!$A:$CN,AM$320,FALSE),'csapat-ranglista'!$A:$FP,AM$321,FALSE)/4),0)</f>
        <v>0</v>
      </c>
      <c r="AN55" s="223">
        <f>IFERROR(IF(RIGHT(VLOOKUP($A55,csapatok!$A:$CN,AN$320,FALSE),5)="Csere",VLOOKUP(LEFT(VLOOKUP($A55,csapatok!$A:$CN,AN$320,FALSE),LEN(VLOOKUP($A55,csapatok!$A:$CN,AN$320,FALSE))-6),'csapat-ranglista'!$A:$FP,AN$321,FALSE)/8,VLOOKUP(VLOOKUP($A55,csapatok!$A:$CN,AN$320,FALSE),'csapat-ranglista'!$A:$FP,AN$321,FALSE)/4),0)</f>
        <v>0</v>
      </c>
      <c r="AO55" s="223">
        <f>IFERROR(IF(RIGHT(VLOOKUP($A55,csapatok!$A:$CN,AO$320,FALSE),5)="Csere",VLOOKUP(LEFT(VLOOKUP($A55,csapatok!$A:$CN,AO$320,FALSE),LEN(VLOOKUP($A55,csapatok!$A:$CN,AO$320,FALSE))-6),'csapat-ranglista'!$A:$FP,AO$321,FALSE)/8,VLOOKUP(VLOOKUP($A55,csapatok!$A:$CN,AO$320,FALSE),'csapat-ranglista'!$A:$FP,AO$321,FALSE)/4),0)</f>
        <v>0</v>
      </c>
      <c r="AP55" s="223">
        <f>IFERROR(IF(RIGHT(VLOOKUP($A55,csapatok!$A:$CN,AP$320,FALSE),5)="Csere",VLOOKUP(LEFT(VLOOKUP($A55,csapatok!$A:$CN,AP$320,FALSE),LEN(VLOOKUP($A55,csapatok!$A:$CN,AP$320,FALSE))-6),'csapat-ranglista'!$A:$FP,AP$321,FALSE)/8,VLOOKUP(VLOOKUP($A55,csapatok!$A:$CN,AP$320,FALSE),'csapat-ranglista'!$A:$FP,AP$321,FALSE)/4),0)</f>
        <v>0</v>
      </c>
      <c r="AQ55" s="223">
        <f>IFERROR(IF(RIGHT(VLOOKUP($A55,csapatok!$A:$CN,AQ$320,FALSE),5)="Csere",VLOOKUP(LEFT(VLOOKUP($A55,csapatok!$A:$CN,AQ$320,FALSE),LEN(VLOOKUP($A55,csapatok!$A:$CN,AQ$320,FALSE))-6),'csapat-ranglista'!$A:$FP,AQ$321,FALSE)/8,VLOOKUP(VLOOKUP($A55,csapatok!$A:$CN,AQ$320,FALSE),'csapat-ranglista'!$A:$FP,AQ$321,FALSE)/4),0)</f>
        <v>3.2515450131604702</v>
      </c>
      <c r="AR55" s="223">
        <f>IFERROR(IF(RIGHT(VLOOKUP($A55,csapatok!$A:$CN,AR$320,FALSE),5)="Csere",VLOOKUP(LEFT(VLOOKUP($A55,csapatok!$A:$CN,AR$320,FALSE),LEN(VLOOKUP($A55,csapatok!$A:$CN,AR$320,FALSE))-6),'csapat-ranglista'!$A:$FP,AR$321,FALSE)/8,VLOOKUP(VLOOKUP($A55,csapatok!$A:$CN,AR$320,FALSE),'csapat-ranglista'!$A:$FP,AR$321,FALSE)/4),0)</f>
        <v>0</v>
      </c>
      <c r="AS55" s="223">
        <f>IFERROR(IF(RIGHT(VLOOKUP($A55,csapatok!$A:$CN,AS$320,FALSE),5)="Csere",VLOOKUP(LEFT(VLOOKUP($A55,csapatok!$A:$CN,AS$320,FALSE),LEN(VLOOKUP($A55,csapatok!$A:$CN,AS$320,FALSE))-6),'csapat-ranglista'!$A:$FP,AS$321,FALSE)/8,VLOOKUP(VLOOKUP($A55,csapatok!$A:$CN,AS$320,FALSE),'csapat-ranglista'!$A:$FP,AS$321,FALSE)/4),0)</f>
        <v>0</v>
      </c>
      <c r="AT55" s="223">
        <f>IFERROR(IF(RIGHT(VLOOKUP($A55,csapatok!$A:$CN,AT$320,FALSE),5)="Csere",VLOOKUP(LEFT(VLOOKUP($A55,csapatok!$A:$CN,AT$320,FALSE),LEN(VLOOKUP($A55,csapatok!$A:$CN,AT$320,FALSE))-6),'csapat-ranglista'!$A:$FP,AT$321,FALSE)/8,VLOOKUP(VLOOKUP($A55,csapatok!$A:$CN,AT$320,FALSE),'csapat-ranglista'!$A:$FP,AT$321,FALSE)/4),0)</f>
        <v>7.4846102859136527</v>
      </c>
      <c r="AU55" s="223">
        <f>IFERROR(IF(RIGHT(VLOOKUP($A55,csapatok!$A:$CN,AU$320,FALSE),5)="Csere",VLOOKUP(LEFT(VLOOKUP($A55,csapatok!$A:$CN,AU$320,FALSE),LEN(VLOOKUP($A55,csapatok!$A:$CN,AU$320,FALSE))-6),'csapat-ranglista'!$A:$FP,AU$321,FALSE)/8,VLOOKUP(VLOOKUP($A55,csapatok!$A:$CN,AU$320,FALSE),'csapat-ranglista'!$A:$FP,AU$321,FALSE)/4),0)</f>
        <v>0</v>
      </c>
      <c r="AV55" s="223">
        <f>IFERROR(IF(RIGHT(VLOOKUP($A55,csapatok!$A:$CN,AV$320,FALSE),5)="Csere",VLOOKUP(LEFT(VLOOKUP($A55,csapatok!$A:$CN,AV$320,FALSE),LEN(VLOOKUP($A55,csapatok!$A:$CN,AV$320,FALSE))-6),'csapat-ranglista'!$A:$FP,AV$321,FALSE)/8,VLOOKUP(VLOOKUP($A55,csapatok!$A:$CN,AV$320,FALSE),'csapat-ranglista'!$A:$FP,AV$321,FALSE)/4),0)</f>
        <v>0</v>
      </c>
      <c r="AW55" s="223">
        <f>IFERROR(IF(RIGHT(VLOOKUP($A55,csapatok!$A:$CN,AW$320,FALSE),5)="Csere",VLOOKUP(LEFT(VLOOKUP($A55,csapatok!$A:$CN,AW$320,FALSE),LEN(VLOOKUP($A55,csapatok!$A:$CN,AW$320,FALSE))-6),'csapat-ranglista'!$A:$FP,AW$321,FALSE)/8,VLOOKUP(VLOOKUP($A55,csapatok!$A:$CN,AW$320,FALSE),'csapat-ranglista'!$A:$FP,AW$321,FALSE)/4),0)</f>
        <v>0</v>
      </c>
      <c r="AX55" s="223">
        <f>IFERROR(IF(RIGHT(VLOOKUP($A55,csapatok!$A:$CN,AX$320,FALSE),5)="Csere",VLOOKUP(LEFT(VLOOKUP($A55,csapatok!$A:$CN,AX$320,FALSE),LEN(VLOOKUP($A55,csapatok!$A:$CN,AX$320,FALSE))-6),'csapat-ranglista'!$A:$FP,AX$321,FALSE)/8,VLOOKUP(VLOOKUP($A55,csapatok!$A:$CN,AX$320,FALSE),'csapat-ranglista'!$A:$FP,AX$321,FALSE)/4),0)</f>
        <v>0</v>
      </c>
      <c r="AY55" s="223">
        <f>IFERROR(IF(RIGHT(VLOOKUP($A55,csapatok!$A:$NN,AY$320,FALSE),5)="Csere",VLOOKUP(LEFT(VLOOKUP($A55,csapatok!$A:$NN,AY$320,FALSE),LEN(VLOOKUP($A55,csapatok!$A:$NN,AY$320,FALSE))-6),'csapat-ranglista'!$A:$FP,AY$321,FALSE)/8,VLOOKUP(VLOOKUP($A55,csapatok!$A:$NN,AY$320,FALSE),'csapat-ranglista'!$A:$FP,AY$321,FALSE)/4),0)</f>
        <v>0</v>
      </c>
      <c r="AZ55" s="223">
        <f>IFERROR(IF(RIGHT(VLOOKUP($A55,csapatok!$A:$NN,AZ$320,FALSE),5)="Csere",VLOOKUP(LEFT(VLOOKUP($A55,csapatok!$A:$NN,AZ$320,FALSE),LEN(VLOOKUP($A55,csapatok!$A:$NN,AZ$320,FALSE))-6),'csapat-ranglista'!$A:$FP,AZ$321,FALSE)/8,VLOOKUP(VLOOKUP($A55,csapatok!$A:$NN,AZ$320,FALSE),'csapat-ranglista'!$A:$FP,AZ$321,FALSE)/4),0)</f>
        <v>0</v>
      </c>
      <c r="BA55" s="223">
        <f>IFERROR(IF(RIGHT(VLOOKUP($A55,csapatok!$A:$NN,BA$320,FALSE),5)="Csere",VLOOKUP(LEFT(VLOOKUP($A55,csapatok!$A:$NN,BA$320,FALSE),LEN(VLOOKUP($A55,csapatok!$A:$NN,BA$320,FALSE))-6),'csapat-ranglista'!$A:$FP,BA$321,FALSE)/8,VLOOKUP(VLOOKUP($A55,csapatok!$A:$NN,BA$320,FALSE),'csapat-ranglista'!$A:$FP,BA$321,FALSE)/4),0)</f>
        <v>0</v>
      </c>
      <c r="BB55" s="223">
        <f>IFERROR(IF(RIGHT(VLOOKUP($A55,csapatok!$A:$NN,BB$320,FALSE),5)="Csere",VLOOKUP(LEFT(VLOOKUP($A55,csapatok!$A:$NN,BB$320,FALSE),LEN(VLOOKUP($A55,csapatok!$A:$NN,BB$320,FALSE))-6),'csapat-ranglista'!$A:$FP,BB$321,FALSE)/8,VLOOKUP(VLOOKUP($A55,csapatok!$A:$NN,BB$320,FALSE),'csapat-ranglista'!$A:$FP,BB$321,FALSE)/4),0)</f>
        <v>0</v>
      </c>
      <c r="BC55" s="224">
        <f>versenyek!$ES$11*IFERROR(VLOOKUP(VLOOKUP($A55,versenyek!ER:ET,3,FALSE),szabalyok!$A$16:$B$23,2,FALSE)/4,0)</f>
        <v>0</v>
      </c>
      <c r="BD55" s="224">
        <f>versenyek!$EV$11*IFERROR(VLOOKUP(VLOOKUP($A55,versenyek!EU:EW,3,FALSE),szabalyok!$A$16:$B$23,2,FALSE)/4,0)</f>
        <v>0</v>
      </c>
      <c r="BE55" s="223">
        <f>IFERROR(IF(RIGHT(VLOOKUP($A55,csapatok!$A:$NN,BE$320,FALSE),5)="Csere",VLOOKUP(LEFT(VLOOKUP($A55,csapatok!$A:$NN,BE$320,FALSE),LEN(VLOOKUP($A55,csapatok!$A:$NN,BE$320,FALSE))-6),'csapat-ranglista'!$A:$FP,BE$321,FALSE)/8,VLOOKUP(VLOOKUP($A55,csapatok!$A:$NN,BE$320,FALSE),'csapat-ranglista'!$A:$FP,BE$321,FALSE)/4),0)</f>
        <v>3.9044330963944773</v>
      </c>
      <c r="BF55" s="223">
        <f>IFERROR(IF(RIGHT(VLOOKUP($A55,csapatok!$A:$NN,BF$320,FALSE),5)="Csere",VLOOKUP(LEFT(VLOOKUP($A55,csapatok!$A:$NN,BF$320,FALSE),LEN(VLOOKUP($A55,csapatok!$A:$NN,BF$320,FALSE))-6),'csapat-ranglista'!$A:$FP,BF$321,FALSE)/8,VLOOKUP(VLOOKUP($A55,csapatok!$A:$NN,BF$320,FALSE),'csapat-ranglista'!$A:$FP,BF$321,FALSE)/4),0)</f>
        <v>0</v>
      </c>
      <c r="BG55" s="223">
        <f>IFERROR(IF(RIGHT(VLOOKUP($A55,csapatok!$A:$NN,BG$320,FALSE),5)="Csere",VLOOKUP(LEFT(VLOOKUP($A55,csapatok!$A:$NN,BG$320,FALSE),LEN(VLOOKUP($A55,csapatok!$A:$NN,BG$320,FALSE))-6),'csapat-ranglista'!$A:$FP,BG$321,FALSE)/8,VLOOKUP(VLOOKUP($A55,csapatok!$A:$NN,BG$320,FALSE),'csapat-ranglista'!$A:$FP,BG$321,FALSE)/4),0)</f>
        <v>0</v>
      </c>
      <c r="BH55" s="223">
        <f>IFERROR(IF(RIGHT(VLOOKUP($A55,csapatok!$A:$NN,BH$320,FALSE),5)="Csere",VLOOKUP(LEFT(VLOOKUP($A55,csapatok!$A:$NN,BH$320,FALSE),LEN(VLOOKUP($A55,csapatok!$A:$NN,BH$320,FALSE))-6),'csapat-ranglista'!$A:$FP,BH$321,FALSE)/8,VLOOKUP(VLOOKUP($A55,csapatok!$A:$NN,BH$320,FALSE),'csapat-ranglista'!$A:$FP,BH$321,FALSE)/4),0)</f>
        <v>0</v>
      </c>
      <c r="BI55" s="223">
        <f>IFERROR(IF(RIGHT(VLOOKUP($A55,csapatok!$A:$NN,BI$320,FALSE),5)="Csere",VLOOKUP(LEFT(VLOOKUP($A55,csapatok!$A:$NN,BI$320,FALSE),LEN(VLOOKUP($A55,csapatok!$A:$NN,BI$320,FALSE))-6),'csapat-ranglista'!$A:$FP,BI$321,FALSE)/8,VLOOKUP(VLOOKUP($A55,csapatok!$A:$NN,BI$320,FALSE),'csapat-ranglista'!$A:$FP,BI$321,FALSE)/4),0)</f>
        <v>0</v>
      </c>
      <c r="BJ55" s="223">
        <f>IFERROR(IF(RIGHT(VLOOKUP($A55,csapatok!$A:$NN,BJ$320,FALSE),5)="Csere",VLOOKUP(LEFT(VLOOKUP($A55,csapatok!$A:$NN,BJ$320,FALSE),LEN(VLOOKUP($A55,csapatok!$A:$NN,BJ$320,FALSE))-6),'csapat-ranglista'!$A:$FP,BJ$321,FALSE)/8,VLOOKUP(VLOOKUP($A55,csapatok!$A:$NN,BJ$320,FALSE),'csapat-ranglista'!$A:$FP,BJ$321,FALSE)/4),0)</f>
        <v>0</v>
      </c>
      <c r="BK55" s="223">
        <f>IFERROR(IF(RIGHT(VLOOKUP($A55,csapatok!$A:$NN,BK$320,FALSE),5)="Csere",VLOOKUP(LEFT(VLOOKUP($A55,csapatok!$A:$NN,BK$320,FALSE),LEN(VLOOKUP($A55,csapatok!$A:$NN,BK$320,FALSE))-6),'csapat-ranglista'!$A:$FP,BK$321,FALSE)/8,VLOOKUP(VLOOKUP($A55,csapatok!$A:$NN,BK$320,FALSE),'csapat-ranglista'!$A:$FP,BK$321,FALSE)/4),0)</f>
        <v>0</v>
      </c>
      <c r="BL55" s="223">
        <f>IFERROR(IF(RIGHT(VLOOKUP($A55,csapatok!$A:$NN,BL$320,FALSE),5)="Csere",VLOOKUP(LEFT(VLOOKUP($A55,csapatok!$A:$NN,BL$320,FALSE),LEN(VLOOKUP($A55,csapatok!$A:$NN,BL$320,FALSE))-6),'csapat-ranglista'!$A:$FP,BL$321,FALSE)/8,VLOOKUP(VLOOKUP($A55,csapatok!$A:$NN,BL$320,FALSE),'csapat-ranglista'!$A:$FP,BL$321,FALSE)/4),0)</f>
        <v>0</v>
      </c>
      <c r="BM55" s="223">
        <f>IFERROR(IF(RIGHT(VLOOKUP($A55,csapatok!$A:$NN,BM$320,FALSE),5)="Csere",VLOOKUP(LEFT(VLOOKUP($A55,csapatok!$A:$NN,BM$320,FALSE),LEN(VLOOKUP($A55,csapatok!$A:$NN,BM$320,FALSE))-6),'csapat-ranglista'!$A:$FP,BM$321,FALSE)/8,VLOOKUP(VLOOKUP($A55,csapatok!$A:$NN,BM$320,FALSE),'csapat-ranglista'!$A:$FP,BM$321,FALSE)/4),0)</f>
        <v>0</v>
      </c>
      <c r="BN55" s="223">
        <f>IFERROR(IF(RIGHT(VLOOKUP($A55,csapatok!$A:$NN,BN$320,FALSE),5)="Csere",VLOOKUP(LEFT(VLOOKUP($A55,csapatok!$A:$NN,BN$320,FALSE),LEN(VLOOKUP($A55,csapatok!$A:$NN,BN$320,FALSE))-6),'csapat-ranglista'!$A:$FP,BN$321,FALSE)/8,VLOOKUP(VLOOKUP($A55,csapatok!$A:$NN,BN$320,FALSE),'csapat-ranglista'!$A:$FP,BN$321,FALSE)/4),0)</f>
        <v>0</v>
      </c>
      <c r="BO55" s="223">
        <f>IFERROR(IF(RIGHT(VLOOKUP($A55,csapatok!$A:$NN,BO$320,FALSE),5)="Csere",VLOOKUP(LEFT(VLOOKUP($A55,csapatok!$A:$NN,BO$320,FALSE),LEN(VLOOKUP($A55,csapatok!$A:$NN,BO$320,FALSE))-6),'csapat-ranglista'!$A:$FP,BO$321,FALSE)/8,VLOOKUP(VLOOKUP($A55,csapatok!$A:$NN,BO$320,FALSE),'csapat-ranglista'!$A:$FP,BO$321,FALSE)/4),0)</f>
        <v>0</v>
      </c>
      <c r="BP55" s="223">
        <f>IFERROR(IF(RIGHT(VLOOKUP($A55,csapatok!$A:$NN,BP$320,FALSE),5)="Csere",VLOOKUP(LEFT(VLOOKUP($A55,csapatok!$A:$NN,BP$320,FALSE),LEN(VLOOKUP($A55,csapatok!$A:$NN,BP$320,FALSE))-6),'csapat-ranglista'!$A:$FP,BP$321,FALSE)/8,VLOOKUP(VLOOKUP($A55,csapatok!$A:$NN,BP$320,FALSE),'csapat-ranglista'!$A:$FP,BP$321,FALSE)/4),0)</f>
        <v>0</v>
      </c>
      <c r="BQ55" s="223">
        <f>IFERROR(IF(RIGHT(VLOOKUP($A55,csapatok!$A:$NN,BQ$320,FALSE),5)="Csere",VLOOKUP(LEFT(VLOOKUP($A55,csapatok!$A:$NN,BQ$320,FALSE),LEN(VLOOKUP($A55,csapatok!$A:$NN,BQ$320,FALSE))-6),'csapat-ranglista'!$A:$FP,BQ$321,FALSE)/8,VLOOKUP(VLOOKUP($A55,csapatok!$A:$NN,BQ$320,FALSE),'csapat-ranglista'!$A:$FP,BQ$321,FALSE)/4),0)</f>
        <v>0</v>
      </c>
      <c r="BR55" s="223">
        <f>IFERROR(IF(RIGHT(VLOOKUP($A55,csapatok!$A:$NN,BR$320,FALSE),5)="Csere",VLOOKUP(LEFT(VLOOKUP($A55,csapatok!$A:$NN,BR$320,FALSE),LEN(VLOOKUP($A55,csapatok!$A:$NN,BR$320,FALSE))-6),'csapat-ranglista'!$A:$FP,BR$321,FALSE)/8,VLOOKUP(VLOOKUP($A55,csapatok!$A:$NN,BR$320,FALSE),'csapat-ranglista'!$A:$FP,BR$321,FALSE)/4),0)</f>
        <v>0</v>
      </c>
      <c r="BS55" s="223">
        <f>IFERROR(IF(RIGHT(VLOOKUP($A55,csapatok!$A:$NN,BS$320,FALSE),5)="Csere",VLOOKUP(LEFT(VLOOKUP($A55,csapatok!$A:$NN,BS$320,FALSE),LEN(VLOOKUP($A55,csapatok!$A:$NN,BS$320,FALSE))-6),'csapat-ranglista'!$A:$FP,BS$321,FALSE)/8,VLOOKUP(VLOOKUP($A55,csapatok!$A:$NN,BS$320,FALSE),'csapat-ranglista'!$A:$FP,BS$321,FALSE)/4),0)</f>
        <v>0</v>
      </c>
      <c r="BT55" s="223">
        <f>IFERROR(IF(RIGHT(VLOOKUP($A55,csapatok!$A:$NN,BT$320,FALSE),5)="Csere",VLOOKUP(LEFT(VLOOKUP($A55,csapatok!$A:$NN,BT$320,FALSE),LEN(VLOOKUP($A55,csapatok!$A:$NN,BT$320,FALSE))-6),'csapat-ranglista'!$A:$FP,BT$321,FALSE)/8,VLOOKUP(VLOOKUP($A55,csapatok!$A:$NN,BT$320,FALSE),'csapat-ranglista'!$A:$FP,BT$321,FALSE)/4),0)</f>
        <v>0</v>
      </c>
      <c r="BU55" s="223">
        <f>IFERROR(IF(RIGHT(VLOOKUP($A55,csapatok!$A:$NN,BU$320,FALSE),5)="Csere",VLOOKUP(LEFT(VLOOKUP($A55,csapatok!$A:$NN,BU$320,FALSE),LEN(VLOOKUP($A55,csapatok!$A:$NN,BU$320,FALSE))-6),'csapat-ranglista'!$A:$FP,BU$321,FALSE)/8,VLOOKUP(VLOOKUP($A55,csapatok!$A:$NN,BU$320,FALSE),'csapat-ranglista'!$A:$FP,BU$321,FALSE)/4),0)</f>
        <v>0</v>
      </c>
      <c r="BV55" s="223">
        <f>IFERROR(IF(RIGHT(VLOOKUP($A55,csapatok!$A:$NN,BV$320,FALSE),5)="Csere",VLOOKUP(LEFT(VLOOKUP($A55,csapatok!$A:$NN,BV$320,FALSE),LEN(VLOOKUP($A55,csapatok!$A:$NN,BV$320,FALSE))-6),'csapat-ranglista'!$A:$FP,BV$321,FALSE)/8,VLOOKUP(VLOOKUP($A55,csapatok!$A:$NN,BV$320,FALSE),'csapat-ranglista'!$A:$FP,BV$321,FALSE)/4),0)</f>
        <v>0</v>
      </c>
      <c r="BW55" s="223">
        <f>IFERROR(IF(RIGHT(VLOOKUP($A55,csapatok!$A:$NN,BW$320,FALSE),5)="Csere",VLOOKUP(LEFT(VLOOKUP($A55,csapatok!$A:$NN,BW$320,FALSE),LEN(VLOOKUP($A55,csapatok!$A:$NN,BW$320,FALSE))-6),'csapat-ranglista'!$A:$FP,BW$321,FALSE)/8,VLOOKUP(VLOOKUP($A55,csapatok!$A:$NN,BW$320,FALSE),'csapat-ranglista'!$A:$FP,BW$321,FALSE)/4),0)</f>
        <v>0</v>
      </c>
      <c r="BX55" s="223">
        <f>IFERROR(IF(RIGHT(VLOOKUP($A55,csapatok!$A:$NN,BX$320,FALSE),5)="Csere",VLOOKUP(LEFT(VLOOKUP($A55,csapatok!$A:$NN,BX$320,FALSE),LEN(VLOOKUP($A55,csapatok!$A:$NN,BX$320,FALSE))-6),'csapat-ranglista'!$A:$FP,BX$321,FALSE)/8,VLOOKUP(VLOOKUP($A55,csapatok!$A:$NN,BX$320,FALSE),'csapat-ranglista'!$A:$FP,BX$321,FALSE)/4),0)</f>
        <v>0</v>
      </c>
      <c r="BY55" s="223">
        <f>IFERROR(IF(RIGHT(VLOOKUP($A55,csapatok!$A:$NN,BY$320,FALSE),5)="Csere",VLOOKUP(LEFT(VLOOKUP($A55,csapatok!$A:$NN,BY$320,FALSE),LEN(VLOOKUP($A55,csapatok!$A:$NN,BY$320,FALSE))-6),'csapat-ranglista'!$A:$FP,BY$321,FALSE)/8,VLOOKUP(VLOOKUP($A55,csapatok!$A:$NN,BY$320,FALSE),'csapat-ranglista'!$A:$FP,BY$321,FALSE)/4),0)</f>
        <v>16.536330549824186</v>
      </c>
      <c r="BZ55" s="223">
        <f>IFERROR(IF(RIGHT(VLOOKUP($A55,csapatok!$A:$NN,BZ$320,FALSE),5)="Csere",VLOOKUP(LEFT(VLOOKUP($A55,csapatok!$A:$NN,BZ$320,FALSE),LEN(VLOOKUP($A55,csapatok!$A:$NN,BZ$320,FALSE))-6),'csapat-ranglista'!$A:$FP,BZ$321,FALSE)/8,VLOOKUP(VLOOKUP($A55,csapatok!$A:$NN,BZ$320,FALSE),'csapat-ranglista'!$A:$FP,BZ$321,FALSE)/4),0)</f>
        <v>0</v>
      </c>
      <c r="CA55" s="223">
        <f>IFERROR(IF(RIGHT(VLOOKUP($A55,csapatok!$A:$NN,CA$320,FALSE),5)="Csere",VLOOKUP(LEFT(VLOOKUP($A55,csapatok!$A:$NN,CA$320,FALSE),LEN(VLOOKUP($A55,csapatok!$A:$NN,CA$320,FALSE))-6),'csapat-ranglista'!$A:$FP,CA$321,FALSE)/8,VLOOKUP(VLOOKUP($A55,csapatok!$A:$NN,CA$320,FALSE),'csapat-ranglista'!$A:$FP,CA$321,FALSE)/4),0)</f>
        <v>0</v>
      </c>
      <c r="CB55" s="223">
        <f>IFERROR(IF(RIGHT(VLOOKUP($A55,csapatok!$A:$NN,CB$320,FALSE),5)="Csere",VLOOKUP(LEFT(VLOOKUP($A55,csapatok!$A:$NN,CB$320,FALSE),LEN(VLOOKUP($A55,csapatok!$A:$NN,CB$320,FALSE))-6),'csapat-ranglista'!$A:$FP,CB$321,FALSE)/8,VLOOKUP(VLOOKUP($A55,csapatok!$A:$NN,CB$320,FALSE),'csapat-ranglista'!$A:$FP,CB$321,FALSE)/4),0)</f>
        <v>0</v>
      </c>
      <c r="CC55" s="223">
        <f>IFERROR(IF(RIGHT(VLOOKUP($A55,csapatok!$A:$NN,CC$320,FALSE),5)="Csere",VLOOKUP(LEFT(VLOOKUP($A55,csapatok!$A:$NN,CC$320,FALSE),LEN(VLOOKUP($A55,csapatok!$A:$NN,CC$320,FALSE))-6),'csapat-ranglista'!$A:$FP,CC$321,FALSE)/8,VLOOKUP(VLOOKUP($A55,csapatok!$A:$NN,CC$320,FALSE),'csapat-ranglista'!$A:$FP,CC$321,FALSE)/4),0)</f>
        <v>0</v>
      </c>
      <c r="CD55" s="223">
        <f>IFERROR(IF(RIGHT(VLOOKUP($A55,csapatok!$A:$NN,CD$320,FALSE),5)="Csere",VLOOKUP(LEFT(VLOOKUP($A55,csapatok!$A:$NN,CD$320,FALSE),LEN(VLOOKUP($A55,csapatok!$A:$NN,CD$320,FALSE))-6),'csapat-ranglista'!$A:$FP,CD$321,FALSE)/8,VLOOKUP(VLOOKUP($A55,csapatok!$A:$NN,CD$320,FALSE),'csapat-ranglista'!$A:$FP,CD$321,FALSE)/4),0)</f>
        <v>0</v>
      </c>
      <c r="CE55" s="223">
        <f>IFERROR(IF(RIGHT(VLOOKUP($A55,csapatok!$A:$NN,CE$320,FALSE),5)="Csere",VLOOKUP(LEFT(VLOOKUP($A55,csapatok!$A:$NN,CE$320,FALSE),LEN(VLOOKUP($A55,csapatok!$A:$NN,CE$320,FALSE))-6),'csapat-ranglista'!$A:$FP,CE$321,FALSE)/8,VLOOKUP(VLOOKUP($A55,csapatok!$A:$NN,CE$320,FALSE),'csapat-ranglista'!$A:$FP,CE$321,FALSE)/4),0)</f>
        <v>0</v>
      </c>
      <c r="CF55" s="223">
        <f>IFERROR(IF(RIGHT(VLOOKUP($A55,csapatok!$A:$NN,CF$320,FALSE),5)="Csere",VLOOKUP(LEFT(VLOOKUP($A55,csapatok!$A:$NN,CF$320,FALSE),LEN(VLOOKUP($A55,csapatok!$A:$NN,CF$320,FALSE))-6),'csapat-ranglista'!$A:$FP,CF$321,FALSE)/8,VLOOKUP(VLOOKUP($A55,csapatok!$A:$NN,CF$320,FALSE),'csapat-ranglista'!$A:$FP,CF$321,FALSE)/4),0)</f>
        <v>0</v>
      </c>
      <c r="CG55" s="223">
        <f>IFERROR(IF(RIGHT(VLOOKUP($A55,csapatok!$A:$NN,CG$320,FALSE),5)="Csere",VLOOKUP(LEFT(VLOOKUP($A55,csapatok!$A:$NN,CG$320,FALSE),LEN(VLOOKUP($A55,csapatok!$A:$NN,CG$320,FALSE))-6),'csapat-ranglista'!$A:$FP,CG$321,FALSE)/8,VLOOKUP(VLOOKUP($A55,csapatok!$A:$NN,CG$320,FALSE),'csapat-ranglista'!$A:$FP,CG$321,FALSE)/4),0)</f>
        <v>0</v>
      </c>
      <c r="CH55" s="223">
        <f>IFERROR(IF(RIGHT(VLOOKUP($A55,csapatok!$A:$NN,CH$320,FALSE),5)="Csere",VLOOKUP(LEFT(VLOOKUP($A55,csapatok!$A:$NN,CH$320,FALSE),LEN(VLOOKUP($A55,csapatok!$A:$NN,CH$320,FALSE))-6),'csapat-ranglista'!$A:$FP,CH$321,FALSE)/8,VLOOKUP(VLOOKUP($A55,csapatok!$A:$NN,CH$320,FALSE),'csapat-ranglista'!$A:$FP,CH$321,FALSE)/4),0)</f>
        <v>0</v>
      </c>
      <c r="CI55" s="223">
        <f>IFERROR(IF(RIGHT(VLOOKUP($A55,csapatok!$A:$NN,CI$320,FALSE),5)="Csere",VLOOKUP(LEFT(VLOOKUP($A55,csapatok!$A:$NN,CI$320,FALSE),LEN(VLOOKUP($A55,csapatok!$A:$NN,CI$320,FALSE))-6),'csapat-ranglista'!$A:$FP,CI$321,FALSE)/8,VLOOKUP(VLOOKUP($A55,csapatok!$A:$NN,CI$320,FALSE),'csapat-ranglista'!$A:$FP,CI$321,FALSE)/4),0)</f>
        <v>0</v>
      </c>
      <c r="CJ55" s="224">
        <f>versenyek!$IQ$11*IFERROR(VLOOKUP(VLOOKUP($A55,versenyek!IP:IR,3,FALSE),szabalyok!$A$16:$B$23,2,FALSE)/4,0)</f>
        <v>0</v>
      </c>
      <c r="CK55" s="224">
        <f>versenyek!$IT$11*IFERROR(VLOOKUP(VLOOKUP($A55,versenyek!IS:IU,3,FALSE),szabalyok!$A$16:$B$23,2,FALSE)/4,0)</f>
        <v>0</v>
      </c>
      <c r="CL55" s="223">
        <f>IFERROR(IF(RIGHT(VLOOKUP($A55,csapatok!$A:$NN,CL$320,FALSE),5)="Csere",VLOOKUP(LEFT(VLOOKUP($A55,csapatok!$A:$NN,CL$320,FALSE),LEN(VLOOKUP($A55,csapatok!$A:$NN,CL$320,FALSE))-6),'csapat-ranglista'!$A:$FP,CL$321,FALSE)/8,VLOOKUP(VLOOKUP($A55,csapatok!$A:$NN,CL$320,FALSE),'csapat-ranglista'!$A:$FP,CL$321,FALSE)/4),0)</f>
        <v>0</v>
      </c>
      <c r="CM55" s="223">
        <f>IFERROR(IF(RIGHT(VLOOKUP($A55,csapatok!$A:$NN,CM$320,FALSE),5)="Csere",VLOOKUP(LEFT(VLOOKUP($A55,csapatok!$A:$NN,CM$320,FALSE),LEN(VLOOKUP($A55,csapatok!$A:$NN,CM$320,FALSE))-6),'csapat-ranglista'!$A:$FP,CM$321,FALSE)/8,VLOOKUP(VLOOKUP($A55,csapatok!$A:$NN,CM$320,FALSE),'csapat-ranglista'!$A:$FP,CM$321,FALSE)/4),0)</f>
        <v>0</v>
      </c>
      <c r="CN55" s="223">
        <f>IFERROR(IF(RIGHT(VLOOKUP($A55,csapatok!$A:$NN,CN$320,FALSE),5)="Csere",VLOOKUP(LEFT(VLOOKUP($A55,csapatok!$A:$NN,CN$320,FALSE),LEN(VLOOKUP($A55,csapatok!$A:$NN,CN$320,FALSE))-6),'csapat-ranglista'!$A:$FP,CN$321,FALSE)/8,VLOOKUP(VLOOKUP($A55,csapatok!$A:$NN,CN$320,FALSE),'csapat-ranglista'!$A:$FP,CN$321,FALSE)/4),0)</f>
        <v>0</v>
      </c>
      <c r="CO55" s="223">
        <f>IFERROR(IF(RIGHT(VLOOKUP($A55,csapatok!$A:$NN,CO$320,FALSE),5)="Csere",VLOOKUP(LEFT(VLOOKUP($A55,csapatok!$A:$NN,CO$320,FALSE),LEN(VLOOKUP($A55,csapatok!$A:$NN,CO$320,FALSE))-6),'csapat-ranglista'!$A:$FP,CO$321,FALSE)/8,VLOOKUP(VLOOKUP($A55,csapatok!$A:$NN,CO$320,FALSE),'csapat-ranglista'!$A:$FP,CO$321,FALSE)/4),0)</f>
        <v>0</v>
      </c>
      <c r="CP55" s="223">
        <f>IFERROR(IF(RIGHT(VLOOKUP($A55,csapatok!$A:$NN,CP$320,FALSE),5)="Csere",VLOOKUP(LEFT(VLOOKUP($A55,csapatok!$A:$NN,CP$320,FALSE),LEN(VLOOKUP($A55,csapatok!$A:$NN,CP$320,FALSE))-6),'csapat-ranglista'!$A:$FP,CP$321,FALSE)/8,VLOOKUP(VLOOKUP($A55,csapatok!$A:$NN,CP$320,FALSE),'csapat-ranglista'!$A:$FP,CP$321,FALSE)/4),0)</f>
        <v>0</v>
      </c>
      <c r="CQ55" s="223">
        <f>IFERROR(IF(RIGHT(VLOOKUP($A55,csapatok!$A:$NN,CQ$320,FALSE),5)="Csere",VLOOKUP(LEFT(VLOOKUP($A55,csapatok!$A:$NN,CQ$320,FALSE),LEN(VLOOKUP($A55,csapatok!$A:$NN,CQ$320,FALSE))-6),'csapat-ranglista'!$A:$FP,CQ$321,FALSE)/8,VLOOKUP(VLOOKUP($A55,csapatok!$A:$NN,CQ$320,FALSE),'csapat-ranglista'!$A:$FP,CQ$321,FALSE)/4),0)</f>
        <v>0</v>
      </c>
      <c r="CR55" s="223">
        <f>IFERROR(IF(RIGHT(VLOOKUP($A55,csapatok!$A:$NN,CR$320,FALSE),5)="Csere",VLOOKUP(LEFT(VLOOKUP($A55,csapatok!$A:$NN,CR$320,FALSE),LEN(VLOOKUP($A55,csapatok!$A:$NN,CR$320,FALSE))-6),'csapat-ranglista'!$A:$FP,CR$321,FALSE)/8,VLOOKUP(VLOOKUP($A55,csapatok!$A:$NN,CR$320,FALSE),'csapat-ranglista'!$A:$FP,CR$321,FALSE)/4),0)</f>
        <v>0</v>
      </c>
      <c r="CS55" s="223">
        <f>IFERROR(IF(RIGHT(VLOOKUP($A55,csapatok!$A:$NN,CS$320,FALSE),5)="Csere",VLOOKUP(LEFT(VLOOKUP($A55,csapatok!$A:$NN,CS$320,FALSE),LEN(VLOOKUP($A55,csapatok!$A:$NN,CS$320,FALSE))-6),'csapat-ranglista'!$A:$FP,CS$321,FALSE)/8,VLOOKUP(VLOOKUP($A55,csapatok!$A:$NN,CS$320,FALSE),'csapat-ranglista'!$A:$FP,CS$321,FALSE)/4),0)</f>
        <v>0</v>
      </c>
      <c r="CT55" s="223">
        <f>IFERROR(IF(RIGHT(VLOOKUP($A55,csapatok!$A:$NN,CT$320,FALSE),5)="Csere",VLOOKUP(LEFT(VLOOKUP($A55,csapatok!$A:$NN,CT$320,FALSE),LEN(VLOOKUP($A55,csapatok!$A:$NN,CT$320,FALSE))-6),'csapat-ranglista'!$A:$FP,CT$321,FALSE)/8,VLOOKUP(VLOOKUP($A55,csapatok!$A:$NN,CT$320,FALSE),'csapat-ranglista'!$A:$FP,CT$321,FALSE)/4),0)</f>
        <v>0</v>
      </c>
      <c r="CU55" s="223">
        <f>IFERROR(IF(RIGHT(VLOOKUP($A55,csapatok!$A:$NN,CU$320,FALSE),5)="Csere",VLOOKUP(LEFT(VLOOKUP($A55,csapatok!$A:$NN,CU$320,FALSE),LEN(VLOOKUP($A55,csapatok!$A:$NN,CU$320,FALSE))-6),'csapat-ranglista'!$A:$FP,CU$321,FALSE)/8,VLOOKUP(VLOOKUP($A55,csapatok!$A:$NN,CU$320,FALSE),'csapat-ranglista'!$A:$FP,CU$321,FALSE)/4),0)</f>
        <v>0</v>
      </c>
      <c r="CV55" s="223">
        <f>IFERROR(IF(RIGHT(VLOOKUP($A55,csapatok!$A:$NN,CV$320,FALSE),5)="Csere",VLOOKUP(LEFT(VLOOKUP($A55,csapatok!$A:$NN,CV$320,FALSE),LEN(VLOOKUP($A55,csapatok!$A:$NN,CV$320,FALSE))-6),'csapat-ranglista'!$A:$FP,CV$321,FALSE)/8,VLOOKUP(VLOOKUP($A55,csapatok!$A:$NN,CV$320,FALSE),'csapat-ranglista'!$A:$FP,CV$321,FALSE)/4),0)</f>
        <v>0</v>
      </c>
      <c r="CW55" s="223">
        <f>IFERROR(IF(RIGHT(VLOOKUP($A55,csapatok!$A:$NN,CW$320,FALSE),5)="Csere",VLOOKUP(LEFT(VLOOKUP($A55,csapatok!$A:$NN,CW$320,FALSE),LEN(VLOOKUP($A55,csapatok!$A:$NN,CW$320,FALSE))-6),'csapat-ranglista'!$A:$FP,CW$321,FALSE)/8,VLOOKUP(VLOOKUP($A55,csapatok!$A:$NN,CW$320,FALSE),'csapat-ranglista'!$A:$FP,CW$321,FALSE)/4),0)</f>
        <v>0</v>
      </c>
      <c r="CX55" s="223">
        <f>IFERROR(IF(RIGHT(VLOOKUP($A55,csapatok!$A:$NN,CX$320,FALSE),5)="Csere",VLOOKUP(LEFT(VLOOKUP($A55,csapatok!$A:$NN,CX$320,FALSE),LEN(VLOOKUP($A55,csapatok!$A:$NN,CX$320,FALSE))-6),'csapat-ranglista'!$A:$FP,CX$321,FALSE)/8,VLOOKUP(VLOOKUP($A55,csapatok!$A:$NN,CX$320,FALSE),'csapat-ranglista'!$A:$FP,CX$321,FALSE)/4),0)</f>
        <v>0</v>
      </c>
      <c r="CY55" s="223">
        <f>IFERROR(IF(RIGHT(VLOOKUP($A55,csapatok!$A:$NN,CY$320,FALSE),5)="Csere",VLOOKUP(LEFT(VLOOKUP($A55,csapatok!$A:$NN,CY$320,FALSE),LEN(VLOOKUP($A55,csapatok!$A:$NN,CY$320,FALSE))-6),'csapat-ranglista'!$A:$FP,CY$321,FALSE)/8,VLOOKUP(VLOOKUP($A55,csapatok!$A:$NN,CY$320,FALSE),'csapat-ranglista'!$A:$FP,CY$321,FALSE)/4),0)</f>
        <v>0</v>
      </c>
      <c r="CZ55" s="223">
        <f>IFERROR(IF(RIGHT(VLOOKUP($A55,csapatok!$A:$NN,CZ$320,FALSE),5)="Csere",VLOOKUP(LEFT(VLOOKUP($A55,csapatok!$A:$NN,CZ$320,FALSE),LEN(VLOOKUP($A55,csapatok!$A:$NN,CZ$320,FALSE))-6),'csapat-ranglista'!$A:$FP,CZ$321,FALSE)/8,VLOOKUP(VLOOKUP($A55,csapatok!$A:$NN,CZ$320,FALSE),'csapat-ranglista'!$A:$FP,CZ$321,FALSE)/4),0)</f>
        <v>0</v>
      </c>
      <c r="DA55" s="223">
        <f>IFERROR(IF(RIGHT(VLOOKUP($A55,csapatok!$A:$NN,DA$320,FALSE),5)="Csere",VLOOKUP(LEFT(VLOOKUP($A55,csapatok!$A:$NN,DA$320,FALSE),LEN(VLOOKUP($A55,csapatok!$A:$NN,DA$320,FALSE))-6),'csapat-ranglista'!$A:$FP,DA$321,FALSE)/8,VLOOKUP(VLOOKUP($A55,csapatok!$A:$NN,DA$320,FALSE),'csapat-ranglista'!$A:$FP,DA$321,FALSE)/4),0)</f>
        <v>0</v>
      </c>
      <c r="DB55" s="223">
        <f>IFERROR(IF(RIGHT(VLOOKUP($A55,csapatok!$A:$NN,DB$320,FALSE),5)="Csere",VLOOKUP(LEFT(VLOOKUP($A55,csapatok!$A:$NN,DB$320,FALSE),LEN(VLOOKUP($A55,csapatok!$A:$NN,DB$320,FALSE))-6),'csapat-ranglista'!$A:$FP,DB$321,FALSE)/8,VLOOKUP(VLOOKUP($A55,csapatok!$A:$NN,DB$320,FALSE),'csapat-ranglista'!$A:$FP,DB$321,FALSE)/4),0)</f>
        <v>0</v>
      </c>
      <c r="DC55" s="223">
        <f>IFERROR(IF(RIGHT(VLOOKUP($A55,csapatok!$A:$NN,DC$320,FALSE),5)="Csere",VLOOKUP(LEFT(VLOOKUP($A55,csapatok!$A:$NN,DC$320,FALSE),LEN(VLOOKUP($A55,csapatok!$A:$NN,DC$320,FALSE))-6),'csapat-ranglista'!$A:$FP,DC$321,FALSE)/8,VLOOKUP(VLOOKUP($A55,csapatok!$A:$NN,DC$320,FALSE),'csapat-ranglista'!$A:$FP,DC$321,FALSE)/4),0)</f>
        <v>0</v>
      </c>
      <c r="DD55" s="223">
        <f>IFERROR(IF(RIGHT(VLOOKUP($A55,csapatok!$A:$NN,DD$320,FALSE),5)="Csere",VLOOKUP(LEFT(VLOOKUP($A55,csapatok!$A:$NN,DD$320,FALSE),LEN(VLOOKUP($A55,csapatok!$A:$NN,DD$320,FALSE))-6),'csapat-ranglista'!$A:$FP,DD$321,FALSE)/8,VLOOKUP(VLOOKUP($A55,csapatok!$A:$NN,DD$320,FALSE),'csapat-ranglista'!$A:$FP,DD$321,FALSE)/4),0)</f>
        <v>0</v>
      </c>
      <c r="DE55" s="223">
        <f>IFERROR(IF(RIGHT(VLOOKUP($A55,csapatok!$A:$NN,DE$320,FALSE),5)="Csere",VLOOKUP(LEFT(VLOOKUP($A55,csapatok!$A:$NN,DE$320,FALSE),LEN(VLOOKUP($A55,csapatok!$A:$NN,DE$320,FALSE))-6),'csapat-ranglista'!$A:$FP,DE$321,FALSE)/8,VLOOKUP(VLOOKUP($A55,csapatok!$A:$NN,DE$320,FALSE),'csapat-ranglista'!$A:$FP,DE$321,FALSE)/4),0)</f>
        <v>0</v>
      </c>
      <c r="DF55" s="223">
        <f>IFERROR(IF(RIGHT(VLOOKUP($A55,csapatok!$A:$NN,DF$320,FALSE),5)="Csere",VLOOKUP(LEFT(VLOOKUP($A55,csapatok!$A:$NN,DF$320,FALSE),LEN(VLOOKUP($A55,csapatok!$A:$NN,DF$320,FALSE))-6),'csapat-ranglista'!$A:$FP,DF$321,FALSE)/8,VLOOKUP(VLOOKUP($A55,csapatok!$A:$NN,DF$320,FALSE),'csapat-ranglista'!$A:$FP,DF$321,FALSE)/4),0)</f>
        <v>0</v>
      </c>
      <c r="DG55" s="223">
        <f>IFERROR(IF(RIGHT(VLOOKUP($A55,csapatok!$A:$NN,DG$320,FALSE),5)="Csere",VLOOKUP(LEFT(VLOOKUP($A55,csapatok!$A:$NN,DG$320,FALSE),LEN(VLOOKUP($A55,csapatok!$A:$NN,DG$320,FALSE))-6),'csapat-ranglista'!$A:$FP,DG$321,FALSE)/8,VLOOKUP(VLOOKUP($A55,csapatok!$A:$NN,DG$320,FALSE),'csapat-ranglista'!$A:$FP,DG$321,FALSE)/4),0)</f>
        <v>0</v>
      </c>
      <c r="DH55" s="223">
        <f>IFERROR(IF(RIGHT(VLOOKUP($A55,csapatok!$A:$NN,DH$320,FALSE),5)="Csere",VLOOKUP(LEFT(VLOOKUP($A55,csapatok!$A:$NN,DH$320,FALSE),LEN(VLOOKUP($A55,csapatok!$A:$NN,DH$320,FALSE))-6),'csapat-ranglista'!$A:$FP,DH$321,FALSE)/8,VLOOKUP(VLOOKUP($A55,csapatok!$A:$NN,DH$320,FALSE),'csapat-ranglista'!$A:$FP,DH$321,FALSE)/4),0)</f>
        <v>0</v>
      </c>
      <c r="DI55" s="223">
        <f>IFERROR(IF(RIGHT(VLOOKUP($A55,csapatok!$A:$NN,DI$320,FALSE),5)="Csere",VLOOKUP(LEFT(VLOOKUP($A55,csapatok!$A:$NN,DI$320,FALSE),LEN(VLOOKUP($A55,csapatok!$A:$NN,DI$320,FALSE))-6),'csapat-ranglista'!$A:$FP,DI$321,FALSE)/8,VLOOKUP(VLOOKUP($A55,csapatok!$A:$NN,DI$320,FALSE),'csapat-ranglista'!$A:$FP,DI$321,FALSE)/4),0)</f>
        <v>0</v>
      </c>
      <c r="DJ55" s="223">
        <f>IFERROR(IF(RIGHT(VLOOKUP($A55,csapatok!$A:$NN,DJ$320,FALSE),5)="Csere",VLOOKUP(LEFT(VLOOKUP($A55,csapatok!$A:$NN,DJ$320,FALSE),LEN(VLOOKUP($A55,csapatok!$A:$NN,DJ$320,FALSE))-6),'csapat-ranglista'!$A:$FP,DJ$321,FALSE)/8,VLOOKUP(VLOOKUP($A55,csapatok!$A:$NN,DJ$320,FALSE),'csapat-ranglista'!$A:$FP,DJ$321,FALSE)/4),0)</f>
        <v>0</v>
      </c>
      <c r="DK55" s="223">
        <f>IFERROR(IF(RIGHT(VLOOKUP($A55,csapatok!$A:$NN,DK$320,FALSE),5)="Csere",VLOOKUP(LEFT(VLOOKUP($A55,csapatok!$A:$NN,DK$320,FALSE),LEN(VLOOKUP($A55,csapatok!$A:$NN,DK$320,FALSE))-6),'csapat-ranglista'!$A:$FP,DK$321,FALSE)/8,VLOOKUP(VLOOKUP($A55,csapatok!$A:$NN,DK$320,FALSE),'csapat-ranglista'!$A:$FP,DK$321,FALSE)/4),0)</f>
        <v>0</v>
      </c>
      <c r="DL55" s="223">
        <f>IFERROR(IF(RIGHT(VLOOKUP($A55,csapatok!$A:$NN,DL$320,FALSE),5)="Csere",VLOOKUP(LEFT(VLOOKUP($A55,csapatok!$A:$NN,DL$320,FALSE),LEN(VLOOKUP($A55,csapatok!$A:$NN,DL$320,FALSE))-6),'csapat-ranglista'!$A:$FP,DL$321,FALSE)/8,VLOOKUP(VLOOKUP($A55,csapatok!$A:$NN,DL$320,FALSE),'csapat-ranglista'!$A:$FP,DL$321,FALSE)/4),0)</f>
        <v>0</v>
      </c>
      <c r="DM55" s="223">
        <f>IFERROR(IF(RIGHT(VLOOKUP($A55,csapatok!$A:$NN,DM$320,FALSE),5)="Csere",VLOOKUP(LEFT(VLOOKUP($A55,csapatok!$A:$NN,DM$320,FALSE),LEN(VLOOKUP($A55,csapatok!$A:$NN,DM$320,FALSE))-6),'csapat-ranglista'!$A:$FP,DM$321,FALSE)/8,VLOOKUP(VLOOKUP($A55,csapatok!$A:$NN,DM$320,FALSE),'csapat-ranglista'!$A:$FP,DM$321,FALSE)/4),0)</f>
        <v>29.534267837356424</v>
      </c>
      <c r="DN55" s="223">
        <f>IFERROR(IF(RIGHT(VLOOKUP($A55,csapatok!$A:$NN,DN$320,FALSE),5)="Csere",VLOOKUP(LEFT(VLOOKUP($A55,csapatok!$A:$NN,DN$320,FALSE),LEN(VLOOKUP($A55,csapatok!$A:$NN,DN$320,FALSE))-6),'csapat-ranglista'!$A:$FP,DN$321,FALSE)/8,VLOOKUP(VLOOKUP($A55,csapatok!$A:$NN,DN$320,FALSE),'csapat-ranglista'!$A:$FP,DN$321,FALSE)/4),0)</f>
        <v>0</v>
      </c>
      <c r="DO55" s="224">
        <f>versenyek!$MF$11*IFERROR(VLOOKUP(VLOOKUP($A55,versenyek!ME:MG,3,FALSE),szabalyok!$A$16:$B$23,2,FALSE)/4,0)</f>
        <v>0</v>
      </c>
      <c r="DP55" s="224">
        <f>versenyek!$MI$11*IFERROR(VLOOKUP(VLOOKUP($A55,versenyek!MH:MJ,3,FALSE),szabalyok!$A$16:$B$23,2,FALSE)/4,0)</f>
        <v>0</v>
      </c>
      <c r="DQ55" s="223">
        <f>IFERROR(IF(RIGHT(VLOOKUP($A55,csapatok!$A:$NN,DQ$320,FALSE),5)="Csere",VLOOKUP(LEFT(VLOOKUP($A55,csapatok!$A:$NN,DQ$320,FALSE),LEN(VLOOKUP($A55,csapatok!$A:$NN,DQ$320,FALSE))-6),'csapat-ranglista'!$A:$FP,DQ$321,FALSE)/8,VLOOKUP(VLOOKUP($A55,csapatok!$A:$NN,DQ$320,FALSE),'csapat-ranglista'!$A:$FP,DQ$321,FALSE)/4),0)</f>
        <v>0</v>
      </c>
      <c r="DR55" s="223">
        <f>IFERROR(IF(RIGHT(VLOOKUP($A55,csapatok!$A:$NN,DR$320,FALSE),5)="Csere",VLOOKUP(LEFT(VLOOKUP($A55,csapatok!$A:$NN,DR$320,FALSE),LEN(VLOOKUP($A55,csapatok!$A:$NN,DR$320,FALSE))-6),'csapat-ranglista'!$A:$FP,DR$321,FALSE)/8,VLOOKUP(VLOOKUP($A55,csapatok!$A:$NN,DR$320,FALSE),'csapat-ranglista'!$A:$FP,DR$321,FALSE)/4),0)</f>
        <v>0</v>
      </c>
      <c r="DS55" s="223">
        <f>IFERROR(IF(RIGHT(VLOOKUP($A55,csapatok!$A:$NN,DS$320,FALSE),5)="Csere",VLOOKUP(LEFT(VLOOKUP($A55,csapatok!$A:$NN,DS$320,FALSE),LEN(VLOOKUP($A55,csapatok!$A:$NN,DS$320,FALSE))-6),'csapat-ranglista'!$A:$FP,DS$321,FALSE)/8,VLOOKUP(VLOOKUP($A55,csapatok!$A:$NN,DS$320,FALSE),'csapat-ranglista'!$A:$FP,DS$321,FALSE)/4),0)</f>
        <v>0</v>
      </c>
      <c r="DT55" s="223">
        <f>IFERROR(IF(RIGHT(VLOOKUP($A55,csapatok!$A:$NN,DT$320,FALSE),5)="Csere",VLOOKUP(LEFT(VLOOKUP($A55,csapatok!$A:$NN,DT$320,FALSE),LEN(VLOOKUP($A55,csapatok!$A:$NN,DT$320,FALSE))-6),'csapat-ranglista'!$A:$FP,DT$321,FALSE)/8,VLOOKUP(VLOOKUP($A55,csapatok!$A:$NN,DT$320,FALSE),'csapat-ranglista'!$A:$FP,DT$321,FALSE)/4),0)</f>
        <v>0</v>
      </c>
      <c r="DU55" s="223">
        <f>IFERROR(IF(RIGHT(VLOOKUP($A55,csapatok!$A:$NN,DU$320,FALSE),5)="Csere",VLOOKUP(LEFT(VLOOKUP($A55,csapatok!$A:$NN,DU$320,FALSE),LEN(VLOOKUP($A55,csapatok!$A:$NN,DU$320,FALSE))-6),'csapat-ranglista'!$A:$FP,DU$321,FALSE)/8,VLOOKUP(VLOOKUP($A55,csapatok!$A:$NN,DU$320,FALSE),'csapat-ranglista'!$A:$FP,DU$321,FALSE)/4),0)</f>
        <v>0</v>
      </c>
      <c r="DV55" s="223">
        <f>IFERROR(IF(RIGHT(VLOOKUP($A55,csapatok!$A:$NN,DV$320,FALSE),5)="Csere",VLOOKUP(LEFT(VLOOKUP($A55,csapatok!$A:$NN,DV$320,FALSE),LEN(VLOOKUP($A55,csapatok!$A:$NN,DV$320,FALSE))-6),'csapat-ranglista'!$A:$FP,DV$321,FALSE)/8,VLOOKUP(VLOOKUP($A55,csapatok!$A:$NN,DV$320,FALSE),'csapat-ranglista'!$A:$FP,DV$321,FALSE)/4),0)</f>
        <v>0</v>
      </c>
      <c r="DW55" s="223">
        <f>IFERROR(IF(RIGHT(VLOOKUP($A55,csapatok!$A:$NN,DW$320,FALSE),5)="Csere",VLOOKUP(LEFT(VLOOKUP($A55,csapatok!$A:$NN,DW$320,FALSE),LEN(VLOOKUP($A55,csapatok!$A:$NN,DW$320,FALSE))-6),'csapat-ranglista'!$A:$FP,DW$321,FALSE)/8,VLOOKUP(VLOOKUP($A55,csapatok!$A:$NN,DW$320,FALSE),'csapat-ranglista'!$A:$FP,DW$321,FALSE)/4),0)</f>
        <v>1.5144641182674552</v>
      </c>
      <c r="DX55" s="223">
        <f>IFERROR(IF(RIGHT(VLOOKUP($A55,csapatok!$A:$NN,DX$320,FALSE),5)="Csere",VLOOKUP(LEFT(VLOOKUP($A55,csapatok!$A:$NN,DX$320,FALSE),LEN(VLOOKUP($A55,csapatok!$A:$NN,DX$320,FALSE))-6),'csapat-ranglista'!$A:$FP,DX$321,FALSE)/8,VLOOKUP(VLOOKUP($A55,csapatok!$A:$NN,DX$320,FALSE),'csapat-ranglista'!$A:$FP,DX$321,FALSE)/4),0)</f>
        <v>0</v>
      </c>
      <c r="DY55" s="223">
        <f>IFERROR(IF(RIGHT(VLOOKUP($A55,csapatok!$A:$NN,DY$320,FALSE),5)="Csere",VLOOKUP(LEFT(VLOOKUP($A55,csapatok!$A:$NN,DY$320,FALSE),LEN(VLOOKUP($A55,csapatok!$A:$NN,DY$320,FALSE))-6),'csapat-ranglista'!$A:$FP,DY$321,FALSE)/8,VLOOKUP(VLOOKUP($A55,csapatok!$A:$NN,DY$320,FALSE),'csapat-ranglista'!$A:$FP,DY$321,FALSE)/4),0)</f>
        <v>5.0117136360504375</v>
      </c>
      <c r="DZ55" s="223">
        <f>IFERROR(IF(RIGHT(VLOOKUP($A55,csapatok!$A:$NN,DZ$320,FALSE),5)="Csere",VLOOKUP(LEFT(VLOOKUP($A55,csapatok!$A:$NN,DZ$320,FALSE),LEN(VLOOKUP($A55,csapatok!$A:$NN,DZ$320,FALSE))-6),'csapat-ranglista'!$A:$FP,DZ$321,FALSE)/8,VLOOKUP(VLOOKUP($A55,csapatok!$A:$NN,DZ$320,FALSE),'csapat-ranglista'!$A:$FP,DZ$321,FALSE)/4),0)</f>
        <v>0</v>
      </c>
      <c r="EA55" s="223">
        <f>IFERROR(IF(RIGHT(VLOOKUP($A55,csapatok!$A:$NN,EA$320,FALSE),5)="Csere",VLOOKUP(LEFT(VLOOKUP($A55,csapatok!$A:$NN,EA$320,FALSE),LEN(VLOOKUP($A55,csapatok!$A:$NN,EA$320,FALSE))-6),'csapat-ranglista'!$A:$FP,EA$321,FALSE)/8,VLOOKUP(VLOOKUP($A55,csapatok!$A:$NN,EA$320,FALSE),'csapat-ranglista'!$A:$FP,EA$321,FALSE)/4),0)</f>
        <v>0</v>
      </c>
      <c r="EB55" s="223">
        <f>IFERROR(IF(RIGHT(VLOOKUP($A55,csapatok!$A:$NN,EB$320,FALSE),5)="Csere",VLOOKUP(LEFT(VLOOKUP($A55,csapatok!$A:$NN,EB$320,FALSE),LEN(VLOOKUP($A55,csapatok!$A:$NN,EB$320,FALSE))-6),'csapat-ranglista'!$A:$FP,EB$321,FALSE)/8,VLOOKUP(VLOOKUP($A55,csapatok!$A:$NN,EB$320,FALSE),'csapat-ranglista'!$A:$FP,EB$321,FALSE)/4),0)</f>
        <v>0</v>
      </c>
      <c r="EC55" s="223">
        <f>IFERROR(IF(RIGHT(VLOOKUP($A55,csapatok!$A:$NN,EC$320,FALSE),5)="Csere",VLOOKUP(LEFT(VLOOKUP($A55,csapatok!$A:$NN,EC$320,FALSE),LEN(VLOOKUP($A55,csapatok!$A:$NN,EC$320,FALSE))-6),'csapat-ranglista'!$A:$FP,EC$321,FALSE)/8,VLOOKUP(VLOOKUP($A55,csapatok!$A:$NN,EC$320,FALSE),'csapat-ranglista'!$A:$FP,EC$321,FALSE)/4),0)</f>
        <v>0</v>
      </c>
      <c r="ED55" s="223">
        <f>IFERROR(IF(RIGHT(VLOOKUP($A55,csapatok!$A:$NN,ED$320,FALSE),5)="Csere",VLOOKUP(LEFT(VLOOKUP($A55,csapatok!$A:$NN,ED$320,FALSE),LEN(VLOOKUP($A55,csapatok!$A:$NN,ED$320,FALSE))-6),'csapat-ranglista'!$A:$FP,ED$321,FALSE)/8,VLOOKUP(VLOOKUP($A55,csapatok!$A:$NN,ED$320,FALSE),'csapat-ranglista'!$A:$FP,ED$321,FALSE)/4),0)</f>
        <v>0</v>
      </c>
      <c r="EE55" s="223">
        <f>IFERROR(IF(RIGHT(VLOOKUP($A55,csapatok!$A:$NN,EE$320,FALSE),5)="Csere",VLOOKUP(LEFT(VLOOKUP($A55,csapatok!$A:$NN,EE$320,FALSE),LEN(VLOOKUP($A55,csapatok!$A:$NN,EE$320,FALSE))-6),'csapat-ranglista'!$A:$FP,EE$321,FALSE)/8,VLOOKUP(VLOOKUP($A55,csapatok!$A:$NN,EE$320,FALSE),'csapat-ranglista'!$A:$FP,EE$321,FALSE)/4),0)</f>
        <v>0</v>
      </c>
      <c r="EF55" s="223">
        <f>IFERROR(IF(RIGHT(VLOOKUP($A55,csapatok!$A:$NN,EF$320,FALSE),5)="Csere",VLOOKUP(LEFT(VLOOKUP($A55,csapatok!$A:$NN,EF$320,FALSE),LEN(VLOOKUP($A55,csapatok!$A:$NN,EF$320,FALSE))-6),'csapat-ranglista'!$A:$FP,EF$321,FALSE)/8,VLOOKUP(VLOOKUP($A55,csapatok!$A:$NN,EF$320,FALSE),'csapat-ranglista'!$A:$FP,EF$321,FALSE)/4),0)</f>
        <v>0</v>
      </c>
      <c r="EG55" s="223">
        <f>IFERROR(IF(RIGHT(VLOOKUP($A55,csapatok!$A:$NN,EG$320,FALSE),5)="Csere",VLOOKUP(LEFT(VLOOKUP($A55,csapatok!$A:$NN,EG$320,FALSE),LEN(VLOOKUP($A55,csapatok!$A:$NN,EG$320,FALSE))-6),'csapat-ranglista'!$A:$FP,EG$321,FALSE)/8,VLOOKUP(VLOOKUP($A55,csapatok!$A:$NN,EG$320,FALSE),'csapat-ranglista'!$A:$FP,EG$321,FALSE)/4),0)</f>
        <v>0</v>
      </c>
      <c r="EH55" s="223">
        <f>IFERROR(IF(RIGHT(VLOOKUP($A55,csapatok!$A:$NN,EH$320,FALSE),5)="Csere",VLOOKUP(LEFT(VLOOKUP($A55,csapatok!$A:$NN,EH$320,FALSE),LEN(VLOOKUP($A55,csapatok!$A:$NN,EH$320,FALSE))-6),'csapat-ranglista'!$A:$FP,EH$321,FALSE)/8,VLOOKUP(VLOOKUP($A55,csapatok!$A:$NN,EH$320,FALSE),'csapat-ranglista'!$A:$FP,EH$321,FALSE)/4),0)</f>
        <v>3.9033969544546254</v>
      </c>
      <c r="EI55" s="223">
        <f>IFERROR(IF(RIGHT(VLOOKUP($A55,csapatok!$A:$NN,EI$320,FALSE),5)="Csere",VLOOKUP(LEFT(VLOOKUP($A55,csapatok!$A:$NN,EI$320,FALSE),LEN(VLOOKUP($A55,csapatok!$A:$NN,EI$320,FALSE))-6),'csapat-ranglista'!$A:$FP,EI$321,FALSE)/8,VLOOKUP(VLOOKUP($A55,csapatok!$A:$NN,EI$320,FALSE),'csapat-ranglista'!$A:$FP,EI$321,FALSE)/4),0)</f>
        <v>0</v>
      </c>
      <c r="EJ55" s="223">
        <f>IFERROR(IF(RIGHT(VLOOKUP($A55,csapatok!$A:$NN,EJ$320,FALSE),5)="Csere",VLOOKUP(LEFT(VLOOKUP($A55,csapatok!$A:$NN,EJ$320,FALSE),LEN(VLOOKUP($A55,csapatok!$A:$NN,EJ$320,FALSE))-6),'csapat-ranglista'!$A:$FP,EJ$321,FALSE)/8,VLOOKUP(VLOOKUP($A55,csapatok!$A:$NN,EJ$320,FALSE),'csapat-ranglista'!$A:$FP,EJ$321,FALSE)/4),0)</f>
        <v>0</v>
      </c>
      <c r="EK55" s="223">
        <f>IFERROR(IF(RIGHT(VLOOKUP($A55,csapatok!$A:$NN,EK$320,FALSE),5)="Csere",VLOOKUP(LEFT(VLOOKUP($A55,csapatok!$A:$NN,EK$320,FALSE),LEN(VLOOKUP($A55,csapatok!$A:$NN,EK$320,FALSE))-6),'csapat-ranglista'!$A:$FP,EK$321,FALSE)/8,VLOOKUP(VLOOKUP($A55,csapatok!$A:$NN,EK$320,FALSE),'csapat-ranglista'!$A:$FP,EK$321,FALSE)/4),0)</f>
        <v>0</v>
      </c>
      <c r="EL55" s="223">
        <f>IFERROR(IF(RIGHT(VLOOKUP($A55,csapatok!$A:$NN,EL$320,FALSE),5)="Csere",VLOOKUP(LEFT(VLOOKUP($A55,csapatok!$A:$NN,EL$320,FALSE),LEN(VLOOKUP($A55,csapatok!$A:$NN,EL$320,FALSE))-6),'csapat-ranglista'!$A:$FP,EL$321,FALSE)/8,VLOOKUP(VLOOKUP($A55,csapatok!$A:$NN,EL$320,FALSE),'csapat-ranglista'!$A:$FP,EL$321,FALSE)/4),0)</f>
        <v>0</v>
      </c>
      <c r="EM55" s="223">
        <f>IFERROR(IF(RIGHT(VLOOKUP($A55,csapatok!$A:$NN,EM$320,FALSE),5)="Csere",VLOOKUP(LEFT(VLOOKUP($A55,csapatok!$A:$NN,EM$320,FALSE),LEN(VLOOKUP($A55,csapatok!$A:$NN,EM$320,FALSE))-6),'csapat-ranglista'!$A:$FP,EM$321,FALSE)/8,VLOOKUP(VLOOKUP($A55,csapatok!$A:$NN,EM$320,FALSE),'csapat-ranglista'!$A:$FP,EM$321,FALSE)/4),0)</f>
        <v>0</v>
      </c>
      <c r="EN55" s="223">
        <f>IFERROR(IF(RIGHT(VLOOKUP($A55,csapatok!$A:$NN,EN$320,FALSE),5)="Csere",VLOOKUP(LEFT(VLOOKUP($A55,csapatok!$A:$NN,EN$320,FALSE),LEN(VLOOKUP($A55,csapatok!$A:$NN,EN$320,FALSE))-6),'csapat-ranglista'!$A:$FP,EN$321,FALSE)/8,VLOOKUP(VLOOKUP($A55,csapatok!$A:$NN,EN$320,FALSE),'csapat-ranglista'!$A:$FP,EN$321,FALSE)/4),0)</f>
        <v>3.7265976628746995</v>
      </c>
      <c r="EO55" s="223">
        <f>IFERROR(IF(RIGHT(VLOOKUP($A55,csapatok!$A:$NN,EO$320,FALSE),5)="Csere",VLOOKUP(LEFT(VLOOKUP($A55,csapatok!$A:$NN,EO$320,FALSE),LEN(VLOOKUP($A55,csapatok!$A:$NN,EO$320,FALSE))-6),'csapat-ranglista'!$A:$FP,EO$321,FALSE)/8,VLOOKUP(VLOOKUP($A55,csapatok!$A:$NN,EO$320,FALSE),'csapat-ranglista'!$A:$FP,EO$321,FALSE)/4),0)</f>
        <v>0</v>
      </c>
      <c r="EP55" s="223">
        <f>IFERROR(IF(RIGHT(VLOOKUP($A55,csapatok!$A:$NN,EP$320,FALSE),5)="Csere",VLOOKUP(LEFT(VLOOKUP($A55,csapatok!$A:$NN,EP$320,FALSE),LEN(VLOOKUP($A55,csapatok!$A:$NN,EP$320,FALSE))-6),'csapat-ranglista'!$A:$FP,EP$321,FALSE)/8,VLOOKUP(VLOOKUP($A55,csapatok!$A:$NN,EP$320,FALSE),'csapat-ranglista'!$A:$FP,EP$321,FALSE)/4),0)</f>
        <v>0</v>
      </c>
      <c r="EQ55" s="223">
        <f>IFERROR(IF(RIGHT(VLOOKUP($A55,csapatok!$A:$NN,EQ$320,FALSE),5)="Csere",VLOOKUP(LEFT(VLOOKUP($A55,csapatok!$A:$NN,EQ$320,FALSE),LEN(VLOOKUP($A55,csapatok!$A:$NN,EQ$320,FALSE))-6),'csapat-ranglista'!$A:$FP,EQ$321,FALSE)/8,VLOOKUP(VLOOKUP($A55,csapatok!$A:$NN,EQ$320,FALSE),'csapat-ranglista'!$A:$FP,EQ$321,FALSE)/4),0)</f>
        <v>0</v>
      </c>
      <c r="ER55" s="223">
        <f>IFERROR(IF(RIGHT(VLOOKUP($A55,csapatok!$A:$NN,ER$320,FALSE),5)="Csere",VLOOKUP(LEFT(VLOOKUP($A55,csapatok!$A:$NN,ER$320,FALSE),LEN(VLOOKUP($A55,csapatok!$A:$NN,ER$320,FALSE))-6),'csapat-ranglista'!$A:$FP,ER$321,FALSE)/8,VLOOKUP(VLOOKUP($A55,csapatok!$A:$NN,ER$320,FALSE),'csapat-ranglista'!$A:$FP,ER$321,FALSE)/4),0)</f>
        <v>0</v>
      </c>
      <c r="ES55" s="223">
        <f>IFERROR(IF(RIGHT(VLOOKUP($A55,csapatok!$A:$NN,ES$320,FALSE),5)="Csere",VLOOKUP(LEFT(VLOOKUP($A55,csapatok!$A:$NN,ES$320,FALSE),LEN(VLOOKUP($A55,csapatok!$A:$NN,ES$320,FALSE))-6),'csapat-ranglista'!$A:$FP,ES$321,FALSE)/8,VLOOKUP(VLOOKUP($A55,csapatok!$A:$NN,ES$320,FALSE),'csapat-ranglista'!$A:$FP,ES$321,FALSE)/4),0)</f>
        <v>0</v>
      </c>
      <c r="ET55" s="223">
        <f>IFERROR(IF(RIGHT(VLOOKUP($A55,csapatok!$A:$NN,ET$320,FALSE),5)="Csere",VLOOKUP(LEFT(VLOOKUP($A55,csapatok!$A:$NN,ET$320,FALSE),LEN(VLOOKUP($A55,csapatok!$A:$NN,ET$320,FALSE))-6),'csapat-ranglista'!$A:$FP,ET$321,FALSE)/8,VLOOKUP(VLOOKUP($A55,csapatok!$A:$NN,ET$320,FALSE),'csapat-ranglista'!$A:$FP,ET$321,FALSE)/4),0)</f>
        <v>0</v>
      </c>
      <c r="EU55" s="223">
        <f>IFERROR(IF(RIGHT(VLOOKUP($A55,csapatok!$A:$NN,EU$320,FALSE),5)="Csere",VLOOKUP(LEFT(VLOOKUP($A55,csapatok!$A:$NN,EU$320,FALSE),LEN(VLOOKUP($A55,csapatok!$A:$NN,EU$320,FALSE))-6),'csapat-ranglista'!$A:$FP,EU$321,FALSE)/8,VLOOKUP(VLOOKUP($A55,csapatok!$A:$NN,EU$320,FALSE),'csapat-ranglista'!$A:$FP,EU$321,FALSE)/4),0)</f>
        <v>0</v>
      </c>
      <c r="EV55" s="223">
        <f>IFERROR(IF(RIGHT(VLOOKUP($A55,csapatok!$A:$NN,EV$320,FALSE),5)="Csere",VLOOKUP(LEFT(VLOOKUP($A55,csapatok!$A:$NN,EV$320,FALSE),LEN(VLOOKUP($A55,csapatok!$A:$NN,EV$320,FALSE))-6),'csapat-ranglista'!$A:$FP,EV$321,FALSE)/8,VLOOKUP(VLOOKUP($A55,csapatok!$A:$NN,EV$320,FALSE),'csapat-ranglista'!$A:$FP,EV$321,FALSE)/4),0)</f>
        <v>0</v>
      </c>
      <c r="EW55" s="223">
        <f>IFERROR(IF(RIGHT(VLOOKUP($A55,csapatok!$A:$NN,EW$320,FALSE),5)="Csere",VLOOKUP(LEFT(VLOOKUP($A55,csapatok!$A:$NN,EW$320,FALSE),LEN(VLOOKUP($A55,csapatok!$A:$NN,EW$320,FALSE))-6),'csapat-ranglista'!$A:$FP,EW$321,FALSE)/8,VLOOKUP(VLOOKUP($A55,csapatok!$A:$NN,EW$320,FALSE),'csapat-ranglista'!$A:$FP,EW$321,FALSE)/4),0)</f>
        <v>0</v>
      </c>
      <c r="EX55" s="223">
        <f>IFERROR(IF(RIGHT(VLOOKUP($A55,csapatok!$A:$NN,EX$320,FALSE),5)="Csere",VLOOKUP(LEFT(VLOOKUP($A55,csapatok!$A:$NN,EX$320,FALSE),LEN(VLOOKUP($A55,csapatok!$A:$NN,EX$320,FALSE))-6),'csapat-ranglista'!$A:$FP,EX$321,FALSE)/8,VLOOKUP(VLOOKUP($A55,csapatok!$A:$NN,EX$320,FALSE),'csapat-ranglista'!$A:$FP,EX$321,FALSE)/4),0)</f>
        <v>0</v>
      </c>
      <c r="EY55" s="223">
        <f>IFERROR(IF(RIGHT(VLOOKUP($A55,csapatok!$A:$NN,EY$320,FALSE),5)="Csere",VLOOKUP(LEFT(VLOOKUP($A55,csapatok!$A:$NN,EY$320,FALSE),LEN(VLOOKUP($A55,csapatok!$A:$NN,EY$320,FALSE))-6),'csapat-ranglista'!$A:$FP,EY$321,FALSE)/8,VLOOKUP(VLOOKUP($A55,csapatok!$A:$NN,EY$320,FALSE),'csapat-ranglista'!$A:$FP,EY$321,FALSE)/4),0)</f>
        <v>0</v>
      </c>
      <c r="EZ55" s="223">
        <f>IFERROR(IF(RIGHT(VLOOKUP($A55,csapatok!$A:$NN,EZ$320,FALSE),5)="Csere",VLOOKUP(LEFT(VLOOKUP($A55,csapatok!$A:$NN,EZ$320,FALSE),LEN(VLOOKUP($A55,csapatok!$A:$NN,EZ$320,FALSE))-6),'csapat-ranglista'!$A:$FP,EZ$321,FALSE)/8,VLOOKUP(VLOOKUP($A55,csapatok!$A:$NN,EZ$320,FALSE),'csapat-ranglista'!$A:$FP,EZ$321,FALSE)/4),0)</f>
        <v>0</v>
      </c>
      <c r="FA55" s="223">
        <f>IFERROR(IF(RIGHT(VLOOKUP($A55,csapatok!$A:$NN,FA$320,FALSE),5)="Csere",VLOOKUP(LEFT(VLOOKUP($A55,csapatok!$A:$NN,FA$320,FALSE),LEN(VLOOKUP($A55,csapatok!$A:$NN,FA$320,FALSE))-6),'csapat-ranglista'!$A:$FP,FA$321,FALSE)/8,VLOOKUP(VLOOKUP($A55,csapatok!$A:$NN,FA$320,FALSE),'csapat-ranglista'!$A:$FP,FA$321,FALSE)/4),0)</f>
        <v>12.207981870816131</v>
      </c>
      <c r="FB55" s="223">
        <f>IFERROR(IF(RIGHT(VLOOKUP($A55,csapatok!$A:$NN,FB$320,FALSE),5)="Csere",VLOOKUP(LEFT(VLOOKUP($A55,csapatok!$A:$NN,FB$320,FALSE),LEN(VLOOKUP($A55,csapatok!$A:$NN,FB$320,FALSE))-6),'csapat-ranglista'!$A:$FP,FB$321,FALSE)/8,VLOOKUP(VLOOKUP($A55,csapatok!$A:$NN,FB$320,FALSE),'csapat-ranglista'!$A:$FP,FB$321,FALSE)/4),0)</f>
        <v>0</v>
      </c>
      <c r="FC55" s="223">
        <f>IFERROR(IF(RIGHT(VLOOKUP($A55,csapatok!$A:$NN,FC$320,FALSE),5)="Csere",VLOOKUP(LEFT(VLOOKUP($A55,csapatok!$A:$NN,FC$320,FALSE),LEN(VLOOKUP($A55,csapatok!$A:$NN,FC$320,FALSE))-6),'csapat-ranglista'!$A:$FP,FC$321,FALSE)/8,VLOOKUP(VLOOKUP($A55,csapatok!$A:$NN,FC$320,FALSE),'csapat-ranglista'!$A:$FP,FC$321,FALSE)/4),0)</f>
        <v>0</v>
      </c>
      <c r="FD55" s="224">
        <f>versenyek!$QY$11*IFERROR(VLOOKUP(VLOOKUP($A55,versenyek!QX:QZ,3,FALSE),szabalyok!$A$16:$B$23,2,FALSE)/4,0)</f>
        <v>0</v>
      </c>
      <c r="FE55" s="224">
        <f>versenyek!$RB$11*IFERROR(VLOOKUP(VLOOKUP($A55,versenyek!RA:RC,3,FALSE),szabalyok!$A$16:$B$23,2,FALSE)/4,0)</f>
        <v>0</v>
      </c>
      <c r="FF55" s="223">
        <f>IFERROR(IF(RIGHT(VLOOKUP($A55,csapatok!$A:$NN,FF$320,FALSE),5)="Csere",VLOOKUP(LEFT(VLOOKUP($A55,csapatok!$A:$NN,FF$320,FALSE),LEN(VLOOKUP($A55,csapatok!$A:$NN,FF$320,FALSE))-6),'csapat-ranglista'!$A:$FP,FF$321,FALSE)/8,VLOOKUP(VLOOKUP($A55,csapatok!$A:$NN,FF$320,FALSE),'csapat-ranglista'!$A:$FP,FF$321,FALSE)/4),0)</f>
        <v>0</v>
      </c>
      <c r="FG55" s="223">
        <f>IFERROR(IF(RIGHT(VLOOKUP($A55,csapatok!$A:$NN,FG$320,FALSE),5)="Csere",VLOOKUP(LEFT(VLOOKUP($A55,csapatok!$A:$NN,FG$320,FALSE),LEN(VLOOKUP($A55,csapatok!$A:$NN,FG$320,FALSE))-6),'csapat-ranglista'!$A:$FP,FG$321,FALSE)/8,VLOOKUP(VLOOKUP($A55,csapatok!$A:$NN,FG$320,FALSE),'csapat-ranglista'!$A:$FP,FG$321,FALSE)/4),0)</f>
        <v>0</v>
      </c>
      <c r="FH55" s="223">
        <f>IFERROR(IF(RIGHT(VLOOKUP($A55,csapatok!$A:$NN,FH$320,FALSE),5)="Csere",VLOOKUP(LEFT(VLOOKUP($A55,csapatok!$A:$NN,FH$320,FALSE),LEN(VLOOKUP($A55,csapatok!$A:$NN,FH$320,FALSE))-6),'csapat-ranglista'!$A:$FP,FH$321,FALSE)/8,VLOOKUP(VLOOKUP($A55,csapatok!$A:$NN,FH$320,FALSE),'csapat-ranglista'!$A:$FP,FH$321,FALSE)/4),0)</f>
        <v>0</v>
      </c>
      <c r="FI55" s="223">
        <f>IFERROR(IF(RIGHT(VLOOKUP($A55,csapatok!$A:$NN,FI$320,FALSE),5)="Csere",VLOOKUP(LEFT(VLOOKUP($A55,csapatok!$A:$NN,FI$320,FALSE),LEN(VLOOKUP($A55,csapatok!$A:$NN,FI$320,FALSE))-6),'csapat-ranglista'!$A:$FP,FI$321,FALSE)/8,VLOOKUP(VLOOKUP($A55,csapatok!$A:$NN,FI$320,FALSE),'csapat-ranglista'!$A:$FP,FI$321,FALSE)/4),0)</f>
        <v>0</v>
      </c>
      <c r="FJ55" s="223">
        <f>IFERROR(IF(RIGHT(VLOOKUP($A55,csapatok!$A:$NN,FJ$320,FALSE),5)="Csere",VLOOKUP(LEFT(VLOOKUP($A55,csapatok!$A:$NN,FJ$320,FALSE),LEN(VLOOKUP($A55,csapatok!$A:$NN,FJ$320,FALSE))-6),'csapat-ranglista'!$A:$FP,FJ$321,FALSE)/8,VLOOKUP(VLOOKUP($A55,csapatok!$A:$NN,FJ$320,FALSE),'csapat-ranglista'!$A:$FP,FJ$321,FALSE)/4),0)</f>
        <v>0</v>
      </c>
      <c r="FK55" s="223">
        <f>IFERROR(IF(RIGHT(VLOOKUP($A55,csapatok!$A:$NN,FK$320,FALSE),5)="Csere",VLOOKUP(LEFT(VLOOKUP($A55,csapatok!$A:$NN,FK$320,FALSE),LEN(VLOOKUP($A55,csapatok!$A:$NN,FK$320,FALSE))-6),'csapat-ranglista'!$A:$FP,FK$321,FALSE)/8,VLOOKUP(VLOOKUP($A55,csapatok!$A:$NN,FK$320,FALSE),'csapat-ranglista'!$A:$FP,FK$321,FALSE)/4),0)</f>
        <v>0</v>
      </c>
      <c r="FL55" s="223">
        <f>IFERROR(IF(RIGHT(VLOOKUP($A55,csapatok!$A:$NN,FL$320,FALSE),5)="Csere",VLOOKUP(LEFT(VLOOKUP($A55,csapatok!$A:$NN,FL$320,FALSE),LEN(VLOOKUP($A55,csapatok!$A:$NN,FL$320,FALSE))-6),'csapat-ranglista'!$A:$FP,FL$321,FALSE)/8,VLOOKUP(VLOOKUP($A55,csapatok!$A:$NN,FL$320,FALSE),'csapat-ranglista'!$A:$FP,FL$321,FALSE)/4),0)</f>
        <v>0</v>
      </c>
      <c r="FM55" s="223">
        <f>IFERROR(IF(RIGHT(VLOOKUP($A55,csapatok!$A:$NN,FM$320,FALSE),5)="Csere",VLOOKUP(LEFT(VLOOKUP($A55,csapatok!$A:$NN,FM$320,FALSE),LEN(VLOOKUP($A55,csapatok!$A:$NN,FM$320,FALSE))-6),'csapat-ranglista'!$A:$FP,FM$321,FALSE)/8,VLOOKUP(VLOOKUP($A55,csapatok!$A:$NN,FM$320,FALSE),'csapat-ranglista'!$A:$FP,FM$321,FALSE)/4),0)</f>
        <v>0</v>
      </c>
      <c r="FN55" s="223">
        <f>IFERROR(IF(RIGHT(VLOOKUP($A55,csapatok!$A:$NN,FN$320,FALSE),5)="Csere",VLOOKUP(LEFT(VLOOKUP($A55,csapatok!$A:$NN,FN$320,FALSE),LEN(VLOOKUP($A55,csapatok!$A:$NN,FN$320,FALSE))-6),'csapat-ranglista'!$A:$FP,FN$321,FALSE)/8,VLOOKUP(VLOOKUP($A55,csapatok!$A:$NN,FN$320,FALSE),'csapat-ranglista'!$A:$FP,FN$321,FALSE)/4),0)</f>
        <v>0</v>
      </c>
      <c r="FO55" s="223">
        <f>IFERROR(IF(RIGHT(VLOOKUP($A55,csapatok!$A:$NN,FO$320,FALSE),5)="Csere",VLOOKUP(LEFT(VLOOKUP($A55,csapatok!$A:$NN,FO$320,FALSE),LEN(VLOOKUP($A55,csapatok!$A:$NN,FO$320,FALSE))-6),'csapat-ranglista'!$A:$FP,FO$321,FALSE)/8,VLOOKUP(VLOOKUP($A55,csapatok!$A:$NN,FO$320,FALSE),'csapat-ranglista'!$A:$FP,FO$321,FALSE)/4),0)</f>
        <v>0</v>
      </c>
      <c r="FP55" s="223">
        <f>IFERROR(IF(RIGHT(VLOOKUP($A55,csapatok!$A:$NN,FP$320,FALSE),5)="Csere",VLOOKUP(LEFT(VLOOKUP($A55,csapatok!$A:$NN,FP$320,FALSE),LEN(VLOOKUP($A55,csapatok!$A:$NN,FP$320,FALSE))-6),'csapat-ranglista'!$A:$FP,FP$321,FALSE)/8,VLOOKUP(VLOOKUP($A55,csapatok!$A:$NN,FP$320,FALSE),'csapat-ranglista'!$A:$FP,FP$321,FALSE)/4),0)</f>
        <v>0</v>
      </c>
      <c r="FQ55" s="223">
        <f>IFERROR(IF(RIGHT(VLOOKUP($A55,csapatok!$A:$NN,FQ$320,FALSE),5)="Csere",VLOOKUP(LEFT(VLOOKUP($A55,csapatok!$A:$NN,FQ$320,FALSE),LEN(VLOOKUP($A55,csapatok!$A:$NN,FQ$320,FALSE))-6),'csapat-ranglista'!$A:$FP,FQ$321,FALSE)/8,VLOOKUP(VLOOKUP($A55,csapatok!$A:$NN,FQ$320,FALSE),'csapat-ranglista'!$A:$FP,FQ$321,FALSE)/4),0)</f>
        <v>0</v>
      </c>
      <c r="FR55" s="223">
        <f>IFERROR(IF(RIGHT(VLOOKUP($A55,csapatok!$A:$NN,FR$320,FALSE),5)="Csere",VLOOKUP(LEFT(VLOOKUP($A55,csapatok!$A:$NN,FR$320,FALSE),LEN(VLOOKUP($A55,csapatok!$A:$NN,FR$320,FALSE))-6),'csapat-ranglista'!$A:$FP,FR$321,FALSE)/8,VLOOKUP(VLOOKUP($A55,csapatok!$A:$NN,FR$320,FALSE),'csapat-ranglista'!$A:$FP,FR$321,FALSE)/4),0)</f>
        <v>0</v>
      </c>
      <c r="FS55" s="223">
        <f>IFERROR(IF(RIGHT(VLOOKUP($A55,csapatok!$A:$NN,FS$320,FALSE),5)="Csere",VLOOKUP(LEFT(VLOOKUP($A55,csapatok!$A:$NN,FS$320,FALSE),LEN(VLOOKUP($A55,csapatok!$A:$NN,FS$320,FALSE))-6),'csapat-ranglista'!$A:$FP,FS$321,FALSE)/8,VLOOKUP(VLOOKUP($A55,csapatok!$A:$NN,FS$320,FALSE),'csapat-ranglista'!$A:$FP,FS$321,FALSE)/4),0)</f>
        <v>12.787732819088889</v>
      </c>
      <c r="FT55" s="223">
        <f>IFERROR(IF(RIGHT(VLOOKUP($A55,csapatok!$A:$NN,FT$320,FALSE),5)="Csere",VLOOKUP(LEFT(VLOOKUP($A55,csapatok!$A:$NN,FT$320,FALSE),LEN(VLOOKUP($A55,csapatok!$A:$NN,FT$320,FALSE))-6),'csapat-ranglista'!$A:$FP,FT$321,FALSE)/8,VLOOKUP(VLOOKUP($A55,csapatok!$A:$NN,FT$320,FALSE),'csapat-ranglista'!$A:$FP,FT$321,FALSE)/4),0)</f>
        <v>0</v>
      </c>
      <c r="FU55" s="223">
        <f>IFERROR(IF(RIGHT(VLOOKUP($A55,csapatok!$A:$NN,FU$320,FALSE),5)="Csere",VLOOKUP(LEFT(VLOOKUP($A55,csapatok!$A:$NN,FU$320,FALSE),LEN(VLOOKUP($A55,csapatok!$A:$NN,FU$320,FALSE))-6),'csapat-ranglista'!$A:$FP,FU$321,FALSE)/8,VLOOKUP(VLOOKUP($A55,csapatok!$A:$NN,FU$320,FALSE),'csapat-ranglista'!$A:$FP,FU$321,FALSE)/4),0)</f>
        <v>0</v>
      </c>
      <c r="FV55" s="223">
        <f>IFERROR(IF(RIGHT(VLOOKUP($A55,csapatok!$A:$NN,FV$320,FALSE),5)="Csere",VLOOKUP(LEFT(VLOOKUP($A55,csapatok!$A:$NN,FV$320,FALSE),LEN(VLOOKUP($A55,csapatok!$A:$NN,FV$320,FALSE))-6),'csapat-ranglista'!$A:$FP,FV$321,FALSE)/8,VLOOKUP(VLOOKUP($A55,csapatok!$A:$NN,FV$320,FALSE),'csapat-ranglista'!$A:$FP,FV$321,FALSE)/4),0)</f>
        <v>0</v>
      </c>
      <c r="FW55" s="223">
        <f>IFERROR(IF(RIGHT(VLOOKUP($A55,csapatok!$A:$NN,FW$320,FALSE),5)="Csere",VLOOKUP(LEFT(VLOOKUP($A55,csapatok!$A:$NN,FW$320,FALSE),LEN(VLOOKUP($A55,csapatok!$A:$NN,FW$320,FALSE))-6),'csapat-ranglista'!$A:$FP,FW$321,FALSE)/8,VLOOKUP(VLOOKUP($A55,csapatok!$A:$NN,FW$320,FALSE),'csapat-ranglista'!$A:$FP,FW$321,FALSE)/4),0)</f>
        <v>0</v>
      </c>
      <c r="FX55" s="223">
        <f>IFERROR(IF(RIGHT(VLOOKUP($A55,csapatok!$A:$NN,FX$320,FALSE),5)="Csere",VLOOKUP(LEFT(VLOOKUP($A55,csapatok!$A:$NN,FX$320,FALSE),LEN(VLOOKUP($A55,csapatok!$A:$NN,FX$320,FALSE))-6),'csapat-ranglista'!$A:$FP,FX$321,FALSE)/8,VLOOKUP(VLOOKUP($A55,csapatok!$A:$NN,FX$320,FALSE),'csapat-ranglista'!$A:$FP,FX$321,FALSE)/4),0)</f>
        <v>0</v>
      </c>
      <c r="FY55" s="223">
        <f>IFERROR(IF(RIGHT(VLOOKUP($A55,csapatok!$A:$NN,FY$320,FALSE),5)="Csere",VLOOKUP(LEFT(VLOOKUP($A55,csapatok!$A:$NN,FY$320,FALSE),LEN(VLOOKUP($A55,csapatok!$A:$NN,FY$320,FALSE))-6),'csapat-ranglista'!$A:$FP,FY$321,FALSE)/8,VLOOKUP(VLOOKUP($A55,csapatok!$A:$NN,FY$320,FALSE),'csapat-ranglista'!$A:$FP,FY$321,FALSE)/4),0)</f>
        <v>0</v>
      </c>
      <c r="FZ55" s="223">
        <f>IFERROR(IF(RIGHT(VLOOKUP($A55,csapatok!$A:$NN,FZ$320,FALSE),5)="Csere",VLOOKUP(LEFT(VLOOKUP($A55,csapatok!$A:$NN,FZ$320,FALSE),LEN(VLOOKUP($A55,csapatok!$A:$NN,FZ$320,FALSE))-6),'csapat-ranglista'!$A:$FP,FZ$321,FALSE)/8,VLOOKUP(VLOOKUP($A55,csapatok!$A:$NN,FZ$320,FALSE),'csapat-ranglista'!$A:$FP,FZ$321,FALSE)/4),0)</f>
        <v>0</v>
      </c>
      <c r="GA55" s="223">
        <f>IFERROR(IF(RIGHT(VLOOKUP($A55,csapatok!$A:$NN,GA$320,FALSE),5)="Csere",VLOOKUP(LEFT(VLOOKUP($A55,csapatok!$A:$NN,GA$320,FALSE),LEN(VLOOKUP($A55,csapatok!$A:$NN,GA$320,FALSE))-6),'csapat-ranglista'!$A:$FP,GA$321,FALSE)/8,VLOOKUP(VLOOKUP($A55,csapatok!$A:$NN,GA$320,FALSE),'csapat-ranglista'!$A:$FP,GA$321,FALSE)/4),0)</f>
        <v>0</v>
      </c>
      <c r="GB55" s="223">
        <f>IFERROR(IF(RIGHT(VLOOKUP($A55,csapatok!$A:$NN,GB$320,FALSE),5)="Csere",VLOOKUP(LEFT(VLOOKUP($A55,csapatok!$A:$NN,GB$320,FALSE),LEN(VLOOKUP($A55,csapatok!$A:$NN,GB$320,FALSE))-6),'csapat-ranglista'!$A:$FP,GB$321,FALSE)/8,VLOOKUP(VLOOKUP($A55,csapatok!$A:$NN,GB$320,FALSE),'csapat-ranglista'!$A:$FP,GB$321,FALSE)/4),0)</f>
        <v>0</v>
      </c>
      <c r="GC55" s="223">
        <f>IFERROR(IF(RIGHT(VLOOKUP($A55,csapatok!$A:$NN,GC$320,FALSE),5)="Csere",VLOOKUP(LEFT(VLOOKUP($A55,csapatok!$A:$NN,GC$320,FALSE),LEN(VLOOKUP($A55,csapatok!$A:$NN,GC$320,FALSE))-6),'csapat-ranglista'!$A:$FP,GC$321,FALSE)/8,VLOOKUP(VLOOKUP($A55,csapatok!$A:$NN,GC$320,FALSE),'csapat-ranglista'!$A:$FP,GC$321,FALSE)/4),0)</f>
        <v>0</v>
      </c>
      <c r="GD55" s="247">
        <f>SUM(EQ55:GC55)</f>
        <v>24.995714689905022</v>
      </c>
    </row>
    <row r="56" spans="1:186">
      <c r="A56" s="32" t="s">
        <v>163</v>
      </c>
      <c r="B56" s="2">
        <v>22419</v>
      </c>
      <c r="C56" s="131" t="str">
        <f>IF(B56=0,"",IF(B56&lt;$C$1,"felnőtt","ifi"))</f>
        <v>felnőtt</v>
      </c>
      <c r="D56" s="32" t="s">
        <v>9</v>
      </c>
      <c r="E56" s="45">
        <v>14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2.0652240851793264</v>
      </c>
      <c r="L56" s="32">
        <v>0</v>
      </c>
      <c r="M56" s="32">
        <v>0</v>
      </c>
      <c r="N56" s="32">
        <v>6.0299894408908905</v>
      </c>
      <c r="O56" s="32">
        <v>0</v>
      </c>
      <c r="P56" s="32">
        <v>0</v>
      </c>
      <c r="Q56" s="32">
        <v>0</v>
      </c>
      <c r="R56" s="32">
        <v>0</v>
      </c>
      <c r="S56" s="32">
        <v>1.0411379444024</v>
      </c>
      <c r="T56" s="32">
        <v>0</v>
      </c>
      <c r="U56" s="32">
        <v>0</v>
      </c>
      <c r="V56" s="32">
        <v>0</v>
      </c>
      <c r="W56" s="32">
        <v>0</v>
      </c>
      <c r="X56" s="32">
        <f>IFERROR(IF(RIGHT(VLOOKUP($A56,csapatok!$A:$BL,X$320,FALSE),5)="Csere",VLOOKUP(LEFT(VLOOKUP($A56,csapatok!$A:$BL,X$320,FALSE),LEN(VLOOKUP($A56,csapatok!$A:$BL,X$320,FALSE))-6),'csapat-ranglista'!$A:$FP,X$321,FALSE)/8,VLOOKUP(VLOOKUP($A56,csapatok!$A:$BL,X$320,FALSE),'csapat-ranglista'!$A:$FP,X$321,FALSE)/4),0)</f>
        <v>0</v>
      </c>
      <c r="Y56" s="32">
        <f>IFERROR(IF(RIGHT(VLOOKUP($A56,csapatok!$A:$BL,Y$320,FALSE),5)="Csere",VLOOKUP(LEFT(VLOOKUP($A56,csapatok!$A:$BL,Y$320,FALSE),LEN(VLOOKUP($A56,csapatok!$A:$BL,Y$320,FALSE))-6),'csapat-ranglista'!$A:$FP,Y$321,FALSE)/8,VLOOKUP(VLOOKUP($A56,csapatok!$A:$BL,Y$320,FALSE),'csapat-ranglista'!$A:$FP,Y$321,FALSE)/4),0)</f>
        <v>0</v>
      </c>
      <c r="Z56" s="32">
        <f>IFERROR(IF(RIGHT(VLOOKUP($A56,csapatok!$A:$BL,Z$320,FALSE),5)="Csere",VLOOKUP(LEFT(VLOOKUP($A56,csapatok!$A:$BL,Z$320,FALSE),LEN(VLOOKUP($A56,csapatok!$A:$BL,Z$320,FALSE))-6),'csapat-ranglista'!$A:$FP,Z$321,FALSE)/8,VLOOKUP(VLOOKUP($A56,csapatok!$A:$BL,Z$320,FALSE),'csapat-ranglista'!$A:$FP,Z$321,FALSE)/4),0)</f>
        <v>0</v>
      </c>
      <c r="AA56" s="32">
        <f>IFERROR(IF(RIGHT(VLOOKUP($A56,csapatok!$A:$BL,AA$320,FALSE),5)="Csere",VLOOKUP(LEFT(VLOOKUP($A56,csapatok!$A:$BL,AA$320,FALSE),LEN(VLOOKUP($A56,csapatok!$A:$BL,AA$320,FALSE))-6),'csapat-ranglista'!$A:$FP,AA$321,FALSE)/8,VLOOKUP(VLOOKUP($A56,csapatok!$A:$BL,AA$320,FALSE),'csapat-ranglista'!$A:$FP,AA$321,FALSE)/4),0)</f>
        <v>0</v>
      </c>
      <c r="AB56" s="223">
        <f>IFERROR(IF(RIGHT(VLOOKUP($A56,csapatok!$A:$BL,AB$320,FALSE),5)="Csere",VLOOKUP(LEFT(VLOOKUP($A56,csapatok!$A:$BL,AB$320,FALSE),LEN(VLOOKUP($A56,csapatok!$A:$BL,AB$320,FALSE))-6),'csapat-ranglista'!$A:$FP,AB$321,FALSE)/8,VLOOKUP(VLOOKUP($A56,csapatok!$A:$BL,AB$320,FALSE),'csapat-ranglista'!$A:$FP,AB$321,FALSE)/4),0)</f>
        <v>0</v>
      </c>
      <c r="AC56" s="223">
        <f>IFERROR(IF(RIGHT(VLOOKUP($A56,csapatok!$A:$BL,AC$320,FALSE),5)="Csere",VLOOKUP(LEFT(VLOOKUP($A56,csapatok!$A:$BL,AC$320,FALSE),LEN(VLOOKUP($A56,csapatok!$A:$BL,AC$320,FALSE))-6),'csapat-ranglista'!$A:$FP,AC$321,FALSE)/8,VLOOKUP(VLOOKUP($A56,csapatok!$A:$BL,AC$320,FALSE),'csapat-ranglista'!$A:$FP,AC$321,FALSE)/4),0)</f>
        <v>0</v>
      </c>
      <c r="AD56" s="223">
        <f>IFERROR(IF(RIGHT(VLOOKUP($A56,csapatok!$A:$BL,AD$320,FALSE),5)="Csere",VLOOKUP(LEFT(VLOOKUP($A56,csapatok!$A:$BL,AD$320,FALSE),LEN(VLOOKUP($A56,csapatok!$A:$BL,AD$320,FALSE))-6),'csapat-ranglista'!$A:$FP,AD$321,FALSE)/8,VLOOKUP(VLOOKUP($A56,csapatok!$A:$BL,AD$320,FALSE),'csapat-ranglista'!$A:$FP,AD$321,FALSE)/4),0)</f>
        <v>0</v>
      </c>
      <c r="AE56" s="223">
        <f>IFERROR(IF(RIGHT(VLOOKUP($A56,csapatok!$A:$BL,AE$320,FALSE),5)="Csere",VLOOKUP(LEFT(VLOOKUP($A56,csapatok!$A:$BL,AE$320,FALSE),LEN(VLOOKUP($A56,csapatok!$A:$BL,AE$320,FALSE))-6),'csapat-ranglista'!$A:$FP,AE$321,FALSE)/8,VLOOKUP(VLOOKUP($A56,csapatok!$A:$BL,AE$320,FALSE),'csapat-ranglista'!$A:$FP,AE$321,FALSE)/4),0)</f>
        <v>0</v>
      </c>
      <c r="AF56" s="223">
        <f>IFERROR(IF(RIGHT(VLOOKUP($A56,csapatok!$A:$BL,AF$320,FALSE),5)="Csere",VLOOKUP(LEFT(VLOOKUP($A56,csapatok!$A:$BL,AF$320,FALSE),LEN(VLOOKUP($A56,csapatok!$A:$BL,AF$320,FALSE))-6),'csapat-ranglista'!$A:$FP,AF$321,FALSE)/8,VLOOKUP(VLOOKUP($A56,csapatok!$A:$BL,AF$320,FALSE),'csapat-ranglista'!$A:$FP,AF$321,FALSE)/4),0)</f>
        <v>0</v>
      </c>
      <c r="AG56" s="223">
        <f>IFERROR(IF(RIGHT(VLOOKUP($A56,csapatok!$A:$BL,AG$320,FALSE),5)="Csere",VLOOKUP(LEFT(VLOOKUP($A56,csapatok!$A:$BL,AG$320,FALSE),LEN(VLOOKUP($A56,csapatok!$A:$BL,AG$320,FALSE))-6),'csapat-ranglista'!$A:$FP,AG$321,FALSE)/8,VLOOKUP(VLOOKUP($A56,csapatok!$A:$BL,AG$320,FALSE),'csapat-ranglista'!$A:$FP,AG$321,FALSE)/4),0)</f>
        <v>0</v>
      </c>
      <c r="AH56" s="223">
        <f>IFERROR(IF(RIGHT(VLOOKUP($A56,csapatok!$A:$BL,AH$320,FALSE),5)="Csere",VLOOKUP(LEFT(VLOOKUP($A56,csapatok!$A:$BL,AH$320,FALSE),LEN(VLOOKUP($A56,csapatok!$A:$BL,AH$320,FALSE))-6),'csapat-ranglista'!$A:$FP,AH$321,FALSE)/8,VLOOKUP(VLOOKUP($A56,csapatok!$A:$BL,AH$320,FALSE),'csapat-ranglista'!$A:$FP,AH$321,FALSE)/4),0)</f>
        <v>0</v>
      </c>
      <c r="AI56" s="223">
        <f>IFERROR(IF(RIGHT(VLOOKUP($A56,csapatok!$A:$BL,AI$320,FALSE),5)="Csere",VLOOKUP(LEFT(VLOOKUP($A56,csapatok!$A:$BL,AI$320,FALSE),LEN(VLOOKUP($A56,csapatok!$A:$BL,AI$320,FALSE))-6),'csapat-ranglista'!$A:$FP,AI$321,FALSE)/8,VLOOKUP(VLOOKUP($A56,csapatok!$A:$BL,AI$320,FALSE),'csapat-ranglista'!$A:$FP,AI$321,FALSE)/4),0)</f>
        <v>0</v>
      </c>
      <c r="AJ56" s="223">
        <f>IFERROR(IF(RIGHT(VLOOKUP($A56,csapatok!$A:$BL,AJ$320,FALSE),5)="Csere",VLOOKUP(LEFT(VLOOKUP($A56,csapatok!$A:$BL,AJ$320,FALSE),LEN(VLOOKUP($A56,csapatok!$A:$BL,AJ$320,FALSE))-6),'csapat-ranglista'!$A:$FP,AJ$321,FALSE)/8,VLOOKUP(VLOOKUP($A56,csapatok!$A:$BL,AJ$320,FALSE),'csapat-ranglista'!$A:$FP,AJ$321,FALSE)/2),0)</f>
        <v>0</v>
      </c>
      <c r="AK56" s="223">
        <f>IFERROR(IF(RIGHT(VLOOKUP($A56,csapatok!$A:$CN,AK$320,FALSE),5)="Csere",VLOOKUP(LEFT(VLOOKUP($A56,csapatok!$A:$CN,AK$320,FALSE),LEN(VLOOKUP($A56,csapatok!$A:$CN,AK$320,FALSE))-6),'csapat-ranglista'!$A:$FP,AK$321,FALSE)/8,VLOOKUP(VLOOKUP($A56,csapatok!$A:$CN,AK$320,FALSE),'csapat-ranglista'!$A:$FP,AK$321,FALSE)/4),0)</f>
        <v>0</v>
      </c>
      <c r="AL56" s="223">
        <f>IFERROR(IF(RIGHT(VLOOKUP($A56,csapatok!$A:$CN,AL$320,FALSE),5)="Csere",VLOOKUP(LEFT(VLOOKUP($A56,csapatok!$A:$CN,AL$320,FALSE),LEN(VLOOKUP($A56,csapatok!$A:$CN,AL$320,FALSE))-6),'csapat-ranglista'!$A:$FP,AL$321,FALSE)/8,VLOOKUP(VLOOKUP($A56,csapatok!$A:$CN,AL$320,FALSE),'csapat-ranglista'!$A:$FP,AL$321,FALSE)/4),0)</f>
        <v>0</v>
      </c>
      <c r="AM56" s="223">
        <f>IFERROR(IF(RIGHT(VLOOKUP($A56,csapatok!$A:$CN,AM$320,FALSE),5)="Csere",VLOOKUP(LEFT(VLOOKUP($A56,csapatok!$A:$CN,AM$320,FALSE),LEN(VLOOKUP($A56,csapatok!$A:$CN,AM$320,FALSE))-6),'csapat-ranglista'!$A:$FP,AM$321,FALSE)/8,VLOOKUP(VLOOKUP($A56,csapatok!$A:$CN,AM$320,FALSE),'csapat-ranglista'!$A:$FP,AM$321,FALSE)/4),0)</f>
        <v>0</v>
      </c>
      <c r="AN56" s="223">
        <f>IFERROR(IF(RIGHT(VLOOKUP($A56,csapatok!$A:$CN,AN$320,FALSE),5)="Csere",VLOOKUP(LEFT(VLOOKUP($A56,csapatok!$A:$CN,AN$320,FALSE),LEN(VLOOKUP($A56,csapatok!$A:$CN,AN$320,FALSE))-6),'csapat-ranglista'!$A:$FP,AN$321,FALSE)/8,VLOOKUP(VLOOKUP($A56,csapatok!$A:$CN,AN$320,FALSE),'csapat-ranglista'!$A:$FP,AN$321,FALSE)/4),0)</f>
        <v>0</v>
      </c>
      <c r="AO56" s="223">
        <f>IFERROR(IF(RIGHT(VLOOKUP($A56,csapatok!$A:$CN,AO$320,FALSE),5)="Csere",VLOOKUP(LEFT(VLOOKUP($A56,csapatok!$A:$CN,AO$320,FALSE),LEN(VLOOKUP($A56,csapatok!$A:$CN,AO$320,FALSE))-6),'csapat-ranglista'!$A:$FP,AO$321,FALSE)/8,VLOOKUP(VLOOKUP($A56,csapatok!$A:$CN,AO$320,FALSE),'csapat-ranglista'!$A:$FP,AO$321,FALSE)/4),0)</f>
        <v>0</v>
      </c>
      <c r="AP56" s="223">
        <f>IFERROR(IF(RIGHT(VLOOKUP($A56,csapatok!$A:$CN,AP$320,FALSE),5)="Csere",VLOOKUP(LEFT(VLOOKUP($A56,csapatok!$A:$CN,AP$320,FALSE),LEN(VLOOKUP($A56,csapatok!$A:$CN,AP$320,FALSE))-6),'csapat-ranglista'!$A:$FP,AP$321,FALSE)/8,VLOOKUP(VLOOKUP($A56,csapatok!$A:$CN,AP$320,FALSE),'csapat-ranglista'!$A:$FP,AP$321,FALSE)/4),0)</f>
        <v>0</v>
      </c>
      <c r="AQ56" s="223">
        <f>IFERROR(IF(RIGHT(VLOOKUP($A56,csapatok!$A:$CN,AQ$320,FALSE),5)="Csere",VLOOKUP(LEFT(VLOOKUP($A56,csapatok!$A:$CN,AQ$320,FALSE),LEN(VLOOKUP($A56,csapatok!$A:$CN,AQ$320,FALSE))-6),'csapat-ranglista'!$A:$FP,AQ$321,FALSE)/8,VLOOKUP(VLOOKUP($A56,csapatok!$A:$CN,AQ$320,FALSE),'csapat-ranglista'!$A:$FP,AQ$321,FALSE)/4),0)</f>
        <v>0</v>
      </c>
      <c r="AR56" s="223">
        <f>IFERROR(IF(RIGHT(VLOOKUP($A56,csapatok!$A:$CN,AR$320,FALSE),5)="Csere",VLOOKUP(LEFT(VLOOKUP($A56,csapatok!$A:$CN,AR$320,FALSE),LEN(VLOOKUP($A56,csapatok!$A:$CN,AR$320,FALSE))-6),'csapat-ranglista'!$A:$FP,AR$321,FALSE)/8,VLOOKUP(VLOOKUP($A56,csapatok!$A:$CN,AR$320,FALSE),'csapat-ranglista'!$A:$FP,AR$321,FALSE)/4),0)</f>
        <v>0</v>
      </c>
      <c r="AS56" s="223">
        <f>IFERROR(IF(RIGHT(VLOOKUP($A56,csapatok!$A:$CN,AS$320,FALSE),5)="Csere",VLOOKUP(LEFT(VLOOKUP($A56,csapatok!$A:$CN,AS$320,FALSE),LEN(VLOOKUP($A56,csapatok!$A:$CN,AS$320,FALSE))-6),'csapat-ranglista'!$A:$FP,AS$321,FALSE)/8,VLOOKUP(VLOOKUP($A56,csapatok!$A:$CN,AS$320,FALSE),'csapat-ranglista'!$A:$FP,AS$321,FALSE)/4),0)</f>
        <v>3.5757327993281365</v>
      </c>
      <c r="AT56" s="223">
        <f>IFERROR(IF(RIGHT(VLOOKUP($A56,csapatok!$A:$CN,AT$320,FALSE),5)="Csere",VLOOKUP(LEFT(VLOOKUP($A56,csapatok!$A:$CN,AT$320,FALSE),LEN(VLOOKUP($A56,csapatok!$A:$CN,AT$320,FALSE))-6),'csapat-ranglista'!$A:$FP,AT$321,FALSE)/8,VLOOKUP(VLOOKUP($A56,csapatok!$A:$CN,AT$320,FALSE),'csapat-ranglista'!$A:$FP,AT$321,FALSE)/4),0)</f>
        <v>0</v>
      </c>
      <c r="AU56" s="223">
        <f>IFERROR(IF(RIGHT(VLOOKUP($A56,csapatok!$A:$CN,AU$320,FALSE),5)="Csere",VLOOKUP(LEFT(VLOOKUP($A56,csapatok!$A:$CN,AU$320,FALSE),LEN(VLOOKUP($A56,csapatok!$A:$CN,AU$320,FALSE))-6),'csapat-ranglista'!$A:$FP,AU$321,FALSE)/8,VLOOKUP(VLOOKUP($A56,csapatok!$A:$CN,AU$320,FALSE),'csapat-ranglista'!$A:$FP,AU$321,FALSE)/4),0)</f>
        <v>0</v>
      </c>
      <c r="AV56" s="223">
        <f>IFERROR(IF(RIGHT(VLOOKUP($A56,csapatok!$A:$CN,AV$320,FALSE),5)="Csere",VLOOKUP(LEFT(VLOOKUP($A56,csapatok!$A:$CN,AV$320,FALSE),LEN(VLOOKUP($A56,csapatok!$A:$CN,AV$320,FALSE))-6),'csapat-ranglista'!$A:$FP,AV$321,FALSE)/8,VLOOKUP(VLOOKUP($A56,csapatok!$A:$CN,AV$320,FALSE),'csapat-ranglista'!$A:$FP,AV$321,FALSE)/4),0)</f>
        <v>0</v>
      </c>
      <c r="AW56" s="223">
        <f>IFERROR(IF(RIGHT(VLOOKUP($A56,csapatok!$A:$CN,AW$320,FALSE),5)="Csere",VLOOKUP(LEFT(VLOOKUP($A56,csapatok!$A:$CN,AW$320,FALSE),LEN(VLOOKUP($A56,csapatok!$A:$CN,AW$320,FALSE))-6),'csapat-ranglista'!$A:$FP,AW$321,FALSE)/8,VLOOKUP(VLOOKUP($A56,csapatok!$A:$CN,AW$320,FALSE),'csapat-ranglista'!$A:$FP,AW$321,FALSE)/4),0)</f>
        <v>0</v>
      </c>
      <c r="AX56" s="223">
        <f>IFERROR(IF(RIGHT(VLOOKUP($A56,csapatok!$A:$CN,AX$320,FALSE),5)="Csere",VLOOKUP(LEFT(VLOOKUP($A56,csapatok!$A:$CN,AX$320,FALSE),LEN(VLOOKUP($A56,csapatok!$A:$CN,AX$320,FALSE))-6),'csapat-ranglista'!$A:$FP,AX$321,FALSE)/8,VLOOKUP(VLOOKUP($A56,csapatok!$A:$CN,AX$320,FALSE),'csapat-ranglista'!$A:$FP,AX$321,FALSE)/4),0)</f>
        <v>0</v>
      </c>
      <c r="AY56" s="223">
        <f>IFERROR(IF(RIGHT(VLOOKUP($A56,csapatok!$A:$NN,AY$320,FALSE),5)="Csere",VLOOKUP(LEFT(VLOOKUP($A56,csapatok!$A:$NN,AY$320,FALSE),LEN(VLOOKUP($A56,csapatok!$A:$NN,AY$320,FALSE))-6),'csapat-ranglista'!$A:$FP,AY$321,FALSE)/8,VLOOKUP(VLOOKUP($A56,csapatok!$A:$NN,AY$320,FALSE),'csapat-ranglista'!$A:$FP,AY$321,FALSE)/4),0)</f>
        <v>0</v>
      </c>
      <c r="AZ56" s="223">
        <f>IFERROR(IF(RIGHT(VLOOKUP($A56,csapatok!$A:$NN,AZ$320,FALSE),5)="Csere",VLOOKUP(LEFT(VLOOKUP($A56,csapatok!$A:$NN,AZ$320,FALSE),LEN(VLOOKUP($A56,csapatok!$A:$NN,AZ$320,FALSE))-6),'csapat-ranglista'!$A:$FP,AZ$321,FALSE)/8,VLOOKUP(VLOOKUP($A56,csapatok!$A:$NN,AZ$320,FALSE),'csapat-ranglista'!$A:$FP,AZ$321,FALSE)/4),0)</f>
        <v>0</v>
      </c>
      <c r="BA56" s="223">
        <f>IFERROR(IF(RIGHT(VLOOKUP($A56,csapatok!$A:$NN,BA$320,FALSE),5)="Csere",VLOOKUP(LEFT(VLOOKUP($A56,csapatok!$A:$NN,BA$320,FALSE),LEN(VLOOKUP($A56,csapatok!$A:$NN,BA$320,FALSE))-6),'csapat-ranglista'!$A:$FP,BA$321,FALSE)/8,VLOOKUP(VLOOKUP($A56,csapatok!$A:$NN,BA$320,FALSE),'csapat-ranglista'!$A:$FP,BA$321,FALSE)/4),0)</f>
        <v>0</v>
      </c>
      <c r="BB56" s="223">
        <f>IFERROR(IF(RIGHT(VLOOKUP($A56,csapatok!$A:$NN,BB$320,FALSE),5)="Csere",VLOOKUP(LEFT(VLOOKUP($A56,csapatok!$A:$NN,BB$320,FALSE),LEN(VLOOKUP($A56,csapatok!$A:$NN,BB$320,FALSE))-6),'csapat-ranglista'!$A:$FP,BB$321,FALSE)/8,VLOOKUP(VLOOKUP($A56,csapatok!$A:$NN,BB$320,FALSE),'csapat-ranglista'!$A:$FP,BB$321,FALSE)/4),0)</f>
        <v>0</v>
      </c>
      <c r="BC56" s="224">
        <f>versenyek!$ES$11*IFERROR(VLOOKUP(VLOOKUP($A56,versenyek!ER:ET,3,FALSE),szabalyok!$A$16:$B$23,2,FALSE)/4,0)</f>
        <v>0</v>
      </c>
      <c r="BD56" s="224">
        <f>versenyek!$EV$11*IFERROR(VLOOKUP(VLOOKUP($A56,versenyek!EU:EW,3,FALSE),szabalyok!$A$16:$B$23,2,FALSE)/4,0)</f>
        <v>0</v>
      </c>
      <c r="BE56" s="223">
        <f>IFERROR(IF(RIGHT(VLOOKUP($A56,csapatok!$A:$NN,BE$320,FALSE),5)="Csere",VLOOKUP(LEFT(VLOOKUP($A56,csapatok!$A:$NN,BE$320,FALSE),LEN(VLOOKUP($A56,csapatok!$A:$NN,BE$320,FALSE))-6),'csapat-ranglista'!$A:$FP,BE$321,FALSE)/8,VLOOKUP(VLOOKUP($A56,csapatok!$A:$NN,BE$320,FALSE),'csapat-ranglista'!$A:$FP,BE$321,FALSE)/4),0)</f>
        <v>0</v>
      </c>
      <c r="BF56" s="223">
        <f>IFERROR(IF(RIGHT(VLOOKUP($A56,csapatok!$A:$NN,BF$320,FALSE),5)="Csere",VLOOKUP(LEFT(VLOOKUP($A56,csapatok!$A:$NN,BF$320,FALSE),LEN(VLOOKUP($A56,csapatok!$A:$NN,BF$320,FALSE))-6),'csapat-ranglista'!$A:$FP,BF$321,FALSE)/8,VLOOKUP(VLOOKUP($A56,csapatok!$A:$NN,BF$320,FALSE),'csapat-ranglista'!$A:$FP,BF$321,FALSE)/4),0)</f>
        <v>0</v>
      </c>
      <c r="BG56" s="223">
        <f>IFERROR(IF(RIGHT(VLOOKUP($A56,csapatok!$A:$NN,BG$320,FALSE),5)="Csere",VLOOKUP(LEFT(VLOOKUP($A56,csapatok!$A:$NN,BG$320,FALSE),LEN(VLOOKUP($A56,csapatok!$A:$NN,BG$320,FALSE))-6),'csapat-ranglista'!$A:$FP,BG$321,FALSE)/8,VLOOKUP(VLOOKUP($A56,csapatok!$A:$NN,BG$320,FALSE),'csapat-ranglista'!$A:$FP,BG$321,FALSE)/4),0)</f>
        <v>0</v>
      </c>
      <c r="BH56" s="223">
        <f>IFERROR(IF(RIGHT(VLOOKUP($A56,csapatok!$A:$NN,BH$320,FALSE),5)="Csere",VLOOKUP(LEFT(VLOOKUP($A56,csapatok!$A:$NN,BH$320,FALSE),LEN(VLOOKUP($A56,csapatok!$A:$NN,BH$320,FALSE))-6),'csapat-ranglista'!$A:$FP,BH$321,FALSE)/8,VLOOKUP(VLOOKUP($A56,csapatok!$A:$NN,BH$320,FALSE),'csapat-ranglista'!$A:$FP,BH$321,FALSE)/4),0)</f>
        <v>2.90296921316421</v>
      </c>
      <c r="BI56" s="223">
        <f>IFERROR(IF(RIGHT(VLOOKUP($A56,csapatok!$A:$NN,BI$320,FALSE),5)="Csere",VLOOKUP(LEFT(VLOOKUP($A56,csapatok!$A:$NN,BI$320,FALSE),LEN(VLOOKUP($A56,csapatok!$A:$NN,BI$320,FALSE))-6),'csapat-ranglista'!$A:$FP,BI$321,FALSE)/8,VLOOKUP(VLOOKUP($A56,csapatok!$A:$NN,BI$320,FALSE),'csapat-ranglista'!$A:$FP,BI$321,FALSE)/4),0)</f>
        <v>0</v>
      </c>
      <c r="BJ56" s="223">
        <f>IFERROR(IF(RIGHT(VLOOKUP($A56,csapatok!$A:$NN,BJ$320,FALSE),5)="Csere",VLOOKUP(LEFT(VLOOKUP($A56,csapatok!$A:$NN,BJ$320,FALSE),LEN(VLOOKUP($A56,csapatok!$A:$NN,BJ$320,FALSE))-6),'csapat-ranglista'!$A:$FP,BJ$321,FALSE)/8,VLOOKUP(VLOOKUP($A56,csapatok!$A:$NN,BJ$320,FALSE),'csapat-ranglista'!$A:$FP,BJ$321,FALSE)/4),0)</f>
        <v>0</v>
      </c>
      <c r="BK56" s="223">
        <f>IFERROR(IF(RIGHT(VLOOKUP($A56,csapatok!$A:$NN,BK$320,FALSE),5)="Csere",VLOOKUP(LEFT(VLOOKUP($A56,csapatok!$A:$NN,BK$320,FALSE),LEN(VLOOKUP($A56,csapatok!$A:$NN,BK$320,FALSE))-6),'csapat-ranglista'!$A:$FP,BK$321,FALSE)/8,VLOOKUP(VLOOKUP($A56,csapatok!$A:$NN,BK$320,FALSE),'csapat-ranglista'!$A:$FP,BK$321,FALSE)/4),0)</f>
        <v>0</v>
      </c>
      <c r="BL56" s="223">
        <f>IFERROR(IF(RIGHT(VLOOKUP($A56,csapatok!$A:$NN,BL$320,FALSE),5)="Csere",VLOOKUP(LEFT(VLOOKUP($A56,csapatok!$A:$NN,BL$320,FALSE),LEN(VLOOKUP($A56,csapatok!$A:$NN,BL$320,FALSE))-6),'csapat-ranglista'!$A:$FP,BL$321,FALSE)/8,VLOOKUP(VLOOKUP($A56,csapatok!$A:$NN,BL$320,FALSE),'csapat-ranglista'!$A:$FP,BL$321,FALSE)/4),0)</f>
        <v>2.301612193679639</v>
      </c>
      <c r="BM56" s="223">
        <f>IFERROR(IF(RIGHT(VLOOKUP($A56,csapatok!$A:$NN,BM$320,FALSE),5)="Csere",VLOOKUP(LEFT(VLOOKUP($A56,csapatok!$A:$NN,BM$320,FALSE),LEN(VLOOKUP($A56,csapatok!$A:$NN,BM$320,FALSE))-6),'csapat-ranglista'!$A:$FP,BM$321,FALSE)/8,VLOOKUP(VLOOKUP($A56,csapatok!$A:$NN,BM$320,FALSE),'csapat-ranglista'!$A:$FP,BM$321,FALSE)/4),0)</f>
        <v>0</v>
      </c>
      <c r="BN56" s="223">
        <f>IFERROR(IF(RIGHT(VLOOKUP($A56,csapatok!$A:$NN,BN$320,FALSE),5)="Csere",VLOOKUP(LEFT(VLOOKUP($A56,csapatok!$A:$NN,BN$320,FALSE),LEN(VLOOKUP($A56,csapatok!$A:$NN,BN$320,FALSE))-6),'csapat-ranglista'!$A:$FP,BN$321,FALSE)/8,VLOOKUP(VLOOKUP($A56,csapatok!$A:$NN,BN$320,FALSE),'csapat-ranglista'!$A:$FP,BN$321,FALSE)/4),0)</f>
        <v>0</v>
      </c>
      <c r="BO56" s="223">
        <f>IFERROR(IF(RIGHT(VLOOKUP($A56,csapatok!$A:$NN,BO$320,FALSE),5)="Csere",VLOOKUP(LEFT(VLOOKUP($A56,csapatok!$A:$NN,BO$320,FALSE),LEN(VLOOKUP($A56,csapatok!$A:$NN,BO$320,FALSE))-6),'csapat-ranglista'!$A:$FP,BO$321,FALSE)/8,VLOOKUP(VLOOKUP($A56,csapatok!$A:$NN,BO$320,FALSE),'csapat-ranglista'!$A:$FP,BO$321,FALSE)/4),0)</f>
        <v>1.5741026988059816</v>
      </c>
      <c r="BP56" s="223">
        <f>IFERROR(IF(RIGHT(VLOOKUP($A56,csapatok!$A:$NN,BP$320,FALSE),5)="Csere",VLOOKUP(LEFT(VLOOKUP($A56,csapatok!$A:$NN,BP$320,FALSE),LEN(VLOOKUP($A56,csapatok!$A:$NN,BP$320,FALSE))-6),'csapat-ranglista'!$A:$FP,BP$321,FALSE)/8,VLOOKUP(VLOOKUP($A56,csapatok!$A:$NN,BP$320,FALSE),'csapat-ranglista'!$A:$FP,BP$321,FALSE)/4),0)</f>
        <v>0</v>
      </c>
      <c r="BQ56" s="223">
        <f>IFERROR(IF(RIGHT(VLOOKUP($A56,csapatok!$A:$NN,BQ$320,FALSE),5)="Csere",VLOOKUP(LEFT(VLOOKUP($A56,csapatok!$A:$NN,BQ$320,FALSE),LEN(VLOOKUP($A56,csapatok!$A:$NN,BQ$320,FALSE))-6),'csapat-ranglista'!$A:$FP,BQ$321,FALSE)/8,VLOOKUP(VLOOKUP($A56,csapatok!$A:$NN,BQ$320,FALSE),'csapat-ranglista'!$A:$FP,BQ$321,FALSE)/4),0)</f>
        <v>0</v>
      </c>
      <c r="BR56" s="223">
        <f>IFERROR(IF(RIGHT(VLOOKUP($A56,csapatok!$A:$NN,BR$320,FALSE),5)="Csere",VLOOKUP(LEFT(VLOOKUP($A56,csapatok!$A:$NN,BR$320,FALSE),LEN(VLOOKUP($A56,csapatok!$A:$NN,BR$320,FALSE))-6),'csapat-ranglista'!$A:$FP,BR$321,FALSE)/8,VLOOKUP(VLOOKUP($A56,csapatok!$A:$NN,BR$320,FALSE),'csapat-ranglista'!$A:$FP,BR$321,FALSE)/4),0)</f>
        <v>0</v>
      </c>
      <c r="BS56" s="223">
        <f>IFERROR(IF(RIGHT(VLOOKUP($A56,csapatok!$A:$NN,BS$320,FALSE),5)="Csere",VLOOKUP(LEFT(VLOOKUP($A56,csapatok!$A:$NN,BS$320,FALSE),LEN(VLOOKUP($A56,csapatok!$A:$NN,BS$320,FALSE))-6),'csapat-ranglista'!$A:$FP,BS$321,FALSE)/8,VLOOKUP(VLOOKUP($A56,csapatok!$A:$NN,BS$320,FALSE),'csapat-ranglista'!$A:$FP,BS$321,FALSE)/4),0)</f>
        <v>0</v>
      </c>
      <c r="BT56" s="223">
        <f>IFERROR(IF(RIGHT(VLOOKUP($A56,csapatok!$A:$NN,BT$320,FALSE),5)="Csere",VLOOKUP(LEFT(VLOOKUP($A56,csapatok!$A:$NN,BT$320,FALSE),LEN(VLOOKUP($A56,csapatok!$A:$NN,BT$320,FALSE))-6),'csapat-ranglista'!$A:$FP,BT$321,FALSE)/8,VLOOKUP(VLOOKUP($A56,csapatok!$A:$NN,BT$320,FALSE),'csapat-ranglista'!$A:$FP,BT$321,FALSE)/4),0)</f>
        <v>0</v>
      </c>
      <c r="BU56" s="223">
        <f>IFERROR(IF(RIGHT(VLOOKUP($A56,csapatok!$A:$NN,BU$320,FALSE),5)="Csere",VLOOKUP(LEFT(VLOOKUP($A56,csapatok!$A:$NN,BU$320,FALSE),LEN(VLOOKUP($A56,csapatok!$A:$NN,BU$320,FALSE))-6),'csapat-ranglista'!$A:$FP,BU$321,FALSE)/8,VLOOKUP(VLOOKUP($A56,csapatok!$A:$NN,BU$320,FALSE),'csapat-ranglista'!$A:$FP,BU$321,FALSE)/4),0)</f>
        <v>3.0469481594846823</v>
      </c>
      <c r="BV56" s="223">
        <f>IFERROR(IF(RIGHT(VLOOKUP($A56,csapatok!$A:$NN,BV$320,FALSE),5)="Csere",VLOOKUP(LEFT(VLOOKUP($A56,csapatok!$A:$NN,BV$320,FALSE),LEN(VLOOKUP($A56,csapatok!$A:$NN,BV$320,FALSE))-6),'csapat-ranglista'!$A:$FP,BV$321,FALSE)/8,VLOOKUP(VLOOKUP($A56,csapatok!$A:$NN,BV$320,FALSE),'csapat-ranglista'!$A:$FP,BV$321,FALSE)/4),0)</f>
        <v>0</v>
      </c>
      <c r="BW56" s="223">
        <f>IFERROR(IF(RIGHT(VLOOKUP($A56,csapatok!$A:$NN,BW$320,FALSE),5)="Csere",VLOOKUP(LEFT(VLOOKUP($A56,csapatok!$A:$NN,BW$320,FALSE),LEN(VLOOKUP($A56,csapatok!$A:$NN,BW$320,FALSE))-6),'csapat-ranglista'!$A:$FP,BW$321,FALSE)/8,VLOOKUP(VLOOKUP($A56,csapatok!$A:$NN,BW$320,FALSE),'csapat-ranglista'!$A:$FP,BW$321,FALSE)/4),0)</f>
        <v>0</v>
      </c>
      <c r="BX56" s="223">
        <f>IFERROR(IF(RIGHT(VLOOKUP($A56,csapatok!$A:$NN,BX$320,FALSE),5)="Csere",VLOOKUP(LEFT(VLOOKUP($A56,csapatok!$A:$NN,BX$320,FALSE),LEN(VLOOKUP($A56,csapatok!$A:$NN,BX$320,FALSE))-6),'csapat-ranglista'!$A:$FP,BX$321,FALSE)/8,VLOOKUP(VLOOKUP($A56,csapatok!$A:$NN,BX$320,FALSE),'csapat-ranglista'!$A:$FP,BX$321,FALSE)/4),0)</f>
        <v>8.3926916580641286</v>
      </c>
      <c r="BY56" s="223">
        <f>IFERROR(IF(RIGHT(VLOOKUP($A56,csapatok!$A:$NN,BY$320,FALSE),5)="Csere",VLOOKUP(LEFT(VLOOKUP($A56,csapatok!$A:$NN,BY$320,FALSE),LEN(VLOOKUP($A56,csapatok!$A:$NN,BY$320,FALSE))-6),'csapat-ranglista'!$A:$FP,BY$321,FALSE)/8,VLOOKUP(VLOOKUP($A56,csapatok!$A:$NN,BY$320,FALSE),'csapat-ranglista'!$A:$FP,BY$321,FALSE)/4),0)</f>
        <v>0</v>
      </c>
      <c r="BZ56" s="223">
        <f>IFERROR(IF(RIGHT(VLOOKUP($A56,csapatok!$A:$NN,BZ$320,FALSE),5)="Csere",VLOOKUP(LEFT(VLOOKUP($A56,csapatok!$A:$NN,BZ$320,FALSE),LEN(VLOOKUP($A56,csapatok!$A:$NN,BZ$320,FALSE))-6),'csapat-ranglista'!$A:$FP,BZ$321,FALSE)/8,VLOOKUP(VLOOKUP($A56,csapatok!$A:$NN,BZ$320,FALSE),'csapat-ranglista'!$A:$FP,BZ$321,FALSE)/4),0)</f>
        <v>0</v>
      </c>
      <c r="CA56" s="223">
        <f>IFERROR(IF(RIGHT(VLOOKUP($A56,csapatok!$A:$NN,CA$320,FALSE),5)="Csere",VLOOKUP(LEFT(VLOOKUP($A56,csapatok!$A:$NN,CA$320,FALSE),LEN(VLOOKUP($A56,csapatok!$A:$NN,CA$320,FALSE))-6),'csapat-ranglista'!$A:$FP,CA$321,FALSE)/8,VLOOKUP(VLOOKUP($A56,csapatok!$A:$NN,CA$320,FALSE),'csapat-ranglista'!$A:$FP,CA$321,FALSE)/4),0)</f>
        <v>0</v>
      </c>
      <c r="CB56" s="223">
        <f>IFERROR(IF(RIGHT(VLOOKUP($A56,csapatok!$A:$NN,CB$320,FALSE),5)="Csere",VLOOKUP(LEFT(VLOOKUP($A56,csapatok!$A:$NN,CB$320,FALSE),LEN(VLOOKUP($A56,csapatok!$A:$NN,CB$320,FALSE))-6),'csapat-ranglista'!$A:$FP,CB$321,FALSE)/8,VLOOKUP(VLOOKUP($A56,csapatok!$A:$NN,CB$320,FALSE),'csapat-ranglista'!$A:$FP,CB$321,FALSE)/4),0)</f>
        <v>0</v>
      </c>
      <c r="CC56" s="223">
        <f>IFERROR(IF(RIGHT(VLOOKUP($A56,csapatok!$A:$NN,CC$320,FALSE),5)="Csere",VLOOKUP(LEFT(VLOOKUP($A56,csapatok!$A:$NN,CC$320,FALSE),LEN(VLOOKUP($A56,csapatok!$A:$NN,CC$320,FALSE))-6),'csapat-ranglista'!$A:$FP,CC$321,FALSE)/8,VLOOKUP(VLOOKUP($A56,csapatok!$A:$NN,CC$320,FALSE),'csapat-ranglista'!$A:$FP,CC$321,FALSE)/4),0)</f>
        <v>5.1327477094744465</v>
      </c>
      <c r="CD56" s="223">
        <f>IFERROR(IF(RIGHT(VLOOKUP($A56,csapatok!$A:$NN,CD$320,FALSE),5)="Csere",VLOOKUP(LEFT(VLOOKUP($A56,csapatok!$A:$NN,CD$320,FALSE),LEN(VLOOKUP($A56,csapatok!$A:$NN,CD$320,FALSE))-6),'csapat-ranglista'!$A:$FP,CD$321,FALSE)/8,VLOOKUP(VLOOKUP($A56,csapatok!$A:$NN,CD$320,FALSE),'csapat-ranglista'!$A:$FP,CD$321,FALSE)/4),0)</f>
        <v>0</v>
      </c>
      <c r="CE56" s="223">
        <f>IFERROR(IF(RIGHT(VLOOKUP($A56,csapatok!$A:$NN,CE$320,FALSE),5)="Csere",VLOOKUP(LEFT(VLOOKUP($A56,csapatok!$A:$NN,CE$320,FALSE),LEN(VLOOKUP($A56,csapatok!$A:$NN,CE$320,FALSE))-6),'csapat-ranglista'!$A:$FP,CE$321,FALSE)/8,VLOOKUP(VLOOKUP($A56,csapatok!$A:$NN,CE$320,FALSE),'csapat-ranglista'!$A:$FP,CE$321,FALSE)/4),0)</f>
        <v>0</v>
      </c>
      <c r="CF56" s="223">
        <f>IFERROR(IF(RIGHT(VLOOKUP($A56,csapatok!$A:$NN,CF$320,FALSE),5)="Csere",VLOOKUP(LEFT(VLOOKUP($A56,csapatok!$A:$NN,CF$320,FALSE),LEN(VLOOKUP($A56,csapatok!$A:$NN,CF$320,FALSE))-6),'csapat-ranglista'!$A:$FP,CF$321,FALSE)/8,VLOOKUP(VLOOKUP($A56,csapatok!$A:$NN,CF$320,FALSE),'csapat-ranglista'!$A:$FP,CF$321,FALSE)/4),0)</f>
        <v>0</v>
      </c>
      <c r="CG56" s="223">
        <f>IFERROR(IF(RIGHT(VLOOKUP($A56,csapatok!$A:$NN,CG$320,FALSE),5)="Csere",VLOOKUP(LEFT(VLOOKUP($A56,csapatok!$A:$NN,CG$320,FALSE),LEN(VLOOKUP($A56,csapatok!$A:$NN,CG$320,FALSE))-6),'csapat-ranglista'!$A:$FP,CG$321,FALSE)/8,VLOOKUP(VLOOKUP($A56,csapatok!$A:$NN,CG$320,FALSE),'csapat-ranglista'!$A:$FP,CG$321,FALSE)/4),0)</f>
        <v>0</v>
      </c>
      <c r="CH56" s="223">
        <f>IFERROR(IF(RIGHT(VLOOKUP($A56,csapatok!$A:$NN,CH$320,FALSE),5)="Csere",VLOOKUP(LEFT(VLOOKUP($A56,csapatok!$A:$NN,CH$320,FALSE),LEN(VLOOKUP($A56,csapatok!$A:$NN,CH$320,FALSE))-6),'csapat-ranglista'!$A:$FP,CH$321,FALSE)/8,VLOOKUP(VLOOKUP($A56,csapatok!$A:$NN,CH$320,FALSE),'csapat-ranglista'!$A:$FP,CH$321,FALSE)/4),0)</f>
        <v>5.7359145907061917</v>
      </c>
      <c r="CI56" s="223">
        <f>IFERROR(IF(RIGHT(VLOOKUP($A56,csapatok!$A:$NN,CI$320,FALSE),5)="Csere",VLOOKUP(LEFT(VLOOKUP($A56,csapatok!$A:$NN,CI$320,FALSE),LEN(VLOOKUP($A56,csapatok!$A:$NN,CI$320,FALSE))-6),'csapat-ranglista'!$A:$FP,CI$321,FALSE)/8,VLOOKUP(VLOOKUP($A56,csapatok!$A:$NN,CI$320,FALSE),'csapat-ranglista'!$A:$FP,CI$321,FALSE)/4),0)</f>
        <v>0</v>
      </c>
      <c r="CJ56" s="224">
        <f>versenyek!$IQ$11*IFERROR(VLOOKUP(VLOOKUP($A56,versenyek!IP:IR,3,FALSE),szabalyok!$A$16:$B$23,2,FALSE)/4,0)</f>
        <v>0</v>
      </c>
      <c r="CK56" s="224">
        <f>versenyek!$IT$11*IFERROR(VLOOKUP(VLOOKUP($A56,versenyek!IS:IU,3,FALSE),szabalyok!$A$16:$B$23,2,FALSE)/4,0)</f>
        <v>0</v>
      </c>
      <c r="CL56" s="223">
        <f>IFERROR(IF(RIGHT(VLOOKUP($A56,csapatok!$A:$NN,CL$320,FALSE),5)="Csere",VLOOKUP(LEFT(VLOOKUP($A56,csapatok!$A:$NN,CL$320,FALSE),LEN(VLOOKUP($A56,csapatok!$A:$NN,CL$320,FALSE))-6),'csapat-ranglista'!$A:$FP,CL$321,FALSE)/8,VLOOKUP(VLOOKUP($A56,csapatok!$A:$NN,CL$320,FALSE),'csapat-ranglista'!$A:$FP,CL$321,FALSE)/4),0)</f>
        <v>0</v>
      </c>
      <c r="CM56" s="223">
        <f>IFERROR(IF(RIGHT(VLOOKUP($A56,csapatok!$A:$NN,CM$320,FALSE),5)="Csere",VLOOKUP(LEFT(VLOOKUP($A56,csapatok!$A:$NN,CM$320,FALSE),LEN(VLOOKUP($A56,csapatok!$A:$NN,CM$320,FALSE))-6),'csapat-ranglista'!$A:$FP,CM$321,FALSE)/8,VLOOKUP(VLOOKUP($A56,csapatok!$A:$NN,CM$320,FALSE),'csapat-ranglista'!$A:$FP,CM$321,FALSE)/4),0)</f>
        <v>0</v>
      </c>
      <c r="CN56" s="223">
        <f>IFERROR(IF(RIGHT(VLOOKUP($A56,csapatok!$A:$NN,CN$320,FALSE),5)="Csere",VLOOKUP(LEFT(VLOOKUP($A56,csapatok!$A:$NN,CN$320,FALSE),LEN(VLOOKUP($A56,csapatok!$A:$NN,CN$320,FALSE))-6),'csapat-ranglista'!$A:$FP,CN$321,FALSE)/8,VLOOKUP(VLOOKUP($A56,csapatok!$A:$NN,CN$320,FALSE),'csapat-ranglista'!$A:$FP,CN$321,FALSE)/4),0)</f>
        <v>0</v>
      </c>
      <c r="CO56" s="223">
        <f>IFERROR(IF(RIGHT(VLOOKUP($A56,csapatok!$A:$NN,CO$320,FALSE),5)="Csere",VLOOKUP(LEFT(VLOOKUP($A56,csapatok!$A:$NN,CO$320,FALSE),LEN(VLOOKUP($A56,csapatok!$A:$NN,CO$320,FALSE))-6),'csapat-ranglista'!$A:$FP,CO$321,FALSE)/8,VLOOKUP(VLOOKUP($A56,csapatok!$A:$NN,CO$320,FALSE),'csapat-ranglista'!$A:$FP,CO$321,FALSE)/4),0)</f>
        <v>0</v>
      </c>
      <c r="CP56" s="223">
        <f>IFERROR(IF(RIGHT(VLOOKUP($A56,csapatok!$A:$NN,CP$320,FALSE),5)="Csere",VLOOKUP(LEFT(VLOOKUP($A56,csapatok!$A:$NN,CP$320,FALSE),LEN(VLOOKUP($A56,csapatok!$A:$NN,CP$320,FALSE))-6),'csapat-ranglista'!$A:$FP,CP$321,FALSE)/8,VLOOKUP(VLOOKUP($A56,csapatok!$A:$NN,CP$320,FALSE),'csapat-ranglista'!$A:$FP,CP$321,FALSE)/4),0)</f>
        <v>0</v>
      </c>
      <c r="CQ56" s="223">
        <f>IFERROR(IF(RIGHT(VLOOKUP($A56,csapatok!$A:$NN,CQ$320,FALSE),5)="Csere",VLOOKUP(LEFT(VLOOKUP($A56,csapatok!$A:$NN,CQ$320,FALSE),LEN(VLOOKUP($A56,csapatok!$A:$NN,CQ$320,FALSE))-6),'csapat-ranglista'!$A:$FP,CQ$321,FALSE)/8,VLOOKUP(VLOOKUP($A56,csapatok!$A:$NN,CQ$320,FALSE),'csapat-ranglista'!$A:$FP,CQ$321,FALSE)/4),0)</f>
        <v>0</v>
      </c>
      <c r="CR56" s="223">
        <f>IFERROR(IF(RIGHT(VLOOKUP($A56,csapatok!$A:$NN,CR$320,FALSE),5)="Csere",VLOOKUP(LEFT(VLOOKUP($A56,csapatok!$A:$NN,CR$320,FALSE),LEN(VLOOKUP($A56,csapatok!$A:$NN,CR$320,FALSE))-6),'csapat-ranglista'!$A:$FP,CR$321,FALSE)/8,VLOOKUP(VLOOKUP($A56,csapatok!$A:$NN,CR$320,FALSE),'csapat-ranglista'!$A:$FP,CR$321,FALSE)/4),0)</f>
        <v>0</v>
      </c>
      <c r="CS56" s="223">
        <f>IFERROR(IF(RIGHT(VLOOKUP($A56,csapatok!$A:$NN,CS$320,FALSE),5)="Csere",VLOOKUP(LEFT(VLOOKUP($A56,csapatok!$A:$NN,CS$320,FALSE),LEN(VLOOKUP($A56,csapatok!$A:$NN,CS$320,FALSE))-6),'csapat-ranglista'!$A:$FP,CS$321,FALSE)/8,VLOOKUP(VLOOKUP($A56,csapatok!$A:$NN,CS$320,FALSE),'csapat-ranglista'!$A:$FP,CS$321,FALSE)/4),0)</f>
        <v>3.4953751020172086</v>
      </c>
      <c r="CT56" s="223">
        <f>IFERROR(IF(RIGHT(VLOOKUP($A56,csapatok!$A:$NN,CT$320,FALSE),5)="Csere",VLOOKUP(LEFT(VLOOKUP($A56,csapatok!$A:$NN,CT$320,FALSE),LEN(VLOOKUP($A56,csapatok!$A:$NN,CT$320,FALSE))-6),'csapat-ranglista'!$A:$FP,CT$321,FALSE)/8,VLOOKUP(VLOOKUP($A56,csapatok!$A:$NN,CT$320,FALSE),'csapat-ranglista'!$A:$FP,CT$321,FALSE)/4),0)</f>
        <v>0</v>
      </c>
      <c r="CU56" s="223">
        <f>IFERROR(IF(RIGHT(VLOOKUP($A56,csapatok!$A:$NN,CU$320,FALSE),5)="Csere",VLOOKUP(LEFT(VLOOKUP($A56,csapatok!$A:$NN,CU$320,FALSE),LEN(VLOOKUP($A56,csapatok!$A:$NN,CU$320,FALSE))-6),'csapat-ranglista'!$A:$FP,CU$321,FALSE)/8,VLOOKUP(VLOOKUP($A56,csapatok!$A:$NN,CU$320,FALSE),'csapat-ranglista'!$A:$FP,CU$321,FALSE)/4),0)</f>
        <v>0</v>
      </c>
      <c r="CV56" s="223">
        <f>IFERROR(IF(RIGHT(VLOOKUP($A56,csapatok!$A:$NN,CV$320,FALSE),5)="Csere",VLOOKUP(LEFT(VLOOKUP($A56,csapatok!$A:$NN,CV$320,FALSE),LEN(VLOOKUP($A56,csapatok!$A:$NN,CV$320,FALSE))-6),'csapat-ranglista'!$A:$FP,CV$321,FALSE)/8,VLOOKUP(VLOOKUP($A56,csapatok!$A:$NN,CV$320,FALSE),'csapat-ranglista'!$A:$FP,CV$321,FALSE)/4),0)</f>
        <v>0</v>
      </c>
      <c r="CW56" s="223">
        <f>IFERROR(IF(RIGHT(VLOOKUP($A56,csapatok!$A:$NN,CW$320,FALSE),5)="Csere",VLOOKUP(LEFT(VLOOKUP($A56,csapatok!$A:$NN,CW$320,FALSE),LEN(VLOOKUP($A56,csapatok!$A:$NN,CW$320,FALSE))-6),'csapat-ranglista'!$A:$FP,CW$321,FALSE)/8,VLOOKUP(VLOOKUP($A56,csapatok!$A:$NN,CW$320,FALSE),'csapat-ranglista'!$A:$FP,CW$321,FALSE)/4),0)</f>
        <v>0</v>
      </c>
      <c r="CX56" s="223">
        <f>IFERROR(IF(RIGHT(VLOOKUP($A56,csapatok!$A:$NN,CX$320,FALSE),5)="Csere",VLOOKUP(LEFT(VLOOKUP($A56,csapatok!$A:$NN,CX$320,FALSE),LEN(VLOOKUP($A56,csapatok!$A:$NN,CX$320,FALSE))-6),'csapat-ranglista'!$A:$FP,CX$321,FALSE)/8,VLOOKUP(VLOOKUP($A56,csapatok!$A:$NN,CX$320,FALSE),'csapat-ranglista'!$A:$FP,CX$321,FALSE)/4),0)</f>
        <v>0</v>
      </c>
      <c r="CY56" s="223">
        <f>IFERROR(IF(RIGHT(VLOOKUP($A56,csapatok!$A:$NN,CY$320,FALSE),5)="Csere",VLOOKUP(LEFT(VLOOKUP($A56,csapatok!$A:$NN,CY$320,FALSE),LEN(VLOOKUP($A56,csapatok!$A:$NN,CY$320,FALSE))-6),'csapat-ranglista'!$A:$FP,CY$321,FALSE)/8,VLOOKUP(VLOOKUP($A56,csapatok!$A:$NN,CY$320,FALSE),'csapat-ranglista'!$A:$FP,CY$321,FALSE)/4),0)</f>
        <v>0</v>
      </c>
      <c r="CZ56" s="223">
        <f>IFERROR(IF(RIGHT(VLOOKUP($A56,csapatok!$A:$NN,CZ$320,FALSE),5)="Csere",VLOOKUP(LEFT(VLOOKUP($A56,csapatok!$A:$NN,CZ$320,FALSE),LEN(VLOOKUP($A56,csapatok!$A:$NN,CZ$320,FALSE))-6),'csapat-ranglista'!$A:$FP,CZ$321,FALSE)/8,VLOOKUP(VLOOKUP($A56,csapatok!$A:$NN,CZ$320,FALSE),'csapat-ranglista'!$A:$FP,CZ$321,FALSE)/4),0)</f>
        <v>0</v>
      </c>
      <c r="DA56" s="223">
        <f>IFERROR(IF(RIGHT(VLOOKUP($A56,csapatok!$A:$NN,DA$320,FALSE),5)="Csere",VLOOKUP(LEFT(VLOOKUP($A56,csapatok!$A:$NN,DA$320,FALSE),LEN(VLOOKUP($A56,csapatok!$A:$NN,DA$320,FALSE))-6),'csapat-ranglista'!$A:$FP,DA$321,FALSE)/8,VLOOKUP(VLOOKUP($A56,csapatok!$A:$NN,DA$320,FALSE),'csapat-ranglista'!$A:$FP,DA$321,FALSE)/4),0)</f>
        <v>0</v>
      </c>
      <c r="DB56" s="223">
        <f>IFERROR(IF(RIGHT(VLOOKUP($A56,csapatok!$A:$NN,DB$320,FALSE),5)="Csere",VLOOKUP(LEFT(VLOOKUP($A56,csapatok!$A:$NN,DB$320,FALSE),LEN(VLOOKUP($A56,csapatok!$A:$NN,DB$320,FALSE))-6),'csapat-ranglista'!$A:$FP,DB$321,FALSE)/8,VLOOKUP(VLOOKUP($A56,csapatok!$A:$NN,DB$320,FALSE),'csapat-ranglista'!$A:$FP,DB$321,FALSE)/4),0)</f>
        <v>0</v>
      </c>
      <c r="DC56" s="223">
        <f>IFERROR(IF(RIGHT(VLOOKUP($A56,csapatok!$A:$NN,DC$320,FALSE),5)="Csere",VLOOKUP(LEFT(VLOOKUP($A56,csapatok!$A:$NN,DC$320,FALSE),LEN(VLOOKUP($A56,csapatok!$A:$NN,DC$320,FALSE))-6),'csapat-ranglista'!$A:$FP,DC$321,FALSE)/8,VLOOKUP(VLOOKUP($A56,csapatok!$A:$NN,DC$320,FALSE),'csapat-ranglista'!$A:$FP,DC$321,FALSE)/4),0)</f>
        <v>0</v>
      </c>
      <c r="DD56" s="223">
        <f>IFERROR(IF(RIGHT(VLOOKUP($A56,csapatok!$A:$NN,DD$320,FALSE),5)="Csere",VLOOKUP(LEFT(VLOOKUP($A56,csapatok!$A:$NN,DD$320,FALSE),LEN(VLOOKUP($A56,csapatok!$A:$NN,DD$320,FALSE))-6),'csapat-ranglista'!$A:$FP,DD$321,FALSE)/8,VLOOKUP(VLOOKUP($A56,csapatok!$A:$NN,DD$320,FALSE),'csapat-ranglista'!$A:$FP,DD$321,FALSE)/4),0)</f>
        <v>0</v>
      </c>
      <c r="DE56" s="223">
        <f>IFERROR(IF(RIGHT(VLOOKUP($A56,csapatok!$A:$NN,DE$320,FALSE),5)="Csere",VLOOKUP(LEFT(VLOOKUP($A56,csapatok!$A:$NN,DE$320,FALSE),LEN(VLOOKUP($A56,csapatok!$A:$NN,DE$320,FALSE))-6),'csapat-ranglista'!$A:$FP,DE$321,FALSE)/8,VLOOKUP(VLOOKUP($A56,csapatok!$A:$NN,DE$320,FALSE),'csapat-ranglista'!$A:$FP,DE$321,FALSE)/4),0)</f>
        <v>0</v>
      </c>
      <c r="DF56" s="223">
        <f>IFERROR(IF(RIGHT(VLOOKUP($A56,csapatok!$A:$NN,DF$320,FALSE),5)="Csere",VLOOKUP(LEFT(VLOOKUP($A56,csapatok!$A:$NN,DF$320,FALSE),LEN(VLOOKUP($A56,csapatok!$A:$NN,DF$320,FALSE))-6),'csapat-ranglista'!$A:$FP,DF$321,FALSE)/8,VLOOKUP(VLOOKUP($A56,csapatok!$A:$NN,DF$320,FALSE),'csapat-ranglista'!$A:$FP,DF$321,FALSE)/4),0)</f>
        <v>0</v>
      </c>
      <c r="DG56" s="223">
        <f>IFERROR(IF(RIGHT(VLOOKUP($A56,csapatok!$A:$NN,DG$320,FALSE),5)="Csere",VLOOKUP(LEFT(VLOOKUP($A56,csapatok!$A:$NN,DG$320,FALSE),LEN(VLOOKUP($A56,csapatok!$A:$NN,DG$320,FALSE))-6),'csapat-ranglista'!$A:$FP,DG$321,FALSE)/8,VLOOKUP(VLOOKUP($A56,csapatok!$A:$NN,DG$320,FALSE),'csapat-ranglista'!$A:$FP,DG$321,FALSE)/4),0)</f>
        <v>0</v>
      </c>
      <c r="DH56" s="223">
        <f>IFERROR(IF(RIGHT(VLOOKUP($A56,csapatok!$A:$NN,DH$320,FALSE),5)="Csere",VLOOKUP(LEFT(VLOOKUP($A56,csapatok!$A:$NN,DH$320,FALSE),LEN(VLOOKUP($A56,csapatok!$A:$NN,DH$320,FALSE))-6),'csapat-ranglista'!$A:$FP,DH$321,FALSE)/8,VLOOKUP(VLOOKUP($A56,csapatok!$A:$NN,DH$320,FALSE),'csapat-ranglista'!$A:$FP,DH$321,FALSE)/4),0)</f>
        <v>0</v>
      </c>
      <c r="DI56" s="223">
        <f>IFERROR(IF(RIGHT(VLOOKUP($A56,csapatok!$A:$NN,DI$320,FALSE),5)="Csere",VLOOKUP(LEFT(VLOOKUP($A56,csapatok!$A:$NN,DI$320,FALSE),LEN(VLOOKUP($A56,csapatok!$A:$NN,DI$320,FALSE))-6),'csapat-ranglista'!$A:$FP,DI$321,FALSE)/8,VLOOKUP(VLOOKUP($A56,csapatok!$A:$NN,DI$320,FALSE),'csapat-ranglista'!$A:$FP,DI$321,FALSE)/4),0)</f>
        <v>0</v>
      </c>
      <c r="DJ56" s="223">
        <f>IFERROR(IF(RIGHT(VLOOKUP($A56,csapatok!$A:$NN,DJ$320,FALSE),5)="Csere",VLOOKUP(LEFT(VLOOKUP($A56,csapatok!$A:$NN,DJ$320,FALSE),LEN(VLOOKUP($A56,csapatok!$A:$NN,DJ$320,FALSE))-6),'csapat-ranglista'!$A:$FP,DJ$321,FALSE)/8,VLOOKUP(VLOOKUP($A56,csapatok!$A:$NN,DJ$320,FALSE),'csapat-ranglista'!$A:$FP,DJ$321,FALSE)/4),0)</f>
        <v>0</v>
      </c>
      <c r="DK56" s="223">
        <f>IFERROR(IF(RIGHT(VLOOKUP($A56,csapatok!$A:$NN,DK$320,FALSE),5)="Csere",VLOOKUP(LEFT(VLOOKUP($A56,csapatok!$A:$NN,DK$320,FALSE),LEN(VLOOKUP($A56,csapatok!$A:$NN,DK$320,FALSE))-6),'csapat-ranglista'!$A:$FP,DK$321,FALSE)/8,VLOOKUP(VLOOKUP($A56,csapatok!$A:$NN,DK$320,FALSE),'csapat-ranglista'!$A:$FP,DK$321,FALSE)/4),0)</f>
        <v>0</v>
      </c>
      <c r="DL56" s="223">
        <f>IFERROR(IF(RIGHT(VLOOKUP($A56,csapatok!$A:$NN,DL$320,FALSE),5)="Csere",VLOOKUP(LEFT(VLOOKUP($A56,csapatok!$A:$NN,DL$320,FALSE),LEN(VLOOKUP($A56,csapatok!$A:$NN,DL$320,FALSE))-6),'csapat-ranglista'!$A:$FP,DL$321,FALSE)/8,VLOOKUP(VLOOKUP($A56,csapatok!$A:$NN,DL$320,FALSE),'csapat-ranglista'!$A:$FP,DL$321,FALSE)/4),0)</f>
        <v>6.3697935309607692</v>
      </c>
      <c r="DM56" s="223">
        <f>IFERROR(IF(RIGHT(VLOOKUP($A56,csapatok!$A:$NN,DM$320,FALSE),5)="Csere",VLOOKUP(LEFT(VLOOKUP($A56,csapatok!$A:$NN,DM$320,FALSE),LEN(VLOOKUP($A56,csapatok!$A:$NN,DM$320,FALSE))-6),'csapat-ranglista'!$A:$FP,DM$321,FALSE)/8,VLOOKUP(VLOOKUP($A56,csapatok!$A:$NN,DM$320,FALSE),'csapat-ranglista'!$A:$FP,DM$321,FALSE)/4),0)</f>
        <v>0</v>
      </c>
      <c r="DN56" s="223">
        <f>IFERROR(IF(RIGHT(VLOOKUP($A56,csapatok!$A:$NN,DN$320,FALSE),5)="Csere",VLOOKUP(LEFT(VLOOKUP($A56,csapatok!$A:$NN,DN$320,FALSE),LEN(VLOOKUP($A56,csapatok!$A:$NN,DN$320,FALSE))-6),'csapat-ranglista'!$A:$FP,DN$321,FALSE)/8,VLOOKUP(VLOOKUP($A56,csapatok!$A:$NN,DN$320,FALSE),'csapat-ranglista'!$A:$FP,DN$321,FALSE)/4),0)</f>
        <v>0</v>
      </c>
      <c r="DO56" s="224">
        <f>versenyek!$MF$11*IFERROR(VLOOKUP(VLOOKUP($A56,versenyek!ME:MG,3,FALSE),szabalyok!$A$16:$B$23,2,FALSE)/4,0)</f>
        <v>0</v>
      </c>
      <c r="DP56" s="224">
        <f>versenyek!$MI$11*IFERROR(VLOOKUP(VLOOKUP($A56,versenyek!MH:MJ,3,FALSE),szabalyok!$A$16:$B$23,2,FALSE)/4,0)</f>
        <v>0</v>
      </c>
      <c r="DQ56" s="223">
        <f>IFERROR(IF(RIGHT(VLOOKUP($A56,csapatok!$A:$NN,DQ$320,FALSE),5)="Csere",VLOOKUP(LEFT(VLOOKUP($A56,csapatok!$A:$NN,DQ$320,FALSE),LEN(VLOOKUP($A56,csapatok!$A:$NN,DQ$320,FALSE))-6),'csapat-ranglista'!$A:$FP,DQ$321,FALSE)/8,VLOOKUP(VLOOKUP($A56,csapatok!$A:$NN,DQ$320,FALSE),'csapat-ranglista'!$A:$FP,DQ$321,FALSE)/4),0)</f>
        <v>0</v>
      </c>
      <c r="DR56" s="223">
        <f>IFERROR(IF(RIGHT(VLOOKUP($A56,csapatok!$A:$NN,DR$320,FALSE),5)="Csere",VLOOKUP(LEFT(VLOOKUP($A56,csapatok!$A:$NN,DR$320,FALSE),LEN(VLOOKUP($A56,csapatok!$A:$NN,DR$320,FALSE))-6),'csapat-ranglista'!$A:$FP,DR$321,FALSE)/8,VLOOKUP(VLOOKUP($A56,csapatok!$A:$NN,DR$320,FALSE),'csapat-ranglista'!$A:$FP,DR$321,FALSE)/4),0)</f>
        <v>0</v>
      </c>
      <c r="DS56" s="223">
        <f>IFERROR(IF(RIGHT(VLOOKUP($A56,csapatok!$A:$NN,DS$320,FALSE),5)="Csere",VLOOKUP(LEFT(VLOOKUP($A56,csapatok!$A:$NN,DS$320,FALSE),LEN(VLOOKUP($A56,csapatok!$A:$NN,DS$320,FALSE))-6),'csapat-ranglista'!$A:$FP,DS$321,FALSE)/8,VLOOKUP(VLOOKUP($A56,csapatok!$A:$NN,DS$320,FALSE),'csapat-ranglista'!$A:$FP,DS$321,FALSE)/4),0)</f>
        <v>0</v>
      </c>
      <c r="DT56" s="223">
        <f>IFERROR(IF(RIGHT(VLOOKUP($A56,csapatok!$A:$NN,DT$320,FALSE),5)="Csere",VLOOKUP(LEFT(VLOOKUP($A56,csapatok!$A:$NN,DT$320,FALSE),LEN(VLOOKUP($A56,csapatok!$A:$NN,DT$320,FALSE))-6),'csapat-ranglista'!$A:$FP,DT$321,FALSE)/8,VLOOKUP(VLOOKUP($A56,csapatok!$A:$NN,DT$320,FALSE),'csapat-ranglista'!$A:$FP,DT$321,FALSE)/4),0)</f>
        <v>0</v>
      </c>
      <c r="DU56" s="223">
        <f>IFERROR(IF(RIGHT(VLOOKUP($A56,csapatok!$A:$NN,DU$320,FALSE),5)="Csere",VLOOKUP(LEFT(VLOOKUP($A56,csapatok!$A:$NN,DU$320,FALSE),LEN(VLOOKUP($A56,csapatok!$A:$NN,DU$320,FALSE))-6),'csapat-ranglista'!$A:$FP,DU$321,FALSE)/8,VLOOKUP(VLOOKUP($A56,csapatok!$A:$NN,DU$320,FALSE),'csapat-ranglista'!$A:$FP,DU$321,FALSE)/4),0)</f>
        <v>0</v>
      </c>
      <c r="DV56" s="223">
        <f>IFERROR(IF(RIGHT(VLOOKUP($A56,csapatok!$A:$NN,DV$320,FALSE),5)="Csere",VLOOKUP(LEFT(VLOOKUP($A56,csapatok!$A:$NN,DV$320,FALSE),LEN(VLOOKUP($A56,csapatok!$A:$NN,DV$320,FALSE))-6),'csapat-ranglista'!$A:$FP,DV$321,FALSE)/8,VLOOKUP(VLOOKUP($A56,csapatok!$A:$NN,DV$320,FALSE),'csapat-ranglista'!$A:$FP,DV$321,FALSE)/4),0)</f>
        <v>0</v>
      </c>
      <c r="DW56" s="223">
        <f>IFERROR(IF(RIGHT(VLOOKUP($A56,csapatok!$A:$NN,DW$320,FALSE),5)="Csere",VLOOKUP(LEFT(VLOOKUP($A56,csapatok!$A:$NN,DW$320,FALSE),LEN(VLOOKUP($A56,csapatok!$A:$NN,DW$320,FALSE))-6),'csapat-ranglista'!$A:$FP,DW$321,FALSE)/8,VLOOKUP(VLOOKUP($A56,csapatok!$A:$NN,DW$320,FALSE),'csapat-ranglista'!$A:$FP,DW$321,FALSE)/4),0)</f>
        <v>0</v>
      </c>
      <c r="DX56" s="223">
        <f>IFERROR(IF(RIGHT(VLOOKUP($A56,csapatok!$A:$NN,DX$320,FALSE),5)="Csere",VLOOKUP(LEFT(VLOOKUP($A56,csapatok!$A:$NN,DX$320,FALSE),LEN(VLOOKUP($A56,csapatok!$A:$NN,DX$320,FALSE))-6),'csapat-ranglista'!$A:$FP,DX$321,FALSE)/8,VLOOKUP(VLOOKUP($A56,csapatok!$A:$NN,DX$320,FALSE),'csapat-ranglista'!$A:$FP,DX$321,FALSE)/4),0)</f>
        <v>0</v>
      </c>
      <c r="DY56" s="223">
        <f>IFERROR(IF(RIGHT(VLOOKUP($A56,csapatok!$A:$NN,DY$320,FALSE),5)="Csere",VLOOKUP(LEFT(VLOOKUP($A56,csapatok!$A:$NN,DY$320,FALSE),LEN(VLOOKUP($A56,csapatok!$A:$NN,DY$320,FALSE))-6),'csapat-ranglista'!$A:$FP,DY$321,FALSE)/8,VLOOKUP(VLOOKUP($A56,csapatok!$A:$NN,DY$320,FALSE),'csapat-ranglista'!$A:$FP,DY$321,FALSE)/4),0)</f>
        <v>0</v>
      </c>
      <c r="DZ56" s="223">
        <f>IFERROR(IF(RIGHT(VLOOKUP($A56,csapatok!$A:$NN,DZ$320,FALSE),5)="Csere",VLOOKUP(LEFT(VLOOKUP($A56,csapatok!$A:$NN,DZ$320,FALSE),LEN(VLOOKUP($A56,csapatok!$A:$NN,DZ$320,FALSE))-6),'csapat-ranglista'!$A:$FP,DZ$321,FALSE)/8,VLOOKUP(VLOOKUP($A56,csapatok!$A:$NN,DZ$320,FALSE),'csapat-ranglista'!$A:$FP,DZ$321,FALSE)/4),0)</f>
        <v>0</v>
      </c>
      <c r="EA56" s="223">
        <f>IFERROR(IF(RIGHT(VLOOKUP($A56,csapatok!$A:$NN,EA$320,FALSE),5)="Csere",VLOOKUP(LEFT(VLOOKUP($A56,csapatok!$A:$NN,EA$320,FALSE),LEN(VLOOKUP($A56,csapatok!$A:$NN,EA$320,FALSE))-6),'csapat-ranglista'!$A:$FP,EA$321,FALSE)/8,VLOOKUP(VLOOKUP($A56,csapatok!$A:$NN,EA$320,FALSE),'csapat-ranglista'!$A:$FP,EA$321,FALSE)/4),0)</f>
        <v>0</v>
      </c>
      <c r="EB56" s="223">
        <f>IFERROR(IF(RIGHT(VLOOKUP($A56,csapatok!$A:$NN,EB$320,FALSE),5)="Csere",VLOOKUP(LEFT(VLOOKUP($A56,csapatok!$A:$NN,EB$320,FALSE),LEN(VLOOKUP($A56,csapatok!$A:$NN,EB$320,FALSE))-6),'csapat-ranglista'!$A:$FP,EB$321,FALSE)/8,VLOOKUP(VLOOKUP($A56,csapatok!$A:$NN,EB$320,FALSE),'csapat-ranglista'!$A:$FP,EB$321,FALSE)/4),0)</f>
        <v>0</v>
      </c>
      <c r="EC56" s="223">
        <f>IFERROR(IF(RIGHT(VLOOKUP($A56,csapatok!$A:$NN,EC$320,FALSE),5)="Csere",VLOOKUP(LEFT(VLOOKUP($A56,csapatok!$A:$NN,EC$320,FALSE),LEN(VLOOKUP($A56,csapatok!$A:$NN,EC$320,FALSE))-6),'csapat-ranglista'!$A:$FP,EC$321,FALSE)/8,VLOOKUP(VLOOKUP($A56,csapatok!$A:$NN,EC$320,FALSE),'csapat-ranglista'!$A:$FP,EC$321,FALSE)/4),0)</f>
        <v>0</v>
      </c>
      <c r="ED56" s="223">
        <f>IFERROR(IF(RIGHT(VLOOKUP($A56,csapatok!$A:$NN,ED$320,FALSE),5)="Csere",VLOOKUP(LEFT(VLOOKUP($A56,csapatok!$A:$NN,ED$320,FALSE),LEN(VLOOKUP($A56,csapatok!$A:$NN,ED$320,FALSE))-6),'csapat-ranglista'!$A:$FP,ED$321,FALSE)/8,VLOOKUP(VLOOKUP($A56,csapatok!$A:$NN,ED$320,FALSE),'csapat-ranglista'!$A:$FP,ED$321,FALSE)/4),0)</f>
        <v>0</v>
      </c>
      <c r="EE56" s="223">
        <f>IFERROR(IF(RIGHT(VLOOKUP($A56,csapatok!$A:$NN,EE$320,FALSE),5)="Csere",VLOOKUP(LEFT(VLOOKUP($A56,csapatok!$A:$NN,EE$320,FALSE),LEN(VLOOKUP($A56,csapatok!$A:$NN,EE$320,FALSE))-6),'csapat-ranglista'!$A:$FP,EE$321,FALSE)/8,VLOOKUP(VLOOKUP($A56,csapatok!$A:$NN,EE$320,FALSE),'csapat-ranglista'!$A:$FP,EE$321,FALSE)/4),0)</f>
        <v>0</v>
      </c>
      <c r="EF56" s="223">
        <f>IFERROR(IF(RIGHT(VLOOKUP($A56,csapatok!$A:$NN,EF$320,FALSE),5)="Csere",VLOOKUP(LEFT(VLOOKUP($A56,csapatok!$A:$NN,EF$320,FALSE),LEN(VLOOKUP($A56,csapatok!$A:$NN,EF$320,FALSE))-6),'csapat-ranglista'!$A:$FP,EF$321,FALSE)/8,VLOOKUP(VLOOKUP($A56,csapatok!$A:$NN,EF$320,FALSE),'csapat-ranglista'!$A:$FP,EF$321,FALSE)/4),0)</f>
        <v>0</v>
      </c>
      <c r="EG56" s="223">
        <f>IFERROR(IF(RIGHT(VLOOKUP($A56,csapatok!$A:$NN,EG$320,FALSE),5)="Csere",VLOOKUP(LEFT(VLOOKUP($A56,csapatok!$A:$NN,EG$320,FALSE),LEN(VLOOKUP($A56,csapatok!$A:$NN,EG$320,FALSE))-6),'csapat-ranglista'!$A:$FP,EG$321,FALSE)/8,VLOOKUP(VLOOKUP($A56,csapatok!$A:$NN,EG$320,FALSE),'csapat-ranglista'!$A:$FP,EG$321,FALSE)/4),0)</f>
        <v>0</v>
      </c>
      <c r="EH56" s="223">
        <f>IFERROR(IF(RIGHT(VLOOKUP($A56,csapatok!$A:$NN,EH$320,FALSE),5)="Csere",VLOOKUP(LEFT(VLOOKUP($A56,csapatok!$A:$NN,EH$320,FALSE),LEN(VLOOKUP($A56,csapatok!$A:$NN,EH$320,FALSE))-6),'csapat-ranglista'!$A:$FP,EH$321,FALSE)/8,VLOOKUP(VLOOKUP($A56,csapatok!$A:$NN,EH$320,FALSE),'csapat-ranglista'!$A:$FP,EH$321,FALSE)/4),0)</f>
        <v>0</v>
      </c>
      <c r="EI56" s="223">
        <f>IFERROR(IF(RIGHT(VLOOKUP($A56,csapatok!$A:$NN,EI$320,FALSE),5)="Csere",VLOOKUP(LEFT(VLOOKUP($A56,csapatok!$A:$NN,EI$320,FALSE),LEN(VLOOKUP($A56,csapatok!$A:$NN,EI$320,FALSE))-6),'csapat-ranglista'!$A:$FP,EI$321,FALSE)/8,VLOOKUP(VLOOKUP($A56,csapatok!$A:$NN,EI$320,FALSE),'csapat-ranglista'!$A:$FP,EI$321,FALSE)/4),0)</f>
        <v>0</v>
      </c>
      <c r="EJ56" s="223">
        <f>IFERROR(IF(RIGHT(VLOOKUP($A56,csapatok!$A:$NN,EJ$320,FALSE),5)="Csere",VLOOKUP(LEFT(VLOOKUP($A56,csapatok!$A:$NN,EJ$320,FALSE),LEN(VLOOKUP($A56,csapatok!$A:$NN,EJ$320,FALSE))-6),'csapat-ranglista'!$A:$FP,EJ$321,FALSE)/8,VLOOKUP(VLOOKUP($A56,csapatok!$A:$NN,EJ$320,FALSE),'csapat-ranglista'!$A:$FP,EJ$321,FALSE)/4),0)</f>
        <v>0</v>
      </c>
      <c r="EK56" s="223">
        <f>IFERROR(IF(RIGHT(VLOOKUP($A56,csapatok!$A:$NN,EK$320,FALSE),5)="Csere",VLOOKUP(LEFT(VLOOKUP($A56,csapatok!$A:$NN,EK$320,FALSE),LEN(VLOOKUP($A56,csapatok!$A:$NN,EK$320,FALSE))-6),'csapat-ranglista'!$A:$FP,EK$321,FALSE)/8,VLOOKUP(VLOOKUP($A56,csapatok!$A:$NN,EK$320,FALSE),'csapat-ranglista'!$A:$FP,EK$321,FALSE)/4),0)</f>
        <v>0</v>
      </c>
      <c r="EL56" s="223">
        <f>IFERROR(IF(RIGHT(VLOOKUP($A56,csapatok!$A:$NN,EL$320,FALSE),5)="Csere",VLOOKUP(LEFT(VLOOKUP($A56,csapatok!$A:$NN,EL$320,FALSE),LEN(VLOOKUP($A56,csapatok!$A:$NN,EL$320,FALSE))-6),'csapat-ranglista'!$A:$FP,EL$321,FALSE)/8,VLOOKUP(VLOOKUP($A56,csapatok!$A:$NN,EL$320,FALSE),'csapat-ranglista'!$A:$FP,EL$321,FALSE)/4),0)</f>
        <v>0</v>
      </c>
      <c r="EM56" s="223">
        <f>IFERROR(IF(RIGHT(VLOOKUP($A56,csapatok!$A:$NN,EM$320,FALSE),5)="Csere",VLOOKUP(LEFT(VLOOKUP($A56,csapatok!$A:$NN,EM$320,FALSE),LEN(VLOOKUP($A56,csapatok!$A:$NN,EM$320,FALSE))-6),'csapat-ranglista'!$A:$FP,EM$321,FALSE)/8,VLOOKUP(VLOOKUP($A56,csapatok!$A:$NN,EM$320,FALSE),'csapat-ranglista'!$A:$FP,EM$321,FALSE)/4),0)</f>
        <v>0</v>
      </c>
      <c r="EN56" s="223">
        <f>IFERROR(IF(RIGHT(VLOOKUP($A56,csapatok!$A:$NN,EN$320,FALSE),5)="Csere",VLOOKUP(LEFT(VLOOKUP($A56,csapatok!$A:$NN,EN$320,FALSE),LEN(VLOOKUP($A56,csapatok!$A:$NN,EN$320,FALSE))-6),'csapat-ranglista'!$A:$FP,EN$321,FALSE)/8,VLOOKUP(VLOOKUP($A56,csapatok!$A:$NN,EN$320,FALSE),'csapat-ranglista'!$A:$FP,EN$321,FALSE)/4),0)</f>
        <v>0.41406640698607777</v>
      </c>
      <c r="EO56" s="223">
        <f>IFERROR(IF(RIGHT(VLOOKUP($A56,csapatok!$A:$NN,EO$320,FALSE),5)="Csere",VLOOKUP(LEFT(VLOOKUP($A56,csapatok!$A:$NN,EO$320,FALSE),LEN(VLOOKUP($A56,csapatok!$A:$NN,EO$320,FALSE))-6),'csapat-ranglista'!$A:$FP,EO$321,FALSE)/8,VLOOKUP(VLOOKUP($A56,csapatok!$A:$NN,EO$320,FALSE),'csapat-ranglista'!$A:$FP,EO$321,FALSE)/4),0)</f>
        <v>0</v>
      </c>
      <c r="EP56" s="223">
        <f>IFERROR(IF(RIGHT(VLOOKUP($A56,csapatok!$A:$NN,EP$320,FALSE),5)="Csere",VLOOKUP(LEFT(VLOOKUP($A56,csapatok!$A:$NN,EP$320,FALSE),LEN(VLOOKUP($A56,csapatok!$A:$NN,EP$320,FALSE))-6),'csapat-ranglista'!$A:$FP,EP$321,FALSE)/8,VLOOKUP(VLOOKUP($A56,csapatok!$A:$NN,EP$320,FALSE),'csapat-ranglista'!$A:$FP,EP$321,FALSE)/4),0)</f>
        <v>0</v>
      </c>
      <c r="EQ56" s="223">
        <f>IFERROR(IF(RIGHT(VLOOKUP($A56,csapatok!$A:$NN,EQ$320,FALSE),5)="Csere",VLOOKUP(LEFT(VLOOKUP($A56,csapatok!$A:$NN,EQ$320,FALSE),LEN(VLOOKUP($A56,csapatok!$A:$NN,EQ$320,FALSE))-6),'csapat-ranglista'!$A:$FP,EQ$321,FALSE)/8,VLOOKUP(VLOOKUP($A56,csapatok!$A:$NN,EQ$320,FALSE),'csapat-ranglista'!$A:$FP,EQ$321,FALSE)/4),0)</f>
        <v>0</v>
      </c>
      <c r="ER56" s="223">
        <f>IFERROR(IF(RIGHT(VLOOKUP($A56,csapatok!$A:$NN,ER$320,FALSE),5)="Csere",VLOOKUP(LEFT(VLOOKUP($A56,csapatok!$A:$NN,ER$320,FALSE),LEN(VLOOKUP($A56,csapatok!$A:$NN,ER$320,FALSE))-6),'csapat-ranglista'!$A:$FP,ER$321,FALSE)/8,VLOOKUP(VLOOKUP($A56,csapatok!$A:$NN,ER$320,FALSE),'csapat-ranglista'!$A:$FP,ER$321,FALSE)/4),0)</f>
        <v>0</v>
      </c>
      <c r="ES56" s="223">
        <f>IFERROR(IF(RIGHT(VLOOKUP($A56,csapatok!$A:$NN,ES$320,FALSE),5)="Csere",VLOOKUP(LEFT(VLOOKUP($A56,csapatok!$A:$NN,ES$320,FALSE),LEN(VLOOKUP($A56,csapatok!$A:$NN,ES$320,FALSE))-6),'csapat-ranglista'!$A:$FP,ES$321,FALSE)/8,VLOOKUP(VLOOKUP($A56,csapatok!$A:$NN,ES$320,FALSE),'csapat-ranglista'!$A:$FP,ES$321,FALSE)/4),0)</f>
        <v>0</v>
      </c>
      <c r="ET56" s="223">
        <f>IFERROR(IF(RIGHT(VLOOKUP($A56,csapatok!$A:$NN,ET$320,FALSE),5)="Csere",VLOOKUP(LEFT(VLOOKUP($A56,csapatok!$A:$NN,ET$320,FALSE),LEN(VLOOKUP($A56,csapatok!$A:$NN,ET$320,FALSE))-6),'csapat-ranglista'!$A:$FP,ET$321,FALSE)/8,VLOOKUP(VLOOKUP($A56,csapatok!$A:$NN,ET$320,FALSE),'csapat-ranglista'!$A:$FP,ET$321,FALSE)/4),0)</f>
        <v>7.1740255898232377</v>
      </c>
      <c r="EU56" s="223">
        <f>IFERROR(IF(RIGHT(VLOOKUP($A56,csapatok!$A:$NN,EU$320,FALSE),5)="Csere",VLOOKUP(LEFT(VLOOKUP($A56,csapatok!$A:$NN,EU$320,FALSE),LEN(VLOOKUP($A56,csapatok!$A:$NN,EU$320,FALSE))-6),'csapat-ranglista'!$A:$FP,EU$321,FALSE)/8,VLOOKUP(VLOOKUP($A56,csapatok!$A:$NN,EU$320,FALSE),'csapat-ranglista'!$A:$FP,EU$321,FALSE)/4),0)</f>
        <v>0</v>
      </c>
      <c r="EV56" s="223">
        <f>IFERROR(IF(RIGHT(VLOOKUP($A56,csapatok!$A:$NN,EV$320,FALSE),5)="Csere",VLOOKUP(LEFT(VLOOKUP($A56,csapatok!$A:$NN,EV$320,FALSE),LEN(VLOOKUP($A56,csapatok!$A:$NN,EV$320,FALSE))-6),'csapat-ranglista'!$A:$FP,EV$321,FALSE)/8,VLOOKUP(VLOOKUP($A56,csapatok!$A:$NN,EV$320,FALSE),'csapat-ranglista'!$A:$FP,EV$321,FALSE)/4),0)</f>
        <v>0</v>
      </c>
      <c r="EW56" s="223">
        <f>IFERROR(IF(RIGHT(VLOOKUP($A56,csapatok!$A:$NN,EW$320,FALSE),5)="Csere",VLOOKUP(LEFT(VLOOKUP($A56,csapatok!$A:$NN,EW$320,FALSE),LEN(VLOOKUP($A56,csapatok!$A:$NN,EW$320,FALSE))-6),'csapat-ranglista'!$A:$FP,EW$321,FALSE)/8,VLOOKUP(VLOOKUP($A56,csapatok!$A:$NN,EW$320,FALSE),'csapat-ranglista'!$A:$FP,EW$321,FALSE)/4),0)</f>
        <v>0</v>
      </c>
      <c r="EX56" s="223">
        <f>IFERROR(IF(RIGHT(VLOOKUP($A56,csapatok!$A:$NN,EX$320,FALSE),5)="Csere",VLOOKUP(LEFT(VLOOKUP($A56,csapatok!$A:$NN,EX$320,FALSE),LEN(VLOOKUP($A56,csapatok!$A:$NN,EX$320,FALSE))-6),'csapat-ranglista'!$A:$FP,EX$321,FALSE)/8,VLOOKUP(VLOOKUP($A56,csapatok!$A:$NN,EX$320,FALSE),'csapat-ranglista'!$A:$FP,EX$321,FALSE)/4),0)</f>
        <v>0</v>
      </c>
      <c r="EY56" s="223">
        <f>IFERROR(IF(RIGHT(VLOOKUP($A56,csapatok!$A:$NN,EY$320,FALSE),5)="Csere",VLOOKUP(LEFT(VLOOKUP($A56,csapatok!$A:$NN,EY$320,FALSE),LEN(VLOOKUP($A56,csapatok!$A:$NN,EY$320,FALSE))-6),'csapat-ranglista'!$A:$FP,EY$321,FALSE)/8,VLOOKUP(VLOOKUP($A56,csapatok!$A:$NN,EY$320,FALSE),'csapat-ranglista'!$A:$FP,EY$321,FALSE)/4),0)</f>
        <v>0</v>
      </c>
      <c r="EZ56" s="223">
        <f>IFERROR(IF(RIGHT(VLOOKUP($A56,csapatok!$A:$NN,EZ$320,FALSE),5)="Csere",VLOOKUP(LEFT(VLOOKUP($A56,csapatok!$A:$NN,EZ$320,FALSE),LEN(VLOOKUP($A56,csapatok!$A:$NN,EZ$320,FALSE))-6),'csapat-ranglista'!$A:$FP,EZ$321,FALSE)/8,VLOOKUP(VLOOKUP($A56,csapatok!$A:$NN,EZ$320,FALSE),'csapat-ranglista'!$A:$FP,EZ$321,FALSE)/4),0)</f>
        <v>15.982155342253655</v>
      </c>
      <c r="FA56" s="223">
        <f>IFERROR(IF(RIGHT(VLOOKUP($A56,csapatok!$A:$NN,FA$320,FALSE),5)="Csere",VLOOKUP(LEFT(VLOOKUP($A56,csapatok!$A:$NN,FA$320,FALSE),LEN(VLOOKUP($A56,csapatok!$A:$NN,FA$320,FALSE))-6),'csapat-ranglista'!$A:$FP,FA$321,FALSE)/8,VLOOKUP(VLOOKUP($A56,csapatok!$A:$NN,FA$320,FALSE),'csapat-ranglista'!$A:$FP,FA$321,FALSE)/4),0)</f>
        <v>0</v>
      </c>
      <c r="FB56" s="223">
        <f>IFERROR(IF(RIGHT(VLOOKUP($A56,csapatok!$A:$NN,FB$320,FALSE),5)="Csere",VLOOKUP(LEFT(VLOOKUP($A56,csapatok!$A:$NN,FB$320,FALSE),LEN(VLOOKUP($A56,csapatok!$A:$NN,FB$320,FALSE))-6),'csapat-ranglista'!$A:$FP,FB$321,FALSE)/8,VLOOKUP(VLOOKUP($A56,csapatok!$A:$NN,FB$320,FALSE),'csapat-ranglista'!$A:$FP,FB$321,FALSE)/4),0)</f>
        <v>0</v>
      </c>
      <c r="FC56" s="223">
        <f>IFERROR(IF(RIGHT(VLOOKUP($A56,csapatok!$A:$NN,FC$320,FALSE),5)="Csere",VLOOKUP(LEFT(VLOOKUP($A56,csapatok!$A:$NN,FC$320,FALSE),LEN(VLOOKUP($A56,csapatok!$A:$NN,FC$320,FALSE))-6),'csapat-ranglista'!$A:$FP,FC$321,FALSE)/8,VLOOKUP(VLOOKUP($A56,csapatok!$A:$NN,FC$320,FALSE),'csapat-ranglista'!$A:$FP,FC$321,FALSE)/4),0)</f>
        <v>0</v>
      </c>
      <c r="FD56" s="224">
        <f>versenyek!$QY$11*IFERROR(VLOOKUP(VLOOKUP($A56,versenyek!QX:QZ,3,FALSE),szabalyok!$A$16:$B$23,2,FALSE)/4,0)</f>
        <v>0</v>
      </c>
      <c r="FE56" s="224">
        <f>versenyek!$RB$11*IFERROR(VLOOKUP(VLOOKUP($A56,versenyek!RA:RC,3,FALSE),szabalyok!$A$16:$B$23,2,FALSE)/4,0)</f>
        <v>0</v>
      </c>
      <c r="FF56" s="223">
        <f>IFERROR(IF(RIGHT(VLOOKUP($A56,csapatok!$A:$NN,FF$320,FALSE),5)="Csere",VLOOKUP(LEFT(VLOOKUP($A56,csapatok!$A:$NN,FF$320,FALSE),LEN(VLOOKUP($A56,csapatok!$A:$NN,FF$320,FALSE))-6),'csapat-ranglista'!$A:$FP,FF$321,FALSE)/8,VLOOKUP(VLOOKUP($A56,csapatok!$A:$NN,FF$320,FALSE),'csapat-ranglista'!$A:$FP,FF$321,FALSE)/4),0)</f>
        <v>0</v>
      </c>
      <c r="FG56" s="223">
        <f>IFERROR(IF(RIGHT(VLOOKUP($A56,csapatok!$A:$NN,FG$320,FALSE),5)="Csere",VLOOKUP(LEFT(VLOOKUP($A56,csapatok!$A:$NN,FG$320,FALSE),LEN(VLOOKUP($A56,csapatok!$A:$NN,FG$320,FALSE))-6),'csapat-ranglista'!$A:$FP,FG$321,FALSE)/8,VLOOKUP(VLOOKUP($A56,csapatok!$A:$NN,FG$320,FALSE),'csapat-ranglista'!$A:$FP,FG$321,FALSE)/4),0)</f>
        <v>0</v>
      </c>
      <c r="FH56" s="223">
        <f>IFERROR(IF(RIGHT(VLOOKUP($A56,csapatok!$A:$NN,FH$320,FALSE),5)="Csere",VLOOKUP(LEFT(VLOOKUP($A56,csapatok!$A:$NN,FH$320,FALSE),LEN(VLOOKUP($A56,csapatok!$A:$NN,FH$320,FALSE))-6),'csapat-ranglista'!$A:$FP,FH$321,FALSE)/8,VLOOKUP(VLOOKUP($A56,csapatok!$A:$NN,FH$320,FALSE),'csapat-ranglista'!$A:$FP,FH$321,FALSE)/4),0)</f>
        <v>0</v>
      </c>
      <c r="FI56" s="223">
        <f>IFERROR(IF(RIGHT(VLOOKUP($A56,csapatok!$A:$NN,FI$320,FALSE),5)="Csere",VLOOKUP(LEFT(VLOOKUP($A56,csapatok!$A:$NN,FI$320,FALSE),LEN(VLOOKUP($A56,csapatok!$A:$NN,FI$320,FALSE))-6),'csapat-ranglista'!$A:$FP,FI$321,FALSE)/8,VLOOKUP(VLOOKUP($A56,csapatok!$A:$NN,FI$320,FALSE),'csapat-ranglista'!$A:$FP,FI$321,FALSE)/4),0)</f>
        <v>0</v>
      </c>
      <c r="FJ56" s="223">
        <f>IFERROR(IF(RIGHT(VLOOKUP($A56,csapatok!$A:$NN,FJ$320,FALSE),5)="Csere",VLOOKUP(LEFT(VLOOKUP($A56,csapatok!$A:$NN,FJ$320,FALSE),LEN(VLOOKUP($A56,csapatok!$A:$NN,FJ$320,FALSE))-6),'csapat-ranglista'!$A:$FP,FJ$321,FALSE)/8,VLOOKUP(VLOOKUP($A56,csapatok!$A:$NN,FJ$320,FALSE),'csapat-ranglista'!$A:$FP,FJ$321,FALSE)/4),0)</f>
        <v>0</v>
      </c>
      <c r="FK56" s="223">
        <f>IFERROR(IF(RIGHT(VLOOKUP($A56,csapatok!$A:$NN,FK$320,FALSE),5)="Csere",VLOOKUP(LEFT(VLOOKUP($A56,csapatok!$A:$NN,FK$320,FALSE),LEN(VLOOKUP($A56,csapatok!$A:$NN,FK$320,FALSE))-6),'csapat-ranglista'!$A:$FP,FK$321,FALSE)/8,VLOOKUP(VLOOKUP($A56,csapatok!$A:$NN,FK$320,FALSE),'csapat-ranglista'!$A:$FP,FK$321,FALSE)/4),0)</f>
        <v>0</v>
      </c>
      <c r="FL56" s="223">
        <f>IFERROR(IF(RIGHT(VLOOKUP($A56,csapatok!$A:$NN,FL$320,FALSE),5)="Csere",VLOOKUP(LEFT(VLOOKUP($A56,csapatok!$A:$NN,FL$320,FALSE),LEN(VLOOKUP($A56,csapatok!$A:$NN,FL$320,FALSE))-6),'csapat-ranglista'!$A:$FP,FL$321,FALSE)/8,VLOOKUP(VLOOKUP($A56,csapatok!$A:$NN,FL$320,FALSE),'csapat-ranglista'!$A:$FP,FL$321,FALSE)/4),0)</f>
        <v>0</v>
      </c>
      <c r="FM56" s="223">
        <f>IFERROR(IF(RIGHT(VLOOKUP($A56,csapatok!$A:$NN,FM$320,FALSE),5)="Csere",VLOOKUP(LEFT(VLOOKUP($A56,csapatok!$A:$NN,FM$320,FALSE),LEN(VLOOKUP($A56,csapatok!$A:$NN,FM$320,FALSE))-6),'csapat-ranglista'!$A:$FP,FM$321,FALSE)/8,VLOOKUP(VLOOKUP($A56,csapatok!$A:$NN,FM$320,FALSE),'csapat-ranglista'!$A:$FP,FM$321,FALSE)/4),0)</f>
        <v>0</v>
      </c>
      <c r="FN56" s="223">
        <f>IFERROR(IF(RIGHT(VLOOKUP($A56,csapatok!$A:$NN,FN$320,FALSE),5)="Csere",VLOOKUP(LEFT(VLOOKUP($A56,csapatok!$A:$NN,FN$320,FALSE),LEN(VLOOKUP($A56,csapatok!$A:$NN,FN$320,FALSE))-6),'csapat-ranglista'!$A:$FP,FN$321,FALSE)/8,VLOOKUP(VLOOKUP($A56,csapatok!$A:$NN,FN$320,FALSE),'csapat-ranglista'!$A:$FP,FN$321,FALSE)/4),0)</f>
        <v>0</v>
      </c>
      <c r="FO56" s="223">
        <f>IFERROR(IF(RIGHT(VLOOKUP($A56,csapatok!$A:$NN,FO$320,FALSE),5)="Csere",VLOOKUP(LEFT(VLOOKUP($A56,csapatok!$A:$NN,FO$320,FALSE),LEN(VLOOKUP($A56,csapatok!$A:$NN,FO$320,FALSE))-6),'csapat-ranglista'!$A:$FP,FO$321,FALSE)/8,VLOOKUP(VLOOKUP($A56,csapatok!$A:$NN,FO$320,FALSE),'csapat-ranglista'!$A:$FP,FO$321,FALSE)/4),0)</f>
        <v>0</v>
      </c>
      <c r="FP56" s="223">
        <f>IFERROR(IF(RIGHT(VLOOKUP($A56,csapatok!$A:$NN,FP$320,FALSE),5)="Csere",VLOOKUP(LEFT(VLOOKUP($A56,csapatok!$A:$NN,FP$320,FALSE),LEN(VLOOKUP($A56,csapatok!$A:$NN,FP$320,FALSE))-6),'csapat-ranglista'!$A:$FP,FP$321,FALSE)/8,VLOOKUP(VLOOKUP($A56,csapatok!$A:$NN,FP$320,FALSE),'csapat-ranglista'!$A:$FP,FP$321,FALSE)/4),0)</f>
        <v>0</v>
      </c>
      <c r="FQ56" s="223">
        <f>IFERROR(IF(RIGHT(VLOOKUP($A56,csapatok!$A:$NN,FQ$320,FALSE),5)="Csere",VLOOKUP(LEFT(VLOOKUP($A56,csapatok!$A:$NN,FQ$320,FALSE),LEN(VLOOKUP($A56,csapatok!$A:$NN,FQ$320,FALSE))-6),'csapat-ranglista'!$A:$FP,FQ$321,FALSE)/8,VLOOKUP(VLOOKUP($A56,csapatok!$A:$NN,FQ$320,FALSE),'csapat-ranglista'!$A:$FP,FQ$321,FALSE)/4),0)</f>
        <v>0</v>
      </c>
      <c r="FR56" s="223">
        <f>IFERROR(IF(RIGHT(VLOOKUP($A56,csapatok!$A:$NN,FR$320,FALSE),5)="Csere",VLOOKUP(LEFT(VLOOKUP($A56,csapatok!$A:$NN,FR$320,FALSE),LEN(VLOOKUP($A56,csapatok!$A:$NN,FR$320,FALSE))-6),'csapat-ranglista'!$A:$FP,FR$321,FALSE)/8,VLOOKUP(VLOOKUP($A56,csapatok!$A:$NN,FR$320,FALSE),'csapat-ranglista'!$A:$FP,FR$321,FALSE)/4),0)</f>
        <v>0</v>
      </c>
      <c r="FS56" s="223">
        <f>IFERROR(IF(RIGHT(VLOOKUP($A56,csapatok!$A:$NN,FS$320,FALSE),5)="Csere",VLOOKUP(LEFT(VLOOKUP($A56,csapatok!$A:$NN,FS$320,FALSE),LEN(VLOOKUP($A56,csapatok!$A:$NN,FS$320,FALSE))-6),'csapat-ranglista'!$A:$FP,FS$321,FALSE)/8,VLOOKUP(VLOOKUP($A56,csapatok!$A:$NN,FS$320,FALSE),'csapat-ranglista'!$A:$FP,FS$321,FALSE)/4),0)</f>
        <v>0</v>
      </c>
      <c r="FT56" s="223">
        <f>IFERROR(IF(RIGHT(VLOOKUP($A56,csapatok!$A:$NN,FT$320,FALSE),5)="Csere",VLOOKUP(LEFT(VLOOKUP($A56,csapatok!$A:$NN,FT$320,FALSE),LEN(VLOOKUP($A56,csapatok!$A:$NN,FT$320,FALSE))-6),'csapat-ranglista'!$A:$FP,FT$321,FALSE)/8,VLOOKUP(VLOOKUP($A56,csapatok!$A:$NN,FT$320,FALSE),'csapat-ranglista'!$A:$FP,FT$321,FALSE)/4),0)</f>
        <v>0</v>
      </c>
      <c r="FU56" s="223">
        <f>IFERROR(IF(RIGHT(VLOOKUP($A56,csapatok!$A:$NN,FU$320,FALSE),5)="Csere",VLOOKUP(LEFT(VLOOKUP($A56,csapatok!$A:$NN,FU$320,FALSE),LEN(VLOOKUP($A56,csapatok!$A:$NN,FU$320,FALSE))-6),'csapat-ranglista'!$A:$FP,FU$321,FALSE)/8,VLOOKUP(VLOOKUP($A56,csapatok!$A:$NN,FU$320,FALSE),'csapat-ranglista'!$A:$FP,FU$321,FALSE)/4),0)</f>
        <v>0</v>
      </c>
      <c r="FV56" s="223">
        <f>IFERROR(IF(RIGHT(VLOOKUP($A56,csapatok!$A:$NN,FV$320,FALSE),5)="Csere",VLOOKUP(LEFT(VLOOKUP($A56,csapatok!$A:$NN,FV$320,FALSE),LEN(VLOOKUP($A56,csapatok!$A:$NN,FV$320,FALSE))-6),'csapat-ranglista'!$A:$FP,FV$321,FALSE)/8,VLOOKUP(VLOOKUP($A56,csapatok!$A:$NN,FV$320,FALSE),'csapat-ranglista'!$A:$FP,FV$321,FALSE)/4),0)</f>
        <v>1.8016899476023092</v>
      </c>
      <c r="FW56" s="223">
        <f>IFERROR(IF(RIGHT(VLOOKUP($A56,csapatok!$A:$NN,FW$320,FALSE),5)="Csere",VLOOKUP(LEFT(VLOOKUP($A56,csapatok!$A:$NN,FW$320,FALSE),LEN(VLOOKUP($A56,csapatok!$A:$NN,FW$320,FALSE))-6),'csapat-ranglista'!$A:$FP,FW$321,FALSE)/8,VLOOKUP(VLOOKUP($A56,csapatok!$A:$NN,FW$320,FALSE),'csapat-ranglista'!$A:$FP,FW$321,FALSE)/4),0)</f>
        <v>0</v>
      </c>
      <c r="FX56" s="223">
        <f>IFERROR(IF(RIGHT(VLOOKUP($A56,csapatok!$A:$NN,FX$320,FALSE),5)="Csere",VLOOKUP(LEFT(VLOOKUP($A56,csapatok!$A:$NN,FX$320,FALSE),LEN(VLOOKUP($A56,csapatok!$A:$NN,FX$320,FALSE))-6),'csapat-ranglista'!$A:$FP,FX$321,FALSE)/8,VLOOKUP(VLOOKUP($A56,csapatok!$A:$NN,FX$320,FALSE),'csapat-ranglista'!$A:$FP,FX$321,FALSE)/4),0)</f>
        <v>0</v>
      </c>
      <c r="FY56" s="223">
        <f>IFERROR(IF(RIGHT(VLOOKUP($A56,csapatok!$A:$NN,FY$320,FALSE),5)="Csere",VLOOKUP(LEFT(VLOOKUP($A56,csapatok!$A:$NN,FY$320,FALSE),LEN(VLOOKUP($A56,csapatok!$A:$NN,FY$320,FALSE))-6),'csapat-ranglista'!$A:$FP,FY$321,FALSE)/8,VLOOKUP(VLOOKUP($A56,csapatok!$A:$NN,FY$320,FALSE),'csapat-ranglista'!$A:$FP,FY$321,FALSE)/4),0)</f>
        <v>0</v>
      </c>
      <c r="FZ56" s="223">
        <f>IFERROR(IF(RIGHT(VLOOKUP($A56,csapatok!$A:$NN,FZ$320,FALSE),5)="Csere",VLOOKUP(LEFT(VLOOKUP($A56,csapatok!$A:$NN,FZ$320,FALSE),LEN(VLOOKUP($A56,csapatok!$A:$NN,FZ$320,FALSE))-6),'csapat-ranglista'!$A:$FP,FZ$321,FALSE)/8,VLOOKUP(VLOOKUP($A56,csapatok!$A:$NN,FZ$320,FALSE),'csapat-ranglista'!$A:$FP,FZ$321,FALSE)/4),0)</f>
        <v>0</v>
      </c>
      <c r="GA56" s="223">
        <f>IFERROR(IF(RIGHT(VLOOKUP($A56,csapatok!$A:$NN,GA$320,FALSE),5)="Csere",VLOOKUP(LEFT(VLOOKUP($A56,csapatok!$A:$NN,GA$320,FALSE),LEN(VLOOKUP($A56,csapatok!$A:$NN,GA$320,FALSE))-6),'csapat-ranglista'!$A:$FP,GA$321,FALSE)/8,VLOOKUP(VLOOKUP($A56,csapatok!$A:$NN,GA$320,FALSE),'csapat-ranglista'!$A:$FP,GA$321,FALSE)/4),0)</f>
        <v>0</v>
      </c>
      <c r="GB56" s="223">
        <f>IFERROR(IF(RIGHT(VLOOKUP($A56,csapatok!$A:$NN,GB$320,FALSE),5)="Csere",VLOOKUP(LEFT(VLOOKUP($A56,csapatok!$A:$NN,GB$320,FALSE),LEN(VLOOKUP($A56,csapatok!$A:$NN,GB$320,FALSE))-6),'csapat-ranglista'!$A:$FP,GB$321,FALSE)/8,VLOOKUP(VLOOKUP($A56,csapatok!$A:$NN,GB$320,FALSE),'csapat-ranglista'!$A:$FP,GB$321,FALSE)/4),0)</f>
        <v>0</v>
      </c>
      <c r="GC56" s="223">
        <f>IFERROR(IF(RIGHT(VLOOKUP($A56,csapatok!$A:$NN,GC$320,FALSE),5)="Csere",VLOOKUP(LEFT(VLOOKUP($A56,csapatok!$A:$NN,GC$320,FALSE),LEN(VLOOKUP($A56,csapatok!$A:$NN,GC$320,FALSE))-6),'csapat-ranglista'!$A:$FP,GC$321,FALSE)/8,VLOOKUP(VLOOKUP($A56,csapatok!$A:$NN,GC$320,FALSE),'csapat-ranglista'!$A:$FP,GC$321,FALSE)/4),0)</f>
        <v>0</v>
      </c>
      <c r="GD56" s="247">
        <f>SUM(EQ56:GC56)</f>
        <v>24.957870879679202</v>
      </c>
    </row>
    <row r="57" spans="1:186">
      <c r="A57" s="32" t="s">
        <v>75</v>
      </c>
      <c r="B57" s="2">
        <v>21991</v>
      </c>
      <c r="C57" s="131" t="str">
        <f>IF(B57=0,"",IF(B57&lt;$C$1,"felnőtt","ifi"))</f>
        <v>felnőtt</v>
      </c>
      <c r="D57" s="32" t="s">
        <v>101</v>
      </c>
      <c r="E57" s="45">
        <v>7.5</v>
      </c>
      <c r="F57" s="32">
        <v>0</v>
      </c>
      <c r="G57" s="32">
        <v>0</v>
      </c>
      <c r="H57" s="32">
        <v>0</v>
      </c>
      <c r="I57" s="32">
        <v>0</v>
      </c>
      <c r="J57" s="32">
        <v>3.7379269958625807</v>
      </c>
      <c r="K57" s="32">
        <v>0</v>
      </c>
      <c r="L57" s="32">
        <v>0</v>
      </c>
      <c r="M57" s="32">
        <v>0</v>
      </c>
      <c r="N57" s="32">
        <v>0</v>
      </c>
      <c r="O57" s="32">
        <v>11.85451812155438</v>
      </c>
      <c r="P57" s="32">
        <v>0</v>
      </c>
      <c r="Q57" s="32">
        <v>0</v>
      </c>
      <c r="R57" s="32">
        <v>0</v>
      </c>
      <c r="S57" s="32">
        <v>0</v>
      </c>
      <c r="T57" s="32">
        <v>3.725303494028112</v>
      </c>
      <c r="U57" s="32">
        <v>0</v>
      </c>
      <c r="V57" s="32">
        <v>0</v>
      </c>
      <c r="W57" s="32">
        <v>13.419098491500636</v>
      </c>
      <c r="X57" s="32">
        <f>IFERROR(IF(RIGHT(VLOOKUP($A57,csapatok!$A:$BL,X$320,FALSE),5)="Csere",VLOOKUP(LEFT(VLOOKUP($A57,csapatok!$A:$BL,X$320,FALSE),LEN(VLOOKUP($A57,csapatok!$A:$BL,X$320,FALSE))-6),'csapat-ranglista'!$A:$FP,X$321,FALSE)/8,VLOOKUP(VLOOKUP($A57,csapatok!$A:$BL,X$320,FALSE),'csapat-ranglista'!$A:$FP,X$321,FALSE)/4),0)</f>
        <v>0</v>
      </c>
      <c r="Y57" s="32">
        <f>IFERROR(IF(RIGHT(VLOOKUP($A57,csapatok!$A:$BL,Y$320,FALSE),5)="Csere",VLOOKUP(LEFT(VLOOKUP($A57,csapatok!$A:$BL,Y$320,FALSE),LEN(VLOOKUP($A57,csapatok!$A:$BL,Y$320,FALSE))-6),'csapat-ranglista'!$A:$FP,Y$321,FALSE)/8,VLOOKUP(VLOOKUP($A57,csapatok!$A:$BL,Y$320,FALSE),'csapat-ranglista'!$A:$FP,Y$321,FALSE)/4),0)</f>
        <v>0</v>
      </c>
      <c r="Z57" s="32">
        <f>IFERROR(IF(RIGHT(VLOOKUP($A57,csapatok!$A:$BL,Z$320,FALSE),5)="Csere",VLOOKUP(LEFT(VLOOKUP($A57,csapatok!$A:$BL,Z$320,FALSE),LEN(VLOOKUP($A57,csapatok!$A:$BL,Z$320,FALSE))-6),'csapat-ranglista'!$A:$FP,Z$321,FALSE)/8,VLOOKUP(VLOOKUP($A57,csapatok!$A:$BL,Z$320,FALSE),'csapat-ranglista'!$A:$FP,Z$321,FALSE)/4),0)</f>
        <v>0</v>
      </c>
      <c r="AA57" s="32">
        <f>IFERROR(IF(RIGHT(VLOOKUP($A57,csapatok!$A:$BL,AA$320,FALSE),5)="Csere",VLOOKUP(LEFT(VLOOKUP($A57,csapatok!$A:$BL,AA$320,FALSE),LEN(VLOOKUP($A57,csapatok!$A:$BL,AA$320,FALSE))-6),'csapat-ranglista'!$A:$FP,AA$321,FALSE)/8,VLOOKUP(VLOOKUP($A57,csapatok!$A:$BL,AA$320,FALSE),'csapat-ranglista'!$A:$FP,AA$321,FALSE)/4),0)</f>
        <v>0</v>
      </c>
      <c r="AB57" s="223">
        <f>IFERROR(IF(RIGHT(VLOOKUP($A57,csapatok!$A:$BL,AB$320,FALSE),5)="Csere",VLOOKUP(LEFT(VLOOKUP($A57,csapatok!$A:$BL,AB$320,FALSE),LEN(VLOOKUP($A57,csapatok!$A:$BL,AB$320,FALSE))-6),'csapat-ranglista'!$A:$FP,AB$321,FALSE)/8,VLOOKUP(VLOOKUP($A57,csapatok!$A:$BL,AB$320,FALSE),'csapat-ranglista'!$A:$FP,AB$321,FALSE)/4),0)</f>
        <v>0</v>
      </c>
      <c r="AC57" s="223">
        <f>IFERROR(IF(RIGHT(VLOOKUP($A57,csapatok!$A:$BL,AC$320,FALSE),5)="Csere",VLOOKUP(LEFT(VLOOKUP($A57,csapatok!$A:$BL,AC$320,FALSE),LEN(VLOOKUP($A57,csapatok!$A:$BL,AC$320,FALSE))-6),'csapat-ranglista'!$A:$FP,AC$321,FALSE)/8,VLOOKUP(VLOOKUP($A57,csapatok!$A:$BL,AC$320,FALSE),'csapat-ranglista'!$A:$FP,AC$321,FALSE)/4),0)</f>
        <v>0</v>
      </c>
      <c r="AD57" s="223">
        <f>IFERROR(IF(RIGHT(VLOOKUP($A57,csapatok!$A:$BL,AD$320,FALSE),5)="Csere",VLOOKUP(LEFT(VLOOKUP($A57,csapatok!$A:$BL,AD$320,FALSE),LEN(VLOOKUP($A57,csapatok!$A:$BL,AD$320,FALSE))-6),'csapat-ranglista'!$A:$FP,AD$321,FALSE)/8,VLOOKUP(VLOOKUP($A57,csapatok!$A:$BL,AD$320,FALSE),'csapat-ranglista'!$A:$FP,AD$321,FALSE)/4),0)</f>
        <v>0</v>
      </c>
      <c r="AE57" s="223">
        <f>IFERROR(IF(RIGHT(VLOOKUP($A57,csapatok!$A:$BL,AE$320,FALSE),5)="Csere",VLOOKUP(LEFT(VLOOKUP($A57,csapatok!$A:$BL,AE$320,FALSE),LEN(VLOOKUP($A57,csapatok!$A:$BL,AE$320,FALSE))-6),'csapat-ranglista'!$A:$FP,AE$321,FALSE)/8,VLOOKUP(VLOOKUP($A57,csapatok!$A:$BL,AE$320,FALSE),'csapat-ranglista'!$A:$FP,AE$321,FALSE)/4),0)</f>
        <v>0</v>
      </c>
      <c r="AF57" s="223">
        <f>IFERROR(IF(RIGHT(VLOOKUP($A57,csapatok!$A:$BL,AF$320,FALSE),5)="Csere",VLOOKUP(LEFT(VLOOKUP($A57,csapatok!$A:$BL,AF$320,FALSE),LEN(VLOOKUP($A57,csapatok!$A:$BL,AF$320,FALSE))-6),'csapat-ranglista'!$A:$FP,AF$321,FALSE)/8,VLOOKUP(VLOOKUP($A57,csapatok!$A:$BL,AF$320,FALSE),'csapat-ranglista'!$A:$FP,AF$321,FALSE)/4),0)</f>
        <v>0</v>
      </c>
      <c r="AG57" s="223">
        <f>IFERROR(IF(RIGHT(VLOOKUP($A57,csapatok!$A:$BL,AG$320,FALSE),5)="Csere",VLOOKUP(LEFT(VLOOKUP($A57,csapatok!$A:$BL,AG$320,FALSE),LEN(VLOOKUP($A57,csapatok!$A:$BL,AG$320,FALSE))-6),'csapat-ranglista'!$A:$FP,AG$321,FALSE)/8,VLOOKUP(VLOOKUP($A57,csapatok!$A:$BL,AG$320,FALSE),'csapat-ranglista'!$A:$FP,AG$321,FALSE)/4),0)</f>
        <v>13.471261198193538</v>
      </c>
      <c r="AH57" s="223">
        <f>IFERROR(IF(RIGHT(VLOOKUP($A57,csapatok!$A:$BL,AH$320,FALSE),5)="Csere",VLOOKUP(LEFT(VLOOKUP($A57,csapatok!$A:$BL,AH$320,FALSE),LEN(VLOOKUP($A57,csapatok!$A:$BL,AH$320,FALSE))-6),'csapat-ranglista'!$A:$FP,AH$321,FALSE)/8,VLOOKUP(VLOOKUP($A57,csapatok!$A:$BL,AH$320,FALSE),'csapat-ranglista'!$A:$FP,AH$321,FALSE)/4),0)</f>
        <v>0</v>
      </c>
      <c r="AI57" s="223">
        <f>IFERROR(IF(RIGHT(VLOOKUP($A57,csapatok!$A:$BL,AI$320,FALSE),5)="Csere",VLOOKUP(LEFT(VLOOKUP($A57,csapatok!$A:$BL,AI$320,FALSE),LEN(VLOOKUP($A57,csapatok!$A:$BL,AI$320,FALSE))-6),'csapat-ranglista'!$A:$FP,AI$321,FALSE)/8,VLOOKUP(VLOOKUP($A57,csapatok!$A:$BL,AI$320,FALSE),'csapat-ranglista'!$A:$FP,AI$321,FALSE)/4),0)</f>
        <v>4.7392662234991079</v>
      </c>
      <c r="AJ57" s="223">
        <f>IFERROR(IF(RIGHT(VLOOKUP($A57,csapatok!$A:$BL,AJ$320,FALSE),5)="Csere",VLOOKUP(LEFT(VLOOKUP($A57,csapatok!$A:$BL,AJ$320,FALSE),LEN(VLOOKUP($A57,csapatok!$A:$BL,AJ$320,FALSE))-6),'csapat-ranglista'!$A:$FP,AJ$321,FALSE)/8,VLOOKUP(VLOOKUP($A57,csapatok!$A:$BL,AJ$320,FALSE),'csapat-ranglista'!$A:$FP,AJ$321,FALSE)/2),0)</f>
        <v>0</v>
      </c>
      <c r="AK57" s="223">
        <f>IFERROR(IF(RIGHT(VLOOKUP($A57,csapatok!$A:$CN,AK$320,FALSE),5)="Csere",VLOOKUP(LEFT(VLOOKUP($A57,csapatok!$A:$CN,AK$320,FALSE),LEN(VLOOKUP($A57,csapatok!$A:$CN,AK$320,FALSE))-6),'csapat-ranglista'!$A:$FP,AK$321,FALSE)/8,VLOOKUP(VLOOKUP($A57,csapatok!$A:$CN,AK$320,FALSE),'csapat-ranglista'!$A:$FP,AK$321,FALSE)/4),0)</f>
        <v>0</v>
      </c>
      <c r="AL57" s="223">
        <f>IFERROR(IF(RIGHT(VLOOKUP($A57,csapatok!$A:$CN,AL$320,FALSE),5)="Csere",VLOOKUP(LEFT(VLOOKUP($A57,csapatok!$A:$CN,AL$320,FALSE),LEN(VLOOKUP($A57,csapatok!$A:$CN,AL$320,FALSE))-6),'csapat-ranglista'!$A:$FP,AL$321,FALSE)/8,VLOOKUP(VLOOKUP($A57,csapatok!$A:$CN,AL$320,FALSE),'csapat-ranglista'!$A:$FP,AL$321,FALSE)/4),0)</f>
        <v>0</v>
      </c>
      <c r="AM57" s="223">
        <f>IFERROR(IF(RIGHT(VLOOKUP($A57,csapatok!$A:$CN,AM$320,FALSE),5)="Csere",VLOOKUP(LEFT(VLOOKUP($A57,csapatok!$A:$CN,AM$320,FALSE),LEN(VLOOKUP($A57,csapatok!$A:$CN,AM$320,FALSE))-6),'csapat-ranglista'!$A:$FP,AM$321,FALSE)/8,VLOOKUP(VLOOKUP($A57,csapatok!$A:$CN,AM$320,FALSE),'csapat-ranglista'!$A:$FP,AM$321,FALSE)/4),0)</f>
        <v>0</v>
      </c>
      <c r="AN57" s="223">
        <f>IFERROR(IF(RIGHT(VLOOKUP($A57,csapatok!$A:$CN,AN$320,FALSE),5)="Csere",VLOOKUP(LEFT(VLOOKUP($A57,csapatok!$A:$CN,AN$320,FALSE),LEN(VLOOKUP($A57,csapatok!$A:$CN,AN$320,FALSE))-6),'csapat-ranglista'!$A:$FP,AN$321,FALSE)/8,VLOOKUP(VLOOKUP($A57,csapatok!$A:$CN,AN$320,FALSE),'csapat-ranglista'!$A:$FP,AN$321,FALSE)/4),0)</f>
        <v>0</v>
      </c>
      <c r="AO57" s="223">
        <f>IFERROR(IF(RIGHT(VLOOKUP($A57,csapatok!$A:$CN,AO$320,FALSE),5)="Csere",VLOOKUP(LEFT(VLOOKUP($A57,csapatok!$A:$CN,AO$320,FALSE),LEN(VLOOKUP($A57,csapatok!$A:$CN,AO$320,FALSE))-6),'csapat-ranglista'!$A:$FP,AO$321,FALSE)/8,VLOOKUP(VLOOKUP($A57,csapatok!$A:$CN,AO$320,FALSE),'csapat-ranglista'!$A:$FP,AO$321,FALSE)/4),0)</f>
        <v>0</v>
      </c>
      <c r="AP57" s="223">
        <f>IFERROR(IF(RIGHT(VLOOKUP($A57,csapatok!$A:$CN,AP$320,FALSE),5)="Csere",VLOOKUP(LEFT(VLOOKUP($A57,csapatok!$A:$CN,AP$320,FALSE),LEN(VLOOKUP($A57,csapatok!$A:$CN,AP$320,FALSE))-6),'csapat-ranglista'!$A:$FP,AP$321,FALSE)/8,VLOOKUP(VLOOKUP($A57,csapatok!$A:$CN,AP$320,FALSE),'csapat-ranglista'!$A:$FP,AP$321,FALSE)/4),0)</f>
        <v>0</v>
      </c>
      <c r="AQ57" s="223">
        <f>IFERROR(IF(RIGHT(VLOOKUP($A57,csapatok!$A:$CN,AQ$320,FALSE),5)="Csere",VLOOKUP(LEFT(VLOOKUP($A57,csapatok!$A:$CN,AQ$320,FALSE),LEN(VLOOKUP($A57,csapatok!$A:$CN,AQ$320,FALSE))-6),'csapat-ranglista'!$A:$FP,AQ$321,FALSE)/8,VLOOKUP(VLOOKUP($A57,csapatok!$A:$CN,AQ$320,FALSE),'csapat-ranglista'!$A:$FP,AQ$321,FALSE)/4),0)</f>
        <v>3.0347753456164392</v>
      </c>
      <c r="AR57" s="223">
        <f>IFERROR(IF(RIGHT(VLOOKUP($A57,csapatok!$A:$CN,AR$320,FALSE),5)="Csere",VLOOKUP(LEFT(VLOOKUP($A57,csapatok!$A:$CN,AR$320,FALSE),LEN(VLOOKUP($A57,csapatok!$A:$CN,AR$320,FALSE))-6),'csapat-ranglista'!$A:$FP,AR$321,FALSE)/8,VLOOKUP(VLOOKUP($A57,csapatok!$A:$CN,AR$320,FALSE),'csapat-ranglista'!$A:$FP,AR$321,FALSE)/4),0)</f>
        <v>0</v>
      </c>
      <c r="AS57" s="223">
        <f>IFERROR(IF(RIGHT(VLOOKUP($A57,csapatok!$A:$CN,AS$320,FALSE),5)="Csere",VLOOKUP(LEFT(VLOOKUP($A57,csapatok!$A:$CN,AS$320,FALSE),LEN(VLOOKUP($A57,csapatok!$A:$CN,AS$320,FALSE))-6),'csapat-ranglista'!$A:$FP,AS$321,FALSE)/8,VLOOKUP(VLOOKUP($A57,csapatok!$A:$CN,AS$320,FALSE),'csapat-ranglista'!$A:$FP,AS$321,FALSE)/4),0)</f>
        <v>0</v>
      </c>
      <c r="AT57" s="223">
        <f>IFERROR(IF(RIGHT(VLOOKUP($A57,csapatok!$A:$CN,AT$320,FALSE),5)="Csere",VLOOKUP(LEFT(VLOOKUP($A57,csapatok!$A:$CN,AT$320,FALSE),LEN(VLOOKUP($A57,csapatok!$A:$CN,AT$320,FALSE))-6),'csapat-ranglista'!$A:$FP,AT$321,FALSE)/8,VLOOKUP(VLOOKUP($A57,csapatok!$A:$CN,AT$320,FALSE),'csapat-ranglista'!$A:$FP,AT$321,FALSE)/4),0)</f>
        <v>2.9938441143654608</v>
      </c>
      <c r="AU57" s="223">
        <f>IFERROR(IF(RIGHT(VLOOKUP($A57,csapatok!$A:$CN,AU$320,FALSE),5)="Csere",VLOOKUP(LEFT(VLOOKUP($A57,csapatok!$A:$CN,AU$320,FALSE),LEN(VLOOKUP($A57,csapatok!$A:$CN,AU$320,FALSE))-6),'csapat-ranglista'!$A:$FP,AU$321,FALSE)/8,VLOOKUP(VLOOKUP($A57,csapatok!$A:$CN,AU$320,FALSE),'csapat-ranglista'!$A:$FP,AU$321,FALSE)/4),0)</f>
        <v>0</v>
      </c>
      <c r="AV57" s="223">
        <f>IFERROR(IF(RIGHT(VLOOKUP($A57,csapatok!$A:$CN,AV$320,FALSE),5)="Csere",VLOOKUP(LEFT(VLOOKUP($A57,csapatok!$A:$CN,AV$320,FALSE),LEN(VLOOKUP($A57,csapatok!$A:$CN,AV$320,FALSE))-6),'csapat-ranglista'!$A:$FP,AV$321,FALSE)/8,VLOOKUP(VLOOKUP($A57,csapatok!$A:$CN,AV$320,FALSE),'csapat-ranglista'!$A:$FP,AV$321,FALSE)/4),0)</f>
        <v>0</v>
      </c>
      <c r="AW57" s="223">
        <f>IFERROR(IF(RIGHT(VLOOKUP($A57,csapatok!$A:$CN,AW$320,FALSE),5)="Csere",VLOOKUP(LEFT(VLOOKUP($A57,csapatok!$A:$CN,AW$320,FALSE),LEN(VLOOKUP($A57,csapatok!$A:$CN,AW$320,FALSE))-6),'csapat-ranglista'!$A:$FP,AW$321,FALSE)/8,VLOOKUP(VLOOKUP($A57,csapatok!$A:$CN,AW$320,FALSE),'csapat-ranglista'!$A:$FP,AW$321,FALSE)/4),0)</f>
        <v>0</v>
      </c>
      <c r="AX57" s="223">
        <f>IFERROR(IF(RIGHT(VLOOKUP($A57,csapatok!$A:$CN,AX$320,FALSE),5)="Csere",VLOOKUP(LEFT(VLOOKUP($A57,csapatok!$A:$CN,AX$320,FALSE),LEN(VLOOKUP($A57,csapatok!$A:$CN,AX$320,FALSE))-6),'csapat-ranglista'!$A:$FP,AX$321,FALSE)/8,VLOOKUP(VLOOKUP($A57,csapatok!$A:$CN,AX$320,FALSE),'csapat-ranglista'!$A:$FP,AX$321,FALSE)/4),0)</f>
        <v>0</v>
      </c>
      <c r="AY57" s="223">
        <f>IFERROR(IF(RIGHT(VLOOKUP($A57,csapatok!$A:$NN,AY$320,FALSE),5)="Csere",VLOOKUP(LEFT(VLOOKUP($A57,csapatok!$A:$NN,AY$320,FALSE),LEN(VLOOKUP($A57,csapatok!$A:$NN,AY$320,FALSE))-6),'csapat-ranglista'!$A:$FP,AY$321,FALSE)/8,VLOOKUP(VLOOKUP($A57,csapatok!$A:$NN,AY$320,FALSE),'csapat-ranglista'!$A:$FP,AY$321,FALSE)/4),0)</f>
        <v>0</v>
      </c>
      <c r="AZ57" s="223">
        <f>IFERROR(IF(RIGHT(VLOOKUP($A57,csapatok!$A:$NN,AZ$320,FALSE),5)="Csere",VLOOKUP(LEFT(VLOOKUP($A57,csapatok!$A:$NN,AZ$320,FALSE),LEN(VLOOKUP($A57,csapatok!$A:$NN,AZ$320,FALSE))-6),'csapat-ranglista'!$A:$FP,AZ$321,FALSE)/8,VLOOKUP(VLOOKUP($A57,csapatok!$A:$NN,AZ$320,FALSE),'csapat-ranglista'!$A:$FP,AZ$321,FALSE)/4),0)</f>
        <v>0</v>
      </c>
      <c r="BA57" s="223">
        <f>IFERROR(IF(RIGHT(VLOOKUP($A57,csapatok!$A:$NN,BA$320,FALSE),5)="Csere",VLOOKUP(LEFT(VLOOKUP($A57,csapatok!$A:$NN,BA$320,FALSE),LEN(VLOOKUP($A57,csapatok!$A:$NN,BA$320,FALSE))-6),'csapat-ranglista'!$A:$FP,BA$321,FALSE)/8,VLOOKUP(VLOOKUP($A57,csapatok!$A:$NN,BA$320,FALSE),'csapat-ranglista'!$A:$FP,BA$321,FALSE)/4),0)</f>
        <v>2.1106728346396144</v>
      </c>
      <c r="BB57" s="223">
        <f>IFERROR(IF(RIGHT(VLOOKUP($A57,csapatok!$A:$NN,BB$320,FALSE),5)="Csere",VLOOKUP(LEFT(VLOOKUP($A57,csapatok!$A:$NN,BB$320,FALSE),LEN(VLOOKUP($A57,csapatok!$A:$NN,BB$320,FALSE))-6),'csapat-ranglista'!$A:$FP,BB$321,FALSE)/8,VLOOKUP(VLOOKUP($A57,csapatok!$A:$NN,BB$320,FALSE),'csapat-ranglista'!$A:$FP,BB$321,FALSE)/4),0)</f>
        <v>0</v>
      </c>
      <c r="BC57" s="224">
        <f>versenyek!$ES$11*IFERROR(VLOOKUP(VLOOKUP($A57,versenyek!ER:ET,3,FALSE),szabalyok!$A$16:$B$23,2,FALSE)/4,0)</f>
        <v>0</v>
      </c>
      <c r="BD57" s="224">
        <f>versenyek!$EV$11*IFERROR(VLOOKUP(VLOOKUP($A57,versenyek!EU:EW,3,FALSE),szabalyok!$A$16:$B$23,2,FALSE)/4,0)</f>
        <v>0</v>
      </c>
      <c r="BE57" s="223">
        <f>IFERROR(IF(RIGHT(VLOOKUP($A57,csapatok!$A:$NN,BE$320,FALSE),5)="Csere",VLOOKUP(LEFT(VLOOKUP($A57,csapatok!$A:$NN,BE$320,FALSE),LEN(VLOOKUP($A57,csapatok!$A:$NN,BE$320,FALSE))-6),'csapat-ranglista'!$A:$FP,BE$321,FALSE)/8,VLOOKUP(VLOOKUP($A57,csapatok!$A:$NN,BE$320,FALSE),'csapat-ranglista'!$A:$FP,BE$321,FALSE)/4),0)</f>
        <v>0</v>
      </c>
      <c r="BF57" s="223">
        <f>IFERROR(IF(RIGHT(VLOOKUP($A57,csapatok!$A:$NN,BF$320,FALSE),5)="Csere",VLOOKUP(LEFT(VLOOKUP($A57,csapatok!$A:$NN,BF$320,FALSE),LEN(VLOOKUP($A57,csapatok!$A:$NN,BF$320,FALSE))-6),'csapat-ranglista'!$A:$FP,BF$321,FALSE)/8,VLOOKUP(VLOOKUP($A57,csapatok!$A:$NN,BF$320,FALSE),'csapat-ranglista'!$A:$FP,BF$321,FALSE)/4),0)</f>
        <v>0</v>
      </c>
      <c r="BG57" s="223">
        <f>IFERROR(IF(RIGHT(VLOOKUP($A57,csapatok!$A:$NN,BG$320,FALSE),5)="Csere",VLOOKUP(LEFT(VLOOKUP($A57,csapatok!$A:$NN,BG$320,FALSE),LEN(VLOOKUP($A57,csapatok!$A:$NN,BG$320,FALSE))-6),'csapat-ranglista'!$A:$FP,BG$321,FALSE)/8,VLOOKUP(VLOOKUP($A57,csapatok!$A:$NN,BG$320,FALSE),'csapat-ranglista'!$A:$FP,BG$321,FALSE)/4),0)</f>
        <v>0</v>
      </c>
      <c r="BH57" s="223">
        <f>IFERROR(IF(RIGHT(VLOOKUP($A57,csapatok!$A:$NN,BH$320,FALSE),5)="Csere",VLOOKUP(LEFT(VLOOKUP($A57,csapatok!$A:$NN,BH$320,FALSE),LEN(VLOOKUP($A57,csapatok!$A:$NN,BH$320,FALSE))-6),'csapat-ranglista'!$A:$FP,BH$321,FALSE)/8,VLOOKUP(VLOOKUP($A57,csapatok!$A:$NN,BH$320,FALSE),'csapat-ranglista'!$A:$FP,BH$321,FALSE)/4),0)</f>
        <v>0</v>
      </c>
      <c r="BI57" s="223">
        <f>IFERROR(IF(RIGHT(VLOOKUP($A57,csapatok!$A:$NN,BI$320,FALSE),5)="Csere",VLOOKUP(LEFT(VLOOKUP($A57,csapatok!$A:$NN,BI$320,FALSE),LEN(VLOOKUP($A57,csapatok!$A:$NN,BI$320,FALSE))-6),'csapat-ranglista'!$A:$FP,BI$321,FALSE)/8,VLOOKUP(VLOOKUP($A57,csapatok!$A:$NN,BI$320,FALSE),'csapat-ranglista'!$A:$FP,BI$321,FALSE)/4),0)</f>
        <v>0</v>
      </c>
      <c r="BJ57" s="223">
        <f>IFERROR(IF(RIGHT(VLOOKUP($A57,csapatok!$A:$NN,BJ$320,FALSE),5)="Csere",VLOOKUP(LEFT(VLOOKUP($A57,csapatok!$A:$NN,BJ$320,FALSE),LEN(VLOOKUP($A57,csapatok!$A:$NN,BJ$320,FALSE))-6),'csapat-ranglista'!$A:$FP,BJ$321,FALSE)/8,VLOOKUP(VLOOKUP($A57,csapatok!$A:$NN,BJ$320,FALSE),'csapat-ranglista'!$A:$FP,BJ$321,FALSE)/4),0)</f>
        <v>0</v>
      </c>
      <c r="BK57" s="223">
        <f>IFERROR(IF(RIGHT(VLOOKUP($A57,csapatok!$A:$NN,BK$320,FALSE),5)="Csere",VLOOKUP(LEFT(VLOOKUP($A57,csapatok!$A:$NN,BK$320,FALSE),LEN(VLOOKUP($A57,csapatok!$A:$NN,BK$320,FALSE))-6),'csapat-ranglista'!$A:$FP,BK$321,FALSE)/8,VLOOKUP(VLOOKUP($A57,csapatok!$A:$NN,BK$320,FALSE),'csapat-ranglista'!$A:$FP,BK$321,FALSE)/4),0)</f>
        <v>0</v>
      </c>
      <c r="BL57" s="223">
        <f>IFERROR(IF(RIGHT(VLOOKUP($A57,csapatok!$A:$NN,BL$320,FALSE),5)="Csere",VLOOKUP(LEFT(VLOOKUP($A57,csapatok!$A:$NN,BL$320,FALSE),LEN(VLOOKUP($A57,csapatok!$A:$NN,BL$320,FALSE))-6),'csapat-ranglista'!$A:$FP,BL$321,FALSE)/8,VLOOKUP(VLOOKUP($A57,csapatok!$A:$NN,BL$320,FALSE),'csapat-ranglista'!$A:$FP,BL$321,FALSE)/4),0)</f>
        <v>0</v>
      </c>
      <c r="BM57" s="223">
        <f>IFERROR(IF(RIGHT(VLOOKUP($A57,csapatok!$A:$NN,BM$320,FALSE),5)="Csere",VLOOKUP(LEFT(VLOOKUP($A57,csapatok!$A:$NN,BM$320,FALSE),LEN(VLOOKUP($A57,csapatok!$A:$NN,BM$320,FALSE))-6),'csapat-ranglista'!$A:$FP,BM$321,FALSE)/8,VLOOKUP(VLOOKUP($A57,csapatok!$A:$NN,BM$320,FALSE),'csapat-ranglista'!$A:$FP,BM$321,FALSE)/4),0)</f>
        <v>0</v>
      </c>
      <c r="BN57" s="223">
        <f>IFERROR(IF(RIGHT(VLOOKUP($A57,csapatok!$A:$NN,BN$320,FALSE),5)="Csere",VLOOKUP(LEFT(VLOOKUP($A57,csapatok!$A:$NN,BN$320,FALSE),LEN(VLOOKUP($A57,csapatok!$A:$NN,BN$320,FALSE))-6),'csapat-ranglista'!$A:$FP,BN$321,FALSE)/8,VLOOKUP(VLOOKUP($A57,csapatok!$A:$NN,BN$320,FALSE),'csapat-ranglista'!$A:$FP,BN$321,FALSE)/4),0)</f>
        <v>0</v>
      </c>
      <c r="BO57" s="223">
        <f>IFERROR(IF(RIGHT(VLOOKUP($A57,csapatok!$A:$NN,BO$320,FALSE),5)="Csere",VLOOKUP(LEFT(VLOOKUP($A57,csapatok!$A:$NN,BO$320,FALSE),LEN(VLOOKUP($A57,csapatok!$A:$NN,BO$320,FALSE))-6),'csapat-ranglista'!$A:$FP,BO$321,FALSE)/8,VLOOKUP(VLOOKUP($A57,csapatok!$A:$NN,BO$320,FALSE),'csapat-ranglista'!$A:$FP,BO$321,FALSE)/4),0)</f>
        <v>0</v>
      </c>
      <c r="BP57" s="223">
        <f>IFERROR(IF(RIGHT(VLOOKUP($A57,csapatok!$A:$NN,BP$320,FALSE),5)="Csere",VLOOKUP(LEFT(VLOOKUP($A57,csapatok!$A:$NN,BP$320,FALSE),LEN(VLOOKUP($A57,csapatok!$A:$NN,BP$320,FALSE))-6),'csapat-ranglista'!$A:$FP,BP$321,FALSE)/8,VLOOKUP(VLOOKUP($A57,csapatok!$A:$NN,BP$320,FALSE),'csapat-ranglista'!$A:$FP,BP$321,FALSE)/4),0)</f>
        <v>0</v>
      </c>
      <c r="BQ57" s="223">
        <f>IFERROR(IF(RIGHT(VLOOKUP($A57,csapatok!$A:$NN,BQ$320,FALSE),5)="Csere",VLOOKUP(LEFT(VLOOKUP($A57,csapatok!$A:$NN,BQ$320,FALSE),LEN(VLOOKUP($A57,csapatok!$A:$NN,BQ$320,FALSE))-6),'csapat-ranglista'!$A:$FP,BQ$321,FALSE)/8,VLOOKUP(VLOOKUP($A57,csapatok!$A:$NN,BQ$320,FALSE),'csapat-ranglista'!$A:$FP,BQ$321,FALSE)/4),0)</f>
        <v>0</v>
      </c>
      <c r="BR57" s="223">
        <f>IFERROR(IF(RIGHT(VLOOKUP($A57,csapatok!$A:$NN,BR$320,FALSE),5)="Csere",VLOOKUP(LEFT(VLOOKUP($A57,csapatok!$A:$NN,BR$320,FALSE),LEN(VLOOKUP($A57,csapatok!$A:$NN,BR$320,FALSE))-6),'csapat-ranglista'!$A:$FP,BR$321,FALSE)/8,VLOOKUP(VLOOKUP($A57,csapatok!$A:$NN,BR$320,FALSE),'csapat-ranglista'!$A:$FP,BR$321,FALSE)/4),0)</f>
        <v>0</v>
      </c>
      <c r="BS57" s="223">
        <f>IFERROR(IF(RIGHT(VLOOKUP($A57,csapatok!$A:$NN,BS$320,FALSE),5)="Csere",VLOOKUP(LEFT(VLOOKUP($A57,csapatok!$A:$NN,BS$320,FALSE),LEN(VLOOKUP($A57,csapatok!$A:$NN,BS$320,FALSE))-6),'csapat-ranglista'!$A:$FP,BS$321,FALSE)/8,VLOOKUP(VLOOKUP($A57,csapatok!$A:$NN,BS$320,FALSE),'csapat-ranglista'!$A:$FP,BS$321,FALSE)/4),0)</f>
        <v>0</v>
      </c>
      <c r="BT57" s="223">
        <f>IFERROR(IF(RIGHT(VLOOKUP($A57,csapatok!$A:$NN,BT$320,FALSE),5)="Csere",VLOOKUP(LEFT(VLOOKUP($A57,csapatok!$A:$NN,BT$320,FALSE),LEN(VLOOKUP($A57,csapatok!$A:$NN,BT$320,FALSE))-6),'csapat-ranglista'!$A:$FP,BT$321,FALSE)/8,VLOOKUP(VLOOKUP($A57,csapatok!$A:$NN,BT$320,FALSE),'csapat-ranglista'!$A:$FP,BT$321,FALSE)/4),0)</f>
        <v>0</v>
      </c>
      <c r="BU57" s="223">
        <f>IFERROR(IF(RIGHT(VLOOKUP($A57,csapatok!$A:$NN,BU$320,FALSE),5)="Csere",VLOOKUP(LEFT(VLOOKUP($A57,csapatok!$A:$NN,BU$320,FALSE),LEN(VLOOKUP($A57,csapatok!$A:$NN,BU$320,FALSE))-6),'csapat-ranglista'!$A:$FP,BU$321,FALSE)/8,VLOOKUP(VLOOKUP($A57,csapatok!$A:$NN,BU$320,FALSE),'csapat-ranglista'!$A:$FP,BU$321,FALSE)/4),0)</f>
        <v>0</v>
      </c>
      <c r="BV57" s="223">
        <f>IFERROR(IF(RIGHT(VLOOKUP($A57,csapatok!$A:$NN,BV$320,FALSE),5)="Csere",VLOOKUP(LEFT(VLOOKUP($A57,csapatok!$A:$NN,BV$320,FALSE),LEN(VLOOKUP($A57,csapatok!$A:$NN,BV$320,FALSE))-6),'csapat-ranglista'!$A:$FP,BV$321,FALSE)/8,VLOOKUP(VLOOKUP($A57,csapatok!$A:$NN,BV$320,FALSE),'csapat-ranglista'!$A:$FP,BV$321,FALSE)/4),0)</f>
        <v>0</v>
      </c>
      <c r="BW57" s="223">
        <f>IFERROR(IF(RIGHT(VLOOKUP($A57,csapatok!$A:$NN,BW$320,FALSE),5)="Csere",VLOOKUP(LEFT(VLOOKUP($A57,csapatok!$A:$NN,BW$320,FALSE),LEN(VLOOKUP($A57,csapatok!$A:$NN,BW$320,FALSE))-6),'csapat-ranglista'!$A:$FP,BW$321,FALSE)/8,VLOOKUP(VLOOKUP($A57,csapatok!$A:$NN,BW$320,FALSE),'csapat-ranglista'!$A:$FP,BW$321,FALSE)/4),0)</f>
        <v>0</v>
      </c>
      <c r="BX57" s="223">
        <f>IFERROR(IF(RIGHT(VLOOKUP($A57,csapatok!$A:$NN,BX$320,FALSE),5)="Csere",VLOOKUP(LEFT(VLOOKUP($A57,csapatok!$A:$NN,BX$320,FALSE),LEN(VLOOKUP($A57,csapatok!$A:$NN,BX$320,FALSE))-6),'csapat-ranglista'!$A:$FP,BX$321,FALSE)/8,VLOOKUP(VLOOKUP($A57,csapatok!$A:$NN,BX$320,FALSE),'csapat-ranglista'!$A:$FP,BX$321,FALSE)/4),0)</f>
        <v>0</v>
      </c>
      <c r="BY57" s="223">
        <f>IFERROR(IF(RIGHT(VLOOKUP($A57,csapatok!$A:$NN,BY$320,FALSE),5)="Csere",VLOOKUP(LEFT(VLOOKUP($A57,csapatok!$A:$NN,BY$320,FALSE),LEN(VLOOKUP($A57,csapatok!$A:$NN,BY$320,FALSE))-6),'csapat-ranglista'!$A:$FP,BY$321,FALSE)/8,VLOOKUP(VLOOKUP($A57,csapatok!$A:$NN,BY$320,FALSE),'csapat-ranglista'!$A:$FP,BY$321,FALSE)/4),0)</f>
        <v>0</v>
      </c>
      <c r="BZ57" s="223">
        <f>IFERROR(IF(RIGHT(VLOOKUP($A57,csapatok!$A:$NN,BZ$320,FALSE),5)="Csere",VLOOKUP(LEFT(VLOOKUP($A57,csapatok!$A:$NN,BZ$320,FALSE),LEN(VLOOKUP($A57,csapatok!$A:$NN,BZ$320,FALSE))-6),'csapat-ranglista'!$A:$FP,BZ$321,FALSE)/8,VLOOKUP(VLOOKUP($A57,csapatok!$A:$NN,BZ$320,FALSE),'csapat-ranglista'!$A:$FP,BZ$321,FALSE)/4),0)</f>
        <v>0</v>
      </c>
      <c r="CA57" s="223">
        <f>IFERROR(IF(RIGHT(VLOOKUP($A57,csapatok!$A:$NN,CA$320,FALSE),5)="Csere",VLOOKUP(LEFT(VLOOKUP($A57,csapatok!$A:$NN,CA$320,FALSE),LEN(VLOOKUP($A57,csapatok!$A:$NN,CA$320,FALSE))-6),'csapat-ranglista'!$A:$FP,CA$321,FALSE)/8,VLOOKUP(VLOOKUP($A57,csapatok!$A:$NN,CA$320,FALSE),'csapat-ranglista'!$A:$FP,CA$321,FALSE)/4),0)</f>
        <v>1.6504567897215605</v>
      </c>
      <c r="CB57" s="223">
        <f>IFERROR(IF(RIGHT(VLOOKUP($A57,csapatok!$A:$NN,CB$320,FALSE),5)="Csere",VLOOKUP(LEFT(VLOOKUP($A57,csapatok!$A:$NN,CB$320,FALSE),LEN(VLOOKUP($A57,csapatok!$A:$NN,CB$320,FALSE))-6),'csapat-ranglista'!$A:$FP,CB$321,FALSE)/8,VLOOKUP(VLOOKUP($A57,csapatok!$A:$NN,CB$320,FALSE),'csapat-ranglista'!$A:$FP,CB$321,FALSE)/4),0)</f>
        <v>0</v>
      </c>
      <c r="CC57" s="223">
        <f>IFERROR(IF(RIGHT(VLOOKUP($A57,csapatok!$A:$NN,CC$320,FALSE),5)="Csere",VLOOKUP(LEFT(VLOOKUP($A57,csapatok!$A:$NN,CC$320,FALSE),LEN(VLOOKUP($A57,csapatok!$A:$NN,CC$320,FALSE))-6),'csapat-ranglista'!$A:$FP,CC$321,FALSE)/8,VLOOKUP(VLOOKUP($A57,csapatok!$A:$NN,CC$320,FALSE),'csapat-ranglista'!$A:$FP,CC$321,FALSE)/4),0)</f>
        <v>0</v>
      </c>
      <c r="CD57" s="223">
        <f>IFERROR(IF(RIGHT(VLOOKUP($A57,csapatok!$A:$NN,CD$320,FALSE),5)="Csere",VLOOKUP(LEFT(VLOOKUP($A57,csapatok!$A:$NN,CD$320,FALSE),LEN(VLOOKUP($A57,csapatok!$A:$NN,CD$320,FALSE))-6),'csapat-ranglista'!$A:$FP,CD$321,FALSE)/8,VLOOKUP(VLOOKUP($A57,csapatok!$A:$NN,CD$320,FALSE),'csapat-ranglista'!$A:$FP,CD$321,FALSE)/4),0)</f>
        <v>0</v>
      </c>
      <c r="CE57" s="223">
        <f>IFERROR(IF(RIGHT(VLOOKUP($A57,csapatok!$A:$NN,CE$320,FALSE),5)="Csere",VLOOKUP(LEFT(VLOOKUP($A57,csapatok!$A:$NN,CE$320,FALSE),LEN(VLOOKUP($A57,csapatok!$A:$NN,CE$320,FALSE))-6),'csapat-ranglista'!$A:$FP,CE$321,FALSE)/8,VLOOKUP(VLOOKUP($A57,csapatok!$A:$NN,CE$320,FALSE),'csapat-ranglista'!$A:$FP,CE$321,FALSE)/4),0)</f>
        <v>0</v>
      </c>
      <c r="CF57" s="223">
        <f>IFERROR(IF(RIGHT(VLOOKUP($A57,csapatok!$A:$NN,CF$320,FALSE),5)="Csere",VLOOKUP(LEFT(VLOOKUP($A57,csapatok!$A:$NN,CF$320,FALSE),LEN(VLOOKUP($A57,csapatok!$A:$NN,CF$320,FALSE))-6),'csapat-ranglista'!$A:$FP,CF$321,FALSE)/8,VLOOKUP(VLOOKUP($A57,csapatok!$A:$NN,CF$320,FALSE),'csapat-ranglista'!$A:$FP,CF$321,FALSE)/4),0)</f>
        <v>0</v>
      </c>
      <c r="CG57" s="223">
        <f>IFERROR(IF(RIGHT(VLOOKUP($A57,csapatok!$A:$NN,CG$320,FALSE),5)="Csere",VLOOKUP(LEFT(VLOOKUP($A57,csapatok!$A:$NN,CG$320,FALSE),LEN(VLOOKUP($A57,csapatok!$A:$NN,CG$320,FALSE))-6),'csapat-ranglista'!$A:$FP,CG$321,FALSE)/8,VLOOKUP(VLOOKUP($A57,csapatok!$A:$NN,CG$320,FALSE),'csapat-ranglista'!$A:$FP,CG$321,FALSE)/4),0)</f>
        <v>0</v>
      </c>
      <c r="CH57" s="223">
        <f>IFERROR(IF(RIGHT(VLOOKUP($A57,csapatok!$A:$NN,CH$320,FALSE),5)="Csere",VLOOKUP(LEFT(VLOOKUP($A57,csapatok!$A:$NN,CH$320,FALSE),LEN(VLOOKUP($A57,csapatok!$A:$NN,CH$320,FALSE))-6),'csapat-ranglista'!$A:$FP,CH$321,FALSE)/8,VLOOKUP(VLOOKUP($A57,csapatok!$A:$NN,CH$320,FALSE),'csapat-ranglista'!$A:$FP,CH$321,FALSE)/4),0)</f>
        <v>2.2943658362824766</v>
      </c>
      <c r="CI57" s="223">
        <f>IFERROR(IF(RIGHT(VLOOKUP($A57,csapatok!$A:$NN,CI$320,FALSE),5)="Csere",VLOOKUP(LEFT(VLOOKUP($A57,csapatok!$A:$NN,CI$320,FALSE),LEN(VLOOKUP($A57,csapatok!$A:$NN,CI$320,FALSE))-6),'csapat-ranglista'!$A:$FP,CI$321,FALSE)/8,VLOOKUP(VLOOKUP($A57,csapatok!$A:$NN,CI$320,FALSE),'csapat-ranglista'!$A:$FP,CI$321,FALSE)/4),0)</f>
        <v>0</v>
      </c>
      <c r="CJ57" s="224">
        <f>versenyek!$IQ$11*IFERROR(VLOOKUP(VLOOKUP($A57,versenyek!IP:IR,3,FALSE),szabalyok!$A$16:$B$23,2,FALSE)/4,0)</f>
        <v>0</v>
      </c>
      <c r="CK57" s="224">
        <f>versenyek!$IT$11*IFERROR(VLOOKUP(VLOOKUP($A57,versenyek!IS:IU,3,FALSE),szabalyok!$A$16:$B$23,2,FALSE)/4,0)</f>
        <v>0</v>
      </c>
      <c r="CL57" s="223">
        <f>IFERROR(IF(RIGHT(VLOOKUP($A57,csapatok!$A:$NN,CL$320,FALSE),5)="Csere",VLOOKUP(LEFT(VLOOKUP($A57,csapatok!$A:$NN,CL$320,FALSE),LEN(VLOOKUP($A57,csapatok!$A:$NN,CL$320,FALSE))-6),'csapat-ranglista'!$A:$FP,CL$321,FALSE)/8,VLOOKUP(VLOOKUP($A57,csapatok!$A:$NN,CL$320,FALSE),'csapat-ranglista'!$A:$FP,CL$321,FALSE)/4),0)</f>
        <v>0</v>
      </c>
      <c r="CM57" s="223">
        <f>IFERROR(IF(RIGHT(VLOOKUP($A57,csapatok!$A:$NN,CM$320,FALSE),5)="Csere",VLOOKUP(LEFT(VLOOKUP($A57,csapatok!$A:$NN,CM$320,FALSE),LEN(VLOOKUP($A57,csapatok!$A:$NN,CM$320,FALSE))-6),'csapat-ranglista'!$A:$FP,CM$321,FALSE)/8,VLOOKUP(VLOOKUP($A57,csapatok!$A:$NN,CM$320,FALSE),'csapat-ranglista'!$A:$FP,CM$321,FALSE)/4),0)</f>
        <v>0</v>
      </c>
      <c r="CN57" s="223">
        <f>IFERROR(IF(RIGHT(VLOOKUP($A57,csapatok!$A:$NN,CN$320,FALSE),5)="Csere",VLOOKUP(LEFT(VLOOKUP($A57,csapatok!$A:$NN,CN$320,FALSE),LEN(VLOOKUP($A57,csapatok!$A:$NN,CN$320,FALSE))-6),'csapat-ranglista'!$A:$FP,CN$321,FALSE)/8,VLOOKUP(VLOOKUP($A57,csapatok!$A:$NN,CN$320,FALSE),'csapat-ranglista'!$A:$FP,CN$321,FALSE)/4),0)</f>
        <v>0</v>
      </c>
      <c r="CO57" s="223">
        <f>IFERROR(IF(RIGHT(VLOOKUP($A57,csapatok!$A:$NN,CO$320,FALSE),5)="Csere",VLOOKUP(LEFT(VLOOKUP($A57,csapatok!$A:$NN,CO$320,FALSE),LEN(VLOOKUP($A57,csapatok!$A:$NN,CO$320,FALSE))-6),'csapat-ranglista'!$A:$FP,CO$321,FALSE)/8,VLOOKUP(VLOOKUP($A57,csapatok!$A:$NN,CO$320,FALSE),'csapat-ranglista'!$A:$FP,CO$321,FALSE)/4),0)</f>
        <v>0</v>
      </c>
      <c r="CP57" s="223">
        <f>IFERROR(IF(RIGHT(VLOOKUP($A57,csapatok!$A:$NN,CP$320,FALSE),5)="Csere",VLOOKUP(LEFT(VLOOKUP($A57,csapatok!$A:$NN,CP$320,FALSE),LEN(VLOOKUP($A57,csapatok!$A:$NN,CP$320,FALSE))-6),'csapat-ranglista'!$A:$FP,CP$321,FALSE)/8,VLOOKUP(VLOOKUP($A57,csapatok!$A:$NN,CP$320,FALSE),'csapat-ranglista'!$A:$FP,CP$321,FALSE)/4),0)</f>
        <v>2.4206869312689441</v>
      </c>
      <c r="CQ57" s="223">
        <f>IFERROR(IF(RIGHT(VLOOKUP($A57,csapatok!$A:$NN,CQ$320,FALSE),5)="Csere",VLOOKUP(LEFT(VLOOKUP($A57,csapatok!$A:$NN,CQ$320,FALSE),LEN(VLOOKUP($A57,csapatok!$A:$NN,CQ$320,FALSE))-6),'csapat-ranglista'!$A:$FP,CQ$321,FALSE)/8,VLOOKUP(VLOOKUP($A57,csapatok!$A:$NN,CQ$320,FALSE),'csapat-ranglista'!$A:$FP,CQ$321,FALSE)/4),0)</f>
        <v>0</v>
      </c>
      <c r="CR57" s="223">
        <f>IFERROR(IF(RIGHT(VLOOKUP($A57,csapatok!$A:$NN,CR$320,FALSE),5)="Csere",VLOOKUP(LEFT(VLOOKUP($A57,csapatok!$A:$NN,CR$320,FALSE),LEN(VLOOKUP($A57,csapatok!$A:$NN,CR$320,FALSE))-6),'csapat-ranglista'!$A:$FP,CR$321,FALSE)/8,VLOOKUP(VLOOKUP($A57,csapatok!$A:$NN,CR$320,FALSE),'csapat-ranglista'!$A:$FP,CR$321,FALSE)/4),0)</f>
        <v>0</v>
      </c>
      <c r="CS57" s="223">
        <f>IFERROR(IF(RIGHT(VLOOKUP($A57,csapatok!$A:$NN,CS$320,FALSE),5)="Csere",VLOOKUP(LEFT(VLOOKUP($A57,csapatok!$A:$NN,CS$320,FALSE),LEN(VLOOKUP($A57,csapatok!$A:$NN,CS$320,FALSE))-6),'csapat-ranglista'!$A:$FP,CS$321,FALSE)/8,VLOOKUP(VLOOKUP($A57,csapatok!$A:$NN,CS$320,FALSE),'csapat-ranglista'!$A:$FP,CS$321,FALSE)/4),0)</f>
        <v>0</v>
      </c>
      <c r="CT57" s="223">
        <f>IFERROR(IF(RIGHT(VLOOKUP($A57,csapatok!$A:$NN,CT$320,FALSE),5)="Csere",VLOOKUP(LEFT(VLOOKUP($A57,csapatok!$A:$NN,CT$320,FALSE),LEN(VLOOKUP($A57,csapatok!$A:$NN,CT$320,FALSE))-6),'csapat-ranglista'!$A:$FP,CT$321,FALSE)/8,VLOOKUP(VLOOKUP($A57,csapatok!$A:$NN,CT$320,FALSE),'csapat-ranglista'!$A:$FP,CT$321,FALSE)/4),0)</f>
        <v>0</v>
      </c>
      <c r="CU57" s="223">
        <f>IFERROR(IF(RIGHT(VLOOKUP($A57,csapatok!$A:$NN,CU$320,FALSE),5)="Csere",VLOOKUP(LEFT(VLOOKUP($A57,csapatok!$A:$NN,CU$320,FALSE),LEN(VLOOKUP($A57,csapatok!$A:$NN,CU$320,FALSE))-6),'csapat-ranglista'!$A:$FP,CU$321,FALSE)/8,VLOOKUP(VLOOKUP($A57,csapatok!$A:$NN,CU$320,FALSE),'csapat-ranglista'!$A:$FP,CU$321,FALSE)/4),0)</f>
        <v>3.4953751020172086</v>
      </c>
      <c r="CV57" s="223">
        <f>IFERROR(IF(RIGHT(VLOOKUP($A57,csapatok!$A:$NN,CV$320,FALSE),5)="Csere",VLOOKUP(LEFT(VLOOKUP($A57,csapatok!$A:$NN,CV$320,FALSE),LEN(VLOOKUP($A57,csapatok!$A:$NN,CV$320,FALSE))-6),'csapat-ranglista'!$A:$FP,CV$321,FALSE)/8,VLOOKUP(VLOOKUP($A57,csapatok!$A:$NN,CV$320,FALSE),'csapat-ranglista'!$A:$FP,CV$321,FALSE)/4),0)</f>
        <v>0</v>
      </c>
      <c r="CW57" s="223">
        <f>IFERROR(IF(RIGHT(VLOOKUP($A57,csapatok!$A:$NN,CW$320,FALSE),5)="Csere",VLOOKUP(LEFT(VLOOKUP($A57,csapatok!$A:$NN,CW$320,FALSE),LEN(VLOOKUP($A57,csapatok!$A:$NN,CW$320,FALSE))-6),'csapat-ranglista'!$A:$FP,CW$321,FALSE)/8,VLOOKUP(VLOOKUP($A57,csapatok!$A:$NN,CW$320,FALSE),'csapat-ranglista'!$A:$FP,CW$321,FALSE)/4),0)</f>
        <v>1.6779032319120519</v>
      </c>
      <c r="CX57" s="223">
        <f>IFERROR(IF(RIGHT(VLOOKUP($A57,csapatok!$A:$NN,CX$320,FALSE),5)="Csere",VLOOKUP(LEFT(VLOOKUP($A57,csapatok!$A:$NN,CX$320,FALSE),LEN(VLOOKUP($A57,csapatok!$A:$NN,CX$320,FALSE))-6),'csapat-ranglista'!$A:$FP,CX$321,FALSE)/8,VLOOKUP(VLOOKUP($A57,csapatok!$A:$NN,CX$320,FALSE),'csapat-ranglista'!$A:$FP,CX$321,FALSE)/4),0)</f>
        <v>0</v>
      </c>
      <c r="CY57" s="223">
        <f>IFERROR(IF(RIGHT(VLOOKUP($A57,csapatok!$A:$NN,CY$320,FALSE),5)="Csere",VLOOKUP(LEFT(VLOOKUP($A57,csapatok!$A:$NN,CY$320,FALSE),LEN(VLOOKUP($A57,csapatok!$A:$NN,CY$320,FALSE))-6),'csapat-ranglista'!$A:$FP,CY$321,FALSE)/8,VLOOKUP(VLOOKUP($A57,csapatok!$A:$NN,CY$320,FALSE),'csapat-ranglista'!$A:$FP,CY$321,FALSE)/4),0)</f>
        <v>0</v>
      </c>
      <c r="CZ57" s="223">
        <f>IFERROR(IF(RIGHT(VLOOKUP($A57,csapatok!$A:$NN,CZ$320,FALSE),5)="Csere",VLOOKUP(LEFT(VLOOKUP($A57,csapatok!$A:$NN,CZ$320,FALSE),LEN(VLOOKUP($A57,csapatok!$A:$NN,CZ$320,FALSE))-6),'csapat-ranglista'!$A:$FP,CZ$321,FALSE)/8,VLOOKUP(VLOOKUP($A57,csapatok!$A:$NN,CZ$320,FALSE),'csapat-ranglista'!$A:$FP,CZ$321,FALSE)/4),0)</f>
        <v>0</v>
      </c>
      <c r="DA57" s="223">
        <f>IFERROR(IF(RIGHT(VLOOKUP($A57,csapatok!$A:$NN,DA$320,FALSE),5)="Csere",VLOOKUP(LEFT(VLOOKUP($A57,csapatok!$A:$NN,DA$320,FALSE),LEN(VLOOKUP($A57,csapatok!$A:$NN,DA$320,FALSE))-6),'csapat-ranglista'!$A:$FP,DA$321,FALSE)/8,VLOOKUP(VLOOKUP($A57,csapatok!$A:$NN,DA$320,FALSE),'csapat-ranglista'!$A:$FP,DA$321,FALSE)/4),0)</f>
        <v>0</v>
      </c>
      <c r="DB57" s="223">
        <f>IFERROR(IF(RIGHT(VLOOKUP($A57,csapatok!$A:$NN,DB$320,FALSE),5)="Csere",VLOOKUP(LEFT(VLOOKUP($A57,csapatok!$A:$NN,DB$320,FALSE),LEN(VLOOKUP($A57,csapatok!$A:$NN,DB$320,FALSE))-6),'csapat-ranglista'!$A:$FP,DB$321,FALSE)/8,VLOOKUP(VLOOKUP($A57,csapatok!$A:$NN,DB$320,FALSE),'csapat-ranglista'!$A:$FP,DB$321,FALSE)/4),0)</f>
        <v>0</v>
      </c>
      <c r="DC57" s="223">
        <f>IFERROR(IF(RIGHT(VLOOKUP($A57,csapatok!$A:$NN,DC$320,FALSE),5)="Csere",VLOOKUP(LEFT(VLOOKUP($A57,csapatok!$A:$NN,DC$320,FALSE),LEN(VLOOKUP($A57,csapatok!$A:$NN,DC$320,FALSE))-6),'csapat-ranglista'!$A:$FP,DC$321,FALSE)/8,VLOOKUP(VLOOKUP($A57,csapatok!$A:$NN,DC$320,FALSE),'csapat-ranglista'!$A:$FP,DC$321,FALSE)/4),0)</f>
        <v>0</v>
      </c>
      <c r="DD57" s="223">
        <f>IFERROR(IF(RIGHT(VLOOKUP($A57,csapatok!$A:$NN,DD$320,FALSE),5)="Csere",VLOOKUP(LEFT(VLOOKUP($A57,csapatok!$A:$NN,DD$320,FALSE),LEN(VLOOKUP($A57,csapatok!$A:$NN,DD$320,FALSE))-6),'csapat-ranglista'!$A:$FP,DD$321,FALSE)/8,VLOOKUP(VLOOKUP($A57,csapatok!$A:$NN,DD$320,FALSE),'csapat-ranglista'!$A:$FP,DD$321,FALSE)/4),0)</f>
        <v>0</v>
      </c>
      <c r="DE57" s="223">
        <f>IFERROR(IF(RIGHT(VLOOKUP($A57,csapatok!$A:$NN,DE$320,FALSE),5)="Csere",VLOOKUP(LEFT(VLOOKUP($A57,csapatok!$A:$NN,DE$320,FALSE),LEN(VLOOKUP($A57,csapatok!$A:$NN,DE$320,FALSE))-6),'csapat-ranglista'!$A:$FP,DE$321,FALSE)/8,VLOOKUP(VLOOKUP($A57,csapatok!$A:$NN,DE$320,FALSE),'csapat-ranglista'!$A:$FP,DE$321,FALSE)/4),0)</f>
        <v>0</v>
      </c>
      <c r="DF57" s="223">
        <f>IFERROR(IF(RIGHT(VLOOKUP($A57,csapatok!$A:$NN,DF$320,FALSE),5)="Csere",VLOOKUP(LEFT(VLOOKUP($A57,csapatok!$A:$NN,DF$320,FALSE),LEN(VLOOKUP($A57,csapatok!$A:$NN,DF$320,FALSE))-6),'csapat-ranglista'!$A:$FP,DF$321,FALSE)/8,VLOOKUP(VLOOKUP($A57,csapatok!$A:$NN,DF$320,FALSE),'csapat-ranglista'!$A:$FP,DF$321,FALSE)/4),0)</f>
        <v>0</v>
      </c>
      <c r="DG57" s="223">
        <f>IFERROR(IF(RIGHT(VLOOKUP($A57,csapatok!$A:$NN,DG$320,FALSE),5)="Csere",VLOOKUP(LEFT(VLOOKUP($A57,csapatok!$A:$NN,DG$320,FALSE),LEN(VLOOKUP($A57,csapatok!$A:$NN,DG$320,FALSE))-6),'csapat-ranglista'!$A:$FP,DG$321,FALSE)/8,VLOOKUP(VLOOKUP($A57,csapatok!$A:$NN,DG$320,FALSE),'csapat-ranglista'!$A:$FP,DG$321,FALSE)/4),0)</f>
        <v>0</v>
      </c>
      <c r="DH57" s="223">
        <f>IFERROR(IF(RIGHT(VLOOKUP($A57,csapatok!$A:$NN,DH$320,FALSE),5)="Csere",VLOOKUP(LEFT(VLOOKUP($A57,csapatok!$A:$NN,DH$320,FALSE),LEN(VLOOKUP($A57,csapatok!$A:$NN,DH$320,FALSE))-6),'csapat-ranglista'!$A:$FP,DH$321,FALSE)/8,VLOOKUP(VLOOKUP($A57,csapatok!$A:$NN,DH$320,FALSE),'csapat-ranglista'!$A:$FP,DH$321,FALSE)/4),0)</f>
        <v>25.75877362295488</v>
      </c>
      <c r="DI57" s="223">
        <f>IFERROR(IF(RIGHT(VLOOKUP($A57,csapatok!$A:$NN,DI$320,FALSE),5)="Csere",VLOOKUP(LEFT(VLOOKUP($A57,csapatok!$A:$NN,DI$320,FALSE),LEN(VLOOKUP($A57,csapatok!$A:$NN,DI$320,FALSE))-6),'csapat-ranglista'!$A:$FP,DI$321,FALSE)/8,VLOOKUP(VLOOKUP($A57,csapatok!$A:$NN,DI$320,FALSE),'csapat-ranglista'!$A:$FP,DI$321,FALSE)/4),0)</f>
        <v>0</v>
      </c>
      <c r="DJ57" s="223">
        <f>IFERROR(IF(RIGHT(VLOOKUP($A57,csapatok!$A:$NN,DJ$320,FALSE),5)="Csere",VLOOKUP(LEFT(VLOOKUP($A57,csapatok!$A:$NN,DJ$320,FALSE),LEN(VLOOKUP($A57,csapatok!$A:$NN,DJ$320,FALSE))-6),'csapat-ranglista'!$A:$FP,DJ$321,FALSE)/8,VLOOKUP(VLOOKUP($A57,csapatok!$A:$NN,DJ$320,FALSE),'csapat-ranglista'!$A:$FP,DJ$321,FALSE)/4),0)</f>
        <v>0</v>
      </c>
      <c r="DK57" s="223">
        <f>IFERROR(IF(RIGHT(VLOOKUP($A57,csapatok!$A:$NN,DK$320,FALSE),5)="Csere",VLOOKUP(LEFT(VLOOKUP($A57,csapatok!$A:$NN,DK$320,FALSE),LEN(VLOOKUP($A57,csapatok!$A:$NN,DK$320,FALSE))-6),'csapat-ranglista'!$A:$FP,DK$321,FALSE)/8,VLOOKUP(VLOOKUP($A57,csapatok!$A:$NN,DK$320,FALSE),'csapat-ranglista'!$A:$FP,DK$321,FALSE)/4),0)</f>
        <v>0</v>
      </c>
      <c r="DL57" s="223">
        <f>IFERROR(IF(RIGHT(VLOOKUP($A57,csapatok!$A:$NN,DL$320,FALSE),5)="Csere",VLOOKUP(LEFT(VLOOKUP($A57,csapatok!$A:$NN,DL$320,FALSE),LEN(VLOOKUP($A57,csapatok!$A:$NN,DL$320,FALSE))-6),'csapat-ranglista'!$A:$FP,DL$321,FALSE)/8,VLOOKUP(VLOOKUP($A57,csapatok!$A:$NN,DL$320,FALSE),'csapat-ranglista'!$A:$FP,DL$321,FALSE)/4),0)</f>
        <v>0</v>
      </c>
      <c r="DM57" s="223">
        <f>IFERROR(IF(RIGHT(VLOOKUP($A57,csapatok!$A:$NN,DM$320,FALSE),5)="Csere",VLOOKUP(LEFT(VLOOKUP($A57,csapatok!$A:$NN,DM$320,FALSE),LEN(VLOOKUP($A57,csapatok!$A:$NN,DM$320,FALSE))-6),'csapat-ranglista'!$A:$FP,DM$321,FALSE)/8,VLOOKUP(VLOOKUP($A57,csapatok!$A:$NN,DM$320,FALSE),'csapat-ranglista'!$A:$FP,DM$321,FALSE)/4),0)</f>
        <v>0</v>
      </c>
      <c r="DN57" s="223">
        <f>IFERROR(IF(RIGHT(VLOOKUP($A57,csapatok!$A:$NN,DN$320,FALSE),5)="Csere",VLOOKUP(LEFT(VLOOKUP($A57,csapatok!$A:$NN,DN$320,FALSE),LEN(VLOOKUP($A57,csapatok!$A:$NN,DN$320,FALSE))-6),'csapat-ranglista'!$A:$FP,DN$321,FALSE)/8,VLOOKUP(VLOOKUP($A57,csapatok!$A:$NN,DN$320,FALSE),'csapat-ranglista'!$A:$FP,DN$321,FALSE)/4),0)</f>
        <v>0</v>
      </c>
      <c r="DO57" s="224">
        <f>versenyek!$MF$11*IFERROR(VLOOKUP(VLOOKUP($A57,versenyek!ME:MG,3,FALSE),szabalyok!$A$16:$B$23,2,FALSE)/4,0)</f>
        <v>0</v>
      </c>
      <c r="DP57" s="224">
        <f>versenyek!$MI$11*IFERROR(VLOOKUP(VLOOKUP($A57,versenyek!MH:MJ,3,FALSE),szabalyok!$A$16:$B$23,2,FALSE)/4,0)</f>
        <v>0</v>
      </c>
      <c r="DQ57" s="223">
        <f>IFERROR(IF(RIGHT(VLOOKUP($A57,csapatok!$A:$NN,DQ$320,FALSE),5)="Csere",VLOOKUP(LEFT(VLOOKUP($A57,csapatok!$A:$NN,DQ$320,FALSE),LEN(VLOOKUP($A57,csapatok!$A:$NN,DQ$320,FALSE))-6),'csapat-ranglista'!$A:$FP,DQ$321,FALSE)/8,VLOOKUP(VLOOKUP($A57,csapatok!$A:$NN,DQ$320,FALSE),'csapat-ranglista'!$A:$FP,DQ$321,FALSE)/4),0)</f>
        <v>0</v>
      </c>
      <c r="DR57" s="223">
        <f>IFERROR(IF(RIGHT(VLOOKUP($A57,csapatok!$A:$NN,DR$320,FALSE),5)="Csere",VLOOKUP(LEFT(VLOOKUP($A57,csapatok!$A:$NN,DR$320,FALSE),LEN(VLOOKUP($A57,csapatok!$A:$NN,DR$320,FALSE))-6),'csapat-ranglista'!$A:$FP,DR$321,FALSE)/8,VLOOKUP(VLOOKUP($A57,csapatok!$A:$NN,DR$320,FALSE),'csapat-ranglista'!$A:$FP,DR$321,FALSE)/4),0)</f>
        <v>0</v>
      </c>
      <c r="DS57" s="223">
        <f>IFERROR(IF(RIGHT(VLOOKUP($A57,csapatok!$A:$NN,DS$320,FALSE),5)="Csere",VLOOKUP(LEFT(VLOOKUP($A57,csapatok!$A:$NN,DS$320,FALSE),LEN(VLOOKUP($A57,csapatok!$A:$NN,DS$320,FALSE))-6),'csapat-ranglista'!$A:$FP,DS$321,FALSE)/8,VLOOKUP(VLOOKUP($A57,csapatok!$A:$NN,DS$320,FALSE),'csapat-ranglista'!$A:$FP,DS$321,FALSE)/4),0)</f>
        <v>12.707789652397675</v>
      </c>
      <c r="DT57" s="223">
        <f>IFERROR(IF(RIGHT(VLOOKUP($A57,csapatok!$A:$NN,DT$320,FALSE),5)="Csere",VLOOKUP(LEFT(VLOOKUP($A57,csapatok!$A:$NN,DT$320,FALSE),LEN(VLOOKUP($A57,csapatok!$A:$NN,DT$320,FALSE))-6),'csapat-ranglista'!$A:$FP,DT$321,FALSE)/8,VLOOKUP(VLOOKUP($A57,csapatok!$A:$NN,DT$320,FALSE),'csapat-ranglista'!$A:$FP,DT$321,FALSE)/4),0)</f>
        <v>0</v>
      </c>
      <c r="DU57" s="223">
        <f>IFERROR(IF(RIGHT(VLOOKUP($A57,csapatok!$A:$NN,DU$320,FALSE),5)="Csere",VLOOKUP(LEFT(VLOOKUP($A57,csapatok!$A:$NN,DU$320,FALSE),LEN(VLOOKUP($A57,csapatok!$A:$NN,DU$320,FALSE))-6),'csapat-ranglista'!$A:$FP,DU$321,FALSE)/8,VLOOKUP(VLOOKUP($A57,csapatok!$A:$NN,DU$320,FALSE),'csapat-ranglista'!$A:$FP,DU$321,FALSE)/4),0)</f>
        <v>0</v>
      </c>
      <c r="DV57" s="223">
        <f>IFERROR(IF(RIGHT(VLOOKUP($A57,csapatok!$A:$NN,DV$320,FALSE),5)="Csere",VLOOKUP(LEFT(VLOOKUP($A57,csapatok!$A:$NN,DV$320,FALSE),LEN(VLOOKUP($A57,csapatok!$A:$NN,DV$320,FALSE))-6),'csapat-ranglista'!$A:$FP,DV$321,FALSE)/8,VLOOKUP(VLOOKUP($A57,csapatok!$A:$NN,DV$320,FALSE),'csapat-ranglista'!$A:$FP,DV$321,FALSE)/4),0)</f>
        <v>0</v>
      </c>
      <c r="DW57" s="223">
        <f>IFERROR(IF(RIGHT(VLOOKUP($A57,csapatok!$A:$NN,DW$320,FALSE),5)="Csere",VLOOKUP(LEFT(VLOOKUP($A57,csapatok!$A:$NN,DW$320,FALSE),LEN(VLOOKUP($A57,csapatok!$A:$NN,DW$320,FALSE))-6),'csapat-ranglista'!$A:$FP,DW$321,FALSE)/8,VLOOKUP(VLOOKUP($A57,csapatok!$A:$NN,DW$320,FALSE),'csapat-ranglista'!$A:$FP,DW$321,FALSE)/4),0)</f>
        <v>0</v>
      </c>
      <c r="DX57" s="223">
        <f>IFERROR(IF(RIGHT(VLOOKUP($A57,csapatok!$A:$NN,DX$320,FALSE),5)="Csere",VLOOKUP(LEFT(VLOOKUP($A57,csapatok!$A:$NN,DX$320,FALSE),LEN(VLOOKUP($A57,csapatok!$A:$NN,DX$320,FALSE))-6),'csapat-ranglista'!$A:$FP,DX$321,FALSE)/8,VLOOKUP(VLOOKUP($A57,csapatok!$A:$NN,DX$320,FALSE),'csapat-ranglista'!$A:$FP,DX$321,FALSE)/4),0)</f>
        <v>0</v>
      </c>
      <c r="DY57" s="223">
        <f>IFERROR(IF(RIGHT(VLOOKUP($A57,csapatok!$A:$NN,DY$320,FALSE),5)="Csere",VLOOKUP(LEFT(VLOOKUP($A57,csapatok!$A:$NN,DY$320,FALSE),LEN(VLOOKUP($A57,csapatok!$A:$NN,DY$320,FALSE))-6),'csapat-ranglista'!$A:$FP,DY$321,FALSE)/8,VLOOKUP(VLOOKUP($A57,csapatok!$A:$NN,DY$320,FALSE),'csapat-ranglista'!$A:$FP,DY$321,FALSE)/4),0)</f>
        <v>0</v>
      </c>
      <c r="DZ57" s="223">
        <f>IFERROR(IF(RIGHT(VLOOKUP($A57,csapatok!$A:$NN,DZ$320,FALSE),5)="Csere",VLOOKUP(LEFT(VLOOKUP($A57,csapatok!$A:$NN,DZ$320,FALSE),LEN(VLOOKUP($A57,csapatok!$A:$NN,DZ$320,FALSE))-6),'csapat-ranglista'!$A:$FP,DZ$321,FALSE)/8,VLOOKUP(VLOOKUP($A57,csapatok!$A:$NN,DZ$320,FALSE),'csapat-ranglista'!$A:$FP,DZ$321,FALSE)/4),0)</f>
        <v>0</v>
      </c>
      <c r="EA57" s="223">
        <f>IFERROR(IF(RIGHT(VLOOKUP($A57,csapatok!$A:$NN,EA$320,FALSE),5)="Csere",VLOOKUP(LEFT(VLOOKUP($A57,csapatok!$A:$NN,EA$320,FALSE),LEN(VLOOKUP($A57,csapatok!$A:$NN,EA$320,FALSE))-6),'csapat-ranglista'!$A:$FP,EA$321,FALSE)/8,VLOOKUP(VLOOKUP($A57,csapatok!$A:$NN,EA$320,FALSE),'csapat-ranglista'!$A:$FP,EA$321,FALSE)/4),0)</f>
        <v>0</v>
      </c>
      <c r="EB57" s="223">
        <f>IFERROR(IF(RIGHT(VLOOKUP($A57,csapatok!$A:$NN,EB$320,FALSE),5)="Csere",VLOOKUP(LEFT(VLOOKUP($A57,csapatok!$A:$NN,EB$320,FALSE),LEN(VLOOKUP($A57,csapatok!$A:$NN,EB$320,FALSE))-6),'csapat-ranglista'!$A:$FP,EB$321,FALSE)/8,VLOOKUP(VLOOKUP($A57,csapatok!$A:$NN,EB$320,FALSE),'csapat-ranglista'!$A:$FP,EB$321,FALSE)/4),0)</f>
        <v>0</v>
      </c>
      <c r="EC57" s="223">
        <f>IFERROR(IF(RIGHT(VLOOKUP($A57,csapatok!$A:$NN,EC$320,FALSE),5)="Csere",VLOOKUP(LEFT(VLOOKUP($A57,csapatok!$A:$NN,EC$320,FALSE),LEN(VLOOKUP($A57,csapatok!$A:$NN,EC$320,FALSE))-6),'csapat-ranglista'!$A:$FP,EC$321,FALSE)/8,VLOOKUP(VLOOKUP($A57,csapatok!$A:$NN,EC$320,FALSE),'csapat-ranglista'!$A:$FP,EC$321,FALSE)/4),0)</f>
        <v>0</v>
      </c>
      <c r="ED57" s="223">
        <f>IFERROR(IF(RIGHT(VLOOKUP($A57,csapatok!$A:$NN,ED$320,FALSE),5)="Csere",VLOOKUP(LEFT(VLOOKUP($A57,csapatok!$A:$NN,ED$320,FALSE),LEN(VLOOKUP($A57,csapatok!$A:$NN,ED$320,FALSE))-6),'csapat-ranglista'!$A:$FP,ED$321,FALSE)/8,VLOOKUP(VLOOKUP($A57,csapatok!$A:$NN,ED$320,FALSE),'csapat-ranglista'!$A:$FP,ED$321,FALSE)/4),0)</f>
        <v>0</v>
      </c>
      <c r="EE57" s="223">
        <f>IFERROR(IF(RIGHT(VLOOKUP($A57,csapatok!$A:$NN,EE$320,FALSE),5)="Csere",VLOOKUP(LEFT(VLOOKUP($A57,csapatok!$A:$NN,EE$320,FALSE),LEN(VLOOKUP($A57,csapatok!$A:$NN,EE$320,FALSE))-6),'csapat-ranglista'!$A:$FP,EE$321,FALSE)/8,VLOOKUP(VLOOKUP($A57,csapatok!$A:$NN,EE$320,FALSE),'csapat-ranglista'!$A:$FP,EE$321,FALSE)/4),0)</f>
        <v>0</v>
      </c>
      <c r="EF57" s="223">
        <f>IFERROR(IF(RIGHT(VLOOKUP($A57,csapatok!$A:$NN,EF$320,FALSE),5)="Csere",VLOOKUP(LEFT(VLOOKUP($A57,csapatok!$A:$NN,EF$320,FALSE),LEN(VLOOKUP($A57,csapatok!$A:$NN,EF$320,FALSE))-6),'csapat-ranglista'!$A:$FP,EF$321,FALSE)/8,VLOOKUP(VLOOKUP($A57,csapatok!$A:$NN,EF$320,FALSE),'csapat-ranglista'!$A:$FP,EF$321,FALSE)/4),0)</f>
        <v>0</v>
      </c>
      <c r="EG57" s="223">
        <f>IFERROR(IF(RIGHT(VLOOKUP($A57,csapatok!$A:$NN,EG$320,FALSE),5)="Csere",VLOOKUP(LEFT(VLOOKUP($A57,csapatok!$A:$NN,EG$320,FALSE),LEN(VLOOKUP($A57,csapatok!$A:$NN,EG$320,FALSE))-6),'csapat-ranglista'!$A:$FP,EG$321,FALSE)/8,VLOOKUP(VLOOKUP($A57,csapatok!$A:$NN,EG$320,FALSE),'csapat-ranglista'!$A:$FP,EG$321,FALSE)/4),0)</f>
        <v>0</v>
      </c>
      <c r="EH57" s="223">
        <f>IFERROR(IF(RIGHT(VLOOKUP($A57,csapatok!$A:$NN,EH$320,FALSE),5)="Csere",VLOOKUP(LEFT(VLOOKUP($A57,csapatok!$A:$NN,EH$320,FALSE),LEN(VLOOKUP($A57,csapatok!$A:$NN,EH$320,FALSE))-6),'csapat-ranglista'!$A:$FP,EH$321,FALSE)/8,VLOOKUP(VLOOKUP($A57,csapatok!$A:$NN,EH$320,FALSE),'csapat-ranglista'!$A:$FP,EH$321,FALSE)/4),0)</f>
        <v>0</v>
      </c>
      <c r="EI57" s="223">
        <f>IFERROR(IF(RIGHT(VLOOKUP($A57,csapatok!$A:$NN,EI$320,FALSE),5)="Csere",VLOOKUP(LEFT(VLOOKUP($A57,csapatok!$A:$NN,EI$320,FALSE),LEN(VLOOKUP($A57,csapatok!$A:$NN,EI$320,FALSE))-6),'csapat-ranglista'!$A:$FP,EI$321,FALSE)/8,VLOOKUP(VLOOKUP($A57,csapatok!$A:$NN,EI$320,FALSE),'csapat-ranglista'!$A:$FP,EI$321,FALSE)/4),0)</f>
        <v>0</v>
      </c>
      <c r="EJ57" s="223">
        <f>IFERROR(IF(RIGHT(VLOOKUP($A57,csapatok!$A:$NN,EJ$320,FALSE),5)="Csere",VLOOKUP(LEFT(VLOOKUP($A57,csapatok!$A:$NN,EJ$320,FALSE),LEN(VLOOKUP($A57,csapatok!$A:$NN,EJ$320,FALSE))-6),'csapat-ranglista'!$A:$FP,EJ$321,FALSE)/8,VLOOKUP(VLOOKUP($A57,csapatok!$A:$NN,EJ$320,FALSE),'csapat-ranglista'!$A:$FP,EJ$321,FALSE)/4),0)</f>
        <v>0</v>
      </c>
      <c r="EK57" s="223">
        <f>IFERROR(IF(RIGHT(VLOOKUP($A57,csapatok!$A:$NN,EK$320,FALSE),5)="Csere",VLOOKUP(LEFT(VLOOKUP($A57,csapatok!$A:$NN,EK$320,FALSE),LEN(VLOOKUP($A57,csapatok!$A:$NN,EK$320,FALSE))-6),'csapat-ranglista'!$A:$FP,EK$321,FALSE)/8,VLOOKUP(VLOOKUP($A57,csapatok!$A:$NN,EK$320,FALSE),'csapat-ranglista'!$A:$FP,EK$321,FALSE)/4),0)</f>
        <v>0</v>
      </c>
      <c r="EL57" s="223">
        <f>IFERROR(IF(RIGHT(VLOOKUP($A57,csapatok!$A:$NN,EL$320,FALSE),5)="Csere",VLOOKUP(LEFT(VLOOKUP($A57,csapatok!$A:$NN,EL$320,FALSE),LEN(VLOOKUP($A57,csapatok!$A:$NN,EL$320,FALSE))-6),'csapat-ranglista'!$A:$FP,EL$321,FALSE)/8,VLOOKUP(VLOOKUP($A57,csapatok!$A:$NN,EL$320,FALSE),'csapat-ranglista'!$A:$FP,EL$321,FALSE)/4),0)</f>
        <v>0</v>
      </c>
      <c r="EM57" s="223">
        <f>IFERROR(IF(RIGHT(VLOOKUP($A57,csapatok!$A:$NN,EM$320,FALSE),5)="Csere",VLOOKUP(LEFT(VLOOKUP($A57,csapatok!$A:$NN,EM$320,FALSE),LEN(VLOOKUP($A57,csapatok!$A:$NN,EM$320,FALSE))-6),'csapat-ranglista'!$A:$FP,EM$321,FALSE)/8,VLOOKUP(VLOOKUP($A57,csapatok!$A:$NN,EM$320,FALSE),'csapat-ranglista'!$A:$FP,EM$321,FALSE)/4),0)</f>
        <v>0</v>
      </c>
      <c r="EN57" s="223">
        <f>IFERROR(IF(RIGHT(VLOOKUP($A57,csapatok!$A:$NN,EN$320,FALSE),5)="Csere",VLOOKUP(LEFT(VLOOKUP($A57,csapatok!$A:$NN,EN$320,FALSE),LEN(VLOOKUP($A57,csapatok!$A:$NN,EN$320,FALSE))-6),'csapat-ranglista'!$A:$FP,EN$321,FALSE)/8,VLOOKUP(VLOOKUP($A57,csapatok!$A:$NN,EN$320,FALSE),'csapat-ranglista'!$A:$FP,EN$321,FALSE)/4),0)</f>
        <v>0</v>
      </c>
      <c r="EO57" s="223">
        <f>IFERROR(IF(RIGHT(VLOOKUP($A57,csapatok!$A:$NN,EO$320,FALSE),5)="Csere",VLOOKUP(LEFT(VLOOKUP($A57,csapatok!$A:$NN,EO$320,FALSE),LEN(VLOOKUP($A57,csapatok!$A:$NN,EO$320,FALSE))-6),'csapat-ranglista'!$A:$FP,EO$321,FALSE)/8,VLOOKUP(VLOOKUP($A57,csapatok!$A:$NN,EO$320,FALSE),'csapat-ranglista'!$A:$FP,EO$321,FALSE)/4),0)</f>
        <v>0</v>
      </c>
      <c r="EP57" s="223">
        <f>IFERROR(IF(RIGHT(VLOOKUP($A57,csapatok!$A:$NN,EP$320,FALSE),5)="Csere",VLOOKUP(LEFT(VLOOKUP($A57,csapatok!$A:$NN,EP$320,FALSE),LEN(VLOOKUP($A57,csapatok!$A:$NN,EP$320,FALSE))-6),'csapat-ranglista'!$A:$FP,EP$321,FALSE)/8,VLOOKUP(VLOOKUP($A57,csapatok!$A:$NN,EP$320,FALSE),'csapat-ranglista'!$A:$FP,EP$321,FALSE)/4),0)</f>
        <v>0</v>
      </c>
      <c r="EQ57" s="223">
        <f>IFERROR(IF(RIGHT(VLOOKUP($A57,csapatok!$A:$NN,EQ$320,FALSE),5)="Csere",VLOOKUP(LEFT(VLOOKUP($A57,csapatok!$A:$NN,EQ$320,FALSE),LEN(VLOOKUP($A57,csapatok!$A:$NN,EQ$320,FALSE))-6),'csapat-ranglista'!$A:$FP,EQ$321,FALSE)/8,VLOOKUP(VLOOKUP($A57,csapatok!$A:$NN,EQ$320,FALSE),'csapat-ranglista'!$A:$FP,EQ$321,FALSE)/4),0)</f>
        <v>0</v>
      </c>
      <c r="ER57" s="223">
        <f>IFERROR(IF(RIGHT(VLOOKUP($A57,csapatok!$A:$NN,ER$320,FALSE),5)="Csere",VLOOKUP(LEFT(VLOOKUP($A57,csapatok!$A:$NN,ER$320,FALSE),LEN(VLOOKUP($A57,csapatok!$A:$NN,ER$320,FALSE))-6),'csapat-ranglista'!$A:$FP,ER$321,FALSE)/8,VLOOKUP(VLOOKUP($A57,csapatok!$A:$NN,ER$320,FALSE),'csapat-ranglista'!$A:$FP,ER$321,FALSE)/4),0)</f>
        <v>0</v>
      </c>
      <c r="ES57" s="223">
        <f>IFERROR(IF(RIGHT(VLOOKUP($A57,csapatok!$A:$NN,ES$320,FALSE),5)="Csere",VLOOKUP(LEFT(VLOOKUP($A57,csapatok!$A:$NN,ES$320,FALSE),LEN(VLOOKUP($A57,csapatok!$A:$NN,ES$320,FALSE))-6),'csapat-ranglista'!$A:$FP,ES$321,FALSE)/8,VLOOKUP(VLOOKUP($A57,csapatok!$A:$NN,ES$320,FALSE),'csapat-ranglista'!$A:$FP,ES$321,FALSE)/4),0)</f>
        <v>0</v>
      </c>
      <c r="ET57" s="223">
        <f>IFERROR(IF(RIGHT(VLOOKUP($A57,csapatok!$A:$NN,ET$320,FALSE),5)="Csere",VLOOKUP(LEFT(VLOOKUP($A57,csapatok!$A:$NN,ET$320,FALSE),LEN(VLOOKUP($A57,csapatok!$A:$NN,ET$320,FALSE))-6),'csapat-ranglista'!$A:$FP,ET$321,FALSE)/8,VLOOKUP(VLOOKUP($A57,csapatok!$A:$NN,ET$320,FALSE),'csapat-ranglista'!$A:$FP,ET$321,FALSE)/4),0)</f>
        <v>0</v>
      </c>
      <c r="EU57" s="223">
        <f>IFERROR(IF(RIGHT(VLOOKUP($A57,csapatok!$A:$NN,EU$320,FALSE),5)="Csere",VLOOKUP(LEFT(VLOOKUP($A57,csapatok!$A:$NN,EU$320,FALSE),LEN(VLOOKUP($A57,csapatok!$A:$NN,EU$320,FALSE))-6),'csapat-ranglista'!$A:$FP,EU$321,FALSE)/8,VLOOKUP(VLOOKUP($A57,csapatok!$A:$NN,EU$320,FALSE),'csapat-ranglista'!$A:$FP,EU$321,FALSE)/4),0)</f>
        <v>0</v>
      </c>
      <c r="EV57" s="223">
        <f>IFERROR(IF(RIGHT(VLOOKUP($A57,csapatok!$A:$NN,EV$320,FALSE),5)="Csere",VLOOKUP(LEFT(VLOOKUP($A57,csapatok!$A:$NN,EV$320,FALSE),LEN(VLOOKUP($A57,csapatok!$A:$NN,EV$320,FALSE))-6),'csapat-ranglista'!$A:$FP,EV$321,FALSE)/8,VLOOKUP(VLOOKUP($A57,csapatok!$A:$NN,EV$320,FALSE),'csapat-ranglista'!$A:$FP,EV$321,FALSE)/4),0)</f>
        <v>0</v>
      </c>
      <c r="EW57" s="223">
        <f>IFERROR(IF(RIGHT(VLOOKUP($A57,csapatok!$A:$NN,EW$320,FALSE),5)="Csere",VLOOKUP(LEFT(VLOOKUP($A57,csapatok!$A:$NN,EW$320,FALSE),LEN(VLOOKUP($A57,csapatok!$A:$NN,EW$320,FALSE))-6),'csapat-ranglista'!$A:$FP,EW$321,FALSE)/8,VLOOKUP(VLOOKUP($A57,csapatok!$A:$NN,EW$320,FALSE),'csapat-ranglista'!$A:$FP,EW$321,FALSE)/4),0)</f>
        <v>0</v>
      </c>
      <c r="EX57" s="223">
        <f>IFERROR(IF(RIGHT(VLOOKUP($A57,csapatok!$A:$NN,EX$320,FALSE),5)="Csere",VLOOKUP(LEFT(VLOOKUP($A57,csapatok!$A:$NN,EX$320,FALSE),LEN(VLOOKUP($A57,csapatok!$A:$NN,EX$320,FALSE))-6),'csapat-ranglista'!$A:$FP,EX$321,FALSE)/8,VLOOKUP(VLOOKUP($A57,csapatok!$A:$NN,EX$320,FALSE),'csapat-ranglista'!$A:$FP,EX$321,FALSE)/4),0)</f>
        <v>0</v>
      </c>
      <c r="EY57" s="223">
        <f>IFERROR(IF(RIGHT(VLOOKUP($A57,csapatok!$A:$NN,EY$320,FALSE),5)="Csere",VLOOKUP(LEFT(VLOOKUP($A57,csapatok!$A:$NN,EY$320,FALSE),LEN(VLOOKUP($A57,csapatok!$A:$NN,EY$320,FALSE))-6),'csapat-ranglista'!$A:$FP,EY$321,FALSE)/8,VLOOKUP(VLOOKUP($A57,csapatok!$A:$NN,EY$320,FALSE),'csapat-ranglista'!$A:$FP,EY$321,FALSE)/4),0)</f>
        <v>0</v>
      </c>
      <c r="EZ57" s="223">
        <f>IFERROR(IF(RIGHT(VLOOKUP($A57,csapatok!$A:$NN,EZ$320,FALSE),5)="Csere",VLOOKUP(LEFT(VLOOKUP($A57,csapatok!$A:$NN,EZ$320,FALSE),LEN(VLOOKUP($A57,csapatok!$A:$NN,EZ$320,FALSE))-6),'csapat-ranglista'!$A:$FP,EZ$321,FALSE)/8,VLOOKUP(VLOOKUP($A57,csapatok!$A:$NN,EZ$320,FALSE),'csapat-ranglista'!$A:$FP,EZ$321,FALSE)/4),0)</f>
        <v>0</v>
      </c>
      <c r="FA57" s="223">
        <f>IFERROR(IF(RIGHT(VLOOKUP($A57,csapatok!$A:$NN,FA$320,FALSE),5)="Csere",VLOOKUP(LEFT(VLOOKUP($A57,csapatok!$A:$NN,FA$320,FALSE),LEN(VLOOKUP($A57,csapatok!$A:$NN,FA$320,FALSE))-6),'csapat-ranglista'!$A:$FP,FA$321,FALSE)/8,VLOOKUP(VLOOKUP($A57,csapatok!$A:$NN,FA$320,FALSE),'csapat-ranglista'!$A:$FP,FA$321,FALSE)/4),0)</f>
        <v>5.2319922303497695</v>
      </c>
      <c r="FB57" s="223">
        <f>IFERROR(IF(RIGHT(VLOOKUP($A57,csapatok!$A:$NN,FB$320,FALSE),5)="Csere",VLOOKUP(LEFT(VLOOKUP($A57,csapatok!$A:$NN,FB$320,FALSE),LEN(VLOOKUP($A57,csapatok!$A:$NN,FB$320,FALSE))-6),'csapat-ranglista'!$A:$FP,FB$321,FALSE)/8,VLOOKUP(VLOOKUP($A57,csapatok!$A:$NN,FB$320,FALSE),'csapat-ranglista'!$A:$FP,FB$321,FALSE)/4),0)</f>
        <v>0</v>
      </c>
      <c r="FC57" s="223">
        <f>IFERROR(IF(RIGHT(VLOOKUP($A57,csapatok!$A:$NN,FC$320,FALSE),5)="Csere",VLOOKUP(LEFT(VLOOKUP($A57,csapatok!$A:$NN,FC$320,FALSE),LEN(VLOOKUP($A57,csapatok!$A:$NN,FC$320,FALSE))-6),'csapat-ranglista'!$A:$FP,FC$321,FALSE)/8,VLOOKUP(VLOOKUP($A57,csapatok!$A:$NN,FC$320,FALSE),'csapat-ranglista'!$A:$FP,FC$321,FALSE)/4),0)</f>
        <v>0</v>
      </c>
      <c r="FD57" s="224">
        <f>versenyek!$QY$11*IFERROR(VLOOKUP(VLOOKUP($A57,versenyek!QX:QZ,3,FALSE),szabalyok!$A$16:$B$23,2,FALSE)/4,0)</f>
        <v>0</v>
      </c>
      <c r="FE57" s="224">
        <f>versenyek!$RB$11*IFERROR(VLOOKUP(VLOOKUP($A57,versenyek!RA:RC,3,FALSE),szabalyok!$A$16:$B$23,2,FALSE)/4,0)</f>
        <v>0</v>
      </c>
      <c r="FF57" s="223">
        <f>IFERROR(IF(RIGHT(VLOOKUP($A57,csapatok!$A:$NN,FF$320,FALSE),5)="Csere",VLOOKUP(LEFT(VLOOKUP($A57,csapatok!$A:$NN,FF$320,FALSE),LEN(VLOOKUP($A57,csapatok!$A:$NN,FF$320,FALSE))-6),'csapat-ranglista'!$A:$FP,FF$321,FALSE)/8,VLOOKUP(VLOOKUP($A57,csapatok!$A:$NN,FF$320,FALSE),'csapat-ranglista'!$A:$FP,FF$321,FALSE)/4),0)</f>
        <v>0</v>
      </c>
      <c r="FG57" s="223">
        <f>IFERROR(IF(RIGHT(VLOOKUP($A57,csapatok!$A:$NN,FG$320,FALSE),5)="Csere",VLOOKUP(LEFT(VLOOKUP($A57,csapatok!$A:$NN,FG$320,FALSE),LEN(VLOOKUP($A57,csapatok!$A:$NN,FG$320,FALSE))-6),'csapat-ranglista'!$A:$FP,FG$321,FALSE)/8,VLOOKUP(VLOOKUP($A57,csapatok!$A:$NN,FG$320,FALSE),'csapat-ranglista'!$A:$FP,FG$321,FALSE)/4),0)</f>
        <v>0</v>
      </c>
      <c r="FH57" s="223">
        <f>IFERROR(IF(RIGHT(VLOOKUP($A57,csapatok!$A:$NN,FH$320,FALSE),5)="Csere",VLOOKUP(LEFT(VLOOKUP($A57,csapatok!$A:$NN,FH$320,FALSE),LEN(VLOOKUP($A57,csapatok!$A:$NN,FH$320,FALSE))-6),'csapat-ranglista'!$A:$FP,FH$321,FALSE)/8,VLOOKUP(VLOOKUP($A57,csapatok!$A:$NN,FH$320,FALSE),'csapat-ranglista'!$A:$FP,FH$321,FALSE)/4),0)</f>
        <v>0</v>
      </c>
      <c r="FI57" s="223">
        <f>IFERROR(IF(RIGHT(VLOOKUP($A57,csapatok!$A:$NN,FI$320,FALSE),5)="Csere",VLOOKUP(LEFT(VLOOKUP($A57,csapatok!$A:$NN,FI$320,FALSE),LEN(VLOOKUP($A57,csapatok!$A:$NN,FI$320,FALSE))-6),'csapat-ranglista'!$A:$FP,FI$321,FALSE)/8,VLOOKUP(VLOOKUP($A57,csapatok!$A:$NN,FI$320,FALSE),'csapat-ranglista'!$A:$FP,FI$321,FALSE)/4),0)</f>
        <v>0</v>
      </c>
      <c r="FJ57" s="223">
        <f>IFERROR(IF(RIGHT(VLOOKUP($A57,csapatok!$A:$NN,FJ$320,FALSE),5)="Csere",VLOOKUP(LEFT(VLOOKUP($A57,csapatok!$A:$NN,FJ$320,FALSE),LEN(VLOOKUP($A57,csapatok!$A:$NN,FJ$320,FALSE))-6),'csapat-ranglista'!$A:$FP,FJ$321,FALSE)/8,VLOOKUP(VLOOKUP($A57,csapatok!$A:$NN,FJ$320,FALSE),'csapat-ranglista'!$A:$FP,FJ$321,FALSE)/4),0)</f>
        <v>0</v>
      </c>
      <c r="FK57" s="223">
        <f>IFERROR(IF(RIGHT(VLOOKUP($A57,csapatok!$A:$NN,FK$320,FALSE),5)="Csere",VLOOKUP(LEFT(VLOOKUP($A57,csapatok!$A:$NN,FK$320,FALSE),LEN(VLOOKUP($A57,csapatok!$A:$NN,FK$320,FALSE))-6),'csapat-ranglista'!$A:$FP,FK$321,FALSE)/8,VLOOKUP(VLOOKUP($A57,csapatok!$A:$NN,FK$320,FALSE),'csapat-ranglista'!$A:$FP,FK$321,FALSE)/4),0)</f>
        <v>2.0430192517835004</v>
      </c>
      <c r="FL57" s="223">
        <f>IFERROR(IF(RIGHT(VLOOKUP($A57,csapatok!$A:$NN,FL$320,FALSE),5)="Csere",VLOOKUP(LEFT(VLOOKUP($A57,csapatok!$A:$NN,FL$320,FALSE),LEN(VLOOKUP($A57,csapatok!$A:$NN,FL$320,FALSE))-6),'csapat-ranglista'!$A:$FP,FL$321,FALSE)/8,VLOOKUP(VLOOKUP($A57,csapatok!$A:$NN,FL$320,FALSE),'csapat-ranglista'!$A:$FP,FL$321,FALSE)/4),0)</f>
        <v>0</v>
      </c>
      <c r="FM57" s="223">
        <f>IFERROR(IF(RIGHT(VLOOKUP($A57,csapatok!$A:$NN,FM$320,FALSE),5)="Csere",VLOOKUP(LEFT(VLOOKUP($A57,csapatok!$A:$NN,FM$320,FALSE),LEN(VLOOKUP($A57,csapatok!$A:$NN,FM$320,FALSE))-6),'csapat-ranglista'!$A:$FP,FM$321,FALSE)/8,VLOOKUP(VLOOKUP($A57,csapatok!$A:$NN,FM$320,FALSE),'csapat-ranglista'!$A:$FP,FM$321,FALSE)/4),0)</f>
        <v>0</v>
      </c>
      <c r="FN57" s="223">
        <f>IFERROR(IF(RIGHT(VLOOKUP($A57,csapatok!$A:$NN,FN$320,FALSE),5)="Csere",VLOOKUP(LEFT(VLOOKUP($A57,csapatok!$A:$NN,FN$320,FALSE),LEN(VLOOKUP($A57,csapatok!$A:$NN,FN$320,FALSE))-6),'csapat-ranglista'!$A:$FP,FN$321,FALSE)/8,VLOOKUP(VLOOKUP($A57,csapatok!$A:$NN,FN$320,FALSE),'csapat-ranglista'!$A:$FP,FN$321,FALSE)/4),0)</f>
        <v>0</v>
      </c>
      <c r="FO57" s="223">
        <f>IFERROR(IF(RIGHT(VLOOKUP($A57,csapatok!$A:$NN,FO$320,FALSE),5)="Csere",VLOOKUP(LEFT(VLOOKUP($A57,csapatok!$A:$NN,FO$320,FALSE),LEN(VLOOKUP($A57,csapatok!$A:$NN,FO$320,FALSE))-6),'csapat-ranglista'!$A:$FP,FO$321,FALSE)/8,VLOOKUP(VLOOKUP($A57,csapatok!$A:$NN,FO$320,FALSE),'csapat-ranglista'!$A:$FP,FO$321,FALSE)/4),0)</f>
        <v>0</v>
      </c>
      <c r="FP57" s="223">
        <f>IFERROR(IF(RIGHT(VLOOKUP($A57,csapatok!$A:$NN,FP$320,FALSE),5)="Csere",VLOOKUP(LEFT(VLOOKUP($A57,csapatok!$A:$NN,FP$320,FALSE),LEN(VLOOKUP($A57,csapatok!$A:$NN,FP$320,FALSE))-6),'csapat-ranglista'!$A:$FP,FP$321,FALSE)/8,VLOOKUP(VLOOKUP($A57,csapatok!$A:$NN,FP$320,FALSE),'csapat-ranglista'!$A:$FP,FP$321,FALSE)/4),0)</f>
        <v>0</v>
      </c>
      <c r="FQ57" s="223">
        <f>IFERROR(IF(RIGHT(VLOOKUP($A57,csapatok!$A:$NN,FQ$320,FALSE),5)="Csere",VLOOKUP(LEFT(VLOOKUP($A57,csapatok!$A:$NN,FQ$320,FALSE),LEN(VLOOKUP($A57,csapatok!$A:$NN,FQ$320,FALSE))-6),'csapat-ranglista'!$A:$FP,FQ$321,FALSE)/8,VLOOKUP(VLOOKUP($A57,csapatok!$A:$NN,FQ$320,FALSE),'csapat-ranglista'!$A:$FP,FQ$321,FALSE)/4),0)</f>
        <v>0</v>
      </c>
      <c r="FR57" s="223">
        <f>IFERROR(IF(RIGHT(VLOOKUP($A57,csapatok!$A:$NN,FR$320,FALSE),5)="Csere",VLOOKUP(LEFT(VLOOKUP($A57,csapatok!$A:$NN,FR$320,FALSE),LEN(VLOOKUP($A57,csapatok!$A:$NN,FR$320,FALSE))-6),'csapat-ranglista'!$A:$FP,FR$321,FALSE)/8,VLOOKUP(VLOOKUP($A57,csapatok!$A:$NN,FR$320,FALSE),'csapat-ranglista'!$A:$FP,FR$321,FALSE)/4),0)</f>
        <v>0</v>
      </c>
      <c r="FS57" s="223">
        <f>IFERROR(IF(RIGHT(VLOOKUP($A57,csapatok!$A:$NN,FS$320,FALSE),5)="Csere",VLOOKUP(LEFT(VLOOKUP($A57,csapatok!$A:$NN,FS$320,FALSE),LEN(VLOOKUP($A57,csapatok!$A:$NN,FS$320,FALSE))-6),'csapat-ranglista'!$A:$FP,FS$321,FALSE)/8,VLOOKUP(VLOOKUP($A57,csapatok!$A:$NN,FS$320,FALSE),'csapat-ranglista'!$A:$FP,FS$321,FALSE)/4),0)</f>
        <v>0</v>
      </c>
      <c r="FT57" s="223">
        <f>IFERROR(IF(RIGHT(VLOOKUP($A57,csapatok!$A:$NN,FT$320,FALSE),5)="Csere",VLOOKUP(LEFT(VLOOKUP($A57,csapatok!$A:$NN,FT$320,FALSE),LEN(VLOOKUP($A57,csapatok!$A:$NN,FT$320,FALSE))-6),'csapat-ranglista'!$A:$FP,FT$321,FALSE)/8,VLOOKUP(VLOOKUP($A57,csapatok!$A:$NN,FT$320,FALSE),'csapat-ranglista'!$A:$FP,FT$321,FALSE)/4),0)</f>
        <v>0</v>
      </c>
      <c r="FU57" s="223">
        <f>IFERROR(IF(RIGHT(VLOOKUP($A57,csapatok!$A:$NN,FU$320,FALSE),5)="Csere",VLOOKUP(LEFT(VLOOKUP($A57,csapatok!$A:$NN,FU$320,FALSE),LEN(VLOOKUP($A57,csapatok!$A:$NN,FU$320,FALSE))-6),'csapat-ranglista'!$A:$FP,FU$321,FALSE)/8,VLOOKUP(VLOOKUP($A57,csapatok!$A:$NN,FU$320,FALSE),'csapat-ranglista'!$A:$FP,FU$321,FALSE)/4),0)</f>
        <v>0</v>
      </c>
      <c r="FV57" s="223">
        <f>IFERROR(IF(RIGHT(VLOOKUP($A57,csapatok!$A:$NN,FV$320,FALSE),5)="Csere",VLOOKUP(LEFT(VLOOKUP($A57,csapatok!$A:$NN,FV$320,FALSE),LEN(VLOOKUP($A57,csapatok!$A:$NN,FV$320,FALSE))-6),'csapat-ranglista'!$A:$FP,FV$321,FALSE)/8,VLOOKUP(VLOOKUP($A57,csapatok!$A:$NN,FV$320,FALSE),'csapat-ranglista'!$A:$FP,FV$321,FALSE)/4),0)</f>
        <v>0</v>
      </c>
      <c r="FW57" s="223">
        <f>IFERROR(IF(RIGHT(VLOOKUP($A57,csapatok!$A:$NN,FW$320,FALSE),5)="Csere",VLOOKUP(LEFT(VLOOKUP($A57,csapatok!$A:$NN,FW$320,FALSE),LEN(VLOOKUP($A57,csapatok!$A:$NN,FW$320,FALSE))-6),'csapat-ranglista'!$A:$FP,FW$321,FALSE)/8,VLOOKUP(VLOOKUP($A57,csapatok!$A:$NN,FW$320,FALSE),'csapat-ranglista'!$A:$FP,FW$321,FALSE)/4),0)</f>
        <v>0</v>
      </c>
      <c r="FX57" s="223">
        <f>IFERROR(IF(RIGHT(VLOOKUP($A57,csapatok!$A:$NN,FX$320,FALSE),5)="Csere",VLOOKUP(LEFT(VLOOKUP($A57,csapatok!$A:$NN,FX$320,FALSE),LEN(VLOOKUP($A57,csapatok!$A:$NN,FX$320,FALSE))-6),'csapat-ranglista'!$A:$FP,FX$321,FALSE)/8,VLOOKUP(VLOOKUP($A57,csapatok!$A:$NN,FX$320,FALSE),'csapat-ranglista'!$A:$FP,FX$321,FALSE)/4),0)</f>
        <v>0</v>
      </c>
      <c r="FY57" s="223">
        <f>IFERROR(IF(RIGHT(VLOOKUP($A57,csapatok!$A:$NN,FY$320,FALSE),5)="Csere",VLOOKUP(LEFT(VLOOKUP($A57,csapatok!$A:$NN,FY$320,FALSE),LEN(VLOOKUP($A57,csapatok!$A:$NN,FY$320,FALSE))-6),'csapat-ranglista'!$A:$FP,FY$321,FALSE)/8,VLOOKUP(VLOOKUP($A57,csapatok!$A:$NN,FY$320,FALSE),'csapat-ranglista'!$A:$FP,FY$321,FALSE)/4),0)</f>
        <v>0</v>
      </c>
      <c r="FZ57" s="223">
        <f>IFERROR(IF(RIGHT(VLOOKUP($A57,csapatok!$A:$NN,FZ$320,FALSE),5)="Csere",VLOOKUP(LEFT(VLOOKUP($A57,csapatok!$A:$NN,FZ$320,FALSE),LEN(VLOOKUP($A57,csapatok!$A:$NN,FZ$320,FALSE))-6),'csapat-ranglista'!$A:$FP,FZ$321,FALSE)/8,VLOOKUP(VLOOKUP($A57,csapatok!$A:$NN,FZ$320,FALSE),'csapat-ranglista'!$A:$FP,FZ$321,FALSE)/4),0)</f>
        <v>15.841336918477777</v>
      </c>
      <c r="GA57" s="223">
        <f>IFERROR(IF(RIGHT(VLOOKUP($A57,csapatok!$A:$NN,GA$320,FALSE),5)="Csere",VLOOKUP(LEFT(VLOOKUP($A57,csapatok!$A:$NN,GA$320,FALSE),LEN(VLOOKUP($A57,csapatok!$A:$NN,GA$320,FALSE))-6),'csapat-ranglista'!$A:$FP,GA$321,FALSE)/8,VLOOKUP(VLOOKUP($A57,csapatok!$A:$NN,GA$320,FALSE),'csapat-ranglista'!$A:$FP,GA$321,FALSE)/4),0)</f>
        <v>0</v>
      </c>
      <c r="GB57" s="223">
        <f>IFERROR(IF(RIGHT(VLOOKUP($A57,csapatok!$A:$NN,GB$320,FALSE),5)="Csere",VLOOKUP(LEFT(VLOOKUP($A57,csapatok!$A:$NN,GB$320,FALSE),LEN(VLOOKUP($A57,csapatok!$A:$NN,GB$320,FALSE))-6),'csapat-ranglista'!$A:$FP,GB$321,FALSE)/8,VLOOKUP(VLOOKUP($A57,csapatok!$A:$NN,GB$320,FALSE),'csapat-ranglista'!$A:$FP,GB$321,FALSE)/4),0)</f>
        <v>0</v>
      </c>
      <c r="GC57" s="223">
        <f>IFERROR(IF(RIGHT(VLOOKUP($A57,csapatok!$A:$NN,GC$320,FALSE),5)="Csere",VLOOKUP(LEFT(VLOOKUP($A57,csapatok!$A:$NN,GC$320,FALSE),LEN(VLOOKUP($A57,csapatok!$A:$NN,GC$320,FALSE))-6),'csapat-ranglista'!$A:$FP,GC$321,FALSE)/8,VLOOKUP(VLOOKUP($A57,csapatok!$A:$NN,GC$320,FALSE),'csapat-ranglista'!$A:$FP,GC$321,FALSE)/4),0)</f>
        <v>0</v>
      </c>
      <c r="GD57" s="247">
        <f>SUM(EQ57:GC57)</f>
        <v>23.116348400611045</v>
      </c>
    </row>
    <row r="58" spans="1:186">
      <c r="A58" s="32" t="s">
        <v>74</v>
      </c>
      <c r="B58" s="2">
        <v>21829</v>
      </c>
      <c r="C58" s="131" t="str">
        <f>IF(B58=0,"",IF(B58&lt;$C$1,"felnőtt","ifi"))</f>
        <v>felnőtt</v>
      </c>
      <c r="D58" s="32" t="s">
        <v>101</v>
      </c>
      <c r="E58" s="45">
        <v>7.5</v>
      </c>
      <c r="F58" s="32">
        <v>0</v>
      </c>
      <c r="G58" s="32">
        <v>0</v>
      </c>
      <c r="H58" s="32">
        <v>0</v>
      </c>
      <c r="I58" s="32">
        <v>0</v>
      </c>
      <c r="J58" s="32">
        <v>3.7379269958625807</v>
      </c>
      <c r="K58" s="32">
        <v>0</v>
      </c>
      <c r="L58" s="32">
        <v>0</v>
      </c>
      <c r="M58" s="32">
        <v>0</v>
      </c>
      <c r="N58" s="32">
        <v>0</v>
      </c>
      <c r="O58" s="32">
        <v>11.85451812155438</v>
      </c>
      <c r="P58" s="32">
        <v>0</v>
      </c>
      <c r="Q58" s="32">
        <v>0</v>
      </c>
      <c r="R58" s="32">
        <v>0</v>
      </c>
      <c r="S58" s="32">
        <v>0</v>
      </c>
      <c r="T58" s="32">
        <v>3.725303494028112</v>
      </c>
      <c r="U58" s="32">
        <v>0</v>
      </c>
      <c r="V58" s="32">
        <v>0</v>
      </c>
      <c r="W58" s="32">
        <v>13.419098491500636</v>
      </c>
      <c r="X58" s="32">
        <f>IFERROR(IF(RIGHT(VLOOKUP($A58,csapatok!$A:$BL,X$320,FALSE),5)="Csere",VLOOKUP(LEFT(VLOOKUP($A58,csapatok!$A:$BL,X$320,FALSE),LEN(VLOOKUP($A58,csapatok!$A:$BL,X$320,FALSE))-6),'csapat-ranglista'!$A:$FP,X$321,FALSE)/8,VLOOKUP(VLOOKUP($A58,csapatok!$A:$BL,X$320,FALSE),'csapat-ranglista'!$A:$FP,X$321,FALSE)/4),0)</f>
        <v>0</v>
      </c>
      <c r="Y58" s="32">
        <f>IFERROR(IF(RIGHT(VLOOKUP($A58,csapatok!$A:$BL,Y$320,FALSE),5)="Csere",VLOOKUP(LEFT(VLOOKUP($A58,csapatok!$A:$BL,Y$320,FALSE),LEN(VLOOKUP($A58,csapatok!$A:$BL,Y$320,FALSE))-6),'csapat-ranglista'!$A:$FP,Y$321,FALSE)/8,VLOOKUP(VLOOKUP($A58,csapatok!$A:$BL,Y$320,FALSE),'csapat-ranglista'!$A:$FP,Y$321,FALSE)/4),0)</f>
        <v>0</v>
      </c>
      <c r="Z58" s="32">
        <f>IFERROR(IF(RIGHT(VLOOKUP($A58,csapatok!$A:$BL,Z$320,FALSE),5)="Csere",VLOOKUP(LEFT(VLOOKUP($A58,csapatok!$A:$BL,Z$320,FALSE),LEN(VLOOKUP($A58,csapatok!$A:$BL,Z$320,FALSE))-6),'csapat-ranglista'!$A:$FP,Z$321,FALSE)/8,VLOOKUP(VLOOKUP($A58,csapatok!$A:$BL,Z$320,FALSE),'csapat-ranglista'!$A:$FP,Z$321,FALSE)/4),0)</f>
        <v>0</v>
      </c>
      <c r="AA58" s="32">
        <f>IFERROR(IF(RIGHT(VLOOKUP($A58,csapatok!$A:$BL,AA$320,FALSE),5)="Csere",VLOOKUP(LEFT(VLOOKUP($A58,csapatok!$A:$BL,AA$320,FALSE),LEN(VLOOKUP($A58,csapatok!$A:$BL,AA$320,FALSE))-6),'csapat-ranglista'!$A:$FP,AA$321,FALSE)/8,VLOOKUP(VLOOKUP($A58,csapatok!$A:$BL,AA$320,FALSE),'csapat-ranglista'!$A:$FP,AA$321,FALSE)/4),0)</f>
        <v>0</v>
      </c>
      <c r="AB58" s="223">
        <f>IFERROR(IF(RIGHT(VLOOKUP($A58,csapatok!$A:$BL,AB$320,FALSE),5)="Csere",VLOOKUP(LEFT(VLOOKUP($A58,csapatok!$A:$BL,AB$320,FALSE),LEN(VLOOKUP($A58,csapatok!$A:$BL,AB$320,FALSE))-6),'csapat-ranglista'!$A:$FP,AB$321,FALSE)/8,VLOOKUP(VLOOKUP($A58,csapatok!$A:$BL,AB$320,FALSE),'csapat-ranglista'!$A:$FP,AB$321,FALSE)/4),0)</f>
        <v>0</v>
      </c>
      <c r="AC58" s="223">
        <f>IFERROR(IF(RIGHT(VLOOKUP($A58,csapatok!$A:$BL,AC$320,FALSE),5)="Csere",VLOOKUP(LEFT(VLOOKUP($A58,csapatok!$A:$BL,AC$320,FALSE),LEN(VLOOKUP($A58,csapatok!$A:$BL,AC$320,FALSE))-6),'csapat-ranglista'!$A:$FP,AC$321,FALSE)/8,VLOOKUP(VLOOKUP($A58,csapatok!$A:$BL,AC$320,FALSE),'csapat-ranglista'!$A:$FP,AC$321,FALSE)/4),0)</f>
        <v>0</v>
      </c>
      <c r="AD58" s="223">
        <f>IFERROR(IF(RIGHT(VLOOKUP($A58,csapatok!$A:$BL,AD$320,FALSE),5)="Csere",VLOOKUP(LEFT(VLOOKUP($A58,csapatok!$A:$BL,AD$320,FALSE),LEN(VLOOKUP($A58,csapatok!$A:$BL,AD$320,FALSE))-6),'csapat-ranglista'!$A:$FP,AD$321,FALSE)/8,VLOOKUP(VLOOKUP($A58,csapatok!$A:$BL,AD$320,FALSE),'csapat-ranglista'!$A:$FP,AD$321,FALSE)/4),0)</f>
        <v>3.2339601663927793</v>
      </c>
      <c r="AE58" s="223">
        <f>IFERROR(IF(RIGHT(VLOOKUP($A58,csapatok!$A:$BL,AE$320,FALSE),5)="Csere",VLOOKUP(LEFT(VLOOKUP($A58,csapatok!$A:$BL,AE$320,FALSE),LEN(VLOOKUP($A58,csapatok!$A:$BL,AE$320,FALSE))-6),'csapat-ranglista'!$A:$FP,AE$321,FALSE)/8,VLOOKUP(VLOOKUP($A58,csapatok!$A:$BL,AE$320,FALSE),'csapat-ranglista'!$A:$FP,AE$321,FALSE)/4),0)</f>
        <v>0</v>
      </c>
      <c r="AF58" s="223">
        <f>IFERROR(IF(RIGHT(VLOOKUP($A58,csapatok!$A:$BL,AF$320,FALSE),5)="Csere",VLOOKUP(LEFT(VLOOKUP($A58,csapatok!$A:$BL,AF$320,FALSE),LEN(VLOOKUP($A58,csapatok!$A:$BL,AF$320,FALSE))-6),'csapat-ranglista'!$A:$FP,AF$321,FALSE)/8,VLOOKUP(VLOOKUP($A58,csapatok!$A:$BL,AF$320,FALSE),'csapat-ranglista'!$A:$FP,AF$321,FALSE)/4),0)</f>
        <v>0</v>
      </c>
      <c r="AG58" s="223">
        <f>IFERROR(IF(RIGHT(VLOOKUP($A58,csapatok!$A:$BL,AG$320,FALSE),5)="Csere",VLOOKUP(LEFT(VLOOKUP($A58,csapatok!$A:$BL,AG$320,FALSE),LEN(VLOOKUP($A58,csapatok!$A:$BL,AG$320,FALSE))-6),'csapat-ranglista'!$A:$FP,AG$321,FALSE)/8,VLOOKUP(VLOOKUP($A58,csapatok!$A:$BL,AG$320,FALSE),'csapat-ranglista'!$A:$FP,AG$321,FALSE)/4),0)</f>
        <v>13.471261198193538</v>
      </c>
      <c r="AH58" s="223">
        <f>IFERROR(IF(RIGHT(VLOOKUP($A58,csapatok!$A:$BL,AH$320,FALSE),5)="Csere",VLOOKUP(LEFT(VLOOKUP($A58,csapatok!$A:$BL,AH$320,FALSE),LEN(VLOOKUP($A58,csapatok!$A:$BL,AH$320,FALSE))-6),'csapat-ranglista'!$A:$FP,AH$321,FALSE)/8,VLOOKUP(VLOOKUP($A58,csapatok!$A:$BL,AH$320,FALSE),'csapat-ranglista'!$A:$FP,AH$321,FALSE)/4),0)</f>
        <v>0</v>
      </c>
      <c r="AI58" s="223">
        <f>IFERROR(IF(RIGHT(VLOOKUP($A58,csapatok!$A:$BL,AI$320,FALSE),5)="Csere",VLOOKUP(LEFT(VLOOKUP($A58,csapatok!$A:$BL,AI$320,FALSE),LEN(VLOOKUP($A58,csapatok!$A:$BL,AI$320,FALSE))-6),'csapat-ranglista'!$A:$FP,AI$321,FALSE)/8,VLOOKUP(VLOOKUP($A58,csapatok!$A:$BL,AI$320,FALSE),'csapat-ranglista'!$A:$FP,AI$321,FALSE)/4),0)</f>
        <v>4.7392662234991079</v>
      </c>
      <c r="AJ58" s="223">
        <f>IFERROR(IF(RIGHT(VLOOKUP($A58,csapatok!$A:$BL,AJ$320,FALSE),5)="Csere",VLOOKUP(LEFT(VLOOKUP($A58,csapatok!$A:$BL,AJ$320,FALSE),LEN(VLOOKUP($A58,csapatok!$A:$BL,AJ$320,FALSE))-6),'csapat-ranglista'!$A:$FP,AJ$321,FALSE)/8,VLOOKUP(VLOOKUP($A58,csapatok!$A:$BL,AJ$320,FALSE),'csapat-ranglista'!$A:$FP,AJ$321,FALSE)/2),0)</f>
        <v>0</v>
      </c>
      <c r="AK58" s="223">
        <f>IFERROR(IF(RIGHT(VLOOKUP($A58,csapatok!$A:$CN,AK$320,FALSE),5)="Csere",VLOOKUP(LEFT(VLOOKUP($A58,csapatok!$A:$CN,AK$320,FALSE),LEN(VLOOKUP($A58,csapatok!$A:$CN,AK$320,FALSE))-6),'csapat-ranglista'!$A:$FP,AK$321,FALSE)/8,VLOOKUP(VLOOKUP($A58,csapatok!$A:$CN,AK$320,FALSE),'csapat-ranglista'!$A:$FP,AK$321,FALSE)/4),0)</f>
        <v>0</v>
      </c>
      <c r="AL58" s="223">
        <f>IFERROR(IF(RIGHT(VLOOKUP($A58,csapatok!$A:$CN,AL$320,FALSE),5)="Csere",VLOOKUP(LEFT(VLOOKUP($A58,csapatok!$A:$CN,AL$320,FALSE),LEN(VLOOKUP($A58,csapatok!$A:$CN,AL$320,FALSE))-6),'csapat-ranglista'!$A:$FP,AL$321,FALSE)/8,VLOOKUP(VLOOKUP($A58,csapatok!$A:$CN,AL$320,FALSE),'csapat-ranglista'!$A:$FP,AL$321,FALSE)/4),0)</f>
        <v>0</v>
      </c>
      <c r="AM58" s="223">
        <f>IFERROR(IF(RIGHT(VLOOKUP($A58,csapatok!$A:$CN,AM$320,FALSE),5)="Csere",VLOOKUP(LEFT(VLOOKUP($A58,csapatok!$A:$CN,AM$320,FALSE),LEN(VLOOKUP($A58,csapatok!$A:$CN,AM$320,FALSE))-6),'csapat-ranglista'!$A:$FP,AM$321,FALSE)/8,VLOOKUP(VLOOKUP($A58,csapatok!$A:$CN,AM$320,FALSE),'csapat-ranglista'!$A:$FP,AM$321,FALSE)/4),0)</f>
        <v>0</v>
      </c>
      <c r="AN58" s="223">
        <f>IFERROR(IF(RIGHT(VLOOKUP($A58,csapatok!$A:$CN,AN$320,FALSE),5)="Csere",VLOOKUP(LEFT(VLOOKUP($A58,csapatok!$A:$CN,AN$320,FALSE),LEN(VLOOKUP($A58,csapatok!$A:$CN,AN$320,FALSE))-6),'csapat-ranglista'!$A:$FP,AN$321,FALSE)/8,VLOOKUP(VLOOKUP($A58,csapatok!$A:$CN,AN$320,FALSE),'csapat-ranglista'!$A:$FP,AN$321,FALSE)/4),0)</f>
        <v>0</v>
      </c>
      <c r="AO58" s="223">
        <f>IFERROR(IF(RIGHT(VLOOKUP($A58,csapatok!$A:$CN,AO$320,FALSE),5)="Csere",VLOOKUP(LEFT(VLOOKUP($A58,csapatok!$A:$CN,AO$320,FALSE),LEN(VLOOKUP($A58,csapatok!$A:$CN,AO$320,FALSE))-6),'csapat-ranglista'!$A:$FP,AO$321,FALSE)/8,VLOOKUP(VLOOKUP($A58,csapatok!$A:$CN,AO$320,FALSE),'csapat-ranglista'!$A:$FP,AO$321,FALSE)/4),0)</f>
        <v>0</v>
      </c>
      <c r="AP58" s="223">
        <f>IFERROR(IF(RIGHT(VLOOKUP($A58,csapatok!$A:$CN,AP$320,FALSE),5)="Csere",VLOOKUP(LEFT(VLOOKUP($A58,csapatok!$A:$CN,AP$320,FALSE),LEN(VLOOKUP($A58,csapatok!$A:$CN,AP$320,FALSE))-6),'csapat-ranglista'!$A:$FP,AP$321,FALSE)/8,VLOOKUP(VLOOKUP($A58,csapatok!$A:$CN,AP$320,FALSE),'csapat-ranglista'!$A:$FP,AP$321,FALSE)/4),0)</f>
        <v>0</v>
      </c>
      <c r="AQ58" s="223">
        <f>IFERROR(IF(RIGHT(VLOOKUP($A58,csapatok!$A:$CN,AQ$320,FALSE),5)="Csere",VLOOKUP(LEFT(VLOOKUP($A58,csapatok!$A:$CN,AQ$320,FALSE),LEN(VLOOKUP($A58,csapatok!$A:$CN,AQ$320,FALSE))-6),'csapat-ranglista'!$A:$FP,AQ$321,FALSE)/8,VLOOKUP(VLOOKUP($A58,csapatok!$A:$CN,AQ$320,FALSE),'csapat-ranglista'!$A:$FP,AQ$321,FALSE)/4),0)</f>
        <v>3.0347753456164392</v>
      </c>
      <c r="AR58" s="223">
        <f>IFERROR(IF(RIGHT(VLOOKUP($A58,csapatok!$A:$CN,AR$320,FALSE),5)="Csere",VLOOKUP(LEFT(VLOOKUP($A58,csapatok!$A:$CN,AR$320,FALSE),LEN(VLOOKUP($A58,csapatok!$A:$CN,AR$320,FALSE))-6),'csapat-ranglista'!$A:$FP,AR$321,FALSE)/8,VLOOKUP(VLOOKUP($A58,csapatok!$A:$CN,AR$320,FALSE),'csapat-ranglista'!$A:$FP,AR$321,FALSE)/4),0)</f>
        <v>0</v>
      </c>
      <c r="AS58" s="223">
        <f>IFERROR(IF(RIGHT(VLOOKUP($A58,csapatok!$A:$CN,AS$320,FALSE),5)="Csere",VLOOKUP(LEFT(VLOOKUP($A58,csapatok!$A:$CN,AS$320,FALSE),LEN(VLOOKUP($A58,csapatok!$A:$CN,AS$320,FALSE))-6),'csapat-ranglista'!$A:$FP,AS$321,FALSE)/8,VLOOKUP(VLOOKUP($A58,csapatok!$A:$CN,AS$320,FALSE),'csapat-ranglista'!$A:$FP,AS$321,FALSE)/4),0)</f>
        <v>0</v>
      </c>
      <c r="AT58" s="223">
        <f>IFERROR(IF(RIGHT(VLOOKUP($A58,csapatok!$A:$CN,AT$320,FALSE),5)="Csere",VLOOKUP(LEFT(VLOOKUP($A58,csapatok!$A:$CN,AT$320,FALSE),LEN(VLOOKUP($A58,csapatok!$A:$CN,AT$320,FALSE))-6),'csapat-ranglista'!$A:$FP,AT$321,FALSE)/8,VLOOKUP(VLOOKUP($A58,csapatok!$A:$CN,AT$320,FALSE),'csapat-ranglista'!$A:$FP,AT$321,FALSE)/4),0)</f>
        <v>2.9938441143654608</v>
      </c>
      <c r="AU58" s="223">
        <f>IFERROR(IF(RIGHT(VLOOKUP($A58,csapatok!$A:$CN,AU$320,FALSE),5)="Csere",VLOOKUP(LEFT(VLOOKUP($A58,csapatok!$A:$CN,AU$320,FALSE),LEN(VLOOKUP($A58,csapatok!$A:$CN,AU$320,FALSE))-6),'csapat-ranglista'!$A:$FP,AU$321,FALSE)/8,VLOOKUP(VLOOKUP($A58,csapatok!$A:$CN,AU$320,FALSE),'csapat-ranglista'!$A:$FP,AU$321,FALSE)/4),0)</f>
        <v>0</v>
      </c>
      <c r="AV58" s="223">
        <f>IFERROR(IF(RIGHT(VLOOKUP($A58,csapatok!$A:$CN,AV$320,FALSE),5)="Csere",VLOOKUP(LEFT(VLOOKUP($A58,csapatok!$A:$CN,AV$320,FALSE),LEN(VLOOKUP($A58,csapatok!$A:$CN,AV$320,FALSE))-6),'csapat-ranglista'!$A:$FP,AV$321,FALSE)/8,VLOOKUP(VLOOKUP($A58,csapatok!$A:$CN,AV$320,FALSE),'csapat-ranglista'!$A:$FP,AV$321,FALSE)/4),0)</f>
        <v>0</v>
      </c>
      <c r="AW58" s="223">
        <f>IFERROR(IF(RIGHT(VLOOKUP($A58,csapatok!$A:$CN,AW$320,FALSE),5)="Csere",VLOOKUP(LEFT(VLOOKUP($A58,csapatok!$A:$CN,AW$320,FALSE),LEN(VLOOKUP($A58,csapatok!$A:$CN,AW$320,FALSE))-6),'csapat-ranglista'!$A:$FP,AW$321,FALSE)/8,VLOOKUP(VLOOKUP($A58,csapatok!$A:$CN,AW$320,FALSE),'csapat-ranglista'!$A:$FP,AW$321,FALSE)/4),0)</f>
        <v>0</v>
      </c>
      <c r="AX58" s="223">
        <f>IFERROR(IF(RIGHT(VLOOKUP($A58,csapatok!$A:$CN,AX$320,FALSE),5)="Csere",VLOOKUP(LEFT(VLOOKUP($A58,csapatok!$A:$CN,AX$320,FALSE),LEN(VLOOKUP($A58,csapatok!$A:$CN,AX$320,FALSE))-6),'csapat-ranglista'!$A:$FP,AX$321,FALSE)/8,VLOOKUP(VLOOKUP($A58,csapatok!$A:$CN,AX$320,FALSE),'csapat-ranglista'!$A:$FP,AX$321,FALSE)/4),0)</f>
        <v>0</v>
      </c>
      <c r="AY58" s="223">
        <f>IFERROR(IF(RIGHT(VLOOKUP($A58,csapatok!$A:$NN,AY$320,FALSE),5)="Csere",VLOOKUP(LEFT(VLOOKUP($A58,csapatok!$A:$NN,AY$320,FALSE),LEN(VLOOKUP($A58,csapatok!$A:$NN,AY$320,FALSE))-6),'csapat-ranglista'!$A:$FP,AY$321,FALSE)/8,VLOOKUP(VLOOKUP($A58,csapatok!$A:$NN,AY$320,FALSE),'csapat-ranglista'!$A:$FP,AY$321,FALSE)/4),0)</f>
        <v>0</v>
      </c>
      <c r="AZ58" s="223">
        <f>IFERROR(IF(RIGHT(VLOOKUP($A58,csapatok!$A:$NN,AZ$320,FALSE),5)="Csere",VLOOKUP(LEFT(VLOOKUP($A58,csapatok!$A:$NN,AZ$320,FALSE),LEN(VLOOKUP($A58,csapatok!$A:$NN,AZ$320,FALSE))-6),'csapat-ranglista'!$A:$FP,AZ$321,FALSE)/8,VLOOKUP(VLOOKUP($A58,csapatok!$A:$NN,AZ$320,FALSE),'csapat-ranglista'!$A:$FP,AZ$321,FALSE)/4),0)</f>
        <v>0</v>
      </c>
      <c r="BA58" s="223">
        <f>IFERROR(IF(RIGHT(VLOOKUP($A58,csapatok!$A:$NN,BA$320,FALSE),5)="Csere",VLOOKUP(LEFT(VLOOKUP($A58,csapatok!$A:$NN,BA$320,FALSE),LEN(VLOOKUP($A58,csapatok!$A:$NN,BA$320,FALSE))-6),'csapat-ranglista'!$A:$FP,BA$321,FALSE)/8,VLOOKUP(VLOOKUP($A58,csapatok!$A:$NN,BA$320,FALSE),'csapat-ranglista'!$A:$FP,BA$321,FALSE)/4),0)</f>
        <v>4.2213456692792288</v>
      </c>
      <c r="BB58" s="223">
        <f>IFERROR(IF(RIGHT(VLOOKUP($A58,csapatok!$A:$NN,BB$320,FALSE),5)="Csere",VLOOKUP(LEFT(VLOOKUP($A58,csapatok!$A:$NN,BB$320,FALSE),LEN(VLOOKUP($A58,csapatok!$A:$NN,BB$320,FALSE))-6),'csapat-ranglista'!$A:$FP,BB$321,FALSE)/8,VLOOKUP(VLOOKUP($A58,csapatok!$A:$NN,BB$320,FALSE),'csapat-ranglista'!$A:$FP,BB$321,FALSE)/4),0)</f>
        <v>0</v>
      </c>
      <c r="BC58" s="224">
        <f>versenyek!$ES$11*IFERROR(VLOOKUP(VLOOKUP($A58,versenyek!ER:ET,3,FALSE),szabalyok!$A$16:$B$23,2,FALSE)/4,0)</f>
        <v>0.4513252903728534</v>
      </c>
      <c r="BD58" s="224">
        <f>versenyek!$EV$11*IFERROR(VLOOKUP(VLOOKUP($A58,versenyek!EU:EW,3,FALSE),szabalyok!$A$16:$B$23,2,FALSE)/4,0)</f>
        <v>0</v>
      </c>
      <c r="BE58" s="223">
        <f>IFERROR(IF(RIGHT(VLOOKUP($A58,csapatok!$A:$NN,BE$320,FALSE),5)="Csere",VLOOKUP(LEFT(VLOOKUP($A58,csapatok!$A:$NN,BE$320,FALSE),LEN(VLOOKUP($A58,csapatok!$A:$NN,BE$320,FALSE))-6),'csapat-ranglista'!$A:$FP,BE$321,FALSE)/8,VLOOKUP(VLOOKUP($A58,csapatok!$A:$NN,BE$320,FALSE),'csapat-ranglista'!$A:$FP,BE$321,FALSE)/4),0)</f>
        <v>0</v>
      </c>
      <c r="BF58" s="223">
        <f>IFERROR(IF(RIGHT(VLOOKUP($A58,csapatok!$A:$NN,BF$320,FALSE),5)="Csere",VLOOKUP(LEFT(VLOOKUP($A58,csapatok!$A:$NN,BF$320,FALSE),LEN(VLOOKUP($A58,csapatok!$A:$NN,BF$320,FALSE))-6),'csapat-ranglista'!$A:$FP,BF$321,FALSE)/8,VLOOKUP(VLOOKUP($A58,csapatok!$A:$NN,BF$320,FALSE),'csapat-ranglista'!$A:$FP,BF$321,FALSE)/4),0)</f>
        <v>0</v>
      </c>
      <c r="BG58" s="223">
        <f>IFERROR(IF(RIGHT(VLOOKUP($A58,csapatok!$A:$NN,BG$320,FALSE),5)="Csere",VLOOKUP(LEFT(VLOOKUP($A58,csapatok!$A:$NN,BG$320,FALSE),LEN(VLOOKUP($A58,csapatok!$A:$NN,BG$320,FALSE))-6),'csapat-ranglista'!$A:$FP,BG$321,FALSE)/8,VLOOKUP(VLOOKUP($A58,csapatok!$A:$NN,BG$320,FALSE),'csapat-ranglista'!$A:$FP,BG$321,FALSE)/4),0)</f>
        <v>0</v>
      </c>
      <c r="BH58" s="223">
        <f>IFERROR(IF(RIGHT(VLOOKUP($A58,csapatok!$A:$NN,BH$320,FALSE),5)="Csere",VLOOKUP(LEFT(VLOOKUP($A58,csapatok!$A:$NN,BH$320,FALSE),LEN(VLOOKUP($A58,csapatok!$A:$NN,BH$320,FALSE))-6),'csapat-ranglista'!$A:$FP,BH$321,FALSE)/8,VLOOKUP(VLOOKUP($A58,csapatok!$A:$NN,BH$320,FALSE),'csapat-ranglista'!$A:$FP,BH$321,FALSE)/4),0)</f>
        <v>0</v>
      </c>
      <c r="BI58" s="223">
        <f>IFERROR(IF(RIGHT(VLOOKUP($A58,csapatok!$A:$NN,BI$320,FALSE),5)="Csere",VLOOKUP(LEFT(VLOOKUP($A58,csapatok!$A:$NN,BI$320,FALSE),LEN(VLOOKUP($A58,csapatok!$A:$NN,BI$320,FALSE))-6),'csapat-ranglista'!$A:$FP,BI$321,FALSE)/8,VLOOKUP(VLOOKUP($A58,csapatok!$A:$NN,BI$320,FALSE),'csapat-ranglista'!$A:$FP,BI$321,FALSE)/4),0)</f>
        <v>0</v>
      </c>
      <c r="BJ58" s="223">
        <f>IFERROR(IF(RIGHT(VLOOKUP($A58,csapatok!$A:$NN,BJ$320,FALSE),5)="Csere",VLOOKUP(LEFT(VLOOKUP($A58,csapatok!$A:$NN,BJ$320,FALSE),LEN(VLOOKUP($A58,csapatok!$A:$NN,BJ$320,FALSE))-6),'csapat-ranglista'!$A:$FP,BJ$321,FALSE)/8,VLOOKUP(VLOOKUP($A58,csapatok!$A:$NN,BJ$320,FALSE),'csapat-ranglista'!$A:$FP,BJ$321,FALSE)/4),0)</f>
        <v>0</v>
      </c>
      <c r="BK58" s="223">
        <f>IFERROR(IF(RIGHT(VLOOKUP($A58,csapatok!$A:$NN,BK$320,FALSE),5)="Csere",VLOOKUP(LEFT(VLOOKUP($A58,csapatok!$A:$NN,BK$320,FALSE),LEN(VLOOKUP($A58,csapatok!$A:$NN,BK$320,FALSE))-6),'csapat-ranglista'!$A:$FP,BK$321,FALSE)/8,VLOOKUP(VLOOKUP($A58,csapatok!$A:$NN,BK$320,FALSE),'csapat-ranglista'!$A:$FP,BK$321,FALSE)/4),0)</f>
        <v>0</v>
      </c>
      <c r="BL58" s="223">
        <f>IFERROR(IF(RIGHT(VLOOKUP($A58,csapatok!$A:$NN,BL$320,FALSE),5)="Csere",VLOOKUP(LEFT(VLOOKUP($A58,csapatok!$A:$NN,BL$320,FALSE),LEN(VLOOKUP($A58,csapatok!$A:$NN,BL$320,FALSE))-6),'csapat-ranglista'!$A:$FP,BL$321,FALSE)/8,VLOOKUP(VLOOKUP($A58,csapatok!$A:$NN,BL$320,FALSE),'csapat-ranglista'!$A:$FP,BL$321,FALSE)/4),0)</f>
        <v>0</v>
      </c>
      <c r="BM58" s="223">
        <f>IFERROR(IF(RIGHT(VLOOKUP($A58,csapatok!$A:$NN,BM$320,FALSE),5)="Csere",VLOOKUP(LEFT(VLOOKUP($A58,csapatok!$A:$NN,BM$320,FALSE),LEN(VLOOKUP($A58,csapatok!$A:$NN,BM$320,FALSE))-6),'csapat-ranglista'!$A:$FP,BM$321,FALSE)/8,VLOOKUP(VLOOKUP($A58,csapatok!$A:$NN,BM$320,FALSE),'csapat-ranglista'!$A:$FP,BM$321,FALSE)/4),0)</f>
        <v>0</v>
      </c>
      <c r="BN58" s="223">
        <f>IFERROR(IF(RIGHT(VLOOKUP($A58,csapatok!$A:$NN,BN$320,FALSE),5)="Csere",VLOOKUP(LEFT(VLOOKUP($A58,csapatok!$A:$NN,BN$320,FALSE),LEN(VLOOKUP($A58,csapatok!$A:$NN,BN$320,FALSE))-6),'csapat-ranglista'!$A:$FP,BN$321,FALSE)/8,VLOOKUP(VLOOKUP($A58,csapatok!$A:$NN,BN$320,FALSE),'csapat-ranglista'!$A:$FP,BN$321,FALSE)/4),0)</f>
        <v>0</v>
      </c>
      <c r="BO58" s="223">
        <f>IFERROR(IF(RIGHT(VLOOKUP($A58,csapatok!$A:$NN,BO$320,FALSE),5)="Csere",VLOOKUP(LEFT(VLOOKUP($A58,csapatok!$A:$NN,BO$320,FALSE),LEN(VLOOKUP($A58,csapatok!$A:$NN,BO$320,FALSE))-6),'csapat-ranglista'!$A:$FP,BO$321,FALSE)/8,VLOOKUP(VLOOKUP($A58,csapatok!$A:$NN,BO$320,FALSE),'csapat-ranglista'!$A:$FP,BO$321,FALSE)/4),0)</f>
        <v>0</v>
      </c>
      <c r="BP58" s="223">
        <f>IFERROR(IF(RIGHT(VLOOKUP($A58,csapatok!$A:$NN,BP$320,FALSE),5)="Csere",VLOOKUP(LEFT(VLOOKUP($A58,csapatok!$A:$NN,BP$320,FALSE),LEN(VLOOKUP($A58,csapatok!$A:$NN,BP$320,FALSE))-6),'csapat-ranglista'!$A:$FP,BP$321,FALSE)/8,VLOOKUP(VLOOKUP($A58,csapatok!$A:$NN,BP$320,FALSE),'csapat-ranglista'!$A:$FP,BP$321,FALSE)/4),0)</f>
        <v>0</v>
      </c>
      <c r="BQ58" s="223">
        <f>IFERROR(IF(RIGHT(VLOOKUP($A58,csapatok!$A:$NN,BQ$320,FALSE),5)="Csere",VLOOKUP(LEFT(VLOOKUP($A58,csapatok!$A:$NN,BQ$320,FALSE),LEN(VLOOKUP($A58,csapatok!$A:$NN,BQ$320,FALSE))-6),'csapat-ranglista'!$A:$FP,BQ$321,FALSE)/8,VLOOKUP(VLOOKUP($A58,csapatok!$A:$NN,BQ$320,FALSE),'csapat-ranglista'!$A:$FP,BQ$321,FALSE)/4),0)</f>
        <v>0</v>
      </c>
      <c r="BR58" s="223">
        <f>IFERROR(IF(RIGHT(VLOOKUP($A58,csapatok!$A:$NN,BR$320,FALSE),5)="Csere",VLOOKUP(LEFT(VLOOKUP($A58,csapatok!$A:$NN,BR$320,FALSE),LEN(VLOOKUP($A58,csapatok!$A:$NN,BR$320,FALSE))-6),'csapat-ranglista'!$A:$FP,BR$321,FALSE)/8,VLOOKUP(VLOOKUP($A58,csapatok!$A:$NN,BR$320,FALSE),'csapat-ranglista'!$A:$FP,BR$321,FALSE)/4),0)</f>
        <v>0</v>
      </c>
      <c r="BS58" s="223">
        <f>IFERROR(IF(RIGHT(VLOOKUP($A58,csapatok!$A:$NN,BS$320,FALSE),5)="Csere",VLOOKUP(LEFT(VLOOKUP($A58,csapatok!$A:$NN,BS$320,FALSE),LEN(VLOOKUP($A58,csapatok!$A:$NN,BS$320,FALSE))-6),'csapat-ranglista'!$A:$FP,BS$321,FALSE)/8,VLOOKUP(VLOOKUP($A58,csapatok!$A:$NN,BS$320,FALSE),'csapat-ranglista'!$A:$FP,BS$321,FALSE)/4),0)</f>
        <v>0</v>
      </c>
      <c r="BT58" s="223">
        <f>IFERROR(IF(RIGHT(VLOOKUP($A58,csapatok!$A:$NN,BT$320,FALSE),5)="Csere",VLOOKUP(LEFT(VLOOKUP($A58,csapatok!$A:$NN,BT$320,FALSE),LEN(VLOOKUP($A58,csapatok!$A:$NN,BT$320,FALSE))-6),'csapat-ranglista'!$A:$FP,BT$321,FALSE)/8,VLOOKUP(VLOOKUP($A58,csapatok!$A:$NN,BT$320,FALSE),'csapat-ranglista'!$A:$FP,BT$321,FALSE)/4),0)</f>
        <v>0</v>
      </c>
      <c r="BU58" s="223">
        <f>IFERROR(IF(RIGHT(VLOOKUP($A58,csapatok!$A:$NN,BU$320,FALSE),5)="Csere",VLOOKUP(LEFT(VLOOKUP($A58,csapatok!$A:$NN,BU$320,FALSE),LEN(VLOOKUP($A58,csapatok!$A:$NN,BU$320,FALSE))-6),'csapat-ranglista'!$A:$FP,BU$321,FALSE)/8,VLOOKUP(VLOOKUP($A58,csapatok!$A:$NN,BU$320,FALSE),'csapat-ranglista'!$A:$FP,BU$321,FALSE)/4),0)</f>
        <v>0</v>
      </c>
      <c r="BV58" s="223">
        <f>IFERROR(IF(RIGHT(VLOOKUP($A58,csapatok!$A:$NN,BV$320,FALSE),5)="Csere",VLOOKUP(LEFT(VLOOKUP($A58,csapatok!$A:$NN,BV$320,FALSE),LEN(VLOOKUP($A58,csapatok!$A:$NN,BV$320,FALSE))-6),'csapat-ranglista'!$A:$FP,BV$321,FALSE)/8,VLOOKUP(VLOOKUP($A58,csapatok!$A:$NN,BV$320,FALSE),'csapat-ranglista'!$A:$FP,BV$321,FALSE)/4),0)</f>
        <v>0</v>
      </c>
      <c r="BW58" s="223">
        <f>IFERROR(IF(RIGHT(VLOOKUP($A58,csapatok!$A:$NN,BW$320,FALSE),5)="Csere",VLOOKUP(LEFT(VLOOKUP($A58,csapatok!$A:$NN,BW$320,FALSE),LEN(VLOOKUP($A58,csapatok!$A:$NN,BW$320,FALSE))-6),'csapat-ranglista'!$A:$FP,BW$321,FALSE)/8,VLOOKUP(VLOOKUP($A58,csapatok!$A:$NN,BW$320,FALSE),'csapat-ranglista'!$A:$FP,BW$321,FALSE)/4),0)</f>
        <v>0</v>
      </c>
      <c r="BX58" s="223">
        <f>IFERROR(IF(RIGHT(VLOOKUP($A58,csapatok!$A:$NN,BX$320,FALSE),5)="Csere",VLOOKUP(LEFT(VLOOKUP($A58,csapatok!$A:$NN,BX$320,FALSE),LEN(VLOOKUP($A58,csapatok!$A:$NN,BX$320,FALSE))-6),'csapat-ranglista'!$A:$FP,BX$321,FALSE)/8,VLOOKUP(VLOOKUP($A58,csapatok!$A:$NN,BX$320,FALSE),'csapat-ranglista'!$A:$FP,BX$321,FALSE)/4),0)</f>
        <v>0</v>
      </c>
      <c r="BY58" s="223">
        <f>IFERROR(IF(RIGHT(VLOOKUP($A58,csapatok!$A:$NN,BY$320,FALSE),5)="Csere",VLOOKUP(LEFT(VLOOKUP($A58,csapatok!$A:$NN,BY$320,FALSE),LEN(VLOOKUP($A58,csapatok!$A:$NN,BY$320,FALSE))-6),'csapat-ranglista'!$A:$FP,BY$321,FALSE)/8,VLOOKUP(VLOOKUP($A58,csapatok!$A:$NN,BY$320,FALSE),'csapat-ranglista'!$A:$FP,BY$321,FALSE)/4),0)</f>
        <v>0</v>
      </c>
      <c r="BZ58" s="223">
        <f>IFERROR(IF(RIGHT(VLOOKUP($A58,csapatok!$A:$NN,BZ$320,FALSE),5)="Csere",VLOOKUP(LEFT(VLOOKUP($A58,csapatok!$A:$NN,BZ$320,FALSE),LEN(VLOOKUP($A58,csapatok!$A:$NN,BZ$320,FALSE))-6),'csapat-ranglista'!$A:$FP,BZ$321,FALSE)/8,VLOOKUP(VLOOKUP($A58,csapatok!$A:$NN,BZ$320,FALSE),'csapat-ranglista'!$A:$FP,BZ$321,FALSE)/4),0)</f>
        <v>0</v>
      </c>
      <c r="CA58" s="223">
        <f>IFERROR(IF(RIGHT(VLOOKUP($A58,csapatok!$A:$NN,CA$320,FALSE),5)="Csere",VLOOKUP(LEFT(VLOOKUP($A58,csapatok!$A:$NN,CA$320,FALSE),LEN(VLOOKUP($A58,csapatok!$A:$NN,CA$320,FALSE))-6),'csapat-ranglista'!$A:$FP,CA$321,FALSE)/8,VLOOKUP(VLOOKUP($A58,csapatok!$A:$NN,CA$320,FALSE),'csapat-ranglista'!$A:$FP,CA$321,FALSE)/4),0)</f>
        <v>1.6504567897215605</v>
      </c>
      <c r="CB58" s="223">
        <f>IFERROR(IF(RIGHT(VLOOKUP($A58,csapatok!$A:$NN,CB$320,FALSE),5)="Csere",VLOOKUP(LEFT(VLOOKUP($A58,csapatok!$A:$NN,CB$320,FALSE),LEN(VLOOKUP($A58,csapatok!$A:$NN,CB$320,FALSE))-6),'csapat-ranglista'!$A:$FP,CB$321,FALSE)/8,VLOOKUP(VLOOKUP($A58,csapatok!$A:$NN,CB$320,FALSE),'csapat-ranglista'!$A:$FP,CB$321,FALSE)/4),0)</f>
        <v>0</v>
      </c>
      <c r="CC58" s="223">
        <f>IFERROR(IF(RIGHT(VLOOKUP($A58,csapatok!$A:$NN,CC$320,FALSE),5)="Csere",VLOOKUP(LEFT(VLOOKUP($A58,csapatok!$A:$NN,CC$320,FALSE),LEN(VLOOKUP($A58,csapatok!$A:$NN,CC$320,FALSE))-6),'csapat-ranglista'!$A:$FP,CC$321,FALSE)/8,VLOOKUP(VLOOKUP($A58,csapatok!$A:$NN,CC$320,FALSE),'csapat-ranglista'!$A:$FP,CC$321,FALSE)/4),0)</f>
        <v>0</v>
      </c>
      <c r="CD58" s="223">
        <f>IFERROR(IF(RIGHT(VLOOKUP($A58,csapatok!$A:$NN,CD$320,FALSE),5)="Csere",VLOOKUP(LEFT(VLOOKUP($A58,csapatok!$A:$NN,CD$320,FALSE),LEN(VLOOKUP($A58,csapatok!$A:$NN,CD$320,FALSE))-6),'csapat-ranglista'!$A:$FP,CD$321,FALSE)/8,VLOOKUP(VLOOKUP($A58,csapatok!$A:$NN,CD$320,FALSE),'csapat-ranglista'!$A:$FP,CD$321,FALSE)/4),0)</f>
        <v>0</v>
      </c>
      <c r="CE58" s="223">
        <f>IFERROR(IF(RIGHT(VLOOKUP($A58,csapatok!$A:$NN,CE$320,FALSE),5)="Csere",VLOOKUP(LEFT(VLOOKUP($A58,csapatok!$A:$NN,CE$320,FALSE),LEN(VLOOKUP($A58,csapatok!$A:$NN,CE$320,FALSE))-6),'csapat-ranglista'!$A:$FP,CE$321,FALSE)/8,VLOOKUP(VLOOKUP($A58,csapatok!$A:$NN,CE$320,FALSE),'csapat-ranglista'!$A:$FP,CE$321,FALSE)/4),0)</f>
        <v>0</v>
      </c>
      <c r="CF58" s="223">
        <f>IFERROR(IF(RIGHT(VLOOKUP($A58,csapatok!$A:$NN,CF$320,FALSE),5)="Csere",VLOOKUP(LEFT(VLOOKUP($A58,csapatok!$A:$NN,CF$320,FALSE),LEN(VLOOKUP($A58,csapatok!$A:$NN,CF$320,FALSE))-6),'csapat-ranglista'!$A:$FP,CF$321,FALSE)/8,VLOOKUP(VLOOKUP($A58,csapatok!$A:$NN,CF$320,FALSE),'csapat-ranglista'!$A:$FP,CF$321,FALSE)/4),0)</f>
        <v>0</v>
      </c>
      <c r="CG58" s="223">
        <f>IFERROR(IF(RIGHT(VLOOKUP($A58,csapatok!$A:$NN,CG$320,FALSE),5)="Csere",VLOOKUP(LEFT(VLOOKUP($A58,csapatok!$A:$NN,CG$320,FALSE),LEN(VLOOKUP($A58,csapatok!$A:$NN,CG$320,FALSE))-6),'csapat-ranglista'!$A:$FP,CG$321,FALSE)/8,VLOOKUP(VLOOKUP($A58,csapatok!$A:$NN,CG$320,FALSE),'csapat-ranglista'!$A:$FP,CG$321,FALSE)/4),0)</f>
        <v>0</v>
      </c>
      <c r="CH58" s="223">
        <f>IFERROR(IF(RIGHT(VLOOKUP($A58,csapatok!$A:$NN,CH$320,FALSE),5)="Csere",VLOOKUP(LEFT(VLOOKUP($A58,csapatok!$A:$NN,CH$320,FALSE),LEN(VLOOKUP($A58,csapatok!$A:$NN,CH$320,FALSE))-6),'csapat-ranglista'!$A:$FP,CH$321,FALSE)/8,VLOOKUP(VLOOKUP($A58,csapatok!$A:$NN,CH$320,FALSE),'csapat-ranglista'!$A:$FP,CH$321,FALSE)/4),0)</f>
        <v>2.2943658362824766</v>
      </c>
      <c r="CI58" s="223">
        <f>IFERROR(IF(RIGHT(VLOOKUP($A58,csapatok!$A:$NN,CI$320,FALSE),5)="Csere",VLOOKUP(LEFT(VLOOKUP($A58,csapatok!$A:$NN,CI$320,FALSE),LEN(VLOOKUP($A58,csapatok!$A:$NN,CI$320,FALSE))-6),'csapat-ranglista'!$A:$FP,CI$321,FALSE)/8,VLOOKUP(VLOOKUP($A58,csapatok!$A:$NN,CI$320,FALSE),'csapat-ranglista'!$A:$FP,CI$321,FALSE)/4),0)</f>
        <v>0</v>
      </c>
      <c r="CJ58" s="224">
        <f>versenyek!$IQ$11*IFERROR(VLOOKUP(VLOOKUP($A58,versenyek!IP:IR,3,FALSE),szabalyok!$A$16:$B$23,2,FALSE)/4,0)</f>
        <v>0.51473034627088188</v>
      </c>
      <c r="CK58" s="224">
        <f>versenyek!$IT$11*IFERROR(VLOOKUP(VLOOKUP($A58,versenyek!IS:IU,3,FALSE),szabalyok!$A$16:$B$23,2,FALSE)/4,0)</f>
        <v>0</v>
      </c>
      <c r="CL58" s="223">
        <f>IFERROR(IF(RIGHT(VLOOKUP($A58,csapatok!$A:$NN,CL$320,FALSE),5)="Csere",VLOOKUP(LEFT(VLOOKUP($A58,csapatok!$A:$NN,CL$320,FALSE),LEN(VLOOKUP($A58,csapatok!$A:$NN,CL$320,FALSE))-6),'csapat-ranglista'!$A:$FP,CL$321,FALSE)/8,VLOOKUP(VLOOKUP($A58,csapatok!$A:$NN,CL$320,FALSE),'csapat-ranglista'!$A:$FP,CL$321,FALSE)/4),0)</f>
        <v>0</v>
      </c>
      <c r="CM58" s="223">
        <f>IFERROR(IF(RIGHT(VLOOKUP($A58,csapatok!$A:$NN,CM$320,FALSE),5)="Csere",VLOOKUP(LEFT(VLOOKUP($A58,csapatok!$A:$NN,CM$320,FALSE),LEN(VLOOKUP($A58,csapatok!$A:$NN,CM$320,FALSE))-6),'csapat-ranglista'!$A:$FP,CM$321,FALSE)/8,VLOOKUP(VLOOKUP($A58,csapatok!$A:$NN,CM$320,FALSE),'csapat-ranglista'!$A:$FP,CM$321,FALSE)/4),0)</f>
        <v>0</v>
      </c>
      <c r="CN58" s="223">
        <f>IFERROR(IF(RIGHT(VLOOKUP($A58,csapatok!$A:$NN,CN$320,FALSE),5)="Csere",VLOOKUP(LEFT(VLOOKUP($A58,csapatok!$A:$NN,CN$320,FALSE),LEN(VLOOKUP($A58,csapatok!$A:$NN,CN$320,FALSE))-6),'csapat-ranglista'!$A:$FP,CN$321,FALSE)/8,VLOOKUP(VLOOKUP($A58,csapatok!$A:$NN,CN$320,FALSE),'csapat-ranglista'!$A:$FP,CN$321,FALSE)/4),0)</f>
        <v>0</v>
      </c>
      <c r="CO58" s="223">
        <f>IFERROR(IF(RIGHT(VLOOKUP($A58,csapatok!$A:$NN,CO$320,FALSE),5)="Csere",VLOOKUP(LEFT(VLOOKUP($A58,csapatok!$A:$NN,CO$320,FALSE),LEN(VLOOKUP($A58,csapatok!$A:$NN,CO$320,FALSE))-6),'csapat-ranglista'!$A:$FP,CO$321,FALSE)/8,VLOOKUP(VLOOKUP($A58,csapatok!$A:$NN,CO$320,FALSE),'csapat-ranglista'!$A:$FP,CO$321,FALSE)/4),0)</f>
        <v>0</v>
      </c>
      <c r="CP58" s="223">
        <f>IFERROR(IF(RIGHT(VLOOKUP($A58,csapatok!$A:$NN,CP$320,FALSE),5)="Csere",VLOOKUP(LEFT(VLOOKUP($A58,csapatok!$A:$NN,CP$320,FALSE),LEN(VLOOKUP($A58,csapatok!$A:$NN,CP$320,FALSE))-6),'csapat-ranglista'!$A:$FP,CP$321,FALSE)/8,VLOOKUP(VLOOKUP($A58,csapatok!$A:$NN,CP$320,FALSE),'csapat-ranglista'!$A:$FP,CP$321,FALSE)/4),0)</f>
        <v>0</v>
      </c>
      <c r="CQ58" s="223">
        <f>IFERROR(IF(RIGHT(VLOOKUP($A58,csapatok!$A:$NN,CQ$320,FALSE),5)="Csere",VLOOKUP(LEFT(VLOOKUP($A58,csapatok!$A:$NN,CQ$320,FALSE),LEN(VLOOKUP($A58,csapatok!$A:$NN,CQ$320,FALSE))-6),'csapat-ranglista'!$A:$FP,CQ$321,FALSE)/8,VLOOKUP(VLOOKUP($A58,csapatok!$A:$NN,CQ$320,FALSE),'csapat-ranglista'!$A:$FP,CQ$321,FALSE)/4),0)</f>
        <v>0</v>
      </c>
      <c r="CR58" s="223">
        <f>IFERROR(IF(RIGHT(VLOOKUP($A58,csapatok!$A:$NN,CR$320,FALSE),5)="Csere",VLOOKUP(LEFT(VLOOKUP($A58,csapatok!$A:$NN,CR$320,FALSE),LEN(VLOOKUP($A58,csapatok!$A:$NN,CR$320,FALSE))-6),'csapat-ranglista'!$A:$FP,CR$321,FALSE)/8,VLOOKUP(VLOOKUP($A58,csapatok!$A:$NN,CR$320,FALSE),'csapat-ranglista'!$A:$FP,CR$321,FALSE)/4),0)</f>
        <v>0</v>
      </c>
      <c r="CS58" s="223">
        <f>IFERROR(IF(RIGHT(VLOOKUP($A58,csapatok!$A:$NN,CS$320,FALSE),5)="Csere",VLOOKUP(LEFT(VLOOKUP($A58,csapatok!$A:$NN,CS$320,FALSE),LEN(VLOOKUP($A58,csapatok!$A:$NN,CS$320,FALSE))-6),'csapat-ranglista'!$A:$FP,CS$321,FALSE)/8,VLOOKUP(VLOOKUP($A58,csapatok!$A:$NN,CS$320,FALSE),'csapat-ranglista'!$A:$FP,CS$321,FALSE)/4),0)</f>
        <v>0</v>
      </c>
      <c r="CT58" s="223">
        <f>IFERROR(IF(RIGHT(VLOOKUP($A58,csapatok!$A:$NN,CT$320,FALSE),5)="Csere",VLOOKUP(LEFT(VLOOKUP($A58,csapatok!$A:$NN,CT$320,FALSE),LEN(VLOOKUP($A58,csapatok!$A:$NN,CT$320,FALSE))-6),'csapat-ranglista'!$A:$FP,CT$321,FALSE)/8,VLOOKUP(VLOOKUP($A58,csapatok!$A:$NN,CT$320,FALSE),'csapat-ranglista'!$A:$FP,CT$321,FALSE)/4),0)</f>
        <v>0</v>
      </c>
      <c r="CU58" s="223">
        <f>IFERROR(IF(RIGHT(VLOOKUP($A58,csapatok!$A:$NN,CU$320,FALSE),5)="Csere",VLOOKUP(LEFT(VLOOKUP($A58,csapatok!$A:$NN,CU$320,FALSE),LEN(VLOOKUP($A58,csapatok!$A:$NN,CU$320,FALSE))-6),'csapat-ranglista'!$A:$FP,CU$321,FALSE)/8,VLOOKUP(VLOOKUP($A58,csapatok!$A:$NN,CU$320,FALSE),'csapat-ranglista'!$A:$FP,CU$321,FALSE)/4),0)</f>
        <v>0</v>
      </c>
      <c r="CV58" s="223">
        <f>IFERROR(IF(RIGHT(VLOOKUP($A58,csapatok!$A:$NN,CV$320,FALSE),5)="Csere",VLOOKUP(LEFT(VLOOKUP($A58,csapatok!$A:$NN,CV$320,FALSE),LEN(VLOOKUP($A58,csapatok!$A:$NN,CV$320,FALSE))-6),'csapat-ranglista'!$A:$FP,CV$321,FALSE)/8,VLOOKUP(VLOOKUP($A58,csapatok!$A:$NN,CV$320,FALSE),'csapat-ranglista'!$A:$FP,CV$321,FALSE)/4),0)</f>
        <v>0</v>
      </c>
      <c r="CW58" s="223">
        <f>IFERROR(IF(RIGHT(VLOOKUP($A58,csapatok!$A:$NN,CW$320,FALSE),5)="Csere",VLOOKUP(LEFT(VLOOKUP($A58,csapatok!$A:$NN,CW$320,FALSE),LEN(VLOOKUP($A58,csapatok!$A:$NN,CW$320,FALSE))-6),'csapat-ranglista'!$A:$FP,CW$321,FALSE)/8,VLOOKUP(VLOOKUP($A58,csapatok!$A:$NN,CW$320,FALSE),'csapat-ranglista'!$A:$FP,CW$321,FALSE)/4),0)</f>
        <v>1.6779032319120519</v>
      </c>
      <c r="CX58" s="223">
        <f>IFERROR(IF(RIGHT(VLOOKUP($A58,csapatok!$A:$NN,CX$320,FALSE),5)="Csere",VLOOKUP(LEFT(VLOOKUP($A58,csapatok!$A:$NN,CX$320,FALSE),LEN(VLOOKUP($A58,csapatok!$A:$NN,CX$320,FALSE))-6),'csapat-ranglista'!$A:$FP,CX$321,FALSE)/8,VLOOKUP(VLOOKUP($A58,csapatok!$A:$NN,CX$320,FALSE),'csapat-ranglista'!$A:$FP,CX$321,FALSE)/4),0)</f>
        <v>0</v>
      </c>
      <c r="CY58" s="223">
        <f>IFERROR(IF(RIGHT(VLOOKUP($A58,csapatok!$A:$NN,CY$320,FALSE),5)="Csere",VLOOKUP(LEFT(VLOOKUP($A58,csapatok!$A:$NN,CY$320,FALSE),LEN(VLOOKUP($A58,csapatok!$A:$NN,CY$320,FALSE))-6),'csapat-ranglista'!$A:$FP,CY$321,FALSE)/8,VLOOKUP(VLOOKUP($A58,csapatok!$A:$NN,CY$320,FALSE),'csapat-ranglista'!$A:$FP,CY$321,FALSE)/4),0)</f>
        <v>0</v>
      </c>
      <c r="CZ58" s="223">
        <f>IFERROR(IF(RIGHT(VLOOKUP($A58,csapatok!$A:$NN,CZ$320,FALSE),5)="Csere",VLOOKUP(LEFT(VLOOKUP($A58,csapatok!$A:$NN,CZ$320,FALSE),LEN(VLOOKUP($A58,csapatok!$A:$NN,CZ$320,FALSE))-6),'csapat-ranglista'!$A:$FP,CZ$321,FALSE)/8,VLOOKUP(VLOOKUP($A58,csapatok!$A:$NN,CZ$320,FALSE),'csapat-ranglista'!$A:$FP,CZ$321,FALSE)/4),0)</f>
        <v>0</v>
      </c>
      <c r="DA58" s="223">
        <f>IFERROR(IF(RIGHT(VLOOKUP($A58,csapatok!$A:$NN,DA$320,FALSE),5)="Csere",VLOOKUP(LEFT(VLOOKUP($A58,csapatok!$A:$NN,DA$320,FALSE),LEN(VLOOKUP($A58,csapatok!$A:$NN,DA$320,FALSE))-6),'csapat-ranglista'!$A:$FP,DA$321,FALSE)/8,VLOOKUP(VLOOKUP($A58,csapatok!$A:$NN,DA$320,FALSE),'csapat-ranglista'!$A:$FP,DA$321,FALSE)/4),0)</f>
        <v>0</v>
      </c>
      <c r="DB58" s="223">
        <f>IFERROR(IF(RIGHT(VLOOKUP($A58,csapatok!$A:$NN,DB$320,FALSE),5)="Csere",VLOOKUP(LEFT(VLOOKUP($A58,csapatok!$A:$NN,DB$320,FALSE),LEN(VLOOKUP($A58,csapatok!$A:$NN,DB$320,FALSE))-6),'csapat-ranglista'!$A:$FP,DB$321,FALSE)/8,VLOOKUP(VLOOKUP($A58,csapatok!$A:$NN,DB$320,FALSE),'csapat-ranglista'!$A:$FP,DB$321,FALSE)/4),0)</f>
        <v>0</v>
      </c>
      <c r="DC58" s="223">
        <f>IFERROR(IF(RIGHT(VLOOKUP($A58,csapatok!$A:$NN,DC$320,FALSE),5)="Csere",VLOOKUP(LEFT(VLOOKUP($A58,csapatok!$A:$NN,DC$320,FALSE),LEN(VLOOKUP($A58,csapatok!$A:$NN,DC$320,FALSE))-6),'csapat-ranglista'!$A:$FP,DC$321,FALSE)/8,VLOOKUP(VLOOKUP($A58,csapatok!$A:$NN,DC$320,FALSE),'csapat-ranglista'!$A:$FP,DC$321,FALSE)/4),0)</f>
        <v>0</v>
      </c>
      <c r="DD58" s="223">
        <f>IFERROR(IF(RIGHT(VLOOKUP($A58,csapatok!$A:$NN,DD$320,FALSE),5)="Csere",VLOOKUP(LEFT(VLOOKUP($A58,csapatok!$A:$NN,DD$320,FALSE),LEN(VLOOKUP($A58,csapatok!$A:$NN,DD$320,FALSE))-6),'csapat-ranglista'!$A:$FP,DD$321,FALSE)/8,VLOOKUP(VLOOKUP($A58,csapatok!$A:$NN,DD$320,FALSE),'csapat-ranglista'!$A:$FP,DD$321,FALSE)/4),0)</f>
        <v>0</v>
      </c>
      <c r="DE58" s="223">
        <f>IFERROR(IF(RIGHT(VLOOKUP($A58,csapatok!$A:$NN,DE$320,FALSE),5)="Csere",VLOOKUP(LEFT(VLOOKUP($A58,csapatok!$A:$NN,DE$320,FALSE),LEN(VLOOKUP($A58,csapatok!$A:$NN,DE$320,FALSE))-6),'csapat-ranglista'!$A:$FP,DE$321,FALSE)/8,VLOOKUP(VLOOKUP($A58,csapatok!$A:$NN,DE$320,FALSE),'csapat-ranglista'!$A:$FP,DE$321,FALSE)/4),0)</f>
        <v>0</v>
      </c>
      <c r="DF58" s="223">
        <f>IFERROR(IF(RIGHT(VLOOKUP($A58,csapatok!$A:$NN,DF$320,FALSE),5)="Csere",VLOOKUP(LEFT(VLOOKUP($A58,csapatok!$A:$NN,DF$320,FALSE),LEN(VLOOKUP($A58,csapatok!$A:$NN,DF$320,FALSE))-6),'csapat-ranglista'!$A:$FP,DF$321,FALSE)/8,VLOOKUP(VLOOKUP($A58,csapatok!$A:$NN,DF$320,FALSE),'csapat-ranglista'!$A:$FP,DF$321,FALSE)/4),0)</f>
        <v>0</v>
      </c>
      <c r="DG58" s="223">
        <f>IFERROR(IF(RIGHT(VLOOKUP($A58,csapatok!$A:$NN,DG$320,FALSE),5)="Csere",VLOOKUP(LEFT(VLOOKUP($A58,csapatok!$A:$NN,DG$320,FALSE),LEN(VLOOKUP($A58,csapatok!$A:$NN,DG$320,FALSE))-6),'csapat-ranglista'!$A:$FP,DG$321,FALSE)/8,VLOOKUP(VLOOKUP($A58,csapatok!$A:$NN,DG$320,FALSE),'csapat-ranglista'!$A:$FP,DG$321,FALSE)/4),0)</f>
        <v>0</v>
      </c>
      <c r="DH58" s="223">
        <f>IFERROR(IF(RIGHT(VLOOKUP($A58,csapatok!$A:$NN,DH$320,FALSE),5)="Csere",VLOOKUP(LEFT(VLOOKUP($A58,csapatok!$A:$NN,DH$320,FALSE),LEN(VLOOKUP($A58,csapatok!$A:$NN,DH$320,FALSE))-6),'csapat-ranglista'!$A:$FP,DH$321,FALSE)/8,VLOOKUP(VLOOKUP($A58,csapatok!$A:$NN,DH$320,FALSE),'csapat-ranglista'!$A:$FP,DH$321,FALSE)/4),0)</f>
        <v>25.75877362295488</v>
      </c>
      <c r="DI58" s="223">
        <f>IFERROR(IF(RIGHT(VLOOKUP($A58,csapatok!$A:$NN,DI$320,FALSE),5)="Csere",VLOOKUP(LEFT(VLOOKUP($A58,csapatok!$A:$NN,DI$320,FALSE),LEN(VLOOKUP($A58,csapatok!$A:$NN,DI$320,FALSE))-6),'csapat-ranglista'!$A:$FP,DI$321,FALSE)/8,VLOOKUP(VLOOKUP($A58,csapatok!$A:$NN,DI$320,FALSE),'csapat-ranglista'!$A:$FP,DI$321,FALSE)/4),0)</f>
        <v>0</v>
      </c>
      <c r="DJ58" s="223">
        <f>IFERROR(IF(RIGHT(VLOOKUP($A58,csapatok!$A:$NN,DJ$320,FALSE),5)="Csere",VLOOKUP(LEFT(VLOOKUP($A58,csapatok!$A:$NN,DJ$320,FALSE),LEN(VLOOKUP($A58,csapatok!$A:$NN,DJ$320,FALSE))-6),'csapat-ranglista'!$A:$FP,DJ$321,FALSE)/8,VLOOKUP(VLOOKUP($A58,csapatok!$A:$NN,DJ$320,FALSE),'csapat-ranglista'!$A:$FP,DJ$321,FALSE)/4),0)</f>
        <v>0</v>
      </c>
      <c r="DK58" s="223">
        <f>IFERROR(IF(RIGHT(VLOOKUP($A58,csapatok!$A:$NN,DK$320,FALSE),5)="Csere",VLOOKUP(LEFT(VLOOKUP($A58,csapatok!$A:$NN,DK$320,FALSE),LEN(VLOOKUP($A58,csapatok!$A:$NN,DK$320,FALSE))-6),'csapat-ranglista'!$A:$FP,DK$321,FALSE)/8,VLOOKUP(VLOOKUP($A58,csapatok!$A:$NN,DK$320,FALSE),'csapat-ranglista'!$A:$FP,DK$321,FALSE)/4),0)</f>
        <v>0</v>
      </c>
      <c r="DL58" s="223">
        <f>IFERROR(IF(RIGHT(VLOOKUP($A58,csapatok!$A:$NN,DL$320,FALSE),5)="Csere",VLOOKUP(LEFT(VLOOKUP($A58,csapatok!$A:$NN,DL$320,FALSE),LEN(VLOOKUP($A58,csapatok!$A:$NN,DL$320,FALSE))-6),'csapat-ranglista'!$A:$FP,DL$321,FALSE)/8,VLOOKUP(VLOOKUP($A58,csapatok!$A:$NN,DL$320,FALSE),'csapat-ranglista'!$A:$FP,DL$321,FALSE)/4),0)</f>
        <v>0</v>
      </c>
      <c r="DM58" s="223">
        <f>IFERROR(IF(RIGHT(VLOOKUP($A58,csapatok!$A:$NN,DM$320,FALSE),5)="Csere",VLOOKUP(LEFT(VLOOKUP($A58,csapatok!$A:$NN,DM$320,FALSE),LEN(VLOOKUP($A58,csapatok!$A:$NN,DM$320,FALSE))-6),'csapat-ranglista'!$A:$FP,DM$321,FALSE)/8,VLOOKUP(VLOOKUP($A58,csapatok!$A:$NN,DM$320,FALSE),'csapat-ranglista'!$A:$FP,DM$321,FALSE)/4),0)</f>
        <v>0</v>
      </c>
      <c r="DN58" s="223">
        <f>IFERROR(IF(RIGHT(VLOOKUP($A58,csapatok!$A:$NN,DN$320,FALSE),5)="Csere",VLOOKUP(LEFT(VLOOKUP($A58,csapatok!$A:$NN,DN$320,FALSE),LEN(VLOOKUP($A58,csapatok!$A:$NN,DN$320,FALSE))-6),'csapat-ranglista'!$A:$FP,DN$321,FALSE)/8,VLOOKUP(VLOOKUP($A58,csapatok!$A:$NN,DN$320,FALSE),'csapat-ranglista'!$A:$FP,DN$321,FALSE)/4),0)</f>
        <v>0</v>
      </c>
      <c r="DO58" s="224">
        <f>versenyek!$MF$11*IFERROR(VLOOKUP(VLOOKUP($A58,versenyek!ME:MG,3,FALSE),szabalyok!$A$16:$B$23,2,FALSE)/4,0)</f>
        <v>0</v>
      </c>
      <c r="DP58" s="224">
        <f>versenyek!$MI$11*IFERROR(VLOOKUP(VLOOKUP($A58,versenyek!MH:MJ,3,FALSE),szabalyok!$A$16:$B$23,2,FALSE)/4,0)</f>
        <v>0</v>
      </c>
      <c r="DQ58" s="223">
        <f>IFERROR(IF(RIGHT(VLOOKUP($A58,csapatok!$A:$NN,DQ$320,FALSE),5)="Csere",VLOOKUP(LEFT(VLOOKUP($A58,csapatok!$A:$NN,DQ$320,FALSE),LEN(VLOOKUP($A58,csapatok!$A:$NN,DQ$320,FALSE))-6),'csapat-ranglista'!$A:$FP,DQ$321,FALSE)/8,VLOOKUP(VLOOKUP($A58,csapatok!$A:$NN,DQ$320,FALSE),'csapat-ranglista'!$A:$FP,DQ$321,FALSE)/4),0)</f>
        <v>0</v>
      </c>
      <c r="DR58" s="223">
        <f>IFERROR(IF(RIGHT(VLOOKUP($A58,csapatok!$A:$NN,DR$320,FALSE),5)="Csere",VLOOKUP(LEFT(VLOOKUP($A58,csapatok!$A:$NN,DR$320,FALSE),LEN(VLOOKUP($A58,csapatok!$A:$NN,DR$320,FALSE))-6),'csapat-ranglista'!$A:$FP,DR$321,FALSE)/8,VLOOKUP(VLOOKUP($A58,csapatok!$A:$NN,DR$320,FALSE),'csapat-ranglista'!$A:$FP,DR$321,FALSE)/4),0)</f>
        <v>0</v>
      </c>
      <c r="DS58" s="223">
        <f>IFERROR(IF(RIGHT(VLOOKUP($A58,csapatok!$A:$NN,DS$320,FALSE),5)="Csere",VLOOKUP(LEFT(VLOOKUP($A58,csapatok!$A:$NN,DS$320,FALSE),LEN(VLOOKUP($A58,csapatok!$A:$NN,DS$320,FALSE))-6),'csapat-ranglista'!$A:$FP,DS$321,FALSE)/8,VLOOKUP(VLOOKUP($A58,csapatok!$A:$NN,DS$320,FALSE),'csapat-ranglista'!$A:$FP,DS$321,FALSE)/4),0)</f>
        <v>12.707789652397675</v>
      </c>
      <c r="DT58" s="223">
        <f>IFERROR(IF(RIGHT(VLOOKUP($A58,csapatok!$A:$NN,DT$320,FALSE),5)="Csere",VLOOKUP(LEFT(VLOOKUP($A58,csapatok!$A:$NN,DT$320,FALSE),LEN(VLOOKUP($A58,csapatok!$A:$NN,DT$320,FALSE))-6),'csapat-ranglista'!$A:$FP,DT$321,FALSE)/8,VLOOKUP(VLOOKUP($A58,csapatok!$A:$NN,DT$320,FALSE),'csapat-ranglista'!$A:$FP,DT$321,FALSE)/4),0)</f>
        <v>0</v>
      </c>
      <c r="DU58" s="223">
        <f>IFERROR(IF(RIGHT(VLOOKUP($A58,csapatok!$A:$NN,DU$320,FALSE),5)="Csere",VLOOKUP(LEFT(VLOOKUP($A58,csapatok!$A:$NN,DU$320,FALSE),LEN(VLOOKUP($A58,csapatok!$A:$NN,DU$320,FALSE))-6),'csapat-ranglista'!$A:$FP,DU$321,FALSE)/8,VLOOKUP(VLOOKUP($A58,csapatok!$A:$NN,DU$320,FALSE),'csapat-ranglista'!$A:$FP,DU$321,FALSE)/4),0)</f>
        <v>0</v>
      </c>
      <c r="DV58" s="223">
        <f>IFERROR(IF(RIGHT(VLOOKUP($A58,csapatok!$A:$NN,DV$320,FALSE),5)="Csere",VLOOKUP(LEFT(VLOOKUP($A58,csapatok!$A:$NN,DV$320,FALSE),LEN(VLOOKUP($A58,csapatok!$A:$NN,DV$320,FALSE))-6),'csapat-ranglista'!$A:$FP,DV$321,FALSE)/8,VLOOKUP(VLOOKUP($A58,csapatok!$A:$NN,DV$320,FALSE),'csapat-ranglista'!$A:$FP,DV$321,FALSE)/4),0)</f>
        <v>0</v>
      </c>
      <c r="DW58" s="223">
        <f>IFERROR(IF(RIGHT(VLOOKUP($A58,csapatok!$A:$NN,DW$320,FALSE),5)="Csere",VLOOKUP(LEFT(VLOOKUP($A58,csapatok!$A:$NN,DW$320,FALSE),LEN(VLOOKUP($A58,csapatok!$A:$NN,DW$320,FALSE))-6),'csapat-ranglista'!$A:$FP,DW$321,FALSE)/8,VLOOKUP(VLOOKUP($A58,csapatok!$A:$NN,DW$320,FALSE),'csapat-ranglista'!$A:$FP,DW$321,FALSE)/4),0)</f>
        <v>0</v>
      </c>
      <c r="DX58" s="223">
        <f>IFERROR(IF(RIGHT(VLOOKUP($A58,csapatok!$A:$NN,DX$320,FALSE),5)="Csere",VLOOKUP(LEFT(VLOOKUP($A58,csapatok!$A:$NN,DX$320,FALSE),LEN(VLOOKUP($A58,csapatok!$A:$NN,DX$320,FALSE))-6),'csapat-ranglista'!$A:$FP,DX$321,FALSE)/8,VLOOKUP(VLOOKUP($A58,csapatok!$A:$NN,DX$320,FALSE),'csapat-ranglista'!$A:$FP,DX$321,FALSE)/4),0)</f>
        <v>0</v>
      </c>
      <c r="DY58" s="223">
        <f>IFERROR(IF(RIGHT(VLOOKUP($A58,csapatok!$A:$NN,DY$320,FALSE),5)="Csere",VLOOKUP(LEFT(VLOOKUP($A58,csapatok!$A:$NN,DY$320,FALSE),LEN(VLOOKUP($A58,csapatok!$A:$NN,DY$320,FALSE))-6),'csapat-ranglista'!$A:$FP,DY$321,FALSE)/8,VLOOKUP(VLOOKUP($A58,csapatok!$A:$NN,DY$320,FALSE),'csapat-ranglista'!$A:$FP,DY$321,FALSE)/4),0)</f>
        <v>0</v>
      </c>
      <c r="DZ58" s="223">
        <f>IFERROR(IF(RIGHT(VLOOKUP($A58,csapatok!$A:$NN,DZ$320,FALSE),5)="Csere",VLOOKUP(LEFT(VLOOKUP($A58,csapatok!$A:$NN,DZ$320,FALSE),LEN(VLOOKUP($A58,csapatok!$A:$NN,DZ$320,FALSE))-6),'csapat-ranglista'!$A:$FP,DZ$321,FALSE)/8,VLOOKUP(VLOOKUP($A58,csapatok!$A:$NN,DZ$320,FALSE),'csapat-ranglista'!$A:$FP,DZ$321,FALSE)/4),0)</f>
        <v>0</v>
      </c>
      <c r="EA58" s="223">
        <f>IFERROR(IF(RIGHT(VLOOKUP($A58,csapatok!$A:$NN,EA$320,FALSE),5)="Csere",VLOOKUP(LEFT(VLOOKUP($A58,csapatok!$A:$NN,EA$320,FALSE),LEN(VLOOKUP($A58,csapatok!$A:$NN,EA$320,FALSE))-6),'csapat-ranglista'!$A:$FP,EA$321,FALSE)/8,VLOOKUP(VLOOKUP($A58,csapatok!$A:$NN,EA$320,FALSE),'csapat-ranglista'!$A:$FP,EA$321,FALSE)/4),0)</f>
        <v>0</v>
      </c>
      <c r="EB58" s="223">
        <f>IFERROR(IF(RIGHT(VLOOKUP($A58,csapatok!$A:$NN,EB$320,FALSE),5)="Csere",VLOOKUP(LEFT(VLOOKUP($A58,csapatok!$A:$NN,EB$320,FALSE),LEN(VLOOKUP($A58,csapatok!$A:$NN,EB$320,FALSE))-6),'csapat-ranglista'!$A:$FP,EB$321,FALSE)/8,VLOOKUP(VLOOKUP($A58,csapatok!$A:$NN,EB$320,FALSE),'csapat-ranglista'!$A:$FP,EB$321,FALSE)/4),0)</f>
        <v>0</v>
      </c>
      <c r="EC58" s="223">
        <f>IFERROR(IF(RIGHT(VLOOKUP($A58,csapatok!$A:$NN,EC$320,FALSE),5)="Csere",VLOOKUP(LEFT(VLOOKUP($A58,csapatok!$A:$NN,EC$320,FALSE),LEN(VLOOKUP($A58,csapatok!$A:$NN,EC$320,FALSE))-6),'csapat-ranglista'!$A:$FP,EC$321,FALSE)/8,VLOOKUP(VLOOKUP($A58,csapatok!$A:$NN,EC$320,FALSE),'csapat-ranglista'!$A:$FP,EC$321,FALSE)/4),0)</f>
        <v>0</v>
      </c>
      <c r="ED58" s="223">
        <f>IFERROR(IF(RIGHT(VLOOKUP($A58,csapatok!$A:$NN,ED$320,FALSE),5)="Csere",VLOOKUP(LEFT(VLOOKUP($A58,csapatok!$A:$NN,ED$320,FALSE),LEN(VLOOKUP($A58,csapatok!$A:$NN,ED$320,FALSE))-6),'csapat-ranglista'!$A:$FP,ED$321,FALSE)/8,VLOOKUP(VLOOKUP($A58,csapatok!$A:$NN,ED$320,FALSE),'csapat-ranglista'!$A:$FP,ED$321,FALSE)/4),0)</f>
        <v>0</v>
      </c>
      <c r="EE58" s="223">
        <f>IFERROR(IF(RIGHT(VLOOKUP($A58,csapatok!$A:$NN,EE$320,FALSE),5)="Csere",VLOOKUP(LEFT(VLOOKUP($A58,csapatok!$A:$NN,EE$320,FALSE),LEN(VLOOKUP($A58,csapatok!$A:$NN,EE$320,FALSE))-6),'csapat-ranglista'!$A:$FP,EE$321,FALSE)/8,VLOOKUP(VLOOKUP($A58,csapatok!$A:$NN,EE$320,FALSE),'csapat-ranglista'!$A:$FP,EE$321,FALSE)/4),0)</f>
        <v>0</v>
      </c>
      <c r="EF58" s="223">
        <f>IFERROR(IF(RIGHT(VLOOKUP($A58,csapatok!$A:$NN,EF$320,FALSE),5)="Csere",VLOOKUP(LEFT(VLOOKUP($A58,csapatok!$A:$NN,EF$320,FALSE),LEN(VLOOKUP($A58,csapatok!$A:$NN,EF$320,FALSE))-6),'csapat-ranglista'!$A:$FP,EF$321,FALSE)/8,VLOOKUP(VLOOKUP($A58,csapatok!$A:$NN,EF$320,FALSE),'csapat-ranglista'!$A:$FP,EF$321,FALSE)/4),0)</f>
        <v>0</v>
      </c>
      <c r="EG58" s="223">
        <f>IFERROR(IF(RIGHT(VLOOKUP($A58,csapatok!$A:$NN,EG$320,FALSE),5)="Csere",VLOOKUP(LEFT(VLOOKUP($A58,csapatok!$A:$NN,EG$320,FALSE),LEN(VLOOKUP($A58,csapatok!$A:$NN,EG$320,FALSE))-6),'csapat-ranglista'!$A:$FP,EG$321,FALSE)/8,VLOOKUP(VLOOKUP($A58,csapatok!$A:$NN,EG$320,FALSE),'csapat-ranglista'!$A:$FP,EG$321,FALSE)/4),0)</f>
        <v>0</v>
      </c>
      <c r="EH58" s="223">
        <f>IFERROR(IF(RIGHT(VLOOKUP($A58,csapatok!$A:$NN,EH$320,FALSE),5)="Csere",VLOOKUP(LEFT(VLOOKUP($A58,csapatok!$A:$NN,EH$320,FALSE),LEN(VLOOKUP($A58,csapatok!$A:$NN,EH$320,FALSE))-6),'csapat-ranglista'!$A:$FP,EH$321,FALSE)/8,VLOOKUP(VLOOKUP($A58,csapatok!$A:$NN,EH$320,FALSE),'csapat-ranglista'!$A:$FP,EH$321,FALSE)/4),0)</f>
        <v>0</v>
      </c>
      <c r="EI58" s="223">
        <f>IFERROR(IF(RIGHT(VLOOKUP($A58,csapatok!$A:$NN,EI$320,FALSE),5)="Csere",VLOOKUP(LEFT(VLOOKUP($A58,csapatok!$A:$NN,EI$320,FALSE),LEN(VLOOKUP($A58,csapatok!$A:$NN,EI$320,FALSE))-6),'csapat-ranglista'!$A:$FP,EI$321,FALSE)/8,VLOOKUP(VLOOKUP($A58,csapatok!$A:$NN,EI$320,FALSE),'csapat-ranglista'!$A:$FP,EI$321,FALSE)/4),0)</f>
        <v>0</v>
      </c>
      <c r="EJ58" s="223">
        <f>IFERROR(IF(RIGHT(VLOOKUP($A58,csapatok!$A:$NN,EJ$320,FALSE),5)="Csere",VLOOKUP(LEFT(VLOOKUP($A58,csapatok!$A:$NN,EJ$320,FALSE),LEN(VLOOKUP($A58,csapatok!$A:$NN,EJ$320,FALSE))-6),'csapat-ranglista'!$A:$FP,EJ$321,FALSE)/8,VLOOKUP(VLOOKUP($A58,csapatok!$A:$NN,EJ$320,FALSE),'csapat-ranglista'!$A:$FP,EJ$321,FALSE)/4),0)</f>
        <v>0</v>
      </c>
      <c r="EK58" s="223">
        <f>IFERROR(IF(RIGHT(VLOOKUP($A58,csapatok!$A:$NN,EK$320,FALSE),5)="Csere",VLOOKUP(LEFT(VLOOKUP($A58,csapatok!$A:$NN,EK$320,FALSE),LEN(VLOOKUP($A58,csapatok!$A:$NN,EK$320,FALSE))-6),'csapat-ranglista'!$A:$FP,EK$321,FALSE)/8,VLOOKUP(VLOOKUP($A58,csapatok!$A:$NN,EK$320,FALSE),'csapat-ranglista'!$A:$FP,EK$321,FALSE)/4),0)</f>
        <v>0</v>
      </c>
      <c r="EL58" s="223">
        <f>IFERROR(IF(RIGHT(VLOOKUP($A58,csapatok!$A:$NN,EL$320,FALSE),5)="Csere",VLOOKUP(LEFT(VLOOKUP($A58,csapatok!$A:$NN,EL$320,FALSE),LEN(VLOOKUP($A58,csapatok!$A:$NN,EL$320,FALSE))-6),'csapat-ranglista'!$A:$FP,EL$321,FALSE)/8,VLOOKUP(VLOOKUP($A58,csapatok!$A:$NN,EL$320,FALSE),'csapat-ranglista'!$A:$FP,EL$321,FALSE)/4),0)</f>
        <v>0</v>
      </c>
      <c r="EM58" s="223">
        <f>IFERROR(IF(RIGHT(VLOOKUP($A58,csapatok!$A:$NN,EM$320,FALSE),5)="Csere",VLOOKUP(LEFT(VLOOKUP($A58,csapatok!$A:$NN,EM$320,FALSE),LEN(VLOOKUP($A58,csapatok!$A:$NN,EM$320,FALSE))-6),'csapat-ranglista'!$A:$FP,EM$321,FALSE)/8,VLOOKUP(VLOOKUP($A58,csapatok!$A:$NN,EM$320,FALSE),'csapat-ranglista'!$A:$FP,EM$321,FALSE)/4),0)</f>
        <v>0</v>
      </c>
      <c r="EN58" s="223">
        <f>IFERROR(IF(RIGHT(VLOOKUP($A58,csapatok!$A:$NN,EN$320,FALSE),5)="Csere",VLOOKUP(LEFT(VLOOKUP($A58,csapatok!$A:$NN,EN$320,FALSE),LEN(VLOOKUP($A58,csapatok!$A:$NN,EN$320,FALSE))-6),'csapat-ranglista'!$A:$FP,EN$321,FALSE)/8,VLOOKUP(VLOOKUP($A58,csapatok!$A:$NN,EN$320,FALSE),'csapat-ranglista'!$A:$FP,EN$321,FALSE)/4),0)</f>
        <v>0</v>
      </c>
      <c r="EO58" s="223">
        <f>IFERROR(IF(RIGHT(VLOOKUP($A58,csapatok!$A:$NN,EO$320,FALSE),5)="Csere",VLOOKUP(LEFT(VLOOKUP($A58,csapatok!$A:$NN,EO$320,FALSE),LEN(VLOOKUP($A58,csapatok!$A:$NN,EO$320,FALSE))-6),'csapat-ranglista'!$A:$FP,EO$321,FALSE)/8,VLOOKUP(VLOOKUP($A58,csapatok!$A:$NN,EO$320,FALSE),'csapat-ranglista'!$A:$FP,EO$321,FALSE)/4),0)</f>
        <v>0</v>
      </c>
      <c r="EP58" s="223">
        <f>IFERROR(IF(RIGHT(VLOOKUP($A58,csapatok!$A:$NN,EP$320,FALSE),5)="Csere",VLOOKUP(LEFT(VLOOKUP($A58,csapatok!$A:$NN,EP$320,FALSE),LEN(VLOOKUP($A58,csapatok!$A:$NN,EP$320,FALSE))-6),'csapat-ranglista'!$A:$FP,EP$321,FALSE)/8,VLOOKUP(VLOOKUP($A58,csapatok!$A:$NN,EP$320,FALSE),'csapat-ranglista'!$A:$FP,EP$321,FALSE)/4),0)</f>
        <v>0</v>
      </c>
      <c r="EQ58" s="223">
        <f>IFERROR(IF(RIGHT(VLOOKUP($A58,csapatok!$A:$NN,EQ$320,FALSE),5)="Csere",VLOOKUP(LEFT(VLOOKUP($A58,csapatok!$A:$NN,EQ$320,FALSE),LEN(VLOOKUP($A58,csapatok!$A:$NN,EQ$320,FALSE))-6),'csapat-ranglista'!$A:$FP,EQ$321,FALSE)/8,VLOOKUP(VLOOKUP($A58,csapatok!$A:$NN,EQ$320,FALSE),'csapat-ranglista'!$A:$FP,EQ$321,FALSE)/4),0)</f>
        <v>0</v>
      </c>
      <c r="ER58" s="223">
        <f>IFERROR(IF(RIGHT(VLOOKUP($A58,csapatok!$A:$NN,ER$320,FALSE),5)="Csere",VLOOKUP(LEFT(VLOOKUP($A58,csapatok!$A:$NN,ER$320,FALSE),LEN(VLOOKUP($A58,csapatok!$A:$NN,ER$320,FALSE))-6),'csapat-ranglista'!$A:$FP,ER$321,FALSE)/8,VLOOKUP(VLOOKUP($A58,csapatok!$A:$NN,ER$320,FALSE),'csapat-ranglista'!$A:$FP,ER$321,FALSE)/4),0)</f>
        <v>0</v>
      </c>
      <c r="ES58" s="223">
        <f>IFERROR(IF(RIGHT(VLOOKUP($A58,csapatok!$A:$NN,ES$320,FALSE),5)="Csere",VLOOKUP(LEFT(VLOOKUP($A58,csapatok!$A:$NN,ES$320,FALSE),LEN(VLOOKUP($A58,csapatok!$A:$NN,ES$320,FALSE))-6),'csapat-ranglista'!$A:$FP,ES$321,FALSE)/8,VLOOKUP(VLOOKUP($A58,csapatok!$A:$NN,ES$320,FALSE),'csapat-ranglista'!$A:$FP,ES$321,FALSE)/4),0)</f>
        <v>0</v>
      </c>
      <c r="ET58" s="223">
        <f>IFERROR(IF(RIGHT(VLOOKUP($A58,csapatok!$A:$NN,ET$320,FALSE),5)="Csere",VLOOKUP(LEFT(VLOOKUP($A58,csapatok!$A:$NN,ET$320,FALSE),LEN(VLOOKUP($A58,csapatok!$A:$NN,ET$320,FALSE))-6),'csapat-ranglista'!$A:$FP,ET$321,FALSE)/8,VLOOKUP(VLOOKUP($A58,csapatok!$A:$NN,ET$320,FALSE),'csapat-ranglista'!$A:$FP,ET$321,FALSE)/4),0)</f>
        <v>0</v>
      </c>
      <c r="EU58" s="223">
        <f>IFERROR(IF(RIGHT(VLOOKUP($A58,csapatok!$A:$NN,EU$320,FALSE),5)="Csere",VLOOKUP(LEFT(VLOOKUP($A58,csapatok!$A:$NN,EU$320,FALSE),LEN(VLOOKUP($A58,csapatok!$A:$NN,EU$320,FALSE))-6),'csapat-ranglista'!$A:$FP,EU$321,FALSE)/8,VLOOKUP(VLOOKUP($A58,csapatok!$A:$NN,EU$320,FALSE),'csapat-ranglista'!$A:$FP,EU$321,FALSE)/4),0)</f>
        <v>0</v>
      </c>
      <c r="EV58" s="223">
        <f>IFERROR(IF(RIGHT(VLOOKUP($A58,csapatok!$A:$NN,EV$320,FALSE),5)="Csere",VLOOKUP(LEFT(VLOOKUP($A58,csapatok!$A:$NN,EV$320,FALSE),LEN(VLOOKUP($A58,csapatok!$A:$NN,EV$320,FALSE))-6),'csapat-ranglista'!$A:$FP,EV$321,FALSE)/8,VLOOKUP(VLOOKUP($A58,csapatok!$A:$NN,EV$320,FALSE),'csapat-ranglista'!$A:$FP,EV$321,FALSE)/4),0)</f>
        <v>0</v>
      </c>
      <c r="EW58" s="223">
        <f>IFERROR(IF(RIGHT(VLOOKUP($A58,csapatok!$A:$NN,EW$320,FALSE),5)="Csere",VLOOKUP(LEFT(VLOOKUP($A58,csapatok!$A:$NN,EW$320,FALSE),LEN(VLOOKUP($A58,csapatok!$A:$NN,EW$320,FALSE))-6),'csapat-ranglista'!$A:$FP,EW$321,FALSE)/8,VLOOKUP(VLOOKUP($A58,csapatok!$A:$NN,EW$320,FALSE),'csapat-ranglista'!$A:$FP,EW$321,FALSE)/4),0)</f>
        <v>0</v>
      </c>
      <c r="EX58" s="223">
        <f>IFERROR(IF(RIGHT(VLOOKUP($A58,csapatok!$A:$NN,EX$320,FALSE),5)="Csere",VLOOKUP(LEFT(VLOOKUP($A58,csapatok!$A:$NN,EX$320,FALSE),LEN(VLOOKUP($A58,csapatok!$A:$NN,EX$320,FALSE))-6),'csapat-ranglista'!$A:$FP,EX$321,FALSE)/8,VLOOKUP(VLOOKUP($A58,csapatok!$A:$NN,EX$320,FALSE),'csapat-ranglista'!$A:$FP,EX$321,FALSE)/4),0)</f>
        <v>0</v>
      </c>
      <c r="EY58" s="223">
        <f>IFERROR(IF(RIGHT(VLOOKUP($A58,csapatok!$A:$NN,EY$320,FALSE),5)="Csere",VLOOKUP(LEFT(VLOOKUP($A58,csapatok!$A:$NN,EY$320,FALSE),LEN(VLOOKUP($A58,csapatok!$A:$NN,EY$320,FALSE))-6),'csapat-ranglista'!$A:$FP,EY$321,FALSE)/8,VLOOKUP(VLOOKUP($A58,csapatok!$A:$NN,EY$320,FALSE),'csapat-ranglista'!$A:$FP,EY$321,FALSE)/4),0)</f>
        <v>0</v>
      </c>
      <c r="EZ58" s="223">
        <f>IFERROR(IF(RIGHT(VLOOKUP($A58,csapatok!$A:$NN,EZ$320,FALSE),5)="Csere",VLOOKUP(LEFT(VLOOKUP($A58,csapatok!$A:$NN,EZ$320,FALSE),LEN(VLOOKUP($A58,csapatok!$A:$NN,EZ$320,FALSE))-6),'csapat-ranglista'!$A:$FP,EZ$321,FALSE)/8,VLOOKUP(VLOOKUP($A58,csapatok!$A:$NN,EZ$320,FALSE),'csapat-ranglista'!$A:$FP,EZ$321,FALSE)/4),0)</f>
        <v>0</v>
      </c>
      <c r="FA58" s="223">
        <f>IFERROR(IF(RIGHT(VLOOKUP($A58,csapatok!$A:$NN,FA$320,FALSE),5)="Csere",VLOOKUP(LEFT(VLOOKUP($A58,csapatok!$A:$NN,FA$320,FALSE),LEN(VLOOKUP($A58,csapatok!$A:$NN,FA$320,FALSE))-6),'csapat-ranglista'!$A:$FP,FA$321,FALSE)/8,VLOOKUP(VLOOKUP($A58,csapatok!$A:$NN,FA$320,FALSE),'csapat-ranglista'!$A:$FP,FA$321,FALSE)/4),0)</f>
        <v>5.2319922303497695</v>
      </c>
      <c r="FB58" s="223">
        <f>IFERROR(IF(RIGHT(VLOOKUP($A58,csapatok!$A:$NN,FB$320,FALSE),5)="Csere",VLOOKUP(LEFT(VLOOKUP($A58,csapatok!$A:$NN,FB$320,FALSE),LEN(VLOOKUP($A58,csapatok!$A:$NN,FB$320,FALSE))-6),'csapat-ranglista'!$A:$FP,FB$321,FALSE)/8,VLOOKUP(VLOOKUP($A58,csapatok!$A:$NN,FB$320,FALSE),'csapat-ranglista'!$A:$FP,FB$321,FALSE)/4),0)</f>
        <v>0</v>
      </c>
      <c r="FC58" s="223">
        <f>IFERROR(IF(RIGHT(VLOOKUP($A58,csapatok!$A:$NN,FC$320,FALSE),5)="Csere",VLOOKUP(LEFT(VLOOKUP($A58,csapatok!$A:$NN,FC$320,FALSE),LEN(VLOOKUP($A58,csapatok!$A:$NN,FC$320,FALSE))-6),'csapat-ranglista'!$A:$FP,FC$321,FALSE)/8,VLOOKUP(VLOOKUP($A58,csapatok!$A:$NN,FC$320,FALSE),'csapat-ranglista'!$A:$FP,FC$321,FALSE)/4),0)</f>
        <v>0</v>
      </c>
      <c r="FD58" s="224">
        <f>versenyek!$QY$11*IFERROR(VLOOKUP(VLOOKUP($A58,versenyek!QX:QZ,3,FALSE),szabalyok!$A$16:$B$23,2,FALSE)/4,0)</f>
        <v>0.68576474409684662</v>
      </c>
      <c r="FE58" s="224">
        <f>versenyek!$RB$11*IFERROR(VLOOKUP(VLOOKUP($A58,versenyek!RA:RC,3,FALSE),szabalyok!$A$16:$B$23,2,FALSE)/4,0)</f>
        <v>0</v>
      </c>
      <c r="FF58" s="223">
        <f>IFERROR(IF(RIGHT(VLOOKUP($A58,csapatok!$A:$NN,FF$320,FALSE),5)="Csere",VLOOKUP(LEFT(VLOOKUP($A58,csapatok!$A:$NN,FF$320,FALSE),LEN(VLOOKUP($A58,csapatok!$A:$NN,FF$320,FALSE))-6),'csapat-ranglista'!$A:$FP,FF$321,FALSE)/8,VLOOKUP(VLOOKUP($A58,csapatok!$A:$NN,FF$320,FALSE),'csapat-ranglista'!$A:$FP,FF$321,FALSE)/4),0)</f>
        <v>0</v>
      </c>
      <c r="FG58" s="223">
        <f>IFERROR(IF(RIGHT(VLOOKUP($A58,csapatok!$A:$NN,FG$320,FALSE),5)="Csere",VLOOKUP(LEFT(VLOOKUP($A58,csapatok!$A:$NN,FG$320,FALSE),LEN(VLOOKUP($A58,csapatok!$A:$NN,FG$320,FALSE))-6),'csapat-ranglista'!$A:$FP,FG$321,FALSE)/8,VLOOKUP(VLOOKUP($A58,csapatok!$A:$NN,FG$320,FALSE),'csapat-ranglista'!$A:$FP,FG$321,FALSE)/4),0)</f>
        <v>0</v>
      </c>
      <c r="FH58" s="223">
        <f>IFERROR(IF(RIGHT(VLOOKUP($A58,csapatok!$A:$NN,FH$320,FALSE),5)="Csere",VLOOKUP(LEFT(VLOOKUP($A58,csapatok!$A:$NN,FH$320,FALSE),LEN(VLOOKUP($A58,csapatok!$A:$NN,FH$320,FALSE))-6),'csapat-ranglista'!$A:$FP,FH$321,FALSE)/8,VLOOKUP(VLOOKUP($A58,csapatok!$A:$NN,FH$320,FALSE),'csapat-ranglista'!$A:$FP,FH$321,FALSE)/4),0)</f>
        <v>0</v>
      </c>
      <c r="FI58" s="223">
        <f>IFERROR(IF(RIGHT(VLOOKUP($A58,csapatok!$A:$NN,FI$320,FALSE),5)="Csere",VLOOKUP(LEFT(VLOOKUP($A58,csapatok!$A:$NN,FI$320,FALSE),LEN(VLOOKUP($A58,csapatok!$A:$NN,FI$320,FALSE))-6),'csapat-ranglista'!$A:$FP,FI$321,FALSE)/8,VLOOKUP(VLOOKUP($A58,csapatok!$A:$NN,FI$320,FALSE),'csapat-ranglista'!$A:$FP,FI$321,FALSE)/4),0)</f>
        <v>0</v>
      </c>
      <c r="FJ58" s="223">
        <f>IFERROR(IF(RIGHT(VLOOKUP($A58,csapatok!$A:$NN,FJ$320,FALSE),5)="Csere",VLOOKUP(LEFT(VLOOKUP($A58,csapatok!$A:$NN,FJ$320,FALSE),LEN(VLOOKUP($A58,csapatok!$A:$NN,FJ$320,FALSE))-6),'csapat-ranglista'!$A:$FP,FJ$321,FALSE)/8,VLOOKUP(VLOOKUP($A58,csapatok!$A:$NN,FJ$320,FALSE),'csapat-ranglista'!$A:$FP,FJ$321,FALSE)/4),0)</f>
        <v>0</v>
      </c>
      <c r="FK58" s="223">
        <f>IFERROR(IF(RIGHT(VLOOKUP($A58,csapatok!$A:$NN,FK$320,FALSE),5)="Csere",VLOOKUP(LEFT(VLOOKUP($A58,csapatok!$A:$NN,FK$320,FALSE),LEN(VLOOKUP($A58,csapatok!$A:$NN,FK$320,FALSE))-6),'csapat-ranglista'!$A:$FP,FK$321,FALSE)/8,VLOOKUP(VLOOKUP($A58,csapatok!$A:$NN,FK$320,FALSE),'csapat-ranglista'!$A:$FP,FK$321,FALSE)/4),0)</f>
        <v>0</v>
      </c>
      <c r="FL58" s="223">
        <f>IFERROR(IF(RIGHT(VLOOKUP($A58,csapatok!$A:$NN,FL$320,FALSE),5)="Csere",VLOOKUP(LEFT(VLOOKUP($A58,csapatok!$A:$NN,FL$320,FALSE),LEN(VLOOKUP($A58,csapatok!$A:$NN,FL$320,FALSE))-6),'csapat-ranglista'!$A:$FP,FL$321,FALSE)/8,VLOOKUP(VLOOKUP($A58,csapatok!$A:$NN,FL$320,FALSE),'csapat-ranglista'!$A:$FP,FL$321,FALSE)/4),0)</f>
        <v>0</v>
      </c>
      <c r="FM58" s="223">
        <f>IFERROR(IF(RIGHT(VLOOKUP($A58,csapatok!$A:$NN,FM$320,FALSE),5)="Csere",VLOOKUP(LEFT(VLOOKUP($A58,csapatok!$A:$NN,FM$320,FALSE),LEN(VLOOKUP($A58,csapatok!$A:$NN,FM$320,FALSE))-6),'csapat-ranglista'!$A:$FP,FM$321,FALSE)/8,VLOOKUP(VLOOKUP($A58,csapatok!$A:$NN,FM$320,FALSE),'csapat-ranglista'!$A:$FP,FM$321,FALSE)/4),0)</f>
        <v>0</v>
      </c>
      <c r="FN58" s="223">
        <f>IFERROR(IF(RIGHT(VLOOKUP($A58,csapatok!$A:$NN,FN$320,FALSE),5)="Csere",VLOOKUP(LEFT(VLOOKUP($A58,csapatok!$A:$NN,FN$320,FALSE),LEN(VLOOKUP($A58,csapatok!$A:$NN,FN$320,FALSE))-6),'csapat-ranglista'!$A:$FP,FN$321,FALSE)/8,VLOOKUP(VLOOKUP($A58,csapatok!$A:$NN,FN$320,FALSE),'csapat-ranglista'!$A:$FP,FN$321,FALSE)/4),0)</f>
        <v>0</v>
      </c>
      <c r="FO58" s="223">
        <f>IFERROR(IF(RIGHT(VLOOKUP($A58,csapatok!$A:$NN,FO$320,FALSE),5)="Csere",VLOOKUP(LEFT(VLOOKUP($A58,csapatok!$A:$NN,FO$320,FALSE),LEN(VLOOKUP($A58,csapatok!$A:$NN,FO$320,FALSE))-6),'csapat-ranglista'!$A:$FP,FO$321,FALSE)/8,VLOOKUP(VLOOKUP($A58,csapatok!$A:$NN,FO$320,FALSE),'csapat-ranglista'!$A:$FP,FO$321,FALSE)/4),0)</f>
        <v>0</v>
      </c>
      <c r="FP58" s="223">
        <f>IFERROR(IF(RIGHT(VLOOKUP($A58,csapatok!$A:$NN,FP$320,FALSE),5)="Csere",VLOOKUP(LEFT(VLOOKUP($A58,csapatok!$A:$NN,FP$320,FALSE),LEN(VLOOKUP($A58,csapatok!$A:$NN,FP$320,FALSE))-6),'csapat-ranglista'!$A:$FP,FP$321,FALSE)/8,VLOOKUP(VLOOKUP($A58,csapatok!$A:$NN,FP$320,FALSE),'csapat-ranglista'!$A:$FP,FP$321,FALSE)/4),0)</f>
        <v>0</v>
      </c>
      <c r="FQ58" s="223">
        <f>IFERROR(IF(RIGHT(VLOOKUP($A58,csapatok!$A:$NN,FQ$320,FALSE),5)="Csere",VLOOKUP(LEFT(VLOOKUP($A58,csapatok!$A:$NN,FQ$320,FALSE),LEN(VLOOKUP($A58,csapatok!$A:$NN,FQ$320,FALSE))-6),'csapat-ranglista'!$A:$FP,FQ$321,FALSE)/8,VLOOKUP(VLOOKUP($A58,csapatok!$A:$NN,FQ$320,FALSE),'csapat-ranglista'!$A:$FP,FQ$321,FALSE)/4),0)</f>
        <v>0</v>
      </c>
      <c r="FR58" s="223">
        <f>IFERROR(IF(RIGHT(VLOOKUP($A58,csapatok!$A:$NN,FR$320,FALSE),5)="Csere",VLOOKUP(LEFT(VLOOKUP($A58,csapatok!$A:$NN,FR$320,FALSE),LEN(VLOOKUP($A58,csapatok!$A:$NN,FR$320,FALSE))-6),'csapat-ranglista'!$A:$FP,FR$321,FALSE)/8,VLOOKUP(VLOOKUP($A58,csapatok!$A:$NN,FR$320,FALSE),'csapat-ranglista'!$A:$FP,FR$321,FALSE)/4),0)</f>
        <v>0</v>
      </c>
      <c r="FS58" s="223">
        <f>IFERROR(IF(RIGHT(VLOOKUP($A58,csapatok!$A:$NN,FS$320,FALSE),5)="Csere",VLOOKUP(LEFT(VLOOKUP($A58,csapatok!$A:$NN,FS$320,FALSE),LEN(VLOOKUP($A58,csapatok!$A:$NN,FS$320,FALSE))-6),'csapat-ranglista'!$A:$FP,FS$321,FALSE)/8,VLOOKUP(VLOOKUP($A58,csapatok!$A:$NN,FS$320,FALSE),'csapat-ranglista'!$A:$FP,FS$321,FALSE)/4),0)</f>
        <v>0</v>
      </c>
      <c r="FT58" s="223">
        <f>IFERROR(IF(RIGHT(VLOOKUP($A58,csapatok!$A:$NN,FT$320,FALSE),5)="Csere",VLOOKUP(LEFT(VLOOKUP($A58,csapatok!$A:$NN,FT$320,FALSE),LEN(VLOOKUP($A58,csapatok!$A:$NN,FT$320,FALSE))-6),'csapat-ranglista'!$A:$FP,FT$321,FALSE)/8,VLOOKUP(VLOOKUP($A58,csapatok!$A:$NN,FT$320,FALSE),'csapat-ranglista'!$A:$FP,FT$321,FALSE)/4),0)</f>
        <v>0</v>
      </c>
      <c r="FU58" s="223">
        <f>IFERROR(IF(RIGHT(VLOOKUP($A58,csapatok!$A:$NN,FU$320,FALSE),5)="Csere",VLOOKUP(LEFT(VLOOKUP($A58,csapatok!$A:$NN,FU$320,FALSE),LEN(VLOOKUP($A58,csapatok!$A:$NN,FU$320,FALSE))-6),'csapat-ranglista'!$A:$FP,FU$321,FALSE)/8,VLOOKUP(VLOOKUP($A58,csapatok!$A:$NN,FU$320,FALSE),'csapat-ranglista'!$A:$FP,FU$321,FALSE)/4),0)</f>
        <v>0</v>
      </c>
      <c r="FV58" s="223">
        <f>IFERROR(IF(RIGHT(VLOOKUP($A58,csapatok!$A:$NN,FV$320,FALSE),5)="Csere",VLOOKUP(LEFT(VLOOKUP($A58,csapatok!$A:$NN,FV$320,FALSE),LEN(VLOOKUP($A58,csapatok!$A:$NN,FV$320,FALSE))-6),'csapat-ranglista'!$A:$FP,FV$321,FALSE)/8,VLOOKUP(VLOOKUP($A58,csapatok!$A:$NN,FV$320,FALSE),'csapat-ranglista'!$A:$FP,FV$321,FALSE)/4),0)</f>
        <v>0</v>
      </c>
      <c r="FW58" s="223">
        <f>IFERROR(IF(RIGHT(VLOOKUP($A58,csapatok!$A:$NN,FW$320,FALSE),5)="Csere",VLOOKUP(LEFT(VLOOKUP($A58,csapatok!$A:$NN,FW$320,FALSE),LEN(VLOOKUP($A58,csapatok!$A:$NN,FW$320,FALSE))-6),'csapat-ranglista'!$A:$FP,FW$321,FALSE)/8,VLOOKUP(VLOOKUP($A58,csapatok!$A:$NN,FW$320,FALSE),'csapat-ranglista'!$A:$FP,FW$321,FALSE)/4),0)</f>
        <v>0</v>
      </c>
      <c r="FX58" s="223">
        <f>IFERROR(IF(RIGHT(VLOOKUP($A58,csapatok!$A:$NN,FX$320,FALSE),5)="Csere",VLOOKUP(LEFT(VLOOKUP($A58,csapatok!$A:$NN,FX$320,FALSE),LEN(VLOOKUP($A58,csapatok!$A:$NN,FX$320,FALSE))-6),'csapat-ranglista'!$A:$FP,FX$321,FALSE)/8,VLOOKUP(VLOOKUP($A58,csapatok!$A:$NN,FX$320,FALSE),'csapat-ranglista'!$A:$FP,FX$321,FALSE)/4),0)</f>
        <v>0</v>
      </c>
      <c r="FY58" s="223">
        <f>IFERROR(IF(RIGHT(VLOOKUP($A58,csapatok!$A:$NN,FY$320,FALSE),5)="Csere",VLOOKUP(LEFT(VLOOKUP($A58,csapatok!$A:$NN,FY$320,FALSE),LEN(VLOOKUP($A58,csapatok!$A:$NN,FY$320,FALSE))-6),'csapat-ranglista'!$A:$FP,FY$321,FALSE)/8,VLOOKUP(VLOOKUP($A58,csapatok!$A:$NN,FY$320,FALSE),'csapat-ranglista'!$A:$FP,FY$321,FALSE)/4),0)</f>
        <v>0</v>
      </c>
      <c r="FZ58" s="223">
        <f>IFERROR(IF(RIGHT(VLOOKUP($A58,csapatok!$A:$NN,FZ$320,FALSE),5)="Csere",VLOOKUP(LEFT(VLOOKUP($A58,csapatok!$A:$NN,FZ$320,FALSE),LEN(VLOOKUP($A58,csapatok!$A:$NN,FZ$320,FALSE))-6),'csapat-ranglista'!$A:$FP,FZ$321,FALSE)/8,VLOOKUP(VLOOKUP($A58,csapatok!$A:$NN,FZ$320,FALSE),'csapat-ranglista'!$A:$FP,FZ$321,FALSE)/4),0)</f>
        <v>15.841336918477777</v>
      </c>
      <c r="GA58" s="223">
        <f>IFERROR(IF(RIGHT(VLOOKUP($A58,csapatok!$A:$NN,GA$320,FALSE),5)="Csere",VLOOKUP(LEFT(VLOOKUP($A58,csapatok!$A:$NN,GA$320,FALSE),LEN(VLOOKUP($A58,csapatok!$A:$NN,GA$320,FALSE))-6),'csapat-ranglista'!$A:$FP,GA$321,FALSE)/8,VLOOKUP(VLOOKUP($A58,csapatok!$A:$NN,GA$320,FALSE),'csapat-ranglista'!$A:$FP,GA$321,FALSE)/4),0)</f>
        <v>0</v>
      </c>
      <c r="GB58" s="223">
        <f>IFERROR(IF(RIGHT(VLOOKUP($A58,csapatok!$A:$NN,GB$320,FALSE),5)="Csere",VLOOKUP(LEFT(VLOOKUP($A58,csapatok!$A:$NN,GB$320,FALSE),LEN(VLOOKUP($A58,csapatok!$A:$NN,GB$320,FALSE))-6),'csapat-ranglista'!$A:$FP,GB$321,FALSE)/8,VLOOKUP(VLOOKUP($A58,csapatok!$A:$NN,GB$320,FALSE),'csapat-ranglista'!$A:$FP,GB$321,FALSE)/4),0)</f>
        <v>0</v>
      </c>
      <c r="GC58" s="223">
        <f>IFERROR(IF(RIGHT(VLOOKUP($A58,csapatok!$A:$NN,GC$320,FALSE),5)="Csere",VLOOKUP(LEFT(VLOOKUP($A58,csapatok!$A:$NN,GC$320,FALSE),LEN(VLOOKUP($A58,csapatok!$A:$NN,GC$320,FALSE))-6),'csapat-ranglista'!$A:$FP,GC$321,FALSE)/8,VLOOKUP(VLOOKUP($A58,csapatok!$A:$NN,GC$320,FALSE),'csapat-ranglista'!$A:$FP,GC$321,FALSE)/4),0)</f>
        <v>0</v>
      </c>
      <c r="GD58" s="247">
        <f>SUM(EQ58:GC58)</f>
        <v>21.759093892924394</v>
      </c>
    </row>
    <row r="59" spans="1:186">
      <c r="A59" s="32" t="s">
        <v>176</v>
      </c>
      <c r="B59" s="2">
        <v>24275</v>
      </c>
      <c r="C59" s="131" t="str">
        <f>IF(B59=0,"",IF(B59&lt;$C$1,"felnőtt","ifi"))</f>
        <v>felnőtt</v>
      </c>
      <c r="D59" s="32" t="s">
        <v>101</v>
      </c>
      <c r="E59" s="45">
        <v>8.3000000000000007</v>
      </c>
      <c r="F59" s="32">
        <v>0</v>
      </c>
      <c r="G59" s="32">
        <v>0</v>
      </c>
      <c r="H59" s="32">
        <v>0</v>
      </c>
      <c r="I59" s="32">
        <v>0</v>
      </c>
      <c r="J59" s="32">
        <v>1.4951707983450322</v>
      </c>
      <c r="K59" s="32">
        <v>0.9387382205360576</v>
      </c>
      <c r="L59" s="32">
        <v>0</v>
      </c>
      <c r="M59" s="32">
        <v>9.001726066099204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2.429321870272267</v>
      </c>
      <c r="T59" s="32">
        <v>0</v>
      </c>
      <c r="U59" s="32">
        <v>0</v>
      </c>
      <c r="V59" s="32">
        <v>0</v>
      </c>
      <c r="W59" s="32">
        <v>0.74550547175003534</v>
      </c>
      <c r="X59" s="32">
        <f>IFERROR(IF(RIGHT(VLOOKUP($A59,csapatok!$A:$BL,X$320,FALSE),5)="Csere",VLOOKUP(LEFT(VLOOKUP($A59,csapatok!$A:$BL,X$320,FALSE),LEN(VLOOKUP($A59,csapatok!$A:$BL,X$320,FALSE))-6),'csapat-ranglista'!$A:$FP,X$321,FALSE)/8,VLOOKUP(VLOOKUP($A59,csapatok!$A:$BL,X$320,FALSE),'csapat-ranglista'!$A:$FP,X$321,FALSE)/4),0)</f>
        <v>0</v>
      </c>
      <c r="Y59" s="32">
        <f>IFERROR(IF(RIGHT(VLOOKUP($A59,csapatok!$A:$BL,Y$320,FALSE),5)="Csere",VLOOKUP(LEFT(VLOOKUP($A59,csapatok!$A:$BL,Y$320,FALSE),LEN(VLOOKUP($A59,csapatok!$A:$BL,Y$320,FALSE))-6),'csapat-ranglista'!$A:$FP,Y$321,FALSE)/8,VLOOKUP(VLOOKUP($A59,csapatok!$A:$BL,Y$320,FALSE),'csapat-ranglista'!$A:$FP,Y$321,FALSE)/4),0)</f>
        <v>0</v>
      </c>
      <c r="Z59" s="32">
        <f>IFERROR(IF(RIGHT(VLOOKUP($A59,csapatok!$A:$BL,Z$320,FALSE),5)="Csere",VLOOKUP(LEFT(VLOOKUP($A59,csapatok!$A:$BL,Z$320,FALSE),LEN(VLOOKUP($A59,csapatok!$A:$BL,Z$320,FALSE))-6),'csapat-ranglista'!$A:$FP,Z$321,FALSE)/8,VLOOKUP(VLOOKUP($A59,csapatok!$A:$BL,Z$320,FALSE),'csapat-ranglista'!$A:$FP,Z$321,FALSE)/4),0)</f>
        <v>0</v>
      </c>
      <c r="AA59" s="32">
        <f>IFERROR(IF(RIGHT(VLOOKUP($A59,csapatok!$A:$BL,AA$320,FALSE),5)="Csere",VLOOKUP(LEFT(VLOOKUP($A59,csapatok!$A:$BL,AA$320,FALSE),LEN(VLOOKUP($A59,csapatok!$A:$BL,AA$320,FALSE))-6),'csapat-ranglista'!$A:$FP,AA$321,FALSE)/8,VLOOKUP(VLOOKUP($A59,csapatok!$A:$BL,AA$320,FALSE),'csapat-ranglista'!$A:$FP,AA$321,FALSE)/4),0)</f>
        <v>0</v>
      </c>
      <c r="AB59" s="223">
        <f>IFERROR(IF(RIGHT(VLOOKUP($A59,csapatok!$A:$BL,AB$320,FALSE),5)="Csere",VLOOKUP(LEFT(VLOOKUP($A59,csapatok!$A:$BL,AB$320,FALSE),LEN(VLOOKUP($A59,csapatok!$A:$BL,AB$320,FALSE))-6),'csapat-ranglista'!$A:$FP,AB$321,FALSE)/8,VLOOKUP(VLOOKUP($A59,csapatok!$A:$BL,AB$320,FALSE),'csapat-ranglista'!$A:$FP,AB$321,FALSE)/4),0)</f>
        <v>0</v>
      </c>
      <c r="AC59" s="223">
        <f>IFERROR(IF(RIGHT(VLOOKUP($A59,csapatok!$A:$BL,AC$320,FALSE),5)="Csere",VLOOKUP(LEFT(VLOOKUP($A59,csapatok!$A:$BL,AC$320,FALSE),LEN(VLOOKUP($A59,csapatok!$A:$BL,AC$320,FALSE))-6),'csapat-ranglista'!$A:$FP,AC$321,FALSE)/8,VLOOKUP(VLOOKUP($A59,csapatok!$A:$BL,AC$320,FALSE),'csapat-ranglista'!$A:$FP,AC$321,FALSE)/4),0)</f>
        <v>0</v>
      </c>
      <c r="AD59" s="223">
        <f>IFERROR(IF(RIGHT(VLOOKUP($A59,csapatok!$A:$BL,AD$320,FALSE),5)="Csere",VLOOKUP(LEFT(VLOOKUP($A59,csapatok!$A:$BL,AD$320,FALSE),LEN(VLOOKUP($A59,csapatok!$A:$BL,AD$320,FALSE))-6),'csapat-ranglista'!$A:$FP,AD$321,FALSE)/8,VLOOKUP(VLOOKUP($A59,csapatok!$A:$BL,AD$320,FALSE),'csapat-ranglista'!$A:$FP,AD$321,FALSE)/4),0)</f>
        <v>0</v>
      </c>
      <c r="AE59" s="223">
        <f>IFERROR(IF(RIGHT(VLOOKUP($A59,csapatok!$A:$BL,AE$320,FALSE),5)="Csere",VLOOKUP(LEFT(VLOOKUP($A59,csapatok!$A:$BL,AE$320,FALSE),LEN(VLOOKUP($A59,csapatok!$A:$BL,AE$320,FALSE))-6),'csapat-ranglista'!$A:$FP,AE$321,FALSE)/8,VLOOKUP(VLOOKUP($A59,csapatok!$A:$BL,AE$320,FALSE),'csapat-ranglista'!$A:$FP,AE$321,FALSE)/4),0)</f>
        <v>0</v>
      </c>
      <c r="AF59" s="223">
        <f>IFERROR(IF(RIGHT(VLOOKUP($A59,csapatok!$A:$BL,AF$320,FALSE),5)="Csere",VLOOKUP(LEFT(VLOOKUP($A59,csapatok!$A:$BL,AF$320,FALSE),LEN(VLOOKUP($A59,csapatok!$A:$BL,AF$320,FALSE))-6),'csapat-ranglista'!$A:$FP,AF$321,FALSE)/8,VLOOKUP(VLOOKUP($A59,csapatok!$A:$BL,AF$320,FALSE),'csapat-ranglista'!$A:$FP,AF$321,FALSE)/4),0)</f>
        <v>0</v>
      </c>
      <c r="AG59" s="223">
        <f>IFERROR(IF(RIGHT(VLOOKUP($A59,csapatok!$A:$BL,AG$320,FALSE),5)="Csere",VLOOKUP(LEFT(VLOOKUP($A59,csapatok!$A:$BL,AG$320,FALSE),LEN(VLOOKUP($A59,csapatok!$A:$BL,AG$320,FALSE))-6),'csapat-ranglista'!$A:$FP,AG$321,FALSE)/8,VLOOKUP(VLOOKUP($A59,csapatok!$A:$BL,AG$320,FALSE),'csapat-ranglista'!$A:$FP,AG$321,FALSE)/4),0)</f>
        <v>1.5308251361583567</v>
      </c>
      <c r="AH59" s="223">
        <f>IFERROR(IF(RIGHT(VLOOKUP($A59,csapatok!$A:$BL,AH$320,FALSE),5)="Csere",VLOOKUP(LEFT(VLOOKUP($A59,csapatok!$A:$BL,AH$320,FALSE),LEN(VLOOKUP($A59,csapatok!$A:$BL,AH$320,FALSE))-6),'csapat-ranglista'!$A:$FP,AH$321,FALSE)/8,VLOOKUP(VLOOKUP($A59,csapatok!$A:$BL,AH$320,FALSE),'csapat-ranglista'!$A:$FP,AH$321,FALSE)/4),0)</f>
        <v>0</v>
      </c>
      <c r="AI59" s="223">
        <f>IFERROR(IF(RIGHT(VLOOKUP($A59,csapatok!$A:$BL,AI$320,FALSE),5)="Csere",VLOOKUP(LEFT(VLOOKUP($A59,csapatok!$A:$BL,AI$320,FALSE),LEN(VLOOKUP($A59,csapatok!$A:$BL,AI$320,FALSE))-6),'csapat-ranglista'!$A:$FP,AI$321,FALSE)/8,VLOOKUP(VLOOKUP($A59,csapatok!$A:$BL,AI$320,FALSE),'csapat-ranglista'!$A:$FP,AI$321,FALSE)/4),0)</f>
        <v>1.4217798670497324</v>
      </c>
      <c r="AJ59" s="223">
        <f>IFERROR(IF(RIGHT(VLOOKUP($A59,csapatok!$A:$BL,AJ$320,FALSE),5)="Csere",VLOOKUP(LEFT(VLOOKUP($A59,csapatok!$A:$BL,AJ$320,FALSE),LEN(VLOOKUP($A59,csapatok!$A:$BL,AJ$320,FALSE))-6),'csapat-ranglista'!$A:$FP,AJ$321,FALSE)/8,VLOOKUP(VLOOKUP($A59,csapatok!$A:$BL,AJ$320,FALSE),'csapat-ranglista'!$A:$FP,AJ$321,FALSE)/2),0)</f>
        <v>0</v>
      </c>
      <c r="AK59" s="223">
        <f>IFERROR(IF(RIGHT(VLOOKUP($A59,csapatok!$A:$CN,AK$320,FALSE),5)="Csere",VLOOKUP(LEFT(VLOOKUP($A59,csapatok!$A:$CN,AK$320,FALSE),LEN(VLOOKUP($A59,csapatok!$A:$CN,AK$320,FALSE))-6),'csapat-ranglista'!$A:$FP,AK$321,FALSE)/8,VLOOKUP(VLOOKUP($A59,csapatok!$A:$CN,AK$320,FALSE),'csapat-ranglista'!$A:$FP,AK$321,FALSE)/4),0)</f>
        <v>0</v>
      </c>
      <c r="AL59" s="223">
        <f>IFERROR(IF(RIGHT(VLOOKUP($A59,csapatok!$A:$CN,AL$320,FALSE),5)="Csere",VLOOKUP(LEFT(VLOOKUP($A59,csapatok!$A:$CN,AL$320,FALSE),LEN(VLOOKUP($A59,csapatok!$A:$CN,AL$320,FALSE))-6),'csapat-ranglista'!$A:$FP,AL$321,FALSE)/8,VLOOKUP(VLOOKUP($A59,csapatok!$A:$CN,AL$320,FALSE),'csapat-ranglista'!$A:$FP,AL$321,FALSE)/4),0)</f>
        <v>3.8024458948474673</v>
      </c>
      <c r="AM59" s="223">
        <f>IFERROR(IF(RIGHT(VLOOKUP($A59,csapatok!$A:$CN,AM$320,FALSE),5)="Csere",VLOOKUP(LEFT(VLOOKUP($A59,csapatok!$A:$CN,AM$320,FALSE),LEN(VLOOKUP($A59,csapatok!$A:$CN,AM$320,FALSE))-6),'csapat-ranglista'!$A:$FP,AM$321,FALSE)/8,VLOOKUP(VLOOKUP($A59,csapatok!$A:$CN,AM$320,FALSE),'csapat-ranglista'!$A:$FP,AM$321,FALSE)/4),0)</f>
        <v>0</v>
      </c>
      <c r="AN59" s="223">
        <f>IFERROR(IF(RIGHT(VLOOKUP($A59,csapatok!$A:$CN,AN$320,FALSE),5)="Csere",VLOOKUP(LEFT(VLOOKUP($A59,csapatok!$A:$CN,AN$320,FALSE),LEN(VLOOKUP($A59,csapatok!$A:$CN,AN$320,FALSE))-6),'csapat-ranglista'!$A:$FP,AN$321,FALSE)/8,VLOOKUP(VLOOKUP($A59,csapatok!$A:$CN,AN$320,FALSE),'csapat-ranglista'!$A:$FP,AN$321,FALSE)/4),0)</f>
        <v>0</v>
      </c>
      <c r="AO59" s="223">
        <f>IFERROR(IF(RIGHT(VLOOKUP($A59,csapatok!$A:$CN,AO$320,FALSE),5)="Csere",VLOOKUP(LEFT(VLOOKUP($A59,csapatok!$A:$CN,AO$320,FALSE),LEN(VLOOKUP($A59,csapatok!$A:$CN,AO$320,FALSE))-6),'csapat-ranglista'!$A:$FP,AO$321,FALSE)/8,VLOOKUP(VLOOKUP($A59,csapatok!$A:$CN,AO$320,FALSE),'csapat-ranglista'!$A:$FP,AO$321,FALSE)/4),0)</f>
        <v>0</v>
      </c>
      <c r="AP59" s="223">
        <f>IFERROR(IF(RIGHT(VLOOKUP($A59,csapatok!$A:$CN,AP$320,FALSE),5)="Csere",VLOOKUP(LEFT(VLOOKUP($A59,csapatok!$A:$CN,AP$320,FALSE),LEN(VLOOKUP($A59,csapatok!$A:$CN,AP$320,FALSE))-6),'csapat-ranglista'!$A:$FP,AP$321,FALSE)/8,VLOOKUP(VLOOKUP($A59,csapatok!$A:$CN,AP$320,FALSE),'csapat-ranglista'!$A:$FP,AP$321,FALSE)/4),0)</f>
        <v>0</v>
      </c>
      <c r="AQ59" s="223">
        <f>IFERROR(IF(RIGHT(VLOOKUP($A59,csapatok!$A:$CN,AQ$320,FALSE),5)="Csere",VLOOKUP(LEFT(VLOOKUP($A59,csapatok!$A:$CN,AQ$320,FALSE),LEN(VLOOKUP($A59,csapatok!$A:$CN,AQ$320,FALSE))-6),'csapat-ranglista'!$A:$FP,AQ$321,FALSE)/8,VLOOKUP(VLOOKUP($A59,csapatok!$A:$CN,AQ$320,FALSE),'csapat-ranglista'!$A:$FP,AQ$321,FALSE)/4),0)</f>
        <v>9.5378653719373805</v>
      </c>
      <c r="AR59" s="223">
        <f>IFERROR(IF(RIGHT(VLOOKUP($A59,csapatok!$A:$CN,AR$320,FALSE),5)="Csere",VLOOKUP(LEFT(VLOOKUP($A59,csapatok!$A:$CN,AR$320,FALSE),LEN(VLOOKUP($A59,csapatok!$A:$CN,AR$320,FALSE))-6),'csapat-ranglista'!$A:$FP,AR$321,FALSE)/8,VLOOKUP(VLOOKUP($A59,csapatok!$A:$CN,AR$320,FALSE),'csapat-ranglista'!$A:$FP,AR$321,FALSE)/4),0)</f>
        <v>0</v>
      </c>
      <c r="AS59" s="223">
        <f>IFERROR(IF(RIGHT(VLOOKUP($A59,csapatok!$A:$CN,AS$320,FALSE),5)="Csere",VLOOKUP(LEFT(VLOOKUP($A59,csapatok!$A:$CN,AS$320,FALSE),LEN(VLOOKUP($A59,csapatok!$A:$CN,AS$320,FALSE))-6),'csapat-ranglista'!$A:$FP,AS$321,FALSE)/8,VLOOKUP(VLOOKUP($A59,csapatok!$A:$CN,AS$320,FALSE),'csapat-ranglista'!$A:$FP,AS$321,FALSE)/4),0)</f>
        <v>0</v>
      </c>
      <c r="AT59" s="223">
        <f>IFERROR(IF(RIGHT(VLOOKUP($A59,csapatok!$A:$CN,AT$320,FALSE),5)="Csere",VLOOKUP(LEFT(VLOOKUP($A59,csapatok!$A:$CN,AT$320,FALSE),LEN(VLOOKUP($A59,csapatok!$A:$CN,AT$320,FALSE))-6),'csapat-ranglista'!$A:$FP,AT$321,FALSE)/8,VLOOKUP(VLOOKUP($A59,csapatok!$A:$CN,AT$320,FALSE),'csapat-ranglista'!$A:$FP,AT$321,FALSE)/4),0)</f>
        <v>7.4846102859136527</v>
      </c>
      <c r="AU59" s="223">
        <f>IFERROR(IF(RIGHT(VLOOKUP($A59,csapatok!$A:$CN,AU$320,FALSE),5)="Csere",VLOOKUP(LEFT(VLOOKUP($A59,csapatok!$A:$CN,AU$320,FALSE),LEN(VLOOKUP($A59,csapatok!$A:$CN,AU$320,FALSE))-6),'csapat-ranglista'!$A:$FP,AU$321,FALSE)/8,VLOOKUP(VLOOKUP($A59,csapatok!$A:$CN,AU$320,FALSE),'csapat-ranglista'!$A:$FP,AU$321,FALSE)/4),0)</f>
        <v>0</v>
      </c>
      <c r="AV59" s="223">
        <f>IFERROR(IF(RIGHT(VLOOKUP($A59,csapatok!$A:$CN,AV$320,FALSE),5)="Csere",VLOOKUP(LEFT(VLOOKUP($A59,csapatok!$A:$CN,AV$320,FALSE),LEN(VLOOKUP($A59,csapatok!$A:$CN,AV$320,FALSE))-6),'csapat-ranglista'!$A:$FP,AV$321,FALSE)/8,VLOOKUP(VLOOKUP($A59,csapatok!$A:$CN,AV$320,FALSE),'csapat-ranglista'!$A:$FP,AV$321,FALSE)/4),0)</f>
        <v>0</v>
      </c>
      <c r="AW59" s="223">
        <f>IFERROR(IF(RIGHT(VLOOKUP($A59,csapatok!$A:$CN,AW$320,FALSE),5)="Csere",VLOOKUP(LEFT(VLOOKUP($A59,csapatok!$A:$CN,AW$320,FALSE),LEN(VLOOKUP($A59,csapatok!$A:$CN,AW$320,FALSE))-6),'csapat-ranglista'!$A:$FP,AW$321,FALSE)/8,VLOOKUP(VLOOKUP($A59,csapatok!$A:$CN,AW$320,FALSE),'csapat-ranglista'!$A:$FP,AW$321,FALSE)/4),0)</f>
        <v>0</v>
      </c>
      <c r="AX59" s="223">
        <f>IFERROR(IF(RIGHT(VLOOKUP($A59,csapatok!$A:$CN,AX$320,FALSE),5)="Csere",VLOOKUP(LEFT(VLOOKUP($A59,csapatok!$A:$CN,AX$320,FALSE),LEN(VLOOKUP($A59,csapatok!$A:$CN,AX$320,FALSE))-6),'csapat-ranglista'!$A:$FP,AX$321,FALSE)/8,VLOOKUP(VLOOKUP($A59,csapatok!$A:$CN,AX$320,FALSE),'csapat-ranglista'!$A:$FP,AX$321,FALSE)/4),0)</f>
        <v>0</v>
      </c>
      <c r="AY59" s="223">
        <f>IFERROR(IF(RIGHT(VLOOKUP($A59,csapatok!$A:$NN,AY$320,FALSE),5)="Csere",VLOOKUP(LEFT(VLOOKUP($A59,csapatok!$A:$NN,AY$320,FALSE),LEN(VLOOKUP($A59,csapatok!$A:$NN,AY$320,FALSE))-6),'csapat-ranglista'!$A:$FP,AY$321,FALSE)/8,VLOOKUP(VLOOKUP($A59,csapatok!$A:$NN,AY$320,FALSE),'csapat-ranglista'!$A:$FP,AY$321,FALSE)/4),0)</f>
        <v>0</v>
      </c>
      <c r="AZ59" s="223">
        <f>IFERROR(IF(RIGHT(VLOOKUP($A59,csapatok!$A:$NN,AZ$320,FALSE),5)="Csere",VLOOKUP(LEFT(VLOOKUP($A59,csapatok!$A:$NN,AZ$320,FALSE),LEN(VLOOKUP($A59,csapatok!$A:$NN,AZ$320,FALSE))-6),'csapat-ranglista'!$A:$FP,AZ$321,FALSE)/8,VLOOKUP(VLOOKUP($A59,csapatok!$A:$NN,AZ$320,FALSE),'csapat-ranglista'!$A:$FP,AZ$321,FALSE)/4),0)</f>
        <v>0</v>
      </c>
      <c r="BA59" s="223">
        <f>IFERROR(IF(RIGHT(VLOOKUP($A59,csapatok!$A:$NN,BA$320,FALSE),5)="Csere",VLOOKUP(LEFT(VLOOKUP($A59,csapatok!$A:$NN,BA$320,FALSE),LEN(VLOOKUP($A59,csapatok!$A:$NN,BA$320,FALSE))-6),'csapat-ranglista'!$A:$FP,BA$321,FALSE)/8,VLOOKUP(VLOOKUP($A59,csapatok!$A:$NN,BA$320,FALSE),'csapat-ranglista'!$A:$FP,BA$321,FALSE)/4),0)</f>
        <v>0</v>
      </c>
      <c r="BB59" s="223">
        <f>IFERROR(IF(RIGHT(VLOOKUP($A59,csapatok!$A:$NN,BB$320,FALSE),5)="Csere",VLOOKUP(LEFT(VLOOKUP($A59,csapatok!$A:$NN,BB$320,FALSE),LEN(VLOOKUP($A59,csapatok!$A:$NN,BB$320,FALSE))-6),'csapat-ranglista'!$A:$FP,BB$321,FALSE)/8,VLOOKUP(VLOOKUP($A59,csapatok!$A:$NN,BB$320,FALSE),'csapat-ranglista'!$A:$FP,BB$321,FALSE)/4),0)</f>
        <v>0</v>
      </c>
      <c r="BC59" s="224">
        <f>versenyek!$ES$11*IFERROR(VLOOKUP(VLOOKUP($A59,versenyek!ER:ET,3,FALSE),szabalyok!$A$16:$B$23,2,FALSE)/4,0)</f>
        <v>0</v>
      </c>
      <c r="BD59" s="224">
        <f>versenyek!$EV$11*IFERROR(VLOOKUP(VLOOKUP($A59,versenyek!EU:EW,3,FALSE),szabalyok!$A$16:$B$23,2,FALSE)/4,0)</f>
        <v>0</v>
      </c>
      <c r="BE59" s="223">
        <f>IFERROR(IF(RIGHT(VLOOKUP($A59,csapatok!$A:$NN,BE$320,FALSE),5)="Csere",VLOOKUP(LEFT(VLOOKUP($A59,csapatok!$A:$NN,BE$320,FALSE),LEN(VLOOKUP($A59,csapatok!$A:$NN,BE$320,FALSE))-6),'csapat-ranglista'!$A:$FP,BE$321,FALSE)/8,VLOOKUP(VLOOKUP($A59,csapatok!$A:$NN,BE$320,FALSE),'csapat-ranglista'!$A:$FP,BE$321,FALSE)/4),0)</f>
        <v>0</v>
      </c>
      <c r="BF59" s="223">
        <f>IFERROR(IF(RIGHT(VLOOKUP($A59,csapatok!$A:$NN,BF$320,FALSE),5)="Csere",VLOOKUP(LEFT(VLOOKUP($A59,csapatok!$A:$NN,BF$320,FALSE),LEN(VLOOKUP($A59,csapatok!$A:$NN,BF$320,FALSE))-6),'csapat-ranglista'!$A:$FP,BF$321,FALSE)/8,VLOOKUP(VLOOKUP($A59,csapatok!$A:$NN,BF$320,FALSE),'csapat-ranglista'!$A:$FP,BF$321,FALSE)/4),0)</f>
        <v>0</v>
      </c>
      <c r="BG59" s="223">
        <f>IFERROR(IF(RIGHT(VLOOKUP($A59,csapatok!$A:$NN,BG$320,FALSE),5)="Csere",VLOOKUP(LEFT(VLOOKUP($A59,csapatok!$A:$NN,BG$320,FALSE),LEN(VLOOKUP($A59,csapatok!$A:$NN,BG$320,FALSE))-6),'csapat-ranglista'!$A:$FP,BG$321,FALSE)/8,VLOOKUP(VLOOKUP($A59,csapatok!$A:$NN,BG$320,FALSE),'csapat-ranglista'!$A:$FP,BG$321,FALSE)/4),0)</f>
        <v>0</v>
      </c>
      <c r="BH59" s="223">
        <f>IFERROR(IF(RIGHT(VLOOKUP($A59,csapatok!$A:$NN,BH$320,FALSE),5)="Csere",VLOOKUP(LEFT(VLOOKUP($A59,csapatok!$A:$NN,BH$320,FALSE),LEN(VLOOKUP($A59,csapatok!$A:$NN,BH$320,FALSE))-6),'csapat-ranglista'!$A:$FP,BH$321,FALSE)/8,VLOOKUP(VLOOKUP($A59,csapatok!$A:$NN,BH$320,FALSE),'csapat-ranglista'!$A:$FP,BH$321,FALSE)/4),0)</f>
        <v>6.2206483139233066</v>
      </c>
      <c r="BI59" s="223">
        <f>IFERROR(IF(RIGHT(VLOOKUP($A59,csapatok!$A:$NN,BI$320,FALSE),5)="Csere",VLOOKUP(LEFT(VLOOKUP($A59,csapatok!$A:$NN,BI$320,FALSE),LEN(VLOOKUP($A59,csapatok!$A:$NN,BI$320,FALSE))-6),'csapat-ranglista'!$A:$FP,BI$321,FALSE)/8,VLOOKUP(VLOOKUP($A59,csapatok!$A:$NN,BI$320,FALSE),'csapat-ranglista'!$A:$FP,BI$321,FALSE)/4),0)</f>
        <v>0</v>
      </c>
      <c r="BJ59" s="223">
        <f>IFERROR(IF(RIGHT(VLOOKUP($A59,csapatok!$A:$NN,BJ$320,FALSE),5)="Csere",VLOOKUP(LEFT(VLOOKUP($A59,csapatok!$A:$NN,BJ$320,FALSE),LEN(VLOOKUP($A59,csapatok!$A:$NN,BJ$320,FALSE))-6),'csapat-ranglista'!$A:$FP,BJ$321,FALSE)/8,VLOOKUP(VLOOKUP($A59,csapatok!$A:$NN,BJ$320,FALSE),'csapat-ranglista'!$A:$FP,BJ$321,FALSE)/4),0)</f>
        <v>0</v>
      </c>
      <c r="BK59" s="223">
        <f>IFERROR(IF(RIGHT(VLOOKUP($A59,csapatok!$A:$NN,BK$320,FALSE),5)="Csere",VLOOKUP(LEFT(VLOOKUP($A59,csapatok!$A:$NN,BK$320,FALSE),LEN(VLOOKUP($A59,csapatok!$A:$NN,BK$320,FALSE))-6),'csapat-ranglista'!$A:$FP,BK$321,FALSE)/8,VLOOKUP(VLOOKUP($A59,csapatok!$A:$NN,BK$320,FALSE),'csapat-ranglista'!$A:$FP,BK$321,FALSE)/4),0)</f>
        <v>0</v>
      </c>
      <c r="BL59" s="223">
        <f>IFERROR(IF(RIGHT(VLOOKUP($A59,csapatok!$A:$NN,BL$320,FALSE),5)="Csere",VLOOKUP(LEFT(VLOOKUP($A59,csapatok!$A:$NN,BL$320,FALSE),LEN(VLOOKUP($A59,csapatok!$A:$NN,BL$320,FALSE))-6),'csapat-ranglista'!$A:$FP,BL$321,FALSE)/8,VLOOKUP(VLOOKUP($A59,csapatok!$A:$NN,BL$320,FALSE),'csapat-ranglista'!$A:$FP,BL$321,FALSE)/4),0)</f>
        <v>0</v>
      </c>
      <c r="BM59" s="223">
        <f>IFERROR(IF(RIGHT(VLOOKUP($A59,csapatok!$A:$NN,BM$320,FALSE),5)="Csere",VLOOKUP(LEFT(VLOOKUP($A59,csapatok!$A:$NN,BM$320,FALSE),LEN(VLOOKUP($A59,csapatok!$A:$NN,BM$320,FALSE))-6),'csapat-ranglista'!$A:$FP,BM$321,FALSE)/8,VLOOKUP(VLOOKUP($A59,csapatok!$A:$NN,BM$320,FALSE),'csapat-ranglista'!$A:$FP,BM$321,FALSE)/4),0)</f>
        <v>0</v>
      </c>
      <c r="BN59" s="223">
        <f>IFERROR(IF(RIGHT(VLOOKUP($A59,csapatok!$A:$NN,BN$320,FALSE),5)="Csere",VLOOKUP(LEFT(VLOOKUP($A59,csapatok!$A:$NN,BN$320,FALSE),LEN(VLOOKUP($A59,csapatok!$A:$NN,BN$320,FALSE))-6),'csapat-ranglista'!$A:$FP,BN$321,FALSE)/8,VLOOKUP(VLOOKUP($A59,csapatok!$A:$NN,BN$320,FALSE),'csapat-ranglista'!$A:$FP,BN$321,FALSE)/4),0)</f>
        <v>0</v>
      </c>
      <c r="BO59" s="223">
        <f>IFERROR(IF(RIGHT(VLOOKUP($A59,csapatok!$A:$NN,BO$320,FALSE),5)="Csere",VLOOKUP(LEFT(VLOOKUP($A59,csapatok!$A:$NN,BO$320,FALSE),LEN(VLOOKUP($A59,csapatok!$A:$NN,BO$320,FALSE))-6),'csapat-ranglista'!$A:$FP,BO$321,FALSE)/8,VLOOKUP(VLOOKUP($A59,csapatok!$A:$NN,BO$320,FALSE),'csapat-ranglista'!$A:$FP,BO$321,FALSE)/4),0)</f>
        <v>5.5093594458209356</v>
      </c>
      <c r="BP59" s="223">
        <f>IFERROR(IF(RIGHT(VLOOKUP($A59,csapatok!$A:$NN,BP$320,FALSE),5)="Csere",VLOOKUP(LEFT(VLOOKUP($A59,csapatok!$A:$NN,BP$320,FALSE),LEN(VLOOKUP($A59,csapatok!$A:$NN,BP$320,FALSE))-6),'csapat-ranglista'!$A:$FP,BP$321,FALSE)/8,VLOOKUP(VLOOKUP($A59,csapatok!$A:$NN,BP$320,FALSE),'csapat-ranglista'!$A:$FP,BP$321,FALSE)/4),0)</f>
        <v>0</v>
      </c>
      <c r="BQ59" s="223">
        <f>IFERROR(IF(RIGHT(VLOOKUP($A59,csapatok!$A:$NN,BQ$320,FALSE),5)="Csere",VLOOKUP(LEFT(VLOOKUP($A59,csapatok!$A:$NN,BQ$320,FALSE),LEN(VLOOKUP($A59,csapatok!$A:$NN,BQ$320,FALSE))-6),'csapat-ranglista'!$A:$FP,BQ$321,FALSE)/8,VLOOKUP(VLOOKUP($A59,csapatok!$A:$NN,BQ$320,FALSE),'csapat-ranglista'!$A:$FP,BQ$321,FALSE)/4),0)</f>
        <v>0</v>
      </c>
      <c r="BR59" s="223">
        <f>IFERROR(IF(RIGHT(VLOOKUP($A59,csapatok!$A:$NN,BR$320,FALSE),5)="Csere",VLOOKUP(LEFT(VLOOKUP($A59,csapatok!$A:$NN,BR$320,FALSE),LEN(VLOOKUP($A59,csapatok!$A:$NN,BR$320,FALSE))-6),'csapat-ranglista'!$A:$FP,BR$321,FALSE)/8,VLOOKUP(VLOOKUP($A59,csapatok!$A:$NN,BR$320,FALSE),'csapat-ranglista'!$A:$FP,BR$321,FALSE)/4),0)</f>
        <v>0</v>
      </c>
      <c r="BS59" s="223">
        <f>IFERROR(IF(RIGHT(VLOOKUP($A59,csapatok!$A:$NN,BS$320,FALSE),5)="Csere",VLOOKUP(LEFT(VLOOKUP($A59,csapatok!$A:$NN,BS$320,FALSE),LEN(VLOOKUP($A59,csapatok!$A:$NN,BS$320,FALSE))-6),'csapat-ranglista'!$A:$FP,BS$321,FALSE)/8,VLOOKUP(VLOOKUP($A59,csapatok!$A:$NN,BS$320,FALSE),'csapat-ranglista'!$A:$FP,BS$321,FALSE)/4),0)</f>
        <v>1.5049959947391371</v>
      </c>
      <c r="BT59" s="223">
        <f>IFERROR(IF(RIGHT(VLOOKUP($A59,csapatok!$A:$NN,BT$320,FALSE),5)="Csere",VLOOKUP(LEFT(VLOOKUP($A59,csapatok!$A:$NN,BT$320,FALSE),LEN(VLOOKUP($A59,csapatok!$A:$NN,BT$320,FALSE))-6),'csapat-ranglista'!$A:$FP,BT$321,FALSE)/8,VLOOKUP(VLOOKUP($A59,csapatok!$A:$NN,BT$320,FALSE),'csapat-ranglista'!$A:$FP,BT$321,FALSE)/4),0)</f>
        <v>0</v>
      </c>
      <c r="BU59" s="223">
        <f>IFERROR(IF(RIGHT(VLOOKUP($A59,csapatok!$A:$NN,BU$320,FALSE),5)="Csere",VLOOKUP(LEFT(VLOOKUP($A59,csapatok!$A:$NN,BU$320,FALSE),LEN(VLOOKUP($A59,csapatok!$A:$NN,BU$320,FALSE))-6),'csapat-ranglista'!$A:$FP,BU$321,FALSE)/8,VLOOKUP(VLOOKUP($A59,csapatok!$A:$NN,BU$320,FALSE),'csapat-ranglista'!$A:$FP,BU$321,FALSE)/4),0)</f>
        <v>0</v>
      </c>
      <c r="BV59" s="223">
        <f>IFERROR(IF(RIGHT(VLOOKUP($A59,csapatok!$A:$NN,BV$320,FALSE),5)="Csere",VLOOKUP(LEFT(VLOOKUP($A59,csapatok!$A:$NN,BV$320,FALSE),LEN(VLOOKUP($A59,csapatok!$A:$NN,BV$320,FALSE))-6),'csapat-ranglista'!$A:$FP,BV$321,FALSE)/8,VLOOKUP(VLOOKUP($A59,csapatok!$A:$NN,BV$320,FALSE),'csapat-ranglista'!$A:$FP,BV$321,FALSE)/4),0)</f>
        <v>0</v>
      </c>
      <c r="BW59" s="223">
        <f>IFERROR(IF(RIGHT(VLOOKUP($A59,csapatok!$A:$NN,BW$320,FALSE),5)="Csere",VLOOKUP(LEFT(VLOOKUP($A59,csapatok!$A:$NN,BW$320,FALSE),LEN(VLOOKUP($A59,csapatok!$A:$NN,BW$320,FALSE))-6),'csapat-ranglista'!$A:$FP,BW$321,FALSE)/8,VLOOKUP(VLOOKUP($A59,csapatok!$A:$NN,BW$320,FALSE),'csapat-ranglista'!$A:$FP,BW$321,FALSE)/4),0)</f>
        <v>0</v>
      </c>
      <c r="BX59" s="223">
        <f>IFERROR(IF(RIGHT(VLOOKUP($A59,csapatok!$A:$NN,BX$320,FALSE),5)="Csere",VLOOKUP(LEFT(VLOOKUP($A59,csapatok!$A:$NN,BX$320,FALSE),LEN(VLOOKUP($A59,csapatok!$A:$NN,BX$320,FALSE))-6),'csapat-ranglista'!$A:$FP,BX$321,FALSE)/8,VLOOKUP(VLOOKUP($A59,csapatok!$A:$NN,BX$320,FALSE),'csapat-ranglista'!$A:$FP,BX$321,FALSE)/4),0)</f>
        <v>0</v>
      </c>
      <c r="BY59" s="223">
        <f>IFERROR(IF(RIGHT(VLOOKUP($A59,csapatok!$A:$NN,BY$320,FALSE),5)="Csere",VLOOKUP(LEFT(VLOOKUP($A59,csapatok!$A:$NN,BY$320,FALSE),LEN(VLOOKUP($A59,csapatok!$A:$NN,BY$320,FALSE))-6),'csapat-ranglista'!$A:$FP,BY$321,FALSE)/8,VLOOKUP(VLOOKUP($A59,csapatok!$A:$NN,BY$320,FALSE),'csapat-ranglista'!$A:$FP,BY$321,FALSE)/4),0)</f>
        <v>23.623329356891691</v>
      </c>
      <c r="BZ59" s="223">
        <f>IFERROR(IF(RIGHT(VLOOKUP($A59,csapatok!$A:$NN,BZ$320,FALSE),5)="Csere",VLOOKUP(LEFT(VLOOKUP($A59,csapatok!$A:$NN,BZ$320,FALSE),LEN(VLOOKUP($A59,csapatok!$A:$NN,BZ$320,FALSE))-6),'csapat-ranglista'!$A:$FP,BZ$321,FALSE)/8,VLOOKUP(VLOOKUP($A59,csapatok!$A:$NN,BZ$320,FALSE),'csapat-ranglista'!$A:$FP,BZ$321,FALSE)/4),0)</f>
        <v>0</v>
      </c>
      <c r="CA59" s="223">
        <f>IFERROR(IF(RIGHT(VLOOKUP($A59,csapatok!$A:$NN,CA$320,FALSE),5)="Csere",VLOOKUP(LEFT(VLOOKUP($A59,csapatok!$A:$NN,CA$320,FALSE),LEN(VLOOKUP($A59,csapatok!$A:$NN,CA$320,FALSE))-6),'csapat-ranglista'!$A:$FP,CA$321,FALSE)/8,VLOOKUP(VLOOKUP($A59,csapatok!$A:$NN,CA$320,FALSE),'csapat-ranglista'!$A:$FP,CA$321,FALSE)/4),0)</f>
        <v>0</v>
      </c>
      <c r="CB59" s="223">
        <f>IFERROR(IF(RIGHT(VLOOKUP($A59,csapatok!$A:$NN,CB$320,FALSE),5)="Csere",VLOOKUP(LEFT(VLOOKUP($A59,csapatok!$A:$NN,CB$320,FALSE),LEN(VLOOKUP($A59,csapatok!$A:$NN,CB$320,FALSE))-6),'csapat-ranglista'!$A:$FP,CB$321,FALSE)/8,VLOOKUP(VLOOKUP($A59,csapatok!$A:$NN,CB$320,FALSE),'csapat-ranglista'!$A:$FP,CB$321,FALSE)/4),0)</f>
        <v>0</v>
      </c>
      <c r="CC59" s="223">
        <f>IFERROR(IF(RIGHT(VLOOKUP($A59,csapatok!$A:$NN,CC$320,FALSE),5)="Csere",VLOOKUP(LEFT(VLOOKUP($A59,csapatok!$A:$NN,CC$320,FALSE),LEN(VLOOKUP($A59,csapatok!$A:$NN,CC$320,FALSE))-6),'csapat-ranglista'!$A:$FP,CC$321,FALSE)/8,VLOOKUP(VLOOKUP($A59,csapatok!$A:$NN,CC$320,FALSE),'csapat-ranglista'!$A:$FP,CC$321,FALSE)/4),0)</f>
        <v>0</v>
      </c>
      <c r="CD59" s="223">
        <f>IFERROR(IF(RIGHT(VLOOKUP($A59,csapatok!$A:$NN,CD$320,FALSE),5)="Csere",VLOOKUP(LEFT(VLOOKUP($A59,csapatok!$A:$NN,CD$320,FALSE),LEN(VLOOKUP($A59,csapatok!$A:$NN,CD$320,FALSE))-6),'csapat-ranglista'!$A:$FP,CD$321,FALSE)/8,VLOOKUP(VLOOKUP($A59,csapatok!$A:$NN,CD$320,FALSE),'csapat-ranglista'!$A:$FP,CD$321,FALSE)/4),0)</f>
        <v>0</v>
      </c>
      <c r="CE59" s="223">
        <f>IFERROR(IF(RIGHT(VLOOKUP($A59,csapatok!$A:$NN,CE$320,FALSE),5)="Csere",VLOOKUP(LEFT(VLOOKUP($A59,csapatok!$A:$NN,CE$320,FALSE),LEN(VLOOKUP($A59,csapatok!$A:$NN,CE$320,FALSE))-6),'csapat-ranglista'!$A:$FP,CE$321,FALSE)/8,VLOOKUP(VLOOKUP($A59,csapatok!$A:$NN,CE$320,FALSE),'csapat-ranglista'!$A:$FP,CE$321,FALSE)/4),0)</f>
        <v>0</v>
      </c>
      <c r="CF59" s="223">
        <f>IFERROR(IF(RIGHT(VLOOKUP($A59,csapatok!$A:$NN,CF$320,FALSE),5)="Csere",VLOOKUP(LEFT(VLOOKUP($A59,csapatok!$A:$NN,CF$320,FALSE),LEN(VLOOKUP($A59,csapatok!$A:$NN,CF$320,FALSE))-6),'csapat-ranglista'!$A:$FP,CF$321,FALSE)/8,VLOOKUP(VLOOKUP($A59,csapatok!$A:$NN,CF$320,FALSE),'csapat-ranglista'!$A:$FP,CF$321,FALSE)/4),0)</f>
        <v>0</v>
      </c>
      <c r="CG59" s="223">
        <f>IFERROR(IF(RIGHT(VLOOKUP($A59,csapatok!$A:$NN,CG$320,FALSE),5)="Csere",VLOOKUP(LEFT(VLOOKUP($A59,csapatok!$A:$NN,CG$320,FALSE),LEN(VLOOKUP($A59,csapatok!$A:$NN,CG$320,FALSE))-6),'csapat-ranglista'!$A:$FP,CG$321,FALSE)/8,VLOOKUP(VLOOKUP($A59,csapatok!$A:$NN,CG$320,FALSE),'csapat-ranglista'!$A:$FP,CG$321,FALSE)/4),0)</f>
        <v>0</v>
      </c>
      <c r="CH59" s="223">
        <f>IFERROR(IF(RIGHT(VLOOKUP($A59,csapatok!$A:$NN,CH$320,FALSE),5)="Csere",VLOOKUP(LEFT(VLOOKUP($A59,csapatok!$A:$NN,CH$320,FALSE),LEN(VLOOKUP($A59,csapatok!$A:$NN,CH$320,FALSE))-6),'csapat-ranglista'!$A:$FP,CH$321,FALSE)/8,VLOOKUP(VLOOKUP($A59,csapatok!$A:$NN,CH$320,FALSE),'csapat-ranglista'!$A:$FP,CH$321,FALSE)/4),0)</f>
        <v>5.7359145907061917</v>
      </c>
      <c r="CI59" s="223">
        <f>IFERROR(IF(RIGHT(VLOOKUP($A59,csapatok!$A:$NN,CI$320,FALSE),5)="Csere",VLOOKUP(LEFT(VLOOKUP($A59,csapatok!$A:$NN,CI$320,FALSE),LEN(VLOOKUP($A59,csapatok!$A:$NN,CI$320,FALSE))-6),'csapat-ranglista'!$A:$FP,CI$321,FALSE)/8,VLOOKUP(VLOOKUP($A59,csapatok!$A:$NN,CI$320,FALSE),'csapat-ranglista'!$A:$FP,CI$321,FALSE)/4),0)</f>
        <v>0</v>
      </c>
      <c r="CJ59" s="224">
        <f>versenyek!$IQ$11*IFERROR(VLOOKUP(VLOOKUP($A59,versenyek!IP:IR,3,FALSE),szabalyok!$A$16:$B$23,2,FALSE)/4,0)</f>
        <v>0</v>
      </c>
      <c r="CK59" s="224">
        <f>versenyek!$IT$11*IFERROR(VLOOKUP(VLOOKUP($A59,versenyek!IS:IU,3,FALSE),szabalyok!$A$16:$B$23,2,FALSE)/4,0)</f>
        <v>0</v>
      </c>
      <c r="CL59" s="223">
        <f>IFERROR(IF(RIGHT(VLOOKUP($A59,csapatok!$A:$NN,CL$320,FALSE),5)="Csere",VLOOKUP(LEFT(VLOOKUP($A59,csapatok!$A:$NN,CL$320,FALSE),LEN(VLOOKUP($A59,csapatok!$A:$NN,CL$320,FALSE))-6),'csapat-ranglista'!$A:$FP,CL$321,FALSE)/8,VLOOKUP(VLOOKUP($A59,csapatok!$A:$NN,CL$320,FALSE),'csapat-ranglista'!$A:$FP,CL$321,FALSE)/4),0)</f>
        <v>0</v>
      </c>
      <c r="CM59" s="223">
        <f>IFERROR(IF(RIGHT(VLOOKUP($A59,csapatok!$A:$NN,CM$320,FALSE),5)="Csere",VLOOKUP(LEFT(VLOOKUP($A59,csapatok!$A:$NN,CM$320,FALSE),LEN(VLOOKUP($A59,csapatok!$A:$NN,CM$320,FALSE))-6),'csapat-ranglista'!$A:$FP,CM$321,FALSE)/8,VLOOKUP(VLOOKUP($A59,csapatok!$A:$NN,CM$320,FALSE),'csapat-ranglista'!$A:$FP,CM$321,FALSE)/4),0)</f>
        <v>0</v>
      </c>
      <c r="CN59" s="223">
        <f>IFERROR(IF(RIGHT(VLOOKUP($A59,csapatok!$A:$NN,CN$320,FALSE),5)="Csere",VLOOKUP(LEFT(VLOOKUP($A59,csapatok!$A:$NN,CN$320,FALSE),LEN(VLOOKUP($A59,csapatok!$A:$NN,CN$320,FALSE))-6),'csapat-ranglista'!$A:$FP,CN$321,FALSE)/8,VLOOKUP(VLOOKUP($A59,csapatok!$A:$NN,CN$320,FALSE),'csapat-ranglista'!$A:$FP,CN$321,FALSE)/4),0)</f>
        <v>0</v>
      </c>
      <c r="CO59" s="223">
        <f>IFERROR(IF(RIGHT(VLOOKUP($A59,csapatok!$A:$NN,CO$320,FALSE),5)="Csere",VLOOKUP(LEFT(VLOOKUP($A59,csapatok!$A:$NN,CO$320,FALSE),LEN(VLOOKUP($A59,csapatok!$A:$NN,CO$320,FALSE))-6),'csapat-ranglista'!$A:$FP,CO$321,FALSE)/8,VLOOKUP(VLOOKUP($A59,csapatok!$A:$NN,CO$320,FALSE),'csapat-ranglista'!$A:$FP,CO$321,FALSE)/4),0)</f>
        <v>0</v>
      </c>
      <c r="CP59" s="223">
        <f>IFERROR(IF(RIGHT(VLOOKUP($A59,csapatok!$A:$NN,CP$320,FALSE),5)="Csere",VLOOKUP(LEFT(VLOOKUP($A59,csapatok!$A:$NN,CP$320,FALSE),LEN(VLOOKUP($A59,csapatok!$A:$NN,CP$320,FALSE))-6),'csapat-ranglista'!$A:$FP,CP$321,FALSE)/8,VLOOKUP(VLOOKUP($A59,csapatok!$A:$NN,CP$320,FALSE),'csapat-ranglista'!$A:$FP,CP$321,FALSE)/4),0)</f>
        <v>1.3832496750108252</v>
      </c>
      <c r="CQ59" s="223">
        <f>IFERROR(IF(RIGHT(VLOOKUP($A59,csapatok!$A:$NN,CQ$320,FALSE),5)="Csere",VLOOKUP(LEFT(VLOOKUP($A59,csapatok!$A:$NN,CQ$320,FALSE),LEN(VLOOKUP($A59,csapatok!$A:$NN,CQ$320,FALSE))-6),'csapat-ranglista'!$A:$FP,CQ$321,FALSE)/8,VLOOKUP(VLOOKUP($A59,csapatok!$A:$NN,CQ$320,FALSE),'csapat-ranglista'!$A:$FP,CQ$321,FALSE)/4),0)</f>
        <v>0</v>
      </c>
      <c r="CR59" s="223">
        <f>IFERROR(IF(RIGHT(VLOOKUP($A59,csapatok!$A:$NN,CR$320,FALSE),5)="Csere",VLOOKUP(LEFT(VLOOKUP($A59,csapatok!$A:$NN,CR$320,FALSE),LEN(VLOOKUP($A59,csapatok!$A:$NN,CR$320,FALSE))-6),'csapat-ranglista'!$A:$FP,CR$321,FALSE)/8,VLOOKUP(VLOOKUP($A59,csapatok!$A:$NN,CR$320,FALSE),'csapat-ranglista'!$A:$FP,CR$321,FALSE)/4),0)</f>
        <v>0</v>
      </c>
      <c r="CS59" s="223">
        <f>IFERROR(IF(RIGHT(VLOOKUP($A59,csapatok!$A:$NN,CS$320,FALSE),5)="Csere",VLOOKUP(LEFT(VLOOKUP($A59,csapatok!$A:$NN,CS$320,FALSE),LEN(VLOOKUP($A59,csapatok!$A:$NN,CS$320,FALSE))-6),'csapat-ranglista'!$A:$FP,CS$321,FALSE)/8,VLOOKUP(VLOOKUP($A59,csapatok!$A:$NN,CS$320,FALSE),'csapat-ranglista'!$A:$FP,CS$321,FALSE)/4),0)</f>
        <v>4.8935251428240925</v>
      </c>
      <c r="CT59" s="223">
        <f>IFERROR(IF(RIGHT(VLOOKUP($A59,csapatok!$A:$NN,CT$320,FALSE),5)="Csere",VLOOKUP(LEFT(VLOOKUP($A59,csapatok!$A:$NN,CT$320,FALSE),LEN(VLOOKUP($A59,csapatok!$A:$NN,CT$320,FALSE))-6),'csapat-ranglista'!$A:$FP,CT$321,FALSE)/8,VLOOKUP(VLOOKUP($A59,csapatok!$A:$NN,CT$320,FALSE),'csapat-ranglista'!$A:$FP,CT$321,FALSE)/4),0)</f>
        <v>0</v>
      </c>
      <c r="CU59" s="223">
        <f>IFERROR(IF(RIGHT(VLOOKUP($A59,csapatok!$A:$NN,CU$320,FALSE),5)="Csere",VLOOKUP(LEFT(VLOOKUP($A59,csapatok!$A:$NN,CU$320,FALSE),LEN(VLOOKUP($A59,csapatok!$A:$NN,CU$320,FALSE))-6),'csapat-ranglista'!$A:$FP,CU$321,FALSE)/8,VLOOKUP(VLOOKUP($A59,csapatok!$A:$NN,CU$320,FALSE),'csapat-ranglista'!$A:$FP,CU$321,FALSE)/4),0)</f>
        <v>2.0972250612103251</v>
      </c>
      <c r="CV59" s="223">
        <f>IFERROR(IF(RIGHT(VLOOKUP($A59,csapatok!$A:$NN,CV$320,FALSE),5)="Csere",VLOOKUP(LEFT(VLOOKUP($A59,csapatok!$A:$NN,CV$320,FALSE),LEN(VLOOKUP($A59,csapatok!$A:$NN,CV$320,FALSE))-6),'csapat-ranglista'!$A:$FP,CV$321,FALSE)/8,VLOOKUP(VLOOKUP($A59,csapatok!$A:$NN,CV$320,FALSE),'csapat-ranglista'!$A:$FP,CV$321,FALSE)/4),0)</f>
        <v>0</v>
      </c>
      <c r="CW59" s="223">
        <f>IFERROR(IF(RIGHT(VLOOKUP($A59,csapatok!$A:$NN,CW$320,FALSE),5)="Csere",VLOOKUP(LEFT(VLOOKUP($A59,csapatok!$A:$NN,CW$320,FALSE),LEN(VLOOKUP($A59,csapatok!$A:$NN,CW$320,FALSE))-6),'csapat-ranglista'!$A:$FP,CW$321,FALSE)/8,VLOOKUP(VLOOKUP($A59,csapatok!$A:$NN,CW$320,FALSE),'csapat-ranglista'!$A:$FP,CW$321,FALSE)/4),0)</f>
        <v>2.3490645246768729</v>
      </c>
      <c r="CX59" s="223">
        <f>IFERROR(IF(RIGHT(VLOOKUP($A59,csapatok!$A:$NN,CX$320,FALSE),5)="Csere",VLOOKUP(LEFT(VLOOKUP($A59,csapatok!$A:$NN,CX$320,FALSE),LEN(VLOOKUP($A59,csapatok!$A:$NN,CX$320,FALSE))-6),'csapat-ranglista'!$A:$FP,CX$321,FALSE)/8,VLOOKUP(VLOOKUP($A59,csapatok!$A:$NN,CX$320,FALSE),'csapat-ranglista'!$A:$FP,CX$321,FALSE)/4),0)</f>
        <v>0</v>
      </c>
      <c r="CY59" s="223">
        <f>IFERROR(IF(RIGHT(VLOOKUP($A59,csapatok!$A:$NN,CY$320,FALSE),5)="Csere",VLOOKUP(LEFT(VLOOKUP($A59,csapatok!$A:$NN,CY$320,FALSE),LEN(VLOOKUP($A59,csapatok!$A:$NN,CY$320,FALSE))-6),'csapat-ranglista'!$A:$FP,CY$321,FALSE)/8,VLOOKUP(VLOOKUP($A59,csapatok!$A:$NN,CY$320,FALSE),'csapat-ranglista'!$A:$FP,CY$321,FALSE)/4),0)</f>
        <v>3.584487186356907</v>
      </c>
      <c r="CZ59" s="223">
        <f>IFERROR(IF(RIGHT(VLOOKUP($A59,csapatok!$A:$NN,CZ$320,FALSE),5)="Csere",VLOOKUP(LEFT(VLOOKUP($A59,csapatok!$A:$NN,CZ$320,FALSE),LEN(VLOOKUP($A59,csapatok!$A:$NN,CZ$320,FALSE))-6),'csapat-ranglista'!$A:$FP,CZ$321,FALSE)/8,VLOOKUP(VLOOKUP($A59,csapatok!$A:$NN,CZ$320,FALSE),'csapat-ranglista'!$A:$FP,CZ$321,FALSE)/4),0)</f>
        <v>0</v>
      </c>
      <c r="DA59" s="223">
        <f>IFERROR(IF(RIGHT(VLOOKUP($A59,csapatok!$A:$NN,DA$320,FALSE),5)="Csere",VLOOKUP(LEFT(VLOOKUP($A59,csapatok!$A:$NN,DA$320,FALSE),LEN(VLOOKUP($A59,csapatok!$A:$NN,DA$320,FALSE))-6),'csapat-ranglista'!$A:$FP,DA$321,FALSE)/8,VLOOKUP(VLOOKUP($A59,csapatok!$A:$NN,DA$320,FALSE),'csapat-ranglista'!$A:$FP,DA$321,FALSE)/4),0)</f>
        <v>0</v>
      </c>
      <c r="DB59" s="223">
        <f>IFERROR(IF(RIGHT(VLOOKUP($A59,csapatok!$A:$NN,DB$320,FALSE),5)="Csere",VLOOKUP(LEFT(VLOOKUP($A59,csapatok!$A:$NN,DB$320,FALSE),LEN(VLOOKUP($A59,csapatok!$A:$NN,DB$320,FALSE))-6),'csapat-ranglista'!$A:$FP,DB$321,FALSE)/8,VLOOKUP(VLOOKUP($A59,csapatok!$A:$NN,DB$320,FALSE),'csapat-ranglista'!$A:$FP,DB$321,FALSE)/4),0)</f>
        <v>0</v>
      </c>
      <c r="DC59" s="223">
        <f>IFERROR(IF(RIGHT(VLOOKUP($A59,csapatok!$A:$NN,DC$320,FALSE),5)="Csere",VLOOKUP(LEFT(VLOOKUP($A59,csapatok!$A:$NN,DC$320,FALSE),LEN(VLOOKUP($A59,csapatok!$A:$NN,DC$320,FALSE))-6),'csapat-ranglista'!$A:$FP,DC$321,FALSE)/8,VLOOKUP(VLOOKUP($A59,csapatok!$A:$NN,DC$320,FALSE),'csapat-ranglista'!$A:$FP,DC$321,FALSE)/4),0)</f>
        <v>0</v>
      </c>
      <c r="DD59" s="223">
        <f>IFERROR(IF(RIGHT(VLOOKUP($A59,csapatok!$A:$NN,DD$320,FALSE),5)="Csere",VLOOKUP(LEFT(VLOOKUP($A59,csapatok!$A:$NN,DD$320,FALSE),LEN(VLOOKUP($A59,csapatok!$A:$NN,DD$320,FALSE))-6),'csapat-ranglista'!$A:$FP,DD$321,FALSE)/8,VLOOKUP(VLOOKUP($A59,csapatok!$A:$NN,DD$320,FALSE),'csapat-ranglista'!$A:$FP,DD$321,FALSE)/4),0)</f>
        <v>0</v>
      </c>
      <c r="DE59" s="223">
        <f>IFERROR(IF(RIGHT(VLOOKUP($A59,csapatok!$A:$NN,DE$320,FALSE),5)="Csere",VLOOKUP(LEFT(VLOOKUP($A59,csapatok!$A:$NN,DE$320,FALSE),LEN(VLOOKUP($A59,csapatok!$A:$NN,DE$320,FALSE))-6),'csapat-ranglista'!$A:$FP,DE$321,FALSE)/8,VLOOKUP(VLOOKUP($A59,csapatok!$A:$NN,DE$320,FALSE),'csapat-ranglista'!$A:$FP,DE$321,FALSE)/4),0)</f>
        <v>0</v>
      </c>
      <c r="DF59" s="223">
        <f>IFERROR(IF(RIGHT(VLOOKUP($A59,csapatok!$A:$NN,DF$320,FALSE),5)="Csere",VLOOKUP(LEFT(VLOOKUP($A59,csapatok!$A:$NN,DF$320,FALSE),LEN(VLOOKUP($A59,csapatok!$A:$NN,DF$320,FALSE))-6),'csapat-ranglista'!$A:$FP,DF$321,FALSE)/8,VLOOKUP(VLOOKUP($A59,csapatok!$A:$NN,DF$320,FALSE),'csapat-ranglista'!$A:$FP,DF$321,FALSE)/4),0)</f>
        <v>0</v>
      </c>
      <c r="DG59" s="223">
        <f>IFERROR(IF(RIGHT(VLOOKUP($A59,csapatok!$A:$NN,DG$320,FALSE),5)="Csere",VLOOKUP(LEFT(VLOOKUP($A59,csapatok!$A:$NN,DG$320,FALSE),LEN(VLOOKUP($A59,csapatok!$A:$NN,DG$320,FALSE))-6),'csapat-ranglista'!$A:$FP,DG$321,FALSE)/8,VLOOKUP(VLOOKUP($A59,csapatok!$A:$NN,DG$320,FALSE),'csapat-ranglista'!$A:$FP,DG$321,FALSE)/4),0)</f>
        <v>0</v>
      </c>
      <c r="DH59" s="223">
        <f>IFERROR(IF(RIGHT(VLOOKUP($A59,csapatok!$A:$NN,DH$320,FALSE),5)="Csere",VLOOKUP(LEFT(VLOOKUP($A59,csapatok!$A:$NN,DH$320,FALSE),LEN(VLOOKUP($A59,csapatok!$A:$NN,DH$320,FALSE))-6),'csapat-ranglista'!$A:$FP,DH$321,FALSE)/8,VLOOKUP(VLOOKUP($A59,csapatok!$A:$NN,DH$320,FALSE),'csapat-ranglista'!$A:$FP,DH$321,FALSE)/4),0)</f>
        <v>0</v>
      </c>
      <c r="DI59" s="223">
        <f>IFERROR(IF(RIGHT(VLOOKUP($A59,csapatok!$A:$NN,DI$320,FALSE),5)="Csere",VLOOKUP(LEFT(VLOOKUP($A59,csapatok!$A:$NN,DI$320,FALSE),LEN(VLOOKUP($A59,csapatok!$A:$NN,DI$320,FALSE))-6),'csapat-ranglista'!$A:$FP,DI$321,FALSE)/8,VLOOKUP(VLOOKUP($A59,csapatok!$A:$NN,DI$320,FALSE),'csapat-ranglista'!$A:$FP,DI$321,FALSE)/4),0)</f>
        <v>0</v>
      </c>
      <c r="DJ59" s="223">
        <f>IFERROR(IF(RIGHT(VLOOKUP($A59,csapatok!$A:$NN,DJ$320,FALSE),5)="Csere",VLOOKUP(LEFT(VLOOKUP($A59,csapatok!$A:$NN,DJ$320,FALSE),LEN(VLOOKUP($A59,csapatok!$A:$NN,DJ$320,FALSE))-6),'csapat-ranglista'!$A:$FP,DJ$321,FALSE)/8,VLOOKUP(VLOOKUP($A59,csapatok!$A:$NN,DJ$320,FALSE),'csapat-ranglista'!$A:$FP,DJ$321,FALSE)/4),0)</f>
        <v>0</v>
      </c>
      <c r="DK59" s="223">
        <f>IFERROR(IF(RIGHT(VLOOKUP($A59,csapatok!$A:$NN,DK$320,FALSE),5)="Csere",VLOOKUP(LEFT(VLOOKUP($A59,csapatok!$A:$NN,DK$320,FALSE),LEN(VLOOKUP($A59,csapatok!$A:$NN,DK$320,FALSE))-6),'csapat-ranglista'!$A:$FP,DK$321,FALSE)/8,VLOOKUP(VLOOKUP($A59,csapatok!$A:$NN,DK$320,FALSE),'csapat-ranglista'!$A:$FP,DK$321,FALSE)/4),0)</f>
        <v>0</v>
      </c>
      <c r="DL59" s="223">
        <f>IFERROR(IF(RIGHT(VLOOKUP($A59,csapatok!$A:$NN,DL$320,FALSE),5)="Csere",VLOOKUP(LEFT(VLOOKUP($A59,csapatok!$A:$NN,DL$320,FALSE),LEN(VLOOKUP($A59,csapatok!$A:$NN,DL$320,FALSE))-6),'csapat-ranglista'!$A:$FP,DL$321,FALSE)/8,VLOOKUP(VLOOKUP($A59,csapatok!$A:$NN,DL$320,FALSE),'csapat-ranglista'!$A:$FP,DL$321,FALSE)/4),0)</f>
        <v>0</v>
      </c>
      <c r="DM59" s="223">
        <f>IFERROR(IF(RIGHT(VLOOKUP($A59,csapatok!$A:$NN,DM$320,FALSE),5)="Csere",VLOOKUP(LEFT(VLOOKUP($A59,csapatok!$A:$NN,DM$320,FALSE),LEN(VLOOKUP($A59,csapatok!$A:$NN,DM$320,FALSE))-6),'csapat-ranglista'!$A:$FP,DM$321,FALSE)/8,VLOOKUP(VLOOKUP($A59,csapatok!$A:$NN,DM$320,FALSE),'csapat-ranglista'!$A:$FP,DM$321,FALSE)/4),0)</f>
        <v>20.137000798197562</v>
      </c>
      <c r="DN59" s="223">
        <f>IFERROR(IF(RIGHT(VLOOKUP($A59,csapatok!$A:$NN,DN$320,FALSE),5)="Csere",VLOOKUP(LEFT(VLOOKUP($A59,csapatok!$A:$NN,DN$320,FALSE),LEN(VLOOKUP($A59,csapatok!$A:$NN,DN$320,FALSE))-6),'csapat-ranglista'!$A:$FP,DN$321,FALSE)/8,VLOOKUP(VLOOKUP($A59,csapatok!$A:$NN,DN$320,FALSE),'csapat-ranglista'!$A:$FP,DN$321,FALSE)/4),0)</f>
        <v>0</v>
      </c>
      <c r="DO59" s="224">
        <f>versenyek!$MF$11*IFERROR(VLOOKUP(VLOOKUP($A59,versenyek!ME:MG,3,FALSE),szabalyok!$A$16:$B$23,2,FALSE)/4,0)</f>
        <v>0</v>
      </c>
      <c r="DP59" s="224">
        <f>versenyek!$MI$11*IFERROR(VLOOKUP(VLOOKUP($A59,versenyek!MH:MJ,3,FALSE),szabalyok!$A$16:$B$23,2,FALSE)/4,0)</f>
        <v>0</v>
      </c>
      <c r="DQ59" s="223">
        <f>IFERROR(IF(RIGHT(VLOOKUP($A59,csapatok!$A:$NN,DQ$320,FALSE),5)="Csere",VLOOKUP(LEFT(VLOOKUP($A59,csapatok!$A:$NN,DQ$320,FALSE),LEN(VLOOKUP($A59,csapatok!$A:$NN,DQ$320,FALSE))-6),'csapat-ranglista'!$A:$FP,DQ$321,FALSE)/8,VLOOKUP(VLOOKUP($A59,csapatok!$A:$NN,DQ$320,FALSE),'csapat-ranglista'!$A:$FP,DQ$321,FALSE)/4),0)</f>
        <v>0</v>
      </c>
      <c r="DR59" s="223">
        <f>IFERROR(IF(RIGHT(VLOOKUP($A59,csapatok!$A:$NN,DR$320,FALSE),5)="Csere",VLOOKUP(LEFT(VLOOKUP($A59,csapatok!$A:$NN,DR$320,FALSE),LEN(VLOOKUP($A59,csapatok!$A:$NN,DR$320,FALSE))-6),'csapat-ranglista'!$A:$FP,DR$321,FALSE)/8,VLOOKUP(VLOOKUP($A59,csapatok!$A:$NN,DR$320,FALSE),'csapat-ranglista'!$A:$FP,DR$321,FALSE)/4),0)</f>
        <v>0</v>
      </c>
      <c r="DS59" s="223">
        <f>IFERROR(IF(RIGHT(VLOOKUP($A59,csapatok!$A:$NN,DS$320,FALSE),5)="Csere",VLOOKUP(LEFT(VLOOKUP($A59,csapatok!$A:$NN,DS$320,FALSE),LEN(VLOOKUP($A59,csapatok!$A:$NN,DS$320,FALSE))-6),'csapat-ranglista'!$A:$FP,DS$321,FALSE)/8,VLOOKUP(VLOOKUP($A59,csapatok!$A:$NN,DS$320,FALSE),'csapat-ranglista'!$A:$FP,DS$321,FALSE)/4),0)</f>
        <v>2.8881340119085626</v>
      </c>
      <c r="DT59" s="223">
        <f>IFERROR(IF(RIGHT(VLOOKUP($A59,csapatok!$A:$NN,DT$320,FALSE),5)="Csere",VLOOKUP(LEFT(VLOOKUP($A59,csapatok!$A:$NN,DT$320,FALSE),LEN(VLOOKUP($A59,csapatok!$A:$NN,DT$320,FALSE))-6),'csapat-ranglista'!$A:$FP,DT$321,FALSE)/8,VLOOKUP(VLOOKUP($A59,csapatok!$A:$NN,DT$320,FALSE),'csapat-ranglista'!$A:$FP,DT$321,FALSE)/4),0)</f>
        <v>0</v>
      </c>
      <c r="DU59" s="223">
        <f>IFERROR(IF(RIGHT(VLOOKUP($A59,csapatok!$A:$NN,DU$320,FALSE),5)="Csere",VLOOKUP(LEFT(VLOOKUP($A59,csapatok!$A:$NN,DU$320,FALSE),LEN(VLOOKUP($A59,csapatok!$A:$NN,DU$320,FALSE))-6),'csapat-ranglista'!$A:$FP,DU$321,FALSE)/8,VLOOKUP(VLOOKUP($A59,csapatok!$A:$NN,DU$320,FALSE),'csapat-ranglista'!$A:$FP,DU$321,FALSE)/4),0)</f>
        <v>0</v>
      </c>
      <c r="DV59" s="223">
        <f>IFERROR(IF(RIGHT(VLOOKUP($A59,csapatok!$A:$NN,DV$320,FALSE),5)="Csere",VLOOKUP(LEFT(VLOOKUP($A59,csapatok!$A:$NN,DV$320,FALSE),LEN(VLOOKUP($A59,csapatok!$A:$NN,DV$320,FALSE))-6),'csapat-ranglista'!$A:$FP,DV$321,FALSE)/8,VLOOKUP(VLOOKUP($A59,csapatok!$A:$NN,DV$320,FALSE),'csapat-ranglista'!$A:$FP,DV$321,FALSE)/4),0)</f>
        <v>0</v>
      </c>
      <c r="DW59" s="223">
        <f>IFERROR(IF(RIGHT(VLOOKUP($A59,csapatok!$A:$NN,DW$320,FALSE),5)="Csere",VLOOKUP(LEFT(VLOOKUP($A59,csapatok!$A:$NN,DW$320,FALSE),LEN(VLOOKUP($A59,csapatok!$A:$NN,DW$320,FALSE))-6),'csapat-ranglista'!$A:$FP,DW$321,FALSE)/8,VLOOKUP(VLOOKUP($A59,csapatok!$A:$NN,DW$320,FALSE),'csapat-ranglista'!$A:$FP,DW$321,FALSE)/4),0)</f>
        <v>1.2981121013721044</v>
      </c>
      <c r="DX59" s="223">
        <f>IFERROR(IF(RIGHT(VLOOKUP($A59,csapatok!$A:$NN,DX$320,FALSE),5)="Csere",VLOOKUP(LEFT(VLOOKUP($A59,csapatok!$A:$NN,DX$320,FALSE),LEN(VLOOKUP($A59,csapatok!$A:$NN,DX$320,FALSE))-6),'csapat-ranglista'!$A:$FP,DX$321,FALSE)/8,VLOOKUP(VLOOKUP($A59,csapatok!$A:$NN,DX$320,FALSE),'csapat-ranglista'!$A:$FP,DX$321,FALSE)/4),0)</f>
        <v>0</v>
      </c>
      <c r="DY59" s="223">
        <f>IFERROR(IF(RIGHT(VLOOKUP($A59,csapatok!$A:$NN,DY$320,FALSE),5)="Csere",VLOOKUP(LEFT(VLOOKUP($A59,csapatok!$A:$NN,DY$320,FALSE),LEN(VLOOKUP($A59,csapatok!$A:$NN,DY$320,FALSE))-6),'csapat-ranglista'!$A:$FP,DY$321,FALSE)/8,VLOOKUP(VLOOKUP($A59,csapatok!$A:$NN,DY$320,FALSE),'csapat-ranglista'!$A:$FP,DY$321,FALSE)/4),0)</f>
        <v>0</v>
      </c>
      <c r="DZ59" s="223">
        <f>IFERROR(IF(RIGHT(VLOOKUP($A59,csapatok!$A:$NN,DZ$320,FALSE),5)="Csere",VLOOKUP(LEFT(VLOOKUP($A59,csapatok!$A:$NN,DZ$320,FALSE),LEN(VLOOKUP($A59,csapatok!$A:$NN,DZ$320,FALSE))-6),'csapat-ranglista'!$A:$FP,DZ$321,FALSE)/8,VLOOKUP(VLOOKUP($A59,csapatok!$A:$NN,DZ$320,FALSE),'csapat-ranglista'!$A:$FP,DZ$321,FALSE)/4),0)</f>
        <v>0</v>
      </c>
      <c r="EA59" s="223">
        <f>IFERROR(IF(RIGHT(VLOOKUP($A59,csapatok!$A:$NN,EA$320,FALSE),5)="Csere",VLOOKUP(LEFT(VLOOKUP($A59,csapatok!$A:$NN,EA$320,FALSE),LEN(VLOOKUP($A59,csapatok!$A:$NN,EA$320,FALSE))-6),'csapat-ranglista'!$A:$FP,EA$321,FALSE)/8,VLOOKUP(VLOOKUP($A59,csapatok!$A:$NN,EA$320,FALSE),'csapat-ranglista'!$A:$FP,EA$321,FALSE)/4),0)</f>
        <v>0</v>
      </c>
      <c r="EB59" s="223">
        <f>IFERROR(IF(RIGHT(VLOOKUP($A59,csapatok!$A:$NN,EB$320,FALSE),5)="Csere",VLOOKUP(LEFT(VLOOKUP($A59,csapatok!$A:$NN,EB$320,FALSE),LEN(VLOOKUP($A59,csapatok!$A:$NN,EB$320,FALSE))-6),'csapat-ranglista'!$A:$FP,EB$321,FALSE)/8,VLOOKUP(VLOOKUP($A59,csapatok!$A:$NN,EB$320,FALSE),'csapat-ranglista'!$A:$FP,EB$321,FALSE)/4),0)</f>
        <v>0</v>
      </c>
      <c r="EC59" s="223">
        <f>IFERROR(IF(RIGHT(VLOOKUP($A59,csapatok!$A:$NN,EC$320,FALSE),5)="Csere",VLOOKUP(LEFT(VLOOKUP($A59,csapatok!$A:$NN,EC$320,FALSE),LEN(VLOOKUP($A59,csapatok!$A:$NN,EC$320,FALSE))-6),'csapat-ranglista'!$A:$FP,EC$321,FALSE)/8,VLOOKUP(VLOOKUP($A59,csapatok!$A:$NN,EC$320,FALSE),'csapat-ranglista'!$A:$FP,EC$321,FALSE)/4),0)</f>
        <v>0</v>
      </c>
      <c r="ED59" s="223">
        <f>IFERROR(IF(RIGHT(VLOOKUP($A59,csapatok!$A:$NN,ED$320,FALSE),5)="Csere",VLOOKUP(LEFT(VLOOKUP($A59,csapatok!$A:$NN,ED$320,FALSE),LEN(VLOOKUP($A59,csapatok!$A:$NN,ED$320,FALSE))-6),'csapat-ranglista'!$A:$FP,ED$321,FALSE)/8,VLOOKUP(VLOOKUP($A59,csapatok!$A:$NN,ED$320,FALSE),'csapat-ranglista'!$A:$FP,ED$321,FALSE)/4),0)</f>
        <v>0</v>
      </c>
      <c r="EE59" s="223">
        <f>IFERROR(IF(RIGHT(VLOOKUP($A59,csapatok!$A:$NN,EE$320,FALSE),5)="Csere",VLOOKUP(LEFT(VLOOKUP($A59,csapatok!$A:$NN,EE$320,FALSE),LEN(VLOOKUP($A59,csapatok!$A:$NN,EE$320,FALSE))-6),'csapat-ranglista'!$A:$FP,EE$321,FALSE)/8,VLOOKUP(VLOOKUP($A59,csapatok!$A:$NN,EE$320,FALSE),'csapat-ranglista'!$A:$FP,EE$321,FALSE)/4),0)</f>
        <v>0</v>
      </c>
      <c r="EF59" s="223">
        <f>IFERROR(IF(RIGHT(VLOOKUP($A59,csapatok!$A:$NN,EF$320,FALSE),5)="Csere",VLOOKUP(LEFT(VLOOKUP($A59,csapatok!$A:$NN,EF$320,FALSE),LEN(VLOOKUP($A59,csapatok!$A:$NN,EF$320,FALSE))-6),'csapat-ranglista'!$A:$FP,EF$321,FALSE)/8,VLOOKUP(VLOOKUP($A59,csapatok!$A:$NN,EF$320,FALSE),'csapat-ranglista'!$A:$FP,EF$321,FALSE)/4),0)</f>
        <v>5.8414753366790171</v>
      </c>
      <c r="EG59" s="223">
        <f>IFERROR(IF(RIGHT(VLOOKUP($A59,csapatok!$A:$NN,EG$320,FALSE),5)="Csere",VLOOKUP(LEFT(VLOOKUP($A59,csapatok!$A:$NN,EG$320,FALSE),LEN(VLOOKUP($A59,csapatok!$A:$NN,EG$320,FALSE))-6),'csapat-ranglista'!$A:$FP,EG$321,FALSE)/8,VLOOKUP(VLOOKUP($A59,csapatok!$A:$NN,EG$320,FALSE),'csapat-ranglista'!$A:$FP,EG$321,FALSE)/4),0)</f>
        <v>0</v>
      </c>
      <c r="EH59" s="223">
        <f>IFERROR(IF(RIGHT(VLOOKUP($A59,csapatok!$A:$NN,EH$320,FALSE),5)="Csere",VLOOKUP(LEFT(VLOOKUP($A59,csapatok!$A:$NN,EH$320,FALSE),LEN(VLOOKUP($A59,csapatok!$A:$NN,EH$320,FALSE))-6),'csapat-ranglista'!$A:$FP,EH$321,FALSE)/8,VLOOKUP(VLOOKUP($A59,csapatok!$A:$NN,EH$320,FALSE),'csapat-ranglista'!$A:$FP,EH$321,FALSE)/4),0)</f>
        <v>0</v>
      </c>
      <c r="EI59" s="223">
        <f>IFERROR(IF(RIGHT(VLOOKUP($A59,csapatok!$A:$NN,EI$320,FALSE),5)="Csere",VLOOKUP(LEFT(VLOOKUP($A59,csapatok!$A:$NN,EI$320,FALSE),LEN(VLOOKUP($A59,csapatok!$A:$NN,EI$320,FALSE))-6),'csapat-ranglista'!$A:$FP,EI$321,FALSE)/8,VLOOKUP(VLOOKUP($A59,csapatok!$A:$NN,EI$320,FALSE),'csapat-ranglista'!$A:$FP,EI$321,FALSE)/4),0)</f>
        <v>0</v>
      </c>
      <c r="EJ59" s="223">
        <f>IFERROR(IF(RIGHT(VLOOKUP($A59,csapatok!$A:$NN,EJ$320,FALSE),5)="Csere",VLOOKUP(LEFT(VLOOKUP($A59,csapatok!$A:$NN,EJ$320,FALSE),LEN(VLOOKUP($A59,csapatok!$A:$NN,EJ$320,FALSE))-6),'csapat-ranglista'!$A:$FP,EJ$321,FALSE)/8,VLOOKUP(VLOOKUP($A59,csapatok!$A:$NN,EJ$320,FALSE),'csapat-ranglista'!$A:$FP,EJ$321,FALSE)/4),0)</f>
        <v>0</v>
      </c>
      <c r="EK59" s="223">
        <f>IFERROR(IF(RIGHT(VLOOKUP($A59,csapatok!$A:$NN,EK$320,FALSE),5)="Csere",VLOOKUP(LEFT(VLOOKUP($A59,csapatok!$A:$NN,EK$320,FALSE),LEN(VLOOKUP($A59,csapatok!$A:$NN,EK$320,FALSE))-6),'csapat-ranglista'!$A:$FP,EK$321,FALSE)/8,VLOOKUP(VLOOKUP($A59,csapatok!$A:$NN,EK$320,FALSE),'csapat-ranglista'!$A:$FP,EK$321,FALSE)/4),0)</f>
        <v>0</v>
      </c>
      <c r="EL59" s="223">
        <f>IFERROR(IF(RIGHT(VLOOKUP($A59,csapatok!$A:$NN,EL$320,FALSE),5)="Csere",VLOOKUP(LEFT(VLOOKUP($A59,csapatok!$A:$NN,EL$320,FALSE),LEN(VLOOKUP($A59,csapatok!$A:$NN,EL$320,FALSE))-6),'csapat-ranglista'!$A:$FP,EL$321,FALSE)/8,VLOOKUP(VLOOKUP($A59,csapatok!$A:$NN,EL$320,FALSE),'csapat-ranglista'!$A:$FP,EL$321,FALSE)/4),0)</f>
        <v>0</v>
      </c>
      <c r="EM59" s="223">
        <f>IFERROR(IF(RIGHT(VLOOKUP($A59,csapatok!$A:$NN,EM$320,FALSE),5)="Csere",VLOOKUP(LEFT(VLOOKUP($A59,csapatok!$A:$NN,EM$320,FALSE),LEN(VLOOKUP($A59,csapatok!$A:$NN,EM$320,FALSE))-6),'csapat-ranglista'!$A:$FP,EM$321,FALSE)/8,VLOOKUP(VLOOKUP($A59,csapatok!$A:$NN,EM$320,FALSE),'csapat-ranglista'!$A:$FP,EM$321,FALSE)/4),0)</f>
        <v>0</v>
      </c>
      <c r="EN59" s="223">
        <f>IFERROR(IF(RIGHT(VLOOKUP($A59,csapatok!$A:$NN,EN$320,FALSE),5)="Csere",VLOOKUP(LEFT(VLOOKUP($A59,csapatok!$A:$NN,EN$320,FALSE),LEN(VLOOKUP($A59,csapatok!$A:$NN,EN$320,FALSE))-6),'csapat-ranglista'!$A:$FP,EN$321,FALSE)/8,VLOOKUP(VLOOKUP($A59,csapatok!$A:$NN,EN$320,FALSE),'csapat-ranglista'!$A:$FP,EN$321,FALSE)/4),0)</f>
        <v>0.62109961047911655</v>
      </c>
      <c r="EO59" s="223">
        <f>IFERROR(IF(RIGHT(VLOOKUP($A59,csapatok!$A:$NN,EO$320,FALSE),5)="Csere",VLOOKUP(LEFT(VLOOKUP($A59,csapatok!$A:$NN,EO$320,FALSE),LEN(VLOOKUP($A59,csapatok!$A:$NN,EO$320,FALSE))-6),'csapat-ranglista'!$A:$FP,EO$321,FALSE)/8,VLOOKUP(VLOOKUP($A59,csapatok!$A:$NN,EO$320,FALSE),'csapat-ranglista'!$A:$FP,EO$321,FALSE)/4),0)</f>
        <v>0</v>
      </c>
      <c r="EP59" s="223">
        <f>IFERROR(IF(RIGHT(VLOOKUP($A59,csapatok!$A:$NN,EP$320,FALSE),5)="Csere",VLOOKUP(LEFT(VLOOKUP($A59,csapatok!$A:$NN,EP$320,FALSE),LEN(VLOOKUP($A59,csapatok!$A:$NN,EP$320,FALSE))-6),'csapat-ranglista'!$A:$FP,EP$321,FALSE)/8,VLOOKUP(VLOOKUP($A59,csapatok!$A:$NN,EP$320,FALSE),'csapat-ranglista'!$A:$FP,EP$321,FALSE)/4),0)</f>
        <v>0.87472262882593921</v>
      </c>
      <c r="EQ59" s="223">
        <f>IFERROR(IF(RIGHT(VLOOKUP($A59,csapatok!$A:$NN,EQ$320,FALSE),5)="Csere",VLOOKUP(LEFT(VLOOKUP($A59,csapatok!$A:$NN,EQ$320,FALSE),LEN(VLOOKUP($A59,csapatok!$A:$NN,EQ$320,FALSE))-6),'csapat-ranglista'!$A:$FP,EQ$321,FALSE)/8,VLOOKUP(VLOOKUP($A59,csapatok!$A:$NN,EQ$320,FALSE),'csapat-ranglista'!$A:$FP,EQ$321,FALSE)/4),0)</f>
        <v>0</v>
      </c>
      <c r="ER59" s="223">
        <f>IFERROR(IF(RIGHT(VLOOKUP($A59,csapatok!$A:$NN,ER$320,FALSE),5)="Csere",VLOOKUP(LEFT(VLOOKUP($A59,csapatok!$A:$NN,ER$320,FALSE),LEN(VLOOKUP($A59,csapatok!$A:$NN,ER$320,FALSE))-6),'csapat-ranglista'!$A:$FP,ER$321,FALSE)/8,VLOOKUP(VLOOKUP($A59,csapatok!$A:$NN,ER$320,FALSE),'csapat-ranglista'!$A:$FP,ER$321,FALSE)/4),0)</f>
        <v>0</v>
      </c>
      <c r="ES59" s="223">
        <f>IFERROR(IF(RIGHT(VLOOKUP($A59,csapatok!$A:$NN,ES$320,FALSE),5)="Csere",VLOOKUP(LEFT(VLOOKUP($A59,csapatok!$A:$NN,ES$320,FALSE),LEN(VLOOKUP($A59,csapatok!$A:$NN,ES$320,FALSE))-6),'csapat-ranglista'!$A:$FP,ES$321,FALSE)/8,VLOOKUP(VLOOKUP($A59,csapatok!$A:$NN,ES$320,FALSE),'csapat-ranglista'!$A:$FP,ES$321,FALSE)/4),0)</f>
        <v>0</v>
      </c>
      <c r="ET59" s="223">
        <f>IFERROR(IF(RIGHT(VLOOKUP($A59,csapatok!$A:$NN,ET$320,FALSE),5)="Csere",VLOOKUP(LEFT(VLOOKUP($A59,csapatok!$A:$NN,ET$320,FALSE),LEN(VLOOKUP($A59,csapatok!$A:$NN,ET$320,FALSE))-6),'csapat-ranglista'!$A:$FP,ET$321,FALSE)/8,VLOOKUP(VLOOKUP($A59,csapatok!$A:$NN,ET$320,FALSE),'csapat-ranglista'!$A:$FP,ET$321,FALSE)/4),0)</f>
        <v>0</v>
      </c>
      <c r="EU59" s="223">
        <f>IFERROR(IF(RIGHT(VLOOKUP($A59,csapatok!$A:$NN,EU$320,FALSE),5)="Csere",VLOOKUP(LEFT(VLOOKUP($A59,csapatok!$A:$NN,EU$320,FALSE),LEN(VLOOKUP($A59,csapatok!$A:$NN,EU$320,FALSE))-6),'csapat-ranglista'!$A:$FP,EU$321,FALSE)/8,VLOOKUP(VLOOKUP($A59,csapatok!$A:$NN,EU$320,FALSE),'csapat-ranglista'!$A:$FP,EU$321,FALSE)/4),0)</f>
        <v>0</v>
      </c>
      <c r="EV59" s="223">
        <f>IFERROR(IF(RIGHT(VLOOKUP($A59,csapatok!$A:$NN,EV$320,FALSE),5)="Csere",VLOOKUP(LEFT(VLOOKUP($A59,csapatok!$A:$NN,EV$320,FALSE),LEN(VLOOKUP($A59,csapatok!$A:$NN,EV$320,FALSE))-6),'csapat-ranglista'!$A:$FP,EV$321,FALSE)/8,VLOOKUP(VLOOKUP($A59,csapatok!$A:$NN,EV$320,FALSE),'csapat-ranglista'!$A:$FP,EV$321,FALSE)/4),0)</f>
        <v>0</v>
      </c>
      <c r="EW59" s="223">
        <f>IFERROR(IF(RIGHT(VLOOKUP($A59,csapatok!$A:$NN,EW$320,FALSE),5)="Csere",VLOOKUP(LEFT(VLOOKUP($A59,csapatok!$A:$NN,EW$320,FALSE),LEN(VLOOKUP($A59,csapatok!$A:$NN,EW$320,FALSE))-6),'csapat-ranglista'!$A:$FP,EW$321,FALSE)/8,VLOOKUP(VLOOKUP($A59,csapatok!$A:$NN,EW$320,FALSE),'csapat-ranglista'!$A:$FP,EW$321,FALSE)/4),0)</f>
        <v>0</v>
      </c>
      <c r="EX59" s="223">
        <f>IFERROR(IF(RIGHT(VLOOKUP($A59,csapatok!$A:$NN,EX$320,FALSE),5)="Csere",VLOOKUP(LEFT(VLOOKUP($A59,csapatok!$A:$NN,EX$320,FALSE),LEN(VLOOKUP($A59,csapatok!$A:$NN,EX$320,FALSE))-6),'csapat-ranglista'!$A:$FP,EX$321,FALSE)/8,VLOOKUP(VLOOKUP($A59,csapatok!$A:$NN,EX$320,FALSE),'csapat-ranglista'!$A:$FP,EX$321,FALSE)/4),0)</f>
        <v>0</v>
      </c>
      <c r="EY59" s="223">
        <f>IFERROR(IF(RIGHT(VLOOKUP($A59,csapatok!$A:$NN,EY$320,FALSE),5)="Csere",VLOOKUP(LEFT(VLOOKUP($A59,csapatok!$A:$NN,EY$320,FALSE),LEN(VLOOKUP($A59,csapatok!$A:$NN,EY$320,FALSE))-6),'csapat-ranglista'!$A:$FP,EY$321,FALSE)/8,VLOOKUP(VLOOKUP($A59,csapatok!$A:$NN,EY$320,FALSE),'csapat-ranglista'!$A:$FP,EY$321,FALSE)/4),0)</f>
        <v>0</v>
      </c>
      <c r="EZ59" s="223">
        <f>IFERROR(IF(RIGHT(VLOOKUP($A59,csapatok!$A:$NN,EZ$320,FALSE),5)="Csere",VLOOKUP(LEFT(VLOOKUP($A59,csapatok!$A:$NN,EZ$320,FALSE),LEN(VLOOKUP($A59,csapatok!$A:$NN,EZ$320,FALSE))-6),'csapat-ranglista'!$A:$FP,EZ$321,FALSE)/8,VLOOKUP(VLOOKUP($A59,csapatok!$A:$NN,EZ$320,FALSE),'csapat-ranglista'!$A:$FP,EZ$321,FALSE)/4),0)</f>
        <v>0</v>
      </c>
      <c r="FA59" s="223">
        <f>IFERROR(IF(RIGHT(VLOOKUP($A59,csapatok!$A:$NN,FA$320,FALSE),5)="Csere",VLOOKUP(LEFT(VLOOKUP($A59,csapatok!$A:$NN,FA$320,FALSE),LEN(VLOOKUP($A59,csapatok!$A:$NN,FA$320,FALSE))-6),'csapat-ranglista'!$A:$FP,FA$321,FALSE)/8,VLOOKUP(VLOOKUP($A59,csapatok!$A:$NN,FA$320,FALSE),'csapat-ranglista'!$A:$FP,FA$321,FALSE)/4),0)</f>
        <v>8.7199870505829491</v>
      </c>
      <c r="FB59" s="223">
        <f>IFERROR(IF(RIGHT(VLOOKUP($A59,csapatok!$A:$NN,FB$320,FALSE),5)="Csere",VLOOKUP(LEFT(VLOOKUP($A59,csapatok!$A:$NN,FB$320,FALSE),LEN(VLOOKUP($A59,csapatok!$A:$NN,FB$320,FALSE))-6),'csapat-ranglista'!$A:$FP,FB$321,FALSE)/8,VLOOKUP(VLOOKUP($A59,csapatok!$A:$NN,FB$320,FALSE),'csapat-ranglista'!$A:$FP,FB$321,FALSE)/4),0)</f>
        <v>0</v>
      </c>
      <c r="FC59" s="223">
        <f>IFERROR(IF(RIGHT(VLOOKUP($A59,csapatok!$A:$NN,FC$320,FALSE),5)="Csere",VLOOKUP(LEFT(VLOOKUP($A59,csapatok!$A:$NN,FC$320,FALSE),LEN(VLOOKUP($A59,csapatok!$A:$NN,FC$320,FALSE))-6),'csapat-ranglista'!$A:$FP,FC$321,FALSE)/8,VLOOKUP(VLOOKUP($A59,csapatok!$A:$NN,FC$320,FALSE),'csapat-ranglista'!$A:$FP,FC$321,FALSE)/4),0)</f>
        <v>0</v>
      </c>
      <c r="FD59" s="224">
        <f>versenyek!$QY$11*IFERROR(VLOOKUP(VLOOKUP($A59,versenyek!QX:QZ,3,FALSE),szabalyok!$A$16:$B$23,2,FALSE)/4,0)</f>
        <v>0</v>
      </c>
      <c r="FE59" s="224">
        <f>versenyek!$RB$11*IFERROR(VLOOKUP(VLOOKUP($A59,versenyek!RA:RC,3,FALSE),szabalyok!$A$16:$B$23,2,FALSE)/4,0)</f>
        <v>0</v>
      </c>
      <c r="FF59" s="223">
        <f>IFERROR(IF(RIGHT(VLOOKUP($A59,csapatok!$A:$NN,FF$320,FALSE),5)="Csere",VLOOKUP(LEFT(VLOOKUP($A59,csapatok!$A:$NN,FF$320,FALSE),LEN(VLOOKUP($A59,csapatok!$A:$NN,FF$320,FALSE))-6),'csapat-ranglista'!$A:$FP,FF$321,FALSE)/8,VLOOKUP(VLOOKUP($A59,csapatok!$A:$NN,FF$320,FALSE),'csapat-ranglista'!$A:$FP,FF$321,FALSE)/4),0)</f>
        <v>0</v>
      </c>
      <c r="FG59" s="223">
        <f>IFERROR(IF(RIGHT(VLOOKUP($A59,csapatok!$A:$NN,FG$320,FALSE),5)="Csere",VLOOKUP(LEFT(VLOOKUP($A59,csapatok!$A:$NN,FG$320,FALSE),LEN(VLOOKUP($A59,csapatok!$A:$NN,FG$320,FALSE))-6),'csapat-ranglista'!$A:$FP,FG$321,FALSE)/8,VLOOKUP(VLOOKUP($A59,csapatok!$A:$NN,FG$320,FALSE),'csapat-ranglista'!$A:$FP,FG$321,FALSE)/4),0)</f>
        <v>0</v>
      </c>
      <c r="FH59" s="223">
        <f>IFERROR(IF(RIGHT(VLOOKUP($A59,csapatok!$A:$NN,FH$320,FALSE),5)="Csere",VLOOKUP(LEFT(VLOOKUP($A59,csapatok!$A:$NN,FH$320,FALSE),LEN(VLOOKUP($A59,csapatok!$A:$NN,FH$320,FALSE))-6),'csapat-ranglista'!$A:$FP,FH$321,FALSE)/8,VLOOKUP(VLOOKUP($A59,csapatok!$A:$NN,FH$320,FALSE),'csapat-ranglista'!$A:$FP,FH$321,FALSE)/4),0)</f>
        <v>0</v>
      </c>
      <c r="FI59" s="223">
        <f>IFERROR(IF(RIGHT(VLOOKUP($A59,csapatok!$A:$NN,FI$320,FALSE),5)="Csere",VLOOKUP(LEFT(VLOOKUP($A59,csapatok!$A:$NN,FI$320,FALSE),LEN(VLOOKUP($A59,csapatok!$A:$NN,FI$320,FALSE))-6),'csapat-ranglista'!$A:$FP,FI$321,FALSE)/8,VLOOKUP(VLOOKUP($A59,csapatok!$A:$NN,FI$320,FALSE),'csapat-ranglista'!$A:$FP,FI$321,FALSE)/4),0)</f>
        <v>0</v>
      </c>
      <c r="FJ59" s="223">
        <f>IFERROR(IF(RIGHT(VLOOKUP($A59,csapatok!$A:$NN,FJ$320,FALSE),5)="Csere",VLOOKUP(LEFT(VLOOKUP($A59,csapatok!$A:$NN,FJ$320,FALSE),LEN(VLOOKUP($A59,csapatok!$A:$NN,FJ$320,FALSE))-6),'csapat-ranglista'!$A:$FP,FJ$321,FALSE)/8,VLOOKUP(VLOOKUP($A59,csapatok!$A:$NN,FJ$320,FALSE),'csapat-ranglista'!$A:$FP,FJ$321,FALSE)/4),0)</f>
        <v>0</v>
      </c>
      <c r="FK59" s="223">
        <f>IFERROR(IF(RIGHT(VLOOKUP($A59,csapatok!$A:$NN,FK$320,FALSE),5)="Csere",VLOOKUP(LEFT(VLOOKUP($A59,csapatok!$A:$NN,FK$320,FALSE),LEN(VLOOKUP($A59,csapatok!$A:$NN,FK$320,FALSE))-6),'csapat-ranglista'!$A:$FP,FK$321,FALSE)/8,VLOOKUP(VLOOKUP($A59,csapatok!$A:$NN,FK$320,FALSE),'csapat-ranglista'!$A:$FP,FK$321,FALSE)/4),0)</f>
        <v>0</v>
      </c>
      <c r="FL59" s="223">
        <f>IFERROR(IF(RIGHT(VLOOKUP($A59,csapatok!$A:$NN,FL$320,FALSE),5)="Csere",VLOOKUP(LEFT(VLOOKUP($A59,csapatok!$A:$NN,FL$320,FALSE),LEN(VLOOKUP($A59,csapatok!$A:$NN,FL$320,FALSE))-6),'csapat-ranglista'!$A:$FP,FL$321,FALSE)/8,VLOOKUP(VLOOKUP($A59,csapatok!$A:$NN,FL$320,FALSE),'csapat-ranglista'!$A:$FP,FL$321,FALSE)/4),0)</f>
        <v>0</v>
      </c>
      <c r="FM59" s="223">
        <f>IFERROR(IF(RIGHT(VLOOKUP($A59,csapatok!$A:$NN,FM$320,FALSE),5)="Csere",VLOOKUP(LEFT(VLOOKUP($A59,csapatok!$A:$NN,FM$320,FALSE),LEN(VLOOKUP($A59,csapatok!$A:$NN,FM$320,FALSE))-6),'csapat-ranglista'!$A:$FP,FM$321,FALSE)/8,VLOOKUP(VLOOKUP($A59,csapatok!$A:$NN,FM$320,FALSE),'csapat-ranglista'!$A:$FP,FM$321,FALSE)/4),0)</f>
        <v>0</v>
      </c>
      <c r="FN59" s="223">
        <f>IFERROR(IF(RIGHT(VLOOKUP($A59,csapatok!$A:$NN,FN$320,FALSE),5)="Csere",VLOOKUP(LEFT(VLOOKUP($A59,csapatok!$A:$NN,FN$320,FALSE),LEN(VLOOKUP($A59,csapatok!$A:$NN,FN$320,FALSE))-6),'csapat-ranglista'!$A:$FP,FN$321,FALSE)/8,VLOOKUP(VLOOKUP($A59,csapatok!$A:$NN,FN$320,FALSE),'csapat-ranglista'!$A:$FP,FN$321,FALSE)/4),0)</f>
        <v>0</v>
      </c>
      <c r="FO59" s="223">
        <f>IFERROR(IF(RIGHT(VLOOKUP($A59,csapatok!$A:$NN,FO$320,FALSE),5)="Csere",VLOOKUP(LEFT(VLOOKUP($A59,csapatok!$A:$NN,FO$320,FALSE),LEN(VLOOKUP($A59,csapatok!$A:$NN,FO$320,FALSE))-6),'csapat-ranglista'!$A:$FP,FO$321,FALSE)/8,VLOOKUP(VLOOKUP($A59,csapatok!$A:$NN,FO$320,FALSE),'csapat-ranglista'!$A:$FP,FO$321,FALSE)/4),0)</f>
        <v>0</v>
      </c>
      <c r="FP59" s="223">
        <f>IFERROR(IF(RIGHT(VLOOKUP($A59,csapatok!$A:$NN,FP$320,FALSE),5)="Csere",VLOOKUP(LEFT(VLOOKUP($A59,csapatok!$A:$NN,FP$320,FALSE),LEN(VLOOKUP($A59,csapatok!$A:$NN,FP$320,FALSE))-6),'csapat-ranglista'!$A:$FP,FP$321,FALSE)/8,VLOOKUP(VLOOKUP($A59,csapatok!$A:$NN,FP$320,FALSE),'csapat-ranglista'!$A:$FP,FP$321,FALSE)/4),0)</f>
        <v>0</v>
      </c>
      <c r="FQ59" s="223">
        <f>IFERROR(IF(RIGHT(VLOOKUP($A59,csapatok!$A:$NN,FQ$320,FALSE),5)="Csere",VLOOKUP(LEFT(VLOOKUP($A59,csapatok!$A:$NN,FQ$320,FALSE),LEN(VLOOKUP($A59,csapatok!$A:$NN,FQ$320,FALSE))-6),'csapat-ranglista'!$A:$FP,FQ$321,FALSE)/8,VLOOKUP(VLOOKUP($A59,csapatok!$A:$NN,FQ$320,FALSE),'csapat-ranglista'!$A:$FP,FQ$321,FALSE)/4),0)</f>
        <v>0</v>
      </c>
      <c r="FR59" s="223">
        <f>IFERROR(IF(RIGHT(VLOOKUP($A59,csapatok!$A:$NN,FR$320,FALSE),5)="Csere",VLOOKUP(LEFT(VLOOKUP($A59,csapatok!$A:$NN,FR$320,FALSE),LEN(VLOOKUP($A59,csapatok!$A:$NN,FR$320,FALSE))-6),'csapat-ranglista'!$A:$FP,FR$321,FALSE)/8,VLOOKUP(VLOOKUP($A59,csapatok!$A:$NN,FR$320,FALSE),'csapat-ranglista'!$A:$FP,FR$321,FALSE)/4),0)</f>
        <v>0</v>
      </c>
      <c r="FS59" s="223">
        <f>IFERROR(IF(RIGHT(VLOOKUP($A59,csapatok!$A:$NN,FS$320,FALSE),5)="Csere",VLOOKUP(LEFT(VLOOKUP($A59,csapatok!$A:$NN,FS$320,FALSE),LEN(VLOOKUP($A59,csapatok!$A:$NN,FS$320,FALSE))-6),'csapat-ranglista'!$A:$FP,FS$321,FALSE)/8,VLOOKUP(VLOOKUP($A59,csapatok!$A:$NN,FS$320,FALSE),'csapat-ranglista'!$A:$FP,FS$321,FALSE)/4),0)</f>
        <v>0</v>
      </c>
      <c r="FT59" s="223">
        <f>IFERROR(IF(RIGHT(VLOOKUP($A59,csapatok!$A:$NN,FT$320,FALSE),5)="Csere",VLOOKUP(LEFT(VLOOKUP($A59,csapatok!$A:$NN,FT$320,FALSE),LEN(VLOOKUP($A59,csapatok!$A:$NN,FT$320,FALSE))-6),'csapat-ranglista'!$A:$FP,FT$321,FALSE)/8,VLOOKUP(VLOOKUP($A59,csapatok!$A:$NN,FT$320,FALSE),'csapat-ranglista'!$A:$FP,FT$321,FALSE)/4),0)</f>
        <v>0</v>
      </c>
      <c r="FU59" s="223">
        <f>IFERROR(IF(RIGHT(VLOOKUP($A59,csapatok!$A:$NN,FU$320,FALSE),5)="Csere",VLOOKUP(LEFT(VLOOKUP($A59,csapatok!$A:$NN,FU$320,FALSE),LEN(VLOOKUP($A59,csapatok!$A:$NN,FU$320,FALSE))-6),'csapat-ranglista'!$A:$FP,FU$321,FALSE)/8,VLOOKUP(VLOOKUP($A59,csapatok!$A:$NN,FU$320,FALSE),'csapat-ranglista'!$A:$FP,FU$321,FALSE)/4),0)</f>
        <v>0.71977499851706994</v>
      </c>
      <c r="FV59" s="223">
        <f>IFERROR(IF(RIGHT(VLOOKUP($A59,csapatok!$A:$NN,FV$320,FALSE),5)="Csere",VLOOKUP(LEFT(VLOOKUP($A59,csapatok!$A:$NN,FV$320,FALSE),LEN(VLOOKUP($A59,csapatok!$A:$NN,FV$320,FALSE))-6),'csapat-ranglista'!$A:$FP,FV$321,FALSE)/8,VLOOKUP(VLOOKUP($A59,csapatok!$A:$NN,FV$320,FALSE),'csapat-ranglista'!$A:$FP,FV$321,FALSE)/4),0)</f>
        <v>3.6033798952046183</v>
      </c>
      <c r="FW59" s="223">
        <f>IFERROR(IF(RIGHT(VLOOKUP($A59,csapatok!$A:$NN,FW$320,FALSE),5)="Csere",VLOOKUP(LEFT(VLOOKUP($A59,csapatok!$A:$NN,FW$320,FALSE),LEN(VLOOKUP($A59,csapatok!$A:$NN,FW$320,FALSE))-6),'csapat-ranglista'!$A:$FP,FW$321,FALSE)/8,VLOOKUP(VLOOKUP($A59,csapatok!$A:$NN,FW$320,FALSE),'csapat-ranglista'!$A:$FP,FW$321,FALSE)/4),0)</f>
        <v>0</v>
      </c>
      <c r="FX59" s="223">
        <f>IFERROR(IF(RIGHT(VLOOKUP($A59,csapatok!$A:$NN,FX$320,FALSE),5)="Csere",VLOOKUP(LEFT(VLOOKUP($A59,csapatok!$A:$NN,FX$320,FALSE),LEN(VLOOKUP($A59,csapatok!$A:$NN,FX$320,FALSE))-6),'csapat-ranglista'!$A:$FP,FX$321,FALSE)/8,VLOOKUP(VLOOKUP($A59,csapatok!$A:$NN,FX$320,FALSE),'csapat-ranglista'!$A:$FP,FX$321,FALSE)/4),0)</f>
        <v>0</v>
      </c>
      <c r="FY59" s="223">
        <f>IFERROR(IF(RIGHT(VLOOKUP($A59,csapatok!$A:$NN,FY$320,FALSE),5)="Csere",VLOOKUP(LEFT(VLOOKUP($A59,csapatok!$A:$NN,FY$320,FALSE),LEN(VLOOKUP($A59,csapatok!$A:$NN,FY$320,FALSE))-6),'csapat-ranglista'!$A:$FP,FY$321,FALSE)/8,VLOOKUP(VLOOKUP($A59,csapatok!$A:$NN,FY$320,FALSE),'csapat-ranglista'!$A:$FP,FY$321,FALSE)/4),0)</f>
        <v>0</v>
      </c>
      <c r="FZ59" s="223">
        <f>IFERROR(IF(RIGHT(VLOOKUP($A59,csapatok!$A:$NN,FZ$320,FALSE),5)="Csere",VLOOKUP(LEFT(VLOOKUP($A59,csapatok!$A:$NN,FZ$320,FALSE),LEN(VLOOKUP($A59,csapatok!$A:$NN,FZ$320,FALSE))-6),'csapat-ranglista'!$A:$FP,FZ$321,FALSE)/8,VLOOKUP(VLOOKUP($A59,csapatok!$A:$NN,FZ$320,FALSE),'csapat-ranglista'!$A:$FP,FZ$321,FALSE)/4),0)</f>
        <v>7.2006076902171721</v>
      </c>
      <c r="GA59" s="223">
        <f>IFERROR(IF(RIGHT(VLOOKUP($A59,csapatok!$A:$NN,GA$320,FALSE),5)="Csere",VLOOKUP(LEFT(VLOOKUP($A59,csapatok!$A:$NN,GA$320,FALSE),LEN(VLOOKUP($A59,csapatok!$A:$NN,GA$320,FALSE))-6),'csapat-ranglista'!$A:$FP,GA$321,FALSE)/8,VLOOKUP(VLOOKUP($A59,csapatok!$A:$NN,GA$320,FALSE),'csapat-ranglista'!$A:$FP,GA$321,FALSE)/4),0)</f>
        <v>0</v>
      </c>
      <c r="GB59" s="223">
        <f>IFERROR(IF(RIGHT(VLOOKUP($A59,csapatok!$A:$NN,GB$320,FALSE),5)="Csere",VLOOKUP(LEFT(VLOOKUP($A59,csapatok!$A:$NN,GB$320,FALSE),LEN(VLOOKUP($A59,csapatok!$A:$NN,GB$320,FALSE))-6),'csapat-ranglista'!$A:$FP,GB$321,FALSE)/8,VLOOKUP(VLOOKUP($A59,csapatok!$A:$NN,GB$320,FALSE),'csapat-ranglista'!$A:$FP,GB$321,FALSE)/4),0)</f>
        <v>0</v>
      </c>
      <c r="GC59" s="223">
        <f>IFERROR(IF(RIGHT(VLOOKUP($A59,csapatok!$A:$NN,GC$320,FALSE),5)="Csere",VLOOKUP(LEFT(VLOOKUP($A59,csapatok!$A:$NN,GC$320,FALSE),LEN(VLOOKUP($A59,csapatok!$A:$NN,GC$320,FALSE))-6),'csapat-ranglista'!$A:$FP,GC$321,FALSE)/8,VLOOKUP(VLOOKUP($A59,csapatok!$A:$NN,GC$320,FALSE),'csapat-ranglista'!$A:$FP,GC$321,FALSE)/4),0)</f>
        <v>0</v>
      </c>
      <c r="GD59" s="247">
        <f>SUM(EQ59:GC59)</f>
        <v>20.243749634521809</v>
      </c>
    </row>
    <row r="60" spans="1:186">
      <c r="A60" s="32" t="s">
        <v>1210</v>
      </c>
      <c r="B60" s="287">
        <v>32309</v>
      </c>
      <c r="C60" s="131" t="str">
        <f>IF(B60=0,"",IF(B60&lt;$C$1,"felnőtt","ifi"))</f>
        <v>felnőtt</v>
      </c>
      <c r="D60" s="32" t="s">
        <v>101</v>
      </c>
      <c r="E60" s="45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223"/>
      <c r="AC60" s="223"/>
      <c r="AD60" s="223"/>
      <c r="AE60" s="223"/>
      <c r="AF60" s="223"/>
      <c r="AG60" s="223"/>
      <c r="AH60" s="223"/>
      <c r="AI60" s="223"/>
      <c r="AJ60" s="223">
        <f>IFERROR(IF(RIGHT(VLOOKUP($A60,csapatok!$A:$BL,AJ$320,FALSE),5)="Csere",VLOOKUP(LEFT(VLOOKUP($A60,csapatok!$A:$BL,AJ$320,FALSE),LEN(VLOOKUP($A60,csapatok!$A:$BL,AJ$320,FALSE))-6),'csapat-ranglista'!$A:$FP,AJ$321,FALSE)/8,VLOOKUP(VLOOKUP($A60,csapatok!$A:$BL,AJ$320,FALSE),'csapat-ranglista'!$A:$FP,AJ$321,FALSE)/2),0)</f>
        <v>0</v>
      </c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4">
        <f>versenyek!$ES$11*IFERROR(VLOOKUP(VLOOKUP($A60,versenyek!ER:ET,3,FALSE),szabalyok!$A$16:$B$23,2,FALSE)/4,0)</f>
        <v>0</v>
      </c>
      <c r="BD60" s="224">
        <f>versenyek!$EV$11*IFERROR(VLOOKUP(VLOOKUP($A60,versenyek!EU:EW,3,FALSE),szabalyok!$A$16:$B$23,2,FALSE)/4,0)</f>
        <v>0</v>
      </c>
      <c r="BE60" s="223">
        <f>IFERROR(IF(RIGHT(VLOOKUP($A60,csapatok!$A:$NN,BE$320,FALSE),5)="Csere",VLOOKUP(LEFT(VLOOKUP($A60,csapatok!$A:$NN,BE$320,FALSE),LEN(VLOOKUP($A60,csapatok!$A:$NN,BE$320,FALSE))-6),'csapat-ranglista'!$A:$FP,BE$321,FALSE)/8,VLOOKUP(VLOOKUP($A60,csapatok!$A:$NN,BE$320,FALSE),'csapat-ranglista'!$A:$FP,BE$321,FALSE)/4),0)</f>
        <v>0</v>
      </c>
      <c r="BF60" s="223">
        <f>IFERROR(IF(RIGHT(VLOOKUP($A60,csapatok!$A:$NN,BF$320,FALSE),5)="Csere",VLOOKUP(LEFT(VLOOKUP($A60,csapatok!$A:$NN,BF$320,FALSE),LEN(VLOOKUP($A60,csapatok!$A:$NN,BF$320,FALSE))-6),'csapat-ranglista'!$A:$FP,BF$321,FALSE)/8,VLOOKUP(VLOOKUP($A60,csapatok!$A:$NN,BF$320,FALSE),'csapat-ranglista'!$A:$FP,BF$321,FALSE)/4),0)</f>
        <v>0</v>
      </c>
      <c r="BG60" s="223">
        <f>IFERROR(IF(RIGHT(VLOOKUP($A60,csapatok!$A:$NN,BG$320,FALSE),5)="Csere",VLOOKUP(LEFT(VLOOKUP($A60,csapatok!$A:$NN,BG$320,FALSE),LEN(VLOOKUP($A60,csapatok!$A:$NN,BG$320,FALSE))-6),'csapat-ranglista'!$A:$FP,BG$321,FALSE)/8,VLOOKUP(VLOOKUP($A60,csapatok!$A:$NN,BG$320,FALSE),'csapat-ranglista'!$A:$FP,BG$321,FALSE)/4),0)</f>
        <v>0</v>
      </c>
      <c r="BH60" s="223">
        <f>IFERROR(IF(RIGHT(VLOOKUP($A60,csapatok!$A:$NN,BH$320,FALSE),5)="Csere",VLOOKUP(LEFT(VLOOKUP($A60,csapatok!$A:$NN,BH$320,FALSE),LEN(VLOOKUP($A60,csapatok!$A:$NN,BH$320,FALSE))-6),'csapat-ranglista'!$A:$FP,BH$321,FALSE)/8,VLOOKUP(VLOOKUP($A60,csapatok!$A:$NN,BH$320,FALSE),'csapat-ranglista'!$A:$FP,BH$321,FALSE)/4),0)</f>
        <v>0</v>
      </c>
      <c r="BI60" s="223">
        <f>IFERROR(IF(RIGHT(VLOOKUP($A60,csapatok!$A:$NN,BI$320,FALSE),5)="Csere",VLOOKUP(LEFT(VLOOKUP($A60,csapatok!$A:$NN,BI$320,FALSE),LEN(VLOOKUP($A60,csapatok!$A:$NN,BI$320,FALSE))-6),'csapat-ranglista'!$A:$FP,BI$321,FALSE)/8,VLOOKUP(VLOOKUP($A60,csapatok!$A:$NN,BI$320,FALSE),'csapat-ranglista'!$A:$FP,BI$321,FALSE)/4),0)</f>
        <v>0</v>
      </c>
      <c r="BJ60" s="223">
        <f>IFERROR(IF(RIGHT(VLOOKUP($A60,csapatok!$A:$NN,BJ$320,FALSE),5)="Csere",VLOOKUP(LEFT(VLOOKUP($A60,csapatok!$A:$NN,BJ$320,FALSE),LEN(VLOOKUP($A60,csapatok!$A:$NN,BJ$320,FALSE))-6),'csapat-ranglista'!$A:$FP,BJ$321,FALSE)/8,VLOOKUP(VLOOKUP($A60,csapatok!$A:$NN,BJ$320,FALSE),'csapat-ranglista'!$A:$FP,BJ$321,FALSE)/4),0)</f>
        <v>0</v>
      </c>
      <c r="BK60" s="223">
        <f>IFERROR(IF(RIGHT(VLOOKUP($A60,csapatok!$A:$NN,BK$320,FALSE),5)="Csere",VLOOKUP(LEFT(VLOOKUP($A60,csapatok!$A:$NN,BK$320,FALSE),LEN(VLOOKUP($A60,csapatok!$A:$NN,BK$320,FALSE))-6),'csapat-ranglista'!$A:$FP,BK$321,FALSE)/8,VLOOKUP(VLOOKUP($A60,csapatok!$A:$NN,BK$320,FALSE),'csapat-ranglista'!$A:$FP,BK$321,FALSE)/4),0)</f>
        <v>0</v>
      </c>
      <c r="BL60" s="223">
        <f>IFERROR(IF(RIGHT(VLOOKUP($A60,csapatok!$A:$NN,BL$320,FALSE),5)="Csere",VLOOKUP(LEFT(VLOOKUP($A60,csapatok!$A:$NN,BL$320,FALSE),LEN(VLOOKUP($A60,csapatok!$A:$NN,BL$320,FALSE))-6),'csapat-ranglista'!$A:$FP,BL$321,FALSE)/8,VLOOKUP(VLOOKUP($A60,csapatok!$A:$NN,BL$320,FALSE),'csapat-ranglista'!$A:$FP,BL$321,FALSE)/4),0)</f>
        <v>0</v>
      </c>
      <c r="BM60" s="223">
        <f>IFERROR(IF(RIGHT(VLOOKUP($A60,csapatok!$A:$NN,BM$320,FALSE),5)="Csere",VLOOKUP(LEFT(VLOOKUP($A60,csapatok!$A:$NN,BM$320,FALSE),LEN(VLOOKUP($A60,csapatok!$A:$NN,BM$320,FALSE))-6),'csapat-ranglista'!$A:$FP,BM$321,FALSE)/8,VLOOKUP(VLOOKUP($A60,csapatok!$A:$NN,BM$320,FALSE),'csapat-ranglista'!$A:$FP,BM$321,FALSE)/4),0)</f>
        <v>0</v>
      </c>
      <c r="BN60" s="223">
        <f>IFERROR(IF(RIGHT(VLOOKUP($A60,csapatok!$A:$NN,BN$320,FALSE),5)="Csere",VLOOKUP(LEFT(VLOOKUP($A60,csapatok!$A:$NN,BN$320,FALSE),LEN(VLOOKUP($A60,csapatok!$A:$NN,BN$320,FALSE))-6),'csapat-ranglista'!$A:$FP,BN$321,FALSE)/8,VLOOKUP(VLOOKUP($A60,csapatok!$A:$NN,BN$320,FALSE),'csapat-ranglista'!$A:$FP,BN$321,FALSE)/4),0)</f>
        <v>0</v>
      </c>
      <c r="BO60" s="223">
        <f>IFERROR(IF(RIGHT(VLOOKUP($A60,csapatok!$A:$NN,BO$320,FALSE),5)="Csere",VLOOKUP(LEFT(VLOOKUP($A60,csapatok!$A:$NN,BO$320,FALSE),LEN(VLOOKUP($A60,csapatok!$A:$NN,BO$320,FALSE))-6),'csapat-ranglista'!$A:$FP,BO$321,FALSE)/8,VLOOKUP(VLOOKUP($A60,csapatok!$A:$NN,BO$320,FALSE),'csapat-ranglista'!$A:$FP,BO$321,FALSE)/4),0)</f>
        <v>5.5093594458209356</v>
      </c>
      <c r="BP60" s="223">
        <f>IFERROR(IF(RIGHT(VLOOKUP($A60,csapatok!$A:$NN,BP$320,FALSE),5)="Csere",VLOOKUP(LEFT(VLOOKUP($A60,csapatok!$A:$NN,BP$320,FALSE),LEN(VLOOKUP($A60,csapatok!$A:$NN,BP$320,FALSE))-6),'csapat-ranglista'!$A:$FP,BP$321,FALSE)/8,VLOOKUP(VLOOKUP($A60,csapatok!$A:$NN,BP$320,FALSE),'csapat-ranglista'!$A:$FP,BP$321,FALSE)/4),0)</f>
        <v>0</v>
      </c>
      <c r="BQ60" s="223">
        <f>IFERROR(IF(RIGHT(VLOOKUP($A60,csapatok!$A:$NN,BQ$320,FALSE),5)="Csere",VLOOKUP(LEFT(VLOOKUP($A60,csapatok!$A:$NN,BQ$320,FALSE),LEN(VLOOKUP($A60,csapatok!$A:$NN,BQ$320,FALSE))-6),'csapat-ranglista'!$A:$FP,BQ$321,FALSE)/8,VLOOKUP(VLOOKUP($A60,csapatok!$A:$NN,BQ$320,FALSE),'csapat-ranglista'!$A:$FP,BQ$321,FALSE)/4),0)</f>
        <v>0</v>
      </c>
      <c r="BR60" s="223">
        <f>IFERROR(IF(RIGHT(VLOOKUP($A60,csapatok!$A:$NN,BR$320,FALSE),5)="Csere",VLOOKUP(LEFT(VLOOKUP($A60,csapatok!$A:$NN,BR$320,FALSE),LEN(VLOOKUP($A60,csapatok!$A:$NN,BR$320,FALSE))-6),'csapat-ranglista'!$A:$FP,BR$321,FALSE)/8,VLOOKUP(VLOOKUP($A60,csapatok!$A:$NN,BR$320,FALSE),'csapat-ranglista'!$A:$FP,BR$321,FALSE)/4),0)</f>
        <v>0</v>
      </c>
      <c r="BS60" s="223">
        <f>IFERROR(IF(RIGHT(VLOOKUP($A60,csapatok!$A:$NN,BS$320,FALSE),5)="Csere",VLOOKUP(LEFT(VLOOKUP($A60,csapatok!$A:$NN,BS$320,FALSE),LEN(VLOOKUP($A60,csapatok!$A:$NN,BS$320,FALSE))-6),'csapat-ranglista'!$A:$FP,BS$321,FALSE)/8,VLOOKUP(VLOOKUP($A60,csapatok!$A:$NN,BS$320,FALSE),'csapat-ranglista'!$A:$FP,BS$321,FALSE)/4),0)</f>
        <v>1.5049959947391371</v>
      </c>
      <c r="BT60" s="223">
        <f>IFERROR(IF(RIGHT(VLOOKUP($A60,csapatok!$A:$NN,BT$320,FALSE),5)="Csere",VLOOKUP(LEFT(VLOOKUP($A60,csapatok!$A:$NN,BT$320,FALSE),LEN(VLOOKUP($A60,csapatok!$A:$NN,BT$320,FALSE))-6),'csapat-ranglista'!$A:$FP,BT$321,FALSE)/8,VLOOKUP(VLOOKUP($A60,csapatok!$A:$NN,BT$320,FALSE),'csapat-ranglista'!$A:$FP,BT$321,FALSE)/4),0)</f>
        <v>0</v>
      </c>
      <c r="BU60" s="223">
        <f>IFERROR(IF(RIGHT(VLOOKUP($A60,csapatok!$A:$NN,BU$320,FALSE),5)="Csere",VLOOKUP(LEFT(VLOOKUP($A60,csapatok!$A:$NN,BU$320,FALSE),LEN(VLOOKUP($A60,csapatok!$A:$NN,BU$320,FALSE))-6),'csapat-ranglista'!$A:$FP,BU$321,FALSE)/8,VLOOKUP(VLOOKUP($A60,csapatok!$A:$NN,BU$320,FALSE),'csapat-ranglista'!$A:$FP,BU$321,FALSE)/4),0)</f>
        <v>0.91408444784540466</v>
      </c>
      <c r="BV60" s="223">
        <f>IFERROR(IF(RIGHT(VLOOKUP($A60,csapatok!$A:$NN,BV$320,FALSE),5)="Csere",VLOOKUP(LEFT(VLOOKUP($A60,csapatok!$A:$NN,BV$320,FALSE),LEN(VLOOKUP($A60,csapatok!$A:$NN,BV$320,FALSE))-6),'csapat-ranglista'!$A:$FP,BV$321,FALSE)/8,VLOOKUP(VLOOKUP($A60,csapatok!$A:$NN,BV$320,FALSE),'csapat-ranglista'!$A:$FP,BV$321,FALSE)/4),0)</f>
        <v>0</v>
      </c>
      <c r="BW60" s="223">
        <f>IFERROR(IF(RIGHT(VLOOKUP($A60,csapatok!$A:$NN,BW$320,FALSE),5)="Csere",VLOOKUP(LEFT(VLOOKUP($A60,csapatok!$A:$NN,BW$320,FALSE),LEN(VLOOKUP($A60,csapatok!$A:$NN,BW$320,FALSE))-6),'csapat-ranglista'!$A:$FP,BW$321,FALSE)/8,VLOOKUP(VLOOKUP($A60,csapatok!$A:$NN,BW$320,FALSE),'csapat-ranglista'!$A:$FP,BW$321,FALSE)/4),0)</f>
        <v>0</v>
      </c>
      <c r="BX60" s="223">
        <f>IFERROR(IF(RIGHT(VLOOKUP($A60,csapatok!$A:$NN,BX$320,FALSE),5)="Csere",VLOOKUP(LEFT(VLOOKUP($A60,csapatok!$A:$NN,BX$320,FALSE),LEN(VLOOKUP($A60,csapatok!$A:$NN,BX$320,FALSE))-6),'csapat-ranglista'!$A:$FP,BX$321,FALSE)/8,VLOOKUP(VLOOKUP($A60,csapatok!$A:$NN,BX$320,FALSE),'csapat-ranglista'!$A:$FP,BX$321,FALSE)/4),0)</f>
        <v>0</v>
      </c>
      <c r="BY60" s="223">
        <f>IFERROR(IF(RIGHT(VLOOKUP($A60,csapatok!$A:$NN,BY$320,FALSE),5)="Csere",VLOOKUP(LEFT(VLOOKUP($A60,csapatok!$A:$NN,BY$320,FALSE),LEN(VLOOKUP($A60,csapatok!$A:$NN,BY$320,FALSE))-6),'csapat-ranglista'!$A:$FP,BY$321,FALSE)/8,VLOOKUP(VLOOKUP($A60,csapatok!$A:$NN,BY$320,FALSE),'csapat-ranglista'!$A:$FP,BY$321,FALSE)/4),0)</f>
        <v>0</v>
      </c>
      <c r="BZ60" s="223">
        <f>IFERROR(IF(RIGHT(VLOOKUP($A60,csapatok!$A:$NN,BZ$320,FALSE),5)="Csere",VLOOKUP(LEFT(VLOOKUP($A60,csapatok!$A:$NN,BZ$320,FALSE),LEN(VLOOKUP($A60,csapatok!$A:$NN,BZ$320,FALSE))-6),'csapat-ranglista'!$A:$FP,BZ$321,FALSE)/8,VLOOKUP(VLOOKUP($A60,csapatok!$A:$NN,BZ$320,FALSE),'csapat-ranglista'!$A:$FP,BZ$321,FALSE)/4),0)</f>
        <v>0</v>
      </c>
      <c r="CA60" s="223">
        <f>IFERROR(IF(RIGHT(VLOOKUP($A60,csapatok!$A:$NN,CA$320,FALSE),5)="Csere",VLOOKUP(LEFT(VLOOKUP($A60,csapatok!$A:$NN,CA$320,FALSE),LEN(VLOOKUP($A60,csapatok!$A:$NN,CA$320,FALSE))-6),'csapat-ranglista'!$A:$FP,CA$321,FALSE)/8,VLOOKUP(VLOOKUP($A60,csapatok!$A:$NN,CA$320,FALSE),'csapat-ranglista'!$A:$FP,CA$321,FALSE)/4),0)</f>
        <v>3.5366931208319152</v>
      </c>
      <c r="CB60" s="223">
        <f>IFERROR(IF(RIGHT(VLOOKUP($A60,csapatok!$A:$NN,CB$320,FALSE),5)="Csere",VLOOKUP(LEFT(VLOOKUP($A60,csapatok!$A:$NN,CB$320,FALSE),LEN(VLOOKUP($A60,csapatok!$A:$NN,CB$320,FALSE))-6),'csapat-ranglista'!$A:$FP,CB$321,FALSE)/8,VLOOKUP(VLOOKUP($A60,csapatok!$A:$NN,CB$320,FALSE),'csapat-ranglista'!$A:$FP,CB$321,FALSE)/4),0)</f>
        <v>0</v>
      </c>
      <c r="CC60" s="223">
        <f>IFERROR(IF(RIGHT(VLOOKUP($A60,csapatok!$A:$NN,CC$320,FALSE),5)="Csere",VLOOKUP(LEFT(VLOOKUP($A60,csapatok!$A:$NN,CC$320,FALSE),LEN(VLOOKUP($A60,csapatok!$A:$NN,CC$320,FALSE))-6),'csapat-ranglista'!$A:$FP,CC$321,FALSE)/8,VLOOKUP(VLOOKUP($A60,csapatok!$A:$NN,CC$320,FALSE),'csapat-ranglista'!$A:$FP,CC$321,FALSE)/4),0)</f>
        <v>0</v>
      </c>
      <c r="CD60" s="223">
        <f>IFERROR(IF(RIGHT(VLOOKUP($A60,csapatok!$A:$NN,CD$320,FALSE),5)="Csere",VLOOKUP(LEFT(VLOOKUP($A60,csapatok!$A:$NN,CD$320,FALSE),LEN(VLOOKUP($A60,csapatok!$A:$NN,CD$320,FALSE))-6),'csapat-ranglista'!$A:$FP,CD$321,FALSE)/8,VLOOKUP(VLOOKUP($A60,csapatok!$A:$NN,CD$320,FALSE),'csapat-ranglista'!$A:$FP,CD$321,FALSE)/4),0)</f>
        <v>0</v>
      </c>
      <c r="CE60" s="223">
        <f>IFERROR(IF(RIGHT(VLOOKUP($A60,csapatok!$A:$NN,CE$320,FALSE),5)="Csere",VLOOKUP(LEFT(VLOOKUP($A60,csapatok!$A:$NN,CE$320,FALSE),LEN(VLOOKUP($A60,csapatok!$A:$NN,CE$320,FALSE))-6),'csapat-ranglista'!$A:$FP,CE$321,FALSE)/8,VLOOKUP(VLOOKUP($A60,csapatok!$A:$NN,CE$320,FALSE),'csapat-ranglista'!$A:$FP,CE$321,FALSE)/4),0)</f>
        <v>0</v>
      </c>
      <c r="CF60" s="223">
        <f>IFERROR(IF(RIGHT(VLOOKUP($A60,csapatok!$A:$NN,CF$320,FALSE),5)="Csere",VLOOKUP(LEFT(VLOOKUP($A60,csapatok!$A:$NN,CF$320,FALSE),LEN(VLOOKUP($A60,csapatok!$A:$NN,CF$320,FALSE))-6),'csapat-ranglista'!$A:$FP,CF$321,FALSE)/8,VLOOKUP(VLOOKUP($A60,csapatok!$A:$NN,CF$320,FALSE),'csapat-ranglista'!$A:$FP,CF$321,FALSE)/4),0)</f>
        <v>0</v>
      </c>
      <c r="CG60" s="223">
        <f>IFERROR(IF(RIGHT(VLOOKUP($A60,csapatok!$A:$NN,CG$320,FALSE),5)="Csere",VLOOKUP(LEFT(VLOOKUP($A60,csapatok!$A:$NN,CG$320,FALSE),LEN(VLOOKUP($A60,csapatok!$A:$NN,CG$320,FALSE))-6),'csapat-ranglista'!$A:$FP,CG$321,FALSE)/8,VLOOKUP(VLOOKUP($A60,csapatok!$A:$NN,CG$320,FALSE),'csapat-ranglista'!$A:$FP,CG$321,FALSE)/4),0)</f>
        <v>0</v>
      </c>
      <c r="CH60" s="223">
        <f>IFERROR(IF(RIGHT(VLOOKUP($A60,csapatok!$A:$NN,CH$320,FALSE),5)="Csere",VLOOKUP(LEFT(VLOOKUP($A60,csapatok!$A:$NN,CH$320,FALSE),LEN(VLOOKUP($A60,csapatok!$A:$NN,CH$320,FALSE))-6),'csapat-ranglista'!$A:$FP,CH$321,FALSE)/8,VLOOKUP(VLOOKUP($A60,csapatok!$A:$NN,CH$320,FALSE),'csapat-ranglista'!$A:$FP,CH$321,FALSE)/4),0)</f>
        <v>0</v>
      </c>
      <c r="CI60" s="223">
        <f>IFERROR(IF(RIGHT(VLOOKUP($A60,csapatok!$A:$NN,CI$320,FALSE),5)="Csere",VLOOKUP(LEFT(VLOOKUP($A60,csapatok!$A:$NN,CI$320,FALSE),LEN(VLOOKUP($A60,csapatok!$A:$NN,CI$320,FALSE))-6),'csapat-ranglista'!$A:$FP,CI$321,FALSE)/8,VLOOKUP(VLOOKUP($A60,csapatok!$A:$NN,CI$320,FALSE),'csapat-ranglista'!$A:$FP,CI$321,FALSE)/4),0)</f>
        <v>0</v>
      </c>
      <c r="CJ60" s="224">
        <f>versenyek!$IQ$11*IFERROR(VLOOKUP(VLOOKUP($A60,versenyek!IP:IR,3,FALSE),szabalyok!$A$16:$B$23,2,FALSE)/4,0)</f>
        <v>0</v>
      </c>
      <c r="CK60" s="224">
        <f>versenyek!$IT$11*IFERROR(VLOOKUP(VLOOKUP($A60,versenyek!IS:IU,3,FALSE),szabalyok!$A$16:$B$23,2,FALSE)/4,0)</f>
        <v>0</v>
      </c>
      <c r="CL60" s="223">
        <f>IFERROR(IF(RIGHT(VLOOKUP($A60,csapatok!$A:$NN,CL$320,FALSE),5)="Csere",VLOOKUP(LEFT(VLOOKUP($A60,csapatok!$A:$NN,CL$320,FALSE),LEN(VLOOKUP($A60,csapatok!$A:$NN,CL$320,FALSE))-6),'csapat-ranglista'!$A:$FP,CL$321,FALSE)/8,VLOOKUP(VLOOKUP($A60,csapatok!$A:$NN,CL$320,FALSE),'csapat-ranglista'!$A:$FP,CL$321,FALSE)/4),0)</f>
        <v>0</v>
      </c>
      <c r="CM60" s="223">
        <f>IFERROR(IF(RIGHT(VLOOKUP($A60,csapatok!$A:$NN,CM$320,FALSE),5)="Csere",VLOOKUP(LEFT(VLOOKUP($A60,csapatok!$A:$NN,CM$320,FALSE),LEN(VLOOKUP($A60,csapatok!$A:$NN,CM$320,FALSE))-6),'csapat-ranglista'!$A:$FP,CM$321,FALSE)/8,VLOOKUP(VLOOKUP($A60,csapatok!$A:$NN,CM$320,FALSE),'csapat-ranglista'!$A:$FP,CM$321,FALSE)/4),0)</f>
        <v>0</v>
      </c>
      <c r="CN60" s="223">
        <f>IFERROR(IF(RIGHT(VLOOKUP($A60,csapatok!$A:$NN,CN$320,FALSE),5)="Csere",VLOOKUP(LEFT(VLOOKUP($A60,csapatok!$A:$NN,CN$320,FALSE),LEN(VLOOKUP($A60,csapatok!$A:$NN,CN$320,FALSE))-6),'csapat-ranglista'!$A:$FP,CN$321,FALSE)/8,VLOOKUP(VLOOKUP($A60,csapatok!$A:$NN,CN$320,FALSE),'csapat-ranglista'!$A:$FP,CN$321,FALSE)/4),0)</f>
        <v>0</v>
      </c>
      <c r="CO60" s="223">
        <f>IFERROR(IF(RIGHT(VLOOKUP($A60,csapatok!$A:$NN,CO$320,FALSE),5)="Csere",VLOOKUP(LEFT(VLOOKUP($A60,csapatok!$A:$NN,CO$320,FALSE),LEN(VLOOKUP($A60,csapatok!$A:$NN,CO$320,FALSE))-6),'csapat-ranglista'!$A:$FP,CO$321,FALSE)/8,VLOOKUP(VLOOKUP($A60,csapatok!$A:$NN,CO$320,FALSE),'csapat-ranglista'!$A:$FP,CO$321,FALSE)/4),0)</f>
        <v>0</v>
      </c>
      <c r="CP60" s="223">
        <f>IFERROR(IF(RIGHT(VLOOKUP($A60,csapatok!$A:$NN,CP$320,FALSE),5)="Csere",VLOOKUP(LEFT(VLOOKUP($A60,csapatok!$A:$NN,CP$320,FALSE),LEN(VLOOKUP($A60,csapatok!$A:$NN,CP$320,FALSE))-6),'csapat-ranglista'!$A:$FP,CP$321,FALSE)/8,VLOOKUP(VLOOKUP($A60,csapatok!$A:$NN,CP$320,FALSE),'csapat-ranglista'!$A:$FP,CP$321,FALSE)/4),0)</f>
        <v>0</v>
      </c>
      <c r="CQ60" s="223">
        <f>IFERROR(IF(RIGHT(VLOOKUP($A60,csapatok!$A:$NN,CQ$320,FALSE),5)="Csere",VLOOKUP(LEFT(VLOOKUP($A60,csapatok!$A:$NN,CQ$320,FALSE),LEN(VLOOKUP($A60,csapatok!$A:$NN,CQ$320,FALSE))-6),'csapat-ranglista'!$A:$FP,CQ$321,FALSE)/8,VLOOKUP(VLOOKUP($A60,csapatok!$A:$NN,CQ$320,FALSE),'csapat-ranglista'!$A:$FP,CQ$321,FALSE)/4),0)</f>
        <v>0</v>
      </c>
      <c r="CR60" s="223">
        <f>IFERROR(IF(RIGHT(VLOOKUP($A60,csapatok!$A:$NN,CR$320,FALSE),5)="Csere",VLOOKUP(LEFT(VLOOKUP($A60,csapatok!$A:$NN,CR$320,FALSE),LEN(VLOOKUP($A60,csapatok!$A:$NN,CR$320,FALSE))-6),'csapat-ranglista'!$A:$FP,CR$321,FALSE)/8,VLOOKUP(VLOOKUP($A60,csapatok!$A:$NN,CR$320,FALSE),'csapat-ranglista'!$A:$FP,CR$321,FALSE)/4),0)</f>
        <v>0</v>
      </c>
      <c r="CS60" s="223">
        <f>IFERROR(IF(RIGHT(VLOOKUP($A60,csapatok!$A:$NN,CS$320,FALSE),5)="Csere",VLOOKUP(LEFT(VLOOKUP($A60,csapatok!$A:$NN,CS$320,FALSE),LEN(VLOOKUP($A60,csapatok!$A:$NN,CS$320,FALSE))-6),'csapat-ranglista'!$A:$FP,CS$321,FALSE)/8,VLOOKUP(VLOOKUP($A60,csapatok!$A:$NN,CS$320,FALSE),'csapat-ranglista'!$A:$FP,CS$321,FALSE)/4),0)</f>
        <v>0</v>
      </c>
      <c r="CT60" s="223">
        <f>IFERROR(IF(RIGHT(VLOOKUP($A60,csapatok!$A:$NN,CT$320,FALSE),5)="Csere",VLOOKUP(LEFT(VLOOKUP($A60,csapatok!$A:$NN,CT$320,FALSE),LEN(VLOOKUP($A60,csapatok!$A:$NN,CT$320,FALSE))-6),'csapat-ranglista'!$A:$FP,CT$321,FALSE)/8,VLOOKUP(VLOOKUP($A60,csapatok!$A:$NN,CT$320,FALSE),'csapat-ranglista'!$A:$FP,CT$321,FALSE)/4),0)</f>
        <v>0</v>
      </c>
      <c r="CU60" s="223">
        <f>IFERROR(IF(RIGHT(VLOOKUP($A60,csapatok!$A:$NN,CU$320,FALSE),5)="Csere",VLOOKUP(LEFT(VLOOKUP($A60,csapatok!$A:$NN,CU$320,FALSE),LEN(VLOOKUP($A60,csapatok!$A:$NN,CU$320,FALSE))-6),'csapat-ranglista'!$A:$FP,CU$321,FALSE)/8,VLOOKUP(VLOOKUP($A60,csapatok!$A:$NN,CU$320,FALSE),'csapat-ranglista'!$A:$FP,CU$321,FALSE)/4),0)</f>
        <v>0</v>
      </c>
      <c r="CV60" s="223">
        <f>IFERROR(IF(RIGHT(VLOOKUP($A60,csapatok!$A:$NN,CV$320,FALSE),5)="Csere",VLOOKUP(LEFT(VLOOKUP($A60,csapatok!$A:$NN,CV$320,FALSE),LEN(VLOOKUP($A60,csapatok!$A:$NN,CV$320,FALSE))-6),'csapat-ranglista'!$A:$FP,CV$321,FALSE)/8,VLOOKUP(VLOOKUP($A60,csapatok!$A:$NN,CV$320,FALSE),'csapat-ranglista'!$A:$FP,CV$321,FALSE)/4),0)</f>
        <v>0</v>
      </c>
      <c r="CW60" s="223">
        <f>IFERROR(IF(RIGHT(VLOOKUP($A60,csapatok!$A:$NN,CW$320,FALSE),5)="Csere",VLOOKUP(LEFT(VLOOKUP($A60,csapatok!$A:$NN,CW$320,FALSE),LEN(VLOOKUP($A60,csapatok!$A:$NN,CW$320,FALSE))-6),'csapat-ranglista'!$A:$FP,CW$321,FALSE)/8,VLOOKUP(VLOOKUP($A60,csapatok!$A:$NN,CW$320,FALSE),'csapat-ranglista'!$A:$FP,CW$321,FALSE)/4),0)</f>
        <v>0</v>
      </c>
      <c r="CX60" s="223">
        <f>IFERROR(IF(RIGHT(VLOOKUP($A60,csapatok!$A:$NN,CX$320,FALSE),5)="Csere",VLOOKUP(LEFT(VLOOKUP($A60,csapatok!$A:$NN,CX$320,FALSE),LEN(VLOOKUP($A60,csapatok!$A:$NN,CX$320,FALSE))-6),'csapat-ranglista'!$A:$FP,CX$321,FALSE)/8,VLOOKUP(VLOOKUP($A60,csapatok!$A:$NN,CX$320,FALSE),'csapat-ranglista'!$A:$FP,CX$321,FALSE)/4),0)</f>
        <v>0</v>
      </c>
      <c r="CY60" s="223">
        <f>IFERROR(IF(RIGHT(VLOOKUP($A60,csapatok!$A:$NN,CY$320,FALSE),5)="Csere",VLOOKUP(LEFT(VLOOKUP($A60,csapatok!$A:$NN,CY$320,FALSE),LEN(VLOOKUP($A60,csapatok!$A:$NN,CY$320,FALSE))-6),'csapat-ranglista'!$A:$FP,CY$321,FALSE)/8,VLOOKUP(VLOOKUP($A60,csapatok!$A:$NN,CY$320,FALSE),'csapat-ranglista'!$A:$FP,CY$321,FALSE)/4),0)</f>
        <v>2.389658124237938</v>
      </c>
      <c r="CZ60" s="223">
        <f>IFERROR(IF(RIGHT(VLOOKUP($A60,csapatok!$A:$NN,CZ$320,FALSE),5)="Csere",VLOOKUP(LEFT(VLOOKUP($A60,csapatok!$A:$NN,CZ$320,FALSE),LEN(VLOOKUP($A60,csapatok!$A:$NN,CZ$320,FALSE))-6),'csapat-ranglista'!$A:$FP,CZ$321,FALSE)/8,VLOOKUP(VLOOKUP($A60,csapatok!$A:$NN,CZ$320,FALSE),'csapat-ranglista'!$A:$FP,CZ$321,FALSE)/4),0)</f>
        <v>0</v>
      </c>
      <c r="DA60" s="223">
        <f>IFERROR(IF(RIGHT(VLOOKUP($A60,csapatok!$A:$NN,DA$320,FALSE),5)="Csere",VLOOKUP(LEFT(VLOOKUP($A60,csapatok!$A:$NN,DA$320,FALSE),LEN(VLOOKUP($A60,csapatok!$A:$NN,DA$320,FALSE))-6),'csapat-ranglista'!$A:$FP,DA$321,FALSE)/8,VLOOKUP(VLOOKUP($A60,csapatok!$A:$NN,DA$320,FALSE),'csapat-ranglista'!$A:$FP,DA$321,FALSE)/4),0)</f>
        <v>0</v>
      </c>
      <c r="DB60" s="223">
        <f>IFERROR(IF(RIGHT(VLOOKUP($A60,csapatok!$A:$NN,DB$320,FALSE),5)="Csere",VLOOKUP(LEFT(VLOOKUP($A60,csapatok!$A:$NN,DB$320,FALSE),LEN(VLOOKUP($A60,csapatok!$A:$NN,DB$320,FALSE))-6),'csapat-ranglista'!$A:$FP,DB$321,FALSE)/8,VLOOKUP(VLOOKUP($A60,csapatok!$A:$NN,DB$320,FALSE),'csapat-ranglista'!$A:$FP,DB$321,FALSE)/4),0)</f>
        <v>0</v>
      </c>
      <c r="DC60" s="223">
        <f>IFERROR(IF(RIGHT(VLOOKUP($A60,csapatok!$A:$NN,DC$320,FALSE),5)="Csere",VLOOKUP(LEFT(VLOOKUP($A60,csapatok!$A:$NN,DC$320,FALSE),LEN(VLOOKUP($A60,csapatok!$A:$NN,DC$320,FALSE))-6),'csapat-ranglista'!$A:$FP,DC$321,FALSE)/8,VLOOKUP(VLOOKUP($A60,csapatok!$A:$NN,DC$320,FALSE),'csapat-ranglista'!$A:$FP,DC$321,FALSE)/4),0)</f>
        <v>0</v>
      </c>
      <c r="DD60" s="223">
        <f>IFERROR(IF(RIGHT(VLOOKUP($A60,csapatok!$A:$NN,DD$320,FALSE),5)="Csere",VLOOKUP(LEFT(VLOOKUP($A60,csapatok!$A:$NN,DD$320,FALSE),LEN(VLOOKUP($A60,csapatok!$A:$NN,DD$320,FALSE))-6),'csapat-ranglista'!$A:$FP,DD$321,FALSE)/8,VLOOKUP(VLOOKUP($A60,csapatok!$A:$NN,DD$320,FALSE),'csapat-ranglista'!$A:$FP,DD$321,FALSE)/4),0)</f>
        <v>0</v>
      </c>
      <c r="DE60" s="223">
        <f>IFERROR(IF(RIGHT(VLOOKUP($A60,csapatok!$A:$NN,DE$320,FALSE),5)="Csere",VLOOKUP(LEFT(VLOOKUP($A60,csapatok!$A:$NN,DE$320,FALSE),LEN(VLOOKUP($A60,csapatok!$A:$NN,DE$320,FALSE))-6),'csapat-ranglista'!$A:$FP,DE$321,FALSE)/8,VLOOKUP(VLOOKUP($A60,csapatok!$A:$NN,DE$320,FALSE),'csapat-ranglista'!$A:$FP,DE$321,FALSE)/4),0)</f>
        <v>0</v>
      </c>
      <c r="DF60" s="223">
        <f>IFERROR(IF(RIGHT(VLOOKUP($A60,csapatok!$A:$NN,DF$320,FALSE),5)="Csere",VLOOKUP(LEFT(VLOOKUP($A60,csapatok!$A:$NN,DF$320,FALSE),LEN(VLOOKUP($A60,csapatok!$A:$NN,DF$320,FALSE))-6),'csapat-ranglista'!$A:$FP,DF$321,FALSE)/8,VLOOKUP(VLOOKUP($A60,csapatok!$A:$NN,DF$320,FALSE),'csapat-ranglista'!$A:$FP,DF$321,FALSE)/4),0)</f>
        <v>0</v>
      </c>
      <c r="DG60" s="223">
        <f>IFERROR(IF(RIGHT(VLOOKUP($A60,csapatok!$A:$NN,DG$320,FALSE),5)="Csere",VLOOKUP(LEFT(VLOOKUP($A60,csapatok!$A:$NN,DG$320,FALSE),LEN(VLOOKUP($A60,csapatok!$A:$NN,DG$320,FALSE))-6),'csapat-ranglista'!$A:$FP,DG$321,FALSE)/8,VLOOKUP(VLOOKUP($A60,csapatok!$A:$NN,DG$320,FALSE),'csapat-ranglista'!$A:$FP,DG$321,FALSE)/4),0)</f>
        <v>0</v>
      </c>
      <c r="DH60" s="223">
        <f>IFERROR(IF(RIGHT(VLOOKUP($A60,csapatok!$A:$NN,DH$320,FALSE),5)="Csere",VLOOKUP(LEFT(VLOOKUP($A60,csapatok!$A:$NN,DH$320,FALSE),LEN(VLOOKUP($A60,csapatok!$A:$NN,DH$320,FALSE))-6),'csapat-ranglista'!$A:$FP,DH$321,FALSE)/8,VLOOKUP(VLOOKUP($A60,csapatok!$A:$NN,DH$320,FALSE),'csapat-ranglista'!$A:$FP,DH$321,FALSE)/4),0)</f>
        <v>0</v>
      </c>
      <c r="DI60" s="223">
        <f>IFERROR(IF(RIGHT(VLOOKUP($A60,csapatok!$A:$NN,DI$320,FALSE),5)="Csere",VLOOKUP(LEFT(VLOOKUP($A60,csapatok!$A:$NN,DI$320,FALSE),LEN(VLOOKUP($A60,csapatok!$A:$NN,DI$320,FALSE))-6),'csapat-ranglista'!$A:$FP,DI$321,FALSE)/8,VLOOKUP(VLOOKUP($A60,csapatok!$A:$NN,DI$320,FALSE),'csapat-ranglista'!$A:$FP,DI$321,FALSE)/4),0)</f>
        <v>0</v>
      </c>
      <c r="DJ60" s="223">
        <f>IFERROR(IF(RIGHT(VLOOKUP($A60,csapatok!$A:$NN,DJ$320,FALSE),5)="Csere",VLOOKUP(LEFT(VLOOKUP($A60,csapatok!$A:$NN,DJ$320,FALSE),LEN(VLOOKUP($A60,csapatok!$A:$NN,DJ$320,FALSE))-6),'csapat-ranglista'!$A:$FP,DJ$321,FALSE)/8,VLOOKUP(VLOOKUP($A60,csapatok!$A:$NN,DJ$320,FALSE),'csapat-ranglista'!$A:$FP,DJ$321,FALSE)/4),0)</f>
        <v>0</v>
      </c>
      <c r="DK60" s="223">
        <f>IFERROR(IF(RIGHT(VLOOKUP($A60,csapatok!$A:$NN,DK$320,FALSE),5)="Csere",VLOOKUP(LEFT(VLOOKUP($A60,csapatok!$A:$NN,DK$320,FALSE),LEN(VLOOKUP($A60,csapatok!$A:$NN,DK$320,FALSE))-6),'csapat-ranglista'!$A:$FP,DK$321,FALSE)/8,VLOOKUP(VLOOKUP($A60,csapatok!$A:$NN,DK$320,FALSE),'csapat-ranglista'!$A:$FP,DK$321,FALSE)/4),0)</f>
        <v>0</v>
      </c>
      <c r="DL60" s="223">
        <f>IFERROR(IF(RIGHT(VLOOKUP($A60,csapatok!$A:$NN,DL$320,FALSE),5)="Csere",VLOOKUP(LEFT(VLOOKUP($A60,csapatok!$A:$NN,DL$320,FALSE),LEN(VLOOKUP($A60,csapatok!$A:$NN,DL$320,FALSE))-6),'csapat-ranglista'!$A:$FP,DL$321,FALSE)/8,VLOOKUP(VLOOKUP($A60,csapatok!$A:$NN,DL$320,FALSE),'csapat-ranglista'!$A:$FP,DL$321,FALSE)/4),0)</f>
        <v>0</v>
      </c>
      <c r="DM60" s="223">
        <f>IFERROR(IF(RIGHT(VLOOKUP($A60,csapatok!$A:$NN,DM$320,FALSE),5)="Csere",VLOOKUP(LEFT(VLOOKUP($A60,csapatok!$A:$NN,DM$320,FALSE),LEN(VLOOKUP($A60,csapatok!$A:$NN,DM$320,FALSE))-6),'csapat-ranglista'!$A:$FP,DM$321,FALSE)/8,VLOOKUP(VLOOKUP($A60,csapatok!$A:$NN,DM$320,FALSE),'csapat-ranglista'!$A:$FP,DM$321,FALSE)/4),0)</f>
        <v>4.0274001596395124</v>
      </c>
      <c r="DN60" s="223">
        <f>IFERROR(IF(RIGHT(VLOOKUP($A60,csapatok!$A:$NN,DN$320,FALSE),5)="Csere",VLOOKUP(LEFT(VLOOKUP($A60,csapatok!$A:$NN,DN$320,FALSE),LEN(VLOOKUP($A60,csapatok!$A:$NN,DN$320,FALSE))-6),'csapat-ranglista'!$A:$FP,DN$321,FALSE)/8,VLOOKUP(VLOOKUP($A60,csapatok!$A:$NN,DN$320,FALSE),'csapat-ranglista'!$A:$FP,DN$321,FALSE)/4),0)</f>
        <v>0</v>
      </c>
      <c r="DO60" s="224">
        <f>versenyek!$MF$11*IFERROR(VLOOKUP(VLOOKUP($A60,versenyek!ME:MG,3,FALSE),szabalyok!$A$16:$B$23,2,FALSE)/4,0)</f>
        <v>0</v>
      </c>
      <c r="DP60" s="224">
        <f>versenyek!$MI$11*IFERROR(VLOOKUP(VLOOKUP($A60,versenyek!MH:MJ,3,FALSE),szabalyok!$A$16:$B$23,2,FALSE)/4,0)</f>
        <v>0</v>
      </c>
      <c r="DQ60" s="223">
        <f>IFERROR(IF(RIGHT(VLOOKUP($A60,csapatok!$A:$NN,DQ$320,FALSE),5)="Csere",VLOOKUP(LEFT(VLOOKUP($A60,csapatok!$A:$NN,DQ$320,FALSE),LEN(VLOOKUP($A60,csapatok!$A:$NN,DQ$320,FALSE))-6),'csapat-ranglista'!$A:$FP,DQ$321,FALSE)/8,VLOOKUP(VLOOKUP($A60,csapatok!$A:$NN,DQ$320,FALSE),'csapat-ranglista'!$A:$FP,DQ$321,FALSE)/4),0)</f>
        <v>0</v>
      </c>
      <c r="DR60" s="223">
        <f>IFERROR(IF(RIGHT(VLOOKUP($A60,csapatok!$A:$NN,DR$320,FALSE),5)="Csere",VLOOKUP(LEFT(VLOOKUP($A60,csapatok!$A:$NN,DR$320,FALSE),LEN(VLOOKUP($A60,csapatok!$A:$NN,DR$320,FALSE))-6),'csapat-ranglista'!$A:$FP,DR$321,FALSE)/8,VLOOKUP(VLOOKUP($A60,csapatok!$A:$NN,DR$320,FALSE),'csapat-ranglista'!$A:$FP,DR$321,FALSE)/4),0)</f>
        <v>0</v>
      </c>
      <c r="DS60" s="223">
        <f>IFERROR(IF(RIGHT(VLOOKUP($A60,csapatok!$A:$NN,DS$320,FALSE),5)="Csere",VLOOKUP(LEFT(VLOOKUP($A60,csapatok!$A:$NN,DS$320,FALSE),LEN(VLOOKUP($A60,csapatok!$A:$NN,DS$320,FALSE))-6),'csapat-ranglista'!$A:$FP,DS$321,FALSE)/8,VLOOKUP(VLOOKUP($A60,csapatok!$A:$NN,DS$320,FALSE),'csapat-ranglista'!$A:$FP,DS$321,FALSE)/4),0)</f>
        <v>0</v>
      </c>
      <c r="DT60" s="223">
        <f>IFERROR(IF(RIGHT(VLOOKUP($A60,csapatok!$A:$NN,DT$320,FALSE),5)="Csere",VLOOKUP(LEFT(VLOOKUP($A60,csapatok!$A:$NN,DT$320,FALSE),LEN(VLOOKUP($A60,csapatok!$A:$NN,DT$320,FALSE))-6),'csapat-ranglista'!$A:$FP,DT$321,FALSE)/8,VLOOKUP(VLOOKUP($A60,csapatok!$A:$NN,DT$320,FALSE),'csapat-ranglista'!$A:$FP,DT$321,FALSE)/4),0)</f>
        <v>0</v>
      </c>
      <c r="DU60" s="223">
        <f>IFERROR(IF(RIGHT(VLOOKUP($A60,csapatok!$A:$NN,DU$320,FALSE),5)="Csere",VLOOKUP(LEFT(VLOOKUP($A60,csapatok!$A:$NN,DU$320,FALSE),LEN(VLOOKUP($A60,csapatok!$A:$NN,DU$320,FALSE))-6),'csapat-ranglista'!$A:$FP,DU$321,FALSE)/8,VLOOKUP(VLOOKUP($A60,csapatok!$A:$NN,DU$320,FALSE),'csapat-ranglista'!$A:$FP,DU$321,FALSE)/4),0)</f>
        <v>0</v>
      </c>
      <c r="DV60" s="223">
        <f>IFERROR(IF(RIGHT(VLOOKUP($A60,csapatok!$A:$NN,DV$320,FALSE),5)="Csere",VLOOKUP(LEFT(VLOOKUP($A60,csapatok!$A:$NN,DV$320,FALSE),LEN(VLOOKUP($A60,csapatok!$A:$NN,DV$320,FALSE))-6),'csapat-ranglista'!$A:$FP,DV$321,FALSE)/8,VLOOKUP(VLOOKUP($A60,csapatok!$A:$NN,DV$320,FALSE),'csapat-ranglista'!$A:$FP,DV$321,FALSE)/4),0)</f>
        <v>0</v>
      </c>
      <c r="DW60" s="223">
        <f>IFERROR(IF(RIGHT(VLOOKUP($A60,csapatok!$A:$NN,DW$320,FALSE),5)="Csere",VLOOKUP(LEFT(VLOOKUP($A60,csapatok!$A:$NN,DW$320,FALSE),LEN(VLOOKUP($A60,csapatok!$A:$NN,DW$320,FALSE))-6),'csapat-ranglista'!$A:$FP,DW$321,FALSE)/8,VLOOKUP(VLOOKUP($A60,csapatok!$A:$NN,DW$320,FALSE),'csapat-ranglista'!$A:$FP,DW$321,FALSE)/4),0)</f>
        <v>7.7886726082326261</v>
      </c>
      <c r="DX60" s="223">
        <f>IFERROR(IF(RIGHT(VLOOKUP($A60,csapatok!$A:$NN,DX$320,FALSE),5)="Csere",VLOOKUP(LEFT(VLOOKUP($A60,csapatok!$A:$NN,DX$320,FALSE),LEN(VLOOKUP($A60,csapatok!$A:$NN,DX$320,FALSE))-6),'csapat-ranglista'!$A:$FP,DX$321,FALSE)/8,VLOOKUP(VLOOKUP($A60,csapatok!$A:$NN,DX$320,FALSE),'csapat-ranglista'!$A:$FP,DX$321,FALSE)/4),0)</f>
        <v>0</v>
      </c>
      <c r="DY60" s="223">
        <f>IFERROR(IF(RIGHT(VLOOKUP($A60,csapatok!$A:$NN,DY$320,FALSE),5)="Csere",VLOOKUP(LEFT(VLOOKUP($A60,csapatok!$A:$NN,DY$320,FALSE),LEN(VLOOKUP($A60,csapatok!$A:$NN,DY$320,FALSE))-6),'csapat-ranglista'!$A:$FP,DY$321,FALSE)/8,VLOOKUP(VLOOKUP($A60,csapatok!$A:$NN,DY$320,FALSE),'csapat-ranglista'!$A:$FP,DY$321,FALSE)/4),0)</f>
        <v>0</v>
      </c>
      <c r="DZ60" s="223">
        <f>IFERROR(IF(RIGHT(VLOOKUP($A60,csapatok!$A:$NN,DZ$320,FALSE),5)="Csere",VLOOKUP(LEFT(VLOOKUP($A60,csapatok!$A:$NN,DZ$320,FALSE),LEN(VLOOKUP($A60,csapatok!$A:$NN,DZ$320,FALSE))-6),'csapat-ranglista'!$A:$FP,DZ$321,FALSE)/8,VLOOKUP(VLOOKUP($A60,csapatok!$A:$NN,DZ$320,FALSE),'csapat-ranglista'!$A:$FP,DZ$321,FALSE)/4),0)</f>
        <v>0</v>
      </c>
      <c r="EA60" s="223">
        <f>IFERROR(IF(RIGHT(VLOOKUP($A60,csapatok!$A:$NN,EA$320,FALSE),5)="Csere",VLOOKUP(LEFT(VLOOKUP($A60,csapatok!$A:$NN,EA$320,FALSE),LEN(VLOOKUP($A60,csapatok!$A:$NN,EA$320,FALSE))-6),'csapat-ranglista'!$A:$FP,EA$321,FALSE)/8,VLOOKUP(VLOOKUP($A60,csapatok!$A:$NN,EA$320,FALSE),'csapat-ranglista'!$A:$FP,EA$321,FALSE)/4),0)</f>
        <v>0</v>
      </c>
      <c r="EB60" s="223">
        <f>IFERROR(IF(RIGHT(VLOOKUP($A60,csapatok!$A:$NN,EB$320,FALSE),5)="Csere",VLOOKUP(LEFT(VLOOKUP($A60,csapatok!$A:$NN,EB$320,FALSE),LEN(VLOOKUP($A60,csapatok!$A:$NN,EB$320,FALSE))-6),'csapat-ranglista'!$A:$FP,EB$321,FALSE)/8,VLOOKUP(VLOOKUP($A60,csapatok!$A:$NN,EB$320,FALSE),'csapat-ranglista'!$A:$FP,EB$321,FALSE)/4),0)</f>
        <v>0</v>
      </c>
      <c r="EC60" s="223">
        <f>IFERROR(IF(RIGHT(VLOOKUP($A60,csapatok!$A:$NN,EC$320,FALSE),5)="Csere",VLOOKUP(LEFT(VLOOKUP($A60,csapatok!$A:$NN,EC$320,FALSE),LEN(VLOOKUP($A60,csapatok!$A:$NN,EC$320,FALSE))-6),'csapat-ranglista'!$A:$FP,EC$321,FALSE)/8,VLOOKUP(VLOOKUP($A60,csapatok!$A:$NN,EC$320,FALSE),'csapat-ranglista'!$A:$FP,EC$321,FALSE)/4),0)</f>
        <v>0</v>
      </c>
      <c r="ED60" s="223">
        <f>IFERROR(IF(RIGHT(VLOOKUP($A60,csapatok!$A:$NN,ED$320,FALSE),5)="Csere",VLOOKUP(LEFT(VLOOKUP($A60,csapatok!$A:$NN,ED$320,FALSE),LEN(VLOOKUP($A60,csapatok!$A:$NN,ED$320,FALSE))-6),'csapat-ranglista'!$A:$FP,ED$321,FALSE)/8,VLOOKUP(VLOOKUP($A60,csapatok!$A:$NN,ED$320,FALSE),'csapat-ranglista'!$A:$FP,ED$321,FALSE)/4),0)</f>
        <v>0</v>
      </c>
      <c r="EE60" s="223">
        <f>IFERROR(IF(RIGHT(VLOOKUP($A60,csapatok!$A:$NN,EE$320,FALSE),5)="Csere",VLOOKUP(LEFT(VLOOKUP($A60,csapatok!$A:$NN,EE$320,FALSE),LEN(VLOOKUP($A60,csapatok!$A:$NN,EE$320,FALSE))-6),'csapat-ranglista'!$A:$FP,EE$321,FALSE)/8,VLOOKUP(VLOOKUP($A60,csapatok!$A:$NN,EE$320,FALSE),'csapat-ranglista'!$A:$FP,EE$321,FALSE)/4),0)</f>
        <v>0</v>
      </c>
      <c r="EF60" s="223">
        <f>IFERROR(IF(RIGHT(VLOOKUP($A60,csapatok!$A:$NN,EF$320,FALSE),5)="Csere",VLOOKUP(LEFT(VLOOKUP($A60,csapatok!$A:$NN,EF$320,FALSE),LEN(VLOOKUP($A60,csapatok!$A:$NN,EF$320,FALSE))-6),'csapat-ranglista'!$A:$FP,EF$321,FALSE)/8,VLOOKUP(VLOOKUP($A60,csapatok!$A:$NN,EF$320,FALSE),'csapat-ranglista'!$A:$FP,EF$321,FALSE)/4),0)</f>
        <v>2.0862411916710775</v>
      </c>
      <c r="EG60" s="223">
        <f>IFERROR(IF(RIGHT(VLOOKUP($A60,csapatok!$A:$NN,EG$320,FALSE),5)="Csere",VLOOKUP(LEFT(VLOOKUP($A60,csapatok!$A:$NN,EG$320,FALSE),LEN(VLOOKUP($A60,csapatok!$A:$NN,EG$320,FALSE))-6),'csapat-ranglista'!$A:$FP,EG$321,FALSE)/8,VLOOKUP(VLOOKUP($A60,csapatok!$A:$NN,EG$320,FALSE),'csapat-ranglista'!$A:$FP,EG$321,FALSE)/4),0)</f>
        <v>0</v>
      </c>
      <c r="EH60" s="223">
        <f>IFERROR(IF(RIGHT(VLOOKUP($A60,csapatok!$A:$NN,EH$320,FALSE),5)="Csere",VLOOKUP(LEFT(VLOOKUP($A60,csapatok!$A:$NN,EH$320,FALSE),LEN(VLOOKUP($A60,csapatok!$A:$NN,EH$320,FALSE))-6),'csapat-ranglista'!$A:$FP,EH$321,FALSE)/8,VLOOKUP(VLOOKUP($A60,csapatok!$A:$NN,EH$320,FALSE),'csapat-ranglista'!$A:$FP,EH$321,FALSE)/4),0)</f>
        <v>0</v>
      </c>
      <c r="EI60" s="223">
        <f>IFERROR(IF(RIGHT(VLOOKUP($A60,csapatok!$A:$NN,EI$320,FALSE),5)="Csere",VLOOKUP(LEFT(VLOOKUP($A60,csapatok!$A:$NN,EI$320,FALSE),LEN(VLOOKUP($A60,csapatok!$A:$NN,EI$320,FALSE))-6),'csapat-ranglista'!$A:$FP,EI$321,FALSE)/8,VLOOKUP(VLOOKUP($A60,csapatok!$A:$NN,EI$320,FALSE),'csapat-ranglista'!$A:$FP,EI$321,FALSE)/4),0)</f>
        <v>0</v>
      </c>
      <c r="EJ60" s="223">
        <f>IFERROR(IF(RIGHT(VLOOKUP($A60,csapatok!$A:$NN,EJ$320,FALSE),5)="Csere",VLOOKUP(LEFT(VLOOKUP($A60,csapatok!$A:$NN,EJ$320,FALSE),LEN(VLOOKUP($A60,csapatok!$A:$NN,EJ$320,FALSE))-6),'csapat-ranglista'!$A:$FP,EJ$321,FALSE)/8,VLOOKUP(VLOOKUP($A60,csapatok!$A:$NN,EJ$320,FALSE),'csapat-ranglista'!$A:$FP,EJ$321,FALSE)/4),0)</f>
        <v>0</v>
      </c>
      <c r="EK60" s="223">
        <f>IFERROR(IF(RIGHT(VLOOKUP($A60,csapatok!$A:$NN,EK$320,FALSE),5)="Csere",VLOOKUP(LEFT(VLOOKUP($A60,csapatok!$A:$NN,EK$320,FALSE),LEN(VLOOKUP($A60,csapatok!$A:$NN,EK$320,FALSE))-6),'csapat-ranglista'!$A:$FP,EK$321,FALSE)/8,VLOOKUP(VLOOKUP($A60,csapatok!$A:$NN,EK$320,FALSE),'csapat-ranglista'!$A:$FP,EK$321,FALSE)/4),0)</f>
        <v>0</v>
      </c>
      <c r="EL60" s="223">
        <f>IFERROR(IF(RIGHT(VLOOKUP($A60,csapatok!$A:$NN,EL$320,FALSE),5)="Csere",VLOOKUP(LEFT(VLOOKUP($A60,csapatok!$A:$NN,EL$320,FALSE),LEN(VLOOKUP($A60,csapatok!$A:$NN,EL$320,FALSE))-6),'csapat-ranglista'!$A:$FP,EL$321,FALSE)/8,VLOOKUP(VLOOKUP($A60,csapatok!$A:$NN,EL$320,FALSE),'csapat-ranglista'!$A:$FP,EL$321,FALSE)/4),0)</f>
        <v>0</v>
      </c>
      <c r="EM60" s="223">
        <f>IFERROR(IF(RIGHT(VLOOKUP($A60,csapatok!$A:$NN,EM$320,FALSE),5)="Csere",VLOOKUP(LEFT(VLOOKUP($A60,csapatok!$A:$NN,EM$320,FALSE),LEN(VLOOKUP($A60,csapatok!$A:$NN,EM$320,FALSE))-6),'csapat-ranglista'!$A:$FP,EM$321,FALSE)/8,VLOOKUP(VLOOKUP($A60,csapatok!$A:$NN,EM$320,FALSE),'csapat-ranglista'!$A:$FP,EM$321,FALSE)/4),0)</f>
        <v>0</v>
      </c>
      <c r="EN60" s="223">
        <f>IFERROR(IF(RIGHT(VLOOKUP($A60,csapatok!$A:$NN,EN$320,FALSE),5)="Csere",VLOOKUP(LEFT(VLOOKUP($A60,csapatok!$A:$NN,EN$320,FALSE),LEN(VLOOKUP($A60,csapatok!$A:$NN,EN$320,FALSE))-6),'csapat-ranglista'!$A:$FP,EN$321,FALSE)/8,VLOOKUP(VLOOKUP($A60,csapatok!$A:$NN,EN$320,FALSE),'csapat-ranglista'!$A:$FP,EN$321,FALSE)/4),0)</f>
        <v>1.4492324244512722</v>
      </c>
      <c r="EO60" s="223">
        <f>IFERROR(IF(RIGHT(VLOOKUP($A60,csapatok!$A:$NN,EO$320,FALSE),5)="Csere",VLOOKUP(LEFT(VLOOKUP($A60,csapatok!$A:$NN,EO$320,FALSE),LEN(VLOOKUP($A60,csapatok!$A:$NN,EO$320,FALSE))-6),'csapat-ranglista'!$A:$FP,EO$321,FALSE)/8,VLOOKUP(VLOOKUP($A60,csapatok!$A:$NN,EO$320,FALSE),'csapat-ranglista'!$A:$FP,EO$321,FALSE)/4),0)</f>
        <v>0</v>
      </c>
      <c r="EP60" s="223">
        <f>IFERROR(IF(RIGHT(VLOOKUP($A60,csapatok!$A:$NN,EP$320,FALSE),5)="Csere",VLOOKUP(LEFT(VLOOKUP($A60,csapatok!$A:$NN,EP$320,FALSE),LEN(VLOOKUP($A60,csapatok!$A:$NN,EP$320,FALSE))-6),'csapat-ranglista'!$A:$FP,EP$321,FALSE)/8,VLOOKUP(VLOOKUP($A60,csapatok!$A:$NN,EP$320,FALSE),'csapat-ranglista'!$A:$FP,EP$321,FALSE)/4),0)</f>
        <v>0.58314841921729288</v>
      </c>
      <c r="EQ60" s="223">
        <f>IFERROR(IF(RIGHT(VLOOKUP($A60,csapatok!$A:$NN,EQ$320,FALSE),5)="Csere",VLOOKUP(LEFT(VLOOKUP($A60,csapatok!$A:$NN,EQ$320,FALSE),LEN(VLOOKUP($A60,csapatok!$A:$NN,EQ$320,FALSE))-6),'csapat-ranglista'!$A:$FP,EQ$321,FALSE)/8,VLOOKUP(VLOOKUP($A60,csapatok!$A:$NN,EQ$320,FALSE),'csapat-ranglista'!$A:$FP,EQ$321,FALSE)/4),0)</f>
        <v>0</v>
      </c>
      <c r="ER60" s="223">
        <f>IFERROR(IF(RIGHT(VLOOKUP($A60,csapatok!$A:$NN,ER$320,FALSE),5)="Csere",VLOOKUP(LEFT(VLOOKUP($A60,csapatok!$A:$NN,ER$320,FALSE),LEN(VLOOKUP($A60,csapatok!$A:$NN,ER$320,FALSE))-6),'csapat-ranglista'!$A:$FP,ER$321,FALSE)/8,VLOOKUP(VLOOKUP($A60,csapatok!$A:$NN,ER$320,FALSE),'csapat-ranglista'!$A:$FP,ER$321,FALSE)/4),0)</f>
        <v>0</v>
      </c>
      <c r="ES60" s="223">
        <f>IFERROR(IF(RIGHT(VLOOKUP($A60,csapatok!$A:$NN,ES$320,FALSE),5)="Csere",VLOOKUP(LEFT(VLOOKUP($A60,csapatok!$A:$NN,ES$320,FALSE),LEN(VLOOKUP($A60,csapatok!$A:$NN,ES$320,FALSE))-6),'csapat-ranglista'!$A:$FP,ES$321,FALSE)/8,VLOOKUP(VLOOKUP($A60,csapatok!$A:$NN,ES$320,FALSE),'csapat-ranglista'!$A:$FP,ES$321,FALSE)/4),0)</f>
        <v>0</v>
      </c>
      <c r="ET60" s="223">
        <f>IFERROR(IF(RIGHT(VLOOKUP($A60,csapatok!$A:$NN,ET$320,FALSE),5)="Csere",VLOOKUP(LEFT(VLOOKUP($A60,csapatok!$A:$NN,ET$320,FALSE),LEN(VLOOKUP($A60,csapatok!$A:$NN,ET$320,FALSE))-6),'csapat-ranglista'!$A:$FP,ET$321,FALSE)/8,VLOOKUP(VLOOKUP($A60,csapatok!$A:$NN,ET$320,FALSE),'csapat-ranglista'!$A:$FP,ET$321,FALSE)/4),0)</f>
        <v>0</v>
      </c>
      <c r="EU60" s="223">
        <f>IFERROR(IF(RIGHT(VLOOKUP($A60,csapatok!$A:$NN,EU$320,FALSE),5)="Csere",VLOOKUP(LEFT(VLOOKUP($A60,csapatok!$A:$NN,EU$320,FALSE),LEN(VLOOKUP($A60,csapatok!$A:$NN,EU$320,FALSE))-6),'csapat-ranglista'!$A:$FP,EU$321,FALSE)/8,VLOOKUP(VLOOKUP($A60,csapatok!$A:$NN,EU$320,FALSE),'csapat-ranglista'!$A:$FP,EU$321,FALSE)/4),0)</f>
        <v>0</v>
      </c>
      <c r="EV60" s="223">
        <f>IFERROR(IF(RIGHT(VLOOKUP($A60,csapatok!$A:$NN,EV$320,FALSE),5)="Csere",VLOOKUP(LEFT(VLOOKUP($A60,csapatok!$A:$NN,EV$320,FALSE),LEN(VLOOKUP($A60,csapatok!$A:$NN,EV$320,FALSE))-6),'csapat-ranglista'!$A:$FP,EV$321,FALSE)/8,VLOOKUP(VLOOKUP($A60,csapatok!$A:$NN,EV$320,FALSE),'csapat-ranglista'!$A:$FP,EV$321,FALSE)/4),0)</f>
        <v>0</v>
      </c>
      <c r="EW60" s="223">
        <f>IFERROR(IF(RIGHT(VLOOKUP($A60,csapatok!$A:$NN,EW$320,FALSE),5)="Csere",VLOOKUP(LEFT(VLOOKUP($A60,csapatok!$A:$NN,EW$320,FALSE),LEN(VLOOKUP($A60,csapatok!$A:$NN,EW$320,FALSE))-6),'csapat-ranglista'!$A:$FP,EW$321,FALSE)/8,VLOOKUP(VLOOKUP($A60,csapatok!$A:$NN,EW$320,FALSE),'csapat-ranglista'!$A:$FP,EW$321,FALSE)/4),0)</f>
        <v>0</v>
      </c>
      <c r="EX60" s="223">
        <f>IFERROR(IF(RIGHT(VLOOKUP($A60,csapatok!$A:$NN,EX$320,FALSE),5)="Csere",VLOOKUP(LEFT(VLOOKUP($A60,csapatok!$A:$NN,EX$320,FALSE),LEN(VLOOKUP($A60,csapatok!$A:$NN,EX$320,FALSE))-6),'csapat-ranglista'!$A:$FP,EX$321,FALSE)/8,VLOOKUP(VLOOKUP($A60,csapatok!$A:$NN,EX$320,FALSE),'csapat-ranglista'!$A:$FP,EX$321,FALSE)/4),0)</f>
        <v>0</v>
      </c>
      <c r="EY60" s="223">
        <f>IFERROR(IF(RIGHT(VLOOKUP($A60,csapatok!$A:$NN,EY$320,FALSE),5)="Csere",VLOOKUP(LEFT(VLOOKUP($A60,csapatok!$A:$NN,EY$320,FALSE),LEN(VLOOKUP($A60,csapatok!$A:$NN,EY$320,FALSE))-6),'csapat-ranglista'!$A:$FP,EY$321,FALSE)/8,VLOOKUP(VLOOKUP($A60,csapatok!$A:$NN,EY$320,FALSE),'csapat-ranglista'!$A:$FP,EY$321,FALSE)/4),0)</f>
        <v>0</v>
      </c>
      <c r="EZ60" s="223">
        <f>IFERROR(IF(RIGHT(VLOOKUP($A60,csapatok!$A:$NN,EZ$320,FALSE),5)="Csere",VLOOKUP(LEFT(VLOOKUP($A60,csapatok!$A:$NN,EZ$320,FALSE),LEN(VLOOKUP($A60,csapatok!$A:$NN,EZ$320,FALSE))-6),'csapat-ranglista'!$A:$FP,EZ$321,FALSE)/8,VLOOKUP(VLOOKUP($A60,csapatok!$A:$NN,EZ$320,FALSE),'csapat-ranglista'!$A:$FP,EZ$321,FALSE)/4),0)</f>
        <v>0</v>
      </c>
      <c r="FA60" s="223">
        <f>IFERROR(IF(RIGHT(VLOOKUP($A60,csapatok!$A:$NN,FA$320,FALSE),5)="Csere",VLOOKUP(LEFT(VLOOKUP($A60,csapatok!$A:$NN,FA$320,FALSE),LEN(VLOOKUP($A60,csapatok!$A:$NN,FA$320,FALSE))-6),'csapat-ranglista'!$A:$FP,FA$321,FALSE)/8,VLOOKUP(VLOOKUP($A60,csapatok!$A:$NN,FA$320,FALSE),'csapat-ranglista'!$A:$FP,FA$321,FALSE)/4),0)</f>
        <v>13.079980575874425</v>
      </c>
      <c r="FB60" s="223">
        <f>IFERROR(IF(RIGHT(VLOOKUP($A60,csapatok!$A:$NN,FB$320,FALSE),5)="Csere",VLOOKUP(LEFT(VLOOKUP($A60,csapatok!$A:$NN,FB$320,FALSE),LEN(VLOOKUP($A60,csapatok!$A:$NN,FB$320,FALSE))-6),'csapat-ranglista'!$A:$FP,FB$321,FALSE)/8,VLOOKUP(VLOOKUP($A60,csapatok!$A:$NN,FB$320,FALSE),'csapat-ranglista'!$A:$FP,FB$321,FALSE)/4),0)</f>
        <v>0</v>
      </c>
      <c r="FC60" s="223">
        <f>IFERROR(IF(RIGHT(VLOOKUP($A60,csapatok!$A:$NN,FC$320,FALSE),5)="Csere",VLOOKUP(LEFT(VLOOKUP($A60,csapatok!$A:$NN,FC$320,FALSE),LEN(VLOOKUP($A60,csapatok!$A:$NN,FC$320,FALSE))-6),'csapat-ranglista'!$A:$FP,FC$321,FALSE)/8,VLOOKUP(VLOOKUP($A60,csapatok!$A:$NN,FC$320,FALSE),'csapat-ranglista'!$A:$FP,FC$321,FALSE)/4),0)</f>
        <v>0</v>
      </c>
      <c r="FD60" s="224">
        <f>versenyek!$QY$11*IFERROR(VLOOKUP(VLOOKUP($A60,versenyek!QX:QZ,3,FALSE),szabalyok!$A$16:$B$23,2,FALSE)/4,0)</f>
        <v>0</v>
      </c>
      <c r="FE60" s="224">
        <f>versenyek!$RB$11*IFERROR(VLOOKUP(VLOOKUP($A60,versenyek!RA:RC,3,FALSE),szabalyok!$A$16:$B$23,2,FALSE)/4,0)</f>
        <v>0</v>
      </c>
      <c r="FF60" s="223">
        <f>IFERROR(IF(RIGHT(VLOOKUP($A60,csapatok!$A:$NN,FF$320,FALSE),5)="Csere",VLOOKUP(LEFT(VLOOKUP($A60,csapatok!$A:$NN,FF$320,FALSE),LEN(VLOOKUP($A60,csapatok!$A:$NN,FF$320,FALSE))-6),'csapat-ranglista'!$A:$FP,FF$321,FALSE)/8,VLOOKUP(VLOOKUP($A60,csapatok!$A:$NN,FF$320,FALSE),'csapat-ranglista'!$A:$FP,FF$321,FALSE)/4),0)</f>
        <v>0</v>
      </c>
      <c r="FG60" s="223">
        <f>IFERROR(IF(RIGHT(VLOOKUP($A60,csapatok!$A:$NN,FG$320,FALSE),5)="Csere",VLOOKUP(LEFT(VLOOKUP($A60,csapatok!$A:$NN,FG$320,FALSE),LEN(VLOOKUP($A60,csapatok!$A:$NN,FG$320,FALSE))-6),'csapat-ranglista'!$A:$FP,FG$321,FALSE)/8,VLOOKUP(VLOOKUP($A60,csapatok!$A:$NN,FG$320,FALSE),'csapat-ranglista'!$A:$FP,FG$321,FALSE)/4),0)</f>
        <v>0</v>
      </c>
      <c r="FH60" s="223">
        <f>IFERROR(IF(RIGHT(VLOOKUP($A60,csapatok!$A:$NN,FH$320,FALSE),5)="Csere",VLOOKUP(LEFT(VLOOKUP($A60,csapatok!$A:$NN,FH$320,FALSE),LEN(VLOOKUP($A60,csapatok!$A:$NN,FH$320,FALSE))-6),'csapat-ranglista'!$A:$FP,FH$321,FALSE)/8,VLOOKUP(VLOOKUP($A60,csapatok!$A:$NN,FH$320,FALSE),'csapat-ranglista'!$A:$FP,FH$321,FALSE)/4),0)</f>
        <v>0</v>
      </c>
      <c r="FI60" s="223">
        <f>IFERROR(IF(RIGHT(VLOOKUP($A60,csapatok!$A:$NN,FI$320,FALSE),5)="Csere",VLOOKUP(LEFT(VLOOKUP($A60,csapatok!$A:$NN,FI$320,FALSE),LEN(VLOOKUP($A60,csapatok!$A:$NN,FI$320,FALSE))-6),'csapat-ranglista'!$A:$FP,FI$321,FALSE)/8,VLOOKUP(VLOOKUP($A60,csapatok!$A:$NN,FI$320,FALSE),'csapat-ranglista'!$A:$FP,FI$321,FALSE)/4),0)</f>
        <v>0</v>
      </c>
      <c r="FJ60" s="223">
        <f>IFERROR(IF(RIGHT(VLOOKUP($A60,csapatok!$A:$NN,FJ$320,FALSE),5)="Csere",VLOOKUP(LEFT(VLOOKUP($A60,csapatok!$A:$NN,FJ$320,FALSE),LEN(VLOOKUP($A60,csapatok!$A:$NN,FJ$320,FALSE))-6),'csapat-ranglista'!$A:$FP,FJ$321,FALSE)/8,VLOOKUP(VLOOKUP($A60,csapatok!$A:$NN,FJ$320,FALSE),'csapat-ranglista'!$A:$FP,FJ$321,FALSE)/4),0)</f>
        <v>0</v>
      </c>
      <c r="FK60" s="223">
        <f>IFERROR(IF(RIGHT(VLOOKUP($A60,csapatok!$A:$NN,FK$320,FALSE),5)="Csere",VLOOKUP(LEFT(VLOOKUP($A60,csapatok!$A:$NN,FK$320,FALSE),LEN(VLOOKUP($A60,csapatok!$A:$NN,FK$320,FALSE))-6),'csapat-ranglista'!$A:$FP,FK$321,FALSE)/8,VLOOKUP(VLOOKUP($A60,csapatok!$A:$NN,FK$320,FALSE),'csapat-ranglista'!$A:$FP,FK$321,FALSE)/4),0)</f>
        <v>0</v>
      </c>
      <c r="FL60" s="223">
        <f>IFERROR(IF(RIGHT(VLOOKUP($A60,csapatok!$A:$NN,FL$320,FALSE),5)="Csere",VLOOKUP(LEFT(VLOOKUP($A60,csapatok!$A:$NN,FL$320,FALSE),LEN(VLOOKUP($A60,csapatok!$A:$NN,FL$320,FALSE))-6),'csapat-ranglista'!$A:$FP,FL$321,FALSE)/8,VLOOKUP(VLOOKUP($A60,csapatok!$A:$NN,FL$320,FALSE),'csapat-ranglista'!$A:$FP,FL$321,FALSE)/4),0)</f>
        <v>0</v>
      </c>
      <c r="FM60" s="223">
        <f>IFERROR(IF(RIGHT(VLOOKUP($A60,csapatok!$A:$NN,FM$320,FALSE),5)="Csere",VLOOKUP(LEFT(VLOOKUP($A60,csapatok!$A:$NN,FM$320,FALSE),LEN(VLOOKUP($A60,csapatok!$A:$NN,FM$320,FALSE))-6),'csapat-ranglista'!$A:$FP,FM$321,FALSE)/8,VLOOKUP(VLOOKUP($A60,csapatok!$A:$NN,FM$320,FALSE),'csapat-ranglista'!$A:$FP,FM$321,FALSE)/4),0)</f>
        <v>0</v>
      </c>
      <c r="FN60" s="223">
        <f>IFERROR(IF(RIGHT(VLOOKUP($A60,csapatok!$A:$NN,FN$320,FALSE),5)="Csere",VLOOKUP(LEFT(VLOOKUP($A60,csapatok!$A:$NN,FN$320,FALSE),LEN(VLOOKUP($A60,csapatok!$A:$NN,FN$320,FALSE))-6),'csapat-ranglista'!$A:$FP,FN$321,FALSE)/8,VLOOKUP(VLOOKUP($A60,csapatok!$A:$NN,FN$320,FALSE),'csapat-ranglista'!$A:$FP,FN$321,FALSE)/4),0)</f>
        <v>2.3110334438871236</v>
      </c>
      <c r="FO60" s="223">
        <f>IFERROR(IF(RIGHT(VLOOKUP($A60,csapatok!$A:$NN,FO$320,FALSE),5)="Csere",VLOOKUP(LEFT(VLOOKUP($A60,csapatok!$A:$NN,FO$320,FALSE),LEN(VLOOKUP($A60,csapatok!$A:$NN,FO$320,FALSE))-6),'csapat-ranglista'!$A:$FP,FO$321,FALSE)/8,VLOOKUP(VLOOKUP($A60,csapatok!$A:$NN,FO$320,FALSE),'csapat-ranglista'!$A:$FP,FO$321,FALSE)/4),0)</f>
        <v>0</v>
      </c>
      <c r="FP60" s="223">
        <f>IFERROR(IF(RIGHT(VLOOKUP($A60,csapatok!$A:$NN,FP$320,FALSE),5)="Csere",VLOOKUP(LEFT(VLOOKUP($A60,csapatok!$A:$NN,FP$320,FALSE),LEN(VLOOKUP($A60,csapatok!$A:$NN,FP$320,FALSE))-6),'csapat-ranglista'!$A:$FP,FP$321,FALSE)/8,VLOOKUP(VLOOKUP($A60,csapatok!$A:$NN,FP$320,FALSE),'csapat-ranglista'!$A:$FP,FP$321,FALSE)/4),0)</f>
        <v>0</v>
      </c>
      <c r="FQ60" s="223">
        <f>IFERROR(IF(RIGHT(VLOOKUP($A60,csapatok!$A:$NN,FQ$320,FALSE),5)="Csere",VLOOKUP(LEFT(VLOOKUP($A60,csapatok!$A:$NN,FQ$320,FALSE),LEN(VLOOKUP($A60,csapatok!$A:$NN,FQ$320,FALSE))-6),'csapat-ranglista'!$A:$FP,FQ$321,FALSE)/8,VLOOKUP(VLOOKUP($A60,csapatok!$A:$NN,FQ$320,FALSE),'csapat-ranglista'!$A:$FP,FQ$321,FALSE)/4),0)</f>
        <v>0</v>
      </c>
      <c r="FR60" s="223">
        <f>IFERROR(IF(RIGHT(VLOOKUP($A60,csapatok!$A:$NN,FR$320,FALSE),5)="Csere",VLOOKUP(LEFT(VLOOKUP($A60,csapatok!$A:$NN,FR$320,FALSE),LEN(VLOOKUP($A60,csapatok!$A:$NN,FR$320,FALSE))-6),'csapat-ranglista'!$A:$FP,FR$321,FALSE)/8,VLOOKUP(VLOOKUP($A60,csapatok!$A:$NN,FR$320,FALSE),'csapat-ranglista'!$A:$FP,FR$321,FALSE)/4),0)</f>
        <v>0</v>
      </c>
      <c r="FS60" s="223">
        <f>IFERROR(IF(RIGHT(VLOOKUP($A60,csapatok!$A:$NN,FS$320,FALSE),5)="Csere",VLOOKUP(LEFT(VLOOKUP($A60,csapatok!$A:$NN,FS$320,FALSE),LEN(VLOOKUP($A60,csapatok!$A:$NN,FS$320,FALSE))-6),'csapat-ranglista'!$A:$FP,FS$321,FALSE)/8,VLOOKUP(VLOOKUP($A60,csapatok!$A:$NN,FS$320,FALSE),'csapat-ranglista'!$A:$FP,FS$321,FALSE)/4),0)</f>
        <v>1.7050310425451851</v>
      </c>
      <c r="FT60" s="223">
        <f>IFERROR(IF(RIGHT(VLOOKUP($A60,csapatok!$A:$NN,FT$320,FALSE),5)="Csere",VLOOKUP(LEFT(VLOOKUP($A60,csapatok!$A:$NN,FT$320,FALSE),LEN(VLOOKUP($A60,csapatok!$A:$NN,FT$320,FALSE))-6),'csapat-ranglista'!$A:$FP,FT$321,FALSE)/8,VLOOKUP(VLOOKUP($A60,csapatok!$A:$NN,FT$320,FALSE),'csapat-ranglista'!$A:$FP,FT$321,FALSE)/4),0)</f>
        <v>0</v>
      </c>
      <c r="FU60" s="223">
        <f>IFERROR(IF(RIGHT(VLOOKUP($A60,csapatok!$A:$NN,FU$320,FALSE),5)="Csere",VLOOKUP(LEFT(VLOOKUP($A60,csapatok!$A:$NN,FU$320,FALSE),LEN(VLOOKUP($A60,csapatok!$A:$NN,FU$320,FALSE))-6),'csapat-ranglista'!$A:$FP,FU$321,FALSE)/8,VLOOKUP(VLOOKUP($A60,csapatok!$A:$NN,FU$320,FALSE),'csapat-ranglista'!$A:$FP,FU$321,FALSE)/4),0)</f>
        <v>0</v>
      </c>
      <c r="FV60" s="223">
        <f>IFERROR(IF(RIGHT(VLOOKUP($A60,csapatok!$A:$NN,FV$320,FALSE),5)="Csere",VLOOKUP(LEFT(VLOOKUP($A60,csapatok!$A:$NN,FV$320,FALSE),LEN(VLOOKUP($A60,csapatok!$A:$NN,FV$320,FALSE))-6),'csapat-ranglista'!$A:$FP,FV$321,FALSE)/8,VLOOKUP(VLOOKUP($A60,csapatok!$A:$NN,FV$320,FALSE),'csapat-ranglista'!$A:$FP,FV$321,FALSE)/4),0)</f>
        <v>2.522365926643233</v>
      </c>
      <c r="FW60" s="223">
        <f>IFERROR(IF(RIGHT(VLOOKUP($A60,csapatok!$A:$NN,FW$320,FALSE),5)="Csere",VLOOKUP(LEFT(VLOOKUP($A60,csapatok!$A:$NN,FW$320,FALSE),LEN(VLOOKUP($A60,csapatok!$A:$NN,FW$320,FALSE))-6),'csapat-ranglista'!$A:$FP,FW$321,FALSE)/8,VLOOKUP(VLOOKUP($A60,csapatok!$A:$NN,FW$320,FALSE),'csapat-ranglista'!$A:$FP,FW$321,FALSE)/4),0)</f>
        <v>0</v>
      </c>
      <c r="FX60" s="223">
        <f>IFERROR(IF(RIGHT(VLOOKUP($A60,csapatok!$A:$NN,FX$320,FALSE),5)="Csere",VLOOKUP(LEFT(VLOOKUP($A60,csapatok!$A:$NN,FX$320,FALSE),LEN(VLOOKUP($A60,csapatok!$A:$NN,FX$320,FALSE))-6),'csapat-ranglista'!$A:$FP,FX$321,FALSE)/8,VLOOKUP(VLOOKUP($A60,csapatok!$A:$NN,FX$320,FALSE),'csapat-ranglista'!$A:$FP,FX$321,FALSE)/4),0)</f>
        <v>0</v>
      </c>
      <c r="FY60" s="223">
        <f>IFERROR(IF(RIGHT(VLOOKUP($A60,csapatok!$A:$NN,FY$320,FALSE),5)="Csere",VLOOKUP(LEFT(VLOOKUP($A60,csapatok!$A:$NN,FY$320,FALSE),LEN(VLOOKUP($A60,csapatok!$A:$NN,FY$320,FALSE))-6),'csapat-ranglista'!$A:$FP,FY$321,FALSE)/8,VLOOKUP(VLOOKUP($A60,csapatok!$A:$NN,FY$320,FALSE),'csapat-ranglista'!$A:$FP,FY$321,FALSE)/4),0)</f>
        <v>0</v>
      </c>
      <c r="FZ60" s="223">
        <f>IFERROR(IF(RIGHT(VLOOKUP($A60,csapatok!$A:$NN,FZ$320,FALSE),5)="Csere",VLOOKUP(LEFT(VLOOKUP($A60,csapatok!$A:$NN,FZ$320,FALSE),LEN(VLOOKUP($A60,csapatok!$A:$NN,FZ$320,FALSE))-6),'csapat-ranglista'!$A:$FP,FZ$321,FALSE)/8,VLOOKUP(VLOOKUP($A60,csapatok!$A:$NN,FZ$320,FALSE),'csapat-ranglista'!$A:$FP,FZ$321,FALSE)/4),0)</f>
        <v>0</v>
      </c>
      <c r="GA60" s="223">
        <f>IFERROR(IF(RIGHT(VLOOKUP($A60,csapatok!$A:$NN,GA$320,FALSE),5)="Csere",VLOOKUP(LEFT(VLOOKUP($A60,csapatok!$A:$NN,GA$320,FALSE),LEN(VLOOKUP($A60,csapatok!$A:$NN,GA$320,FALSE))-6),'csapat-ranglista'!$A:$FP,GA$321,FALSE)/8,VLOOKUP(VLOOKUP($A60,csapatok!$A:$NN,GA$320,FALSE),'csapat-ranglista'!$A:$FP,GA$321,FALSE)/4),0)</f>
        <v>0</v>
      </c>
      <c r="GB60" s="223">
        <f>IFERROR(IF(RIGHT(VLOOKUP($A60,csapatok!$A:$NN,GB$320,FALSE),5)="Csere",VLOOKUP(LEFT(VLOOKUP($A60,csapatok!$A:$NN,GB$320,FALSE),LEN(VLOOKUP($A60,csapatok!$A:$NN,GB$320,FALSE))-6),'csapat-ranglista'!$A:$FP,GB$321,FALSE)/8,VLOOKUP(VLOOKUP($A60,csapatok!$A:$NN,GB$320,FALSE),'csapat-ranglista'!$A:$FP,GB$321,FALSE)/4),0)</f>
        <v>0</v>
      </c>
      <c r="GC60" s="223">
        <f>IFERROR(IF(RIGHT(VLOOKUP($A60,csapatok!$A:$NN,GC$320,FALSE),5)="Csere",VLOOKUP(LEFT(VLOOKUP($A60,csapatok!$A:$NN,GC$320,FALSE),LEN(VLOOKUP($A60,csapatok!$A:$NN,GC$320,FALSE))-6),'csapat-ranglista'!$A:$FP,GC$321,FALSE)/8,VLOOKUP(VLOOKUP($A60,csapatok!$A:$NN,GC$320,FALSE),'csapat-ranglista'!$A:$FP,GC$321,FALSE)/4),0)</f>
        <v>0</v>
      </c>
      <c r="GD60" s="247">
        <f>SUM(EQ60:GC60)</f>
        <v>19.618410988949968</v>
      </c>
    </row>
    <row r="61" spans="1:186">
      <c r="A61" s="32" t="s">
        <v>28</v>
      </c>
      <c r="B61" s="2">
        <v>29589</v>
      </c>
      <c r="C61" s="131" t="str">
        <f>IF(B61=0,"",IF(B61&lt;$C$1,"felnőtt","ifi"))</f>
        <v>felnőtt</v>
      </c>
      <c r="D61" s="32" t="s">
        <v>101</v>
      </c>
      <c r="E61" s="45">
        <v>37.5</v>
      </c>
      <c r="F61" s="32">
        <v>0</v>
      </c>
      <c r="G61" s="32">
        <v>2.2382692721545214</v>
      </c>
      <c r="H61" s="32">
        <v>6.3392787260540029</v>
      </c>
      <c r="I61" s="32">
        <v>0</v>
      </c>
      <c r="J61" s="32">
        <v>16.446878781795355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f>IFERROR(IF(RIGHT(VLOOKUP($A61,csapatok!$A:$BL,X$320,FALSE),5)="Csere",VLOOKUP(LEFT(VLOOKUP($A61,csapatok!$A:$BL,X$320,FALSE),LEN(VLOOKUP($A61,csapatok!$A:$BL,X$320,FALSE))-6),'csapat-ranglista'!$A:$FP,X$321,FALSE)/8,VLOOKUP(VLOOKUP($A61,csapatok!$A:$BL,X$320,FALSE),'csapat-ranglista'!$A:$FP,X$321,FALSE)/4),0)</f>
        <v>0</v>
      </c>
      <c r="Y61" s="32">
        <f>IFERROR(IF(RIGHT(VLOOKUP($A61,csapatok!$A:$BL,Y$320,FALSE),5)="Csere",VLOOKUP(LEFT(VLOOKUP($A61,csapatok!$A:$BL,Y$320,FALSE),LEN(VLOOKUP($A61,csapatok!$A:$BL,Y$320,FALSE))-6),'csapat-ranglista'!$A:$FP,Y$321,FALSE)/8,VLOOKUP(VLOOKUP($A61,csapatok!$A:$BL,Y$320,FALSE),'csapat-ranglista'!$A:$FP,Y$321,FALSE)/4),0)</f>
        <v>0</v>
      </c>
      <c r="Z61" s="32">
        <f>IFERROR(IF(RIGHT(VLOOKUP($A61,csapatok!$A:$BL,Z$320,FALSE),5)="Csere",VLOOKUP(LEFT(VLOOKUP($A61,csapatok!$A:$BL,Z$320,FALSE),LEN(VLOOKUP($A61,csapatok!$A:$BL,Z$320,FALSE))-6),'csapat-ranglista'!$A:$FP,Z$321,FALSE)/8,VLOOKUP(VLOOKUP($A61,csapatok!$A:$BL,Z$320,FALSE),'csapat-ranglista'!$A:$FP,Z$321,FALSE)/4),0)</f>
        <v>7.132771591570461</v>
      </c>
      <c r="AA61" s="32">
        <f>IFERROR(IF(RIGHT(VLOOKUP($A61,csapatok!$A:$BL,AA$320,FALSE),5)="Csere",VLOOKUP(LEFT(VLOOKUP($A61,csapatok!$A:$BL,AA$320,FALSE),LEN(VLOOKUP($A61,csapatok!$A:$BL,AA$320,FALSE))-6),'csapat-ranglista'!$A:$FP,AA$321,FALSE)/8,VLOOKUP(VLOOKUP($A61,csapatok!$A:$BL,AA$320,FALSE),'csapat-ranglista'!$A:$FP,AA$321,FALSE)/4),0)</f>
        <v>0</v>
      </c>
      <c r="AB61" s="223">
        <f>IFERROR(IF(RIGHT(VLOOKUP($A61,csapatok!$A:$BL,AB$320,FALSE),5)="Csere",VLOOKUP(LEFT(VLOOKUP($A61,csapatok!$A:$BL,AB$320,FALSE),LEN(VLOOKUP($A61,csapatok!$A:$BL,AB$320,FALSE))-6),'csapat-ranglista'!$A:$FP,AB$321,FALSE)/8,VLOOKUP(VLOOKUP($A61,csapatok!$A:$BL,AB$320,FALSE),'csapat-ranglista'!$A:$FP,AB$321,FALSE)/4),0)</f>
        <v>0</v>
      </c>
      <c r="AC61" s="223">
        <f>IFERROR(IF(RIGHT(VLOOKUP($A61,csapatok!$A:$BL,AC$320,FALSE),5)="Csere",VLOOKUP(LEFT(VLOOKUP($A61,csapatok!$A:$BL,AC$320,FALSE),LEN(VLOOKUP($A61,csapatok!$A:$BL,AC$320,FALSE))-6),'csapat-ranglista'!$A:$FP,AC$321,FALSE)/8,VLOOKUP(VLOOKUP($A61,csapatok!$A:$BL,AC$320,FALSE),'csapat-ranglista'!$A:$FP,AC$321,FALSE)/4),0)</f>
        <v>0</v>
      </c>
      <c r="AD61" s="223">
        <f>IFERROR(IF(RIGHT(VLOOKUP($A61,csapatok!$A:$BL,AD$320,FALSE),5)="Csere",VLOOKUP(LEFT(VLOOKUP($A61,csapatok!$A:$BL,AD$320,FALSE),LEN(VLOOKUP($A61,csapatok!$A:$BL,AD$320,FALSE))-6),'csapat-ranglista'!$A:$FP,AD$321,FALSE)/8,VLOOKUP(VLOOKUP($A61,csapatok!$A:$BL,AD$320,FALSE),'csapat-ranglista'!$A:$FP,AD$321,FALSE)/4),0)</f>
        <v>0</v>
      </c>
      <c r="AE61" s="223">
        <f>IFERROR(IF(RIGHT(VLOOKUP($A61,csapatok!$A:$BL,AE$320,FALSE),5)="Csere",VLOOKUP(LEFT(VLOOKUP($A61,csapatok!$A:$BL,AE$320,FALSE),LEN(VLOOKUP($A61,csapatok!$A:$BL,AE$320,FALSE))-6),'csapat-ranglista'!$A:$FP,AE$321,FALSE)/8,VLOOKUP(VLOOKUP($A61,csapatok!$A:$BL,AE$320,FALSE),'csapat-ranglista'!$A:$FP,AE$321,FALSE)/4),0)</f>
        <v>0</v>
      </c>
      <c r="AF61" s="223">
        <f>IFERROR(IF(RIGHT(VLOOKUP($A61,csapatok!$A:$BL,AF$320,FALSE),5)="Csere",VLOOKUP(LEFT(VLOOKUP($A61,csapatok!$A:$BL,AF$320,FALSE),LEN(VLOOKUP($A61,csapatok!$A:$BL,AF$320,FALSE))-6),'csapat-ranglista'!$A:$FP,AF$321,FALSE)/8,VLOOKUP(VLOOKUP($A61,csapatok!$A:$BL,AF$320,FALSE),'csapat-ranglista'!$A:$FP,AF$321,FALSE)/4),0)</f>
        <v>0</v>
      </c>
      <c r="AG61" s="223">
        <f>IFERROR(IF(RIGHT(VLOOKUP($A61,csapatok!$A:$BL,AG$320,FALSE),5)="Csere",VLOOKUP(LEFT(VLOOKUP($A61,csapatok!$A:$BL,AG$320,FALSE),LEN(VLOOKUP($A61,csapatok!$A:$BL,AG$320,FALSE))-6),'csapat-ranglista'!$A:$FP,AG$321,FALSE)/8,VLOOKUP(VLOOKUP($A61,csapatok!$A:$BL,AG$320,FALSE),'csapat-ranglista'!$A:$FP,AG$321,FALSE)/4),0)</f>
        <v>0</v>
      </c>
      <c r="AH61" s="223">
        <f>IFERROR(IF(RIGHT(VLOOKUP($A61,csapatok!$A:$BL,AH$320,FALSE),5)="Csere",VLOOKUP(LEFT(VLOOKUP($A61,csapatok!$A:$BL,AH$320,FALSE),LEN(VLOOKUP($A61,csapatok!$A:$BL,AH$320,FALSE))-6),'csapat-ranglista'!$A:$FP,AH$321,FALSE)/8,VLOOKUP(VLOOKUP($A61,csapatok!$A:$BL,AH$320,FALSE),'csapat-ranglista'!$A:$FP,AH$321,FALSE)/4),0)</f>
        <v>0</v>
      </c>
      <c r="AI61" s="223">
        <f>IFERROR(IF(RIGHT(VLOOKUP($A61,csapatok!$A:$BL,AI$320,FALSE),5)="Csere",VLOOKUP(LEFT(VLOOKUP($A61,csapatok!$A:$BL,AI$320,FALSE),LEN(VLOOKUP($A61,csapatok!$A:$BL,AI$320,FALSE))-6),'csapat-ranglista'!$A:$FP,AI$321,FALSE)/8,VLOOKUP(VLOOKUP($A61,csapatok!$A:$BL,AI$320,FALSE),'csapat-ranglista'!$A:$FP,AI$321,FALSE)/4),0)</f>
        <v>0</v>
      </c>
      <c r="AJ61" s="223">
        <f>IFERROR(IF(RIGHT(VLOOKUP($A61,csapatok!$A:$BL,AJ$320,FALSE),5)="Csere",VLOOKUP(LEFT(VLOOKUP($A61,csapatok!$A:$BL,AJ$320,FALSE),LEN(VLOOKUP($A61,csapatok!$A:$BL,AJ$320,FALSE))-6),'csapat-ranglista'!$A:$FP,AJ$321,FALSE)/8,VLOOKUP(VLOOKUP($A61,csapatok!$A:$BL,AJ$320,FALSE),'csapat-ranglista'!$A:$FP,AJ$321,FALSE)/2),0)</f>
        <v>0</v>
      </c>
      <c r="AK61" s="223">
        <f>IFERROR(IF(RIGHT(VLOOKUP($A61,csapatok!$A:$CN,AK$320,FALSE),5)="Csere",VLOOKUP(LEFT(VLOOKUP($A61,csapatok!$A:$CN,AK$320,FALSE),LEN(VLOOKUP($A61,csapatok!$A:$CN,AK$320,FALSE))-6),'csapat-ranglista'!$A:$FP,AK$321,FALSE)/8,VLOOKUP(VLOOKUP($A61,csapatok!$A:$CN,AK$320,FALSE),'csapat-ranglista'!$A:$FP,AK$321,FALSE)/4),0)</f>
        <v>0</v>
      </c>
      <c r="AL61" s="223">
        <f>IFERROR(IF(RIGHT(VLOOKUP($A61,csapatok!$A:$CN,AL$320,FALSE),5)="Csere",VLOOKUP(LEFT(VLOOKUP($A61,csapatok!$A:$CN,AL$320,FALSE),LEN(VLOOKUP($A61,csapatok!$A:$CN,AL$320,FALSE))-6),'csapat-ranglista'!$A:$FP,AL$321,FALSE)/8,VLOOKUP(VLOOKUP($A61,csapatok!$A:$CN,AL$320,FALSE),'csapat-ranglista'!$A:$FP,AL$321,FALSE)/4),0)</f>
        <v>0</v>
      </c>
      <c r="AM61" s="223">
        <f>IFERROR(IF(RIGHT(VLOOKUP($A61,csapatok!$A:$CN,AM$320,FALSE),5)="Csere",VLOOKUP(LEFT(VLOOKUP($A61,csapatok!$A:$CN,AM$320,FALSE),LEN(VLOOKUP($A61,csapatok!$A:$CN,AM$320,FALSE))-6),'csapat-ranglista'!$A:$FP,AM$321,FALSE)/8,VLOOKUP(VLOOKUP($A61,csapatok!$A:$CN,AM$320,FALSE),'csapat-ranglista'!$A:$FP,AM$321,FALSE)/4),0)</f>
        <v>0</v>
      </c>
      <c r="AN61" s="223">
        <f>IFERROR(IF(RIGHT(VLOOKUP($A61,csapatok!$A:$CN,AN$320,FALSE),5)="Csere",VLOOKUP(LEFT(VLOOKUP($A61,csapatok!$A:$CN,AN$320,FALSE),LEN(VLOOKUP($A61,csapatok!$A:$CN,AN$320,FALSE))-6),'csapat-ranglista'!$A:$FP,AN$321,FALSE)/8,VLOOKUP(VLOOKUP($A61,csapatok!$A:$CN,AN$320,FALSE),'csapat-ranglista'!$A:$FP,AN$321,FALSE)/4),0)</f>
        <v>0</v>
      </c>
      <c r="AO61" s="223">
        <f>IFERROR(IF(RIGHT(VLOOKUP($A61,csapatok!$A:$CN,AO$320,FALSE),5)="Csere",VLOOKUP(LEFT(VLOOKUP($A61,csapatok!$A:$CN,AO$320,FALSE),LEN(VLOOKUP($A61,csapatok!$A:$CN,AO$320,FALSE))-6),'csapat-ranglista'!$A:$FP,AO$321,FALSE)/8,VLOOKUP(VLOOKUP($A61,csapatok!$A:$CN,AO$320,FALSE),'csapat-ranglista'!$A:$FP,AO$321,FALSE)/4),0)</f>
        <v>0</v>
      </c>
      <c r="AP61" s="223">
        <f>IFERROR(IF(RIGHT(VLOOKUP($A61,csapatok!$A:$CN,AP$320,FALSE),5)="Csere",VLOOKUP(LEFT(VLOOKUP($A61,csapatok!$A:$CN,AP$320,FALSE),LEN(VLOOKUP($A61,csapatok!$A:$CN,AP$320,FALSE))-6),'csapat-ranglista'!$A:$FP,AP$321,FALSE)/8,VLOOKUP(VLOOKUP($A61,csapatok!$A:$CN,AP$320,FALSE),'csapat-ranglista'!$A:$FP,AP$321,FALSE)/4),0)</f>
        <v>0</v>
      </c>
      <c r="AQ61" s="223">
        <f>IFERROR(IF(RIGHT(VLOOKUP($A61,csapatok!$A:$CN,AQ$320,FALSE),5)="Csere",VLOOKUP(LEFT(VLOOKUP($A61,csapatok!$A:$CN,AQ$320,FALSE),LEN(VLOOKUP($A61,csapatok!$A:$CN,AQ$320,FALSE))-6),'csapat-ranglista'!$A:$FP,AQ$321,FALSE)/8,VLOOKUP(VLOOKUP($A61,csapatok!$A:$CN,AQ$320,FALSE),'csapat-ranglista'!$A:$FP,AQ$321,FALSE)/4),0)</f>
        <v>0</v>
      </c>
      <c r="AR61" s="223">
        <f>IFERROR(IF(RIGHT(VLOOKUP($A61,csapatok!$A:$CN,AR$320,FALSE),5)="Csere",VLOOKUP(LEFT(VLOOKUP($A61,csapatok!$A:$CN,AR$320,FALSE),LEN(VLOOKUP($A61,csapatok!$A:$CN,AR$320,FALSE))-6),'csapat-ranglista'!$A:$FP,AR$321,FALSE)/8,VLOOKUP(VLOOKUP($A61,csapatok!$A:$CN,AR$320,FALSE),'csapat-ranglista'!$A:$FP,AR$321,FALSE)/4),0)</f>
        <v>0</v>
      </c>
      <c r="AS61" s="223">
        <f>IFERROR(IF(RIGHT(VLOOKUP($A61,csapatok!$A:$CN,AS$320,FALSE),5)="Csere",VLOOKUP(LEFT(VLOOKUP($A61,csapatok!$A:$CN,AS$320,FALSE),LEN(VLOOKUP($A61,csapatok!$A:$CN,AS$320,FALSE))-6),'csapat-ranglista'!$A:$FP,AS$321,FALSE)/8,VLOOKUP(VLOOKUP($A61,csapatok!$A:$CN,AS$320,FALSE),'csapat-ranglista'!$A:$FP,AS$321,FALSE)/4),0)</f>
        <v>0</v>
      </c>
      <c r="AT61" s="223">
        <f>IFERROR(IF(RIGHT(VLOOKUP($A61,csapatok!$A:$CN,AT$320,FALSE),5)="Csere",VLOOKUP(LEFT(VLOOKUP($A61,csapatok!$A:$CN,AT$320,FALSE),LEN(VLOOKUP($A61,csapatok!$A:$CN,AT$320,FALSE))-6),'csapat-ranglista'!$A:$FP,AT$321,FALSE)/8,VLOOKUP(VLOOKUP($A61,csapatok!$A:$CN,AT$320,FALSE),'csapat-ranglista'!$A:$FP,AT$321,FALSE)/4),0)</f>
        <v>0</v>
      </c>
      <c r="AU61" s="223">
        <f>IFERROR(IF(RIGHT(VLOOKUP($A61,csapatok!$A:$CN,AU$320,FALSE),5)="Csere",VLOOKUP(LEFT(VLOOKUP($A61,csapatok!$A:$CN,AU$320,FALSE),LEN(VLOOKUP($A61,csapatok!$A:$CN,AU$320,FALSE))-6),'csapat-ranglista'!$A:$FP,AU$321,FALSE)/8,VLOOKUP(VLOOKUP($A61,csapatok!$A:$CN,AU$320,FALSE),'csapat-ranglista'!$A:$FP,AU$321,FALSE)/4),0)</f>
        <v>0</v>
      </c>
      <c r="AV61" s="223">
        <f>IFERROR(IF(RIGHT(VLOOKUP($A61,csapatok!$A:$CN,AV$320,FALSE),5)="Csere",VLOOKUP(LEFT(VLOOKUP($A61,csapatok!$A:$CN,AV$320,FALSE),LEN(VLOOKUP($A61,csapatok!$A:$CN,AV$320,FALSE))-6),'csapat-ranglista'!$A:$FP,AV$321,FALSE)/8,VLOOKUP(VLOOKUP($A61,csapatok!$A:$CN,AV$320,FALSE),'csapat-ranglista'!$A:$FP,AV$321,FALSE)/4),0)</f>
        <v>0</v>
      </c>
      <c r="AW61" s="223">
        <f>IFERROR(IF(RIGHT(VLOOKUP($A61,csapatok!$A:$CN,AW$320,FALSE),5)="Csere",VLOOKUP(LEFT(VLOOKUP($A61,csapatok!$A:$CN,AW$320,FALSE),LEN(VLOOKUP($A61,csapatok!$A:$CN,AW$320,FALSE))-6),'csapat-ranglista'!$A:$FP,AW$321,FALSE)/8,VLOOKUP(VLOOKUP($A61,csapatok!$A:$CN,AW$320,FALSE),'csapat-ranglista'!$A:$FP,AW$321,FALSE)/4),0)</f>
        <v>0</v>
      </c>
      <c r="AX61" s="223">
        <f>IFERROR(IF(RIGHT(VLOOKUP($A61,csapatok!$A:$CN,AX$320,FALSE),5)="Csere",VLOOKUP(LEFT(VLOOKUP($A61,csapatok!$A:$CN,AX$320,FALSE),LEN(VLOOKUP($A61,csapatok!$A:$CN,AX$320,FALSE))-6),'csapat-ranglista'!$A:$FP,AX$321,FALSE)/8,VLOOKUP(VLOOKUP($A61,csapatok!$A:$CN,AX$320,FALSE),'csapat-ranglista'!$A:$FP,AX$321,FALSE)/4),0)</f>
        <v>0</v>
      </c>
      <c r="AY61" s="223">
        <f>IFERROR(IF(RIGHT(VLOOKUP($A61,csapatok!$A:$NN,AY$320,FALSE),5)="Csere",VLOOKUP(LEFT(VLOOKUP($A61,csapatok!$A:$NN,AY$320,FALSE),LEN(VLOOKUP($A61,csapatok!$A:$NN,AY$320,FALSE))-6),'csapat-ranglista'!$A:$FP,AY$321,FALSE)/8,VLOOKUP(VLOOKUP($A61,csapatok!$A:$NN,AY$320,FALSE),'csapat-ranglista'!$A:$FP,AY$321,FALSE)/4),0)</f>
        <v>0</v>
      </c>
      <c r="AZ61" s="223">
        <f>IFERROR(IF(RIGHT(VLOOKUP($A61,csapatok!$A:$NN,AZ$320,FALSE),5)="Csere",VLOOKUP(LEFT(VLOOKUP($A61,csapatok!$A:$NN,AZ$320,FALSE),LEN(VLOOKUP($A61,csapatok!$A:$NN,AZ$320,FALSE))-6),'csapat-ranglista'!$A:$FP,AZ$321,FALSE)/8,VLOOKUP(VLOOKUP($A61,csapatok!$A:$NN,AZ$320,FALSE),'csapat-ranglista'!$A:$FP,AZ$321,FALSE)/4),0)</f>
        <v>0</v>
      </c>
      <c r="BA61" s="223">
        <f>IFERROR(IF(RIGHT(VLOOKUP($A61,csapatok!$A:$NN,BA$320,FALSE),5)="Csere",VLOOKUP(LEFT(VLOOKUP($A61,csapatok!$A:$NN,BA$320,FALSE),LEN(VLOOKUP($A61,csapatok!$A:$NN,BA$320,FALSE))-6),'csapat-ranglista'!$A:$FP,BA$321,FALSE)/8,VLOOKUP(VLOOKUP($A61,csapatok!$A:$NN,BA$320,FALSE),'csapat-ranglista'!$A:$FP,BA$321,FALSE)/4),0)</f>
        <v>0</v>
      </c>
      <c r="BB61" s="223">
        <f>IFERROR(IF(RIGHT(VLOOKUP($A61,csapatok!$A:$NN,BB$320,FALSE),5)="Csere",VLOOKUP(LEFT(VLOOKUP($A61,csapatok!$A:$NN,BB$320,FALSE),LEN(VLOOKUP($A61,csapatok!$A:$NN,BB$320,FALSE))-6),'csapat-ranglista'!$A:$FP,BB$321,FALSE)/8,VLOOKUP(VLOOKUP($A61,csapatok!$A:$NN,BB$320,FALSE),'csapat-ranglista'!$A:$FP,BB$321,FALSE)/4),0)</f>
        <v>0</v>
      </c>
      <c r="BC61" s="224">
        <f>versenyek!$ES$11*IFERROR(VLOOKUP(VLOOKUP($A61,versenyek!ER:ET,3,FALSE),szabalyok!$A$16:$B$23,2,FALSE)/4,0)</f>
        <v>0</v>
      </c>
      <c r="BD61" s="224">
        <f>versenyek!$EV$11*IFERROR(VLOOKUP(VLOOKUP($A61,versenyek!EU:EW,3,FALSE),szabalyok!$A$16:$B$23,2,FALSE)/4,0)</f>
        <v>0</v>
      </c>
      <c r="BE61" s="223">
        <f>IFERROR(IF(RIGHT(VLOOKUP($A61,csapatok!$A:$NN,BE$320,FALSE),5)="Csere",VLOOKUP(LEFT(VLOOKUP($A61,csapatok!$A:$NN,BE$320,FALSE),LEN(VLOOKUP($A61,csapatok!$A:$NN,BE$320,FALSE))-6),'csapat-ranglista'!$A:$FP,BE$321,FALSE)/8,VLOOKUP(VLOOKUP($A61,csapatok!$A:$NN,BE$320,FALSE),'csapat-ranglista'!$A:$FP,BE$321,FALSE)/4),0)</f>
        <v>0</v>
      </c>
      <c r="BF61" s="223">
        <f>IFERROR(IF(RIGHT(VLOOKUP($A61,csapatok!$A:$NN,BF$320,FALSE),5)="Csere",VLOOKUP(LEFT(VLOOKUP($A61,csapatok!$A:$NN,BF$320,FALSE),LEN(VLOOKUP($A61,csapatok!$A:$NN,BF$320,FALSE))-6),'csapat-ranglista'!$A:$FP,BF$321,FALSE)/8,VLOOKUP(VLOOKUP($A61,csapatok!$A:$NN,BF$320,FALSE),'csapat-ranglista'!$A:$FP,BF$321,FALSE)/4),0)</f>
        <v>0</v>
      </c>
      <c r="BG61" s="223">
        <f>IFERROR(IF(RIGHT(VLOOKUP($A61,csapatok!$A:$NN,BG$320,FALSE),5)="Csere",VLOOKUP(LEFT(VLOOKUP($A61,csapatok!$A:$NN,BG$320,FALSE),LEN(VLOOKUP($A61,csapatok!$A:$NN,BG$320,FALSE))-6),'csapat-ranglista'!$A:$FP,BG$321,FALSE)/8,VLOOKUP(VLOOKUP($A61,csapatok!$A:$NN,BG$320,FALSE),'csapat-ranglista'!$A:$FP,BG$321,FALSE)/4),0)</f>
        <v>0</v>
      </c>
      <c r="BH61" s="223">
        <f>IFERROR(IF(RIGHT(VLOOKUP($A61,csapatok!$A:$NN,BH$320,FALSE),5)="Csere",VLOOKUP(LEFT(VLOOKUP($A61,csapatok!$A:$NN,BH$320,FALSE),LEN(VLOOKUP($A61,csapatok!$A:$NN,BH$320,FALSE))-6),'csapat-ranglista'!$A:$FP,BH$321,FALSE)/8,VLOOKUP(VLOOKUP($A61,csapatok!$A:$NN,BH$320,FALSE),'csapat-ranglista'!$A:$FP,BH$321,FALSE)/4),0)</f>
        <v>0</v>
      </c>
      <c r="BI61" s="223">
        <f>IFERROR(IF(RIGHT(VLOOKUP($A61,csapatok!$A:$NN,BI$320,FALSE),5)="Csere",VLOOKUP(LEFT(VLOOKUP($A61,csapatok!$A:$NN,BI$320,FALSE),LEN(VLOOKUP($A61,csapatok!$A:$NN,BI$320,FALSE))-6),'csapat-ranglista'!$A:$FP,BI$321,FALSE)/8,VLOOKUP(VLOOKUP($A61,csapatok!$A:$NN,BI$320,FALSE),'csapat-ranglista'!$A:$FP,BI$321,FALSE)/4),0)</f>
        <v>0</v>
      </c>
      <c r="BJ61" s="223">
        <f>IFERROR(IF(RIGHT(VLOOKUP($A61,csapatok!$A:$NN,BJ$320,FALSE),5)="Csere",VLOOKUP(LEFT(VLOOKUP($A61,csapatok!$A:$NN,BJ$320,FALSE),LEN(VLOOKUP($A61,csapatok!$A:$NN,BJ$320,FALSE))-6),'csapat-ranglista'!$A:$FP,BJ$321,FALSE)/8,VLOOKUP(VLOOKUP($A61,csapatok!$A:$NN,BJ$320,FALSE),'csapat-ranglista'!$A:$FP,BJ$321,FALSE)/4),0)</f>
        <v>0</v>
      </c>
      <c r="BK61" s="223">
        <f>IFERROR(IF(RIGHT(VLOOKUP($A61,csapatok!$A:$NN,BK$320,FALSE),5)="Csere",VLOOKUP(LEFT(VLOOKUP($A61,csapatok!$A:$NN,BK$320,FALSE),LEN(VLOOKUP($A61,csapatok!$A:$NN,BK$320,FALSE))-6),'csapat-ranglista'!$A:$FP,BK$321,FALSE)/8,VLOOKUP(VLOOKUP($A61,csapatok!$A:$NN,BK$320,FALSE),'csapat-ranglista'!$A:$FP,BK$321,FALSE)/4),0)</f>
        <v>0</v>
      </c>
      <c r="BL61" s="223">
        <f>IFERROR(IF(RIGHT(VLOOKUP($A61,csapatok!$A:$NN,BL$320,FALSE),5)="Csere",VLOOKUP(LEFT(VLOOKUP($A61,csapatok!$A:$NN,BL$320,FALSE),LEN(VLOOKUP($A61,csapatok!$A:$NN,BL$320,FALSE))-6),'csapat-ranglista'!$A:$FP,BL$321,FALSE)/8,VLOOKUP(VLOOKUP($A61,csapatok!$A:$NN,BL$320,FALSE),'csapat-ranglista'!$A:$FP,BL$321,FALSE)/4),0)</f>
        <v>16.878489420317354</v>
      </c>
      <c r="BM61" s="223">
        <f>IFERROR(IF(RIGHT(VLOOKUP($A61,csapatok!$A:$NN,BM$320,FALSE),5)="Csere",VLOOKUP(LEFT(VLOOKUP($A61,csapatok!$A:$NN,BM$320,FALSE),LEN(VLOOKUP($A61,csapatok!$A:$NN,BM$320,FALSE))-6),'csapat-ranglista'!$A:$FP,BM$321,FALSE)/8,VLOOKUP(VLOOKUP($A61,csapatok!$A:$NN,BM$320,FALSE),'csapat-ranglista'!$A:$FP,BM$321,FALSE)/4),0)</f>
        <v>0</v>
      </c>
      <c r="BN61" s="223">
        <f>IFERROR(IF(RIGHT(VLOOKUP($A61,csapatok!$A:$NN,BN$320,FALSE),5)="Csere",VLOOKUP(LEFT(VLOOKUP($A61,csapatok!$A:$NN,BN$320,FALSE),LEN(VLOOKUP($A61,csapatok!$A:$NN,BN$320,FALSE))-6),'csapat-ranglista'!$A:$FP,BN$321,FALSE)/8,VLOOKUP(VLOOKUP($A61,csapatok!$A:$NN,BN$320,FALSE),'csapat-ranglista'!$A:$FP,BN$321,FALSE)/4),0)</f>
        <v>0</v>
      </c>
      <c r="BO61" s="223">
        <f>IFERROR(IF(RIGHT(VLOOKUP($A61,csapatok!$A:$NN,BO$320,FALSE),5)="Csere",VLOOKUP(LEFT(VLOOKUP($A61,csapatok!$A:$NN,BO$320,FALSE),LEN(VLOOKUP($A61,csapatok!$A:$NN,BO$320,FALSE))-6),'csapat-ranglista'!$A:$FP,BO$321,FALSE)/8,VLOOKUP(VLOOKUP($A61,csapatok!$A:$NN,BO$320,FALSE),'csapat-ranglista'!$A:$FP,BO$321,FALSE)/4),0)</f>
        <v>28.333848578507666</v>
      </c>
      <c r="BP61" s="223">
        <f>IFERROR(IF(RIGHT(VLOOKUP($A61,csapatok!$A:$NN,BP$320,FALSE),5)="Csere",VLOOKUP(LEFT(VLOOKUP($A61,csapatok!$A:$NN,BP$320,FALSE),LEN(VLOOKUP($A61,csapatok!$A:$NN,BP$320,FALSE))-6),'csapat-ranglista'!$A:$FP,BP$321,FALSE)/8,VLOOKUP(VLOOKUP($A61,csapatok!$A:$NN,BP$320,FALSE),'csapat-ranglista'!$A:$FP,BP$321,FALSE)/4),0)</f>
        <v>0</v>
      </c>
      <c r="BQ61" s="223">
        <f>IFERROR(IF(RIGHT(VLOOKUP($A61,csapatok!$A:$NN,BQ$320,FALSE),5)="Csere",VLOOKUP(LEFT(VLOOKUP($A61,csapatok!$A:$NN,BQ$320,FALSE),LEN(VLOOKUP($A61,csapatok!$A:$NN,BQ$320,FALSE))-6),'csapat-ranglista'!$A:$FP,BQ$321,FALSE)/8,VLOOKUP(VLOOKUP($A61,csapatok!$A:$NN,BQ$320,FALSE),'csapat-ranglista'!$A:$FP,BQ$321,FALSE)/4),0)</f>
        <v>0</v>
      </c>
      <c r="BR61" s="223">
        <f>IFERROR(IF(RIGHT(VLOOKUP($A61,csapatok!$A:$NN,BR$320,FALSE),5)="Csere",VLOOKUP(LEFT(VLOOKUP($A61,csapatok!$A:$NN,BR$320,FALSE),LEN(VLOOKUP($A61,csapatok!$A:$NN,BR$320,FALSE))-6),'csapat-ranglista'!$A:$FP,BR$321,FALSE)/8,VLOOKUP(VLOOKUP($A61,csapatok!$A:$NN,BR$320,FALSE),'csapat-ranglista'!$A:$FP,BR$321,FALSE)/4),0)</f>
        <v>0</v>
      </c>
      <c r="BS61" s="223">
        <f>IFERROR(IF(RIGHT(VLOOKUP($A61,csapatok!$A:$NN,BS$320,FALSE),5)="Csere",VLOOKUP(LEFT(VLOOKUP($A61,csapatok!$A:$NN,BS$320,FALSE),LEN(VLOOKUP($A61,csapatok!$A:$NN,BS$320,FALSE))-6),'csapat-ranglista'!$A:$FP,BS$321,FALSE)/8,VLOOKUP(VLOOKUP($A61,csapatok!$A:$NN,BS$320,FALSE),'csapat-ranglista'!$A:$FP,BS$321,FALSE)/4),0)</f>
        <v>0</v>
      </c>
      <c r="BT61" s="223">
        <f>IFERROR(IF(RIGHT(VLOOKUP($A61,csapatok!$A:$NN,BT$320,FALSE),5)="Csere",VLOOKUP(LEFT(VLOOKUP($A61,csapatok!$A:$NN,BT$320,FALSE),LEN(VLOOKUP($A61,csapatok!$A:$NN,BT$320,FALSE))-6),'csapat-ranglista'!$A:$FP,BT$321,FALSE)/8,VLOOKUP(VLOOKUP($A61,csapatok!$A:$NN,BT$320,FALSE),'csapat-ranglista'!$A:$FP,BT$321,FALSE)/4),0)</f>
        <v>0</v>
      </c>
      <c r="BU61" s="223">
        <f>IFERROR(IF(RIGHT(VLOOKUP($A61,csapatok!$A:$NN,BU$320,FALSE),5)="Csere",VLOOKUP(LEFT(VLOOKUP($A61,csapatok!$A:$NN,BU$320,FALSE),LEN(VLOOKUP($A61,csapatok!$A:$NN,BU$320,FALSE))-6),'csapat-ranglista'!$A:$FP,BU$321,FALSE)/8,VLOOKUP(VLOOKUP($A61,csapatok!$A:$NN,BU$320,FALSE),'csapat-ranglista'!$A:$FP,BU$321,FALSE)/4),0)</f>
        <v>10.969013374144856</v>
      </c>
      <c r="BV61" s="223">
        <f>IFERROR(IF(RIGHT(VLOOKUP($A61,csapatok!$A:$NN,BV$320,FALSE),5)="Csere",VLOOKUP(LEFT(VLOOKUP($A61,csapatok!$A:$NN,BV$320,FALSE),LEN(VLOOKUP($A61,csapatok!$A:$NN,BV$320,FALSE))-6),'csapat-ranglista'!$A:$FP,BV$321,FALSE)/8,VLOOKUP(VLOOKUP($A61,csapatok!$A:$NN,BV$320,FALSE),'csapat-ranglista'!$A:$FP,BV$321,FALSE)/4),0)</f>
        <v>0</v>
      </c>
      <c r="BW61" s="223">
        <f>IFERROR(IF(RIGHT(VLOOKUP($A61,csapatok!$A:$NN,BW$320,FALSE),5)="Csere",VLOOKUP(LEFT(VLOOKUP($A61,csapatok!$A:$NN,BW$320,FALSE),LEN(VLOOKUP($A61,csapatok!$A:$NN,BW$320,FALSE))-6),'csapat-ranglista'!$A:$FP,BW$321,FALSE)/8,VLOOKUP(VLOOKUP($A61,csapatok!$A:$NN,BW$320,FALSE),'csapat-ranglista'!$A:$FP,BW$321,FALSE)/4),0)</f>
        <v>0</v>
      </c>
      <c r="BX61" s="223">
        <f>IFERROR(IF(RIGHT(VLOOKUP($A61,csapatok!$A:$NN,BX$320,FALSE),5)="Csere",VLOOKUP(LEFT(VLOOKUP($A61,csapatok!$A:$NN,BX$320,FALSE),LEN(VLOOKUP($A61,csapatok!$A:$NN,BX$320,FALSE))-6),'csapat-ranglista'!$A:$FP,BX$321,FALSE)/8,VLOOKUP(VLOOKUP($A61,csapatok!$A:$NN,BX$320,FALSE),'csapat-ranglista'!$A:$FP,BX$321,FALSE)/4),0)</f>
        <v>0</v>
      </c>
      <c r="BY61" s="223">
        <f>IFERROR(IF(RIGHT(VLOOKUP($A61,csapatok!$A:$NN,BY$320,FALSE),5)="Csere",VLOOKUP(LEFT(VLOOKUP($A61,csapatok!$A:$NN,BY$320,FALSE),LEN(VLOOKUP($A61,csapatok!$A:$NN,BY$320,FALSE))-6),'csapat-ranglista'!$A:$FP,BY$321,FALSE)/8,VLOOKUP(VLOOKUP($A61,csapatok!$A:$NN,BY$320,FALSE),'csapat-ranglista'!$A:$FP,BY$321,FALSE)/4),0)</f>
        <v>35.434994035337532</v>
      </c>
      <c r="BZ61" s="223">
        <f>IFERROR(IF(RIGHT(VLOOKUP($A61,csapatok!$A:$NN,BZ$320,FALSE),5)="Csere",VLOOKUP(LEFT(VLOOKUP($A61,csapatok!$A:$NN,BZ$320,FALSE),LEN(VLOOKUP($A61,csapatok!$A:$NN,BZ$320,FALSE))-6),'csapat-ranglista'!$A:$FP,BZ$321,FALSE)/8,VLOOKUP(VLOOKUP($A61,csapatok!$A:$NN,BZ$320,FALSE),'csapat-ranglista'!$A:$FP,BZ$321,FALSE)/4),0)</f>
        <v>0</v>
      </c>
      <c r="CA61" s="223">
        <f>IFERROR(IF(RIGHT(VLOOKUP($A61,csapatok!$A:$NN,CA$320,FALSE),5)="Csere",VLOOKUP(LEFT(VLOOKUP($A61,csapatok!$A:$NN,CA$320,FALSE),LEN(VLOOKUP($A61,csapatok!$A:$NN,CA$320,FALSE))-6),'csapat-ranglista'!$A:$FP,CA$321,FALSE)/8,VLOOKUP(VLOOKUP($A61,csapatok!$A:$NN,CA$320,FALSE),'csapat-ranglista'!$A:$FP,CA$321,FALSE)/4),0)</f>
        <v>0</v>
      </c>
      <c r="CB61" s="223">
        <f>IFERROR(IF(RIGHT(VLOOKUP($A61,csapatok!$A:$NN,CB$320,FALSE),5)="Csere",VLOOKUP(LEFT(VLOOKUP($A61,csapatok!$A:$NN,CB$320,FALSE),LEN(VLOOKUP($A61,csapatok!$A:$NN,CB$320,FALSE))-6),'csapat-ranglista'!$A:$FP,CB$321,FALSE)/8,VLOOKUP(VLOOKUP($A61,csapatok!$A:$NN,CB$320,FALSE),'csapat-ranglista'!$A:$FP,CB$321,FALSE)/4),0)</f>
        <v>0</v>
      </c>
      <c r="CC61" s="223">
        <f>IFERROR(IF(RIGHT(VLOOKUP($A61,csapatok!$A:$NN,CC$320,FALSE),5)="Csere",VLOOKUP(LEFT(VLOOKUP($A61,csapatok!$A:$NN,CC$320,FALSE),LEN(VLOOKUP($A61,csapatok!$A:$NN,CC$320,FALSE))-6),'csapat-ranglista'!$A:$FP,CC$321,FALSE)/8,VLOOKUP(VLOOKUP($A61,csapatok!$A:$NN,CC$320,FALSE),'csapat-ranglista'!$A:$FP,CC$321,FALSE)/4),0)</f>
        <v>0</v>
      </c>
      <c r="CD61" s="223">
        <f>IFERROR(IF(RIGHT(VLOOKUP($A61,csapatok!$A:$NN,CD$320,FALSE),5)="Csere",VLOOKUP(LEFT(VLOOKUP($A61,csapatok!$A:$NN,CD$320,FALSE),LEN(VLOOKUP($A61,csapatok!$A:$NN,CD$320,FALSE))-6),'csapat-ranglista'!$A:$FP,CD$321,FALSE)/8,VLOOKUP(VLOOKUP($A61,csapatok!$A:$NN,CD$320,FALSE),'csapat-ranglista'!$A:$FP,CD$321,FALSE)/4),0)</f>
        <v>0</v>
      </c>
      <c r="CE61" s="223">
        <f>IFERROR(IF(RIGHT(VLOOKUP($A61,csapatok!$A:$NN,CE$320,FALSE),5)="Csere",VLOOKUP(LEFT(VLOOKUP($A61,csapatok!$A:$NN,CE$320,FALSE),LEN(VLOOKUP($A61,csapatok!$A:$NN,CE$320,FALSE))-6),'csapat-ranglista'!$A:$FP,CE$321,FALSE)/8,VLOOKUP(VLOOKUP($A61,csapatok!$A:$NN,CE$320,FALSE),'csapat-ranglista'!$A:$FP,CE$321,FALSE)/4),0)</f>
        <v>0</v>
      </c>
      <c r="CF61" s="223">
        <f>IFERROR(IF(RIGHT(VLOOKUP($A61,csapatok!$A:$NN,CF$320,FALSE),5)="Csere",VLOOKUP(LEFT(VLOOKUP($A61,csapatok!$A:$NN,CF$320,FALSE),LEN(VLOOKUP($A61,csapatok!$A:$NN,CF$320,FALSE))-6),'csapat-ranglista'!$A:$FP,CF$321,FALSE)/8,VLOOKUP(VLOOKUP($A61,csapatok!$A:$NN,CF$320,FALSE),'csapat-ranglista'!$A:$FP,CF$321,FALSE)/4),0)</f>
        <v>0</v>
      </c>
      <c r="CG61" s="223">
        <f>IFERROR(IF(RIGHT(VLOOKUP($A61,csapatok!$A:$NN,CG$320,FALSE),5)="Csere",VLOOKUP(LEFT(VLOOKUP($A61,csapatok!$A:$NN,CG$320,FALSE),LEN(VLOOKUP($A61,csapatok!$A:$NN,CG$320,FALSE))-6),'csapat-ranglista'!$A:$FP,CG$321,FALSE)/8,VLOOKUP(VLOOKUP($A61,csapatok!$A:$NN,CG$320,FALSE),'csapat-ranglista'!$A:$FP,CG$321,FALSE)/4),0)</f>
        <v>0</v>
      </c>
      <c r="CH61" s="223">
        <f>IFERROR(IF(RIGHT(VLOOKUP($A61,csapatok!$A:$NN,CH$320,FALSE),5)="Csere",VLOOKUP(LEFT(VLOOKUP($A61,csapatok!$A:$NN,CH$320,FALSE),LEN(VLOOKUP($A61,csapatok!$A:$NN,CH$320,FALSE))-6),'csapat-ranglista'!$A:$FP,CH$321,FALSE)/8,VLOOKUP(VLOOKUP($A61,csapatok!$A:$NN,CH$320,FALSE),'csapat-ranglista'!$A:$FP,CH$321,FALSE)/4),0)</f>
        <v>0</v>
      </c>
      <c r="CI61" s="223">
        <f>IFERROR(IF(RIGHT(VLOOKUP($A61,csapatok!$A:$NN,CI$320,FALSE),5)="Csere",VLOOKUP(LEFT(VLOOKUP($A61,csapatok!$A:$NN,CI$320,FALSE),LEN(VLOOKUP($A61,csapatok!$A:$NN,CI$320,FALSE))-6),'csapat-ranglista'!$A:$FP,CI$321,FALSE)/8,VLOOKUP(VLOOKUP($A61,csapatok!$A:$NN,CI$320,FALSE),'csapat-ranglista'!$A:$FP,CI$321,FALSE)/4),0)</f>
        <v>0</v>
      </c>
      <c r="CJ61" s="224">
        <f>versenyek!$IQ$11*IFERROR(VLOOKUP(VLOOKUP($A61,versenyek!IP:IR,3,FALSE),szabalyok!$A$16:$B$23,2,FALSE)/4,0)</f>
        <v>0</v>
      </c>
      <c r="CK61" s="224">
        <f>versenyek!$IT$11*IFERROR(VLOOKUP(VLOOKUP($A61,versenyek!IS:IU,3,FALSE),szabalyok!$A$16:$B$23,2,FALSE)/4,0)</f>
        <v>0</v>
      </c>
      <c r="CL61" s="223">
        <f>IFERROR(IF(RIGHT(VLOOKUP($A61,csapatok!$A:$NN,CL$320,FALSE),5)="Csere",VLOOKUP(LEFT(VLOOKUP($A61,csapatok!$A:$NN,CL$320,FALSE),LEN(VLOOKUP($A61,csapatok!$A:$NN,CL$320,FALSE))-6),'csapat-ranglista'!$A:$FP,CL$321,FALSE)/8,VLOOKUP(VLOOKUP($A61,csapatok!$A:$NN,CL$320,FALSE),'csapat-ranglista'!$A:$FP,CL$321,FALSE)/4),0)</f>
        <v>0</v>
      </c>
      <c r="CM61" s="223">
        <f>IFERROR(IF(RIGHT(VLOOKUP($A61,csapatok!$A:$NN,CM$320,FALSE),5)="Csere",VLOOKUP(LEFT(VLOOKUP($A61,csapatok!$A:$NN,CM$320,FALSE),LEN(VLOOKUP($A61,csapatok!$A:$NN,CM$320,FALSE))-6),'csapat-ranglista'!$A:$FP,CM$321,FALSE)/8,VLOOKUP(VLOOKUP($A61,csapatok!$A:$NN,CM$320,FALSE),'csapat-ranglista'!$A:$FP,CM$321,FALSE)/4),0)</f>
        <v>0</v>
      </c>
      <c r="CN61" s="223">
        <f>IFERROR(IF(RIGHT(VLOOKUP($A61,csapatok!$A:$NN,CN$320,FALSE),5)="Csere",VLOOKUP(LEFT(VLOOKUP($A61,csapatok!$A:$NN,CN$320,FALSE),LEN(VLOOKUP($A61,csapatok!$A:$NN,CN$320,FALSE))-6),'csapat-ranglista'!$A:$FP,CN$321,FALSE)/8,VLOOKUP(VLOOKUP($A61,csapatok!$A:$NN,CN$320,FALSE),'csapat-ranglista'!$A:$FP,CN$321,FALSE)/4),0)</f>
        <v>18.735047465196033</v>
      </c>
      <c r="CO61" s="223">
        <f>IFERROR(IF(RIGHT(VLOOKUP($A61,csapatok!$A:$NN,CO$320,FALSE),5)="Csere",VLOOKUP(LEFT(VLOOKUP($A61,csapatok!$A:$NN,CO$320,FALSE),LEN(VLOOKUP($A61,csapatok!$A:$NN,CO$320,FALSE))-6),'csapat-ranglista'!$A:$FP,CO$321,FALSE)/8,VLOOKUP(VLOOKUP($A61,csapatok!$A:$NN,CO$320,FALSE),'csapat-ranglista'!$A:$FP,CO$321,FALSE)/4),0)</f>
        <v>0</v>
      </c>
      <c r="CP61" s="223">
        <f>IFERROR(IF(RIGHT(VLOOKUP($A61,csapatok!$A:$NN,CP$320,FALSE),5)="Csere",VLOOKUP(LEFT(VLOOKUP($A61,csapatok!$A:$NN,CP$320,FALSE),LEN(VLOOKUP($A61,csapatok!$A:$NN,CP$320,FALSE))-6),'csapat-ranglista'!$A:$FP,CP$321,FALSE)/8,VLOOKUP(VLOOKUP($A61,csapatok!$A:$NN,CP$320,FALSE),'csapat-ranglista'!$A:$FP,CP$321,FALSE)/4),0)</f>
        <v>15.215746425119077</v>
      </c>
      <c r="CQ61" s="223">
        <f>IFERROR(IF(RIGHT(VLOOKUP($A61,csapatok!$A:$NN,CQ$320,FALSE),5)="Csere",VLOOKUP(LEFT(VLOOKUP($A61,csapatok!$A:$NN,CQ$320,FALSE),LEN(VLOOKUP($A61,csapatok!$A:$NN,CQ$320,FALSE))-6),'csapat-ranglista'!$A:$FP,CQ$321,FALSE)/8,VLOOKUP(VLOOKUP($A61,csapatok!$A:$NN,CQ$320,FALSE),'csapat-ranglista'!$A:$FP,CQ$321,FALSE)/4),0)</f>
        <v>0</v>
      </c>
      <c r="CR61" s="223">
        <f>IFERROR(IF(RIGHT(VLOOKUP($A61,csapatok!$A:$NN,CR$320,FALSE),5)="Csere",VLOOKUP(LEFT(VLOOKUP($A61,csapatok!$A:$NN,CR$320,FALSE),LEN(VLOOKUP($A61,csapatok!$A:$NN,CR$320,FALSE))-6),'csapat-ranglista'!$A:$FP,CR$321,FALSE)/8,VLOOKUP(VLOOKUP($A61,csapatok!$A:$NN,CR$320,FALSE),'csapat-ranglista'!$A:$FP,CR$321,FALSE)/4),0)</f>
        <v>2</v>
      </c>
      <c r="CS61" s="223">
        <f>IFERROR(IF(RIGHT(VLOOKUP($A61,csapatok!$A:$NN,CS$320,FALSE),5)="Csere",VLOOKUP(LEFT(VLOOKUP($A61,csapatok!$A:$NN,CS$320,FALSE),LEN(VLOOKUP($A61,csapatok!$A:$NN,CS$320,FALSE))-6),'csapat-ranglista'!$A:$FP,CS$321,FALSE)/8,VLOOKUP(VLOOKUP($A61,csapatok!$A:$NN,CS$320,FALSE),'csapat-ranglista'!$A:$FP,CS$321,FALSE)/4),0)</f>
        <v>0</v>
      </c>
      <c r="CT61" s="223">
        <f>IFERROR(IF(RIGHT(VLOOKUP($A61,csapatok!$A:$NN,CT$320,FALSE),5)="Csere",VLOOKUP(LEFT(VLOOKUP($A61,csapatok!$A:$NN,CT$320,FALSE),LEN(VLOOKUP($A61,csapatok!$A:$NN,CT$320,FALSE))-6),'csapat-ranglista'!$A:$FP,CT$321,FALSE)/8,VLOOKUP(VLOOKUP($A61,csapatok!$A:$NN,CT$320,FALSE),'csapat-ranglista'!$A:$FP,CT$321,FALSE)/4),0)</f>
        <v>0</v>
      </c>
      <c r="CU61" s="223">
        <f>IFERROR(IF(RIGHT(VLOOKUP($A61,csapatok!$A:$NN,CU$320,FALSE),5)="Csere",VLOOKUP(LEFT(VLOOKUP($A61,csapatok!$A:$NN,CU$320,FALSE),LEN(VLOOKUP($A61,csapatok!$A:$NN,CU$320,FALSE))-6),'csapat-ranglista'!$A:$FP,CU$321,FALSE)/8,VLOOKUP(VLOOKUP($A61,csapatok!$A:$NN,CU$320,FALSE),'csapat-ranglista'!$A:$FP,CU$321,FALSE)/4),0)</f>
        <v>0</v>
      </c>
      <c r="CV61" s="223">
        <f>IFERROR(IF(RIGHT(VLOOKUP($A61,csapatok!$A:$NN,CV$320,FALSE),5)="Csere",VLOOKUP(LEFT(VLOOKUP($A61,csapatok!$A:$NN,CV$320,FALSE),LEN(VLOOKUP($A61,csapatok!$A:$NN,CV$320,FALSE))-6),'csapat-ranglista'!$A:$FP,CV$321,FALSE)/8,VLOOKUP(VLOOKUP($A61,csapatok!$A:$NN,CV$320,FALSE),'csapat-ranglista'!$A:$FP,CV$321,FALSE)/4),0)</f>
        <v>0</v>
      </c>
      <c r="CW61" s="223">
        <f>IFERROR(IF(RIGHT(VLOOKUP($A61,csapatok!$A:$NN,CW$320,FALSE),5)="Csere",VLOOKUP(LEFT(VLOOKUP($A61,csapatok!$A:$NN,CW$320,FALSE),LEN(VLOOKUP($A61,csapatok!$A:$NN,CW$320,FALSE))-6),'csapat-ranglista'!$A:$FP,CW$321,FALSE)/8,VLOOKUP(VLOOKUP($A61,csapatok!$A:$NN,CW$320,FALSE),'csapat-ranglista'!$A:$FP,CW$321,FALSE)/4),0)</f>
        <v>0</v>
      </c>
      <c r="CX61" s="223">
        <f>IFERROR(IF(RIGHT(VLOOKUP($A61,csapatok!$A:$NN,CX$320,FALSE),5)="Csere",VLOOKUP(LEFT(VLOOKUP($A61,csapatok!$A:$NN,CX$320,FALSE),LEN(VLOOKUP($A61,csapatok!$A:$NN,CX$320,FALSE))-6),'csapat-ranglista'!$A:$FP,CX$321,FALSE)/8,VLOOKUP(VLOOKUP($A61,csapatok!$A:$NN,CX$320,FALSE),'csapat-ranglista'!$A:$FP,CX$321,FALSE)/4),0)</f>
        <v>0</v>
      </c>
      <c r="CY61" s="223">
        <f>IFERROR(IF(RIGHT(VLOOKUP($A61,csapatok!$A:$NN,CY$320,FALSE),5)="Csere",VLOOKUP(LEFT(VLOOKUP($A61,csapatok!$A:$NN,CY$320,FALSE),LEN(VLOOKUP($A61,csapatok!$A:$NN,CY$320,FALSE))-6),'csapat-ranglista'!$A:$FP,CY$321,FALSE)/8,VLOOKUP(VLOOKUP($A61,csapatok!$A:$NN,CY$320,FALSE),'csapat-ranglista'!$A:$FP,CY$321,FALSE)/4),0)</f>
        <v>0</v>
      </c>
      <c r="CZ61" s="223">
        <f>IFERROR(IF(RIGHT(VLOOKUP($A61,csapatok!$A:$NN,CZ$320,FALSE),5)="Csere",VLOOKUP(LEFT(VLOOKUP($A61,csapatok!$A:$NN,CZ$320,FALSE),LEN(VLOOKUP($A61,csapatok!$A:$NN,CZ$320,FALSE))-6),'csapat-ranglista'!$A:$FP,CZ$321,FALSE)/8,VLOOKUP(VLOOKUP($A61,csapatok!$A:$NN,CZ$320,FALSE),'csapat-ranglista'!$A:$FP,CZ$321,FALSE)/4),0)</f>
        <v>0</v>
      </c>
      <c r="DA61" s="223">
        <f>IFERROR(IF(RIGHT(VLOOKUP($A61,csapatok!$A:$NN,DA$320,FALSE),5)="Csere",VLOOKUP(LEFT(VLOOKUP($A61,csapatok!$A:$NN,DA$320,FALSE),LEN(VLOOKUP($A61,csapatok!$A:$NN,DA$320,FALSE))-6),'csapat-ranglista'!$A:$FP,DA$321,FALSE)/8,VLOOKUP(VLOOKUP($A61,csapatok!$A:$NN,DA$320,FALSE),'csapat-ranglista'!$A:$FP,DA$321,FALSE)/4),0)</f>
        <v>0</v>
      </c>
      <c r="DB61" s="223">
        <f>IFERROR(IF(RIGHT(VLOOKUP($A61,csapatok!$A:$NN,DB$320,FALSE),5)="Csere",VLOOKUP(LEFT(VLOOKUP($A61,csapatok!$A:$NN,DB$320,FALSE),LEN(VLOOKUP($A61,csapatok!$A:$NN,DB$320,FALSE))-6),'csapat-ranglista'!$A:$FP,DB$321,FALSE)/8,VLOOKUP(VLOOKUP($A61,csapatok!$A:$NN,DB$320,FALSE),'csapat-ranglista'!$A:$FP,DB$321,FALSE)/4),0)</f>
        <v>0</v>
      </c>
      <c r="DC61" s="223">
        <f>IFERROR(IF(RIGHT(VLOOKUP($A61,csapatok!$A:$NN,DC$320,FALSE),5)="Csere",VLOOKUP(LEFT(VLOOKUP($A61,csapatok!$A:$NN,DC$320,FALSE),LEN(VLOOKUP($A61,csapatok!$A:$NN,DC$320,FALSE))-6),'csapat-ranglista'!$A:$FP,DC$321,FALSE)/8,VLOOKUP(VLOOKUP($A61,csapatok!$A:$NN,DC$320,FALSE),'csapat-ranglista'!$A:$FP,DC$321,FALSE)/4),0)</f>
        <v>0</v>
      </c>
      <c r="DD61" s="223">
        <f>IFERROR(IF(RIGHT(VLOOKUP($A61,csapatok!$A:$NN,DD$320,FALSE),5)="Csere",VLOOKUP(LEFT(VLOOKUP($A61,csapatok!$A:$NN,DD$320,FALSE),LEN(VLOOKUP($A61,csapatok!$A:$NN,DD$320,FALSE))-6),'csapat-ranglista'!$A:$FP,DD$321,FALSE)/8,VLOOKUP(VLOOKUP($A61,csapatok!$A:$NN,DD$320,FALSE),'csapat-ranglista'!$A:$FP,DD$321,FALSE)/4),0)</f>
        <v>0</v>
      </c>
      <c r="DE61" s="223">
        <f>IFERROR(IF(RIGHT(VLOOKUP($A61,csapatok!$A:$NN,DE$320,FALSE),5)="Csere",VLOOKUP(LEFT(VLOOKUP($A61,csapatok!$A:$NN,DE$320,FALSE),LEN(VLOOKUP($A61,csapatok!$A:$NN,DE$320,FALSE))-6),'csapat-ranglista'!$A:$FP,DE$321,FALSE)/8,VLOOKUP(VLOOKUP($A61,csapatok!$A:$NN,DE$320,FALSE),'csapat-ranglista'!$A:$FP,DE$321,FALSE)/4),0)</f>
        <v>0</v>
      </c>
      <c r="DF61" s="223">
        <f>IFERROR(IF(RIGHT(VLOOKUP($A61,csapatok!$A:$NN,DF$320,FALSE),5)="Csere",VLOOKUP(LEFT(VLOOKUP($A61,csapatok!$A:$NN,DF$320,FALSE),LEN(VLOOKUP($A61,csapatok!$A:$NN,DF$320,FALSE))-6),'csapat-ranglista'!$A:$FP,DF$321,FALSE)/8,VLOOKUP(VLOOKUP($A61,csapatok!$A:$NN,DF$320,FALSE),'csapat-ranglista'!$A:$FP,DF$321,FALSE)/4),0)</f>
        <v>0</v>
      </c>
      <c r="DG61" s="223">
        <f>IFERROR(IF(RIGHT(VLOOKUP($A61,csapatok!$A:$NN,DG$320,FALSE),5)="Csere",VLOOKUP(LEFT(VLOOKUP($A61,csapatok!$A:$NN,DG$320,FALSE),LEN(VLOOKUP($A61,csapatok!$A:$NN,DG$320,FALSE))-6),'csapat-ranglista'!$A:$FP,DG$321,FALSE)/8,VLOOKUP(VLOOKUP($A61,csapatok!$A:$NN,DG$320,FALSE),'csapat-ranglista'!$A:$FP,DG$321,FALSE)/4),0)</f>
        <v>0</v>
      </c>
      <c r="DH61" s="223">
        <f>IFERROR(IF(RIGHT(VLOOKUP($A61,csapatok!$A:$NN,DH$320,FALSE),5)="Csere",VLOOKUP(LEFT(VLOOKUP($A61,csapatok!$A:$NN,DH$320,FALSE),LEN(VLOOKUP($A61,csapatok!$A:$NN,DH$320,FALSE))-6),'csapat-ranglista'!$A:$FP,DH$321,FALSE)/8,VLOOKUP(VLOOKUP($A61,csapatok!$A:$NN,DH$320,FALSE),'csapat-ranglista'!$A:$FP,DH$321,FALSE)/4),0)</f>
        <v>0</v>
      </c>
      <c r="DI61" s="223">
        <f>IFERROR(IF(RIGHT(VLOOKUP($A61,csapatok!$A:$NN,DI$320,FALSE),5)="Csere",VLOOKUP(LEFT(VLOOKUP($A61,csapatok!$A:$NN,DI$320,FALSE),LEN(VLOOKUP($A61,csapatok!$A:$NN,DI$320,FALSE))-6),'csapat-ranglista'!$A:$FP,DI$321,FALSE)/8,VLOOKUP(VLOOKUP($A61,csapatok!$A:$NN,DI$320,FALSE),'csapat-ranglista'!$A:$FP,DI$321,FALSE)/4),0)</f>
        <v>0</v>
      </c>
      <c r="DJ61" s="223">
        <f>IFERROR(IF(RIGHT(VLOOKUP($A61,csapatok!$A:$NN,DJ$320,FALSE),5)="Csere",VLOOKUP(LEFT(VLOOKUP($A61,csapatok!$A:$NN,DJ$320,FALSE),LEN(VLOOKUP($A61,csapatok!$A:$NN,DJ$320,FALSE))-6),'csapat-ranglista'!$A:$FP,DJ$321,FALSE)/8,VLOOKUP(VLOOKUP($A61,csapatok!$A:$NN,DJ$320,FALSE),'csapat-ranglista'!$A:$FP,DJ$321,FALSE)/4),0)</f>
        <v>0</v>
      </c>
      <c r="DK61" s="223">
        <f>IFERROR(IF(RIGHT(VLOOKUP($A61,csapatok!$A:$NN,DK$320,FALSE),5)="Csere",VLOOKUP(LEFT(VLOOKUP($A61,csapatok!$A:$NN,DK$320,FALSE),LEN(VLOOKUP($A61,csapatok!$A:$NN,DK$320,FALSE))-6),'csapat-ranglista'!$A:$FP,DK$321,FALSE)/8,VLOOKUP(VLOOKUP($A61,csapatok!$A:$NN,DK$320,FALSE),'csapat-ranglista'!$A:$FP,DK$321,FALSE)/4),0)</f>
        <v>0</v>
      </c>
      <c r="DL61" s="223">
        <f>IFERROR(IF(RIGHT(VLOOKUP($A61,csapatok!$A:$NN,DL$320,FALSE),5)="Csere",VLOOKUP(LEFT(VLOOKUP($A61,csapatok!$A:$NN,DL$320,FALSE),LEN(VLOOKUP($A61,csapatok!$A:$NN,DL$320,FALSE))-6),'csapat-ranglista'!$A:$FP,DL$321,FALSE)/8,VLOOKUP(VLOOKUP($A61,csapatok!$A:$NN,DL$320,FALSE),'csapat-ranglista'!$A:$FP,DL$321,FALSE)/4),0)</f>
        <v>0</v>
      </c>
      <c r="DM61" s="223">
        <f>IFERROR(IF(RIGHT(VLOOKUP($A61,csapatok!$A:$NN,DM$320,FALSE),5)="Csere",VLOOKUP(LEFT(VLOOKUP($A61,csapatok!$A:$NN,DM$320,FALSE),LEN(VLOOKUP($A61,csapatok!$A:$NN,DM$320,FALSE))-6),'csapat-ranglista'!$A:$FP,DM$321,FALSE)/8,VLOOKUP(VLOOKUP($A61,csapatok!$A:$NN,DM$320,FALSE),'csapat-ranglista'!$A:$FP,DM$321,FALSE)/4),0)</f>
        <v>24.164400957837074</v>
      </c>
      <c r="DN61" s="223">
        <f>IFERROR(IF(RIGHT(VLOOKUP($A61,csapatok!$A:$NN,DN$320,FALSE),5)="Csere",VLOOKUP(LEFT(VLOOKUP($A61,csapatok!$A:$NN,DN$320,FALSE),LEN(VLOOKUP($A61,csapatok!$A:$NN,DN$320,FALSE))-6),'csapat-ranglista'!$A:$FP,DN$321,FALSE)/8,VLOOKUP(VLOOKUP($A61,csapatok!$A:$NN,DN$320,FALSE),'csapat-ranglista'!$A:$FP,DN$321,FALSE)/4),0)</f>
        <v>0</v>
      </c>
      <c r="DO61" s="224">
        <f>versenyek!$MF$11*IFERROR(VLOOKUP(VLOOKUP($A61,versenyek!ME:MG,3,FALSE),szabalyok!$A$16:$B$23,2,FALSE)/4,0)</f>
        <v>0</v>
      </c>
      <c r="DP61" s="224">
        <f>versenyek!$MI$11*IFERROR(VLOOKUP(VLOOKUP($A61,versenyek!MH:MJ,3,FALSE),szabalyok!$A$16:$B$23,2,FALSE)/4,0)</f>
        <v>0</v>
      </c>
      <c r="DQ61" s="223">
        <f>IFERROR(IF(RIGHT(VLOOKUP($A61,csapatok!$A:$NN,DQ$320,FALSE),5)="Csere",VLOOKUP(LEFT(VLOOKUP($A61,csapatok!$A:$NN,DQ$320,FALSE),LEN(VLOOKUP($A61,csapatok!$A:$NN,DQ$320,FALSE))-6),'csapat-ranglista'!$A:$FP,DQ$321,FALSE)/8,VLOOKUP(VLOOKUP($A61,csapatok!$A:$NN,DQ$320,FALSE),'csapat-ranglista'!$A:$FP,DQ$321,FALSE)/4),0)</f>
        <v>0</v>
      </c>
      <c r="DR61" s="223">
        <f>IFERROR(IF(RIGHT(VLOOKUP($A61,csapatok!$A:$NN,DR$320,FALSE),5)="Csere",VLOOKUP(LEFT(VLOOKUP($A61,csapatok!$A:$NN,DR$320,FALSE),LEN(VLOOKUP($A61,csapatok!$A:$NN,DR$320,FALSE))-6),'csapat-ranglista'!$A:$FP,DR$321,FALSE)/8,VLOOKUP(VLOOKUP($A61,csapatok!$A:$NN,DR$320,FALSE),'csapat-ranglista'!$A:$FP,DR$321,FALSE)/4),0)</f>
        <v>0</v>
      </c>
      <c r="DS61" s="223">
        <f>IFERROR(IF(RIGHT(VLOOKUP($A61,csapatok!$A:$NN,DS$320,FALSE),5)="Csere",VLOOKUP(LEFT(VLOOKUP($A61,csapatok!$A:$NN,DS$320,FALSE),LEN(VLOOKUP($A61,csapatok!$A:$NN,DS$320,FALSE))-6),'csapat-ranglista'!$A:$FP,DS$321,FALSE)/8,VLOOKUP(VLOOKUP($A61,csapatok!$A:$NN,DS$320,FALSE),'csapat-ranglista'!$A:$FP,DS$321,FALSE)/4),0)</f>
        <v>0</v>
      </c>
      <c r="DT61" s="223">
        <f>IFERROR(IF(RIGHT(VLOOKUP($A61,csapatok!$A:$NN,DT$320,FALSE),5)="Csere",VLOOKUP(LEFT(VLOOKUP($A61,csapatok!$A:$NN,DT$320,FALSE),LEN(VLOOKUP($A61,csapatok!$A:$NN,DT$320,FALSE))-6),'csapat-ranglista'!$A:$FP,DT$321,FALSE)/8,VLOOKUP(VLOOKUP($A61,csapatok!$A:$NN,DT$320,FALSE),'csapat-ranglista'!$A:$FP,DT$321,FALSE)/4),0)</f>
        <v>0</v>
      </c>
      <c r="DU61" s="223">
        <f>IFERROR(IF(RIGHT(VLOOKUP($A61,csapatok!$A:$NN,DU$320,FALSE),5)="Csere",VLOOKUP(LEFT(VLOOKUP($A61,csapatok!$A:$NN,DU$320,FALSE),LEN(VLOOKUP($A61,csapatok!$A:$NN,DU$320,FALSE))-6),'csapat-ranglista'!$A:$FP,DU$321,FALSE)/8,VLOOKUP(VLOOKUP($A61,csapatok!$A:$NN,DU$320,FALSE),'csapat-ranglista'!$A:$FP,DU$321,FALSE)/4),0)</f>
        <v>0</v>
      </c>
      <c r="DV61" s="223">
        <f>IFERROR(IF(RIGHT(VLOOKUP($A61,csapatok!$A:$NN,DV$320,FALSE),5)="Csere",VLOOKUP(LEFT(VLOOKUP($A61,csapatok!$A:$NN,DV$320,FALSE),LEN(VLOOKUP($A61,csapatok!$A:$NN,DV$320,FALSE))-6),'csapat-ranglista'!$A:$FP,DV$321,FALSE)/8,VLOOKUP(VLOOKUP($A61,csapatok!$A:$NN,DV$320,FALSE),'csapat-ranglista'!$A:$FP,DV$321,FALSE)/4),0)</f>
        <v>0</v>
      </c>
      <c r="DW61" s="223">
        <f>IFERROR(IF(RIGHT(VLOOKUP($A61,csapatok!$A:$NN,DW$320,FALSE),5)="Csere",VLOOKUP(LEFT(VLOOKUP($A61,csapatok!$A:$NN,DW$320,FALSE),LEN(VLOOKUP($A61,csapatok!$A:$NN,DW$320,FALSE))-6),'csapat-ranglista'!$A:$FP,DW$321,FALSE)/8,VLOOKUP(VLOOKUP($A61,csapatok!$A:$NN,DW$320,FALSE),'csapat-ranglista'!$A:$FP,DW$321,FALSE)/4),0)</f>
        <v>0</v>
      </c>
      <c r="DX61" s="223">
        <f>IFERROR(IF(RIGHT(VLOOKUP($A61,csapatok!$A:$NN,DX$320,FALSE),5)="Csere",VLOOKUP(LEFT(VLOOKUP($A61,csapatok!$A:$NN,DX$320,FALSE),LEN(VLOOKUP($A61,csapatok!$A:$NN,DX$320,FALSE))-6),'csapat-ranglista'!$A:$FP,DX$321,FALSE)/8,VLOOKUP(VLOOKUP($A61,csapatok!$A:$NN,DX$320,FALSE),'csapat-ranglista'!$A:$FP,DX$321,FALSE)/4),0)</f>
        <v>0</v>
      </c>
      <c r="DY61" s="223">
        <f>IFERROR(IF(RIGHT(VLOOKUP($A61,csapatok!$A:$NN,DY$320,FALSE),5)="Csere",VLOOKUP(LEFT(VLOOKUP($A61,csapatok!$A:$NN,DY$320,FALSE),LEN(VLOOKUP($A61,csapatok!$A:$NN,DY$320,FALSE))-6),'csapat-ranglista'!$A:$FP,DY$321,FALSE)/8,VLOOKUP(VLOOKUP($A61,csapatok!$A:$NN,DY$320,FALSE),'csapat-ranglista'!$A:$FP,DY$321,FALSE)/4),0)</f>
        <v>0</v>
      </c>
      <c r="DZ61" s="223">
        <f>IFERROR(IF(RIGHT(VLOOKUP($A61,csapatok!$A:$NN,DZ$320,FALSE),5)="Csere",VLOOKUP(LEFT(VLOOKUP($A61,csapatok!$A:$NN,DZ$320,FALSE),LEN(VLOOKUP($A61,csapatok!$A:$NN,DZ$320,FALSE))-6),'csapat-ranglista'!$A:$FP,DZ$321,FALSE)/8,VLOOKUP(VLOOKUP($A61,csapatok!$A:$NN,DZ$320,FALSE),'csapat-ranglista'!$A:$FP,DZ$321,FALSE)/4),0)</f>
        <v>0</v>
      </c>
      <c r="EA61" s="223">
        <f>IFERROR(IF(RIGHT(VLOOKUP($A61,csapatok!$A:$NN,EA$320,FALSE),5)="Csere",VLOOKUP(LEFT(VLOOKUP($A61,csapatok!$A:$NN,EA$320,FALSE),LEN(VLOOKUP($A61,csapatok!$A:$NN,EA$320,FALSE))-6),'csapat-ranglista'!$A:$FP,EA$321,FALSE)/8,VLOOKUP(VLOOKUP($A61,csapatok!$A:$NN,EA$320,FALSE),'csapat-ranglista'!$A:$FP,EA$321,FALSE)/4),0)</f>
        <v>0</v>
      </c>
      <c r="EB61" s="223">
        <f>IFERROR(IF(RIGHT(VLOOKUP($A61,csapatok!$A:$NN,EB$320,FALSE),5)="Csere",VLOOKUP(LEFT(VLOOKUP($A61,csapatok!$A:$NN,EB$320,FALSE),LEN(VLOOKUP($A61,csapatok!$A:$NN,EB$320,FALSE))-6),'csapat-ranglista'!$A:$FP,EB$321,FALSE)/8,VLOOKUP(VLOOKUP($A61,csapatok!$A:$NN,EB$320,FALSE),'csapat-ranglista'!$A:$FP,EB$321,FALSE)/4),0)</f>
        <v>0</v>
      </c>
      <c r="EC61" s="223">
        <f>IFERROR(IF(RIGHT(VLOOKUP($A61,csapatok!$A:$NN,EC$320,FALSE),5)="Csere",VLOOKUP(LEFT(VLOOKUP($A61,csapatok!$A:$NN,EC$320,FALSE),LEN(VLOOKUP($A61,csapatok!$A:$NN,EC$320,FALSE))-6),'csapat-ranglista'!$A:$FP,EC$321,FALSE)/8,VLOOKUP(VLOOKUP($A61,csapatok!$A:$NN,EC$320,FALSE),'csapat-ranglista'!$A:$FP,EC$321,FALSE)/4),0)</f>
        <v>0</v>
      </c>
      <c r="ED61" s="223">
        <f>IFERROR(IF(RIGHT(VLOOKUP($A61,csapatok!$A:$NN,ED$320,FALSE),5)="Csere",VLOOKUP(LEFT(VLOOKUP($A61,csapatok!$A:$NN,ED$320,FALSE),LEN(VLOOKUP($A61,csapatok!$A:$NN,ED$320,FALSE))-6),'csapat-ranglista'!$A:$FP,ED$321,FALSE)/8,VLOOKUP(VLOOKUP($A61,csapatok!$A:$NN,ED$320,FALSE),'csapat-ranglista'!$A:$FP,ED$321,FALSE)/4),0)</f>
        <v>5.2044153935171797</v>
      </c>
      <c r="EE61" s="223">
        <f>IFERROR(IF(RIGHT(VLOOKUP($A61,csapatok!$A:$NN,EE$320,FALSE),5)="Csere",VLOOKUP(LEFT(VLOOKUP($A61,csapatok!$A:$NN,EE$320,FALSE),LEN(VLOOKUP($A61,csapatok!$A:$NN,EE$320,FALSE))-6),'csapat-ranglista'!$A:$FP,EE$321,FALSE)/8,VLOOKUP(VLOOKUP($A61,csapatok!$A:$NN,EE$320,FALSE),'csapat-ranglista'!$A:$FP,EE$321,FALSE)/4),0)</f>
        <v>0</v>
      </c>
      <c r="EF61" s="223">
        <f>IFERROR(IF(RIGHT(VLOOKUP($A61,csapatok!$A:$NN,EF$320,FALSE),5)="Csere",VLOOKUP(LEFT(VLOOKUP($A61,csapatok!$A:$NN,EF$320,FALSE),LEN(VLOOKUP($A61,csapatok!$A:$NN,EF$320,FALSE))-6),'csapat-ranglista'!$A:$FP,EF$321,FALSE)/8,VLOOKUP(VLOOKUP($A61,csapatok!$A:$NN,EF$320,FALSE),'csapat-ranglista'!$A:$FP,EF$321,FALSE)/4),0)</f>
        <v>0</v>
      </c>
      <c r="EG61" s="223">
        <f>IFERROR(IF(RIGHT(VLOOKUP($A61,csapatok!$A:$NN,EG$320,FALSE),5)="Csere",VLOOKUP(LEFT(VLOOKUP($A61,csapatok!$A:$NN,EG$320,FALSE),LEN(VLOOKUP($A61,csapatok!$A:$NN,EG$320,FALSE))-6),'csapat-ranglista'!$A:$FP,EG$321,FALSE)/8,VLOOKUP(VLOOKUP($A61,csapatok!$A:$NN,EG$320,FALSE),'csapat-ranglista'!$A:$FP,EG$321,FALSE)/4),0)</f>
        <v>0</v>
      </c>
      <c r="EH61" s="223">
        <f>IFERROR(IF(RIGHT(VLOOKUP($A61,csapatok!$A:$NN,EH$320,FALSE),5)="Csere",VLOOKUP(LEFT(VLOOKUP($A61,csapatok!$A:$NN,EH$320,FALSE),LEN(VLOOKUP($A61,csapatok!$A:$NN,EH$320,FALSE))-6),'csapat-ranglista'!$A:$FP,EH$321,FALSE)/8,VLOOKUP(VLOOKUP($A61,csapatok!$A:$NN,EH$320,FALSE),'csapat-ranglista'!$A:$FP,EH$321,FALSE)/4),0)</f>
        <v>0</v>
      </c>
      <c r="EI61" s="223">
        <f>IFERROR(IF(RIGHT(VLOOKUP($A61,csapatok!$A:$NN,EI$320,FALSE),5)="Csere",VLOOKUP(LEFT(VLOOKUP($A61,csapatok!$A:$NN,EI$320,FALSE),LEN(VLOOKUP($A61,csapatok!$A:$NN,EI$320,FALSE))-6),'csapat-ranglista'!$A:$FP,EI$321,FALSE)/8,VLOOKUP(VLOOKUP($A61,csapatok!$A:$NN,EI$320,FALSE),'csapat-ranglista'!$A:$FP,EI$321,FALSE)/4),0)</f>
        <v>0</v>
      </c>
      <c r="EJ61" s="223">
        <f>IFERROR(IF(RIGHT(VLOOKUP($A61,csapatok!$A:$NN,EJ$320,FALSE),5)="Csere",VLOOKUP(LEFT(VLOOKUP($A61,csapatok!$A:$NN,EJ$320,FALSE),LEN(VLOOKUP($A61,csapatok!$A:$NN,EJ$320,FALSE))-6),'csapat-ranglista'!$A:$FP,EJ$321,FALSE)/8,VLOOKUP(VLOOKUP($A61,csapatok!$A:$NN,EJ$320,FALSE),'csapat-ranglista'!$A:$FP,EJ$321,FALSE)/4),0)</f>
        <v>0</v>
      </c>
      <c r="EK61" s="223">
        <f>IFERROR(IF(RIGHT(VLOOKUP($A61,csapatok!$A:$NN,EK$320,FALSE),5)="Csere",VLOOKUP(LEFT(VLOOKUP($A61,csapatok!$A:$NN,EK$320,FALSE),LEN(VLOOKUP($A61,csapatok!$A:$NN,EK$320,FALSE))-6),'csapat-ranglista'!$A:$FP,EK$321,FALSE)/8,VLOOKUP(VLOOKUP($A61,csapatok!$A:$NN,EK$320,FALSE),'csapat-ranglista'!$A:$FP,EK$321,FALSE)/4),0)</f>
        <v>0</v>
      </c>
      <c r="EL61" s="223">
        <f>IFERROR(IF(RIGHT(VLOOKUP($A61,csapatok!$A:$NN,EL$320,FALSE),5)="Csere",VLOOKUP(LEFT(VLOOKUP($A61,csapatok!$A:$NN,EL$320,FALSE),LEN(VLOOKUP($A61,csapatok!$A:$NN,EL$320,FALSE))-6),'csapat-ranglista'!$A:$FP,EL$321,FALSE)/8,VLOOKUP(VLOOKUP($A61,csapatok!$A:$NN,EL$320,FALSE),'csapat-ranglista'!$A:$FP,EL$321,FALSE)/4),0)</f>
        <v>0</v>
      </c>
      <c r="EM61" s="223">
        <f>IFERROR(IF(RIGHT(VLOOKUP($A61,csapatok!$A:$NN,EM$320,FALSE),5)="Csere",VLOOKUP(LEFT(VLOOKUP($A61,csapatok!$A:$NN,EM$320,FALSE),LEN(VLOOKUP($A61,csapatok!$A:$NN,EM$320,FALSE))-6),'csapat-ranglista'!$A:$FP,EM$321,FALSE)/8,VLOOKUP(VLOOKUP($A61,csapatok!$A:$NN,EM$320,FALSE),'csapat-ranglista'!$A:$FP,EM$321,FALSE)/4),0)</f>
        <v>0</v>
      </c>
      <c r="EN61" s="223">
        <f>IFERROR(IF(RIGHT(VLOOKUP($A61,csapatok!$A:$NN,EN$320,FALSE),5)="Csere",VLOOKUP(LEFT(VLOOKUP($A61,csapatok!$A:$NN,EN$320,FALSE),LEN(VLOOKUP($A61,csapatok!$A:$NN,EN$320,FALSE))-6),'csapat-ranglista'!$A:$FP,EN$321,FALSE)/8,VLOOKUP(VLOOKUP($A61,csapatok!$A:$NN,EN$320,FALSE),'csapat-ranglista'!$A:$FP,EN$321,FALSE)/4),0)</f>
        <v>0</v>
      </c>
      <c r="EO61" s="223">
        <f>IFERROR(IF(RIGHT(VLOOKUP($A61,csapatok!$A:$NN,EO$320,FALSE),5)="Csere",VLOOKUP(LEFT(VLOOKUP($A61,csapatok!$A:$NN,EO$320,FALSE),LEN(VLOOKUP($A61,csapatok!$A:$NN,EO$320,FALSE))-6),'csapat-ranglista'!$A:$FP,EO$321,FALSE)/8,VLOOKUP(VLOOKUP($A61,csapatok!$A:$NN,EO$320,FALSE),'csapat-ranglista'!$A:$FP,EO$321,FALSE)/4),0)</f>
        <v>0</v>
      </c>
      <c r="EP61" s="223">
        <f>IFERROR(IF(RIGHT(VLOOKUP($A61,csapatok!$A:$NN,EP$320,FALSE),5)="Csere",VLOOKUP(LEFT(VLOOKUP($A61,csapatok!$A:$NN,EP$320,FALSE),LEN(VLOOKUP($A61,csapatok!$A:$NN,EP$320,FALSE))-6),'csapat-ranglista'!$A:$FP,EP$321,FALSE)/8,VLOOKUP(VLOOKUP($A61,csapatok!$A:$NN,EP$320,FALSE),'csapat-ranglista'!$A:$FP,EP$321,FALSE)/4),0)</f>
        <v>2.9157420960864644</v>
      </c>
      <c r="EQ61" s="223">
        <f>IFERROR(IF(RIGHT(VLOOKUP($A61,csapatok!$A:$NN,EQ$320,FALSE),5)="Csere",VLOOKUP(LEFT(VLOOKUP($A61,csapatok!$A:$NN,EQ$320,FALSE),LEN(VLOOKUP($A61,csapatok!$A:$NN,EQ$320,FALSE))-6),'csapat-ranglista'!$A:$FP,EQ$321,FALSE)/8,VLOOKUP(VLOOKUP($A61,csapatok!$A:$NN,EQ$320,FALSE),'csapat-ranglista'!$A:$FP,EQ$321,FALSE)/4),0)</f>
        <v>0</v>
      </c>
      <c r="ER61" s="223">
        <f>IFERROR(IF(RIGHT(VLOOKUP($A61,csapatok!$A:$NN,ER$320,FALSE),5)="Csere",VLOOKUP(LEFT(VLOOKUP($A61,csapatok!$A:$NN,ER$320,FALSE),LEN(VLOOKUP($A61,csapatok!$A:$NN,ER$320,FALSE))-6),'csapat-ranglista'!$A:$FP,ER$321,FALSE)/8,VLOOKUP(VLOOKUP($A61,csapatok!$A:$NN,ER$320,FALSE),'csapat-ranglista'!$A:$FP,ER$321,FALSE)/4),0)</f>
        <v>0</v>
      </c>
      <c r="ES61" s="223">
        <f>IFERROR(IF(RIGHT(VLOOKUP($A61,csapatok!$A:$NN,ES$320,FALSE),5)="Csere",VLOOKUP(LEFT(VLOOKUP($A61,csapatok!$A:$NN,ES$320,FALSE),LEN(VLOOKUP($A61,csapatok!$A:$NN,ES$320,FALSE))-6),'csapat-ranglista'!$A:$FP,ES$321,FALSE)/8,VLOOKUP(VLOOKUP($A61,csapatok!$A:$NN,ES$320,FALSE),'csapat-ranglista'!$A:$FP,ES$321,FALSE)/4),0)</f>
        <v>0</v>
      </c>
      <c r="ET61" s="223">
        <f>IFERROR(IF(RIGHT(VLOOKUP($A61,csapatok!$A:$NN,ET$320,FALSE),5)="Csere",VLOOKUP(LEFT(VLOOKUP($A61,csapatok!$A:$NN,ET$320,FALSE),LEN(VLOOKUP($A61,csapatok!$A:$NN,ET$320,FALSE))-6),'csapat-ranglista'!$A:$FP,ET$321,FALSE)/8,VLOOKUP(VLOOKUP($A61,csapatok!$A:$NN,ET$320,FALSE),'csapat-ranglista'!$A:$FP,ET$321,FALSE)/4),0)</f>
        <v>0</v>
      </c>
      <c r="EU61" s="223">
        <f>IFERROR(IF(RIGHT(VLOOKUP($A61,csapatok!$A:$NN,EU$320,FALSE),5)="Csere",VLOOKUP(LEFT(VLOOKUP($A61,csapatok!$A:$NN,EU$320,FALSE),LEN(VLOOKUP($A61,csapatok!$A:$NN,EU$320,FALSE))-6),'csapat-ranglista'!$A:$FP,EU$321,FALSE)/8,VLOOKUP(VLOOKUP($A61,csapatok!$A:$NN,EU$320,FALSE),'csapat-ranglista'!$A:$FP,EU$321,FALSE)/4),0)</f>
        <v>0</v>
      </c>
      <c r="EV61" s="223">
        <f>IFERROR(IF(RIGHT(VLOOKUP($A61,csapatok!$A:$NN,EV$320,FALSE),5)="Csere",VLOOKUP(LEFT(VLOOKUP($A61,csapatok!$A:$NN,EV$320,FALSE),LEN(VLOOKUP($A61,csapatok!$A:$NN,EV$320,FALSE))-6),'csapat-ranglista'!$A:$FP,EV$321,FALSE)/8,VLOOKUP(VLOOKUP($A61,csapatok!$A:$NN,EV$320,FALSE),'csapat-ranglista'!$A:$FP,EV$321,FALSE)/4),0)</f>
        <v>0</v>
      </c>
      <c r="EW61" s="223">
        <f>IFERROR(IF(RIGHT(VLOOKUP($A61,csapatok!$A:$NN,EW$320,FALSE),5)="Csere",VLOOKUP(LEFT(VLOOKUP($A61,csapatok!$A:$NN,EW$320,FALSE),LEN(VLOOKUP($A61,csapatok!$A:$NN,EW$320,FALSE))-6),'csapat-ranglista'!$A:$FP,EW$321,FALSE)/8,VLOOKUP(VLOOKUP($A61,csapatok!$A:$NN,EW$320,FALSE),'csapat-ranglista'!$A:$FP,EW$321,FALSE)/4),0)</f>
        <v>0</v>
      </c>
      <c r="EX61" s="223">
        <f>IFERROR(IF(RIGHT(VLOOKUP($A61,csapatok!$A:$NN,EX$320,FALSE),5)="Csere",VLOOKUP(LEFT(VLOOKUP($A61,csapatok!$A:$NN,EX$320,FALSE),LEN(VLOOKUP($A61,csapatok!$A:$NN,EX$320,FALSE))-6),'csapat-ranglista'!$A:$FP,EX$321,FALSE)/8,VLOOKUP(VLOOKUP($A61,csapatok!$A:$NN,EX$320,FALSE),'csapat-ranglista'!$A:$FP,EX$321,FALSE)/4),0)</f>
        <v>0</v>
      </c>
      <c r="EY61" s="223">
        <f>IFERROR(IF(RIGHT(VLOOKUP($A61,csapatok!$A:$NN,EY$320,FALSE),5)="Csere",VLOOKUP(LEFT(VLOOKUP($A61,csapatok!$A:$NN,EY$320,FALSE),LEN(VLOOKUP($A61,csapatok!$A:$NN,EY$320,FALSE))-6),'csapat-ranglista'!$A:$FP,EY$321,FALSE)/8,VLOOKUP(VLOOKUP($A61,csapatok!$A:$NN,EY$320,FALSE),'csapat-ranglista'!$A:$FP,EY$321,FALSE)/4),0)</f>
        <v>0</v>
      </c>
      <c r="EZ61" s="223">
        <f>IFERROR(IF(RIGHT(VLOOKUP($A61,csapatok!$A:$NN,EZ$320,FALSE),5)="Csere",VLOOKUP(LEFT(VLOOKUP($A61,csapatok!$A:$NN,EZ$320,FALSE),LEN(VLOOKUP($A61,csapatok!$A:$NN,EZ$320,FALSE))-6),'csapat-ranglista'!$A:$FP,EZ$321,FALSE)/8,VLOOKUP(VLOOKUP($A61,csapatok!$A:$NN,EZ$320,FALSE),'csapat-ranglista'!$A:$FP,EZ$321,FALSE)/4),0)</f>
        <v>0</v>
      </c>
      <c r="FA61" s="223">
        <f>IFERROR(IF(RIGHT(VLOOKUP($A61,csapatok!$A:$NN,FA$320,FALSE),5)="Csere",VLOOKUP(LEFT(VLOOKUP($A61,csapatok!$A:$NN,FA$320,FALSE),LEN(VLOOKUP($A61,csapatok!$A:$NN,FA$320,FALSE))-6),'csapat-ranglista'!$A:$FP,FA$321,FALSE)/8,VLOOKUP(VLOOKUP($A61,csapatok!$A:$NN,FA$320,FALSE),'csapat-ranglista'!$A:$FP,FA$321,FALSE)/4),0)</f>
        <v>19.18397151128249</v>
      </c>
      <c r="FB61" s="223">
        <f>IFERROR(IF(RIGHT(VLOOKUP($A61,csapatok!$A:$NN,FB$320,FALSE),5)="Csere",VLOOKUP(LEFT(VLOOKUP($A61,csapatok!$A:$NN,FB$320,FALSE),LEN(VLOOKUP($A61,csapatok!$A:$NN,FB$320,FALSE))-6),'csapat-ranglista'!$A:$FP,FB$321,FALSE)/8,VLOOKUP(VLOOKUP($A61,csapatok!$A:$NN,FB$320,FALSE),'csapat-ranglista'!$A:$FP,FB$321,FALSE)/4),0)</f>
        <v>0</v>
      </c>
      <c r="FC61" s="223">
        <f>IFERROR(IF(RIGHT(VLOOKUP($A61,csapatok!$A:$NN,FC$320,FALSE),5)="Csere",VLOOKUP(LEFT(VLOOKUP($A61,csapatok!$A:$NN,FC$320,FALSE),LEN(VLOOKUP($A61,csapatok!$A:$NN,FC$320,FALSE))-6),'csapat-ranglista'!$A:$FP,FC$321,FALSE)/8,VLOOKUP(VLOOKUP($A61,csapatok!$A:$NN,FC$320,FALSE),'csapat-ranglista'!$A:$FP,FC$321,FALSE)/4),0)</f>
        <v>0</v>
      </c>
      <c r="FD61" s="224">
        <f>versenyek!$QY$11*IFERROR(VLOOKUP(VLOOKUP($A61,versenyek!QX:QZ,3,FALSE),szabalyok!$A$16:$B$23,2,FALSE)/4,0)</f>
        <v>0</v>
      </c>
      <c r="FE61" s="224">
        <f>versenyek!$RB$11*IFERROR(VLOOKUP(VLOOKUP($A61,versenyek!RA:RC,3,FALSE),szabalyok!$A$16:$B$23,2,FALSE)/4,0)</f>
        <v>0</v>
      </c>
      <c r="FF61" s="223">
        <f>IFERROR(IF(RIGHT(VLOOKUP($A61,csapatok!$A:$NN,FF$320,FALSE),5)="Csere",VLOOKUP(LEFT(VLOOKUP($A61,csapatok!$A:$NN,FF$320,FALSE),LEN(VLOOKUP($A61,csapatok!$A:$NN,FF$320,FALSE))-6),'csapat-ranglista'!$A:$FP,FF$321,FALSE)/8,VLOOKUP(VLOOKUP($A61,csapatok!$A:$NN,FF$320,FALSE),'csapat-ranglista'!$A:$FP,FF$321,FALSE)/4),0)</f>
        <v>0</v>
      </c>
      <c r="FG61" s="223">
        <f>IFERROR(IF(RIGHT(VLOOKUP($A61,csapatok!$A:$NN,FG$320,FALSE),5)="Csere",VLOOKUP(LEFT(VLOOKUP($A61,csapatok!$A:$NN,FG$320,FALSE),LEN(VLOOKUP($A61,csapatok!$A:$NN,FG$320,FALSE))-6),'csapat-ranglista'!$A:$FP,FG$321,FALSE)/8,VLOOKUP(VLOOKUP($A61,csapatok!$A:$NN,FG$320,FALSE),'csapat-ranglista'!$A:$FP,FG$321,FALSE)/4),0)</f>
        <v>0</v>
      </c>
      <c r="FH61" s="223">
        <f>IFERROR(IF(RIGHT(VLOOKUP($A61,csapatok!$A:$NN,FH$320,FALSE),5)="Csere",VLOOKUP(LEFT(VLOOKUP($A61,csapatok!$A:$NN,FH$320,FALSE),LEN(VLOOKUP($A61,csapatok!$A:$NN,FH$320,FALSE))-6),'csapat-ranglista'!$A:$FP,FH$321,FALSE)/8,VLOOKUP(VLOOKUP($A61,csapatok!$A:$NN,FH$320,FALSE),'csapat-ranglista'!$A:$FP,FH$321,FALSE)/4),0)</f>
        <v>0</v>
      </c>
      <c r="FI61" s="223">
        <f>IFERROR(IF(RIGHT(VLOOKUP($A61,csapatok!$A:$NN,FI$320,FALSE),5)="Csere",VLOOKUP(LEFT(VLOOKUP($A61,csapatok!$A:$NN,FI$320,FALSE),LEN(VLOOKUP($A61,csapatok!$A:$NN,FI$320,FALSE))-6),'csapat-ranglista'!$A:$FP,FI$321,FALSE)/8,VLOOKUP(VLOOKUP($A61,csapatok!$A:$NN,FI$320,FALSE),'csapat-ranglista'!$A:$FP,FI$321,FALSE)/4),0)</f>
        <v>0</v>
      </c>
      <c r="FJ61" s="223">
        <f>IFERROR(IF(RIGHT(VLOOKUP($A61,csapatok!$A:$NN,FJ$320,FALSE),5)="Csere",VLOOKUP(LEFT(VLOOKUP($A61,csapatok!$A:$NN,FJ$320,FALSE),LEN(VLOOKUP($A61,csapatok!$A:$NN,FJ$320,FALSE))-6),'csapat-ranglista'!$A:$FP,FJ$321,FALSE)/8,VLOOKUP(VLOOKUP($A61,csapatok!$A:$NN,FJ$320,FALSE),'csapat-ranglista'!$A:$FP,FJ$321,FALSE)/4),0)</f>
        <v>0</v>
      </c>
      <c r="FK61" s="223">
        <f>IFERROR(IF(RIGHT(VLOOKUP($A61,csapatok!$A:$NN,FK$320,FALSE),5)="Csere",VLOOKUP(LEFT(VLOOKUP($A61,csapatok!$A:$NN,FK$320,FALSE),LEN(VLOOKUP($A61,csapatok!$A:$NN,FK$320,FALSE))-6),'csapat-ranglista'!$A:$FP,FK$321,FALSE)/8,VLOOKUP(VLOOKUP($A61,csapatok!$A:$NN,FK$320,FALSE),'csapat-ranglista'!$A:$FP,FK$321,FALSE)/4),0)</f>
        <v>0</v>
      </c>
      <c r="FL61" s="223">
        <f>IFERROR(IF(RIGHT(VLOOKUP($A61,csapatok!$A:$NN,FL$320,FALSE),5)="Csere",VLOOKUP(LEFT(VLOOKUP($A61,csapatok!$A:$NN,FL$320,FALSE),LEN(VLOOKUP($A61,csapatok!$A:$NN,FL$320,FALSE))-6),'csapat-ranglista'!$A:$FP,FL$321,FALSE)/8,VLOOKUP(VLOOKUP($A61,csapatok!$A:$NN,FL$320,FALSE),'csapat-ranglista'!$A:$FP,FL$321,FALSE)/4),0)</f>
        <v>0</v>
      </c>
      <c r="FM61" s="223">
        <f>IFERROR(IF(RIGHT(VLOOKUP($A61,csapatok!$A:$NN,FM$320,FALSE),5)="Csere",VLOOKUP(LEFT(VLOOKUP($A61,csapatok!$A:$NN,FM$320,FALSE),LEN(VLOOKUP($A61,csapatok!$A:$NN,FM$320,FALSE))-6),'csapat-ranglista'!$A:$FP,FM$321,FALSE)/8,VLOOKUP(VLOOKUP($A61,csapatok!$A:$NN,FM$320,FALSE),'csapat-ranglista'!$A:$FP,FM$321,FALSE)/4),0)</f>
        <v>0</v>
      </c>
      <c r="FN61" s="223">
        <f>IFERROR(IF(RIGHT(VLOOKUP($A61,csapatok!$A:$NN,FN$320,FALSE),5)="Csere",VLOOKUP(LEFT(VLOOKUP($A61,csapatok!$A:$NN,FN$320,FALSE),LEN(VLOOKUP($A61,csapatok!$A:$NN,FN$320,FALSE))-6),'csapat-ranglista'!$A:$FP,FN$321,FALSE)/8,VLOOKUP(VLOOKUP($A61,csapatok!$A:$NN,FN$320,FALSE),'csapat-ranglista'!$A:$FP,FN$321,FALSE)/4),0)</f>
        <v>0</v>
      </c>
      <c r="FO61" s="223">
        <f>IFERROR(IF(RIGHT(VLOOKUP($A61,csapatok!$A:$NN,FO$320,FALSE),5)="Csere",VLOOKUP(LEFT(VLOOKUP($A61,csapatok!$A:$NN,FO$320,FALSE),LEN(VLOOKUP($A61,csapatok!$A:$NN,FO$320,FALSE))-6),'csapat-ranglista'!$A:$FP,FO$321,FALSE)/8,VLOOKUP(VLOOKUP($A61,csapatok!$A:$NN,FO$320,FALSE),'csapat-ranglista'!$A:$FP,FO$321,FALSE)/4),0)</f>
        <v>0</v>
      </c>
      <c r="FP61" s="223">
        <f>IFERROR(IF(RIGHT(VLOOKUP($A61,csapatok!$A:$NN,FP$320,FALSE),5)="Csere",VLOOKUP(LEFT(VLOOKUP($A61,csapatok!$A:$NN,FP$320,FALSE),LEN(VLOOKUP($A61,csapatok!$A:$NN,FP$320,FALSE))-6),'csapat-ranglista'!$A:$FP,FP$321,FALSE)/8,VLOOKUP(VLOOKUP($A61,csapatok!$A:$NN,FP$320,FALSE),'csapat-ranglista'!$A:$FP,FP$321,FALSE)/4),0)</f>
        <v>0</v>
      </c>
      <c r="FQ61" s="223">
        <f>IFERROR(IF(RIGHT(VLOOKUP($A61,csapatok!$A:$NN,FQ$320,FALSE),5)="Csere",VLOOKUP(LEFT(VLOOKUP($A61,csapatok!$A:$NN,FQ$320,FALSE),LEN(VLOOKUP($A61,csapatok!$A:$NN,FQ$320,FALSE))-6),'csapat-ranglista'!$A:$FP,FQ$321,FALSE)/8,VLOOKUP(VLOOKUP($A61,csapatok!$A:$NN,FQ$320,FALSE),'csapat-ranglista'!$A:$FP,FQ$321,FALSE)/4),0)</f>
        <v>0</v>
      </c>
      <c r="FR61" s="223">
        <f>IFERROR(IF(RIGHT(VLOOKUP($A61,csapatok!$A:$NN,FR$320,FALSE),5)="Csere",VLOOKUP(LEFT(VLOOKUP($A61,csapatok!$A:$NN,FR$320,FALSE),LEN(VLOOKUP($A61,csapatok!$A:$NN,FR$320,FALSE))-6),'csapat-ranglista'!$A:$FP,FR$321,FALSE)/8,VLOOKUP(VLOOKUP($A61,csapatok!$A:$NN,FR$320,FALSE),'csapat-ranglista'!$A:$FP,FR$321,FALSE)/4),0)</f>
        <v>0</v>
      </c>
      <c r="FS61" s="223">
        <f>IFERROR(IF(RIGHT(VLOOKUP($A61,csapatok!$A:$NN,FS$320,FALSE),5)="Csere",VLOOKUP(LEFT(VLOOKUP($A61,csapatok!$A:$NN,FS$320,FALSE),LEN(VLOOKUP($A61,csapatok!$A:$NN,FS$320,FALSE))-6),'csapat-ranglista'!$A:$FP,FS$321,FALSE)/8,VLOOKUP(VLOOKUP($A61,csapatok!$A:$NN,FS$320,FALSE),'csapat-ranglista'!$A:$FP,FS$321,FALSE)/4),0)</f>
        <v>0</v>
      </c>
      <c r="FT61" s="223">
        <f>IFERROR(IF(RIGHT(VLOOKUP($A61,csapatok!$A:$NN,FT$320,FALSE),5)="Csere",VLOOKUP(LEFT(VLOOKUP($A61,csapatok!$A:$NN,FT$320,FALSE),LEN(VLOOKUP($A61,csapatok!$A:$NN,FT$320,FALSE))-6),'csapat-ranglista'!$A:$FP,FT$321,FALSE)/8,VLOOKUP(VLOOKUP($A61,csapatok!$A:$NN,FT$320,FALSE),'csapat-ranglista'!$A:$FP,FT$321,FALSE)/4),0)</f>
        <v>0</v>
      </c>
      <c r="FU61" s="223">
        <f>IFERROR(IF(RIGHT(VLOOKUP($A61,csapatok!$A:$NN,FU$320,FALSE),5)="Csere",VLOOKUP(LEFT(VLOOKUP($A61,csapatok!$A:$NN,FU$320,FALSE),LEN(VLOOKUP($A61,csapatok!$A:$NN,FU$320,FALSE))-6),'csapat-ranglista'!$A:$FP,FU$321,FALSE)/8,VLOOKUP(VLOOKUP($A61,csapatok!$A:$NN,FU$320,FALSE),'csapat-ranglista'!$A:$FP,FU$321,FALSE)/4),0)</f>
        <v>0</v>
      </c>
      <c r="FV61" s="223">
        <f>IFERROR(IF(RIGHT(VLOOKUP($A61,csapatok!$A:$NN,FV$320,FALSE),5)="Csere",VLOOKUP(LEFT(VLOOKUP($A61,csapatok!$A:$NN,FV$320,FALSE),LEN(VLOOKUP($A61,csapatok!$A:$NN,FV$320,FALSE))-6),'csapat-ranglista'!$A:$FP,FV$321,FALSE)/8,VLOOKUP(VLOOKUP($A61,csapatok!$A:$NN,FV$320,FALSE),'csapat-ranglista'!$A:$FP,FV$321,FALSE)/4),0)</f>
        <v>0</v>
      </c>
      <c r="FW61" s="223">
        <f>IFERROR(IF(RIGHT(VLOOKUP($A61,csapatok!$A:$NN,FW$320,FALSE),5)="Csere",VLOOKUP(LEFT(VLOOKUP($A61,csapatok!$A:$NN,FW$320,FALSE),LEN(VLOOKUP($A61,csapatok!$A:$NN,FW$320,FALSE))-6),'csapat-ranglista'!$A:$FP,FW$321,FALSE)/8,VLOOKUP(VLOOKUP($A61,csapatok!$A:$NN,FW$320,FALSE),'csapat-ranglista'!$A:$FP,FW$321,FALSE)/4),0)</f>
        <v>0</v>
      </c>
      <c r="FX61" s="223">
        <f>IFERROR(IF(RIGHT(VLOOKUP($A61,csapatok!$A:$NN,FX$320,FALSE),5)="Csere",VLOOKUP(LEFT(VLOOKUP($A61,csapatok!$A:$NN,FX$320,FALSE),LEN(VLOOKUP($A61,csapatok!$A:$NN,FX$320,FALSE))-6),'csapat-ranglista'!$A:$FP,FX$321,FALSE)/8,VLOOKUP(VLOOKUP($A61,csapatok!$A:$NN,FX$320,FALSE),'csapat-ranglista'!$A:$FP,FX$321,FALSE)/4),0)</f>
        <v>0</v>
      </c>
      <c r="FY61" s="223">
        <f>IFERROR(IF(RIGHT(VLOOKUP($A61,csapatok!$A:$NN,FY$320,FALSE),5)="Csere",VLOOKUP(LEFT(VLOOKUP($A61,csapatok!$A:$NN,FY$320,FALSE),LEN(VLOOKUP($A61,csapatok!$A:$NN,FY$320,FALSE))-6),'csapat-ranglista'!$A:$FP,FY$321,FALSE)/8,VLOOKUP(VLOOKUP($A61,csapatok!$A:$NN,FY$320,FALSE),'csapat-ranglista'!$A:$FP,FY$321,FALSE)/4),0)</f>
        <v>0</v>
      </c>
      <c r="FZ61" s="223">
        <f>IFERROR(IF(RIGHT(VLOOKUP($A61,csapatok!$A:$NN,FZ$320,FALSE),5)="Csere",VLOOKUP(LEFT(VLOOKUP($A61,csapatok!$A:$NN,FZ$320,FALSE),LEN(VLOOKUP($A61,csapatok!$A:$NN,FZ$320,FALSE))-6),'csapat-ranglista'!$A:$FP,FZ$321,FALSE)/8,VLOOKUP(VLOOKUP($A61,csapatok!$A:$NN,FZ$320,FALSE),'csapat-ranglista'!$A:$FP,FZ$321,FALSE)/4),0)</f>
        <v>0</v>
      </c>
      <c r="GA61" s="223">
        <f>IFERROR(IF(RIGHT(VLOOKUP($A61,csapatok!$A:$NN,GA$320,FALSE),5)="Csere",VLOOKUP(LEFT(VLOOKUP($A61,csapatok!$A:$NN,GA$320,FALSE),LEN(VLOOKUP($A61,csapatok!$A:$NN,GA$320,FALSE))-6),'csapat-ranglista'!$A:$FP,GA$321,FALSE)/8,VLOOKUP(VLOOKUP($A61,csapatok!$A:$NN,GA$320,FALSE),'csapat-ranglista'!$A:$FP,GA$321,FALSE)/4),0)</f>
        <v>0</v>
      </c>
      <c r="GB61" s="223">
        <f>IFERROR(IF(RIGHT(VLOOKUP($A61,csapatok!$A:$NN,GB$320,FALSE),5)="Csere",VLOOKUP(LEFT(VLOOKUP($A61,csapatok!$A:$NN,GB$320,FALSE),LEN(VLOOKUP($A61,csapatok!$A:$NN,GB$320,FALSE))-6),'csapat-ranglista'!$A:$FP,GB$321,FALSE)/8,VLOOKUP(VLOOKUP($A61,csapatok!$A:$NN,GB$320,FALSE),'csapat-ranglista'!$A:$FP,GB$321,FALSE)/4),0)</f>
        <v>0</v>
      </c>
      <c r="GC61" s="223">
        <f>IFERROR(IF(RIGHT(VLOOKUP($A61,csapatok!$A:$NN,GC$320,FALSE),5)="Csere",VLOOKUP(LEFT(VLOOKUP($A61,csapatok!$A:$NN,GC$320,FALSE),LEN(VLOOKUP($A61,csapatok!$A:$NN,GC$320,FALSE))-6),'csapat-ranglista'!$A:$FP,GC$321,FALSE)/8,VLOOKUP(VLOOKUP($A61,csapatok!$A:$NN,GC$320,FALSE),'csapat-ranglista'!$A:$FP,GC$321,FALSE)/4),0)</f>
        <v>0</v>
      </c>
      <c r="GD61" s="247">
        <f>SUM(EQ61:GC61)</f>
        <v>19.18397151128249</v>
      </c>
    </row>
    <row r="62" spans="1:186">
      <c r="A62" s="32" t="s">
        <v>88</v>
      </c>
      <c r="B62" s="2">
        <v>23410</v>
      </c>
      <c r="C62" s="131" t="str">
        <f>IF(B62=0,"",IF(B62&lt;$C$1,"felnőtt","ifi"))</f>
        <v>felnőtt</v>
      </c>
      <c r="D62" s="32" t="s">
        <v>101</v>
      </c>
      <c r="E62" s="45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37.257056953456619</v>
      </c>
      <c r="P62" s="32">
        <v>0</v>
      </c>
      <c r="Q62" s="32">
        <v>0</v>
      </c>
      <c r="R62" s="32">
        <v>0</v>
      </c>
      <c r="S62" s="32">
        <v>0</v>
      </c>
      <c r="T62" s="32">
        <v>8.6923748193989301</v>
      </c>
      <c r="U62" s="32">
        <v>0</v>
      </c>
      <c r="V62" s="32">
        <v>0</v>
      </c>
      <c r="W62" s="32">
        <v>0</v>
      </c>
      <c r="X62" s="32">
        <f>IFERROR(IF(RIGHT(VLOOKUP($A62,csapatok!$A:$BL,X$320,FALSE),5)="Csere",VLOOKUP(LEFT(VLOOKUP($A62,csapatok!$A:$BL,X$320,FALSE),LEN(VLOOKUP($A62,csapatok!$A:$BL,X$320,FALSE))-6),'csapat-ranglista'!$A:$FP,X$321,FALSE)/8,VLOOKUP(VLOOKUP($A62,csapatok!$A:$BL,X$320,FALSE),'csapat-ranglista'!$A:$FP,X$321,FALSE)/4),0)</f>
        <v>0</v>
      </c>
      <c r="Y62" s="32">
        <f>IFERROR(IF(RIGHT(VLOOKUP($A62,csapatok!$A:$BL,Y$320,FALSE),5)="Csere",VLOOKUP(LEFT(VLOOKUP($A62,csapatok!$A:$BL,Y$320,FALSE),LEN(VLOOKUP($A62,csapatok!$A:$BL,Y$320,FALSE))-6),'csapat-ranglista'!$A:$FP,Y$321,FALSE)/8,VLOOKUP(VLOOKUP($A62,csapatok!$A:$BL,Y$320,FALSE),'csapat-ranglista'!$A:$FP,Y$321,FALSE)/4),0)</f>
        <v>0</v>
      </c>
      <c r="Z62" s="32">
        <f>IFERROR(IF(RIGHT(VLOOKUP($A62,csapatok!$A:$BL,Z$320,FALSE),5)="Csere",VLOOKUP(LEFT(VLOOKUP($A62,csapatok!$A:$BL,Z$320,FALSE),LEN(VLOOKUP($A62,csapatok!$A:$BL,Z$320,FALSE))-6),'csapat-ranglista'!$A:$FP,Z$321,FALSE)/8,VLOOKUP(VLOOKUP($A62,csapatok!$A:$BL,Z$320,FALSE),'csapat-ranglista'!$A:$FP,Z$321,FALSE)/4),0)</f>
        <v>0</v>
      </c>
      <c r="AA62" s="32">
        <f>IFERROR(IF(RIGHT(VLOOKUP($A62,csapatok!$A:$BL,AA$320,FALSE),5)="Csere",VLOOKUP(LEFT(VLOOKUP($A62,csapatok!$A:$BL,AA$320,FALSE),LEN(VLOOKUP($A62,csapatok!$A:$BL,AA$320,FALSE))-6),'csapat-ranglista'!$A:$FP,AA$321,FALSE)/8,VLOOKUP(VLOOKUP($A62,csapatok!$A:$BL,AA$320,FALSE),'csapat-ranglista'!$A:$FP,AA$321,FALSE)/4),0)</f>
        <v>0</v>
      </c>
      <c r="AB62" s="223">
        <f>IFERROR(IF(RIGHT(VLOOKUP($A62,csapatok!$A:$BL,AB$320,FALSE),5)="Csere",VLOOKUP(LEFT(VLOOKUP($A62,csapatok!$A:$BL,AB$320,FALSE),LEN(VLOOKUP($A62,csapatok!$A:$BL,AB$320,FALSE))-6),'csapat-ranglista'!$A:$FP,AB$321,FALSE)/8,VLOOKUP(VLOOKUP($A62,csapatok!$A:$BL,AB$320,FALSE),'csapat-ranglista'!$A:$FP,AB$321,FALSE)/4),0)</f>
        <v>0</v>
      </c>
      <c r="AC62" s="223">
        <f>IFERROR(IF(RIGHT(VLOOKUP($A62,csapatok!$A:$BL,AC$320,FALSE),5)="Csere",VLOOKUP(LEFT(VLOOKUP($A62,csapatok!$A:$BL,AC$320,FALSE),LEN(VLOOKUP($A62,csapatok!$A:$BL,AC$320,FALSE))-6),'csapat-ranglista'!$A:$FP,AC$321,FALSE)/8,VLOOKUP(VLOOKUP($A62,csapatok!$A:$BL,AC$320,FALSE),'csapat-ranglista'!$A:$FP,AC$321,FALSE)/4),0)</f>
        <v>0</v>
      </c>
      <c r="AD62" s="223">
        <f>IFERROR(IF(RIGHT(VLOOKUP($A62,csapatok!$A:$BL,AD$320,FALSE),5)="Csere",VLOOKUP(LEFT(VLOOKUP($A62,csapatok!$A:$BL,AD$320,FALSE),LEN(VLOOKUP($A62,csapatok!$A:$BL,AD$320,FALSE))-6),'csapat-ranglista'!$A:$FP,AD$321,FALSE)/8,VLOOKUP(VLOOKUP($A62,csapatok!$A:$BL,AD$320,FALSE),'csapat-ranglista'!$A:$FP,AD$321,FALSE)/4),0)</f>
        <v>0</v>
      </c>
      <c r="AE62" s="223">
        <f>IFERROR(IF(RIGHT(VLOOKUP($A62,csapatok!$A:$BL,AE$320,FALSE),5)="Csere",VLOOKUP(LEFT(VLOOKUP($A62,csapatok!$A:$BL,AE$320,FALSE),LEN(VLOOKUP($A62,csapatok!$A:$BL,AE$320,FALSE))-6),'csapat-ranglista'!$A:$FP,AE$321,FALSE)/8,VLOOKUP(VLOOKUP($A62,csapatok!$A:$BL,AE$320,FALSE),'csapat-ranglista'!$A:$FP,AE$321,FALSE)/4),0)</f>
        <v>0</v>
      </c>
      <c r="AF62" s="223">
        <f>IFERROR(IF(RIGHT(VLOOKUP($A62,csapatok!$A:$BL,AF$320,FALSE),5)="Csere",VLOOKUP(LEFT(VLOOKUP($A62,csapatok!$A:$BL,AF$320,FALSE),LEN(VLOOKUP($A62,csapatok!$A:$BL,AF$320,FALSE))-6),'csapat-ranglista'!$A:$FP,AF$321,FALSE)/8,VLOOKUP(VLOOKUP($A62,csapatok!$A:$BL,AF$320,FALSE),'csapat-ranglista'!$A:$FP,AF$321,FALSE)/4),0)</f>
        <v>0</v>
      </c>
      <c r="AG62" s="223">
        <f>IFERROR(IF(RIGHT(VLOOKUP($A62,csapatok!$A:$BL,AG$320,FALSE),5)="Csere",VLOOKUP(LEFT(VLOOKUP($A62,csapatok!$A:$BL,AG$320,FALSE),LEN(VLOOKUP($A62,csapatok!$A:$BL,AG$320,FALSE))-6),'csapat-ranglista'!$A:$FP,AG$321,FALSE)/8,VLOOKUP(VLOOKUP($A62,csapatok!$A:$BL,AG$320,FALSE),'csapat-ranglista'!$A:$FP,AG$321,FALSE)/4),0)</f>
        <v>0</v>
      </c>
      <c r="AH62" s="223">
        <f>IFERROR(IF(RIGHT(VLOOKUP($A62,csapatok!$A:$BL,AH$320,FALSE),5)="Csere",VLOOKUP(LEFT(VLOOKUP($A62,csapatok!$A:$BL,AH$320,FALSE),LEN(VLOOKUP($A62,csapatok!$A:$BL,AH$320,FALSE))-6),'csapat-ranglista'!$A:$FP,AH$321,FALSE)/8,VLOOKUP(VLOOKUP($A62,csapatok!$A:$BL,AH$320,FALSE),'csapat-ranglista'!$A:$FP,AH$321,FALSE)/4),0)</f>
        <v>0</v>
      </c>
      <c r="AI62" s="223">
        <f>IFERROR(IF(RIGHT(VLOOKUP($A62,csapatok!$A:$BL,AI$320,FALSE),5)="Csere",VLOOKUP(LEFT(VLOOKUP($A62,csapatok!$A:$BL,AI$320,FALSE),LEN(VLOOKUP($A62,csapatok!$A:$BL,AI$320,FALSE))-6),'csapat-ranglista'!$A:$FP,AI$321,FALSE)/8,VLOOKUP(VLOOKUP($A62,csapatok!$A:$BL,AI$320,FALSE),'csapat-ranglista'!$A:$FP,AI$321,FALSE)/4),0)</f>
        <v>0</v>
      </c>
      <c r="AJ62" s="223">
        <f>IFERROR(IF(RIGHT(VLOOKUP($A62,csapatok!$A:$BL,AJ$320,FALSE),5)="Csere",VLOOKUP(LEFT(VLOOKUP($A62,csapatok!$A:$BL,AJ$320,FALSE),LEN(VLOOKUP($A62,csapatok!$A:$BL,AJ$320,FALSE))-6),'csapat-ranglista'!$A:$FP,AJ$321,FALSE)/8,VLOOKUP(VLOOKUP($A62,csapatok!$A:$BL,AJ$320,FALSE),'csapat-ranglista'!$A:$FP,AJ$321,FALSE)/2),0)</f>
        <v>0</v>
      </c>
      <c r="AK62" s="223">
        <f>IFERROR(IF(RIGHT(VLOOKUP($A62,csapatok!$A:$CN,AK$320,FALSE),5)="Csere",VLOOKUP(LEFT(VLOOKUP($A62,csapatok!$A:$CN,AK$320,FALSE),LEN(VLOOKUP($A62,csapatok!$A:$CN,AK$320,FALSE))-6),'csapat-ranglista'!$A:$FP,AK$321,FALSE)/8,VLOOKUP(VLOOKUP($A62,csapatok!$A:$CN,AK$320,FALSE),'csapat-ranglista'!$A:$FP,AK$321,FALSE)/4),0)</f>
        <v>0</v>
      </c>
      <c r="AL62" s="223">
        <f>IFERROR(IF(RIGHT(VLOOKUP($A62,csapatok!$A:$CN,AL$320,FALSE),5)="Csere",VLOOKUP(LEFT(VLOOKUP($A62,csapatok!$A:$CN,AL$320,FALSE),LEN(VLOOKUP($A62,csapatok!$A:$CN,AL$320,FALSE))-6),'csapat-ranglista'!$A:$FP,AL$321,FALSE)/8,VLOOKUP(VLOOKUP($A62,csapatok!$A:$CN,AL$320,FALSE),'csapat-ranglista'!$A:$FP,AL$321,FALSE)/4),0)</f>
        <v>0</v>
      </c>
      <c r="AM62" s="223">
        <f>IFERROR(IF(RIGHT(VLOOKUP($A62,csapatok!$A:$CN,AM$320,FALSE),5)="Csere",VLOOKUP(LEFT(VLOOKUP($A62,csapatok!$A:$CN,AM$320,FALSE),LEN(VLOOKUP($A62,csapatok!$A:$CN,AM$320,FALSE))-6),'csapat-ranglista'!$A:$FP,AM$321,FALSE)/8,VLOOKUP(VLOOKUP($A62,csapatok!$A:$CN,AM$320,FALSE),'csapat-ranglista'!$A:$FP,AM$321,FALSE)/4),0)</f>
        <v>0</v>
      </c>
      <c r="AN62" s="223">
        <f>IFERROR(IF(RIGHT(VLOOKUP($A62,csapatok!$A:$CN,AN$320,FALSE),5)="Csere",VLOOKUP(LEFT(VLOOKUP($A62,csapatok!$A:$CN,AN$320,FALSE),LEN(VLOOKUP($A62,csapatok!$A:$CN,AN$320,FALSE))-6),'csapat-ranglista'!$A:$FP,AN$321,FALSE)/8,VLOOKUP(VLOOKUP($A62,csapatok!$A:$CN,AN$320,FALSE),'csapat-ranglista'!$A:$FP,AN$321,FALSE)/4),0)</f>
        <v>0</v>
      </c>
      <c r="AO62" s="223">
        <f>IFERROR(IF(RIGHT(VLOOKUP($A62,csapatok!$A:$CN,AO$320,FALSE),5)="Csere",VLOOKUP(LEFT(VLOOKUP($A62,csapatok!$A:$CN,AO$320,FALSE),LEN(VLOOKUP($A62,csapatok!$A:$CN,AO$320,FALSE))-6),'csapat-ranglista'!$A:$FP,AO$321,FALSE)/8,VLOOKUP(VLOOKUP($A62,csapatok!$A:$CN,AO$320,FALSE),'csapat-ranglista'!$A:$FP,AO$321,FALSE)/4),0)</f>
        <v>0</v>
      </c>
      <c r="AP62" s="223">
        <f>IFERROR(IF(RIGHT(VLOOKUP($A62,csapatok!$A:$CN,AP$320,FALSE),5)="Csere",VLOOKUP(LEFT(VLOOKUP($A62,csapatok!$A:$CN,AP$320,FALSE),LEN(VLOOKUP($A62,csapatok!$A:$CN,AP$320,FALSE))-6),'csapat-ranglista'!$A:$FP,AP$321,FALSE)/8,VLOOKUP(VLOOKUP($A62,csapatok!$A:$CN,AP$320,FALSE),'csapat-ranglista'!$A:$FP,AP$321,FALSE)/4),0)</f>
        <v>2.7244117739554388</v>
      </c>
      <c r="AQ62" s="223">
        <f>IFERROR(IF(RIGHT(VLOOKUP($A62,csapatok!$A:$CN,AQ$320,FALSE),5)="Csere",VLOOKUP(LEFT(VLOOKUP($A62,csapatok!$A:$CN,AQ$320,FALSE),LEN(VLOOKUP($A62,csapatok!$A:$CN,AQ$320,FALSE))-6),'csapat-ranglista'!$A:$FP,AQ$321,FALSE)/8,VLOOKUP(VLOOKUP($A62,csapatok!$A:$CN,AQ$320,FALSE),'csapat-ranglista'!$A:$FP,AQ$321,FALSE)/4),0)</f>
        <v>0</v>
      </c>
      <c r="AR62" s="223">
        <f>IFERROR(IF(RIGHT(VLOOKUP($A62,csapatok!$A:$CN,AR$320,FALSE),5)="Csere",VLOOKUP(LEFT(VLOOKUP($A62,csapatok!$A:$CN,AR$320,FALSE),LEN(VLOOKUP($A62,csapatok!$A:$CN,AR$320,FALSE))-6),'csapat-ranglista'!$A:$FP,AR$321,FALSE)/8,VLOOKUP(VLOOKUP($A62,csapatok!$A:$CN,AR$320,FALSE),'csapat-ranglista'!$A:$FP,AR$321,FALSE)/4),0)</f>
        <v>0</v>
      </c>
      <c r="AS62" s="223">
        <f>IFERROR(IF(RIGHT(VLOOKUP($A62,csapatok!$A:$CN,AS$320,FALSE),5)="Csere",VLOOKUP(LEFT(VLOOKUP($A62,csapatok!$A:$CN,AS$320,FALSE),LEN(VLOOKUP($A62,csapatok!$A:$CN,AS$320,FALSE))-6),'csapat-ranglista'!$A:$FP,AS$321,FALSE)/8,VLOOKUP(VLOOKUP($A62,csapatok!$A:$CN,AS$320,FALSE),'csapat-ranglista'!$A:$FP,AS$321,FALSE)/4),0)</f>
        <v>0</v>
      </c>
      <c r="AT62" s="223">
        <f>IFERROR(IF(RIGHT(VLOOKUP($A62,csapatok!$A:$CN,AT$320,FALSE),5)="Csere",VLOOKUP(LEFT(VLOOKUP($A62,csapatok!$A:$CN,AT$320,FALSE),LEN(VLOOKUP($A62,csapatok!$A:$CN,AT$320,FALSE))-6),'csapat-ranglista'!$A:$FP,AT$321,FALSE)/8,VLOOKUP(VLOOKUP($A62,csapatok!$A:$CN,AT$320,FALSE),'csapat-ranglista'!$A:$FP,AT$321,FALSE)/4),0)</f>
        <v>16.466142629010037</v>
      </c>
      <c r="AU62" s="223">
        <f>IFERROR(IF(RIGHT(VLOOKUP($A62,csapatok!$A:$CN,AU$320,FALSE),5)="Csere",VLOOKUP(LEFT(VLOOKUP($A62,csapatok!$A:$CN,AU$320,FALSE),LEN(VLOOKUP($A62,csapatok!$A:$CN,AU$320,FALSE))-6),'csapat-ranglista'!$A:$FP,AU$321,FALSE)/8,VLOOKUP(VLOOKUP($A62,csapatok!$A:$CN,AU$320,FALSE),'csapat-ranglista'!$A:$FP,AU$321,FALSE)/4),0)</f>
        <v>0</v>
      </c>
      <c r="AV62" s="223">
        <f>IFERROR(IF(RIGHT(VLOOKUP($A62,csapatok!$A:$CN,AV$320,FALSE),5)="Csere",VLOOKUP(LEFT(VLOOKUP($A62,csapatok!$A:$CN,AV$320,FALSE),LEN(VLOOKUP($A62,csapatok!$A:$CN,AV$320,FALSE))-6),'csapat-ranglista'!$A:$FP,AV$321,FALSE)/8,VLOOKUP(VLOOKUP($A62,csapatok!$A:$CN,AV$320,FALSE),'csapat-ranglista'!$A:$FP,AV$321,FALSE)/4),0)</f>
        <v>0</v>
      </c>
      <c r="AW62" s="223">
        <f>IFERROR(IF(RIGHT(VLOOKUP($A62,csapatok!$A:$CN,AW$320,FALSE),5)="Csere",VLOOKUP(LEFT(VLOOKUP($A62,csapatok!$A:$CN,AW$320,FALSE),LEN(VLOOKUP($A62,csapatok!$A:$CN,AW$320,FALSE))-6),'csapat-ranglista'!$A:$FP,AW$321,FALSE)/8,VLOOKUP(VLOOKUP($A62,csapatok!$A:$CN,AW$320,FALSE),'csapat-ranglista'!$A:$FP,AW$321,FALSE)/4),0)</f>
        <v>0</v>
      </c>
      <c r="AX62" s="223">
        <f>IFERROR(IF(RIGHT(VLOOKUP($A62,csapatok!$A:$CN,AX$320,FALSE),5)="Csere",VLOOKUP(LEFT(VLOOKUP($A62,csapatok!$A:$CN,AX$320,FALSE),LEN(VLOOKUP($A62,csapatok!$A:$CN,AX$320,FALSE))-6),'csapat-ranglista'!$A:$FP,AX$321,FALSE)/8,VLOOKUP(VLOOKUP($A62,csapatok!$A:$CN,AX$320,FALSE),'csapat-ranglista'!$A:$FP,AX$321,FALSE)/4),0)</f>
        <v>0</v>
      </c>
      <c r="AY62" s="223">
        <f>IFERROR(IF(RIGHT(VLOOKUP($A62,csapatok!$A:$NN,AY$320,FALSE),5)="Csere",VLOOKUP(LEFT(VLOOKUP($A62,csapatok!$A:$NN,AY$320,FALSE),LEN(VLOOKUP($A62,csapatok!$A:$NN,AY$320,FALSE))-6),'csapat-ranglista'!$A:$FP,AY$321,FALSE)/8,VLOOKUP(VLOOKUP($A62,csapatok!$A:$NN,AY$320,FALSE),'csapat-ranglista'!$A:$FP,AY$321,FALSE)/4),0)</f>
        <v>0</v>
      </c>
      <c r="AZ62" s="223">
        <f>IFERROR(IF(RIGHT(VLOOKUP($A62,csapatok!$A:$NN,AZ$320,FALSE),5)="Csere",VLOOKUP(LEFT(VLOOKUP($A62,csapatok!$A:$NN,AZ$320,FALSE),LEN(VLOOKUP($A62,csapatok!$A:$NN,AZ$320,FALSE))-6),'csapat-ranglista'!$A:$FP,AZ$321,FALSE)/8,VLOOKUP(VLOOKUP($A62,csapatok!$A:$NN,AZ$320,FALSE),'csapat-ranglista'!$A:$FP,AZ$321,FALSE)/4),0)</f>
        <v>0</v>
      </c>
      <c r="BA62" s="223">
        <f>IFERROR(IF(RIGHT(VLOOKUP($A62,csapatok!$A:$NN,BA$320,FALSE),5)="Csere",VLOOKUP(LEFT(VLOOKUP($A62,csapatok!$A:$NN,BA$320,FALSE),LEN(VLOOKUP($A62,csapatok!$A:$NN,BA$320,FALSE))-6),'csapat-ranglista'!$A:$FP,BA$321,FALSE)/8,VLOOKUP(VLOOKUP($A62,csapatok!$A:$NN,BA$320,FALSE),'csapat-ranglista'!$A:$FP,BA$321,FALSE)/4),0)</f>
        <v>0</v>
      </c>
      <c r="BB62" s="223">
        <f>IFERROR(IF(RIGHT(VLOOKUP($A62,csapatok!$A:$NN,BB$320,FALSE),5)="Csere",VLOOKUP(LEFT(VLOOKUP($A62,csapatok!$A:$NN,BB$320,FALSE),LEN(VLOOKUP($A62,csapatok!$A:$NN,BB$320,FALSE))-6),'csapat-ranglista'!$A:$FP,BB$321,FALSE)/8,VLOOKUP(VLOOKUP($A62,csapatok!$A:$NN,BB$320,FALSE),'csapat-ranglista'!$A:$FP,BB$321,FALSE)/4),0)</f>
        <v>0</v>
      </c>
      <c r="BC62" s="224">
        <f>versenyek!$ES$11*IFERROR(VLOOKUP(VLOOKUP($A62,versenyek!ER:ET,3,FALSE),szabalyok!$A$16:$B$23,2,FALSE)/4,0)</f>
        <v>0</v>
      </c>
      <c r="BD62" s="224">
        <f>versenyek!$EV$11*IFERROR(VLOOKUP(VLOOKUP($A62,versenyek!EU:EW,3,FALSE),szabalyok!$A$16:$B$23,2,FALSE)/4,0)</f>
        <v>0</v>
      </c>
      <c r="BE62" s="223">
        <f>IFERROR(IF(RIGHT(VLOOKUP($A62,csapatok!$A:$NN,BE$320,FALSE),5)="Csere",VLOOKUP(LEFT(VLOOKUP($A62,csapatok!$A:$NN,BE$320,FALSE),LEN(VLOOKUP($A62,csapatok!$A:$NN,BE$320,FALSE))-6),'csapat-ranglista'!$A:$FP,BE$321,FALSE)/8,VLOOKUP(VLOOKUP($A62,csapatok!$A:$NN,BE$320,FALSE),'csapat-ranglista'!$A:$FP,BE$321,FALSE)/4),0)</f>
        <v>0</v>
      </c>
      <c r="BF62" s="223">
        <f>IFERROR(IF(RIGHT(VLOOKUP($A62,csapatok!$A:$NN,BF$320,FALSE),5)="Csere",VLOOKUP(LEFT(VLOOKUP($A62,csapatok!$A:$NN,BF$320,FALSE),LEN(VLOOKUP($A62,csapatok!$A:$NN,BF$320,FALSE))-6),'csapat-ranglista'!$A:$FP,BF$321,FALSE)/8,VLOOKUP(VLOOKUP($A62,csapatok!$A:$NN,BF$320,FALSE),'csapat-ranglista'!$A:$FP,BF$321,FALSE)/4),0)</f>
        <v>0</v>
      </c>
      <c r="BG62" s="223">
        <f>IFERROR(IF(RIGHT(VLOOKUP($A62,csapatok!$A:$NN,BG$320,FALSE),5)="Csere",VLOOKUP(LEFT(VLOOKUP($A62,csapatok!$A:$NN,BG$320,FALSE),LEN(VLOOKUP($A62,csapatok!$A:$NN,BG$320,FALSE))-6),'csapat-ranglista'!$A:$FP,BG$321,FALSE)/8,VLOOKUP(VLOOKUP($A62,csapatok!$A:$NN,BG$320,FALSE),'csapat-ranglista'!$A:$FP,BG$321,FALSE)/4),0)</f>
        <v>0</v>
      </c>
      <c r="BH62" s="223">
        <f>IFERROR(IF(RIGHT(VLOOKUP($A62,csapatok!$A:$NN,BH$320,FALSE),5)="Csere",VLOOKUP(LEFT(VLOOKUP($A62,csapatok!$A:$NN,BH$320,FALSE),LEN(VLOOKUP($A62,csapatok!$A:$NN,BH$320,FALSE))-6),'csapat-ranglista'!$A:$FP,BH$321,FALSE)/8,VLOOKUP(VLOOKUP($A62,csapatok!$A:$NN,BH$320,FALSE),'csapat-ranglista'!$A:$FP,BH$321,FALSE)/4),0)</f>
        <v>0</v>
      </c>
      <c r="BI62" s="223">
        <f>IFERROR(IF(RIGHT(VLOOKUP($A62,csapatok!$A:$NN,BI$320,FALSE),5)="Csere",VLOOKUP(LEFT(VLOOKUP($A62,csapatok!$A:$NN,BI$320,FALSE),LEN(VLOOKUP($A62,csapatok!$A:$NN,BI$320,FALSE))-6),'csapat-ranglista'!$A:$FP,BI$321,FALSE)/8,VLOOKUP(VLOOKUP($A62,csapatok!$A:$NN,BI$320,FALSE),'csapat-ranglista'!$A:$FP,BI$321,FALSE)/4),0)</f>
        <v>0</v>
      </c>
      <c r="BJ62" s="223">
        <f>IFERROR(IF(RIGHT(VLOOKUP($A62,csapatok!$A:$NN,BJ$320,FALSE),5)="Csere",VLOOKUP(LEFT(VLOOKUP($A62,csapatok!$A:$NN,BJ$320,FALSE),LEN(VLOOKUP($A62,csapatok!$A:$NN,BJ$320,FALSE))-6),'csapat-ranglista'!$A:$FP,BJ$321,FALSE)/8,VLOOKUP(VLOOKUP($A62,csapatok!$A:$NN,BJ$320,FALSE),'csapat-ranglista'!$A:$FP,BJ$321,FALSE)/4),0)</f>
        <v>0</v>
      </c>
      <c r="BK62" s="223">
        <f>IFERROR(IF(RIGHT(VLOOKUP($A62,csapatok!$A:$NN,BK$320,FALSE),5)="Csere",VLOOKUP(LEFT(VLOOKUP($A62,csapatok!$A:$NN,BK$320,FALSE),LEN(VLOOKUP($A62,csapatok!$A:$NN,BK$320,FALSE))-6),'csapat-ranglista'!$A:$FP,BK$321,FALSE)/8,VLOOKUP(VLOOKUP($A62,csapatok!$A:$NN,BK$320,FALSE),'csapat-ranglista'!$A:$FP,BK$321,FALSE)/4),0)</f>
        <v>0</v>
      </c>
      <c r="BL62" s="223">
        <f>IFERROR(IF(RIGHT(VLOOKUP($A62,csapatok!$A:$NN,BL$320,FALSE),5)="Csere",VLOOKUP(LEFT(VLOOKUP($A62,csapatok!$A:$NN,BL$320,FALSE),LEN(VLOOKUP($A62,csapatok!$A:$NN,BL$320,FALSE))-6),'csapat-ranglista'!$A:$FP,BL$321,FALSE)/8,VLOOKUP(VLOOKUP($A62,csapatok!$A:$NN,BL$320,FALSE),'csapat-ranglista'!$A:$FP,BL$321,FALSE)/4),0)</f>
        <v>0</v>
      </c>
      <c r="BM62" s="223">
        <f>IFERROR(IF(RIGHT(VLOOKUP($A62,csapatok!$A:$NN,BM$320,FALSE),5)="Csere",VLOOKUP(LEFT(VLOOKUP($A62,csapatok!$A:$NN,BM$320,FALSE),LEN(VLOOKUP($A62,csapatok!$A:$NN,BM$320,FALSE))-6),'csapat-ranglista'!$A:$FP,BM$321,FALSE)/8,VLOOKUP(VLOOKUP($A62,csapatok!$A:$NN,BM$320,FALSE),'csapat-ranglista'!$A:$FP,BM$321,FALSE)/4),0)</f>
        <v>0</v>
      </c>
      <c r="BN62" s="223">
        <f>IFERROR(IF(RIGHT(VLOOKUP($A62,csapatok!$A:$NN,BN$320,FALSE),5)="Csere",VLOOKUP(LEFT(VLOOKUP($A62,csapatok!$A:$NN,BN$320,FALSE),LEN(VLOOKUP($A62,csapatok!$A:$NN,BN$320,FALSE))-6),'csapat-ranglista'!$A:$FP,BN$321,FALSE)/8,VLOOKUP(VLOOKUP($A62,csapatok!$A:$NN,BN$320,FALSE),'csapat-ranglista'!$A:$FP,BN$321,FALSE)/4),0)</f>
        <v>0</v>
      </c>
      <c r="BO62" s="223">
        <f>IFERROR(IF(RIGHT(VLOOKUP($A62,csapatok!$A:$NN,BO$320,FALSE),5)="Csere",VLOOKUP(LEFT(VLOOKUP($A62,csapatok!$A:$NN,BO$320,FALSE),LEN(VLOOKUP($A62,csapatok!$A:$NN,BO$320,FALSE))-6),'csapat-ranglista'!$A:$FP,BO$321,FALSE)/8,VLOOKUP(VLOOKUP($A62,csapatok!$A:$NN,BO$320,FALSE),'csapat-ranglista'!$A:$FP,BO$321,FALSE)/4),0)</f>
        <v>0</v>
      </c>
      <c r="BP62" s="223">
        <f>IFERROR(IF(RIGHT(VLOOKUP($A62,csapatok!$A:$NN,BP$320,FALSE),5)="Csere",VLOOKUP(LEFT(VLOOKUP($A62,csapatok!$A:$NN,BP$320,FALSE),LEN(VLOOKUP($A62,csapatok!$A:$NN,BP$320,FALSE))-6),'csapat-ranglista'!$A:$FP,BP$321,FALSE)/8,VLOOKUP(VLOOKUP($A62,csapatok!$A:$NN,BP$320,FALSE),'csapat-ranglista'!$A:$FP,BP$321,FALSE)/4),0)</f>
        <v>0</v>
      </c>
      <c r="BQ62" s="223">
        <f>IFERROR(IF(RIGHT(VLOOKUP($A62,csapatok!$A:$NN,BQ$320,FALSE),5)="Csere",VLOOKUP(LEFT(VLOOKUP($A62,csapatok!$A:$NN,BQ$320,FALSE),LEN(VLOOKUP($A62,csapatok!$A:$NN,BQ$320,FALSE))-6),'csapat-ranglista'!$A:$FP,BQ$321,FALSE)/8,VLOOKUP(VLOOKUP($A62,csapatok!$A:$NN,BQ$320,FALSE),'csapat-ranglista'!$A:$FP,BQ$321,FALSE)/4),0)</f>
        <v>0</v>
      </c>
      <c r="BR62" s="223">
        <f>IFERROR(IF(RIGHT(VLOOKUP($A62,csapatok!$A:$NN,BR$320,FALSE),5)="Csere",VLOOKUP(LEFT(VLOOKUP($A62,csapatok!$A:$NN,BR$320,FALSE),LEN(VLOOKUP($A62,csapatok!$A:$NN,BR$320,FALSE))-6),'csapat-ranglista'!$A:$FP,BR$321,FALSE)/8,VLOOKUP(VLOOKUP($A62,csapatok!$A:$NN,BR$320,FALSE),'csapat-ranglista'!$A:$FP,BR$321,FALSE)/4),0)</f>
        <v>0</v>
      </c>
      <c r="BS62" s="223">
        <f>IFERROR(IF(RIGHT(VLOOKUP($A62,csapatok!$A:$NN,BS$320,FALSE),5)="Csere",VLOOKUP(LEFT(VLOOKUP($A62,csapatok!$A:$NN,BS$320,FALSE),LEN(VLOOKUP($A62,csapatok!$A:$NN,BS$320,FALSE))-6),'csapat-ranglista'!$A:$FP,BS$321,FALSE)/8,VLOOKUP(VLOOKUP($A62,csapatok!$A:$NN,BS$320,FALSE),'csapat-ranglista'!$A:$FP,BS$321,FALSE)/4),0)</f>
        <v>0</v>
      </c>
      <c r="BT62" s="223">
        <f>IFERROR(IF(RIGHT(VLOOKUP($A62,csapatok!$A:$NN,BT$320,FALSE),5)="Csere",VLOOKUP(LEFT(VLOOKUP($A62,csapatok!$A:$NN,BT$320,FALSE),LEN(VLOOKUP($A62,csapatok!$A:$NN,BT$320,FALSE))-6),'csapat-ranglista'!$A:$FP,BT$321,FALSE)/8,VLOOKUP(VLOOKUP($A62,csapatok!$A:$NN,BT$320,FALSE),'csapat-ranglista'!$A:$FP,BT$321,FALSE)/4),0)</f>
        <v>0</v>
      </c>
      <c r="BU62" s="223">
        <f>IFERROR(IF(RIGHT(VLOOKUP($A62,csapatok!$A:$NN,BU$320,FALSE),5)="Csere",VLOOKUP(LEFT(VLOOKUP($A62,csapatok!$A:$NN,BU$320,FALSE),LEN(VLOOKUP($A62,csapatok!$A:$NN,BU$320,FALSE))-6),'csapat-ranglista'!$A:$FP,BU$321,FALSE)/8,VLOOKUP(VLOOKUP($A62,csapatok!$A:$NN,BU$320,FALSE),'csapat-ranglista'!$A:$FP,BU$321,FALSE)/4),0)</f>
        <v>0</v>
      </c>
      <c r="BV62" s="223">
        <f>IFERROR(IF(RIGHT(VLOOKUP($A62,csapatok!$A:$NN,BV$320,FALSE),5)="Csere",VLOOKUP(LEFT(VLOOKUP($A62,csapatok!$A:$NN,BV$320,FALSE),LEN(VLOOKUP($A62,csapatok!$A:$NN,BV$320,FALSE))-6),'csapat-ranglista'!$A:$FP,BV$321,FALSE)/8,VLOOKUP(VLOOKUP($A62,csapatok!$A:$NN,BV$320,FALSE),'csapat-ranglista'!$A:$FP,BV$321,FALSE)/4),0)</f>
        <v>0</v>
      </c>
      <c r="BW62" s="223">
        <f>IFERROR(IF(RIGHT(VLOOKUP($A62,csapatok!$A:$NN,BW$320,FALSE),5)="Csere",VLOOKUP(LEFT(VLOOKUP($A62,csapatok!$A:$NN,BW$320,FALSE),LEN(VLOOKUP($A62,csapatok!$A:$NN,BW$320,FALSE))-6),'csapat-ranglista'!$A:$FP,BW$321,FALSE)/8,VLOOKUP(VLOOKUP($A62,csapatok!$A:$NN,BW$320,FALSE),'csapat-ranglista'!$A:$FP,BW$321,FALSE)/4),0)</f>
        <v>0</v>
      </c>
      <c r="BX62" s="223">
        <f>IFERROR(IF(RIGHT(VLOOKUP($A62,csapatok!$A:$NN,BX$320,FALSE),5)="Csere",VLOOKUP(LEFT(VLOOKUP($A62,csapatok!$A:$NN,BX$320,FALSE),LEN(VLOOKUP($A62,csapatok!$A:$NN,BX$320,FALSE))-6),'csapat-ranglista'!$A:$FP,BX$321,FALSE)/8,VLOOKUP(VLOOKUP($A62,csapatok!$A:$NN,BX$320,FALSE),'csapat-ranglista'!$A:$FP,BX$321,FALSE)/4),0)</f>
        <v>0</v>
      </c>
      <c r="BY62" s="223">
        <f>IFERROR(IF(RIGHT(VLOOKUP($A62,csapatok!$A:$NN,BY$320,FALSE),5)="Csere",VLOOKUP(LEFT(VLOOKUP($A62,csapatok!$A:$NN,BY$320,FALSE),LEN(VLOOKUP($A62,csapatok!$A:$NN,BY$320,FALSE))-6),'csapat-ranglista'!$A:$FP,BY$321,FALSE)/8,VLOOKUP(VLOOKUP($A62,csapatok!$A:$NN,BY$320,FALSE),'csapat-ranglista'!$A:$FP,BY$321,FALSE)/4),0)</f>
        <v>42.521992842405041</v>
      </c>
      <c r="BZ62" s="223">
        <f>IFERROR(IF(RIGHT(VLOOKUP($A62,csapatok!$A:$NN,BZ$320,FALSE),5)="Csere",VLOOKUP(LEFT(VLOOKUP($A62,csapatok!$A:$NN,BZ$320,FALSE),LEN(VLOOKUP($A62,csapatok!$A:$NN,BZ$320,FALSE))-6),'csapat-ranglista'!$A:$FP,BZ$321,FALSE)/8,VLOOKUP(VLOOKUP($A62,csapatok!$A:$NN,BZ$320,FALSE),'csapat-ranglista'!$A:$FP,BZ$321,FALSE)/4),0)</f>
        <v>0</v>
      </c>
      <c r="CA62" s="223">
        <f>IFERROR(IF(RIGHT(VLOOKUP($A62,csapatok!$A:$NN,CA$320,FALSE),5)="Csere",VLOOKUP(LEFT(VLOOKUP($A62,csapatok!$A:$NN,CA$320,FALSE),LEN(VLOOKUP($A62,csapatok!$A:$NN,CA$320,FALSE))-6),'csapat-ranglista'!$A:$FP,CA$321,FALSE)/8,VLOOKUP(VLOOKUP($A62,csapatok!$A:$NN,CA$320,FALSE),'csapat-ranglista'!$A:$FP,CA$321,FALSE)/4),0)</f>
        <v>0</v>
      </c>
      <c r="CB62" s="223">
        <f>IFERROR(IF(RIGHT(VLOOKUP($A62,csapatok!$A:$NN,CB$320,FALSE),5)="Csere",VLOOKUP(LEFT(VLOOKUP($A62,csapatok!$A:$NN,CB$320,FALSE),LEN(VLOOKUP($A62,csapatok!$A:$NN,CB$320,FALSE))-6),'csapat-ranglista'!$A:$FP,CB$321,FALSE)/8,VLOOKUP(VLOOKUP($A62,csapatok!$A:$NN,CB$320,FALSE),'csapat-ranglista'!$A:$FP,CB$321,FALSE)/4),0)</f>
        <v>0</v>
      </c>
      <c r="CC62" s="223">
        <f>IFERROR(IF(RIGHT(VLOOKUP($A62,csapatok!$A:$NN,CC$320,FALSE),5)="Csere",VLOOKUP(LEFT(VLOOKUP($A62,csapatok!$A:$NN,CC$320,FALSE),LEN(VLOOKUP($A62,csapatok!$A:$NN,CC$320,FALSE))-6),'csapat-ranglista'!$A:$FP,CC$321,FALSE)/8,VLOOKUP(VLOOKUP($A62,csapatok!$A:$NN,CC$320,FALSE),'csapat-ranglista'!$A:$FP,CC$321,FALSE)/4),0)</f>
        <v>0</v>
      </c>
      <c r="CD62" s="223">
        <f>IFERROR(IF(RIGHT(VLOOKUP($A62,csapatok!$A:$NN,CD$320,FALSE),5)="Csere",VLOOKUP(LEFT(VLOOKUP($A62,csapatok!$A:$NN,CD$320,FALSE),LEN(VLOOKUP($A62,csapatok!$A:$NN,CD$320,FALSE))-6),'csapat-ranglista'!$A:$FP,CD$321,FALSE)/8,VLOOKUP(VLOOKUP($A62,csapatok!$A:$NN,CD$320,FALSE),'csapat-ranglista'!$A:$FP,CD$321,FALSE)/4),0)</f>
        <v>0</v>
      </c>
      <c r="CE62" s="223">
        <f>IFERROR(IF(RIGHT(VLOOKUP($A62,csapatok!$A:$NN,CE$320,FALSE),5)="Csere",VLOOKUP(LEFT(VLOOKUP($A62,csapatok!$A:$NN,CE$320,FALSE),LEN(VLOOKUP($A62,csapatok!$A:$NN,CE$320,FALSE))-6),'csapat-ranglista'!$A:$FP,CE$321,FALSE)/8,VLOOKUP(VLOOKUP($A62,csapatok!$A:$NN,CE$320,FALSE),'csapat-ranglista'!$A:$FP,CE$321,FALSE)/4),0)</f>
        <v>0</v>
      </c>
      <c r="CF62" s="223">
        <f>IFERROR(IF(RIGHT(VLOOKUP($A62,csapatok!$A:$NN,CF$320,FALSE),5)="Csere",VLOOKUP(LEFT(VLOOKUP($A62,csapatok!$A:$NN,CF$320,FALSE),LEN(VLOOKUP($A62,csapatok!$A:$NN,CF$320,FALSE))-6),'csapat-ranglista'!$A:$FP,CF$321,FALSE)/8,VLOOKUP(VLOOKUP($A62,csapatok!$A:$NN,CF$320,FALSE),'csapat-ranglista'!$A:$FP,CF$321,FALSE)/4),0)</f>
        <v>0</v>
      </c>
      <c r="CG62" s="223">
        <f>IFERROR(IF(RIGHT(VLOOKUP($A62,csapatok!$A:$NN,CG$320,FALSE),5)="Csere",VLOOKUP(LEFT(VLOOKUP($A62,csapatok!$A:$NN,CG$320,FALSE),LEN(VLOOKUP($A62,csapatok!$A:$NN,CG$320,FALSE))-6),'csapat-ranglista'!$A:$FP,CG$321,FALSE)/8,VLOOKUP(VLOOKUP($A62,csapatok!$A:$NN,CG$320,FALSE),'csapat-ranglista'!$A:$FP,CG$321,FALSE)/4),0)</f>
        <v>0</v>
      </c>
      <c r="CH62" s="223">
        <f>IFERROR(IF(RIGHT(VLOOKUP($A62,csapatok!$A:$NN,CH$320,FALSE),5)="Csere",VLOOKUP(LEFT(VLOOKUP($A62,csapatok!$A:$NN,CH$320,FALSE),LEN(VLOOKUP($A62,csapatok!$A:$NN,CH$320,FALSE))-6),'csapat-ranglista'!$A:$FP,CH$321,FALSE)/8,VLOOKUP(VLOOKUP($A62,csapatok!$A:$NN,CH$320,FALSE),'csapat-ranglista'!$A:$FP,CH$321,FALSE)/4),0)</f>
        <v>0</v>
      </c>
      <c r="CI62" s="223">
        <f>IFERROR(IF(RIGHT(VLOOKUP($A62,csapatok!$A:$NN,CI$320,FALSE),5)="Csere",VLOOKUP(LEFT(VLOOKUP($A62,csapatok!$A:$NN,CI$320,FALSE),LEN(VLOOKUP($A62,csapatok!$A:$NN,CI$320,FALSE))-6),'csapat-ranglista'!$A:$FP,CI$321,FALSE)/8,VLOOKUP(VLOOKUP($A62,csapatok!$A:$NN,CI$320,FALSE),'csapat-ranglista'!$A:$FP,CI$321,FALSE)/4),0)</f>
        <v>0</v>
      </c>
      <c r="CJ62" s="224">
        <f>versenyek!$IQ$11*IFERROR(VLOOKUP(VLOOKUP($A62,versenyek!IP:IR,3,FALSE),szabalyok!$A$16:$B$23,2,FALSE)/4,0)</f>
        <v>0</v>
      </c>
      <c r="CK62" s="224">
        <f>versenyek!$IT$11*IFERROR(VLOOKUP(VLOOKUP($A62,versenyek!IS:IU,3,FALSE),szabalyok!$A$16:$B$23,2,FALSE)/4,0)</f>
        <v>0</v>
      </c>
      <c r="CL62" s="223">
        <f>IFERROR(IF(RIGHT(VLOOKUP($A62,csapatok!$A:$NN,CL$320,FALSE),5)="Csere",VLOOKUP(LEFT(VLOOKUP($A62,csapatok!$A:$NN,CL$320,FALSE),LEN(VLOOKUP($A62,csapatok!$A:$NN,CL$320,FALSE))-6),'csapat-ranglista'!$A:$FP,CL$321,FALSE)/8,VLOOKUP(VLOOKUP($A62,csapatok!$A:$NN,CL$320,FALSE),'csapat-ranglista'!$A:$FP,CL$321,FALSE)/4),0)</f>
        <v>0</v>
      </c>
      <c r="CM62" s="223">
        <f>IFERROR(IF(RIGHT(VLOOKUP($A62,csapatok!$A:$NN,CM$320,FALSE),5)="Csere",VLOOKUP(LEFT(VLOOKUP($A62,csapatok!$A:$NN,CM$320,FALSE),LEN(VLOOKUP($A62,csapatok!$A:$NN,CM$320,FALSE))-6),'csapat-ranglista'!$A:$FP,CM$321,FALSE)/8,VLOOKUP(VLOOKUP($A62,csapatok!$A:$NN,CM$320,FALSE),'csapat-ranglista'!$A:$FP,CM$321,FALSE)/4),0)</f>
        <v>0</v>
      </c>
      <c r="CN62" s="223">
        <f>IFERROR(IF(RIGHT(VLOOKUP($A62,csapatok!$A:$NN,CN$320,FALSE),5)="Csere",VLOOKUP(LEFT(VLOOKUP($A62,csapatok!$A:$NN,CN$320,FALSE),LEN(VLOOKUP($A62,csapatok!$A:$NN,CN$320,FALSE))-6),'csapat-ranglista'!$A:$FP,CN$321,FALSE)/8,VLOOKUP(VLOOKUP($A62,csapatok!$A:$NN,CN$320,FALSE),'csapat-ranglista'!$A:$FP,CN$321,FALSE)/4),0)</f>
        <v>0</v>
      </c>
      <c r="CO62" s="223">
        <f>IFERROR(IF(RIGHT(VLOOKUP($A62,csapatok!$A:$NN,CO$320,FALSE),5)="Csere",VLOOKUP(LEFT(VLOOKUP($A62,csapatok!$A:$NN,CO$320,FALSE),LEN(VLOOKUP($A62,csapatok!$A:$NN,CO$320,FALSE))-6),'csapat-ranglista'!$A:$FP,CO$321,FALSE)/8,VLOOKUP(VLOOKUP($A62,csapatok!$A:$NN,CO$320,FALSE),'csapat-ranglista'!$A:$FP,CO$321,FALSE)/4),0)</f>
        <v>0</v>
      </c>
      <c r="CP62" s="223">
        <f>IFERROR(IF(RIGHT(VLOOKUP($A62,csapatok!$A:$NN,CP$320,FALSE),5)="Csere",VLOOKUP(LEFT(VLOOKUP($A62,csapatok!$A:$NN,CP$320,FALSE),LEN(VLOOKUP($A62,csapatok!$A:$NN,CP$320,FALSE))-6),'csapat-ranglista'!$A:$FP,CP$321,FALSE)/8,VLOOKUP(VLOOKUP($A62,csapatok!$A:$NN,CP$320,FALSE),'csapat-ranglista'!$A:$FP,CP$321,FALSE)/4),0)</f>
        <v>0</v>
      </c>
      <c r="CQ62" s="223">
        <f>IFERROR(IF(RIGHT(VLOOKUP($A62,csapatok!$A:$NN,CQ$320,FALSE),5)="Csere",VLOOKUP(LEFT(VLOOKUP($A62,csapatok!$A:$NN,CQ$320,FALSE),LEN(VLOOKUP($A62,csapatok!$A:$NN,CQ$320,FALSE))-6),'csapat-ranglista'!$A:$FP,CQ$321,FALSE)/8,VLOOKUP(VLOOKUP($A62,csapatok!$A:$NN,CQ$320,FALSE),'csapat-ranglista'!$A:$FP,CQ$321,FALSE)/4),0)</f>
        <v>0</v>
      </c>
      <c r="CR62" s="223">
        <f>IFERROR(IF(RIGHT(VLOOKUP($A62,csapatok!$A:$NN,CR$320,FALSE),5)="Csere",VLOOKUP(LEFT(VLOOKUP($A62,csapatok!$A:$NN,CR$320,FALSE),LEN(VLOOKUP($A62,csapatok!$A:$NN,CR$320,FALSE))-6),'csapat-ranglista'!$A:$FP,CR$321,FALSE)/8,VLOOKUP(VLOOKUP($A62,csapatok!$A:$NN,CR$320,FALSE),'csapat-ranglista'!$A:$FP,CR$321,FALSE)/4),0)</f>
        <v>0</v>
      </c>
      <c r="CS62" s="223">
        <f>IFERROR(IF(RIGHT(VLOOKUP($A62,csapatok!$A:$NN,CS$320,FALSE),5)="Csere",VLOOKUP(LEFT(VLOOKUP($A62,csapatok!$A:$NN,CS$320,FALSE),LEN(VLOOKUP($A62,csapatok!$A:$NN,CS$320,FALSE))-6),'csapat-ranglista'!$A:$FP,CS$321,FALSE)/8,VLOOKUP(VLOOKUP($A62,csapatok!$A:$NN,CS$320,FALSE),'csapat-ranglista'!$A:$FP,CS$321,FALSE)/4),0)</f>
        <v>0</v>
      </c>
      <c r="CT62" s="223">
        <f>IFERROR(IF(RIGHT(VLOOKUP($A62,csapatok!$A:$NN,CT$320,FALSE),5)="Csere",VLOOKUP(LEFT(VLOOKUP($A62,csapatok!$A:$NN,CT$320,FALSE),LEN(VLOOKUP($A62,csapatok!$A:$NN,CT$320,FALSE))-6),'csapat-ranglista'!$A:$FP,CT$321,FALSE)/8,VLOOKUP(VLOOKUP($A62,csapatok!$A:$NN,CT$320,FALSE),'csapat-ranglista'!$A:$FP,CT$321,FALSE)/4),0)</f>
        <v>0</v>
      </c>
      <c r="CU62" s="223">
        <f>IFERROR(IF(RIGHT(VLOOKUP($A62,csapatok!$A:$NN,CU$320,FALSE),5)="Csere",VLOOKUP(LEFT(VLOOKUP($A62,csapatok!$A:$NN,CU$320,FALSE),LEN(VLOOKUP($A62,csapatok!$A:$NN,CU$320,FALSE))-6),'csapat-ranglista'!$A:$FP,CU$321,FALSE)/8,VLOOKUP(VLOOKUP($A62,csapatok!$A:$NN,CU$320,FALSE),'csapat-ranglista'!$A:$FP,CU$321,FALSE)/4),0)</f>
        <v>0</v>
      </c>
      <c r="CV62" s="223">
        <f>IFERROR(IF(RIGHT(VLOOKUP($A62,csapatok!$A:$NN,CV$320,FALSE),5)="Csere",VLOOKUP(LEFT(VLOOKUP($A62,csapatok!$A:$NN,CV$320,FALSE),LEN(VLOOKUP($A62,csapatok!$A:$NN,CV$320,FALSE))-6),'csapat-ranglista'!$A:$FP,CV$321,FALSE)/8,VLOOKUP(VLOOKUP($A62,csapatok!$A:$NN,CV$320,FALSE),'csapat-ranglista'!$A:$FP,CV$321,FALSE)/4),0)</f>
        <v>0</v>
      </c>
      <c r="CW62" s="223">
        <f>IFERROR(IF(RIGHT(VLOOKUP($A62,csapatok!$A:$NN,CW$320,FALSE),5)="Csere",VLOOKUP(LEFT(VLOOKUP($A62,csapatok!$A:$NN,CW$320,FALSE),LEN(VLOOKUP($A62,csapatok!$A:$NN,CW$320,FALSE))-6),'csapat-ranglista'!$A:$FP,CW$321,FALSE)/8,VLOOKUP(VLOOKUP($A62,csapatok!$A:$NN,CW$320,FALSE),'csapat-ranglista'!$A:$FP,CW$321,FALSE)/4),0)</f>
        <v>0</v>
      </c>
      <c r="CX62" s="223">
        <f>IFERROR(IF(RIGHT(VLOOKUP($A62,csapatok!$A:$NN,CX$320,FALSE),5)="Csere",VLOOKUP(LEFT(VLOOKUP($A62,csapatok!$A:$NN,CX$320,FALSE),LEN(VLOOKUP($A62,csapatok!$A:$NN,CX$320,FALSE))-6),'csapat-ranglista'!$A:$FP,CX$321,FALSE)/8,VLOOKUP(VLOOKUP($A62,csapatok!$A:$NN,CX$320,FALSE),'csapat-ranglista'!$A:$FP,CX$321,FALSE)/4),0)</f>
        <v>0</v>
      </c>
      <c r="CY62" s="223">
        <f>IFERROR(IF(RIGHT(VLOOKUP($A62,csapatok!$A:$NN,CY$320,FALSE),5)="Csere",VLOOKUP(LEFT(VLOOKUP($A62,csapatok!$A:$NN,CY$320,FALSE),LEN(VLOOKUP($A62,csapatok!$A:$NN,CY$320,FALSE))-6),'csapat-ranglista'!$A:$FP,CY$321,FALSE)/8,VLOOKUP(VLOOKUP($A62,csapatok!$A:$NN,CY$320,FALSE),'csapat-ranglista'!$A:$FP,CY$321,FALSE)/4),0)</f>
        <v>0</v>
      </c>
      <c r="CZ62" s="223">
        <f>IFERROR(IF(RIGHT(VLOOKUP($A62,csapatok!$A:$NN,CZ$320,FALSE),5)="Csere",VLOOKUP(LEFT(VLOOKUP($A62,csapatok!$A:$NN,CZ$320,FALSE),LEN(VLOOKUP($A62,csapatok!$A:$NN,CZ$320,FALSE))-6),'csapat-ranglista'!$A:$FP,CZ$321,FALSE)/8,VLOOKUP(VLOOKUP($A62,csapatok!$A:$NN,CZ$320,FALSE),'csapat-ranglista'!$A:$FP,CZ$321,FALSE)/4),0)</f>
        <v>0</v>
      </c>
      <c r="DA62" s="223">
        <f>IFERROR(IF(RIGHT(VLOOKUP($A62,csapatok!$A:$NN,DA$320,FALSE),5)="Csere",VLOOKUP(LEFT(VLOOKUP($A62,csapatok!$A:$NN,DA$320,FALSE),LEN(VLOOKUP($A62,csapatok!$A:$NN,DA$320,FALSE))-6),'csapat-ranglista'!$A:$FP,DA$321,FALSE)/8,VLOOKUP(VLOOKUP($A62,csapatok!$A:$NN,DA$320,FALSE),'csapat-ranglista'!$A:$FP,DA$321,FALSE)/4),0)</f>
        <v>0</v>
      </c>
      <c r="DB62" s="223">
        <f>IFERROR(IF(RIGHT(VLOOKUP($A62,csapatok!$A:$NN,DB$320,FALSE),5)="Csere",VLOOKUP(LEFT(VLOOKUP($A62,csapatok!$A:$NN,DB$320,FALSE),LEN(VLOOKUP($A62,csapatok!$A:$NN,DB$320,FALSE))-6),'csapat-ranglista'!$A:$FP,DB$321,FALSE)/8,VLOOKUP(VLOOKUP($A62,csapatok!$A:$NN,DB$320,FALSE),'csapat-ranglista'!$A:$FP,DB$321,FALSE)/4),0)</f>
        <v>0</v>
      </c>
      <c r="DC62" s="223">
        <f>IFERROR(IF(RIGHT(VLOOKUP($A62,csapatok!$A:$NN,DC$320,FALSE),5)="Csere",VLOOKUP(LEFT(VLOOKUP($A62,csapatok!$A:$NN,DC$320,FALSE),LEN(VLOOKUP($A62,csapatok!$A:$NN,DC$320,FALSE))-6),'csapat-ranglista'!$A:$FP,DC$321,FALSE)/8,VLOOKUP(VLOOKUP($A62,csapatok!$A:$NN,DC$320,FALSE),'csapat-ranglista'!$A:$FP,DC$321,FALSE)/4),0)</f>
        <v>0</v>
      </c>
      <c r="DD62" s="223">
        <f>IFERROR(IF(RIGHT(VLOOKUP($A62,csapatok!$A:$NN,DD$320,FALSE),5)="Csere",VLOOKUP(LEFT(VLOOKUP($A62,csapatok!$A:$NN,DD$320,FALSE),LEN(VLOOKUP($A62,csapatok!$A:$NN,DD$320,FALSE))-6),'csapat-ranglista'!$A:$FP,DD$321,FALSE)/8,VLOOKUP(VLOOKUP($A62,csapatok!$A:$NN,DD$320,FALSE),'csapat-ranglista'!$A:$FP,DD$321,FALSE)/4),0)</f>
        <v>0</v>
      </c>
      <c r="DE62" s="223">
        <f>IFERROR(IF(RIGHT(VLOOKUP($A62,csapatok!$A:$NN,DE$320,FALSE),5)="Csere",VLOOKUP(LEFT(VLOOKUP($A62,csapatok!$A:$NN,DE$320,FALSE),LEN(VLOOKUP($A62,csapatok!$A:$NN,DE$320,FALSE))-6),'csapat-ranglista'!$A:$FP,DE$321,FALSE)/8,VLOOKUP(VLOOKUP($A62,csapatok!$A:$NN,DE$320,FALSE),'csapat-ranglista'!$A:$FP,DE$321,FALSE)/4),0)</f>
        <v>0</v>
      </c>
      <c r="DF62" s="223">
        <f>IFERROR(IF(RIGHT(VLOOKUP($A62,csapatok!$A:$NN,DF$320,FALSE),5)="Csere",VLOOKUP(LEFT(VLOOKUP($A62,csapatok!$A:$NN,DF$320,FALSE),LEN(VLOOKUP($A62,csapatok!$A:$NN,DF$320,FALSE))-6),'csapat-ranglista'!$A:$FP,DF$321,FALSE)/8,VLOOKUP(VLOOKUP($A62,csapatok!$A:$NN,DF$320,FALSE),'csapat-ranglista'!$A:$FP,DF$321,FALSE)/4),0)</f>
        <v>0</v>
      </c>
      <c r="DG62" s="223">
        <f>IFERROR(IF(RIGHT(VLOOKUP($A62,csapatok!$A:$NN,DG$320,FALSE),5)="Csere",VLOOKUP(LEFT(VLOOKUP($A62,csapatok!$A:$NN,DG$320,FALSE),LEN(VLOOKUP($A62,csapatok!$A:$NN,DG$320,FALSE))-6),'csapat-ranglista'!$A:$FP,DG$321,FALSE)/8,VLOOKUP(VLOOKUP($A62,csapatok!$A:$NN,DG$320,FALSE),'csapat-ranglista'!$A:$FP,DG$321,FALSE)/4),0)</f>
        <v>0</v>
      </c>
      <c r="DH62" s="223">
        <f>IFERROR(IF(RIGHT(VLOOKUP($A62,csapatok!$A:$NN,DH$320,FALSE),5)="Csere",VLOOKUP(LEFT(VLOOKUP($A62,csapatok!$A:$NN,DH$320,FALSE),LEN(VLOOKUP($A62,csapatok!$A:$NN,DH$320,FALSE))-6),'csapat-ranglista'!$A:$FP,DH$321,FALSE)/8,VLOOKUP(VLOOKUP($A62,csapatok!$A:$NN,DH$320,FALSE),'csapat-ranglista'!$A:$FP,DH$321,FALSE)/4),0)</f>
        <v>0</v>
      </c>
      <c r="DI62" s="223">
        <f>IFERROR(IF(RIGHT(VLOOKUP($A62,csapatok!$A:$NN,DI$320,FALSE),5)="Csere",VLOOKUP(LEFT(VLOOKUP($A62,csapatok!$A:$NN,DI$320,FALSE),LEN(VLOOKUP($A62,csapatok!$A:$NN,DI$320,FALSE))-6),'csapat-ranglista'!$A:$FP,DI$321,FALSE)/8,VLOOKUP(VLOOKUP($A62,csapatok!$A:$NN,DI$320,FALSE),'csapat-ranglista'!$A:$FP,DI$321,FALSE)/4),0)</f>
        <v>0</v>
      </c>
      <c r="DJ62" s="223">
        <f>IFERROR(IF(RIGHT(VLOOKUP($A62,csapatok!$A:$NN,DJ$320,FALSE),5)="Csere",VLOOKUP(LEFT(VLOOKUP($A62,csapatok!$A:$NN,DJ$320,FALSE),LEN(VLOOKUP($A62,csapatok!$A:$NN,DJ$320,FALSE))-6),'csapat-ranglista'!$A:$FP,DJ$321,FALSE)/8,VLOOKUP(VLOOKUP($A62,csapatok!$A:$NN,DJ$320,FALSE),'csapat-ranglista'!$A:$FP,DJ$321,FALSE)/4),0)</f>
        <v>0</v>
      </c>
      <c r="DK62" s="223">
        <f>IFERROR(IF(RIGHT(VLOOKUP($A62,csapatok!$A:$NN,DK$320,FALSE),5)="Csere",VLOOKUP(LEFT(VLOOKUP($A62,csapatok!$A:$NN,DK$320,FALSE),LEN(VLOOKUP($A62,csapatok!$A:$NN,DK$320,FALSE))-6),'csapat-ranglista'!$A:$FP,DK$321,FALSE)/8,VLOOKUP(VLOOKUP($A62,csapatok!$A:$NN,DK$320,FALSE),'csapat-ranglista'!$A:$FP,DK$321,FALSE)/4),0)</f>
        <v>0</v>
      </c>
      <c r="DL62" s="223">
        <f>IFERROR(IF(RIGHT(VLOOKUP($A62,csapatok!$A:$NN,DL$320,FALSE),5)="Csere",VLOOKUP(LEFT(VLOOKUP($A62,csapatok!$A:$NN,DL$320,FALSE),LEN(VLOOKUP($A62,csapatok!$A:$NN,DL$320,FALSE))-6),'csapat-ranglista'!$A:$FP,DL$321,FALSE)/8,VLOOKUP(VLOOKUP($A62,csapatok!$A:$NN,DL$320,FALSE),'csapat-ranglista'!$A:$FP,DL$321,FALSE)/4),0)</f>
        <v>0</v>
      </c>
      <c r="DM62" s="223">
        <f>IFERROR(IF(RIGHT(VLOOKUP($A62,csapatok!$A:$NN,DM$320,FALSE),5)="Csere",VLOOKUP(LEFT(VLOOKUP($A62,csapatok!$A:$NN,DM$320,FALSE),LEN(VLOOKUP($A62,csapatok!$A:$NN,DM$320,FALSE))-6),'csapat-ranglista'!$A:$FP,DM$321,FALSE)/8,VLOOKUP(VLOOKUP($A62,csapatok!$A:$NN,DM$320,FALSE),'csapat-ranglista'!$A:$FP,DM$321,FALSE)/4),0)</f>
        <v>0</v>
      </c>
      <c r="DN62" s="223">
        <f>IFERROR(IF(RIGHT(VLOOKUP($A62,csapatok!$A:$NN,DN$320,FALSE),5)="Csere",VLOOKUP(LEFT(VLOOKUP($A62,csapatok!$A:$NN,DN$320,FALSE),LEN(VLOOKUP($A62,csapatok!$A:$NN,DN$320,FALSE))-6),'csapat-ranglista'!$A:$FP,DN$321,FALSE)/8,VLOOKUP(VLOOKUP($A62,csapatok!$A:$NN,DN$320,FALSE),'csapat-ranglista'!$A:$FP,DN$321,FALSE)/4),0)</f>
        <v>0</v>
      </c>
      <c r="DO62" s="224">
        <f>versenyek!$MF$11*IFERROR(VLOOKUP(VLOOKUP($A62,versenyek!ME:MG,3,FALSE),szabalyok!$A$16:$B$23,2,FALSE)/4,0)</f>
        <v>0</v>
      </c>
      <c r="DP62" s="224">
        <f>versenyek!$MI$11*IFERROR(VLOOKUP(VLOOKUP($A62,versenyek!MH:MJ,3,FALSE),szabalyok!$A$16:$B$23,2,FALSE)/4,0)</f>
        <v>0</v>
      </c>
      <c r="DQ62" s="223">
        <f>IFERROR(IF(RIGHT(VLOOKUP($A62,csapatok!$A:$NN,DQ$320,FALSE),5)="Csere",VLOOKUP(LEFT(VLOOKUP($A62,csapatok!$A:$NN,DQ$320,FALSE),LEN(VLOOKUP($A62,csapatok!$A:$NN,DQ$320,FALSE))-6),'csapat-ranglista'!$A:$FP,DQ$321,FALSE)/8,VLOOKUP(VLOOKUP($A62,csapatok!$A:$NN,DQ$320,FALSE),'csapat-ranglista'!$A:$FP,DQ$321,FALSE)/4),0)</f>
        <v>0</v>
      </c>
      <c r="DR62" s="223">
        <f>IFERROR(IF(RIGHT(VLOOKUP($A62,csapatok!$A:$NN,DR$320,FALSE),5)="Csere",VLOOKUP(LEFT(VLOOKUP($A62,csapatok!$A:$NN,DR$320,FALSE),LEN(VLOOKUP($A62,csapatok!$A:$NN,DR$320,FALSE))-6),'csapat-ranglista'!$A:$FP,DR$321,FALSE)/8,VLOOKUP(VLOOKUP($A62,csapatok!$A:$NN,DR$320,FALSE),'csapat-ranglista'!$A:$FP,DR$321,FALSE)/4),0)</f>
        <v>0</v>
      </c>
      <c r="DS62" s="223">
        <f>IFERROR(IF(RIGHT(VLOOKUP($A62,csapatok!$A:$NN,DS$320,FALSE),5)="Csere",VLOOKUP(LEFT(VLOOKUP($A62,csapatok!$A:$NN,DS$320,FALSE),LEN(VLOOKUP($A62,csapatok!$A:$NN,DS$320,FALSE))-6),'csapat-ranglista'!$A:$FP,DS$321,FALSE)/8,VLOOKUP(VLOOKUP($A62,csapatok!$A:$NN,DS$320,FALSE),'csapat-ranglista'!$A:$FP,DS$321,FALSE)/4),0)</f>
        <v>0</v>
      </c>
      <c r="DT62" s="223">
        <f>IFERROR(IF(RIGHT(VLOOKUP($A62,csapatok!$A:$NN,DT$320,FALSE),5)="Csere",VLOOKUP(LEFT(VLOOKUP($A62,csapatok!$A:$NN,DT$320,FALSE),LEN(VLOOKUP($A62,csapatok!$A:$NN,DT$320,FALSE))-6),'csapat-ranglista'!$A:$FP,DT$321,FALSE)/8,VLOOKUP(VLOOKUP($A62,csapatok!$A:$NN,DT$320,FALSE),'csapat-ranglista'!$A:$FP,DT$321,FALSE)/4),0)</f>
        <v>0</v>
      </c>
      <c r="DU62" s="223">
        <f>IFERROR(IF(RIGHT(VLOOKUP($A62,csapatok!$A:$NN,DU$320,FALSE),5)="Csere",VLOOKUP(LEFT(VLOOKUP($A62,csapatok!$A:$NN,DU$320,FALSE),LEN(VLOOKUP($A62,csapatok!$A:$NN,DU$320,FALSE))-6),'csapat-ranglista'!$A:$FP,DU$321,FALSE)/8,VLOOKUP(VLOOKUP($A62,csapatok!$A:$NN,DU$320,FALSE),'csapat-ranglista'!$A:$FP,DU$321,FALSE)/4),0)</f>
        <v>0</v>
      </c>
      <c r="DV62" s="223">
        <f>IFERROR(IF(RIGHT(VLOOKUP($A62,csapatok!$A:$NN,DV$320,FALSE),5)="Csere",VLOOKUP(LEFT(VLOOKUP($A62,csapatok!$A:$NN,DV$320,FALSE),LEN(VLOOKUP($A62,csapatok!$A:$NN,DV$320,FALSE))-6),'csapat-ranglista'!$A:$FP,DV$321,FALSE)/8,VLOOKUP(VLOOKUP($A62,csapatok!$A:$NN,DV$320,FALSE),'csapat-ranglista'!$A:$FP,DV$321,FALSE)/4),0)</f>
        <v>0</v>
      </c>
      <c r="DW62" s="223">
        <f>IFERROR(IF(RIGHT(VLOOKUP($A62,csapatok!$A:$NN,DW$320,FALSE),5)="Csere",VLOOKUP(LEFT(VLOOKUP($A62,csapatok!$A:$NN,DW$320,FALSE),LEN(VLOOKUP($A62,csapatok!$A:$NN,DW$320,FALSE))-6),'csapat-ranglista'!$A:$FP,DW$321,FALSE)/8,VLOOKUP(VLOOKUP($A62,csapatok!$A:$NN,DW$320,FALSE),'csapat-ranglista'!$A:$FP,DW$321,FALSE)/4),0)</f>
        <v>6.4905605068605219</v>
      </c>
      <c r="DX62" s="223">
        <f>IFERROR(IF(RIGHT(VLOOKUP($A62,csapatok!$A:$NN,DX$320,FALSE),5)="Csere",VLOOKUP(LEFT(VLOOKUP($A62,csapatok!$A:$NN,DX$320,FALSE),LEN(VLOOKUP($A62,csapatok!$A:$NN,DX$320,FALSE))-6),'csapat-ranglista'!$A:$FP,DX$321,FALSE)/8,VLOOKUP(VLOOKUP($A62,csapatok!$A:$NN,DX$320,FALSE),'csapat-ranglista'!$A:$FP,DX$321,FALSE)/4),0)</f>
        <v>0</v>
      </c>
      <c r="DY62" s="223">
        <f>IFERROR(IF(RIGHT(VLOOKUP($A62,csapatok!$A:$NN,DY$320,FALSE),5)="Csere",VLOOKUP(LEFT(VLOOKUP($A62,csapatok!$A:$NN,DY$320,FALSE),LEN(VLOOKUP($A62,csapatok!$A:$NN,DY$320,FALSE))-6),'csapat-ranglista'!$A:$FP,DY$321,FALSE)/8,VLOOKUP(VLOOKUP($A62,csapatok!$A:$NN,DY$320,FALSE),'csapat-ranglista'!$A:$FP,DY$321,FALSE)/4),0)</f>
        <v>0</v>
      </c>
      <c r="DZ62" s="223">
        <f>IFERROR(IF(RIGHT(VLOOKUP($A62,csapatok!$A:$NN,DZ$320,FALSE),5)="Csere",VLOOKUP(LEFT(VLOOKUP($A62,csapatok!$A:$NN,DZ$320,FALSE),LEN(VLOOKUP($A62,csapatok!$A:$NN,DZ$320,FALSE))-6),'csapat-ranglista'!$A:$FP,DZ$321,FALSE)/8,VLOOKUP(VLOOKUP($A62,csapatok!$A:$NN,DZ$320,FALSE),'csapat-ranglista'!$A:$FP,DZ$321,FALSE)/4),0)</f>
        <v>0</v>
      </c>
      <c r="EA62" s="223">
        <f>IFERROR(IF(RIGHT(VLOOKUP($A62,csapatok!$A:$NN,EA$320,FALSE),5)="Csere",VLOOKUP(LEFT(VLOOKUP($A62,csapatok!$A:$NN,EA$320,FALSE),LEN(VLOOKUP($A62,csapatok!$A:$NN,EA$320,FALSE))-6),'csapat-ranglista'!$A:$FP,EA$321,FALSE)/8,VLOOKUP(VLOOKUP($A62,csapatok!$A:$NN,EA$320,FALSE),'csapat-ranglista'!$A:$FP,EA$321,FALSE)/4),0)</f>
        <v>0</v>
      </c>
      <c r="EB62" s="223">
        <f>IFERROR(IF(RIGHT(VLOOKUP($A62,csapatok!$A:$NN,EB$320,FALSE),5)="Csere",VLOOKUP(LEFT(VLOOKUP($A62,csapatok!$A:$NN,EB$320,FALSE),LEN(VLOOKUP($A62,csapatok!$A:$NN,EB$320,FALSE))-6),'csapat-ranglista'!$A:$FP,EB$321,FALSE)/8,VLOOKUP(VLOOKUP($A62,csapatok!$A:$NN,EB$320,FALSE),'csapat-ranglista'!$A:$FP,EB$321,FALSE)/4),0)</f>
        <v>0</v>
      </c>
      <c r="EC62" s="223">
        <f>IFERROR(IF(RIGHT(VLOOKUP($A62,csapatok!$A:$NN,EC$320,FALSE),5)="Csere",VLOOKUP(LEFT(VLOOKUP($A62,csapatok!$A:$NN,EC$320,FALSE),LEN(VLOOKUP($A62,csapatok!$A:$NN,EC$320,FALSE))-6),'csapat-ranglista'!$A:$FP,EC$321,FALSE)/8,VLOOKUP(VLOOKUP($A62,csapatok!$A:$NN,EC$320,FALSE),'csapat-ranglista'!$A:$FP,EC$321,FALSE)/4),0)</f>
        <v>0</v>
      </c>
      <c r="ED62" s="223">
        <f>IFERROR(IF(RIGHT(VLOOKUP($A62,csapatok!$A:$NN,ED$320,FALSE),5)="Csere",VLOOKUP(LEFT(VLOOKUP($A62,csapatok!$A:$NN,ED$320,FALSE),LEN(VLOOKUP($A62,csapatok!$A:$NN,ED$320,FALSE))-6),'csapat-ranglista'!$A:$FP,ED$321,FALSE)/8,VLOOKUP(VLOOKUP($A62,csapatok!$A:$NN,ED$320,FALSE),'csapat-ranglista'!$A:$FP,ED$321,FALSE)/4),0)</f>
        <v>0</v>
      </c>
      <c r="EE62" s="223">
        <f>IFERROR(IF(RIGHT(VLOOKUP($A62,csapatok!$A:$NN,EE$320,FALSE),5)="Csere",VLOOKUP(LEFT(VLOOKUP($A62,csapatok!$A:$NN,EE$320,FALSE),LEN(VLOOKUP($A62,csapatok!$A:$NN,EE$320,FALSE))-6),'csapat-ranglista'!$A:$FP,EE$321,FALSE)/8,VLOOKUP(VLOOKUP($A62,csapatok!$A:$NN,EE$320,FALSE),'csapat-ranglista'!$A:$FP,EE$321,FALSE)/4),0)</f>
        <v>0</v>
      </c>
      <c r="EF62" s="223">
        <f>IFERROR(IF(RIGHT(VLOOKUP($A62,csapatok!$A:$NN,EF$320,FALSE),5)="Csere",VLOOKUP(LEFT(VLOOKUP($A62,csapatok!$A:$NN,EF$320,FALSE),LEN(VLOOKUP($A62,csapatok!$A:$NN,EF$320,FALSE))-6),'csapat-ranglista'!$A:$FP,EF$321,FALSE)/8,VLOOKUP(VLOOKUP($A62,csapatok!$A:$NN,EF$320,FALSE),'csapat-ranglista'!$A:$FP,EF$321,FALSE)/4),0)</f>
        <v>0</v>
      </c>
      <c r="EG62" s="223">
        <f>IFERROR(IF(RIGHT(VLOOKUP($A62,csapatok!$A:$NN,EG$320,FALSE),5)="Csere",VLOOKUP(LEFT(VLOOKUP($A62,csapatok!$A:$NN,EG$320,FALSE),LEN(VLOOKUP($A62,csapatok!$A:$NN,EG$320,FALSE))-6),'csapat-ranglista'!$A:$FP,EG$321,FALSE)/8,VLOOKUP(VLOOKUP($A62,csapatok!$A:$NN,EG$320,FALSE),'csapat-ranglista'!$A:$FP,EG$321,FALSE)/4),0)</f>
        <v>0</v>
      </c>
      <c r="EH62" s="223">
        <f>IFERROR(IF(RIGHT(VLOOKUP($A62,csapatok!$A:$NN,EH$320,FALSE),5)="Csere",VLOOKUP(LEFT(VLOOKUP($A62,csapatok!$A:$NN,EH$320,FALSE),LEN(VLOOKUP($A62,csapatok!$A:$NN,EH$320,FALSE))-6),'csapat-ranglista'!$A:$FP,EH$321,FALSE)/8,VLOOKUP(VLOOKUP($A62,csapatok!$A:$NN,EH$320,FALSE),'csapat-ranglista'!$A:$FP,EH$321,FALSE)/4),0)</f>
        <v>0</v>
      </c>
      <c r="EI62" s="223">
        <f>IFERROR(IF(RIGHT(VLOOKUP($A62,csapatok!$A:$NN,EI$320,FALSE),5)="Csere",VLOOKUP(LEFT(VLOOKUP($A62,csapatok!$A:$NN,EI$320,FALSE),LEN(VLOOKUP($A62,csapatok!$A:$NN,EI$320,FALSE))-6),'csapat-ranglista'!$A:$FP,EI$321,FALSE)/8,VLOOKUP(VLOOKUP($A62,csapatok!$A:$NN,EI$320,FALSE),'csapat-ranglista'!$A:$FP,EI$321,FALSE)/4),0)</f>
        <v>0</v>
      </c>
      <c r="EJ62" s="223">
        <f>IFERROR(IF(RIGHT(VLOOKUP($A62,csapatok!$A:$NN,EJ$320,FALSE),5)="Csere",VLOOKUP(LEFT(VLOOKUP($A62,csapatok!$A:$NN,EJ$320,FALSE),LEN(VLOOKUP($A62,csapatok!$A:$NN,EJ$320,FALSE))-6),'csapat-ranglista'!$A:$FP,EJ$321,FALSE)/8,VLOOKUP(VLOOKUP($A62,csapatok!$A:$NN,EJ$320,FALSE),'csapat-ranglista'!$A:$FP,EJ$321,FALSE)/4),0)</f>
        <v>0</v>
      </c>
      <c r="EK62" s="223">
        <f>IFERROR(IF(RIGHT(VLOOKUP($A62,csapatok!$A:$NN,EK$320,FALSE),5)="Csere",VLOOKUP(LEFT(VLOOKUP($A62,csapatok!$A:$NN,EK$320,FALSE),LEN(VLOOKUP($A62,csapatok!$A:$NN,EK$320,FALSE))-6),'csapat-ranglista'!$A:$FP,EK$321,FALSE)/8,VLOOKUP(VLOOKUP($A62,csapatok!$A:$NN,EK$320,FALSE),'csapat-ranglista'!$A:$FP,EK$321,FALSE)/4),0)</f>
        <v>0</v>
      </c>
      <c r="EL62" s="223">
        <f>IFERROR(IF(RIGHT(VLOOKUP($A62,csapatok!$A:$NN,EL$320,FALSE),5)="Csere",VLOOKUP(LEFT(VLOOKUP($A62,csapatok!$A:$NN,EL$320,FALSE),LEN(VLOOKUP($A62,csapatok!$A:$NN,EL$320,FALSE))-6),'csapat-ranglista'!$A:$FP,EL$321,FALSE)/8,VLOOKUP(VLOOKUP($A62,csapatok!$A:$NN,EL$320,FALSE),'csapat-ranglista'!$A:$FP,EL$321,FALSE)/4),0)</f>
        <v>0</v>
      </c>
      <c r="EM62" s="223">
        <f>IFERROR(IF(RIGHT(VLOOKUP($A62,csapatok!$A:$NN,EM$320,FALSE),5)="Csere",VLOOKUP(LEFT(VLOOKUP($A62,csapatok!$A:$NN,EM$320,FALSE),LEN(VLOOKUP($A62,csapatok!$A:$NN,EM$320,FALSE))-6),'csapat-ranglista'!$A:$FP,EM$321,FALSE)/8,VLOOKUP(VLOOKUP($A62,csapatok!$A:$NN,EM$320,FALSE),'csapat-ranglista'!$A:$FP,EM$321,FALSE)/4),0)</f>
        <v>0</v>
      </c>
      <c r="EN62" s="223">
        <f>IFERROR(IF(RIGHT(VLOOKUP($A62,csapatok!$A:$NN,EN$320,FALSE),5)="Csere",VLOOKUP(LEFT(VLOOKUP($A62,csapatok!$A:$NN,EN$320,FALSE),LEN(VLOOKUP($A62,csapatok!$A:$NN,EN$320,FALSE))-6),'csapat-ranglista'!$A:$FP,EN$321,FALSE)/8,VLOOKUP(VLOOKUP($A62,csapatok!$A:$NN,EN$320,FALSE),'csapat-ranglista'!$A:$FP,EN$321,FALSE)/4),0)</f>
        <v>0</v>
      </c>
      <c r="EO62" s="223">
        <f>IFERROR(IF(RIGHT(VLOOKUP($A62,csapatok!$A:$NN,EO$320,FALSE),5)="Csere",VLOOKUP(LEFT(VLOOKUP($A62,csapatok!$A:$NN,EO$320,FALSE),LEN(VLOOKUP($A62,csapatok!$A:$NN,EO$320,FALSE))-6),'csapat-ranglista'!$A:$FP,EO$321,FALSE)/8,VLOOKUP(VLOOKUP($A62,csapatok!$A:$NN,EO$320,FALSE),'csapat-ranglista'!$A:$FP,EO$321,FALSE)/4),0)</f>
        <v>0</v>
      </c>
      <c r="EP62" s="223">
        <f>IFERROR(IF(RIGHT(VLOOKUP($A62,csapatok!$A:$NN,EP$320,FALSE),5)="Csere",VLOOKUP(LEFT(VLOOKUP($A62,csapatok!$A:$NN,EP$320,FALSE),LEN(VLOOKUP($A62,csapatok!$A:$NN,EP$320,FALSE))-6),'csapat-ranglista'!$A:$FP,EP$321,FALSE)/8,VLOOKUP(VLOOKUP($A62,csapatok!$A:$NN,EP$320,FALSE),'csapat-ranglista'!$A:$FP,EP$321,FALSE)/4),0)</f>
        <v>2.9157420960864644</v>
      </c>
      <c r="EQ62" s="223">
        <f>IFERROR(IF(RIGHT(VLOOKUP($A62,csapatok!$A:$NN,EQ$320,FALSE),5)="Csere",VLOOKUP(LEFT(VLOOKUP($A62,csapatok!$A:$NN,EQ$320,FALSE),LEN(VLOOKUP($A62,csapatok!$A:$NN,EQ$320,FALSE))-6),'csapat-ranglista'!$A:$FP,EQ$321,FALSE)/8,VLOOKUP(VLOOKUP($A62,csapatok!$A:$NN,EQ$320,FALSE),'csapat-ranglista'!$A:$FP,EQ$321,FALSE)/4),0)</f>
        <v>0</v>
      </c>
      <c r="ER62" s="223">
        <f>IFERROR(IF(RIGHT(VLOOKUP($A62,csapatok!$A:$NN,ER$320,FALSE),5)="Csere",VLOOKUP(LEFT(VLOOKUP($A62,csapatok!$A:$NN,ER$320,FALSE),LEN(VLOOKUP($A62,csapatok!$A:$NN,ER$320,FALSE))-6),'csapat-ranglista'!$A:$FP,ER$321,FALSE)/8,VLOOKUP(VLOOKUP($A62,csapatok!$A:$NN,ER$320,FALSE),'csapat-ranglista'!$A:$FP,ER$321,FALSE)/4),0)</f>
        <v>0</v>
      </c>
      <c r="ES62" s="223">
        <f>IFERROR(IF(RIGHT(VLOOKUP($A62,csapatok!$A:$NN,ES$320,FALSE),5)="Csere",VLOOKUP(LEFT(VLOOKUP($A62,csapatok!$A:$NN,ES$320,FALSE),LEN(VLOOKUP($A62,csapatok!$A:$NN,ES$320,FALSE))-6),'csapat-ranglista'!$A:$FP,ES$321,FALSE)/8,VLOOKUP(VLOOKUP($A62,csapatok!$A:$NN,ES$320,FALSE),'csapat-ranglista'!$A:$FP,ES$321,FALSE)/4),0)</f>
        <v>0</v>
      </c>
      <c r="ET62" s="223">
        <f>IFERROR(IF(RIGHT(VLOOKUP($A62,csapatok!$A:$NN,ET$320,FALSE),5)="Csere",VLOOKUP(LEFT(VLOOKUP($A62,csapatok!$A:$NN,ET$320,FALSE),LEN(VLOOKUP($A62,csapatok!$A:$NN,ET$320,FALSE))-6),'csapat-ranglista'!$A:$FP,ET$321,FALSE)/8,VLOOKUP(VLOOKUP($A62,csapatok!$A:$NN,ET$320,FALSE),'csapat-ranglista'!$A:$FP,ET$321,FALSE)/4),0)</f>
        <v>0</v>
      </c>
      <c r="EU62" s="223">
        <f>IFERROR(IF(RIGHT(VLOOKUP($A62,csapatok!$A:$NN,EU$320,FALSE),5)="Csere",VLOOKUP(LEFT(VLOOKUP($A62,csapatok!$A:$NN,EU$320,FALSE),LEN(VLOOKUP($A62,csapatok!$A:$NN,EU$320,FALSE))-6),'csapat-ranglista'!$A:$FP,EU$321,FALSE)/8,VLOOKUP(VLOOKUP($A62,csapatok!$A:$NN,EU$320,FALSE),'csapat-ranglista'!$A:$FP,EU$321,FALSE)/4),0)</f>
        <v>0</v>
      </c>
      <c r="EV62" s="223">
        <f>IFERROR(IF(RIGHT(VLOOKUP($A62,csapatok!$A:$NN,EV$320,FALSE),5)="Csere",VLOOKUP(LEFT(VLOOKUP($A62,csapatok!$A:$NN,EV$320,FALSE),LEN(VLOOKUP($A62,csapatok!$A:$NN,EV$320,FALSE))-6),'csapat-ranglista'!$A:$FP,EV$321,FALSE)/8,VLOOKUP(VLOOKUP($A62,csapatok!$A:$NN,EV$320,FALSE),'csapat-ranglista'!$A:$FP,EV$321,FALSE)/4),0)</f>
        <v>0</v>
      </c>
      <c r="EW62" s="223">
        <f>IFERROR(IF(RIGHT(VLOOKUP($A62,csapatok!$A:$NN,EW$320,FALSE),5)="Csere",VLOOKUP(LEFT(VLOOKUP($A62,csapatok!$A:$NN,EW$320,FALSE),LEN(VLOOKUP($A62,csapatok!$A:$NN,EW$320,FALSE))-6),'csapat-ranglista'!$A:$FP,EW$321,FALSE)/8,VLOOKUP(VLOOKUP($A62,csapatok!$A:$NN,EW$320,FALSE),'csapat-ranglista'!$A:$FP,EW$321,FALSE)/4),0)</f>
        <v>0</v>
      </c>
      <c r="EX62" s="223">
        <f>IFERROR(IF(RIGHT(VLOOKUP($A62,csapatok!$A:$NN,EX$320,FALSE),5)="Csere",VLOOKUP(LEFT(VLOOKUP($A62,csapatok!$A:$NN,EX$320,FALSE),LEN(VLOOKUP($A62,csapatok!$A:$NN,EX$320,FALSE))-6),'csapat-ranglista'!$A:$FP,EX$321,FALSE)/8,VLOOKUP(VLOOKUP($A62,csapatok!$A:$NN,EX$320,FALSE),'csapat-ranglista'!$A:$FP,EX$321,FALSE)/4),0)</f>
        <v>0</v>
      </c>
      <c r="EY62" s="223">
        <f>IFERROR(IF(RIGHT(VLOOKUP($A62,csapatok!$A:$NN,EY$320,FALSE),5)="Csere",VLOOKUP(LEFT(VLOOKUP($A62,csapatok!$A:$NN,EY$320,FALSE),LEN(VLOOKUP($A62,csapatok!$A:$NN,EY$320,FALSE))-6),'csapat-ranglista'!$A:$FP,EY$321,FALSE)/8,VLOOKUP(VLOOKUP($A62,csapatok!$A:$NN,EY$320,FALSE),'csapat-ranglista'!$A:$FP,EY$321,FALSE)/4),0)</f>
        <v>0</v>
      </c>
      <c r="EZ62" s="223">
        <f>IFERROR(IF(RIGHT(VLOOKUP($A62,csapatok!$A:$NN,EZ$320,FALSE),5)="Csere",VLOOKUP(LEFT(VLOOKUP($A62,csapatok!$A:$NN,EZ$320,FALSE),LEN(VLOOKUP($A62,csapatok!$A:$NN,EZ$320,FALSE))-6),'csapat-ranglista'!$A:$FP,EZ$321,FALSE)/8,VLOOKUP(VLOOKUP($A62,csapatok!$A:$NN,EZ$320,FALSE),'csapat-ranglista'!$A:$FP,EZ$321,FALSE)/4),0)</f>
        <v>0</v>
      </c>
      <c r="FA62" s="223">
        <f>IFERROR(IF(RIGHT(VLOOKUP($A62,csapatok!$A:$NN,FA$320,FALSE),5)="Csere",VLOOKUP(LEFT(VLOOKUP($A62,csapatok!$A:$NN,FA$320,FALSE),LEN(VLOOKUP($A62,csapatok!$A:$NN,FA$320,FALSE))-6),'csapat-ranglista'!$A:$FP,FA$321,FALSE)/8,VLOOKUP(VLOOKUP($A62,csapatok!$A:$NN,FA$320,FALSE),'csapat-ranglista'!$A:$FP,FA$321,FALSE)/4),0)</f>
        <v>19.18397151128249</v>
      </c>
      <c r="FB62" s="223">
        <f>IFERROR(IF(RIGHT(VLOOKUP($A62,csapatok!$A:$NN,FB$320,FALSE),5)="Csere",VLOOKUP(LEFT(VLOOKUP($A62,csapatok!$A:$NN,FB$320,FALSE),LEN(VLOOKUP($A62,csapatok!$A:$NN,FB$320,FALSE))-6),'csapat-ranglista'!$A:$FP,FB$321,FALSE)/8,VLOOKUP(VLOOKUP($A62,csapatok!$A:$NN,FB$320,FALSE),'csapat-ranglista'!$A:$FP,FB$321,FALSE)/4),0)</f>
        <v>0</v>
      </c>
      <c r="FC62" s="223">
        <f>IFERROR(IF(RIGHT(VLOOKUP($A62,csapatok!$A:$NN,FC$320,FALSE),5)="Csere",VLOOKUP(LEFT(VLOOKUP($A62,csapatok!$A:$NN,FC$320,FALSE),LEN(VLOOKUP($A62,csapatok!$A:$NN,FC$320,FALSE))-6),'csapat-ranglista'!$A:$FP,FC$321,FALSE)/8,VLOOKUP(VLOOKUP($A62,csapatok!$A:$NN,FC$320,FALSE),'csapat-ranglista'!$A:$FP,FC$321,FALSE)/4),0)</f>
        <v>0</v>
      </c>
      <c r="FD62" s="224">
        <f>versenyek!$QY$11*IFERROR(VLOOKUP(VLOOKUP($A62,versenyek!QX:QZ,3,FALSE),szabalyok!$A$16:$B$23,2,FALSE)/4,0)</f>
        <v>0</v>
      </c>
      <c r="FE62" s="224">
        <f>versenyek!$RB$11*IFERROR(VLOOKUP(VLOOKUP($A62,versenyek!RA:RC,3,FALSE),szabalyok!$A$16:$B$23,2,FALSE)/4,0)</f>
        <v>0</v>
      </c>
      <c r="FF62" s="223">
        <f>IFERROR(IF(RIGHT(VLOOKUP($A62,csapatok!$A:$NN,FF$320,FALSE),5)="Csere",VLOOKUP(LEFT(VLOOKUP($A62,csapatok!$A:$NN,FF$320,FALSE),LEN(VLOOKUP($A62,csapatok!$A:$NN,FF$320,FALSE))-6),'csapat-ranglista'!$A:$FP,FF$321,FALSE)/8,VLOOKUP(VLOOKUP($A62,csapatok!$A:$NN,FF$320,FALSE),'csapat-ranglista'!$A:$FP,FF$321,FALSE)/4),0)</f>
        <v>0</v>
      </c>
      <c r="FG62" s="223">
        <f>IFERROR(IF(RIGHT(VLOOKUP($A62,csapatok!$A:$NN,FG$320,FALSE),5)="Csere",VLOOKUP(LEFT(VLOOKUP($A62,csapatok!$A:$NN,FG$320,FALSE),LEN(VLOOKUP($A62,csapatok!$A:$NN,FG$320,FALSE))-6),'csapat-ranglista'!$A:$FP,FG$321,FALSE)/8,VLOOKUP(VLOOKUP($A62,csapatok!$A:$NN,FG$320,FALSE),'csapat-ranglista'!$A:$FP,FG$321,FALSE)/4),0)</f>
        <v>0</v>
      </c>
      <c r="FH62" s="223">
        <f>IFERROR(IF(RIGHT(VLOOKUP($A62,csapatok!$A:$NN,FH$320,FALSE),5)="Csere",VLOOKUP(LEFT(VLOOKUP($A62,csapatok!$A:$NN,FH$320,FALSE),LEN(VLOOKUP($A62,csapatok!$A:$NN,FH$320,FALSE))-6),'csapat-ranglista'!$A:$FP,FH$321,FALSE)/8,VLOOKUP(VLOOKUP($A62,csapatok!$A:$NN,FH$320,FALSE),'csapat-ranglista'!$A:$FP,FH$321,FALSE)/4),0)</f>
        <v>0</v>
      </c>
      <c r="FI62" s="223">
        <f>IFERROR(IF(RIGHT(VLOOKUP($A62,csapatok!$A:$NN,FI$320,FALSE),5)="Csere",VLOOKUP(LEFT(VLOOKUP($A62,csapatok!$A:$NN,FI$320,FALSE),LEN(VLOOKUP($A62,csapatok!$A:$NN,FI$320,FALSE))-6),'csapat-ranglista'!$A:$FP,FI$321,FALSE)/8,VLOOKUP(VLOOKUP($A62,csapatok!$A:$NN,FI$320,FALSE),'csapat-ranglista'!$A:$FP,FI$321,FALSE)/4),0)</f>
        <v>0</v>
      </c>
      <c r="FJ62" s="223">
        <f>IFERROR(IF(RIGHT(VLOOKUP($A62,csapatok!$A:$NN,FJ$320,FALSE),5)="Csere",VLOOKUP(LEFT(VLOOKUP($A62,csapatok!$A:$NN,FJ$320,FALSE),LEN(VLOOKUP($A62,csapatok!$A:$NN,FJ$320,FALSE))-6),'csapat-ranglista'!$A:$FP,FJ$321,FALSE)/8,VLOOKUP(VLOOKUP($A62,csapatok!$A:$NN,FJ$320,FALSE),'csapat-ranglista'!$A:$FP,FJ$321,FALSE)/4),0)</f>
        <v>0</v>
      </c>
      <c r="FK62" s="223">
        <f>IFERROR(IF(RIGHT(VLOOKUP($A62,csapatok!$A:$NN,FK$320,FALSE),5)="Csere",VLOOKUP(LEFT(VLOOKUP($A62,csapatok!$A:$NN,FK$320,FALSE),LEN(VLOOKUP($A62,csapatok!$A:$NN,FK$320,FALSE))-6),'csapat-ranglista'!$A:$FP,FK$321,FALSE)/8,VLOOKUP(VLOOKUP($A62,csapatok!$A:$NN,FK$320,FALSE),'csapat-ranglista'!$A:$FP,FK$321,FALSE)/4),0)</f>
        <v>0</v>
      </c>
      <c r="FL62" s="223">
        <f>IFERROR(IF(RIGHT(VLOOKUP($A62,csapatok!$A:$NN,FL$320,FALSE),5)="Csere",VLOOKUP(LEFT(VLOOKUP($A62,csapatok!$A:$NN,FL$320,FALSE),LEN(VLOOKUP($A62,csapatok!$A:$NN,FL$320,FALSE))-6),'csapat-ranglista'!$A:$FP,FL$321,FALSE)/8,VLOOKUP(VLOOKUP($A62,csapatok!$A:$NN,FL$320,FALSE),'csapat-ranglista'!$A:$FP,FL$321,FALSE)/4),0)</f>
        <v>0</v>
      </c>
      <c r="FM62" s="223">
        <f>IFERROR(IF(RIGHT(VLOOKUP($A62,csapatok!$A:$NN,FM$320,FALSE),5)="Csere",VLOOKUP(LEFT(VLOOKUP($A62,csapatok!$A:$NN,FM$320,FALSE),LEN(VLOOKUP($A62,csapatok!$A:$NN,FM$320,FALSE))-6),'csapat-ranglista'!$A:$FP,FM$321,FALSE)/8,VLOOKUP(VLOOKUP($A62,csapatok!$A:$NN,FM$320,FALSE),'csapat-ranglista'!$A:$FP,FM$321,FALSE)/4),0)</f>
        <v>0</v>
      </c>
      <c r="FN62" s="223">
        <f>IFERROR(IF(RIGHT(VLOOKUP($A62,csapatok!$A:$NN,FN$320,FALSE),5)="Csere",VLOOKUP(LEFT(VLOOKUP($A62,csapatok!$A:$NN,FN$320,FALSE),LEN(VLOOKUP($A62,csapatok!$A:$NN,FN$320,FALSE))-6),'csapat-ranglista'!$A:$FP,FN$321,FALSE)/8,VLOOKUP(VLOOKUP($A62,csapatok!$A:$NN,FN$320,FALSE),'csapat-ranglista'!$A:$FP,FN$321,FALSE)/4),0)</f>
        <v>0</v>
      </c>
      <c r="FO62" s="223">
        <f>IFERROR(IF(RIGHT(VLOOKUP($A62,csapatok!$A:$NN,FO$320,FALSE),5)="Csere",VLOOKUP(LEFT(VLOOKUP($A62,csapatok!$A:$NN,FO$320,FALSE),LEN(VLOOKUP($A62,csapatok!$A:$NN,FO$320,FALSE))-6),'csapat-ranglista'!$A:$FP,FO$321,FALSE)/8,VLOOKUP(VLOOKUP($A62,csapatok!$A:$NN,FO$320,FALSE),'csapat-ranglista'!$A:$FP,FO$321,FALSE)/4),0)</f>
        <v>0</v>
      </c>
      <c r="FP62" s="223">
        <f>IFERROR(IF(RIGHT(VLOOKUP($A62,csapatok!$A:$NN,FP$320,FALSE),5)="Csere",VLOOKUP(LEFT(VLOOKUP($A62,csapatok!$A:$NN,FP$320,FALSE),LEN(VLOOKUP($A62,csapatok!$A:$NN,FP$320,FALSE))-6),'csapat-ranglista'!$A:$FP,FP$321,FALSE)/8,VLOOKUP(VLOOKUP($A62,csapatok!$A:$NN,FP$320,FALSE),'csapat-ranglista'!$A:$FP,FP$321,FALSE)/4),0)</f>
        <v>0</v>
      </c>
      <c r="FQ62" s="223">
        <f>IFERROR(IF(RIGHT(VLOOKUP($A62,csapatok!$A:$NN,FQ$320,FALSE),5)="Csere",VLOOKUP(LEFT(VLOOKUP($A62,csapatok!$A:$NN,FQ$320,FALSE),LEN(VLOOKUP($A62,csapatok!$A:$NN,FQ$320,FALSE))-6),'csapat-ranglista'!$A:$FP,FQ$321,FALSE)/8,VLOOKUP(VLOOKUP($A62,csapatok!$A:$NN,FQ$320,FALSE),'csapat-ranglista'!$A:$FP,FQ$321,FALSE)/4),0)</f>
        <v>0</v>
      </c>
      <c r="FR62" s="223">
        <f>IFERROR(IF(RIGHT(VLOOKUP($A62,csapatok!$A:$NN,FR$320,FALSE),5)="Csere",VLOOKUP(LEFT(VLOOKUP($A62,csapatok!$A:$NN,FR$320,FALSE),LEN(VLOOKUP($A62,csapatok!$A:$NN,FR$320,FALSE))-6),'csapat-ranglista'!$A:$FP,FR$321,FALSE)/8,VLOOKUP(VLOOKUP($A62,csapatok!$A:$NN,FR$320,FALSE),'csapat-ranglista'!$A:$FP,FR$321,FALSE)/4),0)</f>
        <v>0</v>
      </c>
      <c r="FS62" s="223">
        <f>IFERROR(IF(RIGHT(VLOOKUP($A62,csapatok!$A:$NN,FS$320,FALSE),5)="Csere",VLOOKUP(LEFT(VLOOKUP($A62,csapatok!$A:$NN,FS$320,FALSE),LEN(VLOOKUP($A62,csapatok!$A:$NN,FS$320,FALSE))-6),'csapat-ranglista'!$A:$FP,FS$321,FALSE)/8,VLOOKUP(VLOOKUP($A62,csapatok!$A:$NN,FS$320,FALSE),'csapat-ranglista'!$A:$FP,FS$321,FALSE)/4),0)</f>
        <v>0</v>
      </c>
      <c r="FT62" s="223">
        <f>IFERROR(IF(RIGHT(VLOOKUP($A62,csapatok!$A:$NN,FT$320,FALSE),5)="Csere",VLOOKUP(LEFT(VLOOKUP($A62,csapatok!$A:$NN,FT$320,FALSE),LEN(VLOOKUP($A62,csapatok!$A:$NN,FT$320,FALSE))-6),'csapat-ranglista'!$A:$FP,FT$321,FALSE)/8,VLOOKUP(VLOOKUP($A62,csapatok!$A:$NN,FT$320,FALSE),'csapat-ranglista'!$A:$FP,FT$321,FALSE)/4),0)</f>
        <v>0</v>
      </c>
      <c r="FU62" s="223">
        <f>IFERROR(IF(RIGHT(VLOOKUP($A62,csapatok!$A:$NN,FU$320,FALSE),5)="Csere",VLOOKUP(LEFT(VLOOKUP($A62,csapatok!$A:$NN,FU$320,FALSE),LEN(VLOOKUP($A62,csapatok!$A:$NN,FU$320,FALSE))-6),'csapat-ranglista'!$A:$FP,FU$321,FALSE)/8,VLOOKUP(VLOOKUP($A62,csapatok!$A:$NN,FU$320,FALSE),'csapat-ranglista'!$A:$FP,FU$321,FALSE)/4),0)</f>
        <v>0</v>
      </c>
      <c r="FV62" s="223">
        <f>IFERROR(IF(RIGHT(VLOOKUP($A62,csapatok!$A:$NN,FV$320,FALSE),5)="Csere",VLOOKUP(LEFT(VLOOKUP($A62,csapatok!$A:$NN,FV$320,FALSE),LEN(VLOOKUP($A62,csapatok!$A:$NN,FV$320,FALSE))-6),'csapat-ranglista'!$A:$FP,FV$321,FALSE)/8,VLOOKUP(VLOOKUP($A62,csapatok!$A:$NN,FV$320,FALSE),'csapat-ranglista'!$A:$FP,FV$321,FALSE)/4),0)</f>
        <v>0</v>
      </c>
      <c r="FW62" s="223">
        <f>IFERROR(IF(RIGHT(VLOOKUP($A62,csapatok!$A:$NN,FW$320,FALSE),5)="Csere",VLOOKUP(LEFT(VLOOKUP($A62,csapatok!$A:$NN,FW$320,FALSE),LEN(VLOOKUP($A62,csapatok!$A:$NN,FW$320,FALSE))-6),'csapat-ranglista'!$A:$FP,FW$321,FALSE)/8,VLOOKUP(VLOOKUP($A62,csapatok!$A:$NN,FW$320,FALSE),'csapat-ranglista'!$A:$FP,FW$321,FALSE)/4),0)</f>
        <v>0</v>
      </c>
      <c r="FX62" s="223">
        <f>IFERROR(IF(RIGHT(VLOOKUP($A62,csapatok!$A:$NN,FX$320,FALSE),5)="Csere",VLOOKUP(LEFT(VLOOKUP($A62,csapatok!$A:$NN,FX$320,FALSE),LEN(VLOOKUP($A62,csapatok!$A:$NN,FX$320,FALSE))-6),'csapat-ranglista'!$A:$FP,FX$321,FALSE)/8,VLOOKUP(VLOOKUP($A62,csapatok!$A:$NN,FX$320,FALSE),'csapat-ranglista'!$A:$FP,FX$321,FALSE)/4),0)</f>
        <v>0</v>
      </c>
      <c r="FY62" s="223">
        <f>IFERROR(IF(RIGHT(VLOOKUP($A62,csapatok!$A:$NN,FY$320,FALSE),5)="Csere",VLOOKUP(LEFT(VLOOKUP($A62,csapatok!$A:$NN,FY$320,FALSE),LEN(VLOOKUP($A62,csapatok!$A:$NN,FY$320,FALSE))-6),'csapat-ranglista'!$A:$FP,FY$321,FALSE)/8,VLOOKUP(VLOOKUP($A62,csapatok!$A:$NN,FY$320,FALSE),'csapat-ranglista'!$A:$FP,FY$321,FALSE)/4),0)</f>
        <v>0</v>
      </c>
      <c r="FZ62" s="223">
        <f>IFERROR(IF(RIGHT(VLOOKUP($A62,csapatok!$A:$NN,FZ$320,FALSE),5)="Csere",VLOOKUP(LEFT(VLOOKUP($A62,csapatok!$A:$NN,FZ$320,FALSE),LEN(VLOOKUP($A62,csapatok!$A:$NN,FZ$320,FALSE))-6),'csapat-ranglista'!$A:$FP,FZ$321,FALSE)/8,VLOOKUP(VLOOKUP($A62,csapatok!$A:$NN,FZ$320,FALSE),'csapat-ranglista'!$A:$FP,FZ$321,FALSE)/4),0)</f>
        <v>0</v>
      </c>
      <c r="GA62" s="223">
        <f>IFERROR(IF(RIGHT(VLOOKUP($A62,csapatok!$A:$NN,GA$320,FALSE),5)="Csere",VLOOKUP(LEFT(VLOOKUP($A62,csapatok!$A:$NN,GA$320,FALSE),LEN(VLOOKUP($A62,csapatok!$A:$NN,GA$320,FALSE))-6),'csapat-ranglista'!$A:$FP,GA$321,FALSE)/8,VLOOKUP(VLOOKUP($A62,csapatok!$A:$NN,GA$320,FALSE),'csapat-ranglista'!$A:$FP,GA$321,FALSE)/4),0)</f>
        <v>0</v>
      </c>
      <c r="GB62" s="223">
        <f>IFERROR(IF(RIGHT(VLOOKUP($A62,csapatok!$A:$NN,GB$320,FALSE),5)="Csere",VLOOKUP(LEFT(VLOOKUP($A62,csapatok!$A:$NN,GB$320,FALSE),LEN(VLOOKUP($A62,csapatok!$A:$NN,GB$320,FALSE))-6),'csapat-ranglista'!$A:$FP,GB$321,FALSE)/8,VLOOKUP(VLOOKUP($A62,csapatok!$A:$NN,GB$320,FALSE),'csapat-ranglista'!$A:$FP,GB$321,FALSE)/4),0)</f>
        <v>0</v>
      </c>
      <c r="GC62" s="223">
        <f>IFERROR(IF(RIGHT(VLOOKUP($A62,csapatok!$A:$NN,GC$320,FALSE),5)="Csere",VLOOKUP(LEFT(VLOOKUP($A62,csapatok!$A:$NN,GC$320,FALSE),LEN(VLOOKUP($A62,csapatok!$A:$NN,GC$320,FALSE))-6),'csapat-ranglista'!$A:$FP,GC$321,FALSE)/8,VLOOKUP(VLOOKUP($A62,csapatok!$A:$NN,GC$320,FALSE),'csapat-ranglista'!$A:$FP,GC$321,FALSE)/4),0)</f>
        <v>0</v>
      </c>
      <c r="GD62" s="247">
        <f>SUM(EQ62:GC62)</f>
        <v>19.18397151128249</v>
      </c>
    </row>
    <row r="63" spans="1:186">
      <c r="A63" s="32" t="s">
        <v>117</v>
      </c>
      <c r="B63" s="2">
        <v>18607</v>
      </c>
      <c r="C63" s="131" t="str">
        <f>IF(B63=0,"",IF(B63&lt;$C$1,"felnőtt","ifi"))</f>
        <v>felnőtt</v>
      </c>
      <c r="D63" s="32" t="s">
        <v>101</v>
      </c>
      <c r="E63" s="45">
        <v>17.5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0.7198646565999407</v>
      </c>
      <c r="M63" s="32">
        <v>0</v>
      </c>
      <c r="N63" s="32">
        <v>0</v>
      </c>
      <c r="O63" s="32">
        <v>3.3870051775869654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f>IFERROR(IF(RIGHT(VLOOKUP($A63,csapatok!$A:$BL,X$320,FALSE),5)="Csere",VLOOKUP(LEFT(VLOOKUP($A63,csapatok!$A:$BL,X$320,FALSE),LEN(VLOOKUP($A63,csapatok!$A:$BL,X$320,FALSE))-6),'csapat-ranglista'!$A:$FP,X$321,FALSE)/8,VLOOKUP(VLOOKUP($A63,csapatok!$A:$BL,X$320,FALSE),'csapat-ranglista'!$A:$FP,X$321,FALSE)/4),0)</f>
        <v>0</v>
      </c>
      <c r="Y63" s="32">
        <f>IFERROR(IF(RIGHT(VLOOKUP($A63,csapatok!$A:$BL,Y$320,FALSE),5)="Csere",VLOOKUP(LEFT(VLOOKUP($A63,csapatok!$A:$BL,Y$320,FALSE),LEN(VLOOKUP($A63,csapatok!$A:$BL,Y$320,FALSE))-6),'csapat-ranglista'!$A:$FP,Y$321,FALSE)/8,VLOOKUP(VLOOKUP($A63,csapatok!$A:$BL,Y$320,FALSE),'csapat-ranglista'!$A:$FP,Y$321,FALSE)/4),0)</f>
        <v>0</v>
      </c>
      <c r="Z63" s="32">
        <f>IFERROR(IF(RIGHT(VLOOKUP($A63,csapatok!$A:$BL,Z$320,FALSE),5)="Csere",VLOOKUP(LEFT(VLOOKUP($A63,csapatok!$A:$BL,Z$320,FALSE),LEN(VLOOKUP($A63,csapatok!$A:$BL,Z$320,FALSE))-6),'csapat-ranglista'!$A:$FP,Z$321,FALSE)/8,VLOOKUP(VLOOKUP($A63,csapatok!$A:$BL,Z$320,FALSE),'csapat-ranglista'!$A:$FP,Z$321,FALSE)/4),0)</f>
        <v>0</v>
      </c>
      <c r="AA63" s="32">
        <f>IFERROR(IF(RIGHT(VLOOKUP($A63,csapatok!$A:$BL,AA$320,FALSE),5)="Csere",VLOOKUP(LEFT(VLOOKUP($A63,csapatok!$A:$BL,AA$320,FALSE),LEN(VLOOKUP($A63,csapatok!$A:$BL,AA$320,FALSE))-6),'csapat-ranglista'!$A:$FP,AA$321,FALSE)/8,VLOOKUP(VLOOKUP($A63,csapatok!$A:$BL,AA$320,FALSE),'csapat-ranglista'!$A:$FP,AA$321,FALSE)/4),0)</f>
        <v>0</v>
      </c>
      <c r="AB63" s="223">
        <f>IFERROR(IF(RIGHT(VLOOKUP($A63,csapatok!$A:$BL,AB$320,FALSE),5)="Csere",VLOOKUP(LEFT(VLOOKUP($A63,csapatok!$A:$BL,AB$320,FALSE),LEN(VLOOKUP($A63,csapatok!$A:$BL,AB$320,FALSE))-6),'csapat-ranglista'!$A:$FP,AB$321,FALSE)/8,VLOOKUP(VLOOKUP($A63,csapatok!$A:$BL,AB$320,FALSE),'csapat-ranglista'!$A:$FP,AB$321,FALSE)/4),0)</f>
        <v>3.5203061482120992</v>
      </c>
      <c r="AC63" s="223">
        <f>IFERROR(IF(RIGHT(VLOOKUP($A63,csapatok!$A:$BL,AC$320,FALSE),5)="Csere",VLOOKUP(LEFT(VLOOKUP($A63,csapatok!$A:$BL,AC$320,FALSE),LEN(VLOOKUP($A63,csapatok!$A:$BL,AC$320,FALSE))-6),'csapat-ranglista'!$A:$FP,AC$321,FALSE)/8,VLOOKUP(VLOOKUP($A63,csapatok!$A:$BL,AC$320,FALSE),'csapat-ranglista'!$A:$FP,AC$321,FALSE)/4),0)</f>
        <v>0</v>
      </c>
      <c r="AD63" s="223">
        <f>IFERROR(IF(RIGHT(VLOOKUP($A63,csapatok!$A:$BL,AD$320,FALSE),5)="Csere",VLOOKUP(LEFT(VLOOKUP($A63,csapatok!$A:$BL,AD$320,FALSE),LEN(VLOOKUP($A63,csapatok!$A:$BL,AD$320,FALSE))-6),'csapat-ranglista'!$A:$FP,AD$321,FALSE)/8,VLOOKUP(VLOOKUP($A63,csapatok!$A:$BL,AD$320,FALSE),'csapat-ranglista'!$A:$FP,AD$321,FALSE)/4),0)</f>
        <v>0</v>
      </c>
      <c r="AE63" s="223">
        <f>IFERROR(IF(RIGHT(VLOOKUP($A63,csapatok!$A:$BL,AE$320,FALSE),5)="Csere",VLOOKUP(LEFT(VLOOKUP($A63,csapatok!$A:$BL,AE$320,FALSE),LEN(VLOOKUP($A63,csapatok!$A:$BL,AE$320,FALSE))-6),'csapat-ranglista'!$A:$FP,AE$321,FALSE)/8,VLOOKUP(VLOOKUP($A63,csapatok!$A:$BL,AE$320,FALSE),'csapat-ranglista'!$A:$FP,AE$321,FALSE)/4),0)</f>
        <v>0</v>
      </c>
      <c r="AF63" s="223">
        <f>IFERROR(IF(RIGHT(VLOOKUP($A63,csapatok!$A:$BL,AF$320,FALSE),5)="Csere",VLOOKUP(LEFT(VLOOKUP($A63,csapatok!$A:$BL,AF$320,FALSE),LEN(VLOOKUP($A63,csapatok!$A:$BL,AF$320,FALSE))-6),'csapat-ranglista'!$A:$FP,AF$321,FALSE)/8,VLOOKUP(VLOOKUP($A63,csapatok!$A:$BL,AF$320,FALSE),'csapat-ranglista'!$A:$FP,AF$321,FALSE)/4),0)</f>
        <v>0</v>
      </c>
      <c r="AG63" s="223">
        <f>IFERROR(IF(RIGHT(VLOOKUP($A63,csapatok!$A:$BL,AG$320,FALSE),5)="Csere",VLOOKUP(LEFT(VLOOKUP($A63,csapatok!$A:$BL,AG$320,FALSE),LEN(VLOOKUP($A63,csapatok!$A:$BL,AG$320,FALSE))-6),'csapat-ranglista'!$A:$FP,AG$321,FALSE)/8,VLOOKUP(VLOOKUP($A63,csapatok!$A:$BL,AG$320,FALSE),'csapat-ranglista'!$A:$FP,AG$321,FALSE)/4),0)</f>
        <v>0</v>
      </c>
      <c r="AH63" s="223">
        <f>IFERROR(IF(RIGHT(VLOOKUP($A63,csapatok!$A:$BL,AH$320,FALSE),5)="Csere",VLOOKUP(LEFT(VLOOKUP($A63,csapatok!$A:$BL,AH$320,FALSE),LEN(VLOOKUP($A63,csapatok!$A:$BL,AH$320,FALSE))-6),'csapat-ranglista'!$A:$FP,AH$321,FALSE)/8,VLOOKUP(VLOOKUP($A63,csapatok!$A:$BL,AH$320,FALSE),'csapat-ranglista'!$A:$FP,AH$321,FALSE)/4),0)</f>
        <v>0</v>
      </c>
      <c r="AI63" s="223">
        <f>IFERROR(IF(RIGHT(VLOOKUP($A63,csapatok!$A:$BL,AI$320,FALSE),5)="Csere",VLOOKUP(LEFT(VLOOKUP($A63,csapatok!$A:$BL,AI$320,FALSE),LEN(VLOOKUP($A63,csapatok!$A:$BL,AI$320,FALSE))-6),'csapat-ranglista'!$A:$FP,AI$321,FALSE)/8,VLOOKUP(VLOOKUP($A63,csapatok!$A:$BL,AI$320,FALSE),'csapat-ranglista'!$A:$FP,AI$321,FALSE)/4),0)</f>
        <v>0</v>
      </c>
      <c r="AJ63" s="223">
        <f>IFERROR(IF(RIGHT(VLOOKUP($A63,csapatok!$A:$BL,AJ$320,FALSE),5)="Csere",VLOOKUP(LEFT(VLOOKUP($A63,csapatok!$A:$BL,AJ$320,FALSE),LEN(VLOOKUP($A63,csapatok!$A:$BL,AJ$320,FALSE))-6),'csapat-ranglista'!$A:$FP,AJ$321,FALSE)/8,VLOOKUP(VLOOKUP($A63,csapatok!$A:$BL,AJ$320,FALSE),'csapat-ranglista'!$A:$FP,AJ$321,FALSE)/2),0)</f>
        <v>0</v>
      </c>
      <c r="AK63" s="223">
        <f>IFERROR(IF(RIGHT(VLOOKUP($A63,csapatok!$A:$CN,AK$320,FALSE),5)="Csere",VLOOKUP(LEFT(VLOOKUP($A63,csapatok!$A:$CN,AK$320,FALSE),LEN(VLOOKUP($A63,csapatok!$A:$CN,AK$320,FALSE))-6),'csapat-ranglista'!$A:$FP,AK$321,FALSE)/8,VLOOKUP(VLOOKUP($A63,csapatok!$A:$CN,AK$320,FALSE),'csapat-ranglista'!$A:$FP,AK$321,FALSE)/4),0)</f>
        <v>0</v>
      </c>
      <c r="AL63" s="223">
        <f>IFERROR(IF(RIGHT(VLOOKUP($A63,csapatok!$A:$CN,AL$320,FALSE),5)="Csere",VLOOKUP(LEFT(VLOOKUP($A63,csapatok!$A:$CN,AL$320,FALSE),LEN(VLOOKUP($A63,csapatok!$A:$CN,AL$320,FALSE))-6),'csapat-ranglista'!$A:$FP,AL$321,FALSE)/8,VLOOKUP(VLOOKUP($A63,csapatok!$A:$CN,AL$320,FALSE),'csapat-ranglista'!$A:$FP,AL$321,FALSE)/4),0)</f>
        <v>0</v>
      </c>
      <c r="AM63" s="223">
        <f>IFERROR(IF(RIGHT(VLOOKUP($A63,csapatok!$A:$CN,AM$320,FALSE),5)="Csere",VLOOKUP(LEFT(VLOOKUP($A63,csapatok!$A:$CN,AM$320,FALSE),LEN(VLOOKUP($A63,csapatok!$A:$CN,AM$320,FALSE))-6),'csapat-ranglista'!$A:$FP,AM$321,FALSE)/8,VLOOKUP(VLOOKUP($A63,csapatok!$A:$CN,AM$320,FALSE),'csapat-ranglista'!$A:$FP,AM$321,FALSE)/4),0)</f>
        <v>0</v>
      </c>
      <c r="AN63" s="223">
        <f>IFERROR(IF(RIGHT(VLOOKUP($A63,csapatok!$A:$CN,AN$320,FALSE),5)="Csere",VLOOKUP(LEFT(VLOOKUP($A63,csapatok!$A:$CN,AN$320,FALSE),LEN(VLOOKUP($A63,csapatok!$A:$CN,AN$320,FALSE))-6),'csapat-ranglista'!$A:$FP,AN$321,FALSE)/8,VLOOKUP(VLOOKUP($A63,csapatok!$A:$CN,AN$320,FALSE),'csapat-ranglista'!$A:$FP,AN$321,FALSE)/4),0)</f>
        <v>0</v>
      </c>
      <c r="AO63" s="223">
        <f>IFERROR(IF(RIGHT(VLOOKUP($A63,csapatok!$A:$CN,AO$320,FALSE),5)="Csere",VLOOKUP(LEFT(VLOOKUP($A63,csapatok!$A:$CN,AO$320,FALSE),LEN(VLOOKUP($A63,csapatok!$A:$CN,AO$320,FALSE))-6),'csapat-ranglista'!$A:$FP,AO$321,FALSE)/8,VLOOKUP(VLOOKUP($A63,csapatok!$A:$CN,AO$320,FALSE),'csapat-ranglista'!$A:$FP,AO$321,FALSE)/4),0)</f>
        <v>0</v>
      </c>
      <c r="AP63" s="223">
        <f>IFERROR(IF(RIGHT(VLOOKUP($A63,csapatok!$A:$CN,AP$320,FALSE),5)="Csere",VLOOKUP(LEFT(VLOOKUP($A63,csapatok!$A:$CN,AP$320,FALSE),LEN(VLOOKUP($A63,csapatok!$A:$CN,AP$320,FALSE))-6),'csapat-ranglista'!$A:$FP,AP$321,FALSE)/8,VLOOKUP(VLOOKUP($A63,csapatok!$A:$CN,AP$320,FALSE),'csapat-ranglista'!$A:$FP,AP$321,FALSE)/4),0)</f>
        <v>7.991607870269287</v>
      </c>
      <c r="AQ63" s="223">
        <f>IFERROR(IF(RIGHT(VLOOKUP($A63,csapatok!$A:$CN,AQ$320,FALSE),5)="Csere",VLOOKUP(LEFT(VLOOKUP($A63,csapatok!$A:$CN,AQ$320,FALSE),LEN(VLOOKUP($A63,csapatok!$A:$CN,AQ$320,FALSE))-6),'csapat-ranglista'!$A:$FP,AQ$321,FALSE)/8,VLOOKUP(VLOOKUP($A63,csapatok!$A:$CN,AQ$320,FALSE),'csapat-ranglista'!$A:$FP,AQ$321,FALSE)/4),0)</f>
        <v>0</v>
      </c>
      <c r="AR63" s="223">
        <f>IFERROR(IF(RIGHT(VLOOKUP($A63,csapatok!$A:$CN,AR$320,FALSE),5)="Csere",VLOOKUP(LEFT(VLOOKUP($A63,csapatok!$A:$CN,AR$320,FALSE),LEN(VLOOKUP($A63,csapatok!$A:$CN,AR$320,FALSE))-6),'csapat-ranglista'!$A:$FP,AR$321,FALSE)/8,VLOOKUP(VLOOKUP($A63,csapatok!$A:$CN,AR$320,FALSE),'csapat-ranglista'!$A:$FP,AR$321,FALSE)/4),0)</f>
        <v>0</v>
      </c>
      <c r="AS63" s="223">
        <f>IFERROR(IF(RIGHT(VLOOKUP($A63,csapatok!$A:$CN,AS$320,FALSE),5)="Csere",VLOOKUP(LEFT(VLOOKUP($A63,csapatok!$A:$CN,AS$320,FALSE),LEN(VLOOKUP($A63,csapatok!$A:$CN,AS$320,FALSE))-6),'csapat-ranglista'!$A:$FP,AS$321,FALSE)/8,VLOOKUP(VLOOKUP($A63,csapatok!$A:$CN,AS$320,FALSE),'csapat-ranglista'!$A:$FP,AS$321,FALSE)/4),0)</f>
        <v>0</v>
      </c>
      <c r="AT63" s="223">
        <f>IFERROR(IF(RIGHT(VLOOKUP($A63,csapatok!$A:$CN,AT$320,FALSE),5)="Csere",VLOOKUP(LEFT(VLOOKUP($A63,csapatok!$A:$CN,AT$320,FALSE),LEN(VLOOKUP($A63,csapatok!$A:$CN,AT$320,FALSE))-6),'csapat-ranglista'!$A:$FP,AT$321,FALSE)/8,VLOOKUP(VLOOKUP($A63,csapatok!$A:$CN,AT$320,FALSE),'csapat-ranglista'!$A:$FP,AT$321,FALSE)/4),0)</f>
        <v>4.4907661715481915</v>
      </c>
      <c r="AU63" s="223">
        <f>IFERROR(IF(RIGHT(VLOOKUP($A63,csapatok!$A:$CN,AU$320,FALSE),5)="Csere",VLOOKUP(LEFT(VLOOKUP($A63,csapatok!$A:$CN,AU$320,FALSE),LEN(VLOOKUP($A63,csapatok!$A:$CN,AU$320,FALSE))-6),'csapat-ranglista'!$A:$FP,AU$321,FALSE)/8,VLOOKUP(VLOOKUP($A63,csapatok!$A:$CN,AU$320,FALSE),'csapat-ranglista'!$A:$FP,AU$321,FALSE)/4),0)</f>
        <v>0</v>
      </c>
      <c r="AV63" s="223">
        <f>IFERROR(IF(RIGHT(VLOOKUP($A63,csapatok!$A:$CN,AV$320,FALSE),5)="Csere",VLOOKUP(LEFT(VLOOKUP($A63,csapatok!$A:$CN,AV$320,FALSE),LEN(VLOOKUP($A63,csapatok!$A:$CN,AV$320,FALSE))-6),'csapat-ranglista'!$A:$FP,AV$321,FALSE)/8,VLOOKUP(VLOOKUP($A63,csapatok!$A:$CN,AV$320,FALSE),'csapat-ranglista'!$A:$FP,AV$321,FALSE)/4),0)</f>
        <v>0</v>
      </c>
      <c r="AW63" s="223">
        <f>IFERROR(IF(RIGHT(VLOOKUP($A63,csapatok!$A:$CN,AW$320,FALSE),5)="Csere",VLOOKUP(LEFT(VLOOKUP($A63,csapatok!$A:$CN,AW$320,FALSE),LEN(VLOOKUP($A63,csapatok!$A:$CN,AW$320,FALSE))-6),'csapat-ranglista'!$A:$FP,AW$321,FALSE)/8,VLOOKUP(VLOOKUP($A63,csapatok!$A:$CN,AW$320,FALSE),'csapat-ranglista'!$A:$FP,AW$321,FALSE)/4),0)</f>
        <v>0</v>
      </c>
      <c r="AX63" s="223">
        <f>IFERROR(IF(RIGHT(VLOOKUP($A63,csapatok!$A:$CN,AX$320,FALSE),5)="Csere",VLOOKUP(LEFT(VLOOKUP($A63,csapatok!$A:$CN,AX$320,FALSE),LEN(VLOOKUP($A63,csapatok!$A:$CN,AX$320,FALSE))-6),'csapat-ranglista'!$A:$FP,AX$321,FALSE)/8,VLOOKUP(VLOOKUP($A63,csapatok!$A:$CN,AX$320,FALSE),'csapat-ranglista'!$A:$FP,AX$321,FALSE)/4),0)</f>
        <v>0</v>
      </c>
      <c r="AY63" s="223">
        <f>IFERROR(IF(RIGHT(VLOOKUP($A63,csapatok!$A:$NN,AY$320,FALSE),5)="Csere",VLOOKUP(LEFT(VLOOKUP($A63,csapatok!$A:$NN,AY$320,FALSE),LEN(VLOOKUP($A63,csapatok!$A:$NN,AY$320,FALSE))-6),'csapat-ranglista'!$A:$FP,AY$321,FALSE)/8,VLOOKUP(VLOOKUP($A63,csapatok!$A:$NN,AY$320,FALSE),'csapat-ranglista'!$A:$FP,AY$321,FALSE)/4),0)</f>
        <v>0</v>
      </c>
      <c r="AZ63" s="223">
        <f>IFERROR(IF(RIGHT(VLOOKUP($A63,csapatok!$A:$NN,AZ$320,FALSE),5)="Csere",VLOOKUP(LEFT(VLOOKUP($A63,csapatok!$A:$NN,AZ$320,FALSE),LEN(VLOOKUP($A63,csapatok!$A:$NN,AZ$320,FALSE))-6),'csapat-ranglista'!$A:$FP,AZ$321,FALSE)/8,VLOOKUP(VLOOKUP($A63,csapatok!$A:$NN,AZ$320,FALSE),'csapat-ranglista'!$A:$FP,AZ$321,FALSE)/4),0)</f>
        <v>0</v>
      </c>
      <c r="BA63" s="223">
        <f>IFERROR(IF(RIGHT(VLOOKUP($A63,csapatok!$A:$NN,BA$320,FALSE),5)="Csere",VLOOKUP(LEFT(VLOOKUP($A63,csapatok!$A:$NN,BA$320,FALSE),LEN(VLOOKUP($A63,csapatok!$A:$NN,BA$320,FALSE))-6),'csapat-ranglista'!$A:$FP,BA$321,FALSE)/8,VLOOKUP(VLOOKUP($A63,csapatok!$A:$NN,BA$320,FALSE),'csapat-ranglista'!$A:$FP,BA$321,FALSE)/4),0)</f>
        <v>0</v>
      </c>
      <c r="BB63" s="223">
        <f>IFERROR(IF(RIGHT(VLOOKUP($A63,csapatok!$A:$NN,BB$320,FALSE),5)="Csere",VLOOKUP(LEFT(VLOOKUP($A63,csapatok!$A:$NN,BB$320,FALSE),LEN(VLOOKUP($A63,csapatok!$A:$NN,BB$320,FALSE))-6),'csapat-ranglista'!$A:$FP,BB$321,FALSE)/8,VLOOKUP(VLOOKUP($A63,csapatok!$A:$NN,BB$320,FALSE),'csapat-ranglista'!$A:$FP,BB$321,FALSE)/4),0)</f>
        <v>0</v>
      </c>
      <c r="BC63" s="224">
        <f>versenyek!$ES$11*IFERROR(VLOOKUP(VLOOKUP($A63,versenyek!ER:ET,3,FALSE),szabalyok!$A$16:$B$23,2,FALSE)/4,0)</f>
        <v>0</v>
      </c>
      <c r="BD63" s="224">
        <f>versenyek!$EV$11*IFERROR(VLOOKUP(VLOOKUP($A63,versenyek!EU:EW,3,FALSE),szabalyok!$A$16:$B$23,2,FALSE)/4,0)</f>
        <v>0</v>
      </c>
      <c r="BE63" s="223">
        <f>IFERROR(IF(RIGHT(VLOOKUP($A63,csapatok!$A:$NN,BE$320,FALSE),5)="Csere",VLOOKUP(LEFT(VLOOKUP($A63,csapatok!$A:$NN,BE$320,FALSE),LEN(VLOOKUP($A63,csapatok!$A:$NN,BE$320,FALSE))-6),'csapat-ranglista'!$A:$FP,BE$321,FALSE)/8,VLOOKUP(VLOOKUP($A63,csapatok!$A:$NN,BE$320,FALSE),'csapat-ranglista'!$A:$FP,BE$321,FALSE)/4),0)</f>
        <v>0</v>
      </c>
      <c r="BF63" s="223">
        <f>IFERROR(IF(RIGHT(VLOOKUP($A63,csapatok!$A:$NN,BF$320,FALSE),5)="Csere",VLOOKUP(LEFT(VLOOKUP($A63,csapatok!$A:$NN,BF$320,FALSE),LEN(VLOOKUP($A63,csapatok!$A:$NN,BF$320,FALSE))-6),'csapat-ranglista'!$A:$FP,BF$321,FALSE)/8,VLOOKUP(VLOOKUP($A63,csapatok!$A:$NN,BF$320,FALSE),'csapat-ranglista'!$A:$FP,BF$321,FALSE)/4),0)</f>
        <v>0</v>
      </c>
      <c r="BG63" s="223">
        <f>IFERROR(IF(RIGHT(VLOOKUP($A63,csapatok!$A:$NN,BG$320,FALSE),5)="Csere",VLOOKUP(LEFT(VLOOKUP($A63,csapatok!$A:$NN,BG$320,FALSE),LEN(VLOOKUP($A63,csapatok!$A:$NN,BG$320,FALSE))-6),'csapat-ranglista'!$A:$FP,BG$321,FALSE)/8,VLOOKUP(VLOOKUP($A63,csapatok!$A:$NN,BG$320,FALSE),'csapat-ranglista'!$A:$FP,BG$321,FALSE)/4),0)</f>
        <v>0</v>
      </c>
      <c r="BH63" s="223">
        <f>IFERROR(IF(RIGHT(VLOOKUP($A63,csapatok!$A:$NN,BH$320,FALSE),5)="Csere",VLOOKUP(LEFT(VLOOKUP($A63,csapatok!$A:$NN,BH$320,FALSE),LEN(VLOOKUP($A63,csapatok!$A:$NN,BH$320,FALSE))-6),'csapat-ranglista'!$A:$FP,BH$321,FALSE)/8,VLOOKUP(VLOOKUP($A63,csapatok!$A:$NN,BH$320,FALSE),'csapat-ranglista'!$A:$FP,BH$321,FALSE)/4),0)</f>
        <v>0</v>
      </c>
      <c r="BI63" s="223">
        <f>IFERROR(IF(RIGHT(VLOOKUP($A63,csapatok!$A:$NN,BI$320,FALSE),5)="Csere",VLOOKUP(LEFT(VLOOKUP($A63,csapatok!$A:$NN,BI$320,FALSE),LEN(VLOOKUP($A63,csapatok!$A:$NN,BI$320,FALSE))-6),'csapat-ranglista'!$A:$FP,BI$321,FALSE)/8,VLOOKUP(VLOOKUP($A63,csapatok!$A:$NN,BI$320,FALSE),'csapat-ranglista'!$A:$FP,BI$321,FALSE)/4),0)</f>
        <v>0</v>
      </c>
      <c r="BJ63" s="223">
        <f>IFERROR(IF(RIGHT(VLOOKUP($A63,csapatok!$A:$NN,BJ$320,FALSE),5)="Csere",VLOOKUP(LEFT(VLOOKUP($A63,csapatok!$A:$NN,BJ$320,FALSE),LEN(VLOOKUP($A63,csapatok!$A:$NN,BJ$320,FALSE))-6),'csapat-ranglista'!$A:$FP,BJ$321,FALSE)/8,VLOOKUP(VLOOKUP($A63,csapatok!$A:$NN,BJ$320,FALSE),'csapat-ranglista'!$A:$FP,BJ$321,FALSE)/4),0)</f>
        <v>0</v>
      </c>
      <c r="BK63" s="223">
        <f>IFERROR(IF(RIGHT(VLOOKUP($A63,csapatok!$A:$NN,BK$320,FALSE),5)="Csere",VLOOKUP(LEFT(VLOOKUP($A63,csapatok!$A:$NN,BK$320,FALSE),LEN(VLOOKUP($A63,csapatok!$A:$NN,BK$320,FALSE))-6),'csapat-ranglista'!$A:$FP,BK$321,FALSE)/8,VLOOKUP(VLOOKUP($A63,csapatok!$A:$NN,BK$320,FALSE),'csapat-ranglista'!$A:$FP,BK$321,FALSE)/4),0)</f>
        <v>0</v>
      </c>
      <c r="BL63" s="223">
        <f>IFERROR(IF(RIGHT(VLOOKUP($A63,csapatok!$A:$NN,BL$320,FALSE),5)="Csere",VLOOKUP(LEFT(VLOOKUP($A63,csapatok!$A:$NN,BL$320,FALSE),LEN(VLOOKUP($A63,csapatok!$A:$NN,BL$320,FALSE))-6),'csapat-ranglista'!$A:$FP,BL$321,FALSE)/8,VLOOKUP(VLOOKUP($A63,csapatok!$A:$NN,BL$320,FALSE),'csapat-ranglista'!$A:$FP,BL$321,FALSE)/4),0)</f>
        <v>0</v>
      </c>
      <c r="BM63" s="223">
        <f>IFERROR(IF(RIGHT(VLOOKUP($A63,csapatok!$A:$NN,BM$320,FALSE),5)="Csere",VLOOKUP(LEFT(VLOOKUP($A63,csapatok!$A:$NN,BM$320,FALSE),LEN(VLOOKUP($A63,csapatok!$A:$NN,BM$320,FALSE))-6),'csapat-ranglista'!$A:$FP,BM$321,FALSE)/8,VLOOKUP(VLOOKUP($A63,csapatok!$A:$NN,BM$320,FALSE),'csapat-ranglista'!$A:$FP,BM$321,FALSE)/4),0)</f>
        <v>0</v>
      </c>
      <c r="BN63" s="223">
        <f>IFERROR(IF(RIGHT(VLOOKUP($A63,csapatok!$A:$NN,BN$320,FALSE),5)="Csere",VLOOKUP(LEFT(VLOOKUP($A63,csapatok!$A:$NN,BN$320,FALSE),LEN(VLOOKUP($A63,csapatok!$A:$NN,BN$320,FALSE))-6),'csapat-ranglista'!$A:$FP,BN$321,FALSE)/8,VLOOKUP(VLOOKUP($A63,csapatok!$A:$NN,BN$320,FALSE),'csapat-ranglista'!$A:$FP,BN$321,FALSE)/4),0)</f>
        <v>0</v>
      </c>
      <c r="BO63" s="223">
        <f>IFERROR(IF(RIGHT(VLOOKUP($A63,csapatok!$A:$NN,BO$320,FALSE),5)="Csere",VLOOKUP(LEFT(VLOOKUP($A63,csapatok!$A:$NN,BO$320,FALSE),LEN(VLOOKUP($A63,csapatok!$A:$NN,BO$320,FALSE))-6),'csapat-ranglista'!$A:$FP,BO$321,FALSE)/8,VLOOKUP(VLOOKUP($A63,csapatok!$A:$NN,BO$320,FALSE),'csapat-ranglista'!$A:$FP,BO$321,FALSE)/4),0)</f>
        <v>0</v>
      </c>
      <c r="BP63" s="223">
        <f>IFERROR(IF(RIGHT(VLOOKUP($A63,csapatok!$A:$NN,BP$320,FALSE),5)="Csere",VLOOKUP(LEFT(VLOOKUP($A63,csapatok!$A:$NN,BP$320,FALSE),LEN(VLOOKUP($A63,csapatok!$A:$NN,BP$320,FALSE))-6),'csapat-ranglista'!$A:$FP,BP$321,FALSE)/8,VLOOKUP(VLOOKUP($A63,csapatok!$A:$NN,BP$320,FALSE),'csapat-ranglista'!$A:$FP,BP$321,FALSE)/4),0)</f>
        <v>0</v>
      </c>
      <c r="BQ63" s="223">
        <f>IFERROR(IF(RIGHT(VLOOKUP($A63,csapatok!$A:$NN,BQ$320,FALSE),5)="Csere",VLOOKUP(LEFT(VLOOKUP($A63,csapatok!$A:$NN,BQ$320,FALSE),LEN(VLOOKUP($A63,csapatok!$A:$NN,BQ$320,FALSE))-6),'csapat-ranglista'!$A:$FP,BQ$321,FALSE)/8,VLOOKUP(VLOOKUP($A63,csapatok!$A:$NN,BQ$320,FALSE),'csapat-ranglista'!$A:$FP,BQ$321,FALSE)/4),0)</f>
        <v>0</v>
      </c>
      <c r="BR63" s="223">
        <f>IFERROR(IF(RIGHT(VLOOKUP($A63,csapatok!$A:$NN,BR$320,FALSE),5)="Csere",VLOOKUP(LEFT(VLOOKUP($A63,csapatok!$A:$NN,BR$320,FALSE),LEN(VLOOKUP($A63,csapatok!$A:$NN,BR$320,FALSE))-6),'csapat-ranglista'!$A:$FP,BR$321,FALSE)/8,VLOOKUP(VLOOKUP($A63,csapatok!$A:$NN,BR$320,FALSE),'csapat-ranglista'!$A:$FP,BR$321,FALSE)/4),0)</f>
        <v>0</v>
      </c>
      <c r="BS63" s="223">
        <f>IFERROR(IF(RIGHT(VLOOKUP($A63,csapatok!$A:$NN,BS$320,FALSE),5)="Csere",VLOOKUP(LEFT(VLOOKUP($A63,csapatok!$A:$NN,BS$320,FALSE),LEN(VLOOKUP($A63,csapatok!$A:$NN,BS$320,FALSE))-6),'csapat-ranglista'!$A:$FP,BS$321,FALSE)/8,VLOOKUP(VLOOKUP($A63,csapatok!$A:$NN,BS$320,FALSE),'csapat-ranglista'!$A:$FP,BS$321,FALSE)/4),0)</f>
        <v>0.60199839789565479</v>
      </c>
      <c r="BT63" s="223">
        <f>IFERROR(IF(RIGHT(VLOOKUP($A63,csapatok!$A:$NN,BT$320,FALSE),5)="Csere",VLOOKUP(LEFT(VLOOKUP($A63,csapatok!$A:$NN,BT$320,FALSE),LEN(VLOOKUP($A63,csapatok!$A:$NN,BT$320,FALSE))-6),'csapat-ranglista'!$A:$FP,BT$321,FALSE)/8,VLOOKUP(VLOOKUP($A63,csapatok!$A:$NN,BT$320,FALSE),'csapat-ranglista'!$A:$FP,BT$321,FALSE)/4),0)</f>
        <v>0</v>
      </c>
      <c r="BU63" s="223">
        <f>IFERROR(IF(RIGHT(VLOOKUP($A63,csapatok!$A:$NN,BU$320,FALSE),5)="Csere",VLOOKUP(LEFT(VLOOKUP($A63,csapatok!$A:$NN,BU$320,FALSE),LEN(VLOOKUP($A63,csapatok!$A:$NN,BU$320,FALSE))-6),'csapat-ranglista'!$A:$FP,BU$321,FALSE)/8,VLOOKUP(VLOOKUP($A63,csapatok!$A:$NN,BU$320,FALSE),'csapat-ranglista'!$A:$FP,BU$321,FALSE)/4),0)</f>
        <v>0.91408444784540466</v>
      </c>
      <c r="BV63" s="223">
        <f>IFERROR(IF(RIGHT(VLOOKUP($A63,csapatok!$A:$NN,BV$320,FALSE),5)="Csere",VLOOKUP(LEFT(VLOOKUP($A63,csapatok!$A:$NN,BV$320,FALSE),LEN(VLOOKUP($A63,csapatok!$A:$NN,BV$320,FALSE))-6),'csapat-ranglista'!$A:$FP,BV$321,FALSE)/8,VLOOKUP(VLOOKUP($A63,csapatok!$A:$NN,BV$320,FALSE),'csapat-ranglista'!$A:$FP,BV$321,FALSE)/4),0)</f>
        <v>0</v>
      </c>
      <c r="BW63" s="223">
        <f>IFERROR(IF(RIGHT(VLOOKUP($A63,csapatok!$A:$NN,BW$320,FALSE),5)="Csere",VLOOKUP(LEFT(VLOOKUP($A63,csapatok!$A:$NN,BW$320,FALSE),LEN(VLOOKUP($A63,csapatok!$A:$NN,BW$320,FALSE))-6),'csapat-ranglista'!$A:$FP,BW$321,FALSE)/8,VLOOKUP(VLOOKUP($A63,csapatok!$A:$NN,BW$320,FALSE),'csapat-ranglista'!$A:$FP,BW$321,FALSE)/4),0)</f>
        <v>0</v>
      </c>
      <c r="BX63" s="223">
        <f>IFERROR(IF(RIGHT(VLOOKUP($A63,csapatok!$A:$NN,BX$320,FALSE),5)="Csere",VLOOKUP(LEFT(VLOOKUP($A63,csapatok!$A:$NN,BX$320,FALSE),LEN(VLOOKUP($A63,csapatok!$A:$NN,BX$320,FALSE))-6),'csapat-ranglista'!$A:$FP,BX$321,FALSE)/8,VLOOKUP(VLOOKUP($A63,csapatok!$A:$NN,BX$320,FALSE),'csapat-ranglista'!$A:$FP,BX$321,FALSE)/4),0)</f>
        <v>0</v>
      </c>
      <c r="BY63" s="223">
        <f>IFERROR(IF(RIGHT(VLOOKUP($A63,csapatok!$A:$NN,BY$320,FALSE),5)="Csere",VLOOKUP(LEFT(VLOOKUP($A63,csapatok!$A:$NN,BY$320,FALSE),LEN(VLOOKUP($A63,csapatok!$A:$NN,BY$320,FALSE))-6),'csapat-ranglista'!$A:$FP,BY$321,FALSE)/8,VLOOKUP(VLOOKUP($A63,csapatok!$A:$NN,BY$320,FALSE),'csapat-ranglista'!$A:$FP,BY$321,FALSE)/4),0)</f>
        <v>0</v>
      </c>
      <c r="BZ63" s="223">
        <f>IFERROR(IF(RIGHT(VLOOKUP($A63,csapatok!$A:$NN,BZ$320,FALSE),5)="Csere",VLOOKUP(LEFT(VLOOKUP($A63,csapatok!$A:$NN,BZ$320,FALSE),LEN(VLOOKUP($A63,csapatok!$A:$NN,BZ$320,FALSE))-6),'csapat-ranglista'!$A:$FP,BZ$321,FALSE)/8,VLOOKUP(VLOOKUP($A63,csapatok!$A:$NN,BZ$320,FALSE),'csapat-ranglista'!$A:$FP,BZ$321,FALSE)/4),0)</f>
        <v>0</v>
      </c>
      <c r="CA63" s="223">
        <f>IFERROR(IF(RIGHT(VLOOKUP($A63,csapatok!$A:$NN,CA$320,FALSE),5)="Csere",VLOOKUP(LEFT(VLOOKUP($A63,csapatok!$A:$NN,CA$320,FALSE),LEN(VLOOKUP($A63,csapatok!$A:$NN,CA$320,FALSE))-6),'csapat-ranglista'!$A:$FP,CA$321,FALSE)/8,VLOOKUP(VLOOKUP($A63,csapatok!$A:$NN,CA$320,FALSE),'csapat-ranglista'!$A:$FP,CA$321,FALSE)/4),0)</f>
        <v>3.5366931208319152</v>
      </c>
      <c r="CB63" s="223">
        <f>IFERROR(IF(RIGHT(VLOOKUP($A63,csapatok!$A:$NN,CB$320,FALSE),5)="Csere",VLOOKUP(LEFT(VLOOKUP($A63,csapatok!$A:$NN,CB$320,FALSE),LEN(VLOOKUP($A63,csapatok!$A:$NN,CB$320,FALSE))-6),'csapat-ranglista'!$A:$FP,CB$321,FALSE)/8,VLOOKUP(VLOOKUP($A63,csapatok!$A:$NN,CB$320,FALSE),'csapat-ranglista'!$A:$FP,CB$321,FALSE)/4),0)</f>
        <v>0</v>
      </c>
      <c r="CC63" s="223">
        <f>IFERROR(IF(RIGHT(VLOOKUP($A63,csapatok!$A:$NN,CC$320,FALSE),5)="Csere",VLOOKUP(LEFT(VLOOKUP($A63,csapatok!$A:$NN,CC$320,FALSE),LEN(VLOOKUP($A63,csapatok!$A:$NN,CC$320,FALSE))-6),'csapat-ranglista'!$A:$FP,CC$321,FALSE)/8,VLOOKUP(VLOOKUP($A63,csapatok!$A:$NN,CC$320,FALSE),'csapat-ranglista'!$A:$FP,CC$321,FALSE)/4),0)</f>
        <v>0</v>
      </c>
      <c r="CD63" s="223">
        <f>IFERROR(IF(RIGHT(VLOOKUP($A63,csapatok!$A:$NN,CD$320,FALSE),5)="Csere",VLOOKUP(LEFT(VLOOKUP($A63,csapatok!$A:$NN,CD$320,FALSE),LEN(VLOOKUP($A63,csapatok!$A:$NN,CD$320,FALSE))-6),'csapat-ranglista'!$A:$FP,CD$321,FALSE)/8,VLOOKUP(VLOOKUP($A63,csapatok!$A:$NN,CD$320,FALSE),'csapat-ranglista'!$A:$FP,CD$321,FALSE)/4),0)</f>
        <v>0</v>
      </c>
      <c r="CE63" s="223">
        <f>IFERROR(IF(RIGHT(VLOOKUP($A63,csapatok!$A:$NN,CE$320,FALSE),5)="Csere",VLOOKUP(LEFT(VLOOKUP($A63,csapatok!$A:$NN,CE$320,FALSE),LEN(VLOOKUP($A63,csapatok!$A:$NN,CE$320,FALSE))-6),'csapat-ranglista'!$A:$FP,CE$321,FALSE)/8,VLOOKUP(VLOOKUP($A63,csapatok!$A:$NN,CE$320,FALSE),'csapat-ranglista'!$A:$FP,CE$321,FALSE)/4),0)</f>
        <v>0</v>
      </c>
      <c r="CF63" s="223">
        <f>IFERROR(IF(RIGHT(VLOOKUP($A63,csapatok!$A:$NN,CF$320,FALSE),5)="Csere",VLOOKUP(LEFT(VLOOKUP($A63,csapatok!$A:$NN,CF$320,FALSE),LEN(VLOOKUP($A63,csapatok!$A:$NN,CF$320,FALSE))-6),'csapat-ranglista'!$A:$FP,CF$321,FALSE)/8,VLOOKUP(VLOOKUP($A63,csapatok!$A:$NN,CF$320,FALSE),'csapat-ranglista'!$A:$FP,CF$321,FALSE)/4),0)</f>
        <v>0</v>
      </c>
      <c r="CG63" s="223">
        <f>IFERROR(IF(RIGHT(VLOOKUP($A63,csapatok!$A:$NN,CG$320,FALSE),5)="Csere",VLOOKUP(LEFT(VLOOKUP($A63,csapatok!$A:$NN,CG$320,FALSE),LEN(VLOOKUP($A63,csapatok!$A:$NN,CG$320,FALSE))-6),'csapat-ranglista'!$A:$FP,CG$321,FALSE)/8,VLOOKUP(VLOOKUP($A63,csapatok!$A:$NN,CG$320,FALSE),'csapat-ranglista'!$A:$FP,CG$321,FALSE)/4),0)</f>
        <v>0</v>
      </c>
      <c r="CH63" s="223">
        <f>IFERROR(IF(RIGHT(VLOOKUP($A63,csapatok!$A:$NN,CH$320,FALSE),5)="Csere",VLOOKUP(LEFT(VLOOKUP($A63,csapatok!$A:$NN,CH$320,FALSE),LEN(VLOOKUP($A63,csapatok!$A:$NN,CH$320,FALSE))-6),'csapat-ranglista'!$A:$FP,CH$321,FALSE)/8,VLOOKUP(VLOOKUP($A63,csapatok!$A:$NN,CH$320,FALSE),'csapat-ranglista'!$A:$FP,CH$321,FALSE)/4),0)</f>
        <v>0</v>
      </c>
      <c r="CI63" s="223">
        <f>IFERROR(IF(RIGHT(VLOOKUP($A63,csapatok!$A:$NN,CI$320,FALSE),5)="Csere",VLOOKUP(LEFT(VLOOKUP($A63,csapatok!$A:$NN,CI$320,FALSE),LEN(VLOOKUP($A63,csapatok!$A:$NN,CI$320,FALSE))-6),'csapat-ranglista'!$A:$FP,CI$321,FALSE)/8,VLOOKUP(VLOOKUP($A63,csapatok!$A:$NN,CI$320,FALSE),'csapat-ranglista'!$A:$FP,CI$321,FALSE)/4),0)</f>
        <v>0</v>
      </c>
      <c r="CJ63" s="224">
        <f>versenyek!$IQ$11*IFERROR(VLOOKUP(VLOOKUP($A63,versenyek!IP:IR,3,FALSE),szabalyok!$A$16:$B$23,2,FALSE)/4,0)</f>
        <v>0</v>
      </c>
      <c r="CK63" s="224">
        <f>versenyek!$IT$11*IFERROR(VLOOKUP(VLOOKUP($A63,versenyek!IS:IU,3,FALSE),szabalyok!$A$16:$B$23,2,FALSE)/4,0)</f>
        <v>0</v>
      </c>
      <c r="CL63" s="223">
        <f>IFERROR(IF(RIGHT(VLOOKUP($A63,csapatok!$A:$NN,CL$320,FALSE),5)="Csere",VLOOKUP(LEFT(VLOOKUP($A63,csapatok!$A:$NN,CL$320,FALSE),LEN(VLOOKUP($A63,csapatok!$A:$NN,CL$320,FALSE))-6),'csapat-ranglista'!$A:$FP,CL$321,FALSE)/8,VLOOKUP(VLOOKUP($A63,csapatok!$A:$NN,CL$320,FALSE),'csapat-ranglista'!$A:$FP,CL$321,FALSE)/4),0)</f>
        <v>0</v>
      </c>
      <c r="CM63" s="223">
        <f>IFERROR(IF(RIGHT(VLOOKUP($A63,csapatok!$A:$NN,CM$320,FALSE),5)="Csere",VLOOKUP(LEFT(VLOOKUP($A63,csapatok!$A:$NN,CM$320,FALSE),LEN(VLOOKUP($A63,csapatok!$A:$NN,CM$320,FALSE))-6),'csapat-ranglista'!$A:$FP,CM$321,FALSE)/8,VLOOKUP(VLOOKUP($A63,csapatok!$A:$NN,CM$320,FALSE),'csapat-ranglista'!$A:$FP,CM$321,FALSE)/4),0)</f>
        <v>0</v>
      </c>
      <c r="CN63" s="223">
        <f>IFERROR(IF(RIGHT(VLOOKUP($A63,csapatok!$A:$NN,CN$320,FALSE),5)="Csere",VLOOKUP(LEFT(VLOOKUP($A63,csapatok!$A:$NN,CN$320,FALSE),LEN(VLOOKUP($A63,csapatok!$A:$NN,CN$320,FALSE))-6),'csapat-ranglista'!$A:$FP,CN$321,FALSE)/8,VLOOKUP(VLOOKUP($A63,csapatok!$A:$NN,CN$320,FALSE),'csapat-ranglista'!$A:$FP,CN$321,FALSE)/4),0)</f>
        <v>0</v>
      </c>
      <c r="CO63" s="223">
        <f>IFERROR(IF(RIGHT(VLOOKUP($A63,csapatok!$A:$NN,CO$320,FALSE),5)="Csere",VLOOKUP(LEFT(VLOOKUP($A63,csapatok!$A:$NN,CO$320,FALSE),LEN(VLOOKUP($A63,csapatok!$A:$NN,CO$320,FALSE))-6),'csapat-ranglista'!$A:$FP,CO$321,FALSE)/8,VLOOKUP(VLOOKUP($A63,csapatok!$A:$NN,CO$320,FALSE),'csapat-ranglista'!$A:$FP,CO$321,FALSE)/4),0)</f>
        <v>0</v>
      </c>
      <c r="CP63" s="223">
        <f>IFERROR(IF(RIGHT(VLOOKUP($A63,csapatok!$A:$NN,CP$320,FALSE),5)="Csere",VLOOKUP(LEFT(VLOOKUP($A63,csapatok!$A:$NN,CP$320,FALSE),LEN(VLOOKUP($A63,csapatok!$A:$NN,CP$320,FALSE))-6),'csapat-ranglista'!$A:$FP,CP$321,FALSE)/8,VLOOKUP(VLOOKUP($A63,csapatok!$A:$NN,CP$320,FALSE),'csapat-ranglista'!$A:$FP,CP$321,FALSE)/4),0)</f>
        <v>0</v>
      </c>
      <c r="CQ63" s="223">
        <f>IFERROR(IF(RIGHT(VLOOKUP($A63,csapatok!$A:$NN,CQ$320,FALSE),5)="Csere",VLOOKUP(LEFT(VLOOKUP($A63,csapatok!$A:$NN,CQ$320,FALSE),LEN(VLOOKUP($A63,csapatok!$A:$NN,CQ$320,FALSE))-6),'csapat-ranglista'!$A:$FP,CQ$321,FALSE)/8,VLOOKUP(VLOOKUP($A63,csapatok!$A:$NN,CQ$320,FALSE),'csapat-ranglista'!$A:$FP,CQ$321,FALSE)/4),0)</f>
        <v>0</v>
      </c>
      <c r="CR63" s="223">
        <f>IFERROR(IF(RIGHT(VLOOKUP($A63,csapatok!$A:$NN,CR$320,FALSE),5)="Csere",VLOOKUP(LEFT(VLOOKUP($A63,csapatok!$A:$NN,CR$320,FALSE),LEN(VLOOKUP($A63,csapatok!$A:$NN,CR$320,FALSE))-6),'csapat-ranglista'!$A:$FP,CR$321,FALSE)/8,VLOOKUP(VLOOKUP($A63,csapatok!$A:$NN,CR$320,FALSE),'csapat-ranglista'!$A:$FP,CR$321,FALSE)/4),0)</f>
        <v>0</v>
      </c>
      <c r="CS63" s="223">
        <f>IFERROR(IF(RIGHT(VLOOKUP($A63,csapatok!$A:$NN,CS$320,FALSE),5)="Csere",VLOOKUP(LEFT(VLOOKUP($A63,csapatok!$A:$NN,CS$320,FALSE),LEN(VLOOKUP($A63,csapatok!$A:$NN,CS$320,FALSE))-6),'csapat-ranglista'!$A:$FP,CS$321,FALSE)/8,VLOOKUP(VLOOKUP($A63,csapatok!$A:$NN,CS$320,FALSE),'csapat-ranglista'!$A:$FP,CS$321,FALSE)/4),0)</f>
        <v>0</v>
      </c>
      <c r="CT63" s="223">
        <f>IFERROR(IF(RIGHT(VLOOKUP($A63,csapatok!$A:$NN,CT$320,FALSE),5)="Csere",VLOOKUP(LEFT(VLOOKUP($A63,csapatok!$A:$NN,CT$320,FALSE),LEN(VLOOKUP($A63,csapatok!$A:$NN,CT$320,FALSE))-6),'csapat-ranglista'!$A:$FP,CT$321,FALSE)/8,VLOOKUP(VLOOKUP($A63,csapatok!$A:$NN,CT$320,FALSE),'csapat-ranglista'!$A:$FP,CT$321,FALSE)/4),0)</f>
        <v>0</v>
      </c>
      <c r="CU63" s="223">
        <f>IFERROR(IF(RIGHT(VLOOKUP($A63,csapatok!$A:$NN,CU$320,FALSE),5)="Csere",VLOOKUP(LEFT(VLOOKUP($A63,csapatok!$A:$NN,CU$320,FALSE),LEN(VLOOKUP($A63,csapatok!$A:$NN,CU$320,FALSE))-6),'csapat-ranglista'!$A:$FP,CU$321,FALSE)/8,VLOOKUP(VLOOKUP($A63,csapatok!$A:$NN,CU$320,FALSE),'csapat-ranglista'!$A:$FP,CU$321,FALSE)/4),0)</f>
        <v>0</v>
      </c>
      <c r="CV63" s="223">
        <f>IFERROR(IF(RIGHT(VLOOKUP($A63,csapatok!$A:$NN,CV$320,FALSE),5)="Csere",VLOOKUP(LEFT(VLOOKUP($A63,csapatok!$A:$NN,CV$320,FALSE),LEN(VLOOKUP($A63,csapatok!$A:$NN,CV$320,FALSE))-6),'csapat-ranglista'!$A:$FP,CV$321,FALSE)/8,VLOOKUP(VLOOKUP($A63,csapatok!$A:$NN,CV$320,FALSE),'csapat-ranglista'!$A:$FP,CV$321,FALSE)/4),0)</f>
        <v>0</v>
      </c>
      <c r="CW63" s="223">
        <f>IFERROR(IF(RIGHT(VLOOKUP($A63,csapatok!$A:$NN,CW$320,FALSE),5)="Csere",VLOOKUP(LEFT(VLOOKUP($A63,csapatok!$A:$NN,CW$320,FALSE),LEN(VLOOKUP($A63,csapatok!$A:$NN,CW$320,FALSE))-6),'csapat-ranglista'!$A:$FP,CW$321,FALSE)/8,VLOOKUP(VLOOKUP($A63,csapatok!$A:$NN,CW$320,FALSE),'csapat-ranglista'!$A:$FP,CW$321,FALSE)/4),0)</f>
        <v>0</v>
      </c>
      <c r="CX63" s="223">
        <f>IFERROR(IF(RIGHT(VLOOKUP($A63,csapatok!$A:$NN,CX$320,FALSE),5)="Csere",VLOOKUP(LEFT(VLOOKUP($A63,csapatok!$A:$NN,CX$320,FALSE),LEN(VLOOKUP($A63,csapatok!$A:$NN,CX$320,FALSE))-6),'csapat-ranglista'!$A:$FP,CX$321,FALSE)/8,VLOOKUP(VLOOKUP($A63,csapatok!$A:$NN,CX$320,FALSE),'csapat-ranglista'!$A:$FP,CX$321,FALSE)/4),0)</f>
        <v>0</v>
      </c>
      <c r="CY63" s="223">
        <f>IFERROR(IF(RIGHT(VLOOKUP($A63,csapatok!$A:$NN,CY$320,FALSE),5)="Csere",VLOOKUP(LEFT(VLOOKUP($A63,csapatok!$A:$NN,CY$320,FALSE),LEN(VLOOKUP($A63,csapatok!$A:$NN,CY$320,FALSE))-6),'csapat-ranglista'!$A:$FP,CY$321,FALSE)/8,VLOOKUP(VLOOKUP($A63,csapatok!$A:$NN,CY$320,FALSE),'csapat-ranglista'!$A:$FP,CY$321,FALSE)/4),0)</f>
        <v>0</v>
      </c>
      <c r="CZ63" s="223">
        <f>IFERROR(IF(RIGHT(VLOOKUP($A63,csapatok!$A:$NN,CZ$320,FALSE),5)="Csere",VLOOKUP(LEFT(VLOOKUP($A63,csapatok!$A:$NN,CZ$320,FALSE),LEN(VLOOKUP($A63,csapatok!$A:$NN,CZ$320,FALSE))-6),'csapat-ranglista'!$A:$FP,CZ$321,FALSE)/8,VLOOKUP(VLOOKUP($A63,csapatok!$A:$NN,CZ$320,FALSE),'csapat-ranglista'!$A:$FP,CZ$321,FALSE)/4),0)</f>
        <v>0</v>
      </c>
      <c r="DA63" s="223">
        <f>IFERROR(IF(RIGHT(VLOOKUP($A63,csapatok!$A:$NN,DA$320,FALSE),5)="Csere",VLOOKUP(LEFT(VLOOKUP($A63,csapatok!$A:$NN,DA$320,FALSE),LEN(VLOOKUP($A63,csapatok!$A:$NN,DA$320,FALSE))-6),'csapat-ranglista'!$A:$FP,DA$321,FALSE)/8,VLOOKUP(VLOOKUP($A63,csapatok!$A:$NN,DA$320,FALSE),'csapat-ranglista'!$A:$FP,DA$321,FALSE)/4),0)</f>
        <v>0</v>
      </c>
      <c r="DB63" s="223">
        <f>IFERROR(IF(RIGHT(VLOOKUP($A63,csapatok!$A:$NN,DB$320,FALSE),5)="Csere",VLOOKUP(LEFT(VLOOKUP($A63,csapatok!$A:$NN,DB$320,FALSE),LEN(VLOOKUP($A63,csapatok!$A:$NN,DB$320,FALSE))-6),'csapat-ranglista'!$A:$FP,DB$321,FALSE)/8,VLOOKUP(VLOOKUP($A63,csapatok!$A:$NN,DB$320,FALSE),'csapat-ranglista'!$A:$FP,DB$321,FALSE)/4),0)</f>
        <v>0</v>
      </c>
      <c r="DC63" s="223">
        <f>IFERROR(IF(RIGHT(VLOOKUP($A63,csapatok!$A:$NN,DC$320,FALSE),5)="Csere",VLOOKUP(LEFT(VLOOKUP($A63,csapatok!$A:$NN,DC$320,FALSE),LEN(VLOOKUP($A63,csapatok!$A:$NN,DC$320,FALSE))-6),'csapat-ranglista'!$A:$FP,DC$321,FALSE)/8,VLOOKUP(VLOOKUP($A63,csapatok!$A:$NN,DC$320,FALSE),'csapat-ranglista'!$A:$FP,DC$321,FALSE)/4),0)</f>
        <v>0</v>
      </c>
      <c r="DD63" s="223">
        <f>IFERROR(IF(RIGHT(VLOOKUP($A63,csapatok!$A:$NN,DD$320,FALSE),5)="Csere",VLOOKUP(LEFT(VLOOKUP($A63,csapatok!$A:$NN,DD$320,FALSE),LEN(VLOOKUP($A63,csapatok!$A:$NN,DD$320,FALSE))-6),'csapat-ranglista'!$A:$FP,DD$321,FALSE)/8,VLOOKUP(VLOOKUP($A63,csapatok!$A:$NN,DD$320,FALSE),'csapat-ranglista'!$A:$FP,DD$321,FALSE)/4),0)</f>
        <v>0</v>
      </c>
      <c r="DE63" s="223">
        <f>IFERROR(IF(RIGHT(VLOOKUP($A63,csapatok!$A:$NN,DE$320,FALSE),5)="Csere",VLOOKUP(LEFT(VLOOKUP($A63,csapatok!$A:$NN,DE$320,FALSE),LEN(VLOOKUP($A63,csapatok!$A:$NN,DE$320,FALSE))-6),'csapat-ranglista'!$A:$FP,DE$321,FALSE)/8,VLOOKUP(VLOOKUP($A63,csapatok!$A:$NN,DE$320,FALSE),'csapat-ranglista'!$A:$FP,DE$321,FALSE)/4),0)</f>
        <v>0</v>
      </c>
      <c r="DF63" s="223">
        <f>IFERROR(IF(RIGHT(VLOOKUP($A63,csapatok!$A:$NN,DF$320,FALSE),5)="Csere",VLOOKUP(LEFT(VLOOKUP($A63,csapatok!$A:$NN,DF$320,FALSE),LEN(VLOOKUP($A63,csapatok!$A:$NN,DF$320,FALSE))-6),'csapat-ranglista'!$A:$FP,DF$321,FALSE)/8,VLOOKUP(VLOOKUP($A63,csapatok!$A:$NN,DF$320,FALSE),'csapat-ranglista'!$A:$FP,DF$321,FALSE)/4),0)</f>
        <v>0</v>
      </c>
      <c r="DG63" s="223">
        <f>IFERROR(IF(RIGHT(VLOOKUP($A63,csapatok!$A:$NN,DG$320,FALSE),5)="Csere",VLOOKUP(LEFT(VLOOKUP($A63,csapatok!$A:$NN,DG$320,FALSE),LEN(VLOOKUP($A63,csapatok!$A:$NN,DG$320,FALSE))-6),'csapat-ranglista'!$A:$FP,DG$321,FALSE)/8,VLOOKUP(VLOOKUP($A63,csapatok!$A:$NN,DG$320,FALSE),'csapat-ranglista'!$A:$FP,DG$321,FALSE)/4),0)</f>
        <v>0</v>
      </c>
      <c r="DH63" s="223">
        <f>IFERROR(IF(RIGHT(VLOOKUP($A63,csapatok!$A:$NN,DH$320,FALSE),5)="Csere",VLOOKUP(LEFT(VLOOKUP($A63,csapatok!$A:$NN,DH$320,FALSE),LEN(VLOOKUP($A63,csapatok!$A:$NN,DH$320,FALSE))-6),'csapat-ranglista'!$A:$FP,DH$321,FALSE)/8,VLOOKUP(VLOOKUP($A63,csapatok!$A:$NN,DH$320,FALSE),'csapat-ranglista'!$A:$FP,DH$321,FALSE)/4),0)</f>
        <v>7.155214895265245</v>
      </c>
      <c r="DI63" s="223">
        <f>IFERROR(IF(RIGHT(VLOOKUP($A63,csapatok!$A:$NN,DI$320,FALSE),5)="Csere",VLOOKUP(LEFT(VLOOKUP($A63,csapatok!$A:$NN,DI$320,FALSE),LEN(VLOOKUP($A63,csapatok!$A:$NN,DI$320,FALSE))-6),'csapat-ranglista'!$A:$FP,DI$321,FALSE)/8,VLOOKUP(VLOOKUP($A63,csapatok!$A:$NN,DI$320,FALSE),'csapat-ranglista'!$A:$FP,DI$321,FALSE)/4),0)</f>
        <v>0</v>
      </c>
      <c r="DJ63" s="223">
        <f>IFERROR(IF(RIGHT(VLOOKUP($A63,csapatok!$A:$NN,DJ$320,FALSE),5)="Csere",VLOOKUP(LEFT(VLOOKUP($A63,csapatok!$A:$NN,DJ$320,FALSE),LEN(VLOOKUP($A63,csapatok!$A:$NN,DJ$320,FALSE))-6),'csapat-ranglista'!$A:$FP,DJ$321,FALSE)/8,VLOOKUP(VLOOKUP($A63,csapatok!$A:$NN,DJ$320,FALSE),'csapat-ranglista'!$A:$FP,DJ$321,FALSE)/4),0)</f>
        <v>0</v>
      </c>
      <c r="DK63" s="223">
        <f>IFERROR(IF(RIGHT(VLOOKUP($A63,csapatok!$A:$NN,DK$320,FALSE),5)="Csere",VLOOKUP(LEFT(VLOOKUP($A63,csapatok!$A:$NN,DK$320,FALSE),LEN(VLOOKUP($A63,csapatok!$A:$NN,DK$320,FALSE))-6),'csapat-ranglista'!$A:$FP,DK$321,FALSE)/8,VLOOKUP(VLOOKUP($A63,csapatok!$A:$NN,DK$320,FALSE),'csapat-ranglista'!$A:$FP,DK$321,FALSE)/4),0)</f>
        <v>0</v>
      </c>
      <c r="DL63" s="223">
        <f>IFERROR(IF(RIGHT(VLOOKUP($A63,csapatok!$A:$NN,DL$320,FALSE),5)="Csere",VLOOKUP(LEFT(VLOOKUP($A63,csapatok!$A:$NN,DL$320,FALSE),LEN(VLOOKUP($A63,csapatok!$A:$NN,DL$320,FALSE))-6),'csapat-ranglista'!$A:$FP,DL$321,FALSE)/8,VLOOKUP(VLOOKUP($A63,csapatok!$A:$NN,DL$320,FALSE),'csapat-ranglista'!$A:$FP,DL$321,FALSE)/4),0)</f>
        <v>0</v>
      </c>
      <c r="DM63" s="223">
        <f>IFERROR(IF(RIGHT(VLOOKUP($A63,csapatok!$A:$NN,DM$320,FALSE),5)="Csere",VLOOKUP(LEFT(VLOOKUP($A63,csapatok!$A:$NN,DM$320,FALSE),LEN(VLOOKUP($A63,csapatok!$A:$NN,DM$320,FALSE))-6),'csapat-ranglista'!$A:$FP,DM$321,FALSE)/8,VLOOKUP(VLOOKUP($A63,csapatok!$A:$NN,DM$320,FALSE),'csapat-ranglista'!$A:$FP,DM$321,FALSE)/4),0)</f>
        <v>0</v>
      </c>
      <c r="DN63" s="223">
        <f>IFERROR(IF(RIGHT(VLOOKUP($A63,csapatok!$A:$NN,DN$320,FALSE),5)="Csere",VLOOKUP(LEFT(VLOOKUP($A63,csapatok!$A:$NN,DN$320,FALSE),LEN(VLOOKUP($A63,csapatok!$A:$NN,DN$320,FALSE))-6),'csapat-ranglista'!$A:$FP,DN$321,FALSE)/8,VLOOKUP(VLOOKUP($A63,csapatok!$A:$NN,DN$320,FALSE),'csapat-ranglista'!$A:$FP,DN$321,FALSE)/4),0)</f>
        <v>0</v>
      </c>
      <c r="DO63" s="224">
        <f>versenyek!$MF$11*IFERROR(VLOOKUP(VLOOKUP($A63,versenyek!ME:MG,3,FALSE),szabalyok!$A$16:$B$23,2,FALSE)/4,0)</f>
        <v>0</v>
      </c>
      <c r="DP63" s="224">
        <f>versenyek!$MI$11*IFERROR(VLOOKUP(VLOOKUP($A63,versenyek!MH:MJ,3,FALSE),szabalyok!$A$16:$B$23,2,FALSE)/4,0)</f>
        <v>0</v>
      </c>
      <c r="DQ63" s="223">
        <f>IFERROR(IF(RIGHT(VLOOKUP($A63,csapatok!$A:$NN,DQ$320,FALSE),5)="Csere",VLOOKUP(LEFT(VLOOKUP($A63,csapatok!$A:$NN,DQ$320,FALSE),LEN(VLOOKUP($A63,csapatok!$A:$NN,DQ$320,FALSE))-6),'csapat-ranglista'!$A:$FP,DQ$321,FALSE)/8,VLOOKUP(VLOOKUP($A63,csapatok!$A:$NN,DQ$320,FALSE),'csapat-ranglista'!$A:$FP,DQ$321,FALSE)/4),0)</f>
        <v>0</v>
      </c>
      <c r="DR63" s="223">
        <f>IFERROR(IF(RIGHT(VLOOKUP($A63,csapatok!$A:$NN,DR$320,FALSE),5)="Csere",VLOOKUP(LEFT(VLOOKUP($A63,csapatok!$A:$NN,DR$320,FALSE),LEN(VLOOKUP($A63,csapatok!$A:$NN,DR$320,FALSE))-6),'csapat-ranglista'!$A:$FP,DR$321,FALSE)/8,VLOOKUP(VLOOKUP($A63,csapatok!$A:$NN,DR$320,FALSE),'csapat-ranglista'!$A:$FP,DR$321,FALSE)/4),0)</f>
        <v>0</v>
      </c>
      <c r="DS63" s="223">
        <f>IFERROR(IF(RIGHT(VLOOKUP($A63,csapatok!$A:$NN,DS$320,FALSE),5)="Csere",VLOOKUP(LEFT(VLOOKUP($A63,csapatok!$A:$NN,DS$320,FALSE),LEN(VLOOKUP($A63,csapatok!$A:$NN,DS$320,FALSE))-6),'csapat-ranglista'!$A:$FP,DS$321,FALSE)/8,VLOOKUP(VLOOKUP($A63,csapatok!$A:$NN,DS$320,FALSE),'csapat-ranglista'!$A:$FP,DS$321,FALSE)/4),0)</f>
        <v>0</v>
      </c>
      <c r="DT63" s="223">
        <f>IFERROR(IF(RIGHT(VLOOKUP($A63,csapatok!$A:$NN,DT$320,FALSE),5)="Csere",VLOOKUP(LEFT(VLOOKUP($A63,csapatok!$A:$NN,DT$320,FALSE),LEN(VLOOKUP($A63,csapatok!$A:$NN,DT$320,FALSE))-6),'csapat-ranglista'!$A:$FP,DT$321,FALSE)/8,VLOOKUP(VLOOKUP($A63,csapatok!$A:$NN,DT$320,FALSE),'csapat-ranglista'!$A:$FP,DT$321,FALSE)/4),0)</f>
        <v>0</v>
      </c>
      <c r="DU63" s="223">
        <f>IFERROR(IF(RIGHT(VLOOKUP($A63,csapatok!$A:$NN,DU$320,FALSE),5)="Csere",VLOOKUP(LEFT(VLOOKUP($A63,csapatok!$A:$NN,DU$320,FALSE),LEN(VLOOKUP($A63,csapatok!$A:$NN,DU$320,FALSE))-6),'csapat-ranglista'!$A:$FP,DU$321,FALSE)/8,VLOOKUP(VLOOKUP($A63,csapatok!$A:$NN,DU$320,FALSE),'csapat-ranglista'!$A:$FP,DU$321,FALSE)/4),0)</f>
        <v>0</v>
      </c>
      <c r="DV63" s="223">
        <f>IFERROR(IF(RIGHT(VLOOKUP($A63,csapatok!$A:$NN,DV$320,FALSE),5)="Csere",VLOOKUP(LEFT(VLOOKUP($A63,csapatok!$A:$NN,DV$320,FALSE),LEN(VLOOKUP($A63,csapatok!$A:$NN,DV$320,FALSE))-6),'csapat-ranglista'!$A:$FP,DV$321,FALSE)/8,VLOOKUP(VLOOKUP($A63,csapatok!$A:$NN,DV$320,FALSE),'csapat-ranglista'!$A:$FP,DV$321,FALSE)/4),0)</f>
        <v>0</v>
      </c>
      <c r="DW63" s="223">
        <f>IFERROR(IF(RIGHT(VLOOKUP($A63,csapatok!$A:$NN,DW$320,FALSE),5)="Csere",VLOOKUP(LEFT(VLOOKUP($A63,csapatok!$A:$NN,DW$320,FALSE),LEN(VLOOKUP($A63,csapatok!$A:$NN,DW$320,FALSE))-6),'csapat-ranglista'!$A:$FP,DW$321,FALSE)/8,VLOOKUP(VLOOKUP($A63,csapatok!$A:$NN,DW$320,FALSE),'csapat-ranglista'!$A:$FP,DW$321,FALSE)/4),0)</f>
        <v>0</v>
      </c>
      <c r="DX63" s="223">
        <f>IFERROR(IF(RIGHT(VLOOKUP($A63,csapatok!$A:$NN,DX$320,FALSE),5)="Csere",VLOOKUP(LEFT(VLOOKUP($A63,csapatok!$A:$NN,DX$320,FALSE),LEN(VLOOKUP($A63,csapatok!$A:$NN,DX$320,FALSE))-6),'csapat-ranglista'!$A:$FP,DX$321,FALSE)/8,VLOOKUP(VLOOKUP($A63,csapatok!$A:$NN,DX$320,FALSE),'csapat-ranglista'!$A:$FP,DX$321,FALSE)/4),0)</f>
        <v>0</v>
      </c>
      <c r="DY63" s="223">
        <f>IFERROR(IF(RIGHT(VLOOKUP($A63,csapatok!$A:$NN,DY$320,FALSE),5)="Csere",VLOOKUP(LEFT(VLOOKUP($A63,csapatok!$A:$NN,DY$320,FALSE),LEN(VLOOKUP($A63,csapatok!$A:$NN,DY$320,FALSE))-6),'csapat-ranglista'!$A:$FP,DY$321,FALSE)/8,VLOOKUP(VLOOKUP($A63,csapatok!$A:$NN,DY$320,FALSE),'csapat-ranglista'!$A:$FP,DY$321,FALSE)/4),0)</f>
        <v>0</v>
      </c>
      <c r="DZ63" s="223">
        <f>IFERROR(IF(RIGHT(VLOOKUP($A63,csapatok!$A:$NN,DZ$320,FALSE),5)="Csere",VLOOKUP(LEFT(VLOOKUP($A63,csapatok!$A:$NN,DZ$320,FALSE),LEN(VLOOKUP($A63,csapatok!$A:$NN,DZ$320,FALSE))-6),'csapat-ranglista'!$A:$FP,DZ$321,FALSE)/8,VLOOKUP(VLOOKUP($A63,csapatok!$A:$NN,DZ$320,FALSE),'csapat-ranglista'!$A:$FP,DZ$321,FALSE)/4),0)</f>
        <v>0</v>
      </c>
      <c r="EA63" s="223">
        <f>IFERROR(IF(RIGHT(VLOOKUP($A63,csapatok!$A:$NN,EA$320,FALSE),5)="Csere",VLOOKUP(LEFT(VLOOKUP($A63,csapatok!$A:$NN,EA$320,FALSE),LEN(VLOOKUP($A63,csapatok!$A:$NN,EA$320,FALSE))-6),'csapat-ranglista'!$A:$FP,EA$321,FALSE)/8,VLOOKUP(VLOOKUP($A63,csapatok!$A:$NN,EA$320,FALSE),'csapat-ranglista'!$A:$FP,EA$321,FALSE)/4),0)</f>
        <v>0</v>
      </c>
      <c r="EB63" s="223">
        <f>IFERROR(IF(RIGHT(VLOOKUP($A63,csapatok!$A:$NN,EB$320,FALSE),5)="Csere",VLOOKUP(LEFT(VLOOKUP($A63,csapatok!$A:$NN,EB$320,FALSE),LEN(VLOOKUP($A63,csapatok!$A:$NN,EB$320,FALSE))-6),'csapat-ranglista'!$A:$FP,EB$321,FALSE)/8,VLOOKUP(VLOOKUP($A63,csapatok!$A:$NN,EB$320,FALSE),'csapat-ranglista'!$A:$FP,EB$321,FALSE)/4),0)</f>
        <v>0</v>
      </c>
      <c r="EC63" s="223">
        <f>IFERROR(IF(RIGHT(VLOOKUP($A63,csapatok!$A:$NN,EC$320,FALSE),5)="Csere",VLOOKUP(LEFT(VLOOKUP($A63,csapatok!$A:$NN,EC$320,FALSE),LEN(VLOOKUP($A63,csapatok!$A:$NN,EC$320,FALSE))-6),'csapat-ranglista'!$A:$FP,EC$321,FALSE)/8,VLOOKUP(VLOOKUP($A63,csapatok!$A:$NN,EC$320,FALSE),'csapat-ranglista'!$A:$FP,EC$321,FALSE)/4),0)</f>
        <v>0</v>
      </c>
      <c r="ED63" s="223">
        <f>IFERROR(IF(RIGHT(VLOOKUP($A63,csapatok!$A:$NN,ED$320,FALSE),5)="Csere",VLOOKUP(LEFT(VLOOKUP($A63,csapatok!$A:$NN,ED$320,FALSE),LEN(VLOOKUP($A63,csapatok!$A:$NN,ED$320,FALSE))-6),'csapat-ranglista'!$A:$FP,ED$321,FALSE)/8,VLOOKUP(VLOOKUP($A63,csapatok!$A:$NN,ED$320,FALSE),'csapat-ranglista'!$A:$FP,ED$321,FALSE)/4),0)</f>
        <v>0</v>
      </c>
      <c r="EE63" s="223">
        <f>IFERROR(IF(RIGHT(VLOOKUP($A63,csapatok!$A:$NN,EE$320,FALSE),5)="Csere",VLOOKUP(LEFT(VLOOKUP($A63,csapatok!$A:$NN,EE$320,FALSE),LEN(VLOOKUP($A63,csapatok!$A:$NN,EE$320,FALSE))-6),'csapat-ranglista'!$A:$FP,EE$321,FALSE)/8,VLOOKUP(VLOOKUP($A63,csapatok!$A:$NN,EE$320,FALSE),'csapat-ranglista'!$A:$FP,EE$321,FALSE)/4),0)</f>
        <v>0</v>
      </c>
      <c r="EF63" s="223">
        <f>IFERROR(IF(RIGHT(VLOOKUP($A63,csapatok!$A:$NN,EF$320,FALSE),5)="Csere",VLOOKUP(LEFT(VLOOKUP($A63,csapatok!$A:$NN,EF$320,FALSE),LEN(VLOOKUP($A63,csapatok!$A:$NN,EF$320,FALSE))-6),'csapat-ranglista'!$A:$FP,EF$321,FALSE)/8,VLOOKUP(VLOOKUP($A63,csapatok!$A:$NN,EF$320,FALSE),'csapat-ranglista'!$A:$FP,EF$321,FALSE)/4),0)</f>
        <v>0</v>
      </c>
      <c r="EG63" s="223">
        <f>IFERROR(IF(RIGHT(VLOOKUP($A63,csapatok!$A:$NN,EG$320,FALSE),5)="Csere",VLOOKUP(LEFT(VLOOKUP($A63,csapatok!$A:$NN,EG$320,FALSE),LEN(VLOOKUP($A63,csapatok!$A:$NN,EG$320,FALSE))-6),'csapat-ranglista'!$A:$FP,EG$321,FALSE)/8,VLOOKUP(VLOOKUP($A63,csapatok!$A:$NN,EG$320,FALSE),'csapat-ranglista'!$A:$FP,EG$321,FALSE)/4),0)</f>
        <v>0</v>
      </c>
      <c r="EH63" s="223">
        <f>IFERROR(IF(RIGHT(VLOOKUP($A63,csapatok!$A:$NN,EH$320,FALSE),5)="Csere",VLOOKUP(LEFT(VLOOKUP($A63,csapatok!$A:$NN,EH$320,FALSE),LEN(VLOOKUP($A63,csapatok!$A:$NN,EH$320,FALSE))-6),'csapat-ranglista'!$A:$FP,EH$321,FALSE)/8,VLOOKUP(VLOOKUP($A63,csapatok!$A:$NN,EH$320,FALSE),'csapat-ranglista'!$A:$FP,EH$321,FALSE)/4),0)</f>
        <v>0</v>
      </c>
      <c r="EI63" s="223">
        <f>IFERROR(IF(RIGHT(VLOOKUP($A63,csapatok!$A:$NN,EI$320,FALSE),5)="Csere",VLOOKUP(LEFT(VLOOKUP($A63,csapatok!$A:$NN,EI$320,FALSE),LEN(VLOOKUP($A63,csapatok!$A:$NN,EI$320,FALSE))-6),'csapat-ranglista'!$A:$FP,EI$321,FALSE)/8,VLOOKUP(VLOOKUP($A63,csapatok!$A:$NN,EI$320,FALSE),'csapat-ranglista'!$A:$FP,EI$321,FALSE)/4),0)</f>
        <v>0</v>
      </c>
      <c r="EJ63" s="223">
        <f>IFERROR(IF(RIGHT(VLOOKUP($A63,csapatok!$A:$NN,EJ$320,FALSE),5)="Csere",VLOOKUP(LEFT(VLOOKUP($A63,csapatok!$A:$NN,EJ$320,FALSE),LEN(VLOOKUP($A63,csapatok!$A:$NN,EJ$320,FALSE))-6),'csapat-ranglista'!$A:$FP,EJ$321,FALSE)/8,VLOOKUP(VLOOKUP($A63,csapatok!$A:$NN,EJ$320,FALSE),'csapat-ranglista'!$A:$FP,EJ$321,FALSE)/4),0)</f>
        <v>0</v>
      </c>
      <c r="EK63" s="223">
        <f>IFERROR(IF(RIGHT(VLOOKUP($A63,csapatok!$A:$NN,EK$320,FALSE),5)="Csere",VLOOKUP(LEFT(VLOOKUP($A63,csapatok!$A:$NN,EK$320,FALSE),LEN(VLOOKUP($A63,csapatok!$A:$NN,EK$320,FALSE))-6),'csapat-ranglista'!$A:$FP,EK$321,FALSE)/8,VLOOKUP(VLOOKUP($A63,csapatok!$A:$NN,EK$320,FALSE),'csapat-ranglista'!$A:$FP,EK$321,FALSE)/4),0)</f>
        <v>0</v>
      </c>
      <c r="EL63" s="223">
        <f>IFERROR(IF(RIGHT(VLOOKUP($A63,csapatok!$A:$NN,EL$320,FALSE),5)="Csere",VLOOKUP(LEFT(VLOOKUP($A63,csapatok!$A:$NN,EL$320,FALSE),LEN(VLOOKUP($A63,csapatok!$A:$NN,EL$320,FALSE))-6),'csapat-ranglista'!$A:$FP,EL$321,FALSE)/8,VLOOKUP(VLOOKUP($A63,csapatok!$A:$NN,EL$320,FALSE),'csapat-ranglista'!$A:$FP,EL$321,FALSE)/4),0)</f>
        <v>0</v>
      </c>
      <c r="EM63" s="223">
        <f>IFERROR(IF(RIGHT(VLOOKUP($A63,csapatok!$A:$NN,EM$320,FALSE),5)="Csere",VLOOKUP(LEFT(VLOOKUP($A63,csapatok!$A:$NN,EM$320,FALSE),LEN(VLOOKUP($A63,csapatok!$A:$NN,EM$320,FALSE))-6),'csapat-ranglista'!$A:$FP,EM$321,FALSE)/8,VLOOKUP(VLOOKUP($A63,csapatok!$A:$NN,EM$320,FALSE),'csapat-ranglista'!$A:$FP,EM$321,FALSE)/4),0)</f>
        <v>0</v>
      </c>
      <c r="EN63" s="223">
        <f>IFERROR(IF(RIGHT(VLOOKUP($A63,csapatok!$A:$NN,EN$320,FALSE),5)="Csere",VLOOKUP(LEFT(VLOOKUP($A63,csapatok!$A:$NN,EN$320,FALSE),LEN(VLOOKUP($A63,csapatok!$A:$NN,EN$320,FALSE))-6),'csapat-ranglista'!$A:$FP,EN$321,FALSE)/8,VLOOKUP(VLOOKUP($A63,csapatok!$A:$NN,EN$320,FALSE),'csapat-ranglista'!$A:$FP,EN$321,FALSE)/4),0)</f>
        <v>0</v>
      </c>
      <c r="EO63" s="223">
        <f>IFERROR(IF(RIGHT(VLOOKUP($A63,csapatok!$A:$NN,EO$320,FALSE),5)="Csere",VLOOKUP(LEFT(VLOOKUP($A63,csapatok!$A:$NN,EO$320,FALSE),LEN(VLOOKUP($A63,csapatok!$A:$NN,EO$320,FALSE))-6),'csapat-ranglista'!$A:$FP,EO$321,FALSE)/8,VLOOKUP(VLOOKUP($A63,csapatok!$A:$NN,EO$320,FALSE),'csapat-ranglista'!$A:$FP,EO$321,FALSE)/4),0)</f>
        <v>0</v>
      </c>
      <c r="EP63" s="223">
        <f>IFERROR(IF(RIGHT(VLOOKUP($A63,csapatok!$A:$NN,EP$320,FALSE),5)="Csere",VLOOKUP(LEFT(VLOOKUP($A63,csapatok!$A:$NN,EP$320,FALSE),LEN(VLOOKUP($A63,csapatok!$A:$NN,EP$320,FALSE))-6),'csapat-ranglista'!$A:$FP,EP$321,FALSE)/8,VLOOKUP(VLOOKUP($A63,csapatok!$A:$NN,EP$320,FALSE),'csapat-ranglista'!$A:$FP,EP$321,FALSE)/4),0)</f>
        <v>0</v>
      </c>
      <c r="EQ63" s="223">
        <f>IFERROR(IF(RIGHT(VLOOKUP($A63,csapatok!$A:$NN,EQ$320,FALSE),5)="Csere",VLOOKUP(LEFT(VLOOKUP($A63,csapatok!$A:$NN,EQ$320,FALSE),LEN(VLOOKUP($A63,csapatok!$A:$NN,EQ$320,FALSE))-6),'csapat-ranglista'!$A:$FP,EQ$321,FALSE)/8,VLOOKUP(VLOOKUP($A63,csapatok!$A:$NN,EQ$320,FALSE),'csapat-ranglista'!$A:$FP,EQ$321,FALSE)/4),0)</f>
        <v>0</v>
      </c>
      <c r="ER63" s="223">
        <f>IFERROR(IF(RIGHT(VLOOKUP($A63,csapatok!$A:$NN,ER$320,FALSE),5)="Csere",VLOOKUP(LEFT(VLOOKUP($A63,csapatok!$A:$NN,ER$320,FALSE),LEN(VLOOKUP($A63,csapatok!$A:$NN,ER$320,FALSE))-6),'csapat-ranglista'!$A:$FP,ER$321,FALSE)/8,VLOOKUP(VLOOKUP($A63,csapatok!$A:$NN,ER$320,FALSE),'csapat-ranglista'!$A:$FP,ER$321,FALSE)/4),0)</f>
        <v>0</v>
      </c>
      <c r="ES63" s="223">
        <f>IFERROR(IF(RIGHT(VLOOKUP($A63,csapatok!$A:$NN,ES$320,FALSE),5)="Csere",VLOOKUP(LEFT(VLOOKUP($A63,csapatok!$A:$NN,ES$320,FALSE),LEN(VLOOKUP($A63,csapatok!$A:$NN,ES$320,FALSE))-6),'csapat-ranglista'!$A:$FP,ES$321,FALSE)/8,VLOOKUP(VLOOKUP($A63,csapatok!$A:$NN,ES$320,FALSE),'csapat-ranglista'!$A:$FP,ES$321,FALSE)/4),0)</f>
        <v>0</v>
      </c>
      <c r="ET63" s="223">
        <f>IFERROR(IF(RIGHT(VLOOKUP($A63,csapatok!$A:$NN,ET$320,FALSE),5)="Csere",VLOOKUP(LEFT(VLOOKUP($A63,csapatok!$A:$NN,ET$320,FALSE),LEN(VLOOKUP($A63,csapatok!$A:$NN,ET$320,FALSE))-6),'csapat-ranglista'!$A:$FP,ET$321,FALSE)/8,VLOOKUP(VLOOKUP($A63,csapatok!$A:$NN,ET$320,FALSE),'csapat-ranglista'!$A:$FP,ET$321,FALSE)/4),0)</f>
        <v>0</v>
      </c>
      <c r="EU63" s="223">
        <f>IFERROR(IF(RIGHT(VLOOKUP($A63,csapatok!$A:$NN,EU$320,FALSE),5)="Csere",VLOOKUP(LEFT(VLOOKUP($A63,csapatok!$A:$NN,EU$320,FALSE),LEN(VLOOKUP($A63,csapatok!$A:$NN,EU$320,FALSE))-6),'csapat-ranglista'!$A:$FP,EU$321,FALSE)/8,VLOOKUP(VLOOKUP($A63,csapatok!$A:$NN,EU$320,FALSE),'csapat-ranglista'!$A:$FP,EU$321,FALSE)/4),0)</f>
        <v>0</v>
      </c>
      <c r="EV63" s="223">
        <f>IFERROR(IF(RIGHT(VLOOKUP($A63,csapatok!$A:$NN,EV$320,FALSE),5)="Csere",VLOOKUP(LEFT(VLOOKUP($A63,csapatok!$A:$NN,EV$320,FALSE),LEN(VLOOKUP($A63,csapatok!$A:$NN,EV$320,FALSE))-6),'csapat-ranglista'!$A:$FP,EV$321,FALSE)/8,VLOOKUP(VLOOKUP($A63,csapatok!$A:$NN,EV$320,FALSE),'csapat-ranglista'!$A:$FP,EV$321,FALSE)/4),0)</f>
        <v>0</v>
      </c>
      <c r="EW63" s="223">
        <f>IFERROR(IF(RIGHT(VLOOKUP($A63,csapatok!$A:$NN,EW$320,FALSE),5)="Csere",VLOOKUP(LEFT(VLOOKUP($A63,csapatok!$A:$NN,EW$320,FALSE),LEN(VLOOKUP($A63,csapatok!$A:$NN,EW$320,FALSE))-6),'csapat-ranglista'!$A:$FP,EW$321,FALSE)/8,VLOOKUP(VLOOKUP($A63,csapatok!$A:$NN,EW$320,FALSE),'csapat-ranglista'!$A:$FP,EW$321,FALSE)/4),0)</f>
        <v>0</v>
      </c>
      <c r="EX63" s="223">
        <f>IFERROR(IF(RIGHT(VLOOKUP($A63,csapatok!$A:$NN,EX$320,FALSE),5)="Csere",VLOOKUP(LEFT(VLOOKUP($A63,csapatok!$A:$NN,EX$320,FALSE),LEN(VLOOKUP($A63,csapatok!$A:$NN,EX$320,FALSE))-6),'csapat-ranglista'!$A:$FP,EX$321,FALSE)/8,VLOOKUP(VLOOKUP($A63,csapatok!$A:$NN,EX$320,FALSE),'csapat-ranglista'!$A:$FP,EX$321,FALSE)/4),0)</f>
        <v>9.4175376857010775</v>
      </c>
      <c r="EY63" s="223">
        <f>IFERROR(IF(RIGHT(VLOOKUP($A63,csapatok!$A:$NN,EY$320,FALSE),5)="Csere",VLOOKUP(LEFT(VLOOKUP($A63,csapatok!$A:$NN,EY$320,FALSE),LEN(VLOOKUP($A63,csapatok!$A:$NN,EY$320,FALSE))-6),'csapat-ranglista'!$A:$FP,EY$321,FALSE)/8,VLOOKUP(VLOOKUP($A63,csapatok!$A:$NN,EY$320,FALSE),'csapat-ranglista'!$A:$FP,EY$321,FALSE)/4),0)</f>
        <v>0</v>
      </c>
      <c r="EZ63" s="223">
        <f>IFERROR(IF(RIGHT(VLOOKUP($A63,csapatok!$A:$NN,EZ$320,FALSE),5)="Csere",VLOOKUP(LEFT(VLOOKUP($A63,csapatok!$A:$NN,EZ$320,FALSE),LEN(VLOOKUP($A63,csapatok!$A:$NN,EZ$320,FALSE))-6),'csapat-ranglista'!$A:$FP,EZ$321,FALSE)/8,VLOOKUP(VLOOKUP($A63,csapatok!$A:$NN,EZ$320,FALSE),'csapat-ranglista'!$A:$FP,EZ$321,FALSE)/4),0)</f>
        <v>0</v>
      </c>
      <c r="FA63" s="223">
        <f>IFERROR(IF(RIGHT(VLOOKUP($A63,csapatok!$A:$NN,FA$320,FALSE),5)="Csere",VLOOKUP(LEFT(VLOOKUP($A63,csapatok!$A:$NN,FA$320,FALSE),LEN(VLOOKUP($A63,csapatok!$A:$NN,FA$320,FALSE))-6),'csapat-ranglista'!$A:$FP,FA$321,FALSE)/8,VLOOKUP(VLOOKUP($A63,csapatok!$A:$NN,FA$320,FALSE),'csapat-ranglista'!$A:$FP,FA$321,FALSE)/4),0)</f>
        <v>0</v>
      </c>
      <c r="FB63" s="223">
        <f>IFERROR(IF(RIGHT(VLOOKUP($A63,csapatok!$A:$NN,FB$320,FALSE),5)="Csere",VLOOKUP(LEFT(VLOOKUP($A63,csapatok!$A:$NN,FB$320,FALSE),LEN(VLOOKUP($A63,csapatok!$A:$NN,FB$320,FALSE))-6),'csapat-ranglista'!$A:$FP,FB$321,FALSE)/8,VLOOKUP(VLOOKUP($A63,csapatok!$A:$NN,FB$320,FALSE),'csapat-ranglista'!$A:$FP,FB$321,FALSE)/4),0)</f>
        <v>0</v>
      </c>
      <c r="FC63" s="223">
        <f>IFERROR(IF(RIGHT(VLOOKUP($A63,csapatok!$A:$NN,FC$320,FALSE),5)="Csere",VLOOKUP(LEFT(VLOOKUP($A63,csapatok!$A:$NN,FC$320,FALSE),LEN(VLOOKUP($A63,csapatok!$A:$NN,FC$320,FALSE))-6),'csapat-ranglista'!$A:$FP,FC$321,FALSE)/8,VLOOKUP(VLOOKUP($A63,csapatok!$A:$NN,FC$320,FALSE),'csapat-ranglista'!$A:$FP,FC$321,FALSE)/4),0)</f>
        <v>0</v>
      </c>
      <c r="FD63" s="224">
        <f>versenyek!$QY$11*IFERROR(VLOOKUP(VLOOKUP($A63,versenyek!QX:QZ,3,FALSE),szabalyok!$A$16:$B$23,2,FALSE)/4,0)</f>
        <v>0</v>
      </c>
      <c r="FE63" s="224">
        <f>versenyek!$RB$11*IFERROR(VLOOKUP(VLOOKUP($A63,versenyek!RA:RC,3,FALSE),szabalyok!$A$16:$B$23,2,FALSE)/4,0)</f>
        <v>0</v>
      </c>
      <c r="FF63" s="223">
        <f>IFERROR(IF(RIGHT(VLOOKUP($A63,csapatok!$A:$NN,FF$320,FALSE),5)="Csere",VLOOKUP(LEFT(VLOOKUP($A63,csapatok!$A:$NN,FF$320,FALSE),LEN(VLOOKUP($A63,csapatok!$A:$NN,FF$320,FALSE))-6),'csapat-ranglista'!$A:$FP,FF$321,FALSE)/8,VLOOKUP(VLOOKUP($A63,csapatok!$A:$NN,FF$320,FALSE),'csapat-ranglista'!$A:$FP,FF$321,FALSE)/4),0)</f>
        <v>0</v>
      </c>
      <c r="FG63" s="223">
        <f>IFERROR(IF(RIGHT(VLOOKUP($A63,csapatok!$A:$NN,FG$320,FALSE),5)="Csere",VLOOKUP(LEFT(VLOOKUP($A63,csapatok!$A:$NN,FG$320,FALSE),LEN(VLOOKUP($A63,csapatok!$A:$NN,FG$320,FALSE))-6),'csapat-ranglista'!$A:$FP,FG$321,FALSE)/8,VLOOKUP(VLOOKUP($A63,csapatok!$A:$NN,FG$320,FALSE),'csapat-ranglista'!$A:$FP,FG$321,FALSE)/4),0)</f>
        <v>0</v>
      </c>
      <c r="FH63" s="223">
        <f>IFERROR(IF(RIGHT(VLOOKUP($A63,csapatok!$A:$NN,FH$320,FALSE),5)="Csere",VLOOKUP(LEFT(VLOOKUP($A63,csapatok!$A:$NN,FH$320,FALSE),LEN(VLOOKUP($A63,csapatok!$A:$NN,FH$320,FALSE))-6),'csapat-ranglista'!$A:$FP,FH$321,FALSE)/8,VLOOKUP(VLOOKUP($A63,csapatok!$A:$NN,FH$320,FALSE),'csapat-ranglista'!$A:$FP,FH$321,FALSE)/4),0)</f>
        <v>0</v>
      </c>
      <c r="FI63" s="223">
        <f>IFERROR(IF(RIGHT(VLOOKUP($A63,csapatok!$A:$NN,FI$320,FALSE),5)="Csere",VLOOKUP(LEFT(VLOOKUP($A63,csapatok!$A:$NN,FI$320,FALSE),LEN(VLOOKUP($A63,csapatok!$A:$NN,FI$320,FALSE))-6),'csapat-ranglista'!$A:$FP,FI$321,FALSE)/8,VLOOKUP(VLOOKUP($A63,csapatok!$A:$NN,FI$320,FALSE),'csapat-ranglista'!$A:$FP,FI$321,FALSE)/4),0)</f>
        <v>0</v>
      </c>
      <c r="FJ63" s="223">
        <f>IFERROR(IF(RIGHT(VLOOKUP($A63,csapatok!$A:$NN,FJ$320,FALSE),5)="Csere",VLOOKUP(LEFT(VLOOKUP($A63,csapatok!$A:$NN,FJ$320,FALSE),LEN(VLOOKUP($A63,csapatok!$A:$NN,FJ$320,FALSE))-6),'csapat-ranglista'!$A:$FP,FJ$321,FALSE)/8,VLOOKUP(VLOOKUP($A63,csapatok!$A:$NN,FJ$320,FALSE),'csapat-ranglista'!$A:$FP,FJ$321,FALSE)/4),0)</f>
        <v>0</v>
      </c>
      <c r="FK63" s="223">
        <f>IFERROR(IF(RIGHT(VLOOKUP($A63,csapatok!$A:$NN,FK$320,FALSE),5)="Csere",VLOOKUP(LEFT(VLOOKUP($A63,csapatok!$A:$NN,FK$320,FALSE),LEN(VLOOKUP($A63,csapatok!$A:$NN,FK$320,FALSE))-6),'csapat-ranglista'!$A:$FP,FK$321,FALSE)/8,VLOOKUP(VLOOKUP($A63,csapatok!$A:$NN,FK$320,FALSE),'csapat-ranglista'!$A:$FP,FK$321,FALSE)/4),0)</f>
        <v>4.0860385035670008</v>
      </c>
      <c r="FL63" s="223">
        <f>IFERROR(IF(RIGHT(VLOOKUP($A63,csapatok!$A:$NN,FL$320,FALSE),5)="Csere",VLOOKUP(LEFT(VLOOKUP($A63,csapatok!$A:$NN,FL$320,FALSE),LEN(VLOOKUP($A63,csapatok!$A:$NN,FL$320,FALSE))-6),'csapat-ranglista'!$A:$FP,FL$321,FALSE)/8,VLOOKUP(VLOOKUP($A63,csapatok!$A:$NN,FL$320,FALSE),'csapat-ranglista'!$A:$FP,FL$321,FALSE)/4),0)</f>
        <v>0</v>
      </c>
      <c r="FM63" s="223">
        <f>IFERROR(IF(RIGHT(VLOOKUP($A63,csapatok!$A:$NN,FM$320,FALSE),5)="Csere",VLOOKUP(LEFT(VLOOKUP($A63,csapatok!$A:$NN,FM$320,FALSE),LEN(VLOOKUP($A63,csapatok!$A:$NN,FM$320,FALSE))-6),'csapat-ranglista'!$A:$FP,FM$321,FALSE)/8,VLOOKUP(VLOOKUP($A63,csapatok!$A:$NN,FM$320,FALSE),'csapat-ranglista'!$A:$FP,FM$321,FALSE)/4),0)</f>
        <v>0</v>
      </c>
      <c r="FN63" s="223">
        <f>IFERROR(IF(RIGHT(VLOOKUP($A63,csapatok!$A:$NN,FN$320,FALSE),5)="Csere",VLOOKUP(LEFT(VLOOKUP($A63,csapatok!$A:$NN,FN$320,FALSE),LEN(VLOOKUP($A63,csapatok!$A:$NN,FN$320,FALSE))-6),'csapat-ranglista'!$A:$FP,FN$321,FALSE)/8,VLOOKUP(VLOOKUP($A63,csapatok!$A:$NN,FN$320,FALSE),'csapat-ranglista'!$A:$FP,FN$321,FALSE)/4),0)</f>
        <v>2.3110334438871236</v>
      </c>
      <c r="FO63" s="223">
        <f>IFERROR(IF(RIGHT(VLOOKUP($A63,csapatok!$A:$NN,FO$320,FALSE),5)="Csere",VLOOKUP(LEFT(VLOOKUP($A63,csapatok!$A:$NN,FO$320,FALSE),LEN(VLOOKUP($A63,csapatok!$A:$NN,FO$320,FALSE))-6),'csapat-ranglista'!$A:$FP,FO$321,FALSE)/8,VLOOKUP(VLOOKUP($A63,csapatok!$A:$NN,FO$320,FALSE),'csapat-ranglista'!$A:$FP,FO$321,FALSE)/4),0)</f>
        <v>0</v>
      </c>
      <c r="FP63" s="223">
        <f>IFERROR(IF(RIGHT(VLOOKUP($A63,csapatok!$A:$NN,FP$320,FALSE),5)="Csere",VLOOKUP(LEFT(VLOOKUP($A63,csapatok!$A:$NN,FP$320,FALSE),LEN(VLOOKUP($A63,csapatok!$A:$NN,FP$320,FALSE))-6),'csapat-ranglista'!$A:$FP,FP$321,FALSE)/8,VLOOKUP(VLOOKUP($A63,csapatok!$A:$NN,FP$320,FALSE),'csapat-ranglista'!$A:$FP,FP$321,FALSE)/4),0)</f>
        <v>0</v>
      </c>
      <c r="FQ63" s="223">
        <f>IFERROR(IF(RIGHT(VLOOKUP($A63,csapatok!$A:$NN,FQ$320,FALSE),5)="Csere",VLOOKUP(LEFT(VLOOKUP($A63,csapatok!$A:$NN,FQ$320,FALSE),LEN(VLOOKUP($A63,csapatok!$A:$NN,FQ$320,FALSE))-6),'csapat-ranglista'!$A:$FP,FQ$321,FALSE)/8,VLOOKUP(VLOOKUP($A63,csapatok!$A:$NN,FQ$320,FALSE),'csapat-ranglista'!$A:$FP,FQ$321,FALSE)/4),0)</f>
        <v>0</v>
      </c>
      <c r="FR63" s="223">
        <f>IFERROR(IF(RIGHT(VLOOKUP($A63,csapatok!$A:$NN,FR$320,FALSE),5)="Csere",VLOOKUP(LEFT(VLOOKUP($A63,csapatok!$A:$NN,FR$320,FALSE),LEN(VLOOKUP($A63,csapatok!$A:$NN,FR$320,FALSE))-6),'csapat-ranglista'!$A:$FP,FR$321,FALSE)/8,VLOOKUP(VLOOKUP($A63,csapatok!$A:$NN,FR$320,FALSE),'csapat-ranglista'!$A:$FP,FR$321,FALSE)/4),0)</f>
        <v>0</v>
      </c>
      <c r="FS63" s="223">
        <f>IFERROR(IF(RIGHT(VLOOKUP($A63,csapatok!$A:$NN,FS$320,FALSE),5)="Csere",VLOOKUP(LEFT(VLOOKUP($A63,csapatok!$A:$NN,FS$320,FALSE),LEN(VLOOKUP($A63,csapatok!$A:$NN,FS$320,FALSE))-6),'csapat-ranglista'!$A:$FP,FS$321,FALSE)/8,VLOOKUP(VLOOKUP($A63,csapatok!$A:$NN,FS$320,FALSE),'csapat-ranglista'!$A:$FP,FS$321,FALSE)/4),0)</f>
        <v>0</v>
      </c>
      <c r="FT63" s="223">
        <f>IFERROR(IF(RIGHT(VLOOKUP($A63,csapatok!$A:$NN,FT$320,FALSE),5)="Csere",VLOOKUP(LEFT(VLOOKUP($A63,csapatok!$A:$NN,FT$320,FALSE),LEN(VLOOKUP($A63,csapatok!$A:$NN,FT$320,FALSE))-6),'csapat-ranglista'!$A:$FP,FT$321,FALSE)/8,VLOOKUP(VLOOKUP($A63,csapatok!$A:$NN,FT$320,FALSE),'csapat-ranglista'!$A:$FP,FT$321,FALSE)/4),0)</f>
        <v>0</v>
      </c>
      <c r="FU63" s="223">
        <f>IFERROR(IF(RIGHT(VLOOKUP($A63,csapatok!$A:$NN,FU$320,FALSE),5)="Csere",VLOOKUP(LEFT(VLOOKUP($A63,csapatok!$A:$NN,FU$320,FALSE),LEN(VLOOKUP($A63,csapatok!$A:$NN,FU$320,FALSE))-6),'csapat-ranglista'!$A:$FP,FU$321,FALSE)/8,VLOOKUP(VLOOKUP($A63,csapatok!$A:$NN,FU$320,FALSE),'csapat-ranglista'!$A:$FP,FU$321,FALSE)/4),0)</f>
        <v>0</v>
      </c>
      <c r="FV63" s="223">
        <f>IFERROR(IF(RIGHT(VLOOKUP($A63,csapatok!$A:$NN,FV$320,FALSE),5)="Csere",VLOOKUP(LEFT(VLOOKUP($A63,csapatok!$A:$NN,FV$320,FALSE),LEN(VLOOKUP($A63,csapatok!$A:$NN,FV$320,FALSE))-6),'csapat-ranglista'!$A:$FP,FV$321,FALSE)/8,VLOOKUP(VLOOKUP($A63,csapatok!$A:$NN,FV$320,FALSE),'csapat-ranglista'!$A:$FP,FV$321,FALSE)/4),0)</f>
        <v>0</v>
      </c>
      <c r="FW63" s="223">
        <f>IFERROR(IF(RIGHT(VLOOKUP($A63,csapatok!$A:$NN,FW$320,FALSE),5)="Csere",VLOOKUP(LEFT(VLOOKUP($A63,csapatok!$A:$NN,FW$320,FALSE),LEN(VLOOKUP($A63,csapatok!$A:$NN,FW$320,FALSE))-6),'csapat-ranglista'!$A:$FP,FW$321,FALSE)/8,VLOOKUP(VLOOKUP($A63,csapatok!$A:$NN,FW$320,FALSE),'csapat-ranglista'!$A:$FP,FW$321,FALSE)/4),0)</f>
        <v>0</v>
      </c>
      <c r="FX63" s="223">
        <f>IFERROR(IF(RIGHT(VLOOKUP($A63,csapatok!$A:$NN,FX$320,FALSE),5)="Csere",VLOOKUP(LEFT(VLOOKUP($A63,csapatok!$A:$NN,FX$320,FALSE),LEN(VLOOKUP($A63,csapatok!$A:$NN,FX$320,FALSE))-6),'csapat-ranglista'!$A:$FP,FX$321,FALSE)/8,VLOOKUP(VLOOKUP($A63,csapatok!$A:$NN,FX$320,FALSE),'csapat-ranglista'!$A:$FP,FX$321,FALSE)/4),0)</f>
        <v>0</v>
      </c>
      <c r="FY63" s="223">
        <f>IFERROR(IF(RIGHT(VLOOKUP($A63,csapatok!$A:$NN,FY$320,FALSE),5)="Csere",VLOOKUP(LEFT(VLOOKUP($A63,csapatok!$A:$NN,FY$320,FALSE),LEN(VLOOKUP($A63,csapatok!$A:$NN,FY$320,FALSE))-6),'csapat-ranglista'!$A:$FP,FY$321,FALSE)/8,VLOOKUP(VLOOKUP($A63,csapatok!$A:$NN,FY$320,FALSE),'csapat-ranglista'!$A:$FP,FY$321,FALSE)/4),0)</f>
        <v>0</v>
      </c>
      <c r="FZ63" s="223">
        <f>IFERROR(IF(RIGHT(VLOOKUP($A63,csapatok!$A:$NN,FZ$320,FALSE),5)="Csere",VLOOKUP(LEFT(VLOOKUP($A63,csapatok!$A:$NN,FZ$320,FALSE),LEN(VLOOKUP($A63,csapatok!$A:$NN,FZ$320,FALSE))-6),'csapat-ranglista'!$A:$FP,FZ$321,FALSE)/8,VLOOKUP(VLOOKUP($A63,csapatok!$A:$NN,FZ$320,FALSE),'csapat-ranglista'!$A:$FP,FZ$321,FALSE)/4),0)</f>
        <v>0</v>
      </c>
      <c r="GA63" s="223">
        <f>IFERROR(IF(RIGHT(VLOOKUP($A63,csapatok!$A:$NN,GA$320,FALSE),5)="Csere",VLOOKUP(LEFT(VLOOKUP($A63,csapatok!$A:$NN,GA$320,FALSE),LEN(VLOOKUP($A63,csapatok!$A:$NN,GA$320,FALSE))-6),'csapat-ranglista'!$A:$FP,GA$321,FALSE)/8,VLOOKUP(VLOOKUP($A63,csapatok!$A:$NN,GA$320,FALSE),'csapat-ranglista'!$A:$FP,GA$321,FALSE)/4),0)</f>
        <v>0</v>
      </c>
      <c r="GB63" s="223">
        <f>IFERROR(IF(RIGHT(VLOOKUP($A63,csapatok!$A:$NN,GB$320,FALSE),5)="Csere",VLOOKUP(LEFT(VLOOKUP($A63,csapatok!$A:$NN,GB$320,FALSE),LEN(VLOOKUP($A63,csapatok!$A:$NN,GB$320,FALSE))-6),'csapat-ranglista'!$A:$FP,GB$321,FALSE)/8,VLOOKUP(VLOOKUP($A63,csapatok!$A:$NN,GB$320,FALSE),'csapat-ranglista'!$A:$FP,GB$321,FALSE)/4),0)</f>
        <v>0</v>
      </c>
      <c r="GC63" s="223">
        <f>IFERROR(IF(RIGHT(VLOOKUP($A63,csapatok!$A:$NN,GC$320,FALSE),5)="Csere",VLOOKUP(LEFT(VLOOKUP($A63,csapatok!$A:$NN,GC$320,FALSE),LEN(VLOOKUP($A63,csapatok!$A:$NN,GC$320,FALSE))-6),'csapat-ranglista'!$A:$FP,GC$321,FALSE)/8,VLOOKUP(VLOOKUP($A63,csapatok!$A:$NN,GC$320,FALSE),'csapat-ranglista'!$A:$FP,GC$321,FALSE)/4),0)</f>
        <v>0</v>
      </c>
      <c r="GD63" s="247">
        <f>SUM(EQ63:GC63)</f>
        <v>15.8146096331552</v>
      </c>
    </row>
    <row r="64" spans="1:186">
      <c r="A64" s="32" t="s">
        <v>711</v>
      </c>
      <c r="B64" s="289">
        <v>28328</v>
      </c>
      <c r="C64" s="131" t="str">
        <f>IF(B64=0,"",IF(B64&lt;$C$1,"felnőtt","ifi"))</f>
        <v>felnőtt</v>
      </c>
      <c r="D64" s="32" t="s">
        <v>101</v>
      </c>
      <c r="E64" s="45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>
        <f>IFERROR(IF(RIGHT(VLOOKUP($A64,csapatok!$A:$BL,X$320,FALSE),5)="Csere",VLOOKUP(LEFT(VLOOKUP($A64,csapatok!$A:$BL,X$320,FALSE),LEN(VLOOKUP($A64,csapatok!$A:$BL,X$320,FALSE))-6),'csapat-ranglista'!$A:$FP,X$321,FALSE)/8,VLOOKUP(VLOOKUP($A64,csapatok!$A:$BL,X$320,FALSE),'csapat-ranglista'!$A:$FP,X$321,FALSE)/4),0)</f>
        <v>0</v>
      </c>
      <c r="Y64" s="32">
        <f>IFERROR(IF(RIGHT(VLOOKUP($A64,csapatok!$A:$BL,Y$320,FALSE),5)="Csere",VLOOKUP(LEFT(VLOOKUP($A64,csapatok!$A:$BL,Y$320,FALSE),LEN(VLOOKUP($A64,csapatok!$A:$BL,Y$320,FALSE))-6),'csapat-ranglista'!$A:$FP,Y$321,FALSE)/8,VLOOKUP(VLOOKUP($A64,csapatok!$A:$BL,Y$320,FALSE),'csapat-ranglista'!$A:$FP,Y$321,FALSE)/4),0)</f>
        <v>0</v>
      </c>
      <c r="Z64" s="32">
        <f>IFERROR(IF(RIGHT(VLOOKUP($A64,csapatok!$A:$BL,Z$320,FALSE),5)="Csere",VLOOKUP(LEFT(VLOOKUP($A64,csapatok!$A:$BL,Z$320,FALSE),LEN(VLOOKUP($A64,csapatok!$A:$BL,Z$320,FALSE))-6),'csapat-ranglista'!$A:$FP,Z$321,FALSE)/8,VLOOKUP(VLOOKUP($A64,csapatok!$A:$BL,Z$320,FALSE),'csapat-ranglista'!$A:$FP,Z$321,FALSE)/4),0)</f>
        <v>0</v>
      </c>
      <c r="AA64" s="32">
        <f>IFERROR(IF(RIGHT(VLOOKUP($A64,csapatok!$A:$BL,AA$320,FALSE),5)="Csere",VLOOKUP(LEFT(VLOOKUP($A64,csapatok!$A:$BL,AA$320,FALSE),LEN(VLOOKUP($A64,csapatok!$A:$BL,AA$320,FALSE))-6),'csapat-ranglista'!$A:$FP,AA$321,FALSE)/8,VLOOKUP(VLOOKUP($A64,csapatok!$A:$BL,AA$320,FALSE),'csapat-ranglista'!$A:$FP,AA$321,FALSE)/4),0)</f>
        <v>0</v>
      </c>
      <c r="AB64" s="223">
        <f>IFERROR(IF(RIGHT(VLOOKUP($A64,csapatok!$A:$BL,AB$320,FALSE),5)="Csere",VLOOKUP(LEFT(VLOOKUP($A64,csapatok!$A:$BL,AB$320,FALSE),LEN(VLOOKUP($A64,csapatok!$A:$BL,AB$320,FALSE))-6),'csapat-ranglista'!$A:$FP,AB$321,FALSE)/8,VLOOKUP(VLOOKUP($A64,csapatok!$A:$BL,AB$320,FALSE),'csapat-ranglista'!$A:$FP,AB$321,FALSE)/4),0)</f>
        <v>0</v>
      </c>
      <c r="AC64" s="223">
        <f>IFERROR(IF(RIGHT(VLOOKUP($A64,csapatok!$A:$BL,AC$320,FALSE),5)="Csere",VLOOKUP(LEFT(VLOOKUP($A64,csapatok!$A:$BL,AC$320,FALSE),LEN(VLOOKUP($A64,csapatok!$A:$BL,AC$320,FALSE))-6),'csapat-ranglista'!$A:$FP,AC$321,FALSE)/8,VLOOKUP(VLOOKUP($A64,csapatok!$A:$BL,AC$320,FALSE),'csapat-ranglista'!$A:$FP,AC$321,FALSE)/4),0)</f>
        <v>0</v>
      </c>
      <c r="AD64" s="223">
        <f>IFERROR(IF(RIGHT(VLOOKUP($A64,csapatok!$A:$BL,AD$320,FALSE),5)="Csere",VLOOKUP(LEFT(VLOOKUP($A64,csapatok!$A:$BL,AD$320,FALSE),LEN(VLOOKUP($A64,csapatok!$A:$BL,AD$320,FALSE))-6),'csapat-ranglista'!$A:$FP,AD$321,FALSE)/8,VLOOKUP(VLOOKUP($A64,csapatok!$A:$BL,AD$320,FALSE),'csapat-ranglista'!$A:$FP,AD$321,FALSE)/4),0)</f>
        <v>0</v>
      </c>
      <c r="AE64" s="223">
        <f>IFERROR(IF(RIGHT(VLOOKUP($A64,csapatok!$A:$BL,AE$320,FALSE),5)="Csere",VLOOKUP(LEFT(VLOOKUP($A64,csapatok!$A:$BL,AE$320,FALSE),LEN(VLOOKUP($A64,csapatok!$A:$BL,AE$320,FALSE))-6),'csapat-ranglista'!$A:$FP,AE$321,FALSE)/8,VLOOKUP(VLOOKUP($A64,csapatok!$A:$BL,AE$320,FALSE),'csapat-ranglista'!$A:$FP,AE$321,FALSE)/4),0)</f>
        <v>0</v>
      </c>
      <c r="AF64" s="223">
        <f>IFERROR(IF(RIGHT(VLOOKUP($A64,csapatok!$A:$BL,AF$320,FALSE),5)="Csere",VLOOKUP(LEFT(VLOOKUP($A64,csapatok!$A:$BL,AF$320,FALSE),LEN(VLOOKUP($A64,csapatok!$A:$BL,AF$320,FALSE))-6),'csapat-ranglista'!$A:$FP,AF$321,FALSE)/8,VLOOKUP(VLOOKUP($A64,csapatok!$A:$BL,AF$320,FALSE),'csapat-ranglista'!$A:$FP,AF$321,FALSE)/4),0)</f>
        <v>0</v>
      </c>
      <c r="AG64" s="223">
        <f>IFERROR(IF(RIGHT(VLOOKUP($A64,csapatok!$A:$BL,AG$320,FALSE),5)="Csere",VLOOKUP(LEFT(VLOOKUP($A64,csapatok!$A:$BL,AG$320,FALSE),LEN(VLOOKUP($A64,csapatok!$A:$BL,AG$320,FALSE))-6),'csapat-ranglista'!$A:$FP,AG$321,FALSE)/8,VLOOKUP(VLOOKUP($A64,csapatok!$A:$BL,AG$320,FALSE),'csapat-ranglista'!$A:$FP,AG$321,FALSE)/4),0)</f>
        <v>0</v>
      </c>
      <c r="AH64" s="223">
        <f>IFERROR(IF(RIGHT(VLOOKUP($A64,csapatok!$A:$BL,AH$320,FALSE),5)="Csere",VLOOKUP(LEFT(VLOOKUP($A64,csapatok!$A:$BL,AH$320,FALSE),LEN(VLOOKUP($A64,csapatok!$A:$BL,AH$320,FALSE))-6),'csapat-ranglista'!$A:$FP,AH$321,FALSE)/8,VLOOKUP(VLOOKUP($A64,csapatok!$A:$BL,AH$320,FALSE),'csapat-ranglista'!$A:$FP,AH$321,FALSE)/4),0)</f>
        <v>0</v>
      </c>
      <c r="AI64" s="223">
        <f>IFERROR(IF(RIGHT(VLOOKUP($A64,csapatok!$A:$BL,AI$320,FALSE),5)="Csere",VLOOKUP(LEFT(VLOOKUP($A64,csapatok!$A:$BL,AI$320,FALSE),LEN(VLOOKUP($A64,csapatok!$A:$BL,AI$320,FALSE))-6),'csapat-ranglista'!$A:$FP,AI$321,FALSE)/8,VLOOKUP(VLOOKUP($A64,csapatok!$A:$BL,AI$320,FALSE),'csapat-ranglista'!$A:$FP,AI$321,FALSE)/4),0)</f>
        <v>0</v>
      </c>
      <c r="AJ64" s="223">
        <f>IFERROR(IF(RIGHT(VLOOKUP($A64,csapatok!$A:$BL,AJ$320,FALSE),5)="Csere",VLOOKUP(LEFT(VLOOKUP($A64,csapatok!$A:$BL,AJ$320,FALSE),LEN(VLOOKUP($A64,csapatok!$A:$BL,AJ$320,FALSE))-6),'csapat-ranglista'!$A:$FP,AJ$321,FALSE)/8,VLOOKUP(VLOOKUP($A64,csapatok!$A:$BL,AJ$320,FALSE),'csapat-ranglista'!$A:$FP,AJ$321,FALSE)/2),0)</f>
        <v>0</v>
      </c>
      <c r="AK64" s="223">
        <f>IFERROR(IF(RIGHT(VLOOKUP($A64,csapatok!$A:$CN,AK$320,FALSE),5)="Csere",VLOOKUP(LEFT(VLOOKUP($A64,csapatok!$A:$CN,AK$320,FALSE),LEN(VLOOKUP($A64,csapatok!$A:$CN,AK$320,FALSE))-6),'csapat-ranglista'!$A:$FP,AK$321,FALSE)/8,VLOOKUP(VLOOKUP($A64,csapatok!$A:$CN,AK$320,FALSE),'csapat-ranglista'!$A:$FP,AK$321,FALSE)/4),0)</f>
        <v>0</v>
      </c>
      <c r="AL64" s="223">
        <f>IFERROR(IF(RIGHT(VLOOKUP($A64,csapatok!$A:$CN,AL$320,FALSE),5)="Csere",VLOOKUP(LEFT(VLOOKUP($A64,csapatok!$A:$CN,AL$320,FALSE),LEN(VLOOKUP($A64,csapatok!$A:$CN,AL$320,FALSE))-6),'csapat-ranglista'!$A:$FP,AL$321,FALSE)/8,VLOOKUP(VLOOKUP($A64,csapatok!$A:$CN,AL$320,FALSE),'csapat-ranglista'!$A:$FP,AL$321,FALSE)/4),0)</f>
        <v>0</v>
      </c>
      <c r="AM64" s="223">
        <f>IFERROR(IF(RIGHT(VLOOKUP($A64,csapatok!$A:$CN,AM$320,FALSE),5)="Csere",VLOOKUP(LEFT(VLOOKUP($A64,csapatok!$A:$CN,AM$320,FALSE),LEN(VLOOKUP($A64,csapatok!$A:$CN,AM$320,FALSE))-6),'csapat-ranglista'!$A:$FP,AM$321,FALSE)/8,VLOOKUP(VLOOKUP($A64,csapatok!$A:$CN,AM$320,FALSE),'csapat-ranglista'!$A:$FP,AM$321,FALSE)/4),0)</f>
        <v>0</v>
      </c>
      <c r="AN64" s="223">
        <f>IFERROR(IF(RIGHT(VLOOKUP($A64,csapatok!$A:$CN,AN$320,FALSE),5)="Csere",VLOOKUP(LEFT(VLOOKUP($A64,csapatok!$A:$CN,AN$320,FALSE),LEN(VLOOKUP($A64,csapatok!$A:$CN,AN$320,FALSE))-6),'csapat-ranglista'!$A:$FP,AN$321,FALSE)/8,VLOOKUP(VLOOKUP($A64,csapatok!$A:$CN,AN$320,FALSE),'csapat-ranglista'!$A:$FP,AN$321,FALSE)/4),0)</f>
        <v>0</v>
      </c>
      <c r="AO64" s="223">
        <f>IFERROR(IF(RIGHT(VLOOKUP($A64,csapatok!$A:$CN,AO$320,FALSE),5)="Csere",VLOOKUP(LEFT(VLOOKUP($A64,csapatok!$A:$CN,AO$320,FALSE),LEN(VLOOKUP($A64,csapatok!$A:$CN,AO$320,FALSE))-6),'csapat-ranglista'!$A:$FP,AO$321,FALSE)/8,VLOOKUP(VLOOKUP($A64,csapatok!$A:$CN,AO$320,FALSE),'csapat-ranglista'!$A:$FP,AO$321,FALSE)/4),0)</f>
        <v>0</v>
      </c>
      <c r="AP64" s="223">
        <f>IFERROR(IF(RIGHT(VLOOKUP($A64,csapatok!$A:$CN,AP$320,FALSE),5)="Csere",VLOOKUP(LEFT(VLOOKUP($A64,csapatok!$A:$CN,AP$320,FALSE),LEN(VLOOKUP($A64,csapatok!$A:$CN,AP$320,FALSE))-6),'csapat-ranglista'!$A:$FP,AP$321,FALSE)/8,VLOOKUP(VLOOKUP($A64,csapatok!$A:$CN,AP$320,FALSE),'csapat-ranglista'!$A:$FP,AP$321,FALSE)/4),0)</f>
        <v>0</v>
      </c>
      <c r="AQ64" s="223">
        <f>IFERROR(IF(RIGHT(VLOOKUP($A64,csapatok!$A:$CN,AQ$320,FALSE),5)="Csere",VLOOKUP(LEFT(VLOOKUP($A64,csapatok!$A:$CN,AQ$320,FALSE),LEN(VLOOKUP($A64,csapatok!$A:$CN,AQ$320,FALSE))-6),'csapat-ranglista'!$A:$FP,AQ$321,FALSE)/8,VLOOKUP(VLOOKUP($A64,csapatok!$A:$CN,AQ$320,FALSE),'csapat-ranglista'!$A:$FP,AQ$321,FALSE)/4),0)</f>
        <v>0</v>
      </c>
      <c r="AR64" s="223">
        <f>IFERROR(IF(RIGHT(VLOOKUP($A64,csapatok!$A:$CN,AR$320,FALSE),5)="Csere",VLOOKUP(LEFT(VLOOKUP($A64,csapatok!$A:$CN,AR$320,FALSE),LEN(VLOOKUP($A64,csapatok!$A:$CN,AR$320,FALSE))-6),'csapat-ranglista'!$A:$FP,AR$321,FALSE)/8,VLOOKUP(VLOOKUP($A64,csapatok!$A:$CN,AR$320,FALSE),'csapat-ranglista'!$A:$FP,AR$321,FALSE)/4),0)</f>
        <v>0</v>
      </c>
      <c r="AS64" s="223">
        <f>IFERROR(IF(RIGHT(VLOOKUP($A64,csapatok!$A:$CN,AS$320,FALSE),5)="Csere",VLOOKUP(LEFT(VLOOKUP($A64,csapatok!$A:$CN,AS$320,FALSE),LEN(VLOOKUP($A64,csapatok!$A:$CN,AS$320,FALSE))-6),'csapat-ranglista'!$A:$FP,AS$321,FALSE)/8,VLOOKUP(VLOOKUP($A64,csapatok!$A:$CN,AS$320,FALSE),'csapat-ranglista'!$A:$FP,AS$321,FALSE)/4),0)</f>
        <v>0</v>
      </c>
      <c r="AT64" s="223">
        <f>IFERROR(IF(RIGHT(VLOOKUP($A64,csapatok!$A:$CN,AT$320,FALSE),5)="Csere",VLOOKUP(LEFT(VLOOKUP($A64,csapatok!$A:$CN,AT$320,FALSE),LEN(VLOOKUP($A64,csapatok!$A:$CN,AT$320,FALSE))-6),'csapat-ranglista'!$A:$FP,AT$321,FALSE)/8,VLOOKUP(VLOOKUP($A64,csapatok!$A:$CN,AT$320,FALSE),'csapat-ranglista'!$A:$FP,AT$321,FALSE)/4),0)</f>
        <v>0</v>
      </c>
      <c r="AU64" s="223">
        <f>IFERROR(IF(RIGHT(VLOOKUP($A64,csapatok!$A:$CN,AU$320,FALSE),5)="Csere",VLOOKUP(LEFT(VLOOKUP($A64,csapatok!$A:$CN,AU$320,FALSE),LEN(VLOOKUP($A64,csapatok!$A:$CN,AU$320,FALSE))-6),'csapat-ranglista'!$A:$FP,AU$321,FALSE)/8,VLOOKUP(VLOOKUP($A64,csapatok!$A:$CN,AU$320,FALSE),'csapat-ranglista'!$A:$FP,AU$321,FALSE)/4),0)</f>
        <v>0.51745925650849478</v>
      </c>
      <c r="AV64" s="223">
        <f>IFERROR(IF(RIGHT(VLOOKUP($A64,csapatok!$A:$CN,AV$320,FALSE),5)="Csere",VLOOKUP(LEFT(VLOOKUP($A64,csapatok!$A:$CN,AV$320,FALSE),LEN(VLOOKUP($A64,csapatok!$A:$CN,AV$320,FALSE))-6),'csapat-ranglista'!$A:$FP,AV$321,FALSE)/8,VLOOKUP(VLOOKUP($A64,csapatok!$A:$CN,AV$320,FALSE),'csapat-ranglista'!$A:$FP,AV$321,FALSE)/4),0)</f>
        <v>0</v>
      </c>
      <c r="AW64" s="223">
        <f>IFERROR(IF(RIGHT(VLOOKUP($A64,csapatok!$A:$CN,AW$320,FALSE),5)="Csere",VLOOKUP(LEFT(VLOOKUP($A64,csapatok!$A:$CN,AW$320,FALSE),LEN(VLOOKUP($A64,csapatok!$A:$CN,AW$320,FALSE))-6),'csapat-ranglista'!$A:$FP,AW$321,FALSE)/8,VLOOKUP(VLOOKUP($A64,csapatok!$A:$CN,AW$320,FALSE),'csapat-ranglista'!$A:$FP,AW$321,FALSE)/4),0)</f>
        <v>0</v>
      </c>
      <c r="AX64" s="223">
        <f>IFERROR(IF(RIGHT(VLOOKUP($A64,csapatok!$A:$CN,AX$320,FALSE),5)="Csere",VLOOKUP(LEFT(VLOOKUP($A64,csapatok!$A:$CN,AX$320,FALSE),LEN(VLOOKUP($A64,csapatok!$A:$CN,AX$320,FALSE))-6),'csapat-ranglista'!$A:$FP,AX$321,FALSE)/8,VLOOKUP(VLOOKUP($A64,csapatok!$A:$CN,AX$320,FALSE),'csapat-ranglista'!$A:$FP,AX$321,FALSE)/4),0)</f>
        <v>0</v>
      </c>
      <c r="AY64" s="223">
        <f>IFERROR(IF(RIGHT(VLOOKUP($A64,csapatok!$A:$NN,AY$320,FALSE),5)="Csere",VLOOKUP(LEFT(VLOOKUP($A64,csapatok!$A:$NN,AY$320,FALSE),LEN(VLOOKUP($A64,csapatok!$A:$NN,AY$320,FALSE))-6),'csapat-ranglista'!$A:$FP,AY$321,FALSE)/8,VLOOKUP(VLOOKUP($A64,csapatok!$A:$NN,AY$320,FALSE),'csapat-ranglista'!$A:$FP,AY$321,FALSE)/4),0)</f>
        <v>0</v>
      </c>
      <c r="AZ64" s="223">
        <f>IFERROR(IF(RIGHT(VLOOKUP($A64,csapatok!$A:$NN,AZ$320,FALSE),5)="Csere",VLOOKUP(LEFT(VLOOKUP($A64,csapatok!$A:$NN,AZ$320,FALSE),LEN(VLOOKUP($A64,csapatok!$A:$NN,AZ$320,FALSE))-6),'csapat-ranglista'!$A:$FP,AZ$321,FALSE)/8,VLOOKUP(VLOOKUP($A64,csapatok!$A:$NN,AZ$320,FALSE),'csapat-ranglista'!$A:$FP,AZ$321,FALSE)/4),0)</f>
        <v>0</v>
      </c>
      <c r="BA64" s="223">
        <f>IFERROR(IF(RIGHT(VLOOKUP($A64,csapatok!$A:$NN,BA$320,FALSE),5)="Csere",VLOOKUP(LEFT(VLOOKUP($A64,csapatok!$A:$NN,BA$320,FALSE),LEN(VLOOKUP($A64,csapatok!$A:$NN,BA$320,FALSE))-6),'csapat-ranglista'!$A:$FP,BA$321,FALSE)/8,VLOOKUP(VLOOKUP($A64,csapatok!$A:$NN,BA$320,FALSE),'csapat-ranglista'!$A:$FP,BA$321,FALSE)/4),0)</f>
        <v>0</v>
      </c>
      <c r="BB64" s="223">
        <f>IFERROR(IF(RIGHT(VLOOKUP($A64,csapatok!$A:$NN,BB$320,FALSE),5)="Csere",VLOOKUP(LEFT(VLOOKUP($A64,csapatok!$A:$NN,BB$320,FALSE),LEN(VLOOKUP($A64,csapatok!$A:$NN,BB$320,FALSE))-6),'csapat-ranglista'!$A:$FP,BB$321,FALSE)/8,VLOOKUP(VLOOKUP($A64,csapatok!$A:$NN,BB$320,FALSE),'csapat-ranglista'!$A:$FP,BB$321,FALSE)/4),0)</f>
        <v>0</v>
      </c>
      <c r="BC64" s="224">
        <f>versenyek!$ES$11*IFERROR(VLOOKUP(VLOOKUP($A64,versenyek!ER:ET,3,FALSE),szabalyok!$A$16:$B$23,2,FALSE)/4,0)</f>
        <v>0</v>
      </c>
      <c r="BD64" s="224">
        <f>versenyek!$EV$11*IFERROR(VLOOKUP(VLOOKUP($A64,versenyek!EU:EW,3,FALSE),szabalyok!$A$16:$B$23,2,FALSE)/4,0)</f>
        <v>0</v>
      </c>
      <c r="BE64" s="223">
        <f>IFERROR(IF(RIGHT(VLOOKUP($A64,csapatok!$A:$NN,BE$320,FALSE),5)="Csere",VLOOKUP(LEFT(VLOOKUP($A64,csapatok!$A:$NN,BE$320,FALSE),LEN(VLOOKUP($A64,csapatok!$A:$NN,BE$320,FALSE))-6),'csapat-ranglista'!$A:$FP,BE$321,FALSE)/8,VLOOKUP(VLOOKUP($A64,csapatok!$A:$NN,BE$320,FALSE),'csapat-ranglista'!$A:$FP,BE$321,FALSE)/4),0)</f>
        <v>0</v>
      </c>
      <c r="BF64" s="223">
        <f>IFERROR(IF(RIGHT(VLOOKUP($A64,csapatok!$A:$NN,BF$320,FALSE),5)="Csere",VLOOKUP(LEFT(VLOOKUP($A64,csapatok!$A:$NN,BF$320,FALSE),LEN(VLOOKUP($A64,csapatok!$A:$NN,BF$320,FALSE))-6),'csapat-ranglista'!$A:$FP,BF$321,FALSE)/8,VLOOKUP(VLOOKUP($A64,csapatok!$A:$NN,BF$320,FALSE),'csapat-ranglista'!$A:$FP,BF$321,FALSE)/4),0)</f>
        <v>0</v>
      </c>
      <c r="BG64" s="223">
        <f>IFERROR(IF(RIGHT(VLOOKUP($A64,csapatok!$A:$NN,BG$320,FALSE),5)="Csere",VLOOKUP(LEFT(VLOOKUP($A64,csapatok!$A:$NN,BG$320,FALSE),LEN(VLOOKUP($A64,csapatok!$A:$NN,BG$320,FALSE))-6),'csapat-ranglista'!$A:$FP,BG$321,FALSE)/8,VLOOKUP(VLOOKUP($A64,csapatok!$A:$NN,BG$320,FALSE),'csapat-ranglista'!$A:$FP,BG$321,FALSE)/4),0)</f>
        <v>0</v>
      </c>
      <c r="BH64" s="223">
        <f>IFERROR(IF(RIGHT(VLOOKUP($A64,csapatok!$A:$NN,BH$320,FALSE),5)="Csere",VLOOKUP(LEFT(VLOOKUP($A64,csapatok!$A:$NN,BH$320,FALSE),LEN(VLOOKUP($A64,csapatok!$A:$NN,BH$320,FALSE))-6),'csapat-ranglista'!$A:$FP,BH$321,FALSE)/8,VLOOKUP(VLOOKUP($A64,csapatok!$A:$NN,BH$320,FALSE),'csapat-ranglista'!$A:$FP,BH$321,FALSE)/4),0)</f>
        <v>0</v>
      </c>
      <c r="BI64" s="223">
        <f>IFERROR(IF(RIGHT(VLOOKUP($A64,csapatok!$A:$NN,BI$320,FALSE),5)="Csere",VLOOKUP(LEFT(VLOOKUP($A64,csapatok!$A:$NN,BI$320,FALSE),LEN(VLOOKUP($A64,csapatok!$A:$NN,BI$320,FALSE))-6),'csapat-ranglista'!$A:$FP,BI$321,FALSE)/8,VLOOKUP(VLOOKUP($A64,csapatok!$A:$NN,BI$320,FALSE),'csapat-ranglista'!$A:$FP,BI$321,FALSE)/4),0)</f>
        <v>0</v>
      </c>
      <c r="BJ64" s="223">
        <f>IFERROR(IF(RIGHT(VLOOKUP($A64,csapatok!$A:$NN,BJ$320,FALSE),5)="Csere",VLOOKUP(LEFT(VLOOKUP($A64,csapatok!$A:$NN,BJ$320,FALSE),LEN(VLOOKUP($A64,csapatok!$A:$NN,BJ$320,FALSE))-6),'csapat-ranglista'!$A:$FP,BJ$321,FALSE)/8,VLOOKUP(VLOOKUP($A64,csapatok!$A:$NN,BJ$320,FALSE),'csapat-ranglista'!$A:$FP,BJ$321,FALSE)/4),0)</f>
        <v>0</v>
      </c>
      <c r="BK64" s="223">
        <f>IFERROR(IF(RIGHT(VLOOKUP($A64,csapatok!$A:$NN,BK$320,FALSE),5)="Csere",VLOOKUP(LEFT(VLOOKUP($A64,csapatok!$A:$NN,BK$320,FALSE),LEN(VLOOKUP($A64,csapatok!$A:$NN,BK$320,FALSE))-6),'csapat-ranglista'!$A:$FP,BK$321,FALSE)/8,VLOOKUP(VLOOKUP($A64,csapatok!$A:$NN,BK$320,FALSE),'csapat-ranglista'!$A:$FP,BK$321,FALSE)/4),0)</f>
        <v>0</v>
      </c>
      <c r="BL64" s="223">
        <f>IFERROR(IF(RIGHT(VLOOKUP($A64,csapatok!$A:$NN,BL$320,FALSE),5)="Csere",VLOOKUP(LEFT(VLOOKUP($A64,csapatok!$A:$NN,BL$320,FALSE),LEN(VLOOKUP($A64,csapatok!$A:$NN,BL$320,FALSE))-6),'csapat-ranglista'!$A:$FP,BL$321,FALSE)/8,VLOOKUP(VLOOKUP($A64,csapatok!$A:$NN,BL$320,FALSE),'csapat-ranglista'!$A:$FP,BL$321,FALSE)/4),0)</f>
        <v>0</v>
      </c>
      <c r="BM64" s="223">
        <f>IFERROR(IF(RIGHT(VLOOKUP($A64,csapatok!$A:$NN,BM$320,FALSE),5)="Csere",VLOOKUP(LEFT(VLOOKUP($A64,csapatok!$A:$NN,BM$320,FALSE),LEN(VLOOKUP($A64,csapatok!$A:$NN,BM$320,FALSE))-6),'csapat-ranglista'!$A:$FP,BM$321,FALSE)/8,VLOOKUP(VLOOKUP($A64,csapatok!$A:$NN,BM$320,FALSE),'csapat-ranglista'!$A:$FP,BM$321,FALSE)/4),0)</f>
        <v>0</v>
      </c>
      <c r="BN64" s="223">
        <f>IFERROR(IF(RIGHT(VLOOKUP($A64,csapatok!$A:$NN,BN$320,FALSE),5)="Csere",VLOOKUP(LEFT(VLOOKUP($A64,csapatok!$A:$NN,BN$320,FALSE),LEN(VLOOKUP($A64,csapatok!$A:$NN,BN$320,FALSE))-6),'csapat-ranglista'!$A:$FP,BN$321,FALSE)/8,VLOOKUP(VLOOKUP($A64,csapatok!$A:$NN,BN$320,FALSE),'csapat-ranglista'!$A:$FP,BN$321,FALSE)/4),0)</f>
        <v>0</v>
      </c>
      <c r="BO64" s="223">
        <f>IFERROR(IF(RIGHT(VLOOKUP($A64,csapatok!$A:$NN,BO$320,FALSE),5)="Csere",VLOOKUP(LEFT(VLOOKUP($A64,csapatok!$A:$NN,BO$320,FALSE),LEN(VLOOKUP($A64,csapatok!$A:$NN,BO$320,FALSE))-6),'csapat-ranglista'!$A:$FP,BO$321,FALSE)/8,VLOOKUP(VLOOKUP($A64,csapatok!$A:$NN,BO$320,FALSE),'csapat-ranglista'!$A:$FP,BO$321,FALSE)/4),0)</f>
        <v>5.9028851205224306</v>
      </c>
      <c r="BP64" s="223">
        <f>IFERROR(IF(RIGHT(VLOOKUP($A64,csapatok!$A:$NN,BP$320,FALSE),5)="Csere",VLOOKUP(LEFT(VLOOKUP($A64,csapatok!$A:$NN,BP$320,FALSE),LEN(VLOOKUP($A64,csapatok!$A:$NN,BP$320,FALSE))-6),'csapat-ranglista'!$A:$FP,BP$321,FALSE)/8,VLOOKUP(VLOOKUP($A64,csapatok!$A:$NN,BP$320,FALSE),'csapat-ranglista'!$A:$FP,BP$321,FALSE)/4),0)</f>
        <v>0</v>
      </c>
      <c r="BQ64" s="223">
        <f>IFERROR(IF(RIGHT(VLOOKUP($A64,csapatok!$A:$NN,BQ$320,FALSE),5)="Csere",VLOOKUP(LEFT(VLOOKUP($A64,csapatok!$A:$NN,BQ$320,FALSE),LEN(VLOOKUP($A64,csapatok!$A:$NN,BQ$320,FALSE))-6),'csapat-ranglista'!$A:$FP,BQ$321,FALSE)/8,VLOOKUP(VLOOKUP($A64,csapatok!$A:$NN,BQ$320,FALSE),'csapat-ranglista'!$A:$FP,BQ$321,FALSE)/4),0)</f>
        <v>0</v>
      </c>
      <c r="BR64" s="223">
        <f>IFERROR(IF(RIGHT(VLOOKUP($A64,csapatok!$A:$NN,BR$320,FALSE),5)="Csere",VLOOKUP(LEFT(VLOOKUP($A64,csapatok!$A:$NN,BR$320,FALSE),LEN(VLOOKUP($A64,csapatok!$A:$NN,BR$320,FALSE))-6),'csapat-ranglista'!$A:$FP,BR$321,FALSE)/8,VLOOKUP(VLOOKUP($A64,csapatok!$A:$NN,BR$320,FALSE),'csapat-ranglista'!$A:$FP,BR$321,FALSE)/4),0)</f>
        <v>0</v>
      </c>
      <c r="BS64" s="223">
        <f>IFERROR(IF(RIGHT(VLOOKUP($A64,csapatok!$A:$NN,BS$320,FALSE),5)="Csere",VLOOKUP(LEFT(VLOOKUP($A64,csapatok!$A:$NN,BS$320,FALSE),LEN(VLOOKUP($A64,csapatok!$A:$NN,BS$320,FALSE))-6),'csapat-ranglista'!$A:$FP,BS$321,FALSE)/8,VLOOKUP(VLOOKUP($A64,csapatok!$A:$NN,BS$320,FALSE),'csapat-ranglista'!$A:$FP,BS$321,FALSE)/4),0)</f>
        <v>0</v>
      </c>
      <c r="BT64" s="223">
        <f>IFERROR(IF(RIGHT(VLOOKUP($A64,csapatok!$A:$NN,BT$320,FALSE),5)="Csere",VLOOKUP(LEFT(VLOOKUP($A64,csapatok!$A:$NN,BT$320,FALSE),LEN(VLOOKUP($A64,csapatok!$A:$NN,BT$320,FALSE))-6),'csapat-ranglista'!$A:$FP,BT$321,FALSE)/8,VLOOKUP(VLOOKUP($A64,csapatok!$A:$NN,BT$320,FALSE),'csapat-ranglista'!$A:$FP,BT$321,FALSE)/4),0)</f>
        <v>0</v>
      </c>
      <c r="BU64" s="223">
        <f>IFERROR(IF(RIGHT(VLOOKUP($A64,csapatok!$A:$NN,BU$320,FALSE),5)="Csere",VLOOKUP(LEFT(VLOOKUP($A64,csapatok!$A:$NN,BU$320,FALSE),LEN(VLOOKUP($A64,csapatok!$A:$NN,BU$320,FALSE))-6),'csapat-ranglista'!$A:$FP,BU$321,FALSE)/8,VLOOKUP(VLOOKUP($A64,csapatok!$A:$NN,BU$320,FALSE),'csapat-ranglista'!$A:$FP,BU$321,FALSE)/4),0)</f>
        <v>0.30469481594846826</v>
      </c>
      <c r="BV64" s="223">
        <f>IFERROR(IF(RIGHT(VLOOKUP($A64,csapatok!$A:$NN,BV$320,FALSE),5)="Csere",VLOOKUP(LEFT(VLOOKUP($A64,csapatok!$A:$NN,BV$320,FALSE),LEN(VLOOKUP($A64,csapatok!$A:$NN,BV$320,FALSE))-6),'csapat-ranglista'!$A:$FP,BV$321,FALSE)/8,VLOOKUP(VLOOKUP($A64,csapatok!$A:$NN,BV$320,FALSE),'csapat-ranglista'!$A:$FP,BV$321,FALSE)/4),0)</f>
        <v>0</v>
      </c>
      <c r="BW64" s="223">
        <f>IFERROR(IF(RIGHT(VLOOKUP($A64,csapatok!$A:$NN,BW$320,FALSE),5)="Csere",VLOOKUP(LEFT(VLOOKUP($A64,csapatok!$A:$NN,BW$320,FALSE),LEN(VLOOKUP($A64,csapatok!$A:$NN,BW$320,FALSE))-6),'csapat-ranglista'!$A:$FP,BW$321,FALSE)/8,VLOOKUP(VLOOKUP($A64,csapatok!$A:$NN,BW$320,FALSE),'csapat-ranglista'!$A:$FP,BW$321,FALSE)/4),0)</f>
        <v>0</v>
      </c>
      <c r="BX64" s="223">
        <f>IFERROR(IF(RIGHT(VLOOKUP($A64,csapatok!$A:$NN,BX$320,FALSE),5)="Csere",VLOOKUP(LEFT(VLOOKUP($A64,csapatok!$A:$NN,BX$320,FALSE),LEN(VLOOKUP($A64,csapatok!$A:$NN,BX$320,FALSE))-6),'csapat-ranglista'!$A:$FP,BX$321,FALSE)/8,VLOOKUP(VLOOKUP($A64,csapatok!$A:$NN,BX$320,FALSE),'csapat-ranglista'!$A:$FP,BX$321,FALSE)/4),0)</f>
        <v>0</v>
      </c>
      <c r="BY64" s="223">
        <f>IFERROR(IF(RIGHT(VLOOKUP($A64,csapatok!$A:$NN,BY$320,FALSE),5)="Csere",VLOOKUP(LEFT(VLOOKUP($A64,csapatok!$A:$NN,BY$320,FALSE),LEN(VLOOKUP($A64,csapatok!$A:$NN,BY$320,FALSE))-6),'csapat-ranglista'!$A:$FP,BY$321,FALSE)/8,VLOOKUP(VLOOKUP($A64,csapatok!$A:$NN,BY$320,FALSE),'csapat-ranglista'!$A:$FP,BY$321,FALSE)/4),0)</f>
        <v>3.5434994035337533</v>
      </c>
      <c r="BZ64" s="223">
        <f>IFERROR(IF(RIGHT(VLOOKUP($A64,csapatok!$A:$NN,BZ$320,FALSE),5)="Csere",VLOOKUP(LEFT(VLOOKUP($A64,csapatok!$A:$NN,BZ$320,FALSE),LEN(VLOOKUP($A64,csapatok!$A:$NN,BZ$320,FALSE))-6),'csapat-ranglista'!$A:$FP,BZ$321,FALSE)/8,VLOOKUP(VLOOKUP($A64,csapatok!$A:$NN,BZ$320,FALSE),'csapat-ranglista'!$A:$FP,BZ$321,FALSE)/4),0)</f>
        <v>0</v>
      </c>
      <c r="CA64" s="223">
        <f>IFERROR(IF(RIGHT(VLOOKUP($A64,csapatok!$A:$NN,CA$320,FALSE),5)="Csere",VLOOKUP(LEFT(VLOOKUP($A64,csapatok!$A:$NN,CA$320,FALSE),LEN(VLOOKUP($A64,csapatok!$A:$NN,CA$320,FALSE))-6),'csapat-ranglista'!$A:$FP,CA$321,FALSE)/8,VLOOKUP(VLOOKUP($A64,csapatok!$A:$NN,CA$320,FALSE),'csapat-ranglista'!$A:$FP,CA$321,FALSE)/4),0)</f>
        <v>0</v>
      </c>
      <c r="CB64" s="223">
        <f>IFERROR(IF(RIGHT(VLOOKUP($A64,csapatok!$A:$NN,CB$320,FALSE),5)="Csere",VLOOKUP(LEFT(VLOOKUP($A64,csapatok!$A:$NN,CB$320,FALSE),LEN(VLOOKUP($A64,csapatok!$A:$NN,CB$320,FALSE))-6),'csapat-ranglista'!$A:$FP,CB$321,FALSE)/8,VLOOKUP(VLOOKUP($A64,csapatok!$A:$NN,CB$320,FALSE),'csapat-ranglista'!$A:$FP,CB$321,FALSE)/4),0)</f>
        <v>0</v>
      </c>
      <c r="CC64" s="223">
        <f>IFERROR(IF(RIGHT(VLOOKUP($A64,csapatok!$A:$NN,CC$320,FALSE),5)="Csere",VLOOKUP(LEFT(VLOOKUP($A64,csapatok!$A:$NN,CC$320,FALSE),LEN(VLOOKUP($A64,csapatok!$A:$NN,CC$320,FALSE))-6),'csapat-ranglista'!$A:$FP,CC$321,FALSE)/8,VLOOKUP(VLOOKUP($A64,csapatok!$A:$NN,CC$320,FALSE),'csapat-ranglista'!$A:$FP,CC$321,FALSE)/4),0)</f>
        <v>0</v>
      </c>
      <c r="CD64" s="223">
        <f>IFERROR(IF(RIGHT(VLOOKUP($A64,csapatok!$A:$NN,CD$320,FALSE),5)="Csere",VLOOKUP(LEFT(VLOOKUP($A64,csapatok!$A:$NN,CD$320,FALSE),LEN(VLOOKUP($A64,csapatok!$A:$NN,CD$320,FALSE))-6),'csapat-ranglista'!$A:$FP,CD$321,FALSE)/8,VLOOKUP(VLOOKUP($A64,csapatok!$A:$NN,CD$320,FALSE),'csapat-ranglista'!$A:$FP,CD$321,FALSE)/4),0)</f>
        <v>0</v>
      </c>
      <c r="CE64" s="223">
        <f>IFERROR(IF(RIGHT(VLOOKUP($A64,csapatok!$A:$NN,CE$320,FALSE),5)="Csere",VLOOKUP(LEFT(VLOOKUP($A64,csapatok!$A:$NN,CE$320,FALSE),LEN(VLOOKUP($A64,csapatok!$A:$NN,CE$320,FALSE))-6),'csapat-ranglista'!$A:$FP,CE$321,FALSE)/8,VLOOKUP(VLOOKUP($A64,csapatok!$A:$NN,CE$320,FALSE),'csapat-ranglista'!$A:$FP,CE$321,FALSE)/4),0)</f>
        <v>0</v>
      </c>
      <c r="CF64" s="223">
        <f>IFERROR(IF(RIGHT(VLOOKUP($A64,csapatok!$A:$NN,CF$320,FALSE),5)="Csere",VLOOKUP(LEFT(VLOOKUP($A64,csapatok!$A:$NN,CF$320,FALSE),LEN(VLOOKUP($A64,csapatok!$A:$NN,CF$320,FALSE))-6),'csapat-ranglista'!$A:$FP,CF$321,FALSE)/8,VLOOKUP(VLOOKUP($A64,csapatok!$A:$NN,CF$320,FALSE),'csapat-ranglista'!$A:$FP,CF$321,FALSE)/4),0)</f>
        <v>0</v>
      </c>
      <c r="CG64" s="223">
        <f>IFERROR(IF(RIGHT(VLOOKUP($A64,csapatok!$A:$NN,CG$320,FALSE),5)="Csere",VLOOKUP(LEFT(VLOOKUP($A64,csapatok!$A:$NN,CG$320,FALSE),LEN(VLOOKUP($A64,csapatok!$A:$NN,CG$320,FALSE))-6),'csapat-ranglista'!$A:$FP,CG$321,FALSE)/8,VLOOKUP(VLOOKUP($A64,csapatok!$A:$NN,CG$320,FALSE),'csapat-ranglista'!$A:$FP,CG$321,FALSE)/4),0)</f>
        <v>0</v>
      </c>
      <c r="CH64" s="223">
        <f>IFERROR(IF(RIGHT(VLOOKUP($A64,csapatok!$A:$NN,CH$320,FALSE),5)="Csere",VLOOKUP(LEFT(VLOOKUP($A64,csapatok!$A:$NN,CH$320,FALSE),LEN(VLOOKUP($A64,csapatok!$A:$NN,CH$320,FALSE))-6),'csapat-ranglista'!$A:$FP,CH$321,FALSE)/8,VLOOKUP(VLOOKUP($A64,csapatok!$A:$NN,CH$320,FALSE),'csapat-ranglista'!$A:$FP,CH$321,FALSE)/4),0)</f>
        <v>0</v>
      </c>
      <c r="CI64" s="223">
        <f>IFERROR(IF(RIGHT(VLOOKUP($A64,csapatok!$A:$NN,CI$320,FALSE),5)="Csere",VLOOKUP(LEFT(VLOOKUP($A64,csapatok!$A:$NN,CI$320,FALSE),LEN(VLOOKUP($A64,csapatok!$A:$NN,CI$320,FALSE))-6),'csapat-ranglista'!$A:$FP,CI$321,FALSE)/8,VLOOKUP(VLOOKUP($A64,csapatok!$A:$NN,CI$320,FALSE),'csapat-ranglista'!$A:$FP,CI$321,FALSE)/4),0)</f>
        <v>0</v>
      </c>
      <c r="CJ64" s="224">
        <f>versenyek!$IQ$11*IFERROR(VLOOKUP(VLOOKUP($A64,versenyek!IP:IR,3,FALSE),szabalyok!$A$16:$B$23,2,FALSE)/4,0)</f>
        <v>0</v>
      </c>
      <c r="CK64" s="224">
        <f>versenyek!$IT$11*IFERROR(VLOOKUP(VLOOKUP($A64,versenyek!IS:IU,3,FALSE),szabalyok!$A$16:$B$23,2,FALSE)/4,0)</f>
        <v>0</v>
      </c>
      <c r="CL64" s="223">
        <f>IFERROR(IF(RIGHT(VLOOKUP($A64,csapatok!$A:$NN,CL$320,FALSE),5)="Csere",VLOOKUP(LEFT(VLOOKUP($A64,csapatok!$A:$NN,CL$320,FALSE),LEN(VLOOKUP($A64,csapatok!$A:$NN,CL$320,FALSE))-6),'csapat-ranglista'!$A:$FP,CL$321,FALSE)/8,VLOOKUP(VLOOKUP($A64,csapatok!$A:$NN,CL$320,FALSE),'csapat-ranglista'!$A:$FP,CL$321,FALSE)/4),0)</f>
        <v>0</v>
      </c>
      <c r="CM64" s="223">
        <f>IFERROR(IF(RIGHT(VLOOKUP($A64,csapatok!$A:$NN,CM$320,FALSE),5)="Csere",VLOOKUP(LEFT(VLOOKUP($A64,csapatok!$A:$NN,CM$320,FALSE),LEN(VLOOKUP($A64,csapatok!$A:$NN,CM$320,FALSE))-6),'csapat-ranglista'!$A:$FP,CM$321,FALSE)/8,VLOOKUP(VLOOKUP($A64,csapatok!$A:$NN,CM$320,FALSE),'csapat-ranglista'!$A:$FP,CM$321,FALSE)/4),0)</f>
        <v>0</v>
      </c>
      <c r="CN64" s="223">
        <f>IFERROR(IF(RIGHT(VLOOKUP($A64,csapatok!$A:$NN,CN$320,FALSE),5)="Csere",VLOOKUP(LEFT(VLOOKUP($A64,csapatok!$A:$NN,CN$320,FALSE),LEN(VLOOKUP($A64,csapatok!$A:$NN,CN$320,FALSE))-6),'csapat-ranglista'!$A:$FP,CN$321,FALSE)/8,VLOOKUP(VLOOKUP($A64,csapatok!$A:$NN,CN$320,FALSE),'csapat-ranglista'!$A:$FP,CN$321,FALSE)/4),0)</f>
        <v>0</v>
      </c>
      <c r="CO64" s="223">
        <f>IFERROR(IF(RIGHT(VLOOKUP($A64,csapatok!$A:$NN,CO$320,FALSE),5)="Csere",VLOOKUP(LEFT(VLOOKUP($A64,csapatok!$A:$NN,CO$320,FALSE),LEN(VLOOKUP($A64,csapatok!$A:$NN,CO$320,FALSE))-6),'csapat-ranglista'!$A:$FP,CO$321,FALSE)/8,VLOOKUP(VLOOKUP($A64,csapatok!$A:$NN,CO$320,FALSE),'csapat-ranglista'!$A:$FP,CO$321,FALSE)/4),0)</f>
        <v>0</v>
      </c>
      <c r="CP64" s="223">
        <f>IFERROR(IF(RIGHT(VLOOKUP($A64,csapatok!$A:$NN,CP$320,FALSE),5)="Csere",VLOOKUP(LEFT(VLOOKUP($A64,csapatok!$A:$NN,CP$320,FALSE),LEN(VLOOKUP($A64,csapatok!$A:$NN,CP$320,FALSE))-6),'csapat-ranglista'!$A:$FP,CP$321,FALSE)/8,VLOOKUP(VLOOKUP($A64,csapatok!$A:$NN,CP$320,FALSE),'csapat-ranglista'!$A:$FP,CP$321,FALSE)/4),0)</f>
        <v>0</v>
      </c>
      <c r="CQ64" s="223">
        <f>IFERROR(IF(RIGHT(VLOOKUP($A64,csapatok!$A:$NN,CQ$320,FALSE),5)="Csere",VLOOKUP(LEFT(VLOOKUP($A64,csapatok!$A:$NN,CQ$320,FALSE),LEN(VLOOKUP($A64,csapatok!$A:$NN,CQ$320,FALSE))-6),'csapat-ranglista'!$A:$FP,CQ$321,FALSE)/8,VLOOKUP(VLOOKUP($A64,csapatok!$A:$NN,CQ$320,FALSE),'csapat-ranglista'!$A:$FP,CQ$321,FALSE)/4),0)</f>
        <v>0</v>
      </c>
      <c r="CR64" s="223">
        <f>IFERROR(IF(RIGHT(VLOOKUP($A64,csapatok!$A:$NN,CR$320,FALSE),5)="Csere",VLOOKUP(LEFT(VLOOKUP($A64,csapatok!$A:$NN,CR$320,FALSE),LEN(VLOOKUP($A64,csapatok!$A:$NN,CR$320,FALSE))-6),'csapat-ranglista'!$A:$FP,CR$321,FALSE)/8,VLOOKUP(VLOOKUP($A64,csapatok!$A:$NN,CR$320,FALSE),'csapat-ranglista'!$A:$FP,CR$321,FALSE)/4),0)</f>
        <v>0</v>
      </c>
      <c r="CS64" s="223">
        <f>IFERROR(IF(RIGHT(VLOOKUP($A64,csapatok!$A:$NN,CS$320,FALSE),5)="Csere",VLOOKUP(LEFT(VLOOKUP($A64,csapatok!$A:$NN,CS$320,FALSE),LEN(VLOOKUP($A64,csapatok!$A:$NN,CS$320,FALSE))-6),'csapat-ranglista'!$A:$FP,CS$321,FALSE)/8,VLOOKUP(VLOOKUP($A64,csapatok!$A:$NN,CS$320,FALSE),'csapat-ranglista'!$A:$FP,CS$321,FALSE)/4),0)</f>
        <v>0</v>
      </c>
      <c r="CT64" s="223">
        <f>IFERROR(IF(RIGHT(VLOOKUP($A64,csapatok!$A:$NN,CT$320,FALSE),5)="Csere",VLOOKUP(LEFT(VLOOKUP($A64,csapatok!$A:$NN,CT$320,FALSE),LEN(VLOOKUP($A64,csapatok!$A:$NN,CT$320,FALSE))-6),'csapat-ranglista'!$A:$FP,CT$321,FALSE)/8,VLOOKUP(VLOOKUP($A64,csapatok!$A:$NN,CT$320,FALSE),'csapat-ranglista'!$A:$FP,CT$321,FALSE)/4),0)</f>
        <v>0</v>
      </c>
      <c r="CU64" s="223">
        <f>IFERROR(IF(RIGHT(VLOOKUP($A64,csapatok!$A:$NN,CU$320,FALSE),5)="Csere",VLOOKUP(LEFT(VLOOKUP($A64,csapatok!$A:$NN,CU$320,FALSE),LEN(VLOOKUP($A64,csapatok!$A:$NN,CU$320,FALSE))-6),'csapat-ranglista'!$A:$FP,CU$321,FALSE)/8,VLOOKUP(VLOOKUP($A64,csapatok!$A:$NN,CU$320,FALSE),'csapat-ranglista'!$A:$FP,CU$321,FALSE)/4),0)</f>
        <v>0</v>
      </c>
      <c r="CV64" s="223">
        <f>IFERROR(IF(RIGHT(VLOOKUP($A64,csapatok!$A:$NN,CV$320,FALSE),5)="Csere",VLOOKUP(LEFT(VLOOKUP($A64,csapatok!$A:$NN,CV$320,FALSE),LEN(VLOOKUP($A64,csapatok!$A:$NN,CV$320,FALSE))-6),'csapat-ranglista'!$A:$FP,CV$321,FALSE)/8,VLOOKUP(VLOOKUP($A64,csapatok!$A:$NN,CV$320,FALSE),'csapat-ranglista'!$A:$FP,CV$321,FALSE)/4),0)</f>
        <v>0</v>
      </c>
      <c r="CW64" s="223">
        <f>IFERROR(IF(RIGHT(VLOOKUP($A64,csapatok!$A:$NN,CW$320,FALSE),5)="Csere",VLOOKUP(LEFT(VLOOKUP($A64,csapatok!$A:$NN,CW$320,FALSE),LEN(VLOOKUP($A64,csapatok!$A:$NN,CW$320,FALSE))-6),'csapat-ranglista'!$A:$FP,CW$321,FALSE)/8,VLOOKUP(VLOOKUP($A64,csapatok!$A:$NN,CW$320,FALSE),'csapat-ranglista'!$A:$FP,CW$321,FALSE)/4),0)</f>
        <v>0</v>
      </c>
      <c r="CX64" s="223">
        <f>IFERROR(IF(RIGHT(VLOOKUP($A64,csapatok!$A:$NN,CX$320,FALSE),5)="Csere",VLOOKUP(LEFT(VLOOKUP($A64,csapatok!$A:$NN,CX$320,FALSE),LEN(VLOOKUP($A64,csapatok!$A:$NN,CX$320,FALSE))-6),'csapat-ranglista'!$A:$FP,CX$321,FALSE)/8,VLOOKUP(VLOOKUP($A64,csapatok!$A:$NN,CX$320,FALSE),'csapat-ranglista'!$A:$FP,CX$321,FALSE)/4),0)</f>
        <v>0</v>
      </c>
      <c r="CY64" s="223">
        <f>IFERROR(IF(RIGHT(VLOOKUP($A64,csapatok!$A:$NN,CY$320,FALSE),5)="Csere",VLOOKUP(LEFT(VLOOKUP($A64,csapatok!$A:$NN,CY$320,FALSE),LEN(VLOOKUP($A64,csapatok!$A:$NN,CY$320,FALSE))-6),'csapat-ranglista'!$A:$FP,CY$321,FALSE)/8,VLOOKUP(VLOOKUP($A64,csapatok!$A:$NN,CY$320,FALSE),'csapat-ranglista'!$A:$FP,CY$321,FALSE)/4),0)</f>
        <v>0</v>
      </c>
      <c r="CZ64" s="223">
        <f>IFERROR(IF(RIGHT(VLOOKUP($A64,csapatok!$A:$NN,CZ$320,FALSE),5)="Csere",VLOOKUP(LEFT(VLOOKUP($A64,csapatok!$A:$NN,CZ$320,FALSE),LEN(VLOOKUP($A64,csapatok!$A:$NN,CZ$320,FALSE))-6),'csapat-ranglista'!$A:$FP,CZ$321,FALSE)/8,VLOOKUP(VLOOKUP($A64,csapatok!$A:$NN,CZ$320,FALSE),'csapat-ranglista'!$A:$FP,CZ$321,FALSE)/4),0)</f>
        <v>0</v>
      </c>
      <c r="DA64" s="223">
        <f>IFERROR(IF(RIGHT(VLOOKUP($A64,csapatok!$A:$NN,DA$320,FALSE),5)="Csere",VLOOKUP(LEFT(VLOOKUP($A64,csapatok!$A:$NN,DA$320,FALSE),LEN(VLOOKUP($A64,csapatok!$A:$NN,DA$320,FALSE))-6),'csapat-ranglista'!$A:$FP,DA$321,FALSE)/8,VLOOKUP(VLOOKUP($A64,csapatok!$A:$NN,DA$320,FALSE),'csapat-ranglista'!$A:$FP,DA$321,FALSE)/4),0)</f>
        <v>0</v>
      </c>
      <c r="DB64" s="223">
        <f>IFERROR(IF(RIGHT(VLOOKUP($A64,csapatok!$A:$NN,DB$320,FALSE),5)="Csere",VLOOKUP(LEFT(VLOOKUP($A64,csapatok!$A:$NN,DB$320,FALSE),LEN(VLOOKUP($A64,csapatok!$A:$NN,DB$320,FALSE))-6),'csapat-ranglista'!$A:$FP,DB$321,FALSE)/8,VLOOKUP(VLOOKUP($A64,csapatok!$A:$NN,DB$320,FALSE),'csapat-ranglista'!$A:$FP,DB$321,FALSE)/4),0)</f>
        <v>0</v>
      </c>
      <c r="DC64" s="223">
        <f>IFERROR(IF(RIGHT(VLOOKUP($A64,csapatok!$A:$NN,DC$320,FALSE),5)="Csere",VLOOKUP(LEFT(VLOOKUP($A64,csapatok!$A:$NN,DC$320,FALSE),LEN(VLOOKUP($A64,csapatok!$A:$NN,DC$320,FALSE))-6),'csapat-ranglista'!$A:$FP,DC$321,FALSE)/8,VLOOKUP(VLOOKUP($A64,csapatok!$A:$NN,DC$320,FALSE),'csapat-ranglista'!$A:$FP,DC$321,FALSE)/4),0)</f>
        <v>0</v>
      </c>
      <c r="DD64" s="223">
        <f>IFERROR(IF(RIGHT(VLOOKUP($A64,csapatok!$A:$NN,DD$320,FALSE),5)="Csere",VLOOKUP(LEFT(VLOOKUP($A64,csapatok!$A:$NN,DD$320,FALSE),LEN(VLOOKUP($A64,csapatok!$A:$NN,DD$320,FALSE))-6),'csapat-ranglista'!$A:$FP,DD$321,FALSE)/8,VLOOKUP(VLOOKUP($A64,csapatok!$A:$NN,DD$320,FALSE),'csapat-ranglista'!$A:$FP,DD$321,FALSE)/4),0)</f>
        <v>0</v>
      </c>
      <c r="DE64" s="223">
        <f>IFERROR(IF(RIGHT(VLOOKUP($A64,csapatok!$A:$NN,DE$320,FALSE),5)="Csere",VLOOKUP(LEFT(VLOOKUP($A64,csapatok!$A:$NN,DE$320,FALSE),LEN(VLOOKUP($A64,csapatok!$A:$NN,DE$320,FALSE))-6),'csapat-ranglista'!$A:$FP,DE$321,FALSE)/8,VLOOKUP(VLOOKUP($A64,csapatok!$A:$NN,DE$320,FALSE),'csapat-ranglista'!$A:$FP,DE$321,FALSE)/4),0)</f>
        <v>0</v>
      </c>
      <c r="DF64" s="223">
        <f>IFERROR(IF(RIGHT(VLOOKUP($A64,csapatok!$A:$NN,DF$320,FALSE),5)="Csere",VLOOKUP(LEFT(VLOOKUP($A64,csapatok!$A:$NN,DF$320,FALSE),LEN(VLOOKUP($A64,csapatok!$A:$NN,DF$320,FALSE))-6),'csapat-ranglista'!$A:$FP,DF$321,FALSE)/8,VLOOKUP(VLOOKUP($A64,csapatok!$A:$NN,DF$320,FALSE),'csapat-ranglista'!$A:$FP,DF$321,FALSE)/4),0)</f>
        <v>0</v>
      </c>
      <c r="DG64" s="223">
        <f>IFERROR(IF(RIGHT(VLOOKUP($A64,csapatok!$A:$NN,DG$320,FALSE),5)="Csere",VLOOKUP(LEFT(VLOOKUP($A64,csapatok!$A:$NN,DG$320,FALSE),LEN(VLOOKUP($A64,csapatok!$A:$NN,DG$320,FALSE))-6),'csapat-ranglista'!$A:$FP,DG$321,FALSE)/8,VLOOKUP(VLOOKUP($A64,csapatok!$A:$NN,DG$320,FALSE),'csapat-ranglista'!$A:$FP,DG$321,FALSE)/4),0)</f>
        <v>0</v>
      </c>
      <c r="DH64" s="223">
        <f>IFERROR(IF(RIGHT(VLOOKUP($A64,csapatok!$A:$NN,DH$320,FALSE),5)="Csere",VLOOKUP(LEFT(VLOOKUP($A64,csapatok!$A:$NN,DH$320,FALSE),LEN(VLOOKUP($A64,csapatok!$A:$NN,DH$320,FALSE))-6),'csapat-ranglista'!$A:$FP,DH$321,FALSE)/8,VLOOKUP(VLOOKUP($A64,csapatok!$A:$NN,DH$320,FALSE),'csapat-ranglista'!$A:$FP,DH$321,FALSE)/4),0)</f>
        <v>0</v>
      </c>
      <c r="DI64" s="223">
        <f>IFERROR(IF(RIGHT(VLOOKUP($A64,csapatok!$A:$NN,DI$320,FALSE),5)="Csere",VLOOKUP(LEFT(VLOOKUP($A64,csapatok!$A:$NN,DI$320,FALSE),LEN(VLOOKUP($A64,csapatok!$A:$NN,DI$320,FALSE))-6),'csapat-ranglista'!$A:$FP,DI$321,FALSE)/8,VLOOKUP(VLOOKUP($A64,csapatok!$A:$NN,DI$320,FALSE),'csapat-ranglista'!$A:$FP,DI$321,FALSE)/4),0)</f>
        <v>0</v>
      </c>
      <c r="DJ64" s="223">
        <f>IFERROR(IF(RIGHT(VLOOKUP($A64,csapatok!$A:$NN,DJ$320,FALSE),5)="Csere",VLOOKUP(LEFT(VLOOKUP($A64,csapatok!$A:$NN,DJ$320,FALSE),LEN(VLOOKUP($A64,csapatok!$A:$NN,DJ$320,FALSE))-6),'csapat-ranglista'!$A:$FP,DJ$321,FALSE)/8,VLOOKUP(VLOOKUP($A64,csapatok!$A:$NN,DJ$320,FALSE),'csapat-ranglista'!$A:$FP,DJ$321,FALSE)/4),0)</f>
        <v>0</v>
      </c>
      <c r="DK64" s="223">
        <f>IFERROR(IF(RIGHT(VLOOKUP($A64,csapatok!$A:$NN,DK$320,FALSE),5)="Csere",VLOOKUP(LEFT(VLOOKUP($A64,csapatok!$A:$NN,DK$320,FALSE),LEN(VLOOKUP($A64,csapatok!$A:$NN,DK$320,FALSE))-6),'csapat-ranglista'!$A:$FP,DK$321,FALSE)/8,VLOOKUP(VLOOKUP($A64,csapatok!$A:$NN,DK$320,FALSE),'csapat-ranglista'!$A:$FP,DK$321,FALSE)/4),0)</f>
        <v>0</v>
      </c>
      <c r="DL64" s="223">
        <f>IFERROR(IF(RIGHT(VLOOKUP($A64,csapatok!$A:$NN,DL$320,FALSE),5)="Csere",VLOOKUP(LEFT(VLOOKUP($A64,csapatok!$A:$NN,DL$320,FALSE),LEN(VLOOKUP($A64,csapatok!$A:$NN,DL$320,FALSE))-6),'csapat-ranglista'!$A:$FP,DL$321,FALSE)/8,VLOOKUP(VLOOKUP($A64,csapatok!$A:$NN,DL$320,FALSE),'csapat-ranglista'!$A:$FP,DL$321,FALSE)/4),0)</f>
        <v>0</v>
      </c>
      <c r="DM64" s="223">
        <f>IFERROR(IF(RIGHT(VLOOKUP($A64,csapatok!$A:$NN,DM$320,FALSE),5)="Csere",VLOOKUP(LEFT(VLOOKUP($A64,csapatok!$A:$NN,DM$320,FALSE),LEN(VLOOKUP($A64,csapatok!$A:$NN,DM$320,FALSE))-6),'csapat-ranglista'!$A:$FP,DM$321,FALSE)/8,VLOOKUP(VLOOKUP($A64,csapatok!$A:$NN,DM$320,FALSE),'csapat-ranglista'!$A:$FP,DM$321,FALSE)/4),0)</f>
        <v>2.0137000798197562</v>
      </c>
      <c r="DN64" s="223">
        <f>IFERROR(IF(RIGHT(VLOOKUP($A64,csapatok!$A:$NN,DN$320,FALSE),5)="Csere",VLOOKUP(LEFT(VLOOKUP($A64,csapatok!$A:$NN,DN$320,FALSE),LEN(VLOOKUP($A64,csapatok!$A:$NN,DN$320,FALSE))-6),'csapat-ranglista'!$A:$FP,DN$321,FALSE)/8,VLOOKUP(VLOOKUP($A64,csapatok!$A:$NN,DN$320,FALSE),'csapat-ranglista'!$A:$FP,DN$321,FALSE)/4),0)</f>
        <v>0</v>
      </c>
      <c r="DO64" s="224">
        <f>versenyek!$MF$11*IFERROR(VLOOKUP(VLOOKUP($A64,versenyek!ME:MG,3,FALSE),szabalyok!$A$16:$B$23,2,FALSE)/4,0)</f>
        <v>0</v>
      </c>
      <c r="DP64" s="224">
        <f>versenyek!$MI$11*IFERROR(VLOOKUP(VLOOKUP($A64,versenyek!MH:MJ,3,FALSE),szabalyok!$A$16:$B$23,2,FALSE)/4,0)</f>
        <v>0</v>
      </c>
      <c r="DQ64" s="223">
        <f>IFERROR(IF(RIGHT(VLOOKUP($A64,csapatok!$A:$NN,DQ$320,FALSE),5)="Csere",VLOOKUP(LEFT(VLOOKUP($A64,csapatok!$A:$NN,DQ$320,FALSE),LEN(VLOOKUP($A64,csapatok!$A:$NN,DQ$320,FALSE))-6),'csapat-ranglista'!$A:$FP,DQ$321,FALSE)/8,VLOOKUP(VLOOKUP($A64,csapatok!$A:$NN,DQ$320,FALSE),'csapat-ranglista'!$A:$FP,DQ$321,FALSE)/4),0)</f>
        <v>0</v>
      </c>
      <c r="DR64" s="223">
        <f>IFERROR(IF(RIGHT(VLOOKUP($A64,csapatok!$A:$NN,DR$320,FALSE),5)="Csere",VLOOKUP(LEFT(VLOOKUP($A64,csapatok!$A:$NN,DR$320,FALSE),LEN(VLOOKUP($A64,csapatok!$A:$NN,DR$320,FALSE))-6),'csapat-ranglista'!$A:$FP,DR$321,FALSE)/8,VLOOKUP(VLOOKUP($A64,csapatok!$A:$NN,DR$320,FALSE),'csapat-ranglista'!$A:$FP,DR$321,FALSE)/4),0)</f>
        <v>0</v>
      </c>
      <c r="DS64" s="223">
        <f>IFERROR(IF(RIGHT(VLOOKUP($A64,csapatok!$A:$NN,DS$320,FALSE),5)="Csere",VLOOKUP(LEFT(VLOOKUP($A64,csapatok!$A:$NN,DS$320,FALSE),LEN(VLOOKUP($A64,csapatok!$A:$NN,DS$320,FALSE))-6),'csapat-ranglista'!$A:$FP,DS$321,FALSE)/8,VLOOKUP(VLOOKUP($A64,csapatok!$A:$NN,DS$320,FALSE),'csapat-ranglista'!$A:$FP,DS$321,FALSE)/4),0)</f>
        <v>0</v>
      </c>
      <c r="DT64" s="223">
        <f>IFERROR(IF(RIGHT(VLOOKUP($A64,csapatok!$A:$NN,DT$320,FALSE),5)="Csere",VLOOKUP(LEFT(VLOOKUP($A64,csapatok!$A:$NN,DT$320,FALSE),LEN(VLOOKUP($A64,csapatok!$A:$NN,DT$320,FALSE))-6),'csapat-ranglista'!$A:$FP,DT$321,FALSE)/8,VLOOKUP(VLOOKUP($A64,csapatok!$A:$NN,DT$320,FALSE),'csapat-ranglista'!$A:$FP,DT$321,FALSE)/4),0)</f>
        <v>0</v>
      </c>
      <c r="DU64" s="223">
        <f>IFERROR(IF(RIGHT(VLOOKUP($A64,csapatok!$A:$NN,DU$320,FALSE),5)="Csere",VLOOKUP(LEFT(VLOOKUP($A64,csapatok!$A:$NN,DU$320,FALSE),LEN(VLOOKUP($A64,csapatok!$A:$NN,DU$320,FALSE))-6),'csapat-ranglista'!$A:$FP,DU$321,FALSE)/8,VLOOKUP(VLOOKUP($A64,csapatok!$A:$NN,DU$320,FALSE),'csapat-ranglista'!$A:$FP,DU$321,FALSE)/4),0)</f>
        <v>0</v>
      </c>
      <c r="DV64" s="223">
        <f>IFERROR(IF(RIGHT(VLOOKUP($A64,csapatok!$A:$NN,DV$320,FALSE),5)="Csere",VLOOKUP(LEFT(VLOOKUP($A64,csapatok!$A:$NN,DV$320,FALSE),LEN(VLOOKUP($A64,csapatok!$A:$NN,DV$320,FALSE))-6),'csapat-ranglista'!$A:$FP,DV$321,FALSE)/8,VLOOKUP(VLOOKUP($A64,csapatok!$A:$NN,DV$320,FALSE),'csapat-ranglista'!$A:$FP,DV$321,FALSE)/4),0)</f>
        <v>0</v>
      </c>
      <c r="DW64" s="223">
        <f>IFERROR(IF(RIGHT(VLOOKUP($A64,csapatok!$A:$NN,DW$320,FALSE),5)="Csere",VLOOKUP(LEFT(VLOOKUP($A64,csapatok!$A:$NN,DW$320,FALSE),LEN(VLOOKUP($A64,csapatok!$A:$NN,DW$320,FALSE))-6),'csapat-ranglista'!$A:$FP,DW$321,FALSE)/8,VLOOKUP(VLOOKUP($A64,csapatok!$A:$NN,DW$320,FALSE),'csapat-ranglista'!$A:$FP,DW$321,FALSE)/4),0)</f>
        <v>7.7886726082326261</v>
      </c>
      <c r="DX64" s="223">
        <f>IFERROR(IF(RIGHT(VLOOKUP($A64,csapatok!$A:$NN,DX$320,FALSE),5)="Csere",VLOOKUP(LEFT(VLOOKUP($A64,csapatok!$A:$NN,DX$320,FALSE),LEN(VLOOKUP($A64,csapatok!$A:$NN,DX$320,FALSE))-6),'csapat-ranglista'!$A:$FP,DX$321,FALSE)/8,VLOOKUP(VLOOKUP($A64,csapatok!$A:$NN,DX$320,FALSE),'csapat-ranglista'!$A:$FP,DX$321,FALSE)/4),0)</f>
        <v>0</v>
      </c>
      <c r="DY64" s="223">
        <f>IFERROR(IF(RIGHT(VLOOKUP($A64,csapatok!$A:$NN,DY$320,FALSE),5)="Csere",VLOOKUP(LEFT(VLOOKUP($A64,csapatok!$A:$NN,DY$320,FALSE),LEN(VLOOKUP($A64,csapatok!$A:$NN,DY$320,FALSE))-6),'csapat-ranglista'!$A:$FP,DY$321,FALSE)/8,VLOOKUP(VLOOKUP($A64,csapatok!$A:$NN,DY$320,FALSE),'csapat-ranglista'!$A:$FP,DY$321,FALSE)/4),0)</f>
        <v>0</v>
      </c>
      <c r="DZ64" s="223">
        <f>IFERROR(IF(RIGHT(VLOOKUP($A64,csapatok!$A:$NN,DZ$320,FALSE),5)="Csere",VLOOKUP(LEFT(VLOOKUP($A64,csapatok!$A:$NN,DZ$320,FALSE),LEN(VLOOKUP($A64,csapatok!$A:$NN,DZ$320,FALSE))-6),'csapat-ranglista'!$A:$FP,DZ$321,FALSE)/8,VLOOKUP(VLOOKUP($A64,csapatok!$A:$NN,DZ$320,FALSE),'csapat-ranglista'!$A:$FP,DZ$321,FALSE)/4),0)</f>
        <v>0</v>
      </c>
      <c r="EA64" s="223">
        <f>IFERROR(IF(RIGHT(VLOOKUP($A64,csapatok!$A:$NN,EA$320,FALSE),5)="Csere",VLOOKUP(LEFT(VLOOKUP($A64,csapatok!$A:$NN,EA$320,FALSE),LEN(VLOOKUP($A64,csapatok!$A:$NN,EA$320,FALSE))-6),'csapat-ranglista'!$A:$FP,EA$321,FALSE)/8,VLOOKUP(VLOOKUP($A64,csapatok!$A:$NN,EA$320,FALSE),'csapat-ranglista'!$A:$FP,EA$321,FALSE)/4),0)</f>
        <v>0</v>
      </c>
      <c r="EB64" s="223">
        <f>IFERROR(IF(RIGHT(VLOOKUP($A64,csapatok!$A:$NN,EB$320,FALSE),5)="Csere",VLOOKUP(LEFT(VLOOKUP($A64,csapatok!$A:$NN,EB$320,FALSE),LEN(VLOOKUP($A64,csapatok!$A:$NN,EB$320,FALSE))-6),'csapat-ranglista'!$A:$FP,EB$321,FALSE)/8,VLOOKUP(VLOOKUP($A64,csapatok!$A:$NN,EB$320,FALSE),'csapat-ranglista'!$A:$FP,EB$321,FALSE)/4),0)</f>
        <v>0</v>
      </c>
      <c r="EC64" s="223">
        <f>IFERROR(IF(RIGHT(VLOOKUP($A64,csapatok!$A:$NN,EC$320,FALSE),5)="Csere",VLOOKUP(LEFT(VLOOKUP($A64,csapatok!$A:$NN,EC$320,FALSE),LEN(VLOOKUP($A64,csapatok!$A:$NN,EC$320,FALSE))-6),'csapat-ranglista'!$A:$FP,EC$321,FALSE)/8,VLOOKUP(VLOOKUP($A64,csapatok!$A:$NN,EC$320,FALSE),'csapat-ranglista'!$A:$FP,EC$321,FALSE)/4),0)</f>
        <v>0</v>
      </c>
      <c r="ED64" s="223">
        <f>IFERROR(IF(RIGHT(VLOOKUP($A64,csapatok!$A:$NN,ED$320,FALSE),5)="Csere",VLOOKUP(LEFT(VLOOKUP($A64,csapatok!$A:$NN,ED$320,FALSE),LEN(VLOOKUP($A64,csapatok!$A:$NN,ED$320,FALSE))-6),'csapat-ranglista'!$A:$FP,ED$321,FALSE)/8,VLOOKUP(VLOOKUP($A64,csapatok!$A:$NN,ED$320,FALSE),'csapat-ranglista'!$A:$FP,ED$321,FALSE)/4),0)</f>
        <v>0</v>
      </c>
      <c r="EE64" s="223">
        <f>IFERROR(IF(RIGHT(VLOOKUP($A64,csapatok!$A:$NN,EE$320,FALSE),5)="Csere",VLOOKUP(LEFT(VLOOKUP($A64,csapatok!$A:$NN,EE$320,FALSE),LEN(VLOOKUP($A64,csapatok!$A:$NN,EE$320,FALSE))-6),'csapat-ranglista'!$A:$FP,EE$321,FALSE)/8,VLOOKUP(VLOOKUP($A64,csapatok!$A:$NN,EE$320,FALSE),'csapat-ranglista'!$A:$FP,EE$321,FALSE)/4),0)</f>
        <v>0</v>
      </c>
      <c r="EF64" s="223">
        <f>IFERROR(IF(RIGHT(VLOOKUP($A64,csapatok!$A:$NN,EF$320,FALSE),5)="Csere",VLOOKUP(LEFT(VLOOKUP($A64,csapatok!$A:$NN,EF$320,FALSE),LEN(VLOOKUP($A64,csapatok!$A:$NN,EF$320,FALSE))-6),'csapat-ranglista'!$A:$FP,EF$321,FALSE)/8,VLOOKUP(VLOOKUP($A64,csapatok!$A:$NN,EF$320,FALSE),'csapat-ranglista'!$A:$FP,EF$321,FALSE)/4),0)</f>
        <v>2.0862411916710775</v>
      </c>
      <c r="EG64" s="223">
        <f>IFERROR(IF(RIGHT(VLOOKUP($A64,csapatok!$A:$NN,EG$320,FALSE),5)="Csere",VLOOKUP(LEFT(VLOOKUP($A64,csapatok!$A:$NN,EG$320,FALSE),LEN(VLOOKUP($A64,csapatok!$A:$NN,EG$320,FALSE))-6),'csapat-ranglista'!$A:$FP,EG$321,FALSE)/8,VLOOKUP(VLOOKUP($A64,csapatok!$A:$NN,EG$320,FALSE),'csapat-ranglista'!$A:$FP,EG$321,FALSE)/4),0)</f>
        <v>0</v>
      </c>
      <c r="EH64" s="223">
        <f>IFERROR(IF(RIGHT(VLOOKUP($A64,csapatok!$A:$NN,EH$320,FALSE),5)="Csere",VLOOKUP(LEFT(VLOOKUP($A64,csapatok!$A:$NN,EH$320,FALSE),LEN(VLOOKUP($A64,csapatok!$A:$NN,EH$320,FALSE))-6),'csapat-ranglista'!$A:$FP,EH$321,FALSE)/8,VLOOKUP(VLOOKUP($A64,csapatok!$A:$NN,EH$320,FALSE),'csapat-ranglista'!$A:$FP,EH$321,FALSE)/4),0)</f>
        <v>0</v>
      </c>
      <c r="EI64" s="223">
        <f>IFERROR(IF(RIGHT(VLOOKUP($A64,csapatok!$A:$NN,EI$320,FALSE),5)="Csere",VLOOKUP(LEFT(VLOOKUP($A64,csapatok!$A:$NN,EI$320,FALSE),LEN(VLOOKUP($A64,csapatok!$A:$NN,EI$320,FALSE))-6),'csapat-ranglista'!$A:$FP,EI$321,FALSE)/8,VLOOKUP(VLOOKUP($A64,csapatok!$A:$NN,EI$320,FALSE),'csapat-ranglista'!$A:$FP,EI$321,FALSE)/4),0)</f>
        <v>0</v>
      </c>
      <c r="EJ64" s="223">
        <f>IFERROR(IF(RIGHT(VLOOKUP($A64,csapatok!$A:$NN,EJ$320,FALSE),5)="Csere",VLOOKUP(LEFT(VLOOKUP($A64,csapatok!$A:$NN,EJ$320,FALSE),LEN(VLOOKUP($A64,csapatok!$A:$NN,EJ$320,FALSE))-6),'csapat-ranglista'!$A:$FP,EJ$321,FALSE)/8,VLOOKUP(VLOOKUP($A64,csapatok!$A:$NN,EJ$320,FALSE),'csapat-ranglista'!$A:$FP,EJ$321,FALSE)/4),0)</f>
        <v>0</v>
      </c>
      <c r="EK64" s="223">
        <f>IFERROR(IF(RIGHT(VLOOKUP($A64,csapatok!$A:$NN,EK$320,FALSE),5)="Csere",VLOOKUP(LEFT(VLOOKUP($A64,csapatok!$A:$NN,EK$320,FALSE),LEN(VLOOKUP($A64,csapatok!$A:$NN,EK$320,FALSE))-6),'csapat-ranglista'!$A:$FP,EK$321,FALSE)/8,VLOOKUP(VLOOKUP($A64,csapatok!$A:$NN,EK$320,FALSE),'csapat-ranglista'!$A:$FP,EK$321,FALSE)/4),0)</f>
        <v>0</v>
      </c>
      <c r="EL64" s="223">
        <f>IFERROR(IF(RIGHT(VLOOKUP($A64,csapatok!$A:$NN,EL$320,FALSE),5)="Csere",VLOOKUP(LEFT(VLOOKUP($A64,csapatok!$A:$NN,EL$320,FALSE),LEN(VLOOKUP($A64,csapatok!$A:$NN,EL$320,FALSE))-6),'csapat-ranglista'!$A:$FP,EL$321,FALSE)/8,VLOOKUP(VLOOKUP($A64,csapatok!$A:$NN,EL$320,FALSE),'csapat-ranglista'!$A:$FP,EL$321,FALSE)/4),0)</f>
        <v>0</v>
      </c>
      <c r="EM64" s="223">
        <f>IFERROR(IF(RIGHT(VLOOKUP($A64,csapatok!$A:$NN,EM$320,FALSE),5)="Csere",VLOOKUP(LEFT(VLOOKUP($A64,csapatok!$A:$NN,EM$320,FALSE),LEN(VLOOKUP($A64,csapatok!$A:$NN,EM$320,FALSE))-6),'csapat-ranglista'!$A:$FP,EM$321,FALSE)/8,VLOOKUP(VLOOKUP($A64,csapatok!$A:$NN,EM$320,FALSE),'csapat-ranglista'!$A:$FP,EM$321,FALSE)/4),0)</f>
        <v>0</v>
      </c>
      <c r="EN64" s="223">
        <f>IFERROR(IF(RIGHT(VLOOKUP($A64,csapatok!$A:$NN,EN$320,FALSE),5)="Csere",VLOOKUP(LEFT(VLOOKUP($A64,csapatok!$A:$NN,EN$320,FALSE),LEN(VLOOKUP($A64,csapatok!$A:$NN,EN$320,FALSE))-6),'csapat-ranglista'!$A:$FP,EN$321,FALSE)/8,VLOOKUP(VLOOKUP($A64,csapatok!$A:$NN,EN$320,FALSE),'csapat-ranglista'!$A:$FP,EN$321,FALSE)/4),0)</f>
        <v>0</v>
      </c>
      <c r="EO64" s="223">
        <f>IFERROR(IF(RIGHT(VLOOKUP($A64,csapatok!$A:$NN,EO$320,FALSE),5)="Csere",VLOOKUP(LEFT(VLOOKUP($A64,csapatok!$A:$NN,EO$320,FALSE),LEN(VLOOKUP($A64,csapatok!$A:$NN,EO$320,FALSE))-6),'csapat-ranglista'!$A:$FP,EO$321,FALSE)/8,VLOOKUP(VLOOKUP($A64,csapatok!$A:$NN,EO$320,FALSE),'csapat-ranglista'!$A:$FP,EO$321,FALSE)/4),0)</f>
        <v>0</v>
      </c>
      <c r="EP64" s="223">
        <f>IFERROR(IF(RIGHT(VLOOKUP($A64,csapatok!$A:$NN,EP$320,FALSE),5)="Csere",VLOOKUP(LEFT(VLOOKUP($A64,csapatok!$A:$NN,EP$320,FALSE),LEN(VLOOKUP($A64,csapatok!$A:$NN,EP$320,FALSE))-6),'csapat-ranglista'!$A:$FP,EP$321,FALSE)/8,VLOOKUP(VLOOKUP($A64,csapatok!$A:$NN,EP$320,FALSE),'csapat-ranglista'!$A:$FP,EP$321,FALSE)/4),0)</f>
        <v>0</v>
      </c>
      <c r="EQ64" s="223">
        <f>IFERROR(IF(RIGHT(VLOOKUP($A64,csapatok!$A:$NN,EQ$320,FALSE),5)="Csere",VLOOKUP(LEFT(VLOOKUP($A64,csapatok!$A:$NN,EQ$320,FALSE),LEN(VLOOKUP($A64,csapatok!$A:$NN,EQ$320,FALSE))-6),'csapat-ranglista'!$A:$FP,EQ$321,FALSE)/8,VLOOKUP(VLOOKUP($A64,csapatok!$A:$NN,EQ$320,FALSE),'csapat-ranglista'!$A:$FP,EQ$321,FALSE)/4),0)</f>
        <v>0</v>
      </c>
      <c r="ER64" s="223">
        <f>IFERROR(IF(RIGHT(VLOOKUP($A64,csapatok!$A:$NN,ER$320,FALSE),5)="Csere",VLOOKUP(LEFT(VLOOKUP($A64,csapatok!$A:$NN,ER$320,FALSE),LEN(VLOOKUP($A64,csapatok!$A:$NN,ER$320,FALSE))-6),'csapat-ranglista'!$A:$FP,ER$321,FALSE)/8,VLOOKUP(VLOOKUP($A64,csapatok!$A:$NN,ER$320,FALSE),'csapat-ranglista'!$A:$FP,ER$321,FALSE)/4),0)</f>
        <v>0</v>
      </c>
      <c r="ES64" s="223">
        <f>IFERROR(IF(RIGHT(VLOOKUP($A64,csapatok!$A:$NN,ES$320,FALSE),5)="Csere",VLOOKUP(LEFT(VLOOKUP($A64,csapatok!$A:$NN,ES$320,FALSE),LEN(VLOOKUP($A64,csapatok!$A:$NN,ES$320,FALSE))-6),'csapat-ranglista'!$A:$FP,ES$321,FALSE)/8,VLOOKUP(VLOOKUP($A64,csapatok!$A:$NN,ES$320,FALSE),'csapat-ranglista'!$A:$FP,ES$321,FALSE)/4),0)</f>
        <v>0</v>
      </c>
      <c r="ET64" s="223">
        <f>IFERROR(IF(RIGHT(VLOOKUP($A64,csapatok!$A:$NN,ET$320,FALSE),5)="Csere",VLOOKUP(LEFT(VLOOKUP($A64,csapatok!$A:$NN,ET$320,FALSE),LEN(VLOOKUP($A64,csapatok!$A:$NN,ET$320,FALSE))-6),'csapat-ranglista'!$A:$FP,ET$321,FALSE)/8,VLOOKUP(VLOOKUP($A64,csapatok!$A:$NN,ET$320,FALSE),'csapat-ranglista'!$A:$FP,ET$321,FALSE)/4),0)</f>
        <v>0</v>
      </c>
      <c r="EU64" s="223">
        <f>IFERROR(IF(RIGHT(VLOOKUP($A64,csapatok!$A:$NN,EU$320,FALSE),5)="Csere",VLOOKUP(LEFT(VLOOKUP($A64,csapatok!$A:$NN,EU$320,FALSE),LEN(VLOOKUP($A64,csapatok!$A:$NN,EU$320,FALSE))-6),'csapat-ranglista'!$A:$FP,EU$321,FALSE)/8,VLOOKUP(VLOOKUP($A64,csapatok!$A:$NN,EU$320,FALSE),'csapat-ranglista'!$A:$FP,EU$321,FALSE)/4),0)</f>
        <v>0</v>
      </c>
      <c r="EV64" s="223">
        <f>IFERROR(IF(RIGHT(VLOOKUP($A64,csapatok!$A:$NN,EV$320,FALSE),5)="Csere",VLOOKUP(LEFT(VLOOKUP($A64,csapatok!$A:$NN,EV$320,FALSE),LEN(VLOOKUP($A64,csapatok!$A:$NN,EV$320,FALSE))-6),'csapat-ranglista'!$A:$FP,EV$321,FALSE)/8,VLOOKUP(VLOOKUP($A64,csapatok!$A:$NN,EV$320,FALSE),'csapat-ranglista'!$A:$FP,EV$321,FALSE)/4),0)</f>
        <v>0</v>
      </c>
      <c r="EW64" s="223">
        <f>IFERROR(IF(RIGHT(VLOOKUP($A64,csapatok!$A:$NN,EW$320,FALSE),5)="Csere",VLOOKUP(LEFT(VLOOKUP($A64,csapatok!$A:$NN,EW$320,FALSE),LEN(VLOOKUP($A64,csapatok!$A:$NN,EW$320,FALSE))-6),'csapat-ranglista'!$A:$FP,EW$321,FALSE)/8,VLOOKUP(VLOOKUP($A64,csapatok!$A:$NN,EW$320,FALSE),'csapat-ranglista'!$A:$FP,EW$321,FALSE)/4),0)</f>
        <v>0</v>
      </c>
      <c r="EX64" s="223">
        <f>IFERROR(IF(RIGHT(VLOOKUP($A64,csapatok!$A:$NN,EX$320,FALSE),5)="Csere",VLOOKUP(LEFT(VLOOKUP($A64,csapatok!$A:$NN,EX$320,FALSE),LEN(VLOOKUP($A64,csapatok!$A:$NN,EX$320,FALSE))-6),'csapat-ranglista'!$A:$FP,EX$321,FALSE)/8,VLOOKUP(VLOOKUP($A64,csapatok!$A:$NN,EX$320,FALSE),'csapat-ranglista'!$A:$FP,EX$321,FALSE)/4),0)</f>
        <v>0</v>
      </c>
      <c r="EY64" s="223">
        <f>IFERROR(IF(RIGHT(VLOOKUP($A64,csapatok!$A:$NN,EY$320,FALSE),5)="Csere",VLOOKUP(LEFT(VLOOKUP($A64,csapatok!$A:$NN,EY$320,FALSE),LEN(VLOOKUP($A64,csapatok!$A:$NN,EY$320,FALSE))-6),'csapat-ranglista'!$A:$FP,EY$321,FALSE)/8,VLOOKUP(VLOOKUP($A64,csapatok!$A:$NN,EY$320,FALSE),'csapat-ranglista'!$A:$FP,EY$321,FALSE)/4),0)</f>
        <v>0</v>
      </c>
      <c r="EZ64" s="223">
        <f>IFERROR(IF(RIGHT(VLOOKUP($A64,csapatok!$A:$NN,EZ$320,FALSE),5)="Csere",VLOOKUP(LEFT(VLOOKUP($A64,csapatok!$A:$NN,EZ$320,FALSE),LEN(VLOOKUP($A64,csapatok!$A:$NN,EZ$320,FALSE))-6),'csapat-ranglista'!$A:$FP,EZ$321,FALSE)/8,VLOOKUP(VLOOKUP($A64,csapatok!$A:$NN,EZ$320,FALSE),'csapat-ranglista'!$A:$FP,EZ$321,FALSE)/4),0)</f>
        <v>0</v>
      </c>
      <c r="FA64" s="223">
        <f>IFERROR(IF(RIGHT(VLOOKUP($A64,csapatok!$A:$NN,FA$320,FALSE),5)="Csere",VLOOKUP(LEFT(VLOOKUP($A64,csapatok!$A:$NN,FA$320,FALSE),LEN(VLOOKUP($A64,csapatok!$A:$NN,FA$320,FALSE))-6),'csapat-ranglista'!$A:$FP,FA$321,FALSE)/8,VLOOKUP(VLOOKUP($A64,csapatok!$A:$NN,FA$320,FALSE),'csapat-ranglista'!$A:$FP,FA$321,FALSE)/4),0)</f>
        <v>13.079980575874425</v>
      </c>
      <c r="FB64" s="223">
        <f>IFERROR(IF(RIGHT(VLOOKUP($A64,csapatok!$A:$NN,FB$320,FALSE),5)="Csere",VLOOKUP(LEFT(VLOOKUP($A64,csapatok!$A:$NN,FB$320,FALSE),LEN(VLOOKUP($A64,csapatok!$A:$NN,FB$320,FALSE))-6),'csapat-ranglista'!$A:$FP,FB$321,FALSE)/8,VLOOKUP(VLOOKUP($A64,csapatok!$A:$NN,FB$320,FALSE),'csapat-ranglista'!$A:$FP,FB$321,FALSE)/4),0)</f>
        <v>0</v>
      </c>
      <c r="FC64" s="223">
        <f>IFERROR(IF(RIGHT(VLOOKUP($A64,csapatok!$A:$NN,FC$320,FALSE),5)="Csere",VLOOKUP(LEFT(VLOOKUP($A64,csapatok!$A:$NN,FC$320,FALSE),LEN(VLOOKUP($A64,csapatok!$A:$NN,FC$320,FALSE))-6),'csapat-ranglista'!$A:$FP,FC$321,FALSE)/8,VLOOKUP(VLOOKUP($A64,csapatok!$A:$NN,FC$320,FALSE),'csapat-ranglista'!$A:$FP,FC$321,FALSE)/4),0)</f>
        <v>0</v>
      </c>
      <c r="FD64" s="224">
        <f>versenyek!$QY$11*IFERROR(VLOOKUP(VLOOKUP($A64,versenyek!QX:QZ,3,FALSE),szabalyok!$A$16:$B$23,2,FALSE)/4,0)</f>
        <v>0</v>
      </c>
      <c r="FE64" s="224">
        <f>versenyek!$RB$11*IFERROR(VLOOKUP(VLOOKUP($A64,versenyek!RA:RC,3,FALSE),szabalyok!$A$16:$B$23,2,FALSE)/4,0)</f>
        <v>0</v>
      </c>
      <c r="FF64" s="223">
        <f>IFERROR(IF(RIGHT(VLOOKUP($A64,csapatok!$A:$NN,FF$320,FALSE),5)="Csere",VLOOKUP(LEFT(VLOOKUP($A64,csapatok!$A:$NN,FF$320,FALSE),LEN(VLOOKUP($A64,csapatok!$A:$NN,FF$320,FALSE))-6),'csapat-ranglista'!$A:$FP,FF$321,FALSE)/8,VLOOKUP(VLOOKUP($A64,csapatok!$A:$NN,FF$320,FALSE),'csapat-ranglista'!$A:$FP,FF$321,FALSE)/4),0)</f>
        <v>0</v>
      </c>
      <c r="FG64" s="223">
        <f>IFERROR(IF(RIGHT(VLOOKUP($A64,csapatok!$A:$NN,FG$320,FALSE),5)="Csere",VLOOKUP(LEFT(VLOOKUP($A64,csapatok!$A:$NN,FG$320,FALSE),LEN(VLOOKUP($A64,csapatok!$A:$NN,FG$320,FALSE))-6),'csapat-ranglista'!$A:$FP,FG$321,FALSE)/8,VLOOKUP(VLOOKUP($A64,csapatok!$A:$NN,FG$320,FALSE),'csapat-ranglista'!$A:$FP,FG$321,FALSE)/4),0)</f>
        <v>0</v>
      </c>
      <c r="FH64" s="223">
        <f>IFERROR(IF(RIGHT(VLOOKUP($A64,csapatok!$A:$NN,FH$320,FALSE),5)="Csere",VLOOKUP(LEFT(VLOOKUP($A64,csapatok!$A:$NN,FH$320,FALSE),LEN(VLOOKUP($A64,csapatok!$A:$NN,FH$320,FALSE))-6),'csapat-ranglista'!$A:$FP,FH$321,FALSE)/8,VLOOKUP(VLOOKUP($A64,csapatok!$A:$NN,FH$320,FALSE),'csapat-ranglista'!$A:$FP,FH$321,FALSE)/4),0)</f>
        <v>0</v>
      </c>
      <c r="FI64" s="223">
        <f>IFERROR(IF(RIGHT(VLOOKUP($A64,csapatok!$A:$NN,FI$320,FALSE),5)="Csere",VLOOKUP(LEFT(VLOOKUP($A64,csapatok!$A:$NN,FI$320,FALSE),LEN(VLOOKUP($A64,csapatok!$A:$NN,FI$320,FALSE))-6),'csapat-ranglista'!$A:$FP,FI$321,FALSE)/8,VLOOKUP(VLOOKUP($A64,csapatok!$A:$NN,FI$320,FALSE),'csapat-ranglista'!$A:$FP,FI$321,FALSE)/4),0)</f>
        <v>0</v>
      </c>
      <c r="FJ64" s="223">
        <f>IFERROR(IF(RIGHT(VLOOKUP($A64,csapatok!$A:$NN,FJ$320,FALSE),5)="Csere",VLOOKUP(LEFT(VLOOKUP($A64,csapatok!$A:$NN,FJ$320,FALSE),LEN(VLOOKUP($A64,csapatok!$A:$NN,FJ$320,FALSE))-6),'csapat-ranglista'!$A:$FP,FJ$321,FALSE)/8,VLOOKUP(VLOOKUP($A64,csapatok!$A:$NN,FJ$320,FALSE),'csapat-ranglista'!$A:$FP,FJ$321,FALSE)/4),0)</f>
        <v>0</v>
      </c>
      <c r="FK64" s="223">
        <f>IFERROR(IF(RIGHT(VLOOKUP($A64,csapatok!$A:$NN,FK$320,FALSE),5)="Csere",VLOOKUP(LEFT(VLOOKUP($A64,csapatok!$A:$NN,FK$320,FALSE),LEN(VLOOKUP($A64,csapatok!$A:$NN,FK$320,FALSE))-6),'csapat-ranglista'!$A:$FP,FK$321,FALSE)/8,VLOOKUP(VLOOKUP($A64,csapatok!$A:$NN,FK$320,FALSE),'csapat-ranglista'!$A:$FP,FK$321,FALSE)/4),0)</f>
        <v>0</v>
      </c>
      <c r="FL64" s="223">
        <f>IFERROR(IF(RIGHT(VLOOKUP($A64,csapatok!$A:$NN,FL$320,FALSE),5)="Csere",VLOOKUP(LEFT(VLOOKUP($A64,csapatok!$A:$NN,FL$320,FALSE),LEN(VLOOKUP($A64,csapatok!$A:$NN,FL$320,FALSE))-6),'csapat-ranglista'!$A:$FP,FL$321,FALSE)/8,VLOOKUP(VLOOKUP($A64,csapatok!$A:$NN,FL$320,FALSE),'csapat-ranglista'!$A:$FP,FL$321,FALSE)/4),0)</f>
        <v>0</v>
      </c>
      <c r="FM64" s="223">
        <f>IFERROR(IF(RIGHT(VLOOKUP($A64,csapatok!$A:$NN,FM$320,FALSE),5)="Csere",VLOOKUP(LEFT(VLOOKUP($A64,csapatok!$A:$NN,FM$320,FALSE),LEN(VLOOKUP($A64,csapatok!$A:$NN,FM$320,FALSE))-6),'csapat-ranglista'!$A:$FP,FM$321,FALSE)/8,VLOOKUP(VLOOKUP($A64,csapatok!$A:$NN,FM$320,FALSE),'csapat-ranglista'!$A:$FP,FM$321,FALSE)/4),0)</f>
        <v>0</v>
      </c>
      <c r="FN64" s="223">
        <f>IFERROR(IF(RIGHT(VLOOKUP($A64,csapatok!$A:$NN,FN$320,FALSE),5)="Csere",VLOOKUP(LEFT(VLOOKUP($A64,csapatok!$A:$NN,FN$320,FALSE),LEN(VLOOKUP($A64,csapatok!$A:$NN,FN$320,FALSE))-6),'csapat-ranglista'!$A:$FP,FN$321,FALSE)/8,VLOOKUP(VLOOKUP($A64,csapatok!$A:$NN,FN$320,FALSE),'csapat-ranglista'!$A:$FP,FN$321,FALSE)/4),0)</f>
        <v>0</v>
      </c>
      <c r="FO64" s="223">
        <f>IFERROR(IF(RIGHT(VLOOKUP($A64,csapatok!$A:$NN,FO$320,FALSE),5)="Csere",VLOOKUP(LEFT(VLOOKUP($A64,csapatok!$A:$NN,FO$320,FALSE),LEN(VLOOKUP($A64,csapatok!$A:$NN,FO$320,FALSE))-6),'csapat-ranglista'!$A:$FP,FO$321,FALSE)/8,VLOOKUP(VLOOKUP($A64,csapatok!$A:$NN,FO$320,FALSE),'csapat-ranglista'!$A:$FP,FO$321,FALSE)/4),0)</f>
        <v>0</v>
      </c>
      <c r="FP64" s="223">
        <f>IFERROR(IF(RIGHT(VLOOKUP($A64,csapatok!$A:$NN,FP$320,FALSE),5)="Csere",VLOOKUP(LEFT(VLOOKUP($A64,csapatok!$A:$NN,FP$320,FALSE),LEN(VLOOKUP($A64,csapatok!$A:$NN,FP$320,FALSE))-6),'csapat-ranglista'!$A:$FP,FP$321,FALSE)/8,VLOOKUP(VLOOKUP($A64,csapatok!$A:$NN,FP$320,FALSE),'csapat-ranglista'!$A:$FP,FP$321,FALSE)/4),0)</f>
        <v>0</v>
      </c>
      <c r="FQ64" s="223">
        <f>IFERROR(IF(RIGHT(VLOOKUP($A64,csapatok!$A:$NN,FQ$320,FALSE),5)="Csere",VLOOKUP(LEFT(VLOOKUP($A64,csapatok!$A:$NN,FQ$320,FALSE),LEN(VLOOKUP($A64,csapatok!$A:$NN,FQ$320,FALSE))-6),'csapat-ranglista'!$A:$FP,FQ$321,FALSE)/8,VLOOKUP(VLOOKUP($A64,csapatok!$A:$NN,FQ$320,FALSE),'csapat-ranglista'!$A:$FP,FQ$321,FALSE)/4),0)</f>
        <v>0</v>
      </c>
      <c r="FR64" s="223">
        <f>IFERROR(IF(RIGHT(VLOOKUP($A64,csapatok!$A:$NN,FR$320,FALSE),5)="Csere",VLOOKUP(LEFT(VLOOKUP($A64,csapatok!$A:$NN,FR$320,FALSE),LEN(VLOOKUP($A64,csapatok!$A:$NN,FR$320,FALSE))-6),'csapat-ranglista'!$A:$FP,FR$321,FALSE)/8,VLOOKUP(VLOOKUP($A64,csapatok!$A:$NN,FR$320,FALSE),'csapat-ranglista'!$A:$FP,FR$321,FALSE)/4),0)</f>
        <v>0</v>
      </c>
      <c r="FS64" s="223">
        <f>IFERROR(IF(RIGHT(VLOOKUP($A64,csapatok!$A:$NN,FS$320,FALSE),5)="Csere",VLOOKUP(LEFT(VLOOKUP($A64,csapatok!$A:$NN,FS$320,FALSE),LEN(VLOOKUP($A64,csapatok!$A:$NN,FS$320,FALSE))-6),'csapat-ranglista'!$A:$FP,FS$321,FALSE)/8,VLOOKUP(VLOOKUP($A64,csapatok!$A:$NN,FS$320,FALSE),'csapat-ranglista'!$A:$FP,FS$321,FALSE)/4),0)</f>
        <v>0.85251552127259256</v>
      </c>
      <c r="FT64" s="223">
        <f>IFERROR(IF(RIGHT(VLOOKUP($A64,csapatok!$A:$NN,FT$320,FALSE),5)="Csere",VLOOKUP(LEFT(VLOOKUP($A64,csapatok!$A:$NN,FT$320,FALSE),LEN(VLOOKUP($A64,csapatok!$A:$NN,FT$320,FALSE))-6),'csapat-ranglista'!$A:$FP,FT$321,FALSE)/8,VLOOKUP(VLOOKUP($A64,csapatok!$A:$NN,FT$320,FALSE),'csapat-ranglista'!$A:$FP,FT$321,FALSE)/4),0)</f>
        <v>0</v>
      </c>
      <c r="FU64" s="223">
        <f>IFERROR(IF(RIGHT(VLOOKUP($A64,csapatok!$A:$NN,FU$320,FALSE),5)="Csere",VLOOKUP(LEFT(VLOOKUP($A64,csapatok!$A:$NN,FU$320,FALSE),LEN(VLOOKUP($A64,csapatok!$A:$NN,FU$320,FALSE))-6),'csapat-ranglista'!$A:$FP,FU$321,FALSE)/8,VLOOKUP(VLOOKUP($A64,csapatok!$A:$NN,FU$320,FALSE),'csapat-ranglista'!$A:$FP,FU$321,FALSE)/4),0)</f>
        <v>0</v>
      </c>
      <c r="FV64" s="223">
        <f>IFERROR(IF(RIGHT(VLOOKUP($A64,csapatok!$A:$NN,FV$320,FALSE),5)="Csere",VLOOKUP(LEFT(VLOOKUP($A64,csapatok!$A:$NN,FV$320,FALSE),LEN(VLOOKUP($A64,csapatok!$A:$NN,FV$320,FALSE))-6),'csapat-ranglista'!$A:$FP,FV$321,FALSE)/8,VLOOKUP(VLOOKUP($A64,csapatok!$A:$NN,FV$320,FALSE),'csapat-ranglista'!$A:$FP,FV$321,FALSE)/4),0)</f>
        <v>1.2611829633216165</v>
      </c>
      <c r="FW64" s="223">
        <f>IFERROR(IF(RIGHT(VLOOKUP($A64,csapatok!$A:$NN,FW$320,FALSE),5)="Csere",VLOOKUP(LEFT(VLOOKUP($A64,csapatok!$A:$NN,FW$320,FALSE),LEN(VLOOKUP($A64,csapatok!$A:$NN,FW$320,FALSE))-6),'csapat-ranglista'!$A:$FP,FW$321,FALSE)/8,VLOOKUP(VLOOKUP($A64,csapatok!$A:$NN,FW$320,FALSE),'csapat-ranglista'!$A:$FP,FW$321,FALSE)/4),0)</f>
        <v>0</v>
      </c>
      <c r="FX64" s="223">
        <f>IFERROR(IF(RIGHT(VLOOKUP($A64,csapatok!$A:$NN,FX$320,FALSE),5)="Csere",VLOOKUP(LEFT(VLOOKUP($A64,csapatok!$A:$NN,FX$320,FALSE),LEN(VLOOKUP($A64,csapatok!$A:$NN,FX$320,FALSE))-6),'csapat-ranglista'!$A:$FP,FX$321,FALSE)/8,VLOOKUP(VLOOKUP($A64,csapatok!$A:$NN,FX$320,FALSE),'csapat-ranglista'!$A:$FP,FX$321,FALSE)/4),0)</f>
        <v>0</v>
      </c>
      <c r="FY64" s="223">
        <f>IFERROR(IF(RIGHT(VLOOKUP($A64,csapatok!$A:$NN,FY$320,FALSE),5)="Csere",VLOOKUP(LEFT(VLOOKUP($A64,csapatok!$A:$NN,FY$320,FALSE),LEN(VLOOKUP($A64,csapatok!$A:$NN,FY$320,FALSE))-6),'csapat-ranglista'!$A:$FP,FY$321,FALSE)/8,VLOOKUP(VLOOKUP($A64,csapatok!$A:$NN,FY$320,FALSE),'csapat-ranglista'!$A:$FP,FY$321,FALSE)/4),0)</f>
        <v>0</v>
      </c>
      <c r="FZ64" s="223">
        <f>IFERROR(IF(RIGHT(VLOOKUP($A64,csapatok!$A:$NN,FZ$320,FALSE),5)="Csere",VLOOKUP(LEFT(VLOOKUP($A64,csapatok!$A:$NN,FZ$320,FALSE),LEN(VLOOKUP($A64,csapatok!$A:$NN,FZ$320,FALSE))-6),'csapat-ranglista'!$A:$FP,FZ$321,FALSE)/8,VLOOKUP(VLOOKUP($A64,csapatok!$A:$NN,FZ$320,FALSE),'csapat-ranglista'!$A:$FP,FZ$321,FALSE)/4),0)</f>
        <v>0</v>
      </c>
      <c r="GA64" s="223">
        <f>IFERROR(IF(RIGHT(VLOOKUP($A64,csapatok!$A:$NN,GA$320,FALSE),5)="Csere",VLOOKUP(LEFT(VLOOKUP($A64,csapatok!$A:$NN,GA$320,FALSE),LEN(VLOOKUP($A64,csapatok!$A:$NN,GA$320,FALSE))-6),'csapat-ranglista'!$A:$FP,GA$321,FALSE)/8,VLOOKUP(VLOOKUP($A64,csapatok!$A:$NN,GA$320,FALSE),'csapat-ranglista'!$A:$FP,GA$321,FALSE)/4),0)</f>
        <v>0</v>
      </c>
      <c r="GB64" s="223">
        <f>IFERROR(IF(RIGHT(VLOOKUP($A64,csapatok!$A:$NN,GB$320,FALSE),5)="Csere",VLOOKUP(LEFT(VLOOKUP($A64,csapatok!$A:$NN,GB$320,FALSE),LEN(VLOOKUP($A64,csapatok!$A:$NN,GB$320,FALSE))-6),'csapat-ranglista'!$A:$FP,GB$321,FALSE)/8,VLOOKUP(VLOOKUP($A64,csapatok!$A:$NN,GB$320,FALSE),'csapat-ranglista'!$A:$FP,GB$321,FALSE)/4),0)</f>
        <v>0</v>
      </c>
      <c r="GC64" s="223">
        <f>IFERROR(IF(RIGHT(VLOOKUP($A64,csapatok!$A:$NN,GC$320,FALSE),5)="Csere",VLOOKUP(LEFT(VLOOKUP($A64,csapatok!$A:$NN,GC$320,FALSE),LEN(VLOOKUP($A64,csapatok!$A:$NN,GC$320,FALSE))-6),'csapat-ranglista'!$A:$FP,GC$321,FALSE)/8,VLOOKUP(VLOOKUP($A64,csapatok!$A:$NN,GC$320,FALSE),'csapat-ranglista'!$A:$FP,GC$321,FALSE)/4),0)</f>
        <v>0</v>
      </c>
      <c r="GD64" s="247">
        <f>SUM(EQ64:GC64)</f>
        <v>15.193679060468632</v>
      </c>
    </row>
    <row r="65" spans="1:186">
      <c r="A65" s="1" t="s">
        <v>1435</v>
      </c>
      <c r="B65" s="131">
        <v>34959</v>
      </c>
      <c r="C65" s="131" t="str">
        <f>IF(B65=0,"",IF(B65&lt;$C$1,"felnőtt","ifi"))</f>
        <v>ifi</v>
      </c>
      <c r="D65" s="32" t="s">
        <v>9</v>
      </c>
      <c r="E65" s="45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4"/>
      <c r="BD65" s="224"/>
      <c r="BE65" s="223">
        <f>IFERROR(IF(RIGHT(VLOOKUP($A65,csapatok!$A:$NN,BE$320,FALSE),5)="Csere",VLOOKUP(LEFT(VLOOKUP($A65,csapatok!$A:$NN,BE$320,FALSE),LEN(VLOOKUP($A65,csapatok!$A:$NN,BE$320,FALSE))-6),'csapat-ranglista'!$A:$FP,BE$321,FALSE)/8,VLOOKUP(VLOOKUP($A65,csapatok!$A:$NN,BE$320,FALSE),'csapat-ranglista'!$A:$FP,BE$321,FALSE)/4),0)</f>
        <v>0</v>
      </c>
      <c r="BF65" s="223">
        <f>IFERROR(IF(RIGHT(VLOOKUP($A65,csapatok!$A:$NN,BF$320,FALSE),5)="Csere",VLOOKUP(LEFT(VLOOKUP($A65,csapatok!$A:$NN,BF$320,FALSE),LEN(VLOOKUP($A65,csapatok!$A:$NN,BF$320,FALSE))-6),'csapat-ranglista'!$A:$FP,BF$321,FALSE)/8,VLOOKUP(VLOOKUP($A65,csapatok!$A:$NN,BF$320,FALSE),'csapat-ranglista'!$A:$FP,BF$321,FALSE)/4),0)</f>
        <v>0</v>
      </c>
      <c r="BG65" s="223">
        <f>IFERROR(IF(RIGHT(VLOOKUP($A65,csapatok!$A:$NN,BG$320,FALSE),5)="Csere",VLOOKUP(LEFT(VLOOKUP($A65,csapatok!$A:$NN,BG$320,FALSE),LEN(VLOOKUP($A65,csapatok!$A:$NN,BG$320,FALSE))-6),'csapat-ranglista'!$A:$FP,BG$321,FALSE)/8,VLOOKUP(VLOOKUP($A65,csapatok!$A:$NN,BG$320,FALSE),'csapat-ranglista'!$A:$FP,BG$321,FALSE)/4),0)</f>
        <v>0</v>
      </c>
      <c r="BH65" s="223">
        <f>IFERROR(IF(RIGHT(VLOOKUP($A65,csapatok!$A:$NN,BH$320,FALSE),5)="Csere",VLOOKUP(LEFT(VLOOKUP($A65,csapatok!$A:$NN,BH$320,FALSE),LEN(VLOOKUP($A65,csapatok!$A:$NN,BH$320,FALSE))-6),'csapat-ranglista'!$A:$FP,BH$321,FALSE)/8,VLOOKUP(VLOOKUP($A65,csapatok!$A:$NN,BH$320,FALSE),'csapat-ranglista'!$A:$FP,BH$321,FALSE)/4),0)</f>
        <v>0</v>
      </c>
      <c r="BI65" s="223">
        <f>IFERROR(IF(RIGHT(VLOOKUP($A65,csapatok!$A:$NN,BI$320,FALSE),5)="Csere",VLOOKUP(LEFT(VLOOKUP($A65,csapatok!$A:$NN,BI$320,FALSE),LEN(VLOOKUP($A65,csapatok!$A:$NN,BI$320,FALSE))-6),'csapat-ranglista'!$A:$FP,BI$321,FALSE)/8,VLOOKUP(VLOOKUP($A65,csapatok!$A:$NN,BI$320,FALSE),'csapat-ranglista'!$A:$FP,BI$321,FALSE)/4),0)</f>
        <v>0</v>
      </c>
      <c r="BJ65" s="223">
        <f>IFERROR(IF(RIGHT(VLOOKUP($A65,csapatok!$A:$NN,BJ$320,FALSE),5)="Csere",VLOOKUP(LEFT(VLOOKUP($A65,csapatok!$A:$NN,BJ$320,FALSE),LEN(VLOOKUP($A65,csapatok!$A:$NN,BJ$320,FALSE))-6),'csapat-ranglista'!$A:$FP,BJ$321,FALSE)/8,VLOOKUP(VLOOKUP($A65,csapatok!$A:$NN,BJ$320,FALSE),'csapat-ranglista'!$A:$FP,BJ$321,FALSE)/4),0)</f>
        <v>0</v>
      </c>
      <c r="BK65" s="223">
        <f>IFERROR(IF(RIGHT(VLOOKUP($A65,csapatok!$A:$NN,BK$320,FALSE),5)="Csere",VLOOKUP(LEFT(VLOOKUP($A65,csapatok!$A:$NN,BK$320,FALSE),LEN(VLOOKUP($A65,csapatok!$A:$NN,BK$320,FALSE))-6),'csapat-ranglista'!$A:$FP,BK$321,FALSE)/8,VLOOKUP(VLOOKUP($A65,csapatok!$A:$NN,BK$320,FALSE),'csapat-ranglista'!$A:$FP,BK$321,FALSE)/4),0)</f>
        <v>0</v>
      </c>
      <c r="BL65" s="223">
        <f>IFERROR(IF(RIGHT(VLOOKUP($A65,csapatok!$A:$NN,BL$320,FALSE),5)="Csere",VLOOKUP(LEFT(VLOOKUP($A65,csapatok!$A:$NN,BL$320,FALSE),LEN(VLOOKUP($A65,csapatok!$A:$NN,BL$320,FALSE))-6),'csapat-ranglista'!$A:$FP,BL$321,FALSE)/8,VLOOKUP(VLOOKUP($A65,csapatok!$A:$NN,BL$320,FALSE),'csapat-ranglista'!$A:$FP,BL$321,FALSE)/4),0)</f>
        <v>0</v>
      </c>
      <c r="BM65" s="223">
        <f>IFERROR(IF(RIGHT(VLOOKUP($A65,csapatok!$A:$NN,BM$320,FALSE),5)="Csere",VLOOKUP(LEFT(VLOOKUP($A65,csapatok!$A:$NN,BM$320,FALSE),LEN(VLOOKUP($A65,csapatok!$A:$NN,BM$320,FALSE))-6),'csapat-ranglista'!$A:$FP,BM$321,FALSE)/8,VLOOKUP(VLOOKUP($A65,csapatok!$A:$NN,BM$320,FALSE),'csapat-ranglista'!$A:$FP,BM$321,FALSE)/4),0)</f>
        <v>0</v>
      </c>
      <c r="BN65" s="223">
        <f>IFERROR(IF(RIGHT(VLOOKUP($A65,csapatok!$A:$NN,BN$320,FALSE),5)="Csere",VLOOKUP(LEFT(VLOOKUP($A65,csapatok!$A:$NN,BN$320,FALSE),LEN(VLOOKUP($A65,csapatok!$A:$NN,BN$320,FALSE))-6),'csapat-ranglista'!$A:$FP,BN$321,FALSE)/8,VLOOKUP(VLOOKUP($A65,csapatok!$A:$NN,BN$320,FALSE),'csapat-ranglista'!$A:$FP,BN$321,FALSE)/4),0)</f>
        <v>0</v>
      </c>
      <c r="BO65" s="223">
        <f>IFERROR(IF(RIGHT(VLOOKUP($A65,csapatok!$A:$NN,BO$320,FALSE),5)="Csere",VLOOKUP(LEFT(VLOOKUP($A65,csapatok!$A:$NN,BO$320,FALSE),LEN(VLOOKUP($A65,csapatok!$A:$NN,BO$320,FALSE))-6),'csapat-ranglista'!$A:$FP,BO$321,FALSE)/8,VLOOKUP(VLOOKUP($A65,csapatok!$A:$NN,BO$320,FALSE),'csapat-ranglista'!$A:$FP,BO$321,FALSE)/4),0)</f>
        <v>0</v>
      </c>
      <c r="BP65" s="223">
        <f>IFERROR(IF(RIGHT(VLOOKUP($A65,csapatok!$A:$NN,BP$320,FALSE),5)="Csere",VLOOKUP(LEFT(VLOOKUP($A65,csapatok!$A:$NN,BP$320,FALSE),LEN(VLOOKUP($A65,csapatok!$A:$NN,BP$320,FALSE))-6),'csapat-ranglista'!$A:$FP,BP$321,FALSE)/8,VLOOKUP(VLOOKUP($A65,csapatok!$A:$NN,BP$320,FALSE),'csapat-ranglista'!$A:$FP,BP$321,FALSE)/4),0)</f>
        <v>0</v>
      </c>
      <c r="BQ65" s="223">
        <f>IFERROR(IF(RIGHT(VLOOKUP($A65,csapatok!$A:$NN,BQ$320,FALSE),5)="Csere",VLOOKUP(LEFT(VLOOKUP($A65,csapatok!$A:$NN,BQ$320,FALSE),LEN(VLOOKUP($A65,csapatok!$A:$NN,BQ$320,FALSE))-6),'csapat-ranglista'!$A:$FP,BQ$321,FALSE)/8,VLOOKUP(VLOOKUP($A65,csapatok!$A:$NN,BQ$320,FALSE),'csapat-ranglista'!$A:$FP,BQ$321,FALSE)/4),0)</f>
        <v>0</v>
      </c>
      <c r="BR65" s="223">
        <f>IFERROR(IF(RIGHT(VLOOKUP($A65,csapatok!$A:$NN,BR$320,FALSE),5)="Csere",VLOOKUP(LEFT(VLOOKUP($A65,csapatok!$A:$NN,BR$320,FALSE),LEN(VLOOKUP($A65,csapatok!$A:$NN,BR$320,FALSE))-6),'csapat-ranglista'!$A:$FP,BR$321,FALSE)/8,VLOOKUP(VLOOKUP($A65,csapatok!$A:$NN,BR$320,FALSE),'csapat-ranglista'!$A:$FP,BR$321,FALSE)/4),0)</f>
        <v>0</v>
      </c>
      <c r="BS65" s="223">
        <f>IFERROR(IF(RIGHT(VLOOKUP($A65,csapatok!$A:$NN,BS$320,FALSE),5)="Csere",VLOOKUP(LEFT(VLOOKUP($A65,csapatok!$A:$NN,BS$320,FALSE),LEN(VLOOKUP($A65,csapatok!$A:$NN,BS$320,FALSE))-6),'csapat-ranglista'!$A:$FP,BS$321,FALSE)/8,VLOOKUP(VLOOKUP($A65,csapatok!$A:$NN,BS$320,FALSE),'csapat-ranglista'!$A:$FP,BS$321,FALSE)/4),0)</f>
        <v>0</v>
      </c>
      <c r="BT65" s="223">
        <f>IFERROR(IF(RIGHT(VLOOKUP($A65,csapatok!$A:$NN,BT$320,FALSE),5)="Csere",VLOOKUP(LEFT(VLOOKUP($A65,csapatok!$A:$NN,BT$320,FALSE),LEN(VLOOKUP($A65,csapatok!$A:$NN,BT$320,FALSE))-6),'csapat-ranglista'!$A:$FP,BT$321,FALSE)/8,VLOOKUP(VLOOKUP($A65,csapatok!$A:$NN,BT$320,FALSE),'csapat-ranglista'!$A:$FP,BT$321,FALSE)/4),0)</f>
        <v>0</v>
      </c>
      <c r="BU65" s="223">
        <f>IFERROR(IF(RIGHT(VLOOKUP($A65,csapatok!$A:$NN,BU$320,FALSE),5)="Csere",VLOOKUP(LEFT(VLOOKUP($A65,csapatok!$A:$NN,BU$320,FALSE),LEN(VLOOKUP($A65,csapatok!$A:$NN,BU$320,FALSE))-6),'csapat-ranglista'!$A:$FP,BU$321,FALSE)/8,VLOOKUP(VLOOKUP($A65,csapatok!$A:$NN,BU$320,FALSE),'csapat-ranglista'!$A:$FP,BU$321,FALSE)/4),0)</f>
        <v>0</v>
      </c>
      <c r="BV65" s="223">
        <f>IFERROR(IF(RIGHT(VLOOKUP($A65,csapatok!$A:$NN,BV$320,FALSE),5)="Csere",VLOOKUP(LEFT(VLOOKUP($A65,csapatok!$A:$NN,BV$320,FALSE),LEN(VLOOKUP($A65,csapatok!$A:$NN,BV$320,FALSE))-6),'csapat-ranglista'!$A:$FP,BV$321,FALSE)/8,VLOOKUP(VLOOKUP($A65,csapatok!$A:$NN,BV$320,FALSE),'csapat-ranglista'!$A:$FP,BV$321,FALSE)/4),0)</f>
        <v>0</v>
      </c>
      <c r="BW65" s="223">
        <f>IFERROR(IF(RIGHT(VLOOKUP($A65,csapatok!$A:$NN,BW$320,FALSE),5)="Csere",VLOOKUP(LEFT(VLOOKUP($A65,csapatok!$A:$NN,BW$320,FALSE),LEN(VLOOKUP($A65,csapatok!$A:$NN,BW$320,FALSE))-6),'csapat-ranglista'!$A:$FP,BW$321,FALSE)/8,VLOOKUP(VLOOKUP($A65,csapatok!$A:$NN,BW$320,FALSE),'csapat-ranglista'!$A:$FP,BW$321,FALSE)/4),0)</f>
        <v>0</v>
      </c>
      <c r="BX65" s="223">
        <f>IFERROR(IF(RIGHT(VLOOKUP($A65,csapatok!$A:$NN,BX$320,FALSE),5)="Csere",VLOOKUP(LEFT(VLOOKUP($A65,csapatok!$A:$NN,BX$320,FALSE),LEN(VLOOKUP($A65,csapatok!$A:$NN,BX$320,FALSE))-6),'csapat-ranglista'!$A:$FP,BX$321,FALSE)/8,VLOOKUP(VLOOKUP($A65,csapatok!$A:$NN,BX$320,FALSE),'csapat-ranglista'!$A:$FP,BX$321,FALSE)/4),0)</f>
        <v>0</v>
      </c>
      <c r="BY65" s="223">
        <f>IFERROR(IF(RIGHT(VLOOKUP($A65,csapatok!$A:$NN,BY$320,FALSE),5)="Csere",VLOOKUP(LEFT(VLOOKUP($A65,csapatok!$A:$NN,BY$320,FALSE),LEN(VLOOKUP($A65,csapatok!$A:$NN,BY$320,FALSE))-6),'csapat-ranglista'!$A:$FP,BY$321,FALSE)/8,VLOOKUP(VLOOKUP($A65,csapatok!$A:$NN,BY$320,FALSE),'csapat-ranglista'!$A:$FP,BY$321,FALSE)/4),0)</f>
        <v>0</v>
      </c>
      <c r="BZ65" s="223">
        <f>IFERROR(IF(RIGHT(VLOOKUP($A65,csapatok!$A:$NN,BZ$320,FALSE),5)="Csere",VLOOKUP(LEFT(VLOOKUP($A65,csapatok!$A:$NN,BZ$320,FALSE),LEN(VLOOKUP($A65,csapatok!$A:$NN,BZ$320,FALSE))-6),'csapat-ranglista'!$A:$FP,BZ$321,FALSE)/8,VLOOKUP(VLOOKUP($A65,csapatok!$A:$NN,BZ$320,FALSE),'csapat-ranglista'!$A:$FP,BZ$321,FALSE)/4),0)</f>
        <v>0</v>
      </c>
      <c r="CA65" s="223">
        <f>IFERROR(IF(RIGHT(VLOOKUP($A65,csapatok!$A:$NN,CA$320,FALSE),5)="Csere",VLOOKUP(LEFT(VLOOKUP($A65,csapatok!$A:$NN,CA$320,FALSE),LEN(VLOOKUP($A65,csapatok!$A:$NN,CA$320,FALSE))-6),'csapat-ranglista'!$A:$FP,CA$321,FALSE)/8,VLOOKUP(VLOOKUP($A65,csapatok!$A:$NN,CA$320,FALSE),'csapat-ranglista'!$A:$FP,CA$321,FALSE)/4),0)</f>
        <v>0</v>
      </c>
      <c r="CB65" s="223">
        <f>IFERROR(IF(RIGHT(VLOOKUP($A65,csapatok!$A:$NN,CB$320,FALSE),5)="Csere",VLOOKUP(LEFT(VLOOKUP($A65,csapatok!$A:$NN,CB$320,FALSE),LEN(VLOOKUP($A65,csapatok!$A:$NN,CB$320,FALSE))-6),'csapat-ranglista'!$A:$FP,CB$321,FALSE)/8,VLOOKUP(VLOOKUP($A65,csapatok!$A:$NN,CB$320,FALSE),'csapat-ranglista'!$A:$FP,CB$321,FALSE)/4),0)</f>
        <v>0</v>
      </c>
      <c r="CC65" s="223">
        <f>IFERROR(IF(RIGHT(VLOOKUP($A65,csapatok!$A:$NN,CC$320,FALSE),5)="Csere",VLOOKUP(LEFT(VLOOKUP($A65,csapatok!$A:$NN,CC$320,FALSE),LEN(VLOOKUP($A65,csapatok!$A:$NN,CC$320,FALSE))-6),'csapat-ranglista'!$A:$FP,CC$321,FALSE)/8,VLOOKUP(VLOOKUP($A65,csapatok!$A:$NN,CC$320,FALSE),'csapat-ranglista'!$A:$FP,CC$321,FALSE)/4),0)</f>
        <v>0</v>
      </c>
      <c r="CD65" s="223">
        <f>IFERROR(IF(RIGHT(VLOOKUP($A65,csapatok!$A:$NN,CD$320,FALSE),5)="Csere",VLOOKUP(LEFT(VLOOKUP($A65,csapatok!$A:$NN,CD$320,FALSE),LEN(VLOOKUP($A65,csapatok!$A:$NN,CD$320,FALSE))-6),'csapat-ranglista'!$A:$FP,CD$321,FALSE)/8,VLOOKUP(VLOOKUP($A65,csapatok!$A:$NN,CD$320,FALSE),'csapat-ranglista'!$A:$FP,CD$321,FALSE)/4),0)</f>
        <v>0</v>
      </c>
      <c r="CE65" s="223">
        <f>IFERROR(IF(RIGHT(VLOOKUP($A65,csapatok!$A:$NN,CE$320,FALSE),5)="Csere",VLOOKUP(LEFT(VLOOKUP($A65,csapatok!$A:$NN,CE$320,FALSE),LEN(VLOOKUP($A65,csapatok!$A:$NN,CE$320,FALSE))-6),'csapat-ranglista'!$A:$FP,CE$321,FALSE)/8,VLOOKUP(VLOOKUP($A65,csapatok!$A:$NN,CE$320,FALSE),'csapat-ranglista'!$A:$FP,CE$321,FALSE)/4),0)</f>
        <v>0</v>
      </c>
      <c r="CF65" s="223">
        <f>IFERROR(IF(RIGHT(VLOOKUP($A65,csapatok!$A:$NN,CF$320,FALSE),5)="Csere",VLOOKUP(LEFT(VLOOKUP($A65,csapatok!$A:$NN,CF$320,FALSE),LEN(VLOOKUP($A65,csapatok!$A:$NN,CF$320,FALSE))-6),'csapat-ranglista'!$A:$FP,CF$321,FALSE)/8,VLOOKUP(VLOOKUP($A65,csapatok!$A:$NN,CF$320,FALSE),'csapat-ranglista'!$A:$FP,CF$321,FALSE)/4),0)</f>
        <v>0</v>
      </c>
      <c r="CG65" s="223">
        <f>IFERROR(IF(RIGHT(VLOOKUP($A65,csapatok!$A:$NN,CG$320,FALSE),5)="Csere",VLOOKUP(LEFT(VLOOKUP($A65,csapatok!$A:$NN,CG$320,FALSE),LEN(VLOOKUP($A65,csapatok!$A:$NN,CG$320,FALSE))-6),'csapat-ranglista'!$A:$FP,CG$321,FALSE)/8,VLOOKUP(VLOOKUP($A65,csapatok!$A:$NN,CG$320,FALSE),'csapat-ranglista'!$A:$FP,CG$321,FALSE)/4),0)</f>
        <v>0</v>
      </c>
      <c r="CH65" s="223">
        <f>IFERROR(IF(RIGHT(VLOOKUP($A65,csapatok!$A:$NN,CH$320,FALSE),5)="Csere",VLOOKUP(LEFT(VLOOKUP($A65,csapatok!$A:$NN,CH$320,FALSE),LEN(VLOOKUP($A65,csapatok!$A:$NN,CH$320,FALSE))-6),'csapat-ranglista'!$A:$FP,CH$321,FALSE)/8,VLOOKUP(VLOOKUP($A65,csapatok!$A:$NN,CH$320,FALSE),'csapat-ranglista'!$A:$FP,CH$321,FALSE)/4),0)</f>
        <v>0</v>
      </c>
      <c r="CI65" s="223">
        <f>IFERROR(IF(RIGHT(VLOOKUP($A65,csapatok!$A:$NN,CI$320,FALSE),5)="Csere",VLOOKUP(LEFT(VLOOKUP($A65,csapatok!$A:$NN,CI$320,FALSE),LEN(VLOOKUP($A65,csapatok!$A:$NN,CI$320,FALSE))-6),'csapat-ranglista'!$A:$FP,CI$321,FALSE)/8,VLOOKUP(VLOOKUP($A65,csapatok!$A:$NN,CI$320,FALSE),'csapat-ranglista'!$A:$FP,CI$321,FALSE)/4),0)</f>
        <v>0</v>
      </c>
      <c r="CJ65" s="224">
        <f>versenyek!$IQ$11*IFERROR(VLOOKUP(VLOOKUP($A65,versenyek!IP:IR,3,FALSE),szabalyok!$A$16:$B$23,2,FALSE)/4,0)</f>
        <v>0</v>
      </c>
      <c r="CK65" s="224">
        <f>versenyek!$IT$11*IFERROR(VLOOKUP(VLOOKUP($A65,versenyek!IS:IU,3,FALSE),szabalyok!$A$16:$B$23,2,FALSE)/4,0)</f>
        <v>0</v>
      </c>
      <c r="CL65" s="223">
        <f>IFERROR(IF(RIGHT(VLOOKUP($A65,csapatok!$A:$NN,CL$320,FALSE),5)="Csere",VLOOKUP(LEFT(VLOOKUP($A65,csapatok!$A:$NN,CL$320,FALSE),LEN(VLOOKUP($A65,csapatok!$A:$NN,CL$320,FALSE))-6),'csapat-ranglista'!$A:$FP,CL$321,FALSE)/8,VLOOKUP(VLOOKUP($A65,csapatok!$A:$NN,CL$320,FALSE),'csapat-ranglista'!$A:$FP,CL$321,FALSE)/4),0)</f>
        <v>0</v>
      </c>
      <c r="CM65" s="223">
        <f>IFERROR(IF(RIGHT(VLOOKUP($A65,csapatok!$A:$NN,CM$320,FALSE),5)="Csere",VLOOKUP(LEFT(VLOOKUP($A65,csapatok!$A:$NN,CM$320,FALSE),LEN(VLOOKUP($A65,csapatok!$A:$NN,CM$320,FALSE))-6),'csapat-ranglista'!$A:$FP,CM$321,FALSE)/8,VLOOKUP(VLOOKUP($A65,csapatok!$A:$NN,CM$320,FALSE),'csapat-ranglista'!$A:$FP,CM$321,FALSE)/4),0)</f>
        <v>0</v>
      </c>
      <c r="CN65" s="223">
        <f>IFERROR(IF(RIGHT(VLOOKUP($A65,csapatok!$A:$NN,CN$320,FALSE),5)="Csere",VLOOKUP(LEFT(VLOOKUP($A65,csapatok!$A:$NN,CN$320,FALSE),LEN(VLOOKUP($A65,csapatok!$A:$NN,CN$320,FALSE))-6),'csapat-ranglista'!$A:$FP,CN$321,FALSE)/8,VLOOKUP(VLOOKUP($A65,csapatok!$A:$NN,CN$320,FALSE),'csapat-ranglista'!$A:$FP,CN$321,FALSE)/4),0)</f>
        <v>0</v>
      </c>
      <c r="CO65" s="223">
        <f>IFERROR(IF(RIGHT(VLOOKUP($A65,csapatok!$A:$NN,CO$320,FALSE),5)="Csere",VLOOKUP(LEFT(VLOOKUP($A65,csapatok!$A:$NN,CO$320,FALSE),LEN(VLOOKUP($A65,csapatok!$A:$NN,CO$320,FALSE))-6),'csapat-ranglista'!$A:$FP,CO$321,FALSE)/8,VLOOKUP(VLOOKUP($A65,csapatok!$A:$NN,CO$320,FALSE),'csapat-ranglista'!$A:$FP,CO$321,FALSE)/4),0)</f>
        <v>0</v>
      </c>
      <c r="CP65" s="223">
        <f>IFERROR(IF(RIGHT(VLOOKUP($A65,csapatok!$A:$NN,CP$320,FALSE),5)="Csere",VLOOKUP(LEFT(VLOOKUP($A65,csapatok!$A:$NN,CP$320,FALSE),LEN(VLOOKUP($A65,csapatok!$A:$NN,CP$320,FALSE))-6),'csapat-ranglista'!$A:$FP,CP$321,FALSE)/8,VLOOKUP(VLOOKUP($A65,csapatok!$A:$NN,CP$320,FALSE),'csapat-ranglista'!$A:$FP,CP$321,FALSE)/4),0)</f>
        <v>0</v>
      </c>
      <c r="CQ65" s="223">
        <f>IFERROR(IF(RIGHT(VLOOKUP($A65,csapatok!$A:$NN,CQ$320,FALSE),5)="Csere",VLOOKUP(LEFT(VLOOKUP($A65,csapatok!$A:$NN,CQ$320,FALSE),LEN(VLOOKUP($A65,csapatok!$A:$NN,CQ$320,FALSE))-6),'csapat-ranglista'!$A:$FP,CQ$321,FALSE)/8,VLOOKUP(VLOOKUP($A65,csapatok!$A:$NN,CQ$320,FALSE),'csapat-ranglista'!$A:$FP,CQ$321,FALSE)/4),0)</f>
        <v>0</v>
      </c>
      <c r="CR65" s="223">
        <f>IFERROR(IF(RIGHT(VLOOKUP($A65,csapatok!$A:$NN,CR$320,FALSE),5)="Csere",VLOOKUP(LEFT(VLOOKUP($A65,csapatok!$A:$NN,CR$320,FALSE),LEN(VLOOKUP($A65,csapatok!$A:$NN,CR$320,FALSE))-6),'csapat-ranglista'!$A:$FP,CR$321,FALSE)/8,VLOOKUP(VLOOKUP($A65,csapatok!$A:$NN,CR$320,FALSE),'csapat-ranglista'!$A:$FP,CR$321,FALSE)/4),0)</f>
        <v>0</v>
      </c>
      <c r="CS65" s="223">
        <f>IFERROR(IF(RIGHT(VLOOKUP($A65,csapatok!$A:$NN,CS$320,FALSE),5)="Csere",VLOOKUP(LEFT(VLOOKUP($A65,csapatok!$A:$NN,CS$320,FALSE),LEN(VLOOKUP($A65,csapatok!$A:$NN,CS$320,FALSE))-6),'csapat-ranglista'!$A:$FP,CS$321,FALSE)/8,VLOOKUP(VLOOKUP($A65,csapatok!$A:$NN,CS$320,FALSE),'csapat-ranglista'!$A:$FP,CS$321,FALSE)/4),0)</f>
        <v>1.7476875510086043</v>
      </c>
      <c r="CT65" s="223">
        <f>IFERROR(IF(RIGHT(VLOOKUP($A65,csapatok!$A:$NN,CT$320,FALSE),5)="Csere",VLOOKUP(LEFT(VLOOKUP($A65,csapatok!$A:$NN,CT$320,FALSE),LEN(VLOOKUP($A65,csapatok!$A:$NN,CT$320,FALSE))-6),'csapat-ranglista'!$A:$FP,CT$321,FALSE)/8,VLOOKUP(VLOOKUP($A65,csapatok!$A:$NN,CT$320,FALSE),'csapat-ranglista'!$A:$FP,CT$321,FALSE)/4),0)</f>
        <v>0</v>
      </c>
      <c r="CU65" s="223">
        <f>IFERROR(IF(RIGHT(VLOOKUP($A65,csapatok!$A:$NN,CU$320,FALSE),5)="Csere",VLOOKUP(LEFT(VLOOKUP($A65,csapatok!$A:$NN,CU$320,FALSE),LEN(VLOOKUP($A65,csapatok!$A:$NN,CU$320,FALSE))-6),'csapat-ranglista'!$A:$FP,CU$321,FALSE)/8,VLOOKUP(VLOOKUP($A65,csapatok!$A:$NN,CU$320,FALSE),'csapat-ranglista'!$A:$FP,CU$321,FALSE)/4),0)</f>
        <v>0</v>
      </c>
      <c r="CV65" s="223">
        <f>IFERROR(IF(RIGHT(VLOOKUP($A65,csapatok!$A:$NN,CV$320,FALSE),5)="Csere",VLOOKUP(LEFT(VLOOKUP($A65,csapatok!$A:$NN,CV$320,FALSE),LEN(VLOOKUP($A65,csapatok!$A:$NN,CV$320,FALSE))-6),'csapat-ranglista'!$A:$FP,CV$321,FALSE)/8,VLOOKUP(VLOOKUP($A65,csapatok!$A:$NN,CV$320,FALSE),'csapat-ranglista'!$A:$FP,CV$321,FALSE)/4),0)</f>
        <v>0</v>
      </c>
      <c r="CW65" s="223">
        <f>IFERROR(IF(RIGHT(VLOOKUP($A65,csapatok!$A:$NN,CW$320,FALSE),5)="Csere",VLOOKUP(LEFT(VLOOKUP($A65,csapatok!$A:$NN,CW$320,FALSE),LEN(VLOOKUP($A65,csapatok!$A:$NN,CW$320,FALSE))-6),'csapat-ranglista'!$A:$FP,CW$321,FALSE)/8,VLOOKUP(VLOOKUP($A65,csapatok!$A:$NN,CW$320,FALSE),'csapat-ranglista'!$A:$FP,CW$321,FALSE)/4),0)</f>
        <v>0</v>
      </c>
      <c r="CX65" s="223">
        <f>IFERROR(IF(RIGHT(VLOOKUP($A65,csapatok!$A:$NN,CX$320,FALSE),5)="Csere",VLOOKUP(LEFT(VLOOKUP($A65,csapatok!$A:$NN,CX$320,FALSE),LEN(VLOOKUP($A65,csapatok!$A:$NN,CX$320,FALSE))-6),'csapat-ranglista'!$A:$FP,CX$321,FALSE)/8,VLOOKUP(VLOOKUP($A65,csapatok!$A:$NN,CX$320,FALSE),'csapat-ranglista'!$A:$FP,CX$321,FALSE)/4),0)</f>
        <v>0</v>
      </c>
      <c r="CY65" s="223">
        <f>IFERROR(IF(RIGHT(VLOOKUP($A65,csapatok!$A:$NN,CY$320,FALSE),5)="Csere",VLOOKUP(LEFT(VLOOKUP($A65,csapatok!$A:$NN,CY$320,FALSE),LEN(VLOOKUP($A65,csapatok!$A:$NN,CY$320,FALSE))-6),'csapat-ranglista'!$A:$FP,CY$321,FALSE)/8,VLOOKUP(VLOOKUP($A65,csapatok!$A:$NN,CY$320,FALSE),'csapat-ranglista'!$A:$FP,CY$321,FALSE)/4),0)</f>
        <v>0</v>
      </c>
      <c r="CZ65" s="223">
        <f>IFERROR(IF(RIGHT(VLOOKUP($A65,csapatok!$A:$NN,CZ$320,FALSE),5)="Csere",VLOOKUP(LEFT(VLOOKUP($A65,csapatok!$A:$NN,CZ$320,FALSE),LEN(VLOOKUP($A65,csapatok!$A:$NN,CZ$320,FALSE))-6),'csapat-ranglista'!$A:$FP,CZ$321,FALSE)/8,VLOOKUP(VLOOKUP($A65,csapatok!$A:$NN,CZ$320,FALSE),'csapat-ranglista'!$A:$FP,CZ$321,FALSE)/4),0)</f>
        <v>0</v>
      </c>
      <c r="DA65" s="223">
        <f>IFERROR(IF(RIGHT(VLOOKUP($A65,csapatok!$A:$NN,DA$320,FALSE),5)="Csere",VLOOKUP(LEFT(VLOOKUP($A65,csapatok!$A:$NN,DA$320,FALSE),LEN(VLOOKUP($A65,csapatok!$A:$NN,DA$320,FALSE))-6),'csapat-ranglista'!$A:$FP,DA$321,FALSE)/8,VLOOKUP(VLOOKUP($A65,csapatok!$A:$NN,DA$320,FALSE),'csapat-ranglista'!$A:$FP,DA$321,FALSE)/4),0)</f>
        <v>0</v>
      </c>
      <c r="DB65" s="223">
        <f>IFERROR(IF(RIGHT(VLOOKUP($A65,csapatok!$A:$NN,DB$320,FALSE),5)="Csere",VLOOKUP(LEFT(VLOOKUP($A65,csapatok!$A:$NN,DB$320,FALSE),LEN(VLOOKUP($A65,csapatok!$A:$NN,DB$320,FALSE))-6),'csapat-ranglista'!$A:$FP,DB$321,FALSE)/8,VLOOKUP(VLOOKUP($A65,csapatok!$A:$NN,DB$320,FALSE),'csapat-ranglista'!$A:$FP,DB$321,FALSE)/4),0)</f>
        <v>0</v>
      </c>
      <c r="DC65" s="223">
        <f>IFERROR(IF(RIGHT(VLOOKUP($A65,csapatok!$A:$NN,DC$320,FALSE),5)="Csere",VLOOKUP(LEFT(VLOOKUP($A65,csapatok!$A:$NN,DC$320,FALSE),LEN(VLOOKUP($A65,csapatok!$A:$NN,DC$320,FALSE))-6),'csapat-ranglista'!$A:$FP,DC$321,FALSE)/8,VLOOKUP(VLOOKUP($A65,csapatok!$A:$NN,DC$320,FALSE),'csapat-ranglista'!$A:$FP,DC$321,FALSE)/4),0)</f>
        <v>0</v>
      </c>
      <c r="DD65" s="223">
        <f>IFERROR(IF(RIGHT(VLOOKUP($A65,csapatok!$A:$NN,DD$320,FALSE),5)="Csere",VLOOKUP(LEFT(VLOOKUP($A65,csapatok!$A:$NN,DD$320,FALSE),LEN(VLOOKUP($A65,csapatok!$A:$NN,DD$320,FALSE))-6),'csapat-ranglista'!$A:$FP,DD$321,FALSE)/8,VLOOKUP(VLOOKUP($A65,csapatok!$A:$NN,DD$320,FALSE),'csapat-ranglista'!$A:$FP,DD$321,FALSE)/4),0)</f>
        <v>0</v>
      </c>
      <c r="DE65" s="223">
        <f>IFERROR(IF(RIGHT(VLOOKUP($A65,csapatok!$A:$NN,DE$320,FALSE),5)="Csere",VLOOKUP(LEFT(VLOOKUP($A65,csapatok!$A:$NN,DE$320,FALSE),LEN(VLOOKUP($A65,csapatok!$A:$NN,DE$320,FALSE))-6),'csapat-ranglista'!$A:$FP,DE$321,FALSE)/8,VLOOKUP(VLOOKUP($A65,csapatok!$A:$NN,DE$320,FALSE),'csapat-ranglista'!$A:$FP,DE$321,FALSE)/4),0)</f>
        <v>0</v>
      </c>
      <c r="DF65" s="223">
        <f>IFERROR(IF(RIGHT(VLOOKUP($A65,csapatok!$A:$NN,DF$320,FALSE),5)="Csere",VLOOKUP(LEFT(VLOOKUP($A65,csapatok!$A:$NN,DF$320,FALSE),LEN(VLOOKUP($A65,csapatok!$A:$NN,DF$320,FALSE))-6),'csapat-ranglista'!$A:$FP,DF$321,FALSE)/8,VLOOKUP(VLOOKUP($A65,csapatok!$A:$NN,DF$320,FALSE),'csapat-ranglista'!$A:$FP,DF$321,FALSE)/4),0)</f>
        <v>0</v>
      </c>
      <c r="DG65" s="223">
        <f>IFERROR(IF(RIGHT(VLOOKUP($A65,csapatok!$A:$NN,DG$320,FALSE),5)="Csere",VLOOKUP(LEFT(VLOOKUP($A65,csapatok!$A:$NN,DG$320,FALSE),LEN(VLOOKUP($A65,csapatok!$A:$NN,DG$320,FALSE))-6),'csapat-ranglista'!$A:$FP,DG$321,FALSE)/8,VLOOKUP(VLOOKUP($A65,csapatok!$A:$NN,DG$320,FALSE),'csapat-ranglista'!$A:$FP,DG$321,FALSE)/4),0)</f>
        <v>0</v>
      </c>
      <c r="DH65" s="223">
        <f>IFERROR(IF(RIGHT(VLOOKUP($A65,csapatok!$A:$NN,DH$320,FALSE),5)="Csere",VLOOKUP(LEFT(VLOOKUP($A65,csapatok!$A:$NN,DH$320,FALSE),LEN(VLOOKUP($A65,csapatok!$A:$NN,DH$320,FALSE))-6),'csapat-ranglista'!$A:$FP,DH$321,FALSE)/8,VLOOKUP(VLOOKUP($A65,csapatok!$A:$NN,DH$320,FALSE),'csapat-ranglista'!$A:$FP,DH$321,FALSE)/4),0)</f>
        <v>0</v>
      </c>
      <c r="DI65" s="223">
        <f>IFERROR(IF(RIGHT(VLOOKUP($A65,csapatok!$A:$NN,DI$320,FALSE),5)="Csere",VLOOKUP(LEFT(VLOOKUP($A65,csapatok!$A:$NN,DI$320,FALSE),LEN(VLOOKUP($A65,csapatok!$A:$NN,DI$320,FALSE))-6),'csapat-ranglista'!$A:$FP,DI$321,FALSE)/8,VLOOKUP(VLOOKUP($A65,csapatok!$A:$NN,DI$320,FALSE),'csapat-ranglista'!$A:$FP,DI$321,FALSE)/4),0)</f>
        <v>0</v>
      </c>
      <c r="DJ65" s="223">
        <f>IFERROR(IF(RIGHT(VLOOKUP($A65,csapatok!$A:$NN,DJ$320,FALSE),5)="Csere",VLOOKUP(LEFT(VLOOKUP($A65,csapatok!$A:$NN,DJ$320,FALSE),LEN(VLOOKUP($A65,csapatok!$A:$NN,DJ$320,FALSE))-6),'csapat-ranglista'!$A:$FP,DJ$321,FALSE)/8,VLOOKUP(VLOOKUP($A65,csapatok!$A:$NN,DJ$320,FALSE),'csapat-ranglista'!$A:$FP,DJ$321,FALSE)/4),0)</f>
        <v>0</v>
      </c>
      <c r="DK65" s="223">
        <f>IFERROR(IF(RIGHT(VLOOKUP($A65,csapatok!$A:$NN,DK$320,FALSE),5)="Csere",VLOOKUP(LEFT(VLOOKUP($A65,csapatok!$A:$NN,DK$320,FALSE),LEN(VLOOKUP($A65,csapatok!$A:$NN,DK$320,FALSE))-6),'csapat-ranglista'!$A:$FP,DK$321,FALSE)/8,VLOOKUP(VLOOKUP($A65,csapatok!$A:$NN,DK$320,FALSE),'csapat-ranglista'!$A:$FP,DK$321,FALSE)/4),0)</f>
        <v>0</v>
      </c>
      <c r="DL65" s="223">
        <f>IFERROR(IF(RIGHT(VLOOKUP($A65,csapatok!$A:$NN,DL$320,FALSE),5)="Csere",VLOOKUP(LEFT(VLOOKUP($A65,csapatok!$A:$NN,DL$320,FALSE),LEN(VLOOKUP($A65,csapatok!$A:$NN,DL$320,FALSE))-6),'csapat-ranglista'!$A:$FP,DL$321,FALSE)/8,VLOOKUP(VLOOKUP($A65,csapatok!$A:$NN,DL$320,FALSE),'csapat-ranglista'!$A:$FP,DL$321,FALSE)/4),0)</f>
        <v>6.3697935309607692</v>
      </c>
      <c r="DM65" s="223">
        <f>IFERROR(IF(RIGHT(VLOOKUP($A65,csapatok!$A:$NN,DM$320,FALSE),5)="Csere",VLOOKUP(LEFT(VLOOKUP($A65,csapatok!$A:$NN,DM$320,FALSE),LEN(VLOOKUP($A65,csapatok!$A:$NN,DM$320,FALSE))-6),'csapat-ranglista'!$A:$FP,DM$321,FALSE)/8,VLOOKUP(VLOOKUP($A65,csapatok!$A:$NN,DM$320,FALSE),'csapat-ranglista'!$A:$FP,DM$321,FALSE)/4),0)</f>
        <v>0</v>
      </c>
      <c r="DN65" s="223">
        <f>IFERROR(IF(RIGHT(VLOOKUP($A65,csapatok!$A:$NN,DN$320,FALSE),5)="Csere",VLOOKUP(LEFT(VLOOKUP($A65,csapatok!$A:$NN,DN$320,FALSE),LEN(VLOOKUP($A65,csapatok!$A:$NN,DN$320,FALSE))-6),'csapat-ranglista'!$A:$FP,DN$321,FALSE)/8,VLOOKUP(VLOOKUP($A65,csapatok!$A:$NN,DN$320,FALSE),'csapat-ranglista'!$A:$FP,DN$321,FALSE)/4),0)</f>
        <v>0</v>
      </c>
      <c r="DO65" s="224">
        <f>versenyek!$MF$11*IFERROR(VLOOKUP(VLOOKUP($A65,versenyek!ME:MG,3,FALSE),szabalyok!$A$16:$B$23,2,FALSE)/4,0)</f>
        <v>0</v>
      </c>
      <c r="DP65" s="224">
        <f>versenyek!$MI$11*IFERROR(VLOOKUP(VLOOKUP($A65,versenyek!MH:MJ,3,FALSE),szabalyok!$A$16:$B$23,2,FALSE)/4,0)</f>
        <v>0</v>
      </c>
      <c r="DQ65" s="223">
        <f>IFERROR(IF(RIGHT(VLOOKUP($A65,csapatok!$A:$NN,DQ$320,FALSE),5)="Csere",VLOOKUP(LEFT(VLOOKUP($A65,csapatok!$A:$NN,DQ$320,FALSE),LEN(VLOOKUP($A65,csapatok!$A:$NN,DQ$320,FALSE))-6),'csapat-ranglista'!$A:$FP,DQ$321,FALSE)/8,VLOOKUP(VLOOKUP($A65,csapatok!$A:$NN,DQ$320,FALSE),'csapat-ranglista'!$A:$FP,DQ$321,FALSE)/4),0)</f>
        <v>0</v>
      </c>
      <c r="DR65" s="223">
        <f>IFERROR(IF(RIGHT(VLOOKUP($A65,csapatok!$A:$NN,DR$320,FALSE),5)="Csere",VLOOKUP(LEFT(VLOOKUP($A65,csapatok!$A:$NN,DR$320,FALSE),LEN(VLOOKUP($A65,csapatok!$A:$NN,DR$320,FALSE))-6),'csapat-ranglista'!$A:$FP,DR$321,FALSE)/8,VLOOKUP(VLOOKUP($A65,csapatok!$A:$NN,DR$320,FALSE),'csapat-ranglista'!$A:$FP,DR$321,FALSE)/4),0)</f>
        <v>0</v>
      </c>
      <c r="DS65" s="223">
        <f>IFERROR(IF(RIGHT(VLOOKUP($A65,csapatok!$A:$NN,DS$320,FALSE),5)="Csere",VLOOKUP(LEFT(VLOOKUP($A65,csapatok!$A:$NN,DS$320,FALSE),LEN(VLOOKUP($A65,csapatok!$A:$NN,DS$320,FALSE))-6),'csapat-ranglista'!$A:$FP,DS$321,FALSE)/8,VLOOKUP(VLOOKUP($A65,csapatok!$A:$NN,DS$320,FALSE),'csapat-ranglista'!$A:$FP,DS$321,FALSE)/4),0)</f>
        <v>0</v>
      </c>
      <c r="DT65" s="223">
        <f>IFERROR(IF(RIGHT(VLOOKUP($A65,csapatok!$A:$NN,DT$320,FALSE),5)="Csere",VLOOKUP(LEFT(VLOOKUP($A65,csapatok!$A:$NN,DT$320,FALSE),LEN(VLOOKUP($A65,csapatok!$A:$NN,DT$320,FALSE))-6),'csapat-ranglista'!$A:$FP,DT$321,FALSE)/8,VLOOKUP(VLOOKUP($A65,csapatok!$A:$NN,DT$320,FALSE),'csapat-ranglista'!$A:$FP,DT$321,FALSE)/4),0)</f>
        <v>0</v>
      </c>
      <c r="DU65" s="223">
        <f>IFERROR(IF(RIGHT(VLOOKUP($A65,csapatok!$A:$NN,DU$320,FALSE),5)="Csere",VLOOKUP(LEFT(VLOOKUP($A65,csapatok!$A:$NN,DU$320,FALSE),LEN(VLOOKUP($A65,csapatok!$A:$NN,DU$320,FALSE))-6),'csapat-ranglista'!$A:$FP,DU$321,FALSE)/8,VLOOKUP(VLOOKUP($A65,csapatok!$A:$NN,DU$320,FALSE),'csapat-ranglista'!$A:$FP,DU$321,FALSE)/4),0)</f>
        <v>0</v>
      </c>
      <c r="DV65" s="223">
        <f>IFERROR(IF(RIGHT(VLOOKUP($A65,csapatok!$A:$NN,DV$320,FALSE),5)="Csere",VLOOKUP(LEFT(VLOOKUP($A65,csapatok!$A:$NN,DV$320,FALSE),LEN(VLOOKUP($A65,csapatok!$A:$NN,DV$320,FALSE))-6),'csapat-ranglista'!$A:$FP,DV$321,FALSE)/8,VLOOKUP(VLOOKUP($A65,csapatok!$A:$NN,DV$320,FALSE),'csapat-ranglista'!$A:$FP,DV$321,FALSE)/4),0)</f>
        <v>0</v>
      </c>
      <c r="DW65" s="223">
        <f>IFERROR(IF(RIGHT(VLOOKUP($A65,csapatok!$A:$NN,DW$320,FALSE),5)="Csere",VLOOKUP(LEFT(VLOOKUP($A65,csapatok!$A:$NN,DW$320,FALSE),LEN(VLOOKUP($A65,csapatok!$A:$NN,DW$320,FALSE))-6),'csapat-ranglista'!$A:$FP,DW$321,FALSE)/8,VLOOKUP(VLOOKUP($A65,csapatok!$A:$NN,DW$320,FALSE),'csapat-ranglista'!$A:$FP,DW$321,FALSE)/4),0)</f>
        <v>0</v>
      </c>
      <c r="DX65" s="223">
        <f>IFERROR(IF(RIGHT(VLOOKUP($A65,csapatok!$A:$NN,DX$320,FALSE),5)="Csere",VLOOKUP(LEFT(VLOOKUP($A65,csapatok!$A:$NN,DX$320,FALSE),LEN(VLOOKUP($A65,csapatok!$A:$NN,DX$320,FALSE))-6),'csapat-ranglista'!$A:$FP,DX$321,FALSE)/8,VLOOKUP(VLOOKUP($A65,csapatok!$A:$NN,DX$320,FALSE),'csapat-ranglista'!$A:$FP,DX$321,FALSE)/4),0)</f>
        <v>0</v>
      </c>
      <c r="DY65" s="223">
        <f>IFERROR(IF(RIGHT(VLOOKUP($A65,csapatok!$A:$NN,DY$320,FALSE),5)="Csere",VLOOKUP(LEFT(VLOOKUP($A65,csapatok!$A:$NN,DY$320,FALSE),LEN(VLOOKUP($A65,csapatok!$A:$NN,DY$320,FALSE))-6),'csapat-ranglista'!$A:$FP,DY$321,FALSE)/8,VLOOKUP(VLOOKUP($A65,csapatok!$A:$NN,DY$320,FALSE),'csapat-ranglista'!$A:$FP,DY$321,FALSE)/4),0)</f>
        <v>0</v>
      </c>
      <c r="DZ65" s="223">
        <f>IFERROR(IF(RIGHT(VLOOKUP($A65,csapatok!$A:$NN,DZ$320,FALSE),5)="Csere",VLOOKUP(LEFT(VLOOKUP($A65,csapatok!$A:$NN,DZ$320,FALSE),LEN(VLOOKUP($A65,csapatok!$A:$NN,DZ$320,FALSE))-6),'csapat-ranglista'!$A:$FP,DZ$321,FALSE)/8,VLOOKUP(VLOOKUP($A65,csapatok!$A:$NN,DZ$320,FALSE),'csapat-ranglista'!$A:$FP,DZ$321,FALSE)/4),0)</f>
        <v>0</v>
      </c>
      <c r="EA65" s="223">
        <f>IFERROR(IF(RIGHT(VLOOKUP($A65,csapatok!$A:$NN,EA$320,FALSE),5)="Csere",VLOOKUP(LEFT(VLOOKUP($A65,csapatok!$A:$NN,EA$320,FALSE),LEN(VLOOKUP($A65,csapatok!$A:$NN,EA$320,FALSE))-6),'csapat-ranglista'!$A:$FP,EA$321,FALSE)/8,VLOOKUP(VLOOKUP($A65,csapatok!$A:$NN,EA$320,FALSE),'csapat-ranglista'!$A:$FP,EA$321,FALSE)/4),0)</f>
        <v>0</v>
      </c>
      <c r="EB65" s="223">
        <f>IFERROR(IF(RIGHT(VLOOKUP($A65,csapatok!$A:$NN,EB$320,FALSE),5)="Csere",VLOOKUP(LEFT(VLOOKUP($A65,csapatok!$A:$NN,EB$320,FALSE),LEN(VLOOKUP($A65,csapatok!$A:$NN,EB$320,FALSE))-6),'csapat-ranglista'!$A:$FP,EB$321,FALSE)/8,VLOOKUP(VLOOKUP($A65,csapatok!$A:$NN,EB$320,FALSE),'csapat-ranglista'!$A:$FP,EB$321,FALSE)/4),0)</f>
        <v>0</v>
      </c>
      <c r="EC65" s="223">
        <f>IFERROR(IF(RIGHT(VLOOKUP($A65,csapatok!$A:$NN,EC$320,FALSE),5)="Csere",VLOOKUP(LEFT(VLOOKUP($A65,csapatok!$A:$NN,EC$320,FALSE),LEN(VLOOKUP($A65,csapatok!$A:$NN,EC$320,FALSE))-6),'csapat-ranglista'!$A:$FP,EC$321,FALSE)/8,VLOOKUP(VLOOKUP($A65,csapatok!$A:$NN,EC$320,FALSE),'csapat-ranglista'!$A:$FP,EC$321,FALSE)/4),0)</f>
        <v>0</v>
      </c>
      <c r="ED65" s="223">
        <f>IFERROR(IF(RIGHT(VLOOKUP($A65,csapatok!$A:$NN,ED$320,FALSE),5)="Csere",VLOOKUP(LEFT(VLOOKUP($A65,csapatok!$A:$NN,ED$320,FALSE),LEN(VLOOKUP($A65,csapatok!$A:$NN,ED$320,FALSE))-6),'csapat-ranglista'!$A:$FP,ED$321,FALSE)/8,VLOOKUP(VLOOKUP($A65,csapatok!$A:$NN,ED$320,FALSE),'csapat-ranglista'!$A:$FP,ED$321,FALSE)/4),0)</f>
        <v>0</v>
      </c>
      <c r="EE65" s="223">
        <f>IFERROR(IF(RIGHT(VLOOKUP($A65,csapatok!$A:$NN,EE$320,FALSE),5)="Csere",VLOOKUP(LEFT(VLOOKUP($A65,csapatok!$A:$NN,EE$320,FALSE),LEN(VLOOKUP($A65,csapatok!$A:$NN,EE$320,FALSE))-6),'csapat-ranglista'!$A:$FP,EE$321,FALSE)/8,VLOOKUP(VLOOKUP($A65,csapatok!$A:$NN,EE$320,FALSE),'csapat-ranglista'!$A:$FP,EE$321,FALSE)/4),0)</f>
        <v>0</v>
      </c>
      <c r="EF65" s="223">
        <f>IFERROR(IF(RIGHT(VLOOKUP($A65,csapatok!$A:$NN,EF$320,FALSE),5)="Csere",VLOOKUP(LEFT(VLOOKUP($A65,csapatok!$A:$NN,EF$320,FALSE),LEN(VLOOKUP($A65,csapatok!$A:$NN,EF$320,FALSE))-6),'csapat-ranglista'!$A:$FP,EF$321,FALSE)/8,VLOOKUP(VLOOKUP($A65,csapatok!$A:$NN,EF$320,FALSE),'csapat-ranglista'!$A:$FP,EF$321,FALSE)/4),0)</f>
        <v>0</v>
      </c>
      <c r="EG65" s="223">
        <f>IFERROR(IF(RIGHT(VLOOKUP($A65,csapatok!$A:$NN,EG$320,FALSE),5)="Csere",VLOOKUP(LEFT(VLOOKUP($A65,csapatok!$A:$NN,EG$320,FALSE),LEN(VLOOKUP($A65,csapatok!$A:$NN,EG$320,FALSE))-6),'csapat-ranglista'!$A:$FP,EG$321,FALSE)/8,VLOOKUP(VLOOKUP($A65,csapatok!$A:$NN,EG$320,FALSE),'csapat-ranglista'!$A:$FP,EG$321,FALSE)/4),0)</f>
        <v>0</v>
      </c>
      <c r="EH65" s="223">
        <f>IFERROR(IF(RIGHT(VLOOKUP($A65,csapatok!$A:$NN,EH$320,FALSE),5)="Csere",VLOOKUP(LEFT(VLOOKUP($A65,csapatok!$A:$NN,EH$320,FALSE),LEN(VLOOKUP($A65,csapatok!$A:$NN,EH$320,FALSE))-6),'csapat-ranglista'!$A:$FP,EH$321,FALSE)/8,VLOOKUP(VLOOKUP($A65,csapatok!$A:$NN,EH$320,FALSE),'csapat-ranglista'!$A:$FP,EH$321,FALSE)/4),0)</f>
        <v>0</v>
      </c>
      <c r="EI65" s="223">
        <f>IFERROR(IF(RIGHT(VLOOKUP($A65,csapatok!$A:$NN,EI$320,FALSE),5)="Csere",VLOOKUP(LEFT(VLOOKUP($A65,csapatok!$A:$NN,EI$320,FALSE),LEN(VLOOKUP($A65,csapatok!$A:$NN,EI$320,FALSE))-6),'csapat-ranglista'!$A:$FP,EI$321,FALSE)/8,VLOOKUP(VLOOKUP($A65,csapatok!$A:$NN,EI$320,FALSE),'csapat-ranglista'!$A:$FP,EI$321,FALSE)/4),0)</f>
        <v>0</v>
      </c>
      <c r="EJ65" s="223">
        <f>IFERROR(IF(RIGHT(VLOOKUP($A65,csapatok!$A:$NN,EJ$320,FALSE),5)="Csere",VLOOKUP(LEFT(VLOOKUP($A65,csapatok!$A:$NN,EJ$320,FALSE),LEN(VLOOKUP($A65,csapatok!$A:$NN,EJ$320,FALSE))-6),'csapat-ranglista'!$A:$FP,EJ$321,FALSE)/8,VLOOKUP(VLOOKUP($A65,csapatok!$A:$NN,EJ$320,FALSE),'csapat-ranglista'!$A:$FP,EJ$321,FALSE)/4),0)</f>
        <v>0</v>
      </c>
      <c r="EK65" s="223">
        <f>IFERROR(IF(RIGHT(VLOOKUP($A65,csapatok!$A:$NN,EK$320,FALSE),5)="Csere",VLOOKUP(LEFT(VLOOKUP($A65,csapatok!$A:$NN,EK$320,FALSE),LEN(VLOOKUP($A65,csapatok!$A:$NN,EK$320,FALSE))-6),'csapat-ranglista'!$A:$FP,EK$321,FALSE)/8,VLOOKUP(VLOOKUP($A65,csapatok!$A:$NN,EK$320,FALSE),'csapat-ranglista'!$A:$FP,EK$321,FALSE)/4),0)</f>
        <v>0</v>
      </c>
      <c r="EL65" s="223">
        <f>IFERROR(IF(RIGHT(VLOOKUP($A65,csapatok!$A:$NN,EL$320,FALSE),5)="Csere",VLOOKUP(LEFT(VLOOKUP($A65,csapatok!$A:$NN,EL$320,FALSE),LEN(VLOOKUP($A65,csapatok!$A:$NN,EL$320,FALSE))-6),'csapat-ranglista'!$A:$FP,EL$321,FALSE)/8,VLOOKUP(VLOOKUP($A65,csapatok!$A:$NN,EL$320,FALSE),'csapat-ranglista'!$A:$FP,EL$321,FALSE)/4),0)</f>
        <v>0</v>
      </c>
      <c r="EM65" s="223">
        <f>IFERROR(IF(RIGHT(VLOOKUP($A65,csapatok!$A:$NN,EM$320,FALSE),5)="Csere",VLOOKUP(LEFT(VLOOKUP($A65,csapatok!$A:$NN,EM$320,FALSE),LEN(VLOOKUP($A65,csapatok!$A:$NN,EM$320,FALSE))-6),'csapat-ranglista'!$A:$FP,EM$321,FALSE)/8,VLOOKUP(VLOOKUP($A65,csapatok!$A:$NN,EM$320,FALSE),'csapat-ranglista'!$A:$FP,EM$321,FALSE)/4),0)</f>
        <v>0</v>
      </c>
      <c r="EN65" s="223">
        <f>IFERROR(IF(RIGHT(VLOOKUP($A65,csapatok!$A:$NN,EN$320,FALSE),5)="Csere",VLOOKUP(LEFT(VLOOKUP($A65,csapatok!$A:$NN,EN$320,FALSE),LEN(VLOOKUP($A65,csapatok!$A:$NN,EN$320,FALSE))-6),'csapat-ranglista'!$A:$FP,EN$321,FALSE)/8,VLOOKUP(VLOOKUP($A65,csapatok!$A:$NN,EN$320,FALSE),'csapat-ranglista'!$A:$FP,EN$321,FALSE)/4),0)</f>
        <v>0.20703320349303889</v>
      </c>
      <c r="EO65" s="223">
        <f>IFERROR(IF(RIGHT(VLOOKUP($A65,csapatok!$A:$NN,EO$320,FALSE),5)="Csere",VLOOKUP(LEFT(VLOOKUP($A65,csapatok!$A:$NN,EO$320,FALSE),LEN(VLOOKUP($A65,csapatok!$A:$NN,EO$320,FALSE))-6),'csapat-ranglista'!$A:$FP,EO$321,FALSE)/8,VLOOKUP(VLOOKUP($A65,csapatok!$A:$NN,EO$320,FALSE),'csapat-ranglista'!$A:$FP,EO$321,FALSE)/4),0)</f>
        <v>0</v>
      </c>
      <c r="EP65" s="223">
        <f>IFERROR(IF(RIGHT(VLOOKUP($A65,csapatok!$A:$NN,EP$320,FALSE),5)="Csere",VLOOKUP(LEFT(VLOOKUP($A65,csapatok!$A:$NN,EP$320,FALSE),LEN(VLOOKUP($A65,csapatok!$A:$NN,EP$320,FALSE))-6),'csapat-ranglista'!$A:$FP,EP$321,FALSE)/8,VLOOKUP(VLOOKUP($A65,csapatok!$A:$NN,EP$320,FALSE),'csapat-ranglista'!$A:$FP,EP$321,FALSE)/4),0)</f>
        <v>0</v>
      </c>
      <c r="EQ65" s="223">
        <f>IFERROR(IF(RIGHT(VLOOKUP($A65,csapatok!$A:$NN,EQ$320,FALSE),5)="Csere",VLOOKUP(LEFT(VLOOKUP($A65,csapatok!$A:$NN,EQ$320,FALSE),LEN(VLOOKUP($A65,csapatok!$A:$NN,EQ$320,FALSE))-6),'csapat-ranglista'!$A:$FP,EQ$321,FALSE)/8,VLOOKUP(VLOOKUP($A65,csapatok!$A:$NN,EQ$320,FALSE),'csapat-ranglista'!$A:$FP,EQ$321,FALSE)/4),0)</f>
        <v>0</v>
      </c>
      <c r="ER65" s="223">
        <f>IFERROR(IF(RIGHT(VLOOKUP($A65,csapatok!$A:$NN,ER$320,FALSE),5)="Csere",VLOOKUP(LEFT(VLOOKUP($A65,csapatok!$A:$NN,ER$320,FALSE),LEN(VLOOKUP($A65,csapatok!$A:$NN,ER$320,FALSE))-6),'csapat-ranglista'!$A:$FP,ER$321,FALSE)/8,VLOOKUP(VLOOKUP($A65,csapatok!$A:$NN,ER$320,FALSE),'csapat-ranglista'!$A:$FP,ER$321,FALSE)/4),0)</f>
        <v>0</v>
      </c>
      <c r="ES65" s="223">
        <f>IFERROR(IF(RIGHT(VLOOKUP($A65,csapatok!$A:$NN,ES$320,FALSE),5)="Csere",VLOOKUP(LEFT(VLOOKUP($A65,csapatok!$A:$NN,ES$320,FALSE),LEN(VLOOKUP($A65,csapatok!$A:$NN,ES$320,FALSE))-6),'csapat-ranglista'!$A:$FP,ES$321,FALSE)/8,VLOOKUP(VLOOKUP($A65,csapatok!$A:$NN,ES$320,FALSE),'csapat-ranglista'!$A:$FP,ES$321,FALSE)/4),0)</f>
        <v>0</v>
      </c>
      <c r="ET65" s="223">
        <f>IFERROR(IF(RIGHT(VLOOKUP($A65,csapatok!$A:$NN,ET$320,FALSE),5)="Csere",VLOOKUP(LEFT(VLOOKUP($A65,csapatok!$A:$NN,ET$320,FALSE),LEN(VLOOKUP($A65,csapatok!$A:$NN,ET$320,FALSE))-6),'csapat-ranglista'!$A:$FP,ET$321,FALSE)/8,VLOOKUP(VLOOKUP($A65,csapatok!$A:$NN,ET$320,FALSE),'csapat-ranglista'!$A:$FP,ET$321,FALSE)/4),0)</f>
        <v>3.5870127949116188</v>
      </c>
      <c r="EU65" s="223">
        <f>IFERROR(IF(RIGHT(VLOOKUP($A65,csapatok!$A:$NN,EU$320,FALSE),5)="Csere",VLOOKUP(LEFT(VLOOKUP($A65,csapatok!$A:$NN,EU$320,FALSE),LEN(VLOOKUP($A65,csapatok!$A:$NN,EU$320,FALSE))-6),'csapat-ranglista'!$A:$FP,EU$321,FALSE)/8,VLOOKUP(VLOOKUP($A65,csapatok!$A:$NN,EU$320,FALSE),'csapat-ranglista'!$A:$FP,EU$321,FALSE)/4),0)</f>
        <v>0</v>
      </c>
      <c r="EV65" s="223">
        <f>IFERROR(IF(RIGHT(VLOOKUP($A65,csapatok!$A:$NN,EV$320,FALSE),5)="Csere",VLOOKUP(LEFT(VLOOKUP($A65,csapatok!$A:$NN,EV$320,FALSE),LEN(VLOOKUP($A65,csapatok!$A:$NN,EV$320,FALSE))-6),'csapat-ranglista'!$A:$FP,EV$321,FALSE)/8,VLOOKUP(VLOOKUP($A65,csapatok!$A:$NN,EV$320,FALSE),'csapat-ranglista'!$A:$FP,EV$321,FALSE)/4),0)</f>
        <v>0</v>
      </c>
      <c r="EW65" s="223">
        <f>IFERROR(IF(RIGHT(VLOOKUP($A65,csapatok!$A:$NN,EW$320,FALSE),5)="Csere",VLOOKUP(LEFT(VLOOKUP($A65,csapatok!$A:$NN,EW$320,FALSE),LEN(VLOOKUP($A65,csapatok!$A:$NN,EW$320,FALSE))-6),'csapat-ranglista'!$A:$FP,EW$321,FALSE)/8,VLOOKUP(VLOOKUP($A65,csapatok!$A:$NN,EW$320,FALSE),'csapat-ranglista'!$A:$FP,EW$321,FALSE)/4),0)</f>
        <v>0</v>
      </c>
      <c r="EX65" s="223">
        <f>IFERROR(IF(RIGHT(VLOOKUP($A65,csapatok!$A:$NN,EX$320,FALSE),5)="Csere",VLOOKUP(LEFT(VLOOKUP($A65,csapatok!$A:$NN,EX$320,FALSE),LEN(VLOOKUP($A65,csapatok!$A:$NN,EX$320,FALSE))-6),'csapat-ranglista'!$A:$FP,EX$321,FALSE)/8,VLOOKUP(VLOOKUP($A65,csapatok!$A:$NN,EX$320,FALSE),'csapat-ranglista'!$A:$FP,EX$321,FALSE)/4),0)</f>
        <v>0</v>
      </c>
      <c r="EY65" s="223">
        <f>IFERROR(IF(RIGHT(VLOOKUP($A65,csapatok!$A:$NN,EY$320,FALSE),5)="Csere",VLOOKUP(LEFT(VLOOKUP($A65,csapatok!$A:$NN,EY$320,FALSE),LEN(VLOOKUP($A65,csapatok!$A:$NN,EY$320,FALSE))-6),'csapat-ranglista'!$A:$FP,EY$321,FALSE)/8,VLOOKUP(VLOOKUP($A65,csapatok!$A:$NN,EY$320,FALSE),'csapat-ranglista'!$A:$FP,EY$321,FALSE)/4),0)</f>
        <v>0</v>
      </c>
      <c r="EZ65" s="223">
        <f>IFERROR(IF(RIGHT(VLOOKUP($A65,csapatok!$A:$NN,EZ$320,FALSE),5)="Csere",VLOOKUP(LEFT(VLOOKUP($A65,csapatok!$A:$NN,EZ$320,FALSE),LEN(VLOOKUP($A65,csapatok!$A:$NN,EZ$320,FALSE))-6),'csapat-ranglista'!$A:$FP,EZ$321,FALSE)/8,VLOOKUP(VLOOKUP($A65,csapatok!$A:$NN,EZ$320,FALSE),'csapat-ranglista'!$A:$FP,EZ$321,FALSE)/4),0)</f>
        <v>7.9910776711268277</v>
      </c>
      <c r="FA65" s="223">
        <f>IFERROR(IF(RIGHT(VLOOKUP($A65,csapatok!$A:$NN,FA$320,FALSE),5)="Csere",VLOOKUP(LEFT(VLOOKUP($A65,csapatok!$A:$NN,FA$320,FALSE),LEN(VLOOKUP($A65,csapatok!$A:$NN,FA$320,FALSE))-6),'csapat-ranglista'!$A:$FP,FA$321,FALSE)/8,VLOOKUP(VLOOKUP($A65,csapatok!$A:$NN,FA$320,FALSE),'csapat-ranglista'!$A:$FP,FA$321,FALSE)/4),0)</f>
        <v>0</v>
      </c>
      <c r="FB65" s="223">
        <f>IFERROR(IF(RIGHT(VLOOKUP($A65,csapatok!$A:$NN,FB$320,FALSE),5)="Csere",VLOOKUP(LEFT(VLOOKUP($A65,csapatok!$A:$NN,FB$320,FALSE),LEN(VLOOKUP($A65,csapatok!$A:$NN,FB$320,FALSE))-6),'csapat-ranglista'!$A:$FP,FB$321,FALSE)/8,VLOOKUP(VLOOKUP($A65,csapatok!$A:$NN,FB$320,FALSE),'csapat-ranglista'!$A:$FP,FB$321,FALSE)/4),0)</f>
        <v>0</v>
      </c>
      <c r="FC65" s="223">
        <f>IFERROR(IF(RIGHT(VLOOKUP($A65,csapatok!$A:$NN,FC$320,FALSE),5)="Csere",VLOOKUP(LEFT(VLOOKUP($A65,csapatok!$A:$NN,FC$320,FALSE),LEN(VLOOKUP($A65,csapatok!$A:$NN,FC$320,FALSE))-6),'csapat-ranglista'!$A:$FP,FC$321,FALSE)/8,VLOOKUP(VLOOKUP($A65,csapatok!$A:$NN,FC$320,FALSE),'csapat-ranglista'!$A:$FP,FC$321,FALSE)/4),0)</f>
        <v>0</v>
      </c>
      <c r="FD65" s="224">
        <f>versenyek!$QY$11*IFERROR(VLOOKUP(VLOOKUP($A65,versenyek!QX:QZ,3,FALSE),szabalyok!$A$16:$B$23,2,FALSE)/4,0)</f>
        <v>0</v>
      </c>
      <c r="FE65" s="224">
        <f>versenyek!$RB$11*IFERROR(VLOOKUP(VLOOKUP($A65,versenyek!RA:RC,3,FALSE),szabalyok!$A$16:$B$23,2,FALSE)/4,0)</f>
        <v>0</v>
      </c>
      <c r="FF65" s="223">
        <f>IFERROR(IF(RIGHT(VLOOKUP($A65,csapatok!$A:$NN,FF$320,FALSE),5)="Csere",VLOOKUP(LEFT(VLOOKUP($A65,csapatok!$A:$NN,FF$320,FALSE),LEN(VLOOKUP($A65,csapatok!$A:$NN,FF$320,FALSE))-6),'csapat-ranglista'!$A:$FP,FF$321,FALSE)/8,VLOOKUP(VLOOKUP($A65,csapatok!$A:$NN,FF$320,FALSE),'csapat-ranglista'!$A:$FP,FF$321,FALSE)/4),0)</f>
        <v>0</v>
      </c>
      <c r="FG65" s="223">
        <f>IFERROR(IF(RIGHT(VLOOKUP($A65,csapatok!$A:$NN,FG$320,FALSE),5)="Csere",VLOOKUP(LEFT(VLOOKUP($A65,csapatok!$A:$NN,FG$320,FALSE),LEN(VLOOKUP($A65,csapatok!$A:$NN,FG$320,FALSE))-6),'csapat-ranglista'!$A:$FP,FG$321,FALSE)/8,VLOOKUP(VLOOKUP($A65,csapatok!$A:$NN,FG$320,FALSE),'csapat-ranglista'!$A:$FP,FG$321,FALSE)/4),0)</f>
        <v>0</v>
      </c>
      <c r="FH65" s="223">
        <f>IFERROR(IF(RIGHT(VLOOKUP($A65,csapatok!$A:$NN,FH$320,FALSE),5)="Csere",VLOOKUP(LEFT(VLOOKUP($A65,csapatok!$A:$NN,FH$320,FALSE),LEN(VLOOKUP($A65,csapatok!$A:$NN,FH$320,FALSE))-6),'csapat-ranglista'!$A:$FP,FH$321,FALSE)/8,VLOOKUP(VLOOKUP($A65,csapatok!$A:$NN,FH$320,FALSE),'csapat-ranglista'!$A:$FP,FH$321,FALSE)/4),0)</f>
        <v>0</v>
      </c>
      <c r="FI65" s="223">
        <f>IFERROR(IF(RIGHT(VLOOKUP($A65,csapatok!$A:$NN,FI$320,FALSE),5)="Csere",VLOOKUP(LEFT(VLOOKUP($A65,csapatok!$A:$NN,FI$320,FALSE),LEN(VLOOKUP($A65,csapatok!$A:$NN,FI$320,FALSE))-6),'csapat-ranglista'!$A:$FP,FI$321,FALSE)/8,VLOOKUP(VLOOKUP($A65,csapatok!$A:$NN,FI$320,FALSE),'csapat-ranglista'!$A:$FP,FI$321,FALSE)/4),0)</f>
        <v>0</v>
      </c>
      <c r="FJ65" s="223">
        <f>IFERROR(IF(RIGHT(VLOOKUP($A65,csapatok!$A:$NN,FJ$320,FALSE),5)="Csere",VLOOKUP(LEFT(VLOOKUP($A65,csapatok!$A:$NN,FJ$320,FALSE),LEN(VLOOKUP($A65,csapatok!$A:$NN,FJ$320,FALSE))-6),'csapat-ranglista'!$A:$FP,FJ$321,FALSE)/8,VLOOKUP(VLOOKUP($A65,csapatok!$A:$NN,FJ$320,FALSE),'csapat-ranglista'!$A:$FP,FJ$321,FALSE)/4),0)</f>
        <v>0</v>
      </c>
      <c r="FK65" s="223">
        <f>IFERROR(IF(RIGHT(VLOOKUP($A65,csapatok!$A:$NN,FK$320,FALSE),5)="Csere",VLOOKUP(LEFT(VLOOKUP($A65,csapatok!$A:$NN,FK$320,FALSE),LEN(VLOOKUP($A65,csapatok!$A:$NN,FK$320,FALSE))-6),'csapat-ranglista'!$A:$FP,FK$321,FALSE)/8,VLOOKUP(VLOOKUP($A65,csapatok!$A:$NN,FK$320,FALSE),'csapat-ranglista'!$A:$FP,FK$321,FALSE)/4),0)</f>
        <v>0</v>
      </c>
      <c r="FL65" s="223">
        <f>IFERROR(IF(RIGHT(VLOOKUP($A65,csapatok!$A:$NN,FL$320,FALSE),5)="Csere",VLOOKUP(LEFT(VLOOKUP($A65,csapatok!$A:$NN,FL$320,FALSE),LEN(VLOOKUP($A65,csapatok!$A:$NN,FL$320,FALSE))-6),'csapat-ranglista'!$A:$FP,FL$321,FALSE)/8,VLOOKUP(VLOOKUP($A65,csapatok!$A:$NN,FL$320,FALSE),'csapat-ranglista'!$A:$FP,FL$321,FALSE)/4),0)</f>
        <v>0</v>
      </c>
      <c r="FM65" s="223">
        <f>IFERROR(IF(RIGHT(VLOOKUP($A65,csapatok!$A:$NN,FM$320,FALSE),5)="Csere",VLOOKUP(LEFT(VLOOKUP($A65,csapatok!$A:$NN,FM$320,FALSE),LEN(VLOOKUP($A65,csapatok!$A:$NN,FM$320,FALSE))-6),'csapat-ranglista'!$A:$FP,FM$321,FALSE)/8,VLOOKUP(VLOOKUP($A65,csapatok!$A:$NN,FM$320,FALSE),'csapat-ranglista'!$A:$FP,FM$321,FALSE)/4),0)</f>
        <v>0</v>
      </c>
      <c r="FN65" s="223">
        <f>IFERROR(IF(RIGHT(VLOOKUP($A65,csapatok!$A:$NN,FN$320,FALSE),5)="Csere",VLOOKUP(LEFT(VLOOKUP($A65,csapatok!$A:$NN,FN$320,FALSE),LEN(VLOOKUP($A65,csapatok!$A:$NN,FN$320,FALSE))-6),'csapat-ranglista'!$A:$FP,FN$321,FALSE)/8,VLOOKUP(VLOOKUP($A65,csapatok!$A:$NN,FN$320,FALSE),'csapat-ranglista'!$A:$FP,FN$321,FALSE)/4),0)</f>
        <v>0</v>
      </c>
      <c r="FO65" s="223">
        <f>IFERROR(IF(RIGHT(VLOOKUP($A65,csapatok!$A:$NN,FO$320,FALSE),5)="Csere",VLOOKUP(LEFT(VLOOKUP($A65,csapatok!$A:$NN,FO$320,FALSE),LEN(VLOOKUP($A65,csapatok!$A:$NN,FO$320,FALSE))-6),'csapat-ranglista'!$A:$FP,FO$321,FALSE)/8,VLOOKUP(VLOOKUP($A65,csapatok!$A:$NN,FO$320,FALSE),'csapat-ranglista'!$A:$FP,FO$321,FALSE)/4),0)</f>
        <v>0</v>
      </c>
      <c r="FP65" s="223">
        <f>IFERROR(IF(RIGHT(VLOOKUP($A65,csapatok!$A:$NN,FP$320,FALSE),5)="Csere",VLOOKUP(LEFT(VLOOKUP($A65,csapatok!$A:$NN,FP$320,FALSE),LEN(VLOOKUP($A65,csapatok!$A:$NN,FP$320,FALSE))-6),'csapat-ranglista'!$A:$FP,FP$321,FALSE)/8,VLOOKUP(VLOOKUP($A65,csapatok!$A:$NN,FP$320,FALSE),'csapat-ranglista'!$A:$FP,FP$321,FALSE)/4),0)</f>
        <v>0</v>
      </c>
      <c r="FQ65" s="223">
        <f>IFERROR(IF(RIGHT(VLOOKUP($A65,csapatok!$A:$NN,FQ$320,FALSE),5)="Csere",VLOOKUP(LEFT(VLOOKUP($A65,csapatok!$A:$NN,FQ$320,FALSE),LEN(VLOOKUP($A65,csapatok!$A:$NN,FQ$320,FALSE))-6),'csapat-ranglista'!$A:$FP,FQ$321,FALSE)/8,VLOOKUP(VLOOKUP($A65,csapatok!$A:$NN,FQ$320,FALSE),'csapat-ranglista'!$A:$FP,FQ$321,FALSE)/4),0)</f>
        <v>0</v>
      </c>
      <c r="FR65" s="223">
        <f>IFERROR(IF(RIGHT(VLOOKUP($A65,csapatok!$A:$NN,FR$320,FALSE),5)="Csere",VLOOKUP(LEFT(VLOOKUP($A65,csapatok!$A:$NN,FR$320,FALSE),LEN(VLOOKUP($A65,csapatok!$A:$NN,FR$320,FALSE))-6),'csapat-ranglista'!$A:$FP,FR$321,FALSE)/8,VLOOKUP(VLOOKUP($A65,csapatok!$A:$NN,FR$320,FALSE),'csapat-ranglista'!$A:$FP,FR$321,FALSE)/4),0)</f>
        <v>0</v>
      </c>
      <c r="FS65" s="223">
        <f>IFERROR(IF(RIGHT(VLOOKUP($A65,csapatok!$A:$NN,FS$320,FALSE),5)="Csere",VLOOKUP(LEFT(VLOOKUP($A65,csapatok!$A:$NN,FS$320,FALSE),LEN(VLOOKUP($A65,csapatok!$A:$NN,FS$320,FALSE))-6),'csapat-ranglista'!$A:$FP,FS$321,FALSE)/8,VLOOKUP(VLOOKUP($A65,csapatok!$A:$NN,FS$320,FALSE),'csapat-ranglista'!$A:$FP,FS$321,FALSE)/4),0)</f>
        <v>0</v>
      </c>
      <c r="FT65" s="223">
        <f>IFERROR(IF(RIGHT(VLOOKUP($A65,csapatok!$A:$NN,FT$320,FALSE),5)="Csere",VLOOKUP(LEFT(VLOOKUP($A65,csapatok!$A:$NN,FT$320,FALSE),LEN(VLOOKUP($A65,csapatok!$A:$NN,FT$320,FALSE))-6),'csapat-ranglista'!$A:$FP,FT$321,FALSE)/8,VLOOKUP(VLOOKUP($A65,csapatok!$A:$NN,FT$320,FALSE),'csapat-ranglista'!$A:$FP,FT$321,FALSE)/4),0)</f>
        <v>0</v>
      </c>
      <c r="FU65" s="223">
        <f>IFERROR(IF(RIGHT(VLOOKUP($A65,csapatok!$A:$NN,FU$320,FALSE),5)="Csere",VLOOKUP(LEFT(VLOOKUP($A65,csapatok!$A:$NN,FU$320,FALSE),LEN(VLOOKUP($A65,csapatok!$A:$NN,FU$320,FALSE))-6),'csapat-ranglista'!$A:$FP,FU$321,FALSE)/8,VLOOKUP(VLOOKUP($A65,csapatok!$A:$NN,FU$320,FALSE),'csapat-ranglista'!$A:$FP,FU$321,FALSE)/4),0)</f>
        <v>0</v>
      </c>
      <c r="FV65" s="223">
        <f>IFERROR(IF(RIGHT(VLOOKUP($A65,csapatok!$A:$NN,FV$320,FALSE),5)="Csere",VLOOKUP(LEFT(VLOOKUP($A65,csapatok!$A:$NN,FV$320,FALSE),LEN(VLOOKUP($A65,csapatok!$A:$NN,FV$320,FALSE))-6),'csapat-ranglista'!$A:$FP,FV$321,FALSE)/8,VLOOKUP(VLOOKUP($A65,csapatok!$A:$NN,FV$320,FALSE),'csapat-ranglista'!$A:$FP,FV$321,FALSE)/4),0)</f>
        <v>0.90084497380115458</v>
      </c>
      <c r="FW65" s="223">
        <f>IFERROR(IF(RIGHT(VLOOKUP($A65,csapatok!$A:$NN,FW$320,FALSE),5)="Csere",VLOOKUP(LEFT(VLOOKUP($A65,csapatok!$A:$NN,FW$320,FALSE),LEN(VLOOKUP($A65,csapatok!$A:$NN,FW$320,FALSE))-6),'csapat-ranglista'!$A:$FP,FW$321,FALSE)/8,VLOOKUP(VLOOKUP($A65,csapatok!$A:$NN,FW$320,FALSE),'csapat-ranglista'!$A:$FP,FW$321,FALSE)/4),0)</f>
        <v>0</v>
      </c>
      <c r="FX65" s="223">
        <f>IFERROR(IF(RIGHT(VLOOKUP($A65,csapatok!$A:$NN,FX$320,FALSE),5)="Csere",VLOOKUP(LEFT(VLOOKUP($A65,csapatok!$A:$NN,FX$320,FALSE),LEN(VLOOKUP($A65,csapatok!$A:$NN,FX$320,FALSE))-6),'csapat-ranglista'!$A:$FP,FX$321,FALSE)/8,VLOOKUP(VLOOKUP($A65,csapatok!$A:$NN,FX$320,FALSE),'csapat-ranglista'!$A:$FP,FX$321,FALSE)/4),0)</f>
        <v>0</v>
      </c>
      <c r="FY65" s="223">
        <f>IFERROR(IF(RIGHT(VLOOKUP($A65,csapatok!$A:$NN,FY$320,FALSE),5)="Csere",VLOOKUP(LEFT(VLOOKUP($A65,csapatok!$A:$NN,FY$320,FALSE),LEN(VLOOKUP($A65,csapatok!$A:$NN,FY$320,FALSE))-6),'csapat-ranglista'!$A:$FP,FY$321,FALSE)/8,VLOOKUP(VLOOKUP($A65,csapatok!$A:$NN,FY$320,FALSE),'csapat-ranglista'!$A:$FP,FY$321,FALSE)/4),0)</f>
        <v>0</v>
      </c>
      <c r="FZ65" s="223">
        <f>IFERROR(IF(RIGHT(VLOOKUP($A65,csapatok!$A:$NN,FZ$320,FALSE),5)="Csere",VLOOKUP(LEFT(VLOOKUP($A65,csapatok!$A:$NN,FZ$320,FALSE),LEN(VLOOKUP($A65,csapatok!$A:$NN,FZ$320,FALSE))-6),'csapat-ranglista'!$A:$FP,FZ$321,FALSE)/8,VLOOKUP(VLOOKUP($A65,csapatok!$A:$NN,FZ$320,FALSE),'csapat-ranglista'!$A:$FP,FZ$321,FALSE)/4),0)</f>
        <v>2.1601823070651514</v>
      </c>
      <c r="GA65" s="223">
        <f>IFERROR(IF(RIGHT(VLOOKUP($A65,csapatok!$A:$NN,GA$320,FALSE),5)="Csere",VLOOKUP(LEFT(VLOOKUP($A65,csapatok!$A:$NN,GA$320,FALSE),LEN(VLOOKUP($A65,csapatok!$A:$NN,GA$320,FALSE))-6),'csapat-ranglista'!$A:$FP,GA$321,FALSE)/8,VLOOKUP(VLOOKUP($A65,csapatok!$A:$NN,GA$320,FALSE),'csapat-ranglista'!$A:$FP,GA$321,FALSE)/4),0)</f>
        <v>0</v>
      </c>
      <c r="GB65" s="223">
        <f>IFERROR(IF(RIGHT(VLOOKUP($A65,csapatok!$A:$NN,GB$320,FALSE),5)="Csere",VLOOKUP(LEFT(VLOOKUP($A65,csapatok!$A:$NN,GB$320,FALSE),LEN(VLOOKUP($A65,csapatok!$A:$NN,GB$320,FALSE))-6),'csapat-ranglista'!$A:$FP,GB$321,FALSE)/8,VLOOKUP(VLOOKUP($A65,csapatok!$A:$NN,GB$320,FALSE),'csapat-ranglista'!$A:$FP,GB$321,FALSE)/4),0)</f>
        <v>0</v>
      </c>
      <c r="GC65" s="223">
        <f>IFERROR(IF(RIGHT(VLOOKUP($A65,csapatok!$A:$NN,GC$320,FALSE),5)="Csere",VLOOKUP(LEFT(VLOOKUP($A65,csapatok!$A:$NN,GC$320,FALSE),LEN(VLOOKUP($A65,csapatok!$A:$NN,GC$320,FALSE))-6),'csapat-ranglista'!$A:$FP,GC$321,FALSE)/8,VLOOKUP(VLOOKUP($A65,csapatok!$A:$NN,GC$320,FALSE),'csapat-ranglista'!$A:$FP,GC$321,FALSE)/4),0)</f>
        <v>0</v>
      </c>
      <c r="GD65" s="247">
        <f>SUM(EQ65:GC65)</f>
        <v>14.639117746904752</v>
      </c>
    </row>
    <row r="66" spans="1:186">
      <c r="A66" s="32" t="s">
        <v>73</v>
      </c>
      <c r="B66" s="2">
        <v>21512</v>
      </c>
      <c r="C66" s="131" t="str">
        <f>IF(B66=0,"",IF(B66&lt;$C$1,"felnőtt","ifi"))</f>
        <v>felnőtt</v>
      </c>
      <c r="D66" s="32" t="s">
        <v>101</v>
      </c>
      <c r="E66" s="45">
        <v>7.5</v>
      </c>
      <c r="F66" s="32">
        <v>0</v>
      </c>
      <c r="G66" s="32">
        <v>0</v>
      </c>
      <c r="H66" s="32">
        <v>0</v>
      </c>
      <c r="I66" s="32">
        <v>0</v>
      </c>
      <c r="J66" s="32">
        <v>3.7379269958625807</v>
      </c>
      <c r="K66" s="32">
        <v>0</v>
      </c>
      <c r="L66" s="32">
        <v>0</v>
      </c>
      <c r="M66" s="32">
        <v>0</v>
      </c>
      <c r="N66" s="32">
        <v>0</v>
      </c>
      <c r="O66" s="32">
        <v>11.85451812155438</v>
      </c>
      <c r="P66" s="32">
        <v>0</v>
      </c>
      <c r="Q66" s="32">
        <v>0</v>
      </c>
      <c r="R66" s="32">
        <v>0</v>
      </c>
      <c r="S66" s="32">
        <v>0</v>
      </c>
      <c r="T66" s="32">
        <v>3.725303494028112</v>
      </c>
      <c r="U66" s="32">
        <v>0</v>
      </c>
      <c r="V66" s="32">
        <v>0</v>
      </c>
      <c r="W66" s="32">
        <v>13.419098491500636</v>
      </c>
      <c r="X66" s="32">
        <f>IFERROR(IF(RIGHT(VLOOKUP($A66,csapatok!$A:$BL,X$320,FALSE),5)="Csere",VLOOKUP(LEFT(VLOOKUP($A66,csapatok!$A:$BL,X$320,FALSE),LEN(VLOOKUP($A66,csapatok!$A:$BL,X$320,FALSE))-6),'csapat-ranglista'!$A:$FP,X$321,FALSE)/8,VLOOKUP(VLOOKUP($A66,csapatok!$A:$BL,X$320,FALSE),'csapat-ranglista'!$A:$FP,X$321,FALSE)/4),0)</f>
        <v>0</v>
      </c>
      <c r="Y66" s="32">
        <f>IFERROR(IF(RIGHT(VLOOKUP($A66,csapatok!$A:$BL,Y$320,FALSE),5)="Csere",VLOOKUP(LEFT(VLOOKUP($A66,csapatok!$A:$BL,Y$320,FALSE),LEN(VLOOKUP($A66,csapatok!$A:$BL,Y$320,FALSE))-6),'csapat-ranglista'!$A:$FP,Y$321,FALSE)/8,VLOOKUP(VLOOKUP($A66,csapatok!$A:$BL,Y$320,FALSE),'csapat-ranglista'!$A:$FP,Y$321,FALSE)/4),0)</f>
        <v>0</v>
      </c>
      <c r="Z66" s="32">
        <f>IFERROR(IF(RIGHT(VLOOKUP($A66,csapatok!$A:$BL,Z$320,FALSE),5)="Csere",VLOOKUP(LEFT(VLOOKUP($A66,csapatok!$A:$BL,Z$320,FALSE),LEN(VLOOKUP($A66,csapatok!$A:$BL,Z$320,FALSE))-6),'csapat-ranglista'!$A:$FP,Z$321,FALSE)/8,VLOOKUP(VLOOKUP($A66,csapatok!$A:$BL,Z$320,FALSE),'csapat-ranglista'!$A:$FP,Z$321,FALSE)/4),0)</f>
        <v>0</v>
      </c>
      <c r="AA66" s="32">
        <f>IFERROR(IF(RIGHT(VLOOKUP($A66,csapatok!$A:$BL,AA$320,FALSE),5)="Csere",VLOOKUP(LEFT(VLOOKUP($A66,csapatok!$A:$BL,AA$320,FALSE),LEN(VLOOKUP($A66,csapatok!$A:$BL,AA$320,FALSE))-6),'csapat-ranglista'!$A:$FP,AA$321,FALSE)/8,VLOOKUP(VLOOKUP($A66,csapatok!$A:$BL,AA$320,FALSE),'csapat-ranglista'!$A:$FP,AA$321,FALSE)/4),0)</f>
        <v>0</v>
      </c>
      <c r="AB66" s="223">
        <f>IFERROR(IF(RIGHT(VLOOKUP($A66,csapatok!$A:$BL,AB$320,FALSE),5)="Csere",VLOOKUP(LEFT(VLOOKUP($A66,csapatok!$A:$BL,AB$320,FALSE),LEN(VLOOKUP($A66,csapatok!$A:$BL,AB$320,FALSE))-6),'csapat-ranglista'!$A:$FP,AB$321,FALSE)/8,VLOOKUP(VLOOKUP($A66,csapatok!$A:$BL,AB$320,FALSE),'csapat-ranglista'!$A:$FP,AB$321,FALSE)/4),0)</f>
        <v>0</v>
      </c>
      <c r="AC66" s="223">
        <f>IFERROR(IF(RIGHT(VLOOKUP($A66,csapatok!$A:$BL,AC$320,FALSE),5)="Csere",VLOOKUP(LEFT(VLOOKUP($A66,csapatok!$A:$BL,AC$320,FALSE),LEN(VLOOKUP($A66,csapatok!$A:$BL,AC$320,FALSE))-6),'csapat-ranglista'!$A:$FP,AC$321,FALSE)/8,VLOOKUP(VLOOKUP($A66,csapatok!$A:$BL,AC$320,FALSE),'csapat-ranglista'!$A:$FP,AC$321,FALSE)/4),0)</f>
        <v>0</v>
      </c>
      <c r="AD66" s="223">
        <f>IFERROR(IF(RIGHT(VLOOKUP($A66,csapatok!$A:$BL,AD$320,FALSE),5)="Csere",VLOOKUP(LEFT(VLOOKUP($A66,csapatok!$A:$BL,AD$320,FALSE),LEN(VLOOKUP($A66,csapatok!$A:$BL,AD$320,FALSE))-6),'csapat-ranglista'!$A:$FP,AD$321,FALSE)/8,VLOOKUP(VLOOKUP($A66,csapatok!$A:$BL,AD$320,FALSE),'csapat-ranglista'!$A:$FP,AD$321,FALSE)/4),0)</f>
        <v>0</v>
      </c>
      <c r="AE66" s="223">
        <f>IFERROR(IF(RIGHT(VLOOKUP($A66,csapatok!$A:$BL,AE$320,FALSE),5)="Csere",VLOOKUP(LEFT(VLOOKUP($A66,csapatok!$A:$BL,AE$320,FALSE),LEN(VLOOKUP($A66,csapatok!$A:$BL,AE$320,FALSE))-6),'csapat-ranglista'!$A:$FP,AE$321,FALSE)/8,VLOOKUP(VLOOKUP($A66,csapatok!$A:$BL,AE$320,FALSE),'csapat-ranglista'!$A:$FP,AE$321,FALSE)/4),0)</f>
        <v>0</v>
      </c>
      <c r="AF66" s="223">
        <f>IFERROR(IF(RIGHT(VLOOKUP($A66,csapatok!$A:$BL,AF$320,FALSE),5)="Csere",VLOOKUP(LEFT(VLOOKUP($A66,csapatok!$A:$BL,AF$320,FALSE),LEN(VLOOKUP($A66,csapatok!$A:$BL,AF$320,FALSE))-6),'csapat-ranglista'!$A:$FP,AF$321,FALSE)/8,VLOOKUP(VLOOKUP($A66,csapatok!$A:$BL,AF$320,FALSE),'csapat-ranglista'!$A:$FP,AF$321,FALSE)/4),0)</f>
        <v>0</v>
      </c>
      <c r="AG66" s="223">
        <f>IFERROR(IF(RIGHT(VLOOKUP($A66,csapatok!$A:$BL,AG$320,FALSE),5)="Csere",VLOOKUP(LEFT(VLOOKUP($A66,csapatok!$A:$BL,AG$320,FALSE),LEN(VLOOKUP($A66,csapatok!$A:$BL,AG$320,FALSE))-6),'csapat-ranglista'!$A:$FP,AG$321,FALSE)/8,VLOOKUP(VLOOKUP($A66,csapatok!$A:$BL,AG$320,FALSE),'csapat-ranglista'!$A:$FP,AG$321,FALSE)/4),0)</f>
        <v>0</v>
      </c>
      <c r="AH66" s="223">
        <f>IFERROR(IF(RIGHT(VLOOKUP($A66,csapatok!$A:$BL,AH$320,FALSE),5)="Csere",VLOOKUP(LEFT(VLOOKUP($A66,csapatok!$A:$BL,AH$320,FALSE),LEN(VLOOKUP($A66,csapatok!$A:$BL,AH$320,FALSE))-6),'csapat-ranglista'!$A:$FP,AH$321,FALSE)/8,VLOOKUP(VLOOKUP($A66,csapatok!$A:$BL,AH$320,FALSE),'csapat-ranglista'!$A:$FP,AH$321,FALSE)/4),0)</f>
        <v>0</v>
      </c>
      <c r="AI66" s="223">
        <f>IFERROR(IF(RIGHT(VLOOKUP($A66,csapatok!$A:$BL,AI$320,FALSE),5)="Csere",VLOOKUP(LEFT(VLOOKUP($A66,csapatok!$A:$BL,AI$320,FALSE),LEN(VLOOKUP($A66,csapatok!$A:$BL,AI$320,FALSE))-6),'csapat-ranglista'!$A:$FP,AI$321,FALSE)/8,VLOOKUP(VLOOKUP($A66,csapatok!$A:$BL,AI$320,FALSE),'csapat-ranglista'!$A:$FP,AI$321,FALSE)/4),0)</f>
        <v>4.7392662234991079</v>
      </c>
      <c r="AJ66" s="223">
        <f>IFERROR(IF(RIGHT(VLOOKUP($A66,csapatok!$A:$BL,AJ$320,FALSE),5)="Csere",VLOOKUP(LEFT(VLOOKUP($A66,csapatok!$A:$BL,AJ$320,FALSE),LEN(VLOOKUP($A66,csapatok!$A:$BL,AJ$320,FALSE))-6),'csapat-ranglista'!$A:$FP,AJ$321,FALSE)/8,VLOOKUP(VLOOKUP($A66,csapatok!$A:$BL,AJ$320,FALSE),'csapat-ranglista'!$A:$FP,AJ$321,FALSE)/2),0)</f>
        <v>0</v>
      </c>
      <c r="AK66" s="223">
        <f>IFERROR(IF(RIGHT(VLOOKUP($A66,csapatok!$A:$CN,AK$320,FALSE),5)="Csere",VLOOKUP(LEFT(VLOOKUP($A66,csapatok!$A:$CN,AK$320,FALSE),LEN(VLOOKUP($A66,csapatok!$A:$CN,AK$320,FALSE))-6),'csapat-ranglista'!$A:$FP,AK$321,FALSE)/8,VLOOKUP(VLOOKUP($A66,csapatok!$A:$CN,AK$320,FALSE),'csapat-ranglista'!$A:$FP,AK$321,FALSE)/4),0)</f>
        <v>0</v>
      </c>
      <c r="AL66" s="223">
        <f>IFERROR(IF(RIGHT(VLOOKUP($A66,csapatok!$A:$CN,AL$320,FALSE),5)="Csere",VLOOKUP(LEFT(VLOOKUP($A66,csapatok!$A:$CN,AL$320,FALSE),LEN(VLOOKUP($A66,csapatok!$A:$CN,AL$320,FALSE))-6),'csapat-ranglista'!$A:$FP,AL$321,FALSE)/8,VLOOKUP(VLOOKUP($A66,csapatok!$A:$CN,AL$320,FALSE),'csapat-ranglista'!$A:$FP,AL$321,FALSE)/4),0)</f>
        <v>0</v>
      </c>
      <c r="AM66" s="223">
        <f>IFERROR(IF(RIGHT(VLOOKUP($A66,csapatok!$A:$CN,AM$320,FALSE),5)="Csere",VLOOKUP(LEFT(VLOOKUP($A66,csapatok!$A:$CN,AM$320,FALSE),LEN(VLOOKUP($A66,csapatok!$A:$CN,AM$320,FALSE))-6),'csapat-ranglista'!$A:$FP,AM$321,FALSE)/8,VLOOKUP(VLOOKUP($A66,csapatok!$A:$CN,AM$320,FALSE),'csapat-ranglista'!$A:$FP,AM$321,FALSE)/4),0)</f>
        <v>0</v>
      </c>
      <c r="AN66" s="223">
        <f>IFERROR(IF(RIGHT(VLOOKUP($A66,csapatok!$A:$CN,AN$320,FALSE),5)="Csere",VLOOKUP(LEFT(VLOOKUP($A66,csapatok!$A:$CN,AN$320,FALSE),LEN(VLOOKUP($A66,csapatok!$A:$CN,AN$320,FALSE))-6),'csapat-ranglista'!$A:$FP,AN$321,FALSE)/8,VLOOKUP(VLOOKUP($A66,csapatok!$A:$CN,AN$320,FALSE),'csapat-ranglista'!$A:$FP,AN$321,FALSE)/4),0)</f>
        <v>0</v>
      </c>
      <c r="AO66" s="223">
        <f>IFERROR(IF(RIGHT(VLOOKUP($A66,csapatok!$A:$CN,AO$320,FALSE),5)="Csere",VLOOKUP(LEFT(VLOOKUP($A66,csapatok!$A:$CN,AO$320,FALSE),LEN(VLOOKUP($A66,csapatok!$A:$CN,AO$320,FALSE))-6),'csapat-ranglista'!$A:$FP,AO$321,FALSE)/8,VLOOKUP(VLOOKUP($A66,csapatok!$A:$CN,AO$320,FALSE),'csapat-ranglista'!$A:$FP,AO$321,FALSE)/4),0)</f>
        <v>0</v>
      </c>
      <c r="AP66" s="223">
        <f>IFERROR(IF(RIGHT(VLOOKUP($A66,csapatok!$A:$CN,AP$320,FALSE),5)="Csere",VLOOKUP(LEFT(VLOOKUP($A66,csapatok!$A:$CN,AP$320,FALSE),LEN(VLOOKUP($A66,csapatok!$A:$CN,AP$320,FALSE))-6),'csapat-ranglista'!$A:$FP,AP$321,FALSE)/8,VLOOKUP(VLOOKUP($A66,csapatok!$A:$CN,AP$320,FALSE),'csapat-ranglista'!$A:$FP,AP$321,FALSE)/4),0)</f>
        <v>0</v>
      </c>
      <c r="AQ66" s="223">
        <f>IFERROR(IF(RIGHT(VLOOKUP($A66,csapatok!$A:$CN,AQ$320,FALSE),5)="Csere",VLOOKUP(LEFT(VLOOKUP($A66,csapatok!$A:$CN,AQ$320,FALSE),LEN(VLOOKUP($A66,csapatok!$A:$CN,AQ$320,FALSE))-6),'csapat-ranglista'!$A:$FP,AQ$321,FALSE)/8,VLOOKUP(VLOOKUP($A66,csapatok!$A:$CN,AQ$320,FALSE),'csapat-ranglista'!$A:$FP,AQ$321,FALSE)/4),0)</f>
        <v>1.5173876728082196</v>
      </c>
      <c r="AR66" s="223">
        <f>IFERROR(IF(RIGHT(VLOOKUP($A66,csapatok!$A:$CN,AR$320,FALSE),5)="Csere",VLOOKUP(LEFT(VLOOKUP($A66,csapatok!$A:$CN,AR$320,FALSE),LEN(VLOOKUP($A66,csapatok!$A:$CN,AR$320,FALSE))-6),'csapat-ranglista'!$A:$FP,AR$321,FALSE)/8,VLOOKUP(VLOOKUP($A66,csapatok!$A:$CN,AR$320,FALSE),'csapat-ranglista'!$A:$FP,AR$321,FALSE)/4),0)</f>
        <v>0</v>
      </c>
      <c r="AS66" s="223">
        <f>IFERROR(IF(RIGHT(VLOOKUP($A66,csapatok!$A:$CN,AS$320,FALSE),5)="Csere",VLOOKUP(LEFT(VLOOKUP($A66,csapatok!$A:$CN,AS$320,FALSE),LEN(VLOOKUP($A66,csapatok!$A:$CN,AS$320,FALSE))-6),'csapat-ranglista'!$A:$FP,AS$321,FALSE)/8,VLOOKUP(VLOOKUP($A66,csapatok!$A:$CN,AS$320,FALSE),'csapat-ranglista'!$A:$FP,AS$321,FALSE)/4),0)</f>
        <v>0</v>
      </c>
      <c r="AT66" s="223">
        <f>IFERROR(IF(RIGHT(VLOOKUP($A66,csapatok!$A:$CN,AT$320,FALSE),5)="Csere",VLOOKUP(LEFT(VLOOKUP($A66,csapatok!$A:$CN,AT$320,FALSE),LEN(VLOOKUP($A66,csapatok!$A:$CN,AT$320,FALSE))-6),'csapat-ranglista'!$A:$FP,AT$321,FALSE)/8,VLOOKUP(VLOOKUP($A66,csapatok!$A:$CN,AT$320,FALSE),'csapat-ranglista'!$A:$FP,AT$321,FALSE)/4),0)</f>
        <v>2.9938441143654608</v>
      </c>
      <c r="AU66" s="223">
        <f>IFERROR(IF(RIGHT(VLOOKUP($A66,csapatok!$A:$CN,AU$320,FALSE),5)="Csere",VLOOKUP(LEFT(VLOOKUP($A66,csapatok!$A:$CN,AU$320,FALSE),LEN(VLOOKUP($A66,csapatok!$A:$CN,AU$320,FALSE))-6),'csapat-ranglista'!$A:$FP,AU$321,FALSE)/8,VLOOKUP(VLOOKUP($A66,csapatok!$A:$CN,AU$320,FALSE),'csapat-ranglista'!$A:$FP,AU$321,FALSE)/4),0)</f>
        <v>0</v>
      </c>
      <c r="AV66" s="223">
        <f>IFERROR(IF(RIGHT(VLOOKUP($A66,csapatok!$A:$CN,AV$320,FALSE),5)="Csere",VLOOKUP(LEFT(VLOOKUP($A66,csapatok!$A:$CN,AV$320,FALSE),LEN(VLOOKUP($A66,csapatok!$A:$CN,AV$320,FALSE))-6),'csapat-ranglista'!$A:$FP,AV$321,FALSE)/8,VLOOKUP(VLOOKUP($A66,csapatok!$A:$CN,AV$320,FALSE),'csapat-ranglista'!$A:$FP,AV$321,FALSE)/4),0)</f>
        <v>0</v>
      </c>
      <c r="AW66" s="223">
        <f>IFERROR(IF(RIGHT(VLOOKUP($A66,csapatok!$A:$CN,AW$320,FALSE),5)="Csere",VLOOKUP(LEFT(VLOOKUP($A66,csapatok!$A:$CN,AW$320,FALSE),LEN(VLOOKUP($A66,csapatok!$A:$CN,AW$320,FALSE))-6),'csapat-ranglista'!$A:$FP,AW$321,FALSE)/8,VLOOKUP(VLOOKUP($A66,csapatok!$A:$CN,AW$320,FALSE),'csapat-ranglista'!$A:$FP,AW$321,FALSE)/4),0)</f>
        <v>0</v>
      </c>
      <c r="AX66" s="223">
        <f>IFERROR(IF(RIGHT(VLOOKUP($A66,csapatok!$A:$CN,AX$320,FALSE),5)="Csere",VLOOKUP(LEFT(VLOOKUP($A66,csapatok!$A:$CN,AX$320,FALSE),LEN(VLOOKUP($A66,csapatok!$A:$CN,AX$320,FALSE))-6),'csapat-ranglista'!$A:$FP,AX$321,FALSE)/8,VLOOKUP(VLOOKUP($A66,csapatok!$A:$CN,AX$320,FALSE),'csapat-ranglista'!$A:$FP,AX$321,FALSE)/4),0)</f>
        <v>0</v>
      </c>
      <c r="AY66" s="223">
        <f>IFERROR(IF(RIGHT(VLOOKUP($A66,csapatok!$A:$NN,AY$320,FALSE),5)="Csere",VLOOKUP(LEFT(VLOOKUP($A66,csapatok!$A:$NN,AY$320,FALSE),LEN(VLOOKUP($A66,csapatok!$A:$NN,AY$320,FALSE))-6),'csapat-ranglista'!$A:$FP,AY$321,FALSE)/8,VLOOKUP(VLOOKUP($A66,csapatok!$A:$NN,AY$320,FALSE),'csapat-ranglista'!$A:$FP,AY$321,FALSE)/4),0)</f>
        <v>0</v>
      </c>
      <c r="AZ66" s="223">
        <f>IFERROR(IF(RIGHT(VLOOKUP($A66,csapatok!$A:$NN,AZ$320,FALSE),5)="Csere",VLOOKUP(LEFT(VLOOKUP($A66,csapatok!$A:$NN,AZ$320,FALSE),LEN(VLOOKUP($A66,csapatok!$A:$NN,AZ$320,FALSE))-6),'csapat-ranglista'!$A:$FP,AZ$321,FALSE)/8,VLOOKUP(VLOOKUP($A66,csapatok!$A:$NN,AZ$320,FALSE),'csapat-ranglista'!$A:$FP,AZ$321,FALSE)/4),0)</f>
        <v>0</v>
      </c>
      <c r="BA66" s="223">
        <f>IFERROR(IF(RIGHT(VLOOKUP($A66,csapatok!$A:$NN,BA$320,FALSE),5)="Csere",VLOOKUP(LEFT(VLOOKUP($A66,csapatok!$A:$NN,BA$320,FALSE),LEN(VLOOKUP($A66,csapatok!$A:$NN,BA$320,FALSE))-6),'csapat-ranglista'!$A:$FP,BA$321,FALSE)/8,VLOOKUP(VLOOKUP($A66,csapatok!$A:$NN,BA$320,FALSE),'csapat-ranglista'!$A:$FP,BA$321,FALSE)/4),0)</f>
        <v>0</v>
      </c>
      <c r="BB66" s="223">
        <f>IFERROR(IF(RIGHT(VLOOKUP($A66,csapatok!$A:$NN,BB$320,FALSE),5)="Csere",VLOOKUP(LEFT(VLOOKUP($A66,csapatok!$A:$NN,BB$320,FALSE),LEN(VLOOKUP($A66,csapatok!$A:$NN,BB$320,FALSE))-6),'csapat-ranglista'!$A:$FP,BB$321,FALSE)/8,VLOOKUP(VLOOKUP($A66,csapatok!$A:$NN,BB$320,FALSE),'csapat-ranglista'!$A:$FP,BB$321,FALSE)/4),0)</f>
        <v>0</v>
      </c>
      <c r="BC66" s="224">
        <f>versenyek!$ES$11*IFERROR(VLOOKUP(VLOOKUP($A66,versenyek!ER:ET,3,FALSE),szabalyok!$A$16:$B$23,2,FALSE)/4,0)</f>
        <v>0</v>
      </c>
      <c r="BD66" s="224">
        <f>versenyek!$EV$11*IFERROR(VLOOKUP(VLOOKUP($A66,versenyek!EU:EW,3,FALSE),szabalyok!$A$16:$B$23,2,FALSE)/4,0)</f>
        <v>0</v>
      </c>
      <c r="BE66" s="223">
        <f>IFERROR(IF(RIGHT(VLOOKUP($A66,csapatok!$A:$NN,BE$320,FALSE),5)="Csere",VLOOKUP(LEFT(VLOOKUP($A66,csapatok!$A:$NN,BE$320,FALSE),LEN(VLOOKUP($A66,csapatok!$A:$NN,BE$320,FALSE))-6),'csapat-ranglista'!$A:$FP,BE$321,FALSE)/8,VLOOKUP(VLOOKUP($A66,csapatok!$A:$NN,BE$320,FALSE),'csapat-ranglista'!$A:$FP,BE$321,FALSE)/4),0)</f>
        <v>0</v>
      </c>
      <c r="BF66" s="223">
        <f>IFERROR(IF(RIGHT(VLOOKUP($A66,csapatok!$A:$NN,BF$320,FALSE),5)="Csere",VLOOKUP(LEFT(VLOOKUP($A66,csapatok!$A:$NN,BF$320,FALSE),LEN(VLOOKUP($A66,csapatok!$A:$NN,BF$320,FALSE))-6),'csapat-ranglista'!$A:$FP,BF$321,FALSE)/8,VLOOKUP(VLOOKUP($A66,csapatok!$A:$NN,BF$320,FALSE),'csapat-ranglista'!$A:$FP,BF$321,FALSE)/4),0)</f>
        <v>0</v>
      </c>
      <c r="BG66" s="223">
        <f>IFERROR(IF(RIGHT(VLOOKUP($A66,csapatok!$A:$NN,BG$320,FALSE),5)="Csere",VLOOKUP(LEFT(VLOOKUP($A66,csapatok!$A:$NN,BG$320,FALSE),LEN(VLOOKUP($A66,csapatok!$A:$NN,BG$320,FALSE))-6),'csapat-ranglista'!$A:$FP,BG$321,FALSE)/8,VLOOKUP(VLOOKUP($A66,csapatok!$A:$NN,BG$320,FALSE),'csapat-ranglista'!$A:$FP,BG$321,FALSE)/4),0)</f>
        <v>0</v>
      </c>
      <c r="BH66" s="223">
        <f>IFERROR(IF(RIGHT(VLOOKUP($A66,csapatok!$A:$NN,BH$320,FALSE),5)="Csere",VLOOKUP(LEFT(VLOOKUP($A66,csapatok!$A:$NN,BH$320,FALSE),LEN(VLOOKUP($A66,csapatok!$A:$NN,BH$320,FALSE))-6),'csapat-ranglista'!$A:$FP,BH$321,FALSE)/8,VLOOKUP(VLOOKUP($A66,csapatok!$A:$NN,BH$320,FALSE),'csapat-ranglista'!$A:$FP,BH$321,FALSE)/4),0)</f>
        <v>0</v>
      </c>
      <c r="BI66" s="223">
        <f>IFERROR(IF(RIGHT(VLOOKUP($A66,csapatok!$A:$NN,BI$320,FALSE),5)="Csere",VLOOKUP(LEFT(VLOOKUP($A66,csapatok!$A:$NN,BI$320,FALSE),LEN(VLOOKUP($A66,csapatok!$A:$NN,BI$320,FALSE))-6),'csapat-ranglista'!$A:$FP,BI$321,FALSE)/8,VLOOKUP(VLOOKUP($A66,csapatok!$A:$NN,BI$320,FALSE),'csapat-ranglista'!$A:$FP,BI$321,FALSE)/4),0)</f>
        <v>0</v>
      </c>
      <c r="BJ66" s="223">
        <f>IFERROR(IF(RIGHT(VLOOKUP($A66,csapatok!$A:$NN,BJ$320,FALSE),5)="Csere",VLOOKUP(LEFT(VLOOKUP($A66,csapatok!$A:$NN,BJ$320,FALSE),LEN(VLOOKUP($A66,csapatok!$A:$NN,BJ$320,FALSE))-6),'csapat-ranglista'!$A:$FP,BJ$321,FALSE)/8,VLOOKUP(VLOOKUP($A66,csapatok!$A:$NN,BJ$320,FALSE),'csapat-ranglista'!$A:$FP,BJ$321,FALSE)/4),0)</f>
        <v>0</v>
      </c>
      <c r="BK66" s="223">
        <f>IFERROR(IF(RIGHT(VLOOKUP($A66,csapatok!$A:$NN,BK$320,FALSE),5)="Csere",VLOOKUP(LEFT(VLOOKUP($A66,csapatok!$A:$NN,BK$320,FALSE),LEN(VLOOKUP($A66,csapatok!$A:$NN,BK$320,FALSE))-6),'csapat-ranglista'!$A:$FP,BK$321,FALSE)/8,VLOOKUP(VLOOKUP($A66,csapatok!$A:$NN,BK$320,FALSE),'csapat-ranglista'!$A:$FP,BK$321,FALSE)/4),0)</f>
        <v>0</v>
      </c>
      <c r="BL66" s="223">
        <f>IFERROR(IF(RIGHT(VLOOKUP($A66,csapatok!$A:$NN,BL$320,FALSE),5)="Csere",VLOOKUP(LEFT(VLOOKUP($A66,csapatok!$A:$NN,BL$320,FALSE),LEN(VLOOKUP($A66,csapatok!$A:$NN,BL$320,FALSE))-6),'csapat-ranglista'!$A:$FP,BL$321,FALSE)/8,VLOOKUP(VLOOKUP($A66,csapatok!$A:$NN,BL$320,FALSE),'csapat-ranglista'!$A:$FP,BL$321,FALSE)/4),0)</f>
        <v>0</v>
      </c>
      <c r="BM66" s="223">
        <f>IFERROR(IF(RIGHT(VLOOKUP($A66,csapatok!$A:$NN,BM$320,FALSE),5)="Csere",VLOOKUP(LEFT(VLOOKUP($A66,csapatok!$A:$NN,BM$320,FALSE),LEN(VLOOKUP($A66,csapatok!$A:$NN,BM$320,FALSE))-6),'csapat-ranglista'!$A:$FP,BM$321,FALSE)/8,VLOOKUP(VLOOKUP($A66,csapatok!$A:$NN,BM$320,FALSE),'csapat-ranglista'!$A:$FP,BM$321,FALSE)/4),0)</f>
        <v>0</v>
      </c>
      <c r="BN66" s="223">
        <f>IFERROR(IF(RIGHT(VLOOKUP($A66,csapatok!$A:$NN,BN$320,FALSE),5)="Csere",VLOOKUP(LEFT(VLOOKUP($A66,csapatok!$A:$NN,BN$320,FALSE),LEN(VLOOKUP($A66,csapatok!$A:$NN,BN$320,FALSE))-6),'csapat-ranglista'!$A:$FP,BN$321,FALSE)/8,VLOOKUP(VLOOKUP($A66,csapatok!$A:$NN,BN$320,FALSE),'csapat-ranglista'!$A:$FP,BN$321,FALSE)/4),0)</f>
        <v>0</v>
      </c>
      <c r="BO66" s="223">
        <f>IFERROR(IF(RIGHT(VLOOKUP($A66,csapatok!$A:$NN,BO$320,FALSE),5)="Csere",VLOOKUP(LEFT(VLOOKUP($A66,csapatok!$A:$NN,BO$320,FALSE),LEN(VLOOKUP($A66,csapatok!$A:$NN,BO$320,FALSE))-6),'csapat-ranglista'!$A:$FP,BO$321,FALSE)/8,VLOOKUP(VLOOKUP($A66,csapatok!$A:$NN,BO$320,FALSE),'csapat-ranglista'!$A:$FP,BO$321,FALSE)/4),0)</f>
        <v>0</v>
      </c>
      <c r="BP66" s="223">
        <f>IFERROR(IF(RIGHT(VLOOKUP($A66,csapatok!$A:$NN,BP$320,FALSE),5)="Csere",VLOOKUP(LEFT(VLOOKUP($A66,csapatok!$A:$NN,BP$320,FALSE),LEN(VLOOKUP($A66,csapatok!$A:$NN,BP$320,FALSE))-6),'csapat-ranglista'!$A:$FP,BP$321,FALSE)/8,VLOOKUP(VLOOKUP($A66,csapatok!$A:$NN,BP$320,FALSE),'csapat-ranglista'!$A:$FP,BP$321,FALSE)/4),0)</f>
        <v>0</v>
      </c>
      <c r="BQ66" s="223">
        <f>IFERROR(IF(RIGHT(VLOOKUP($A66,csapatok!$A:$NN,BQ$320,FALSE),5)="Csere",VLOOKUP(LEFT(VLOOKUP($A66,csapatok!$A:$NN,BQ$320,FALSE),LEN(VLOOKUP($A66,csapatok!$A:$NN,BQ$320,FALSE))-6),'csapat-ranglista'!$A:$FP,BQ$321,FALSE)/8,VLOOKUP(VLOOKUP($A66,csapatok!$A:$NN,BQ$320,FALSE),'csapat-ranglista'!$A:$FP,BQ$321,FALSE)/4),0)</f>
        <v>0</v>
      </c>
      <c r="BR66" s="223">
        <f>IFERROR(IF(RIGHT(VLOOKUP($A66,csapatok!$A:$NN,BR$320,FALSE),5)="Csere",VLOOKUP(LEFT(VLOOKUP($A66,csapatok!$A:$NN,BR$320,FALSE),LEN(VLOOKUP($A66,csapatok!$A:$NN,BR$320,FALSE))-6),'csapat-ranglista'!$A:$FP,BR$321,FALSE)/8,VLOOKUP(VLOOKUP($A66,csapatok!$A:$NN,BR$320,FALSE),'csapat-ranglista'!$A:$FP,BR$321,FALSE)/4),0)</f>
        <v>0</v>
      </c>
      <c r="BS66" s="223">
        <f>IFERROR(IF(RIGHT(VLOOKUP($A66,csapatok!$A:$NN,BS$320,FALSE),5)="Csere",VLOOKUP(LEFT(VLOOKUP($A66,csapatok!$A:$NN,BS$320,FALSE),LEN(VLOOKUP($A66,csapatok!$A:$NN,BS$320,FALSE))-6),'csapat-ranglista'!$A:$FP,BS$321,FALSE)/8,VLOOKUP(VLOOKUP($A66,csapatok!$A:$NN,BS$320,FALSE),'csapat-ranglista'!$A:$FP,BS$321,FALSE)/4),0)</f>
        <v>0</v>
      </c>
      <c r="BT66" s="223">
        <f>IFERROR(IF(RIGHT(VLOOKUP($A66,csapatok!$A:$NN,BT$320,FALSE),5)="Csere",VLOOKUP(LEFT(VLOOKUP($A66,csapatok!$A:$NN,BT$320,FALSE),LEN(VLOOKUP($A66,csapatok!$A:$NN,BT$320,FALSE))-6),'csapat-ranglista'!$A:$FP,BT$321,FALSE)/8,VLOOKUP(VLOOKUP($A66,csapatok!$A:$NN,BT$320,FALSE),'csapat-ranglista'!$A:$FP,BT$321,FALSE)/4),0)</f>
        <v>0</v>
      </c>
      <c r="BU66" s="223">
        <f>IFERROR(IF(RIGHT(VLOOKUP($A66,csapatok!$A:$NN,BU$320,FALSE),5)="Csere",VLOOKUP(LEFT(VLOOKUP($A66,csapatok!$A:$NN,BU$320,FALSE),LEN(VLOOKUP($A66,csapatok!$A:$NN,BU$320,FALSE))-6),'csapat-ranglista'!$A:$FP,BU$321,FALSE)/8,VLOOKUP(VLOOKUP($A66,csapatok!$A:$NN,BU$320,FALSE),'csapat-ranglista'!$A:$FP,BU$321,FALSE)/4),0)</f>
        <v>0</v>
      </c>
      <c r="BV66" s="223">
        <f>IFERROR(IF(RIGHT(VLOOKUP($A66,csapatok!$A:$NN,BV$320,FALSE),5)="Csere",VLOOKUP(LEFT(VLOOKUP($A66,csapatok!$A:$NN,BV$320,FALSE),LEN(VLOOKUP($A66,csapatok!$A:$NN,BV$320,FALSE))-6),'csapat-ranglista'!$A:$FP,BV$321,FALSE)/8,VLOOKUP(VLOOKUP($A66,csapatok!$A:$NN,BV$320,FALSE),'csapat-ranglista'!$A:$FP,BV$321,FALSE)/4),0)</f>
        <v>0</v>
      </c>
      <c r="BW66" s="223">
        <f>IFERROR(IF(RIGHT(VLOOKUP($A66,csapatok!$A:$NN,BW$320,FALSE),5)="Csere",VLOOKUP(LEFT(VLOOKUP($A66,csapatok!$A:$NN,BW$320,FALSE),LEN(VLOOKUP($A66,csapatok!$A:$NN,BW$320,FALSE))-6),'csapat-ranglista'!$A:$FP,BW$321,FALSE)/8,VLOOKUP(VLOOKUP($A66,csapatok!$A:$NN,BW$320,FALSE),'csapat-ranglista'!$A:$FP,BW$321,FALSE)/4),0)</f>
        <v>0</v>
      </c>
      <c r="BX66" s="223">
        <f>IFERROR(IF(RIGHT(VLOOKUP($A66,csapatok!$A:$NN,BX$320,FALSE),5)="Csere",VLOOKUP(LEFT(VLOOKUP($A66,csapatok!$A:$NN,BX$320,FALSE),LEN(VLOOKUP($A66,csapatok!$A:$NN,BX$320,FALSE))-6),'csapat-ranglista'!$A:$FP,BX$321,FALSE)/8,VLOOKUP(VLOOKUP($A66,csapatok!$A:$NN,BX$320,FALSE),'csapat-ranglista'!$A:$FP,BX$321,FALSE)/4),0)</f>
        <v>0</v>
      </c>
      <c r="BY66" s="223">
        <f>IFERROR(IF(RIGHT(VLOOKUP($A66,csapatok!$A:$NN,BY$320,FALSE),5)="Csere",VLOOKUP(LEFT(VLOOKUP($A66,csapatok!$A:$NN,BY$320,FALSE),LEN(VLOOKUP($A66,csapatok!$A:$NN,BY$320,FALSE))-6),'csapat-ranglista'!$A:$FP,BY$321,FALSE)/8,VLOOKUP(VLOOKUP($A66,csapatok!$A:$NN,BY$320,FALSE),'csapat-ranglista'!$A:$FP,BY$321,FALSE)/4),0)</f>
        <v>0</v>
      </c>
      <c r="BZ66" s="223">
        <f>IFERROR(IF(RIGHT(VLOOKUP($A66,csapatok!$A:$NN,BZ$320,FALSE),5)="Csere",VLOOKUP(LEFT(VLOOKUP($A66,csapatok!$A:$NN,BZ$320,FALSE),LEN(VLOOKUP($A66,csapatok!$A:$NN,BZ$320,FALSE))-6),'csapat-ranglista'!$A:$FP,BZ$321,FALSE)/8,VLOOKUP(VLOOKUP($A66,csapatok!$A:$NN,BZ$320,FALSE),'csapat-ranglista'!$A:$FP,BZ$321,FALSE)/4),0)</f>
        <v>0</v>
      </c>
      <c r="CA66" s="223">
        <f>IFERROR(IF(RIGHT(VLOOKUP($A66,csapatok!$A:$NN,CA$320,FALSE),5)="Csere",VLOOKUP(LEFT(VLOOKUP($A66,csapatok!$A:$NN,CA$320,FALSE),LEN(VLOOKUP($A66,csapatok!$A:$NN,CA$320,FALSE))-6),'csapat-ranglista'!$A:$FP,CA$321,FALSE)/8,VLOOKUP(VLOOKUP($A66,csapatok!$A:$NN,CA$320,FALSE),'csapat-ranglista'!$A:$FP,CA$321,FALSE)/4),0)</f>
        <v>1.6504567897215605</v>
      </c>
      <c r="CB66" s="223">
        <f>IFERROR(IF(RIGHT(VLOOKUP($A66,csapatok!$A:$NN,CB$320,FALSE),5)="Csere",VLOOKUP(LEFT(VLOOKUP($A66,csapatok!$A:$NN,CB$320,FALSE),LEN(VLOOKUP($A66,csapatok!$A:$NN,CB$320,FALSE))-6),'csapat-ranglista'!$A:$FP,CB$321,FALSE)/8,VLOOKUP(VLOOKUP($A66,csapatok!$A:$NN,CB$320,FALSE),'csapat-ranglista'!$A:$FP,CB$321,FALSE)/4),0)</f>
        <v>0</v>
      </c>
      <c r="CC66" s="223">
        <f>IFERROR(IF(RIGHT(VLOOKUP($A66,csapatok!$A:$NN,CC$320,FALSE),5)="Csere",VLOOKUP(LEFT(VLOOKUP($A66,csapatok!$A:$NN,CC$320,FALSE),LEN(VLOOKUP($A66,csapatok!$A:$NN,CC$320,FALSE))-6),'csapat-ranglista'!$A:$FP,CC$321,FALSE)/8,VLOOKUP(VLOOKUP($A66,csapatok!$A:$NN,CC$320,FALSE),'csapat-ranglista'!$A:$FP,CC$321,FALSE)/4),0)</f>
        <v>0</v>
      </c>
      <c r="CD66" s="223">
        <f>IFERROR(IF(RIGHT(VLOOKUP($A66,csapatok!$A:$NN,CD$320,FALSE),5)="Csere",VLOOKUP(LEFT(VLOOKUP($A66,csapatok!$A:$NN,CD$320,FALSE),LEN(VLOOKUP($A66,csapatok!$A:$NN,CD$320,FALSE))-6),'csapat-ranglista'!$A:$FP,CD$321,FALSE)/8,VLOOKUP(VLOOKUP($A66,csapatok!$A:$NN,CD$320,FALSE),'csapat-ranglista'!$A:$FP,CD$321,FALSE)/4),0)</f>
        <v>0</v>
      </c>
      <c r="CE66" s="223">
        <f>IFERROR(IF(RIGHT(VLOOKUP($A66,csapatok!$A:$NN,CE$320,FALSE),5)="Csere",VLOOKUP(LEFT(VLOOKUP($A66,csapatok!$A:$NN,CE$320,FALSE),LEN(VLOOKUP($A66,csapatok!$A:$NN,CE$320,FALSE))-6),'csapat-ranglista'!$A:$FP,CE$321,FALSE)/8,VLOOKUP(VLOOKUP($A66,csapatok!$A:$NN,CE$320,FALSE),'csapat-ranglista'!$A:$FP,CE$321,FALSE)/4),0)</f>
        <v>0</v>
      </c>
      <c r="CF66" s="223">
        <f>IFERROR(IF(RIGHT(VLOOKUP($A66,csapatok!$A:$NN,CF$320,FALSE),5)="Csere",VLOOKUP(LEFT(VLOOKUP($A66,csapatok!$A:$NN,CF$320,FALSE),LEN(VLOOKUP($A66,csapatok!$A:$NN,CF$320,FALSE))-6),'csapat-ranglista'!$A:$FP,CF$321,FALSE)/8,VLOOKUP(VLOOKUP($A66,csapatok!$A:$NN,CF$320,FALSE),'csapat-ranglista'!$A:$FP,CF$321,FALSE)/4),0)</f>
        <v>0</v>
      </c>
      <c r="CG66" s="223">
        <f>IFERROR(IF(RIGHT(VLOOKUP($A66,csapatok!$A:$NN,CG$320,FALSE),5)="Csere",VLOOKUP(LEFT(VLOOKUP($A66,csapatok!$A:$NN,CG$320,FALSE),LEN(VLOOKUP($A66,csapatok!$A:$NN,CG$320,FALSE))-6),'csapat-ranglista'!$A:$FP,CG$321,FALSE)/8,VLOOKUP(VLOOKUP($A66,csapatok!$A:$NN,CG$320,FALSE),'csapat-ranglista'!$A:$FP,CG$321,FALSE)/4),0)</f>
        <v>0</v>
      </c>
      <c r="CH66" s="223">
        <f>IFERROR(IF(RIGHT(VLOOKUP($A66,csapatok!$A:$NN,CH$320,FALSE),5)="Csere",VLOOKUP(LEFT(VLOOKUP($A66,csapatok!$A:$NN,CH$320,FALSE),LEN(VLOOKUP($A66,csapatok!$A:$NN,CH$320,FALSE))-6),'csapat-ranglista'!$A:$FP,CH$321,FALSE)/8,VLOOKUP(VLOOKUP($A66,csapatok!$A:$NN,CH$320,FALSE),'csapat-ranglista'!$A:$FP,CH$321,FALSE)/4),0)</f>
        <v>0</v>
      </c>
      <c r="CI66" s="223">
        <f>IFERROR(IF(RIGHT(VLOOKUP($A66,csapatok!$A:$NN,CI$320,FALSE),5)="Csere",VLOOKUP(LEFT(VLOOKUP($A66,csapatok!$A:$NN,CI$320,FALSE),LEN(VLOOKUP($A66,csapatok!$A:$NN,CI$320,FALSE))-6),'csapat-ranglista'!$A:$FP,CI$321,FALSE)/8,VLOOKUP(VLOOKUP($A66,csapatok!$A:$NN,CI$320,FALSE),'csapat-ranglista'!$A:$FP,CI$321,FALSE)/4),0)</f>
        <v>0</v>
      </c>
      <c r="CJ66" s="224">
        <f>versenyek!$IQ$11*IFERROR(VLOOKUP(VLOOKUP($A66,versenyek!IP:IR,3,FALSE),szabalyok!$A$16:$B$23,2,FALSE)/4,0)</f>
        <v>0</v>
      </c>
      <c r="CK66" s="224">
        <f>versenyek!$IT$11*IFERROR(VLOOKUP(VLOOKUP($A66,versenyek!IS:IU,3,FALSE),szabalyok!$A$16:$B$23,2,FALSE)/4,0)</f>
        <v>0</v>
      </c>
      <c r="CL66" s="223">
        <f>IFERROR(IF(RIGHT(VLOOKUP($A66,csapatok!$A:$NN,CL$320,FALSE),5)="Csere",VLOOKUP(LEFT(VLOOKUP($A66,csapatok!$A:$NN,CL$320,FALSE),LEN(VLOOKUP($A66,csapatok!$A:$NN,CL$320,FALSE))-6),'csapat-ranglista'!$A:$FP,CL$321,FALSE)/8,VLOOKUP(VLOOKUP($A66,csapatok!$A:$NN,CL$320,FALSE),'csapat-ranglista'!$A:$FP,CL$321,FALSE)/4),0)</f>
        <v>0</v>
      </c>
      <c r="CM66" s="223">
        <f>IFERROR(IF(RIGHT(VLOOKUP($A66,csapatok!$A:$NN,CM$320,FALSE),5)="Csere",VLOOKUP(LEFT(VLOOKUP($A66,csapatok!$A:$NN,CM$320,FALSE),LEN(VLOOKUP($A66,csapatok!$A:$NN,CM$320,FALSE))-6),'csapat-ranglista'!$A:$FP,CM$321,FALSE)/8,VLOOKUP(VLOOKUP($A66,csapatok!$A:$NN,CM$320,FALSE),'csapat-ranglista'!$A:$FP,CM$321,FALSE)/4),0)</f>
        <v>0</v>
      </c>
      <c r="CN66" s="223">
        <f>IFERROR(IF(RIGHT(VLOOKUP($A66,csapatok!$A:$NN,CN$320,FALSE),5)="Csere",VLOOKUP(LEFT(VLOOKUP($A66,csapatok!$A:$NN,CN$320,FALSE),LEN(VLOOKUP($A66,csapatok!$A:$NN,CN$320,FALSE))-6),'csapat-ranglista'!$A:$FP,CN$321,FALSE)/8,VLOOKUP(VLOOKUP($A66,csapatok!$A:$NN,CN$320,FALSE),'csapat-ranglista'!$A:$FP,CN$321,FALSE)/4),0)</f>
        <v>0</v>
      </c>
      <c r="CO66" s="223">
        <f>IFERROR(IF(RIGHT(VLOOKUP($A66,csapatok!$A:$NN,CO$320,FALSE),5)="Csere",VLOOKUP(LEFT(VLOOKUP($A66,csapatok!$A:$NN,CO$320,FALSE),LEN(VLOOKUP($A66,csapatok!$A:$NN,CO$320,FALSE))-6),'csapat-ranglista'!$A:$FP,CO$321,FALSE)/8,VLOOKUP(VLOOKUP($A66,csapatok!$A:$NN,CO$320,FALSE),'csapat-ranglista'!$A:$FP,CO$321,FALSE)/4),0)</f>
        <v>0</v>
      </c>
      <c r="CP66" s="223">
        <f>IFERROR(IF(RIGHT(VLOOKUP($A66,csapatok!$A:$NN,CP$320,FALSE),5)="Csere",VLOOKUP(LEFT(VLOOKUP($A66,csapatok!$A:$NN,CP$320,FALSE),LEN(VLOOKUP($A66,csapatok!$A:$NN,CP$320,FALSE))-6),'csapat-ranglista'!$A:$FP,CP$321,FALSE)/8,VLOOKUP(VLOOKUP($A66,csapatok!$A:$NN,CP$320,FALSE),'csapat-ranglista'!$A:$FP,CP$321,FALSE)/4),0)</f>
        <v>4.8413738625378882</v>
      </c>
      <c r="CQ66" s="223">
        <f>IFERROR(IF(RIGHT(VLOOKUP($A66,csapatok!$A:$NN,CQ$320,FALSE),5)="Csere",VLOOKUP(LEFT(VLOOKUP($A66,csapatok!$A:$NN,CQ$320,FALSE),LEN(VLOOKUP($A66,csapatok!$A:$NN,CQ$320,FALSE))-6),'csapat-ranglista'!$A:$FP,CQ$321,FALSE)/8,VLOOKUP(VLOOKUP($A66,csapatok!$A:$NN,CQ$320,FALSE),'csapat-ranglista'!$A:$FP,CQ$321,FALSE)/4),0)</f>
        <v>0</v>
      </c>
      <c r="CR66" s="223">
        <f>IFERROR(IF(RIGHT(VLOOKUP($A66,csapatok!$A:$NN,CR$320,FALSE),5)="Csere",VLOOKUP(LEFT(VLOOKUP($A66,csapatok!$A:$NN,CR$320,FALSE),LEN(VLOOKUP($A66,csapatok!$A:$NN,CR$320,FALSE))-6),'csapat-ranglista'!$A:$FP,CR$321,FALSE)/8,VLOOKUP(VLOOKUP($A66,csapatok!$A:$NN,CR$320,FALSE),'csapat-ranglista'!$A:$FP,CR$321,FALSE)/4),0)</f>
        <v>0</v>
      </c>
      <c r="CS66" s="223">
        <f>IFERROR(IF(RIGHT(VLOOKUP($A66,csapatok!$A:$NN,CS$320,FALSE),5)="Csere",VLOOKUP(LEFT(VLOOKUP($A66,csapatok!$A:$NN,CS$320,FALSE),LEN(VLOOKUP($A66,csapatok!$A:$NN,CS$320,FALSE))-6),'csapat-ranglista'!$A:$FP,CS$321,FALSE)/8,VLOOKUP(VLOOKUP($A66,csapatok!$A:$NN,CS$320,FALSE),'csapat-ranglista'!$A:$FP,CS$321,FALSE)/4),0)</f>
        <v>0</v>
      </c>
      <c r="CT66" s="223">
        <f>IFERROR(IF(RIGHT(VLOOKUP($A66,csapatok!$A:$NN,CT$320,FALSE),5)="Csere",VLOOKUP(LEFT(VLOOKUP($A66,csapatok!$A:$NN,CT$320,FALSE),LEN(VLOOKUP($A66,csapatok!$A:$NN,CT$320,FALSE))-6),'csapat-ranglista'!$A:$FP,CT$321,FALSE)/8,VLOOKUP(VLOOKUP($A66,csapatok!$A:$NN,CT$320,FALSE),'csapat-ranglista'!$A:$FP,CT$321,FALSE)/4),0)</f>
        <v>0</v>
      </c>
      <c r="CU66" s="223">
        <f>IFERROR(IF(RIGHT(VLOOKUP($A66,csapatok!$A:$NN,CU$320,FALSE),5)="Csere",VLOOKUP(LEFT(VLOOKUP($A66,csapatok!$A:$NN,CU$320,FALSE),LEN(VLOOKUP($A66,csapatok!$A:$NN,CU$320,FALSE))-6),'csapat-ranglista'!$A:$FP,CU$321,FALSE)/8,VLOOKUP(VLOOKUP($A66,csapatok!$A:$NN,CU$320,FALSE),'csapat-ranglista'!$A:$FP,CU$321,FALSE)/4),0)</f>
        <v>6.9907502040344172</v>
      </c>
      <c r="CV66" s="223">
        <f>IFERROR(IF(RIGHT(VLOOKUP($A66,csapatok!$A:$NN,CV$320,FALSE),5)="Csere",VLOOKUP(LEFT(VLOOKUP($A66,csapatok!$A:$NN,CV$320,FALSE),LEN(VLOOKUP($A66,csapatok!$A:$NN,CV$320,FALSE))-6),'csapat-ranglista'!$A:$FP,CV$321,FALSE)/8,VLOOKUP(VLOOKUP($A66,csapatok!$A:$NN,CV$320,FALSE),'csapat-ranglista'!$A:$FP,CV$321,FALSE)/4),0)</f>
        <v>0</v>
      </c>
      <c r="CW66" s="223">
        <f>IFERROR(IF(RIGHT(VLOOKUP($A66,csapatok!$A:$NN,CW$320,FALSE),5)="Csere",VLOOKUP(LEFT(VLOOKUP($A66,csapatok!$A:$NN,CW$320,FALSE),LEN(VLOOKUP($A66,csapatok!$A:$NN,CW$320,FALSE))-6),'csapat-ranglista'!$A:$FP,CW$321,FALSE)/8,VLOOKUP(VLOOKUP($A66,csapatok!$A:$NN,CW$320,FALSE),'csapat-ranglista'!$A:$FP,CW$321,FALSE)/4),0)</f>
        <v>1.6779032319120519</v>
      </c>
      <c r="CX66" s="223">
        <f>IFERROR(IF(RIGHT(VLOOKUP($A66,csapatok!$A:$NN,CX$320,FALSE),5)="Csere",VLOOKUP(LEFT(VLOOKUP($A66,csapatok!$A:$NN,CX$320,FALSE),LEN(VLOOKUP($A66,csapatok!$A:$NN,CX$320,FALSE))-6),'csapat-ranglista'!$A:$FP,CX$321,FALSE)/8,VLOOKUP(VLOOKUP($A66,csapatok!$A:$NN,CX$320,FALSE),'csapat-ranglista'!$A:$FP,CX$321,FALSE)/4),0)</f>
        <v>0</v>
      </c>
      <c r="CY66" s="223">
        <f>IFERROR(IF(RIGHT(VLOOKUP($A66,csapatok!$A:$NN,CY$320,FALSE),5)="Csere",VLOOKUP(LEFT(VLOOKUP($A66,csapatok!$A:$NN,CY$320,FALSE),LEN(VLOOKUP($A66,csapatok!$A:$NN,CY$320,FALSE))-6),'csapat-ranglista'!$A:$FP,CY$321,FALSE)/8,VLOOKUP(VLOOKUP($A66,csapatok!$A:$NN,CY$320,FALSE),'csapat-ranglista'!$A:$FP,CY$321,FALSE)/4),0)</f>
        <v>0</v>
      </c>
      <c r="CZ66" s="223">
        <f>IFERROR(IF(RIGHT(VLOOKUP($A66,csapatok!$A:$NN,CZ$320,FALSE),5)="Csere",VLOOKUP(LEFT(VLOOKUP($A66,csapatok!$A:$NN,CZ$320,FALSE),LEN(VLOOKUP($A66,csapatok!$A:$NN,CZ$320,FALSE))-6),'csapat-ranglista'!$A:$FP,CZ$321,FALSE)/8,VLOOKUP(VLOOKUP($A66,csapatok!$A:$NN,CZ$320,FALSE),'csapat-ranglista'!$A:$FP,CZ$321,FALSE)/4),0)</f>
        <v>0</v>
      </c>
      <c r="DA66" s="223">
        <f>IFERROR(IF(RIGHT(VLOOKUP($A66,csapatok!$A:$NN,DA$320,FALSE),5)="Csere",VLOOKUP(LEFT(VLOOKUP($A66,csapatok!$A:$NN,DA$320,FALSE),LEN(VLOOKUP($A66,csapatok!$A:$NN,DA$320,FALSE))-6),'csapat-ranglista'!$A:$FP,DA$321,FALSE)/8,VLOOKUP(VLOOKUP($A66,csapatok!$A:$NN,DA$320,FALSE),'csapat-ranglista'!$A:$FP,DA$321,FALSE)/4),0)</f>
        <v>0</v>
      </c>
      <c r="DB66" s="223">
        <f>IFERROR(IF(RIGHT(VLOOKUP($A66,csapatok!$A:$NN,DB$320,FALSE),5)="Csere",VLOOKUP(LEFT(VLOOKUP($A66,csapatok!$A:$NN,DB$320,FALSE),LEN(VLOOKUP($A66,csapatok!$A:$NN,DB$320,FALSE))-6),'csapat-ranglista'!$A:$FP,DB$321,FALSE)/8,VLOOKUP(VLOOKUP($A66,csapatok!$A:$NN,DB$320,FALSE),'csapat-ranglista'!$A:$FP,DB$321,FALSE)/4),0)</f>
        <v>0</v>
      </c>
      <c r="DC66" s="223">
        <f>IFERROR(IF(RIGHT(VLOOKUP($A66,csapatok!$A:$NN,DC$320,FALSE),5)="Csere",VLOOKUP(LEFT(VLOOKUP($A66,csapatok!$A:$NN,DC$320,FALSE),LEN(VLOOKUP($A66,csapatok!$A:$NN,DC$320,FALSE))-6),'csapat-ranglista'!$A:$FP,DC$321,FALSE)/8,VLOOKUP(VLOOKUP($A66,csapatok!$A:$NN,DC$320,FALSE),'csapat-ranglista'!$A:$FP,DC$321,FALSE)/4),0)</f>
        <v>0</v>
      </c>
      <c r="DD66" s="223">
        <f>IFERROR(IF(RIGHT(VLOOKUP($A66,csapatok!$A:$NN,DD$320,FALSE),5)="Csere",VLOOKUP(LEFT(VLOOKUP($A66,csapatok!$A:$NN,DD$320,FALSE),LEN(VLOOKUP($A66,csapatok!$A:$NN,DD$320,FALSE))-6),'csapat-ranglista'!$A:$FP,DD$321,FALSE)/8,VLOOKUP(VLOOKUP($A66,csapatok!$A:$NN,DD$320,FALSE),'csapat-ranglista'!$A:$FP,DD$321,FALSE)/4),0)</f>
        <v>0</v>
      </c>
      <c r="DE66" s="223">
        <f>IFERROR(IF(RIGHT(VLOOKUP($A66,csapatok!$A:$NN,DE$320,FALSE),5)="Csere",VLOOKUP(LEFT(VLOOKUP($A66,csapatok!$A:$NN,DE$320,FALSE),LEN(VLOOKUP($A66,csapatok!$A:$NN,DE$320,FALSE))-6),'csapat-ranglista'!$A:$FP,DE$321,FALSE)/8,VLOOKUP(VLOOKUP($A66,csapatok!$A:$NN,DE$320,FALSE),'csapat-ranglista'!$A:$FP,DE$321,FALSE)/4),0)</f>
        <v>0</v>
      </c>
      <c r="DF66" s="223">
        <f>IFERROR(IF(RIGHT(VLOOKUP($A66,csapatok!$A:$NN,DF$320,FALSE),5)="Csere",VLOOKUP(LEFT(VLOOKUP($A66,csapatok!$A:$NN,DF$320,FALSE),LEN(VLOOKUP($A66,csapatok!$A:$NN,DF$320,FALSE))-6),'csapat-ranglista'!$A:$FP,DF$321,FALSE)/8,VLOOKUP(VLOOKUP($A66,csapatok!$A:$NN,DF$320,FALSE),'csapat-ranglista'!$A:$FP,DF$321,FALSE)/4),0)</f>
        <v>0</v>
      </c>
      <c r="DG66" s="223">
        <f>IFERROR(IF(RIGHT(VLOOKUP($A66,csapatok!$A:$NN,DG$320,FALSE),5)="Csere",VLOOKUP(LEFT(VLOOKUP($A66,csapatok!$A:$NN,DG$320,FALSE),LEN(VLOOKUP($A66,csapatok!$A:$NN,DG$320,FALSE))-6),'csapat-ranglista'!$A:$FP,DG$321,FALSE)/8,VLOOKUP(VLOOKUP($A66,csapatok!$A:$NN,DG$320,FALSE),'csapat-ranglista'!$A:$FP,DG$321,FALSE)/4),0)</f>
        <v>0</v>
      </c>
      <c r="DH66" s="223">
        <f>IFERROR(IF(RIGHT(VLOOKUP($A66,csapatok!$A:$NN,DH$320,FALSE),5)="Csere",VLOOKUP(LEFT(VLOOKUP($A66,csapatok!$A:$NN,DH$320,FALSE),LEN(VLOOKUP($A66,csapatok!$A:$NN,DH$320,FALSE))-6),'csapat-ranglista'!$A:$FP,DH$321,FALSE)/8,VLOOKUP(VLOOKUP($A66,csapatok!$A:$NN,DH$320,FALSE),'csapat-ranglista'!$A:$FP,DH$321,FALSE)/4),0)</f>
        <v>25.75877362295488</v>
      </c>
      <c r="DI66" s="223">
        <f>IFERROR(IF(RIGHT(VLOOKUP($A66,csapatok!$A:$NN,DI$320,FALSE),5)="Csere",VLOOKUP(LEFT(VLOOKUP($A66,csapatok!$A:$NN,DI$320,FALSE),LEN(VLOOKUP($A66,csapatok!$A:$NN,DI$320,FALSE))-6),'csapat-ranglista'!$A:$FP,DI$321,FALSE)/8,VLOOKUP(VLOOKUP($A66,csapatok!$A:$NN,DI$320,FALSE),'csapat-ranglista'!$A:$FP,DI$321,FALSE)/4),0)</f>
        <v>0</v>
      </c>
      <c r="DJ66" s="223">
        <f>IFERROR(IF(RIGHT(VLOOKUP($A66,csapatok!$A:$NN,DJ$320,FALSE),5)="Csere",VLOOKUP(LEFT(VLOOKUP($A66,csapatok!$A:$NN,DJ$320,FALSE),LEN(VLOOKUP($A66,csapatok!$A:$NN,DJ$320,FALSE))-6),'csapat-ranglista'!$A:$FP,DJ$321,FALSE)/8,VLOOKUP(VLOOKUP($A66,csapatok!$A:$NN,DJ$320,FALSE),'csapat-ranglista'!$A:$FP,DJ$321,FALSE)/4),0)</f>
        <v>0</v>
      </c>
      <c r="DK66" s="223">
        <f>IFERROR(IF(RIGHT(VLOOKUP($A66,csapatok!$A:$NN,DK$320,FALSE),5)="Csere",VLOOKUP(LEFT(VLOOKUP($A66,csapatok!$A:$NN,DK$320,FALSE),LEN(VLOOKUP($A66,csapatok!$A:$NN,DK$320,FALSE))-6),'csapat-ranglista'!$A:$FP,DK$321,FALSE)/8,VLOOKUP(VLOOKUP($A66,csapatok!$A:$NN,DK$320,FALSE),'csapat-ranglista'!$A:$FP,DK$321,FALSE)/4),0)</f>
        <v>0</v>
      </c>
      <c r="DL66" s="223">
        <f>IFERROR(IF(RIGHT(VLOOKUP($A66,csapatok!$A:$NN,DL$320,FALSE),5)="Csere",VLOOKUP(LEFT(VLOOKUP($A66,csapatok!$A:$NN,DL$320,FALSE),LEN(VLOOKUP($A66,csapatok!$A:$NN,DL$320,FALSE))-6),'csapat-ranglista'!$A:$FP,DL$321,FALSE)/8,VLOOKUP(VLOOKUP($A66,csapatok!$A:$NN,DL$320,FALSE),'csapat-ranglista'!$A:$FP,DL$321,FALSE)/4),0)</f>
        <v>0</v>
      </c>
      <c r="DM66" s="223">
        <f>IFERROR(IF(RIGHT(VLOOKUP($A66,csapatok!$A:$NN,DM$320,FALSE),5)="Csere",VLOOKUP(LEFT(VLOOKUP($A66,csapatok!$A:$NN,DM$320,FALSE),LEN(VLOOKUP($A66,csapatok!$A:$NN,DM$320,FALSE))-6),'csapat-ranglista'!$A:$FP,DM$321,FALSE)/8,VLOOKUP(VLOOKUP($A66,csapatok!$A:$NN,DM$320,FALSE),'csapat-ranglista'!$A:$FP,DM$321,FALSE)/4),0)</f>
        <v>0</v>
      </c>
      <c r="DN66" s="223">
        <f>IFERROR(IF(RIGHT(VLOOKUP($A66,csapatok!$A:$NN,DN$320,FALSE),5)="Csere",VLOOKUP(LEFT(VLOOKUP($A66,csapatok!$A:$NN,DN$320,FALSE),LEN(VLOOKUP($A66,csapatok!$A:$NN,DN$320,FALSE))-6),'csapat-ranglista'!$A:$FP,DN$321,FALSE)/8,VLOOKUP(VLOOKUP($A66,csapatok!$A:$NN,DN$320,FALSE),'csapat-ranglista'!$A:$FP,DN$321,FALSE)/4),0)</f>
        <v>0</v>
      </c>
      <c r="DO66" s="224">
        <f>versenyek!$MF$11*IFERROR(VLOOKUP(VLOOKUP($A66,versenyek!ME:MG,3,FALSE),szabalyok!$A$16:$B$23,2,FALSE)/4,0)</f>
        <v>0</v>
      </c>
      <c r="DP66" s="224">
        <f>versenyek!$MI$11*IFERROR(VLOOKUP(VLOOKUP($A66,versenyek!MH:MJ,3,FALSE),szabalyok!$A$16:$B$23,2,FALSE)/4,0)</f>
        <v>0</v>
      </c>
      <c r="DQ66" s="223">
        <f>IFERROR(IF(RIGHT(VLOOKUP($A66,csapatok!$A:$NN,DQ$320,FALSE),5)="Csere",VLOOKUP(LEFT(VLOOKUP($A66,csapatok!$A:$NN,DQ$320,FALSE),LEN(VLOOKUP($A66,csapatok!$A:$NN,DQ$320,FALSE))-6),'csapat-ranglista'!$A:$FP,DQ$321,FALSE)/8,VLOOKUP(VLOOKUP($A66,csapatok!$A:$NN,DQ$320,FALSE),'csapat-ranglista'!$A:$FP,DQ$321,FALSE)/4),0)</f>
        <v>0</v>
      </c>
      <c r="DR66" s="223">
        <f>IFERROR(IF(RIGHT(VLOOKUP($A66,csapatok!$A:$NN,DR$320,FALSE),5)="Csere",VLOOKUP(LEFT(VLOOKUP($A66,csapatok!$A:$NN,DR$320,FALSE),LEN(VLOOKUP($A66,csapatok!$A:$NN,DR$320,FALSE))-6),'csapat-ranglista'!$A:$FP,DR$321,FALSE)/8,VLOOKUP(VLOOKUP($A66,csapatok!$A:$NN,DR$320,FALSE),'csapat-ranglista'!$A:$FP,DR$321,FALSE)/4),0)</f>
        <v>0</v>
      </c>
      <c r="DS66" s="223">
        <f>IFERROR(IF(RIGHT(VLOOKUP($A66,csapatok!$A:$NN,DS$320,FALSE),5)="Csere",VLOOKUP(LEFT(VLOOKUP($A66,csapatok!$A:$NN,DS$320,FALSE),LEN(VLOOKUP($A66,csapatok!$A:$NN,DS$320,FALSE))-6),'csapat-ranglista'!$A:$FP,DS$321,FALSE)/8,VLOOKUP(VLOOKUP($A66,csapatok!$A:$NN,DS$320,FALSE),'csapat-ranglista'!$A:$FP,DS$321,FALSE)/4),0)</f>
        <v>12.707789652397675</v>
      </c>
      <c r="DT66" s="223">
        <f>IFERROR(IF(RIGHT(VLOOKUP($A66,csapatok!$A:$NN,DT$320,FALSE),5)="Csere",VLOOKUP(LEFT(VLOOKUP($A66,csapatok!$A:$NN,DT$320,FALSE),LEN(VLOOKUP($A66,csapatok!$A:$NN,DT$320,FALSE))-6),'csapat-ranglista'!$A:$FP,DT$321,FALSE)/8,VLOOKUP(VLOOKUP($A66,csapatok!$A:$NN,DT$320,FALSE),'csapat-ranglista'!$A:$FP,DT$321,FALSE)/4),0)</f>
        <v>0</v>
      </c>
      <c r="DU66" s="223">
        <f>IFERROR(IF(RIGHT(VLOOKUP($A66,csapatok!$A:$NN,DU$320,FALSE),5)="Csere",VLOOKUP(LEFT(VLOOKUP($A66,csapatok!$A:$NN,DU$320,FALSE),LEN(VLOOKUP($A66,csapatok!$A:$NN,DU$320,FALSE))-6),'csapat-ranglista'!$A:$FP,DU$321,FALSE)/8,VLOOKUP(VLOOKUP($A66,csapatok!$A:$NN,DU$320,FALSE),'csapat-ranglista'!$A:$FP,DU$321,FALSE)/4),0)</f>
        <v>0</v>
      </c>
      <c r="DV66" s="223">
        <f>IFERROR(IF(RIGHT(VLOOKUP($A66,csapatok!$A:$NN,DV$320,FALSE),5)="Csere",VLOOKUP(LEFT(VLOOKUP($A66,csapatok!$A:$NN,DV$320,FALSE),LEN(VLOOKUP($A66,csapatok!$A:$NN,DV$320,FALSE))-6),'csapat-ranglista'!$A:$FP,DV$321,FALSE)/8,VLOOKUP(VLOOKUP($A66,csapatok!$A:$NN,DV$320,FALSE),'csapat-ranglista'!$A:$FP,DV$321,FALSE)/4),0)</f>
        <v>0</v>
      </c>
      <c r="DW66" s="223">
        <f>IFERROR(IF(RIGHT(VLOOKUP($A66,csapatok!$A:$NN,DW$320,FALSE),5)="Csere",VLOOKUP(LEFT(VLOOKUP($A66,csapatok!$A:$NN,DW$320,FALSE),LEN(VLOOKUP($A66,csapatok!$A:$NN,DW$320,FALSE))-6),'csapat-ranglista'!$A:$FP,DW$321,FALSE)/8,VLOOKUP(VLOOKUP($A66,csapatok!$A:$NN,DW$320,FALSE),'csapat-ranglista'!$A:$FP,DW$321,FALSE)/4),0)</f>
        <v>0</v>
      </c>
      <c r="DX66" s="223">
        <f>IFERROR(IF(RIGHT(VLOOKUP($A66,csapatok!$A:$NN,DX$320,FALSE),5)="Csere",VLOOKUP(LEFT(VLOOKUP($A66,csapatok!$A:$NN,DX$320,FALSE),LEN(VLOOKUP($A66,csapatok!$A:$NN,DX$320,FALSE))-6),'csapat-ranglista'!$A:$FP,DX$321,FALSE)/8,VLOOKUP(VLOOKUP($A66,csapatok!$A:$NN,DX$320,FALSE),'csapat-ranglista'!$A:$FP,DX$321,FALSE)/4),0)</f>
        <v>0</v>
      </c>
      <c r="DY66" s="223">
        <f>IFERROR(IF(RIGHT(VLOOKUP($A66,csapatok!$A:$NN,DY$320,FALSE),5)="Csere",VLOOKUP(LEFT(VLOOKUP($A66,csapatok!$A:$NN,DY$320,FALSE),LEN(VLOOKUP($A66,csapatok!$A:$NN,DY$320,FALSE))-6),'csapat-ranglista'!$A:$FP,DY$321,FALSE)/8,VLOOKUP(VLOOKUP($A66,csapatok!$A:$NN,DY$320,FALSE),'csapat-ranglista'!$A:$FP,DY$321,FALSE)/4),0)</f>
        <v>0</v>
      </c>
      <c r="DZ66" s="223">
        <f>IFERROR(IF(RIGHT(VLOOKUP($A66,csapatok!$A:$NN,DZ$320,FALSE),5)="Csere",VLOOKUP(LEFT(VLOOKUP($A66,csapatok!$A:$NN,DZ$320,FALSE),LEN(VLOOKUP($A66,csapatok!$A:$NN,DZ$320,FALSE))-6),'csapat-ranglista'!$A:$FP,DZ$321,FALSE)/8,VLOOKUP(VLOOKUP($A66,csapatok!$A:$NN,DZ$320,FALSE),'csapat-ranglista'!$A:$FP,DZ$321,FALSE)/4),0)</f>
        <v>0</v>
      </c>
      <c r="EA66" s="223">
        <f>IFERROR(IF(RIGHT(VLOOKUP($A66,csapatok!$A:$NN,EA$320,FALSE),5)="Csere",VLOOKUP(LEFT(VLOOKUP($A66,csapatok!$A:$NN,EA$320,FALSE),LEN(VLOOKUP($A66,csapatok!$A:$NN,EA$320,FALSE))-6),'csapat-ranglista'!$A:$FP,EA$321,FALSE)/8,VLOOKUP(VLOOKUP($A66,csapatok!$A:$NN,EA$320,FALSE),'csapat-ranglista'!$A:$FP,EA$321,FALSE)/4),0)</f>
        <v>0</v>
      </c>
      <c r="EB66" s="223">
        <f>IFERROR(IF(RIGHT(VLOOKUP($A66,csapatok!$A:$NN,EB$320,FALSE),5)="Csere",VLOOKUP(LEFT(VLOOKUP($A66,csapatok!$A:$NN,EB$320,FALSE),LEN(VLOOKUP($A66,csapatok!$A:$NN,EB$320,FALSE))-6),'csapat-ranglista'!$A:$FP,EB$321,FALSE)/8,VLOOKUP(VLOOKUP($A66,csapatok!$A:$NN,EB$320,FALSE),'csapat-ranglista'!$A:$FP,EB$321,FALSE)/4),0)</f>
        <v>0</v>
      </c>
      <c r="EC66" s="223">
        <f>IFERROR(IF(RIGHT(VLOOKUP($A66,csapatok!$A:$NN,EC$320,FALSE),5)="Csere",VLOOKUP(LEFT(VLOOKUP($A66,csapatok!$A:$NN,EC$320,FALSE),LEN(VLOOKUP($A66,csapatok!$A:$NN,EC$320,FALSE))-6),'csapat-ranglista'!$A:$FP,EC$321,FALSE)/8,VLOOKUP(VLOOKUP($A66,csapatok!$A:$NN,EC$320,FALSE),'csapat-ranglista'!$A:$FP,EC$321,FALSE)/4),0)</f>
        <v>0</v>
      </c>
      <c r="ED66" s="223">
        <f>IFERROR(IF(RIGHT(VLOOKUP($A66,csapatok!$A:$NN,ED$320,FALSE),5)="Csere",VLOOKUP(LEFT(VLOOKUP($A66,csapatok!$A:$NN,ED$320,FALSE),LEN(VLOOKUP($A66,csapatok!$A:$NN,ED$320,FALSE))-6),'csapat-ranglista'!$A:$FP,ED$321,FALSE)/8,VLOOKUP(VLOOKUP($A66,csapatok!$A:$NN,ED$320,FALSE),'csapat-ranglista'!$A:$FP,ED$321,FALSE)/4),0)</f>
        <v>0</v>
      </c>
      <c r="EE66" s="223">
        <f>IFERROR(IF(RIGHT(VLOOKUP($A66,csapatok!$A:$NN,EE$320,FALSE),5)="Csere",VLOOKUP(LEFT(VLOOKUP($A66,csapatok!$A:$NN,EE$320,FALSE),LEN(VLOOKUP($A66,csapatok!$A:$NN,EE$320,FALSE))-6),'csapat-ranglista'!$A:$FP,EE$321,FALSE)/8,VLOOKUP(VLOOKUP($A66,csapatok!$A:$NN,EE$320,FALSE),'csapat-ranglista'!$A:$FP,EE$321,FALSE)/4),0)</f>
        <v>0</v>
      </c>
      <c r="EF66" s="223">
        <f>IFERROR(IF(RIGHT(VLOOKUP($A66,csapatok!$A:$NN,EF$320,FALSE),5)="Csere",VLOOKUP(LEFT(VLOOKUP($A66,csapatok!$A:$NN,EF$320,FALSE),LEN(VLOOKUP($A66,csapatok!$A:$NN,EF$320,FALSE))-6),'csapat-ranglista'!$A:$FP,EF$321,FALSE)/8,VLOOKUP(VLOOKUP($A66,csapatok!$A:$NN,EF$320,FALSE),'csapat-ranglista'!$A:$FP,EF$321,FALSE)/4),0)</f>
        <v>0</v>
      </c>
      <c r="EG66" s="223">
        <f>IFERROR(IF(RIGHT(VLOOKUP($A66,csapatok!$A:$NN,EG$320,FALSE),5)="Csere",VLOOKUP(LEFT(VLOOKUP($A66,csapatok!$A:$NN,EG$320,FALSE),LEN(VLOOKUP($A66,csapatok!$A:$NN,EG$320,FALSE))-6),'csapat-ranglista'!$A:$FP,EG$321,FALSE)/8,VLOOKUP(VLOOKUP($A66,csapatok!$A:$NN,EG$320,FALSE),'csapat-ranglista'!$A:$FP,EG$321,FALSE)/4),0)</f>
        <v>0</v>
      </c>
      <c r="EH66" s="223">
        <f>IFERROR(IF(RIGHT(VLOOKUP($A66,csapatok!$A:$NN,EH$320,FALSE),5)="Csere",VLOOKUP(LEFT(VLOOKUP($A66,csapatok!$A:$NN,EH$320,FALSE),LEN(VLOOKUP($A66,csapatok!$A:$NN,EH$320,FALSE))-6),'csapat-ranglista'!$A:$FP,EH$321,FALSE)/8,VLOOKUP(VLOOKUP($A66,csapatok!$A:$NN,EH$320,FALSE),'csapat-ranglista'!$A:$FP,EH$321,FALSE)/4),0)</f>
        <v>0</v>
      </c>
      <c r="EI66" s="223">
        <f>IFERROR(IF(RIGHT(VLOOKUP($A66,csapatok!$A:$NN,EI$320,FALSE),5)="Csere",VLOOKUP(LEFT(VLOOKUP($A66,csapatok!$A:$NN,EI$320,FALSE),LEN(VLOOKUP($A66,csapatok!$A:$NN,EI$320,FALSE))-6),'csapat-ranglista'!$A:$FP,EI$321,FALSE)/8,VLOOKUP(VLOOKUP($A66,csapatok!$A:$NN,EI$320,FALSE),'csapat-ranglista'!$A:$FP,EI$321,FALSE)/4),0)</f>
        <v>0</v>
      </c>
      <c r="EJ66" s="223">
        <f>IFERROR(IF(RIGHT(VLOOKUP($A66,csapatok!$A:$NN,EJ$320,FALSE),5)="Csere",VLOOKUP(LEFT(VLOOKUP($A66,csapatok!$A:$NN,EJ$320,FALSE),LEN(VLOOKUP($A66,csapatok!$A:$NN,EJ$320,FALSE))-6),'csapat-ranglista'!$A:$FP,EJ$321,FALSE)/8,VLOOKUP(VLOOKUP($A66,csapatok!$A:$NN,EJ$320,FALSE),'csapat-ranglista'!$A:$FP,EJ$321,FALSE)/4),0)</f>
        <v>0</v>
      </c>
      <c r="EK66" s="223">
        <f>IFERROR(IF(RIGHT(VLOOKUP($A66,csapatok!$A:$NN,EK$320,FALSE),5)="Csere",VLOOKUP(LEFT(VLOOKUP($A66,csapatok!$A:$NN,EK$320,FALSE),LEN(VLOOKUP($A66,csapatok!$A:$NN,EK$320,FALSE))-6),'csapat-ranglista'!$A:$FP,EK$321,FALSE)/8,VLOOKUP(VLOOKUP($A66,csapatok!$A:$NN,EK$320,FALSE),'csapat-ranglista'!$A:$FP,EK$321,FALSE)/4),0)</f>
        <v>0</v>
      </c>
      <c r="EL66" s="223">
        <f>IFERROR(IF(RIGHT(VLOOKUP($A66,csapatok!$A:$NN,EL$320,FALSE),5)="Csere",VLOOKUP(LEFT(VLOOKUP($A66,csapatok!$A:$NN,EL$320,FALSE),LEN(VLOOKUP($A66,csapatok!$A:$NN,EL$320,FALSE))-6),'csapat-ranglista'!$A:$FP,EL$321,FALSE)/8,VLOOKUP(VLOOKUP($A66,csapatok!$A:$NN,EL$320,FALSE),'csapat-ranglista'!$A:$FP,EL$321,FALSE)/4),0)</f>
        <v>1.4868910326771763</v>
      </c>
      <c r="EM66" s="223">
        <f>IFERROR(IF(RIGHT(VLOOKUP($A66,csapatok!$A:$NN,EM$320,FALSE),5)="Csere",VLOOKUP(LEFT(VLOOKUP($A66,csapatok!$A:$NN,EM$320,FALSE),LEN(VLOOKUP($A66,csapatok!$A:$NN,EM$320,FALSE))-6),'csapat-ranglista'!$A:$FP,EM$321,FALSE)/8,VLOOKUP(VLOOKUP($A66,csapatok!$A:$NN,EM$320,FALSE),'csapat-ranglista'!$A:$FP,EM$321,FALSE)/4),0)</f>
        <v>0</v>
      </c>
      <c r="EN66" s="223">
        <f>IFERROR(IF(RIGHT(VLOOKUP($A66,csapatok!$A:$NN,EN$320,FALSE),5)="Csere",VLOOKUP(LEFT(VLOOKUP($A66,csapatok!$A:$NN,EN$320,FALSE),LEN(VLOOKUP($A66,csapatok!$A:$NN,EN$320,FALSE))-6),'csapat-ranglista'!$A:$FP,EN$321,FALSE)/8,VLOOKUP(VLOOKUP($A66,csapatok!$A:$NN,EN$320,FALSE),'csapat-ranglista'!$A:$FP,EN$321,FALSE)/4),0)</f>
        <v>0</v>
      </c>
      <c r="EO66" s="223">
        <f>IFERROR(IF(RIGHT(VLOOKUP($A66,csapatok!$A:$NN,EO$320,FALSE),5)="Csere",VLOOKUP(LEFT(VLOOKUP($A66,csapatok!$A:$NN,EO$320,FALSE),LEN(VLOOKUP($A66,csapatok!$A:$NN,EO$320,FALSE))-6),'csapat-ranglista'!$A:$FP,EO$321,FALSE)/8,VLOOKUP(VLOOKUP($A66,csapatok!$A:$NN,EO$320,FALSE),'csapat-ranglista'!$A:$FP,EO$321,FALSE)/4),0)</f>
        <v>0</v>
      </c>
      <c r="EP66" s="223">
        <f>IFERROR(IF(RIGHT(VLOOKUP($A66,csapatok!$A:$NN,EP$320,FALSE),5)="Csere",VLOOKUP(LEFT(VLOOKUP($A66,csapatok!$A:$NN,EP$320,FALSE),LEN(VLOOKUP($A66,csapatok!$A:$NN,EP$320,FALSE))-6),'csapat-ranglista'!$A:$FP,EP$321,FALSE)/8,VLOOKUP(VLOOKUP($A66,csapatok!$A:$NN,EP$320,FALSE),'csapat-ranglista'!$A:$FP,EP$321,FALSE)/4),0)</f>
        <v>0</v>
      </c>
      <c r="EQ66" s="223">
        <f>IFERROR(IF(RIGHT(VLOOKUP($A66,csapatok!$A:$NN,EQ$320,FALSE),5)="Csere",VLOOKUP(LEFT(VLOOKUP($A66,csapatok!$A:$NN,EQ$320,FALSE),LEN(VLOOKUP($A66,csapatok!$A:$NN,EQ$320,FALSE))-6),'csapat-ranglista'!$A:$FP,EQ$321,FALSE)/8,VLOOKUP(VLOOKUP($A66,csapatok!$A:$NN,EQ$320,FALSE),'csapat-ranglista'!$A:$FP,EQ$321,FALSE)/4),0)</f>
        <v>0</v>
      </c>
      <c r="ER66" s="223">
        <f>IFERROR(IF(RIGHT(VLOOKUP($A66,csapatok!$A:$NN,ER$320,FALSE),5)="Csere",VLOOKUP(LEFT(VLOOKUP($A66,csapatok!$A:$NN,ER$320,FALSE),LEN(VLOOKUP($A66,csapatok!$A:$NN,ER$320,FALSE))-6),'csapat-ranglista'!$A:$FP,ER$321,FALSE)/8,VLOOKUP(VLOOKUP($A66,csapatok!$A:$NN,ER$320,FALSE),'csapat-ranglista'!$A:$FP,ER$321,FALSE)/4),0)</f>
        <v>0</v>
      </c>
      <c r="ES66" s="223">
        <f>IFERROR(IF(RIGHT(VLOOKUP($A66,csapatok!$A:$NN,ES$320,FALSE),5)="Csere",VLOOKUP(LEFT(VLOOKUP($A66,csapatok!$A:$NN,ES$320,FALSE),LEN(VLOOKUP($A66,csapatok!$A:$NN,ES$320,FALSE))-6),'csapat-ranglista'!$A:$FP,ES$321,FALSE)/8,VLOOKUP(VLOOKUP($A66,csapatok!$A:$NN,ES$320,FALSE),'csapat-ranglista'!$A:$FP,ES$321,FALSE)/4),0)</f>
        <v>0</v>
      </c>
      <c r="ET66" s="223">
        <f>IFERROR(IF(RIGHT(VLOOKUP($A66,csapatok!$A:$NN,ET$320,FALSE),5)="Csere",VLOOKUP(LEFT(VLOOKUP($A66,csapatok!$A:$NN,ET$320,FALSE),LEN(VLOOKUP($A66,csapatok!$A:$NN,ET$320,FALSE))-6),'csapat-ranglista'!$A:$FP,ET$321,FALSE)/8,VLOOKUP(VLOOKUP($A66,csapatok!$A:$NN,ET$320,FALSE),'csapat-ranglista'!$A:$FP,ET$321,FALSE)/4),0)</f>
        <v>0</v>
      </c>
      <c r="EU66" s="223">
        <f>IFERROR(IF(RIGHT(VLOOKUP($A66,csapatok!$A:$NN,EU$320,FALSE),5)="Csere",VLOOKUP(LEFT(VLOOKUP($A66,csapatok!$A:$NN,EU$320,FALSE),LEN(VLOOKUP($A66,csapatok!$A:$NN,EU$320,FALSE))-6),'csapat-ranglista'!$A:$FP,EU$321,FALSE)/8,VLOOKUP(VLOOKUP($A66,csapatok!$A:$NN,EU$320,FALSE),'csapat-ranglista'!$A:$FP,EU$321,FALSE)/4),0)</f>
        <v>0</v>
      </c>
      <c r="EV66" s="223">
        <f>IFERROR(IF(RIGHT(VLOOKUP($A66,csapatok!$A:$NN,EV$320,FALSE),5)="Csere",VLOOKUP(LEFT(VLOOKUP($A66,csapatok!$A:$NN,EV$320,FALSE),LEN(VLOOKUP($A66,csapatok!$A:$NN,EV$320,FALSE))-6),'csapat-ranglista'!$A:$FP,EV$321,FALSE)/8,VLOOKUP(VLOOKUP($A66,csapatok!$A:$NN,EV$320,FALSE),'csapat-ranglista'!$A:$FP,EV$321,FALSE)/4),0)</f>
        <v>0</v>
      </c>
      <c r="EW66" s="223">
        <f>IFERROR(IF(RIGHT(VLOOKUP($A66,csapatok!$A:$NN,EW$320,FALSE),5)="Csere",VLOOKUP(LEFT(VLOOKUP($A66,csapatok!$A:$NN,EW$320,FALSE),LEN(VLOOKUP($A66,csapatok!$A:$NN,EW$320,FALSE))-6),'csapat-ranglista'!$A:$FP,EW$321,FALSE)/8,VLOOKUP(VLOOKUP($A66,csapatok!$A:$NN,EW$320,FALSE),'csapat-ranglista'!$A:$FP,EW$321,FALSE)/4),0)</f>
        <v>0</v>
      </c>
      <c r="EX66" s="223">
        <f>IFERROR(IF(RIGHT(VLOOKUP($A66,csapatok!$A:$NN,EX$320,FALSE),5)="Csere",VLOOKUP(LEFT(VLOOKUP($A66,csapatok!$A:$NN,EX$320,FALSE),LEN(VLOOKUP($A66,csapatok!$A:$NN,EX$320,FALSE))-6),'csapat-ranglista'!$A:$FP,EX$321,FALSE)/8,VLOOKUP(VLOOKUP($A66,csapatok!$A:$NN,EX$320,FALSE),'csapat-ranglista'!$A:$FP,EX$321,FALSE)/4),0)</f>
        <v>0</v>
      </c>
      <c r="EY66" s="223">
        <f>IFERROR(IF(RIGHT(VLOOKUP($A66,csapatok!$A:$NN,EY$320,FALSE),5)="Csere",VLOOKUP(LEFT(VLOOKUP($A66,csapatok!$A:$NN,EY$320,FALSE),LEN(VLOOKUP($A66,csapatok!$A:$NN,EY$320,FALSE))-6),'csapat-ranglista'!$A:$FP,EY$321,FALSE)/8,VLOOKUP(VLOOKUP($A66,csapatok!$A:$NN,EY$320,FALSE),'csapat-ranglista'!$A:$FP,EY$321,FALSE)/4),0)</f>
        <v>0</v>
      </c>
      <c r="EZ66" s="223">
        <f>IFERROR(IF(RIGHT(VLOOKUP($A66,csapatok!$A:$NN,EZ$320,FALSE),5)="Csere",VLOOKUP(LEFT(VLOOKUP($A66,csapatok!$A:$NN,EZ$320,FALSE),LEN(VLOOKUP($A66,csapatok!$A:$NN,EZ$320,FALSE))-6),'csapat-ranglista'!$A:$FP,EZ$321,FALSE)/8,VLOOKUP(VLOOKUP($A66,csapatok!$A:$NN,EZ$320,FALSE),'csapat-ranglista'!$A:$FP,EZ$321,FALSE)/4),0)</f>
        <v>0</v>
      </c>
      <c r="FA66" s="223">
        <f>IFERROR(IF(RIGHT(VLOOKUP($A66,csapatok!$A:$NN,FA$320,FALSE),5)="Csere",VLOOKUP(LEFT(VLOOKUP($A66,csapatok!$A:$NN,FA$320,FALSE),LEN(VLOOKUP($A66,csapatok!$A:$NN,FA$320,FALSE))-6),'csapat-ranglista'!$A:$FP,FA$321,FALSE)/8,VLOOKUP(VLOOKUP($A66,csapatok!$A:$NN,FA$320,FALSE),'csapat-ranglista'!$A:$FP,FA$321,FALSE)/4),0)</f>
        <v>5.2319922303497695</v>
      </c>
      <c r="FB66" s="223">
        <f>IFERROR(IF(RIGHT(VLOOKUP($A66,csapatok!$A:$NN,FB$320,FALSE),5)="Csere",VLOOKUP(LEFT(VLOOKUP($A66,csapatok!$A:$NN,FB$320,FALSE),LEN(VLOOKUP($A66,csapatok!$A:$NN,FB$320,FALSE))-6),'csapat-ranglista'!$A:$FP,FB$321,FALSE)/8,VLOOKUP(VLOOKUP($A66,csapatok!$A:$NN,FB$320,FALSE),'csapat-ranglista'!$A:$FP,FB$321,FALSE)/4),0)</f>
        <v>0</v>
      </c>
      <c r="FC66" s="223">
        <f>IFERROR(IF(RIGHT(VLOOKUP($A66,csapatok!$A:$NN,FC$320,FALSE),5)="Csere",VLOOKUP(LEFT(VLOOKUP($A66,csapatok!$A:$NN,FC$320,FALSE),LEN(VLOOKUP($A66,csapatok!$A:$NN,FC$320,FALSE))-6),'csapat-ranglista'!$A:$FP,FC$321,FALSE)/8,VLOOKUP(VLOOKUP($A66,csapatok!$A:$NN,FC$320,FALSE),'csapat-ranglista'!$A:$FP,FC$321,FALSE)/4),0)</f>
        <v>0</v>
      </c>
      <c r="FD66" s="224">
        <f>versenyek!$QY$11*IFERROR(VLOOKUP(VLOOKUP($A66,versenyek!QX:QZ,3,FALSE),szabalyok!$A$16:$B$23,2,FALSE)/4,0)</f>
        <v>0</v>
      </c>
      <c r="FE66" s="224">
        <f>versenyek!$RB$11*IFERROR(VLOOKUP(VLOOKUP($A66,versenyek!RA:RC,3,FALSE),szabalyok!$A$16:$B$23,2,FALSE)/4,0)</f>
        <v>0</v>
      </c>
      <c r="FF66" s="223">
        <f>IFERROR(IF(RIGHT(VLOOKUP($A66,csapatok!$A:$NN,FF$320,FALSE),5)="Csere",VLOOKUP(LEFT(VLOOKUP($A66,csapatok!$A:$NN,FF$320,FALSE),LEN(VLOOKUP($A66,csapatok!$A:$NN,FF$320,FALSE))-6),'csapat-ranglista'!$A:$FP,FF$321,FALSE)/8,VLOOKUP(VLOOKUP($A66,csapatok!$A:$NN,FF$320,FALSE),'csapat-ranglista'!$A:$FP,FF$321,FALSE)/4),0)</f>
        <v>0</v>
      </c>
      <c r="FG66" s="223">
        <f>IFERROR(IF(RIGHT(VLOOKUP($A66,csapatok!$A:$NN,FG$320,FALSE),5)="Csere",VLOOKUP(LEFT(VLOOKUP($A66,csapatok!$A:$NN,FG$320,FALSE),LEN(VLOOKUP($A66,csapatok!$A:$NN,FG$320,FALSE))-6),'csapat-ranglista'!$A:$FP,FG$321,FALSE)/8,VLOOKUP(VLOOKUP($A66,csapatok!$A:$NN,FG$320,FALSE),'csapat-ranglista'!$A:$FP,FG$321,FALSE)/4),0)</f>
        <v>0</v>
      </c>
      <c r="FH66" s="223">
        <f>IFERROR(IF(RIGHT(VLOOKUP($A66,csapatok!$A:$NN,FH$320,FALSE),5)="Csere",VLOOKUP(LEFT(VLOOKUP($A66,csapatok!$A:$NN,FH$320,FALSE),LEN(VLOOKUP($A66,csapatok!$A:$NN,FH$320,FALSE))-6),'csapat-ranglista'!$A:$FP,FH$321,FALSE)/8,VLOOKUP(VLOOKUP($A66,csapatok!$A:$NN,FH$320,FALSE),'csapat-ranglista'!$A:$FP,FH$321,FALSE)/4),0)</f>
        <v>0</v>
      </c>
      <c r="FI66" s="223">
        <f>IFERROR(IF(RIGHT(VLOOKUP($A66,csapatok!$A:$NN,FI$320,FALSE),5)="Csere",VLOOKUP(LEFT(VLOOKUP($A66,csapatok!$A:$NN,FI$320,FALSE),LEN(VLOOKUP($A66,csapatok!$A:$NN,FI$320,FALSE))-6),'csapat-ranglista'!$A:$FP,FI$321,FALSE)/8,VLOOKUP(VLOOKUP($A66,csapatok!$A:$NN,FI$320,FALSE),'csapat-ranglista'!$A:$FP,FI$321,FALSE)/4),0)</f>
        <v>0</v>
      </c>
      <c r="FJ66" s="223">
        <f>IFERROR(IF(RIGHT(VLOOKUP($A66,csapatok!$A:$NN,FJ$320,FALSE),5)="Csere",VLOOKUP(LEFT(VLOOKUP($A66,csapatok!$A:$NN,FJ$320,FALSE),LEN(VLOOKUP($A66,csapatok!$A:$NN,FJ$320,FALSE))-6),'csapat-ranglista'!$A:$FP,FJ$321,FALSE)/8,VLOOKUP(VLOOKUP($A66,csapatok!$A:$NN,FJ$320,FALSE),'csapat-ranglista'!$A:$FP,FJ$321,FALSE)/4),0)</f>
        <v>0</v>
      </c>
      <c r="FK66" s="223">
        <f>IFERROR(IF(RIGHT(VLOOKUP($A66,csapatok!$A:$NN,FK$320,FALSE),5)="Csere",VLOOKUP(LEFT(VLOOKUP($A66,csapatok!$A:$NN,FK$320,FALSE),LEN(VLOOKUP($A66,csapatok!$A:$NN,FK$320,FALSE))-6),'csapat-ranglista'!$A:$FP,FK$321,FALSE)/8,VLOOKUP(VLOOKUP($A66,csapatok!$A:$NN,FK$320,FALSE),'csapat-ranglista'!$A:$FP,FK$321,FALSE)/4),0)</f>
        <v>4.0860385035670008</v>
      </c>
      <c r="FL66" s="223">
        <f>IFERROR(IF(RIGHT(VLOOKUP($A66,csapatok!$A:$NN,FL$320,FALSE),5)="Csere",VLOOKUP(LEFT(VLOOKUP($A66,csapatok!$A:$NN,FL$320,FALSE),LEN(VLOOKUP($A66,csapatok!$A:$NN,FL$320,FALSE))-6),'csapat-ranglista'!$A:$FP,FL$321,FALSE)/8,VLOOKUP(VLOOKUP($A66,csapatok!$A:$NN,FL$320,FALSE),'csapat-ranglista'!$A:$FP,FL$321,FALSE)/4),0)</f>
        <v>0</v>
      </c>
      <c r="FM66" s="223">
        <f>IFERROR(IF(RIGHT(VLOOKUP($A66,csapatok!$A:$NN,FM$320,FALSE),5)="Csere",VLOOKUP(LEFT(VLOOKUP($A66,csapatok!$A:$NN,FM$320,FALSE),LEN(VLOOKUP($A66,csapatok!$A:$NN,FM$320,FALSE))-6),'csapat-ranglista'!$A:$FP,FM$321,FALSE)/8,VLOOKUP(VLOOKUP($A66,csapatok!$A:$NN,FM$320,FALSE),'csapat-ranglista'!$A:$FP,FM$321,FALSE)/4),0)</f>
        <v>0</v>
      </c>
      <c r="FN66" s="223">
        <f>IFERROR(IF(RIGHT(VLOOKUP($A66,csapatok!$A:$NN,FN$320,FALSE),5)="Csere",VLOOKUP(LEFT(VLOOKUP($A66,csapatok!$A:$NN,FN$320,FALSE),LEN(VLOOKUP($A66,csapatok!$A:$NN,FN$320,FALSE))-6),'csapat-ranglista'!$A:$FP,FN$321,FALSE)/8,VLOOKUP(VLOOKUP($A66,csapatok!$A:$NN,FN$320,FALSE),'csapat-ranglista'!$A:$FP,FN$321,FALSE)/4),0)</f>
        <v>4.6220668877742472</v>
      </c>
      <c r="FO66" s="223">
        <f>IFERROR(IF(RIGHT(VLOOKUP($A66,csapatok!$A:$NN,FO$320,FALSE),5)="Csere",VLOOKUP(LEFT(VLOOKUP($A66,csapatok!$A:$NN,FO$320,FALSE),LEN(VLOOKUP($A66,csapatok!$A:$NN,FO$320,FALSE))-6),'csapat-ranglista'!$A:$FP,FO$321,FALSE)/8,VLOOKUP(VLOOKUP($A66,csapatok!$A:$NN,FO$320,FALSE),'csapat-ranglista'!$A:$FP,FO$321,FALSE)/4),0)</f>
        <v>0</v>
      </c>
      <c r="FP66" s="223">
        <f>IFERROR(IF(RIGHT(VLOOKUP($A66,csapatok!$A:$NN,FP$320,FALSE),5)="Csere",VLOOKUP(LEFT(VLOOKUP($A66,csapatok!$A:$NN,FP$320,FALSE),LEN(VLOOKUP($A66,csapatok!$A:$NN,FP$320,FALSE))-6),'csapat-ranglista'!$A:$FP,FP$321,FALSE)/8,VLOOKUP(VLOOKUP($A66,csapatok!$A:$NN,FP$320,FALSE),'csapat-ranglista'!$A:$FP,FP$321,FALSE)/4),0)</f>
        <v>0</v>
      </c>
      <c r="FQ66" s="223">
        <f>IFERROR(IF(RIGHT(VLOOKUP($A66,csapatok!$A:$NN,FQ$320,FALSE),5)="Csere",VLOOKUP(LEFT(VLOOKUP($A66,csapatok!$A:$NN,FQ$320,FALSE),LEN(VLOOKUP($A66,csapatok!$A:$NN,FQ$320,FALSE))-6),'csapat-ranglista'!$A:$FP,FQ$321,FALSE)/8,VLOOKUP(VLOOKUP($A66,csapatok!$A:$NN,FQ$320,FALSE),'csapat-ranglista'!$A:$FP,FQ$321,FALSE)/4),0)</f>
        <v>0</v>
      </c>
      <c r="FR66" s="223">
        <f>IFERROR(IF(RIGHT(VLOOKUP($A66,csapatok!$A:$NN,FR$320,FALSE),5)="Csere",VLOOKUP(LEFT(VLOOKUP($A66,csapatok!$A:$NN,FR$320,FALSE),LEN(VLOOKUP($A66,csapatok!$A:$NN,FR$320,FALSE))-6),'csapat-ranglista'!$A:$FP,FR$321,FALSE)/8,VLOOKUP(VLOOKUP($A66,csapatok!$A:$NN,FR$320,FALSE),'csapat-ranglista'!$A:$FP,FR$321,FALSE)/4),0)</f>
        <v>0</v>
      </c>
      <c r="FS66" s="223">
        <f>IFERROR(IF(RIGHT(VLOOKUP($A66,csapatok!$A:$NN,FS$320,FALSE),5)="Csere",VLOOKUP(LEFT(VLOOKUP($A66,csapatok!$A:$NN,FS$320,FALSE),LEN(VLOOKUP($A66,csapatok!$A:$NN,FS$320,FALSE))-6),'csapat-ranglista'!$A:$FP,FS$321,FALSE)/8,VLOOKUP(VLOOKUP($A66,csapatok!$A:$NN,FS$320,FALSE),'csapat-ranglista'!$A:$FP,FS$321,FALSE)/4),0)</f>
        <v>0</v>
      </c>
      <c r="FT66" s="223">
        <f>IFERROR(IF(RIGHT(VLOOKUP($A66,csapatok!$A:$NN,FT$320,FALSE),5)="Csere",VLOOKUP(LEFT(VLOOKUP($A66,csapatok!$A:$NN,FT$320,FALSE),LEN(VLOOKUP($A66,csapatok!$A:$NN,FT$320,FALSE))-6),'csapat-ranglista'!$A:$FP,FT$321,FALSE)/8,VLOOKUP(VLOOKUP($A66,csapatok!$A:$NN,FT$320,FALSE),'csapat-ranglista'!$A:$FP,FT$321,FALSE)/4),0)</f>
        <v>0</v>
      </c>
      <c r="FU66" s="223">
        <f>IFERROR(IF(RIGHT(VLOOKUP($A66,csapatok!$A:$NN,FU$320,FALSE),5)="Csere",VLOOKUP(LEFT(VLOOKUP($A66,csapatok!$A:$NN,FU$320,FALSE),LEN(VLOOKUP($A66,csapatok!$A:$NN,FU$320,FALSE))-6),'csapat-ranglista'!$A:$FP,FU$321,FALSE)/8,VLOOKUP(VLOOKUP($A66,csapatok!$A:$NN,FU$320,FALSE),'csapat-ranglista'!$A:$FP,FU$321,FALSE)/4),0)</f>
        <v>0</v>
      </c>
      <c r="FV66" s="223">
        <f>IFERROR(IF(RIGHT(VLOOKUP($A66,csapatok!$A:$NN,FV$320,FALSE),5)="Csere",VLOOKUP(LEFT(VLOOKUP($A66,csapatok!$A:$NN,FV$320,FALSE),LEN(VLOOKUP($A66,csapatok!$A:$NN,FV$320,FALSE))-6),'csapat-ranglista'!$A:$FP,FV$321,FALSE)/8,VLOOKUP(VLOOKUP($A66,csapatok!$A:$NN,FV$320,FALSE),'csapat-ranglista'!$A:$FP,FV$321,FALSE)/4),0)</f>
        <v>0</v>
      </c>
      <c r="FW66" s="223">
        <f>IFERROR(IF(RIGHT(VLOOKUP($A66,csapatok!$A:$NN,FW$320,FALSE),5)="Csere",VLOOKUP(LEFT(VLOOKUP($A66,csapatok!$A:$NN,FW$320,FALSE),LEN(VLOOKUP($A66,csapatok!$A:$NN,FW$320,FALSE))-6),'csapat-ranglista'!$A:$FP,FW$321,FALSE)/8,VLOOKUP(VLOOKUP($A66,csapatok!$A:$NN,FW$320,FALSE),'csapat-ranglista'!$A:$FP,FW$321,FALSE)/4),0)</f>
        <v>0</v>
      </c>
      <c r="FX66" s="223">
        <f>IFERROR(IF(RIGHT(VLOOKUP($A66,csapatok!$A:$NN,FX$320,FALSE),5)="Csere",VLOOKUP(LEFT(VLOOKUP($A66,csapatok!$A:$NN,FX$320,FALSE),LEN(VLOOKUP($A66,csapatok!$A:$NN,FX$320,FALSE))-6),'csapat-ranglista'!$A:$FP,FX$321,FALSE)/8,VLOOKUP(VLOOKUP($A66,csapatok!$A:$NN,FX$320,FALSE),'csapat-ranglista'!$A:$FP,FX$321,FALSE)/4),0)</f>
        <v>0</v>
      </c>
      <c r="FY66" s="223">
        <f>IFERROR(IF(RIGHT(VLOOKUP($A66,csapatok!$A:$NN,FY$320,FALSE),5)="Csere",VLOOKUP(LEFT(VLOOKUP($A66,csapatok!$A:$NN,FY$320,FALSE),LEN(VLOOKUP($A66,csapatok!$A:$NN,FY$320,FALSE))-6),'csapat-ranglista'!$A:$FP,FY$321,FALSE)/8,VLOOKUP(VLOOKUP($A66,csapatok!$A:$NN,FY$320,FALSE),'csapat-ranglista'!$A:$FP,FY$321,FALSE)/4),0)</f>
        <v>0</v>
      </c>
      <c r="FZ66" s="223">
        <f>IFERROR(IF(RIGHT(VLOOKUP($A66,csapatok!$A:$NN,FZ$320,FALSE),5)="Csere",VLOOKUP(LEFT(VLOOKUP($A66,csapatok!$A:$NN,FZ$320,FALSE),LEN(VLOOKUP($A66,csapatok!$A:$NN,FZ$320,FALSE))-6),'csapat-ranglista'!$A:$FP,FZ$321,FALSE)/8,VLOOKUP(VLOOKUP($A66,csapatok!$A:$NN,FZ$320,FALSE),'csapat-ranglista'!$A:$FP,FZ$321,FALSE)/4),0)</f>
        <v>0</v>
      </c>
      <c r="GA66" s="223">
        <f>IFERROR(IF(RIGHT(VLOOKUP($A66,csapatok!$A:$NN,GA$320,FALSE),5)="Csere",VLOOKUP(LEFT(VLOOKUP($A66,csapatok!$A:$NN,GA$320,FALSE),LEN(VLOOKUP($A66,csapatok!$A:$NN,GA$320,FALSE))-6),'csapat-ranglista'!$A:$FP,GA$321,FALSE)/8,VLOOKUP(VLOOKUP($A66,csapatok!$A:$NN,GA$320,FALSE),'csapat-ranglista'!$A:$FP,GA$321,FALSE)/4),0)</f>
        <v>0</v>
      </c>
      <c r="GB66" s="223">
        <f>IFERROR(IF(RIGHT(VLOOKUP($A66,csapatok!$A:$NN,GB$320,FALSE),5)="Csere",VLOOKUP(LEFT(VLOOKUP($A66,csapatok!$A:$NN,GB$320,FALSE),LEN(VLOOKUP($A66,csapatok!$A:$NN,GB$320,FALSE))-6),'csapat-ranglista'!$A:$FP,GB$321,FALSE)/8,VLOOKUP(VLOOKUP($A66,csapatok!$A:$NN,GB$320,FALSE),'csapat-ranglista'!$A:$FP,GB$321,FALSE)/4),0)</f>
        <v>0</v>
      </c>
      <c r="GC66" s="223">
        <f>IFERROR(IF(RIGHT(VLOOKUP($A66,csapatok!$A:$NN,GC$320,FALSE),5)="Csere",VLOOKUP(LEFT(VLOOKUP($A66,csapatok!$A:$NN,GC$320,FALSE),LEN(VLOOKUP($A66,csapatok!$A:$NN,GC$320,FALSE))-6),'csapat-ranglista'!$A:$FP,GC$321,FALSE)/8,VLOOKUP(VLOOKUP($A66,csapatok!$A:$NN,GC$320,FALSE),'csapat-ranglista'!$A:$FP,GC$321,FALSE)/4),0)</f>
        <v>0</v>
      </c>
      <c r="GD66" s="247">
        <f>SUM(EQ66:GC66)</f>
        <v>13.940097621691018</v>
      </c>
    </row>
    <row r="67" spans="1:186">
      <c r="A67" s="32" t="s">
        <v>115</v>
      </c>
      <c r="B67" s="2">
        <v>15317</v>
      </c>
      <c r="C67" s="131" t="str">
        <f>IF(B67=0,"",IF(B67&lt;$C$1,"felnőtt","ifi"))</f>
        <v>felnőtt</v>
      </c>
      <c r="D67" s="32" t="s">
        <v>101</v>
      </c>
      <c r="E67" s="45">
        <v>17.5</v>
      </c>
      <c r="F67" s="32">
        <v>0</v>
      </c>
      <c r="G67" s="32">
        <v>0</v>
      </c>
      <c r="H67" s="32">
        <v>0</v>
      </c>
      <c r="I67" s="32">
        <v>0</v>
      </c>
      <c r="J67" s="32">
        <v>3.7379269958625807</v>
      </c>
      <c r="K67" s="32">
        <v>0</v>
      </c>
      <c r="L67" s="32">
        <v>0</v>
      </c>
      <c r="M67" s="32">
        <v>0</v>
      </c>
      <c r="N67" s="32">
        <v>0</v>
      </c>
      <c r="O67" s="32">
        <v>11.85451812155438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f>IFERROR(IF(RIGHT(VLOOKUP($A67,csapatok!$A:$BL,X$320,FALSE),5)="Csere",VLOOKUP(LEFT(VLOOKUP($A67,csapatok!$A:$BL,X$320,FALSE),LEN(VLOOKUP($A67,csapatok!$A:$BL,X$320,FALSE))-6),'csapat-ranglista'!$A:$FP,X$321,FALSE)/8,VLOOKUP(VLOOKUP($A67,csapatok!$A:$BL,X$320,FALSE),'csapat-ranglista'!$A:$FP,X$321,FALSE)/4),0)</f>
        <v>0</v>
      </c>
      <c r="Y67" s="32">
        <f>IFERROR(IF(RIGHT(VLOOKUP($A67,csapatok!$A:$BL,Y$320,FALSE),5)="Csere",VLOOKUP(LEFT(VLOOKUP($A67,csapatok!$A:$BL,Y$320,FALSE),LEN(VLOOKUP($A67,csapatok!$A:$BL,Y$320,FALSE))-6),'csapat-ranglista'!$A:$FP,Y$321,FALSE)/8,VLOOKUP(VLOOKUP($A67,csapatok!$A:$BL,Y$320,FALSE),'csapat-ranglista'!$A:$FP,Y$321,FALSE)/4),0)</f>
        <v>0</v>
      </c>
      <c r="Z67" s="32">
        <f>IFERROR(IF(RIGHT(VLOOKUP($A67,csapatok!$A:$BL,Z$320,FALSE),5)="Csere",VLOOKUP(LEFT(VLOOKUP($A67,csapatok!$A:$BL,Z$320,FALSE),LEN(VLOOKUP($A67,csapatok!$A:$BL,Z$320,FALSE))-6),'csapat-ranglista'!$A:$FP,Z$321,FALSE)/8,VLOOKUP(VLOOKUP($A67,csapatok!$A:$BL,Z$320,FALSE),'csapat-ranglista'!$A:$FP,Z$321,FALSE)/4),0)</f>
        <v>0</v>
      </c>
      <c r="AA67" s="32">
        <f>IFERROR(IF(RIGHT(VLOOKUP($A67,csapatok!$A:$BL,AA$320,FALSE),5)="Csere",VLOOKUP(LEFT(VLOOKUP($A67,csapatok!$A:$BL,AA$320,FALSE),LEN(VLOOKUP($A67,csapatok!$A:$BL,AA$320,FALSE))-6),'csapat-ranglista'!$A:$FP,AA$321,FALSE)/8,VLOOKUP(VLOOKUP($A67,csapatok!$A:$BL,AA$320,FALSE),'csapat-ranglista'!$A:$FP,AA$321,FALSE)/4),0)</f>
        <v>0</v>
      </c>
      <c r="AB67" s="223">
        <f>IFERROR(IF(RIGHT(VLOOKUP($A67,csapatok!$A:$BL,AB$320,FALSE),5)="Csere",VLOOKUP(LEFT(VLOOKUP($A67,csapatok!$A:$BL,AB$320,FALSE),LEN(VLOOKUP($A67,csapatok!$A:$BL,AB$320,FALSE))-6),'csapat-ranglista'!$A:$FP,AB$321,FALSE)/8,VLOOKUP(VLOOKUP($A67,csapatok!$A:$BL,AB$320,FALSE),'csapat-ranglista'!$A:$FP,AB$321,FALSE)/4),0)</f>
        <v>0</v>
      </c>
      <c r="AC67" s="223">
        <f>IFERROR(IF(RIGHT(VLOOKUP($A67,csapatok!$A:$BL,AC$320,FALSE),5)="Csere",VLOOKUP(LEFT(VLOOKUP($A67,csapatok!$A:$BL,AC$320,FALSE),LEN(VLOOKUP($A67,csapatok!$A:$BL,AC$320,FALSE))-6),'csapat-ranglista'!$A:$FP,AC$321,FALSE)/8,VLOOKUP(VLOOKUP($A67,csapatok!$A:$BL,AC$320,FALSE),'csapat-ranglista'!$A:$FP,AC$321,FALSE)/4),0)</f>
        <v>0</v>
      </c>
      <c r="AD67" s="223">
        <f>IFERROR(IF(RIGHT(VLOOKUP($A67,csapatok!$A:$BL,AD$320,FALSE),5)="Csere",VLOOKUP(LEFT(VLOOKUP($A67,csapatok!$A:$BL,AD$320,FALSE),LEN(VLOOKUP($A67,csapatok!$A:$BL,AD$320,FALSE))-6),'csapat-ranglista'!$A:$FP,AD$321,FALSE)/8,VLOOKUP(VLOOKUP($A67,csapatok!$A:$BL,AD$320,FALSE),'csapat-ranglista'!$A:$FP,AD$321,FALSE)/4),0)</f>
        <v>0</v>
      </c>
      <c r="AE67" s="223">
        <f>IFERROR(IF(RIGHT(VLOOKUP($A67,csapatok!$A:$BL,AE$320,FALSE),5)="Csere",VLOOKUP(LEFT(VLOOKUP($A67,csapatok!$A:$BL,AE$320,FALSE),LEN(VLOOKUP($A67,csapatok!$A:$BL,AE$320,FALSE))-6),'csapat-ranglista'!$A:$FP,AE$321,FALSE)/8,VLOOKUP(VLOOKUP($A67,csapatok!$A:$BL,AE$320,FALSE),'csapat-ranglista'!$A:$FP,AE$321,FALSE)/4),0)</f>
        <v>0</v>
      </c>
      <c r="AF67" s="223">
        <f>IFERROR(IF(RIGHT(VLOOKUP($A67,csapatok!$A:$BL,AF$320,FALSE),5)="Csere",VLOOKUP(LEFT(VLOOKUP($A67,csapatok!$A:$BL,AF$320,FALSE),LEN(VLOOKUP($A67,csapatok!$A:$BL,AF$320,FALSE))-6),'csapat-ranglista'!$A:$FP,AF$321,FALSE)/8,VLOOKUP(VLOOKUP($A67,csapatok!$A:$BL,AF$320,FALSE),'csapat-ranglista'!$A:$FP,AF$321,FALSE)/4),0)</f>
        <v>0</v>
      </c>
      <c r="AG67" s="223">
        <f>IFERROR(IF(RIGHT(VLOOKUP($A67,csapatok!$A:$BL,AG$320,FALSE),5)="Csere",VLOOKUP(LEFT(VLOOKUP($A67,csapatok!$A:$BL,AG$320,FALSE),LEN(VLOOKUP($A67,csapatok!$A:$BL,AG$320,FALSE))-6),'csapat-ranglista'!$A:$FP,AG$321,FALSE)/8,VLOOKUP(VLOOKUP($A67,csapatok!$A:$BL,AG$320,FALSE),'csapat-ranglista'!$A:$FP,AG$321,FALSE)/4),0)</f>
        <v>13.471261198193538</v>
      </c>
      <c r="AH67" s="223">
        <f>IFERROR(IF(RIGHT(VLOOKUP($A67,csapatok!$A:$BL,AH$320,FALSE),5)="Csere",VLOOKUP(LEFT(VLOOKUP($A67,csapatok!$A:$BL,AH$320,FALSE),LEN(VLOOKUP($A67,csapatok!$A:$BL,AH$320,FALSE))-6),'csapat-ranglista'!$A:$FP,AH$321,FALSE)/8,VLOOKUP(VLOOKUP($A67,csapatok!$A:$BL,AH$320,FALSE),'csapat-ranglista'!$A:$FP,AH$321,FALSE)/4),0)</f>
        <v>0</v>
      </c>
      <c r="AI67" s="223">
        <f>IFERROR(IF(RIGHT(VLOOKUP($A67,csapatok!$A:$BL,AI$320,FALSE),5)="Csere",VLOOKUP(LEFT(VLOOKUP($A67,csapatok!$A:$BL,AI$320,FALSE),LEN(VLOOKUP($A67,csapatok!$A:$BL,AI$320,FALSE))-6),'csapat-ranglista'!$A:$FP,AI$321,FALSE)/8,VLOOKUP(VLOOKUP($A67,csapatok!$A:$BL,AI$320,FALSE),'csapat-ranglista'!$A:$FP,AI$321,FALSE)/4),0)</f>
        <v>4.7392662234991079</v>
      </c>
      <c r="AJ67" s="223">
        <f>IFERROR(IF(RIGHT(VLOOKUP($A67,csapatok!$A:$BL,AJ$320,FALSE),5)="Csere",VLOOKUP(LEFT(VLOOKUP($A67,csapatok!$A:$BL,AJ$320,FALSE),LEN(VLOOKUP($A67,csapatok!$A:$BL,AJ$320,FALSE))-6),'csapat-ranglista'!$A:$FP,AJ$321,FALSE)/8,VLOOKUP(VLOOKUP($A67,csapatok!$A:$BL,AJ$320,FALSE),'csapat-ranglista'!$A:$FP,AJ$321,FALSE)/2),0)</f>
        <v>0</v>
      </c>
      <c r="AK67" s="223">
        <f>IFERROR(IF(RIGHT(VLOOKUP($A67,csapatok!$A:$CN,AK$320,FALSE),5)="Csere",VLOOKUP(LEFT(VLOOKUP($A67,csapatok!$A:$CN,AK$320,FALSE),LEN(VLOOKUP($A67,csapatok!$A:$CN,AK$320,FALSE))-6),'csapat-ranglista'!$A:$FP,AK$321,FALSE)/8,VLOOKUP(VLOOKUP($A67,csapatok!$A:$CN,AK$320,FALSE),'csapat-ranglista'!$A:$FP,AK$321,FALSE)/4),0)</f>
        <v>0</v>
      </c>
      <c r="AL67" s="223">
        <f>IFERROR(IF(RIGHT(VLOOKUP($A67,csapatok!$A:$CN,AL$320,FALSE),5)="Csere",VLOOKUP(LEFT(VLOOKUP($A67,csapatok!$A:$CN,AL$320,FALSE),LEN(VLOOKUP($A67,csapatok!$A:$CN,AL$320,FALSE))-6),'csapat-ranglista'!$A:$FP,AL$321,FALSE)/8,VLOOKUP(VLOOKUP($A67,csapatok!$A:$CN,AL$320,FALSE),'csapat-ranglista'!$A:$FP,AL$321,FALSE)/4),0)</f>
        <v>0</v>
      </c>
      <c r="AM67" s="223">
        <f>IFERROR(IF(RIGHT(VLOOKUP($A67,csapatok!$A:$CN,AM$320,FALSE),5)="Csere",VLOOKUP(LEFT(VLOOKUP($A67,csapatok!$A:$CN,AM$320,FALSE),LEN(VLOOKUP($A67,csapatok!$A:$CN,AM$320,FALSE))-6),'csapat-ranglista'!$A:$FP,AM$321,FALSE)/8,VLOOKUP(VLOOKUP($A67,csapatok!$A:$CN,AM$320,FALSE),'csapat-ranglista'!$A:$FP,AM$321,FALSE)/4),0)</f>
        <v>0</v>
      </c>
      <c r="AN67" s="223">
        <f>IFERROR(IF(RIGHT(VLOOKUP($A67,csapatok!$A:$CN,AN$320,FALSE),5)="Csere",VLOOKUP(LEFT(VLOOKUP($A67,csapatok!$A:$CN,AN$320,FALSE),LEN(VLOOKUP($A67,csapatok!$A:$CN,AN$320,FALSE))-6),'csapat-ranglista'!$A:$FP,AN$321,FALSE)/8,VLOOKUP(VLOOKUP($A67,csapatok!$A:$CN,AN$320,FALSE),'csapat-ranglista'!$A:$FP,AN$321,FALSE)/4),0)</f>
        <v>0</v>
      </c>
      <c r="AO67" s="223">
        <f>IFERROR(IF(RIGHT(VLOOKUP($A67,csapatok!$A:$CN,AO$320,FALSE),5)="Csere",VLOOKUP(LEFT(VLOOKUP($A67,csapatok!$A:$CN,AO$320,FALSE),LEN(VLOOKUP($A67,csapatok!$A:$CN,AO$320,FALSE))-6),'csapat-ranglista'!$A:$FP,AO$321,FALSE)/8,VLOOKUP(VLOOKUP($A67,csapatok!$A:$CN,AO$320,FALSE),'csapat-ranglista'!$A:$FP,AO$321,FALSE)/4),0)</f>
        <v>0</v>
      </c>
      <c r="AP67" s="223">
        <f>IFERROR(IF(RIGHT(VLOOKUP($A67,csapatok!$A:$CN,AP$320,FALSE),5)="Csere",VLOOKUP(LEFT(VLOOKUP($A67,csapatok!$A:$CN,AP$320,FALSE),LEN(VLOOKUP($A67,csapatok!$A:$CN,AP$320,FALSE))-6),'csapat-ranglista'!$A:$FP,AP$321,FALSE)/8,VLOOKUP(VLOOKUP($A67,csapatok!$A:$CN,AP$320,FALSE),'csapat-ranglista'!$A:$FP,AP$321,FALSE)/4),0)</f>
        <v>0</v>
      </c>
      <c r="AQ67" s="223">
        <f>IFERROR(IF(RIGHT(VLOOKUP($A67,csapatok!$A:$CN,AQ$320,FALSE),5)="Csere",VLOOKUP(LEFT(VLOOKUP($A67,csapatok!$A:$CN,AQ$320,FALSE),LEN(VLOOKUP($A67,csapatok!$A:$CN,AQ$320,FALSE))-6),'csapat-ranglista'!$A:$FP,AQ$321,FALSE)/8,VLOOKUP(VLOOKUP($A67,csapatok!$A:$CN,AQ$320,FALSE),'csapat-ranglista'!$A:$FP,AQ$321,FALSE)/4),0)</f>
        <v>3.0347753456164392</v>
      </c>
      <c r="AR67" s="223">
        <f>IFERROR(IF(RIGHT(VLOOKUP($A67,csapatok!$A:$CN,AR$320,FALSE),5)="Csere",VLOOKUP(LEFT(VLOOKUP($A67,csapatok!$A:$CN,AR$320,FALSE),LEN(VLOOKUP($A67,csapatok!$A:$CN,AR$320,FALSE))-6),'csapat-ranglista'!$A:$FP,AR$321,FALSE)/8,VLOOKUP(VLOOKUP($A67,csapatok!$A:$CN,AR$320,FALSE),'csapat-ranglista'!$A:$FP,AR$321,FALSE)/4),0)</f>
        <v>0</v>
      </c>
      <c r="AS67" s="223">
        <f>IFERROR(IF(RIGHT(VLOOKUP($A67,csapatok!$A:$CN,AS$320,FALSE),5)="Csere",VLOOKUP(LEFT(VLOOKUP($A67,csapatok!$A:$CN,AS$320,FALSE),LEN(VLOOKUP($A67,csapatok!$A:$CN,AS$320,FALSE))-6),'csapat-ranglista'!$A:$FP,AS$321,FALSE)/8,VLOOKUP(VLOOKUP($A67,csapatok!$A:$CN,AS$320,FALSE),'csapat-ranglista'!$A:$FP,AS$321,FALSE)/4),0)</f>
        <v>0</v>
      </c>
      <c r="AT67" s="223">
        <f>IFERROR(IF(RIGHT(VLOOKUP($A67,csapatok!$A:$CN,AT$320,FALSE),5)="Csere",VLOOKUP(LEFT(VLOOKUP($A67,csapatok!$A:$CN,AT$320,FALSE),LEN(VLOOKUP($A67,csapatok!$A:$CN,AT$320,FALSE))-6),'csapat-ranglista'!$A:$FP,AT$321,FALSE)/8,VLOOKUP(VLOOKUP($A67,csapatok!$A:$CN,AT$320,FALSE),'csapat-ranglista'!$A:$FP,AT$321,FALSE)/4),0)</f>
        <v>1.4969220571827304</v>
      </c>
      <c r="AU67" s="223">
        <f>IFERROR(IF(RIGHT(VLOOKUP($A67,csapatok!$A:$CN,AU$320,FALSE),5)="Csere",VLOOKUP(LEFT(VLOOKUP($A67,csapatok!$A:$CN,AU$320,FALSE),LEN(VLOOKUP($A67,csapatok!$A:$CN,AU$320,FALSE))-6),'csapat-ranglista'!$A:$FP,AU$321,FALSE)/8,VLOOKUP(VLOOKUP($A67,csapatok!$A:$CN,AU$320,FALSE),'csapat-ranglista'!$A:$FP,AU$321,FALSE)/4),0)</f>
        <v>0</v>
      </c>
      <c r="AV67" s="223">
        <f>IFERROR(IF(RIGHT(VLOOKUP($A67,csapatok!$A:$CN,AV$320,FALSE),5)="Csere",VLOOKUP(LEFT(VLOOKUP($A67,csapatok!$A:$CN,AV$320,FALSE),LEN(VLOOKUP($A67,csapatok!$A:$CN,AV$320,FALSE))-6),'csapat-ranglista'!$A:$FP,AV$321,FALSE)/8,VLOOKUP(VLOOKUP($A67,csapatok!$A:$CN,AV$320,FALSE),'csapat-ranglista'!$A:$FP,AV$321,FALSE)/4),0)</f>
        <v>0</v>
      </c>
      <c r="AW67" s="223">
        <f>IFERROR(IF(RIGHT(VLOOKUP($A67,csapatok!$A:$CN,AW$320,FALSE),5)="Csere",VLOOKUP(LEFT(VLOOKUP($A67,csapatok!$A:$CN,AW$320,FALSE),LEN(VLOOKUP($A67,csapatok!$A:$CN,AW$320,FALSE))-6),'csapat-ranglista'!$A:$FP,AW$321,FALSE)/8,VLOOKUP(VLOOKUP($A67,csapatok!$A:$CN,AW$320,FALSE),'csapat-ranglista'!$A:$FP,AW$321,FALSE)/4),0)</f>
        <v>0</v>
      </c>
      <c r="AX67" s="223">
        <f>IFERROR(IF(RIGHT(VLOOKUP($A67,csapatok!$A:$CN,AX$320,FALSE),5)="Csere",VLOOKUP(LEFT(VLOOKUP($A67,csapatok!$A:$CN,AX$320,FALSE),LEN(VLOOKUP($A67,csapatok!$A:$CN,AX$320,FALSE))-6),'csapat-ranglista'!$A:$FP,AX$321,FALSE)/8,VLOOKUP(VLOOKUP($A67,csapatok!$A:$CN,AX$320,FALSE),'csapat-ranglista'!$A:$FP,AX$321,FALSE)/4),0)</f>
        <v>0</v>
      </c>
      <c r="AY67" s="223">
        <f>IFERROR(IF(RIGHT(VLOOKUP($A67,csapatok!$A:$NN,AY$320,FALSE),5)="Csere",VLOOKUP(LEFT(VLOOKUP($A67,csapatok!$A:$NN,AY$320,FALSE),LEN(VLOOKUP($A67,csapatok!$A:$NN,AY$320,FALSE))-6),'csapat-ranglista'!$A:$FP,AY$321,FALSE)/8,VLOOKUP(VLOOKUP($A67,csapatok!$A:$NN,AY$320,FALSE),'csapat-ranglista'!$A:$FP,AY$321,FALSE)/4),0)</f>
        <v>0</v>
      </c>
      <c r="AZ67" s="223">
        <f>IFERROR(IF(RIGHT(VLOOKUP($A67,csapatok!$A:$NN,AZ$320,FALSE),5)="Csere",VLOOKUP(LEFT(VLOOKUP($A67,csapatok!$A:$NN,AZ$320,FALSE),LEN(VLOOKUP($A67,csapatok!$A:$NN,AZ$320,FALSE))-6),'csapat-ranglista'!$A:$FP,AZ$321,FALSE)/8,VLOOKUP(VLOOKUP($A67,csapatok!$A:$NN,AZ$320,FALSE),'csapat-ranglista'!$A:$FP,AZ$321,FALSE)/4),0)</f>
        <v>0</v>
      </c>
      <c r="BA67" s="223">
        <f>IFERROR(IF(RIGHT(VLOOKUP($A67,csapatok!$A:$NN,BA$320,FALSE),5)="Csere",VLOOKUP(LEFT(VLOOKUP($A67,csapatok!$A:$NN,BA$320,FALSE),LEN(VLOOKUP($A67,csapatok!$A:$NN,BA$320,FALSE))-6),'csapat-ranglista'!$A:$FP,BA$321,FALSE)/8,VLOOKUP(VLOOKUP($A67,csapatok!$A:$NN,BA$320,FALSE),'csapat-ranglista'!$A:$FP,BA$321,FALSE)/4),0)</f>
        <v>0</v>
      </c>
      <c r="BB67" s="223">
        <f>IFERROR(IF(RIGHT(VLOOKUP($A67,csapatok!$A:$NN,BB$320,FALSE),5)="Csere",VLOOKUP(LEFT(VLOOKUP($A67,csapatok!$A:$NN,BB$320,FALSE),LEN(VLOOKUP($A67,csapatok!$A:$NN,BB$320,FALSE))-6),'csapat-ranglista'!$A:$FP,BB$321,FALSE)/8,VLOOKUP(VLOOKUP($A67,csapatok!$A:$NN,BB$320,FALSE),'csapat-ranglista'!$A:$FP,BB$321,FALSE)/4),0)</f>
        <v>0</v>
      </c>
      <c r="BC67" s="224">
        <f>versenyek!$ES$11*IFERROR(VLOOKUP(VLOOKUP($A67,versenyek!ER:ET,3,FALSE),szabalyok!$A$16:$B$23,2,FALSE)/4,0)</f>
        <v>0</v>
      </c>
      <c r="BD67" s="224">
        <f>versenyek!$EV$11*IFERROR(VLOOKUP(VLOOKUP($A67,versenyek!EU:EW,3,FALSE),szabalyok!$A$16:$B$23,2,FALSE)/4,0)</f>
        <v>0</v>
      </c>
      <c r="BE67" s="223">
        <f>IFERROR(IF(RIGHT(VLOOKUP($A67,csapatok!$A:$NN,BE$320,FALSE),5)="Csere",VLOOKUP(LEFT(VLOOKUP($A67,csapatok!$A:$NN,BE$320,FALSE),LEN(VLOOKUP($A67,csapatok!$A:$NN,BE$320,FALSE))-6),'csapat-ranglista'!$A:$FP,BE$321,FALSE)/8,VLOOKUP(VLOOKUP($A67,csapatok!$A:$NN,BE$320,FALSE),'csapat-ranglista'!$A:$FP,BE$321,FALSE)/4),0)</f>
        <v>0</v>
      </c>
      <c r="BF67" s="223">
        <f>IFERROR(IF(RIGHT(VLOOKUP($A67,csapatok!$A:$NN,BF$320,FALSE),5)="Csere",VLOOKUP(LEFT(VLOOKUP($A67,csapatok!$A:$NN,BF$320,FALSE),LEN(VLOOKUP($A67,csapatok!$A:$NN,BF$320,FALSE))-6),'csapat-ranglista'!$A:$FP,BF$321,FALSE)/8,VLOOKUP(VLOOKUP($A67,csapatok!$A:$NN,BF$320,FALSE),'csapat-ranglista'!$A:$FP,BF$321,FALSE)/4),0)</f>
        <v>0</v>
      </c>
      <c r="BG67" s="223">
        <f>IFERROR(IF(RIGHT(VLOOKUP($A67,csapatok!$A:$NN,BG$320,FALSE),5)="Csere",VLOOKUP(LEFT(VLOOKUP($A67,csapatok!$A:$NN,BG$320,FALSE),LEN(VLOOKUP($A67,csapatok!$A:$NN,BG$320,FALSE))-6),'csapat-ranglista'!$A:$FP,BG$321,FALSE)/8,VLOOKUP(VLOOKUP($A67,csapatok!$A:$NN,BG$320,FALSE),'csapat-ranglista'!$A:$FP,BG$321,FALSE)/4),0)</f>
        <v>0</v>
      </c>
      <c r="BH67" s="223">
        <f>IFERROR(IF(RIGHT(VLOOKUP($A67,csapatok!$A:$NN,BH$320,FALSE),5)="Csere",VLOOKUP(LEFT(VLOOKUP($A67,csapatok!$A:$NN,BH$320,FALSE),LEN(VLOOKUP($A67,csapatok!$A:$NN,BH$320,FALSE))-6),'csapat-ranglista'!$A:$FP,BH$321,FALSE)/8,VLOOKUP(VLOOKUP($A67,csapatok!$A:$NN,BH$320,FALSE),'csapat-ranglista'!$A:$FP,BH$321,FALSE)/4),0)</f>
        <v>0</v>
      </c>
      <c r="BI67" s="223">
        <f>IFERROR(IF(RIGHT(VLOOKUP($A67,csapatok!$A:$NN,BI$320,FALSE),5)="Csere",VLOOKUP(LEFT(VLOOKUP($A67,csapatok!$A:$NN,BI$320,FALSE),LEN(VLOOKUP($A67,csapatok!$A:$NN,BI$320,FALSE))-6),'csapat-ranglista'!$A:$FP,BI$321,FALSE)/8,VLOOKUP(VLOOKUP($A67,csapatok!$A:$NN,BI$320,FALSE),'csapat-ranglista'!$A:$FP,BI$321,FALSE)/4),0)</f>
        <v>0</v>
      </c>
      <c r="BJ67" s="223">
        <f>IFERROR(IF(RIGHT(VLOOKUP($A67,csapatok!$A:$NN,BJ$320,FALSE),5)="Csere",VLOOKUP(LEFT(VLOOKUP($A67,csapatok!$A:$NN,BJ$320,FALSE),LEN(VLOOKUP($A67,csapatok!$A:$NN,BJ$320,FALSE))-6),'csapat-ranglista'!$A:$FP,BJ$321,FALSE)/8,VLOOKUP(VLOOKUP($A67,csapatok!$A:$NN,BJ$320,FALSE),'csapat-ranglista'!$A:$FP,BJ$321,FALSE)/4),0)</f>
        <v>0</v>
      </c>
      <c r="BK67" s="223">
        <f>IFERROR(IF(RIGHT(VLOOKUP($A67,csapatok!$A:$NN,BK$320,FALSE),5)="Csere",VLOOKUP(LEFT(VLOOKUP($A67,csapatok!$A:$NN,BK$320,FALSE),LEN(VLOOKUP($A67,csapatok!$A:$NN,BK$320,FALSE))-6),'csapat-ranglista'!$A:$FP,BK$321,FALSE)/8,VLOOKUP(VLOOKUP($A67,csapatok!$A:$NN,BK$320,FALSE),'csapat-ranglista'!$A:$FP,BK$321,FALSE)/4),0)</f>
        <v>0</v>
      </c>
      <c r="BL67" s="223">
        <f>IFERROR(IF(RIGHT(VLOOKUP($A67,csapatok!$A:$NN,BL$320,FALSE),5)="Csere",VLOOKUP(LEFT(VLOOKUP($A67,csapatok!$A:$NN,BL$320,FALSE),LEN(VLOOKUP($A67,csapatok!$A:$NN,BL$320,FALSE))-6),'csapat-ranglista'!$A:$FP,BL$321,FALSE)/8,VLOOKUP(VLOOKUP($A67,csapatok!$A:$NN,BL$320,FALSE),'csapat-ranglista'!$A:$FP,BL$321,FALSE)/4),0)</f>
        <v>0</v>
      </c>
      <c r="BM67" s="223">
        <f>IFERROR(IF(RIGHT(VLOOKUP($A67,csapatok!$A:$NN,BM$320,FALSE),5)="Csere",VLOOKUP(LEFT(VLOOKUP($A67,csapatok!$A:$NN,BM$320,FALSE),LEN(VLOOKUP($A67,csapatok!$A:$NN,BM$320,FALSE))-6),'csapat-ranglista'!$A:$FP,BM$321,FALSE)/8,VLOOKUP(VLOOKUP($A67,csapatok!$A:$NN,BM$320,FALSE),'csapat-ranglista'!$A:$FP,BM$321,FALSE)/4),0)</f>
        <v>0</v>
      </c>
      <c r="BN67" s="223">
        <f>IFERROR(IF(RIGHT(VLOOKUP($A67,csapatok!$A:$NN,BN$320,FALSE),5)="Csere",VLOOKUP(LEFT(VLOOKUP($A67,csapatok!$A:$NN,BN$320,FALSE),LEN(VLOOKUP($A67,csapatok!$A:$NN,BN$320,FALSE))-6),'csapat-ranglista'!$A:$FP,BN$321,FALSE)/8,VLOOKUP(VLOOKUP($A67,csapatok!$A:$NN,BN$320,FALSE),'csapat-ranglista'!$A:$FP,BN$321,FALSE)/4),0)</f>
        <v>0</v>
      </c>
      <c r="BO67" s="223">
        <f>IFERROR(IF(RIGHT(VLOOKUP($A67,csapatok!$A:$NN,BO$320,FALSE),5)="Csere",VLOOKUP(LEFT(VLOOKUP($A67,csapatok!$A:$NN,BO$320,FALSE),LEN(VLOOKUP($A67,csapatok!$A:$NN,BO$320,FALSE))-6),'csapat-ranglista'!$A:$FP,BO$321,FALSE)/8,VLOOKUP(VLOOKUP($A67,csapatok!$A:$NN,BO$320,FALSE),'csapat-ranglista'!$A:$FP,BO$321,FALSE)/4),0)</f>
        <v>0</v>
      </c>
      <c r="BP67" s="223">
        <f>IFERROR(IF(RIGHT(VLOOKUP($A67,csapatok!$A:$NN,BP$320,FALSE),5)="Csere",VLOOKUP(LEFT(VLOOKUP($A67,csapatok!$A:$NN,BP$320,FALSE),LEN(VLOOKUP($A67,csapatok!$A:$NN,BP$320,FALSE))-6),'csapat-ranglista'!$A:$FP,BP$321,FALSE)/8,VLOOKUP(VLOOKUP($A67,csapatok!$A:$NN,BP$320,FALSE),'csapat-ranglista'!$A:$FP,BP$321,FALSE)/4),0)</f>
        <v>0</v>
      </c>
      <c r="BQ67" s="223">
        <f>IFERROR(IF(RIGHT(VLOOKUP($A67,csapatok!$A:$NN,BQ$320,FALSE),5)="Csere",VLOOKUP(LEFT(VLOOKUP($A67,csapatok!$A:$NN,BQ$320,FALSE),LEN(VLOOKUP($A67,csapatok!$A:$NN,BQ$320,FALSE))-6),'csapat-ranglista'!$A:$FP,BQ$321,FALSE)/8,VLOOKUP(VLOOKUP($A67,csapatok!$A:$NN,BQ$320,FALSE),'csapat-ranglista'!$A:$FP,BQ$321,FALSE)/4),0)</f>
        <v>0</v>
      </c>
      <c r="BR67" s="223">
        <f>IFERROR(IF(RIGHT(VLOOKUP($A67,csapatok!$A:$NN,BR$320,FALSE),5)="Csere",VLOOKUP(LEFT(VLOOKUP($A67,csapatok!$A:$NN,BR$320,FALSE),LEN(VLOOKUP($A67,csapatok!$A:$NN,BR$320,FALSE))-6),'csapat-ranglista'!$A:$FP,BR$321,FALSE)/8,VLOOKUP(VLOOKUP($A67,csapatok!$A:$NN,BR$320,FALSE),'csapat-ranglista'!$A:$FP,BR$321,FALSE)/4),0)</f>
        <v>0</v>
      </c>
      <c r="BS67" s="223">
        <f>IFERROR(IF(RIGHT(VLOOKUP($A67,csapatok!$A:$NN,BS$320,FALSE),5)="Csere",VLOOKUP(LEFT(VLOOKUP($A67,csapatok!$A:$NN,BS$320,FALSE),LEN(VLOOKUP($A67,csapatok!$A:$NN,BS$320,FALSE))-6),'csapat-ranglista'!$A:$FP,BS$321,FALSE)/8,VLOOKUP(VLOOKUP($A67,csapatok!$A:$NN,BS$320,FALSE),'csapat-ranglista'!$A:$FP,BS$321,FALSE)/4),0)</f>
        <v>0</v>
      </c>
      <c r="BT67" s="223">
        <f>IFERROR(IF(RIGHT(VLOOKUP($A67,csapatok!$A:$NN,BT$320,FALSE),5)="Csere",VLOOKUP(LEFT(VLOOKUP($A67,csapatok!$A:$NN,BT$320,FALSE),LEN(VLOOKUP($A67,csapatok!$A:$NN,BT$320,FALSE))-6),'csapat-ranglista'!$A:$FP,BT$321,FALSE)/8,VLOOKUP(VLOOKUP($A67,csapatok!$A:$NN,BT$320,FALSE),'csapat-ranglista'!$A:$FP,BT$321,FALSE)/4),0)</f>
        <v>0</v>
      </c>
      <c r="BU67" s="223">
        <f>IFERROR(IF(RIGHT(VLOOKUP($A67,csapatok!$A:$NN,BU$320,FALSE),5)="Csere",VLOOKUP(LEFT(VLOOKUP($A67,csapatok!$A:$NN,BU$320,FALSE),LEN(VLOOKUP($A67,csapatok!$A:$NN,BU$320,FALSE))-6),'csapat-ranglista'!$A:$FP,BU$321,FALSE)/8,VLOOKUP(VLOOKUP($A67,csapatok!$A:$NN,BU$320,FALSE),'csapat-ranglista'!$A:$FP,BU$321,FALSE)/4),0)</f>
        <v>0</v>
      </c>
      <c r="BV67" s="223">
        <f>IFERROR(IF(RIGHT(VLOOKUP($A67,csapatok!$A:$NN,BV$320,FALSE),5)="Csere",VLOOKUP(LEFT(VLOOKUP($A67,csapatok!$A:$NN,BV$320,FALSE),LEN(VLOOKUP($A67,csapatok!$A:$NN,BV$320,FALSE))-6),'csapat-ranglista'!$A:$FP,BV$321,FALSE)/8,VLOOKUP(VLOOKUP($A67,csapatok!$A:$NN,BV$320,FALSE),'csapat-ranglista'!$A:$FP,BV$321,FALSE)/4),0)</f>
        <v>0</v>
      </c>
      <c r="BW67" s="223">
        <f>IFERROR(IF(RIGHT(VLOOKUP($A67,csapatok!$A:$NN,BW$320,FALSE),5)="Csere",VLOOKUP(LEFT(VLOOKUP($A67,csapatok!$A:$NN,BW$320,FALSE),LEN(VLOOKUP($A67,csapatok!$A:$NN,BW$320,FALSE))-6),'csapat-ranglista'!$A:$FP,BW$321,FALSE)/8,VLOOKUP(VLOOKUP($A67,csapatok!$A:$NN,BW$320,FALSE),'csapat-ranglista'!$A:$FP,BW$321,FALSE)/4),0)</f>
        <v>0</v>
      </c>
      <c r="BX67" s="223">
        <f>IFERROR(IF(RIGHT(VLOOKUP($A67,csapatok!$A:$NN,BX$320,FALSE),5)="Csere",VLOOKUP(LEFT(VLOOKUP($A67,csapatok!$A:$NN,BX$320,FALSE),LEN(VLOOKUP($A67,csapatok!$A:$NN,BX$320,FALSE))-6),'csapat-ranglista'!$A:$FP,BX$321,FALSE)/8,VLOOKUP(VLOOKUP($A67,csapatok!$A:$NN,BX$320,FALSE),'csapat-ranglista'!$A:$FP,BX$321,FALSE)/4),0)</f>
        <v>0</v>
      </c>
      <c r="BY67" s="223">
        <f>IFERROR(IF(RIGHT(VLOOKUP($A67,csapatok!$A:$NN,BY$320,FALSE),5)="Csere",VLOOKUP(LEFT(VLOOKUP($A67,csapatok!$A:$NN,BY$320,FALSE),LEN(VLOOKUP($A67,csapatok!$A:$NN,BY$320,FALSE))-6),'csapat-ranglista'!$A:$FP,BY$321,FALSE)/8,VLOOKUP(VLOOKUP($A67,csapatok!$A:$NN,BY$320,FALSE),'csapat-ranglista'!$A:$FP,BY$321,FALSE)/4),0)</f>
        <v>0</v>
      </c>
      <c r="BZ67" s="223">
        <f>IFERROR(IF(RIGHT(VLOOKUP($A67,csapatok!$A:$NN,BZ$320,FALSE),5)="Csere",VLOOKUP(LEFT(VLOOKUP($A67,csapatok!$A:$NN,BZ$320,FALSE),LEN(VLOOKUP($A67,csapatok!$A:$NN,BZ$320,FALSE))-6),'csapat-ranglista'!$A:$FP,BZ$321,FALSE)/8,VLOOKUP(VLOOKUP($A67,csapatok!$A:$NN,BZ$320,FALSE),'csapat-ranglista'!$A:$FP,BZ$321,FALSE)/4),0)</f>
        <v>0</v>
      </c>
      <c r="CA67" s="223">
        <f>IFERROR(IF(RIGHT(VLOOKUP($A67,csapatok!$A:$NN,CA$320,FALSE),5)="Csere",VLOOKUP(LEFT(VLOOKUP($A67,csapatok!$A:$NN,CA$320,FALSE),LEN(VLOOKUP($A67,csapatok!$A:$NN,CA$320,FALSE))-6),'csapat-ranglista'!$A:$FP,CA$321,FALSE)/8,VLOOKUP(VLOOKUP($A67,csapatok!$A:$NN,CA$320,FALSE),'csapat-ranglista'!$A:$FP,CA$321,FALSE)/4),0)</f>
        <v>1.6504567897215605</v>
      </c>
      <c r="CB67" s="223">
        <f>IFERROR(IF(RIGHT(VLOOKUP($A67,csapatok!$A:$NN,CB$320,FALSE),5)="Csere",VLOOKUP(LEFT(VLOOKUP($A67,csapatok!$A:$NN,CB$320,FALSE),LEN(VLOOKUP($A67,csapatok!$A:$NN,CB$320,FALSE))-6),'csapat-ranglista'!$A:$FP,CB$321,FALSE)/8,VLOOKUP(VLOOKUP($A67,csapatok!$A:$NN,CB$320,FALSE),'csapat-ranglista'!$A:$FP,CB$321,FALSE)/4),0)</f>
        <v>0</v>
      </c>
      <c r="CC67" s="223">
        <f>IFERROR(IF(RIGHT(VLOOKUP($A67,csapatok!$A:$NN,CC$320,FALSE),5)="Csere",VLOOKUP(LEFT(VLOOKUP($A67,csapatok!$A:$NN,CC$320,FALSE),LEN(VLOOKUP($A67,csapatok!$A:$NN,CC$320,FALSE))-6),'csapat-ranglista'!$A:$FP,CC$321,FALSE)/8,VLOOKUP(VLOOKUP($A67,csapatok!$A:$NN,CC$320,FALSE),'csapat-ranglista'!$A:$FP,CC$321,FALSE)/4),0)</f>
        <v>0</v>
      </c>
      <c r="CD67" s="223">
        <f>IFERROR(IF(RIGHT(VLOOKUP($A67,csapatok!$A:$NN,CD$320,FALSE),5)="Csere",VLOOKUP(LEFT(VLOOKUP($A67,csapatok!$A:$NN,CD$320,FALSE),LEN(VLOOKUP($A67,csapatok!$A:$NN,CD$320,FALSE))-6),'csapat-ranglista'!$A:$FP,CD$321,FALSE)/8,VLOOKUP(VLOOKUP($A67,csapatok!$A:$NN,CD$320,FALSE),'csapat-ranglista'!$A:$FP,CD$321,FALSE)/4),0)</f>
        <v>0</v>
      </c>
      <c r="CE67" s="223">
        <f>IFERROR(IF(RIGHT(VLOOKUP($A67,csapatok!$A:$NN,CE$320,FALSE),5)="Csere",VLOOKUP(LEFT(VLOOKUP($A67,csapatok!$A:$NN,CE$320,FALSE),LEN(VLOOKUP($A67,csapatok!$A:$NN,CE$320,FALSE))-6),'csapat-ranglista'!$A:$FP,CE$321,FALSE)/8,VLOOKUP(VLOOKUP($A67,csapatok!$A:$NN,CE$320,FALSE),'csapat-ranglista'!$A:$FP,CE$321,FALSE)/4),0)</f>
        <v>0</v>
      </c>
      <c r="CF67" s="223">
        <f>IFERROR(IF(RIGHT(VLOOKUP($A67,csapatok!$A:$NN,CF$320,FALSE),5)="Csere",VLOOKUP(LEFT(VLOOKUP($A67,csapatok!$A:$NN,CF$320,FALSE),LEN(VLOOKUP($A67,csapatok!$A:$NN,CF$320,FALSE))-6),'csapat-ranglista'!$A:$FP,CF$321,FALSE)/8,VLOOKUP(VLOOKUP($A67,csapatok!$A:$NN,CF$320,FALSE),'csapat-ranglista'!$A:$FP,CF$321,FALSE)/4),0)</f>
        <v>0</v>
      </c>
      <c r="CG67" s="223">
        <f>IFERROR(IF(RIGHT(VLOOKUP($A67,csapatok!$A:$NN,CG$320,FALSE),5)="Csere",VLOOKUP(LEFT(VLOOKUP($A67,csapatok!$A:$NN,CG$320,FALSE),LEN(VLOOKUP($A67,csapatok!$A:$NN,CG$320,FALSE))-6),'csapat-ranglista'!$A:$FP,CG$321,FALSE)/8,VLOOKUP(VLOOKUP($A67,csapatok!$A:$NN,CG$320,FALSE),'csapat-ranglista'!$A:$FP,CG$321,FALSE)/4),0)</f>
        <v>0</v>
      </c>
      <c r="CH67" s="223">
        <f>IFERROR(IF(RIGHT(VLOOKUP($A67,csapatok!$A:$NN,CH$320,FALSE),5)="Csere",VLOOKUP(LEFT(VLOOKUP($A67,csapatok!$A:$NN,CH$320,FALSE),LEN(VLOOKUP($A67,csapatok!$A:$NN,CH$320,FALSE))-6),'csapat-ranglista'!$A:$FP,CH$321,FALSE)/8,VLOOKUP(VLOOKUP($A67,csapatok!$A:$NN,CH$320,FALSE),'csapat-ranglista'!$A:$FP,CH$321,FALSE)/4),0)</f>
        <v>0</v>
      </c>
      <c r="CI67" s="223">
        <f>IFERROR(IF(RIGHT(VLOOKUP($A67,csapatok!$A:$NN,CI$320,FALSE),5)="Csere",VLOOKUP(LEFT(VLOOKUP($A67,csapatok!$A:$NN,CI$320,FALSE),LEN(VLOOKUP($A67,csapatok!$A:$NN,CI$320,FALSE))-6),'csapat-ranglista'!$A:$FP,CI$321,FALSE)/8,VLOOKUP(VLOOKUP($A67,csapatok!$A:$NN,CI$320,FALSE),'csapat-ranglista'!$A:$FP,CI$321,FALSE)/4),0)</f>
        <v>0</v>
      </c>
      <c r="CJ67" s="224">
        <f>versenyek!$IQ$11*IFERROR(VLOOKUP(VLOOKUP($A67,versenyek!IP:IR,3,FALSE),szabalyok!$A$16:$B$23,2,FALSE)/4,0)</f>
        <v>0</v>
      </c>
      <c r="CK67" s="224">
        <f>versenyek!$IT$11*IFERROR(VLOOKUP(VLOOKUP($A67,versenyek!IS:IU,3,FALSE),szabalyok!$A$16:$B$23,2,FALSE)/4,0)</f>
        <v>0</v>
      </c>
      <c r="CL67" s="223">
        <f>IFERROR(IF(RIGHT(VLOOKUP($A67,csapatok!$A:$NN,CL$320,FALSE),5)="Csere",VLOOKUP(LEFT(VLOOKUP($A67,csapatok!$A:$NN,CL$320,FALSE),LEN(VLOOKUP($A67,csapatok!$A:$NN,CL$320,FALSE))-6),'csapat-ranglista'!$A:$FP,CL$321,FALSE)/8,VLOOKUP(VLOOKUP($A67,csapatok!$A:$NN,CL$320,FALSE),'csapat-ranglista'!$A:$FP,CL$321,FALSE)/4),0)</f>
        <v>0</v>
      </c>
      <c r="CM67" s="223">
        <f>IFERROR(IF(RIGHT(VLOOKUP($A67,csapatok!$A:$NN,CM$320,FALSE),5)="Csere",VLOOKUP(LEFT(VLOOKUP($A67,csapatok!$A:$NN,CM$320,FALSE),LEN(VLOOKUP($A67,csapatok!$A:$NN,CM$320,FALSE))-6),'csapat-ranglista'!$A:$FP,CM$321,FALSE)/8,VLOOKUP(VLOOKUP($A67,csapatok!$A:$NN,CM$320,FALSE),'csapat-ranglista'!$A:$FP,CM$321,FALSE)/4),0)</f>
        <v>0</v>
      </c>
      <c r="CN67" s="223">
        <f>IFERROR(IF(RIGHT(VLOOKUP($A67,csapatok!$A:$NN,CN$320,FALSE),5)="Csere",VLOOKUP(LEFT(VLOOKUP($A67,csapatok!$A:$NN,CN$320,FALSE),LEN(VLOOKUP($A67,csapatok!$A:$NN,CN$320,FALSE))-6),'csapat-ranglista'!$A:$FP,CN$321,FALSE)/8,VLOOKUP(VLOOKUP($A67,csapatok!$A:$NN,CN$320,FALSE),'csapat-ranglista'!$A:$FP,CN$321,FALSE)/4),0)</f>
        <v>0</v>
      </c>
      <c r="CO67" s="223">
        <f>IFERROR(IF(RIGHT(VLOOKUP($A67,csapatok!$A:$NN,CO$320,FALSE),5)="Csere",VLOOKUP(LEFT(VLOOKUP($A67,csapatok!$A:$NN,CO$320,FALSE),LEN(VLOOKUP($A67,csapatok!$A:$NN,CO$320,FALSE))-6),'csapat-ranglista'!$A:$FP,CO$321,FALSE)/8,VLOOKUP(VLOOKUP($A67,csapatok!$A:$NN,CO$320,FALSE),'csapat-ranglista'!$A:$FP,CO$321,FALSE)/4),0)</f>
        <v>0</v>
      </c>
      <c r="CP67" s="223">
        <f>IFERROR(IF(RIGHT(VLOOKUP($A67,csapatok!$A:$NN,CP$320,FALSE),5)="Csere",VLOOKUP(LEFT(VLOOKUP($A67,csapatok!$A:$NN,CP$320,FALSE),LEN(VLOOKUP($A67,csapatok!$A:$NN,CP$320,FALSE))-6),'csapat-ranglista'!$A:$FP,CP$321,FALSE)/8,VLOOKUP(VLOOKUP($A67,csapatok!$A:$NN,CP$320,FALSE),'csapat-ranglista'!$A:$FP,CP$321,FALSE)/4),0)</f>
        <v>2.4206869312689441</v>
      </c>
      <c r="CQ67" s="223">
        <f>IFERROR(IF(RIGHT(VLOOKUP($A67,csapatok!$A:$NN,CQ$320,FALSE),5)="Csere",VLOOKUP(LEFT(VLOOKUP($A67,csapatok!$A:$NN,CQ$320,FALSE),LEN(VLOOKUP($A67,csapatok!$A:$NN,CQ$320,FALSE))-6),'csapat-ranglista'!$A:$FP,CQ$321,FALSE)/8,VLOOKUP(VLOOKUP($A67,csapatok!$A:$NN,CQ$320,FALSE),'csapat-ranglista'!$A:$FP,CQ$321,FALSE)/4),0)</f>
        <v>0</v>
      </c>
      <c r="CR67" s="223">
        <f>IFERROR(IF(RIGHT(VLOOKUP($A67,csapatok!$A:$NN,CR$320,FALSE),5)="Csere",VLOOKUP(LEFT(VLOOKUP($A67,csapatok!$A:$NN,CR$320,FALSE),LEN(VLOOKUP($A67,csapatok!$A:$NN,CR$320,FALSE))-6),'csapat-ranglista'!$A:$FP,CR$321,FALSE)/8,VLOOKUP(VLOOKUP($A67,csapatok!$A:$NN,CR$320,FALSE),'csapat-ranglista'!$A:$FP,CR$321,FALSE)/4),0)</f>
        <v>0</v>
      </c>
      <c r="CS67" s="223">
        <f>IFERROR(IF(RIGHT(VLOOKUP($A67,csapatok!$A:$NN,CS$320,FALSE),5)="Csere",VLOOKUP(LEFT(VLOOKUP($A67,csapatok!$A:$NN,CS$320,FALSE),LEN(VLOOKUP($A67,csapatok!$A:$NN,CS$320,FALSE))-6),'csapat-ranglista'!$A:$FP,CS$321,FALSE)/8,VLOOKUP(VLOOKUP($A67,csapatok!$A:$NN,CS$320,FALSE),'csapat-ranglista'!$A:$FP,CS$321,FALSE)/4),0)</f>
        <v>0</v>
      </c>
      <c r="CT67" s="223">
        <f>IFERROR(IF(RIGHT(VLOOKUP($A67,csapatok!$A:$NN,CT$320,FALSE),5)="Csere",VLOOKUP(LEFT(VLOOKUP($A67,csapatok!$A:$NN,CT$320,FALSE),LEN(VLOOKUP($A67,csapatok!$A:$NN,CT$320,FALSE))-6),'csapat-ranglista'!$A:$FP,CT$321,FALSE)/8,VLOOKUP(VLOOKUP($A67,csapatok!$A:$NN,CT$320,FALSE),'csapat-ranglista'!$A:$FP,CT$321,FALSE)/4),0)</f>
        <v>0</v>
      </c>
      <c r="CU67" s="223">
        <f>IFERROR(IF(RIGHT(VLOOKUP($A67,csapatok!$A:$NN,CU$320,FALSE),5)="Csere",VLOOKUP(LEFT(VLOOKUP($A67,csapatok!$A:$NN,CU$320,FALSE),LEN(VLOOKUP($A67,csapatok!$A:$NN,CU$320,FALSE))-6),'csapat-ranglista'!$A:$FP,CU$321,FALSE)/8,VLOOKUP(VLOOKUP($A67,csapatok!$A:$NN,CU$320,FALSE),'csapat-ranglista'!$A:$FP,CU$321,FALSE)/4),0)</f>
        <v>0</v>
      </c>
      <c r="CV67" s="223">
        <f>IFERROR(IF(RIGHT(VLOOKUP($A67,csapatok!$A:$NN,CV$320,FALSE),5)="Csere",VLOOKUP(LEFT(VLOOKUP($A67,csapatok!$A:$NN,CV$320,FALSE),LEN(VLOOKUP($A67,csapatok!$A:$NN,CV$320,FALSE))-6),'csapat-ranglista'!$A:$FP,CV$321,FALSE)/8,VLOOKUP(VLOOKUP($A67,csapatok!$A:$NN,CV$320,FALSE),'csapat-ranglista'!$A:$FP,CV$321,FALSE)/4),0)</f>
        <v>0</v>
      </c>
      <c r="CW67" s="223">
        <f>IFERROR(IF(RIGHT(VLOOKUP($A67,csapatok!$A:$NN,CW$320,FALSE),5)="Csere",VLOOKUP(LEFT(VLOOKUP($A67,csapatok!$A:$NN,CW$320,FALSE),LEN(VLOOKUP($A67,csapatok!$A:$NN,CW$320,FALSE))-6),'csapat-ranglista'!$A:$FP,CW$321,FALSE)/8,VLOOKUP(VLOOKUP($A67,csapatok!$A:$NN,CW$320,FALSE),'csapat-ranglista'!$A:$FP,CW$321,FALSE)/4),0)</f>
        <v>1.6779032319120519</v>
      </c>
      <c r="CX67" s="223">
        <f>IFERROR(IF(RIGHT(VLOOKUP($A67,csapatok!$A:$NN,CX$320,FALSE),5)="Csere",VLOOKUP(LEFT(VLOOKUP($A67,csapatok!$A:$NN,CX$320,FALSE),LEN(VLOOKUP($A67,csapatok!$A:$NN,CX$320,FALSE))-6),'csapat-ranglista'!$A:$FP,CX$321,FALSE)/8,VLOOKUP(VLOOKUP($A67,csapatok!$A:$NN,CX$320,FALSE),'csapat-ranglista'!$A:$FP,CX$321,FALSE)/4),0)</f>
        <v>0</v>
      </c>
      <c r="CY67" s="223">
        <f>IFERROR(IF(RIGHT(VLOOKUP($A67,csapatok!$A:$NN,CY$320,FALSE),5)="Csere",VLOOKUP(LEFT(VLOOKUP($A67,csapatok!$A:$NN,CY$320,FALSE),LEN(VLOOKUP($A67,csapatok!$A:$NN,CY$320,FALSE))-6),'csapat-ranglista'!$A:$FP,CY$321,FALSE)/8,VLOOKUP(VLOOKUP($A67,csapatok!$A:$NN,CY$320,FALSE),'csapat-ranglista'!$A:$FP,CY$321,FALSE)/4),0)</f>
        <v>0</v>
      </c>
      <c r="CZ67" s="223">
        <f>IFERROR(IF(RIGHT(VLOOKUP($A67,csapatok!$A:$NN,CZ$320,FALSE),5)="Csere",VLOOKUP(LEFT(VLOOKUP($A67,csapatok!$A:$NN,CZ$320,FALSE),LEN(VLOOKUP($A67,csapatok!$A:$NN,CZ$320,FALSE))-6),'csapat-ranglista'!$A:$FP,CZ$321,FALSE)/8,VLOOKUP(VLOOKUP($A67,csapatok!$A:$NN,CZ$320,FALSE),'csapat-ranglista'!$A:$FP,CZ$321,FALSE)/4),0)</f>
        <v>0</v>
      </c>
      <c r="DA67" s="223">
        <f>IFERROR(IF(RIGHT(VLOOKUP($A67,csapatok!$A:$NN,DA$320,FALSE),5)="Csere",VLOOKUP(LEFT(VLOOKUP($A67,csapatok!$A:$NN,DA$320,FALSE),LEN(VLOOKUP($A67,csapatok!$A:$NN,DA$320,FALSE))-6),'csapat-ranglista'!$A:$FP,DA$321,FALSE)/8,VLOOKUP(VLOOKUP($A67,csapatok!$A:$NN,DA$320,FALSE),'csapat-ranglista'!$A:$FP,DA$321,FALSE)/4),0)</f>
        <v>0</v>
      </c>
      <c r="DB67" s="223">
        <f>IFERROR(IF(RIGHT(VLOOKUP($A67,csapatok!$A:$NN,DB$320,FALSE),5)="Csere",VLOOKUP(LEFT(VLOOKUP($A67,csapatok!$A:$NN,DB$320,FALSE),LEN(VLOOKUP($A67,csapatok!$A:$NN,DB$320,FALSE))-6),'csapat-ranglista'!$A:$FP,DB$321,FALSE)/8,VLOOKUP(VLOOKUP($A67,csapatok!$A:$NN,DB$320,FALSE),'csapat-ranglista'!$A:$FP,DB$321,FALSE)/4),0)</f>
        <v>0</v>
      </c>
      <c r="DC67" s="223">
        <f>IFERROR(IF(RIGHT(VLOOKUP($A67,csapatok!$A:$NN,DC$320,FALSE),5)="Csere",VLOOKUP(LEFT(VLOOKUP($A67,csapatok!$A:$NN,DC$320,FALSE),LEN(VLOOKUP($A67,csapatok!$A:$NN,DC$320,FALSE))-6),'csapat-ranglista'!$A:$FP,DC$321,FALSE)/8,VLOOKUP(VLOOKUP($A67,csapatok!$A:$NN,DC$320,FALSE),'csapat-ranglista'!$A:$FP,DC$321,FALSE)/4),0)</f>
        <v>0</v>
      </c>
      <c r="DD67" s="223">
        <f>IFERROR(IF(RIGHT(VLOOKUP($A67,csapatok!$A:$NN,DD$320,FALSE),5)="Csere",VLOOKUP(LEFT(VLOOKUP($A67,csapatok!$A:$NN,DD$320,FALSE),LEN(VLOOKUP($A67,csapatok!$A:$NN,DD$320,FALSE))-6),'csapat-ranglista'!$A:$FP,DD$321,FALSE)/8,VLOOKUP(VLOOKUP($A67,csapatok!$A:$NN,DD$320,FALSE),'csapat-ranglista'!$A:$FP,DD$321,FALSE)/4),0)</f>
        <v>0</v>
      </c>
      <c r="DE67" s="223">
        <f>IFERROR(IF(RIGHT(VLOOKUP($A67,csapatok!$A:$NN,DE$320,FALSE),5)="Csere",VLOOKUP(LEFT(VLOOKUP($A67,csapatok!$A:$NN,DE$320,FALSE),LEN(VLOOKUP($A67,csapatok!$A:$NN,DE$320,FALSE))-6),'csapat-ranglista'!$A:$FP,DE$321,FALSE)/8,VLOOKUP(VLOOKUP($A67,csapatok!$A:$NN,DE$320,FALSE),'csapat-ranglista'!$A:$FP,DE$321,FALSE)/4),0)</f>
        <v>0</v>
      </c>
      <c r="DF67" s="223">
        <f>IFERROR(IF(RIGHT(VLOOKUP($A67,csapatok!$A:$NN,DF$320,FALSE),5)="Csere",VLOOKUP(LEFT(VLOOKUP($A67,csapatok!$A:$NN,DF$320,FALSE),LEN(VLOOKUP($A67,csapatok!$A:$NN,DF$320,FALSE))-6),'csapat-ranglista'!$A:$FP,DF$321,FALSE)/8,VLOOKUP(VLOOKUP($A67,csapatok!$A:$NN,DF$320,FALSE),'csapat-ranglista'!$A:$FP,DF$321,FALSE)/4),0)</f>
        <v>0</v>
      </c>
      <c r="DG67" s="223">
        <f>IFERROR(IF(RIGHT(VLOOKUP($A67,csapatok!$A:$NN,DG$320,FALSE),5)="Csere",VLOOKUP(LEFT(VLOOKUP($A67,csapatok!$A:$NN,DG$320,FALSE),LEN(VLOOKUP($A67,csapatok!$A:$NN,DG$320,FALSE))-6),'csapat-ranglista'!$A:$FP,DG$321,FALSE)/8,VLOOKUP(VLOOKUP($A67,csapatok!$A:$NN,DG$320,FALSE),'csapat-ranglista'!$A:$FP,DG$321,FALSE)/4),0)</f>
        <v>0</v>
      </c>
      <c r="DH67" s="223">
        <f>IFERROR(IF(RIGHT(VLOOKUP($A67,csapatok!$A:$NN,DH$320,FALSE),5)="Csere",VLOOKUP(LEFT(VLOOKUP($A67,csapatok!$A:$NN,DH$320,FALSE),LEN(VLOOKUP($A67,csapatok!$A:$NN,DH$320,FALSE))-6),'csapat-ranglista'!$A:$FP,DH$321,FALSE)/8,VLOOKUP(VLOOKUP($A67,csapatok!$A:$NN,DH$320,FALSE),'csapat-ranglista'!$A:$FP,DH$321,FALSE)/4),0)</f>
        <v>25.75877362295488</v>
      </c>
      <c r="DI67" s="223">
        <f>IFERROR(IF(RIGHT(VLOOKUP($A67,csapatok!$A:$NN,DI$320,FALSE),5)="Csere",VLOOKUP(LEFT(VLOOKUP($A67,csapatok!$A:$NN,DI$320,FALSE),LEN(VLOOKUP($A67,csapatok!$A:$NN,DI$320,FALSE))-6),'csapat-ranglista'!$A:$FP,DI$321,FALSE)/8,VLOOKUP(VLOOKUP($A67,csapatok!$A:$NN,DI$320,FALSE),'csapat-ranglista'!$A:$FP,DI$321,FALSE)/4),0)</f>
        <v>0</v>
      </c>
      <c r="DJ67" s="223">
        <f>IFERROR(IF(RIGHT(VLOOKUP($A67,csapatok!$A:$NN,DJ$320,FALSE),5)="Csere",VLOOKUP(LEFT(VLOOKUP($A67,csapatok!$A:$NN,DJ$320,FALSE),LEN(VLOOKUP($A67,csapatok!$A:$NN,DJ$320,FALSE))-6),'csapat-ranglista'!$A:$FP,DJ$321,FALSE)/8,VLOOKUP(VLOOKUP($A67,csapatok!$A:$NN,DJ$320,FALSE),'csapat-ranglista'!$A:$FP,DJ$321,FALSE)/4),0)</f>
        <v>0</v>
      </c>
      <c r="DK67" s="223">
        <f>IFERROR(IF(RIGHT(VLOOKUP($A67,csapatok!$A:$NN,DK$320,FALSE),5)="Csere",VLOOKUP(LEFT(VLOOKUP($A67,csapatok!$A:$NN,DK$320,FALSE),LEN(VLOOKUP($A67,csapatok!$A:$NN,DK$320,FALSE))-6),'csapat-ranglista'!$A:$FP,DK$321,FALSE)/8,VLOOKUP(VLOOKUP($A67,csapatok!$A:$NN,DK$320,FALSE),'csapat-ranglista'!$A:$FP,DK$321,FALSE)/4),0)</f>
        <v>0</v>
      </c>
      <c r="DL67" s="223">
        <f>IFERROR(IF(RIGHT(VLOOKUP($A67,csapatok!$A:$NN,DL$320,FALSE),5)="Csere",VLOOKUP(LEFT(VLOOKUP($A67,csapatok!$A:$NN,DL$320,FALSE),LEN(VLOOKUP($A67,csapatok!$A:$NN,DL$320,FALSE))-6),'csapat-ranglista'!$A:$FP,DL$321,FALSE)/8,VLOOKUP(VLOOKUP($A67,csapatok!$A:$NN,DL$320,FALSE),'csapat-ranglista'!$A:$FP,DL$321,FALSE)/4),0)</f>
        <v>0</v>
      </c>
      <c r="DM67" s="223">
        <f>IFERROR(IF(RIGHT(VLOOKUP($A67,csapatok!$A:$NN,DM$320,FALSE),5)="Csere",VLOOKUP(LEFT(VLOOKUP($A67,csapatok!$A:$NN,DM$320,FALSE),LEN(VLOOKUP($A67,csapatok!$A:$NN,DM$320,FALSE))-6),'csapat-ranglista'!$A:$FP,DM$321,FALSE)/8,VLOOKUP(VLOOKUP($A67,csapatok!$A:$NN,DM$320,FALSE),'csapat-ranglista'!$A:$FP,DM$321,FALSE)/4),0)</f>
        <v>0</v>
      </c>
      <c r="DN67" s="223">
        <f>IFERROR(IF(RIGHT(VLOOKUP($A67,csapatok!$A:$NN,DN$320,FALSE),5)="Csere",VLOOKUP(LEFT(VLOOKUP($A67,csapatok!$A:$NN,DN$320,FALSE),LEN(VLOOKUP($A67,csapatok!$A:$NN,DN$320,FALSE))-6),'csapat-ranglista'!$A:$FP,DN$321,FALSE)/8,VLOOKUP(VLOOKUP($A67,csapatok!$A:$NN,DN$320,FALSE),'csapat-ranglista'!$A:$FP,DN$321,FALSE)/4),0)</f>
        <v>0</v>
      </c>
      <c r="DO67" s="224">
        <f>versenyek!$MF$11*IFERROR(VLOOKUP(VLOOKUP($A67,versenyek!ME:MG,3,FALSE),szabalyok!$A$16:$B$23,2,FALSE)/4,0)</f>
        <v>0</v>
      </c>
      <c r="DP67" s="224">
        <f>versenyek!$MI$11*IFERROR(VLOOKUP(VLOOKUP($A67,versenyek!MH:MJ,3,FALSE),szabalyok!$A$16:$B$23,2,FALSE)/4,0)</f>
        <v>0</v>
      </c>
      <c r="DQ67" s="223">
        <f>IFERROR(IF(RIGHT(VLOOKUP($A67,csapatok!$A:$NN,DQ$320,FALSE),5)="Csere",VLOOKUP(LEFT(VLOOKUP($A67,csapatok!$A:$NN,DQ$320,FALSE),LEN(VLOOKUP($A67,csapatok!$A:$NN,DQ$320,FALSE))-6),'csapat-ranglista'!$A:$FP,DQ$321,FALSE)/8,VLOOKUP(VLOOKUP($A67,csapatok!$A:$NN,DQ$320,FALSE),'csapat-ranglista'!$A:$FP,DQ$321,FALSE)/4),0)</f>
        <v>0</v>
      </c>
      <c r="DR67" s="223">
        <f>IFERROR(IF(RIGHT(VLOOKUP($A67,csapatok!$A:$NN,DR$320,FALSE),5)="Csere",VLOOKUP(LEFT(VLOOKUP($A67,csapatok!$A:$NN,DR$320,FALSE),LEN(VLOOKUP($A67,csapatok!$A:$NN,DR$320,FALSE))-6),'csapat-ranglista'!$A:$FP,DR$321,FALSE)/8,VLOOKUP(VLOOKUP($A67,csapatok!$A:$NN,DR$320,FALSE),'csapat-ranglista'!$A:$FP,DR$321,FALSE)/4),0)</f>
        <v>0</v>
      </c>
      <c r="DS67" s="223">
        <f>IFERROR(IF(RIGHT(VLOOKUP($A67,csapatok!$A:$NN,DS$320,FALSE),5)="Csere",VLOOKUP(LEFT(VLOOKUP($A67,csapatok!$A:$NN,DS$320,FALSE),LEN(VLOOKUP($A67,csapatok!$A:$NN,DS$320,FALSE))-6),'csapat-ranglista'!$A:$FP,DS$321,FALSE)/8,VLOOKUP(VLOOKUP($A67,csapatok!$A:$NN,DS$320,FALSE),'csapat-ranglista'!$A:$FP,DS$321,FALSE)/4),0)</f>
        <v>12.707789652397675</v>
      </c>
      <c r="DT67" s="223">
        <f>IFERROR(IF(RIGHT(VLOOKUP($A67,csapatok!$A:$NN,DT$320,FALSE),5)="Csere",VLOOKUP(LEFT(VLOOKUP($A67,csapatok!$A:$NN,DT$320,FALSE),LEN(VLOOKUP($A67,csapatok!$A:$NN,DT$320,FALSE))-6),'csapat-ranglista'!$A:$FP,DT$321,FALSE)/8,VLOOKUP(VLOOKUP($A67,csapatok!$A:$NN,DT$320,FALSE),'csapat-ranglista'!$A:$FP,DT$321,FALSE)/4),0)</f>
        <v>0</v>
      </c>
      <c r="DU67" s="223">
        <f>IFERROR(IF(RIGHT(VLOOKUP($A67,csapatok!$A:$NN,DU$320,FALSE),5)="Csere",VLOOKUP(LEFT(VLOOKUP($A67,csapatok!$A:$NN,DU$320,FALSE),LEN(VLOOKUP($A67,csapatok!$A:$NN,DU$320,FALSE))-6),'csapat-ranglista'!$A:$FP,DU$321,FALSE)/8,VLOOKUP(VLOOKUP($A67,csapatok!$A:$NN,DU$320,FALSE),'csapat-ranglista'!$A:$FP,DU$321,FALSE)/4),0)</f>
        <v>0</v>
      </c>
      <c r="DV67" s="223">
        <f>IFERROR(IF(RIGHT(VLOOKUP($A67,csapatok!$A:$NN,DV$320,FALSE),5)="Csere",VLOOKUP(LEFT(VLOOKUP($A67,csapatok!$A:$NN,DV$320,FALSE),LEN(VLOOKUP($A67,csapatok!$A:$NN,DV$320,FALSE))-6),'csapat-ranglista'!$A:$FP,DV$321,FALSE)/8,VLOOKUP(VLOOKUP($A67,csapatok!$A:$NN,DV$320,FALSE),'csapat-ranglista'!$A:$FP,DV$321,FALSE)/4),0)</f>
        <v>0</v>
      </c>
      <c r="DW67" s="223">
        <f>IFERROR(IF(RIGHT(VLOOKUP($A67,csapatok!$A:$NN,DW$320,FALSE),5)="Csere",VLOOKUP(LEFT(VLOOKUP($A67,csapatok!$A:$NN,DW$320,FALSE),LEN(VLOOKUP($A67,csapatok!$A:$NN,DW$320,FALSE))-6),'csapat-ranglista'!$A:$FP,DW$321,FALSE)/8,VLOOKUP(VLOOKUP($A67,csapatok!$A:$NN,DW$320,FALSE),'csapat-ranglista'!$A:$FP,DW$321,FALSE)/4),0)</f>
        <v>0</v>
      </c>
      <c r="DX67" s="223">
        <f>IFERROR(IF(RIGHT(VLOOKUP($A67,csapatok!$A:$NN,DX$320,FALSE),5)="Csere",VLOOKUP(LEFT(VLOOKUP($A67,csapatok!$A:$NN,DX$320,FALSE),LEN(VLOOKUP($A67,csapatok!$A:$NN,DX$320,FALSE))-6),'csapat-ranglista'!$A:$FP,DX$321,FALSE)/8,VLOOKUP(VLOOKUP($A67,csapatok!$A:$NN,DX$320,FALSE),'csapat-ranglista'!$A:$FP,DX$321,FALSE)/4),0)</f>
        <v>0</v>
      </c>
      <c r="DY67" s="223">
        <f>IFERROR(IF(RIGHT(VLOOKUP($A67,csapatok!$A:$NN,DY$320,FALSE),5)="Csere",VLOOKUP(LEFT(VLOOKUP($A67,csapatok!$A:$NN,DY$320,FALSE),LEN(VLOOKUP($A67,csapatok!$A:$NN,DY$320,FALSE))-6),'csapat-ranglista'!$A:$FP,DY$321,FALSE)/8,VLOOKUP(VLOOKUP($A67,csapatok!$A:$NN,DY$320,FALSE),'csapat-ranglista'!$A:$FP,DY$321,FALSE)/4),0)</f>
        <v>0</v>
      </c>
      <c r="DZ67" s="223">
        <f>IFERROR(IF(RIGHT(VLOOKUP($A67,csapatok!$A:$NN,DZ$320,FALSE),5)="Csere",VLOOKUP(LEFT(VLOOKUP($A67,csapatok!$A:$NN,DZ$320,FALSE),LEN(VLOOKUP($A67,csapatok!$A:$NN,DZ$320,FALSE))-6),'csapat-ranglista'!$A:$FP,DZ$321,FALSE)/8,VLOOKUP(VLOOKUP($A67,csapatok!$A:$NN,DZ$320,FALSE),'csapat-ranglista'!$A:$FP,DZ$321,FALSE)/4),0)</f>
        <v>0</v>
      </c>
      <c r="EA67" s="223">
        <f>IFERROR(IF(RIGHT(VLOOKUP($A67,csapatok!$A:$NN,EA$320,FALSE),5)="Csere",VLOOKUP(LEFT(VLOOKUP($A67,csapatok!$A:$NN,EA$320,FALSE),LEN(VLOOKUP($A67,csapatok!$A:$NN,EA$320,FALSE))-6),'csapat-ranglista'!$A:$FP,EA$321,FALSE)/8,VLOOKUP(VLOOKUP($A67,csapatok!$A:$NN,EA$320,FALSE),'csapat-ranglista'!$A:$FP,EA$321,FALSE)/4),0)</f>
        <v>0</v>
      </c>
      <c r="EB67" s="223">
        <f>IFERROR(IF(RIGHT(VLOOKUP($A67,csapatok!$A:$NN,EB$320,FALSE),5)="Csere",VLOOKUP(LEFT(VLOOKUP($A67,csapatok!$A:$NN,EB$320,FALSE),LEN(VLOOKUP($A67,csapatok!$A:$NN,EB$320,FALSE))-6),'csapat-ranglista'!$A:$FP,EB$321,FALSE)/8,VLOOKUP(VLOOKUP($A67,csapatok!$A:$NN,EB$320,FALSE),'csapat-ranglista'!$A:$FP,EB$321,FALSE)/4),0)</f>
        <v>0</v>
      </c>
      <c r="EC67" s="223">
        <f>IFERROR(IF(RIGHT(VLOOKUP($A67,csapatok!$A:$NN,EC$320,FALSE),5)="Csere",VLOOKUP(LEFT(VLOOKUP($A67,csapatok!$A:$NN,EC$320,FALSE),LEN(VLOOKUP($A67,csapatok!$A:$NN,EC$320,FALSE))-6),'csapat-ranglista'!$A:$FP,EC$321,FALSE)/8,VLOOKUP(VLOOKUP($A67,csapatok!$A:$NN,EC$320,FALSE),'csapat-ranglista'!$A:$FP,EC$321,FALSE)/4),0)</f>
        <v>0</v>
      </c>
      <c r="ED67" s="223">
        <f>IFERROR(IF(RIGHT(VLOOKUP($A67,csapatok!$A:$NN,ED$320,FALSE),5)="Csere",VLOOKUP(LEFT(VLOOKUP($A67,csapatok!$A:$NN,ED$320,FALSE),LEN(VLOOKUP($A67,csapatok!$A:$NN,ED$320,FALSE))-6),'csapat-ranglista'!$A:$FP,ED$321,FALSE)/8,VLOOKUP(VLOOKUP($A67,csapatok!$A:$NN,ED$320,FALSE),'csapat-ranglista'!$A:$FP,ED$321,FALSE)/4),0)</f>
        <v>0</v>
      </c>
      <c r="EE67" s="223">
        <f>IFERROR(IF(RIGHT(VLOOKUP($A67,csapatok!$A:$NN,EE$320,FALSE),5)="Csere",VLOOKUP(LEFT(VLOOKUP($A67,csapatok!$A:$NN,EE$320,FALSE),LEN(VLOOKUP($A67,csapatok!$A:$NN,EE$320,FALSE))-6),'csapat-ranglista'!$A:$FP,EE$321,FALSE)/8,VLOOKUP(VLOOKUP($A67,csapatok!$A:$NN,EE$320,FALSE),'csapat-ranglista'!$A:$FP,EE$321,FALSE)/4),0)</f>
        <v>0</v>
      </c>
      <c r="EF67" s="223">
        <f>IFERROR(IF(RIGHT(VLOOKUP($A67,csapatok!$A:$NN,EF$320,FALSE),5)="Csere",VLOOKUP(LEFT(VLOOKUP($A67,csapatok!$A:$NN,EF$320,FALSE),LEN(VLOOKUP($A67,csapatok!$A:$NN,EF$320,FALSE))-6),'csapat-ranglista'!$A:$FP,EF$321,FALSE)/8,VLOOKUP(VLOOKUP($A67,csapatok!$A:$NN,EF$320,FALSE),'csapat-ranglista'!$A:$FP,EF$321,FALSE)/4),0)</f>
        <v>0</v>
      </c>
      <c r="EG67" s="223">
        <f>IFERROR(IF(RIGHT(VLOOKUP($A67,csapatok!$A:$NN,EG$320,FALSE),5)="Csere",VLOOKUP(LEFT(VLOOKUP($A67,csapatok!$A:$NN,EG$320,FALSE),LEN(VLOOKUP($A67,csapatok!$A:$NN,EG$320,FALSE))-6),'csapat-ranglista'!$A:$FP,EG$321,FALSE)/8,VLOOKUP(VLOOKUP($A67,csapatok!$A:$NN,EG$320,FALSE),'csapat-ranglista'!$A:$FP,EG$321,FALSE)/4),0)</f>
        <v>0</v>
      </c>
      <c r="EH67" s="223">
        <f>IFERROR(IF(RIGHT(VLOOKUP($A67,csapatok!$A:$NN,EH$320,FALSE),5)="Csere",VLOOKUP(LEFT(VLOOKUP($A67,csapatok!$A:$NN,EH$320,FALSE),LEN(VLOOKUP($A67,csapatok!$A:$NN,EH$320,FALSE))-6),'csapat-ranglista'!$A:$FP,EH$321,FALSE)/8,VLOOKUP(VLOOKUP($A67,csapatok!$A:$NN,EH$320,FALSE),'csapat-ranglista'!$A:$FP,EH$321,FALSE)/4),0)</f>
        <v>0</v>
      </c>
      <c r="EI67" s="223">
        <f>IFERROR(IF(RIGHT(VLOOKUP($A67,csapatok!$A:$NN,EI$320,FALSE),5)="Csere",VLOOKUP(LEFT(VLOOKUP($A67,csapatok!$A:$NN,EI$320,FALSE),LEN(VLOOKUP($A67,csapatok!$A:$NN,EI$320,FALSE))-6),'csapat-ranglista'!$A:$FP,EI$321,FALSE)/8,VLOOKUP(VLOOKUP($A67,csapatok!$A:$NN,EI$320,FALSE),'csapat-ranglista'!$A:$FP,EI$321,FALSE)/4),0)</f>
        <v>0</v>
      </c>
      <c r="EJ67" s="223">
        <f>IFERROR(IF(RIGHT(VLOOKUP($A67,csapatok!$A:$NN,EJ$320,FALSE),5)="Csere",VLOOKUP(LEFT(VLOOKUP($A67,csapatok!$A:$NN,EJ$320,FALSE),LEN(VLOOKUP($A67,csapatok!$A:$NN,EJ$320,FALSE))-6),'csapat-ranglista'!$A:$FP,EJ$321,FALSE)/8,VLOOKUP(VLOOKUP($A67,csapatok!$A:$NN,EJ$320,FALSE),'csapat-ranglista'!$A:$FP,EJ$321,FALSE)/4),0)</f>
        <v>0</v>
      </c>
      <c r="EK67" s="223">
        <f>IFERROR(IF(RIGHT(VLOOKUP($A67,csapatok!$A:$NN,EK$320,FALSE),5)="Csere",VLOOKUP(LEFT(VLOOKUP($A67,csapatok!$A:$NN,EK$320,FALSE),LEN(VLOOKUP($A67,csapatok!$A:$NN,EK$320,FALSE))-6),'csapat-ranglista'!$A:$FP,EK$321,FALSE)/8,VLOOKUP(VLOOKUP($A67,csapatok!$A:$NN,EK$320,FALSE),'csapat-ranglista'!$A:$FP,EK$321,FALSE)/4),0)</f>
        <v>0</v>
      </c>
      <c r="EL67" s="223">
        <f>IFERROR(IF(RIGHT(VLOOKUP($A67,csapatok!$A:$NN,EL$320,FALSE),5)="Csere",VLOOKUP(LEFT(VLOOKUP($A67,csapatok!$A:$NN,EL$320,FALSE),LEN(VLOOKUP($A67,csapatok!$A:$NN,EL$320,FALSE))-6),'csapat-ranglista'!$A:$FP,EL$321,FALSE)/8,VLOOKUP(VLOOKUP($A67,csapatok!$A:$NN,EL$320,FALSE),'csapat-ranglista'!$A:$FP,EL$321,FALSE)/4),0)</f>
        <v>0</v>
      </c>
      <c r="EM67" s="223">
        <f>IFERROR(IF(RIGHT(VLOOKUP($A67,csapatok!$A:$NN,EM$320,FALSE),5)="Csere",VLOOKUP(LEFT(VLOOKUP($A67,csapatok!$A:$NN,EM$320,FALSE),LEN(VLOOKUP($A67,csapatok!$A:$NN,EM$320,FALSE))-6),'csapat-ranglista'!$A:$FP,EM$321,FALSE)/8,VLOOKUP(VLOOKUP($A67,csapatok!$A:$NN,EM$320,FALSE),'csapat-ranglista'!$A:$FP,EM$321,FALSE)/4),0)</f>
        <v>0</v>
      </c>
      <c r="EN67" s="223">
        <f>IFERROR(IF(RIGHT(VLOOKUP($A67,csapatok!$A:$NN,EN$320,FALSE),5)="Csere",VLOOKUP(LEFT(VLOOKUP($A67,csapatok!$A:$NN,EN$320,FALSE),LEN(VLOOKUP($A67,csapatok!$A:$NN,EN$320,FALSE))-6),'csapat-ranglista'!$A:$FP,EN$321,FALSE)/8,VLOOKUP(VLOOKUP($A67,csapatok!$A:$NN,EN$320,FALSE),'csapat-ranglista'!$A:$FP,EN$321,FALSE)/4),0)</f>
        <v>0</v>
      </c>
      <c r="EO67" s="223">
        <f>IFERROR(IF(RIGHT(VLOOKUP($A67,csapatok!$A:$NN,EO$320,FALSE),5)="Csere",VLOOKUP(LEFT(VLOOKUP($A67,csapatok!$A:$NN,EO$320,FALSE),LEN(VLOOKUP($A67,csapatok!$A:$NN,EO$320,FALSE))-6),'csapat-ranglista'!$A:$FP,EO$321,FALSE)/8,VLOOKUP(VLOOKUP($A67,csapatok!$A:$NN,EO$320,FALSE),'csapat-ranglista'!$A:$FP,EO$321,FALSE)/4),0)</f>
        <v>0</v>
      </c>
      <c r="EP67" s="223">
        <f>IFERROR(IF(RIGHT(VLOOKUP($A67,csapatok!$A:$NN,EP$320,FALSE),5)="Csere",VLOOKUP(LEFT(VLOOKUP($A67,csapatok!$A:$NN,EP$320,FALSE),LEN(VLOOKUP($A67,csapatok!$A:$NN,EP$320,FALSE))-6),'csapat-ranglista'!$A:$FP,EP$321,FALSE)/8,VLOOKUP(VLOOKUP($A67,csapatok!$A:$NN,EP$320,FALSE),'csapat-ranglista'!$A:$FP,EP$321,FALSE)/4),0)</f>
        <v>0</v>
      </c>
      <c r="EQ67" s="223">
        <f>IFERROR(IF(RIGHT(VLOOKUP($A67,csapatok!$A:$NN,EQ$320,FALSE),5)="Csere",VLOOKUP(LEFT(VLOOKUP($A67,csapatok!$A:$NN,EQ$320,FALSE),LEN(VLOOKUP($A67,csapatok!$A:$NN,EQ$320,FALSE))-6),'csapat-ranglista'!$A:$FP,EQ$321,FALSE)/8,VLOOKUP(VLOOKUP($A67,csapatok!$A:$NN,EQ$320,FALSE),'csapat-ranglista'!$A:$FP,EQ$321,FALSE)/4),0)</f>
        <v>0</v>
      </c>
      <c r="ER67" s="223">
        <f>IFERROR(IF(RIGHT(VLOOKUP($A67,csapatok!$A:$NN,ER$320,FALSE),5)="Csere",VLOOKUP(LEFT(VLOOKUP($A67,csapatok!$A:$NN,ER$320,FALSE),LEN(VLOOKUP($A67,csapatok!$A:$NN,ER$320,FALSE))-6),'csapat-ranglista'!$A:$FP,ER$321,FALSE)/8,VLOOKUP(VLOOKUP($A67,csapatok!$A:$NN,ER$320,FALSE),'csapat-ranglista'!$A:$FP,ER$321,FALSE)/4),0)</f>
        <v>0</v>
      </c>
      <c r="ES67" s="223">
        <f>IFERROR(IF(RIGHT(VLOOKUP($A67,csapatok!$A:$NN,ES$320,FALSE),5)="Csere",VLOOKUP(LEFT(VLOOKUP($A67,csapatok!$A:$NN,ES$320,FALSE),LEN(VLOOKUP($A67,csapatok!$A:$NN,ES$320,FALSE))-6),'csapat-ranglista'!$A:$FP,ES$321,FALSE)/8,VLOOKUP(VLOOKUP($A67,csapatok!$A:$NN,ES$320,FALSE),'csapat-ranglista'!$A:$FP,ES$321,FALSE)/4),0)</f>
        <v>0</v>
      </c>
      <c r="ET67" s="223">
        <f>IFERROR(IF(RIGHT(VLOOKUP($A67,csapatok!$A:$NN,ET$320,FALSE),5)="Csere",VLOOKUP(LEFT(VLOOKUP($A67,csapatok!$A:$NN,ET$320,FALSE),LEN(VLOOKUP($A67,csapatok!$A:$NN,ET$320,FALSE))-6),'csapat-ranglista'!$A:$FP,ET$321,FALSE)/8,VLOOKUP(VLOOKUP($A67,csapatok!$A:$NN,ET$320,FALSE),'csapat-ranglista'!$A:$FP,ET$321,FALSE)/4),0)</f>
        <v>0</v>
      </c>
      <c r="EU67" s="223">
        <f>IFERROR(IF(RIGHT(VLOOKUP($A67,csapatok!$A:$NN,EU$320,FALSE),5)="Csere",VLOOKUP(LEFT(VLOOKUP($A67,csapatok!$A:$NN,EU$320,FALSE),LEN(VLOOKUP($A67,csapatok!$A:$NN,EU$320,FALSE))-6),'csapat-ranglista'!$A:$FP,EU$321,FALSE)/8,VLOOKUP(VLOOKUP($A67,csapatok!$A:$NN,EU$320,FALSE),'csapat-ranglista'!$A:$FP,EU$321,FALSE)/4),0)</f>
        <v>0</v>
      </c>
      <c r="EV67" s="223">
        <f>IFERROR(IF(RIGHT(VLOOKUP($A67,csapatok!$A:$NN,EV$320,FALSE),5)="Csere",VLOOKUP(LEFT(VLOOKUP($A67,csapatok!$A:$NN,EV$320,FALSE),LEN(VLOOKUP($A67,csapatok!$A:$NN,EV$320,FALSE))-6),'csapat-ranglista'!$A:$FP,EV$321,FALSE)/8,VLOOKUP(VLOOKUP($A67,csapatok!$A:$NN,EV$320,FALSE),'csapat-ranglista'!$A:$FP,EV$321,FALSE)/4),0)</f>
        <v>0</v>
      </c>
      <c r="EW67" s="223">
        <f>IFERROR(IF(RIGHT(VLOOKUP($A67,csapatok!$A:$NN,EW$320,FALSE),5)="Csere",VLOOKUP(LEFT(VLOOKUP($A67,csapatok!$A:$NN,EW$320,FALSE),LEN(VLOOKUP($A67,csapatok!$A:$NN,EW$320,FALSE))-6),'csapat-ranglista'!$A:$FP,EW$321,FALSE)/8,VLOOKUP(VLOOKUP($A67,csapatok!$A:$NN,EW$320,FALSE),'csapat-ranglista'!$A:$FP,EW$321,FALSE)/4),0)</f>
        <v>0</v>
      </c>
      <c r="EX67" s="223">
        <f>IFERROR(IF(RIGHT(VLOOKUP($A67,csapatok!$A:$NN,EX$320,FALSE),5)="Csere",VLOOKUP(LEFT(VLOOKUP($A67,csapatok!$A:$NN,EX$320,FALSE),LEN(VLOOKUP($A67,csapatok!$A:$NN,EX$320,FALSE))-6),'csapat-ranglista'!$A:$FP,EX$321,FALSE)/8,VLOOKUP(VLOOKUP($A67,csapatok!$A:$NN,EX$320,FALSE),'csapat-ranglista'!$A:$FP,EX$321,FALSE)/4),0)</f>
        <v>0</v>
      </c>
      <c r="EY67" s="223">
        <f>IFERROR(IF(RIGHT(VLOOKUP($A67,csapatok!$A:$NN,EY$320,FALSE),5)="Csere",VLOOKUP(LEFT(VLOOKUP($A67,csapatok!$A:$NN,EY$320,FALSE),LEN(VLOOKUP($A67,csapatok!$A:$NN,EY$320,FALSE))-6),'csapat-ranglista'!$A:$FP,EY$321,FALSE)/8,VLOOKUP(VLOOKUP($A67,csapatok!$A:$NN,EY$320,FALSE),'csapat-ranglista'!$A:$FP,EY$321,FALSE)/4),0)</f>
        <v>0</v>
      </c>
      <c r="EZ67" s="223">
        <f>IFERROR(IF(RIGHT(VLOOKUP($A67,csapatok!$A:$NN,EZ$320,FALSE),5)="Csere",VLOOKUP(LEFT(VLOOKUP($A67,csapatok!$A:$NN,EZ$320,FALSE),LEN(VLOOKUP($A67,csapatok!$A:$NN,EZ$320,FALSE))-6),'csapat-ranglista'!$A:$FP,EZ$321,FALSE)/8,VLOOKUP(VLOOKUP($A67,csapatok!$A:$NN,EZ$320,FALSE),'csapat-ranglista'!$A:$FP,EZ$321,FALSE)/4),0)</f>
        <v>0</v>
      </c>
      <c r="FA67" s="223">
        <f>IFERROR(IF(RIGHT(VLOOKUP($A67,csapatok!$A:$NN,FA$320,FALSE),5)="Csere",VLOOKUP(LEFT(VLOOKUP($A67,csapatok!$A:$NN,FA$320,FALSE),LEN(VLOOKUP($A67,csapatok!$A:$NN,FA$320,FALSE))-6),'csapat-ranglista'!$A:$FP,FA$321,FALSE)/8,VLOOKUP(VLOOKUP($A67,csapatok!$A:$NN,FA$320,FALSE),'csapat-ranglista'!$A:$FP,FA$321,FALSE)/4),0)</f>
        <v>5.2319922303497695</v>
      </c>
      <c r="FB67" s="223">
        <f>IFERROR(IF(RIGHT(VLOOKUP($A67,csapatok!$A:$NN,FB$320,FALSE),5)="Csere",VLOOKUP(LEFT(VLOOKUP($A67,csapatok!$A:$NN,FB$320,FALSE),LEN(VLOOKUP($A67,csapatok!$A:$NN,FB$320,FALSE))-6),'csapat-ranglista'!$A:$FP,FB$321,FALSE)/8,VLOOKUP(VLOOKUP($A67,csapatok!$A:$NN,FB$320,FALSE),'csapat-ranglista'!$A:$FP,FB$321,FALSE)/4),0)</f>
        <v>0</v>
      </c>
      <c r="FC67" s="223">
        <f>IFERROR(IF(RIGHT(VLOOKUP($A67,csapatok!$A:$NN,FC$320,FALSE),5)="Csere",VLOOKUP(LEFT(VLOOKUP($A67,csapatok!$A:$NN,FC$320,FALSE),LEN(VLOOKUP($A67,csapatok!$A:$NN,FC$320,FALSE))-6),'csapat-ranglista'!$A:$FP,FC$321,FALSE)/8,VLOOKUP(VLOOKUP($A67,csapatok!$A:$NN,FC$320,FALSE),'csapat-ranglista'!$A:$FP,FC$321,FALSE)/4),0)</f>
        <v>0</v>
      </c>
      <c r="FD67" s="224">
        <f>versenyek!$QY$11*IFERROR(VLOOKUP(VLOOKUP($A67,versenyek!QX:QZ,3,FALSE),szabalyok!$A$16:$B$23,2,FALSE)/4,0)</f>
        <v>0</v>
      </c>
      <c r="FE67" s="224">
        <f>versenyek!$RB$11*IFERROR(VLOOKUP(VLOOKUP($A67,versenyek!RA:RC,3,FALSE),szabalyok!$A$16:$B$23,2,FALSE)/4,0)</f>
        <v>0</v>
      </c>
      <c r="FF67" s="223">
        <f>IFERROR(IF(RIGHT(VLOOKUP($A67,csapatok!$A:$NN,FF$320,FALSE),5)="Csere",VLOOKUP(LEFT(VLOOKUP($A67,csapatok!$A:$NN,FF$320,FALSE),LEN(VLOOKUP($A67,csapatok!$A:$NN,FF$320,FALSE))-6),'csapat-ranglista'!$A:$FP,FF$321,FALSE)/8,VLOOKUP(VLOOKUP($A67,csapatok!$A:$NN,FF$320,FALSE),'csapat-ranglista'!$A:$FP,FF$321,FALSE)/4),0)</f>
        <v>0</v>
      </c>
      <c r="FG67" s="223">
        <f>IFERROR(IF(RIGHT(VLOOKUP($A67,csapatok!$A:$NN,FG$320,FALSE),5)="Csere",VLOOKUP(LEFT(VLOOKUP($A67,csapatok!$A:$NN,FG$320,FALSE),LEN(VLOOKUP($A67,csapatok!$A:$NN,FG$320,FALSE))-6),'csapat-ranglista'!$A:$FP,FG$321,FALSE)/8,VLOOKUP(VLOOKUP($A67,csapatok!$A:$NN,FG$320,FALSE),'csapat-ranglista'!$A:$FP,FG$321,FALSE)/4),0)</f>
        <v>0</v>
      </c>
      <c r="FH67" s="223">
        <f>IFERROR(IF(RIGHT(VLOOKUP($A67,csapatok!$A:$NN,FH$320,FALSE),5)="Csere",VLOOKUP(LEFT(VLOOKUP($A67,csapatok!$A:$NN,FH$320,FALSE),LEN(VLOOKUP($A67,csapatok!$A:$NN,FH$320,FALSE))-6),'csapat-ranglista'!$A:$FP,FH$321,FALSE)/8,VLOOKUP(VLOOKUP($A67,csapatok!$A:$NN,FH$320,FALSE),'csapat-ranglista'!$A:$FP,FH$321,FALSE)/4),0)</f>
        <v>0</v>
      </c>
      <c r="FI67" s="223">
        <f>IFERROR(IF(RIGHT(VLOOKUP($A67,csapatok!$A:$NN,FI$320,FALSE),5)="Csere",VLOOKUP(LEFT(VLOOKUP($A67,csapatok!$A:$NN,FI$320,FALSE),LEN(VLOOKUP($A67,csapatok!$A:$NN,FI$320,FALSE))-6),'csapat-ranglista'!$A:$FP,FI$321,FALSE)/8,VLOOKUP(VLOOKUP($A67,csapatok!$A:$NN,FI$320,FALSE),'csapat-ranglista'!$A:$FP,FI$321,FALSE)/4),0)</f>
        <v>0</v>
      </c>
      <c r="FJ67" s="223">
        <f>IFERROR(IF(RIGHT(VLOOKUP($A67,csapatok!$A:$NN,FJ$320,FALSE),5)="Csere",VLOOKUP(LEFT(VLOOKUP($A67,csapatok!$A:$NN,FJ$320,FALSE),LEN(VLOOKUP($A67,csapatok!$A:$NN,FJ$320,FALSE))-6),'csapat-ranglista'!$A:$FP,FJ$321,FALSE)/8,VLOOKUP(VLOOKUP($A67,csapatok!$A:$NN,FJ$320,FALSE),'csapat-ranglista'!$A:$FP,FJ$321,FALSE)/4),0)</f>
        <v>0</v>
      </c>
      <c r="FK67" s="223">
        <f>IFERROR(IF(RIGHT(VLOOKUP($A67,csapatok!$A:$NN,FK$320,FALSE),5)="Csere",VLOOKUP(LEFT(VLOOKUP($A67,csapatok!$A:$NN,FK$320,FALSE),LEN(VLOOKUP($A67,csapatok!$A:$NN,FK$320,FALSE))-6),'csapat-ranglista'!$A:$FP,FK$321,FALSE)/8,VLOOKUP(VLOOKUP($A67,csapatok!$A:$NN,FK$320,FALSE),'csapat-ranglista'!$A:$FP,FK$321,FALSE)/4),0)</f>
        <v>4.0860385035670008</v>
      </c>
      <c r="FL67" s="223">
        <f>IFERROR(IF(RIGHT(VLOOKUP($A67,csapatok!$A:$NN,FL$320,FALSE),5)="Csere",VLOOKUP(LEFT(VLOOKUP($A67,csapatok!$A:$NN,FL$320,FALSE),LEN(VLOOKUP($A67,csapatok!$A:$NN,FL$320,FALSE))-6),'csapat-ranglista'!$A:$FP,FL$321,FALSE)/8,VLOOKUP(VLOOKUP($A67,csapatok!$A:$NN,FL$320,FALSE),'csapat-ranglista'!$A:$FP,FL$321,FALSE)/4),0)</f>
        <v>0</v>
      </c>
      <c r="FM67" s="223">
        <f>IFERROR(IF(RIGHT(VLOOKUP($A67,csapatok!$A:$NN,FM$320,FALSE),5)="Csere",VLOOKUP(LEFT(VLOOKUP($A67,csapatok!$A:$NN,FM$320,FALSE),LEN(VLOOKUP($A67,csapatok!$A:$NN,FM$320,FALSE))-6),'csapat-ranglista'!$A:$FP,FM$321,FALSE)/8,VLOOKUP(VLOOKUP($A67,csapatok!$A:$NN,FM$320,FALSE),'csapat-ranglista'!$A:$FP,FM$321,FALSE)/4),0)</f>
        <v>0</v>
      </c>
      <c r="FN67" s="223">
        <f>IFERROR(IF(RIGHT(VLOOKUP($A67,csapatok!$A:$NN,FN$320,FALSE),5)="Csere",VLOOKUP(LEFT(VLOOKUP($A67,csapatok!$A:$NN,FN$320,FALSE),LEN(VLOOKUP($A67,csapatok!$A:$NN,FN$320,FALSE))-6),'csapat-ranglista'!$A:$FP,FN$321,FALSE)/8,VLOOKUP(VLOOKUP($A67,csapatok!$A:$NN,FN$320,FALSE),'csapat-ranglista'!$A:$FP,FN$321,FALSE)/4),0)</f>
        <v>4.6220668877742472</v>
      </c>
      <c r="FO67" s="223">
        <f>IFERROR(IF(RIGHT(VLOOKUP($A67,csapatok!$A:$NN,FO$320,FALSE),5)="Csere",VLOOKUP(LEFT(VLOOKUP($A67,csapatok!$A:$NN,FO$320,FALSE),LEN(VLOOKUP($A67,csapatok!$A:$NN,FO$320,FALSE))-6),'csapat-ranglista'!$A:$FP,FO$321,FALSE)/8,VLOOKUP(VLOOKUP($A67,csapatok!$A:$NN,FO$320,FALSE),'csapat-ranglista'!$A:$FP,FO$321,FALSE)/4),0)</f>
        <v>0</v>
      </c>
      <c r="FP67" s="223">
        <f>IFERROR(IF(RIGHT(VLOOKUP($A67,csapatok!$A:$NN,FP$320,FALSE),5)="Csere",VLOOKUP(LEFT(VLOOKUP($A67,csapatok!$A:$NN,FP$320,FALSE),LEN(VLOOKUP($A67,csapatok!$A:$NN,FP$320,FALSE))-6),'csapat-ranglista'!$A:$FP,FP$321,FALSE)/8,VLOOKUP(VLOOKUP($A67,csapatok!$A:$NN,FP$320,FALSE),'csapat-ranglista'!$A:$FP,FP$321,FALSE)/4),0)</f>
        <v>0</v>
      </c>
      <c r="FQ67" s="223">
        <f>IFERROR(IF(RIGHT(VLOOKUP($A67,csapatok!$A:$NN,FQ$320,FALSE),5)="Csere",VLOOKUP(LEFT(VLOOKUP($A67,csapatok!$A:$NN,FQ$320,FALSE),LEN(VLOOKUP($A67,csapatok!$A:$NN,FQ$320,FALSE))-6),'csapat-ranglista'!$A:$FP,FQ$321,FALSE)/8,VLOOKUP(VLOOKUP($A67,csapatok!$A:$NN,FQ$320,FALSE),'csapat-ranglista'!$A:$FP,FQ$321,FALSE)/4),0)</f>
        <v>0</v>
      </c>
      <c r="FR67" s="223">
        <f>IFERROR(IF(RIGHT(VLOOKUP($A67,csapatok!$A:$NN,FR$320,FALSE),5)="Csere",VLOOKUP(LEFT(VLOOKUP($A67,csapatok!$A:$NN,FR$320,FALSE),LEN(VLOOKUP($A67,csapatok!$A:$NN,FR$320,FALSE))-6),'csapat-ranglista'!$A:$FP,FR$321,FALSE)/8,VLOOKUP(VLOOKUP($A67,csapatok!$A:$NN,FR$320,FALSE),'csapat-ranglista'!$A:$FP,FR$321,FALSE)/4),0)</f>
        <v>0</v>
      </c>
      <c r="FS67" s="223">
        <f>IFERROR(IF(RIGHT(VLOOKUP($A67,csapatok!$A:$NN,FS$320,FALSE),5)="Csere",VLOOKUP(LEFT(VLOOKUP($A67,csapatok!$A:$NN,FS$320,FALSE),LEN(VLOOKUP($A67,csapatok!$A:$NN,FS$320,FALSE))-6),'csapat-ranglista'!$A:$FP,FS$321,FALSE)/8,VLOOKUP(VLOOKUP($A67,csapatok!$A:$NN,FS$320,FALSE),'csapat-ranglista'!$A:$FP,FS$321,FALSE)/4),0)</f>
        <v>0</v>
      </c>
      <c r="FT67" s="223">
        <f>IFERROR(IF(RIGHT(VLOOKUP($A67,csapatok!$A:$NN,FT$320,FALSE),5)="Csere",VLOOKUP(LEFT(VLOOKUP($A67,csapatok!$A:$NN,FT$320,FALSE),LEN(VLOOKUP($A67,csapatok!$A:$NN,FT$320,FALSE))-6),'csapat-ranglista'!$A:$FP,FT$321,FALSE)/8,VLOOKUP(VLOOKUP($A67,csapatok!$A:$NN,FT$320,FALSE),'csapat-ranglista'!$A:$FP,FT$321,FALSE)/4),0)</f>
        <v>0</v>
      </c>
      <c r="FU67" s="223">
        <f>IFERROR(IF(RIGHT(VLOOKUP($A67,csapatok!$A:$NN,FU$320,FALSE),5)="Csere",VLOOKUP(LEFT(VLOOKUP($A67,csapatok!$A:$NN,FU$320,FALSE),LEN(VLOOKUP($A67,csapatok!$A:$NN,FU$320,FALSE))-6),'csapat-ranglista'!$A:$FP,FU$321,FALSE)/8,VLOOKUP(VLOOKUP($A67,csapatok!$A:$NN,FU$320,FALSE),'csapat-ranglista'!$A:$FP,FU$321,FALSE)/4),0)</f>
        <v>0</v>
      </c>
      <c r="FV67" s="223">
        <f>IFERROR(IF(RIGHT(VLOOKUP($A67,csapatok!$A:$NN,FV$320,FALSE),5)="Csere",VLOOKUP(LEFT(VLOOKUP($A67,csapatok!$A:$NN,FV$320,FALSE),LEN(VLOOKUP($A67,csapatok!$A:$NN,FV$320,FALSE))-6),'csapat-ranglista'!$A:$FP,FV$321,FALSE)/8,VLOOKUP(VLOOKUP($A67,csapatok!$A:$NN,FV$320,FALSE),'csapat-ranglista'!$A:$FP,FV$321,FALSE)/4),0)</f>
        <v>0</v>
      </c>
      <c r="FW67" s="223">
        <f>IFERROR(IF(RIGHT(VLOOKUP($A67,csapatok!$A:$NN,FW$320,FALSE),5)="Csere",VLOOKUP(LEFT(VLOOKUP($A67,csapatok!$A:$NN,FW$320,FALSE),LEN(VLOOKUP($A67,csapatok!$A:$NN,FW$320,FALSE))-6),'csapat-ranglista'!$A:$FP,FW$321,FALSE)/8,VLOOKUP(VLOOKUP($A67,csapatok!$A:$NN,FW$320,FALSE),'csapat-ranglista'!$A:$FP,FW$321,FALSE)/4),0)</f>
        <v>0</v>
      </c>
      <c r="FX67" s="223">
        <f>IFERROR(IF(RIGHT(VLOOKUP($A67,csapatok!$A:$NN,FX$320,FALSE),5)="Csere",VLOOKUP(LEFT(VLOOKUP($A67,csapatok!$A:$NN,FX$320,FALSE),LEN(VLOOKUP($A67,csapatok!$A:$NN,FX$320,FALSE))-6),'csapat-ranglista'!$A:$FP,FX$321,FALSE)/8,VLOOKUP(VLOOKUP($A67,csapatok!$A:$NN,FX$320,FALSE),'csapat-ranglista'!$A:$FP,FX$321,FALSE)/4),0)</f>
        <v>0</v>
      </c>
      <c r="FY67" s="223">
        <f>IFERROR(IF(RIGHT(VLOOKUP($A67,csapatok!$A:$NN,FY$320,FALSE),5)="Csere",VLOOKUP(LEFT(VLOOKUP($A67,csapatok!$A:$NN,FY$320,FALSE),LEN(VLOOKUP($A67,csapatok!$A:$NN,FY$320,FALSE))-6),'csapat-ranglista'!$A:$FP,FY$321,FALSE)/8,VLOOKUP(VLOOKUP($A67,csapatok!$A:$NN,FY$320,FALSE),'csapat-ranglista'!$A:$FP,FY$321,FALSE)/4),0)</f>
        <v>0</v>
      </c>
      <c r="FZ67" s="223">
        <f>IFERROR(IF(RIGHT(VLOOKUP($A67,csapatok!$A:$NN,FZ$320,FALSE),5)="Csere",VLOOKUP(LEFT(VLOOKUP($A67,csapatok!$A:$NN,FZ$320,FALSE),LEN(VLOOKUP($A67,csapatok!$A:$NN,FZ$320,FALSE))-6),'csapat-ranglista'!$A:$FP,FZ$321,FALSE)/8,VLOOKUP(VLOOKUP($A67,csapatok!$A:$NN,FZ$320,FALSE),'csapat-ranglista'!$A:$FP,FZ$321,FALSE)/4),0)</f>
        <v>0</v>
      </c>
      <c r="GA67" s="223">
        <f>IFERROR(IF(RIGHT(VLOOKUP($A67,csapatok!$A:$NN,GA$320,FALSE),5)="Csere",VLOOKUP(LEFT(VLOOKUP($A67,csapatok!$A:$NN,GA$320,FALSE),LEN(VLOOKUP($A67,csapatok!$A:$NN,GA$320,FALSE))-6),'csapat-ranglista'!$A:$FP,GA$321,FALSE)/8,VLOOKUP(VLOOKUP($A67,csapatok!$A:$NN,GA$320,FALSE),'csapat-ranglista'!$A:$FP,GA$321,FALSE)/4),0)</f>
        <v>0</v>
      </c>
      <c r="GB67" s="223">
        <f>IFERROR(IF(RIGHT(VLOOKUP($A67,csapatok!$A:$NN,GB$320,FALSE),5)="Csere",VLOOKUP(LEFT(VLOOKUP($A67,csapatok!$A:$NN,GB$320,FALSE),LEN(VLOOKUP($A67,csapatok!$A:$NN,GB$320,FALSE))-6),'csapat-ranglista'!$A:$FP,GB$321,FALSE)/8,VLOOKUP(VLOOKUP($A67,csapatok!$A:$NN,GB$320,FALSE),'csapat-ranglista'!$A:$FP,GB$321,FALSE)/4),0)</f>
        <v>0</v>
      </c>
      <c r="GC67" s="223">
        <f>IFERROR(IF(RIGHT(VLOOKUP($A67,csapatok!$A:$NN,GC$320,FALSE),5)="Csere",VLOOKUP(LEFT(VLOOKUP($A67,csapatok!$A:$NN,GC$320,FALSE),LEN(VLOOKUP($A67,csapatok!$A:$NN,GC$320,FALSE))-6),'csapat-ranglista'!$A:$FP,GC$321,FALSE)/8,VLOOKUP(VLOOKUP($A67,csapatok!$A:$NN,GC$320,FALSE),'csapat-ranglista'!$A:$FP,GC$321,FALSE)/4),0)</f>
        <v>0</v>
      </c>
      <c r="GD67" s="247">
        <f>SUM(EQ67:GC67)</f>
        <v>13.940097621691018</v>
      </c>
    </row>
    <row r="68" spans="1:186">
      <c r="A68" s="32" t="s">
        <v>162</v>
      </c>
      <c r="B68" s="2">
        <v>25494</v>
      </c>
      <c r="C68" s="131" t="str">
        <f>IF(B68=0,"",IF(B68&lt;$C$1,"felnőtt","ifi"))</f>
        <v>felnőtt</v>
      </c>
      <c r="D68" s="32" t="s">
        <v>9</v>
      </c>
      <c r="E68" s="45">
        <v>20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8.6142706298441283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6.2088391567135206</v>
      </c>
      <c r="U68" s="32">
        <v>0</v>
      </c>
      <c r="V68" s="32">
        <v>0</v>
      </c>
      <c r="W68" s="32">
        <v>0</v>
      </c>
      <c r="X68" s="32">
        <f>IFERROR(IF(RIGHT(VLOOKUP($A68,csapatok!$A:$BL,X$320,FALSE),5)="Csere",VLOOKUP(LEFT(VLOOKUP($A68,csapatok!$A:$BL,X$320,FALSE),LEN(VLOOKUP($A68,csapatok!$A:$BL,X$320,FALSE))-6),'csapat-ranglista'!$A:$FP,X$321,FALSE)/8,VLOOKUP(VLOOKUP($A68,csapatok!$A:$BL,X$320,FALSE),'csapat-ranglista'!$A:$FP,X$321,FALSE)/4),0)</f>
        <v>0</v>
      </c>
      <c r="Y68" s="32">
        <f>IFERROR(IF(RIGHT(VLOOKUP($A68,csapatok!$A:$BL,Y$320,FALSE),5)="Csere",VLOOKUP(LEFT(VLOOKUP($A68,csapatok!$A:$BL,Y$320,FALSE),LEN(VLOOKUP($A68,csapatok!$A:$BL,Y$320,FALSE))-6),'csapat-ranglista'!$A:$FP,Y$321,FALSE)/8,VLOOKUP(VLOOKUP($A68,csapatok!$A:$BL,Y$320,FALSE),'csapat-ranglista'!$A:$FP,Y$321,FALSE)/4),0)</f>
        <v>0</v>
      </c>
      <c r="Z68" s="32">
        <f>IFERROR(IF(RIGHT(VLOOKUP($A68,csapatok!$A:$BL,Z$320,FALSE),5)="Csere",VLOOKUP(LEFT(VLOOKUP($A68,csapatok!$A:$BL,Z$320,FALSE),LEN(VLOOKUP($A68,csapatok!$A:$BL,Z$320,FALSE))-6),'csapat-ranglista'!$A:$FP,Z$321,FALSE)/8,VLOOKUP(VLOOKUP($A68,csapatok!$A:$BL,Z$320,FALSE),'csapat-ranglista'!$A:$FP,Z$321,FALSE)/4),0)</f>
        <v>3.2421689052593003</v>
      </c>
      <c r="AA68" s="32">
        <f>IFERROR(IF(RIGHT(VLOOKUP($A68,csapatok!$A:$BL,AA$320,FALSE),5)="Csere",VLOOKUP(LEFT(VLOOKUP($A68,csapatok!$A:$BL,AA$320,FALSE),LEN(VLOOKUP($A68,csapatok!$A:$BL,AA$320,FALSE))-6),'csapat-ranglista'!$A:$FP,AA$321,FALSE)/8,VLOOKUP(VLOOKUP($A68,csapatok!$A:$BL,AA$320,FALSE),'csapat-ranglista'!$A:$FP,AA$321,FALSE)/4),0)</f>
        <v>0</v>
      </c>
      <c r="AB68" s="223">
        <f>IFERROR(IF(RIGHT(VLOOKUP($A68,csapatok!$A:$BL,AB$320,FALSE),5)="Csere",VLOOKUP(LEFT(VLOOKUP($A68,csapatok!$A:$BL,AB$320,FALSE),LEN(VLOOKUP($A68,csapatok!$A:$BL,AB$320,FALSE))-6),'csapat-ranglista'!$A:$FP,AB$321,FALSE)/8,VLOOKUP(VLOOKUP($A68,csapatok!$A:$BL,AB$320,FALSE),'csapat-ranglista'!$A:$FP,AB$321,FALSE)/4),0)</f>
        <v>0</v>
      </c>
      <c r="AC68" s="223">
        <f>IFERROR(IF(RIGHT(VLOOKUP($A68,csapatok!$A:$BL,AC$320,FALSE),5)="Csere",VLOOKUP(LEFT(VLOOKUP($A68,csapatok!$A:$BL,AC$320,FALSE),LEN(VLOOKUP($A68,csapatok!$A:$BL,AC$320,FALSE))-6),'csapat-ranglista'!$A:$FP,AC$321,FALSE)/8,VLOOKUP(VLOOKUP($A68,csapatok!$A:$BL,AC$320,FALSE),'csapat-ranglista'!$A:$FP,AC$321,FALSE)/4),0)</f>
        <v>0</v>
      </c>
      <c r="AD68" s="223">
        <f>IFERROR(IF(RIGHT(VLOOKUP($A68,csapatok!$A:$BL,AD$320,FALSE),5)="Csere",VLOOKUP(LEFT(VLOOKUP($A68,csapatok!$A:$BL,AD$320,FALSE),LEN(VLOOKUP($A68,csapatok!$A:$BL,AD$320,FALSE))-6),'csapat-ranglista'!$A:$FP,AD$321,FALSE)/8,VLOOKUP(VLOOKUP($A68,csapatok!$A:$BL,AD$320,FALSE),'csapat-ranglista'!$A:$FP,AD$321,FALSE)/4),0)</f>
        <v>0</v>
      </c>
      <c r="AE68" s="223">
        <f>IFERROR(IF(RIGHT(VLOOKUP($A68,csapatok!$A:$BL,AE$320,FALSE),5)="Csere",VLOOKUP(LEFT(VLOOKUP($A68,csapatok!$A:$BL,AE$320,FALSE),LEN(VLOOKUP($A68,csapatok!$A:$BL,AE$320,FALSE))-6),'csapat-ranglista'!$A:$FP,AE$321,FALSE)/8,VLOOKUP(VLOOKUP($A68,csapatok!$A:$BL,AE$320,FALSE),'csapat-ranglista'!$A:$FP,AE$321,FALSE)/4),0)</f>
        <v>0</v>
      </c>
      <c r="AF68" s="223">
        <f>IFERROR(IF(RIGHT(VLOOKUP($A68,csapatok!$A:$BL,AF$320,FALSE),5)="Csere",VLOOKUP(LEFT(VLOOKUP($A68,csapatok!$A:$BL,AF$320,FALSE),LEN(VLOOKUP($A68,csapatok!$A:$BL,AF$320,FALSE))-6),'csapat-ranglista'!$A:$FP,AF$321,FALSE)/8,VLOOKUP(VLOOKUP($A68,csapatok!$A:$BL,AF$320,FALSE),'csapat-ranglista'!$A:$FP,AF$321,FALSE)/4),0)</f>
        <v>0</v>
      </c>
      <c r="AG68" s="223">
        <f>IFERROR(IF(RIGHT(VLOOKUP($A68,csapatok!$A:$BL,AG$320,FALSE),5)="Csere",VLOOKUP(LEFT(VLOOKUP($A68,csapatok!$A:$BL,AG$320,FALSE),LEN(VLOOKUP($A68,csapatok!$A:$BL,AG$320,FALSE))-6),'csapat-ranglista'!$A:$FP,AG$321,FALSE)/8,VLOOKUP(VLOOKUP($A68,csapatok!$A:$BL,AG$320,FALSE),'csapat-ranglista'!$A:$FP,AG$321,FALSE)/4),0)</f>
        <v>0</v>
      </c>
      <c r="AH68" s="223">
        <f>IFERROR(IF(RIGHT(VLOOKUP($A68,csapatok!$A:$BL,AH$320,FALSE),5)="Csere",VLOOKUP(LEFT(VLOOKUP($A68,csapatok!$A:$BL,AH$320,FALSE),LEN(VLOOKUP($A68,csapatok!$A:$BL,AH$320,FALSE))-6),'csapat-ranglista'!$A:$FP,AH$321,FALSE)/8,VLOOKUP(VLOOKUP($A68,csapatok!$A:$BL,AH$320,FALSE),'csapat-ranglista'!$A:$FP,AH$321,FALSE)/4),0)</f>
        <v>0</v>
      </c>
      <c r="AI68" s="223">
        <f>IFERROR(IF(RIGHT(VLOOKUP($A68,csapatok!$A:$BL,AI$320,FALSE),5)="Csere",VLOOKUP(LEFT(VLOOKUP($A68,csapatok!$A:$BL,AI$320,FALSE),LEN(VLOOKUP($A68,csapatok!$A:$BL,AI$320,FALSE))-6),'csapat-ranglista'!$A:$FP,AI$321,FALSE)/8,VLOOKUP(VLOOKUP($A68,csapatok!$A:$BL,AI$320,FALSE),'csapat-ranglista'!$A:$FP,AI$321,FALSE)/4),0)</f>
        <v>0</v>
      </c>
      <c r="AJ68" s="223">
        <f>IFERROR(IF(RIGHT(VLOOKUP($A68,csapatok!$A:$BL,AJ$320,FALSE),5)="Csere",VLOOKUP(LEFT(VLOOKUP($A68,csapatok!$A:$BL,AJ$320,FALSE),LEN(VLOOKUP($A68,csapatok!$A:$BL,AJ$320,FALSE))-6),'csapat-ranglista'!$A:$FP,AJ$321,FALSE)/8,VLOOKUP(VLOOKUP($A68,csapatok!$A:$BL,AJ$320,FALSE),'csapat-ranglista'!$A:$FP,AJ$321,FALSE)/2),0)</f>
        <v>0</v>
      </c>
      <c r="AK68" s="223">
        <f>IFERROR(IF(RIGHT(VLOOKUP($A68,csapatok!$A:$CN,AK$320,FALSE),5)="Csere",VLOOKUP(LEFT(VLOOKUP($A68,csapatok!$A:$CN,AK$320,FALSE),LEN(VLOOKUP($A68,csapatok!$A:$CN,AK$320,FALSE))-6),'csapat-ranglista'!$A:$FP,AK$321,FALSE)/8,VLOOKUP(VLOOKUP($A68,csapatok!$A:$CN,AK$320,FALSE),'csapat-ranglista'!$A:$FP,AK$321,FALSE)/4),0)</f>
        <v>0</v>
      </c>
      <c r="AL68" s="223">
        <f>IFERROR(IF(RIGHT(VLOOKUP($A68,csapatok!$A:$CN,AL$320,FALSE),5)="Csere",VLOOKUP(LEFT(VLOOKUP($A68,csapatok!$A:$CN,AL$320,FALSE),LEN(VLOOKUP($A68,csapatok!$A:$CN,AL$320,FALSE))-6),'csapat-ranglista'!$A:$FP,AL$321,FALSE)/8,VLOOKUP(VLOOKUP($A68,csapatok!$A:$CN,AL$320,FALSE),'csapat-ranglista'!$A:$FP,AL$321,FALSE)/4),0)</f>
        <v>0</v>
      </c>
      <c r="AM68" s="223">
        <f>IFERROR(IF(RIGHT(VLOOKUP($A68,csapatok!$A:$CN,AM$320,FALSE),5)="Csere",VLOOKUP(LEFT(VLOOKUP($A68,csapatok!$A:$CN,AM$320,FALSE),LEN(VLOOKUP($A68,csapatok!$A:$CN,AM$320,FALSE))-6),'csapat-ranglista'!$A:$FP,AM$321,FALSE)/8,VLOOKUP(VLOOKUP($A68,csapatok!$A:$CN,AM$320,FALSE),'csapat-ranglista'!$A:$FP,AM$321,FALSE)/4),0)</f>
        <v>0</v>
      </c>
      <c r="AN68" s="223">
        <f>IFERROR(IF(RIGHT(VLOOKUP($A68,csapatok!$A:$CN,AN$320,FALSE),5)="Csere",VLOOKUP(LEFT(VLOOKUP($A68,csapatok!$A:$CN,AN$320,FALSE),LEN(VLOOKUP($A68,csapatok!$A:$CN,AN$320,FALSE))-6),'csapat-ranglista'!$A:$FP,AN$321,FALSE)/8,VLOOKUP(VLOOKUP($A68,csapatok!$A:$CN,AN$320,FALSE),'csapat-ranglista'!$A:$FP,AN$321,FALSE)/4),0)</f>
        <v>0</v>
      </c>
      <c r="AO68" s="223">
        <f>IFERROR(IF(RIGHT(VLOOKUP($A68,csapatok!$A:$CN,AO$320,FALSE),5)="Csere",VLOOKUP(LEFT(VLOOKUP($A68,csapatok!$A:$CN,AO$320,FALSE),LEN(VLOOKUP($A68,csapatok!$A:$CN,AO$320,FALSE))-6),'csapat-ranglista'!$A:$FP,AO$321,FALSE)/8,VLOOKUP(VLOOKUP($A68,csapatok!$A:$CN,AO$320,FALSE),'csapat-ranglista'!$A:$FP,AO$321,FALSE)/4),0)</f>
        <v>0</v>
      </c>
      <c r="AP68" s="223">
        <f>IFERROR(IF(RIGHT(VLOOKUP($A68,csapatok!$A:$CN,AP$320,FALSE),5)="Csere",VLOOKUP(LEFT(VLOOKUP($A68,csapatok!$A:$CN,AP$320,FALSE),LEN(VLOOKUP($A68,csapatok!$A:$CN,AP$320,FALSE))-6),'csapat-ranglista'!$A:$FP,AP$321,FALSE)/8,VLOOKUP(VLOOKUP($A68,csapatok!$A:$CN,AP$320,FALSE),'csapat-ranglista'!$A:$FP,AP$321,FALSE)/4),0)</f>
        <v>0</v>
      </c>
      <c r="AQ68" s="223">
        <f>IFERROR(IF(RIGHT(VLOOKUP($A68,csapatok!$A:$CN,AQ$320,FALSE),5)="Csere",VLOOKUP(LEFT(VLOOKUP($A68,csapatok!$A:$CN,AQ$320,FALSE),LEN(VLOOKUP($A68,csapatok!$A:$CN,AQ$320,FALSE))-6),'csapat-ranglista'!$A:$FP,AQ$321,FALSE)/8,VLOOKUP(VLOOKUP($A68,csapatok!$A:$CN,AQ$320,FALSE),'csapat-ranglista'!$A:$FP,AQ$321,FALSE)/4),0)</f>
        <v>0.8670786701761255</v>
      </c>
      <c r="AR68" s="223">
        <f>IFERROR(IF(RIGHT(VLOOKUP($A68,csapatok!$A:$CN,AR$320,FALSE),5)="Csere",VLOOKUP(LEFT(VLOOKUP($A68,csapatok!$A:$CN,AR$320,FALSE),LEN(VLOOKUP($A68,csapatok!$A:$CN,AR$320,FALSE))-6),'csapat-ranglista'!$A:$FP,AR$321,FALSE)/8,VLOOKUP(VLOOKUP($A68,csapatok!$A:$CN,AR$320,FALSE),'csapat-ranglista'!$A:$FP,AR$321,FALSE)/4),0)</f>
        <v>0</v>
      </c>
      <c r="AS68" s="223">
        <f>IFERROR(IF(RIGHT(VLOOKUP($A68,csapatok!$A:$CN,AS$320,FALSE),5)="Csere",VLOOKUP(LEFT(VLOOKUP($A68,csapatok!$A:$CN,AS$320,FALSE),LEN(VLOOKUP($A68,csapatok!$A:$CN,AS$320,FALSE))-6),'csapat-ranglista'!$A:$FP,AS$321,FALSE)/8,VLOOKUP(VLOOKUP($A68,csapatok!$A:$CN,AS$320,FALSE),'csapat-ranglista'!$A:$FP,AS$321,FALSE)/4),0)</f>
        <v>7.151465598656273</v>
      </c>
      <c r="AT68" s="223">
        <f>IFERROR(IF(RIGHT(VLOOKUP($A68,csapatok!$A:$CN,AT$320,FALSE),5)="Csere",VLOOKUP(LEFT(VLOOKUP($A68,csapatok!$A:$CN,AT$320,FALSE),LEN(VLOOKUP($A68,csapatok!$A:$CN,AT$320,FALSE))-6),'csapat-ranglista'!$A:$FP,AT$321,FALSE)/8,VLOOKUP(VLOOKUP($A68,csapatok!$A:$CN,AT$320,FALSE),'csapat-ranglista'!$A:$FP,AT$321,FALSE)/4),0)</f>
        <v>0</v>
      </c>
      <c r="AU68" s="223">
        <f>IFERROR(IF(RIGHT(VLOOKUP($A68,csapatok!$A:$CN,AU$320,FALSE),5)="Csere",VLOOKUP(LEFT(VLOOKUP($A68,csapatok!$A:$CN,AU$320,FALSE),LEN(VLOOKUP($A68,csapatok!$A:$CN,AU$320,FALSE))-6),'csapat-ranglista'!$A:$FP,AU$321,FALSE)/8,VLOOKUP(VLOOKUP($A68,csapatok!$A:$CN,AU$320,FALSE),'csapat-ranglista'!$A:$FP,AU$321,FALSE)/4),0)</f>
        <v>0</v>
      </c>
      <c r="AV68" s="223">
        <f>IFERROR(IF(RIGHT(VLOOKUP($A68,csapatok!$A:$CN,AV$320,FALSE),5)="Csere",VLOOKUP(LEFT(VLOOKUP($A68,csapatok!$A:$CN,AV$320,FALSE),LEN(VLOOKUP($A68,csapatok!$A:$CN,AV$320,FALSE))-6),'csapat-ranglista'!$A:$FP,AV$321,FALSE)/8,VLOOKUP(VLOOKUP($A68,csapatok!$A:$CN,AV$320,FALSE),'csapat-ranglista'!$A:$FP,AV$321,FALSE)/4),0)</f>
        <v>0</v>
      </c>
      <c r="AW68" s="223">
        <f>IFERROR(IF(RIGHT(VLOOKUP($A68,csapatok!$A:$CN,AW$320,FALSE),5)="Csere",VLOOKUP(LEFT(VLOOKUP($A68,csapatok!$A:$CN,AW$320,FALSE),LEN(VLOOKUP($A68,csapatok!$A:$CN,AW$320,FALSE))-6),'csapat-ranglista'!$A:$FP,AW$321,FALSE)/8,VLOOKUP(VLOOKUP($A68,csapatok!$A:$CN,AW$320,FALSE),'csapat-ranglista'!$A:$FP,AW$321,FALSE)/4),0)</f>
        <v>0</v>
      </c>
      <c r="AX68" s="223">
        <f>IFERROR(IF(RIGHT(VLOOKUP($A68,csapatok!$A:$CN,AX$320,FALSE),5)="Csere",VLOOKUP(LEFT(VLOOKUP($A68,csapatok!$A:$CN,AX$320,FALSE),LEN(VLOOKUP($A68,csapatok!$A:$CN,AX$320,FALSE))-6),'csapat-ranglista'!$A:$FP,AX$321,FALSE)/8,VLOOKUP(VLOOKUP($A68,csapatok!$A:$CN,AX$320,FALSE),'csapat-ranglista'!$A:$FP,AX$321,FALSE)/4),0)</f>
        <v>0</v>
      </c>
      <c r="AY68" s="223">
        <f>IFERROR(IF(RIGHT(VLOOKUP($A68,csapatok!$A:$NN,AY$320,FALSE),5)="Csere",VLOOKUP(LEFT(VLOOKUP($A68,csapatok!$A:$NN,AY$320,FALSE),LEN(VLOOKUP($A68,csapatok!$A:$NN,AY$320,FALSE))-6),'csapat-ranglista'!$A:$FP,AY$321,FALSE)/8,VLOOKUP(VLOOKUP($A68,csapatok!$A:$NN,AY$320,FALSE),'csapat-ranglista'!$A:$FP,AY$321,FALSE)/4),0)</f>
        <v>0</v>
      </c>
      <c r="AZ68" s="223">
        <f>IFERROR(IF(RIGHT(VLOOKUP($A68,csapatok!$A:$NN,AZ$320,FALSE),5)="Csere",VLOOKUP(LEFT(VLOOKUP($A68,csapatok!$A:$NN,AZ$320,FALSE),LEN(VLOOKUP($A68,csapatok!$A:$NN,AZ$320,FALSE))-6),'csapat-ranglista'!$A:$FP,AZ$321,FALSE)/8,VLOOKUP(VLOOKUP($A68,csapatok!$A:$NN,AZ$320,FALSE),'csapat-ranglista'!$A:$FP,AZ$321,FALSE)/4),0)</f>
        <v>0</v>
      </c>
      <c r="BA68" s="223">
        <f>IFERROR(IF(RIGHT(VLOOKUP($A68,csapatok!$A:$NN,BA$320,FALSE),5)="Csere",VLOOKUP(LEFT(VLOOKUP($A68,csapatok!$A:$NN,BA$320,FALSE),LEN(VLOOKUP($A68,csapatok!$A:$NN,BA$320,FALSE))-6),'csapat-ranglista'!$A:$FP,BA$321,FALSE)/8,VLOOKUP(VLOOKUP($A68,csapatok!$A:$NN,BA$320,FALSE),'csapat-ranglista'!$A:$FP,BA$321,FALSE)/4),0)</f>
        <v>5.9098839369909202</v>
      </c>
      <c r="BB68" s="223">
        <f>IFERROR(IF(RIGHT(VLOOKUP($A68,csapatok!$A:$NN,BB$320,FALSE),5)="Csere",VLOOKUP(LEFT(VLOOKUP($A68,csapatok!$A:$NN,BB$320,FALSE),LEN(VLOOKUP($A68,csapatok!$A:$NN,BB$320,FALSE))-6),'csapat-ranglista'!$A:$FP,BB$321,FALSE)/8,VLOOKUP(VLOOKUP($A68,csapatok!$A:$NN,BB$320,FALSE),'csapat-ranglista'!$A:$FP,BB$321,FALSE)/4),0)</f>
        <v>0</v>
      </c>
      <c r="BC68" s="224">
        <f>versenyek!$ES$11*IFERROR(VLOOKUP(VLOOKUP($A68,versenyek!ER:ET,3,FALSE),szabalyok!$A$16:$B$23,2,FALSE)/4,0)</f>
        <v>0</v>
      </c>
      <c r="BD68" s="224">
        <f>versenyek!$EV$11*IFERROR(VLOOKUP(VLOOKUP($A68,versenyek!EU:EW,3,FALSE),szabalyok!$A$16:$B$23,2,FALSE)/4,0)</f>
        <v>0</v>
      </c>
      <c r="BE68" s="223">
        <f>IFERROR(IF(RIGHT(VLOOKUP($A68,csapatok!$A:$NN,BE$320,FALSE),5)="Csere",VLOOKUP(LEFT(VLOOKUP($A68,csapatok!$A:$NN,BE$320,FALSE),LEN(VLOOKUP($A68,csapatok!$A:$NN,BE$320,FALSE))-6),'csapat-ranglista'!$A:$FP,BE$321,FALSE)/8,VLOOKUP(VLOOKUP($A68,csapatok!$A:$NN,BE$320,FALSE),'csapat-ranglista'!$A:$FP,BE$321,FALSE)/4),0)</f>
        <v>2.7331031674761346</v>
      </c>
      <c r="BF68" s="223">
        <f>IFERROR(IF(RIGHT(VLOOKUP($A68,csapatok!$A:$NN,BF$320,FALSE),5)="Csere",VLOOKUP(LEFT(VLOOKUP($A68,csapatok!$A:$NN,BF$320,FALSE),LEN(VLOOKUP($A68,csapatok!$A:$NN,BF$320,FALSE))-6),'csapat-ranglista'!$A:$FP,BF$321,FALSE)/8,VLOOKUP(VLOOKUP($A68,csapatok!$A:$NN,BF$320,FALSE),'csapat-ranglista'!$A:$FP,BF$321,FALSE)/4),0)</f>
        <v>0</v>
      </c>
      <c r="BG68" s="223">
        <f>IFERROR(IF(RIGHT(VLOOKUP($A68,csapatok!$A:$NN,BG$320,FALSE),5)="Csere",VLOOKUP(LEFT(VLOOKUP($A68,csapatok!$A:$NN,BG$320,FALSE),LEN(VLOOKUP($A68,csapatok!$A:$NN,BG$320,FALSE))-6),'csapat-ranglista'!$A:$FP,BG$321,FALSE)/8,VLOOKUP(VLOOKUP($A68,csapatok!$A:$NN,BG$320,FALSE),'csapat-ranglista'!$A:$FP,BG$321,FALSE)/4),0)</f>
        <v>0</v>
      </c>
      <c r="BH68" s="223">
        <f>IFERROR(IF(RIGHT(VLOOKUP($A68,csapatok!$A:$NN,BH$320,FALSE),5)="Csere",VLOOKUP(LEFT(VLOOKUP($A68,csapatok!$A:$NN,BH$320,FALSE),LEN(VLOOKUP($A68,csapatok!$A:$NN,BH$320,FALSE))-6),'csapat-ranglista'!$A:$FP,BH$321,FALSE)/8,VLOOKUP(VLOOKUP($A68,csapatok!$A:$NN,BH$320,FALSE),'csapat-ranglista'!$A:$FP,BH$321,FALSE)/4),0)</f>
        <v>0</v>
      </c>
      <c r="BI68" s="223">
        <f>IFERROR(IF(RIGHT(VLOOKUP($A68,csapatok!$A:$NN,BI$320,FALSE),5)="Csere",VLOOKUP(LEFT(VLOOKUP($A68,csapatok!$A:$NN,BI$320,FALSE),LEN(VLOOKUP($A68,csapatok!$A:$NN,BI$320,FALSE))-6),'csapat-ranglista'!$A:$FP,BI$321,FALSE)/8,VLOOKUP(VLOOKUP($A68,csapatok!$A:$NN,BI$320,FALSE),'csapat-ranglista'!$A:$FP,BI$321,FALSE)/4),0)</f>
        <v>0</v>
      </c>
      <c r="BJ68" s="223">
        <f>IFERROR(IF(RIGHT(VLOOKUP($A68,csapatok!$A:$NN,BJ$320,FALSE),5)="Csere",VLOOKUP(LEFT(VLOOKUP($A68,csapatok!$A:$NN,BJ$320,FALSE),LEN(VLOOKUP($A68,csapatok!$A:$NN,BJ$320,FALSE))-6),'csapat-ranglista'!$A:$FP,BJ$321,FALSE)/8,VLOOKUP(VLOOKUP($A68,csapatok!$A:$NN,BJ$320,FALSE),'csapat-ranglista'!$A:$FP,BJ$321,FALSE)/4),0)</f>
        <v>0</v>
      </c>
      <c r="BK68" s="223">
        <f>IFERROR(IF(RIGHT(VLOOKUP($A68,csapatok!$A:$NN,BK$320,FALSE),5)="Csere",VLOOKUP(LEFT(VLOOKUP($A68,csapatok!$A:$NN,BK$320,FALSE),LEN(VLOOKUP($A68,csapatok!$A:$NN,BK$320,FALSE))-6),'csapat-ranglista'!$A:$FP,BK$321,FALSE)/8,VLOOKUP(VLOOKUP($A68,csapatok!$A:$NN,BK$320,FALSE),'csapat-ranglista'!$A:$FP,BK$321,FALSE)/4),0)</f>
        <v>0</v>
      </c>
      <c r="BL68" s="223">
        <f>IFERROR(IF(RIGHT(VLOOKUP($A68,csapatok!$A:$NN,BL$320,FALSE),5)="Csere",VLOOKUP(LEFT(VLOOKUP($A68,csapatok!$A:$NN,BL$320,FALSE),LEN(VLOOKUP($A68,csapatok!$A:$NN,BL$320,FALSE))-6),'csapat-ranglista'!$A:$FP,BL$321,FALSE)/8,VLOOKUP(VLOOKUP($A68,csapatok!$A:$NN,BL$320,FALSE),'csapat-ranglista'!$A:$FP,BL$321,FALSE)/4),0)</f>
        <v>0.76720406455987966</v>
      </c>
      <c r="BM68" s="223">
        <f>IFERROR(IF(RIGHT(VLOOKUP($A68,csapatok!$A:$NN,BM$320,FALSE),5)="Csere",VLOOKUP(LEFT(VLOOKUP($A68,csapatok!$A:$NN,BM$320,FALSE),LEN(VLOOKUP($A68,csapatok!$A:$NN,BM$320,FALSE))-6),'csapat-ranglista'!$A:$FP,BM$321,FALSE)/8,VLOOKUP(VLOOKUP($A68,csapatok!$A:$NN,BM$320,FALSE),'csapat-ranglista'!$A:$FP,BM$321,FALSE)/4),0)</f>
        <v>0</v>
      </c>
      <c r="BN68" s="223">
        <f>IFERROR(IF(RIGHT(VLOOKUP($A68,csapatok!$A:$NN,BN$320,FALSE),5)="Csere",VLOOKUP(LEFT(VLOOKUP($A68,csapatok!$A:$NN,BN$320,FALSE),LEN(VLOOKUP($A68,csapatok!$A:$NN,BN$320,FALSE))-6),'csapat-ranglista'!$A:$FP,BN$321,FALSE)/8,VLOOKUP(VLOOKUP($A68,csapatok!$A:$NN,BN$320,FALSE),'csapat-ranglista'!$A:$FP,BN$321,FALSE)/4),0)</f>
        <v>0</v>
      </c>
      <c r="BO68" s="223">
        <f>IFERROR(IF(RIGHT(VLOOKUP($A68,csapatok!$A:$NN,BO$320,FALSE),5)="Csere",VLOOKUP(LEFT(VLOOKUP($A68,csapatok!$A:$NN,BO$320,FALSE),LEN(VLOOKUP($A68,csapatok!$A:$NN,BO$320,FALSE))-6),'csapat-ranglista'!$A:$FP,BO$321,FALSE)/8,VLOOKUP(VLOOKUP($A68,csapatok!$A:$NN,BO$320,FALSE),'csapat-ranglista'!$A:$FP,BO$321,FALSE)/4),0)</f>
        <v>0</v>
      </c>
      <c r="BP68" s="223">
        <f>IFERROR(IF(RIGHT(VLOOKUP($A68,csapatok!$A:$NN,BP$320,FALSE),5)="Csere",VLOOKUP(LEFT(VLOOKUP($A68,csapatok!$A:$NN,BP$320,FALSE),LEN(VLOOKUP($A68,csapatok!$A:$NN,BP$320,FALSE))-6),'csapat-ranglista'!$A:$FP,BP$321,FALSE)/8,VLOOKUP(VLOOKUP($A68,csapatok!$A:$NN,BP$320,FALSE),'csapat-ranglista'!$A:$FP,BP$321,FALSE)/4),0)</f>
        <v>0</v>
      </c>
      <c r="BQ68" s="223">
        <f>IFERROR(IF(RIGHT(VLOOKUP($A68,csapatok!$A:$NN,BQ$320,FALSE),5)="Csere",VLOOKUP(LEFT(VLOOKUP($A68,csapatok!$A:$NN,BQ$320,FALSE),LEN(VLOOKUP($A68,csapatok!$A:$NN,BQ$320,FALSE))-6),'csapat-ranglista'!$A:$FP,BQ$321,FALSE)/8,VLOOKUP(VLOOKUP($A68,csapatok!$A:$NN,BQ$320,FALSE),'csapat-ranglista'!$A:$FP,BQ$321,FALSE)/4),0)</f>
        <v>0</v>
      </c>
      <c r="BR68" s="223">
        <f>IFERROR(IF(RIGHT(VLOOKUP($A68,csapatok!$A:$NN,BR$320,FALSE),5)="Csere",VLOOKUP(LEFT(VLOOKUP($A68,csapatok!$A:$NN,BR$320,FALSE),LEN(VLOOKUP($A68,csapatok!$A:$NN,BR$320,FALSE))-6),'csapat-ranglista'!$A:$FP,BR$321,FALSE)/8,VLOOKUP(VLOOKUP($A68,csapatok!$A:$NN,BR$320,FALSE),'csapat-ranglista'!$A:$FP,BR$321,FALSE)/4),0)</f>
        <v>0</v>
      </c>
      <c r="BS68" s="223">
        <f>IFERROR(IF(RIGHT(VLOOKUP($A68,csapatok!$A:$NN,BS$320,FALSE),5)="Csere",VLOOKUP(LEFT(VLOOKUP($A68,csapatok!$A:$NN,BS$320,FALSE),LEN(VLOOKUP($A68,csapatok!$A:$NN,BS$320,FALSE))-6),'csapat-ranglista'!$A:$FP,BS$321,FALSE)/8,VLOOKUP(VLOOKUP($A68,csapatok!$A:$NN,BS$320,FALSE),'csapat-ranglista'!$A:$FP,BS$321,FALSE)/4),0)</f>
        <v>0</v>
      </c>
      <c r="BT68" s="223">
        <f>IFERROR(IF(RIGHT(VLOOKUP($A68,csapatok!$A:$NN,BT$320,FALSE),5)="Csere",VLOOKUP(LEFT(VLOOKUP($A68,csapatok!$A:$NN,BT$320,FALSE),LEN(VLOOKUP($A68,csapatok!$A:$NN,BT$320,FALSE))-6),'csapat-ranglista'!$A:$FP,BT$321,FALSE)/8,VLOOKUP(VLOOKUP($A68,csapatok!$A:$NN,BT$320,FALSE),'csapat-ranglista'!$A:$FP,BT$321,FALSE)/4),0)</f>
        <v>0</v>
      </c>
      <c r="BU68" s="223">
        <f>IFERROR(IF(RIGHT(VLOOKUP($A68,csapatok!$A:$NN,BU$320,FALSE),5)="Csere",VLOOKUP(LEFT(VLOOKUP($A68,csapatok!$A:$NN,BU$320,FALSE),LEN(VLOOKUP($A68,csapatok!$A:$NN,BU$320,FALSE))-6),'csapat-ranglista'!$A:$FP,BU$321,FALSE)/8,VLOOKUP(VLOOKUP($A68,csapatok!$A:$NN,BU$320,FALSE),'csapat-ranglista'!$A:$FP,BU$321,FALSE)/4),0)</f>
        <v>0.76173703987117058</v>
      </c>
      <c r="BV68" s="223">
        <f>IFERROR(IF(RIGHT(VLOOKUP($A68,csapatok!$A:$NN,BV$320,FALSE),5)="Csere",VLOOKUP(LEFT(VLOOKUP($A68,csapatok!$A:$NN,BV$320,FALSE),LEN(VLOOKUP($A68,csapatok!$A:$NN,BV$320,FALSE))-6),'csapat-ranglista'!$A:$FP,BV$321,FALSE)/8,VLOOKUP(VLOOKUP($A68,csapatok!$A:$NN,BV$320,FALSE),'csapat-ranglista'!$A:$FP,BV$321,FALSE)/4),0)</f>
        <v>0</v>
      </c>
      <c r="BW68" s="223">
        <f>IFERROR(IF(RIGHT(VLOOKUP($A68,csapatok!$A:$NN,BW$320,FALSE),5)="Csere",VLOOKUP(LEFT(VLOOKUP($A68,csapatok!$A:$NN,BW$320,FALSE),LEN(VLOOKUP($A68,csapatok!$A:$NN,BW$320,FALSE))-6),'csapat-ranglista'!$A:$FP,BW$321,FALSE)/8,VLOOKUP(VLOOKUP($A68,csapatok!$A:$NN,BW$320,FALSE),'csapat-ranglista'!$A:$FP,BW$321,FALSE)/4),0)</f>
        <v>0</v>
      </c>
      <c r="BX68" s="223">
        <f>IFERROR(IF(RIGHT(VLOOKUP($A68,csapatok!$A:$NN,BX$320,FALSE),5)="Csere",VLOOKUP(LEFT(VLOOKUP($A68,csapatok!$A:$NN,BX$320,FALSE),LEN(VLOOKUP($A68,csapatok!$A:$NN,BX$320,FALSE))-6),'csapat-ranglista'!$A:$FP,BX$321,FALSE)/8,VLOOKUP(VLOOKUP($A68,csapatok!$A:$NN,BX$320,FALSE),'csapat-ranglista'!$A:$FP,BX$321,FALSE)/4),0)</f>
        <v>11.74976832128978</v>
      </c>
      <c r="BY68" s="223">
        <f>IFERROR(IF(RIGHT(VLOOKUP($A68,csapatok!$A:$NN,BY$320,FALSE),5)="Csere",VLOOKUP(LEFT(VLOOKUP($A68,csapatok!$A:$NN,BY$320,FALSE),LEN(VLOOKUP($A68,csapatok!$A:$NN,BY$320,FALSE))-6),'csapat-ranglista'!$A:$FP,BY$321,FALSE)/8,VLOOKUP(VLOOKUP($A68,csapatok!$A:$NN,BY$320,FALSE),'csapat-ranglista'!$A:$FP,BY$321,FALSE)/4),0)</f>
        <v>0</v>
      </c>
      <c r="BZ68" s="223">
        <f>IFERROR(IF(RIGHT(VLOOKUP($A68,csapatok!$A:$NN,BZ$320,FALSE),5)="Csere",VLOOKUP(LEFT(VLOOKUP($A68,csapatok!$A:$NN,BZ$320,FALSE),LEN(VLOOKUP($A68,csapatok!$A:$NN,BZ$320,FALSE))-6),'csapat-ranglista'!$A:$FP,BZ$321,FALSE)/8,VLOOKUP(VLOOKUP($A68,csapatok!$A:$NN,BZ$320,FALSE),'csapat-ranglista'!$A:$FP,BZ$321,FALSE)/4),0)</f>
        <v>0</v>
      </c>
      <c r="CA68" s="223">
        <f>IFERROR(IF(RIGHT(VLOOKUP($A68,csapatok!$A:$NN,CA$320,FALSE),5)="Csere",VLOOKUP(LEFT(VLOOKUP($A68,csapatok!$A:$NN,CA$320,FALSE),LEN(VLOOKUP($A68,csapatok!$A:$NN,CA$320,FALSE))-6),'csapat-ranglista'!$A:$FP,CA$321,FALSE)/8,VLOOKUP(VLOOKUP($A68,csapatok!$A:$NN,CA$320,FALSE),'csapat-ranglista'!$A:$FP,CA$321,FALSE)/4),0)</f>
        <v>0</v>
      </c>
      <c r="CB68" s="223">
        <f>IFERROR(IF(RIGHT(VLOOKUP($A68,csapatok!$A:$NN,CB$320,FALSE),5)="Csere",VLOOKUP(LEFT(VLOOKUP($A68,csapatok!$A:$NN,CB$320,FALSE),LEN(VLOOKUP($A68,csapatok!$A:$NN,CB$320,FALSE))-6),'csapat-ranglista'!$A:$FP,CB$321,FALSE)/8,VLOOKUP(VLOOKUP($A68,csapatok!$A:$NN,CB$320,FALSE),'csapat-ranglista'!$A:$FP,CB$321,FALSE)/4),0)</f>
        <v>0</v>
      </c>
      <c r="CC68" s="223">
        <f>IFERROR(IF(RIGHT(VLOOKUP($A68,csapatok!$A:$NN,CC$320,FALSE),5)="Csere",VLOOKUP(LEFT(VLOOKUP($A68,csapatok!$A:$NN,CC$320,FALSE),LEN(VLOOKUP($A68,csapatok!$A:$NN,CC$320,FALSE))-6),'csapat-ranglista'!$A:$FP,CC$321,FALSE)/8,VLOOKUP(VLOOKUP($A68,csapatok!$A:$NN,CC$320,FALSE),'csapat-ranglista'!$A:$FP,CC$321,FALSE)/4),0)</f>
        <v>0</v>
      </c>
      <c r="CD68" s="223">
        <f>IFERROR(IF(RIGHT(VLOOKUP($A68,csapatok!$A:$NN,CD$320,FALSE),5)="Csere",VLOOKUP(LEFT(VLOOKUP($A68,csapatok!$A:$NN,CD$320,FALSE),LEN(VLOOKUP($A68,csapatok!$A:$NN,CD$320,FALSE))-6),'csapat-ranglista'!$A:$FP,CD$321,FALSE)/8,VLOOKUP(VLOOKUP($A68,csapatok!$A:$NN,CD$320,FALSE),'csapat-ranglista'!$A:$FP,CD$321,FALSE)/4),0)</f>
        <v>0</v>
      </c>
      <c r="CE68" s="223">
        <f>IFERROR(IF(RIGHT(VLOOKUP($A68,csapatok!$A:$NN,CE$320,FALSE),5)="Csere",VLOOKUP(LEFT(VLOOKUP($A68,csapatok!$A:$NN,CE$320,FALSE),LEN(VLOOKUP($A68,csapatok!$A:$NN,CE$320,FALSE))-6),'csapat-ranglista'!$A:$FP,CE$321,FALSE)/8,VLOOKUP(VLOOKUP($A68,csapatok!$A:$NN,CE$320,FALSE),'csapat-ranglista'!$A:$FP,CE$321,FALSE)/4),0)</f>
        <v>0</v>
      </c>
      <c r="CF68" s="223">
        <f>IFERROR(IF(RIGHT(VLOOKUP($A68,csapatok!$A:$NN,CF$320,FALSE),5)="Csere",VLOOKUP(LEFT(VLOOKUP($A68,csapatok!$A:$NN,CF$320,FALSE),LEN(VLOOKUP($A68,csapatok!$A:$NN,CF$320,FALSE))-6),'csapat-ranglista'!$A:$FP,CF$321,FALSE)/8,VLOOKUP(VLOOKUP($A68,csapatok!$A:$NN,CF$320,FALSE),'csapat-ranglista'!$A:$FP,CF$321,FALSE)/4),0)</f>
        <v>0</v>
      </c>
      <c r="CG68" s="223">
        <f>IFERROR(IF(RIGHT(VLOOKUP($A68,csapatok!$A:$NN,CG$320,FALSE),5)="Csere",VLOOKUP(LEFT(VLOOKUP($A68,csapatok!$A:$NN,CG$320,FALSE),LEN(VLOOKUP($A68,csapatok!$A:$NN,CG$320,FALSE))-6),'csapat-ranglista'!$A:$FP,CG$321,FALSE)/8,VLOOKUP(VLOOKUP($A68,csapatok!$A:$NN,CG$320,FALSE),'csapat-ranglista'!$A:$FP,CG$321,FALSE)/4),0)</f>
        <v>0</v>
      </c>
      <c r="CH68" s="223">
        <f>IFERROR(IF(RIGHT(VLOOKUP($A68,csapatok!$A:$NN,CH$320,FALSE),5)="Csere",VLOOKUP(LEFT(VLOOKUP($A68,csapatok!$A:$NN,CH$320,FALSE),LEN(VLOOKUP($A68,csapatok!$A:$NN,CH$320,FALSE))-6),'csapat-ranglista'!$A:$FP,CH$321,FALSE)/8,VLOOKUP(VLOOKUP($A68,csapatok!$A:$NN,CH$320,FALSE),'csapat-ranglista'!$A:$FP,CH$321,FALSE)/4),0)</f>
        <v>0</v>
      </c>
      <c r="CI68" s="223">
        <f>IFERROR(IF(RIGHT(VLOOKUP($A68,csapatok!$A:$NN,CI$320,FALSE),5)="Csere",VLOOKUP(LEFT(VLOOKUP($A68,csapatok!$A:$NN,CI$320,FALSE),LEN(VLOOKUP($A68,csapatok!$A:$NN,CI$320,FALSE))-6),'csapat-ranglista'!$A:$FP,CI$321,FALSE)/8,VLOOKUP(VLOOKUP($A68,csapatok!$A:$NN,CI$320,FALSE),'csapat-ranglista'!$A:$FP,CI$321,FALSE)/4),0)</f>
        <v>0</v>
      </c>
      <c r="CJ68" s="224">
        <f>versenyek!$IQ$11*IFERROR(VLOOKUP(VLOOKUP($A68,versenyek!IP:IR,3,FALSE),szabalyok!$A$16:$B$23,2,FALSE)/4,0)</f>
        <v>0</v>
      </c>
      <c r="CK68" s="224">
        <f>versenyek!$IT$11*IFERROR(VLOOKUP(VLOOKUP($A68,versenyek!IS:IU,3,FALSE),szabalyok!$A$16:$B$23,2,FALSE)/4,0)</f>
        <v>0</v>
      </c>
      <c r="CL68" s="223">
        <f>IFERROR(IF(RIGHT(VLOOKUP($A68,csapatok!$A:$NN,CL$320,FALSE),5)="Csere",VLOOKUP(LEFT(VLOOKUP($A68,csapatok!$A:$NN,CL$320,FALSE),LEN(VLOOKUP($A68,csapatok!$A:$NN,CL$320,FALSE))-6),'csapat-ranglista'!$A:$FP,CL$321,FALSE)/8,VLOOKUP(VLOOKUP($A68,csapatok!$A:$NN,CL$320,FALSE),'csapat-ranglista'!$A:$FP,CL$321,FALSE)/4),0)</f>
        <v>0</v>
      </c>
      <c r="CM68" s="223">
        <f>IFERROR(IF(RIGHT(VLOOKUP($A68,csapatok!$A:$NN,CM$320,FALSE),5)="Csere",VLOOKUP(LEFT(VLOOKUP($A68,csapatok!$A:$NN,CM$320,FALSE),LEN(VLOOKUP($A68,csapatok!$A:$NN,CM$320,FALSE))-6),'csapat-ranglista'!$A:$FP,CM$321,FALSE)/8,VLOOKUP(VLOOKUP($A68,csapatok!$A:$NN,CM$320,FALSE),'csapat-ranglista'!$A:$FP,CM$321,FALSE)/4),0)</f>
        <v>0</v>
      </c>
      <c r="CN68" s="223">
        <f>IFERROR(IF(RIGHT(VLOOKUP($A68,csapatok!$A:$NN,CN$320,FALSE),5)="Csere",VLOOKUP(LEFT(VLOOKUP($A68,csapatok!$A:$NN,CN$320,FALSE),LEN(VLOOKUP($A68,csapatok!$A:$NN,CN$320,FALSE))-6),'csapat-ranglista'!$A:$FP,CN$321,FALSE)/8,VLOOKUP(VLOOKUP($A68,csapatok!$A:$NN,CN$320,FALSE),'csapat-ranglista'!$A:$FP,CN$321,FALSE)/4),0)</f>
        <v>3.6429258960103401</v>
      </c>
      <c r="CO68" s="223">
        <f>IFERROR(IF(RIGHT(VLOOKUP($A68,csapatok!$A:$NN,CO$320,FALSE),5)="Csere",VLOOKUP(LEFT(VLOOKUP($A68,csapatok!$A:$NN,CO$320,FALSE),LEN(VLOOKUP($A68,csapatok!$A:$NN,CO$320,FALSE))-6),'csapat-ranglista'!$A:$FP,CO$321,FALSE)/8,VLOOKUP(VLOOKUP($A68,csapatok!$A:$NN,CO$320,FALSE),'csapat-ranglista'!$A:$FP,CO$321,FALSE)/4),0)</f>
        <v>0</v>
      </c>
      <c r="CP68" s="223">
        <f>IFERROR(IF(RIGHT(VLOOKUP($A68,csapatok!$A:$NN,CP$320,FALSE),5)="Csere",VLOOKUP(LEFT(VLOOKUP($A68,csapatok!$A:$NN,CP$320,FALSE),LEN(VLOOKUP($A68,csapatok!$A:$NN,CP$320,FALSE))-6),'csapat-ranglista'!$A:$FP,CP$321,FALSE)/8,VLOOKUP(VLOOKUP($A68,csapatok!$A:$NN,CP$320,FALSE),'csapat-ranglista'!$A:$FP,CP$321,FALSE)/4),0)</f>
        <v>0</v>
      </c>
      <c r="CQ68" s="223">
        <f>IFERROR(IF(RIGHT(VLOOKUP($A68,csapatok!$A:$NN,CQ$320,FALSE),5)="Csere",VLOOKUP(LEFT(VLOOKUP($A68,csapatok!$A:$NN,CQ$320,FALSE),LEN(VLOOKUP($A68,csapatok!$A:$NN,CQ$320,FALSE))-6),'csapat-ranglista'!$A:$FP,CQ$321,FALSE)/8,VLOOKUP(VLOOKUP($A68,csapatok!$A:$NN,CQ$320,FALSE),'csapat-ranglista'!$A:$FP,CQ$321,FALSE)/4),0)</f>
        <v>0</v>
      </c>
      <c r="CR68" s="223">
        <f>IFERROR(IF(RIGHT(VLOOKUP($A68,csapatok!$A:$NN,CR$320,FALSE),5)="Csere",VLOOKUP(LEFT(VLOOKUP($A68,csapatok!$A:$NN,CR$320,FALSE),LEN(VLOOKUP($A68,csapatok!$A:$NN,CR$320,FALSE))-6),'csapat-ranglista'!$A:$FP,CR$321,FALSE)/8,VLOOKUP(VLOOKUP($A68,csapatok!$A:$NN,CR$320,FALSE),'csapat-ranglista'!$A:$FP,CR$321,FALSE)/4),0)</f>
        <v>0</v>
      </c>
      <c r="CS68" s="223">
        <f>IFERROR(IF(RIGHT(VLOOKUP($A68,csapatok!$A:$NN,CS$320,FALSE),5)="Csere",VLOOKUP(LEFT(VLOOKUP($A68,csapatok!$A:$NN,CS$320,FALSE),LEN(VLOOKUP($A68,csapatok!$A:$NN,CS$320,FALSE))-6),'csapat-ranglista'!$A:$FP,CS$321,FALSE)/8,VLOOKUP(VLOOKUP($A68,csapatok!$A:$NN,CS$320,FALSE),'csapat-ranglista'!$A:$FP,CS$321,FALSE)/4),0)</f>
        <v>0</v>
      </c>
      <c r="CT68" s="223">
        <f>IFERROR(IF(RIGHT(VLOOKUP($A68,csapatok!$A:$NN,CT$320,FALSE),5)="Csere",VLOOKUP(LEFT(VLOOKUP($A68,csapatok!$A:$NN,CT$320,FALSE),LEN(VLOOKUP($A68,csapatok!$A:$NN,CT$320,FALSE))-6),'csapat-ranglista'!$A:$FP,CT$321,FALSE)/8,VLOOKUP(VLOOKUP($A68,csapatok!$A:$NN,CT$320,FALSE),'csapat-ranglista'!$A:$FP,CT$321,FALSE)/4),0)</f>
        <v>0</v>
      </c>
      <c r="CU68" s="223">
        <f>IFERROR(IF(RIGHT(VLOOKUP($A68,csapatok!$A:$NN,CU$320,FALSE),5)="Csere",VLOOKUP(LEFT(VLOOKUP($A68,csapatok!$A:$NN,CU$320,FALSE),LEN(VLOOKUP($A68,csapatok!$A:$NN,CU$320,FALSE))-6),'csapat-ranglista'!$A:$FP,CU$321,FALSE)/8,VLOOKUP(VLOOKUP($A68,csapatok!$A:$NN,CU$320,FALSE),'csapat-ranglista'!$A:$FP,CU$321,FALSE)/4),0)</f>
        <v>0</v>
      </c>
      <c r="CV68" s="223">
        <f>IFERROR(IF(RIGHT(VLOOKUP($A68,csapatok!$A:$NN,CV$320,FALSE),5)="Csere",VLOOKUP(LEFT(VLOOKUP($A68,csapatok!$A:$NN,CV$320,FALSE),LEN(VLOOKUP($A68,csapatok!$A:$NN,CV$320,FALSE))-6),'csapat-ranglista'!$A:$FP,CV$321,FALSE)/8,VLOOKUP(VLOOKUP($A68,csapatok!$A:$NN,CV$320,FALSE),'csapat-ranglista'!$A:$FP,CV$321,FALSE)/4),0)</f>
        <v>0</v>
      </c>
      <c r="CW68" s="223">
        <f>IFERROR(IF(RIGHT(VLOOKUP($A68,csapatok!$A:$NN,CW$320,FALSE),5)="Csere",VLOOKUP(LEFT(VLOOKUP($A68,csapatok!$A:$NN,CW$320,FALSE),LEN(VLOOKUP($A68,csapatok!$A:$NN,CW$320,FALSE))-6),'csapat-ranglista'!$A:$FP,CW$321,FALSE)/8,VLOOKUP(VLOOKUP($A68,csapatok!$A:$NN,CW$320,FALSE),'csapat-ranglista'!$A:$FP,CW$321,FALSE)/4),0)</f>
        <v>0</v>
      </c>
      <c r="CX68" s="223">
        <f>IFERROR(IF(RIGHT(VLOOKUP($A68,csapatok!$A:$NN,CX$320,FALSE),5)="Csere",VLOOKUP(LEFT(VLOOKUP($A68,csapatok!$A:$NN,CX$320,FALSE),LEN(VLOOKUP($A68,csapatok!$A:$NN,CX$320,FALSE))-6),'csapat-ranglista'!$A:$FP,CX$321,FALSE)/8,VLOOKUP(VLOOKUP($A68,csapatok!$A:$NN,CX$320,FALSE),'csapat-ranglista'!$A:$FP,CX$321,FALSE)/4),0)</f>
        <v>0</v>
      </c>
      <c r="CY68" s="223">
        <f>IFERROR(IF(RIGHT(VLOOKUP($A68,csapatok!$A:$NN,CY$320,FALSE),5)="Csere",VLOOKUP(LEFT(VLOOKUP($A68,csapatok!$A:$NN,CY$320,FALSE),LEN(VLOOKUP($A68,csapatok!$A:$NN,CY$320,FALSE))-6),'csapat-ranglista'!$A:$FP,CY$321,FALSE)/8,VLOOKUP(VLOOKUP($A68,csapatok!$A:$NN,CY$320,FALSE),'csapat-ranglista'!$A:$FP,CY$321,FALSE)/4),0)</f>
        <v>0</v>
      </c>
      <c r="CZ68" s="223">
        <f>IFERROR(IF(RIGHT(VLOOKUP($A68,csapatok!$A:$NN,CZ$320,FALSE),5)="Csere",VLOOKUP(LEFT(VLOOKUP($A68,csapatok!$A:$NN,CZ$320,FALSE),LEN(VLOOKUP($A68,csapatok!$A:$NN,CZ$320,FALSE))-6),'csapat-ranglista'!$A:$FP,CZ$321,FALSE)/8,VLOOKUP(VLOOKUP($A68,csapatok!$A:$NN,CZ$320,FALSE),'csapat-ranglista'!$A:$FP,CZ$321,FALSE)/4),0)</f>
        <v>0</v>
      </c>
      <c r="DA68" s="223">
        <f>IFERROR(IF(RIGHT(VLOOKUP($A68,csapatok!$A:$NN,DA$320,FALSE),5)="Csere",VLOOKUP(LEFT(VLOOKUP($A68,csapatok!$A:$NN,DA$320,FALSE),LEN(VLOOKUP($A68,csapatok!$A:$NN,DA$320,FALSE))-6),'csapat-ranglista'!$A:$FP,DA$321,FALSE)/8,VLOOKUP(VLOOKUP($A68,csapatok!$A:$NN,DA$320,FALSE),'csapat-ranglista'!$A:$FP,DA$321,FALSE)/4),0)</f>
        <v>0</v>
      </c>
      <c r="DB68" s="223">
        <f>IFERROR(IF(RIGHT(VLOOKUP($A68,csapatok!$A:$NN,DB$320,FALSE),5)="Csere",VLOOKUP(LEFT(VLOOKUP($A68,csapatok!$A:$NN,DB$320,FALSE),LEN(VLOOKUP($A68,csapatok!$A:$NN,DB$320,FALSE))-6),'csapat-ranglista'!$A:$FP,DB$321,FALSE)/8,VLOOKUP(VLOOKUP($A68,csapatok!$A:$NN,DB$320,FALSE),'csapat-ranglista'!$A:$FP,DB$321,FALSE)/4),0)</f>
        <v>0</v>
      </c>
      <c r="DC68" s="223">
        <f>IFERROR(IF(RIGHT(VLOOKUP($A68,csapatok!$A:$NN,DC$320,FALSE),5)="Csere",VLOOKUP(LEFT(VLOOKUP($A68,csapatok!$A:$NN,DC$320,FALSE),LEN(VLOOKUP($A68,csapatok!$A:$NN,DC$320,FALSE))-6),'csapat-ranglista'!$A:$FP,DC$321,FALSE)/8,VLOOKUP(VLOOKUP($A68,csapatok!$A:$NN,DC$320,FALSE),'csapat-ranglista'!$A:$FP,DC$321,FALSE)/4),0)</f>
        <v>0</v>
      </c>
      <c r="DD68" s="223">
        <f>IFERROR(IF(RIGHT(VLOOKUP($A68,csapatok!$A:$NN,DD$320,FALSE),5)="Csere",VLOOKUP(LEFT(VLOOKUP($A68,csapatok!$A:$NN,DD$320,FALSE),LEN(VLOOKUP($A68,csapatok!$A:$NN,DD$320,FALSE))-6),'csapat-ranglista'!$A:$FP,DD$321,FALSE)/8,VLOOKUP(VLOOKUP($A68,csapatok!$A:$NN,DD$320,FALSE),'csapat-ranglista'!$A:$FP,DD$321,FALSE)/4),0)</f>
        <v>0</v>
      </c>
      <c r="DE68" s="223">
        <f>IFERROR(IF(RIGHT(VLOOKUP($A68,csapatok!$A:$NN,DE$320,FALSE),5)="Csere",VLOOKUP(LEFT(VLOOKUP($A68,csapatok!$A:$NN,DE$320,FALSE),LEN(VLOOKUP($A68,csapatok!$A:$NN,DE$320,FALSE))-6),'csapat-ranglista'!$A:$FP,DE$321,FALSE)/8,VLOOKUP(VLOOKUP($A68,csapatok!$A:$NN,DE$320,FALSE),'csapat-ranglista'!$A:$FP,DE$321,FALSE)/4),0)</f>
        <v>0</v>
      </c>
      <c r="DF68" s="223">
        <f>IFERROR(IF(RIGHT(VLOOKUP($A68,csapatok!$A:$NN,DF$320,FALSE),5)="Csere",VLOOKUP(LEFT(VLOOKUP($A68,csapatok!$A:$NN,DF$320,FALSE),LEN(VLOOKUP($A68,csapatok!$A:$NN,DF$320,FALSE))-6),'csapat-ranglista'!$A:$FP,DF$321,FALSE)/8,VLOOKUP(VLOOKUP($A68,csapatok!$A:$NN,DF$320,FALSE),'csapat-ranglista'!$A:$FP,DF$321,FALSE)/4),0)</f>
        <v>0</v>
      </c>
      <c r="DG68" s="223">
        <f>IFERROR(IF(RIGHT(VLOOKUP($A68,csapatok!$A:$NN,DG$320,FALSE),5)="Csere",VLOOKUP(LEFT(VLOOKUP($A68,csapatok!$A:$NN,DG$320,FALSE),LEN(VLOOKUP($A68,csapatok!$A:$NN,DG$320,FALSE))-6),'csapat-ranglista'!$A:$FP,DG$321,FALSE)/8,VLOOKUP(VLOOKUP($A68,csapatok!$A:$NN,DG$320,FALSE),'csapat-ranglista'!$A:$FP,DG$321,FALSE)/4),0)</f>
        <v>0</v>
      </c>
      <c r="DH68" s="223">
        <f>IFERROR(IF(RIGHT(VLOOKUP($A68,csapatok!$A:$NN,DH$320,FALSE),5)="Csere",VLOOKUP(LEFT(VLOOKUP($A68,csapatok!$A:$NN,DH$320,FALSE),LEN(VLOOKUP($A68,csapatok!$A:$NN,DH$320,FALSE))-6),'csapat-ranglista'!$A:$FP,DH$321,FALSE)/8,VLOOKUP(VLOOKUP($A68,csapatok!$A:$NN,DH$320,FALSE),'csapat-ranglista'!$A:$FP,DH$321,FALSE)/4),0)</f>
        <v>0</v>
      </c>
      <c r="DI68" s="223">
        <f>IFERROR(IF(RIGHT(VLOOKUP($A68,csapatok!$A:$NN,DI$320,FALSE),5)="Csere",VLOOKUP(LEFT(VLOOKUP($A68,csapatok!$A:$NN,DI$320,FALSE),LEN(VLOOKUP($A68,csapatok!$A:$NN,DI$320,FALSE))-6),'csapat-ranglista'!$A:$FP,DI$321,FALSE)/8,VLOOKUP(VLOOKUP($A68,csapatok!$A:$NN,DI$320,FALSE),'csapat-ranglista'!$A:$FP,DI$321,FALSE)/4),0)</f>
        <v>0</v>
      </c>
      <c r="DJ68" s="223">
        <f>IFERROR(IF(RIGHT(VLOOKUP($A68,csapatok!$A:$NN,DJ$320,FALSE),5)="Csere",VLOOKUP(LEFT(VLOOKUP($A68,csapatok!$A:$NN,DJ$320,FALSE),LEN(VLOOKUP($A68,csapatok!$A:$NN,DJ$320,FALSE))-6),'csapat-ranglista'!$A:$FP,DJ$321,FALSE)/8,VLOOKUP(VLOOKUP($A68,csapatok!$A:$NN,DJ$320,FALSE),'csapat-ranglista'!$A:$FP,DJ$321,FALSE)/4),0)</f>
        <v>0</v>
      </c>
      <c r="DK68" s="223">
        <f>IFERROR(IF(RIGHT(VLOOKUP($A68,csapatok!$A:$NN,DK$320,FALSE),5)="Csere",VLOOKUP(LEFT(VLOOKUP($A68,csapatok!$A:$NN,DK$320,FALSE),LEN(VLOOKUP($A68,csapatok!$A:$NN,DK$320,FALSE))-6),'csapat-ranglista'!$A:$FP,DK$321,FALSE)/8,VLOOKUP(VLOOKUP($A68,csapatok!$A:$NN,DK$320,FALSE),'csapat-ranglista'!$A:$FP,DK$321,FALSE)/4),0)</f>
        <v>0</v>
      </c>
      <c r="DL68" s="223">
        <f>IFERROR(IF(RIGHT(VLOOKUP($A68,csapatok!$A:$NN,DL$320,FALSE),5)="Csere",VLOOKUP(LEFT(VLOOKUP($A68,csapatok!$A:$NN,DL$320,FALSE),LEN(VLOOKUP($A68,csapatok!$A:$NN,DL$320,FALSE))-6),'csapat-ranglista'!$A:$FP,DL$321,FALSE)/8,VLOOKUP(VLOOKUP($A68,csapatok!$A:$NN,DL$320,FALSE),'csapat-ranglista'!$A:$FP,DL$321,FALSE)/4),0)</f>
        <v>19.109380592882307</v>
      </c>
      <c r="DM68" s="223">
        <f>IFERROR(IF(RIGHT(VLOOKUP($A68,csapatok!$A:$NN,DM$320,FALSE),5)="Csere",VLOOKUP(LEFT(VLOOKUP($A68,csapatok!$A:$NN,DM$320,FALSE),LEN(VLOOKUP($A68,csapatok!$A:$NN,DM$320,FALSE))-6),'csapat-ranglista'!$A:$FP,DM$321,FALSE)/8,VLOOKUP(VLOOKUP($A68,csapatok!$A:$NN,DM$320,FALSE),'csapat-ranglista'!$A:$FP,DM$321,FALSE)/4),0)</f>
        <v>0</v>
      </c>
      <c r="DN68" s="223">
        <f>IFERROR(IF(RIGHT(VLOOKUP($A68,csapatok!$A:$NN,DN$320,FALSE),5)="Csere",VLOOKUP(LEFT(VLOOKUP($A68,csapatok!$A:$NN,DN$320,FALSE),LEN(VLOOKUP($A68,csapatok!$A:$NN,DN$320,FALSE))-6),'csapat-ranglista'!$A:$FP,DN$321,FALSE)/8,VLOOKUP(VLOOKUP($A68,csapatok!$A:$NN,DN$320,FALSE),'csapat-ranglista'!$A:$FP,DN$321,FALSE)/4),0)</f>
        <v>0</v>
      </c>
      <c r="DO68" s="224">
        <f>versenyek!$MF$11*IFERROR(VLOOKUP(VLOOKUP($A68,versenyek!ME:MG,3,FALSE),szabalyok!$A$16:$B$23,2,FALSE)/4,0)</f>
        <v>0</v>
      </c>
      <c r="DP68" s="224">
        <f>versenyek!$MI$11*IFERROR(VLOOKUP(VLOOKUP($A68,versenyek!MH:MJ,3,FALSE),szabalyok!$A$16:$B$23,2,FALSE)/4,0)</f>
        <v>0</v>
      </c>
      <c r="DQ68" s="223">
        <f>IFERROR(IF(RIGHT(VLOOKUP($A68,csapatok!$A:$NN,DQ$320,FALSE),5)="Csere",VLOOKUP(LEFT(VLOOKUP($A68,csapatok!$A:$NN,DQ$320,FALSE),LEN(VLOOKUP($A68,csapatok!$A:$NN,DQ$320,FALSE))-6),'csapat-ranglista'!$A:$FP,DQ$321,FALSE)/8,VLOOKUP(VLOOKUP($A68,csapatok!$A:$NN,DQ$320,FALSE),'csapat-ranglista'!$A:$FP,DQ$321,FALSE)/4),0)</f>
        <v>0</v>
      </c>
      <c r="DR68" s="223">
        <f>IFERROR(IF(RIGHT(VLOOKUP($A68,csapatok!$A:$NN,DR$320,FALSE),5)="Csere",VLOOKUP(LEFT(VLOOKUP($A68,csapatok!$A:$NN,DR$320,FALSE),LEN(VLOOKUP($A68,csapatok!$A:$NN,DR$320,FALSE))-6),'csapat-ranglista'!$A:$FP,DR$321,FALSE)/8,VLOOKUP(VLOOKUP($A68,csapatok!$A:$NN,DR$320,FALSE),'csapat-ranglista'!$A:$FP,DR$321,FALSE)/4),0)</f>
        <v>0</v>
      </c>
      <c r="DS68" s="223">
        <f>IFERROR(IF(RIGHT(VLOOKUP($A68,csapatok!$A:$NN,DS$320,FALSE),5)="Csere",VLOOKUP(LEFT(VLOOKUP($A68,csapatok!$A:$NN,DS$320,FALSE),LEN(VLOOKUP($A68,csapatok!$A:$NN,DS$320,FALSE))-6),'csapat-ranglista'!$A:$FP,DS$321,FALSE)/8,VLOOKUP(VLOOKUP($A68,csapatok!$A:$NN,DS$320,FALSE),'csapat-ranglista'!$A:$FP,DS$321,FALSE)/4),0)</f>
        <v>0</v>
      </c>
      <c r="DT68" s="223">
        <f>IFERROR(IF(RIGHT(VLOOKUP($A68,csapatok!$A:$NN,DT$320,FALSE),5)="Csere",VLOOKUP(LEFT(VLOOKUP($A68,csapatok!$A:$NN,DT$320,FALSE),LEN(VLOOKUP($A68,csapatok!$A:$NN,DT$320,FALSE))-6),'csapat-ranglista'!$A:$FP,DT$321,FALSE)/8,VLOOKUP(VLOOKUP($A68,csapatok!$A:$NN,DT$320,FALSE),'csapat-ranglista'!$A:$FP,DT$321,FALSE)/4),0)</f>
        <v>0</v>
      </c>
      <c r="DU68" s="223">
        <f>IFERROR(IF(RIGHT(VLOOKUP($A68,csapatok!$A:$NN,DU$320,FALSE),5)="Csere",VLOOKUP(LEFT(VLOOKUP($A68,csapatok!$A:$NN,DU$320,FALSE),LEN(VLOOKUP($A68,csapatok!$A:$NN,DU$320,FALSE))-6),'csapat-ranglista'!$A:$FP,DU$321,FALSE)/8,VLOOKUP(VLOOKUP($A68,csapatok!$A:$NN,DU$320,FALSE),'csapat-ranglista'!$A:$FP,DU$321,FALSE)/4),0)</f>
        <v>0</v>
      </c>
      <c r="DV68" s="223">
        <f>IFERROR(IF(RIGHT(VLOOKUP($A68,csapatok!$A:$NN,DV$320,FALSE),5)="Csere",VLOOKUP(LEFT(VLOOKUP($A68,csapatok!$A:$NN,DV$320,FALSE),LEN(VLOOKUP($A68,csapatok!$A:$NN,DV$320,FALSE))-6),'csapat-ranglista'!$A:$FP,DV$321,FALSE)/8,VLOOKUP(VLOOKUP($A68,csapatok!$A:$NN,DV$320,FALSE),'csapat-ranglista'!$A:$FP,DV$321,FALSE)/4),0)</f>
        <v>0</v>
      </c>
      <c r="DW68" s="223">
        <f>IFERROR(IF(RIGHT(VLOOKUP($A68,csapatok!$A:$NN,DW$320,FALSE),5)="Csere",VLOOKUP(LEFT(VLOOKUP($A68,csapatok!$A:$NN,DW$320,FALSE),LEN(VLOOKUP($A68,csapatok!$A:$NN,DW$320,FALSE))-6),'csapat-ranglista'!$A:$FP,DW$321,FALSE)/8,VLOOKUP(VLOOKUP($A68,csapatok!$A:$NN,DW$320,FALSE),'csapat-ranglista'!$A:$FP,DW$321,FALSE)/4),0)</f>
        <v>0</v>
      </c>
      <c r="DX68" s="223">
        <f>IFERROR(IF(RIGHT(VLOOKUP($A68,csapatok!$A:$NN,DX$320,FALSE),5)="Csere",VLOOKUP(LEFT(VLOOKUP($A68,csapatok!$A:$NN,DX$320,FALSE),LEN(VLOOKUP($A68,csapatok!$A:$NN,DX$320,FALSE))-6),'csapat-ranglista'!$A:$FP,DX$321,FALSE)/8,VLOOKUP(VLOOKUP($A68,csapatok!$A:$NN,DX$320,FALSE),'csapat-ranglista'!$A:$FP,DX$321,FALSE)/4),0)</f>
        <v>0</v>
      </c>
      <c r="DY68" s="223">
        <f>IFERROR(IF(RIGHT(VLOOKUP($A68,csapatok!$A:$NN,DY$320,FALSE),5)="Csere",VLOOKUP(LEFT(VLOOKUP($A68,csapatok!$A:$NN,DY$320,FALSE),LEN(VLOOKUP($A68,csapatok!$A:$NN,DY$320,FALSE))-6),'csapat-ranglista'!$A:$FP,DY$321,FALSE)/8,VLOOKUP(VLOOKUP($A68,csapatok!$A:$NN,DY$320,FALSE),'csapat-ranglista'!$A:$FP,DY$321,FALSE)/4),0)</f>
        <v>0</v>
      </c>
      <c r="DZ68" s="223">
        <f>IFERROR(IF(RIGHT(VLOOKUP($A68,csapatok!$A:$NN,DZ$320,FALSE),5)="Csere",VLOOKUP(LEFT(VLOOKUP($A68,csapatok!$A:$NN,DZ$320,FALSE),LEN(VLOOKUP($A68,csapatok!$A:$NN,DZ$320,FALSE))-6),'csapat-ranglista'!$A:$FP,DZ$321,FALSE)/8,VLOOKUP(VLOOKUP($A68,csapatok!$A:$NN,DZ$320,FALSE),'csapat-ranglista'!$A:$FP,DZ$321,FALSE)/4),0)</f>
        <v>0</v>
      </c>
      <c r="EA68" s="223">
        <f>IFERROR(IF(RIGHT(VLOOKUP($A68,csapatok!$A:$NN,EA$320,FALSE),5)="Csere",VLOOKUP(LEFT(VLOOKUP($A68,csapatok!$A:$NN,EA$320,FALSE),LEN(VLOOKUP($A68,csapatok!$A:$NN,EA$320,FALSE))-6),'csapat-ranglista'!$A:$FP,EA$321,FALSE)/8,VLOOKUP(VLOOKUP($A68,csapatok!$A:$NN,EA$320,FALSE),'csapat-ranglista'!$A:$FP,EA$321,FALSE)/4),0)</f>
        <v>0</v>
      </c>
      <c r="EB68" s="223">
        <f>IFERROR(IF(RIGHT(VLOOKUP($A68,csapatok!$A:$NN,EB$320,FALSE),5)="Csere",VLOOKUP(LEFT(VLOOKUP($A68,csapatok!$A:$NN,EB$320,FALSE),LEN(VLOOKUP($A68,csapatok!$A:$NN,EB$320,FALSE))-6),'csapat-ranglista'!$A:$FP,EB$321,FALSE)/8,VLOOKUP(VLOOKUP($A68,csapatok!$A:$NN,EB$320,FALSE),'csapat-ranglista'!$A:$FP,EB$321,FALSE)/4),0)</f>
        <v>0</v>
      </c>
      <c r="EC68" s="223">
        <f>IFERROR(IF(RIGHT(VLOOKUP($A68,csapatok!$A:$NN,EC$320,FALSE),5)="Csere",VLOOKUP(LEFT(VLOOKUP($A68,csapatok!$A:$NN,EC$320,FALSE),LEN(VLOOKUP($A68,csapatok!$A:$NN,EC$320,FALSE))-6),'csapat-ranglista'!$A:$FP,EC$321,FALSE)/8,VLOOKUP(VLOOKUP($A68,csapatok!$A:$NN,EC$320,FALSE),'csapat-ranglista'!$A:$FP,EC$321,FALSE)/4),0)</f>
        <v>0</v>
      </c>
      <c r="ED68" s="223">
        <f>IFERROR(IF(RIGHT(VLOOKUP($A68,csapatok!$A:$NN,ED$320,FALSE),5)="Csere",VLOOKUP(LEFT(VLOOKUP($A68,csapatok!$A:$NN,ED$320,FALSE),LEN(VLOOKUP($A68,csapatok!$A:$NN,ED$320,FALSE))-6),'csapat-ranglista'!$A:$FP,ED$321,FALSE)/8,VLOOKUP(VLOOKUP($A68,csapatok!$A:$NN,ED$320,FALSE),'csapat-ranglista'!$A:$FP,ED$321,FALSE)/4),0)</f>
        <v>0</v>
      </c>
      <c r="EE68" s="223">
        <f>IFERROR(IF(RIGHT(VLOOKUP($A68,csapatok!$A:$NN,EE$320,FALSE),5)="Csere",VLOOKUP(LEFT(VLOOKUP($A68,csapatok!$A:$NN,EE$320,FALSE),LEN(VLOOKUP($A68,csapatok!$A:$NN,EE$320,FALSE))-6),'csapat-ranglista'!$A:$FP,EE$321,FALSE)/8,VLOOKUP(VLOOKUP($A68,csapatok!$A:$NN,EE$320,FALSE),'csapat-ranglista'!$A:$FP,EE$321,FALSE)/4),0)</f>
        <v>0</v>
      </c>
      <c r="EF68" s="223">
        <f>IFERROR(IF(RIGHT(VLOOKUP($A68,csapatok!$A:$NN,EF$320,FALSE),5)="Csere",VLOOKUP(LEFT(VLOOKUP($A68,csapatok!$A:$NN,EF$320,FALSE),LEN(VLOOKUP($A68,csapatok!$A:$NN,EF$320,FALSE))-6),'csapat-ranglista'!$A:$FP,EF$321,FALSE)/8,VLOOKUP(VLOOKUP($A68,csapatok!$A:$NN,EF$320,FALSE),'csapat-ranglista'!$A:$FP,EF$321,FALSE)/4),0)</f>
        <v>0</v>
      </c>
      <c r="EG68" s="223">
        <f>IFERROR(IF(RIGHT(VLOOKUP($A68,csapatok!$A:$NN,EG$320,FALSE),5)="Csere",VLOOKUP(LEFT(VLOOKUP($A68,csapatok!$A:$NN,EG$320,FALSE),LEN(VLOOKUP($A68,csapatok!$A:$NN,EG$320,FALSE))-6),'csapat-ranglista'!$A:$FP,EG$321,FALSE)/8,VLOOKUP(VLOOKUP($A68,csapatok!$A:$NN,EG$320,FALSE),'csapat-ranglista'!$A:$FP,EG$321,FALSE)/4),0)</f>
        <v>0</v>
      </c>
      <c r="EH68" s="223">
        <f>IFERROR(IF(RIGHT(VLOOKUP($A68,csapatok!$A:$NN,EH$320,FALSE),5)="Csere",VLOOKUP(LEFT(VLOOKUP($A68,csapatok!$A:$NN,EH$320,FALSE),LEN(VLOOKUP($A68,csapatok!$A:$NN,EH$320,FALSE))-6),'csapat-ranglista'!$A:$FP,EH$321,FALSE)/8,VLOOKUP(VLOOKUP($A68,csapatok!$A:$NN,EH$320,FALSE),'csapat-ranglista'!$A:$FP,EH$321,FALSE)/4),0)</f>
        <v>0</v>
      </c>
      <c r="EI68" s="223">
        <f>IFERROR(IF(RIGHT(VLOOKUP($A68,csapatok!$A:$NN,EI$320,FALSE),5)="Csere",VLOOKUP(LEFT(VLOOKUP($A68,csapatok!$A:$NN,EI$320,FALSE),LEN(VLOOKUP($A68,csapatok!$A:$NN,EI$320,FALSE))-6),'csapat-ranglista'!$A:$FP,EI$321,FALSE)/8,VLOOKUP(VLOOKUP($A68,csapatok!$A:$NN,EI$320,FALSE),'csapat-ranglista'!$A:$FP,EI$321,FALSE)/4),0)</f>
        <v>0</v>
      </c>
      <c r="EJ68" s="223">
        <f>IFERROR(IF(RIGHT(VLOOKUP($A68,csapatok!$A:$NN,EJ$320,FALSE),5)="Csere",VLOOKUP(LEFT(VLOOKUP($A68,csapatok!$A:$NN,EJ$320,FALSE),LEN(VLOOKUP($A68,csapatok!$A:$NN,EJ$320,FALSE))-6),'csapat-ranglista'!$A:$FP,EJ$321,FALSE)/8,VLOOKUP(VLOOKUP($A68,csapatok!$A:$NN,EJ$320,FALSE),'csapat-ranglista'!$A:$FP,EJ$321,FALSE)/4),0)</f>
        <v>0</v>
      </c>
      <c r="EK68" s="223">
        <f>IFERROR(IF(RIGHT(VLOOKUP($A68,csapatok!$A:$NN,EK$320,FALSE),5)="Csere",VLOOKUP(LEFT(VLOOKUP($A68,csapatok!$A:$NN,EK$320,FALSE),LEN(VLOOKUP($A68,csapatok!$A:$NN,EK$320,FALSE))-6),'csapat-ranglista'!$A:$FP,EK$321,FALSE)/8,VLOOKUP(VLOOKUP($A68,csapatok!$A:$NN,EK$320,FALSE),'csapat-ranglista'!$A:$FP,EK$321,FALSE)/4),0)</f>
        <v>0</v>
      </c>
      <c r="EL68" s="223">
        <f>IFERROR(IF(RIGHT(VLOOKUP($A68,csapatok!$A:$NN,EL$320,FALSE),5)="Csere",VLOOKUP(LEFT(VLOOKUP($A68,csapatok!$A:$NN,EL$320,FALSE),LEN(VLOOKUP($A68,csapatok!$A:$NN,EL$320,FALSE))-6),'csapat-ranglista'!$A:$FP,EL$321,FALSE)/8,VLOOKUP(VLOOKUP($A68,csapatok!$A:$NN,EL$320,FALSE),'csapat-ranglista'!$A:$FP,EL$321,FALSE)/4),0)</f>
        <v>0.59475641307087046</v>
      </c>
      <c r="EM68" s="223">
        <f>IFERROR(IF(RIGHT(VLOOKUP($A68,csapatok!$A:$NN,EM$320,FALSE),5)="Csere",VLOOKUP(LEFT(VLOOKUP($A68,csapatok!$A:$NN,EM$320,FALSE),LEN(VLOOKUP($A68,csapatok!$A:$NN,EM$320,FALSE))-6),'csapat-ranglista'!$A:$FP,EM$321,FALSE)/8,VLOOKUP(VLOOKUP($A68,csapatok!$A:$NN,EM$320,FALSE),'csapat-ranglista'!$A:$FP,EM$321,FALSE)/4),0)</f>
        <v>0</v>
      </c>
      <c r="EN68" s="223">
        <f>IFERROR(IF(RIGHT(VLOOKUP($A68,csapatok!$A:$NN,EN$320,FALSE),5)="Csere",VLOOKUP(LEFT(VLOOKUP($A68,csapatok!$A:$NN,EN$320,FALSE),LEN(VLOOKUP($A68,csapatok!$A:$NN,EN$320,FALSE))-6),'csapat-ranglista'!$A:$FP,EN$321,FALSE)/8,VLOOKUP(VLOOKUP($A68,csapatok!$A:$NN,EN$320,FALSE),'csapat-ranglista'!$A:$FP,EN$321,FALSE)/4),0)</f>
        <v>0</v>
      </c>
      <c r="EO68" s="223">
        <f>IFERROR(IF(RIGHT(VLOOKUP($A68,csapatok!$A:$NN,EO$320,FALSE),5)="Csere",VLOOKUP(LEFT(VLOOKUP($A68,csapatok!$A:$NN,EO$320,FALSE),LEN(VLOOKUP($A68,csapatok!$A:$NN,EO$320,FALSE))-6),'csapat-ranglista'!$A:$FP,EO$321,FALSE)/8,VLOOKUP(VLOOKUP($A68,csapatok!$A:$NN,EO$320,FALSE),'csapat-ranglista'!$A:$FP,EO$321,FALSE)/4),0)</f>
        <v>0</v>
      </c>
      <c r="EP68" s="223">
        <f>IFERROR(IF(RIGHT(VLOOKUP($A68,csapatok!$A:$NN,EP$320,FALSE),5)="Csere",VLOOKUP(LEFT(VLOOKUP($A68,csapatok!$A:$NN,EP$320,FALSE),LEN(VLOOKUP($A68,csapatok!$A:$NN,EP$320,FALSE))-6),'csapat-ranglista'!$A:$FP,EP$321,FALSE)/8,VLOOKUP(VLOOKUP($A68,csapatok!$A:$NN,EP$320,FALSE),'csapat-ranglista'!$A:$FP,EP$321,FALSE)/4),0)</f>
        <v>0</v>
      </c>
      <c r="EQ68" s="223">
        <f>IFERROR(IF(RIGHT(VLOOKUP($A68,csapatok!$A:$NN,EQ$320,FALSE),5)="Csere",VLOOKUP(LEFT(VLOOKUP($A68,csapatok!$A:$NN,EQ$320,FALSE),LEN(VLOOKUP($A68,csapatok!$A:$NN,EQ$320,FALSE))-6),'csapat-ranglista'!$A:$FP,EQ$321,FALSE)/8,VLOOKUP(VLOOKUP($A68,csapatok!$A:$NN,EQ$320,FALSE),'csapat-ranglista'!$A:$FP,EQ$321,FALSE)/4),0)</f>
        <v>0</v>
      </c>
      <c r="ER68" s="223">
        <f>IFERROR(IF(RIGHT(VLOOKUP($A68,csapatok!$A:$NN,ER$320,FALSE),5)="Csere",VLOOKUP(LEFT(VLOOKUP($A68,csapatok!$A:$NN,ER$320,FALSE),LEN(VLOOKUP($A68,csapatok!$A:$NN,ER$320,FALSE))-6),'csapat-ranglista'!$A:$FP,ER$321,FALSE)/8,VLOOKUP(VLOOKUP($A68,csapatok!$A:$NN,ER$320,FALSE),'csapat-ranglista'!$A:$FP,ER$321,FALSE)/4),0)</f>
        <v>0</v>
      </c>
      <c r="ES68" s="223">
        <f>IFERROR(IF(RIGHT(VLOOKUP($A68,csapatok!$A:$NN,ES$320,FALSE),5)="Csere",VLOOKUP(LEFT(VLOOKUP($A68,csapatok!$A:$NN,ES$320,FALSE),LEN(VLOOKUP($A68,csapatok!$A:$NN,ES$320,FALSE))-6),'csapat-ranglista'!$A:$FP,ES$321,FALSE)/8,VLOOKUP(VLOOKUP($A68,csapatok!$A:$NN,ES$320,FALSE),'csapat-ranglista'!$A:$FP,ES$321,FALSE)/4),0)</f>
        <v>0</v>
      </c>
      <c r="ET68" s="223">
        <f>IFERROR(IF(RIGHT(VLOOKUP($A68,csapatok!$A:$NN,ET$320,FALSE),5)="Csere",VLOOKUP(LEFT(VLOOKUP($A68,csapatok!$A:$NN,ET$320,FALSE),LEN(VLOOKUP($A68,csapatok!$A:$NN,ET$320,FALSE))-6),'csapat-ranglista'!$A:$FP,ET$321,FALSE)/8,VLOOKUP(VLOOKUP($A68,csapatok!$A:$NN,ET$320,FALSE),'csapat-ranglista'!$A:$FP,ET$321,FALSE)/4),0)</f>
        <v>0</v>
      </c>
      <c r="EU68" s="223">
        <f>IFERROR(IF(RIGHT(VLOOKUP($A68,csapatok!$A:$NN,EU$320,FALSE),5)="Csere",VLOOKUP(LEFT(VLOOKUP($A68,csapatok!$A:$NN,EU$320,FALSE),LEN(VLOOKUP($A68,csapatok!$A:$NN,EU$320,FALSE))-6),'csapat-ranglista'!$A:$FP,EU$321,FALSE)/8,VLOOKUP(VLOOKUP($A68,csapatok!$A:$NN,EU$320,FALSE),'csapat-ranglista'!$A:$FP,EU$321,FALSE)/4),0)</f>
        <v>0</v>
      </c>
      <c r="EV68" s="223">
        <f>IFERROR(IF(RIGHT(VLOOKUP($A68,csapatok!$A:$NN,EV$320,FALSE),5)="Csere",VLOOKUP(LEFT(VLOOKUP($A68,csapatok!$A:$NN,EV$320,FALSE),LEN(VLOOKUP($A68,csapatok!$A:$NN,EV$320,FALSE))-6),'csapat-ranglista'!$A:$FP,EV$321,FALSE)/8,VLOOKUP(VLOOKUP($A68,csapatok!$A:$NN,EV$320,FALSE),'csapat-ranglista'!$A:$FP,EV$321,FALSE)/4),0)</f>
        <v>0</v>
      </c>
      <c r="EW68" s="223">
        <f>IFERROR(IF(RIGHT(VLOOKUP($A68,csapatok!$A:$NN,EW$320,FALSE),5)="Csere",VLOOKUP(LEFT(VLOOKUP($A68,csapatok!$A:$NN,EW$320,FALSE),LEN(VLOOKUP($A68,csapatok!$A:$NN,EW$320,FALSE))-6),'csapat-ranglista'!$A:$FP,EW$321,FALSE)/8,VLOOKUP(VLOOKUP($A68,csapatok!$A:$NN,EW$320,FALSE),'csapat-ranglista'!$A:$FP,EW$321,FALSE)/4),0)</f>
        <v>0</v>
      </c>
      <c r="EX68" s="223">
        <f>IFERROR(IF(RIGHT(VLOOKUP($A68,csapatok!$A:$NN,EX$320,FALSE),5)="Csere",VLOOKUP(LEFT(VLOOKUP($A68,csapatok!$A:$NN,EX$320,FALSE),LEN(VLOOKUP($A68,csapatok!$A:$NN,EX$320,FALSE))-6),'csapat-ranglista'!$A:$FP,EX$321,FALSE)/8,VLOOKUP(VLOOKUP($A68,csapatok!$A:$NN,EX$320,FALSE),'csapat-ranglista'!$A:$FP,EX$321,FALSE)/4),0)</f>
        <v>6.2783584571340523</v>
      </c>
      <c r="EY68" s="223">
        <f>IFERROR(IF(RIGHT(VLOOKUP($A68,csapatok!$A:$NN,EY$320,FALSE),5)="Csere",VLOOKUP(LEFT(VLOOKUP($A68,csapatok!$A:$NN,EY$320,FALSE),LEN(VLOOKUP($A68,csapatok!$A:$NN,EY$320,FALSE))-6),'csapat-ranglista'!$A:$FP,EY$321,FALSE)/8,VLOOKUP(VLOOKUP($A68,csapatok!$A:$NN,EY$320,FALSE),'csapat-ranglista'!$A:$FP,EY$321,FALSE)/4),0)</f>
        <v>0</v>
      </c>
      <c r="EZ68" s="223">
        <f>IFERROR(IF(RIGHT(VLOOKUP($A68,csapatok!$A:$NN,EZ$320,FALSE),5)="Csere",VLOOKUP(LEFT(VLOOKUP($A68,csapatok!$A:$NN,EZ$320,FALSE),LEN(VLOOKUP($A68,csapatok!$A:$NN,EZ$320,FALSE))-6),'csapat-ranglista'!$A:$FP,EZ$321,FALSE)/8,VLOOKUP(VLOOKUP($A68,csapatok!$A:$NN,EZ$320,FALSE),'csapat-ranglista'!$A:$FP,EZ$321,FALSE)/4),0)</f>
        <v>0</v>
      </c>
      <c r="FA68" s="223">
        <f>IFERROR(IF(RIGHT(VLOOKUP($A68,csapatok!$A:$NN,FA$320,FALSE),5)="Csere",VLOOKUP(LEFT(VLOOKUP($A68,csapatok!$A:$NN,FA$320,FALSE),LEN(VLOOKUP($A68,csapatok!$A:$NN,FA$320,FALSE))-6),'csapat-ranglista'!$A:$FP,FA$321,FALSE)/8,VLOOKUP(VLOOKUP($A68,csapatok!$A:$NN,FA$320,FALSE),'csapat-ranglista'!$A:$FP,FA$321,FALSE)/4),0)</f>
        <v>0</v>
      </c>
      <c r="FB68" s="223">
        <f>IFERROR(IF(RIGHT(VLOOKUP($A68,csapatok!$A:$NN,FB$320,FALSE),5)="Csere",VLOOKUP(LEFT(VLOOKUP($A68,csapatok!$A:$NN,FB$320,FALSE),LEN(VLOOKUP($A68,csapatok!$A:$NN,FB$320,FALSE))-6),'csapat-ranglista'!$A:$FP,FB$321,FALSE)/8,VLOOKUP(VLOOKUP($A68,csapatok!$A:$NN,FB$320,FALSE),'csapat-ranglista'!$A:$FP,FB$321,FALSE)/4),0)</f>
        <v>0</v>
      </c>
      <c r="FC68" s="223">
        <f>IFERROR(IF(RIGHT(VLOOKUP($A68,csapatok!$A:$NN,FC$320,FALSE),5)="Csere",VLOOKUP(LEFT(VLOOKUP($A68,csapatok!$A:$NN,FC$320,FALSE),LEN(VLOOKUP($A68,csapatok!$A:$NN,FC$320,FALSE))-6),'csapat-ranglista'!$A:$FP,FC$321,FALSE)/8,VLOOKUP(VLOOKUP($A68,csapatok!$A:$NN,FC$320,FALSE),'csapat-ranglista'!$A:$FP,FC$321,FALSE)/4),0)</f>
        <v>0</v>
      </c>
      <c r="FD68" s="224">
        <f>versenyek!$QY$11*IFERROR(VLOOKUP(VLOOKUP($A68,versenyek!QX:QZ,3,FALSE),szabalyok!$A$16:$B$23,2,FALSE)/4,0)</f>
        <v>0</v>
      </c>
      <c r="FE68" s="224">
        <f>versenyek!$RB$11*IFERROR(VLOOKUP(VLOOKUP($A68,versenyek!RA:RC,3,FALSE),szabalyok!$A$16:$B$23,2,FALSE)/4,0)</f>
        <v>0</v>
      </c>
      <c r="FF68" s="223">
        <f>IFERROR(IF(RIGHT(VLOOKUP($A68,csapatok!$A:$NN,FF$320,FALSE),5)="Csere",VLOOKUP(LEFT(VLOOKUP($A68,csapatok!$A:$NN,FF$320,FALSE),LEN(VLOOKUP($A68,csapatok!$A:$NN,FF$320,FALSE))-6),'csapat-ranglista'!$A:$FP,FF$321,FALSE)/8,VLOOKUP(VLOOKUP($A68,csapatok!$A:$NN,FF$320,FALSE),'csapat-ranglista'!$A:$FP,FF$321,FALSE)/4),0)</f>
        <v>0</v>
      </c>
      <c r="FG68" s="223">
        <f>IFERROR(IF(RIGHT(VLOOKUP($A68,csapatok!$A:$NN,FG$320,FALSE),5)="Csere",VLOOKUP(LEFT(VLOOKUP($A68,csapatok!$A:$NN,FG$320,FALSE),LEN(VLOOKUP($A68,csapatok!$A:$NN,FG$320,FALSE))-6),'csapat-ranglista'!$A:$FP,FG$321,FALSE)/8,VLOOKUP(VLOOKUP($A68,csapatok!$A:$NN,FG$320,FALSE),'csapat-ranglista'!$A:$FP,FG$321,FALSE)/4),0)</f>
        <v>0</v>
      </c>
      <c r="FH68" s="223">
        <f>IFERROR(IF(RIGHT(VLOOKUP($A68,csapatok!$A:$NN,FH$320,FALSE),5)="Csere",VLOOKUP(LEFT(VLOOKUP($A68,csapatok!$A:$NN,FH$320,FALSE),LEN(VLOOKUP($A68,csapatok!$A:$NN,FH$320,FALSE))-6),'csapat-ranglista'!$A:$FP,FH$321,FALSE)/8,VLOOKUP(VLOOKUP($A68,csapatok!$A:$NN,FH$320,FALSE),'csapat-ranglista'!$A:$FP,FH$321,FALSE)/4),0)</f>
        <v>0</v>
      </c>
      <c r="FI68" s="223">
        <f>IFERROR(IF(RIGHT(VLOOKUP($A68,csapatok!$A:$NN,FI$320,FALSE),5)="Csere",VLOOKUP(LEFT(VLOOKUP($A68,csapatok!$A:$NN,FI$320,FALSE),LEN(VLOOKUP($A68,csapatok!$A:$NN,FI$320,FALSE))-6),'csapat-ranglista'!$A:$FP,FI$321,FALSE)/8,VLOOKUP(VLOOKUP($A68,csapatok!$A:$NN,FI$320,FALSE),'csapat-ranglista'!$A:$FP,FI$321,FALSE)/4),0)</f>
        <v>0</v>
      </c>
      <c r="FJ68" s="223">
        <f>IFERROR(IF(RIGHT(VLOOKUP($A68,csapatok!$A:$NN,FJ$320,FALSE),5)="Csere",VLOOKUP(LEFT(VLOOKUP($A68,csapatok!$A:$NN,FJ$320,FALSE),LEN(VLOOKUP($A68,csapatok!$A:$NN,FJ$320,FALSE))-6),'csapat-ranglista'!$A:$FP,FJ$321,FALSE)/8,VLOOKUP(VLOOKUP($A68,csapatok!$A:$NN,FJ$320,FALSE),'csapat-ranglista'!$A:$FP,FJ$321,FALSE)/4),0)</f>
        <v>0</v>
      </c>
      <c r="FK68" s="223">
        <f>IFERROR(IF(RIGHT(VLOOKUP($A68,csapatok!$A:$NN,FK$320,FALSE),5)="Csere",VLOOKUP(LEFT(VLOOKUP($A68,csapatok!$A:$NN,FK$320,FALSE),LEN(VLOOKUP($A68,csapatok!$A:$NN,FK$320,FALSE))-6),'csapat-ranglista'!$A:$FP,FK$321,FALSE)/8,VLOOKUP(VLOOKUP($A68,csapatok!$A:$NN,FK$320,FALSE),'csapat-ranglista'!$A:$FP,FK$321,FALSE)/4),0)</f>
        <v>1.1674395724477145</v>
      </c>
      <c r="FL68" s="223">
        <f>IFERROR(IF(RIGHT(VLOOKUP($A68,csapatok!$A:$NN,FL$320,FALSE),5)="Csere",VLOOKUP(LEFT(VLOOKUP($A68,csapatok!$A:$NN,FL$320,FALSE),LEN(VLOOKUP($A68,csapatok!$A:$NN,FL$320,FALSE))-6),'csapat-ranglista'!$A:$FP,FL$321,FALSE)/8,VLOOKUP(VLOOKUP($A68,csapatok!$A:$NN,FL$320,FALSE),'csapat-ranglista'!$A:$FP,FL$321,FALSE)/4),0)</f>
        <v>0</v>
      </c>
      <c r="FM68" s="223">
        <f>IFERROR(IF(RIGHT(VLOOKUP($A68,csapatok!$A:$NN,FM$320,FALSE),5)="Csere",VLOOKUP(LEFT(VLOOKUP($A68,csapatok!$A:$NN,FM$320,FALSE),LEN(VLOOKUP($A68,csapatok!$A:$NN,FM$320,FALSE))-6),'csapat-ranglista'!$A:$FP,FM$321,FALSE)/8,VLOOKUP(VLOOKUP($A68,csapatok!$A:$NN,FM$320,FALSE),'csapat-ranglista'!$A:$FP,FM$321,FALSE)/4),0)</f>
        <v>0</v>
      </c>
      <c r="FN68" s="223">
        <f>IFERROR(IF(RIGHT(VLOOKUP($A68,csapatok!$A:$NN,FN$320,FALSE),5)="Csere",VLOOKUP(LEFT(VLOOKUP($A68,csapatok!$A:$NN,FN$320,FALSE),LEN(VLOOKUP($A68,csapatok!$A:$NN,FN$320,FALSE))-6),'csapat-ranglista'!$A:$FP,FN$321,FALSE)/8,VLOOKUP(VLOOKUP($A68,csapatok!$A:$NN,FN$320,FALSE),'csapat-ranglista'!$A:$FP,FN$321,FALSE)/4),0)</f>
        <v>0</v>
      </c>
      <c r="FO68" s="223">
        <f>IFERROR(IF(RIGHT(VLOOKUP($A68,csapatok!$A:$NN,FO$320,FALSE),5)="Csere",VLOOKUP(LEFT(VLOOKUP($A68,csapatok!$A:$NN,FO$320,FALSE),LEN(VLOOKUP($A68,csapatok!$A:$NN,FO$320,FALSE))-6),'csapat-ranglista'!$A:$FP,FO$321,FALSE)/8,VLOOKUP(VLOOKUP($A68,csapatok!$A:$NN,FO$320,FALSE),'csapat-ranglista'!$A:$FP,FO$321,FALSE)/4),0)</f>
        <v>0</v>
      </c>
      <c r="FP68" s="223">
        <f>IFERROR(IF(RIGHT(VLOOKUP($A68,csapatok!$A:$NN,FP$320,FALSE),5)="Csere",VLOOKUP(LEFT(VLOOKUP($A68,csapatok!$A:$NN,FP$320,FALSE),LEN(VLOOKUP($A68,csapatok!$A:$NN,FP$320,FALSE))-6),'csapat-ranglista'!$A:$FP,FP$321,FALSE)/8,VLOOKUP(VLOOKUP($A68,csapatok!$A:$NN,FP$320,FALSE),'csapat-ranglista'!$A:$FP,FP$321,FALSE)/4),0)</f>
        <v>0</v>
      </c>
      <c r="FQ68" s="223">
        <f>IFERROR(IF(RIGHT(VLOOKUP($A68,csapatok!$A:$NN,FQ$320,FALSE),5)="Csere",VLOOKUP(LEFT(VLOOKUP($A68,csapatok!$A:$NN,FQ$320,FALSE),LEN(VLOOKUP($A68,csapatok!$A:$NN,FQ$320,FALSE))-6),'csapat-ranglista'!$A:$FP,FQ$321,FALSE)/8,VLOOKUP(VLOOKUP($A68,csapatok!$A:$NN,FQ$320,FALSE),'csapat-ranglista'!$A:$FP,FQ$321,FALSE)/4),0)</f>
        <v>0</v>
      </c>
      <c r="FR68" s="223">
        <f>IFERROR(IF(RIGHT(VLOOKUP($A68,csapatok!$A:$NN,FR$320,FALSE),5)="Csere",VLOOKUP(LEFT(VLOOKUP($A68,csapatok!$A:$NN,FR$320,FALSE),LEN(VLOOKUP($A68,csapatok!$A:$NN,FR$320,FALSE))-6),'csapat-ranglista'!$A:$FP,FR$321,FALSE)/8,VLOOKUP(VLOOKUP($A68,csapatok!$A:$NN,FR$320,FALSE),'csapat-ranglista'!$A:$FP,FR$321,FALSE)/4),0)</f>
        <v>0</v>
      </c>
      <c r="FS68" s="223">
        <f>IFERROR(IF(RIGHT(VLOOKUP($A68,csapatok!$A:$NN,FS$320,FALSE),5)="Csere",VLOOKUP(LEFT(VLOOKUP($A68,csapatok!$A:$NN,FS$320,FALSE),LEN(VLOOKUP($A68,csapatok!$A:$NN,FS$320,FALSE))-6),'csapat-ranglista'!$A:$FP,FS$321,FALSE)/8,VLOOKUP(VLOOKUP($A68,csapatok!$A:$NN,FS$320,FALSE),'csapat-ranglista'!$A:$FP,FS$321,FALSE)/4),0)</f>
        <v>6.3938664095444446</v>
      </c>
      <c r="FT68" s="223">
        <f>IFERROR(IF(RIGHT(VLOOKUP($A68,csapatok!$A:$NN,FT$320,FALSE),5)="Csere",VLOOKUP(LEFT(VLOOKUP($A68,csapatok!$A:$NN,FT$320,FALSE),LEN(VLOOKUP($A68,csapatok!$A:$NN,FT$320,FALSE))-6),'csapat-ranglista'!$A:$FP,FT$321,FALSE)/8,VLOOKUP(VLOOKUP($A68,csapatok!$A:$NN,FT$320,FALSE),'csapat-ranglista'!$A:$FP,FT$321,FALSE)/4),0)</f>
        <v>0</v>
      </c>
      <c r="FU68" s="223">
        <f>IFERROR(IF(RIGHT(VLOOKUP($A68,csapatok!$A:$NN,FU$320,FALSE),5)="Csere",VLOOKUP(LEFT(VLOOKUP($A68,csapatok!$A:$NN,FU$320,FALSE),LEN(VLOOKUP($A68,csapatok!$A:$NN,FU$320,FALSE))-6),'csapat-ranglista'!$A:$FP,FU$321,FALSE)/8,VLOOKUP(VLOOKUP($A68,csapatok!$A:$NN,FU$320,FALSE),'csapat-ranglista'!$A:$FP,FU$321,FALSE)/4),0)</f>
        <v>0</v>
      </c>
      <c r="FV68" s="223">
        <f>IFERROR(IF(RIGHT(VLOOKUP($A68,csapatok!$A:$NN,FV$320,FALSE),5)="Csere",VLOOKUP(LEFT(VLOOKUP($A68,csapatok!$A:$NN,FV$320,FALSE),LEN(VLOOKUP($A68,csapatok!$A:$NN,FV$320,FALSE))-6),'csapat-ranglista'!$A:$FP,FV$321,FALSE)/8,VLOOKUP(VLOOKUP($A68,csapatok!$A:$NN,FV$320,FALSE),'csapat-ranglista'!$A:$FP,FV$321,FALSE)/4),0)</f>
        <v>0</v>
      </c>
      <c r="FW68" s="223">
        <f>IFERROR(IF(RIGHT(VLOOKUP($A68,csapatok!$A:$NN,FW$320,FALSE),5)="Csere",VLOOKUP(LEFT(VLOOKUP($A68,csapatok!$A:$NN,FW$320,FALSE),LEN(VLOOKUP($A68,csapatok!$A:$NN,FW$320,FALSE))-6),'csapat-ranglista'!$A:$FP,FW$321,FALSE)/8,VLOOKUP(VLOOKUP($A68,csapatok!$A:$NN,FW$320,FALSE),'csapat-ranglista'!$A:$FP,FW$321,FALSE)/4),0)</f>
        <v>0</v>
      </c>
      <c r="FX68" s="223">
        <f>IFERROR(IF(RIGHT(VLOOKUP($A68,csapatok!$A:$NN,FX$320,FALSE),5)="Csere",VLOOKUP(LEFT(VLOOKUP($A68,csapatok!$A:$NN,FX$320,FALSE),LEN(VLOOKUP($A68,csapatok!$A:$NN,FX$320,FALSE))-6),'csapat-ranglista'!$A:$FP,FX$321,FALSE)/8,VLOOKUP(VLOOKUP($A68,csapatok!$A:$NN,FX$320,FALSE),'csapat-ranglista'!$A:$FP,FX$321,FALSE)/4),0)</f>
        <v>0</v>
      </c>
      <c r="FY68" s="223">
        <f>IFERROR(IF(RIGHT(VLOOKUP($A68,csapatok!$A:$NN,FY$320,FALSE),5)="Csere",VLOOKUP(LEFT(VLOOKUP($A68,csapatok!$A:$NN,FY$320,FALSE),LEN(VLOOKUP($A68,csapatok!$A:$NN,FY$320,FALSE))-6),'csapat-ranglista'!$A:$FP,FY$321,FALSE)/8,VLOOKUP(VLOOKUP($A68,csapatok!$A:$NN,FY$320,FALSE),'csapat-ranglista'!$A:$FP,FY$321,FALSE)/4),0)</f>
        <v>0</v>
      </c>
      <c r="FZ68" s="223">
        <f>IFERROR(IF(RIGHT(VLOOKUP($A68,csapatok!$A:$NN,FZ$320,FALSE),5)="Csere",VLOOKUP(LEFT(VLOOKUP($A68,csapatok!$A:$NN,FZ$320,FALSE),LEN(VLOOKUP($A68,csapatok!$A:$NN,FZ$320,FALSE))-6),'csapat-ranglista'!$A:$FP,FZ$321,FALSE)/8,VLOOKUP(VLOOKUP($A68,csapatok!$A:$NN,FZ$320,FALSE),'csapat-ranglista'!$A:$FP,FZ$321,FALSE)/4),0)</f>
        <v>0</v>
      </c>
      <c r="GA68" s="223">
        <f>IFERROR(IF(RIGHT(VLOOKUP($A68,csapatok!$A:$NN,GA$320,FALSE),5)="Csere",VLOOKUP(LEFT(VLOOKUP($A68,csapatok!$A:$NN,GA$320,FALSE),LEN(VLOOKUP($A68,csapatok!$A:$NN,GA$320,FALSE))-6),'csapat-ranglista'!$A:$FP,GA$321,FALSE)/8,VLOOKUP(VLOOKUP($A68,csapatok!$A:$NN,GA$320,FALSE),'csapat-ranglista'!$A:$FP,GA$321,FALSE)/4),0)</f>
        <v>0</v>
      </c>
      <c r="GB68" s="223">
        <f>IFERROR(IF(RIGHT(VLOOKUP($A68,csapatok!$A:$NN,GB$320,FALSE),5)="Csere",VLOOKUP(LEFT(VLOOKUP($A68,csapatok!$A:$NN,GB$320,FALSE),LEN(VLOOKUP($A68,csapatok!$A:$NN,GB$320,FALSE))-6),'csapat-ranglista'!$A:$FP,GB$321,FALSE)/8,VLOOKUP(VLOOKUP($A68,csapatok!$A:$NN,GB$320,FALSE),'csapat-ranglista'!$A:$FP,GB$321,FALSE)/4),0)</f>
        <v>0</v>
      </c>
      <c r="GC68" s="223">
        <f>IFERROR(IF(RIGHT(VLOOKUP($A68,csapatok!$A:$NN,GC$320,FALSE),5)="Csere",VLOOKUP(LEFT(VLOOKUP($A68,csapatok!$A:$NN,GC$320,FALSE),LEN(VLOOKUP($A68,csapatok!$A:$NN,GC$320,FALSE))-6),'csapat-ranglista'!$A:$FP,GC$321,FALSE)/8,VLOOKUP(VLOOKUP($A68,csapatok!$A:$NN,GC$320,FALSE),'csapat-ranglista'!$A:$FP,GC$321,FALSE)/4),0)</f>
        <v>0</v>
      </c>
      <c r="GD68" s="247">
        <f>SUM(EQ68:GC68)</f>
        <v>13.83966443912621</v>
      </c>
    </row>
    <row r="69" spans="1:186">
      <c r="A69" s="1" t="s">
        <v>1440</v>
      </c>
      <c r="B69" s="131">
        <v>28720</v>
      </c>
      <c r="C69" s="131" t="str">
        <f>IF(B69=0,"",IF(B69&lt;$C$1,"felnőtt","ifi"))</f>
        <v>felnőtt</v>
      </c>
      <c r="D69" s="32" t="s">
        <v>101</v>
      </c>
      <c r="E69" s="45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4"/>
      <c r="BD69" s="224"/>
      <c r="BE69" s="223">
        <f>IFERROR(IF(RIGHT(VLOOKUP($A69,csapatok!$A:$NN,BE$320,FALSE),5)="Csere",VLOOKUP(LEFT(VLOOKUP($A69,csapatok!$A:$NN,BE$320,FALSE),LEN(VLOOKUP($A69,csapatok!$A:$NN,BE$320,FALSE))-6),'csapat-ranglista'!$A:$FP,BE$321,FALSE)/8,VLOOKUP(VLOOKUP($A69,csapatok!$A:$NN,BE$320,FALSE),'csapat-ranglista'!$A:$FP,BE$321,FALSE)/4),0)</f>
        <v>0</v>
      </c>
      <c r="BF69" s="223">
        <f>IFERROR(IF(RIGHT(VLOOKUP($A69,csapatok!$A:$NN,BF$320,FALSE),5)="Csere",VLOOKUP(LEFT(VLOOKUP($A69,csapatok!$A:$NN,BF$320,FALSE),LEN(VLOOKUP($A69,csapatok!$A:$NN,BF$320,FALSE))-6),'csapat-ranglista'!$A:$FP,BF$321,FALSE)/8,VLOOKUP(VLOOKUP($A69,csapatok!$A:$NN,BF$320,FALSE),'csapat-ranglista'!$A:$FP,BF$321,FALSE)/4),0)</f>
        <v>0</v>
      </c>
      <c r="BG69" s="223">
        <f>IFERROR(IF(RIGHT(VLOOKUP($A69,csapatok!$A:$NN,BG$320,FALSE),5)="Csere",VLOOKUP(LEFT(VLOOKUP($A69,csapatok!$A:$NN,BG$320,FALSE),LEN(VLOOKUP($A69,csapatok!$A:$NN,BG$320,FALSE))-6),'csapat-ranglista'!$A:$FP,BG$321,FALSE)/8,VLOOKUP(VLOOKUP($A69,csapatok!$A:$NN,BG$320,FALSE),'csapat-ranglista'!$A:$FP,BG$321,FALSE)/4),0)</f>
        <v>0</v>
      </c>
      <c r="BH69" s="223">
        <f>IFERROR(IF(RIGHT(VLOOKUP($A69,csapatok!$A:$NN,BH$320,FALSE),5)="Csere",VLOOKUP(LEFT(VLOOKUP($A69,csapatok!$A:$NN,BH$320,FALSE),LEN(VLOOKUP($A69,csapatok!$A:$NN,BH$320,FALSE))-6),'csapat-ranglista'!$A:$FP,BH$321,FALSE)/8,VLOOKUP(VLOOKUP($A69,csapatok!$A:$NN,BH$320,FALSE),'csapat-ranglista'!$A:$FP,BH$321,FALSE)/4),0)</f>
        <v>0</v>
      </c>
      <c r="BI69" s="223">
        <f>IFERROR(IF(RIGHT(VLOOKUP($A69,csapatok!$A:$NN,BI$320,FALSE),5)="Csere",VLOOKUP(LEFT(VLOOKUP($A69,csapatok!$A:$NN,BI$320,FALSE),LEN(VLOOKUP($A69,csapatok!$A:$NN,BI$320,FALSE))-6),'csapat-ranglista'!$A:$FP,BI$321,FALSE)/8,VLOOKUP(VLOOKUP($A69,csapatok!$A:$NN,BI$320,FALSE),'csapat-ranglista'!$A:$FP,BI$321,FALSE)/4),0)</f>
        <v>0</v>
      </c>
      <c r="BJ69" s="223">
        <f>IFERROR(IF(RIGHT(VLOOKUP($A69,csapatok!$A:$NN,BJ$320,FALSE),5)="Csere",VLOOKUP(LEFT(VLOOKUP($A69,csapatok!$A:$NN,BJ$320,FALSE),LEN(VLOOKUP($A69,csapatok!$A:$NN,BJ$320,FALSE))-6),'csapat-ranglista'!$A:$FP,BJ$321,FALSE)/8,VLOOKUP(VLOOKUP($A69,csapatok!$A:$NN,BJ$320,FALSE),'csapat-ranglista'!$A:$FP,BJ$321,FALSE)/4),0)</f>
        <v>0</v>
      </c>
      <c r="BK69" s="223">
        <f>IFERROR(IF(RIGHT(VLOOKUP($A69,csapatok!$A:$NN,BK$320,FALSE),5)="Csere",VLOOKUP(LEFT(VLOOKUP($A69,csapatok!$A:$NN,BK$320,FALSE),LEN(VLOOKUP($A69,csapatok!$A:$NN,BK$320,FALSE))-6),'csapat-ranglista'!$A:$FP,BK$321,FALSE)/8,VLOOKUP(VLOOKUP($A69,csapatok!$A:$NN,BK$320,FALSE),'csapat-ranglista'!$A:$FP,BK$321,FALSE)/4),0)</f>
        <v>0</v>
      </c>
      <c r="BL69" s="223">
        <f>IFERROR(IF(RIGHT(VLOOKUP($A69,csapatok!$A:$NN,BL$320,FALSE),5)="Csere",VLOOKUP(LEFT(VLOOKUP($A69,csapatok!$A:$NN,BL$320,FALSE),LEN(VLOOKUP($A69,csapatok!$A:$NN,BL$320,FALSE))-6),'csapat-ranglista'!$A:$FP,BL$321,FALSE)/8,VLOOKUP(VLOOKUP($A69,csapatok!$A:$NN,BL$320,FALSE),'csapat-ranglista'!$A:$FP,BL$321,FALSE)/4),0)</f>
        <v>0</v>
      </c>
      <c r="BM69" s="223">
        <f>IFERROR(IF(RIGHT(VLOOKUP($A69,csapatok!$A:$NN,BM$320,FALSE),5)="Csere",VLOOKUP(LEFT(VLOOKUP($A69,csapatok!$A:$NN,BM$320,FALSE),LEN(VLOOKUP($A69,csapatok!$A:$NN,BM$320,FALSE))-6),'csapat-ranglista'!$A:$FP,BM$321,FALSE)/8,VLOOKUP(VLOOKUP($A69,csapatok!$A:$NN,BM$320,FALSE),'csapat-ranglista'!$A:$FP,BM$321,FALSE)/4),0)</f>
        <v>0</v>
      </c>
      <c r="BN69" s="223">
        <f>IFERROR(IF(RIGHT(VLOOKUP($A69,csapatok!$A:$NN,BN$320,FALSE),5)="Csere",VLOOKUP(LEFT(VLOOKUP($A69,csapatok!$A:$NN,BN$320,FALSE),LEN(VLOOKUP($A69,csapatok!$A:$NN,BN$320,FALSE))-6),'csapat-ranglista'!$A:$FP,BN$321,FALSE)/8,VLOOKUP(VLOOKUP($A69,csapatok!$A:$NN,BN$320,FALSE),'csapat-ranglista'!$A:$FP,BN$321,FALSE)/4),0)</f>
        <v>0</v>
      </c>
      <c r="BO69" s="223">
        <f>IFERROR(IF(RIGHT(VLOOKUP($A69,csapatok!$A:$NN,BO$320,FALSE),5)="Csere",VLOOKUP(LEFT(VLOOKUP($A69,csapatok!$A:$NN,BO$320,FALSE),LEN(VLOOKUP($A69,csapatok!$A:$NN,BO$320,FALSE))-6),'csapat-ranglista'!$A:$FP,BO$321,FALSE)/8,VLOOKUP(VLOOKUP($A69,csapatok!$A:$NN,BO$320,FALSE),'csapat-ranglista'!$A:$FP,BO$321,FALSE)/4),0)</f>
        <v>0</v>
      </c>
      <c r="BP69" s="223">
        <f>IFERROR(IF(RIGHT(VLOOKUP($A69,csapatok!$A:$NN,BP$320,FALSE),5)="Csere",VLOOKUP(LEFT(VLOOKUP($A69,csapatok!$A:$NN,BP$320,FALSE),LEN(VLOOKUP($A69,csapatok!$A:$NN,BP$320,FALSE))-6),'csapat-ranglista'!$A:$FP,BP$321,FALSE)/8,VLOOKUP(VLOOKUP($A69,csapatok!$A:$NN,BP$320,FALSE),'csapat-ranglista'!$A:$FP,BP$321,FALSE)/4),0)</f>
        <v>0</v>
      </c>
      <c r="BQ69" s="223">
        <f>IFERROR(IF(RIGHT(VLOOKUP($A69,csapatok!$A:$NN,BQ$320,FALSE),5)="Csere",VLOOKUP(LEFT(VLOOKUP($A69,csapatok!$A:$NN,BQ$320,FALSE),LEN(VLOOKUP($A69,csapatok!$A:$NN,BQ$320,FALSE))-6),'csapat-ranglista'!$A:$FP,BQ$321,FALSE)/8,VLOOKUP(VLOOKUP($A69,csapatok!$A:$NN,BQ$320,FALSE),'csapat-ranglista'!$A:$FP,BQ$321,FALSE)/4),0)</f>
        <v>0</v>
      </c>
      <c r="BR69" s="223">
        <f>IFERROR(IF(RIGHT(VLOOKUP($A69,csapatok!$A:$NN,BR$320,FALSE),5)="Csere",VLOOKUP(LEFT(VLOOKUP($A69,csapatok!$A:$NN,BR$320,FALSE),LEN(VLOOKUP($A69,csapatok!$A:$NN,BR$320,FALSE))-6),'csapat-ranglista'!$A:$FP,BR$321,FALSE)/8,VLOOKUP(VLOOKUP($A69,csapatok!$A:$NN,BR$320,FALSE),'csapat-ranglista'!$A:$FP,BR$321,FALSE)/4),0)</f>
        <v>0</v>
      </c>
      <c r="BS69" s="223">
        <f>IFERROR(IF(RIGHT(VLOOKUP($A69,csapatok!$A:$NN,BS$320,FALSE),5)="Csere",VLOOKUP(LEFT(VLOOKUP($A69,csapatok!$A:$NN,BS$320,FALSE),LEN(VLOOKUP($A69,csapatok!$A:$NN,BS$320,FALSE))-6),'csapat-ranglista'!$A:$FP,BS$321,FALSE)/8,VLOOKUP(VLOOKUP($A69,csapatok!$A:$NN,BS$320,FALSE),'csapat-ranglista'!$A:$FP,BS$321,FALSE)/4),0)</f>
        <v>0</v>
      </c>
      <c r="BT69" s="223">
        <f>IFERROR(IF(RIGHT(VLOOKUP($A69,csapatok!$A:$NN,BT$320,FALSE),5)="Csere",VLOOKUP(LEFT(VLOOKUP($A69,csapatok!$A:$NN,BT$320,FALSE),LEN(VLOOKUP($A69,csapatok!$A:$NN,BT$320,FALSE))-6),'csapat-ranglista'!$A:$FP,BT$321,FALSE)/8,VLOOKUP(VLOOKUP($A69,csapatok!$A:$NN,BT$320,FALSE),'csapat-ranglista'!$A:$FP,BT$321,FALSE)/4),0)</f>
        <v>0</v>
      </c>
      <c r="BU69" s="223">
        <f>IFERROR(IF(RIGHT(VLOOKUP($A69,csapatok!$A:$NN,BU$320,FALSE),5)="Csere",VLOOKUP(LEFT(VLOOKUP($A69,csapatok!$A:$NN,BU$320,FALSE),LEN(VLOOKUP($A69,csapatok!$A:$NN,BU$320,FALSE))-6),'csapat-ranglista'!$A:$FP,BU$321,FALSE)/8,VLOOKUP(VLOOKUP($A69,csapatok!$A:$NN,BU$320,FALSE),'csapat-ranglista'!$A:$FP,BU$321,FALSE)/4),0)</f>
        <v>0</v>
      </c>
      <c r="BV69" s="223">
        <f>IFERROR(IF(RIGHT(VLOOKUP($A69,csapatok!$A:$NN,BV$320,FALSE),5)="Csere",VLOOKUP(LEFT(VLOOKUP($A69,csapatok!$A:$NN,BV$320,FALSE),LEN(VLOOKUP($A69,csapatok!$A:$NN,BV$320,FALSE))-6),'csapat-ranglista'!$A:$FP,BV$321,FALSE)/8,VLOOKUP(VLOOKUP($A69,csapatok!$A:$NN,BV$320,FALSE),'csapat-ranglista'!$A:$FP,BV$321,FALSE)/4),0)</f>
        <v>0</v>
      </c>
      <c r="BW69" s="223">
        <f>IFERROR(IF(RIGHT(VLOOKUP($A69,csapatok!$A:$NN,BW$320,FALSE),5)="Csere",VLOOKUP(LEFT(VLOOKUP($A69,csapatok!$A:$NN,BW$320,FALSE),LEN(VLOOKUP($A69,csapatok!$A:$NN,BW$320,FALSE))-6),'csapat-ranglista'!$A:$FP,BW$321,FALSE)/8,VLOOKUP(VLOOKUP($A69,csapatok!$A:$NN,BW$320,FALSE),'csapat-ranglista'!$A:$FP,BW$321,FALSE)/4),0)</f>
        <v>0</v>
      </c>
      <c r="BX69" s="223">
        <f>IFERROR(IF(RIGHT(VLOOKUP($A69,csapatok!$A:$NN,BX$320,FALSE),5)="Csere",VLOOKUP(LEFT(VLOOKUP($A69,csapatok!$A:$NN,BX$320,FALSE),LEN(VLOOKUP($A69,csapatok!$A:$NN,BX$320,FALSE))-6),'csapat-ranglista'!$A:$FP,BX$321,FALSE)/8,VLOOKUP(VLOOKUP($A69,csapatok!$A:$NN,BX$320,FALSE),'csapat-ranglista'!$A:$FP,BX$321,FALSE)/4),0)</f>
        <v>0</v>
      </c>
      <c r="BY69" s="223">
        <f>IFERROR(IF(RIGHT(VLOOKUP($A69,csapatok!$A:$NN,BY$320,FALSE),5)="Csere",VLOOKUP(LEFT(VLOOKUP($A69,csapatok!$A:$NN,BY$320,FALSE),LEN(VLOOKUP($A69,csapatok!$A:$NN,BY$320,FALSE))-6),'csapat-ranglista'!$A:$FP,BY$321,FALSE)/8,VLOOKUP(VLOOKUP($A69,csapatok!$A:$NN,BY$320,FALSE),'csapat-ranglista'!$A:$FP,BY$321,FALSE)/4),0)</f>
        <v>0</v>
      </c>
      <c r="BZ69" s="223">
        <f>IFERROR(IF(RIGHT(VLOOKUP($A69,csapatok!$A:$NN,BZ$320,FALSE),5)="Csere",VLOOKUP(LEFT(VLOOKUP($A69,csapatok!$A:$NN,BZ$320,FALSE),LEN(VLOOKUP($A69,csapatok!$A:$NN,BZ$320,FALSE))-6),'csapat-ranglista'!$A:$FP,BZ$321,FALSE)/8,VLOOKUP(VLOOKUP($A69,csapatok!$A:$NN,BZ$320,FALSE),'csapat-ranglista'!$A:$FP,BZ$321,FALSE)/4),0)</f>
        <v>0</v>
      </c>
      <c r="CA69" s="223">
        <f>IFERROR(IF(RIGHT(VLOOKUP($A69,csapatok!$A:$NN,CA$320,FALSE),5)="Csere",VLOOKUP(LEFT(VLOOKUP($A69,csapatok!$A:$NN,CA$320,FALSE),LEN(VLOOKUP($A69,csapatok!$A:$NN,CA$320,FALSE))-6),'csapat-ranglista'!$A:$FP,CA$321,FALSE)/8,VLOOKUP(VLOOKUP($A69,csapatok!$A:$NN,CA$320,FALSE),'csapat-ranglista'!$A:$FP,CA$321,FALSE)/4),0)</f>
        <v>0</v>
      </c>
      <c r="CB69" s="223">
        <f>IFERROR(IF(RIGHT(VLOOKUP($A69,csapatok!$A:$NN,CB$320,FALSE),5)="Csere",VLOOKUP(LEFT(VLOOKUP($A69,csapatok!$A:$NN,CB$320,FALSE),LEN(VLOOKUP($A69,csapatok!$A:$NN,CB$320,FALSE))-6),'csapat-ranglista'!$A:$FP,CB$321,FALSE)/8,VLOOKUP(VLOOKUP($A69,csapatok!$A:$NN,CB$320,FALSE),'csapat-ranglista'!$A:$FP,CB$321,FALSE)/4),0)</f>
        <v>0</v>
      </c>
      <c r="CC69" s="223">
        <f>IFERROR(IF(RIGHT(VLOOKUP($A69,csapatok!$A:$NN,CC$320,FALSE),5)="Csere",VLOOKUP(LEFT(VLOOKUP($A69,csapatok!$A:$NN,CC$320,FALSE),LEN(VLOOKUP($A69,csapatok!$A:$NN,CC$320,FALSE))-6),'csapat-ranglista'!$A:$FP,CC$321,FALSE)/8,VLOOKUP(VLOOKUP($A69,csapatok!$A:$NN,CC$320,FALSE),'csapat-ranglista'!$A:$FP,CC$321,FALSE)/4),0)</f>
        <v>0</v>
      </c>
      <c r="CD69" s="223">
        <f>IFERROR(IF(RIGHT(VLOOKUP($A69,csapatok!$A:$NN,CD$320,FALSE),5)="Csere",VLOOKUP(LEFT(VLOOKUP($A69,csapatok!$A:$NN,CD$320,FALSE),LEN(VLOOKUP($A69,csapatok!$A:$NN,CD$320,FALSE))-6),'csapat-ranglista'!$A:$FP,CD$321,FALSE)/8,VLOOKUP(VLOOKUP($A69,csapatok!$A:$NN,CD$320,FALSE),'csapat-ranglista'!$A:$FP,CD$321,FALSE)/4),0)</f>
        <v>0</v>
      </c>
      <c r="CE69" s="223">
        <f>IFERROR(IF(RIGHT(VLOOKUP($A69,csapatok!$A:$NN,CE$320,FALSE),5)="Csere",VLOOKUP(LEFT(VLOOKUP($A69,csapatok!$A:$NN,CE$320,FALSE),LEN(VLOOKUP($A69,csapatok!$A:$NN,CE$320,FALSE))-6),'csapat-ranglista'!$A:$FP,CE$321,FALSE)/8,VLOOKUP(VLOOKUP($A69,csapatok!$A:$NN,CE$320,FALSE),'csapat-ranglista'!$A:$FP,CE$321,FALSE)/4),0)</f>
        <v>0</v>
      </c>
      <c r="CF69" s="223">
        <f>IFERROR(IF(RIGHT(VLOOKUP($A69,csapatok!$A:$NN,CF$320,FALSE),5)="Csere",VLOOKUP(LEFT(VLOOKUP($A69,csapatok!$A:$NN,CF$320,FALSE),LEN(VLOOKUP($A69,csapatok!$A:$NN,CF$320,FALSE))-6),'csapat-ranglista'!$A:$FP,CF$321,FALSE)/8,VLOOKUP(VLOOKUP($A69,csapatok!$A:$NN,CF$320,FALSE),'csapat-ranglista'!$A:$FP,CF$321,FALSE)/4),0)</f>
        <v>0</v>
      </c>
      <c r="CG69" s="223">
        <f>IFERROR(IF(RIGHT(VLOOKUP($A69,csapatok!$A:$NN,CG$320,FALSE),5)="Csere",VLOOKUP(LEFT(VLOOKUP($A69,csapatok!$A:$NN,CG$320,FALSE),LEN(VLOOKUP($A69,csapatok!$A:$NN,CG$320,FALSE))-6),'csapat-ranglista'!$A:$FP,CG$321,FALSE)/8,VLOOKUP(VLOOKUP($A69,csapatok!$A:$NN,CG$320,FALSE),'csapat-ranglista'!$A:$FP,CG$321,FALSE)/4),0)</f>
        <v>0</v>
      </c>
      <c r="CH69" s="223">
        <f>IFERROR(IF(RIGHT(VLOOKUP($A69,csapatok!$A:$NN,CH$320,FALSE),5)="Csere",VLOOKUP(LEFT(VLOOKUP($A69,csapatok!$A:$NN,CH$320,FALSE),LEN(VLOOKUP($A69,csapatok!$A:$NN,CH$320,FALSE))-6),'csapat-ranglista'!$A:$FP,CH$321,FALSE)/8,VLOOKUP(VLOOKUP($A69,csapatok!$A:$NN,CH$320,FALSE),'csapat-ranglista'!$A:$FP,CH$321,FALSE)/4),0)</f>
        <v>0</v>
      </c>
      <c r="CI69" s="223">
        <f>IFERROR(IF(RIGHT(VLOOKUP($A69,csapatok!$A:$NN,CI$320,FALSE),5)="Csere",VLOOKUP(LEFT(VLOOKUP($A69,csapatok!$A:$NN,CI$320,FALSE),LEN(VLOOKUP($A69,csapatok!$A:$NN,CI$320,FALSE))-6),'csapat-ranglista'!$A:$FP,CI$321,FALSE)/8,VLOOKUP(VLOOKUP($A69,csapatok!$A:$NN,CI$320,FALSE),'csapat-ranglista'!$A:$FP,CI$321,FALSE)/4),0)</f>
        <v>0</v>
      </c>
      <c r="CJ69" s="224">
        <f>versenyek!$IQ$11*IFERROR(VLOOKUP(VLOOKUP($A69,versenyek!IP:IR,3,FALSE),szabalyok!$A$16:$B$23,2,FALSE)/4,0)</f>
        <v>0</v>
      </c>
      <c r="CK69" s="224">
        <f>versenyek!$IT$11*IFERROR(VLOOKUP(VLOOKUP($A69,versenyek!IS:IU,3,FALSE),szabalyok!$A$16:$B$23,2,FALSE)/4,0)</f>
        <v>0</v>
      </c>
      <c r="CL69" s="223">
        <f>IFERROR(IF(RIGHT(VLOOKUP($A69,csapatok!$A:$NN,CL$320,FALSE),5)="Csere",VLOOKUP(LEFT(VLOOKUP($A69,csapatok!$A:$NN,CL$320,FALSE),LEN(VLOOKUP($A69,csapatok!$A:$NN,CL$320,FALSE))-6),'csapat-ranglista'!$A:$FP,CL$321,FALSE)/8,VLOOKUP(VLOOKUP($A69,csapatok!$A:$NN,CL$320,FALSE),'csapat-ranglista'!$A:$FP,CL$321,FALSE)/4),0)</f>
        <v>0</v>
      </c>
      <c r="CM69" s="223">
        <f>IFERROR(IF(RIGHT(VLOOKUP($A69,csapatok!$A:$NN,CM$320,FALSE),5)="Csere",VLOOKUP(LEFT(VLOOKUP($A69,csapatok!$A:$NN,CM$320,FALSE),LEN(VLOOKUP($A69,csapatok!$A:$NN,CM$320,FALSE))-6),'csapat-ranglista'!$A:$FP,CM$321,FALSE)/8,VLOOKUP(VLOOKUP($A69,csapatok!$A:$NN,CM$320,FALSE),'csapat-ranglista'!$A:$FP,CM$321,FALSE)/4),0)</f>
        <v>0</v>
      </c>
      <c r="CN69" s="223">
        <f>IFERROR(IF(RIGHT(VLOOKUP($A69,csapatok!$A:$NN,CN$320,FALSE),5)="Csere",VLOOKUP(LEFT(VLOOKUP($A69,csapatok!$A:$NN,CN$320,FALSE),LEN(VLOOKUP($A69,csapatok!$A:$NN,CN$320,FALSE))-6),'csapat-ranglista'!$A:$FP,CN$321,FALSE)/8,VLOOKUP(VLOOKUP($A69,csapatok!$A:$NN,CN$320,FALSE),'csapat-ranglista'!$A:$FP,CN$321,FALSE)/4),0)</f>
        <v>0</v>
      </c>
      <c r="CO69" s="223">
        <f>IFERROR(IF(RIGHT(VLOOKUP($A69,csapatok!$A:$NN,CO$320,FALSE),5)="Csere",VLOOKUP(LEFT(VLOOKUP($A69,csapatok!$A:$NN,CO$320,FALSE),LEN(VLOOKUP($A69,csapatok!$A:$NN,CO$320,FALSE))-6),'csapat-ranglista'!$A:$FP,CO$321,FALSE)/8,VLOOKUP(VLOOKUP($A69,csapatok!$A:$NN,CO$320,FALSE),'csapat-ranglista'!$A:$FP,CO$321,FALSE)/4),0)</f>
        <v>0</v>
      </c>
      <c r="CP69" s="223">
        <f>IFERROR(IF(RIGHT(VLOOKUP($A69,csapatok!$A:$NN,CP$320,FALSE),5)="Csere",VLOOKUP(LEFT(VLOOKUP($A69,csapatok!$A:$NN,CP$320,FALSE),LEN(VLOOKUP($A69,csapatok!$A:$NN,CP$320,FALSE))-6),'csapat-ranglista'!$A:$FP,CP$321,FALSE)/8,VLOOKUP(VLOOKUP($A69,csapatok!$A:$NN,CP$320,FALSE),'csapat-ranglista'!$A:$FP,CP$321,FALSE)/4),0)</f>
        <v>0</v>
      </c>
      <c r="CQ69" s="223">
        <f>IFERROR(IF(RIGHT(VLOOKUP($A69,csapatok!$A:$NN,CQ$320,FALSE),5)="Csere",VLOOKUP(LEFT(VLOOKUP($A69,csapatok!$A:$NN,CQ$320,FALSE),LEN(VLOOKUP($A69,csapatok!$A:$NN,CQ$320,FALSE))-6),'csapat-ranglista'!$A:$FP,CQ$321,FALSE)/8,VLOOKUP(VLOOKUP($A69,csapatok!$A:$NN,CQ$320,FALSE),'csapat-ranglista'!$A:$FP,CQ$321,FALSE)/4),0)</f>
        <v>0</v>
      </c>
      <c r="CR69" s="223">
        <f>IFERROR(IF(RIGHT(VLOOKUP($A69,csapatok!$A:$NN,CR$320,FALSE),5)="Csere",VLOOKUP(LEFT(VLOOKUP($A69,csapatok!$A:$NN,CR$320,FALSE),LEN(VLOOKUP($A69,csapatok!$A:$NN,CR$320,FALSE))-6),'csapat-ranglista'!$A:$FP,CR$321,FALSE)/8,VLOOKUP(VLOOKUP($A69,csapatok!$A:$NN,CR$320,FALSE),'csapat-ranglista'!$A:$FP,CR$321,FALSE)/4),0)</f>
        <v>0</v>
      </c>
      <c r="CS69" s="223">
        <f>IFERROR(IF(RIGHT(VLOOKUP($A69,csapatok!$A:$NN,CS$320,FALSE),5)="Csere",VLOOKUP(LEFT(VLOOKUP($A69,csapatok!$A:$NN,CS$320,FALSE),LEN(VLOOKUP($A69,csapatok!$A:$NN,CS$320,FALSE))-6),'csapat-ranglista'!$A:$FP,CS$321,FALSE)/8,VLOOKUP(VLOOKUP($A69,csapatok!$A:$NN,CS$320,FALSE),'csapat-ranglista'!$A:$FP,CS$321,FALSE)/4),0)</f>
        <v>0</v>
      </c>
      <c r="CT69" s="223">
        <f>IFERROR(IF(RIGHT(VLOOKUP($A69,csapatok!$A:$NN,CT$320,FALSE),5)="Csere",VLOOKUP(LEFT(VLOOKUP($A69,csapatok!$A:$NN,CT$320,FALSE),LEN(VLOOKUP($A69,csapatok!$A:$NN,CT$320,FALSE))-6),'csapat-ranglista'!$A:$FP,CT$321,FALSE)/8,VLOOKUP(VLOOKUP($A69,csapatok!$A:$NN,CT$320,FALSE),'csapat-ranglista'!$A:$FP,CT$321,FALSE)/4),0)</f>
        <v>0</v>
      </c>
      <c r="CU69" s="223">
        <f>IFERROR(IF(RIGHT(VLOOKUP($A69,csapatok!$A:$NN,CU$320,FALSE),5)="Csere",VLOOKUP(LEFT(VLOOKUP($A69,csapatok!$A:$NN,CU$320,FALSE),LEN(VLOOKUP($A69,csapatok!$A:$NN,CU$320,FALSE))-6),'csapat-ranglista'!$A:$FP,CU$321,FALSE)/8,VLOOKUP(VLOOKUP($A69,csapatok!$A:$NN,CU$320,FALSE),'csapat-ranglista'!$A:$FP,CU$321,FALSE)/4),0)</f>
        <v>0</v>
      </c>
      <c r="CV69" s="223">
        <f>IFERROR(IF(RIGHT(VLOOKUP($A69,csapatok!$A:$NN,CV$320,FALSE),5)="Csere",VLOOKUP(LEFT(VLOOKUP($A69,csapatok!$A:$NN,CV$320,FALSE),LEN(VLOOKUP($A69,csapatok!$A:$NN,CV$320,FALSE))-6),'csapat-ranglista'!$A:$FP,CV$321,FALSE)/8,VLOOKUP(VLOOKUP($A69,csapatok!$A:$NN,CV$320,FALSE),'csapat-ranglista'!$A:$FP,CV$321,FALSE)/4),0)</f>
        <v>0</v>
      </c>
      <c r="CW69" s="223">
        <f>IFERROR(IF(RIGHT(VLOOKUP($A69,csapatok!$A:$NN,CW$320,FALSE),5)="Csere",VLOOKUP(LEFT(VLOOKUP($A69,csapatok!$A:$NN,CW$320,FALSE),LEN(VLOOKUP($A69,csapatok!$A:$NN,CW$320,FALSE))-6),'csapat-ranglista'!$A:$FP,CW$321,FALSE)/8,VLOOKUP(VLOOKUP($A69,csapatok!$A:$NN,CW$320,FALSE),'csapat-ranglista'!$A:$FP,CW$321,FALSE)/4),0)</f>
        <v>0</v>
      </c>
      <c r="CX69" s="223">
        <f>IFERROR(IF(RIGHT(VLOOKUP($A69,csapatok!$A:$NN,CX$320,FALSE),5)="Csere",VLOOKUP(LEFT(VLOOKUP($A69,csapatok!$A:$NN,CX$320,FALSE),LEN(VLOOKUP($A69,csapatok!$A:$NN,CX$320,FALSE))-6),'csapat-ranglista'!$A:$FP,CX$321,FALSE)/8,VLOOKUP(VLOOKUP($A69,csapatok!$A:$NN,CX$320,FALSE),'csapat-ranglista'!$A:$FP,CX$321,FALSE)/4),0)</f>
        <v>0</v>
      </c>
      <c r="CY69" s="223">
        <f>IFERROR(IF(RIGHT(VLOOKUP($A69,csapatok!$A:$NN,CY$320,FALSE),5)="Csere",VLOOKUP(LEFT(VLOOKUP($A69,csapatok!$A:$NN,CY$320,FALSE),LEN(VLOOKUP($A69,csapatok!$A:$NN,CY$320,FALSE))-6),'csapat-ranglista'!$A:$FP,CY$321,FALSE)/8,VLOOKUP(VLOOKUP($A69,csapatok!$A:$NN,CY$320,FALSE),'csapat-ranglista'!$A:$FP,CY$321,FALSE)/4),0)</f>
        <v>0</v>
      </c>
      <c r="CZ69" s="223">
        <f>IFERROR(IF(RIGHT(VLOOKUP($A69,csapatok!$A:$NN,CZ$320,FALSE),5)="Csere",VLOOKUP(LEFT(VLOOKUP($A69,csapatok!$A:$NN,CZ$320,FALSE),LEN(VLOOKUP($A69,csapatok!$A:$NN,CZ$320,FALSE))-6),'csapat-ranglista'!$A:$FP,CZ$321,FALSE)/8,VLOOKUP(VLOOKUP($A69,csapatok!$A:$NN,CZ$320,FALSE),'csapat-ranglista'!$A:$FP,CZ$321,FALSE)/4),0)</f>
        <v>0</v>
      </c>
      <c r="DA69" s="223">
        <f>IFERROR(IF(RIGHT(VLOOKUP($A69,csapatok!$A:$NN,DA$320,FALSE),5)="Csere",VLOOKUP(LEFT(VLOOKUP($A69,csapatok!$A:$NN,DA$320,FALSE),LEN(VLOOKUP($A69,csapatok!$A:$NN,DA$320,FALSE))-6),'csapat-ranglista'!$A:$FP,DA$321,FALSE)/8,VLOOKUP(VLOOKUP($A69,csapatok!$A:$NN,DA$320,FALSE),'csapat-ranglista'!$A:$FP,DA$321,FALSE)/4),0)</f>
        <v>0</v>
      </c>
      <c r="DB69" s="223">
        <f>IFERROR(IF(RIGHT(VLOOKUP($A69,csapatok!$A:$NN,DB$320,FALSE),5)="Csere",VLOOKUP(LEFT(VLOOKUP($A69,csapatok!$A:$NN,DB$320,FALSE),LEN(VLOOKUP($A69,csapatok!$A:$NN,DB$320,FALSE))-6),'csapat-ranglista'!$A:$FP,DB$321,FALSE)/8,VLOOKUP(VLOOKUP($A69,csapatok!$A:$NN,DB$320,FALSE),'csapat-ranglista'!$A:$FP,DB$321,FALSE)/4),0)</f>
        <v>0</v>
      </c>
      <c r="DC69" s="223">
        <f>IFERROR(IF(RIGHT(VLOOKUP($A69,csapatok!$A:$NN,DC$320,FALSE),5)="Csere",VLOOKUP(LEFT(VLOOKUP($A69,csapatok!$A:$NN,DC$320,FALSE),LEN(VLOOKUP($A69,csapatok!$A:$NN,DC$320,FALSE))-6),'csapat-ranglista'!$A:$FP,DC$321,FALSE)/8,VLOOKUP(VLOOKUP($A69,csapatok!$A:$NN,DC$320,FALSE),'csapat-ranglista'!$A:$FP,DC$321,FALSE)/4),0)</f>
        <v>0</v>
      </c>
      <c r="DD69" s="223">
        <f>IFERROR(IF(RIGHT(VLOOKUP($A69,csapatok!$A:$NN,DD$320,FALSE),5)="Csere",VLOOKUP(LEFT(VLOOKUP($A69,csapatok!$A:$NN,DD$320,FALSE),LEN(VLOOKUP($A69,csapatok!$A:$NN,DD$320,FALSE))-6),'csapat-ranglista'!$A:$FP,DD$321,FALSE)/8,VLOOKUP(VLOOKUP($A69,csapatok!$A:$NN,DD$320,FALSE),'csapat-ranglista'!$A:$FP,DD$321,FALSE)/4),0)</f>
        <v>0</v>
      </c>
      <c r="DE69" s="223">
        <f>IFERROR(IF(RIGHT(VLOOKUP($A69,csapatok!$A:$NN,DE$320,FALSE),5)="Csere",VLOOKUP(LEFT(VLOOKUP($A69,csapatok!$A:$NN,DE$320,FALSE),LEN(VLOOKUP($A69,csapatok!$A:$NN,DE$320,FALSE))-6),'csapat-ranglista'!$A:$FP,DE$321,FALSE)/8,VLOOKUP(VLOOKUP($A69,csapatok!$A:$NN,DE$320,FALSE),'csapat-ranglista'!$A:$FP,DE$321,FALSE)/4),0)</f>
        <v>0</v>
      </c>
      <c r="DF69" s="223">
        <f>IFERROR(IF(RIGHT(VLOOKUP($A69,csapatok!$A:$NN,DF$320,FALSE),5)="Csere",VLOOKUP(LEFT(VLOOKUP($A69,csapatok!$A:$NN,DF$320,FALSE),LEN(VLOOKUP($A69,csapatok!$A:$NN,DF$320,FALSE))-6),'csapat-ranglista'!$A:$FP,DF$321,FALSE)/8,VLOOKUP(VLOOKUP($A69,csapatok!$A:$NN,DF$320,FALSE),'csapat-ranglista'!$A:$FP,DF$321,FALSE)/4),0)</f>
        <v>0</v>
      </c>
      <c r="DG69" s="223">
        <f>IFERROR(IF(RIGHT(VLOOKUP($A69,csapatok!$A:$NN,DG$320,FALSE),5)="Csere",VLOOKUP(LEFT(VLOOKUP($A69,csapatok!$A:$NN,DG$320,FALSE),LEN(VLOOKUP($A69,csapatok!$A:$NN,DG$320,FALSE))-6),'csapat-ranglista'!$A:$FP,DG$321,FALSE)/8,VLOOKUP(VLOOKUP($A69,csapatok!$A:$NN,DG$320,FALSE),'csapat-ranglista'!$A:$FP,DG$321,FALSE)/4),0)</f>
        <v>0</v>
      </c>
      <c r="DH69" s="223">
        <f>IFERROR(IF(RIGHT(VLOOKUP($A69,csapatok!$A:$NN,DH$320,FALSE),5)="Csere",VLOOKUP(LEFT(VLOOKUP($A69,csapatok!$A:$NN,DH$320,FALSE),LEN(VLOOKUP($A69,csapatok!$A:$NN,DH$320,FALSE))-6),'csapat-ranglista'!$A:$FP,DH$321,FALSE)/8,VLOOKUP(VLOOKUP($A69,csapatok!$A:$NN,DH$320,FALSE),'csapat-ranglista'!$A:$FP,DH$321,FALSE)/4),0)</f>
        <v>0</v>
      </c>
      <c r="DI69" s="223">
        <f>IFERROR(IF(RIGHT(VLOOKUP($A69,csapatok!$A:$NN,DI$320,FALSE),5)="Csere",VLOOKUP(LEFT(VLOOKUP($A69,csapatok!$A:$NN,DI$320,FALSE),LEN(VLOOKUP($A69,csapatok!$A:$NN,DI$320,FALSE))-6),'csapat-ranglista'!$A:$FP,DI$321,FALSE)/8,VLOOKUP(VLOOKUP($A69,csapatok!$A:$NN,DI$320,FALSE),'csapat-ranglista'!$A:$FP,DI$321,FALSE)/4),0)</f>
        <v>0</v>
      </c>
      <c r="DJ69" s="223">
        <f>IFERROR(IF(RIGHT(VLOOKUP($A69,csapatok!$A:$NN,DJ$320,FALSE),5)="Csere",VLOOKUP(LEFT(VLOOKUP($A69,csapatok!$A:$NN,DJ$320,FALSE),LEN(VLOOKUP($A69,csapatok!$A:$NN,DJ$320,FALSE))-6),'csapat-ranglista'!$A:$FP,DJ$321,FALSE)/8,VLOOKUP(VLOOKUP($A69,csapatok!$A:$NN,DJ$320,FALSE),'csapat-ranglista'!$A:$FP,DJ$321,FALSE)/4),0)</f>
        <v>0</v>
      </c>
      <c r="DK69" s="223">
        <f>IFERROR(IF(RIGHT(VLOOKUP($A69,csapatok!$A:$NN,DK$320,FALSE),5)="Csere",VLOOKUP(LEFT(VLOOKUP($A69,csapatok!$A:$NN,DK$320,FALSE),LEN(VLOOKUP($A69,csapatok!$A:$NN,DK$320,FALSE))-6),'csapat-ranglista'!$A:$FP,DK$321,FALSE)/8,VLOOKUP(VLOOKUP($A69,csapatok!$A:$NN,DK$320,FALSE),'csapat-ranglista'!$A:$FP,DK$321,FALSE)/4),0)</f>
        <v>0</v>
      </c>
      <c r="DL69" s="223">
        <f>IFERROR(IF(RIGHT(VLOOKUP($A69,csapatok!$A:$NN,DL$320,FALSE),5)="Csere",VLOOKUP(LEFT(VLOOKUP($A69,csapatok!$A:$NN,DL$320,FALSE),LEN(VLOOKUP($A69,csapatok!$A:$NN,DL$320,FALSE))-6),'csapat-ranglista'!$A:$FP,DL$321,FALSE)/8,VLOOKUP(VLOOKUP($A69,csapatok!$A:$NN,DL$320,FALSE),'csapat-ranglista'!$A:$FP,DL$321,FALSE)/4),0)</f>
        <v>0</v>
      </c>
      <c r="DM69" s="223">
        <f>IFERROR(IF(RIGHT(VLOOKUP($A69,csapatok!$A:$NN,DM$320,FALSE),5)="Csere",VLOOKUP(LEFT(VLOOKUP($A69,csapatok!$A:$NN,DM$320,FALSE),LEN(VLOOKUP($A69,csapatok!$A:$NN,DM$320,FALSE))-6),'csapat-ranglista'!$A:$FP,DM$321,FALSE)/8,VLOOKUP(VLOOKUP($A69,csapatok!$A:$NN,DM$320,FALSE),'csapat-ranglista'!$A:$FP,DM$321,FALSE)/4),0)</f>
        <v>2.6849334397596749</v>
      </c>
      <c r="DN69" s="223">
        <f>IFERROR(IF(RIGHT(VLOOKUP($A69,csapatok!$A:$NN,DN$320,FALSE),5)="Csere",VLOOKUP(LEFT(VLOOKUP($A69,csapatok!$A:$NN,DN$320,FALSE),LEN(VLOOKUP($A69,csapatok!$A:$NN,DN$320,FALSE))-6),'csapat-ranglista'!$A:$FP,DN$321,FALSE)/8,VLOOKUP(VLOOKUP($A69,csapatok!$A:$NN,DN$320,FALSE),'csapat-ranglista'!$A:$FP,DN$321,FALSE)/4),0)</f>
        <v>0</v>
      </c>
      <c r="DO69" s="224">
        <f>versenyek!$MF$11*IFERROR(VLOOKUP(VLOOKUP($A69,versenyek!ME:MG,3,FALSE),szabalyok!$A$16:$B$23,2,FALSE)/4,0)</f>
        <v>0</v>
      </c>
      <c r="DP69" s="224">
        <f>versenyek!$MI$11*IFERROR(VLOOKUP(VLOOKUP($A69,versenyek!MH:MJ,3,FALSE),szabalyok!$A$16:$B$23,2,FALSE)/4,0)</f>
        <v>0</v>
      </c>
      <c r="DQ69" s="223">
        <f>IFERROR(IF(RIGHT(VLOOKUP($A69,csapatok!$A:$NN,DQ$320,FALSE),5)="Csere",VLOOKUP(LEFT(VLOOKUP($A69,csapatok!$A:$NN,DQ$320,FALSE),LEN(VLOOKUP($A69,csapatok!$A:$NN,DQ$320,FALSE))-6),'csapat-ranglista'!$A:$FP,DQ$321,FALSE)/8,VLOOKUP(VLOOKUP($A69,csapatok!$A:$NN,DQ$320,FALSE),'csapat-ranglista'!$A:$FP,DQ$321,FALSE)/4),0)</f>
        <v>0</v>
      </c>
      <c r="DR69" s="223">
        <f>IFERROR(IF(RIGHT(VLOOKUP($A69,csapatok!$A:$NN,DR$320,FALSE),5)="Csere",VLOOKUP(LEFT(VLOOKUP($A69,csapatok!$A:$NN,DR$320,FALSE),LEN(VLOOKUP($A69,csapatok!$A:$NN,DR$320,FALSE))-6),'csapat-ranglista'!$A:$FP,DR$321,FALSE)/8,VLOOKUP(VLOOKUP($A69,csapatok!$A:$NN,DR$320,FALSE),'csapat-ranglista'!$A:$FP,DR$321,FALSE)/4),0)</f>
        <v>0</v>
      </c>
      <c r="DS69" s="223">
        <f>IFERROR(IF(RIGHT(VLOOKUP($A69,csapatok!$A:$NN,DS$320,FALSE),5)="Csere",VLOOKUP(LEFT(VLOOKUP($A69,csapatok!$A:$NN,DS$320,FALSE),LEN(VLOOKUP($A69,csapatok!$A:$NN,DS$320,FALSE))-6),'csapat-ranglista'!$A:$FP,DS$321,FALSE)/8,VLOOKUP(VLOOKUP($A69,csapatok!$A:$NN,DS$320,FALSE),'csapat-ranglista'!$A:$FP,DS$321,FALSE)/4),0)</f>
        <v>0</v>
      </c>
      <c r="DT69" s="223">
        <f>IFERROR(IF(RIGHT(VLOOKUP($A69,csapatok!$A:$NN,DT$320,FALSE),5)="Csere",VLOOKUP(LEFT(VLOOKUP($A69,csapatok!$A:$NN,DT$320,FALSE),LEN(VLOOKUP($A69,csapatok!$A:$NN,DT$320,FALSE))-6),'csapat-ranglista'!$A:$FP,DT$321,FALSE)/8,VLOOKUP(VLOOKUP($A69,csapatok!$A:$NN,DT$320,FALSE),'csapat-ranglista'!$A:$FP,DT$321,FALSE)/4),0)</f>
        <v>0</v>
      </c>
      <c r="DU69" s="223">
        <f>IFERROR(IF(RIGHT(VLOOKUP($A69,csapatok!$A:$NN,DU$320,FALSE),5)="Csere",VLOOKUP(LEFT(VLOOKUP($A69,csapatok!$A:$NN,DU$320,FALSE),LEN(VLOOKUP($A69,csapatok!$A:$NN,DU$320,FALSE))-6),'csapat-ranglista'!$A:$FP,DU$321,FALSE)/8,VLOOKUP(VLOOKUP($A69,csapatok!$A:$NN,DU$320,FALSE),'csapat-ranglista'!$A:$FP,DU$321,FALSE)/4),0)</f>
        <v>0</v>
      </c>
      <c r="DV69" s="223">
        <f>IFERROR(IF(RIGHT(VLOOKUP($A69,csapatok!$A:$NN,DV$320,FALSE),5)="Csere",VLOOKUP(LEFT(VLOOKUP($A69,csapatok!$A:$NN,DV$320,FALSE),LEN(VLOOKUP($A69,csapatok!$A:$NN,DV$320,FALSE))-6),'csapat-ranglista'!$A:$FP,DV$321,FALSE)/8,VLOOKUP(VLOOKUP($A69,csapatok!$A:$NN,DV$320,FALSE),'csapat-ranglista'!$A:$FP,DV$321,FALSE)/4),0)</f>
        <v>0</v>
      </c>
      <c r="DW69" s="223">
        <f>IFERROR(IF(RIGHT(VLOOKUP($A69,csapatok!$A:$NN,DW$320,FALSE),5)="Csere",VLOOKUP(LEFT(VLOOKUP($A69,csapatok!$A:$NN,DW$320,FALSE),LEN(VLOOKUP($A69,csapatok!$A:$NN,DW$320,FALSE))-6),'csapat-ranglista'!$A:$FP,DW$321,FALSE)/8,VLOOKUP(VLOOKUP($A69,csapatok!$A:$NN,DW$320,FALSE),'csapat-ranglista'!$A:$FP,DW$321,FALSE)/4),0)</f>
        <v>0.86540806758140298</v>
      </c>
      <c r="DX69" s="223">
        <f>IFERROR(IF(RIGHT(VLOOKUP($A69,csapatok!$A:$NN,DX$320,FALSE),5)="Csere",VLOOKUP(LEFT(VLOOKUP($A69,csapatok!$A:$NN,DX$320,FALSE),LEN(VLOOKUP($A69,csapatok!$A:$NN,DX$320,FALSE))-6),'csapat-ranglista'!$A:$FP,DX$321,FALSE)/8,VLOOKUP(VLOOKUP($A69,csapatok!$A:$NN,DX$320,FALSE),'csapat-ranglista'!$A:$FP,DX$321,FALSE)/4),0)</f>
        <v>0</v>
      </c>
      <c r="DY69" s="223">
        <f>IFERROR(IF(RIGHT(VLOOKUP($A69,csapatok!$A:$NN,DY$320,FALSE),5)="Csere",VLOOKUP(LEFT(VLOOKUP($A69,csapatok!$A:$NN,DY$320,FALSE),LEN(VLOOKUP($A69,csapatok!$A:$NN,DY$320,FALSE))-6),'csapat-ranglista'!$A:$FP,DY$321,FALSE)/8,VLOOKUP(VLOOKUP($A69,csapatok!$A:$NN,DY$320,FALSE),'csapat-ranglista'!$A:$FP,DY$321,FALSE)/4),0)</f>
        <v>0</v>
      </c>
      <c r="DZ69" s="223">
        <f>IFERROR(IF(RIGHT(VLOOKUP($A69,csapatok!$A:$NN,DZ$320,FALSE),5)="Csere",VLOOKUP(LEFT(VLOOKUP($A69,csapatok!$A:$NN,DZ$320,FALSE),LEN(VLOOKUP($A69,csapatok!$A:$NN,DZ$320,FALSE))-6),'csapat-ranglista'!$A:$FP,DZ$321,FALSE)/8,VLOOKUP(VLOOKUP($A69,csapatok!$A:$NN,DZ$320,FALSE),'csapat-ranglista'!$A:$FP,DZ$321,FALSE)/4),0)</f>
        <v>0</v>
      </c>
      <c r="EA69" s="223">
        <f>IFERROR(IF(RIGHT(VLOOKUP($A69,csapatok!$A:$NN,EA$320,FALSE),5)="Csere",VLOOKUP(LEFT(VLOOKUP($A69,csapatok!$A:$NN,EA$320,FALSE),LEN(VLOOKUP($A69,csapatok!$A:$NN,EA$320,FALSE))-6),'csapat-ranglista'!$A:$FP,EA$321,FALSE)/8,VLOOKUP(VLOOKUP($A69,csapatok!$A:$NN,EA$320,FALSE),'csapat-ranglista'!$A:$FP,EA$321,FALSE)/4),0)</f>
        <v>0</v>
      </c>
      <c r="EB69" s="223">
        <f>IFERROR(IF(RIGHT(VLOOKUP($A69,csapatok!$A:$NN,EB$320,FALSE),5)="Csere",VLOOKUP(LEFT(VLOOKUP($A69,csapatok!$A:$NN,EB$320,FALSE),LEN(VLOOKUP($A69,csapatok!$A:$NN,EB$320,FALSE))-6),'csapat-ranglista'!$A:$FP,EB$321,FALSE)/8,VLOOKUP(VLOOKUP($A69,csapatok!$A:$NN,EB$320,FALSE),'csapat-ranglista'!$A:$FP,EB$321,FALSE)/4),0)</f>
        <v>0</v>
      </c>
      <c r="EC69" s="223">
        <f>IFERROR(IF(RIGHT(VLOOKUP($A69,csapatok!$A:$NN,EC$320,FALSE),5)="Csere",VLOOKUP(LEFT(VLOOKUP($A69,csapatok!$A:$NN,EC$320,FALSE),LEN(VLOOKUP($A69,csapatok!$A:$NN,EC$320,FALSE))-6),'csapat-ranglista'!$A:$FP,EC$321,FALSE)/8,VLOOKUP(VLOOKUP($A69,csapatok!$A:$NN,EC$320,FALSE),'csapat-ranglista'!$A:$FP,EC$321,FALSE)/4),0)</f>
        <v>0</v>
      </c>
      <c r="ED69" s="223">
        <f>IFERROR(IF(RIGHT(VLOOKUP($A69,csapatok!$A:$NN,ED$320,FALSE),5)="Csere",VLOOKUP(LEFT(VLOOKUP($A69,csapatok!$A:$NN,ED$320,FALSE),LEN(VLOOKUP($A69,csapatok!$A:$NN,ED$320,FALSE))-6),'csapat-ranglista'!$A:$FP,ED$321,FALSE)/8,VLOOKUP(VLOOKUP($A69,csapatok!$A:$NN,ED$320,FALSE),'csapat-ranglista'!$A:$FP,ED$321,FALSE)/4),0)</f>
        <v>0</v>
      </c>
      <c r="EE69" s="223">
        <f>IFERROR(IF(RIGHT(VLOOKUP($A69,csapatok!$A:$NN,EE$320,FALSE),5)="Csere",VLOOKUP(LEFT(VLOOKUP($A69,csapatok!$A:$NN,EE$320,FALSE),LEN(VLOOKUP($A69,csapatok!$A:$NN,EE$320,FALSE))-6),'csapat-ranglista'!$A:$FP,EE$321,FALSE)/8,VLOOKUP(VLOOKUP($A69,csapatok!$A:$NN,EE$320,FALSE),'csapat-ranglista'!$A:$FP,EE$321,FALSE)/4),0)</f>
        <v>0</v>
      </c>
      <c r="EF69" s="223">
        <f>IFERROR(IF(RIGHT(VLOOKUP($A69,csapatok!$A:$NN,EF$320,FALSE),5)="Csere",VLOOKUP(LEFT(VLOOKUP($A69,csapatok!$A:$NN,EF$320,FALSE),LEN(VLOOKUP($A69,csapatok!$A:$NN,EF$320,FALSE))-6),'csapat-ranglista'!$A:$FP,EF$321,FALSE)/8,VLOOKUP(VLOOKUP($A69,csapatok!$A:$NN,EF$320,FALSE),'csapat-ranglista'!$A:$FP,EF$321,FALSE)/4),0)</f>
        <v>0</v>
      </c>
      <c r="EG69" s="223">
        <f>IFERROR(IF(RIGHT(VLOOKUP($A69,csapatok!$A:$NN,EG$320,FALSE),5)="Csere",VLOOKUP(LEFT(VLOOKUP($A69,csapatok!$A:$NN,EG$320,FALSE),LEN(VLOOKUP($A69,csapatok!$A:$NN,EG$320,FALSE))-6),'csapat-ranglista'!$A:$FP,EG$321,FALSE)/8,VLOOKUP(VLOOKUP($A69,csapatok!$A:$NN,EG$320,FALSE),'csapat-ranglista'!$A:$FP,EG$321,FALSE)/4),0)</f>
        <v>0</v>
      </c>
      <c r="EH69" s="223">
        <f>IFERROR(IF(RIGHT(VLOOKUP($A69,csapatok!$A:$NN,EH$320,FALSE),5)="Csere",VLOOKUP(LEFT(VLOOKUP($A69,csapatok!$A:$NN,EH$320,FALSE),LEN(VLOOKUP($A69,csapatok!$A:$NN,EH$320,FALSE))-6),'csapat-ranglista'!$A:$FP,EH$321,FALSE)/8,VLOOKUP(VLOOKUP($A69,csapatok!$A:$NN,EH$320,FALSE),'csapat-ranglista'!$A:$FP,EH$321,FALSE)/4),0)</f>
        <v>0</v>
      </c>
      <c r="EI69" s="223">
        <f>IFERROR(IF(RIGHT(VLOOKUP($A69,csapatok!$A:$NN,EI$320,FALSE),5)="Csere",VLOOKUP(LEFT(VLOOKUP($A69,csapatok!$A:$NN,EI$320,FALSE),LEN(VLOOKUP($A69,csapatok!$A:$NN,EI$320,FALSE))-6),'csapat-ranglista'!$A:$FP,EI$321,FALSE)/8,VLOOKUP(VLOOKUP($A69,csapatok!$A:$NN,EI$320,FALSE),'csapat-ranglista'!$A:$FP,EI$321,FALSE)/4),0)</f>
        <v>0</v>
      </c>
      <c r="EJ69" s="223">
        <f>IFERROR(IF(RIGHT(VLOOKUP($A69,csapatok!$A:$NN,EJ$320,FALSE),5)="Csere",VLOOKUP(LEFT(VLOOKUP($A69,csapatok!$A:$NN,EJ$320,FALSE),LEN(VLOOKUP($A69,csapatok!$A:$NN,EJ$320,FALSE))-6),'csapat-ranglista'!$A:$FP,EJ$321,FALSE)/8,VLOOKUP(VLOOKUP($A69,csapatok!$A:$NN,EJ$320,FALSE),'csapat-ranglista'!$A:$FP,EJ$321,FALSE)/4),0)</f>
        <v>0</v>
      </c>
      <c r="EK69" s="223">
        <f>IFERROR(IF(RIGHT(VLOOKUP($A69,csapatok!$A:$NN,EK$320,FALSE),5)="Csere",VLOOKUP(LEFT(VLOOKUP($A69,csapatok!$A:$NN,EK$320,FALSE),LEN(VLOOKUP($A69,csapatok!$A:$NN,EK$320,FALSE))-6),'csapat-ranglista'!$A:$FP,EK$321,FALSE)/8,VLOOKUP(VLOOKUP($A69,csapatok!$A:$NN,EK$320,FALSE),'csapat-ranglista'!$A:$FP,EK$321,FALSE)/4),0)</f>
        <v>0</v>
      </c>
      <c r="EL69" s="223">
        <f>IFERROR(IF(RIGHT(VLOOKUP($A69,csapatok!$A:$NN,EL$320,FALSE),5)="Csere",VLOOKUP(LEFT(VLOOKUP($A69,csapatok!$A:$NN,EL$320,FALSE),LEN(VLOOKUP($A69,csapatok!$A:$NN,EL$320,FALSE))-6),'csapat-ranglista'!$A:$FP,EL$321,FALSE)/8,VLOOKUP(VLOOKUP($A69,csapatok!$A:$NN,EL$320,FALSE),'csapat-ranglista'!$A:$FP,EL$321,FALSE)/4),0)</f>
        <v>0</v>
      </c>
      <c r="EM69" s="223">
        <f>IFERROR(IF(RIGHT(VLOOKUP($A69,csapatok!$A:$NN,EM$320,FALSE),5)="Csere",VLOOKUP(LEFT(VLOOKUP($A69,csapatok!$A:$NN,EM$320,FALSE),LEN(VLOOKUP($A69,csapatok!$A:$NN,EM$320,FALSE))-6),'csapat-ranglista'!$A:$FP,EM$321,FALSE)/8,VLOOKUP(VLOOKUP($A69,csapatok!$A:$NN,EM$320,FALSE),'csapat-ranglista'!$A:$FP,EM$321,FALSE)/4),0)</f>
        <v>0</v>
      </c>
      <c r="EN69" s="223">
        <f>IFERROR(IF(RIGHT(VLOOKUP($A69,csapatok!$A:$NN,EN$320,FALSE),5)="Csere",VLOOKUP(LEFT(VLOOKUP($A69,csapatok!$A:$NN,EN$320,FALSE),LEN(VLOOKUP($A69,csapatok!$A:$NN,EN$320,FALSE))-6),'csapat-ranglista'!$A:$FP,EN$321,FALSE)/8,VLOOKUP(VLOOKUP($A69,csapatok!$A:$NN,EN$320,FALSE),'csapat-ranglista'!$A:$FP,EN$321,FALSE)/4),0)</f>
        <v>2.2773652384234278</v>
      </c>
      <c r="EO69" s="223">
        <f>IFERROR(IF(RIGHT(VLOOKUP($A69,csapatok!$A:$NN,EO$320,FALSE),5)="Csere",VLOOKUP(LEFT(VLOOKUP($A69,csapatok!$A:$NN,EO$320,FALSE),LEN(VLOOKUP($A69,csapatok!$A:$NN,EO$320,FALSE))-6),'csapat-ranglista'!$A:$FP,EO$321,FALSE)/8,VLOOKUP(VLOOKUP($A69,csapatok!$A:$NN,EO$320,FALSE),'csapat-ranglista'!$A:$FP,EO$321,FALSE)/4),0)</f>
        <v>0</v>
      </c>
      <c r="EP69" s="223">
        <f>IFERROR(IF(RIGHT(VLOOKUP($A69,csapatok!$A:$NN,EP$320,FALSE),5)="Csere",VLOOKUP(LEFT(VLOOKUP($A69,csapatok!$A:$NN,EP$320,FALSE),LEN(VLOOKUP($A69,csapatok!$A:$NN,EP$320,FALSE))-6),'csapat-ranglista'!$A:$FP,EP$321,FALSE)/8,VLOOKUP(VLOOKUP($A69,csapatok!$A:$NN,EP$320,FALSE),'csapat-ranglista'!$A:$FP,EP$321,FALSE)/4),0)</f>
        <v>0</v>
      </c>
      <c r="EQ69" s="223">
        <f>IFERROR(IF(RIGHT(VLOOKUP($A69,csapatok!$A:$NN,EQ$320,FALSE),5)="Csere",VLOOKUP(LEFT(VLOOKUP($A69,csapatok!$A:$NN,EQ$320,FALSE),LEN(VLOOKUP($A69,csapatok!$A:$NN,EQ$320,FALSE))-6),'csapat-ranglista'!$A:$FP,EQ$321,FALSE)/8,VLOOKUP(VLOOKUP($A69,csapatok!$A:$NN,EQ$320,FALSE),'csapat-ranglista'!$A:$FP,EQ$321,FALSE)/4),0)</f>
        <v>0</v>
      </c>
      <c r="ER69" s="223">
        <f>IFERROR(IF(RIGHT(VLOOKUP($A69,csapatok!$A:$NN,ER$320,FALSE),5)="Csere",VLOOKUP(LEFT(VLOOKUP($A69,csapatok!$A:$NN,ER$320,FALSE),LEN(VLOOKUP($A69,csapatok!$A:$NN,ER$320,FALSE))-6),'csapat-ranglista'!$A:$FP,ER$321,FALSE)/8,VLOOKUP(VLOOKUP($A69,csapatok!$A:$NN,ER$320,FALSE),'csapat-ranglista'!$A:$FP,ER$321,FALSE)/4),0)</f>
        <v>0</v>
      </c>
      <c r="ES69" s="223">
        <f>IFERROR(IF(RIGHT(VLOOKUP($A69,csapatok!$A:$NN,ES$320,FALSE),5)="Csere",VLOOKUP(LEFT(VLOOKUP($A69,csapatok!$A:$NN,ES$320,FALSE),LEN(VLOOKUP($A69,csapatok!$A:$NN,ES$320,FALSE))-6),'csapat-ranglista'!$A:$FP,ES$321,FALSE)/8,VLOOKUP(VLOOKUP($A69,csapatok!$A:$NN,ES$320,FALSE),'csapat-ranglista'!$A:$FP,ES$321,FALSE)/4),0)</f>
        <v>0</v>
      </c>
      <c r="ET69" s="223">
        <f>IFERROR(IF(RIGHT(VLOOKUP($A69,csapatok!$A:$NN,ET$320,FALSE),5)="Csere",VLOOKUP(LEFT(VLOOKUP($A69,csapatok!$A:$NN,ET$320,FALSE),LEN(VLOOKUP($A69,csapatok!$A:$NN,ET$320,FALSE))-6),'csapat-ranglista'!$A:$FP,ET$321,FALSE)/8,VLOOKUP(VLOOKUP($A69,csapatok!$A:$NN,ET$320,FALSE),'csapat-ranglista'!$A:$FP,ET$321,FALSE)/4),0)</f>
        <v>0</v>
      </c>
      <c r="EU69" s="223">
        <f>IFERROR(IF(RIGHT(VLOOKUP($A69,csapatok!$A:$NN,EU$320,FALSE),5)="Csere",VLOOKUP(LEFT(VLOOKUP($A69,csapatok!$A:$NN,EU$320,FALSE),LEN(VLOOKUP($A69,csapatok!$A:$NN,EU$320,FALSE))-6),'csapat-ranglista'!$A:$FP,EU$321,FALSE)/8,VLOOKUP(VLOOKUP($A69,csapatok!$A:$NN,EU$320,FALSE),'csapat-ranglista'!$A:$FP,EU$321,FALSE)/4),0)</f>
        <v>3.9236188151763924</v>
      </c>
      <c r="EV69" s="223">
        <f>IFERROR(IF(RIGHT(VLOOKUP($A69,csapatok!$A:$NN,EV$320,FALSE),5)="Csere",VLOOKUP(LEFT(VLOOKUP($A69,csapatok!$A:$NN,EV$320,FALSE),LEN(VLOOKUP($A69,csapatok!$A:$NN,EV$320,FALSE))-6),'csapat-ranglista'!$A:$FP,EV$321,FALSE)/8,VLOOKUP(VLOOKUP($A69,csapatok!$A:$NN,EV$320,FALSE),'csapat-ranglista'!$A:$FP,EV$321,FALSE)/4),0)</f>
        <v>0</v>
      </c>
      <c r="EW69" s="223">
        <f>IFERROR(IF(RIGHT(VLOOKUP($A69,csapatok!$A:$NN,EW$320,FALSE),5)="Csere",VLOOKUP(LEFT(VLOOKUP($A69,csapatok!$A:$NN,EW$320,FALSE),LEN(VLOOKUP($A69,csapatok!$A:$NN,EW$320,FALSE))-6),'csapat-ranglista'!$A:$FP,EW$321,FALSE)/8,VLOOKUP(VLOOKUP($A69,csapatok!$A:$NN,EW$320,FALSE),'csapat-ranglista'!$A:$FP,EW$321,FALSE)/4),0)</f>
        <v>0</v>
      </c>
      <c r="EX69" s="223">
        <f>IFERROR(IF(RIGHT(VLOOKUP($A69,csapatok!$A:$NN,EX$320,FALSE),5)="Csere",VLOOKUP(LEFT(VLOOKUP($A69,csapatok!$A:$NN,EX$320,FALSE),LEN(VLOOKUP($A69,csapatok!$A:$NN,EX$320,FALSE))-6),'csapat-ranglista'!$A:$FP,EX$321,FALSE)/8,VLOOKUP(VLOOKUP($A69,csapatok!$A:$NN,EX$320,FALSE),'csapat-ranglista'!$A:$FP,EX$321,FALSE)/4),0)</f>
        <v>6.9061943028474575</v>
      </c>
      <c r="EY69" s="223">
        <f>IFERROR(IF(RIGHT(VLOOKUP($A69,csapatok!$A:$NN,EY$320,FALSE),5)="Csere",VLOOKUP(LEFT(VLOOKUP($A69,csapatok!$A:$NN,EY$320,FALSE),LEN(VLOOKUP($A69,csapatok!$A:$NN,EY$320,FALSE))-6),'csapat-ranglista'!$A:$FP,EY$321,FALSE)/8,VLOOKUP(VLOOKUP($A69,csapatok!$A:$NN,EY$320,FALSE),'csapat-ranglista'!$A:$FP,EY$321,FALSE)/4),0)</f>
        <v>0</v>
      </c>
      <c r="EZ69" s="223">
        <f>IFERROR(IF(RIGHT(VLOOKUP($A69,csapatok!$A:$NN,EZ$320,FALSE),5)="Csere",VLOOKUP(LEFT(VLOOKUP($A69,csapatok!$A:$NN,EZ$320,FALSE),LEN(VLOOKUP($A69,csapatok!$A:$NN,EZ$320,FALSE))-6),'csapat-ranglista'!$A:$FP,EZ$321,FALSE)/8,VLOOKUP(VLOOKUP($A69,csapatok!$A:$NN,EZ$320,FALSE),'csapat-ranglista'!$A:$FP,EZ$321,FALSE)/4),0)</f>
        <v>0</v>
      </c>
      <c r="FA69" s="223">
        <f>IFERROR(IF(RIGHT(VLOOKUP($A69,csapatok!$A:$NN,FA$320,FALSE),5)="Csere",VLOOKUP(LEFT(VLOOKUP($A69,csapatok!$A:$NN,FA$320,FALSE),LEN(VLOOKUP($A69,csapatok!$A:$NN,FA$320,FALSE))-6),'csapat-ranglista'!$A:$FP,FA$321,FALSE)/8,VLOOKUP(VLOOKUP($A69,csapatok!$A:$NN,FA$320,FALSE),'csapat-ranglista'!$A:$FP,FA$321,FALSE)/4),0)</f>
        <v>0</v>
      </c>
      <c r="FB69" s="223">
        <f>IFERROR(IF(RIGHT(VLOOKUP($A69,csapatok!$A:$NN,FB$320,FALSE),5)="Csere",VLOOKUP(LEFT(VLOOKUP($A69,csapatok!$A:$NN,FB$320,FALSE),LEN(VLOOKUP($A69,csapatok!$A:$NN,FB$320,FALSE))-6),'csapat-ranglista'!$A:$FP,FB$321,FALSE)/8,VLOOKUP(VLOOKUP($A69,csapatok!$A:$NN,FB$320,FALSE),'csapat-ranglista'!$A:$FP,FB$321,FALSE)/4),0)</f>
        <v>0</v>
      </c>
      <c r="FC69" s="223">
        <f>IFERROR(IF(RIGHT(VLOOKUP($A69,csapatok!$A:$NN,FC$320,FALSE),5)="Csere",VLOOKUP(LEFT(VLOOKUP($A69,csapatok!$A:$NN,FC$320,FALSE),LEN(VLOOKUP($A69,csapatok!$A:$NN,FC$320,FALSE))-6),'csapat-ranglista'!$A:$FP,FC$321,FALSE)/8,VLOOKUP(VLOOKUP($A69,csapatok!$A:$NN,FC$320,FALSE),'csapat-ranglista'!$A:$FP,FC$321,FALSE)/4),0)</f>
        <v>0</v>
      </c>
      <c r="FD69" s="224">
        <f>versenyek!$QY$11*IFERROR(VLOOKUP(VLOOKUP($A69,versenyek!QX:QZ,3,FALSE),szabalyok!$A$16:$B$23,2,FALSE)/4,0)</f>
        <v>0</v>
      </c>
      <c r="FE69" s="224">
        <f>versenyek!$RB$11*IFERROR(VLOOKUP(VLOOKUP($A69,versenyek!RA:RC,3,FALSE),szabalyok!$A$16:$B$23,2,FALSE)/4,0)</f>
        <v>0</v>
      </c>
      <c r="FF69" s="223">
        <f>IFERROR(IF(RIGHT(VLOOKUP($A69,csapatok!$A:$NN,FF$320,FALSE),5)="Csere",VLOOKUP(LEFT(VLOOKUP($A69,csapatok!$A:$NN,FF$320,FALSE),LEN(VLOOKUP($A69,csapatok!$A:$NN,FF$320,FALSE))-6),'csapat-ranglista'!$A:$FP,FF$321,FALSE)/8,VLOOKUP(VLOOKUP($A69,csapatok!$A:$NN,FF$320,FALSE),'csapat-ranglista'!$A:$FP,FF$321,FALSE)/4),0)</f>
        <v>0</v>
      </c>
      <c r="FG69" s="223">
        <f>IFERROR(IF(RIGHT(VLOOKUP($A69,csapatok!$A:$NN,FG$320,FALSE),5)="Csere",VLOOKUP(LEFT(VLOOKUP($A69,csapatok!$A:$NN,FG$320,FALSE),LEN(VLOOKUP($A69,csapatok!$A:$NN,FG$320,FALSE))-6),'csapat-ranglista'!$A:$FP,FG$321,FALSE)/8,VLOOKUP(VLOOKUP($A69,csapatok!$A:$NN,FG$320,FALSE),'csapat-ranglista'!$A:$FP,FG$321,FALSE)/4),0)</f>
        <v>0</v>
      </c>
      <c r="FH69" s="223">
        <f>IFERROR(IF(RIGHT(VLOOKUP($A69,csapatok!$A:$NN,FH$320,FALSE),5)="Csere",VLOOKUP(LEFT(VLOOKUP($A69,csapatok!$A:$NN,FH$320,FALSE),LEN(VLOOKUP($A69,csapatok!$A:$NN,FH$320,FALSE))-6),'csapat-ranglista'!$A:$FP,FH$321,FALSE)/8,VLOOKUP(VLOOKUP($A69,csapatok!$A:$NN,FH$320,FALSE),'csapat-ranglista'!$A:$FP,FH$321,FALSE)/4),0)</f>
        <v>0</v>
      </c>
      <c r="FI69" s="223">
        <f>IFERROR(IF(RIGHT(VLOOKUP($A69,csapatok!$A:$NN,FI$320,FALSE),5)="Csere",VLOOKUP(LEFT(VLOOKUP($A69,csapatok!$A:$NN,FI$320,FALSE),LEN(VLOOKUP($A69,csapatok!$A:$NN,FI$320,FALSE))-6),'csapat-ranglista'!$A:$FP,FI$321,FALSE)/8,VLOOKUP(VLOOKUP($A69,csapatok!$A:$NN,FI$320,FALSE),'csapat-ranglista'!$A:$FP,FI$321,FALSE)/4),0)</f>
        <v>0</v>
      </c>
      <c r="FJ69" s="223">
        <f>IFERROR(IF(RIGHT(VLOOKUP($A69,csapatok!$A:$NN,FJ$320,FALSE),5)="Csere",VLOOKUP(LEFT(VLOOKUP($A69,csapatok!$A:$NN,FJ$320,FALSE),LEN(VLOOKUP($A69,csapatok!$A:$NN,FJ$320,FALSE))-6),'csapat-ranglista'!$A:$FP,FJ$321,FALSE)/8,VLOOKUP(VLOOKUP($A69,csapatok!$A:$NN,FJ$320,FALSE),'csapat-ranglista'!$A:$FP,FJ$321,FALSE)/4),0)</f>
        <v>0</v>
      </c>
      <c r="FK69" s="223">
        <f>IFERROR(IF(RIGHT(VLOOKUP($A69,csapatok!$A:$NN,FK$320,FALSE),5)="Csere",VLOOKUP(LEFT(VLOOKUP($A69,csapatok!$A:$NN,FK$320,FALSE),LEN(VLOOKUP($A69,csapatok!$A:$NN,FK$320,FALSE))-6),'csapat-ranglista'!$A:$FP,FK$321,FALSE)/8,VLOOKUP(VLOOKUP($A69,csapatok!$A:$NN,FK$320,FALSE),'csapat-ranglista'!$A:$FP,FK$321,FALSE)/4),0)</f>
        <v>0</v>
      </c>
      <c r="FL69" s="223">
        <f>IFERROR(IF(RIGHT(VLOOKUP($A69,csapatok!$A:$NN,FL$320,FALSE),5)="Csere",VLOOKUP(LEFT(VLOOKUP($A69,csapatok!$A:$NN,FL$320,FALSE),LEN(VLOOKUP($A69,csapatok!$A:$NN,FL$320,FALSE))-6),'csapat-ranglista'!$A:$FP,FL$321,FALSE)/8,VLOOKUP(VLOOKUP($A69,csapatok!$A:$NN,FL$320,FALSE),'csapat-ranglista'!$A:$FP,FL$321,FALSE)/4),0)</f>
        <v>0</v>
      </c>
      <c r="FM69" s="223">
        <f>IFERROR(IF(RIGHT(VLOOKUP($A69,csapatok!$A:$NN,FM$320,FALSE),5)="Csere",VLOOKUP(LEFT(VLOOKUP($A69,csapatok!$A:$NN,FM$320,FALSE),LEN(VLOOKUP($A69,csapatok!$A:$NN,FM$320,FALSE))-6),'csapat-ranglista'!$A:$FP,FM$321,FALSE)/8,VLOOKUP(VLOOKUP($A69,csapatok!$A:$NN,FM$320,FALSE),'csapat-ranglista'!$A:$FP,FM$321,FALSE)/4),0)</f>
        <v>0</v>
      </c>
      <c r="FN69" s="223">
        <f>IFERROR(IF(RIGHT(VLOOKUP($A69,csapatok!$A:$NN,FN$320,FALSE),5)="Csere",VLOOKUP(LEFT(VLOOKUP($A69,csapatok!$A:$NN,FN$320,FALSE),LEN(VLOOKUP($A69,csapatok!$A:$NN,FN$320,FALSE))-6),'csapat-ranglista'!$A:$FP,FN$321,FALSE)/8,VLOOKUP(VLOOKUP($A69,csapatok!$A:$NN,FN$320,FALSE),'csapat-ranglista'!$A:$FP,FN$321,FALSE)/4),0)</f>
        <v>0</v>
      </c>
      <c r="FO69" s="223">
        <f>IFERROR(IF(RIGHT(VLOOKUP($A69,csapatok!$A:$NN,FO$320,FALSE),5)="Csere",VLOOKUP(LEFT(VLOOKUP($A69,csapatok!$A:$NN,FO$320,FALSE),LEN(VLOOKUP($A69,csapatok!$A:$NN,FO$320,FALSE))-6),'csapat-ranglista'!$A:$FP,FO$321,FALSE)/8,VLOOKUP(VLOOKUP($A69,csapatok!$A:$NN,FO$320,FALSE),'csapat-ranglista'!$A:$FP,FO$321,FALSE)/4),0)</f>
        <v>0</v>
      </c>
      <c r="FP69" s="223">
        <f>IFERROR(IF(RIGHT(VLOOKUP($A69,csapatok!$A:$NN,FP$320,FALSE),5)="Csere",VLOOKUP(LEFT(VLOOKUP($A69,csapatok!$A:$NN,FP$320,FALSE),LEN(VLOOKUP($A69,csapatok!$A:$NN,FP$320,FALSE))-6),'csapat-ranglista'!$A:$FP,FP$321,FALSE)/8,VLOOKUP(VLOOKUP($A69,csapatok!$A:$NN,FP$320,FALSE),'csapat-ranglista'!$A:$FP,FP$321,FALSE)/4),0)</f>
        <v>0</v>
      </c>
      <c r="FQ69" s="223">
        <f>IFERROR(IF(RIGHT(VLOOKUP($A69,csapatok!$A:$NN,FQ$320,FALSE),5)="Csere",VLOOKUP(LEFT(VLOOKUP($A69,csapatok!$A:$NN,FQ$320,FALSE),LEN(VLOOKUP($A69,csapatok!$A:$NN,FQ$320,FALSE))-6),'csapat-ranglista'!$A:$FP,FQ$321,FALSE)/8,VLOOKUP(VLOOKUP($A69,csapatok!$A:$NN,FQ$320,FALSE),'csapat-ranglista'!$A:$FP,FQ$321,FALSE)/4),0)</f>
        <v>0</v>
      </c>
      <c r="FR69" s="223">
        <f>IFERROR(IF(RIGHT(VLOOKUP($A69,csapatok!$A:$NN,FR$320,FALSE),5)="Csere",VLOOKUP(LEFT(VLOOKUP($A69,csapatok!$A:$NN,FR$320,FALSE),LEN(VLOOKUP($A69,csapatok!$A:$NN,FR$320,FALSE))-6),'csapat-ranglista'!$A:$FP,FR$321,FALSE)/8,VLOOKUP(VLOOKUP($A69,csapatok!$A:$NN,FR$320,FALSE),'csapat-ranglista'!$A:$FP,FR$321,FALSE)/4),0)</f>
        <v>0</v>
      </c>
      <c r="FS69" s="223">
        <f>IFERROR(IF(RIGHT(VLOOKUP($A69,csapatok!$A:$NN,FS$320,FALSE),5)="Csere",VLOOKUP(LEFT(VLOOKUP($A69,csapatok!$A:$NN,FS$320,FALSE),LEN(VLOOKUP($A69,csapatok!$A:$NN,FS$320,FALSE))-6),'csapat-ranglista'!$A:$FP,FS$321,FALSE)/8,VLOOKUP(VLOOKUP($A69,csapatok!$A:$NN,FS$320,FALSE),'csapat-ranglista'!$A:$FP,FS$321,FALSE)/4),0)</f>
        <v>2.9838043244540744</v>
      </c>
      <c r="FT69" s="223">
        <f>IFERROR(IF(RIGHT(VLOOKUP($A69,csapatok!$A:$NN,FT$320,FALSE),5)="Csere",VLOOKUP(LEFT(VLOOKUP($A69,csapatok!$A:$NN,FT$320,FALSE),LEN(VLOOKUP($A69,csapatok!$A:$NN,FT$320,FALSE))-6),'csapat-ranglista'!$A:$FP,FT$321,FALSE)/8,VLOOKUP(VLOOKUP($A69,csapatok!$A:$NN,FT$320,FALSE),'csapat-ranglista'!$A:$FP,FT$321,FALSE)/4),0)</f>
        <v>0</v>
      </c>
      <c r="FU69" s="223">
        <f>IFERROR(IF(RIGHT(VLOOKUP($A69,csapatok!$A:$NN,FU$320,FALSE),5)="Csere",VLOOKUP(LEFT(VLOOKUP($A69,csapatok!$A:$NN,FU$320,FALSE),LEN(VLOOKUP($A69,csapatok!$A:$NN,FU$320,FALSE))-6),'csapat-ranglista'!$A:$FP,FU$321,FALSE)/8,VLOOKUP(VLOOKUP($A69,csapatok!$A:$NN,FU$320,FALSE),'csapat-ranglista'!$A:$FP,FU$321,FALSE)/4),0)</f>
        <v>0</v>
      </c>
      <c r="FV69" s="223">
        <f>IFERROR(IF(RIGHT(VLOOKUP($A69,csapatok!$A:$NN,FV$320,FALSE),5)="Csere",VLOOKUP(LEFT(VLOOKUP($A69,csapatok!$A:$NN,FV$320,FALSE),LEN(VLOOKUP($A69,csapatok!$A:$NN,FV$320,FALSE))-6),'csapat-ranglista'!$A:$FP,FV$321,FALSE)/8,VLOOKUP(VLOOKUP($A69,csapatok!$A:$NN,FV$320,FALSE),'csapat-ranglista'!$A:$FP,FV$321,FALSE)/4),0)</f>
        <v>0</v>
      </c>
      <c r="FW69" s="223">
        <f>IFERROR(IF(RIGHT(VLOOKUP($A69,csapatok!$A:$NN,FW$320,FALSE),5)="Csere",VLOOKUP(LEFT(VLOOKUP($A69,csapatok!$A:$NN,FW$320,FALSE),LEN(VLOOKUP($A69,csapatok!$A:$NN,FW$320,FALSE))-6),'csapat-ranglista'!$A:$FP,FW$321,FALSE)/8,VLOOKUP(VLOOKUP($A69,csapatok!$A:$NN,FW$320,FALSE),'csapat-ranglista'!$A:$FP,FW$321,FALSE)/4),0)</f>
        <v>0</v>
      </c>
      <c r="FX69" s="223">
        <f>IFERROR(IF(RIGHT(VLOOKUP($A69,csapatok!$A:$NN,FX$320,FALSE),5)="Csere",VLOOKUP(LEFT(VLOOKUP($A69,csapatok!$A:$NN,FX$320,FALSE),LEN(VLOOKUP($A69,csapatok!$A:$NN,FX$320,FALSE))-6),'csapat-ranglista'!$A:$FP,FX$321,FALSE)/8,VLOOKUP(VLOOKUP($A69,csapatok!$A:$NN,FX$320,FALSE),'csapat-ranglista'!$A:$FP,FX$321,FALSE)/4),0)</f>
        <v>0</v>
      </c>
      <c r="FY69" s="223">
        <f>IFERROR(IF(RIGHT(VLOOKUP($A69,csapatok!$A:$NN,FY$320,FALSE),5)="Csere",VLOOKUP(LEFT(VLOOKUP($A69,csapatok!$A:$NN,FY$320,FALSE),LEN(VLOOKUP($A69,csapatok!$A:$NN,FY$320,FALSE))-6),'csapat-ranglista'!$A:$FP,FY$321,FALSE)/8,VLOOKUP(VLOOKUP($A69,csapatok!$A:$NN,FY$320,FALSE),'csapat-ranglista'!$A:$FP,FY$321,FALSE)/4),0)</f>
        <v>0</v>
      </c>
      <c r="FZ69" s="223">
        <f>IFERROR(IF(RIGHT(VLOOKUP($A69,csapatok!$A:$NN,FZ$320,FALSE),5)="Csere",VLOOKUP(LEFT(VLOOKUP($A69,csapatok!$A:$NN,FZ$320,FALSE),LEN(VLOOKUP($A69,csapatok!$A:$NN,FZ$320,FALSE))-6),'csapat-ranglista'!$A:$FP,FZ$321,FALSE)/8,VLOOKUP(VLOOKUP($A69,csapatok!$A:$NN,FZ$320,FALSE),'csapat-ranglista'!$A:$FP,FZ$321,FALSE)/4),0)</f>
        <v>0</v>
      </c>
      <c r="GA69" s="223">
        <f>IFERROR(IF(RIGHT(VLOOKUP($A69,csapatok!$A:$NN,GA$320,FALSE),5)="Csere",VLOOKUP(LEFT(VLOOKUP($A69,csapatok!$A:$NN,GA$320,FALSE),LEN(VLOOKUP($A69,csapatok!$A:$NN,GA$320,FALSE))-6),'csapat-ranglista'!$A:$FP,GA$321,FALSE)/8,VLOOKUP(VLOOKUP($A69,csapatok!$A:$NN,GA$320,FALSE),'csapat-ranglista'!$A:$FP,GA$321,FALSE)/4),0)</f>
        <v>0</v>
      </c>
      <c r="GB69" s="223">
        <f>IFERROR(IF(RIGHT(VLOOKUP($A69,csapatok!$A:$NN,GB$320,FALSE),5)="Csere",VLOOKUP(LEFT(VLOOKUP($A69,csapatok!$A:$NN,GB$320,FALSE),LEN(VLOOKUP($A69,csapatok!$A:$NN,GB$320,FALSE))-6),'csapat-ranglista'!$A:$FP,GB$321,FALSE)/8,VLOOKUP(VLOOKUP($A69,csapatok!$A:$NN,GB$320,FALSE),'csapat-ranglista'!$A:$FP,GB$321,FALSE)/4),0)</f>
        <v>0</v>
      </c>
      <c r="GC69" s="223">
        <f>IFERROR(IF(RIGHT(VLOOKUP($A69,csapatok!$A:$NN,GC$320,FALSE),5)="Csere",VLOOKUP(LEFT(VLOOKUP($A69,csapatok!$A:$NN,GC$320,FALSE),LEN(VLOOKUP($A69,csapatok!$A:$NN,GC$320,FALSE))-6),'csapat-ranglista'!$A:$FP,GC$321,FALSE)/8,VLOOKUP(VLOOKUP($A69,csapatok!$A:$NN,GC$320,FALSE),'csapat-ranglista'!$A:$FP,GC$321,FALSE)/4),0)</f>
        <v>0</v>
      </c>
      <c r="GD69" s="247">
        <f>SUM(EQ69:GC69)</f>
        <v>13.813617442477923</v>
      </c>
    </row>
    <row r="70" spans="1:186">
      <c r="A70" s="32" t="s">
        <v>130</v>
      </c>
      <c r="B70" s="2">
        <v>32175</v>
      </c>
      <c r="C70" s="131" t="str">
        <f>IF(B70=0,"",IF(B70&lt;$C$1,"felnőtt","ifi"))</f>
        <v>felnőtt</v>
      </c>
      <c r="D70" s="32" t="s">
        <v>101</v>
      </c>
      <c r="E70" s="45">
        <v>8.3000000000000007</v>
      </c>
      <c r="F70" s="32">
        <v>0</v>
      </c>
      <c r="G70" s="32">
        <v>0</v>
      </c>
      <c r="H70" s="32">
        <v>4.437495108237802</v>
      </c>
      <c r="I70" s="32">
        <v>0</v>
      </c>
      <c r="J70" s="32">
        <v>2.2427561975175481</v>
      </c>
      <c r="K70" s="32">
        <v>3.379457593929807</v>
      </c>
      <c r="L70" s="32">
        <v>0</v>
      </c>
      <c r="M70" s="32">
        <v>0</v>
      </c>
      <c r="N70" s="32">
        <v>0</v>
      </c>
      <c r="O70" s="32">
        <v>25.402538831902241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8.200560189250389</v>
      </c>
      <c r="X70" s="32">
        <f>IFERROR(IF(RIGHT(VLOOKUP($A70,csapatok!$A:$BL,X$320,FALSE),5)="Csere",VLOOKUP(LEFT(VLOOKUP($A70,csapatok!$A:$BL,X$320,FALSE),LEN(VLOOKUP($A70,csapatok!$A:$BL,X$320,FALSE))-6),'csapat-ranglista'!$A:$FP,X$321,FALSE)/8,VLOOKUP(VLOOKUP($A70,csapatok!$A:$BL,X$320,FALSE),'csapat-ranglista'!$A:$FP,X$321,FALSE)/4),0)</f>
        <v>0</v>
      </c>
      <c r="Y70" s="32">
        <f>IFERROR(IF(RIGHT(VLOOKUP($A70,csapatok!$A:$BL,Y$320,FALSE),5)="Csere",VLOOKUP(LEFT(VLOOKUP($A70,csapatok!$A:$BL,Y$320,FALSE),LEN(VLOOKUP($A70,csapatok!$A:$BL,Y$320,FALSE))-6),'csapat-ranglista'!$A:$FP,Y$321,FALSE)/8,VLOOKUP(VLOOKUP($A70,csapatok!$A:$BL,Y$320,FALSE),'csapat-ranglista'!$A:$FP,Y$321,FALSE)/4),0)</f>
        <v>0</v>
      </c>
      <c r="Z70" s="32">
        <f>IFERROR(IF(RIGHT(VLOOKUP($A70,csapatok!$A:$BL,Z$320,FALSE),5)="Csere",VLOOKUP(LEFT(VLOOKUP($A70,csapatok!$A:$BL,Z$320,FALSE),LEN(VLOOKUP($A70,csapatok!$A:$BL,Z$320,FALSE))-6),'csapat-ranglista'!$A:$FP,Z$321,FALSE)/8,VLOOKUP(VLOOKUP($A70,csapatok!$A:$BL,Z$320,FALSE),'csapat-ranglista'!$A:$FP,Z$321,FALSE)/4),0)</f>
        <v>0</v>
      </c>
      <c r="AA70" s="32">
        <f>IFERROR(IF(RIGHT(VLOOKUP($A70,csapatok!$A:$BL,AA$320,FALSE),5)="Csere",VLOOKUP(LEFT(VLOOKUP($A70,csapatok!$A:$BL,AA$320,FALSE),LEN(VLOOKUP($A70,csapatok!$A:$BL,AA$320,FALSE))-6),'csapat-ranglista'!$A:$FP,AA$321,FALSE)/8,VLOOKUP(VLOOKUP($A70,csapatok!$A:$BL,AA$320,FALSE),'csapat-ranglista'!$A:$FP,AA$321,FALSE)/4),0)</f>
        <v>0</v>
      </c>
      <c r="AB70" s="223">
        <f>IFERROR(IF(RIGHT(VLOOKUP($A70,csapatok!$A:$BL,AB$320,FALSE),5)="Csere",VLOOKUP(LEFT(VLOOKUP($A70,csapatok!$A:$BL,AB$320,FALSE),LEN(VLOOKUP($A70,csapatok!$A:$BL,AB$320,FALSE))-6),'csapat-ranglista'!$A:$FP,AB$321,FALSE)/8,VLOOKUP(VLOOKUP($A70,csapatok!$A:$BL,AB$320,FALSE),'csapat-ranglista'!$A:$FP,AB$321,FALSE)/4),0)</f>
        <v>0</v>
      </c>
      <c r="AC70" s="223">
        <f>IFERROR(IF(RIGHT(VLOOKUP($A70,csapatok!$A:$BL,AC$320,FALSE),5)="Csere",VLOOKUP(LEFT(VLOOKUP($A70,csapatok!$A:$BL,AC$320,FALSE),LEN(VLOOKUP($A70,csapatok!$A:$BL,AC$320,FALSE))-6),'csapat-ranglista'!$A:$FP,AC$321,FALSE)/8,VLOOKUP(VLOOKUP($A70,csapatok!$A:$BL,AC$320,FALSE),'csapat-ranglista'!$A:$FP,AC$321,FALSE)/4),0)</f>
        <v>0</v>
      </c>
      <c r="AD70" s="223">
        <f>IFERROR(IF(RIGHT(VLOOKUP($A70,csapatok!$A:$BL,AD$320,FALSE),5)="Csere",VLOOKUP(LEFT(VLOOKUP($A70,csapatok!$A:$BL,AD$320,FALSE),LEN(VLOOKUP($A70,csapatok!$A:$BL,AD$320,FALSE))-6),'csapat-ranglista'!$A:$FP,AD$321,FALSE)/8,VLOOKUP(VLOOKUP($A70,csapatok!$A:$BL,AD$320,FALSE),'csapat-ranglista'!$A:$FP,AD$321,FALSE)/4),0)</f>
        <v>3.2339601663927793</v>
      </c>
      <c r="AE70" s="223">
        <f>IFERROR(IF(RIGHT(VLOOKUP($A70,csapatok!$A:$BL,AE$320,FALSE),5)="Csere",VLOOKUP(LEFT(VLOOKUP($A70,csapatok!$A:$BL,AE$320,FALSE),LEN(VLOOKUP($A70,csapatok!$A:$BL,AE$320,FALSE))-6),'csapat-ranglista'!$A:$FP,AE$321,FALSE)/8,VLOOKUP(VLOOKUP($A70,csapatok!$A:$BL,AE$320,FALSE),'csapat-ranglista'!$A:$FP,AE$321,FALSE)/4),0)</f>
        <v>0</v>
      </c>
      <c r="AF70" s="223">
        <f>IFERROR(IF(RIGHT(VLOOKUP($A70,csapatok!$A:$BL,AF$320,FALSE),5)="Csere",VLOOKUP(LEFT(VLOOKUP($A70,csapatok!$A:$BL,AF$320,FALSE),LEN(VLOOKUP($A70,csapatok!$A:$BL,AF$320,FALSE))-6),'csapat-ranglista'!$A:$FP,AF$321,FALSE)/8,VLOOKUP(VLOOKUP($A70,csapatok!$A:$BL,AF$320,FALSE),'csapat-ranglista'!$A:$FP,AF$321,FALSE)/4),0)</f>
        <v>0</v>
      </c>
      <c r="AG70" s="223">
        <f>IFERROR(IF(RIGHT(VLOOKUP($A70,csapatok!$A:$BL,AG$320,FALSE),5)="Csere",VLOOKUP(LEFT(VLOOKUP($A70,csapatok!$A:$BL,AG$320,FALSE),LEN(VLOOKUP($A70,csapatok!$A:$BL,AG$320,FALSE))-6),'csapat-ranglista'!$A:$FP,AG$321,FALSE)/8,VLOOKUP(VLOOKUP($A70,csapatok!$A:$BL,AG$320,FALSE),'csapat-ranglista'!$A:$FP,AG$321,FALSE)/4),0)</f>
        <v>0</v>
      </c>
      <c r="AH70" s="223">
        <f>IFERROR(IF(RIGHT(VLOOKUP($A70,csapatok!$A:$BL,AH$320,FALSE),5)="Csere",VLOOKUP(LEFT(VLOOKUP($A70,csapatok!$A:$BL,AH$320,FALSE),LEN(VLOOKUP($A70,csapatok!$A:$BL,AH$320,FALSE))-6),'csapat-ranglista'!$A:$FP,AH$321,FALSE)/8,VLOOKUP(VLOOKUP($A70,csapatok!$A:$BL,AH$320,FALSE),'csapat-ranglista'!$A:$FP,AH$321,FALSE)/4),0)</f>
        <v>0</v>
      </c>
      <c r="AI70" s="223">
        <f>IFERROR(IF(RIGHT(VLOOKUP($A70,csapatok!$A:$BL,AI$320,FALSE),5)="Csere",VLOOKUP(LEFT(VLOOKUP($A70,csapatok!$A:$BL,AI$320,FALSE),LEN(VLOOKUP($A70,csapatok!$A:$BL,AI$320,FALSE))-6),'csapat-ranglista'!$A:$FP,AI$321,FALSE)/8,VLOOKUP(VLOOKUP($A70,csapatok!$A:$BL,AI$320,FALSE),'csapat-ranglista'!$A:$FP,AI$321,FALSE)/4),0)</f>
        <v>0</v>
      </c>
      <c r="AJ70" s="223">
        <f>IFERROR(IF(RIGHT(VLOOKUP($A70,csapatok!$A:$BL,AJ$320,FALSE),5)="Csere",VLOOKUP(LEFT(VLOOKUP($A70,csapatok!$A:$BL,AJ$320,FALSE),LEN(VLOOKUP($A70,csapatok!$A:$BL,AJ$320,FALSE))-6),'csapat-ranglista'!$A:$FP,AJ$321,FALSE)/8,VLOOKUP(VLOOKUP($A70,csapatok!$A:$BL,AJ$320,FALSE),'csapat-ranglista'!$A:$FP,AJ$321,FALSE)/2),0)</f>
        <v>0</v>
      </c>
      <c r="AK70" s="223">
        <f>IFERROR(IF(RIGHT(VLOOKUP($A70,csapatok!$A:$CN,AK$320,FALSE),5)="Csere",VLOOKUP(LEFT(VLOOKUP($A70,csapatok!$A:$CN,AK$320,FALSE),LEN(VLOOKUP($A70,csapatok!$A:$CN,AK$320,FALSE))-6),'csapat-ranglista'!$A:$FP,AK$321,FALSE)/8,VLOOKUP(VLOOKUP($A70,csapatok!$A:$CN,AK$320,FALSE),'csapat-ranglista'!$A:$FP,AK$321,FALSE)/4),0)</f>
        <v>0</v>
      </c>
      <c r="AL70" s="223">
        <f>IFERROR(IF(RIGHT(VLOOKUP($A70,csapatok!$A:$CN,AL$320,FALSE),5)="Csere",VLOOKUP(LEFT(VLOOKUP($A70,csapatok!$A:$CN,AL$320,FALSE),LEN(VLOOKUP($A70,csapatok!$A:$CN,AL$320,FALSE))-6),'csapat-ranglista'!$A:$FP,AL$321,FALSE)/8,VLOOKUP(VLOOKUP($A70,csapatok!$A:$CN,AL$320,FALSE),'csapat-ranglista'!$A:$FP,AL$321,FALSE)/4),0)</f>
        <v>0</v>
      </c>
      <c r="AM70" s="223">
        <f>IFERROR(IF(RIGHT(VLOOKUP($A70,csapatok!$A:$CN,AM$320,FALSE),5)="Csere",VLOOKUP(LEFT(VLOOKUP($A70,csapatok!$A:$CN,AM$320,FALSE),LEN(VLOOKUP($A70,csapatok!$A:$CN,AM$320,FALSE))-6),'csapat-ranglista'!$A:$FP,AM$321,FALSE)/8,VLOOKUP(VLOOKUP($A70,csapatok!$A:$CN,AM$320,FALSE),'csapat-ranglista'!$A:$FP,AM$321,FALSE)/4),0)</f>
        <v>0</v>
      </c>
      <c r="AN70" s="223">
        <f>IFERROR(IF(RIGHT(VLOOKUP($A70,csapatok!$A:$CN,AN$320,FALSE),5)="Csere",VLOOKUP(LEFT(VLOOKUP($A70,csapatok!$A:$CN,AN$320,FALSE),LEN(VLOOKUP($A70,csapatok!$A:$CN,AN$320,FALSE))-6),'csapat-ranglista'!$A:$FP,AN$321,FALSE)/8,VLOOKUP(VLOOKUP($A70,csapatok!$A:$CN,AN$320,FALSE),'csapat-ranglista'!$A:$FP,AN$321,FALSE)/4),0)</f>
        <v>0</v>
      </c>
      <c r="AO70" s="223">
        <f>IFERROR(IF(RIGHT(VLOOKUP($A70,csapatok!$A:$CN,AO$320,FALSE),5)="Csere",VLOOKUP(LEFT(VLOOKUP($A70,csapatok!$A:$CN,AO$320,FALSE),LEN(VLOOKUP($A70,csapatok!$A:$CN,AO$320,FALSE))-6),'csapat-ranglista'!$A:$FP,AO$321,FALSE)/8,VLOOKUP(VLOOKUP($A70,csapatok!$A:$CN,AO$320,FALSE),'csapat-ranglista'!$A:$FP,AO$321,FALSE)/4),0)</f>
        <v>0</v>
      </c>
      <c r="AP70" s="223">
        <f>IFERROR(IF(RIGHT(VLOOKUP($A70,csapatok!$A:$CN,AP$320,FALSE),5)="Csere",VLOOKUP(LEFT(VLOOKUP($A70,csapatok!$A:$CN,AP$320,FALSE),LEN(VLOOKUP($A70,csapatok!$A:$CN,AP$320,FALSE))-6),'csapat-ranglista'!$A:$FP,AP$321,FALSE)/8,VLOOKUP(VLOOKUP($A70,csapatok!$A:$CN,AP$320,FALSE),'csapat-ranglista'!$A:$FP,AP$321,FALSE)/4),0)</f>
        <v>0</v>
      </c>
      <c r="AQ70" s="223">
        <f>IFERROR(IF(RIGHT(VLOOKUP($A70,csapatok!$A:$CN,AQ$320,FALSE),5)="Csere",VLOOKUP(LEFT(VLOOKUP($A70,csapatok!$A:$CN,AQ$320,FALSE),LEN(VLOOKUP($A70,csapatok!$A:$CN,AQ$320,FALSE))-6),'csapat-ranglista'!$A:$FP,AQ$321,FALSE)/8,VLOOKUP(VLOOKUP($A70,csapatok!$A:$CN,AQ$320,FALSE),'csapat-ranglista'!$A:$FP,AQ$321,FALSE)/4),0)</f>
        <v>1.300618005264188</v>
      </c>
      <c r="AR70" s="223">
        <f>IFERROR(IF(RIGHT(VLOOKUP($A70,csapatok!$A:$CN,AR$320,FALSE),5)="Csere",VLOOKUP(LEFT(VLOOKUP($A70,csapatok!$A:$CN,AR$320,FALSE),LEN(VLOOKUP($A70,csapatok!$A:$CN,AR$320,FALSE))-6),'csapat-ranglista'!$A:$FP,AR$321,FALSE)/8,VLOOKUP(VLOOKUP($A70,csapatok!$A:$CN,AR$320,FALSE),'csapat-ranglista'!$A:$FP,AR$321,FALSE)/4),0)</f>
        <v>0</v>
      </c>
      <c r="AS70" s="223">
        <f>IFERROR(IF(RIGHT(VLOOKUP($A70,csapatok!$A:$CN,AS$320,FALSE),5)="Csere",VLOOKUP(LEFT(VLOOKUP($A70,csapatok!$A:$CN,AS$320,FALSE),LEN(VLOOKUP($A70,csapatok!$A:$CN,AS$320,FALSE))-6),'csapat-ranglista'!$A:$FP,AS$321,FALSE)/8,VLOOKUP(VLOOKUP($A70,csapatok!$A:$CN,AS$320,FALSE),'csapat-ranglista'!$A:$FP,AS$321,FALSE)/4),0)</f>
        <v>0</v>
      </c>
      <c r="AT70" s="223">
        <f>IFERROR(IF(RIGHT(VLOOKUP($A70,csapatok!$A:$CN,AT$320,FALSE),5)="Csere",VLOOKUP(LEFT(VLOOKUP($A70,csapatok!$A:$CN,AT$320,FALSE),LEN(VLOOKUP($A70,csapatok!$A:$CN,AT$320,FALSE))-6),'csapat-ranglista'!$A:$FP,AT$321,FALSE)/8,VLOOKUP(VLOOKUP($A70,csapatok!$A:$CN,AT$320,FALSE),'csapat-ranglista'!$A:$FP,AT$321,FALSE)/4),0)</f>
        <v>10.478454400279114</v>
      </c>
      <c r="AU70" s="223">
        <f>IFERROR(IF(RIGHT(VLOOKUP($A70,csapatok!$A:$CN,AU$320,FALSE),5)="Csere",VLOOKUP(LEFT(VLOOKUP($A70,csapatok!$A:$CN,AU$320,FALSE),LEN(VLOOKUP($A70,csapatok!$A:$CN,AU$320,FALSE))-6),'csapat-ranglista'!$A:$FP,AU$321,FALSE)/8,VLOOKUP(VLOOKUP($A70,csapatok!$A:$CN,AU$320,FALSE),'csapat-ranglista'!$A:$FP,AU$321,FALSE)/4),0)</f>
        <v>0</v>
      </c>
      <c r="AV70" s="223">
        <f>IFERROR(IF(RIGHT(VLOOKUP($A70,csapatok!$A:$CN,AV$320,FALSE),5)="Csere",VLOOKUP(LEFT(VLOOKUP($A70,csapatok!$A:$CN,AV$320,FALSE),LEN(VLOOKUP($A70,csapatok!$A:$CN,AV$320,FALSE))-6),'csapat-ranglista'!$A:$FP,AV$321,FALSE)/8,VLOOKUP(VLOOKUP($A70,csapatok!$A:$CN,AV$320,FALSE),'csapat-ranglista'!$A:$FP,AV$321,FALSE)/4),0)</f>
        <v>0</v>
      </c>
      <c r="AW70" s="223">
        <f>IFERROR(IF(RIGHT(VLOOKUP($A70,csapatok!$A:$CN,AW$320,FALSE),5)="Csere",VLOOKUP(LEFT(VLOOKUP($A70,csapatok!$A:$CN,AW$320,FALSE),LEN(VLOOKUP($A70,csapatok!$A:$CN,AW$320,FALSE))-6),'csapat-ranglista'!$A:$FP,AW$321,FALSE)/8,VLOOKUP(VLOOKUP($A70,csapatok!$A:$CN,AW$320,FALSE),'csapat-ranglista'!$A:$FP,AW$321,FALSE)/4),0)</f>
        <v>0</v>
      </c>
      <c r="AX70" s="223">
        <f>IFERROR(IF(RIGHT(VLOOKUP($A70,csapatok!$A:$CN,AX$320,FALSE),5)="Csere",VLOOKUP(LEFT(VLOOKUP($A70,csapatok!$A:$CN,AX$320,FALSE),LEN(VLOOKUP($A70,csapatok!$A:$CN,AX$320,FALSE))-6),'csapat-ranglista'!$A:$FP,AX$321,FALSE)/8,VLOOKUP(VLOOKUP($A70,csapatok!$A:$CN,AX$320,FALSE),'csapat-ranglista'!$A:$FP,AX$321,FALSE)/4),0)</f>
        <v>0</v>
      </c>
      <c r="AY70" s="223">
        <f>IFERROR(IF(RIGHT(VLOOKUP($A70,csapatok!$A:$NN,AY$320,FALSE),5)="Csere",VLOOKUP(LEFT(VLOOKUP($A70,csapatok!$A:$NN,AY$320,FALSE),LEN(VLOOKUP($A70,csapatok!$A:$NN,AY$320,FALSE))-6),'csapat-ranglista'!$A:$FP,AY$321,FALSE)/8,VLOOKUP(VLOOKUP($A70,csapatok!$A:$NN,AY$320,FALSE),'csapat-ranglista'!$A:$FP,AY$321,FALSE)/4),0)</f>
        <v>0</v>
      </c>
      <c r="AZ70" s="223">
        <f>IFERROR(IF(RIGHT(VLOOKUP($A70,csapatok!$A:$NN,AZ$320,FALSE),5)="Csere",VLOOKUP(LEFT(VLOOKUP($A70,csapatok!$A:$NN,AZ$320,FALSE),LEN(VLOOKUP($A70,csapatok!$A:$NN,AZ$320,FALSE))-6),'csapat-ranglista'!$A:$FP,AZ$321,FALSE)/8,VLOOKUP(VLOOKUP($A70,csapatok!$A:$NN,AZ$320,FALSE),'csapat-ranglista'!$A:$FP,AZ$321,FALSE)/4),0)</f>
        <v>0</v>
      </c>
      <c r="BA70" s="223">
        <f>IFERROR(IF(RIGHT(VLOOKUP($A70,csapatok!$A:$NN,BA$320,FALSE),5)="Csere",VLOOKUP(LEFT(VLOOKUP($A70,csapatok!$A:$NN,BA$320,FALSE),LEN(VLOOKUP($A70,csapatok!$A:$NN,BA$320,FALSE))-6),'csapat-ranglista'!$A:$FP,BA$321,FALSE)/8,VLOOKUP(VLOOKUP($A70,csapatok!$A:$NN,BA$320,FALSE),'csapat-ranglista'!$A:$FP,BA$321,FALSE)/4),0)</f>
        <v>0</v>
      </c>
      <c r="BB70" s="223">
        <f>IFERROR(IF(RIGHT(VLOOKUP($A70,csapatok!$A:$NN,BB$320,FALSE),5)="Csere",VLOOKUP(LEFT(VLOOKUP($A70,csapatok!$A:$NN,BB$320,FALSE),LEN(VLOOKUP($A70,csapatok!$A:$NN,BB$320,FALSE))-6),'csapat-ranglista'!$A:$FP,BB$321,FALSE)/8,VLOOKUP(VLOOKUP($A70,csapatok!$A:$NN,BB$320,FALSE),'csapat-ranglista'!$A:$FP,BB$321,FALSE)/4),0)</f>
        <v>0</v>
      </c>
      <c r="BC70" s="224">
        <f>versenyek!$ES$11*IFERROR(VLOOKUP(VLOOKUP($A70,versenyek!ER:ET,3,FALSE),szabalyok!$A$16:$B$23,2,FALSE)/4,0)</f>
        <v>0</v>
      </c>
      <c r="BD70" s="224">
        <f>versenyek!$EV$11*IFERROR(VLOOKUP(VLOOKUP($A70,versenyek!EU:EW,3,FALSE),szabalyok!$A$16:$B$23,2,FALSE)/4,0)</f>
        <v>0</v>
      </c>
      <c r="BE70" s="223">
        <f>IFERROR(IF(RIGHT(VLOOKUP($A70,csapatok!$A:$NN,BE$320,FALSE),5)="Csere",VLOOKUP(LEFT(VLOOKUP($A70,csapatok!$A:$NN,BE$320,FALSE),LEN(VLOOKUP($A70,csapatok!$A:$NN,BE$320,FALSE))-6),'csapat-ranglista'!$A:$FP,BE$321,FALSE)/8,VLOOKUP(VLOOKUP($A70,csapatok!$A:$NN,BE$320,FALSE),'csapat-ranglista'!$A:$FP,BE$321,FALSE)/4),0)</f>
        <v>0</v>
      </c>
      <c r="BF70" s="223">
        <f>IFERROR(IF(RIGHT(VLOOKUP($A70,csapatok!$A:$NN,BF$320,FALSE),5)="Csere",VLOOKUP(LEFT(VLOOKUP($A70,csapatok!$A:$NN,BF$320,FALSE),LEN(VLOOKUP($A70,csapatok!$A:$NN,BF$320,FALSE))-6),'csapat-ranglista'!$A:$FP,BF$321,FALSE)/8,VLOOKUP(VLOOKUP($A70,csapatok!$A:$NN,BF$320,FALSE),'csapat-ranglista'!$A:$FP,BF$321,FALSE)/4),0)</f>
        <v>0</v>
      </c>
      <c r="BG70" s="223">
        <f>IFERROR(IF(RIGHT(VLOOKUP($A70,csapatok!$A:$NN,BG$320,FALSE),5)="Csere",VLOOKUP(LEFT(VLOOKUP($A70,csapatok!$A:$NN,BG$320,FALSE),LEN(VLOOKUP($A70,csapatok!$A:$NN,BG$320,FALSE))-6),'csapat-ranglista'!$A:$FP,BG$321,FALSE)/8,VLOOKUP(VLOOKUP($A70,csapatok!$A:$NN,BG$320,FALSE),'csapat-ranglista'!$A:$FP,BG$321,FALSE)/4),0)</f>
        <v>0</v>
      </c>
      <c r="BH70" s="223">
        <f>IFERROR(IF(RIGHT(VLOOKUP($A70,csapatok!$A:$NN,BH$320,FALSE),5)="Csere",VLOOKUP(LEFT(VLOOKUP($A70,csapatok!$A:$NN,BH$320,FALSE),LEN(VLOOKUP($A70,csapatok!$A:$NN,BH$320,FALSE))-6),'csapat-ranglista'!$A:$FP,BH$321,FALSE)/8,VLOOKUP(VLOOKUP($A70,csapatok!$A:$NN,BH$320,FALSE),'csapat-ranglista'!$A:$FP,BH$321,FALSE)/4),0)</f>
        <v>0</v>
      </c>
      <c r="BI70" s="223">
        <f>IFERROR(IF(RIGHT(VLOOKUP($A70,csapatok!$A:$NN,BI$320,FALSE),5)="Csere",VLOOKUP(LEFT(VLOOKUP($A70,csapatok!$A:$NN,BI$320,FALSE),LEN(VLOOKUP($A70,csapatok!$A:$NN,BI$320,FALSE))-6),'csapat-ranglista'!$A:$FP,BI$321,FALSE)/8,VLOOKUP(VLOOKUP($A70,csapatok!$A:$NN,BI$320,FALSE),'csapat-ranglista'!$A:$FP,BI$321,FALSE)/4),0)</f>
        <v>0</v>
      </c>
      <c r="BJ70" s="223">
        <f>IFERROR(IF(RIGHT(VLOOKUP($A70,csapatok!$A:$NN,BJ$320,FALSE),5)="Csere",VLOOKUP(LEFT(VLOOKUP($A70,csapatok!$A:$NN,BJ$320,FALSE),LEN(VLOOKUP($A70,csapatok!$A:$NN,BJ$320,FALSE))-6),'csapat-ranglista'!$A:$FP,BJ$321,FALSE)/8,VLOOKUP(VLOOKUP($A70,csapatok!$A:$NN,BJ$320,FALSE),'csapat-ranglista'!$A:$FP,BJ$321,FALSE)/4),0)</f>
        <v>0</v>
      </c>
      <c r="BK70" s="223">
        <f>IFERROR(IF(RIGHT(VLOOKUP($A70,csapatok!$A:$NN,BK$320,FALSE),5)="Csere",VLOOKUP(LEFT(VLOOKUP($A70,csapatok!$A:$NN,BK$320,FALSE),LEN(VLOOKUP($A70,csapatok!$A:$NN,BK$320,FALSE))-6),'csapat-ranglista'!$A:$FP,BK$321,FALSE)/8,VLOOKUP(VLOOKUP($A70,csapatok!$A:$NN,BK$320,FALSE),'csapat-ranglista'!$A:$FP,BK$321,FALSE)/4),0)</f>
        <v>0</v>
      </c>
      <c r="BL70" s="223">
        <f>IFERROR(IF(RIGHT(VLOOKUP($A70,csapatok!$A:$NN,BL$320,FALSE),5)="Csere",VLOOKUP(LEFT(VLOOKUP($A70,csapatok!$A:$NN,BL$320,FALSE),LEN(VLOOKUP($A70,csapatok!$A:$NN,BL$320,FALSE))-6),'csapat-ranglista'!$A:$FP,BL$321,FALSE)/8,VLOOKUP(VLOOKUP($A70,csapatok!$A:$NN,BL$320,FALSE),'csapat-ranglista'!$A:$FP,BL$321,FALSE)/4),0)</f>
        <v>0</v>
      </c>
      <c r="BM70" s="223">
        <f>IFERROR(IF(RIGHT(VLOOKUP($A70,csapatok!$A:$NN,BM$320,FALSE),5)="Csere",VLOOKUP(LEFT(VLOOKUP($A70,csapatok!$A:$NN,BM$320,FALSE),LEN(VLOOKUP($A70,csapatok!$A:$NN,BM$320,FALSE))-6),'csapat-ranglista'!$A:$FP,BM$321,FALSE)/8,VLOOKUP(VLOOKUP($A70,csapatok!$A:$NN,BM$320,FALSE),'csapat-ranglista'!$A:$FP,BM$321,FALSE)/4),0)</f>
        <v>0</v>
      </c>
      <c r="BN70" s="223">
        <f>IFERROR(IF(RIGHT(VLOOKUP($A70,csapatok!$A:$NN,BN$320,FALSE),5)="Csere",VLOOKUP(LEFT(VLOOKUP($A70,csapatok!$A:$NN,BN$320,FALSE),LEN(VLOOKUP($A70,csapatok!$A:$NN,BN$320,FALSE))-6),'csapat-ranglista'!$A:$FP,BN$321,FALSE)/8,VLOOKUP(VLOOKUP($A70,csapatok!$A:$NN,BN$320,FALSE),'csapat-ranglista'!$A:$FP,BN$321,FALSE)/4),0)</f>
        <v>0</v>
      </c>
      <c r="BO70" s="223">
        <f>IFERROR(IF(RIGHT(VLOOKUP($A70,csapatok!$A:$NN,BO$320,FALSE),5)="Csere",VLOOKUP(LEFT(VLOOKUP($A70,csapatok!$A:$NN,BO$320,FALSE),LEN(VLOOKUP($A70,csapatok!$A:$NN,BO$320,FALSE))-6),'csapat-ranglista'!$A:$FP,BO$321,FALSE)/8,VLOOKUP(VLOOKUP($A70,csapatok!$A:$NN,BO$320,FALSE),'csapat-ranglista'!$A:$FP,BO$321,FALSE)/4),0)</f>
        <v>0</v>
      </c>
      <c r="BP70" s="223">
        <f>IFERROR(IF(RIGHT(VLOOKUP($A70,csapatok!$A:$NN,BP$320,FALSE),5)="Csere",VLOOKUP(LEFT(VLOOKUP($A70,csapatok!$A:$NN,BP$320,FALSE),LEN(VLOOKUP($A70,csapatok!$A:$NN,BP$320,FALSE))-6),'csapat-ranglista'!$A:$FP,BP$321,FALSE)/8,VLOOKUP(VLOOKUP($A70,csapatok!$A:$NN,BP$320,FALSE),'csapat-ranglista'!$A:$FP,BP$321,FALSE)/4),0)</f>
        <v>0</v>
      </c>
      <c r="BQ70" s="223">
        <f>IFERROR(IF(RIGHT(VLOOKUP($A70,csapatok!$A:$NN,BQ$320,FALSE),5)="Csere",VLOOKUP(LEFT(VLOOKUP($A70,csapatok!$A:$NN,BQ$320,FALSE),LEN(VLOOKUP($A70,csapatok!$A:$NN,BQ$320,FALSE))-6),'csapat-ranglista'!$A:$FP,BQ$321,FALSE)/8,VLOOKUP(VLOOKUP($A70,csapatok!$A:$NN,BQ$320,FALSE),'csapat-ranglista'!$A:$FP,BQ$321,FALSE)/4),0)</f>
        <v>0</v>
      </c>
      <c r="BR70" s="223">
        <f>IFERROR(IF(RIGHT(VLOOKUP($A70,csapatok!$A:$NN,BR$320,FALSE),5)="Csere",VLOOKUP(LEFT(VLOOKUP($A70,csapatok!$A:$NN,BR$320,FALSE),LEN(VLOOKUP($A70,csapatok!$A:$NN,BR$320,FALSE))-6),'csapat-ranglista'!$A:$FP,BR$321,FALSE)/8,VLOOKUP(VLOOKUP($A70,csapatok!$A:$NN,BR$320,FALSE),'csapat-ranglista'!$A:$FP,BR$321,FALSE)/4),0)</f>
        <v>0</v>
      </c>
      <c r="BS70" s="223">
        <f>IFERROR(IF(RIGHT(VLOOKUP($A70,csapatok!$A:$NN,BS$320,FALSE),5)="Csere",VLOOKUP(LEFT(VLOOKUP($A70,csapatok!$A:$NN,BS$320,FALSE),LEN(VLOOKUP($A70,csapatok!$A:$NN,BS$320,FALSE))-6),'csapat-ranglista'!$A:$FP,BS$321,FALSE)/8,VLOOKUP(VLOOKUP($A70,csapatok!$A:$NN,BS$320,FALSE),'csapat-ranglista'!$A:$FP,BS$321,FALSE)/4),0)</f>
        <v>0</v>
      </c>
      <c r="BT70" s="223">
        <f>IFERROR(IF(RIGHT(VLOOKUP($A70,csapatok!$A:$NN,BT$320,FALSE),5)="Csere",VLOOKUP(LEFT(VLOOKUP($A70,csapatok!$A:$NN,BT$320,FALSE),LEN(VLOOKUP($A70,csapatok!$A:$NN,BT$320,FALSE))-6),'csapat-ranglista'!$A:$FP,BT$321,FALSE)/8,VLOOKUP(VLOOKUP($A70,csapatok!$A:$NN,BT$320,FALSE),'csapat-ranglista'!$A:$FP,BT$321,FALSE)/4),0)</f>
        <v>0</v>
      </c>
      <c r="BU70" s="223">
        <f>IFERROR(IF(RIGHT(VLOOKUP($A70,csapatok!$A:$NN,BU$320,FALSE),5)="Csere",VLOOKUP(LEFT(VLOOKUP($A70,csapatok!$A:$NN,BU$320,FALSE),LEN(VLOOKUP($A70,csapatok!$A:$NN,BU$320,FALSE))-6),'csapat-ranglista'!$A:$FP,BU$321,FALSE)/8,VLOOKUP(VLOOKUP($A70,csapatok!$A:$NN,BU$320,FALSE),'csapat-ranglista'!$A:$FP,BU$321,FALSE)/4),0)</f>
        <v>0</v>
      </c>
      <c r="BV70" s="223">
        <f>IFERROR(IF(RIGHT(VLOOKUP($A70,csapatok!$A:$NN,BV$320,FALSE),5)="Csere",VLOOKUP(LEFT(VLOOKUP($A70,csapatok!$A:$NN,BV$320,FALSE),LEN(VLOOKUP($A70,csapatok!$A:$NN,BV$320,FALSE))-6),'csapat-ranglista'!$A:$FP,BV$321,FALSE)/8,VLOOKUP(VLOOKUP($A70,csapatok!$A:$NN,BV$320,FALSE),'csapat-ranglista'!$A:$FP,BV$321,FALSE)/4),0)</f>
        <v>0</v>
      </c>
      <c r="BW70" s="223">
        <f>IFERROR(IF(RIGHT(VLOOKUP($A70,csapatok!$A:$NN,BW$320,FALSE),5)="Csere",VLOOKUP(LEFT(VLOOKUP($A70,csapatok!$A:$NN,BW$320,FALSE),LEN(VLOOKUP($A70,csapatok!$A:$NN,BW$320,FALSE))-6),'csapat-ranglista'!$A:$FP,BW$321,FALSE)/8,VLOOKUP(VLOOKUP($A70,csapatok!$A:$NN,BW$320,FALSE),'csapat-ranglista'!$A:$FP,BW$321,FALSE)/4),0)</f>
        <v>0</v>
      </c>
      <c r="BX70" s="223">
        <f>IFERROR(IF(RIGHT(VLOOKUP($A70,csapatok!$A:$NN,BX$320,FALSE),5)="Csere",VLOOKUP(LEFT(VLOOKUP($A70,csapatok!$A:$NN,BX$320,FALSE),LEN(VLOOKUP($A70,csapatok!$A:$NN,BX$320,FALSE))-6),'csapat-ranglista'!$A:$FP,BX$321,FALSE)/8,VLOOKUP(VLOOKUP($A70,csapatok!$A:$NN,BX$320,FALSE),'csapat-ranglista'!$A:$FP,BX$321,FALSE)/4),0)</f>
        <v>0</v>
      </c>
      <c r="BY70" s="223">
        <f>IFERROR(IF(RIGHT(VLOOKUP($A70,csapatok!$A:$NN,BY$320,FALSE),5)="Csere",VLOOKUP(LEFT(VLOOKUP($A70,csapatok!$A:$NN,BY$320,FALSE),LEN(VLOOKUP($A70,csapatok!$A:$NN,BY$320,FALSE))-6),'csapat-ranglista'!$A:$FP,BY$321,FALSE)/8,VLOOKUP(VLOOKUP($A70,csapatok!$A:$NN,BY$320,FALSE),'csapat-ranglista'!$A:$FP,BY$321,FALSE)/4),0)</f>
        <v>0</v>
      </c>
      <c r="BZ70" s="223">
        <f>IFERROR(IF(RIGHT(VLOOKUP($A70,csapatok!$A:$NN,BZ$320,FALSE),5)="Csere",VLOOKUP(LEFT(VLOOKUP($A70,csapatok!$A:$NN,BZ$320,FALSE),LEN(VLOOKUP($A70,csapatok!$A:$NN,BZ$320,FALSE))-6),'csapat-ranglista'!$A:$FP,BZ$321,FALSE)/8,VLOOKUP(VLOOKUP($A70,csapatok!$A:$NN,BZ$320,FALSE),'csapat-ranglista'!$A:$FP,BZ$321,FALSE)/4),0)</f>
        <v>0</v>
      </c>
      <c r="CA70" s="223">
        <f>IFERROR(IF(RIGHT(VLOOKUP($A70,csapatok!$A:$NN,CA$320,FALSE),5)="Csere",VLOOKUP(LEFT(VLOOKUP($A70,csapatok!$A:$NN,CA$320,FALSE),LEN(VLOOKUP($A70,csapatok!$A:$NN,CA$320,FALSE))-6),'csapat-ranglista'!$A:$FP,CA$321,FALSE)/8,VLOOKUP(VLOOKUP($A70,csapatok!$A:$NN,CA$320,FALSE),'csapat-ranglista'!$A:$FP,CA$321,FALSE)/4),0)</f>
        <v>0.47155908277758868</v>
      </c>
      <c r="CB70" s="223">
        <f>IFERROR(IF(RIGHT(VLOOKUP($A70,csapatok!$A:$NN,CB$320,FALSE),5)="Csere",VLOOKUP(LEFT(VLOOKUP($A70,csapatok!$A:$NN,CB$320,FALSE),LEN(VLOOKUP($A70,csapatok!$A:$NN,CB$320,FALSE))-6),'csapat-ranglista'!$A:$FP,CB$321,FALSE)/8,VLOOKUP(VLOOKUP($A70,csapatok!$A:$NN,CB$320,FALSE),'csapat-ranglista'!$A:$FP,CB$321,FALSE)/4),0)</f>
        <v>0</v>
      </c>
      <c r="CC70" s="223">
        <f>IFERROR(IF(RIGHT(VLOOKUP($A70,csapatok!$A:$NN,CC$320,FALSE),5)="Csere",VLOOKUP(LEFT(VLOOKUP($A70,csapatok!$A:$NN,CC$320,FALSE),LEN(VLOOKUP($A70,csapatok!$A:$NN,CC$320,FALSE))-6),'csapat-ranglista'!$A:$FP,CC$321,FALSE)/8,VLOOKUP(VLOOKUP($A70,csapatok!$A:$NN,CC$320,FALSE),'csapat-ranglista'!$A:$FP,CC$321,FALSE)/4),0)</f>
        <v>0</v>
      </c>
      <c r="CD70" s="223">
        <f>IFERROR(IF(RIGHT(VLOOKUP($A70,csapatok!$A:$NN,CD$320,FALSE),5)="Csere",VLOOKUP(LEFT(VLOOKUP($A70,csapatok!$A:$NN,CD$320,FALSE),LEN(VLOOKUP($A70,csapatok!$A:$NN,CD$320,FALSE))-6),'csapat-ranglista'!$A:$FP,CD$321,FALSE)/8,VLOOKUP(VLOOKUP($A70,csapatok!$A:$NN,CD$320,FALSE),'csapat-ranglista'!$A:$FP,CD$321,FALSE)/4),0)</f>
        <v>0</v>
      </c>
      <c r="CE70" s="223">
        <f>IFERROR(IF(RIGHT(VLOOKUP($A70,csapatok!$A:$NN,CE$320,FALSE),5)="Csere",VLOOKUP(LEFT(VLOOKUP($A70,csapatok!$A:$NN,CE$320,FALSE),LEN(VLOOKUP($A70,csapatok!$A:$NN,CE$320,FALSE))-6),'csapat-ranglista'!$A:$FP,CE$321,FALSE)/8,VLOOKUP(VLOOKUP($A70,csapatok!$A:$NN,CE$320,FALSE),'csapat-ranglista'!$A:$FP,CE$321,FALSE)/4),0)</f>
        <v>0</v>
      </c>
      <c r="CF70" s="223">
        <f>IFERROR(IF(RIGHT(VLOOKUP($A70,csapatok!$A:$NN,CF$320,FALSE),5)="Csere",VLOOKUP(LEFT(VLOOKUP($A70,csapatok!$A:$NN,CF$320,FALSE),LEN(VLOOKUP($A70,csapatok!$A:$NN,CF$320,FALSE))-6),'csapat-ranglista'!$A:$FP,CF$321,FALSE)/8,VLOOKUP(VLOOKUP($A70,csapatok!$A:$NN,CF$320,FALSE),'csapat-ranglista'!$A:$FP,CF$321,FALSE)/4),0)</f>
        <v>0</v>
      </c>
      <c r="CG70" s="223">
        <f>IFERROR(IF(RIGHT(VLOOKUP($A70,csapatok!$A:$NN,CG$320,FALSE),5)="Csere",VLOOKUP(LEFT(VLOOKUP($A70,csapatok!$A:$NN,CG$320,FALSE),LEN(VLOOKUP($A70,csapatok!$A:$NN,CG$320,FALSE))-6),'csapat-ranglista'!$A:$FP,CG$321,FALSE)/8,VLOOKUP(VLOOKUP($A70,csapatok!$A:$NN,CG$320,FALSE),'csapat-ranglista'!$A:$FP,CG$321,FALSE)/4),0)</f>
        <v>0</v>
      </c>
      <c r="CH70" s="223">
        <f>IFERROR(IF(RIGHT(VLOOKUP($A70,csapatok!$A:$NN,CH$320,FALSE),5)="Csere",VLOOKUP(LEFT(VLOOKUP($A70,csapatok!$A:$NN,CH$320,FALSE),LEN(VLOOKUP($A70,csapatok!$A:$NN,CH$320,FALSE))-6),'csapat-ranglista'!$A:$FP,CH$321,FALSE)/8,VLOOKUP(VLOOKUP($A70,csapatok!$A:$NN,CH$320,FALSE),'csapat-ranglista'!$A:$FP,CH$321,FALSE)/4),0)</f>
        <v>0</v>
      </c>
      <c r="CI70" s="223">
        <f>IFERROR(IF(RIGHT(VLOOKUP($A70,csapatok!$A:$NN,CI$320,FALSE),5)="Csere",VLOOKUP(LEFT(VLOOKUP($A70,csapatok!$A:$NN,CI$320,FALSE),LEN(VLOOKUP($A70,csapatok!$A:$NN,CI$320,FALSE))-6),'csapat-ranglista'!$A:$FP,CI$321,FALSE)/8,VLOOKUP(VLOOKUP($A70,csapatok!$A:$NN,CI$320,FALSE),'csapat-ranglista'!$A:$FP,CI$321,FALSE)/4),0)</f>
        <v>0</v>
      </c>
      <c r="CJ70" s="224">
        <f>versenyek!$IQ$11*IFERROR(VLOOKUP(VLOOKUP($A70,versenyek!IP:IR,3,FALSE),szabalyok!$A$16:$B$23,2,FALSE)/4,0)</f>
        <v>0</v>
      </c>
      <c r="CK70" s="224">
        <f>versenyek!$IT$11*IFERROR(VLOOKUP(VLOOKUP($A70,versenyek!IS:IU,3,FALSE),szabalyok!$A$16:$B$23,2,FALSE)/4,0)</f>
        <v>0</v>
      </c>
      <c r="CL70" s="223">
        <f>IFERROR(IF(RIGHT(VLOOKUP($A70,csapatok!$A:$NN,CL$320,FALSE),5)="Csere",VLOOKUP(LEFT(VLOOKUP($A70,csapatok!$A:$NN,CL$320,FALSE),LEN(VLOOKUP($A70,csapatok!$A:$NN,CL$320,FALSE))-6),'csapat-ranglista'!$A:$FP,CL$321,FALSE)/8,VLOOKUP(VLOOKUP($A70,csapatok!$A:$NN,CL$320,FALSE),'csapat-ranglista'!$A:$FP,CL$321,FALSE)/4),0)</f>
        <v>0</v>
      </c>
      <c r="CM70" s="223">
        <f>IFERROR(IF(RIGHT(VLOOKUP($A70,csapatok!$A:$NN,CM$320,FALSE),5)="Csere",VLOOKUP(LEFT(VLOOKUP($A70,csapatok!$A:$NN,CM$320,FALSE),LEN(VLOOKUP($A70,csapatok!$A:$NN,CM$320,FALSE))-6),'csapat-ranglista'!$A:$FP,CM$321,FALSE)/8,VLOOKUP(VLOOKUP($A70,csapatok!$A:$NN,CM$320,FALSE),'csapat-ranglista'!$A:$FP,CM$321,FALSE)/4),0)</f>
        <v>0</v>
      </c>
      <c r="CN70" s="223">
        <f>IFERROR(IF(RIGHT(VLOOKUP($A70,csapatok!$A:$NN,CN$320,FALSE),5)="Csere",VLOOKUP(LEFT(VLOOKUP($A70,csapatok!$A:$NN,CN$320,FALSE),LEN(VLOOKUP($A70,csapatok!$A:$NN,CN$320,FALSE))-6),'csapat-ranglista'!$A:$FP,CN$321,FALSE)/8,VLOOKUP(VLOOKUP($A70,csapatok!$A:$NN,CN$320,FALSE),'csapat-ranglista'!$A:$FP,CN$321,FALSE)/4),0)</f>
        <v>0</v>
      </c>
      <c r="CO70" s="223">
        <f>IFERROR(IF(RIGHT(VLOOKUP($A70,csapatok!$A:$NN,CO$320,FALSE),5)="Csere",VLOOKUP(LEFT(VLOOKUP($A70,csapatok!$A:$NN,CO$320,FALSE),LEN(VLOOKUP($A70,csapatok!$A:$NN,CO$320,FALSE))-6),'csapat-ranglista'!$A:$FP,CO$321,FALSE)/8,VLOOKUP(VLOOKUP($A70,csapatok!$A:$NN,CO$320,FALSE),'csapat-ranglista'!$A:$FP,CO$321,FALSE)/4),0)</f>
        <v>0</v>
      </c>
      <c r="CP70" s="223">
        <f>IFERROR(IF(RIGHT(VLOOKUP($A70,csapatok!$A:$NN,CP$320,FALSE),5)="Csere",VLOOKUP(LEFT(VLOOKUP($A70,csapatok!$A:$NN,CP$320,FALSE),LEN(VLOOKUP($A70,csapatok!$A:$NN,CP$320,FALSE))-6),'csapat-ranglista'!$A:$FP,CP$321,FALSE)/8,VLOOKUP(VLOOKUP($A70,csapatok!$A:$NN,CP$320,FALSE),'csapat-ranglista'!$A:$FP,CP$321,FALSE)/4),0)</f>
        <v>4.8413738625378882</v>
      </c>
      <c r="CQ70" s="223">
        <f>IFERROR(IF(RIGHT(VLOOKUP($A70,csapatok!$A:$NN,CQ$320,FALSE),5)="Csere",VLOOKUP(LEFT(VLOOKUP($A70,csapatok!$A:$NN,CQ$320,FALSE),LEN(VLOOKUP($A70,csapatok!$A:$NN,CQ$320,FALSE))-6),'csapat-ranglista'!$A:$FP,CQ$321,FALSE)/8,VLOOKUP(VLOOKUP($A70,csapatok!$A:$NN,CQ$320,FALSE),'csapat-ranglista'!$A:$FP,CQ$321,FALSE)/4),0)</f>
        <v>0</v>
      </c>
      <c r="CR70" s="223">
        <f>IFERROR(IF(RIGHT(VLOOKUP($A70,csapatok!$A:$NN,CR$320,FALSE),5)="Csere",VLOOKUP(LEFT(VLOOKUP($A70,csapatok!$A:$NN,CR$320,FALSE),LEN(VLOOKUP($A70,csapatok!$A:$NN,CR$320,FALSE))-6),'csapat-ranglista'!$A:$FP,CR$321,FALSE)/8,VLOOKUP(VLOOKUP($A70,csapatok!$A:$NN,CR$320,FALSE),'csapat-ranglista'!$A:$FP,CR$321,FALSE)/4),0)</f>
        <v>0</v>
      </c>
      <c r="CS70" s="223">
        <f>IFERROR(IF(RIGHT(VLOOKUP($A70,csapatok!$A:$NN,CS$320,FALSE),5)="Csere",VLOOKUP(LEFT(VLOOKUP($A70,csapatok!$A:$NN,CS$320,FALSE),LEN(VLOOKUP($A70,csapatok!$A:$NN,CS$320,FALSE))-6),'csapat-ranglista'!$A:$FP,CS$321,FALSE)/8,VLOOKUP(VLOOKUP($A70,csapatok!$A:$NN,CS$320,FALSE),'csapat-ranglista'!$A:$FP,CS$321,FALSE)/4),0)</f>
        <v>1.3981500408068834</v>
      </c>
      <c r="CT70" s="223">
        <f>IFERROR(IF(RIGHT(VLOOKUP($A70,csapatok!$A:$NN,CT$320,FALSE),5)="Csere",VLOOKUP(LEFT(VLOOKUP($A70,csapatok!$A:$NN,CT$320,FALSE),LEN(VLOOKUP($A70,csapatok!$A:$NN,CT$320,FALSE))-6),'csapat-ranglista'!$A:$FP,CT$321,FALSE)/8,VLOOKUP(VLOOKUP($A70,csapatok!$A:$NN,CT$320,FALSE),'csapat-ranglista'!$A:$FP,CT$321,FALSE)/4),0)</f>
        <v>0</v>
      </c>
      <c r="CU70" s="223">
        <f>IFERROR(IF(RIGHT(VLOOKUP($A70,csapatok!$A:$NN,CU$320,FALSE),5)="Csere",VLOOKUP(LEFT(VLOOKUP($A70,csapatok!$A:$NN,CU$320,FALSE),LEN(VLOOKUP($A70,csapatok!$A:$NN,CU$320,FALSE))-6),'csapat-ranglista'!$A:$FP,CU$321,FALSE)/8,VLOOKUP(VLOOKUP($A70,csapatok!$A:$NN,CU$320,FALSE),'csapat-ranglista'!$A:$FP,CU$321,FALSE)/4),0)</f>
        <v>0</v>
      </c>
      <c r="CV70" s="223">
        <f>IFERROR(IF(RIGHT(VLOOKUP($A70,csapatok!$A:$NN,CV$320,FALSE),5)="Csere",VLOOKUP(LEFT(VLOOKUP($A70,csapatok!$A:$NN,CV$320,FALSE),LEN(VLOOKUP($A70,csapatok!$A:$NN,CV$320,FALSE))-6),'csapat-ranglista'!$A:$FP,CV$321,FALSE)/8,VLOOKUP(VLOOKUP($A70,csapatok!$A:$NN,CV$320,FALSE),'csapat-ranglista'!$A:$FP,CV$321,FALSE)/4),0)</f>
        <v>0</v>
      </c>
      <c r="CW70" s="223">
        <f>IFERROR(IF(RIGHT(VLOOKUP($A70,csapatok!$A:$NN,CW$320,FALSE),5)="Csere",VLOOKUP(LEFT(VLOOKUP($A70,csapatok!$A:$NN,CW$320,FALSE),LEN(VLOOKUP($A70,csapatok!$A:$NN,CW$320,FALSE))-6),'csapat-ranglista'!$A:$FP,CW$321,FALSE)/8,VLOOKUP(VLOOKUP($A70,csapatok!$A:$NN,CW$320,FALSE),'csapat-ranglista'!$A:$FP,CW$321,FALSE)/4),0)</f>
        <v>0</v>
      </c>
      <c r="CX70" s="223">
        <f>IFERROR(IF(RIGHT(VLOOKUP($A70,csapatok!$A:$NN,CX$320,FALSE),5)="Csere",VLOOKUP(LEFT(VLOOKUP($A70,csapatok!$A:$NN,CX$320,FALSE),LEN(VLOOKUP($A70,csapatok!$A:$NN,CX$320,FALSE))-6),'csapat-ranglista'!$A:$FP,CX$321,FALSE)/8,VLOOKUP(VLOOKUP($A70,csapatok!$A:$NN,CX$320,FALSE),'csapat-ranglista'!$A:$FP,CX$321,FALSE)/4),0)</f>
        <v>0</v>
      </c>
      <c r="CY70" s="223">
        <f>IFERROR(IF(RIGHT(VLOOKUP($A70,csapatok!$A:$NN,CY$320,FALSE),5)="Csere",VLOOKUP(LEFT(VLOOKUP($A70,csapatok!$A:$NN,CY$320,FALSE),LEN(VLOOKUP($A70,csapatok!$A:$NN,CY$320,FALSE))-6),'csapat-ranglista'!$A:$FP,CY$321,FALSE)/8,VLOOKUP(VLOOKUP($A70,csapatok!$A:$NN,CY$320,FALSE),'csapat-ranglista'!$A:$FP,CY$321,FALSE)/4),0)</f>
        <v>0</v>
      </c>
      <c r="CZ70" s="223">
        <f>IFERROR(IF(RIGHT(VLOOKUP($A70,csapatok!$A:$NN,CZ$320,FALSE),5)="Csere",VLOOKUP(LEFT(VLOOKUP($A70,csapatok!$A:$NN,CZ$320,FALSE),LEN(VLOOKUP($A70,csapatok!$A:$NN,CZ$320,FALSE))-6),'csapat-ranglista'!$A:$FP,CZ$321,FALSE)/8,VLOOKUP(VLOOKUP($A70,csapatok!$A:$NN,CZ$320,FALSE),'csapat-ranglista'!$A:$FP,CZ$321,FALSE)/4),0)</f>
        <v>0</v>
      </c>
      <c r="DA70" s="223">
        <f>IFERROR(IF(RIGHT(VLOOKUP($A70,csapatok!$A:$NN,DA$320,FALSE),5)="Csere",VLOOKUP(LEFT(VLOOKUP($A70,csapatok!$A:$NN,DA$320,FALSE),LEN(VLOOKUP($A70,csapatok!$A:$NN,DA$320,FALSE))-6),'csapat-ranglista'!$A:$FP,DA$321,FALSE)/8,VLOOKUP(VLOOKUP($A70,csapatok!$A:$NN,DA$320,FALSE),'csapat-ranglista'!$A:$FP,DA$321,FALSE)/4),0)</f>
        <v>0</v>
      </c>
      <c r="DB70" s="223">
        <f>IFERROR(IF(RIGHT(VLOOKUP($A70,csapatok!$A:$NN,DB$320,FALSE),5)="Csere",VLOOKUP(LEFT(VLOOKUP($A70,csapatok!$A:$NN,DB$320,FALSE),LEN(VLOOKUP($A70,csapatok!$A:$NN,DB$320,FALSE))-6),'csapat-ranglista'!$A:$FP,DB$321,FALSE)/8,VLOOKUP(VLOOKUP($A70,csapatok!$A:$NN,DB$320,FALSE),'csapat-ranglista'!$A:$FP,DB$321,FALSE)/4),0)</f>
        <v>0</v>
      </c>
      <c r="DC70" s="223">
        <f>IFERROR(IF(RIGHT(VLOOKUP($A70,csapatok!$A:$NN,DC$320,FALSE),5)="Csere",VLOOKUP(LEFT(VLOOKUP($A70,csapatok!$A:$NN,DC$320,FALSE),LEN(VLOOKUP($A70,csapatok!$A:$NN,DC$320,FALSE))-6),'csapat-ranglista'!$A:$FP,DC$321,FALSE)/8,VLOOKUP(VLOOKUP($A70,csapatok!$A:$NN,DC$320,FALSE),'csapat-ranglista'!$A:$FP,DC$321,FALSE)/4),0)</f>
        <v>0</v>
      </c>
      <c r="DD70" s="223">
        <f>IFERROR(IF(RIGHT(VLOOKUP($A70,csapatok!$A:$NN,DD$320,FALSE),5)="Csere",VLOOKUP(LEFT(VLOOKUP($A70,csapatok!$A:$NN,DD$320,FALSE),LEN(VLOOKUP($A70,csapatok!$A:$NN,DD$320,FALSE))-6),'csapat-ranglista'!$A:$FP,DD$321,FALSE)/8,VLOOKUP(VLOOKUP($A70,csapatok!$A:$NN,DD$320,FALSE),'csapat-ranglista'!$A:$FP,DD$321,FALSE)/4),0)</f>
        <v>0</v>
      </c>
      <c r="DE70" s="223">
        <f>IFERROR(IF(RIGHT(VLOOKUP($A70,csapatok!$A:$NN,DE$320,FALSE),5)="Csere",VLOOKUP(LEFT(VLOOKUP($A70,csapatok!$A:$NN,DE$320,FALSE),LEN(VLOOKUP($A70,csapatok!$A:$NN,DE$320,FALSE))-6),'csapat-ranglista'!$A:$FP,DE$321,FALSE)/8,VLOOKUP(VLOOKUP($A70,csapatok!$A:$NN,DE$320,FALSE),'csapat-ranglista'!$A:$FP,DE$321,FALSE)/4),0)</f>
        <v>0</v>
      </c>
      <c r="DF70" s="223">
        <f>IFERROR(IF(RIGHT(VLOOKUP($A70,csapatok!$A:$NN,DF$320,FALSE),5)="Csere",VLOOKUP(LEFT(VLOOKUP($A70,csapatok!$A:$NN,DF$320,FALSE),LEN(VLOOKUP($A70,csapatok!$A:$NN,DF$320,FALSE))-6),'csapat-ranglista'!$A:$FP,DF$321,FALSE)/8,VLOOKUP(VLOOKUP($A70,csapatok!$A:$NN,DF$320,FALSE),'csapat-ranglista'!$A:$FP,DF$321,FALSE)/4),0)</f>
        <v>0</v>
      </c>
      <c r="DG70" s="223">
        <f>IFERROR(IF(RIGHT(VLOOKUP($A70,csapatok!$A:$NN,DG$320,FALSE),5)="Csere",VLOOKUP(LEFT(VLOOKUP($A70,csapatok!$A:$NN,DG$320,FALSE),LEN(VLOOKUP($A70,csapatok!$A:$NN,DG$320,FALSE))-6),'csapat-ranglista'!$A:$FP,DG$321,FALSE)/8,VLOOKUP(VLOOKUP($A70,csapatok!$A:$NN,DG$320,FALSE),'csapat-ranglista'!$A:$FP,DG$321,FALSE)/4),0)</f>
        <v>0</v>
      </c>
      <c r="DH70" s="223">
        <f>IFERROR(IF(RIGHT(VLOOKUP($A70,csapatok!$A:$NN,DH$320,FALSE),5)="Csere",VLOOKUP(LEFT(VLOOKUP($A70,csapatok!$A:$NN,DH$320,FALSE),LEN(VLOOKUP($A70,csapatok!$A:$NN,DH$320,FALSE))-6),'csapat-ranglista'!$A:$FP,DH$321,FALSE)/8,VLOOKUP(VLOOKUP($A70,csapatok!$A:$NN,DH$320,FALSE),'csapat-ranglista'!$A:$FP,DH$321,FALSE)/4),0)</f>
        <v>7.155214895265245</v>
      </c>
      <c r="DI70" s="223">
        <f>IFERROR(IF(RIGHT(VLOOKUP($A70,csapatok!$A:$NN,DI$320,FALSE),5)="Csere",VLOOKUP(LEFT(VLOOKUP($A70,csapatok!$A:$NN,DI$320,FALSE),LEN(VLOOKUP($A70,csapatok!$A:$NN,DI$320,FALSE))-6),'csapat-ranglista'!$A:$FP,DI$321,FALSE)/8,VLOOKUP(VLOOKUP($A70,csapatok!$A:$NN,DI$320,FALSE),'csapat-ranglista'!$A:$FP,DI$321,FALSE)/4),0)</f>
        <v>0</v>
      </c>
      <c r="DJ70" s="223">
        <f>IFERROR(IF(RIGHT(VLOOKUP($A70,csapatok!$A:$NN,DJ$320,FALSE),5)="Csere",VLOOKUP(LEFT(VLOOKUP($A70,csapatok!$A:$NN,DJ$320,FALSE),LEN(VLOOKUP($A70,csapatok!$A:$NN,DJ$320,FALSE))-6),'csapat-ranglista'!$A:$FP,DJ$321,FALSE)/8,VLOOKUP(VLOOKUP($A70,csapatok!$A:$NN,DJ$320,FALSE),'csapat-ranglista'!$A:$FP,DJ$321,FALSE)/4),0)</f>
        <v>0</v>
      </c>
      <c r="DK70" s="223">
        <f>IFERROR(IF(RIGHT(VLOOKUP($A70,csapatok!$A:$NN,DK$320,FALSE),5)="Csere",VLOOKUP(LEFT(VLOOKUP($A70,csapatok!$A:$NN,DK$320,FALSE),LEN(VLOOKUP($A70,csapatok!$A:$NN,DK$320,FALSE))-6),'csapat-ranglista'!$A:$FP,DK$321,FALSE)/8,VLOOKUP(VLOOKUP($A70,csapatok!$A:$NN,DK$320,FALSE),'csapat-ranglista'!$A:$FP,DK$321,FALSE)/4),0)</f>
        <v>0</v>
      </c>
      <c r="DL70" s="223">
        <f>IFERROR(IF(RIGHT(VLOOKUP($A70,csapatok!$A:$NN,DL$320,FALSE),5)="Csere",VLOOKUP(LEFT(VLOOKUP($A70,csapatok!$A:$NN,DL$320,FALSE),LEN(VLOOKUP($A70,csapatok!$A:$NN,DL$320,FALSE))-6),'csapat-ranglista'!$A:$FP,DL$321,FALSE)/8,VLOOKUP(VLOOKUP($A70,csapatok!$A:$NN,DL$320,FALSE),'csapat-ranglista'!$A:$FP,DL$321,FALSE)/4),0)</f>
        <v>0</v>
      </c>
      <c r="DM70" s="223">
        <f>IFERROR(IF(RIGHT(VLOOKUP($A70,csapatok!$A:$NN,DM$320,FALSE),5)="Csere",VLOOKUP(LEFT(VLOOKUP($A70,csapatok!$A:$NN,DM$320,FALSE),LEN(VLOOKUP($A70,csapatok!$A:$NN,DM$320,FALSE))-6),'csapat-ranglista'!$A:$FP,DM$321,FALSE)/8,VLOOKUP(VLOOKUP($A70,csapatok!$A:$NN,DM$320,FALSE),'csapat-ranglista'!$A:$FP,DM$321,FALSE)/4),0)</f>
        <v>0</v>
      </c>
      <c r="DN70" s="223">
        <f>IFERROR(IF(RIGHT(VLOOKUP($A70,csapatok!$A:$NN,DN$320,FALSE),5)="Csere",VLOOKUP(LEFT(VLOOKUP($A70,csapatok!$A:$NN,DN$320,FALSE),LEN(VLOOKUP($A70,csapatok!$A:$NN,DN$320,FALSE))-6),'csapat-ranglista'!$A:$FP,DN$321,FALSE)/8,VLOOKUP(VLOOKUP($A70,csapatok!$A:$NN,DN$320,FALSE),'csapat-ranglista'!$A:$FP,DN$321,FALSE)/4),0)</f>
        <v>0</v>
      </c>
      <c r="DO70" s="224">
        <f>versenyek!$MF$11*IFERROR(VLOOKUP(VLOOKUP($A70,versenyek!ME:MG,3,FALSE),szabalyok!$A$16:$B$23,2,FALSE)/4,0)</f>
        <v>0</v>
      </c>
      <c r="DP70" s="224">
        <f>versenyek!$MI$11*IFERROR(VLOOKUP(VLOOKUP($A70,versenyek!MH:MJ,3,FALSE),szabalyok!$A$16:$B$23,2,FALSE)/4,0)</f>
        <v>0</v>
      </c>
      <c r="DQ70" s="223">
        <f>IFERROR(IF(RIGHT(VLOOKUP($A70,csapatok!$A:$NN,DQ$320,FALSE),5)="Csere",VLOOKUP(LEFT(VLOOKUP($A70,csapatok!$A:$NN,DQ$320,FALSE),LEN(VLOOKUP($A70,csapatok!$A:$NN,DQ$320,FALSE))-6),'csapat-ranglista'!$A:$FP,DQ$321,FALSE)/8,VLOOKUP(VLOOKUP($A70,csapatok!$A:$NN,DQ$320,FALSE),'csapat-ranglista'!$A:$FP,DQ$321,FALSE)/4),0)</f>
        <v>0</v>
      </c>
      <c r="DR70" s="223">
        <f>IFERROR(IF(RIGHT(VLOOKUP($A70,csapatok!$A:$NN,DR$320,FALSE),5)="Csere",VLOOKUP(LEFT(VLOOKUP($A70,csapatok!$A:$NN,DR$320,FALSE),LEN(VLOOKUP($A70,csapatok!$A:$NN,DR$320,FALSE))-6),'csapat-ranglista'!$A:$FP,DR$321,FALSE)/8,VLOOKUP(VLOOKUP($A70,csapatok!$A:$NN,DR$320,FALSE),'csapat-ranglista'!$A:$FP,DR$321,FALSE)/4),0)</f>
        <v>0</v>
      </c>
      <c r="DS70" s="223">
        <f>IFERROR(IF(RIGHT(VLOOKUP($A70,csapatok!$A:$NN,DS$320,FALSE),5)="Csere",VLOOKUP(LEFT(VLOOKUP($A70,csapatok!$A:$NN,DS$320,FALSE),LEN(VLOOKUP($A70,csapatok!$A:$NN,DS$320,FALSE))-6),'csapat-ranglista'!$A:$FP,DS$321,FALSE)/8,VLOOKUP(VLOOKUP($A70,csapatok!$A:$NN,DS$320,FALSE),'csapat-ranglista'!$A:$FP,DS$321,FALSE)/4),0)</f>
        <v>0</v>
      </c>
      <c r="DT70" s="223">
        <f>IFERROR(IF(RIGHT(VLOOKUP($A70,csapatok!$A:$NN,DT$320,FALSE),5)="Csere",VLOOKUP(LEFT(VLOOKUP($A70,csapatok!$A:$NN,DT$320,FALSE),LEN(VLOOKUP($A70,csapatok!$A:$NN,DT$320,FALSE))-6),'csapat-ranglista'!$A:$FP,DT$321,FALSE)/8,VLOOKUP(VLOOKUP($A70,csapatok!$A:$NN,DT$320,FALSE),'csapat-ranglista'!$A:$FP,DT$321,FALSE)/4),0)</f>
        <v>0</v>
      </c>
      <c r="DU70" s="223">
        <f>IFERROR(IF(RIGHT(VLOOKUP($A70,csapatok!$A:$NN,DU$320,FALSE),5)="Csere",VLOOKUP(LEFT(VLOOKUP($A70,csapatok!$A:$NN,DU$320,FALSE),LEN(VLOOKUP($A70,csapatok!$A:$NN,DU$320,FALSE))-6),'csapat-ranglista'!$A:$FP,DU$321,FALSE)/8,VLOOKUP(VLOOKUP($A70,csapatok!$A:$NN,DU$320,FALSE),'csapat-ranglista'!$A:$FP,DU$321,FALSE)/4),0)</f>
        <v>0</v>
      </c>
      <c r="DV70" s="223">
        <f>IFERROR(IF(RIGHT(VLOOKUP($A70,csapatok!$A:$NN,DV$320,FALSE),5)="Csere",VLOOKUP(LEFT(VLOOKUP($A70,csapatok!$A:$NN,DV$320,FALSE),LEN(VLOOKUP($A70,csapatok!$A:$NN,DV$320,FALSE))-6),'csapat-ranglista'!$A:$FP,DV$321,FALSE)/8,VLOOKUP(VLOOKUP($A70,csapatok!$A:$NN,DV$320,FALSE),'csapat-ranglista'!$A:$FP,DV$321,FALSE)/4),0)</f>
        <v>0</v>
      </c>
      <c r="DW70" s="223">
        <f>IFERROR(IF(RIGHT(VLOOKUP($A70,csapatok!$A:$NN,DW$320,FALSE),5)="Csere",VLOOKUP(LEFT(VLOOKUP($A70,csapatok!$A:$NN,DW$320,FALSE),LEN(VLOOKUP($A70,csapatok!$A:$NN,DW$320,FALSE))-6),'csapat-ranglista'!$A:$FP,DW$321,FALSE)/8,VLOOKUP(VLOOKUP($A70,csapatok!$A:$NN,DW$320,FALSE),'csapat-ranglista'!$A:$FP,DW$321,FALSE)/4),0)</f>
        <v>0</v>
      </c>
      <c r="DX70" s="223">
        <f>IFERROR(IF(RIGHT(VLOOKUP($A70,csapatok!$A:$NN,DX$320,FALSE),5)="Csere",VLOOKUP(LEFT(VLOOKUP($A70,csapatok!$A:$NN,DX$320,FALSE),LEN(VLOOKUP($A70,csapatok!$A:$NN,DX$320,FALSE))-6),'csapat-ranglista'!$A:$FP,DX$321,FALSE)/8,VLOOKUP(VLOOKUP($A70,csapatok!$A:$NN,DX$320,FALSE),'csapat-ranglista'!$A:$FP,DX$321,FALSE)/4),0)</f>
        <v>0</v>
      </c>
      <c r="DY70" s="223">
        <f>IFERROR(IF(RIGHT(VLOOKUP($A70,csapatok!$A:$NN,DY$320,FALSE),5)="Csere",VLOOKUP(LEFT(VLOOKUP($A70,csapatok!$A:$NN,DY$320,FALSE),LEN(VLOOKUP($A70,csapatok!$A:$NN,DY$320,FALSE))-6),'csapat-ranglista'!$A:$FP,DY$321,FALSE)/8,VLOOKUP(VLOOKUP($A70,csapatok!$A:$NN,DY$320,FALSE),'csapat-ranglista'!$A:$FP,DY$321,FALSE)/4),0)</f>
        <v>0</v>
      </c>
      <c r="DZ70" s="223">
        <f>IFERROR(IF(RIGHT(VLOOKUP($A70,csapatok!$A:$NN,DZ$320,FALSE),5)="Csere",VLOOKUP(LEFT(VLOOKUP($A70,csapatok!$A:$NN,DZ$320,FALSE),LEN(VLOOKUP($A70,csapatok!$A:$NN,DZ$320,FALSE))-6),'csapat-ranglista'!$A:$FP,DZ$321,FALSE)/8,VLOOKUP(VLOOKUP($A70,csapatok!$A:$NN,DZ$320,FALSE),'csapat-ranglista'!$A:$FP,DZ$321,FALSE)/4),0)</f>
        <v>0</v>
      </c>
      <c r="EA70" s="223">
        <f>IFERROR(IF(RIGHT(VLOOKUP($A70,csapatok!$A:$NN,EA$320,FALSE),5)="Csere",VLOOKUP(LEFT(VLOOKUP($A70,csapatok!$A:$NN,EA$320,FALSE),LEN(VLOOKUP($A70,csapatok!$A:$NN,EA$320,FALSE))-6),'csapat-ranglista'!$A:$FP,EA$321,FALSE)/8,VLOOKUP(VLOOKUP($A70,csapatok!$A:$NN,EA$320,FALSE),'csapat-ranglista'!$A:$FP,EA$321,FALSE)/4),0)</f>
        <v>0</v>
      </c>
      <c r="EB70" s="223">
        <f>IFERROR(IF(RIGHT(VLOOKUP($A70,csapatok!$A:$NN,EB$320,FALSE),5)="Csere",VLOOKUP(LEFT(VLOOKUP($A70,csapatok!$A:$NN,EB$320,FALSE),LEN(VLOOKUP($A70,csapatok!$A:$NN,EB$320,FALSE))-6),'csapat-ranglista'!$A:$FP,EB$321,FALSE)/8,VLOOKUP(VLOOKUP($A70,csapatok!$A:$NN,EB$320,FALSE),'csapat-ranglista'!$A:$FP,EB$321,FALSE)/4),0)</f>
        <v>0</v>
      </c>
      <c r="EC70" s="223">
        <f>IFERROR(IF(RIGHT(VLOOKUP($A70,csapatok!$A:$NN,EC$320,FALSE),5)="Csere",VLOOKUP(LEFT(VLOOKUP($A70,csapatok!$A:$NN,EC$320,FALSE),LEN(VLOOKUP($A70,csapatok!$A:$NN,EC$320,FALSE))-6),'csapat-ranglista'!$A:$FP,EC$321,FALSE)/8,VLOOKUP(VLOOKUP($A70,csapatok!$A:$NN,EC$320,FALSE),'csapat-ranglista'!$A:$FP,EC$321,FALSE)/4),0)</f>
        <v>0</v>
      </c>
      <c r="ED70" s="223">
        <f>IFERROR(IF(RIGHT(VLOOKUP($A70,csapatok!$A:$NN,ED$320,FALSE),5)="Csere",VLOOKUP(LEFT(VLOOKUP($A70,csapatok!$A:$NN,ED$320,FALSE),LEN(VLOOKUP($A70,csapatok!$A:$NN,ED$320,FALSE))-6),'csapat-ranglista'!$A:$FP,ED$321,FALSE)/8,VLOOKUP(VLOOKUP($A70,csapatok!$A:$NN,ED$320,FALSE),'csapat-ranglista'!$A:$FP,ED$321,FALSE)/4),0)</f>
        <v>0</v>
      </c>
      <c r="EE70" s="223">
        <f>IFERROR(IF(RIGHT(VLOOKUP($A70,csapatok!$A:$NN,EE$320,FALSE),5)="Csere",VLOOKUP(LEFT(VLOOKUP($A70,csapatok!$A:$NN,EE$320,FALSE),LEN(VLOOKUP($A70,csapatok!$A:$NN,EE$320,FALSE))-6),'csapat-ranglista'!$A:$FP,EE$321,FALSE)/8,VLOOKUP(VLOOKUP($A70,csapatok!$A:$NN,EE$320,FALSE),'csapat-ranglista'!$A:$FP,EE$321,FALSE)/4),0)</f>
        <v>0</v>
      </c>
      <c r="EF70" s="223">
        <f>IFERROR(IF(RIGHT(VLOOKUP($A70,csapatok!$A:$NN,EF$320,FALSE),5)="Csere",VLOOKUP(LEFT(VLOOKUP($A70,csapatok!$A:$NN,EF$320,FALSE),LEN(VLOOKUP($A70,csapatok!$A:$NN,EF$320,FALSE))-6),'csapat-ranglista'!$A:$FP,EF$321,FALSE)/8,VLOOKUP(VLOOKUP($A70,csapatok!$A:$NN,EF$320,FALSE),'csapat-ranglista'!$A:$FP,EF$321,FALSE)/4),0)</f>
        <v>0</v>
      </c>
      <c r="EG70" s="223">
        <f>IFERROR(IF(RIGHT(VLOOKUP($A70,csapatok!$A:$NN,EG$320,FALSE),5)="Csere",VLOOKUP(LEFT(VLOOKUP($A70,csapatok!$A:$NN,EG$320,FALSE),LEN(VLOOKUP($A70,csapatok!$A:$NN,EG$320,FALSE))-6),'csapat-ranglista'!$A:$FP,EG$321,FALSE)/8,VLOOKUP(VLOOKUP($A70,csapatok!$A:$NN,EG$320,FALSE),'csapat-ranglista'!$A:$FP,EG$321,FALSE)/4),0)</f>
        <v>0</v>
      </c>
      <c r="EH70" s="223">
        <f>IFERROR(IF(RIGHT(VLOOKUP($A70,csapatok!$A:$NN,EH$320,FALSE),5)="Csere",VLOOKUP(LEFT(VLOOKUP($A70,csapatok!$A:$NN,EH$320,FALSE),LEN(VLOOKUP($A70,csapatok!$A:$NN,EH$320,FALSE))-6),'csapat-ranglista'!$A:$FP,EH$321,FALSE)/8,VLOOKUP(VLOOKUP($A70,csapatok!$A:$NN,EH$320,FALSE),'csapat-ranglista'!$A:$FP,EH$321,FALSE)/4),0)</f>
        <v>0</v>
      </c>
      <c r="EI70" s="223">
        <f>IFERROR(IF(RIGHT(VLOOKUP($A70,csapatok!$A:$NN,EI$320,FALSE),5)="Csere",VLOOKUP(LEFT(VLOOKUP($A70,csapatok!$A:$NN,EI$320,FALSE),LEN(VLOOKUP($A70,csapatok!$A:$NN,EI$320,FALSE))-6),'csapat-ranglista'!$A:$FP,EI$321,FALSE)/8,VLOOKUP(VLOOKUP($A70,csapatok!$A:$NN,EI$320,FALSE),'csapat-ranglista'!$A:$FP,EI$321,FALSE)/4),0)</f>
        <v>0</v>
      </c>
      <c r="EJ70" s="223">
        <f>IFERROR(IF(RIGHT(VLOOKUP($A70,csapatok!$A:$NN,EJ$320,FALSE),5)="Csere",VLOOKUP(LEFT(VLOOKUP($A70,csapatok!$A:$NN,EJ$320,FALSE),LEN(VLOOKUP($A70,csapatok!$A:$NN,EJ$320,FALSE))-6),'csapat-ranglista'!$A:$FP,EJ$321,FALSE)/8,VLOOKUP(VLOOKUP($A70,csapatok!$A:$NN,EJ$320,FALSE),'csapat-ranglista'!$A:$FP,EJ$321,FALSE)/4),0)</f>
        <v>0</v>
      </c>
      <c r="EK70" s="223">
        <f>IFERROR(IF(RIGHT(VLOOKUP($A70,csapatok!$A:$NN,EK$320,FALSE),5)="Csere",VLOOKUP(LEFT(VLOOKUP($A70,csapatok!$A:$NN,EK$320,FALSE),LEN(VLOOKUP($A70,csapatok!$A:$NN,EK$320,FALSE))-6),'csapat-ranglista'!$A:$FP,EK$321,FALSE)/8,VLOOKUP(VLOOKUP($A70,csapatok!$A:$NN,EK$320,FALSE),'csapat-ranglista'!$A:$FP,EK$321,FALSE)/4),0)</f>
        <v>0</v>
      </c>
      <c r="EL70" s="223">
        <f>IFERROR(IF(RIGHT(VLOOKUP($A70,csapatok!$A:$NN,EL$320,FALSE),5)="Csere",VLOOKUP(LEFT(VLOOKUP($A70,csapatok!$A:$NN,EL$320,FALSE),LEN(VLOOKUP($A70,csapatok!$A:$NN,EL$320,FALSE))-6),'csapat-ranglista'!$A:$FP,EL$321,FALSE)/8,VLOOKUP(VLOOKUP($A70,csapatok!$A:$NN,EL$320,FALSE),'csapat-ranglista'!$A:$FP,EL$321,FALSE)/4),0)</f>
        <v>0</v>
      </c>
      <c r="EM70" s="223">
        <f>IFERROR(IF(RIGHT(VLOOKUP($A70,csapatok!$A:$NN,EM$320,FALSE),5)="Csere",VLOOKUP(LEFT(VLOOKUP($A70,csapatok!$A:$NN,EM$320,FALSE),LEN(VLOOKUP($A70,csapatok!$A:$NN,EM$320,FALSE))-6),'csapat-ranglista'!$A:$FP,EM$321,FALSE)/8,VLOOKUP(VLOOKUP($A70,csapatok!$A:$NN,EM$320,FALSE),'csapat-ranglista'!$A:$FP,EM$321,FALSE)/4),0)</f>
        <v>0</v>
      </c>
      <c r="EN70" s="223">
        <f>IFERROR(IF(RIGHT(VLOOKUP($A70,csapatok!$A:$NN,EN$320,FALSE),5)="Csere",VLOOKUP(LEFT(VLOOKUP($A70,csapatok!$A:$NN,EN$320,FALSE),LEN(VLOOKUP($A70,csapatok!$A:$NN,EN$320,FALSE))-6),'csapat-ranglista'!$A:$FP,EN$321,FALSE)/8,VLOOKUP(VLOOKUP($A70,csapatok!$A:$NN,EN$320,FALSE),'csapat-ranglista'!$A:$FP,EN$321,FALSE)/4),0)</f>
        <v>0</v>
      </c>
      <c r="EO70" s="223">
        <f>IFERROR(IF(RIGHT(VLOOKUP($A70,csapatok!$A:$NN,EO$320,FALSE),5)="Csere",VLOOKUP(LEFT(VLOOKUP($A70,csapatok!$A:$NN,EO$320,FALSE),LEN(VLOOKUP($A70,csapatok!$A:$NN,EO$320,FALSE))-6),'csapat-ranglista'!$A:$FP,EO$321,FALSE)/8,VLOOKUP(VLOOKUP($A70,csapatok!$A:$NN,EO$320,FALSE),'csapat-ranglista'!$A:$FP,EO$321,FALSE)/4),0)</f>
        <v>0</v>
      </c>
      <c r="EP70" s="223">
        <f>IFERROR(IF(RIGHT(VLOOKUP($A70,csapatok!$A:$NN,EP$320,FALSE),5)="Csere",VLOOKUP(LEFT(VLOOKUP($A70,csapatok!$A:$NN,EP$320,FALSE),LEN(VLOOKUP($A70,csapatok!$A:$NN,EP$320,FALSE))-6),'csapat-ranglista'!$A:$FP,EP$321,FALSE)/8,VLOOKUP(VLOOKUP($A70,csapatok!$A:$NN,EP$320,FALSE),'csapat-ranglista'!$A:$FP,EP$321,FALSE)/4),0)</f>
        <v>0</v>
      </c>
      <c r="EQ70" s="223">
        <f>IFERROR(IF(RIGHT(VLOOKUP($A70,csapatok!$A:$NN,EQ$320,FALSE),5)="Csere",VLOOKUP(LEFT(VLOOKUP($A70,csapatok!$A:$NN,EQ$320,FALSE),LEN(VLOOKUP($A70,csapatok!$A:$NN,EQ$320,FALSE))-6),'csapat-ranglista'!$A:$FP,EQ$321,FALSE)/8,VLOOKUP(VLOOKUP($A70,csapatok!$A:$NN,EQ$320,FALSE),'csapat-ranglista'!$A:$FP,EQ$321,FALSE)/4),0)</f>
        <v>0</v>
      </c>
      <c r="ER70" s="223">
        <f>IFERROR(IF(RIGHT(VLOOKUP($A70,csapatok!$A:$NN,ER$320,FALSE),5)="Csere",VLOOKUP(LEFT(VLOOKUP($A70,csapatok!$A:$NN,ER$320,FALSE),LEN(VLOOKUP($A70,csapatok!$A:$NN,ER$320,FALSE))-6),'csapat-ranglista'!$A:$FP,ER$321,FALSE)/8,VLOOKUP(VLOOKUP($A70,csapatok!$A:$NN,ER$320,FALSE),'csapat-ranglista'!$A:$FP,ER$321,FALSE)/4),0)</f>
        <v>0</v>
      </c>
      <c r="ES70" s="223">
        <f>IFERROR(IF(RIGHT(VLOOKUP($A70,csapatok!$A:$NN,ES$320,FALSE),5)="Csere",VLOOKUP(LEFT(VLOOKUP($A70,csapatok!$A:$NN,ES$320,FALSE),LEN(VLOOKUP($A70,csapatok!$A:$NN,ES$320,FALSE))-6),'csapat-ranglista'!$A:$FP,ES$321,FALSE)/8,VLOOKUP(VLOOKUP($A70,csapatok!$A:$NN,ES$320,FALSE),'csapat-ranglista'!$A:$FP,ES$321,FALSE)/4),0)</f>
        <v>0</v>
      </c>
      <c r="ET70" s="223">
        <f>IFERROR(IF(RIGHT(VLOOKUP($A70,csapatok!$A:$NN,ET$320,FALSE),5)="Csere",VLOOKUP(LEFT(VLOOKUP($A70,csapatok!$A:$NN,ET$320,FALSE),LEN(VLOOKUP($A70,csapatok!$A:$NN,ET$320,FALSE))-6),'csapat-ranglista'!$A:$FP,ET$321,FALSE)/8,VLOOKUP(VLOOKUP($A70,csapatok!$A:$NN,ET$320,FALSE),'csapat-ranglista'!$A:$FP,ET$321,FALSE)/4),0)</f>
        <v>0</v>
      </c>
      <c r="EU70" s="223">
        <f>IFERROR(IF(RIGHT(VLOOKUP($A70,csapatok!$A:$NN,EU$320,FALSE),5)="Csere",VLOOKUP(LEFT(VLOOKUP($A70,csapatok!$A:$NN,EU$320,FALSE),LEN(VLOOKUP($A70,csapatok!$A:$NN,EU$320,FALSE))-6),'csapat-ranglista'!$A:$FP,EU$321,FALSE)/8,VLOOKUP(VLOOKUP($A70,csapatok!$A:$NN,EU$320,FALSE),'csapat-ranglista'!$A:$FP,EU$321,FALSE)/4),0)</f>
        <v>0</v>
      </c>
      <c r="EV70" s="223">
        <f>IFERROR(IF(RIGHT(VLOOKUP($A70,csapatok!$A:$NN,EV$320,FALSE),5)="Csere",VLOOKUP(LEFT(VLOOKUP($A70,csapatok!$A:$NN,EV$320,FALSE),LEN(VLOOKUP($A70,csapatok!$A:$NN,EV$320,FALSE))-6),'csapat-ranglista'!$A:$FP,EV$321,FALSE)/8,VLOOKUP(VLOOKUP($A70,csapatok!$A:$NN,EV$320,FALSE),'csapat-ranglista'!$A:$FP,EV$321,FALSE)/4),0)</f>
        <v>0</v>
      </c>
      <c r="EW70" s="223">
        <f>IFERROR(IF(RIGHT(VLOOKUP($A70,csapatok!$A:$NN,EW$320,FALSE),5)="Csere",VLOOKUP(LEFT(VLOOKUP($A70,csapatok!$A:$NN,EW$320,FALSE),LEN(VLOOKUP($A70,csapatok!$A:$NN,EW$320,FALSE))-6),'csapat-ranglista'!$A:$FP,EW$321,FALSE)/8,VLOOKUP(VLOOKUP($A70,csapatok!$A:$NN,EW$320,FALSE),'csapat-ranglista'!$A:$FP,EW$321,FALSE)/4),0)</f>
        <v>0</v>
      </c>
      <c r="EX70" s="223">
        <f>IFERROR(IF(RIGHT(VLOOKUP($A70,csapatok!$A:$NN,EX$320,FALSE),5)="Csere",VLOOKUP(LEFT(VLOOKUP($A70,csapatok!$A:$NN,EX$320,FALSE),LEN(VLOOKUP($A70,csapatok!$A:$NN,EX$320,FALSE))-6),'csapat-ranglista'!$A:$FP,EX$321,FALSE)/8,VLOOKUP(VLOOKUP($A70,csapatok!$A:$NN,EX$320,FALSE),'csapat-ranglista'!$A:$FP,EX$321,FALSE)/4),0)</f>
        <v>9.4175376857010775</v>
      </c>
      <c r="EY70" s="223">
        <f>IFERROR(IF(RIGHT(VLOOKUP($A70,csapatok!$A:$NN,EY$320,FALSE),5)="Csere",VLOOKUP(LEFT(VLOOKUP($A70,csapatok!$A:$NN,EY$320,FALSE),LEN(VLOOKUP($A70,csapatok!$A:$NN,EY$320,FALSE))-6),'csapat-ranglista'!$A:$FP,EY$321,FALSE)/8,VLOOKUP(VLOOKUP($A70,csapatok!$A:$NN,EY$320,FALSE),'csapat-ranglista'!$A:$FP,EY$321,FALSE)/4),0)</f>
        <v>0</v>
      </c>
      <c r="EZ70" s="223">
        <f>IFERROR(IF(RIGHT(VLOOKUP($A70,csapatok!$A:$NN,EZ$320,FALSE),5)="Csere",VLOOKUP(LEFT(VLOOKUP($A70,csapatok!$A:$NN,EZ$320,FALSE),LEN(VLOOKUP($A70,csapatok!$A:$NN,EZ$320,FALSE))-6),'csapat-ranglista'!$A:$FP,EZ$321,FALSE)/8,VLOOKUP(VLOOKUP($A70,csapatok!$A:$NN,EZ$320,FALSE),'csapat-ranglista'!$A:$FP,EZ$321,FALSE)/4),0)</f>
        <v>0</v>
      </c>
      <c r="FA70" s="223">
        <f>IFERROR(IF(RIGHT(VLOOKUP($A70,csapatok!$A:$NN,FA$320,FALSE),5)="Csere",VLOOKUP(LEFT(VLOOKUP($A70,csapatok!$A:$NN,FA$320,FALSE),LEN(VLOOKUP($A70,csapatok!$A:$NN,FA$320,FALSE))-6),'csapat-ranglista'!$A:$FP,FA$321,FALSE)/8,VLOOKUP(VLOOKUP($A70,csapatok!$A:$NN,FA$320,FALSE),'csapat-ranglista'!$A:$FP,FA$321,FALSE)/4),0)</f>
        <v>0</v>
      </c>
      <c r="FB70" s="223">
        <f>IFERROR(IF(RIGHT(VLOOKUP($A70,csapatok!$A:$NN,FB$320,FALSE),5)="Csere",VLOOKUP(LEFT(VLOOKUP($A70,csapatok!$A:$NN,FB$320,FALSE),LEN(VLOOKUP($A70,csapatok!$A:$NN,FB$320,FALSE))-6),'csapat-ranglista'!$A:$FP,FB$321,FALSE)/8,VLOOKUP(VLOOKUP($A70,csapatok!$A:$NN,FB$320,FALSE),'csapat-ranglista'!$A:$FP,FB$321,FALSE)/4),0)</f>
        <v>0</v>
      </c>
      <c r="FC70" s="223">
        <f>IFERROR(IF(RIGHT(VLOOKUP($A70,csapatok!$A:$NN,FC$320,FALSE),5)="Csere",VLOOKUP(LEFT(VLOOKUP($A70,csapatok!$A:$NN,FC$320,FALSE),LEN(VLOOKUP($A70,csapatok!$A:$NN,FC$320,FALSE))-6),'csapat-ranglista'!$A:$FP,FC$321,FALSE)/8,VLOOKUP(VLOOKUP($A70,csapatok!$A:$NN,FC$320,FALSE),'csapat-ranglista'!$A:$FP,FC$321,FALSE)/4),0)</f>
        <v>0</v>
      </c>
      <c r="FD70" s="224">
        <f>versenyek!$QY$11*IFERROR(VLOOKUP(VLOOKUP($A70,versenyek!QX:QZ,3,FALSE),szabalyok!$A$16:$B$23,2,FALSE)/4,0)</f>
        <v>0</v>
      </c>
      <c r="FE70" s="224">
        <f>versenyek!$RB$11*IFERROR(VLOOKUP(VLOOKUP($A70,versenyek!RA:RC,3,FALSE),szabalyok!$A$16:$B$23,2,FALSE)/4,0)</f>
        <v>0</v>
      </c>
      <c r="FF70" s="223">
        <f>IFERROR(IF(RIGHT(VLOOKUP($A70,csapatok!$A:$NN,FF$320,FALSE),5)="Csere",VLOOKUP(LEFT(VLOOKUP($A70,csapatok!$A:$NN,FF$320,FALSE),LEN(VLOOKUP($A70,csapatok!$A:$NN,FF$320,FALSE))-6),'csapat-ranglista'!$A:$FP,FF$321,FALSE)/8,VLOOKUP(VLOOKUP($A70,csapatok!$A:$NN,FF$320,FALSE),'csapat-ranglista'!$A:$FP,FF$321,FALSE)/4),0)</f>
        <v>0</v>
      </c>
      <c r="FG70" s="223">
        <f>IFERROR(IF(RIGHT(VLOOKUP($A70,csapatok!$A:$NN,FG$320,FALSE),5)="Csere",VLOOKUP(LEFT(VLOOKUP($A70,csapatok!$A:$NN,FG$320,FALSE),LEN(VLOOKUP($A70,csapatok!$A:$NN,FG$320,FALSE))-6),'csapat-ranglista'!$A:$FP,FG$321,FALSE)/8,VLOOKUP(VLOOKUP($A70,csapatok!$A:$NN,FG$320,FALSE),'csapat-ranglista'!$A:$FP,FG$321,FALSE)/4),0)</f>
        <v>0</v>
      </c>
      <c r="FH70" s="223">
        <f>IFERROR(IF(RIGHT(VLOOKUP($A70,csapatok!$A:$NN,FH$320,FALSE),5)="Csere",VLOOKUP(LEFT(VLOOKUP($A70,csapatok!$A:$NN,FH$320,FALSE),LEN(VLOOKUP($A70,csapatok!$A:$NN,FH$320,FALSE))-6),'csapat-ranglista'!$A:$FP,FH$321,FALSE)/8,VLOOKUP(VLOOKUP($A70,csapatok!$A:$NN,FH$320,FALSE),'csapat-ranglista'!$A:$FP,FH$321,FALSE)/4),0)</f>
        <v>0</v>
      </c>
      <c r="FI70" s="223">
        <f>IFERROR(IF(RIGHT(VLOOKUP($A70,csapatok!$A:$NN,FI$320,FALSE),5)="Csere",VLOOKUP(LEFT(VLOOKUP($A70,csapatok!$A:$NN,FI$320,FALSE),LEN(VLOOKUP($A70,csapatok!$A:$NN,FI$320,FALSE))-6),'csapat-ranglista'!$A:$FP,FI$321,FALSE)/8,VLOOKUP(VLOOKUP($A70,csapatok!$A:$NN,FI$320,FALSE),'csapat-ranglista'!$A:$FP,FI$321,FALSE)/4),0)</f>
        <v>0</v>
      </c>
      <c r="FJ70" s="223">
        <f>IFERROR(IF(RIGHT(VLOOKUP($A70,csapatok!$A:$NN,FJ$320,FALSE),5)="Csere",VLOOKUP(LEFT(VLOOKUP($A70,csapatok!$A:$NN,FJ$320,FALSE),LEN(VLOOKUP($A70,csapatok!$A:$NN,FJ$320,FALSE))-6),'csapat-ranglista'!$A:$FP,FJ$321,FALSE)/8,VLOOKUP(VLOOKUP($A70,csapatok!$A:$NN,FJ$320,FALSE),'csapat-ranglista'!$A:$FP,FJ$321,FALSE)/4),0)</f>
        <v>0</v>
      </c>
      <c r="FK70" s="223">
        <f>IFERROR(IF(RIGHT(VLOOKUP($A70,csapatok!$A:$NN,FK$320,FALSE),5)="Csere",VLOOKUP(LEFT(VLOOKUP($A70,csapatok!$A:$NN,FK$320,FALSE),LEN(VLOOKUP($A70,csapatok!$A:$NN,FK$320,FALSE))-6),'csapat-ranglista'!$A:$FP,FK$321,FALSE)/8,VLOOKUP(VLOOKUP($A70,csapatok!$A:$NN,FK$320,FALSE),'csapat-ranglista'!$A:$FP,FK$321,FALSE)/4),0)</f>
        <v>0</v>
      </c>
      <c r="FL70" s="223">
        <f>IFERROR(IF(RIGHT(VLOOKUP($A70,csapatok!$A:$NN,FL$320,FALSE),5)="Csere",VLOOKUP(LEFT(VLOOKUP($A70,csapatok!$A:$NN,FL$320,FALSE),LEN(VLOOKUP($A70,csapatok!$A:$NN,FL$320,FALSE))-6),'csapat-ranglista'!$A:$FP,FL$321,FALSE)/8,VLOOKUP(VLOOKUP($A70,csapatok!$A:$NN,FL$320,FALSE),'csapat-ranglista'!$A:$FP,FL$321,FALSE)/4),0)</f>
        <v>0</v>
      </c>
      <c r="FM70" s="223">
        <f>IFERROR(IF(RIGHT(VLOOKUP($A70,csapatok!$A:$NN,FM$320,FALSE),5)="Csere",VLOOKUP(LEFT(VLOOKUP($A70,csapatok!$A:$NN,FM$320,FALSE),LEN(VLOOKUP($A70,csapatok!$A:$NN,FM$320,FALSE))-6),'csapat-ranglista'!$A:$FP,FM$321,FALSE)/8,VLOOKUP(VLOOKUP($A70,csapatok!$A:$NN,FM$320,FALSE),'csapat-ranglista'!$A:$FP,FM$321,FALSE)/4),0)</f>
        <v>0</v>
      </c>
      <c r="FN70" s="223">
        <f>IFERROR(IF(RIGHT(VLOOKUP($A70,csapatok!$A:$NN,FN$320,FALSE),5)="Csere",VLOOKUP(LEFT(VLOOKUP($A70,csapatok!$A:$NN,FN$320,FALSE),LEN(VLOOKUP($A70,csapatok!$A:$NN,FN$320,FALSE))-6),'csapat-ranglista'!$A:$FP,FN$321,FALSE)/8,VLOOKUP(VLOOKUP($A70,csapatok!$A:$NN,FN$320,FALSE),'csapat-ranglista'!$A:$FP,FN$321,FALSE)/4),0)</f>
        <v>3.2354468214419732</v>
      </c>
      <c r="FO70" s="223">
        <f>IFERROR(IF(RIGHT(VLOOKUP($A70,csapatok!$A:$NN,FO$320,FALSE),5)="Csere",VLOOKUP(LEFT(VLOOKUP($A70,csapatok!$A:$NN,FO$320,FALSE),LEN(VLOOKUP($A70,csapatok!$A:$NN,FO$320,FALSE))-6),'csapat-ranglista'!$A:$FP,FO$321,FALSE)/8,VLOOKUP(VLOOKUP($A70,csapatok!$A:$NN,FO$320,FALSE),'csapat-ranglista'!$A:$FP,FO$321,FALSE)/4),0)</f>
        <v>0</v>
      </c>
      <c r="FP70" s="223">
        <f>IFERROR(IF(RIGHT(VLOOKUP($A70,csapatok!$A:$NN,FP$320,FALSE),5)="Csere",VLOOKUP(LEFT(VLOOKUP($A70,csapatok!$A:$NN,FP$320,FALSE),LEN(VLOOKUP($A70,csapatok!$A:$NN,FP$320,FALSE))-6),'csapat-ranglista'!$A:$FP,FP$321,FALSE)/8,VLOOKUP(VLOOKUP($A70,csapatok!$A:$NN,FP$320,FALSE),'csapat-ranglista'!$A:$FP,FP$321,FALSE)/4),0)</f>
        <v>0</v>
      </c>
      <c r="FQ70" s="223">
        <f>IFERROR(IF(RIGHT(VLOOKUP($A70,csapatok!$A:$NN,FQ$320,FALSE),5)="Csere",VLOOKUP(LEFT(VLOOKUP($A70,csapatok!$A:$NN,FQ$320,FALSE),LEN(VLOOKUP($A70,csapatok!$A:$NN,FQ$320,FALSE))-6),'csapat-ranglista'!$A:$FP,FQ$321,FALSE)/8,VLOOKUP(VLOOKUP($A70,csapatok!$A:$NN,FQ$320,FALSE),'csapat-ranglista'!$A:$FP,FQ$321,FALSE)/4),0)</f>
        <v>0</v>
      </c>
      <c r="FR70" s="223">
        <f>IFERROR(IF(RIGHT(VLOOKUP($A70,csapatok!$A:$NN,FR$320,FALSE),5)="Csere",VLOOKUP(LEFT(VLOOKUP($A70,csapatok!$A:$NN,FR$320,FALSE),LEN(VLOOKUP($A70,csapatok!$A:$NN,FR$320,FALSE))-6),'csapat-ranglista'!$A:$FP,FR$321,FALSE)/8,VLOOKUP(VLOOKUP($A70,csapatok!$A:$NN,FR$320,FALSE),'csapat-ranglista'!$A:$FP,FR$321,FALSE)/4),0)</f>
        <v>0</v>
      </c>
      <c r="FS70" s="223">
        <f>IFERROR(IF(RIGHT(VLOOKUP($A70,csapatok!$A:$NN,FS$320,FALSE),5)="Csere",VLOOKUP(LEFT(VLOOKUP($A70,csapatok!$A:$NN,FS$320,FALSE),LEN(VLOOKUP($A70,csapatok!$A:$NN,FS$320,FALSE))-6),'csapat-ranglista'!$A:$FP,FS$321,FALSE)/8,VLOOKUP(VLOOKUP($A70,csapatok!$A:$NN,FS$320,FALSE),'csapat-ranglista'!$A:$FP,FS$321,FALSE)/4),0)</f>
        <v>0</v>
      </c>
      <c r="FT70" s="223">
        <f>IFERROR(IF(RIGHT(VLOOKUP($A70,csapatok!$A:$NN,FT$320,FALSE),5)="Csere",VLOOKUP(LEFT(VLOOKUP($A70,csapatok!$A:$NN,FT$320,FALSE),LEN(VLOOKUP($A70,csapatok!$A:$NN,FT$320,FALSE))-6),'csapat-ranglista'!$A:$FP,FT$321,FALSE)/8,VLOOKUP(VLOOKUP($A70,csapatok!$A:$NN,FT$320,FALSE),'csapat-ranglista'!$A:$FP,FT$321,FALSE)/4),0)</f>
        <v>0</v>
      </c>
      <c r="FU70" s="223">
        <f>IFERROR(IF(RIGHT(VLOOKUP($A70,csapatok!$A:$NN,FU$320,FALSE),5)="Csere",VLOOKUP(LEFT(VLOOKUP($A70,csapatok!$A:$NN,FU$320,FALSE),LEN(VLOOKUP($A70,csapatok!$A:$NN,FU$320,FALSE))-6),'csapat-ranglista'!$A:$FP,FU$321,FALSE)/8,VLOOKUP(VLOOKUP($A70,csapatok!$A:$NN,FU$320,FALSE),'csapat-ranglista'!$A:$FP,FU$321,FALSE)/4),0)</f>
        <v>0</v>
      </c>
      <c r="FV70" s="223">
        <f>IFERROR(IF(RIGHT(VLOOKUP($A70,csapatok!$A:$NN,FV$320,FALSE),5)="Csere",VLOOKUP(LEFT(VLOOKUP($A70,csapatok!$A:$NN,FV$320,FALSE),LEN(VLOOKUP($A70,csapatok!$A:$NN,FV$320,FALSE))-6),'csapat-ranglista'!$A:$FP,FV$321,FALSE)/8,VLOOKUP(VLOOKUP($A70,csapatok!$A:$NN,FV$320,FALSE),'csapat-ranglista'!$A:$FP,FV$321,FALSE)/4),0)</f>
        <v>0</v>
      </c>
      <c r="FW70" s="223">
        <f>IFERROR(IF(RIGHT(VLOOKUP($A70,csapatok!$A:$NN,FW$320,FALSE),5)="Csere",VLOOKUP(LEFT(VLOOKUP($A70,csapatok!$A:$NN,FW$320,FALSE),LEN(VLOOKUP($A70,csapatok!$A:$NN,FW$320,FALSE))-6),'csapat-ranglista'!$A:$FP,FW$321,FALSE)/8,VLOOKUP(VLOOKUP($A70,csapatok!$A:$NN,FW$320,FALSE),'csapat-ranglista'!$A:$FP,FW$321,FALSE)/4),0)</f>
        <v>0</v>
      </c>
      <c r="FX70" s="223">
        <f>IFERROR(IF(RIGHT(VLOOKUP($A70,csapatok!$A:$NN,FX$320,FALSE),5)="Csere",VLOOKUP(LEFT(VLOOKUP($A70,csapatok!$A:$NN,FX$320,FALSE),LEN(VLOOKUP($A70,csapatok!$A:$NN,FX$320,FALSE))-6),'csapat-ranglista'!$A:$FP,FX$321,FALSE)/8,VLOOKUP(VLOOKUP($A70,csapatok!$A:$NN,FX$320,FALSE),'csapat-ranglista'!$A:$FP,FX$321,FALSE)/4),0)</f>
        <v>0</v>
      </c>
      <c r="FY70" s="223">
        <f>IFERROR(IF(RIGHT(VLOOKUP($A70,csapatok!$A:$NN,FY$320,FALSE),5)="Csere",VLOOKUP(LEFT(VLOOKUP($A70,csapatok!$A:$NN,FY$320,FALSE),LEN(VLOOKUP($A70,csapatok!$A:$NN,FY$320,FALSE))-6),'csapat-ranglista'!$A:$FP,FY$321,FALSE)/8,VLOOKUP(VLOOKUP($A70,csapatok!$A:$NN,FY$320,FALSE),'csapat-ranglista'!$A:$FP,FY$321,FALSE)/4),0)</f>
        <v>0</v>
      </c>
      <c r="FZ70" s="223">
        <f>IFERROR(IF(RIGHT(VLOOKUP($A70,csapatok!$A:$NN,FZ$320,FALSE),5)="Csere",VLOOKUP(LEFT(VLOOKUP($A70,csapatok!$A:$NN,FZ$320,FALSE),LEN(VLOOKUP($A70,csapatok!$A:$NN,FZ$320,FALSE))-6),'csapat-ranglista'!$A:$FP,FZ$321,FALSE)/8,VLOOKUP(VLOOKUP($A70,csapatok!$A:$NN,FZ$320,FALSE),'csapat-ranglista'!$A:$FP,FZ$321,FALSE)/4),0)</f>
        <v>0</v>
      </c>
      <c r="GA70" s="223">
        <f>IFERROR(IF(RIGHT(VLOOKUP($A70,csapatok!$A:$NN,GA$320,FALSE),5)="Csere",VLOOKUP(LEFT(VLOOKUP($A70,csapatok!$A:$NN,GA$320,FALSE),LEN(VLOOKUP($A70,csapatok!$A:$NN,GA$320,FALSE))-6),'csapat-ranglista'!$A:$FP,GA$321,FALSE)/8,VLOOKUP(VLOOKUP($A70,csapatok!$A:$NN,GA$320,FALSE),'csapat-ranglista'!$A:$FP,GA$321,FALSE)/4),0)</f>
        <v>0</v>
      </c>
      <c r="GB70" s="223">
        <f>IFERROR(IF(RIGHT(VLOOKUP($A70,csapatok!$A:$NN,GB$320,FALSE),5)="Csere",VLOOKUP(LEFT(VLOOKUP($A70,csapatok!$A:$NN,GB$320,FALSE),LEN(VLOOKUP($A70,csapatok!$A:$NN,GB$320,FALSE))-6),'csapat-ranglista'!$A:$FP,GB$321,FALSE)/8,VLOOKUP(VLOOKUP($A70,csapatok!$A:$NN,GB$320,FALSE),'csapat-ranglista'!$A:$FP,GB$321,FALSE)/4),0)</f>
        <v>0</v>
      </c>
      <c r="GC70" s="223">
        <f>IFERROR(IF(RIGHT(VLOOKUP($A70,csapatok!$A:$NN,GC$320,FALSE),5)="Csere",VLOOKUP(LEFT(VLOOKUP($A70,csapatok!$A:$NN,GC$320,FALSE),LEN(VLOOKUP($A70,csapatok!$A:$NN,GC$320,FALSE))-6),'csapat-ranglista'!$A:$FP,GC$321,FALSE)/8,VLOOKUP(VLOOKUP($A70,csapatok!$A:$NN,GC$320,FALSE),'csapat-ranglista'!$A:$FP,GC$321,FALSE)/4),0)</f>
        <v>0</v>
      </c>
      <c r="GD70" s="247">
        <f>SUM(EQ70:GC70)</f>
        <v>12.652984507143051</v>
      </c>
    </row>
    <row r="71" spans="1:186">
      <c r="A71" s="32" t="s">
        <v>1353</v>
      </c>
      <c r="B71" s="289">
        <v>28138</v>
      </c>
      <c r="C71" s="131" t="str">
        <f>IF(B71=0,"",IF(B71&lt;$C$1,"felnőtt","ifi"))</f>
        <v>felnőtt</v>
      </c>
      <c r="D71" s="32" t="s">
        <v>101</v>
      </c>
      <c r="E71" s="45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4">
        <f>versenyek!$ES$11*IFERROR(VLOOKUP(VLOOKUP($A71,versenyek!ER:ET,3,FALSE),szabalyok!$A$16:$B$23,2,FALSE)/4,0)</f>
        <v>0</v>
      </c>
      <c r="BD71" s="224"/>
      <c r="BE71" s="223"/>
      <c r="BF71" s="223"/>
      <c r="BG71" s="223"/>
      <c r="BH71" s="223"/>
      <c r="BI71" s="223">
        <f>IFERROR(IF(RIGHT(VLOOKUP($A71,csapatok!$A:$NN,BI$320,FALSE),5)="Csere",VLOOKUP(LEFT(VLOOKUP($A71,csapatok!$A:$NN,BI$320,FALSE),LEN(VLOOKUP($A71,csapatok!$A:$NN,BI$320,FALSE))-6),'csapat-ranglista'!$A:$FP,BI$321,FALSE)/8,VLOOKUP(VLOOKUP($A71,csapatok!$A:$NN,BI$320,FALSE),'csapat-ranglista'!$A:$FP,BI$321,FALSE)/4),0)</f>
        <v>0</v>
      </c>
      <c r="BJ71" s="223">
        <f>IFERROR(IF(RIGHT(VLOOKUP($A71,csapatok!$A:$NN,BJ$320,FALSE),5)="Csere",VLOOKUP(LEFT(VLOOKUP($A71,csapatok!$A:$NN,BJ$320,FALSE),LEN(VLOOKUP($A71,csapatok!$A:$NN,BJ$320,FALSE))-6),'csapat-ranglista'!$A:$FP,BJ$321,FALSE)/8,VLOOKUP(VLOOKUP($A71,csapatok!$A:$NN,BJ$320,FALSE),'csapat-ranglista'!$A:$FP,BJ$321,FALSE)/4),0)</f>
        <v>0</v>
      </c>
      <c r="BK71" s="223">
        <f>IFERROR(IF(RIGHT(VLOOKUP($A71,csapatok!$A:$NN,BK$320,FALSE),5)="Csere",VLOOKUP(LEFT(VLOOKUP($A71,csapatok!$A:$NN,BK$320,FALSE),LEN(VLOOKUP($A71,csapatok!$A:$NN,BK$320,FALSE))-6),'csapat-ranglista'!$A:$FP,BK$321,FALSE)/8,VLOOKUP(VLOOKUP($A71,csapatok!$A:$NN,BK$320,FALSE),'csapat-ranglista'!$A:$FP,BK$321,FALSE)/4),0)</f>
        <v>0</v>
      </c>
      <c r="BL71" s="223">
        <f>IFERROR(IF(RIGHT(VLOOKUP($A71,csapatok!$A:$NN,BL$320,FALSE),5)="Csere",VLOOKUP(LEFT(VLOOKUP($A71,csapatok!$A:$NN,BL$320,FALSE),LEN(VLOOKUP($A71,csapatok!$A:$NN,BL$320,FALSE))-6),'csapat-ranglista'!$A:$FP,BL$321,FALSE)/8,VLOOKUP(VLOOKUP($A71,csapatok!$A:$NN,BL$320,FALSE),'csapat-ranglista'!$A:$FP,BL$321,FALSE)/4),0)</f>
        <v>0</v>
      </c>
      <c r="BM71" s="223">
        <f>IFERROR(IF(RIGHT(VLOOKUP($A71,csapatok!$A:$NN,BM$320,FALSE),5)="Csere",VLOOKUP(LEFT(VLOOKUP($A71,csapatok!$A:$NN,BM$320,FALSE),LEN(VLOOKUP($A71,csapatok!$A:$NN,BM$320,FALSE))-6),'csapat-ranglista'!$A:$FP,BM$321,FALSE)/8,VLOOKUP(VLOOKUP($A71,csapatok!$A:$NN,BM$320,FALSE),'csapat-ranglista'!$A:$FP,BM$321,FALSE)/4),0)</f>
        <v>0</v>
      </c>
      <c r="BN71" s="223">
        <f>IFERROR(IF(RIGHT(VLOOKUP($A71,csapatok!$A:$NN,BN$320,FALSE),5)="Csere",VLOOKUP(LEFT(VLOOKUP($A71,csapatok!$A:$NN,BN$320,FALSE),LEN(VLOOKUP($A71,csapatok!$A:$NN,BN$320,FALSE))-6),'csapat-ranglista'!$A:$FP,BN$321,FALSE)/8,VLOOKUP(VLOOKUP($A71,csapatok!$A:$NN,BN$320,FALSE),'csapat-ranglista'!$A:$FP,BN$321,FALSE)/4),0)</f>
        <v>0</v>
      </c>
      <c r="BO71" s="223">
        <f>IFERROR(IF(RIGHT(VLOOKUP($A71,csapatok!$A:$NN,BO$320,FALSE),5)="Csere",VLOOKUP(LEFT(VLOOKUP($A71,csapatok!$A:$NN,BO$320,FALSE),LEN(VLOOKUP($A71,csapatok!$A:$NN,BO$320,FALSE))-6),'csapat-ranglista'!$A:$FP,BO$321,FALSE)/8,VLOOKUP(VLOOKUP($A71,csapatok!$A:$NN,BO$320,FALSE),'csapat-ranglista'!$A:$FP,BO$321,FALSE)/4),0)</f>
        <v>0</v>
      </c>
      <c r="BP71" s="223">
        <f>IFERROR(IF(RIGHT(VLOOKUP($A71,csapatok!$A:$NN,BP$320,FALSE),5)="Csere",VLOOKUP(LEFT(VLOOKUP($A71,csapatok!$A:$NN,BP$320,FALSE),LEN(VLOOKUP($A71,csapatok!$A:$NN,BP$320,FALSE))-6),'csapat-ranglista'!$A:$FP,BP$321,FALSE)/8,VLOOKUP(VLOOKUP($A71,csapatok!$A:$NN,BP$320,FALSE),'csapat-ranglista'!$A:$FP,BP$321,FALSE)/4),0)</f>
        <v>0</v>
      </c>
      <c r="BQ71" s="223">
        <f>IFERROR(IF(RIGHT(VLOOKUP($A71,csapatok!$A:$NN,BQ$320,FALSE),5)="Csere",VLOOKUP(LEFT(VLOOKUP($A71,csapatok!$A:$NN,BQ$320,FALSE),LEN(VLOOKUP($A71,csapatok!$A:$NN,BQ$320,FALSE))-6),'csapat-ranglista'!$A:$FP,BQ$321,FALSE)/8,VLOOKUP(VLOOKUP($A71,csapatok!$A:$NN,BQ$320,FALSE),'csapat-ranglista'!$A:$FP,BQ$321,FALSE)/4),0)</f>
        <v>0</v>
      </c>
      <c r="BR71" s="223">
        <f>IFERROR(IF(RIGHT(VLOOKUP($A71,csapatok!$A:$NN,BR$320,FALSE),5)="Csere",VLOOKUP(LEFT(VLOOKUP($A71,csapatok!$A:$NN,BR$320,FALSE),LEN(VLOOKUP($A71,csapatok!$A:$NN,BR$320,FALSE))-6),'csapat-ranglista'!$A:$FP,BR$321,FALSE)/8,VLOOKUP(VLOOKUP($A71,csapatok!$A:$NN,BR$320,FALSE),'csapat-ranglista'!$A:$FP,BR$321,FALSE)/4),0)</f>
        <v>0</v>
      </c>
      <c r="BS71" s="223">
        <f>IFERROR(IF(RIGHT(VLOOKUP($A71,csapatok!$A:$NN,BS$320,FALSE),5)="Csere",VLOOKUP(LEFT(VLOOKUP($A71,csapatok!$A:$NN,BS$320,FALSE),LEN(VLOOKUP($A71,csapatok!$A:$NN,BS$320,FALSE))-6),'csapat-ranglista'!$A:$FP,BS$321,FALSE)/8,VLOOKUP(VLOOKUP($A71,csapatok!$A:$NN,BS$320,FALSE),'csapat-ranglista'!$A:$FP,BS$321,FALSE)/4),0)</f>
        <v>0</v>
      </c>
      <c r="BT71" s="223">
        <f>IFERROR(IF(RIGHT(VLOOKUP($A71,csapatok!$A:$NN,BT$320,FALSE),5)="Csere",VLOOKUP(LEFT(VLOOKUP($A71,csapatok!$A:$NN,BT$320,FALSE),LEN(VLOOKUP($A71,csapatok!$A:$NN,BT$320,FALSE))-6),'csapat-ranglista'!$A:$FP,BT$321,FALSE)/8,VLOOKUP(VLOOKUP($A71,csapatok!$A:$NN,BT$320,FALSE),'csapat-ranglista'!$A:$FP,BT$321,FALSE)/4),0)</f>
        <v>0</v>
      </c>
      <c r="BU71" s="223">
        <f>IFERROR(IF(RIGHT(VLOOKUP($A71,csapatok!$A:$NN,BU$320,FALSE),5)="Csere",VLOOKUP(LEFT(VLOOKUP($A71,csapatok!$A:$NN,BU$320,FALSE),LEN(VLOOKUP($A71,csapatok!$A:$NN,BU$320,FALSE))-6),'csapat-ranglista'!$A:$FP,BU$321,FALSE)/8,VLOOKUP(VLOOKUP($A71,csapatok!$A:$NN,BU$320,FALSE),'csapat-ranglista'!$A:$FP,BU$321,FALSE)/4),0)</f>
        <v>0</v>
      </c>
      <c r="BV71" s="223">
        <f>IFERROR(IF(RIGHT(VLOOKUP($A71,csapatok!$A:$NN,BV$320,FALSE),5)="Csere",VLOOKUP(LEFT(VLOOKUP($A71,csapatok!$A:$NN,BV$320,FALSE),LEN(VLOOKUP($A71,csapatok!$A:$NN,BV$320,FALSE))-6),'csapat-ranglista'!$A:$FP,BV$321,FALSE)/8,VLOOKUP(VLOOKUP($A71,csapatok!$A:$NN,BV$320,FALSE),'csapat-ranglista'!$A:$FP,BV$321,FALSE)/4),0)</f>
        <v>0</v>
      </c>
      <c r="BW71" s="223">
        <f>IFERROR(IF(RIGHT(VLOOKUP($A71,csapatok!$A:$NN,BW$320,FALSE),5)="Csere",VLOOKUP(LEFT(VLOOKUP($A71,csapatok!$A:$NN,BW$320,FALSE),LEN(VLOOKUP($A71,csapatok!$A:$NN,BW$320,FALSE))-6),'csapat-ranglista'!$A:$FP,BW$321,FALSE)/8,VLOOKUP(VLOOKUP($A71,csapatok!$A:$NN,BW$320,FALSE),'csapat-ranglista'!$A:$FP,BW$321,FALSE)/4),0)</f>
        <v>0</v>
      </c>
      <c r="BX71" s="223">
        <f>IFERROR(IF(RIGHT(VLOOKUP($A71,csapatok!$A:$NN,BX$320,FALSE),5)="Csere",VLOOKUP(LEFT(VLOOKUP($A71,csapatok!$A:$NN,BX$320,FALSE),LEN(VLOOKUP($A71,csapatok!$A:$NN,BX$320,FALSE))-6),'csapat-ranglista'!$A:$FP,BX$321,FALSE)/8,VLOOKUP(VLOOKUP($A71,csapatok!$A:$NN,BX$320,FALSE),'csapat-ranglista'!$A:$FP,BX$321,FALSE)/4),0)</f>
        <v>0</v>
      </c>
      <c r="BY71" s="223">
        <f>IFERROR(IF(RIGHT(VLOOKUP($A71,csapatok!$A:$NN,BY$320,FALSE),5)="Csere",VLOOKUP(LEFT(VLOOKUP($A71,csapatok!$A:$NN,BY$320,FALSE),LEN(VLOOKUP($A71,csapatok!$A:$NN,BY$320,FALSE))-6),'csapat-ranglista'!$A:$FP,BY$321,FALSE)/8,VLOOKUP(VLOOKUP($A71,csapatok!$A:$NN,BY$320,FALSE),'csapat-ranglista'!$A:$FP,BY$321,FALSE)/4),0)</f>
        <v>0</v>
      </c>
      <c r="BZ71" s="223">
        <f>IFERROR(IF(RIGHT(VLOOKUP($A71,csapatok!$A:$NN,BZ$320,FALSE),5)="Csere",VLOOKUP(LEFT(VLOOKUP($A71,csapatok!$A:$NN,BZ$320,FALSE),LEN(VLOOKUP($A71,csapatok!$A:$NN,BZ$320,FALSE))-6),'csapat-ranglista'!$A:$FP,BZ$321,FALSE)/8,VLOOKUP(VLOOKUP($A71,csapatok!$A:$NN,BZ$320,FALSE),'csapat-ranglista'!$A:$FP,BZ$321,FALSE)/4),0)</f>
        <v>0</v>
      </c>
      <c r="CA71" s="223">
        <f>IFERROR(IF(RIGHT(VLOOKUP($A71,csapatok!$A:$NN,CA$320,FALSE),5)="Csere",VLOOKUP(LEFT(VLOOKUP($A71,csapatok!$A:$NN,CA$320,FALSE),LEN(VLOOKUP($A71,csapatok!$A:$NN,CA$320,FALSE))-6),'csapat-ranglista'!$A:$FP,CA$321,FALSE)/8,VLOOKUP(VLOOKUP($A71,csapatok!$A:$NN,CA$320,FALSE),'csapat-ranglista'!$A:$FP,CA$321,FALSE)/4),0)</f>
        <v>0.47155908277758868</v>
      </c>
      <c r="CB71" s="223">
        <f>IFERROR(IF(RIGHT(VLOOKUP($A71,csapatok!$A:$NN,CB$320,FALSE),5)="Csere",VLOOKUP(LEFT(VLOOKUP($A71,csapatok!$A:$NN,CB$320,FALSE),LEN(VLOOKUP($A71,csapatok!$A:$NN,CB$320,FALSE))-6),'csapat-ranglista'!$A:$FP,CB$321,FALSE)/8,VLOOKUP(VLOOKUP($A71,csapatok!$A:$NN,CB$320,FALSE),'csapat-ranglista'!$A:$FP,CB$321,FALSE)/4),0)</f>
        <v>0</v>
      </c>
      <c r="CC71" s="223">
        <f>IFERROR(IF(RIGHT(VLOOKUP($A71,csapatok!$A:$NN,CC$320,FALSE),5)="Csere",VLOOKUP(LEFT(VLOOKUP($A71,csapatok!$A:$NN,CC$320,FALSE),LEN(VLOOKUP($A71,csapatok!$A:$NN,CC$320,FALSE))-6),'csapat-ranglista'!$A:$FP,CC$321,FALSE)/8,VLOOKUP(VLOOKUP($A71,csapatok!$A:$NN,CC$320,FALSE),'csapat-ranglista'!$A:$FP,CC$321,FALSE)/4),0)</f>
        <v>0</v>
      </c>
      <c r="CD71" s="223">
        <f>IFERROR(IF(RIGHT(VLOOKUP($A71,csapatok!$A:$NN,CD$320,FALSE),5)="Csere",VLOOKUP(LEFT(VLOOKUP($A71,csapatok!$A:$NN,CD$320,FALSE),LEN(VLOOKUP($A71,csapatok!$A:$NN,CD$320,FALSE))-6),'csapat-ranglista'!$A:$FP,CD$321,FALSE)/8,VLOOKUP(VLOOKUP($A71,csapatok!$A:$NN,CD$320,FALSE),'csapat-ranglista'!$A:$FP,CD$321,FALSE)/4),0)</f>
        <v>0</v>
      </c>
      <c r="CE71" s="223">
        <f>IFERROR(IF(RIGHT(VLOOKUP($A71,csapatok!$A:$NN,CE$320,FALSE),5)="Csere",VLOOKUP(LEFT(VLOOKUP($A71,csapatok!$A:$NN,CE$320,FALSE),LEN(VLOOKUP($A71,csapatok!$A:$NN,CE$320,FALSE))-6),'csapat-ranglista'!$A:$FP,CE$321,FALSE)/8,VLOOKUP(VLOOKUP($A71,csapatok!$A:$NN,CE$320,FALSE),'csapat-ranglista'!$A:$FP,CE$321,FALSE)/4),0)</f>
        <v>0</v>
      </c>
      <c r="CF71" s="223">
        <f>IFERROR(IF(RIGHT(VLOOKUP($A71,csapatok!$A:$NN,CF$320,FALSE),5)="Csere",VLOOKUP(LEFT(VLOOKUP($A71,csapatok!$A:$NN,CF$320,FALSE),LEN(VLOOKUP($A71,csapatok!$A:$NN,CF$320,FALSE))-6),'csapat-ranglista'!$A:$FP,CF$321,FALSE)/8,VLOOKUP(VLOOKUP($A71,csapatok!$A:$NN,CF$320,FALSE),'csapat-ranglista'!$A:$FP,CF$321,FALSE)/4),0)</f>
        <v>0</v>
      </c>
      <c r="CG71" s="223">
        <f>IFERROR(IF(RIGHT(VLOOKUP($A71,csapatok!$A:$NN,CG$320,FALSE),5)="Csere",VLOOKUP(LEFT(VLOOKUP($A71,csapatok!$A:$NN,CG$320,FALSE),LEN(VLOOKUP($A71,csapatok!$A:$NN,CG$320,FALSE))-6),'csapat-ranglista'!$A:$FP,CG$321,FALSE)/8,VLOOKUP(VLOOKUP($A71,csapatok!$A:$NN,CG$320,FALSE),'csapat-ranglista'!$A:$FP,CG$321,FALSE)/4),0)</f>
        <v>0</v>
      </c>
      <c r="CH71" s="223">
        <f>IFERROR(IF(RIGHT(VLOOKUP($A71,csapatok!$A:$NN,CH$320,FALSE),5)="Csere",VLOOKUP(LEFT(VLOOKUP($A71,csapatok!$A:$NN,CH$320,FALSE),LEN(VLOOKUP($A71,csapatok!$A:$NN,CH$320,FALSE))-6),'csapat-ranglista'!$A:$FP,CH$321,FALSE)/8,VLOOKUP(VLOOKUP($A71,csapatok!$A:$NN,CH$320,FALSE),'csapat-ranglista'!$A:$FP,CH$321,FALSE)/4),0)</f>
        <v>0</v>
      </c>
      <c r="CI71" s="223">
        <f>IFERROR(IF(RIGHT(VLOOKUP($A71,csapatok!$A:$NN,CI$320,FALSE),5)="Csere",VLOOKUP(LEFT(VLOOKUP($A71,csapatok!$A:$NN,CI$320,FALSE),LEN(VLOOKUP($A71,csapatok!$A:$NN,CI$320,FALSE))-6),'csapat-ranglista'!$A:$FP,CI$321,FALSE)/8,VLOOKUP(VLOOKUP($A71,csapatok!$A:$NN,CI$320,FALSE),'csapat-ranglista'!$A:$FP,CI$321,FALSE)/4),0)</f>
        <v>0</v>
      </c>
      <c r="CJ71" s="224">
        <f>versenyek!$IQ$11*IFERROR(VLOOKUP(VLOOKUP($A71,versenyek!IP:IR,3,FALSE),szabalyok!$A$16:$B$23,2,FALSE)/4,0)</f>
        <v>0</v>
      </c>
      <c r="CK71" s="224">
        <f>versenyek!$IT$11*IFERROR(VLOOKUP(VLOOKUP($A71,versenyek!IS:IU,3,FALSE),szabalyok!$A$16:$B$23,2,FALSE)/4,0)</f>
        <v>0</v>
      </c>
      <c r="CL71" s="223">
        <f>IFERROR(IF(RIGHT(VLOOKUP($A71,csapatok!$A:$NN,CL$320,FALSE),5)="Csere",VLOOKUP(LEFT(VLOOKUP($A71,csapatok!$A:$NN,CL$320,FALSE),LEN(VLOOKUP($A71,csapatok!$A:$NN,CL$320,FALSE))-6),'csapat-ranglista'!$A:$FP,CL$321,FALSE)/8,VLOOKUP(VLOOKUP($A71,csapatok!$A:$NN,CL$320,FALSE),'csapat-ranglista'!$A:$FP,CL$321,FALSE)/4),0)</f>
        <v>0</v>
      </c>
      <c r="CM71" s="223">
        <f>IFERROR(IF(RIGHT(VLOOKUP($A71,csapatok!$A:$NN,CM$320,FALSE),5)="Csere",VLOOKUP(LEFT(VLOOKUP($A71,csapatok!$A:$NN,CM$320,FALSE),LEN(VLOOKUP($A71,csapatok!$A:$NN,CM$320,FALSE))-6),'csapat-ranglista'!$A:$FP,CM$321,FALSE)/8,VLOOKUP(VLOOKUP($A71,csapatok!$A:$NN,CM$320,FALSE),'csapat-ranglista'!$A:$FP,CM$321,FALSE)/4),0)</f>
        <v>0</v>
      </c>
      <c r="CN71" s="223">
        <f>IFERROR(IF(RIGHT(VLOOKUP($A71,csapatok!$A:$NN,CN$320,FALSE),5)="Csere",VLOOKUP(LEFT(VLOOKUP($A71,csapatok!$A:$NN,CN$320,FALSE),LEN(VLOOKUP($A71,csapatok!$A:$NN,CN$320,FALSE))-6),'csapat-ranglista'!$A:$FP,CN$321,FALSE)/8,VLOOKUP(VLOOKUP($A71,csapatok!$A:$NN,CN$320,FALSE),'csapat-ranglista'!$A:$FP,CN$321,FALSE)/4),0)</f>
        <v>0</v>
      </c>
      <c r="CO71" s="223">
        <f>IFERROR(IF(RIGHT(VLOOKUP($A71,csapatok!$A:$NN,CO$320,FALSE),5)="Csere",VLOOKUP(LEFT(VLOOKUP($A71,csapatok!$A:$NN,CO$320,FALSE),LEN(VLOOKUP($A71,csapatok!$A:$NN,CO$320,FALSE))-6),'csapat-ranglista'!$A:$FP,CO$321,FALSE)/8,VLOOKUP(VLOOKUP($A71,csapatok!$A:$NN,CO$320,FALSE),'csapat-ranglista'!$A:$FP,CO$321,FALSE)/4),0)</f>
        <v>0</v>
      </c>
      <c r="CP71" s="223">
        <f>IFERROR(IF(RIGHT(VLOOKUP($A71,csapatok!$A:$NN,CP$320,FALSE),5)="Csere",VLOOKUP(LEFT(VLOOKUP($A71,csapatok!$A:$NN,CP$320,FALSE),LEN(VLOOKUP($A71,csapatok!$A:$NN,CP$320,FALSE))-6),'csapat-ranglista'!$A:$FP,CP$321,FALSE)/8,VLOOKUP(VLOOKUP($A71,csapatok!$A:$NN,CP$320,FALSE),'csapat-ranglista'!$A:$FP,CP$321,FALSE)/4),0)</f>
        <v>0</v>
      </c>
      <c r="CQ71" s="223">
        <f>IFERROR(IF(RIGHT(VLOOKUP($A71,csapatok!$A:$NN,CQ$320,FALSE),5)="Csere",VLOOKUP(LEFT(VLOOKUP($A71,csapatok!$A:$NN,CQ$320,FALSE),LEN(VLOOKUP($A71,csapatok!$A:$NN,CQ$320,FALSE))-6),'csapat-ranglista'!$A:$FP,CQ$321,FALSE)/8,VLOOKUP(VLOOKUP($A71,csapatok!$A:$NN,CQ$320,FALSE),'csapat-ranglista'!$A:$FP,CQ$321,FALSE)/4),0)</f>
        <v>0</v>
      </c>
      <c r="CR71" s="223">
        <f>IFERROR(IF(RIGHT(VLOOKUP($A71,csapatok!$A:$NN,CR$320,FALSE),5)="Csere",VLOOKUP(LEFT(VLOOKUP($A71,csapatok!$A:$NN,CR$320,FALSE),LEN(VLOOKUP($A71,csapatok!$A:$NN,CR$320,FALSE))-6),'csapat-ranglista'!$A:$FP,CR$321,FALSE)/8,VLOOKUP(VLOOKUP($A71,csapatok!$A:$NN,CR$320,FALSE),'csapat-ranglista'!$A:$FP,CR$321,FALSE)/4),0)</f>
        <v>0</v>
      </c>
      <c r="CS71" s="223">
        <f>IFERROR(IF(RIGHT(VLOOKUP($A71,csapatok!$A:$NN,CS$320,FALSE),5)="Csere",VLOOKUP(LEFT(VLOOKUP($A71,csapatok!$A:$NN,CS$320,FALSE),LEN(VLOOKUP($A71,csapatok!$A:$NN,CS$320,FALSE))-6),'csapat-ranglista'!$A:$FP,CS$321,FALSE)/8,VLOOKUP(VLOOKUP($A71,csapatok!$A:$NN,CS$320,FALSE),'csapat-ranglista'!$A:$FP,CS$321,FALSE)/4),0)</f>
        <v>0.69907502040344172</v>
      </c>
      <c r="CT71" s="223">
        <f>IFERROR(IF(RIGHT(VLOOKUP($A71,csapatok!$A:$NN,CT$320,FALSE),5)="Csere",VLOOKUP(LEFT(VLOOKUP($A71,csapatok!$A:$NN,CT$320,FALSE),LEN(VLOOKUP($A71,csapatok!$A:$NN,CT$320,FALSE))-6),'csapat-ranglista'!$A:$FP,CT$321,FALSE)/8,VLOOKUP(VLOOKUP($A71,csapatok!$A:$NN,CT$320,FALSE),'csapat-ranglista'!$A:$FP,CT$321,FALSE)/4),0)</f>
        <v>0</v>
      </c>
      <c r="CU71" s="223">
        <f>IFERROR(IF(RIGHT(VLOOKUP($A71,csapatok!$A:$NN,CU$320,FALSE),5)="Csere",VLOOKUP(LEFT(VLOOKUP($A71,csapatok!$A:$NN,CU$320,FALSE),LEN(VLOOKUP($A71,csapatok!$A:$NN,CU$320,FALSE))-6),'csapat-ranglista'!$A:$FP,CU$321,FALSE)/8,VLOOKUP(VLOOKUP($A71,csapatok!$A:$NN,CU$320,FALSE),'csapat-ranglista'!$A:$FP,CU$321,FALSE)/4),0)</f>
        <v>0</v>
      </c>
      <c r="CV71" s="223">
        <f>IFERROR(IF(RIGHT(VLOOKUP($A71,csapatok!$A:$NN,CV$320,FALSE),5)="Csere",VLOOKUP(LEFT(VLOOKUP($A71,csapatok!$A:$NN,CV$320,FALSE),LEN(VLOOKUP($A71,csapatok!$A:$NN,CV$320,FALSE))-6),'csapat-ranglista'!$A:$FP,CV$321,FALSE)/8,VLOOKUP(VLOOKUP($A71,csapatok!$A:$NN,CV$320,FALSE),'csapat-ranglista'!$A:$FP,CV$321,FALSE)/4),0)</f>
        <v>0</v>
      </c>
      <c r="CW71" s="223">
        <f>IFERROR(IF(RIGHT(VLOOKUP($A71,csapatok!$A:$NN,CW$320,FALSE),5)="Csere",VLOOKUP(LEFT(VLOOKUP($A71,csapatok!$A:$NN,CW$320,FALSE),LEN(VLOOKUP($A71,csapatok!$A:$NN,CW$320,FALSE))-6),'csapat-ranglista'!$A:$FP,CW$321,FALSE)/8,VLOOKUP(VLOOKUP($A71,csapatok!$A:$NN,CW$320,FALSE),'csapat-ranglista'!$A:$FP,CW$321,FALSE)/4),0)</f>
        <v>0</v>
      </c>
      <c r="CX71" s="223">
        <f>IFERROR(IF(RIGHT(VLOOKUP($A71,csapatok!$A:$NN,CX$320,FALSE),5)="Csere",VLOOKUP(LEFT(VLOOKUP($A71,csapatok!$A:$NN,CX$320,FALSE),LEN(VLOOKUP($A71,csapatok!$A:$NN,CX$320,FALSE))-6),'csapat-ranglista'!$A:$FP,CX$321,FALSE)/8,VLOOKUP(VLOOKUP($A71,csapatok!$A:$NN,CX$320,FALSE),'csapat-ranglista'!$A:$FP,CX$321,FALSE)/4),0)</f>
        <v>0</v>
      </c>
      <c r="CY71" s="223">
        <f>IFERROR(IF(RIGHT(VLOOKUP($A71,csapatok!$A:$NN,CY$320,FALSE),5)="Csere",VLOOKUP(LEFT(VLOOKUP($A71,csapatok!$A:$NN,CY$320,FALSE),LEN(VLOOKUP($A71,csapatok!$A:$NN,CY$320,FALSE))-6),'csapat-ranglista'!$A:$FP,CY$321,FALSE)/8,VLOOKUP(VLOOKUP($A71,csapatok!$A:$NN,CY$320,FALSE),'csapat-ranglista'!$A:$FP,CY$321,FALSE)/4),0)</f>
        <v>0</v>
      </c>
      <c r="CZ71" s="223">
        <f>IFERROR(IF(RIGHT(VLOOKUP($A71,csapatok!$A:$NN,CZ$320,FALSE),5)="Csere",VLOOKUP(LEFT(VLOOKUP($A71,csapatok!$A:$NN,CZ$320,FALSE),LEN(VLOOKUP($A71,csapatok!$A:$NN,CZ$320,FALSE))-6),'csapat-ranglista'!$A:$FP,CZ$321,FALSE)/8,VLOOKUP(VLOOKUP($A71,csapatok!$A:$NN,CZ$320,FALSE),'csapat-ranglista'!$A:$FP,CZ$321,FALSE)/4),0)</f>
        <v>0</v>
      </c>
      <c r="DA71" s="223">
        <f>IFERROR(IF(RIGHT(VLOOKUP($A71,csapatok!$A:$NN,DA$320,FALSE),5)="Csere",VLOOKUP(LEFT(VLOOKUP($A71,csapatok!$A:$NN,DA$320,FALSE),LEN(VLOOKUP($A71,csapatok!$A:$NN,DA$320,FALSE))-6),'csapat-ranglista'!$A:$FP,DA$321,FALSE)/8,VLOOKUP(VLOOKUP($A71,csapatok!$A:$NN,DA$320,FALSE),'csapat-ranglista'!$A:$FP,DA$321,FALSE)/4),0)</f>
        <v>0</v>
      </c>
      <c r="DB71" s="223">
        <f>IFERROR(IF(RIGHT(VLOOKUP($A71,csapatok!$A:$NN,DB$320,FALSE),5)="Csere",VLOOKUP(LEFT(VLOOKUP($A71,csapatok!$A:$NN,DB$320,FALSE),LEN(VLOOKUP($A71,csapatok!$A:$NN,DB$320,FALSE))-6),'csapat-ranglista'!$A:$FP,DB$321,FALSE)/8,VLOOKUP(VLOOKUP($A71,csapatok!$A:$NN,DB$320,FALSE),'csapat-ranglista'!$A:$FP,DB$321,FALSE)/4),0)</f>
        <v>0</v>
      </c>
      <c r="DC71" s="223">
        <f>IFERROR(IF(RIGHT(VLOOKUP($A71,csapatok!$A:$NN,DC$320,FALSE),5)="Csere",VLOOKUP(LEFT(VLOOKUP($A71,csapatok!$A:$NN,DC$320,FALSE),LEN(VLOOKUP($A71,csapatok!$A:$NN,DC$320,FALSE))-6),'csapat-ranglista'!$A:$FP,DC$321,FALSE)/8,VLOOKUP(VLOOKUP($A71,csapatok!$A:$NN,DC$320,FALSE),'csapat-ranglista'!$A:$FP,DC$321,FALSE)/4),0)</f>
        <v>0</v>
      </c>
      <c r="DD71" s="223">
        <f>IFERROR(IF(RIGHT(VLOOKUP($A71,csapatok!$A:$NN,DD$320,FALSE),5)="Csere",VLOOKUP(LEFT(VLOOKUP($A71,csapatok!$A:$NN,DD$320,FALSE),LEN(VLOOKUP($A71,csapatok!$A:$NN,DD$320,FALSE))-6),'csapat-ranglista'!$A:$FP,DD$321,FALSE)/8,VLOOKUP(VLOOKUP($A71,csapatok!$A:$NN,DD$320,FALSE),'csapat-ranglista'!$A:$FP,DD$321,FALSE)/4),0)</f>
        <v>0</v>
      </c>
      <c r="DE71" s="223">
        <f>IFERROR(IF(RIGHT(VLOOKUP($A71,csapatok!$A:$NN,DE$320,FALSE),5)="Csere",VLOOKUP(LEFT(VLOOKUP($A71,csapatok!$A:$NN,DE$320,FALSE),LEN(VLOOKUP($A71,csapatok!$A:$NN,DE$320,FALSE))-6),'csapat-ranglista'!$A:$FP,DE$321,FALSE)/8,VLOOKUP(VLOOKUP($A71,csapatok!$A:$NN,DE$320,FALSE),'csapat-ranglista'!$A:$FP,DE$321,FALSE)/4),0)</f>
        <v>0</v>
      </c>
      <c r="DF71" s="223">
        <f>IFERROR(IF(RIGHT(VLOOKUP($A71,csapatok!$A:$NN,DF$320,FALSE),5)="Csere",VLOOKUP(LEFT(VLOOKUP($A71,csapatok!$A:$NN,DF$320,FALSE),LEN(VLOOKUP($A71,csapatok!$A:$NN,DF$320,FALSE))-6),'csapat-ranglista'!$A:$FP,DF$321,FALSE)/8,VLOOKUP(VLOOKUP($A71,csapatok!$A:$NN,DF$320,FALSE),'csapat-ranglista'!$A:$FP,DF$321,FALSE)/4),0)</f>
        <v>0</v>
      </c>
      <c r="DG71" s="223">
        <f>IFERROR(IF(RIGHT(VLOOKUP($A71,csapatok!$A:$NN,DG$320,FALSE),5)="Csere",VLOOKUP(LEFT(VLOOKUP($A71,csapatok!$A:$NN,DG$320,FALSE),LEN(VLOOKUP($A71,csapatok!$A:$NN,DG$320,FALSE))-6),'csapat-ranglista'!$A:$FP,DG$321,FALSE)/8,VLOOKUP(VLOOKUP($A71,csapatok!$A:$NN,DG$320,FALSE),'csapat-ranglista'!$A:$FP,DG$321,FALSE)/4),0)</f>
        <v>0</v>
      </c>
      <c r="DH71" s="223">
        <f>IFERROR(IF(RIGHT(VLOOKUP($A71,csapatok!$A:$NN,DH$320,FALSE),5)="Csere",VLOOKUP(LEFT(VLOOKUP($A71,csapatok!$A:$NN,DH$320,FALSE),LEN(VLOOKUP($A71,csapatok!$A:$NN,DH$320,FALSE))-6),'csapat-ranglista'!$A:$FP,DH$321,FALSE)/8,VLOOKUP(VLOOKUP($A71,csapatok!$A:$NN,DH$320,FALSE),'csapat-ranglista'!$A:$FP,DH$321,FALSE)/4),0)</f>
        <v>7.155214895265245</v>
      </c>
      <c r="DI71" s="223">
        <f>IFERROR(IF(RIGHT(VLOOKUP($A71,csapatok!$A:$NN,DI$320,FALSE),5)="Csere",VLOOKUP(LEFT(VLOOKUP($A71,csapatok!$A:$NN,DI$320,FALSE),LEN(VLOOKUP($A71,csapatok!$A:$NN,DI$320,FALSE))-6),'csapat-ranglista'!$A:$FP,DI$321,FALSE)/8,VLOOKUP(VLOOKUP($A71,csapatok!$A:$NN,DI$320,FALSE),'csapat-ranglista'!$A:$FP,DI$321,FALSE)/4),0)</f>
        <v>0</v>
      </c>
      <c r="DJ71" s="223">
        <f>IFERROR(IF(RIGHT(VLOOKUP($A71,csapatok!$A:$NN,DJ$320,FALSE),5)="Csere",VLOOKUP(LEFT(VLOOKUP($A71,csapatok!$A:$NN,DJ$320,FALSE),LEN(VLOOKUP($A71,csapatok!$A:$NN,DJ$320,FALSE))-6),'csapat-ranglista'!$A:$FP,DJ$321,FALSE)/8,VLOOKUP(VLOOKUP($A71,csapatok!$A:$NN,DJ$320,FALSE),'csapat-ranglista'!$A:$FP,DJ$321,FALSE)/4),0)</f>
        <v>0</v>
      </c>
      <c r="DK71" s="223">
        <f>IFERROR(IF(RIGHT(VLOOKUP($A71,csapatok!$A:$NN,DK$320,FALSE),5)="Csere",VLOOKUP(LEFT(VLOOKUP($A71,csapatok!$A:$NN,DK$320,FALSE),LEN(VLOOKUP($A71,csapatok!$A:$NN,DK$320,FALSE))-6),'csapat-ranglista'!$A:$FP,DK$321,FALSE)/8,VLOOKUP(VLOOKUP($A71,csapatok!$A:$NN,DK$320,FALSE),'csapat-ranglista'!$A:$FP,DK$321,FALSE)/4),0)</f>
        <v>0</v>
      </c>
      <c r="DL71" s="223">
        <f>IFERROR(IF(RIGHT(VLOOKUP($A71,csapatok!$A:$NN,DL$320,FALSE),5)="Csere",VLOOKUP(LEFT(VLOOKUP($A71,csapatok!$A:$NN,DL$320,FALSE),LEN(VLOOKUP($A71,csapatok!$A:$NN,DL$320,FALSE))-6),'csapat-ranglista'!$A:$FP,DL$321,FALSE)/8,VLOOKUP(VLOOKUP($A71,csapatok!$A:$NN,DL$320,FALSE),'csapat-ranglista'!$A:$FP,DL$321,FALSE)/4),0)</f>
        <v>0</v>
      </c>
      <c r="DM71" s="223">
        <f>IFERROR(IF(RIGHT(VLOOKUP($A71,csapatok!$A:$NN,DM$320,FALSE),5)="Csere",VLOOKUP(LEFT(VLOOKUP($A71,csapatok!$A:$NN,DM$320,FALSE),LEN(VLOOKUP($A71,csapatok!$A:$NN,DM$320,FALSE))-6),'csapat-ranglista'!$A:$FP,DM$321,FALSE)/8,VLOOKUP(VLOOKUP($A71,csapatok!$A:$NN,DM$320,FALSE),'csapat-ranglista'!$A:$FP,DM$321,FALSE)/4),0)</f>
        <v>0</v>
      </c>
      <c r="DN71" s="223">
        <f>IFERROR(IF(RIGHT(VLOOKUP($A71,csapatok!$A:$NN,DN$320,FALSE),5)="Csere",VLOOKUP(LEFT(VLOOKUP($A71,csapatok!$A:$NN,DN$320,FALSE),LEN(VLOOKUP($A71,csapatok!$A:$NN,DN$320,FALSE))-6),'csapat-ranglista'!$A:$FP,DN$321,FALSE)/8,VLOOKUP(VLOOKUP($A71,csapatok!$A:$NN,DN$320,FALSE),'csapat-ranglista'!$A:$FP,DN$321,FALSE)/4),0)</f>
        <v>0</v>
      </c>
      <c r="DO71" s="224">
        <f>versenyek!$MF$11*IFERROR(VLOOKUP(VLOOKUP($A71,versenyek!ME:MG,3,FALSE),szabalyok!$A$16:$B$23,2,FALSE)/4,0)</f>
        <v>0</v>
      </c>
      <c r="DP71" s="224">
        <f>versenyek!$MI$11*IFERROR(VLOOKUP(VLOOKUP($A71,versenyek!MH:MJ,3,FALSE),szabalyok!$A$16:$B$23,2,FALSE)/4,0)</f>
        <v>0</v>
      </c>
      <c r="DQ71" s="223">
        <f>IFERROR(IF(RIGHT(VLOOKUP($A71,csapatok!$A:$NN,DQ$320,FALSE),5)="Csere",VLOOKUP(LEFT(VLOOKUP($A71,csapatok!$A:$NN,DQ$320,FALSE),LEN(VLOOKUP($A71,csapatok!$A:$NN,DQ$320,FALSE))-6),'csapat-ranglista'!$A:$FP,DQ$321,FALSE)/8,VLOOKUP(VLOOKUP($A71,csapatok!$A:$NN,DQ$320,FALSE),'csapat-ranglista'!$A:$FP,DQ$321,FALSE)/4),0)</f>
        <v>0</v>
      </c>
      <c r="DR71" s="223">
        <f>IFERROR(IF(RIGHT(VLOOKUP($A71,csapatok!$A:$NN,DR$320,FALSE),5)="Csere",VLOOKUP(LEFT(VLOOKUP($A71,csapatok!$A:$NN,DR$320,FALSE),LEN(VLOOKUP($A71,csapatok!$A:$NN,DR$320,FALSE))-6),'csapat-ranglista'!$A:$FP,DR$321,FALSE)/8,VLOOKUP(VLOOKUP($A71,csapatok!$A:$NN,DR$320,FALSE),'csapat-ranglista'!$A:$FP,DR$321,FALSE)/4),0)</f>
        <v>0</v>
      </c>
      <c r="DS71" s="223">
        <f>IFERROR(IF(RIGHT(VLOOKUP($A71,csapatok!$A:$NN,DS$320,FALSE),5)="Csere",VLOOKUP(LEFT(VLOOKUP($A71,csapatok!$A:$NN,DS$320,FALSE),LEN(VLOOKUP($A71,csapatok!$A:$NN,DS$320,FALSE))-6),'csapat-ranglista'!$A:$FP,DS$321,FALSE)/8,VLOOKUP(VLOOKUP($A71,csapatok!$A:$NN,DS$320,FALSE),'csapat-ranglista'!$A:$FP,DS$321,FALSE)/4),0)</f>
        <v>0</v>
      </c>
      <c r="DT71" s="223">
        <f>IFERROR(IF(RIGHT(VLOOKUP($A71,csapatok!$A:$NN,DT$320,FALSE),5)="Csere",VLOOKUP(LEFT(VLOOKUP($A71,csapatok!$A:$NN,DT$320,FALSE),LEN(VLOOKUP($A71,csapatok!$A:$NN,DT$320,FALSE))-6),'csapat-ranglista'!$A:$FP,DT$321,FALSE)/8,VLOOKUP(VLOOKUP($A71,csapatok!$A:$NN,DT$320,FALSE),'csapat-ranglista'!$A:$FP,DT$321,FALSE)/4),0)</f>
        <v>0</v>
      </c>
      <c r="DU71" s="223">
        <f>IFERROR(IF(RIGHT(VLOOKUP($A71,csapatok!$A:$NN,DU$320,FALSE),5)="Csere",VLOOKUP(LEFT(VLOOKUP($A71,csapatok!$A:$NN,DU$320,FALSE),LEN(VLOOKUP($A71,csapatok!$A:$NN,DU$320,FALSE))-6),'csapat-ranglista'!$A:$FP,DU$321,FALSE)/8,VLOOKUP(VLOOKUP($A71,csapatok!$A:$NN,DU$320,FALSE),'csapat-ranglista'!$A:$FP,DU$321,FALSE)/4),0)</f>
        <v>0</v>
      </c>
      <c r="DV71" s="223">
        <f>IFERROR(IF(RIGHT(VLOOKUP($A71,csapatok!$A:$NN,DV$320,FALSE),5)="Csere",VLOOKUP(LEFT(VLOOKUP($A71,csapatok!$A:$NN,DV$320,FALSE),LEN(VLOOKUP($A71,csapatok!$A:$NN,DV$320,FALSE))-6),'csapat-ranglista'!$A:$FP,DV$321,FALSE)/8,VLOOKUP(VLOOKUP($A71,csapatok!$A:$NN,DV$320,FALSE),'csapat-ranglista'!$A:$FP,DV$321,FALSE)/4),0)</f>
        <v>0</v>
      </c>
      <c r="DW71" s="223">
        <f>IFERROR(IF(RIGHT(VLOOKUP($A71,csapatok!$A:$NN,DW$320,FALSE),5)="Csere",VLOOKUP(LEFT(VLOOKUP($A71,csapatok!$A:$NN,DW$320,FALSE),LEN(VLOOKUP($A71,csapatok!$A:$NN,DW$320,FALSE))-6),'csapat-ranglista'!$A:$FP,DW$321,FALSE)/8,VLOOKUP(VLOOKUP($A71,csapatok!$A:$NN,DW$320,FALSE),'csapat-ranglista'!$A:$FP,DW$321,FALSE)/4),0)</f>
        <v>0</v>
      </c>
      <c r="DX71" s="223">
        <f>IFERROR(IF(RIGHT(VLOOKUP($A71,csapatok!$A:$NN,DX$320,FALSE),5)="Csere",VLOOKUP(LEFT(VLOOKUP($A71,csapatok!$A:$NN,DX$320,FALSE),LEN(VLOOKUP($A71,csapatok!$A:$NN,DX$320,FALSE))-6),'csapat-ranglista'!$A:$FP,DX$321,FALSE)/8,VLOOKUP(VLOOKUP($A71,csapatok!$A:$NN,DX$320,FALSE),'csapat-ranglista'!$A:$FP,DX$321,FALSE)/4),0)</f>
        <v>0</v>
      </c>
      <c r="DY71" s="223">
        <f>IFERROR(IF(RIGHT(VLOOKUP($A71,csapatok!$A:$NN,DY$320,FALSE),5)="Csere",VLOOKUP(LEFT(VLOOKUP($A71,csapatok!$A:$NN,DY$320,FALSE),LEN(VLOOKUP($A71,csapatok!$A:$NN,DY$320,FALSE))-6),'csapat-ranglista'!$A:$FP,DY$321,FALSE)/8,VLOOKUP(VLOOKUP($A71,csapatok!$A:$NN,DY$320,FALSE),'csapat-ranglista'!$A:$FP,DY$321,FALSE)/4),0)</f>
        <v>0</v>
      </c>
      <c r="DZ71" s="223">
        <f>IFERROR(IF(RIGHT(VLOOKUP($A71,csapatok!$A:$NN,DZ$320,FALSE),5)="Csere",VLOOKUP(LEFT(VLOOKUP($A71,csapatok!$A:$NN,DZ$320,FALSE),LEN(VLOOKUP($A71,csapatok!$A:$NN,DZ$320,FALSE))-6),'csapat-ranglista'!$A:$FP,DZ$321,FALSE)/8,VLOOKUP(VLOOKUP($A71,csapatok!$A:$NN,DZ$320,FALSE),'csapat-ranglista'!$A:$FP,DZ$321,FALSE)/4),0)</f>
        <v>0</v>
      </c>
      <c r="EA71" s="223">
        <f>IFERROR(IF(RIGHT(VLOOKUP($A71,csapatok!$A:$NN,EA$320,FALSE),5)="Csere",VLOOKUP(LEFT(VLOOKUP($A71,csapatok!$A:$NN,EA$320,FALSE),LEN(VLOOKUP($A71,csapatok!$A:$NN,EA$320,FALSE))-6),'csapat-ranglista'!$A:$FP,EA$321,FALSE)/8,VLOOKUP(VLOOKUP($A71,csapatok!$A:$NN,EA$320,FALSE),'csapat-ranglista'!$A:$FP,EA$321,FALSE)/4),0)</f>
        <v>0</v>
      </c>
      <c r="EB71" s="223">
        <f>IFERROR(IF(RIGHT(VLOOKUP($A71,csapatok!$A:$NN,EB$320,FALSE),5)="Csere",VLOOKUP(LEFT(VLOOKUP($A71,csapatok!$A:$NN,EB$320,FALSE),LEN(VLOOKUP($A71,csapatok!$A:$NN,EB$320,FALSE))-6),'csapat-ranglista'!$A:$FP,EB$321,FALSE)/8,VLOOKUP(VLOOKUP($A71,csapatok!$A:$NN,EB$320,FALSE),'csapat-ranglista'!$A:$FP,EB$321,FALSE)/4),0)</f>
        <v>0</v>
      </c>
      <c r="EC71" s="223">
        <f>IFERROR(IF(RIGHT(VLOOKUP($A71,csapatok!$A:$NN,EC$320,FALSE),5)="Csere",VLOOKUP(LEFT(VLOOKUP($A71,csapatok!$A:$NN,EC$320,FALSE),LEN(VLOOKUP($A71,csapatok!$A:$NN,EC$320,FALSE))-6),'csapat-ranglista'!$A:$FP,EC$321,FALSE)/8,VLOOKUP(VLOOKUP($A71,csapatok!$A:$NN,EC$320,FALSE),'csapat-ranglista'!$A:$FP,EC$321,FALSE)/4),0)</f>
        <v>0</v>
      </c>
      <c r="ED71" s="223">
        <f>IFERROR(IF(RIGHT(VLOOKUP($A71,csapatok!$A:$NN,ED$320,FALSE),5)="Csere",VLOOKUP(LEFT(VLOOKUP($A71,csapatok!$A:$NN,ED$320,FALSE),LEN(VLOOKUP($A71,csapatok!$A:$NN,ED$320,FALSE))-6),'csapat-ranglista'!$A:$FP,ED$321,FALSE)/8,VLOOKUP(VLOOKUP($A71,csapatok!$A:$NN,ED$320,FALSE),'csapat-ranglista'!$A:$FP,ED$321,FALSE)/4),0)</f>
        <v>0</v>
      </c>
      <c r="EE71" s="223">
        <f>IFERROR(IF(RIGHT(VLOOKUP($A71,csapatok!$A:$NN,EE$320,FALSE),5)="Csere",VLOOKUP(LEFT(VLOOKUP($A71,csapatok!$A:$NN,EE$320,FALSE),LEN(VLOOKUP($A71,csapatok!$A:$NN,EE$320,FALSE))-6),'csapat-ranglista'!$A:$FP,EE$321,FALSE)/8,VLOOKUP(VLOOKUP($A71,csapatok!$A:$NN,EE$320,FALSE),'csapat-ranglista'!$A:$FP,EE$321,FALSE)/4),0)</f>
        <v>0</v>
      </c>
      <c r="EF71" s="223">
        <f>IFERROR(IF(RIGHT(VLOOKUP($A71,csapatok!$A:$NN,EF$320,FALSE),5)="Csere",VLOOKUP(LEFT(VLOOKUP($A71,csapatok!$A:$NN,EF$320,FALSE),LEN(VLOOKUP($A71,csapatok!$A:$NN,EF$320,FALSE))-6),'csapat-ranglista'!$A:$FP,EF$321,FALSE)/8,VLOOKUP(VLOOKUP($A71,csapatok!$A:$NN,EF$320,FALSE),'csapat-ranglista'!$A:$FP,EF$321,FALSE)/4),0)</f>
        <v>0</v>
      </c>
      <c r="EG71" s="223">
        <f>IFERROR(IF(RIGHT(VLOOKUP($A71,csapatok!$A:$NN,EG$320,FALSE),5)="Csere",VLOOKUP(LEFT(VLOOKUP($A71,csapatok!$A:$NN,EG$320,FALSE),LEN(VLOOKUP($A71,csapatok!$A:$NN,EG$320,FALSE))-6),'csapat-ranglista'!$A:$FP,EG$321,FALSE)/8,VLOOKUP(VLOOKUP($A71,csapatok!$A:$NN,EG$320,FALSE),'csapat-ranglista'!$A:$FP,EG$321,FALSE)/4),0)</f>
        <v>0</v>
      </c>
      <c r="EH71" s="223">
        <f>IFERROR(IF(RIGHT(VLOOKUP($A71,csapatok!$A:$NN,EH$320,FALSE),5)="Csere",VLOOKUP(LEFT(VLOOKUP($A71,csapatok!$A:$NN,EH$320,FALSE),LEN(VLOOKUP($A71,csapatok!$A:$NN,EH$320,FALSE))-6),'csapat-ranglista'!$A:$FP,EH$321,FALSE)/8,VLOOKUP(VLOOKUP($A71,csapatok!$A:$NN,EH$320,FALSE),'csapat-ranglista'!$A:$FP,EH$321,FALSE)/4),0)</f>
        <v>0</v>
      </c>
      <c r="EI71" s="223">
        <f>IFERROR(IF(RIGHT(VLOOKUP($A71,csapatok!$A:$NN,EI$320,FALSE),5)="Csere",VLOOKUP(LEFT(VLOOKUP($A71,csapatok!$A:$NN,EI$320,FALSE),LEN(VLOOKUP($A71,csapatok!$A:$NN,EI$320,FALSE))-6),'csapat-ranglista'!$A:$FP,EI$321,FALSE)/8,VLOOKUP(VLOOKUP($A71,csapatok!$A:$NN,EI$320,FALSE),'csapat-ranglista'!$A:$FP,EI$321,FALSE)/4),0)</f>
        <v>0</v>
      </c>
      <c r="EJ71" s="223">
        <f>IFERROR(IF(RIGHT(VLOOKUP($A71,csapatok!$A:$NN,EJ$320,FALSE),5)="Csere",VLOOKUP(LEFT(VLOOKUP($A71,csapatok!$A:$NN,EJ$320,FALSE),LEN(VLOOKUP($A71,csapatok!$A:$NN,EJ$320,FALSE))-6),'csapat-ranglista'!$A:$FP,EJ$321,FALSE)/8,VLOOKUP(VLOOKUP($A71,csapatok!$A:$NN,EJ$320,FALSE),'csapat-ranglista'!$A:$FP,EJ$321,FALSE)/4),0)</f>
        <v>0</v>
      </c>
      <c r="EK71" s="223">
        <f>IFERROR(IF(RIGHT(VLOOKUP($A71,csapatok!$A:$NN,EK$320,FALSE),5)="Csere",VLOOKUP(LEFT(VLOOKUP($A71,csapatok!$A:$NN,EK$320,FALSE),LEN(VLOOKUP($A71,csapatok!$A:$NN,EK$320,FALSE))-6),'csapat-ranglista'!$A:$FP,EK$321,FALSE)/8,VLOOKUP(VLOOKUP($A71,csapatok!$A:$NN,EK$320,FALSE),'csapat-ranglista'!$A:$FP,EK$321,FALSE)/4),0)</f>
        <v>0</v>
      </c>
      <c r="EL71" s="223">
        <f>IFERROR(IF(RIGHT(VLOOKUP($A71,csapatok!$A:$NN,EL$320,FALSE),5)="Csere",VLOOKUP(LEFT(VLOOKUP($A71,csapatok!$A:$NN,EL$320,FALSE),LEN(VLOOKUP($A71,csapatok!$A:$NN,EL$320,FALSE))-6),'csapat-ranglista'!$A:$FP,EL$321,FALSE)/8,VLOOKUP(VLOOKUP($A71,csapatok!$A:$NN,EL$320,FALSE),'csapat-ranglista'!$A:$FP,EL$321,FALSE)/4),0)</f>
        <v>0</v>
      </c>
      <c r="EM71" s="223">
        <f>IFERROR(IF(RIGHT(VLOOKUP($A71,csapatok!$A:$NN,EM$320,FALSE),5)="Csere",VLOOKUP(LEFT(VLOOKUP($A71,csapatok!$A:$NN,EM$320,FALSE),LEN(VLOOKUP($A71,csapatok!$A:$NN,EM$320,FALSE))-6),'csapat-ranglista'!$A:$FP,EM$321,FALSE)/8,VLOOKUP(VLOOKUP($A71,csapatok!$A:$NN,EM$320,FALSE),'csapat-ranglista'!$A:$FP,EM$321,FALSE)/4),0)</f>
        <v>0</v>
      </c>
      <c r="EN71" s="223">
        <f>IFERROR(IF(RIGHT(VLOOKUP($A71,csapatok!$A:$NN,EN$320,FALSE),5)="Csere",VLOOKUP(LEFT(VLOOKUP($A71,csapatok!$A:$NN,EN$320,FALSE),LEN(VLOOKUP($A71,csapatok!$A:$NN,EN$320,FALSE))-6),'csapat-ranglista'!$A:$FP,EN$321,FALSE)/8,VLOOKUP(VLOOKUP($A71,csapatok!$A:$NN,EN$320,FALSE),'csapat-ranglista'!$A:$FP,EN$321,FALSE)/4),0)</f>
        <v>0</v>
      </c>
      <c r="EO71" s="223">
        <f>IFERROR(IF(RIGHT(VLOOKUP($A71,csapatok!$A:$NN,EO$320,FALSE),5)="Csere",VLOOKUP(LEFT(VLOOKUP($A71,csapatok!$A:$NN,EO$320,FALSE),LEN(VLOOKUP($A71,csapatok!$A:$NN,EO$320,FALSE))-6),'csapat-ranglista'!$A:$FP,EO$321,FALSE)/8,VLOOKUP(VLOOKUP($A71,csapatok!$A:$NN,EO$320,FALSE),'csapat-ranglista'!$A:$FP,EO$321,FALSE)/4),0)</f>
        <v>0</v>
      </c>
      <c r="EP71" s="223">
        <f>IFERROR(IF(RIGHT(VLOOKUP($A71,csapatok!$A:$NN,EP$320,FALSE),5)="Csere",VLOOKUP(LEFT(VLOOKUP($A71,csapatok!$A:$NN,EP$320,FALSE),LEN(VLOOKUP($A71,csapatok!$A:$NN,EP$320,FALSE))-6),'csapat-ranglista'!$A:$FP,EP$321,FALSE)/8,VLOOKUP(VLOOKUP($A71,csapatok!$A:$NN,EP$320,FALSE),'csapat-ranglista'!$A:$FP,EP$321,FALSE)/4),0)</f>
        <v>0</v>
      </c>
      <c r="EQ71" s="223">
        <f>IFERROR(IF(RIGHT(VLOOKUP($A71,csapatok!$A:$NN,EQ$320,FALSE),5)="Csere",VLOOKUP(LEFT(VLOOKUP($A71,csapatok!$A:$NN,EQ$320,FALSE),LEN(VLOOKUP($A71,csapatok!$A:$NN,EQ$320,FALSE))-6),'csapat-ranglista'!$A:$FP,EQ$321,FALSE)/8,VLOOKUP(VLOOKUP($A71,csapatok!$A:$NN,EQ$320,FALSE),'csapat-ranglista'!$A:$FP,EQ$321,FALSE)/4),0)</f>
        <v>0</v>
      </c>
      <c r="ER71" s="223">
        <f>IFERROR(IF(RIGHT(VLOOKUP($A71,csapatok!$A:$NN,ER$320,FALSE),5)="Csere",VLOOKUP(LEFT(VLOOKUP($A71,csapatok!$A:$NN,ER$320,FALSE),LEN(VLOOKUP($A71,csapatok!$A:$NN,ER$320,FALSE))-6),'csapat-ranglista'!$A:$FP,ER$321,FALSE)/8,VLOOKUP(VLOOKUP($A71,csapatok!$A:$NN,ER$320,FALSE),'csapat-ranglista'!$A:$FP,ER$321,FALSE)/4),0)</f>
        <v>0</v>
      </c>
      <c r="ES71" s="223">
        <f>IFERROR(IF(RIGHT(VLOOKUP($A71,csapatok!$A:$NN,ES$320,FALSE),5)="Csere",VLOOKUP(LEFT(VLOOKUP($A71,csapatok!$A:$NN,ES$320,FALSE),LEN(VLOOKUP($A71,csapatok!$A:$NN,ES$320,FALSE))-6),'csapat-ranglista'!$A:$FP,ES$321,FALSE)/8,VLOOKUP(VLOOKUP($A71,csapatok!$A:$NN,ES$320,FALSE),'csapat-ranglista'!$A:$FP,ES$321,FALSE)/4),0)</f>
        <v>0</v>
      </c>
      <c r="ET71" s="223">
        <f>IFERROR(IF(RIGHT(VLOOKUP($A71,csapatok!$A:$NN,ET$320,FALSE),5)="Csere",VLOOKUP(LEFT(VLOOKUP($A71,csapatok!$A:$NN,ET$320,FALSE),LEN(VLOOKUP($A71,csapatok!$A:$NN,ET$320,FALSE))-6),'csapat-ranglista'!$A:$FP,ET$321,FALSE)/8,VLOOKUP(VLOOKUP($A71,csapatok!$A:$NN,ET$320,FALSE),'csapat-ranglista'!$A:$FP,ET$321,FALSE)/4),0)</f>
        <v>0</v>
      </c>
      <c r="EU71" s="223">
        <f>IFERROR(IF(RIGHT(VLOOKUP($A71,csapatok!$A:$NN,EU$320,FALSE),5)="Csere",VLOOKUP(LEFT(VLOOKUP($A71,csapatok!$A:$NN,EU$320,FALSE),LEN(VLOOKUP($A71,csapatok!$A:$NN,EU$320,FALSE))-6),'csapat-ranglista'!$A:$FP,EU$321,FALSE)/8,VLOOKUP(VLOOKUP($A71,csapatok!$A:$NN,EU$320,FALSE),'csapat-ranglista'!$A:$FP,EU$321,FALSE)/4),0)</f>
        <v>0</v>
      </c>
      <c r="EV71" s="223">
        <f>IFERROR(IF(RIGHT(VLOOKUP($A71,csapatok!$A:$NN,EV$320,FALSE),5)="Csere",VLOOKUP(LEFT(VLOOKUP($A71,csapatok!$A:$NN,EV$320,FALSE),LEN(VLOOKUP($A71,csapatok!$A:$NN,EV$320,FALSE))-6),'csapat-ranglista'!$A:$FP,EV$321,FALSE)/8,VLOOKUP(VLOOKUP($A71,csapatok!$A:$NN,EV$320,FALSE),'csapat-ranglista'!$A:$FP,EV$321,FALSE)/4),0)</f>
        <v>0</v>
      </c>
      <c r="EW71" s="223">
        <f>IFERROR(IF(RIGHT(VLOOKUP($A71,csapatok!$A:$NN,EW$320,FALSE),5)="Csere",VLOOKUP(LEFT(VLOOKUP($A71,csapatok!$A:$NN,EW$320,FALSE),LEN(VLOOKUP($A71,csapatok!$A:$NN,EW$320,FALSE))-6),'csapat-ranglista'!$A:$FP,EW$321,FALSE)/8,VLOOKUP(VLOOKUP($A71,csapatok!$A:$NN,EW$320,FALSE),'csapat-ranglista'!$A:$FP,EW$321,FALSE)/4),0)</f>
        <v>0</v>
      </c>
      <c r="EX71" s="223">
        <f>IFERROR(IF(RIGHT(VLOOKUP($A71,csapatok!$A:$NN,EX$320,FALSE),5)="Csere",VLOOKUP(LEFT(VLOOKUP($A71,csapatok!$A:$NN,EX$320,FALSE),LEN(VLOOKUP($A71,csapatok!$A:$NN,EX$320,FALSE))-6),'csapat-ranglista'!$A:$FP,EX$321,FALSE)/8,VLOOKUP(VLOOKUP($A71,csapatok!$A:$NN,EX$320,FALSE),'csapat-ranglista'!$A:$FP,EX$321,FALSE)/4),0)</f>
        <v>9.4175376857010775</v>
      </c>
      <c r="EY71" s="223">
        <f>IFERROR(IF(RIGHT(VLOOKUP($A71,csapatok!$A:$NN,EY$320,FALSE),5)="Csere",VLOOKUP(LEFT(VLOOKUP($A71,csapatok!$A:$NN,EY$320,FALSE),LEN(VLOOKUP($A71,csapatok!$A:$NN,EY$320,FALSE))-6),'csapat-ranglista'!$A:$FP,EY$321,FALSE)/8,VLOOKUP(VLOOKUP($A71,csapatok!$A:$NN,EY$320,FALSE),'csapat-ranglista'!$A:$FP,EY$321,FALSE)/4),0)</f>
        <v>0</v>
      </c>
      <c r="EZ71" s="223">
        <f>IFERROR(IF(RIGHT(VLOOKUP($A71,csapatok!$A:$NN,EZ$320,FALSE),5)="Csere",VLOOKUP(LEFT(VLOOKUP($A71,csapatok!$A:$NN,EZ$320,FALSE),LEN(VLOOKUP($A71,csapatok!$A:$NN,EZ$320,FALSE))-6),'csapat-ranglista'!$A:$FP,EZ$321,FALSE)/8,VLOOKUP(VLOOKUP($A71,csapatok!$A:$NN,EZ$320,FALSE),'csapat-ranglista'!$A:$FP,EZ$321,FALSE)/4),0)</f>
        <v>0</v>
      </c>
      <c r="FA71" s="223">
        <f>IFERROR(IF(RIGHT(VLOOKUP($A71,csapatok!$A:$NN,FA$320,FALSE),5)="Csere",VLOOKUP(LEFT(VLOOKUP($A71,csapatok!$A:$NN,FA$320,FALSE),LEN(VLOOKUP($A71,csapatok!$A:$NN,FA$320,FALSE))-6),'csapat-ranglista'!$A:$FP,FA$321,FALSE)/8,VLOOKUP(VLOOKUP($A71,csapatok!$A:$NN,FA$320,FALSE),'csapat-ranglista'!$A:$FP,FA$321,FALSE)/4),0)</f>
        <v>0</v>
      </c>
      <c r="FB71" s="223">
        <f>IFERROR(IF(RIGHT(VLOOKUP($A71,csapatok!$A:$NN,FB$320,FALSE),5)="Csere",VLOOKUP(LEFT(VLOOKUP($A71,csapatok!$A:$NN,FB$320,FALSE),LEN(VLOOKUP($A71,csapatok!$A:$NN,FB$320,FALSE))-6),'csapat-ranglista'!$A:$FP,FB$321,FALSE)/8,VLOOKUP(VLOOKUP($A71,csapatok!$A:$NN,FB$320,FALSE),'csapat-ranglista'!$A:$FP,FB$321,FALSE)/4),0)</f>
        <v>0</v>
      </c>
      <c r="FC71" s="223">
        <f>IFERROR(IF(RIGHT(VLOOKUP($A71,csapatok!$A:$NN,FC$320,FALSE),5)="Csere",VLOOKUP(LEFT(VLOOKUP($A71,csapatok!$A:$NN,FC$320,FALSE),LEN(VLOOKUP($A71,csapatok!$A:$NN,FC$320,FALSE))-6),'csapat-ranglista'!$A:$FP,FC$321,FALSE)/8,VLOOKUP(VLOOKUP($A71,csapatok!$A:$NN,FC$320,FALSE),'csapat-ranglista'!$A:$FP,FC$321,FALSE)/4),0)</f>
        <v>0</v>
      </c>
      <c r="FD71" s="224">
        <f>versenyek!$QY$11*IFERROR(VLOOKUP(VLOOKUP($A71,versenyek!QX:QZ,3,FALSE),szabalyok!$A$16:$B$23,2,FALSE)/4,0)</f>
        <v>0</v>
      </c>
      <c r="FE71" s="224">
        <f>versenyek!$RB$11*IFERROR(VLOOKUP(VLOOKUP($A71,versenyek!RA:RC,3,FALSE),szabalyok!$A$16:$B$23,2,FALSE)/4,0)</f>
        <v>0</v>
      </c>
      <c r="FF71" s="223">
        <f>IFERROR(IF(RIGHT(VLOOKUP($A71,csapatok!$A:$NN,FF$320,FALSE),5)="Csere",VLOOKUP(LEFT(VLOOKUP($A71,csapatok!$A:$NN,FF$320,FALSE),LEN(VLOOKUP($A71,csapatok!$A:$NN,FF$320,FALSE))-6),'csapat-ranglista'!$A:$FP,FF$321,FALSE)/8,VLOOKUP(VLOOKUP($A71,csapatok!$A:$NN,FF$320,FALSE),'csapat-ranglista'!$A:$FP,FF$321,FALSE)/4),0)</f>
        <v>0</v>
      </c>
      <c r="FG71" s="223">
        <f>IFERROR(IF(RIGHT(VLOOKUP($A71,csapatok!$A:$NN,FG$320,FALSE),5)="Csere",VLOOKUP(LEFT(VLOOKUP($A71,csapatok!$A:$NN,FG$320,FALSE),LEN(VLOOKUP($A71,csapatok!$A:$NN,FG$320,FALSE))-6),'csapat-ranglista'!$A:$FP,FG$321,FALSE)/8,VLOOKUP(VLOOKUP($A71,csapatok!$A:$NN,FG$320,FALSE),'csapat-ranglista'!$A:$FP,FG$321,FALSE)/4),0)</f>
        <v>0</v>
      </c>
      <c r="FH71" s="223">
        <f>IFERROR(IF(RIGHT(VLOOKUP($A71,csapatok!$A:$NN,FH$320,FALSE),5)="Csere",VLOOKUP(LEFT(VLOOKUP($A71,csapatok!$A:$NN,FH$320,FALSE),LEN(VLOOKUP($A71,csapatok!$A:$NN,FH$320,FALSE))-6),'csapat-ranglista'!$A:$FP,FH$321,FALSE)/8,VLOOKUP(VLOOKUP($A71,csapatok!$A:$NN,FH$320,FALSE),'csapat-ranglista'!$A:$FP,FH$321,FALSE)/4),0)</f>
        <v>0</v>
      </c>
      <c r="FI71" s="223">
        <f>IFERROR(IF(RIGHT(VLOOKUP($A71,csapatok!$A:$NN,FI$320,FALSE),5)="Csere",VLOOKUP(LEFT(VLOOKUP($A71,csapatok!$A:$NN,FI$320,FALSE),LEN(VLOOKUP($A71,csapatok!$A:$NN,FI$320,FALSE))-6),'csapat-ranglista'!$A:$FP,FI$321,FALSE)/8,VLOOKUP(VLOOKUP($A71,csapatok!$A:$NN,FI$320,FALSE),'csapat-ranglista'!$A:$FP,FI$321,FALSE)/4),0)</f>
        <v>0</v>
      </c>
      <c r="FJ71" s="223">
        <f>IFERROR(IF(RIGHT(VLOOKUP($A71,csapatok!$A:$NN,FJ$320,FALSE),5)="Csere",VLOOKUP(LEFT(VLOOKUP($A71,csapatok!$A:$NN,FJ$320,FALSE),LEN(VLOOKUP($A71,csapatok!$A:$NN,FJ$320,FALSE))-6),'csapat-ranglista'!$A:$FP,FJ$321,FALSE)/8,VLOOKUP(VLOOKUP($A71,csapatok!$A:$NN,FJ$320,FALSE),'csapat-ranglista'!$A:$FP,FJ$321,FALSE)/4),0)</f>
        <v>0</v>
      </c>
      <c r="FK71" s="223">
        <f>IFERROR(IF(RIGHT(VLOOKUP($A71,csapatok!$A:$NN,FK$320,FALSE),5)="Csere",VLOOKUP(LEFT(VLOOKUP($A71,csapatok!$A:$NN,FK$320,FALSE),LEN(VLOOKUP($A71,csapatok!$A:$NN,FK$320,FALSE))-6),'csapat-ranglista'!$A:$FP,FK$321,FALSE)/8,VLOOKUP(VLOOKUP($A71,csapatok!$A:$NN,FK$320,FALSE),'csapat-ranglista'!$A:$FP,FK$321,FALSE)/4),0)</f>
        <v>0</v>
      </c>
      <c r="FL71" s="223">
        <f>IFERROR(IF(RIGHT(VLOOKUP($A71,csapatok!$A:$NN,FL$320,FALSE),5)="Csere",VLOOKUP(LEFT(VLOOKUP($A71,csapatok!$A:$NN,FL$320,FALSE),LEN(VLOOKUP($A71,csapatok!$A:$NN,FL$320,FALSE))-6),'csapat-ranglista'!$A:$FP,FL$321,FALSE)/8,VLOOKUP(VLOOKUP($A71,csapatok!$A:$NN,FL$320,FALSE),'csapat-ranglista'!$A:$FP,FL$321,FALSE)/4),0)</f>
        <v>0</v>
      </c>
      <c r="FM71" s="223">
        <f>IFERROR(IF(RIGHT(VLOOKUP($A71,csapatok!$A:$NN,FM$320,FALSE),5)="Csere",VLOOKUP(LEFT(VLOOKUP($A71,csapatok!$A:$NN,FM$320,FALSE),LEN(VLOOKUP($A71,csapatok!$A:$NN,FM$320,FALSE))-6),'csapat-ranglista'!$A:$FP,FM$321,FALSE)/8,VLOOKUP(VLOOKUP($A71,csapatok!$A:$NN,FM$320,FALSE),'csapat-ranglista'!$A:$FP,FM$321,FALSE)/4),0)</f>
        <v>0</v>
      </c>
      <c r="FN71" s="223">
        <f>IFERROR(IF(RIGHT(VLOOKUP($A71,csapatok!$A:$NN,FN$320,FALSE),5)="Csere",VLOOKUP(LEFT(VLOOKUP($A71,csapatok!$A:$NN,FN$320,FALSE),LEN(VLOOKUP($A71,csapatok!$A:$NN,FN$320,FALSE))-6),'csapat-ranglista'!$A:$FP,FN$321,FALSE)/8,VLOOKUP(VLOOKUP($A71,csapatok!$A:$NN,FN$320,FALSE),'csapat-ranglista'!$A:$FP,FN$321,FALSE)/4),0)</f>
        <v>3.2354468214419732</v>
      </c>
      <c r="FO71" s="223">
        <f>IFERROR(IF(RIGHT(VLOOKUP($A71,csapatok!$A:$NN,FO$320,FALSE),5)="Csere",VLOOKUP(LEFT(VLOOKUP($A71,csapatok!$A:$NN,FO$320,FALSE),LEN(VLOOKUP($A71,csapatok!$A:$NN,FO$320,FALSE))-6),'csapat-ranglista'!$A:$FP,FO$321,FALSE)/8,VLOOKUP(VLOOKUP($A71,csapatok!$A:$NN,FO$320,FALSE),'csapat-ranglista'!$A:$FP,FO$321,FALSE)/4),0)</f>
        <v>0</v>
      </c>
      <c r="FP71" s="223">
        <f>IFERROR(IF(RIGHT(VLOOKUP($A71,csapatok!$A:$NN,FP$320,FALSE),5)="Csere",VLOOKUP(LEFT(VLOOKUP($A71,csapatok!$A:$NN,FP$320,FALSE),LEN(VLOOKUP($A71,csapatok!$A:$NN,FP$320,FALSE))-6),'csapat-ranglista'!$A:$FP,FP$321,FALSE)/8,VLOOKUP(VLOOKUP($A71,csapatok!$A:$NN,FP$320,FALSE),'csapat-ranglista'!$A:$FP,FP$321,FALSE)/4),0)</f>
        <v>0</v>
      </c>
      <c r="FQ71" s="223">
        <f>IFERROR(IF(RIGHT(VLOOKUP($A71,csapatok!$A:$NN,FQ$320,FALSE),5)="Csere",VLOOKUP(LEFT(VLOOKUP($A71,csapatok!$A:$NN,FQ$320,FALSE),LEN(VLOOKUP($A71,csapatok!$A:$NN,FQ$320,FALSE))-6),'csapat-ranglista'!$A:$FP,FQ$321,FALSE)/8,VLOOKUP(VLOOKUP($A71,csapatok!$A:$NN,FQ$320,FALSE),'csapat-ranglista'!$A:$FP,FQ$321,FALSE)/4),0)</f>
        <v>0</v>
      </c>
      <c r="FR71" s="223">
        <f>IFERROR(IF(RIGHT(VLOOKUP($A71,csapatok!$A:$NN,FR$320,FALSE),5)="Csere",VLOOKUP(LEFT(VLOOKUP($A71,csapatok!$A:$NN,FR$320,FALSE),LEN(VLOOKUP($A71,csapatok!$A:$NN,FR$320,FALSE))-6),'csapat-ranglista'!$A:$FP,FR$321,FALSE)/8,VLOOKUP(VLOOKUP($A71,csapatok!$A:$NN,FR$320,FALSE),'csapat-ranglista'!$A:$FP,FR$321,FALSE)/4),0)</f>
        <v>0</v>
      </c>
      <c r="FS71" s="223">
        <f>IFERROR(IF(RIGHT(VLOOKUP($A71,csapatok!$A:$NN,FS$320,FALSE),5)="Csere",VLOOKUP(LEFT(VLOOKUP($A71,csapatok!$A:$NN,FS$320,FALSE),LEN(VLOOKUP($A71,csapatok!$A:$NN,FS$320,FALSE))-6),'csapat-ranglista'!$A:$FP,FS$321,FALSE)/8,VLOOKUP(VLOOKUP($A71,csapatok!$A:$NN,FS$320,FALSE),'csapat-ranglista'!$A:$FP,FS$321,FALSE)/4),0)</f>
        <v>0</v>
      </c>
      <c r="FT71" s="223">
        <f>IFERROR(IF(RIGHT(VLOOKUP($A71,csapatok!$A:$NN,FT$320,FALSE),5)="Csere",VLOOKUP(LEFT(VLOOKUP($A71,csapatok!$A:$NN,FT$320,FALSE),LEN(VLOOKUP($A71,csapatok!$A:$NN,FT$320,FALSE))-6),'csapat-ranglista'!$A:$FP,FT$321,FALSE)/8,VLOOKUP(VLOOKUP($A71,csapatok!$A:$NN,FT$320,FALSE),'csapat-ranglista'!$A:$FP,FT$321,FALSE)/4),0)</f>
        <v>0</v>
      </c>
      <c r="FU71" s="223">
        <f>IFERROR(IF(RIGHT(VLOOKUP($A71,csapatok!$A:$NN,FU$320,FALSE),5)="Csere",VLOOKUP(LEFT(VLOOKUP($A71,csapatok!$A:$NN,FU$320,FALSE),LEN(VLOOKUP($A71,csapatok!$A:$NN,FU$320,FALSE))-6),'csapat-ranglista'!$A:$FP,FU$321,FALSE)/8,VLOOKUP(VLOOKUP($A71,csapatok!$A:$NN,FU$320,FALSE),'csapat-ranglista'!$A:$FP,FU$321,FALSE)/4),0)</f>
        <v>0</v>
      </c>
      <c r="FV71" s="223">
        <f>IFERROR(IF(RIGHT(VLOOKUP($A71,csapatok!$A:$NN,FV$320,FALSE),5)="Csere",VLOOKUP(LEFT(VLOOKUP($A71,csapatok!$A:$NN,FV$320,FALSE),LEN(VLOOKUP($A71,csapatok!$A:$NN,FV$320,FALSE))-6),'csapat-ranglista'!$A:$FP,FV$321,FALSE)/8,VLOOKUP(VLOOKUP($A71,csapatok!$A:$NN,FV$320,FALSE),'csapat-ranglista'!$A:$FP,FV$321,FALSE)/4),0)</f>
        <v>0</v>
      </c>
      <c r="FW71" s="223">
        <f>IFERROR(IF(RIGHT(VLOOKUP($A71,csapatok!$A:$NN,FW$320,FALSE),5)="Csere",VLOOKUP(LEFT(VLOOKUP($A71,csapatok!$A:$NN,FW$320,FALSE),LEN(VLOOKUP($A71,csapatok!$A:$NN,FW$320,FALSE))-6),'csapat-ranglista'!$A:$FP,FW$321,FALSE)/8,VLOOKUP(VLOOKUP($A71,csapatok!$A:$NN,FW$320,FALSE),'csapat-ranglista'!$A:$FP,FW$321,FALSE)/4),0)</f>
        <v>0</v>
      </c>
      <c r="FX71" s="223">
        <f>IFERROR(IF(RIGHT(VLOOKUP($A71,csapatok!$A:$NN,FX$320,FALSE),5)="Csere",VLOOKUP(LEFT(VLOOKUP($A71,csapatok!$A:$NN,FX$320,FALSE),LEN(VLOOKUP($A71,csapatok!$A:$NN,FX$320,FALSE))-6),'csapat-ranglista'!$A:$FP,FX$321,FALSE)/8,VLOOKUP(VLOOKUP($A71,csapatok!$A:$NN,FX$320,FALSE),'csapat-ranglista'!$A:$FP,FX$321,FALSE)/4),0)</f>
        <v>0</v>
      </c>
      <c r="FY71" s="223">
        <f>IFERROR(IF(RIGHT(VLOOKUP($A71,csapatok!$A:$NN,FY$320,FALSE),5)="Csere",VLOOKUP(LEFT(VLOOKUP($A71,csapatok!$A:$NN,FY$320,FALSE),LEN(VLOOKUP($A71,csapatok!$A:$NN,FY$320,FALSE))-6),'csapat-ranglista'!$A:$FP,FY$321,FALSE)/8,VLOOKUP(VLOOKUP($A71,csapatok!$A:$NN,FY$320,FALSE),'csapat-ranglista'!$A:$FP,FY$321,FALSE)/4),0)</f>
        <v>0</v>
      </c>
      <c r="FZ71" s="223">
        <f>IFERROR(IF(RIGHT(VLOOKUP($A71,csapatok!$A:$NN,FZ$320,FALSE),5)="Csere",VLOOKUP(LEFT(VLOOKUP($A71,csapatok!$A:$NN,FZ$320,FALSE),LEN(VLOOKUP($A71,csapatok!$A:$NN,FZ$320,FALSE))-6),'csapat-ranglista'!$A:$FP,FZ$321,FALSE)/8,VLOOKUP(VLOOKUP($A71,csapatok!$A:$NN,FZ$320,FALSE),'csapat-ranglista'!$A:$FP,FZ$321,FALSE)/4),0)</f>
        <v>0</v>
      </c>
      <c r="GA71" s="223">
        <f>IFERROR(IF(RIGHT(VLOOKUP($A71,csapatok!$A:$NN,GA$320,FALSE),5)="Csere",VLOOKUP(LEFT(VLOOKUP($A71,csapatok!$A:$NN,GA$320,FALSE),LEN(VLOOKUP($A71,csapatok!$A:$NN,GA$320,FALSE))-6),'csapat-ranglista'!$A:$FP,GA$321,FALSE)/8,VLOOKUP(VLOOKUP($A71,csapatok!$A:$NN,GA$320,FALSE),'csapat-ranglista'!$A:$FP,GA$321,FALSE)/4),0)</f>
        <v>0</v>
      </c>
      <c r="GB71" s="223">
        <f>IFERROR(IF(RIGHT(VLOOKUP($A71,csapatok!$A:$NN,GB$320,FALSE),5)="Csere",VLOOKUP(LEFT(VLOOKUP($A71,csapatok!$A:$NN,GB$320,FALSE),LEN(VLOOKUP($A71,csapatok!$A:$NN,GB$320,FALSE))-6),'csapat-ranglista'!$A:$FP,GB$321,FALSE)/8,VLOOKUP(VLOOKUP($A71,csapatok!$A:$NN,GB$320,FALSE),'csapat-ranglista'!$A:$FP,GB$321,FALSE)/4),0)</f>
        <v>0</v>
      </c>
      <c r="GC71" s="223">
        <f>IFERROR(IF(RIGHT(VLOOKUP($A71,csapatok!$A:$NN,GC$320,FALSE),5)="Csere",VLOOKUP(LEFT(VLOOKUP($A71,csapatok!$A:$NN,GC$320,FALSE),LEN(VLOOKUP($A71,csapatok!$A:$NN,GC$320,FALSE))-6),'csapat-ranglista'!$A:$FP,GC$321,FALSE)/8,VLOOKUP(VLOOKUP($A71,csapatok!$A:$NN,GC$320,FALSE),'csapat-ranglista'!$A:$FP,GC$321,FALSE)/4),0)</f>
        <v>0</v>
      </c>
      <c r="GD71" s="247">
        <f>SUM(EQ71:GC71)</f>
        <v>12.652984507143051</v>
      </c>
    </row>
    <row r="72" spans="1:186">
      <c r="A72" s="32" t="s">
        <v>149</v>
      </c>
      <c r="B72" s="2">
        <v>29748</v>
      </c>
      <c r="C72" s="131" t="str">
        <f>IF(B72=0,"",IF(B72&lt;$C$1,"felnőtt","ifi"))</f>
        <v>felnőtt</v>
      </c>
      <c r="D72" s="32" t="s">
        <v>9</v>
      </c>
      <c r="E72" s="45">
        <v>72</v>
      </c>
      <c r="F72" s="32">
        <v>0</v>
      </c>
      <c r="G72" s="32">
        <v>0</v>
      </c>
      <c r="H72" s="32">
        <v>3.1696393630270014</v>
      </c>
      <c r="I72" s="32">
        <v>0</v>
      </c>
      <c r="J72" s="32">
        <v>7.4758539917251614</v>
      </c>
      <c r="K72" s="32">
        <v>0</v>
      </c>
      <c r="L72" s="32">
        <v>0</v>
      </c>
      <c r="M72" s="32">
        <v>0</v>
      </c>
      <c r="N72" s="32">
        <v>31.01137426743886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f>IFERROR(IF(RIGHT(VLOOKUP($A72,csapatok!$A:$BL,X$320,FALSE),5)="Csere",VLOOKUP(LEFT(VLOOKUP($A72,csapatok!$A:$BL,X$320,FALSE),LEN(VLOOKUP($A72,csapatok!$A:$BL,X$320,FALSE))-6),'csapat-ranglista'!$A:$FP,X$321,FALSE)/8,VLOOKUP(VLOOKUP($A72,csapatok!$A:$BL,X$320,FALSE),'csapat-ranglista'!$A:$FP,X$321,FALSE)/4),0)</f>
        <v>0</v>
      </c>
      <c r="Y72" s="32">
        <f>IFERROR(IF(RIGHT(VLOOKUP($A72,csapatok!$A:$BL,Y$320,FALSE),5)="Csere",VLOOKUP(LEFT(VLOOKUP($A72,csapatok!$A:$BL,Y$320,FALSE),LEN(VLOOKUP($A72,csapatok!$A:$BL,Y$320,FALSE))-6),'csapat-ranglista'!$A:$FP,Y$321,FALSE)/8,VLOOKUP(VLOOKUP($A72,csapatok!$A:$BL,Y$320,FALSE),'csapat-ranglista'!$A:$FP,Y$321,FALSE)/4),0)</f>
        <v>0</v>
      </c>
      <c r="Z72" s="32">
        <f>IFERROR(IF(RIGHT(VLOOKUP($A72,csapatok!$A:$BL,Z$320,FALSE),5)="Csere",VLOOKUP(LEFT(VLOOKUP($A72,csapatok!$A:$BL,Z$320,FALSE),LEN(VLOOKUP($A72,csapatok!$A:$BL,Z$320,FALSE))-6),'csapat-ranglista'!$A:$FP,Z$321,FALSE)/8,VLOOKUP(VLOOKUP($A72,csapatok!$A:$BL,Z$320,FALSE),'csapat-ranglista'!$A:$FP,Z$321,FALSE)/4),0)</f>
        <v>0</v>
      </c>
      <c r="AA72" s="32">
        <f>IFERROR(IF(RIGHT(VLOOKUP($A72,csapatok!$A:$BL,AA$320,FALSE),5)="Csere",VLOOKUP(LEFT(VLOOKUP($A72,csapatok!$A:$BL,AA$320,FALSE),LEN(VLOOKUP($A72,csapatok!$A:$BL,AA$320,FALSE))-6),'csapat-ranglista'!$A:$FP,AA$321,FALSE)/8,VLOOKUP(VLOOKUP($A72,csapatok!$A:$BL,AA$320,FALSE),'csapat-ranglista'!$A:$FP,AA$321,FALSE)/4),0)</f>
        <v>0</v>
      </c>
      <c r="AB72" s="223">
        <f>IFERROR(IF(RIGHT(VLOOKUP($A72,csapatok!$A:$BL,AB$320,FALSE),5)="Csere",VLOOKUP(LEFT(VLOOKUP($A72,csapatok!$A:$BL,AB$320,FALSE),LEN(VLOOKUP($A72,csapatok!$A:$BL,AB$320,FALSE))-6),'csapat-ranglista'!$A:$FP,AB$321,FALSE)/8,VLOOKUP(VLOOKUP($A72,csapatok!$A:$BL,AB$320,FALSE),'csapat-ranglista'!$A:$FP,AB$321,FALSE)/4),0)</f>
        <v>0</v>
      </c>
      <c r="AC72" s="223">
        <f>IFERROR(IF(RIGHT(VLOOKUP($A72,csapatok!$A:$BL,AC$320,FALSE),5)="Csere",VLOOKUP(LEFT(VLOOKUP($A72,csapatok!$A:$BL,AC$320,FALSE),LEN(VLOOKUP($A72,csapatok!$A:$BL,AC$320,FALSE))-6),'csapat-ranglista'!$A:$FP,AC$321,FALSE)/8,VLOOKUP(VLOOKUP($A72,csapatok!$A:$BL,AC$320,FALSE),'csapat-ranglista'!$A:$FP,AC$321,FALSE)/4),0)</f>
        <v>0</v>
      </c>
      <c r="AD72" s="223">
        <f>IFERROR(IF(RIGHT(VLOOKUP($A72,csapatok!$A:$BL,AD$320,FALSE),5)="Csere",VLOOKUP(LEFT(VLOOKUP($A72,csapatok!$A:$BL,AD$320,FALSE),LEN(VLOOKUP($A72,csapatok!$A:$BL,AD$320,FALSE))-6),'csapat-ranglista'!$A:$FP,AD$321,FALSE)/8,VLOOKUP(VLOOKUP($A72,csapatok!$A:$BL,AD$320,FALSE),'csapat-ranglista'!$A:$FP,AD$321,FALSE)/4),0)</f>
        <v>0</v>
      </c>
      <c r="AE72" s="223">
        <f>IFERROR(IF(RIGHT(VLOOKUP($A72,csapatok!$A:$BL,AE$320,FALSE),5)="Csere",VLOOKUP(LEFT(VLOOKUP($A72,csapatok!$A:$BL,AE$320,FALSE),LEN(VLOOKUP($A72,csapatok!$A:$BL,AE$320,FALSE))-6),'csapat-ranglista'!$A:$FP,AE$321,FALSE)/8,VLOOKUP(VLOOKUP($A72,csapatok!$A:$BL,AE$320,FALSE),'csapat-ranglista'!$A:$FP,AE$321,FALSE)/4),0)</f>
        <v>0</v>
      </c>
      <c r="AF72" s="223">
        <f>IFERROR(IF(RIGHT(VLOOKUP($A72,csapatok!$A:$BL,AF$320,FALSE),5)="Csere",VLOOKUP(LEFT(VLOOKUP($A72,csapatok!$A:$BL,AF$320,FALSE),LEN(VLOOKUP($A72,csapatok!$A:$BL,AF$320,FALSE))-6),'csapat-ranglista'!$A:$FP,AF$321,FALSE)/8,VLOOKUP(VLOOKUP($A72,csapatok!$A:$BL,AF$320,FALSE),'csapat-ranglista'!$A:$FP,AF$321,FALSE)/4),0)</f>
        <v>0</v>
      </c>
      <c r="AG72" s="223">
        <f>IFERROR(IF(RIGHT(VLOOKUP($A72,csapatok!$A:$BL,AG$320,FALSE),5)="Csere",VLOOKUP(LEFT(VLOOKUP($A72,csapatok!$A:$BL,AG$320,FALSE),LEN(VLOOKUP($A72,csapatok!$A:$BL,AG$320,FALSE))-6),'csapat-ranglista'!$A:$FP,AG$321,FALSE)/8,VLOOKUP(VLOOKUP($A72,csapatok!$A:$BL,AG$320,FALSE),'csapat-ranglista'!$A:$FP,AG$321,FALSE)/4),0)</f>
        <v>0</v>
      </c>
      <c r="AH72" s="223">
        <f>IFERROR(IF(RIGHT(VLOOKUP($A72,csapatok!$A:$BL,AH$320,FALSE),5)="Csere",VLOOKUP(LEFT(VLOOKUP($A72,csapatok!$A:$BL,AH$320,FALSE),LEN(VLOOKUP($A72,csapatok!$A:$BL,AH$320,FALSE))-6),'csapat-ranglista'!$A:$FP,AH$321,FALSE)/8,VLOOKUP(VLOOKUP($A72,csapatok!$A:$BL,AH$320,FALSE),'csapat-ranglista'!$A:$FP,AH$321,FALSE)/4),0)</f>
        <v>0</v>
      </c>
      <c r="AI72" s="223">
        <f>IFERROR(IF(RIGHT(VLOOKUP($A72,csapatok!$A:$BL,AI$320,FALSE),5)="Csere",VLOOKUP(LEFT(VLOOKUP($A72,csapatok!$A:$BL,AI$320,FALSE),LEN(VLOOKUP($A72,csapatok!$A:$BL,AI$320,FALSE))-6),'csapat-ranglista'!$A:$FP,AI$321,FALSE)/8,VLOOKUP(VLOOKUP($A72,csapatok!$A:$BL,AI$320,FALSE),'csapat-ranglista'!$A:$FP,AI$321,FALSE)/4),0)</f>
        <v>0</v>
      </c>
      <c r="AJ72" s="223">
        <f>IFERROR(IF(RIGHT(VLOOKUP($A72,csapatok!$A:$BL,AJ$320,FALSE),5)="Csere",VLOOKUP(LEFT(VLOOKUP($A72,csapatok!$A:$BL,AJ$320,FALSE),LEN(VLOOKUP($A72,csapatok!$A:$BL,AJ$320,FALSE))-6),'csapat-ranglista'!$A:$FP,AJ$321,FALSE)/8,VLOOKUP(VLOOKUP($A72,csapatok!$A:$BL,AJ$320,FALSE),'csapat-ranglista'!$A:$FP,AJ$321,FALSE)/2),0)</f>
        <v>0</v>
      </c>
      <c r="AK72" s="223">
        <f>IFERROR(IF(RIGHT(VLOOKUP($A72,csapatok!$A:$CN,AK$320,FALSE),5)="Csere",VLOOKUP(LEFT(VLOOKUP($A72,csapatok!$A:$CN,AK$320,FALSE),LEN(VLOOKUP($A72,csapatok!$A:$CN,AK$320,FALSE))-6),'csapat-ranglista'!$A:$FP,AK$321,FALSE)/8,VLOOKUP(VLOOKUP($A72,csapatok!$A:$CN,AK$320,FALSE),'csapat-ranglista'!$A:$FP,AK$321,FALSE)/4),0)</f>
        <v>0</v>
      </c>
      <c r="AL72" s="223">
        <f>IFERROR(IF(RIGHT(VLOOKUP($A72,csapatok!$A:$CN,AL$320,FALSE),5)="Csere",VLOOKUP(LEFT(VLOOKUP($A72,csapatok!$A:$CN,AL$320,FALSE),LEN(VLOOKUP($A72,csapatok!$A:$CN,AL$320,FALSE))-6),'csapat-ranglista'!$A:$FP,AL$321,FALSE)/8,VLOOKUP(VLOOKUP($A72,csapatok!$A:$CN,AL$320,FALSE),'csapat-ranglista'!$A:$FP,AL$321,FALSE)/4),0)</f>
        <v>0</v>
      </c>
      <c r="AM72" s="223">
        <f>IFERROR(IF(RIGHT(VLOOKUP($A72,csapatok!$A:$CN,AM$320,FALSE),5)="Csere",VLOOKUP(LEFT(VLOOKUP($A72,csapatok!$A:$CN,AM$320,FALSE),LEN(VLOOKUP($A72,csapatok!$A:$CN,AM$320,FALSE))-6),'csapat-ranglista'!$A:$FP,AM$321,FALSE)/8,VLOOKUP(VLOOKUP($A72,csapatok!$A:$CN,AM$320,FALSE),'csapat-ranglista'!$A:$FP,AM$321,FALSE)/4),0)</f>
        <v>0</v>
      </c>
      <c r="AN72" s="223">
        <f>IFERROR(IF(RIGHT(VLOOKUP($A72,csapatok!$A:$CN,AN$320,FALSE),5)="Csere",VLOOKUP(LEFT(VLOOKUP($A72,csapatok!$A:$CN,AN$320,FALSE),LEN(VLOOKUP($A72,csapatok!$A:$CN,AN$320,FALSE))-6),'csapat-ranglista'!$A:$FP,AN$321,FALSE)/8,VLOOKUP(VLOOKUP($A72,csapatok!$A:$CN,AN$320,FALSE),'csapat-ranglista'!$A:$FP,AN$321,FALSE)/4),0)</f>
        <v>0</v>
      </c>
      <c r="AO72" s="223">
        <f>IFERROR(IF(RIGHT(VLOOKUP($A72,csapatok!$A:$CN,AO$320,FALSE),5)="Csere",VLOOKUP(LEFT(VLOOKUP($A72,csapatok!$A:$CN,AO$320,FALSE),LEN(VLOOKUP($A72,csapatok!$A:$CN,AO$320,FALSE))-6),'csapat-ranglista'!$A:$FP,AO$321,FALSE)/8,VLOOKUP(VLOOKUP($A72,csapatok!$A:$CN,AO$320,FALSE),'csapat-ranglista'!$A:$FP,AO$321,FALSE)/4),0)</f>
        <v>0</v>
      </c>
      <c r="AP72" s="223">
        <f>IFERROR(IF(RIGHT(VLOOKUP($A72,csapatok!$A:$CN,AP$320,FALSE),5)="Csere",VLOOKUP(LEFT(VLOOKUP($A72,csapatok!$A:$CN,AP$320,FALSE),LEN(VLOOKUP($A72,csapatok!$A:$CN,AP$320,FALSE))-6),'csapat-ranglista'!$A:$FP,AP$321,FALSE)/8,VLOOKUP(VLOOKUP($A72,csapatok!$A:$CN,AP$320,FALSE),'csapat-ranglista'!$A:$FP,AP$321,FALSE)/4),0)</f>
        <v>0</v>
      </c>
      <c r="AQ72" s="223">
        <f>IFERROR(IF(RIGHT(VLOOKUP($A72,csapatok!$A:$CN,AQ$320,FALSE),5)="Csere",VLOOKUP(LEFT(VLOOKUP($A72,csapatok!$A:$CN,AQ$320,FALSE),LEN(VLOOKUP($A72,csapatok!$A:$CN,AQ$320,FALSE))-6),'csapat-ranglista'!$A:$FP,AQ$321,FALSE)/8,VLOOKUP(VLOOKUP($A72,csapatok!$A:$CN,AQ$320,FALSE),'csapat-ranglista'!$A:$FP,AQ$321,FALSE)/4),0)</f>
        <v>0</v>
      </c>
      <c r="AR72" s="223">
        <f>IFERROR(IF(RIGHT(VLOOKUP($A72,csapatok!$A:$CN,AR$320,FALSE),5)="Csere",VLOOKUP(LEFT(VLOOKUP($A72,csapatok!$A:$CN,AR$320,FALSE),LEN(VLOOKUP($A72,csapatok!$A:$CN,AR$320,FALSE))-6),'csapat-ranglista'!$A:$FP,AR$321,FALSE)/8,VLOOKUP(VLOOKUP($A72,csapatok!$A:$CN,AR$320,FALSE),'csapat-ranglista'!$A:$FP,AR$321,FALSE)/4),0)</f>
        <v>0</v>
      </c>
      <c r="AS72" s="223">
        <f>IFERROR(IF(RIGHT(VLOOKUP($A72,csapatok!$A:$CN,AS$320,FALSE),5)="Csere",VLOOKUP(LEFT(VLOOKUP($A72,csapatok!$A:$CN,AS$320,FALSE),LEN(VLOOKUP($A72,csapatok!$A:$CN,AS$320,FALSE))-6),'csapat-ranglista'!$A:$FP,AS$321,FALSE)/8,VLOOKUP(VLOOKUP($A72,csapatok!$A:$CN,AS$320,FALSE),'csapat-ranglista'!$A:$FP,AS$321,FALSE)/4),0)</f>
        <v>0</v>
      </c>
      <c r="AT72" s="223">
        <f>IFERROR(IF(RIGHT(VLOOKUP($A72,csapatok!$A:$CN,AT$320,FALSE),5)="Csere",VLOOKUP(LEFT(VLOOKUP($A72,csapatok!$A:$CN,AT$320,FALSE),LEN(VLOOKUP($A72,csapatok!$A:$CN,AT$320,FALSE))-6),'csapat-ranglista'!$A:$FP,AT$321,FALSE)/8,VLOOKUP(VLOOKUP($A72,csapatok!$A:$CN,AT$320,FALSE),'csapat-ranglista'!$A:$FP,AT$321,FALSE)/4),0)</f>
        <v>0</v>
      </c>
      <c r="AU72" s="223">
        <f>IFERROR(IF(RIGHT(VLOOKUP($A72,csapatok!$A:$CN,AU$320,FALSE),5)="Csere",VLOOKUP(LEFT(VLOOKUP($A72,csapatok!$A:$CN,AU$320,FALSE),LEN(VLOOKUP($A72,csapatok!$A:$CN,AU$320,FALSE))-6),'csapat-ranglista'!$A:$FP,AU$321,FALSE)/8,VLOOKUP(VLOOKUP($A72,csapatok!$A:$CN,AU$320,FALSE),'csapat-ranglista'!$A:$FP,AU$321,FALSE)/4),0)</f>
        <v>0</v>
      </c>
      <c r="AV72" s="223">
        <f>IFERROR(IF(RIGHT(VLOOKUP($A72,csapatok!$A:$CN,AV$320,FALSE),5)="Csere",VLOOKUP(LEFT(VLOOKUP($A72,csapatok!$A:$CN,AV$320,FALSE),LEN(VLOOKUP($A72,csapatok!$A:$CN,AV$320,FALSE))-6),'csapat-ranglista'!$A:$FP,AV$321,FALSE)/8,VLOOKUP(VLOOKUP($A72,csapatok!$A:$CN,AV$320,FALSE),'csapat-ranglista'!$A:$FP,AV$321,FALSE)/4),0)</f>
        <v>0</v>
      </c>
      <c r="AW72" s="223">
        <f>IFERROR(IF(RIGHT(VLOOKUP($A72,csapatok!$A:$CN,AW$320,FALSE),5)="Csere",VLOOKUP(LEFT(VLOOKUP($A72,csapatok!$A:$CN,AW$320,FALSE),LEN(VLOOKUP($A72,csapatok!$A:$CN,AW$320,FALSE))-6),'csapat-ranglista'!$A:$FP,AW$321,FALSE)/8,VLOOKUP(VLOOKUP($A72,csapatok!$A:$CN,AW$320,FALSE),'csapat-ranglista'!$A:$FP,AW$321,FALSE)/4),0)</f>
        <v>0</v>
      </c>
      <c r="AX72" s="223">
        <f>IFERROR(IF(RIGHT(VLOOKUP($A72,csapatok!$A:$CN,AX$320,FALSE),5)="Csere",VLOOKUP(LEFT(VLOOKUP($A72,csapatok!$A:$CN,AX$320,FALSE),LEN(VLOOKUP($A72,csapatok!$A:$CN,AX$320,FALSE))-6),'csapat-ranglista'!$A:$FP,AX$321,FALSE)/8,VLOOKUP(VLOOKUP($A72,csapatok!$A:$CN,AX$320,FALSE),'csapat-ranglista'!$A:$FP,AX$321,FALSE)/4),0)</f>
        <v>0</v>
      </c>
      <c r="AY72" s="223">
        <f>IFERROR(IF(RIGHT(VLOOKUP($A72,csapatok!$A:$NN,AY$320,FALSE),5)="Csere",VLOOKUP(LEFT(VLOOKUP($A72,csapatok!$A:$NN,AY$320,FALSE),LEN(VLOOKUP($A72,csapatok!$A:$NN,AY$320,FALSE))-6),'csapat-ranglista'!$A:$FP,AY$321,FALSE)/8,VLOOKUP(VLOOKUP($A72,csapatok!$A:$NN,AY$320,FALSE),'csapat-ranglista'!$A:$FP,AY$321,FALSE)/4),0)</f>
        <v>0</v>
      </c>
      <c r="AZ72" s="223">
        <f>IFERROR(IF(RIGHT(VLOOKUP($A72,csapatok!$A:$NN,AZ$320,FALSE),5)="Csere",VLOOKUP(LEFT(VLOOKUP($A72,csapatok!$A:$NN,AZ$320,FALSE),LEN(VLOOKUP($A72,csapatok!$A:$NN,AZ$320,FALSE))-6),'csapat-ranglista'!$A:$FP,AZ$321,FALSE)/8,VLOOKUP(VLOOKUP($A72,csapatok!$A:$NN,AZ$320,FALSE),'csapat-ranglista'!$A:$FP,AZ$321,FALSE)/4),0)</f>
        <v>0</v>
      </c>
      <c r="BA72" s="223">
        <f>IFERROR(IF(RIGHT(VLOOKUP($A72,csapatok!$A:$NN,BA$320,FALSE),5)="Csere",VLOOKUP(LEFT(VLOOKUP($A72,csapatok!$A:$NN,BA$320,FALSE),LEN(VLOOKUP($A72,csapatok!$A:$NN,BA$320,FALSE))-6),'csapat-ranglista'!$A:$FP,BA$321,FALSE)/8,VLOOKUP(VLOOKUP($A72,csapatok!$A:$NN,BA$320,FALSE),'csapat-ranglista'!$A:$FP,BA$321,FALSE)/4),0)</f>
        <v>0</v>
      </c>
      <c r="BB72" s="223">
        <f>IFERROR(IF(RIGHT(VLOOKUP($A72,csapatok!$A:$NN,BB$320,FALSE),5)="Csere",VLOOKUP(LEFT(VLOOKUP($A72,csapatok!$A:$NN,BB$320,FALSE),LEN(VLOOKUP($A72,csapatok!$A:$NN,BB$320,FALSE))-6),'csapat-ranglista'!$A:$FP,BB$321,FALSE)/8,VLOOKUP(VLOOKUP($A72,csapatok!$A:$NN,BB$320,FALSE),'csapat-ranglista'!$A:$FP,BB$321,FALSE)/4),0)</f>
        <v>0</v>
      </c>
      <c r="BC72" s="224">
        <f>versenyek!$ES$11*IFERROR(VLOOKUP(VLOOKUP($A72,versenyek!ER:ET,3,FALSE),szabalyok!$A$16:$B$23,2,FALSE)/4,0)</f>
        <v>0</v>
      </c>
      <c r="BD72" s="224">
        <f>versenyek!$EV$11*IFERROR(VLOOKUP(VLOOKUP($A72,versenyek!EU:EW,3,FALSE),szabalyok!$A$16:$B$23,2,FALSE)/4,0)</f>
        <v>0</v>
      </c>
      <c r="BE72" s="223">
        <f>IFERROR(IF(RIGHT(VLOOKUP($A72,csapatok!$A:$NN,BE$320,FALSE),5)="Csere",VLOOKUP(LEFT(VLOOKUP($A72,csapatok!$A:$NN,BE$320,FALSE),LEN(VLOOKUP($A72,csapatok!$A:$NN,BE$320,FALSE))-6),'csapat-ranglista'!$A:$FP,BE$321,FALSE)/8,VLOOKUP(VLOOKUP($A72,csapatok!$A:$NN,BE$320,FALSE),'csapat-ranglista'!$A:$FP,BE$321,FALSE)/4),0)</f>
        <v>0</v>
      </c>
      <c r="BF72" s="223">
        <f>IFERROR(IF(RIGHT(VLOOKUP($A72,csapatok!$A:$NN,BF$320,FALSE),5)="Csere",VLOOKUP(LEFT(VLOOKUP($A72,csapatok!$A:$NN,BF$320,FALSE),LEN(VLOOKUP($A72,csapatok!$A:$NN,BF$320,FALSE))-6),'csapat-ranglista'!$A:$FP,BF$321,FALSE)/8,VLOOKUP(VLOOKUP($A72,csapatok!$A:$NN,BF$320,FALSE),'csapat-ranglista'!$A:$FP,BF$321,FALSE)/4),0)</f>
        <v>0</v>
      </c>
      <c r="BG72" s="223">
        <f>IFERROR(IF(RIGHT(VLOOKUP($A72,csapatok!$A:$NN,BG$320,FALSE),5)="Csere",VLOOKUP(LEFT(VLOOKUP($A72,csapatok!$A:$NN,BG$320,FALSE),LEN(VLOOKUP($A72,csapatok!$A:$NN,BG$320,FALSE))-6),'csapat-ranglista'!$A:$FP,BG$321,FALSE)/8,VLOOKUP(VLOOKUP($A72,csapatok!$A:$NN,BG$320,FALSE),'csapat-ranglista'!$A:$FP,BG$321,FALSE)/4),0)</f>
        <v>0</v>
      </c>
      <c r="BH72" s="223">
        <f>IFERROR(IF(RIGHT(VLOOKUP($A72,csapatok!$A:$NN,BH$320,FALSE),5)="Csere",VLOOKUP(LEFT(VLOOKUP($A72,csapatok!$A:$NN,BH$320,FALSE),LEN(VLOOKUP($A72,csapatok!$A:$NN,BH$320,FALSE))-6),'csapat-ranglista'!$A:$FP,BH$321,FALSE)/8,VLOOKUP(VLOOKUP($A72,csapatok!$A:$NN,BH$320,FALSE),'csapat-ranglista'!$A:$FP,BH$321,FALSE)/4),0)</f>
        <v>0</v>
      </c>
      <c r="BI72" s="223">
        <f>IFERROR(IF(RIGHT(VLOOKUP($A72,csapatok!$A:$NN,BI$320,FALSE),5)="Csere",VLOOKUP(LEFT(VLOOKUP($A72,csapatok!$A:$NN,BI$320,FALSE),LEN(VLOOKUP($A72,csapatok!$A:$NN,BI$320,FALSE))-6),'csapat-ranglista'!$A:$FP,BI$321,FALSE)/8,VLOOKUP(VLOOKUP($A72,csapatok!$A:$NN,BI$320,FALSE),'csapat-ranglista'!$A:$FP,BI$321,FALSE)/4),0)</f>
        <v>0</v>
      </c>
      <c r="BJ72" s="223">
        <f>IFERROR(IF(RIGHT(VLOOKUP($A72,csapatok!$A:$NN,BJ$320,FALSE),5)="Csere",VLOOKUP(LEFT(VLOOKUP($A72,csapatok!$A:$NN,BJ$320,FALSE),LEN(VLOOKUP($A72,csapatok!$A:$NN,BJ$320,FALSE))-6),'csapat-ranglista'!$A:$FP,BJ$321,FALSE)/8,VLOOKUP(VLOOKUP($A72,csapatok!$A:$NN,BJ$320,FALSE),'csapat-ranglista'!$A:$FP,BJ$321,FALSE)/4),0)</f>
        <v>0</v>
      </c>
      <c r="BK72" s="223">
        <f>IFERROR(IF(RIGHT(VLOOKUP($A72,csapatok!$A:$NN,BK$320,FALSE),5)="Csere",VLOOKUP(LEFT(VLOOKUP($A72,csapatok!$A:$NN,BK$320,FALSE),LEN(VLOOKUP($A72,csapatok!$A:$NN,BK$320,FALSE))-6),'csapat-ranglista'!$A:$FP,BK$321,FALSE)/8,VLOOKUP(VLOOKUP($A72,csapatok!$A:$NN,BK$320,FALSE),'csapat-ranglista'!$A:$FP,BK$321,FALSE)/4),0)</f>
        <v>0</v>
      </c>
      <c r="BL72" s="223">
        <f>IFERROR(IF(RIGHT(VLOOKUP($A72,csapatok!$A:$NN,BL$320,FALSE),5)="Csere",VLOOKUP(LEFT(VLOOKUP($A72,csapatok!$A:$NN,BL$320,FALSE),LEN(VLOOKUP($A72,csapatok!$A:$NN,BL$320,FALSE))-6),'csapat-ranglista'!$A:$FP,BL$321,FALSE)/8,VLOOKUP(VLOOKUP($A72,csapatok!$A:$NN,BL$320,FALSE),'csapat-ranglista'!$A:$FP,BL$321,FALSE)/4),0)</f>
        <v>0</v>
      </c>
      <c r="BM72" s="223">
        <f>IFERROR(IF(RIGHT(VLOOKUP($A72,csapatok!$A:$NN,BM$320,FALSE),5)="Csere",VLOOKUP(LEFT(VLOOKUP($A72,csapatok!$A:$NN,BM$320,FALSE),LEN(VLOOKUP($A72,csapatok!$A:$NN,BM$320,FALSE))-6),'csapat-ranglista'!$A:$FP,BM$321,FALSE)/8,VLOOKUP(VLOOKUP($A72,csapatok!$A:$NN,BM$320,FALSE),'csapat-ranglista'!$A:$FP,BM$321,FALSE)/4),0)</f>
        <v>0</v>
      </c>
      <c r="BN72" s="223">
        <f>IFERROR(IF(RIGHT(VLOOKUP($A72,csapatok!$A:$NN,BN$320,FALSE),5)="Csere",VLOOKUP(LEFT(VLOOKUP($A72,csapatok!$A:$NN,BN$320,FALSE),LEN(VLOOKUP($A72,csapatok!$A:$NN,BN$320,FALSE))-6),'csapat-ranglista'!$A:$FP,BN$321,FALSE)/8,VLOOKUP(VLOOKUP($A72,csapatok!$A:$NN,BN$320,FALSE),'csapat-ranglista'!$A:$FP,BN$321,FALSE)/4),0)</f>
        <v>0</v>
      </c>
      <c r="BO72" s="223">
        <f>IFERROR(IF(RIGHT(VLOOKUP($A72,csapatok!$A:$NN,BO$320,FALSE),5)="Csere",VLOOKUP(LEFT(VLOOKUP($A72,csapatok!$A:$NN,BO$320,FALSE),LEN(VLOOKUP($A72,csapatok!$A:$NN,BO$320,FALSE))-6),'csapat-ranglista'!$A:$FP,BO$321,FALSE)/8,VLOOKUP(VLOOKUP($A72,csapatok!$A:$NN,BO$320,FALSE),'csapat-ranglista'!$A:$FP,BO$321,FALSE)/4),0)</f>
        <v>0</v>
      </c>
      <c r="BP72" s="223">
        <f>IFERROR(IF(RIGHT(VLOOKUP($A72,csapatok!$A:$NN,BP$320,FALSE),5)="Csere",VLOOKUP(LEFT(VLOOKUP($A72,csapatok!$A:$NN,BP$320,FALSE),LEN(VLOOKUP($A72,csapatok!$A:$NN,BP$320,FALSE))-6),'csapat-ranglista'!$A:$FP,BP$321,FALSE)/8,VLOOKUP(VLOOKUP($A72,csapatok!$A:$NN,BP$320,FALSE),'csapat-ranglista'!$A:$FP,BP$321,FALSE)/4),0)</f>
        <v>0</v>
      </c>
      <c r="BQ72" s="223">
        <f>IFERROR(IF(RIGHT(VLOOKUP($A72,csapatok!$A:$NN,BQ$320,FALSE),5)="Csere",VLOOKUP(LEFT(VLOOKUP($A72,csapatok!$A:$NN,BQ$320,FALSE),LEN(VLOOKUP($A72,csapatok!$A:$NN,BQ$320,FALSE))-6),'csapat-ranglista'!$A:$FP,BQ$321,FALSE)/8,VLOOKUP(VLOOKUP($A72,csapatok!$A:$NN,BQ$320,FALSE),'csapat-ranglista'!$A:$FP,BQ$321,FALSE)/4),0)</f>
        <v>0</v>
      </c>
      <c r="BR72" s="223">
        <f>IFERROR(IF(RIGHT(VLOOKUP($A72,csapatok!$A:$NN,BR$320,FALSE),5)="Csere",VLOOKUP(LEFT(VLOOKUP($A72,csapatok!$A:$NN,BR$320,FALSE),LEN(VLOOKUP($A72,csapatok!$A:$NN,BR$320,FALSE))-6),'csapat-ranglista'!$A:$FP,BR$321,FALSE)/8,VLOOKUP(VLOOKUP($A72,csapatok!$A:$NN,BR$320,FALSE),'csapat-ranglista'!$A:$FP,BR$321,FALSE)/4),0)</f>
        <v>0</v>
      </c>
      <c r="BS72" s="223">
        <f>IFERROR(IF(RIGHT(VLOOKUP($A72,csapatok!$A:$NN,BS$320,FALSE),5)="Csere",VLOOKUP(LEFT(VLOOKUP($A72,csapatok!$A:$NN,BS$320,FALSE),LEN(VLOOKUP($A72,csapatok!$A:$NN,BS$320,FALSE))-6),'csapat-ranglista'!$A:$FP,BS$321,FALSE)/8,VLOOKUP(VLOOKUP($A72,csapatok!$A:$NN,BS$320,FALSE),'csapat-ranglista'!$A:$FP,BS$321,FALSE)/4),0)</f>
        <v>0</v>
      </c>
      <c r="BT72" s="223">
        <f>IFERROR(IF(RIGHT(VLOOKUP($A72,csapatok!$A:$NN,BT$320,FALSE),5)="Csere",VLOOKUP(LEFT(VLOOKUP($A72,csapatok!$A:$NN,BT$320,FALSE),LEN(VLOOKUP($A72,csapatok!$A:$NN,BT$320,FALSE))-6),'csapat-ranglista'!$A:$FP,BT$321,FALSE)/8,VLOOKUP(VLOOKUP($A72,csapatok!$A:$NN,BT$320,FALSE),'csapat-ranglista'!$A:$FP,BT$321,FALSE)/4),0)</f>
        <v>0</v>
      </c>
      <c r="BU72" s="223">
        <f>IFERROR(IF(RIGHT(VLOOKUP($A72,csapatok!$A:$NN,BU$320,FALSE),5)="Csere",VLOOKUP(LEFT(VLOOKUP($A72,csapatok!$A:$NN,BU$320,FALSE),LEN(VLOOKUP($A72,csapatok!$A:$NN,BU$320,FALSE))-6),'csapat-ranglista'!$A:$FP,BU$321,FALSE)/8,VLOOKUP(VLOOKUP($A72,csapatok!$A:$NN,BU$320,FALSE),'csapat-ranglista'!$A:$FP,BU$321,FALSE)/4),0)</f>
        <v>0</v>
      </c>
      <c r="BV72" s="223">
        <f>IFERROR(IF(RIGHT(VLOOKUP($A72,csapatok!$A:$NN,BV$320,FALSE),5)="Csere",VLOOKUP(LEFT(VLOOKUP($A72,csapatok!$A:$NN,BV$320,FALSE),LEN(VLOOKUP($A72,csapatok!$A:$NN,BV$320,FALSE))-6),'csapat-ranglista'!$A:$FP,BV$321,FALSE)/8,VLOOKUP(VLOOKUP($A72,csapatok!$A:$NN,BV$320,FALSE),'csapat-ranglista'!$A:$FP,BV$321,FALSE)/4),0)</f>
        <v>0</v>
      </c>
      <c r="BW72" s="223">
        <f>IFERROR(IF(RIGHT(VLOOKUP($A72,csapatok!$A:$NN,BW$320,FALSE),5)="Csere",VLOOKUP(LEFT(VLOOKUP($A72,csapatok!$A:$NN,BW$320,FALSE),LEN(VLOOKUP($A72,csapatok!$A:$NN,BW$320,FALSE))-6),'csapat-ranglista'!$A:$FP,BW$321,FALSE)/8,VLOOKUP(VLOOKUP($A72,csapatok!$A:$NN,BW$320,FALSE),'csapat-ranglista'!$A:$FP,BW$321,FALSE)/4),0)</f>
        <v>0</v>
      </c>
      <c r="BX72" s="223">
        <f>IFERROR(IF(RIGHT(VLOOKUP($A72,csapatok!$A:$NN,BX$320,FALSE),5)="Csere",VLOOKUP(LEFT(VLOOKUP($A72,csapatok!$A:$NN,BX$320,FALSE),LEN(VLOOKUP($A72,csapatok!$A:$NN,BX$320,FALSE))-6),'csapat-ranglista'!$A:$FP,BX$321,FALSE)/8,VLOOKUP(VLOOKUP($A72,csapatok!$A:$NN,BX$320,FALSE),'csapat-ranglista'!$A:$FP,BX$321,FALSE)/4),0)</f>
        <v>0</v>
      </c>
      <c r="BY72" s="223">
        <f>IFERROR(IF(RIGHT(VLOOKUP($A72,csapatok!$A:$NN,BY$320,FALSE),5)="Csere",VLOOKUP(LEFT(VLOOKUP($A72,csapatok!$A:$NN,BY$320,FALSE),LEN(VLOOKUP($A72,csapatok!$A:$NN,BY$320,FALSE))-6),'csapat-ranglista'!$A:$FP,BY$321,FALSE)/8,VLOOKUP(VLOOKUP($A72,csapatok!$A:$NN,BY$320,FALSE),'csapat-ranglista'!$A:$FP,BY$321,FALSE)/4),0)</f>
        <v>0</v>
      </c>
      <c r="BZ72" s="223">
        <f>IFERROR(IF(RIGHT(VLOOKUP($A72,csapatok!$A:$NN,BZ$320,FALSE),5)="Csere",VLOOKUP(LEFT(VLOOKUP($A72,csapatok!$A:$NN,BZ$320,FALSE),LEN(VLOOKUP($A72,csapatok!$A:$NN,BZ$320,FALSE))-6),'csapat-ranglista'!$A:$FP,BZ$321,FALSE)/8,VLOOKUP(VLOOKUP($A72,csapatok!$A:$NN,BZ$320,FALSE),'csapat-ranglista'!$A:$FP,BZ$321,FALSE)/4),0)</f>
        <v>0</v>
      </c>
      <c r="CA72" s="223">
        <f>IFERROR(IF(RIGHT(VLOOKUP($A72,csapatok!$A:$NN,CA$320,FALSE),5)="Csere",VLOOKUP(LEFT(VLOOKUP($A72,csapatok!$A:$NN,CA$320,FALSE),LEN(VLOOKUP($A72,csapatok!$A:$NN,CA$320,FALSE))-6),'csapat-ranglista'!$A:$FP,CA$321,FALSE)/8,VLOOKUP(VLOOKUP($A72,csapatok!$A:$NN,CA$320,FALSE),'csapat-ranglista'!$A:$FP,CA$321,FALSE)/4),0)</f>
        <v>0</v>
      </c>
      <c r="CB72" s="223">
        <f>IFERROR(IF(RIGHT(VLOOKUP($A72,csapatok!$A:$NN,CB$320,FALSE),5)="Csere",VLOOKUP(LEFT(VLOOKUP($A72,csapatok!$A:$NN,CB$320,FALSE),LEN(VLOOKUP($A72,csapatok!$A:$NN,CB$320,FALSE))-6),'csapat-ranglista'!$A:$FP,CB$321,FALSE)/8,VLOOKUP(VLOOKUP($A72,csapatok!$A:$NN,CB$320,FALSE),'csapat-ranglista'!$A:$FP,CB$321,FALSE)/4),0)</f>
        <v>0</v>
      </c>
      <c r="CC72" s="223">
        <f>IFERROR(IF(RIGHT(VLOOKUP($A72,csapatok!$A:$NN,CC$320,FALSE),5)="Csere",VLOOKUP(LEFT(VLOOKUP($A72,csapatok!$A:$NN,CC$320,FALSE),LEN(VLOOKUP($A72,csapatok!$A:$NN,CC$320,FALSE))-6),'csapat-ranglista'!$A:$FP,CC$321,FALSE)/8,VLOOKUP(VLOOKUP($A72,csapatok!$A:$NN,CC$320,FALSE),'csapat-ranglista'!$A:$FP,CC$321,FALSE)/4),0)</f>
        <v>0</v>
      </c>
      <c r="CD72" s="223">
        <f>IFERROR(IF(RIGHT(VLOOKUP($A72,csapatok!$A:$NN,CD$320,FALSE),5)="Csere",VLOOKUP(LEFT(VLOOKUP($A72,csapatok!$A:$NN,CD$320,FALSE),LEN(VLOOKUP($A72,csapatok!$A:$NN,CD$320,FALSE))-6),'csapat-ranglista'!$A:$FP,CD$321,FALSE)/8,VLOOKUP(VLOOKUP($A72,csapatok!$A:$NN,CD$320,FALSE),'csapat-ranglista'!$A:$FP,CD$321,FALSE)/4),0)</f>
        <v>0</v>
      </c>
      <c r="CE72" s="223">
        <f>IFERROR(IF(RIGHT(VLOOKUP($A72,csapatok!$A:$NN,CE$320,FALSE),5)="Csere",VLOOKUP(LEFT(VLOOKUP($A72,csapatok!$A:$NN,CE$320,FALSE),LEN(VLOOKUP($A72,csapatok!$A:$NN,CE$320,FALSE))-6),'csapat-ranglista'!$A:$FP,CE$321,FALSE)/8,VLOOKUP(VLOOKUP($A72,csapatok!$A:$NN,CE$320,FALSE),'csapat-ranglista'!$A:$FP,CE$321,FALSE)/4),0)</f>
        <v>0</v>
      </c>
      <c r="CF72" s="223">
        <f>IFERROR(IF(RIGHT(VLOOKUP($A72,csapatok!$A:$NN,CF$320,FALSE),5)="Csere",VLOOKUP(LEFT(VLOOKUP($A72,csapatok!$A:$NN,CF$320,FALSE),LEN(VLOOKUP($A72,csapatok!$A:$NN,CF$320,FALSE))-6),'csapat-ranglista'!$A:$FP,CF$321,FALSE)/8,VLOOKUP(VLOOKUP($A72,csapatok!$A:$NN,CF$320,FALSE),'csapat-ranglista'!$A:$FP,CF$321,FALSE)/4),0)</f>
        <v>0</v>
      </c>
      <c r="CG72" s="223">
        <f>IFERROR(IF(RIGHT(VLOOKUP($A72,csapatok!$A:$NN,CG$320,FALSE),5)="Csere",VLOOKUP(LEFT(VLOOKUP($A72,csapatok!$A:$NN,CG$320,FALSE),LEN(VLOOKUP($A72,csapatok!$A:$NN,CG$320,FALSE))-6),'csapat-ranglista'!$A:$FP,CG$321,FALSE)/8,VLOOKUP(VLOOKUP($A72,csapatok!$A:$NN,CG$320,FALSE),'csapat-ranglista'!$A:$FP,CG$321,FALSE)/4),0)</f>
        <v>0</v>
      </c>
      <c r="CH72" s="223">
        <f>IFERROR(IF(RIGHT(VLOOKUP($A72,csapatok!$A:$NN,CH$320,FALSE),5)="Csere",VLOOKUP(LEFT(VLOOKUP($A72,csapatok!$A:$NN,CH$320,FALSE),LEN(VLOOKUP($A72,csapatok!$A:$NN,CH$320,FALSE))-6),'csapat-ranglista'!$A:$FP,CH$321,FALSE)/8,VLOOKUP(VLOOKUP($A72,csapatok!$A:$NN,CH$320,FALSE),'csapat-ranglista'!$A:$FP,CH$321,FALSE)/4),0)</f>
        <v>0</v>
      </c>
      <c r="CI72" s="223">
        <f>IFERROR(IF(RIGHT(VLOOKUP($A72,csapatok!$A:$NN,CI$320,FALSE),5)="Csere",VLOOKUP(LEFT(VLOOKUP($A72,csapatok!$A:$NN,CI$320,FALSE),LEN(VLOOKUP($A72,csapatok!$A:$NN,CI$320,FALSE))-6),'csapat-ranglista'!$A:$FP,CI$321,FALSE)/8,VLOOKUP(VLOOKUP($A72,csapatok!$A:$NN,CI$320,FALSE),'csapat-ranglista'!$A:$FP,CI$321,FALSE)/4),0)</f>
        <v>0</v>
      </c>
      <c r="CJ72" s="224">
        <f>versenyek!$IQ$11*IFERROR(VLOOKUP(VLOOKUP($A72,versenyek!IP:IR,3,FALSE),szabalyok!$A$16:$B$23,2,FALSE)/4,0)</f>
        <v>0</v>
      </c>
      <c r="CK72" s="224">
        <f>versenyek!$IT$11*IFERROR(VLOOKUP(VLOOKUP($A72,versenyek!IS:IU,3,FALSE),szabalyok!$A$16:$B$23,2,FALSE)/4,0)</f>
        <v>0</v>
      </c>
      <c r="CL72" s="223">
        <f>IFERROR(IF(RIGHT(VLOOKUP($A72,csapatok!$A:$NN,CL$320,FALSE),5)="Csere",VLOOKUP(LEFT(VLOOKUP($A72,csapatok!$A:$NN,CL$320,FALSE),LEN(VLOOKUP($A72,csapatok!$A:$NN,CL$320,FALSE))-6),'csapat-ranglista'!$A:$FP,CL$321,FALSE)/8,VLOOKUP(VLOOKUP($A72,csapatok!$A:$NN,CL$320,FALSE),'csapat-ranglista'!$A:$FP,CL$321,FALSE)/4),0)</f>
        <v>0</v>
      </c>
      <c r="CM72" s="223">
        <f>IFERROR(IF(RIGHT(VLOOKUP($A72,csapatok!$A:$NN,CM$320,FALSE),5)="Csere",VLOOKUP(LEFT(VLOOKUP($A72,csapatok!$A:$NN,CM$320,FALSE),LEN(VLOOKUP($A72,csapatok!$A:$NN,CM$320,FALSE))-6),'csapat-ranglista'!$A:$FP,CM$321,FALSE)/8,VLOOKUP(VLOOKUP($A72,csapatok!$A:$NN,CM$320,FALSE),'csapat-ranglista'!$A:$FP,CM$321,FALSE)/4),0)</f>
        <v>0</v>
      </c>
      <c r="CN72" s="223">
        <f>IFERROR(IF(RIGHT(VLOOKUP($A72,csapatok!$A:$NN,CN$320,FALSE),5)="Csere",VLOOKUP(LEFT(VLOOKUP($A72,csapatok!$A:$NN,CN$320,FALSE),LEN(VLOOKUP($A72,csapatok!$A:$NN,CN$320,FALSE))-6),'csapat-ranglista'!$A:$FP,CN$321,FALSE)/8,VLOOKUP(VLOOKUP($A72,csapatok!$A:$NN,CN$320,FALSE),'csapat-ranglista'!$A:$FP,CN$321,FALSE)/4),0)</f>
        <v>0</v>
      </c>
      <c r="CO72" s="223">
        <f>IFERROR(IF(RIGHT(VLOOKUP($A72,csapatok!$A:$NN,CO$320,FALSE),5)="Csere",VLOOKUP(LEFT(VLOOKUP($A72,csapatok!$A:$NN,CO$320,FALSE),LEN(VLOOKUP($A72,csapatok!$A:$NN,CO$320,FALSE))-6),'csapat-ranglista'!$A:$FP,CO$321,FALSE)/8,VLOOKUP(VLOOKUP($A72,csapatok!$A:$NN,CO$320,FALSE),'csapat-ranglista'!$A:$FP,CO$321,FALSE)/4),0)</f>
        <v>0</v>
      </c>
      <c r="CP72" s="223">
        <f>IFERROR(IF(RIGHT(VLOOKUP($A72,csapatok!$A:$NN,CP$320,FALSE),5)="Csere",VLOOKUP(LEFT(VLOOKUP($A72,csapatok!$A:$NN,CP$320,FALSE),LEN(VLOOKUP($A72,csapatok!$A:$NN,CP$320,FALSE))-6),'csapat-ranglista'!$A:$FP,CP$321,FALSE)/8,VLOOKUP(VLOOKUP($A72,csapatok!$A:$NN,CP$320,FALSE),'csapat-ranglista'!$A:$FP,CP$321,FALSE)/4),0)</f>
        <v>0</v>
      </c>
      <c r="CQ72" s="223">
        <f>IFERROR(IF(RIGHT(VLOOKUP($A72,csapatok!$A:$NN,CQ$320,FALSE),5)="Csere",VLOOKUP(LEFT(VLOOKUP($A72,csapatok!$A:$NN,CQ$320,FALSE),LEN(VLOOKUP($A72,csapatok!$A:$NN,CQ$320,FALSE))-6),'csapat-ranglista'!$A:$FP,CQ$321,FALSE)/8,VLOOKUP(VLOOKUP($A72,csapatok!$A:$NN,CQ$320,FALSE),'csapat-ranglista'!$A:$FP,CQ$321,FALSE)/4),0)</f>
        <v>0</v>
      </c>
      <c r="CR72" s="223">
        <f>IFERROR(IF(RIGHT(VLOOKUP($A72,csapatok!$A:$NN,CR$320,FALSE),5)="Csere",VLOOKUP(LEFT(VLOOKUP($A72,csapatok!$A:$NN,CR$320,FALSE),LEN(VLOOKUP($A72,csapatok!$A:$NN,CR$320,FALSE))-6),'csapat-ranglista'!$A:$FP,CR$321,FALSE)/8,VLOOKUP(VLOOKUP($A72,csapatok!$A:$NN,CR$320,FALSE),'csapat-ranglista'!$A:$FP,CR$321,FALSE)/4),0)</f>
        <v>0</v>
      </c>
      <c r="CS72" s="223">
        <f>IFERROR(IF(RIGHT(VLOOKUP($A72,csapatok!$A:$NN,CS$320,FALSE),5)="Csere",VLOOKUP(LEFT(VLOOKUP($A72,csapatok!$A:$NN,CS$320,FALSE),LEN(VLOOKUP($A72,csapatok!$A:$NN,CS$320,FALSE))-6),'csapat-ranglista'!$A:$FP,CS$321,FALSE)/8,VLOOKUP(VLOOKUP($A72,csapatok!$A:$NN,CS$320,FALSE),'csapat-ranglista'!$A:$FP,CS$321,FALSE)/4),0)</f>
        <v>0</v>
      </c>
      <c r="CT72" s="223">
        <f>IFERROR(IF(RIGHT(VLOOKUP($A72,csapatok!$A:$NN,CT$320,FALSE),5)="Csere",VLOOKUP(LEFT(VLOOKUP($A72,csapatok!$A:$NN,CT$320,FALSE),LEN(VLOOKUP($A72,csapatok!$A:$NN,CT$320,FALSE))-6),'csapat-ranglista'!$A:$FP,CT$321,FALSE)/8,VLOOKUP(VLOOKUP($A72,csapatok!$A:$NN,CT$320,FALSE),'csapat-ranglista'!$A:$FP,CT$321,FALSE)/4),0)</f>
        <v>0</v>
      </c>
      <c r="CU72" s="223">
        <f>IFERROR(IF(RIGHT(VLOOKUP($A72,csapatok!$A:$NN,CU$320,FALSE),5)="Csere",VLOOKUP(LEFT(VLOOKUP($A72,csapatok!$A:$NN,CU$320,FALSE),LEN(VLOOKUP($A72,csapatok!$A:$NN,CU$320,FALSE))-6),'csapat-ranglista'!$A:$FP,CU$321,FALSE)/8,VLOOKUP(VLOOKUP($A72,csapatok!$A:$NN,CU$320,FALSE),'csapat-ranglista'!$A:$FP,CU$321,FALSE)/4),0)</f>
        <v>0</v>
      </c>
      <c r="CV72" s="223">
        <f>IFERROR(IF(RIGHT(VLOOKUP($A72,csapatok!$A:$NN,CV$320,FALSE),5)="Csere",VLOOKUP(LEFT(VLOOKUP($A72,csapatok!$A:$NN,CV$320,FALSE),LEN(VLOOKUP($A72,csapatok!$A:$NN,CV$320,FALSE))-6),'csapat-ranglista'!$A:$FP,CV$321,FALSE)/8,VLOOKUP(VLOOKUP($A72,csapatok!$A:$NN,CV$320,FALSE),'csapat-ranglista'!$A:$FP,CV$321,FALSE)/4),0)</f>
        <v>0</v>
      </c>
      <c r="CW72" s="223">
        <f>IFERROR(IF(RIGHT(VLOOKUP($A72,csapatok!$A:$NN,CW$320,FALSE),5)="Csere",VLOOKUP(LEFT(VLOOKUP($A72,csapatok!$A:$NN,CW$320,FALSE),LEN(VLOOKUP($A72,csapatok!$A:$NN,CW$320,FALSE))-6),'csapat-ranglista'!$A:$FP,CW$321,FALSE)/8,VLOOKUP(VLOOKUP($A72,csapatok!$A:$NN,CW$320,FALSE),'csapat-ranglista'!$A:$FP,CW$321,FALSE)/4),0)</f>
        <v>1.006741939147231</v>
      </c>
      <c r="CX72" s="223">
        <f>IFERROR(IF(RIGHT(VLOOKUP($A72,csapatok!$A:$NN,CX$320,FALSE),5)="Csere",VLOOKUP(LEFT(VLOOKUP($A72,csapatok!$A:$NN,CX$320,FALSE),LEN(VLOOKUP($A72,csapatok!$A:$NN,CX$320,FALSE))-6),'csapat-ranglista'!$A:$FP,CX$321,FALSE)/8,VLOOKUP(VLOOKUP($A72,csapatok!$A:$NN,CX$320,FALSE),'csapat-ranglista'!$A:$FP,CX$321,FALSE)/4),0)</f>
        <v>0</v>
      </c>
      <c r="CY72" s="223">
        <f>IFERROR(IF(RIGHT(VLOOKUP($A72,csapatok!$A:$NN,CY$320,FALSE),5)="Csere",VLOOKUP(LEFT(VLOOKUP($A72,csapatok!$A:$NN,CY$320,FALSE),LEN(VLOOKUP($A72,csapatok!$A:$NN,CY$320,FALSE))-6),'csapat-ranglista'!$A:$FP,CY$321,FALSE)/8,VLOOKUP(VLOOKUP($A72,csapatok!$A:$NN,CY$320,FALSE),'csapat-ranglista'!$A:$FP,CY$321,FALSE)/4),0)</f>
        <v>0</v>
      </c>
      <c r="CZ72" s="223">
        <f>IFERROR(IF(RIGHT(VLOOKUP($A72,csapatok!$A:$NN,CZ$320,FALSE),5)="Csere",VLOOKUP(LEFT(VLOOKUP($A72,csapatok!$A:$NN,CZ$320,FALSE),LEN(VLOOKUP($A72,csapatok!$A:$NN,CZ$320,FALSE))-6),'csapat-ranglista'!$A:$FP,CZ$321,FALSE)/8,VLOOKUP(VLOOKUP($A72,csapatok!$A:$NN,CZ$320,FALSE),'csapat-ranglista'!$A:$FP,CZ$321,FALSE)/4),0)</f>
        <v>0</v>
      </c>
      <c r="DA72" s="223">
        <f>IFERROR(IF(RIGHT(VLOOKUP($A72,csapatok!$A:$NN,DA$320,FALSE),5)="Csere",VLOOKUP(LEFT(VLOOKUP($A72,csapatok!$A:$NN,DA$320,FALSE),LEN(VLOOKUP($A72,csapatok!$A:$NN,DA$320,FALSE))-6),'csapat-ranglista'!$A:$FP,DA$321,FALSE)/8,VLOOKUP(VLOOKUP($A72,csapatok!$A:$NN,DA$320,FALSE),'csapat-ranglista'!$A:$FP,DA$321,FALSE)/4),0)</f>
        <v>0</v>
      </c>
      <c r="DB72" s="223">
        <f>IFERROR(IF(RIGHT(VLOOKUP($A72,csapatok!$A:$NN,DB$320,FALSE),5)="Csere",VLOOKUP(LEFT(VLOOKUP($A72,csapatok!$A:$NN,DB$320,FALSE),LEN(VLOOKUP($A72,csapatok!$A:$NN,DB$320,FALSE))-6),'csapat-ranglista'!$A:$FP,DB$321,FALSE)/8,VLOOKUP(VLOOKUP($A72,csapatok!$A:$NN,DB$320,FALSE),'csapat-ranglista'!$A:$FP,DB$321,FALSE)/4),0)</f>
        <v>0</v>
      </c>
      <c r="DC72" s="223">
        <f>IFERROR(IF(RIGHT(VLOOKUP($A72,csapatok!$A:$NN,DC$320,FALSE),5)="Csere",VLOOKUP(LEFT(VLOOKUP($A72,csapatok!$A:$NN,DC$320,FALSE),LEN(VLOOKUP($A72,csapatok!$A:$NN,DC$320,FALSE))-6),'csapat-ranglista'!$A:$FP,DC$321,FALSE)/8,VLOOKUP(VLOOKUP($A72,csapatok!$A:$NN,DC$320,FALSE),'csapat-ranglista'!$A:$FP,DC$321,FALSE)/4),0)</f>
        <v>0</v>
      </c>
      <c r="DD72" s="223">
        <f>IFERROR(IF(RIGHT(VLOOKUP($A72,csapatok!$A:$NN,DD$320,FALSE),5)="Csere",VLOOKUP(LEFT(VLOOKUP($A72,csapatok!$A:$NN,DD$320,FALSE),LEN(VLOOKUP($A72,csapatok!$A:$NN,DD$320,FALSE))-6),'csapat-ranglista'!$A:$FP,DD$321,FALSE)/8,VLOOKUP(VLOOKUP($A72,csapatok!$A:$NN,DD$320,FALSE),'csapat-ranglista'!$A:$FP,DD$321,FALSE)/4),0)</f>
        <v>0</v>
      </c>
      <c r="DE72" s="223">
        <f>IFERROR(IF(RIGHT(VLOOKUP($A72,csapatok!$A:$NN,DE$320,FALSE),5)="Csere",VLOOKUP(LEFT(VLOOKUP($A72,csapatok!$A:$NN,DE$320,FALSE),LEN(VLOOKUP($A72,csapatok!$A:$NN,DE$320,FALSE))-6),'csapat-ranglista'!$A:$FP,DE$321,FALSE)/8,VLOOKUP(VLOOKUP($A72,csapatok!$A:$NN,DE$320,FALSE),'csapat-ranglista'!$A:$FP,DE$321,FALSE)/4),0)</f>
        <v>0</v>
      </c>
      <c r="DF72" s="223">
        <f>IFERROR(IF(RIGHT(VLOOKUP($A72,csapatok!$A:$NN,DF$320,FALSE),5)="Csere",VLOOKUP(LEFT(VLOOKUP($A72,csapatok!$A:$NN,DF$320,FALSE),LEN(VLOOKUP($A72,csapatok!$A:$NN,DF$320,FALSE))-6),'csapat-ranglista'!$A:$FP,DF$321,FALSE)/8,VLOOKUP(VLOOKUP($A72,csapatok!$A:$NN,DF$320,FALSE),'csapat-ranglista'!$A:$FP,DF$321,FALSE)/4),0)</f>
        <v>0</v>
      </c>
      <c r="DG72" s="223">
        <f>IFERROR(IF(RIGHT(VLOOKUP($A72,csapatok!$A:$NN,DG$320,FALSE),5)="Csere",VLOOKUP(LEFT(VLOOKUP($A72,csapatok!$A:$NN,DG$320,FALSE),LEN(VLOOKUP($A72,csapatok!$A:$NN,DG$320,FALSE))-6),'csapat-ranglista'!$A:$FP,DG$321,FALSE)/8,VLOOKUP(VLOOKUP($A72,csapatok!$A:$NN,DG$320,FALSE),'csapat-ranglista'!$A:$FP,DG$321,FALSE)/4),0)</f>
        <v>0</v>
      </c>
      <c r="DH72" s="223">
        <f>IFERROR(IF(RIGHT(VLOOKUP($A72,csapatok!$A:$NN,DH$320,FALSE),5)="Csere",VLOOKUP(LEFT(VLOOKUP($A72,csapatok!$A:$NN,DH$320,FALSE),LEN(VLOOKUP($A72,csapatok!$A:$NN,DH$320,FALSE))-6),'csapat-ranglista'!$A:$FP,DH$321,FALSE)/8,VLOOKUP(VLOOKUP($A72,csapatok!$A:$NN,DH$320,FALSE),'csapat-ranglista'!$A:$FP,DH$321,FALSE)/4),0)</f>
        <v>0</v>
      </c>
      <c r="DI72" s="223">
        <f>IFERROR(IF(RIGHT(VLOOKUP($A72,csapatok!$A:$NN,DI$320,FALSE),5)="Csere",VLOOKUP(LEFT(VLOOKUP($A72,csapatok!$A:$NN,DI$320,FALSE),LEN(VLOOKUP($A72,csapatok!$A:$NN,DI$320,FALSE))-6),'csapat-ranglista'!$A:$FP,DI$321,FALSE)/8,VLOOKUP(VLOOKUP($A72,csapatok!$A:$NN,DI$320,FALSE),'csapat-ranglista'!$A:$FP,DI$321,FALSE)/4),0)</f>
        <v>0</v>
      </c>
      <c r="DJ72" s="223">
        <f>IFERROR(IF(RIGHT(VLOOKUP($A72,csapatok!$A:$NN,DJ$320,FALSE),5)="Csere",VLOOKUP(LEFT(VLOOKUP($A72,csapatok!$A:$NN,DJ$320,FALSE),LEN(VLOOKUP($A72,csapatok!$A:$NN,DJ$320,FALSE))-6),'csapat-ranglista'!$A:$FP,DJ$321,FALSE)/8,VLOOKUP(VLOOKUP($A72,csapatok!$A:$NN,DJ$320,FALSE),'csapat-ranglista'!$A:$FP,DJ$321,FALSE)/4),0)</f>
        <v>0</v>
      </c>
      <c r="DK72" s="223">
        <f>IFERROR(IF(RIGHT(VLOOKUP($A72,csapatok!$A:$NN,DK$320,FALSE),5)="Csere",VLOOKUP(LEFT(VLOOKUP($A72,csapatok!$A:$NN,DK$320,FALSE),LEN(VLOOKUP($A72,csapatok!$A:$NN,DK$320,FALSE))-6),'csapat-ranglista'!$A:$FP,DK$321,FALSE)/8,VLOOKUP(VLOOKUP($A72,csapatok!$A:$NN,DK$320,FALSE),'csapat-ranglista'!$A:$FP,DK$321,FALSE)/4),0)</f>
        <v>0</v>
      </c>
      <c r="DL72" s="223">
        <f>IFERROR(IF(RIGHT(VLOOKUP($A72,csapatok!$A:$NN,DL$320,FALSE),5)="Csere",VLOOKUP(LEFT(VLOOKUP($A72,csapatok!$A:$NN,DL$320,FALSE),LEN(VLOOKUP($A72,csapatok!$A:$NN,DL$320,FALSE))-6),'csapat-ranglista'!$A:$FP,DL$321,FALSE)/8,VLOOKUP(VLOOKUP($A72,csapatok!$A:$NN,DL$320,FALSE),'csapat-ranglista'!$A:$FP,DL$321,FALSE)/4),0)</f>
        <v>6.3697935309607692</v>
      </c>
      <c r="DM72" s="223">
        <f>IFERROR(IF(RIGHT(VLOOKUP($A72,csapatok!$A:$NN,DM$320,FALSE),5)="Csere",VLOOKUP(LEFT(VLOOKUP($A72,csapatok!$A:$NN,DM$320,FALSE),LEN(VLOOKUP($A72,csapatok!$A:$NN,DM$320,FALSE))-6),'csapat-ranglista'!$A:$FP,DM$321,FALSE)/8,VLOOKUP(VLOOKUP($A72,csapatok!$A:$NN,DM$320,FALSE),'csapat-ranglista'!$A:$FP,DM$321,FALSE)/4),0)</f>
        <v>0</v>
      </c>
      <c r="DN72" s="223">
        <f>IFERROR(IF(RIGHT(VLOOKUP($A72,csapatok!$A:$NN,DN$320,FALSE),5)="Csere",VLOOKUP(LEFT(VLOOKUP($A72,csapatok!$A:$NN,DN$320,FALSE),LEN(VLOOKUP($A72,csapatok!$A:$NN,DN$320,FALSE))-6),'csapat-ranglista'!$A:$FP,DN$321,FALSE)/8,VLOOKUP(VLOOKUP($A72,csapatok!$A:$NN,DN$320,FALSE),'csapat-ranglista'!$A:$FP,DN$321,FALSE)/4),0)</f>
        <v>0</v>
      </c>
      <c r="DO72" s="224">
        <f>versenyek!$MF$11*IFERROR(VLOOKUP(VLOOKUP($A72,versenyek!ME:MG,3,FALSE),szabalyok!$A$16:$B$23,2,FALSE)/4,0)</f>
        <v>0</v>
      </c>
      <c r="DP72" s="224">
        <f>versenyek!$MI$11*IFERROR(VLOOKUP(VLOOKUP($A72,versenyek!MH:MJ,3,FALSE),szabalyok!$A$16:$B$23,2,FALSE)/4,0)</f>
        <v>0</v>
      </c>
      <c r="DQ72" s="223">
        <f>IFERROR(IF(RIGHT(VLOOKUP($A72,csapatok!$A:$NN,DQ$320,FALSE),5)="Csere",VLOOKUP(LEFT(VLOOKUP($A72,csapatok!$A:$NN,DQ$320,FALSE),LEN(VLOOKUP($A72,csapatok!$A:$NN,DQ$320,FALSE))-6),'csapat-ranglista'!$A:$FP,DQ$321,FALSE)/8,VLOOKUP(VLOOKUP($A72,csapatok!$A:$NN,DQ$320,FALSE),'csapat-ranglista'!$A:$FP,DQ$321,FALSE)/4),0)</f>
        <v>0</v>
      </c>
      <c r="DR72" s="223">
        <f>IFERROR(IF(RIGHT(VLOOKUP($A72,csapatok!$A:$NN,DR$320,FALSE),5)="Csere",VLOOKUP(LEFT(VLOOKUP($A72,csapatok!$A:$NN,DR$320,FALSE),LEN(VLOOKUP($A72,csapatok!$A:$NN,DR$320,FALSE))-6),'csapat-ranglista'!$A:$FP,DR$321,FALSE)/8,VLOOKUP(VLOOKUP($A72,csapatok!$A:$NN,DR$320,FALSE),'csapat-ranglista'!$A:$FP,DR$321,FALSE)/4),0)</f>
        <v>0</v>
      </c>
      <c r="DS72" s="223">
        <f>IFERROR(IF(RIGHT(VLOOKUP($A72,csapatok!$A:$NN,DS$320,FALSE),5)="Csere",VLOOKUP(LEFT(VLOOKUP($A72,csapatok!$A:$NN,DS$320,FALSE),LEN(VLOOKUP($A72,csapatok!$A:$NN,DS$320,FALSE))-6),'csapat-ranglista'!$A:$FP,DS$321,FALSE)/8,VLOOKUP(VLOOKUP($A72,csapatok!$A:$NN,DS$320,FALSE),'csapat-ranglista'!$A:$FP,DS$321,FALSE)/4),0)</f>
        <v>5.7762680238171251</v>
      </c>
      <c r="DT72" s="223">
        <f>IFERROR(IF(RIGHT(VLOOKUP($A72,csapatok!$A:$NN,DT$320,FALSE),5)="Csere",VLOOKUP(LEFT(VLOOKUP($A72,csapatok!$A:$NN,DT$320,FALSE),LEN(VLOOKUP($A72,csapatok!$A:$NN,DT$320,FALSE))-6),'csapat-ranglista'!$A:$FP,DT$321,FALSE)/8,VLOOKUP(VLOOKUP($A72,csapatok!$A:$NN,DT$320,FALSE),'csapat-ranglista'!$A:$FP,DT$321,FALSE)/4),0)</f>
        <v>0</v>
      </c>
      <c r="DU72" s="223">
        <f>IFERROR(IF(RIGHT(VLOOKUP($A72,csapatok!$A:$NN,DU$320,FALSE),5)="Csere",VLOOKUP(LEFT(VLOOKUP($A72,csapatok!$A:$NN,DU$320,FALSE),LEN(VLOOKUP($A72,csapatok!$A:$NN,DU$320,FALSE))-6),'csapat-ranglista'!$A:$FP,DU$321,FALSE)/8,VLOOKUP(VLOOKUP($A72,csapatok!$A:$NN,DU$320,FALSE),'csapat-ranglista'!$A:$FP,DU$321,FALSE)/4),0)</f>
        <v>0</v>
      </c>
      <c r="DV72" s="223">
        <f>IFERROR(IF(RIGHT(VLOOKUP($A72,csapatok!$A:$NN,DV$320,FALSE),5)="Csere",VLOOKUP(LEFT(VLOOKUP($A72,csapatok!$A:$NN,DV$320,FALSE),LEN(VLOOKUP($A72,csapatok!$A:$NN,DV$320,FALSE))-6),'csapat-ranglista'!$A:$FP,DV$321,FALSE)/8,VLOOKUP(VLOOKUP($A72,csapatok!$A:$NN,DV$320,FALSE),'csapat-ranglista'!$A:$FP,DV$321,FALSE)/4),0)</f>
        <v>0</v>
      </c>
      <c r="DW72" s="223">
        <f>IFERROR(IF(RIGHT(VLOOKUP($A72,csapatok!$A:$NN,DW$320,FALSE),5)="Csere",VLOOKUP(LEFT(VLOOKUP($A72,csapatok!$A:$NN,DW$320,FALSE),LEN(VLOOKUP($A72,csapatok!$A:$NN,DW$320,FALSE))-6),'csapat-ranglista'!$A:$FP,DW$321,FALSE)/8,VLOOKUP(VLOOKUP($A72,csapatok!$A:$NN,DW$320,FALSE),'csapat-ranglista'!$A:$FP,DW$321,FALSE)/4),0)</f>
        <v>0</v>
      </c>
      <c r="DX72" s="223">
        <f>IFERROR(IF(RIGHT(VLOOKUP($A72,csapatok!$A:$NN,DX$320,FALSE),5)="Csere",VLOOKUP(LEFT(VLOOKUP($A72,csapatok!$A:$NN,DX$320,FALSE),LEN(VLOOKUP($A72,csapatok!$A:$NN,DX$320,FALSE))-6),'csapat-ranglista'!$A:$FP,DX$321,FALSE)/8,VLOOKUP(VLOOKUP($A72,csapatok!$A:$NN,DX$320,FALSE),'csapat-ranglista'!$A:$FP,DX$321,FALSE)/4),0)</f>
        <v>0</v>
      </c>
      <c r="DY72" s="223">
        <f>IFERROR(IF(RIGHT(VLOOKUP($A72,csapatok!$A:$NN,DY$320,FALSE),5)="Csere",VLOOKUP(LEFT(VLOOKUP($A72,csapatok!$A:$NN,DY$320,FALSE),LEN(VLOOKUP($A72,csapatok!$A:$NN,DY$320,FALSE))-6),'csapat-ranglista'!$A:$FP,DY$321,FALSE)/8,VLOOKUP(VLOOKUP($A72,csapatok!$A:$NN,DY$320,FALSE),'csapat-ranglista'!$A:$FP,DY$321,FALSE)/4),0)</f>
        <v>0</v>
      </c>
      <c r="DZ72" s="223">
        <f>IFERROR(IF(RIGHT(VLOOKUP($A72,csapatok!$A:$NN,DZ$320,FALSE),5)="Csere",VLOOKUP(LEFT(VLOOKUP($A72,csapatok!$A:$NN,DZ$320,FALSE),LEN(VLOOKUP($A72,csapatok!$A:$NN,DZ$320,FALSE))-6),'csapat-ranglista'!$A:$FP,DZ$321,FALSE)/8,VLOOKUP(VLOOKUP($A72,csapatok!$A:$NN,DZ$320,FALSE),'csapat-ranglista'!$A:$FP,DZ$321,FALSE)/4),0)</f>
        <v>0</v>
      </c>
      <c r="EA72" s="223">
        <f>IFERROR(IF(RIGHT(VLOOKUP($A72,csapatok!$A:$NN,EA$320,FALSE),5)="Csere",VLOOKUP(LEFT(VLOOKUP($A72,csapatok!$A:$NN,EA$320,FALSE),LEN(VLOOKUP($A72,csapatok!$A:$NN,EA$320,FALSE))-6),'csapat-ranglista'!$A:$FP,EA$321,FALSE)/8,VLOOKUP(VLOOKUP($A72,csapatok!$A:$NN,EA$320,FALSE),'csapat-ranglista'!$A:$FP,EA$321,FALSE)/4),0)</f>
        <v>0</v>
      </c>
      <c r="EB72" s="223">
        <f>IFERROR(IF(RIGHT(VLOOKUP($A72,csapatok!$A:$NN,EB$320,FALSE),5)="Csere",VLOOKUP(LEFT(VLOOKUP($A72,csapatok!$A:$NN,EB$320,FALSE),LEN(VLOOKUP($A72,csapatok!$A:$NN,EB$320,FALSE))-6),'csapat-ranglista'!$A:$FP,EB$321,FALSE)/8,VLOOKUP(VLOOKUP($A72,csapatok!$A:$NN,EB$320,FALSE),'csapat-ranglista'!$A:$FP,EB$321,FALSE)/4),0)</f>
        <v>0</v>
      </c>
      <c r="EC72" s="223">
        <f>IFERROR(IF(RIGHT(VLOOKUP($A72,csapatok!$A:$NN,EC$320,FALSE),5)="Csere",VLOOKUP(LEFT(VLOOKUP($A72,csapatok!$A:$NN,EC$320,FALSE),LEN(VLOOKUP($A72,csapatok!$A:$NN,EC$320,FALSE))-6),'csapat-ranglista'!$A:$FP,EC$321,FALSE)/8,VLOOKUP(VLOOKUP($A72,csapatok!$A:$NN,EC$320,FALSE),'csapat-ranglista'!$A:$FP,EC$321,FALSE)/4),0)</f>
        <v>0</v>
      </c>
      <c r="ED72" s="223">
        <f>IFERROR(IF(RIGHT(VLOOKUP($A72,csapatok!$A:$NN,ED$320,FALSE),5)="Csere",VLOOKUP(LEFT(VLOOKUP($A72,csapatok!$A:$NN,ED$320,FALSE),LEN(VLOOKUP($A72,csapatok!$A:$NN,ED$320,FALSE))-6),'csapat-ranglista'!$A:$FP,ED$321,FALSE)/8,VLOOKUP(VLOOKUP($A72,csapatok!$A:$NN,ED$320,FALSE),'csapat-ranglista'!$A:$FP,ED$321,FALSE)/4),0)</f>
        <v>0</v>
      </c>
      <c r="EE72" s="223">
        <f>IFERROR(IF(RIGHT(VLOOKUP($A72,csapatok!$A:$NN,EE$320,FALSE),5)="Csere",VLOOKUP(LEFT(VLOOKUP($A72,csapatok!$A:$NN,EE$320,FALSE),LEN(VLOOKUP($A72,csapatok!$A:$NN,EE$320,FALSE))-6),'csapat-ranglista'!$A:$FP,EE$321,FALSE)/8,VLOOKUP(VLOOKUP($A72,csapatok!$A:$NN,EE$320,FALSE),'csapat-ranglista'!$A:$FP,EE$321,FALSE)/4),0)</f>
        <v>0</v>
      </c>
      <c r="EF72" s="223">
        <f>IFERROR(IF(RIGHT(VLOOKUP($A72,csapatok!$A:$NN,EF$320,FALSE),5)="Csere",VLOOKUP(LEFT(VLOOKUP($A72,csapatok!$A:$NN,EF$320,FALSE),LEN(VLOOKUP($A72,csapatok!$A:$NN,EF$320,FALSE))-6),'csapat-ranglista'!$A:$FP,EF$321,FALSE)/8,VLOOKUP(VLOOKUP($A72,csapatok!$A:$NN,EF$320,FALSE),'csapat-ranglista'!$A:$FP,EF$321,FALSE)/4),0)</f>
        <v>0</v>
      </c>
      <c r="EG72" s="223">
        <f>IFERROR(IF(RIGHT(VLOOKUP($A72,csapatok!$A:$NN,EG$320,FALSE),5)="Csere",VLOOKUP(LEFT(VLOOKUP($A72,csapatok!$A:$NN,EG$320,FALSE),LEN(VLOOKUP($A72,csapatok!$A:$NN,EG$320,FALSE))-6),'csapat-ranglista'!$A:$FP,EG$321,FALSE)/8,VLOOKUP(VLOOKUP($A72,csapatok!$A:$NN,EG$320,FALSE),'csapat-ranglista'!$A:$FP,EG$321,FALSE)/4),0)</f>
        <v>0</v>
      </c>
      <c r="EH72" s="223">
        <f>IFERROR(IF(RIGHT(VLOOKUP($A72,csapatok!$A:$NN,EH$320,FALSE),5)="Csere",VLOOKUP(LEFT(VLOOKUP($A72,csapatok!$A:$NN,EH$320,FALSE),LEN(VLOOKUP($A72,csapatok!$A:$NN,EH$320,FALSE))-6),'csapat-ranglista'!$A:$FP,EH$321,FALSE)/8,VLOOKUP(VLOOKUP($A72,csapatok!$A:$NN,EH$320,FALSE),'csapat-ranglista'!$A:$FP,EH$321,FALSE)/4),0)</f>
        <v>0</v>
      </c>
      <c r="EI72" s="223">
        <f>IFERROR(IF(RIGHT(VLOOKUP($A72,csapatok!$A:$NN,EI$320,FALSE),5)="Csere",VLOOKUP(LEFT(VLOOKUP($A72,csapatok!$A:$NN,EI$320,FALSE),LEN(VLOOKUP($A72,csapatok!$A:$NN,EI$320,FALSE))-6),'csapat-ranglista'!$A:$FP,EI$321,FALSE)/8,VLOOKUP(VLOOKUP($A72,csapatok!$A:$NN,EI$320,FALSE),'csapat-ranglista'!$A:$FP,EI$321,FALSE)/4),0)</f>
        <v>0</v>
      </c>
      <c r="EJ72" s="223">
        <f>IFERROR(IF(RIGHT(VLOOKUP($A72,csapatok!$A:$NN,EJ$320,FALSE),5)="Csere",VLOOKUP(LEFT(VLOOKUP($A72,csapatok!$A:$NN,EJ$320,FALSE),LEN(VLOOKUP($A72,csapatok!$A:$NN,EJ$320,FALSE))-6),'csapat-ranglista'!$A:$FP,EJ$321,FALSE)/8,VLOOKUP(VLOOKUP($A72,csapatok!$A:$NN,EJ$320,FALSE),'csapat-ranglista'!$A:$FP,EJ$321,FALSE)/4),0)</f>
        <v>0</v>
      </c>
      <c r="EK72" s="223">
        <f>IFERROR(IF(RIGHT(VLOOKUP($A72,csapatok!$A:$NN,EK$320,FALSE),5)="Csere",VLOOKUP(LEFT(VLOOKUP($A72,csapatok!$A:$NN,EK$320,FALSE),LEN(VLOOKUP($A72,csapatok!$A:$NN,EK$320,FALSE))-6),'csapat-ranglista'!$A:$FP,EK$321,FALSE)/8,VLOOKUP(VLOOKUP($A72,csapatok!$A:$NN,EK$320,FALSE),'csapat-ranglista'!$A:$FP,EK$321,FALSE)/4),0)</f>
        <v>0</v>
      </c>
      <c r="EL72" s="223">
        <f>IFERROR(IF(RIGHT(VLOOKUP($A72,csapatok!$A:$NN,EL$320,FALSE),5)="Csere",VLOOKUP(LEFT(VLOOKUP($A72,csapatok!$A:$NN,EL$320,FALSE),LEN(VLOOKUP($A72,csapatok!$A:$NN,EL$320,FALSE))-6),'csapat-ranglista'!$A:$FP,EL$321,FALSE)/8,VLOOKUP(VLOOKUP($A72,csapatok!$A:$NN,EL$320,FALSE),'csapat-ranglista'!$A:$FP,EL$321,FALSE)/4),0)</f>
        <v>0</v>
      </c>
      <c r="EM72" s="223">
        <f>IFERROR(IF(RIGHT(VLOOKUP($A72,csapatok!$A:$NN,EM$320,FALSE),5)="Csere",VLOOKUP(LEFT(VLOOKUP($A72,csapatok!$A:$NN,EM$320,FALSE),LEN(VLOOKUP($A72,csapatok!$A:$NN,EM$320,FALSE))-6),'csapat-ranglista'!$A:$FP,EM$321,FALSE)/8,VLOOKUP(VLOOKUP($A72,csapatok!$A:$NN,EM$320,FALSE),'csapat-ranglista'!$A:$FP,EM$321,FALSE)/4),0)</f>
        <v>0</v>
      </c>
      <c r="EN72" s="223">
        <f>IFERROR(IF(RIGHT(VLOOKUP($A72,csapatok!$A:$NN,EN$320,FALSE),5)="Csere",VLOOKUP(LEFT(VLOOKUP($A72,csapatok!$A:$NN,EN$320,FALSE),LEN(VLOOKUP($A72,csapatok!$A:$NN,EN$320,FALSE))-6),'csapat-ranglista'!$A:$FP,EN$321,FALSE)/8,VLOOKUP(VLOOKUP($A72,csapatok!$A:$NN,EN$320,FALSE),'csapat-ranglista'!$A:$FP,EN$321,FALSE)/4),0)</f>
        <v>0</v>
      </c>
      <c r="EO72" s="223">
        <f>IFERROR(IF(RIGHT(VLOOKUP($A72,csapatok!$A:$NN,EO$320,FALSE),5)="Csere",VLOOKUP(LEFT(VLOOKUP($A72,csapatok!$A:$NN,EO$320,FALSE),LEN(VLOOKUP($A72,csapatok!$A:$NN,EO$320,FALSE))-6),'csapat-ranglista'!$A:$FP,EO$321,FALSE)/8,VLOOKUP(VLOOKUP($A72,csapatok!$A:$NN,EO$320,FALSE),'csapat-ranglista'!$A:$FP,EO$321,FALSE)/4),0)</f>
        <v>0</v>
      </c>
      <c r="EP72" s="223">
        <f>IFERROR(IF(RIGHT(VLOOKUP($A72,csapatok!$A:$NN,EP$320,FALSE),5)="Csere",VLOOKUP(LEFT(VLOOKUP($A72,csapatok!$A:$NN,EP$320,FALSE),LEN(VLOOKUP($A72,csapatok!$A:$NN,EP$320,FALSE))-6),'csapat-ranglista'!$A:$FP,EP$321,FALSE)/8,VLOOKUP(VLOOKUP($A72,csapatok!$A:$NN,EP$320,FALSE),'csapat-ranglista'!$A:$FP,EP$321,FALSE)/4),0)</f>
        <v>0</v>
      </c>
      <c r="EQ72" s="223">
        <f>IFERROR(IF(RIGHT(VLOOKUP($A72,csapatok!$A:$NN,EQ$320,FALSE),5)="Csere",VLOOKUP(LEFT(VLOOKUP($A72,csapatok!$A:$NN,EQ$320,FALSE),LEN(VLOOKUP($A72,csapatok!$A:$NN,EQ$320,FALSE))-6),'csapat-ranglista'!$A:$FP,EQ$321,FALSE)/8,VLOOKUP(VLOOKUP($A72,csapatok!$A:$NN,EQ$320,FALSE),'csapat-ranglista'!$A:$FP,EQ$321,FALSE)/4),0)</f>
        <v>0</v>
      </c>
      <c r="ER72" s="223">
        <f>IFERROR(IF(RIGHT(VLOOKUP($A72,csapatok!$A:$NN,ER$320,FALSE),5)="Csere",VLOOKUP(LEFT(VLOOKUP($A72,csapatok!$A:$NN,ER$320,FALSE),LEN(VLOOKUP($A72,csapatok!$A:$NN,ER$320,FALSE))-6),'csapat-ranglista'!$A:$FP,ER$321,FALSE)/8,VLOOKUP(VLOOKUP($A72,csapatok!$A:$NN,ER$320,FALSE),'csapat-ranglista'!$A:$FP,ER$321,FALSE)/4),0)</f>
        <v>0</v>
      </c>
      <c r="ES72" s="223">
        <f>IFERROR(IF(RIGHT(VLOOKUP($A72,csapatok!$A:$NN,ES$320,FALSE),5)="Csere",VLOOKUP(LEFT(VLOOKUP($A72,csapatok!$A:$NN,ES$320,FALSE),LEN(VLOOKUP($A72,csapatok!$A:$NN,ES$320,FALSE))-6),'csapat-ranglista'!$A:$FP,ES$321,FALSE)/8,VLOOKUP(VLOOKUP($A72,csapatok!$A:$NN,ES$320,FALSE),'csapat-ranglista'!$A:$FP,ES$321,FALSE)/4),0)</f>
        <v>0</v>
      </c>
      <c r="ET72" s="223">
        <f>IFERROR(IF(RIGHT(VLOOKUP($A72,csapatok!$A:$NN,ET$320,FALSE),5)="Csere",VLOOKUP(LEFT(VLOOKUP($A72,csapatok!$A:$NN,ET$320,FALSE),LEN(VLOOKUP($A72,csapatok!$A:$NN,ET$320,FALSE))-6),'csapat-ranglista'!$A:$FP,ET$321,FALSE)/8,VLOOKUP(VLOOKUP($A72,csapatok!$A:$NN,ET$320,FALSE),'csapat-ranglista'!$A:$FP,ET$321,FALSE)/4),0)</f>
        <v>0</v>
      </c>
      <c r="EU72" s="223">
        <f>IFERROR(IF(RIGHT(VLOOKUP($A72,csapatok!$A:$NN,EU$320,FALSE),5)="Csere",VLOOKUP(LEFT(VLOOKUP($A72,csapatok!$A:$NN,EU$320,FALSE),LEN(VLOOKUP($A72,csapatok!$A:$NN,EU$320,FALSE))-6),'csapat-ranglista'!$A:$FP,EU$321,FALSE)/8,VLOOKUP(VLOOKUP($A72,csapatok!$A:$NN,EU$320,FALSE),'csapat-ranglista'!$A:$FP,EU$321,FALSE)/4),0)</f>
        <v>0</v>
      </c>
      <c r="EV72" s="223">
        <f>IFERROR(IF(RIGHT(VLOOKUP($A72,csapatok!$A:$NN,EV$320,FALSE),5)="Csere",VLOOKUP(LEFT(VLOOKUP($A72,csapatok!$A:$NN,EV$320,FALSE),LEN(VLOOKUP($A72,csapatok!$A:$NN,EV$320,FALSE))-6),'csapat-ranglista'!$A:$FP,EV$321,FALSE)/8,VLOOKUP(VLOOKUP($A72,csapatok!$A:$NN,EV$320,FALSE),'csapat-ranglista'!$A:$FP,EV$321,FALSE)/4),0)</f>
        <v>0</v>
      </c>
      <c r="EW72" s="223">
        <f>IFERROR(IF(RIGHT(VLOOKUP($A72,csapatok!$A:$NN,EW$320,FALSE),5)="Csere",VLOOKUP(LEFT(VLOOKUP($A72,csapatok!$A:$NN,EW$320,FALSE),LEN(VLOOKUP($A72,csapatok!$A:$NN,EW$320,FALSE))-6),'csapat-ranglista'!$A:$FP,EW$321,FALSE)/8,VLOOKUP(VLOOKUP($A72,csapatok!$A:$NN,EW$320,FALSE),'csapat-ranglista'!$A:$FP,EW$321,FALSE)/4),0)</f>
        <v>0</v>
      </c>
      <c r="EX72" s="223">
        <f>IFERROR(IF(RIGHT(VLOOKUP($A72,csapatok!$A:$NN,EX$320,FALSE),5)="Csere",VLOOKUP(LEFT(VLOOKUP($A72,csapatok!$A:$NN,EX$320,FALSE),LEN(VLOOKUP($A72,csapatok!$A:$NN,EX$320,FALSE))-6),'csapat-ranglista'!$A:$FP,EX$321,FALSE)/8,VLOOKUP(VLOOKUP($A72,csapatok!$A:$NN,EX$320,FALSE),'csapat-ranglista'!$A:$FP,EX$321,FALSE)/4),0)</f>
        <v>0</v>
      </c>
      <c r="EY72" s="223">
        <f>IFERROR(IF(RIGHT(VLOOKUP($A72,csapatok!$A:$NN,EY$320,FALSE),5)="Csere",VLOOKUP(LEFT(VLOOKUP($A72,csapatok!$A:$NN,EY$320,FALSE),LEN(VLOOKUP($A72,csapatok!$A:$NN,EY$320,FALSE))-6),'csapat-ranglista'!$A:$FP,EY$321,FALSE)/8,VLOOKUP(VLOOKUP($A72,csapatok!$A:$NN,EY$320,FALSE),'csapat-ranglista'!$A:$FP,EY$321,FALSE)/4),0)</f>
        <v>0</v>
      </c>
      <c r="EZ72" s="223">
        <f>IFERROR(IF(RIGHT(VLOOKUP($A72,csapatok!$A:$NN,EZ$320,FALSE),5)="Csere",VLOOKUP(LEFT(VLOOKUP($A72,csapatok!$A:$NN,EZ$320,FALSE),LEN(VLOOKUP($A72,csapatok!$A:$NN,EZ$320,FALSE))-6),'csapat-ranglista'!$A:$FP,EZ$321,FALSE)/8,VLOOKUP(VLOOKUP($A72,csapatok!$A:$NN,EZ$320,FALSE),'csapat-ranglista'!$A:$FP,EZ$321,FALSE)/4),0)</f>
        <v>11.98661650669024</v>
      </c>
      <c r="FA72" s="223">
        <f>IFERROR(IF(RIGHT(VLOOKUP($A72,csapatok!$A:$NN,FA$320,FALSE),5)="Csere",VLOOKUP(LEFT(VLOOKUP($A72,csapatok!$A:$NN,FA$320,FALSE),LEN(VLOOKUP($A72,csapatok!$A:$NN,FA$320,FALSE))-6),'csapat-ranglista'!$A:$FP,FA$321,FALSE)/8,VLOOKUP(VLOOKUP($A72,csapatok!$A:$NN,FA$320,FALSE),'csapat-ranglista'!$A:$FP,FA$321,FALSE)/4),0)</f>
        <v>0</v>
      </c>
      <c r="FB72" s="223">
        <f>IFERROR(IF(RIGHT(VLOOKUP($A72,csapatok!$A:$NN,FB$320,FALSE),5)="Csere",VLOOKUP(LEFT(VLOOKUP($A72,csapatok!$A:$NN,FB$320,FALSE),LEN(VLOOKUP($A72,csapatok!$A:$NN,FB$320,FALSE))-6),'csapat-ranglista'!$A:$FP,FB$321,FALSE)/8,VLOOKUP(VLOOKUP($A72,csapatok!$A:$NN,FB$320,FALSE),'csapat-ranglista'!$A:$FP,FB$321,FALSE)/4),0)</f>
        <v>0</v>
      </c>
      <c r="FC72" s="223">
        <f>IFERROR(IF(RIGHT(VLOOKUP($A72,csapatok!$A:$NN,FC$320,FALSE),5)="Csere",VLOOKUP(LEFT(VLOOKUP($A72,csapatok!$A:$NN,FC$320,FALSE),LEN(VLOOKUP($A72,csapatok!$A:$NN,FC$320,FALSE))-6),'csapat-ranglista'!$A:$FP,FC$321,FALSE)/8,VLOOKUP(VLOOKUP($A72,csapatok!$A:$NN,FC$320,FALSE),'csapat-ranglista'!$A:$FP,FC$321,FALSE)/4),0)</f>
        <v>0</v>
      </c>
      <c r="FD72" s="224">
        <f>versenyek!$QY$11*IFERROR(VLOOKUP(VLOOKUP($A72,versenyek!QX:QZ,3,FALSE),szabalyok!$A$16:$B$23,2,FALSE)/4,0)</f>
        <v>0</v>
      </c>
      <c r="FE72" s="224">
        <f>versenyek!$RB$11*IFERROR(VLOOKUP(VLOOKUP($A72,versenyek!RA:RC,3,FALSE),szabalyok!$A$16:$B$23,2,FALSE)/4,0)</f>
        <v>0</v>
      </c>
      <c r="FF72" s="223">
        <f>IFERROR(IF(RIGHT(VLOOKUP($A72,csapatok!$A:$NN,FF$320,FALSE),5)="Csere",VLOOKUP(LEFT(VLOOKUP($A72,csapatok!$A:$NN,FF$320,FALSE),LEN(VLOOKUP($A72,csapatok!$A:$NN,FF$320,FALSE))-6),'csapat-ranglista'!$A:$FP,FF$321,FALSE)/8,VLOOKUP(VLOOKUP($A72,csapatok!$A:$NN,FF$320,FALSE),'csapat-ranglista'!$A:$FP,FF$321,FALSE)/4),0)</f>
        <v>0</v>
      </c>
      <c r="FG72" s="223">
        <f>IFERROR(IF(RIGHT(VLOOKUP($A72,csapatok!$A:$NN,FG$320,FALSE),5)="Csere",VLOOKUP(LEFT(VLOOKUP($A72,csapatok!$A:$NN,FG$320,FALSE),LEN(VLOOKUP($A72,csapatok!$A:$NN,FG$320,FALSE))-6),'csapat-ranglista'!$A:$FP,FG$321,FALSE)/8,VLOOKUP(VLOOKUP($A72,csapatok!$A:$NN,FG$320,FALSE),'csapat-ranglista'!$A:$FP,FG$321,FALSE)/4),0)</f>
        <v>0</v>
      </c>
      <c r="FH72" s="223">
        <f>IFERROR(IF(RIGHT(VLOOKUP($A72,csapatok!$A:$NN,FH$320,FALSE),5)="Csere",VLOOKUP(LEFT(VLOOKUP($A72,csapatok!$A:$NN,FH$320,FALSE),LEN(VLOOKUP($A72,csapatok!$A:$NN,FH$320,FALSE))-6),'csapat-ranglista'!$A:$FP,FH$321,FALSE)/8,VLOOKUP(VLOOKUP($A72,csapatok!$A:$NN,FH$320,FALSE),'csapat-ranglista'!$A:$FP,FH$321,FALSE)/4),0)</f>
        <v>0</v>
      </c>
      <c r="FI72" s="223">
        <f>IFERROR(IF(RIGHT(VLOOKUP($A72,csapatok!$A:$NN,FI$320,FALSE),5)="Csere",VLOOKUP(LEFT(VLOOKUP($A72,csapatok!$A:$NN,FI$320,FALSE),LEN(VLOOKUP($A72,csapatok!$A:$NN,FI$320,FALSE))-6),'csapat-ranglista'!$A:$FP,FI$321,FALSE)/8,VLOOKUP(VLOOKUP($A72,csapatok!$A:$NN,FI$320,FALSE),'csapat-ranglista'!$A:$FP,FI$321,FALSE)/4),0)</f>
        <v>0</v>
      </c>
      <c r="FJ72" s="223">
        <f>IFERROR(IF(RIGHT(VLOOKUP($A72,csapatok!$A:$NN,FJ$320,FALSE),5)="Csere",VLOOKUP(LEFT(VLOOKUP($A72,csapatok!$A:$NN,FJ$320,FALSE),LEN(VLOOKUP($A72,csapatok!$A:$NN,FJ$320,FALSE))-6),'csapat-ranglista'!$A:$FP,FJ$321,FALSE)/8,VLOOKUP(VLOOKUP($A72,csapatok!$A:$NN,FJ$320,FALSE),'csapat-ranglista'!$A:$FP,FJ$321,FALSE)/4),0)</f>
        <v>0</v>
      </c>
      <c r="FK72" s="223">
        <f>IFERROR(IF(RIGHT(VLOOKUP($A72,csapatok!$A:$NN,FK$320,FALSE),5)="Csere",VLOOKUP(LEFT(VLOOKUP($A72,csapatok!$A:$NN,FK$320,FALSE),LEN(VLOOKUP($A72,csapatok!$A:$NN,FK$320,FALSE))-6),'csapat-ranglista'!$A:$FP,FK$321,FALSE)/8,VLOOKUP(VLOOKUP($A72,csapatok!$A:$NN,FK$320,FALSE),'csapat-ranglista'!$A:$FP,FK$321,FALSE)/4),0)</f>
        <v>0</v>
      </c>
      <c r="FL72" s="223">
        <f>IFERROR(IF(RIGHT(VLOOKUP($A72,csapatok!$A:$NN,FL$320,FALSE),5)="Csere",VLOOKUP(LEFT(VLOOKUP($A72,csapatok!$A:$NN,FL$320,FALSE),LEN(VLOOKUP($A72,csapatok!$A:$NN,FL$320,FALSE))-6),'csapat-ranglista'!$A:$FP,FL$321,FALSE)/8,VLOOKUP(VLOOKUP($A72,csapatok!$A:$NN,FL$320,FALSE),'csapat-ranglista'!$A:$FP,FL$321,FALSE)/4),0)</f>
        <v>0</v>
      </c>
      <c r="FM72" s="223">
        <f>IFERROR(IF(RIGHT(VLOOKUP($A72,csapatok!$A:$NN,FM$320,FALSE),5)="Csere",VLOOKUP(LEFT(VLOOKUP($A72,csapatok!$A:$NN,FM$320,FALSE),LEN(VLOOKUP($A72,csapatok!$A:$NN,FM$320,FALSE))-6),'csapat-ranglista'!$A:$FP,FM$321,FALSE)/8,VLOOKUP(VLOOKUP($A72,csapatok!$A:$NN,FM$320,FALSE),'csapat-ranglista'!$A:$FP,FM$321,FALSE)/4),0)</f>
        <v>0</v>
      </c>
      <c r="FN72" s="223">
        <f>IFERROR(IF(RIGHT(VLOOKUP($A72,csapatok!$A:$NN,FN$320,FALSE),5)="Csere",VLOOKUP(LEFT(VLOOKUP($A72,csapatok!$A:$NN,FN$320,FALSE),LEN(VLOOKUP($A72,csapatok!$A:$NN,FN$320,FALSE))-6),'csapat-ranglista'!$A:$FP,FN$321,FALSE)/8,VLOOKUP(VLOOKUP($A72,csapatok!$A:$NN,FN$320,FALSE),'csapat-ranglista'!$A:$FP,FN$321,FALSE)/4),0)</f>
        <v>0</v>
      </c>
      <c r="FO72" s="223">
        <f>IFERROR(IF(RIGHT(VLOOKUP($A72,csapatok!$A:$NN,FO$320,FALSE),5)="Csere",VLOOKUP(LEFT(VLOOKUP($A72,csapatok!$A:$NN,FO$320,FALSE),LEN(VLOOKUP($A72,csapatok!$A:$NN,FO$320,FALSE))-6),'csapat-ranglista'!$A:$FP,FO$321,FALSE)/8,VLOOKUP(VLOOKUP($A72,csapatok!$A:$NN,FO$320,FALSE),'csapat-ranglista'!$A:$FP,FO$321,FALSE)/4),0)</f>
        <v>0</v>
      </c>
      <c r="FP72" s="223">
        <f>IFERROR(IF(RIGHT(VLOOKUP($A72,csapatok!$A:$NN,FP$320,FALSE),5)="Csere",VLOOKUP(LEFT(VLOOKUP($A72,csapatok!$A:$NN,FP$320,FALSE),LEN(VLOOKUP($A72,csapatok!$A:$NN,FP$320,FALSE))-6),'csapat-ranglista'!$A:$FP,FP$321,FALSE)/8,VLOOKUP(VLOOKUP($A72,csapatok!$A:$NN,FP$320,FALSE),'csapat-ranglista'!$A:$FP,FP$321,FALSE)/4),0)</f>
        <v>0</v>
      </c>
      <c r="FQ72" s="223">
        <f>IFERROR(IF(RIGHT(VLOOKUP($A72,csapatok!$A:$NN,FQ$320,FALSE),5)="Csere",VLOOKUP(LEFT(VLOOKUP($A72,csapatok!$A:$NN,FQ$320,FALSE),LEN(VLOOKUP($A72,csapatok!$A:$NN,FQ$320,FALSE))-6),'csapat-ranglista'!$A:$FP,FQ$321,FALSE)/8,VLOOKUP(VLOOKUP($A72,csapatok!$A:$NN,FQ$320,FALSE),'csapat-ranglista'!$A:$FP,FQ$321,FALSE)/4),0)</f>
        <v>0</v>
      </c>
      <c r="FR72" s="223">
        <f>IFERROR(IF(RIGHT(VLOOKUP($A72,csapatok!$A:$NN,FR$320,FALSE),5)="Csere",VLOOKUP(LEFT(VLOOKUP($A72,csapatok!$A:$NN,FR$320,FALSE),LEN(VLOOKUP($A72,csapatok!$A:$NN,FR$320,FALSE))-6),'csapat-ranglista'!$A:$FP,FR$321,FALSE)/8,VLOOKUP(VLOOKUP($A72,csapatok!$A:$NN,FR$320,FALSE),'csapat-ranglista'!$A:$FP,FR$321,FALSE)/4),0)</f>
        <v>0</v>
      </c>
      <c r="FS72" s="223">
        <f>IFERROR(IF(RIGHT(VLOOKUP($A72,csapatok!$A:$NN,FS$320,FALSE),5)="Csere",VLOOKUP(LEFT(VLOOKUP($A72,csapatok!$A:$NN,FS$320,FALSE),LEN(VLOOKUP($A72,csapatok!$A:$NN,FS$320,FALSE))-6),'csapat-ranglista'!$A:$FP,FS$321,FALSE)/8,VLOOKUP(VLOOKUP($A72,csapatok!$A:$NN,FS$320,FALSE),'csapat-ranglista'!$A:$FP,FS$321,FALSE)/4),0)</f>
        <v>0</v>
      </c>
      <c r="FT72" s="223">
        <f>IFERROR(IF(RIGHT(VLOOKUP($A72,csapatok!$A:$NN,FT$320,FALSE),5)="Csere",VLOOKUP(LEFT(VLOOKUP($A72,csapatok!$A:$NN,FT$320,FALSE),LEN(VLOOKUP($A72,csapatok!$A:$NN,FT$320,FALSE))-6),'csapat-ranglista'!$A:$FP,FT$321,FALSE)/8,VLOOKUP(VLOOKUP($A72,csapatok!$A:$NN,FT$320,FALSE),'csapat-ranglista'!$A:$FP,FT$321,FALSE)/4),0)</f>
        <v>0</v>
      </c>
      <c r="FU72" s="223">
        <f>IFERROR(IF(RIGHT(VLOOKUP($A72,csapatok!$A:$NN,FU$320,FALSE),5)="Csere",VLOOKUP(LEFT(VLOOKUP($A72,csapatok!$A:$NN,FU$320,FALSE),LEN(VLOOKUP($A72,csapatok!$A:$NN,FU$320,FALSE))-6),'csapat-ranglista'!$A:$FP,FU$321,FALSE)/8,VLOOKUP(VLOOKUP($A72,csapatok!$A:$NN,FU$320,FALSE),'csapat-ranglista'!$A:$FP,FU$321,FALSE)/4),0)</f>
        <v>0</v>
      </c>
      <c r="FV72" s="223">
        <f>IFERROR(IF(RIGHT(VLOOKUP($A72,csapatok!$A:$NN,FV$320,FALSE),5)="Csere",VLOOKUP(LEFT(VLOOKUP($A72,csapatok!$A:$NN,FV$320,FALSE),LEN(VLOOKUP($A72,csapatok!$A:$NN,FV$320,FALSE))-6),'csapat-ranglista'!$A:$FP,FV$321,FALSE)/8,VLOOKUP(VLOOKUP($A72,csapatok!$A:$NN,FV$320,FALSE),'csapat-ranglista'!$A:$FP,FV$321,FALSE)/4),0)</f>
        <v>0</v>
      </c>
      <c r="FW72" s="223">
        <f>IFERROR(IF(RIGHT(VLOOKUP($A72,csapatok!$A:$NN,FW$320,FALSE),5)="Csere",VLOOKUP(LEFT(VLOOKUP($A72,csapatok!$A:$NN,FW$320,FALSE),LEN(VLOOKUP($A72,csapatok!$A:$NN,FW$320,FALSE))-6),'csapat-ranglista'!$A:$FP,FW$321,FALSE)/8,VLOOKUP(VLOOKUP($A72,csapatok!$A:$NN,FW$320,FALSE),'csapat-ranglista'!$A:$FP,FW$321,FALSE)/4),0)</f>
        <v>0</v>
      </c>
      <c r="FX72" s="223">
        <f>IFERROR(IF(RIGHT(VLOOKUP($A72,csapatok!$A:$NN,FX$320,FALSE),5)="Csere",VLOOKUP(LEFT(VLOOKUP($A72,csapatok!$A:$NN,FX$320,FALSE),LEN(VLOOKUP($A72,csapatok!$A:$NN,FX$320,FALSE))-6),'csapat-ranglista'!$A:$FP,FX$321,FALSE)/8,VLOOKUP(VLOOKUP($A72,csapatok!$A:$NN,FX$320,FALSE),'csapat-ranglista'!$A:$FP,FX$321,FALSE)/4),0)</f>
        <v>0</v>
      </c>
      <c r="FY72" s="223">
        <f>IFERROR(IF(RIGHT(VLOOKUP($A72,csapatok!$A:$NN,FY$320,FALSE),5)="Csere",VLOOKUP(LEFT(VLOOKUP($A72,csapatok!$A:$NN,FY$320,FALSE),LEN(VLOOKUP($A72,csapatok!$A:$NN,FY$320,FALSE))-6),'csapat-ranglista'!$A:$FP,FY$321,FALSE)/8,VLOOKUP(VLOOKUP($A72,csapatok!$A:$NN,FY$320,FALSE),'csapat-ranglista'!$A:$FP,FY$321,FALSE)/4),0)</f>
        <v>0</v>
      </c>
      <c r="FZ72" s="223">
        <f>IFERROR(IF(RIGHT(VLOOKUP($A72,csapatok!$A:$NN,FZ$320,FALSE),5)="Csere",VLOOKUP(LEFT(VLOOKUP($A72,csapatok!$A:$NN,FZ$320,FALSE),LEN(VLOOKUP($A72,csapatok!$A:$NN,FZ$320,FALSE))-6),'csapat-ranglista'!$A:$FP,FZ$321,FALSE)/8,VLOOKUP(VLOOKUP($A72,csapatok!$A:$NN,FZ$320,FALSE),'csapat-ranglista'!$A:$FP,FZ$321,FALSE)/4),0)</f>
        <v>0</v>
      </c>
      <c r="GA72" s="223">
        <f>IFERROR(IF(RIGHT(VLOOKUP($A72,csapatok!$A:$NN,GA$320,FALSE),5)="Csere",VLOOKUP(LEFT(VLOOKUP($A72,csapatok!$A:$NN,GA$320,FALSE),LEN(VLOOKUP($A72,csapatok!$A:$NN,GA$320,FALSE))-6),'csapat-ranglista'!$A:$FP,GA$321,FALSE)/8,VLOOKUP(VLOOKUP($A72,csapatok!$A:$NN,GA$320,FALSE),'csapat-ranglista'!$A:$FP,GA$321,FALSE)/4),0)</f>
        <v>0</v>
      </c>
      <c r="GB72" s="223">
        <f>IFERROR(IF(RIGHT(VLOOKUP($A72,csapatok!$A:$NN,GB$320,FALSE),5)="Csere",VLOOKUP(LEFT(VLOOKUP($A72,csapatok!$A:$NN,GB$320,FALSE),LEN(VLOOKUP($A72,csapatok!$A:$NN,GB$320,FALSE))-6),'csapat-ranglista'!$A:$FP,GB$321,FALSE)/8,VLOOKUP(VLOOKUP($A72,csapatok!$A:$NN,GB$320,FALSE),'csapat-ranglista'!$A:$FP,GB$321,FALSE)/4),0)</f>
        <v>0</v>
      </c>
      <c r="GC72" s="223">
        <f>IFERROR(IF(RIGHT(VLOOKUP($A72,csapatok!$A:$NN,GC$320,FALSE),5)="Csere",VLOOKUP(LEFT(VLOOKUP($A72,csapatok!$A:$NN,GC$320,FALSE),LEN(VLOOKUP($A72,csapatok!$A:$NN,GC$320,FALSE))-6),'csapat-ranglista'!$A:$FP,GC$321,FALSE)/8,VLOOKUP(VLOOKUP($A72,csapatok!$A:$NN,GC$320,FALSE),'csapat-ranglista'!$A:$FP,GC$321,FALSE)/4),0)</f>
        <v>0</v>
      </c>
      <c r="GD72" s="247">
        <f>SUM(EQ72:GC72)</f>
        <v>11.98661650669024</v>
      </c>
    </row>
    <row r="73" spans="1:186">
      <c r="A73" s="1" t="s">
        <v>1614</v>
      </c>
      <c r="B73" s="130"/>
      <c r="C73" s="131" t="str">
        <f>IF(B73=0,"",IF(B73&lt;$C$1,"felnőtt","ifi"))</f>
        <v/>
      </c>
      <c r="D73" s="32" t="s">
        <v>101</v>
      </c>
      <c r="E73" s="45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4"/>
      <c r="BD73" s="224"/>
      <c r="BE73" s="223">
        <f>IFERROR(IF(RIGHT(VLOOKUP($A73,csapatok!$A:$NN,BE$320,FALSE),5)="Csere",VLOOKUP(LEFT(VLOOKUP($A73,csapatok!$A:$NN,BE$320,FALSE),LEN(VLOOKUP($A73,csapatok!$A:$NN,BE$320,FALSE))-6),'csapat-ranglista'!$A:$FP,BE$321,FALSE)/8,VLOOKUP(VLOOKUP($A73,csapatok!$A:$NN,BE$320,FALSE),'csapat-ranglista'!$A:$FP,BE$321,FALSE)/4),0)</f>
        <v>0</v>
      </c>
      <c r="BF73" s="223">
        <f>IFERROR(IF(RIGHT(VLOOKUP($A73,csapatok!$A:$NN,BF$320,FALSE),5)="Csere",VLOOKUP(LEFT(VLOOKUP($A73,csapatok!$A:$NN,BF$320,FALSE),LEN(VLOOKUP($A73,csapatok!$A:$NN,BF$320,FALSE))-6),'csapat-ranglista'!$A:$FP,BF$321,FALSE)/8,VLOOKUP(VLOOKUP($A73,csapatok!$A:$NN,BF$320,FALSE),'csapat-ranglista'!$A:$FP,BF$321,FALSE)/4),0)</f>
        <v>0</v>
      </c>
      <c r="BG73" s="223">
        <f>IFERROR(IF(RIGHT(VLOOKUP($A73,csapatok!$A:$NN,BG$320,FALSE),5)="Csere",VLOOKUP(LEFT(VLOOKUP($A73,csapatok!$A:$NN,BG$320,FALSE),LEN(VLOOKUP($A73,csapatok!$A:$NN,BG$320,FALSE))-6),'csapat-ranglista'!$A:$FP,BG$321,FALSE)/8,VLOOKUP(VLOOKUP($A73,csapatok!$A:$NN,BG$320,FALSE),'csapat-ranglista'!$A:$FP,BG$321,FALSE)/4),0)</f>
        <v>0</v>
      </c>
      <c r="BH73" s="223">
        <f>IFERROR(IF(RIGHT(VLOOKUP($A73,csapatok!$A:$NN,BH$320,FALSE),5)="Csere",VLOOKUP(LEFT(VLOOKUP($A73,csapatok!$A:$NN,BH$320,FALSE),LEN(VLOOKUP($A73,csapatok!$A:$NN,BH$320,FALSE))-6),'csapat-ranglista'!$A:$FP,BH$321,FALSE)/8,VLOOKUP(VLOOKUP($A73,csapatok!$A:$NN,BH$320,FALSE),'csapat-ranglista'!$A:$FP,BH$321,FALSE)/4),0)</f>
        <v>0</v>
      </c>
      <c r="BI73" s="223">
        <f>IFERROR(IF(RIGHT(VLOOKUP($A73,csapatok!$A:$NN,BI$320,FALSE),5)="Csere",VLOOKUP(LEFT(VLOOKUP($A73,csapatok!$A:$NN,BI$320,FALSE),LEN(VLOOKUP($A73,csapatok!$A:$NN,BI$320,FALSE))-6),'csapat-ranglista'!$A:$FP,BI$321,FALSE)/8,VLOOKUP(VLOOKUP($A73,csapatok!$A:$NN,BI$320,FALSE),'csapat-ranglista'!$A:$FP,BI$321,FALSE)/4),0)</f>
        <v>0</v>
      </c>
      <c r="BJ73" s="223">
        <f>IFERROR(IF(RIGHT(VLOOKUP($A73,csapatok!$A:$NN,BJ$320,FALSE),5)="Csere",VLOOKUP(LEFT(VLOOKUP($A73,csapatok!$A:$NN,BJ$320,FALSE),LEN(VLOOKUP($A73,csapatok!$A:$NN,BJ$320,FALSE))-6),'csapat-ranglista'!$A:$FP,BJ$321,FALSE)/8,VLOOKUP(VLOOKUP($A73,csapatok!$A:$NN,BJ$320,FALSE),'csapat-ranglista'!$A:$FP,BJ$321,FALSE)/4),0)</f>
        <v>0</v>
      </c>
      <c r="BK73" s="223">
        <f>IFERROR(IF(RIGHT(VLOOKUP($A73,csapatok!$A:$NN,BK$320,FALSE),5)="Csere",VLOOKUP(LEFT(VLOOKUP($A73,csapatok!$A:$NN,BK$320,FALSE),LEN(VLOOKUP($A73,csapatok!$A:$NN,BK$320,FALSE))-6),'csapat-ranglista'!$A:$FP,BK$321,FALSE)/8,VLOOKUP(VLOOKUP($A73,csapatok!$A:$NN,BK$320,FALSE),'csapat-ranglista'!$A:$FP,BK$321,FALSE)/4),0)</f>
        <v>0</v>
      </c>
      <c r="BL73" s="223">
        <f>IFERROR(IF(RIGHT(VLOOKUP($A73,csapatok!$A:$NN,BL$320,FALSE),5)="Csere",VLOOKUP(LEFT(VLOOKUP($A73,csapatok!$A:$NN,BL$320,FALSE),LEN(VLOOKUP($A73,csapatok!$A:$NN,BL$320,FALSE))-6),'csapat-ranglista'!$A:$FP,BL$321,FALSE)/8,VLOOKUP(VLOOKUP($A73,csapatok!$A:$NN,BL$320,FALSE),'csapat-ranglista'!$A:$FP,BL$321,FALSE)/4),0)</f>
        <v>0</v>
      </c>
      <c r="BM73" s="223">
        <f>IFERROR(IF(RIGHT(VLOOKUP($A73,csapatok!$A:$NN,BM$320,FALSE),5)="Csere",VLOOKUP(LEFT(VLOOKUP($A73,csapatok!$A:$NN,BM$320,FALSE),LEN(VLOOKUP($A73,csapatok!$A:$NN,BM$320,FALSE))-6),'csapat-ranglista'!$A:$FP,BM$321,FALSE)/8,VLOOKUP(VLOOKUP($A73,csapatok!$A:$NN,BM$320,FALSE),'csapat-ranglista'!$A:$FP,BM$321,FALSE)/4),0)</f>
        <v>0</v>
      </c>
      <c r="BN73" s="223">
        <f>IFERROR(IF(RIGHT(VLOOKUP($A73,csapatok!$A:$NN,BN$320,FALSE),5)="Csere",VLOOKUP(LEFT(VLOOKUP($A73,csapatok!$A:$NN,BN$320,FALSE),LEN(VLOOKUP($A73,csapatok!$A:$NN,BN$320,FALSE))-6),'csapat-ranglista'!$A:$FP,BN$321,FALSE)/8,VLOOKUP(VLOOKUP($A73,csapatok!$A:$NN,BN$320,FALSE),'csapat-ranglista'!$A:$FP,BN$321,FALSE)/4),0)</f>
        <v>0</v>
      </c>
      <c r="BO73" s="223">
        <f>IFERROR(IF(RIGHT(VLOOKUP($A73,csapatok!$A:$NN,BO$320,FALSE),5)="Csere",VLOOKUP(LEFT(VLOOKUP($A73,csapatok!$A:$NN,BO$320,FALSE),LEN(VLOOKUP($A73,csapatok!$A:$NN,BO$320,FALSE))-6),'csapat-ranglista'!$A:$FP,BO$321,FALSE)/8,VLOOKUP(VLOOKUP($A73,csapatok!$A:$NN,BO$320,FALSE),'csapat-ranglista'!$A:$FP,BO$321,FALSE)/4),0)</f>
        <v>0</v>
      </c>
      <c r="BP73" s="223">
        <f>IFERROR(IF(RIGHT(VLOOKUP($A73,csapatok!$A:$NN,BP$320,FALSE),5)="Csere",VLOOKUP(LEFT(VLOOKUP($A73,csapatok!$A:$NN,BP$320,FALSE),LEN(VLOOKUP($A73,csapatok!$A:$NN,BP$320,FALSE))-6),'csapat-ranglista'!$A:$FP,BP$321,FALSE)/8,VLOOKUP(VLOOKUP($A73,csapatok!$A:$NN,BP$320,FALSE),'csapat-ranglista'!$A:$FP,BP$321,FALSE)/4),0)</f>
        <v>0</v>
      </c>
      <c r="BQ73" s="223">
        <f>IFERROR(IF(RIGHT(VLOOKUP($A73,csapatok!$A:$NN,BQ$320,FALSE),5)="Csere",VLOOKUP(LEFT(VLOOKUP($A73,csapatok!$A:$NN,BQ$320,FALSE),LEN(VLOOKUP($A73,csapatok!$A:$NN,BQ$320,FALSE))-6),'csapat-ranglista'!$A:$FP,BQ$321,FALSE)/8,VLOOKUP(VLOOKUP($A73,csapatok!$A:$NN,BQ$320,FALSE),'csapat-ranglista'!$A:$FP,BQ$321,FALSE)/4),0)</f>
        <v>0</v>
      </c>
      <c r="BR73" s="223">
        <f>IFERROR(IF(RIGHT(VLOOKUP($A73,csapatok!$A:$NN,BR$320,FALSE),5)="Csere",VLOOKUP(LEFT(VLOOKUP($A73,csapatok!$A:$NN,BR$320,FALSE),LEN(VLOOKUP($A73,csapatok!$A:$NN,BR$320,FALSE))-6),'csapat-ranglista'!$A:$FP,BR$321,FALSE)/8,VLOOKUP(VLOOKUP($A73,csapatok!$A:$NN,BR$320,FALSE),'csapat-ranglista'!$A:$FP,BR$321,FALSE)/4),0)</f>
        <v>0</v>
      </c>
      <c r="BS73" s="223">
        <f>IFERROR(IF(RIGHT(VLOOKUP($A73,csapatok!$A:$NN,BS$320,FALSE),5)="Csere",VLOOKUP(LEFT(VLOOKUP($A73,csapatok!$A:$NN,BS$320,FALSE),LEN(VLOOKUP($A73,csapatok!$A:$NN,BS$320,FALSE))-6),'csapat-ranglista'!$A:$FP,BS$321,FALSE)/8,VLOOKUP(VLOOKUP($A73,csapatok!$A:$NN,BS$320,FALSE),'csapat-ranglista'!$A:$FP,BS$321,FALSE)/4),0)</f>
        <v>0</v>
      </c>
      <c r="BT73" s="223">
        <f>IFERROR(IF(RIGHT(VLOOKUP($A73,csapatok!$A:$NN,BT$320,FALSE),5)="Csere",VLOOKUP(LEFT(VLOOKUP($A73,csapatok!$A:$NN,BT$320,FALSE),LEN(VLOOKUP($A73,csapatok!$A:$NN,BT$320,FALSE))-6),'csapat-ranglista'!$A:$FP,BT$321,FALSE)/8,VLOOKUP(VLOOKUP($A73,csapatok!$A:$NN,BT$320,FALSE),'csapat-ranglista'!$A:$FP,BT$321,FALSE)/4),0)</f>
        <v>0</v>
      </c>
      <c r="BU73" s="223">
        <f>IFERROR(IF(RIGHT(VLOOKUP($A73,csapatok!$A:$NN,BU$320,FALSE),5)="Csere",VLOOKUP(LEFT(VLOOKUP($A73,csapatok!$A:$NN,BU$320,FALSE),LEN(VLOOKUP($A73,csapatok!$A:$NN,BU$320,FALSE))-6),'csapat-ranglista'!$A:$FP,BU$321,FALSE)/8,VLOOKUP(VLOOKUP($A73,csapatok!$A:$NN,BU$320,FALSE),'csapat-ranglista'!$A:$FP,BU$321,FALSE)/4),0)</f>
        <v>0</v>
      </c>
      <c r="BV73" s="223">
        <f>IFERROR(IF(RIGHT(VLOOKUP($A73,csapatok!$A:$NN,BV$320,FALSE),5)="Csere",VLOOKUP(LEFT(VLOOKUP($A73,csapatok!$A:$NN,BV$320,FALSE),LEN(VLOOKUP($A73,csapatok!$A:$NN,BV$320,FALSE))-6),'csapat-ranglista'!$A:$FP,BV$321,FALSE)/8,VLOOKUP(VLOOKUP($A73,csapatok!$A:$NN,BV$320,FALSE),'csapat-ranglista'!$A:$FP,BV$321,FALSE)/4),0)</f>
        <v>0</v>
      </c>
      <c r="BW73" s="223">
        <f>IFERROR(IF(RIGHT(VLOOKUP($A73,csapatok!$A:$NN,BW$320,FALSE),5)="Csere",VLOOKUP(LEFT(VLOOKUP($A73,csapatok!$A:$NN,BW$320,FALSE),LEN(VLOOKUP($A73,csapatok!$A:$NN,BW$320,FALSE))-6),'csapat-ranglista'!$A:$FP,BW$321,FALSE)/8,VLOOKUP(VLOOKUP($A73,csapatok!$A:$NN,BW$320,FALSE),'csapat-ranglista'!$A:$FP,BW$321,FALSE)/4),0)</f>
        <v>0</v>
      </c>
      <c r="BX73" s="223">
        <f>IFERROR(IF(RIGHT(VLOOKUP($A73,csapatok!$A:$NN,BX$320,FALSE),5)="Csere",VLOOKUP(LEFT(VLOOKUP($A73,csapatok!$A:$NN,BX$320,FALSE),LEN(VLOOKUP($A73,csapatok!$A:$NN,BX$320,FALSE))-6),'csapat-ranglista'!$A:$FP,BX$321,FALSE)/8,VLOOKUP(VLOOKUP($A73,csapatok!$A:$NN,BX$320,FALSE),'csapat-ranglista'!$A:$FP,BX$321,FALSE)/4),0)</f>
        <v>0</v>
      </c>
      <c r="BY73" s="223">
        <f>IFERROR(IF(RIGHT(VLOOKUP($A73,csapatok!$A:$NN,BY$320,FALSE),5)="Csere",VLOOKUP(LEFT(VLOOKUP($A73,csapatok!$A:$NN,BY$320,FALSE),LEN(VLOOKUP($A73,csapatok!$A:$NN,BY$320,FALSE))-6),'csapat-ranglista'!$A:$FP,BY$321,FALSE)/8,VLOOKUP(VLOOKUP($A73,csapatok!$A:$NN,BY$320,FALSE),'csapat-ranglista'!$A:$FP,BY$321,FALSE)/4),0)</f>
        <v>0</v>
      </c>
      <c r="BZ73" s="223">
        <f>IFERROR(IF(RIGHT(VLOOKUP($A73,csapatok!$A:$NN,BZ$320,FALSE),5)="Csere",VLOOKUP(LEFT(VLOOKUP($A73,csapatok!$A:$NN,BZ$320,FALSE),LEN(VLOOKUP($A73,csapatok!$A:$NN,BZ$320,FALSE))-6),'csapat-ranglista'!$A:$FP,BZ$321,FALSE)/8,VLOOKUP(VLOOKUP($A73,csapatok!$A:$NN,BZ$320,FALSE),'csapat-ranglista'!$A:$FP,BZ$321,FALSE)/4),0)</f>
        <v>0</v>
      </c>
      <c r="CA73" s="223">
        <f>IFERROR(IF(RIGHT(VLOOKUP($A73,csapatok!$A:$NN,CA$320,FALSE),5)="Csere",VLOOKUP(LEFT(VLOOKUP($A73,csapatok!$A:$NN,CA$320,FALSE),LEN(VLOOKUP($A73,csapatok!$A:$NN,CA$320,FALSE))-6),'csapat-ranglista'!$A:$FP,CA$321,FALSE)/8,VLOOKUP(VLOOKUP($A73,csapatok!$A:$NN,CA$320,FALSE),'csapat-ranglista'!$A:$FP,CA$321,FALSE)/4),0)</f>
        <v>0</v>
      </c>
      <c r="CB73" s="223">
        <f>IFERROR(IF(RIGHT(VLOOKUP($A73,csapatok!$A:$NN,CB$320,FALSE),5)="Csere",VLOOKUP(LEFT(VLOOKUP($A73,csapatok!$A:$NN,CB$320,FALSE),LEN(VLOOKUP($A73,csapatok!$A:$NN,CB$320,FALSE))-6),'csapat-ranglista'!$A:$FP,CB$321,FALSE)/8,VLOOKUP(VLOOKUP($A73,csapatok!$A:$NN,CB$320,FALSE),'csapat-ranglista'!$A:$FP,CB$321,FALSE)/4),0)</f>
        <v>0</v>
      </c>
      <c r="CC73" s="223">
        <f>IFERROR(IF(RIGHT(VLOOKUP($A73,csapatok!$A:$NN,CC$320,FALSE),5)="Csere",VLOOKUP(LEFT(VLOOKUP($A73,csapatok!$A:$NN,CC$320,FALSE),LEN(VLOOKUP($A73,csapatok!$A:$NN,CC$320,FALSE))-6),'csapat-ranglista'!$A:$FP,CC$321,FALSE)/8,VLOOKUP(VLOOKUP($A73,csapatok!$A:$NN,CC$320,FALSE),'csapat-ranglista'!$A:$FP,CC$321,FALSE)/4),0)</f>
        <v>0</v>
      </c>
      <c r="CD73" s="223">
        <f>IFERROR(IF(RIGHT(VLOOKUP($A73,csapatok!$A:$NN,CD$320,FALSE),5)="Csere",VLOOKUP(LEFT(VLOOKUP($A73,csapatok!$A:$NN,CD$320,FALSE),LEN(VLOOKUP($A73,csapatok!$A:$NN,CD$320,FALSE))-6),'csapat-ranglista'!$A:$FP,CD$321,FALSE)/8,VLOOKUP(VLOOKUP($A73,csapatok!$A:$NN,CD$320,FALSE),'csapat-ranglista'!$A:$FP,CD$321,FALSE)/4),0)</f>
        <v>0</v>
      </c>
      <c r="CE73" s="223">
        <f>IFERROR(IF(RIGHT(VLOOKUP($A73,csapatok!$A:$NN,CE$320,FALSE),5)="Csere",VLOOKUP(LEFT(VLOOKUP($A73,csapatok!$A:$NN,CE$320,FALSE),LEN(VLOOKUP($A73,csapatok!$A:$NN,CE$320,FALSE))-6),'csapat-ranglista'!$A:$FP,CE$321,FALSE)/8,VLOOKUP(VLOOKUP($A73,csapatok!$A:$NN,CE$320,FALSE),'csapat-ranglista'!$A:$FP,CE$321,FALSE)/4),0)</f>
        <v>0</v>
      </c>
      <c r="CF73" s="223">
        <f>IFERROR(IF(RIGHT(VLOOKUP($A73,csapatok!$A:$NN,CF$320,FALSE),5)="Csere",VLOOKUP(LEFT(VLOOKUP($A73,csapatok!$A:$NN,CF$320,FALSE),LEN(VLOOKUP($A73,csapatok!$A:$NN,CF$320,FALSE))-6),'csapat-ranglista'!$A:$FP,CF$321,FALSE)/8,VLOOKUP(VLOOKUP($A73,csapatok!$A:$NN,CF$320,FALSE),'csapat-ranglista'!$A:$FP,CF$321,FALSE)/4),0)</f>
        <v>0</v>
      </c>
      <c r="CG73" s="223">
        <f>IFERROR(IF(RIGHT(VLOOKUP($A73,csapatok!$A:$NN,CG$320,FALSE),5)="Csere",VLOOKUP(LEFT(VLOOKUP($A73,csapatok!$A:$NN,CG$320,FALSE),LEN(VLOOKUP($A73,csapatok!$A:$NN,CG$320,FALSE))-6),'csapat-ranglista'!$A:$FP,CG$321,FALSE)/8,VLOOKUP(VLOOKUP($A73,csapatok!$A:$NN,CG$320,FALSE),'csapat-ranglista'!$A:$FP,CG$321,FALSE)/4),0)</f>
        <v>0</v>
      </c>
      <c r="CH73" s="223">
        <f>IFERROR(IF(RIGHT(VLOOKUP($A73,csapatok!$A:$NN,CH$320,FALSE),5)="Csere",VLOOKUP(LEFT(VLOOKUP($A73,csapatok!$A:$NN,CH$320,FALSE),LEN(VLOOKUP($A73,csapatok!$A:$NN,CH$320,FALSE))-6),'csapat-ranglista'!$A:$FP,CH$321,FALSE)/8,VLOOKUP(VLOOKUP($A73,csapatok!$A:$NN,CH$320,FALSE),'csapat-ranglista'!$A:$FP,CH$321,FALSE)/4),0)</f>
        <v>0</v>
      </c>
      <c r="CI73" s="223">
        <f>IFERROR(IF(RIGHT(VLOOKUP($A73,csapatok!$A:$NN,CI$320,FALSE),5)="Csere",VLOOKUP(LEFT(VLOOKUP($A73,csapatok!$A:$NN,CI$320,FALSE),LEN(VLOOKUP($A73,csapatok!$A:$NN,CI$320,FALSE))-6),'csapat-ranglista'!$A:$FP,CI$321,FALSE)/8,VLOOKUP(VLOOKUP($A73,csapatok!$A:$NN,CI$320,FALSE),'csapat-ranglista'!$A:$FP,CI$321,FALSE)/4),0)</f>
        <v>0</v>
      </c>
      <c r="CJ73" s="224">
        <f>versenyek!$IQ$11*IFERROR(VLOOKUP(VLOOKUP($A73,versenyek!IP:IR,3,FALSE),szabalyok!$A$16:$B$23,2,FALSE)/4,0)</f>
        <v>0</v>
      </c>
      <c r="CK73" s="224">
        <f>versenyek!$IT$11*IFERROR(VLOOKUP(VLOOKUP($A73,versenyek!IS:IU,3,FALSE),szabalyok!$A$16:$B$23,2,FALSE)/4,0)</f>
        <v>0</v>
      </c>
      <c r="CL73" s="223">
        <f>IFERROR(IF(RIGHT(VLOOKUP($A73,csapatok!$A:$NN,CL$320,FALSE),5)="Csere",VLOOKUP(LEFT(VLOOKUP($A73,csapatok!$A:$NN,CL$320,FALSE),LEN(VLOOKUP($A73,csapatok!$A:$NN,CL$320,FALSE))-6),'csapat-ranglista'!$A:$FP,CL$321,FALSE)/8,VLOOKUP(VLOOKUP($A73,csapatok!$A:$NN,CL$320,FALSE),'csapat-ranglista'!$A:$FP,CL$321,FALSE)/4),0)</f>
        <v>0</v>
      </c>
      <c r="CM73" s="223">
        <f>IFERROR(IF(RIGHT(VLOOKUP($A73,csapatok!$A:$NN,CM$320,FALSE),5)="Csere",VLOOKUP(LEFT(VLOOKUP($A73,csapatok!$A:$NN,CM$320,FALSE),LEN(VLOOKUP($A73,csapatok!$A:$NN,CM$320,FALSE))-6),'csapat-ranglista'!$A:$FP,CM$321,FALSE)/8,VLOOKUP(VLOOKUP($A73,csapatok!$A:$NN,CM$320,FALSE),'csapat-ranglista'!$A:$FP,CM$321,FALSE)/4),0)</f>
        <v>0</v>
      </c>
      <c r="CN73" s="223">
        <f>IFERROR(IF(RIGHT(VLOOKUP($A73,csapatok!$A:$NN,CN$320,FALSE),5)="Csere",VLOOKUP(LEFT(VLOOKUP($A73,csapatok!$A:$NN,CN$320,FALSE),LEN(VLOOKUP($A73,csapatok!$A:$NN,CN$320,FALSE))-6),'csapat-ranglista'!$A:$FP,CN$321,FALSE)/8,VLOOKUP(VLOOKUP($A73,csapatok!$A:$NN,CN$320,FALSE),'csapat-ranglista'!$A:$FP,CN$321,FALSE)/4),0)</f>
        <v>0</v>
      </c>
      <c r="CO73" s="223">
        <f>IFERROR(IF(RIGHT(VLOOKUP($A73,csapatok!$A:$NN,CO$320,FALSE),5)="Csere",VLOOKUP(LEFT(VLOOKUP($A73,csapatok!$A:$NN,CO$320,FALSE),LEN(VLOOKUP($A73,csapatok!$A:$NN,CO$320,FALSE))-6),'csapat-ranglista'!$A:$FP,CO$321,FALSE)/8,VLOOKUP(VLOOKUP($A73,csapatok!$A:$NN,CO$320,FALSE),'csapat-ranglista'!$A:$FP,CO$321,FALSE)/4),0)</f>
        <v>0</v>
      </c>
      <c r="CP73" s="223">
        <f>IFERROR(IF(RIGHT(VLOOKUP($A73,csapatok!$A:$NN,CP$320,FALSE),5)="Csere",VLOOKUP(LEFT(VLOOKUP($A73,csapatok!$A:$NN,CP$320,FALSE),LEN(VLOOKUP($A73,csapatok!$A:$NN,CP$320,FALSE))-6),'csapat-ranglista'!$A:$FP,CP$321,FALSE)/8,VLOOKUP(VLOOKUP($A73,csapatok!$A:$NN,CP$320,FALSE),'csapat-ranglista'!$A:$FP,CP$321,FALSE)/4),0)</f>
        <v>0</v>
      </c>
      <c r="CQ73" s="223">
        <f>IFERROR(IF(RIGHT(VLOOKUP($A73,csapatok!$A:$NN,CQ$320,FALSE),5)="Csere",VLOOKUP(LEFT(VLOOKUP($A73,csapatok!$A:$NN,CQ$320,FALSE),LEN(VLOOKUP($A73,csapatok!$A:$NN,CQ$320,FALSE))-6),'csapat-ranglista'!$A:$FP,CQ$321,FALSE)/8,VLOOKUP(VLOOKUP($A73,csapatok!$A:$NN,CQ$320,FALSE),'csapat-ranglista'!$A:$FP,CQ$321,FALSE)/4),0)</f>
        <v>0</v>
      </c>
      <c r="CR73" s="223">
        <f>IFERROR(IF(RIGHT(VLOOKUP($A73,csapatok!$A:$NN,CR$320,FALSE),5)="Csere",VLOOKUP(LEFT(VLOOKUP($A73,csapatok!$A:$NN,CR$320,FALSE),LEN(VLOOKUP($A73,csapatok!$A:$NN,CR$320,FALSE))-6),'csapat-ranglista'!$A:$FP,CR$321,FALSE)/8,VLOOKUP(VLOOKUP($A73,csapatok!$A:$NN,CR$320,FALSE),'csapat-ranglista'!$A:$FP,CR$321,FALSE)/4),0)</f>
        <v>0</v>
      </c>
      <c r="CS73" s="223">
        <f>IFERROR(IF(RIGHT(VLOOKUP($A73,csapatok!$A:$NN,CS$320,FALSE),5)="Csere",VLOOKUP(LEFT(VLOOKUP($A73,csapatok!$A:$NN,CS$320,FALSE),LEN(VLOOKUP($A73,csapatok!$A:$NN,CS$320,FALSE))-6),'csapat-ranglista'!$A:$FP,CS$321,FALSE)/8,VLOOKUP(VLOOKUP($A73,csapatok!$A:$NN,CS$320,FALSE),'csapat-ranglista'!$A:$FP,CS$321,FALSE)/4),0)</f>
        <v>0</v>
      </c>
      <c r="CT73" s="223">
        <f>IFERROR(IF(RIGHT(VLOOKUP($A73,csapatok!$A:$NN,CT$320,FALSE),5)="Csere",VLOOKUP(LEFT(VLOOKUP($A73,csapatok!$A:$NN,CT$320,FALSE),LEN(VLOOKUP($A73,csapatok!$A:$NN,CT$320,FALSE))-6),'csapat-ranglista'!$A:$FP,CT$321,FALSE)/8,VLOOKUP(VLOOKUP($A73,csapatok!$A:$NN,CT$320,FALSE),'csapat-ranglista'!$A:$FP,CT$321,FALSE)/4),0)</f>
        <v>0</v>
      </c>
      <c r="CU73" s="223">
        <f>IFERROR(IF(RIGHT(VLOOKUP($A73,csapatok!$A:$NN,CU$320,FALSE),5)="Csere",VLOOKUP(LEFT(VLOOKUP($A73,csapatok!$A:$NN,CU$320,FALSE),LEN(VLOOKUP($A73,csapatok!$A:$NN,CU$320,FALSE))-6),'csapat-ranglista'!$A:$FP,CU$321,FALSE)/8,VLOOKUP(VLOOKUP($A73,csapatok!$A:$NN,CU$320,FALSE),'csapat-ranglista'!$A:$FP,CU$321,FALSE)/4),0)</f>
        <v>0</v>
      </c>
      <c r="CV73" s="223">
        <f>IFERROR(IF(RIGHT(VLOOKUP($A73,csapatok!$A:$NN,CV$320,FALSE),5)="Csere",VLOOKUP(LEFT(VLOOKUP($A73,csapatok!$A:$NN,CV$320,FALSE),LEN(VLOOKUP($A73,csapatok!$A:$NN,CV$320,FALSE))-6),'csapat-ranglista'!$A:$FP,CV$321,FALSE)/8,VLOOKUP(VLOOKUP($A73,csapatok!$A:$NN,CV$320,FALSE),'csapat-ranglista'!$A:$FP,CV$321,FALSE)/4),0)</f>
        <v>0</v>
      </c>
      <c r="CW73" s="223">
        <f>IFERROR(IF(RIGHT(VLOOKUP($A73,csapatok!$A:$NN,CW$320,FALSE),5)="Csere",VLOOKUP(LEFT(VLOOKUP($A73,csapatok!$A:$NN,CW$320,FALSE),LEN(VLOOKUP($A73,csapatok!$A:$NN,CW$320,FALSE))-6),'csapat-ranglista'!$A:$FP,CW$321,FALSE)/8,VLOOKUP(VLOOKUP($A73,csapatok!$A:$NN,CW$320,FALSE),'csapat-ranglista'!$A:$FP,CW$321,FALSE)/4),0)</f>
        <v>0</v>
      </c>
      <c r="CX73" s="223">
        <f>IFERROR(IF(RIGHT(VLOOKUP($A73,csapatok!$A:$NN,CX$320,FALSE),5)="Csere",VLOOKUP(LEFT(VLOOKUP($A73,csapatok!$A:$NN,CX$320,FALSE),LEN(VLOOKUP($A73,csapatok!$A:$NN,CX$320,FALSE))-6),'csapat-ranglista'!$A:$FP,CX$321,FALSE)/8,VLOOKUP(VLOOKUP($A73,csapatok!$A:$NN,CX$320,FALSE),'csapat-ranglista'!$A:$FP,CX$321,FALSE)/4),0)</f>
        <v>0</v>
      </c>
      <c r="CY73" s="223">
        <f>IFERROR(IF(RIGHT(VLOOKUP($A73,csapatok!$A:$NN,CY$320,FALSE),5)="Csere",VLOOKUP(LEFT(VLOOKUP($A73,csapatok!$A:$NN,CY$320,FALSE),LEN(VLOOKUP($A73,csapatok!$A:$NN,CY$320,FALSE))-6),'csapat-ranglista'!$A:$FP,CY$321,FALSE)/8,VLOOKUP(VLOOKUP($A73,csapatok!$A:$NN,CY$320,FALSE),'csapat-ranglista'!$A:$FP,CY$321,FALSE)/4),0)</f>
        <v>0</v>
      </c>
      <c r="CZ73" s="223">
        <f>IFERROR(IF(RIGHT(VLOOKUP($A73,csapatok!$A:$NN,CZ$320,FALSE),5)="Csere",VLOOKUP(LEFT(VLOOKUP($A73,csapatok!$A:$NN,CZ$320,FALSE),LEN(VLOOKUP($A73,csapatok!$A:$NN,CZ$320,FALSE))-6),'csapat-ranglista'!$A:$FP,CZ$321,FALSE)/8,VLOOKUP(VLOOKUP($A73,csapatok!$A:$NN,CZ$320,FALSE),'csapat-ranglista'!$A:$FP,CZ$321,FALSE)/4),0)</f>
        <v>0</v>
      </c>
      <c r="DA73" s="223">
        <f>IFERROR(IF(RIGHT(VLOOKUP($A73,csapatok!$A:$NN,DA$320,FALSE),5)="Csere",VLOOKUP(LEFT(VLOOKUP($A73,csapatok!$A:$NN,DA$320,FALSE),LEN(VLOOKUP($A73,csapatok!$A:$NN,DA$320,FALSE))-6),'csapat-ranglista'!$A:$FP,DA$321,FALSE)/8,VLOOKUP(VLOOKUP($A73,csapatok!$A:$NN,DA$320,FALSE),'csapat-ranglista'!$A:$FP,DA$321,FALSE)/4),0)</f>
        <v>0</v>
      </c>
      <c r="DB73" s="223">
        <f>IFERROR(IF(RIGHT(VLOOKUP($A73,csapatok!$A:$NN,DB$320,FALSE),5)="Csere",VLOOKUP(LEFT(VLOOKUP($A73,csapatok!$A:$NN,DB$320,FALSE),LEN(VLOOKUP($A73,csapatok!$A:$NN,DB$320,FALSE))-6),'csapat-ranglista'!$A:$FP,DB$321,FALSE)/8,VLOOKUP(VLOOKUP($A73,csapatok!$A:$NN,DB$320,FALSE),'csapat-ranglista'!$A:$FP,DB$321,FALSE)/4),0)</f>
        <v>0</v>
      </c>
      <c r="DC73" s="223">
        <f>IFERROR(IF(RIGHT(VLOOKUP($A73,csapatok!$A:$NN,DC$320,FALSE),5)="Csere",VLOOKUP(LEFT(VLOOKUP($A73,csapatok!$A:$NN,DC$320,FALSE),LEN(VLOOKUP($A73,csapatok!$A:$NN,DC$320,FALSE))-6),'csapat-ranglista'!$A:$FP,DC$321,FALSE)/8,VLOOKUP(VLOOKUP($A73,csapatok!$A:$NN,DC$320,FALSE),'csapat-ranglista'!$A:$FP,DC$321,FALSE)/4),0)</f>
        <v>0</v>
      </c>
      <c r="DD73" s="223">
        <f>IFERROR(IF(RIGHT(VLOOKUP($A73,csapatok!$A:$NN,DD$320,FALSE),5)="Csere",VLOOKUP(LEFT(VLOOKUP($A73,csapatok!$A:$NN,DD$320,FALSE),LEN(VLOOKUP($A73,csapatok!$A:$NN,DD$320,FALSE))-6),'csapat-ranglista'!$A:$FP,DD$321,FALSE)/8,VLOOKUP(VLOOKUP($A73,csapatok!$A:$NN,DD$320,FALSE),'csapat-ranglista'!$A:$FP,DD$321,FALSE)/4),0)</f>
        <v>0</v>
      </c>
      <c r="DE73" s="223">
        <f>IFERROR(IF(RIGHT(VLOOKUP($A73,csapatok!$A:$NN,DE$320,FALSE),5)="Csere",VLOOKUP(LEFT(VLOOKUP($A73,csapatok!$A:$NN,DE$320,FALSE),LEN(VLOOKUP($A73,csapatok!$A:$NN,DE$320,FALSE))-6),'csapat-ranglista'!$A:$FP,DE$321,FALSE)/8,VLOOKUP(VLOOKUP($A73,csapatok!$A:$NN,DE$320,FALSE),'csapat-ranglista'!$A:$FP,DE$321,FALSE)/4),0)</f>
        <v>0</v>
      </c>
      <c r="DF73" s="223">
        <f>IFERROR(IF(RIGHT(VLOOKUP($A73,csapatok!$A:$NN,DF$320,FALSE),5)="Csere",VLOOKUP(LEFT(VLOOKUP($A73,csapatok!$A:$NN,DF$320,FALSE),LEN(VLOOKUP($A73,csapatok!$A:$NN,DF$320,FALSE))-6),'csapat-ranglista'!$A:$FP,DF$321,FALSE)/8,VLOOKUP(VLOOKUP($A73,csapatok!$A:$NN,DF$320,FALSE),'csapat-ranglista'!$A:$FP,DF$321,FALSE)/4),0)</f>
        <v>0</v>
      </c>
      <c r="DG73" s="223">
        <f>IFERROR(IF(RIGHT(VLOOKUP($A73,csapatok!$A:$NN,DG$320,FALSE),5)="Csere",VLOOKUP(LEFT(VLOOKUP($A73,csapatok!$A:$NN,DG$320,FALSE),LEN(VLOOKUP($A73,csapatok!$A:$NN,DG$320,FALSE))-6),'csapat-ranglista'!$A:$FP,DG$321,FALSE)/8,VLOOKUP(VLOOKUP($A73,csapatok!$A:$NN,DG$320,FALSE),'csapat-ranglista'!$A:$FP,DG$321,FALSE)/4),0)</f>
        <v>0</v>
      </c>
      <c r="DH73" s="223">
        <f>IFERROR(IF(RIGHT(VLOOKUP($A73,csapatok!$A:$NN,DH$320,FALSE),5)="Csere",VLOOKUP(LEFT(VLOOKUP($A73,csapatok!$A:$NN,DH$320,FALSE),LEN(VLOOKUP($A73,csapatok!$A:$NN,DH$320,FALSE))-6),'csapat-ranglista'!$A:$FP,DH$321,FALSE)/8,VLOOKUP(VLOOKUP($A73,csapatok!$A:$NN,DH$320,FALSE),'csapat-ranglista'!$A:$FP,DH$321,FALSE)/4),0)</f>
        <v>0</v>
      </c>
      <c r="DI73" s="223">
        <f>IFERROR(IF(RIGHT(VLOOKUP($A73,csapatok!$A:$NN,DI$320,FALSE),5)="Csere",VLOOKUP(LEFT(VLOOKUP($A73,csapatok!$A:$NN,DI$320,FALSE),LEN(VLOOKUP($A73,csapatok!$A:$NN,DI$320,FALSE))-6),'csapat-ranglista'!$A:$FP,DI$321,FALSE)/8,VLOOKUP(VLOOKUP($A73,csapatok!$A:$NN,DI$320,FALSE),'csapat-ranglista'!$A:$FP,DI$321,FALSE)/4),0)</f>
        <v>0</v>
      </c>
      <c r="DJ73" s="223">
        <f>IFERROR(IF(RIGHT(VLOOKUP($A73,csapatok!$A:$NN,DJ$320,FALSE),5)="Csere",VLOOKUP(LEFT(VLOOKUP($A73,csapatok!$A:$NN,DJ$320,FALSE),LEN(VLOOKUP($A73,csapatok!$A:$NN,DJ$320,FALSE))-6),'csapat-ranglista'!$A:$FP,DJ$321,FALSE)/8,VLOOKUP(VLOOKUP($A73,csapatok!$A:$NN,DJ$320,FALSE),'csapat-ranglista'!$A:$FP,DJ$321,FALSE)/4),0)</f>
        <v>0</v>
      </c>
      <c r="DK73" s="223">
        <f>IFERROR(IF(RIGHT(VLOOKUP($A73,csapatok!$A:$NN,DK$320,FALSE),5)="Csere",VLOOKUP(LEFT(VLOOKUP($A73,csapatok!$A:$NN,DK$320,FALSE),LEN(VLOOKUP($A73,csapatok!$A:$NN,DK$320,FALSE))-6),'csapat-ranglista'!$A:$FP,DK$321,FALSE)/8,VLOOKUP(VLOOKUP($A73,csapatok!$A:$NN,DK$320,FALSE),'csapat-ranglista'!$A:$FP,DK$321,FALSE)/4),0)</f>
        <v>0</v>
      </c>
      <c r="DL73" s="223">
        <f>IFERROR(IF(RIGHT(VLOOKUP($A73,csapatok!$A:$NN,DL$320,FALSE),5)="Csere",VLOOKUP(LEFT(VLOOKUP($A73,csapatok!$A:$NN,DL$320,FALSE),LEN(VLOOKUP($A73,csapatok!$A:$NN,DL$320,FALSE))-6),'csapat-ranglista'!$A:$FP,DL$321,FALSE)/8,VLOOKUP(VLOOKUP($A73,csapatok!$A:$NN,DL$320,FALSE),'csapat-ranglista'!$A:$FP,DL$321,FALSE)/4),0)</f>
        <v>0</v>
      </c>
      <c r="DM73" s="223">
        <f>IFERROR(IF(RIGHT(VLOOKUP($A73,csapatok!$A:$NN,DM$320,FALSE),5)="Csere",VLOOKUP(LEFT(VLOOKUP($A73,csapatok!$A:$NN,DM$320,FALSE),LEN(VLOOKUP($A73,csapatok!$A:$NN,DM$320,FALSE))-6),'csapat-ranglista'!$A:$FP,DM$321,FALSE)/8,VLOOKUP(VLOOKUP($A73,csapatok!$A:$NN,DM$320,FALSE),'csapat-ranglista'!$A:$FP,DM$321,FALSE)/4),0)</f>
        <v>0</v>
      </c>
      <c r="DN73" s="223">
        <f>IFERROR(IF(RIGHT(VLOOKUP($A73,csapatok!$A:$NN,DN$320,FALSE),5)="Csere",VLOOKUP(LEFT(VLOOKUP($A73,csapatok!$A:$NN,DN$320,FALSE),LEN(VLOOKUP($A73,csapatok!$A:$NN,DN$320,FALSE))-6),'csapat-ranglista'!$A:$FP,DN$321,FALSE)/8,VLOOKUP(VLOOKUP($A73,csapatok!$A:$NN,DN$320,FALSE),'csapat-ranglista'!$A:$FP,DN$321,FALSE)/4),0)</f>
        <v>0</v>
      </c>
      <c r="DO73" s="224">
        <f>versenyek!$MF$11*IFERROR(VLOOKUP(VLOOKUP($A73,versenyek!ME:MG,3,FALSE),szabalyok!$A$16:$B$23,2,FALSE)/4,0)</f>
        <v>0</v>
      </c>
      <c r="DP73" s="224">
        <f>versenyek!$MI$11*IFERROR(VLOOKUP(VLOOKUP($A73,versenyek!MH:MJ,3,FALSE),szabalyok!$A$16:$B$23,2,FALSE)/4,0)</f>
        <v>0</v>
      </c>
      <c r="DQ73" s="223">
        <f>IFERROR(IF(RIGHT(VLOOKUP($A73,csapatok!$A:$NN,DQ$320,FALSE),5)="Csere",VLOOKUP(LEFT(VLOOKUP($A73,csapatok!$A:$NN,DQ$320,FALSE),LEN(VLOOKUP($A73,csapatok!$A:$NN,DQ$320,FALSE))-6),'csapat-ranglista'!$A:$FP,DQ$321,FALSE)/8,VLOOKUP(VLOOKUP($A73,csapatok!$A:$NN,DQ$320,FALSE),'csapat-ranglista'!$A:$FP,DQ$321,FALSE)/4),0)</f>
        <v>0</v>
      </c>
      <c r="DR73" s="223">
        <f>IFERROR(IF(RIGHT(VLOOKUP($A73,csapatok!$A:$NN,DR$320,FALSE),5)="Csere",VLOOKUP(LEFT(VLOOKUP($A73,csapatok!$A:$NN,DR$320,FALSE),LEN(VLOOKUP($A73,csapatok!$A:$NN,DR$320,FALSE))-6),'csapat-ranglista'!$A:$FP,DR$321,FALSE)/8,VLOOKUP(VLOOKUP($A73,csapatok!$A:$NN,DR$320,FALSE),'csapat-ranglista'!$A:$FP,DR$321,FALSE)/4),0)</f>
        <v>0</v>
      </c>
      <c r="DS73" s="223">
        <f>IFERROR(IF(RIGHT(VLOOKUP($A73,csapatok!$A:$NN,DS$320,FALSE),5)="Csere",VLOOKUP(LEFT(VLOOKUP($A73,csapatok!$A:$NN,DS$320,FALSE),LEN(VLOOKUP($A73,csapatok!$A:$NN,DS$320,FALSE))-6),'csapat-ranglista'!$A:$FP,DS$321,FALSE)/8,VLOOKUP(VLOOKUP($A73,csapatok!$A:$NN,DS$320,FALSE),'csapat-ranglista'!$A:$FP,DS$321,FALSE)/4),0)</f>
        <v>0</v>
      </c>
      <c r="DT73" s="223">
        <f>IFERROR(IF(RIGHT(VLOOKUP($A73,csapatok!$A:$NN,DT$320,FALSE),5)="Csere",VLOOKUP(LEFT(VLOOKUP($A73,csapatok!$A:$NN,DT$320,FALSE),LEN(VLOOKUP($A73,csapatok!$A:$NN,DT$320,FALSE))-6),'csapat-ranglista'!$A:$FP,DT$321,FALSE)/8,VLOOKUP(VLOOKUP($A73,csapatok!$A:$NN,DT$320,FALSE),'csapat-ranglista'!$A:$FP,DT$321,FALSE)/4),0)</f>
        <v>0</v>
      </c>
      <c r="DU73" s="223">
        <f>IFERROR(IF(RIGHT(VLOOKUP($A73,csapatok!$A:$NN,DU$320,FALSE),5)="Csere",VLOOKUP(LEFT(VLOOKUP($A73,csapatok!$A:$NN,DU$320,FALSE),LEN(VLOOKUP($A73,csapatok!$A:$NN,DU$320,FALSE))-6),'csapat-ranglista'!$A:$FP,DU$321,FALSE)/8,VLOOKUP(VLOOKUP($A73,csapatok!$A:$NN,DU$320,FALSE),'csapat-ranglista'!$A:$FP,DU$321,FALSE)/4),0)</f>
        <v>0</v>
      </c>
      <c r="DV73" s="223">
        <f>IFERROR(IF(RIGHT(VLOOKUP($A73,csapatok!$A:$NN,DV$320,FALSE),5)="Csere",VLOOKUP(LEFT(VLOOKUP($A73,csapatok!$A:$NN,DV$320,FALSE),LEN(VLOOKUP($A73,csapatok!$A:$NN,DV$320,FALSE))-6),'csapat-ranglista'!$A:$FP,DV$321,FALSE)/8,VLOOKUP(VLOOKUP($A73,csapatok!$A:$NN,DV$320,FALSE),'csapat-ranglista'!$A:$FP,DV$321,FALSE)/4),0)</f>
        <v>0</v>
      </c>
      <c r="DW73" s="223">
        <f>IFERROR(IF(RIGHT(VLOOKUP($A73,csapatok!$A:$NN,DW$320,FALSE),5)="Csere",VLOOKUP(LEFT(VLOOKUP($A73,csapatok!$A:$NN,DW$320,FALSE),LEN(VLOOKUP($A73,csapatok!$A:$NN,DW$320,FALSE))-6),'csapat-ranglista'!$A:$FP,DW$321,FALSE)/8,VLOOKUP(VLOOKUP($A73,csapatok!$A:$NN,DW$320,FALSE),'csapat-ranglista'!$A:$FP,DW$321,FALSE)/4),0)</f>
        <v>0</v>
      </c>
      <c r="DX73" s="223">
        <f>IFERROR(IF(RIGHT(VLOOKUP($A73,csapatok!$A:$NN,DX$320,FALSE),5)="Csere",VLOOKUP(LEFT(VLOOKUP($A73,csapatok!$A:$NN,DX$320,FALSE),LEN(VLOOKUP($A73,csapatok!$A:$NN,DX$320,FALSE))-6),'csapat-ranglista'!$A:$FP,DX$321,FALSE)/8,VLOOKUP(VLOOKUP($A73,csapatok!$A:$NN,DX$320,FALSE),'csapat-ranglista'!$A:$FP,DX$321,FALSE)/4),0)</f>
        <v>0</v>
      </c>
      <c r="DY73" s="223">
        <f>IFERROR(IF(RIGHT(VLOOKUP($A73,csapatok!$A:$NN,DY$320,FALSE),5)="Csere",VLOOKUP(LEFT(VLOOKUP($A73,csapatok!$A:$NN,DY$320,FALSE),LEN(VLOOKUP($A73,csapatok!$A:$NN,DY$320,FALSE))-6),'csapat-ranglista'!$A:$FP,DY$321,FALSE)/8,VLOOKUP(VLOOKUP($A73,csapatok!$A:$NN,DY$320,FALSE),'csapat-ranglista'!$A:$FP,DY$321,FALSE)/4),0)</f>
        <v>0</v>
      </c>
      <c r="DZ73" s="223">
        <f>IFERROR(IF(RIGHT(VLOOKUP($A73,csapatok!$A:$NN,DZ$320,FALSE),5)="Csere",VLOOKUP(LEFT(VLOOKUP($A73,csapatok!$A:$NN,DZ$320,FALSE),LEN(VLOOKUP($A73,csapatok!$A:$NN,DZ$320,FALSE))-6),'csapat-ranglista'!$A:$FP,DZ$321,FALSE)/8,VLOOKUP(VLOOKUP($A73,csapatok!$A:$NN,DZ$320,FALSE),'csapat-ranglista'!$A:$FP,DZ$321,FALSE)/4),0)</f>
        <v>0</v>
      </c>
      <c r="EA73" s="223">
        <f>IFERROR(IF(RIGHT(VLOOKUP($A73,csapatok!$A:$NN,EA$320,FALSE),5)="Csere",VLOOKUP(LEFT(VLOOKUP($A73,csapatok!$A:$NN,EA$320,FALSE),LEN(VLOOKUP($A73,csapatok!$A:$NN,EA$320,FALSE))-6),'csapat-ranglista'!$A:$FP,EA$321,FALSE)/8,VLOOKUP(VLOOKUP($A73,csapatok!$A:$NN,EA$320,FALSE),'csapat-ranglista'!$A:$FP,EA$321,FALSE)/4),0)</f>
        <v>0</v>
      </c>
      <c r="EB73" s="223">
        <f>IFERROR(IF(RIGHT(VLOOKUP($A73,csapatok!$A:$NN,EB$320,FALSE),5)="Csere",VLOOKUP(LEFT(VLOOKUP($A73,csapatok!$A:$NN,EB$320,FALSE),LEN(VLOOKUP($A73,csapatok!$A:$NN,EB$320,FALSE))-6),'csapat-ranglista'!$A:$FP,EB$321,FALSE)/8,VLOOKUP(VLOOKUP($A73,csapatok!$A:$NN,EB$320,FALSE),'csapat-ranglista'!$A:$FP,EB$321,FALSE)/4),0)</f>
        <v>0</v>
      </c>
      <c r="EC73" s="223">
        <f>IFERROR(IF(RIGHT(VLOOKUP($A73,csapatok!$A:$NN,EC$320,FALSE),5)="Csere",VLOOKUP(LEFT(VLOOKUP($A73,csapatok!$A:$NN,EC$320,FALSE),LEN(VLOOKUP($A73,csapatok!$A:$NN,EC$320,FALSE))-6),'csapat-ranglista'!$A:$FP,EC$321,FALSE)/8,VLOOKUP(VLOOKUP($A73,csapatok!$A:$NN,EC$320,FALSE),'csapat-ranglista'!$A:$FP,EC$321,FALSE)/4),0)</f>
        <v>0</v>
      </c>
      <c r="ED73" s="223">
        <f>IFERROR(IF(RIGHT(VLOOKUP($A73,csapatok!$A:$NN,ED$320,FALSE),5)="Csere",VLOOKUP(LEFT(VLOOKUP($A73,csapatok!$A:$NN,ED$320,FALSE),LEN(VLOOKUP($A73,csapatok!$A:$NN,ED$320,FALSE))-6),'csapat-ranglista'!$A:$FP,ED$321,FALSE)/8,VLOOKUP(VLOOKUP($A73,csapatok!$A:$NN,ED$320,FALSE),'csapat-ranglista'!$A:$FP,ED$321,FALSE)/4),0)</f>
        <v>0</v>
      </c>
      <c r="EE73" s="223">
        <f>IFERROR(IF(RIGHT(VLOOKUP($A73,csapatok!$A:$NN,EE$320,FALSE),5)="Csere",VLOOKUP(LEFT(VLOOKUP($A73,csapatok!$A:$NN,EE$320,FALSE),LEN(VLOOKUP($A73,csapatok!$A:$NN,EE$320,FALSE))-6),'csapat-ranglista'!$A:$FP,EE$321,FALSE)/8,VLOOKUP(VLOOKUP($A73,csapatok!$A:$NN,EE$320,FALSE),'csapat-ranglista'!$A:$FP,EE$321,FALSE)/4),0)</f>
        <v>0</v>
      </c>
      <c r="EF73" s="223">
        <f>IFERROR(IF(RIGHT(VLOOKUP($A73,csapatok!$A:$NN,EF$320,FALSE),5)="Csere",VLOOKUP(LEFT(VLOOKUP($A73,csapatok!$A:$NN,EF$320,FALSE),LEN(VLOOKUP($A73,csapatok!$A:$NN,EF$320,FALSE))-6),'csapat-ranglista'!$A:$FP,EF$321,FALSE)/8,VLOOKUP(VLOOKUP($A73,csapatok!$A:$NN,EF$320,FALSE),'csapat-ranglista'!$A:$FP,EF$321,FALSE)/4),0)</f>
        <v>0</v>
      </c>
      <c r="EG73" s="223">
        <f>IFERROR(IF(RIGHT(VLOOKUP($A73,csapatok!$A:$NN,EG$320,FALSE),5)="Csere",VLOOKUP(LEFT(VLOOKUP($A73,csapatok!$A:$NN,EG$320,FALSE),LEN(VLOOKUP($A73,csapatok!$A:$NN,EG$320,FALSE))-6),'csapat-ranglista'!$A:$FP,EG$321,FALSE)/8,VLOOKUP(VLOOKUP($A73,csapatok!$A:$NN,EG$320,FALSE),'csapat-ranglista'!$A:$FP,EG$321,FALSE)/4),0)</f>
        <v>0</v>
      </c>
      <c r="EH73" s="223">
        <f>IFERROR(IF(RIGHT(VLOOKUP($A73,csapatok!$A:$NN,EH$320,FALSE),5)="Csere",VLOOKUP(LEFT(VLOOKUP($A73,csapatok!$A:$NN,EH$320,FALSE),LEN(VLOOKUP($A73,csapatok!$A:$NN,EH$320,FALSE))-6),'csapat-ranglista'!$A:$FP,EH$321,FALSE)/8,VLOOKUP(VLOOKUP($A73,csapatok!$A:$NN,EH$320,FALSE),'csapat-ranglista'!$A:$FP,EH$321,FALSE)/4),0)</f>
        <v>0</v>
      </c>
      <c r="EI73" s="223">
        <f>IFERROR(IF(RIGHT(VLOOKUP($A73,csapatok!$A:$NN,EI$320,FALSE),5)="Csere",VLOOKUP(LEFT(VLOOKUP($A73,csapatok!$A:$NN,EI$320,FALSE),LEN(VLOOKUP($A73,csapatok!$A:$NN,EI$320,FALSE))-6),'csapat-ranglista'!$A:$FP,EI$321,FALSE)/8,VLOOKUP(VLOOKUP($A73,csapatok!$A:$NN,EI$320,FALSE),'csapat-ranglista'!$A:$FP,EI$321,FALSE)/4),0)</f>
        <v>0</v>
      </c>
      <c r="EJ73" s="223">
        <f>IFERROR(IF(RIGHT(VLOOKUP($A73,csapatok!$A:$NN,EJ$320,FALSE),5)="Csere",VLOOKUP(LEFT(VLOOKUP($A73,csapatok!$A:$NN,EJ$320,FALSE),LEN(VLOOKUP($A73,csapatok!$A:$NN,EJ$320,FALSE))-6),'csapat-ranglista'!$A:$FP,EJ$321,FALSE)/8,VLOOKUP(VLOOKUP($A73,csapatok!$A:$NN,EJ$320,FALSE),'csapat-ranglista'!$A:$FP,EJ$321,FALSE)/4),0)</f>
        <v>0</v>
      </c>
      <c r="EK73" s="223">
        <f>IFERROR(IF(RIGHT(VLOOKUP($A73,csapatok!$A:$NN,EK$320,FALSE),5)="Csere",VLOOKUP(LEFT(VLOOKUP($A73,csapatok!$A:$NN,EK$320,FALSE),LEN(VLOOKUP($A73,csapatok!$A:$NN,EK$320,FALSE))-6),'csapat-ranglista'!$A:$FP,EK$321,FALSE)/8,VLOOKUP(VLOOKUP($A73,csapatok!$A:$NN,EK$320,FALSE),'csapat-ranglista'!$A:$FP,EK$321,FALSE)/4),0)</f>
        <v>0</v>
      </c>
      <c r="EL73" s="223">
        <f>IFERROR(IF(RIGHT(VLOOKUP($A73,csapatok!$A:$NN,EL$320,FALSE),5)="Csere",VLOOKUP(LEFT(VLOOKUP($A73,csapatok!$A:$NN,EL$320,FALSE),LEN(VLOOKUP($A73,csapatok!$A:$NN,EL$320,FALSE))-6),'csapat-ranglista'!$A:$FP,EL$321,FALSE)/8,VLOOKUP(VLOOKUP($A73,csapatok!$A:$NN,EL$320,FALSE),'csapat-ranglista'!$A:$FP,EL$321,FALSE)/4),0)</f>
        <v>0</v>
      </c>
      <c r="EM73" s="223">
        <f>IFERROR(IF(RIGHT(VLOOKUP($A73,csapatok!$A:$NN,EM$320,FALSE),5)="Csere",VLOOKUP(LEFT(VLOOKUP($A73,csapatok!$A:$NN,EM$320,FALSE),LEN(VLOOKUP($A73,csapatok!$A:$NN,EM$320,FALSE))-6),'csapat-ranglista'!$A:$FP,EM$321,FALSE)/8,VLOOKUP(VLOOKUP($A73,csapatok!$A:$NN,EM$320,FALSE),'csapat-ranglista'!$A:$FP,EM$321,FALSE)/4),0)</f>
        <v>0</v>
      </c>
      <c r="EN73" s="223">
        <f>IFERROR(IF(RIGHT(VLOOKUP($A73,csapatok!$A:$NN,EN$320,FALSE),5)="Csere",VLOOKUP(LEFT(VLOOKUP($A73,csapatok!$A:$NN,EN$320,FALSE),LEN(VLOOKUP($A73,csapatok!$A:$NN,EN$320,FALSE))-6),'csapat-ranglista'!$A:$FP,EN$321,FALSE)/8,VLOOKUP(VLOOKUP($A73,csapatok!$A:$NN,EN$320,FALSE),'csapat-ranglista'!$A:$FP,EN$321,FALSE)/4),0)</f>
        <v>0</v>
      </c>
      <c r="EO73" s="223">
        <f>IFERROR(IF(RIGHT(VLOOKUP($A73,csapatok!$A:$NN,EO$320,FALSE),5)="Csere",VLOOKUP(LEFT(VLOOKUP($A73,csapatok!$A:$NN,EO$320,FALSE),LEN(VLOOKUP($A73,csapatok!$A:$NN,EO$320,FALSE))-6),'csapat-ranglista'!$A:$FP,EO$321,FALSE)/8,VLOOKUP(VLOOKUP($A73,csapatok!$A:$NN,EO$320,FALSE),'csapat-ranglista'!$A:$FP,EO$321,FALSE)/4),0)</f>
        <v>0</v>
      </c>
      <c r="EP73" s="223">
        <f>IFERROR(IF(RIGHT(VLOOKUP($A73,csapatok!$A:$NN,EP$320,FALSE),5)="Csere",VLOOKUP(LEFT(VLOOKUP($A73,csapatok!$A:$NN,EP$320,FALSE),LEN(VLOOKUP($A73,csapatok!$A:$NN,EP$320,FALSE))-6),'csapat-ranglista'!$A:$FP,EP$321,FALSE)/8,VLOOKUP(VLOOKUP($A73,csapatok!$A:$NN,EP$320,FALSE),'csapat-ranglista'!$A:$FP,EP$321,FALSE)/4),0)</f>
        <v>0</v>
      </c>
      <c r="EQ73" s="223">
        <f>IFERROR(IF(RIGHT(VLOOKUP($A73,csapatok!$A:$NN,EQ$320,FALSE),5)="Csere",VLOOKUP(LEFT(VLOOKUP($A73,csapatok!$A:$NN,EQ$320,FALSE),LEN(VLOOKUP($A73,csapatok!$A:$NN,EQ$320,FALSE))-6),'csapat-ranglista'!$A:$FP,EQ$321,FALSE)/8,VLOOKUP(VLOOKUP($A73,csapatok!$A:$NN,EQ$320,FALSE),'csapat-ranglista'!$A:$FP,EQ$321,FALSE)/4),0)</f>
        <v>0</v>
      </c>
      <c r="ER73" s="223">
        <f>IFERROR(IF(RIGHT(VLOOKUP($A73,csapatok!$A:$NN,ER$320,FALSE),5)="Csere",VLOOKUP(LEFT(VLOOKUP($A73,csapatok!$A:$NN,ER$320,FALSE),LEN(VLOOKUP($A73,csapatok!$A:$NN,ER$320,FALSE))-6),'csapat-ranglista'!$A:$FP,ER$321,FALSE)/8,VLOOKUP(VLOOKUP($A73,csapatok!$A:$NN,ER$320,FALSE),'csapat-ranglista'!$A:$FP,ER$321,FALSE)/4),0)</f>
        <v>0</v>
      </c>
      <c r="ES73" s="223">
        <f>IFERROR(IF(RIGHT(VLOOKUP($A73,csapatok!$A:$NN,ES$320,FALSE),5)="Csere",VLOOKUP(LEFT(VLOOKUP($A73,csapatok!$A:$NN,ES$320,FALSE),LEN(VLOOKUP($A73,csapatok!$A:$NN,ES$320,FALSE))-6),'csapat-ranglista'!$A:$FP,ES$321,FALSE)/8,VLOOKUP(VLOOKUP($A73,csapatok!$A:$NN,ES$320,FALSE),'csapat-ranglista'!$A:$FP,ES$321,FALSE)/4),0)</f>
        <v>0</v>
      </c>
      <c r="ET73" s="223">
        <f>IFERROR(IF(RIGHT(VLOOKUP($A73,csapatok!$A:$NN,ET$320,FALSE),5)="Csere",VLOOKUP(LEFT(VLOOKUP($A73,csapatok!$A:$NN,ET$320,FALSE),LEN(VLOOKUP($A73,csapatok!$A:$NN,ET$320,FALSE))-6),'csapat-ranglista'!$A:$FP,ET$321,FALSE)/8,VLOOKUP(VLOOKUP($A73,csapatok!$A:$NN,ET$320,FALSE),'csapat-ranglista'!$A:$FP,ET$321,FALSE)/4),0)</f>
        <v>0</v>
      </c>
      <c r="EU73" s="223">
        <f>IFERROR(IF(RIGHT(VLOOKUP($A73,csapatok!$A:$NN,EU$320,FALSE),5)="Csere",VLOOKUP(LEFT(VLOOKUP($A73,csapatok!$A:$NN,EU$320,FALSE),LEN(VLOOKUP($A73,csapatok!$A:$NN,EU$320,FALSE))-6),'csapat-ranglista'!$A:$FP,EU$321,FALSE)/8,VLOOKUP(VLOOKUP($A73,csapatok!$A:$NN,EU$320,FALSE),'csapat-ranglista'!$A:$FP,EU$321,FALSE)/4),0)</f>
        <v>0</v>
      </c>
      <c r="EV73" s="223">
        <f>IFERROR(IF(RIGHT(VLOOKUP($A73,csapatok!$A:$NN,EV$320,FALSE),5)="Csere",VLOOKUP(LEFT(VLOOKUP($A73,csapatok!$A:$NN,EV$320,FALSE),LEN(VLOOKUP($A73,csapatok!$A:$NN,EV$320,FALSE))-6),'csapat-ranglista'!$A:$FP,EV$321,FALSE)/8,VLOOKUP(VLOOKUP($A73,csapatok!$A:$NN,EV$320,FALSE),'csapat-ranglista'!$A:$FP,EV$321,FALSE)/4),0)</f>
        <v>0</v>
      </c>
      <c r="EW73" s="223">
        <f>IFERROR(IF(RIGHT(VLOOKUP($A73,csapatok!$A:$NN,EW$320,FALSE),5)="Csere",VLOOKUP(LEFT(VLOOKUP($A73,csapatok!$A:$NN,EW$320,FALSE),LEN(VLOOKUP($A73,csapatok!$A:$NN,EW$320,FALSE))-6),'csapat-ranglista'!$A:$FP,EW$321,FALSE)/8,VLOOKUP(VLOOKUP($A73,csapatok!$A:$NN,EW$320,FALSE),'csapat-ranglista'!$A:$FP,EW$321,FALSE)/4),0)</f>
        <v>0</v>
      </c>
      <c r="EX73" s="223">
        <f>IFERROR(IF(RIGHT(VLOOKUP($A73,csapatok!$A:$NN,EX$320,FALSE),5)="Csere",VLOOKUP(LEFT(VLOOKUP($A73,csapatok!$A:$NN,EX$320,FALSE),LEN(VLOOKUP($A73,csapatok!$A:$NN,EX$320,FALSE))-6),'csapat-ranglista'!$A:$FP,EX$321,FALSE)/8,VLOOKUP(VLOOKUP($A73,csapatok!$A:$NN,EX$320,FALSE),'csapat-ranglista'!$A:$FP,EX$321,FALSE)/4),0)</f>
        <v>0</v>
      </c>
      <c r="EY73" s="223">
        <f>IFERROR(IF(RIGHT(VLOOKUP($A73,csapatok!$A:$NN,EY$320,FALSE),5)="Csere",VLOOKUP(LEFT(VLOOKUP($A73,csapatok!$A:$NN,EY$320,FALSE),LEN(VLOOKUP($A73,csapatok!$A:$NN,EY$320,FALSE))-6),'csapat-ranglista'!$A:$FP,EY$321,FALSE)/8,VLOOKUP(VLOOKUP($A73,csapatok!$A:$NN,EY$320,FALSE),'csapat-ranglista'!$A:$FP,EY$321,FALSE)/4),0)</f>
        <v>0</v>
      </c>
      <c r="EZ73" s="223">
        <f>IFERROR(IF(RIGHT(VLOOKUP($A73,csapatok!$A:$NN,EZ$320,FALSE),5)="Csere",VLOOKUP(LEFT(VLOOKUP($A73,csapatok!$A:$NN,EZ$320,FALSE),LEN(VLOOKUP($A73,csapatok!$A:$NN,EZ$320,FALSE))-6),'csapat-ranglista'!$A:$FP,EZ$321,FALSE)/8,VLOOKUP(VLOOKUP($A73,csapatok!$A:$NN,EZ$320,FALSE),'csapat-ranglista'!$A:$FP,EZ$321,FALSE)/4),0)</f>
        <v>0</v>
      </c>
      <c r="FA73" s="223">
        <f>IFERROR(IF(RIGHT(VLOOKUP($A73,csapatok!$A:$NN,FA$320,FALSE),5)="Csere",VLOOKUP(LEFT(VLOOKUP($A73,csapatok!$A:$NN,FA$320,FALSE),LEN(VLOOKUP($A73,csapatok!$A:$NN,FA$320,FALSE))-6),'csapat-ranglista'!$A:$FP,FA$321,FALSE)/8,VLOOKUP(VLOOKUP($A73,csapatok!$A:$NN,FA$320,FALSE),'csapat-ranglista'!$A:$FP,FA$321,FALSE)/4),0)</f>
        <v>0</v>
      </c>
      <c r="FB73" s="223">
        <f>IFERROR(IF(RIGHT(VLOOKUP($A73,csapatok!$A:$NN,FB$320,FALSE),5)="Csere",VLOOKUP(LEFT(VLOOKUP($A73,csapatok!$A:$NN,FB$320,FALSE),LEN(VLOOKUP($A73,csapatok!$A:$NN,FB$320,FALSE))-6),'csapat-ranglista'!$A:$FP,FB$321,FALSE)/8,VLOOKUP(VLOOKUP($A73,csapatok!$A:$NN,FB$320,FALSE),'csapat-ranglista'!$A:$FP,FB$321,FALSE)/4),0)</f>
        <v>0</v>
      </c>
      <c r="FC73" s="223">
        <f>IFERROR(IF(RIGHT(VLOOKUP($A73,csapatok!$A:$NN,FC$320,FALSE),5)="Csere",VLOOKUP(LEFT(VLOOKUP($A73,csapatok!$A:$NN,FC$320,FALSE),LEN(VLOOKUP($A73,csapatok!$A:$NN,FC$320,FALSE))-6),'csapat-ranglista'!$A:$FP,FC$321,FALSE)/8,VLOOKUP(VLOOKUP($A73,csapatok!$A:$NN,FC$320,FALSE),'csapat-ranglista'!$A:$FP,FC$321,FALSE)/4),0)</f>
        <v>0</v>
      </c>
      <c r="FD73" s="224">
        <f>versenyek!$QY$11*IFERROR(VLOOKUP(VLOOKUP($A73,versenyek!QX:QZ,3,FALSE),szabalyok!$A$16:$B$23,2,FALSE)/4,0)</f>
        <v>0</v>
      </c>
      <c r="FE73" s="224">
        <f>versenyek!$RB$11*IFERROR(VLOOKUP(VLOOKUP($A73,versenyek!RA:RC,3,FALSE),szabalyok!$A$16:$B$23,2,FALSE)/4,0)</f>
        <v>0</v>
      </c>
      <c r="FF73" s="223">
        <f>IFERROR(IF(RIGHT(VLOOKUP($A73,csapatok!$A:$NN,FF$320,FALSE),5)="Csere",VLOOKUP(LEFT(VLOOKUP($A73,csapatok!$A:$NN,FF$320,FALSE),LEN(VLOOKUP($A73,csapatok!$A:$NN,FF$320,FALSE))-6),'csapat-ranglista'!$A:$FP,FF$321,FALSE)/8,VLOOKUP(VLOOKUP($A73,csapatok!$A:$NN,FF$320,FALSE),'csapat-ranglista'!$A:$FP,FF$321,FALSE)/4),0)</f>
        <v>0</v>
      </c>
      <c r="FG73" s="223">
        <f>IFERROR(IF(RIGHT(VLOOKUP($A73,csapatok!$A:$NN,FG$320,FALSE),5)="Csere",VLOOKUP(LEFT(VLOOKUP($A73,csapatok!$A:$NN,FG$320,FALSE),LEN(VLOOKUP($A73,csapatok!$A:$NN,FG$320,FALSE))-6),'csapat-ranglista'!$A:$FP,FG$321,FALSE)/8,VLOOKUP(VLOOKUP($A73,csapatok!$A:$NN,FG$320,FALSE),'csapat-ranglista'!$A:$FP,FG$321,FALSE)/4),0)</f>
        <v>0</v>
      </c>
      <c r="FH73" s="223">
        <f>IFERROR(IF(RIGHT(VLOOKUP($A73,csapatok!$A:$NN,FH$320,FALSE),5)="Csere",VLOOKUP(LEFT(VLOOKUP($A73,csapatok!$A:$NN,FH$320,FALSE),LEN(VLOOKUP($A73,csapatok!$A:$NN,FH$320,FALSE))-6),'csapat-ranglista'!$A:$FP,FH$321,FALSE)/8,VLOOKUP(VLOOKUP($A73,csapatok!$A:$NN,FH$320,FALSE),'csapat-ranglista'!$A:$FP,FH$321,FALSE)/4),0)</f>
        <v>0</v>
      </c>
      <c r="FI73" s="223">
        <f>IFERROR(IF(RIGHT(VLOOKUP($A73,csapatok!$A:$NN,FI$320,FALSE),5)="Csere",VLOOKUP(LEFT(VLOOKUP($A73,csapatok!$A:$NN,FI$320,FALSE),LEN(VLOOKUP($A73,csapatok!$A:$NN,FI$320,FALSE))-6),'csapat-ranglista'!$A:$FP,FI$321,FALSE)/8,VLOOKUP(VLOOKUP($A73,csapatok!$A:$NN,FI$320,FALSE),'csapat-ranglista'!$A:$FP,FI$321,FALSE)/4),0)</f>
        <v>0</v>
      </c>
      <c r="FJ73" s="223">
        <f>IFERROR(IF(RIGHT(VLOOKUP($A73,csapatok!$A:$NN,FJ$320,FALSE),5)="Csere",VLOOKUP(LEFT(VLOOKUP($A73,csapatok!$A:$NN,FJ$320,FALSE),LEN(VLOOKUP($A73,csapatok!$A:$NN,FJ$320,FALSE))-6),'csapat-ranglista'!$A:$FP,FJ$321,FALSE)/8,VLOOKUP(VLOOKUP($A73,csapatok!$A:$NN,FJ$320,FALSE),'csapat-ranglista'!$A:$FP,FJ$321,FALSE)/4),0)</f>
        <v>0</v>
      </c>
      <c r="FK73" s="223">
        <f>IFERROR(IF(RIGHT(VLOOKUP($A73,csapatok!$A:$NN,FK$320,FALSE),5)="Csere",VLOOKUP(LEFT(VLOOKUP($A73,csapatok!$A:$NN,FK$320,FALSE),LEN(VLOOKUP($A73,csapatok!$A:$NN,FK$320,FALSE))-6),'csapat-ranglista'!$A:$FP,FK$321,FALSE)/8,VLOOKUP(VLOOKUP($A73,csapatok!$A:$NN,FK$320,FALSE),'csapat-ranglista'!$A:$FP,FK$321,FALSE)/4),0)</f>
        <v>0</v>
      </c>
      <c r="FL73" s="223">
        <f>IFERROR(IF(RIGHT(VLOOKUP($A73,csapatok!$A:$NN,FL$320,FALSE),5)="Csere",VLOOKUP(LEFT(VLOOKUP($A73,csapatok!$A:$NN,FL$320,FALSE),LEN(VLOOKUP($A73,csapatok!$A:$NN,FL$320,FALSE))-6),'csapat-ranglista'!$A:$FP,FL$321,FALSE)/8,VLOOKUP(VLOOKUP($A73,csapatok!$A:$NN,FL$320,FALSE),'csapat-ranglista'!$A:$FP,FL$321,FALSE)/4),0)</f>
        <v>0</v>
      </c>
      <c r="FM73" s="223">
        <f>IFERROR(IF(RIGHT(VLOOKUP($A73,csapatok!$A:$NN,FM$320,FALSE),5)="Csere",VLOOKUP(LEFT(VLOOKUP($A73,csapatok!$A:$NN,FM$320,FALSE),LEN(VLOOKUP($A73,csapatok!$A:$NN,FM$320,FALSE))-6),'csapat-ranglista'!$A:$FP,FM$321,FALSE)/8,VLOOKUP(VLOOKUP($A73,csapatok!$A:$NN,FM$320,FALSE),'csapat-ranglista'!$A:$FP,FM$321,FALSE)/4),0)</f>
        <v>0</v>
      </c>
      <c r="FN73" s="223">
        <f>IFERROR(IF(RIGHT(VLOOKUP($A73,csapatok!$A:$NN,FN$320,FALSE),5)="Csere",VLOOKUP(LEFT(VLOOKUP($A73,csapatok!$A:$NN,FN$320,FALSE),LEN(VLOOKUP($A73,csapatok!$A:$NN,FN$320,FALSE))-6),'csapat-ranglista'!$A:$FP,FN$321,FALSE)/8,VLOOKUP(VLOOKUP($A73,csapatok!$A:$NN,FN$320,FALSE),'csapat-ranglista'!$A:$FP,FN$321,FALSE)/4),0)</f>
        <v>0</v>
      </c>
      <c r="FO73" s="223">
        <f>IFERROR(IF(RIGHT(VLOOKUP($A73,csapatok!$A:$NN,FO$320,FALSE),5)="Csere",VLOOKUP(LEFT(VLOOKUP($A73,csapatok!$A:$NN,FO$320,FALSE),LEN(VLOOKUP($A73,csapatok!$A:$NN,FO$320,FALSE))-6),'csapat-ranglista'!$A:$FP,FO$321,FALSE)/8,VLOOKUP(VLOOKUP($A73,csapatok!$A:$NN,FO$320,FALSE),'csapat-ranglista'!$A:$FP,FO$321,FALSE)/4),0)</f>
        <v>0</v>
      </c>
      <c r="FP73" s="223">
        <f>IFERROR(IF(RIGHT(VLOOKUP($A73,csapatok!$A:$NN,FP$320,FALSE),5)="Csere",VLOOKUP(LEFT(VLOOKUP($A73,csapatok!$A:$NN,FP$320,FALSE),LEN(VLOOKUP($A73,csapatok!$A:$NN,FP$320,FALSE))-6),'csapat-ranglista'!$A:$FP,FP$321,FALSE)/8,VLOOKUP(VLOOKUP($A73,csapatok!$A:$NN,FP$320,FALSE),'csapat-ranglista'!$A:$FP,FP$321,FALSE)/4),0)</f>
        <v>1.1709745537396286</v>
      </c>
      <c r="FQ73" s="223">
        <f>IFERROR(IF(RIGHT(VLOOKUP($A73,csapatok!$A:$NN,FQ$320,FALSE),5)="Csere",VLOOKUP(LEFT(VLOOKUP($A73,csapatok!$A:$NN,FQ$320,FALSE),LEN(VLOOKUP($A73,csapatok!$A:$NN,FQ$320,FALSE))-6),'csapat-ranglista'!$A:$FP,FQ$321,FALSE)/8,VLOOKUP(VLOOKUP($A73,csapatok!$A:$NN,FQ$320,FALSE),'csapat-ranglista'!$A:$FP,FQ$321,FALSE)/4),0)</f>
        <v>0</v>
      </c>
      <c r="FR73" s="223">
        <f>IFERROR(IF(RIGHT(VLOOKUP($A73,csapatok!$A:$NN,FR$320,FALSE),5)="Csere",VLOOKUP(LEFT(VLOOKUP($A73,csapatok!$A:$NN,FR$320,FALSE),LEN(VLOOKUP($A73,csapatok!$A:$NN,FR$320,FALSE))-6),'csapat-ranglista'!$A:$FP,FR$321,FALSE)/8,VLOOKUP(VLOOKUP($A73,csapatok!$A:$NN,FR$320,FALSE),'csapat-ranglista'!$A:$FP,FR$321,FALSE)/4),0)</f>
        <v>0</v>
      </c>
      <c r="FS73" s="223">
        <f>IFERROR(IF(RIGHT(VLOOKUP($A73,csapatok!$A:$NN,FS$320,FALSE),5)="Csere",VLOOKUP(LEFT(VLOOKUP($A73,csapatok!$A:$NN,FS$320,FALSE),LEN(VLOOKUP($A73,csapatok!$A:$NN,FS$320,FALSE))-6),'csapat-ranglista'!$A:$FP,FS$321,FALSE)/8,VLOOKUP(VLOOKUP($A73,csapatok!$A:$NN,FS$320,FALSE),'csapat-ranglista'!$A:$FP,FS$321,FALSE)/4),0)</f>
        <v>0</v>
      </c>
      <c r="FT73" s="223">
        <f>IFERROR(IF(RIGHT(VLOOKUP($A73,csapatok!$A:$NN,FT$320,FALSE),5)="Csere",VLOOKUP(LEFT(VLOOKUP($A73,csapatok!$A:$NN,FT$320,FALSE),LEN(VLOOKUP($A73,csapatok!$A:$NN,FT$320,FALSE))-6),'csapat-ranglista'!$A:$FP,FT$321,FALSE)/8,VLOOKUP(VLOOKUP($A73,csapatok!$A:$NN,FT$320,FALSE),'csapat-ranglista'!$A:$FP,FT$321,FALSE)/4),0)</f>
        <v>0</v>
      </c>
      <c r="FU73" s="223">
        <f>IFERROR(IF(RIGHT(VLOOKUP($A73,csapatok!$A:$NN,FU$320,FALSE),5)="Csere",VLOOKUP(LEFT(VLOOKUP($A73,csapatok!$A:$NN,FU$320,FALSE),LEN(VLOOKUP($A73,csapatok!$A:$NN,FU$320,FALSE))-6),'csapat-ranglista'!$A:$FP,FU$321,FALSE)/8,VLOOKUP(VLOOKUP($A73,csapatok!$A:$NN,FU$320,FALSE),'csapat-ranglista'!$A:$FP,FU$321,FALSE)/4),0)</f>
        <v>0</v>
      </c>
      <c r="FV73" s="223">
        <f>IFERROR(IF(RIGHT(VLOOKUP($A73,csapatok!$A:$NN,FV$320,FALSE),5)="Csere",VLOOKUP(LEFT(VLOOKUP($A73,csapatok!$A:$NN,FV$320,FALSE),LEN(VLOOKUP($A73,csapatok!$A:$NN,FV$320,FALSE))-6),'csapat-ranglista'!$A:$FP,FV$321,FALSE)/8,VLOOKUP(VLOOKUP($A73,csapatok!$A:$NN,FV$320,FALSE),'csapat-ranglista'!$A:$FP,FV$321,FALSE)/4),0)</f>
        <v>7.9274357694501605</v>
      </c>
      <c r="FW73" s="223">
        <f>IFERROR(IF(RIGHT(VLOOKUP($A73,csapatok!$A:$NN,FW$320,FALSE),5)="Csere",VLOOKUP(LEFT(VLOOKUP($A73,csapatok!$A:$NN,FW$320,FALSE),LEN(VLOOKUP($A73,csapatok!$A:$NN,FW$320,FALSE))-6),'csapat-ranglista'!$A:$FP,FW$321,FALSE)/8,VLOOKUP(VLOOKUP($A73,csapatok!$A:$NN,FW$320,FALSE),'csapat-ranglista'!$A:$FP,FW$321,FALSE)/4),0)</f>
        <v>0</v>
      </c>
      <c r="FX73" s="223">
        <f>IFERROR(IF(RIGHT(VLOOKUP($A73,csapatok!$A:$NN,FX$320,FALSE),5)="Csere",VLOOKUP(LEFT(VLOOKUP($A73,csapatok!$A:$NN,FX$320,FALSE),LEN(VLOOKUP($A73,csapatok!$A:$NN,FX$320,FALSE))-6),'csapat-ranglista'!$A:$FP,FX$321,FALSE)/8,VLOOKUP(VLOOKUP($A73,csapatok!$A:$NN,FX$320,FALSE),'csapat-ranglista'!$A:$FP,FX$321,FALSE)/4),0)</f>
        <v>0</v>
      </c>
      <c r="FY73" s="223">
        <f>IFERROR(IF(RIGHT(VLOOKUP($A73,csapatok!$A:$NN,FY$320,FALSE),5)="Csere",VLOOKUP(LEFT(VLOOKUP($A73,csapatok!$A:$NN,FY$320,FALSE),LEN(VLOOKUP($A73,csapatok!$A:$NN,FY$320,FALSE))-6),'csapat-ranglista'!$A:$FP,FY$321,FALSE)/8,VLOOKUP(VLOOKUP($A73,csapatok!$A:$NN,FY$320,FALSE),'csapat-ranglista'!$A:$FP,FY$321,FALSE)/4),0)</f>
        <v>0</v>
      </c>
      <c r="FZ73" s="223">
        <f>IFERROR(IF(RIGHT(VLOOKUP($A73,csapatok!$A:$NN,FZ$320,FALSE),5)="Csere",VLOOKUP(LEFT(VLOOKUP($A73,csapatok!$A:$NN,FZ$320,FALSE),LEN(VLOOKUP($A73,csapatok!$A:$NN,FZ$320,FALSE))-6),'csapat-ranglista'!$A:$FP,FZ$321,FALSE)/8,VLOOKUP(VLOOKUP($A73,csapatok!$A:$NN,FZ$320,FALSE),'csapat-ranglista'!$A:$FP,FZ$321,FALSE)/4),0)</f>
        <v>1.4401215380434342</v>
      </c>
      <c r="GA73" s="223">
        <f>IFERROR(IF(RIGHT(VLOOKUP($A73,csapatok!$A:$NN,GA$320,FALSE),5)="Csere",VLOOKUP(LEFT(VLOOKUP($A73,csapatok!$A:$NN,GA$320,FALSE),LEN(VLOOKUP($A73,csapatok!$A:$NN,GA$320,FALSE))-6),'csapat-ranglista'!$A:$FP,GA$321,FALSE)/8,VLOOKUP(VLOOKUP($A73,csapatok!$A:$NN,GA$320,FALSE),'csapat-ranglista'!$A:$FP,GA$321,FALSE)/4),0)</f>
        <v>0</v>
      </c>
      <c r="GB73" s="223">
        <f>IFERROR(IF(RIGHT(VLOOKUP($A73,csapatok!$A:$NN,GB$320,FALSE),5)="Csere",VLOOKUP(LEFT(VLOOKUP($A73,csapatok!$A:$NN,GB$320,FALSE),LEN(VLOOKUP($A73,csapatok!$A:$NN,GB$320,FALSE))-6),'csapat-ranglista'!$A:$FP,GB$321,FALSE)/8,VLOOKUP(VLOOKUP($A73,csapatok!$A:$NN,GB$320,FALSE),'csapat-ranglista'!$A:$FP,GB$321,FALSE)/4),0)</f>
        <v>0</v>
      </c>
      <c r="GC73" s="223">
        <f>IFERROR(IF(RIGHT(VLOOKUP($A73,csapatok!$A:$NN,GC$320,FALSE),5)="Csere",VLOOKUP(LEFT(VLOOKUP($A73,csapatok!$A:$NN,GC$320,FALSE),LEN(VLOOKUP($A73,csapatok!$A:$NN,GC$320,FALSE))-6),'csapat-ranglista'!$A:$FP,GC$321,FALSE)/8,VLOOKUP(VLOOKUP($A73,csapatok!$A:$NN,GC$320,FALSE),'csapat-ranglista'!$A:$FP,GC$321,FALSE)/4),0)</f>
        <v>0</v>
      </c>
      <c r="GD73" s="247">
        <f>SUM(EQ73:GC73)</f>
        <v>10.538531861233224</v>
      </c>
    </row>
    <row r="74" spans="1:186">
      <c r="A74" s="32" t="s">
        <v>49</v>
      </c>
      <c r="B74" s="2">
        <v>24121</v>
      </c>
      <c r="C74" s="131" t="str">
        <f>IF(B74=0,"",IF(B74&lt;$C$1,"felnőtt","ifi"))</f>
        <v>felnőtt</v>
      </c>
      <c r="D74" s="32" t="s">
        <v>101</v>
      </c>
      <c r="E74" s="45">
        <v>13.5</v>
      </c>
      <c r="F74" s="32">
        <v>0</v>
      </c>
      <c r="G74" s="32">
        <v>3.1335769810163305</v>
      </c>
      <c r="H74" s="32">
        <v>22.821403413794407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8.4675129439674137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f>IFERROR(IF(RIGHT(VLOOKUP($A74,csapatok!$A:$BL,X$320,FALSE),5)="Csere",VLOOKUP(LEFT(VLOOKUP($A74,csapatok!$A:$BL,X$320,FALSE),LEN(VLOOKUP($A74,csapatok!$A:$BL,X$320,FALSE))-6),'csapat-ranglista'!$A:$FP,X$321,FALSE)/8,VLOOKUP(VLOOKUP($A74,csapatok!$A:$BL,X$320,FALSE),'csapat-ranglista'!$A:$FP,X$321,FALSE)/4),0)</f>
        <v>0</v>
      </c>
      <c r="Y74" s="32">
        <f>IFERROR(IF(RIGHT(VLOOKUP($A74,csapatok!$A:$BL,Y$320,FALSE),5)="Csere",VLOOKUP(LEFT(VLOOKUP($A74,csapatok!$A:$BL,Y$320,FALSE),LEN(VLOOKUP($A74,csapatok!$A:$BL,Y$320,FALSE))-6),'csapat-ranglista'!$A:$FP,Y$321,FALSE)/8,VLOOKUP(VLOOKUP($A74,csapatok!$A:$BL,Y$320,FALSE),'csapat-ranglista'!$A:$FP,Y$321,FALSE)/4),0)</f>
        <v>0</v>
      </c>
      <c r="Z74" s="32">
        <f>IFERROR(IF(RIGHT(VLOOKUP($A74,csapatok!$A:$BL,Z$320,FALSE),5)="Csere",VLOOKUP(LEFT(VLOOKUP($A74,csapatok!$A:$BL,Z$320,FALSE),LEN(VLOOKUP($A74,csapatok!$A:$BL,Z$320,FALSE))-6),'csapat-ranglista'!$A:$FP,Z$321,FALSE)/8,VLOOKUP(VLOOKUP($A74,csapatok!$A:$BL,Z$320,FALSE),'csapat-ranglista'!$A:$FP,Z$321,FALSE)/4),0)</f>
        <v>0</v>
      </c>
      <c r="AA74" s="32">
        <f>IFERROR(IF(RIGHT(VLOOKUP($A74,csapatok!$A:$BL,AA$320,FALSE),5)="Csere",VLOOKUP(LEFT(VLOOKUP($A74,csapatok!$A:$BL,AA$320,FALSE),LEN(VLOOKUP($A74,csapatok!$A:$BL,AA$320,FALSE))-6),'csapat-ranglista'!$A:$FP,AA$321,FALSE)/8,VLOOKUP(VLOOKUP($A74,csapatok!$A:$BL,AA$320,FALSE),'csapat-ranglista'!$A:$FP,AA$321,FALSE)/4),0)</f>
        <v>0</v>
      </c>
      <c r="AB74" s="223">
        <f>IFERROR(IF(RIGHT(VLOOKUP($A74,csapatok!$A:$BL,AB$320,FALSE),5)="Csere",VLOOKUP(LEFT(VLOOKUP($A74,csapatok!$A:$BL,AB$320,FALSE),LEN(VLOOKUP($A74,csapatok!$A:$BL,AB$320,FALSE))-6),'csapat-ranglista'!$A:$FP,AB$321,FALSE)/8,VLOOKUP(VLOOKUP($A74,csapatok!$A:$BL,AB$320,FALSE),'csapat-ranglista'!$A:$FP,AB$321,FALSE)/4),0)</f>
        <v>0</v>
      </c>
      <c r="AC74" s="223">
        <f>IFERROR(IF(RIGHT(VLOOKUP($A74,csapatok!$A:$BL,AC$320,FALSE),5)="Csere",VLOOKUP(LEFT(VLOOKUP($A74,csapatok!$A:$BL,AC$320,FALSE),LEN(VLOOKUP($A74,csapatok!$A:$BL,AC$320,FALSE))-6),'csapat-ranglista'!$A:$FP,AC$321,FALSE)/8,VLOOKUP(VLOOKUP($A74,csapatok!$A:$BL,AC$320,FALSE),'csapat-ranglista'!$A:$FP,AC$321,FALSE)/4),0)</f>
        <v>0</v>
      </c>
      <c r="AD74" s="223">
        <f>IFERROR(IF(RIGHT(VLOOKUP($A74,csapatok!$A:$BL,AD$320,FALSE),5)="Csere",VLOOKUP(LEFT(VLOOKUP($A74,csapatok!$A:$BL,AD$320,FALSE),LEN(VLOOKUP($A74,csapatok!$A:$BL,AD$320,FALSE))-6),'csapat-ranglista'!$A:$FP,AD$321,FALSE)/8,VLOOKUP(VLOOKUP($A74,csapatok!$A:$BL,AD$320,FALSE),'csapat-ranglista'!$A:$FP,AD$321,FALSE)/4),0)</f>
        <v>0</v>
      </c>
      <c r="AE74" s="223">
        <f>IFERROR(IF(RIGHT(VLOOKUP($A74,csapatok!$A:$BL,AE$320,FALSE),5)="Csere",VLOOKUP(LEFT(VLOOKUP($A74,csapatok!$A:$BL,AE$320,FALSE),LEN(VLOOKUP($A74,csapatok!$A:$BL,AE$320,FALSE))-6),'csapat-ranglista'!$A:$FP,AE$321,FALSE)/8,VLOOKUP(VLOOKUP($A74,csapatok!$A:$BL,AE$320,FALSE),'csapat-ranglista'!$A:$FP,AE$321,FALSE)/4),0)</f>
        <v>0</v>
      </c>
      <c r="AF74" s="223">
        <f>IFERROR(IF(RIGHT(VLOOKUP($A74,csapatok!$A:$BL,AF$320,FALSE),5)="Csere",VLOOKUP(LEFT(VLOOKUP($A74,csapatok!$A:$BL,AF$320,FALSE),LEN(VLOOKUP($A74,csapatok!$A:$BL,AF$320,FALSE))-6),'csapat-ranglista'!$A:$FP,AF$321,FALSE)/8,VLOOKUP(VLOOKUP($A74,csapatok!$A:$BL,AF$320,FALSE),'csapat-ranglista'!$A:$FP,AF$321,FALSE)/4),0)</f>
        <v>0</v>
      </c>
      <c r="AG74" s="223">
        <f>IFERROR(IF(RIGHT(VLOOKUP($A74,csapatok!$A:$BL,AG$320,FALSE),5)="Csere",VLOOKUP(LEFT(VLOOKUP($A74,csapatok!$A:$BL,AG$320,FALSE),LEN(VLOOKUP($A74,csapatok!$A:$BL,AG$320,FALSE))-6),'csapat-ranglista'!$A:$FP,AG$321,FALSE)/8,VLOOKUP(VLOOKUP($A74,csapatok!$A:$BL,AG$320,FALSE),'csapat-ranglista'!$A:$FP,AG$321,FALSE)/4),0)</f>
        <v>0</v>
      </c>
      <c r="AH74" s="223">
        <f>IFERROR(IF(RIGHT(VLOOKUP($A74,csapatok!$A:$BL,AH$320,FALSE),5)="Csere",VLOOKUP(LEFT(VLOOKUP($A74,csapatok!$A:$BL,AH$320,FALSE),LEN(VLOOKUP($A74,csapatok!$A:$BL,AH$320,FALSE))-6),'csapat-ranglista'!$A:$FP,AH$321,FALSE)/8,VLOOKUP(VLOOKUP($A74,csapatok!$A:$BL,AH$320,FALSE),'csapat-ranglista'!$A:$FP,AH$321,FALSE)/4),0)</f>
        <v>0</v>
      </c>
      <c r="AI74" s="223">
        <f>IFERROR(IF(RIGHT(VLOOKUP($A74,csapatok!$A:$BL,AI$320,FALSE),5)="Csere",VLOOKUP(LEFT(VLOOKUP($A74,csapatok!$A:$BL,AI$320,FALSE),LEN(VLOOKUP($A74,csapatok!$A:$BL,AI$320,FALSE))-6),'csapat-ranglista'!$A:$FP,AI$321,FALSE)/8,VLOOKUP(VLOOKUP($A74,csapatok!$A:$BL,AI$320,FALSE),'csapat-ranglista'!$A:$FP,AI$321,FALSE)/4),0)</f>
        <v>0</v>
      </c>
      <c r="AJ74" s="223">
        <f>IFERROR(IF(RIGHT(VLOOKUP($A74,csapatok!$A:$BL,AJ$320,FALSE),5)="Csere",VLOOKUP(LEFT(VLOOKUP($A74,csapatok!$A:$BL,AJ$320,FALSE),LEN(VLOOKUP($A74,csapatok!$A:$BL,AJ$320,FALSE))-6),'csapat-ranglista'!$A:$FP,AJ$321,FALSE)/8,VLOOKUP(VLOOKUP($A74,csapatok!$A:$BL,AJ$320,FALSE),'csapat-ranglista'!$A:$FP,AJ$321,FALSE)/2),0)</f>
        <v>0</v>
      </c>
      <c r="AK74" s="223">
        <f>IFERROR(IF(RIGHT(VLOOKUP($A74,csapatok!$A:$CN,AK$320,FALSE),5)="Csere",VLOOKUP(LEFT(VLOOKUP($A74,csapatok!$A:$CN,AK$320,FALSE),LEN(VLOOKUP($A74,csapatok!$A:$CN,AK$320,FALSE))-6),'csapat-ranglista'!$A:$FP,AK$321,FALSE)/8,VLOOKUP(VLOOKUP($A74,csapatok!$A:$CN,AK$320,FALSE),'csapat-ranglista'!$A:$FP,AK$321,FALSE)/4),0)</f>
        <v>0</v>
      </c>
      <c r="AL74" s="223">
        <f>IFERROR(IF(RIGHT(VLOOKUP($A74,csapatok!$A:$CN,AL$320,FALSE),5)="Csere",VLOOKUP(LEFT(VLOOKUP($A74,csapatok!$A:$CN,AL$320,FALSE),LEN(VLOOKUP($A74,csapatok!$A:$CN,AL$320,FALSE))-6),'csapat-ranglista'!$A:$FP,AL$321,FALSE)/8,VLOOKUP(VLOOKUP($A74,csapatok!$A:$CN,AL$320,FALSE),'csapat-ranglista'!$A:$FP,AL$321,FALSE)/4),0)</f>
        <v>0</v>
      </c>
      <c r="AM74" s="223">
        <f>IFERROR(IF(RIGHT(VLOOKUP($A74,csapatok!$A:$CN,AM$320,FALSE),5)="Csere",VLOOKUP(LEFT(VLOOKUP($A74,csapatok!$A:$CN,AM$320,FALSE),LEN(VLOOKUP($A74,csapatok!$A:$CN,AM$320,FALSE))-6),'csapat-ranglista'!$A:$FP,AM$321,FALSE)/8,VLOOKUP(VLOOKUP($A74,csapatok!$A:$CN,AM$320,FALSE),'csapat-ranglista'!$A:$FP,AM$321,FALSE)/4),0)</f>
        <v>0</v>
      </c>
      <c r="AN74" s="223">
        <f>IFERROR(IF(RIGHT(VLOOKUP($A74,csapatok!$A:$CN,AN$320,FALSE),5)="Csere",VLOOKUP(LEFT(VLOOKUP($A74,csapatok!$A:$CN,AN$320,FALSE),LEN(VLOOKUP($A74,csapatok!$A:$CN,AN$320,FALSE))-6),'csapat-ranglista'!$A:$FP,AN$321,FALSE)/8,VLOOKUP(VLOOKUP($A74,csapatok!$A:$CN,AN$320,FALSE),'csapat-ranglista'!$A:$FP,AN$321,FALSE)/4),0)</f>
        <v>0</v>
      </c>
      <c r="AO74" s="223">
        <f>IFERROR(IF(RIGHT(VLOOKUP($A74,csapatok!$A:$CN,AO$320,FALSE),5)="Csere",VLOOKUP(LEFT(VLOOKUP($A74,csapatok!$A:$CN,AO$320,FALSE),LEN(VLOOKUP($A74,csapatok!$A:$CN,AO$320,FALSE))-6),'csapat-ranglista'!$A:$FP,AO$321,FALSE)/8,VLOOKUP(VLOOKUP($A74,csapatok!$A:$CN,AO$320,FALSE),'csapat-ranglista'!$A:$FP,AO$321,FALSE)/4),0)</f>
        <v>0</v>
      </c>
      <c r="AP74" s="223">
        <f>IFERROR(IF(RIGHT(VLOOKUP($A74,csapatok!$A:$CN,AP$320,FALSE),5)="Csere",VLOOKUP(LEFT(VLOOKUP($A74,csapatok!$A:$CN,AP$320,FALSE),LEN(VLOOKUP($A74,csapatok!$A:$CN,AP$320,FALSE))-6),'csapat-ranglista'!$A:$FP,AP$321,FALSE)/8,VLOOKUP(VLOOKUP($A74,csapatok!$A:$CN,AP$320,FALSE),'csapat-ranglista'!$A:$FP,AP$321,FALSE)/4),0)</f>
        <v>7.991607870269287</v>
      </c>
      <c r="AQ74" s="223">
        <f>IFERROR(IF(RIGHT(VLOOKUP($A74,csapatok!$A:$CN,AQ$320,FALSE),5)="Csere",VLOOKUP(LEFT(VLOOKUP($A74,csapatok!$A:$CN,AQ$320,FALSE),LEN(VLOOKUP($A74,csapatok!$A:$CN,AQ$320,FALSE))-6),'csapat-ranglista'!$A:$FP,AQ$321,FALSE)/8,VLOOKUP(VLOOKUP($A74,csapatok!$A:$CN,AQ$320,FALSE),'csapat-ranglista'!$A:$FP,AQ$321,FALSE)/4),0)</f>
        <v>0</v>
      </c>
      <c r="AR74" s="223">
        <f>IFERROR(IF(RIGHT(VLOOKUP($A74,csapatok!$A:$CN,AR$320,FALSE),5)="Csere",VLOOKUP(LEFT(VLOOKUP($A74,csapatok!$A:$CN,AR$320,FALSE),LEN(VLOOKUP($A74,csapatok!$A:$CN,AR$320,FALSE))-6),'csapat-ranglista'!$A:$FP,AR$321,FALSE)/8,VLOOKUP(VLOOKUP($A74,csapatok!$A:$CN,AR$320,FALSE),'csapat-ranglista'!$A:$FP,AR$321,FALSE)/4),0)</f>
        <v>0</v>
      </c>
      <c r="AS74" s="223">
        <f>IFERROR(IF(RIGHT(VLOOKUP($A74,csapatok!$A:$CN,AS$320,FALSE),5)="Csere",VLOOKUP(LEFT(VLOOKUP($A74,csapatok!$A:$CN,AS$320,FALSE),LEN(VLOOKUP($A74,csapatok!$A:$CN,AS$320,FALSE))-6),'csapat-ranglista'!$A:$FP,AS$321,FALSE)/8,VLOOKUP(VLOOKUP($A74,csapatok!$A:$CN,AS$320,FALSE),'csapat-ranglista'!$A:$FP,AS$321,FALSE)/4),0)</f>
        <v>0</v>
      </c>
      <c r="AT74" s="223">
        <f>IFERROR(IF(RIGHT(VLOOKUP($A74,csapatok!$A:$CN,AT$320,FALSE),5)="Csere",VLOOKUP(LEFT(VLOOKUP($A74,csapatok!$A:$CN,AT$320,FALSE),LEN(VLOOKUP($A74,csapatok!$A:$CN,AT$320,FALSE))-6),'csapat-ranglista'!$A:$FP,AT$321,FALSE)/8,VLOOKUP(VLOOKUP($A74,csapatok!$A:$CN,AT$320,FALSE),'csapat-ranglista'!$A:$FP,AT$321,FALSE)/4),0)</f>
        <v>4.4907661715481915</v>
      </c>
      <c r="AU74" s="223">
        <f>IFERROR(IF(RIGHT(VLOOKUP($A74,csapatok!$A:$CN,AU$320,FALSE),5)="Csere",VLOOKUP(LEFT(VLOOKUP($A74,csapatok!$A:$CN,AU$320,FALSE),LEN(VLOOKUP($A74,csapatok!$A:$CN,AU$320,FALSE))-6),'csapat-ranglista'!$A:$FP,AU$321,FALSE)/8,VLOOKUP(VLOOKUP($A74,csapatok!$A:$CN,AU$320,FALSE),'csapat-ranglista'!$A:$FP,AU$321,FALSE)/4),0)</f>
        <v>0</v>
      </c>
      <c r="AV74" s="223">
        <f>IFERROR(IF(RIGHT(VLOOKUP($A74,csapatok!$A:$CN,AV$320,FALSE),5)="Csere",VLOOKUP(LEFT(VLOOKUP($A74,csapatok!$A:$CN,AV$320,FALSE),LEN(VLOOKUP($A74,csapatok!$A:$CN,AV$320,FALSE))-6),'csapat-ranglista'!$A:$FP,AV$321,FALSE)/8,VLOOKUP(VLOOKUP($A74,csapatok!$A:$CN,AV$320,FALSE),'csapat-ranglista'!$A:$FP,AV$321,FALSE)/4),0)</f>
        <v>0</v>
      </c>
      <c r="AW74" s="223">
        <f>IFERROR(IF(RIGHT(VLOOKUP($A74,csapatok!$A:$CN,AW$320,FALSE),5)="Csere",VLOOKUP(LEFT(VLOOKUP($A74,csapatok!$A:$CN,AW$320,FALSE),LEN(VLOOKUP($A74,csapatok!$A:$CN,AW$320,FALSE))-6),'csapat-ranglista'!$A:$FP,AW$321,FALSE)/8,VLOOKUP(VLOOKUP($A74,csapatok!$A:$CN,AW$320,FALSE),'csapat-ranglista'!$A:$FP,AW$321,FALSE)/4),0)</f>
        <v>0</v>
      </c>
      <c r="AX74" s="223">
        <f>IFERROR(IF(RIGHT(VLOOKUP($A74,csapatok!$A:$CN,AX$320,FALSE),5)="Csere",VLOOKUP(LEFT(VLOOKUP($A74,csapatok!$A:$CN,AX$320,FALSE),LEN(VLOOKUP($A74,csapatok!$A:$CN,AX$320,FALSE))-6),'csapat-ranglista'!$A:$FP,AX$321,FALSE)/8,VLOOKUP(VLOOKUP($A74,csapatok!$A:$CN,AX$320,FALSE),'csapat-ranglista'!$A:$FP,AX$321,FALSE)/4),0)</f>
        <v>0</v>
      </c>
      <c r="AY74" s="223">
        <f>IFERROR(IF(RIGHT(VLOOKUP($A74,csapatok!$A:$NN,AY$320,FALSE),5)="Csere",VLOOKUP(LEFT(VLOOKUP($A74,csapatok!$A:$NN,AY$320,FALSE),LEN(VLOOKUP($A74,csapatok!$A:$NN,AY$320,FALSE))-6),'csapat-ranglista'!$A:$FP,AY$321,FALSE)/8,VLOOKUP(VLOOKUP($A74,csapatok!$A:$NN,AY$320,FALSE),'csapat-ranglista'!$A:$FP,AY$321,FALSE)/4),0)</f>
        <v>0</v>
      </c>
      <c r="AZ74" s="223">
        <f>IFERROR(IF(RIGHT(VLOOKUP($A74,csapatok!$A:$NN,AZ$320,FALSE),5)="Csere",VLOOKUP(LEFT(VLOOKUP($A74,csapatok!$A:$NN,AZ$320,FALSE),LEN(VLOOKUP($A74,csapatok!$A:$NN,AZ$320,FALSE))-6),'csapat-ranglista'!$A:$FP,AZ$321,FALSE)/8,VLOOKUP(VLOOKUP($A74,csapatok!$A:$NN,AZ$320,FALSE),'csapat-ranglista'!$A:$FP,AZ$321,FALSE)/4),0)</f>
        <v>0</v>
      </c>
      <c r="BA74" s="223">
        <f>IFERROR(IF(RIGHT(VLOOKUP($A74,csapatok!$A:$NN,BA$320,FALSE),5)="Csere",VLOOKUP(LEFT(VLOOKUP($A74,csapatok!$A:$NN,BA$320,FALSE),LEN(VLOOKUP($A74,csapatok!$A:$NN,BA$320,FALSE))-6),'csapat-ranglista'!$A:$FP,BA$321,FALSE)/8,VLOOKUP(VLOOKUP($A74,csapatok!$A:$NN,BA$320,FALSE),'csapat-ranglista'!$A:$FP,BA$321,FALSE)/4),0)</f>
        <v>0</v>
      </c>
      <c r="BB74" s="223">
        <f>IFERROR(IF(RIGHT(VLOOKUP($A74,csapatok!$A:$NN,BB$320,FALSE),5)="Csere",VLOOKUP(LEFT(VLOOKUP($A74,csapatok!$A:$NN,BB$320,FALSE),LEN(VLOOKUP($A74,csapatok!$A:$NN,BB$320,FALSE))-6),'csapat-ranglista'!$A:$FP,BB$321,FALSE)/8,VLOOKUP(VLOOKUP($A74,csapatok!$A:$NN,BB$320,FALSE),'csapat-ranglista'!$A:$FP,BB$321,FALSE)/4),0)</f>
        <v>0</v>
      </c>
      <c r="BC74" s="224">
        <f>versenyek!$ES$11*IFERROR(VLOOKUP(VLOOKUP($A74,versenyek!ER:ET,3,FALSE),szabalyok!$A$16:$B$23,2,FALSE)/4,0)</f>
        <v>0</v>
      </c>
      <c r="BD74" s="224">
        <f>versenyek!$EV$11*IFERROR(VLOOKUP(VLOOKUP($A74,versenyek!EU:EW,3,FALSE),szabalyok!$A$16:$B$23,2,FALSE)/4,0)</f>
        <v>0</v>
      </c>
      <c r="BE74" s="223">
        <f>IFERROR(IF(RIGHT(VLOOKUP($A74,csapatok!$A:$NN,BE$320,FALSE),5)="Csere",VLOOKUP(LEFT(VLOOKUP($A74,csapatok!$A:$NN,BE$320,FALSE),LEN(VLOOKUP($A74,csapatok!$A:$NN,BE$320,FALSE))-6),'csapat-ranglista'!$A:$FP,BE$321,FALSE)/8,VLOOKUP(VLOOKUP($A74,csapatok!$A:$NN,BE$320,FALSE),'csapat-ranglista'!$A:$FP,BE$321,FALSE)/4),0)</f>
        <v>0</v>
      </c>
      <c r="BF74" s="223">
        <f>IFERROR(IF(RIGHT(VLOOKUP($A74,csapatok!$A:$NN,BF$320,FALSE),5)="Csere",VLOOKUP(LEFT(VLOOKUP($A74,csapatok!$A:$NN,BF$320,FALSE),LEN(VLOOKUP($A74,csapatok!$A:$NN,BF$320,FALSE))-6),'csapat-ranglista'!$A:$FP,BF$321,FALSE)/8,VLOOKUP(VLOOKUP($A74,csapatok!$A:$NN,BF$320,FALSE),'csapat-ranglista'!$A:$FP,BF$321,FALSE)/4),0)</f>
        <v>0</v>
      </c>
      <c r="BG74" s="223">
        <f>IFERROR(IF(RIGHT(VLOOKUP($A74,csapatok!$A:$NN,BG$320,FALSE),5)="Csere",VLOOKUP(LEFT(VLOOKUP($A74,csapatok!$A:$NN,BG$320,FALSE),LEN(VLOOKUP($A74,csapatok!$A:$NN,BG$320,FALSE))-6),'csapat-ranglista'!$A:$FP,BG$321,FALSE)/8,VLOOKUP(VLOOKUP($A74,csapatok!$A:$NN,BG$320,FALSE),'csapat-ranglista'!$A:$FP,BG$321,FALSE)/4),0)</f>
        <v>0</v>
      </c>
      <c r="BH74" s="223">
        <f>IFERROR(IF(RIGHT(VLOOKUP($A74,csapatok!$A:$NN,BH$320,FALSE),5)="Csere",VLOOKUP(LEFT(VLOOKUP($A74,csapatok!$A:$NN,BH$320,FALSE),LEN(VLOOKUP($A74,csapatok!$A:$NN,BH$320,FALSE))-6),'csapat-ranglista'!$A:$FP,BH$321,FALSE)/8,VLOOKUP(VLOOKUP($A74,csapatok!$A:$NN,BH$320,FALSE),'csapat-ranglista'!$A:$FP,BH$321,FALSE)/4),0)</f>
        <v>0</v>
      </c>
      <c r="BI74" s="223">
        <f>IFERROR(IF(RIGHT(VLOOKUP($A74,csapatok!$A:$NN,BI$320,FALSE),5)="Csere",VLOOKUP(LEFT(VLOOKUP($A74,csapatok!$A:$NN,BI$320,FALSE),LEN(VLOOKUP($A74,csapatok!$A:$NN,BI$320,FALSE))-6),'csapat-ranglista'!$A:$FP,BI$321,FALSE)/8,VLOOKUP(VLOOKUP($A74,csapatok!$A:$NN,BI$320,FALSE),'csapat-ranglista'!$A:$FP,BI$321,FALSE)/4),0)</f>
        <v>0</v>
      </c>
      <c r="BJ74" s="223">
        <f>IFERROR(IF(RIGHT(VLOOKUP($A74,csapatok!$A:$NN,BJ$320,FALSE),5)="Csere",VLOOKUP(LEFT(VLOOKUP($A74,csapatok!$A:$NN,BJ$320,FALSE),LEN(VLOOKUP($A74,csapatok!$A:$NN,BJ$320,FALSE))-6),'csapat-ranglista'!$A:$FP,BJ$321,FALSE)/8,VLOOKUP(VLOOKUP($A74,csapatok!$A:$NN,BJ$320,FALSE),'csapat-ranglista'!$A:$FP,BJ$321,FALSE)/4),0)</f>
        <v>0</v>
      </c>
      <c r="BK74" s="223">
        <f>IFERROR(IF(RIGHT(VLOOKUP($A74,csapatok!$A:$NN,BK$320,FALSE),5)="Csere",VLOOKUP(LEFT(VLOOKUP($A74,csapatok!$A:$NN,BK$320,FALSE),LEN(VLOOKUP($A74,csapatok!$A:$NN,BK$320,FALSE))-6),'csapat-ranglista'!$A:$FP,BK$321,FALSE)/8,VLOOKUP(VLOOKUP($A74,csapatok!$A:$NN,BK$320,FALSE),'csapat-ranglista'!$A:$FP,BK$321,FALSE)/4),0)</f>
        <v>0</v>
      </c>
      <c r="BL74" s="223">
        <f>IFERROR(IF(RIGHT(VLOOKUP($A74,csapatok!$A:$NN,BL$320,FALSE),5)="Csere",VLOOKUP(LEFT(VLOOKUP($A74,csapatok!$A:$NN,BL$320,FALSE),LEN(VLOOKUP($A74,csapatok!$A:$NN,BL$320,FALSE))-6),'csapat-ranglista'!$A:$FP,BL$321,FALSE)/8,VLOOKUP(VLOOKUP($A74,csapatok!$A:$NN,BL$320,FALSE),'csapat-ranglista'!$A:$FP,BL$321,FALSE)/4),0)</f>
        <v>0</v>
      </c>
      <c r="BM74" s="223">
        <f>IFERROR(IF(RIGHT(VLOOKUP($A74,csapatok!$A:$NN,BM$320,FALSE),5)="Csere",VLOOKUP(LEFT(VLOOKUP($A74,csapatok!$A:$NN,BM$320,FALSE),LEN(VLOOKUP($A74,csapatok!$A:$NN,BM$320,FALSE))-6),'csapat-ranglista'!$A:$FP,BM$321,FALSE)/8,VLOOKUP(VLOOKUP($A74,csapatok!$A:$NN,BM$320,FALSE),'csapat-ranglista'!$A:$FP,BM$321,FALSE)/4),0)</f>
        <v>0</v>
      </c>
      <c r="BN74" s="223">
        <f>IFERROR(IF(RIGHT(VLOOKUP($A74,csapatok!$A:$NN,BN$320,FALSE),5)="Csere",VLOOKUP(LEFT(VLOOKUP($A74,csapatok!$A:$NN,BN$320,FALSE),LEN(VLOOKUP($A74,csapatok!$A:$NN,BN$320,FALSE))-6),'csapat-ranglista'!$A:$FP,BN$321,FALSE)/8,VLOOKUP(VLOOKUP($A74,csapatok!$A:$NN,BN$320,FALSE),'csapat-ranglista'!$A:$FP,BN$321,FALSE)/4),0)</f>
        <v>0</v>
      </c>
      <c r="BO74" s="223">
        <f>IFERROR(IF(RIGHT(VLOOKUP($A74,csapatok!$A:$NN,BO$320,FALSE),5)="Csere",VLOOKUP(LEFT(VLOOKUP($A74,csapatok!$A:$NN,BO$320,FALSE),LEN(VLOOKUP($A74,csapatok!$A:$NN,BO$320,FALSE))-6),'csapat-ranglista'!$A:$FP,BO$321,FALSE)/8,VLOOKUP(VLOOKUP($A74,csapatok!$A:$NN,BO$320,FALSE),'csapat-ranglista'!$A:$FP,BO$321,FALSE)/4),0)</f>
        <v>0</v>
      </c>
      <c r="BP74" s="223">
        <f>IFERROR(IF(RIGHT(VLOOKUP($A74,csapatok!$A:$NN,BP$320,FALSE),5)="Csere",VLOOKUP(LEFT(VLOOKUP($A74,csapatok!$A:$NN,BP$320,FALSE),LEN(VLOOKUP($A74,csapatok!$A:$NN,BP$320,FALSE))-6),'csapat-ranglista'!$A:$FP,BP$321,FALSE)/8,VLOOKUP(VLOOKUP($A74,csapatok!$A:$NN,BP$320,FALSE),'csapat-ranglista'!$A:$FP,BP$321,FALSE)/4),0)</f>
        <v>0</v>
      </c>
      <c r="BQ74" s="223">
        <f>IFERROR(IF(RIGHT(VLOOKUP($A74,csapatok!$A:$NN,BQ$320,FALSE),5)="Csere",VLOOKUP(LEFT(VLOOKUP($A74,csapatok!$A:$NN,BQ$320,FALSE),LEN(VLOOKUP($A74,csapatok!$A:$NN,BQ$320,FALSE))-6),'csapat-ranglista'!$A:$FP,BQ$321,FALSE)/8,VLOOKUP(VLOOKUP($A74,csapatok!$A:$NN,BQ$320,FALSE),'csapat-ranglista'!$A:$FP,BQ$321,FALSE)/4),0)</f>
        <v>0</v>
      </c>
      <c r="BR74" s="223">
        <f>IFERROR(IF(RIGHT(VLOOKUP($A74,csapatok!$A:$NN,BR$320,FALSE),5)="Csere",VLOOKUP(LEFT(VLOOKUP($A74,csapatok!$A:$NN,BR$320,FALSE),LEN(VLOOKUP($A74,csapatok!$A:$NN,BR$320,FALSE))-6),'csapat-ranglista'!$A:$FP,BR$321,FALSE)/8,VLOOKUP(VLOOKUP($A74,csapatok!$A:$NN,BR$320,FALSE),'csapat-ranglista'!$A:$FP,BR$321,FALSE)/4),0)</f>
        <v>0</v>
      </c>
      <c r="BS74" s="223">
        <f>IFERROR(IF(RIGHT(VLOOKUP($A74,csapatok!$A:$NN,BS$320,FALSE),5)="Csere",VLOOKUP(LEFT(VLOOKUP($A74,csapatok!$A:$NN,BS$320,FALSE),LEN(VLOOKUP($A74,csapatok!$A:$NN,BS$320,FALSE))-6),'csapat-ranglista'!$A:$FP,BS$321,FALSE)/8,VLOOKUP(VLOOKUP($A74,csapatok!$A:$NN,BS$320,FALSE),'csapat-ranglista'!$A:$FP,BS$321,FALSE)/4),0)</f>
        <v>0</v>
      </c>
      <c r="BT74" s="223">
        <f>IFERROR(IF(RIGHT(VLOOKUP($A74,csapatok!$A:$NN,BT$320,FALSE),5)="Csere",VLOOKUP(LEFT(VLOOKUP($A74,csapatok!$A:$NN,BT$320,FALSE),LEN(VLOOKUP($A74,csapatok!$A:$NN,BT$320,FALSE))-6),'csapat-ranglista'!$A:$FP,BT$321,FALSE)/8,VLOOKUP(VLOOKUP($A74,csapatok!$A:$NN,BT$320,FALSE),'csapat-ranglista'!$A:$FP,BT$321,FALSE)/4),0)</f>
        <v>0</v>
      </c>
      <c r="BU74" s="223">
        <f>IFERROR(IF(RIGHT(VLOOKUP($A74,csapatok!$A:$NN,BU$320,FALSE),5)="Csere",VLOOKUP(LEFT(VLOOKUP($A74,csapatok!$A:$NN,BU$320,FALSE),LEN(VLOOKUP($A74,csapatok!$A:$NN,BU$320,FALSE))-6),'csapat-ranglista'!$A:$FP,BU$321,FALSE)/8,VLOOKUP(VLOOKUP($A74,csapatok!$A:$NN,BU$320,FALSE),'csapat-ranglista'!$A:$FP,BU$321,FALSE)/4),0)</f>
        <v>0</v>
      </c>
      <c r="BV74" s="223">
        <f>IFERROR(IF(RIGHT(VLOOKUP($A74,csapatok!$A:$NN,BV$320,FALSE),5)="Csere",VLOOKUP(LEFT(VLOOKUP($A74,csapatok!$A:$NN,BV$320,FALSE),LEN(VLOOKUP($A74,csapatok!$A:$NN,BV$320,FALSE))-6),'csapat-ranglista'!$A:$FP,BV$321,FALSE)/8,VLOOKUP(VLOOKUP($A74,csapatok!$A:$NN,BV$320,FALSE),'csapat-ranglista'!$A:$FP,BV$321,FALSE)/4),0)</f>
        <v>0</v>
      </c>
      <c r="BW74" s="223">
        <f>IFERROR(IF(RIGHT(VLOOKUP($A74,csapatok!$A:$NN,BW$320,FALSE),5)="Csere",VLOOKUP(LEFT(VLOOKUP($A74,csapatok!$A:$NN,BW$320,FALSE),LEN(VLOOKUP($A74,csapatok!$A:$NN,BW$320,FALSE))-6),'csapat-ranglista'!$A:$FP,BW$321,FALSE)/8,VLOOKUP(VLOOKUP($A74,csapatok!$A:$NN,BW$320,FALSE),'csapat-ranglista'!$A:$FP,BW$321,FALSE)/4),0)</f>
        <v>0</v>
      </c>
      <c r="BX74" s="223">
        <f>IFERROR(IF(RIGHT(VLOOKUP($A74,csapatok!$A:$NN,BX$320,FALSE),5)="Csere",VLOOKUP(LEFT(VLOOKUP($A74,csapatok!$A:$NN,BX$320,FALSE),LEN(VLOOKUP($A74,csapatok!$A:$NN,BX$320,FALSE))-6),'csapat-ranglista'!$A:$FP,BX$321,FALSE)/8,VLOOKUP(VLOOKUP($A74,csapatok!$A:$NN,BX$320,FALSE),'csapat-ranglista'!$A:$FP,BX$321,FALSE)/4),0)</f>
        <v>0</v>
      </c>
      <c r="BY74" s="223">
        <f>IFERROR(IF(RIGHT(VLOOKUP($A74,csapatok!$A:$NN,BY$320,FALSE),5)="Csere",VLOOKUP(LEFT(VLOOKUP($A74,csapatok!$A:$NN,BY$320,FALSE),LEN(VLOOKUP($A74,csapatok!$A:$NN,BY$320,FALSE))-6),'csapat-ranglista'!$A:$FP,BY$321,FALSE)/8,VLOOKUP(VLOOKUP($A74,csapatok!$A:$NN,BY$320,FALSE),'csapat-ranglista'!$A:$FP,BY$321,FALSE)/4),0)</f>
        <v>0</v>
      </c>
      <c r="BZ74" s="223">
        <f>IFERROR(IF(RIGHT(VLOOKUP($A74,csapatok!$A:$NN,BZ$320,FALSE),5)="Csere",VLOOKUP(LEFT(VLOOKUP($A74,csapatok!$A:$NN,BZ$320,FALSE),LEN(VLOOKUP($A74,csapatok!$A:$NN,BZ$320,FALSE))-6),'csapat-ranglista'!$A:$FP,BZ$321,FALSE)/8,VLOOKUP(VLOOKUP($A74,csapatok!$A:$NN,BZ$320,FALSE),'csapat-ranglista'!$A:$FP,BZ$321,FALSE)/4),0)</f>
        <v>0</v>
      </c>
      <c r="CA74" s="223">
        <f>IFERROR(IF(RIGHT(VLOOKUP($A74,csapatok!$A:$NN,CA$320,FALSE),5)="Csere",VLOOKUP(LEFT(VLOOKUP($A74,csapatok!$A:$NN,CA$320,FALSE),LEN(VLOOKUP($A74,csapatok!$A:$NN,CA$320,FALSE))-6),'csapat-ranglista'!$A:$FP,CA$321,FALSE)/8,VLOOKUP(VLOOKUP($A74,csapatok!$A:$NN,CA$320,FALSE),'csapat-ranglista'!$A:$FP,CA$321,FALSE)/4),0)</f>
        <v>0</v>
      </c>
      <c r="CB74" s="223">
        <f>IFERROR(IF(RIGHT(VLOOKUP($A74,csapatok!$A:$NN,CB$320,FALSE),5)="Csere",VLOOKUP(LEFT(VLOOKUP($A74,csapatok!$A:$NN,CB$320,FALSE),LEN(VLOOKUP($A74,csapatok!$A:$NN,CB$320,FALSE))-6),'csapat-ranglista'!$A:$FP,CB$321,FALSE)/8,VLOOKUP(VLOOKUP($A74,csapatok!$A:$NN,CB$320,FALSE),'csapat-ranglista'!$A:$FP,CB$321,FALSE)/4),0)</f>
        <v>0</v>
      </c>
      <c r="CC74" s="223">
        <f>IFERROR(IF(RIGHT(VLOOKUP($A74,csapatok!$A:$NN,CC$320,FALSE),5)="Csere",VLOOKUP(LEFT(VLOOKUP($A74,csapatok!$A:$NN,CC$320,FALSE),LEN(VLOOKUP($A74,csapatok!$A:$NN,CC$320,FALSE))-6),'csapat-ranglista'!$A:$FP,CC$321,FALSE)/8,VLOOKUP(VLOOKUP($A74,csapatok!$A:$NN,CC$320,FALSE),'csapat-ranglista'!$A:$FP,CC$321,FALSE)/4),0)</f>
        <v>0</v>
      </c>
      <c r="CD74" s="223">
        <f>IFERROR(IF(RIGHT(VLOOKUP($A74,csapatok!$A:$NN,CD$320,FALSE),5)="Csere",VLOOKUP(LEFT(VLOOKUP($A74,csapatok!$A:$NN,CD$320,FALSE),LEN(VLOOKUP($A74,csapatok!$A:$NN,CD$320,FALSE))-6),'csapat-ranglista'!$A:$FP,CD$321,FALSE)/8,VLOOKUP(VLOOKUP($A74,csapatok!$A:$NN,CD$320,FALSE),'csapat-ranglista'!$A:$FP,CD$321,FALSE)/4),0)</f>
        <v>0</v>
      </c>
      <c r="CE74" s="223">
        <f>IFERROR(IF(RIGHT(VLOOKUP($A74,csapatok!$A:$NN,CE$320,FALSE),5)="Csere",VLOOKUP(LEFT(VLOOKUP($A74,csapatok!$A:$NN,CE$320,FALSE),LEN(VLOOKUP($A74,csapatok!$A:$NN,CE$320,FALSE))-6),'csapat-ranglista'!$A:$FP,CE$321,FALSE)/8,VLOOKUP(VLOOKUP($A74,csapatok!$A:$NN,CE$320,FALSE),'csapat-ranglista'!$A:$FP,CE$321,FALSE)/4),0)</f>
        <v>0</v>
      </c>
      <c r="CF74" s="223">
        <f>IFERROR(IF(RIGHT(VLOOKUP($A74,csapatok!$A:$NN,CF$320,FALSE),5)="Csere",VLOOKUP(LEFT(VLOOKUP($A74,csapatok!$A:$NN,CF$320,FALSE),LEN(VLOOKUP($A74,csapatok!$A:$NN,CF$320,FALSE))-6),'csapat-ranglista'!$A:$FP,CF$321,FALSE)/8,VLOOKUP(VLOOKUP($A74,csapatok!$A:$NN,CF$320,FALSE),'csapat-ranglista'!$A:$FP,CF$321,FALSE)/4),0)</f>
        <v>0</v>
      </c>
      <c r="CG74" s="223">
        <f>IFERROR(IF(RIGHT(VLOOKUP($A74,csapatok!$A:$NN,CG$320,FALSE),5)="Csere",VLOOKUP(LEFT(VLOOKUP($A74,csapatok!$A:$NN,CG$320,FALSE),LEN(VLOOKUP($A74,csapatok!$A:$NN,CG$320,FALSE))-6),'csapat-ranglista'!$A:$FP,CG$321,FALSE)/8,VLOOKUP(VLOOKUP($A74,csapatok!$A:$NN,CG$320,FALSE),'csapat-ranglista'!$A:$FP,CG$321,FALSE)/4),0)</f>
        <v>0</v>
      </c>
      <c r="CH74" s="223">
        <f>IFERROR(IF(RIGHT(VLOOKUP($A74,csapatok!$A:$NN,CH$320,FALSE),5)="Csere",VLOOKUP(LEFT(VLOOKUP($A74,csapatok!$A:$NN,CH$320,FALSE),LEN(VLOOKUP($A74,csapatok!$A:$NN,CH$320,FALSE))-6),'csapat-ranglista'!$A:$FP,CH$321,FALSE)/8,VLOOKUP(VLOOKUP($A74,csapatok!$A:$NN,CH$320,FALSE),'csapat-ranglista'!$A:$FP,CH$321,FALSE)/4),0)</f>
        <v>0</v>
      </c>
      <c r="CI74" s="223">
        <f>IFERROR(IF(RIGHT(VLOOKUP($A74,csapatok!$A:$NN,CI$320,FALSE),5)="Csere",VLOOKUP(LEFT(VLOOKUP($A74,csapatok!$A:$NN,CI$320,FALSE),LEN(VLOOKUP($A74,csapatok!$A:$NN,CI$320,FALSE))-6),'csapat-ranglista'!$A:$FP,CI$321,FALSE)/8,VLOOKUP(VLOOKUP($A74,csapatok!$A:$NN,CI$320,FALSE),'csapat-ranglista'!$A:$FP,CI$321,FALSE)/4),0)</f>
        <v>0</v>
      </c>
      <c r="CJ74" s="224">
        <f>versenyek!$IQ$11*IFERROR(VLOOKUP(VLOOKUP($A74,versenyek!IP:IR,3,FALSE),szabalyok!$A$16:$B$23,2,FALSE)/4,0)</f>
        <v>0</v>
      </c>
      <c r="CK74" s="224">
        <f>versenyek!$IT$11*IFERROR(VLOOKUP(VLOOKUP($A74,versenyek!IS:IU,3,FALSE),szabalyok!$A$16:$B$23,2,FALSE)/4,0)</f>
        <v>0</v>
      </c>
      <c r="CL74" s="223">
        <f>IFERROR(IF(RIGHT(VLOOKUP($A74,csapatok!$A:$NN,CL$320,FALSE),5)="Csere",VLOOKUP(LEFT(VLOOKUP($A74,csapatok!$A:$NN,CL$320,FALSE),LEN(VLOOKUP($A74,csapatok!$A:$NN,CL$320,FALSE))-6),'csapat-ranglista'!$A:$FP,CL$321,FALSE)/8,VLOOKUP(VLOOKUP($A74,csapatok!$A:$NN,CL$320,FALSE),'csapat-ranglista'!$A:$FP,CL$321,FALSE)/4),0)</f>
        <v>0</v>
      </c>
      <c r="CM74" s="223">
        <f>IFERROR(IF(RIGHT(VLOOKUP($A74,csapatok!$A:$NN,CM$320,FALSE),5)="Csere",VLOOKUP(LEFT(VLOOKUP($A74,csapatok!$A:$NN,CM$320,FALSE),LEN(VLOOKUP($A74,csapatok!$A:$NN,CM$320,FALSE))-6),'csapat-ranglista'!$A:$FP,CM$321,FALSE)/8,VLOOKUP(VLOOKUP($A74,csapatok!$A:$NN,CM$320,FALSE),'csapat-ranglista'!$A:$FP,CM$321,FALSE)/4),0)</f>
        <v>0</v>
      </c>
      <c r="CN74" s="223">
        <f>IFERROR(IF(RIGHT(VLOOKUP($A74,csapatok!$A:$NN,CN$320,FALSE),5)="Csere",VLOOKUP(LEFT(VLOOKUP($A74,csapatok!$A:$NN,CN$320,FALSE),LEN(VLOOKUP($A74,csapatok!$A:$NN,CN$320,FALSE))-6),'csapat-ranglista'!$A:$FP,CN$321,FALSE)/8,VLOOKUP(VLOOKUP($A74,csapatok!$A:$NN,CN$320,FALSE),'csapat-ranglista'!$A:$FP,CN$321,FALSE)/4),0)</f>
        <v>0</v>
      </c>
      <c r="CO74" s="223">
        <f>IFERROR(IF(RIGHT(VLOOKUP($A74,csapatok!$A:$NN,CO$320,FALSE),5)="Csere",VLOOKUP(LEFT(VLOOKUP($A74,csapatok!$A:$NN,CO$320,FALSE),LEN(VLOOKUP($A74,csapatok!$A:$NN,CO$320,FALSE))-6),'csapat-ranglista'!$A:$FP,CO$321,FALSE)/8,VLOOKUP(VLOOKUP($A74,csapatok!$A:$NN,CO$320,FALSE),'csapat-ranglista'!$A:$FP,CO$321,FALSE)/4),0)</f>
        <v>0</v>
      </c>
      <c r="CP74" s="223">
        <f>IFERROR(IF(RIGHT(VLOOKUP($A74,csapatok!$A:$NN,CP$320,FALSE),5)="Csere",VLOOKUP(LEFT(VLOOKUP($A74,csapatok!$A:$NN,CP$320,FALSE),LEN(VLOOKUP($A74,csapatok!$A:$NN,CP$320,FALSE))-6),'csapat-ranglista'!$A:$FP,CP$321,FALSE)/8,VLOOKUP(VLOOKUP($A74,csapatok!$A:$NN,CP$320,FALSE),'csapat-ranglista'!$A:$FP,CP$321,FALSE)/4),0)</f>
        <v>1.3832496750108252</v>
      </c>
      <c r="CQ74" s="223">
        <f>IFERROR(IF(RIGHT(VLOOKUP($A74,csapatok!$A:$NN,CQ$320,FALSE),5)="Csere",VLOOKUP(LEFT(VLOOKUP($A74,csapatok!$A:$NN,CQ$320,FALSE),LEN(VLOOKUP($A74,csapatok!$A:$NN,CQ$320,FALSE))-6),'csapat-ranglista'!$A:$FP,CQ$321,FALSE)/8,VLOOKUP(VLOOKUP($A74,csapatok!$A:$NN,CQ$320,FALSE),'csapat-ranglista'!$A:$FP,CQ$321,FALSE)/4),0)</f>
        <v>0</v>
      </c>
      <c r="CR74" s="223">
        <f>IFERROR(IF(RIGHT(VLOOKUP($A74,csapatok!$A:$NN,CR$320,FALSE),5)="Csere",VLOOKUP(LEFT(VLOOKUP($A74,csapatok!$A:$NN,CR$320,FALSE),LEN(VLOOKUP($A74,csapatok!$A:$NN,CR$320,FALSE))-6),'csapat-ranglista'!$A:$FP,CR$321,FALSE)/8,VLOOKUP(VLOOKUP($A74,csapatok!$A:$NN,CR$320,FALSE),'csapat-ranglista'!$A:$FP,CR$321,FALSE)/4),0)</f>
        <v>0</v>
      </c>
      <c r="CS74" s="223">
        <f>IFERROR(IF(RIGHT(VLOOKUP($A74,csapatok!$A:$NN,CS$320,FALSE),5)="Csere",VLOOKUP(LEFT(VLOOKUP($A74,csapatok!$A:$NN,CS$320,FALSE),LEN(VLOOKUP($A74,csapatok!$A:$NN,CS$320,FALSE))-6),'csapat-ranglista'!$A:$FP,CS$321,FALSE)/8,VLOOKUP(VLOOKUP($A74,csapatok!$A:$NN,CS$320,FALSE),'csapat-ranglista'!$A:$FP,CS$321,FALSE)/4),0)</f>
        <v>4.8935251428240925</v>
      </c>
      <c r="CT74" s="223">
        <f>IFERROR(IF(RIGHT(VLOOKUP($A74,csapatok!$A:$NN,CT$320,FALSE),5)="Csere",VLOOKUP(LEFT(VLOOKUP($A74,csapatok!$A:$NN,CT$320,FALSE),LEN(VLOOKUP($A74,csapatok!$A:$NN,CT$320,FALSE))-6),'csapat-ranglista'!$A:$FP,CT$321,FALSE)/8,VLOOKUP(VLOOKUP($A74,csapatok!$A:$NN,CT$320,FALSE),'csapat-ranglista'!$A:$FP,CT$321,FALSE)/4),0)</f>
        <v>0</v>
      </c>
      <c r="CU74" s="223">
        <f>IFERROR(IF(RIGHT(VLOOKUP($A74,csapatok!$A:$NN,CU$320,FALSE),5)="Csere",VLOOKUP(LEFT(VLOOKUP($A74,csapatok!$A:$NN,CU$320,FALSE),LEN(VLOOKUP($A74,csapatok!$A:$NN,CU$320,FALSE))-6),'csapat-ranglista'!$A:$FP,CU$321,FALSE)/8,VLOOKUP(VLOOKUP($A74,csapatok!$A:$NN,CU$320,FALSE),'csapat-ranglista'!$A:$FP,CU$321,FALSE)/4),0)</f>
        <v>0</v>
      </c>
      <c r="CV74" s="223">
        <f>IFERROR(IF(RIGHT(VLOOKUP($A74,csapatok!$A:$NN,CV$320,FALSE),5)="Csere",VLOOKUP(LEFT(VLOOKUP($A74,csapatok!$A:$NN,CV$320,FALSE),LEN(VLOOKUP($A74,csapatok!$A:$NN,CV$320,FALSE))-6),'csapat-ranglista'!$A:$FP,CV$321,FALSE)/8,VLOOKUP(VLOOKUP($A74,csapatok!$A:$NN,CV$320,FALSE),'csapat-ranglista'!$A:$FP,CV$321,FALSE)/4),0)</f>
        <v>0</v>
      </c>
      <c r="CW74" s="223">
        <f>IFERROR(IF(RIGHT(VLOOKUP($A74,csapatok!$A:$NN,CW$320,FALSE),5)="Csere",VLOOKUP(LEFT(VLOOKUP($A74,csapatok!$A:$NN,CW$320,FALSE),LEN(VLOOKUP($A74,csapatok!$A:$NN,CW$320,FALSE))-6),'csapat-ranglista'!$A:$FP,CW$321,FALSE)/8,VLOOKUP(VLOOKUP($A74,csapatok!$A:$NN,CW$320,FALSE),'csapat-ranglista'!$A:$FP,CW$321,FALSE)/4),0)</f>
        <v>0</v>
      </c>
      <c r="CX74" s="223">
        <f>IFERROR(IF(RIGHT(VLOOKUP($A74,csapatok!$A:$NN,CX$320,FALSE),5)="Csere",VLOOKUP(LEFT(VLOOKUP($A74,csapatok!$A:$NN,CX$320,FALSE),LEN(VLOOKUP($A74,csapatok!$A:$NN,CX$320,FALSE))-6),'csapat-ranglista'!$A:$FP,CX$321,FALSE)/8,VLOOKUP(VLOOKUP($A74,csapatok!$A:$NN,CX$320,FALSE),'csapat-ranglista'!$A:$FP,CX$321,FALSE)/4),0)</f>
        <v>0</v>
      </c>
      <c r="CY74" s="223">
        <f>IFERROR(IF(RIGHT(VLOOKUP($A74,csapatok!$A:$NN,CY$320,FALSE),5)="Csere",VLOOKUP(LEFT(VLOOKUP($A74,csapatok!$A:$NN,CY$320,FALSE),LEN(VLOOKUP($A74,csapatok!$A:$NN,CY$320,FALSE))-6),'csapat-ranglista'!$A:$FP,CY$321,FALSE)/8,VLOOKUP(VLOOKUP($A74,csapatok!$A:$NN,CY$320,FALSE),'csapat-ranglista'!$A:$FP,CY$321,FALSE)/4),0)</f>
        <v>3.584487186356907</v>
      </c>
      <c r="CZ74" s="223">
        <f>IFERROR(IF(RIGHT(VLOOKUP($A74,csapatok!$A:$NN,CZ$320,FALSE),5)="Csere",VLOOKUP(LEFT(VLOOKUP($A74,csapatok!$A:$NN,CZ$320,FALSE),LEN(VLOOKUP($A74,csapatok!$A:$NN,CZ$320,FALSE))-6),'csapat-ranglista'!$A:$FP,CZ$321,FALSE)/8,VLOOKUP(VLOOKUP($A74,csapatok!$A:$NN,CZ$320,FALSE),'csapat-ranglista'!$A:$FP,CZ$321,FALSE)/4),0)</f>
        <v>0</v>
      </c>
      <c r="DA74" s="223">
        <f>IFERROR(IF(RIGHT(VLOOKUP($A74,csapatok!$A:$NN,DA$320,FALSE),5)="Csere",VLOOKUP(LEFT(VLOOKUP($A74,csapatok!$A:$NN,DA$320,FALSE),LEN(VLOOKUP($A74,csapatok!$A:$NN,DA$320,FALSE))-6),'csapat-ranglista'!$A:$FP,DA$321,FALSE)/8,VLOOKUP(VLOOKUP($A74,csapatok!$A:$NN,DA$320,FALSE),'csapat-ranglista'!$A:$FP,DA$321,FALSE)/4),0)</f>
        <v>0</v>
      </c>
      <c r="DB74" s="223">
        <f>IFERROR(IF(RIGHT(VLOOKUP($A74,csapatok!$A:$NN,DB$320,FALSE),5)="Csere",VLOOKUP(LEFT(VLOOKUP($A74,csapatok!$A:$NN,DB$320,FALSE),LEN(VLOOKUP($A74,csapatok!$A:$NN,DB$320,FALSE))-6),'csapat-ranglista'!$A:$FP,DB$321,FALSE)/8,VLOOKUP(VLOOKUP($A74,csapatok!$A:$NN,DB$320,FALSE),'csapat-ranglista'!$A:$FP,DB$321,FALSE)/4),0)</f>
        <v>0</v>
      </c>
      <c r="DC74" s="223">
        <f>IFERROR(IF(RIGHT(VLOOKUP($A74,csapatok!$A:$NN,DC$320,FALSE),5)="Csere",VLOOKUP(LEFT(VLOOKUP($A74,csapatok!$A:$NN,DC$320,FALSE),LEN(VLOOKUP($A74,csapatok!$A:$NN,DC$320,FALSE))-6),'csapat-ranglista'!$A:$FP,DC$321,FALSE)/8,VLOOKUP(VLOOKUP($A74,csapatok!$A:$NN,DC$320,FALSE),'csapat-ranglista'!$A:$FP,DC$321,FALSE)/4),0)</f>
        <v>0</v>
      </c>
      <c r="DD74" s="223">
        <f>IFERROR(IF(RIGHT(VLOOKUP($A74,csapatok!$A:$NN,DD$320,FALSE),5)="Csere",VLOOKUP(LEFT(VLOOKUP($A74,csapatok!$A:$NN,DD$320,FALSE),LEN(VLOOKUP($A74,csapatok!$A:$NN,DD$320,FALSE))-6),'csapat-ranglista'!$A:$FP,DD$321,FALSE)/8,VLOOKUP(VLOOKUP($A74,csapatok!$A:$NN,DD$320,FALSE),'csapat-ranglista'!$A:$FP,DD$321,FALSE)/4),0)</f>
        <v>0</v>
      </c>
      <c r="DE74" s="223">
        <f>IFERROR(IF(RIGHT(VLOOKUP($A74,csapatok!$A:$NN,DE$320,FALSE),5)="Csere",VLOOKUP(LEFT(VLOOKUP($A74,csapatok!$A:$NN,DE$320,FALSE),LEN(VLOOKUP($A74,csapatok!$A:$NN,DE$320,FALSE))-6),'csapat-ranglista'!$A:$FP,DE$321,FALSE)/8,VLOOKUP(VLOOKUP($A74,csapatok!$A:$NN,DE$320,FALSE),'csapat-ranglista'!$A:$FP,DE$321,FALSE)/4),0)</f>
        <v>0</v>
      </c>
      <c r="DF74" s="223">
        <f>IFERROR(IF(RIGHT(VLOOKUP($A74,csapatok!$A:$NN,DF$320,FALSE),5)="Csere",VLOOKUP(LEFT(VLOOKUP($A74,csapatok!$A:$NN,DF$320,FALSE),LEN(VLOOKUP($A74,csapatok!$A:$NN,DF$320,FALSE))-6),'csapat-ranglista'!$A:$FP,DF$321,FALSE)/8,VLOOKUP(VLOOKUP($A74,csapatok!$A:$NN,DF$320,FALSE),'csapat-ranglista'!$A:$FP,DF$321,FALSE)/4),0)</f>
        <v>0</v>
      </c>
      <c r="DG74" s="223">
        <f>IFERROR(IF(RIGHT(VLOOKUP($A74,csapatok!$A:$NN,DG$320,FALSE),5)="Csere",VLOOKUP(LEFT(VLOOKUP($A74,csapatok!$A:$NN,DG$320,FALSE),LEN(VLOOKUP($A74,csapatok!$A:$NN,DG$320,FALSE))-6),'csapat-ranglista'!$A:$FP,DG$321,FALSE)/8,VLOOKUP(VLOOKUP($A74,csapatok!$A:$NN,DG$320,FALSE),'csapat-ranglista'!$A:$FP,DG$321,FALSE)/4),0)</f>
        <v>0</v>
      </c>
      <c r="DH74" s="223">
        <f>IFERROR(IF(RIGHT(VLOOKUP($A74,csapatok!$A:$NN,DH$320,FALSE),5)="Csere",VLOOKUP(LEFT(VLOOKUP($A74,csapatok!$A:$NN,DH$320,FALSE),LEN(VLOOKUP($A74,csapatok!$A:$NN,DH$320,FALSE))-6),'csapat-ranglista'!$A:$FP,DH$321,FALSE)/8,VLOOKUP(VLOOKUP($A74,csapatok!$A:$NN,DH$320,FALSE),'csapat-ranglista'!$A:$FP,DH$321,FALSE)/4),0)</f>
        <v>0</v>
      </c>
      <c r="DI74" s="223">
        <f>IFERROR(IF(RIGHT(VLOOKUP($A74,csapatok!$A:$NN,DI$320,FALSE),5)="Csere",VLOOKUP(LEFT(VLOOKUP($A74,csapatok!$A:$NN,DI$320,FALSE),LEN(VLOOKUP($A74,csapatok!$A:$NN,DI$320,FALSE))-6),'csapat-ranglista'!$A:$FP,DI$321,FALSE)/8,VLOOKUP(VLOOKUP($A74,csapatok!$A:$NN,DI$320,FALSE),'csapat-ranglista'!$A:$FP,DI$321,FALSE)/4),0)</f>
        <v>0</v>
      </c>
      <c r="DJ74" s="223">
        <f>IFERROR(IF(RIGHT(VLOOKUP($A74,csapatok!$A:$NN,DJ$320,FALSE),5)="Csere",VLOOKUP(LEFT(VLOOKUP($A74,csapatok!$A:$NN,DJ$320,FALSE),LEN(VLOOKUP($A74,csapatok!$A:$NN,DJ$320,FALSE))-6),'csapat-ranglista'!$A:$FP,DJ$321,FALSE)/8,VLOOKUP(VLOOKUP($A74,csapatok!$A:$NN,DJ$320,FALSE),'csapat-ranglista'!$A:$FP,DJ$321,FALSE)/4),0)</f>
        <v>0</v>
      </c>
      <c r="DK74" s="223">
        <f>IFERROR(IF(RIGHT(VLOOKUP($A74,csapatok!$A:$NN,DK$320,FALSE),5)="Csere",VLOOKUP(LEFT(VLOOKUP($A74,csapatok!$A:$NN,DK$320,FALSE),LEN(VLOOKUP($A74,csapatok!$A:$NN,DK$320,FALSE))-6),'csapat-ranglista'!$A:$FP,DK$321,FALSE)/8,VLOOKUP(VLOOKUP($A74,csapatok!$A:$NN,DK$320,FALSE),'csapat-ranglista'!$A:$FP,DK$321,FALSE)/4),0)</f>
        <v>0</v>
      </c>
      <c r="DL74" s="223">
        <f>IFERROR(IF(RIGHT(VLOOKUP($A74,csapatok!$A:$NN,DL$320,FALSE),5)="Csere",VLOOKUP(LEFT(VLOOKUP($A74,csapatok!$A:$NN,DL$320,FALSE),LEN(VLOOKUP($A74,csapatok!$A:$NN,DL$320,FALSE))-6),'csapat-ranglista'!$A:$FP,DL$321,FALSE)/8,VLOOKUP(VLOOKUP($A74,csapatok!$A:$NN,DL$320,FALSE),'csapat-ranglista'!$A:$FP,DL$321,FALSE)/4),0)</f>
        <v>0</v>
      </c>
      <c r="DM74" s="223">
        <f>IFERROR(IF(RIGHT(VLOOKUP($A74,csapatok!$A:$NN,DM$320,FALSE),5)="Csere",VLOOKUP(LEFT(VLOOKUP($A74,csapatok!$A:$NN,DM$320,FALSE),LEN(VLOOKUP($A74,csapatok!$A:$NN,DM$320,FALSE))-6),'csapat-ranglista'!$A:$FP,DM$321,FALSE)/8,VLOOKUP(VLOOKUP($A74,csapatok!$A:$NN,DM$320,FALSE),'csapat-ranglista'!$A:$FP,DM$321,FALSE)/4),0)</f>
        <v>20.137000798197562</v>
      </c>
      <c r="DN74" s="223">
        <f>IFERROR(IF(RIGHT(VLOOKUP($A74,csapatok!$A:$NN,DN$320,FALSE),5)="Csere",VLOOKUP(LEFT(VLOOKUP($A74,csapatok!$A:$NN,DN$320,FALSE),LEN(VLOOKUP($A74,csapatok!$A:$NN,DN$320,FALSE))-6),'csapat-ranglista'!$A:$FP,DN$321,FALSE)/8,VLOOKUP(VLOOKUP($A74,csapatok!$A:$NN,DN$320,FALSE),'csapat-ranglista'!$A:$FP,DN$321,FALSE)/4),0)</f>
        <v>0</v>
      </c>
      <c r="DO74" s="224">
        <f>versenyek!$MF$11*IFERROR(VLOOKUP(VLOOKUP($A74,versenyek!ME:MG,3,FALSE),szabalyok!$A$16:$B$23,2,FALSE)/4,0)</f>
        <v>0</v>
      </c>
      <c r="DP74" s="224">
        <f>versenyek!$MI$11*IFERROR(VLOOKUP(VLOOKUP($A74,versenyek!MH:MJ,3,FALSE),szabalyok!$A$16:$B$23,2,FALSE)/4,0)</f>
        <v>0</v>
      </c>
      <c r="DQ74" s="223">
        <f>IFERROR(IF(RIGHT(VLOOKUP($A74,csapatok!$A:$NN,DQ$320,FALSE),5)="Csere",VLOOKUP(LEFT(VLOOKUP($A74,csapatok!$A:$NN,DQ$320,FALSE),LEN(VLOOKUP($A74,csapatok!$A:$NN,DQ$320,FALSE))-6),'csapat-ranglista'!$A:$FP,DQ$321,FALSE)/8,VLOOKUP(VLOOKUP($A74,csapatok!$A:$NN,DQ$320,FALSE),'csapat-ranglista'!$A:$FP,DQ$321,FALSE)/4),0)</f>
        <v>0</v>
      </c>
      <c r="DR74" s="223">
        <f>IFERROR(IF(RIGHT(VLOOKUP($A74,csapatok!$A:$NN,DR$320,FALSE),5)="Csere",VLOOKUP(LEFT(VLOOKUP($A74,csapatok!$A:$NN,DR$320,FALSE),LEN(VLOOKUP($A74,csapatok!$A:$NN,DR$320,FALSE))-6),'csapat-ranglista'!$A:$FP,DR$321,FALSE)/8,VLOOKUP(VLOOKUP($A74,csapatok!$A:$NN,DR$320,FALSE),'csapat-ranglista'!$A:$FP,DR$321,FALSE)/4),0)</f>
        <v>0</v>
      </c>
      <c r="DS74" s="223">
        <f>IFERROR(IF(RIGHT(VLOOKUP($A74,csapatok!$A:$NN,DS$320,FALSE),5)="Csere",VLOOKUP(LEFT(VLOOKUP($A74,csapatok!$A:$NN,DS$320,FALSE),LEN(VLOOKUP($A74,csapatok!$A:$NN,DS$320,FALSE))-6),'csapat-ranglista'!$A:$FP,DS$321,FALSE)/8,VLOOKUP(VLOOKUP($A74,csapatok!$A:$NN,DS$320,FALSE),'csapat-ranglista'!$A:$FP,DS$321,FALSE)/4),0)</f>
        <v>2.8881340119085626</v>
      </c>
      <c r="DT74" s="223">
        <f>IFERROR(IF(RIGHT(VLOOKUP($A74,csapatok!$A:$NN,DT$320,FALSE),5)="Csere",VLOOKUP(LEFT(VLOOKUP($A74,csapatok!$A:$NN,DT$320,FALSE),LEN(VLOOKUP($A74,csapatok!$A:$NN,DT$320,FALSE))-6),'csapat-ranglista'!$A:$FP,DT$321,FALSE)/8,VLOOKUP(VLOOKUP($A74,csapatok!$A:$NN,DT$320,FALSE),'csapat-ranglista'!$A:$FP,DT$321,FALSE)/4),0)</f>
        <v>0</v>
      </c>
      <c r="DU74" s="223">
        <f>IFERROR(IF(RIGHT(VLOOKUP($A74,csapatok!$A:$NN,DU$320,FALSE),5)="Csere",VLOOKUP(LEFT(VLOOKUP($A74,csapatok!$A:$NN,DU$320,FALSE),LEN(VLOOKUP($A74,csapatok!$A:$NN,DU$320,FALSE))-6),'csapat-ranglista'!$A:$FP,DU$321,FALSE)/8,VLOOKUP(VLOOKUP($A74,csapatok!$A:$NN,DU$320,FALSE),'csapat-ranglista'!$A:$FP,DU$321,FALSE)/4),0)</f>
        <v>0</v>
      </c>
      <c r="DV74" s="223">
        <f>IFERROR(IF(RIGHT(VLOOKUP($A74,csapatok!$A:$NN,DV$320,FALSE),5)="Csere",VLOOKUP(LEFT(VLOOKUP($A74,csapatok!$A:$NN,DV$320,FALSE),LEN(VLOOKUP($A74,csapatok!$A:$NN,DV$320,FALSE))-6),'csapat-ranglista'!$A:$FP,DV$321,FALSE)/8,VLOOKUP(VLOOKUP($A74,csapatok!$A:$NN,DV$320,FALSE),'csapat-ranglista'!$A:$FP,DV$321,FALSE)/4),0)</f>
        <v>0</v>
      </c>
      <c r="DW74" s="223">
        <f>IFERROR(IF(RIGHT(VLOOKUP($A74,csapatok!$A:$NN,DW$320,FALSE),5)="Csere",VLOOKUP(LEFT(VLOOKUP($A74,csapatok!$A:$NN,DW$320,FALSE),LEN(VLOOKUP($A74,csapatok!$A:$NN,DW$320,FALSE))-6),'csapat-ranglista'!$A:$FP,DW$321,FALSE)/8,VLOOKUP(VLOOKUP($A74,csapatok!$A:$NN,DW$320,FALSE),'csapat-ranglista'!$A:$FP,DW$321,FALSE)/4),0)</f>
        <v>1.2981121013721044</v>
      </c>
      <c r="DX74" s="223">
        <f>IFERROR(IF(RIGHT(VLOOKUP($A74,csapatok!$A:$NN,DX$320,FALSE),5)="Csere",VLOOKUP(LEFT(VLOOKUP($A74,csapatok!$A:$NN,DX$320,FALSE),LEN(VLOOKUP($A74,csapatok!$A:$NN,DX$320,FALSE))-6),'csapat-ranglista'!$A:$FP,DX$321,FALSE)/8,VLOOKUP(VLOOKUP($A74,csapatok!$A:$NN,DX$320,FALSE),'csapat-ranglista'!$A:$FP,DX$321,FALSE)/4),0)</f>
        <v>0</v>
      </c>
      <c r="DY74" s="223">
        <f>IFERROR(IF(RIGHT(VLOOKUP($A74,csapatok!$A:$NN,DY$320,FALSE),5)="Csere",VLOOKUP(LEFT(VLOOKUP($A74,csapatok!$A:$NN,DY$320,FALSE),LEN(VLOOKUP($A74,csapatok!$A:$NN,DY$320,FALSE))-6),'csapat-ranglista'!$A:$FP,DY$321,FALSE)/8,VLOOKUP(VLOOKUP($A74,csapatok!$A:$NN,DY$320,FALSE),'csapat-ranglista'!$A:$FP,DY$321,FALSE)/4),0)</f>
        <v>0</v>
      </c>
      <c r="DZ74" s="223">
        <f>IFERROR(IF(RIGHT(VLOOKUP($A74,csapatok!$A:$NN,DZ$320,FALSE),5)="Csere",VLOOKUP(LEFT(VLOOKUP($A74,csapatok!$A:$NN,DZ$320,FALSE),LEN(VLOOKUP($A74,csapatok!$A:$NN,DZ$320,FALSE))-6),'csapat-ranglista'!$A:$FP,DZ$321,FALSE)/8,VLOOKUP(VLOOKUP($A74,csapatok!$A:$NN,DZ$320,FALSE),'csapat-ranglista'!$A:$FP,DZ$321,FALSE)/4),0)</f>
        <v>0</v>
      </c>
      <c r="EA74" s="223">
        <f>IFERROR(IF(RIGHT(VLOOKUP($A74,csapatok!$A:$NN,EA$320,FALSE),5)="Csere",VLOOKUP(LEFT(VLOOKUP($A74,csapatok!$A:$NN,EA$320,FALSE),LEN(VLOOKUP($A74,csapatok!$A:$NN,EA$320,FALSE))-6),'csapat-ranglista'!$A:$FP,EA$321,FALSE)/8,VLOOKUP(VLOOKUP($A74,csapatok!$A:$NN,EA$320,FALSE),'csapat-ranglista'!$A:$FP,EA$321,FALSE)/4),0)</f>
        <v>0</v>
      </c>
      <c r="EB74" s="223">
        <f>IFERROR(IF(RIGHT(VLOOKUP($A74,csapatok!$A:$NN,EB$320,FALSE),5)="Csere",VLOOKUP(LEFT(VLOOKUP($A74,csapatok!$A:$NN,EB$320,FALSE),LEN(VLOOKUP($A74,csapatok!$A:$NN,EB$320,FALSE))-6),'csapat-ranglista'!$A:$FP,EB$321,FALSE)/8,VLOOKUP(VLOOKUP($A74,csapatok!$A:$NN,EB$320,FALSE),'csapat-ranglista'!$A:$FP,EB$321,FALSE)/4),0)</f>
        <v>0</v>
      </c>
      <c r="EC74" s="223">
        <f>IFERROR(IF(RIGHT(VLOOKUP($A74,csapatok!$A:$NN,EC$320,FALSE),5)="Csere",VLOOKUP(LEFT(VLOOKUP($A74,csapatok!$A:$NN,EC$320,FALSE),LEN(VLOOKUP($A74,csapatok!$A:$NN,EC$320,FALSE))-6),'csapat-ranglista'!$A:$FP,EC$321,FALSE)/8,VLOOKUP(VLOOKUP($A74,csapatok!$A:$NN,EC$320,FALSE),'csapat-ranglista'!$A:$FP,EC$321,FALSE)/4),0)</f>
        <v>0</v>
      </c>
      <c r="ED74" s="223">
        <f>IFERROR(IF(RIGHT(VLOOKUP($A74,csapatok!$A:$NN,ED$320,FALSE),5)="Csere",VLOOKUP(LEFT(VLOOKUP($A74,csapatok!$A:$NN,ED$320,FALSE),LEN(VLOOKUP($A74,csapatok!$A:$NN,ED$320,FALSE))-6),'csapat-ranglista'!$A:$FP,ED$321,FALSE)/8,VLOOKUP(VLOOKUP($A74,csapatok!$A:$NN,ED$320,FALSE),'csapat-ranglista'!$A:$FP,ED$321,FALSE)/4),0)</f>
        <v>0</v>
      </c>
      <c r="EE74" s="223">
        <f>IFERROR(IF(RIGHT(VLOOKUP($A74,csapatok!$A:$NN,EE$320,FALSE),5)="Csere",VLOOKUP(LEFT(VLOOKUP($A74,csapatok!$A:$NN,EE$320,FALSE),LEN(VLOOKUP($A74,csapatok!$A:$NN,EE$320,FALSE))-6),'csapat-ranglista'!$A:$FP,EE$321,FALSE)/8,VLOOKUP(VLOOKUP($A74,csapatok!$A:$NN,EE$320,FALSE),'csapat-ranglista'!$A:$FP,EE$321,FALSE)/4),0)</f>
        <v>0</v>
      </c>
      <c r="EF74" s="223">
        <f>IFERROR(IF(RIGHT(VLOOKUP($A74,csapatok!$A:$NN,EF$320,FALSE),5)="Csere",VLOOKUP(LEFT(VLOOKUP($A74,csapatok!$A:$NN,EF$320,FALSE),LEN(VLOOKUP($A74,csapatok!$A:$NN,EF$320,FALSE))-6),'csapat-ranglista'!$A:$FP,EF$321,FALSE)/8,VLOOKUP(VLOOKUP($A74,csapatok!$A:$NN,EF$320,FALSE),'csapat-ranglista'!$A:$FP,EF$321,FALSE)/4),0)</f>
        <v>5.8414753366790171</v>
      </c>
      <c r="EG74" s="223">
        <f>IFERROR(IF(RIGHT(VLOOKUP($A74,csapatok!$A:$NN,EG$320,FALSE),5)="Csere",VLOOKUP(LEFT(VLOOKUP($A74,csapatok!$A:$NN,EG$320,FALSE),LEN(VLOOKUP($A74,csapatok!$A:$NN,EG$320,FALSE))-6),'csapat-ranglista'!$A:$FP,EG$321,FALSE)/8,VLOOKUP(VLOOKUP($A74,csapatok!$A:$NN,EG$320,FALSE),'csapat-ranglista'!$A:$FP,EG$321,FALSE)/4),0)</f>
        <v>0</v>
      </c>
      <c r="EH74" s="223">
        <f>IFERROR(IF(RIGHT(VLOOKUP($A74,csapatok!$A:$NN,EH$320,FALSE),5)="Csere",VLOOKUP(LEFT(VLOOKUP($A74,csapatok!$A:$NN,EH$320,FALSE),LEN(VLOOKUP($A74,csapatok!$A:$NN,EH$320,FALSE))-6),'csapat-ranglista'!$A:$FP,EH$321,FALSE)/8,VLOOKUP(VLOOKUP($A74,csapatok!$A:$NN,EH$320,FALSE),'csapat-ranglista'!$A:$FP,EH$321,FALSE)/4),0)</f>
        <v>0</v>
      </c>
      <c r="EI74" s="223">
        <f>IFERROR(IF(RIGHT(VLOOKUP($A74,csapatok!$A:$NN,EI$320,FALSE),5)="Csere",VLOOKUP(LEFT(VLOOKUP($A74,csapatok!$A:$NN,EI$320,FALSE),LEN(VLOOKUP($A74,csapatok!$A:$NN,EI$320,FALSE))-6),'csapat-ranglista'!$A:$FP,EI$321,FALSE)/8,VLOOKUP(VLOOKUP($A74,csapatok!$A:$NN,EI$320,FALSE),'csapat-ranglista'!$A:$FP,EI$321,FALSE)/4),0)</f>
        <v>0</v>
      </c>
      <c r="EJ74" s="223">
        <f>IFERROR(IF(RIGHT(VLOOKUP($A74,csapatok!$A:$NN,EJ$320,FALSE),5)="Csere",VLOOKUP(LEFT(VLOOKUP($A74,csapatok!$A:$NN,EJ$320,FALSE),LEN(VLOOKUP($A74,csapatok!$A:$NN,EJ$320,FALSE))-6),'csapat-ranglista'!$A:$FP,EJ$321,FALSE)/8,VLOOKUP(VLOOKUP($A74,csapatok!$A:$NN,EJ$320,FALSE),'csapat-ranglista'!$A:$FP,EJ$321,FALSE)/4),0)</f>
        <v>0</v>
      </c>
      <c r="EK74" s="223">
        <f>IFERROR(IF(RIGHT(VLOOKUP($A74,csapatok!$A:$NN,EK$320,FALSE),5)="Csere",VLOOKUP(LEFT(VLOOKUP($A74,csapatok!$A:$NN,EK$320,FALSE),LEN(VLOOKUP($A74,csapatok!$A:$NN,EK$320,FALSE))-6),'csapat-ranglista'!$A:$FP,EK$321,FALSE)/8,VLOOKUP(VLOOKUP($A74,csapatok!$A:$NN,EK$320,FALSE),'csapat-ranglista'!$A:$FP,EK$321,FALSE)/4),0)</f>
        <v>0</v>
      </c>
      <c r="EL74" s="223">
        <f>IFERROR(IF(RIGHT(VLOOKUP($A74,csapatok!$A:$NN,EL$320,FALSE),5)="Csere",VLOOKUP(LEFT(VLOOKUP($A74,csapatok!$A:$NN,EL$320,FALSE),LEN(VLOOKUP($A74,csapatok!$A:$NN,EL$320,FALSE))-6),'csapat-ranglista'!$A:$FP,EL$321,FALSE)/8,VLOOKUP(VLOOKUP($A74,csapatok!$A:$NN,EL$320,FALSE),'csapat-ranglista'!$A:$FP,EL$321,FALSE)/4),0)</f>
        <v>0</v>
      </c>
      <c r="EM74" s="223">
        <f>IFERROR(IF(RIGHT(VLOOKUP($A74,csapatok!$A:$NN,EM$320,FALSE),5)="Csere",VLOOKUP(LEFT(VLOOKUP($A74,csapatok!$A:$NN,EM$320,FALSE),LEN(VLOOKUP($A74,csapatok!$A:$NN,EM$320,FALSE))-6),'csapat-ranglista'!$A:$FP,EM$321,FALSE)/8,VLOOKUP(VLOOKUP($A74,csapatok!$A:$NN,EM$320,FALSE),'csapat-ranglista'!$A:$FP,EM$321,FALSE)/4),0)</f>
        <v>0</v>
      </c>
      <c r="EN74" s="223">
        <f>IFERROR(IF(RIGHT(VLOOKUP($A74,csapatok!$A:$NN,EN$320,FALSE),5)="Csere",VLOOKUP(LEFT(VLOOKUP($A74,csapatok!$A:$NN,EN$320,FALSE),LEN(VLOOKUP($A74,csapatok!$A:$NN,EN$320,FALSE))-6),'csapat-ranglista'!$A:$FP,EN$321,FALSE)/8,VLOOKUP(VLOOKUP($A74,csapatok!$A:$NN,EN$320,FALSE),'csapat-ranglista'!$A:$FP,EN$321,FALSE)/4),0)</f>
        <v>0</v>
      </c>
      <c r="EO74" s="223">
        <f>IFERROR(IF(RIGHT(VLOOKUP($A74,csapatok!$A:$NN,EO$320,FALSE),5)="Csere",VLOOKUP(LEFT(VLOOKUP($A74,csapatok!$A:$NN,EO$320,FALSE),LEN(VLOOKUP($A74,csapatok!$A:$NN,EO$320,FALSE))-6),'csapat-ranglista'!$A:$FP,EO$321,FALSE)/8,VLOOKUP(VLOOKUP($A74,csapatok!$A:$NN,EO$320,FALSE),'csapat-ranglista'!$A:$FP,EO$321,FALSE)/4),0)</f>
        <v>0</v>
      </c>
      <c r="EP74" s="223">
        <f>IFERROR(IF(RIGHT(VLOOKUP($A74,csapatok!$A:$NN,EP$320,FALSE),5)="Csere",VLOOKUP(LEFT(VLOOKUP($A74,csapatok!$A:$NN,EP$320,FALSE),LEN(VLOOKUP($A74,csapatok!$A:$NN,EP$320,FALSE))-6),'csapat-ranglista'!$A:$FP,EP$321,FALSE)/8,VLOOKUP(VLOOKUP($A74,csapatok!$A:$NN,EP$320,FALSE),'csapat-ranglista'!$A:$FP,EP$321,FALSE)/4),0)</f>
        <v>0.87472262882593921</v>
      </c>
      <c r="EQ74" s="223">
        <f>IFERROR(IF(RIGHT(VLOOKUP($A74,csapatok!$A:$NN,EQ$320,FALSE),5)="Csere",VLOOKUP(LEFT(VLOOKUP($A74,csapatok!$A:$NN,EQ$320,FALSE),LEN(VLOOKUP($A74,csapatok!$A:$NN,EQ$320,FALSE))-6),'csapat-ranglista'!$A:$FP,EQ$321,FALSE)/8,VLOOKUP(VLOOKUP($A74,csapatok!$A:$NN,EQ$320,FALSE),'csapat-ranglista'!$A:$FP,EQ$321,FALSE)/4),0)</f>
        <v>0</v>
      </c>
      <c r="ER74" s="223">
        <f>IFERROR(IF(RIGHT(VLOOKUP($A74,csapatok!$A:$NN,ER$320,FALSE),5)="Csere",VLOOKUP(LEFT(VLOOKUP($A74,csapatok!$A:$NN,ER$320,FALSE),LEN(VLOOKUP($A74,csapatok!$A:$NN,ER$320,FALSE))-6),'csapat-ranglista'!$A:$FP,ER$321,FALSE)/8,VLOOKUP(VLOOKUP($A74,csapatok!$A:$NN,ER$320,FALSE),'csapat-ranglista'!$A:$FP,ER$321,FALSE)/4),0)</f>
        <v>0</v>
      </c>
      <c r="ES74" s="223">
        <f>IFERROR(IF(RIGHT(VLOOKUP($A74,csapatok!$A:$NN,ES$320,FALSE),5)="Csere",VLOOKUP(LEFT(VLOOKUP($A74,csapatok!$A:$NN,ES$320,FALSE),LEN(VLOOKUP($A74,csapatok!$A:$NN,ES$320,FALSE))-6),'csapat-ranglista'!$A:$FP,ES$321,FALSE)/8,VLOOKUP(VLOOKUP($A74,csapatok!$A:$NN,ES$320,FALSE),'csapat-ranglista'!$A:$FP,ES$321,FALSE)/4),0)</f>
        <v>0</v>
      </c>
      <c r="ET74" s="223">
        <f>IFERROR(IF(RIGHT(VLOOKUP($A74,csapatok!$A:$NN,ET$320,FALSE),5)="Csere",VLOOKUP(LEFT(VLOOKUP($A74,csapatok!$A:$NN,ET$320,FALSE),LEN(VLOOKUP($A74,csapatok!$A:$NN,ET$320,FALSE))-6),'csapat-ranglista'!$A:$FP,ET$321,FALSE)/8,VLOOKUP(VLOOKUP($A74,csapatok!$A:$NN,ET$320,FALSE),'csapat-ranglista'!$A:$FP,ET$321,FALSE)/4),0)</f>
        <v>0</v>
      </c>
      <c r="EU74" s="223">
        <f>IFERROR(IF(RIGHT(VLOOKUP($A74,csapatok!$A:$NN,EU$320,FALSE),5)="Csere",VLOOKUP(LEFT(VLOOKUP($A74,csapatok!$A:$NN,EU$320,FALSE),LEN(VLOOKUP($A74,csapatok!$A:$NN,EU$320,FALSE))-6),'csapat-ranglista'!$A:$FP,EU$321,FALSE)/8,VLOOKUP(VLOOKUP($A74,csapatok!$A:$NN,EU$320,FALSE),'csapat-ranglista'!$A:$FP,EU$321,FALSE)/4),0)</f>
        <v>0</v>
      </c>
      <c r="EV74" s="223">
        <f>IFERROR(IF(RIGHT(VLOOKUP($A74,csapatok!$A:$NN,EV$320,FALSE),5)="Csere",VLOOKUP(LEFT(VLOOKUP($A74,csapatok!$A:$NN,EV$320,FALSE),LEN(VLOOKUP($A74,csapatok!$A:$NN,EV$320,FALSE))-6),'csapat-ranglista'!$A:$FP,EV$321,FALSE)/8,VLOOKUP(VLOOKUP($A74,csapatok!$A:$NN,EV$320,FALSE),'csapat-ranglista'!$A:$FP,EV$321,FALSE)/4),0)</f>
        <v>0</v>
      </c>
      <c r="EW74" s="223">
        <f>IFERROR(IF(RIGHT(VLOOKUP($A74,csapatok!$A:$NN,EW$320,FALSE),5)="Csere",VLOOKUP(LEFT(VLOOKUP($A74,csapatok!$A:$NN,EW$320,FALSE),LEN(VLOOKUP($A74,csapatok!$A:$NN,EW$320,FALSE))-6),'csapat-ranglista'!$A:$FP,EW$321,FALSE)/8,VLOOKUP(VLOOKUP($A74,csapatok!$A:$NN,EW$320,FALSE),'csapat-ranglista'!$A:$FP,EW$321,FALSE)/4),0)</f>
        <v>0</v>
      </c>
      <c r="EX74" s="223">
        <f>IFERROR(IF(RIGHT(VLOOKUP($A74,csapatok!$A:$NN,EX$320,FALSE),5)="Csere",VLOOKUP(LEFT(VLOOKUP($A74,csapatok!$A:$NN,EX$320,FALSE),LEN(VLOOKUP($A74,csapatok!$A:$NN,EX$320,FALSE))-6),'csapat-ranglista'!$A:$FP,EX$321,FALSE)/8,VLOOKUP(VLOOKUP($A74,csapatok!$A:$NN,EX$320,FALSE),'csapat-ranglista'!$A:$FP,EX$321,FALSE)/4),0)</f>
        <v>0</v>
      </c>
      <c r="EY74" s="223">
        <f>IFERROR(IF(RIGHT(VLOOKUP($A74,csapatok!$A:$NN,EY$320,FALSE),5)="Csere",VLOOKUP(LEFT(VLOOKUP($A74,csapatok!$A:$NN,EY$320,FALSE),LEN(VLOOKUP($A74,csapatok!$A:$NN,EY$320,FALSE))-6),'csapat-ranglista'!$A:$FP,EY$321,FALSE)/8,VLOOKUP(VLOOKUP($A74,csapatok!$A:$NN,EY$320,FALSE),'csapat-ranglista'!$A:$FP,EY$321,FALSE)/4),0)</f>
        <v>0</v>
      </c>
      <c r="EZ74" s="223">
        <f>IFERROR(IF(RIGHT(VLOOKUP($A74,csapatok!$A:$NN,EZ$320,FALSE),5)="Csere",VLOOKUP(LEFT(VLOOKUP($A74,csapatok!$A:$NN,EZ$320,FALSE),LEN(VLOOKUP($A74,csapatok!$A:$NN,EZ$320,FALSE))-6),'csapat-ranglista'!$A:$FP,EZ$321,FALSE)/8,VLOOKUP(VLOOKUP($A74,csapatok!$A:$NN,EZ$320,FALSE),'csapat-ranglista'!$A:$FP,EZ$321,FALSE)/4),0)</f>
        <v>0</v>
      </c>
      <c r="FA74" s="223">
        <f>IFERROR(IF(RIGHT(VLOOKUP($A74,csapatok!$A:$NN,FA$320,FALSE),5)="Csere",VLOOKUP(LEFT(VLOOKUP($A74,csapatok!$A:$NN,FA$320,FALSE),LEN(VLOOKUP($A74,csapatok!$A:$NN,FA$320,FALSE))-6),'csapat-ranglista'!$A:$FP,FA$321,FALSE)/8,VLOOKUP(VLOOKUP($A74,csapatok!$A:$NN,FA$320,FALSE),'csapat-ranglista'!$A:$FP,FA$321,FALSE)/4),0)</f>
        <v>8.7199870505829491</v>
      </c>
      <c r="FB74" s="223">
        <f>IFERROR(IF(RIGHT(VLOOKUP($A74,csapatok!$A:$NN,FB$320,FALSE),5)="Csere",VLOOKUP(LEFT(VLOOKUP($A74,csapatok!$A:$NN,FB$320,FALSE),LEN(VLOOKUP($A74,csapatok!$A:$NN,FB$320,FALSE))-6),'csapat-ranglista'!$A:$FP,FB$321,FALSE)/8,VLOOKUP(VLOOKUP($A74,csapatok!$A:$NN,FB$320,FALSE),'csapat-ranglista'!$A:$FP,FB$321,FALSE)/4),0)</f>
        <v>0</v>
      </c>
      <c r="FC74" s="223">
        <f>IFERROR(IF(RIGHT(VLOOKUP($A74,csapatok!$A:$NN,FC$320,FALSE),5)="Csere",VLOOKUP(LEFT(VLOOKUP($A74,csapatok!$A:$NN,FC$320,FALSE),LEN(VLOOKUP($A74,csapatok!$A:$NN,FC$320,FALSE))-6),'csapat-ranglista'!$A:$FP,FC$321,FALSE)/8,VLOOKUP(VLOOKUP($A74,csapatok!$A:$NN,FC$320,FALSE),'csapat-ranglista'!$A:$FP,FC$321,FALSE)/4),0)</f>
        <v>0</v>
      </c>
      <c r="FD74" s="224">
        <f>versenyek!$QY$11*IFERROR(VLOOKUP(VLOOKUP($A74,versenyek!QX:QZ,3,FALSE),szabalyok!$A$16:$B$23,2,FALSE)/4,0)</f>
        <v>0</v>
      </c>
      <c r="FE74" s="224">
        <f>versenyek!$RB$11*IFERROR(VLOOKUP(VLOOKUP($A74,versenyek!RA:RC,3,FALSE),szabalyok!$A$16:$B$23,2,FALSE)/4,0)</f>
        <v>0</v>
      </c>
      <c r="FF74" s="223">
        <f>IFERROR(IF(RIGHT(VLOOKUP($A74,csapatok!$A:$NN,FF$320,FALSE),5)="Csere",VLOOKUP(LEFT(VLOOKUP($A74,csapatok!$A:$NN,FF$320,FALSE),LEN(VLOOKUP($A74,csapatok!$A:$NN,FF$320,FALSE))-6),'csapat-ranglista'!$A:$FP,FF$321,FALSE)/8,VLOOKUP(VLOOKUP($A74,csapatok!$A:$NN,FF$320,FALSE),'csapat-ranglista'!$A:$FP,FF$321,FALSE)/4),0)</f>
        <v>0</v>
      </c>
      <c r="FG74" s="223">
        <f>IFERROR(IF(RIGHT(VLOOKUP($A74,csapatok!$A:$NN,FG$320,FALSE),5)="Csere",VLOOKUP(LEFT(VLOOKUP($A74,csapatok!$A:$NN,FG$320,FALSE),LEN(VLOOKUP($A74,csapatok!$A:$NN,FG$320,FALSE))-6),'csapat-ranglista'!$A:$FP,FG$321,FALSE)/8,VLOOKUP(VLOOKUP($A74,csapatok!$A:$NN,FG$320,FALSE),'csapat-ranglista'!$A:$FP,FG$321,FALSE)/4),0)</f>
        <v>0</v>
      </c>
      <c r="FH74" s="223">
        <f>IFERROR(IF(RIGHT(VLOOKUP($A74,csapatok!$A:$NN,FH$320,FALSE),5)="Csere",VLOOKUP(LEFT(VLOOKUP($A74,csapatok!$A:$NN,FH$320,FALSE),LEN(VLOOKUP($A74,csapatok!$A:$NN,FH$320,FALSE))-6),'csapat-ranglista'!$A:$FP,FH$321,FALSE)/8,VLOOKUP(VLOOKUP($A74,csapatok!$A:$NN,FH$320,FALSE),'csapat-ranglista'!$A:$FP,FH$321,FALSE)/4),0)</f>
        <v>0</v>
      </c>
      <c r="FI74" s="223">
        <f>IFERROR(IF(RIGHT(VLOOKUP($A74,csapatok!$A:$NN,FI$320,FALSE),5)="Csere",VLOOKUP(LEFT(VLOOKUP($A74,csapatok!$A:$NN,FI$320,FALSE),LEN(VLOOKUP($A74,csapatok!$A:$NN,FI$320,FALSE))-6),'csapat-ranglista'!$A:$FP,FI$321,FALSE)/8,VLOOKUP(VLOOKUP($A74,csapatok!$A:$NN,FI$320,FALSE),'csapat-ranglista'!$A:$FP,FI$321,FALSE)/4),0)</f>
        <v>0</v>
      </c>
      <c r="FJ74" s="223">
        <f>IFERROR(IF(RIGHT(VLOOKUP($A74,csapatok!$A:$NN,FJ$320,FALSE),5)="Csere",VLOOKUP(LEFT(VLOOKUP($A74,csapatok!$A:$NN,FJ$320,FALSE),LEN(VLOOKUP($A74,csapatok!$A:$NN,FJ$320,FALSE))-6),'csapat-ranglista'!$A:$FP,FJ$321,FALSE)/8,VLOOKUP(VLOOKUP($A74,csapatok!$A:$NN,FJ$320,FALSE),'csapat-ranglista'!$A:$FP,FJ$321,FALSE)/4),0)</f>
        <v>0</v>
      </c>
      <c r="FK74" s="223">
        <f>IFERROR(IF(RIGHT(VLOOKUP($A74,csapatok!$A:$NN,FK$320,FALSE),5)="Csere",VLOOKUP(LEFT(VLOOKUP($A74,csapatok!$A:$NN,FK$320,FALSE),LEN(VLOOKUP($A74,csapatok!$A:$NN,FK$320,FALSE))-6),'csapat-ranglista'!$A:$FP,FK$321,FALSE)/8,VLOOKUP(VLOOKUP($A74,csapatok!$A:$NN,FK$320,FALSE),'csapat-ranglista'!$A:$FP,FK$321,FALSE)/4),0)</f>
        <v>0</v>
      </c>
      <c r="FL74" s="223">
        <f>IFERROR(IF(RIGHT(VLOOKUP($A74,csapatok!$A:$NN,FL$320,FALSE),5)="Csere",VLOOKUP(LEFT(VLOOKUP($A74,csapatok!$A:$NN,FL$320,FALSE),LEN(VLOOKUP($A74,csapatok!$A:$NN,FL$320,FALSE))-6),'csapat-ranglista'!$A:$FP,FL$321,FALSE)/8,VLOOKUP(VLOOKUP($A74,csapatok!$A:$NN,FL$320,FALSE),'csapat-ranglista'!$A:$FP,FL$321,FALSE)/4),0)</f>
        <v>0</v>
      </c>
      <c r="FM74" s="223">
        <f>IFERROR(IF(RIGHT(VLOOKUP($A74,csapatok!$A:$NN,FM$320,FALSE),5)="Csere",VLOOKUP(LEFT(VLOOKUP($A74,csapatok!$A:$NN,FM$320,FALSE),LEN(VLOOKUP($A74,csapatok!$A:$NN,FM$320,FALSE))-6),'csapat-ranglista'!$A:$FP,FM$321,FALSE)/8,VLOOKUP(VLOOKUP($A74,csapatok!$A:$NN,FM$320,FALSE),'csapat-ranglista'!$A:$FP,FM$321,FALSE)/4),0)</f>
        <v>0</v>
      </c>
      <c r="FN74" s="223">
        <f>IFERROR(IF(RIGHT(VLOOKUP($A74,csapatok!$A:$NN,FN$320,FALSE),5)="Csere",VLOOKUP(LEFT(VLOOKUP($A74,csapatok!$A:$NN,FN$320,FALSE),LEN(VLOOKUP($A74,csapatok!$A:$NN,FN$320,FALSE))-6),'csapat-ranglista'!$A:$FP,FN$321,FALSE)/8,VLOOKUP(VLOOKUP($A74,csapatok!$A:$NN,FN$320,FALSE),'csapat-ranglista'!$A:$FP,FN$321,FALSE)/4),0)</f>
        <v>0</v>
      </c>
      <c r="FO74" s="223">
        <f>IFERROR(IF(RIGHT(VLOOKUP($A74,csapatok!$A:$NN,FO$320,FALSE),5)="Csere",VLOOKUP(LEFT(VLOOKUP($A74,csapatok!$A:$NN,FO$320,FALSE),LEN(VLOOKUP($A74,csapatok!$A:$NN,FO$320,FALSE))-6),'csapat-ranglista'!$A:$FP,FO$321,FALSE)/8,VLOOKUP(VLOOKUP($A74,csapatok!$A:$NN,FO$320,FALSE),'csapat-ranglista'!$A:$FP,FO$321,FALSE)/4),0)</f>
        <v>0</v>
      </c>
      <c r="FP74" s="223">
        <f>IFERROR(IF(RIGHT(VLOOKUP($A74,csapatok!$A:$NN,FP$320,FALSE),5)="Csere",VLOOKUP(LEFT(VLOOKUP($A74,csapatok!$A:$NN,FP$320,FALSE),LEN(VLOOKUP($A74,csapatok!$A:$NN,FP$320,FALSE))-6),'csapat-ranglista'!$A:$FP,FP$321,FALSE)/8,VLOOKUP(VLOOKUP($A74,csapatok!$A:$NN,FP$320,FALSE),'csapat-ranglista'!$A:$FP,FP$321,FALSE)/4),0)</f>
        <v>0</v>
      </c>
      <c r="FQ74" s="223">
        <f>IFERROR(IF(RIGHT(VLOOKUP($A74,csapatok!$A:$NN,FQ$320,FALSE),5)="Csere",VLOOKUP(LEFT(VLOOKUP($A74,csapatok!$A:$NN,FQ$320,FALSE),LEN(VLOOKUP($A74,csapatok!$A:$NN,FQ$320,FALSE))-6),'csapat-ranglista'!$A:$FP,FQ$321,FALSE)/8,VLOOKUP(VLOOKUP($A74,csapatok!$A:$NN,FQ$320,FALSE),'csapat-ranglista'!$A:$FP,FQ$321,FALSE)/4),0)</f>
        <v>0</v>
      </c>
      <c r="FR74" s="223">
        <f>IFERROR(IF(RIGHT(VLOOKUP($A74,csapatok!$A:$NN,FR$320,FALSE),5)="Csere",VLOOKUP(LEFT(VLOOKUP($A74,csapatok!$A:$NN,FR$320,FALSE),LEN(VLOOKUP($A74,csapatok!$A:$NN,FR$320,FALSE))-6),'csapat-ranglista'!$A:$FP,FR$321,FALSE)/8,VLOOKUP(VLOOKUP($A74,csapatok!$A:$NN,FR$320,FALSE),'csapat-ranglista'!$A:$FP,FR$321,FALSE)/4),0)</f>
        <v>0</v>
      </c>
      <c r="FS74" s="223">
        <f>IFERROR(IF(RIGHT(VLOOKUP($A74,csapatok!$A:$NN,FS$320,FALSE),5)="Csere",VLOOKUP(LEFT(VLOOKUP($A74,csapatok!$A:$NN,FS$320,FALSE),LEN(VLOOKUP($A74,csapatok!$A:$NN,FS$320,FALSE))-6),'csapat-ranglista'!$A:$FP,FS$321,FALSE)/8,VLOOKUP(VLOOKUP($A74,csapatok!$A:$NN,FS$320,FALSE),'csapat-ranglista'!$A:$FP,FS$321,FALSE)/4),0)</f>
        <v>0</v>
      </c>
      <c r="FT74" s="223">
        <f>IFERROR(IF(RIGHT(VLOOKUP($A74,csapatok!$A:$NN,FT$320,FALSE),5)="Csere",VLOOKUP(LEFT(VLOOKUP($A74,csapatok!$A:$NN,FT$320,FALSE),LEN(VLOOKUP($A74,csapatok!$A:$NN,FT$320,FALSE))-6),'csapat-ranglista'!$A:$FP,FT$321,FALSE)/8,VLOOKUP(VLOOKUP($A74,csapatok!$A:$NN,FT$320,FALSE),'csapat-ranglista'!$A:$FP,FT$321,FALSE)/4),0)</f>
        <v>0</v>
      </c>
      <c r="FU74" s="223">
        <f>IFERROR(IF(RIGHT(VLOOKUP($A74,csapatok!$A:$NN,FU$320,FALSE),5)="Csere",VLOOKUP(LEFT(VLOOKUP($A74,csapatok!$A:$NN,FU$320,FALSE),LEN(VLOOKUP($A74,csapatok!$A:$NN,FU$320,FALSE))-6),'csapat-ranglista'!$A:$FP,FU$321,FALSE)/8,VLOOKUP(VLOOKUP($A74,csapatok!$A:$NN,FU$320,FALSE),'csapat-ranglista'!$A:$FP,FU$321,FALSE)/4),0)</f>
        <v>0.71977499851706994</v>
      </c>
      <c r="FV74" s="223">
        <f>IFERROR(IF(RIGHT(VLOOKUP($A74,csapatok!$A:$NN,FV$320,FALSE),5)="Csere",VLOOKUP(LEFT(VLOOKUP($A74,csapatok!$A:$NN,FV$320,FALSE),LEN(VLOOKUP($A74,csapatok!$A:$NN,FV$320,FALSE))-6),'csapat-ranglista'!$A:$FP,FV$321,FALSE)/8,VLOOKUP(VLOOKUP($A74,csapatok!$A:$NN,FV$320,FALSE),'csapat-ranglista'!$A:$FP,FV$321,FALSE)/4),0)</f>
        <v>0</v>
      </c>
      <c r="FW74" s="223">
        <f>IFERROR(IF(RIGHT(VLOOKUP($A74,csapatok!$A:$NN,FW$320,FALSE),5)="Csere",VLOOKUP(LEFT(VLOOKUP($A74,csapatok!$A:$NN,FW$320,FALSE),LEN(VLOOKUP($A74,csapatok!$A:$NN,FW$320,FALSE))-6),'csapat-ranglista'!$A:$FP,FW$321,FALSE)/8,VLOOKUP(VLOOKUP($A74,csapatok!$A:$NN,FW$320,FALSE),'csapat-ranglista'!$A:$FP,FW$321,FALSE)/4),0)</f>
        <v>0</v>
      </c>
      <c r="FX74" s="223">
        <f>IFERROR(IF(RIGHT(VLOOKUP($A74,csapatok!$A:$NN,FX$320,FALSE),5)="Csere",VLOOKUP(LEFT(VLOOKUP($A74,csapatok!$A:$NN,FX$320,FALSE),LEN(VLOOKUP($A74,csapatok!$A:$NN,FX$320,FALSE))-6),'csapat-ranglista'!$A:$FP,FX$321,FALSE)/8,VLOOKUP(VLOOKUP($A74,csapatok!$A:$NN,FX$320,FALSE),'csapat-ranglista'!$A:$FP,FX$321,FALSE)/4),0)</f>
        <v>0</v>
      </c>
      <c r="FY74" s="223">
        <f>IFERROR(IF(RIGHT(VLOOKUP($A74,csapatok!$A:$NN,FY$320,FALSE),5)="Csere",VLOOKUP(LEFT(VLOOKUP($A74,csapatok!$A:$NN,FY$320,FALSE),LEN(VLOOKUP($A74,csapatok!$A:$NN,FY$320,FALSE))-6),'csapat-ranglista'!$A:$FP,FY$321,FALSE)/8,VLOOKUP(VLOOKUP($A74,csapatok!$A:$NN,FY$320,FALSE),'csapat-ranglista'!$A:$FP,FY$321,FALSE)/4),0)</f>
        <v>0</v>
      </c>
      <c r="FZ74" s="223">
        <f>IFERROR(IF(RIGHT(VLOOKUP($A74,csapatok!$A:$NN,FZ$320,FALSE),5)="Csere",VLOOKUP(LEFT(VLOOKUP($A74,csapatok!$A:$NN,FZ$320,FALSE),LEN(VLOOKUP($A74,csapatok!$A:$NN,FZ$320,FALSE))-6),'csapat-ranglista'!$A:$FP,FZ$321,FALSE)/8,VLOOKUP(VLOOKUP($A74,csapatok!$A:$NN,FZ$320,FALSE),'csapat-ranglista'!$A:$FP,FZ$321,FALSE)/4),0)</f>
        <v>0</v>
      </c>
      <c r="GA74" s="223">
        <f>IFERROR(IF(RIGHT(VLOOKUP($A74,csapatok!$A:$NN,GA$320,FALSE),5)="Csere",VLOOKUP(LEFT(VLOOKUP($A74,csapatok!$A:$NN,GA$320,FALSE),LEN(VLOOKUP($A74,csapatok!$A:$NN,GA$320,FALSE))-6),'csapat-ranglista'!$A:$FP,GA$321,FALSE)/8,VLOOKUP(VLOOKUP($A74,csapatok!$A:$NN,GA$320,FALSE),'csapat-ranglista'!$A:$FP,GA$321,FALSE)/4),0)</f>
        <v>0</v>
      </c>
      <c r="GB74" s="223">
        <f>IFERROR(IF(RIGHT(VLOOKUP($A74,csapatok!$A:$NN,GB$320,FALSE),5)="Csere",VLOOKUP(LEFT(VLOOKUP($A74,csapatok!$A:$NN,GB$320,FALSE),LEN(VLOOKUP($A74,csapatok!$A:$NN,GB$320,FALSE))-6),'csapat-ranglista'!$A:$FP,GB$321,FALSE)/8,VLOOKUP(VLOOKUP($A74,csapatok!$A:$NN,GB$320,FALSE),'csapat-ranglista'!$A:$FP,GB$321,FALSE)/4),0)</f>
        <v>0</v>
      </c>
      <c r="GC74" s="223">
        <f>IFERROR(IF(RIGHT(VLOOKUP($A74,csapatok!$A:$NN,GC$320,FALSE),5)="Csere",VLOOKUP(LEFT(VLOOKUP($A74,csapatok!$A:$NN,GC$320,FALSE),LEN(VLOOKUP($A74,csapatok!$A:$NN,GC$320,FALSE))-6),'csapat-ranglista'!$A:$FP,GC$321,FALSE)/8,VLOOKUP(VLOOKUP($A74,csapatok!$A:$NN,GC$320,FALSE),'csapat-ranglista'!$A:$FP,GC$321,FALSE)/4),0)</f>
        <v>0</v>
      </c>
      <c r="GD74" s="247">
        <f>SUM(EQ74:GC74)</f>
        <v>9.4397620491000183</v>
      </c>
    </row>
    <row r="75" spans="1:186">
      <c r="A75" s="32" t="s">
        <v>1276</v>
      </c>
      <c r="B75" s="2">
        <v>24121</v>
      </c>
      <c r="C75" s="131" t="str">
        <f>IF(B75=0,"",IF(B75&lt;$C$1,"felnőtt","ifi"))</f>
        <v>felnőtt</v>
      </c>
      <c r="D75" s="32" t="s">
        <v>9</v>
      </c>
      <c r="E75" s="45">
        <v>13.5</v>
      </c>
      <c r="F75" s="32">
        <v>0</v>
      </c>
      <c r="G75" s="32">
        <v>3.1335769810163305</v>
      </c>
      <c r="H75" s="32">
        <v>22.821403413794407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8.4675129439674137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f>IFERROR(IF(RIGHT(VLOOKUP($A75,csapatok!$A:$BL,X$320,FALSE),5)="Csere",VLOOKUP(LEFT(VLOOKUP($A75,csapatok!$A:$BL,X$320,FALSE),LEN(VLOOKUP($A75,csapatok!$A:$BL,X$320,FALSE))-6),'csapat-ranglista'!$A:$FP,X$321,FALSE)/8,VLOOKUP(VLOOKUP($A75,csapatok!$A:$BL,X$320,FALSE),'csapat-ranglista'!$A:$FP,X$321,FALSE)/4),0)</f>
        <v>0</v>
      </c>
      <c r="Y75" s="32">
        <f>IFERROR(IF(RIGHT(VLOOKUP($A75,csapatok!$A:$BL,Y$320,FALSE),5)="Csere",VLOOKUP(LEFT(VLOOKUP($A75,csapatok!$A:$BL,Y$320,FALSE),LEN(VLOOKUP($A75,csapatok!$A:$BL,Y$320,FALSE))-6),'csapat-ranglista'!$A:$FP,Y$321,FALSE)/8,VLOOKUP(VLOOKUP($A75,csapatok!$A:$BL,Y$320,FALSE),'csapat-ranglista'!$A:$FP,Y$321,FALSE)/4),0)</f>
        <v>0</v>
      </c>
      <c r="Z75" s="32">
        <f>IFERROR(IF(RIGHT(VLOOKUP($A75,csapatok!$A:$BL,Z$320,FALSE),5)="Csere",VLOOKUP(LEFT(VLOOKUP($A75,csapatok!$A:$BL,Z$320,FALSE),LEN(VLOOKUP($A75,csapatok!$A:$BL,Z$320,FALSE))-6),'csapat-ranglista'!$A:$FP,Z$321,FALSE)/8,VLOOKUP(VLOOKUP($A75,csapatok!$A:$BL,Z$320,FALSE),'csapat-ranglista'!$A:$FP,Z$321,FALSE)/4),0)</f>
        <v>0</v>
      </c>
      <c r="AA75" s="32">
        <f>IFERROR(IF(RIGHT(VLOOKUP($A75,csapatok!$A:$BL,AA$320,FALSE),5)="Csere",VLOOKUP(LEFT(VLOOKUP($A75,csapatok!$A:$BL,AA$320,FALSE),LEN(VLOOKUP($A75,csapatok!$A:$BL,AA$320,FALSE))-6),'csapat-ranglista'!$A:$FP,AA$321,FALSE)/8,VLOOKUP(VLOOKUP($A75,csapatok!$A:$BL,AA$320,FALSE),'csapat-ranglista'!$A:$FP,AA$321,FALSE)/4),0)</f>
        <v>0</v>
      </c>
      <c r="AB75" s="223">
        <f>IFERROR(IF(RIGHT(VLOOKUP($A75,csapatok!$A:$BL,AB$320,FALSE),5)="Csere",VLOOKUP(LEFT(VLOOKUP($A75,csapatok!$A:$BL,AB$320,FALSE),LEN(VLOOKUP($A75,csapatok!$A:$BL,AB$320,FALSE))-6),'csapat-ranglista'!$A:$FP,AB$321,FALSE)/8,VLOOKUP(VLOOKUP($A75,csapatok!$A:$BL,AB$320,FALSE),'csapat-ranglista'!$A:$FP,AB$321,FALSE)/4),0)</f>
        <v>0</v>
      </c>
      <c r="AC75" s="223">
        <f>IFERROR(IF(RIGHT(VLOOKUP($A75,csapatok!$A:$BL,AC$320,FALSE),5)="Csere",VLOOKUP(LEFT(VLOOKUP($A75,csapatok!$A:$BL,AC$320,FALSE),LEN(VLOOKUP($A75,csapatok!$A:$BL,AC$320,FALSE))-6),'csapat-ranglista'!$A:$FP,AC$321,FALSE)/8,VLOOKUP(VLOOKUP($A75,csapatok!$A:$BL,AC$320,FALSE),'csapat-ranglista'!$A:$FP,AC$321,FALSE)/4),0)</f>
        <v>0</v>
      </c>
      <c r="AD75" s="223">
        <f>IFERROR(IF(RIGHT(VLOOKUP($A75,csapatok!$A:$BL,AD$320,FALSE),5)="Csere",VLOOKUP(LEFT(VLOOKUP($A75,csapatok!$A:$BL,AD$320,FALSE),LEN(VLOOKUP($A75,csapatok!$A:$BL,AD$320,FALSE))-6),'csapat-ranglista'!$A:$FP,AD$321,FALSE)/8,VLOOKUP(VLOOKUP($A75,csapatok!$A:$BL,AD$320,FALSE),'csapat-ranglista'!$A:$FP,AD$321,FALSE)/4),0)</f>
        <v>0</v>
      </c>
      <c r="AE75" s="223">
        <f>IFERROR(IF(RIGHT(VLOOKUP($A75,csapatok!$A:$BL,AE$320,FALSE),5)="Csere",VLOOKUP(LEFT(VLOOKUP($A75,csapatok!$A:$BL,AE$320,FALSE),LEN(VLOOKUP($A75,csapatok!$A:$BL,AE$320,FALSE))-6),'csapat-ranglista'!$A:$FP,AE$321,FALSE)/8,VLOOKUP(VLOOKUP($A75,csapatok!$A:$BL,AE$320,FALSE),'csapat-ranglista'!$A:$FP,AE$321,FALSE)/4),0)</f>
        <v>0</v>
      </c>
      <c r="AF75" s="223">
        <f>IFERROR(IF(RIGHT(VLOOKUP($A75,csapatok!$A:$BL,AF$320,FALSE),5)="Csere",VLOOKUP(LEFT(VLOOKUP($A75,csapatok!$A:$BL,AF$320,FALSE),LEN(VLOOKUP($A75,csapatok!$A:$BL,AF$320,FALSE))-6),'csapat-ranglista'!$A:$FP,AF$321,FALSE)/8,VLOOKUP(VLOOKUP($A75,csapatok!$A:$BL,AF$320,FALSE),'csapat-ranglista'!$A:$FP,AF$321,FALSE)/4),0)</f>
        <v>0</v>
      </c>
      <c r="AG75" s="223">
        <f>IFERROR(IF(RIGHT(VLOOKUP($A75,csapatok!$A:$BL,AG$320,FALSE),5)="Csere",VLOOKUP(LEFT(VLOOKUP($A75,csapatok!$A:$BL,AG$320,FALSE),LEN(VLOOKUP($A75,csapatok!$A:$BL,AG$320,FALSE))-6),'csapat-ranglista'!$A:$FP,AG$321,FALSE)/8,VLOOKUP(VLOOKUP($A75,csapatok!$A:$BL,AG$320,FALSE),'csapat-ranglista'!$A:$FP,AG$321,FALSE)/4),0)</f>
        <v>0</v>
      </c>
      <c r="AH75" s="223">
        <f>IFERROR(IF(RIGHT(VLOOKUP($A75,csapatok!$A:$BL,AH$320,FALSE),5)="Csere",VLOOKUP(LEFT(VLOOKUP($A75,csapatok!$A:$BL,AH$320,FALSE),LEN(VLOOKUP($A75,csapatok!$A:$BL,AH$320,FALSE))-6),'csapat-ranglista'!$A:$FP,AH$321,FALSE)/8,VLOOKUP(VLOOKUP($A75,csapatok!$A:$BL,AH$320,FALSE),'csapat-ranglista'!$A:$FP,AH$321,FALSE)/4),0)</f>
        <v>0</v>
      </c>
      <c r="AI75" s="223">
        <f>IFERROR(IF(RIGHT(VLOOKUP($A75,csapatok!$A:$BL,AI$320,FALSE),5)="Csere",VLOOKUP(LEFT(VLOOKUP($A75,csapatok!$A:$BL,AI$320,FALSE),LEN(VLOOKUP($A75,csapatok!$A:$BL,AI$320,FALSE))-6),'csapat-ranglista'!$A:$FP,AI$321,FALSE)/8,VLOOKUP(VLOOKUP($A75,csapatok!$A:$BL,AI$320,FALSE),'csapat-ranglista'!$A:$FP,AI$321,FALSE)/4),0)</f>
        <v>0</v>
      </c>
      <c r="AJ75" s="223">
        <f>IFERROR(IF(RIGHT(VLOOKUP($A75,csapatok!$A:$BL,AJ$320,FALSE),5)="Csere",VLOOKUP(LEFT(VLOOKUP($A75,csapatok!$A:$BL,AJ$320,FALSE),LEN(VLOOKUP($A75,csapatok!$A:$BL,AJ$320,FALSE))-6),'csapat-ranglista'!$A:$FP,AJ$321,FALSE)/8,VLOOKUP(VLOOKUP($A75,csapatok!$A:$BL,AJ$320,FALSE),'csapat-ranglista'!$A:$FP,AJ$321,FALSE)/2),0)</f>
        <v>0</v>
      </c>
      <c r="AK75" s="223">
        <f>IFERROR(IF(RIGHT(VLOOKUP($A75,csapatok!$A:$CN,AK$320,FALSE),5)="Csere",VLOOKUP(LEFT(VLOOKUP($A75,csapatok!$A:$CN,AK$320,FALSE),LEN(VLOOKUP($A75,csapatok!$A:$CN,AK$320,FALSE))-6),'csapat-ranglista'!$A:$FP,AK$321,FALSE)/8,VLOOKUP(VLOOKUP($A75,csapatok!$A:$CN,AK$320,FALSE),'csapat-ranglista'!$A:$FP,AK$321,FALSE)/4),0)</f>
        <v>0</v>
      </c>
      <c r="AL75" s="223">
        <f>IFERROR(IF(RIGHT(VLOOKUP($A75,csapatok!$A:$CN,AL$320,FALSE),5)="Csere",VLOOKUP(LEFT(VLOOKUP($A75,csapatok!$A:$CN,AL$320,FALSE),LEN(VLOOKUP($A75,csapatok!$A:$CN,AL$320,FALSE))-6),'csapat-ranglista'!$A:$FP,AL$321,FALSE)/8,VLOOKUP(VLOOKUP($A75,csapatok!$A:$CN,AL$320,FALSE),'csapat-ranglista'!$A:$FP,AL$321,FALSE)/4),0)</f>
        <v>0</v>
      </c>
      <c r="AM75" s="223">
        <f>IFERROR(IF(RIGHT(VLOOKUP($A75,csapatok!$A:$CN,AM$320,FALSE),5)="Csere",VLOOKUP(LEFT(VLOOKUP($A75,csapatok!$A:$CN,AM$320,FALSE),LEN(VLOOKUP($A75,csapatok!$A:$CN,AM$320,FALSE))-6),'csapat-ranglista'!$A:$FP,AM$321,FALSE)/8,VLOOKUP(VLOOKUP($A75,csapatok!$A:$CN,AM$320,FALSE),'csapat-ranglista'!$A:$FP,AM$321,FALSE)/4),0)</f>
        <v>0</v>
      </c>
      <c r="AN75" s="223">
        <f>IFERROR(IF(RIGHT(VLOOKUP($A75,csapatok!$A:$CN,AN$320,FALSE),5)="Csere",VLOOKUP(LEFT(VLOOKUP($A75,csapatok!$A:$CN,AN$320,FALSE),LEN(VLOOKUP($A75,csapatok!$A:$CN,AN$320,FALSE))-6),'csapat-ranglista'!$A:$FP,AN$321,FALSE)/8,VLOOKUP(VLOOKUP($A75,csapatok!$A:$CN,AN$320,FALSE),'csapat-ranglista'!$A:$FP,AN$321,FALSE)/4),0)</f>
        <v>0</v>
      </c>
      <c r="AO75" s="223">
        <f>IFERROR(IF(RIGHT(VLOOKUP($A75,csapatok!$A:$CN,AO$320,FALSE),5)="Csere",VLOOKUP(LEFT(VLOOKUP($A75,csapatok!$A:$CN,AO$320,FALSE),LEN(VLOOKUP($A75,csapatok!$A:$CN,AO$320,FALSE))-6),'csapat-ranglista'!$A:$FP,AO$321,FALSE)/8,VLOOKUP(VLOOKUP($A75,csapatok!$A:$CN,AO$320,FALSE),'csapat-ranglista'!$A:$FP,AO$321,FALSE)/4),0)</f>
        <v>0</v>
      </c>
      <c r="AP75" s="223">
        <f>IFERROR(IF(RIGHT(VLOOKUP($A75,csapatok!$A:$CN,AP$320,FALSE),5)="Csere",VLOOKUP(LEFT(VLOOKUP($A75,csapatok!$A:$CN,AP$320,FALSE),LEN(VLOOKUP($A75,csapatok!$A:$CN,AP$320,FALSE))-6),'csapat-ranglista'!$A:$FP,AP$321,FALSE)/8,VLOOKUP(VLOOKUP($A75,csapatok!$A:$CN,AP$320,FALSE),'csapat-ranglista'!$A:$FP,AP$321,FALSE)/4),0)</f>
        <v>0</v>
      </c>
      <c r="AQ75" s="223">
        <f>IFERROR(IF(RIGHT(VLOOKUP($A75,csapatok!$A:$CN,AQ$320,FALSE),5)="Csere",VLOOKUP(LEFT(VLOOKUP($A75,csapatok!$A:$CN,AQ$320,FALSE),LEN(VLOOKUP($A75,csapatok!$A:$CN,AQ$320,FALSE))-6),'csapat-ranglista'!$A:$FP,AQ$321,FALSE)/8,VLOOKUP(VLOOKUP($A75,csapatok!$A:$CN,AQ$320,FALSE),'csapat-ranglista'!$A:$FP,AQ$321,FALSE)/4),0)</f>
        <v>0</v>
      </c>
      <c r="AR75" s="223">
        <f>IFERROR(IF(RIGHT(VLOOKUP($A75,csapatok!$A:$CN,AR$320,FALSE),5)="Csere",VLOOKUP(LEFT(VLOOKUP($A75,csapatok!$A:$CN,AR$320,FALSE),LEN(VLOOKUP($A75,csapatok!$A:$CN,AR$320,FALSE))-6),'csapat-ranglista'!$A:$FP,AR$321,FALSE)/8,VLOOKUP(VLOOKUP($A75,csapatok!$A:$CN,AR$320,FALSE),'csapat-ranglista'!$A:$FP,AR$321,FALSE)/4),0)</f>
        <v>0</v>
      </c>
      <c r="AS75" s="223">
        <f>IFERROR(IF(RIGHT(VLOOKUP($A75,csapatok!$A:$CN,AS$320,FALSE),5)="Csere",VLOOKUP(LEFT(VLOOKUP($A75,csapatok!$A:$CN,AS$320,FALSE),LEN(VLOOKUP($A75,csapatok!$A:$CN,AS$320,FALSE))-6),'csapat-ranglista'!$A:$FP,AS$321,FALSE)/8,VLOOKUP(VLOOKUP($A75,csapatok!$A:$CN,AS$320,FALSE),'csapat-ranglista'!$A:$FP,AS$321,FALSE)/4),0)</f>
        <v>0</v>
      </c>
      <c r="AT75" s="223">
        <f>IFERROR(IF(RIGHT(VLOOKUP($A75,csapatok!$A:$CN,AT$320,FALSE),5)="Csere",VLOOKUP(LEFT(VLOOKUP($A75,csapatok!$A:$CN,AT$320,FALSE),LEN(VLOOKUP($A75,csapatok!$A:$CN,AT$320,FALSE))-6),'csapat-ranglista'!$A:$FP,AT$321,FALSE)/8,VLOOKUP(VLOOKUP($A75,csapatok!$A:$CN,AT$320,FALSE),'csapat-ranglista'!$A:$FP,AT$321,FALSE)/4),0)</f>
        <v>0</v>
      </c>
      <c r="AU75" s="223">
        <f>IFERROR(IF(RIGHT(VLOOKUP($A75,csapatok!$A:$CN,AU$320,FALSE),5)="Csere",VLOOKUP(LEFT(VLOOKUP($A75,csapatok!$A:$CN,AU$320,FALSE),LEN(VLOOKUP($A75,csapatok!$A:$CN,AU$320,FALSE))-6),'csapat-ranglista'!$A:$FP,AU$321,FALSE)/8,VLOOKUP(VLOOKUP($A75,csapatok!$A:$CN,AU$320,FALSE),'csapat-ranglista'!$A:$FP,AU$321,FALSE)/4),0)</f>
        <v>0</v>
      </c>
      <c r="AV75" s="223">
        <f>IFERROR(IF(RIGHT(VLOOKUP($A75,csapatok!$A:$CN,AV$320,FALSE),5)="Csere",VLOOKUP(LEFT(VLOOKUP($A75,csapatok!$A:$CN,AV$320,FALSE),LEN(VLOOKUP($A75,csapatok!$A:$CN,AV$320,FALSE))-6),'csapat-ranglista'!$A:$FP,AV$321,FALSE)/8,VLOOKUP(VLOOKUP($A75,csapatok!$A:$CN,AV$320,FALSE),'csapat-ranglista'!$A:$FP,AV$321,FALSE)/4),0)</f>
        <v>0</v>
      </c>
      <c r="AW75" s="223">
        <f>IFERROR(IF(RIGHT(VLOOKUP($A75,csapatok!$A:$CN,AW$320,FALSE),5)="Csere",VLOOKUP(LEFT(VLOOKUP($A75,csapatok!$A:$CN,AW$320,FALSE),LEN(VLOOKUP($A75,csapatok!$A:$CN,AW$320,FALSE))-6),'csapat-ranglista'!$A:$FP,AW$321,FALSE)/8,VLOOKUP(VLOOKUP($A75,csapatok!$A:$CN,AW$320,FALSE),'csapat-ranglista'!$A:$FP,AW$321,FALSE)/4),0)</f>
        <v>0</v>
      </c>
      <c r="AX75" s="223">
        <f>IFERROR(IF(RIGHT(VLOOKUP($A75,csapatok!$A:$CN,AX$320,FALSE),5)="Csere",VLOOKUP(LEFT(VLOOKUP($A75,csapatok!$A:$CN,AX$320,FALSE),LEN(VLOOKUP($A75,csapatok!$A:$CN,AX$320,FALSE))-6),'csapat-ranglista'!$A:$FP,AX$321,FALSE)/8,VLOOKUP(VLOOKUP($A75,csapatok!$A:$CN,AX$320,FALSE),'csapat-ranglista'!$A:$FP,AX$321,FALSE)/4),0)</f>
        <v>0</v>
      </c>
      <c r="AY75" s="223">
        <f>IFERROR(IF(RIGHT(VLOOKUP($A75,csapatok!$A:$NN,AY$320,FALSE),5)="Csere",VLOOKUP(LEFT(VLOOKUP($A75,csapatok!$A:$NN,AY$320,FALSE),LEN(VLOOKUP($A75,csapatok!$A:$NN,AY$320,FALSE))-6),'csapat-ranglista'!$A:$FP,AY$321,FALSE)/8,VLOOKUP(VLOOKUP($A75,csapatok!$A:$NN,AY$320,FALSE),'csapat-ranglista'!$A:$FP,AY$321,FALSE)/4),0)</f>
        <v>0</v>
      </c>
      <c r="AZ75" s="223">
        <f>IFERROR(IF(RIGHT(VLOOKUP($A75,csapatok!$A:$NN,AZ$320,FALSE),5)="Csere",VLOOKUP(LEFT(VLOOKUP($A75,csapatok!$A:$NN,AZ$320,FALSE),LEN(VLOOKUP($A75,csapatok!$A:$NN,AZ$320,FALSE))-6),'csapat-ranglista'!$A:$FP,AZ$321,FALSE)/8,VLOOKUP(VLOOKUP($A75,csapatok!$A:$NN,AZ$320,FALSE),'csapat-ranglista'!$A:$FP,AZ$321,FALSE)/4),0)</f>
        <v>0</v>
      </c>
      <c r="BA75" s="223">
        <f>IFERROR(IF(RIGHT(VLOOKUP($A75,csapatok!$A:$NN,BA$320,FALSE),5)="Csere",VLOOKUP(LEFT(VLOOKUP($A75,csapatok!$A:$NN,BA$320,FALSE),LEN(VLOOKUP($A75,csapatok!$A:$NN,BA$320,FALSE))-6),'csapat-ranglista'!$A:$FP,BA$321,FALSE)/8,VLOOKUP(VLOOKUP($A75,csapatok!$A:$NN,BA$320,FALSE),'csapat-ranglista'!$A:$FP,BA$321,FALSE)/4),0)</f>
        <v>0</v>
      </c>
      <c r="BB75" s="223">
        <f>IFERROR(IF(RIGHT(VLOOKUP($A75,csapatok!$A:$NN,BB$320,FALSE),5)="Csere",VLOOKUP(LEFT(VLOOKUP($A75,csapatok!$A:$NN,BB$320,FALSE),LEN(VLOOKUP($A75,csapatok!$A:$NN,BB$320,FALSE))-6),'csapat-ranglista'!$A:$FP,BB$321,FALSE)/8,VLOOKUP(VLOOKUP($A75,csapatok!$A:$NN,BB$320,FALSE),'csapat-ranglista'!$A:$FP,BB$321,FALSE)/4),0)</f>
        <v>0</v>
      </c>
      <c r="BC75" s="224">
        <f>versenyek!$ES$11*IFERROR(VLOOKUP(VLOOKUP($A75,versenyek!ER:ET,3,FALSE),szabalyok!$A$16:$B$23,2,FALSE)/4,0)</f>
        <v>0</v>
      </c>
      <c r="BD75" s="224">
        <f>versenyek!$EV$11*IFERROR(VLOOKUP(VLOOKUP($A75,versenyek!EU:EW,3,FALSE),szabalyok!$A$16:$B$23,2,FALSE)/4,0)</f>
        <v>0</v>
      </c>
      <c r="BE75" s="223">
        <f>IFERROR(IF(RIGHT(VLOOKUP($A75,csapatok!$A:$NN,BE$320,FALSE),5)="Csere",VLOOKUP(LEFT(VLOOKUP($A75,csapatok!$A:$NN,BE$320,FALSE),LEN(VLOOKUP($A75,csapatok!$A:$NN,BE$320,FALSE))-6),'csapat-ranglista'!$A:$FP,BE$321,FALSE)/8,VLOOKUP(VLOOKUP($A75,csapatok!$A:$NN,BE$320,FALSE),'csapat-ranglista'!$A:$FP,BE$321,FALSE)/4),0)</f>
        <v>0</v>
      </c>
      <c r="BF75" s="223">
        <f>IFERROR(IF(RIGHT(VLOOKUP($A75,csapatok!$A:$NN,BF$320,FALSE),5)="Csere",VLOOKUP(LEFT(VLOOKUP($A75,csapatok!$A:$NN,BF$320,FALSE),LEN(VLOOKUP($A75,csapatok!$A:$NN,BF$320,FALSE))-6),'csapat-ranglista'!$A:$FP,BF$321,FALSE)/8,VLOOKUP(VLOOKUP($A75,csapatok!$A:$NN,BF$320,FALSE),'csapat-ranglista'!$A:$FP,BF$321,FALSE)/4),0)</f>
        <v>0</v>
      </c>
      <c r="BG75" s="223">
        <f>IFERROR(IF(RIGHT(VLOOKUP($A75,csapatok!$A:$NN,BG$320,FALSE),5)="Csere",VLOOKUP(LEFT(VLOOKUP($A75,csapatok!$A:$NN,BG$320,FALSE),LEN(VLOOKUP($A75,csapatok!$A:$NN,BG$320,FALSE))-6),'csapat-ranglista'!$A:$FP,BG$321,FALSE)/8,VLOOKUP(VLOOKUP($A75,csapatok!$A:$NN,BG$320,FALSE),'csapat-ranglista'!$A:$FP,BG$321,FALSE)/4),0)</f>
        <v>0</v>
      </c>
      <c r="BH75" s="223">
        <f>IFERROR(IF(RIGHT(VLOOKUP($A75,csapatok!$A:$NN,BH$320,FALSE),5)="Csere",VLOOKUP(LEFT(VLOOKUP($A75,csapatok!$A:$NN,BH$320,FALSE),LEN(VLOOKUP($A75,csapatok!$A:$NN,BH$320,FALSE))-6),'csapat-ranglista'!$A:$FP,BH$321,FALSE)/8,VLOOKUP(VLOOKUP($A75,csapatok!$A:$NN,BH$320,FALSE),'csapat-ranglista'!$A:$FP,BH$321,FALSE)/4),0)</f>
        <v>0</v>
      </c>
      <c r="BI75" s="223">
        <f>IFERROR(IF(RIGHT(VLOOKUP($A75,csapatok!$A:$NN,BI$320,FALSE),5)="Csere",VLOOKUP(LEFT(VLOOKUP($A75,csapatok!$A:$NN,BI$320,FALSE),LEN(VLOOKUP($A75,csapatok!$A:$NN,BI$320,FALSE))-6),'csapat-ranglista'!$A:$FP,BI$321,FALSE)/8,VLOOKUP(VLOOKUP($A75,csapatok!$A:$NN,BI$320,FALSE),'csapat-ranglista'!$A:$FP,BI$321,FALSE)/4),0)</f>
        <v>0</v>
      </c>
      <c r="BJ75" s="223">
        <f>IFERROR(IF(RIGHT(VLOOKUP($A75,csapatok!$A:$NN,BJ$320,FALSE),5)="Csere",VLOOKUP(LEFT(VLOOKUP($A75,csapatok!$A:$NN,BJ$320,FALSE),LEN(VLOOKUP($A75,csapatok!$A:$NN,BJ$320,FALSE))-6),'csapat-ranglista'!$A:$FP,BJ$321,FALSE)/8,VLOOKUP(VLOOKUP($A75,csapatok!$A:$NN,BJ$320,FALSE),'csapat-ranglista'!$A:$FP,BJ$321,FALSE)/4),0)</f>
        <v>0</v>
      </c>
      <c r="BK75" s="223">
        <f>IFERROR(IF(RIGHT(VLOOKUP($A75,csapatok!$A:$NN,BK$320,FALSE),5)="Csere",VLOOKUP(LEFT(VLOOKUP($A75,csapatok!$A:$NN,BK$320,FALSE),LEN(VLOOKUP($A75,csapatok!$A:$NN,BK$320,FALSE))-6),'csapat-ranglista'!$A:$FP,BK$321,FALSE)/8,VLOOKUP(VLOOKUP($A75,csapatok!$A:$NN,BK$320,FALSE),'csapat-ranglista'!$A:$FP,BK$321,FALSE)/4),0)</f>
        <v>0</v>
      </c>
      <c r="BL75" s="223">
        <f>IFERROR(IF(RIGHT(VLOOKUP($A75,csapatok!$A:$NN,BL$320,FALSE),5)="Csere",VLOOKUP(LEFT(VLOOKUP($A75,csapatok!$A:$NN,BL$320,FALSE),LEN(VLOOKUP($A75,csapatok!$A:$NN,BL$320,FALSE))-6),'csapat-ranglista'!$A:$FP,BL$321,FALSE)/8,VLOOKUP(VLOOKUP($A75,csapatok!$A:$NN,BL$320,FALSE),'csapat-ranglista'!$A:$FP,BL$321,FALSE)/4),0)</f>
        <v>0</v>
      </c>
      <c r="BM75" s="223">
        <f>IFERROR(IF(RIGHT(VLOOKUP($A75,csapatok!$A:$NN,BM$320,FALSE),5)="Csere",VLOOKUP(LEFT(VLOOKUP($A75,csapatok!$A:$NN,BM$320,FALSE),LEN(VLOOKUP($A75,csapatok!$A:$NN,BM$320,FALSE))-6),'csapat-ranglista'!$A:$FP,BM$321,FALSE)/8,VLOOKUP(VLOOKUP($A75,csapatok!$A:$NN,BM$320,FALSE),'csapat-ranglista'!$A:$FP,BM$321,FALSE)/4),0)</f>
        <v>0</v>
      </c>
      <c r="BN75" s="223">
        <f>IFERROR(IF(RIGHT(VLOOKUP($A75,csapatok!$A:$NN,BN$320,FALSE),5)="Csere",VLOOKUP(LEFT(VLOOKUP($A75,csapatok!$A:$NN,BN$320,FALSE),LEN(VLOOKUP($A75,csapatok!$A:$NN,BN$320,FALSE))-6),'csapat-ranglista'!$A:$FP,BN$321,FALSE)/8,VLOOKUP(VLOOKUP($A75,csapatok!$A:$NN,BN$320,FALSE),'csapat-ranglista'!$A:$FP,BN$321,FALSE)/4),0)</f>
        <v>0</v>
      </c>
      <c r="BO75" s="223">
        <f>IFERROR(IF(RIGHT(VLOOKUP($A75,csapatok!$A:$NN,BO$320,FALSE),5)="Csere",VLOOKUP(LEFT(VLOOKUP($A75,csapatok!$A:$NN,BO$320,FALSE),LEN(VLOOKUP($A75,csapatok!$A:$NN,BO$320,FALSE))-6),'csapat-ranglista'!$A:$FP,BO$321,FALSE)/8,VLOOKUP(VLOOKUP($A75,csapatok!$A:$NN,BO$320,FALSE),'csapat-ranglista'!$A:$FP,BO$321,FALSE)/4),0)</f>
        <v>0</v>
      </c>
      <c r="BP75" s="223">
        <f>IFERROR(IF(RIGHT(VLOOKUP($A75,csapatok!$A:$NN,BP$320,FALSE),5)="Csere",VLOOKUP(LEFT(VLOOKUP($A75,csapatok!$A:$NN,BP$320,FALSE),LEN(VLOOKUP($A75,csapatok!$A:$NN,BP$320,FALSE))-6),'csapat-ranglista'!$A:$FP,BP$321,FALSE)/8,VLOOKUP(VLOOKUP($A75,csapatok!$A:$NN,BP$320,FALSE),'csapat-ranglista'!$A:$FP,BP$321,FALSE)/4),0)</f>
        <v>0</v>
      </c>
      <c r="BQ75" s="223">
        <f>IFERROR(IF(RIGHT(VLOOKUP($A75,csapatok!$A:$NN,BQ$320,FALSE),5)="Csere",VLOOKUP(LEFT(VLOOKUP($A75,csapatok!$A:$NN,BQ$320,FALSE),LEN(VLOOKUP($A75,csapatok!$A:$NN,BQ$320,FALSE))-6),'csapat-ranglista'!$A:$FP,BQ$321,FALSE)/8,VLOOKUP(VLOOKUP($A75,csapatok!$A:$NN,BQ$320,FALSE),'csapat-ranglista'!$A:$FP,BQ$321,FALSE)/4),0)</f>
        <v>0</v>
      </c>
      <c r="BR75" s="223">
        <f>IFERROR(IF(RIGHT(VLOOKUP($A75,csapatok!$A:$NN,BR$320,FALSE),5)="Csere",VLOOKUP(LEFT(VLOOKUP($A75,csapatok!$A:$NN,BR$320,FALSE),LEN(VLOOKUP($A75,csapatok!$A:$NN,BR$320,FALSE))-6),'csapat-ranglista'!$A:$FP,BR$321,FALSE)/8,VLOOKUP(VLOOKUP($A75,csapatok!$A:$NN,BR$320,FALSE),'csapat-ranglista'!$A:$FP,BR$321,FALSE)/4),0)</f>
        <v>0</v>
      </c>
      <c r="BS75" s="223">
        <f>IFERROR(IF(RIGHT(VLOOKUP($A75,csapatok!$A:$NN,BS$320,FALSE),5)="Csere",VLOOKUP(LEFT(VLOOKUP($A75,csapatok!$A:$NN,BS$320,FALSE),LEN(VLOOKUP($A75,csapatok!$A:$NN,BS$320,FALSE))-6),'csapat-ranglista'!$A:$FP,BS$321,FALSE)/8,VLOOKUP(VLOOKUP($A75,csapatok!$A:$NN,BS$320,FALSE),'csapat-ranglista'!$A:$FP,BS$321,FALSE)/4),0)</f>
        <v>0</v>
      </c>
      <c r="BT75" s="223">
        <f>IFERROR(IF(RIGHT(VLOOKUP($A75,csapatok!$A:$NN,BT$320,FALSE),5)="Csere",VLOOKUP(LEFT(VLOOKUP($A75,csapatok!$A:$NN,BT$320,FALSE),LEN(VLOOKUP($A75,csapatok!$A:$NN,BT$320,FALSE))-6),'csapat-ranglista'!$A:$FP,BT$321,FALSE)/8,VLOOKUP(VLOOKUP($A75,csapatok!$A:$NN,BT$320,FALSE),'csapat-ranglista'!$A:$FP,BT$321,FALSE)/4),0)</f>
        <v>0</v>
      </c>
      <c r="BU75" s="223">
        <f>IFERROR(IF(RIGHT(VLOOKUP($A75,csapatok!$A:$NN,BU$320,FALSE),5)="Csere",VLOOKUP(LEFT(VLOOKUP($A75,csapatok!$A:$NN,BU$320,FALSE),LEN(VLOOKUP($A75,csapatok!$A:$NN,BU$320,FALSE))-6),'csapat-ranglista'!$A:$FP,BU$321,FALSE)/8,VLOOKUP(VLOOKUP($A75,csapatok!$A:$NN,BU$320,FALSE),'csapat-ranglista'!$A:$FP,BU$321,FALSE)/4),0)</f>
        <v>0</v>
      </c>
      <c r="BV75" s="223">
        <f>IFERROR(IF(RIGHT(VLOOKUP($A75,csapatok!$A:$NN,BV$320,FALSE),5)="Csere",VLOOKUP(LEFT(VLOOKUP($A75,csapatok!$A:$NN,BV$320,FALSE),LEN(VLOOKUP($A75,csapatok!$A:$NN,BV$320,FALSE))-6),'csapat-ranglista'!$A:$FP,BV$321,FALSE)/8,VLOOKUP(VLOOKUP($A75,csapatok!$A:$NN,BV$320,FALSE),'csapat-ranglista'!$A:$FP,BV$321,FALSE)/4),0)</f>
        <v>0</v>
      </c>
      <c r="BW75" s="223">
        <f>IFERROR(IF(RIGHT(VLOOKUP($A75,csapatok!$A:$NN,BW$320,FALSE),5)="Csere",VLOOKUP(LEFT(VLOOKUP($A75,csapatok!$A:$NN,BW$320,FALSE),LEN(VLOOKUP($A75,csapatok!$A:$NN,BW$320,FALSE))-6),'csapat-ranglista'!$A:$FP,BW$321,FALSE)/8,VLOOKUP(VLOOKUP($A75,csapatok!$A:$NN,BW$320,FALSE),'csapat-ranglista'!$A:$FP,BW$321,FALSE)/4),0)</f>
        <v>0</v>
      </c>
      <c r="BX75" s="223">
        <f>IFERROR(IF(RIGHT(VLOOKUP($A75,csapatok!$A:$NN,BX$320,FALSE),5)="Csere",VLOOKUP(LEFT(VLOOKUP($A75,csapatok!$A:$NN,BX$320,FALSE),LEN(VLOOKUP($A75,csapatok!$A:$NN,BX$320,FALSE))-6),'csapat-ranglista'!$A:$FP,BX$321,FALSE)/8,VLOOKUP(VLOOKUP($A75,csapatok!$A:$NN,BX$320,FALSE),'csapat-ranglista'!$A:$FP,BX$321,FALSE)/4),0)</f>
        <v>0</v>
      </c>
      <c r="BY75" s="223">
        <f>IFERROR(IF(RIGHT(VLOOKUP($A75,csapatok!$A:$NN,BY$320,FALSE),5)="Csere",VLOOKUP(LEFT(VLOOKUP($A75,csapatok!$A:$NN,BY$320,FALSE),LEN(VLOOKUP($A75,csapatok!$A:$NN,BY$320,FALSE))-6),'csapat-ranglista'!$A:$FP,BY$321,FALSE)/8,VLOOKUP(VLOOKUP($A75,csapatok!$A:$NN,BY$320,FALSE),'csapat-ranglista'!$A:$FP,BY$321,FALSE)/4),0)</f>
        <v>0</v>
      </c>
      <c r="BZ75" s="223">
        <f>IFERROR(IF(RIGHT(VLOOKUP($A75,csapatok!$A:$NN,BZ$320,FALSE),5)="Csere",VLOOKUP(LEFT(VLOOKUP($A75,csapatok!$A:$NN,BZ$320,FALSE),LEN(VLOOKUP($A75,csapatok!$A:$NN,BZ$320,FALSE))-6),'csapat-ranglista'!$A:$FP,BZ$321,FALSE)/8,VLOOKUP(VLOOKUP($A75,csapatok!$A:$NN,BZ$320,FALSE),'csapat-ranglista'!$A:$FP,BZ$321,FALSE)/4),0)</f>
        <v>0</v>
      </c>
      <c r="CA75" s="223">
        <f>IFERROR(IF(RIGHT(VLOOKUP($A75,csapatok!$A:$NN,CA$320,FALSE),5)="Csere",VLOOKUP(LEFT(VLOOKUP($A75,csapatok!$A:$NN,CA$320,FALSE),LEN(VLOOKUP($A75,csapatok!$A:$NN,CA$320,FALSE))-6),'csapat-ranglista'!$A:$FP,CA$321,FALSE)/8,VLOOKUP(VLOOKUP($A75,csapatok!$A:$NN,CA$320,FALSE),'csapat-ranglista'!$A:$FP,CA$321,FALSE)/4),0)</f>
        <v>5.187149910553476</v>
      </c>
      <c r="CB75" s="223">
        <f>IFERROR(IF(RIGHT(VLOOKUP($A75,csapatok!$A:$NN,CB$320,FALSE),5)="Csere",VLOOKUP(LEFT(VLOOKUP($A75,csapatok!$A:$NN,CB$320,FALSE),LEN(VLOOKUP($A75,csapatok!$A:$NN,CB$320,FALSE))-6),'csapat-ranglista'!$A:$FP,CB$321,FALSE)/8,VLOOKUP(VLOOKUP($A75,csapatok!$A:$NN,CB$320,FALSE),'csapat-ranglista'!$A:$FP,CB$321,FALSE)/4),0)</f>
        <v>0</v>
      </c>
      <c r="CC75" s="223">
        <f>IFERROR(IF(RIGHT(VLOOKUP($A75,csapatok!$A:$NN,CC$320,FALSE),5)="Csere",VLOOKUP(LEFT(VLOOKUP($A75,csapatok!$A:$NN,CC$320,FALSE),LEN(VLOOKUP($A75,csapatok!$A:$NN,CC$320,FALSE))-6),'csapat-ranglista'!$A:$FP,CC$321,FALSE)/8,VLOOKUP(VLOOKUP($A75,csapatok!$A:$NN,CC$320,FALSE),'csapat-ranglista'!$A:$FP,CC$321,FALSE)/4),0)</f>
        <v>0</v>
      </c>
      <c r="CD75" s="223">
        <f>IFERROR(IF(RIGHT(VLOOKUP($A75,csapatok!$A:$NN,CD$320,FALSE),5)="Csere",VLOOKUP(LEFT(VLOOKUP($A75,csapatok!$A:$NN,CD$320,FALSE),LEN(VLOOKUP($A75,csapatok!$A:$NN,CD$320,FALSE))-6),'csapat-ranglista'!$A:$FP,CD$321,FALSE)/8,VLOOKUP(VLOOKUP($A75,csapatok!$A:$NN,CD$320,FALSE),'csapat-ranglista'!$A:$FP,CD$321,FALSE)/4),0)</f>
        <v>0</v>
      </c>
      <c r="CE75" s="223">
        <f>IFERROR(IF(RIGHT(VLOOKUP($A75,csapatok!$A:$NN,CE$320,FALSE),5)="Csere",VLOOKUP(LEFT(VLOOKUP($A75,csapatok!$A:$NN,CE$320,FALSE),LEN(VLOOKUP($A75,csapatok!$A:$NN,CE$320,FALSE))-6),'csapat-ranglista'!$A:$FP,CE$321,FALSE)/8,VLOOKUP(VLOOKUP($A75,csapatok!$A:$NN,CE$320,FALSE),'csapat-ranglista'!$A:$FP,CE$321,FALSE)/4),0)</f>
        <v>0</v>
      </c>
      <c r="CF75" s="223">
        <f>IFERROR(IF(RIGHT(VLOOKUP($A75,csapatok!$A:$NN,CF$320,FALSE),5)="Csere",VLOOKUP(LEFT(VLOOKUP($A75,csapatok!$A:$NN,CF$320,FALSE),LEN(VLOOKUP($A75,csapatok!$A:$NN,CF$320,FALSE))-6),'csapat-ranglista'!$A:$FP,CF$321,FALSE)/8,VLOOKUP(VLOOKUP($A75,csapatok!$A:$NN,CF$320,FALSE),'csapat-ranglista'!$A:$FP,CF$321,FALSE)/4),0)</f>
        <v>0</v>
      </c>
      <c r="CG75" s="223">
        <f>IFERROR(IF(RIGHT(VLOOKUP($A75,csapatok!$A:$NN,CG$320,FALSE),5)="Csere",VLOOKUP(LEFT(VLOOKUP($A75,csapatok!$A:$NN,CG$320,FALSE),LEN(VLOOKUP($A75,csapatok!$A:$NN,CG$320,FALSE))-6),'csapat-ranglista'!$A:$FP,CG$321,FALSE)/8,VLOOKUP(VLOOKUP($A75,csapatok!$A:$NN,CG$320,FALSE),'csapat-ranglista'!$A:$FP,CG$321,FALSE)/4),0)</f>
        <v>0</v>
      </c>
      <c r="CH75" s="223">
        <f>IFERROR(IF(RIGHT(VLOOKUP($A75,csapatok!$A:$NN,CH$320,FALSE),5)="Csere",VLOOKUP(LEFT(VLOOKUP($A75,csapatok!$A:$NN,CH$320,FALSE),LEN(VLOOKUP($A75,csapatok!$A:$NN,CH$320,FALSE))-6),'csapat-ranglista'!$A:$FP,CH$321,FALSE)/8,VLOOKUP(VLOOKUP($A75,csapatok!$A:$NN,CH$320,FALSE),'csapat-ranglista'!$A:$FP,CH$321,FALSE)/4),0)</f>
        <v>0</v>
      </c>
      <c r="CI75" s="223">
        <f>IFERROR(IF(RIGHT(VLOOKUP($A75,csapatok!$A:$NN,CI$320,FALSE),5)="Csere",VLOOKUP(LEFT(VLOOKUP($A75,csapatok!$A:$NN,CI$320,FALSE),LEN(VLOOKUP($A75,csapatok!$A:$NN,CI$320,FALSE))-6),'csapat-ranglista'!$A:$FP,CI$321,FALSE)/8,VLOOKUP(VLOOKUP($A75,csapatok!$A:$NN,CI$320,FALSE),'csapat-ranglista'!$A:$FP,CI$321,FALSE)/4),0)</f>
        <v>0</v>
      </c>
      <c r="CJ75" s="224">
        <f>versenyek!$IQ$11*IFERROR(VLOOKUP(VLOOKUP($A75,versenyek!IP:IR,3,FALSE),szabalyok!$A$16:$B$23,2,FALSE)/4,0)</f>
        <v>0</v>
      </c>
      <c r="CK75" s="224">
        <f>versenyek!$IT$11*IFERROR(VLOOKUP(VLOOKUP($A75,versenyek!IS:IU,3,FALSE),szabalyok!$A$16:$B$23,2,FALSE)/4,0)</f>
        <v>0</v>
      </c>
      <c r="CL75" s="223">
        <f>IFERROR(IF(RIGHT(VLOOKUP($A75,csapatok!$A:$NN,CL$320,FALSE),5)="Csere",VLOOKUP(LEFT(VLOOKUP($A75,csapatok!$A:$NN,CL$320,FALSE),LEN(VLOOKUP($A75,csapatok!$A:$NN,CL$320,FALSE))-6),'csapat-ranglista'!$A:$FP,CL$321,FALSE)/8,VLOOKUP(VLOOKUP($A75,csapatok!$A:$NN,CL$320,FALSE),'csapat-ranglista'!$A:$FP,CL$321,FALSE)/4),0)</f>
        <v>0</v>
      </c>
      <c r="CM75" s="223">
        <f>IFERROR(IF(RIGHT(VLOOKUP($A75,csapatok!$A:$NN,CM$320,FALSE),5)="Csere",VLOOKUP(LEFT(VLOOKUP($A75,csapatok!$A:$NN,CM$320,FALSE),LEN(VLOOKUP($A75,csapatok!$A:$NN,CM$320,FALSE))-6),'csapat-ranglista'!$A:$FP,CM$321,FALSE)/8,VLOOKUP(VLOOKUP($A75,csapatok!$A:$NN,CM$320,FALSE),'csapat-ranglista'!$A:$FP,CM$321,FALSE)/4),0)</f>
        <v>0</v>
      </c>
      <c r="CN75" s="223">
        <f>IFERROR(IF(RIGHT(VLOOKUP($A75,csapatok!$A:$NN,CN$320,FALSE),5)="Csere",VLOOKUP(LEFT(VLOOKUP($A75,csapatok!$A:$NN,CN$320,FALSE),LEN(VLOOKUP($A75,csapatok!$A:$NN,CN$320,FALSE))-6),'csapat-ranglista'!$A:$FP,CN$321,FALSE)/8,VLOOKUP(VLOOKUP($A75,csapatok!$A:$NN,CN$320,FALSE),'csapat-ranglista'!$A:$FP,CN$321,FALSE)/4),0)</f>
        <v>0</v>
      </c>
      <c r="CO75" s="223">
        <f>IFERROR(IF(RIGHT(VLOOKUP($A75,csapatok!$A:$NN,CO$320,FALSE),5)="Csere",VLOOKUP(LEFT(VLOOKUP($A75,csapatok!$A:$NN,CO$320,FALSE),LEN(VLOOKUP($A75,csapatok!$A:$NN,CO$320,FALSE))-6),'csapat-ranglista'!$A:$FP,CO$321,FALSE)/8,VLOOKUP(VLOOKUP($A75,csapatok!$A:$NN,CO$320,FALSE),'csapat-ranglista'!$A:$FP,CO$321,FALSE)/4),0)</f>
        <v>0</v>
      </c>
      <c r="CP75" s="223">
        <f>IFERROR(IF(RIGHT(VLOOKUP($A75,csapatok!$A:$NN,CP$320,FALSE),5)="Csere",VLOOKUP(LEFT(VLOOKUP($A75,csapatok!$A:$NN,CP$320,FALSE),LEN(VLOOKUP($A75,csapatok!$A:$NN,CP$320,FALSE))-6),'csapat-ranglista'!$A:$FP,CP$321,FALSE)/8,VLOOKUP(VLOOKUP($A75,csapatok!$A:$NN,CP$320,FALSE),'csapat-ranglista'!$A:$FP,CP$321,FALSE)/4),0)</f>
        <v>0</v>
      </c>
      <c r="CQ75" s="223">
        <f>IFERROR(IF(RIGHT(VLOOKUP($A75,csapatok!$A:$NN,CQ$320,FALSE),5)="Csere",VLOOKUP(LEFT(VLOOKUP($A75,csapatok!$A:$NN,CQ$320,FALSE),LEN(VLOOKUP($A75,csapatok!$A:$NN,CQ$320,FALSE))-6),'csapat-ranglista'!$A:$FP,CQ$321,FALSE)/8,VLOOKUP(VLOOKUP($A75,csapatok!$A:$NN,CQ$320,FALSE),'csapat-ranglista'!$A:$FP,CQ$321,FALSE)/4),0)</f>
        <v>0</v>
      </c>
      <c r="CR75" s="223">
        <f>IFERROR(IF(RIGHT(VLOOKUP($A75,csapatok!$A:$NN,CR$320,FALSE),5)="Csere",VLOOKUP(LEFT(VLOOKUP($A75,csapatok!$A:$NN,CR$320,FALSE),LEN(VLOOKUP($A75,csapatok!$A:$NN,CR$320,FALSE))-6),'csapat-ranglista'!$A:$FP,CR$321,FALSE)/8,VLOOKUP(VLOOKUP($A75,csapatok!$A:$NN,CR$320,FALSE),'csapat-ranglista'!$A:$FP,CR$321,FALSE)/4),0)</f>
        <v>0</v>
      </c>
      <c r="CS75" s="223">
        <f>IFERROR(IF(RIGHT(VLOOKUP($A75,csapatok!$A:$NN,CS$320,FALSE),5)="Csere",VLOOKUP(LEFT(VLOOKUP($A75,csapatok!$A:$NN,CS$320,FALSE),LEN(VLOOKUP($A75,csapatok!$A:$NN,CS$320,FALSE))-6),'csapat-ranglista'!$A:$FP,CS$321,FALSE)/8,VLOOKUP(VLOOKUP($A75,csapatok!$A:$NN,CS$320,FALSE),'csapat-ranglista'!$A:$FP,CS$321,FALSE)/4),0)</f>
        <v>0</v>
      </c>
      <c r="CT75" s="223">
        <f>IFERROR(IF(RIGHT(VLOOKUP($A75,csapatok!$A:$NN,CT$320,FALSE),5)="Csere",VLOOKUP(LEFT(VLOOKUP($A75,csapatok!$A:$NN,CT$320,FALSE),LEN(VLOOKUP($A75,csapatok!$A:$NN,CT$320,FALSE))-6),'csapat-ranglista'!$A:$FP,CT$321,FALSE)/8,VLOOKUP(VLOOKUP($A75,csapatok!$A:$NN,CT$320,FALSE),'csapat-ranglista'!$A:$FP,CT$321,FALSE)/4),0)</f>
        <v>0</v>
      </c>
      <c r="CU75" s="223">
        <f>IFERROR(IF(RIGHT(VLOOKUP($A75,csapatok!$A:$NN,CU$320,FALSE),5)="Csere",VLOOKUP(LEFT(VLOOKUP($A75,csapatok!$A:$NN,CU$320,FALSE),LEN(VLOOKUP($A75,csapatok!$A:$NN,CU$320,FALSE))-6),'csapat-ranglista'!$A:$FP,CU$321,FALSE)/8,VLOOKUP(VLOOKUP($A75,csapatok!$A:$NN,CU$320,FALSE),'csapat-ranglista'!$A:$FP,CU$321,FALSE)/4),0)</f>
        <v>0</v>
      </c>
      <c r="CV75" s="223">
        <f>IFERROR(IF(RIGHT(VLOOKUP($A75,csapatok!$A:$NN,CV$320,FALSE),5)="Csere",VLOOKUP(LEFT(VLOOKUP($A75,csapatok!$A:$NN,CV$320,FALSE),LEN(VLOOKUP($A75,csapatok!$A:$NN,CV$320,FALSE))-6),'csapat-ranglista'!$A:$FP,CV$321,FALSE)/8,VLOOKUP(VLOOKUP($A75,csapatok!$A:$NN,CV$320,FALSE),'csapat-ranglista'!$A:$FP,CV$321,FALSE)/4),0)</f>
        <v>0</v>
      </c>
      <c r="CW75" s="223">
        <f>IFERROR(IF(RIGHT(VLOOKUP($A75,csapatok!$A:$NN,CW$320,FALSE),5)="Csere",VLOOKUP(LEFT(VLOOKUP($A75,csapatok!$A:$NN,CW$320,FALSE),LEN(VLOOKUP($A75,csapatok!$A:$NN,CW$320,FALSE))-6),'csapat-ranglista'!$A:$FP,CW$321,FALSE)/8,VLOOKUP(VLOOKUP($A75,csapatok!$A:$NN,CW$320,FALSE),'csapat-ranglista'!$A:$FP,CW$321,FALSE)/4),0)</f>
        <v>0</v>
      </c>
      <c r="CX75" s="223">
        <f>IFERROR(IF(RIGHT(VLOOKUP($A75,csapatok!$A:$NN,CX$320,FALSE),5)="Csere",VLOOKUP(LEFT(VLOOKUP($A75,csapatok!$A:$NN,CX$320,FALSE),LEN(VLOOKUP($A75,csapatok!$A:$NN,CX$320,FALSE))-6),'csapat-ranglista'!$A:$FP,CX$321,FALSE)/8,VLOOKUP(VLOOKUP($A75,csapatok!$A:$NN,CX$320,FALSE),'csapat-ranglista'!$A:$FP,CX$321,FALSE)/4),0)</f>
        <v>0</v>
      </c>
      <c r="CY75" s="223">
        <f>IFERROR(IF(RIGHT(VLOOKUP($A75,csapatok!$A:$NN,CY$320,FALSE),5)="Csere",VLOOKUP(LEFT(VLOOKUP($A75,csapatok!$A:$NN,CY$320,FALSE),LEN(VLOOKUP($A75,csapatok!$A:$NN,CY$320,FALSE))-6),'csapat-ranglista'!$A:$FP,CY$321,FALSE)/8,VLOOKUP(VLOOKUP($A75,csapatok!$A:$NN,CY$320,FALSE),'csapat-ranglista'!$A:$FP,CY$321,FALSE)/4),0)</f>
        <v>3.584487186356907</v>
      </c>
      <c r="CZ75" s="223">
        <f>IFERROR(IF(RIGHT(VLOOKUP($A75,csapatok!$A:$NN,CZ$320,FALSE),5)="Csere",VLOOKUP(LEFT(VLOOKUP($A75,csapatok!$A:$NN,CZ$320,FALSE),LEN(VLOOKUP($A75,csapatok!$A:$NN,CZ$320,FALSE))-6),'csapat-ranglista'!$A:$FP,CZ$321,FALSE)/8,VLOOKUP(VLOOKUP($A75,csapatok!$A:$NN,CZ$320,FALSE),'csapat-ranglista'!$A:$FP,CZ$321,FALSE)/4),0)</f>
        <v>0</v>
      </c>
      <c r="DA75" s="223">
        <f>IFERROR(IF(RIGHT(VLOOKUP($A75,csapatok!$A:$NN,DA$320,FALSE),5)="Csere",VLOOKUP(LEFT(VLOOKUP($A75,csapatok!$A:$NN,DA$320,FALSE),LEN(VLOOKUP($A75,csapatok!$A:$NN,DA$320,FALSE))-6),'csapat-ranglista'!$A:$FP,DA$321,FALSE)/8,VLOOKUP(VLOOKUP($A75,csapatok!$A:$NN,DA$320,FALSE),'csapat-ranglista'!$A:$FP,DA$321,FALSE)/4),0)</f>
        <v>0</v>
      </c>
      <c r="DB75" s="223">
        <f>IFERROR(IF(RIGHT(VLOOKUP($A75,csapatok!$A:$NN,DB$320,FALSE),5)="Csere",VLOOKUP(LEFT(VLOOKUP($A75,csapatok!$A:$NN,DB$320,FALSE),LEN(VLOOKUP($A75,csapatok!$A:$NN,DB$320,FALSE))-6),'csapat-ranglista'!$A:$FP,DB$321,FALSE)/8,VLOOKUP(VLOOKUP($A75,csapatok!$A:$NN,DB$320,FALSE),'csapat-ranglista'!$A:$FP,DB$321,FALSE)/4),0)</f>
        <v>0</v>
      </c>
      <c r="DC75" s="223">
        <f>IFERROR(IF(RIGHT(VLOOKUP($A75,csapatok!$A:$NN,DC$320,FALSE),5)="Csere",VLOOKUP(LEFT(VLOOKUP($A75,csapatok!$A:$NN,DC$320,FALSE),LEN(VLOOKUP($A75,csapatok!$A:$NN,DC$320,FALSE))-6),'csapat-ranglista'!$A:$FP,DC$321,FALSE)/8,VLOOKUP(VLOOKUP($A75,csapatok!$A:$NN,DC$320,FALSE),'csapat-ranglista'!$A:$FP,DC$321,FALSE)/4),0)</f>
        <v>0</v>
      </c>
      <c r="DD75" s="223">
        <f>IFERROR(IF(RIGHT(VLOOKUP($A75,csapatok!$A:$NN,DD$320,FALSE),5)="Csere",VLOOKUP(LEFT(VLOOKUP($A75,csapatok!$A:$NN,DD$320,FALSE),LEN(VLOOKUP($A75,csapatok!$A:$NN,DD$320,FALSE))-6),'csapat-ranglista'!$A:$FP,DD$321,FALSE)/8,VLOOKUP(VLOOKUP($A75,csapatok!$A:$NN,DD$320,FALSE),'csapat-ranglista'!$A:$FP,DD$321,FALSE)/4),0)</f>
        <v>0</v>
      </c>
      <c r="DE75" s="223">
        <f>IFERROR(IF(RIGHT(VLOOKUP($A75,csapatok!$A:$NN,DE$320,FALSE),5)="Csere",VLOOKUP(LEFT(VLOOKUP($A75,csapatok!$A:$NN,DE$320,FALSE),LEN(VLOOKUP($A75,csapatok!$A:$NN,DE$320,FALSE))-6),'csapat-ranglista'!$A:$FP,DE$321,FALSE)/8,VLOOKUP(VLOOKUP($A75,csapatok!$A:$NN,DE$320,FALSE),'csapat-ranglista'!$A:$FP,DE$321,FALSE)/4),0)</f>
        <v>0</v>
      </c>
      <c r="DF75" s="223">
        <f>IFERROR(IF(RIGHT(VLOOKUP($A75,csapatok!$A:$NN,DF$320,FALSE),5)="Csere",VLOOKUP(LEFT(VLOOKUP($A75,csapatok!$A:$NN,DF$320,FALSE),LEN(VLOOKUP($A75,csapatok!$A:$NN,DF$320,FALSE))-6),'csapat-ranglista'!$A:$FP,DF$321,FALSE)/8,VLOOKUP(VLOOKUP($A75,csapatok!$A:$NN,DF$320,FALSE),'csapat-ranglista'!$A:$FP,DF$321,FALSE)/4),0)</f>
        <v>0</v>
      </c>
      <c r="DG75" s="223">
        <f>IFERROR(IF(RIGHT(VLOOKUP($A75,csapatok!$A:$NN,DG$320,FALSE),5)="Csere",VLOOKUP(LEFT(VLOOKUP($A75,csapatok!$A:$NN,DG$320,FALSE),LEN(VLOOKUP($A75,csapatok!$A:$NN,DG$320,FALSE))-6),'csapat-ranglista'!$A:$FP,DG$321,FALSE)/8,VLOOKUP(VLOOKUP($A75,csapatok!$A:$NN,DG$320,FALSE),'csapat-ranglista'!$A:$FP,DG$321,FALSE)/4),0)</f>
        <v>0</v>
      </c>
      <c r="DH75" s="223">
        <f>IFERROR(IF(RIGHT(VLOOKUP($A75,csapatok!$A:$NN,DH$320,FALSE),5)="Csere",VLOOKUP(LEFT(VLOOKUP($A75,csapatok!$A:$NN,DH$320,FALSE),LEN(VLOOKUP($A75,csapatok!$A:$NN,DH$320,FALSE))-6),'csapat-ranglista'!$A:$FP,DH$321,FALSE)/8,VLOOKUP(VLOOKUP($A75,csapatok!$A:$NN,DH$320,FALSE),'csapat-ranglista'!$A:$FP,DH$321,FALSE)/4),0)</f>
        <v>0</v>
      </c>
      <c r="DI75" s="223">
        <f>IFERROR(IF(RIGHT(VLOOKUP($A75,csapatok!$A:$NN,DI$320,FALSE),5)="Csere",VLOOKUP(LEFT(VLOOKUP($A75,csapatok!$A:$NN,DI$320,FALSE),LEN(VLOOKUP($A75,csapatok!$A:$NN,DI$320,FALSE))-6),'csapat-ranglista'!$A:$FP,DI$321,FALSE)/8,VLOOKUP(VLOOKUP($A75,csapatok!$A:$NN,DI$320,FALSE),'csapat-ranglista'!$A:$FP,DI$321,FALSE)/4),0)</f>
        <v>0</v>
      </c>
      <c r="DJ75" s="223">
        <f>IFERROR(IF(RIGHT(VLOOKUP($A75,csapatok!$A:$NN,DJ$320,FALSE),5)="Csere",VLOOKUP(LEFT(VLOOKUP($A75,csapatok!$A:$NN,DJ$320,FALSE),LEN(VLOOKUP($A75,csapatok!$A:$NN,DJ$320,FALSE))-6),'csapat-ranglista'!$A:$FP,DJ$321,FALSE)/8,VLOOKUP(VLOOKUP($A75,csapatok!$A:$NN,DJ$320,FALSE),'csapat-ranglista'!$A:$FP,DJ$321,FALSE)/4),0)</f>
        <v>0</v>
      </c>
      <c r="DK75" s="223">
        <f>IFERROR(IF(RIGHT(VLOOKUP($A75,csapatok!$A:$NN,DK$320,FALSE),5)="Csere",VLOOKUP(LEFT(VLOOKUP($A75,csapatok!$A:$NN,DK$320,FALSE),LEN(VLOOKUP($A75,csapatok!$A:$NN,DK$320,FALSE))-6),'csapat-ranglista'!$A:$FP,DK$321,FALSE)/8,VLOOKUP(VLOOKUP($A75,csapatok!$A:$NN,DK$320,FALSE),'csapat-ranglista'!$A:$FP,DK$321,FALSE)/4),0)</f>
        <v>0</v>
      </c>
      <c r="DL75" s="223">
        <f>IFERROR(IF(RIGHT(VLOOKUP($A75,csapatok!$A:$NN,DL$320,FALSE),5)="Csere",VLOOKUP(LEFT(VLOOKUP($A75,csapatok!$A:$NN,DL$320,FALSE),LEN(VLOOKUP($A75,csapatok!$A:$NN,DL$320,FALSE))-6),'csapat-ranglista'!$A:$FP,DL$321,FALSE)/8,VLOOKUP(VLOOKUP($A75,csapatok!$A:$NN,DL$320,FALSE),'csapat-ranglista'!$A:$FP,DL$321,FALSE)/4),0)</f>
        <v>8.9177109433450763</v>
      </c>
      <c r="DM75" s="223">
        <f>IFERROR(IF(RIGHT(VLOOKUP($A75,csapatok!$A:$NN,DM$320,FALSE),5)="Csere",VLOOKUP(LEFT(VLOOKUP($A75,csapatok!$A:$NN,DM$320,FALSE),LEN(VLOOKUP($A75,csapatok!$A:$NN,DM$320,FALSE))-6),'csapat-ranglista'!$A:$FP,DM$321,FALSE)/8,VLOOKUP(VLOOKUP($A75,csapatok!$A:$NN,DM$320,FALSE),'csapat-ranglista'!$A:$FP,DM$321,FALSE)/4),0)</f>
        <v>0</v>
      </c>
      <c r="DN75" s="223">
        <f>IFERROR(IF(RIGHT(VLOOKUP($A75,csapatok!$A:$NN,DN$320,FALSE),5)="Csere",VLOOKUP(LEFT(VLOOKUP($A75,csapatok!$A:$NN,DN$320,FALSE),LEN(VLOOKUP($A75,csapatok!$A:$NN,DN$320,FALSE))-6),'csapat-ranglista'!$A:$FP,DN$321,FALSE)/8,VLOOKUP(VLOOKUP($A75,csapatok!$A:$NN,DN$320,FALSE),'csapat-ranglista'!$A:$FP,DN$321,FALSE)/4),0)</f>
        <v>0</v>
      </c>
      <c r="DO75" s="224">
        <f>versenyek!$MF$11*IFERROR(VLOOKUP(VLOOKUP($A75,versenyek!ME:MG,3,FALSE),szabalyok!$A$16:$B$23,2,FALSE)/4,0)</f>
        <v>0</v>
      </c>
      <c r="DP75" s="224">
        <f>versenyek!$MI$11*IFERROR(VLOOKUP(VLOOKUP($A75,versenyek!MH:MJ,3,FALSE),szabalyok!$A$16:$B$23,2,FALSE)/4,0)</f>
        <v>0</v>
      </c>
      <c r="DQ75" s="223">
        <f>IFERROR(IF(RIGHT(VLOOKUP($A75,csapatok!$A:$NN,DQ$320,FALSE),5)="Csere",VLOOKUP(LEFT(VLOOKUP($A75,csapatok!$A:$NN,DQ$320,FALSE),LEN(VLOOKUP($A75,csapatok!$A:$NN,DQ$320,FALSE))-6),'csapat-ranglista'!$A:$FP,DQ$321,FALSE)/8,VLOOKUP(VLOOKUP($A75,csapatok!$A:$NN,DQ$320,FALSE),'csapat-ranglista'!$A:$FP,DQ$321,FALSE)/4),0)</f>
        <v>0</v>
      </c>
      <c r="DR75" s="223">
        <f>IFERROR(IF(RIGHT(VLOOKUP($A75,csapatok!$A:$NN,DR$320,FALSE),5)="Csere",VLOOKUP(LEFT(VLOOKUP($A75,csapatok!$A:$NN,DR$320,FALSE),LEN(VLOOKUP($A75,csapatok!$A:$NN,DR$320,FALSE))-6),'csapat-ranglista'!$A:$FP,DR$321,FALSE)/8,VLOOKUP(VLOOKUP($A75,csapatok!$A:$NN,DR$320,FALSE),'csapat-ranglista'!$A:$FP,DR$321,FALSE)/4),0)</f>
        <v>0</v>
      </c>
      <c r="DS75" s="223">
        <f>IFERROR(IF(RIGHT(VLOOKUP($A75,csapatok!$A:$NN,DS$320,FALSE),5)="Csere",VLOOKUP(LEFT(VLOOKUP($A75,csapatok!$A:$NN,DS$320,FALSE),LEN(VLOOKUP($A75,csapatok!$A:$NN,DS$320,FALSE))-6),'csapat-ranglista'!$A:$FP,DS$321,FALSE)/8,VLOOKUP(VLOOKUP($A75,csapatok!$A:$NN,DS$320,FALSE),'csapat-ranglista'!$A:$FP,DS$321,FALSE)/4),0)</f>
        <v>2.8881340119085626</v>
      </c>
      <c r="DT75" s="223">
        <f>IFERROR(IF(RIGHT(VLOOKUP($A75,csapatok!$A:$NN,DT$320,FALSE),5)="Csere",VLOOKUP(LEFT(VLOOKUP($A75,csapatok!$A:$NN,DT$320,FALSE),LEN(VLOOKUP($A75,csapatok!$A:$NN,DT$320,FALSE))-6),'csapat-ranglista'!$A:$FP,DT$321,FALSE)/8,VLOOKUP(VLOOKUP($A75,csapatok!$A:$NN,DT$320,FALSE),'csapat-ranglista'!$A:$FP,DT$321,FALSE)/4),0)</f>
        <v>0</v>
      </c>
      <c r="DU75" s="223">
        <f>IFERROR(IF(RIGHT(VLOOKUP($A75,csapatok!$A:$NN,DU$320,FALSE),5)="Csere",VLOOKUP(LEFT(VLOOKUP($A75,csapatok!$A:$NN,DU$320,FALSE),LEN(VLOOKUP($A75,csapatok!$A:$NN,DU$320,FALSE))-6),'csapat-ranglista'!$A:$FP,DU$321,FALSE)/8,VLOOKUP(VLOOKUP($A75,csapatok!$A:$NN,DU$320,FALSE),'csapat-ranglista'!$A:$FP,DU$321,FALSE)/4),0)</f>
        <v>0</v>
      </c>
      <c r="DV75" s="223">
        <f>IFERROR(IF(RIGHT(VLOOKUP($A75,csapatok!$A:$NN,DV$320,FALSE),5)="Csere",VLOOKUP(LEFT(VLOOKUP($A75,csapatok!$A:$NN,DV$320,FALSE),LEN(VLOOKUP($A75,csapatok!$A:$NN,DV$320,FALSE))-6),'csapat-ranglista'!$A:$FP,DV$321,FALSE)/8,VLOOKUP(VLOOKUP($A75,csapatok!$A:$NN,DV$320,FALSE),'csapat-ranglista'!$A:$FP,DV$321,FALSE)/4),0)</f>
        <v>0</v>
      </c>
      <c r="DW75" s="223">
        <f>IFERROR(IF(RIGHT(VLOOKUP($A75,csapatok!$A:$NN,DW$320,FALSE),5)="Csere",VLOOKUP(LEFT(VLOOKUP($A75,csapatok!$A:$NN,DW$320,FALSE),LEN(VLOOKUP($A75,csapatok!$A:$NN,DW$320,FALSE))-6),'csapat-ranglista'!$A:$FP,DW$321,FALSE)/8,VLOOKUP(VLOOKUP($A75,csapatok!$A:$NN,DW$320,FALSE),'csapat-ranglista'!$A:$FP,DW$321,FALSE)/4),0)</f>
        <v>0</v>
      </c>
      <c r="DX75" s="223">
        <f>IFERROR(IF(RIGHT(VLOOKUP($A75,csapatok!$A:$NN,DX$320,FALSE),5)="Csere",VLOOKUP(LEFT(VLOOKUP($A75,csapatok!$A:$NN,DX$320,FALSE),LEN(VLOOKUP($A75,csapatok!$A:$NN,DX$320,FALSE))-6),'csapat-ranglista'!$A:$FP,DX$321,FALSE)/8,VLOOKUP(VLOOKUP($A75,csapatok!$A:$NN,DX$320,FALSE),'csapat-ranglista'!$A:$FP,DX$321,FALSE)/4),0)</f>
        <v>0</v>
      </c>
      <c r="DY75" s="223">
        <f>IFERROR(IF(RIGHT(VLOOKUP($A75,csapatok!$A:$NN,DY$320,FALSE),5)="Csere",VLOOKUP(LEFT(VLOOKUP($A75,csapatok!$A:$NN,DY$320,FALSE),LEN(VLOOKUP($A75,csapatok!$A:$NN,DY$320,FALSE))-6),'csapat-ranglista'!$A:$FP,DY$321,FALSE)/8,VLOOKUP(VLOOKUP($A75,csapatok!$A:$NN,DY$320,FALSE),'csapat-ranglista'!$A:$FP,DY$321,FALSE)/4),0)</f>
        <v>0</v>
      </c>
      <c r="DZ75" s="223">
        <f>IFERROR(IF(RIGHT(VLOOKUP($A75,csapatok!$A:$NN,DZ$320,FALSE),5)="Csere",VLOOKUP(LEFT(VLOOKUP($A75,csapatok!$A:$NN,DZ$320,FALSE),LEN(VLOOKUP($A75,csapatok!$A:$NN,DZ$320,FALSE))-6),'csapat-ranglista'!$A:$FP,DZ$321,FALSE)/8,VLOOKUP(VLOOKUP($A75,csapatok!$A:$NN,DZ$320,FALSE),'csapat-ranglista'!$A:$FP,DZ$321,FALSE)/4),0)</f>
        <v>0</v>
      </c>
      <c r="EA75" s="223">
        <f>IFERROR(IF(RIGHT(VLOOKUP($A75,csapatok!$A:$NN,EA$320,FALSE),5)="Csere",VLOOKUP(LEFT(VLOOKUP($A75,csapatok!$A:$NN,EA$320,FALSE),LEN(VLOOKUP($A75,csapatok!$A:$NN,EA$320,FALSE))-6),'csapat-ranglista'!$A:$FP,EA$321,FALSE)/8,VLOOKUP(VLOOKUP($A75,csapatok!$A:$NN,EA$320,FALSE),'csapat-ranglista'!$A:$FP,EA$321,FALSE)/4),0)</f>
        <v>0</v>
      </c>
      <c r="EB75" s="223">
        <f>IFERROR(IF(RIGHT(VLOOKUP($A75,csapatok!$A:$NN,EB$320,FALSE),5)="Csere",VLOOKUP(LEFT(VLOOKUP($A75,csapatok!$A:$NN,EB$320,FALSE),LEN(VLOOKUP($A75,csapatok!$A:$NN,EB$320,FALSE))-6),'csapat-ranglista'!$A:$FP,EB$321,FALSE)/8,VLOOKUP(VLOOKUP($A75,csapatok!$A:$NN,EB$320,FALSE),'csapat-ranglista'!$A:$FP,EB$321,FALSE)/4),0)</f>
        <v>0</v>
      </c>
      <c r="EC75" s="223">
        <f>IFERROR(IF(RIGHT(VLOOKUP($A75,csapatok!$A:$NN,EC$320,FALSE),5)="Csere",VLOOKUP(LEFT(VLOOKUP($A75,csapatok!$A:$NN,EC$320,FALSE),LEN(VLOOKUP($A75,csapatok!$A:$NN,EC$320,FALSE))-6),'csapat-ranglista'!$A:$FP,EC$321,FALSE)/8,VLOOKUP(VLOOKUP($A75,csapatok!$A:$NN,EC$320,FALSE),'csapat-ranglista'!$A:$FP,EC$321,FALSE)/4),0)</f>
        <v>0</v>
      </c>
      <c r="ED75" s="223">
        <f>IFERROR(IF(RIGHT(VLOOKUP($A75,csapatok!$A:$NN,ED$320,FALSE),5)="Csere",VLOOKUP(LEFT(VLOOKUP($A75,csapatok!$A:$NN,ED$320,FALSE),LEN(VLOOKUP($A75,csapatok!$A:$NN,ED$320,FALSE))-6),'csapat-ranglista'!$A:$FP,ED$321,FALSE)/8,VLOOKUP(VLOOKUP($A75,csapatok!$A:$NN,ED$320,FALSE),'csapat-ranglista'!$A:$FP,ED$321,FALSE)/4),0)</f>
        <v>0</v>
      </c>
      <c r="EE75" s="223">
        <f>IFERROR(IF(RIGHT(VLOOKUP($A75,csapatok!$A:$NN,EE$320,FALSE),5)="Csere",VLOOKUP(LEFT(VLOOKUP($A75,csapatok!$A:$NN,EE$320,FALSE),LEN(VLOOKUP($A75,csapatok!$A:$NN,EE$320,FALSE))-6),'csapat-ranglista'!$A:$FP,EE$321,FALSE)/8,VLOOKUP(VLOOKUP($A75,csapatok!$A:$NN,EE$320,FALSE),'csapat-ranglista'!$A:$FP,EE$321,FALSE)/4),0)</f>
        <v>0</v>
      </c>
      <c r="EF75" s="223">
        <f>IFERROR(IF(RIGHT(VLOOKUP($A75,csapatok!$A:$NN,EF$320,FALSE),5)="Csere",VLOOKUP(LEFT(VLOOKUP($A75,csapatok!$A:$NN,EF$320,FALSE),LEN(VLOOKUP($A75,csapatok!$A:$NN,EF$320,FALSE))-6),'csapat-ranglista'!$A:$FP,EF$321,FALSE)/8,VLOOKUP(VLOOKUP($A75,csapatok!$A:$NN,EF$320,FALSE),'csapat-ranglista'!$A:$FP,EF$321,FALSE)/4),0)</f>
        <v>8.3449647666843099</v>
      </c>
      <c r="EG75" s="223">
        <f>IFERROR(IF(RIGHT(VLOOKUP($A75,csapatok!$A:$NN,EG$320,FALSE),5)="Csere",VLOOKUP(LEFT(VLOOKUP($A75,csapatok!$A:$NN,EG$320,FALSE),LEN(VLOOKUP($A75,csapatok!$A:$NN,EG$320,FALSE))-6),'csapat-ranglista'!$A:$FP,EG$321,FALSE)/8,VLOOKUP(VLOOKUP($A75,csapatok!$A:$NN,EG$320,FALSE),'csapat-ranglista'!$A:$FP,EG$321,FALSE)/4),0)</f>
        <v>0</v>
      </c>
      <c r="EH75" s="223">
        <f>IFERROR(IF(RIGHT(VLOOKUP($A75,csapatok!$A:$NN,EH$320,FALSE),5)="Csere",VLOOKUP(LEFT(VLOOKUP($A75,csapatok!$A:$NN,EH$320,FALSE),LEN(VLOOKUP($A75,csapatok!$A:$NN,EH$320,FALSE))-6),'csapat-ranglista'!$A:$FP,EH$321,FALSE)/8,VLOOKUP(VLOOKUP($A75,csapatok!$A:$NN,EH$320,FALSE),'csapat-ranglista'!$A:$FP,EH$321,FALSE)/4),0)</f>
        <v>0</v>
      </c>
      <c r="EI75" s="223">
        <f>IFERROR(IF(RIGHT(VLOOKUP($A75,csapatok!$A:$NN,EI$320,FALSE),5)="Csere",VLOOKUP(LEFT(VLOOKUP($A75,csapatok!$A:$NN,EI$320,FALSE),LEN(VLOOKUP($A75,csapatok!$A:$NN,EI$320,FALSE))-6),'csapat-ranglista'!$A:$FP,EI$321,FALSE)/8,VLOOKUP(VLOOKUP($A75,csapatok!$A:$NN,EI$320,FALSE),'csapat-ranglista'!$A:$FP,EI$321,FALSE)/4),0)</f>
        <v>0</v>
      </c>
      <c r="EJ75" s="223">
        <f>IFERROR(IF(RIGHT(VLOOKUP($A75,csapatok!$A:$NN,EJ$320,FALSE),5)="Csere",VLOOKUP(LEFT(VLOOKUP($A75,csapatok!$A:$NN,EJ$320,FALSE),LEN(VLOOKUP($A75,csapatok!$A:$NN,EJ$320,FALSE))-6),'csapat-ranglista'!$A:$FP,EJ$321,FALSE)/8,VLOOKUP(VLOOKUP($A75,csapatok!$A:$NN,EJ$320,FALSE),'csapat-ranglista'!$A:$FP,EJ$321,FALSE)/4),0)</f>
        <v>0</v>
      </c>
      <c r="EK75" s="223">
        <f>IFERROR(IF(RIGHT(VLOOKUP($A75,csapatok!$A:$NN,EK$320,FALSE),5)="Csere",VLOOKUP(LEFT(VLOOKUP($A75,csapatok!$A:$NN,EK$320,FALSE),LEN(VLOOKUP($A75,csapatok!$A:$NN,EK$320,FALSE))-6),'csapat-ranglista'!$A:$FP,EK$321,FALSE)/8,VLOOKUP(VLOOKUP($A75,csapatok!$A:$NN,EK$320,FALSE),'csapat-ranglista'!$A:$FP,EK$321,FALSE)/4),0)</f>
        <v>0</v>
      </c>
      <c r="EL75" s="223">
        <f>IFERROR(IF(RIGHT(VLOOKUP($A75,csapatok!$A:$NN,EL$320,FALSE),5)="Csere",VLOOKUP(LEFT(VLOOKUP($A75,csapatok!$A:$NN,EL$320,FALSE),LEN(VLOOKUP($A75,csapatok!$A:$NN,EL$320,FALSE))-6),'csapat-ranglista'!$A:$FP,EL$321,FALSE)/8,VLOOKUP(VLOOKUP($A75,csapatok!$A:$NN,EL$320,FALSE),'csapat-ranglista'!$A:$FP,EL$321,FALSE)/4),0)</f>
        <v>0</v>
      </c>
      <c r="EM75" s="223">
        <f>IFERROR(IF(RIGHT(VLOOKUP($A75,csapatok!$A:$NN,EM$320,FALSE),5)="Csere",VLOOKUP(LEFT(VLOOKUP($A75,csapatok!$A:$NN,EM$320,FALSE),LEN(VLOOKUP($A75,csapatok!$A:$NN,EM$320,FALSE))-6),'csapat-ranglista'!$A:$FP,EM$321,FALSE)/8,VLOOKUP(VLOOKUP($A75,csapatok!$A:$NN,EM$320,FALSE),'csapat-ranglista'!$A:$FP,EM$321,FALSE)/4),0)</f>
        <v>0</v>
      </c>
      <c r="EN75" s="223">
        <f>IFERROR(IF(RIGHT(VLOOKUP($A75,csapatok!$A:$NN,EN$320,FALSE),5)="Csere",VLOOKUP(LEFT(VLOOKUP($A75,csapatok!$A:$NN,EN$320,FALSE),LEN(VLOOKUP($A75,csapatok!$A:$NN,EN$320,FALSE))-6),'csapat-ranglista'!$A:$FP,EN$321,FALSE)/8,VLOOKUP(VLOOKUP($A75,csapatok!$A:$NN,EN$320,FALSE),'csapat-ranglista'!$A:$FP,EN$321,FALSE)/4),0)</f>
        <v>2.0703320349303889</v>
      </c>
      <c r="EO75" s="223">
        <f>IFERROR(IF(RIGHT(VLOOKUP($A75,csapatok!$A:$NN,EO$320,FALSE),5)="Csere",VLOOKUP(LEFT(VLOOKUP($A75,csapatok!$A:$NN,EO$320,FALSE),LEN(VLOOKUP($A75,csapatok!$A:$NN,EO$320,FALSE))-6),'csapat-ranglista'!$A:$FP,EO$321,FALSE)/8,VLOOKUP(VLOOKUP($A75,csapatok!$A:$NN,EO$320,FALSE),'csapat-ranglista'!$A:$FP,EO$321,FALSE)/4),0)</f>
        <v>0</v>
      </c>
      <c r="EP75" s="223">
        <f>IFERROR(IF(RIGHT(VLOOKUP($A75,csapatok!$A:$NN,EP$320,FALSE),5)="Csere",VLOOKUP(LEFT(VLOOKUP($A75,csapatok!$A:$NN,EP$320,FALSE),LEN(VLOOKUP($A75,csapatok!$A:$NN,EP$320,FALSE))-6),'csapat-ranglista'!$A:$FP,EP$321,FALSE)/8,VLOOKUP(VLOOKUP($A75,csapatok!$A:$NN,EP$320,FALSE),'csapat-ranglista'!$A:$FP,EP$321,FALSE)/4),0)</f>
        <v>0.87472262882593921</v>
      </c>
      <c r="EQ75" s="223">
        <f>IFERROR(IF(RIGHT(VLOOKUP($A75,csapatok!$A:$NN,EQ$320,FALSE),5)="Csere",VLOOKUP(LEFT(VLOOKUP($A75,csapatok!$A:$NN,EQ$320,FALSE),LEN(VLOOKUP($A75,csapatok!$A:$NN,EQ$320,FALSE))-6),'csapat-ranglista'!$A:$FP,EQ$321,FALSE)/8,VLOOKUP(VLOOKUP($A75,csapatok!$A:$NN,EQ$320,FALSE),'csapat-ranglista'!$A:$FP,EQ$321,FALSE)/4),0)</f>
        <v>0</v>
      </c>
      <c r="ER75" s="223">
        <f>IFERROR(IF(RIGHT(VLOOKUP($A75,csapatok!$A:$NN,ER$320,FALSE),5)="Csere",VLOOKUP(LEFT(VLOOKUP($A75,csapatok!$A:$NN,ER$320,FALSE),LEN(VLOOKUP($A75,csapatok!$A:$NN,ER$320,FALSE))-6),'csapat-ranglista'!$A:$FP,ER$321,FALSE)/8,VLOOKUP(VLOOKUP($A75,csapatok!$A:$NN,ER$320,FALSE),'csapat-ranglista'!$A:$FP,ER$321,FALSE)/4),0)</f>
        <v>0</v>
      </c>
      <c r="ES75" s="223">
        <f>IFERROR(IF(RIGHT(VLOOKUP($A75,csapatok!$A:$NN,ES$320,FALSE),5)="Csere",VLOOKUP(LEFT(VLOOKUP($A75,csapatok!$A:$NN,ES$320,FALSE),LEN(VLOOKUP($A75,csapatok!$A:$NN,ES$320,FALSE))-6),'csapat-ranglista'!$A:$FP,ES$321,FALSE)/8,VLOOKUP(VLOOKUP($A75,csapatok!$A:$NN,ES$320,FALSE),'csapat-ranglista'!$A:$FP,ES$321,FALSE)/4),0)</f>
        <v>0</v>
      </c>
      <c r="ET75" s="223">
        <f>IFERROR(IF(RIGHT(VLOOKUP($A75,csapatok!$A:$NN,ET$320,FALSE),5)="Csere",VLOOKUP(LEFT(VLOOKUP($A75,csapatok!$A:$NN,ET$320,FALSE),LEN(VLOOKUP($A75,csapatok!$A:$NN,ET$320,FALSE))-6),'csapat-ranglista'!$A:$FP,ET$321,FALSE)/8,VLOOKUP(VLOOKUP($A75,csapatok!$A:$NN,ET$320,FALSE),'csapat-ranglista'!$A:$FP,ET$321,FALSE)/4),0)</f>
        <v>0</v>
      </c>
      <c r="EU75" s="223">
        <f>IFERROR(IF(RIGHT(VLOOKUP($A75,csapatok!$A:$NN,EU$320,FALSE),5)="Csere",VLOOKUP(LEFT(VLOOKUP($A75,csapatok!$A:$NN,EU$320,FALSE),LEN(VLOOKUP($A75,csapatok!$A:$NN,EU$320,FALSE))-6),'csapat-ranglista'!$A:$FP,EU$321,FALSE)/8,VLOOKUP(VLOOKUP($A75,csapatok!$A:$NN,EU$320,FALSE),'csapat-ranglista'!$A:$FP,EU$321,FALSE)/4),0)</f>
        <v>0</v>
      </c>
      <c r="EV75" s="223">
        <f>IFERROR(IF(RIGHT(VLOOKUP($A75,csapatok!$A:$NN,EV$320,FALSE),5)="Csere",VLOOKUP(LEFT(VLOOKUP($A75,csapatok!$A:$NN,EV$320,FALSE),LEN(VLOOKUP($A75,csapatok!$A:$NN,EV$320,FALSE))-6),'csapat-ranglista'!$A:$FP,EV$321,FALSE)/8,VLOOKUP(VLOOKUP($A75,csapatok!$A:$NN,EV$320,FALSE),'csapat-ranglista'!$A:$FP,EV$321,FALSE)/4),0)</f>
        <v>0</v>
      </c>
      <c r="EW75" s="223">
        <f>IFERROR(IF(RIGHT(VLOOKUP($A75,csapatok!$A:$NN,EW$320,FALSE),5)="Csere",VLOOKUP(LEFT(VLOOKUP($A75,csapatok!$A:$NN,EW$320,FALSE),LEN(VLOOKUP($A75,csapatok!$A:$NN,EW$320,FALSE))-6),'csapat-ranglista'!$A:$FP,EW$321,FALSE)/8,VLOOKUP(VLOOKUP($A75,csapatok!$A:$NN,EW$320,FALSE),'csapat-ranglista'!$A:$FP,EW$321,FALSE)/4),0)</f>
        <v>0</v>
      </c>
      <c r="EX75" s="223">
        <f>IFERROR(IF(RIGHT(VLOOKUP($A75,csapatok!$A:$NN,EX$320,FALSE),5)="Csere",VLOOKUP(LEFT(VLOOKUP($A75,csapatok!$A:$NN,EX$320,FALSE),LEN(VLOOKUP($A75,csapatok!$A:$NN,EX$320,FALSE))-6),'csapat-ranglista'!$A:$FP,EX$321,FALSE)/8,VLOOKUP(VLOOKUP($A75,csapatok!$A:$NN,EX$320,FALSE),'csapat-ranglista'!$A:$FP,EX$321,FALSE)/4),0)</f>
        <v>0</v>
      </c>
      <c r="EY75" s="223">
        <f>IFERROR(IF(RIGHT(VLOOKUP($A75,csapatok!$A:$NN,EY$320,FALSE),5)="Csere",VLOOKUP(LEFT(VLOOKUP($A75,csapatok!$A:$NN,EY$320,FALSE),LEN(VLOOKUP($A75,csapatok!$A:$NN,EY$320,FALSE))-6),'csapat-ranglista'!$A:$FP,EY$321,FALSE)/8,VLOOKUP(VLOOKUP($A75,csapatok!$A:$NN,EY$320,FALSE),'csapat-ranglista'!$A:$FP,EY$321,FALSE)/4),0)</f>
        <v>0</v>
      </c>
      <c r="EZ75" s="223">
        <f>IFERROR(IF(RIGHT(VLOOKUP($A75,csapatok!$A:$NN,EZ$320,FALSE),5)="Csere",VLOOKUP(LEFT(VLOOKUP($A75,csapatok!$A:$NN,EZ$320,FALSE),LEN(VLOOKUP($A75,csapatok!$A:$NN,EZ$320,FALSE))-6),'csapat-ranglista'!$A:$FP,EZ$321,FALSE)/8,VLOOKUP(VLOOKUP($A75,csapatok!$A:$NN,EZ$320,FALSE),'csapat-ranglista'!$A:$FP,EZ$321,FALSE)/4),0)</f>
        <v>7.9910776711268277</v>
      </c>
      <c r="FA75" s="223">
        <f>IFERROR(IF(RIGHT(VLOOKUP($A75,csapatok!$A:$NN,FA$320,FALSE),5)="Csere",VLOOKUP(LEFT(VLOOKUP($A75,csapatok!$A:$NN,FA$320,FALSE),LEN(VLOOKUP($A75,csapatok!$A:$NN,FA$320,FALSE))-6),'csapat-ranglista'!$A:$FP,FA$321,FALSE)/8,VLOOKUP(VLOOKUP($A75,csapatok!$A:$NN,FA$320,FALSE),'csapat-ranglista'!$A:$FP,FA$321,FALSE)/4),0)</f>
        <v>0</v>
      </c>
      <c r="FB75" s="223">
        <f>IFERROR(IF(RIGHT(VLOOKUP($A75,csapatok!$A:$NN,FB$320,FALSE),5)="Csere",VLOOKUP(LEFT(VLOOKUP($A75,csapatok!$A:$NN,FB$320,FALSE),LEN(VLOOKUP($A75,csapatok!$A:$NN,FB$320,FALSE))-6),'csapat-ranglista'!$A:$FP,FB$321,FALSE)/8,VLOOKUP(VLOOKUP($A75,csapatok!$A:$NN,FB$320,FALSE),'csapat-ranglista'!$A:$FP,FB$321,FALSE)/4),0)</f>
        <v>0</v>
      </c>
      <c r="FC75" s="223">
        <f>IFERROR(IF(RIGHT(VLOOKUP($A75,csapatok!$A:$NN,FC$320,FALSE),5)="Csere",VLOOKUP(LEFT(VLOOKUP($A75,csapatok!$A:$NN,FC$320,FALSE),LEN(VLOOKUP($A75,csapatok!$A:$NN,FC$320,FALSE))-6),'csapat-ranglista'!$A:$FP,FC$321,FALSE)/8,VLOOKUP(VLOOKUP($A75,csapatok!$A:$NN,FC$320,FALSE),'csapat-ranglista'!$A:$FP,FC$321,FALSE)/4),0)</f>
        <v>0</v>
      </c>
      <c r="FD75" s="224">
        <f>versenyek!$QY$11*IFERROR(VLOOKUP(VLOOKUP($A75,versenyek!QX:QZ,3,FALSE),szabalyok!$A$16:$B$23,2,FALSE)/4,0)</f>
        <v>0</v>
      </c>
      <c r="FE75" s="224">
        <f>versenyek!$RB$11*IFERROR(VLOOKUP(VLOOKUP($A75,versenyek!RA:RC,3,FALSE),szabalyok!$A$16:$B$23,2,FALSE)/4,0)</f>
        <v>0</v>
      </c>
      <c r="FF75" s="223">
        <f>IFERROR(IF(RIGHT(VLOOKUP($A75,csapatok!$A:$NN,FF$320,FALSE),5)="Csere",VLOOKUP(LEFT(VLOOKUP($A75,csapatok!$A:$NN,FF$320,FALSE),LEN(VLOOKUP($A75,csapatok!$A:$NN,FF$320,FALSE))-6),'csapat-ranglista'!$A:$FP,FF$321,FALSE)/8,VLOOKUP(VLOOKUP($A75,csapatok!$A:$NN,FF$320,FALSE),'csapat-ranglista'!$A:$FP,FF$321,FALSE)/4),0)</f>
        <v>0</v>
      </c>
      <c r="FG75" s="223">
        <f>IFERROR(IF(RIGHT(VLOOKUP($A75,csapatok!$A:$NN,FG$320,FALSE),5)="Csere",VLOOKUP(LEFT(VLOOKUP($A75,csapatok!$A:$NN,FG$320,FALSE),LEN(VLOOKUP($A75,csapatok!$A:$NN,FG$320,FALSE))-6),'csapat-ranglista'!$A:$FP,FG$321,FALSE)/8,VLOOKUP(VLOOKUP($A75,csapatok!$A:$NN,FG$320,FALSE),'csapat-ranglista'!$A:$FP,FG$321,FALSE)/4),0)</f>
        <v>0</v>
      </c>
      <c r="FH75" s="223">
        <f>IFERROR(IF(RIGHT(VLOOKUP($A75,csapatok!$A:$NN,FH$320,FALSE),5)="Csere",VLOOKUP(LEFT(VLOOKUP($A75,csapatok!$A:$NN,FH$320,FALSE),LEN(VLOOKUP($A75,csapatok!$A:$NN,FH$320,FALSE))-6),'csapat-ranglista'!$A:$FP,FH$321,FALSE)/8,VLOOKUP(VLOOKUP($A75,csapatok!$A:$NN,FH$320,FALSE),'csapat-ranglista'!$A:$FP,FH$321,FALSE)/4),0)</f>
        <v>0</v>
      </c>
      <c r="FI75" s="223">
        <f>IFERROR(IF(RIGHT(VLOOKUP($A75,csapatok!$A:$NN,FI$320,FALSE),5)="Csere",VLOOKUP(LEFT(VLOOKUP($A75,csapatok!$A:$NN,FI$320,FALSE),LEN(VLOOKUP($A75,csapatok!$A:$NN,FI$320,FALSE))-6),'csapat-ranglista'!$A:$FP,FI$321,FALSE)/8,VLOOKUP(VLOOKUP($A75,csapatok!$A:$NN,FI$320,FALSE),'csapat-ranglista'!$A:$FP,FI$321,FALSE)/4),0)</f>
        <v>0</v>
      </c>
      <c r="FJ75" s="223">
        <f>IFERROR(IF(RIGHT(VLOOKUP($A75,csapatok!$A:$NN,FJ$320,FALSE),5)="Csere",VLOOKUP(LEFT(VLOOKUP($A75,csapatok!$A:$NN,FJ$320,FALSE),LEN(VLOOKUP($A75,csapatok!$A:$NN,FJ$320,FALSE))-6),'csapat-ranglista'!$A:$FP,FJ$321,FALSE)/8,VLOOKUP(VLOOKUP($A75,csapatok!$A:$NN,FJ$320,FALSE),'csapat-ranglista'!$A:$FP,FJ$321,FALSE)/4),0)</f>
        <v>0</v>
      </c>
      <c r="FK75" s="223">
        <f>IFERROR(IF(RIGHT(VLOOKUP($A75,csapatok!$A:$NN,FK$320,FALSE),5)="Csere",VLOOKUP(LEFT(VLOOKUP($A75,csapatok!$A:$NN,FK$320,FALSE),LEN(VLOOKUP($A75,csapatok!$A:$NN,FK$320,FALSE))-6),'csapat-ranglista'!$A:$FP,FK$321,FALSE)/8,VLOOKUP(VLOOKUP($A75,csapatok!$A:$NN,FK$320,FALSE),'csapat-ranglista'!$A:$FP,FK$321,FALSE)/4),0)</f>
        <v>0</v>
      </c>
      <c r="FL75" s="223">
        <f>IFERROR(IF(RIGHT(VLOOKUP($A75,csapatok!$A:$NN,FL$320,FALSE),5)="Csere",VLOOKUP(LEFT(VLOOKUP($A75,csapatok!$A:$NN,FL$320,FALSE),LEN(VLOOKUP($A75,csapatok!$A:$NN,FL$320,FALSE))-6),'csapat-ranglista'!$A:$FP,FL$321,FALSE)/8,VLOOKUP(VLOOKUP($A75,csapatok!$A:$NN,FL$320,FALSE),'csapat-ranglista'!$A:$FP,FL$321,FALSE)/4),0)</f>
        <v>0</v>
      </c>
      <c r="FM75" s="223">
        <f>IFERROR(IF(RIGHT(VLOOKUP($A75,csapatok!$A:$NN,FM$320,FALSE),5)="Csere",VLOOKUP(LEFT(VLOOKUP($A75,csapatok!$A:$NN,FM$320,FALSE),LEN(VLOOKUP($A75,csapatok!$A:$NN,FM$320,FALSE))-6),'csapat-ranglista'!$A:$FP,FM$321,FALSE)/8,VLOOKUP(VLOOKUP($A75,csapatok!$A:$NN,FM$320,FALSE),'csapat-ranglista'!$A:$FP,FM$321,FALSE)/4),0)</f>
        <v>0</v>
      </c>
      <c r="FN75" s="223">
        <f>IFERROR(IF(RIGHT(VLOOKUP($A75,csapatok!$A:$NN,FN$320,FALSE),5)="Csere",VLOOKUP(LEFT(VLOOKUP($A75,csapatok!$A:$NN,FN$320,FALSE),LEN(VLOOKUP($A75,csapatok!$A:$NN,FN$320,FALSE))-6),'csapat-ranglista'!$A:$FP,FN$321,FALSE)/8,VLOOKUP(VLOOKUP($A75,csapatok!$A:$NN,FN$320,FALSE),'csapat-ranglista'!$A:$FP,FN$321,FALSE)/4),0)</f>
        <v>0</v>
      </c>
      <c r="FO75" s="223">
        <f>IFERROR(IF(RIGHT(VLOOKUP($A75,csapatok!$A:$NN,FO$320,FALSE),5)="Csere",VLOOKUP(LEFT(VLOOKUP($A75,csapatok!$A:$NN,FO$320,FALSE),LEN(VLOOKUP($A75,csapatok!$A:$NN,FO$320,FALSE))-6),'csapat-ranglista'!$A:$FP,FO$321,FALSE)/8,VLOOKUP(VLOOKUP($A75,csapatok!$A:$NN,FO$320,FALSE),'csapat-ranglista'!$A:$FP,FO$321,FALSE)/4),0)</f>
        <v>0</v>
      </c>
      <c r="FP75" s="223">
        <f>IFERROR(IF(RIGHT(VLOOKUP($A75,csapatok!$A:$NN,FP$320,FALSE),5)="Csere",VLOOKUP(LEFT(VLOOKUP($A75,csapatok!$A:$NN,FP$320,FALSE),LEN(VLOOKUP($A75,csapatok!$A:$NN,FP$320,FALSE))-6),'csapat-ranglista'!$A:$FP,FP$321,FALSE)/8,VLOOKUP(VLOOKUP($A75,csapatok!$A:$NN,FP$320,FALSE),'csapat-ranglista'!$A:$FP,FP$321,FALSE)/4),0)</f>
        <v>0</v>
      </c>
      <c r="FQ75" s="223">
        <f>IFERROR(IF(RIGHT(VLOOKUP($A75,csapatok!$A:$NN,FQ$320,FALSE),5)="Csere",VLOOKUP(LEFT(VLOOKUP($A75,csapatok!$A:$NN,FQ$320,FALSE),LEN(VLOOKUP($A75,csapatok!$A:$NN,FQ$320,FALSE))-6),'csapat-ranglista'!$A:$FP,FQ$321,FALSE)/8,VLOOKUP(VLOOKUP($A75,csapatok!$A:$NN,FQ$320,FALSE),'csapat-ranglista'!$A:$FP,FQ$321,FALSE)/4),0)</f>
        <v>0</v>
      </c>
      <c r="FR75" s="223">
        <f>IFERROR(IF(RIGHT(VLOOKUP($A75,csapatok!$A:$NN,FR$320,FALSE),5)="Csere",VLOOKUP(LEFT(VLOOKUP($A75,csapatok!$A:$NN,FR$320,FALSE),LEN(VLOOKUP($A75,csapatok!$A:$NN,FR$320,FALSE))-6),'csapat-ranglista'!$A:$FP,FR$321,FALSE)/8,VLOOKUP(VLOOKUP($A75,csapatok!$A:$NN,FR$320,FALSE),'csapat-ranglista'!$A:$FP,FR$321,FALSE)/4),0)</f>
        <v>0</v>
      </c>
      <c r="FS75" s="223">
        <f>IFERROR(IF(RIGHT(VLOOKUP($A75,csapatok!$A:$NN,FS$320,FALSE),5)="Csere",VLOOKUP(LEFT(VLOOKUP($A75,csapatok!$A:$NN,FS$320,FALSE),LEN(VLOOKUP($A75,csapatok!$A:$NN,FS$320,FALSE))-6),'csapat-ranglista'!$A:$FP,FS$321,FALSE)/8,VLOOKUP(VLOOKUP($A75,csapatok!$A:$NN,FS$320,FALSE),'csapat-ranglista'!$A:$FP,FS$321,FALSE)/4),0)</f>
        <v>0</v>
      </c>
      <c r="FT75" s="223">
        <f>IFERROR(IF(RIGHT(VLOOKUP($A75,csapatok!$A:$NN,FT$320,FALSE),5)="Csere",VLOOKUP(LEFT(VLOOKUP($A75,csapatok!$A:$NN,FT$320,FALSE),LEN(VLOOKUP($A75,csapatok!$A:$NN,FT$320,FALSE))-6),'csapat-ranglista'!$A:$FP,FT$321,FALSE)/8,VLOOKUP(VLOOKUP($A75,csapatok!$A:$NN,FT$320,FALSE),'csapat-ranglista'!$A:$FP,FT$321,FALSE)/4),0)</f>
        <v>0</v>
      </c>
      <c r="FU75" s="223">
        <f>IFERROR(IF(RIGHT(VLOOKUP($A75,csapatok!$A:$NN,FU$320,FALSE),5)="Csere",VLOOKUP(LEFT(VLOOKUP($A75,csapatok!$A:$NN,FU$320,FALSE),LEN(VLOOKUP($A75,csapatok!$A:$NN,FU$320,FALSE))-6),'csapat-ranglista'!$A:$FP,FU$321,FALSE)/8,VLOOKUP(VLOOKUP($A75,csapatok!$A:$NN,FU$320,FALSE),'csapat-ranglista'!$A:$FP,FU$321,FALSE)/4),0)</f>
        <v>0</v>
      </c>
      <c r="FV75" s="223">
        <f>IFERROR(IF(RIGHT(VLOOKUP($A75,csapatok!$A:$NN,FV$320,FALSE),5)="Csere",VLOOKUP(LEFT(VLOOKUP($A75,csapatok!$A:$NN,FV$320,FALSE),LEN(VLOOKUP($A75,csapatok!$A:$NN,FV$320,FALSE))-6),'csapat-ranglista'!$A:$FP,FV$321,FALSE)/8,VLOOKUP(VLOOKUP($A75,csapatok!$A:$NN,FV$320,FALSE),'csapat-ranglista'!$A:$FP,FV$321,FALSE)/4),0)</f>
        <v>0</v>
      </c>
      <c r="FW75" s="223">
        <f>IFERROR(IF(RIGHT(VLOOKUP($A75,csapatok!$A:$NN,FW$320,FALSE),5)="Csere",VLOOKUP(LEFT(VLOOKUP($A75,csapatok!$A:$NN,FW$320,FALSE),LEN(VLOOKUP($A75,csapatok!$A:$NN,FW$320,FALSE))-6),'csapat-ranglista'!$A:$FP,FW$321,FALSE)/8,VLOOKUP(VLOOKUP($A75,csapatok!$A:$NN,FW$320,FALSE),'csapat-ranglista'!$A:$FP,FW$321,FALSE)/4),0)</f>
        <v>0</v>
      </c>
      <c r="FX75" s="223">
        <f>IFERROR(IF(RIGHT(VLOOKUP($A75,csapatok!$A:$NN,FX$320,FALSE),5)="Csere",VLOOKUP(LEFT(VLOOKUP($A75,csapatok!$A:$NN,FX$320,FALSE),LEN(VLOOKUP($A75,csapatok!$A:$NN,FX$320,FALSE))-6),'csapat-ranglista'!$A:$FP,FX$321,FALSE)/8,VLOOKUP(VLOOKUP($A75,csapatok!$A:$NN,FX$320,FALSE),'csapat-ranglista'!$A:$FP,FX$321,FALSE)/4),0)</f>
        <v>0</v>
      </c>
      <c r="FY75" s="223">
        <f>IFERROR(IF(RIGHT(VLOOKUP($A75,csapatok!$A:$NN,FY$320,FALSE),5)="Csere",VLOOKUP(LEFT(VLOOKUP($A75,csapatok!$A:$NN,FY$320,FALSE),LEN(VLOOKUP($A75,csapatok!$A:$NN,FY$320,FALSE))-6),'csapat-ranglista'!$A:$FP,FY$321,FALSE)/8,VLOOKUP(VLOOKUP($A75,csapatok!$A:$NN,FY$320,FALSE),'csapat-ranglista'!$A:$FP,FY$321,FALSE)/4),0)</f>
        <v>0</v>
      </c>
      <c r="FZ75" s="223">
        <f>IFERROR(IF(RIGHT(VLOOKUP($A75,csapatok!$A:$NN,FZ$320,FALSE),5)="Csere",VLOOKUP(LEFT(VLOOKUP($A75,csapatok!$A:$NN,FZ$320,FALSE),LEN(VLOOKUP($A75,csapatok!$A:$NN,FZ$320,FALSE))-6),'csapat-ranglista'!$A:$FP,FZ$321,FALSE)/8,VLOOKUP(VLOOKUP($A75,csapatok!$A:$NN,FZ$320,FALSE),'csapat-ranglista'!$A:$FP,FZ$321,FALSE)/4),0)</f>
        <v>1.4401215380434342</v>
      </c>
      <c r="GA75" s="223">
        <f>IFERROR(IF(RIGHT(VLOOKUP($A75,csapatok!$A:$NN,GA$320,FALSE),5)="Csere",VLOOKUP(LEFT(VLOOKUP($A75,csapatok!$A:$NN,GA$320,FALSE),LEN(VLOOKUP($A75,csapatok!$A:$NN,GA$320,FALSE))-6),'csapat-ranglista'!$A:$FP,GA$321,FALSE)/8,VLOOKUP(VLOOKUP($A75,csapatok!$A:$NN,GA$320,FALSE),'csapat-ranglista'!$A:$FP,GA$321,FALSE)/4),0)</f>
        <v>0</v>
      </c>
      <c r="GB75" s="223">
        <f>IFERROR(IF(RIGHT(VLOOKUP($A75,csapatok!$A:$NN,GB$320,FALSE),5)="Csere",VLOOKUP(LEFT(VLOOKUP($A75,csapatok!$A:$NN,GB$320,FALSE),LEN(VLOOKUP($A75,csapatok!$A:$NN,GB$320,FALSE))-6),'csapat-ranglista'!$A:$FP,GB$321,FALSE)/8,VLOOKUP(VLOOKUP($A75,csapatok!$A:$NN,GB$320,FALSE),'csapat-ranglista'!$A:$FP,GB$321,FALSE)/4),0)</f>
        <v>0</v>
      </c>
      <c r="GC75" s="223">
        <f>IFERROR(IF(RIGHT(VLOOKUP($A75,csapatok!$A:$NN,GC$320,FALSE),5)="Csere",VLOOKUP(LEFT(VLOOKUP($A75,csapatok!$A:$NN,GC$320,FALSE),LEN(VLOOKUP($A75,csapatok!$A:$NN,GC$320,FALSE))-6),'csapat-ranglista'!$A:$FP,GC$321,FALSE)/8,VLOOKUP(VLOOKUP($A75,csapatok!$A:$NN,GC$320,FALSE),'csapat-ranglista'!$A:$FP,GC$321,FALSE)/4),0)</f>
        <v>0</v>
      </c>
      <c r="GD75" s="247">
        <f>SUM(EQ75:GC75)</f>
        <v>9.4311992091702628</v>
      </c>
    </row>
    <row r="76" spans="1:186">
      <c r="A76" s="32" t="s">
        <v>145</v>
      </c>
      <c r="B76" s="2">
        <v>24000</v>
      </c>
      <c r="C76" s="131" t="str">
        <f>IF(B76=0,"",IF(B76&lt;$C$1,"felnőtt","ifi"))</f>
        <v>felnőtt</v>
      </c>
      <c r="D76" s="32" t="s">
        <v>101</v>
      </c>
      <c r="E76" s="45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3.5993232829997033</v>
      </c>
      <c r="M76" s="32">
        <v>6.1375404996130927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1.7352299073373336</v>
      </c>
      <c r="T76" s="32">
        <v>0</v>
      </c>
      <c r="U76" s="32">
        <v>0</v>
      </c>
      <c r="V76" s="32">
        <v>0</v>
      </c>
      <c r="W76" s="32">
        <v>1.8637636793750882</v>
      </c>
      <c r="X76" s="32">
        <f>IFERROR(IF(RIGHT(VLOOKUP($A76,csapatok!$A:$BL,X$320,FALSE),5)="Csere",VLOOKUP(LEFT(VLOOKUP($A76,csapatok!$A:$BL,X$320,FALSE),LEN(VLOOKUP($A76,csapatok!$A:$BL,X$320,FALSE))-6),'csapat-ranglista'!$A:$FP,X$321,FALSE)/8,VLOOKUP(VLOOKUP($A76,csapatok!$A:$BL,X$320,FALSE),'csapat-ranglista'!$A:$FP,X$321,FALSE)/4),0)</f>
        <v>0</v>
      </c>
      <c r="Y76" s="32">
        <f>IFERROR(IF(RIGHT(VLOOKUP($A76,csapatok!$A:$BL,Y$320,FALSE),5)="Csere",VLOOKUP(LEFT(VLOOKUP($A76,csapatok!$A:$BL,Y$320,FALSE),LEN(VLOOKUP($A76,csapatok!$A:$BL,Y$320,FALSE))-6),'csapat-ranglista'!$A:$FP,Y$321,FALSE)/8,VLOOKUP(VLOOKUP($A76,csapatok!$A:$BL,Y$320,FALSE),'csapat-ranglista'!$A:$FP,Y$321,FALSE)/4),0)</f>
        <v>0</v>
      </c>
      <c r="Z76" s="32">
        <f>IFERROR(IF(RIGHT(VLOOKUP($A76,csapatok!$A:$BL,Z$320,FALSE),5)="Csere",VLOOKUP(LEFT(VLOOKUP($A76,csapatok!$A:$BL,Z$320,FALSE),LEN(VLOOKUP($A76,csapatok!$A:$BL,Z$320,FALSE))-6),'csapat-ranglista'!$A:$FP,Z$321,FALSE)/8,VLOOKUP(VLOOKUP($A76,csapatok!$A:$BL,Z$320,FALSE),'csapat-ranglista'!$A:$FP,Z$321,FALSE)/4),0)</f>
        <v>0</v>
      </c>
      <c r="AA76" s="32">
        <f>IFERROR(IF(RIGHT(VLOOKUP($A76,csapatok!$A:$BL,AA$320,FALSE),5)="Csere",VLOOKUP(LEFT(VLOOKUP($A76,csapatok!$A:$BL,AA$320,FALSE),LEN(VLOOKUP($A76,csapatok!$A:$BL,AA$320,FALSE))-6),'csapat-ranglista'!$A:$FP,AA$321,FALSE)/8,VLOOKUP(VLOOKUP($A76,csapatok!$A:$BL,AA$320,FALSE),'csapat-ranglista'!$A:$FP,AA$321,FALSE)/4),0)</f>
        <v>0</v>
      </c>
      <c r="AB76" s="223">
        <f>IFERROR(IF(RIGHT(VLOOKUP($A76,csapatok!$A:$BL,AB$320,FALSE),5)="Csere",VLOOKUP(LEFT(VLOOKUP($A76,csapatok!$A:$BL,AB$320,FALSE),LEN(VLOOKUP($A76,csapatok!$A:$BL,AB$320,FALSE))-6),'csapat-ranglista'!$A:$FP,AB$321,FALSE)/8,VLOOKUP(VLOOKUP($A76,csapatok!$A:$BL,AB$320,FALSE),'csapat-ranglista'!$A:$FP,AB$321,FALSE)/4),0)</f>
        <v>3.5203061482120992</v>
      </c>
      <c r="AC76" s="223">
        <f>IFERROR(IF(RIGHT(VLOOKUP($A76,csapatok!$A:$BL,AC$320,FALSE),5)="Csere",VLOOKUP(LEFT(VLOOKUP($A76,csapatok!$A:$BL,AC$320,FALSE),LEN(VLOOKUP($A76,csapatok!$A:$BL,AC$320,FALSE))-6),'csapat-ranglista'!$A:$FP,AC$321,FALSE)/8,VLOOKUP(VLOOKUP($A76,csapatok!$A:$BL,AC$320,FALSE),'csapat-ranglista'!$A:$FP,AC$321,FALSE)/4),0)</f>
        <v>0</v>
      </c>
      <c r="AD76" s="223">
        <f>IFERROR(IF(RIGHT(VLOOKUP($A76,csapatok!$A:$BL,AD$320,FALSE),5)="Csere",VLOOKUP(LEFT(VLOOKUP($A76,csapatok!$A:$BL,AD$320,FALSE),LEN(VLOOKUP($A76,csapatok!$A:$BL,AD$320,FALSE))-6),'csapat-ranglista'!$A:$FP,AD$321,FALSE)/8,VLOOKUP(VLOOKUP($A76,csapatok!$A:$BL,AD$320,FALSE),'csapat-ranglista'!$A:$FP,AD$321,FALSE)/4),0)</f>
        <v>0</v>
      </c>
      <c r="AE76" s="223">
        <f>IFERROR(IF(RIGHT(VLOOKUP($A76,csapatok!$A:$BL,AE$320,FALSE),5)="Csere",VLOOKUP(LEFT(VLOOKUP($A76,csapatok!$A:$BL,AE$320,FALSE),LEN(VLOOKUP($A76,csapatok!$A:$BL,AE$320,FALSE))-6),'csapat-ranglista'!$A:$FP,AE$321,FALSE)/8,VLOOKUP(VLOOKUP($A76,csapatok!$A:$BL,AE$320,FALSE),'csapat-ranglista'!$A:$FP,AE$321,FALSE)/4),0)</f>
        <v>0</v>
      </c>
      <c r="AF76" s="223">
        <f>IFERROR(IF(RIGHT(VLOOKUP($A76,csapatok!$A:$BL,AF$320,FALSE),5)="Csere",VLOOKUP(LEFT(VLOOKUP($A76,csapatok!$A:$BL,AF$320,FALSE),LEN(VLOOKUP($A76,csapatok!$A:$BL,AF$320,FALSE))-6),'csapat-ranglista'!$A:$FP,AF$321,FALSE)/8,VLOOKUP(VLOOKUP($A76,csapatok!$A:$BL,AF$320,FALSE),'csapat-ranglista'!$A:$FP,AF$321,FALSE)/4),0)</f>
        <v>0</v>
      </c>
      <c r="AG76" s="223">
        <f>IFERROR(IF(RIGHT(VLOOKUP($A76,csapatok!$A:$BL,AG$320,FALSE),5)="Csere",VLOOKUP(LEFT(VLOOKUP($A76,csapatok!$A:$BL,AG$320,FALSE),LEN(VLOOKUP($A76,csapatok!$A:$BL,AG$320,FALSE))-6),'csapat-ranglista'!$A:$FP,AG$321,FALSE)/8,VLOOKUP(VLOOKUP($A76,csapatok!$A:$BL,AG$320,FALSE),'csapat-ranglista'!$A:$FP,AG$321,FALSE)/4),0)</f>
        <v>0</v>
      </c>
      <c r="AH76" s="223">
        <f>IFERROR(IF(RIGHT(VLOOKUP($A76,csapatok!$A:$BL,AH$320,FALSE),5)="Csere",VLOOKUP(LEFT(VLOOKUP($A76,csapatok!$A:$BL,AH$320,FALSE),LEN(VLOOKUP($A76,csapatok!$A:$BL,AH$320,FALSE))-6),'csapat-ranglista'!$A:$FP,AH$321,FALSE)/8,VLOOKUP(VLOOKUP($A76,csapatok!$A:$BL,AH$320,FALSE),'csapat-ranglista'!$A:$FP,AH$321,FALSE)/4),0)</f>
        <v>0</v>
      </c>
      <c r="AI76" s="223">
        <f>IFERROR(IF(RIGHT(VLOOKUP($A76,csapatok!$A:$BL,AI$320,FALSE),5)="Csere",VLOOKUP(LEFT(VLOOKUP($A76,csapatok!$A:$BL,AI$320,FALSE),LEN(VLOOKUP($A76,csapatok!$A:$BL,AI$320,FALSE))-6),'csapat-ranglista'!$A:$FP,AI$321,FALSE)/8,VLOOKUP(VLOOKUP($A76,csapatok!$A:$BL,AI$320,FALSE),'csapat-ranglista'!$A:$FP,AI$321,FALSE)/4),0)</f>
        <v>0</v>
      </c>
      <c r="AJ76" s="223">
        <f>IFERROR(IF(RIGHT(VLOOKUP($A76,csapatok!$A:$BL,AJ$320,FALSE),5)="Csere",VLOOKUP(LEFT(VLOOKUP($A76,csapatok!$A:$BL,AJ$320,FALSE),LEN(VLOOKUP($A76,csapatok!$A:$BL,AJ$320,FALSE))-6),'csapat-ranglista'!$A:$FP,AJ$321,FALSE)/8,VLOOKUP(VLOOKUP($A76,csapatok!$A:$BL,AJ$320,FALSE),'csapat-ranglista'!$A:$FP,AJ$321,FALSE)/2),0)</f>
        <v>0</v>
      </c>
      <c r="AK76" s="223">
        <f>IFERROR(IF(RIGHT(VLOOKUP($A76,csapatok!$A:$CN,AK$320,FALSE),5)="Csere",VLOOKUP(LEFT(VLOOKUP($A76,csapatok!$A:$CN,AK$320,FALSE),LEN(VLOOKUP($A76,csapatok!$A:$CN,AK$320,FALSE))-6),'csapat-ranglista'!$A:$FP,AK$321,FALSE)/8,VLOOKUP(VLOOKUP($A76,csapatok!$A:$CN,AK$320,FALSE),'csapat-ranglista'!$A:$FP,AK$321,FALSE)/4),0)</f>
        <v>0</v>
      </c>
      <c r="AL76" s="223">
        <f>IFERROR(IF(RIGHT(VLOOKUP($A76,csapatok!$A:$CN,AL$320,FALSE),5)="Csere",VLOOKUP(LEFT(VLOOKUP($A76,csapatok!$A:$CN,AL$320,FALSE),LEN(VLOOKUP($A76,csapatok!$A:$CN,AL$320,FALSE))-6),'csapat-ranglista'!$A:$FP,AL$321,FALSE)/8,VLOOKUP(VLOOKUP($A76,csapatok!$A:$CN,AL$320,FALSE),'csapat-ranglista'!$A:$FP,AL$321,FALSE)/4),0)</f>
        <v>0</v>
      </c>
      <c r="AM76" s="223">
        <f>IFERROR(IF(RIGHT(VLOOKUP($A76,csapatok!$A:$CN,AM$320,FALSE),5)="Csere",VLOOKUP(LEFT(VLOOKUP($A76,csapatok!$A:$CN,AM$320,FALSE),LEN(VLOOKUP($A76,csapatok!$A:$CN,AM$320,FALSE))-6),'csapat-ranglista'!$A:$FP,AM$321,FALSE)/8,VLOOKUP(VLOOKUP($A76,csapatok!$A:$CN,AM$320,FALSE),'csapat-ranglista'!$A:$FP,AM$321,FALSE)/4),0)</f>
        <v>0</v>
      </c>
      <c r="AN76" s="223">
        <f>IFERROR(IF(RIGHT(VLOOKUP($A76,csapatok!$A:$CN,AN$320,FALSE),5)="Csere",VLOOKUP(LEFT(VLOOKUP($A76,csapatok!$A:$CN,AN$320,FALSE),LEN(VLOOKUP($A76,csapatok!$A:$CN,AN$320,FALSE))-6),'csapat-ranglista'!$A:$FP,AN$321,FALSE)/8,VLOOKUP(VLOOKUP($A76,csapatok!$A:$CN,AN$320,FALSE),'csapat-ranglista'!$A:$FP,AN$321,FALSE)/4),0)</f>
        <v>0</v>
      </c>
      <c r="AO76" s="223">
        <f>IFERROR(IF(RIGHT(VLOOKUP($A76,csapatok!$A:$CN,AO$320,FALSE),5)="Csere",VLOOKUP(LEFT(VLOOKUP($A76,csapatok!$A:$CN,AO$320,FALSE),LEN(VLOOKUP($A76,csapatok!$A:$CN,AO$320,FALSE))-6),'csapat-ranglista'!$A:$FP,AO$321,FALSE)/8,VLOOKUP(VLOOKUP($A76,csapatok!$A:$CN,AO$320,FALSE),'csapat-ranglista'!$A:$FP,AO$321,FALSE)/4),0)</f>
        <v>0</v>
      </c>
      <c r="AP76" s="223">
        <f>IFERROR(IF(RIGHT(VLOOKUP($A76,csapatok!$A:$CN,AP$320,FALSE),5)="Csere",VLOOKUP(LEFT(VLOOKUP($A76,csapatok!$A:$CN,AP$320,FALSE),LEN(VLOOKUP($A76,csapatok!$A:$CN,AP$320,FALSE))-6),'csapat-ranglista'!$A:$FP,AP$321,FALSE)/8,VLOOKUP(VLOOKUP($A76,csapatok!$A:$CN,AP$320,FALSE),'csapat-ranglista'!$A:$FP,AP$321,FALSE)/4),0)</f>
        <v>0</v>
      </c>
      <c r="AQ76" s="223">
        <f>IFERROR(IF(RIGHT(VLOOKUP($A76,csapatok!$A:$CN,AQ$320,FALSE),5)="Csere",VLOOKUP(LEFT(VLOOKUP($A76,csapatok!$A:$CN,AQ$320,FALSE),LEN(VLOOKUP($A76,csapatok!$A:$CN,AQ$320,FALSE))-6),'csapat-ranglista'!$A:$FP,AQ$321,FALSE)/8,VLOOKUP(VLOOKUP($A76,csapatok!$A:$CN,AQ$320,FALSE),'csapat-ranglista'!$A:$FP,AQ$321,FALSE)/4),0)</f>
        <v>0</v>
      </c>
      <c r="AR76" s="223">
        <f>IFERROR(IF(RIGHT(VLOOKUP($A76,csapatok!$A:$CN,AR$320,FALSE),5)="Csere",VLOOKUP(LEFT(VLOOKUP($A76,csapatok!$A:$CN,AR$320,FALSE),LEN(VLOOKUP($A76,csapatok!$A:$CN,AR$320,FALSE))-6),'csapat-ranglista'!$A:$FP,AR$321,FALSE)/8,VLOOKUP(VLOOKUP($A76,csapatok!$A:$CN,AR$320,FALSE),'csapat-ranglista'!$A:$FP,AR$321,FALSE)/4),0)</f>
        <v>0</v>
      </c>
      <c r="AS76" s="223">
        <f>IFERROR(IF(RIGHT(VLOOKUP($A76,csapatok!$A:$CN,AS$320,FALSE),5)="Csere",VLOOKUP(LEFT(VLOOKUP($A76,csapatok!$A:$CN,AS$320,FALSE),LEN(VLOOKUP($A76,csapatok!$A:$CN,AS$320,FALSE))-6),'csapat-ranglista'!$A:$FP,AS$321,FALSE)/8,VLOOKUP(VLOOKUP($A76,csapatok!$A:$CN,AS$320,FALSE),'csapat-ranglista'!$A:$FP,AS$321,FALSE)/4),0)</f>
        <v>0</v>
      </c>
      <c r="AT76" s="223">
        <f>IFERROR(IF(RIGHT(VLOOKUP($A76,csapatok!$A:$CN,AT$320,FALSE),5)="Csere",VLOOKUP(LEFT(VLOOKUP($A76,csapatok!$A:$CN,AT$320,FALSE),LEN(VLOOKUP($A76,csapatok!$A:$CN,AT$320,FALSE))-6),'csapat-ranglista'!$A:$FP,AT$321,FALSE)/8,VLOOKUP(VLOOKUP($A76,csapatok!$A:$CN,AT$320,FALSE),'csapat-ranglista'!$A:$FP,AT$321,FALSE)/4),0)</f>
        <v>5.239227200139557</v>
      </c>
      <c r="AU76" s="223">
        <f>IFERROR(IF(RIGHT(VLOOKUP($A76,csapatok!$A:$CN,AU$320,FALSE),5)="Csere",VLOOKUP(LEFT(VLOOKUP($A76,csapatok!$A:$CN,AU$320,FALSE),LEN(VLOOKUP($A76,csapatok!$A:$CN,AU$320,FALSE))-6),'csapat-ranglista'!$A:$FP,AU$321,FALSE)/8,VLOOKUP(VLOOKUP($A76,csapatok!$A:$CN,AU$320,FALSE),'csapat-ranglista'!$A:$FP,AU$321,FALSE)/4),0)</f>
        <v>0</v>
      </c>
      <c r="AV76" s="223">
        <f>IFERROR(IF(RIGHT(VLOOKUP($A76,csapatok!$A:$CN,AV$320,FALSE),5)="Csere",VLOOKUP(LEFT(VLOOKUP($A76,csapatok!$A:$CN,AV$320,FALSE),LEN(VLOOKUP($A76,csapatok!$A:$CN,AV$320,FALSE))-6),'csapat-ranglista'!$A:$FP,AV$321,FALSE)/8,VLOOKUP(VLOOKUP($A76,csapatok!$A:$CN,AV$320,FALSE),'csapat-ranglista'!$A:$FP,AV$321,FALSE)/4),0)</f>
        <v>0</v>
      </c>
      <c r="AW76" s="223">
        <f>IFERROR(IF(RIGHT(VLOOKUP($A76,csapatok!$A:$CN,AW$320,FALSE),5)="Csere",VLOOKUP(LEFT(VLOOKUP($A76,csapatok!$A:$CN,AW$320,FALSE),LEN(VLOOKUP($A76,csapatok!$A:$CN,AW$320,FALSE))-6),'csapat-ranglista'!$A:$FP,AW$321,FALSE)/8,VLOOKUP(VLOOKUP($A76,csapatok!$A:$CN,AW$320,FALSE),'csapat-ranglista'!$A:$FP,AW$321,FALSE)/4),0)</f>
        <v>0</v>
      </c>
      <c r="AX76" s="223">
        <f>IFERROR(IF(RIGHT(VLOOKUP($A76,csapatok!$A:$CN,AX$320,FALSE),5)="Csere",VLOOKUP(LEFT(VLOOKUP($A76,csapatok!$A:$CN,AX$320,FALSE),LEN(VLOOKUP($A76,csapatok!$A:$CN,AX$320,FALSE))-6),'csapat-ranglista'!$A:$FP,AX$321,FALSE)/8,VLOOKUP(VLOOKUP($A76,csapatok!$A:$CN,AX$320,FALSE),'csapat-ranglista'!$A:$FP,AX$321,FALSE)/4),0)</f>
        <v>0</v>
      </c>
      <c r="AY76" s="223">
        <f>IFERROR(IF(RIGHT(VLOOKUP($A76,csapatok!$A:$NN,AY$320,FALSE),5)="Csere",VLOOKUP(LEFT(VLOOKUP($A76,csapatok!$A:$NN,AY$320,FALSE),LEN(VLOOKUP($A76,csapatok!$A:$NN,AY$320,FALSE))-6),'csapat-ranglista'!$A:$FP,AY$321,FALSE)/8,VLOOKUP(VLOOKUP($A76,csapatok!$A:$NN,AY$320,FALSE),'csapat-ranglista'!$A:$FP,AY$321,FALSE)/4),0)</f>
        <v>0</v>
      </c>
      <c r="AZ76" s="223">
        <f>IFERROR(IF(RIGHT(VLOOKUP($A76,csapatok!$A:$NN,AZ$320,FALSE),5)="Csere",VLOOKUP(LEFT(VLOOKUP($A76,csapatok!$A:$NN,AZ$320,FALSE),LEN(VLOOKUP($A76,csapatok!$A:$NN,AZ$320,FALSE))-6),'csapat-ranglista'!$A:$FP,AZ$321,FALSE)/8,VLOOKUP(VLOOKUP($A76,csapatok!$A:$NN,AZ$320,FALSE),'csapat-ranglista'!$A:$FP,AZ$321,FALSE)/4),0)</f>
        <v>0</v>
      </c>
      <c r="BA76" s="223">
        <f>IFERROR(IF(RIGHT(VLOOKUP($A76,csapatok!$A:$NN,BA$320,FALSE),5)="Csere",VLOOKUP(LEFT(VLOOKUP($A76,csapatok!$A:$NN,BA$320,FALSE),LEN(VLOOKUP($A76,csapatok!$A:$NN,BA$320,FALSE))-6),'csapat-ranglista'!$A:$FP,BA$321,FALSE)/8,VLOOKUP(VLOOKUP($A76,csapatok!$A:$NN,BA$320,FALSE),'csapat-ranglista'!$A:$FP,BA$321,FALSE)/4),0)</f>
        <v>0</v>
      </c>
      <c r="BB76" s="223">
        <f>IFERROR(IF(RIGHT(VLOOKUP($A76,csapatok!$A:$NN,BB$320,FALSE),5)="Csere",VLOOKUP(LEFT(VLOOKUP($A76,csapatok!$A:$NN,BB$320,FALSE),LEN(VLOOKUP($A76,csapatok!$A:$NN,BB$320,FALSE))-6),'csapat-ranglista'!$A:$FP,BB$321,FALSE)/8,VLOOKUP(VLOOKUP($A76,csapatok!$A:$NN,BB$320,FALSE),'csapat-ranglista'!$A:$FP,BB$321,FALSE)/4),0)</f>
        <v>0</v>
      </c>
      <c r="BC76" s="224">
        <f>versenyek!$ES$11*IFERROR(VLOOKUP(VLOOKUP($A76,versenyek!ER:ET,3,FALSE),szabalyok!$A$16:$B$23,2,FALSE)/4,0)</f>
        <v>0</v>
      </c>
      <c r="BD76" s="224">
        <f>versenyek!$EV$11*IFERROR(VLOOKUP(VLOOKUP($A76,versenyek!EU:EW,3,FALSE),szabalyok!$A$16:$B$23,2,FALSE)/4,0)</f>
        <v>0</v>
      </c>
      <c r="BE76" s="223">
        <f>IFERROR(IF(RIGHT(VLOOKUP($A76,csapatok!$A:$NN,BE$320,FALSE),5)="Csere",VLOOKUP(LEFT(VLOOKUP($A76,csapatok!$A:$NN,BE$320,FALSE),LEN(VLOOKUP($A76,csapatok!$A:$NN,BE$320,FALSE))-6),'csapat-ranglista'!$A:$FP,BE$321,FALSE)/8,VLOOKUP(VLOOKUP($A76,csapatok!$A:$NN,BE$320,FALSE),'csapat-ranglista'!$A:$FP,BE$321,FALSE)/4),0)</f>
        <v>0</v>
      </c>
      <c r="BF76" s="223">
        <f>IFERROR(IF(RIGHT(VLOOKUP($A76,csapatok!$A:$NN,BF$320,FALSE),5)="Csere",VLOOKUP(LEFT(VLOOKUP($A76,csapatok!$A:$NN,BF$320,FALSE),LEN(VLOOKUP($A76,csapatok!$A:$NN,BF$320,FALSE))-6),'csapat-ranglista'!$A:$FP,BF$321,FALSE)/8,VLOOKUP(VLOOKUP($A76,csapatok!$A:$NN,BF$320,FALSE),'csapat-ranglista'!$A:$FP,BF$321,FALSE)/4),0)</f>
        <v>0</v>
      </c>
      <c r="BG76" s="223">
        <f>IFERROR(IF(RIGHT(VLOOKUP($A76,csapatok!$A:$NN,BG$320,FALSE),5)="Csere",VLOOKUP(LEFT(VLOOKUP($A76,csapatok!$A:$NN,BG$320,FALSE),LEN(VLOOKUP($A76,csapatok!$A:$NN,BG$320,FALSE))-6),'csapat-ranglista'!$A:$FP,BG$321,FALSE)/8,VLOOKUP(VLOOKUP($A76,csapatok!$A:$NN,BG$320,FALSE),'csapat-ranglista'!$A:$FP,BG$321,FALSE)/4),0)</f>
        <v>0</v>
      </c>
      <c r="BH76" s="223">
        <f>IFERROR(IF(RIGHT(VLOOKUP($A76,csapatok!$A:$NN,BH$320,FALSE),5)="Csere",VLOOKUP(LEFT(VLOOKUP($A76,csapatok!$A:$NN,BH$320,FALSE),LEN(VLOOKUP($A76,csapatok!$A:$NN,BH$320,FALSE))-6),'csapat-ranglista'!$A:$FP,BH$321,FALSE)/8,VLOOKUP(VLOOKUP($A76,csapatok!$A:$NN,BH$320,FALSE),'csapat-ranglista'!$A:$FP,BH$321,FALSE)/4),0)</f>
        <v>0</v>
      </c>
      <c r="BI76" s="223">
        <f>IFERROR(IF(RIGHT(VLOOKUP($A76,csapatok!$A:$NN,BI$320,FALSE),5)="Csere",VLOOKUP(LEFT(VLOOKUP($A76,csapatok!$A:$NN,BI$320,FALSE),LEN(VLOOKUP($A76,csapatok!$A:$NN,BI$320,FALSE))-6),'csapat-ranglista'!$A:$FP,BI$321,FALSE)/8,VLOOKUP(VLOOKUP($A76,csapatok!$A:$NN,BI$320,FALSE),'csapat-ranglista'!$A:$FP,BI$321,FALSE)/4),0)</f>
        <v>0</v>
      </c>
      <c r="BJ76" s="223">
        <f>IFERROR(IF(RIGHT(VLOOKUP($A76,csapatok!$A:$NN,BJ$320,FALSE),5)="Csere",VLOOKUP(LEFT(VLOOKUP($A76,csapatok!$A:$NN,BJ$320,FALSE),LEN(VLOOKUP($A76,csapatok!$A:$NN,BJ$320,FALSE))-6),'csapat-ranglista'!$A:$FP,BJ$321,FALSE)/8,VLOOKUP(VLOOKUP($A76,csapatok!$A:$NN,BJ$320,FALSE),'csapat-ranglista'!$A:$FP,BJ$321,FALSE)/4),0)</f>
        <v>0</v>
      </c>
      <c r="BK76" s="223">
        <f>IFERROR(IF(RIGHT(VLOOKUP($A76,csapatok!$A:$NN,BK$320,FALSE),5)="Csere",VLOOKUP(LEFT(VLOOKUP($A76,csapatok!$A:$NN,BK$320,FALSE),LEN(VLOOKUP($A76,csapatok!$A:$NN,BK$320,FALSE))-6),'csapat-ranglista'!$A:$FP,BK$321,FALSE)/8,VLOOKUP(VLOOKUP($A76,csapatok!$A:$NN,BK$320,FALSE),'csapat-ranglista'!$A:$FP,BK$321,FALSE)/4),0)</f>
        <v>0</v>
      </c>
      <c r="BL76" s="223">
        <f>IFERROR(IF(RIGHT(VLOOKUP($A76,csapatok!$A:$NN,BL$320,FALSE),5)="Csere",VLOOKUP(LEFT(VLOOKUP($A76,csapatok!$A:$NN,BL$320,FALSE),LEN(VLOOKUP($A76,csapatok!$A:$NN,BL$320,FALSE))-6),'csapat-ranglista'!$A:$FP,BL$321,FALSE)/8,VLOOKUP(VLOOKUP($A76,csapatok!$A:$NN,BL$320,FALSE),'csapat-ranglista'!$A:$FP,BL$321,FALSE)/4),0)</f>
        <v>0</v>
      </c>
      <c r="BM76" s="223">
        <f>IFERROR(IF(RIGHT(VLOOKUP($A76,csapatok!$A:$NN,BM$320,FALSE),5)="Csere",VLOOKUP(LEFT(VLOOKUP($A76,csapatok!$A:$NN,BM$320,FALSE),LEN(VLOOKUP($A76,csapatok!$A:$NN,BM$320,FALSE))-6),'csapat-ranglista'!$A:$FP,BM$321,FALSE)/8,VLOOKUP(VLOOKUP($A76,csapatok!$A:$NN,BM$320,FALSE),'csapat-ranglista'!$A:$FP,BM$321,FALSE)/4),0)</f>
        <v>0</v>
      </c>
      <c r="BN76" s="223">
        <f>IFERROR(IF(RIGHT(VLOOKUP($A76,csapatok!$A:$NN,BN$320,FALSE),5)="Csere",VLOOKUP(LEFT(VLOOKUP($A76,csapatok!$A:$NN,BN$320,FALSE),LEN(VLOOKUP($A76,csapatok!$A:$NN,BN$320,FALSE))-6),'csapat-ranglista'!$A:$FP,BN$321,FALSE)/8,VLOOKUP(VLOOKUP($A76,csapatok!$A:$NN,BN$320,FALSE),'csapat-ranglista'!$A:$FP,BN$321,FALSE)/4),0)</f>
        <v>0</v>
      </c>
      <c r="BO76" s="223">
        <f>IFERROR(IF(RIGHT(VLOOKUP($A76,csapatok!$A:$NN,BO$320,FALSE),5)="Csere",VLOOKUP(LEFT(VLOOKUP($A76,csapatok!$A:$NN,BO$320,FALSE),LEN(VLOOKUP($A76,csapatok!$A:$NN,BO$320,FALSE))-6),'csapat-ranglista'!$A:$FP,BO$321,FALSE)/8,VLOOKUP(VLOOKUP($A76,csapatok!$A:$NN,BO$320,FALSE),'csapat-ranglista'!$A:$FP,BO$321,FALSE)/4),0)</f>
        <v>0</v>
      </c>
      <c r="BP76" s="223">
        <f>IFERROR(IF(RIGHT(VLOOKUP($A76,csapatok!$A:$NN,BP$320,FALSE),5)="Csere",VLOOKUP(LEFT(VLOOKUP($A76,csapatok!$A:$NN,BP$320,FALSE),LEN(VLOOKUP($A76,csapatok!$A:$NN,BP$320,FALSE))-6),'csapat-ranglista'!$A:$FP,BP$321,FALSE)/8,VLOOKUP(VLOOKUP($A76,csapatok!$A:$NN,BP$320,FALSE),'csapat-ranglista'!$A:$FP,BP$321,FALSE)/4),0)</f>
        <v>0</v>
      </c>
      <c r="BQ76" s="223">
        <f>IFERROR(IF(RIGHT(VLOOKUP($A76,csapatok!$A:$NN,BQ$320,FALSE),5)="Csere",VLOOKUP(LEFT(VLOOKUP($A76,csapatok!$A:$NN,BQ$320,FALSE),LEN(VLOOKUP($A76,csapatok!$A:$NN,BQ$320,FALSE))-6),'csapat-ranglista'!$A:$FP,BQ$321,FALSE)/8,VLOOKUP(VLOOKUP($A76,csapatok!$A:$NN,BQ$320,FALSE),'csapat-ranglista'!$A:$FP,BQ$321,FALSE)/4),0)</f>
        <v>0</v>
      </c>
      <c r="BR76" s="223">
        <f>IFERROR(IF(RIGHT(VLOOKUP($A76,csapatok!$A:$NN,BR$320,FALSE),5)="Csere",VLOOKUP(LEFT(VLOOKUP($A76,csapatok!$A:$NN,BR$320,FALSE),LEN(VLOOKUP($A76,csapatok!$A:$NN,BR$320,FALSE))-6),'csapat-ranglista'!$A:$FP,BR$321,FALSE)/8,VLOOKUP(VLOOKUP($A76,csapatok!$A:$NN,BR$320,FALSE),'csapat-ranglista'!$A:$FP,BR$321,FALSE)/4),0)</f>
        <v>0</v>
      </c>
      <c r="BS76" s="223">
        <f>IFERROR(IF(RIGHT(VLOOKUP($A76,csapatok!$A:$NN,BS$320,FALSE),5)="Csere",VLOOKUP(LEFT(VLOOKUP($A76,csapatok!$A:$NN,BS$320,FALSE),LEN(VLOOKUP($A76,csapatok!$A:$NN,BS$320,FALSE))-6),'csapat-ranglista'!$A:$FP,BS$321,FALSE)/8,VLOOKUP(VLOOKUP($A76,csapatok!$A:$NN,BS$320,FALSE),'csapat-ranglista'!$A:$FP,BS$321,FALSE)/4),0)</f>
        <v>0</v>
      </c>
      <c r="BT76" s="223">
        <f>IFERROR(IF(RIGHT(VLOOKUP($A76,csapatok!$A:$NN,BT$320,FALSE),5)="Csere",VLOOKUP(LEFT(VLOOKUP($A76,csapatok!$A:$NN,BT$320,FALSE),LEN(VLOOKUP($A76,csapatok!$A:$NN,BT$320,FALSE))-6),'csapat-ranglista'!$A:$FP,BT$321,FALSE)/8,VLOOKUP(VLOOKUP($A76,csapatok!$A:$NN,BT$320,FALSE),'csapat-ranglista'!$A:$FP,BT$321,FALSE)/4),0)</f>
        <v>0</v>
      </c>
      <c r="BU76" s="223">
        <f>IFERROR(IF(RIGHT(VLOOKUP($A76,csapatok!$A:$NN,BU$320,FALSE),5)="Csere",VLOOKUP(LEFT(VLOOKUP($A76,csapatok!$A:$NN,BU$320,FALSE),LEN(VLOOKUP($A76,csapatok!$A:$NN,BU$320,FALSE))-6),'csapat-ranglista'!$A:$FP,BU$321,FALSE)/8,VLOOKUP(VLOOKUP($A76,csapatok!$A:$NN,BU$320,FALSE),'csapat-ranglista'!$A:$FP,BU$321,FALSE)/4),0)</f>
        <v>0</v>
      </c>
      <c r="BV76" s="223">
        <f>IFERROR(IF(RIGHT(VLOOKUP($A76,csapatok!$A:$NN,BV$320,FALSE),5)="Csere",VLOOKUP(LEFT(VLOOKUP($A76,csapatok!$A:$NN,BV$320,FALSE),LEN(VLOOKUP($A76,csapatok!$A:$NN,BV$320,FALSE))-6),'csapat-ranglista'!$A:$FP,BV$321,FALSE)/8,VLOOKUP(VLOOKUP($A76,csapatok!$A:$NN,BV$320,FALSE),'csapat-ranglista'!$A:$FP,BV$321,FALSE)/4),0)</f>
        <v>0</v>
      </c>
      <c r="BW76" s="223">
        <f>IFERROR(IF(RIGHT(VLOOKUP($A76,csapatok!$A:$NN,BW$320,FALSE),5)="Csere",VLOOKUP(LEFT(VLOOKUP($A76,csapatok!$A:$NN,BW$320,FALSE),LEN(VLOOKUP($A76,csapatok!$A:$NN,BW$320,FALSE))-6),'csapat-ranglista'!$A:$FP,BW$321,FALSE)/8,VLOOKUP(VLOOKUP($A76,csapatok!$A:$NN,BW$320,FALSE),'csapat-ranglista'!$A:$FP,BW$321,FALSE)/4),0)</f>
        <v>0</v>
      </c>
      <c r="BX76" s="223">
        <f>IFERROR(IF(RIGHT(VLOOKUP($A76,csapatok!$A:$NN,BX$320,FALSE),5)="Csere",VLOOKUP(LEFT(VLOOKUP($A76,csapatok!$A:$NN,BX$320,FALSE),LEN(VLOOKUP($A76,csapatok!$A:$NN,BX$320,FALSE))-6),'csapat-ranglista'!$A:$FP,BX$321,FALSE)/8,VLOOKUP(VLOOKUP($A76,csapatok!$A:$NN,BX$320,FALSE),'csapat-ranglista'!$A:$FP,BX$321,FALSE)/4),0)</f>
        <v>0</v>
      </c>
      <c r="BY76" s="223">
        <f>IFERROR(IF(RIGHT(VLOOKUP($A76,csapatok!$A:$NN,BY$320,FALSE),5)="Csere",VLOOKUP(LEFT(VLOOKUP($A76,csapatok!$A:$NN,BY$320,FALSE),LEN(VLOOKUP($A76,csapatok!$A:$NN,BY$320,FALSE))-6),'csapat-ranglista'!$A:$FP,BY$321,FALSE)/8,VLOOKUP(VLOOKUP($A76,csapatok!$A:$NN,BY$320,FALSE),'csapat-ranglista'!$A:$FP,BY$321,FALSE)/4),0)</f>
        <v>0</v>
      </c>
      <c r="BZ76" s="223">
        <f>IFERROR(IF(RIGHT(VLOOKUP($A76,csapatok!$A:$NN,BZ$320,FALSE),5)="Csere",VLOOKUP(LEFT(VLOOKUP($A76,csapatok!$A:$NN,BZ$320,FALSE),LEN(VLOOKUP($A76,csapatok!$A:$NN,BZ$320,FALSE))-6),'csapat-ranglista'!$A:$FP,BZ$321,FALSE)/8,VLOOKUP(VLOOKUP($A76,csapatok!$A:$NN,BZ$320,FALSE),'csapat-ranglista'!$A:$FP,BZ$321,FALSE)/4),0)</f>
        <v>0</v>
      </c>
      <c r="CA76" s="223">
        <f>IFERROR(IF(RIGHT(VLOOKUP($A76,csapatok!$A:$NN,CA$320,FALSE),5)="Csere",VLOOKUP(LEFT(VLOOKUP($A76,csapatok!$A:$NN,CA$320,FALSE),LEN(VLOOKUP($A76,csapatok!$A:$NN,CA$320,FALSE))-6),'csapat-ranglista'!$A:$FP,CA$321,FALSE)/8,VLOOKUP(VLOOKUP($A76,csapatok!$A:$NN,CA$320,FALSE),'csapat-ranglista'!$A:$FP,CA$321,FALSE)/4),0)</f>
        <v>0.47155908277758868</v>
      </c>
      <c r="CB76" s="223">
        <f>IFERROR(IF(RIGHT(VLOOKUP($A76,csapatok!$A:$NN,CB$320,FALSE),5)="Csere",VLOOKUP(LEFT(VLOOKUP($A76,csapatok!$A:$NN,CB$320,FALSE),LEN(VLOOKUP($A76,csapatok!$A:$NN,CB$320,FALSE))-6),'csapat-ranglista'!$A:$FP,CB$321,FALSE)/8,VLOOKUP(VLOOKUP($A76,csapatok!$A:$NN,CB$320,FALSE),'csapat-ranglista'!$A:$FP,CB$321,FALSE)/4),0)</f>
        <v>0</v>
      </c>
      <c r="CC76" s="223">
        <f>IFERROR(IF(RIGHT(VLOOKUP($A76,csapatok!$A:$NN,CC$320,FALSE),5)="Csere",VLOOKUP(LEFT(VLOOKUP($A76,csapatok!$A:$NN,CC$320,FALSE),LEN(VLOOKUP($A76,csapatok!$A:$NN,CC$320,FALSE))-6),'csapat-ranglista'!$A:$FP,CC$321,FALSE)/8,VLOOKUP(VLOOKUP($A76,csapatok!$A:$NN,CC$320,FALSE),'csapat-ranglista'!$A:$FP,CC$321,FALSE)/4),0)</f>
        <v>0</v>
      </c>
      <c r="CD76" s="223">
        <f>IFERROR(IF(RIGHT(VLOOKUP($A76,csapatok!$A:$NN,CD$320,FALSE),5)="Csere",VLOOKUP(LEFT(VLOOKUP($A76,csapatok!$A:$NN,CD$320,FALSE),LEN(VLOOKUP($A76,csapatok!$A:$NN,CD$320,FALSE))-6),'csapat-ranglista'!$A:$FP,CD$321,FALSE)/8,VLOOKUP(VLOOKUP($A76,csapatok!$A:$NN,CD$320,FALSE),'csapat-ranglista'!$A:$FP,CD$321,FALSE)/4),0)</f>
        <v>0</v>
      </c>
      <c r="CE76" s="223">
        <f>IFERROR(IF(RIGHT(VLOOKUP($A76,csapatok!$A:$NN,CE$320,FALSE),5)="Csere",VLOOKUP(LEFT(VLOOKUP($A76,csapatok!$A:$NN,CE$320,FALSE),LEN(VLOOKUP($A76,csapatok!$A:$NN,CE$320,FALSE))-6),'csapat-ranglista'!$A:$FP,CE$321,FALSE)/8,VLOOKUP(VLOOKUP($A76,csapatok!$A:$NN,CE$320,FALSE),'csapat-ranglista'!$A:$FP,CE$321,FALSE)/4),0)</f>
        <v>0</v>
      </c>
      <c r="CF76" s="223">
        <f>IFERROR(IF(RIGHT(VLOOKUP($A76,csapatok!$A:$NN,CF$320,FALSE),5)="Csere",VLOOKUP(LEFT(VLOOKUP($A76,csapatok!$A:$NN,CF$320,FALSE),LEN(VLOOKUP($A76,csapatok!$A:$NN,CF$320,FALSE))-6),'csapat-ranglista'!$A:$FP,CF$321,FALSE)/8,VLOOKUP(VLOOKUP($A76,csapatok!$A:$NN,CF$320,FALSE),'csapat-ranglista'!$A:$FP,CF$321,FALSE)/4),0)</f>
        <v>0</v>
      </c>
      <c r="CG76" s="223">
        <f>IFERROR(IF(RIGHT(VLOOKUP($A76,csapatok!$A:$NN,CG$320,FALSE),5)="Csere",VLOOKUP(LEFT(VLOOKUP($A76,csapatok!$A:$NN,CG$320,FALSE),LEN(VLOOKUP($A76,csapatok!$A:$NN,CG$320,FALSE))-6),'csapat-ranglista'!$A:$FP,CG$321,FALSE)/8,VLOOKUP(VLOOKUP($A76,csapatok!$A:$NN,CG$320,FALSE),'csapat-ranglista'!$A:$FP,CG$321,FALSE)/4),0)</f>
        <v>0</v>
      </c>
      <c r="CH76" s="223">
        <f>IFERROR(IF(RIGHT(VLOOKUP($A76,csapatok!$A:$NN,CH$320,FALSE),5)="Csere",VLOOKUP(LEFT(VLOOKUP($A76,csapatok!$A:$NN,CH$320,FALSE),LEN(VLOOKUP($A76,csapatok!$A:$NN,CH$320,FALSE))-6),'csapat-ranglista'!$A:$FP,CH$321,FALSE)/8,VLOOKUP(VLOOKUP($A76,csapatok!$A:$NN,CH$320,FALSE),'csapat-ranglista'!$A:$FP,CH$321,FALSE)/4),0)</f>
        <v>0</v>
      </c>
      <c r="CI76" s="223">
        <f>IFERROR(IF(RIGHT(VLOOKUP($A76,csapatok!$A:$NN,CI$320,FALSE),5)="Csere",VLOOKUP(LEFT(VLOOKUP($A76,csapatok!$A:$NN,CI$320,FALSE),LEN(VLOOKUP($A76,csapatok!$A:$NN,CI$320,FALSE))-6),'csapat-ranglista'!$A:$FP,CI$321,FALSE)/8,VLOOKUP(VLOOKUP($A76,csapatok!$A:$NN,CI$320,FALSE),'csapat-ranglista'!$A:$FP,CI$321,FALSE)/4),0)</f>
        <v>0</v>
      </c>
      <c r="CJ76" s="224">
        <f>versenyek!$IQ$11*IFERROR(VLOOKUP(VLOOKUP($A76,versenyek!IP:IR,3,FALSE),szabalyok!$A$16:$B$23,2,FALSE)/4,0)</f>
        <v>0</v>
      </c>
      <c r="CK76" s="224">
        <f>versenyek!$IT$11*IFERROR(VLOOKUP(VLOOKUP($A76,versenyek!IS:IU,3,FALSE),szabalyok!$A$16:$B$23,2,FALSE)/4,0)</f>
        <v>0</v>
      </c>
      <c r="CL76" s="223">
        <f>IFERROR(IF(RIGHT(VLOOKUP($A76,csapatok!$A:$NN,CL$320,FALSE),5)="Csere",VLOOKUP(LEFT(VLOOKUP($A76,csapatok!$A:$NN,CL$320,FALSE),LEN(VLOOKUP($A76,csapatok!$A:$NN,CL$320,FALSE))-6),'csapat-ranglista'!$A:$FP,CL$321,FALSE)/8,VLOOKUP(VLOOKUP($A76,csapatok!$A:$NN,CL$320,FALSE),'csapat-ranglista'!$A:$FP,CL$321,FALSE)/4),0)</f>
        <v>0</v>
      </c>
      <c r="CM76" s="223">
        <f>IFERROR(IF(RIGHT(VLOOKUP($A76,csapatok!$A:$NN,CM$320,FALSE),5)="Csere",VLOOKUP(LEFT(VLOOKUP($A76,csapatok!$A:$NN,CM$320,FALSE),LEN(VLOOKUP($A76,csapatok!$A:$NN,CM$320,FALSE))-6),'csapat-ranglista'!$A:$FP,CM$321,FALSE)/8,VLOOKUP(VLOOKUP($A76,csapatok!$A:$NN,CM$320,FALSE),'csapat-ranglista'!$A:$FP,CM$321,FALSE)/4),0)</f>
        <v>0</v>
      </c>
      <c r="CN76" s="223">
        <f>IFERROR(IF(RIGHT(VLOOKUP($A76,csapatok!$A:$NN,CN$320,FALSE),5)="Csere",VLOOKUP(LEFT(VLOOKUP($A76,csapatok!$A:$NN,CN$320,FALSE),LEN(VLOOKUP($A76,csapatok!$A:$NN,CN$320,FALSE))-6),'csapat-ranglista'!$A:$FP,CN$321,FALSE)/8,VLOOKUP(VLOOKUP($A76,csapatok!$A:$NN,CN$320,FALSE),'csapat-ranglista'!$A:$FP,CN$321,FALSE)/4),0)</f>
        <v>0</v>
      </c>
      <c r="CO76" s="223">
        <f>IFERROR(IF(RIGHT(VLOOKUP($A76,csapatok!$A:$NN,CO$320,FALSE),5)="Csere",VLOOKUP(LEFT(VLOOKUP($A76,csapatok!$A:$NN,CO$320,FALSE),LEN(VLOOKUP($A76,csapatok!$A:$NN,CO$320,FALSE))-6),'csapat-ranglista'!$A:$FP,CO$321,FALSE)/8,VLOOKUP(VLOOKUP($A76,csapatok!$A:$NN,CO$320,FALSE),'csapat-ranglista'!$A:$FP,CO$321,FALSE)/4),0)</f>
        <v>0</v>
      </c>
      <c r="CP76" s="223">
        <f>IFERROR(IF(RIGHT(VLOOKUP($A76,csapatok!$A:$NN,CP$320,FALSE),5)="Csere",VLOOKUP(LEFT(VLOOKUP($A76,csapatok!$A:$NN,CP$320,FALSE),LEN(VLOOKUP($A76,csapatok!$A:$NN,CP$320,FALSE))-6),'csapat-ranglista'!$A:$FP,CP$321,FALSE)/8,VLOOKUP(VLOOKUP($A76,csapatok!$A:$NN,CP$320,FALSE),'csapat-ranglista'!$A:$FP,CP$321,FALSE)/4),0)</f>
        <v>0</v>
      </c>
      <c r="CQ76" s="223">
        <f>IFERROR(IF(RIGHT(VLOOKUP($A76,csapatok!$A:$NN,CQ$320,FALSE),5)="Csere",VLOOKUP(LEFT(VLOOKUP($A76,csapatok!$A:$NN,CQ$320,FALSE),LEN(VLOOKUP($A76,csapatok!$A:$NN,CQ$320,FALSE))-6),'csapat-ranglista'!$A:$FP,CQ$321,FALSE)/8,VLOOKUP(VLOOKUP($A76,csapatok!$A:$NN,CQ$320,FALSE),'csapat-ranglista'!$A:$FP,CQ$321,FALSE)/4),0)</f>
        <v>0</v>
      </c>
      <c r="CR76" s="223">
        <f>IFERROR(IF(RIGHT(VLOOKUP($A76,csapatok!$A:$NN,CR$320,FALSE),5)="Csere",VLOOKUP(LEFT(VLOOKUP($A76,csapatok!$A:$NN,CR$320,FALSE),LEN(VLOOKUP($A76,csapatok!$A:$NN,CR$320,FALSE))-6),'csapat-ranglista'!$A:$FP,CR$321,FALSE)/8,VLOOKUP(VLOOKUP($A76,csapatok!$A:$NN,CR$320,FALSE),'csapat-ranglista'!$A:$FP,CR$321,FALSE)/4),0)</f>
        <v>0</v>
      </c>
      <c r="CS76" s="223">
        <f>IFERROR(IF(RIGHT(VLOOKUP($A76,csapatok!$A:$NN,CS$320,FALSE),5)="Csere",VLOOKUP(LEFT(VLOOKUP($A76,csapatok!$A:$NN,CS$320,FALSE),LEN(VLOOKUP($A76,csapatok!$A:$NN,CS$320,FALSE))-6),'csapat-ranglista'!$A:$FP,CS$321,FALSE)/8,VLOOKUP(VLOOKUP($A76,csapatok!$A:$NN,CS$320,FALSE),'csapat-ranglista'!$A:$FP,CS$321,FALSE)/4),0)</f>
        <v>1.3981500408068834</v>
      </c>
      <c r="CT76" s="223">
        <f>IFERROR(IF(RIGHT(VLOOKUP($A76,csapatok!$A:$NN,CT$320,FALSE),5)="Csere",VLOOKUP(LEFT(VLOOKUP($A76,csapatok!$A:$NN,CT$320,FALSE),LEN(VLOOKUP($A76,csapatok!$A:$NN,CT$320,FALSE))-6),'csapat-ranglista'!$A:$FP,CT$321,FALSE)/8,VLOOKUP(VLOOKUP($A76,csapatok!$A:$NN,CT$320,FALSE),'csapat-ranglista'!$A:$FP,CT$321,FALSE)/4),0)</f>
        <v>0</v>
      </c>
      <c r="CU76" s="223">
        <f>IFERROR(IF(RIGHT(VLOOKUP($A76,csapatok!$A:$NN,CU$320,FALSE),5)="Csere",VLOOKUP(LEFT(VLOOKUP($A76,csapatok!$A:$NN,CU$320,FALSE),LEN(VLOOKUP($A76,csapatok!$A:$NN,CU$320,FALSE))-6),'csapat-ranglista'!$A:$FP,CU$321,FALSE)/8,VLOOKUP(VLOOKUP($A76,csapatok!$A:$NN,CU$320,FALSE),'csapat-ranglista'!$A:$FP,CU$321,FALSE)/4),0)</f>
        <v>0</v>
      </c>
      <c r="CV76" s="223">
        <f>IFERROR(IF(RIGHT(VLOOKUP($A76,csapatok!$A:$NN,CV$320,FALSE),5)="Csere",VLOOKUP(LEFT(VLOOKUP($A76,csapatok!$A:$NN,CV$320,FALSE),LEN(VLOOKUP($A76,csapatok!$A:$NN,CV$320,FALSE))-6),'csapat-ranglista'!$A:$FP,CV$321,FALSE)/8,VLOOKUP(VLOOKUP($A76,csapatok!$A:$NN,CV$320,FALSE),'csapat-ranglista'!$A:$FP,CV$321,FALSE)/4),0)</f>
        <v>0</v>
      </c>
      <c r="CW76" s="223">
        <f>IFERROR(IF(RIGHT(VLOOKUP($A76,csapatok!$A:$NN,CW$320,FALSE),5)="Csere",VLOOKUP(LEFT(VLOOKUP($A76,csapatok!$A:$NN,CW$320,FALSE),LEN(VLOOKUP($A76,csapatok!$A:$NN,CW$320,FALSE))-6),'csapat-ranglista'!$A:$FP,CW$321,FALSE)/8,VLOOKUP(VLOOKUP($A76,csapatok!$A:$NN,CW$320,FALSE),'csapat-ranglista'!$A:$FP,CW$321,FALSE)/4),0)</f>
        <v>0</v>
      </c>
      <c r="CX76" s="223">
        <f>IFERROR(IF(RIGHT(VLOOKUP($A76,csapatok!$A:$NN,CX$320,FALSE),5)="Csere",VLOOKUP(LEFT(VLOOKUP($A76,csapatok!$A:$NN,CX$320,FALSE),LEN(VLOOKUP($A76,csapatok!$A:$NN,CX$320,FALSE))-6),'csapat-ranglista'!$A:$FP,CX$321,FALSE)/8,VLOOKUP(VLOOKUP($A76,csapatok!$A:$NN,CX$320,FALSE),'csapat-ranglista'!$A:$FP,CX$321,FALSE)/4),0)</f>
        <v>0</v>
      </c>
      <c r="CY76" s="223">
        <f>IFERROR(IF(RIGHT(VLOOKUP($A76,csapatok!$A:$NN,CY$320,FALSE),5)="Csere",VLOOKUP(LEFT(VLOOKUP($A76,csapatok!$A:$NN,CY$320,FALSE),LEN(VLOOKUP($A76,csapatok!$A:$NN,CY$320,FALSE))-6),'csapat-ranglista'!$A:$FP,CY$321,FALSE)/8,VLOOKUP(VLOOKUP($A76,csapatok!$A:$NN,CY$320,FALSE),'csapat-ranglista'!$A:$FP,CY$321,FALSE)/4),0)</f>
        <v>0</v>
      </c>
      <c r="CZ76" s="223">
        <f>IFERROR(IF(RIGHT(VLOOKUP($A76,csapatok!$A:$NN,CZ$320,FALSE),5)="Csere",VLOOKUP(LEFT(VLOOKUP($A76,csapatok!$A:$NN,CZ$320,FALSE),LEN(VLOOKUP($A76,csapatok!$A:$NN,CZ$320,FALSE))-6),'csapat-ranglista'!$A:$FP,CZ$321,FALSE)/8,VLOOKUP(VLOOKUP($A76,csapatok!$A:$NN,CZ$320,FALSE),'csapat-ranglista'!$A:$FP,CZ$321,FALSE)/4),0)</f>
        <v>0</v>
      </c>
      <c r="DA76" s="223">
        <f>IFERROR(IF(RIGHT(VLOOKUP($A76,csapatok!$A:$NN,DA$320,FALSE),5)="Csere",VLOOKUP(LEFT(VLOOKUP($A76,csapatok!$A:$NN,DA$320,FALSE),LEN(VLOOKUP($A76,csapatok!$A:$NN,DA$320,FALSE))-6),'csapat-ranglista'!$A:$FP,DA$321,FALSE)/8,VLOOKUP(VLOOKUP($A76,csapatok!$A:$NN,DA$320,FALSE),'csapat-ranglista'!$A:$FP,DA$321,FALSE)/4),0)</f>
        <v>0</v>
      </c>
      <c r="DB76" s="223">
        <f>IFERROR(IF(RIGHT(VLOOKUP($A76,csapatok!$A:$NN,DB$320,FALSE),5)="Csere",VLOOKUP(LEFT(VLOOKUP($A76,csapatok!$A:$NN,DB$320,FALSE),LEN(VLOOKUP($A76,csapatok!$A:$NN,DB$320,FALSE))-6),'csapat-ranglista'!$A:$FP,DB$321,FALSE)/8,VLOOKUP(VLOOKUP($A76,csapatok!$A:$NN,DB$320,FALSE),'csapat-ranglista'!$A:$FP,DB$321,FALSE)/4),0)</f>
        <v>0</v>
      </c>
      <c r="DC76" s="223">
        <f>IFERROR(IF(RIGHT(VLOOKUP($A76,csapatok!$A:$NN,DC$320,FALSE),5)="Csere",VLOOKUP(LEFT(VLOOKUP($A76,csapatok!$A:$NN,DC$320,FALSE),LEN(VLOOKUP($A76,csapatok!$A:$NN,DC$320,FALSE))-6),'csapat-ranglista'!$A:$FP,DC$321,FALSE)/8,VLOOKUP(VLOOKUP($A76,csapatok!$A:$NN,DC$320,FALSE),'csapat-ranglista'!$A:$FP,DC$321,FALSE)/4),0)</f>
        <v>0</v>
      </c>
      <c r="DD76" s="223">
        <f>IFERROR(IF(RIGHT(VLOOKUP($A76,csapatok!$A:$NN,DD$320,FALSE),5)="Csere",VLOOKUP(LEFT(VLOOKUP($A76,csapatok!$A:$NN,DD$320,FALSE),LEN(VLOOKUP($A76,csapatok!$A:$NN,DD$320,FALSE))-6),'csapat-ranglista'!$A:$FP,DD$321,FALSE)/8,VLOOKUP(VLOOKUP($A76,csapatok!$A:$NN,DD$320,FALSE),'csapat-ranglista'!$A:$FP,DD$321,FALSE)/4),0)</f>
        <v>0</v>
      </c>
      <c r="DE76" s="223">
        <f>IFERROR(IF(RIGHT(VLOOKUP($A76,csapatok!$A:$NN,DE$320,FALSE),5)="Csere",VLOOKUP(LEFT(VLOOKUP($A76,csapatok!$A:$NN,DE$320,FALSE),LEN(VLOOKUP($A76,csapatok!$A:$NN,DE$320,FALSE))-6),'csapat-ranglista'!$A:$FP,DE$321,FALSE)/8,VLOOKUP(VLOOKUP($A76,csapatok!$A:$NN,DE$320,FALSE),'csapat-ranglista'!$A:$FP,DE$321,FALSE)/4),0)</f>
        <v>0</v>
      </c>
      <c r="DF76" s="223">
        <f>IFERROR(IF(RIGHT(VLOOKUP($A76,csapatok!$A:$NN,DF$320,FALSE),5)="Csere",VLOOKUP(LEFT(VLOOKUP($A76,csapatok!$A:$NN,DF$320,FALSE),LEN(VLOOKUP($A76,csapatok!$A:$NN,DF$320,FALSE))-6),'csapat-ranglista'!$A:$FP,DF$321,FALSE)/8,VLOOKUP(VLOOKUP($A76,csapatok!$A:$NN,DF$320,FALSE),'csapat-ranglista'!$A:$FP,DF$321,FALSE)/4),0)</f>
        <v>0</v>
      </c>
      <c r="DG76" s="223">
        <f>IFERROR(IF(RIGHT(VLOOKUP($A76,csapatok!$A:$NN,DG$320,FALSE),5)="Csere",VLOOKUP(LEFT(VLOOKUP($A76,csapatok!$A:$NN,DG$320,FALSE),LEN(VLOOKUP($A76,csapatok!$A:$NN,DG$320,FALSE))-6),'csapat-ranglista'!$A:$FP,DG$321,FALSE)/8,VLOOKUP(VLOOKUP($A76,csapatok!$A:$NN,DG$320,FALSE),'csapat-ranglista'!$A:$FP,DG$321,FALSE)/4),0)</f>
        <v>0</v>
      </c>
      <c r="DH76" s="223">
        <f>IFERROR(IF(RIGHT(VLOOKUP($A76,csapatok!$A:$NN,DH$320,FALSE),5)="Csere",VLOOKUP(LEFT(VLOOKUP($A76,csapatok!$A:$NN,DH$320,FALSE),LEN(VLOOKUP($A76,csapatok!$A:$NN,DH$320,FALSE))-6),'csapat-ranglista'!$A:$FP,DH$321,FALSE)/8,VLOOKUP(VLOOKUP($A76,csapatok!$A:$NN,DH$320,FALSE),'csapat-ranglista'!$A:$FP,DH$321,FALSE)/4),0)</f>
        <v>7.155214895265245</v>
      </c>
      <c r="DI76" s="223">
        <f>IFERROR(IF(RIGHT(VLOOKUP($A76,csapatok!$A:$NN,DI$320,FALSE),5)="Csere",VLOOKUP(LEFT(VLOOKUP($A76,csapatok!$A:$NN,DI$320,FALSE),LEN(VLOOKUP($A76,csapatok!$A:$NN,DI$320,FALSE))-6),'csapat-ranglista'!$A:$FP,DI$321,FALSE)/8,VLOOKUP(VLOOKUP($A76,csapatok!$A:$NN,DI$320,FALSE),'csapat-ranglista'!$A:$FP,DI$321,FALSE)/4),0)</f>
        <v>0</v>
      </c>
      <c r="DJ76" s="223">
        <f>IFERROR(IF(RIGHT(VLOOKUP($A76,csapatok!$A:$NN,DJ$320,FALSE),5)="Csere",VLOOKUP(LEFT(VLOOKUP($A76,csapatok!$A:$NN,DJ$320,FALSE),LEN(VLOOKUP($A76,csapatok!$A:$NN,DJ$320,FALSE))-6),'csapat-ranglista'!$A:$FP,DJ$321,FALSE)/8,VLOOKUP(VLOOKUP($A76,csapatok!$A:$NN,DJ$320,FALSE),'csapat-ranglista'!$A:$FP,DJ$321,FALSE)/4),0)</f>
        <v>0</v>
      </c>
      <c r="DK76" s="223">
        <f>IFERROR(IF(RIGHT(VLOOKUP($A76,csapatok!$A:$NN,DK$320,FALSE),5)="Csere",VLOOKUP(LEFT(VLOOKUP($A76,csapatok!$A:$NN,DK$320,FALSE),LEN(VLOOKUP($A76,csapatok!$A:$NN,DK$320,FALSE))-6),'csapat-ranglista'!$A:$FP,DK$321,FALSE)/8,VLOOKUP(VLOOKUP($A76,csapatok!$A:$NN,DK$320,FALSE),'csapat-ranglista'!$A:$FP,DK$321,FALSE)/4),0)</f>
        <v>0</v>
      </c>
      <c r="DL76" s="223">
        <f>IFERROR(IF(RIGHT(VLOOKUP($A76,csapatok!$A:$NN,DL$320,FALSE),5)="Csere",VLOOKUP(LEFT(VLOOKUP($A76,csapatok!$A:$NN,DL$320,FALSE),LEN(VLOOKUP($A76,csapatok!$A:$NN,DL$320,FALSE))-6),'csapat-ranglista'!$A:$FP,DL$321,FALSE)/8,VLOOKUP(VLOOKUP($A76,csapatok!$A:$NN,DL$320,FALSE),'csapat-ranglista'!$A:$FP,DL$321,FALSE)/4),0)</f>
        <v>0</v>
      </c>
      <c r="DM76" s="223">
        <f>IFERROR(IF(RIGHT(VLOOKUP($A76,csapatok!$A:$NN,DM$320,FALSE),5)="Csere",VLOOKUP(LEFT(VLOOKUP($A76,csapatok!$A:$NN,DM$320,FALSE),LEN(VLOOKUP($A76,csapatok!$A:$NN,DM$320,FALSE))-6),'csapat-ranglista'!$A:$FP,DM$321,FALSE)/8,VLOOKUP(VLOOKUP($A76,csapatok!$A:$NN,DM$320,FALSE),'csapat-ranglista'!$A:$FP,DM$321,FALSE)/4),0)</f>
        <v>0</v>
      </c>
      <c r="DN76" s="223">
        <f>IFERROR(IF(RIGHT(VLOOKUP($A76,csapatok!$A:$NN,DN$320,FALSE),5)="Csere",VLOOKUP(LEFT(VLOOKUP($A76,csapatok!$A:$NN,DN$320,FALSE),LEN(VLOOKUP($A76,csapatok!$A:$NN,DN$320,FALSE))-6),'csapat-ranglista'!$A:$FP,DN$321,FALSE)/8,VLOOKUP(VLOOKUP($A76,csapatok!$A:$NN,DN$320,FALSE),'csapat-ranglista'!$A:$FP,DN$321,FALSE)/4),0)</f>
        <v>0</v>
      </c>
      <c r="DO76" s="224">
        <f>versenyek!$MF$11*IFERROR(VLOOKUP(VLOOKUP($A76,versenyek!ME:MG,3,FALSE),szabalyok!$A$16:$B$23,2,FALSE)/4,0)</f>
        <v>0</v>
      </c>
      <c r="DP76" s="224">
        <f>versenyek!$MI$11*IFERROR(VLOOKUP(VLOOKUP($A76,versenyek!MH:MJ,3,FALSE),szabalyok!$A$16:$B$23,2,FALSE)/4,0)</f>
        <v>0</v>
      </c>
      <c r="DQ76" s="223">
        <f>IFERROR(IF(RIGHT(VLOOKUP($A76,csapatok!$A:$NN,DQ$320,FALSE),5)="Csere",VLOOKUP(LEFT(VLOOKUP($A76,csapatok!$A:$NN,DQ$320,FALSE),LEN(VLOOKUP($A76,csapatok!$A:$NN,DQ$320,FALSE))-6),'csapat-ranglista'!$A:$FP,DQ$321,FALSE)/8,VLOOKUP(VLOOKUP($A76,csapatok!$A:$NN,DQ$320,FALSE),'csapat-ranglista'!$A:$FP,DQ$321,FALSE)/4),0)</f>
        <v>0</v>
      </c>
      <c r="DR76" s="223">
        <f>IFERROR(IF(RIGHT(VLOOKUP($A76,csapatok!$A:$NN,DR$320,FALSE),5)="Csere",VLOOKUP(LEFT(VLOOKUP($A76,csapatok!$A:$NN,DR$320,FALSE),LEN(VLOOKUP($A76,csapatok!$A:$NN,DR$320,FALSE))-6),'csapat-ranglista'!$A:$FP,DR$321,FALSE)/8,VLOOKUP(VLOOKUP($A76,csapatok!$A:$NN,DR$320,FALSE),'csapat-ranglista'!$A:$FP,DR$321,FALSE)/4),0)</f>
        <v>0</v>
      </c>
      <c r="DS76" s="223">
        <f>IFERROR(IF(RIGHT(VLOOKUP($A76,csapatok!$A:$NN,DS$320,FALSE),5)="Csere",VLOOKUP(LEFT(VLOOKUP($A76,csapatok!$A:$NN,DS$320,FALSE),LEN(VLOOKUP($A76,csapatok!$A:$NN,DS$320,FALSE))-6),'csapat-ranglista'!$A:$FP,DS$321,FALSE)/8,VLOOKUP(VLOOKUP($A76,csapatok!$A:$NN,DS$320,FALSE),'csapat-ranglista'!$A:$FP,DS$321,FALSE)/4),0)</f>
        <v>0</v>
      </c>
      <c r="DT76" s="223">
        <f>IFERROR(IF(RIGHT(VLOOKUP($A76,csapatok!$A:$NN,DT$320,FALSE),5)="Csere",VLOOKUP(LEFT(VLOOKUP($A76,csapatok!$A:$NN,DT$320,FALSE),LEN(VLOOKUP($A76,csapatok!$A:$NN,DT$320,FALSE))-6),'csapat-ranglista'!$A:$FP,DT$321,FALSE)/8,VLOOKUP(VLOOKUP($A76,csapatok!$A:$NN,DT$320,FALSE),'csapat-ranglista'!$A:$FP,DT$321,FALSE)/4),0)</f>
        <v>0</v>
      </c>
      <c r="DU76" s="223">
        <f>IFERROR(IF(RIGHT(VLOOKUP($A76,csapatok!$A:$NN,DU$320,FALSE),5)="Csere",VLOOKUP(LEFT(VLOOKUP($A76,csapatok!$A:$NN,DU$320,FALSE),LEN(VLOOKUP($A76,csapatok!$A:$NN,DU$320,FALSE))-6),'csapat-ranglista'!$A:$FP,DU$321,FALSE)/8,VLOOKUP(VLOOKUP($A76,csapatok!$A:$NN,DU$320,FALSE),'csapat-ranglista'!$A:$FP,DU$321,FALSE)/4),0)</f>
        <v>0</v>
      </c>
      <c r="DV76" s="223">
        <f>IFERROR(IF(RIGHT(VLOOKUP($A76,csapatok!$A:$NN,DV$320,FALSE),5)="Csere",VLOOKUP(LEFT(VLOOKUP($A76,csapatok!$A:$NN,DV$320,FALSE),LEN(VLOOKUP($A76,csapatok!$A:$NN,DV$320,FALSE))-6),'csapat-ranglista'!$A:$FP,DV$321,FALSE)/8,VLOOKUP(VLOOKUP($A76,csapatok!$A:$NN,DV$320,FALSE),'csapat-ranglista'!$A:$FP,DV$321,FALSE)/4),0)</f>
        <v>0</v>
      </c>
      <c r="DW76" s="223">
        <f>IFERROR(IF(RIGHT(VLOOKUP($A76,csapatok!$A:$NN,DW$320,FALSE),5)="Csere",VLOOKUP(LEFT(VLOOKUP($A76,csapatok!$A:$NN,DW$320,FALSE),LEN(VLOOKUP($A76,csapatok!$A:$NN,DW$320,FALSE))-6),'csapat-ranglista'!$A:$FP,DW$321,FALSE)/8,VLOOKUP(VLOOKUP($A76,csapatok!$A:$NN,DW$320,FALSE),'csapat-ranglista'!$A:$FP,DW$321,FALSE)/4),0)</f>
        <v>0</v>
      </c>
      <c r="DX76" s="223">
        <f>IFERROR(IF(RIGHT(VLOOKUP($A76,csapatok!$A:$NN,DX$320,FALSE),5)="Csere",VLOOKUP(LEFT(VLOOKUP($A76,csapatok!$A:$NN,DX$320,FALSE),LEN(VLOOKUP($A76,csapatok!$A:$NN,DX$320,FALSE))-6),'csapat-ranglista'!$A:$FP,DX$321,FALSE)/8,VLOOKUP(VLOOKUP($A76,csapatok!$A:$NN,DX$320,FALSE),'csapat-ranglista'!$A:$FP,DX$321,FALSE)/4),0)</f>
        <v>0</v>
      </c>
      <c r="DY76" s="223">
        <f>IFERROR(IF(RIGHT(VLOOKUP($A76,csapatok!$A:$NN,DY$320,FALSE),5)="Csere",VLOOKUP(LEFT(VLOOKUP($A76,csapatok!$A:$NN,DY$320,FALSE),LEN(VLOOKUP($A76,csapatok!$A:$NN,DY$320,FALSE))-6),'csapat-ranglista'!$A:$FP,DY$321,FALSE)/8,VLOOKUP(VLOOKUP($A76,csapatok!$A:$NN,DY$320,FALSE),'csapat-ranglista'!$A:$FP,DY$321,FALSE)/4),0)</f>
        <v>0</v>
      </c>
      <c r="DZ76" s="223">
        <f>IFERROR(IF(RIGHT(VLOOKUP($A76,csapatok!$A:$NN,DZ$320,FALSE),5)="Csere",VLOOKUP(LEFT(VLOOKUP($A76,csapatok!$A:$NN,DZ$320,FALSE),LEN(VLOOKUP($A76,csapatok!$A:$NN,DZ$320,FALSE))-6),'csapat-ranglista'!$A:$FP,DZ$321,FALSE)/8,VLOOKUP(VLOOKUP($A76,csapatok!$A:$NN,DZ$320,FALSE),'csapat-ranglista'!$A:$FP,DZ$321,FALSE)/4),0)</f>
        <v>0</v>
      </c>
      <c r="EA76" s="223">
        <f>IFERROR(IF(RIGHT(VLOOKUP($A76,csapatok!$A:$NN,EA$320,FALSE),5)="Csere",VLOOKUP(LEFT(VLOOKUP($A76,csapatok!$A:$NN,EA$320,FALSE),LEN(VLOOKUP($A76,csapatok!$A:$NN,EA$320,FALSE))-6),'csapat-ranglista'!$A:$FP,EA$321,FALSE)/8,VLOOKUP(VLOOKUP($A76,csapatok!$A:$NN,EA$320,FALSE),'csapat-ranglista'!$A:$FP,EA$321,FALSE)/4),0)</f>
        <v>0</v>
      </c>
      <c r="EB76" s="223">
        <f>IFERROR(IF(RIGHT(VLOOKUP($A76,csapatok!$A:$NN,EB$320,FALSE),5)="Csere",VLOOKUP(LEFT(VLOOKUP($A76,csapatok!$A:$NN,EB$320,FALSE),LEN(VLOOKUP($A76,csapatok!$A:$NN,EB$320,FALSE))-6),'csapat-ranglista'!$A:$FP,EB$321,FALSE)/8,VLOOKUP(VLOOKUP($A76,csapatok!$A:$NN,EB$320,FALSE),'csapat-ranglista'!$A:$FP,EB$321,FALSE)/4),0)</f>
        <v>0</v>
      </c>
      <c r="EC76" s="223">
        <f>IFERROR(IF(RIGHT(VLOOKUP($A76,csapatok!$A:$NN,EC$320,FALSE),5)="Csere",VLOOKUP(LEFT(VLOOKUP($A76,csapatok!$A:$NN,EC$320,FALSE),LEN(VLOOKUP($A76,csapatok!$A:$NN,EC$320,FALSE))-6),'csapat-ranglista'!$A:$FP,EC$321,FALSE)/8,VLOOKUP(VLOOKUP($A76,csapatok!$A:$NN,EC$320,FALSE),'csapat-ranglista'!$A:$FP,EC$321,FALSE)/4),0)</f>
        <v>0</v>
      </c>
      <c r="ED76" s="223">
        <f>IFERROR(IF(RIGHT(VLOOKUP($A76,csapatok!$A:$NN,ED$320,FALSE),5)="Csere",VLOOKUP(LEFT(VLOOKUP($A76,csapatok!$A:$NN,ED$320,FALSE),LEN(VLOOKUP($A76,csapatok!$A:$NN,ED$320,FALSE))-6),'csapat-ranglista'!$A:$FP,ED$321,FALSE)/8,VLOOKUP(VLOOKUP($A76,csapatok!$A:$NN,ED$320,FALSE),'csapat-ranglista'!$A:$FP,ED$321,FALSE)/4),0)</f>
        <v>0</v>
      </c>
      <c r="EE76" s="223">
        <f>IFERROR(IF(RIGHT(VLOOKUP($A76,csapatok!$A:$NN,EE$320,FALSE),5)="Csere",VLOOKUP(LEFT(VLOOKUP($A76,csapatok!$A:$NN,EE$320,FALSE),LEN(VLOOKUP($A76,csapatok!$A:$NN,EE$320,FALSE))-6),'csapat-ranglista'!$A:$FP,EE$321,FALSE)/8,VLOOKUP(VLOOKUP($A76,csapatok!$A:$NN,EE$320,FALSE),'csapat-ranglista'!$A:$FP,EE$321,FALSE)/4),0)</f>
        <v>0</v>
      </c>
      <c r="EF76" s="223">
        <f>IFERROR(IF(RIGHT(VLOOKUP($A76,csapatok!$A:$NN,EF$320,FALSE),5)="Csere",VLOOKUP(LEFT(VLOOKUP($A76,csapatok!$A:$NN,EF$320,FALSE),LEN(VLOOKUP($A76,csapatok!$A:$NN,EF$320,FALSE))-6),'csapat-ranglista'!$A:$FP,EF$321,FALSE)/8,VLOOKUP(VLOOKUP($A76,csapatok!$A:$NN,EF$320,FALSE),'csapat-ranglista'!$A:$FP,EF$321,FALSE)/4),0)</f>
        <v>0</v>
      </c>
      <c r="EG76" s="223">
        <f>IFERROR(IF(RIGHT(VLOOKUP($A76,csapatok!$A:$NN,EG$320,FALSE),5)="Csere",VLOOKUP(LEFT(VLOOKUP($A76,csapatok!$A:$NN,EG$320,FALSE),LEN(VLOOKUP($A76,csapatok!$A:$NN,EG$320,FALSE))-6),'csapat-ranglista'!$A:$FP,EG$321,FALSE)/8,VLOOKUP(VLOOKUP($A76,csapatok!$A:$NN,EG$320,FALSE),'csapat-ranglista'!$A:$FP,EG$321,FALSE)/4),0)</f>
        <v>0</v>
      </c>
      <c r="EH76" s="223">
        <f>IFERROR(IF(RIGHT(VLOOKUP($A76,csapatok!$A:$NN,EH$320,FALSE),5)="Csere",VLOOKUP(LEFT(VLOOKUP($A76,csapatok!$A:$NN,EH$320,FALSE),LEN(VLOOKUP($A76,csapatok!$A:$NN,EH$320,FALSE))-6),'csapat-ranglista'!$A:$FP,EH$321,FALSE)/8,VLOOKUP(VLOOKUP($A76,csapatok!$A:$NN,EH$320,FALSE),'csapat-ranglista'!$A:$FP,EH$321,FALSE)/4),0)</f>
        <v>0</v>
      </c>
      <c r="EI76" s="223">
        <f>IFERROR(IF(RIGHT(VLOOKUP($A76,csapatok!$A:$NN,EI$320,FALSE),5)="Csere",VLOOKUP(LEFT(VLOOKUP($A76,csapatok!$A:$NN,EI$320,FALSE),LEN(VLOOKUP($A76,csapatok!$A:$NN,EI$320,FALSE))-6),'csapat-ranglista'!$A:$FP,EI$321,FALSE)/8,VLOOKUP(VLOOKUP($A76,csapatok!$A:$NN,EI$320,FALSE),'csapat-ranglista'!$A:$FP,EI$321,FALSE)/4),0)</f>
        <v>0</v>
      </c>
      <c r="EJ76" s="223">
        <f>IFERROR(IF(RIGHT(VLOOKUP($A76,csapatok!$A:$NN,EJ$320,FALSE),5)="Csere",VLOOKUP(LEFT(VLOOKUP($A76,csapatok!$A:$NN,EJ$320,FALSE),LEN(VLOOKUP($A76,csapatok!$A:$NN,EJ$320,FALSE))-6),'csapat-ranglista'!$A:$FP,EJ$321,FALSE)/8,VLOOKUP(VLOOKUP($A76,csapatok!$A:$NN,EJ$320,FALSE),'csapat-ranglista'!$A:$FP,EJ$321,FALSE)/4),0)</f>
        <v>0</v>
      </c>
      <c r="EK76" s="223">
        <f>IFERROR(IF(RIGHT(VLOOKUP($A76,csapatok!$A:$NN,EK$320,FALSE),5)="Csere",VLOOKUP(LEFT(VLOOKUP($A76,csapatok!$A:$NN,EK$320,FALSE),LEN(VLOOKUP($A76,csapatok!$A:$NN,EK$320,FALSE))-6),'csapat-ranglista'!$A:$FP,EK$321,FALSE)/8,VLOOKUP(VLOOKUP($A76,csapatok!$A:$NN,EK$320,FALSE),'csapat-ranglista'!$A:$FP,EK$321,FALSE)/4),0)</f>
        <v>0</v>
      </c>
      <c r="EL76" s="223">
        <f>IFERROR(IF(RIGHT(VLOOKUP($A76,csapatok!$A:$NN,EL$320,FALSE),5)="Csere",VLOOKUP(LEFT(VLOOKUP($A76,csapatok!$A:$NN,EL$320,FALSE),LEN(VLOOKUP($A76,csapatok!$A:$NN,EL$320,FALSE))-6),'csapat-ranglista'!$A:$FP,EL$321,FALSE)/8,VLOOKUP(VLOOKUP($A76,csapatok!$A:$NN,EL$320,FALSE),'csapat-ranglista'!$A:$FP,EL$321,FALSE)/4),0)</f>
        <v>0</v>
      </c>
      <c r="EM76" s="223">
        <f>IFERROR(IF(RIGHT(VLOOKUP($A76,csapatok!$A:$NN,EM$320,FALSE),5)="Csere",VLOOKUP(LEFT(VLOOKUP($A76,csapatok!$A:$NN,EM$320,FALSE),LEN(VLOOKUP($A76,csapatok!$A:$NN,EM$320,FALSE))-6),'csapat-ranglista'!$A:$FP,EM$321,FALSE)/8,VLOOKUP(VLOOKUP($A76,csapatok!$A:$NN,EM$320,FALSE),'csapat-ranglista'!$A:$FP,EM$321,FALSE)/4),0)</f>
        <v>0</v>
      </c>
      <c r="EN76" s="223">
        <f>IFERROR(IF(RIGHT(VLOOKUP($A76,csapatok!$A:$NN,EN$320,FALSE),5)="Csere",VLOOKUP(LEFT(VLOOKUP($A76,csapatok!$A:$NN,EN$320,FALSE),LEN(VLOOKUP($A76,csapatok!$A:$NN,EN$320,FALSE))-6),'csapat-ranglista'!$A:$FP,EN$321,FALSE)/8,VLOOKUP(VLOOKUP($A76,csapatok!$A:$NN,EN$320,FALSE),'csapat-ranglista'!$A:$FP,EN$321,FALSE)/4),0)</f>
        <v>0</v>
      </c>
      <c r="EO76" s="223">
        <f>IFERROR(IF(RIGHT(VLOOKUP($A76,csapatok!$A:$NN,EO$320,FALSE),5)="Csere",VLOOKUP(LEFT(VLOOKUP($A76,csapatok!$A:$NN,EO$320,FALSE),LEN(VLOOKUP($A76,csapatok!$A:$NN,EO$320,FALSE))-6),'csapat-ranglista'!$A:$FP,EO$321,FALSE)/8,VLOOKUP(VLOOKUP($A76,csapatok!$A:$NN,EO$320,FALSE),'csapat-ranglista'!$A:$FP,EO$321,FALSE)/4),0)</f>
        <v>0</v>
      </c>
      <c r="EP76" s="223">
        <f>IFERROR(IF(RIGHT(VLOOKUP($A76,csapatok!$A:$NN,EP$320,FALSE),5)="Csere",VLOOKUP(LEFT(VLOOKUP($A76,csapatok!$A:$NN,EP$320,FALSE),LEN(VLOOKUP($A76,csapatok!$A:$NN,EP$320,FALSE))-6),'csapat-ranglista'!$A:$FP,EP$321,FALSE)/8,VLOOKUP(VLOOKUP($A76,csapatok!$A:$NN,EP$320,FALSE),'csapat-ranglista'!$A:$FP,EP$321,FALSE)/4),0)</f>
        <v>0</v>
      </c>
      <c r="EQ76" s="223">
        <f>IFERROR(IF(RIGHT(VLOOKUP($A76,csapatok!$A:$NN,EQ$320,FALSE),5)="Csere",VLOOKUP(LEFT(VLOOKUP($A76,csapatok!$A:$NN,EQ$320,FALSE),LEN(VLOOKUP($A76,csapatok!$A:$NN,EQ$320,FALSE))-6),'csapat-ranglista'!$A:$FP,EQ$321,FALSE)/8,VLOOKUP(VLOOKUP($A76,csapatok!$A:$NN,EQ$320,FALSE),'csapat-ranglista'!$A:$FP,EQ$321,FALSE)/4),0)</f>
        <v>0</v>
      </c>
      <c r="ER76" s="223">
        <f>IFERROR(IF(RIGHT(VLOOKUP($A76,csapatok!$A:$NN,ER$320,FALSE),5)="Csere",VLOOKUP(LEFT(VLOOKUP($A76,csapatok!$A:$NN,ER$320,FALSE),LEN(VLOOKUP($A76,csapatok!$A:$NN,ER$320,FALSE))-6),'csapat-ranglista'!$A:$FP,ER$321,FALSE)/8,VLOOKUP(VLOOKUP($A76,csapatok!$A:$NN,ER$320,FALSE),'csapat-ranglista'!$A:$FP,ER$321,FALSE)/4),0)</f>
        <v>0</v>
      </c>
      <c r="ES76" s="223">
        <f>IFERROR(IF(RIGHT(VLOOKUP($A76,csapatok!$A:$NN,ES$320,FALSE),5)="Csere",VLOOKUP(LEFT(VLOOKUP($A76,csapatok!$A:$NN,ES$320,FALSE),LEN(VLOOKUP($A76,csapatok!$A:$NN,ES$320,FALSE))-6),'csapat-ranglista'!$A:$FP,ES$321,FALSE)/8,VLOOKUP(VLOOKUP($A76,csapatok!$A:$NN,ES$320,FALSE),'csapat-ranglista'!$A:$FP,ES$321,FALSE)/4),0)</f>
        <v>0</v>
      </c>
      <c r="ET76" s="223">
        <f>IFERROR(IF(RIGHT(VLOOKUP($A76,csapatok!$A:$NN,ET$320,FALSE),5)="Csere",VLOOKUP(LEFT(VLOOKUP($A76,csapatok!$A:$NN,ET$320,FALSE),LEN(VLOOKUP($A76,csapatok!$A:$NN,ET$320,FALSE))-6),'csapat-ranglista'!$A:$FP,ET$321,FALSE)/8,VLOOKUP(VLOOKUP($A76,csapatok!$A:$NN,ET$320,FALSE),'csapat-ranglista'!$A:$FP,ET$321,FALSE)/4),0)</f>
        <v>0</v>
      </c>
      <c r="EU76" s="223">
        <f>IFERROR(IF(RIGHT(VLOOKUP($A76,csapatok!$A:$NN,EU$320,FALSE),5)="Csere",VLOOKUP(LEFT(VLOOKUP($A76,csapatok!$A:$NN,EU$320,FALSE),LEN(VLOOKUP($A76,csapatok!$A:$NN,EU$320,FALSE))-6),'csapat-ranglista'!$A:$FP,EU$321,FALSE)/8,VLOOKUP(VLOOKUP($A76,csapatok!$A:$NN,EU$320,FALSE),'csapat-ranglista'!$A:$FP,EU$321,FALSE)/4),0)</f>
        <v>0</v>
      </c>
      <c r="EV76" s="223">
        <f>IFERROR(IF(RIGHT(VLOOKUP($A76,csapatok!$A:$NN,EV$320,FALSE),5)="Csere",VLOOKUP(LEFT(VLOOKUP($A76,csapatok!$A:$NN,EV$320,FALSE),LEN(VLOOKUP($A76,csapatok!$A:$NN,EV$320,FALSE))-6),'csapat-ranglista'!$A:$FP,EV$321,FALSE)/8,VLOOKUP(VLOOKUP($A76,csapatok!$A:$NN,EV$320,FALSE),'csapat-ranglista'!$A:$FP,EV$321,FALSE)/4),0)</f>
        <v>0</v>
      </c>
      <c r="EW76" s="223">
        <f>IFERROR(IF(RIGHT(VLOOKUP($A76,csapatok!$A:$NN,EW$320,FALSE),5)="Csere",VLOOKUP(LEFT(VLOOKUP($A76,csapatok!$A:$NN,EW$320,FALSE),LEN(VLOOKUP($A76,csapatok!$A:$NN,EW$320,FALSE))-6),'csapat-ranglista'!$A:$FP,EW$321,FALSE)/8,VLOOKUP(VLOOKUP($A76,csapatok!$A:$NN,EW$320,FALSE),'csapat-ranglista'!$A:$FP,EW$321,FALSE)/4),0)</f>
        <v>0</v>
      </c>
      <c r="EX76" s="223">
        <f>IFERROR(IF(RIGHT(VLOOKUP($A76,csapatok!$A:$NN,EX$320,FALSE),5)="Csere",VLOOKUP(LEFT(VLOOKUP($A76,csapatok!$A:$NN,EX$320,FALSE),LEN(VLOOKUP($A76,csapatok!$A:$NN,EX$320,FALSE))-6),'csapat-ranglista'!$A:$FP,EX$321,FALSE)/8,VLOOKUP(VLOOKUP($A76,csapatok!$A:$NN,EX$320,FALSE),'csapat-ranglista'!$A:$FP,EX$321,FALSE)/4),0)</f>
        <v>9.4175376857010775</v>
      </c>
      <c r="EY76" s="223">
        <f>IFERROR(IF(RIGHT(VLOOKUP($A76,csapatok!$A:$NN,EY$320,FALSE),5)="Csere",VLOOKUP(LEFT(VLOOKUP($A76,csapatok!$A:$NN,EY$320,FALSE),LEN(VLOOKUP($A76,csapatok!$A:$NN,EY$320,FALSE))-6),'csapat-ranglista'!$A:$FP,EY$321,FALSE)/8,VLOOKUP(VLOOKUP($A76,csapatok!$A:$NN,EY$320,FALSE),'csapat-ranglista'!$A:$FP,EY$321,FALSE)/4),0)</f>
        <v>0</v>
      </c>
      <c r="EZ76" s="223">
        <f>IFERROR(IF(RIGHT(VLOOKUP($A76,csapatok!$A:$NN,EZ$320,FALSE),5)="Csere",VLOOKUP(LEFT(VLOOKUP($A76,csapatok!$A:$NN,EZ$320,FALSE),LEN(VLOOKUP($A76,csapatok!$A:$NN,EZ$320,FALSE))-6),'csapat-ranglista'!$A:$FP,EZ$321,FALSE)/8,VLOOKUP(VLOOKUP($A76,csapatok!$A:$NN,EZ$320,FALSE),'csapat-ranglista'!$A:$FP,EZ$321,FALSE)/4),0)</f>
        <v>0</v>
      </c>
      <c r="FA76" s="223">
        <f>IFERROR(IF(RIGHT(VLOOKUP($A76,csapatok!$A:$NN,FA$320,FALSE),5)="Csere",VLOOKUP(LEFT(VLOOKUP($A76,csapatok!$A:$NN,FA$320,FALSE),LEN(VLOOKUP($A76,csapatok!$A:$NN,FA$320,FALSE))-6),'csapat-ranglista'!$A:$FP,FA$321,FALSE)/8,VLOOKUP(VLOOKUP($A76,csapatok!$A:$NN,FA$320,FALSE),'csapat-ranglista'!$A:$FP,FA$321,FALSE)/4),0)</f>
        <v>0</v>
      </c>
      <c r="FB76" s="223">
        <f>IFERROR(IF(RIGHT(VLOOKUP($A76,csapatok!$A:$NN,FB$320,FALSE),5)="Csere",VLOOKUP(LEFT(VLOOKUP($A76,csapatok!$A:$NN,FB$320,FALSE),LEN(VLOOKUP($A76,csapatok!$A:$NN,FB$320,FALSE))-6),'csapat-ranglista'!$A:$FP,FB$321,FALSE)/8,VLOOKUP(VLOOKUP($A76,csapatok!$A:$NN,FB$320,FALSE),'csapat-ranglista'!$A:$FP,FB$321,FALSE)/4),0)</f>
        <v>0</v>
      </c>
      <c r="FC76" s="223">
        <f>IFERROR(IF(RIGHT(VLOOKUP($A76,csapatok!$A:$NN,FC$320,FALSE),5)="Csere",VLOOKUP(LEFT(VLOOKUP($A76,csapatok!$A:$NN,FC$320,FALSE),LEN(VLOOKUP($A76,csapatok!$A:$NN,FC$320,FALSE))-6),'csapat-ranglista'!$A:$FP,FC$321,FALSE)/8,VLOOKUP(VLOOKUP($A76,csapatok!$A:$NN,FC$320,FALSE),'csapat-ranglista'!$A:$FP,FC$321,FALSE)/4),0)</f>
        <v>0</v>
      </c>
      <c r="FD76" s="224">
        <f>versenyek!$QY$11*IFERROR(VLOOKUP(VLOOKUP($A76,versenyek!QX:QZ,3,FALSE),szabalyok!$A$16:$B$23,2,FALSE)/4,0)</f>
        <v>0</v>
      </c>
      <c r="FE76" s="224">
        <f>versenyek!$RB$11*IFERROR(VLOOKUP(VLOOKUP($A76,versenyek!RA:RC,3,FALSE),szabalyok!$A$16:$B$23,2,FALSE)/4,0)</f>
        <v>0</v>
      </c>
      <c r="FF76" s="223">
        <f>IFERROR(IF(RIGHT(VLOOKUP($A76,csapatok!$A:$NN,FF$320,FALSE),5)="Csere",VLOOKUP(LEFT(VLOOKUP($A76,csapatok!$A:$NN,FF$320,FALSE),LEN(VLOOKUP($A76,csapatok!$A:$NN,FF$320,FALSE))-6),'csapat-ranglista'!$A:$FP,FF$321,FALSE)/8,VLOOKUP(VLOOKUP($A76,csapatok!$A:$NN,FF$320,FALSE),'csapat-ranglista'!$A:$FP,FF$321,FALSE)/4),0)</f>
        <v>0</v>
      </c>
      <c r="FG76" s="223">
        <f>IFERROR(IF(RIGHT(VLOOKUP($A76,csapatok!$A:$NN,FG$320,FALSE),5)="Csere",VLOOKUP(LEFT(VLOOKUP($A76,csapatok!$A:$NN,FG$320,FALSE),LEN(VLOOKUP($A76,csapatok!$A:$NN,FG$320,FALSE))-6),'csapat-ranglista'!$A:$FP,FG$321,FALSE)/8,VLOOKUP(VLOOKUP($A76,csapatok!$A:$NN,FG$320,FALSE),'csapat-ranglista'!$A:$FP,FG$321,FALSE)/4),0)</f>
        <v>0</v>
      </c>
      <c r="FH76" s="223">
        <f>IFERROR(IF(RIGHT(VLOOKUP($A76,csapatok!$A:$NN,FH$320,FALSE),5)="Csere",VLOOKUP(LEFT(VLOOKUP($A76,csapatok!$A:$NN,FH$320,FALSE),LEN(VLOOKUP($A76,csapatok!$A:$NN,FH$320,FALSE))-6),'csapat-ranglista'!$A:$FP,FH$321,FALSE)/8,VLOOKUP(VLOOKUP($A76,csapatok!$A:$NN,FH$320,FALSE),'csapat-ranglista'!$A:$FP,FH$321,FALSE)/4),0)</f>
        <v>0</v>
      </c>
      <c r="FI76" s="223">
        <f>IFERROR(IF(RIGHT(VLOOKUP($A76,csapatok!$A:$NN,FI$320,FALSE),5)="Csere",VLOOKUP(LEFT(VLOOKUP($A76,csapatok!$A:$NN,FI$320,FALSE),LEN(VLOOKUP($A76,csapatok!$A:$NN,FI$320,FALSE))-6),'csapat-ranglista'!$A:$FP,FI$321,FALSE)/8,VLOOKUP(VLOOKUP($A76,csapatok!$A:$NN,FI$320,FALSE),'csapat-ranglista'!$A:$FP,FI$321,FALSE)/4),0)</f>
        <v>0</v>
      </c>
      <c r="FJ76" s="223">
        <f>IFERROR(IF(RIGHT(VLOOKUP($A76,csapatok!$A:$NN,FJ$320,FALSE),5)="Csere",VLOOKUP(LEFT(VLOOKUP($A76,csapatok!$A:$NN,FJ$320,FALSE),LEN(VLOOKUP($A76,csapatok!$A:$NN,FJ$320,FALSE))-6),'csapat-ranglista'!$A:$FP,FJ$321,FALSE)/8,VLOOKUP(VLOOKUP($A76,csapatok!$A:$NN,FJ$320,FALSE),'csapat-ranglista'!$A:$FP,FJ$321,FALSE)/4),0)</f>
        <v>0</v>
      </c>
      <c r="FK76" s="223">
        <f>IFERROR(IF(RIGHT(VLOOKUP($A76,csapatok!$A:$NN,FK$320,FALSE),5)="Csere",VLOOKUP(LEFT(VLOOKUP($A76,csapatok!$A:$NN,FK$320,FALSE),LEN(VLOOKUP($A76,csapatok!$A:$NN,FK$320,FALSE))-6),'csapat-ranglista'!$A:$FP,FK$321,FALSE)/8,VLOOKUP(VLOOKUP($A76,csapatok!$A:$NN,FK$320,FALSE),'csapat-ranglista'!$A:$FP,FK$321,FALSE)/4),0)</f>
        <v>0</v>
      </c>
      <c r="FL76" s="223">
        <f>IFERROR(IF(RIGHT(VLOOKUP($A76,csapatok!$A:$NN,FL$320,FALSE),5)="Csere",VLOOKUP(LEFT(VLOOKUP($A76,csapatok!$A:$NN,FL$320,FALSE),LEN(VLOOKUP($A76,csapatok!$A:$NN,FL$320,FALSE))-6),'csapat-ranglista'!$A:$FP,FL$321,FALSE)/8,VLOOKUP(VLOOKUP($A76,csapatok!$A:$NN,FL$320,FALSE),'csapat-ranglista'!$A:$FP,FL$321,FALSE)/4),0)</f>
        <v>0</v>
      </c>
      <c r="FM76" s="223">
        <f>IFERROR(IF(RIGHT(VLOOKUP($A76,csapatok!$A:$NN,FM$320,FALSE),5)="Csere",VLOOKUP(LEFT(VLOOKUP($A76,csapatok!$A:$NN,FM$320,FALSE),LEN(VLOOKUP($A76,csapatok!$A:$NN,FM$320,FALSE))-6),'csapat-ranglista'!$A:$FP,FM$321,FALSE)/8,VLOOKUP(VLOOKUP($A76,csapatok!$A:$NN,FM$320,FALSE),'csapat-ranglista'!$A:$FP,FM$321,FALSE)/4),0)</f>
        <v>0</v>
      </c>
      <c r="FN76" s="223">
        <f>IFERROR(IF(RIGHT(VLOOKUP($A76,csapatok!$A:$NN,FN$320,FALSE),5)="Csere",VLOOKUP(LEFT(VLOOKUP($A76,csapatok!$A:$NN,FN$320,FALSE),LEN(VLOOKUP($A76,csapatok!$A:$NN,FN$320,FALSE))-6),'csapat-ranglista'!$A:$FP,FN$321,FALSE)/8,VLOOKUP(VLOOKUP($A76,csapatok!$A:$NN,FN$320,FALSE),'csapat-ranglista'!$A:$FP,FN$321,FALSE)/4),0)</f>
        <v>0</v>
      </c>
      <c r="FO76" s="223">
        <f>IFERROR(IF(RIGHT(VLOOKUP($A76,csapatok!$A:$NN,FO$320,FALSE),5)="Csere",VLOOKUP(LEFT(VLOOKUP($A76,csapatok!$A:$NN,FO$320,FALSE),LEN(VLOOKUP($A76,csapatok!$A:$NN,FO$320,FALSE))-6),'csapat-ranglista'!$A:$FP,FO$321,FALSE)/8,VLOOKUP(VLOOKUP($A76,csapatok!$A:$NN,FO$320,FALSE),'csapat-ranglista'!$A:$FP,FO$321,FALSE)/4),0)</f>
        <v>0</v>
      </c>
      <c r="FP76" s="223">
        <f>IFERROR(IF(RIGHT(VLOOKUP($A76,csapatok!$A:$NN,FP$320,FALSE),5)="Csere",VLOOKUP(LEFT(VLOOKUP($A76,csapatok!$A:$NN,FP$320,FALSE),LEN(VLOOKUP($A76,csapatok!$A:$NN,FP$320,FALSE))-6),'csapat-ranglista'!$A:$FP,FP$321,FALSE)/8,VLOOKUP(VLOOKUP($A76,csapatok!$A:$NN,FP$320,FALSE),'csapat-ranglista'!$A:$FP,FP$321,FALSE)/4),0)</f>
        <v>0</v>
      </c>
      <c r="FQ76" s="223">
        <f>IFERROR(IF(RIGHT(VLOOKUP($A76,csapatok!$A:$NN,FQ$320,FALSE),5)="Csere",VLOOKUP(LEFT(VLOOKUP($A76,csapatok!$A:$NN,FQ$320,FALSE),LEN(VLOOKUP($A76,csapatok!$A:$NN,FQ$320,FALSE))-6),'csapat-ranglista'!$A:$FP,FQ$321,FALSE)/8,VLOOKUP(VLOOKUP($A76,csapatok!$A:$NN,FQ$320,FALSE),'csapat-ranglista'!$A:$FP,FQ$321,FALSE)/4),0)</f>
        <v>0</v>
      </c>
      <c r="FR76" s="223">
        <f>IFERROR(IF(RIGHT(VLOOKUP($A76,csapatok!$A:$NN,FR$320,FALSE),5)="Csere",VLOOKUP(LEFT(VLOOKUP($A76,csapatok!$A:$NN,FR$320,FALSE),LEN(VLOOKUP($A76,csapatok!$A:$NN,FR$320,FALSE))-6),'csapat-ranglista'!$A:$FP,FR$321,FALSE)/8,VLOOKUP(VLOOKUP($A76,csapatok!$A:$NN,FR$320,FALSE),'csapat-ranglista'!$A:$FP,FR$321,FALSE)/4),0)</f>
        <v>0</v>
      </c>
      <c r="FS76" s="223">
        <f>IFERROR(IF(RIGHT(VLOOKUP($A76,csapatok!$A:$NN,FS$320,FALSE),5)="Csere",VLOOKUP(LEFT(VLOOKUP($A76,csapatok!$A:$NN,FS$320,FALSE),LEN(VLOOKUP($A76,csapatok!$A:$NN,FS$320,FALSE))-6),'csapat-ranglista'!$A:$FP,FS$321,FALSE)/8,VLOOKUP(VLOOKUP($A76,csapatok!$A:$NN,FS$320,FALSE),'csapat-ranglista'!$A:$FP,FS$321,FALSE)/4),0)</f>
        <v>0</v>
      </c>
      <c r="FT76" s="223">
        <f>IFERROR(IF(RIGHT(VLOOKUP($A76,csapatok!$A:$NN,FT$320,FALSE),5)="Csere",VLOOKUP(LEFT(VLOOKUP($A76,csapatok!$A:$NN,FT$320,FALSE),LEN(VLOOKUP($A76,csapatok!$A:$NN,FT$320,FALSE))-6),'csapat-ranglista'!$A:$FP,FT$321,FALSE)/8,VLOOKUP(VLOOKUP($A76,csapatok!$A:$NN,FT$320,FALSE),'csapat-ranglista'!$A:$FP,FT$321,FALSE)/4),0)</f>
        <v>0</v>
      </c>
      <c r="FU76" s="223">
        <f>IFERROR(IF(RIGHT(VLOOKUP($A76,csapatok!$A:$NN,FU$320,FALSE),5)="Csere",VLOOKUP(LEFT(VLOOKUP($A76,csapatok!$A:$NN,FU$320,FALSE),LEN(VLOOKUP($A76,csapatok!$A:$NN,FU$320,FALSE))-6),'csapat-ranglista'!$A:$FP,FU$321,FALSE)/8,VLOOKUP(VLOOKUP($A76,csapatok!$A:$NN,FU$320,FALSE),'csapat-ranglista'!$A:$FP,FU$321,FALSE)/4),0)</f>
        <v>0</v>
      </c>
      <c r="FV76" s="223">
        <f>IFERROR(IF(RIGHT(VLOOKUP($A76,csapatok!$A:$NN,FV$320,FALSE),5)="Csere",VLOOKUP(LEFT(VLOOKUP($A76,csapatok!$A:$NN,FV$320,FALSE),LEN(VLOOKUP($A76,csapatok!$A:$NN,FV$320,FALSE))-6),'csapat-ranglista'!$A:$FP,FV$321,FALSE)/8,VLOOKUP(VLOOKUP($A76,csapatok!$A:$NN,FV$320,FALSE),'csapat-ranglista'!$A:$FP,FV$321,FALSE)/4),0)</f>
        <v>0</v>
      </c>
      <c r="FW76" s="223">
        <f>IFERROR(IF(RIGHT(VLOOKUP($A76,csapatok!$A:$NN,FW$320,FALSE),5)="Csere",VLOOKUP(LEFT(VLOOKUP($A76,csapatok!$A:$NN,FW$320,FALSE),LEN(VLOOKUP($A76,csapatok!$A:$NN,FW$320,FALSE))-6),'csapat-ranglista'!$A:$FP,FW$321,FALSE)/8,VLOOKUP(VLOOKUP($A76,csapatok!$A:$NN,FW$320,FALSE),'csapat-ranglista'!$A:$FP,FW$321,FALSE)/4),0)</f>
        <v>0</v>
      </c>
      <c r="FX76" s="223">
        <f>IFERROR(IF(RIGHT(VLOOKUP($A76,csapatok!$A:$NN,FX$320,FALSE),5)="Csere",VLOOKUP(LEFT(VLOOKUP($A76,csapatok!$A:$NN,FX$320,FALSE),LEN(VLOOKUP($A76,csapatok!$A:$NN,FX$320,FALSE))-6),'csapat-ranglista'!$A:$FP,FX$321,FALSE)/8,VLOOKUP(VLOOKUP($A76,csapatok!$A:$NN,FX$320,FALSE),'csapat-ranglista'!$A:$FP,FX$321,FALSE)/4),0)</f>
        <v>0</v>
      </c>
      <c r="FY76" s="223">
        <f>IFERROR(IF(RIGHT(VLOOKUP($A76,csapatok!$A:$NN,FY$320,FALSE),5)="Csere",VLOOKUP(LEFT(VLOOKUP($A76,csapatok!$A:$NN,FY$320,FALSE),LEN(VLOOKUP($A76,csapatok!$A:$NN,FY$320,FALSE))-6),'csapat-ranglista'!$A:$FP,FY$321,FALSE)/8,VLOOKUP(VLOOKUP($A76,csapatok!$A:$NN,FY$320,FALSE),'csapat-ranglista'!$A:$FP,FY$321,FALSE)/4),0)</f>
        <v>0</v>
      </c>
      <c r="FZ76" s="223">
        <f>IFERROR(IF(RIGHT(VLOOKUP($A76,csapatok!$A:$NN,FZ$320,FALSE),5)="Csere",VLOOKUP(LEFT(VLOOKUP($A76,csapatok!$A:$NN,FZ$320,FALSE),LEN(VLOOKUP($A76,csapatok!$A:$NN,FZ$320,FALSE))-6),'csapat-ranglista'!$A:$FP,FZ$321,FALSE)/8,VLOOKUP(VLOOKUP($A76,csapatok!$A:$NN,FZ$320,FALSE),'csapat-ranglista'!$A:$FP,FZ$321,FALSE)/4),0)</f>
        <v>0</v>
      </c>
      <c r="GA76" s="223">
        <f>IFERROR(IF(RIGHT(VLOOKUP($A76,csapatok!$A:$NN,GA$320,FALSE),5)="Csere",VLOOKUP(LEFT(VLOOKUP($A76,csapatok!$A:$NN,GA$320,FALSE),LEN(VLOOKUP($A76,csapatok!$A:$NN,GA$320,FALSE))-6),'csapat-ranglista'!$A:$FP,GA$321,FALSE)/8,VLOOKUP(VLOOKUP($A76,csapatok!$A:$NN,GA$320,FALSE),'csapat-ranglista'!$A:$FP,GA$321,FALSE)/4),0)</f>
        <v>0</v>
      </c>
      <c r="GB76" s="223">
        <f>IFERROR(IF(RIGHT(VLOOKUP($A76,csapatok!$A:$NN,GB$320,FALSE),5)="Csere",VLOOKUP(LEFT(VLOOKUP($A76,csapatok!$A:$NN,GB$320,FALSE),LEN(VLOOKUP($A76,csapatok!$A:$NN,GB$320,FALSE))-6),'csapat-ranglista'!$A:$FP,GB$321,FALSE)/8,VLOOKUP(VLOOKUP($A76,csapatok!$A:$NN,GB$320,FALSE),'csapat-ranglista'!$A:$FP,GB$321,FALSE)/4),0)</f>
        <v>0</v>
      </c>
      <c r="GC76" s="223">
        <f>IFERROR(IF(RIGHT(VLOOKUP($A76,csapatok!$A:$NN,GC$320,FALSE),5)="Csere",VLOOKUP(LEFT(VLOOKUP($A76,csapatok!$A:$NN,GC$320,FALSE),LEN(VLOOKUP($A76,csapatok!$A:$NN,GC$320,FALSE))-6),'csapat-ranglista'!$A:$FP,GC$321,FALSE)/8,VLOOKUP(VLOOKUP($A76,csapatok!$A:$NN,GC$320,FALSE),'csapat-ranglista'!$A:$FP,GC$321,FALSE)/4),0)</f>
        <v>0</v>
      </c>
      <c r="GD76" s="247">
        <f>SUM(EQ76:GC76)</f>
        <v>9.4175376857010775</v>
      </c>
    </row>
    <row r="77" spans="1:186">
      <c r="A77" s="32" t="s">
        <v>328</v>
      </c>
      <c r="B77" s="289">
        <v>26804</v>
      </c>
      <c r="C77" s="131" t="str">
        <f>IF(B77=0,"",IF(B77&lt;$C$1,"felnőtt","ifi"))</f>
        <v>felnőtt</v>
      </c>
      <c r="D77" s="32" t="s">
        <v>101</v>
      </c>
      <c r="E77" s="45"/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f>IFERROR(IF(RIGHT(VLOOKUP($A77,csapatok!$A:$BL,X$320,FALSE),5)="Csere",VLOOKUP(LEFT(VLOOKUP($A77,csapatok!$A:$BL,X$320,FALSE),LEN(VLOOKUP($A77,csapatok!$A:$BL,X$320,FALSE))-6),'csapat-ranglista'!$A:$FP,X$321,FALSE)/8,VLOOKUP(VLOOKUP($A77,csapatok!$A:$BL,X$320,FALSE),'csapat-ranglista'!$A:$FP,X$321,FALSE)/4),0)</f>
        <v>0</v>
      </c>
      <c r="Y77" s="32">
        <f>IFERROR(IF(RIGHT(VLOOKUP($A77,csapatok!$A:$BL,Y$320,FALSE),5)="Csere",VLOOKUP(LEFT(VLOOKUP($A77,csapatok!$A:$BL,Y$320,FALSE),LEN(VLOOKUP($A77,csapatok!$A:$BL,Y$320,FALSE))-6),'csapat-ranglista'!$A:$FP,Y$321,FALSE)/8,VLOOKUP(VLOOKUP($A77,csapatok!$A:$BL,Y$320,FALSE),'csapat-ranglista'!$A:$FP,Y$321,FALSE)/4),0)</f>
        <v>0</v>
      </c>
      <c r="Z77" s="32">
        <f>IFERROR(IF(RIGHT(VLOOKUP($A77,csapatok!$A:$BL,Z$320,FALSE),5)="Csere",VLOOKUP(LEFT(VLOOKUP($A77,csapatok!$A:$BL,Z$320,FALSE),LEN(VLOOKUP($A77,csapatok!$A:$BL,Z$320,FALSE))-6),'csapat-ranglista'!$A:$FP,Z$321,FALSE)/8,VLOOKUP(VLOOKUP($A77,csapatok!$A:$BL,Z$320,FALSE),'csapat-ranglista'!$A:$FP,Z$321,FALSE)/4),0)</f>
        <v>0</v>
      </c>
      <c r="AA77" s="32">
        <f>IFERROR(IF(RIGHT(VLOOKUP($A77,csapatok!$A:$BL,AA$320,FALSE),5)="Csere",VLOOKUP(LEFT(VLOOKUP($A77,csapatok!$A:$BL,AA$320,FALSE),LEN(VLOOKUP($A77,csapatok!$A:$BL,AA$320,FALSE))-6),'csapat-ranglista'!$A:$FP,AA$321,FALSE)/8,VLOOKUP(VLOOKUP($A77,csapatok!$A:$BL,AA$320,FALSE),'csapat-ranglista'!$A:$FP,AA$321,FALSE)/4),0)</f>
        <v>0</v>
      </c>
      <c r="AB77" s="223">
        <f>IFERROR(IF(RIGHT(VLOOKUP($A77,csapatok!$A:$BL,AB$320,FALSE),5)="Csere",VLOOKUP(LEFT(VLOOKUP($A77,csapatok!$A:$BL,AB$320,FALSE),LEN(VLOOKUP($A77,csapatok!$A:$BL,AB$320,FALSE))-6),'csapat-ranglista'!$A:$FP,AB$321,FALSE)/8,VLOOKUP(VLOOKUP($A77,csapatok!$A:$BL,AB$320,FALSE),'csapat-ranglista'!$A:$FP,AB$321,FALSE)/4),0)</f>
        <v>0</v>
      </c>
      <c r="AC77" s="223">
        <f>IFERROR(IF(RIGHT(VLOOKUP($A77,csapatok!$A:$BL,AC$320,FALSE),5)="Csere",VLOOKUP(LEFT(VLOOKUP($A77,csapatok!$A:$BL,AC$320,FALSE),LEN(VLOOKUP($A77,csapatok!$A:$BL,AC$320,FALSE))-6),'csapat-ranglista'!$A:$FP,AC$321,FALSE)/8,VLOOKUP(VLOOKUP($A77,csapatok!$A:$BL,AC$320,FALSE),'csapat-ranglista'!$A:$FP,AC$321,FALSE)/4),0)</f>
        <v>0</v>
      </c>
      <c r="AD77" s="223">
        <f>IFERROR(IF(RIGHT(VLOOKUP($A77,csapatok!$A:$BL,AD$320,FALSE),5)="Csere",VLOOKUP(LEFT(VLOOKUP($A77,csapatok!$A:$BL,AD$320,FALSE),LEN(VLOOKUP($A77,csapatok!$A:$BL,AD$320,FALSE))-6),'csapat-ranglista'!$A:$FP,AD$321,FALSE)/8,VLOOKUP(VLOOKUP($A77,csapatok!$A:$BL,AD$320,FALSE),'csapat-ranglista'!$A:$FP,AD$321,FALSE)/4),0)</f>
        <v>0</v>
      </c>
      <c r="AE77" s="223">
        <f>IFERROR(IF(RIGHT(VLOOKUP($A77,csapatok!$A:$BL,AE$320,FALSE),5)="Csere",VLOOKUP(LEFT(VLOOKUP($A77,csapatok!$A:$BL,AE$320,FALSE),LEN(VLOOKUP($A77,csapatok!$A:$BL,AE$320,FALSE))-6),'csapat-ranglista'!$A:$FP,AE$321,FALSE)/8,VLOOKUP(VLOOKUP($A77,csapatok!$A:$BL,AE$320,FALSE),'csapat-ranglista'!$A:$FP,AE$321,FALSE)/4),0)</f>
        <v>0</v>
      </c>
      <c r="AF77" s="223">
        <f>IFERROR(IF(RIGHT(VLOOKUP($A77,csapatok!$A:$BL,AF$320,FALSE),5)="Csere",VLOOKUP(LEFT(VLOOKUP($A77,csapatok!$A:$BL,AF$320,FALSE),LEN(VLOOKUP($A77,csapatok!$A:$BL,AF$320,FALSE))-6),'csapat-ranglista'!$A:$FP,AF$321,FALSE)/8,VLOOKUP(VLOOKUP($A77,csapatok!$A:$BL,AF$320,FALSE),'csapat-ranglista'!$A:$FP,AF$321,FALSE)/4),0)</f>
        <v>0</v>
      </c>
      <c r="AG77" s="223">
        <f>IFERROR(IF(RIGHT(VLOOKUP($A77,csapatok!$A:$BL,AG$320,FALSE),5)="Csere",VLOOKUP(LEFT(VLOOKUP($A77,csapatok!$A:$BL,AG$320,FALSE),LEN(VLOOKUP($A77,csapatok!$A:$BL,AG$320,FALSE))-6),'csapat-ranglista'!$A:$FP,AG$321,FALSE)/8,VLOOKUP(VLOOKUP($A77,csapatok!$A:$BL,AG$320,FALSE),'csapat-ranglista'!$A:$FP,AG$321,FALSE)/4),0)</f>
        <v>0</v>
      </c>
      <c r="AH77" s="223">
        <f>IFERROR(IF(RIGHT(VLOOKUP($A77,csapatok!$A:$BL,AH$320,FALSE),5)="Csere",VLOOKUP(LEFT(VLOOKUP($A77,csapatok!$A:$BL,AH$320,FALSE),LEN(VLOOKUP($A77,csapatok!$A:$BL,AH$320,FALSE))-6),'csapat-ranglista'!$A:$FP,AH$321,FALSE)/8,VLOOKUP(VLOOKUP($A77,csapatok!$A:$BL,AH$320,FALSE),'csapat-ranglista'!$A:$FP,AH$321,FALSE)/4),0)</f>
        <v>0</v>
      </c>
      <c r="AI77" s="223">
        <f>IFERROR(IF(RIGHT(VLOOKUP($A77,csapatok!$A:$BL,AI$320,FALSE),5)="Csere",VLOOKUP(LEFT(VLOOKUP($A77,csapatok!$A:$BL,AI$320,FALSE),LEN(VLOOKUP($A77,csapatok!$A:$BL,AI$320,FALSE))-6),'csapat-ranglista'!$A:$FP,AI$321,FALSE)/8,VLOOKUP(VLOOKUP($A77,csapatok!$A:$BL,AI$320,FALSE),'csapat-ranglista'!$A:$FP,AI$321,FALSE)/4),0)</f>
        <v>0</v>
      </c>
      <c r="AJ77" s="223">
        <f>IFERROR(IF(RIGHT(VLOOKUP($A77,csapatok!$A:$BL,AJ$320,FALSE),5)="Csere",VLOOKUP(LEFT(VLOOKUP($A77,csapatok!$A:$BL,AJ$320,FALSE),LEN(VLOOKUP($A77,csapatok!$A:$BL,AJ$320,FALSE))-6),'csapat-ranglista'!$A:$FP,AJ$321,FALSE)/8,VLOOKUP(VLOOKUP($A77,csapatok!$A:$BL,AJ$320,FALSE),'csapat-ranglista'!$A:$FP,AJ$321,FALSE)/2),0)</f>
        <v>0</v>
      </c>
      <c r="AK77" s="223">
        <f>IFERROR(IF(RIGHT(VLOOKUP($A77,csapatok!$A:$CN,AK$320,FALSE),5)="Csere",VLOOKUP(LEFT(VLOOKUP($A77,csapatok!$A:$CN,AK$320,FALSE),LEN(VLOOKUP($A77,csapatok!$A:$CN,AK$320,FALSE))-6),'csapat-ranglista'!$A:$FP,AK$321,FALSE)/8,VLOOKUP(VLOOKUP($A77,csapatok!$A:$CN,AK$320,FALSE),'csapat-ranglista'!$A:$FP,AK$321,FALSE)/4),0)</f>
        <v>0</v>
      </c>
      <c r="AL77" s="223">
        <f>IFERROR(IF(RIGHT(VLOOKUP($A77,csapatok!$A:$CN,AL$320,FALSE),5)="Csere",VLOOKUP(LEFT(VLOOKUP($A77,csapatok!$A:$CN,AL$320,FALSE),LEN(VLOOKUP($A77,csapatok!$A:$CN,AL$320,FALSE))-6),'csapat-ranglista'!$A:$FP,AL$321,FALSE)/8,VLOOKUP(VLOOKUP($A77,csapatok!$A:$CN,AL$320,FALSE),'csapat-ranglista'!$A:$FP,AL$321,FALSE)/4),0)</f>
        <v>0</v>
      </c>
      <c r="AM77" s="223">
        <f>IFERROR(IF(RIGHT(VLOOKUP($A77,csapatok!$A:$CN,AM$320,FALSE),5)="Csere",VLOOKUP(LEFT(VLOOKUP($A77,csapatok!$A:$CN,AM$320,FALSE),LEN(VLOOKUP($A77,csapatok!$A:$CN,AM$320,FALSE))-6),'csapat-ranglista'!$A:$FP,AM$321,FALSE)/8,VLOOKUP(VLOOKUP($A77,csapatok!$A:$CN,AM$320,FALSE),'csapat-ranglista'!$A:$FP,AM$321,FALSE)/4),0)</f>
        <v>0</v>
      </c>
      <c r="AN77" s="223">
        <f>IFERROR(IF(RIGHT(VLOOKUP($A77,csapatok!$A:$CN,AN$320,FALSE),5)="Csere",VLOOKUP(LEFT(VLOOKUP($A77,csapatok!$A:$CN,AN$320,FALSE),LEN(VLOOKUP($A77,csapatok!$A:$CN,AN$320,FALSE))-6),'csapat-ranglista'!$A:$FP,AN$321,FALSE)/8,VLOOKUP(VLOOKUP($A77,csapatok!$A:$CN,AN$320,FALSE),'csapat-ranglista'!$A:$FP,AN$321,FALSE)/4),0)</f>
        <v>0</v>
      </c>
      <c r="AO77" s="223">
        <f>IFERROR(IF(RIGHT(VLOOKUP($A77,csapatok!$A:$CN,AO$320,FALSE),5)="Csere",VLOOKUP(LEFT(VLOOKUP($A77,csapatok!$A:$CN,AO$320,FALSE),LEN(VLOOKUP($A77,csapatok!$A:$CN,AO$320,FALSE))-6),'csapat-ranglista'!$A:$FP,AO$321,FALSE)/8,VLOOKUP(VLOOKUP($A77,csapatok!$A:$CN,AO$320,FALSE),'csapat-ranglista'!$A:$FP,AO$321,FALSE)/4),0)</f>
        <v>0</v>
      </c>
      <c r="AP77" s="223">
        <f>IFERROR(IF(RIGHT(VLOOKUP($A77,csapatok!$A:$CN,AP$320,FALSE),5)="Csere",VLOOKUP(LEFT(VLOOKUP($A77,csapatok!$A:$CN,AP$320,FALSE),LEN(VLOOKUP($A77,csapatok!$A:$CN,AP$320,FALSE))-6),'csapat-ranglista'!$A:$FP,AP$321,FALSE)/8,VLOOKUP(VLOOKUP($A77,csapatok!$A:$CN,AP$320,FALSE),'csapat-ranglista'!$A:$FP,AP$321,FALSE)/4),0)</f>
        <v>0</v>
      </c>
      <c r="AQ77" s="223">
        <f>IFERROR(IF(RIGHT(VLOOKUP($A77,csapatok!$A:$CN,AQ$320,FALSE),5)="Csere",VLOOKUP(LEFT(VLOOKUP($A77,csapatok!$A:$CN,AQ$320,FALSE),LEN(VLOOKUP($A77,csapatok!$A:$CN,AQ$320,FALSE))-6),'csapat-ranglista'!$A:$FP,AQ$321,FALSE)/8,VLOOKUP(VLOOKUP($A77,csapatok!$A:$CN,AQ$320,FALSE),'csapat-ranglista'!$A:$FP,AQ$321,FALSE)/4),0)</f>
        <v>0</v>
      </c>
      <c r="AR77" s="223">
        <f>IFERROR(IF(RIGHT(VLOOKUP($A77,csapatok!$A:$CN,AR$320,FALSE),5)="Csere",VLOOKUP(LEFT(VLOOKUP($A77,csapatok!$A:$CN,AR$320,FALSE),LEN(VLOOKUP($A77,csapatok!$A:$CN,AR$320,FALSE))-6),'csapat-ranglista'!$A:$FP,AR$321,FALSE)/8,VLOOKUP(VLOOKUP($A77,csapatok!$A:$CN,AR$320,FALSE),'csapat-ranglista'!$A:$FP,AR$321,FALSE)/4),0)</f>
        <v>0</v>
      </c>
      <c r="AS77" s="223">
        <f>IFERROR(IF(RIGHT(VLOOKUP($A77,csapatok!$A:$CN,AS$320,FALSE),5)="Csere",VLOOKUP(LEFT(VLOOKUP($A77,csapatok!$A:$CN,AS$320,FALSE),LEN(VLOOKUP($A77,csapatok!$A:$CN,AS$320,FALSE))-6),'csapat-ranglista'!$A:$FP,AS$321,FALSE)/8,VLOOKUP(VLOOKUP($A77,csapatok!$A:$CN,AS$320,FALSE),'csapat-ranglista'!$A:$FP,AS$321,FALSE)/4),0)</f>
        <v>0</v>
      </c>
      <c r="AT77" s="223">
        <f>IFERROR(IF(RIGHT(VLOOKUP($A77,csapatok!$A:$CN,AT$320,FALSE),5)="Csere",VLOOKUP(LEFT(VLOOKUP($A77,csapatok!$A:$CN,AT$320,FALSE),LEN(VLOOKUP($A77,csapatok!$A:$CN,AT$320,FALSE))-6),'csapat-ranglista'!$A:$FP,AT$321,FALSE)/8,VLOOKUP(VLOOKUP($A77,csapatok!$A:$CN,AT$320,FALSE),'csapat-ranglista'!$A:$FP,AT$321,FALSE)/4),0)</f>
        <v>0</v>
      </c>
      <c r="AU77" s="223">
        <f>IFERROR(IF(RIGHT(VLOOKUP($A77,csapatok!$A:$CN,AU$320,FALSE),5)="Csere",VLOOKUP(LEFT(VLOOKUP($A77,csapatok!$A:$CN,AU$320,FALSE),LEN(VLOOKUP($A77,csapatok!$A:$CN,AU$320,FALSE))-6),'csapat-ranglista'!$A:$FP,AU$321,FALSE)/8,VLOOKUP(VLOOKUP($A77,csapatok!$A:$CN,AU$320,FALSE),'csapat-ranglista'!$A:$FP,AU$321,FALSE)/4),0)</f>
        <v>0</v>
      </c>
      <c r="AV77" s="223">
        <f>IFERROR(IF(RIGHT(VLOOKUP($A77,csapatok!$A:$CN,AV$320,FALSE),5)="Csere",VLOOKUP(LEFT(VLOOKUP($A77,csapatok!$A:$CN,AV$320,FALSE),LEN(VLOOKUP($A77,csapatok!$A:$CN,AV$320,FALSE))-6),'csapat-ranglista'!$A:$FP,AV$321,FALSE)/8,VLOOKUP(VLOOKUP($A77,csapatok!$A:$CN,AV$320,FALSE),'csapat-ranglista'!$A:$FP,AV$321,FALSE)/4),0)</f>
        <v>0</v>
      </c>
      <c r="AW77" s="223">
        <f>IFERROR(IF(RIGHT(VLOOKUP($A77,csapatok!$A:$CN,AW$320,FALSE),5)="Csere",VLOOKUP(LEFT(VLOOKUP($A77,csapatok!$A:$CN,AW$320,FALSE),LEN(VLOOKUP($A77,csapatok!$A:$CN,AW$320,FALSE))-6),'csapat-ranglista'!$A:$FP,AW$321,FALSE)/8,VLOOKUP(VLOOKUP($A77,csapatok!$A:$CN,AW$320,FALSE),'csapat-ranglista'!$A:$FP,AW$321,FALSE)/4),0)</f>
        <v>0</v>
      </c>
      <c r="AX77" s="223">
        <f>IFERROR(IF(RIGHT(VLOOKUP($A77,csapatok!$A:$CN,AX$320,FALSE),5)="Csere",VLOOKUP(LEFT(VLOOKUP($A77,csapatok!$A:$CN,AX$320,FALSE),LEN(VLOOKUP($A77,csapatok!$A:$CN,AX$320,FALSE))-6),'csapat-ranglista'!$A:$FP,AX$321,FALSE)/8,VLOOKUP(VLOOKUP($A77,csapatok!$A:$CN,AX$320,FALSE),'csapat-ranglista'!$A:$FP,AX$321,FALSE)/4),0)</f>
        <v>0</v>
      </c>
      <c r="AY77" s="223">
        <f>IFERROR(IF(RIGHT(VLOOKUP($A77,csapatok!$A:$NN,AY$320,FALSE),5)="Csere",VLOOKUP(LEFT(VLOOKUP($A77,csapatok!$A:$NN,AY$320,FALSE),LEN(VLOOKUP($A77,csapatok!$A:$NN,AY$320,FALSE))-6),'csapat-ranglista'!$A:$FP,AY$321,FALSE)/8,VLOOKUP(VLOOKUP($A77,csapatok!$A:$NN,AY$320,FALSE),'csapat-ranglista'!$A:$FP,AY$321,FALSE)/4),0)</f>
        <v>0</v>
      </c>
      <c r="AZ77" s="223">
        <f>IFERROR(IF(RIGHT(VLOOKUP($A77,csapatok!$A:$NN,AZ$320,FALSE),5)="Csere",VLOOKUP(LEFT(VLOOKUP($A77,csapatok!$A:$NN,AZ$320,FALSE),LEN(VLOOKUP($A77,csapatok!$A:$NN,AZ$320,FALSE))-6),'csapat-ranglista'!$A:$FP,AZ$321,FALSE)/8,VLOOKUP(VLOOKUP($A77,csapatok!$A:$NN,AZ$320,FALSE),'csapat-ranglista'!$A:$FP,AZ$321,FALSE)/4),0)</f>
        <v>0</v>
      </c>
      <c r="BA77" s="223">
        <f>IFERROR(IF(RIGHT(VLOOKUP($A77,csapatok!$A:$NN,BA$320,FALSE),5)="Csere",VLOOKUP(LEFT(VLOOKUP($A77,csapatok!$A:$NN,BA$320,FALSE),LEN(VLOOKUP($A77,csapatok!$A:$NN,BA$320,FALSE))-6),'csapat-ranglista'!$A:$FP,BA$321,FALSE)/8,VLOOKUP(VLOOKUP($A77,csapatok!$A:$NN,BA$320,FALSE),'csapat-ranglista'!$A:$FP,BA$321,FALSE)/4),0)</f>
        <v>0</v>
      </c>
      <c r="BB77" s="223">
        <f>IFERROR(IF(RIGHT(VLOOKUP($A77,csapatok!$A:$NN,BB$320,FALSE),5)="Csere",VLOOKUP(LEFT(VLOOKUP($A77,csapatok!$A:$NN,BB$320,FALSE),LEN(VLOOKUP($A77,csapatok!$A:$NN,BB$320,FALSE))-6),'csapat-ranglista'!$A:$FP,BB$321,FALSE)/8,VLOOKUP(VLOOKUP($A77,csapatok!$A:$NN,BB$320,FALSE),'csapat-ranglista'!$A:$FP,BB$321,FALSE)/4),0)</f>
        <v>0</v>
      </c>
      <c r="BC77" s="224">
        <f>versenyek!$ES$11*IFERROR(VLOOKUP(VLOOKUP($A77,versenyek!ER:ET,3,FALSE),szabalyok!$A$16:$B$23,2,FALSE)/4,0)</f>
        <v>0</v>
      </c>
      <c r="BD77" s="224">
        <f>versenyek!$EV$11*IFERROR(VLOOKUP(VLOOKUP($A77,versenyek!EU:EW,3,FALSE),szabalyok!$A$16:$B$23,2,FALSE)/4,0)</f>
        <v>0</v>
      </c>
      <c r="BE77" s="223">
        <f>IFERROR(IF(RIGHT(VLOOKUP($A77,csapatok!$A:$NN,BE$320,FALSE),5)="Csere",VLOOKUP(LEFT(VLOOKUP($A77,csapatok!$A:$NN,BE$320,FALSE),LEN(VLOOKUP($A77,csapatok!$A:$NN,BE$320,FALSE))-6),'csapat-ranglista'!$A:$FP,BE$321,FALSE)/8,VLOOKUP(VLOOKUP($A77,csapatok!$A:$NN,BE$320,FALSE),'csapat-ranglista'!$A:$FP,BE$321,FALSE)/4),0)</f>
        <v>0</v>
      </c>
      <c r="BF77" s="223">
        <f>IFERROR(IF(RIGHT(VLOOKUP($A77,csapatok!$A:$NN,BF$320,FALSE),5)="Csere",VLOOKUP(LEFT(VLOOKUP($A77,csapatok!$A:$NN,BF$320,FALSE),LEN(VLOOKUP($A77,csapatok!$A:$NN,BF$320,FALSE))-6),'csapat-ranglista'!$A:$FP,BF$321,FALSE)/8,VLOOKUP(VLOOKUP($A77,csapatok!$A:$NN,BF$320,FALSE),'csapat-ranglista'!$A:$FP,BF$321,FALSE)/4),0)</f>
        <v>0</v>
      </c>
      <c r="BG77" s="223">
        <f>IFERROR(IF(RIGHT(VLOOKUP($A77,csapatok!$A:$NN,BG$320,FALSE),5)="Csere",VLOOKUP(LEFT(VLOOKUP($A77,csapatok!$A:$NN,BG$320,FALSE),LEN(VLOOKUP($A77,csapatok!$A:$NN,BG$320,FALSE))-6),'csapat-ranglista'!$A:$FP,BG$321,FALSE)/8,VLOOKUP(VLOOKUP($A77,csapatok!$A:$NN,BG$320,FALSE),'csapat-ranglista'!$A:$FP,BG$321,FALSE)/4),0)</f>
        <v>0</v>
      </c>
      <c r="BH77" s="223">
        <f>IFERROR(IF(RIGHT(VLOOKUP($A77,csapatok!$A:$NN,BH$320,FALSE),5)="Csere",VLOOKUP(LEFT(VLOOKUP($A77,csapatok!$A:$NN,BH$320,FALSE),LEN(VLOOKUP($A77,csapatok!$A:$NN,BH$320,FALSE))-6),'csapat-ranglista'!$A:$FP,BH$321,FALSE)/8,VLOOKUP(VLOOKUP($A77,csapatok!$A:$NN,BH$320,FALSE),'csapat-ranglista'!$A:$FP,BH$321,FALSE)/4),0)</f>
        <v>0</v>
      </c>
      <c r="BI77" s="223">
        <f>IFERROR(IF(RIGHT(VLOOKUP($A77,csapatok!$A:$NN,BI$320,FALSE),5)="Csere",VLOOKUP(LEFT(VLOOKUP($A77,csapatok!$A:$NN,BI$320,FALSE),LEN(VLOOKUP($A77,csapatok!$A:$NN,BI$320,FALSE))-6),'csapat-ranglista'!$A:$FP,BI$321,FALSE)/8,VLOOKUP(VLOOKUP($A77,csapatok!$A:$NN,BI$320,FALSE),'csapat-ranglista'!$A:$FP,BI$321,FALSE)/4),0)</f>
        <v>0</v>
      </c>
      <c r="BJ77" s="223">
        <f>IFERROR(IF(RIGHT(VLOOKUP($A77,csapatok!$A:$NN,BJ$320,FALSE),5)="Csere",VLOOKUP(LEFT(VLOOKUP($A77,csapatok!$A:$NN,BJ$320,FALSE),LEN(VLOOKUP($A77,csapatok!$A:$NN,BJ$320,FALSE))-6),'csapat-ranglista'!$A:$FP,BJ$321,FALSE)/8,VLOOKUP(VLOOKUP($A77,csapatok!$A:$NN,BJ$320,FALSE),'csapat-ranglista'!$A:$FP,BJ$321,FALSE)/4),0)</f>
        <v>0</v>
      </c>
      <c r="BK77" s="223">
        <f>IFERROR(IF(RIGHT(VLOOKUP($A77,csapatok!$A:$NN,BK$320,FALSE),5)="Csere",VLOOKUP(LEFT(VLOOKUP($A77,csapatok!$A:$NN,BK$320,FALSE),LEN(VLOOKUP($A77,csapatok!$A:$NN,BK$320,FALSE))-6),'csapat-ranglista'!$A:$FP,BK$321,FALSE)/8,VLOOKUP(VLOOKUP($A77,csapatok!$A:$NN,BK$320,FALSE),'csapat-ranglista'!$A:$FP,BK$321,FALSE)/4),0)</f>
        <v>0</v>
      </c>
      <c r="BL77" s="223">
        <f>IFERROR(IF(RIGHT(VLOOKUP($A77,csapatok!$A:$NN,BL$320,FALSE),5)="Csere",VLOOKUP(LEFT(VLOOKUP($A77,csapatok!$A:$NN,BL$320,FALSE),LEN(VLOOKUP($A77,csapatok!$A:$NN,BL$320,FALSE))-6),'csapat-ranglista'!$A:$FP,BL$321,FALSE)/8,VLOOKUP(VLOOKUP($A77,csapatok!$A:$NN,BL$320,FALSE),'csapat-ranglista'!$A:$FP,BL$321,FALSE)/4),0)</f>
        <v>0</v>
      </c>
      <c r="BM77" s="223">
        <f>IFERROR(IF(RIGHT(VLOOKUP($A77,csapatok!$A:$NN,BM$320,FALSE),5)="Csere",VLOOKUP(LEFT(VLOOKUP($A77,csapatok!$A:$NN,BM$320,FALSE),LEN(VLOOKUP($A77,csapatok!$A:$NN,BM$320,FALSE))-6),'csapat-ranglista'!$A:$FP,BM$321,FALSE)/8,VLOOKUP(VLOOKUP($A77,csapatok!$A:$NN,BM$320,FALSE),'csapat-ranglista'!$A:$FP,BM$321,FALSE)/4),0)</f>
        <v>0</v>
      </c>
      <c r="BN77" s="223">
        <f>IFERROR(IF(RIGHT(VLOOKUP($A77,csapatok!$A:$NN,BN$320,FALSE),5)="Csere",VLOOKUP(LEFT(VLOOKUP($A77,csapatok!$A:$NN,BN$320,FALSE),LEN(VLOOKUP($A77,csapatok!$A:$NN,BN$320,FALSE))-6),'csapat-ranglista'!$A:$FP,BN$321,FALSE)/8,VLOOKUP(VLOOKUP($A77,csapatok!$A:$NN,BN$320,FALSE),'csapat-ranglista'!$A:$FP,BN$321,FALSE)/4),0)</f>
        <v>0</v>
      </c>
      <c r="BO77" s="223">
        <f>IFERROR(IF(RIGHT(VLOOKUP($A77,csapatok!$A:$NN,BO$320,FALSE),5)="Csere",VLOOKUP(LEFT(VLOOKUP($A77,csapatok!$A:$NN,BO$320,FALSE),LEN(VLOOKUP($A77,csapatok!$A:$NN,BO$320,FALSE))-6),'csapat-ranglista'!$A:$FP,BO$321,FALSE)/8,VLOOKUP(VLOOKUP($A77,csapatok!$A:$NN,BO$320,FALSE),'csapat-ranglista'!$A:$FP,BO$321,FALSE)/4),0)</f>
        <v>5.5093594458209356</v>
      </c>
      <c r="BP77" s="223">
        <f>IFERROR(IF(RIGHT(VLOOKUP($A77,csapatok!$A:$NN,BP$320,FALSE),5)="Csere",VLOOKUP(LEFT(VLOOKUP($A77,csapatok!$A:$NN,BP$320,FALSE),LEN(VLOOKUP($A77,csapatok!$A:$NN,BP$320,FALSE))-6),'csapat-ranglista'!$A:$FP,BP$321,FALSE)/8,VLOOKUP(VLOOKUP($A77,csapatok!$A:$NN,BP$320,FALSE),'csapat-ranglista'!$A:$FP,BP$321,FALSE)/4),0)</f>
        <v>0</v>
      </c>
      <c r="BQ77" s="223">
        <f>IFERROR(IF(RIGHT(VLOOKUP($A77,csapatok!$A:$NN,BQ$320,FALSE),5)="Csere",VLOOKUP(LEFT(VLOOKUP($A77,csapatok!$A:$NN,BQ$320,FALSE),LEN(VLOOKUP($A77,csapatok!$A:$NN,BQ$320,FALSE))-6),'csapat-ranglista'!$A:$FP,BQ$321,FALSE)/8,VLOOKUP(VLOOKUP($A77,csapatok!$A:$NN,BQ$320,FALSE),'csapat-ranglista'!$A:$FP,BQ$321,FALSE)/4),0)</f>
        <v>0</v>
      </c>
      <c r="BR77" s="223">
        <f>IFERROR(IF(RIGHT(VLOOKUP($A77,csapatok!$A:$NN,BR$320,FALSE),5)="Csere",VLOOKUP(LEFT(VLOOKUP($A77,csapatok!$A:$NN,BR$320,FALSE),LEN(VLOOKUP($A77,csapatok!$A:$NN,BR$320,FALSE))-6),'csapat-ranglista'!$A:$FP,BR$321,FALSE)/8,VLOOKUP(VLOOKUP($A77,csapatok!$A:$NN,BR$320,FALSE),'csapat-ranglista'!$A:$FP,BR$321,FALSE)/4),0)</f>
        <v>0</v>
      </c>
      <c r="BS77" s="223">
        <f>IFERROR(IF(RIGHT(VLOOKUP($A77,csapatok!$A:$NN,BS$320,FALSE),5)="Csere",VLOOKUP(LEFT(VLOOKUP($A77,csapatok!$A:$NN,BS$320,FALSE),LEN(VLOOKUP($A77,csapatok!$A:$NN,BS$320,FALSE))-6),'csapat-ranglista'!$A:$FP,BS$321,FALSE)/8,VLOOKUP(VLOOKUP($A77,csapatok!$A:$NN,BS$320,FALSE),'csapat-ranglista'!$A:$FP,BS$321,FALSE)/4),0)</f>
        <v>1.5049959947391371</v>
      </c>
      <c r="BT77" s="223">
        <f>IFERROR(IF(RIGHT(VLOOKUP($A77,csapatok!$A:$NN,BT$320,FALSE),5)="Csere",VLOOKUP(LEFT(VLOOKUP($A77,csapatok!$A:$NN,BT$320,FALSE),LEN(VLOOKUP($A77,csapatok!$A:$NN,BT$320,FALSE))-6),'csapat-ranglista'!$A:$FP,BT$321,FALSE)/8,VLOOKUP(VLOOKUP($A77,csapatok!$A:$NN,BT$320,FALSE),'csapat-ranglista'!$A:$FP,BT$321,FALSE)/4),0)</f>
        <v>0</v>
      </c>
      <c r="BU77" s="223">
        <f>IFERROR(IF(RIGHT(VLOOKUP($A77,csapatok!$A:$NN,BU$320,FALSE),5)="Csere",VLOOKUP(LEFT(VLOOKUP($A77,csapatok!$A:$NN,BU$320,FALSE),LEN(VLOOKUP($A77,csapatok!$A:$NN,BU$320,FALSE))-6),'csapat-ranglista'!$A:$FP,BU$321,FALSE)/8,VLOOKUP(VLOOKUP($A77,csapatok!$A:$NN,BU$320,FALSE),'csapat-ranglista'!$A:$FP,BU$321,FALSE)/4),0)</f>
        <v>0</v>
      </c>
      <c r="BV77" s="223">
        <f>IFERROR(IF(RIGHT(VLOOKUP($A77,csapatok!$A:$NN,BV$320,FALSE),5)="Csere",VLOOKUP(LEFT(VLOOKUP($A77,csapatok!$A:$NN,BV$320,FALSE),LEN(VLOOKUP($A77,csapatok!$A:$NN,BV$320,FALSE))-6),'csapat-ranglista'!$A:$FP,BV$321,FALSE)/8,VLOOKUP(VLOOKUP($A77,csapatok!$A:$NN,BV$320,FALSE),'csapat-ranglista'!$A:$FP,BV$321,FALSE)/4),0)</f>
        <v>0</v>
      </c>
      <c r="BW77" s="223">
        <f>IFERROR(IF(RIGHT(VLOOKUP($A77,csapatok!$A:$NN,BW$320,FALSE),5)="Csere",VLOOKUP(LEFT(VLOOKUP($A77,csapatok!$A:$NN,BW$320,FALSE),LEN(VLOOKUP($A77,csapatok!$A:$NN,BW$320,FALSE))-6),'csapat-ranglista'!$A:$FP,BW$321,FALSE)/8,VLOOKUP(VLOOKUP($A77,csapatok!$A:$NN,BW$320,FALSE),'csapat-ranglista'!$A:$FP,BW$321,FALSE)/4),0)</f>
        <v>0</v>
      </c>
      <c r="BX77" s="223">
        <f>IFERROR(IF(RIGHT(VLOOKUP($A77,csapatok!$A:$NN,BX$320,FALSE),5)="Csere",VLOOKUP(LEFT(VLOOKUP($A77,csapatok!$A:$NN,BX$320,FALSE),LEN(VLOOKUP($A77,csapatok!$A:$NN,BX$320,FALSE))-6),'csapat-ranglista'!$A:$FP,BX$321,FALSE)/8,VLOOKUP(VLOOKUP($A77,csapatok!$A:$NN,BX$320,FALSE),'csapat-ranglista'!$A:$FP,BX$321,FALSE)/4),0)</f>
        <v>0</v>
      </c>
      <c r="BY77" s="223">
        <f>IFERROR(IF(RIGHT(VLOOKUP($A77,csapatok!$A:$NN,BY$320,FALSE),5)="Csere",VLOOKUP(LEFT(VLOOKUP($A77,csapatok!$A:$NN,BY$320,FALSE),LEN(VLOOKUP($A77,csapatok!$A:$NN,BY$320,FALSE))-6),'csapat-ranglista'!$A:$FP,BY$321,FALSE)/8,VLOOKUP(VLOOKUP($A77,csapatok!$A:$NN,BY$320,FALSE),'csapat-ranglista'!$A:$FP,BY$321,FALSE)/4),0)</f>
        <v>23.623329356891691</v>
      </c>
      <c r="BZ77" s="223">
        <f>IFERROR(IF(RIGHT(VLOOKUP($A77,csapatok!$A:$NN,BZ$320,FALSE),5)="Csere",VLOOKUP(LEFT(VLOOKUP($A77,csapatok!$A:$NN,BZ$320,FALSE),LEN(VLOOKUP($A77,csapatok!$A:$NN,BZ$320,FALSE))-6),'csapat-ranglista'!$A:$FP,BZ$321,FALSE)/8,VLOOKUP(VLOOKUP($A77,csapatok!$A:$NN,BZ$320,FALSE),'csapat-ranglista'!$A:$FP,BZ$321,FALSE)/4),0)</f>
        <v>0</v>
      </c>
      <c r="CA77" s="223">
        <f>IFERROR(IF(RIGHT(VLOOKUP($A77,csapatok!$A:$NN,CA$320,FALSE),5)="Csere",VLOOKUP(LEFT(VLOOKUP($A77,csapatok!$A:$NN,CA$320,FALSE),LEN(VLOOKUP($A77,csapatok!$A:$NN,CA$320,FALSE))-6),'csapat-ranglista'!$A:$FP,CA$321,FALSE)/8,VLOOKUP(VLOOKUP($A77,csapatok!$A:$NN,CA$320,FALSE),'csapat-ranglista'!$A:$FP,CA$321,FALSE)/4),0)</f>
        <v>0</v>
      </c>
      <c r="CB77" s="223">
        <f>IFERROR(IF(RIGHT(VLOOKUP($A77,csapatok!$A:$NN,CB$320,FALSE),5)="Csere",VLOOKUP(LEFT(VLOOKUP($A77,csapatok!$A:$NN,CB$320,FALSE),LEN(VLOOKUP($A77,csapatok!$A:$NN,CB$320,FALSE))-6),'csapat-ranglista'!$A:$FP,CB$321,FALSE)/8,VLOOKUP(VLOOKUP($A77,csapatok!$A:$NN,CB$320,FALSE),'csapat-ranglista'!$A:$FP,CB$321,FALSE)/4),0)</f>
        <v>0</v>
      </c>
      <c r="CC77" s="223">
        <f>IFERROR(IF(RIGHT(VLOOKUP($A77,csapatok!$A:$NN,CC$320,FALSE),5)="Csere",VLOOKUP(LEFT(VLOOKUP($A77,csapatok!$A:$NN,CC$320,FALSE),LEN(VLOOKUP($A77,csapatok!$A:$NN,CC$320,FALSE))-6),'csapat-ranglista'!$A:$FP,CC$321,FALSE)/8,VLOOKUP(VLOOKUP($A77,csapatok!$A:$NN,CC$320,FALSE),'csapat-ranglista'!$A:$FP,CC$321,FALSE)/4),0)</f>
        <v>0</v>
      </c>
      <c r="CD77" s="223">
        <f>IFERROR(IF(RIGHT(VLOOKUP($A77,csapatok!$A:$NN,CD$320,FALSE),5)="Csere",VLOOKUP(LEFT(VLOOKUP($A77,csapatok!$A:$NN,CD$320,FALSE),LEN(VLOOKUP($A77,csapatok!$A:$NN,CD$320,FALSE))-6),'csapat-ranglista'!$A:$FP,CD$321,FALSE)/8,VLOOKUP(VLOOKUP($A77,csapatok!$A:$NN,CD$320,FALSE),'csapat-ranglista'!$A:$FP,CD$321,FALSE)/4),0)</f>
        <v>0</v>
      </c>
      <c r="CE77" s="223">
        <f>IFERROR(IF(RIGHT(VLOOKUP($A77,csapatok!$A:$NN,CE$320,FALSE),5)="Csere",VLOOKUP(LEFT(VLOOKUP($A77,csapatok!$A:$NN,CE$320,FALSE),LEN(VLOOKUP($A77,csapatok!$A:$NN,CE$320,FALSE))-6),'csapat-ranglista'!$A:$FP,CE$321,FALSE)/8,VLOOKUP(VLOOKUP($A77,csapatok!$A:$NN,CE$320,FALSE),'csapat-ranglista'!$A:$FP,CE$321,FALSE)/4),0)</f>
        <v>0</v>
      </c>
      <c r="CF77" s="223">
        <f>IFERROR(IF(RIGHT(VLOOKUP($A77,csapatok!$A:$NN,CF$320,FALSE),5)="Csere",VLOOKUP(LEFT(VLOOKUP($A77,csapatok!$A:$NN,CF$320,FALSE),LEN(VLOOKUP($A77,csapatok!$A:$NN,CF$320,FALSE))-6),'csapat-ranglista'!$A:$FP,CF$321,FALSE)/8,VLOOKUP(VLOOKUP($A77,csapatok!$A:$NN,CF$320,FALSE),'csapat-ranglista'!$A:$FP,CF$321,FALSE)/4),0)</f>
        <v>0</v>
      </c>
      <c r="CG77" s="223">
        <f>IFERROR(IF(RIGHT(VLOOKUP($A77,csapatok!$A:$NN,CG$320,FALSE),5)="Csere",VLOOKUP(LEFT(VLOOKUP($A77,csapatok!$A:$NN,CG$320,FALSE),LEN(VLOOKUP($A77,csapatok!$A:$NN,CG$320,FALSE))-6),'csapat-ranglista'!$A:$FP,CG$321,FALSE)/8,VLOOKUP(VLOOKUP($A77,csapatok!$A:$NN,CG$320,FALSE),'csapat-ranglista'!$A:$FP,CG$321,FALSE)/4),0)</f>
        <v>0</v>
      </c>
      <c r="CH77" s="223">
        <f>IFERROR(IF(RIGHT(VLOOKUP($A77,csapatok!$A:$NN,CH$320,FALSE),5)="Csere",VLOOKUP(LEFT(VLOOKUP($A77,csapatok!$A:$NN,CH$320,FALSE),LEN(VLOOKUP($A77,csapatok!$A:$NN,CH$320,FALSE))-6),'csapat-ranglista'!$A:$FP,CH$321,FALSE)/8,VLOOKUP(VLOOKUP($A77,csapatok!$A:$NN,CH$320,FALSE),'csapat-ranglista'!$A:$FP,CH$321,FALSE)/4),0)</f>
        <v>17.207743772118572</v>
      </c>
      <c r="CI77" s="223">
        <f>IFERROR(IF(RIGHT(VLOOKUP($A77,csapatok!$A:$NN,CI$320,FALSE),5)="Csere",VLOOKUP(LEFT(VLOOKUP($A77,csapatok!$A:$NN,CI$320,FALSE),LEN(VLOOKUP($A77,csapatok!$A:$NN,CI$320,FALSE))-6),'csapat-ranglista'!$A:$FP,CI$321,FALSE)/8,VLOOKUP(VLOOKUP($A77,csapatok!$A:$NN,CI$320,FALSE),'csapat-ranglista'!$A:$FP,CI$321,FALSE)/4),0)</f>
        <v>0</v>
      </c>
      <c r="CJ77" s="224">
        <f>versenyek!$IQ$11*IFERROR(VLOOKUP(VLOOKUP($A77,versenyek!IP:IR,3,FALSE),szabalyok!$A$16:$B$23,2,FALSE)/4,0)</f>
        <v>1.8015562119480866</v>
      </c>
      <c r="CK77" s="224">
        <f>versenyek!$IT$11*IFERROR(VLOOKUP(VLOOKUP($A77,versenyek!IS:IU,3,FALSE),szabalyok!$A$16:$B$23,2,FALSE)/4,0)</f>
        <v>0</v>
      </c>
      <c r="CL77" s="223">
        <f>IFERROR(IF(RIGHT(VLOOKUP($A77,csapatok!$A:$NN,CL$320,FALSE),5)="Csere",VLOOKUP(LEFT(VLOOKUP($A77,csapatok!$A:$NN,CL$320,FALSE),LEN(VLOOKUP($A77,csapatok!$A:$NN,CL$320,FALSE))-6),'csapat-ranglista'!$A:$FP,CL$321,FALSE)/8,VLOOKUP(VLOOKUP($A77,csapatok!$A:$NN,CL$320,FALSE),'csapat-ranglista'!$A:$FP,CL$321,FALSE)/4),0)</f>
        <v>0</v>
      </c>
      <c r="CM77" s="223">
        <f>IFERROR(IF(RIGHT(VLOOKUP($A77,csapatok!$A:$NN,CM$320,FALSE),5)="Csere",VLOOKUP(LEFT(VLOOKUP($A77,csapatok!$A:$NN,CM$320,FALSE),LEN(VLOOKUP($A77,csapatok!$A:$NN,CM$320,FALSE))-6),'csapat-ranglista'!$A:$FP,CM$321,FALSE)/8,VLOOKUP(VLOOKUP($A77,csapatok!$A:$NN,CM$320,FALSE),'csapat-ranglista'!$A:$FP,CM$321,FALSE)/4),0)</f>
        <v>0</v>
      </c>
      <c r="CN77" s="223">
        <f>IFERROR(IF(RIGHT(VLOOKUP($A77,csapatok!$A:$NN,CN$320,FALSE),5)="Csere",VLOOKUP(LEFT(VLOOKUP($A77,csapatok!$A:$NN,CN$320,FALSE),LEN(VLOOKUP($A77,csapatok!$A:$NN,CN$320,FALSE))-6),'csapat-ranglista'!$A:$FP,CN$321,FALSE)/8,VLOOKUP(VLOOKUP($A77,csapatok!$A:$NN,CN$320,FALSE),'csapat-ranglista'!$A:$FP,CN$321,FALSE)/4),0)</f>
        <v>0</v>
      </c>
      <c r="CO77" s="223">
        <f>IFERROR(IF(RIGHT(VLOOKUP($A77,csapatok!$A:$NN,CO$320,FALSE),5)="Csere",VLOOKUP(LEFT(VLOOKUP($A77,csapatok!$A:$NN,CO$320,FALSE),LEN(VLOOKUP($A77,csapatok!$A:$NN,CO$320,FALSE))-6),'csapat-ranglista'!$A:$FP,CO$321,FALSE)/8,VLOOKUP(VLOOKUP($A77,csapatok!$A:$NN,CO$320,FALSE),'csapat-ranglista'!$A:$FP,CO$321,FALSE)/4),0)</f>
        <v>0</v>
      </c>
      <c r="CP77" s="223">
        <f>IFERROR(IF(RIGHT(VLOOKUP($A77,csapatok!$A:$NN,CP$320,FALSE),5)="Csere",VLOOKUP(LEFT(VLOOKUP($A77,csapatok!$A:$NN,CP$320,FALSE),LEN(VLOOKUP($A77,csapatok!$A:$NN,CP$320,FALSE))-6),'csapat-ranglista'!$A:$FP,CP$321,FALSE)/8,VLOOKUP(VLOOKUP($A77,csapatok!$A:$NN,CP$320,FALSE),'csapat-ranglista'!$A:$FP,CP$321,FALSE)/4),0)</f>
        <v>0</v>
      </c>
      <c r="CQ77" s="223">
        <f>IFERROR(IF(RIGHT(VLOOKUP($A77,csapatok!$A:$NN,CQ$320,FALSE),5)="Csere",VLOOKUP(LEFT(VLOOKUP($A77,csapatok!$A:$NN,CQ$320,FALSE),LEN(VLOOKUP($A77,csapatok!$A:$NN,CQ$320,FALSE))-6),'csapat-ranglista'!$A:$FP,CQ$321,FALSE)/8,VLOOKUP(VLOOKUP($A77,csapatok!$A:$NN,CQ$320,FALSE),'csapat-ranglista'!$A:$FP,CQ$321,FALSE)/4),0)</f>
        <v>0</v>
      </c>
      <c r="CR77" s="223">
        <f>IFERROR(IF(RIGHT(VLOOKUP($A77,csapatok!$A:$NN,CR$320,FALSE),5)="Csere",VLOOKUP(LEFT(VLOOKUP($A77,csapatok!$A:$NN,CR$320,FALSE),LEN(VLOOKUP($A77,csapatok!$A:$NN,CR$320,FALSE))-6),'csapat-ranglista'!$A:$FP,CR$321,FALSE)/8,VLOOKUP(VLOOKUP($A77,csapatok!$A:$NN,CR$320,FALSE),'csapat-ranglista'!$A:$FP,CR$321,FALSE)/4),0)</f>
        <v>0</v>
      </c>
      <c r="CS77" s="223">
        <f>IFERROR(IF(RIGHT(VLOOKUP($A77,csapatok!$A:$NN,CS$320,FALSE),5)="Csere",VLOOKUP(LEFT(VLOOKUP($A77,csapatok!$A:$NN,CS$320,FALSE),LEN(VLOOKUP($A77,csapatok!$A:$NN,CS$320,FALSE))-6),'csapat-ranglista'!$A:$FP,CS$321,FALSE)/8,VLOOKUP(VLOOKUP($A77,csapatok!$A:$NN,CS$320,FALSE),'csapat-ranglista'!$A:$FP,CS$321,FALSE)/4),0)</f>
        <v>4.8935251428240925</v>
      </c>
      <c r="CT77" s="223">
        <f>IFERROR(IF(RIGHT(VLOOKUP($A77,csapatok!$A:$NN,CT$320,FALSE),5)="Csere",VLOOKUP(LEFT(VLOOKUP($A77,csapatok!$A:$NN,CT$320,FALSE),LEN(VLOOKUP($A77,csapatok!$A:$NN,CT$320,FALSE))-6),'csapat-ranglista'!$A:$FP,CT$321,FALSE)/8,VLOOKUP(VLOOKUP($A77,csapatok!$A:$NN,CT$320,FALSE),'csapat-ranglista'!$A:$FP,CT$321,FALSE)/4),0)</f>
        <v>0</v>
      </c>
      <c r="CU77" s="223">
        <f>IFERROR(IF(RIGHT(VLOOKUP($A77,csapatok!$A:$NN,CU$320,FALSE),5)="Csere",VLOOKUP(LEFT(VLOOKUP($A77,csapatok!$A:$NN,CU$320,FALSE),LEN(VLOOKUP($A77,csapatok!$A:$NN,CU$320,FALSE))-6),'csapat-ranglista'!$A:$FP,CU$321,FALSE)/8,VLOOKUP(VLOOKUP($A77,csapatok!$A:$NN,CU$320,FALSE),'csapat-ranglista'!$A:$FP,CU$321,FALSE)/4),0)</f>
        <v>0</v>
      </c>
      <c r="CV77" s="223">
        <f>IFERROR(IF(RIGHT(VLOOKUP($A77,csapatok!$A:$NN,CV$320,FALSE),5)="Csere",VLOOKUP(LEFT(VLOOKUP($A77,csapatok!$A:$NN,CV$320,FALSE),LEN(VLOOKUP($A77,csapatok!$A:$NN,CV$320,FALSE))-6),'csapat-ranglista'!$A:$FP,CV$321,FALSE)/8,VLOOKUP(VLOOKUP($A77,csapatok!$A:$NN,CV$320,FALSE),'csapat-ranglista'!$A:$FP,CV$321,FALSE)/4),0)</f>
        <v>0</v>
      </c>
      <c r="CW77" s="223">
        <f>IFERROR(IF(RIGHT(VLOOKUP($A77,csapatok!$A:$NN,CW$320,FALSE),5)="Csere",VLOOKUP(LEFT(VLOOKUP($A77,csapatok!$A:$NN,CW$320,FALSE),LEN(VLOOKUP($A77,csapatok!$A:$NN,CW$320,FALSE))-6),'csapat-ranglista'!$A:$FP,CW$321,FALSE)/8,VLOOKUP(VLOOKUP($A77,csapatok!$A:$NN,CW$320,FALSE),'csapat-ranglista'!$A:$FP,CW$321,FALSE)/4),0)</f>
        <v>12.080903269766772</v>
      </c>
      <c r="CX77" s="223">
        <f>IFERROR(IF(RIGHT(VLOOKUP($A77,csapatok!$A:$NN,CX$320,FALSE),5)="Csere",VLOOKUP(LEFT(VLOOKUP($A77,csapatok!$A:$NN,CX$320,FALSE),LEN(VLOOKUP($A77,csapatok!$A:$NN,CX$320,FALSE))-6),'csapat-ranglista'!$A:$FP,CX$321,FALSE)/8,VLOOKUP(VLOOKUP($A77,csapatok!$A:$NN,CX$320,FALSE),'csapat-ranglista'!$A:$FP,CX$321,FALSE)/4),0)</f>
        <v>0</v>
      </c>
      <c r="CY77" s="223">
        <f>IFERROR(IF(RIGHT(VLOOKUP($A77,csapatok!$A:$NN,CY$320,FALSE),5)="Csere",VLOOKUP(LEFT(VLOOKUP($A77,csapatok!$A:$NN,CY$320,FALSE),LEN(VLOOKUP($A77,csapatok!$A:$NN,CY$320,FALSE))-6),'csapat-ranglista'!$A:$FP,CY$321,FALSE)/8,VLOOKUP(VLOOKUP($A77,csapatok!$A:$NN,CY$320,FALSE),'csapat-ranglista'!$A:$FP,CY$321,FALSE)/4),0)</f>
        <v>8.3638034348327839</v>
      </c>
      <c r="CZ77" s="223">
        <f>IFERROR(IF(RIGHT(VLOOKUP($A77,csapatok!$A:$NN,CZ$320,FALSE),5)="Csere",VLOOKUP(LEFT(VLOOKUP($A77,csapatok!$A:$NN,CZ$320,FALSE),LEN(VLOOKUP($A77,csapatok!$A:$NN,CZ$320,FALSE))-6),'csapat-ranglista'!$A:$FP,CZ$321,FALSE)/8,VLOOKUP(VLOOKUP($A77,csapatok!$A:$NN,CZ$320,FALSE),'csapat-ranglista'!$A:$FP,CZ$321,FALSE)/4),0)</f>
        <v>0</v>
      </c>
      <c r="DA77" s="223">
        <f>IFERROR(IF(RIGHT(VLOOKUP($A77,csapatok!$A:$NN,DA$320,FALSE),5)="Csere",VLOOKUP(LEFT(VLOOKUP($A77,csapatok!$A:$NN,DA$320,FALSE),LEN(VLOOKUP($A77,csapatok!$A:$NN,DA$320,FALSE))-6),'csapat-ranglista'!$A:$FP,DA$321,FALSE)/8,VLOOKUP(VLOOKUP($A77,csapatok!$A:$NN,DA$320,FALSE),'csapat-ranglista'!$A:$FP,DA$321,FALSE)/4),0)</f>
        <v>0</v>
      </c>
      <c r="DB77" s="223">
        <f>IFERROR(IF(RIGHT(VLOOKUP($A77,csapatok!$A:$NN,DB$320,FALSE),5)="Csere",VLOOKUP(LEFT(VLOOKUP($A77,csapatok!$A:$NN,DB$320,FALSE),LEN(VLOOKUP($A77,csapatok!$A:$NN,DB$320,FALSE))-6),'csapat-ranglista'!$A:$FP,DB$321,FALSE)/8,VLOOKUP(VLOOKUP($A77,csapatok!$A:$NN,DB$320,FALSE),'csapat-ranglista'!$A:$FP,DB$321,FALSE)/4),0)</f>
        <v>0</v>
      </c>
      <c r="DC77" s="223">
        <f>IFERROR(IF(RIGHT(VLOOKUP($A77,csapatok!$A:$NN,DC$320,FALSE),5)="Csere",VLOOKUP(LEFT(VLOOKUP($A77,csapatok!$A:$NN,DC$320,FALSE),LEN(VLOOKUP($A77,csapatok!$A:$NN,DC$320,FALSE))-6),'csapat-ranglista'!$A:$FP,DC$321,FALSE)/8,VLOOKUP(VLOOKUP($A77,csapatok!$A:$NN,DC$320,FALSE),'csapat-ranglista'!$A:$FP,DC$321,FALSE)/4),0)</f>
        <v>0</v>
      </c>
      <c r="DD77" s="223">
        <f>IFERROR(IF(RIGHT(VLOOKUP($A77,csapatok!$A:$NN,DD$320,FALSE),5)="Csere",VLOOKUP(LEFT(VLOOKUP($A77,csapatok!$A:$NN,DD$320,FALSE),LEN(VLOOKUP($A77,csapatok!$A:$NN,DD$320,FALSE))-6),'csapat-ranglista'!$A:$FP,DD$321,FALSE)/8,VLOOKUP(VLOOKUP($A77,csapatok!$A:$NN,DD$320,FALSE),'csapat-ranglista'!$A:$FP,DD$321,FALSE)/4),0)</f>
        <v>0</v>
      </c>
      <c r="DE77" s="223">
        <f>IFERROR(IF(RIGHT(VLOOKUP($A77,csapatok!$A:$NN,DE$320,FALSE),5)="Csere",VLOOKUP(LEFT(VLOOKUP($A77,csapatok!$A:$NN,DE$320,FALSE),LEN(VLOOKUP($A77,csapatok!$A:$NN,DE$320,FALSE))-6),'csapat-ranglista'!$A:$FP,DE$321,FALSE)/8,VLOOKUP(VLOOKUP($A77,csapatok!$A:$NN,DE$320,FALSE),'csapat-ranglista'!$A:$FP,DE$321,FALSE)/4),0)</f>
        <v>0</v>
      </c>
      <c r="DF77" s="223">
        <f>IFERROR(IF(RIGHT(VLOOKUP($A77,csapatok!$A:$NN,DF$320,FALSE),5)="Csere",VLOOKUP(LEFT(VLOOKUP($A77,csapatok!$A:$NN,DF$320,FALSE),LEN(VLOOKUP($A77,csapatok!$A:$NN,DF$320,FALSE))-6),'csapat-ranglista'!$A:$FP,DF$321,FALSE)/8,VLOOKUP(VLOOKUP($A77,csapatok!$A:$NN,DF$320,FALSE),'csapat-ranglista'!$A:$FP,DF$321,FALSE)/4),0)</f>
        <v>0</v>
      </c>
      <c r="DG77" s="223">
        <f>IFERROR(IF(RIGHT(VLOOKUP($A77,csapatok!$A:$NN,DG$320,FALSE),5)="Csere",VLOOKUP(LEFT(VLOOKUP($A77,csapatok!$A:$NN,DG$320,FALSE),LEN(VLOOKUP($A77,csapatok!$A:$NN,DG$320,FALSE))-6),'csapat-ranglista'!$A:$FP,DG$321,FALSE)/8,VLOOKUP(VLOOKUP($A77,csapatok!$A:$NN,DG$320,FALSE),'csapat-ranglista'!$A:$FP,DG$321,FALSE)/4),0)</f>
        <v>0</v>
      </c>
      <c r="DH77" s="223">
        <f>IFERROR(IF(RIGHT(VLOOKUP($A77,csapatok!$A:$NN,DH$320,FALSE),5)="Csere",VLOOKUP(LEFT(VLOOKUP($A77,csapatok!$A:$NN,DH$320,FALSE),LEN(VLOOKUP($A77,csapatok!$A:$NN,DH$320,FALSE))-6),'csapat-ranglista'!$A:$FP,DH$321,FALSE)/8,VLOOKUP(VLOOKUP($A77,csapatok!$A:$NN,DH$320,FALSE),'csapat-ranglista'!$A:$FP,DH$321,FALSE)/4),0)</f>
        <v>0</v>
      </c>
      <c r="DI77" s="223">
        <f>IFERROR(IF(RIGHT(VLOOKUP($A77,csapatok!$A:$NN,DI$320,FALSE),5)="Csere",VLOOKUP(LEFT(VLOOKUP($A77,csapatok!$A:$NN,DI$320,FALSE),LEN(VLOOKUP($A77,csapatok!$A:$NN,DI$320,FALSE))-6),'csapat-ranglista'!$A:$FP,DI$321,FALSE)/8,VLOOKUP(VLOOKUP($A77,csapatok!$A:$NN,DI$320,FALSE),'csapat-ranglista'!$A:$FP,DI$321,FALSE)/4),0)</f>
        <v>0</v>
      </c>
      <c r="DJ77" s="223">
        <f>IFERROR(IF(RIGHT(VLOOKUP($A77,csapatok!$A:$NN,DJ$320,FALSE),5)="Csere",VLOOKUP(LEFT(VLOOKUP($A77,csapatok!$A:$NN,DJ$320,FALSE),LEN(VLOOKUP($A77,csapatok!$A:$NN,DJ$320,FALSE))-6),'csapat-ranglista'!$A:$FP,DJ$321,FALSE)/8,VLOOKUP(VLOOKUP($A77,csapatok!$A:$NN,DJ$320,FALSE),'csapat-ranglista'!$A:$FP,DJ$321,FALSE)/4),0)</f>
        <v>0</v>
      </c>
      <c r="DK77" s="223">
        <f>IFERROR(IF(RIGHT(VLOOKUP($A77,csapatok!$A:$NN,DK$320,FALSE),5)="Csere",VLOOKUP(LEFT(VLOOKUP($A77,csapatok!$A:$NN,DK$320,FALSE),LEN(VLOOKUP($A77,csapatok!$A:$NN,DK$320,FALSE))-6),'csapat-ranglista'!$A:$FP,DK$321,FALSE)/8,VLOOKUP(VLOOKUP($A77,csapatok!$A:$NN,DK$320,FALSE),'csapat-ranglista'!$A:$FP,DK$321,FALSE)/4),0)</f>
        <v>0</v>
      </c>
      <c r="DL77" s="223">
        <f>IFERROR(IF(RIGHT(VLOOKUP($A77,csapatok!$A:$NN,DL$320,FALSE),5)="Csere",VLOOKUP(LEFT(VLOOKUP($A77,csapatok!$A:$NN,DL$320,FALSE),LEN(VLOOKUP($A77,csapatok!$A:$NN,DL$320,FALSE))-6),'csapat-ranglista'!$A:$FP,DL$321,FALSE)/8,VLOOKUP(VLOOKUP($A77,csapatok!$A:$NN,DL$320,FALSE),'csapat-ranglista'!$A:$FP,DL$321,FALSE)/4),0)</f>
        <v>0</v>
      </c>
      <c r="DM77" s="223">
        <f>IFERROR(IF(RIGHT(VLOOKUP($A77,csapatok!$A:$NN,DM$320,FALSE),5)="Csere",VLOOKUP(LEFT(VLOOKUP($A77,csapatok!$A:$NN,DM$320,FALSE),LEN(VLOOKUP($A77,csapatok!$A:$NN,DM$320,FALSE))-6),'csapat-ranglista'!$A:$FP,DM$321,FALSE)/8,VLOOKUP(VLOOKUP($A77,csapatok!$A:$NN,DM$320,FALSE),'csapat-ranglista'!$A:$FP,DM$321,FALSE)/4),0)</f>
        <v>20.137000798197562</v>
      </c>
      <c r="DN77" s="223">
        <f>IFERROR(IF(RIGHT(VLOOKUP($A77,csapatok!$A:$NN,DN$320,FALSE),5)="Csere",VLOOKUP(LEFT(VLOOKUP($A77,csapatok!$A:$NN,DN$320,FALSE),LEN(VLOOKUP($A77,csapatok!$A:$NN,DN$320,FALSE))-6),'csapat-ranglista'!$A:$FP,DN$321,FALSE)/8,VLOOKUP(VLOOKUP($A77,csapatok!$A:$NN,DN$320,FALSE),'csapat-ranglista'!$A:$FP,DN$321,FALSE)/4),0)</f>
        <v>0</v>
      </c>
      <c r="DO77" s="224">
        <f>versenyek!$MF$11*IFERROR(VLOOKUP(VLOOKUP($A77,versenyek!ME:MG,3,FALSE),szabalyok!$A$16:$B$23,2,FALSE)/4,0)</f>
        <v>0.45995776960519436</v>
      </c>
      <c r="DP77" s="224">
        <f>versenyek!$MI$11*IFERROR(VLOOKUP(VLOOKUP($A77,versenyek!MH:MJ,3,FALSE),szabalyok!$A$16:$B$23,2,FALSE)/4,0)</f>
        <v>0</v>
      </c>
      <c r="DQ77" s="223">
        <f>IFERROR(IF(RIGHT(VLOOKUP($A77,csapatok!$A:$NN,DQ$320,FALSE),5)="Csere",VLOOKUP(LEFT(VLOOKUP($A77,csapatok!$A:$NN,DQ$320,FALSE),LEN(VLOOKUP($A77,csapatok!$A:$NN,DQ$320,FALSE))-6),'csapat-ranglista'!$A:$FP,DQ$321,FALSE)/8,VLOOKUP(VLOOKUP($A77,csapatok!$A:$NN,DQ$320,FALSE),'csapat-ranglista'!$A:$FP,DQ$321,FALSE)/4),0)</f>
        <v>0</v>
      </c>
      <c r="DR77" s="223">
        <f>IFERROR(IF(RIGHT(VLOOKUP($A77,csapatok!$A:$NN,DR$320,FALSE),5)="Csere",VLOOKUP(LEFT(VLOOKUP($A77,csapatok!$A:$NN,DR$320,FALSE),LEN(VLOOKUP($A77,csapatok!$A:$NN,DR$320,FALSE))-6),'csapat-ranglista'!$A:$FP,DR$321,FALSE)/8,VLOOKUP(VLOOKUP($A77,csapatok!$A:$NN,DR$320,FALSE),'csapat-ranglista'!$A:$FP,DR$321,FALSE)/4),0)</f>
        <v>0</v>
      </c>
      <c r="DS77" s="223">
        <f>IFERROR(IF(RIGHT(VLOOKUP($A77,csapatok!$A:$NN,DS$320,FALSE),5)="Csere",VLOOKUP(LEFT(VLOOKUP($A77,csapatok!$A:$NN,DS$320,FALSE),LEN(VLOOKUP($A77,csapatok!$A:$NN,DS$320,FALSE))-6),'csapat-ranglista'!$A:$FP,DS$321,FALSE)/8,VLOOKUP(VLOOKUP($A77,csapatok!$A:$NN,DS$320,FALSE),'csapat-ranglista'!$A:$FP,DS$321,FALSE)/4),0)</f>
        <v>0</v>
      </c>
      <c r="DT77" s="223">
        <f>IFERROR(IF(RIGHT(VLOOKUP($A77,csapatok!$A:$NN,DT$320,FALSE),5)="Csere",VLOOKUP(LEFT(VLOOKUP($A77,csapatok!$A:$NN,DT$320,FALSE),LEN(VLOOKUP($A77,csapatok!$A:$NN,DT$320,FALSE))-6),'csapat-ranglista'!$A:$FP,DT$321,FALSE)/8,VLOOKUP(VLOOKUP($A77,csapatok!$A:$NN,DT$320,FALSE),'csapat-ranglista'!$A:$FP,DT$321,FALSE)/4),0)</f>
        <v>0</v>
      </c>
      <c r="DU77" s="223">
        <f>IFERROR(IF(RIGHT(VLOOKUP($A77,csapatok!$A:$NN,DU$320,FALSE),5)="Csere",VLOOKUP(LEFT(VLOOKUP($A77,csapatok!$A:$NN,DU$320,FALSE),LEN(VLOOKUP($A77,csapatok!$A:$NN,DU$320,FALSE))-6),'csapat-ranglista'!$A:$FP,DU$321,FALSE)/8,VLOOKUP(VLOOKUP($A77,csapatok!$A:$NN,DU$320,FALSE),'csapat-ranglista'!$A:$FP,DU$321,FALSE)/4),0)</f>
        <v>0</v>
      </c>
      <c r="DV77" s="223">
        <f>IFERROR(IF(RIGHT(VLOOKUP($A77,csapatok!$A:$NN,DV$320,FALSE),5)="Csere",VLOOKUP(LEFT(VLOOKUP($A77,csapatok!$A:$NN,DV$320,FALSE),LEN(VLOOKUP($A77,csapatok!$A:$NN,DV$320,FALSE))-6),'csapat-ranglista'!$A:$FP,DV$321,FALSE)/8,VLOOKUP(VLOOKUP($A77,csapatok!$A:$NN,DV$320,FALSE),'csapat-ranglista'!$A:$FP,DV$321,FALSE)/4),0)</f>
        <v>0</v>
      </c>
      <c r="DW77" s="223">
        <f>IFERROR(IF(RIGHT(VLOOKUP($A77,csapatok!$A:$NN,DW$320,FALSE),5)="Csere",VLOOKUP(LEFT(VLOOKUP($A77,csapatok!$A:$NN,DW$320,FALSE),LEN(VLOOKUP($A77,csapatok!$A:$NN,DW$320,FALSE))-6),'csapat-ranglista'!$A:$FP,DW$321,FALSE)/8,VLOOKUP(VLOOKUP($A77,csapatok!$A:$NN,DW$320,FALSE),'csapat-ranglista'!$A:$FP,DW$321,FALSE)/4),0)</f>
        <v>1.2981121013721044</v>
      </c>
      <c r="DX77" s="223">
        <f>IFERROR(IF(RIGHT(VLOOKUP($A77,csapatok!$A:$NN,DX$320,FALSE),5)="Csere",VLOOKUP(LEFT(VLOOKUP($A77,csapatok!$A:$NN,DX$320,FALSE),LEN(VLOOKUP($A77,csapatok!$A:$NN,DX$320,FALSE))-6),'csapat-ranglista'!$A:$FP,DX$321,FALSE)/8,VLOOKUP(VLOOKUP($A77,csapatok!$A:$NN,DX$320,FALSE),'csapat-ranglista'!$A:$FP,DX$321,FALSE)/4),0)</f>
        <v>0</v>
      </c>
      <c r="DY77" s="223">
        <f>IFERROR(IF(RIGHT(VLOOKUP($A77,csapatok!$A:$NN,DY$320,FALSE),5)="Csere",VLOOKUP(LEFT(VLOOKUP($A77,csapatok!$A:$NN,DY$320,FALSE),LEN(VLOOKUP($A77,csapatok!$A:$NN,DY$320,FALSE))-6),'csapat-ranglista'!$A:$FP,DY$321,FALSE)/8,VLOOKUP(VLOOKUP($A77,csapatok!$A:$NN,DY$320,FALSE),'csapat-ranglista'!$A:$FP,DY$321,FALSE)/4),0)</f>
        <v>0</v>
      </c>
      <c r="DZ77" s="223">
        <f>IFERROR(IF(RIGHT(VLOOKUP($A77,csapatok!$A:$NN,DZ$320,FALSE),5)="Csere",VLOOKUP(LEFT(VLOOKUP($A77,csapatok!$A:$NN,DZ$320,FALSE),LEN(VLOOKUP($A77,csapatok!$A:$NN,DZ$320,FALSE))-6),'csapat-ranglista'!$A:$FP,DZ$321,FALSE)/8,VLOOKUP(VLOOKUP($A77,csapatok!$A:$NN,DZ$320,FALSE),'csapat-ranglista'!$A:$FP,DZ$321,FALSE)/4),0)</f>
        <v>0</v>
      </c>
      <c r="EA77" s="223">
        <f>IFERROR(IF(RIGHT(VLOOKUP($A77,csapatok!$A:$NN,EA$320,FALSE),5)="Csere",VLOOKUP(LEFT(VLOOKUP($A77,csapatok!$A:$NN,EA$320,FALSE),LEN(VLOOKUP($A77,csapatok!$A:$NN,EA$320,FALSE))-6),'csapat-ranglista'!$A:$FP,EA$321,FALSE)/8,VLOOKUP(VLOOKUP($A77,csapatok!$A:$NN,EA$320,FALSE),'csapat-ranglista'!$A:$FP,EA$321,FALSE)/4),0)</f>
        <v>0</v>
      </c>
      <c r="EB77" s="223">
        <f>IFERROR(IF(RIGHT(VLOOKUP($A77,csapatok!$A:$NN,EB$320,FALSE),5)="Csere",VLOOKUP(LEFT(VLOOKUP($A77,csapatok!$A:$NN,EB$320,FALSE),LEN(VLOOKUP($A77,csapatok!$A:$NN,EB$320,FALSE))-6),'csapat-ranglista'!$A:$FP,EB$321,FALSE)/8,VLOOKUP(VLOOKUP($A77,csapatok!$A:$NN,EB$320,FALSE),'csapat-ranglista'!$A:$FP,EB$321,FALSE)/4),0)</f>
        <v>0</v>
      </c>
      <c r="EC77" s="223">
        <f>IFERROR(IF(RIGHT(VLOOKUP($A77,csapatok!$A:$NN,EC$320,FALSE),5)="Csere",VLOOKUP(LEFT(VLOOKUP($A77,csapatok!$A:$NN,EC$320,FALSE),LEN(VLOOKUP($A77,csapatok!$A:$NN,EC$320,FALSE))-6),'csapat-ranglista'!$A:$FP,EC$321,FALSE)/8,VLOOKUP(VLOOKUP($A77,csapatok!$A:$NN,EC$320,FALSE),'csapat-ranglista'!$A:$FP,EC$321,FALSE)/4),0)</f>
        <v>0</v>
      </c>
      <c r="ED77" s="223">
        <f>IFERROR(IF(RIGHT(VLOOKUP($A77,csapatok!$A:$NN,ED$320,FALSE),5)="Csere",VLOOKUP(LEFT(VLOOKUP($A77,csapatok!$A:$NN,ED$320,FALSE),LEN(VLOOKUP($A77,csapatok!$A:$NN,ED$320,FALSE))-6),'csapat-ranglista'!$A:$FP,ED$321,FALSE)/8,VLOOKUP(VLOOKUP($A77,csapatok!$A:$NN,ED$320,FALSE),'csapat-ranglista'!$A:$FP,ED$321,FALSE)/4),0)</f>
        <v>0</v>
      </c>
      <c r="EE77" s="223">
        <f>IFERROR(IF(RIGHT(VLOOKUP($A77,csapatok!$A:$NN,EE$320,FALSE),5)="Csere",VLOOKUP(LEFT(VLOOKUP($A77,csapatok!$A:$NN,EE$320,FALSE),LEN(VLOOKUP($A77,csapatok!$A:$NN,EE$320,FALSE))-6),'csapat-ranglista'!$A:$FP,EE$321,FALSE)/8,VLOOKUP(VLOOKUP($A77,csapatok!$A:$NN,EE$320,FALSE),'csapat-ranglista'!$A:$FP,EE$321,FALSE)/4),0)</f>
        <v>0</v>
      </c>
      <c r="EF77" s="223">
        <f>IFERROR(IF(RIGHT(VLOOKUP($A77,csapatok!$A:$NN,EF$320,FALSE),5)="Csere",VLOOKUP(LEFT(VLOOKUP($A77,csapatok!$A:$NN,EF$320,FALSE),LEN(VLOOKUP($A77,csapatok!$A:$NN,EF$320,FALSE))-6),'csapat-ranglista'!$A:$FP,EF$321,FALSE)/8,VLOOKUP(VLOOKUP($A77,csapatok!$A:$NN,EF$320,FALSE),'csapat-ranglista'!$A:$FP,EF$321,FALSE)/4),0)</f>
        <v>5.8414753366790171</v>
      </c>
      <c r="EG77" s="223">
        <f>IFERROR(IF(RIGHT(VLOOKUP($A77,csapatok!$A:$NN,EG$320,FALSE),5)="Csere",VLOOKUP(LEFT(VLOOKUP($A77,csapatok!$A:$NN,EG$320,FALSE),LEN(VLOOKUP($A77,csapatok!$A:$NN,EG$320,FALSE))-6),'csapat-ranglista'!$A:$FP,EG$321,FALSE)/8,VLOOKUP(VLOOKUP($A77,csapatok!$A:$NN,EG$320,FALSE),'csapat-ranglista'!$A:$FP,EG$321,FALSE)/4),0)</f>
        <v>0</v>
      </c>
      <c r="EH77" s="223">
        <f>IFERROR(IF(RIGHT(VLOOKUP($A77,csapatok!$A:$NN,EH$320,FALSE),5)="Csere",VLOOKUP(LEFT(VLOOKUP($A77,csapatok!$A:$NN,EH$320,FALSE),LEN(VLOOKUP($A77,csapatok!$A:$NN,EH$320,FALSE))-6),'csapat-ranglista'!$A:$FP,EH$321,FALSE)/8,VLOOKUP(VLOOKUP($A77,csapatok!$A:$NN,EH$320,FALSE),'csapat-ranglista'!$A:$FP,EH$321,FALSE)/4),0)</f>
        <v>0</v>
      </c>
      <c r="EI77" s="223">
        <f>IFERROR(IF(RIGHT(VLOOKUP($A77,csapatok!$A:$NN,EI$320,FALSE),5)="Csere",VLOOKUP(LEFT(VLOOKUP($A77,csapatok!$A:$NN,EI$320,FALSE),LEN(VLOOKUP($A77,csapatok!$A:$NN,EI$320,FALSE))-6),'csapat-ranglista'!$A:$FP,EI$321,FALSE)/8,VLOOKUP(VLOOKUP($A77,csapatok!$A:$NN,EI$320,FALSE),'csapat-ranglista'!$A:$FP,EI$321,FALSE)/4),0)</f>
        <v>0</v>
      </c>
      <c r="EJ77" s="223">
        <f>IFERROR(IF(RIGHT(VLOOKUP($A77,csapatok!$A:$NN,EJ$320,FALSE),5)="Csere",VLOOKUP(LEFT(VLOOKUP($A77,csapatok!$A:$NN,EJ$320,FALSE),LEN(VLOOKUP($A77,csapatok!$A:$NN,EJ$320,FALSE))-6),'csapat-ranglista'!$A:$FP,EJ$321,FALSE)/8,VLOOKUP(VLOOKUP($A77,csapatok!$A:$NN,EJ$320,FALSE),'csapat-ranglista'!$A:$FP,EJ$321,FALSE)/4),0)</f>
        <v>0</v>
      </c>
      <c r="EK77" s="223">
        <f>IFERROR(IF(RIGHT(VLOOKUP($A77,csapatok!$A:$NN,EK$320,FALSE),5)="Csere",VLOOKUP(LEFT(VLOOKUP($A77,csapatok!$A:$NN,EK$320,FALSE),LEN(VLOOKUP($A77,csapatok!$A:$NN,EK$320,FALSE))-6),'csapat-ranglista'!$A:$FP,EK$321,FALSE)/8,VLOOKUP(VLOOKUP($A77,csapatok!$A:$NN,EK$320,FALSE),'csapat-ranglista'!$A:$FP,EK$321,FALSE)/4),0)</f>
        <v>0</v>
      </c>
      <c r="EL77" s="223">
        <f>IFERROR(IF(RIGHT(VLOOKUP($A77,csapatok!$A:$NN,EL$320,FALSE),5)="Csere",VLOOKUP(LEFT(VLOOKUP($A77,csapatok!$A:$NN,EL$320,FALSE),LEN(VLOOKUP($A77,csapatok!$A:$NN,EL$320,FALSE))-6),'csapat-ranglista'!$A:$FP,EL$321,FALSE)/8,VLOOKUP(VLOOKUP($A77,csapatok!$A:$NN,EL$320,FALSE),'csapat-ranglista'!$A:$FP,EL$321,FALSE)/4),0)</f>
        <v>0</v>
      </c>
      <c r="EM77" s="223">
        <f>IFERROR(IF(RIGHT(VLOOKUP($A77,csapatok!$A:$NN,EM$320,FALSE),5)="Csere",VLOOKUP(LEFT(VLOOKUP($A77,csapatok!$A:$NN,EM$320,FALSE),LEN(VLOOKUP($A77,csapatok!$A:$NN,EM$320,FALSE))-6),'csapat-ranglista'!$A:$FP,EM$321,FALSE)/8,VLOOKUP(VLOOKUP($A77,csapatok!$A:$NN,EM$320,FALSE),'csapat-ranglista'!$A:$FP,EM$321,FALSE)/4),0)</f>
        <v>0</v>
      </c>
      <c r="EN77" s="223">
        <f>IFERROR(IF(RIGHT(VLOOKUP($A77,csapatok!$A:$NN,EN$320,FALSE),5)="Csere",VLOOKUP(LEFT(VLOOKUP($A77,csapatok!$A:$NN,EN$320,FALSE),LEN(VLOOKUP($A77,csapatok!$A:$NN,EN$320,FALSE))-6),'csapat-ranglista'!$A:$FP,EN$321,FALSE)/8,VLOOKUP(VLOOKUP($A77,csapatok!$A:$NN,EN$320,FALSE),'csapat-ranglista'!$A:$FP,EN$321,FALSE)/4),0)</f>
        <v>0</v>
      </c>
      <c r="EO77" s="223">
        <f>IFERROR(IF(RIGHT(VLOOKUP($A77,csapatok!$A:$NN,EO$320,FALSE),5)="Csere",VLOOKUP(LEFT(VLOOKUP($A77,csapatok!$A:$NN,EO$320,FALSE),LEN(VLOOKUP($A77,csapatok!$A:$NN,EO$320,FALSE))-6),'csapat-ranglista'!$A:$FP,EO$321,FALSE)/8,VLOOKUP(VLOOKUP($A77,csapatok!$A:$NN,EO$320,FALSE),'csapat-ranglista'!$A:$FP,EO$321,FALSE)/4),0)</f>
        <v>0</v>
      </c>
      <c r="EP77" s="223">
        <f>IFERROR(IF(RIGHT(VLOOKUP($A77,csapatok!$A:$NN,EP$320,FALSE),5)="Csere",VLOOKUP(LEFT(VLOOKUP($A77,csapatok!$A:$NN,EP$320,FALSE),LEN(VLOOKUP($A77,csapatok!$A:$NN,EP$320,FALSE))-6),'csapat-ranglista'!$A:$FP,EP$321,FALSE)/8,VLOOKUP(VLOOKUP($A77,csapatok!$A:$NN,EP$320,FALSE),'csapat-ranglista'!$A:$FP,EP$321,FALSE)/4),0)</f>
        <v>0</v>
      </c>
      <c r="EQ77" s="223">
        <f>IFERROR(IF(RIGHT(VLOOKUP($A77,csapatok!$A:$NN,EQ$320,FALSE),5)="Csere",VLOOKUP(LEFT(VLOOKUP($A77,csapatok!$A:$NN,EQ$320,FALSE),LEN(VLOOKUP($A77,csapatok!$A:$NN,EQ$320,FALSE))-6),'csapat-ranglista'!$A:$FP,EQ$321,FALSE)/8,VLOOKUP(VLOOKUP($A77,csapatok!$A:$NN,EQ$320,FALSE),'csapat-ranglista'!$A:$FP,EQ$321,FALSE)/4),0)</f>
        <v>0</v>
      </c>
      <c r="ER77" s="223">
        <f>IFERROR(IF(RIGHT(VLOOKUP($A77,csapatok!$A:$NN,ER$320,FALSE),5)="Csere",VLOOKUP(LEFT(VLOOKUP($A77,csapatok!$A:$NN,ER$320,FALSE),LEN(VLOOKUP($A77,csapatok!$A:$NN,ER$320,FALSE))-6),'csapat-ranglista'!$A:$FP,ER$321,FALSE)/8,VLOOKUP(VLOOKUP($A77,csapatok!$A:$NN,ER$320,FALSE),'csapat-ranglista'!$A:$FP,ER$321,FALSE)/4),0)</f>
        <v>0</v>
      </c>
      <c r="ES77" s="223">
        <f>IFERROR(IF(RIGHT(VLOOKUP($A77,csapatok!$A:$NN,ES$320,FALSE),5)="Csere",VLOOKUP(LEFT(VLOOKUP($A77,csapatok!$A:$NN,ES$320,FALSE),LEN(VLOOKUP($A77,csapatok!$A:$NN,ES$320,FALSE))-6),'csapat-ranglista'!$A:$FP,ES$321,FALSE)/8,VLOOKUP(VLOOKUP($A77,csapatok!$A:$NN,ES$320,FALSE),'csapat-ranglista'!$A:$FP,ES$321,FALSE)/4),0)</f>
        <v>0</v>
      </c>
      <c r="ET77" s="223">
        <f>IFERROR(IF(RIGHT(VLOOKUP($A77,csapatok!$A:$NN,ET$320,FALSE),5)="Csere",VLOOKUP(LEFT(VLOOKUP($A77,csapatok!$A:$NN,ET$320,FALSE),LEN(VLOOKUP($A77,csapatok!$A:$NN,ET$320,FALSE))-6),'csapat-ranglista'!$A:$FP,ET$321,FALSE)/8,VLOOKUP(VLOOKUP($A77,csapatok!$A:$NN,ET$320,FALSE),'csapat-ranglista'!$A:$FP,ET$321,FALSE)/4),0)</f>
        <v>0</v>
      </c>
      <c r="EU77" s="223">
        <f>IFERROR(IF(RIGHT(VLOOKUP($A77,csapatok!$A:$NN,EU$320,FALSE),5)="Csere",VLOOKUP(LEFT(VLOOKUP($A77,csapatok!$A:$NN,EU$320,FALSE),LEN(VLOOKUP($A77,csapatok!$A:$NN,EU$320,FALSE))-6),'csapat-ranglista'!$A:$FP,EU$321,FALSE)/8,VLOOKUP(VLOOKUP($A77,csapatok!$A:$NN,EU$320,FALSE),'csapat-ranglista'!$A:$FP,EU$321,FALSE)/4),0)</f>
        <v>0</v>
      </c>
      <c r="EV77" s="223">
        <f>IFERROR(IF(RIGHT(VLOOKUP($A77,csapatok!$A:$NN,EV$320,FALSE),5)="Csere",VLOOKUP(LEFT(VLOOKUP($A77,csapatok!$A:$NN,EV$320,FALSE),LEN(VLOOKUP($A77,csapatok!$A:$NN,EV$320,FALSE))-6),'csapat-ranglista'!$A:$FP,EV$321,FALSE)/8,VLOOKUP(VLOOKUP($A77,csapatok!$A:$NN,EV$320,FALSE),'csapat-ranglista'!$A:$FP,EV$321,FALSE)/4),0)</f>
        <v>0</v>
      </c>
      <c r="EW77" s="223">
        <f>IFERROR(IF(RIGHT(VLOOKUP($A77,csapatok!$A:$NN,EW$320,FALSE),5)="Csere",VLOOKUP(LEFT(VLOOKUP($A77,csapatok!$A:$NN,EW$320,FALSE),LEN(VLOOKUP($A77,csapatok!$A:$NN,EW$320,FALSE))-6),'csapat-ranglista'!$A:$FP,EW$321,FALSE)/8,VLOOKUP(VLOOKUP($A77,csapatok!$A:$NN,EW$320,FALSE),'csapat-ranglista'!$A:$FP,EW$321,FALSE)/4),0)</f>
        <v>0</v>
      </c>
      <c r="EX77" s="223">
        <f>IFERROR(IF(RIGHT(VLOOKUP($A77,csapatok!$A:$NN,EX$320,FALSE),5)="Csere",VLOOKUP(LEFT(VLOOKUP($A77,csapatok!$A:$NN,EX$320,FALSE),LEN(VLOOKUP($A77,csapatok!$A:$NN,EX$320,FALSE))-6),'csapat-ranglista'!$A:$FP,EX$321,FALSE)/8,VLOOKUP(VLOOKUP($A77,csapatok!$A:$NN,EX$320,FALSE),'csapat-ranglista'!$A:$FP,EX$321,FALSE)/4),0)</f>
        <v>0</v>
      </c>
      <c r="EY77" s="223">
        <f>IFERROR(IF(RIGHT(VLOOKUP($A77,csapatok!$A:$NN,EY$320,FALSE),5)="Csere",VLOOKUP(LEFT(VLOOKUP($A77,csapatok!$A:$NN,EY$320,FALSE),LEN(VLOOKUP($A77,csapatok!$A:$NN,EY$320,FALSE))-6),'csapat-ranglista'!$A:$FP,EY$321,FALSE)/8,VLOOKUP(VLOOKUP($A77,csapatok!$A:$NN,EY$320,FALSE),'csapat-ranglista'!$A:$FP,EY$321,FALSE)/4),0)</f>
        <v>0</v>
      </c>
      <c r="EZ77" s="223">
        <f>IFERROR(IF(RIGHT(VLOOKUP($A77,csapatok!$A:$NN,EZ$320,FALSE),5)="Csere",VLOOKUP(LEFT(VLOOKUP($A77,csapatok!$A:$NN,EZ$320,FALSE),LEN(VLOOKUP($A77,csapatok!$A:$NN,EZ$320,FALSE))-6),'csapat-ranglista'!$A:$FP,EZ$321,FALSE)/8,VLOOKUP(VLOOKUP($A77,csapatok!$A:$NN,EZ$320,FALSE),'csapat-ranglista'!$A:$FP,EZ$321,FALSE)/4),0)</f>
        <v>0</v>
      </c>
      <c r="FA77" s="223">
        <f>IFERROR(IF(RIGHT(VLOOKUP($A77,csapatok!$A:$NN,FA$320,FALSE),5)="Csere",VLOOKUP(LEFT(VLOOKUP($A77,csapatok!$A:$NN,FA$320,FALSE),LEN(VLOOKUP($A77,csapatok!$A:$NN,FA$320,FALSE))-6),'csapat-ranglista'!$A:$FP,FA$321,FALSE)/8,VLOOKUP(VLOOKUP($A77,csapatok!$A:$NN,FA$320,FALSE),'csapat-ranglista'!$A:$FP,FA$321,FALSE)/4),0)</f>
        <v>8.7199870505829491</v>
      </c>
      <c r="FB77" s="223">
        <f>IFERROR(IF(RIGHT(VLOOKUP($A77,csapatok!$A:$NN,FB$320,FALSE),5)="Csere",VLOOKUP(LEFT(VLOOKUP($A77,csapatok!$A:$NN,FB$320,FALSE),LEN(VLOOKUP($A77,csapatok!$A:$NN,FB$320,FALSE))-6),'csapat-ranglista'!$A:$FP,FB$321,FALSE)/8,VLOOKUP(VLOOKUP($A77,csapatok!$A:$NN,FB$320,FALSE),'csapat-ranglista'!$A:$FP,FB$321,FALSE)/4),0)</f>
        <v>0</v>
      </c>
      <c r="FC77" s="223">
        <f>IFERROR(IF(RIGHT(VLOOKUP($A77,csapatok!$A:$NN,FC$320,FALSE),5)="Csere",VLOOKUP(LEFT(VLOOKUP($A77,csapatok!$A:$NN,FC$320,FALSE),LEN(VLOOKUP($A77,csapatok!$A:$NN,FC$320,FALSE))-6),'csapat-ranglista'!$A:$FP,FC$321,FALSE)/8,VLOOKUP(VLOOKUP($A77,csapatok!$A:$NN,FC$320,FALSE),'csapat-ranglista'!$A:$FP,FC$321,FALSE)/4),0)</f>
        <v>0</v>
      </c>
      <c r="FD77" s="224">
        <f>versenyek!$QY$11*IFERROR(VLOOKUP(VLOOKUP($A77,versenyek!QX:QZ,3,FALSE),szabalyok!$A$16:$B$23,2,FALSE)/4,0)</f>
        <v>0</v>
      </c>
      <c r="FE77" s="224">
        <f>versenyek!$RB$11*IFERROR(VLOOKUP(VLOOKUP($A77,versenyek!RA:RC,3,FALSE),szabalyok!$A$16:$B$23,2,FALSE)/4,0)</f>
        <v>0</v>
      </c>
      <c r="FF77" s="223">
        <f>IFERROR(IF(RIGHT(VLOOKUP($A77,csapatok!$A:$NN,FF$320,FALSE),5)="Csere",VLOOKUP(LEFT(VLOOKUP($A77,csapatok!$A:$NN,FF$320,FALSE),LEN(VLOOKUP($A77,csapatok!$A:$NN,FF$320,FALSE))-6),'csapat-ranglista'!$A:$FP,FF$321,FALSE)/8,VLOOKUP(VLOOKUP($A77,csapatok!$A:$NN,FF$320,FALSE),'csapat-ranglista'!$A:$FP,FF$321,FALSE)/4),0)</f>
        <v>0</v>
      </c>
      <c r="FG77" s="223">
        <f>IFERROR(IF(RIGHT(VLOOKUP($A77,csapatok!$A:$NN,FG$320,FALSE),5)="Csere",VLOOKUP(LEFT(VLOOKUP($A77,csapatok!$A:$NN,FG$320,FALSE),LEN(VLOOKUP($A77,csapatok!$A:$NN,FG$320,FALSE))-6),'csapat-ranglista'!$A:$FP,FG$321,FALSE)/8,VLOOKUP(VLOOKUP($A77,csapatok!$A:$NN,FG$320,FALSE),'csapat-ranglista'!$A:$FP,FG$321,FALSE)/4),0)</f>
        <v>0</v>
      </c>
      <c r="FH77" s="223">
        <f>IFERROR(IF(RIGHT(VLOOKUP($A77,csapatok!$A:$NN,FH$320,FALSE),5)="Csere",VLOOKUP(LEFT(VLOOKUP($A77,csapatok!$A:$NN,FH$320,FALSE),LEN(VLOOKUP($A77,csapatok!$A:$NN,FH$320,FALSE))-6),'csapat-ranglista'!$A:$FP,FH$321,FALSE)/8,VLOOKUP(VLOOKUP($A77,csapatok!$A:$NN,FH$320,FALSE),'csapat-ranglista'!$A:$FP,FH$321,FALSE)/4),0)</f>
        <v>0</v>
      </c>
      <c r="FI77" s="223">
        <f>IFERROR(IF(RIGHT(VLOOKUP($A77,csapatok!$A:$NN,FI$320,FALSE),5)="Csere",VLOOKUP(LEFT(VLOOKUP($A77,csapatok!$A:$NN,FI$320,FALSE),LEN(VLOOKUP($A77,csapatok!$A:$NN,FI$320,FALSE))-6),'csapat-ranglista'!$A:$FP,FI$321,FALSE)/8,VLOOKUP(VLOOKUP($A77,csapatok!$A:$NN,FI$320,FALSE),'csapat-ranglista'!$A:$FP,FI$321,FALSE)/4),0)</f>
        <v>0</v>
      </c>
      <c r="FJ77" s="223">
        <f>IFERROR(IF(RIGHT(VLOOKUP($A77,csapatok!$A:$NN,FJ$320,FALSE),5)="Csere",VLOOKUP(LEFT(VLOOKUP($A77,csapatok!$A:$NN,FJ$320,FALSE),LEN(VLOOKUP($A77,csapatok!$A:$NN,FJ$320,FALSE))-6),'csapat-ranglista'!$A:$FP,FJ$321,FALSE)/8,VLOOKUP(VLOOKUP($A77,csapatok!$A:$NN,FJ$320,FALSE),'csapat-ranglista'!$A:$FP,FJ$321,FALSE)/4),0)</f>
        <v>0</v>
      </c>
      <c r="FK77" s="223">
        <f>IFERROR(IF(RIGHT(VLOOKUP($A77,csapatok!$A:$NN,FK$320,FALSE),5)="Csere",VLOOKUP(LEFT(VLOOKUP($A77,csapatok!$A:$NN,FK$320,FALSE),LEN(VLOOKUP($A77,csapatok!$A:$NN,FK$320,FALSE))-6),'csapat-ranglista'!$A:$FP,FK$321,FALSE)/8,VLOOKUP(VLOOKUP($A77,csapatok!$A:$NN,FK$320,FALSE),'csapat-ranglista'!$A:$FP,FK$321,FALSE)/4),0)</f>
        <v>0</v>
      </c>
      <c r="FL77" s="223">
        <f>IFERROR(IF(RIGHT(VLOOKUP($A77,csapatok!$A:$NN,FL$320,FALSE),5)="Csere",VLOOKUP(LEFT(VLOOKUP($A77,csapatok!$A:$NN,FL$320,FALSE),LEN(VLOOKUP($A77,csapatok!$A:$NN,FL$320,FALSE))-6),'csapat-ranglista'!$A:$FP,FL$321,FALSE)/8,VLOOKUP(VLOOKUP($A77,csapatok!$A:$NN,FL$320,FALSE),'csapat-ranglista'!$A:$FP,FL$321,FALSE)/4),0)</f>
        <v>0</v>
      </c>
      <c r="FM77" s="223">
        <f>IFERROR(IF(RIGHT(VLOOKUP($A77,csapatok!$A:$NN,FM$320,FALSE),5)="Csere",VLOOKUP(LEFT(VLOOKUP($A77,csapatok!$A:$NN,FM$320,FALSE),LEN(VLOOKUP($A77,csapatok!$A:$NN,FM$320,FALSE))-6),'csapat-ranglista'!$A:$FP,FM$321,FALSE)/8,VLOOKUP(VLOOKUP($A77,csapatok!$A:$NN,FM$320,FALSE),'csapat-ranglista'!$A:$FP,FM$321,FALSE)/4),0)</f>
        <v>0</v>
      </c>
      <c r="FN77" s="223">
        <f>IFERROR(IF(RIGHT(VLOOKUP($A77,csapatok!$A:$NN,FN$320,FALSE),5)="Csere",VLOOKUP(LEFT(VLOOKUP($A77,csapatok!$A:$NN,FN$320,FALSE),LEN(VLOOKUP($A77,csapatok!$A:$NN,FN$320,FALSE))-6),'csapat-ranglista'!$A:$FP,FN$321,FALSE)/8,VLOOKUP(VLOOKUP($A77,csapatok!$A:$NN,FN$320,FALSE),'csapat-ranglista'!$A:$FP,FN$321,FALSE)/4),0)</f>
        <v>0</v>
      </c>
      <c r="FO77" s="223">
        <f>IFERROR(IF(RIGHT(VLOOKUP($A77,csapatok!$A:$NN,FO$320,FALSE),5)="Csere",VLOOKUP(LEFT(VLOOKUP($A77,csapatok!$A:$NN,FO$320,FALSE),LEN(VLOOKUP($A77,csapatok!$A:$NN,FO$320,FALSE))-6),'csapat-ranglista'!$A:$FP,FO$321,FALSE)/8,VLOOKUP(VLOOKUP($A77,csapatok!$A:$NN,FO$320,FALSE),'csapat-ranglista'!$A:$FP,FO$321,FALSE)/4),0)</f>
        <v>0</v>
      </c>
      <c r="FP77" s="223">
        <f>IFERROR(IF(RIGHT(VLOOKUP($A77,csapatok!$A:$NN,FP$320,FALSE),5)="Csere",VLOOKUP(LEFT(VLOOKUP($A77,csapatok!$A:$NN,FP$320,FALSE),LEN(VLOOKUP($A77,csapatok!$A:$NN,FP$320,FALSE))-6),'csapat-ranglista'!$A:$FP,FP$321,FALSE)/8,VLOOKUP(VLOOKUP($A77,csapatok!$A:$NN,FP$320,FALSE),'csapat-ranglista'!$A:$FP,FP$321,FALSE)/4),0)</f>
        <v>0</v>
      </c>
      <c r="FQ77" s="223">
        <f>IFERROR(IF(RIGHT(VLOOKUP($A77,csapatok!$A:$NN,FQ$320,FALSE),5)="Csere",VLOOKUP(LEFT(VLOOKUP($A77,csapatok!$A:$NN,FQ$320,FALSE),LEN(VLOOKUP($A77,csapatok!$A:$NN,FQ$320,FALSE))-6),'csapat-ranglista'!$A:$FP,FQ$321,FALSE)/8,VLOOKUP(VLOOKUP($A77,csapatok!$A:$NN,FQ$320,FALSE),'csapat-ranglista'!$A:$FP,FQ$321,FALSE)/4),0)</f>
        <v>0</v>
      </c>
      <c r="FR77" s="223">
        <f>IFERROR(IF(RIGHT(VLOOKUP($A77,csapatok!$A:$NN,FR$320,FALSE),5)="Csere",VLOOKUP(LEFT(VLOOKUP($A77,csapatok!$A:$NN,FR$320,FALSE),LEN(VLOOKUP($A77,csapatok!$A:$NN,FR$320,FALSE))-6),'csapat-ranglista'!$A:$FP,FR$321,FALSE)/8,VLOOKUP(VLOOKUP($A77,csapatok!$A:$NN,FR$320,FALSE),'csapat-ranglista'!$A:$FP,FR$321,FALSE)/4),0)</f>
        <v>0</v>
      </c>
      <c r="FS77" s="223">
        <f>IFERROR(IF(RIGHT(VLOOKUP($A77,csapatok!$A:$NN,FS$320,FALSE),5)="Csere",VLOOKUP(LEFT(VLOOKUP($A77,csapatok!$A:$NN,FS$320,FALSE),LEN(VLOOKUP($A77,csapatok!$A:$NN,FS$320,FALSE))-6),'csapat-ranglista'!$A:$FP,FS$321,FALSE)/8,VLOOKUP(VLOOKUP($A77,csapatok!$A:$NN,FS$320,FALSE),'csapat-ranglista'!$A:$FP,FS$321,FALSE)/4),0)</f>
        <v>0</v>
      </c>
      <c r="FT77" s="223">
        <f>IFERROR(IF(RIGHT(VLOOKUP($A77,csapatok!$A:$NN,FT$320,FALSE),5)="Csere",VLOOKUP(LEFT(VLOOKUP($A77,csapatok!$A:$NN,FT$320,FALSE),LEN(VLOOKUP($A77,csapatok!$A:$NN,FT$320,FALSE))-6),'csapat-ranglista'!$A:$FP,FT$321,FALSE)/8,VLOOKUP(VLOOKUP($A77,csapatok!$A:$NN,FT$320,FALSE),'csapat-ranglista'!$A:$FP,FT$321,FALSE)/4),0)</f>
        <v>0</v>
      </c>
      <c r="FU77" s="223">
        <f>IFERROR(IF(RIGHT(VLOOKUP($A77,csapatok!$A:$NN,FU$320,FALSE),5)="Csere",VLOOKUP(LEFT(VLOOKUP($A77,csapatok!$A:$NN,FU$320,FALSE),LEN(VLOOKUP($A77,csapatok!$A:$NN,FU$320,FALSE))-6),'csapat-ranglista'!$A:$FP,FU$321,FALSE)/8,VLOOKUP(VLOOKUP($A77,csapatok!$A:$NN,FU$320,FALSE),'csapat-ranglista'!$A:$FP,FU$321,FALSE)/4),0)</f>
        <v>0</v>
      </c>
      <c r="FV77" s="223">
        <f>IFERROR(IF(RIGHT(VLOOKUP($A77,csapatok!$A:$NN,FV$320,FALSE),5)="Csere",VLOOKUP(LEFT(VLOOKUP($A77,csapatok!$A:$NN,FV$320,FALSE),LEN(VLOOKUP($A77,csapatok!$A:$NN,FV$320,FALSE))-6),'csapat-ranglista'!$A:$FP,FV$321,FALSE)/8,VLOOKUP(VLOOKUP($A77,csapatok!$A:$NN,FV$320,FALSE),'csapat-ranglista'!$A:$FP,FV$321,FALSE)/4),0)</f>
        <v>0</v>
      </c>
      <c r="FW77" s="223">
        <f>IFERROR(IF(RIGHT(VLOOKUP($A77,csapatok!$A:$NN,FW$320,FALSE),5)="Csere",VLOOKUP(LEFT(VLOOKUP($A77,csapatok!$A:$NN,FW$320,FALSE),LEN(VLOOKUP($A77,csapatok!$A:$NN,FW$320,FALSE))-6),'csapat-ranglista'!$A:$FP,FW$321,FALSE)/8,VLOOKUP(VLOOKUP($A77,csapatok!$A:$NN,FW$320,FALSE),'csapat-ranglista'!$A:$FP,FW$321,FALSE)/4),0)</f>
        <v>0</v>
      </c>
      <c r="FX77" s="223">
        <f>IFERROR(IF(RIGHT(VLOOKUP($A77,csapatok!$A:$NN,FX$320,FALSE),5)="Csere",VLOOKUP(LEFT(VLOOKUP($A77,csapatok!$A:$NN,FX$320,FALSE),LEN(VLOOKUP($A77,csapatok!$A:$NN,FX$320,FALSE))-6),'csapat-ranglista'!$A:$FP,FX$321,FALSE)/8,VLOOKUP(VLOOKUP($A77,csapatok!$A:$NN,FX$320,FALSE),'csapat-ranglista'!$A:$FP,FX$321,FALSE)/4),0)</f>
        <v>0</v>
      </c>
      <c r="FY77" s="223">
        <f>IFERROR(IF(RIGHT(VLOOKUP($A77,csapatok!$A:$NN,FY$320,FALSE),5)="Csere",VLOOKUP(LEFT(VLOOKUP($A77,csapatok!$A:$NN,FY$320,FALSE),LEN(VLOOKUP($A77,csapatok!$A:$NN,FY$320,FALSE))-6),'csapat-ranglista'!$A:$FP,FY$321,FALSE)/8,VLOOKUP(VLOOKUP($A77,csapatok!$A:$NN,FY$320,FALSE),'csapat-ranglista'!$A:$FP,FY$321,FALSE)/4),0)</f>
        <v>0</v>
      </c>
      <c r="FZ77" s="223">
        <f>IFERROR(IF(RIGHT(VLOOKUP($A77,csapatok!$A:$NN,FZ$320,FALSE),5)="Csere",VLOOKUP(LEFT(VLOOKUP($A77,csapatok!$A:$NN,FZ$320,FALSE),LEN(VLOOKUP($A77,csapatok!$A:$NN,FZ$320,FALSE))-6),'csapat-ranglista'!$A:$FP,FZ$321,FALSE)/8,VLOOKUP(VLOOKUP($A77,csapatok!$A:$NN,FZ$320,FALSE),'csapat-ranglista'!$A:$FP,FZ$321,FALSE)/4),0)</f>
        <v>0</v>
      </c>
      <c r="GA77" s="223">
        <f>IFERROR(IF(RIGHT(VLOOKUP($A77,csapatok!$A:$NN,GA$320,FALSE),5)="Csere",VLOOKUP(LEFT(VLOOKUP($A77,csapatok!$A:$NN,GA$320,FALSE),LEN(VLOOKUP($A77,csapatok!$A:$NN,GA$320,FALSE))-6),'csapat-ranglista'!$A:$FP,GA$321,FALSE)/8,VLOOKUP(VLOOKUP($A77,csapatok!$A:$NN,GA$320,FALSE),'csapat-ranglista'!$A:$FP,GA$321,FALSE)/4),0)</f>
        <v>0</v>
      </c>
      <c r="GB77" s="223">
        <f>IFERROR(IF(RIGHT(VLOOKUP($A77,csapatok!$A:$NN,GB$320,FALSE),5)="Csere",VLOOKUP(LEFT(VLOOKUP($A77,csapatok!$A:$NN,GB$320,FALSE),LEN(VLOOKUP($A77,csapatok!$A:$NN,GB$320,FALSE))-6),'csapat-ranglista'!$A:$FP,GB$321,FALSE)/8,VLOOKUP(VLOOKUP($A77,csapatok!$A:$NN,GB$320,FALSE),'csapat-ranglista'!$A:$FP,GB$321,FALSE)/4),0)</f>
        <v>0</v>
      </c>
      <c r="GC77" s="223">
        <f>IFERROR(IF(RIGHT(VLOOKUP($A77,csapatok!$A:$NN,GC$320,FALSE),5)="Csere",VLOOKUP(LEFT(VLOOKUP($A77,csapatok!$A:$NN,GC$320,FALSE),LEN(VLOOKUP($A77,csapatok!$A:$NN,GC$320,FALSE))-6),'csapat-ranglista'!$A:$FP,GC$321,FALSE)/8,VLOOKUP(VLOOKUP($A77,csapatok!$A:$NN,GC$320,FALSE),'csapat-ranglista'!$A:$FP,GC$321,FALSE)/4),0)</f>
        <v>0</v>
      </c>
      <c r="GD77" s="247">
        <f>SUM(EQ77:GC77)</f>
        <v>8.7199870505829491</v>
      </c>
    </row>
    <row r="78" spans="1:186">
      <c r="A78" s="32" t="s">
        <v>111</v>
      </c>
      <c r="B78" s="2">
        <v>22992</v>
      </c>
      <c r="C78" s="131" t="str">
        <f>IF(B78=0,"",IF(B78&lt;$C$1,"felnőtt","ifi"))</f>
        <v>felnőtt</v>
      </c>
      <c r="D78" s="32" t="s">
        <v>101</v>
      </c>
      <c r="E78" s="45">
        <v>8.3000000000000007</v>
      </c>
      <c r="F78" s="32">
        <v>0</v>
      </c>
      <c r="G78" s="32">
        <v>0</v>
      </c>
      <c r="H78" s="32">
        <v>0</v>
      </c>
      <c r="I78" s="32">
        <v>0</v>
      </c>
      <c r="J78" s="32">
        <v>1.4951707983450322</v>
      </c>
      <c r="K78" s="32">
        <v>0.9387382205360576</v>
      </c>
      <c r="L78" s="32">
        <v>0</v>
      </c>
      <c r="M78" s="32">
        <v>9.001726066099204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2.429321870272267</v>
      </c>
      <c r="T78" s="32">
        <v>0</v>
      </c>
      <c r="U78" s="32">
        <v>0</v>
      </c>
      <c r="V78" s="32">
        <v>0</v>
      </c>
      <c r="W78" s="32">
        <v>0.74550547175003534</v>
      </c>
      <c r="X78" s="32">
        <f>IFERROR(IF(RIGHT(VLOOKUP($A78,csapatok!$A:$BL,X$320,FALSE),5)="Csere",VLOOKUP(LEFT(VLOOKUP($A78,csapatok!$A:$BL,X$320,FALSE),LEN(VLOOKUP($A78,csapatok!$A:$BL,X$320,FALSE))-6),'csapat-ranglista'!$A:$FP,X$321,FALSE)/8,VLOOKUP(VLOOKUP($A78,csapatok!$A:$BL,X$320,FALSE),'csapat-ranglista'!$A:$FP,X$321,FALSE)/4),0)</f>
        <v>0</v>
      </c>
      <c r="Y78" s="32">
        <f>IFERROR(IF(RIGHT(VLOOKUP($A78,csapatok!$A:$BL,Y$320,FALSE),5)="Csere",VLOOKUP(LEFT(VLOOKUP($A78,csapatok!$A:$BL,Y$320,FALSE),LEN(VLOOKUP($A78,csapatok!$A:$BL,Y$320,FALSE))-6),'csapat-ranglista'!$A:$FP,Y$321,FALSE)/8,VLOOKUP(VLOOKUP($A78,csapatok!$A:$BL,Y$320,FALSE),'csapat-ranglista'!$A:$FP,Y$321,FALSE)/4),0)</f>
        <v>0</v>
      </c>
      <c r="Z78" s="32">
        <f>IFERROR(IF(RIGHT(VLOOKUP($A78,csapatok!$A:$BL,Z$320,FALSE),5)="Csere",VLOOKUP(LEFT(VLOOKUP($A78,csapatok!$A:$BL,Z$320,FALSE),LEN(VLOOKUP($A78,csapatok!$A:$BL,Z$320,FALSE))-6),'csapat-ranglista'!$A:$FP,Z$321,FALSE)/8,VLOOKUP(VLOOKUP($A78,csapatok!$A:$BL,Z$320,FALSE),'csapat-ranglista'!$A:$FP,Z$321,FALSE)/4),0)</f>
        <v>0</v>
      </c>
      <c r="AA78" s="32">
        <f>IFERROR(IF(RIGHT(VLOOKUP($A78,csapatok!$A:$BL,AA$320,FALSE),5)="Csere",VLOOKUP(LEFT(VLOOKUP($A78,csapatok!$A:$BL,AA$320,FALSE),LEN(VLOOKUP($A78,csapatok!$A:$BL,AA$320,FALSE))-6),'csapat-ranglista'!$A:$FP,AA$321,FALSE)/8,VLOOKUP(VLOOKUP($A78,csapatok!$A:$BL,AA$320,FALSE),'csapat-ranglista'!$A:$FP,AA$321,FALSE)/4),0)</f>
        <v>0</v>
      </c>
      <c r="AB78" s="223">
        <f>IFERROR(IF(RIGHT(VLOOKUP($A78,csapatok!$A:$BL,AB$320,FALSE),5)="Csere",VLOOKUP(LEFT(VLOOKUP($A78,csapatok!$A:$BL,AB$320,FALSE),LEN(VLOOKUP($A78,csapatok!$A:$BL,AB$320,FALSE))-6),'csapat-ranglista'!$A:$FP,AB$321,FALSE)/8,VLOOKUP(VLOOKUP($A78,csapatok!$A:$BL,AB$320,FALSE),'csapat-ranglista'!$A:$FP,AB$321,FALSE)/4),0)</f>
        <v>0</v>
      </c>
      <c r="AC78" s="223">
        <f>IFERROR(IF(RIGHT(VLOOKUP($A78,csapatok!$A:$BL,AC$320,FALSE),5)="Csere",VLOOKUP(LEFT(VLOOKUP($A78,csapatok!$A:$BL,AC$320,FALSE),LEN(VLOOKUP($A78,csapatok!$A:$BL,AC$320,FALSE))-6),'csapat-ranglista'!$A:$FP,AC$321,FALSE)/8,VLOOKUP(VLOOKUP($A78,csapatok!$A:$BL,AC$320,FALSE),'csapat-ranglista'!$A:$FP,AC$321,FALSE)/4),0)</f>
        <v>0</v>
      </c>
      <c r="AD78" s="223">
        <f>IFERROR(IF(RIGHT(VLOOKUP($A78,csapatok!$A:$BL,AD$320,FALSE),5)="Csere",VLOOKUP(LEFT(VLOOKUP($A78,csapatok!$A:$BL,AD$320,FALSE),LEN(VLOOKUP($A78,csapatok!$A:$BL,AD$320,FALSE))-6),'csapat-ranglista'!$A:$FP,AD$321,FALSE)/8,VLOOKUP(VLOOKUP($A78,csapatok!$A:$BL,AD$320,FALSE),'csapat-ranglista'!$A:$FP,AD$321,FALSE)/4),0)</f>
        <v>0</v>
      </c>
      <c r="AE78" s="223">
        <f>IFERROR(IF(RIGHT(VLOOKUP($A78,csapatok!$A:$BL,AE$320,FALSE),5)="Csere",VLOOKUP(LEFT(VLOOKUP($A78,csapatok!$A:$BL,AE$320,FALSE),LEN(VLOOKUP($A78,csapatok!$A:$BL,AE$320,FALSE))-6),'csapat-ranglista'!$A:$FP,AE$321,FALSE)/8,VLOOKUP(VLOOKUP($A78,csapatok!$A:$BL,AE$320,FALSE),'csapat-ranglista'!$A:$FP,AE$321,FALSE)/4),0)</f>
        <v>0</v>
      </c>
      <c r="AF78" s="223">
        <f>IFERROR(IF(RIGHT(VLOOKUP($A78,csapatok!$A:$BL,AF$320,FALSE),5)="Csere",VLOOKUP(LEFT(VLOOKUP($A78,csapatok!$A:$BL,AF$320,FALSE),LEN(VLOOKUP($A78,csapatok!$A:$BL,AF$320,FALSE))-6),'csapat-ranglista'!$A:$FP,AF$321,FALSE)/8,VLOOKUP(VLOOKUP($A78,csapatok!$A:$BL,AF$320,FALSE),'csapat-ranglista'!$A:$FP,AF$321,FALSE)/4),0)</f>
        <v>0</v>
      </c>
      <c r="AG78" s="223">
        <f>IFERROR(IF(RIGHT(VLOOKUP($A78,csapatok!$A:$BL,AG$320,FALSE),5)="Csere",VLOOKUP(LEFT(VLOOKUP($A78,csapatok!$A:$BL,AG$320,FALSE),LEN(VLOOKUP($A78,csapatok!$A:$BL,AG$320,FALSE))-6),'csapat-ranglista'!$A:$FP,AG$321,FALSE)/8,VLOOKUP(VLOOKUP($A78,csapatok!$A:$BL,AG$320,FALSE),'csapat-ranglista'!$A:$FP,AG$321,FALSE)/4),0)</f>
        <v>3.0616502723167134</v>
      </c>
      <c r="AH78" s="223">
        <f>IFERROR(IF(RIGHT(VLOOKUP($A78,csapatok!$A:$BL,AH$320,FALSE),5)="Csere",VLOOKUP(LEFT(VLOOKUP($A78,csapatok!$A:$BL,AH$320,FALSE),LEN(VLOOKUP($A78,csapatok!$A:$BL,AH$320,FALSE))-6),'csapat-ranglista'!$A:$FP,AH$321,FALSE)/8,VLOOKUP(VLOOKUP($A78,csapatok!$A:$BL,AH$320,FALSE),'csapat-ranglista'!$A:$FP,AH$321,FALSE)/4),0)</f>
        <v>0</v>
      </c>
      <c r="AI78" s="223">
        <f>IFERROR(IF(RIGHT(VLOOKUP($A78,csapatok!$A:$BL,AI$320,FALSE),5)="Csere",VLOOKUP(LEFT(VLOOKUP($A78,csapatok!$A:$BL,AI$320,FALSE),LEN(VLOOKUP($A78,csapatok!$A:$BL,AI$320,FALSE))-6),'csapat-ranglista'!$A:$FP,AI$321,FALSE)/8,VLOOKUP(VLOOKUP($A78,csapatok!$A:$BL,AI$320,FALSE),'csapat-ranglista'!$A:$FP,AI$321,FALSE)/4),0)</f>
        <v>2.8435597340994647</v>
      </c>
      <c r="AJ78" s="223">
        <f>IFERROR(IF(RIGHT(VLOOKUP($A78,csapatok!$A:$BL,AJ$320,FALSE),5)="Csere",VLOOKUP(LEFT(VLOOKUP($A78,csapatok!$A:$BL,AJ$320,FALSE),LEN(VLOOKUP($A78,csapatok!$A:$BL,AJ$320,FALSE))-6),'csapat-ranglista'!$A:$FP,AJ$321,FALSE)/8,VLOOKUP(VLOOKUP($A78,csapatok!$A:$BL,AJ$320,FALSE),'csapat-ranglista'!$A:$FP,AJ$321,FALSE)/2),0)</f>
        <v>0</v>
      </c>
      <c r="AK78" s="223">
        <f>IFERROR(IF(RIGHT(VLOOKUP($A78,csapatok!$A:$CN,AK$320,FALSE),5)="Csere",VLOOKUP(LEFT(VLOOKUP($A78,csapatok!$A:$CN,AK$320,FALSE),LEN(VLOOKUP($A78,csapatok!$A:$CN,AK$320,FALSE))-6),'csapat-ranglista'!$A:$FP,AK$321,FALSE)/8,VLOOKUP(VLOOKUP($A78,csapatok!$A:$CN,AK$320,FALSE),'csapat-ranglista'!$A:$FP,AK$321,FALSE)/4),0)</f>
        <v>0</v>
      </c>
      <c r="AL78" s="223">
        <f>IFERROR(IF(RIGHT(VLOOKUP($A78,csapatok!$A:$CN,AL$320,FALSE),5)="Csere",VLOOKUP(LEFT(VLOOKUP($A78,csapatok!$A:$CN,AL$320,FALSE),LEN(VLOOKUP($A78,csapatok!$A:$CN,AL$320,FALSE))-6),'csapat-ranglista'!$A:$FP,AL$321,FALSE)/8,VLOOKUP(VLOOKUP($A78,csapatok!$A:$CN,AL$320,FALSE),'csapat-ranglista'!$A:$FP,AL$321,FALSE)/4),0)</f>
        <v>3.8024458948474673</v>
      </c>
      <c r="AM78" s="223">
        <f>IFERROR(IF(RIGHT(VLOOKUP($A78,csapatok!$A:$CN,AM$320,FALSE),5)="Csere",VLOOKUP(LEFT(VLOOKUP($A78,csapatok!$A:$CN,AM$320,FALSE),LEN(VLOOKUP($A78,csapatok!$A:$CN,AM$320,FALSE))-6),'csapat-ranglista'!$A:$FP,AM$321,FALSE)/8,VLOOKUP(VLOOKUP($A78,csapatok!$A:$CN,AM$320,FALSE),'csapat-ranglista'!$A:$FP,AM$321,FALSE)/4),0)</f>
        <v>0</v>
      </c>
      <c r="AN78" s="223">
        <f>IFERROR(IF(RIGHT(VLOOKUP($A78,csapatok!$A:$CN,AN$320,FALSE),5)="Csere",VLOOKUP(LEFT(VLOOKUP($A78,csapatok!$A:$CN,AN$320,FALSE),LEN(VLOOKUP($A78,csapatok!$A:$CN,AN$320,FALSE))-6),'csapat-ranglista'!$A:$FP,AN$321,FALSE)/8,VLOOKUP(VLOOKUP($A78,csapatok!$A:$CN,AN$320,FALSE),'csapat-ranglista'!$A:$FP,AN$321,FALSE)/4),0)</f>
        <v>0</v>
      </c>
      <c r="AO78" s="223">
        <f>IFERROR(IF(RIGHT(VLOOKUP($A78,csapatok!$A:$CN,AO$320,FALSE),5)="Csere",VLOOKUP(LEFT(VLOOKUP($A78,csapatok!$A:$CN,AO$320,FALSE),LEN(VLOOKUP($A78,csapatok!$A:$CN,AO$320,FALSE))-6),'csapat-ranglista'!$A:$FP,AO$321,FALSE)/8,VLOOKUP(VLOOKUP($A78,csapatok!$A:$CN,AO$320,FALSE),'csapat-ranglista'!$A:$FP,AO$321,FALSE)/4),0)</f>
        <v>0</v>
      </c>
      <c r="AP78" s="223">
        <f>IFERROR(IF(RIGHT(VLOOKUP($A78,csapatok!$A:$CN,AP$320,FALSE),5)="Csere",VLOOKUP(LEFT(VLOOKUP($A78,csapatok!$A:$CN,AP$320,FALSE),LEN(VLOOKUP($A78,csapatok!$A:$CN,AP$320,FALSE))-6),'csapat-ranglista'!$A:$FP,AP$321,FALSE)/8,VLOOKUP(VLOOKUP($A78,csapatok!$A:$CN,AP$320,FALSE),'csapat-ranglista'!$A:$FP,AP$321,FALSE)/4),0)</f>
        <v>0</v>
      </c>
      <c r="AQ78" s="223">
        <f>IFERROR(IF(RIGHT(VLOOKUP($A78,csapatok!$A:$CN,AQ$320,FALSE),5)="Csere",VLOOKUP(LEFT(VLOOKUP($A78,csapatok!$A:$CN,AQ$320,FALSE),LEN(VLOOKUP($A78,csapatok!$A:$CN,AQ$320,FALSE))-6),'csapat-ranglista'!$A:$FP,AQ$321,FALSE)/8,VLOOKUP(VLOOKUP($A78,csapatok!$A:$CN,AQ$320,FALSE),'csapat-ranglista'!$A:$FP,AQ$321,FALSE)/4),0)</f>
        <v>9.5378653719373805</v>
      </c>
      <c r="AR78" s="223">
        <f>IFERROR(IF(RIGHT(VLOOKUP($A78,csapatok!$A:$CN,AR$320,FALSE),5)="Csere",VLOOKUP(LEFT(VLOOKUP($A78,csapatok!$A:$CN,AR$320,FALSE),LEN(VLOOKUP($A78,csapatok!$A:$CN,AR$320,FALSE))-6),'csapat-ranglista'!$A:$FP,AR$321,FALSE)/8,VLOOKUP(VLOOKUP($A78,csapatok!$A:$CN,AR$320,FALSE),'csapat-ranglista'!$A:$FP,AR$321,FALSE)/4),0)</f>
        <v>0</v>
      </c>
      <c r="AS78" s="223">
        <f>IFERROR(IF(RIGHT(VLOOKUP($A78,csapatok!$A:$CN,AS$320,FALSE),5)="Csere",VLOOKUP(LEFT(VLOOKUP($A78,csapatok!$A:$CN,AS$320,FALSE),LEN(VLOOKUP($A78,csapatok!$A:$CN,AS$320,FALSE))-6),'csapat-ranglista'!$A:$FP,AS$321,FALSE)/8,VLOOKUP(VLOOKUP($A78,csapatok!$A:$CN,AS$320,FALSE),'csapat-ranglista'!$A:$FP,AS$321,FALSE)/4),0)</f>
        <v>0</v>
      </c>
      <c r="AT78" s="223">
        <f>IFERROR(IF(RIGHT(VLOOKUP($A78,csapatok!$A:$CN,AT$320,FALSE),5)="Csere",VLOOKUP(LEFT(VLOOKUP($A78,csapatok!$A:$CN,AT$320,FALSE),LEN(VLOOKUP($A78,csapatok!$A:$CN,AT$320,FALSE))-6),'csapat-ranglista'!$A:$FP,AT$321,FALSE)/8,VLOOKUP(VLOOKUP($A78,csapatok!$A:$CN,AT$320,FALSE),'csapat-ranglista'!$A:$FP,AT$321,FALSE)/4),0)</f>
        <v>7.4846102859136527</v>
      </c>
      <c r="AU78" s="223">
        <f>IFERROR(IF(RIGHT(VLOOKUP($A78,csapatok!$A:$CN,AU$320,FALSE),5)="Csere",VLOOKUP(LEFT(VLOOKUP($A78,csapatok!$A:$CN,AU$320,FALSE),LEN(VLOOKUP($A78,csapatok!$A:$CN,AU$320,FALSE))-6),'csapat-ranglista'!$A:$FP,AU$321,FALSE)/8,VLOOKUP(VLOOKUP($A78,csapatok!$A:$CN,AU$320,FALSE),'csapat-ranglista'!$A:$FP,AU$321,FALSE)/4),0)</f>
        <v>0</v>
      </c>
      <c r="AV78" s="223">
        <f>IFERROR(IF(RIGHT(VLOOKUP($A78,csapatok!$A:$CN,AV$320,FALSE),5)="Csere",VLOOKUP(LEFT(VLOOKUP($A78,csapatok!$A:$CN,AV$320,FALSE),LEN(VLOOKUP($A78,csapatok!$A:$CN,AV$320,FALSE))-6),'csapat-ranglista'!$A:$FP,AV$321,FALSE)/8,VLOOKUP(VLOOKUP($A78,csapatok!$A:$CN,AV$320,FALSE),'csapat-ranglista'!$A:$FP,AV$321,FALSE)/4),0)</f>
        <v>0</v>
      </c>
      <c r="AW78" s="223">
        <f>IFERROR(IF(RIGHT(VLOOKUP($A78,csapatok!$A:$CN,AW$320,FALSE),5)="Csere",VLOOKUP(LEFT(VLOOKUP($A78,csapatok!$A:$CN,AW$320,FALSE),LEN(VLOOKUP($A78,csapatok!$A:$CN,AW$320,FALSE))-6),'csapat-ranglista'!$A:$FP,AW$321,FALSE)/8,VLOOKUP(VLOOKUP($A78,csapatok!$A:$CN,AW$320,FALSE),'csapat-ranglista'!$A:$FP,AW$321,FALSE)/4),0)</f>
        <v>0</v>
      </c>
      <c r="AX78" s="223">
        <f>IFERROR(IF(RIGHT(VLOOKUP($A78,csapatok!$A:$CN,AX$320,FALSE),5)="Csere",VLOOKUP(LEFT(VLOOKUP($A78,csapatok!$A:$CN,AX$320,FALSE),LEN(VLOOKUP($A78,csapatok!$A:$CN,AX$320,FALSE))-6),'csapat-ranglista'!$A:$FP,AX$321,FALSE)/8,VLOOKUP(VLOOKUP($A78,csapatok!$A:$CN,AX$320,FALSE),'csapat-ranglista'!$A:$FP,AX$321,FALSE)/4),0)</f>
        <v>0</v>
      </c>
      <c r="AY78" s="223">
        <f>IFERROR(IF(RIGHT(VLOOKUP($A78,csapatok!$A:$NN,AY$320,FALSE),5)="Csere",VLOOKUP(LEFT(VLOOKUP($A78,csapatok!$A:$NN,AY$320,FALSE),LEN(VLOOKUP($A78,csapatok!$A:$NN,AY$320,FALSE))-6),'csapat-ranglista'!$A:$FP,AY$321,FALSE)/8,VLOOKUP(VLOOKUP($A78,csapatok!$A:$NN,AY$320,FALSE),'csapat-ranglista'!$A:$FP,AY$321,FALSE)/4),0)</f>
        <v>0</v>
      </c>
      <c r="AZ78" s="223">
        <f>IFERROR(IF(RIGHT(VLOOKUP($A78,csapatok!$A:$NN,AZ$320,FALSE),5)="Csere",VLOOKUP(LEFT(VLOOKUP($A78,csapatok!$A:$NN,AZ$320,FALSE),LEN(VLOOKUP($A78,csapatok!$A:$NN,AZ$320,FALSE))-6),'csapat-ranglista'!$A:$FP,AZ$321,FALSE)/8,VLOOKUP(VLOOKUP($A78,csapatok!$A:$NN,AZ$320,FALSE),'csapat-ranglista'!$A:$FP,AZ$321,FALSE)/4),0)</f>
        <v>0</v>
      </c>
      <c r="BA78" s="223">
        <f>IFERROR(IF(RIGHT(VLOOKUP($A78,csapatok!$A:$NN,BA$320,FALSE),5)="Csere",VLOOKUP(LEFT(VLOOKUP($A78,csapatok!$A:$NN,BA$320,FALSE),LEN(VLOOKUP($A78,csapatok!$A:$NN,BA$320,FALSE))-6),'csapat-ranglista'!$A:$FP,BA$321,FALSE)/8,VLOOKUP(VLOOKUP($A78,csapatok!$A:$NN,BA$320,FALSE),'csapat-ranglista'!$A:$FP,BA$321,FALSE)/4),0)</f>
        <v>0</v>
      </c>
      <c r="BB78" s="223">
        <f>IFERROR(IF(RIGHT(VLOOKUP($A78,csapatok!$A:$NN,BB$320,FALSE),5)="Csere",VLOOKUP(LEFT(VLOOKUP($A78,csapatok!$A:$NN,BB$320,FALSE),LEN(VLOOKUP($A78,csapatok!$A:$NN,BB$320,FALSE))-6),'csapat-ranglista'!$A:$FP,BB$321,FALSE)/8,VLOOKUP(VLOOKUP($A78,csapatok!$A:$NN,BB$320,FALSE),'csapat-ranglista'!$A:$FP,BB$321,FALSE)/4),0)</f>
        <v>0</v>
      </c>
      <c r="BC78" s="224">
        <f>versenyek!$ES$11*IFERROR(VLOOKUP(VLOOKUP($A78,versenyek!ER:ET,3,FALSE),szabalyok!$A$16:$B$23,2,FALSE)/4,0)</f>
        <v>0</v>
      </c>
      <c r="BD78" s="224">
        <f>versenyek!$EV$11*IFERROR(VLOOKUP(VLOOKUP($A78,versenyek!EU:EW,3,FALSE),szabalyok!$A$16:$B$23,2,FALSE)/4,0)</f>
        <v>0</v>
      </c>
      <c r="BE78" s="223">
        <f>IFERROR(IF(RIGHT(VLOOKUP($A78,csapatok!$A:$NN,BE$320,FALSE),5)="Csere",VLOOKUP(LEFT(VLOOKUP($A78,csapatok!$A:$NN,BE$320,FALSE),LEN(VLOOKUP($A78,csapatok!$A:$NN,BE$320,FALSE))-6),'csapat-ranglista'!$A:$FP,BE$321,FALSE)/8,VLOOKUP(VLOOKUP($A78,csapatok!$A:$NN,BE$320,FALSE),'csapat-ranglista'!$A:$FP,BE$321,FALSE)/4),0)</f>
        <v>0</v>
      </c>
      <c r="BF78" s="223">
        <f>IFERROR(IF(RIGHT(VLOOKUP($A78,csapatok!$A:$NN,BF$320,FALSE),5)="Csere",VLOOKUP(LEFT(VLOOKUP($A78,csapatok!$A:$NN,BF$320,FALSE),LEN(VLOOKUP($A78,csapatok!$A:$NN,BF$320,FALSE))-6),'csapat-ranglista'!$A:$FP,BF$321,FALSE)/8,VLOOKUP(VLOOKUP($A78,csapatok!$A:$NN,BF$320,FALSE),'csapat-ranglista'!$A:$FP,BF$321,FALSE)/4),0)</f>
        <v>0</v>
      </c>
      <c r="BG78" s="223">
        <f>IFERROR(IF(RIGHT(VLOOKUP($A78,csapatok!$A:$NN,BG$320,FALSE),5)="Csere",VLOOKUP(LEFT(VLOOKUP($A78,csapatok!$A:$NN,BG$320,FALSE),LEN(VLOOKUP($A78,csapatok!$A:$NN,BG$320,FALSE))-6),'csapat-ranglista'!$A:$FP,BG$321,FALSE)/8,VLOOKUP(VLOOKUP($A78,csapatok!$A:$NN,BG$320,FALSE),'csapat-ranglista'!$A:$FP,BG$321,FALSE)/4),0)</f>
        <v>0</v>
      </c>
      <c r="BH78" s="223">
        <f>IFERROR(IF(RIGHT(VLOOKUP($A78,csapatok!$A:$NN,BH$320,FALSE),5)="Csere",VLOOKUP(LEFT(VLOOKUP($A78,csapatok!$A:$NN,BH$320,FALSE),LEN(VLOOKUP($A78,csapatok!$A:$NN,BH$320,FALSE))-6),'csapat-ranglista'!$A:$FP,BH$321,FALSE)/8,VLOOKUP(VLOOKUP($A78,csapatok!$A:$NN,BH$320,FALSE),'csapat-ranglista'!$A:$FP,BH$321,FALSE)/4),0)</f>
        <v>0</v>
      </c>
      <c r="BI78" s="223">
        <f>IFERROR(IF(RIGHT(VLOOKUP($A78,csapatok!$A:$NN,BI$320,FALSE),5)="Csere",VLOOKUP(LEFT(VLOOKUP($A78,csapatok!$A:$NN,BI$320,FALSE),LEN(VLOOKUP($A78,csapatok!$A:$NN,BI$320,FALSE))-6),'csapat-ranglista'!$A:$FP,BI$321,FALSE)/8,VLOOKUP(VLOOKUP($A78,csapatok!$A:$NN,BI$320,FALSE),'csapat-ranglista'!$A:$FP,BI$321,FALSE)/4),0)</f>
        <v>0</v>
      </c>
      <c r="BJ78" s="223">
        <f>IFERROR(IF(RIGHT(VLOOKUP($A78,csapatok!$A:$NN,BJ$320,FALSE),5)="Csere",VLOOKUP(LEFT(VLOOKUP($A78,csapatok!$A:$NN,BJ$320,FALSE),LEN(VLOOKUP($A78,csapatok!$A:$NN,BJ$320,FALSE))-6),'csapat-ranglista'!$A:$FP,BJ$321,FALSE)/8,VLOOKUP(VLOOKUP($A78,csapatok!$A:$NN,BJ$320,FALSE),'csapat-ranglista'!$A:$FP,BJ$321,FALSE)/4),0)</f>
        <v>0</v>
      </c>
      <c r="BK78" s="223">
        <f>IFERROR(IF(RIGHT(VLOOKUP($A78,csapatok!$A:$NN,BK$320,FALSE),5)="Csere",VLOOKUP(LEFT(VLOOKUP($A78,csapatok!$A:$NN,BK$320,FALSE),LEN(VLOOKUP($A78,csapatok!$A:$NN,BK$320,FALSE))-6),'csapat-ranglista'!$A:$FP,BK$321,FALSE)/8,VLOOKUP(VLOOKUP($A78,csapatok!$A:$NN,BK$320,FALSE),'csapat-ranglista'!$A:$FP,BK$321,FALSE)/4),0)</f>
        <v>0</v>
      </c>
      <c r="BL78" s="223">
        <f>IFERROR(IF(RIGHT(VLOOKUP($A78,csapatok!$A:$NN,BL$320,FALSE),5)="Csere",VLOOKUP(LEFT(VLOOKUP($A78,csapatok!$A:$NN,BL$320,FALSE),LEN(VLOOKUP($A78,csapatok!$A:$NN,BL$320,FALSE))-6),'csapat-ranglista'!$A:$FP,BL$321,FALSE)/8,VLOOKUP(VLOOKUP($A78,csapatok!$A:$NN,BL$320,FALSE),'csapat-ranglista'!$A:$FP,BL$321,FALSE)/4),0)</f>
        <v>0</v>
      </c>
      <c r="BM78" s="223">
        <f>IFERROR(IF(RIGHT(VLOOKUP($A78,csapatok!$A:$NN,BM$320,FALSE),5)="Csere",VLOOKUP(LEFT(VLOOKUP($A78,csapatok!$A:$NN,BM$320,FALSE),LEN(VLOOKUP($A78,csapatok!$A:$NN,BM$320,FALSE))-6),'csapat-ranglista'!$A:$FP,BM$321,FALSE)/8,VLOOKUP(VLOOKUP($A78,csapatok!$A:$NN,BM$320,FALSE),'csapat-ranglista'!$A:$FP,BM$321,FALSE)/4),0)</f>
        <v>0</v>
      </c>
      <c r="BN78" s="223">
        <f>IFERROR(IF(RIGHT(VLOOKUP($A78,csapatok!$A:$NN,BN$320,FALSE),5)="Csere",VLOOKUP(LEFT(VLOOKUP($A78,csapatok!$A:$NN,BN$320,FALSE),LEN(VLOOKUP($A78,csapatok!$A:$NN,BN$320,FALSE))-6),'csapat-ranglista'!$A:$FP,BN$321,FALSE)/8,VLOOKUP(VLOOKUP($A78,csapatok!$A:$NN,BN$320,FALSE),'csapat-ranglista'!$A:$FP,BN$321,FALSE)/4),0)</f>
        <v>0</v>
      </c>
      <c r="BO78" s="223">
        <f>IFERROR(IF(RIGHT(VLOOKUP($A78,csapatok!$A:$NN,BO$320,FALSE),5)="Csere",VLOOKUP(LEFT(VLOOKUP($A78,csapatok!$A:$NN,BO$320,FALSE),LEN(VLOOKUP($A78,csapatok!$A:$NN,BO$320,FALSE))-6),'csapat-ranglista'!$A:$FP,BO$321,FALSE)/8,VLOOKUP(VLOOKUP($A78,csapatok!$A:$NN,BO$320,FALSE),'csapat-ranglista'!$A:$FP,BO$321,FALSE)/4),0)</f>
        <v>0</v>
      </c>
      <c r="BP78" s="223">
        <f>IFERROR(IF(RIGHT(VLOOKUP($A78,csapatok!$A:$NN,BP$320,FALSE),5)="Csere",VLOOKUP(LEFT(VLOOKUP($A78,csapatok!$A:$NN,BP$320,FALSE),LEN(VLOOKUP($A78,csapatok!$A:$NN,BP$320,FALSE))-6),'csapat-ranglista'!$A:$FP,BP$321,FALSE)/8,VLOOKUP(VLOOKUP($A78,csapatok!$A:$NN,BP$320,FALSE),'csapat-ranglista'!$A:$FP,BP$321,FALSE)/4),0)</f>
        <v>0</v>
      </c>
      <c r="BQ78" s="223">
        <f>IFERROR(IF(RIGHT(VLOOKUP($A78,csapatok!$A:$NN,BQ$320,FALSE),5)="Csere",VLOOKUP(LEFT(VLOOKUP($A78,csapatok!$A:$NN,BQ$320,FALSE),LEN(VLOOKUP($A78,csapatok!$A:$NN,BQ$320,FALSE))-6),'csapat-ranglista'!$A:$FP,BQ$321,FALSE)/8,VLOOKUP(VLOOKUP($A78,csapatok!$A:$NN,BQ$320,FALSE),'csapat-ranglista'!$A:$FP,BQ$321,FALSE)/4),0)</f>
        <v>0</v>
      </c>
      <c r="BR78" s="223">
        <f>IFERROR(IF(RIGHT(VLOOKUP($A78,csapatok!$A:$NN,BR$320,FALSE),5)="Csere",VLOOKUP(LEFT(VLOOKUP($A78,csapatok!$A:$NN,BR$320,FALSE),LEN(VLOOKUP($A78,csapatok!$A:$NN,BR$320,FALSE))-6),'csapat-ranglista'!$A:$FP,BR$321,FALSE)/8,VLOOKUP(VLOOKUP($A78,csapatok!$A:$NN,BR$320,FALSE),'csapat-ranglista'!$A:$FP,BR$321,FALSE)/4),0)</f>
        <v>0</v>
      </c>
      <c r="BS78" s="223">
        <f>IFERROR(IF(RIGHT(VLOOKUP($A78,csapatok!$A:$NN,BS$320,FALSE),5)="Csere",VLOOKUP(LEFT(VLOOKUP($A78,csapatok!$A:$NN,BS$320,FALSE),LEN(VLOOKUP($A78,csapatok!$A:$NN,BS$320,FALSE))-6),'csapat-ranglista'!$A:$FP,BS$321,FALSE)/8,VLOOKUP(VLOOKUP($A78,csapatok!$A:$NN,BS$320,FALSE),'csapat-ranglista'!$A:$FP,BS$321,FALSE)/4),0)</f>
        <v>0.75249799736956857</v>
      </c>
      <c r="BT78" s="223">
        <f>IFERROR(IF(RIGHT(VLOOKUP($A78,csapatok!$A:$NN,BT$320,FALSE),5)="Csere",VLOOKUP(LEFT(VLOOKUP($A78,csapatok!$A:$NN,BT$320,FALSE),LEN(VLOOKUP($A78,csapatok!$A:$NN,BT$320,FALSE))-6),'csapat-ranglista'!$A:$FP,BT$321,FALSE)/8,VLOOKUP(VLOOKUP($A78,csapatok!$A:$NN,BT$320,FALSE),'csapat-ranglista'!$A:$FP,BT$321,FALSE)/4),0)</f>
        <v>0</v>
      </c>
      <c r="BU78" s="223">
        <f>IFERROR(IF(RIGHT(VLOOKUP($A78,csapatok!$A:$NN,BU$320,FALSE),5)="Csere",VLOOKUP(LEFT(VLOOKUP($A78,csapatok!$A:$NN,BU$320,FALSE),LEN(VLOOKUP($A78,csapatok!$A:$NN,BU$320,FALSE))-6),'csapat-ranglista'!$A:$FP,BU$321,FALSE)/8,VLOOKUP(VLOOKUP($A78,csapatok!$A:$NN,BU$320,FALSE),'csapat-ranglista'!$A:$FP,BU$321,FALSE)/4),0)</f>
        <v>0</v>
      </c>
      <c r="BV78" s="223">
        <f>IFERROR(IF(RIGHT(VLOOKUP($A78,csapatok!$A:$NN,BV$320,FALSE),5)="Csere",VLOOKUP(LEFT(VLOOKUP($A78,csapatok!$A:$NN,BV$320,FALSE),LEN(VLOOKUP($A78,csapatok!$A:$NN,BV$320,FALSE))-6),'csapat-ranglista'!$A:$FP,BV$321,FALSE)/8,VLOOKUP(VLOOKUP($A78,csapatok!$A:$NN,BV$320,FALSE),'csapat-ranglista'!$A:$FP,BV$321,FALSE)/4),0)</f>
        <v>0</v>
      </c>
      <c r="BW78" s="223">
        <f>IFERROR(IF(RIGHT(VLOOKUP($A78,csapatok!$A:$NN,BW$320,FALSE),5)="Csere",VLOOKUP(LEFT(VLOOKUP($A78,csapatok!$A:$NN,BW$320,FALSE),LEN(VLOOKUP($A78,csapatok!$A:$NN,BW$320,FALSE))-6),'csapat-ranglista'!$A:$FP,BW$321,FALSE)/8,VLOOKUP(VLOOKUP($A78,csapatok!$A:$NN,BW$320,FALSE),'csapat-ranglista'!$A:$FP,BW$321,FALSE)/4),0)</f>
        <v>0</v>
      </c>
      <c r="BX78" s="223">
        <f>IFERROR(IF(RIGHT(VLOOKUP($A78,csapatok!$A:$NN,BX$320,FALSE),5)="Csere",VLOOKUP(LEFT(VLOOKUP($A78,csapatok!$A:$NN,BX$320,FALSE),LEN(VLOOKUP($A78,csapatok!$A:$NN,BX$320,FALSE))-6),'csapat-ranglista'!$A:$FP,BX$321,FALSE)/8,VLOOKUP(VLOOKUP($A78,csapatok!$A:$NN,BX$320,FALSE),'csapat-ranglista'!$A:$FP,BX$321,FALSE)/4),0)</f>
        <v>0</v>
      </c>
      <c r="BY78" s="223">
        <f>IFERROR(IF(RIGHT(VLOOKUP($A78,csapatok!$A:$NN,BY$320,FALSE),5)="Csere",VLOOKUP(LEFT(VLOOKUP($A78,csapatok!$A:$NN,BY$320,FALSE),LEN(VLOOKUP($A78,csapatok!$A:$NN,BY$320,FALSE))-6),'csapat-ranglista'!$A:$FP,BY$321,FALSE)/8,VLOOKUP(VLOOKUP($A78,csapatok!$A:$NN,BY$320,FALSE),'csapat-ranglista'!$A:$FP,BY$321,FALSE)/4),0)</f>
        <v>23.623329356891691</v>
      </c>
      <c r="BZ78" s="223">
        <f>IFERROR(IF(RIGHT(VLOOKUP($A78,csapatok!$A:$NN,BZ$320,FALSE),5)="Csere",VLOOKUP(LEFT(VLOOKUP($A78,csapatok!$A:$NN,BZ$320,FALSE),LEN(VLOOKUP($A78,csapatok!$A:$NN,BZ$320,FALSE))-6),'csapat-ranglista'!$A:$FP,BZ$321,FALSE)/8,VLOOKUP(VLOOKUP($A78,csapatok!$A:$NN,BZ$320,FALSE),'csapat-ranglista'!$A:$FP,BZ$321,FALSE)/4),0)</f>
        <v>0</v>
      </c>
      <c r="CA78" s="223">
        <f>IFERROR(IF(RIGHT(VLOOKUP($A78,csapatok!$A:$NN,CA$320,FALSE),5)="Csere",VLOOKUP(LEFT(VLOOKUP($A78,csapatok!$A:$NN,CA$320,FALSE),LEN(VLOOKUP($A78,csapatok!$A:$NN,CA$320,FALSE))-6),'csapat-ranglista'!$A:$FP,CA$321,FALSE)/8,VLOOKUP(VLOOKUP($A78,csapatok!$A:$NN,CA$320,FALSE),'csapat-ranglista'!$A:$FP,CA$321,FALSE)/4),0)</f>
        <v>0</v>
      </c>
      <c r="CB78" s="223">
        <f>IFERROR(IF(RIGHT(VLOOKUP($A78,csapatok!$A:$NN,CB$320,FALSE),5)="Csere",VLOOKUP(LEFT(VLOOKUP($A78,csapatok!$A:$NN,CB$320,FALSE),LEN(VLOOKUP($A78,csapatok!$A:$NN,CB$320,FALSE))-6),'csapat-ranglista'!$A:$FP,CB$321,FALSE)/8,VLOOKUP(VLOOKUP($A78,csapatok!$A:$NN,CB$320,FALSE),'csapat-ranglista'!$A:$FP,CB$321,FALSE)/4),0)</f>
        <v>0</v>
      </c>
      <c r="CC78" s="223">
        <f>IFERROR(IF(RIGHT(VLOOKUP($A78,csapatok!$A:$NN,CC$320,FALSE),5)="Csere",VLOOKUP(LEFT(VLOOKUP($A78,csapatok!$A:$NN,CC$320,FALSE),LEN(VLOOKUP($A78,csapatok!$A:$NN,CC$320,FALSE))-6),'csapat-ranglista'!$A:$FP,CC$321,FALSE)/8,VLOOKUP(VLOOKUP($A78,csapatok!$A:$NN,CC$320,FALSE),'csapat-ranglista'!$A:$FP,CC$321,FALSE)/4),0)</f>
        <v>0</v>
      </c>
      <c r="CD78" s="223">
        <f>IFERROR(IF(RIGHT(VLOOKUP($A78,csapatok!$A:$NN,CD$320,FALSE),5)="Csere",VLOOKUP(LEFT(VLOOKUP($A78,csapatok!$A:$NN,CD$320,FALSE),LEN(VLOOKUP($A78,csapatok!$A:$NN,CD$320,FALSE))-6),'csapat-ranglista'!$A:$FP,CD$321,FALSE)/8,VLOOKUP(VLOOKUP($A78,csapatok!$A:$NN,CD$320,FALSE),'csapat-ranglista'!$A:$FP,CD$321,FALSE)/4),0)</f>
        <v>0</v>
      </c>
      <c r="CE78" s="223">
        <f>IFERROR(IF(RIGHT(VLOOKUP($A78,csapatok!$A:$NN,CE$320,FALSE),5)="Csere",VLOOKUP(LEFT(VLOOKUP($A78,csapatok!$A:$NN,CE$320,FALSE),LEN(VLOOKUP($A78,csapatok!$A:$NN,CE$320,FALSE))-6),'csapat-ranglista'!$A:$FP,CE$321,FALSE)/8,VLOOKUP(VLOOKUP($A78,csapatok!$A:$NN,CE$320,FALSE),'csapat-ranglista'!$A:$FP,CE$321,FALSE)/4),0)</f>
        <v>0</v>
      </c>
      <c r="CF78" s="223">
        <f>IFERROR(IF(RIGHT(VLOOKUP($A78,csapatok!$A:$NN,CF$320,FALSE),5)="Csere",VLOOKUP(LEFT(VLOOKUP($A78,csapatok!$A:$NN,CF$320,FALSE),LEN(VLOOKUP($A78,csapatok!$A:$NN,CF$320,FALSE))-6),'csapat-ranglista'!$A:$FP,CF$321,FALSE)/8,VLOOKUP(VLOOKUP($A78,csapatok!$A:$NN,CF$320,FALSE),'csapat-ranglista'!$A:$FP,CF$321,FALSE)/4),0)</f>
        <v>0</v>
      </c>
      <c r="CG78" s="223">
        <f>IFERROR(IF(RIGHT(VLOOKUP($A78,csapatok!$A:$NN,CG$320,FALSE),5)="Csere",VLOOKUP(LEFT(VLOOKUP($A78,csapatok!$A:$NN,CG$320,FALSE),LEN(VLOOKUP($A78,csapatok!$A:$NN,CG$320,FALSE))-6),'csapat-ranglista'!$A:$FP,CG$321,FALSE)/8,VLOOKUP(VLOOKUP($A78,csapatok!$A:$NN,CG$320,FALSE),'csapat-ranglista'!$A:$FP,CG$321,FALSE)/4),0)</f>
        <v>0</v>
      </c>
      <c r="CH78" s="223">
        <f>IFERROR(IF(RIGHT(VLOOKUP($A78,csapatok!$A:$NN,CH$320,FALSE),5)="Csere",VLOOKUP(LEFT(VLOOKUP($A78,csapatok!$A:$NN,CH$320,FALSE),LEN(VLOOKUP($A78,csapatok!$A:$NN,CH$320,FALSE))-6),'csapat-ranglista'!$A:$FP,CH$321,FALSE)/8,VLOOKUP(VLOOKUP($A78,csapatok!$A:$NN,CH$320,FALSE),'csapat-ranglista'!$A:$FP,CH$321,FALSE)/4),0)</f>
        <v>0</v>
      </c>
      <c r="CI78" s="223">
        <f>IFERROR(IF(RIGHT(VLOOKUP($A78,csapatok!$A:$NN,CI$320,FALSE),5)="Csere",VLOOKUP(LEFT(VLOOKUP($A78,csapatok!$A:$NN,CI$320,FALSE),LEN(VLOOKUP($A78,csapatok!$A:$NN,CI$320,FALSE))-6),'csapat-ranglista'!$A:$FP,CI$321,FALSE)/8,VLOOKUP(VLOOKUP($A78,csapatok!$A:$NN,CI$320,FALSE),'csapat-ranglista'!$A:$FP,CI$321,FALSE)/4),0)</f>
        <v>0</v>
      </c>
      <c r="CJ78" s="224">
        <f>versenyek!$IQ$11*IFERROR(VLOOKUP(VLOOKUP($A78,versenyek!IP:IR,3,FALSE),szabalyok!$A$16:$B$23,2,FALSE)/4,0)</f>
        <v>0</v>
      </c>
      <c r="CK78" s="224">
        <f>versenyek!$IT$11*IFERROR(VLOOKUP(VLOOKUP($A78,versenyek!IS:IU,3,FALSE),szabalyok!$A$16:$B$23,2,FALSE)/4,0)</f>
        <v>0</v>
      </c>
      <c r="CL78" s="223">
        <f>IFERROR(IF(RIGHT(VLOOKUP($A78,csapatok!$A:$NN,CL$320,FALSE),5)="Csere",VLOOKUP(LEFT(VLOOKUP($A78,csapatok!$A:$NN,CL$320,FALSE),LEN(VLOOKUP($A78,csapatok!$A:$NN,CL$320,FALSE))-6),'csapat-ranglista'!$A:$FP,CL$321,FALSE)/8,VLOOKUP(VLOOKUP($A78,csapatok!$A:$NN,CL$320,FALSE),'csapat-ranglista'!$A:$FP,CL$321,FALSE)/4),0)</f>
        <v>0</v>
      </c>
      <c r="CM78" s="223">
        <f>IFERROR(IF(RIGHT(VLOOKUP($A78,csapatok!$A:$NN,CM$320,FALSE),5)="Csere",VLOOKUP(LEFT(VLOOKUP($A78,csapatok!$A:$NN,CM$320,FALSE),LEN(VLOOKUP($A78,csapatok!$A:$NN,CM$320,FALSE))-6),'csapat-ranglista'!$A:$FP,CM$321,FALSE)/8,VLOOKUP(VLOOKUP($A78,csapatok!$A:$NN,CM$320,FALSE),'csapat-ranglista'!$A:$FP,CM$321,FALSE)/4),0)</f>
        <v>0</v>
      </c>
      <c r="CN78" s="223">
        <f>IFERROR(IF(RIGHT(VLOOKUP($A78,csapatok!$A:$NN,CN$320,FALSE),5)="Csere",VLOOKUP(LEFT(VLOOKUP($A78,csapatok!$A:$NN,CN$320,FALSE),LEN(VLOOKUP($A78,csapatok!$A:$NN,CN$320,FALSE))-6),'csapat-ranglista'!$A:$FP,CN$321,FALSE)/8,VLOOKUP(VLOOKUP($A78,csapatok!$A:$NN,CN$320,FALSE),'csapat-ranglista'!$A:$FP,CN$321,FALSE)/4),0)</f>
        <v>0</v>
      </c>
      <c r="CO78" s="223">
        <f>IFERROR(IF(RIGHT(VLOOKUP($A78,csapatok!$A:$NN,CO$320,FALSE),5)="Csere",VLOOKUP(LEFT(VLOOKUP($A78,csapatok!$A:$NN,CO$320,FALSE),LEN(VLOOKUP($A78,csapatok!$A:$NN,CO$320,FALSE))-6),'csapat-ranglista'!$A:$FP,CO$321,FALSE)/8,VLOOKUP(VLOOKUP($A78,csapatok!$A:$NN,CO$320,FALSE),'csapat-ranglista'!$A:$FP,CO$321,FALSE)/4),0)</f>
        <v>0</v>
      </c>
      <c r="CP78" s="223">
        <f>IFERROR(IF(RIGHT(VLOOKUP($A78,csapatok!$A:$NN,CP$320,FALSE),5)="Csere",VLOOKUP(LEFT(VLOOKUP($A78,csapatok!$A:$NN,CP$320,FALSE),LEN(VLOOKUP($A78,csapatok!$A:$NN,CP$320,FALSE))-6),'csapat-ranglista'!$A:$FP,CP$321,FALSE)/8,VLOOKUP(VLOOKUP($A78,csapatok!$A:$NN,CP$320,FALSE),'csapat-ranglista'!$A:$FP,CP$321,FALSE)/4),0)</f>
        <v>0.69162483750541259</v>
      </c>
      <c r="CQ78" s="223">
        <f>IFERROR(IF(RIGHT(VLOOKUP($A78,csapatok!$A:$NN,CQ$320,FALSE),5)="Csere",VLOOKUP(LEFT(VLOOKUP($A78,csapatok!$A:$NN,CQ$320,FALSE),LEN(VLOOKUP($A78,csapatok!$A:$NN,CQ$320,FALSE))-6),'csapat-ranglista'!$A:$FP,CQ$321,FALSE)/8,VLOOKUP(VLOOKUP($A78,csapatok!$A:$NN,CQ$320,FALSE),'csapat-ranglista'!$A:$FP,CQ$321,FALSE)/4),0)</f>
        <v>0</v>
      </c>
      <c r="CR78" s="223">
        <f>IFERROR(IF(RIGHT(VLOOKUP($A78,csapatok!$A:$NN,CR$320,FALSE),5)="Csere",VLOOKUP(LEFT(VLOOKUP($A78,csapatok!$A:$NN,CR$320,FALSE),LEN(VLOOKUP($A78,csapatok!$A:$NN,CR$320,FALSE))-6),'csapat-ranglista'!$A:$FP,CR$321,FALSE)/8,VLOOKUP(VLOOKUP($A78,csapatok!$A:$NN,CR$320,FALSE),'csapat-ranglista'!$A:$FP,CR$321,FALSE)/4),0)</f>
        <v>0</v>
      </c>
      <c r="CS78" s="223">
        <f>IFERROR(IF(RIGHT(VLOOKUP($A78,csapatok!$A:$NN,CS$320,FALSE),5)="Csere",VLOOKUP(LEFT(VLOOKUP($A78,csapatok!$A:$NN,CS$320,FALSE),LEN(VLOOKUP($A78,csapatok!$A:$NN,CS$320,FALSE))-6),'csapat-ranglista'!$A:$FP,CS$321,FALSE)/8,VLOOKUP(VLOOKUP($A78,csapatok!$A:$NN,CS$320,FALSE),'csapat-ranglista'!$A:$FP,CS$321,FALSE)/4),0)</f>
        <v>0</v>
      </c>
      <c r="CT78" s="223">
        <f>IFERROR(IF(RIGHT(VLOOKUP($A78,csapatok!$A:$NN,CT$320,FALSE),5)="Csere",VLOOKUP(LEFT(VLOOKUP($A78,csapatok!$A:$NN,CT$320,FALSE),LEN(VLOOKUP($A78,csapatok!$A:$NN,CT$320,FALSE))-6),'csapat-ranglista'!$A:$FP,CT$321,FALSE)/8,VLOOKUP(VLOOKUP($A78,csapatok!$A:$NN,CT$320,FALSE),'csapat-ranglista'!$A:$FP,CT$321,FALSE)/4),0)</f>
        <v>0</v>
      </c>
      <c r="CU78" s="223">
        <f>IFERROR(IF(RIGHT(VLOOKUP($A78,csapatok!$A:$NN,CU$320,FALSE),5)="Csere",VLOOKUP(LEFT(VLOOKUP($A78,csapatok!$A:$NN,CU$320,FALSE),LEN(VLOOKUP($A78,csapatok!$A:$NN,CU$320,FALSE))-6),'csapat-ranglista'!$A:$FP,CU$321,FALSE)/8,VLOOKUP(VLOOKUP($A78,csapatok!$A:$NN,CU$320,FALSE),'csapat-ranglista'!$A:$FP,CU$321,FALSE)/4),0)</f>
        <v>0</v>
      </c>
      <c r="CV78" s="223">
        <f>IFERROR(IF(RIGHT(VLOOKUP($A78,csapatok!$A:$NN,CV$320,FALSE),5)="Csere",VLOOKUP(LEFT(VLOOKUP($A78,csapatok!$A:$NN,CV$320,FALSE),LEN(VLOOKUP($A78,csapatok!$A:$NN,CV$320,FALSE))-6),'csapat-ranglista'!$A:$FP,CV$321,FALSE)/8,VLOOKUP(VLOOKUP($A78,csapatok!$A:$NN,CV$320,FALSE),'csapat-ranglista'!$A:$FP,CV$321,FALSE)/4),0)</f>
        <v>0</v>
      </c>
      <c r="CW78" s="223">
        <f>IFERROR(IF(RIGHT(VLOOKUP($A78,csapatok!$A:$NN,CW$320,FALSE),5)="Csere",VLOOKUP(LEFT(VLOOKUP($A78,csapatok!$A:$NN,CW$320,FALSE),LEN(VLOOKUP($A78,csapatok!$A:$NN,CW$320,FALSE))-6),'csapat-ranglista'!$A:$FP,CW$321,FALSE)/8,VLOOKUP(VLOOKUP($A78,csapatok!$A:$NN,CW$320,FALSE),'csapat-ranglista'!$A:$FP,CW$321,FALSE)/4),0)</f>
        <v>0</v>
      </c>
      <c r="CX78" s="223">
        <f>IFERROR(IF(RIGHT(VLOOKUP($A78,csapatok!$A:$NN,CX$320,FALSE),5)="Csere",VLOOKUP(LEFT(VLOOKUP($A78,csapatok!$A:$NN,CX$320,FALSE),LEN(VLOOKUP($A78,csapatok!$A:$NN,CX$320,FALSE))-6),'csapat-ranglista'!$A:$FP,CX$321,FALSE)/8,VLOOKUP(VLOOKUP($A78,csapatok!$A:$NN,CX$320,FALSE),'csapat-ranglista'!$A:$FP,CX$321,FALSE)/4),0)</f>
        <v>0</v>
      </c>
      <c r="CY78" s="223">
        <f>IFERROR(IF(RIGHT(VLOOKUP($A78,csapatok!$A:$NN,CY$320,FALSE),5)="Csere",VLOOKUP(LEFT(VLOOKUP($A78,csapatok!$A:$NN,CY$320,FALSE),LEN(VLOOKUP($A78,csapatok!$A:$NN,CY$320,FALSE))-6),'csapat-ranglista'!$A:$FP,CY$321,FALSE)/8,VLOOKUP(VLOOKUP($A78,csapatok!$A:$NN,CY$320,FALSE),'csapat-ranglista'!$A:$FP,CY$321,FALSE)/4),0)</f>
        <v>0</v>
      </c>
      <c r="CZ78" s="223">
        <f>IFERROR(IF(RIGHT(VLOOKUP($A78,csapatok!$A:$NN,CZ$320,FALSE),5)="Csere",VLOOKUP(LEFT(VLOOKUP($A78,csapatok!$A:$NN,CZ$320,FALSE),LEN(VLOOKUP($A78,csapatok!$A:$NN,CZ$320,FALSE))-6),'csapat-ranglista'!$A:$FP,CZ$321,FALSE)/8,VLOOKUP(VLOOKUP($A78,csapatok!$A:$NN,CZ$320,FALSE),'csapat-ranglista'!$A:$FP,CZ$321,FALSE)/4),0)</f>
        <v>0</v>
      </c>
      <c r="DA78" s="223">
        <f>IFERROR(IF(RIGHT(VLOOKUP($A78,csapatok!$A:$NN,DA$320,FALSE),5)="Csere",VLOOKUP(LEFT(VLOOKUP($A78,csapatok!$A:$NN,DA$320,FALSE),LEN(VLOOKUP($A78,csapatok!$A:$NN,DA$320,FALSE))-6),'csapat-ranglista'!$A:$FP,DA$321,FALSE)/8,VLOOKUP(VLOOKUP($A78,csapatok!$A:$NN,DA$320,FALSE),'csapat-ranglista'!$A:$FP,DA$321,FALSE)/4),0)</f>
        <v>0</v>
      </c>
      <c r="DB78" s="223">
        <f>IFERROR(IF(RIGHT(VLOOKUP($A78,csapatok!$A:$NN,DB$320,FALSE),5)="Csere",VLOOKUP(LEFT(VLOOKUP($A78,csapatok!$A:$NN,DB$320,FALSE),LEN(VLOOKUP($A78,csapatok!$A:$NN,DB$320,FALSE))-6),'csapat-ranglista'!$A:$FP,DB$321,FALSE)/8,VLOOKUP(VLOOKUP($A78,csapatok!$A:$NN,DB$320,FALSE),'csapat-ranglista'!$A:$FP,DB$321,FALSE)/4),0)</f>
        <v>0</v>
      </c>
      <c r="DC78" s="223">
        <f>IFERROR(IF(RIGHT(VLOOKUP($A78,csapatok!$A:$NN,DC$320,FALSE),5)="Csere",VLOOKUP(LEFT(VLOOKUP($A78,csapatok!$A:$NN,DC$320,FALSE),LEN(VLOOKUP($A78,csapatok!$A:$NN,DC$320,FALSE))-6),'csapat-ranglista'!$A:$FP,DC$321,FALSE)/8,VLOOKUP(VLOOKUP($A78,csapatok!$A:$NN,DC$320,FALSE),'csapat-ranglista'!$A:$FP,DC$321,FALSE)/4),0)</f>
        <v>0</v>
      </c>
      <c r="DD78" s="223">
        <f>IFERROR(IF(RIGHT(VLOOKUP($A78,csapatok!$A:$NN,DD$320,FALSE),5)="Csere",VLOOKUP(LEFT(VLOOKUP($A78,csapatok!$A:$NN,DD$320,FALSE),LEN(VLOOKUP($A78,csapatok!$A:$NN,DD$320,FALSE))-6),'csapat-ranglista'!$A:$FP,DD$321,FALSE)/8,VLOOKUP(VLOOKUP($A78,csapatok!$A:$NN,DD$320,FALSE),'csapat-ranglista'!$A:$FP,DD$321,FALSE)/4),0)</f>
        <v>0</v>
      </c>
      <c r="DE78" s="223">
        <f>IFERROR(IF(RIGHT(VLOOKUP($A78,csapatok!$A:$NN,DE$320,FALSE),5)="Csere",VLOOKUP(LEFT(VLOOKUP($A78,csapatok!$A:$NN,DE$320,FALSE),LEN(VLOOKUP($A78,csapatok!$A:$NN,DE$320,FALSE))-6),'csapat-ranglista'!$A:$FP,DE$321,FALSE)/8,VLOOKUP(VLOOKUP($A78,csapatok!$A:$NN,DE$320,FALSE),'csapat-ranglista'!$A:$FP,DE$321,FALSE)/4),0)</f>
        <v>0</v>
      </c>
      <c r="DF78" s="223">
        <f>IFERROR(IF(RIGHT(VLOOKUP($A78,csapatok!$A:$NN,DF$320,FALSE),5)="Csere",VLOOKUP(LEFT(VLOOKUP($A78,csapatok!$A:$NN,DF$320,FALSE),LEN(VLOOKUP($A78,csapatok!$A:$NN,DF$320,FALSE))-6),'csapat-ranglista'!$A:$FP,DF$321,FALSE)/8,VLOOKUP(VLOOKUP($A78,csapatok!$A:$NN,DF$320,FALSE),'csapat-ranglista'!$A:$FP,DF$321,FALSE)/4),0)</f>
        <v>0</v>
      </c>
      <c r="DG78" s="223">
        <f>IFERROR(IF(RIGHT(VLOOKUP($A78,csapatok!$A:$NN,DG$320,FALSE),5)="Csere",VLOOKUP(LEFT(VLOOKUP($A78,csapatok!$A:$NN,DG$320,FALSE),LEN(VLOOKUP($A78,csapatok!$A:$NN,DG$320,FALSE))-6),'csapat-ranglista'!$A:$FP,DG$321,FALSE)/8,VLOOKUP(VLOOKUP($A78,csapatok!$A:$NN,DG$320,FALSE),'csapat-ranglista'!$A:$FP,DG$321,FALSE)/4),0)</f>
        <v>0</v>
      </c>
      <c r="DH78" s="223">
        <f>IFERROR(IF(RIGHT(VLOOKUP($A78,csapatok!$A:$NN,DH$320,FALSE),5)="Csere",VLOOKUP(LEFT(VLOOKUP($A78,csapatok!$A:$NN,DH$320,FALSE),LEN(VLOOKUP($A78,csapatok!$A:$NN,DH$320,FALSE))-6),'csapat-ranglista'!$A:$FP,DH$321,FALSE)/8,VLOOKUP(VLOOKUP($A78,csapatok!$A:$NN,DH$320,FALSE),'csapat-ranglista'!$A:$FP,DH$321,FALSE)/4),0)</f>
        <v>0</v>
      </c>
      <c r="DI78" s="223">
        <f>IFERROR(IF(RIGHT(VLOOKUP($A78,csapatok!$A:$NN,DI$320,FALSE),5)="Csere",VLOOKUP(LEFT(VLOOKUP($A78,csapatok!$A:$NN,DI$320,FALSE),LEN(VLOOKUP($A78,csapatok!$A:$NN,DI$320,FALSE))-6),'csapat-ranglista'!$A:$FP,DI$321,FALSE)/8,VLOOKUP(VLOOKUP($A78,csapatok!$A:$NN,DI$320,FALSE),'csapat-ranglista'!$A:$FP,DI$321,FALSE)/4),0)</f>
        <v>0</v>
      </c>
      <c r="DJ78" s="223">
        <f>IFERROR(IF(RIGHT(VLOOKUP($A78,csapatok!$A:$NN,DJ$320,FALSE),5)="Csere",VLOOKUP(LEFT(VLOOKUP($A78,csapatok!$A:$NN,DJ$320,FALSE),LEN(VLOOKUP($A78,csapatok!$A:$NN,DJ$320,FALSE))-6),'csapat-ranglista'!$A:$FP,DJ$321,FALSE)/8,VLOOKUP(VLOOKUP($A78,csapatok!$A:$NN,DJ$320,FALSE),'csapat-ranglista'!$A:$FP,DJ$321,FALSE)/4),0)</f>
        <v>0</v>
      </c>
      <c r="DK78" s="223">
        <f>IFERROR(IF(RIGHT(VLOOKUP($A78,csapatok!$A:$NN,DK$320,FALSE),5)="Csere",VLOOKUP(LEFT(VLOOKUP($A78,csapatok!$A:$NN,DK$320,FALSE),LEN(VLOOKUP($A78,csapatok!$A:$NN,DK$320,FALSE))-6),'csapat-ranglista'!$A:$FP,DK$321,FALSE)/8,VLOOKUP(VLOOKUP($A78,csapatok!$A:$NN,DK$320,FALSE),'csapat-ranglista'!$A:$FP,DK$321,FALSE)/4),0)</f>
        <v>0</v>
      </c>
      <c r="DL78" s="223">
        <f>IFERROR(IF(RIGHT(VLOOKUP($A78,csapatok!$A:$NN,DL$320,FALSE),5)="Csere",VLOOKUP(LEFT(VLOOKUP($A78,csapatok!$A:$NN,DL$320,FALSE),LEN(VLOOKUP($A78,csapatok!$A:$NN,DL$320,FALSE))-6),'csapat-ranglista'!$A:$FP,DL$321,FALSE)/8,VLOOKUP(VLOOKUP($A78,csapatok!$A:$NN,DL$320,FALSE),'csapat-ranglista'!$A:$FP,DL$321,FALSE)/4),0)</f>
        <v>0</v>
      </c>
      <c r="DM78" s="223">
        <f>IFERROR(IF(RIGHT(VLOOKUP($A78,csapatok!$A:$NN,DM$320,FALSE),5)="Csere",VLOOKUP(LEFT(VLOOKUP($A78,csapatok!$A:$NN,DM$320,FALSE),LEN(VLOOKUP($A78,csapatok!$A:$NN,DM$320,FALSE))-6),'csapat-ranglista'!$A:$FP,DM$321,FALSE)/8,VLOOKUP(VLOOKUP($A78,csapatok!$A:$NN,DM$320,FALSE),'csapat-ranglista'!$A:$FP,DM$321,FALSE)/4),0)</f>
        <v>20.137000798197562</v>
      </c>
      <c r="DN78" s="223">
        <f>IFERROR(IF(RIGHT(VLOOKUP($A78,csapatok!$A:$NN,DN$320,FALSE),5)="Csere",VLOOKUP(LEFT(VLOOKUP($A78,csapatok!$A:$NN,DN$320,FALSE),LEN(VLOOKUP($A78,csapatok!$A:$NN,DN$320,FALSE))-6),'csapat-ranglista'!$A:$FP,DN$321,FALSE)/8,VLOOKUP(VLOOKUP($A78,csapatok!$A:$NN,DN$320,FALSE),'csapat-ranglista'!$A:$FP,DN$321,FALSE)/4),0)</f>
        <v>0</v>
      </c>
      <c r="DO78" s="224">
        <f>versenyek!$MF$11*IFERROR(VLOOKUP(VLOOKUP($A78,versenyek!ME:MG,3,FALSE),szabalyok!$A$16:$B$23,2,FALSE)/4,0)</f>
        <v>0</v>
      </c>
      <c r="DP78" s="224">
        <f>versenyek!$MI$11*IFERROR(VLOOKUP(VLOOKUP($A78,versenyek!MH:MJ,3,FALSE),szabalyok!$A$16:$B$23,2,FALSE)/4,0)</f>
        <v>0</v>
      </c>
      <c r="DQ78" s="223">
        <f>IFERROR(IF(RIGHT(VLOOKUP($A78,csapatok!$A:$NN,DQ$320,FALSE),5)="Csere",VLOOKUP(LEFT(VLOOKUP($A78,csapatok!$A:$NN,DQ$320,FALSE),LEN(VLOOKUP($A78,csapatok!$A:$NN,DQ$320,FALSE))-6),'csapat-ranglista'!$A:$FP,DQ$321,FALSE)/8,VLOOKUP(VLOOKUP($A78,csapatok!$A:$NN,DQ$320,FALSE),'csapat-ranglista'!$A:$FP,DQ$321,FALSE)/4),0)</f>
        <v>0</v>
      </c>
      <c r="DR78" s="223">
        <f>IFERROR(IF(RIGHT(VLOOKUP($A78,csapatok!$A:$NN,DR$320,FALSE),5)="Csere",VLOOKUP(LEFT(VLOOKUP($A78,csapatok!$A:$NN,DR$320,FALSE),LEN(VLOOKUP($A78,csapatok!$A:$NN,DR$320,FALSE))-6),'csapat-ranglista'!$A:$FP,DR$321,FALSE)/8,VLOOKUP(VLOOKUP($A78,csapatok!$A:$NN,DR$320,FALSE),'csapat-ranglista'!$A:$FP,DR$321,FALSE)/4),0)</f>
        <v>0</v>
      </c>
      <c r="DS78" s="223">
        <f>IFERROR(IF(RIGHT(VLOOKUP($A78,csapatok!$A:$NN,DS$320,FALSE),5)="Csere",VLOOKUP(LEFT(VLOOKUP($A78,csapatok!$A:$NN,DS$320,FALSE),LEN(VLOOKUP($A78,csapatok!$A:$NN,DS$320,FALSE))-6),'csapat-ranglista'!$A:$FP,DS$321,FALSE)/8,VLOOKUP(VLOOKUP($A78,csapatok!$A:$NN,DS$320,FALSE),'csapat-ranglista'!$A:$FP,DS$321,FALSE)/4),0)</f>
        <v>0</v>
      </c>
      <c r="DT78" s="223">
        <f>IFERROR(IF(RIGHT(VLOOKUP($A78,csapatok!$A:$NN,DT$320,FALSE),5)="Csere",VLOOKUP(LEFT(VLOOKUP($A78,csapatok!$A:$NN,DT$320,FALSE),LEN(VLOOKUP($A78,csapatok!$A:$NN,DT$320,FALSE))-6),'csapat-ranglista'!$A:$FP,DT$321,FALSE)/8,VLOOKUP(VLOOKUP($A78,csapatok!$A:$NN,DT$320,FALSE),'csapat-ranglista'!$A:$FP,DT$321,FALSE)/4),0)</f>
        <v>0</v>
      </c>
      <c r="DU78" s="223">
        <f>IFERROR(IF(RIGHT(VLOOKUP($A78,csapatok!$A:$NN,DU$320,FALSE),5)="Csere",VLOOKUP(LEFT(VLOOKUP($A78,csapatok!$A:$NN,DU$320,FALSE),LEN(VLOOKUP($A78,csapatok!$A:$NN,DU$320,FALSE))-6),'csapat-ranglista'!$A:$FP,DU$321,FALSE)/8,VLOOKUP(VLOOKUP($A78,csapatok!$A:$NN,DU$320,FALSE),'csapat-ranglista'!$A:$FP,DU$321,FALSE)/4),0)</f>
        <v>0</v>
      </c>
      <c r="DV78" s="223">
        <f>IFERROR(IF(RIGHT(VLOOKUP($A78,csapatok!$A:$NN,DV$320,FALSE),5)="Csere",VLOOKUP(LEFT(VLOOKUP($A78,csapatok!$A:$NN,DV$320,FALSE),LEN(VLOOKUP($A78,csapatok!$A:$NN,DV$320,FALSE))-6),'csapat-ranglista'!$A:$FP,DV$321,FALSE)/8,VLOOKUP(VLOOKUP($A78,csapatok!$A:$NN,DV$320,FALSE),'csapat-ranglista'!$A:$FP,DV$321,FALSE)/4),0)</f>
        <v>0</v>
      </c>
      <c r="DW78" s="223">
        <f>IFERROR(IF(RIGHT(VLOOKUP($A78,csapatok!$A:$NN,DW$320,FALSE),5)="Csere",VLOOKUP(LEFT(VLOOKUP($A78,csapatok!$A:$NN,DW$320,FALSE),LEN(VLOOKUP($A78,csapatok!$A:$NN,DW$320,FALSE))-6),'csapat-ranglista'!$A:$FP,DW$321,FALSE)/8,VLOOKUP(VLOOKUP($A78,csapatok!$A:$NN,DW$320,FALSE),'csapat-ranglista'!$A:$FP,DW$321,FALSE)/4),0)</f>
        <v>0</v>
      </c>
      <c r="DX78" s="223">
        <f>IFERROR(IF(RIGHT(VLOOKUP($A78,csapatok!$A:$NN,DX$320,FALSE),5)="Csere",VLOOKUP(LEFT(VLOOKUP($A78,csapatok!$A:$NN,DX$320,FALSE),LEN(VLOOKUP($A78,csapatok!$A:$NN,DX$320,FALSE))-6),'csapat-ranglista'!$A:$FP,DX$321,FALSE)/8,VLOOKUP(VLOOKUP($A78,csapatok!$A:$NN,DX$320,FALSE),'csapat-ranglista'!$A:$FP,DX$321,FALSE)/4),0)</f>
        <v>0</v>
      </c>
      <c r="DY78" s="223">
        <f>IFERROR(IF(RIGHT(VLOOKUP($A78,csapatok!$A:$NN,DY$320,FALSE),5)="Csere",VLOOKUP(LEFT(VLOOKUP($A78,csapatok!$A:$NN,DY$320,FALSE),LEN(VLOOKUP($A78,csapatok!$A:$NN,DY$320,FALSE))-6),'csapat-ranglista'!$A:$FP,DY$321,FALSE)/8,VLOOKUP(VLOOKUP($A78,csapatok!$A:$NN,DY$320,FALSE),'csapat-ranglista'!$A:$FP,DY$321,FALSE)/4),0)</f>
        <v>0</v>
      </c>
      <c r="DZ78" s="223">
        <f>IFERROR(IF(RIGHT(VLOOKUP($A78,csapatok!$A:$NN,DZ$320,FALSE),5)="Csere",VLOOKUP(LEFT(VLOOKUP($A78,csapatok!$A:$NN,DZ$320,FALSE),LEN(VLOOKUP($A78,csapatok!$A:$NN,DZ$320,FALSE))-6),'csapat-ranglista'!$A:$FP,DZ$321,FALSE)/8,VLOOKUP(VLOOKUP($A78,csapatok!$A:$NN,DZ$320,FALSE),'csapat-ranglista'!$A:$FP,DZ$321,FALSE)/4),0)</f>
        <v>0</v>
      </c>
      <c r="EA78" s="223">
        <f>IFERROR(IF(RIGHT(VLOOKUP($A78,csapatok!$A:$NN,EA$320,FALSE),5)="Csere",VLOOKUP(LEFT(VLOOKUP($A78,csapatok!$A:$NN,EA$320,FALSE),LEN(VLOOKUP($A78,csapatok!$A:$NN,EA$320,FALSE))-6),'csapat-ranglista'!$A:$FP,EA$321,FALSE)/8,VLOOKUP(VLOOKUP($A78,csapatok!$A:$NN,EA$320,FALSE),'csapat-ranglista'!$A:$FP,EA$321,FALSE)/4),0)</f>
        <v>0</v>
      </c>
      <c r="EB78" s="223">
        <f>IFERROR(IF(RIGHT(VLOOKUP($A78,csapatok!$A:$NN,EB$320,FALSE),5)="Csere",VLOOKUP(LEFT(VLOOKUP($A78,csapatok!$A:$NN,EB$320,FALSE),LEN(VLOOKUP($A78,csapatok!$A:$NN,EB$320,FALSE))-6),'csapat-ranglista'!$A:$FP,EB$321,FALSE)/8,VLOOKUP(VLOOKUP($A78,csapatok!$A:$NN,EB$320,FALSE),'csapat-ranglista'!$A:$FP,EB$321,FALSE)/4),0)</f>
        <v>0</v>
      </c>
      <c r="EC78" s="223">
        <f>IFERROR(IF(RIGHT(VLOOKUP($A78,csapatok!$A:$NN,EC$320,FALSE),5)="Csere",VLOOKUP(LEFT(VLOOKUP($A78,csapatok!$A:$NN,EC$320,FALSE),LEN(VLOOKUP($A78,csapatok!$A:$NN,EC$320,FALSE))-6),'csapat-ranglista'!$A:$FP,EC$321,FALSE)/8,VLOOKUP(VLOOKUP($A78,csapatok!$A:$NN,EC$320,FALSE),'csapat-ranglista'!$A:$FP,EC$321,FALSE)/4),0)</f>
        <v>0</v>
      </c>
      <c r="ED78" s="223">
        <f>IFERROR(IF(RIGHT(VLOOKUP($A78,csapatok!$A:$NN,ED$320,FALSE),5)="Csere",VLOOKUP(LEFT(VLOOKUP($A78,csapatok!$A:$NN,ED$320,FALSE),LEN(VLOOKUP($A78,csapatok!$A:$NN,ED$320,FALSE))-6),'csapat-ranglista'!$A:$FP,ED$321,FALSE)/8,VLOOKUP(VLOOKUP($A78,csapatok!$A:$NN,ED$320,FALSE),'csapat-ranglista'!$A:$FP,ED$321,FALSE)/4),0)</f>
        <v>0</v>
      </c>
      <c r="EE78" s="223">
        <f>IFERROR(IF(RIGHT(VLOOKUP($A78,csapatok!$A:$NN,EE$320,FALSE),5)="Csere",VLOOKUP(LEFT(VLOOKUP($A78,csapatok!$A:$NN,EE$320,FALSE),LEN(VLOOKUP($A78,csapatok!$A:$NN,EE$320,FALSE))-6),'csapat-ranglista'!$A:$FP,EE$321,FALSE)/8,VLOOKUP(VLOOKUP($A78,csapatok!$A:$NN,EE$320,FALSE),'csapat-ranglista'!$A:$FP,EE$321,FALSE)/4),0)</f>
        <v>0</v>
      </c>
      <c r="EF78" s="223">
        <f>IFERROR(IF(RIGHT(VLOOKUP($A78,csapatok!$A:$NN,EF$320,FALSE),5)="Csere",VLOOKUP(LEFT(VLOOKUP($A78,csapatok!$A:$NN,EF$320,FALSE),LEN(VLOOKUP($A78,csapatok!$A:$NN,EF$320,FALSE))-6),'csapat-ranglista'!$A:$FP,EF$321,FALSE)/8,VLOOKUP(VLOOKUP($A78,csapatok!$A:$NN,EF$320,FALSE),'csapat-ranglista'!$A:$FP,EF$321,FALSE)/4),0)</f>
        <v>5.8414753366790171</v>
      </c>
      <c r="EG78" s="223">
        <f>IFERROR(IF(RIGHT(VLOOKUP($A78,csapatok!$A:$NN,EG$320,FALSE),5)="Csere",VLOOKUP(LEFT(VLOOKUP($A78,csapatok!$A:$NN,EG$320,FALSE),LEN(VLOOKUP($A78,csapatok!$A:$NN,EG$320,FALSE))-6),'csapat-ranglista'!$A:$FP,EG$321,FALSE)/8,VLOOKUP(VLOOKUP($A78,csapatok!$A:$NN,EG$320,FALSE),'csapat-ranglista'!$A:$FP,EG$321,FALSE)/4),0)</f>
        <v>0</v>
      </c>
      <c r="EH78" s="223">
        <f>IFERROR(IF(RIGHT(VLOOKUP($A78,csapatok!$A:$NN,EH$320,FALSE),5)="Csere",VLOOKUP(LEFT(VLOOKUP($A78,csapatok!$A:$NN,EH$320,FALSE),LEN(VLOOKUP($A78,csapatok!$A:$NN,EH$320,FALSE))-6),'csapat-ranglista'!$A:$FP,EH$321,FALSE)/8,VLOOKUP(VLOOKUP($A78,csapatok!$A:$NN,EH$320,FALSE),'csapat-ranglista'!$A:$FP,EH$321,FALSE)/4),0)</f>
        <v>0</v>
      </c>
      <c r="EI78" s="223">
        <f>IFERROR(IF(RIGHT(VLOOKUP($A78,csapatok!$A:$NN,EI$320,FALSE),5)="Csere",VLOOKUP(LEFT(VLOOKUP($A78,csapatok!$A:$NN,EI$320,FALSE),LEN(VLOOKUP($A78,csapatok!$A:$NN,EI$320,FALSE))-6),'csapat-ranglista'!$A:$FP,EI$321,FALSE)/8,VLOOKUP(VLOOKUP($A78,csapatok!$A:$NN,EI$320,FALSE),'csapat-ranglista'!$A:$FP,EI$321,FALSE)/4),0)</f>
        <v>0</v>
      </c>
      <c r="EJ78" s="223">
        <f>IFERROR(IF(RIGHT(VLOOKUP($A78,csapatok!$A:$NN,EJ$320,FALSE),5)="Csere",VLOOKUP(LEFT(VLOOKUP($A78,csapatok!$A:$NN,EJ$320,FALSE),LEN(VLOOKUP($A78,csapatok!$A:$NN,EJ$320,FALSE))-6),'csapat-ranglista'!$A:$FP,EJ$321,FALSE)/8,VLOOKUP(VLOOKUP($A78,csapatok!$A:$NN,EJ$320,FALSE),'csapat-ranglista'!$A:$FP,EJ$321,FALSE)/4),0)</f>
        <v>0</v>
      </c>
      <c r="EK78" s="223">
        <f>IFERROR(IF(RIGHT(VLOOKUP($A78,csapatok!$A:$NN,EK$320,FALSE),5)="Csere",VLOOKUP(LEFT(VLOOKUP($A78,csapatok!$A:$NN,EK$320,FALSE),LEN(VLOOKUP($A78,csapatok!$A:$NN,EK$320,FALSE))-6),'csapat-ranglista'!$A:$FP,EK$321,FALSE)/8,VLOOKUP(VLOOKUP($A78,csapatok!$A:$NN,EK$320,FALSE),'csapat-ranglista'!$A:$FP,EK$321,FALSE)/4),0)</f>
        <v>0</v>
      </c>
      <c r="EL78" s="223">
        <f>IFERROR(IF(RIGHT(VLOOKUP($A78,csapatok!$A:$NN,EL$320,FALSE),5)="Csere",VLOOKUP(LEFT(VLOOKUP($A78,csapatok!$A:$NN,EL$320,FALSE),LEN(VLOOKUP($A78,csapatok!$A:$NN,EL$320,FALSE))-6),'csapat-ranglista'!$A:$FP,EL$321,FALSE)/8,VLOOKUP(VLOOKUP($A78,csapatok!$A:$NN,EL$320,FALSE),'csapat-ranglista'!$A:$FP,EL$321,FALSE)/4),0)</f>
        <v>0</v>
      </c>
      <c r="EM78" s="223">
        <f>IFERROR(IF(RIGHT(VLOOKUP($A78,csapatok!$A:$NN,EM$320,FALSE),5)="Csere",VLOOKUP(LEFT(VLOOKUP($A78,csapatok!$A:$NN,EM$320,FALSE),LEN(VLOOKUP($A78,csapatok!$A:$NN,EM$320,FALSE))-6),'csapat-ranglista'!$A:$FP,EM$321,FALSE)/8,VLOOKUP(VLOOKUP($A78,csapatok!$A:$NN,EM$320,FALSE),'csapat-ranglista'!$A:$FP,EM$321,FALSE)/4),0)</f>
        <v>0</v>
      </c>
      <c r="EN78" s="223">
        <f>IFERROR(IF(RIGHT(VLOOKUP($A78,csapatok!$A:$NN,EN$320,FALSE),5)="Csere",VLOOKUP(LEFT(VLOOKUP($A78,csapatok!$A:$NN,EN$320,FALSE),LEN(VLOOKUP($A78,csapatok!$A:$NN,EN$320,FALSE))-6),'csapat-ranglista'!$A:$FP,EN$321,FALSE)/8,VLOOKUP(VLOOKUP($A78,csapatok!$A:$NN,EN$320,FALSE),'csapat-ranglista'!$A:$FP,EN$321,FALSE)/4),0)</f>
        <v>0</v>
      </c>
      <c r="EO78" s="223">
        <f>IFERROR(IF(RIGHT(VLOOKUP($A78,csapatok!$A:$NN,EO$320,FALSE),5)="Csere",VLOOKUP(LEFT(VLOOKUP($A78,csapatok!$A:$NN,EO$320,FALSE),LEN(VLOOKUP($A78,csapatok!$A:$NN,EO$320,FALSE))-6),'csapat-ranglista'!$A:$FP,EO$321,FALSE)/8,VLOOKUP(VLOOKUP($A78,csapatok!$A:$NN,EO$320,FALSE),'csapat-ranglista'!$A:$FP,EO$321,FALSE)/4),0)</f>
        <v>0</v>
      </c>
      <c r="EP78" s="223">
        <f>IFERROR(IF(RIGHT(VLOOKUP($A78,csapatok!$A:$NN,EP$320,FALSE),5)="Csere",VLOOKUP(LEFT(VLOOKUP($A78,csapatok!$A:$NN,EP$320,FALSE),LEN(VLOOKUP($A78,csapatok!$A:$NN,EP$320,FALSE))-6),'csapat-ranglista'!$A:$FP,EP$321,FALSE)/8,VLOOKUP(VLOOKUP($A78,csapatok!$A:$NN,EP$320,FALSE),'csapat-ranglista'!$A:$FP,EP$321,FALSE)/4),0)</f>
        <v>0</v>
      </c>
      <c r="EQ78" s="223">
        <f>IFERROR(IF(RIGHT(VLOOKUP($A78,csapatok!$A:$NN,EQ$320,FALSE),5)="Csere",VLOOKUP(LEFT(VLOOKUP($A78,csapatok!$A:$NN,EQ$320,FALSE),LEN(VLOOKUP($A78,csapatok!$A:$NN,EQ$320,FALSE))-6),'csapat-ranglista'!$A:$FP,EQ$321,FALSE)/8,VLOOKUP(VLOOKUP($A78,csapatok!$A:$NN,EQ$320,FALSE),'csapat-ranglista'!$A:$FP,EQ$321,FALSE)/4),0)</f>
        <v>0</v>
      </c>
      <c r="ER78" s="223">
        <f>IFERROR(IF(RIGHT(VLOOKUP($A78,csapatok!$A:$NN,ER$320,FALSE),5)="Csere",VLOOKUP(LEFT(VLOOKUP($A78,csapatok!$A:$NN,ER$320,FALSE),LEN(VLOOKUP($A78,csapatok!$A:$NN,ER$320,FALSE))-6),'csapat-ranglista'!$A:$FP,ER$321,FALSE)/8,VLOOKUP(VLOOKUP($A78,csapatok!$A:$NN,ER$320,FALSE),'csapat-ranglista'!$A:$FP,ER$321,FALSE)/4),0)</f>
        <v>0</v>
      </c>
      <c r="ES78" s="223">
        <f>IFERROR(IF(RIGHT(VLOOKUP($A78,csapatok!$A:$NN,ES$320,FALSE),5)="Csere",VLOOKUP(LEFT(VLOOKUP($A78,csapatok!$A:$NN,ES$320,FALSE),LEN(VLOOKUP($A78,csapatok!$A:$NN,ES$320,FALSE))-6),'csapat-ranglista'!$A:$FP,ES$321,FALSE)/8,VLOOKUP(VLOOKUP($A78,csapatok!$A:$NN,ES$320,FALSE),'csapat-ranglista'!$A:$FP,ES$321,FALSE)/4),0)</f>
        <v>0</v>
      </c>
      <c r="ET78" s="223">
        <f>IFERROR(IF(RIGHT(VLOOKUP($A78,csapatok!$A:$NN,ET$320,FALSE),5)="Csere",VLOOKUP(LEFT(VLOOKUP($A78,csapatok!$A:$NN,ET$320,FALSE),LEN(VLOOKUP($A78,csapatok!$A:$NN,ET$320,FALSE))-6),'csapat-ranglista'!$A:$FP,ET$321,FALSE)/8,VLOOKUP(VLOOKUP($A78,csapatok!$A:$NN,ET$320,FALSE),'csapat-ranglista'!$A:$FP,ET$321,FALSE)/4),0)</f>
        <v>0</v>
      </c>
      <c r="EU78" s="223">
        <f>IFERROR(IF(RIGHT(VLOOKUP($A78,csapatok!$A:$NN,EU$320,FALSE),5)="Csere",VLOOKUP(LEFT(VLOOKUP($A78,csapatok!$A:$NN,EU$320,FALSE),LEN(VLOOKUP($A78,csapatok!$A:$NN,EU$320,FALSE))-6),'csapat-ranglista'!$A:$FP,EU$321,FALSE)/8,VLOOKUP(VLOOKUP($A78,csapatok!$A:$NN,EU$320,FALSE),'csapat-ranglista'!$A:$FP,EU$321,FALSE)/4),0)</f>
        <v>0</v>
      </c>
      <c r="EV78" s="223">
        <f>IFERROR(IF(RIGHT(VLOOKUP($A78,csapatok!$A:$NN,EV$320,FALSE),5)="Csere",VLOOKUP(LEFT(VLOOKUP($A78,csapatok!$A:$NN,EV$320,FALSE),LEN(VLOOKUP($A78,csapatok!$A:$NN,EV$320,FALSE))-6),'csapat-ranglista'!$A:$FP,EV$321,FALSE)/8,VLOOKUP(VLOOKUP($A78,csapatok!$A:$NN,EV$320,FALSE),'csapat-ranglista'!$A:$FP,EV$321,FALSE)/4),0)</f>
        <v>0</v>
      </c>
      <c r="EW78" s="223">
        <f>IFERROR(IF(RIGHT(VLOOKUP($A78,csapatok!$A:$NN,EW$320,FALSE),5)="Csere",VLOOKUP(LEFT(VLOOKUP($A78,csapatok!$A:$NN,EW$320,FALSE),LEN(VLOOKUP($A78,csapatok!$A:$NN,EW$320,FALSE))-6),'csapat-ranglista'!$A:$FP,EW$321,FALSE)/8,VLOOKUP(VLOOKUP($A78,csapatok!$A:$NN,EW$320,FALSE),'csapat-ranglista'!$A:$FP,EW$321,FALSE)/4),0)</f>
        <v>0</v>
      </c>
      <c r="EX78" s="223">
        <f>IFERROR(IF(RIGHT(VLOOKUP($A78,csapatok!$A:$NN,EX$320,FALSE),5)="Csere",VLOOKUP(LEFT(VLOOKUP($A78,csapatok!$A:$NN,EX$320,FALSE),LEN(VLOOKUP($A78,csapatok!$A:$NN,EX$320,FALSE))-6),'csapat-ranglista'!$A:$FP,EX$321,FALSE)/8,VLOOKUP(VLOOKUP($A78,csapatok!$A:$NN,EX$320,FALSE),'csapat-ranglista'!$A:$FP,EX$321,FALSE)/4),0)</f>
        <v>0</v>
      </c>
      <c r="EY78" s="223">
        <f>IFERROR(IF(RIGHT(VLOOKUP($A78,csapatok!$A:$NN,EY$320,FALSE),5)="Csere",VLOOKUP(LEFT(VLOOKUP($A78,csapatok!$A:$NN,EY$320,FALSE),LEN(VLOOKUP($A78,csapatok!$A:$NN,EY$320,FALSE))-6),'csapat-ranglista'!$A:$FP,EY$321,FALSE)/8,VLOOKUP(VLOOKUP($A78,csapatok!$A:$NN,EY$320,FALSE),'csapat-ranglista'!$A:$FP,EY$321,FALSE)/4),0)</f>
        <v>0</v>
      </c>
      <c r="EZ78" s="223">
        <f>IFERROR(IF(RIGHT(VLOOKUP($A78,csapatok!$A:$NN,EZ$320,FALSE),5)="Csere",VLOOKUP(LEFT(VLOOKUP($A78,csapatok!$A:$NN,EZ$320,FALSE),LEN(VLOOKUP($A78,csapatok!$A:$NN,EZ$320,FALSE))-6),'csapat-ranglista'!$A:$FP,EZ$321,FALSE)/8,VLOOKUP(VLOOKUP($A78,csapatok!$A:$NN,EZ$320,FALSE),'csapat-ranglista'!$A:$FP,EZ$321,FALSE)/4),0)</f>
        <v>0</v>
      </c>
      <c r="FA78" s="223">
        <f>IFERROR(IF(RIGHT(VLOOKUP($A78,csapatok!$A:$NN,FA$320,FALSE),5)="Csere",VLOOKUP(LEFT(VLOOKUP($A78,csapatok!$A:$NN,FA$320,FALSE),LEN(VLOOKUP($A78,csapatok!$A:$NN,FA$320,FALSE))-6),'csapat-ranglista'!$A:$FP,FA$321,FALSE)/8,VLOOKUP(VLOOKUP($A78,csapatok!$A:$NN,FA$320,FALSE),'csapat-ranglista'!$A:$FP,FA$321,FALSE)/4),0)</f>
        <v>8.7199870505829491</v>
      </c>
      <c r="FB78" s="223">
        <f>IFERROR(IF(RIGHT(VLOOKUP($A78,csapatok!$A:$NN,FB$320,FALSE),5)="Csere",VLOOKUP(LEFT(VLOOKUP($A78,csapatok!$A:$NN,FB$320,FALSE),LEN(VLOOKUP($A78,csapatok!$A:$NN,FB$320,FALSE))-6),'csapat-ranglista'!$A:$FP,FB$321,FALSE)/8,VLOOKUP(VLOOKUP($A78,csapatok!$A:$NN,FB$320,FALSE),'csapat-ranglista'!$A:$FP,FB$321,FALSE)/4),0)</f>
        <v>0</v>
      </c>
      <c r="FC78" s="223">
        <f>IFERROR(IF(RIGHT(VLOOKUP($A78,csapatok!$A:$NN,FC$320,FALSE),5)="Csere",VLOOKUP(LEFT(VLOOKUP($A78,csapatok!$A:$NN,FC$320,FALSE),LEN(VLOOKUP($A78,csapatok!$A:$NN,FC$320,FALSE))-6),'csapat-ranglista'!$A:$FP,FC$321,FALSE)/8,VLOOKUP(VLOOKUP($A78,csapatok!$A:$NN,FC$320,FALSE),'csapat-ranglista'!$A:$FP,FC$321,FALSE)/4),0)</f>
        <v>0</v>
      </c>
      <c r="FD78" s="224">
        <f>versenyek!$QY$11*IFERROR(VLOOKUP(VLOOKUP($A78,versenyek!QX:QZ,3,FALSE),szabalyok!$A$16:$B$23,2,FALSE)/4,0)</f>
        <v>0</v>
      </c>
      <c r="FE78" s="224">
        <f>versenyek!$RB$11*IFERROR(VLOOKUP(VLOOKUP($A78,versenyek!RA:RC,3,FALSE),szabalyok!$A$16:$B$23,2,FALSE)/4,0)</f>
        <v>0</v>
      </c>
      <c r="FF78" s="223">
        <f>IFERROR(IF(RIGHT(VLOOKUP($A78,csapatok!$A:$NN,FF$320,FALSE),5)="Csere",VLOOKUP(LEFT(VLOOKUP($A78,csapatok!$A:$NN,FF$320,FALSE),LEN(VLOOKUP($A78,csapatok!$A:$NN,FF$320,FALSE))-6),'csapat-ranglista'!$A:$FP,FF$321,FALSE)/8,VLOOKUP(VLOOKUP($A78,csapatok!$A:$NN,FF$320,FALSE),'csapat-ranglista'!$A:$FP,FF$321,FALSE)/4),0)</f>
        <v>0</v>
      </c>
      <c r="FG78" s="223">
        <f>IFERROR(IF(RIGHT(VLOOKUP($A78,csapatok!$A:$NN,FG$320,FALSE),5)="Csere",VLOOKUP(LEFT(VLOOKUP($A78,csapatok!$A:$NN,FG$320,FALSE),LEN(VLOOKUP($A78,csapatok!$A:$NN,FG$320,FALSE))-6),'csapat-ranglista'!$A:$FP,FG$321,FALSE)/8,VLOOKUP(VLOOKUP($A78,csapatok!$A:$NN,FG$320,FALSE),'csapat-ranglista'!$A:$FP,FG$321,FALSE)/4),0)</f>
        <v>0</v>
      </c>
      <c r="FH78" s="223">
        <f>IFERROR(IF(RIGHT(VLOOKUP($A78,csapatok!$A:$NN,FH$320,FALSE),5)="Csere",VLOOKUP(LEFT(VLOOKUP($A78,csapatok!$A:$NN,FH$320,FALSE),LEN(VLOOKUP($A78,csapatok!$A:$NN,FH$320,FALSE))-6),'csapat-ranglista'!$A:$FP,FH$321,FALSE)/8,VLOOKUP(VLOOKUP($A78,csapatok!$A:$NN,FH$320,FALSE),'csapat-ranglista'!$A:$FP,FH$321,FALSE)/4),0)</f>
        <v>0</v>
      </c>
      <c r="FI78" s="223">
        <f>IFERROR(IF(RIGHT(VLOOKUP($A78,csapatok!$A:$NN,FI$320,FALSE),5)="Csere",VLOOKUP(LEFT(VLOOKUP($A78,csapatok!$A:$NN,FI$320,FALSE),LEN(VLOOKUP($A78,csapatok!$A:$NN,FI$320,FALSE))-6),'csapat-ranglista'!$A:$FP,FI$321,FALSE)/8,VLOOKUP(VLOOKUP($A78,csapatok!$A:$NN,FI$320,FALSE),'csapat-ranglista'!$A:$FP,FI$321,FALSE)/4),0)</f>
        <v>0</v>
      </c>
      <c r="FJ78" s="223">
        <f>IFERROR(IF(RIGHT(VLOOKUP($A78,csapatok!$A:$NN,FJ$320,FALSE),5)="Csere",VLOOKUP(LEFT(VLOOKUP($A78,csapatok!$A:$NN,FJ$320,FALSE),LEN(VLOOKUP($A78,csapatok!$A:$NN,FJ$320,FALSE))-6),'csapat-ranglista'!$A:$FP,FJ$321,FALSE)/8,VLOOKUP(VLOOKUP($A78,csapatok!$A:$NN,FJ$320,FALSE),'csapat-ranglista'!$A:$FP,FJ$321,FALSE)/4),0)</f>
        <v>0</v>
      </c>
      <c r="FK78" s="223">
        <f>IFERROR(IF(RIGHT(VLOOKUP($A78,csapatok!$A:$NN,FK$320,FALSE),5)="Csere",VLOOKUP(LEFT(VLOOKUP($A78,csapatok!$A:$NN,FK$320,FALSE),LEN(VLOOKUP($A78,csapatok!$A:$NN,FK$320,FALSE))-6),'csapat-ranglista'!$A:$FP,FK$321,FALSE)/8,VLOOKUP(VLOOKUP($A78,csapatok!$A:$NN,FK$320,FALSE),'csapat-ranglista'!$A:$FP,FK$321,FALSE)/4),0)</f>
        <v>0</v>
      </c>
      <c r="FL78" s="223">
        <f>IFERROR(IF(RIGHT(VLOOKUP($A78,csapatok!$A:$NN,FL$320,FALSE),5)="Csere",VLOOKUP(LEFT(VLOOKUP($A78,csapatok!$A:$NN,FL$320,FALSE),LEN(VLOOKUP($A78,csapatok!$A:$NN,FL$320,FALSE))-6),'csapat-ranglista'!$A:$FP,FL$321,FALSE)/8,VLOOKUP(VLOOKUP($A78,csapatok!$A:$NN,FL$320,FALSE),'csapat-ranglista'!$A:$FP,FL$321,FALSE)/4),0)</f>
        <v>0</v>
      </c>
      <c r="FM78" s="223">
        <f>IFERROR(IF(RIGHT(VLOOKUP($A78,csapatok!$A:$NN,FM$320,FALSE),5)="Csere",VLOOKUP(LEFT(VLOOKUP($A78,csapatok!$A:$NN,FM$320,FALSE),LEN(VLOOKUP($A78,csapatok!$A:$NN,FM$320,FALSE))-6),'csapat-ranglista'!$A:$FP,FM$321,FALSE)/8,VLOOKUP(VLOOKUP($A78,csapatok!$A:$NN,FM$320,FALSE),'csapat-ranglista'!$A:$FP,FM$321,FALSE)/4),0)</f>
        <v>0</v>
      </c>
      <c r="FN78" s="223">
        <f>IFERROR(IF(RIGHT(VLOOKUP($A78,csapatok!$A:$NN,FN$320,FALSE),5)="Csere",VLOOKUP(LEFT(VLOOKUP($A78,csapatok!$A:$NN,FN$320,FALSE),LEN(VLOOKUP($A78,csapatok!$A:$NN,FN$320,FALSE))-6),'csapat-ranglista'!$A:$FP,FN$321,FALSE)/8,VLOOKUP(VLOOKUP($A78,csapatok!$A:$NN,FN$320,FALSE),'csapat-ranglista'!$A:$FP,FN$321,FALSE)/4),0)</f>
        <v>0</v>
      </c>
      <c r="FO78" s="223">
        <f>IFERROR(IF(RIGHT(VLOOKUP($A78,csapatok!$A:$NN,FO$320,FALSE),5)="Csere",VLOOKUP(LEFT(VLOOKUP($A78,csapatok!$A:$NN,FO$320,FALSE),LEN(VLOOKUP($A78,csapatok!$A:$NN,FO$320,FALSE))-6),'csapat-ranglista'!$A:$FP,FO$321,FALSE)/8,VLOOKUP(VLOOKUP($A78,csapatok!$A:$NN,FO$320,FALSE),'csapat-ranglista'!$A:$FP,FO$321,FALSE)/4),0)</f>
        <v>0</v>
      </c>
      <c r="FP78" s="223">
        <f>IFERROR(IF(RIGHT(VLOOKUP($A78,csapatok!$A:$NN,FP$320,FALSE),5)="Csere",VLOOKUP(LEFT(VLOOKUP($A78,csapatok!$A:$NN,FP$320,FALSE),LEN(VLOOKUP($A78,csapatok!$A:$NN,FP$320,FALSE))-6),'csapat-ranglista'!$A:$FP,FP$321,FALSE)/8,VLOOKUP(VLOOKUP($A78,csapatok!$A:$NN,FP$320,FALSE),'csapat-ranglista'!$A:$FP,FP$321,FALSE)/4),0)</f>
        <v>0</v>
      </c>
      <c r="FQ78" s="223">
        <f>IFERROR(IF(RIGHT(VLOOKUP($A78,csapatok!$A:$NN,FQ$320,FALSE),5)="Csere",VLOOKUP(LEFT(VLOOKUP($A78,csapatok!$A:$NN,FQ$320,FALSE),LEN(VLOOKUP($A78,csapatok!$A:$NN,FQ$320,FALSE))-6),'csapat-ranglista'!$A:$FP,FQ$321,FALSE)/8,VLOOKUP(VLOOKUP($A78,csapatok!$A:$NN,FQ$320,FALSE),'csapat-ranglista'!$A:$FP,FQ$321,FALSE)/4),0)</f>
        <v>0</v>
      </c>
      <c r="FR78" s="223">
        <f>IFERROR(IF(RIGHT(VLOOKUP($A78,csapatok!$A:$NN,FR$320,FALSE),5)="Csere",VLOOKUP(LEFT(VLOOKUP($A78,csapatok!$A:$NN,FR$320,FALSE),LEN(VLOOKUP($A78,csapatok!$A:$NN,FR$320,FALSE))-6),'csapat-ranglista'!$A:$FP,FR$321,FALSE)/8,VLOOKUP(VLOOKUP($A78,csapatok!$A:$NN,FR$320,FALSE),'csapat-ranglista'!$A:$FP,FR$321,FALSE)/4),0)</f>
        <v>0</v>
      </c>
      <c r="FS78" s="223">
        <f>IFERROR(IF(RIGHT(VLOOKUP($A78,csapatok!$A:$NN,FS$320,FALSE),5)="Csere",VLOOKUP(LEFT(VLOOKUP($A78,csapatok!$A:$NN,FS$320,FALSE),LEN(VLOOKUP($A78,csapatok!$A:$NN,FS$320,FALSE))-6),'csapat-ranglista'!$A:$FP,FS$321,FALSE)/8,VLOOKUP(VLOOKUP($A78,csapatok!$A:$NN,FS$320,FALSE),'csapat-ranglista'!$A:$FP,FS$321,FALSE)/4),0)</f>
        <v>0</v>
      </c>
      <c r="FT78" s="223">
        <f>IFERROR(IF(RIGHT(VLOOKUP($A78,csapatok!$A:$NN,FT$320,FALSE),5)="Csere",VLOOKUP(LEFT(VLOOKUP($A78,csapatok!$A:$NN,FT$320,FALSE),LEN(VLOOKUP($A78,csapatok!$A:$NN,FT$320,FALSE))-6),'csapat-ranglista'!$A:$FP,FT$321,FALSE)/8,VLOOKUP(VLOOKUP($A78,csapatok!$A:$NN,FT$320,FALSE),'csapat-ranglista'!$A:$FP,FT$321,FALSE)/4),0)</f>
        <v>0</v>
      </c>
      <c r="FU78" s="223">
        <f>IFERROR(IF(RIGHT(VLOOKUP($A78,csapatok!$A:$NN,FU$320,FALSE),5)="Csere",VLOOKUP(LEFT(VLOOKUP($A78,csapatok!$A:$NN,FU$320,FALSE),LEN(VLOOKUP($A78,csapatok!$A:$NN,FU$320,FALSE))-6),'csapat-ranglista'!$A:$FP,FU$321,FALSE)/8,VLOOKUP(VLOOKUP($A78,csapatok!$A:$NN,FU$320,FALSE),'csapat-ranglista'!$A:$FP,FU$321,FALSE)/4),0)</f>
        <v>0</v>
      </c>
      <c r="FV78" s="223">
        <f>IFERROR(IF(RIGHT(VLOOKUP($A78,csapatok!$A:$NN,FV$320,FALSE),5)="Csere",VLOOKUP(LEFT(VLOOKUP($A78,csapatok!$A:$NN,FV$320,FALSE),LEN(VLOOKUP($A78,csapatok!$A:$NN,FV$320,FALSE))-6),'csapat-ranglista'!$A:$FP,FV$321,FALSE)/8,VLOOKUP(VLOOKUP($A78,csapatok!$A:$NN,FV$320,FALSE),'csapat-ranglista'!$A:$FP,FV$321,FALSE)/4),0)</f>
        <v>0</v>
      </c>
      <c r="FW78" s="223">
        <f>IFERROR(IF(RIGHT(VLOOKUP($A78,csapatok!$A:$NN,FW$320,FALSE),5)="Csere",VLOOKUP(LEFT(VLOOKUP($A78,csapatok!$A:$NN,FW$320,FALSE),LEN(VLOOKUP($A78,csapatok!$A:$NN,FW$320,FALSE))-6),'csapat-ranglista'!$A:$FP,FW$321,FALSE)/8,VLOOKUP(VLOOKUP($A78,csapatok!$A:$NN,FW$320,FALSE),'csapat-ranglista'!$A:$FP,FW$321,FALSE)/4),0)</f>
        <v>0</v>
      </c>
      <c r="FX78" s="223">
        <f>IFERROR(IF(RIGHT(VLOOKUP($A78,csapatok!$A:$NN,FX$320,FALSE),5)="Csere",VLOOKUP(LEFT(VLOOKUP($A78,csapatok!$A:$NN,FX$320,FALSE),LEN(VLOOKUP($A78,csapatok!$A:$NN,FX$320,FALSE))-6),'csapat-ranglista'!$A:$FP,FX$321,FALSE)/8,VLOOKUP(VLOOKUP($A78,csapatok!$A:$NN,FX$320,FALSE),'csapat-ranglista'!$A:$FP,FX$321,FALSE)/4),0)</f>
        <v>0</v>
      </c>
      <c r="FY78" s="223">
        <f>IFERROR(IF(RIGHT(VLOOKUP($A78,csapatok!$A:$NN,FY$320,FALSE),5)="Csere",VLOOKUP(LEFT(VLOOKUP($A78,csapatok!$A:$NN,FY$320,FALSE),LEN(VLOOKUP($A78,csapatok!$A:$NN,FY$320,FALSE))-6),'csapat-ranglista'!$A:$FP,FY$321,FALSE)/8,VLOOKUP(VLOOKUP($A78,csapatok!$A:$NN,FY$320,FALSE),'csapat-ranglista'!$A:$FP,FY$321,FALSE)/4),0)</f>
        <v>0</v>
      </c>
      <c r="FZ78" s="223">
        <f>IFERROR(IF(RIGHT(VLOOKUP($A78,csapatok!$A:$NN,FZ$320,FALSE),5)="Csere",VLOOKUP(LEFT(VLOOKUP($A78,csapatok!$A:$NN,FZ$320,FALSE),LEN(VLOOKUP($A78,csapatok!$A:$NN,FZ$320,FALSE))-6),'csapat-ranglista'!$A:$FP,FZ$321,FALSE)/8,VLOOKUP(VLOOKUP($A78,csapatok!$A:$NN,FZ$320,FALSE),'csapat-ranglista'!$A:$FP,FZ$321,FALSE)/4),0)</f>
        <v>0</v>
      </c>
      <c r="GA78" s="223">
        <f>IFERROR(IF(RIGHT(VLOOKUP($A78,csapatok!$A:$NN,GA$320,FALSE),5)="Csere",VLOOKUP(LEFT(VLOOKUP($A78,csapatok!$A:$NN,GA$320,FALSE),LEN(VLOOKUP($A78,csapatok!$A:$NN,GA$320,FALSE))-6),'csapat-ranglista'!$A:$FP,GA$321,FALSE)/8,VLOOKUP(VLOOKUP($A78,csapatok!$A:$NN,GA$320,FALSE),'csapat-ranglista'!$A:$FP,GA$321,FALSE)/4),0)</f>
        <v>0</v>
      </c>
      <c r="GB78" s="223">
        <f>IFERROR(IF(RIGHT(VLOOKUP($A78,csapatok!$A:$NN,GB$320,FALSE),5)="Csere",VLOOKUP(LEFT(VLOOKUP($A78,csapatok!$A:$NN,GB$320,FALSE),LEN(VLOOKUP($A78,csapatok!$A:$NN,GB$320,FALSE))-6),'csapat-ranglista'!$A:$FP,GB$321,FALSE)/8,VLOOKUP(VLOOKUP($A78,csapatok!$A:$NN,GB$320,FALSE),'csapat-ranglista'!$A:$FP,GB$321,FALSE)/4),0)</f>
        <v>0</v>
      </c>
      <c r="GC78" s="223">
        <f>IFERROR(IF(RIGHT(VLOOKUP($A78,csapatok!$A:$NN,GC$320,FALSE),5)="Csere",VLOOKUP(LEFT(VLOOKUP($A78,csapatok!$A:$NN,GC$320,FALSE),LEN(VLOOKUP($A78,csapatok!$A:$NN,GC$320,FALSE))-6),'csapat-ranglista'!$A:$FP,GC$321,FALSE)/8,VLOOKUP(VLOOKUP($A78,csapatok!$A:$NN,GC$320,FALSE),'csapat-ranglista'!$A:$FP,GC$321,FALSE)/4),0)</f>
        <v>0</v>
      </c>
      <c r="GD78" s="247">
        <f>SUM(EQ78:GC78)</f>
        <v>8.7199870505829491</v>
      </c>
    </row>
    <row r="79" spans="1:186">
      <c r="A79" s="32" t="s">
        <v>1351</v>
      </c>
      <c r="B79" s="131">
        <v>34208</v>
      </c>
      <c r="C79" s="131" t="str">
        <f>IF(B79=0,"",IF(B79&lt;$C$1,"felnőtt","ifi"))</f>
        <v>ifi</v>
      </c>
      <c r="D79" s="32" t="s">
        <v>101</v>
      </c>
      <c r="E79" s="45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>
        <f>IFERROR(IF(RIGHT(VLOOKUP($A79,csapatok!$A:$NN,BA$320,FALSE),5)="Csere",VLOOKUP(LEFT(VLOOKUP($A79,csapatok!$A:$NN,BA$320,FALSE),LEN(VLOOKUP($A79,csapatok!$A:$NN,BA$320,FALSE))-6),'csapat-ranglista'!$A:$FP,BA$321,FALSE)/8,VLOOKUP(VLOOKUP($A79,csapatok!$A:$NN,BA$320,FALSE),'csapat-ranglista'!$A:$FP,BA$321,FALSE)/4),0)</f>
        <v>0</v>
      </c>
      <c r="BB79" s="223">
        <f>IFERROR(IF(RIGHT(VLOOKUP($A79,csapatok!$A:$NN,BB$320,FALSE),5)="Csere",VLOOKUP(LEFT(VLOOKUP($A79,csapatok!$A:$NN,BB$320,FALSE),LEN(VLOOKUP($A79,csapatok!$A:$NN,BB$320,FALSE))-6),'csapat-ranglista'!$A:$FP,BB$321,FALSE)/8,VLOOKUP(VLOOKUP($A79,csapatok!$A:$NN,BB$320,FALSE),'csapat-ranglista'!$A:$FP,BB$321,FALSE)/4),0)</f>
        <v>0</v>
      </c>
      <c r="BC79" s="224">
        <f>versenyek!$ES$11*IFERROR(VLOOKUP(VLOOKUP($A79,versenyek!ER:ET,3,FALSE),szabalyok!$A$16:$B$23,2,FALSE)/4,0)</f>
        <v>0</v>
      </c>
      <c r="BD79" s="224">
        <f>versenyek!$EV$11*IFERROR(VLOOKUP(VLOOKUP($A79,versenyek!EU:EW,3,FALSE),szabalyok!$A$16:$B$23,2,FALSE)/4,0)</f>
        <v>0</v>
      </c>
      <c r="BE79" s="223">
        <f>IFERROR(IF(RIGHT(VLOOKUP($A79,csapatok!$A:$NN,BE$320,FALSE),5)="Csere",VLOOKUP(LEFT(VLOOKUP($A79,csapatok!$A:$NN,BE$320,FALSE),LEN(VLOOKUP($A79,csapatok!$A:$NN,BE$320,FALSE))-6),'csapat-ranglista'!$A:$FP,BE$321,FALSE)/8,VLOOKUP(VLOOKUP($A79,csapatok!$A:$NN,BE$320,FALSE),'csapat-ranglista'!$A:$FP,BE$321,FALSE)/4),0)</f>
        <v>0</v>
      </c>
      <c r="BF79" s="223">
        <f>IFERROR(IF(RIGHT(VLOOKUP($A79,csapatok!$A:$NN,BF$320,FALSE),5)="Csere",VLOOKUP(LEFT(VLOOKUP($A79,csapatok!$A:$NN,BF$320,FALSE),LEN(VLOOKUP($A79,csapatok!$A:$NN,BF$320,FALSE))-6),'csapat-ranglista'!$A:$FP,BF$321,FALSE)/8,VLOOKUP(VLOOKUP($A79,csapatok!$A:$NN,BF$320,FALSE),'csapat-ranglista'!$A:$FP,BF$321,FALSE)/4),0)</f>
        <v>0</v>
      </c>
      <c r="BG79" s="223">
        <f>IFERROR(IF(RIGHT(VLOOKUP($A79,csapatok!$A:$NN,BG$320,FALSE),5)="Csere",VLOOKUP(LEFT(VLOOKUP($A79,csapatok!$A:$NN,BG$320,FALSE),LEN(VLOOKUP($A79,csapatok!$A:$NN,BG$320,FALSE))-6),'csapat-ranglista'!$A:$FP,BG$321,FALSE)/8,VLOOKUP(VLOOKUP($A79,csapatok!$A:$NN,BG$320,FALSE),'csapat-ranglista'!$A:$FP,BG$321,FALSE)/4),0)</f>
        <v>0</v>
      </c>
      <c r="BH79" s="223">
        <f>IFERROR(IF(RIGHT(VLOOKUP($A79,csapatok!$A:$NN,BH$320,FALSE),5)="Csere",VLOOKUP(LEFT(VLOOKUP($A79,csapatok!$A:$NN,BH$320,FALSE),LEN(VLOOKUP($A79,csapatok!$A:$NN,BH$320,FALSE))-6),'csapat-ranglista'!$A:$FP,BH$321,FALSE)/8,VLOOKUP(VLOOKUP($A79,csapatok!$A:$NN,BH$320,FALSE),'csapat-ranglista'!$A:$FP,BH$321,FALSE)/4),0)</f>
        <v>0</v>
      </c>
      <c r="BI79" s="223">
        <f>IFERROR(IF(RIGHT(VLOOKUP($A79,csapatok!$A:$NN,BI$320,FALSE),5)="Csere",VLOOKUP(LEFT(VLOOKUP($A79,csapatok!$A:$NN,BI$320,FALSE),LEN(VLOOKUP($A79,csapatok!$A:$NN,BI$320,FALSE))-6),'csapat-ranglista'!$A:$FP,BI$321,FALSE)/8,VLOOKUP(VLOOKUP($A79,csapatok!$A:$NN,BI$320,FALSE),'csapat-ranglista'!$A:$FP,BI$321,FALSE)/4),0)</f>
        <v>0</v>
      </c>
      <c r="BJ79" s="223">
        <f>IFERROR(IF(RIGHT(VLOOKUP($A79,csapatok!$A:$NN,BJ$320,FALSE),5)="Csere",VLOOKUP(LEFT(VLOOKUP($A79,csapatok!$A:$NN,BJ$320,FALSE),LEN(VLOOKUP($A79,csapatok!$A:$NN,BJ$320,FALSE))-6),'csapat-ranglista'!$A:$FP,BJ$321,FALSE)/8,VLOOKUP(VLOOKUP($A79,csapatok!$A:$NN,BJ$320,FALSE),'csapat-ranglista'!$A:$FP,BJ$321,FALSE)/4),0)</f>
        <v>0</v>
      </c>
      <c r="BK79" s="223">
        <f>IFERROR(IF(RIGHT(VLOOKUP($A79,csapatok!$A:$NN,BK$320,FALSE),5)="Csere",VLOOKUP(LEFT(VLOOKUP($A79,csapatok!$A:$NN,BK$320,FALSE),LEN(VLOOKUP($A79,csapatok!$A:$NN,BK$320,FALSE))-6),'csapat-ranglista'!$A:$FP,BK$321,FALSE)/8,VLOOKUP(VLOOKUP($A79,csapatok!$A:$NN,BK$320,FALSE),'csapat-ranglista'!$A:$FP,BK$321,FALSE)/4),0)</f>
        <v>0</v>
      </c>
      <c r="BL79" s="223">
        <f>IFERROR(IF(RIGHT(VLOOKUP($A79,csapatok!$A:$NN,BL$320,FALSE),5)="Csere",VLOOKUP(LEFT(VLOOKUP($A79,csapatok!$A:$NN,BL$320,FALSE),LEN(VLOOKUP($A79,csapatok!$A:$NN,BL$320,FALSE))-6),'csapat-ranglista'!$A:$FP,BL$321,FALSE)/8,VLOOKUP(VLOOKUP($A79,csapatok!$A:$NN,BL$320,FALSE),'csapat-ranglista'!$A:$FP,BL$321,FALSE)/4),0)</f>
        <v>0</v>
      </c>
      <c r="BM79" s="223">
        <f>IFERROR(IF(RIGHT(VLOOKUP($A79,csapatok!$A:$NN,BM$320,FALSE),5)="Csere",VLOOKUP(LEFT(VLOOKUP($A79,csapatok!$A:$NN,BM$320,FALSE),LEN(VLOOKUP($A79,csapatok!$A:$NN,BM$320,FALSE))-6),'csapat-ranglista'!$A:$FP,BM$321,FALSE)/8,VLOOKUP(VLOOKUP($A79,csapatok!$A:$NN,BM$320,FALSE),'csapat-ranglista'!$A:$FP,BM$321,FALSE)/4),0)</f>
        <v>0</v>
      </c>
      <c r="BN79" s="223">
        <f>IFERROR(IF(RIGHT(VLOOKUP($A79,csapatok!$A:$NN,BN$320,FALSE),5)="Csere",VLOOKUP(LEFT(VLOOKUP($A79,csapatok!$A:$NN,BN$320,FALSE),LEN(VLOOKUP($A79,csapatok!$A:$NN,BN$320,FALSE))-6),'csapat-ranglista'!$A:$FP,BN$321,FALSE)/8,VLOOKUP(VLOOKUP($A79,csapatok!$A:$NN,BN$320,FALSE),'csapat-ranglista'!$A:$FP,BN$321,FALSE)/4),0)</f>
        <v>0</v>
      </c>
      <c r="BO79" s="223">
        <f>IFERROR(IF(RIGHT(VLOOKUP($A79,csapatok!$A:$NN,BO$320,FALSE),5)="Csere",VLOOKUP(LEFT(VLOOKUP($A79,csapatok!$A:$NN,BO$320,FALSE),LEN(VLOOKUP($A79,csapatok!$A:$NN,BO$320,FALSE))-6),'csapat-ranglista'!$A:$FP,BO$321,FALSE)/8,VLOOKUP(VLOOKUP($A79,csapatok!$A:$NN,BO$320,FALSE),'csapat-ranglista'!$A:$FP,BO$321,FALSE)/4),0)</f>
        <v>0</v>
      </c>
      <c r="BP79" s="223">
        <f>IFERROR(IF(RIGHT(VLOOKUP($A79,csapatok!$A:$NN,BP$320,FALSE),5)="Csere",VLOOKUP(LEFT(VLOOKUP($A79,csapatok!$A:$NN,BP$320,FALSE),LEN(VLOOKUP($A79,csapatok!$A:$NN,BP$320,FALSE))-6),'csapat-ranglista'!$A:$FP,BP$321,FALSE)/8,VLOOKUP(VLOOKUP($A79,csapatok!$A:$NN,BP$320,FALSE),'csapat-ranglista'!$A:$FP,BP$321,FALSE)/4),0)</f>
        <v>0</v>
      </c>
      <c r="BQ79" s="223">
        <f>IFERROR(IF(RIGHT(VLOOKUP($A79,csapatok!$A:$NN,BQ$320,FALSE),5)="Csere",VLOOKUP(LEFT(VLOOKUP($A79,csapatok!$A:$NN,BQ$320,FALSE),LEN(VLOOKUP($A79,csapatok!$A:$NN,BQ$320,FALSE))-6),'csapat-ranglista'!$A:$FP,BQ$321,FALSE)/8,VLOOKUP(VLOOKUP($A79,csapatok!$A:$NN,BQ$320,FALSE),'csapat-ranglista'!$A:$FP,BQ$321,FALSE)/4),0)</f>
        <v>0</v>
      </c>
      <c r="BR79" s="223">
        <f>IFERROR(IF(RIGHT(VLOOKUP($A79,csapatok!$A:$NN,BR$320,FALSE),5)="Csere",VLOOKUP(LEFT(VLOOKUP($A79,csapatok!$A:$NN,BR$320,FALSE),LEN(VLOOKUP($A79,csapatok!$A:$NN,BR$320,FALSE))-6),'csapat-ranglista'!$A:$FP,BR$321,FALSE)/8,VLOOKUP(VLOOKUP($A79,csapatok!$A:$NN,BR$320,FALSE),'csapat-ranglista'!$A:$FP,BR$321,FALSE)/4),0)</f>
        <v>0</v>
      </c>
      <c r="BS79" s="223">
        <f>IFERROR(IF(RIGHT(VLOOKUP($A79,csapatok!$A:$NN,BS$320,FALSE),5)="Csere",VLOOKUP(LEFT(VLOOKUP($A79,csapatok!$A:$NN,BS$320,FALSE),LEN(VLOOKUP($A79,csapatok!$A:$NN,BS$320,FALSE))-6),'csapat-ranglista'!$A:$FP,BS$321,FALSE)/8,VLOOKUP(VLOOKUP($A79,csapatok!$A:$NN,BS$320,FALSE),'csapat-ranglista'!$A:$FP,BS$321,FALSE)/4),0)</f>
        <v>0</v>
      </c>
      <c r="BT79" s="223">
        <f>IFERROR(IF(RIGHT(VLOOKUP($A79,csapatok!$A:$NN,BT$320,FALSE),5)="Csere",VLOOKUP(LEFT(VLOOKUP($A79,csapatok!$A:$NN,BT$320,FALSE),LEN(VLOOKUP($A79,csapatok!$A:$NN,BT$320,FALSE))-6),'csapat-ranglista'!$A:$FP,BT$321,FALSE)/8,VLOOKUP(VLOOKUP($A79,csapatok!$A:$NN,BT$320,FALSE),'csapat-ranglista'!$A:$FP,BT$321,FALSE)/4),0)</f>
        <v>0</v>
      </c>
      <c r="BU79" s="223">
        <f>IFERROR(IF(RIGHT(VLOOKUP($A79,csapatok!$A:$NN,BU$320,FALSE),5)="Csere",VLOOKUP(LEFT(VLOOKUP($A79,csapatok!$A:$NN,BU$320,FALSE),LEN(VLOOKUP($A79,csapatok!$A:$NN,BU$320,FALSE))-6),'csapat-ranglista'!$A:$FP,BU$321,FALSE)/8,VLOOKUP(VLOOKUP($A79,csapatok!$A:$NN,BU$320,FALSE),'csapat-ranglista'!$A:$FP,BU$321,FALSE)/4),0)</f>
        <v>0</v>
      </c>
      <c r="BV79" s="223">
        <f>IFERROR(IF(RIGHT(VLOOKUP($A79,csapatok!$A:$NN,BV$320,FALSE),5)="Csere",VLOOKUP(LEFT(VLOOKUP($A79,csapatok!$A:$NN,BV$320,FALSE),LEN(VLOOKUP($A79,csapatok!$A:$NN,BV$320,FALSE))-6),'csapat-ranglista'!$A:$FP,BV$321,FALSE)/8,VLOOKUP(VLOOKUP($A79,csapatok!$A:$NN,BV$320,FALSE),'csapat-ranglista'!$A:$FP,BV$321,FALSE)/4),0)</f>
        <v>0</v>
      </c>
      <c r="BW79" s="223">
        <f>IFERROR(IF(RIGHT(VLOOKUP($A79,csapatok!$A:$NN,BW$320,FALSE),5)="Csere",VLOOKUP(LEFT(VLOOKUP($A79,csapatok!$A:$NN,BW$320,FALSE),LEN(VLOOKUP($A79,csapatok!$A:$NN,BW$320,FALSE))-6),'csapat-ranglista'!$A:$FP,BW$321,FALSE)/8,VLOOKUP(VLOOKUP($A79,csapatok!$A:$NN,BW$320,FALSE),'csapat-ranglista'!$A:$FP,BW$321,FALSE)/4),0)</f>
        <v>0</v>
      </c>
      <c r="BX79" s="223">
        <f>IFERROR(IF(RIGHT(VLOOKUP($A79,csapatok!$A:$NN,BX$320,FALSE),5)="Csere",VLOOKUP(LEFT(VLOOKUP($A79,csapatok!$A:$NN,BX$320,FALSE),LEN(VLOOKUP($A79,csapatok!$A:$NN,BX$320,FALSE))-6),'csapat-ranglista'!$A:$FP,BX$321,FALSE)/8,VLOOKUP(VLOOKUP($A79,csapatok!$A:$NN,BX$320,FALSE),'csapat-ranglista'!$A:$FP,BX$321,FALSE)/4),0)</f>
        <v>0</v>
      </c>
      <c r="BY79" s="223">
        <f>IFERROR(IF(RIGHT(VLOOKUP($A79,csapatok!$A:$NN,BY$320,FALSE),5)="Csere",VLOOKUP(LEFT(VLOOKUP($A79,csapatok!$A:$NN,BY$320,FALSE),LEN(VLOOKUP($A79,csapatok!$A:$NN,BY$320,FALSE))-6),'csapat-ranglista'!$A:$FP,BY$321,FALSE)/8,VLOOKUP(VLOOKUP($A79,csapatok!$A:$NN,BY$320,FALSE),'csapat-ranglista'!$A:$FP,BY$321,FALSE)/4),0)</f>
        <v>0</v>
      </c>
      <c r="BZ79" s="223">
        <f>IFERROR(IF(RIGHT(VLOOKUP($A79,csapatok!$A:$NN,BZ$320,FALSE),5)="Csere",VLOOKUP(LEFT(VLOOKUP($A79,csapatok!$A:$NN,BZ$320,FALSE),LEN(VLOOKUP($A79,csapatok!$A:$NN,BZ$320,FALSE))-6),'csapat-ranglista'!$A:$FP,BZ$321,FALSE)/8,VLOOKUP(VLOOKUP($A79,csapatok!$A:$NN,BZ$320,FALSE),'csapat-ranglista'!$A:$FP,BZ$321,FALSE)/4),0)</f>
        <v>0</v>
      </c>
      <c r="CA79" s="223">
        <f>IFERROR(IF(RIGHT(VLOOKUP($A79,csapatok!$A:$NN,CA$320,FALSE),5)="Csere",VLOOKUP(LEFT(VLOOKUP($A79,csapatok!$A:$NN,CA$320,FALSE),LEN(VLOOKUP($A79,csapatok!$A:$NN,CA$320,FALSE))-6),'csapat-ranglista'!$A:$FP,CA$321,FALSE)/8,VLOOKUP(VLOOKUP($A79,csapatok!$A:$NN,CA$320,FALSE),'csapat-ranglista'!$A:$FP,CA$321,FALSE)/4),0)</f>
        <v>8.4880634899965965</v>
      </c>
      <c r="CB79" s="223">
        <f>IFERROR(IF(RIGHT(VLOOKUP($A79,csapatok!$A:$NN,CB$320,FALSE),5)="Csere",VLOOKUP(LEFT(VLOOKUP($A79,csapatok!$A:$NN,CB$320,FALSE),LEN(VLOOKUP($A79,csapatok!$A:$NN,CB$320,FALSE))-6),'csapat-ranglista'!$A:$FP,CB$321,FALSE)/8,VLOOKUP(VLOOKUP($A79,csapatok!$A:$NN,CB$320,FALSE),'csapat-ranglista'!$A:$FP,CB$321,FALSE)/4),0)</f>
        <v>0</v>
      </c>
      <c r="CC79" s="223">
        <f>IFERROR(IF(RIGHT(VLOOKUP($A79,csapatok!$A:$NN,CC$320,FALSE),5)="Csere",VLOOKUP(LEFT(VLOOKUP($A79,csapatok!$A:$NN,CC$320,FALSE),LEN(VLOOKUP($A79,csapatok!$A:$NN,CC$320,FALSE))-6),'csapat-ranglista'!$A:$FP,CC$321,FALSE)/8,VLOOKUP(VLOOKUP($A79,csapatok!$A:$NN,CC$320,FALSE),'csapat-ranglista'!$A:$FP,CC$321,FALSE)/4),0)</f>
        <v>0</v>
      </c>
      <c r="CD79" s="223">
        <f>IFERROR(IF(RIGHT(VLOOKUP($A79,csapatok!$A:$NN,CD$320,FALSE),5)="Csere",VLOOKUP(LEFT(VLOOKUP($A79,csapatok!$A:$NN,CD$320,FALSE),LEN(VLOOKUP($A79,csapatok!$A:$NN,CD$320,FALSE))-6),'csapat-ranglista'!$A:$FP,CD$321,FALSE)/8,VLOOKUP(VLOOKUP($A79,csapatok!$A:$NN,CD$320,FALSE),'csapat-ranglista'!$A:$FP,CD$321,FALSE)/4),0)</f>
        <v>0</v>
      </c>
      <c r="CE79" s="223">
        <f>IFERROR(IF(RIGHT(VLOOKUP($A79,csapatok!$A:$NN,CE$320,FALSE),5)="Csere",VLOOKUP(LEFT(VLOOKUP($A79,csapatok!$A:$NN,CE$320,FALSE),LEN(VLOOKUP($A79,csapatok!$A:$NN,CE$320,FALSE))-6),'csapat-ranglista'!$A:$FP,CE$321,FALSE)/8,VLOOKUP(VLOOKUP($A79,csapatok!$A:$NN,CE$320,FALSE),'csapat-ranglista'!$A:$FP,CE$321,FALSE)/4),0)</f>
        <v>7.9419063653929083</v>
      </c>
      <c r="CF79" s="223">
        <f>IFERROR(IF(RIGHT(VLOOKUP($A79,csapatok!$A:$NN,CF$320,FALSE),5)="Csere",VLOOKUP(LEFT(VLOOKUP($A79,csapatok!$A:$NN,CF$320,FALSE),LEN(VLOOKUP($A79,csapatok!$A:$NN,CF$320,FALSE))-6),'csapat-ranglista'!$A:$FP,CF$321,FALSE)/8,VLOOKUP(VLOOKUP($A79,csapatok!$A:$NN,CF$320,FALSE),'csapat-ranglista'!$A:$FP,CF$321,FALSE)/4),0)</f>
        <v>0</v>
      </c>
      <c r="CG79" s="223">
        <f>IFERROR(IF(RIGHT(VLOOKUP($A79,csapatok!$A:$NN,CG$320,FALSE),5)="Csere",VLOOKUP(LEFT(VLOOKUP($A79,csapatok!$A:$NN,CG$320,FALSE),LEN(VLOOKUP($A79,csapatok!$A:$NN,CG$320,FALSE))-6),'csapat-ranglista'!$A:$FP,CG$321,FALSE)/8,VLOOKUP(VLOOKUP($A79,csapatok!$A:$NN,CG$320,FALSE),'csapat-ranglista'!$A:$FP,CG$321,FALSE)/4),0)</f>
        <v>0</v>
      </c>
      <c r="CH79" s="223">
        <f>IFERROR(IF(RIGHT(VLOOKUP($A79,csapatok!$A:$NN,CH$320,FALSE),5)="Csere",VLOOKUP(LEFT(VLOOKUP($A79,csapatok!$A:$NN,CH$320,FALSE),LEN(VLOOKUP($A79,csapatok!$A:$NN,CH$320,FALSE))-6),'csapat-ranglista'!$A:$FP,CH$321,FALSE)/8,VLOOKUP(VLOOKUP($A79,csapatok!$A:$NN,CH$320,FALSE),'csapat-ranglista'!$A:$FP,CH$321,FALSE)/4),0)</f>
        <v>0</v>
      </c>
      <c r="CI79" s="223">
        <f>IFERROR(IF(RIGHT(VLOOKUP($A79,csapatok!$A:$NN,CI$320,FALSE),5)="Csere",VLOOKUP(LEFT(VLOOKUP($A79,csapatok!$A:$NN,CI$320,FALSE),LEN(VLOOKUP($A79,csapatok!$A:$NN,CI$320,FALSE))-6),'csapat-ranglista'!$A:$FP,CI$321,FALSE)/8,VLOOKUP(VLOOKUP($A79,csapatok!$A:$NN,CI$320,FALSE),'csapat-ranglista'!$A:$FP,CI$321,FALSE)/4),0)</f>
        <v>0</v>
      </c>
      <c r="CJ79" s="224">
        <f>versenyek!$IQ$11*IFERROR(VLOOKUP(VLOOKUP($A79,versenyek!IP:IR,3,FALSE),szabalyok!$A$16:$B$23,2,FALSE)/4,0)</f>
        <v>0</v>
      </c>
      <c r="CK79" s="224">
        <f>versenyek!$IT$11*IFERROR(VLOOKUP(VLOOKUP($A79,versenyek!IS:IU,3,FALSE),szabalyok!$A$16:$B$23,2,FALSE)/4,0)</f>
        <v>0</v>
      </c>
      <c r="CL79" s="223">
        <f>IFERROR(IF(RIGHT(VLOOKUP($A79,csapatok!$A:$NN,CL$320,FALSE),5)="Csere",VLOOKUP(LEFT(VLOOKUP($A79,csapatok!$A:$NN,CL$320,FALSE),LEN(VLOOKUP($A79,csapatok!$A:$NN,CL$320,FALSE))-6),'csapat-ranglista'!$A:$FP,CL$321,FALSE)/8,VLOOKUP(VLOOKUP($A79,csapatok!$A:$NN,CL$320,FALSE),'csapat-ranglista'!$A:$FP,CL$321,FALSE)/4),0)</f>
        <v>0</v>
      </c>
      <c r="CM79" s="223">
        <f>IFERROR(IF(RIGHT(VLOOKUP($A79,csapatok!$A:$NN,CM$320,FALSE),5)="Csere",VLOOKUP(LEFT(VLOOKUP($A79,csapatok!$A:$NN,CM$320,FALSE),LEN(VLOOKUP($A79,csapatok!$A:$NN,CM$320,FALSE))-6),'csapat-ranglista'!$A:$FP,CM$321,FALSE)/8,VLOOKUP(VLOOKUP($A79,csapatok!$A:$NN,CM$320,FALSE),'csapat-ranglista'!$A:$FP,CM$321,FALSE)/4),0)</f>
        <v>0</v>
      </c>
      <c r="CN79" s="223">
        <f>IFERROR(IF(RIGHT(VLOOKUP($A79,csapatok!$A:$NN,CN$320,FALSE),5)="Csere",VLOOKUP(LEFT(VLOOKUP($A79,csapatok!$A:$NN,CN$320,FALSE),LEN(VLOOKUP($A79,csapatok!$A:$NN,CN$320,FALSE))-6),'csapat-ranglista'!$A:$FP,CN$321,FALSE)/8,VLOOKUP(VLOOKUP($A79,csapatok!$A:$NN,CN$320,FALSE),'csapat-ranglista'!$A:$FP,CN$321,FALSE)/4),0)</f>
        <v>1.0408359702886685</v>
      </c>
      <c r="CO79" s="223">
        <f>IFERROR(IF(RIGHT(VLOOKUP($A79,csapatok!$A:$NN,CO$320,FALSE),5)="Csere",VLOOKUP(LEFT(VLOOKUP($A79,csapatok!$A:$NN,CO$320,FALSE),LEN(VLOOKUP($A79,csapatok!$A:$NN,CO$320,FALSE))-6),'csapat-ranglista'!$A:$FP,CO$321,FALSE)/8,VLOOKUP(VLOOKUP($A79,csapatok!$A:$NN,CO$320,FALSE),'csapat-ranglista'!$A:$FP,CO$321,FALSE)/4),0)</f>
        <v>0</v>
      </c>
      <c r="CP79" s="223">
        <f>IFERROR(IF(RIGHT(VLOOKUP($A79,csapatok!$A:$NN,CP$320,FALSE),5)="Csere",VLOOKUP(LEFT(VLOOKUP($A79,csapatok!$A:$NN,CP$320,FALSE),LEN(VLOOKUP($A79,csapatok!$A:$NN,CP$320,FALSE))-6),'csapat-ranglista'!$A:$FP,CP$321,FALSE)/8,VLOOKUP(VLOOKUP($A79,csapatok!$A:$NN,CP$320,FALSE),'csapat-ranglista'!$A:$FP,CP$321,FALSE)/4),0)</f>
        <v>0</v>
      </c>
      <c r="CQ79" s="223">
        <f>IFERROR(IF(RIGHT(VLOOKUP($A79,csapatok!$A:$NN,CQ$320,FALSE),5)="Csere",VLOOKUP(LEFT(VLOOKUP($A79,csapatok!$A:$NN,CQ$320,FALSE),LEN(VLOOKUP($A79,csapatok!$A:$NN,CQ$320,FALSE))-6),'csapat-ranglista'!$A:$FP,CQ$321,FALSE)/8,VLOOKUP(VLOOKUP($A79,csapatok!$A:$NN,CQ$320,FALSE),'csapat-ranglista'!$A:$FP,CQ$321,FALSE)/4),0)</f>
        <v>0</v>
      </c>
      <c r="CR79" s="223">
        <f>IFERROR(IF(RIGHT(VLOOKUP($A79,csapatok!$A:$NN,CR$320,FALSE),5)="Csere",VLOOKUP(LEFT(VLOOKUP($A79,csapatok!$A:$NN,CR$320,FALSE),LEN(VLOOKUP($A79,csapatok!$A:$NN,CR$320,FALSE))-6),'csapat-ranglista'!$A:$FP,CR$321,FALSE)/8,VLOOKUP(VLOOKUP($A79,csapatok!$A:$NN,CR$320,FALSE),'csapat-ranglista'!$A:$FP,CR$321,FALSE)/4),0)</f>
        <v>0</v>
      </c>
      <c r="CS79" s="223">
        <f>IFERROR(IF(RIGHT(VLOOKUP($A79,csapatok!$A:$NN,CS$320,FALSE),5)="Csere",VLOOKUP(LEFT(VLOOKUP($A79,csapatok!$A:$NN,CS$320,FALSE),LEN(VLOOKUP($A79,csapatok!$A:$NN,CS$320,FALSE))-6),'csapat-ranglista'!$A:$FP,CS$321,FALSE)/8,VLOOKUP(VLOOKUP($A79,csapatok!$A:$NN,CS$320,FALSE),'csapat-ranglista'!$A:$FP,CS$321,FALSE)/4),0)</f>
        <v>0</v>
      </c>
      <c r="CT79" s="223">
        <f>IFERROR(IF(RIGHT(VLOOKUP($A79,csapatok!$A:$NN,CT$320,FALSE),5)="Csere",VLOOKUP(LEFT(VLOOKUP($A79,csapatok!$A:$NN,CT$320,FALSE),LEN(VLOOKUP($A79,csapatok!$A:$NN,CT$320,FALSE))-6),'csapat-ranglista'!$A:$FP,CT$321,FALSE)/8,VLOOKUP(VLOOKUP($A79,csapatok!$A:$NN,CT$320,FALSE),'csapat-ranglista'!$A:$FP,CT$321,FALSE)/4),0)</f>
        <v>0</v>
      </c>
      <c r="CU79" s="223">
        <f>IFERROR(IF(RIGHT(VLOOKUP($A79,csapatok!$A:$NN,CU$320,FALSE),5)="Csere",VLOOKUP(LEFT(VLOOKUP($A79,csapatok!$A:$NN,CU$320,FALSE),LEN(VLOOKUP($A79,csapatok!$A:$NN,CU$320,FALSE))-6),'csapat-ranglista'!$A:$FP,CU$321,FALSE)/8,VLOOKUP(VLOOKUP($A79,csapatok!$A:$NN,CU$320,FALSE),'csapat-ranglista'!$A:$FP,CU$321,FALSE)/4),0)</f>
        <v>0</v>
      </c>
      <c r="CV79" s="223">
        <f>IFERROR(IF(RIGHT(VLOOKUP($A79,csapatok!$A:$NN,CV$320,FALSE),5)="Csere",VLOOKUP(LEFT(VLOOKUP($A79,csapatok!$A:$NN,CV$320,FALSE),LEN(VLOOKUP($A79,csapatok!$A:$NN,CV$320,FALSE))-6),'csapat-ranglista'!$A:$FP,CV$321,FALSE)/8,VLOOKUP(VLOOKUP($A79,csapatok!$A:$NN,CV$320,FALSE),'csapat-ranglista'!$A:$FP,CV$321,FALSE)/4),0)</f>
        <v>0</v>
      </c>
      <c r="CW79" s="223">
        <f>IFERROR(IF(RIGHT(VLOOKUP($A79,csapatok!$A:$NN,CW$320,FALSE),5)="Csere",VLOOKUP(LEFT(VLOOKUP($A79,csapatok!$A:$NN,CW$320,FALSE),LEN(VLOOKUP($A79,csapatok!$A:$NN,CW$320,FALSE))-6),'csapat-ranglista'!$A:$FP,CW$321,FALSE)/8,VLOOKUP(VLOOKUP($A79,csapatok!$A:$NN,CW$320,FALSE),'csapat-ranglista'!$A:$FP,CW$321,FALSE)/4),0)</f>
        <v>0</v>
      </c>
      <c r="CX79" s="223">
        <f>IFERROR(IF(RIGHT(VLOOKUP($A79,csapatok!$A:$NN,CX$320,FALSE),5)="Csere",VLOOKUP(LEFT(VLOOKUP($A79,csapatok!$A:$NN,CX$320,FALSE),LEN(VLOOKUP($A79,csapatok!$A:$NN,CX$320,FALSE))-6),'csapat-ranglista'!$A:$FP,CX$321,FALSE)/8,VLOOKUP(VLOOKUP($A79,csapatok!$A:$NN,CX$320,FALSE),'csapat-ranglista'!$A:$FP,CX$321,FALSE)/4),0)</f>
        <v>0</v>
      </c>
      <c r="CY79" s="223">
        <f>IFERROR(IF(RIGHT(VLOOKUP($A79,csapatok!$A:$NN,CY$320,FALSE),5)="Csere",VLOOKUP(LEFT(VLOOKUP($A79,csapatok!$A:$NN,CY$320,FALSE),LEN(VLOOKUP($A79,csapatok!$A:$NN,CY$320,FALSE))-6),'csapat-ranglista'!$A:$FP,CY$321,FALSE)/8,VLOOKUP(VLOOKUP($A79,csapatok!$A:$NN,CY$320,FALSE),'csapat-ranglista'!$A:$FP,CY$321,FALSE)/4),0)</f>
        <v>0</v>
      </c>
      <c r="CZ79" s="223">
        <f>IFERROR(IF(RIGHT(VLOOKUP($A79,csapatok!$A:$NN,CZ$320,FALSE),5)="Csere",VLOOKUP(LEFT(VLOOKUP($A79,csapatok!$A:$NN,CZ$320,FALSE),LEN(VLOOKUP($A79,csapatok!$A:$NN,CZ$320,FALSE))-6),'csapat-ranglista'!$A:$FP,CZ$321,FALSE)/8,VLOOKUP(VLOOKUP($A79,csapatok!$A:$NN,CZ$320,FALSE),'csapat-ranglista'!$A:$FP,CZ$321,FALSE)/4),0)</f>
        <v>0</v>
      </c>
      <c r="DA79" s="223">
        <f>IFERROR(IF(RIGHT(VLOOKUP($A79,csapatok!$A:$NN,DA$320,FALSE),5)="Csere",VLOOKUP(LEFT(VLOOKUP($A79,csapatok!$A:$NN,DA$320,FALSE),LEN(VLOOKUP($A79,csapatok!$A:$NN,DA$320,FALSE))-6),'csapat-ranglista'!$A:$FP,DA$321,FALSE)/8,VLOOKUP(VLOOKUP($A79,csapatok!$A:$NN,DA$320,FALSE),'csapat-ranglista'!$A:$FP,DA$321,FALSE)/4),0)</f>
        <v>0</v>
      </c>
      <c r="DB79" s="223">
        <f>IFERROR(IF(RIGHT(VLOOKUP($A79,csapatok!$A:$NN,DB$320,FALSE),5)="Csere",VLOOKUP(LEFT(VLOOKUP($A79,csapatok!$A:$NN,DB$320,FALSE),LEN(VLOOKUP($A79,csapatok!$A:$NN,DB$320,FALSE))-6),'csapat-ranglista'!$A:$FP,DB$321,FALSE)/8,VLOOKUP(VLOOKUP($A79,csapatok!$A:$NN,DB$320,FALSE),'csapat-ranglista'!$A:$FP,DB$321,FALSE)/4),0)</f>
        <v>0</v>
      </c>
      <c r="DC79" s="223">
        <f>IFERROR(IF(RIGHT(VLOOKUP($A79,csapatok!$A:$NN,DC$320,FALSE),5)="Csere",VLOOKUP(LEFT(VLOOKUP($A79,csapatok!$A:$NN,DC$320,FALSE),LEN(VLOOKUP($A79,csapatok!$A:$NN,DC$320,FALSE))-6),'csapat-ranglista'!$A:$FP,DC$321,FALSE)/8,VLOOKUP(VLOOKUP($A79,csapatok!$A:$NN,DC$320,FALSE),'csapat-ranglista'!$A:$FP,DC$321,FALSE)/4),0)</f>
        <v>0</v>
      </c>
      <c r="DD79" s="223">
        <f>IFERROR(IF(RIGHT(VLOOKUP($A79,csapatok!$A:$NN,DD$320,FALSE),5)="Csere",VLOOKUP(LEFT(VLOOKUP($A79,csapatok!$A:$NN,DD$320,FALSE),LEN(VLOOKUP($A79,csapatok!$A:$NN,DD$320,FALSE))-6),'csapat-ranglista'!$A:$FP,DD$321,FALSE)/8,VLOOKUP(VLOOKUP($A79,csapatok!$A:$NN,DD$320,FALSE),'csapat-ranglista'!$A:$FP,DD$321,FALSE)/4),0)</f>
        <v>0</v>
      </c>
      <c r="DE79" s="223">
        <f>IFERROR(IF(RIGHT(VLOOKUP($A79,csapatok!$A:$NN,DE$320,FALSE),5)="Csere",VLOOKUP(LEFT(VLOOKUP($A79,csapatok!$A:$NN,DE$320,FALSE),LEN(VLOOKUP($A79,csapatok!$A:$NN,DE$320,FALSE))-6),'csapat-ranglista'!$A:$FP,DE$321,FALSE)/8,VLOOKUP(VLOOKUP($A79,csapatok!$A:$NN,DE$320,FALSE),'csapat-ranglista'!$A:$FP,DE$321,FALSE)/4),0)</f>
        <v>0</v>
      </c>
      <c r="DF79" s="223">
        <f>IFERROR(IF(RIGHT(VLOOKUP($A79,csapatok!$A:$NN,DF$320,FALSE),5)="Csere",VLOOKUP(LEFT(VLOOKUP($A79,csapatok!$A:$NN,DF$320,FALSE),LEN(VLOOKUP($A79,csapatok!$A:$NN,DF$320,FALSE))-6),'csapat-ranglista'!$A:$FP,DF$321,FALSE)/8,VLOOKUP(VLOOKUP($A79,csapatok!$A:$NN,DF$320,FALSE),'csapat-ranglista'!$A:$FP,DF$321,FALSE)/4),0)</f>
        <v>0</v>
      </c>
      <c r="DG79" s="223">
        <f>IFERROR(IF(RIGHT(VLOOKUP($A79,csapatok!$A:$NN,DG$320,FALSE),5)="Csere",VLOOKUP(LEFT(VLOOKUP($A79,csapatok!$A:$NN,DG$320,FALSE),LEN(VLOOKUP($A79,csapatok!$A:$NN,DG$320,FALSE))-6),'csapat-ranglista'!$A:$FP,DG$321,FALSE)/8,VLOOKUP(VLOOKUP($A79,csapatok!$A:$NN,DG$320,FALSE),'csapat-ranglista'!$A:$FP,DG$321,FALSE)/4),0)</f>
        <v>0</v>
      </c>
      <c r="DH79" s="223">
        <f>IFERROR(IF(RIGHT(VLOOKUP($A79,csapatok!$A:$NN,DH$320,FALSE),5)="Csere",VLOOKUP(LEFT(VLOOKUP($A79,csapatok!$A:$NN,DH$320,FALSE),LEN(VLOOKUP($A79,csapatok!$A:$NN,DH$320,FALSE))-6),'csapat-ranglista'!$A:$FP,DH$321,FALSE)/8,VLOOKUP(VLOOKUP($A79,csapatok!$A:$NN,DH$320,FALSE),'csapat-ranglista'!$A:$FP,DH$321,FALSE)/4),0)</f>
        <v>15.741472769583538</v>
      </c>
      <c r="DI79" s="223">
        <f>IFERROR(IF(RIGHT(VLOOKUP($A79,csapatok!$A:$NN,DI$320,FALSE),5)="Csere",VLOOKUP(LEFT(VLOOKUP($A79,csapatok!$A:$NN,DI$320,FALSE),LEN(VLOOKUP($A79,csapatok!$A:$NN,DI$320,FALSE))-6),'csapat-ranglista'!$A:$FP,DI$321,FALSE)/8,VLOOKUP(VLOOKUP($A79,csapatok!$A:$NN,DI$320,FALSE),'csapat-ranglista'!$A:$FP,DI$321,FALSE)/4),0)</f>
        <v>0</v>
      </c>
      <c r="DJ79" s="223">
        <f>IFERROR(IF(RIGHT(VLOOKUP($A79,csapatok!$A:$NN,DJ$320,FALSE),5)="Csere",VLOOKUP(LEFT(VLOOKUP($A79,csapatok!$A:$NN,DJ$320,FALSE),LEN(VLOOKUP($A79,csapatok!$A:$NN,DJ$320,FALSE))-6),'csapat-ranglista'!$A:$FP,DJ$321,FALSE)/8,VLOOKUP(VLOOKUP($A79,csapatok!$A:$NN,DJ$320,FALSE),'csapat-ranglista'!$A:$FP,DJ$321,FALSE)/4),0)</f>
        <v>0</v>
      </c>
      <c r="DK79" s="223">
        <f>IFERROR(IF(RIGHT(VLOOKUP($A79,csapatok!$A:$NN,DK$320,FALSE),5)="Csere",VLOOKUP(LEFT(VLOOKUP($A79,csapatok!$A:$NN,DK$320,FALSE),LEN(VLOOKUP($A79,csapatok!$A:$NN,DK$320,FALSE))-6),'csapat-ranglista'!$A:$FP,DK$321,FALSE)/8,VLOOKUP(VLOOKUP($A79,csapatok!$A:$NN,DK$320,FALSE),'csapat-ranglista'!$A:$FP,DK$321,FALSE)/4),0)</f>
        <v>1.3809636415550517</v>
      </c>
      <c r="DL79" s="223">
        <f>IFERROR(IF(RIGHT(VLOOKUP($A79,csapatok!$A:$NN,DL$320,FALSE),5)="Csere",VLOOKUP(LEFT(VLOOKUP($A79,csapatok!$A:$NN,DL$320,FALSE),LEN(VLOOKUP($A79,csapatok!$A:$NN,DL$320,FALSE))-6),'csapat-ranglista'!$A:$FP,DL$321,FALSE)/8,VLOOKUP(VLOOKUP($A79,csapatok!$A:$NN,DL$320,FALSE),'csapat-ranglista'!$A:$FP,DL$321,FALSE)/4),0)</f>
        <v>0</v>
      </c>
      <c r="DM79" s="223">
        <f>IFERROR(IF(RIGHT(VLOOKUP($A79,csapatok!$A:$NN,DM$320,FALSE),5)="Csere",VLOOKUP(LEFT(VLOOKUP($A79,csapatok!$A:$NN,DM$320,FALSE),LEN(VLOOKUP($A79,csapatok!$A:$NN,DM$320,FALSE))-6),'csapat-ranglista'!$A:$FP,DM$321,FALSE)/8,VLOOKUP(VLOOKUP($A79,csapatok!$A:$NN,DM$320,FALSE),'csapat-ranglista'!$A:$FP,DM$321,FALSE)/4),0)</f>
        <v>0</v>
      </c>
      <c r="DN79" s="223">
        <f>IFERROR(IF(RIGHT(VLOOKUP($A79,csapatok!$A:$NN,DN$320,FALSE),5)="Csere",VLOOKUP(LEFT(VLOOKUP($A79,csapatok!$A:$NN,DN$320,FALSE),LEN(VLOOKUP($A79,csapatok!$A:$NN,DN$320,FALSE))-6),'csapat-ranglista'!$A:$FP,DN$321,FALSE)/8,VLOOKUP(VLOOKUP($A79,csapatok!$A:$NN,DN$320,FALSE),'csapat-ranglista'!$A:$FP,DN$321,FALSE)/4),0)</f>
        <v>0</v>
      </c>
      <c r="DO79" s="224">
        <f>versenyek!$MF$11*IFERROR(VLOOKUP(VLOOKUP($A79,versenyek!ME:MG,3,FALSE),szabalyok!$A$16:$B$23,2,FALSE)/4,0)</f>
        <v>0</v>
      </c>
      <c r="DP79" s="224">
        <f>versenyek!$MI$11*IFERROR(VLOOKUP(VLOOKUP($A79,versenyek!MH:MJ,3,FALSE),szabalyok!$A$16:$B$23,2,FALSE)/4,0)</f>
        <v>0</v>
      </c>
      <c r="DQ79" s="223">
        <f>IFERROR(IF(RIGHT(VLOOKUP($A79,csapatok!$A:$NN,DQ$320,FALSE),5)="Csere",VLOOKUP(LEFT(VLOOKUP($A79,csapatok!$A:$NN,DQ$320,FALSE),LEN(VLOOKUP($A79,csapatok!$A:$NN,DQ$320,FALSE))-6),'csapat-ranglista'!$A:$FP,DQ$321,FALSE)/8,VLOOKUP(VLOOKUP($A79,csapatok!$A:$NN,DQ$320,FALSE),'csapat-ranglista'!$A:$FP,DQ$321,FALSE)/4),0)</f>
        <v>0</v>
      </c>
      <c r="DR79" s="223">
        <f>IFERROR(IF(RIGHT(VLOOKUP($A79,csapatok!$A:$NN,DR$320,FALSE),5)="Csere",VLOOKUP(LEFT(VLOOKUP($A79,csapatok!$A:$NN,DR$320,FALSE),LEN(VLOOKUP($A79,csapatok!$A:$NN,DR$320,FALSE))-6),'csapat-ranglista'!$A:$FP,DR$321,FALSE)/8,VLOOKUP(VLOOKUP($A79,csapatok!$A:$NN,DR$320,FALSE),'csapat-ranglista'!$A:$FP,DR$321,FALSE)/4),0)</f>
        <v>0</v>
      </c>
      <c r="DS79" s="223">
        <f>IFERROR(IF(RIGHT(VLOOKUP($A79,csapatok!$A:$NN,DS$320,FALSE),5)="Csere",VLOOKUP(LEFT(VLOOKUP($A79,csapatok!$A:$NN,DS$320,FALSE),LEN(VLOOKUP($A79,csapatok!$A:$NN,DS$320,FALSE))-6),'csapat-ranglista'!$A:$FP,DS$321,FALSE)/8,VLOOKUP(VLOOKUP($A79,csapatok!$A:$NN,DS$320,FALSE),'csapat-ranglista'!$A:$FP,DS$321,FALSE)/4),0)</f>
        <v>0</v>
      </c>
      <c r="DT79" s="223">
        <f>IFERROR(IF(RIGHT(VLOOKUP($A79,csapatok!$A:$NN,DT$320,FALSE),5)="Csere",VLOOKUP(LEFT(VLOOKUP($A79,csapatok!$A:$NN,DT$320,FALSE),LEN(VLOOKUP($A79,csapatok!$A:$NN,DT$320,FALSE))-6),'csapat-ranglista'!$A:$FP,DT$321,FALSE)/8,VLOOKUP(VLOOKUP($A79,csapatok!$A:$NN,DT$320,FALSE),'csapat-ranglista'!$A:$FP,DT$321,FALSE)/4),0)</f>
        <v>0</v>
      </c>
      <c r="DU79" s="223">
        <f>IFERROR(IF(RIGHT(VLOOKUP($A79,csapatok!$A:$NN,DU$320,FALSE),5)="Csere",VLOOKUP(LEFT(VLOOKUP($A79,csapatok!$A:$NN,DU$320,FALSE),LEN(VLOOKUP($A79,csapatok!$A:$NN,DU$320,FALSE))-6),'csapat-ranglista'!$A:$FP,DU$321,FALSE)/8,VLOOKUP(VLOOKUP($A79,csapatok!$A:$NN,DU$320,FALSE),'csapat-ranglista'!$A:$FP,DU$321,FALSE)/4),0)</f>
        <v>0</v>
      </c>
      <c r="DV79" s="223">
        <f>IFERROR(IF(RIGHT(VLOOKUP($A79,csapatok!$A:$NN,DV$320,FALSE),5)="Csere",VLOOKUP(LEFT(VLOOKUP($A79,csapatok!$A:$NN,DV$320,FALSE),LEN(VLOOKUP($A79,csapatok!$A:$NN,DV$320,FALSE))-6),'csapat-ranglista'!$A:$FP,DV$321,FALSE)/8,VLOOKUP(VLOOKUP($A79,csapatok!$A:$NN,DV$320,FALSE),'csapat-ranglista'!$A:$FP,DV$321,FALSE)/4),0)</f>
        <v>0</v>
      </c>
      <c r="DW79" s="223">
        <f>IFERROR(IF(RIGHT(VLOOKUP($A79,csapatok!$A:$NN,DW$320,FALSE),5)="Csere",VLOOKUP(LEFT(VLOOKUP($A79,csapatok!$A:$NN,DW$320,FALSE),LEN(VLOOKUP($A79,csapatok!$A:$NN,DW$320,FALSE))-6),'csapat-ranglista'!$A:$FP,DW$321,FALSE)/8,VLOOKUP(VLOOKUP($A79,csapatok!$A:$NN,DW$320,FALSE),'csapat-ranglista'!$A:$FP,DW$321,FALSE)/4),0)</f>
        <v>2.1635201689535073</v>
      </c>
      <c r="DX79" s="223">
        <f>IFERROR(IF(RIGHT(VLOOKUP($A79,csapatok!$A:$NN,DX$320,FALSE),5)="Csere",VLOOKUP(LEFT(VLOOKUP($A79,csapatok!$A:$NN,DX$320,FALSE),LEN(VLOOKUP($A79,csapatok!$A:$NN,DX$320,FALSE))-6),'csapat-ranglista'!$A:$FP,DX$321,FALSE)/8,VLOOKUP(VLOOKUP($A79,csapatok!$A:$NN,DX$320,FALSE),'csapat-ranglista'!$A:$FP,DX$321,FALSE)/4),0)</f>
        <v>0</v>
      </c>
      <c r="DY79" s="223">
        <f>IFERROR(IF(RIGHT(VLOOKUP($A79,csapatok!$A:$NN,DY$320,FALSE),5)="Csere",VLOOKUP(LEFT(VLOOKUP($A79,csapatok!$A:$NN,DY$320,FALSE),LEN(VLOOKUP($A79,csapatok!$A:$NN,DY$320,FALSE))-6),'csapat-ranglista'!$A:$FP,DY$321,FALSE)/8,VLOOKUP(VLOOKUP($A79,csapatok!$A:$NN,DY$320,FALSE),'csapat-ranglista'!$A:$FP,DY$321,FALSE)/4),0)</f>
        <v>0</v>
      </c>
      <c r="DZ79" s="223">
        <f>IFERROR(IF(RIGHT(VLOOKUP($A79,csapatok!$A:$NN,DZ$320,FALSE),5)="Csere",VLOOKUP(LEFT(VLOOKUP($A79,csapatok!$A:$NN,DZ$320,FALSE),LEN(VLOOKUP($A79,csapatok!$A:$NN,DZ$320,FALSE))-6),'csapat-ranglista'!$A:$FP,DZ$321,FALSE)/8,VLOOKUP(VLOOKUP($A79,csapatok!$A:$NN,DZ$320,FALSE),'csapat-ranglista'!$A:$FP,DZ$321,FALSE)/4),0)</f>
        <v>0</v>
      </c>
      <c r="EA79" s="223">
        <f>IFERROR(IF(RIGHT(VLOOKUP($A79,csapatok!$A:$NN,EA$320,FALSE),5)="Csere",VLOOKUP(LEFT(VLOOKUP($A79,csapatok!$A:$NN,EA$320,FALSE),LEN(VLOOKUP($A79,csapatok!$A:$NN,EA$320,FALSE))-6),'csapat-ranglista'!$A:$FP,EA$321,FALSE)/8,VLOOKUP(VLOOKUP($A79,csapatok!$A:$NN,EA$320,FALSE),'csapat-ranglista'!$A:$FP,EA$321,FALSE)/4),0)</f>
        <v>0</v>
      </c>
      <c r="EB79" s="223">
        <f>IFERROR(IF(RIGHT(VLOOKUP($A79,csapatok!$A:$NN,EB$320,FALSE),5)="Csere",VLOOKUP(LEFT(VLOOKUP($A79,csapatok!$A:$NN,EB$320,FALSE),LEN(VLOOKUP($A79,csapatok!$A:$NN,EB$320,FALSE))-6),'csapat-ranglista'!$A:$FP,EB$321,FALSE)/8,VLOOKUP(VLOOKUP($A79,csapatok!$A:$NN,EB$320,FALSE),'csapat-ranglista'!$A:$FP,EB$321,FALSE)/4),0)</f>
        <v>0</v>
      </c>
      <c r="EC79" s="223">
        <f>IFERROR(IF(RIGHT(VLOOKUP($A79,csapatok!$A:$NN,EC$320,FALSE),5)="Csere",VLOOKUP(LEFT(VLOOKUP($A79,csapatok!$A:$NN,EC$320,FALSE),LEN(VLOOKUP($A79,csapatok!$A:$NN,EC$320,FALSE))-6),'csapat-ranglista'!$A:$FP,EC$321,FALSE)/8,VLOOKUP(VLOOKUP($A79,csapatok!$A:$NN,EC$320,FALSE),'csapat-ranglista'!$A:$FP,EC$321,FALSE)/4),0)</f>
        <v>0</v>
      </c>
      <c r="ED79" s="223">
        <f>IFERROR(IF(RIGHT(VLOOKUP($A79,csapatok!$A:$NN,ED$320,FALSE),5)="Csere",VLOOKUP(LEFT(VLOOKUP($A79,csapatok!$A:$NN,ED$320,FALSE),LEN(VLOOKUP($A79,csapatok!$A:$NN,ED$320,FALSE))-6),'csapat-ranglista'!$A:$FP,ED$321,FALSE)/8,VLOOKUP(VLOOKUP($A79,csapatok!$A:$NN,ED$320,FALSE),'csapat-ranglista'!$A:$FP,ED$321,FALSE)/4),0)</f>
        <v>0</v>
      </c>
      <c r="EE79" s="223">
        <f>IFERROR(IF(RIGHT(VLOOKUP($A79,csapatok!$A:$NN,EE$320,FALSE),5)="Csere",VLOOKUP(LEFT(VLOOKUP($A79,csapatok!$A:$NN,EE$320,FALSE),LEN(VLOOKUP($A79,csapatok!$A:$NN,EE$320,FALSE))-6),'csapat-ranglista'!$A:$FP,EE$321,FALSE)/8,VLOOKUP(VLOOKUP($A79,csapatok!$A:$NN,EE$320,FALSE),'csapat-ranglista'!$A:$FP,EE$321,FALSE)/4),0)</f>
        <v>0</v>
      </c>
      <c r="EF79" s="223">
        <f>IFERROR(IF(RIGHT(VLOOKUP($A79,csapatok!$A:$NN,EF$320,FALSE),5)="Csere",VLOOKUP(LEFT(VLOOKUP($A79,csapatok!$A:$NN,EF$320,FALSE),LEN(VLOOKUP($A79,csapatok!$A:$NN,EF$320,FALSE))-6),'csapat-ranglista'!$A:$FP,EF$321,FALSE)/8,VLOOKUP(VLOOKUP($A79,csapatok!$A:$NN,EF$320,FALSE),'csapat-ranglista'!$A:$FP,EF$321,FALSE)/4),0)</f>
        <v>2.5034894300052928</v>
      </c>
      <c r="EG79" s="223">
        <f>IFERROR(IF(RIGHT(VLOOKUP($A79,csapatok!$A:$NN,EG$320,FALSE),5)="Csere",VLOOKUP(LEFT(VLOOKUP($A79,csapatok!$A:$NN,EG$320,FALSE),LEN(VLOOKUP($A79,csapatok!$A:$NN,EG$320,FALSE))-6),'csapat-ranglista'!$A:$FP,EG$321,FALSE)/8,VLOOKUP(VLOOKUP($A79,csapatok!$A:$NN,EG$320,FALSE),'csapat-ranglista'!$A:$FP,EG$321,FALSE)/4),0)</f>
        <v>0</v>
      </c>
      <c r="EH79" s="223">
        <f>IFERROR(IF(RIGHT(VLOOKUP($A79,csapatok!$A:$NN,EH$320,FALSE),5)="Csere",VLOOKUP(LEFT(VLOOKUP($A79,csapatok!$A:$NN,EH$320,FALSE),LEN(VLOOKUP($A79,csapatok!$A:$NN,EH$320,FALSE))-6),'csapat-ranglista'!$A:$FP,EH$321,FALSE)/8,VLOOKUP(VLOOKUP($A79,csapatok!$A:$NN,EH$320,FALSE),'csapat-ranglista'!$A:$FP,EH$321,FALSE)/4),0)</f>
        <v>0</v>
      </c>
      <c r="EI79" s="223">
        <f>IFERROR(IF(RIGHT(VLOOKUP($A79,csapatok!$A:$NN,EI$320,FALSE),5)="Csere",VLOOKUP(LEFT(VLOOKUP($A79,csapatok!$A:$NN,EI$320,FALSE),LEN(VLOOKUP($A79,csapatok!$A:$NN,EI$320,FALSE))-6),'csapat-ranglista'!$A:$FP,EI$321,FALSE)/8,VLOOKUP(VLOOKUP($A79,csapatok!$A:$NN,EI$320,FALSE),'csapat-ranglista'!$A:$FP,EI$321,FALSE)/4),0)</f>
        <v>0</v>
      </c>
      <c r="EJ79" s="223">
        <f>IFERROR(IF(RIGHT(VLOOKUP($A79,csapatok!$A:$NN,EJ$320,FALSE),5)="Csere",VLOOKUP(LEFT(VLOOKUP($A79,csapatok!$A:$NN,EJ$320,FALSE),LEN(VLOOKUP($A79,csapatok!$A:$NN,EJ$320,FALSE))-6),'csapat-ranglista'!$A:$FP,EJ$321,FALSE)/8,VLOOKUP(VLOOKUP($A79,csapatok!$A:$NN,EJ$320,FALSE),'csapat-ranglista'!$A:$FP,EJ$321,FALSE)/4),0)</f>
        <v>0</v>
      </c>
      <c r="EK79" s="223">
        <f>IFERROR(IF(RIGHT(VLOOKUP($A79,csapatok!$A:$NN,EK$320,FALSE),5)="Csere",VLOOKUP(LEFT(VLOOKUP($A79,csapatok!$A:$NN,EK$320,FALSE),LEN(VLOOKUP($A79,csapatok!$A:$NN,EK$320,FALSE))-6),'csapat-ranglista'!$A:$FP,EK$321,FALSE)/8,VLOOKUP(VLOOKUP($A79,csapatok!$A:$NN,EK$320,FALSE),'csapat-ranglista'!$A:$FP,EK$321,FALSE)/4),0)</f>
        <v>0</v>
      </c>
      <c r="EL79" s="223">
        <f>IFERROR(IF(RIGHT(VLOOKUP($A79,csapatok!$A:$NN,EL$320,FALSE),5)="Csere",VLOOKUP(LEFT(VLOOKUP($A79,csapatok!$A:$NN,EL$320,FALSE),LEN(VLOOKUP($A79,csapatok!$A:$NN,EL$320,FALSE))-6),'csapat-ranglista'!$A:$FP,EL$321,FALSE)/8,VLOOKUP(VLOOKUP($A79,csapatok!$A:$NN,EL$320,FALSE),'csapat-ranglista'!$A:$FP,EL$321,FALSE)/4),0)</f>
        <v>0</v>
      </c>
      <c r="EM79" s="223">
        <f>IFERROR(IF(RIGHT(VLOOKUP($A79,csapatok!$A:$NN,EM$320,FALSE),5)="Csere",VLOOKUP(LEFT(VLOOKUP($A79,csapatok!$A:$NN,EM$320,FALSE),LEN(VLOOKUP($A79,csapatok!$A:$NN,EM$320,FALSE))-6),'csapat-ranglista'!$A:$FP,EM$321,FALSE)/8,VLOOKUP(VLOOKUP($A79,csapatok!$A:$NN,EM$320,FALSE),'csapat-ranglista'!$A:$FP,EM$321,FALSE)/4),0)</f>
        <v>0</v>
      </c>
      <c r="EN79" s="223">
        <f>IFERROR(IF(RIGHT(VLOOKUP($A79,csapatok!$A:$NN,EN$320,FALSE),5)="Csere",VLOOKUP(LEFT(VLOOKUP($A79,csapatok!$A:$NN,EN$320,FALSE),LEN(VLOOKUP($A79,csapatok!$A:$NN,EN$320,FALSE))-6),'csapat-ranglista'!$A:$FP,EN$321,FALSE)/8,VLOOKUP(VLOOKUP($A79,csapatok!$A:$NN,EN$320,FALSE),'csapat-ranglista'!$A:$FP,EN$321,FALSE)/4),0)</f>
        <v>0</v>
      </c>
      <c r="EO79" s="223">
        <f>IFERROR(IF(RIGHT(VLOOKUP($A79,csapatok!$A:$NN,EO$320,FALSE),5)="Csere",VLOOKUP(LEFT(VLOOKUP($A79,csapatok!$A:$NN,EO$320,FALSE),LEN(VLOOKUP($A79,csapatok!$A:$NN,EO$320,FALSE))-6),'csapat-ranglista'!$A:$FP,EO$321,FALSE)/8,VLOOKUP(VLOOKUP($A79,csapatok!$A:$NN,EO$320,FALSE),'csapat-ranglista'!$A:$FP,EO$321,FALSE)/4),0)</f>
        <v>0</v>
      </c>
      <c r="EP79" s="223">
        <f>IFERROR(IF(RIGHT(VLOOKUP($A79,csapatok!$A:$NN,EP$320,FALSE),5)="Csere",VLOOKUP(LEFT(VLOOKUP($A79,csapatok!$A:$NN,EP$320,FALSE),LEN(VLOOKUP($A79,csapatok!$A:$NN,EP$320,FALSE))-6),'csapat-ranglista'!$A:$FP,EP$321,FALSE)/8,VLOOKUP(VLOOKUP($A79,csapatok!$A:$NN,EP$320,FALSE),'csapat-ranglista'!$A:$FP,EP$321,FALSE)/4),0)</f>
        <v>0</v>
      </c>
      <c r="EQ79" s="223">
        <f>IFERROR(IF(RIGHT(VLOOKUP($A79,csapatok!$A:$NN,EQ$320,FALSE),5)="Csere",VLOOKUP(LEFT(VLOOKUP($A79,csapatok!$A:$NN,EQ$320,FALSE),LEN(VLOOKUP($A79,csapatok!$A:$NN,EQ$320,FALSE))-6),'csapat-ranglista'!$A:$FP,EQ$321,FALSE)/8,VLOOKUP(VLOOKUP($A79,csapatok!$A:$NN,EQ$320,FALSE),'csapat-ranglista'!$A:$FP,EQ$321,FALSE)/4),0)</f>
        <v>0</v>
      </c>
      <c r="ER79" s="223">
        <f>IFERROR(IF(RIGHT(VLOOKUP($A79,csapatok!$A:$NN,ER$320,FALSE),5)="Csere",VLOOKUP(LEFT(VLOOKUP($A79,csapatok!$A:$NN,ER$320,FALSE),LEN(VLOOKUP($A79,csapatok!$A:$NN,ER$320,FALSE))-6),'csapat-ranglista'!$A:$FP,ER$321,FALSE)/8,VLOOKUP(VLOOKUP($A79,csapatok!$A:$NN,ER$320,FALSE),'csapat-ranglista'!$A:$FP,ER$321,FALSE)/4),0)</f>
        <v>0</v>
      </c>
      <c r="ES79" s="223">
        <f>IFERROR(IF(RIGHT(VLOOKUP($A79,csapatok!$A:$NN,ES$320,FALSE),5)="Csere",VLOOKUP(LEFT(VLOOKUP($A79,csapatok!$A:$NN,ES$320,FALSE),LEN(VLOOKUP($A79,csapatok!$A:$NN,ES$320,FALSE))-6),'csapat-ranglista'!$A:$FP,ES$321,FALSE)/8,VLOOKUP(VLOOKUP($A79,csapatok!$A:$NN,ES$320,FALSE),'csapat-ranglista'!$A:$FP,ES$321,FALSE)/4),0)</f>
        <v>0</v>
      </c>
      <c r="ET79" s="223">
        <f>IFERROR(IF(RIGHT(VLOOKUP($A79,csapatok!$A:$NN,ET$320,FALSE),5)="Csere",VLOOKUP(LEFT(VLOOKUP($A79,csapatok!$A:$NN,ET$320,FALSE),LEN(VLOOKUP($A79,csapatok!$A:$NN,ET$320,FALSE))-6),'csapat-ranglista'!$A:$FP,ET$321,FALSE)/8,VLOOKUP(VLOOKUP($A79,csapatok!$A:$NN,ET$320,FALSE),'csapat-ranglista'!$A:$FP,ET$321,FALSE)/4),0)</f>
        <v>0</v>
      </c>
      <c r="EU79" s="223">
        <f>IFERROR(IF(RIGHT(VLOOKUP($A79,csapatok!$A:$NN,EU$320,FALSE),5)="Csere",VLOOKUP(LEFT(VLOOKUP($A79,csapatok!$A:$NN,EU$320,FALSE),LEN(VLOOKUP($A79,csapatok!$A:$NN,EU$320,FALSE))-6),'csapat-ranglista'!$A:$FP,EU$321,FALSE)/8,VLOOKUP(VLOOKUP($A79,csapatok!$A:$NN,EU$320,FALSE),'csapat-ranglista'!$A:$FP,EU$321,FALSE)/4),0)</f>
        <v>0</v>
      </c>
      <c r="EV79" s="223">
        <f>IFERROR(IF(RIGHT(VLOOKUP($A79,csapatok!$A:$NN,EV$320,FALSE),5)="Csere",VLOOKUP(LEFT(VLOOKUP($A79,csapatok!$A:$NN,EV$320,FALSE),LEN(VLOOKUP($A79,csapatok!$A:$NN,EV$320,FALSE))-6),'csapat-ranglista'!$A:$FP,EV$321,FALSE)/8,VLOOKUP(VLOOKUP($A79,csapatok!$A:$NN,EV$320,FALSE),'csapat-ranglista'!$A:$FP,EV$321,FALSE)/4),0)</f>
        <v>0</v>
      </c>
      <c r="EW79" s="223">
        <f>IFERROR(IF(RIGHT(VLOOKUP($A79,csapatok!$A:$NN,EW$320,FALSE),5)="Csere",VLOOKUP(LEFT(VLOOKUP($A79,csapatok!$A:$NN,EW$320,FALSE),LEN(VLOOKUP($A79,csapatok!$A:$NN,EW$320,FALSE))-6),'csapat-ranglista'!$A:$FP,EW$321,FALSE)/8,VLOOKUP(VLOOKUP($A79,csapatok!$A:$NN,EW$320,FALSE),'csapat-ranglista'!$A:$FP,EW$321,FALSE)/4),0)</f>
        <v>0</v>
      </c>
      <c r="EX79" s="223">
        <f>IFERROR(IF(RIGHT(VLOOKUP($A79,csapatok!$A:$NN,EX$320,FALSE),5)="Csere",VLOOKUP(LEFT(VLOOKUP($A79,csapatok!$A:$NN,EX$320,FALSE),LEN(VLOOKUP($A79,csapatok!$A:$NN,EX$320,FALSE))-6),'csapat-ranglista'!$A:$FP,EX$321,FALSE)/8,VLOOKUP(VLOOKUP($A79,csapatok!$A:$NN,EX$320,FALSE),'csapat-ranglista'!$A:$FP,EX$321,FALSE)/4),0)</f>
        <v>0</v>
      </c>
      <c r="EY79" s="223">
        <f>IFERROR(IF(RIGHT(VLOOKUP($A79,csapatok!$A:$NN,EY$320,FALSE),5)="Csere",VLOOKUP(LEFT(VLOOKUP($A79,csapatok!$A:$NN,EY$320,FALSE),LEN(VLOOKUP($A79,csapatok!$A:$NN,EY$320,FALSE))-6),'csapat-ranglista'!$A:$FP,EY$321,FALSE)/8,VLOOKUP(VLOOKUP($A79,csapatok!$A:$NN,EY$320,FALSE),'csapat-ranglista'!$A:$FP,EY$321,FALSE)/4),0)</f>
        <v>0</v>
      </c>
      <c r="EZ79" s="223">
        <f>IFERROR(IF(RIGHT(VLOOKUP($A79,csapatok!$A:$NN,EZ$320,FALSE),5)="Csere",VLOOKUP(LEFT(VLOOKUP($A79,csapatok!$A:$NN,EZ$320,FALSE),LEN(VLOOKUP($A79,csapatok!$A:$NN,EZ$320,FALSE))-6),'csapat-ranglista'!$A:$FP,EZ$321,FALSE)/8,VLOOKUP(VLOOKUP($A79,csapatok!$A:$NN,EZ$320,FALSE),'csapat-ranglista'!$A:$FP,EZ$321,FALSE)/4),0)</f>
        <v>0</v>
      </c>
      <c r="FA79" s="223">
        <f>IFERROR(IF(RIGHT(VLOOKUP($A79,csapatok!$A:$NN,FA$320,FALSE),5)="Csere",VLOOKUP(LEFT(VLOOKUP($A79,csapatok!$A:$NN,FA$320,FALSE),LEN(VLOOKUP($A79,csapatok!$A:$NN,FA$320,FALSE))-6),'csapat-ranglista'!$A:$FP,FA$321,FALSE)/8,VLOOKUP(VLOOKUP($A79,csapatok!$A:$NN,FA$320,FALSE),'csapat-ranglista'!$A:$FP,FA$321,FALSE)/4),0)</f>
        <v>8.7199870505829491</v>
      </c>
      <c r="FB79" s="223">
        <f>IFERROR(IF(RIGHT(VLOOKUP($A79,csapatok!$A:$NN,FB$320,FALSE),5)="Csere",VLOOKUP(LEFT(VLOOKUP($A79,csapatok!$A:$NN,FB$320,FALSE),LEN(VLOOKUP($A79,csapatok!$A:$NN,FB$320,FALSE))-6),'csapat-ranglista'!$A:$FP,FB$321,FALSE)/8,VLOOKUP(VLOOKUP($A79,csapatok!$A:$NN,FB$320,FALSE),'csapat-ranglista'!$A:$FP,FB$321,FALSE)/4),0)</f>
        <v>0</v>
      </c>
      <c r="FC79" s="223">
        <f>IFERROR(IF(RIGHT(VLOOKUP($A79,csapatok!$A:$NN,FC$320,FALSE),5)="Csere",VLOOKUP(LEFT(VLOOKUP($A79,csapatok!$A:$NN,FC$320,FALSE),LEN(VLOOKUP($A79,csapatok!$A:$NN,FC$320,FALSE))-6),'csapat-ranglista'!$A:$FP,FC$321,FALSE)/8,VLOOKUP(VLOOKUP($A79,csapatok!$A:$NN,FC$320,FALSE),'csapat-ranglista'!$A:$FP,FC$321,FALSE)/4),0)</f>
        <v>0</v>
      </c>
      <c r="FD79" s="224">
        <f>versenyek!$QY$11*IFERROR(VLOOKUP(VLOOKUP($A79,versenyek!QX:QZ,3,FALSE),szabalyok!$A$16:$B$23,2,FALSE)/4,0)</f>
        <v>0</v>
      </c>
      <c r="FE79" s="224">
        <f>versenyek!$RB$11*IFERROR(VLOOKUP(VLOOKUP($A79,versenyek!RA:RC,3,FALSE),szabalyok!$A$16:$B$23,2,FALSE)/4,0)</f>
        <v>0</v>
      </c>
      <c r="FF79" s="223">
        <f>IFERROR(IF(RIGHT(VLOOKUP($A79,csapatok!$A:$NN,FF$320,FALSE),5)="Csere",VLOOKUP(LEFT(VLOOKUP($A79,csapatok!$A:$NN,FF$320,FALSE),LEN(VLOOKUP($A79,csapatok!$A:$NN,FF$320,FALSE))-6),'csapat-ranglista'!$A:$FP,FF$321,FALSE)/8,VLOOKUP(VLOOKUP($A79,csapatok!$A:$NN,FF$320,FALSE),'csapat-ranglista'!$A:$FP,FF$321,FALSE)/4),0)</f>
        <v>0</v>
      </c>
      <c r="FG79" s="223">
        <f>IFERROR(IF(RIGHT(VLOOKUP($A79,csapatok!$A:$NN,FG$320,FALSE),5)="Csere",VLOOKUP(LEFT(VLOOKUP($A79,csapatok!$A:$NN,FG$320,FALSE),LEN(VLOOKUP($A79,csapatok!$A:$NN,FG$320,FALSE))-6),'csapat-ranglista'!$A:$FP,FG$321,FALSE)/8,VLOOKUP(VLOOKUP($A79,csapatok!$A:$NN,FG$320,FALSE),'csapat-ranglista'!$A:$FP,FG$321,FALSE)/4),0)</f>
        <v>0</v>
      </c>
      <c r="FH79" s="223">
        <f>IFERROR(IF(RIGHT(VLOOKUP($A79,csapatok!$A:$NN,FH$320,FALSE),5)="Csere",VLOOKUP(LEFT(VLOOKUP($A79,csapatok!$A:$NN,FH$320,FALSE),LEN(VLOOKUP($A79,csapatok!$A:$NN,FH$320,FALSE))-6),'csapat-ranglista'!$A:$FP,FH$321,FALSE)/8,VLOOKUP(VLOOKUP($A79,csapatok!$A:$NN,FH$320,FALSE),'csapat-ranglista'!$A:$FP,FH$321,FALSE)/4),0)</f>
        <v>0</v>
      </c>
      <c r="FI79" s="223">
        <f>IFERROR(IF(RIGHT(VLOOKUP($A79,csapatok!$A:$NN,FI$320,FALSE),5)="Csere",VLOOKUP(LEFT(VLOOKUP($A79,csapatok!$A:$NN,FI$320,FALSE),LEN(VLOOKUP($A79,csapatok!$A:$NN,FI$320,FALSE))-6),'csapat-ranglista'!$A:$FP,FI$321,FALSE)/8,VLOOKUP(VLOOKUP($A79,csapatok!$A:$NN,FI$320,FALSE),'csapat-ranglista'!$A:$FP,FI$321,FALSE)/4),0)</f>
        <v>0</v>
      </c>
      <c r="FJ79" s="223">
        <f>IFERROR(IF(RIGHT(VLOOKUP($A79,csapatok!$A:$NN,FJ$320,FALSE),5)="Csere",VLOOKUP(LEFT(VLOOKUP($A79,csapatok!$A:$NN,FJ$320,FALSE),LEN(VLOOKUP($A79,csapatok!$A:$NN,FJ$320,FALSE))-6),'csapat-ranglista'!$A:$FP,FJ$321,FALSE)/8,VLOOKUP(VLOOKUP($A79,csapatok!$A:$NN,FJ$320,FALSE),'csapat-ranglista'!$A:$FP,FJ$321,FALSE)/4),0)</f>
        <v>0</v>
      </c>
      <c r="FK79" s="223">
        <f>IFERROR(IF(RIGHT(VLOOKUP($A79,csapatok!$A:$NN,FK$320,FALSE),5)="Csere",VLOOKUP(LEFT(VLOOKUP($A79,csapatok!$A:$NN,FK$320,FALSE),LEN(VLOOKUP($A79,csapatok!$A:$NN,FK$320,FALSE))-6),'csapat-ranglista'!$A:$FP,FK$321,FALSE)/8,VLOOKUP(VLOOKUP($A79,csapatok!$A:$NN,FK$320,FALSE),'csapat-ranglista'!$A:$FP,FK$321,FALSE)/4),0)</f>
        <v>0</v>
      </c>
      <c r="FL79" s="223">
        <f>IFERROR(IF(RIGHT(VLOOKUP($A79,csapatok!$A:$NN,FL$320,FALSE),5)="Csere",VLOOKUP(LEFT(VLOOKUP($A79,csapatok!$A:$NN,FL$320,FALSE),LEN(VLOOKUP($A79,csapatok!$A:$NN,FL$320,FALSE))-6),'csapat-ranglista'!$A:$FP,FL$321,FALSE)/8,VLOOKUP(VLOOKUP($A79,csapatok!$A:$NN,FL$320,FALSE),'csapat-ranglista'!$A:$FP,FL$321,FALSE)/4),0)</f>
        <v>0</v>
      </c>
      <c r="FM79" s="223">
        <f>IFERROR(IF(RIGHT(VLOOKUP($A79,csapatok!$A:$NN,FM$320,FALSE),5)="Csere",VLOOKUP(LEFT(VLOOKUP($A79,csapatok!$A:$NN,FM$320,FALSE),LEN(VLOOKUP($A79,csapatok!$A:$NN,FM$320,FALSE))-6),'csapat-ranglista'!$A:$FP,FM$321,FALSE)/8,VLOOKUP(VLOOKUP($A79,csapatok!$A:$NN,FM$320,FALSE),'csapat-ranglista'!$A:$FP,FM$321,FALSE)/4),0)</f>
        <v>0</v>
      </c>
      <c r="FN79" s="223">
        <f>IFERROR(IF(RIGHT(VLOOKUP($A79,csapatok!$A:$NN,FN$320,FALSE),5)="Csere",VLOOKUP(LEFT(VLOOKUP($A79,csapatok!$A:$NN,FN$320,FALSE),LEN(VLOOKUP($A79,csapatok!$A:$NN,FN$320,FALSE))-6),'csapat-ranglista'!$A:$FP,FN$321,FALSE)/8,VLOOKUP(VLOOKUP($A79,csapatok!$A:$NN,FN$320,FALSE),'csapat-ranglista'!$A:$FP,FN$321,FALSE)/4),0)</f>
        <v>0</v>
      </c>
      <c r="FO79" s="223">
        <f>IFERROR(IF(RIGHT(VLOOKUP($A79,csapatok!$A:$NN,FO$320,FALSE),5)="Csere",VLOOKUP(LEFT(VLOOKUP($A79,csapatok!$A:$NN,FO$320,FALSE),LEN(VLOOKUP($A79,csapatok!$A:$NN,FO$320,FALSE))-6),'csapat-ranglista'!$A:$FP,FO$321,FALSE)/8,VLOOKUP(VLOOKUP($A79,csapatok!$A:$NN,FO$320,FALSE),'csapat-ranglista'!$A:$FP,FO$321,FALSE)/4),0)</f>
        <v>0</v>
      </c>
      <c r="FP79" s="223">
        <f>IFERROR(IF(RIGHT(VLOOKUP($A79,csapatok!$A:$NN,FP$320,FALSE),5)="Csere",VLOOKUP(LEFT(VLOOKUP($A79,csapatok!$A:$NN,FP$320,FALSE),LEN(VLOOKUP($A79,csapatok!$A:$NN,FP$320,FALSE))-6),'csapat-ranglista'!$A:$FP,FP$321,FALSE)/8,VLOOKUP(VLOOKUP($A79,csapatok!$A:$NN,FP$320,FALSE),'csapat-ranglista'!$A:$FP,FP$321,FALSE)/4),0)</f>
        <v>0</v>
      </c>
      <c r="FQ79" s="223">
        <f>IFERROR(IF(RIGHT(VLOOKUP($A79,csapatok!$A:$NN,FQ$320,FALSE),5)="Csere",VLOOKUP(LEFT(VLOOKUP($A79,csapatok!$A:$NN,FQ$320,FALSE),LEN(VLOOKUP($A79,csapatok!$A:$NN,FQ$320,FALSE))-6),'csapat-ranglista'!$A:$FP,FQ$321,FALSE)/8,VLOOKUP(VLOOKUP($A79,csapatok!$A:$NN,FQ$320,FALSE),'csapat-ranglista'!$A:$FP,FQ$321,FALSE)/4),0)</f>
        <v>0</v>
      </c>
      <c r="FR79" s="223">
        <f>IFERROR(IF(RIGHT(VLOOKUP($A79,csapatok!$A:$NN,FR$320,FALSE),5)="Csere",VLOOKUP(LEFT(VLOOKUP($A79,csapatok!$A:$NN,FR$320,FALSE),LEN(VLOOKUP($A79,csapatok!$A:$NN,FR$320,FALSE))-6),'csapat-ranglista'!$A:$FP,FR$321,FALSE)/8,VLOOKUP(VLOOKUP($A79,csapatok!$A:$NN,FR$320,FALSE),'csapat-ranglista'!$A:$FP,FR$321,FALSE)/4),0)</f>
        <v>0</v>
      </c>
      <c r="FS79" s="223">
        <f>IFERROR(IF(RIGHT(VLOOKUP($A79,csapatok!$A:$NN,FS$320,FALSE),5)="Csere",VLOOKUP(LEFT(VLOOKUP($A79,csapatok!$A:$NN,FS$320,FALSE),LEN(VLOOKUP($A79,csapatok!$A:$NN,FS$320,FALSE))-6),'csapat-ranglista'!$A:$FP,FS$321,FALSE)/8,VLOOKUP(VLOOKUP($A79,csapatok!$A:$NN,FS$320,FALSE),'csapat-ranglista'!$A:$FP,FS$321,FALSE)/4),0)</f>
        <v>0</v>
      </c>
      <c r="FT79" s="223">
        <f>IFERROR(IF(RIGHT(VLOOKUP($A79,csapatok!$A:$NN,FT$320,FALSE),5)="Csere",VLOOKUP(LEFT(VLOOKUP($A79,csapatok!$A:$NN,FT$320,FALSE),LEN(VLOOKUP($A79,csapatok!$A:$NN,FT$320,FALSE))-6),'csapat-ranglista'!$A:$FP,FT$321,FALSE)/8,VLOOKUP(VLOOKUP($A79,csapatok!$A:$NN,FT$320,FALSE),'csapat-ranglista'!$A:$FP,FT$321,FALSE)/4),0)</f>
        <v>0</v>
      </c>
      <c r="FU79" s="223">
        <f>IFERROR(IF(RIGHT(VLOOKUP($A79,csapatok!$A:$NN,FU$320,FALSE),5)="Csere",VLOOKUP(LEFT(VLOOKUP($A79,csapatok!$A:$NN,FU$320,FALSE),LEN(VLOOKUP($A79,csapatok!$A:$NN,FU$320,FALSE))-6),'csapat-ranglista'!$A:$FP,FU$321,FALSE)/8,VLOOKUP(VLOOKUP($A79,csapatok!$A:$NN,FU$320,FALSE),'csapat-ranglista'!$A:$FP,FU$321,FALSE)/4),0)</f>
        <v>0</v>
      </c>
      <c r="FV79" s="223">
        <f>IFERROR(IF(RIGHT(VLOOKUP($A79,csapatok!$A:$NN,FV$320,FALSE),5)="Csere",VLOOKUP(LEFT(VLOOKUP($A79,csapatok!$A:$NN,FV$320,FALSE),LEN(VLOOKUP($A79,csapatok!$A:$NN,FV$320,FALSE))-6),'csapat-ranglista'!$A:$FP,FV$321,FALSE)/8,VLOOKUP(VLOOKUP($A79,csapatok!$A:$NN,FV$320,FALSE),'csapat-ranglista'!$A:$FP,FV$321,FALSE)/4),0)</f>
        <v>0</v>
      </c>
      <c r="FW79" s="223">
        <f>IFERROR(IF(RIGHT(VLOOKUP($A79,csapatok!$A:$NN,FW$320,FALSE),5)="Csere",VLOOKUP(LEFT(VLOOKUP($A79,csapatok!$A:$NN,FW$320,FALSE),LEN(VLOOKUP($A79,csapatok!$A:$NN,FW$320,FALSE))-6),'csapat-ranglista'!$A:$FP,FW$321,FALSE)/8,VLOOKUP(VLOOKUP($A79,csapatok!$A:$NN,FW$320,FALSE),'csapat-ranglista'!$A:$FP,FW$321,FALSE)/4),0)</f>
        <v>0</v>
      </c>
      <c r="FX79" s="223">
        <f>IFERROR(IF(RIGHT(VLOOKUP($A79,csapatok!$A:$NN,FX$320,FALSE),5)="Csere",VLOOKUP(LEFT(VLOOKUP($A79,csapatok!$A:$NN,FX$320,FALSE),LEN(VLOOKUP($A79,csapatok!$A:$NN,FX$320,FALSE))-6),'csapat-ranglista'!$A:$FP,FX$321,FALSE)/8,VLOOKUP(VLOOKUP($A79,csapatok!$A:$NN,FX$320,FALSE),'csapat-ranglista'!$A:$FP,FX$321,FALSE)/4),0)</f>
        <v>0</v>
      </c>
      <c r="FY79" s="223">
        <f>IFERROR(IF(RIGHT(VLOOKUP($A79,csapatok!$A:$NN,FY$320,FALSE),5)="Csere",VLOOKUP(LEFT(VLOOKUP($A79,csapatok!$A:$NN,FY$320,FALSE),LEN(VLOOKUP($A79,csapatok!$A:$NN,FY$320,FALSE))-6),'csapat-ranglista'!$A:$FP,FY$321,FALSE)/8,VLOOKUP(VLOOKUP($A79,csapatok!$A:$NN,FY$320,FALSE),'csapat-ranglista'!$A:$FP,FY$321,FALSE)/4),0)</f>
        <v>0</v>
      </c>
      <c r="FZ79" s="223">
        <f>IFERROR(IF(RIGHT(VLOOKUP($A79,csapatok!$A:$NN,FZ$320,FALSE),5)="Csere",VLOOKUP(LEFT(VLOOKUP($A79,csapatok!$A:$NN,FZ$320,FALSE),LEN(VLOOKUP($A79,csapatok!$A:$NN,FZ$320,FALSE))-6),'csapat-ranglista'!$A:$FP,FZ$321,FALSE)/8,VLOOKUP(VLOOKUP($A79,csapatok!$A:$NN,FZ$320,FALSE),'csapat-ranglista'!$A:$FP,FZ$321,FALSE)/4),0)</f>
        <v>0</v>
      </c>
      <c r="GA79" s="223">
        <f>IFERROR(IF(RIGHT(VLOOKUP($A79,csapatok!$A:$NN,GA$320,FALSE),5)="Csere",VLOOKUP(LEFT(VLOOKUP($A79,csapatok!$A:$NN,GA$320,FALSE),LEN(VLOOKUP($A79,csapatok!$A:$NN,GA$320,FALSE))-6),'csapat-ranglista'!$A:$FP,GA$321,FALSE)/8,VLOOKUP(VLOOKUP($A79,csapatok!$A:$NN,GA$320,FALSE),'csapat-ranglista'!$A:$FP,GA$321,FALSE)/4),0)</f>
        <v>0</v>
      </c>
      <c r="GB79" s="223">
        <f>IFERROR(IF(RIGHT(VLOOKUP($A79,csapatok!$A:$NN,GB$320,FALSE),5)="Csere",VLOOKUP(LEFT(VLOOKUP($A79,csapatok!$A:$NN,GB$320,FALSE),LEN(VLOOKUP($A79,csapatok!$A:$NN,GB$320,FALSE))-6),'csapat-ranglista'!$A:$FP,GB$321,FALSE)/8,VLOOKUP(VLOOKUP($A79,csapatok!$A:$NN,GB$320,FALSE),'csapat-ranglista'!$A:$FP,GB$321,FALSE)/4),0)</f>
        <v>0</v>
      </c>
      <c r="GC79" s="223">
        <f>IFERROR(IF(RIGHT(VLOOKUP($A79,csapatok!$A:$NN,GC$320,FALSE),5)="Csere",VLOOKUP(LEFT(VLOOKUP($A79,csapatok!$A:$NN,GC$320,FALSE),LEN(VLOOKUP($A79,csapatok!$A:$NN,GC$320,FALSE))-6),'csapat-ranglista'!$A:$FP,GC$321,FALSE)/8,VLOOKUP(VLOOKUP($A79,csapatok!$A:$NN,GC$320,FALSE),'csapat-ranglista'!$A:$FP,GC$321,FALSE)/4),0)</f>
        <v>0</v>
      </c>
      <c r="GD79" s="247">
        <f>SUM(EQ79:GC79)</f>
        <v>8.7199870505829491</v>
      </c>
    </row>
    <row r="80" spans="1:186">
      <c r="A80" s="32" t="s">
        <v>2</v>
      </c>
      <c r="B80" s="131">
        <v>28027</v>
      </c>
      <c r="C80" s="131" t="str">
        <f>IF(B80=0,"",IF(B80&lt;$C$1,"felnőtt","ifi"))</f>
        <v>felnőtt</v>
      </c>
      <c r="D80" s="32" t="s">
        <v>9</v>
      </c>
      <c r="E80" s="45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1.1182582076250529</v>
      </c>
      <c r="X80" s="32">
        <f>IFERROR(IF(RIGHT(VLOOKUP($A80,csapatok!$A:$BL,X$320,FALSE),5)="Csere",VLOOKUP(LEFT(VLOOKUP($A80,csapatok!$A:$BL,X$320,FALSE),LEN(VLOOKUP($A80,csapatok!$A:$BL,X$320,FALSE))-6),'csapat-ranglista'!$A:$FP,X$321,FALSE)/8,VLOOKUP(VLOOKUP($A80,csapatok!$A:$BL,X$320,FALSE),'csapat-ranglista'!$A:$FP,X$321,FALSE)/4),0)</f>
        <v>0</v>
      </c>
      <c r="Y80" s="32">
        <f>IFERROR(IF(RIGHT(VLOOKUP($A80,csapatok!$A:$BL,Y$320,FALSE),5)="Csere",VLOOKUP(LEFT(VLOOKUP($A80,csapatok!$A:$BL,Y$320,FALSE),LEN(VLOOKUP($A80,csapatok!$A:$BL,Y$320,FALSE))-6),'csapat-ranglista'!$A:$FP,Y$321,FALSE)/8,VLOOKUP(VLOOKUP($A80,csapatok!$A:$BL,Y$320,FALSE),'csapat-ranglista'!$A:$FP,Y$321,FALSE)/4),0)</f>
        <v>0</v>
      </c>
      <c r="Z80" s="32">
        <f>IFERROR(IF(RIGHT(VLOOKUP($A80,csapatok!$A:$BL,Z$320,FALSE),5)="Csere",VLOOKUP(LEFT(VLOOKUP($A80,csapatok!$A:$BL,Z$320,FALSE),LEN(VLOOKUP($A80,csapatok!$A:$BL,Z$320,FALSE))-6),'csapat-ranglista'!$A:$FP,Z$321,FALSE)/8,VLOOKUP(VLOOKUP($A80,csapatok!$A:$BL,Z$320,FALSE),'csapat-ranglista'!$A:$FP,Z$321,FALSE)/4),0)</f>
        <v>0</v>
      </c>
      <c r="AA80" s="32">
        <f>IFERROR(IF(RIGHT(VLOOKUP($A80,csapatok!$A:$BL,AA$320,FALSE),5)="Csere",VLOOKUP(LEFT(VLOOKUP($A80,csapatok!$A:$BL,AA$320,FALSE),LEN(VLOOKUP($A80,csapatok!$A:$BL,AA$320,FALSE))-6),'csapat-ranglista'!$A:$FP,AA$321,FALSE)/8,VLOOKUP(VLOOKUP($A80,csapatok!$A:$BL,AA$320,FALSE),'csapat-ranglista'!$A:$FP,AA$321,FALSE)/4),0)</f>
        <v>0</v>
      </c>
      <c r="AB80" s="223">
        <f>IFERROR(IF(RIGHT(VLOOKUP($A80,csapatok!$A:$BL,AB$320,FALSE),5)="Csere",VLOOKUP(LEFT(VLOOKUP($A80,csapatok!$A:$BL,AB$320,FALSE),LEN(VLOOKUP($A80,csapatok!$A:$BL,AB$320,FALSE))-6),'csapat-ranglista'!$A:$FP,AB$321,FALSE)/8,VLOOKUP(VLOOKUP($A80,csapatok!$A:$BL,AB$320,FALSE),'csapat-ranglista'!$A:$FP,AB$321,FALSE)/4),0)</f>
        <v>0</v>
      </c>
      <c r="AC80" s="223">
        <f>IFERROR(IF(RIGHT(VLOOKUP($A80,csapatok!$A:$BL,AC$320,FALSE),5)="Csere",VLOOKUP(LEFT(VLOOKUP($A80,csapatok!$A:$BL,AC$320,FALSE),LEN(VLOOKUP($A80,csapatok!$A:$BL,AC$320,FALSE))-6),'csapat-ranglista'!$A:$FP,AC$321,FALSE)/8,VLOOKUP(VLOOKUP($A80,csapatok!$A:$BL,AC$320,FALSE),'csapat-ranglista'!$A:$FP,AC$321,FALSE)/4),0)</f>
        <v>0</v>
      </c>
      <c r="AD80" s="223">
        <f>IFERROR(IF(RIGHT(VLOOKUP($A80,csapatok!$A:$BL,AD$320,FALSE),5)="Csere",VLOOKUP(LEFT(VLOOKUP($A80,csapatok!$A:$BL,AD$320,FALSE),LEN(VLOOKUP($A80,csapatok!$A:$BL,AD$320,FALSE))-6),'csapat-ranglista'!$A:$FP,AD$321,FALSE)/8,VLOOKUP(VLOOKUP($A80,csapatok!$A:$BL,AD$320,FALSE),'csapat-ranglista'!$A:$FP,AD$321,FALSE)/4),0)</f>
        <v>0</v>
      </c>
      <c r="AE80" s="223">
        <f>IFERROR(IF(RIGHT(VLOOKUP($A80,csapatok!$A:$BL,AE$320,FALSE),5)="Csere",VLOOKUP(LEFT(VLOOKUP($A80,csapatok!$A:$BL,AE$320,FALSE),LEN(VLOOKUP($A80,csapatok!$A:$BL,AE$320,FALSE))-6),'csapat-ranglista'!$A:$FP,AE$321,FALSE)/8,VLOOKUP(VLOOKUP($A80,csapatok!$A:$BL,AE$320,FALSE),'csapat-ranglista'!$A:$FP,AE$321,FALSE)/4),0)</f>
        <v>0</v>
      </c>
      <c r="AF80" s="223">
        <f>IFERROR(IF(RIGHT(VLOOKUP($A80,csapatok!$A:$BL,AF$320,FALSE),5)="Csere",VLOOKUP(LEFT(VLOOKUP($A80,csapatok!$A:$BL,AF$320,FALSE),LEN(VLOOKUP($A80,csapatok!$A:$BL,AF$320,FALSE))-6),'csapat-ranglista'!$A:$FP,AF$321,FALSE)/8,VLOOKUP(VLOOKUP($A80,csapatok!$A:$BL,AF$320,FALSE),'csapat-ranglista'!$A:$FP,AF$321,FALSE)/4),0)</f>
        <v>0</v>
      </c>
      <c r="AG80" s="223">
        <f>IFERROR(IF(RIGHT(VLOOKUP($A80,csapatok!$A:$BL,AG$320,FALSE),5)="Csere",VLOOKUP(LEFT(VLOOKUP($A80,csapatok!$A:$BL,AG$320,FALSE),LEN(VLOOKUP($A80,csapatok!$A:$BL,AG$320,FALSE))-6),'csapat-ranglista'!$A:$FP,AG$321,FALSE)/8,VLOOKUP(VLOOKUP($A80,csapatok!$A:$BL,AG$320,FALSE),'csapat-ranglista'!$A:$FP,AG$321,FALSE)/4),0)</f>
        <v>0</v>
      </c>
      <c r="AH80" s="223">
        <f>IFERROR(IF(RIGHT(VLOOKUP($A80,csapatok!$A:$BL,AH$320,FALSE),5)="Csere",VLOOKUP(LEFT(VLOOKUP($A80,csapatok!$A:$BL,AH$320,FALSE),LEN(VLOOKUP($A80,csapatok!$A:$BL,AH$320,FALSE))-6),'csapat-ranglista'!$A:$FP,AH$321,FALSE)/8,VLOOKUP(VLOOKUP($A80,csapatok!$A:$BL,AH$320,FALSE),'csapat-ranglista'!$A:$FP,AH$321,FALSE)/4),0)</f>
        <v>0</v>
      </c>
      <c r="AI80" s="223">
        <f>IFERROR(IF(RIGHT(VLOOKUP($A80,csapatok!$A:$BL,AI$320,FALSE),5)="Csere",VLOOKUP(LEFT(VLOOKUP($A80,csapatok!$A:$BL,AI$320,FALSE),LEN(VLOOKUP($A80,csapatok!$A:$BL,AI$320,FALSE))-6),'csapat-ranglista'!$A:$FP,AI$321,FALSE)/8,VLOOKUP(VLOOKUP($A80,csapatok!$A:$BL,AI$320,FALSE),'csapat-ranglista'!$A:$FP,AI$321,FALSE)/4),0)</f>
        <v>0</v>
      </c>
      <c r="AJ80" s="223">
        <f>IFERROR(IF(RIGHT(VLOOKUP($A80,csapatok!$A:$BL,AJ$320,FALSE),5)="Csere",VLOOKUP(LEFT(VLOOKUP($A80,csapatok!$A:$BL,AJ$320,FALSE),LEN(VLOOKUP($A80,csapatok!$A:$BL,AJ$320,FALSE))-6),'csapat-ranglista'!$A:$FP,AJ$321,FALSE)/8,VLOOKUP(VLOOKUP($A80,csapatok!$A:$BL,AJ$320,FALSE),'csapat-ranglista'!$A:$FP,AJ$321,FALSE)/2),0)</f>
        <v>0</v>
      </c>
      <c r="AK80" s="223">
        <f>IFERROR(IF(RIGHT(VLOOKUP($A80,csapatok!$A:$CN,AK$320,FALSE),5)="Csere",VLOOKUP(LEFT(VLOOKUP($A80,csapatok!$A:$CN,AK$320,FALSE),LEN(VLOOKUP($A80,csapatok!$A:$CN,AK$320,FALSE))-6),'csapat-ranglista'!$A:$FP,AK$321,FALSE)/8,VLOOKUP(VLOOKUP($A80,csapatok!$A:$CN,AK$320,FALSE),'csapat-ranglista'!$A:$FP,AK$321,FALSE)/4),0)</f>
        <v>0</v>
      </c>
      <c r="AL80" s="223">
        <f>IFERROR(IF(RIGHT(VLOOKUP($A80,csapatok!$A:$CN,AL$320,FALSE),5)="Csere",VLOOKUP(LEFT(VLOOKUP($A80,csapatok!$A:$CN,AL$320,FALSE),LEN(VLOOKUP($A80,csapatok!$A:$CN,AL$320,FALSE))-6),'csapat-ranglista'!$A:$FP,AL$321,FALSE)/8,VLOOKUP(VLOOKUP($A80,csapatok!$A:$CN,AL$320,FALSE),'csapat-ranglista'!$A:$FP,AL$321,FALSE)/4),0)</f>
        <v>0</v>
      </c>
      <c r="AM80" s="223">
        <f>IFERROR(IF(RIGHT(VLOOKUP($A80,csapatok!$A:$CN,AM$320,FALSE),5)="Csere",VLOOKUP(LEFT(VLOOKUP($A80,csapatok!$A:$CN,AM$320,FALSE),LEN(VLOOKUP($A80,csapatok!$A:$CN,AM$320,FALSE))-6),'csapat-ranglista'!$A:$FP,AM$321,FALSE)/8,VLOOKUP(VLOOKUP($A80,csapatok!$A:$CN,AM$320,FALSE),'csapat-ranglista'!$A:$FP,AM$321,FALSE)/4),0)</f>
        <v>0</v>
      </c>
      <c r="AN80" s="223">
        <f>IFERROR(IF(RIGHT(VLOOKUP($A80,csapatok!$A:$CN,AN$320,FALSE),5)="Csere",VLOOKUP(LEFT(VLOOKUP($A80,csapatok!$A:$CN,AN$320,FALSE),LEN(VLOOKUP($A80,csapatok!$A:$CN,AN$320,FALSE))-6),'csapat-ranglista'!$A:$FP,AN$321,FALSE)/8,VLOOKUP(VLOOKUP($A80,csapatok!$A:$CN,AN$320,FALSE),'csapat-ranglista'!$A:$FP,AN$321,FALSE)/4),0)</f>
        <v>0</v>
      </c>
      <c r="AO80" s="223">
        <f>IFERROR(IF(RIGHT(VLOOKUP($A80,csapatok!$A:$CN,AO$320,FALSE),5)="Csere",VLOOKUP(LEFT(VLOOKUP($A80,csapatok!$A:$CN,AO$320,FALSE),LEN(VLOOKUP($A80,csapatok!$A:$CN,AO$320,FALSE))-6),'csapat-ranglista'!$A:$FP,AO$321,FALSE)/8,VLOOKUP(VLOOKUP($A80,csapatok!$A:$CN,AO$320,FALSE),'csapat-ranglista'!$A:$FP,AO$321,FALSE)/4),0)</f>
        <v>0</v>
      </c>
      <c r="AP80" s="223">
        <f>IFERROR(IF(RIGHT(VLOOKUP($A80,csapatok!$A:$CN,AP$320,FALSE),5)="Csere",VLOOKUP(LEFT(VLOOKUP($A80,csapatok!$A:$CN,AP$320,FALSE),LEN(VLOOKUP($A80,csapatok!$A:$CN,AP$320,FALSE))-6),'csapat-ranglista'!$A:$FP,AP$321,FALSE)/8,VLOOKUP(VLOOKUP($A80,csapatok!$A:$CN,AP$320,FALSE),'csapat-ranglista'!$A:$FP,AP$321,FALSE)/4),0)</f>
        <v>0</v>
      </c>
      <c r="AQ80" s="223">
        <f>IFERROR(IF(RIGHT(VLOOKUP($A80,csapatok!$A:$CN,AQ$320,FALSE),5)="Csere",VLOOKUP(LEFT(VLOOKUP($A80,csapatok!$A:$CN,AQ$320,FALSE),LEN(VLOOKUP($A80,csapatok!$A:$CN,AQ$320,FALSE))-6),'csapat-ranglista'!$A:$FP,AQ$321,FALSE)/8,VLOOKUP(VLOOKUP($A80,csapatok!$A:$CN,AQ$320,FALSE),'csapat-ranglista'!$A:$FP,AQ$321,FALSE)/4),0)</f>
        <v>0</v>
      </c>
      <c r="AR80" s="223">
        <f>IFERROR(IF(RIGHT(VLOOKUP($A80,csapatok!$A:$CN,AR$320,FALSE),5)="Csere",VLOOKUP(LEFT(VLOOKUP($A80,csapatok!$A:$CN,AR$320,FALSE),LEN(VLOOKUP($A80,csapatok!$A:$CN,AR$320,FALSE))-6),'csapat-ranglista'!$A:$FP,AR$321,FALSE)/8,VLOOKUP(VLOOKUP($A80,csapatok!$A:$CN,AR$320,FALSE),'csapat-ranglista'!$A:$FP,AR$321,FALSE)/4),0)</f>
        <v>0</v>
      </c>
      <c r="AS80" s="223">
        <f>IFERROR(IF(RIGHT(VLOOKUP($A80,csapatok!$A:$CN,AS$320,FALSE),5)="Csere",VLOOKUP(LEFT(VLOOKUP($A80,csapatok!$A:$CN,AS$320,FALSE),LEN(VLOOKUP($A80,csapatok!$A:$CN,AS$320,FALSE))-6),'csapat-ranglista'!$A:$FP,AS$321,FALSE)/8,VLOOKUP(VLOOKUP($A80,csapatok!$A:$CN,AS$320,FALSE),'csapat-ranglista'!$A:$FP,AS$321,FALSE)/4),0)</f>
        <v>0</v>
      </c>
      <c r="AT80" s="223">
        <f>IFERROR(IF(RIGHT(VLOOKUP($A80,csapatok!$A:$CN,AT$320,FALSE),5)="Csere",VLOOKUP(LEFT(VLOOKUP($A80,csapatok!$A:$CN,AT$320,FALSE),LEN(VLOOKUP($A80,csapatok!$A:$CN,AT$320,FALSE))-6),'csapat-ranglista'!$A:$FP,AT$321,FALSE)/8,VLOOKUP(VLOOKUP($A80,csapatok!$A:$CN,AT$320,FALSE),'csapat-ranglista'!$A:$FP,AT$321,FALSE)/4),0)</f>
        <v>0</v>
      </c>
      <c r="AU80" s="223">
        <f>IFERROR(IF(RIGHT(VLOOKUP($A80,csapatok!$A:$CN,AU$320,FALSE),5)="Csere",VLOOKUP(LEFT(VLOOKUP($A80,csapatok!$A:$CN,AU$320,FALSE),LEN(VLOOKUP($A80,csapatok!$A:$CN,AU$320,FALSE))-6),'csapat-ranglista'!$A:$FP,AU$321,FALSE)/8,VLOOKUP(VLOOKUP($A80,csapatok!$A:$CN,AU$320,FALSE),'csapat-ranglista'!$A:$FP,AU$321,FALSE)/4),0)</f>
        <v>0</v>
      </c>
      <c r="AV80" s="223">
        <f>IFERROR(IF(RIGHT(VLOOKUP($A80,csapatok!$A:$CN,AV$320,FALSE),5)="Csere",VLOOKUP(LEFT(VLOOKUP($A80,csapatok!$A:$CN,AV$320,FALSE),LEN(VLOOKUP($A80,csapatok!$A:$CN,AV$320,FALSE))-6),'csapat-ranglista'!$A:$FP,AV$321,FALSE)/8,VLOOKUP(VLOOKUP($A80,csapatok!$A:$CN,AV$320,FALSE),'csapat-ranglista'!$A:$FP,AV$321,FALSE)/4),0)</f>
        <v>0</v>
      </c>
      <c r="AW80" s="223">
        <f>IFERROR(IF(RIGHT(VLOOKUP($A80,csapatok!$A:$CN,AW$320,FALSE),5)="Csere",VLOOKUP(LEFT(VLOOKUP($A80,csapatok!$A:$CN,AW$320,FALSE),LEN(VLOOKUP($A80,csapatok!$A:$CN,AW$320,FALSE))-6),'csapat-ranglista'!$A:$FP,AW$321,FALSE)/8,VLOOKUP(VLOOKUP($A80,csapatok!$A:$CN,AW$320,FALSE),'csapat-ranglista'!$A:$FP,AW$321,FALSE)/4),0)</f>
        <v>0</v>
      </c>
      <c r="AX80" s="223">
        <f>IFERROR(IF(RIGHT(VLOOKUP($A80,csapatok!$A:$CN,AX$320,FALSE),5)="Csere",VLOOKUP(LEFT(VLOOKUP($A80,csapatok!$A:$CN,AX$320,FALSE),LEN(VLOOKUP($A80,csapatok!$A:$CN,AX$320,FALSE))-6),'csapat-ranglista'!$A:$FP,AX$321,FALSE)/8,VLOOKUP(VLOOKUP($A80,csapatok!$A:$CN,AX$320,FALSE),'csapat-ranglista'!$A:$FP,AX$321,FALSE)/4),0)</f>
        <v>0</v>
      </c>
      <c r="AY80" s="223">
        <f>IFERROR(IF(RIGHT(VLOOKUP($A80,csapatok!$A:$NN,AY$320,FALSE),5)="Csere",VLOOKUP(LEFT(VLOOKUP($A80,csapatok!$A:$NN,AY$320,FALSE),LEN(VLOOKUP($A80,csapatok!$A:$NN,AY$320,FALSE))-6),'csapat-ranglista'!$A:$FP,AY$321,FALSE)/8,VLOOKUP(VLOOKUP($A80,csapatok!$A:$NN,AY$320,FALSE),'csapat-ranglista'!$A:$FP,AY$321,FALSE)/4),0)</f>
        <v>0</v>
      </c>
      <c r="AZ80" s="223">
        <f>IFERROR(IF(RIGHT(VLOOKUP($A80,csapatok!$A:$NN,AZ$320,FALSE),5)="Csere",VLOOKUP(LEFT(VLOOKUP($A80,csapatok!$A:$NN,AZ$320,FALSE),LEN(VLOOKUP($A80,csapatok!$A:$NN,AZ$320,FALSE))-6),'csapat-ranglista'!$A:$FP,AZ$321,FALSE)/8,VLOOKUP(VLOOKUP($A80,csapatok!$A:$NN,AZ$320,FALSE),'csapat-ranglista'!$A:$FP,AZ$321,FALSE)/4),0)</f>
        <v>0</v>
      </c>
      <c r="BA80" s="223">
        <f>IFERROR(IF(RIGHT(VLOOKUP($A80,csapatok!$A:$NN,BA$320,FALSE),5)="Csere",VLOOKUP(LEFT(VLOOKUP($A80,csapatok!$A:$NN,BA$320,FALSE),LEN(VLOOKUP($A80,csapatok!$A:$NN,BA$320,FALSE))-6),'csapat-ranglista'!$A:$FP,BA$321,FALSE)/8,VLOOKUP(VLOOKUP($A80,csapatok!$A:$NN,BA$320,FALSE),'csapat-ranglista'!$A:$FP,BA$321,FALSE)/4),0)</f>
        <v>2.9549419684954601</v>
      </c>
      <c r="BB80" s="223">
        <f>IFERROR(IF(RIGHT(VLOOKUP($A80,csapatok!$A:$NN,BB$320,FALSE),5)="Csere",VLOOKUP(LEFT(VLOOKUP($A80,csapatok!$A:$NN,BB$320,FALSE),LEN(VLOOKUP($A80,csapatok!$A:$NN,BB$320,FALSE))-6),'csapat-ranglista'!$A:$FP,BB$321,FALSE)/8,VLOOKUP(VLOOKUP($A80,csapatok!$A:$NN,BB$320,FALSE),'csapat-ranglista'!$A:$FP,BB$321,FALSE)/4),0)</f>
        <v>0</v>
      </c>
      <c r="BC80" s="224">
        <f>versenyek!$ES$11*IFERROR(VLOOKUP(VLOOKUP($A80,versenyek!ER:ET,3,FALSE),szabalyok!$A$16:$B$23,2,FALSE)/4,0)</f>
        <v>0</v>
      </c>
      <c r="BD80" s="224">
        <f>versenyek!$EV$11*IFERROR(VLOOKUP(VLOOKUP($A80,versenyek!EU:EW,3,FALSE),szabalyok!$A$16:$B$23,2,FALSE)/4,0)</f>
        <v>0</v>
      </c>
      <c r="BE80" s="223">
        <f>IFERROR(IF(RIGHT(VLOOKUP($A80,csapatok!$A:$NN,BE$320,FALSE),5)="Csere",VLOOKUP(LEFT(VLOOKUP($A80,csapatok!$A:$NN,BE$320,FALSE),LEN(VLOOKUP($A80,csapatok!$A:$NN,BE$320,FALSE))-6),'csapat-ranglista'!$A:$FP,BE$321,FALSE)/8,VLOOKUP(VLOOKUP($A80,csapatok!$A:$NN,BE$320,FALSE),'csapat-ranglista'!$A:$FP,BE$321,FALSE)/4),0)</f>
        <v>0</v>
      </c>
      <c r="BF80" s="223">
        <f>IFERROR(IF(RIGHT(VLOOKUP($A80,csapatok!$A:$NN,BF$320,FALSE),5)="Csere",VLOOKUP(LEFT(VLOOKUP($A80,csapatok!$A:$NN,BF$320,FALSE),LEN(VLOOKUP($A80,csapatok!$A:$NN,BF$320,FALSE))-6),'csapat-ranglista'!$A:$FP,BF$321,FALSE)/8,VLOOKUP(VLOOKUP($A80,csapatok!$A:$NN,BF$320,FALSE),'csapat-ranglista'!$A:$FP,BF$321,FALSE)/4),0)</f>
        <v>0</v>
      </c>
      <c r="BG80" s="223">
        <f>IFERROR(IF(RIGHT(VLOOKUP($A80,csapatok!$A:$NN,BG$320,FALSE),5)="Csere",VLOOKUP(LEFT(VLOOKUP($A80,csapatok!$A:$NN,BG$320,FALSE),LEN(VLOOKUP($A80,csapatok!$A:$NN,BG$320,FALSE))-6),'csapat-ranglista'!$A:$FP,BG$321,FALSE)/8,VLOOKUP(VLOOKUP($A80,csapatok!$A:$NN,BG$320,FALSE),'csapat-ranglista'!$A:$FP,BG$321,FALSE)/4),0)</f>
        <v>0</v>
      </c>
      <c r="BH80" s="223">
        <f>IFERROR(IF(RIGHT(VLOOKUP($A80,csapatok!$A:$NN,BH$320,FALSE),5)="Csere",VLOOKUP(LEFT(VLOOKUP($A80,csapatok!$A:$NN,BH$320,FALSE),LEN(VLOOKUP($A80,csapatok!$A:$NN,BH$320,FALSE))-6),'csapat-ranglista'!$A:$FP,BH$321,FALSE)/8,VLOOKUP(VLOOKUP($A80,csapatok!$A:$NN,BH$320,FALSE),'csapat-ranglista'!$A:$FP,BH$321,FALSE)/4),0)</f>
        <v>0</v>
      </c>
      <c r="BI80" s="223">
        <f>IFERROR(IF(RIGHT(VLOOKUP($A80,csapatok!$A:$NN,BI$320,FALSE),5)="Csere",VLOOKUP(LEFT(VLOOKUP($A80,csapatok!$A:$NN,BI$320,FALSE),LEN(VLOOKUP($A80,csapatok!$A:$NN,BI$320,FALSE))-6),'csapat-ranglista'!$A:$FP,BI$321,FALSE)/8,VLOOKUP(VLOOKUP($A80,csapatok!$A:$NN,BI$320,FALSE),'csapat-ranglista'!$A:$FP,BI$321,FALSE)/4),0)</f>
        <v>0.68679796504306667</v>
      </c>
      <c r="BJ80" s="223">
        <f>IFERROR(IF(RIGHT(VLOOKUP($A80,csapatok!$A:$NN,BJ$320,FALSE),5)="Csere",VLOOKUP(LEFT(VLOOKUP($A80,csapatok!$A:$NN,BJ$320,FALSE),LEN(VLOOKUP($A80,csapatok!$A:$NN,BJ$320,FALSE))-6),'csapat-ranglista'!$A:$FP,BJ$321,FALSE)/8,VLOOKUP(VLOOKUP($A80,csapatok!$A:$NN,BJ$320,FALSE),'csapat-ranglista'!$A:$FP,BJ$321,FALSE)/4),0)</f>
        <v>0</v>
      </c>
      <c r="BK80" s="223">
        <f>IFERROR(IF(RIGHT(VLOOKUP($A80,csapatok!$A:$NN,BK$320,FALSE),5)="Csere",VLOOKUP(LEFT(VLOOKUP($A80,csapatok!$A:$NN,BK$320,FALSE),LEN(VLOOKUP($A80,csapatok!$A:$NN,BK$320,FALSE))-6),'csapat-ranglista'!$A:$FP,BK$321,FALSE)/8,VLOOKUP(VLOOKUP($A80,csapatok!$A:$NN,BK$320,FALSE),'csapat-ranglista'!$A:$FP,BK$321,FALSE)/4),0)</f>
        <v>0</v>
      </c>
      <c r="BL80" s="223">
        <f>IFERROR(IF(RIGHT(VLOOKUP($A80,csapatok!$A:$NN,BL$320,FALSE),5)="Csere",VLOOKUP(LEFT(VLOOKUP($A80,csapatok!$A:$NN,BL$320,FALSE),LEN(VLOOKUP($A80,csapatok!$A:$NN,BL$320,FALSE))-6),'csapat-ranglista'!$A:$FP,BL$321,FALSE)/8,VLOOKUP(VLOOKUP($A80,csapatok!$A:$NN,BL$320,FALSE),'csapat-ranglista'!$A:$FP,BL$321,FALSE)/4),0)</f>
        <v>0</v>
      </c>
      <c r="BM80" s="223">
        <f>IFERROR(IF(RIGHT(VLOOKUP($A80,csapatok!$A:$NN,BM$320,FALSE),5)="Csere",VLOOKUP(LEFT(VLOOKUP($A80,csapatok!$A:$NN,BM$320,FALSE),LEN(VLOOKUP($A80,csapatok!$A:$NN,BM$320,FALSE))-6),'csapat-ranglista'!$A:$FP,BM$321,FALSE)/8,VLOOKUP(VLOOKUP($A80,csapatok!$A:$NN,BM$320,FALSE),'csapat-ranglista'!$A:$FP,BM$321,FALSE)/4),0)</f>
        <v>0</v>
      </c>
      <c r="BN80" s="223">
        <f>IFERROR(IF(RIGHT(VLOOKUP($A80,csapatok!$A:$NN,BN$320,FALSE),5)="Csere",VLOOKUP(LEFT(VLOOKUP($A80,csapatok!$A:$NN,BN$320,FALSE),LEN(VLOOKUP($A80,csapatok!$A:$NN,BN$320,FALSE))-6),'csapat-ranglista'!$A:$FP,BN$321,FALSE)/8,VLOOKUP(VLOOKUP($A80,csapatok!$A:$NN,BN$320,FALSE),'csapat-ranglista'!$A:$FP,BN$321,FALSE)/4),0)</f>
        <v>0</v>
      </c>
      <c r="BO80" s="223">
        <f>IFERROR(IF(RIGHT(VLOOKUP($A80,csapatok!$A:$NN,BO$320,FALSE),5)="Csere",VLOOKUP(LEFT(VLOOKUP($A80,csapatok!$A:$NN,BO$320,FALSE),LEN(VLOOKUP($A80,csapatok!$A:$NN,BO$320,FALSE))-6),'csapat-ranglista'!$A:$FP,BO$321,FALSE)/8,VLOOKUP(VLOOKUP($A80,csapatok!$A:$NN,BO$320,FALSE),'csapat-ranglista'!$A:$FP,BO$321,FALSE)/4),0)</f>
        <v>0</v>
      </c>
      <c r="BP80" s="223">
        <f>IFERROR(IF(RIGHT(VLOOKUP($A80,csapatok!$A:$NN,BP$320,FALSE),5)="Csere",VLOOKUP(LEFT(VLOOKUP($A80,csapatok!$A:$NN,BP$320,FALSE),LEN(VLOOKUP($A80,csapatok!$A:$NN,BP$320,FALSE))-6),'csapat-ranglista'!$A:$FP,BP$321,FALSE)/8,VLOOKUP(VLOOKUP($A80,csapatok!$A:$NN,BP$320,FALSE),'csapat-ranglista'!$A:$FP,BP$321,FALSE)/4),0)</f>
        <v>0</v>
      </c>
      <c r="BQ80" s="223">
        <f>IFERROR(IF(RIGHT(VLOOKUP($A80,csapatok!$A:$NN,BQ$320,FALSE),5)="Csere",VLOOKUP(LEFT(VLOOKUP($A80,csapatok!$A:$NN,BQ$320,FALSE),LEN(VLOOKUP($A80,csapatok!$A:$NN,BQ$320,FALSE))-6),'csapat-ranglista'!$A:$FP,BQ$321,FALSE)/8,VLOOKUP(VLOOKUP($A80,csapatok!$A:$NN,BQ$320,FALSE),'csapat-ranglista'!$A:$FP,BQ$321,FALSE)/4),0)</f>
        <v>0</v>
      </c>
      <c r="BR80" s="223">
        <f>IFERROR(IF(RIGHT(VLOOKUP($A80,csapatok!$A:$NN,BR$320,FALSE),5)="Csere",VLOOKUP(LEFT(VLOOKUP($A80,csapatok!$A:$NN,BR$320,FALSE),LEN(VLOOKUP($A80,csapatok!$A:$NN,BR$320,FALSE))-6),'csapat-ranglista'!$A:$FP,BR$321,FALSE)/8,VLOOKUP(VLOOKUP($A80,csapatok!$A:$NN,BR$320,FALSE),'csapat-ranglista'!$A:$FP,BR$321,FALSE)/4),0)</f>
        <v>0</v>
      </c>
      <c r="BS80" s="223">
        <f>IFERROR(IF(RIGHT(VLOOKUP($A80,csapatok!$A:$NN,BS$320,FALSE),5)="Csere",VLOOKUP(LEFT(VLOOKUP($A80,csapatok!$A:$NN,BS$320,FALSE),LEN(VLOOKUP($A80,csapatok!$A:$NN,BS$320,FALSE))-6),'csapat-ranglista'!$A:$FP,BS$321,FALSE)/8,VLOOKUP(VLOOKUP($A80,csapatok!$A:$NN,BS$320,FALSE),'csapat-ranglista'!$A:$FP,BS$321,FALSE)/4),0)</f>
        <v>0</v>
      </c>
      <c r="BT80" s="223">
        <f>IFERROR(IF(RIGHT(VLOOKUP($A80,csapatok!$A:$NN,BT$320,FALSE),5)="Csere",VLOOKUP(LEFT(VLOOKUP($A80,csapatok!$A:$NN,BT$320,FALSE),LEN(VLOOKUP($A80,csapatok!$A:$NN,BT$320,FALSE))-6),'csapat-ranglista'!$A:$FP,BT$321,FALSE)/8,VLOOKUP(VLOOKUP($A80,csapatok!$A:$NN,BT$320,FALSE),'csapat-ranglista'!$A:$FP,BT$321,FALSE)/4),0)</f>
        <v>0</v>
      </c>
      <c r="BU80" s="223">
        <f>IFERROR(IF(RIGHT(VLOOKUP($A80,csapatok!$A:$NN,BU$320,FALSE),5)="Csere",VLOOKUP(LEFT(VLOOKUP($A80,csapatok!$A:$NN,BU$320,FALSE),LEN(VLOOKUP($A80,csapatok!$A:$NN,BU$320,FALSE))-6),'csapat-ranglista'!$A:$FP,BU$321,FALSE)/8,VLOOKUP(VLOOKUP($A80,csapatok!$A:$NN,BU$320,FALSE),'csapat-ranglista'!$A:$FP,BU$321,FALSE)/4),0)</f>
        <v>0</v>
      </c>
      <c r="BV80" s="223">
        <f>IFERROR(IF(RIGHT(VLOOKUP($A80,csapatok!$A:$NN,BV$320,FALSE),5)="Csere",VLOOKUP(LEFT(VLOOKUP($A80,csapatok!$A:$NN,BV$320,FALSE),LEN(VLOOKUP($A80,csapatok!$A:$NN,BV$320,FALSE))-6),'csapat-ranglista'!$A:$FP,BV$321,FALSE)/8,VLOOKUP(VLOOKUP($A80,csapatok!$A:$NN,BV$320,FALSE),'csapat-ranglista'!$A:$FP,BV$321,FALSE)/4),0)</f>
        <v>0</v>
      </c>
      <c r="BW80" s="223">
        <f>IFERROR(IF(RIGHT(VLOOKUP($A80,csapatok!$A:$NN,BW$320,FALSE),5)="Csere",VLOOKUP(LEFT(VLOOKUP($A80,csapatok!$A:$NN,BW$320,FALSE),LEN(VLOOKUP($A80,csapatok!$A:$NN,BW$320,FALSE))-6),'csapat-ranglista'!$A:$FP,BW$321,FALSE)/8,VLOOKUP(VLOOKUP($A80,csapatok!$A:$NN,BW$320,FALSE),'csapat-ranglista'!$A:$FP,BW$321,FALSE)/4),0)</f>
        <v>0</v>
      </c>
      <c r="BX80" s="223">
        <f>IFERROR(IF(RIGHT(VLOOKUP($A80,csapatok!$A:$NN,BX$320,FALSE),5)="Csere",VLOOKUP(LEFT(VLOOKUP($A80,csapatok!$A:$NN,BX$320,FALSE),LEN(VLOOKUP($A80,csapatok!$A:$NN,BX$320,FALSE))-6),'csapat-ranglista'!$A:$FP,BX$321,FALSE)/8,VLOOKUP(VLOOKUP($A80,csapatok!$A:$NN,BX$320,FALSE),'csapat-ranglista'!$A:$FP,BX$321,FALSE)/4),0)</f>
        <v>0</v>
      </c>
      <c r="BY80" s="223">
        <f>IFERROR(IF(RIGHT(VLOOKUP($A80,csapatok!$A:$NN,BY$320,FALSE),5)="Csere",VLOOKUP(LEFT(VLOOKUP($A80,csapatok!$A:$NN,BY$320,FALSE),LEN(VLOOKUP($A80,csapatok!$A:$NN,BY$320,FALSE))-6),'csapat-ranglista'!$A:$FP,BY$321,FALSE)/8,VLOOKUP(VLOOKUP($A80,csapatok!$A:$NN,BY$320,FALSE),'csapat-ranglista'!$A:$FP,BY$321,FALSE)/4),0)</f>
        <v>0</v>
      </c>
      <c r="BZ80" s="223">
        <f>IFERROR(IF(RIGHT(VLOOKUP($A80,csapatok!$A:$NN,BZ$320,FALSE),5)="Csere",VLOOKUP(LEFT(VLOOKUP($A80,csapatok!$A:$NN,BZ$320,FALSE),LEN(VLOOKUP($A80,csapatok!$A:$NN,BZ$320,FALSE))-6),'csapat-ranglista'!$A:$FP,BZ$321,FALSE)/8,VLOOKUP(VLOOKUP($A80,csapatok!$A:$NN,BZ$320,FALSE),'csapat-ranglista'!$A:$FP,BZ$321,FALSE)/4),0)</f>
        <v>0</v>
      </c>
      <c r="CA80" s="223">
        <f>IFERROR(IF(RIGHT(VLOOKUP($A80,csapatok!$A:$NN,CA$320,FALSE),5)="Csere",VLOOKUP(LEFT(VLOOKUP($A80,csapatok!$A:$NN,CA$320,FALSE),LEN(VLOOKUP($A80,csapatok!$A:$NN,CA$320,FALSE))-6),'csapat-ranglista'!$A:$FP,CA$321,FALSE)/8,VLOOKUP(VLOOKUP($A80,csapatok!$A:$NN,CA$320,FALSE),'csapat-ranglista'!$A:$FP,CA$321,FALSE)/4),0)</f>
        <v>5.187149910553476</v>
      </c>
      <c r="CB80" s="223">
        <f>IFERROR(IF(RIGHT(VLOOKUP($A80,csapatok!$A:$NN,CB$320,FALSE),5)="Csere",VLOOKUP(LEFT(VLOOKUP($A80,csapatok!$A:$NN,CB$320,FALSE),LEN(VLOOKUP($A80,csapatok!$A:$NN,CB$320,FALSE))-6),'csapat-ranglista'!$A:$FP,CB$321,FALSE)/8,VLOOKUP(VLOOKUP($A80,csapatok!$A:$NN,CB$320,FALSE),'csapat-ranglista'!$A:$FP,CB$321,FALSE)/4),0)</f>
        <v>0</v>
      </c>
      <c r="CC80" s="223">
        <f>IFERROR(IF(RIGHT(VLOOKUP($A80,csapatok!$A:$NN,CC$320,FALSE),5)="Csere",VLOOKUP(LEFT(VLOOKUP($A80,csapatok!$A:$NN,CC$320,FALSE),LEN(VLOOKUP($A80,csapatok!$A:$NN,CC$320,FALSE))-6),'csapat-ranglista'!$A:$FP,CC$321,FALSE)/8,VLOOKUP(VLOOKUP($A80,csapatok!$A:$NN,CC$320,FALSE),'csapat-ranglista'!$A:$FP,CC$321,FALSE)/4),0)</f>
        <v>0</v>
      </c>
      <c r="CD80" s="223">
        <f>IFERROR(IF(RIGHT(VLOOKUP($A80,csapatok!$A:$NN,CD$320,FALSE),5)="Csere",VLOOKUP(LEFT(VLOOKUP($A80,csapatok!$A:$NN,CD$320,FALSE),LEN(VLOOKUP($A80,csapatok!$A:$NN,CD$320,FALSE))-6),'csapat-ranglista'!$A:$FP,CD$321,FALSE)/8,VLOOKUP(VLOOKUP($A80,csapatok!$A:$NN,CD$320,FALSE),'csapat-ranglista'!$A:$FP,CD$321,FALSE)/4),0)</f>
        <v>0</v>
      </c>
      <c r="CE80" s="223">
        <f>IFERROR(IF(RIGHT(VLOOKUP($A80,csapatok!$A:$NN,CE$320,FALSE),5)="Csere",VLOOKUP(LEFT(VLOOKUP($A80,csapatok!$A:$NN,CE$320,FALSE),LEN(VLOOKUP($A80,csapatok!$A:$NN,CE$320,FALSE))-6),'csapat-ranglista'!$A:$FP,CE$321,FALSE)/8,VLOOKUP(VLOOKUP($A80,csapatok!$A:$NN,CE$320,FALSE),'csapat-ranglista'!$A:$FP,CE$321,FALSE)/4),0)</f>
        <v>0</v>
      </c>
      <c r="CF80" s="223">
        <f>IFERROR(IF(RIGHT(VLOOKUP($A80,csapatok!$A:$NN,CF$320,FALSE),5)="Csere",VLOOKUP(LEFT(VLOOKUP($A80,csapatok!$A:$NN,CF$320,FALSE),LEN(VLOOKUP($A80,csapatok!$A:$NN,CF$320,FALSE))-6),'csapat-ranglista'!$A:$FP,CF$321,FALSE)/8,VLOOKUP(VLOOKUP($A80,csapatok!$A:$NN,CF$320,FALSE),'csapat-ranglista'!$A:$FP,CF$321,FALSE)/4),0)</f>
        <v>0</v>
      </c>
      <c r="CG80" s="223">
        <f>IFERROR(IF(RIGHT(VLOOKUP($A80,csapatok!$A:$NN,CG$320,FALSE),5)="Csere",VLOOKUP(LEFT(VLOOKUP($A80,csapatok!$A:$NN,CG$320,FALSE),LEN(VLOOKUP($A80,csapatok!$A:$NN,CG$320,FALSE))-6),'csapat-ranglista'!$A:$FP,CG$321,FALSE)/8,VLOOKUP(VLOOKUP($A80,csapatok!$A:$NN,CG$320,FALSE),'csapat-ranglista'!$A:$FP,CG$321,FALSE)/4),0)</f>
        <v>0</v>
      </c>
      <c r="CH80" s="223">
        <f>IFERROR(IF(RIGHT(VLOOKUP($A80,csapatok!$A:$NN,CH$320,FALSE),5)="Csere",VLOOKUP(LEFT(VLOOKUP($A80,csapatok!$A:$NN,CH$320,FALSE),LEN(VLOOKUP($A80,csapatok!$A:$NN,CH$320,FALSE))-6),'csapat-ranglista'!$A:$FP,CH$321,FALSE)/8,VLOOKUP(VLOOKUP($A80,csapatok!$A:$NN,CH$320,FALSE),'csapat-ranglista'!$A:$FP,CH$321,FALSE)/4),0)</f>
        <v>0</v>
      </c>
      <c r="CI80" s="223">
        <f>IFERROR(IF(RIGHT(VLOOKUP($A80,csapatok!$A:$NN,CI$320,FALSE),5)="Csere",VLOOKUP(LEFT(VLOOKUP($A80,csapatok!$A:$NN,CI$320,FALSE),LEN(VLOOKUP($A80,csapatok!$A:$NN,CI$320,FALSE))-6),'csapat-ranglista'!$A:$FP,CI$321,FALSE)/8,VLOOKUP(VLOOKUP($A80,csapatok!$A:$NN,CI$320,FALSE),'csapat-ranglista'!$A:$FP,CI$321,FALSE)/4),0)</f>
        <v>0</v>
      </c>
      <c r="CJ80" s="224">
        <f>versenyek!$IQ$11*IFERROR(VLOOKUP(VLOOKUP($A80,versenyek!IP:IR,3,FALSE),szabalyok!$A$16:$B$23,2,FALSE)/4,0)</f>
        <v>0</v>
      </c>
      <c r="CK80" s="224">
        <f>versenyek!$IT$11*IFERROR(VLOOKUP(VLOOKUP($A80,versenyek!IS:IU,3,FALSE),szabalyok!$A$16:$B$23,2,FALSE)/4,0)</f>
        <v>0</v>
      </c>
      <c r="CL80" s="223">
        <f>IFERROR(IF(RIGHT(VLOOKUP($A80,csapatok!$A:$NN,CL$320,FALSE),5)="Csere",VLOOKUP(LEFT(VLOOKUP($A80,csapatok!$A:$NN,CL$320,FALSE),LEN(VLOOKUP($A80,csapatok!$A:$NN,CL$320,FALSE))-6),'csapat-ranglista'!$A:$FP,CL$321,FALSE)/8,VLOOKUP(VLOOKUP($A80,csapatok!$A:$NN,CL$320,FALSE),'csapat-ranglista'!$A:$FP,CL$321,FALSE)/4),0)</f>
        <v>0</v>
      </c>
      <c r="CM80" s="223">
        <f>IFERROR(IF(RIGHT(VLOOKUP($A80,csapatok!$A:$NN,CM$320,FALSE),5)="Csere",VLOOKUP(LEFT(VLOOKUP($A80,csapatok!$A:$NN,CM$320,FALSE),LEN(VLOOKUP($A80,csapatok!$A:$NN,CM$320,FALSE))-6),'csapat-ranglista'!$A:$FP,CM$321,FALSE)/8,VLOOKUP(VLOOKUP($A80,csapatok!$A:$NN,CM$320,FALSE),'csapat-ranglista'!$A:$FP,CM$321,FALSE)/4),0)</f>
        <v>0</v>
      </c>
      <c r="CN80" s="223">
        <f>IFERROR(IF(RIGHT(VLOOKUP($A80,csapatok!$A:$NN,CN$320,FALSE),5)="Csere",VLOOKUP(LEFT(VLOOKUP($A80,csapatok!$A:$NN,CN$320,FALSE),LEN(VLOOKUP($A80,csapatok!$A:$NN,CN$320,FALSE))-6),'csapat-ranglista'!$A:$FP,CN$321,FALSE)/8,VLOOKUP(VLOOKUP($A80,csapatok!$A:$NN,CN$320,FALSE),'csapat-ranglista'!$A:$FP,CN$321,FALSE)/4),0)</f>
        <v>0</v>
      </c>
      <c r="CO80" s="223">
        <f>IFERROR(IF(RIGHT(VLOOKUP($A80,csapatok!$A:$NN,CO$320,FALSE),5)="Csere",VLOOKUP(LEFT(VLOOKUP($A80,csapatok!$A:$NN,CO$320,FALSE),LEN(VLOOKUP($A80,csapatok!$A:$NN,CO$320,FALSE))-6),'csapat-ranglista'!$A:$FP,CO$321,FALSE)/8,VLOOKUP(VLOOKUP($A80,csapatok!$A:$NN,CO$320,FALSE),'csapat-ranglista'!$A:$FP,CO$321,FALSE)/4),0)</f>
        <v>0</v>
      </c>
      <c r="CP80" s="223">
        <f>IFERROR(IF(RIGHT(VLOOKUP($A80,csapatok!$A:$NN,CP$320,FALSE),5)="Csere",VLOOKUP(LEFT(VLOOKUP($A80,csapatok!$A:$NN,CP$320,FALSE),LEN(VLOOKUP($A80,csapatok!$A:$NN,CP$320,FALSE))-6),'csapat-ranglista'!$A:$FP,CP$321,FALSE)/8,VLOOKUP(VLOOKUP($A80,csapatok!$A:$NN,CP$320,FALSE),'csapat-ranglista'!$A:$FP,CP$321,FALSE)/4),0)</f>
        <v>0</v>
      </c>
      <c r="CQ80" s="223">
        <f>IFERROR(IF(RIGHT(VLOOKUP($A80,csapatok!$A:$NN,CQ$320,FALSE),5)="Csere",VLOOKUP(LEFT(VLOOKUP($A80,csapatok!$A:$NN,CQ$320,FALSE),LEN(VLOOKUP($A80,csapatok!$A:$NN,CQ$320,FALSE))-6),'csapat-ranglista'!$A:$FP,CQ$321,FALSE)/8,VLOOKUP(VLOOKUP($A80,csapatok!$A:$NN,CQ$320,FALSE),'csapat-ranglista'!$A:$FP,CQ$321,FALSE)/4),0)</f>
        <v>0</v>
      </c>
      <c r="CR80" s="223">
        <f>IFERROR(IF(RIGHT(VLOOKUP($A80,csapatok!$A:$NN,CR$320,FALSE),5)="Csere",VLOOKUP(LEFT(VLOOKUP($A80,csapatok!$A:$NN,CR$320,FALSE),LEN(VLOOKUP($A80,csapatok!$A:$NN,CR$320,FALSE))-6),'csapat-ranglista'!$A:$FP,CR$321,FALSE)/8,VLOOKUP(VLOOKUP($A80,csapatok!$A:$NN,CR$320,FALSE),'csapat-ranglista'!$A:$FP,CR$321,FALSE)/4),0)</f>
        <v>0</v>
      </c>
      <c r="CS80" s="223">
        <f>IFERROR(IF(RIGHT(VLOOKUP($A80,csapatok!$A:$NN,CS$320,FALSE),5)="Csere",VLOOKUP(LEFT(VLOOKUP($A80,csapatok!$A:$NN,CS$320,FALSE),LEN(VLOOKUP($A80,csapatok!$A:$NN,CS$320,FALSE))-6),'csapat-ranglista'!$A:$FP,CS$321,FALSE)/8,VLOOKUP(VLOOKUP($A80,csapatok!$A:$NN,CS$320,FALSE),'csapat-ranglista'!$A:$FP,CS$321,FALSE)/4),0)</f>
        <v>0</v>
      </c>
      <c r="CT80" s="223">
        <f>IFERROR(IF(RIGHT(VLOOKUP($A80,csapatok!$A:$NN,CT$320,FALSE),5)="Csere",VLOOKUP(LEFT(VLOOKUP($A80,csapatok!$A:$NN,CT$320,FALSE),LEN(VLOOKUP($A80,csapatok!$A:$NN,CT$320,FALSE))-6),'csapat-ranglista'!$A:$FP,CT$321,FALSE)/8,VLOOKUP(VLOOKUP($A80,csapatok!$A:$NN,CT$320,FALSE),'csapat-ranglista'!$A:$FP,CT$321,FALSE)/4),0)</f>
        <v>0</v>
      </c>
      <c r="CU80" s="223">
        <f>IFERROR(IF(RIGHT(VLOOKUP($A80,csapatok!$A:$NN,CU$320,FALSE),5)="Csere",VLOOKUP(LEFT(VLOOKUP($A80,csapatok!$A:$NN,CU$320,FALSE),LEN(VLOOKUP($A80,csapatok!$A:$NN,CU$320,FALSE))-6),'csapat-ranglista'!$A:$FP,CU$321,FALSE)/8,VLOOKUP(VLOOKUP($A80,csapatok!$A:$NN,CU$320,FALSE),'csapat-ranglista'!$A:$FP,CU$321,FALSE)/4),0)</f>
        <v>0</v>
      </c>
      <c r="CV80" s="223">
        <f>IFERROR(IF(RIGHT(VLOOKUP($A80,csapatok!$A:$NN,CV$320,FALSE),5)="Csere",VLOOKUP(LEFT(VLOOKUP($A80,csapatok!$A:$NN,CV$320,FALSE),LEN(VLOOKUP($A80,csapatok!$A:$NN,CV$320,FALSE))-6),'csapat-ranglista'!$A:$FP,CV$321,FALSE)/8,VLOOKUP(VLOOKUP($A80,csapatok!$A:$NN,CV$320,FALSE),'csapat-ranglista'!$A:$FP,CV$321,FALSE)/4),0)</f>
        <v>0</v>
      </c>
      <c r="CW80" s="223">
        <f>IFERROR(IF(RIGHT(VLOOKUP($A80,csapatok!$A:$NN,CW$320,FALSE),5)="Csere",VLOOKUP(LEFT(VLOOKUP($A80,csapatok!$A:$NN,CW$320,FALSE),LEN(VLOOKUP($A80,csapatok!$A:$NN,CW$320,FALSE))-6),'csapat-ranglista'!$A:$FP,CW$321,FALSE)/8,VLOOKUP(VLOOKUP($A80,csapatok!$A:$NN,CW$320,FALSE),'csapat-ranglista'!$A:$FP,CW$321,FALSE)/4),0)</f>
        <v>0</v>
      </c>
      <c r="CX80" s="223">
        <f>IFERROR(IF(RIGHT(VLOOKUP($A80,csapatok!$A:$NN,CX$320,FALSE),5)="Csere",VLOOKUP(LEFT(VLOOKUP($A80,csapatok!$A:$NN,CX$320,FALSE),LEN(VLOOKUP($A80,csapatok!$A:$NN,CX$320,FALSE))-6),'csapat-ranglista'!$A:$FP,CX$321,FALSE)/8,VLOOKUP(VLOOKUP($A80,csapatok!$A:$NN,CX$320,FALSE),'csapat-ranglista'!$A:$FP,CX$321,FALSE)/4),0)</f>
        <v>0</v>
      </c>
      <c r="CY80" s="223">
        <f>IFERROR(IF(RIGHT(VLOOKUP($A80,csapatok!$A:$NN,CY$320,FALSE),5)="Csere",VLOOKUP(LEFT(VLOOKUP($A80,csapatok!$A:$NN,CY$320,FALSE),LEN(VLOOKUP($A80,csapatok!$A:$NN,CY$320,FALSE))-6),'csapat-ranglista'!$A:$FP,CY$321,FALSE)/8,VLOOKUP(VLOOKUP($A80,csapatok!$A:$NN,CY$320,FALSE),'csapat-ranglista'!$A:$FP,CY$321,FALSE)/4),0)</f>
        <v>0</v>
      </c>
      <c r="CZ80" s="223">
        <f>IFERROR(IF(RIGHT(VLOOKUP($A80,csapatok!$A:$NN,CZ$320,FALSE),5)="Csere",VLOOKUP(LEFT(VLOOKUP($A80,csapatok!$A:$NN,CZ$320,FALSE),LEN(VLOOKUP($A80,csapatok!$A:$NN,CZ$320,FALSE))-6),'csapat-ranglista'!$A:$FP,CZ$321,FALSE)/8,VLOOKUP(VLOOKUP($A80,csapatok!$A:$NN,CZ$320,FALSE),'csapat-ranglista'!$A:$FP,CZ$321,FALSE)/4),0)</f>
        <v>0</v>
      </c>
      <c r="DA80" s="223">
        <f>IFERROR(IF(RIGHT(VLOOKUP($A80,csapatok!$A:$NN,DA$320,FALSE),5)="Csere",VLOOKUP(LEFT(VLOOKUP($A80,csapatok!$A:$NN,DA$320,FALSE),LEN(VLOOKUP($A80,csapatok!$A:$NN,DA$320,FALSE))-6),'csapat-ranglista'!$A:$FP,DA$321,FALSE)/8,VLOOKUP(VLOOKUP($A80,csapatok!$A:$NN,DA$320,FALSE),'csapat-ranglista'!$A:$FP,DA$321,FALSE)/4),0)</f>
        <v>0</v>
      </c>
      <c r="DB80" s="223">
        <f>IFERROR(IF(RIGHT(VLOOKUP($A80,csapatok!$A:$NN,DB$320,FALSE),5)="Csere",VLOOKUP(LEFT(VLOOKUP($A80,csapatok!$A:$NN,DB$320,FALSE),LEN(VLOOKUP($A80,csapatok!$A:$NN,DB$320,FALSE))-6),'csapat-ranglista'!$A:$FP,DB$321,FALSE)/8,VLOOKUP(VLOOKUP($A80,csapatok!$A:$NN,DB$320,FALSE),'csapat-ranglista'!$A:$FP,DB$321,FALSE)/4),0)</f>
        <v>0</v>
      </c>
      <c r="DC80" s="223">
        <f>IFERROR(IF(RIGHT(VLOOKUP($A80,csapatok!$A:$NN,DC$320,FALSE),5)="Csere",VLOOKUP(LEFT(VLOOKUP($A80,csapatok!$A:$NN,DC$320,FALSE),LEN(VLOOKUP($A80,csapatok!$A:$NN,DC$320,FALSE))-6),'csapat-ranglista'!$A:$FP,DC$321,FALSE)/8,VLOOKUP(VLOOKUP($A80,csapatok!$A:$NN,DC$320,FALSE),'csapat-ranglista'!$A:$FP,DC$321,FALSE)/4),0)</f>
        <v>0</v>
      </c>
      <c r="DD80" s="223">
        <f>IFERROR(IF(RIGHT(VLOOKUP($A80,csapatok!$A:$NN,DD$320,FALSE),5)="Csere",VLOOKUP(LEFT(VLOOKUP($A80,csapatok!$A:$NN,DD$320,FALSE),LEN(VLOOKUP($A80,csapatok!$A:$NN,DD$320,FALSE))-6),'csapat-ranglista'!$A:$FP,DD$321,FALSE)/8,VLOOKUP(VLOOKUP($A80,csapatok!$A:$NN,DD$320,FALSE),'csapat-ranglista'!$A:$FP,DD$321,FALSE)/4),0)</f>
        <v>0</v>
      </c>
      <c r="DE80" s="223">
        <f>IFERROR(IF(RIGHT(VLOOKUP($A80,csapatok!$A:$NN,DE$320,FALSE),5)="Csere",VLOOKUP(LEFT(VLOOKUP($A80,csapatok!$A:$NN,DE$320,FALSE),LEN(VLOOKUP($A80,csapatok!$A:$NN,DE$320,FALSE))-6),'csapat-ranglista'!$A:$FP,DE$321,FALSE)/8,VLOOKUP(VLOOKUP($A80,csapatok!$A:$NN,DE$320,FALSE),'csapat-ranglista'!$A:$FP,DE$321,FALSE)/4),0)</f>
        <v>0</v>
      </c>
      <c r="DF80" s="223">
        <f>IFERROR(IF(RIGHT(VLOOKUP($A80,csapatok!$A:$NN,DF$320,FALSE),5)="Csere",VLOOKUP(LEFT(VLOOKUP($A80,csapatok!$A:$NN,DF$320,FALSE),LEN(VLOOKUP($A80,csapatok!$A:$NN,DF$320,FALSE))-6),'csapat-ranglista'!$A:$FP,DF$321,FALSE)/8,VLOOKUP(VLOOKUP($A80,csapatok!$A:$NN,DF$320,FALSE),'csapat-ranglista'!$A:$FP,DF$321,FALSE)/4),0)</f>
        <v>0</v>
      </c>
      <c r="DG80" s="223">
        <f>IFERROR(IF(RIGHT(VLOOKUP($A80,csapatok!$A:$NN,DG$320,FALSE),5)="Csere",VLOOKUP(LEFT(VLOOKUP($A80,csapatok!$A:$NN,DG$320,FALSE),LEN(VLOOKUP($A80,csapatok!$A:$NN,DG$320,FALSE))-6),'csapat-ranglista'!$A:$FP,DG$321,FALSE)/8,VLOOKUP(VLOOKUP($A80,csapatok!$A:$NN,DG$320,FALSE),'csapat-ranglista'!$A:$FP,DG$321,FALSE)/4),0)</f>
        <v>0</v>
      </c>
      <c r="DH80" s="223">
        <f>IFERROR(IF(RIGHT(VLOOKUP($A80,csapatok!$A:$NN,DH$320,FALSE),5)="Csere",VLOOKUP(LEFT(VLOOKUP($A80,csapatok!$A:$NN,DH$320,FALSE),LEN(VLOOKUP($A80,csapatok!$A:$NN,DH$320,FALSE))-6),'csapat-ranglista'!$A:$FP,DH$321,FALSE)/8,VLOOKUP(VLOOKUP($A80,csapatok!$A:$NN,DH$320,FALSE),'csapat-ranglista'!$A:$FP,DH$321,FALSE)/4),0)</f>
        <v>0</v>
      </c>
      <c r="DI80" s="223">
        <f>IFERROR(IF(RIGHT(VLOOKUP($A80,csapatok!$A:$NN,DI$320,FALSE),5)="Csere",VLOOKUP(LEFT(VLOOKUP($A80,csapatok!$A:$NN,DI$320,FALSE),LEN(VLOOKUP($A80,csapatok!$A:$NN,DI$320,FALSE))-6),'csapat-ranglista'!$A:$FP,DI$321,FALSE)/8,VLOOKUP(VLOOKUP($A80,csapatok!$A:$NN,DI$320,FALSE),'csapat-ranglista'!$A:$FP,DI$321,FALSE)/4),0)</f>
        <v>0</v>
      </c>
      <c r="DJ80" s="223">
        <f>IFERROR(IF(RIGHT(VLOOKUP($A80,csapatok!$A:$NN,DJ$320,FALSE),5)="Csere",VLOOKUP(LEFT(VLOOKUP($A80,csapatok!$A:$NN,DJ$320,FALSE),LEN(VLOOKUP($A80,csapatok!$A:$NN,DJ$320,FALSE))-6),'csapat-ranglista'!$A:$FP,DJ$321,FALSE)/8,VLOOKUP(VLOOKUP($A80,csapatok!$A:$NN,DJ$320,FALSE),'csapat-ranglista'!$A:$FP,DJ$321,FALSE)/4),0)</f>
        <v>0</v>
      </c>
      <c r="DK80" s="223">
        <f>IFERROR(IF(RIGHT(VLOOKUP($A80,csapatok!$A:$NN,DK$320,FALSE),5)="Csere",VLOOKUP(LEFT(VLOOKUP($A80,csapatok!$A:$NN,DK$320,FALSE),LEN(VLOOKUP($A80,csapatok!$A:$NN,DK$320,FALSE))-6),'csapat-ranglista'!$A:$FP,DK$321,FALSE)/8,VLOOKUP(VLOOKUP($A80,csapatok!$A:$NN,DK$320,FALSE),'csapat-ranglista'!$A:$FP,DK$321,FALSE)/4),0)</f>
        <v>0</v>
      </c>
      <c r="DL80" s="223">
        <f>IFERROR(IF(RIGHT(VLOOKUP($A80,csapatok!$A:$NN,DL$320,FALSE),5)="Csere",VLOOKUP(LEFT(VLOOKUP($A80,csapatok!$A:$NN,DL$320,FALSE),LEN(VLOOKUP($A80,csapatok!$A:$NN,DL$320,FALSE))-6),'csapat-ranglista'!$A:$FP,DL$321,FALSE)/8,VLOOKUP(VLOOKUP($A80,csapatok!$A:$NN,DL$320,FALSE),'csapat-ranglista'!$A:$FP,DL$321,FALSE)/4),0)</f>
        <v>8.9177109433450763</v>
      </c>
      <c r="DM80" s="223">
        <f>IFERROR(IF(RIGHT(VLOOKUP($A80,csapatok!$A:$NN,DM$320,FALSE),5)="Csere",VLOOKUP(LEFT(VLOOKUP($A80,csapatok!$A:$NN,DM$320,FALSE),LEN(VLOOKUP($A80,csapatok!$A:$NN,DM$320,FALSE))-6),'csapat-ranglista'!$A:$FP,DM$321,FALSE)/8,VLOOKUP(VLOOKUP($A80,csapatok!$A:$NN,DM$320,FALSE),'csapat-ranglista'!$A:$FP,DM$321,FALSE)/4),0)</f>
        <v>0</v>
      </c>
      <c r="DN80" s="223">
        <f>IFERROR(IF(RIGHT(VLOOKUP($A80,csapatok!$A:$NN,DN$320,FALSE),5)="Csere",VLOOKUP(LEFT(VLOOKUP($A80,csapatok!$A:$NN,DN$320,FALSE),LEN(VLOOKUP($A80,csapatok!$A:$NN,DN$320,FALSE))-6),'csapat-ranglista'!$A:$FP,DN$321,FALSE)/8,VLOOKUP(VLOOKUP($A80,csapatok!$A:$NN,DN$320,FALSE),'csapat-ranglista'!$A:$FP,DN$321,FALSE)/4),0)</f>
        <v>0</v>
      </c>
      <c r="DO80" s="224">
        <f>versenyek!$MF$11*IFERROR(VLOOKUP(VLOOKUP($A80,versenyek!ME:MG,3,FALSE),szabalyok!$A$16:$B$23,2,FALSE)/4,0)</f>
        <v>0</v>
      </c>
      <c r="DP80" s="224">
        <f>versenyek!$MI$11*IFERROR(VLOOKUP(VLOOKUP($A80,versenyek!MH:MJ,3,FALSE),szabalyok!$A$16:$B$23,2,FALSE)/4,0)</f>
        <v>0</v>
      </c>
      <c r="DQ80" s="223">
        <f>IFERROR(IF(RIGHT(VLOOKUP($A80,csapatok!$A:$NN,DQ$320,FALSE),5)="Csere",VLOOKUP(LEFT(VLOOKUP($A80,csapatok!$A:$NN,DQ$320,FALSE),LEN(VLOOKUP($A80,csapatok!$A:$NN,DQ$320,FALSE))-6),'csapat-ranglista'!$A:$FP,DQ$321,FALSE)/8,VLOOKUP(VLOOKUP($A80,csapatok!$A:$NN,DQ$320,FALSE),'csapat-ranglista'!$A:$FP,DQ$321,FALSE)/4),0)</f>
        <v>0</v>
      </c>
      <c r="DR80" s="223">
        <f>IFERROR(IF(RIGHT(VLOOKUP($A80,csapatok!$A:$NN,DR$320,FALSE),5)="Csere",VLOOKUP(LEFT(VLOOKUP($A80,csapatok!$A:$NN,DR$320,FALSE),LEN(VLOOKUP($A80,csapatok!$A:$NN,DR$320,FALSE))-6),'csapat-ranglista'!$A:$FP,DR$321,FALSE)/8,VLOOKUP(VLOOKUP($A80,csapatok!$A:$NN,DR$320,FALSE),'csapat-ranglista'!$A:$FP,DR$321,FALSE)/4),0)</f>
        <v>0</v>
      </c>
      <c r="DS80" s="223">
        <f>IFERROR(IF(RIGHT(VLOOKUP($A80,csapatok!$A:$NN,DS$320,FALSE),5)="Csere",VLOOKUP(LEFT(VLOOKUP($A80,csapatok!$A:$NN,DS$320,FALSE),LEN(VLOOKUP($A80,csapatok!$A:$NN,DS$320,FALSE))-6),'csapat-ranglista'!$A:$FP,DS$321,FALSE)/8,VLOOKUP(VLOOKUP($A80,csapatok!$A:$NN,DS$320,FALSE),'csapat-ranglista'!$A:$FP,DS$321,FALSE)/4),0)</f>
        <v>20.79456488574165</v>
      </c>
      <c r="DT80" s="223">
        <f>IFERROR(IF(RIGHT(VLOOKUP($A80,csapatok!$A:$NN,DT$320,FALSE),5)="Csere",VLOOKUP(LEFT(VLOOKUP($A80,csapatok!$A:$NN,DT$320,FALSE),LEN(VLOOKUP($A80,csapatok!$A:$NN,DT$320,FALSE))-6),'csapat-ranglista'!$A:$FP,DT$321,FALSE)/8,VLOOKUP(VLOOKUP($A80,csapatok!$A:$NN,DT$320,FALSE),'csapat-ranglista'!$A:$FP,DT$321,FALSE)/4),0)</f>
        <v>0</v>
      </c>
      <c r="DU80" s="223">
        <f>IFERROR(IF(RIGHT(VLOOKUP($A80,csapatok!$A:$NN,DU$320,FALSE),5)="Csere",VLOOKUP(LEFT(VLOOKUP($A80,csapatok!$A:$NN,DU$320,FALSE),LEN(VLOOKUP($A80,csapatok!$A:$NN,DU$320,FALSE))-6),'csapat-ranglista'!$A:$FP,DU$321,FALSE)/8,VLOOKUP(VLOOKUP($A80,csapatok!$A:$NN,DU$320,FALSE),'csapat-ranglista'!$A:$FP,DU$321,FALSE)/4),0)</f>
        <v>0</v>
      </c>
      <c r="DV80" s="223">
        <f>IFERROR(IF(RIGHT(VLOOKUP($A80,csapatok!$A:$NN,DV$320,FALSE),5)="Csere",VLOOKUP(LEFT(VLOOKUP($A80,csapatok!$A:$NN,DV$320,FALSE),LEN(VLOOKUP($A80,csapatok!$A:$NN,DV$320,FALSE))-6),'csapat-ranglista'!$A:$FP,DV$321,FALSE)/8,VLOOKUP(VLOOKUP($A80,csapatok!$A:$NN,DV$320,FALSE),'csapat-ranglista'!$A:$FP,DV$321,FALSE)/4),0)</f>
        <v>0</v>
      </c>
      <c r="DW80" s="223">
        <f>IFERROR(IF(RIGHT(VLOOKUP($A80,csapatok!$A:$NN,DW$320,FALSE),5)="Csere",VLOOKUP(LEFT(VLOOKUP($A80,csapatok!$A:$NN,DW$320,FALSE),LEN(VLOOKUP($A80,csapatok!$A:$NN,DW$320,FALSE))-6),'csapat-ranglista'!$A:$FP,DW$321,FALSE)/8,VLOOKUP(VLOOKUP($A80,csapatok!$A:$NN,DW$320,FALSE),'csapat-ranglista'!$A:$FP,DW$321,FALSE)/4),0)</f>
        <v>0</v>
      </c>
      <c r="DX80" s="223">
        <f>IFERROR(IF(RIGHT(VLOOKUP($A80,csapatok!$A:$NN,DX$320,FALSE),5)="Csere",VLOOKUP(LEFT(VLOOKUP($A80,csapatok!$A:$NN,DX$320,FALSE),LEN(VLOOKUP($A80,csapatok!$A:$NN,DX$320,FALSE))-6),'csapat-ranglista'!$A:$FP,DX$321,FALSE)/8,VLOOKUP(VLOOKUP($A80,csapatok!$A:$NN,DX$320,FALSE),'csapat-ranglista'!$A:$FP,DX$321,FALSE)/4),0)</f>
        <v>0</v>
      </c>
      <c r="DY80" s="223">
        <f>IFERROR(IF(RIGHT(VLOOKUP($A80,csapatok!$A:$NN,DY$320,FALSE),5)="Csere",VLOOKUP(LEFT(VLOOKUP($A80,csapatok!$A:$NN,DY$320,FALSE),LEN(VLOOKUP($A80,csapatok!$A:$NN,DY$320,FALSE))-6),'csapat-ranglista'!$A:$FP,DY$321,FALSE)/8,VLOOKUP(VLOOKUP($A80,csapatok!$A:$NN,DY$320,FALSE),'csapat-ranglista'!$A:$FP,DY$321,FALSE)/4),0)</f>
        <v>0</v>
      </c>
      <c r="DZ80" s="223">
        <f>IFERROR(IF(RIGHT(VLOOKUP($A80,csapatok!$A:$NN,DZ$320,FALSE),5)="Csere",VLOOKUP(LEFT(VLOOKUP($A80,csapatok!$A:$NN,DZ$320,FALSE),LEN(VLOOKUP($A80,csapatok!$A:$NN,DZ$320,FALSE))-6),'csapat-ranglista'!$A:$FP,DZ$321,FALSE)/8,VLOOKUP(VLOOKUP($A80,csapatok!$A:$NN,DZ$320,FALSE),'csapat-ranglista'!$A:$FP,DZ$321,FALSE)/4),0)</f>
        <v>0</v>
      </c>
      <c r="EA80" s="223">
        <f>IFERROR(IF(RIGHT(VLOOKUP($A80,csapatok!$A:$NN,EA$320,FALSE),5)="Csere",VLOOKUP(LEFT(VLOOKUP($A80,csapatok!$A:$NN,EA$320,FALSE),LEN(VLOOKUP($A80,csapatok!$A:$NN,EA$320,FALSE))-6),'csapat-ranglista'!$A:$FP,EA$321,FALSE)/8,VLOOKUP(VLOOKUP($A80,csapatok!$A:$NN,EA$320,FALSE),'csapat-ranglista'!$A:$FP,EA$321,FALSE)/4),0)</f>
        <v>0</v>
      </c>
      <c r="EB80" s="223">
        <f>IFERROR(IF(RIGHT(VLOOKUP($A80,csapatok!$A:$NN,EB$320,FALSE),5)="Csere",VLOOKUP(LEFT(VLOOKUP($A80,csapatok!$A:$NN,EB$320,FALSE),LEN(VLOOKUP($A80,csapatok!$A:$NN,EB$320,FALSE))-6),'csapat-ranglista'!$A:$FP,EB$321,FALSE)/8,VLOOKUP(VLOOKUP($A80,csapatok!$A:$NN,EB$320,FALSE),'csapat-ranglista'!$A:$FP,EB$321,FALSE)/4),0)</f>
        <v>0</v>
      </c>
      <c r="EC80" s="223">
        <f>IFERROR(IF(RIGHT(VLOOKUP($A80,csapatok!$A:$NN,EC$320,FALSE),5)="Csere",VLOOKUP(LEFT(VLOOKUP($A80,csapatok!$A:$NN,EC$320,FALSE),LEN(VLOOKUP($A80,csapatok!$A:$NN,EC$320,FALSE))-6),'csapat-ranglista'!$A:$FP,EC$321,FALSE)/8,VLOOKUP(VLOOKUP($A80,csapatok!$A:$NN,EC$320,FALSE),'csapat-ranglista'!$A:$FP,EC$321,FALSE)/4),0)</f>
        <v>0</v>
      </c>
      <c r="ED80" s="223">
        <f>IFERROR(IF(RIGHT(VLOOKUP($A80,csapatok!$A:$NN,ED$320,FALSE),5)="Csere",VLOOKUP(LEFT(VLOOKUP($A80,csapatok!$A:$NN,ED$320,FALSE),LEN(VLOOKUP($A80,csapatok!$A:$NN,ED$320,FALSE))-6),'csapat-ranglista'!$A:$FP,ED$321,FALSE)/8,VLOOKUP(VLOOKUP($A80,csapatok!$A:$NN,ED$320,FALSE),'csapat-ranglista'!$A:$FP,ED$321,FALSE)/4),0)</f>
        <v>0</v>
      </c>
      <c r="EE80" s="223">
        <f>IFERROR(IF(RIGHT(VLOOKUP($A80,csapatok!$A:$NN,EE$320,FALSE),5)="Csere",VLOOKUP(LEFT(VLOOKUP($A80,csapatok!$A:$NN,EE$320,FALSE),LEN(VLOOKUP($A80,csapatok!$A:$NN,EE$320,FALSE))-6),'csapat-ranglista'!$A:$FP,EE$321,FALSE)/8,VLOOKUP(VLOOKUP($A80,csapatok!$A:$NN,EE$320,FALSE),'csapat-ranglista'!$A:$FP,EE$321,FALSE)/4),0)</f>
        <v>0</v>
      </c>
      <c r="EF80" s="223">
        <f>IFERROR(IF(RIGHT(VLOOKUP($A80,csapatok!$A:$NN,EF$320,FALSE),5)="Csere",VLOOKUP(LEFT(VLOOKUP($A80,csapatok!$A:$NN,EF$320,FALSE),LEN(VLOOKUP($A80,csapatok!$A:$NN,EF$320,FALSE))-6),'csapat-ranglista'!$A:$FP,EF$321,FALSE)/8,VLOOKUP(VLOOKUP($A80,csapatok!$A:$NN,EF$320,FALSE),'csapat-ranglista'!$A:$FP,EF$321,FALSE)/4),0)</f>
        <v>8.3449647666843099</v>
      </c>
      <c r="EG80" s="223">
        <f>IFERROR(IF(RIGHT(VLOOKUP($A80,csapatok!$A:$NN,EG$320,FALSE),5)="Csere",VLOOKUP(LEFT(VLOOKUP($A80,csapatok!$A:$NN,EG$320,FALSE),LEN(VLOOKUP($A80,csapatok!$A:$NN,EG$320,FALSE))-6),'csapat-ranglista'!$A:$FP,EG$321,FALSE)/8,VLOOKUP(VLOOKUP($A80,csapatok!$A:$NN,EG$320,FALSE),'csapat-ranglista'!$A:$FP,EG$321,FALSE)/4),0)</f>
        <v>0</v>
      </c>
      <c r="EH80" s="223">
        <f>IFERROR(IF(RIGHT(VLOOKUP($A80,csapatok!$A:$NN,EH$320,FALSE),5)="Csere",VLOOKUP(LEFT(VLOOKUP($A80,csapatok!$A:$NN,EH$320,FALSE),LEN(VLOOKUP($A80,csapatok!$A:$NN,EH$320,FALSE))-6),'csapat-ranglista'!$A:$FP,EH$321,FALSE)/8,VLOOKUP(VLOOKUP($A80,csapatok!$A:$NN,EH$320,FALSE),'csapat-ranglista'!$A:$FP,EH$321,FALSE)/4),0)</f>
        <v>0</v>
      </c>
      <c r="EI80" s="223">
        <f>IFERROR(IF(RIGHT(VLOOKUP($A80,csapatok!$A:$NN,EI$320,FALSE),5)="Csere",VLOOKUP(LEFT(VLOOKUP($A80,csapatok!$A:$NN,EI$320,FALSE),LEN(VLOOKUP($A80,csapatok!$A:$NN,EI$320,FALSE))-6),'csapat-ranglista'!$A:$FP,EI$321,FALSE)/8,VLOOKUP(VLOOKUP($A80,csapatok!$A:$NN,EI$320,FALSE),'csapat-ranglista'!$A:$FP,EI$321,FALSE)/4),0)</f>
        <v>0</v>
      </c>
      <c r="EJ80" s="223">
        <f>IFERROR(IF(RIGHT(VLOOKUP($A80,csapatok!$A:$NN,EJ$320,FALSE),5)="Csere",VLOOKUP(LEFT(VLOOKUP($A80,csapatok!$A:$NN,EJ$320,FALSE),LEN(VLOOKUP($A80,csapatok!$A:$NN,EJ$320,FALSE))-6),'csapat-ranglista'!$A:$FP,EJ$321,FALSE)/8,VLOOKUP(VLOOKUP($A80,csapatok!$A:$NN,EJ$320,FALSE),'csapat-ranglista'!$A:$FP,EJ$321,FALSE)/4),0)</f>
        <v>0</v>
      </c>
      <c r="EK80" s="223">
        <f>IFERROR(IF(RIGHT(VLOOKUP($A80,csapatok!$A:$NN,EK$320,FALSE),5)="Csere",VLOOKUP(LEFT(VLOOKUP($A80,csapatok!$A:$NN,EK$320,FALSE),LEN(VLOOKUP($A80,csapatok!$A:$NN,EK$320,FALSE))-6),'csapat-ranglista'!$A:$FP,EK$321,FALSE)/8,VLOOKUP(VLOOKUP($A80,csapatok!$A:$NN,EK$320,FALSE),'csapat-ranglista'!$A:$FP,EK$321,FALSE)/4),0)</f>
        <v>0</v>
      </c>
      <c r="EL80" s="223">
        <f>IFERROR(IF(RIGHT(VLOOKUP($A80,csapatok!$A:$NN,EL$320,FALSE),5)="Csere",VLOOKUP(LEFT(VLOOKUP($A80,csapatok!$A:$NN,EL$320,FALSE),LEN(VLOOKUP($A80,csapatok!$A:$NN,EL$320,FALSE))-6),'csapat-ranglista'!$A:$FP,EL$321,FALSE)/8,VLOOKUP(VLOOKUP($A80,csapatok!$A:$NN,EL$320,FALSE),'csapat-ranglista'!$A:$FP,EL$321,FALSE)/4),0)</f>
        <v>0</v>
      </c>
      <c r="EM80" s="223">
        <f>IFERROR(IF(RIGHT(VLOOKUP($A80,csapatok!$A:$NN,EM$320,FALSE),5)="Csere",VLOOKUP(LEFT(VLOOKUP($A80,csapatok!$A:$NN,EM$320,FALSE),LEN(VLOOKUP($A80,csapatok!$A:$NN,EM$320,FALSE))-6),'csapat-ranglista'!$A:$FP,EM$321,FALSE)/8,VLOOKUP(VLOOKUP($A80,csapatok!$A:$NN,EM$320,FALSE),'csapat-ranglista'!$A:$FP,EM$321,FALSE)/4),0)</f>
        <v>0</v>
      </c>
      <c r="EN80" s="223">
        <f>IFERROR(IF(RIGHT(VLOOKUP($A80,csapatok!$A:$NN,EN$320,FALSE),5)="Csere",VLOOKUP(LEFT(VLOOKUP($A80,csapatok!$A:$NN,EN$320,FALSE),LEN(VLOOKUP($A80,csapatok!$A:$NN,EN$320,FALSE))-6),'csapat-ranglista'!$A:$FP,EN$321,FALSE)/8,VLOOKUP(VLOOKUP($A80,csapatok!$A:$NN,EN$320,FALSE),'csapat-ranglista'!$A:$FP,EN$321,FALSE)/4),0)</f>
        <v>2.0703320349303889</v>
      </c>
      <c r="EO80" s="223">
        <f>IFERROR(IF(RIGHT(VLOOKUP($A80,csapatok!$A:$NN,EO$320,FALSE),5)="Csere",VLOOKUP(LEFT(VLOOKUP($A80,csapatok!$A:$NN,EO$320,FALSE),LEN(VLOOKUP($A80,csapatok!$A:$NN,EO$320,FALSE))-6),'csapat-ranglista'!$A:$FP,EO$321,FALSE)/8,VLOOKUP(VLOOKUP($A80,csapatok!$A:$NN,EO$320,FALSE),'csapat-ranglista'!$A:$FP,EO$321,FALSE)/4),0)</f>
        <v>0</v>
      </c>
      <c r="EP80" s="223">
        <f>IFERROR(IF(RIGHT(VLOOKUP($A80,csapatok!$A:$NN,EP$320,FALSE),5)="Csere",VLOOKUP(LEFT(VLOOKUP($A80,csapatok!$A:$NN,EP$320,FALSE),LEN(VLOOKUP($A80,csapatok!$A:$NN,EP$320,FALSE))-6),'csapat-ranglista'!$A:$FP,EP$321,FALSE)/8,VLOOKUP(VLOOKUP($A80,csapatok!$A:$NN,EP$320,FALSE),'csapat-ranglista'!$A:$FP,EP$321,FALSE)/4),0)</f>
        <v>0.87472262882593921</v>
      </c>
      <c r="EQ80" s="223">
        <f>IFERROR(IF(RIGHT(VLOOKUP($A80,csapatok!$A:$NN,EQ$320,FALSE),5)="Csere",VLOOKUP(LEFT(VLOOKUP($A80,csapatok!$A:$NN,EQ$320,FALSE),LEN(VLOOKUP($A80,csapatok!$A:$NN,EQ$320,FALSE))-6),'csapat-ranglista'!$A:$FP,EQ$321,FALSE)/8,VLOOKUP(VLOOKUP($A80,csapatok!$A:$NN,EQ$320,FALSE),'csapat-ranglista'!$A:$FP,EQ$321,FALSE)/4),0)</f>
        <v>0</v>
      </c>
      <c r="ER80" s="223">
        <f>IFERROR(IF(RIGHT(VLOOKUP($A80,csapatok!$A:$NN,ER$320,FALSE),5)="Csere",VLOOKUP(LEFT(VLOOKUP($A80,csapatok!$A:$NN,ER$320,FALSE),LEN(VLOOKUP($A80,csapatok!$A:$NN,ER$320,FALSE))-6),'csapat-ranglista'!$A:$FP,ER$321,FALSE)/8,VLOOKUP(VLOOKUP($A80,csapatok!$A:$NN,ER$320,FALSE),'csapat-ranglista'!$A:$FP,ER$321,FALSE)/4),0)</f>
        <v>0</v>
      </c>
      <c r="ES80" s="223">
        <f>IFERROR(IF(RIGHT(VLOOKUP($A80,csapatok!$A:$NN,ES$320,FALSE),5)="Csere",VLOOKUP(LEFT(VLOOKUP($A80,csapatok!$A:$NN,ES$320,FALSE),LEN(VLOOKUP($A80,csapatok!$A:$NN,ES$320,FALSE))-6),'csapat-ranglista'!$A:$FP,ES$321,FALSE)/8,VLOOKUP(VLOOKUP($A80,csapatok!$A:$NN,ES$320,FALSE),'csapat-ranglista'!$A:$FP,ES$321,FALSE)/4),0)</f>
        <v>0</v>
      </c>
      <c r="ET80" s="223">
        <f>IFERROR(IF(RIGHT(VLOOKUP($A80,csapatok!$A:$NN,ET$320,FALSE),5)="Csere",VLOOKUP(LEFT(VLOOKUP($A80,csapatok!$A:$NN,ET$320,FALSE),LEN(VLOOKUP($A80,csapatok!$A:$NN,ET$320,FALSE))-6),'csapat-ranglista'!$A:$FP,ET$321,FALSE)/8,VLOOKUP(VLOOKUP($A80,csapatok!$A:$NN,ET$320,FALSE),'csapat-ranglista'!$A:$FP,ET$321,FALSE)/4),0)</f>
        <v>0</v>
      </c>
      <c r="EU80" s="223">
        <f>IFERROR(IF(RIGHT(VLOOKUP($A80,csapatok!$A:$NN,EU$320,FALSE),5)="Csere",VLOOKUP(LEFT(VLOOKUP($A80,csapatok!$A:$NN,EU$320,FALSE),LEN(VLOOKUP($A80,csapatok!$A:$NN,EU$320,FALSE))-6),'csapat-ranglista'!$A:$FP,EU$321,FALSE)/8,VLOOKUP(VLOOKUP($A80,csapatok!$A:$NN,EU$320,FALSE),'csapat-ranglista'!$A:$FP,EU$321,FALSE)/4),0)</f>
        <v>0</v>
      </c>
      <c r="EV80" s="223">
        <f>IFERROR(IF(RIGHT(VLOOKUP($A80,csapatok!$A:$NN,EV$320,FALSE),5)="Csere",VLOOKUP(LEFT(VLOOKUP($A80,csapatok!$A:$NN,EV$320,FALSE),LEN(VLOOKUP($A80,csapatok!$A:$NN,EV$320,FALSE))-6),'csapat-ranglista'!$A:$FP,EV$321,FALSE)/8,VLOOKUP(VLOOKUP($A80,csapatok!$A:$NN,EV$320,FALSE),'csapat-ranglista'!$A:$FP,EV$321,FALSE)/4),0)</f>
        <v>0</v>
      </c>
      <c r="EW80" s="223">
        <f>IFERROR(IF(RIGHT(VLOOKUP($A80,csapatok!$A:$NN,EW$320,FALSE),5)="Csere",VLOOKUP(LEFT(VLOOKUP($A80,csapatok!$A:$NN,EW$320,FALSE),LEN(VLOOKUP($A80,csapatok!$A:$NN,EW$320,FALSE))-6),'csapat-ranglista'!$A:$FP,EW$321,FALSE)/8,VLOOKUP(VLOOKUP($A80,csapatok!$A:$NN,EW$320,FALSE),'csapat-ranglista'!$A:$FP,EW$321,FALSE)/4),0)</f>
        <v>0</v>
      </c>
      <c r="EX80" s="223">
        <f>IFERROR(IF(RIGHT(VLOOKUP($A80,csapatok!$A:$NN,EX$320,FALSE),5)="Csere",VLOOKUP(LEFT(VLOOKUP($A80,csapatok!$A:$NN,EX$320,FALSE),LEN(VLOOKUP($A80,csapatok!$A:$NN,EX$320,FALSE))-6),'csapat-ranglista'!$A:$FP,EX$321,FALSE)/8,VLOOKUP(VLOOKUP($A80,csapatok!$A:$NN,EX$320,FALSE),'csapat-ranglista'!$A:$FP,EX$321,FALSE)/4),0)</f>
        <v>0</v>
      </c>
      <c r="EY80" s="223">
        <f>IFERROR(IF(RIGHT(VLOOKUP($A80,csapatok!$A:$NN,EY$320,FALSE),5)="Csere",VLOOKUP(LEFT(VLOOKUP($A80,csapatok!$A:$NN,EY$320,FALSE),LEN(VLOOKUP($A80,csapatok!$A:$NN,EY$320,FALSE))-6),'csapat-ranglista'!$A:$FP,EY$321,FALSE)/8,VLOOKUP(VLOOKUP($A80,csapatok!$A:$NN,EY$320,FALSE),'csapat-ranglista'!$A:$FP,EY$321,FALSE)/4),0)</f>
        <v>0</v>
      </c>
      <c r="EZ80" s="223">
        <f>IFERROR(IF(RIGHT(VLOOKUP($A80,csapatok!$A:$NN,EZ$320,FALSE),5)="Csere",VLOOKUP(LEFT(VLOOKUP($A80,csapatok!$A:$NN,EZ$320,FALSE),LEN(VLOOKUP($A80,csapatok!$A:$NN,EZ$320,FALSE))-6),'csapat-ranglista'!$A:$FP,EZ$321,FALSE)/8,VLOOKUP(VLOOKUP($A80,csapatok!$A:$NN,EZ$320,FALSE),'csapat-ranglista'!$A:$FP,EZ$321,FALSE)/4),0)</f>
        <v>7.9910776711268277</v>
      </c>
      <c r="FA80" s="223">
        <f>IFERROR(IF(RIGHT(VLOOKUP($A80,csapatok!$A:$NN,FA$320,FALSE),5)="Csere",VLOOKUP(LEFT(VLOOKUP($A80,csapatok!$A:$NN,FA$320,FALSE),LEN(VLOOKUP($A80,csapatok!$A:$NN,FA$320,FALSE))-6),'csapat-ranglista'!$A:$FP,FA$321,FALSE)/8,VLOOKUP(VLOOKUP($A80,csapatok!$A:$NN,FA$320,FALSE),'csapat-ranglista'!$A:$FP,FA$321,FALSE)/4),0)</f>
        <v>0</v>
      </c>
      <c r="FB80" s="223">
        <f>IFERROR(IF(RIGHT(VLOOKUP($A80,csapatok!$A:$NN,FB$320,FALSE),5)="Csere",VLOOKUP(LEFT(VLOOKUP($A80,csapatok!$A:$NN,FB$320,FALSE),LEN(VLOOKUP($A80,csapatok!$A:$NN,FB$320,FALSE))-6),'csapat-ranglista'!$A:$FP,FB$321,FALSE)/8,VLOOKUP(VLOOKUP($A80,csapatok!$A:$NN,FB$320,FALSE),'csapat-ranglista'!$A:$FP,FB$321,FALSE)/4),0)</f>
        <v>0</v>
      </c>
      <c r="FC80" s="223">
        <f>IFERROR(IF(RIGHT(VLOOKUP($A80,csapatok!$A:$NN,FC$320,FALSE),5)="Csere",VLOOKUP(LEFT(VLOOKUP($A80,csapatok!$A:$NN,FC$320,FALSE),LEN(VLOOKUP($A80,csapatok!$A:$NN,FC$320,FALSE))-6),'csapat-ranglista'!$A:$FP,FC$321,FALSE)/8,VLOOKUP(VLOOKUP($A80,csapatok!$A:$NN,FC$320,FALSE),'csapat-ranglista'!$A:$FP,FC$321,FALSE)/4),0)</f>
        <v>0</v>
      </c>
      <c r="FD80" s="224">
        <f>versenyek!$QY$11*IFERROR(VLOOKUP(VLOOKUP($A80,versenyek!QX:QZ,3,FALSE),szabalyok!$A$16:$B$23,2,FALSE)/4,0)</f>
        <v>0</v>
      </c>
      <c r="FE80" s="224">
        <f>versenyek!$RB$11*IFERROR(VLOOKUP(VLOOKUP($A80,versenyek!RA:RC,3,FALSE),szabalyok!$A$16:$B$23,2,FALSE)/4,0)</f>
        <v>0</v>
      </c>
      <c r="FF80" s="223">
        <f>IFERROR(IF(RIGHT(VLOOKUP($A80,csapatok!$A:$NN,FF$320,FALSE),5)="Csere",VLOOKUP(LEFT(VLOOKUP($A80,csapatok!$A:$NN,FF$320,FALSE),LEN(VLOOKUP($A80,csapatok!$A:$NN,FF$320,FALSE))-6),'csapat-ranglista'!$A:$FP,FF$321,FALSE)/8,VLOOKUP(VLOOKUP($A80,csapatok!$A:$NN,FF$320,FALSE),'csapat-ranglista'!$A:$FP,FF$321,FALSE)/4),0)</f>
        <v>0</v>
      </c>
      <c r="FG80" s="223">
        <f>IFERROR(IF(RIGHT(VLOOKUP($A80,csapatok!$A:$NN,FG$320,FALSE),5)="Csere",VLOOKUP(LEFT(VLOOKUP($A80,csapatok!$A:$NN,FG$320,FALSE),LEN(VLOOKUP($A80,csapatok!$A:$NN,FG$320,FALSE))-6),'csapat-ranglista'!$A:$FP,FG$321,FALSE)/8,VLOOKUP(VLOOKUP($A80,csapatok!$A:$NN,FG$320,FALSE),'csapat-ranglista'!$A:$FP,FG$321,FALSE)/4),0)</f>
        <v>0</v>
      </c>
      <c r="FH80" s="223">
        <f>IFERROR(IF(RIGHT(VLOOKUP($A80,csapatok!$A:$NN,FH$320,FALSE),5)="Csere",VLOOKUP(LEFT(VLOOKUP($A80,csapatok!$A:$NN,FH$320,FALSE),LEN(VLOOKUP($A80,csapatok!$A:$NN,FH$320,FALSE))-6),'csapat-ranglista'!$A:$FP,FH$321,FALSE)/8,VLOOKUP(VLOOKUP($A80,csapatok!$A:$NN,FH$320,FALSE),'csapat-ranglista'!$A:$FP,FH$321,FALSE)/4),0)</f>
        <v>0</v>
      </c>
      <c r="FI80" s="223">
        <f>IFERROR(IF(RIGHT(VLOOKUP($A80,csapatok!$A:$NN,FI$320,FALSE),5)="Csere",VLOOKUP(LEFT(VLOOKUP($A80,csapatok!$A:$NN,FI$320,FALSE),LEN(VLOOKUP($A80,csapatok!$A:$NN,FI$320,FALSE))-6),'csapat-ranglista'!$A:$FP,FI$321,FALSE)/8,VLOOKUP(VLOOKUP($A80,csapatok!$A:$NN,FI$320,FALSE),'csapat-ranglista'!$A:$FP,FI$321,FALSE)/4),0)</f>
        <v>0</v>
      </c>
      <c r="FJ80" s="223">
        <f>IFERROR(IF(RIGHT(VLOOKUP($A80,csapatok!$A:$NN,FJ$320,FALSE),5)="Csere",VLOOKUP(LEFT(VLOOKUP($A80,csapatok!$A:$NN,FJ$320,FALSE),LEN(VLOOKUP($A80,csapatok!$A:$NN,FJ$320,FALSE))-6),'csapat-ranglista'!$A:$FP,FJ$321,FALSE)/8,VLOOKUP(VLOOKUP($A80,csapatok!$A:$NN,FJ$320,FALSE),'csapat-ranglista'!$A:$FP,FJ$321,FALSE)/4),0)</f>
        <v>0</v>
      </c>
      <c r="FK80" s="223">
        <f>IFERROR(IF(RIGHT(VLOOKUP($A80,csapatok!$A:$NN,FK$320,FALSE),5)="Csere",VLOOKUP(LEFT(VLOOKUP($A80,csapatok!$A:$NN,FK$320,FALSE),LEN(VLOOKUP($A80,csapatok!$A:$NN,FK$320,FALSE))-6),'csapat-ranglista'!$A:$FP,FK$321,FALSE)/8,VLOOKUP(VLOOKUP($A80,csapatok!$A:$NN,FK$320,FALSE),'csapat-ranglista'!$A:$FP,FK$321,FALSE)/4),0)</f>
        <v>0</v>
      </c>
      <c r="FL80" s="223">
        <f>IFERROR(IF(RIGHT(VLOOKUP($A80,csapatok!$A:$NN,FL$320,FALSE),5)="Csere",VLOOKUP(LEFT(VLOOKUP($A80,csapatok!$A:$NN,FL$320,FALSE),LEN(VLOOKUP($A80,csapatok!$A:$NN,FL$320,FALSE))-6),'csapat-ranglista'!$A:$FP,FL$321,FALSE)/8,VLOOKUP(VLOOKUP($A80,csapatok!$A:$NN,FL$320,FALSE),'csapat-ranglista'!$A:$FP,FL$321,FALSE)/4),0)</f>
        <v>0</v>
      </c>
      <c r="FM80" s="223">
        <f>IFERROR(IF(RIGHT(VLOOKUP($A80,csapatok!$A:$NN,FM$320,FALSE),5)="Csere",VLOOKUP(LEFT(VLOOKUP($A80,csapatok!$A:$NN,FM$320,FALSE),LEN(VLOOKUP($A80,csapatok!$A:$NN,FM$320,FALSE))-6),'csapat-ranglista'!$A:$FP,FM$321,FALSE)/8,VLOOKUP(VLOOKUP($A80,csapatok!$A:$NN,FM$320,FALSE),'csapat-ranglista'!$A:$FP,FM$321,FALSE)/4),0)</f>
        <v>0</v>
      </c>
      <c r="FN80" s="223">
        <f>IFERROR(IF(RIGHT(VLOOKUP($A80,csapatok!$A:$NN,FN$320,FALSE),5)="Csere",VLOOKUP(LEFT(VLOOKUP($A80,csapatok!$A:$NN,FN$320,FALSE),LEN(VLOOKUP($A80,csapatok!$A:$NN,FN$320,FALSE))-6),'csapat-ranglista'!$A:$FP,FN$321,FALSE)/8,VLOOKUP(VLOOKUP($A80,csapatok!$A:$NN,FN$320,FALSE),'csapat-ranglista'!$A:$FP,FN$321,FALSE)/4),0)</f>
        <v>0</v>
      </c>
      <c r="FO80" s="223">
        <f>IFERROR(IF(RIGHT(VLOOKUP($A80,csapatok!$A:$NN,FO$320,FALSE),5)="Csere",VLOOKUP(LEFT(VLOOKUP($A80,csapatok!$A:$NN,FO$320,FALSE),LEN(VLOOKUP($A80,csapatok!$A:$NN,FO$320,FALSE))-6),'csapat-ranglista'!$A:$FP,FO$321,FALSE)/8,VLOOKUP(VLOOKUP($A80,csapatok!$A:$NN,FO$320,FALSE),'csapat-ranglista'!$A:$FP,FO$321,FALSE)/4),0)</f>
        <v>0</v>
      </c>
      <c r="FP80" s="223">
        <f>IFERROR(IF(RIGHT(VLOOKUP($A80,csapatok!$A:$NN,FP$320,FALSE),5)="Csere",VLOOKUP(LEFT(VLOOKUP($A80,csapatok!$A:$NN,FP$320,FALSE),LEN(VLOOKUP($A80,csapatok!$A:$NN,FP$320,FALSE))-6),'csapat-ranglista'!$A:$FP,FP$321,FALSE)/8,VLOOKUP(VLOOKUP($A80,csapatok!$A:$NN,FP$320,FALSE),'csapat-ranglista'!$A:$FP,FP$321,FALSE)/4),0)</f>
        <v>0</v>
      </c>
      <c r="FQ80" s="223">
        <f>IFERROR(IF(RIGHT(VLOOKUP($A80,csapatok!$A:$NN,FQ$320,FALSE),5)="Csere",VLOOKUP(LEFT(VLOOKUP($A80,csapatok!$A:$NN,FQ$320,FALSE),LEN(VLOOKUP($A80,csapatok!$A:$NN,FQ$320,FALSE))-6),'csapat-ranglista'!$A:$FP,FQ$321,FALSE)/8,VLOOKUP(VLOOKUP($A80,csapatok!$A:$NN,FQ$320,FALSE),'csapat-ranglista'!$A:$FP,FQ$321,FALSE)/4),0)</f>
        <v>0</v>
      </c>
      <c r="FR80" s="223">
        <f>IFERROR(IF(RIGHT(VLOOKUP($A80,csapatok!$A:$NN,FR$320,FALSE),5)="Csere",VLOOKUP(LEFT(VLOOKUP($A80,csapatok!$A:$NN,FR$320,FALSE),LEN(VLOOKUP($A80,csapatok!$A:$NN,FR$320,FALSE))-6),'csapat-ranglista'!$A:$FP,FR$321,FALSE)/8,VLOOKUP(VLOOKUP($A80,csapatok!$A:$NN,FR$320,FALSE),'csapat-ranglista'!$A:$FP,FR$321,FALSE)/4),0)</f>
        <v>0</v>
      </c>
      <c r="FS80" s="223">
        <f>IFERROR(IF(RIGHT(VLOOKUP($A80,csapatok!$A:$NN,FS$320,FALSE),5)="Csere",VLOOKUP(LEFT(VLOOKUP($A80,csapatok!$A:$NN,FS$320,FALSE),LEN(VLOOKUP($A80,csapatok!$A:$NN,FS$320,FALSE))-6),'csapat-ranglista'!$A:$FP,FS$321,FALSE)/8,VLOOKUP(VLOOKUP($A80,csapatok!$A:$NN,FS$320,FALSE),'csapat-ranglista'!$A:$FP,FS$321,FALSE)/4),0)</f>
        <v>0</v>
      </c>
      <c r="FT80" s="223">
        <f>IFERROR(IF(RIGHT(VLOOKUP($A80,csapatok!$A:$NN,FT$320,FALSE),5)="Csere",VLOOKUP(LEFT(VLOOKUP($A80,csapatok!$A:$NN,FT$320,FALSE),LEN(VLOOKUP($A80,csapatok!$A:$NN,FT$320,FALSE))-6),'csapat-ranglista'!$A:$FP,FT$321,FALSE)/8,VLOOKUP(VLOOKUP($A80,csapatok!$A:$NN,FT$320,FALSE),'csapat-ranglista'!$A:$FP,FT$321,FALSE)/4),0)</f>
        <v>0</v>
      </c>
      <c r="FU80" s="223">
        <f>IFERROR(IF(RIGHT(VLOOKUP($A80,csapatok!$A:$NN,FU$320,FALSE),5)="Csere",VLOOKUP(LEFT(VLOOKUP($A80,csapatok!$A:$NN,FU$320,FALSE),LEN(VLOOKUP($A80,csapatok!$A:$NN,FU$320,FALSE))-6),'csapat-ranglista'!$A:$FP,FU$321,FALSE)/8,VLOOKUP(VLOOKUP($A80,csapatok!$A:$NN,FU$320,FALSE),'csapat-ranglista'!$A:$FP,FU$321,FALSE)/4),0)</f>
        <v>0</v>
      </c>
      <c r="FV80" s="223">
        <f>IFERROR(IF(RIGHT(VLOOKUP($A80,csapatok!$A:$NN,FV$320,FALSE),5)="Csere",VLOOKUP(LEFT(VLOOKUP($A80,csapatok!$A:$NN,FV$320,FALSE),LEN(VLOOKUP($A80,csapatok!$A:$NN,FV$320,FALSE))-6),'csapat-ranglista'!$A:$FP,FV$321,FALSE)/8,VLOOKUP(VLOOKUP($A80,csapatok!$A:$NN,FV$320,FALSE),'csapat-ranglista'!$A:$FP,FV$321,FALSE)/4),0)</f>
        <v>0</v>
      </c>
      <c r="FW80" s="223">
        <f>IFERROR(IF(RIGHT(VLOOKUP($A80,csapatok!$A:$NN,FW$320,FALSE),5)="Csere",VLOOKUP(LEFT(VLOOKUP($A80,csapatok!$A:$NN,FW$320,FALSE),LEN(VLOOKUP($A80,csapatok!$A:$NN,FW$320,FALSE))-6),'csapat-ranglista'!$A:$FP,FW$321,FALSE)/8,VLOOKUP(VLOOKUP($A80,csapatok!$A:$NN,FW$320,FALSE),'csapat-ranglista'!$A:$FP,FW$321,FALSE)/4),0)</f>
        <v>0</v>
      </c>
      <c r="FX80" s="223">
        <f>IFERROR(IF(RIGHT(VLOOKUP($A80,csapatok!$A:$NN,FX$320,FALSE),5)="Csere",VLOOKUP(LEFT(VLOOKUP($A80,csapatok!$A:$NN,FX$320,FALSE),LEN(VLOOKUP($A80,csapatok!$A:$NN,FX$320,FALSE))-6),'csapat-ranglista'!$A:$FP,FX$321,FALSE)/8,VLOOKUP(VLOOKUP($A80,csapatok!$A:$NN,FX$320,FALSE),'csapat-ranglista'!$A:$FP,FX$321,FALSE)/4),0)</f>
        <v>0</v>
      </c>
      <c r="FY80" s="223">
        <f>IFERROR(IF(RIGHT(VLOOKUP($A80,csapatok!$A:$NN,FY$320,FALSE),5)="Csere",VLOOKUP(LEFT(VLOOKUP($A80,csapatok!$A:$NN,FY$320,FALSE),LEN(VLOOKUP($A80,csapatok!$A:$NN,FY$320,FALSE))-6),'csapat-ranglista'!$A:$FP,FY$321,FALSE)/8,VLOOKUP(VLOOKUP($A80,csapatok!$A:$NN,FY$320,FALSE),'csapat-ranglista'!$A:$FP,FY$321,FALSE)/4),0)</f>
        <v>0</v>
      </c>
      <c r="FZ80" s="223">
        <f>IFERROR(IF(RIGHT(VLOOKUP($A80,csapatok!$A:$NN,FZ$320,FALSE),5)="Csere",VLOOKUP(LEFT(VLOOKUP($A80,csapatok!$A:$NN,FZ$320,FALSE),LEN(VLOOKUP($A80,csapatok!$A:$NN,FZ$320,FALSE))-6),'csapat-ranglista'!$A:$FP,FZ$321,FALSE)/8,VLOOKUP(VLOOKUP($A80,csapatok!$A:$NN,FZ$320,FALSE),'csapat-ranglista'!$A:$FP,FZ$321,FALSE)/4),0)</f>
        <v>0</v>
      </c>
      <c r="GA80" s="223">
        <f>IFERROR(IF(RIGHT(VLOOKUP($A80,csapatok!$A:$NN,GA$320,FALSE),5)="Csere",VLOOKUP(LEFT(VLOOKUP($A80,csapatok!$A:$NN,GA$320,FALSE),LEN(VLOOKUP($A80,csapatok!$A:$NN,GA$320,FALSE))-6),'csapat-ranglista'!$A:$FP,GA$321,FALSE)/8,VLOOKUP(VLOOKUP($A80,csapatok!$A:$NN,GA$320,FALSE),'csapat-ranglista'!$A:$FP,GA$321,FALSE)/4),0)</f>
        <v>0</v>
      </c>
      <c r="GB80" s="223">
        <f>IFERROR(IF(RIGHT(VLOOKUP($A80,csapatok!$A:$NN,GB$320,FALSE),5)="Csere",VLOOKUP(LEFT(VLOOKUP($A80,csapatok!$A:$NN,GB$320,FALSE),LEN(VLOOKUP($A80,csapatok!$A:$NN,GB$320,FALSE))-6),'csapat-ranglista'!$A:$FP,GB$321,FALSE)/8,VLOOKUP(VLOOKUP($A80,csapatok!$A:$NN,GB$320,FALSE),'csapat-ranglista'!$A:$FP,GB$321,FALSE)/4),0)</f>
        <v>0</v>
      </c>
      <c r="GC80" s="223">
        <f>IFERROR(IF(RIGHT(VLOOKUP($A80,csapatok!$A:$NN,GC$320,FALSE),5)="Csere",VLOOKUP(LEFT(VLOOKUP($A80,csapatok!$A:$NN,GC$320,FALSE),LEN(VLOOKUP($A80,csapatok!$A:$NN,GC$320,FALSE))-6),'csapat-ranglista'!$A:$FP,GC$321,FALSE)/8,VLOOKUP(VLOOKUP($A80,csapatok!$A:$NN,GC$320,FALSE),'csapat-ranglista'!$A:$FP,GC$321,FALSE)/4),0)</f>
        <v>0</v>
      </c>
      <c r="GD80" s="247">
        <f>SUM(EQ80:GC80)</f>
        <v>7.9910776711268277</v>
      </c>
    </row>
    <row r="81" spans="1:186">
      <c r="A81" s="32" t="s">
        <v>700</v>
      </c>
      <c r="B81" s="131">
        <v>27257</v>
      </c>
      <c r="C81" s="131" t="str">
        <f>IF(B81=0,"",IF(B81&lt;$C$1,"felnőtt","ifi"))</f>
        <v>felnőtt</v>
      </c>
      <c r="D81" s="32" t="s">
        <v>9</v>
      </c>
      <c r="E81" s="45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>
        <f>IFERROR(IF(RIGHT(VLOOKUP($A81,csapatok!$A:$BL,X$320,FALSE),5)="Csere",VLOOKUP(LEFT(VLOOKUP($A81,csapatok!$A:$BL,X$320,FALSE),LEN(VLOOKUP($A81,csapatok!$A:$BL,X$320,FALSE))-6),'csapat-ranglista'!$A:$FP,X$321,FALSE)/8,VLOOKUP(VLOOKUP($A81,csapatok!$A:$BL,X$320,FALSE),'csapat-ranglista'!$A:$FP,X$321,FALSE)/4),0)</f>
        <v>0</v>
      </c>
      <c r="Y81" s="32">
        <f>IFERROR(IF(RIGHT(VLOOKUP($A81,csapatok!$A:$BL,Y$320,FALSE),5)="Csere",VLOOKUP(LEFT(VLOOKUP($A81,csapatok!$A:$BL,Y$320,FALSE),LEN(VLOOKUP($A81,csapatok!$A:$BL,Y$320,FALSE))-6),'csapat-ranglista'!$A:$FP,Y$321,FALSE)/8,VLOOKUP(VLOOKUP($A81,csapatok!$A:$BL,Y$320,FALSE),'csapat-ranglista'!$A:$FP,Y$321,FALSE)/4),0)</f>
        <v>0</v>
      </c>
      <c r="Z81" s="32">
        <f>IFERROR(IF(RIGHT(VLOOKUP($A81,csapatok!$A:$BL,Z$320,FALSE),5)="Csere",VLOOKUP(LEFT(VLOOKUP($A81,csapatok!$A:$BL,Z$320,FALSE),LEN(VLOOKUP($A81,csapatok!$A:$BL,Z$320,FALSE))-6),'csapat-ranglista'!$A:$FP,Z$321,FALSE)/8,VLOOKUP(VLOOKUP($A81,csapatok!$A:$BL,Z$320,FALSE),'csapat-ranglista'!$A:$FP,Z$321,FALSE)/4),0)</f>
        <v>0</v>
      </c>
      <c r="AA81" s="32">
        <f>IFERROR(IF(RIGHT(VLOOKUP($A81,csapatok!$A:$BL,AA$320,FALSE),5)="Csere",VLOOKUP(LEFT(VLOOKUP($A81,csapatok!$A:$BL,AA$320,FALSE),LEN(VLOOKUP($A81,csapatok!$A:$BL,AA$320,FALSE))-6),'csapat-ranglista'!$A:$FP,AA$321,FALSE)/8,VLOOKUP(VLOOKUP($A81,csapatok!$A:$BL,AA$320,FALSE),'csapat-ranglista'!$A:$FP,AA$321,FALSE)/4),0)</f>
        <v>0</v>
      </c>
      <c r="AB81" s="223">
        <f>IFERROR(IF(RIGHT(VLOOKUP($A81,csapatok!$A:$BL,AB$320,FALSE),5)="Csere",VLOOKUP(LEFT(VLOOKUP($A81,csapatok!$A:$BL,AB$320,FALSE),LEN(VLOOKUP($A81,csapatok!$A:$BL,AB$320,FALSE))-6),'csapat-ranglista'!$A:$FP,AB$321,FALSE)/8,VLOOKUP(VLOOKUP($A81,csapatok!$A:$BL,AB$320,FALSE),'csapat-ranglista'!$A:$FP,AB$321,FALSE)/4),0)</f>
        <v>0</v>
      </c>
      <c r="AC81" s="223">
        <f>IFERROR(IF(RIGHT(VLOOKUP($A81,csapatok!$A:$BL,AC$320,FALSE),5)="Csere",VLOOKUP(LEFT(VLOOKUP($A81,csapatok!$A:$BL,AC$320,FALSE),LEN(VLOOKUP($A81,csapatok!$A:$BL,AC$320,FALSE))-6),'csapat-ranglista'!$A:$FP,AC$321,FALSE)/8,VLOOKUP(VLOOKUP($A81,csapatok!$A:$BL,AC$320,FALSE),'csapat-ranglista'!$A:$FP,AC$321,FALSE)/4),0)</f>
        <v>0</v>
      </c>
      <c r="AD81" s="223">
        <f>IFERROR(IF(RIGHT(VLOOKUP($A81,csapatok!$A:$BL,AD$320,FALSE),5)="Csere",VLOOKUP(LEFT(VLOOKUP($A81,csapatok!$A:$BL,AD$320,FALSE),LEN(VLOOKUP($A81,csapatok!$A:$BL,AD$320,FALSE))-6),'csapat-ranglista'!$A:$FP,AD$321,FALSE)/8,VLOOKUP(VLOOKUP($A81,csapatok!$A:$BL,AD$320,FALSE),'csapat-ranglista'!$A:$FP,AD$321,FALSE)/4),0)</f>
        <v>0</v>
      </c>
      <c r="AE81" s="223">
        <f>IFERROR(IF(RIGHT(VLOOKUP($A81,csapatok!$A:$BL,AE$320,FALSE),5)="Csere",VLOOKUP(LEFT(VLOOKUP($A81,csapatok!$A:$BL,AE$320,FALSE),LEN(VLOOKUP($A81,csapatok!$A:$BL,AE$320,FALSE))-6),'csapat-ranglista'!$A:$FP,AE$321,FALSE)/8,VLOOKUP(VLOOKUP($A81,csapatok!$A:$BL,AE$320,FALSE),'csapat-ranglista'!$A:$FP,AE$321,FALSE)/4),0)</f>
        <v>0</v>
      </c>
      <c r="AF81" s="223">
        <f>IFERROR(IF(RIGHT(VLOOKUP($A81,csapatok!$A:$BL,AF$320,FALSE),5)="Csere",VLOOKUP(LEFT(VLOOKUP($A81,csapatok!$A:$BL,AF$320,FALSE),LEN(VLOOKUP($A81,csapatok!$A:$BL,AF$320,FALSE))-6),'csapat-ranglista'!$A:$FP,AF$321,FALSE)/8,VLOOKUP(VLOOKUP($A81,csapatok!$A:$BL,AF$320,FALSE),'csapat-ranglista'!$A:$FP,AF$321,FALSE)/4),0)</f>
        <v>0</v>
      </c>
      <c r="AG81" s="223">
        <f>IFERROR(IF(RIGHT(VLOOKUP($A81,csapatok!$A:$BL,AG$320,FALSE),5)="Csere",VLOOKUP(LEFT(VLOOKUP($A81,csapatok!$A:$BL,AG$320,FALSE),LEN(VLOOKUP($A81,csapatok!$A:$BL,AG$320,FALSE))-6),'csapat-ranglista'!$A:$FP,AG$321,FALSE)/8,VLOOKUP(VLOOKUP($A81,csapatok!$A:$BL,AG$320,FALSE),'csapat-ranglista'!$A:$FP,AG$321,FALSE)/4),0)</f>
        <v>0</v>
      </c>
      <c r="AH81" s="223">
        <f>IFERROR(IF(RIGHT(VLOOKUP($A81,csapatok!$A:$BL,AH$320,FALSE),5)="Csere",VLOOKUP(LEFT(VLOOKUP($A81,csapatok!$A:$BL,AH$320,FALSE),LEN(VLOOKUP($A81,csapatok!$A:$BL,AH$320,FALSE))-6),'csapat-ranglista'!$A:$FP,AH$321,FALSE)/8,VLOOKUP(VLOOKUP($A81,csapatok!$A:$BL,AH$320,FALSE),'csapat-ranglista'!$A:$FP,AH$321,FALSE)/4),0)</f>
        <v>0</v>
      </c>
      <c r="AI81" s="223">
        <f>IFERROR(IF(RIGHT(VLOOKUP($A81,csapatok!$A:$BL,AI$320,FALSE),5)="Csere",VLOOKUP(LEFT(VLOOKUP($A81,csapatok!$A:$BL,AI$320,FALSE),LEN(VLOOKUP($A81,csapatok!$A:$BL,AI$320,FALSE))-6),'csapat-ranglista'!$A:$FP,AI$321,FALSE)/8,VLOOKUP(VLOOKUP($A81,csapatok!$A:$BL,AI$320,FALSE),'csapat-ranglista'!$A:$FP,AI$321,FALSE)/4),0)</f>
        <v>0</v>
      </c>
      <c r="AJ81" s="223">
        <f>IFERROR(IF(RIGHT(VLOOKUP($A81,csapatok!$A:$BL,AJ$320,FALSE),5)="Csere",VLOOKUP(LEFT(VLOOKUP($A81,csapatok!$A:$BL,AJ$320,FALSE),LEN(VLOOKUP($A81,csapatok!$A:$BL,AJ$320,FALSE))-6),'csapat-ranglista'!$A:$FP,AJ$321,FALSE)/8,VLOOKUP(VLOOKUP($A81,csapatok!$A:$BL,AJ$320,FALSE),'csapat-ranglista'!$A:$FP,AJ$321,FALSE)/2),0)</f>
        <v>0</v>
      </c>
      <c r="AK81" s="223">
        <f>IFERROR(IF(RIGHT(VLOOKUP($A81,csapatok!$A:$CN,AK$320,FALSE),5)="Csere",VLOOKUP(LEFT(VLOOKUP($A81,csapatok!$A:$CN,AK$320,FALSE),LEN(VLOOKUP($A81,csapatok!$A:$CN,AK$320,FALSE))-6),'csapat-ranglista'!$A:$FP,AK$321,FALSE)/8,VLOOKUP(VLOOKUP($A81,csapatok!$A:$CN,AK$320,FALSE),'csapat-ranglista'!$A:$FP,AK$321,FALSE)/4),0)</f>
        <v>0</v>
      </c>
      <c r="AL81" s="223">
        <f>IFERROR(IF(RIGHT(VLOOKUP($A81,csapatok!$A:$CN,AL$320,FALSE),5)="Csere",VLOOKUP(LEFT(VLOOKUP($A81,csapatok!$A:$CN,AL$320,FALSE),LEN(VLOOKUP($A81,csapatok!$A:$CN,AL$320,FALSE))-6),'csapat-ranglista'!$A:$FP,AL$321,FALSE)/8,VLOOKUP(VLOOKUP($A81,csapatok!$A:$CN,AL$320,FALSE),'csapat-ranglista'!$A:$FP,AL$321,FALSE)/4),0)</f>
        <v>0</v>
      </c>
      <c r="AM81" s="223">
        <f>IFERROR(IF(RIGHT(VLOOKUP($A81,csapatok!$A:$CN,AM$320,FALSE),5)="Csere",VLOOKUP(LEFT(VLOOKUP($A81,csapatok!$A:$CN,AM$320,FALSE),LEN(VLOOKUP($A81,csapatok!$A:$CN,AM$320,FALSE))-6),'csapat-ranglista'!$A:$FP,AM$321,FALSE)/8,VLOOKUP(VLOOKUP($A81,csapatok!$A:$CN,AM$320,FALSE),'csapat-ranglista'!$A:$FP,AM$321,FALSE)/4),0)</f>
        <v>0</v>
      </c>
      <c r="AN81" s="223">
        <f>IFERROR(IF(RIGHT(VLOOKUP($A81,csapatok!$A:$CN,AN$320,FALSE),5)="Csere",VLOOKUP(LEFT(VLOOKUP($A81,csapatok!$A:$CN,AN$320,FALSE),LEN(VLOOKUP($A81,csapatok!$A:$CN,AN$320,FALSE))-6),'csapat-ranglista'!$A:$FP,AN$321,FALSE)/8,VLOOKUP(VLOOKUP($A81,csapatok!$A:$CN,AN$320,FALSE),'csapat-ranglista'!$A:$FP,AN$321,FALSE)/4),0)</f>
        <v>0</v>
      </c>
      <c r="AO81" s="223">
        <f>IFERROR(IF(RIGHT(VLOOKUP($A81,csapatok!$A:$CN,AO$320,FALSE),5)="Csere",VLOOKUP(LEFT(VLOOKUP($A81,csapatok!$A:$CN,AO$320,FALSE),LEN(VLOOKUP($A81,csapatok!$A:$CN,AO$320,FALSE))-6),'csapat-ranglista'!$A:$FP,AO$321,FALSE)/8,VLOOKUP(VLOOKUP($A81,csapatok!$A:$CN,AO$320,FALSE),'csapat-ranglista'!$A:$FP,AO$321,FALSE)/4),0)</f>
        <v>0</v>
      </c>
      <c r="AP81" s="223">
        <f>IFERROR(IF(RIGHT(VLOOKUP($A81,csapatok!$A:$CN,AP$320,FALSE),5)="Csere",VLOOKUP(LEFT(VLOOKUP($A81,csapatok!$A:$CN,AP$320,FALSE),LEN(VLOOKUP($A81,csapatok!$A:$CN,AP$320,FALSE))-6),'csapat-ranglista'!$A:$FP,AP$321,FALSE)/8,VLOOKUP(VLOOKUP($A81,csapatok!$A:$CN,AP$320,FALSE),'csapat-ranglista'!$A:$FP,AP$321,FALSE)/4),0)</f>
        <v>1.8162745159702927</v>
      </c>
      <c r="AQ81" s="223">
        <f>IFERROR(IF(RIGHT(VLOOKUP($A81,csapatok!$A:$CN,AQ$320,FALSE),5)="Csere",VLOOKUP(LEFT(VLOOKUP($A81,csapatok!$A:$CN,AQ$320,FALSE),LEN(VLOOKUP($A81,csapatok!$A:$CN,AQ$320,FALSE))-6),'csapat-ranglista'!$A:$FP,AQ$321,FALSE)/8,VLOOKUP(VLOOKUP($A81,csapatok!$A:$CN,AQ$320,FALSE),'csapat-ranglista'!$A:$FP,AQ$321,FALSE)/4),0)</f>
        <v>0</v>
      </c>
      <c r="AR81" s="223">
        <f>IFERROR(IF(RIGHT(VLOOKUP($A81,csapatok!$A:$CN,AR$320,FALSE),5)="Csere",VLOOKUP(LEFT(VLOOKUP($A81,csapatok!$A:$CN,AR$320,FALSE),LEN(VLOOKUP($A81,csapatok!$A:$CN,AR$320,FALSE))-6),'csapat-ranglista'!$A:$FP,AR$321,FALSE)/8,VLOOKUP(VLOOKUP($A81,csapatok!$A:$CN,AR$320,FALSE),'csapat-ranglista'!$A:$FP,AR$321,FALSE)/4),0)</f>
        <v>0</v>
      </c>
      <c r="AS81" s="223">
        <f>IFERROR(IF(RIGHT(VLOOKUP($A81,csapatok!$A:$CN,AS$320,FALSE),5)="Csere",VLOOKUP(LEFT(VLOOKUP($A81,csapatok!$A:$CN,AS$320,FALSE),LEN(VLOOKUP($A81,csapatok!$A:$CN,AS$320,FALSE))-6),'csapat-ranglista'!$A:$FP,AS$321,FALSE)/8,VLOOKUP(VLOOKUP($A81,csapatok!$A:$CN,AS$320,FALSE),'csapat-ranglista'!$A:$FP,AS$321,FALSE)/4),0)</f>
        <v>0</v>
      </c>
      <c r="AT81" s="223">
        <f>IFERROR(IF(RIGHT(VLOOKUP($A81,csapatok!$A:$CN,AT$320,FALSE),5)="Csere",VLOOKUP(LEFT(VLOOKUP($A81,csapatok!$A:$CN,AT$320,FALSE),LEN(VLOOKUP($A81,csapatok!$A:$CN,AT$320,FALSE))-6),'csapat-ranglista'!$A:$FP,AT$321,FALSE)/8,VLOOKUP(VLOOKUP($A81,csapatok!$A:$CN,AT$320,FALSE),'csapat-ranglista'!$A:$FP,AT$321,FALSE)/4),0)</f>
        <v>0</v>
      </c>
      <c r="AU81" s="223">
        <f>IFERROR(IF(RIGHT(VLOOKUP($A81,csapatok!$A:$CN,AU$320,FALSE),5)="Csere",VLOOKUP(LEFT(VLOOKUP($A81,csapatok!$A:$CN,AU$320,FALSE),LEN(VLOOKUP($A81,csapatok!$A:$CN,AU$320,FALSE))-6),'csapat-ranglista'!$A:$FP,AU$321,FALSE)/8,VLOOKUP(VLOOKUP($A81,csapatok!$A:$CN,AU$320,FALSE),'csapat-ranglista'!$A:$FP,AU$321,FALSE)/4),0)</f>
        <v>0</v>
      </c>
      <c r="AV81" s="223">
        <f>IFERROR(IF(RIGHT(VLOOKUP($A81,csapatok!$A:$CN,AV$320,FALSE),5)="Csere",VLOOKUP(LEFT(VLOOKUP($A81,csapatok!$A:$CN,AV$320,FALSE),LEN(VLOOKUP($A81,csapatok!$A:$CN,AV$320,FALSE))-6),'csapat-ranglista'!$A:$FP,AV$321,FALSE)/8,VLOOKUP(VLOOKUP($A81,csapatok!$A:$CN,AV$320,FALSE),'csapat-ranglista'!$A:$FP,AV$321,FALSE)/4),0)</f>
        <v>0</v>
      </c>
      <c r="AW81" s="223">
        <f>IFERROR(IF(RIGHT(VLOOKUP($A81,csapatok!$A:$CN,AW$320,FALSE),5)="Csere",VLOOKUP(LEFT(VLOOKUP($A81,csapatok!$A:$CN,AW$320,FALSE),LEN(VLOOKUP($A81,csapatok!$A:$CN,AW$320,FALSE))-6),'csapat-ranglista'!$A:$FP,AW$321,FALSE)/8,VLOOKUP(VLOOKUP($A81,csapatok!$A:$CN,AW$320,FALSE),'csapat-ranglista'!$A:$FP,AW$321,FALSE)/4),0)</f>
        <v>0</v>
      </c>
      <c r="AX81" s="223">
        <f>IFERROR(IF(RIGHT(VLOOKUP($A81,csapatok!$A:$CN,AX$320,FALSE),5)="Csere",VLOOKUP(LEFT(VLOOKUP($A81,csapatok!$A:$CN,AX$320,FALSE),LEN(VLOOKUP($A81,csapatok!$A:$CN,AX$320,FALSE))-6),'csapat-ranglista'!$A:$FP,AX$321,FALSE)/8,VLOOKUP(VLOOKUP($A81,csapatok!$A:$CN,AX$320,FALSE),'csapat-ranglista'!$A:$FP,AX$321,FALSE)/4),0)</f>
        <v>0</v>
      </c>
      <c r="AY81" s="223">
        <f>IFERROR(IF(RIGHT(VLOOKUP($A81,csapatok!$A:$NN,AY$320,FALSE),5)="Csere",VLOOKUP(LEFT(VLOOKUP($A81,csapatok!$A:$NN,AY$320,FALSE),LEN(VLOOKUP($A81,csapatok!$A:$NN,AY$320,FALSE))-6),'csapat-ranglista'!$A:$FP,AY$321,FALSE)/8,VLOOKUP(VLOOKUP($A81,csapatok!$A:$NN,AY$320,FALSE),'csapat-ranglista'!$A:$FP,AY$321,FALSE)/4),0)</f>
        <v>0</v>
      </c>
      <c r="AZ81" s="223">
        <f>IFERROR(IF(RIGHT(VLOOKUP($A81,csapatok!$A:$NN,AZ$320,FALSE),5)="Csere",VLOOKUP(LEFT(VLOOKUP($A81,csapatok!$A:$NN,AZ$320,FALSE),LEN(VLOOKUP($A81,csapatok!$A:$NN,AZ$320,FALSE))-6),'csapat-ranglista'!$A:$FP,AZ$321,FALSE)/8,VLOOKUP(VLOOKUP($A81,csapatok!$A:$NN,AZ$320,FALSE),'csapat-ranglista'!$A:$FP,AZ$321,FALSE)/4),0)</f>
        <v>0</v>
      </c>
      <c r="BA81" s="223">
        <f>IFERROR(IF(RIGHT(VLOOKUP($A81,csapatok!$A:$NN,BA$320,FALSE),5)="Csere",VLOOKUP(LEFT(VLOOKUP($A81,csapatok!$A:$NN,BA$320,FALSE),LEN(VLOOKUP($A81,csapatok!$A:$NN,BA$320,FALSE))-6),'csapat-ranglista'!$A:$FP,BA$321,FALSE)/8,VLOOKUP(VLOOKUP($A81,csapatok!$A:$NN,BA$320,FALSE),'csapat-ranglista'!$A:$FP,BA$321,FALSE)/4),0)</f>
        <v>0</v>
      </c>
      <c r="BB81" s="223">
        <f>IFERROR(IF(RIGHT(VLOOKUP($A81,csapatok!$A:$NN,BB$320,FALSE),5)="Csere",VLOOKUP(LEFT(VLOOKUP($A81,csapatok!$A:$NN,BB$320,FALSE),LEN(VLOOKUP($A81,csapatok!$A:$NN,BB$320,FALSE))-6),'csapat-ranglista'!$A:$FP,BB$321,FALSE)/8,VLOOKUP(VLOOKUP($A81,csapatok!$A:$NN,BB$320,FALSE),'csapat-ranglista'!$A:$FP,BB$321,FALSE)/4),0)</f>
        <v>0</v>
      </c>
      <c r="BC81" s="224">
        <f>versenyek!$ES$11*IFERROR(VLOOKUP(VLOOKUP($A81,versenyek!ER:ET,3,FALSE),szabalyok!$A$16:$B$23,2,FALSE)/4,0)</f>
        <v>0</v>
      </c>
      <c r="BD81" s="224">
        <f>versenyek!$EV$11*IFERROR(VLOOKUP(VLOOKUP($A81,versenyek!EU:EW,3,FALSE),szabalyok!$A$16:$B$23,2,FALSE)/4,0)</f>
        <v>0</v>
      </c>
      <c r="BE81" s="223">
        <f>IFERROR(IF(RIGHT(VLOOKUP($A81,csapatok!$A:$NN,BE$320,FALSE),5)="Csere",VLOOKUP(LEFT(VLOOKUP($A81,csapatok!$A:$NN,BE$320,FALSE),LEN(VLOOKUP($A81,csapatok!$A:$NN,BE$320,FALSE))-6),'csapat-ranglista'!$A:$FP,BE$321,FALSE)/8,VLOOKUP(VLOOKUP($A81,csapatok!$A:$NN,BE$320,FALSE),'csapat-ranglista'!$A:$FP,BE$321,FALSE)/4),0)</f>
        <v>0</v>
      </c>
      <c r="BF81" s="223">
        <f>IFERROR(IF(RIGHT(VLOOKUP($A81,csapatok!$A:$NN,BF$320,FALSE),5)="Csere",VLOOKUP(LEFT(VLOOKUP($A81,csapatok!$A:$NN,BF$320,FALSE),LEN(VLOOKUP($A81,csapatok!$A:$NN,BF$320,FALSE))-6),'csapat-ranglista'!$A:$FP,BF$321,FALSE)/8,VLOOKUP(VLOOKUP($A81,csapatok!$A:$NN,BF$320,FALSE),'csapat-ranglista'!$A:$FP,BF$321,FALSE)/4),0)</f>
        <v>0</v>
      </c>
      <c r="BG81" s="223">
        <f>IFERROR(IF(RIGHT(VLOOKUP($A81,csapatok!$A:$NN,BG$320,FALSE),5)="Csere",VLOOKUP(LEFT(VLOOKUP($A81,csapatok!$A:$NN,BG$320,FALSE),LEN(VLOOKUP($A81,csapatok!$A:$NN,BG$320,FALSE))-6),'csapat-ranglista'!$A:$FP,BG$321,FALSE)/8,VLOOKUP(VLOOKUP($A81,csapatok!$A:$NN,BG$320,FALSE),'csapat-ranglista'!$A:$FP,BG$321,FALSE)/4),0)</f>
        <v>0</v>
      </c>
      <c r="BH81" s="223">
        <f>IFERROR(IF(RIGHT(VLOOKUP($A81,csapatok!$A:$NN,BH$320,FALSE),5)="Csere",VLOOKUP(LEFT(VLOOKUP($A81,csapatok!$A:$NN,BH$320,FALSE),LEN(VLOOKUP($A81,csapatok!$A:$NN,BH$320,FALSE))-6),'csapat-ranglista'!$A:$FP,BH$321,FALSE)/8,VLOOKUP(VLOOKUP($A81,csapatok!$A:$NN,BH$320,FALSE),'csapat-ranglista'!$A:$FP,BH$321,FALSE)/4),0)</f>
        <v>0</v>
      </c>
      <c r="BI81" s="223">
        <f>IFERROR(IF(RIGHT(VLOOKUP($A81,csapatok!$A:$NN,BI$320,FALSE),5)="Csere",VLOOKUP(LEFT(VLOOKUP($A81,csapatok!$A:$NN,BI$320,FALSE),LEN(VLOOKUP($A81,csapatok!$A:$NN,BI$320,FALSE))-6),'csapat-ranglista'!$A:$FP,BI$321,FALSE)/8,VLOOKUP(VLOOKUP($A81,csapatok!$A:$NN,BI$320,FALSE),'csapat-ranglista'!$A:$FP,BI$321,FALSE)/4),0)</f>
        <v>0</v>
      </c>
      <c r="BJ81" s="223">
        <f>IFERROR(IF(RIGHT(VLOOKUP($A81,csapatok!$A:$NN,BJ$320,FALSE),5)="Csere",VLOOKUP(LEFT(VLOOKUP($A81,csapatok!$A:$NN,BJ$320,FALSE),LEN(VLOOKUP($A81,csapatok!$A:$NN,BJ$320,FALSE))-6),'csapat-ranglista'!$A:$FP,BJ$321,FALSE)/8,VLOOKUP(VLOOKUP($A81,csapatok!$A:$NN,BJ$320,FALSE),'csapat-ranglista'!$A:$FP,BJ$321,FALSE)/4),0)</f>
        <v>0</v>
      </c>
      <c r="BK81" s="223">
        <f>IFERROR(IF(RIGHT(VLOOKUP($A81,csapatok!$A:$NN,BK$320,FALSE),5)="Csere",VLOOKUP(LEFT(VLOOKUP($A81,csapatok!$A:$NN,BK$320,FALSE),LEN(VLOOKUP($A81,csapatok!$A:$NN,BK$320,FALSE))-6),'csapat-ranglista'!$A:$FP,BK$321,FALSE)/8,VLOOKUP(VLOOKUP($A81,csapatok!$A:$NN,BK$320,FALSE),'csapat-ranglista'!$A:$FP,BK$321,FALSE)/4),0)</f>
        <v>0</v>
      </c>
      <c r="BL81" s="223">
        <f>IFERROR(IF(RIGHT(VLOOKUP($A81,csapatok!$A:$NN,BL$320,FALSE),5)="Csere",VLOOKUP(LEFT(VLOOKUP($A81,csapatok!$A:$NN,BL$320,FALSE),LEN(VLOOKUP($A81,csapatok!$A:$NN,BL$320,FALSE))-6),'csapat-ranglista'!$A:$FP,BL$321,FALSE)/8,VLOOKUP(VLOOKUP($A81,csapatok!$A:$NN,BL$320,FALSE),'csapat-ranglista'!$A:$FP,BL$321,FALSE)/4),0)</f>
        <v>0</v>
      </c>
      <c r="BM81" s="223">
        <f>IFERROR(IF(RIGHT(VLOOKUP($A81,csapatok!$A:$NN,BM$320,FALSE),5)="Csere",VLOOKUP(LEFT(VLOOKUP($A81,csapatok!$A:$NN,BM$320,FALSE),LEN(VLOOKUP($A81,csapatok!$A:$NN,BM$320,FALSE))-6),'csapat-ranglista'!$A:$FP,BM$321,FALSE)/8,VLOOKUP(VLOOKUP($A81,csapatok!$A:$NN,BM$320,FALSE),'csapat-ranglista'!$A:$FP,BM$321,FALSE)/4),0)</f>
        <v>0</v>
      </c>
      <c r="BN81" s="223">
        <f>IFERROR(IF(RIGHT(VLOOKUP($A81,csapatok!$A:$NN,BN$320,FALSE),5)="Csere",VLOOKUP(LEFT(VLOOKUP($A81,csapatok!$A:$NN,BN$320,FALSE),LEN(VLOOKUP($A81,csapatok!$A:$NN,BN$320,FALSE))-6),'csapat-ranglista'!$A:$FP,BN$321,FALSE)/8,VLOOKUP(VLOOKUP($A81,csapatok!$A:$NN,BN$320,FALSE),'csapat-ranglista'!$A:$FP,BN$321,FALSE)/4),0)</f>
        <v>0</v>
      </c>
      <c r="BO81" s="223">
        <f>IFERROR(IF(RIGHT(VLOOKUP($A81,csapatok!$A:$NN,BO$320,FALSE),5)="Csere",VLOOKUP(LEFT(VLOOKUP($A81,csapatok!$A:$NN,BO$320,FALSE),LEN(VLOOKUP($A81,csapatok!$A:$NN,BO$320,FALSE))-6),'csapat-ranglista'!$A:$FP,BO$321,FALSE)/8,VLOOKUP(VLOOKUP($A81,csapatok!$A:$NN,BO$320,FALSE),'csapat-ranglista'!$A:$FP,BO$321,FALSE)/4),0)</f>
        <v>0</v>
      </c>
      <c r="BP81" s="223">
        <f>IFERROR(IF(RIGHT(VLOOKUP($A81,csapatok!$A:$NN,BP$320,FALSE),5)="Csere",VLOOKUP(LEFT(VLOOKUP($A81,csapatok!$A:$NN,BP$320,FALSE),LEN(VLOOKUP($A81,csapatok!$A:$NN,BP$320,FALSE))-6),'csapat-ranglista'!$A:$FP,BP$321,FALSE)/8,VLOOKUP(VLOOKUP($A81,csapatok!$A:$NN,BP$320,FALSE),'csapat-ranglista'!$A:$FP,BP$321,FALSE)/4),0)</f>
        <v>0</v>
      </c>
      <c r="BQ81" s="223">
        <f>IFERROR(IF(RIGHT(VLOOKUP($A81,csapatok!$A:$NN,BQ$320,FALSE),5)="Csere",VLOOKUP(LEFT(VLOOKUP($A81,csapatok!$A:$NN,BQ$320,FALSE),LEN(VLOOKUP($A81,csapatok!$A:$NN,BQ$320,FALSE))-6),'csapat-ranglista'!$A:$FP,BQ$321,FALSE)/8,VLOOKUP(VLOOKUP($A81,csapatok!$A:$NN,BQ$320,FALSE),'csapat-ranglista'!$A:$FP,BQ$321,FALSE)/4),0)</f>
        <v>0</v>
      </c>
      <c r="BR81" s="223">
        <f>IFERROR(IF(RIGHT(VLOOKUP($A81,csapatok!$A:$NN,BR$320,FALSE),5)="Csere",VLOOKUP(LEFT(VLOOKUP($A81,csapatok!$A:$NN,BR$320,FALSE),LEN(VLOOKUP($A81,csapatok!$A:$NN,BR$320,FALSE))-6),'csapat-ranglista'!$A:$FP,BR$321,FALSE)/8,VLOOKUP(VLOOKUP($A81,csapatok!$A:$NN,BR$320,FALSE),'csapat-ranglista'!$A:$FP,BR$321,FALSE)/4),0)</f>
        <v>0</v>
      </c>
      <c r="BS81" s="223">
        <f>IFERROR(IF(RIGHT(VLOOKUP($A81,csapatok!$A:$NN,BS$320,FALSE),5)="Csere",VLOOKUP(LEFT(VLOOKUP($A81,csapatok!$A:$NN,BS$320,FALSE),LEN(VLOOKUP($A81,csapatok!$A:$NN,BS$320,FALSE))-6),'csapat-ranglista'!$A:$FP,BS$321,FALSE)/8,VLOOKUP(VLOOKUP($A81,csapatok!$A:$NN,BS$320,FALSE),'csapat-ranglista'!$A:$FP,BS$321,FALSE)/4),0)</f>
        <v>0</v>
      </c>
      <c r="BT81" s="223">
        <f>IFERROR(IF(RIGHT(VLOOKUP($A81,csapatok!$A:$NN,BT$320,FALSE),5)="Csere",VLOOKUP(LEFT(VLOOKUP($A81,csapatok!$A:$NN,BT$320,FALSE),LEN(VLOOKUP($A81,csapatok!$A:$NN,BT$320,FALSE))-6),'csapat-ranglista'!$A:$FP,BT$321,FALSE)/8,VLOOKUP(VLOOKUP($A81,csapatok!$A:$NN,BT$320,FALSE),'csapat-ranglista'!$A:$FP,BT$321,FALSE)/4),0)</f>
        <v>0</v>
      </c>
      <c r="BU81" s="223">
        <f>IFERROR(IF(RIGHT(VLOOKUP($A81,csapatok!$A:$NN,BU$320,FALSE),5)="Csere",VLOOKUP(LEFT(VLOOKUP($A81,csapatok!$A:$NN,BU$320,FALSE),LEN(VLOOKUP($A81,csapatok!$A:$NN,BU$320,FALSE))-6),'csapat-ranglista'!$A:$FP,BU$321,FALSE)/8,VLOOKUP(VLOOKUP($A81,csapatok!$A:$NN,BU$320,FALSE),'csapat-ranglista'!$A:$FP,BU$321,FALSE)/4),0)</f>
        <v>0</v>
      </c>
      <c r="BV81" s="223">
        <f>IFERROR(IF(RIGHT(VLOOKUP($A81,csapatok!$A:$NN,BV$320,FALSE),5)="Csere",VLOOKUP(LEFT(VLOOKUP($A81,csapatok!$A:$NN,BV$320,FALSE),LEN(VLOOKUP($A81,csapatok!$A:$NN,BV$320,FALSE))-6),'csapat-ranglista'!$A:$FP,BV$321,FALSE)/8,VLOOKUP(VLOOKUP($A81,csapatok!$A:$NN,BV$320,FALSE),'csapat-ranglista'!$A:$FP,BV$321,FALSE)/4),0)</f>
        <v>0</v>
      </c>
      <c r="BW81" s="223">
        <f>IFERROR(IF(RIGHT(VLOOKUP($A81,csapatok!$A:$NN,BW$320,FALSE),5)="Csere",VLOOKUP(LEFT(VLOOKUP($A81,csapatok!$A:$NN,BW$320,FALSE),LEN(VLOOKUP($A81,csapatok!$A:$NN,BW$320,FALSE))-6),'csapat-ranglista'!$A:$FP,BW$321,FALSE)/8,VLOOKUP(VLOOKUP($A81,csapatok!$A:$NN,BW$320,FALSE),'csapat-ranglista'!$A:$FP,BW$321,FALSE)/4),0)</f>
        <v>0</v>
      </c>
      <c r="BX81" s="223">
        <f>IFERROR(IF(RIGHT(VLOOKUP($A81,csapatok!$A:$NN,BX$320,FALSE),5)="Csere",VLOOKUP(LEFT(VLOOKUP($A81,csapatok!$A:$NN,BX$320,FALSE),LEN(VLOOKUP($A81,csapatok!$A:$NN,BX$320,FALSE))-6),'csapat-ranglista'!$A:$FP,BX$321,FALSE)/8,VLOOKUP(VLOOKUP($A81,csapatok!$A:$NN,BX$320,FALSE),'csapat-ranglista'!$A:$FP,BX$321,FALSE)/4),0)</f>
        <v>0</v>
      </c>
      <c r="BY81" s="223">
        <f>IFERROR(IF(RIGHT(VLOOKUP($A81,csapatok!$A:$NN,BY$320,FALSE),5)="Csere",VLOOKUP(LEFT(VLOOKUP($A81,csapatok!$A:$NN,BY$320,FALSE),LEN(VLOOKUP($A81,csapatok!$A:$NN,BY$320,FALSE))-6),'csapat-ranglista'!$A:$FP,BY$321,FALSE)/8,VLOOKUP(VLOOKUP($A81,csapatok!$A:$NN,BY$320,FALSE),'csapat-ranglista'!$A:$FP,BY$321,FALSE)/4),0)</f>
        <v>0</v>
      </c>
      <c r="BZ81" s="223">
        <f>IFERROR(IF(RIGHT(VLOOKUP($A81,csapatok!$A:$NN,BZ$320,FALSE),5)="Csere",VLOOKUP(LEFT(VLOOKUP($A81,csapatok!$A:$NN,BZ$320,FALSE),LEN(VLOOKUP($A81,csapatok!$A:$NN,BZ$320,FALSE))-6),'csapat-ranglista'!$A:$FP,BZ$321,FALSE)/8,VLOOKUP(VLOOKUP($A81,csapatok!$A:$NN,BZ$320,FALSE),'csapat-ranglista'!$A:$FP,BZ$321,FALSE)/4),0)</f>
        <v>0</v>
      </c>
      <c r="CA81" s="223">
        <f>IFERROR(IF(RIGHT(VLOOKUP($A81,csapatok!$A:$NN,CA$320,FALSE),5)="Csere",VLOOKUP(LEFT(VLOOKUP($A81,csapatok!$A:$NN,CA$320,FALSE),LEN(VLOOKUP($A81,csapatok!$A:$NN,CA$320,FALSE))-6),'csapat-ranglista'!$A:$FP,CA$321,FALSE)/8,VLOOKUP(VLOOKUP($A81,csapatok!$A:$NN,CA$320,FALSE),'csapat-ranglista'!$A:$FP,CA$321,FALSE)/4),0)</f>
        <v>5.187149910553476</v>
      </c>
      <c r="CB81" s="223">
        <f>IFERROR(IF(RIGHT(VLOOKUP($A81,csapatok!$A:$NN,CB$320,FALSE),5)="Csere",VLOOKUP(LEFT(VLOOKUP($A81,csapatok!$A:$NN,CB$320,FALSE),LEN(VLOOKUP($A81,csapatok!$A:$NN,CB$320,FALSE))-6),'csapat-ranglista'!$A:$FP,CB$321,FALSE)/8,VLOOKUP(VLOOKUP($A81,csapatok!$A:$NN,CB$320,FALSE),'csapat-ranglista'!$A:$FP,CB$321,FALSE)/4),0)</f>
        <v>0</v>
      </c>
      <c r="CC81" s="223">
        <f>IFERROR(IF(RIGHT(VLOOKUP($A81,csapatok!$A:$NN,CC$320,FALSE),5)="Csere",VLOOKUP(LEFT(VLOOKUP($A81,csapatok!$A:$NN,CC$320,FALSE),LEN(VLOOKUP($A81,csapatok!$A:$NN,CC$320,FALSE))-6),'csapat-ranglista'!$A:$FP,CC$321,FALSE)/8,VLOOKUP(VLOOKUP($A81,csapatok!$A:$NN,CC$320,FALSE),'csapat-ranglista'!$A:$FP,CC$321,FALSE)/4),0)</f>
        <v>0</v>
      </c>
      <c r="CD81" s="223">
        <f>IFERROR(IF(RIGHT(VLOOKUP($A81,csapatok!$A:$NN,CD$320,FALSE),5)="Csere",VLOOKUP(LEFT(VLOOKUP($A81,csapatok!$A:$NN,CD$320,FALSE),LEN(VLOOKUP($A81,csapatok!$A:$NN,CD$320,FALSE))-6),'csapat-ranglista'!$A:$FP,CD$321,FALSE)/8,VLOOKUP(VLOOKUP($A81,csapatok!$A:$NN,CD$320,FALSE),'csapat-ranglista'!$A:$FP,CD$321,FALSE)/4),0)</f>
        <v>0</v>
      </c>
      <c r="CE81" s="223">
        <f>IFERROR(IF(RIGHT(VLOOKUP($A81,csapatok!$A:$NN,CE$320,FALSE),5)="Csere",VLOOKUP(LEFT(VLOOKUP($A81,csapatok!$A:$NN,CE$320,FALSE),LEN(VLOOKUP($A81,csapatok!$A:$NN,CE$320,FALSE))-6),'csapat-ranglista'!$A:$FP,CE$321,FALSE)/8,VLOOKUP(VLOOKUP($A81,csapatok!$A:$NN,CE$320,FALSE),'csapat-ranglista'!$A:$FP,CE$321,FALSE)/4),0)</f>
        <v>0</v>
      </c>
      <c r="CF81" s="223">
        <f>IFERROR(IF(RIGHT(VLOOKUP($A81,csapatok!$A:$NN,CF$320,FALSE),5)="Csere",VLOOKUP(LEFT(VLOOKUP($A81,csapatok!$A:$NN,CF$320,FALSE),LEN(VLOOKUP($A81,csapatok!$A:$NN,CF$320,FALSE))-6),'csapat-ranglista'!$A:$FP,CF$321,FALSE)/8,VLOOKUP(VLOOKUP($A81,csapatok!$A:$NN,CF$320,FALSE),'csapat-ranglista'!$A:$FP,CF$321,FALSE)/4),0)</f>
        <v>0</v>
      </c>
      <c r="CG81" s="223">
        <f>IFERROR(IF(RIGHT(VLOOKUP($A81,csapatok!$A:$NN,CG$320,FALSE),5)="Csere",VLOOKUP(LEFT(VLOOKUP($A81,csapatok!$A:$NN,CG$320,FALSE),LEN(VLOOKUP($A81,csapatok!$A:$NN,CG$320,FALSE))-6),'csapat-ranglista'!$A:$FP,CG$321,FALSE)/8,VLOOKUP(VLOOKUP($A81,csapatok!$A:$NN,CG$320,FALSE),'csapat-ranglista'!$A:$FP,CG$321,FALSE)/4),0)</f>
        <v>0</v>
      </c>
      <c r="CH81" s="223">
        <f>IFERROR(IF(RIGHT(VLOOKUP($A81,csapatok!$A:$NN,CH$320,FALSE),5)="Csere",VLOOKUP(LEFT(VLOOKUP($A81,csapatok!$A:$NN,CH$320,FALSE),LEN(VLOOKUP($A81,csapatok!$A:$NN,CH$320,FALSE))-6),'csapat-ranglista'!$A:$FP,CH$321,FALSE)/8,VLOOKUP(VLOOKUP($A81,csapatok!$A:$NN,CH$320,FALSE),'csapat-ranglista'!$A:$FP,CH$321,FALSE)/4),0)</f>
        <v>0</v>
      </c>
      <c r="CI81" s="223">
        <f>IFERROR(IF(RIGHT(VLOOKUP($A81,csapatok!$A:$NN,CI$320,FALSE),5)="Csere",VLOOKUP(LEFT(VLOOKUP($A81,csapatok!$A:$NN,CI$320,FALSE),LEN(VLOOKUP($A81,csapatok!$A:$NN,CI$320,FALSE))-6),'csapat-ranglista'!$A:$FP,CI$321,FALSE)/8,VLOOKUP(VLOOKUP($A81,csapatok!$A:$NN,CI$320,FALSE),'csapat-ranglista'!$A:$FP,CI$321,FALSE)/4),0)</f>
        <v>0</v>
      </c>
      <c r="CJ81" s="224">
        <f>versenyek!$IQ$11*IFERROR(VLOOKUP(VLOOKUP($A81,versenyek!IP:IR,3,FALSE),szabalyok!$A$16:$B$23,2,FALSE)/4,0)</f>
        <v>0</v>
      </c>
      <c r="CK81" s="224">
        <f>versenyek!$IT$11*IFERROR(VLOOKUP(VLOOKUP($A81,versenyek!IS:IU,3,FALSE),szabalyok!$A$16:$B$23,2,FALSE)/4,0)</f>
        <v>0</v>
      </c>
      <c r="CL81" s="223">
        <f>IFERROR(IF(RIGHT(VLOOKUP($A81,csapatok!$A:$NN,CL$320,FALSE),5)="Csere",VLOOKUP(LEFT(VLOOKUP($A81,csapatok!$A:$NN,CL$320,FALSE),LEN(VLOOKUP($A81,csapatok!$A:$NN,CL$320,FALSE))-6),'csapat-ranglista'!$A:$FP,CL$321,FALSE)/8,VLOOKUP(VLOOKUP($A81,csapatok!$A:$NN,CL$320,FALSE),'csapat-ranglista'!$A:$FP,CL$321,FALSE)/4),0)</f>
        <v>0</v>
      </c>
      <c r="CM81" s="223">
        <f>IFERROR(IF(RIGHT(VLOOKUP($A81,csapatok!$A:$NN,CM$320,FALSE),5)="Csere",VLOOKUP(LEFT(VLOOKUP($A81,csapatok!$A:$NN,CM$320,FALSE),LEN(VLOOKUP($A81,csapatok!$A:$NN,CM$320,FALSE))-6),'csapat-ranglista'!$A:$FP,CM$321,FALSE)/8,VLOOKUP(VLOOKUP($A81,csapatok!$A:$NN,CM$320,FALSE),'csapat-ranglista'!$A:$FP,CM$321,FALSE)/4),0)</f>
        <v>0</v>
      </c>
      <c r="CN81" s="223">
        <f>IFERROR(IF(RIGHT(VLOOKUP($A81,csapatok!$A:$NN,CN$320,FALSE),5)="Csere",VLOOKUP(LEFT(VLOOKUP($A81,csapatok!$A:$NN,CN$320,FALSE),LEN(VLOOKUP($A81,csapatok!$A:$NN,CN$320,FALSE))-6),'csapat-ranglista'!$A:$FP,CN$321,FALSE)/8,VLOOKUP(VLOOKUP($A81,csapatok!$A:$NN,CN$320,FALSE),'csapat-ranglista'!$A:$FP,CN$321,FALSE)/4),0)</f>
        <v>0</v>
      </c>
      <c r="CO81" s="223">
        <f>IFERROR(IF(RIGHT(VLOOKUP($A81,csapatok!$A:$NN,CO$320,FALSE),5)="Csere",VLOOKUP(LEFT(VLOOKUP($A81,csapatok!$A:$NN,CO$320,FALSE),LEN(VLOOKUP($A81,csapatok!$A:$NN,CO$320,FALSE))-6),'csapat-ranglista'!$A:$FP,CO$321,FALSE)/8,VLOOKUP(VLOOKUP($A81,csapatok!$A:$NN,CO$320,FALSE),'csapat-ranglista'!$A:$FP,CO$321,FALSE)/4),0)</f>
        <v>0</v>
      </c>
      <c r="CP81" s="223">
        <f>IFERROR(IF(RIGHT(VLOOKUP($A81,csapatok!$A:$NN,CP$320,FALSE),5)="Csere",VLOOKUP(LEFT(VLOOKUP($A81,csapatok!$A:$NN,CP$320,FALSE),LEN(VLOOKUP($A81,csapatok!$A:$NN,CP$320,FALSE))-6),'csapat-ranglista'!$A:$FP,CP$321,FALSE)/8,VLOOKUP(VLOOKUP($A81,csapatok!$A:$NN,CP$320,FALSE),'csapat-ranglista'!$A:$FP,CP$321,FALSE)/4),0)</f>
        <v>0</v>
      </c>
      <c r="CQ81" s="223">
        <f>IFERROR(IF(RIGHT(VLOOKUP($A81,csapatok!$A:$NN,CQ$320,FALSE),5)="Csere",VLOOKUP(LEFT(VLOOKUP($A81,csapatok!$A:$NN,CQ$320,FALSE),LEN(VLOOKUP($A81,csapatok!$A:$NN,CQ$320,FALSE))-6),'csapat-ranglista'!$A:$FP,CQ$321,FALSE)/8,VLOOKUP(VLOOKUP($A81,csapatok!$A:$NN,CQ$320,FALSE),'csapat-ranglista'!$A:$FP,CQ$321,FALSE)/4),0)</f>
        <v>0</v>
      </c>
      <c r="CR81" s="223">
        <f>IFERROR(IF(RIGHT(VLOOKUP($A81,csapatok!$A:$NN,CR$320,FALSE),5)="Csere",VLOOKUP(LEFT(VLOOKUP($A81,csapatok!$A:$NN,CR$320,FALSE),LEN(VLOOKUP($A81,csapatok!$A:$NN,CR$320,FALSE))-6),'csapat-ranglista'!$A:$FP,CR$321,FALSE)/8,VLOOKUP(VLOOKUP($A81,csapatok!$A:$NN,CR$320,FALSE),'csapat-ranglista'!$A:$FP,CR$321,FALSE)/4),0)</f>
        <v>0</v>
      </c>
      <c r="CS81" s="223">
        <f>IFERROR(IF(RIGHT(VLOOKUP($A81,csapatok!$A:$NN,CS$320,FALSE),5)="Csere",VLOOKUP(LEFT(VLOOKUP($A81,csapatok!$A:$NN,CS$320,FALSE),LEN(VLOOKUP($A81,csapatok!$A:$NN,CS$320,FALSE))-6),'csapat-ranglista'!$A:$FP,CS$321,FALSE)/8,VLOOKUP(VLOOKUP($A81,csapatok!$A:$NN,CS$320,FALSE),'csapat-ranglista'!$A:$FP,CS$321,FALSE)/4),0)</f>
        <v>0</v>
      </c>
      <c r="CT81" s="223">
        <f>IFERROR(IF(RIGHT(VLOOKUP($A81,csapatok!$A:$NN,CT$320,FALSE),5)="Csere",VLOOKUP(LEFT(VLOOKUP($A81,csapatok!$A:$NN,CT$320,FALSE),LEN(VLOOKUP($A81,csapatok!$A:$NN,CT$320,FALSE))-6),'csapat-ranglista'!$A:$FP,CT$321,FALSE)/8,VLOOKUP(VLOOKUP($A81,csapatok!$A:$NN,CT$320,FALSE),'csapat-ranglista'!$A:$FP,CT$321,FALSE)/4),0)</f>
        <v>0</v>
      </c>
      <c r="CU81" s="223">
        <f>IFERROR(IF(RIGHT(VLOOKUP($A81,csapatok!$A:$NN,CU$320,FALSE),5)="Csere",VLOOKUP(LEFT(VLOOKUP($A81,csapatok!$A:$NN,CU$320,FALSE),LEN(VLOOKUP($A81,csapatok!$A:$NN,CU$320,FALSE))-6),'csapat-ranglista'!$A:$FP,CU$321,FALSE)/8,VLOOKUP(VLOOKUP($A81,csapatok!$A:$NN,CU$320,FALSE),'csapat-ranglista'!$A:$FP,CU$321,FALSE)/4),0)</f>
        <v>0</v>
      </c>
      <c r="CV81" s="223">
        <f>IFERROR(IF(RIGHT(VLOOKUP($A81,csapatok!$A:$NN,CV$320,FALSE),5)="Csere",VLOOKUP(LEFT(VLOOKUP($A81,csapatok!$A:$NN,CV$320,FALSE),LEN(VLOOKUP($A81,csapatok!$A:$NN,CV$320,FALSE))-6),'csapat-ranglista'!$A:$FP,CV$321,FALSE)/8,VLOOKUP(VLOOKUP($A81,csapatok!$A:$NN,CV$320,FALSE),'csapat-ranglista'!$A:$FP,CV$321,FALSE)/4),0)</f>
        <v>0</v>
      </c>
      <c r="CW81" s="223">
        <f>IFERROR(IF(RIGHT(VLOOKUP($A81,csapatok!$A:$NN,CW$320,FALSE),5)="Csere",VLOOKUP(LEFT(VLOOKUP($A81,csapatok!$A:$NN,CW$320,FALSE),LEN(VLOOKUP($A81,csapatok!$A:$NN,CW$320,FALSE))-6),'csapat-ranglista'!$A:$FP,CW$321,FALSE)/8,VLOOKUP(VLOOKUP($A81,csapatok!$A:$NN,CW$320,FALSE),'csapat-ranglista'!$A:$FP,CW$321,FALSE)/4),0)</f>
        <v>0</v>
      </c>
      <c r="CX81" s="223">
        <f>IFERROR(IF(RIGHT(VLOOKUP($A81,csapatok!$A:$NN,CX$320,FALSE),5)="Csere",VLOOKUP(LEFT(VLOOKUP($A81,csapatok!$A:$NN,CX$320,FALSE),LEN(VLOOKUP($A81,csapatok!$A:$NN,CX$320,FALSE))-6),'csapat-ranglista'!$A:$FP,CX$321,FALSE)/8,VLOOKUP(VLOOKUP($A81,csapatok!$A:$NN,CX$320,FALSE),'csapat-ranglista'!$A:$FP,CX$321,FALSE)/4),0)</f>
        <v>0</v>
      </c>
      <c r="CY81" s="223">
        <f>IFERROR(IF(RIGHT(VLOOKUP($A81,csapatok!$A:$NN,CY$320,FALSE),5)="Csere",VLOOKUP(LEFT(VLOOKUP($A81,csapatok!$A:$NN,CY$320,FALSE),LEN(VLOOKUP($A81,csapatok!$A:$NN,CY$320,FALSE))-6),'csapat-ranglista'!$A:$FP,CY$321,FALSE)/8,VLOOKUP(VLOOKUP($A81,csapatok!$A:$NN,CY$320,FALSE),'csapat-ranglista'!$A:$FP,CY$321,FALSE)/4),0)</f>
        <v>2.389658124237938</v>
      </c>
      <c r="CZ81" s="223">
        <f>IFERROR(IF(RIGHT(VLOOKUP($A81,csapatok!$A:$NN,CZ$320,FALSE),5)="Csere",VLOOKUP(LEFT(VLOOKUP($A81,csapatok!$A:$NN,CZ$320,FALSE),LEN(VLOOKUP($A81,csapatok!$A:$NN,CZ$320,FALSE))-6),'csapat-ranglista'!$A:$FP,CZ$321,FALSE)/8,VLOOKUP(VLOOKUP($A81,csapatok!$A:$NN,CZ$320,FALSE),'csapat-ranglista'!$A:$FP,CZ$321,FALSE)/4),0)</f>
        <v>0</v>
      </c>
      <c r="DA81" s="223">
        <f>IFERROR(IF(RIGHT(VLOOKUP($A81,csapatok!$A:$NN,DA$320,FALSE),5)="Csere",VLOOKUP(LEFT(VLOOKUP($A81,csapatok!$A:$NN,DA$320,FALSE),LEN(VLOOKUP($A81,csapatok!$A:$NN,DA$320,FALSE))-6),'csapat-ranglista'!$A:$FP,DA$321,FALSE)/8,VLOOKUP(VLOOKUP($A81,csapatok!$A:$NN,DA$320,FALSE),'csapat-ranglista'!$A:$FP,DA$321,FALSE)/4),0)</f>
        <v>0</v>
      </c>
      <c r="DB81" s="223">
        <f>IFERROR(IF(RIGHT(VLOOKUP($A81,csapatok!$A:$NN,DB$320,FALSE),5)="Csere",VLOOKUP(LEFT(VLOOKUP($A81,csapatok!$A:$NN,DB$320,FALSE),LEN(VLOOKUP($A81,csapatok!$A:$NN,DB$320,FALSE))-6),'csapat-ranglista'!$A:$FP,DB$321,FALSE)/8,VLOOKUP(VLOOKUP($A81,csapatok!$A:$NN,DB$320,FALSE),'csapat-ranglista'!$A:$FP,DB$321,FALSE)/4),0)</f>
        <v>0</v>
      </c>
      <c r="DC81" s="223">
        <f>IFERROR(IF(RIGHT(VLOOKUP($A81,csapatok!$A:$NN,DC$320,FALSE),5)="Csere",VLOOKUP(LEFT(VLOOKUP($A81,csapatok!$A:$NN,DC$320,FALSE),LEN(VLOOKUP($A81,csapatok!$A:$NN,DC$320,FALSE))-6),'csapat-ranglista'!$A:$FP,DC$321,FALSE)/8,VLOOKUP(VLOOKUP($A81,csapatok!$A:$NN,DC$320,FALSE),'csapat-ranglista'!$A:$FP,DC$321,FALSE)/4),0)</f>
        <v>0</v>
      </c>
      <c r="DD81" s="223">
        <f>IFERROR(IF(RIGHT(VLOOKUP($A81,csapatok!$A:$NN,DD$320,FALSE),5)="Csere",VLOOKUP(LEFT(VLOOKUP($A81,csapatok!$A:$NN,DD$320,FALSE),LEN(VLOOKUP($A81,csapatok!$A:$NN,DD$320,FALSE))-6),'csapat-ranglista'!$A:$FP,DD$321,FALSE)/8,VLOOKUP(VLOOKUP($A81,csapatok!$A:$NN,DD$320,FALSE),'csapat-ranglista'!$A:$FP,DD$321,FALSE)/4),0)</f>
        <v>0</v>
      </c>
      <c r="DE81" s="223">
        <f>IFERROR(IF(RIGHT(VLOOKUP($A81,csapatok!$A:$NN,DE$320,FALSE),5)="Csere",VLOOKUP(LEFT(VLOOKUP($A81,csapatok!$A:$NN,DE$320,FALSE),LEN(VLOOKUP($A81,csapatok!$A:$NN,DE$320,FALSE))-6),'csapat-ranglista'!$A:$FP,DE$321,FALSE)/8,VLOOKUP(VLOOKUP($A81,csapatok!$A:$NN,DE$320,FALSE),'csapat-ranglista'!$A:$FP,DE$321,FALSE)/4),0)</f>
        <v>0</v>
      </c>
      <c r="DF81" s="223">
        <f>IFERROR(IF(RIGHT(VLOOKUP($A81,csapatok!$A:$NN,DF$320,FALSE),5)="Csere",VLOOKUP(LEFT(VLOOKUP($A81,csapatok!$A:$NN,DF$320,FALSE),LEN(VLOOKUP($A81,csapatok!$A:$NN,DF$320,FALSE))-6),'csapat-ranglista'!$A:$FP,DF$321,FALSE)/8,VLOOKUP(VLOOKUP($A81,csapatok!$A:$NN,DF$320,FALSE),'csapat-ranglista'!$A:$FP,DF$321,FALSE)/4),0)</f>
        <v>0</v>
      </c>
      <c r="DG81" s="223">
        <f>IFERROR(IF(RIGHT(VLOOKUP($A81,csapatok!$A:$NN,DG$320,FALSE),5)="Csere",VLOOKUP(LEFT(VLOOKUP($A81,csapatok!$A:$NN,DG$320,FALSE),LEN(VLOOKUP($A81,csapatok!$A:$NN,DG$320,FALSE))-6),'csapat-ranglista'!$A:$FP,DG$321,FALSE)/8,VLOOKUP(VLOOKUP($A81,csapatok!$A:$NN,DG$320,FALSE),'csapat-ranglista'!$A:$FP,DG$321,FALSE)/4),0)</f>
        <v>0</v>
      </c>
      <c r="DH81" s="223">
        <f>IFERROR(IF(RIGHT(VLOOKUP($A81,csapatok!$A:$NN,DH$320,FALSE),5)="Csere",VLOOKUP(LEFT(VLOOKUP($A81,csapatok!$A:$NN,DH$320,FALSE),LEN(VLOOKUP($A81,csapatok!$A:$NN,DH$320,FALSE))-6),'csapat-ranglista'!$A:$FP,DH$321,FALSE)/8,VLOOKUP(VLOOKUP($A81,csapatok!$A:$NN,DH$320,FALSE),'csapat-ranglista'!$A:$FP,DH$321,FALSE)/4),0)</f>
        <v>0</v>
      </c>
      <c r="DI81" s="223">
        <f>IFERROR(IF(RIGHT(VLOOKUP($A81,csapatok!$A:$NN,DI$320,FALSE),5)="Csere",VLOOKUP(LEFT(VLOOKUP($A81,csapatok!$A:$NN,DI$320,FALSE),LEN(VLOOKUP($A81,csapatok!$A:$NN,DI$320,FALSE))-6),'csapat-ranglista'!$A:$FP,DI$321,FALSE)/8,VLOOKUP(VLOOKUP($A81,csapatok!$A:$NN,DI$320,FALSE),'csapat-ranglista'!$A:$FP,DI$321,FALSE)/4),0)</f>
        <v>0</v>
      </c>
      <c r="DJ81" s="223">
        <f>IFERROR(IF(RIGHT(VLOOKUP($A81,csapatok!$A:$NN,DJ$320,FALSE),5)="Csere",VLOOKUP(LEFT(VLOOKUP($A81,csapatok!$A:$NN,DJ$320,FALSE),LEN(VLOOKUP($A81,csapatok!$A:$NN,DJ$320,FALSE))-6),'csapat-ranglista'!$A:$FP,DJ$321,FALSE)/8,VLOOKUP(VLOOKUP($A81,csapatok!$A:$NN,DJ$320,FALSE),'csapat-ranglista'!$A:$FP,DJ$321,FALSE)/4),0)</f>
        <v>0</v>
      </c>
      <c r="DK81" s="223">
        <f>IFERROR(IF(RIGHT(VLOOKUP($A81,csapatok!$A:$NN,DK$320,FALSE),5)="Csere",VLOOKUP(LEFT(VLOOKUP($A81,csapatok!$A:$NN,DK$320,FALSE),LEN(VLOOKUP($A81,csapatok!$A:$NN,DK$320,FALSE))-6),'csapat-ranglista'!$A:$FP,DK$321,FALSE)/8,VLOOKUP(VLOOKUP($A81,csapatok!$A:$NN,DK$320,FALSE),'csapat-ranglista'!$A:$FP,DK$321,FALSE)/4),0)</f>
        <v>0</v>
      </c>
      <c r="DL81" s="223">
        <f>IFERROR(IF(RIGHT(VLOOKUP($A81,csapatok!$A:$NN,DL$320,FALSE),5)="Csere",VLOOKUP(LEFT(VLOOKUP($A81,csapatok!$A:$NN,DL$320,FALSE),LEN(VLOOKUP($A81,csapatok!$A:$NN,DL$320,FALSE))-6),'csapat-ranglista'!$A:$FP,DL$321,FALSE)/8,VLOOKUP(VLOOKUP($A81,csapatok!$A:$NN,DL$320,FALSE),'csapat-ranglista'!$A:$FP,DL$321,FALSE)/4),0)</f>
        <v>8.9177109433450763</v>
      </c>
      <c r="DM81" s="223">
        <f>IFERROR(IF(RIGHT(VLOOKUP($A81,csapatok!$A:$NN,DM$320,FALSE),5)="Csere",VLOOKUP(LEFT(VLOOKUP($A81,csapatok!$A:$NN,DM$320,FALSE),LEN(VLOOKUP($A81,csapatok!$A:$NN,DM$320,FALSE))-6),'csapat-ranglista'!$A:$FP,DM$321,FALSE)/8,VLOOKUP(VLOOKUP($A81,csapatok!$A:$NN,DM$320,FALSE),'csapat-ranglista'!$A:$FP,DM$321,FALSE)/4),0)</f>
        <v>0</v>
      </c>
      <c r="DN81" s="223">
        <f>IFERROR(IF(RIGHT(VLOOKUP($A81,csapatok!$A:$NN,DN$320,FALSE),5)="Csere",VLOOKUP(LEFT(VLOOKUP($A81,csapatok!$A:$NN,DN$320,FALSE),LEN(VLOOKUP($A81,csapatok!$A:$NN,DN$320,FALSE))-6),'csapat-ranglista'!$A:$FP,DN$321,FALSE)/8,VLOOKUP(VLOOKUP($A81,csapatok!$A:$NN,DN$320,FALSE),'csapat-ranglista'!$A:$FP,DN$321,FALSE)/4),0)</f>
        <v>0</v>
      </c>
      <c r="DO81" s="224">
        <f>versenyek!$MF$11*IFERROR(VLOOKUP(VLOOKUP($A81,versenyek!ME:MG,3,FALSE),szabalyok!$A$16:$B$23,2,FALSE)/4,0)</f>
        <v>0</v>
      </c>
      <c r="DP81" s="224">
        <f>versenyek!$MI$11*IFERROR(VLOOKUP(VLOOKUP($A81,versenyek!MH:MJ,3,FALSE),szabalyok!$A$16:$B$23,2,FALSE)/4,0)</f>
        <v>0</v>
      </c>
      <c r="DQ81" s="223">
        <f>IFERROR(IF(RIGHT(VLOOKUP($A81,csapatok!$A:$NN,DQ$320,FALSE),5)="Csere",VLOOKUP(LEFT(VLOOKUP($A81,csapatok!$A:$NN,DQ$320,FALSE),LEN(VLOOKUP($A81,csapatok!$A:$NN,DQ$320,FALSE))-6),'csapat-ranglista'!$A:$FP,DQ$321,FALSE)/8,VLOOKUP(VLOOKUP($A81,csapatok!$A:$NN,DQ$320,FALSE),'csapat-ranglista'!$A:$FP,DQ$321,FALSE)/4),0)</f>
        <v>0</v>
      </c>
      <c r="DR81" s="223">
        <f>IFERROR(IF(RIGHT(VLOOKUP($A81,csapatok!$A:$NN,DR$320,FALSE),5)="Csere",VLOOKUP(LEFT(VLOOKUP($A81,csapatok!$A:$NN,DR$320,FALSE),LEN(VLOOKUP($A81,csapatok!$A:$NN,DR$320,FALSE))-6),'csapat-ranglista'!$A:$FP,DR$321,FALSE)/8,VLOOKUP(VLOOKUP($A81,csapatok!$A:$NN,DR$320,FALSE),'csapat-ranglista'!$A:$FP,DR$321,FALSE)/4),0)</f>
        <v>0</v>
      </c>
      <c r="DS81" s="223">
        <f>IFERROR(IF(RIGHT(VLOOKUP($A81,csapatok!$A:$NN,DS$320,FALSE),5)="Csere",VLOOKUP(LEFT(VLOOKUP($A81,csapatok!$A:$NN,DS$320,FALSE),LEN(VLOOKUP($A81,csapatok!$A:$NN,DS$320,FALSE))-6),'csapat-ranglista'!$A:$FP,DS$321,FALSE)/8,VLOOKUP(VLOOKUP($A81,csapatok!$A:$NN,DS$320,FALSE),'csapat-ranglista'!$A:$FP,DS$321,FALSE)/4),0)</f>
        <v>0</v>
      </c>
      <c r="DT81" s="223">
        <f>IFERROR(IF(RIGHT(VLOOKUP($A81,csapatok!$A:$NN,DT$320,FALSE),5)="Csere",VLOOKUP(LEFT(VLOOKUP($A81,csapatok!$A:$NN,DT$320,FALSE),LEN(VLOOKUP($A81,csapatok!$A:$NN,DT$320,FALSE))-6),'csapat-ranglista'!$A:$FP,DT$321,FALSE)/8,VLOOKUP(VLOOKUP($A81,csapatok!$A:$NN,DT$320,FALSE),'csapat-ranglista'!$A:$FP,DT$321,FALSE)/4),0)</f>
        <v>0</v>
      </c>
      <c r="DU81" s="223">
        <f>IFERROR(IF(RIGHT(VLOOKUP($A81,csapatok!$A:$NN,DU$320,FALSE),5)="Csere",VLOOKUP(LEFT(VLOOKUP($A81,csapatok!$A:$NN,DU$320,FALSE),LEN(VLOOKUP($A81,csapatok!$A:$NN,DU$320,FALSE))-6),'csapat-ranglista'!$A:$FP,DU$321,FALSE)/8,VLOOKUP(VLOOKUP($A81,csapatok!$A:$NN,DU$320,FALSE),'csapat-ranglista'!$A:$FP,DU$321,FALSE)/4),0)</f>
        <v>0</v>
      </c>
      <c r="DV81" s="223">
        <f>IFERROR(IF(RIGHT(VLOOKUP($A81,csapatok!$A:$NN,DV$320,FALSE),5)="Csere",VLOOKUP(LEFT(VLOOKUP($A81,csapatok!$A:$NN,DV$320,FALSE),LEN(VLOOKUP($A81,csapatok!$A:$NN,DV$320,FALSE))-6),'csapat-ranglista'!$A:$FP,DV$321,FALSE)/8,VLOOKUP(VLOOKUP($A81,csapatok!$A:$NN,DV$320,FALSE),'csapat-ranglista'!$A:$FP,DV$321,FALSE)/4),0)</f>
        <v>0</v>
      </c>
      <c r="DW81" s="223">
        <f>IFERROR(IF(RIGHT(VLOOKUP($A81,csapatok!$A:$NN,DW$320,FALSE),5)="Csere",VLOOKUP(LEFT(VLOOKUP($A81,csapatok!$A:$NN,DW$320,FALSE),LEN(VLOOKUP($A81,csapatok!$A:$NN,DW$320,FALSE))-6),'csapat-ranglista'!$A:$FP,DW$321,FALSE)/8,VLOOKUP(VLOOKUP($A81,csapatok!$A:$NN,DW$320,FALSE),'csapat-ranglista'!$A:$FP,DW$321,FALSE)/4),0)</f>
        <v>0</v>
      </c>
      <c r="DX81" s="223">
        <f>IFERROR(IF(RIGHT(VLOOKUP($A81,csapatok!$A:$NN,DX$320,FALSE),5)="Csere",VLOOKUP(LEFT(VLOOKUP($A81,csapatok!$A:$NN,DX$320,FALSE),LEN(VLOOKUP($A81,csapatok!$A:$NN,DX$320,FALSE))-6),'csapat-ranglista'!$A:$FP,DX$321,FALSE)/8,VLOOKUP(VLOOKUP($A81,csapatok!$A:$NN,DX$320,FALSE),'csapat-ranglista'!$A:$FP,DX$321,FALSE)/4),0)</f>
        <v>0</v>
      </c>
      <c r="DY81" s="223">
        <f>IFERROR(IF(RIGHT(VLOOKUP($A81,csapatok!$A:$NN,DY$320,FALSE),5)="Csere",VLOOKUP(LEFT(VLOOKUP($A81,csapatok!$A:$NN,DY$320,FALSE),LEN(VLOOKUP($A81,csapatok!$A:$NN,DY$320,FALSE))-6),'csapat-ranglista'!$A:$FP,DY$321,FALSE)/8,VLOOKUP(VLOOKUP($A81,csapatok!$A:$NN,DY$320,FALSE),'csapat-ranglista'!$A:$FP,DY$321,FALSE)/4),0)</f>
        <v>0</v>
      </c>
      <c r="DZ81" s="223">
        <f>IFERROR(IF(RIGHT(VLOOKUP($A81,csapatok!$A:$NN,DZ$320,FALSE),5)="Csere",VLOOKUP(LEFT(VLOOKUP($A81,csapatok!$A:$NN,DZ$320,FALSE),LEN(VLOOKUP($A81,csapatok!$A:$NN,DZ$320,FALSE))-6),'csapat-ranglista'!$A:$FP,DZ$321,FALSE)/8,VLOOKUP(VLOOKUP($A81,csapatok!$A:$NN,DZ$320,FALSE),'csapat-ranglista'!$A:$FP,DZ$321,FALSE)/4),0)</f>
        <v>0</v>
      </c>
      <c r="EA81" s="223">
        <f>IFERROR(IF(RIGHT(VLOOKUP($A81,csapatok!$A:$NN,EA$320,FALSE),5)="Csere",VLOOKUP(LEFT(VLOOKUP($A81,csapatok!$A:$NN,EA$320,FALSE),LEN(VLOOKUP($A81,csapatok!$A:$NN,EA$320,FALSE))-6),'csapat-ranglista'!$A:$FP,EA$321,FALSE)/8,VLOOKUP(VLOOKUP($A81,csapatok!$A:$NN,EA$320,FALSE),'csapat-ranglista'!$A:$FP,EA$321,FALSE)/4),0)</f>
        <v>0</v>
      </c>
      <c r="EB81" s="223">
        <f>IFERROR(IF(RIGHT(VLOOKUP($A81,csapatok!$A:$NN,EB$320,FALSE),5)="Csere",VLOOKUP(LEFT(VLOOKUP($A81,csapatok!$A:$NN,EB$320,FALSE),LEN(VLOOKUP($A81,csapatok!$A:$NN,EB$320,FALSE))-6),'csapat-ranglista'!$A:$FP,EB$321,FALSE)/8,VLOOKUP(VLOOKUP($A81,csapatok!$A:$NN,EB$320,FALSE),'csapat-ranglista'!$A:$FP,EB$321,FALSE)/4),0)</f>
        <v>0</v>
      </c>
      <c r="EC81" s="223">
        <f>IFERROR(IF(RIGHT(VLOOKUP($A81,csapatok!$A:$NN,EC$320,FALSE),5)="Csere",VLOOKUP(LEFT(VLOOKUP($A81,csapatok!$A:$NN,EC$320,FALSE),LEN(VLOOKUP($A81,csapatok!$A:$NN,EC$320,FALSE))-6),'csapat-ranglista'!$A:$FP,EC$321,FALSE)/8,VLOOKUP(VLOOKUP($A81,csapatok!$A:$NN,EC$320,FALSE),'csapat-ranglista'!$A:$FP,EC$321,FALSE)/4),0)</f>
        <v>0</v>
      </c>
      <c r="ED81" s="223">
        <f>IFERROR(IF(RIGHT(VLOOKUP($A81,csapatok!$A:$NN,ED$320,FALSE),5)="Csere",VLOOKUP(LEFT(VLOOKUP($A81,csapatok!$A:$NN,ED$320,FALSE),LEN(VLOOKUP($A81,csapatok!$A:$NN,ED$320,FALSE))-6),'csapat-ranglista'!$A:$FP,ED$321,FALSE)/8,VLOOKUP(VLOOKUP($A81,csapatok!$A:$NN,ED$320,FALSE),'csapat-ranglista'!$A:$FP,ED$321,FALSE)/4),0)</f>
        <v>0</v>
      </c>
      <c r="EE81" s="223">
        <f>IFERROR(IF(RIGHT(VLOOKUP($A81,csapatok!$A:$NN,EE$320,FALSE),5)="Csere",VLOOKUP(LEFT(VLOOKUP($A81,csapatok!$A:$NN,EE$320,FALSE),LEN(VLOOKUP($A81,csapatok!$A:$NN,EE$320,FALSE))-6),'csapat-ranglista'!$A:$FP,EE$321,FALSE)/8,VLOOKUP(VLOOKUP($A81,csapatok!$A:$NN,EE$320,FALSE),'csapat-ranglista'!$A:$FP,EE$321,FALSE)/4),0)</f>
        <v>0</v>
      </c>
      <c r="EF81" s="223">
        <f>IFERROR(IF(RIGHT(VLOOKUP($A81,csapatok!$A:$NN,EF$320,FALSE),5)="Csere",VLOOKUP(LEFT(VLOOKUP($A81,csapatok!$A:$NN,EF$320,FALSE),LEN(VLOOKUP($A81,csapatok!$A:$NN,EF$320,FALSE))-6),'csapat-ranglista'!$A:$FP,EF$321,FALSE)/8,VLOOKUP(VLOOKUP($A81,csapatok!$A:$NN,EF$320,FALSE),'csapat-ranglista'!$A:$FP,EF$321,FALSE)/4),0)</f>
        <v>4.1724823833421549</v>
      </c>
      <c r="EG81" s="223">
        <f>IFERROR(IF(RIGHT(VLOOKUP($A81,csapatok!$A:$NN,EG$320,FALSE),5)="Csere",VLOOKUP(LEFT(VLOOKUP($A81,csapatok!$A:$NN,EG$320,FALSE),LEN(VLOOKUP($A81,csapatok!$A:$NN,EG$320,FALSE))-6),'csapat-ranglista'!$A:$FP,EG$321,FALSE)/8,VLOOKUP(VLOOKUP($A81,csapatok!$A:$NN,EG$320,FALSE),'csapat-ranglista'!$A:$FP,EG$321,FALSE)/4),0)</f>
        <v>0</v>
      </c>
      <c r="EH81" s="223">
        <f>IFERROR(IF(RIGHT(VLOOKUP($A81,csapatok!$A:$NN,EH$320,FALSE),5)="Csere",VLOOKUP(LEFT(VLOOKUP($A81,csapatok!$A:$NN,EH$320,FALSE),LEN(VLOOKUP($A81,csapatok!$A:$NN,EH$320,FALSE))-6),'csapat-ranglista'!$A:$FP,EH$321,FALSE)/8,VLOOKUP(VLOOKUP($A81,csapatok!$A:$NN,EH$320,FALSE),'csapat-ranglista'!$A:$FP,EH$321,FALSE)/4),0)</f>
        <v>0</v>
      </c>
      <c r="EI81" s="223">
        <f>IFERROR(IF(RIGHT(VLOOKUP($A81,csapatok!$A:$NN,EI$320,FALSE),5)="Csere",VLOOKUP(LEFT(VLOOKUP($A81,csapatok!$A:$NN,EI$320,FALSE),LEN(VLOOKUP($A81,csapatok!$A:$NN,EI$320,FALSE))-6),'csapat-ranglista'!$A:$FP,EI$321,FALSE)/8,VLOOKUP(VLOOKUP($A81,csapatok!$A:$NN,EI$320,FALSE),'csapat-ranglista'!$A:$FP,EI$321,FALSE)/4),0)</f>
        <v>0</v>
      </c>
      <c r="EJ81" s="223">
        <f>IFERROR(IF(RIGHT(VLOOKUP($A81,csapatok!$A:$NN,EJ$320,FALSE),5)="Csere",VLOOKUP(LEFT(VLOOKUP($A81,csapatok!$A:$NN,EJ$320,FALSE),LEN(VLOOKUP($A81,csapatok!$A:$NN,EJ$320,FALSE))-6),'csapat-ranglista'!$A:$FP,EJ$321,FALSE)/8,VLOOKUP(VLOOKUP($A81,csapatok!$A:$NN,EJ$320,FALSE),'csapat-ranglista'!$A:$FP,EJ$321,FALSE)/4),0)</f>
        <v>0</v>
      </c>
      <c r="EK81" s="223">
        <f>IFERROR(IF(RIGHT(VLOOKUP($A81,csapatok!$A:$NN,EK$320,FALSE),5)="Csere",VLOOKUP(LEFT(VLOOKUP($A81,csapatok!$A:$NN,EK$320,FALSE),LEN(VLOOKUP($A81,csapatok!$A:$NN,EK$320,FALSE))-6),'csapat-ranglista'!$A:$FP,EK$321,FALSE)/8,VLOOKUP(VLOOKUP($A81,csapatok!$A:$NN,EK$320,FALSE),'csapat-ranglista'!$A:$FP,EK$321,FALSE)/4),0)</f>
        <v>0</v>
      </c>
      <c r="EL81" s="223">
        <f>IFERROR(IF(RIGHT(VLOOKUP($A81,csapatok!$A:$NN,EL$320,FALSE),5)="Csere",VLOOKUP(LEFT(VLOOKUP($A81,csapatok!$A:$NN,EL$320,FALSE),LEN(VLOOKUP($A81,csapatok!$A:$NN,EL$320,FALSE))-6),'csapat-ranglista'!$A:$FP,EL$321,FALSE)/8,VLOOKUP(VLOOKUP($A81,csapatok!$A:$NN,EL$320,FALSE),'csapat-ranglista'!$A:$FP,EL$321,FALSE)/4),0)</f>
        <v>0</v>
      </c>
      <c r="EM81" s="223">
        <f>IFERROR(IF(RIGHT(VLOOKUP($A81,csapatok!$A:$NN,EM$320,FALSE),5)="Csere",VLOOKUP(LEFT(VLOOKUP($A81,csapatok!$A:$NN,EM$320,FALSE),LEN(VLOOKUP($A81,csapatok!$A:$NN,EM$320,FALSE))-6),'csapat-ranglista'!$A:$FP,EM$321,FALSE)/8,VLOOKUP(VLOOKUP($A81,csapatok!$A:$NN,EM$320,FALSE),'csapat-ranglista'!$A:$FP,EM$321,FALSE)/4),0)</f>
        <v>0</v>
      </c>
      <c r="EN81" s="223">
        <f>IFERROR(IF(RIGHT(VLOOKUP($A81,csapatok!$A:$NN,EN$320,FALSE),5)="Csere",VLOOKUP(LEFT(VLOOKUP($A81,csapatok!$A:$NN,EN$320,FALSE),LEN(VLOOKUP($A81,csapatok!$A:$NN,EN$320,FALSE))-6),'csapat-ranglista'!$A:$FP,EN$321,FALSE)/8,VLOOKUP(VLOOKUP($A81,csapatok!$A:$NN,EN$320,FALSE),'csapat-ranglista'!$A:$FP,EN$321,FALSE)/4),0)</f>
        <v>2.0703320349303889</v>
      </c>
      <c r="EO81" s="223">
        <f>IFERROR(IF(RIGHT(VLOOKUP($A81,csapatok!$A:$NN,EO$320,FALSE),5)="Csere",VLOOKUP(LEFT(VLOOKUP($A81,csapatok!$A:$NN,EO$320,FALSE),LEN(VLOOKUP($A81,csapatok!$A:$NN,EO$320,FALSE))-6),'csapat-ranglista'!$A:$FP,EO$321,FALSE)/8,VLOOKUP(VLOOKUP($A81,csapatok!$A:$NN,EO$320,FALSE),'csapat-ranglista'!$A:$FP,EO$321,FALSE)/4),0)</f>
        <v>0</v>
      </c>
      <c r="EP81" s="223">
        <f>IFERROR(IF(RIGHT(VLOOKUP($A81,csapatok!$A:$NN,EP$320,FALSE),5)="Csere",VLOOKUP(LEFT(VLOOKUP($A81,csapatok!$A:$NN,EP$320,FALSE),LEN(VLOOKUP($A81,csapatok!$A:$NN,EP$320,FALSE))-6),'csapat-ranglista'!$A:$FP,EP$321,FALSE)/8,VLOOKUP(VLOOKUP($A81,csapatok!$A:$NN,EP$320,FALSE),'csapat-ranglista'!$A:$FP,EP$321,FALSE)/4),0)</f>
        <v>0.58314841921729288</v>
      </c>
      <c r="EQ81" s="223">
        <f>IFERROR(IF(RIGHT(VLOOKUP($A81,csapatok!$A:$NN,EQ$320,FALSE),5)="Csere",VLOOKUP(LEFT(VLOOKUP($A81,csapatok!$A:$NN,EQ$320,FALSE),LEN(VLOOKUP($A81,csapatok!$A:$NN,EQ$320,FALSE))-6),'csapat-ranglista'!$A:$FP,EQ$321,FALSE)/8,VLOOKUP(VLOOKUP($A81,csapatok!$A:$NN,EQ$320,FALSE),'csapat-ranglista'!$A:$FP,EQ$321,FALSE)/4),0)</f>
        <v>0</v>
      </c>
      <c r="ER81" s="223">
        <f>IFERROR(IF(RIGHT(VLOOKUP($A81,csapatok!$A:$NN,ER$320,FALSE),5)="Csere",VLOOKUP(LEFT(VLOOKUP($A81,csapatok!$A:$NN,ER$320,FALSE),LEN(VLOOKUP($A81,csapatok!$A:$NN,ER$320,FALSE))-6),'csapat-ranglista'!$A:$FP,ER$321,FALSE)/8,VLOOKUP(VLOOKUP($A81,csapatok!$A:$NN,ER$320,FALSE),'csapat-ranglista'!$A:$FP,ER$321,FALSE)/4),0)</f>
        <v>0</v>
      </c>
      <c r="ES81" s="223">
        <f>IFERROR(IF(RIGHT(VLOOKUP($A81,csapatok!$A:$NN,ES$320,FALSE),5)="Csere",VLOOKUP(LEFT(VLOOKUP($A81,csapatok!$A:$NN,ES$320,FALSE),LEN(VLOOKUP($A81,csapatok!$A:$NN,ES$320,FALSE))-6),'csapat-ranglista'!$A:$FP,ES$321,FALSE)/8,VLOOKUP(VLOOKUP($A81,csapatok!$A:$NN,ES$320,FALSE),'csapat-ranglista'!$A:$FP,ES$321,FALSE)/4),0)</f>
        <v>0</v>
      </c>
      <c r="ET81" s="223">
        <f>IFERROR(IF(RIGHT(VLOOKUP($A81,csapatok!$A:$NN,ET$320,FALSE),5)="Csere",VLOOKUP(LEFT(VLOOKUP($A81,csapatok!$A:$NN,ET$320,FALSE),LEN(VLOOKUP($A81,csapatok!$A:$NN,ET$320,FALSE))-6),'csapat-ranglista'!$A:$FP,ET$321,FALSE)/8,VLOOKUP(VLOOKUP($A81,csapatok!$A:$NN,ET$320,FALSE),'csapat-ranglista'!$A:$FP,ET$321,FALSE)/4),0)</f>
        <v>0</v>
      </c>
      <c r="EU81" s="223">
        <f>IFERROR(IF(RIGHT(VLOOKUP($A81,csapatok!$A:$NN,EU$320,FALSE),5)="Csere",VLOOKUP(LEFT(VLOOKUP($A81,csapatok!$A:$NN,EU$320,FALSE),LEN(VLOOKUP($A81,csapatok!$A:$NN,EU$320,FALSE))-6),'csapat-ranglista'!$A:$FP,EU$321,FALSE)/8,VLOOKUP(VLOOKUP($A81,csapatok!$A:$NN,EU$320,FALSE),'csapat-ranglista'!$A:$FP,EU$321,FALSE)/4),0)</f>
        <v>0</v>
      </c>
      <c r="EV81" s="223">
        <f>IFERROR(IF(RIGHT(VLOOKUP($A81,csapatok!$A:$NN,EV$320,FALSE),5)="Csere",VLOOKUP(LEFT(VLOOKUP($A81,csapatok!$A:$NN,EV$320,FALSE),LEN(VLOOKUP($A81,csapatok!$A:$NN,EV$320,FALSE))-6),'csapat-ranglista'!$A:$FP,EV$321,FALSE)/8,VLOOKUP(VLOOKUP($A81,csapatok!$A:$NN,EV$320,FALSE),'csapat-ranglista'!$A:$FP,EV$321,FALSE)/4),0)</f>
        <v>0</v>
      </c>
      <c r="EW81" s="223">
        <f>IFERROR(IF(RIGHT(VLOOKUP($A81,csapatok!$A:$NN,EW$320,FALSE),5)="Csere",VLOOKUP(LEFT(VLOOKUP($A81,csapatok!$A:$NN,EW$320,FALSE),LEN(VLOOKUP($A81,csapatok!$A:$NN,EW$320,FALSE))-6),'csapat-ranglista'!$A:$FP,EW$321,FALSE)/8,VLOOKUP(VLOOKUP($A81,csapatok!$A:$NN,EW$320,FALSE),'csapat-ranglista'!$A:$FP,EW$321,FALSE)/4),0)</f>
        <v>0</v>
      </c>
      <c r="EX81" s="223">
        <f>IFERROR(IF(RIGHT(VLOOKUP($A81,csapatok!$A:$NN,EX$320,FALSE),5)="Csere",VLOOKUP(LEFT(VLOOKUP($A81,csapatok!$A:$NN,EX$320,FALSE),LEN(VLOOKUP($A81,csapatok!$A:$NN,EX$320,FALSE))-6),'csapat-ranglista'!$A:$FP,EX$321,FALSE)/8,VLOOKUP(VLOOKUP($A81,csapatok!$A:$NN,EX$320,FALSE),'csapat-ranglista'!$A:$FP,EX$321,FALSE)/4),0)</f>
        <v>0</v>
      </c>
      <c r="EY81" s="223">
        <f>IFERROR(IF(RIGHT(VLOOKUP($A81,csapatok!$A:$NN,EY$320,FALSE),5)="Csere",VLOOKUP(LEFT(VLOOKUP($A81,csapatok!$A:$NN,EY$320,FALSE),LEN(VLOOKUP($A81,csapatok!$A:$NN,EY$320,FALSE))-6),'csapat-ranglista'!$A:$FP,EY$321,FALSE)/8,VLOOKUP(VLOOKUP($A81,csapatok!$A:$NN,EY$320,FALSE),'csapat-ranglista'!$A:$FP,EY$321,FALSE)/4),0)</f>
        <v>0</v>
      </c>
      <c r="EZ81" s="223">
        <f>IFERROR(IF(RIGHT(VLOOKUP($A81,csapatok!$A:$NN,EZ$320,FALSE),5)="Csere",VLOOKUP(LEFT(VLOOKUP($A81,csapatok!$A:$NN,EZ$320,FALSE),LEN(VLOOKUP($A81,csapatok!$A:$NN,EZ$320,FALSE))-6),'csapat-ranglista'!$A:$FP,EZ$321,FALSE)/8,VLOOKUP(VLOOKUP($A81,csapatok!$A:$NN,EZ$320,FALSE),'csapat-ranglista'!$A:$FP,EZ$321,FALSE)/4),0)</f>
        <v>7.9910776711268277</v>
      </c>
      <c r="FA81" s="223">
        <f>IFERROR(IF(RIGHT(VLOOKUP($A81,csapatok!$A:$NN,FA$320,FALSE),5)="Csere",VLOOKUP(LEFT(VLOOKUP($A81,csapatok!$A:$NN,FA$320,FALSE),LEN(VLOOKUP($A81,csapatok!$A:$NN,FA$320,FALSE))-6),'csapat-ranglista'!$A:$FP,FA$321,FALSE)/8,VLOOKUP(VLOOKUP($A81,csapatok!$A:$NN,FA$320,FALSE),'csapat-ranglista'!$A:$FP,FA$321,FALSE)/4),0)</f>
        <v>0</v>
      </c>
      <c r="FB81" s="223">
        <f>IFERROR(IF(RIGHT(VLOOKUP($A81,csapatok!$A:$NN,FB$320,FALSE),5)="Csere",VLOOKUP(LEFT(VLOOKUP($A81,csapatok!$A:$NN,FB$320,FALSE),LEN(VLOOKUP($A81,csapatok!$A:$NN,FB$320,FALSE))-6),'csapat-ranglista'!$A:$FP,FB$321,FALSE)/8,VLOOKUP(VLOOKUP($A81,csapatok!$A:$NN,FB$320,FALSE),'csapat-ranglista'!$A:$FP,FB$321,FALSE)/4),0)</f>
        <v>0</v>
      </c>
      <c r="FC81" s="223">
        <f>IFERROR(IF(RIGHT(VLOOKUP($A81,csapatok!$A:$NN,FC$320,FALSE),5)="Csere",VLOOKUP(LEFT(VLOOKUP($A81,csapatok!$A:$NN,FC$320,FALSE),LEN(VLOOKUP($A81,csapatok!$A:$NN,FC$320,FALSE))-6),'csapat-ranglista'!$A:$FP,FC$321,FALSE)/8,VLOOKUP(VLOOKUP($A81,csapatok!$A:$NN,FC$320,FALSE),'csapat-ranglista'!$A:$FP,FC$321,FALSE)/4),0)</f>
        <v>0</v>
      </c>
      <c r="FD81" s="224">
        <f>versenyek!$QY$11*IFERROR(VLOOKUP(VLOOKUP($A81,versenyek!QX:QZ,3,FALSE),szabalyok!$A$16:$B$23,2,FALSE)/4,0)</f>
        <v>0</v>
      </c>
      <c r="FE81" s="224">
        <f>versenyek!$RB$11*IFERROR(VLOOKUP(VLOOKUP($A81,versenyek!RA:RC,3,FALSE),szabalyok!$A$16:$B$23,2,FALSE)/4,0)</f>
        <v>0</v>
      </c>
      <c r="FF81" s="223">
        <f>IFERROR(IF(RIGHT(VLOOKUP($A81,csapatok!$A:$NN,FF$320,FALSE),5)="Csere",VLOOKUP(LEFT(VLOOKUP($A81,csapatok!$A:$NN,FF$320,FALSE),LEN(VLOOKUP($A81,csapatok!$A:$NN,FF$320,FALSE))-6),'csapat-ranglista'!$A:$FP,FF$321,FALSE)/8,VLOOKUP(VLOOKUP($A81,csapatok!$A:$NN,FF$320,FALSE),'csapat-ranglista'!$A:$FP,FF$321,FALSE)/4),0)</f>
        <v>0</v>
      </c>
      <c r="FG81" s="223">
        <f>IFERROR(IF(RIGHT(VLOOKUP($A81,csapatok!$A:$NN,FG$320,FALSE),5)="Csere",VLOOKUP(LEFT(VLOOKUP($A81,csapatok!$A:$NN,FG$320,FALSE),LEN(VLOOKUP($A81,csapatok!$A:$NN,FG$320,FALSE))-6),'csapat-ranglista'!$A:$FP,FG$321,FALSE)/8,VLOOKUP(VLOOKUP($A81,csapatok!$A:$NN,FG$320,FALSE),'csapat-ranglista'!$A:$FP,FG$321,FALSE)/4),0)</f>
        <v>0</v>
      </c>
      <c r="FH81" s="223">
        <f>IFERROR(IF(RIGHT(VLOOKUP($A81,csapatok!$A:$NN,FH$320,FALSE),5)="Csere",VLOOKUP(LEFT(VLOOKUP($A81,csapatok!$A:$NN,FH$320,FALSE),LEN(VLOOKUP($A81,csapatok!$A:$NN,FH$320,FALSE))-6),'csapat-ranglista'!$A:$FP,FH$321,FALSE)/8,VLOOKUP(VLOOKUP($A81,csapatok!$A:$NN,FH$320,FALSE),'csapat-ranglista'!$A:$FP,FH$321,FALSE)/4),0)</f>
        <v>0</v>
      </c>
      <c r="FI81" s="223">
        <f>IFERROR(IF(RIGHT(VLOOKUP($A81,csapatok!$A:$NN,FI$320,FALSE),5)="Csere",VLOOKUP(LEFT(VLOOKUP($A81,csapatok!$A:$NN,FI$320,FALSE),LEN(VLOOKUP($A81,csapatok!$A:$NN,FI$320,FALSE))-6),'csapat-ranglista'!$A:$FP,FI$321,FALSE)/8,VLOOKUP(VLOOKUP($A81,csapatok!$A:$NN,FI$320,FALSE),'csapat-ranglista'!$A:$FP,FI$321,FALSE)/4),0)</f>
        <v>0</v>
      </c>
      <c r="FJ81" s="223">
        <f>IFERROR(IF(RIGHT(VLOOKUP($A81,csapatok!$A:$NN,FJ$320,FALSE),5)="Csere",VLOOKUP(LEFT(VLOOKUP($A81,csapatok!$A:$NN,FJ$320,FALSE),LEN(VLOOKUP($A81,csapatok!$A:$NN,FJ$320,FALSE))-6),'csapat-ranglista'!$A:$FP,FJ$321,FALSE)/8,VLOOKUP(VLOOKUP($A81,csapatok!$A:$NN,FJ$320,FALSE),'csapat-ranglista'!$A:$FP,FJ$321,FALSE)/4),0)</f>
        <v>0</v>
      </c>
      <c r="FK81" s="223">
        <f>IFERROR(IF(RIGHT(VLOOKUP($A81,csapatok!$A:$NN,FK$320,FALSE),5)="Csere",VLOOKUP(LEFT(VLOOKUP($A81,csapatok!$A:$NN,FK$320,FALSE),LEN(VLOOKUP($A81,csapatok!$A:$NN,FK$320,FALSE))-6),'csapat-ranglista'!$A:$FP,FK$321,FALSE)/8,VLOOKUP(VLOOKUP($A81,csapatok!$A:$NN,FK$320,FALSE),'csapat-ranglista'!$A:$FP,FK$321,FALSE)/4),0)</f>
        <v>0</v>
      </c>
      <c r="FL81" s="223">
        <f>IFERROR(IF(RIGHT(VLOOKUP($A81,csapatok!$A:$NN,FL$320,FALSE),5)="Csere",VLOOKUP(LEFT(VLOOKUP($A81,csapatok!$A:$NN,FL$320,FALSE),LEN(VLOOKUP($A81,csapatok!$A:$NN,FL$320,FALSE))-6),'csapat-ranglista'!$A:$FP,FL$321,FALSE)/8,VLOOKUP(VLOOKUP($A81,csapatok!$A:$NN,FL$320,FALSE),'csapat-ranglista'!$A:$FP,FL$321,FALSE)/4),0)</f>
        <v>0</v>
      </c>
      <c r="FM81" s="223">
        <f>IFERROR(IF(RIGHT(VLOOKUP($A81,csapatok!$A:$NN,FM$320,FALSE),5)="Csere",VLOOKUP(LEFT(VLOOKUP($A81,csapatok!$A:$NN,FM$320,FALSE),LEN(VLOOKUP($A81,csapatok!$A:$NN,FM$320,FALSE))-6),'csapat-ranglista'!$A:$FP,FM$321,FALSE)/8,VLOOKUP(VLOOKUP($A81,csapatok!$A:$NN,FM$320,FALSE),'csapat-ranglista'!$A:$FP,FM$321,FALSE)/4),0)</f>
        <v>0</v>
      </c>
      <c r="FN81" s="223">
        <f>IFERROR(IF(RIGHT(VLOOKUP($A81,csapatok!$A:$NN,FN$320,FALSE),5)="Csere",VLOOKUP(LEFT(VLOOKUP($A81,csapatok!$A:$NN,FN$320,FALSE),LEN(VLOOKUP($A81,csapatok!$A:$NN,FN$320,FALSE))-6),'csapat-ranglista'!$A:$FP,FN$321,FALSE)/8,VLOOKUP(VLOOKUP($A81,csapatok!$A:$NN,FN$320,FALSE),'csapat-ranglista'!$A:$FP,FN$321,FALSE)/4),0)</f>
        <v>0</v>
      </c>
      <c r="FO81" s="223">
        <f>IFERROR(IF(RIGHT(VLOOKUP($A81,csapatok!$A:$NN,FO$320,FALSE),5)="Csere",VLOOKUP(LEFT(VLOOKUP($A81,csapatok!$A:$NN,FO$320,FALSE),LEN(VLOOKUP($A81,csapatok!$A:$NN,FO$320,FALSE))-6),'csapat-ranglista'!$A:$FP,FO$321,FALSE)/8,VLOOKUP(VLOOKUP($A81,csapatok!$A:$NN,FO$320,FALSE),'csapat-ranglista'!$A:$FP,FO$321,FALSE)/4),0)</f>
        <v>0</v>
      </c>
      <c r="FP81" s="223">
        <f>IFERROR(IF(RIGHT(VLOOKUP($A81,csapatok!$A:$NN,FP$320,FALSE),5)="Csere",VLOOKUP(LEFT(VLOOKUP($A81,csapatok!$A:$NN,FP$320,FALSE),LEN(VLOOKUP($A81,csapatok!$A:$NN,FP$320,FALSE))-6),'csapat-ranglista'!$A:$FP,FP$321,FALSE)/8,VLOOKUP(VLOOKUP($A81,csapatok!$A:$NN,FP$320,FALSE),'csapat-ranglista'!$A:$FP,FP$321,FALSE)/4),0)</f>
        <v>0</v>
      </c>
      <c r="FQ81" s="223">
        <f>IFERROR(IF(RIGHT(VLOOKUP($A81,csapatok!$A:$NN,FQ$320,FALSE),5)="Csere",VLOOKUP(LEFT(VLOOKUP($A81,csapatok!$A:$NN,FQ$320,FALSE),LEN(VLOOKUP($A81,csapatok!$A:$NN,FQ$320,FALSE))-6),'csapat-ranglista'!$A:$FP,FQ$321,FALSE)/8,VLOOKUP(VLOOKUP($A81,csapatok!$A:$NN,FQ$320,FALSE),'csapat-ranglista'!$A:$FP,FQ$321,FALSE)/4),0)</f>
        <v>0</v>
      </c>
      <c r="FR81" s="223">
        <f>IFERROR(IF(RIGHT(VLOOKUP($A81,csapatok!$A:$NN,FR$320,FALSE),5)="Csere",VLOOKUP(LEFT(VLOOKUP($A81,csapatok!$A:$NN,FR$320,FALSE),LEN(VLOOKUP($A81,csapatok!$A:$NN,FR$320,FALSE))-6),'csapat-ranglista'!$A:$FP,FR$321,FALSE)/8,VLOOKUP(VLOOKUP($A81,csapatok!$A:$NN,FR$320,FALSE),'csapat-ranglista'!$A:$FP,FR$321,FALSE)/4),0)</f>
        <v>0</v>
      </c>
      <c r="FS81" s="223">
        <f>IFERROR(IF(RIGHT(VLOOKUP($A81,csapatok!$A:$NN,FS$320,FALSE),5)="Csere",VLOOKUP(LEFT(VLOOKUP($A81,csapatok!$A:$NN,FS$320,FALSE),LEN(VLOOKUP($A81,csapatok!$A:$NN,FS$320,FALSE))-6),'csapat-ranglista'!$A:$FP,FS$321,FALSE)/8,VLOOKUP(VLOOKUP($A81,csapatok!$A:$NN,FS$320,FALSE),'csapat-ranglista'!$A:$FP,FS$321,FALSE)/4),0)</f>
        <v>0</v>
      </c>
      <c r="FT81" s="223">
        <f>IFERROR(IF(RIGHT(VLOOKUP($A81,csapatok!$A:$NN,FT$320,FALSE),5)="Csere",VLOOKUP(LEFT(VLOOKUP($A81,csapatok!$A:$NN,FT$320,FALSE),LEN(VLOOKUP($A81,csapatok!$A:$NN,FT$320,FALSE))-6),'csapat-ranglista'!$A:$FP,FT$321,FALSE)/8,VLOOKUP(VLOOKUP($A81,csapatok!$A:$NN,FT$320,FALSE),'csapat-ranglista'!$A:$FP,FT$321,FALSE)/4),0)</f>
        <v>0</v>
      </c>
      <c r="FU81" s="223">
        <f>IFERROR(IF(RIGHT(VLOOKUP($A81,csapatok!$A:$NN,FU$320,FALSE),5)="Csere",VLOOKUP(LEFT(VLOOKUP($A81,csapatok!$A:$NN,FU$320,FALSE),LEN(VLOOKUP($A81,csapatok!$A:$NN,FU$320,FALSE))-6),'csapat-ranglista'!$A:$FP,FU$321,FALSE)/8,VLOOKUP(VLOOKUP($A81,csapatok!$A:$NN,FU$320,FALSE),'csapat-ranglista'!$A:$FP,FU$321,FALSE)/4),0)</f>
        <v>0</v>
      </c>
      <c r="FV81" s="223">
        <f>IFERROR(IF(RIGHT(VLOOKUP($A81,csapatok!$A:$NN,FV$320,FALSE),5)="Csere",VLOOKUP(LEFT(VLOOKUP($A81,csapatok!$A:$NN,FV$320,FALSE),LEN(VLOOKUP($A81,csapatok!$A:$NN,FV$320,FALSE))-6),'csapat-ranglista'!$A:$FP,FV$321,FALSE)/8,VLOOKUP(VLOOKUP($A81,csapatok!$A:$NN,FV$320,FALSE),'csapat-ranglista'!$A:$FP,FV$321,FALSE)/4),0)</f>
        <v>0</v>
      </c>
      <c r="FW81" s="223">
        <f>IFERROR(IF(RIGHT(VLOOKUP($A81,csapatok!$A:$NN,FW$320,FALSE),5)="Csere",VLOOKUP(LEFT(VLOOKUP($A81,csapatok!$A:$NN,FW$320,FALSE),LEN(VLOOKUP($A81,csapatok!$A:$NN,FW$320,FALSE))-6),'csapat-ranglista'!$A:$FP,FW$321,FALSE)/8,VLOOKUP(VLOOKUP($A81,csapatok!$A:$NN,FW$320,FALSE),'csapat-ranglista'!$A:$FP,FW$321,FALSE)/4),0)</f>
        <v>0</v>
      </c>
      <c r="FX81" s="223">
        <f>IFERROR(IF(RIGHT(VLOOKUP($A81,csapatok!$A:$NN,FX$320,FALSE),5)="Csere",VLOOKUP(LEFT(VLOOKUP($A81,csapatok!$A:$NN,FX$320,FALSE),LEN(VLOOKUP($A81,csapatok!$A:$NN,FX$320,FALSE))-6),'csapat-ranglista'!$A:$FP,FX$321,FALSE)/8,VLOOKUP(VLOOKUP($A81,csapatok!$A:$NN,FX$320,FALSE),'csapat-ranglista'!$A:$FP,FX$321,FALSE)/4),0)</f>
        <v>0</v>
      </c>
      <c r="FY81" s="223">
        <f>IFERROR(IF(RIGHT(VLOOKUP($A81,csapatok!$A:$NN,FY$320,FALSE),5)="Csere",VLOOKUP(LEFT(VLOOKUP($A81,csapatok!$A:$NN,FY$320,FALSE),LEN(VLOOKUP($A81,csapatok!$A:$NN,FY$320,FALSE))-6),'csapat-ranglista'!$A:$FP,FY$321,FALSE)/8,VLOOKUP(VLOOKUP($A81,csapatok!$A:$NN,FY$320,FALSE),'csapat-ranglista'!$A:$FP,FY$321,FALSE)/4),0)</f>
        <v>0</v>
      </c>
      <c r="FZ81" s="223">
        <f>IFERROR(IF(RIGHT(VLOOKUP($A81,csapatok!$A:$NN,FZ$320,FALSE),5)="Csere",VLOOKUP(LEFT(VLOOKUP($A81,csapatok!$A:$NN,FZ$320,FALSE),LEN(VLOOKUP($A81,csapatok!$A:$NN,FZ$320,FALSE))-6),'csapat-ranglista'!$A:$FP,FZ$321,FALSE)/8,VLOOKUP(VLOOKUP($A81,csapatok!$A:$NN,FZ$320,FALSE),'csapat-ranglista'!$A:$FP,FZ$321,FALSE)/4),0)</f>
        <v>0</v>
      </c>
      <c r="GA81" s="223">
        <f>IFERROR(IF(RIGHT(VLOOKUP($A81,csapatok!$A:$NN,GA$320,FALSE),5)="Csere",VLOOKUP(LEFT(VLOOKUP($A81,csapatok!$A:$NN,GA$320,FALSE),LEN(VLOOKUP($A81,csapatok!$A:$NN,GA$320,FALSE))-6),'csapat-ranglista'!$A:$FP,GA$321,FALSE)/8,VLOOKUP(VLOOKUP($A81,csapatok!$A:$NN,GA$320,FALSE),'csapat-ranglista'!$A:$FP,GA$321,FALSE)/4),0)</f>
        <v>0</v>
      </c>
      <c r="GB81" s="223">
        <f>IFERROR(IF(RIGHT(VLOOKUP($A81,csapatok!$A:$NN,GB$320,FALSE),5)="Csere",VLOOKUP(LEFT(VLOOKUP($A81,csapatok!$A:$NN,GB$320,FALSE),LEN(VLOOKUP($A81,csapatok!$A:$NN,GB$320,FALSE))-6),'csapat-ranglista'!$A:$FP,GB$321,FALSE)/8,VLOOKUP(VLOOKUP($A81,csapatok!$A:$NN,GB$320,FALSE),'csapat-ranglista'!$A:$FP,GB$321,FALSE)/4),0)</f>
        <v>0</v>
      </c>
      <c r="GC81" s="223">
        <f>IFERROR(IF(RIGHT(VLOOKUP($A81,csapatok!$A:$NN,GC$320,FALSE),5)="Csere",VLOOKUP(LEFT(VLOOKUP($A81,csapatok!$A:$NN,GC$320,FALSE),LEN(VLOOKUP($A81,csapatok!$A:$NN,GC$320,FALSE))-6),'csapat-ranglista'!$A:$FP,GC$321,FALSE)/8,VLOOKUP(VLOOKUP($A81,csapatok!$A:$NN,GC$320,FALSE),'csapat-ranglista'!$A:$FP,GC$321,FALSE)/4),0)</f>
        <v>0</v>
      </c>
      <c r="GD81" s="247">
        <f>SUM(EQ81:GC81)</f>
        <v>7.9910776711268277</v>
      </c>
    </row>
    <row r="82" spans="1:186">
      <c r="A82" s="32" t="s">
        <v>1271</v>
      </c>
      <c r="B82" s="131">
        <v>30961</v>
      </c>
      <c r="C82" s="131" t="str">
        <f>IF(B82=0,"",IF(B82&lt;$C$1,"felnőtt","ifi"))</f>
        <v>felnőtt</v>
      </c>
      <c r="D82" s="32" t="s">
        <v>9</v>
      </c>
      <c r="E82" s="45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4">
        <f>versenyek!$ES$11*IFERROR(VLOOKUP(VLOOKUP($A82,versenyek!ER:ET,3,FALSE),szabalyok!$A$16:$B$23,2,FALSE)/4,0)</f>
        <v>0</v>
      </c>
      <c r="BD82" s="224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  <c r="CF82" s="223"/>
      <c r="CG82" s="223"/>
      <c r="CH82" s="223"/>
      <c r="CI82" s="223"/>
      <c r="CJ82" s="224">
        <f>versenyek!$IQ$11*IFERROR(VLOOKUP(VLOOKUP($A82,versenyek!IP:IR,3,FALSE),szabalyok!$A$16:$B$23,2,FALSE)/4,0)</f>
        <v>0</v>
      </c>
      <c r="CK82" s="224">
        <f>versenyek!$IT$11*IFERROR(VLOOKUP(VLOOKUP($A82,versenyek!IS:IU,3,FALSE),szabalyok!$A$16:$B$23,2,FALSE)/4,0)</f>
        <v>0</v>
      </c>
      <c r="CL82" s="223">
        <f>IFERROR(IF(RIGHT(VLOOKUP($A82,csapatok!$A:$NN,CL$320,FALSE),5)="Csere",VLOOKUP(LEFT(VLOOKUP($A82,csapatok!$A:$NN,CL$320,FALSE),LEN(VLOOKUP($A82,csapatok!$A:$NN,CL$320,FALSE))-6),'csapat-ranglista'!$A:$FP,CL$321,FALSE)/8,VLOOKUP(VLOOKUP($A82,csapatok!$A:$NN,CL$320,FALSE),'csapat-ranglista'!$A:$FP,CL$321,FALSE)/4),0)</f>
        <v>0</v>
      </c>
      <c r="CM82" s="223">
        <f>IFERROR(IF(RIGHT(VLOOKUP($A82,csapatok!$A:$NN,CM$320,FALSE),5)="Csere",VLOOKUP(LEFT(VLOOKUP($A82,csapatok!$A:$NN,CM$320,FALSE),LEN(VLOOKUP($A82,csapatok!$A:$NN,CM$320,FALSE))-6),'csapat-ranglista'!$A:$FP,CM$321,FALSE)/8,VLOOKUP(VLOOKUP($A82,csapatok!$A:$NN,CM$320,FALSE),'csapat-ranglista'!$A:$FP,CM$321,FALSE)/4),0)</f>
        <v>0</v>
      </c>
      <c r="CN82" s="223">
        <f>IFERROR(IF(RIGHT(VLOOKUP($A82,csapatok!$A:$NN,CN$320,FALSE),5)="Csere",VLOOKUP(LEFT(VLOOKUP($A82,csapatok!$A:$NN,CN$320,FALSE),LEN(VLOOKUP($A82,csapatok!$A:$NN,CN$320,FALSE))-6),'csapat-ranglista'!$A:$FP,CN$321,FALSE)/8,VLOOKUP(VLOOKUP($A82,csapatok!$A:$NN,CN$320,FALSE),'csapat-ranglista'!$A:$FP,CN$321,FALSE)/4),0)</f>
        <v>0</v>
      </c>
      <c r="CO82" s="223">
        <f>IFERROR(IF(RIGHT(VLOOKUP($A82,csapatok!$A:$NN,CO$320,FALSE),5)="Csere",VLOOKUP(LEFT(VLOOKUP($A82,csapatok!$A:$NN,CO$320,FALSE),LEN(VLOOKUP($A82,csapatok!$A:$NN,CO$320,FALSE))-6),'csapat-ranglista'!$A:$FP,CO$321,FALSE)/8,VLOOKUP(VLOOKUP($A82,csapatok!$A:$NN,CO$320,FALSE),'csapat-ranglista'!$A:$FP,CO$321,FALSE)/4),0)</f>
        <v>0</v>
      </c>
      <c r="CP82" s="223">
        <f>IFERROR(IF(RIGHT(VLOOKUP($A82,csapatok!$A:$NN,CP$320,FALSE),5)="Csere",VLOOKUP(LEFT(VLOOKUP($A82,csapatok!$A:$NN,CP$320,FALSE),LEN(VLOOKUP($A82,csapatok!$A:$NN,CP$320,FALSE))-6),'csapat-ranglista'!$A:$FP,CP$321,FALSE)/8,VLOOKUP(VLOOKUP($A82,csapatok!$A:$NN,CP$320,FALSE),'csapat-ranglista'!$A:$FP,CP$321,FALSE)/4),0)</f>
        <v>0</v>
      </c>
      <c r="CQ82" s="223">
        <f>IFERROR(IF(RIGHT(VLOOKUP($A82,csapatok!$A:$NN,CQ$320,FALSE),5)="Csere",VLOOKUP(LEFT(VLOOKUP($A82,csapatok!$A:$NN,CQ$320,FALSE),LEN(VLOOKUP($A82,csapatok!$A:$NN,CQ$320,FALSE))-6),'csapat-ranglista'!$A:$FP,CQ$321,FALSE)/8,VLOOKUP(VLOOKUP($A82,csapatok!$A:$NN,CQ$320,FALSE),'csapat-ranglista'!$A:$FP,CQ$321,FALSE)/4),0)</f>
        <v>0</v>
      </c>
      <c r="CR82" s="223">
        <f>IFERROR(IF(RIGHT(VLOOKUP($A82,csapatok!$A:$NN,CR$320,FALSE),5)="Csere",VLOOKUP(LEFT(VLOOKUP($A82,csapatok!$A:$NN,CR$320,FALSE),LEN(VLOOKUP($A82,csapatok!$A:$NN,CR$320,FALSE))-6),'csapat-ranglista'!$A:$FP,CR$321,FALSE)/8,VLOOKUP(VLOOKUP($A82,csapatok!$A:$NN,CR$320,FALSE),'csapat-ranglista'!$A:$FP,CR$321,FALSE)/4),0)</f>
        <v>0</v>
      </c>
      <c r="CS82" s="223">
        <f>IFERROR(IF(RIGHT(VLOOKUP($A82,csapatok!$A:$NN,CS$320,FALSE),5)="Csere",VLOOKUP(LEFT(VLOOKUP($A82,csapatok!$A:$NN,CS$320,FALSE),LEN(VLOOKUP($A82,csapatok!$A:$NN,CS$320,FALSE))-6),'csapat-ranglista'!$A:$FP,CS$321,FALSE)/8,VLOOKUP(VLOOKUP($A82,csapatok!$A:$NN,CS$320,FALSE),'csapat-ranglista'!$A:$FP,CS$321,FALSE)/4),0)</f>
        <v>0</v>
      </c>
      <c r="CT82" s="223">
        <f>IFERROR(IF(RIGHT(VLOOKUP($A82,csapatok!$A:$NN,CT$320,FALSE),5)="Csere",VLOOKUP(LEFT(VLOOKUP($A82,csapatok!$A:$NN,CT$320,FALSE),LEN(VLOOKUP($A82,csapatok!$A:$NN,CT$320,FALSE))-6),'csapat-ranglista'!$A:$FP,CT$321,FALSE)/8,VLOOKUP(VLOOKUP($A82,csapatok!$A:$NN,CT$320,FALSE),'csapat-ranglista'!$A:$FP,CT$321,FALSE)/4),0)</f>
        <v>0</v>
      </c>
      <c r="CU82" s="223">
        <f>IFERROR(IF(RIGHT(VLOOKUP($A82,csapatok!$A:$NN,CU$320,FALSE),5)="Csere",VLOOKUP(LEFT(VLOOKUP($A82,csapatok!$A:$NN,CU$320,FALSE),LEN(VLOOKUP($A82,csapatok!$A:$NN,CU$320,FALSE))-6),'csapat-ranglista'!$A:$FP,CU$321,FALSE)/8,VLOOKUP(VLOOKUP($A82,csapatok!$A:$NN,CU$320,FALSE),'csapat-ranglista'!$A:$FP,CU$321,FALSE)/4),0)</f>
        <v>0</v>
      </c>
      <c r="CV82" s="223">
        <f>IFERROR(IF(RIGHT(VLOOKUP($A82,csapatok!$A:$NN,CV$320,FALSE),5)="Csere",VLOOKUP(LEFT(VLOOKUP($A82,csapatok!$A:$NN,CV$320,FALSE),LEN(VLOOKUP($A82,csapatok!$A:$NN,CV$320,FALSE))-6),'csapat-ranglista'!$A:$FP,CV$321,FALSE)/8,VLOOKUP(VLOOKUP($A82,csapatok!$A:$NN,CV$320,FALSE),'csapat-ranglista'!$A:$FP,CV$321,FALSE)/4),0)</f>
        <v>0</v>
      </c>
      <c r="CW82" s="223">
        <f>IFERROR(IF(RIGHT(VLOOKUP($A82,csapatok!$A:$NN,CW$320,FALSE),5)="Csere",VLOOKUP(LEFT(VLOOKUP($A82,csapatok!$A:$NN,CW$320,FALSE),LEN(VLOOKUP($A82,csapatok!$A:$NN,CW$320,FALSE))-6),'csapat-ranglista'!$A:$FP,CW$321,FALSE)/8,VLOOKUP(VLOOKUP($A82,csapatok!$A:$NN,CW$320,FALSE),'csapat-ranglista'!$A:$FP,CW$321,FALSE)/4),0)</f>
        <v>0</v>
      </c>
      <c r="CX82" s="223">
        <f>IFERROR(IF(RIGHT(VLOOKUP($A82,csapatok!$A:$NN,CX$320,FALSE),5)="Csere",VLOOKUP(LEFT(VLOOKUP($A82,csapatok!$A:$NN,CX$320,FALSE),LEN(VLOOKUP($A82,csapatok!$A:$NN,CX$320,FALSE))-6),'csapat-ranglista'!$A:$FP,CX$321,FALSE)/8,VLOOKUP(VLOOKUP($A82,csapatok!$A:$NN,CX$320,FALSE),'csapat-ranglista'!$A:$FP,CX$321,FALSE)/4),0)</f>
        <v>0</v>
      </c>
      <c r="CY82" s="223">
        <f>IFERROR(IF(RIGHT(VLOOKUP($A82,csapatok!$A:$NN,CY$320,FALSE),5)="Csere",VLOOKUP(LEFT(VLOOKUP($A82,csapatok!$A:$NN,CY$320,FALSE),LEN(VLOOKUP($A82,csapatok!$A:$NN,CY$320,FALSE))-6),'csapat-ranglista'!$A:$FP,CY$321,FALSE)/8,VLOOKUP(VLOOKUP($A82,csapatok!$A:$NN,CY$320,FALSE),'csapat-ranglista'!$A:$FP,CY$321,FALSE)/4),0)</f>
        <v>0</v>
      </c>
      <c r="CZ82" s="223">
        <f>IFERROR(IF(RIGHT(VLOOKUP($A82,csapatok!$A:$NN,CZ$320,FALSE),5)="Csere",VLOOKUP(LEFT(VLOOKUP($A82,csapatok!$A:$NN,CZ$320,FALSE),LEN(VLOOKUP($A82,csapatok!$A:$NN,CZ$320,FALSE))-6),'csapat-ranglista'!$A:$FP,CZ$321,FALSE)/8,VLOOKUP(VLOOKUP($A82,csapatok!$A:$NN,CZ$320,FALSE),'csapat-ranglista'!$A:$FP,CZ$321,FALSE)/4),0)</f>
        <v>0</v>
      </c>
      <c r="DA82" s="223">
        <f>IFERROR(IF(RIGHT(VLOOKUP($A82,csapatok!$A:$NN,DA$320,FALSE),5)="Csere",VLOOKUP(LEFT(VLOOKUP($A82,csapatok!$A:$NN,DA$320,FALSE),LEN(VLOOKUP($A82,csapatok!$A:$NN,DA$320,FALSE))-6),'csapat-ranglista'!$A:$FP,DA$321,FALSE)/8,VLOOKUP(VLOOKUP($A82,csapatok!$A:$NN,DA$320,FALSE),'csapat-ranglista'!$A:$FP,DA$321,FALSE)/4),0)</f>
        <v>0</v>
      </c>
      <c r="DB82" s="223">
        <f>IFERROR(IF(RIGHT(VLOOKUP($A82,csapatok!$A:$NN,DB$320,FALSE),5)="Csere",VLOOKUP(LEFT(VLOOKUP($A82,csapatok!$A:$NN,DB$320,FALSE),LEN(VLOOKUP($A82,csapatok!$A:$NN,DB$320,FALSE))-6),'csapat-ranglista'!$A:$FP,DB$321,FALSE)/8,VLOOKUP(VLOOKUP($A82,csapatok!$A:$NN,DB$320,FALSE),'csapat-ranglista'!$A:$FP,DB$321,FALSE)/4),0)</f>
        <v>0</v>
      </c>
      <c r="DC82" s="223">
        <f>IFERROR(IF(RIGHT(VLOOKUP($A82,csapatok!$A:$NN,DC$320,FALSE),5)="Csere",VLOOKUP(LEFT(VLOOKUP($A82,csapatok!$A:$NN,DC$320,FALSE),LEN(VLOOKUP($A82,csapatok!$A:$NN,DC$320,FALSE))-6),'csapat-ranglista'!$A:$FP,DC$321,FALSE)/8,VLOOKUP(VLOOKUP($A82,csapatok!$A:$NN,DC$320,FALSE),'csapat-ranglista'!$A:$FP,DC$321,FALSE)/4),0)</f>
        <v>0</v>
      </c>
      <c r="DD82" s="223">
        <f>IFERROR(IF(RIGHT(VLOOKUP($A82,csapatok!$A:$NN,DD$320,FALSE),5)="Csere",VLOOKUP(LEFT(VLOOKUP($A82,csapatok!$A:$NN,DD$320,FALSE),LEN(VLOOKUP($A82,csapatok!$A:$NN,DD$320,FALSE))-6),'csapat-ranglista'!$A:$FP,DD$321,FALSE)/8,VLOOKUP(VLOOKUP($A82,csapatok!$A:$NN,DD$320,FALSE),'csapat-ranglista'!$A:$FP,DD$321,FALSE)/4),0)</f>
        <v>0</v>
      </c>
      <c r="DE82" s="223">
        <f>IFERROR(IF(RIGHT(VLOOKUP($A82,csapatok!$A:$NN,DE$320,FALSE),5)="Csere",VLOOKUP(LEFT(VLOOKUP($A82,csapatok!$A:$NN,DE$320,FALSE),LEN(VLOOKUP($A82,csapatok!$A:$NN,DE$320,FALSE))-6),'csapat-ranglista'!$A:$FP,DE$321,FALSE)/8,VLOOKUP(VLOOKUP($A82,csapatok!$A:$NN,DE$320,FALSE),'csapat-ranglista'!$A:$FP,DE$321,FALSE)/4),0)</f>
        <v>0</v>
      </c>
      <c r="DF82" s="223">
        <f>IFERROR(IF(RIGHT(VLOOKUP($A82,csapatok!$A:$NN,DF$320,FALSE),5)="Csere",VLOOKUP(LEFT(VLOOKUP($A82,csapatok!$A:$NN,DF$320,FALSE),LEN(VLOOKUP($A82,csapatok!$A:$NN,DF$320,FALSE))-6),'csapat-ranglista'!$A:$FP,DF$321,FALSE)/8,VLOOKUP(VLOOKUP($A82,csapatok!$A:$NN,DF$320,FALSE),'csapat-ranglista'!$A:$FP,DF$321,FALSE)/4),0)</f>
        <v>0</v>
      </c>
      <c r="DG82" s="223">
        <f>IFERROR(IF(RIGHT(VLOOKUP($A82,csapatok!$A:$NN,DG$320,FALSE),5)="Csere",VLOOKUP(LEFT(VLOOKUP($A82,csapatok!$A:$NN,DG$320,FALSE),LEN(VLOOKUP($A82,csapatok!$A:$NN,DG$320,FALSE))-6),'csapat-ranglista'!$A:$FP,DG$321,FALSE)/8,VLOOKUP(VLOOKUP($A82,csapatok!$A:$NN,DG$320,FALSE),'csapat-ranglista'!$A:$FP,DG$321,FALSE)/4),0)</f>
        <v>0</v>
      </c>
      <c r="DH82" s="223">
        <f>IFERROR(IF(RIGHT(VLOOKUP($A82,csapatok!$A:$NN,DH$320,FALSE),5)="Csere",VLOOKUP(LEFT(VLOOKUP($A82,csapatok!$A:$NN,DH$320,FALSE),LEN(VLOOKUP($A82,csapatok!$A:$NN,DH$320,FALSE))-6),'csapat-ranglista'!$A:$FP,DH$321,FALSE)/8,VLOOKUP(VLOOKUP($A82,csapatok!$A:$NN,DH$320,FALSE),'csapat-ranglista'!$A:$FP,DH$321,FALSE)/4),0)</f>
        <v>0</v>
      </c>
      <c r="DI82" s="223">
        <f>IFERROR(IF(RIGHT(VLOOKUP($A82,csapatok!$A:$NN,DI$320,FALSE),5)="Csere",VLOOKUP(LEFT(VLOOKUP($A82,csapatok!$A:$NN,DI$320,FALSE),LEN(VLOOKUP($A82,csapatok!$A:$NN,DI$320,FALSE))-6),'csapat-ranglista'!$A:$FP,DI$321,FALSE)/8,VLOOKUP(VLOOKUP($A82,csapatok!$A:$NN,DI$320,FALSE),'csapat-ranglista'!$A:$FP,DI$321,FALSE)/4),0)</f>
        <v>0</v>
      </c>
      <c r="DJ82" s="223">
        <f>IFERROR(IF(RIGHT(VLOOKUP($A82,csapatok!$A:$NN,DJ$320,FALSE),5)="Csere",VLOOKUP(LEFT(VLOOKUP($A82,csapatok!$A:$NN,DJ$320,FALSE),LEN(VLOOKUP($A82,csapatok!$A:$NN,DJ$320,FALSE))-6),'csapat-ranglista'!$A:$FP,DJ$321,FALSE)/8,VLOOKUP(VLOOKUP($A82,csapatok!$A:$NN,DJ$320,FALSE),'csapat-ranglista'!$A:$FP,DJ$321,FALSE)/4),0)</f>
        <v>0</v>
      </c>
      <c r="DK82" s="223">
        <f>IFERROR(IF(RIGHT(VLOOKUP($A82,csapatok!$A:$NN,DK$320,FALSE),5)="Csere",VLOOKUP(LEFT(VLOOKUP($A82,csapatok!$A:$NN,DK$320,FALSE),LEN(VLOOKUP($A82,csapatok!$A:$NN,DK$320,FALSE))-6),'csapat-ranglista'!$A:$FP,DK$321,FALSE)/8,VLOOKUP(VLOOKUP($A82,csapatok!$A:$NN,DK$320,FALSE),'csapat-ranglista'!$A:$FP,DK$321,FALSE)/4),0)</f>
        <v>0</v>
      </c>
      <c r="DL82" s="223">
        <f>IFERROR(IF(RIGHT(VLOOKUP($A82,csapatok!$A:$NN,DL$320,FALSE),5)="Csere",VLOOKUP(LEFT(VLOOKUP($A82,csapatok!$A:$NN,DL$320,FALSE),LEN(VLOOKUP($A82,csapatok!$A:$NN,DL$320,FALSE))-6),'csapat-ranglista'!$A:$FP,DL$321,FALSE)/8,VLOOKUP(VLOOKUP($A82,csapatok!$A:$NN,DL$320,FALSE),'csapat-ranglista'!$A:$FP,DL$321,FALSE)/4),0)</f>
        <v>0</v>
      </c>
      <c r="DM82" s="223">
        <f>IFERROR(IF(RIGHT(VLOOKUP($A82,csapatok!$A:$NN,DM$320,FALSE),5)="Csere",VLOOKUP(LEFT(VLOOKUP($A82,csapatok!$A:$NN,DM$320,FALSE),LEN(VLOOKUP($A82,csapatok!$A:$NN,DM$320,FALSE))-6),'csapat-ranglista'!$A:$FP,DM$321,FALSE)/8,VLOOKUP(VLOOKUP($A82,csapatok!$A:$NN,DM$320,FALSE),'csapat-ranglista'!$A:$FP,DM$321,FALSE)/4),0)</f>
        <v>0</v>
      </c>
      <c r="DN82" s="223">
        <f>IFERROR(IF(RIGHT(VLOOKUP($A82,csapatok!$A:$NN,DN$320,FALSE),5)="Csere",VLOOKUP(LEFT(VLOOKUP($A82,csapatok!$A:$NN,DN$320,FALSE),LEN(VLOOKUP($A82,csapatok!$A:$NN,DN$320,FALSE))-6),'csapat-ranglista'!$A:$FP,DN$321,FALSE)/8,VLOOKUP(VLOOKUP($A82,csapatok!$A:$NN,DN$320,FALSE),'csapat-ranglista'!$A:$FP,DN$321,FALSE)/4),0)</f>
        <v>0</v>
      </c>
      <c r="DO82" s="224">
        <f>versenyek!$MF$11*IFERROR(VLOOKUP(VLOOKUP($A82,versenyek!ME:MG,3,FALSE),szabalyok!$A$16:$B$23,2,FALSE)/4,0)</f>
        <v>0</v>
      </c>
      <c r="DP82" s="224">
        <f>versenyek!$MI$11*IFERROR(VLOOKUP(VLOOKUP($A82,versenyek!MH:MJ,3,FALSE),szabalyok!$A$16:$B$23,2,FALSE)/4,0)</f>
        <v>0</v>
      </c>
      <c r="DQ82" s="223">
        <f>IFERROR(IF(RIGHT(VLOOKUP($A82,csapatok!$A:$NN,DQ$320,FALSE),5)="Csere",VLOOKUP(LEFT(VLOOKUP($A82,csapatok!$A:$NN,DQ$320,FALSE),LEN(VLOOKUP($A82,csapatok!$A:$NN,DQ$320,FALSE))-6),'csapat-ranglista'!$A:$FP,DQ$321,FALSE)/8,VLOOKUP(VLOOKUP($A82,csapatok!$A:$NN,DQ$320,FALSE),'csapat-ranglista'!$A:$FP,DQ$321,FALSE)/4),0)</f>
        <v>0</v>
      </c>
      <c r="DR82" s="223">
        <f>IFERROR(IF(RIGHT(VLOOKUP($A82,csapatok!$A:$NN,DR$320,FALSE),5)="Csere",VLOOKUP(LEFT(VLOOKUP($A82,csapatok!$A:$NN,DR$320,FALSE),LEN(VLOOKUP($A82,csapatok!$A:$NN,DR$320,FALSE))-6),'csapat-ranglista'!$A:$FP,DR$321,FALSE)/8,VLOOKUP(VLOOKUP($A82,csapatok!$A:$NN,DR$320,FALSE),'csapat-ranglista'!$A:$FP,DR$321,FALSE)/4),0)</f>
        <v>0</v>
      </c>
      <c r="DS82" s="223">
        <f>IFERROR(IF(RIGHT(VLOOKUP($A82,csapatok!$A:$NN,DS$320,FALSE),5)="Csere",VLOOKUP(LEFT(VLOOKUP($A82,csapatok!$A:$NN,DS$320,FALSE),LEN(VLOOKUP($A82,csapatok!$A:$NN,DS$320,FALSE))-6),'csapat-ranglista'!$A:$FP,DS$321,FALSE)/8,VLOOKUP(VLOOKUP($A82,csapatok!$A:$NN,DS$320,FALSE),'csapat-ranglista'!$A:$FP,DS$321,FALSE)/4),0)</f>
        <v>0</v>
      </c>
      <c r="DT82" s="223">
        <f>IFERROR(IF(RIGHT(VLOOKUP($A82,csapatok!$A:$NN,DT$320,FALSE),5)="Csere",VLOOKUP(LEFT(VLOOKUP($A82,csapatok!$A:$NN,DT$320,FALSE),LEN(VLOOKUP($A82,csapatok!$A:$NN,DT$320,FALSE))-6),'csapat-ranglista'!$A:$FP,DT$321,FALSE)/8,VLOOKUP(VLOOKUP($A82,csapatok!$A:$NN,DT$320,FALSE),'csapat-ranglista'!$A:$FP,DT$321,FALSE)/4),0)</f>
        <v>0</v>
      </c>
      <c r="DU82" s="223">
        <f>IFERROR(IF(RIGHT(VLOOKUP($A82,csapatok!$A:$NN,DU$320,FALSE),5)="Csere",VLOOKUP(LEFT(VLOOKUP($A82,csapatok!$A:$NN,DU$320,FALSE),LEN(VLOOKUP($A82,csapatok!$A:$NN,DU$320,FALSE))-6),'csapat-ranglista'!$A:$FP,DU$321,FALSE)/8,VLOOKUP(VLOOKUP($A82,csapatok!$A:$NN,DU$320,FALSE),'csapat-ranglista'!$A:$FP,DU$321,FALSE)/4),0)</f>
        <v>0</v>
      </c>
      <c r="DV82" s="223">
        <f>IFERROR(IF(RIGHT(VLOOKUP($A82,csapatok!$A:$NN,DV$320,FALSE),5)="Csere",VLOOKUP(LEFT(VLOOKUP($A82,csapatok!$A:$NN,DV$320,FALSE),LEN(VLOOKUP($A82,csapatok!$A:$NN,DV$320,FALSE))-6),'csapat-ranglista'!$A:$FP,DV$321,FALSE)/8,VLOOKUP(VLOOKUP($A82,csapatok!$A:$NN,DV$320,FALSE),'csapat-ranglista'!$A:$FP,DV$321,FALSE)/4),0)</f>
        <v>0</v>
      </c>
      <c r="DW82" s="223">
        <f>IFERROR(IF(RIGHT(VLOOKUP($A82,csapatok!$A:$NN,DW$320,FALSE),5)="Csere",VLOOKUP(LEFT(VLOOKUP($A82,csapatok!$A:$NN,DW$320,FALSE),LEN(VLOOKUP($A82,csapatok!$A:$NN,DW$320,FALSE))-6),'csapat-ranglista'!$A:$FP,DW$321,FALSE)/8,VLOOKUP(VLOOKUP($A82,csapatok!$A:$NN,DW$320,FALSE),'csapat-ranglista'!$A:$FP,DW$321,FALSE)/4),0)</f>
        <v>0</v>
      </c>
      <c r="DX82" s="223">
        <f>IFERROR(IF(RIGHT(VLOOKUP($A82,csapatok!$A:$NN,DX$320,FALSE),5)="Csere",VLOOKUP(LEFT(VLOOKUP($A82,csapatok!$A:$NN,DX$320,FALSE),LEN(VLOOKUP($A82,csapatok!$A:$NN,DX$320,FALSE))-6),'csapat-ranglista'!$A:$FP,DX$321,FALSE)/8,VLOOKUP(VLOOKUP($A82,csapatok!$A:$NN,DX$320,FALSE),'csapat-ranglista'!$A:$FP,DX$321,FALSE)/4),0)</f>
        <v>0</v>
      </c>
      <c r="DY82" s="223">
        <f>IFERROR(IF(RIGHT(VLOOKUP($A82,csapatok!$A:$NN,DY$320,FALSE),5)="Csere",VLOOKUP(LEFT(VLOOKUP($A82,csapatok!$A:$NN,DY$320,FALSE),LEN(VLOOKUP($A82,csapatok!$A:$NN,DY$320,FALSE))-6),'csapat-ranglista'!$A:$FP,DY$321,FALSE)/8,VLOOKUP(VLOOKUP($A82,csapatok!$A:$NN,DY$320,FALSE),'csapat-ranglista'!$A:$FP,DY$321,FALSE)/4),0)</f>
        <v>0</v>
      </c>
      <c r="DZ82" s="223">
        <f>IFERROR(IF(RIGHT(VLOOKUP($A82,csapatok!$A:$NN,DZ$320,FALSE),5)="Csere",VLOOKUP(LEFT(VLOOKUP($A82,csapatok!$A:$NN,DZ$320,FALSE),LEN(VLOOKUP($A82,csapatok!$A:$NN,DZ$320,FALSE))-6),'csapat-ranglista'!$A:$FP,DZ$321,FALSE)/8,VLOOKUP(VLOOKUP($A82,csapatok!$A:$NN,DZ$320,FALSE),'csapat-ranglista'!$A:$FP,DZ$321,FALSE)/4),0)</f>
        <v>0</v>
      </c>
      <c r="EA82" s="223">
        <f>IFERROR(IF(RIGHT(VLOOKUP($A82,csapatok!$A:$NN,EA$320,FALSE),5)="Csere",VLOOKUP(LEFT(VLOOKUP($A82,csapatok!$A:$NN,EA$320,FALSE),LEN(VLOOKUP($A82,csapatok!$A:$NN,EA$320,FALSE))-6),'csapat-ranglista'!$A:$FP,EA$321,FALSE)/8,VLOOKUP(VLOOKUP($A82,csapatok!$A:$NN,EA$320,FALSE),'csapat-ranglista'!$A:$FP,EA$321,FALSE)/4),0)</f>
        <v>0</v>
      </c>
      <c r="EB82" s="223">
        <f>IFERROR(IF(RIGHT(VLOOKUP($A82,csapatok!$A:$NN,EB$320,FALSE),5)="Csere",VLOOKUP(LEFT(VLOOKUP($A82,csapatok!$A:$NN,EB$320,FALSE),LEN(VLOOKUP($A82,csapatok!$A:$NN,EB$320,FALSE))-6),'csapat-ranglista'!$A:$FP,EB$321,FALSE)/8,VLOOKUP(VLOOKUP($A82,csapatok!$A:$NN,EB$320,FALSE),'csapat-ranglista'!$A:$FP,EB$321,FALSE)/4),0)</f>
        <v>0</v>
      </c>
      <c r="EC82" s="223">
        <f>IFERROR(IF(RIGHT(VLOOKUP($A82,csapatok!$A:$NN,EC$320,FALSE),5)="Csere",VLOOKUP(LEFT(VLOOKUP($A82,csapatok!$A:$NN,EC$320,FALSE),LEN(VLOOKUP($A82,csapatok!$A:$NN,EC$320,FALSE))-6),'csapat-ranglista'!$A:$FP,EC$321,FALSE)/8,VLOOKUP(VLOOKUP($A82,csapatok!$A:$NN,EC$320,FALSE),'csapat-ranglista'!$A:$FP,EC$321,FALSE)/4),0)</f>
        <v>0</v>
      </c>
      <c r="ED82" s="223">
        <f>IFERROR(IF(RIGHT(VLOOKUP($A82,csapatok!$A:$NN,ED$320,FALSE),5)="Csere",VLOOKUP(LEFT(VLOOKUP($A82,csapatok!$A:$NN,ED$320,FALSE),LEN(VLOOKUP($A82,csapatok!$A:$NN,ED$320,FALSE))-6),'csapat-ranglista'!$A:$FP,ED$321,FALSE)/8,VLOOKUP(VLOOKUP($A82,csapatok!$A:$NN,ED$320,FALSE),'csapat-ranglista'!$A:$FP,ED$321,FALSE)/4),0)</f>
        <v>0</v>
      </c>
      <c r="EE82" s="223">
        <f>IFERROR(IF(RIGHT(VLOOKUP($A82,csapatok!$A:$NN,EE$320,FALSE),5)="Csere",VLOOKUP(LEFT(VLOOKUP($A82,csapatok!$A:$NN,EE$320,FALSE),LEN(VLOOKUP($A82,csapatok!$A:$NN,EE$320,FALSE))-6),'csapat-ranglista'!$A:$FP,EE$321,FALSE)/8,VLOOKUP(VLOOKUP($A82,csapatok!$A:$NN,EE$320,FALSE),'csapat-ranglista'!$A:$FP,EE$321,FALSE)/4),0)</f>
        <v>0</v>
      </c>
      <c r="EF82" s="223">
        <f>IFERROR(IF(RIGHT(VLOOKUP($A82,csapatok!$A:$NN,EF$320,FALSE),5)="Csere",VLOOKUP(LEFT(VLOOKUP($A82,csapatok!$A:$NN,EF$320,FALSE),LEN(VLOOKUP($A82,csapatok!$A:$NN,EF$320,FALSE))-6),'csapat-ranglista'!$A:$FP,EF$321,FALSE)/8,VLOOKUP(VLOOKUP($A82,csapatok!$A:$NN,EF$320,FALSE),'csapat-ranglista'!$A:$FP,EF$321,FALSE)/4),0)</f>
        <v>8.3449647666843099</v>
      </c>
      <c r="EG82" s="223">
        <f>IFERROR(IF(RIGHT(VLOOKUP($A82,csapatok!$A:$NN,EG$320,FALSE),5)="Csere",VLOOKUP(LEFT(VLOOKUP($A82,csapatok!$A:$NN,EG$320,FALSE),LEN(VLOOKUP($A82,csapatok!$A:$NN,EG$320,FALSE))-6),'csapat-ranglista'!$A:$FP,EG$321,FALSE)/8,VLOOKUP(VLOOKUP($A82,csapatok!$A:$NN,EG$320,FALSE),'csapat-ranglista'!$A:$FP,EG$321,FALSE)/4),0)</f>
        <v>0</v>
      </c>
      <c r="EH82" s="223">
        <f>IFERROR(IF(RIGHT(VLOOKUP($A82,csapatok!$A:$NN,EH$320,FALSE),5)="Csere",VLOOKUP(LEFT(VLOOKUP($A82,csapatok!$A:$NN,EH$320,FALSE),LEN(VLOOKUP($A82,csapatok!$A:$NN,EH$320,FALSE))-6),'csapat-ranglista'!$A:$FP,EH$321,FALSE)/8,VLOOKUP(VLOOKUP($A82,csapatok!$A:$NN,EH$320,FALSE),'csapat-ranglista'!$A:$FP,EH$321,FALSE)/4),0)</f>
        <v>0</v>
      </c>
      <c r="EI82" s="223">
        <f>IFERROR(IF(RIGHT(VLOOKUP($A82,csapatok!$A:$NN,EI$320,FALSE),5)="Csere",VLOOKUP(LEFT(VLOOKUP($A82,csapatok!$A:$NN,EI$320,FALSE),LEN(VLOOKUP($A82,csapatok!$A:$NN,EI$320,FALSE))-6),'csapat-ranglista'!$A:$FP,EI$321,FALSE)/8,VLOOKUP(VLOOKUP($A82,csapatok!$A:$NN,EI$320,FALSE),'csapat-ranglista'!$A:$FP,EI$321,FALSE)/4),0)</f>
        <v>0</v>
      </c>
      <c r="EJ82" s="223">
        <f>IFERROR(IF(RIGHT(VLOOKUP($A82,csapatok!$A:$NN,EJ$320,FALSE),5)="Csere",VLOOKUP(LEFT(VLOOKUP($A82,csapatok!$A:$NN,EJ$320,FALSE),LEN(VLOOKUP($A82,csapatok!$A:$NN,EJ$320,FALSE))-6),'csapat-ranglista'!$A:$FP,EJ$321,FALSE)/8,VLOOKUP(VLOOKUP($A82,csapatok!$A:$NN,EJ$320,FALSE),'csapat-ranglista'!$A:$FP,EJ$321,FALSE)/4),0)</f>
        <v>0</v>
      </c>
      <c r="EK82" s="223">
        <f>IFERROR(IF(RIGHT(VLOOKUP($A82,csapatok!$A:$NN,EK$320,FALSE),5)="Csere",VLOOKUP(LEFT(VLOOKUP($A82,csapatok!$A:$NN,EK$320,FALSE),LEN(VLOOKUP($A82,csapatok!$A:$NN,EK$320,FALSE))-6),'csapat-ranglista'!$A:$FP,EK$321,FALSE)/8,VLOOKUP(VLOOKUP($A82,csapatok!$A:$NN,EK$320,FALSE),'csapat-ranglista'!$A:$FP,EK$321,FALSE)/4),0)</f>
        <v>0</v>
      </c>
      <c r="EL82" s="223">
        <f>IFERROR(IF(RIGHT(VLOOKUP($A82,csapatok!$A:$NN,EL$320,FALSE),5)="Csere",VLOOKUP(LEFT(VLOOKUP($A82,csapatok!$A:$NN,EL$320,FALSE),LEN(VLOOKUP($A82,csapatok!$A:$NN,EL$320,FALSE))-6),'csapat-ranglista'!$A:$FP,EL$321,FALSE)/8,VLOOKUP(VLOOKUP($A82,csapatok!$A:$NN,EL$320,FALSE),'csapat-ranglista'!$A:$FP,EL$321,FALSE)/4),0)</f>
        <v>0</v>
      </c>
      <c r="EM82" s="223">
        <f>IFERROR(IF(RIGHT(VLOOKUP($A82,csapatok!$A:$NN,EM$320,FALSE),5)="Csere",VLOOKUP(LEFT(VLOOKUP($A82,csapatok!$A:$NN,EM$320,FALSE),LEN(VLOOKUP($A82,csapatok!$A:$NN,EM$320,FALSE))-6),'csapat-ranglista'!$A:$FP,EM$321,FALSE)/8,VLOOKUP(VLOOKUP($A82,csapatok!$A:$NN,EM$320,FALSE),'csapat-ranglista'!$A:$FP,EM$321,FALSE)/4),0)</f>
        <v>0</v>
      </c>
      <c r="EN82" s="223">
        <f>IFERROR(IF(RIGHT(VLOOKUP($A82,csapatok!$A:$NN,EN$320,FALSE),5)="Csere",VLOOKUP(LEFT(VLOOKUP($A82,csapatok!$A:$NN,EN$320,FALSE),LEN(VLOOKUP($A82,csapatok!$A:$NN,EN$320,FALSE))-6),'csapat-ranglista'!$A:$FP,EN$321,FALSE)/8,VLOOKUP(VLOOKUP($A82,csapatok!$A:$NN,EN$320,FALSE),'csapat-ranglista'!$A:$FP,EN$321,FALSE)/4),0)</f>
        <v>2.0703320349303889</v>
      </c>
      <c r="EO82" s="223">
        <f>IFERROR(IF(RIGHT(VLOOKUP($A82,csapatok!$A:$NN,EO$320,FALSE),5)="Csere",VLOOKUP(LEFT(VLOOKUP($A82,csapatok!$A:$NN,EO$320,FALSE),LEN(VLOOKUP($A82,csapatok!$A:$NN,EO$320,FALSE))-6),'csapat-ranglista'!$A:$FP,EO$321,FALSE)/8,VLOOKUP(VLOOKUP($A82,csapatok!$A:$NN,EO$320,FALSE),'csapat-ranglista'!$A:$FP,EO$321,FALSE)/4),0)</f>
        <v>0</v>
      </c>
      <c r="EP82" s="223">
        <f>IFERROR(IF(RIGHT(VLOOKUP($A82,csapatok!$A:$NN,EP$320,FALSE),5)="Csere",VLOOKUP(LEFT(VLOOKUP($A82,csapatok!$A:$NN,EP$320,FALSE),LEN(VLOOKUP($A82,csapatok!$A:$NN,EP$320,FALSE))-6),'csapat-ranglista'!$A:$FP,EP$321,FALSE)/8,VLOOKUP(VLOOKUP($A82,csapatok!$A:$NN,EP$320,FALSE),'csapat-ranglista'!$A:$FP,EP$321,FALSE)/4),0)</f>
        <v>0</v>
      </c>
      <c r="EQ82" s="223">
        <f>IFERROR(IF(RIGHT(VLOOKUP($A82,csapatok!$A:$NN,EQ$320,FALSE),5)="Csere",VLOOKUP(LEFT(VLOOKUP($A82,csapatok!$A:$NN,EQ$320,FALSE),LEN(VLOOKUP($A82,csapatok!$A:$NN,EQ$320,FALSE))-6),'csapat-ranglista'!$A:$FP,EQ$321,FALSE)/8,VLOOKUP(VLOOKUP($A82,csapatok!$A:$NN,EQ$320,FALSE),'csapat-ranglista'!$A:$FP,EQ$321,FALSE)/4),0)</f>
        <v>0</v>
      </c>
      <c r="ER82" s="223">
        <f>IFERROR(IF(RIGHT(VLOOKUP($A82,csapatok!$A:$NN,ER$320,FALSE),5)="Csere",VLOOKUP(LEFT(VLOOKUP($A82,csapatok!$A:$NN,ER$320,FALSE),LEN(VLOOKUP($A82,csapatok!$A:$NN,ER$320,FALSE))-6),'csapat-ranglista'!$A:$FP,ER$321,FALSE)/8,VLOOKUP(VLOOKUP($A82,csapatok!$A:$NN,ER$320,FALSE),'csapat-ranglista'!$A:$FP,ER$321,FALSE)/4),0)</f>
        <v>0</v>
      </c>
      <c r="ES82" s="223">
        <f>IFERROR(IF(RIGHT(VLOOKUP($A82,csapatok!$A:$NN,ES$320,FALSE),5)="Csere",VLOOKUP(LEFT(VLOOKUP($A82,csapatok!$A:$NN,ES$320,FALSE),LEN(VLOOKUP($A82,csapatok!$A:$NN,ES$320,FALSE))-6),'csapat-ranglista'!$A:$FP,ES$321,FALSE)/8,VLOOKUP(VLOOKUP($A82,csapatok!$A:$NN,ES$320,FALSE),'csapat-ranglista'!$A:$FP,ES$321,FALSE)/4),0)</f>
        <v>0</v>
      </c>
      <c r="ET82" s="223">
        <f>IFERROR(IF(RIGHT(VLOOKUP($A82,csapatok!$A:$NN,ET$320,FALSE),5)="Csere",VLOOKUP(LEFT(VLOOKUP($A82,csapatok!$A:$NN,ET$320,FALSE),LEN(VLOOKUP($A82,csapatok!$A:$NN,ET$320,FALSE))-6),'csapat-ranglista'!$A:$FP,ET$321,FALSE)/8,VLOOKUP(VLOOKUP($A82,csapatok!$A:$NN,ET$320,FALSE),'csapat-ranglista'!$A:$FP,ET$321,FALSE)/4),0)</f>
        <v>0</v>
      </c>
      <c r="EU82" s="223">
        <f>IFERROR(IF(RIGHT(VLOOKUP($A82,csapatok!$A:$NN,EU$320,FALSE),5)="Csere",VLOOKUP(LEFT(VLOOKUP($A82,csapatok!$A:$NN,EU$320,FALSE),LEN(VLOOKUP($A82,csapatok!$A:$NN,EU$320,FALSE))-6),'csapat-ranglista'!$A:$FP,EU$321,FALSE)/8,VLOOKUP(VLOOKUP($A82,csapatok!$A:$NN,EU$320,FALSE),'csapat-ranglista'!$A:$FP,EU$321,FALSE)/4),0)</f>
        <v>0</v>
      </c>
      <c r="EV82" s="223">
        <f>IFERROR(IF(RIGHT(VLOOKUP($A82,csapatok!$A:$NN,EV$320,FALSE),5)="Csere",VLOOKUP(LEFT(VLOOKUP($A82,csapatok!$A:$NN,EV$320,FALSE),LEN(VLOOKUP($A82,csapatok!$A:$NN,EV$320,FALSE))-6),'csapat-ranglista'!$A:$FP,EV$321,FALSE)/8,VLOOKUP(VLOOKUP($A82,csapatok!$A:$NN,EV$320,FALSE),'csapat-ranglista'!$A:$FP,EV$321,FALSE)/4),0)</f>
        <v>0</v>
      </c>
      <c r="EW82" s="223">
        <f>IFERROR(IF(RIGHT(VLOOKUP($A82,csapatok!$A:$NN,EW$320,FALSE),5)="Csere",VLOOKUP(LEFT(VLOOKUP($A82,csapatok!$A:$NN,EW$320,FALSE),LEN(VLOOKUP($A82,csapatok!$A:$NN,EW$320,FALSE))-6),'csapat-ranglista'!$A:$FP,EW$321,FALSE)/8,VLOOKUP(VLOOKUP($A82,csapatok!$A:$NN,EW$320,FALSE),'csapat-ranglista'!$A:$FP,EW$321,FALSE)/4),0)</f>
        <v>0</v>
      </c>
      <c r="EX82" s="223">
        <f>IFERROR(IF(RIGHT(VLOOKUP($A82,csapatok!$A:$NN,EX$320,FALSE),5)="Csere",VLOOKUP(LEFT(VLOOKUP($A82,csapatok!$A:$NN,EX$320,FALSE),LEN(VLOOKUP($A82,csapatok!$A:$NN,EX$320,FALSE))-6),'csapat-ranglista'!$A:$FP,EX$321,FALSE)/8,VLOOKUP(VLOOKUP($A82,csapatok!$A:$NN,EX$320,FALSE),'csapat-ranglista'!$A:$FP,EX$321,FALSE)/4),0)</f>
        <v>0</v>
      </c>
      <c r="EY82" s="223">
        <f>IFERROR(IF(RIGHT(VLOOKUP($A82,csapatok!$A:$NN,EY$320,FALSE),5)="Csere",VLOOKUP(LEFT(VLOOKUP($A82,csapatok!$A:$NN,EY$320,FALSE),LEN(VLOOKUP($A82,csapatok!$A:$NN,EY$320,FALSE))-6),'csapat-ranglista'!$A:$FP,EY$321,FALSE)/8,VLOOKUP(VLOOKUP($A82,csapatok!$A:$NN,EY$320,FALSE),'csapat-ranglista'!$A:$FP,EY$321,FALSE)/4),0)</f>
        <v>0</v>
      </c>
      <c r="EZ82" s="223">
        <f>IFERROR(IF(RIGHT(VLOOKUP($A82,csapatok!$A:$NN,EZ$320,FALSE),5)="Csere",VLOOKUP(LEFT(VLOOKUP($A82,csapatok!$A:$NN,EZ$320,FALSE),LEN(VLOOKUP($A82,csapatok!$A:$NN,EZ$320,FALSE))-6),'csapat-ranglista'!$A:$FP,EZ$321,FALSE)/8,VLOOKUP(VLOOKUP($A82,csapatok!$A:$NN,EZ$320,FALSE),'csapat-ranglista'!$A:$FP,EZ$321,FALSE)/4),0)</f>
        <v>7.9910776711268277</v>
      </c>
      <c r="FA82" s="223">
        <f>IFERROR(IF(RIGHT(VLOOKUP($A82,csapatok!$A:$NN,FA$320,FALSE),5)="Csere",VLOOKUP(LEFT(VLOOKUP($A82,csapatok!$A:$NN,FA$320,FALSE),LEN(VLOOKUP($A82,csapatok!$A:$NN,FA$320,FALSE))-6),'csapat-ranglista'!$A:$FP,FA$321,FALSE)/8,VLOOKUP(VLOOKUP($A82,csapatok!$A:$NN,FA$320,FALSE),'csapat-ranglista'!$A:$FP,FA$321,FALSE)/4),0)</f>
        <v>0</v>
      </c>
      <c r="FB82" s="223">
        <f>IFERROR(IF(RIGHT(VLOOKUP($A82,csapatok!$A:$NN,FB$320,FALSE),5)="Csere",VLOOKUP(LEFT(VLOOKUP($A82,csapatok!$A:$NN,FB$320,FALSE),LEN(VLOOKUP($A82,csapatok!$A:$NN,FB$320,FALSE))-6),'csapat-ranglista'!$A:$FP,FB$321,FALSE)/8,VLOOKUP(VLOOKUP($A82,csapatok!$A:$NN,FB$320,FALSE),'csapat-ranglista'!$A:$FP,FB$321,FALSE)/4),0)</f>
        <v>0</v>
      </c>
      <c r="FC82" s="223">
        <f>IFERROR(IF(RIGHT(VLOOKUP($A82,csapatok!$A:$NN,FC$320,FALSE),5)="Csere",VLOOKUP(LEFT(VLOOKUP($A82,csapatok!$A:$NN,FC$320,FALSE),LEN(VLOOKUP($A82,csapatok!$A:$NN,FC$320,FALSE))-6),'csapat-ranglista'!$A:$FP,FC$321,FALSE)/8,VLOOKUP(VLOOKUP($A82,csapatok!$A:$NN,FC$320,FALSE),'csapat-ranglista'!$A:$FP,FC$321,FALSE)/4),0)</f>
        <v>0</v>
      </c>
      <c r="FD82" s="224">
        <f>versenyek!$QY$11*IFERROR(VLOOKUP(VLOOKUP($A82,versenyek!QX:QZ,3,FALSE),szabalyok!$A$16:$B$23,2,FALSE)/4,0)</f>
        <v>0</v>
      </c>
      <c r="FE82" s="224">
        <f>versenyek!$RB$11*IFERROR(VLOOKUP(VLOOKUP($A82,versenyek!RA:RC,3,FALSE),szabalyok!$A$16:$B$23,2,FALSE)/4,0)</f>
        <v>0</v>
      </c>
      <c r="FF82" s="223">
        <f>IFERROR(IF(RIGHT(VLOOKUP($A82,csapatok!$A:$NN,FF$320,FALSE),5)="Csere",VLOOKUP(LEFT(VLOOKUP($A82,csapatok!$A:$NN,FF$320,FALSE),LEN(VLOOKUP($A82,csapatok!$A:$NN,FF$320,FALSE))-6),'csapat-ranglista'!$A:$FP,FF$321,FALSE)/8,VLOOKUP(VLOOKUP($A82,csapatok!$A:$NN,FF$320,FALSE),'csapat-ranglista'!$A:$FP,FF$321,FALSE)/4),0)</f>
        <v>0</v>
      </c>
      <c r="FG82" s="223">
        <f>IFERROR(IF(RIGHT(VLOOKUP($A82,csapatok!$A:$NN,FG$320,FALSE),5)="Csere",VLOOKUP(LEFT(VLOOKUP($A82,csapatok!$A:$NN,FG$320,FALSE),LEN(VLOOKUP($A82,csapatok!$A:$NN,FG$320,FALSE))-6),'csapat-ranglista'!$A:$FP,FG$321,FALSE)/8,VLOOKUP(VLOOKUP($A82,csapatok!$A:$NN,FG$320,FALSE),'csapat-ranglista'!$A:$FP,FG$321,FALSE)/4),0)</f>
        <v>0</v>
      </c>
      <c r="FH82" s="223">
        <f>IFERROR(IF(RIGHT(VLOOKUP($A82,csapatok!$A:$NN,FH$320,FALSE),5)="Csere",VLOOKUP(LEFT(VLOOKUP($A82,csapatok!$A:$NN,FH$320,FALSE),LEN(VLOOKUP($A82,csapatok!$A:$NN,FH$320,FALSE))-6),'csapat-ranglista'!$A:$FP,FH$321,FALSE)/8,VLOOKUP(VLOOKUP($A82,csapatok!$A:$NN,FH$320,FALSE),'csapat-ranglista'!$A:$FP,FH$321,FALSE)/4),0)</f>
        <v>0</v>
      </c>
      <c r="FI82" s="223">
        <f>IFERROR(IF(RIGHT(VLOOKUP($A82,csapatok!$A:$NN,FI$320,FALSE),5)="Csere",VLOOKUP(LEFT(VLOOKUP($A82,csapatok!$A:$NN,FI$320,FALSE),LEN(VLOOKUP($A82,csapatok!$A:$NN,FI$320,FALSE))-6),'csapat-ranglista'!$A:$FP,FI$321,FALSE)/8,VLOOKUP(VLOOKUP($A82,csapatok!$A:$NN,FI$320,FALSE),'csapat-ranglista'!$A:$FP,FI$321,FALSE)/4),0)</f>
        <v>0</v>
      </c>
      <c r="FJ82" s="223">
        <f>IFERROR(IF(RIGHT(VLOOKUP($A82,csapatok!$A:$NN,FJ$320,FALSE),5)="Csere",VLOOKUP(LEFT(VLOOKUP($A82,csapatok!$A:$NN,FJ$320,FALSE),LEN(VLOOKUP($A82,csapatok!$A:$NN,FJ$320,FALSE))-6),'csapat-ranglista'!$A:$FP,FJ$321,FALSE)/8,VLOOKUP(VLOOKUP($A82,csapatok!$A:$NN,FJ$320,FALSE),'csapat-ranglista'!$A:$FP,FJ$321,FALSE)/4),0)</f>
        <v>0</v>
      </c>
      <c r="FK82" s="223">
        <f>IFERROR(IF(RIGHT(VLOOKUP($A82,csapatok!$A:$NN,FK$320,FALSE),5)="Csere",VLOOKUP(LEFT(VLOOKUP($A82,csapatok!$A:$NN,FK$320,FALSE),LEN(VLOOKUP($A82,csapatok!$A:$NN,FK$320,FALSE))-6),'csapat-ranglista'!$A:$FP,FK$321,FALSE)/8,VLOOKUP(VLOOKUP($A82,csapatok!$A:$NN,FK$320,FALSE),'csapat-ranglista'!$A:$FP,FK$321,FALSE)/4),0)</f>
        <v>0</v>
      </c>
      <c r="FL82" s="223">
        <f>IFERROR(IF(RIGHT(VLOOKUP($A82,csapatok!$A:$NN,FL$320,FALSE),5)="Csere",VLOOKUP(LEFT(VLOOKUP($A82,csapatok!$A:$NN,FL$320,FALSE),LEN(VLOOKUP($A82,csapatok!$A:$NN,FL$320,FALSE))-6),'csapat-ranglista'!$A:$FP,FL$321,FALSE)/8,VLOOKUP(VLOOKUP($A82,csapatok!$A:$NN,FL$320,FALSE),'csapat-ranglista'!$A:$FP,FL$321,FALSE)/4),0)</f>
        <v>0</v>
      </c>
      <c r="FM82" s="223">
        <f>IFERROR(IF(RIGHT(VLOOKUP($A82,csapatok!$A:$NN,FM$320,FALSE),5)="Csere",VLOOKUP(LEFT(VLOOKUP($A82,csapatok!$A:$NN,FM$320,FALSE),LEN(VLOOKUP($A82,csapatok!$A:$NN,FM$320,FALSE))-6),'csapat-ranglista'!$A:$FP,FM$321,FALSE)/8,VLOOKUP(VLOOKUP($A82,csapatok!$A:$NN,FM$320,FALSE),'csapat-ranglista'!$A:$FP,FM$321,FALSE)/4),0)</f>
        <v>0</v>
      </c>
      <c r="FN82" s="223">
        <f>IFERROR(IF(RIGHT(VLOOKUP($A82,csapatok!$A:$NN,FN$320,FALSE),5)="Csere",VLOOKUP(LEFT(VLOOKUP($A82,csapatok!$A:$NN,FN$320,FALSE),LEN(VLOOKUP($A82,csapatok!$A:$NN,FN$320,FALSE))-6),'csapat-ranglista'!$A:$FP,FN$321,FALSE)/8,VLOOKUP(VLOOKUP($A82,csapatok!$A:$NN,FN$320,FALSE),'csapat-ranglista'!$A:$FP,FN$321,FALSE)/4),0)</f>
        <v>0</v>
      </c>
      <c r="FO82" s="223">
        <f>IFERROR(IF(RIGHT(VLOOKUP($A82,csapatok!$A:$NN,FO$320,FALSE),5)="Csere",VLOOKUP(LEFT(VLOOKUP($A82,csapatok!$A:$NN,FO$320,FALSE),LEN(VLOOKUP($A82,csapatok!$A:$NN,FO$320,FALSE))-6),'csapat-ranglista'!$A:$FP,FO$321,FALSE)/8,VLOOKUP(VLOOKUP($A82,csapatok!$A:$NN,FO$320,FALSE),'csapat-ranglista'!$A:$FP,FO$321,FALSE)/4),0)</f>
        <v>0</v>
      </c>
      <c r="FP82" s="223">
        <f>IFERROR(IF(RIGHT(VLOOKUP($A82,csapatok!$A:$NN,FP$320,FALSE),5)="Csere",VLOOKUP(LEFT(VLOOKUP($A82,csapatok!$A:$NN,FP$320,FALSE),LEN(VLOOKUP($A82,csapatok!$A:$NN,FP$320,FALSE))-6),'csapat-ranglista'!$A:$FP,FP$321,FALSE)/8,VLOOKUP(VLOOKUP($A82,csapatok!$A:$NN,FP$320,FALSE),'csapat-ranglista'!$A:$FP,FP$321,FALSE)/4),0)</f>
        <v>0</v>
      </c>
      <c r="FQ82" s="223">
        <f>IFERROR(IF(RIGHT(VLOOKUP($A82,csapatok!$A:$NN,FQ$320,FALSE),5)="Csere",VLOOKUP(LEFT(VLOOKUP($A82,csapatok!$A:$NN,FQ$320,FALSE),LEN(VLOOKUP($A82,csapatok!$A:$NN,FQ$320,FALSE))-6),'csapat-ranglista'!$A:$FP,FQ$321,FALSE)/8,VLOOKUP(VLOOKUP($A82,csapatok!$A:$NN,FQ$320,FALSE),'csapat-ranglista'!$A:$FP,FQ$321,FALSE)/4),0)</f>
        <v>0</v>
      </c>
      <c r="FR82" s="223">
        <f>IFERROR(IF(RIGHT(VLOOKUP($A82,csapatok!$A:$NN,FR$320,FALSE),5)="Csere",VLOOKUP(LEFT(VLOOKUP($A82,csapatok!$A:$NN,FR$320,FALSE),LEN(VLOOKUP($A82,csapatok!$A:$NN,FR$320,FALSE))-6),'csapat-ranglista'!$A:$FP,FR$321,FALSE)/8,VLOOKUP(VLOOKUP($A82,csapatok!$A:$NN,FR$320,FALSE),'csapat-ranglista'!$A:$FP,FR$321,FALSE)/4),0)</f>
        <v>0</v>
      </c>
      <c r="FS82" s="223">
        <f>IFERROR(IF(RIGHT(VLOOKUP($A82,csapatok!$A:$NN,FS$320,FALSE),5)="Csere",VLOOKUP(LEFT(VLOOKUP($A82,csapatok!$A:$NN,FS$320,FALSE),LEN(VLOOKUP($A82,csapatok!$A:$NN,FS$320,FALSE))-6),'csapat-ranglista'!$A:$FP,FS$321,FALSE)/8,VLOOKUP(VLOOKUP($A82,csapatok!$A:$NN,FS$320,FALSE),'csapat-ranglista'!$A:$FP,FS$321,FALSE)/4),0)</f>
        <v>0</v>
      </c>
      <c r="FT82" s="223">
        <f>IFERROR(IF(RIGHT(VLOOKUP($A82,csapatok!$A:$NN,FT$320,FALSE),5)="Csere",VLOOKUP(LEFT(VLOOKUP($A82,csapatok!$A:$NN,FT$320,FALSE),LEN(VLOOKUP($A82,csapatok!$A:$NN,FT$320,FALSE))-6),'csapat-ranglista'!$A:$FP,FT$321,FALSE)/8,VLOOKUP(VLOOKUP($A82,csapatok!$A:$NN,FT$320,FALSE),'csapat-ranglista'!$A:$FP,FT$321,FALSE)/4),0)</f>
        <v>0</v>
      </c>
      <c r="FU82" s="223">
        <f>IFERROR(IF(RIGHT(VLOOKUP($A82,csapatok!$A:$NN,FU$320,FALSE),5)="Csere",VLOOKUP(LEFT(VLOOKUP($A82,csapatok!$A:$NN,FU$320,FALSE),LEN(VLOOKUP($A82,csapatok!$A:$NN,FU$320,FALSE))-6),'csapat-ranglista'!$A:$FP,FU$321,FALSE)/8,VLOOKUP(VLOOKUP($A82,csapatok!$A:$NN,FU$320,FALSE),'csapat-ranglista'!$A:$FP,FU$321,FALSE)/4),0)</f>
        <v>0</v>
      </c>
      <c r="FV82" s="223">
        <f>IFERROR(IF(RIGHT(VLOOKUP($A82,csapatok!$A:$NN,FV$320,FALSE),5)="Csere",VLOOKUP(LEFT(VLOOKUP($A82,csapatok!$A:$NN,FV$320,FALSE),LEN(VLOOKUP($A82,csapatok!$A:$NN,FV$320,FALSE))-6),'csapat-ranglista'!$A:$FP,FV$321,FALSE)/8,VLOOKUP(VLOOKUP($A82,csapatok!$A:$NN,FV$320,FALSE),'csapat-ranglista'!$A:$FP,FV$321,FALSE)/4),0)</f>
        <v>0</v>
      </c>
      <c r="FW82" s="223">
        <f>IFERROR(IF(RIGHT(VLOOKUP($A82,csapatok!$A:$NN,FW$320,FALSE),5)="Csere",VLOOKUP(LEFT(VLOOKUP($A82,csapatok!$A:$NN,FW$320,FALSE),LEN(VLOOKUP($A82,csapatok!$A:$NN,FW$320,FALSE))-6),'csapat-ranglista'!$A:$FP,FW$321,FALSE)/8,VLOOKUP(VLOOKUP($A82,csapatok!$A:$NN,FW$320,FALSE),'csapat-ranglista'!$A:$FP,FW$321,FALSE)/4),0)</f>
        <v>0</v>
      </c>
      <c r="FX82" s="223">
        <f>IFERROR(IF(RIGHT(VLOOKUP($A82,csapatok!$A:$NN,FX$320,FALSE),5)="Csere",VLOOKUP(LEFT(VLOOKUP($A82,csapatok!$A:$NN,FX$320,FALSE),LEN(VLOOKUP($A82,csapatok!$A:$NN,FX$320,FALSE))-6),'csapat-ranglista'!$A:$FP,FX$321,FALSE)/8,VLOOKUP(VLOOKUP($A82,csapatok!$A:$NN,FX$320,FALSE),'csapat-ranglista'!$A:$FP,FX$321,FALSE)/4),0)</f>
        <v>0</v>
      </c>
      <c r="FY82" s="223">
        <f>IFERROR(IF(RIGHT(VLOOKUP($A82,csapatok!$A:$NN,FY$320,FALSE),5)="Csere",VLOOKUP(LEFT(VLOOKUP($A82,csapatok!$A:$NN,FY$320,FALSE),LEN(VLOOKUP($A82,csapatok!$A:$NN,FY$320,FALSE))-6),'csapat-ranglista'!$A:$FP,FY$321,FALSE)/8,VLOOKUP(VLOOKUP($A82,csapatok!$A:$NN,FY$320,FALSE),'csapat-ranglista'!$A:$FP,FY$321,FALSE)/4),0)</f>
        <v>0</v>
      </c>
      <c r="FZ82" s="223">
        <f>IFERROR(IF(RIGHT(VLOOKUP($A82,csapatok!$A:$NN,FZ$320,FALSE),5)="Csere",VLOOKUP(LEFT(VLOOKUP($A82,csapatok!$A:$NN,FZ$320,FALSE),LEN(VLOOKUP($A82,csapatok!$A:$NN,FZ$320,FALSE))-6),'csapat-ranglista'!$A:$FP,FZ$321,FALSE)/8,VLOOKUP(VLOOKUP($A82,csapatok!$A:$NN,FZ$320,FALSE),'csapat-ranglista'!$A:$FP,FZ$321,FALSE)/4),0)</f>
        <v>0</v>
      </c>
      <c r="GA82" s="223">
        <f>IFERROR(IF(RIGHT(VLOOKUP($A82,csapatok!$A:$NN,GA$320,FALSE),5)="Csere",VLOOKUP(LEFT(VLOOKUP($A82,csapatok!$A:$NN,GA$320,FALSE),LEN(VLOOKUP($A82,csapatok!$A:$NN,GA$320,FALSE))-6),'csapat-ranglista'!$A:$FP,GA$321,FALSE)/8,VLOOKUP(VLOOKUP($A82,csapatok!$A:$NN,GA$320,FALSE),'csapat-ranglista'!$A:$FP,GA$321,FALSE)/4),0)</f>
        <v>0</v>
      </c>
      <c r="GB82" s="223">
        <f>IFERROR(IF(RIGHT(VLOOKUP($A82,csapatok!$A:$NN,GB$320,FALSE),5)="Csere",VLOOKUP(LEFT(VLOOKUP($A82,csapatok!$A:$NN,GB$320,FALSE),LEN(VLOOKUP($A82,csapatok!$A:$NN,GB$320,FALSE))-6),'csapat-ranglista'!$A:$FP,GB$321,FALSE)/8,VLOOKUP(VLOOKUP($A82,csapatok!$A:$NN,GB$320,FALSE),'csapat-ranglista'!$A:$FP,GB$321,FALSE)/4),0)</f>
        <v>0</v>
      </c>
      <c r="GC82" s="223">
        <f>IFERROR(IF(RIGHT(VLOOKUP($A82,csapatok!$A:$NN,GC$320,FALSE),5)="Csere",VLOOKUP(LEFT(VLOOKUP($A82,csapatok!$A:$NN,GC$320,FALSE),LEN(VLOOKUP($A82,csapatok!$A:$NN,GC$320,FALSE))-6),'csapat-ranglista'!$A:$FP,GC$321,FALSE)/8,VLOOKUP(VLOOKUP($A82,csapatok!$A:$NN,GC$320,FALSE),'csapat-ranglista'!$A:$FP,GC$321,FALSE)/4),0)</f>
        <v>0</v>
      </c>
      <c r="GD82" s="247">
        <f>SUM(EQ82:GC82)</f>
        <v>7.9910776711268277</v>
      </c>
    </row>
    <row r="83" spans="1:186">
      <c r="A83" s="32" t="s">
        <v>1373</v>
      </c>
      <c r="B83" s="131">
        <v>36495</v>
      </c>
      <c r="C83" s="131" t="str">
        <f>IF(B83=0,"",IF(B83&lt;$C$1,"felnőtt","ifi"))</f>
        <v>ifi</v>
      </c>
      <c r="D83" s="32" t="s">
        <v>101</v>
      </c>
      <c r="E83" s="45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f>IFERROR(IF(RIGHT(VLOOKUP($A83,csapatok!$A:$BL,X$320,FALSE),5)="Csere",VLOOKUP(LEFT(VLOOKUP($A83,csapatok!$A:$BL,X$320,FALSE),LEN(VLOOKUP($A83,csapatok!$A:$BL,X$320,FALSE))-6),'csapat-ranglista'!$A:$FP,X$321,FALSE)/8,VLOOKUP(VLOOKUP($A83,csapatok!$A:$BL,X$320,FALSE),'csapat-ranglista'!$A:$FP,X$321,FALSE)/4),0)</f>
        <v>0</v>
      </c>
      <c r="Y83" s="32">
        <f>IFERROR(IF(RIGHT(VLOOKUP($A83,csapatok!$A:$BL,Y$320,FALSE),5)="Csere",VLOOKUP(LEFT(VLOOKUP($A83,csapatok!$A:$BL,Y$320,FALSE),LEN(VLOOKUP($A83,csapatok!$A:$BL,Y$320,FALSE))-6),'csapat-ranglista'!$A:$FP,Y$321,FALSE)/8,VLOOKUP(VLOOKUP($A83,csapatok!$A:$BL,Y$320,FALSE),'csapat-ranglista'!$A:$FP,Y$321,FALSE)/4),0)</f>
        <v>0</v>
      </c>
      <c r="Z83" s="32">
        <f>IFERROR(IF(RIGHT(VLOOKUP($A83,csapatok!$A:$BL,Z$320,FALSE),5)="Csere",VLOOKUP(LEFT(VLOOKUP($A83,csapatok!$A:$BL,Z$320,FALSE),LEN(VLOOKUP($A83,csapatok!$A:$BL,Z$320,FALSE))-6),'csapat-ranglista'!$A:$FP,Z$321,FALSE)/8,VLOOKUP(VLOOKUP($A83,csapatok!$A:$BL,Z$320,FALSE),'csapat-ranglista'!$A:$FP,Z$321,FALSE)/4),0)</f>
        <v>0</v>
      </c>
      <c r="AA83" s="32">
        <f>IFERROR(IF(RIGHT(VLOOKUP($A83,csapatok!$A:$BL,AA$320,FALSE),5)="Csere",VLOOKUP(LEFT(VLOOKUP($A83,csapatok!$A:$BL,AA$320,FALSE),LEN(VLOOKUP($A83,csapatok!$A:$BL,AA$320,FALSE))-6),'csapat-ranglista'!$A:$FP,AA$321,FALSE)/8,VLOOKUP(VLOOKUP($A83,csapatok!$A:$BL,AA$320,FALSE),'csapat-ranglista'!$A:$FP,AA$321,FALSE)/4),0)</f>
        <v>0</v>
      </c>
      <c r="AB83" s="223">
        <f>IFERROR(IF(RIGHT(VLOOKUP($A83,csapatok!$A:$BL,AB$320,FALSE),5)="Csere",VLOOKUP(LEFT(VLOOKUP($A83,csapatok!$A:$BL,AB$320,FALSE),LEN(VLOOKUP($A83,csapatok!$A:$BL,AB$320,FALSE))-6),'csapat-ranglista'!$A:$FP,AB$321,FALSE)/8,VLOOKUP(VLOOKUP($A83,csapatok!$A:$BL,AB$320,FALSE),'csapat-ranglista'!$A:$FP,AB$321,FALSE)/4),0)</f>
        <v>0</v>
      </c>
      <c r="AC83" s="223">
        <f>IFERROR(IF(RIGHT(VLOOKUP($A83,csapatok!$A:$BL,AC$320,FALSE),5)="Csere",VLOOKUP(LEFT(VLOOKUP($A83,csapatok!$A:$BL,AC$320,FALSE),LEN(VLOOKUP($A83,csapatok!$A:$BL,AC$320,FALSE))-6),'csapat-ranglista'!$A:$FP,AC$321,FALSE)/8,VLOOKUP(VLOOKUP($A83,csapatok!$A:$BL,AC$320,FALSE),'csapat-ranglista'!$A:$FP,AC$321,FALSE)/4),0)</f>
        <v>0</v>
      </c>
      <c r="AD83" s="223">
        <f>IFERROR(IF(RIGHT(VLOOKUP($A83,csapatok!$A:$BL,AD$320,FALSE),5)="Csere",VLOOKUP(LEFT(VLOOKUP($A83,csapatok!$A:$BL,AD$320,FALSE),LEN(VLOOKUP($A83,csapatok!$A:$BL,AD$320,FALSE))-6),'csapat-ranglista'!$A:$FP,AD$321,FALSE)/8,VLOOKUP(VLOOKUP($A83,csapatok!$A:$BL,AD$320,FALSE),'csapat-ranglista'!$A:$FP,AD$321,FALSE)/4),0)</f>
        <v>0</v>
      </c>
      <c r="AE83" s="223">
        <f>IFERROR(IF(RIGHT(VLOOKUP($A83,csapatok!$A:$BL,AE$320,FALSE),5)="Csere",VLOOKUP(LEFT(VLOOKUP($A83,csapatok!$A:$BL,AE$320,FALSE),LEN(VLOOKUP($A83,csapatok!$A:$BL,AE$320,FALSE))-6),'csapat-ranglista'!$A:$FP,AE$321,FALSE)/8,VLOOKUP(VLOOKUP($A83,csapatok!$A:$BL,AE$320,FALSE),'csapat-ranglista'!$A:$FP,AE$321,FALSE)/4),0)</f>
        <v>0</v>
      </c>
      <c r="AF83" s="223">
        <f>IFERROR(IF(RIGHT(VLOOKUP($A83,csapatok!$A:$BL,AF$320,FALSE),5)="Csere",VLOOKUP(LEFT(VLOOKUP($A83,csapatok!$A:$BL,AF$320,FALSE),LEN(VLOOKUP($A83,csapatok!$A:$BL,AF$320,FALSE))-6),'csapat-ranglista'!$A:$FP,AF$321,FALSE)/8,VLOOKUP(VLOOKUP($A83,csapatok!$A:$BL,AF$320,FALSE),'csapat-ranglista'!$A:$FP,AF$321,FALSE)/4),0)</f>
        <v>0</v>
      </c>
      <c r="AG83" s="223">
        <f>IFERROR(IF(RIGHT(VLOOKUP($A83,csapatok!$A:$BL,AG$320,FALSE),5)="Csere",VLOOKUP(LEFT(VLOOKUP($A83,csapatok!$A:$BL,AG$320,FALSE),LEN(VLOOKUP($A83,csapatok!$A:$BL,AG$320,FALSE))-6),'csapat-ranglista'!$A:$FP,AG$321,FALSE)/8,VLOOKUP(VLOOKUP($A83,csapatok!$A:$BL,AG$320,FALSE),'csapat-ranglista'!$A:$FP,AG$321,FALSE)/4),0)</f>
        <v>0</v>
      </c>
      <c r="AH83" s="223">
        <f>IFERROR(IF(RIGHT(VLOOKUP($A83,csapatok!$A:$BL,AH$320,FALSE),5)="Csere",VLOOKUP(LEFT(VLOOKUP($A83,csapatok!$A:$BL,AH$320,FALSE),LEN(VLOOKUP($A83,csapatok!$A:$BL,AH$320,FALSE))-6),'csapat-ranglista'!$A:$FP,AH$321,FALSE)/8,VLOOKUP(VLOOKUP($A83,csapatok!$A:$BL,AH$320,FALSE),'csapat-ranglista'!$A:$FP,AH$321,FALSE)/4),0)</f>
        <v>0</v>
      </c>
      <c r="AI83" s="223">
        <f>IFERROR(IF(RIGHT(VLOOKUP($A83,csapatok!$A:$BL,AI$320,FALSE),5)="Csere",VLOOKUP(LEFT(VLOOKUP($A83,csapatok!$A:$BL,AI$320,FALSE),LEN(VLOOKUP($A83,csapatok!$A:$BL,AI$320,FALSE))-6),'csapat-ranglista'!$A:$FP,AI$321,FALSE)/8,VLOOKUP(VLOOKUP($A83,csapatok!$A:$BL,AI$320,FALSE),'csapat-ranglista'!$A:$FP,AI$321,FALSE)/4),0)</f>
        <v>0</v>
      </c>
      <c r="AJ83" s="223">
        <f>IFERROR(IF(RIGHT(VLOOKUP($A83,csapatok!$A:$BL,AJ$320,FALSE),5)="Csere",VLOOKUP(LEFT(VLOOKUP($A83,csapatok!$A:$BL,AJ$320,FALSE),LEN(VLOOKUP($A83,csapatok!$A:$BL,AJ$320,FALSE))-6),'csapat-ranglista'!$A:$FP,AJ$321,FALSE)/8,VLOOKUP(VLOOKUP($A83,csapatok!$A:$BL,AJ$320,FALSE),'csapat-ranglista'!$A:$FP,AJ$321,FALSE)/2),0)</f>
        <v>0</v>
      </c>
      <c r="AK83" s="223">
        <f>IFERROR(IF(RIGHT(VLOOKUP($A83,csapatok!$A:$CN,AK$320,FALSE),5)="Csere",VLOOKUP(LEFT(VLOOKUP($A83,csapatok!$A:$CN,AK$320,FALSE),LEN(VLOOKUP($A83,csapatok!$A:$CN,AK$320,FALSE))-6),'csapat-ranglista'!$A:$FP,AK$321,FALSE)/8,VLOOKUP(VLOOKUP($A83,csapatok!$A:$CN,AK$320,FALSE),'csapat-ranglista'!$A:$FP,AK$321,FALSE)/4),0)</f>
        <v>0</v>
      </c>
      <c r="AL83" s="223">
        <f>IFERROR(IF(RIGHT(VLOOKUP($A83,csapatok!$A:$CN,AL$320,FALSE),5)="Csere",VLOOKUP(LEFT(VLOOKUP($A83,csapatok!$A:$CN,AL$320,FALSE),LEN(VLOOKUP($A83,csapatok!$A:$CN,AL$320,FALSE))-6),'csapat-ranglista'!$A:$FP,AL$321,FALSE)/8,VLOOKUP(VLOOKUP($A83,csapatok!$A:$CN,AL$320,FALSE),'csapat-ranglista'!$A:$FP,AL$321,FALSE)/4),0)</f>
        <v>0</v>
      </c>
      <c r="AM83" s="223">
        <f>IFERROR(IF(RIGHT(VLOOKUP($A83,csapatok!$A:$CN,AM$320,FALSE),5)="Csere",VLOOKUP(LEFT(VLOOKUP($A83,csapatok!$A:$CN,AM$320,FALSE),LEN(VLOOKUP($A83,csapatok!$A:$CN,AM$320,FALSE))-6),'csapat-ranglista'!$A:$FP,AM$321,FALSE)/8,VLOOKUP(VLOOKUP($A83,csapatok!$A:$CN,AM$320,FALSE),'csapat-ranglista'!$A:$FP,AM$321,FALSE)/4),0)</f>
        <v>0</v>
      </c>
      <c r="AN83" s="223">
        <f>IFERROR(IF(RIGHT(VLOOKUP($A83,csapatok!$A:$CN,AN$320,FALSE),5)="Csere",VLOOKUP(LEFT(VLOOKUP($A83,csapatok!$A:$CN,AN$320,FALSE),LEN(VLOOKUP($A83,csapatok!$A:$CN,AN$320,FALSE))-6),'csapat-ranglista'!$A:$FP,AN$321,FALSE)/8,VLOOKUP(VLOOKUP($A83,csapatok!$A:$CN,AN$320,FALSE),'csapat-ranglista'!$A:$FP,AN$321,FALSE)/4),0)</f>
        <v>0</v>
      </c>
      <c r="AO83" s="223">
        <f>IFERROR(IF(RIGHT(VLOOKUP($A83,csapatok!$A:$CN,AO$320,FALSE),5)="Csere",VLOOKUP(LEFT(VLOOKUP($A83,csapatok!$A:$CN,AO$320,FALSE),LEN(VLOOKUP($A83,csapatok!$A:$CN,AO$320,FALSE))-6),'csapat-ranglista'!$A:$FP,AO$321,FALSE)/8,VLOOKUP(VLOOKUP($A83,csapatok!$A:$CN,AO$320,FALSE),'csapat-ranglista'!$A:$FP,AO$321,FALSE)/4),0)</f>
        <v>0</v>
      </c>
      <c r="AP83" s="223">
        <f>IFERROR(IF(RIGHT(VLOOKUP($A83,csapatok!$A:$CN,AP$320,FALSE),5)="Csere",VLOOKUP(LEFT(VLOOKUP($A83,csapatok!$A:$CN,AP$320,FALSE),LEN(VLOOKUP($A83,csapatok!$A:$CN,AP$320,FALSE))-6),'csapat-ranglista'!$A:$FP,AP$321,FALSE)/8,VLOOKUP(VLOOKUP($A83,csapatok!$A:$CN,AP$320,FALSE),'csapat-ranglista'!$A:$FP,AP$321,FALSE)/4),0)</f>
        <v>0</v>
      </c>
      <c r="AQ83" s="223">
        <f>IFERROR(IF(RIGHT(VLOOKUP($A83,csapatok!$A:$CN,AQ$320,FALSE),5)="Csere",VLOOKUP(LEFT(VLOOKUP($A83,csapatok!$A:$CN,AQ$320,FALSE),LEN(VLOOKUP($A83,csapatok!$A:$CN,AQ$320,FALSE))-6),'csapat-ranglista'!$A:$FP,AQ$321,FALSE)/8,VLOOKUP(VLOOKUP($A83,csapatok!$A:$CN,AQ$320,FALSE),'csapat-ranglista'!$A:$FP,AQ$321,FALSE)/4),0)</f>
        <v>0</v>
      </c>
      <c r="AR83" s="223">
        <f>IFERROR(IF(RIGHT(VLOOKUP($A83,csapatok!$A:$CN,AR$320,FALSE),5)="Csere",VLOOKUP(LEFT(VLOOKUP($A83,csapatok!$A:$CN,AR$320,FALSE),LEN(VLOOKUP($A83,csapatok!$A:$CN,AR$320,FALSE))-6),'csapat-ranglista'!$A:$FP,AR$321,FALSE)/8,VLOOKUP(VLOOKUP($A83,csapatok!$A:$CN,AR$320,FALSE),'csapat-ranglista'!$A:$FP,AR$321,FALSE)/4),0)</f>
        <v>0</v>
      </c>
      <c r="AS83" s="223">
        <f>IFERROR(IF(RIGHT(VLOOKUP($A83,csapatok!$A:$CN,AS$320,FALSE),5)="Csere",VLOOKUP(LEFT(VLOOKUP($A83,csapatok!$A:$CN,AS$320,FALSE),LEN(VLOOKUP($A83,csapatok!$A:$CN,AS$320,FALSE))-6),'csapat-ranglista'!$A:$FP,AS$321,FALSE)/8,VLOOKUP(VLOOKUP($A83,csapatok!$A:$CN,AS$320,FALSE),'csapat-ranglista'!$A:$FP,AS$321,FALSE)/4),0)</f>
        <v>0</v>
      </c>
      <c r="AT83" s="223">
        <f>IFERROR(IF(RIGHT(VLOOKUP($A83,csapatok!$A:$CN,AT$320,FALSE),5)="Csere",VLOOKUP(LEFT(VLOOKUP($A83,csapatok!$A:$CN,AT$320,FALSE),LEN(VLOOKUP($A83,csapatok!$A:$CN,AT$320,FALSE))-6),'csapat-ranglista'!$A:$FP,AT$321,FALSE)/8,VLOOKUP(VLOOKUP($A83,csapatok!$A:$CN,AT$320,FALSE),'csapat-ranglista'!$A:$FP,AT$321,FALSE)/4),0)</f>
        <v>0</v>
      </c>
      <c r="AU83" s="223">
        <f>IFERROR(IF(RIGHT(VLOOKUP($A83,csapatok!$A:$CN,AU$320,FALSE),5)="Csere",VLOOKUP(LEFT(VLOOKUP($A83,csapatok!$A:$CN,AU$320,FALSE),LEN(VLOOKUP($A83,csapatok!$A:$CN,AU$320,FALSE))-6),'csapat-ranglista'!$A:$FP,AU$321,FALSE)/8,VLOOKUP(VLOOKUP($A83,csapatok!$A:$CN,AU$320,FALSE),'csapat-ranglista'!$A:$FP,AU$321,FALSE)/4),0)</f>
        <v>0</v>
      </c>
      <c r="AV83" s="223">
        <f>IFERROR(IF(RIGHT(VLOOKUP($A83,csapatok!$A:$CN,AV$320,FALSE),5)="Csere",VLOOKUP(LEFT(VLOOKUP($A83,csapatok!$A:$CN,AV$320,FALSE),LEN(VLOOKUP($A83,csapatok!$A:$CN,AV$320,FALSE))-6),'csapat-ranglista'!$A:$FP,AV$321,FALSE)/8,VLOOKUP(VLOOKUP($A83,csapatok!$A:$CN,AV$320,FALSE),'csapat-ranglista'!$A:$FP,AV$321,FALSE)/4),0)</f>
        <v>0</v>
      </c>
      <c r="AW83" s="223">
        <f>IFERROR(IF(RIGHT(VLOOKUP($A83,csapatok!$A:$CN,AW$320,FALSE),5)="Csere",VLOOKUP(LEFT(VLOOKUP($A83,csapatok!$A:$CN,AW$320,FALSE),LEN(VLOOKUP($A83,csapatok!$A:$CN,AW$320,FALSE))-6),'csapat-ranglista'!$A:$FP,AW$321,FALSE)/8,VLOOKUP(VLOOKUP($A83,csapatok!$A:$CN,AW$320,FALSE),'csapat-ranglista'!$A:$FP,AW$321,FALSE)/4),0)</f>
        <v>0</v>
      </c>
      <c r="AX83" s="223">
        <f>IFERROR(IF(RIGHT(VLOOKUP($A83,csapatok!$A:$CN,AX$320,FALSE),5)="Csere",VLOOKUP(LEFT(VLOOKUP($A83,csapatok!$A:$CN,AX$320,FALSE),LEN(VLOOKUP($A83,csapatok!$A:$CN,AX$320,FALSE))-6),'csapat-ranglista'!$A:$FP,AX$321,FALSE)/8,VLOOKUP(VLOOKUP($A83,csapatok!$A:$CN,AX$320,FALSE),'csapat-ranglista'!$A:$FP,AX$321,FALSE)/4),0)</f>
        <v>0</v>
      </c>
      <c r="AY83" s="223">
        <f>IFERROR(IF(RIGHT(VLOOKUP($A83,csapatok!$A:$NN,AY$320,FALSE),5)="Csere",VLOOKUP(LEFT(VLOOKUP($A83,csapatok!$A:$NN,AY$320,FALSE),LEN(VLOOKUP($A83,csapatok!$A:$NN,AY$320,FALSE))-6),'csapat-ranglista'!$A:$FP,AY$321,FALSE)/8,VLOOKUP(VLOOKUP($A83,csapatok!$A:$NN,AY$320,FALSE),'csapat-ranglista'!$A:$FP,AY$321,FALSE)/4),0)</f>
        <v>0</v>
      </c>
      <c r="AZ83" s="223">
        <f>IFERROR(IF(RIGHT(VLOOKUP($A83,csapatok!$A:$NN,AZ$320,FALSE),5)="Csere",VLOOKUP(LEFT(VLOOKUP($A83,csapatok!$A:$NN,AZ$320,FALSE),LEN(VLOOKUP($A83,csapatok!$A:$NN,AZ$320,FALSE))-6),'csapat-ranglista'!$A:$FP,AZ$321,FALSE)/8,VLOOKUP(VLOOKUP($A83,csapatok!$A:$NN,AZ$320,FALSE),'csapat-ranglista'!$A:$FP,AZ$321,FALSE)/4),0)</f>
        <v>0</v>
      </c>
      <c r="BA83" s="223">
        <f>IFERROR(IF(RIGHT(VLOOKUP($A83,csapatok!$A:$NN,BA$320,FALSE),5)="Csere",VLOOKUP(LEFT(VLOOKUP($A83,csapatok!$A:$NN,BA$320,FALSE),LEN(VLOOKUP($A83,csapatok!$A:$NN,BA$320,FALSE))-6),'csapat-ranglista'!$A:$FP,BA$321,FALSE)/8,VLOOKUP(VLOOKUP($A83,csapatok!$A:$NN,BA$320,FALSE),'csapat-ranglista'!$A:$FP,BA$321,FALSE)/4),0)</f>
        <v>0</v>
      </c>
      <c r="BB83" s="223">
        <f>IFERROR(IF(RIGHT(VLOOKUP($A83,csapatok!$A:$NN,BB$320,FALSE),5)="Csere",VLOOKUP(LEFT(VLOOKUP($A83,csapatok!$A:$NN,BB$320,FALSE),LEN(VLOOKUP($A83,csapatok!$A:$NN,BB$320,FALSE))-6),'csapat-ranglista'!$A:$FP,BB$321,FALSE)/8,VLOOKUP(VLOOKUP($A83,csapatok!$A:$NN,BB$320,FALSE),'csapat-ranglista'!$A:$FP,BB$321,FALSE)/4),0)</f>
        <v>0</v>
      </c>
      <c r="BC83" s="224">
        <f>versenyek!$ES$11*IFERROR(VLOOKUP(VLOOKUP($A83,versenyek!ER:ET,3,FALSE),szabalyok!$A$16:$B$23,2,FALSE)/4,0)</f>
        <v>0</v>
      </c>
      <c r="BD83" s="224">
        <f>versenyek!$EV$11*IFERROR(VLOOKUP(VLOOKUP($A83,versenyek!EU:EW,3,FALSE),szabalyok!$A$16:$B$23,2,FALSE)/4,0)</f>
        <v>0</v>
      </c>
      <c r="BE83" s="223">
        <f>IFERROR(IF(RIGHT(VLOOKUP($A83,csapatok!$A:$NN,BE$320,FALSE),5)="Csere",VLOOKUP(LEFT(VLOOKUP($A83,csapatok!$A:$NN,BE$320,FALSE),LEN(VLOOKUP($A83,csapatok!$A:$NN,BE$320,FALSE))-6),'csapat-ranglista'!$A:$FP,BE$321,FALSE)/8,VLOOKUP(VLOOKUP($A83,csapatok!$A:$NN,BE$320,FALSE),'csapat-ranglista'!$A:$FP,BE$321,FALSE)/4),0)</f>
        <v>0</v>
      </c>
      <c r="BF83" s="223">
        <f>IFERROR(IF(RIGHT(VLOOKUP($A83,csapatok!$A:$NN,BF$320,FALSE),5)="Csere",VLOOKUP(LEFT(VLOOKUP($A83,csapatok!$A:$NN,BF$320,FALSE),LEN(VLOOKUP($A83,csapatok!$A:$NN,BF$320,FALSE))-6),'csapat-ranglista'!$A:$FP,BF$321,FALSE)/8,VLOOKUP(VLOOKUP($A83,csapatok!$A:$NN,BF$320,FALSE),'csapat-ranglista'!$A:$FP,BF$321,FALSE)/4),0)</f>
        <v>0</v>
      </c>
      <c r="BG83" s="223">
        <f>IFERROR(IF(RIGHT(VLOOKUP($A83,csapatok!$A:$NN,BG$320,FALSE),5)="Csere",VLOOKUP(LEFT(VLOOKUP($A83,csapatok!$A:$NN,BG$320,FALSE),LEN(VLOOKUP($A83,csapatok!$A:$NN,BG$320,FALSE))-6),'csapat-ranglista'!$A:$FP,BG$321,FALSE)/8,VLOOKUP(VLOOKUP($A83,csapatok!$A:$NN,BG$320,FALSE),'csapat-ranglista'!$A:$FP,BG$321,FALSE)/4),0)</f>
        <v>0</v>
      </c>
      <c r="BH83" s="223">
        <f>IFERROR(IF(RIGHT(VLOOKUP($A83,csapatok!$A:$NN,BH$320,FALSE),5)="Csere",VLOOKUP(LEFT(VLOOKUP($A83,csapatok!$A:$NN,BH$320,FALSE),LEN(VLOOKUP($A83,csapatok!$A:$NN,BH$320,FALSE))-6),'csapat-ranglista'!$A:$FP,BH$321,FALSE)/8,VLOOKUP(VLOOKUP($A83,csapatok!$A:$NN,BH$320,FALSE),'csapat-ranglista'!$A:$FP,BH$321,FALSE)/4),0)</f>
        <v>0</v>
      </c>
      <c r="BI83" s="223">
        <f>IFERROR(IF(RIGHT(VLOOKUP($A83,csapatok!$A:$NN,BI$320,FALSE),5)="Csere",VLOOKUP(LEFT(VLOOKUP($A83,csapatok!$A:$NN,BI$320,FALSE),LEN(VLOOKUP($A83,csapatok!$A:$NN,BI$320,FALSE))-6),'csapat-ranglista'!$A:$FP,BI$321,FALSE)/8,VLOOKUP(VLOOKUP($A83,csapatok!$A:$NN,BI$320,FALSE),'csapat-ranglista'!$A:$FP,BI$321,FALSE)/4),0)</f>
        <v>0</v>
      </c>
      <c r="BJ83" s="223">
        <f>IFERROR(IF(RIGHT(VLOOKUP($A83,csapatok!$A:$NN,BJ$320,FALSE),5)="Csere",VLOOKUP(LEFT(VLOOKUP($A83,csapatok!$A:$NN,BJ$320,FALSE),LEN(VLOOKUP($A83,csapatok!$A:$NN,BJ$320,FALSE))-6),'csapat-ranglista'!$A:$FP,BJ$321,FALSE)/8,VLOOKUP(VLOOKUP($A83,csapatok!$A:$NN,BJ$320,FALSE),'csapat-ranglista'!$A:$FP,BJ$321,FALSE)/4),0)</f>
        <v>0</v>
      </c>
      <c r="BK83" s="223">
        <f>IFERROR(IF(RIGHT(VLOOKUP($A83,csapatok!$A:$NN,BK$320,FALSE),5)="Csere",VLOOKUP(LEFT(VLOOKUP($A83,csapatok!$A:$NN,BK$320,FALSE),LEN(VLOOKUP($A83,csapatok!$A:$NN,BK$320,FALSE))-6),'csapat-ranglista'!$A:$FP,BK$321,FALSE)/8,VLOOKUP(VLOOKUP($A83,csapatok!$A:$NN,BK$320,FALSE),'csapat-ranglista'!$A:$FP,BK$321,FALSE)/4),0)</f>
        <v>0</v>
      </c>
      <c r="BL83" s="223">
        <f>IFERROR(IF(RIGHT(VLOOKUP($A83,csapatok!$A:$NN,BL$320,FALSE),5)="Csere",VLOOKUP(LEFT(VLOOKUP($A83,csapatok!$A:$NN,BL$320,FALSE),LEN(VLOOKUP($A83,csapatok!$A:$NN,BL$320,FALSE))-6),'csapat-ranglista'!$A:$FP,BL$321,FALSE)/8,VLOOKUP(VLOOKUP($A83,csapatok!$A:$NN,BL$320,FALSE),'csapat-ranglista'!$A:$FP,BL$321,FALSE)/4),0)</f>
        <v>0</v>
      </c>
      <c r="BM83" s="223">
        <f>IFERROR(IF(RIGHT(VLOOKUP($A83,csapatok!$A:$NN,BM$320,FALSE),5)="Csere",VLOOKUP(LEFT(VLOOKUP($A83,csapatok!$A:$NN,BM$320,FALSE),LEN(VLOOKUP($A83,csapatok!$A:$NN,BM$320,FALSE))-6),'csapat-ranglista'!$A:$FP,BM$321,FALSE)/8,VLOOKUP(VLOOKUP($A83,csapatok!$A:$NN,BM$320,FALSE),'csapat-ranglista'!$A:$FP,BM$321,FALSE)/4),0)</f>
        <v>0</v>
      </c>
      <c r="BN83" s="223">
        <f>IFERROR(IF(RIGHT(VLOOKUP($A83,csapatok!$A:$NN,BN$320,FALSE),5)="Csere",VLOOKUP(LEFT(VLOOKUP($A83,csapatok!$A:$NN,BN$320,FALSE),LEN(VLOOKUP($A83,csapatok!$A:$NN,BN$320,FALSE))-6),'csapat-ranglista'!$A:$FP,BN$321,FALSE)/8,VLOOKUP(VLOOKUP($A83,csapatok!$A:$NN,BN$320,FALSE),'csapat-ranglista'!$A:$FP,BN$321,FALSE)/4),0)</f>
        <v>0</v>
      </c>
      <c r="BO83" s="223">
        <f>IFERROR(IF(RIGHT(VLOOKUP($A83,csapatok!$A:$NN,BO$320,FALSE),5)="Csere",VLOOKUP(LEFT(VLOOKUP($A83,csapatok!$A:$NN,BO$320,FALSE),LEN(VLOOKUP($A83,csapatok!$A:$NN,BO$320,FALSE))-6),'csapat-ranglista'!$A:$FP,BO$321,FALSE)/8,VLOOKUP(VLOOKUP($A83,csapatok!$A:$NN,BO$320,FALSE),'csapat-ranglista'!$A:$FP,BO$321,FALSE)/4),0)</f>
        <v>0</v>
      </c>
      <c r="BP83" s="223">
        <f>IFERROR(IF(RIGHT(VLOOKUP($A83,csapatok!$A:$NN,BP$320,FALSE),5)="Csere",VLOOKUP(LEFT(VLOOKUP($A83,csapatok!$A:$NN,BP$320,FALSE),LEN(VLOOKUP($A83,csapatok!$A:$NN,BP$320,FALSE))-6),'csapat-ranglista'!$A:$FP,BP$321,FALSE)/8,VLOOKUP(VLOOKUP($A83,csapatok!$A:$NN,BP$320,FALSE),'csapat-ranglista'!$A:$FP,BP$321,FALSE)/4),0)</f>
        <v>0</v>
      </c>
      <c r="BQ83" s="223">
        <f>IFERROR(IF(RIGHT(VLOOKUP($A83,csapatok!$A:$NN,BQ$320,FALSE),5)="Csere",VLOOKUP(LEFT(VLOOKUP($A83,csapatok!$A:$NN,BQ$320,FALSE),LEN(VLOOKUP($A83,csapatok!$A:$NN,BQ$320,FALSE))-6),'csapat-ranglista'!$A:$FP,BQ$321,FALSE)/8,VLOOKUP(VLOOKUP($A83,csapatok!$A:$NN,BQ$320,FALSE),'csapat-ranglista'!$A:$FP,BQ$321,FALSE)/4),0)</f>
        <v>0</v>
      </c>
      <c r="BR83" s="223">
        <f>IFERROR(IF(RIGHT(VLOOKUP($A83,csapatok!$A:$NN,BR$320,FALSE),5)="Csere",VLOOKUP(LEFT(VLOOKUP($A83,csapatok!$A:$NN,BR$320,FALSE),LEN(VLOOKUP($A83,csapatok!$A:$NN,BR$320,FALSE))-6),'csapat-ranglista'!$A:$FP,BR$321,FALSE)/8,VLOOKUP(VLOOKUP($A83,csapatok!$A:$NN,BR$320,FALSE),'csapat-ranglista'!$A:$FP,BR$321,FALSE)/4),0)</f>
        <v>0</v>
      </c>
      <c r="BS83" s="223">
        <f>IFERROR(IF(RIGHT(VLOOKUP($A83,csapatok!$A:$NN,BS$320,FALSE),5)="Csere",VLOOKUP(LEFT(VLOOKUP($A83,csapatok!$A:$NN,BS$320,FALSE),LEN(VLOOKUP($A83,csapatok!$A:$NN,BS$320,FALSE))-6),'csapat-ranglista'!$A:$FP,BS$321,FALSE)/8,VLOOKUP(VLOOKUP($A83,csapatok!$A:$NN,BS$320,FALSE),'csapat-ranglista'!$A:$FP,BS$321,FALSE)/4),0)</f>
        <v>0</v>
      </c>
      <c r="BT83" s="223">
        <f>IFERROR(IF(RIGHT(VLOOKUP($A83,csapatok!$A:$NN,BT$320,FALSE),5)="Csere",VLOOKUP(LEFT(VLOOKUP($A83,csapatok!$A:$NN,BT$320,FALSE),LEN(VLOOKUP($A83,csapatok!$A:$NN,BT$320,FALSE))-6),'csapat-ranglista'!$A:$FP,BT$321,FALSE)/8,VLOOKUP(VLOOKUP($A83,csapatok!$A:$NN,BT$320,FALSE),'csapat-ranglista'!$A:$FP,BT$321,FALSE)/4),0)</f>
        <v>0</v>
      </c>
      <c r="BU83" s="223">
        <f>IFERROR(IF(RIGHT(VLOOKUP($A83,csapatok!$A:$NN,BU$320,FALSE),5)="Csere",VLOOKUP(LEFT(VLOOKUP($A83,csapatok!$A:$NN,BU$320,FALSE),LEN(VLOOKUP($A83,csapatok!$A:$NN,BU$320,FALSE))-6),'csapat-ranglista'!$A:$FP,BU$321,FALSE)/8,VLOOKUP(VLOOKUP($A83,csapatok!$A:$NN,BU$320,FALSE),'csapat-ranglista'!$A:$FP,BU$321,FALSE)/4),0)</f>
        <v>0</v>
      </c>
      <c r="BV83" s="223">
        <f>IFERROR(IF(RIGHT(VLOOKUP($A83,csapatok!$A:$NN,BV$320,FALSE),5)="Csere",VLOOKUP(LEFT(VLOOKUP($A83,csapatok!$A:$NN,BV$320,FALSE),LEN(VLOOKUP($A83,csapatok!$A:$NN,BV$320,FALSE))-6),'csapat-ranglista'!$A:$FP,BV$321,FALSE)/8,VLOOKUP(VLOOKUP($A83,csapatok!$A:$NN,BV$320,FALSE),'csapat-ranglista'!$A:$FP,BV$321,FALSE)/4),0)</f>
        <v>0</v>
      </c>
      <c r="BW83" s="223">
        <f>IFERROR(IF(RIGHT(VLOOKUP($A83,csapatok!$A:$NN,BW$320,FALSE),5)="Csere",VLOOKUP(LEFT(VLOOKUP($A83,csapatok!$A:$NN,BW$320,FALSE),LEN(VLOOKUP($A83,csapatok!$A:$NN,BW$320,FALSE))-6),'csapat-ranglista'!$A:$FP,BW$321,FALSE)/8,VLOOKUP(VLOOKUP($A83,csapatok!$A:$NN,BW$320,FALSE),'csapat-ranglista'!$A:$FP,BW$321,FALSE)/4),0)</f>
        <v>0</v>
      </c>
      <c r="BX83" s="223">
        <f>IFERROR(IF(RIGHT(VLOOKUP($A83,csapatok!$A:$NN,BX$320,FALSE),5)="Csere",VLOOKUP(LEFT(VLOOKUP($A83,csapatok!$A:$NN,BX$320,FALSE),LEN(VLOOKUP($A83,csapatok!$A:$NN,BX$320,FALSE))-6),'csapat-ranglista'!$A:$FP,BX$321,FALSE)/8,VLOOKUP(VLOOKUP($A83,csapatok!$A:$NN,BX$320,FALSE),'csapat-ranglista'!$A:$FP,BX$321,FALSE)/4),0)</f>
        <v>0</v>
      </c>
      <c r="BY83" s="223">
        <f>IFERROR(IF(RIGHT(VLOOKUP($A83,csapatok!$A:$NN,BY$320,FALSE),5)="Csere",VLOOKUP(LEFT(VLOOKUP($A83,csapatok!$A:$NN,BY$320,FALSE),LEN(VLOOKUP($A83,csapatok!$A:$NN,BY$320,FALSE))-6),'csapat-ranglista'!$A:$FP,BY$321,FALSE)/8,VLOOKUP(VLOOKUP($A83,csapatok!$A:$NN,BY$320,FALSE),'csapat-ranglista'!$A:$FP,BY$321,FALSE)/4),0)</f>
        <v>0</v>
      </c>
      <c r="BZ83" s="223">
        <f>IFERROR(IF(RIGHT(VLOOKUP($A83,csapatok!$A:$NN,BZ$320,FALSE),5)="Csere",VLOOKUP(LEFT(VLOOKUP($A83,csapatok!$A:$NN,BZ$320,FALSE),LEN(VLOOKUP($A83,csapatok!$A:$NN,BZ$320,FALSE))-6),'csapat-ranglista'!$A:$FP,BZ$321,FALSE)/8,VLOOKUP(VLOOKUP($A83,csapatok!$A:$NN,BZ$320,FALSE),'csapat-ranglista'!$A:$FP,BZ$321,FALSE)/4),0)</f>
        <v>0</v>
      </c>
      <c r="CA83" s="223">
        <f>IFERROR(IF(RIGHT(VLOOKUP($A83,csapatok!$A:$NN,CA$320,FALSE),5)="Csere",VLOOKUP(LEFT(VLOOKUP($A83,csapatok!$A:$NN,CA$320,FALSE),LEN(VLOOKUP($A83,csapatok!$A:$NN,CA$320,FALSE))-6),'csapat-ranglista'!$A:$FP,CA$321,FALSE)/8,VLOOKUP(VLOOKUP($A83,csapatok!$A:$NN,CA$320,FALSE),'csapat-ranglista'!$A:$FP,CA$321,FALSE)/4),0)</f>
        <v>0</v>
      </c>
      <c r="CB83" s="223">
        <f>IFERROR(IF(RIGHT(VLOOKUP($A83,csapatok!$A:$NN,CB$320,FALSE),5)="Csere",VLOOKUP(LEFT(VLOOKUP($A83,csapatok!$A:$NN,CB$320,FALSE),LEN(VLOOKUP($A83,csapatok!$A:$NN,CB$320,FALSE))-6),'csapat-ranglista'!$A:$FP,CB$321,FALSE)/8,VLOOKUP(VLOOKUP($A83,csapatok!$A:$NN,CB$320,FALSE),'csapat-ranglista'!$A:$FP,CB$321,FALSE)/4),0)</f>
        <v>0</v>
      </c>
      <c r="CC83" s="223">
        <f>IFERROR(IF(RIGHT(VLOOKUP($A83,csapatok!$A:$NN,CC$320,FALSE),5)="Csere",VLOOKUP(LEFT(VLOOKUP($A83,csapatok!$A:$NN,CC$320,FALSE),LEN(VLOOKUP($A83,csapatok!$A:$NN,CC$320,FALSE))-6),'csapat-ranglista'!$A:$FP,CC$321,FALSE)/8,VLOOKUP(VLOOKUP($A83,csapatok!$A:$NN,CC$320,FALSE),'csapat-ranglista'!$A:$FP,CC$321,FALSE)/4),0)</f>
        <v>0</v>
      </c>
      <c r="CD83" s="223">
        <f>IFERROR(IF(RIGHT(VLOOKUP($A83,csapatok!$A:$NN,CD$320,FALSE),5)="Csere",VLOOKUP(LEFT(VLOOKUP($A83,csapatok!$A:$NN,CD$320,FALSE),LEN(VLOOKUP($A83,csapatok!$A:$NN,CD$320,FALSE))-6),'csapat-ranglista'!$A:$FP,CD$321,FALSE)/8,VLOOKUP(VLOOKUP($A83,csapatok!$A:$NN,CD$320,FALSE),'csapat-ranglista'!$A:$FP,CD$321,FALSE)/4),0)</f>
        <v>0</v>
      </c>
      <c r="CE83" s="223">
        <f>IFERROR(IF(RIGHT(VLOOKUP($A83,csapatok!$A:$NN,CE$320,FALSE),5)="Csere",VLOOKUP(LEFT(VLOOKUP($A83,csapatok!$A:$NN,CE$320,FALSE),LEN(VLOOKUP($A83,csapatok!$A:$NN,CE$320,FALSE))-6),'csapat-ranglista'!$A:$FP,CE$321,FALSE)/8,VLOOKUP(VLOOKUP($A83,csapatok!$A:$NN,CE$320,FALSE),'csapat-ranglista'!$A:$FP,CE$321,FALSE)/4),0)</f>
        <v>3.309127652247045</v>
      </c>
      <c r="CF83" s="223">
        <f>IFERROR(IF(RIGHT(VLOOKUP($A83,csapatok!$A:$NN,CF$320,FALSE),5)="Csere",VLOOKUP(LEFT(VLOOKUP($A83,csapatok!$A:$NN,CF$320,FALSE),LEN(VLOOKUP($A83,csapatok!$A:$NN,CF$320,FALSE))-6),'csapat-ranglista'!$A:$FP,CF$321,FALSE)/8,VLOOKUP(VLOOKUP($A83,csapatok!$A:$NN,CF$320,FALSE),'csapat-ranglista'!$A:$FP,CF$321,FALSE)/4),0)</f>
        <v>0</v>
      </c>
      <c r="CG83" s="223">
        <f>IFERROR(IF(RIGHT(VLOOKUP($A83,csapatok!$A:$NN,CG$320,FALSE),5)="Csere",VLOOKUP(LEFT(VLOOKUP($A83,csapatok!$A:$NN,CG$320,FALSE),LEN(VLOOKUP($A83,csapatok!$A:$NN,CG$320,FALSE))-6),'csapat-ranglista'!$A:$FP,CG$321,FALSE)/8,VLOOKUP(VLOOKUP($A83,csapatok!$A:$NN,CG$320,FALSE),'csapat-ranglista'!$A:$FP,CG$321,FALSE)/4),0)</f>
        <v>0</v>
      </c>
      <c r="CH83" s="223">
        <f>IFERROR(IF(RIGHT(VLOOKUP($A83,csapatok!$A:$NN,CH$320,FALSE),5)="Csere",VLOOKUP(LEFT(VLOOKUP($A83,csapatok!$A:$NN,CH$320,FALSE),LEN(VLOOKUP($A83,csapatok!$A:$NN,CH$320,FALSE))-6),'csapat-ranglista'!$A:$FP,CH$321,FALSE)/8,VLOOKUP(VLOOKUP($A83,csapatok!$A:$NN,CH$320,FALSE),'csapat-ranglista'!$A:$FP,CH$321,FALSE)/4),0)</f>
        <v>0</v>
      </c>
      <c r="CI83" s="223">
        <f>IFERROR(IF(RIGHT(VLOOKUP($A83,csapatok!$A:$NN,CI$320,FALSE),5)="Csere",VLOOKUP(LEFT(VLOOKUP($A83,csapatok!$A:$NN,CI$320,FALSE),LEN(VLOOKUP($A83,csapatok!$A:$NN,CI$320,FALSE))-6),'csapat-ranglista'!$A:$FP,CI$321,FALSE)/8,VLOOKUP(VLOOKUP($A83,csapatok!$A:$NN,CI$320,FALSE),'csapat-ranglista'!$A:$FP,CI$321,FALSE)/4),0)</f>
        <v>0</v>
      </c>
      <c r="CJ83" s="224">
        <f>versenyek!$IQ$11*IFERROR(VLOOKUP(VLOOKUP($A83,versenyek!IP:IR,3,FALSE),szabalyok!$A$16:$B$23,2,FALSE)/4,0)</f>
        <v>0</v>
      </c>
      <c r="CK83" s="224">
        <f>versenyek!$IT$11*IFERROR(VLOOKUP(VLOOKUP($A83,versenyek!IS:IU,3,FALSE),szabalyok!$A$16:$B$23,2,FALSE)/4,0)</f>
        <v>0</v>
      </c>
      <c r="CL83" s="223">
        <f>IFERROR(IF(RIGHT(VLOOKUP($A83,csapatok!$A:$NN,CL$320,FALSE),5)="Csere",VLOOKUP(LEFT(VLOOKUP($A83,csapatok!$A:$NN,CL$320,FALSE),LEN(VLOOKUP($A83,csapatok!$A:$NN,CL$320,FALSE))-6),'csapat-ranglista'!$A:$FP,CL$321,FALSE)/8,VLOOKUP(VLOOKUP($A83,csapatok!$A:$NN,CL$320,FALSE),'csapat-ranglista'!$A:$FP,CL$321,FALSE)/4),0)</f>
        <v>0</v>
      </c>
      <c r="CM83" s="223">
        <f>IFERROR(IF(RIGHT(VLOOKUP($A83,csapatok!$A:$NN,CM$320,FALSE),5)="Csere",VLOOKUP(LEFT(VLOOKUP($A83,csapatok!$A:$NN,CM$320,FALSE),LEN(VLOOKUP($A83,csapatok!$A:$NN,CM$320,FALSE))-6),'csapat-ranglista'!$A:$FP,CM$321,FALSE)/8,VLOOKUP(VLOOKUP($A83,csapatok!$A:$NN,CM$320,FALSE),'csapat-ranglista'!$A:$FP,CM$321,FALSE)/4),0)</f>
        <v>0</v>
      </c>
      <c r="CN83" s="223">
        <f>IFERROR(IF(RIGHT(VLOOKUP($A83,csapatok!$A:$NN,CN$320,FALSE),5)="Csere",VLOOKUP(LEFT(VLOOKUP($A83,csapatok!$A:$NN,CN$320,FALSE),LEN(VLOOKUP($A83,csapatok!$A:$NN,CN$320,FALSE))-6),'csapat-ranglista'!$A:$FP,CN$321,FALSE)/8,VLOOKUP(VLOOKUP($A83,csapatok!$A:$NN,CN$320,FALSE),'csapat-ranglista'!$A:$FP,CN$321,FALSE)/4),0)</f>
        <v>0</v>
      </c>
      <c r="CO83" s="223">
        <f>IFERROR(IF(RIGHT(VLOOKUP($A83,csapatok!$A:$NN,CO$320,FALSE),5)="Csere",VLOOKUP(LEFT(VLOOKUP($A83,csapatok!$A:$NN,CO$320,FALSE),LEN(VLOOKUP($A83,csapatok!$A:$NN,CO$320,FALSE))-6),'csapat-ranglista'!$A:$FP,CO$321,FALSE)/8,VLOOKUP(VLOOKUP($A83,csapatok!$A:$NN,CO$320,FALSE),'csapat-ranglista'!$A:$FP,CO$321,FALSE)/4),0)</f>
        <v>0</v>
      </c>
      <c r="CP83" s="223">
        <f>IFERROR(IF(RIGHT(VLOOKUP($A83,csapatok!$A:$NN,CP$320,FALSE),5)="Csere",VLOOKUP(LEFT(VLOOKUP($A83,csapatok!$A:$NN,CP$320,FALSE),LEN(VLOOKUP($A83,csapatok!$A:$NN,CP$320,FALSE))-6),'csapat-ranglista'!$A:$FP,CP$321,FALSE)/8,VLOOKUP(VLOOKUP($A83,csapatok!$A:$NN,CP$320,FALSE),'csapat-ranglista'!$A:$FP,CP$321,FALSE)/4),0)</f>
        <v>0</v>
      </c>
      <c r="CQ83" s="223">
        <f>IFERROR(IF(RIGHT(VLOOKUP($A83,csapatok!$A:$NN,CQ$320,FALSE),5)="Csere",VLOOKUP(LEFT(VLOOKUP($A83,csapatok!$A:$NN,CQ$320,FALSE),LEN(VLOOKUP($A83,csapatok!$A:$NN,CQ$320,FALSE))-6),'csapat-ranglista'!$A:$FP,CQ$321,FALSE)/8,VLOOKUP(VLOOKUP($A83,csapatok!$A:$NN,CQ$320,FALSE),'csapat-ranglista'!$A:$FP,CQ$321,FALSE)/4),0)</f>
        <v>0</v>
      </c>
      <c r="CR83" s="223">
        <f>IFERROR(IF(RIGHT(VLOOKUP($A83,csapatok!$A:$NN,CR$320,FALSE),5)="Csere",VLOOKUP(LEFT(VLOOKUP($A83,csapatok!$A:$NN,CR$320,FALSE),LEN(VLOOKUP($A83,csapatok!$A:$NN,CR$320,FALSE))-6),'csapat-ranglista'!$A:$FP,CR$321,FALSE)/8,VLOOKUP(VLOOKUP($A83,csapatok!$A:$NN,CR$320,FALSE),'csapat-ranglista'!$A:$FP,CR$321,FALSE)/4),0)</f>
        <v>0</v>
      </c>
      <c r="CS83" s="223">
        <f>IFERROR(IF(RIGHT(VLOOKUP($A83,csapatok!$A:$NN,CS$320,FALSE),5)="Csere",VLOOKUP(LEFT(VLOOKUP($A83,csapatok!$A:$NN,CS$320,FALSE),LEN(VLOOKUP($A83,csapatok!$A:$NN,CS$320,FALSE))-6),'csapat-ranglista'!$A:$FP,CS$321,FALSE)/8,VLOOKUP(VLOOKUP($A83,csapatok!$A:$NN,CS$320,FALSE),'csapat-ranglista'!$A:$FP,CS$321,FALSE)/4),0)</f>
        <v>0</v>
      </c>
      <c r="CT83" s="223">
        <f>IFERROR(IF(RIGHT(VLOOKUP($A83,csapatok!$A:$NN,CT$320,FALSE),5)="Csere",VLOOKUP(LEFT(VLOOKUP($A83,csapatok!$A:$NN,CT$320,FALSE),LEN(VLOOKUP($A83,csapatok!$A:$NN,CT$320,FALSE))-6),'csapat-ranglista'!$A:$FP,CT$321,FALSE)/8,VLOOKUP(VLOOKUP($A83,csapatok!$A:$NN,CT$320,FALSE),'csapat-ranglista'!$A:$FP,CT$321,FALSE)/4),0)</f>
        <v>0</v>
      </c>
      <c r="CU83" s="223">
        <f>IFERROR(IF(RIGHT(VLOOKUP($A83,csapatok!$A:$NN,CU$320,FALSE),5)="Csere",VLOOKUP(LEFT(VLOOKUP($A83,csapatok!$A:$NN,CU$320,FALSE),LEN(VLOOKUP($A83,csapatok!$A:$NN,CU$320,FALSE))-6),'csapat-ranglista'!$A:$FP,CU$321,FALSE)/8,VLOOKUP(VLOOKUP($A83,csapatok!$A:$NN,CU$320,FALSE),'csapat-ranglista'!$A:$FP,CU$321,FALSE)/4),0)</f>
        <v>0</v>
      </c>
      <c r="CV83" s="223">
        <f>IFERROR(IF(RIGHT(VLOOKUP($A83,csapatok!$A:$NN,CV$320,FALSE),5)="Csere",VLOOKUP(LEFT(VLOOKUP($A83,csapatok!$A:$NN,CV$320,FALSE),LEN(VLOOKUP($A83,csapatok!$A:$NN,CV$320,FALSE))-6),'csapat-ranglista'!$A:$FP,CV$321,FALSE)/8,VLOOKUP(VLOOKUP($A83,csapatok!$A:$NN,CV$320,FALSE),'csapat-ranglista'!$A:$FP,CV$321,FALSE)/4),0)</f>
        <v>0</v>
      </c>
      <c r="CW83" s="223">
        <f>IFERROR(IF(RIGHT(VLOOKUP($A83,csapatok!$A:$NN,CW$320,FALSE),5)="Csere",VLOOKUP(LEFT(VLOOKUP($A83,csapatok!$A:$NN,CW$320,FALSE),LEN(VLOOKUP($A83,csapatok!$A:$NN,CW$320,FALSE))-6),'csapat-ranglista'!$A:$FP,CW$321,FALSE)/8,VLOOKUP(VLOOKUP($A83,csapatok!$A:$NN,CW$320,FALSE),'csapat-ranglista'!$A:$FP,CW$321,FALSE)/4),0)</f>
        <v>0</v>
      </c>
      <c r="CX83" s="223">
        <f>IFERROR(IF(RIGHT(VLOOKUP($A83,csapatok!$A:$NN,CX$320,FALSE),5)="Csere",VLOOKUP(LEFT(VLOOKUP($A83,csapatok!$A:$NN,CX$320,FALSE),LEN(VLOOKUP($A83,csapatok!$A:$NN,CX$320,FALSE))-6),'csapat-ranglista'!$A:$FP,CX$321,FALSE)/8,VLOOKUP(VLOOKUP($A83,csapatok!$A:$NN,CX$320,FALSE),'csapat-ranglista'!$A:$FP,CX$321,FALSE)/4),0)</f>
        <v>0</v>
      </c>
      <c r="CY83" s="223">
        <f>IFERROR(IF(RIGHT(VLOOKUP($A83,csapatok!$A:$NN,CY$320,FALSE),5)="Csere",VLOOKUP(LEFT(VLOOKUP($A83,csapatok!$A:$NN,CY$320,FALSE),LEN(VLOOKUP($A83,csapatok!$A:$NN,CY$320,FALSE))-6),'csapat-ranglista'!$A:$FP,CY$321,FALSE)/8,VLOOKUP(VLOOKUP($A83,csapatok!$A:$NN,CY$320,FALSE),'csapat-ranglista'!$A:$FP,CY$321,FALSE)/4),0)</f>
        <v>0</v>
      </c>
      <c r="CZ83" s="223">
        <f>IFERROR(IF(RIGHT(VLOOKUP($A83,csapatok!$A:$NN,CZ$320,FALSE),5)="Csere",VLOOKUP(LEFT(VLOOKUP($A83,csapatok!$A:$NN,CZ$320,FALSE),LEN(VLOOKUP($A83,csapatok!$A:$NN,CZ$320,FALSE))-6),'csapat-ranglista'!$A:$FP,CZ$321,FALSE)/8,VLOOKUP(VLOOKUP($A83,csapatok!$A:$NN,CZ$320,FALSE),'csapat-ranglista'!$A:$FP,CZ$321,FALSE)/4),0)</f>
        <v>0</v>
      </c>
      <c r="DA83" s="223">
        <f>IFERROR(IF(RIGHT(VLOOKUP($A83,csapatok!$A:$NN,DA$320,FALSE),5)="Csere",VLOOKUP(LEFT(VLOOKUP($A83,csapatok!$A:$NN,DA$320,FALSE),LEN(VLOOKUP($A83,csapatok!$A:$NN,DA$320,FALSE))-6),'csapat-ranglista'!$A:$FP,DA$321,FALSE)/8,VLOOKUP(VLOOKUP($A83,csapatok!$A:$NN,DA$320,FALSE),'csapat-ranglista'!$A:$FP,DA$321,FALSE)/4),0)</f>
        <v>0</v>
      </c>
      <c r="DB83" s="223">
        <f>IFERROR(IF(RIGHT(VLOOKUP($A83,csapatok!$A:$NN,DB$320,FALSE),5)="Csere",VLOOKUP(LEFT(VLOOKUP($A83,csapatok!$A:$NN,DB$320,FALSE),LEN(VLOOKUP($A83,csapatok!$A:$NN,DB$320,FALSE))-6),'csapat-ranglista'!$A:$FP,DB$321,FALSE)/8,VLOOKUP(VLOOKUP($A83,csapatok!$A:$NN,DB$320,FALSE),'csapat-ranglista'!$A:$FP,DB$321,FALSE)/4),0)</f>
        <v>0</v>
      </c>
      <c r="DC83" s="223">
        <f>IFERROR(IF(RIGHT(VLOOKUP($A83,csapatok!$A:$NN,DC$320,FALSE),5)="Csere",VLOOKUP(LEFT(VLOOKUP($A83,csapatok!$A:$NN,DC$320,FALSE),LEN(VLOOKUP($A83,csapatok!$A:$NN,DC$320,FALSE))-6),'csapat-ranglista'!$A:$FP,DC$321,FALSE)/8,VLOOKUP(VLOOKUP($A83,csapatok!$A:$NN,DC$320,FALSE),'csapat-ranglista'!$A:$FP,DC$321,FALSE)/4),0)</f>
        <v>0</v>
      </c>
      <c r="DD83" s="223">
        <f>IFERROR(IF(RIGHT(VLOOKUP($A83,csapatok!$A:$NN,DD$320,FALSE),5)="Csere",VLOOKUP(LEFT(VLOOKUP($A83,csapatok!$A:$NN,DD$320,FALSE),LEN(VLOOKUP($A83,csapatok!$A:$NN,DD$320,FALSE))-6),'csapat-ranglista'!$A:$FP,DD$321,FALSE)/8,VLOOKUP(VLOOKUP($A83,csapatok!$A:$NN,DD$320,FALSE),'csapat-ranglista'!$A:$FP,DD$321,FALSE)/4),0)</f>
        <v>7.7095018259491495</v>
      </c>
      <c r="DE83" s="223">
        <f>IFERROR(IF(RIGHT(VLOOKUP($A83,csapatok!$A:$NN,DE$320,FALSE),5)="Csere",VLOOKUP(LEFT(VLOOKUP($A83,csapatok!$A:$NN,DE$320,FALSE),LEN(VLOOKUP($A83,csapatok!$A:$NN,DE$320,FALSE))-6),'csapat-ranglista'!$A:$FP,DE$321,FALSE)/8,VLOOKUP(VLOOKUP($A83,csapatok!$A:$NN,DE$320,FALSE),'csapat-ranglista'!$A:$FP,DE$321,FALSE)/4),0)</f>
        <v>0</v>
      </c>
      <c r="DF83" s="223">
        <f>IFERROR(IF(RIGHT(VLOOKUP($A83,csapatok!$A:$NN,DF$320,FALSE),5)="Csere",VLOOKUP(LEFT(VLOOKUP($A83,csapatok!$A:$NN,DF$320,FALSE),LEN(VLOOKUP($A83,csapatok!$A:$NN,DF$320,FALSE))-6),'csapat-ranglista'!$A:$FP,DF$321,FALSE)/8,VLOOKUP(VLOOKUP($A83,csapatok!$A:$NN,DF$320,FALSE),'csapat-ranglista'!$A:$FP,DF$321,FALSE)/4),0)</f>
        <v>0</v>
      </c>
      <c r="DG83" s="223">
        <f>IFERROR(IF(RIGHT(VLOOKUP($A83,csapatok!$A:$NN,DG$320,FALSE),5)="Csere",VLOOKUP(LEFT(VLOOKUP($A83,csapatok!$A:$NN,DG$320,FALSE),LEN(VLOOKUP($A83,csapatok!$A:$NN,DG$320,FALSE))-6),'csapat-ranglista'!$A:$FP,DG$321,FALSE)/8,VLOOKUP(VLOOKUP($A83,csapatok!$A:$NN,DG$320,FALSE),'csapat-ranglista'!$A:$FP,DG$321,FALSE)/4),0)</f>
        <v>0</v>
      </c>
      <c r="DH83" s="223">
        <f>IFERROR(IF(RIGHT(VLOOKUP($A83,csapatok!$A:$NN,DH$320,FALSE),5)="Csere",VLOOKUP(LEFT(VLOOKUP($A83,csapatok!$A:$NN,DH$320,FALSE),LEN(VLOOKUP($A83,csapatok!$A:$NN,DH$320,FALSE))-6),'csapat-ranglista'!$A:$FP,DH$321,FALSE)/8,VLOOKUP(VLOOKUP($A83,csapatok!$A:$NN,DH$320,FALSE),'csapat-ranglista'!$A:$FP,DH$321,FALSE)/4),0)</f>
        <v>7.8707363847917691</v>
      </c>
      <c r="DI83" s="223">
        <f>IFERROR(IF(RIGHT(VLOOKUP($A83,csapatok!$A:$NN,DI$320,FALSE),5)="Csere",VLOOKUP(LEFT(VLOOKUP($A83,csapatok!$A:$NN,DI$320,FALSE),LEN(VLOOKUP($A83,csapatok!$A:$NN,DI$320,FALSE))-6),'csapat-ranglista'!$A:$FP,DI$321,FALSE)/8,VLOOKUP(VLOOKUP($A83,csapatok!$A:$NN,DI$320,FALSE),'csapat-ranglista'!$A:$FP,DI$321,FALSE)/4),0)</f>
        <v>0</v>
      </c>
      <c r="DJ83" s="223">
        <f>IFERROR(IF(RIGHT(VLOOKUP($A83,csapatok!$A:$NN,DJ$320,FALSE),5)="Csere",VLOOKUP(LEFT(VLOOKUP($A83,csapatok!$A:$NN,DJ$320,FALSE),LEN(VLOOKUP($A83,csapatok!$A:$NN,DJ$320,FALSE))-6),'csapat-ranglista'!$A:$FP,DJ$321,FALSE)/8,VLOOKUP(VLOOKUP($A83,csapatok!$A:$NN,DJ$320,FALSE),'csapat-ranglista'!$A:$FP,DJ$321,FALSE)/4),0)</f>
        <v>0</v>
      </c>
      <c r="DK83" s="223">
        <f>IFERROR(IF(RIGHT(VLOOKUP($A83,csapatok!$A:$NN,DK$320,FALSE),5)="Csere",VLOOKUP(LEFT(VLOOKUP($A83,csapatok!$A:$NN,DK$320,FALSE),LEN(VLOOKUP($A83,csapatok!$A:$NN,DK$320,FALSE))-6),'csapat-ranglista'!$A:$FP,DK$321,FALSE)/8,VLOOKUP(VLOOKUP($A83,csapatok!$A:$NN,DK$320,FALSE),'csapat-ranglista'!$A:$FP,DK$321,FALSE)/4),0)</f>
        <v>0.69048182077752585</v>
      </c>
      <c r="DL83" s="223">
        <f>IFERROR(IF(RIGHT(VLOOKUP($A83,csapatok!$A:$NN,DL$320,FALSE),5)="Csere",VLOOKUP(LEFT(VLOOKUP($A83,csapatok!$A:$NN,DL$320,FALSE),LEN(VLOOKUP($A83,csapatok!$A:$NN,DL$320,FALSE))-6),'csapat-ranglista'!$A:$FP,DL$321,FALSE)/8,VLOOKUP(VLOOKUP($A83,csapatok!$A:$NN,DL$320,FALSE),'csapat-ranglista'!$A:$FP,DL$321,FALSE)/4),0)</f>
        <v>0</v>
      </c>
      <c r="DM83" s="223">
        <f>IFERROR(IF(RIGHT(VLOOKUP($A83,csapatok!$A:$NN,DM$320,FALSE),5)="Csere",VLOOKUP(LEFT(VLOOKUP($A83,csapatok!$A:$NN,DM$320,FALSE),LEN(VLOOKUP($A83,csapatok!$A:$NN,DM$320,FALSE))-6),'csapat-ranglista'!$A:$FP,DM$321,FALSE)/8,VLOOKUP(VLOOKUP($A83,csapatok!$A:$NN,DM$320,FALSE),'csapat-ranglista'!$A:$FP,DM$321,FALSE)/4),0)</f>
        <v>0</v>
      </c>
      <c r="DN83" s="223">
        <f>IFERROR(IF(RIGHT(VLOOKUP($A83,csapatok!$A:$NN,DN$320,FALSE),5)="Csere",VLOOKUP(LEFT(VLOOKUP($A83,csapatok!$A:$NN,DN$320,FALSE),LEN(VLOOKUP($A83,csapatok!$A:$NN,DN$320,FALSE))-6),'csapat-ranglista'!$A:$FP,DN$321,FALSE)/8,VLOOKUP(VLOOKUP($A83,csapatok!$A:$NN,DN$320,FALSE),'csapat-ranglista'!$A:$FP,DN$321,FALSE)/4),0)</f>
        <v>0</v>
      </c>
      <c r="DO83" s="224">
        <f>versenyek!$MF$11*IFERROR(VLOOKUP(VLOOKUP($A83,versenyek!ME:MG,3,FALSE),szabalyok!$A$16:$B$23,2,FALSE)/4,0)</f>
        <v>0</v>
      </c>
      <c r="DP83" s="224">
        <f>versenyek!$MI$11*IFERROR(VLOOKUP(VLOOKUP($A83,versenyek!MH:MJ,3,FALSE),szabalyok!$A$16:$B$23,2,FALSE)/4,0)</f>
        <v>0</v>
      </c>
      <c r="DQ83" s="223">
        <f>IFERROR(IF(RIGHT(VLOOKUP($A83,csapatok!$A:$NN,DQ$320,FALSE),5)="Csere",VLOOKUP(LEFT(VLOOKUP($A83,csapatok!$A:$NN,DQ$320,FALSE),LEN(VLOOKUP($A83,csapatok!$A:$NN,DQ$320,FALSE))-6),'csapat-ranglista'!$A:$FP,DQ$321,FALSE)/8,VLOOKUP(VLOOKUP($A83,csapatok!$A:$NN,DQ$320,FALSE),'csapat-ranglista'!$A:$FP,DQ$321,FALSE)/4),0)</f>
        <v>0</v>
      </c>
      <c r="DR83" s="223">
        <f>IFERROR(IF(RIGHT(VLOOKUP($A83,csapatok!$A:$NN,DR$320,FALSE),5)="Csere",VLOOKUP(LEFT(VLOOKUP($A83,csapatok!$A:$NN,DR$320,FALSE),LEN(VLOOKUP($A83,csapatok!$A:$NN,DR$320,FALSE))-6),'csapat-ranglista'!$A:$FP,DR$321,FALSE)/8,VLOOKUP(VLOOKUP($A83,csapatok!$A:$NN,DR$320,FALSE),'csapat-ranglista'!$A:$FP,DR$321,FALSE)/4),0)</f>
        <v>0</v>
      </c>
      <c r="DS83" s="223">
        <f>IFERROR(IF(RIGHT(VLOOKUP($A83,csapatok!$A:$NN,DS$320,FALSE),5)="Csere",VLOOKUP(LEFT(VLOOKUP($A83,csapatok!$A:$NN,DS$320,FALSE),LEN(VLOOKUP($A83,csapatok!$A:$NN,DS$320,FALSE))-6),'csapat-ranglista'!$A:$FP,DS$321,FALSE)/8,VLOOKUP(VLOOKUP($A83,csapatok!$A:$NN,DS$320,FALSE),'csapat-ranglista'!$A:$FP,DS$321,FALSE)/4),0)</f>
        <v>0</v>
      </c>
      <c r="DT83" s="223">
        <f>IFERROR(IF(RIGHT(VLOOKUP($A83,csapatok!$A:$NN,DT$320,FALSE),5)="Csere",VLOOKUP(LEFT(VLOOKUP($A83,csapatok!$A:$NN,DT$320,FALSE),LEN(VLOOKUP($A83,csapatok!$A:$NN,DT$320,FALSE))-6),'csapat-ranglista'!$A:$FP,DT$321,FALSE)/8,VLOOKUP(VLOOKUP($A83,csapatok!$A:$NN,DT$320,FALSE),'csapat-ranglista'!$A:$FP,DT$321,FALSE)/4),0)</f>
        <v>0</v>
      </c>
      <c r="DU83" s="223">
        <f>IFERROR(IF(RIGHT(VLOOKUP($A83,csapatok!$A:$NN,DU$320,FALSE),5)="Csere",VLOOKUP(LEFT(VLOOKUP($A83,csapatok!$A:$NN,DU$320,FALSE),LEN(VLOOKUP($A83,csapatok!$A:$NN,DU$320,FALSE))-6),'csapat-ranglista'!$A:$FP,DU$321,FALSE)/8,VLOOKUP(VLOOKUP($A83,csapatok!$A:$NN,DU$320,FALSE),'csapat-ranglista'!$A:$FP,DU$321,FALSE)/4),0)</f>
        <v>0</v>
      </c>
      <c r="DV83" s="223">
        <f>IFERROR(IF(RIGHT(VLOOKUP($A83,csapatok!$A:$NN,DV$320,FALSE),5)="Csere",VLOOKUP(LEFT(VLOOKUP($A83,csapatok!$A:$NN,DV$320,FALSE),LEN(VLOOKUP($A83,csapatok!$A:$NN,DV$320,FALSE))-6),'csapat-ranglista'!$A:$FP,DV$321,FALSE)/8,VLOOKUP(VLOOKUP($A83,csapatok!$A:$NN,DV$320,FALSE),'csapat-ranglista'!$A:$FP,DV$321,FALSE)/4),0)</f>
        <v>0</v>
      </c>
      <c r="DW83" s="223">
        <f>IFERROR(IF(RIGHT(VLOOKUP($A83,csapatok!$A:$NN,DW$320,FALSE),5)="Csere",VLOOKUP(LEFT(VLOOKUP($A83,csapatok!$A:$NN,DW$320,FALSE),LEN(VLOOKUP($A83,csapatok!$A:$NN,DW$320,FALSE))-6),'csapat-ranglista'!$A:$FP,DW$321,FALSE)/8,VLOOKUP(VLOOKUP($A83,csapatok!$A:$NN,DW$320,FALSE),'csapat-ranglista'!$A:$FP,DW$321,FALSE)/4),0)</f>
        <v>0</v>
      </c>
      <c r="DX83" s="223">
        <f>IFERROR(IF(RIGHT(VLOOKUP($A83,csapatok!$A:$NN,DX$320,FALSE),5)="Csere",VLOOKUP(LEFT(VLOOKUP($A83,csapatok!$A:$NN,DX$320,FALSE),LEN(VLOOKUP($A83,csapatok!$A:$NN,DX$320,FALSE))-6),'csapat-ranglista'!$A:$FP,DX$321,FALSE)/8,VLOOKUP(VLOOKUP($A83,csapatok!$A:$NN,DX$320,FALSE),'csapat-ranglista'!$A:$FP,DX$321,FALSE)/4),0)</f>
        <v>0</v>
      </c>
      <c r="DY83" s="223">
        <f>IFERROR(IF(RIGHT(VLOOKUP($A83,csapatok!$A:$NN,DY$320,FALSE),5)="Csere",VLOOKUP(LEFT(VLOOKUP($A83,csapatok!$A:$NN,DY$320,FALSE),LEN(VLOOKUP($A83,csapatok!$A:$NN,DY$320,FALSE))-6),'csapat-ranglista'!$A:$FP,DY$321,FALSE)/8,VLOOKUP(VLOOKUP($A83,csapatok!$A:$NN,DY$320,FALSE),'csapat-ranglista'!$A:$FP,DY$321,FALSE)/4),0)</f>
        <v>0</v>
      </c>
      <c r="DZ83" s="223">
        <f>IFERROR(IF(RIGHT(VLOOKUP($A83,csapatok!$A:$NN,DZ$320,FALSE),5)="Csere",VLOOKUP(LEFT(VLOOKUP($A83,csapatok!$A:$NN,DZ$320,FALSE),LEN(VLOOKUP($A83,csapatok!$A:$NN,DZ$320,FALSE))-6),'csapat-ranglista'!$A:$FP,DZ$321,FALSE)/8,VLOOKUP(VLOOKUP($A83,csapatok!$A:$NN,DZ$320,FALSE),'csapat-ranglista'!$A:$FP,DZ$321,FALSE)/4),0)</f>
        <v>0</v>
      </c>
      <c r="EA83" s="223">
        <f>IFERROR(IF(RIGHT(VLOOKUP($A83,csapatok!$A:$NN,EA$320,FALSE),5)="Csere",VLOOKUP(LEFT(VLOOKUP($A83,csapatok!$A:$NN,EA$320,FALSE),LEN(VLOOKUP($A83,csapatok!$A:$NN,EA$320,FALSE))-6),'csapat-ranglista'!$A:$FP,EA$321,FALSE)/8,VLOOKUP(VLOOKUP($A83,csapatok!$A:$NN,EA$320,FALSE),'csapat-ranglista'!$A:$FP,EA$321,FALSE)/4),0)</f>
        <v>0</v>
      </c>
      <c r="EB83" s="223">
        <f>IFERROR(IF(RIGHT(VLOOKUP($A83,csapatok!$A:$NN,EB$320,FALSE),5)="Csere",VLOOKUP(LEFT(VLOOKUP($A83,csapatok!$A:$NN,EB$320,FALSE),LEN(VLOOKUP($A83,csapatok!$A:$NN,EB$320,FALSE))-6),'csapat-ranglista'!$A:$FP,EB$321,FALSE)/8,VLOOKUP(VLOOKUP($A83,csapatok!$A:$NN,EB$320,FALSE),'csapat-ranglista'!$A:$FP,EB$321,FALSE)/4),0)</f>
        <v>0</v>
      </c>
      <c r="EC83" s="223">
        <f>IFERROR(IF(RIGHT(VLOOKUP($A83,csapatok!$A:$NN,EC$320,FALSE),5)="Csere",VLOOKUP(LEFT(VLOOKUP($A83,csapatok!$A:$NN,EC$320,FALSE),LEN(VLOOKUP($A83,csapatok!$A:$NN,EC$320,FALSE))-6),'csapat-ranglista'!$A:$FP,EC$321,FALSE)/8,VLOOKUP(VLOOKUP($A83,csapatok!$A:$NN,EC$320,FALSE),'csapat-ranglista'!$A:$FP,EC$321,FALSE)/4),0)</f>
        <v>0</v>
      </c>
      <c r="ED83" s="223">
        <f>IFERROR(IF(RIGHT(VLOOKUP($A83,csapatok!$A:$NN,ED$320,FALSE),5)="Csere",VLOOKUP(LEFT(VLOOKUP($A83,csapatok!$A:$NN,ED$320,FALSE),LEN(VLOOKUP($A83,csapatok!$A:$NN,ED$320,FALSE))-6),'csapat-ranglista'!$A:$FP,ED$321,FALSE)/8,VLOOKUP(VLOOKUP($A83,csapatok!$A:$NN,ED$320,FALSE),'csapat-ranglista'!$A:$FP,ED$321,FALSE)/4),0)</f>
        <v>0</v>
      </c>
      <c r="EE83" s="223">
        <f>IFERROR(IF(RIGHT(VLOOKUP($A83,csapatok!$A:$NN,EE$320,FALSE),5)="Csere",VLOOKUP(LEFT(VLOOKUP($A83,csapatok!$A:$NN,EE$320,FALSE),LEN(VLOOKUP($A83,csapatok!$A:$NN,EE$320,FALSE))-6),'csapat-ranglista'!$A:$FP,EE$321,FALSE)/8,VLOOKUP(VLOOKUP($A83,csapatok!$A:$NN,EE$320,FALSE),'csapat-ranglista'!$A:$FP,EE$321,FALSE)/4),0)</f>
        <v>0</v>
      </c>
      <c r="EF83" s="223">
        <f>IFERROR(IF(RIGHT(VLOOKUP($A83,csapatok!$A:$NN,EF$320,FALSE),5)="Csere",VLOOKUP(LEFT(VLOOKUP($A83,csapatok!$A:$NN,EF$320,FALSE),LEN(VLOOKUP($A83,csapatok!$A:$NN,EF$320,FALSE))-6),'csapat-ranglista'!$A:$FP,EF$321,FALSE)/8,VLOOKUP(VLOOKUP($A83,csapatok!$A:$NN,EF$320,FALSE),'csapat-ranglista'!$A:$FP,EF$321,FALSE)/4),0)</f>
        <v>1.2517447150026464</v>
      </c>
      <c r="EG83" s="223">
        <f>IFERROR(IF(RIGHT(VLOOKUP($A83,csapatok!$A:$NN,EG$320,FALSE),5)="Csere",VLOOKUP(LEFT(VLOOKUP($A83,csapatok!$A:$NN,EG$320,FALSE),LEN(VLOOKUP($A83,csapatok!$A:$NN,EG$320,FALSE))-6),'csapat-ranglista'!$A:$FP,EG$321,FALSE)/8,VLOOKUP(VLOOKUP($A83,csapatok!$A:$NN,EG$320,FALSE),'csapat-ranglista'!$A:$FP,EG$321,FALSE)/4),0)</f>
        <v>0</v>
      </c>
      <c r="EH83" s="223">
        <f>IFERROR(IF(RIGHT(VLOOKUP($A83,csapatok!$A:$NN,EH$320,FALSE),5)="Csere",VLOOKUP(LEFT(VLOOKUP($A83,csapatok!$A:$NN,EH$320,FALSE),LEN(VLOOKUP($A83,csapatok!$A:$NN,EH$320,FALSE))-6),'csapat-ranglista'!$A:$FP,EH$321,FALSE)/8,VLOOKUP(VLOOKUP($A83,csapatok!$A:$NN,EH$320,FALSE),'csapat-ranglista'!$A:$FP,EH$321,FALSE)/4),0)</f>
        <v>0</v>
      </c>
      <c r="EI83" s="223">
        <f>IFERROR(IF(RIGHT(VLOOKUP($A83,csapatok!$A:$NN,EI$320,FALSE),5)="Csere",VLOOKUP(LEFT(VLOOKUP($A83,csapatok!$A:$NN,EI$320,FALSE),LEN(VLOOKUP($A83,csapatok!$A:$NN,EI$320,FALSE))-6),'csapat-ranglista'!$A:$FP,EI$321,FALSE)/8,VLOOKUP(VLOOKUP($A83,csapatok!$A:$NN,EI$320,FALSE),'csapat-ranglista'!$A:$FP,EI$321,FALSE)/4),0)</f>
        <v>0</v>
      </c>
      <c r="EJ83" s="223">
        <f>IFERROR(IF(RIGHT(VLOOKUP($A83,csapatok!$A:$NN,EJ$320,FALSE),5)="Csere",VLOOKUP(LEFT(VLOOKUP($A83,csapatok!$A:$NN,EJ$320,FALSE),LEN(VLOOKUP($A83,csapatok!$A:$NN,EJ$320,FALSE))-6),'csapat-ranglista'!$A:$FP,EJ$321,FALSE)/8,VLOOKUP(VLOOKUP($A83,csapatok!$A:$NN,EJ$320,FALSE),'csapat-ranglista'!$A:$FP,EJ$321,FALSE)/4),0)</f>
        <v>0</v>
      </c>
      <c r="EK83" s="223">
        <f>IFERROR(IF(RIGHT(VLOOKUP($A83,csapatok!$A:$NN,EK$320,FALSE),5)="Csere",VLOOKUP(LEFT(VLOOKUP($A83,csapatok!$A:$NN,EK$320,FALSE),LEN(VLOOKUP($A83,csapatok!$A:$NN,EK$320,FALSE))-6),'csapat-ranglista'!$A:$FP,EK$321,FALSE)/8,VLOOKUP(VLOOKUP($A83,csapatok!$A:$NN,EK$320,FALSE),'csapat-ranglista'!$A:$FP,EK$321,FALSE)/4),0)</f>
        <v>0</v>
      </c>
      <c r="EL83" s="223">
        <f>IFERROR(IF(RIGHT(VLOOKUP($A83,csapatok!$A:$NN,EL$320,FALSE),5)="Csere",VLOOKUP(LEFT(VLOOKUP($A83,csapatok!$A:$NN,EL$320,FALSE),LEN(VLOOKUP($A83,csapatok!$A:$NN,EL$320,FALSE))-6),'csapat-ranglista'!$A:$FP,EL$321,FALSE)/8,VLOOKUP(VLOOKUP($A83,csapatok!$A:$NN,EL$320,FALSE),'csapat-ranglista'!$A:$FP,EL$321,FALSE)/4),0)</f>
        <v>0</v>
      </c>
      <c r="EM83" s="223">
        <f>IFERROR(IF(RIGHT(VLOOKUP($A83,csapatok!$A:$NN,EM$320,FALSE),5)="Csere",VLOOKUP(LEFT(VLOOKUP($A83,csapatok!$A:$NN,EM$320,FALSE),LEN(VLOOKUP($A83,csapatok!$A:$NN,EM$320,FALSE))-6),'csapat-ranglista'!$A:$FP,EM$321,FALSE)/8,VLOOKUP(VLOOKUP($A83,csapatok!$A:$NN,EM$320,FALSE),'csapat-ranglista'!$A:$FP,EM$321,FALSE)/4),0)</f>
        <v>0</v>
      </c>
      <c r="EN83" s="223">
        <f>IFERROR(IF(RIGHT(VLOOKUP($A83,csapatok!$A:$NN,EN$320,FALSE),5)="Csere",VLOOKUP(LEFT(VLOOKUP($A83,csapatok!$A:$NN,EN$320,FALSE),LEN(VLOOKUP($A83,csapatok!$A:$NN,EN$320,FALSE))-6),'csapat-ranglista'!$A:$FP,EN$321,FALSE)/8,VLOOKUP(VLOOKUP($A83,csapatok!$A:$NN,EN$320,FALSE),'csapat-ranglista'!$A:$FP,EN$321,FALSE)/4),0)</f>
        <v>0</v>
      </c>
      <c r="EO83" s="223">
        <f>IFERROR(IF(RIGHT(VLOOKUP($A83,csapatok!$A:$NN,EO$320,FALSE),5)="Csere",VLOOKUP(LEFT(VLOOKUP($A83,csapatok!$A:$NN,EO$320,FALSE),LEN(VLOOKUP($A83,csapatok!$A:$NN,EO$320,FALSE))-6),'csapat-ranglista'!$A:$FP,EO$321,FALSE)/8,VLOOKUP(VLOOKUP($A83,csapatok!$A:$NN,EO$320,FALSE),'csapat-ranglista'!$A:$FP,EO$321,FALSE)/4),0)</f>
        <v>0</v>
      </c>
      <c r="EP83" s="223">
        <f>IFERROR(IF(RIGHT(VLOOKUP($A83,csapatok!$A:$NN,EP$320,FALSE),5)="Csere",VLOOKUP(LEFT(VLOOKUP($A83,csapatok!$A:$NN,EP$320,FALSE),LEN(VLOOKUP($A83,csapatok!$A:$NN,EP$320,FALSE))-6),'csapat-ranglista'!$A:$FP,EP$321,FALSE)/8,VLOOKUP(VLOOKUP($A83,csapatok!$A:$NN,EP$320,FALSE),'csapat-ranglista'!$A:$FP,EP$321,FALSE)/4),0)</f>
        <v>0</v>
      </c>
      <c r="EQ83" s="223">
        <f>IFERROR(IF(RIGHT(VLOOKUP($A83,csapatok!$A:$NN,EQ$320,FALSE),5)="Csere",VLOOKUP(LEFT(VLOOKUP($A83,csapatok!$A:$NN,EQ$320,FALSE),LEN(VLOOKUP($A83,csapatok!$A:$NN,EQ$320,FALSE))-6),'csapat-ranglista'!$A:$FP,EQ$321,FALSE)/8,VLOOKUP(VLOOKUP($A83,csapatok!$A:$NN,EQ$320,FALSE),'csapat-ranglista'!$A:$FP,EQ$321,FALSE)/4),0)</f>
        <v>0</v>
      </c>
      <c r="ER83" s="223">
        <f>IFERROR(IF(RIGHT(VLOOKUP($A83,csapatok!$A:$NN,ER$320,FALSE),5)="Csere",VLOOKUP(LEFT(VLOOKUP($A83,csapatok!$A:$NN,ER$320,FALSE),LEN(VLOOKUP($A83,csapatok!$A:$NN,ER$320,FALSE))-6),'csapat-ranglista'!$A:$FP,ER$321,FALSE)/8,VLOOKUP(VLOOKUP($A83,csapatok!$A:$NN,ER$320,FALSE),'csapat-ranglista'!$A:$FP,ER$321,FALSE)/4),0)</f>
        <v>0</v>
      </c>
      <c r="ES83" s="223">
        <f>IFERROR(IF(RIGHT(VLOOKUP($A83,csapatok!$A:$NN,ES$320,FALSE),5)="Csere",VLOOKUP(LEFT(VLOOKUP($A83,csapatok!$A:$NN,ES$320,FALSE),LEN(VLOOKUP($A83,csapatok!$A:$NN,ES$320,FALSE))-6),'csapat-ranglista'!$A:$FP,ES$321,FALSE)/8,VLOOKUP(VLOOKUP($A83,csapatok!$A:$NN,ES$320,FALSE),'csapat-ranglista'!$A:$FP,ES$321,FALSE)/4),0)</f>
        <v>0</v>
      </c>
      <c r="ET83" s="223">
        <f>IFERROR(IF(RIGHT(VLOOKUP($A83,csapatok!$A:$NN,ET$320,FALSE),5)="Csere",VLOOKUP(LEFT(VLOOKUP($A83,csapatok!$A:$NN,ET$320,FALSE),LEN(VLOOKUP($A83,csapatok!$A:$NN,ET$320,FALSE))-6),'csapat-ranglista'!$A:$FP,ET$321,FALSE)/8,VLOOKUP(VLOOKUP($A83,csapatok!$A:$NN,ET$320,FALSE),'csapat-ranglista'!$A:$FP,ET$321,FALSE)/4),0)</f>
        <v>0</v>
      </c>
      <c r="EU83" s="223">
        <f>IFERROR(IF(RIGHT(VLOOKUP($A83,csapatok!$A:$NN,EU$320,FALSE),5)="Csere",VLOOKUP(LEFT(VLOOKUP($A83,csapatok!$A:$NN,EU$320,FALSE),LEN(VLOOKUP($A83,csapatok!$A:$NN,EU$320,FALSE))-6),'csapat-ranglista'!$A:$FP,EU$321,FALSE)/8,VLOOKUP(VLOOKUP($A83,csapatok!$A:$NN,EU$320,FALSE),'csapat-ranglista'!$A:$FP,EU$321,FALSE)/4),0)</f>
        <v>0</v>
      </c>
      <c r="EV83" s="223">
        <f>IFERROR(IF(RIGHT(VLOOKUP($A83,csapatok!$A:$NN,EV$320,FALSE),5)="Csere",VLOOKUP(LEFT(VLOOKUP($A83,csapatok!$A:$NN,EV$320,FALSE),LEN(VLOOKUP($A83,csapatok!$A:$NN,EV$320,FALSE))-6),'csapat-ranglista'!$A:$FP,EV$321,FALSE)/8,VLOOKUP(VLOOKUP($A83,csapatok!$A:$NN,EV$320,FALSE),'csapat-ranglista'!$A:$FP,EV$321,FALSE)/4),0)</f>
        <v>0</v>
      </c>
      <c r="EW83" s="223">
        <f>IFERROR(IF(RIGHT(VLOOKUP($A83,csapatok!$A:$NN,EW$320,FALSE),5)="Csere",VLOOKUP(LEFT(VLOOKUP($A83,csapatok!$A:$NN,EW$320,FALSE),LEN(VLOOKUP($A83,csapatok!$A:$NN,EW$320,FALSE))-6),'csapat-ranglista'!$A:$FP,EW$321,FALSE)/8,VLOOKUP(VLOOKUP($A83,csapatok!$A:$NN,EW$320,FALSE),'csapat-ranglista'!$A:$FP,EW$321,FALSE)/4),0)</f>
        <v>0</v>
      </c>
      <c r="EX83" s="223">
        <f>IFERROR(IF(RIGHT(VLOOKUP($A83,csapatok!$A:$NN,EX$320,FALSE),5)="Csere",VLOOKUP(LEFT(VLOOKUP($A83,csapatok!$A:$NN,EX$320,FALSE),LEN(VLOOKUP($A83,csapatok!$A:$NN,EX$320,FALSE))-6),'csapat-ranglista'!$A:$FP,EX$321,FALSE)/8,VLOOKUP(VLOOKUP($A83,csapatok!$A:$NN,EX$320,FALSE),'csapat-ranglista'!$A:$FP,EX$321,FALSE)/4),0)</f>
        <v>0</v>
      </c>
      <c r="EY83" s="223">
        <f>IFERROR(IF(RIGHT(VLOOKUP($A83,csapatok!$A:$NN,EY$320,FALSE),5)="Csere",VLOOKUP(LEFT(VLOOKUP($A83,csapatok!$A:$NN,EY$320,FALSE),LEN(VLOOKUP($A83,csapatok!$A:$NN,EY$320,FALSE))-6),'csapat-ranglista'!$A:$FP,EY$321,FALSE)/8,VLOOKUP(VLOOKUP($A83,csapatok!$A:$NN,EY$320,FALSE),'csapat-ranglista'!$A:$FP,EY$321,FALSE)/4),0)</f>
        <v>0</v>
      </c>
      <c r="EZ83" s="223">
        <f>IFERROR(IF(RIGHT(VLOOKUP($A83,csapatok!$A:$NN,EZ$320,FALSE),5)="Csere",VLOOKUP(LEFT(VLOOKUP($A83,csapatok!$A:$NN,EZ$320,FALSE),LEN(VLOOKUP($A83,csapatok!$A:$NN,EZ$320,FALSE))-6),'csapat-ranglista'!$A:$FP,EZ$321,FALSE)/8,VLOOKUP(VLOOKUP($A83,csapatok!$A:$NN,EZ$320,FALSE),'csapat-ranglista'!$A:$FP,EZ$321,FALSE)/4),0)</f>
        <v>0</v>
      </c>
      <c r="FA83" s="223">
        <f>IFERROR(IF(RIGHT(VLOOKUP($A83,csapatok!$A:$NN,FA$320,FALSE),5)="Csere",VLOOKUP(LEFT(VLOOKUP($A83,csapatok!$A:$NN,FA$320,FALSE),LEN(VLOOKUP($A83,csapatok!$A:$NN,FA$320,FALSE))-6),'csapat-ranglista'!$A:$FP,FA$321,FALSE)/8,VLOOKUP(VLOOKUP($A83,csapatok!$A:$NN,FA$320,FALSE),'csapat-ranglista'!$A:$FP,FA$321,FALSE)/4),0)</f>
        <v>0</v>
      </c>
      <c r="FB83" s="223">
        <f>IFERROR(IF(RIGHT(VLOOKUP($A83,csapatok!$A:$NN,FB$320,FALSE),5)="Csere",VLOOKUP(LEFT(VLOOKUP($A83,csapatok!$A:$NN,FB$320,FALSE),LEN(VLOOKUP($A83,csapatok!$A:$NN,FB$320,FALSE))-6),'csapat-ranglista'!$A:$FP,FB$321,FALSE)/8,VLOOKUP(VLOOKUP($A83,csapatok!$A:$NN,FB$320,FALSE),'csapat-ranglista'!$A:$FP,FB$321,FALSE)/4),0)</f>
        <v>0</v>
      </c>
      <c r="FC83" s="223">
        <f>IFERROR(IF(RIGHT(VLOOKUP($A83,csapatok!$A:$NN,FC$320,FALSE),5)="Csere",VLOOKUP(LEFT(VLOOKUP($A83,csapatok!$A:$NN,FC$320,FALSE),LEN(VLOOKUP($A83,csapatok!$A:$NN,FC$320,FALSE))-6),'csapat-ranglista'!$A:$FP,FC$321,FALSE)/8,VLOOKUP(VLOOKUP($A83,csapatok!$A:$NN,FC$320,FALSE),'csapat-ranglista'!$A:$FP,FC$321,FALSE)/4),0)</f>
        <v>0</v>
      </c>
      <c r="FD83" s="224">
        <f>versenyek!$QY$11*IFERROR(VLOOKUP(VLOOKUP($A83,versenyek!QX:QZ,3,FALSE),szabalyok!$A$16:$B$23,2,FALSE)/4,0)</f>
        <v>0</v>
      </c>
      <c r="FE83" s="224">
        <f>versenyek!$RB$11*IFERROR(VLOOKUP(VLOOKUP($A83,versenyek!RA:RC,3,FALSE),szabalyok!$A$16:$B$23,2,FALSE)/4,0)</f>
        <v>0</v>
      </c>
      <c r="FF83" s="223">
        <f>IFERROR(IF(RIGHT(VLOOKUP($A83,csapatok!$A:$NN,FF$320,FALSE),5)="Csere",VLOOKUP(LEFT(VLOOKUP($A83,csapatok!$A:$NN,FF$320,FALSE),LEN(VLOOKUP($A83,csapatok!$A:$NN,FF$320,FALSE))-6),'csapat-ranglista'!$A:$FP,FF$321,FALSE)/8,VLOOKUP(VLOOKUP($A83,csapatok!$A:$NN,FF$320,FALSE),'csapat-ranglista'!$A:$FP,FF$321,FALSE)/4),0)</f>
        <v>0</v>
      </c>
      <c r="FG83" s="223">
        <f>IFERROR(IF(RIGHT(VLOOKUP($A83,csapatok!$A:$NN,FG$320,FALSE),5)="Csere",VLOOKUP(LEFT(VLOOKUP($A83,csapatok!$A:$NN,FG$320,FALSE),LEN(VLOOKUP($A83,csapatok!$A:$NN,FG$320,FALSE))-6),'csapat-ranglista'!$A:$FP,FG$321,FALSE)/8,VLOOKUP(VLOOKUP($A83,csapatok!$A:$NN,FG$320,FALSE),'csapat-ranglista'!$A:$FP,FG$321,FALSE)/4),0)</f>
        <v>7.2852170900957427</v>
      </c>
      <c r="FH83" s="223">
        <f>IFERROR(IF(RIGHT(VLOOKUP($A83,csapatok!$A:$NN,FH$320,FALSE),5)="Csere",VLOOKUP(LEFT(VLOOKUP($A83,csapatok!$A:$NN,FH$320,FALSE),LEN(VLOOKUP($A83,csapatok!$A:$NN,FH$320,FALSE))-6),'csapat-ranglista'!$A:$FP,FH$321,FALSE)/8,VLOOKUP(VLOOKUP($A83,csapatok!$A:$NN,FH$320,FALSE),'csapat-ranglista'!$A:$FP,FH$321,FALSE)/4),0)</f>
        <v>0</v>
      </c>
      <c r="FI83" s="223">
        <f>IFERROR(IF(RIGHT(VLOOKUP($A83,csapatok!$A:$NN,FI$320,FALSE),5)="Csere",VLOOKUP(LEFT(VLOOKUP($A83,csapatok!$A:$NN,FI$320,FALSE),LEN(VLOOKUP($A83,csapatok!$A:$NN,FI$320,FALSE))-6),'csapat-ranglista'!$A:$FP,FI$321,FALSE)/8,VLOOKUP(VLOOKUP($A83,csapatok!$A:$NN,FI$320,FALSE),'csapat-ranglista'!$A:$FP,FI$321,FALSE)/4),0)</f>
        <v>0</v>
      </c>
      <c r="FJ83" s="223">
        <f>IFERROR(IF(RIGHT(VLOOKUP($A83,csapatok!$A:$NN,FJ$320,FALSE),5)="Csere",VLOOKUP(LEFT(VLOOKUP($A83,csapatok!$A:$NN,FJ$320,FALSE),LEN(VLOOKUP($A83,csapatok!$A:$NN,FJ$320,FALSE))-6),'csapat-ranglista'!$A:$FP,FJ$321,FALSE)/8,VLOOKUP(VLOOKUP($A83,csapatok!$A:$NN,FJ$320,FALSE),'csapat-ranglista'!$A:$FP,FJ$321,FALSE)/4),0)</f>
        <v>0</v>
      </c>
      <c r="FK83" s="223">
        <f>IFERROR(IF(RIGHT(VLOOKUP($A83,csapatok!$A:$NN,FK$320,FALSE),5)="Csere",VLOOKUP(LEFT(VLOOKUP($A83,csapatok!$A:$NN,FK$320,FALSE),LEN(VLOOKUP($A83,csapatok!$A:$NN,FK$320,FALSE))-6),'csapat-ranglista'!$A:$FP,FK$321,FALSE)/8,VLOOKUP(VLOOKUP($A83,csapatok!$A:$NN,FK$320,FALSE),'csapat-ranglista'!$A:$FP,FK$321,FALSE)/4),0)</f>
        <v>0</v>
      </c>
      <c r="FL83" s="223">
        <f>IFERROR(IF(RIGHT(VLOOKUP($A83,csapatok!$A:$NN,FL$320,FALSE),5)="Csere",VLOOKUP(LEFT(VLOOKUP($A83,csapatok!$A:$NN,FL$320,FALSE),LEN(VLOOKUP($A83,csapatok!$A:$NN,FL$320,FALSE))-6),'csapat-ranglista'!$A:$FP,FL$321,FALSE)/8,VLOOKUP(VLOOKUP($A83,csapatok!$A:$NN,FL$320,FALSE),'csapat-ranglista'!$A:$FP,FL$321,FALSE)/4),0)</f>
        <v>0</v>
      </c>
      <c r="FM83" s="223">
        <f>IFERROR(IF(RIGHT(VLOOKUP($A83,csapatok!$A:$NN,FM$320,FALSE),5)="Csere",VLOOKUP(LEFT(VLOOKUP($A83,csapatok!$A:$NN,FM$320,FALSE),LEN(VLOOKUP($A83,csapatok!$A:$NN,FM$320,FALSE))-6),'csapat-ranglista'!$A:$FP,FM$321,FALSE)/8,VLOOKUP(VLOOKUP($A83,csapatok!$A:$NN,FM$320,FALSE),'csapat-ranglista'!$A:$FP,FM$321,FALSE)/4),0)</f>
        <v>0</v>
      </c>
      <c r="FN83" s="223">
        <f>IFERROR(IF(RIGHT(VLOOKUP($A83,csapatok!$A:$NN,FN$320,FALSE),5)="Csere",VLOOKUP(LEFT(VLOOKUP($A83,csapatok!$A:$NN,FN$320,FALSE),LEN(VLOOKUP($A83,csapatok!$A:$NN,FN$320,FALSE))-6),'csapat-ranglista'!$A:$FP,FN$321,FALSE)/8,VLOOKUP(VLOOKUP($A83,csapatok!$A:$NN,FN$320,FALSE),'csapat-ranglista'!$A:$FP,FN$321,FALSE)/4),0)</f>
        <v>0</v>
      </c>
      <c r="FO83" s="223">
        <f>IFERROR(IF(RIGHT(VLOOKUP($A83,csapatok!$A:$NN,FO$320,FALSE),5)="Csere",VLOOKUP(LEFT(VLOOKUP($A83,csapatok!$A:$NN,FO$320,FALSE),LEN(VLOOKUP($A83,csapatok!$A:$NN,FO$320,FALSE))-6),'csapat-ranglista'!$A:$FP,FO$321,FALSE)/8,VLOOKUP(VLOOKUP($A83,csapatok!$A:$NN,FO$320,FALSE),'csapat-ranglista'!$A:$FP,FO$321,FALSE)/4),0)</f>
        <v>0</v>
      </c>
      <c r="FP83" s="223">
        <f>IFERROR(IF(RIGHT(VLOOKUP($A83,csapatok!$A:$NN,FP$320,FALSE),5)="Csere",VLOOKUP(LEFT(VLOOKUP($A83,csapatok!$A:$NN,FP$320,FALSE),LEN(VLOOKUP($A83,csapatok!$A:$NN,FP$320,FALSE))-6),'csapat-ranglista'!$A:$FP,FP$321,FALSE)/8,VLOOKUP(VLOOKUP($A83,csapatok!$A:$NN,FP$320,FALSE),'csapat-ranglista'!$A:$FP,FP$321,FALSE)/4),0)</f>
        <v>0</v>
      </c>
      <c r="FQ83" s="223">
        <f>IFERROR(IF(RIGHT(VLOOKUP($A83,csapatok!$A:$NN,FQ$320,FALSE),5)="Csere",VLOOKUP(LEFT(VLOOKUP($A83,csapatok!$A:$NN,FQ$320,FALSE),LEN(VLOOKUP($A83,csapatok!$A:$NN,FQ$320,FALSE))-6),'csapat-ranglista'!$A:$FP,FQ$321,FALSE)/8,VLOOKUP(VLOOKUP($A83,csapatok!$A:$NN,FQ$320,FALSE),'csapat-ranglista'!$A:$FP,FQ$321,FALSE)/4),0)</f>
        <v>0</v>
      </c>
      <c r="FR83" s="223">
        <f>IFERROR(IF(RIGHT(VLOOKUP($A83,csapatok!$A:$NN,FR$320,FALSE),5)="Csere",VLOOKUP(LEFT(VLOOKUP($A83,csapatok!$A:$NN,FR$320,FALSE),LEN(VLOOKUP($A83,csapatok!$A:$NN,FR$320,FALSE))-6),'csapat-ranglista'!$A:$FP,FR$321,FALSE)/8,VLOOKUP(VLOOKUP($A83,csapatok!$A:$NN,FR$320,FALSE),'csapat-ranglista'!$A:$FP,FR$321,FALSE)/4),0)</f>
        <v>0</v>
      </c>
      <c r="FS83" s="223">
        <f>IFERROR(IF(RIGHT(VLOOKUP($A83,csapatok!$A:$NN,FS$320,FALSE),5)="Csere",VLOOKUP(LEFT(VLOOKUP($A83,csapatok!$A:$NN,FS$320,FALSE),LEN(VLOOKUP($A83,csapatok!$A:$NN,FS$320,FALSE))-6),'csapat-ranglista'!$A:$FP,FS$321,FALSE)/8,VLOOKUP(VLOOKUP($A83,csapatok!$A:$NN,FS$320,FALSE),'csapat-ranglista'!$A:$FP,FS$321,FALSE)/4),0)</f>
        <v>0</v>
      </c>
      <c r="FT83" s="223">
        <f>IFERROR(IF(RIGHT(VLOOKUP($A83,csapatok!$A:$NN,FT$320,FALSE),5)="Csere",VLOOKUP(LEFT(VLOOKUP($A83,csapatok!$A:$NN,FT$320,FALSE),LEN(VLOOKUP($A83,csapatok!$A:$NN,FT$320,FALSE))-6),'csapat-ranglista'!$A:$FP,FT$321,FALSE)/8,VLOOKUP(VLOOKUP($A83,csapatok!$A:$NN,FT$320,FALSE),'csapat-ranglista'!$A:$FP,FT$321,FALSE)/4),0)</f>
        <v>0</v>
      </c>
      <c r="FU83" s="223">
        <f>IFERROR(IF(RIGHT(VLOOKUP($A83,csapatok!$A:$NN,FU$320,FALSE),5)="Csere",VLOOKUP(LEFT(VLOOKUP($A83,csapatok!$A:$NN,FU$320,FALSE),LEN(VLOOKUP($A83,csapatok!$A:$NN,FU$320,FALSE))-6),'csapat-ranglista'!$A:$FP,FU$321,FALSE)/8,VLOOKUP(VLOOKUP($A83,csapatok!$A:$NN,FU$320,FALSE),'csapat-ranglista'!$A:$FP,FU$321,FALSE)/4),0)</f>
        <v>0</v>
      </c>
      <c r="FV83" s="223">
        <f>IFERROR(IF(RIGHT(VLOOKUP($A83,csapatok!$A:$NN,FV$320,FALSE),5)="Csere",VLOOKUP(LEFT(VLOOKUP($A83,csapatok!$A:$NN,FV$320,FALSE),LEN(VLOOKUP($A83,csapatok!$A:$NN,FV$320,FALSE))-6),'csapat-ranglista'!$A:$FP,FV$321,FALSE)/8,VLOOKUP(VLOOKUP($A83,csapatok!$A:$NN,FV$320,FALSE),'csapat-ranglista'!$A:$FP,FV$321,FALSE)/4),0)</f>
        <v>0</v>
      </c>
      <c r="FW83" s="223">
        <f>IFERROR(IF(RIGHT(VLOOKUP($A83,csapatok!$A:$NN,FW$320,FALSE),5)="Csere",VLOOKUP(LEFT(VLOOKUP($A83,csapatok!$A:$NN,FW$320,FALSE),LEN(VLOOKUP($A83,csapatok!$A:$NN,FW$320,FALSE))-6),'csapat-ranglista'!$A:$FP,FW$321,FALSE)/8,VLOOKUP(VLOOKUP($A83,csapatok!$A:$NN,FW$320,FALSE),'csapat-ranglista'!$A:$FP,FW$321,FALSE)/4),0)</f>
        <v>0</v>
      </c>
      <c r="FX83" s="223">
        <f>IFERROR(IF(RIGHT(VLOOKUP($A83,csapatok!$A:$NN,FX$320,FALSE),5)="Csere",VLOOKUP(LEFT(VLOOKUP($A83,csapatok!$A:$NN,FX$320,FALSE),LEN(VLOOKUP($A83,csapatok!$A:$NN,FX$320,FALSE))-6),'csapat-ranglista'!$A:$FP,FX$321,FALSE)/8,VLOOKUP(VLOOKUP($A83,csapatok!$A:$NN,FX$320,FALSE),'csapat-ranglista'!$A:$FP,FX$321,FALSE)/4),0)</f>
        <v>0</v>
      </c>
      <c r="FY83" s="223">
        <f>IFERROR(IF(RIGHT(VLOOKUP($A83,csapatok!$A:$NN,FY$320,FALSE),5)="Csere",VLOOKUP(LEFT(VLOOKUP($A83,csapatok!$A:$NN,FY$320,FALSE),LEN(VLOOKUP($A83,csapatok!$A:$NN,FY$320,FALSE))-6),'csapat-ranglista'!$A:$FP,FY$321,FALSE)/8,VLOOKUP(VLOOKUP($A83,csapatok!$A:$NN,FY$320,FALSE),'csapat-ranglista'!$A:$FP,FY$321,FALSE)/4),0)</f>
        <v>0</v>
      </c>
      <c r="FZ83" s="223">
        <f>IFERROR(IF(RIGHT(VLOOKUP($A83,csapatok!$A:$NN,FZ$320,FALSE),5)="Csere",VLOOKUP(LEFT(VLOOKUP($A83,csapatok!$A:$NN,FZ$320,FALSE),LEN(VLOOKUP($A83,csapatok!$A:$NN,FZ$320,FALSE))-6),'csapat-ranglista'!$A:$FP,FZ$321,FALSE)/8,VLOOKUP(VLOOKUP($A83,csapatok!$A:$NN,FZ$320,FALSE),'csapat-ranglista'!$A:$FP,FZ$321,FALSE)/4),0)</f>
        <v>0</v>
      </c>
      <c r="GA83" s="223">
        <f>IFERROR(IF(RIGHT(VLOOKUP($A83,csapatok!$A:$NN,GA$320,FALSE),5)="Csere",VLOOKUP(LEFT(VLOOKUP($A83,csapatok!$A:$NN,GA$320,FALSE),LEN(VLOOKUP($A83,csapatok!$A:$NN,GA$320,FALSE))-6),'csapat-ranglista'!$A:$FP,GA$321,FALSE)/8,VLOOKUP(VLOOKUP($A83,csapatok!$A:$NN,GA$320,FALSE),'csapat-ranglista'!$A:$FP,GA$321,FALSE)/4),0)</f>
        <v>0</v>
      </c>
      <c r="GB83" s="223">
        <f>IFERROR(IF(RIGHT(VLOOKUP($A83,csapatok!$A:$NN,GB$320,FALSE),5)="Csere",VLOOKUP(LEFT(VLOOKUP($A83,csapatok!$A:$NN,GB$320,FALSE),LEN(VLOOKUP($A83,csapatok!$A:$NN,GB$320,FALSE))-6),'csapat-ranglista'!$A:$FP,GB$321,FALSE)/8,VLOOKUP(VLOOKUP($A83,csapatok!$A:$NN,GB$320,FALSE),'csapat-ranglista'!$A:$FP,GB$321,FALSE)/4),0)</f>
        <v>0</v>
      </c>
      <c r="GC83" s="223">
        <f>IFERROR(IF(RIGHT(VLOOKUP($A83,csapatok!$A:$NN,GC$320,FALSE),5)="Csere",VLOOKUP(LEFT(VLOOKUP($A83,csapatok!$A:$NN,GC$320,FALSE),LEN(VLOOKUP($A83,csapatok!$A:$NN,GC$320,FALSE))-6),'csapat-ranglista'!$A:$FP,GC$321,FALSE)/8,VLOOKUP(VLOOKUP($A83,csapatok!$A:$NN,GC$320,FALSE),'csapat-ranglista'!$A:$FP,GC$321,FALSE)/4),0)</f>
        <v>0</v>
      </c>
      <c r="GD83" s="247">
        <f>SUM(EQ83:GC83)</f>
        <v>7.2852170900957427</v>
      </c>
    </row>
    <row r="84" spans="1:186">
      <c r="A84" s="32" t="s">
        <v>1352</v>
      </c>
      <c r="B84" s="2">
        <v>35261</v>
      </c>
      <c r="C84" s="131" t="str">
        <f>IF(B84=0,"",IF(B84&lt;$C$1,"felnőtt","ifi"))</f>
        <v>ifi</v>
      </c>
      <c r="D84" s="32" t="s">
        <v>9</v>
      </c>
      <c r="E84" s="45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>
        <f>IFERROR(IF(RIGHT(VLOOKUP($A84,csapatok!$A:$NN,BB$320,FALSE),5)="Csere",VLOOKUP(LEFT(VLOOKUP($A84,csapatok!$A:$NN,BB$320,FALSE),LEN(VLOOKUP($A84,csapatok!$A:$NN,BB$320,FALSE))-6),'csapat-ranglista'!$A:$FP,BB$321,FALSE)/8,VLOOKUP(VLOOKUP($A84,csapatok!$A:$NN,BB$320,FALSE),'csapat-ranglista'!$A:$FP,BB$321,FALSE)/4),0)</f>
        <v>0</v>
      </c>
      <c r="BC84" s="224">
        <f>versenyek!$ES$11*IFERROR(VLOOKUP(VLOOKUP($A84,versenyek!ER:ET,3,FALSE),szabalyok!$A$16:$B$23,2,FALSE)/4,0)</f>
        <v>0</v>
      </c>
      <c r="BD84" s="224">
        <f>versenyek!$EV$11*IFERROR(VLOOKUP(VLOOKUP($A84,versenyek!EU:EW,3,FALSE),szabalyok!$A$16:$B$23,2,FALSE)/4,0)</f>
        <v>0</v>
      </c>
      <c r="BE84" s="223">
        <f>IFERROR(IF(RIGHT(VLOOKUP($A84,csapatok!$A:$NN,BE$320,FALSE),5)="Csere",VLOOKUP(LEFT(VLOOKUP($A84,csapatok!$A:$NN,BE$320,FALSE),LEN(VLOOKUP($A84,csapatok!$A:$NN,BE$320,FALSE))-6),'csapat-ranglista'!$A:$FP,BE$321,FALSE)/8,VLOOKUP(VLOOKUP($A84,csapatok!$A:$NN,BE$320,FALSE),'csapat-ranglista'!$A:$FP,BE$321,FALSE)/4),0)</f>
        <v>0</v>
      </c>
      <c r="BF84" s="223">
        <f>IFERROR(IF(RIGHT(VLOOKUP($A84,csapatok!$A:$NN,BF$320,FALSE),5)="Csere",VLOOKUP(LEFT(VLOOKUP($A84,csapatok!$A:$NN,BF$320,FALSE),LEN(VLOOKUP($A84,csapatok!$A:$NN,BF$320,FALSE))-6),'csapat-ranglista'!$A:$FP,BF$321,FALSE)/8,VLOOKUP(VLOOKUP($A84,csapatok!$A:$NN,BF$320,FALSE),'csapat-ranglista'!$A:$FP,BF$321,FALSE)/4),0)</f>
        <v>0</v>
      </c>
      <c r="BG84" s="223">
        <f>IFERROR(IF(RIGHT(VLOOKUP($A84,csapatok!$A:$NN,BG$320,FALSE),5)="Csere",VLOOKUP(LEFT(VLOOKUP($A84,csapatok!$A:$NN,BG$320,FALSE),LEN(VLOOKUP($A84,csapatok!$A:$NN,BG$320,FALSE))-6),'csapat-ranglista'!$A:$FP,BG$321,FALSE)/8,VLOOKUP(VLOOKUP($A84,csapatok!$A:$NN,BG$320,FALSE),'csapat-ranglista'!$A:$FP,BG$321,FALSE)/4),0)</f>
        <v>0</v>
      </c>
      <c r="BH84" s="223">
        <f>IFERROR(IF(RIGHT(VLOOKUP($A84,csapatok!$A:$NN,BH$320,FALSE),5)="Csere",VLOOKUP(LEFT(VLOOKUP($A84,csapatok!$A:$NN,BH$320,FALSE),LEN(VLOOKUP($A84,csapatok!$A:$NN,BH$320,FALSE))-6),'csapat-ranglista'!$A:$FP,BH$321,FALSE)/8,VLOOKUP(VLOOKUP($A84,csapatok!$A:$NN,BH$320,FALSE),'csapat-ranglista'!$A:$FP,BH$321,FALSE)/4),0)</f>
        <v>0</v>
      </c>
      <c r="BI84" s="223">
        <f>IFERROR(IF(RIGHT(VLOOKUP($A84,csapatok!$A:$NN,BI$320,FALSE),5)="Csere",VLOOKUP(LEFT(VLOOKUP($A84,csapatok!$A:$NN,BI$320,FALSE),LEN(VLOOKUP($A84,csapatok!$A:$NN,BI$320,FALSE))-6),'csapat-ranglista'!$A:$FP,BI$321,FALSE)/8,VLOOKUP(VLOOKUP($A84,csapatok!$A:$NN,BI$320,FALSE),'csapat-ranglista'!$A:$FP,BI$321,FALSE)/4),0)</f>
        <v>0</v>
      </c>
      <c r="BJ84" s="223">
        <f>IFERROR(IF(RIGHT(VLOOKUP($A84,csapatok!$A:$NN,BJ$320,FALSE),5)="Csere",VLOOKUP(LEFT(VLOOKUP($A84,csapatok!$A:$NN,BJ$320,FALSE),LEN(VLOOKUP($A84,csapatok!$A:$NN,BJ$320,FALSE))-6),'csapat-ranglista'!$A:$FP,BJ$321,FALSE)/8,VLOOKUP(VLOOKUP($A84,csapatok!$A:$NN,BJ$320,FALSE),'csapat-ranglista'!$A:$FP,BJ$321,FALSE)/4),0)</f>
        <v>0</v>
      </c>
      <c r="BK84" s="223">
        <f>IFERROR(IF(RIGHT(VLOOKUP($A84,csapatok!$A:$NN,BK$320,FALSE),5)="Csere",VLOOKUP(LEFT(VLOOKUP($A84,csapatok!$A:$NN,BK$320,FALSE),LEN(VLOOKUP($A84,csapatok!$A:$NN,BK$320,FALSE))-6),'csapat-ranglista'!$A:$FP,BK$321,FALSE)/8,VLOOKUP(VLOOKUP($A84,csapatok!$A:$NN,BK$320,FALSE),'csapat-ranglista'!$A:$FP,BK$321,FALSE)/4),0)</f>
        <v>0</v>
      </c>
      <c r="BL84" s="223">
        <f>IFERROR(IF(RIGHT(VLOOKUP($A84,csapatok!$A:$NN,BL$320,FALSE),5)="Csere",VLOOKUP(LEFT(VLOOKUP($A84,csapatok!$A:$NN,BL$320,FALSE),LEN(VLOOKUP($A84,csapatok!$A:$NN,BL$320,FALSE))-6),'csapat-ranglista'!$A:$FP,BL$321,FALSE)/8,VLOOKUP(VLOOKUP($A84,csapatok!$A:$NN,BL$320,FALSE),'csapat-ranglista'!$A:$FP,BL$321,FALSE)/4),0)</f>
        <v>0</v>
      </c>
      <c r="BM84" s="223">
        <f>IFERROR(IF(RIGHT(VLOOKUP($A84,csapatok!$A:$NN,BM$320,FALSE),5)="Csere",VLOOKUP(LEFT(VLOOKUP($A84,csapatok!$A:$NN,BM$320,FALSE),LEN(VLOOKUP($A84,csapatok!$A:$NN,BM$320,FALSE))-6),'csapat-ranglista'!$A:$FP,BM$321,FALSE)/8,VLOOKUP(VLOOKUP($A84,csapatok!$A:$NN,BM$320,FALSE),'csapat-ranglista'!$A:$FP,BM$321,FALSE)/4),0)</f>
        <v>0</v>
      </c>
      <c r="BN84" s="223">
        <f>IFERROR(IF(RIGHT(VLOOKUP($A84,csapatok!$A:$NN,BN$320,FALSE),5)="Csere",VLOOKUP(LEFT(VLOOKUP($A84,csapatok!$A:$NN,BN$320,FALSE),LEN(VLOOKUP($A84,csapatok!$A:$NN,BN$320,FALSE))-6),'csapat-ranglista'!$A:$FP,BN$321,FALSE)/8,VLOOKUP(VLOOKUP($A84,csapatok!$A:$NN,BN$320,FALSE),'csapat-ranglista'!$A:$FP,BN$321,FALSE)/4),0)</f>
        <v>0</v>
      </c>
      <c r="BO84" s="223">
        <f>IFERROR(IF(RIGHT(VLOOKUP($A84,csapatok!$A:$NN,BO$320,FALSE),5)="Csere",VLOOKUP(LEFT(VLOOKUP($A84,csapatok!$A:$NN,BO$320,FALSE),LEN(VLOOKUP($A84,csapatok!$A:$NN,BO$320,FALSE))-6),'csapat-ranglista'!$A:$FP,BO$321,FALSE)/8,VLOOKUP(VLOOKUP($A84,csapatok!$A:$NN,BO$320,FALSE),'csapat-ranglista'!$A:$FP,BO$321,FALSE)/4),0)</f>
        <v>0</v>
      </c>
      <c r="BP84" s="223">
        <f>IFERROR(IF(RIGHT(VLOOKUP($A84,csapatok!$A:$NN,BP$320,FALSE),5)="Csere",VLOOKUP(LEFT(VLOOKUP($A84,csapatok!$A:$NN,BP$320,FALSE),LEN(VLOOKUP($A84,csapatok!$A:$NN,BP$320,FALSE))-6),'csapat-ranglista'!$A:$FP,BP$321,FALSE)/8,VLOOKUP(VLOOKUP($A84,csapatok!$A:$NN,BP$320,FALSE),'csapat-ranglista'!$A:$FP,BP$321,FALSE)/4),0)</f>
        <v>0</v>
      </c>
      <c r="BQ84" s="223">
        <f>IFERROR(IF(RIGHT(VLOOKUP($A84,csapatok!$A:$NN,BQ$320,FALSE),5)="Csere",VLOOKUP(LEFT(VLOOKUP($A84,csapatok!$A:$NN,BQ$320,FALSE),LEN(VLOOKUP($A84,csapatok!$A:$NN,BQ$320,FALSE))-6),'csapat-ranglista'!$A:$FP,BQ$321,FALSE)/8,VLOOKUP(VLOOKUP($A84,csapatok!$A:$NN,BQ$320,FALSE),'csapat-ranglista'!$A:$FP,BQ$321,FALSE)/4),0)</f>
        <v>0</v>
      </c>
      <c r="BR84" s="223">
        <f>IFERROR(IF(RIGHT(VLOOKUP($A84,csapatok!$A:$NN,BR$320,FALSE),5)="Csere",VLOOKUP(LEFT(VLOOKUP($A84,csapatok!$A:$NN,BR$320,FALSE),LEN(VLOOKUP($A84,csapatok!$A:$NN,BR$320,FALSE))-6),'csapat-ranglista'!$A:$FP,BR$321,FALSE)/8,VLOOKUP(VLOOKUP($A84,csapatok!$A:$NN,BR$320,FALSE),'csapat-ranglista'!$A:$FP,BR$321,FALSE)/4),0)</f>
        <v>0</v>
      </c>
      <c r="BS84" s="223">
        <f>IFERROR(IF(RIGHT(VLOOKUP($A84,csapatok!$A:$NN,BS$320,FALSE),5)="Csere",VLOOKUP(LEFT(VLOOKUP($A84,csapatok!$A:$NN,BS$320,FALSE),LEN(VLOOKUP($A84,csapatok!$A:$NN,BS$320,FALSE))-6),'csapat-ranglista'!$A:$FP,BS$321,FALSE)/8,VLOOKUP(VLOOKUP($A84,csapatok!$A:$NN,BS$320,FALSE),'csapat-ranglista'!$A:$FP,BS$321,FALSE)/4),0)</f>
        <v>0</v>
      </c>
      <c r="BT84" s="223">
        <f>IFERROR(IF(RIGHT(VLOOKUP($A84,csapatok!$A:$NN,BT$320,FALSE),5)="Csere",VLOOKUP(LEFT(VLOOKUP($A84,csapatok!$A:$NN,BT$320,FALSE),LEN(VLOOKUP($A84,csapatok!$A:$NN,BT$320,FALSE))-6),'csapat-ranglista'!$A:$FP,BT$321,FALSE)/8,VLOOKUP(VLOOKUP($A84,csapatok!$A:$NN,BT$320,FALSE),'csapat-ranglista'!$A:$FP,BT$321,FALSE)/4),0)</f>
        <v>0</v>
      </c>
      <c r="BU84" s="223">
        <f>IFERROR(IF(RIGHT(VLOOKUP($A84,csapatok!$A:$NN,BU$320,FALSE),5)="Csere",VLOOKUP(LEFT(VLOOKUP($A84,csapatok!$A:$NN,BU$320,FALSE),LEN(VLOOKUP($A84,csapatok!$A:$NN,BU$320,FALSE))-6),'csapat-ranglista'!$A:$FP,BU$321,FALSE)/8,VLOOKUP(VLOOKUP($A84,csapatok!$A:$NN,BU$320,FALSE),'csapat-ranglista'!$A:$FP,BU$321,FALSE)/4),0)</f>
        <v>0</v>
      </c>
      <c r="BV84" s="223">
        <f>IFERROR(IF(RIGHT(VLOOKUP($A84,csapatok!$A:$NN,BV$320,FALSE),5)="Csere",VLOOKUP(LEFT(VLOOKUP($A84,csapatok!$A:$NN,BV$320,FALSE),LEN(VLOOKUP($A84,csapatok!$A:$NN,BV$320,FALSE))-6),'csapat-ranglista'!$A:$FP,BV$321,FALSE)/8,VLOOKUP(VLOOKUP($A84,csapatok!$A:$NN,BV$320,FALSE),'csapat-ranglista'!$A:$FP,BV$321,FALSE)/4),0)</f>
        <v>0</v>
      </c>
      <c r="BW84" s="223">
        <f>IFERROR(IF(RIGHT(VLOOKUP($A84,csapatok!$A:$NN,BW$320,FALSE),5)="Csere",VLOOKUP(LEFT(VLOOKUP($A84,csapatok!$A:$NN,BW$320,FALSE),LEN(VLOOKUP($A84,csapatok!$A:$NN,BW$320,FALSE))-6),'csapat-ranglista'!$A:$FP,BW$321,FALSE)/8,VLOOKUP(VLOOKUP($A84,csapatok!$A:$NN,BW$320,FALSE),'csapat-ranglista'!$A:$FP,BW$321,FALSE)/4),0)</f>
        <v>0</v>
      </c>
      <c r="BX84" s="223">
        <f>IFERROR(IF(RIGHT(VLOOKUP($A84,csapatok!$A:$NN,BX$320,FALSE),5)="Csere",VLOOKUP(LEFT(VLOOKUP($A84,csapatok!$A:$NN,BX$320,FALSE),LEN(VLOOKUP($A84,csapatok!$A:$NN,BX$320,FALSE))-6),'csapat-ranglista'!$A:$FP,BX$321,FALSE)/8,VLOOKUP(VLOOKUP($A84,csapatok!$A:$NN,BX$320,FALSE),'csapat-ranglista'!$A:$FP,BX$321,FALSE)/4),0)</f>
        <v>0</v>
      </c>
      <c r="BY84" s="223">
        <f>IFERROR(IF(RIGHT(VLOOKUP($A84,csapatok!$A:$NN,BY$320,FALSE),5)="Csere",VLOOKUP(LEFT(VLOOKUP($A84,csapatok!$A:$NN,BY$320,FALSE),LEN(VLOOKUP($A84,csapatok!$A:$NN,BY$320,FALSE))-6),'csapat-ranglista'!$A:$FP,BY$321,FALSE)/8,VLOOKUP(VLOOKUP($A84,csapatok!$A:$NN,BY$320,FALSE),'csapat-ranglista'!$A:$FP,BY$321,FALSE)/4),0)</f>
        <v>0</v>
      </c>
      <c r="BZ84" s="223">
        <f>IFERROR(IF(RIGHT(VLOOKUP($A84,csapatok!$A:$NN,BZ$320,FALSE),5)="Csere",VLOOKUP(LEFT(VLOOKUP($A84,csapatok!$A:$NN,BZ$320,FALSE),LEN(VLOOKUP($A84,csapatok!$A:$NN,BZ$320,FALSE))-6),'csapat-ranglista'!$A:$FP,BZ$321,FALSE)/8,VLOOKUP(VLOOKUP($A84,csapatok!$A:$NN,BZ$320,FALSE),'csapat-ranglista'!$A:$FP,BZ$321,FALSE)/4),0)</f>
        <v>0</v>
      </c>
      <c r="CA84" s="223">
        <f>IFERROR(IF(RIGHT(VLOOKUP($A84,csapatok!$A:$NN,CA$320,FALSE),5)="Csere",VLOOKUP(LEFT(VLOOKUP($A84,csapatok!$A:$NN,CA$320,FALSE),LEN(VLOOKUP($A84,csapatok!$A:$NN,CA$320,FALSE))-6),'csapat-ranglista'!$A:$FP,CA$321,FALSE)/8,VLOOKUP(VLOOKUP($A84,csapatok!$A:$NN,CA$320,FALSE),'csapat-ranglista'!$A:$FP,CA$321,FALSE)/4),0)</f>
        <v>0.70733862416638305</v>
      </c>
      <c r="CB84" s="223">
        <f>IFERROR(IF(RIGHT(VLOOKUP($A84,csapatok!$A:$NN,CB$320,FALSE),5)="Csere",VLOOKUP(LEFT(VLOOKUP($A84,csapatok!$A:$NN,CB$320,FALSE),LEN(VLOOKUP($A84,csapatok!$A:$NN,CB$320,FALSE))-6),'csapat-ranglista'!$A:$FP,CB$321,FALSE)/8,VLOOKUP(VLOOKUP($A84,csapatok!$A:$NN,CB$320,FALSE),'csapat-ranglista'!$A:$FP,CB$321,FALSE)/4),0)</f>
        <v>0</v>
      </c>
      <c r="CC84" s="223">
        <f>IFERROR(IF(RIGHT(VLOOKUP($A84,csapatok!$A:$NN,CC$320,FALSE),5)="Csere",VLOOKUP(LEFT(VLOOKUP($A84,csapatok!$A:$NN,CC$320,FALSE),LEN(VLOOKUP($A84,csapatok!$A:$NN,CC$320,FALSE))-6),'csapat-ranglista'!$A:$FP,CC$321,FALSE)/8,VLOOKUP(VLOOKUP($A84,csapatok!$A:$NN,CC$320,FALSE),'csapat-ranglista'!$A:$FP,CC$321,FALSE)/4),0)</f>
        <v>0</v>
      </c>
      <c r="CD84" s="223">
        <f>IFERROR(IF(RIGHT(VLOOKUP($A84,csapatok!$A:$NN,CD$320,FALSE),5)="Csere",VLOOKUP(LEFT(VLOOKUP($A84,csapatok!$A:$NN,CD$320,FALSE),LEN(VLOOKUP($A84,csapatok!$A:$NN,CD$320,FALSE))-6),'csapat-ranglista'!$A:$FP,CD$321,FALSE)/8,VLOOKUP(VLOOKUP($A84,csapatok!$A:$NN,CD$320,FALSE),'csapat-ranglista'!$A:$FP,CD$321,FALSE)/4),0)</f>
        <v>0.7057746518377519</v>
      </c>
      <c r="CE84" s="223">
        <f>IFERROR(IF(RIGHT(VLOOKUP($A84,csapatok!$A:$NN,CE$320,FALSE),5)="Csere",VLOOKUP(LEFT(VLOOKUP($A84,csapatok!$A:$NN,CE$320,FALSE),LEN(VLOOKUP($A84,csapatok!$A:$NN,CE$320,FALSE))-6),'csapat-ranglista'!$A:$FP,CE$321,FALSE)/8,VLOOKUP(VLOOKUP($A84,csapatok!$A:$NN,CE$320,FALSE),'csapat-ranglista'!$A:$FP,CE$321,FALSE)/4),0)</f>
        <v>0</v>
      </c>
      <c r="CF84" s="223">
        <f>IFERROR(IF(RIGHT(VLOOKUP($A84,csapatok!$A:$NN,CF$320,FALSE),5)="Csere",VLOOKUP(LEFT(VLOOKUP($A84,csapatok!$A:$NN,CF$320,FALSE),LEN(VLOOKUP($A84,csapatok!$A:$NN,CF$320,FALSE))-6),'csapat-ranglista'!$A:$FP,CF$321,FALSE)/8,VLOOKUP(VLOOKUP($A84,csapatok!$A:$NN,CF$320,FALSE),'csapat-ranglista'!$A:$FP,CF$321,FALSE)/4),0)</f>
        <v>0</v>
      </c>
      <c r="CG84" s="223">
        <f>IFERROR(IF(RIGHT(VLOOKUP($A84,csapatok!$A:$NN,CG$320,FALSE),5)="Csere",VLOOKUP(LEFT(VLOOKUP($A84,csapatok!$A:$NN,CG$320,FALSE),LEN(VLOOKUP($A84,csapatok!$A:$NN,CG$320,FALSE))-6),'csapat-ranglista'!$A:$FP,CG$321,FALSE)/8,VLOOKUP(VLOOKUP($A84,csapatok!$A:$NN,CG$320,FALSE),'csapat-ranglista'!$A:$FP,CG$321,FALSE)/4),0)</f>
        <v>0</v>
      </c>
      <c r="CH84" s="223">
        <f>IFERROR(IF(RIGHT(VLOOKUP($A84,csapatok!$A:$NN,CH$320,FALSE),5)="Csere",VLOOKUP(LEFT(VLOOKUP($A84,csapatok!$A:$NN,CH$320,FALSE),LEN(VLOOKUP($A84,csapatok!$A:$NN,CH$320,FALSE))-6),'csapat-ranglista'!$A:$FP,CH$321,FALSE)/8,VLOOKUP(VLOOKUP($A84,csapatok!$A:$NN,CH$320,FALSE),'csapat-ranglista'!$A:$FP,CH$321,FALSE)/4),0)</f>
        <v>0</v>
      </c>
      <c r="CI84" s="223">
        <f>IFERROR(IF(RIGHT(VLOOKUP($A84,csapatok!$A:$NN,CI$320,FALSE),5)="Csere",VLOOKUP(LEFT(VLOOKUP($A84,csapatok!$A:$NN,CI$320,FALSE),LEN(VLOOKUP($A84,csapatok!$A:$NN,CI$320,FALSE))-6),'csapat-ranglista'!$A:$FP,CI$321,FALSE)/8,VLOOKUP(VLOOKUP($A84,csapatok!$A:$NN,CI$320,FALSE),'csapat-ranglista'!$A:$FP,CI$321,FALSE)/4),0)</f>
        <v>0</v>
      </c>
      <c r="CJ84" s="224">
        <f>versenyek!$IQ$11*IFERROR(VLOOKUP(VLOOKUP($A84,versenyek!IP:IR,3,FALSE),szabalyok!$A$16:$B$23,2,FALSE)/4,0)</f>
        <v>0</v>
      </c>
      <c r="CK84" s="224">
        <f>versenyek!$IT$11*IFERROR(VLOOKUP(VLOOKUP($A84,versenyek!IS:IU,3,FALSE),szabalyok!$A$16:$B$23,2,FALSE)/4,0)</f>
        <v>0</v>
      </c>
      <c r="CL84" s="223">
        <f>IFERROR(IF(RIGHT(VLOOKUP($A84,csapatok!$A:$NN,CL$320,FALSE),5)="Csere",VLOOKUP(LEFT(VLOOKUP($A84,csapatok!$A:$NN,CL$320,FALSE),LEN(VLOOKUP($A84,csapatok!$A:$NN,CL$320,FALSE))-6),'csapat-ranglista'!$A:$FP,CL$321,FALSE)/8,VLOOKUP(VLOOKUP($A84,csapatok!$A:$NN,CL$320,FALSE),'csapat-ranglista'!$A:$FP,CL$321,FALSE)/4),0)</f>
        <v>0</v>
      </c>
      <c r="CM84" s="223">
        <f>IFERROR(IF(RIGHT(VLOOKUP($A84,csapatok!$A:$NN,CM$320,FALSE),5)="Csere",VLOOKUP(LEFT(VLOOKUP($A84,csapatok!$A:$NN,CM$320,FALSE),LEN(VLOOKUP($A84,csapatok!$A:$NN,CM$320,FALSE))-6),'csapat-ranglista'!$A:$FP,CM$321,FALSE)/8,VLOOKUP(VLOOKUP($A84,csapatok!$A:$NN,CM$320,FALSE),'csapat-ranglista'!$A:$FP,CM$321,FALSE)/4),0)</f>
        <v>0</v>
      </c>
      <c r="CN84" s="223">
        <f>IFERROR(IF(RIGHT(VLOOKUP($A84,csapatok!$A:$NN,CN$320,FALSE),5)="Csere",VLOOKUP(LEFT(VLOOKUP($A84,csapatok!$A:$NN,CN$320,FALSE),LEN(VLOOKUP($A84,csapatok!$A:$NN,CN$320,FALSE))-6),'csapat-ranglista'!$A:$FP,CN$321,FALSE)/8,VLOOKUP(VLOOKUP($A84,csapatok!$A:$NN,CN$320,FALSE),'csapat-ranglista'!$A:$FP,CN$321,FALSE)/4),0)</f>
        <v>0</v>
      </c>
      <c r="CO84" s="223">
        <f>IFERROR(IF(RIGHT(VLOOKUP($A84,csapatok!$A:$NN,CO$320,FALSE),5)="Csere",VLOOKUP(LEFT(VLOOKUP($A84,csapatok!$A:$NN,CO$320,FALSE),LEN(VLOOKUP($A84,csapatok!$A:$NN,CO$320,FALSE))-6),'csapat-ranglista'!$A:$FP,CO$321,FALSE)/8,VLOOKUP(VLOOKUP($A84,csapatok!$A:$NN,CO$320,FALSE),'csapat-ranglista'!$A:$FP,CO$321,FALSE)/4),0)</f>
        <v>0</v>
      </c>
      <c r="CP84" s="223">
        <f>IFERROR(IF(RIGHT(VLOOKUP($A84,csapatok!$A:$NN,CP$320,FALSE),5)="Csere",VLOOKUP(LEFT(VLOOKUP($A84,csapatok!$A:$NN,CP$320,FALSE),LEN(VLOOKUP($A84,csapatok!$A:$NN,CP$320,FALSE))-6),'csapat-ranglista'!$A:$FP,CP$321,FALSE)/8,VLOOKUP(VLOOKUP($A84,csapatok!$A:$NN,CP$320,FALSE),'csapat-ranglista'!$A:$FP,CP$321,FALSE)/4),0)</f>
        <v>0</v>
      </c>
      <c r="CQ84" s="223">
        <f>IFERROR(IF(RIGHT(VLOOKUP($A84,csapatok!$A:$NN,CQ$320,FALSE),5)="Csere",VLOOKUP(LEFT(VLOOKUP($A84,csapatok!$A:$NN,CQ$320,FALSE),LEN(VLOOKUP($A84,csapatok!$A:$NN,CQ$320,FALSE))-6),'csapat-ranglista'!$A:$FP,CQ$321,FALSE)/8,VLOOKUP(VLOOKUP($A84,csapatok!$A:$NN,CQ$320,FALSE),'csapat-ranglista'!$A:$FP,CQ$321,FALSE)/4),0)</f>
        <v>0</v>
      </c>
      <c r="CR84" s="223">
        <f>IFERROR(IF(RIGHT(VLOOKUP($A84,csapatok!$A:$NN,CR$320,FALSE),5)="Csere",VLOOKUP(LEFT(VLOOKUP($A84,csapatok!$A:$NN,CR$320,FALSE),LEN(VLOOKUP($A84,csapatok!$A:$NN,CR$320,FALSE))-6),'csapat-ranglista'!$A:$FP,CR$321,FALSE)/8,VLOOKUP(VLOOKUP($A84,csapatok!$A:$NN,CR$320,FALSE),'csapat-ranglista'!$A:$FP,CR$321,FALSE)/4),0)</f>
        <v>0</v>
      </c>
      <c r="CS84" s="223">
        <f>IFERROR(IF(RIGHT(VLOOKUP($A84,csapatok!$A:$NN,CS$320,FALSE),5)="Csere",VLOOKUP(LEFT(VLOOKUP($A84,csapatok!$A:$NN,CS$320,FALSE),LEN(VLOOKUP($A84,csapatok!$A:$NN,CS$320,FALSE))-6),'csapat-ranglista'!$A:$FP,CS$321,FALSE)/8,VLOOKUP(VLOOKUP($A84,csapatok!$A:$NN,CS$320,FALSE),'csapat-ranglista'!$A:$FP,CS$321,FALSE)/4),0)</f>
        <v>0</v>
      </c>
      <c r="CT84" s="223">
        <f>IFERROR(IF(RIGHT(VLOOKUP($A84,csapatok!$A:$NN,CT$320,FALSE),5)="Csere",VLOOKUP(LEFT(VLOOKUP($A84,csapatok!$A:$NN,CT$320,FALSE),LEN(VLOOKUP($A84,csapatok!$A:$NN,CT$320,FALSE))-6),'csapat-ranglista'!$A:$FP,CT$321,FALSE)/8,VLOOKUP(VLOOKUP($A84,csapatok!$A:$NN,CT$320,FALSE),'csapat-ranglista'!$A:$FP,CT$321,FALSE)/4),0)</f>
        <v>0</v>
      </c>
      <c r="CU84" s="223">
        <f>IFERROR(IF(RIGHT(VLOOKUP($A84,csapatok!$A:$NN,CU$320,FALSE),5)="Csere",VLOOKUP(LEFT(VLOOKUP($A84,csapatok!$A:$NN,CU$320,FALSE),LEN(VLOOKUP($A84,csapatok!$A:$NN,CU$320,FALSE))-6),'csapat-ranglista'!$A:$FP,CU$321,FALSE)/8,VLOOKUP(VLOOKUP($A84,csapatok!$A:$NN,CU$320,FALSE),'csapat-ranglista'!$A:$FP,CU$321,FALSE)/4),0)</f>
        <v>0</v>
      </c>
      <c r="CV84" s="223">
        <f>IFERROR(IF(RIGHT(VLOOKUP($A84,csapatok!$A:$NN,CV$320,FALSE),5)="Csere",VLOOKUP(LEFT(VLOOKUP($A84,csapatok!$A:$NN,CV$320,FALSE),LEN(VLOOKUP($A84,csapatok!$A:$NN,CV$320,FALSE))-6),'csapat-ranglista'!$A:$FP,CV$321,FALSE)/8,VLOOKUP(VLOOKUP($A84,csapatok!$A:$NN,CV$320,FALSE),'csapat-ranglista'!$A:$FP,CV$321,FALSE)/4),0)</f>
        <v>0</v>
      </c>
      <c r="CW84" s="223">
        <f>IFERROR(IF(RIGHT(VLOOKUP($A84,csapatok!$A:$NN,CW$320,FALSE),5)="Csere",VLOOKUP(LEFT(VLOOKUP($A84,csapatok!$A:$NN,CW$320,FALSE),LEN(VLOOKUP($A84,csapatok!$A:$NN,CW$320,FALSE))-6),'csapat-ranglista'!$A:$FP,CW$321,FALSE)/8,VLOOKUP(VLOOKUP($A84,csapatok!$A:$NN,CW$320,FALSE),'csapat-ranglista'!$A:$FP,CW$321,FALSE)/4),0)</f>
        <v>0</v>
      </c>
      <c r="CX84" s="223">
        <f>IFERROR(IF(RIGHT(VLOOKUP($A84,csapatok!$A:$NN,CX$320,FALSE),5)="Csere",VLOOKUP(LEFT(VLOOKUP($A84,csapatok!$A:$NN,CX$320,FALSE),LEN(VLOOKUP($A84,csapatok!$A:$NN,CX$320,FALSE))-6),'csapat-ranglista'!$A:$FP,CX$321,FALSE)/8,VLOOKUP(VLOOKUP($A84,csapatok!$A:$NN,CX$320,FALSE),'csapat-ranglista'!$A:$FP,CX$321,FALSE)/4),0)</f>
        <v>0</v>
      </c>
      <c r="CY84" s="223">
        <f>IFERROR(IF(RIGHT(VLOOKUP($A84,csapatok!$A:$NN,CY$320,FALSE),5)="Csere",VLOOKUP(LEFT(VLOOKUP($A84,csapatok!$A:$NN,CY$320,FALSE),LEN(VLOOKUP($A84,csapatok!$A:$NN,CY$320,FALSE))-6),'csapat-ranglista'!$A:$FP,CY$321,FALSE)/8,VLOOKUP(VLOOKUP($A84,csapatok!$A:$NN,CY$320,FALSE),'csapat-ranglista'!$A:$FP,CY$321,FALSE)/4),0)</f>
        <v>0</v>
      </c>
      <c r="CZ84" s="223">
        <f>IFERROR(IF(RIGHT(VLOOKUP($A84,csapatok!$A:$NN,CZ$320,FALSE),5)="Csere",VLOOKUP(LEFT(VLOOKUP($A84,csapatok!$A:$NN,CZ$320,FALSE),LEN(VLOOKUP($A84,csapatok!$A:$NN,CZ$320,FALSE))-6),'csapat-ranglista'!$A:$FP,CZ$321,FALSE)/8,VLOOKUP(VLOOKUP($A84,csapatok!$A:$NN,CZ$320,FALSE),'csapat-ranglista'!$A:$FP,CZ$321,FALSE)/4),0)</f>
        <v>0</v>
      </c>
      <c r="DA84" s="223">
        <f>IFERROR(IF(RIGHT(VLOOKUP($A84,csapatok!$A:$NN,DA$320,FALSE),5)="Csere",VLOOKUP(LEFT(VLOOKUP($A84,csapatok!$A:$NN,DA$320,FALSE),LEN(VLOOKUP($A84,csapatok!$A:$NN,DA$320,FALSE))-6),'csapat-ranglista'!$A:$FP,DA$321,FALSE)/8,VLOOKUP(VLOOKUP($A84,csapatok!$A:$NN,DA$320,FALSE),'csapat-ranglista'!$A:$FP,DA$321,FALSE)/4),0)</f>
        <v>0</v>
      </c>
      <c r="DB84" s="223">
        <f>IFERROR(IF(RIGHT(VLOOKUP($A84,csapatok!$A:$NN,DB$320,FALSE),5)="Csere",VLOOKUP(LEFT(VLOOKUP($A84,csapatok!$A:$NN,DB$320,FALSE),LEN(VLOOKUP($A84,csapatok!$A:$NN,DB$320,FALSE))-6),'csapat-ranglista'!$A:$FP,DB$321,FALSE)/8,VLOOKUP(VLOOKUP($A84,csapatok!$A:$NN,DB$320,FALSE),'csapat-ranglista'!$A:$FP,DB$321,FALSE)/4),0)</f>
        <v>0</v>
      </c>
      <c r="DC84" s="223">
        <f>IFERROR(IF(RIGHT(VLOOKUP($A84,csapatok!$A:$NN,DC$320,FALSE),5)="Csere",VLOOKUP(LEFT(VLOOKUP($A84,csapatok!$A:$NN,DC$320,FALSE),LEN(VLOOKUP($A84,csapatok!$A:$NN,DC$320,FALSE))-6),'csapat-ranglista'!$A:$FP,DC$321,FALSE)/8,VLOOKUP(VLOOKUP($A84,csapatok!$A:$NN,DC$320,FALSE),'csapat-ranglista'!$A:$FP,DC$321,FALSE)/4),0)</f>
        <v>0</v>
      </c>
      <c r="DD84" s="223">
        <f>IFERROR(IF(RIGHT(VLOOKUP($A84,csapatok!$A:$NN,DD$320,FALSE),5)="Csere",VLOOKUP(LEFT(VLOOKUP($A84,csapatok!$A:$NN,DD$320,FALSE),LEN(VLOOKUP($A84,csapatok!$A:$NN,DD$320,FALSE))-6),'csapat-ranglista'!$A:$FP,DD$321,FALSE)/8,VLOOKUP(VLOOKUP($A84,csapatok!$A:$NN,DD$320,FALSE),'csapat-ranglista'!$A:$FP,DD$321,FALSE)/4),0)</f>
        <v>0</v>
      </c>
      <c r="DE84" s="223">
        <f>IFERROR(IF(RIGHT(VLOOKUP($A84,csapatok!$A:$NN,DE$320,FALSE),5)="Csere",VLOOKUP(LEFT(VLOOKUP($A84,csapatok!$A:$NN,DE$320,FALSE),LEN(VLOOKUP($A84,csapatok!$A:$NN,DE$320,FALSE))-6),'csapat-ranglista'!$A:$FP,DE$321,FALSE)/8,VLOOKUP(VLOOKUP($A84,csapatok!$A:$NN,DE$320,FALSE),'csapat-ranglista'!$A:$FP,DE$321,FALSE)/4),0)</f>
        <v>0</v>
      </c>
      <c r="DF84" s="223">
        <f>IFERROR(IF(RIGHT(VLOOKUP($A84,csapatok!$A:$NN,DF$320,FALSE),5)="Csere",VLOOKUP(LEFT(VLOOKUP($A84,csapatok!$A:$NN,DF$320,FALSE),LEN(VLOOKUP($A84,csapatok!$A:$NN,DF$320,FALSE))-6),'csapat-ranglista'!$A:$FP,DF$321,FALSE)/8,VLOOKUP(VLOOKUP($A84,csapatok!$A:$NN,DF$320,FALSE),'csapat-ranglista'!$A:$FP,DF$321,FALSE)/4),0)</f>
        <v>0</v>
      </c>
      <c r="DG84" s="223">
        <f>IFERROR(IF(RIGHT(VLOOKUP($A84,csapatok!$A:$NN,DG$320,FALSE),5)="Csere",VLOOKUP(LEFT(VLOOKUP($A84,csapatok!$A:$NN,DG$320,FALSE),LEN(VLOOKUP($A84,csapatok!$A:$NN,DG$320,FALSE))-6),'csapat-ranglista'!$A:$FP,DG$321,FALSE)/8,VLOOKUP(VLOOKUP($A84,csapatok!$A:$NN,DG$320,FALSE),'csapat-ranglista'!$A:$FP,DG$321,FALSE)/4),0)</f>
        <v>0</v>
      </c>
      <c r="DH84" s="223">
        <f>IFERROR(IF(RIGHT(VLOOKUP($A84,csapatok!$A:$NN,DH$320,FALSE),5)="Csere",VLOOKUP(LEFT(VLOOKUP($A84,csapatok!$A:$NN,DH$320,FALSE),LEN(VLOOKUP($A84,csapatok!$A:$NN,DH$320,FALSE))-6),'csapat-ranglista'!$A:$FP,DH$321,FALSE)/8,VLOOKUP(VLOOKUP($A84,csapatok!$A:$NN,DH$320,FALSE),'csapat-ranglista'!$A:$FP,DH$321,FALSE)/4),0)</f>
        <v>0</v>
      </c>
      <c r="DI84" s="223">
        <f>IFERROR(IF(RIGHT(VLOOKUP($A84,csapatok!$A:$NN,DI$320,FALSE),5)="Csere",VLOOKUP(LEFT(VLOOKUP($A84,csapatok!$A:$NN,DI$320,FALSE),LEN(VLOOKUP($A84,csapatok!$A:$NN,DI$320,FALSE))-6),'csapat-ranglista'!$A:$FP,DI$321,FALSE)/8,VLOOKUP(VLOOKUP($A84,csapatok!$A:$NN,DI$320,FALSE),'csapat-ranglista'!$A:$FP,DI$321,FALSE)/4),0)</f>
        <v>0</v>
      </c>
      <c r="DJ84" s="223">
        <f>IFERROR(IF(RIGHT(VLOOKUP($A84,csapatok!$A:$NN,DJ$320,FALSE),5)="Csere",VLOOKUP(LEFT(VLOOKUP($A84,csapatok!$A:$NN,DJ$320,FALSE),LEN(VLOOKUP($A84,csapatok!$A:$NN,DJ$320,FALSE))-6),'csapat-ranglista'!$A:$FP,DJ$321,FALSE)/8,VLOOKUP(VLOOKUP($A84,csapatok!$A:$NN,DJ$320,FALSE),'csapat-ranglista'!$A:$FP,DJ$321,FALSE)/4),0)</f>
        <v>1.5207134530954391</v>
      </c>
      <c r="DK84" s="223">
        <f>IFERROR(IF(RIGHT(VLOOKUP($A84,csapatok!$A:$NN,DK$320,FALSE),5)="Csere",VLOOKUP(LEFT(VLOOKUP($A84,csapatok!$A:$NN,DK$320,FALSE),LEN(VLOOKUP($A84,csapatok!$A:$NN,DK$320,FALSE))-6),'csapat-ranglista'!$A:$FP,DK$321,FALSE)/8,VLOOKUP(VLOOKUP($A84,csapatok!$A:$NN,DK$320,FALSE),'csapat-ranglista'!$A:$FP,DK$321,FALSE)/4),0)</f>
        <v>0</v>
      </c>
      <c r="DL84" s="223">
        <f>IFERROR(IF(RIGHT(VLOOKUP($A84,csapatok!$A:$NN,DL$320,FALSE),5)="Csere",VLOOKUP(LEFT(VLOOKUP($A84,csapatok!$A:$NN,DL$320,FALSE),LEN(VLOOKUP($A84,csapatok!$A:$NN,DL$320,FALSE))-6),'csapat-ranglista'!$A:$FP,DL$321,FALSE)/8,VLOOKUP(VLOOKUP($A84,csapatok!$A:$NN,DL$320,FALSE),'csapat-ranglista'!$A:$FP,DL$321,FALSE)/4),0)</f>
        <v>0</v>
      </c>
      <c r="DM84" s="223">
        <f>IFERROR(IF(RIGHT(VLOOKUP($A84,csapatok!$A:$NN,DM$320,FALSE),5)="Csere",VLOOKUP(LEFT(VLOOKUP($A84,csapatok!$A:$NN,DM$320,FALSE),LEN(VLOOKUP($A84,csapatok!$A:$NN,DM$320,FALSE))-6),'csapat-ranglista'!$A:$FP,DM$321,FALSE)/8,VLOOKUP(VLOOKUP($A84,csapatok!$A:$NN,DM$320,FALSE),'csapat-ranglista'!$A:$FP,DM$321,FALSE)/4),0)</f>
        <v>0</v>
      </c>
      <c r="DN84" s="223">
        <f>IFERROR(IF(RIGHT(VLOOKUP($A84,csapatok!$A:$NN,DN$320,FALSE),5)="Csere",VLOOKUP(LEFT(VLOOKUP($A84,csapatok!$A:$NN,DN$320,FALSE),LEN(VLOOKUP($A84,csapatok!$A:$NN,DN$320,FALSE))-6),'csapat-ranglista'!$A:$FP,DN$321,FALSE)/8,VLOOKUP(VLOOKUP($A84,csapatok!$A:$NN,DN$320,FALSE),'csapat-ranglista'!$A:$FP,DN$321,FALSE)/4),0)</f>
        <v>2.4369700036992268</v>
      </c>
      <c r="DO84" s="224">
        <f>versenyek!$MF$11*IFERROR(VLOOKUP(VLOOKUP($A84,versenyek!ME:MG,3,FALSE),szabalyok!$A$16:$B$23,2,FALSE)/4,0)</f>
        <v>0</v>
      </c>
      <c r="DP84" s="224">
        <f>versenyek!$MI$11*IFERROR(VLOOKUP(VLOOKUP($A84,versenyek!MH:MJ,3,FALSE),szabalyok!$A$16:$B$23,2,FALSE)/4,0)</f>
        <v>0</v>
      </c>
      <c r="DQ84" s="223">
        <f>IFERROR(IF(RIGHT(VLOOKUP($A84,csapatok!$A:$NN,DQ$320,FALSE),5)="Csere",VLOOKUP(LEFT(VLOOKUP($A84,csapatok!$A:$NN,DQ$320,FALSE),LEN(VLOOKUP($A84,csapatok!$A:$NN,DQ$320,FALSE))-6),'csapat-ranglista'!$A:$FP,DQ$321,FALSE)/8,VLOOKUP(VLOOKUP($A84,csapatok!$A:$NN,DQ$320,FALSE),'csapat-ranglista'!$A:$FP,DQ$321,FALSE)/4),0)</f>
        <v>0</v>
      </c>
      <c r="DR84" s="223">
        <f>IFERROR(IF(RIGHT(VLOOKUP($A84,csapatok!$A:$NN,DR$320,FALSE),5)="Csere",VLOOKUP(LEFT(VLOOKUP($A84,csapatok!$A:$NN,DR$320,FALSE),LEN(VLOOKUP($A84,csapatok!$A:$NN,DR$320,FALSE))-6),'csapat-ranglista'!$A:$FP,DR$321,FALSE)/8,VLOOKUP(VLOOKUP($A84,csapatok!$A:$NN,DR$320,FALSE),'csapat-ranglista'!$A:$FP,DR$321,FALSE)/4),0)</f>
        <v>0</v>
      </c>
      <c r="DS84" s="223">
        <f>IFERROR(IF(RIGHT(VLOOKUP($A84,csapatok!$A:$NN,DS$320,FALSE),5)="Csere",VLOOKUP(LEFT(VLOOKUP($A84,csapatok!$A:$NN,DS$320,FALSE),LEN(VLOOKUP($A84,csapatok!$A:$NN,DS$320,FALSE))-6),'csapat-ranglista'!$A:$FP,DS$321,FALSE)/8,VLOOKUP(VLOOKUP($A84,csapatok!$A:$NN,DS$320,FALSE),'csapat-ranglista'!$A:$FP,DS$321,FALSE)/4),0)</f>
        <v>0</v>
      </c>
      <c r="DT84" s="223">
        <f>IFERROR(IF(RIGHT(VLOOKUP($A84,csapatok!$A:$NN,DT$320,FALSE),5)="Csere",VLOOKUP(LEFT(VLOOKUP($A84,csapatok!$A:$NN,DT$320,FALSE),LEN(VLOOKUP($A84,csapatok!$A:$NN,DT$320,FALSE))-6),'csapat-ranglista'!$A:$FP,DT$321,FALSE)/8,VLOOKUP(VLOOKUP($A84,csapatok!$A:$NN,DT$320,FALSE),'csapat-ranglista'!$A:$FP,DT$321,FALSE)/4),0)</f>
        <v>0</v>
      </c>
      <c r="DU84" s="223">
        <f>IFERROR(IF(RIGHT(VLOOKUP($A84,csapatok!$A:$NN,DU$320,FALSE),5)="Csere",VLOOKUP(LEFT(VLOOKUP($A84,csapatok!$A:$NN,DU$320,FALSE),LEN(VLOOKUP($A84,csapatok!$A:$NN,DU$320,FALSE))-6),'csapat-ranglista'!$A:$FP,DU$321,FALSE)/8,VLOOKUP(VLOOKUP($A84,csapatok!$A:$NN,DU$320,FALSE),'csapat-ranglista'!$A:$FP,DU$321,FALSE)/4),0)</f>
        <v>0</v>
      </c>
      <c r="DV84" s="223">
        <f>IFERROR(IF(RIGHT(VLOOKUP($A84,csapatok!$A:$NN,DV$320,FALSE),5)="Csere",VLOOKUP(LEFT(VLOOKUP($A84,csapatok!$A:$NN,DV$320,FALSE),LEN(VLOOKUP($A84,csapatok!$A:$NN,DV$320,FALSE))-6),'csapat-ranglista'!$A:$FP,DV$321,FALSE)/8,VLOOKUP(VLOOKUP($A84,csapatok!$A:$NN,DV$320,FALSE),'csapat-ranglista'!$A:$FP,DV$321,FALSE)/4),0)</f>
        <v>0</v>
      </c>
      <c r="DW84" s="223">
        <f>IFERROR(IF(RIGHT(VLOOKUP($A84,csapatok!$A:$NN,DW$320,FALSE),5)="Csere",VLOOKUP(LEFT(VLOOKUP($A84,csapatok!$A:$NN,DW$320,FALSE),LEN(VLOOKUP($A84,csapatok!$A:$NN,DW$320,FALSE))-6),'csapat-ranglista'!$A:$FP,DW$321,FALSE)/8,VLOOKUP(VLOOKUP($A84,csapatok!$A:$NN,DW$320,FALSE),'csapat-ranglista'!$A:$FP,DW$321,FALSE)/4),0)</f>
        <v>0</v>
      </c>
      <c r="DX84" s="223">
        <f>IFERROR(IF(RIGHT(VLOOKUP($A84,csapatok!$A:$NN,DX$320,FALSE),5)="Csere",VLOOKUP(LEFT(VLOOKUP($A84,csapatok!$A:$NN,DX$320,FALSE),LEN(VLOOKUP($A84,csapatok!$A:$NN,DX$320,FALSE))-6),'csapat-ranglista'!$A:$FP,DX$321,FALSE)/8,VLOOKUP(VLOOKUP($A84,csapatok!$A:$NN,DX$320,FALSE),'csapat-ranglista'!$A:$FP,DX$321,FALSE)/4),0)</f>
        <v>0</v>
      </c>
      <c r="DY84" s="223">
        <f>IFERROR(IF(RIGHT(VLOOKUP($A84,csapatok!$A:$NN,DY$320,FALSE),5)="Csere",VLOOKUP(LEFT(VLOOKUP($A84,csapatok!$A:$NN,DY$320,FALSE),LEN(VLOOKUP($A84,csapatok!$A:$NN,DY$320,FALSE))-6),'csapat-ranglista'!$A:$FP,DY$321,FALSE)/8,VLOOKUP(VLOOKUP($A84,csapatok!$A:$NN,DY$320,FALSE),'csapat-ranglista'!$A:$FP,DY$321,FALSE)/4),0)</f>
        <v>0</v>
      </c>
      <c r="DZ84" s="223">
        <f>IFERROR(IF(RIGHT(VLOOKUP($A84,csapatok!$A:$NN,DZ$320,FALSE),5)="Csere",VLOOKUP(LEFT(VLOOKUP($A84,csapatok!$A:$NN,DZ$320,FALSE),LEN(VLOOKUP($A84,csapatok!$A:$NN,DZ$320,FALSE))-6),'csapat-ranglista'!$A:$FP,DZ$321,FALSE)/8,VLOOKUP(VLOOKUP($A84,csapatok!$A:$NN,DZ$320,FALSE),'csapat-ranglista'!$A:$FP,DZ$321,FALSE)/4),0)</f>
        <v>0</v>
      </c>
      <c r="EA84" s="223">
        <f>IFERROR(IF(RIGHT(VLOOKUP($A84,csapatok!$A:$NN,EA$320,FALSE),5)="Csere",VLOOKUP(LEFT(VLOOKUP($A84,csapatok!$A:$NN,EA$320,FALSE),LEN(VLOOKUP($A84,csapatok!$A:$NN,EA$320,FALSE))-6),'csapat-ranglista'!$A:$FP,EA$321,FALSE)/8,VLOOKUP(VLOOKUP($A84,csapatok!$A:$NN,EA$320,FALSE),'csapat-ranglista'!$A:$FP,EA$321,FALSE)/4),0)</f>
        <v>0</v>
      </c>
      <c r="EB84" s="223">
        <f>IFERROR(IF(RIGHT(VLOOKUP($A84,csapatok!$A:$NN,EB$320,FALSE),5)="Csere",VLOOKUP(LEFT(VLOOKUP($A84,csapatok!$A:$NN,EB$320,FALSE),LEN(VLOOKUP($A84,csapatok!$A:$NN,EB$320,FALSE))-6),'csapat-ranglista'!$A:$FP,EB$321,FALSE)/8,VLOOKUP(VLOOKUP($A84,csapatok!$A:$NN,EB$320,FALSE),'csapat-ranglista'!$A:$FP,EB$321,FALSE)/4),0)</f>
        <v>0</v>
      </c>
      <c r="EC84" s="223">
        <f>IFERROR(IF(RIGHT(VLOOKUP($A84,csapatok!$A:$NN,EC$320,FALSE),5)="Csere",VLOOKUP(LEFT(VLOOKUP($A84,csapatok!$A:$NN,EC$320,FALSE),LEN(VLOOKUP($A84,csapatok!$A:$NN,EC$320,FALSE))-6),'csapat-ranglista'!$A:$FP,EC$321,FALSE)/8,VLOOKUP(VLOOKUP($A84,csapatok!$A:$NN,EC$320,FALSE),'csapat-ranglista'!$A:$FP,EC$321,FALSE)/4),0)</f>
        <v>0</v>
      </c>
      <c r="ED84" s="223">
        <f>IFERROR(IF(RIGHT(VLOOKUP($A84,csapatok!$A:$NN,ED$320,FALSE),5)="Csere",VLOOKUP(LEFT(VLOOKUP($A84,csapatok!$A:$NN,ED$320,FALSE),LEN(VLOOKUP($A84,csapatok!$A:$NN,ED$320,FALSE))-6),'csapat-ranglista'!$A:$FP,ED$321,FALSE)/8,VLOOKUP(VLOOKUP($A84,csapatok!$A:$NN,ED$320,FALSE),'csapat-ranglista'!$A:$FP,ED$321,FALSE)/4),0)</f>
        <v>0</v>
      </c>
      <c r="EE84" s="223">
        <f>IFERROR(IF(RIGHT(VLOOKUP($A84,csapatok!$A:$NN,EE$320,FALSE),5)="Csere",VLOOKUP(LEFT(VLOOKUP($A84,csapatok!$A:$NN,EE$320,FALSE),LEN(VLOOKUP($A84,csapatok!$A:$NN,EE$320,FALSE))-6),'csapat-ranglista'!$A:$FP,EE$321,FALSE)/8,VLOOKUP(VLOOKUP($A84,csapatok!$A:$NN,EE$320,FALSE),'csapat-ranglista'!$A:$FP,EE$321,FALSE)/4),0)</f>
        <v>0</v>
      </c>
      <c r="EF84" s="223">
        <f>IFERROR(IF(RIGHT(VLOOKUP($A84,csapatok!$A:$NN,EF$320,FALSE),5)="Csere",VLOOKUP(LEFT(VLOOKUP($A84,csapatok!$A:$NN,EF$320,FALSE),LEN(VLOOKUP($A84,csapatok!$A:$NN,EF$320,FALSE))-6),'csapat-ranglista'!$A:$FP,EF$321,FALSE)/8,VLOOKUP(VLOOKUP($A84,csapatok!$A:$NN,EF$320,FALSE),'csapat-ranglista'!$A:$FP,EF$321,FALSE)/4),0)</f>
        <v>0</v>
      </c>
      <c r="EG84" s="223">
        <f>IFERROR(IF(RIGHT(VLOOKUP($A84,csapatok!$A:$NN,EG$320,FALSE),5)="Csere",VLOOKUP(LEFT(VLOOKUP($A84,csapatok!$A:$NN,EG$320,FALSE),LEN(VLOOKUP($A84,csapatok!$A:$NN,EG$320,FALSE))-6),'csapat-ranglista'!$A:$FP,EG$321,FALSE)/8,VLOOKUP(VLOOKUP($A84,csapatok!$A:$NN,EG$320,FALSE),'csapat-ranglista'!$A:$FP,EG$321,FALSE)/4),0)</f>
        <v>0</v>
      </c>
      <c r="EH84" s="223">
        <f>IFERROR(IF(RIGHT(VLOOKUP($A84,csapatok!$A:$NN,EH$320,FALSE),5)="Csere",VLOOKUP(LEFT(VLOOKUP($A84,csapatok!$A:$NN,EH$320,FALSE),LEN(VLOOKUP($A84,csapatok!$A:$NN,EH$320,FALSE))-6),'csapat-ranglista'!$A:$FP,EH$321,FALSE)/8,VLOOKUP(VLOOKUP($A84,csapatok!$A:$NN,EH$320,FALSE),'csapat-ranglista'!$A:$FP,EH$321,FALSE)/4),0)</f>
        <v>0</v>
      </c>
      <c r="EI84" s="223">
        <f>IFERROR(IF(RIGHT(VLOOKUP($A84,csapatok!$A:$NN,EI$320,FALSE),5)="Csere",VLOOKUP(LEFT(VLOOKUP($A84,csapatok!$A:$NN,EI$320,FALSE),LEN(VLOOKUP($A84,csapatok!$A:$NN,EI$320,FALSE))-6),'csapat-ranglista'!$A:$FP,EI$321,FALSE)/8,VLOOKUP(VLOOKUP($A84,csapatok!$A:$NN,EI$320,FALSE),'csapat-ranglista'!$A:$FP,EI$321,FALSE)/4),0)</f>
        <v>0</v>
      </c>
      <c r="EJ84" s="223">
        <f>IFERROR(IF(RIGHT(VLOOKUP($A84,csapatok!$A:$NN,EJ$320,FALSE),5)="Csere",VLOOKUP(LEFT(VLOOKUP($A84,csapatok!$A:$NN,EJ$320,FALSE),LEN(VLOOKUP($A84,csapatok!$A:$NN,EJ$320,FALSE))-6),'csapat-ranglista'!$A:$FP,EJ$321,FALSE)/8,VLOOKUP(VLOOKUP($A84,csapatok!$A:$NN,EJ$320,FALSE),'csapat-ranglista'!$A:$FP,EJ$321,FALSE)/4),0)</f>
        <v>0</v>
      </c>
      <c r="EK84" s="223">
        <f>IFERROR(IF(RIGHT(VLOOKUP($A84,csapatok!$A:$NN,EK$320,FALSE),5)="Csere",VLOOKUP(LEFT(VLOOKUP($A84,csapatok!$A:$NN,EK$320,FALSE),LEN(VLOOKUP($A84,csapatok!$A:$NN,EK$320,FALSE))-6),'csapat-ranglista'!$A:$FP,EK$321,FALSE)/8,VLOOKUP(VLOOKUP($A84,csapatok!$A:$NN,EK$320,FALSE),'csapat-ranglista'!$A:$FP,EK$321,FALSE)/4),0)</f>
        <v>0</v>
      </c>
      <c r="EL84" s="223">
        <f>IFERROR(IF(RIGHT(VLOOKUP($A84,csapatok!$A:$NN,EL$320,FALSE),5)="Csere",VLOOKUP(LEFT(VLOOKUP($A84,csapatok!$A:$NN,EL$320,FALSE),LEN(VLOOKUP($A84,csapatok!$A:$NN,EL$320,FALSE))-6),'csapat-ranglista'!$A:$FP,EL$321,FALSE)/8,VLOOKUP(VLOOKUP($A84,csapatok!$A:$NN,EL$320,FALSE),'csapat-ranglista'!$A:$FP,EL$321,FALSE)/4),0)</f>
        <v>0</v>
      </c>
      <c r="EM84" s="223">
        <f>IFERROR(IF(RIGHT(VLOOKUP($A84,csapatok!$A:$NN,EM$320,FALSE),5)="Csere",VLOOKUP(LEFT(VLOOKUP($A84,csapatok!$A:$NN,EM$320,FALSE),LEN(VLOOKUP($A84,csapatok!$A:$NN,EM$320,FALSE))-6),'csapat-ranglista'!$A:$FP,EM$321,FALSE)/8,VLOOKUP(VLOOKUP($A84,csapatok!$A:$NN,EM$320,FALSE),'csapat-ranglista'!$A:$FP,EM$321,FALSE)/4),0)</f>
        <v>0</v>
      </c>
      <c r="EN84" s="223">
        <f>IFERROR(IF(RIGHT(VLOOKUP($A84,csapatok!$A:$NN,EN$320,FALSE),5)="Csere",VLOOKUP(LEFT(VLOOKUP($A84,csapatok!$A:$NN,EN$320,FALSE),LEN(VLOOKUP($A84,csapatok!$A:$NN,EN$320,FALSE))-6),'csapat-ranglista'!$A:$FP,EN$321,FALSE)/8,VLOOKUP(VLOOKUP($A84,csapatok!$A:$NN,EN$320,FALSE),'csapat-ranglista'!$A:$FP,EN$321,FALSE)/4),0)</f>
        <v>0</v>
      </c>
      <c r="EO84" s="223">
        <f>IFERROR(IF(RIGHT(VLOOKUP($A84,csapatok!$A:$NN,EO$320,FALSE),5)="Csere",VLOOKUP(LEFT(VLOOKUP($A84,csapatok!$A:$NN,EO$320,FALSE),LEN(VLOOKUP($A84,csapatok!$A:$NN,EO$320,FALSE))-6),'csapat-ranglista'!$A:$FP,EO$321,FALSE)/8,VLOOKUP(VLOOKUP($A84,csapatok!$A:$NN,EO$320,FALSE),'csapat-ranglista'!$A:$FP,EO$321,FALSE)/4),0)</f>
        <v>0</v>
      </c>
      <c r="EP84" s="223">
        <f>IFERROR(IF(RIGHT(VLOOKUP($A84,csapatok!$A:$NN,EP$320,FALSE),5)="Csere",VLOOKUP(LEFT(VLOOKUP($A84,csapatok!$A:$NN,EP$320,FALSE),LEN(VLOOKUP($A84,csapatok!$A:$NN,EP$320,FALSE))-6),'csapat-ranglista'!$A:$FP,EP$321,FALSE)/8,VLOOKUP(VLOOKUP($A84,csapatok!$A:$NN,EP$320,FALSE),'csapat-ranglista'!$A:$FP,EP$321,FALSE)/4),0)</f>
        <v>1.4578710480432322</v>
      </c>
      <c r="EQ84" s="223">
        <f>IFERROR(IF(RIGHT(VLOOKUP($A84,csapatok!$A:$NN,EQ$320,FALSE),5)="Csere",VLOOKUP(LEFT(VLOOKUP($A84,csapatok!$A:$NN,EQ$320,FALSE),LEN(VLOOKUP($A84,csapatok!$A:$NN,EQ$320,FALSE))-6),'csapat-ranglista'!$A:$FP,EQ$321,FALSE)/8,VLOOKUP(VLOOKUP($A84,csapatok!$A:$NN,EQ$320,FALSE),'csapat-ranglista'!$A:$FP,EQ$321,FALSE)/4),0)</f>
        <v>0</v>
      </c>
      <c r="ER84" s="223">
        <f>IFERROR(IF(RIGHT(VLOOKUP($A84,csapatok!$A:$NN,ER$320,FALSE),5)="Csere",VLOOKUP(LEFT(VLOOKUP($A84,csapatok!$A:$NN,ER$320,FALSE),LEN(VLOOKUP($A84,csapatok!$A:$NN,ER$320,FALSE))-6),'csapat-ranglista'!$A:$FP,ER$321,FALSE)/8,VLOOKUP(VLOOKUP($A84,csapatok!$A:$NN,ER$320,FALSE),'csapat-ranglista'!$A:$FP,ER$321,FALSE)/4),0)</f>
        <v>0</v>
      </c>
      <c r="ES84" s="223">
        <f>IFERROR(IF(RIGHT(VLOOKUP($A84,csapatok!$A:$NN,ES$320,FALSE),5)="Csere",VLOOKUP(LEFT(VLOOKUP($A84,csapatok!$A:$NN,ES$320,FALSE),LEN(VLOOKUP($A84,csapatok!$A:$NN,ES$320,FALSE))-6),'csapat-ranglista'!$A:$FP,ES$321,FALSE)/8,VLOOKUP(VLOOKUP($A84,csapatok!$A:$NN,ES$320,FALSE),'csapat-ranglista'!$A:$FP,ES$321,FALSE)/4),0)</f>
        <v>0</v>
      </c>
      <c r="ET84" s="223">
        <f>IFERROR(IF(RIGHT(VLOOKUP($A84,csapatok!$A:$NN,ET$320,FALSE),5)="Csere",VLOOKUP(LEFT(VLOOKUP($A84,csapatok!$A:$NN,ET$320,FALSE),LEN(VLOOKUP($A84,csapatok!$A:$NN,ET$320,FALSE))-6),'csapat-ranglista'!$A:$FP,ET$321,FALSE)/8,VLOOKUP(VLOOKUP($A84,csapatok!$A:$NN,ET$320,FALSE),'csapat-ranglista'!$A:$FP,ET$321,FALSE)/4),0)</f>
        <v>0</v>
      </c>
      <c r="EU84" s="223">
        <f>IFERROR(IF(RIGHT(VLOOKUP($A84,csapatok!$A:$NN,EU$320,FALSE),5)="Csere",VLOOKUP(LEFT(VLOOKUP($A84,csapatok!$A:$NN,EU$320,FALSE),LEN(VLOOKUP($A84,csapatok!$A:$NN,EU$320,FALSE))-6),'csapat-ranglista'!$A:$FP,EU$321,FALSE)/8,VLOOKUP(VLOOKUP($A84,csapatok!$A:$NN,EU$320,FALSE),'csapat-ranglista'!$A:$FP,EU$321,FALSE)/4),0)</f>
        <v>0</v>
      </c>
      <c r="EV84" s="223">
        <f>IFERROR(IF(RIGHT(VLOOKUP($A84,csapatok!$A:$NN,EV$320,FALSE),5)="Csere",VLOOKUP(LEFT(VLOOKUP($A84,csapatok!$A:$NN,EV$320,FALSE),LEN(VLOOKUP($A84,csapatok!$A:$NN,EV$320,FALSE))-6),'csapat-ranglista'!$A:$FP,EV$321,FALSE)/8,VLOOKUP(VLOOKUP($A84,csapatok!$A:$NN,EV$320,FALSE),'csapat-ranglista'!$A:$FP,EV$321,FALSE)/4),0)</f>
        <v>0</v>
      </c>
      <c r="EW84" s="223">
        <f>IFERROR(IF(RIGHT(VLOOKUP($A84,csapatok!$A:$NN,EW$320,FALSE),5)="Csere",VLOOKUP(LEFT(VLOOKUP($A84,csapatok!$A:$NN,EW$320,FALSE),LEN(VLOOKUP($A84,csapatok!$A:$NN,EW$320,FALSE))-6),'csapat-ranglista'!$A:$FP,EW$321,FALSE)/8,VLOOKUP(VLOOKUP($A84,csapatok!$A:$NN,EW$320,FALSE),'csapat-ranglista'!$A:$FP,EW$321,FALSE)/4),0)</f>
        <v>0</v>
      </c>
      <c r="EX84" s="223">
        <f>IFERROR(IF(RIGHT(VLOOKUP($A84,csapatok!$A:$NN,EX$320,FALSE),5)="Csere",VLOOKUP(LEFT(VLOOKUP($A84,csapatok!$A:$NN,EX$320,FALSE),LEN(VLOOKUP($A84,csapatok!$A:$NN,EX$320,FALSE))-6),'csapat-ranglista'!$A:$FP,EX$321,FALSE)/8,VLOOKUP(VLOOKUP($A84,csapatok!$A:$NN,EX$320,FALSE),'csapat-ranglista'!$A:$FP,EX$321,FALSE)/4),0)</f>
        <v>1.8835075371402155</v>
      </c>
      <c r="EY84" s="223">
        <f>IFERROR(IF(RIGHT(VLOOKUP($A84,csapatok!$A:$NN,EY$320,FALSE),5)="Csere",VLOOKUP(LEFT(VLOOKUP($A84,csapatok!$A:$NN,EY$320,FALSE),LEN(VLOOKUP($A84,csapatok!$A:$NN,EY$320,FALSE))-6),'csapat-ranglista'!$A:$FP,EY$321,FALSE)/8,VLOOKUP(VLOOKUP($A84,csapatok!$A:$NN,EY$320,FALSE),'csapat-ranglista'!$A:$FP,EY$321,FALSE)/4),0)</f>
        <v>0</v>
      </c>
      <c r="EZ84" s="223">
        <f>IFERROR(IF(RIGHT(VLOOKUP($A84,csapatok!$A:$NN,EZ$320,FALSE),5)="Csere",VLOOKUP(LEFT(VLOOKUP($A84,csapatok!$A:$NN,EZ$320,FALSE),LEN(VLOOKUP($A84,csapatok!$A:$NN,EZ$320,FALSE))-6),'csapat-ranglista'!$A:$FP,EZ$321,FALSE)/8,VLOOKUP(VLOOKUP($A84,csapatok!$A:$NN,EZ$320,FALSE),'csapat-ranglista'!$A:$FP,EZ$321,FALSE)/4),0)</f>
        <v>0</v>
      </c>
      <c r="FA84" s="223">
        <f>IFERROR(IF(RIGHT(VLOOKUP($A84,csapatok!$A:$NN,FA$320,FALSE),5)="Csere",VLOOKUP(LEFT(VLOOKUP($A84,csapatok!$A:$NN,FA$320,FALSE),LEN(VLOOKUP($A84,csapatok!$A:$NN,FA$320,FALSE))-6),'csapat-ranglista'!$A:$FP,FA$321,FALSE)/8,VLOOKUP(VLOOKUP($A84,csapatok!$A:$NN,FA$320,FALSE),'csapat-ranglista'!$A:$FP,FA$321,FALSE)/4),0)</f>
        <v>0</v>
      </c>
      <c r="FB84" s="223">
        <f>IFERROR(IF(RIGHT(VLOOKUP($A84,csapatok!$A:$NN,FB$320,FALSE),5)="Csere",VLOOKUP(LEFT(VLOOKUP($A84,csapatok!$A:$NN,FB$320,FALSE),LEN(VLOOKUP($A84,csapatok!$A:$NN,FB$320,FALSE))-6),'csapat-ranglista'!$A:$FP,FB$321,FALSE)/8,VLOOKUP(VLOOKUP($A84,csapatok!$A:$NN,FB$320,FALSE),'csapat-ranglista'!$A:$FP,FB$321,FALSE)/4),0)</f>
        <v>0</v>
      </c>
      <c r="FC84" s="223">
        <f>IFERROR(IF(RIGHT(VLOOKUP($A84,csapatok!$A:$NN,FC$320,FALSE),5)="Csere",VLOOKUP(LEFT(VLOOKUP($A84,csapatok!$A:$NN,FC$320,FALSE),LEN(VLOOKUP($A84,csapatok!$A:$NN,FC$320,FALSE))-6),'csapat-ranglista'!$A:$FP,FC$321,FALSE)/8,VLOOKUP(VLOOKUP($A84,csapatok!$A:$NN,FC$320,FALSE),'csapat-ranglista'!$A:$FP,FC$321,FALSE)/4),0)</f>
        <v>0</v>
      </c>
      <c r="FD84" s="224">
        <f>versenyek!$QY$11*IFERROR(VLOOKUP(VLOOKUP($A84,versenyek!QX:QZ,3,FALSE),szabalyok!$A$16:$B$23,2,FALSE)/4,0)</f>
        <v>0</v>
      </c>
      <c r="FE84" s="224">
        <f>versenyek!$RB$11*IFERROR(VLOOKUP(VLOOKUP($A84,versenyek!RA:RC,3,FALSE),szabalyok!$A$16:$B$23,2,FALSE)/4,0)</f>
        <v>0</v>
      </c>
      <c r="FF84" s="223">
        <f>IFERROR(IF(RIGHT(VLOOKUP($A84,csapatok!$A:$NN,FF$320,FALSE),5)="Csere",VLOOKUP(LEFT(VLOOKUP($A84,csapatok!$A:$NN,FF$320,FALSE),LEN(VLOOKUP($A84,csapatok!$A:$NN,FF$320,FALSE))-6),'csapat-ranglista'!$A:$FP,FF$321,FALSE)/8,VLOOKUP(VLOOKUP($A84,csapatok!$A:$NN,FF$320,FALSE),'csapat-ranglista'!$A:$FP,FF$321,FALSE)/4),0)</f>
        <v>3.3040243719460309</v>
      </c>
      <c r="FG84" s="223">
        <f>IFERROR(IF(RIGHT(VLOOKUP($A84,csapatok!$A:$NN,FG$320,FALSE),5)="Csere",VLOOKUP(LEFT(VLOOKUP($A84,csapatok!$A:$NN,FG$320,FALSE),LEN(VLOOKUP($A84,csapatok!$A:$NN,FG$320,FALSE))-6),'csapat-ranglista'!$A:$FP,FG$321,FALSE)/8,VLOOKUP(VLOOKUP($A84,csapatok!$A:$NN,FG$320,FALSE),'csapat-ranglista'!$A:$FP,FG$321,FALSE)/4),0)</f>
        <v>0</v>
      </c>
      <c r="FH84" s="223">
        <f>IFERROR(IF(RIGHT(VLOOKUP($A84,csapatok!$A:$NN,FH$320,FALSE),5)="Csere",VLOOKUP(LEFT(VLOOKUP($A84,csapatok!$A:$NN,FH$320,FALSE),LEN(VLOOKUP($A84,csapatok!$A:$NN,FH$320,FALSE))-6),'csapat-ranglista'!$A:$FP,FH$321,FALSE)/8,VLOOKUP(VLOOKUP($A84,csapatok!$A:$NN,FH$320,FALSE),'csapat-ranglista'!$A:$FP,FH$321,FALSE)/4),0)</f>
        <v>2.0116437322509371</v>
      </c>
      <c r="FI84" s="223">
        <f>IFERROR(IF(RIGHT(VLOOKUP($A84,csapatok!$A:$NN,FI$320,FALSE),5)="Csere",VLOOKUP(LEFT(VLOOKUP($A84,csapatok!$A:$NN,FI$320,FALSE),LEN(VLOOKUP($A84,csapatok!$A:$NN,FI$320,FALSE))-6),'csapat-ranglista'!$A:$FP,FI$321,FALSE)/8,VLOOKUP(VLOOKUP($A84,csapatok!$A:$NN,FI$320,FALSE),'csapat-ranglista'!$A:$FP,FI$321,FALSE)/4),0)</f>
        <v>0</v>
      </c>
      <c r="FJ84" s="223">
        <f>IFERROR(IF(RIGHT(VLOOKUP($A84,csapatok!$A:$NN,FJ$320,FALSE),5)="Csere",VLOOKUP(LEFT(VLOOKUP($A84,csapatok!$A:$NN,FJ$320,FALSE),LEN(VLOOKUP($A84,csapatok!$A:$NN,FJ$320,FALSE))-6),'csapat-ranglista'!$A:$FP,FJ$321,FALSE)/8,VLOOKUP(VLOOKUP($A84,csapatok!$A:$NN,FJ$320,FALSE),'csapat-ranglista'!$A:$FP,FJ$321,FALSE)/4),0)</f>
        <v>0</v>
      </c>
      <c r="FK84" s="223">
        <f>IFERROR(IF(RIGHT(VLOOKUP($A84,csapatok!$A:$NN,FK$320,FALSE),5)="Csere",VLOOKUP(LEFT(VLOOKUP($A84,csapatok!$A:$NN,FK$320,FALSE),LEN(VLOOKUP($A84,csapatok!$A:$NN,FK$320,FALSE))-6),'csapat-ranglista'!$A:$FP,FK$321,FALSE)/8,VLOOKUP(VLOOKUP($A84,csapatok!$A:$NN,FK$320,FALSE),'csapat-ranglista'!$A:$FP,FK$321,FALSE)/4),0)</f>
        <v>0</v>
      </c>
      <c r="FL84" s="223">
        <f>IFERROR(IF(RIGHT(VLOOKUP($A84,csapatok!$A:$NN,FL$320,FALSE),5)="Csere",VLOOKUP(LEFT(VLOOKUP($A84,csapatok!$A:$NN,FL$320,FALSE),LEN(VLOOKUP($A84,csapatok!$A:$NN,FL$320,FALSE))-6),'csapat-ranglista'!$A:$FP,FL$321,FALSE)/8,VLOOKUP(VLOOKUP($A84,csapatok!$A:$NN,FL$320,FALSE),'csapat-ranglista'!$A:$FP,FL$321,FALSE)/4),0)</f>
        <v>0</v>
      </c>
      <c r="FM84" s="223">
        <f>IFERROR(IF(RIGHT(VLOOKUP($A84,csapatok!$A:$NN,FM$320,FALSE),5)="Csere",VLOOKUP(LEFT(VLOOKUP($A84,csapatok!$A:$NN,FM$320,FALSE),LEN(VLOOKUP($A84,csapatok!$A:$NN,FM$320,FALSE))-6),'csapat-ranglista'!$A:$FP,FM$321,FALSE)/8,VLOOKUP(VLOOKUP($A84,csapatok!$A:$NN,FM$320,FALSE),'csapat-ranglista'!$A:$FP,FM$321,FALSE)/4),0)</f>
        <v>0</v>
      </c>
      <c r="FN84" s="223">
        <f>IFERROR(IF(RIGHT(VLOOKUP($A84,csapatok!$A:$NN,FN$320,FALSE),5)="Csere",VLOOKUP(LEFT(VLOOKUP($A84,csapatok!$A:$NN,FN$320,FALSE),LEN(VLOOKUP($A84,csapatok!$A:$NN,FN$320,FALSE))-6),'csapat-ranglista'!$A:$FP,FN$321,FALSE)/8,VLOOKUP(VLOOKUP($A84,csapatok!$A:$NN,FN$320,FALSE),'csapat-ranglista'!$A:$FP,FN$321,FALSE)/4),0)</f>
        <v>0</v>
      </c>
      <c r="FO84" s="223">
        <f>IFERROR(IF(RIGHT(VLOOKUP($A84,csapatok!$A:$NN,FO$320,FALSE),5)="Csere",VLOOKUP(LEFT(VLOOKUP($A84,csapatok!$A:$NN,FO$320,FALSE),LEN(VLOOKUP($A84,csapatok!$A:$NN,FO$320,FALSE))-6),'csapat-ranglista'!$A:$FP,FO$321,FALSE)/8,VLOOKUP(VLOOKUP($A84,csapatok!$A:$NN,FO$320,FALSE),'csapat-ranglista'!$A:$FP,FO$321,FALSE)/4),0)</f>
        <v>0</v>
      </c>
      <c r="FP84" s="223">
        <f>IFERROR(IF(RIGHT(VLOOKUP($A84,csapatok!$A:$NN,FP$320,FALSE),5)="Csere",VLOOKUP(LEFT(VLOOKUP($A84,csapatok!$A:$NN,FP$320,FALSE),LEN(VLOOKUP($A84,csapatok!$A:$NN,FP$320,FALSE))-6),'csapat-ranglista'!$A:$FP,FP$321,FALSE)/8,VLOOKUP(VLOOKUP($A84,csapatok!$A:$NN,FP$320,FALSE),'csapat-ranglista'!$A:$FP,FP$321,FALSE)/4),0)</f>
        <v>0</v>
      </c>
      <c r="FQ84" s="223">
        <f>IFERROR(IF(RIGHT(VLOOKUP($A84,csapatok!$A:$NN,FQ$320,FALSE),5)="Csere",VLOOKUP(LEFT(VLOOKUP($A84,csapatok!$A:$NN,FQ$320,FALSE),LEN(VLOOKUP($A84,csapatok!$A:$NN,FQ$320,FALSE))-6),'csapat-ranglista'!$A:$FP,FQ$321,FALSE)/8,VLOOKUP(VLOOKUP($A84,csapatok!$A:$NN,FQ$320,FALSE),'csapat-ranglista'!$A:$FP,FQ$321,FALSE)/4),0)</f>
        <v>0</v>
      </c>
      <c r="FR84" s="223">
        <f>IFERROR(IF(RIGHT(VLOOKUP($A84,csapatok!$A:$NN,FR$320,FALSE),5)="Csere",VLOOKUP(LEFT(VLOOKUP($A84,csapatok!$A:$NN,FR$320,FALSE),LEN(VLOOKUP($A84,csapatok!$A:$NN,FR$320,FALSE))-6),'csapat-ranglista'!$A:$FP,FR$321,FALSE)/8,VLOOKUP(VLOOKUP($A84,csapatok!$A:$NN,FR$320,FALSE),'csapat-ranglista'!$A:$FP,FR$321,FALSE)/4),0)</f>
        <v>0</v>
      </c>
      <c r="FS84" s="223">
        <f>IFERROR(IF(RIGHT(VLOOKUP($A84,csapatok!$A:$NN,FS$320,FALSE),5)="Csere",VLOOKUP(LEFT(VLOOKUP($A84,csapatok!$A:$NN,FS$320,FALSE),LEN(VLOOKUP($A84,csapatok!$A:$NN,FS$320,FALSE))-6),'csapat-ranglista'!$A:$FP,FS$321,FALSE)/8,VLOOKUP(VLOOKUP($A84,csapatok!$A:$NN,FS$320,FALSE),'csapat-ranglista'!$A:$FP,FS$321,FALSE)/4),0)</f>
        <v>0</v>
      </c>
      <c r="FT84" s="223">
        <f>IFERROR(IF(RIGHT(VLOOKUP($A84,csapatok!$A:$NN,FT$320,FALSE),5)="Csere",VLOOKUP(LEFT(VLOOKUP($A84,csapatok!$A:$NN,FT$320,FALSE),LEN(VLOOKUP($A84,csapatok!$A:$NN,FT$320,FALSE))-6),'csapat-ranglista'!$A:$FP,FT$321,FALSE)/8,VLOOKUP(VLOOKUP($A84,csapatok!$A:$NN,FT$320,FALSE),'csapat-ranglista'!$A:$FP,FT$321,FALSE)/4),0)</f>
        <v>0</v>
      </c>
      <c r="FU84" s="223">
        <f>IFERROR(IF(RIGHT(VLOOKUP($A84,csapatok!$A:$NN,FU$320,FALSE),5)="Csere",VLOOKUP(LEFT(VLOOKUP($A84,csapatok!$A:$NN,FU$320,FALSE),LEN(VLOOKUP($A84,csapatok!$A:$NN,FU$320,FALSE))-6),'csapat-ranglista'!$A:$FP,FU$321,FALSE)/8,VLOOKUP(VLOOKUP($A84,csapatok!$A:$NN,FU$320,FALSE),'csapat-ranglista'!$A:$FP,FU$321,FALSE)/4),0)</f>
        <v>0</v>
      </c>
      <c r="FV84" s="223">
        <f>IFERROR(IF(RIGHT(VLOOKUP($A84,csapatok!$A:$NN,FV$320,FALSE),5)="Csere",VLOOKUP(LEFT(VLOOKUP($A84,csapatok!$A:$NN,FV$320,FALSE),LEN(VLOOKUP($A84,csapatok!$A:$NN,FV$320,FALSE))-6),'csapat-ranglista'!$A:$FP,FV$321,FALSE)/8,VLOOKUP(VLOOKUP($A84,csapatok!$A:$NN,FV$320,FALSE),'csapat-ranglista'!$A:$FP,FV$321,FALSE)/4),0)</f>
        <v>0</v>
      </c>
      <c r="FW84" s="223">
        <f>IFERROR(IF(RIGHT(VLOOKUP($A84,csapatok!$A:$NN,FW$320,FALSE),5)="Csere",VLOOKUP(LEFT(VLOOKUP($A84,csapatok!$A:$NN,FW$320,FALSE),LEN(VLOOKUP($A84,csapatok!$A:$NN,FW$320,FALSE))-6),'csapat-ranglista'!$A:$FP,FW$321,FALSE)/8,VLOOKUP(VLOOKUP($A84,csapatok!$A:$NN,FW$320,FALSE),'csapat-ranglista'!$A:$FP,FW$321,FALSE)/4),0)</f>
        <v>0</v>
      </c>
      <c r="FX84" s="223">
        <f>IFERROR(IF(RIGHT(VLOOKUP($A84,csapatok!$A:$NN,FX$320,FALSE),5)="Csere",VLOOKUP(LEFT(VLOOKUP($A84,csapatok!$A:$NN,FX$320,FALSE),LEN(VLOOKUP($A84,csapatok!$A:$NN,FX$320,FALSE))-6),'csapat-ranglista'!$A:$FP,FX$321,FALSE)/8,VLOOKUP(VLOOKUP($A84,csapatok!$A:$NN,FX$320,FALSE),'csapat-ranglista'!$A:$FP,FX$321,FALSE)/4),0)</f>
        <v>0</v>
      </c>
      <c r="FY84" s="223">
        <f>IFERROR(IF(RIGHT(VLOOKUP($A84,csapatok!$A:$NN,FY$320,FALSE),5)="Csere",VLOOKUP(LEFT(VLOOKUP($A84,csapatok!$A:$NN,FY$320,FALSE),LEN(VLOOKUP($A84,csapatok!$A:$NN,FY$320,FALSE))-6),'csapat-ranglista'!$A:$FP,FY$321,FALSE)/8,VLOOKUP(VLOOKUP($A84,csapatok!$A:$NN,FY$320,FALSE),'csapat-ranglista'!$A:$FP,FY$321,FALSE)/4),0)</f>
        <v>0</v>
      </c>
      <c r="FZ84" s="223">
        <f>IFERROR(IF(RIGHT(VLOOKUP($A84,csapatok!$A:$NN,FZ$320,FALSE),5)="Csere",VLOOKUP(LEFT(VLOOKUP($A84,csapatok!$A:$NN,FZ$320,FALSE),LEN(VLOOKUP($A84,csapatok!$A:$NN,FZ$320,FALSE))-6),'csapat-ranglista'!$A:$FP,FZ$321,FALSE)/8,VLOOKUP(VLOOKUP($A84,csapatok!$A:$NN,FZ$320,FALSE),'csapat-ranglista'!$A:$FP,FZ$321,FALSE)/4),0)</f>
        <v>0</v>
      </c>
      <c r="GA84" s="223">
        <f>IFERROR(IF(RIGHT(VLOOKUP($A84,csapatok!$A:$NN,GA$320,FALSE),5)="Csere",VLOOKUP(LEFT(VLOOKUP($A84,csapatok!$A:$NN,GA$320,FALSE),LEN(VLOOKUP($A84,csapatok!$A:$NN,GA$320,FALSE))-6),'csapat-ranglista'!$A:$FP,GA$321,FALSE)/8,VLOOKUP(VLOOKUP($A84,csapatok!$A:$NN,GA$320,FALSE),'csapat-ranglista'!$A:$FP,GA$321,FALSE)/4),0)</f>
        <v>0</v>
      </c>
      <c r="GB84" s="223">
        <f>IFERROR(IF(RIGHT(VLOOKUP($A84,csapatok!$A:$NN,GB$320,FALSE),5)="Csere",VLOOKUP(LEFT(VLOOKUP($A84,csapatok!$A:$NN,GB$320,FALSE),LEN(VLOOKUP($A84,csapatok!$A:$NN,GB$320,FALSE))-6),'csapat-ranglista'!$A:$FP,GB$321,FALSE)/8,VLOOKUP(VLOOKUP($A84,csapatok!$A:$NN,GB$320,FALSE),'csapat-ranglista'!$A:$FP,GB$321,FALSE)/4),0)</f>
        <v>0</v>
      </c>
      <c r="GC84" s="223">
        <f>IFERROR(IF(RIGHT(VLOOKUP($A84,csapatok!$A:$NN,GC$320,FALSE),5)="Csere",VLOOKUP(LEFT(VLOOKUP($A84,csapatok!$A:$NN,GC$320,FALSE),LEN(VLOOKUP($A84,csapatok!$A:$NN,GC$320,FALSE))-6),'csapat-ranglista'!$A:$FP,GC$321,FALSE)/8,VLOOKUP(VLOOKUP($A84,csapatok!$A:$NN,GC$320,FALSE),'csapat-ranglista'!$A:$FP,GC$321,FALSE)/4),0)</f>
        <v>0</v>
      </c>
      <c r="GD84" s="247">
        <f>SUM(EQ84:GC84)</f>
        <v>7.1991756413371828</v>
      </c>
    </row>
    <row r="85" spans="1:186">
      <c r="A85" s="32" t="s">
        <v>188</v>
      </c>
      <c r="B85" s="2">
        <v>32731</v>
      </c>
      <c r="C85" s="131" t="str">
        <f>IF(B85=0,"",IF(B85&lt;$C$1,"felnőtt","ifi"))</f>
        <v>felnőtt</v>
      </c>
      <c r="D85" s="32" t="s">
        <v>9</v>
      </c>
      <c r="E85" s="45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8.6142706298441283</v>
      </c>
      <c r="O85" s="32">
        <v>0</v>
      </c>
      <c r="P85" s="32">
        <v>0</v>
      </c>
      <c r="Q85" s="32">
        <v>3.4654967402932999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f>IFERROR(IF(RIGHT(VLOOKUP($A85,csapatok!$A:$BL,X$320,FALSE),5)="Csere",VLOOKUP(LEFT(VLOOKUP($A85,csapatok!$A:$BL,X$320,FALSE),LEN(VLOOKUP($A85,csapatok!$A:$BL,X$320,FALSE))-6),'csapat-ranglista'!$A:$FP,X$321,FALSE)/8,VLOOKUP(VLOOKUP($A85,csapatok!$A:$BL,X$320,FALSE),'csapat-ranglista'!$A:$FP,X$321,FALSE)/4),0)</f>
        <v>0</v>
      </c>
      <c r="Y85" s="32">
        <f>IFERROR(IF(RIGHT(VLOOKUP($A85,csapatok!$A:$BL,Y$320,FALSE),5)="Csere",VLOOKUP(LEFT(VLOOKUP($A85,csapatok!$A:$BL,Y$320,FALSE),LEN(VLOOKUP($A85,csapatok!$A:$BL,Y$320,FALSE))-6),'csapat-ranglista'!$A:$FP,Y$321,FALSE)/8,VLOOKUP(VLOOKUP($A85,csapatok!$A:$BL,Y$320,FALSE),'csapat-ranglista'!$A:$FP,Y$321,FALSE)/4),0)</f>
        <v>0</v>
      </c>
      <c r="Z85" s="32">
        <f>IFERROR(IF(RIGHT(VLOOKUP($A85,csapatok!$A:$BL,Z$320,FALSE),5)="Csere",VLOOKUP(LEFT(VLOOKUP($A85,csapatok!$A:$BL,Z$320,FALSE),LEN(VLOOKUP($A85,csapatok!$A:$BL,Z$320,FALSE))-6),'csapat-ranglista'!$A:$FP,Z$321,FALSE)/8,VLOOKUP(VLOOKUP($A85,csapatok!$A:$BL,Z$320,FALSE),'csapat-ranglista'!$A:$FP,Z$321,FALSE)/4),0)</f>
        <v>3.2421689052593003</v>
      </c>
      <c r="AA85" s="32">
        <f>IFERROR(IF(RIGHT(VLOOKUP($A85,csapatok!$A:$BL,AA$320,FALSE),5)="Csere",VLOOKUP(LEFT(VLOOKUP($A85,csapatok!$A:$BL,AA$320,FALSE),LEN(VLOOKUP($A85,csapatok!$A:$BL,AA$320,FALSE))-6),'csapat-ranglista'!$A:$FP,AA$321,FALSE)/8,VLOOKUP(VLOOKUP($A85,csapatok!$A:$BL,AA$320,FALSE),'csapat-ranglista'!$A:$FP,AA$321,FALSE)/4),0)</f>
        <v>0</v>
      </c>
      <c r="AB85" s="223">
        <f>IFERROR(IF(RIGHT(VLOOKUP($A85,csapatok!$A:$BL,AB$320,FALSE),5)="Csere",VLOOKUP(LEFT(VLOOKUP($A85,csapatok!$A:$BL,AB$320,FALSE),LEN(VLOOKUP($A85,csapatok!$A:$BL,AB$320,FALSE))-6),'csapat-ranglista'!$A:$FP,AB$321,FALSE)/8,VLOOKUP(VLOOKUP($A85,csapatok!$A:$BL,AB$320,FALSE),'csapat-ranglista'!$A:$FP,AB$321,FALSE)/4),0)</f>
        <v>0</v>
      </c>
      <c r="AC85" s="223">
        <f>IFERROR(IF(RIGHT(VLOOKUP($A85,csapatok!$A:$BL,AC$320,FALSE),5)="Csere",VLOOKUP(LEFT(VLOOKUP($A85,csapatok!$A:$BL,AC$320,FALSE),LEN(VLOOKUP($A85,csapatok!$A:$BL,AC$320,FALSE))-6),'csapat-ranglista'!$A:$FP,AC$321,FALSE)/8,VLOOKUP(VLOOKUP($A85,csapatok!$A:$BL,AC$320,FALSE),'csapat-ranglista'!$A:$FP,AC$321,FALSE)/4),0)</f>
        <v>0</v>
      </c>
      <c r="AD85" s="223">
        <f>IFERROR(IF(RIGHT(VLOOKUP($A85,csapatok!$A:$BL,AD$320,FALSE),5)="Csere",VLOOKUP(LEFT(VLOOKUP($A85,csapatok!$A:$BL,AD$320,FALSE),LEN(VLOOKUP($A85,csapatok!$A:$BL,AD$320,FALSE))-6),'csapat-ranglista'!$A:$FP,AD$321,FALSE)/8,VLOOKUP(VLOOKUP($A85,csapatok!$A:$BL,AD$320,FALSE),'csapat-ranglista'!$A:$FP,AD$321,FALSE)/4),0)</f>
        <v>0</v>
      </c>
      <c r="AE85" s="223">
        <f>IFERROR(IF(RIGHT(VLOOKUP($A85,csapatok!$A:$BL,AE$320,FALSE),5)="Csere",VLOOKUP(LEFT(VLOOKUP($A85,csapatok!$A:$BL,AE$320,FALSE),LEN(VLOOKUP($A85,csapatok!$A:$BL,AE$320,FALSE))-6),'csapat-ranglista'!$A:$FP,AE$321,FALSE)/8,VLOOKUP(VLOOKUP($A85,csapatok!$A:$BL,AE$320,FALSE),'csapat-ranglista'!$A:$FP,AE$321,FALSE)/4),0)</f>
        <v>0</v>
      </c>
      <c r="AF85" s="223">
        <f>IFERROR(IF(RIGHT(VLOOKUP($A85,csapatok!$A:$BL,AF$320,FALSE),5)="Csere",VLOOKUP(LEFT(VLOOKUP($A85,csapatok!$A:$BL,AF$320,FALSE),LEN(VLOOKUP($A85,csapatok!$A:$BL,AF$320,FALSE))-6),'csapat-ranglista'!$A:$FP,AF$321,FALSE)/8,VLOOKUP(VLOOKUP($A85,csapatok!$A:$BL,AF$320,FALSE),'csapat-ranglista'!$A:$FP,AF$321,FALSE)/4),0)</f>
        <v>0</v>
      </c>
      <c r="AG85" s="223">
        <f>IFERROR(IF(RIGHT(VLOOKUP($A85,csapatok!$A:$BL,AG$320,FALSE),5)="Csere",VLOOKUP(LEFT(VLOOKUP($A85,csapatok!$A:$BL,AG$320,FALSE),LEN(VLOOKUP($A85,csapatok!$A:$BL,AG$320,FALSE))-6),'csapat-ranglista'!$A:$FP,AG$321,FALSE)/8,VLOOKUP(VLOOKUP($A85,csapatok!$A:$BL,AG$320,FALSE),'csapat-ranglista'!$A:$FP,AG$321,FALSE)/4),0)</f>
        <v>0</v>
      </c>
      <c r="AH85" s="223">
        <f>IFERROR(IF(RIGHT(VLOOKUP($A85,csapatok!$A:$BL,AH$320,FALSE),5)="Csere",VLOOKUP(LEFT(VLOOKUP($A85,csapatok!$A:$BL,AH$320,FALSE),LEN(VLOOKUP($A85,csapatok!$A:$BL,AH$320,FALSE))-6),'csapat-ranglista'!$A:$FP,AH$321,FALSE)/8,VLOOKUP(VLOOKUP($A85,csapatok!$A:$BL,AH$320,FALSE),'csapat-ranglista'!$A:$FP,AH$321,FALSE)/4),0)</f>
        <v>0</v>
      </c>
      <c r="AI85" s="223">
        <f>IFERROR(IF(RIGHT(VLOOKUP($A85,csapatok!$A:$BL,AI$320,FALSE),5)="Csere",VLOOKUP(LEFT(VLOOKUP($A85,csapatok!$A:$BL,AI$320,FALSE),LEN(VLOOKUP($A85,csapatok!$A:$BL,AI$320,FALSE))-6),'csapat-ranglista'!$A:$FP,AI$321,FALSE)/8,VLOOKUP(VLOOKUP($A85,csapatok!$A:$BL,AI$320,FALSE),'csapat-ranglista'!$A:$FP,AI$321,FALSE)/4),0)</f>
        <v>0</v>
      </c>
      <c r="AJ85" s="223">
        <f>IFERROR(IF(RIGHT(VLOOKUP($A85,csapatok!$A:$BL,AJ$320,FALSE),5)="Csere",VLOOKUP(LEFT(VLOOKUP($A85,csapatok!$A:$BL,AJ$320,FALSE),LEN(VLOOKUP($A85,csapatok!$A:$BL,AJ$320,FALSE))-6),'csapat-ranglista'!$A:$FP,AJ$321,FALSE)/8,VLOOKUP(VLOOKUP($A85,csapatok!$A:$BL,AJ$320,FALSE),'csapat-ranglista'!$A:$FP,AJ$321,FALSE)/2),0)</f>
        <v>0</v>
      </c>
      <c r="AK85" s="223">
        <f>IFERROR(IF(RIGHT(VLOOKUP($A85,csapatok!$A:$CN,AK$320,FALSE),5)="Csere",VLOOKUP(LEFT(VLOOKUP($A85,csapatok!$A:$CN,AK$320,FALSE),LEN(VLOOKUP($A85,csapatok!$A:$CN,AK$320,FALSE))-6),'csapat-ranglista'!$A:$FP,AK$321,FALSE)/8,VLOOKUP(VLOOKUP($A85,csapatok!$A:$CN,AK$320,FALSE),'csapat-ranglista'!$A:$FP,AK$321,FALSE)/4),0)</f>
        <v>0</v>
      </c>
      <c r="AL85" s="223">
        <f>IFERROR(IF(RIGHT(VLOOKUP($A85,csapatok!$A:$CN,AL$320,FALSE),5)="Csere",VLOOKUP(LEFT(VLOOKUP($A85,csapatok!$A:$CN,AL$320,FALSE),LEN(VLOOKUP($A85,csapatok!$A:$CN,AL$320,FALSE))-6),'csapat-ranglista'!$A:$FP,AL$321,FALSE)/8,VLOOKUP(VLOOKUP($A85,csapatok!$A:$CN,AL$320,FALSE),'csapat-ranglista'!$A:$FP,AL$321,FALSE)/4),0)</f>
        <v>0</v>
      </c>
      <c r="AM85" s="223">
        <f>IFERROR(IF(RIGHT(VLOOKUP($A85,csapatok!$A:$CN,AM$320,FALSE),5)="Csere",VLOOKUP(LEFT(VLOOKUP($A85,csapatok!$A:$CN,AM$320,FALSE),LEN(VLOOKUP($A85,csapatok!$A:$CN,AM$320,FALSE))-6),'csapat-ranglista'!$A:$FP,AM$321,FALSE)/8,VLOOKUP(VLOOKUP($A85,csapatok!$A:$CN,AM$320,FALSE),'csapat-ranglista'!$A:$FP,AM$321,FALSE)/4),0)</f>
        <v>0</v>
      </c>
      <c r="AN85" s="223">
        <f>IFERROR(IF(RIGHT(VLOOKUP($A85,csapatok!$A:$CN,AN$320,FALSE),5)="Csere",VLOOKUP(LEFT(VLOOKUP($A85,csapatok!$A:$CN,AN$320,FALSE),LEN(VLOOKUP($A85,csapatok!$A:$CN,AN$320,FALSE))-6),'csapat-ranglista'!$A:$FP,AN$321,FALSE)/8,VLOOKUP(VLOOKUP($A85,csapatok!$A:$CN,AN$320,FALSE),'csapat-ranglista'!$A:$FP,AN$321,FALSE)/4),0)</f>
        <v>0</v>
      </c>
      <c r="AO85" s="223">
        <f>IFERROR(IF(RIGHT(VLOOKUP($A85,csapatok!$A:$CN,AO$320,FALSE),5)="Csere",VLOOKUP(LEFT(VLOOKUP($A85,csapatok!$A:$CN,AO$320,FALSE),LEN(VLOOKUP($A85,csapatok!$A:$CN,AO$320,FALSE))-6),'csapat-ranglista'!$A:$FP,AO$321,FALSE)/8,VLOOKUP(VLOOKUP($A85,csapatok!$A:$CN,AO$320,FALSE),'csapat-ranglista'!$A:$FP,AO$321,FALSE)/4),0)</f>
        <v>0</v>
      </c>
      <c r="AP85" s="223">
        <f>IFERROR(IF(RIGHT(VLOOKUP($A85,csapatok!$A:$CN,AP$320,FALSE),5)="Csere",VLOOKUP(LEFT(VLOOKUP($A85,csapatok!$A:$CN,AP$320,FALSE),LEN(VLOOKUP($A85,csapatok!$A:$CN,AP$320,FALSE))-6),'csapat-ranglista'!$A:$FP,AP$321,FALSE)/8,VLOOKUP(VLOOKUP($A85,csapatok!$A:$CN,AP$320,FALSE),'csapat-ranglista'!$A:$FP,AP$321,FALSE)/4),0)</f>
        <v>0</v>
      </c>
      <c r="AQ85" s="223">
        <f>IFERROR(IF(RIGHT(VLOOKUP($A85,csapatok!$A:$CN,AQ$320,FALSE),5)="Csere",VLOOKUP(LEFT(VLOOKUP($A85,csapatok!$A:$CN,AQ$320,FALSE),LEN(VLOOKUP($A85,csapatok!$A:$CN,AQ$320,FALSE))-6),'csapat-ranglista'!$A:$FP,AQ$321,FALSE)/8,VLOOKUP(VLOOKUP($A85,csapatok!$A:$CN,AQ$320,FALSE),'csapat-ranglista'!$A:$FP,AQ$321,FALSE)/4),0)</f>
        <v>0.8670786701761255</v>
      </c>
      <c r="AR85" s="223">
        <f>IFERROR(IF(RIGHT(VLOOKUP($A85,csapatok!$A:$CN,AR$320,FALSE),5)="Csere",VLOOKUP(LEFT(VLOOKUP($A85,csapatok!$A:$CN,AR$320,FALSE),LEN(VLOOKUP($A85,csapatok!$A:$CN,AR$320,FALSE))-6),'csapat-ranglista'!$A:$FP,AR$321,FALSE)/8,VLOOKUP(VLOOKUP($A85,csapatok!$A:$CN,AR$320,FALSE),'csapat-ranglista'!$A:$FP,AR$321,FALSE)/4),0)</f>
        <v>0</v>
      </c>
      <c r="AS85" s="223">
        <f>IFERROR(IF(RIGHT(VLOOKUP($A85,csapatok!$A:$CN,AS$320,FALSE),5)="Csere",VLOOKUP(LEFT(VLOOKUP($A85,csapatok!$A:$CN,AS$320,FALSE),LEN(VLOOKUP($A85,csapatok!$A:$CN,AS$320,FALSE))-6),'csapat-ranglista'!$A:$FP,AS$321,FALSE)/8,VLOOKUP(VLOOKUP($A85,csapatok!$A:$CN,AS$320,FALSE),'csapat-ranglista'!$A:$FP,AS$321,FALSE)/4),0)</f>
        <v>7.151465598656273</v>
      </c>
      <c r="AT85" s="223">
        <f>IFERROR(IF(RIGHT(VLOOKUP($A85,csapatok!$A:$CN,AT$320,FALSE),5)="Csere",VLOOKUP(LEFT(VLOOKUP($A85,csapatok!$A:$CN,AT$320,FALSE),LEN(VLOOKUP($A85,csapatok!$A:$CN,AT$320,FALSE))-6),'csapat-ranglista'!$A:$FP,AT$321,FALSE)/8,VLOOKUP(VLOOKUP($A85,csapatok!$A:$CN,AT$320,FALSE),'csapat-ranglista'!$A:$FP,AT$321,FALSE)/4),0)</f>
        <v>0</v>
      </c>
      <c r="AU85" s="223">
        <f>IFERROR(IF(RIGHT(VLOOKUP($A85,csapatok!$A:$CN,AU$320,FALSE),5)="Csere",VLOOKUP(LEFT(VLOOKUP($A85,csapatok!$A:$CN,AU$320,FALSE),LEN(VLOOKUP($A85,csapatok!$A:$CN,AU$320,FALSE))-6),'csapat-ranglista'!$A:$FP,AU$321,FALSE)/8,VLOOKUP(VLOOKUP($A85,csapatok!$A:$CN,AU$320,FALSE),'csapat-ranglista'!$A:$FP,AU$321,FALSE)/4),0)</f>
        <v>0</v>
      </c>
      <c r="AV85" s="223">
        <f>IFERROR(IF(RIGHT(VLOOKUP($A85,csapatok!$A:$CN,AV$320,FALSE),5)="Csere",VLOOKUP(LEFT(VLOOKUP($A85,csapatok!$A:$CN,AV$320,FALSE),LEN(VLOOKUP($A85,csapatok!$A:$CN,AV$320,FALSE))-6),'csapat-ranglista'!$A:$FP,AV$321,FALSE)/8,VLOOKUP(VLOOKUP($A85,csapatok!$A:$CN,AV$320,FALSE),'csapat-ranglista'!$A:$FP,AV$321,FALSE)/4),0)</f>
        <v>0</v>
      </c>
      <c r="AW85" s="223">
        <f>IFERROR(IF(RIGHT(VLOOKUP($A85,csapatok!$A:$CN,AW$320,FALSE),5)="Csere",VLOOKUP(LEFT(VLOOKUP($A85,csapatok!$A:$CN,AW$320,FALSE),LEN(VLOOKUP($A85,csapatok!$A:$CN,AW$320,FALSE))-6),'csapat-ranglista'!$A:$FP,AW$321,FALSE)/8,VLOOKUP(VLOOKUP($A85,csapatok!$A:$CN,AW$320,FALSE),'csapat-ranglista'!$A:$FP,AW$321,FALSE)/4),0)</f>
        <v>0</v>
      </c>
      <c r="AX85" s="223">
        <f>IFERROR(IF(RIGHT(VLOOKUP($A85,csapatok!$A:$CN,AX$320,FALSE),5)="Csere",VLOOKUP(LEFT(VLOOKUP($A85,csapatok!$A:$CN,AX$320,FALSE),LEN(VLOOKUP($A85,csapatok!$A:$CN,AX$320,FALSE))-6),'csapat-ranglista'!$A:$FP,AX$321,FALSE)/8,VLOOKUP(VLOOKUP($A85,csapatok!$A:$CN,AX$320,FALSE),'csapat-ranglista'!$A:$FP,AX$321,FALSE)/4),0)</f>
        <v>0</v>
      </c>
      <c r="AY85" s="223">
        <f>IFERROR(IF(RIGHT(VLOOKUP($A85,csapatok!$A:$NN,AY$320,FALSE),5)="Csere",VLOOKUP(LEFT(VLOOKUP($A85,csapatok!$A:$NN,AY$320,FALSE),LEN(VLOOKUP($A85,csapatok!$A:$NN,AY$320,FALSE))-6),'csapat-ranglista'!$A:$FP,AY$321,FALSE)/8,VLOOKUP(VLOOKUP($A85,csapatok!$A:$NN,AY$320,FALSE),'csapat-ranglista'!$A:$FP,AY$321,FALSE)/4),0)</f>
        <v>0</v>
      </c>
      <c r="AZ85" s="223">
        <f>IFERROR(IF(RIGHT(VLOOKUP($A85,csapatok!$A:$NN,AZ$320,FALSE),5)="Csere",VLOOKUP(LEFT(VLOOKUP($A85,csapatok!$A:$NN,AZ$320,FALSE),LEN(VLOOKUP($A85,csapatok!$A:$NN,AZ$320,FALSE))-6),'csapat-ranglista'!$A:$FP,AZ$321,FALSE)/8,VLOOKUP(VLOOKUP($A85,csapatok!$A:$NN,AZ$320,FALSE),'csapat-ranglista'!$A:$FP,AZ$321,FALSE)/4),0)</f>
        <v>0</v>
      </c>
      <c r="BA85" s="223">
        <f>IFERROR(IF(RIGHT(VLOOKUP($A85,csapatok!$A:$NN,BA$320,FALSE),5)="Csere",VLOOKUP(LEFT(VLOOKUP($A85,csapatok!$A:$NN,BA$320,FALSE),LEN(VLOOKUP($A85,csapatok!$A:$NN,BA$320,FALSE))-6),'csapat-ranglista'!$A:$FP,BA$321,FALSE)/8,VLOOKUP(VLOOKUP($A85,csapatok!$A:$NN,BA$320,FALSE),'csapat-ranglista'!$A:$FP,BA$321,FALSE)/4),0)</f>
        <v>4.2213456692792288</v>
      </c>
      <c r="BB85" s="223">
        <f>IFERROR(IF(RIGHT(VLOOKUP($A85,csapatok!$A:$NN,BB$320,FALSE),5)="Csere",VLOOKUP(LEFT(VLOOKUP($A85,csapatok!$A:$NN,BB$320,FALSE),LEN(VLOOKUP($A85,csapatok!$A:$NN,BB$320,FALSE))-6),'csapat-ranglista'!$A:$FP,BB$321,FALSE)/8,VLOOKUP(VLOOKUP($A85,csapatok!$A:$NN,BB$320,FALSE),'csapat-ranglista'!$A:$FP,BB$321,FALSE)/4),0)</f>
        <v>0</v>
      </c>
      <c r="BC85" s="224">
        <f>versenyek!$ES$11*IFERROR(VLOOKUP(VLOOKUP($A85,versenyek!ER:ET,3,FALSE),szabalyok!$A$16:$B$23,2,FALSE)/4,0)</f>
        <v>0</v>
      </c>
      <c r="BD85" s="224">
        <f>versenyek!$EV$11*IFERROR(VLOOKUP(VLOOKUP($A85,versenyek!EU:EW,3,FALSE),szabalyok!$A$16:$B$23,2,FALSE)/4,0)</f>
        <v>0</v>
      </c>
      <c r="BE85" s="223">
        <f>IFERROR(IF(RIGHT(VLOOKUP($A85,csapatok!$A:$NN,BE$320,FALSE),5)="Csere",VLOOKUP(LEFT(VLOOKUP($A85,csapatok!$A:$NN,BE$320,FALSE),LEN(VLOOKUP($A85,csapatok!$A:$NN,BE$320,FALSE))-6),'csapat-ranglista'!$A:$FP,BE$321,FALSE)/8,VLOOKUP(VLOOKUP($A85,csapatok!$A:$NN,BE$320,FALSE),'csapat-ranglista'!$A:$FP,BE$321,FALSE)/4),0)</f>
        <v>5.4662063349522692</v>
      </c>
      <c r="BF85" s="223">
        <f>IFERROR(IF(RIGHT(VLOOKUP($A85,csapatok!$A:$NN,BF$320,FALSE),5)="Csere",VLOOKUP(LEFT(VLOOKUP($A85,csapatok!$A:$NN,BF$320,FALSE),LEN(VLOOKUP($A85,csapatok!$A:$NN,BF$320,FALSE))-6),'csapat-ranglista'!$A:$FP,BF$321,FALSE)/8,VLOOKUP(VLOOKUP($A85,csapatok!$A:$NN,BF$320,FALSE),'csapat-ranglista'!$A:$FP,BF$321,FALSE)/4),0)</f>
        <v>0</v>
      </c>
      <c r="BG85" s="223">
        <f>IFERROR(IF(RIGHT(VLOOKUP($A85,csapatok!$A:$NN,BG$320,FALSE),5)="Csere",VLOOKUP(LEFT(VLOOKUP($A85,csapatok!$A:$NN,BG$320,FALSE),LEN(VLOOKUP($A85,csapatok!$A:$NN,BG$320,FALSE))-6),'csapat-ranglista'!$A:$FP,BG$321,FALSE)/8,VLOOKUP(VLOOKUP($A85,csapatok!$A:$NN,BG$320,FALSE),'csapat-ranglista'!$A:$FP,BG$321,FALSE)/4),0)</f>
        <v>0</v>
      </c>
      <c r="BH85" s="223">
        <f>IFERROR(IF(RIGHT(VLOOKUP($A85,csapatok!$A:$NN,BH$320,FALSE),5)="Csere",VLOOKUP(LEFT(VLOOKUP($A85,csapatok!$A:$NN,BH$320,FALSE),LEN(VLOOKUP($A85,csapatok!$A:$NN,BH$320,FALSE))-6),'csapat-ranglista'!$A:$FP,BH$321,FALSE)/8,VLOOKUP(VLOOKUP($A85,csapatok!$A:$NN,BH$320,FALSE),'csapat-ranglista'!$A:$FP,BH$321,FALSE)/4),0)</f>
        <v>0</v>
      </c>
      <c r="BI85" s="223">
        <f>IFERROR(IF(RIGHT(VLOOKUP($A85,csapatok!$A:$NN,BI$320,FALSE),5)="Csere",VLOOKUP(LEFT(VLOOKUP($A85,csapatok!$A:$NN,BI$320,FALSE),LEN(VLOOKUP($A85,csapatok!$A:$NN,BI$320,FALSE))-6),'csapat-ranglista'!$A:$FP,BI$321,FALSE)/8,VLOOKUP(VLOOKUP($A85,csapatok!$A:$NN,BI$320,FALSE),'csapat-ranglista'!$A:$FP,BI$321,FALSE)/4),0)</f>
        <v>0</v>
      </c>
      <c r="BJ85" s="223">
        <f>IFERROR(IF(RIGHT(VLOOKUP($A85,csapatok!$A:$NN,BJ$320,FALSE),5)="Csere",VLOOKUP(LEFT(VLOOKUP($A85,csapatok!$A:$NN,BJ$320,FALSE),LEN(VLOOKUP($A85,csapatok!$A:$NN,BJ$320,FALSE))-6),'csapat-ranglista'!$A:$FP,BJ$321,FALSE)/8,VLOOKUP(VLOOKUP($A85,csapatok!$A:$NN,BJ$320,FALSE),'csapat-ranglista'!$A:$FP,BJ$321,FALSE)/4),0)</f>
        <v>0</v>
      </c>
      <c r="BK85" s="223">
        <f>IFERROR(IF(RIGHT(VLOOKUP($A85,csapatok!$A:$NN,BK$320,FALSE),5)="Csere",VLOOKUP(LEFT(VLOOKUP($A85,csapatok!$A:$NN,BK$320,FALSE),LEN(VLOOKUP($A85,csapatok!$A:$NN,BK$320,FALSE))-6),'csapat-ranglista'!$A:$FP,BK$321,FALSE)/8,VLOOKUP(VLOOKUP($A85,csapatok!$A:$NN,BK$320,FALSE),'csapat-ranglista'!$A:$FP,BK$321,FALSE)/4),0)</f>
        <v>0</v>
      </c>
      <c r="BL85" s="223">
        <f>IFERROR(IF(RIGHT(VLOOKUP($A85,csapatok!$A:$NN,BL$320,FALSE),5)="Csere",VLOOKUP(LEFT(VLOOKUP($A85,csapatok!$A:$NN,BL$320,FALSE),LEN(VLOOKUP($A85,csapatok!$A:$NN,BL$320,FALSE))-6),'csapat-ranglista'!$A:$FP,BL$321,FALSE)/8,VLOOKUP(VLOOKUP($A85,csapatok!$A:$NN,BL$320,FALSE),'csapat-ranglista'!$A:$FP,BL$321,FALSE)/4),0)</f>
        <v>1.5344081291197593</v>
      </c>
      <c r="BM85" s="223">
        <f>IFERROR(IF(RIGHT(VLOOKUP($A85,csapatok!$A:$NN,BM$320,FALSE),5)="Csere",VLOOKUP(LEFT(VLOOKUP($A85,csapatok!$A:$NN,BM$320,FALSE),LEN(VLOOKUP($A85,csapatok!$A:$NN,BM$320,FALSE))-6),'csapat-ranglista'!$A:$FP,BM$321,FALSE)/8,VLOOKUP(VLOOKUP($A85,csapatok!$A:$NN,BM$320,FALSE),'csapat-ranglista'!$A:$FP,BM$321,FALSE)/4),0)</f>
        <v>0</v>
      </c>
      <c r="BN85" s="223">
        <f>IFERROR(IF(RIGHT(VLOOKUP($A85,csapatok!$A:$NN,BN$320,FALSE),5)="Csere",VLOOKUP(LEFT(VLOOKUP($A85,csapatok!$A:$NN,BN$320,FALSE),LEN(VLOOKUP($A85,csapatok!$A:$NN,BN$320,FALSE))-6),'csapat-ranglista'!$A:$FP,BN$321,FALSE)/8,VLOOKUP(VLOOKUP($A85,csapatok!$A:$NN,BN$320,FALSE),'csapat-ranglista'!$A:$FP,BN$321,FALSE)/4),0)</f>
        <v>0</v>
      </c>
      <c r="BO85" s="223">
        <f>IFERROR(IF(RIGHT(VLOOKUP($A85,csapatok!$A:$NN,BO$320,FALSE),5)="Csere",VLOOKUP(LEFT(VLOOKUP($A85,csapatok!$A:$NN,BO$320,FALSE),LEN(VLOOKUP($A85,csapatok!$A:$NN,BO$320,FALSE))-6),'csapat-ranglista'!$A:$FP,BO$321,FALSE)/8,VLOOKUP(VLOOKUP($A85,csapatok!$A:$NN,BO$320,FALSE),'csapat-ranglista'!$A:$FP,BO$321,FALSE)/4),0)</f>
        <v>0</v>
      </c>
      <c r="BP85" s="223">
        <f>IFERROR(IF(RIGHT(VLOOKUP($A85,csapatok!$A:$NN,BP$320,FALSE),5)="Csere",VLOOKUP(LEFT(VLOOKUP($A85,csapatok!$A:$NN,BP$320,FALSE),LEN(VLOOKUP($A85,csapatok!$A:$NN,BP$320,FALSE))-6),'csapat-ranglista'!$A:$FP,BP$321,FALSE)/8,VLOOKUP(VLOOKUP($A85,csapatok!$A:$NN,BP$320,FALSE),'csapat-ranglista'!$A:$FP,BP$321,FALSE)/4),0)</f>
        <v>0</v>
      </c>
      <c r="BQ85" s="223">
        <f>IFERROR(IF(RIGHT(VLOOKUP($A85,csapatok!$A:$NN,BQ$320,FALSE),5)="Csere",VLOOKUP(LEFT(VLOOKUP($A85,csapatok!$A:$NN,BQ$320,FALSE),LEN(VLOOKUP($A85,csapatok!$A:$NN,BQ$320,FALSE))-6),'csapat-ranglista'!$A:$FP,BQ$321,FALSE)/8,VLOOKUP(VLOOKUP($A85,csapatok!$A:$NN,BQ$320,FALSE),'csapat-ranglista'!$A:$FP,BQ$321,FALSE)/4),0)</f>
        <v>0</v>
      </c>
      <c r="BR85" s="223">
        <f>IFERROR(IF(RIGHT(VLOOKUP($A85,csapatok!$A:$NN,BR$320,FALSE),5)="Csere",VLOOKUP(LEFT(VLOOKUP($A85,csapatok!$A:$NN,BR$320,FALSE),LEN(VLOOKUP($A85,csapatok!$A:$NN,BR$320,FALSE))-6),'csapat-ranglista'!$A:$FP,BR$321,FALSE)/8,VLOOKUP(VLOOKUP($A85,csapatok!$A:$NN,BR$320,FALSE),'csapat-ranglista'!$A:$FP,BR$321,FALSE)/4),0)</f>
        <v>0</v>
      </c>
      <c r="BS85" s="223">
        <f>IFERROR(IF(RIGHT(VLOOKUP($A85,csapatok!$A:$NN,BS$320,FALSE),5)="Csere",VLOOKUP(LEFT(VLOOKUP($A85,csapatok!$A:$NN,BS$320,FALSE),LEN(VLOOKUP($A85,csapatok!$A:$NN,BS$320,FALSE))-6),'csapat-ranglista'!$A:$FP,BS$321,FALSE)/8,VLOOKUP(VLOOKUP($A85,csapatok!$A:$NN,BS$320,FALSE),'csapat-ranglista'!$A:$FP,BS$321,FALSE)/4),0)</f>
        <v>0</v>
      </c>
      <c r="BT85" s="223">
        <f>IFERROR(IF(RIGHT(VLOOKUP($A85,csapatok!$A:$NN,BT$320,FALSE),5)="Csere",VLOOKUP(LEFT(VLOOKUP($A85,csapatok!$A:$NN,BT$320,FALSE),LEN(VLOOKUP($A85,csapatok!$A:$NN,BT$320,FALSE))-6),'csapat-ranglista'!$A:$FP,BT$321,FALSE)/8,VLOOKUP(VLOOKUP($A85,csapatok!$A:$NN,BT$320,FALSE),'csapat-ranglista'!$A:$FP,BT$321,FALSE)/4),0)</f>
        <v>0</v>
      </c>
      <c r="BU85" s="223">
        <f>IFERROR(IF(RIGHT(VLOOKUP($A85,csapatok!$A:$NN,BU$320,FALSE),5)="Csere",VLOOKUP(LEFT(VLOOKUP($A85,csapatok!$A:$NN,BU$320,FALSE),LEN(VLOOKUP($A85,csapatok!$A:$NN,BU$320,FALSE))-6),'csapat-ranglista'!$A:$FP,BU$321,FALSE)/8,VLOOKUP(VLOOKUP($A85,csapatok!$A:$NN,BU$320,FALSE),'csapat-ranglista'!$A:$FP,BU$321,FALSE)/4),0)</f>
        <v>1.5234740797423412</v>
      </c>
      <c r="BV85" s="223">
        <f>IFERROR(IF(RIGHT(VLOOKUP($A85,csapatok!$A:$NN,BV$320,FALSE),5)="Csere",VLOOKUP(LEFT(VLOOKUP($A85,csapatok!$A:$NN,BV$320,FALSE),LEN(VLOOKUP($A85,csapatok!$A:$NN,BV$320,FALSE))-6),'csapat-ranglista'!$A:$FP,BV$321,FALSE)/8,VLOOKUP(VLOOKUP($A85,csapatok!$A:$NN,BV$320,FALSE),'csapat-ranglista'!$A:$FP,BV$321,FALSE)/4),0)</f>
        <v>0</v>
      </c>
      <c r="BW85" s="223">
        <f>IFERROR(IF(RIGHT(VLOOKUP($A85,csapatok!$A:$NN,BW$320,FALSE),5)="Csere",VLOOKUP(LEFT(VLOOKUP($A85,csapatok!$A:$NN,BW$320,FALSE),LEN(VLOOKUP($A85,csapatok!$A:$NN,BW$320,FALSE))-6),'csapat-ranglista'!$A:$FP,BW$321,FALSE)/8,VLOOKUP(VLOOKUP($A85,csapatok!$A:$NN,BW$320,FALSE),'csapat-ranglista'!$A:$FP,BW$321,FALSE)/4),0)</f>
        <v>0</v>
      </c>
      <c r="BX85" s="223">
        <f>IFERROR(IF(RIGHT(VLOOKUP($A85,csapatok!$A:$NN,BX$320,FALSE),5)="Csere",VLOOKUP(LEFT(VLOOKUP($A85,csapatok!$A:$NN,BX$320,FALSE),LEN(VLOOKUP($A85,csapatok!$A:$NN,BX$320,FALSE))-6),'csapat-ranglista'!$A:$FP,BX$321,FALSE)/8,VLOOKUP(VLOOKUP($A85,csapatok!$A:$NN,BX$320,FALSE),'csapat-ranglista'!$A:$FP,BX$321,FALSE)/4),0)</f>
        <v>11.74976832128978</v>
      </c>
      <c r="BY85" s="223">
        <f>IFERROR(IF(RIGHT(VLOOKUP($A85,csapatok!$A:$NN,BY$320,FALSE),5)="Csere",VLOOKUP(LEFT(VLOOKUP($A85,csapatok!$A:$NN,BY$320,FALSE),LEN(VLOOKUP($A85,csapatok!$A:$NN,BY$320,FALSE))-6),'csapat-ranglista'!$A:$FP,BY$321,FALSE)/8,VLOOKUP(VLOOKUP($A85,csapatok!$A:$NN,BY$320,FALSE),'csapat-ranglista'!$A:$FP,BY$321,FALSE)/4),0)</f>
        <v>0</v>
      </c>
      <c r="BZ85" s="223">
        <f>IFERROR(IF(RIGHT(VLOOKUP($A85,csapatok!$A:$NN,BZ$320,FALSE),5)="Csere",VLOOKUP(LEFT(VLOOKUP($A85,csapatok!$A:$NN,BZ$320,FALSE),LEN(VLOOKUP($A85,csapatok!$A:$NN,BZ$320,FALSE))-6),'csapat-ranglista'!$A:$FP,BZ$321,FALSE)/8,VLOOKUP(VLOOKUP($A85,csapatok!$A:$NN,BZ$320,FALSE),'csapat-ranglista'!$A:$FP,BZ$321,FALSE)/4),0)</f>
        <v>0</v>
      </c>
      <c r="CA85" s="223">
        <f>IFERROR(IF(RIGHT(VLOOKUP($A85,csapatok!$A:$NN,CA$320,FALSE),5)="Csere",VLOOKUP(LEFT(VLOOKUP($A85,csapatok!$A:$NN,CA$320,FALSE),LEN(VLOOKUP($A85,csapatok!$A:$NN,CA$320,FALSE))-6),'csapat-ranglista'!$A:$FP,CA$321,FALSE)/8,VLOOKUP(VLOOKUP($A85,csapatok!$A:$NN,CA$320,FALSE),'csapat-ranglista'!$A:$FP,CA$321,FALSE)/4),0)</f>
        <v>0</v>
      </c>
      <c r="CB85" s="223">
        <f>IFERROR(IF(RIGHT(VLOOKUP($A85,csapatok!$A:$NN,CB$320,FALSE),5)="Csere",VLOOKUP(LEFT(VLOOKUP($A85,csapatok!$A:$NN,CB$320,FALSE),LEN(VLOOKUP($A85,csapatok!$A:$NN,CB$320,FALSE))-6),'csapat-ranglista'!$A:$FP,CB$321,FALSE)/8,VLOOKUP(VLOOKUP($A85,csapatok!$A:$NN,CB$320,FALSE),'csapat-ranglista'!$A:$FP,CB$321,FALSE)/4),0)</f>
        <v>0</v>
      </c>
      <c r="CC85" s="223">
        <f>IFERROR(IF(RIGHT(VLOOKUP($A85,csapatok!$A:$NN,CC$320,FALSE),5)="Csere",VLOOKUP(LEFT(VLOOKUP($A85,csapatok!$A:$NN,CC$320,FALSE),LEN(VLOOKUP($A85,csapatok!$A:$NN,CC$320,FALSE))-6),'csapat-ranglista'!$A:$FP,CC$321,FALSE)/8,VLOOKUP(VLOOKUP($A85,csapatok!$A:$NN,CC$320,FALSE),'csapat-ranglista'!$A:$FP,CC$321,FALSE)/4),0)</f>
        <v>0</v>
      </c>
      <c r="CD85" s="223">
        <f>IFERROR(IF(RIGHT(VLOOKUP($A85,csapatok!$A:$NN,CD$320,FALSE),5)="Csere",VLOOKUP(LEFT(VLOOKUP($A85,csapatok!$A:$NN,CD$320,FALSE),LEN(VLOOKUP($A85,csapatok!$A:$NN,CD$320,FALSE))-6),'csapat-ranglista'!$A:$FP,CD$321,FALSE)/8,VLOOKUP(VLOOKUP($A85,csapatok!$A:$NN,CD$320,FALSE),'csapat-ranglista'!$A:$FP,CD$321,FALSE)/4),0)</f>
        <v>0</v>
      </c>
      <c r="CE85" s="223">
        <f>IFERROR(IF(RIGHT(VLOOKUP($A85,csapatok!$A:$NN,CE$320,FALSE),5)="Csere",VLOOKUP(LEFT(VLOOKUP($A85,csapatok!$A:$NN,CE$320,FALSE),LEN(VLOOKUP($A85,csapatok!$A:$NN,CE$320,FALSE))-6),'csapat-ranglista'!$A:$FP,CE$321,FALSE)/8,VLOOKUP(VLOOKUP($A85,csapatok!$A:$NN,CE$320,FALSE),'csapat-ranglista'!$A:$FP,CE$321,FALSE)/4),0)</f>
        <v>0</v>
      </c>
      <c r="CF85" s="223">
        <f>IFERROR(IF(RIGHT(VLOOKUP($A85,csapatok!$A:$NN,CF$320,FALSE),5)="Csere",VLOOKUP(LEFT(VLOOKUP($A85,csapatok!$A:$NN,CF$320,FALSE),LEN(VLOOKUP($A85,csapatok!$A:$NN,CF$320,FALSE))-6),'csapat-ranglista'!$A:$FP,CF$321,FALSE)/8,VLOOKUP(VLOOKUP($A85,csapatok!$A:$NN,CF$320,FALSE),'csapat-ranglista'!$A:$FP,CF$321,FALSE)/4),0)</f>
        <v>0</v>
      </c>
      <c r="CG85" s="223">
        <f>IFERROR(IF(RIGHT(VLOOKUP($A85,csapatok!$A:$NN,CG$320,FALSE),5)="Csere",VLOOKUP(LEFT(VLOOKUP($A85,csapatok!$A:$NN,CG$320,FALSE),LEN(VLOOKUP($A85,csapatok!$A:$NN,CG$320,FALSE))-6),'csapat-ranglista'!$A:$FP,CG$321,FALSE)/8,VLOOKUP(VLOOKUP($A85,csapatok!$A:$NN,CG$320,FALSE),'csapat-ranglista'!$A:$FP,CG$321,FALSE)/4),0)</f>
        <v>0</v>
      </c>
      <c r="CH85" s="223">
        <f>IFERROR(IF(RIGHT(VLOOKUP($A85,csapatok!$A:$NN,CH$320,FALSE),5)="Csere",VLOOKUP(LEFT(VLOOKUP($A85,csapatok!$A:$NN,CH$320,FALSE),LEN(VLOOKUP($A85,csapatok!$A:$NN,CH$320,FALSE))-6),'csapat-ranglista'!$A:$FP,CH$321,FALSE)/8,VLOOKUP(VLOOKUP($A85,csapatok!$A:$NN,CH$320,FALSE),'csapat-ranglista'!$A:$FP,CH$321,FALSE)/4),0)</f>
        <v>5.7359145907061917</v>
      </c>
      <c r="CI85" s="223">
        <f>IFERROR(IF(RIGHT(VLOOKUP($A85,csapatok!$A:$NN,CI$320,FALSE),5)="Csere",VLOOKUP(LEFT(VLOOKUP($A85,csapatok!$A:$NN,CI$320,FALSE),LEN(VLOOKUP($A85,csapatok!$A:$NN,CI$320,FALSE))-6),'csapat-ranglista'!$A:$FP,CI$321,FALSE)/8,VLOOKUP(VLOOKUP($A85,csapatok!$A:$NN,CI$320,FALSE),'csapat-ranglista'!$A:$FP,CI$321,FALSE)/4),0)</f>
        <v>0</v>
      </c>
      <c r="CJ85" s="224">
        <f>versenyek!$IQ$11*IFERROR(VLOOKUP(VLOOKUP($A85,versenyek!IP:IR,3,FALSE),szabalyok!$A$16:$B$23,2,FALSE)/4,0)</f>
        <v>0</v>
      </c>
      <c r="CK85" s="224">
        <f>versenyek!$IT$11*IFERROR(VLOOKUP(VLOOKUP($A85,versenyek!IS:IU,3,FALSE),szabalyok!$A$16:$B$23,2,FALSE)/4,0)</f>
        <v>0</v>
      </c>
      <c r="CL85" s="223">
        <f>IFERROR(IF(RIGHT(VLOOKUP($A85,csapatok!$A:$NN,CL$320,FALSE),5)="Csere",VLOOKUP(LEFT(VLOOKUP($A85,csapatok!$A:$NN,CL$320,FALSE),LEN(VLOOKUP($A85,csapatok!$A:$NN,CL$320,FALSE))-6),'csapat-ranglista'!$A:$FP,CL$321,FALSE)/8,VLOOKUP(VLOOKUP($A85,csapatok!$A:$NN,CL$320,FALSE),'csapat-ranglista'!$A:$FP,CL$321,FALSE)/4),0)</f>
        <v>0</v>
      </c>
      <c r="CM85" s="223">
        <f>IFERROR(IF(RIGHT(VLOOKUP($A85,csapatok!$A:$NN,CM$320,FALSE),5)="Csere",VLOOKUP(LEFT(VLOOKUP($A85,csapatok!$A:$NN,CM$320,FALSE),LEN(VLOOKUP($A85,csapatok!$A:$NN,CM$320,FALSE))-6),'csapat-ranglista'!$A:$FP,CM$321,FALSE)/8,VLOOKUP(VLOOKUP($A85,csapatok!$A:$NN,CM$320,FALSE),'csapat-ranglista'!$A:$FP,CM$321,FALSE)/4),0)</f>
        <v>0</v>
      </c>
      <c r="CN85" s="223">
        <f>IFERROR(IF(RIGHT(VLOOKUP($A85,csapatok!$A:$NN,CN$320,FALSE),5)="Csere",VLOOKUP(LEFT(VLOOKUP($A85,csapatok!$A:$NN,CN$320,FALSE),LEN(VLOOKUP($A85,csapatok!$A:$NN,CN$320,FALSE))-6),'csapat-ranglista'!$A:$FP,CN$321,FALSE)/8,VLOOKUP(VLOOKUP($A85,csapatok!$A:$NN,CN$320,FALSE),'csapat-ranglista'!$A:$FP,CN$321,FALSE)/4),0)</f>
        <v>1.8214629480051701</v>
      </c>
      <c r="CO85" s="223">
        <f>IFERROR(IF(RIGHT(VLOOKUP($A85,csapatok!$A:$NN,CO$320,FALSE),5)="Csere",VLOOKUP(LEFT(VLOOKUP($A85,csapatok!$A:$NN,CO$320,FALSE),LEN(VLOOKUP($A85,csapatok!$A:$NN,CO$320,FALSE))-6),'csapat-ranglista'!$A:$FP,CO$321,FALSE)/8,VLOOKUP(VLOOKUP($A85,csapatok!$A:$NN,CO$320,FALSE),'csapat-ranglista'!$A:$FP,CO$321,FALSE)/4),0)</f>
        <v>0</v>
      </c>
      <c r="CP85" s="223">
        <f>IFERROR(IF(RIGHT(VLOOKUP($A85,csapatok!$A:$NN,CP$320,FALSE),5)="Csere",VLOOKUP(LEFT(VLOOKUP($A85,csapatok!$A:$NN,CP$320,FALSE),LEN(VLOOKUP($A85,csapatok!$A:$NN,CP$320,FALSE))-6),'csapat-ranglista'!$A:$FP,CP$321,FALSE)/8,VLOOKUP(VLOOKUP($A85,csapatok!$A:$NN,CP$320,FALSE),'csapat-ranglista'!$A:$FP,CP$321,FALSE)/4),0)</f>
        <v>0</v>
      </c>
      <c r="CQ85" s="223">
        <f>IFERROR(IF(RIGHT(VLOOKUP($A85,csapatok!$A:$NN,CQ$320,FALSE),5)="Csere",VLOOKUP(LEFT(VLOOKUP($A85,csapatok!$A:$NN,CQ$320,FALSE),LEN(VLOOKUP($A85,csapatok!$A:$NN,CQ$320,FALSE))-6),'csapat-ranglista'!$A:$FP,CQ$321,FALSE)/8,VLOOKUP(VLOOKUP($A85,csapatok!$A:$NN,CQ$320,FALSE),'csapat-ranglista'!$A:$FP,CQ$321,FALSE)/4),0)</f>
        <v>0</v>
      </c>
      <c r="CR85" s="223">
        <f>IFERROR(IF(RIGHT(VLOOKUP($A85,csapatok!$A:$NN,CR$320,FALSE),5)="Csere",VLOOKUP(LEFT(VLOOKUP($A85,csapatok!$A:$NN,CR$320,FALSE),LEN(VLOOKUP($A85,csapatok!$A:$NN,CR$320,FALSE))-6),'csapat-ranglista'!$A:$FP,CR$321,FALSE)/8,VLOOKUP(VLOOKUP($A85,csapatok!$A:$NN,CR$320,FALSE),'csapat-ranglista'!$A:$FP,CR$321,FALSE)/4),0)</f>
        <v>0</v>
      </c>
      <c r="CS85" s="223">
        <f>IFERROR(IF(RIGHT(VLOOKUP($A85,csapatok!$A:$NN,CS$320,FALSE),5)="Csere",VLOOKUP(LEFT(VLOOKUP($A85,csapatok!$A:$NN,CS$320,FALSE),LEN(VLOOKUP($A85,csapatok!$A:$NN,CS$320,FALSE))-6),'csapat-ranglista'!$A:$FP,CS$321,FALSE)/8,VLOOKUP(VLOOKUP($A85,csapatok!$A:$NN,CS$320,FALSE),'csapat-ranglista'!$A:$FP,CS$321,FALSE)/4),0)</f>
        <v>15.379650448875717</v>
      </c>
      <c r="CT85" s="223">
        <f>IFERROR(IF(RIGHT(VLOOKUP($A85,csapatok!$A:$NN,CT$320,FALSE),5)="Csere",VLOOKUP(LEFT(VLOOKUP($A85,csapatok!$A:$NN,CT$320,FALSE),LEN(VLOOKUP($A85,csapatok!$A:$NN,CT$320,FALSE))-6),'csapat-ranglista'!$A:$FP,CT$321,FALSE)/8,VLOOKUP(VLOOKUP($A85,csapatok!$A:$NN,CT$320,FALSE),'csapat-ranglista'!$A:$FP,CT$321,FALSE)/4),0)</f>
        <v>0</v>
      </c>
      <c r="CU85" s="223">
        <f>IFERROR(IF(RIGHT(VLOOKUP($A85,csapatok!$A:$NN,CU$320,FALSE),5)="Csere",VLOOKUP(LEFT(VLOOKUP($A85,csapatok!$A:$NN,CU$320,FALSE),LEN(VLOOKUP($A85,csapatok!$A:$NN,CU$320,FALSE))-6),'csapat-ranglista'!$A:$FP,CU$321,FALSE)/8,VLOOKUP(VLOOKUP($A85,csapatok!$A:$NN,CU$320,FALSE),'csapat-ranglista'!$A:$FP,CU$321,FALSE)/4),0)</f>
        <v>0</v>
      </c>
      <c r="CV85" s="223">
        <f>IFERROR(IF(RIGHT(VLOOKUP($A85,csapatok!$A:$NN,CV$320,FALSE),5)="Csere",VLOOKUP(LEFT(VLOOKUP($A85,csapatok!$A:$NN,CV$320,FALSE),LEN(VLOOKUP($A85,csapatok!$A:$NN,CV$320,FALSE))-6),'csapat-ranglista'!$A:$FP,CV$321,FALSE)/8,VLOOKUP(VLOOKUP($A85,csapatok!$A:$NN,CV$320,FALSE),'csapat-ranglista'!$A:$FP,CV$321,FALSE)/4),0)</f>
        <v>0</v>
      </c>
      <c r="CW85" s="223">
        <f>IFERROR(IF(RIGHT(VLOOKUP($A85,csapatok!$A:$NN,CW$320,FALSE),5)="Csere",VLOOKUP(LEFT(VLOOKUP($A85,csapatok!$A:$NN,CW$320,FALSE),LEN(VLOOKUP($A85,csapatok!$A:$NN,CW$320,FALSE))-6),'csapat-ranglista'!$A:$FP,CW$321,FALSE)/8,VLOOKUP(VLOOKUP($A85,csapatok!$A:$NN,CW$320,FALSE),'csapat-ranglista'!$A:$FP,CW$321,FALSE)/4),0)</f>
        <v>0</v>
      </c>
      <c r="CX85" s="223">
        <f>IFERROR(IF(RIGHT(VLOOKUP($A85,csapatok!$A:$NN,CX$320,FALSE),5)="Csere",VLOOKUP(LEFT(VLOOKUP($A85,csapatok!$A:$NN,CX$320,FALSE),LEN(VLOOKUP($A85,csapatok!$A:$NN,CX$320,FALSE))-6),'csapat-ranglista'!$A:$FP,CX$321,FALSE)/8,VLOOKUP(VLOOKUP($A85,csapatok!$A:$NN,CX$320,FALSE),'csapat-ranglista'!$A:$FP,CX$321,FALSE)/4),0)</f>
        <v>0</v>
      </c>
      <c r="CY85" s="223">
        <f>IFERROR(IF(RIGHT(VLOOKUP($A85,csapatok!$A:$NN,CY$320,FALSE),5)="Csere",VLOOKUP(LEFT(VLOOKUP($A85,csapatok!$A:$NN,CY$320,FALSE),LEN(VLOOKUP($A85,csapatok!$A:$NN,CY$320,FALSE))-6),'csapat-ranglista'!$A:$FP,CY$321,FALSE)/8,VLOOKUP(VLOOKUP($A85,csapatok!$A:$NN,CY$320,FALSE),'csapat-ranglista'!$A:$FP,CY$321,FALSE)/4),0)</f>
        <v>0</v>
      </c>
      <c r="CZ85" s="223">
        <f>IFERROR(IF(RIGHT(VLOOKUP($A85,csapatok!$A:$NN,CZ$320,FALSE),5)="Csere",VLOOKUP(LEFT(VLOOKUP($A85,csapatok!$A:$NN,CZ$320,FALSE),LEN(VLOOKUP($A85,csapatok!$A:$NN,CZ$320,FALSE))-6),'csapat-ranglista'!$A:$FP,CZ$321,FALSE)/8,VLOOKUP(VLOOKUP($A85,csapatok!$A:$NN,CZ$320,FALSE),'csapat-ranglista'!$A:$FP,CZ$321,FALSE)/4),0)</f>
        <v>0</v>
      </c>
      <c r="DA85" s="223">
        <f>IFERROR(IF(RIGHT(VLOOKUP($A85,csapatok!$A:$NN,DA$320,FALSE),5)="Csere",VLOOKUP(LEFT(VLOOKUP($A85,csapatok!$A:$NN,DA$320,FALSE),LEN(VLOOKUP($A85,csapatok!$A:$NN,DA$320,FALSE))-6),'csapat-ranglista'!$A:$FP,DA$321,FALSE)/8,VLOOKUP(VLOOKUP($A85,csapatok!$A:$NN,DA$320,FALSE),'csapat-ranglista'!$A:$FP,DA$321,FALSE)/4),0)</f>
        <v>0</v>
      </c>
      <c r="DB85" s="223">
        <f>IFERROR(IF(RIGHT(VLOOKUP($A85,csapatok!$A:$NN,DB$320,FALSE),5)="Csere",VLOOKUP(LEFT(VLOOKUP($A85,csapatok!$A:$NN,DB$320,FALSE),LEN(VLOOKUP($A85,csapatok!$A:$NN,DB$320,FALSE))-6),'csapat-ranglista'!$A:$FP,DB$321,FALSE)/8,VLOOKUP(VLOOKUP($A85,csapatok!$A:$NN,DB$320,FALSE),'csapat-ranglista'!$A:$FP,DB$321,FALSE)/4),0)</f>
        <v>0</v>
      </c>
      <c r="DC85" s="223">
        <f>IFERROR(IF(RIGHT(VLOOKUP($A85,csapatok!$A:$NN,DC$320,FALSE),5)="Csere",VLOOKUP(LEFT(VLOOKUP($A85,csapatok!$A:$NN,DC$320,FALSE),LEN(VLOOKUP($A85,csapatok!$A:$NN,DC$320,FALSE))-6),'csapat-ranglista'!$A:$FP,DC$321,FALSE)/8,VLOOKUP(VLOOKUP($A85,csapatok!$A:$NN,DC$320,FALSE),'csapat-ranglista'!$A:$FP,DC$321,FALSE)/4),0)</f>
        <v>0</v>
      </c>
      <c r="DD85" s="223">
        <f>IFERROR(IF(RIGHT(VLOOKUP($A85,csapatok!$A:$NN,DD$320,FALSE),5)="Csere",VLOOKUP(LEFT(VLOOKUP($A85,csapatok!$A:$NN,DD$320,FALSE),LEN(VLOOKUP($A85,csapatok!$A:$NN,DD$320,FALSE))-6),'csapat-ranglista'!$A:$FP,DD$321,FALSE)/8,VLOOKUP(VLOOKUP($A85,csapatok!$A:$NN,DD$320,FALSE),'csapat-ranglista'!$A:$FP,DD$321,FALSE)/4),0)</f>
        <v>0</v>
      </c>
      <c r="DE85" s="223">
        <f>IFERROR(IF(RIGHT(VLOOKUP($A85,csapatok!$A:$NN,DE$320,FALSE),5)="Csere",VLOOKUP(LEFT(VLOOKUP($A85,csapatok!$A:$NN,DE$320,FALSE),LEN(VLOOKUP($A85,csapatok!$A:$NN,DE$320,FALSE))-6),'csapat-ranglista'!$A:$FP,DE$321,FALSE)/8,VLOOKUP(VLOOKUP($A85,csapatok!$A:$NN,DE$320,FALSE),'csapat-ranglista'!$A:$FP,DE$321,FALSE)/4),0)</f>
        <v>0</v>
      </c>
      <c r="DF85" s="223">
        <f>IFERROR(IF(RIGHT(VLOOKUP($A85,csapatok!$A:$NN,DF$320,FALSE),5)="Csere",VLOOKUP(LEFT(VLOOKUP($A85,csapatok!$A:$NN,DF$320,FALSE),LEN(VLOOKUP($A85,csapatok!$A:$NN,DF$320,FALSE))-6),'csapat-ranglista'!$A:$FP,DF$321,FALSE)/8,VLOOKUP(VLOOKUP($A85,csapatok!$A:$NN,DF$320,FALSE),'csapat-ranglista'!$A:$FP,DF$321,FALSE)/4),0)</f>
        <v>0</v>
      </c>
      <c r="DG85" s="223">
        <f>IFERROR(IF(RIGHT(VLOOKUP($A85,csapatok!$A:$NN,DG$320,FALSE),5)="Csere",VLOOKUP(LEFT(VLOOKUP($A85,csapatok!$A:$NN,DG$320,FALSE),LEN(VLOOKUP($A85,csapatok!$A:$NN,DG$320,FALSE))-6),'csapat-ranglista'!$A:$FP,DG$321,FALSE)/8,VLOOKUP(VLOOKUP($A85,csapatok!$A:$NN,DG$320,FALSE),'csapat-ranglista'!$A:$FP,DG$321,FALSE)/4),0)</f>
        <v>0</v>
      </c>
      <c r="DH85" s="223">
        <f>IFERROR(IF(RIGHT(VLOOKUP($A85,csapatok!$A:$NN,DH$320,FALSE),5)="Csere",VLOOKUP(LEFT(VLOOKUP($A85,csapatok!$A:$NN,DH$320,FALSE),LEN(VLOOKUP($A85,csapatok!$A:$NN,DH$320,FALSE))-6),'csapat-ranglista'!$A:$FP,DH$321,FALSE)/8,VLOOKUP(VLOOKUP($A85,csapatok!$A:$NN,DH$320,FALSE),'csapat-ranglista'!$A:$FP,DH$321,FALSE)/4),0)</f>
        <v>0</v>
      </c>
      <c r="DI85" s="223">
        <f>IFERROR(IF(RIGHT(VLOOKUP($A85,csapatok!$A:$NN,DI$320,FALSE),5)="Csere",VLOOKUP(LEFT(VLOOKUP($A85,csapatok!$A:$NN,DI$320,FALSE),LEN(VLOOKUP($A85,csapatok!$A:$NN,DI$320,FALSE))-6),'csapat-ranglista'!$A:$FP,DI$321,FALSE)/8,VLOOKUP(VLOOKUP($A85,csapatok!$A:$NN,DI$320,FALSE),'csapat-ranglista'!$A:$FP,DI$321,FALSE)/4),0)</f>
        <v>0</v>
      </c>
      <c r="DJ85" s="223">
        <f>IFERROR(IF(RIGHT(VLOOKUP($A85,csapatok!$A:$NN,DJ$320,FALSE),5)="Csere",VLOOKUP(LEFT(VLOOKUP($A85,csapatok!$A:$NN,DJ$320,FALSE),LEN(VLOOKUP($A85,csapatok!$A:$NN,DJ$320,FALSE))-6),'csapat-ranglista'!$A:$FP,DJ$321,FALSE)/8,VLOOKUP(VLOOKUP($A85,csapatok!$A:$NN,DJ$320,FALSE),'csapat-ranglista'!$A:$FP,DJ$321,FALSE)/4),0)</f>
        <v>0</v>
      </c>
      <c r="DK85" s="223">
        <f>IFERROR(IF(RIGHT(VLOOKUP($A85,csapatok!$A:$NN,DK$320,FALSE),5)="Csere",VLOOKUP(LEFT(VLOOKUP($A85,csapatok!$A:$NN,DK$320,FALSE),LEN(VLOOKUP($A85,csapatok!$A:$NN,DK$320,FALSE))-6),'csapat-ranglista'!$A:$FP,DK$321,FALSE)/8,VLOOKUP(VLOOKUP($A85,csapatok!$A:$NN,DK$320,FALSE),'csapat-ranglista'!$A:$FP,DK$321,FALSE)/4),0)</f>
        <v>0</v>
      </c>
      <c r="DL85" s="223">
        <f>IFERROR(IF(RIGHT(VLOOKUP($A85,csapatok!$A:$NN,DL$320,FALSE),5)="Csere",VLOOKUP(LEFT(VLOOKUP($A85,csapatok!$A:$NN,DL$320,FALSE),LEN(VLOOKUP($A85,csapatok!$A:$NN,DL$320,FALSE))-6),'csapat-ranglista'!$A:$FP,DL$321,FALSE)/8,VLOOKUP(VLOOKUP($A85,csapatok!$A:$NN,DL$320,FALSE),'csapat-ranglista'!$A:$FP,DL$321,FALSE)/4),0)</f>
        <v>19.109380592882307</v>
      </c>
      <c r="DM85" s="223">
        <f>IFERROR(IF(RIGHT(VLOOKUP($A85,csapatok!$A:$NN,DM$320,FALSE),5)="Csere",VLOOKUP(LEFT(VLOOKUP($A85,csapatok!$A:$NN,DM$320,FALSE),LEN(VLOOKUP($A85,csapatok!$A:$NN,DM$320,FALSE))-6),'csapat-ranglista'!$A:$FP,DM$321,FALSE)/8,VLOOKUP(VLOOKUP($A85,csapatok!$A:$NN,DM$320,FALSE),'csapat-ranglista'!$A:$FP,DM$321,FALSE)/4),0)</f>
        <v>0</v>
      </c>
      <c r="DN85" s="223">
        <f>IFERROR(IF(RIGHT(VLOOKUP($A85,csapatok!$A:$NN,DN$320,FALSE),5)="Csere",VLOOKUP(LEFT(VLOOKUP($A85,csapatok!$A:$NN,DN$320,FALSE),LEN(VLOOKUP($A85,csapatok!$A:$NN,DN$320,FALSE))-6),'csapat-ranglista'!$A:$FP,DN$321,FALSE)/8,VLOOKUP(VLOOKUP($A85,csapatok!$A:$NN,DN$320,FALSE),'csapat-ranglista'!$A:$FP,DN$321,FALSE)/4),0)</f>
        <v>0</v>
      </c>
      <c r="DO85" s="224">
        <f>versenyek!$MF$11*IFERROR(VLOOKUP(VLOOKUP($A85,versenyek!ME:MG,3,FALSE),szabalyok!$A$16:$B$23,2,FALSE)/4,0)</f>
        <v>0</v>
      </c>
      <c r="DP85" s="224">
        <f>versenyek!$MI$11*IFERROR(VLOOKUP(VLOOKUP($A85,versenyek!MH:MJ,3,FALSE),szabalyok!$A$16:$B$23,2,FALSE)/4,0)</f>
        <v>0</v>
      </c>
      <c r="DQ85" s="223">
        <f>IFERROR(IF(RIGHT(VLOOKUP($A85,csapatok!$A:$NN,DQ$320,FALSE),5)="Csere",VLOOKUP(LEFT(VLOOKUP($A85,csapatok!$A:$NN,DQ$320,FALSE),LEN(VLOOKUP($A85,csapatok!$A:$NN,DQ$320,FALSE))-6),'csapat-ranglista'!$A:$FP,DQ$321,FALSE)/8,VLOOKUP(VLOOKUP($A85,csapatok!$A:$NN,DQ$320,FALSE),'csapat-ranglista'!$A:$FP,DQ$321,FALSE)/4),0)</f>
        <v>0</v>
      </c>
      <c r="DR85" s="223">
        <f>IFERROR(IF(RIGHT(VLOOKUP($A85,csapatok!$A:$NN,DR$320,FALSE),5)="Csere",VLOOKUP(LEFT(VLOOKUP($A85,csapatok!$A:$NN,DR$320,FALSE),LEN(VLOOKUP($A85,csapatok!$A:$NN,DR$320,FALSE))-6),'csapat-ranglista'!$A:$FP,DR$321,FALSE)/8,VLOOKUP(VLOOKUP($A85,csapatok!$A:$NN,DR$320,FALSE),'csapat-ranglista'!$A:$FP,DR$321,FALSE)/4),0)</f>
        <v>0</v>
      </c>
      <c r="DS85" s="223">
        <f>IFERROR(IF(RIGHT(VLOOKUP($A85,csapatok!$A:$NN,DS$320,FALSE),5)="Csere",VLOOKUP(LEFT(VLOOKUP($A85,csapatok!$A:$NN,DS$320,FALSE),LEN(VLOOKUP($A85,csapatok!$A:$NN,DS$320,FALSE))-6),'csapat-ranglista'!$A:$FP,DS$321,FALSE)/8,VLOOKUP(VLOOKUP($A85,csapatok!$A:$NN,DS$320,FALSE),'csapat-ranglista'!$A:$FP,DS$321,FALSE)/4),0)</f>
        <v>0</v>
      </c>
      <c r="DT85" s="223">
        <f>IFERROR(IF(RIGHT(VLOOKUP($A85,csapatok!$A:$NN,DT$320,FALSE),5)="Csere",VLOOKUP(LEFT(VLOOKUP($A85,csapatok!$A:$NN,DT$320,FALSE),LEN(VLOOKUP($A85,csapatok!$A:$NN,DT$320,FALSE))-6),'csapat-ranglista'!$A:$FP,DT$321,FALSE)/8,VLOOKUP(VLOOKUP($A85,csapatok!$A:$NN,DT$320,FALSE),'csapat-ranglista'!$A:$FP,DT$321,FALSE)/4),0)</f>
        <v>0</v>
      </c>
      <c r="DU85" s="223">
        <f>IFERROR(IF(RIGHT(VLOOKUP($A85,csapatok!$A:$NN,DU$320,FALSE),5)="Csere",VLOOKUP(LEFT(VLOOKUP($A85,csapatok!$A:$NN,DU$320,FALSE),LEN(VLOOKUP($A85,csapatok!$A:$NN,DU$320,FALSE))-6),'csapat-ranglista'!$A:$FP,DU$321,FALSE)/8,VLOOKUP(VLOOKUP($A85,csapatok!$A:$NN,DU$320,FALSE),'csapat-ranglista'!$A:$FP,DU$321,FALSE)/4),0)</f>
        <v>0</v>
      </c>
      <c r="DV85" s="223">
        <f>IFERROR(IF(RIGHT(VLOOKUP($A85,csapatok!$A:$NN,DV$320,FALSE),5)="Csere",VLOOKUP(LEFT(VLOOKUP($A85,csapatok!$A:$NN,DV$320,FALSE),LEN(VLOOKUP($A85,csapatok!$A:$NN,DV$320,FALSE))-6),'csapat-ranglista'!$A:$FP,DV$321,FALSE)/8,VLOOKUP(VLOOKUP($A85,csapatok!$A:$NN,DV$320,FALSE),'csapat-ranglista'!$A:$FP,DV$321,FALSE)/4),0)</f>
        <v>0</v>
      </c>
      <c r="DW85" s="223">
        <f>IFERROR(IF(RIGHT(VLOOKUP($A85,csapatok!$A:$NN,DW$320,FALSE),5)="Csere",VLOOKUP(LEFT(VLOOKUP($A85,csapatok!$A:$NN,DW$320,FALSE),LEN(VLOOKUP($A85,csapatok!$A:$NN,DW$320,FALSE))-6),'csapat-ranglista'!$A:$FP,DW$321,FALSE)/8,VLOOKUP(VLOOKUP($A85,csapatok!$A:$NN,DW$320,FALSE),'csapat-ranglista'!$A:$FP,DW$321,FALSE)/4),0)</f>
        <v>0</v>
      </c>
      <c r="DX85" s="223">
        <f>IFERROR(IF(RIGHT(VLOOKUP($A85,csapatok!$A:$NN,DX$320,FALSE),5)="Csere",VLOOKUP(LEFT(VLOOKUP($A85,csapatok!$A:$NN,DX$320,FALSE),LEN(VLOOKUP($A85,csapatok!$A:$NN,DX$320,FALSE))-6),'csapat-ranglista'!$A:$FP,DX$321,FALSE)/8,VLOOKUP(VLOOKUP($A85,csapatok!$A:$NN,DX$320,FALSE),'csapat-ranglista'!$A:$FP,DX$321,FALSE)/4),0)</f>
        <v>0</v>
      </c>
      <c r="DY85" s="223">
        <f>IFERROR(IF(RIGHT(VLOOKUP($A85,csapatok!$A:$NN,DY$320,FALSE),5)="Csere",VLOOKUP(LEFT(VLOOKUP($A85,csapatok!$A:$NN,DY$320,FALSE),LEN(VLOOKUP($A85,csapatok!$A:$NN,DY$320,FALSE))-6),'csapat-ranglista'!$A:$FP,DY$321,FALSE)/8,VLOOKUP(VLOOKUP($A85,csapatok!$A:$NN,DY$320,FALSE),'csapat-ranglista'!$A:$FP,DY$321,FALSE)/4),0)</f>
        <v>0</v>
      </c>
      <c r="DZ85" s="223">
        <f>IFERROR(IF(RIGHT(VLOOKUP($A85,csapatok!$A:$NN,DZ$320,FALSE),5)="Csere",VLOOKUP(LEFT(VLOOKUP($A85,csapatok!$A:$NN,DZ$320,FALSE),LEN(VLOOKUP($A85,csapatok!$A:$NN,DZ$320,FALSE))-6),'csapat-ranglista'!$A:$FP,DZ$321,FALSE)/8,VLOOKUP(VLOOKUP($A85,csapatok!$A:$NN,DZ$320,FALSE),'csapat-ranglista'!$A:$FP,DZ$321,FALSE)/4),0)</f>
        <v>0</v>
      </c>
      <c r="EA85" s="223">
        <f>IFERROR(IF(RIGHT(VLOOKUP($A85,csapatok!$A:$NN,EA$320,FALSE),5)="Csere",VLOOKUP(LEFT(VLOOKUP($A85,csapatok!$A:$NN,EA$320,FALSE),LEN(VLOOKUP($A85,csapatok!$A:$NN,EA$320,FALSE))-6),'csapat-ranglista'!$A:$FP,EA$321,FALSE)/8,VLOOKUP(VLOOKUP($A85,csapatok!$A:$NN,EA$320,FALSE),'csapat-ranglista'!$A:$FP,EA$321,FALSE)/4),0)</f>
        <v>0</v>
      </c>
      <c r="EB85" s="223">
        <f>IFERROR(IF(RIGHT(VLOOKUP($A85,csapatok!$A:$NN,EB$320,FALSE),5)="Csere",VLOOKUP(LEFT(VLOOKUP($A85,csapatok!$A:$NN,EB$320,FALSE),LEN(VLOOKUP($A85,csapatok!$A:$NN,EB$320,FALSE))-6),'csapat-ranglista'!$A:$FP,EB$321,FALSE)/8,VLOOKUP(VLOOKUP($A85,csapatok!$A:$NN,EB$320,FALSE),'csapat-ranglista'!$A:$FP,EB$321,FALSE)/4),0)</f>
        <v>0</v>
      </c>
      <c r="EC85" s="223">
        <f>IFERROR(IF(RIGHT(VLOOKUP($A85,csapatok!$A:$NN,EC$320,FALSE),5)="Csere",VLOOKUP(LEFT(VLOOKUP($A85,csapatok!$A:$NN,EC$320,FALSE),LEN(VLOOKUP($A85,csapatok!$A:$NN,EC$320,FALSE))-6),'csapat-ranglista'!$A:$FP,EC$321,FALSE)/8,VLOOKUP(VLOOKUP($A85,csapatok!$A:$NN,EC$320,FALSE),'csapat-ranglista'!$A:$FP,EC$321,FALSE)/4),0)</f>
        <v>0</v>
      </c>
      <c r="ED85" s="223">
        <f>IFERROR(IF(RIGHT(VLOOKUP($A85,csapatok!$A:$NN,ED$320,FALSE),5)="Csere",VLOOKUP(LEFT(VLOOKUP($A85,csapatok!$A:$NN,ED$320,FALSE),LEN(VLOOKUP($A85,csapatok!$A:$NN,ED$320,FALSE))-6),'csapat-ranglista'!$A:$FP,ED$321,FALSE)/8,VLOOKUP(VLOOKUP($A85,csapatok!$A:$NN,ED$320,FALSE),'csapat-ranglista'!$A:$FP,ED$321,FALSE)/4),0)</f>
        <v>0</v>
      </c>
      <c r="EE85" s="223">
        <f>IFERROR(IF(RIGHT(VLOOKUP($A85,csapatok!$A:$NN,EE$320,FALSE),5)="Csere",VLOOKUP(LEFT(VLOOKUP($A85,csapatok!$A:$NN,EE$320,FALSE),LEN(VLOOKUP($A85,csapatok!$A:$NN,EE$320,FALSE))-6),'csapat-ranglista'!$A:$FP,EE$321,FALSE)/8,VLOOKUP(VLOOKUP($A85,csapatok!$A:$NN,EE$320,FALSE),'csapat-ranglista'!$A:$FP,EE$321,FALSE)/4),0)</f>
        <v>0</v>
      </c>
      <c r="EF85" s="223">
        <f>IFERROR(IF(RIGHT(VLOOKUP($A85,csapatok!$A:$NN,EF$320,FALSE),5)="Csere",VLOOKUP(LEFT(VLOOKUP($A85,csapatok!$A:$NN,EF$320,FALSE),LEN(VLOOKUP($A85,csapatok!$A:$NN,EF$320,FALSE))-6),'csapat-ranglista'!$A:$FP,EF$321,FALSE)/8,VLOOKUP(VLOOKUP($A85,csapatok!$A:$NN,EF$320,FALSE),'csapat-ranglista'!$A:$FP,EF$321,FALSE)/4),0)</f>
        <v>0</v>
      </c>
      <c r="EG85" s="223">
        <f>IFERROR(IF(RIGHT(VLOOKUP($A85,csapatok!$A:$NN,EG$320,FALSE),5)="Csere",VLOOKUP(LEFT(VLOOKUP($A85,csapatok!$A:$NN,EG$320,FALSE),LEN(VLOOKUP($A85,csapatok!$A:$NN,EG$320,FALSE))-6),'csapat-ranglista'!$A:$FP,EG$321,FALSE)/8,VLOOKUP(VLOOKUP($A85,csapatok!$A:$NN,EG$320,FALSE),'csapat-ranglista'!$A:$FP,EG$321,FALSE)/4),0)</f>
        <v>0</v>
      </c>
      <c r="EH85" s="223">
        <f>IFERROR(IF(RIGHT(VLOOKUP($A85,csapatok!$A:$NN,EH$320,FALSE),5)="Csere",VLOOKUP(LEFT(VLOOKUP($A85,csapatok!$A:$NN,EH$320,FALSE),LEN(VLOOKUP($A85,csapatok!$A:$NN,EH$320,FALSE))-6),'csapat-ranglista'!$A:$FP,EH$321,FALSE)/8,VLOOKUP(VLOOKUP($A85,csapatok!$A:$NN,EH$320,FALSE),'csapat-ranglista'!$A:$FP,EH$321,FALSE)/4),0)</f>
        <v>0</v>
      </c>
      <c r="EI85" s="223">
        <f>IFERROR(IF(RIGHT(VLOOKUP($A85,csapatok!$A:$NN,EI$320,FALSE),5)="Csere",VLOOKUP(LEFT(VLOOKUP($A85,csapatok!$A:$NN,EI$320,FALSE),LEN(VLOOKUP($A85,csapatok!$A:$NN,EI$320,FALSE))-6),'csapat-ranglista'!$A:$FP,EI$321,FALSE)/8,VLOOKUP(VLOOKUP($A85,csapatok!$A:$NN,EI$320,FALSE),'csapat-ranglista'!$A:$FP,EI$321,FALSE)/4),0)</f>
        <v>0</v>
      </c>
      <c r="EJ85" s="223">
        <f>IFERROR(IF(RIGHT(VLOOKUP($A85,csapatok!$A:$NN,EJ$320,FALSE),5)="Csere",VLOOKUP(LEFT(VLOOKUP($A85,csapatok!$A:$NN,EJ$320,FALSE),LEN(VLOOKUP($A85,csapatok!$A:$NN,EJ$320,FALSE))-6),'csapat-ranglista'!$A:$FP,EJ$321,FALSE)/8,VLOOKUP(VLOOKUP($A85,csapatok!$A:$NN,EJ$320,FALSE),'csapat-ranglista'!$A:$FP,EJ$321,FALSE)/4),0)</f>
        <v>0</v>
      </c>
      <c r="EK85" s="223">
        <f>IFERROR(IF(RIGHT(VLOOKUP($A85,csapatok!$A:$NN,EK$320,FALSE),5)="Csere",VLOOKUP(LEFT(VLOOKUP($A85,csapatok!$A:$NN,EK$320,FALSE),LEN(VLOOKUP($A85,csapatok!$A:$NN,EK$320,FALSE))-6),'csapat-ranglista'!$A:$FP,EK$321,FALSE)/8,VLOOKUP(VLOOKUP($A85,csapatok!$A:$NN,EK$320,FALSE),'csapat-ranglista'!$A:$FP,EK$321,FALSE)/4),0)</f>
        <v>0</v>
      </c>
      <c r="EL85" s="223">
        <f>IFERROR(IF(RIGHT(VLOOKUP($A85,csapatok!$A:$NN,EL$320,FALSE),5)="Csere",VLOOKUP(LEFT(VLOOKUP($A85,csapatok!$A:$NN,EL$320,FALSE),LEN(VLOOKUP($A85,csapatok!$A:$NN,EL$320,FALSE))-6),'csapat-ranglista'!$A:$FP,EL$321,FALSE)/8,VLOOKUP(VLOOKUP($A85,csapatok!$A:$NN,EL$320,FALSE),'csapat-ranglista'!$A:$FP,EL$321,FALSE)/4),0)</f>
        <v>0.59475641307087046</v>
      </c>
      <c r="EM85" s="223">
        <f>IFERROR(IF(RIGHT(VLOOKUP($A85,csapatok!$A:$NN,EM$320,FALSE),5)="Csere",VLOOKUP(LEFT(VLOOKUP($A85,csapatok!$A:$NN,EM$320,FALSE),LEN(VLOOKUP($A85,csapatok!$A:$NN,EM$320,FALSE))-6),'csapat-ranglista'!$A:$FP,EM$321,FALSE)/8,VLOOKUP(VLOOKUP($A85,csapatok!$A:$NN,EM$320,FALSE),'csapat-ranglista'!$A:$FP,EM$321,FALSE)/4),0)</f>
        <v>0</v>
      </c>
      <c r="EN85" s="223">
        <f>IFERROR(IF(RIGHT(VLOOKUP($A85,csapatok!$A:$NN,EN$320,FALSE),5)="Csere",VLOOKUP(LEFT(VLOOKUP($A85,csapatok!$A:$NN,EN$320,FALSE),LEN(VLOOKUP($A85,csapatok!$A:$NN,EN$320,FALSE))-6),'csapat-ranglista'!$A:$FP,EN$321,FALSE)/8,VLOOKUP(VLOOKUP($A85,csapatok!$A:$NN,EN$320,FALSE),'csapat-ranglista'!$A:$FP,EN$321,FALSE)/4),0)</f>
        <v>0</v>
      </c>
      <c r="EO85" s="223">
        <f>IFERROR(IF(RIGHT(VLOOKUP($A85,csapatok!$A:$NN,EO$320,FALSE),5)="Csere",VLOOKUP(LEFT(VLOOKUP($A85,csapatok!$A:$NN,EO$320,FALSE),LEN(VLOOKUP($A85,csapatok!$A:$NN,EO$320,FALSE))-6),'csapat-ranglista'!$A:$FP,EO$321,FALSE)/8,VLOOKUP(VLOOKUP($A85,csapatok!$A:$NN,EO$320,FALSE),'csapat-ranglista'!$A:$FP,EO$321,FALSE)/4),0)</f>
        <v>0</v>
      </c>
      <c r="EP85" s="223">
        <f>IFERROR(IF(RIGHT(VLOOKUP($A85,csapatok!$A:$NN,EP$320,FALSE),5)="Csere",VLOOKUP(LEFT(VLOOKUP($A85,csapatok!$A:$NN,EP$320,FALSE),LEN(VLOOKUP($A85,csapatok!$A:$NN,EP$320,FALSE))-6),'csapat-ranglista'!$A:$FP,EP$321,FALSE)/8,VLOOKUP(VLOOKUP($A85,csapatok!$A:$NN,EP$320,FALSE),'csapat-ranglista'!$A:$FP,EP$321,FALSE)/4),0)</f>
        <v>0</v>
      </c>
      <c r="EQ85" s="223">
        <f>IFERROR(IF(RIGHT(VLOOKUP($A85,csapatok!$A:$NN,EQ$320,FALSE),5)="Csere",VLOOKUP(LEFT(VLOOKUP($A85,csapatok!$A:$NN,EQ$320,FALSE),LEN(VLOOKUP($A85,csapatok!$A:$NN,EQ$320,FALSE))-6),'csapat-ranglista'!$A:$FP,EQ$321,FALSE)/8,VLOOKUP(VLOOKUP($A85,csapatok!$A:$NN,EQ$320,FALSE),'csapat-ranglista'!$A:$FP,EQ$321,FALSE)/4),0)</f>
        <v>0</v>
      </c>
      <c r="ER85" s="223">
        <f>IFERROR(IF(RIGHT(VLOOKUP($A85,csapatok!$A:$NN,ER$320,FALSE),5)="Csere",VLOOKUP(LEFT(VLOOKUP($A85,csapatok!$A:$NN,ER$320,FALSE),LEN(VLOOKUP($A85,csapatok!$A:$NN,ER$320,FALSE))-6),'csapat-ranglista'!$A:$FP,ER$321,FALSE)/8,VLOOKUP(VLOOKUP($A85,csapatok!$A:$NN,ER$320,FALSE),'csapat-ranglista'!$A:$FP,ER$321,FALSE)/4),0)</f>
        <v>0</v>
      </c>
      <c r="ES85" s="223">
        <f>IFERROR(IF(RIGHT(VLOOKUP($A85,csapatok!$A:$NN,ES$320,FALSE),5)="Csere",VLOOKUP(LEFT(VLOOKUP($A85,csapatok!$A:$NN,ES$320,FALSE),LEN(VLOOKUP($A85,csapatok!$A:$NN,ES$320,FALSE))-6),'csapat-ranglista'!$A:$FP,ES$321,FALSE)/8,VLOOKUP(VLOOKUP($A85,csapatok!$A:$NN,ES$320,FALSE),'csapat-ranglista'!$A:$FP,ES$321,FALSE)/4),0)</f>
        <v>0</v>
      </c>
      <c r="ET85" s="223">
        <f>IFERROR(IF(RIGHT(VLOOKUP($A85,csapatok!$A:$NN,ET$320,FALSE),5)="Csere",VLOOKUP(LEFT(VLOOKUP($A85,csapatok!$A:$NN,ET$320,FALSE),LEN(VLOOKUP($A85,csapatok!$A:$NN,ET$320,FALSE))-6),'csapat-ranglista'!$A:$FP,ET$321,FALSE)/8,VLOOKUP(VLOOKUP($A85,csapatok!$A:$NN,ET$320,FALSE),'csapat-ranglista'!$A:$FP,ET$321,FALSE)/4),0)</f>
        <v>0</v>
      </c>
      <c r="EU85" s="223">
        <f>IFERROR(IF(RIGHT(VLOOKUP($A85,csapatok!$A:$NN,EU$320,FALSE),5)="Csere",VLOOKUP(LEFT(VLOOKUP($A85,csapatok!$A:$NN,EU$320,FALSE),LEN(VLOOKUP($A85,csapatok!$A:$NN,EU$320,FALSE))-6),'csapat-ranglista'!$A:$FP,EU$321,FALSE)/8,VLOOKUP(VLOOKUP($A85,csapatok!$A:$NN,EU$320,FALSE),'csapat-ranglista'!$A:$FP,EU$321,FALSE)/4),0)</f>
        <v>0</v>
      </c>
      <c r="EV85" s="223">
        <f>IFERROR(IF(RIGHT(VLOOKUP($A85,csapatok!$A:$NN,EV$320,FALSE),5)="Csere",VLOOKUP(LEFT(VLOOKUP($A85,csapatok!$A:$NN,EV$320,FALSE),LEN(VLOOKUP($A85,csapatok!$A:$NN,EV$320,FALSE))-6),'csapat-ranglista'!$A:$FP,EV$321,FALSE)/8,VLOOKUP(VLOOKUP($A85,csapatok!$A:$NN,EV$320,FALSE),'csapat-ranglista'!$A:$FP,EV$321,FALSE)/4),0)</f>
        <v>0</v>
      </c>
      <c r="EW85" s="223">
        <f>IFERROR(IF(RIGHT(VLOOKUP($A85,csapatok!$A:$NN,EW$320,FALSE),5)="Csere",VLOOKUP(LEFT(VLOOKUP($A85,csapatok!$A:$NN,EW$320,FALSE),LEN(VLOOKUP($A85,csapatok!$A:$NN,EW$320,FALSE))-6),'csapat-ranglista'!$A:$FP,EW$321,FALSE)/8,VLOOKUP(VLOOKUP($A85,csapatok!$A:$NN,EW$320,FALSE),'csapat-ranglista'!$A:$FP,EW$321,FALSE)/4),0)</f>
        <v>0</v>
      </c>
      <c r="EX85" s="223">
        <f>IFERROR(IF(RIGHT(VLOOKUP($A85,csapatok!$A:$NN,EX$320,FALSE),5)="Csere",VLOOKUP(LEFT(VLOOKUP($A85,csapatok!$A:$NN,EX$320,FALSE),LEN(VLOOKUP($A85,csapatok!$A:$NN,EX$320,FALSE))-6),'csapat-ranglista'!$A:$FP,EX$321,FALSE)/8,VLOOKUP(VLOOKUP($A85,csapatok!$A:$NN,EX$320,FALSE),'csapat-ranglista'!$A:$FP,EX$321,FALSE)/4),0)</f>
        <v>6.2783584571340523</v>
      </c>
      <c r="EY85" s="223">
        <f>IFERROR(IF(RIGHT(VLOOKUP($A85,csapatok!$A:$NN,EY$320,FALSE),5)="Csere",VLOOKUP(LEFT(VLOOKUP($A85,csapatok!$A:$NN,EY$320,FALSE),LEN(VLOOKUP($A85,csapatok!$A:$NN,EY$320,FALSE))-6),'csapat-ranglista'!$A:$FP,EY$321,FALSE)/8,VLOOKUP(VLOOKUP($A85,csapatok!$A:$NN,EY$320,FALSE),'csapat-ranglista'!$A:$FP,EY$321,FALSE)/4),0)</f>
        <v>0</v>
      </c>
      <c r="EZ85" s="223">
        <f>IFERROR(IF(RIGHT(VLOOKUP($A85,csapatok!$A:$NN,EZ$320,FALSE),5)="Csere",VLOOKUP(LEFT(VLOOKUP($A85,csapatok!$A:$NN,EZ$320,FALSE),LEN(VLOOKUP($A85,csapatok!$A:$NN,EZ$320,FALSE))-6),'csapat-ranglista'!$A:$FP,EZ$321,FALSE)/8,VLOOKUP(VLOOKUP($A85,csapatok!$A:$NN,EZ$320,FALSE),'csapat-ranglista'!$A:$FP,EZ$321,FALSE)/4),0)</f>
        <v>0</v>
      </c>
      <c r="FA85" s="223">
        <f>IFERROR(IF(RIGHT(VLOOKUP($A85,csapatok!$A:$NN,FA$320,FALSE),5)="Csere",VLOOKUP(LEFT(VLOOKUP($A85,csapatok!$A:$NN,FA$320,FALSE),LEN(VLOOKUP($A85,csapatok!$A:$NN,FA$320,FALSE))-6),'csapat-ranglista'!$A:$FP,FA$321,FALSE)/8,VLOOKUP(VLOOKUP($A85,csapatok!$A:$NN,FA$320,FALSE),'csapat-ranglista'!$A:$FP,FA$321,FALSE)/4),0)</f>
        <v>0</v>
      </c>
      <c r="FB85" s="223">
        <f>IFERROR(IF(RIGHT(VLOOKUP($A85,csapatok!$A:$NN,FB$320,FALSE),5)="Csere",VLOOKUP(LEFT(VLOOKUP($A85,csapatok!$A:$NN,FB$320,FALSE),LEN(VLOOKUP($A85,csapatok!$A:$NN,FB$320,FALSE))-6),'csapat-ranglista'!$A:$FP,FB$321,FALSE)/8,VLOOKUP(VLOOKUP($A85,csapatok!$A:$NN,FB$320,FALSE),'csapat-ranglista'!$A:$FP,FB$321,FALSE)/4),0)</f>
        <v>0</v>
      </c>
      <c r="FC85" s="223">
        <f>IFERROR(IF(RIGHT(VLOOKUP($A85,csapatok!$A:$NN,FC$320,FALSE),5)="Csere",VLOOKUP(LEFT(VLOOKUP($A85,csapatok!$A:$NN,FC$320,FALSE),LEN(VLOOKUP($A85,csapatok!$A:$NN,FC$320,FALSE))-6),'csapat-ranglista'!$A:$FP,FC$321,FALSE)/8,VLOOKUP(VLOOKUP($A85,csapatok!$A:$NN,FC$320,FALSE),'csapat-ranglista'!$A:$FP,FC$321,FALSE)/4),0)</f>
        <v>0</v>
      </c>
      <c r="FD85" s="224">
        <f>versenyek!$QY$11*IFERROR(VLOOKUP(VLOOKUP($A85,versenyek!QX:QZ,3,FALSE),szabalyok!$A$16:$B$23,2,FALSE)/4,0)</f>
        <v>0</v>
      </c>
      <c r="FE85" s="224">
        <f>versenyek!$RB$11*IFERROR(VLOOKUP(VLOOKUP($A85,versenyek!RA:RC,3,FALSE),szabalyok!$A$16:$B$23,2,FALSE)/4,0)</f>
        <v>0</v>
      </c>
      <c r="FF85" s="223">
        <f>IFERROR(IF(RIGHT(VLOOKUP($A85,csapatok!$A:$NN,FF$320,FALSE),5)="Csere",VLOOKUP(LEFT(VLOOKUP($A85,csapatok!$A:$NN,FF$320,FALSE),LEN(VLOOKUP($A85,csapatok!$A:$NN,FF$320,FALSE))-6),'csapat-ranglista'!$A:$FP,FF$321,FALSE)/8,VLOOKUP(VLOOKUP($A85,csapatok!$A:$NN,FF$320,FALSE),'csapat-ranglista'!$A:$FP,FF$321,FALSE)/4),0)</f>
        <v>0</v>
      </c>
      <c r="FG85" s="223">
        <f>IFERROR(IF(RIGHT(VLOOKUP($A85,csapatok!$A:$NN,FG$320,FALSE),5)="Csere",VLOOKUP(LEFT(VLOOKUP($A85,csapatok!$A:$NN,FG$320,FALSE),LEN(VLOOKUP($A85,csapatok!$A:$NN,FG$320,FALSE))-6),'csapat-ranglista'!$A:$FP,FG$321,FALSE)/8,VLOOKUP(VLOOKUP($A85,csapatok!$A:$NN,FG$320,FALSE),'csapat-ranglista'!$A:$FP,FG$321,FALSE)/4),0)</f>
        <v>0</v>
      </c>
      <c r="FH85" s="223">
        <f>IFERROR(IF(RIGHT(VLOOKUP($A85,csapatok!$A:$NN,FH$320,FALSE),5)="Csere",VLOOKUP(LEFT(VLOOKUP($A85,csapatok!$A:$NN,FH$320,FALSE),LEN(VLOOKUP($A85,csapatok!$A:$NN,FH$320,FALSE))-6),'csapat-ranglista'!$A:$FP,FH$321,FALSE)/8,VLOOKUP(VLOOKUP($A85,csapatok!$A:$NN,FH$320,FALSE),'csapat-ranglista'!$A:$FP,FH$321,FALSE)/4),0)</f>
        <v>0</v>
      </c>
      <c r="FI85" s="223">
        <f>IFERROR(IF(RIGHT(VLOOKUP($A85,csapatok!$A:$NN,FI$320,FALSE),5)="Csere",VLOOKUP(LEFT(VLOOKUP($A85,csapatok!$A:$NN,FI$320,FALSE),LEN(VLOOKUP($A85,csapatok!$A:$NN,FI$320,FALSE))-6),'csapat-ranglista'!$A:$FP,FI$321,FALSE)/8,VLOOKUP(VLOOKUP($A85,csapatok!$A:$NN,FI$320,FALSE),'csapat-ranglista'!$A:$FP,FI$321,FALSE)/4),0)</f>
        <v>0</v>
      </c>
      <c r="FJ85" s="223">
        <f>IFERROR(IF(RIGHT(VLOOKUP($A85,csapatok!$A:$NN,FJ$320,FALSE),5)="Csere",VLOOKUP(LEFT(VLOOKUP($A85,csapatok!$A:$NN,FJ$320,FALSE),LEN(VLOOKUP($A85,csapatok!$A:$NN,FJ$320,FALSE))-6),'csapat-ranglista'!$A:$FP,FJ$321,FALSE)/8,VLOOKUP(VLOOKUP($A85,csapatok!$A:$NN,FJ$320,FALSE),'csapat-ranglista'!$A:$FP,FJ$321,FALSE)/4),0)</f>
        <v>0</v>
      </c>
      <c r="FK85" s="223">
        <f>IFERROR(IF(RIGHT(VLOOKUP($A85,csapatok!$A:$NN,FK$320,FALSE),5)="Csere",VLOOKUP(LEFT(VLOOKUP($A85,csapatok!$A:$NN,FK$320,FALSE),LEN(VLOOKUP($A85,csapatok!$A:$NN,FK$320,FALSE))-6),'csapat-ranglista'!$A:$FP,FK$321,FALSE)/8,VLOOKUP(VLOOKUP($A85,csapatok!$A:$NN,FK$320,FALSE),'csapat-ranglista'!$A:$FP,FK$321,FALSE)/4),0)</f>
        <v>0</v>
      </c>
      <c r="FL85" s="223">
        <f>IFERROR(IF(RIGHT(VLOOKUP($A85,csapatok!$A:$NN,FL$320,FALSE),5)="Csere",VLOOKUP(LEFT(VLOOKUP($A85,csapatok!$A:$NN,FL$320,FALSE),LEN(VLOOKUP($A85,csapatok!$A:$NN,FL$320,FALSE))-6),'csapat-ranglista'!$A:$FP,FL$321,FALSE)/8,VLOOKUP(VLOOKUP($A85,csapatok!$A:$NN,FL$320,FALSE),'csapat-ranglista'!$A:$FP,FL$321,FALSE)/4),0)</f>
        <v>0</v>
      </c>
      <c r="FM85" s="223">
        <f>IFERROR(IF(RIGHT(VLOOKUP($A85,csapatok!$A:$NN,FM$320,FALSE),5)="Csere",VLOOKUP(LEFT(VLOOKUP($A85,csapatok!$A:$NN,FM$320,FALSE),LEN(VLOOKUP($A85,csapatok!$A:$NN,FM$320,FALSE))-6),'csapat-ranglista'!$A:$FP,FM$321,FALSE)/8,VLOOKUP(VLOOKUP($A85,csapatok!$A:$NN,FM$320,FALSE),'csapat-ranglista'!$A:$FP,FM$321,FALSE)/4),0)</f>
        <v>0</v>
      </c>
      <c r="FN85" s="223">
        <f>IFERROR(IF(RIGHT(VLOOKUP($A85,csapatok!$A:$NN,FN$320,FALSE),5)="Csere",VLOOKUP(LEFT(VLOOKUP($A85,csapatok!$A:$NN,FN$320,FALSE),LEN(VLOOKUP($A85,csapatok!$A:$NN,FN$320,FALSE))-6),'csapat-ranglista'!$A:$FP,FN$321,FALSE)/8,VLOOKUP(VLOOKUP($A85,csapatok!$A:$NN,FN$320,FALSE),'csapat-ranglista'!$A:$FP,FN$321,FALSE)/4),0)</f>
        <v>0</v>
      </c>
      <c r="FO85" s="223">
        <f>IFERROR(IF(RIGHT(VLOOKUP($A85,csapatok!$A:$NN,FO$320,FALSE),5)="Csere",VLOOKUP(LEFT(VLOOKUP($A85,csapatok!$A:$NN,FO$320,FALSE),LEN(VLOOKUP($A85,csapatok!$A:$NN,FO$320,FALSE))-6),'csapat-ranglista'!$A:$FP,FO$321,FALSE)/8,VLOOKUP(VLOOKUP($A85,csapatok!$A:$NN,FO$320,FALSE),'csapat-ranglista'!$A:$FP,FO$321,FALSE)/4),0)</f>
        <v>0</v>
      </c>
      <c r="FP85" s="223">
        <f>IFERROR(IF(RIGHT(VLOOKUP($A85,csapatok!$A:$NN,FP$320,FALSE),5)="Csere",VLOOKUP(LEFT(VLOOKUP($A85,csapatok!$A:$NN,FP$320,FALSE),LEN(VLOOKUP($A85,csapatok!$A:$NN,FP$320,FALSE))-6),'csapat-ranglista'!$A:$FP,FP$321,FALSE)/8,VLOOKUP(VLOOKUP($A85,csapatok!$A:$NN,FP$320,FALSE),'csapat-ranglista'!$A:$FP,FP$321,FALSE)/4),0)</f>
        <v>0</v>
      </c>
      <c r="FQ85" s="223">
        <f>IFERROR(IF(RIGHT(VLOOKUP($A85,csapatok!$A:$NN,FQ$320,FALSE),5)="Csere",VLOOKUP(LEFT(VLOOKUP($A85,csapatok!$A:$NN,FQ$320,FALSE),LEN(VLOOKUP($A85,csapatok!$A:$NN,FQ$320,FALSE))-6),'csapat-ranglista'!$A:$FP,FQ$321,FALSE)/8,VLOOKUP(VLOOKUP($A85,csapatok!$A:$NN,FQ$320,FALSE),'csapat-ranglista'!$A:$FP,FQ$321,FALSE)/4),0)</f>
        <v>0</v>
      </c>
      <c r="FR85" s="223">
        <f>IFERROR(IF(RIGHT(VLOOKUP($A85,csapatok!$A:$NN,FR$320,FALSE),5)="Csere",VLOOKUP(LEFT(VLOOKUP($A85,csapatok!$A:$NN,FR$320,FALSE),LEN(VLOOKUP($A85,csapatok!$A:$NN,FR$320,FALSE))-6),'csapat-ranglista'!$A:$FP,FR$321,FALSE)/8,VLOOKUP(VLOOKUP($A85,csapatok!$A:$NN,FR$320,FALSE),'csapat-ranglista'!$A:$FP,FR$321,FALSE)/4),0)</f>
        <v>0</v>
      </c>
      <c r="FS85" s="223">
        <f>IFERROR(IF(RIGHT(VLOOKUP($A85,csapatok!$A:$NN,FS$320,FALSE),5)="Csere",VLOOKUP(LEFT(VLOOKUP($A85,csapatok!$A:$NN,FS$320,FALSE),LEN(VLOOKUP($A85,csapatok!$A:$NN,FS$320,FALSE))-6),'csapat-ranglista'!$A:$FP,FS$321,FALSE)/8,VLOOKUP(VLOOKUP($A85,csapatok!$A:$NN,FS$320,FALSE),'csapat-ranglista'!$A:$FP,FS$321,FALSE)/4),0)</f>
        <v>0</v>
      </c>
      <c r="FT85" s="223">
        <f>IFERROR(IF(RIGHT(VLOOKUP($A85,csapatok!$A:$NN,FT$320,FALSE),5)="Csere",VLOOKUP(LEFT(VLOOKUP($A85,csapatok!$A:$NN,FT$320,FALSE),LEN(VLOOKUP($A85,csapatok!$A:$NN,FT$320,FALSE))-6),'csapat-ranglista'!$A:$FP,FT$321,FALSE)/8,VLOOKUP(VLOOKUP($A85,csapatok!$A:$NN,FT$320,FALSE),'csapat-ranglista'!$A:$FP,FT$321,FALSE)/4),0)</f>
        <v>0</v>
      </c>
      <c r="FU85" s="223">
        <f>IFERROR(IF(RIGHT(VLOOKUP($A85,csapatok!$A:$NN,FU$320,FALSE),5)="Csere",VLOOKUP(LEFT(VLOOKUP($A85,csapatok!$A:$NN,FU$320,FALSE),LEN(VLOOKUP($A85,csapatok!$A:$NN,FU$320,FALSE))-6),'csapat-ranglista'!$A:$FP,FU$321,FALSE)/8,VLOOKUP(VLOOKUP($A85,csapatok!$A:$NN,FU$320,FALSE),'csapat-ranglista'!$A:$FP,FU$321,FALSE)/4),0)</f>
        <v>0</v>
      </c>
      <c r="FV85" s="223">
        <f>IFERROR(IF(RIGHT(VLOOKUP($A85,csapatok!$A:$NN,FV$320,FALSE),5)="Csere",VLOOKUP(LEFT(VLOOKUP($A85,csapatok!$A:$NN,FV$320,FALSE),LEN(VLOOKUP($A85,csapatok!$A:$NN,FV$320,FALSE))-6),'csapat-ranglista'!$A:$FP,FV$321,FALSE)/8,VLOOKUP(VLOOKUP($A85,csapatok!$A:$NN,FV$320,FALSE),'csapat-ranglista'!$A:$FP,FV$321,FALSE)/4),0)</f>
        <v>0</v>
      </c>
      <c r="FW85" s="223">
        <f>IFERROR(IF(RIGHT(VLOOKUP($A85,csapatok!$A:$NN,FW$320,FALSE),5)="Csere",VLOOKUP(LEFT(VLOOKUP($A85,csapatok!$A:$NN,FW$320,FALSE),LEN(VLOOKUP($A85,csapatok!$A:$NN,FW$320,FALSE))-6),'csapat-ranglista'!$A:$FP,FW$321,FALSE)/8,VLOOKUP(VLOOKUP($A85,csapatok!$A:$NN,FW$320,FALSE),'csapat-ranglista'!$A:$FP,FW$321,FALSE)/4),0)</f>
        <v>0</v>
      </c>
      <c r="FX85" s="223">
        <f>IFERROR(IF(RIGHT(VLOOKUP($A85,csapatok!$A:$NN,FX$320,FALSE),5)="Csere",VLOOKUP(LEFT(VLOOKUP($A85,csapatok!$A:$NN,FX$320,FALSE),LEN(VLOOKUP($A85,csapatok!$A:$NN,FX$320,FALSE))-6),'csapat-ranglista'!$A:$FP,FX$321,FALSE)/8,VLOOKUP(VLOOKUP($A85,csapatok!$A:$NN,FX$320,FALSE),'csapat-ranglista'!$A:$FP,FX$321,FALSE)/4),0)</f>
        <v>0</v>
      </c>
      <c r="FY85" s="223">
        <f>IFERROR(IF(RIGHT(VLOOKUP($A85,csapatok!$A:$NN,FY$320,FALSE),5)="Csere",VLOOKUP(LEFT(VLOOKUP($A85,csapatok!$A:$NN,FY$320,FALSE),LEN(VLOOKUP($A85,csapatok!$A:$NN,FY$320,FALSE))-6),'csapat-ranglista'!$A:$FP,FY$321,FALSE)/8,VLOOKUP(VLOOKUP($A85,csapatok!$A:$NN,FY$320,FALSE),'csapat-ranglista'!$A:$FP,FY$321,FALSE)/4),0)</f>
        <v>0</v>
      </c>
      <c r="FZ85" s="223">
        <f>IFERROR(IF(RIGHT(VLOOKUP($A85,csapatok!$A:$NN,FZ$320,FALSE),5)="Csere",VLOOKUP(LEFT(VLOOKUP($A85,csapatok!$A:$NN,FZ$320,FALSE),LEN(VLOOKUP($A85,csapatok!$A:$NN,FZ$320,FALSE))-6),'csapat-ranglista'!$A:$FP,FZ$321,FALSE)/8,VLOOKUP(VLOOKUP($A85,csapatok!$A:$NN,FZ$320,FALSE),'csapat-ranglista'!$A:$FP,FZ$321,FALSE)/4),0)</f>
        <v>0</v>
      </c>
      <c r="GA85" s="223">
        <f>IFERROR(IF(RIGHT(VLOOKUP($A85,csapatok!$A:$NN,GA$320,FALSE),5)="Csere",VLOOKUP(LEFT(VLOOKUP($A85,csapatok!$A:$NN,GA$320,FALSE),LEN(VLOOKUP($A85,csapatok!$A:$NN,GA$320,FALSE))-6),'csapat-ranglista'!$A:$FP,GA$321,FALSE)/8,VLOOKUP(VLOOKUP($A85,csapatok!$A:$NN,GA$320,FALSE),'csapat-ranglista'!$A:$FP,GA$321,FALSE)/4),0)</f>
        <v>0</v>
      </c>
      <c r="GB85" s="223">
        <f>IFERROR(IF(RIGHT(VLOOKUP($A85,csapatok!$A:$NN,GB$320,FALSE),5)="Csere",VLOOKUP(LEFT(VLOOKUP($A85,csapatok!$A:$NN,GB$320,FALSE),LEN(VLOOKUP($A85,csapatok!$A:$NN,GB$320,FALSE))-6),'csapat-ranglista'!$A:$FP,GB$321,FALSE)/8,VLOOKUP(VLOOKUP($A85,csapatok!$A:$NN,GB$320,FALSE),'csapat-ranglista'!$A:$FP,GB$321,FALSE)/4),0)</f>
        <v>0</v>
      </c>
      <c r="GC85" s="223">
        <f>IFERROR(IF(RIGHT(VLOOKUP($A85,csapatok!$A:$NN,GC$320,FALSE),5)="Csere",VLOOKUP(LEFT(VLOOKUP($A85,csapatok!$A:$NN,GC$320,FALSE),LEN(VLOOKUP($A85,csapatok!$A:$NN,GC$320,FALSE))-6),'csapat-ranglista'!$A:$FP,GC$321,FALSE)/8,VLOOKUP(VLOOKUP($A85,csapatok!$A:$NN,GC$320,FALSE),'csapat-ranglista'!$A:$FP,GC$321,FALSE)/4),0)</f>
        <v>0</v>
      </c>
      <c r="GD85" s="247">
        <f>SUM(EQ85:GC85)</f>
        <v>6.2783584571340523</v>
      </c>
    </row>
    <row r="86" spans="1:186">
      <c r="A86" s="32" t="s">
        <v>1229</v>
      </c>
      <c r="B86" s="130"/>
      <c r="C86" s="131" t="str">
        <f>IF(B86=0,"",IF(B86&lt;$C$1,"felnőtt","ifi"))</f>
        <v/>
      </c>
      <c r="D86" s="32" t="s">
        <v>9</v>
      </c>
      <c r="E86" s="45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223"/>
      <c r="AC86" s="223"/>
      <c r="AD86" s="223"/>
      <c r="AE86" s="223"/>
      <c r="AF86" s="223"/>
      <c r="AG86" s="223"/>
      <c r="AH86" s="223"/>
      <c r="AI86" s="223"/>
      <c r="AJ86" s="223">
        <f>IFERROR(IF(RIGHT(VLOOKUP($A86,csapatok!$A:$BL,AJ$320,FALSE),5)="Csere",VLOOKUP(LEFT(VLOOKUP($A86,csapatok!$A:$BL,AJ$320,FALSE),LEN(VLOOKUP($A86,csapatok!$A:$BL,AJ$320,FALSE))-6),'csapat-ranglista'!$A:$FP,AJ$321,FALSE)/8,VLOOKUP(VLOOKUP($A86,csapatok!$A:$BL,AJ$320,FALSE),'csapat-ranglista'!$A:$FP,AJ$321,FALSE)/2),0)</f>
        <v>0</v>
      </c>
      <c r="AK86" s="223">
        <f>IFERROR(IF(RIGHT(VLOOKUP($A86,csapatok!$A:$CN,AK$320,FALSE),5)="Csere",VLOOKUP(LEFT(VLOOKUP($A86,csapatok!$A:$CN,AK$320,FALSE),LEN(VLOOKUP($A86,csapatok!$A:$CN,AK$320,FALSE))-6),'csapat-ranglista'!$A:$FP,AK$321,FALSE)/8,VLOOKUP(VLOOKUP($A86,csapatok!$A:$CN,AK$320,FALSE),'csapat-ranglista'!$A:$FP,AK$321,FALSE)/4),0)</f>
        <v>0</v>
      </c>
      <c r="AL86" s="223">
        <f>IFERROR(IF(RIGHT(VLOOKUP($A86,csapatok!$A:$CN,AL$320,FALSE),5)="Csere",VLOOKUP(LEFT(VLOOKUP($A86,csapatok!$A:$CN,AL$320,FALSE),LEN(VLOOKUP($A86,csapatok!$A:$CN,AL$320,FALSE))-6),'csapat-ranglista'!$A:$FP,AL$321,FALSE)/8,VLOOKUP(VLOOKUP($A86,csapatok!$A:$CN,AL$320,FALSE),'csapat-ranglista'!$A:$FP,AL$321,FALSE)/4),0)</f>
        <v>0</v>
      </c>
      <c r="AM86" s="223">
        <f>IFERROR(IF(RIGHT(VLOOKUP($A86,csapatok!$A:$CN,AM$320,FALSE),5)="Csere",VLOOKUP(LEFT(VLOOKUP($A86,csapatok!$A:$CN,AM$320,FALSE),LEN(VLOOKUP($A86,csapatok!$A:$CN,AM$320,FALSE))-6),'csapat-ranglista'!$A:$FP,AM$321,FALSE)/8,VLOOKUP(VLOOKUP($A86,csapatok!$A:$CN,AM$320,FALSE),'csapat-ranglista'!$A:$FP,AM$321,FALSE)/4),0)</f>
        <v>0</v>
      </c>
      <c r="AN86" s="223">
        <f>IFERROR(IF(RIGHT(VLOOKUP($A86,csapatok!$A:$CN,AN$320,FALSE),5)="Csere",VLOOKUP(LEFT(VLOOKUP($A86,csapatok!$A:$CN,AN$320,FALSE),LEN(VLOOKUP($A86,csapatok!$A:$CN,AN$320,FALSE))-6),'csapat-ranglista'!$A:$FP,AN$321,FALSE)/8,VLOOKUP(VLOOKUP($A86,csapatok!$A:$CN,AN$320,FALSE),'csapat-ranglista'!$A:$FP,AN$321,FALSE)/4),0)</f>
        <v>0</v>
      </c>
      <c r="AO86" s="223">
        <f>IFERROR(IF(RIGHT(VLOOKUP($A86,csapatok!$A:$CN,AO$320,FALSE),5)="Csere",VLOOKUP(LEFT(VLOOKUP($A86,csapatok!$A:$CN,AO$320,FALSE),LEN(VLOOKUP($A86,csapatok!$A:$CN,AO$320,FALSE))-6),'csapat-ranglista'!$A:$FP,AO$321,FALSE)/8,VLOOKUP(VLOOKUP($A86,csapatok!$A:$CN,AO$320,FALSE),'csapat-ranglista'!$A:$FP,AO$321,FALSE)/4),0)</f>
        <v>0</v>
      </c>
      <c r="AP86" s="223">
        <f>IFERROR(IF(RIGHT(VLOOKUP($A86,csapatok!$A:$CN,AP$320,FALSE),5)="Csere",VLOOKUP(LEFT(VLOOKUP($A86,csapatok!$A:$CN,AP$320,FALSE),LEN(VLOOKUP($A86,csapatok!$A:$CN,AP$320,FALSE))-6),'csapat-ranglista'!$A:$FP,AP$321,FALSE)/8,VLOOKUP(VLOOKUP($A86,csapatok!$A:$CN,AP$320,FALSE),'csapat-ranglista'!$A:$FP,AP$321,FALSE)/4),0)</f>
        <v>0</v>
      </c>
      <c r="AQ86" s="223">
        <f>IFERROR(IF(RIGHT(VLOOKUP($A86,csapatok!$A:$CN,AQ$320,FALSE),5)="Csere",VLOOKUP(LEFT(VLOOKUP($A86,csapatok!$A:$CN,AQ$320,FALSE),LEN(VLOOKUP($A86,csapatok!$A:$CN,AQ$320,FALSE))-6),'csapat-ranglista'!$A:$FP,AQ$321,FALSE)/8,VLOOKUP(VLOOKUP($A86,csapatok!$A:$CN,AQ$320,FALSE),'csapat-ranglista'!$A:$FP,AQ$321,FALSE)/4),0)</f>
        <v>0</v>
      </c>
      <c r="AR86" s="223">
        <f>IFERROR(IF(RIGHT(VLOOKUP($A86,csapatok!$A:$CN,AR$320,FALSE),5)="Csere",VLOOKUP(LEFT(VLOOKUP($A86,csapatok!$A:$CN,AR$320,FALSE),LEN(VLOOKUP($A86,csapatok!$A:$CN,AR$320,FALSE))-6),'csapat-ranglista'!$A:$FP,AR$321,FALSE)/8,VLOOKUP(VLOOKUP($A86,csapatok!$A:$CN,AR$320,FALSE),'csapat-ranglista'!$A:$FP,AR$321,FALSE)/4),0)</f>
        <v>0</v>
      </c>
      <c r="AS86" s="223">
        <f>IFERROR(IF(RIGHT(VLOOKUP($A86,csapatok!$A:$CN,AS$320,FALSE),5)="Csere",VLOOKUP(LEFT(VLOOKUP($A86,csapatok!$A:$CN,AS$320,FALSE),LEN(VLOOKUP($A86,csapatok!$A:$CN,AS$320,FALSE))-6),'csapat-ranglista'!$A:$FP,AS$321,FALSE)/8,VLOOKUP(VLOOKUP($A86,csapatok!$A:$CN,AS$320,FALSE),'csapat-ranglista'!$A:$FP,AS$321,FALSE)/4),0)</f>
        <v>0</v>
      </c>
      <c r="AT86" s="223">
        <f>IFERROR(IF(RIGHT(VLOOKUP($A86,csapatok!$A:$CN,AT$320,FALSE),5)="Csere",VLOOKUP(LEFT(VLOOKUP($A86,csapatok!$A:$CN,AT$320,FALSE),LEN(VLOOKUP($A86,csapatok!$A:$CN,AT$320,FALSE))-6),'csapat-ranglista'!$A:$FP,AT$321,FALSE)/8,VLOOKUP(VLOOKUP($A86,csapatok!$A:$CN,AT$320,FALSE),'csapat-ranglista'!$A:$FP,AT$321,FALSE)/4),0)</f>
        <v>0</v>
      </c>
      <c r="AU86" s="223">
        <f>IFERROR(IF(RIGHT(VLOOKUP($A86,csapatok!$A:$CN,AU$320,FALSE),5)="Csere",VLOOKUP(LEFT(VLOOKUP($A86,csapatok!$A:$CN,AU$320,FALSE),LEN(VLOOKUP($A86,csapatok!$A:$CN,AU$320,FALSE))-6),'csapat-ranglista'!$A:$FP,AU$321,FALSE)/8,VLOOKUP(VLOOKUP($A86,csapatok!$A:$CN,AU$320,FALSE),'csapat-ranglista'!$A:$FP,AU$321,FALSE)/4),0)</f>
        <v>0</v>
      </c>
      <c r="AV86" s="223">
        <f>IFERROR(IF(RIGHT(VLOOKUP($A86,csapatok!$A:$CN,AV$320,FALSE),5)="Csere",VLOOKUP(LEFT(VLOOKUP($A86,csapatok!$A:$CN,AV$320,FALSE),LEN(VLOOKUP($A86,csapatok!$A:$CN,AV$320,FALSE))-6),'csapat-ranglista'!$A:$FP,AV$321,FALSE)/8,VLOOKUP(VLOOKUP($A86,csapatok!$A:$CN,AV$320,FALSE),'csapat-ranglista'!$A:$FP,AV$321,FALSE)/4),0)</f>
        <v>0</v>
      </c>
      <c r="AW86" s="223">
        <f>IFERROR(IF(RIGHT(VLOOKUP($A86,csapatok!$A:$CN,AW$320,FALSE),5)="Csere",VLOOKUP(LEFT(VLOOKUP($A86,csapatok!$A:$CN,AW$320,FALSE),LEN(VLOOKUP($A86,csapatok!$A:$CN,AW$320,FALSE))-6),'csapat-ranglista'!$A:$FP,AW$321,FALSE)/8,VLOOKUP(VLOOKUP($A86,csapatok!$A:$CN,AW$320,FALSE),'csapat-ranglista'!$A:$FP,AW$321,FALSE)/4),0)</f>
        <v>0</v>
      </c>
      <c r="AX86" s="223">
        <f>IFERROR(IF(RIGHT(VLOOKUP($A86,csapatok!$A:$CN,AX$320,FALSE),5)="Csere",VLOOKUP(LEFT(VLOOKUP($A86,csapatok!$A:$CN,AX$320,FALSE),LEN(VLOOKUP($A86,csapatok!$A:$CN,AX$320,FALSE))-6),'csapat-ranglista'!$A:$FP,AX$321,FALSE)/8,VLOOKUP(VLOOKUP($A86,csapatok!$A:$CN,AX$320,FALSE),'csapat-ranglista'!$A:$FP,AX$321,FALSE)/4),0)</f>
        <v>0</v>
      </c>
      <c r="AY86" s="223">
        <f>IFERROR(IF(RIGHT(VLOOKUP($A86,csapatok!$A:$NN,AY$320,FALSE),5)="Csere",VLOOKUP(LEFT(VLOOKUP($A86,csapatok!$A:$NN,AY$320,FALSE),LEN(VLOOKUP($A86,csapatok!$A:$NN,AY$320,FALSE))-6),'csapat-ranglista'!$A:$FP,AY$321,FALSE)/8,VLOOKUP(VLOOKUP($A86,csapatok!$A:$NN,AY$320,FALSE),'csapat-ranglista'!$A:$FP,AY$321,FALSE)/4),0)</f>
        <v>0</v>
      </c>
      <c r="AZ86" s="223">
        <f>IFERROR(IF(RIGHT(VLOOKUP($A86,csapatok!$A:$NN,AZ$320,FALSE),5)="Csere",VLOOKUP(LEFT(VLOOKUP($A86,csapatok!$A:$NN,AZ$320,FALSE),LEN(VLOOKUP($A86,csapatok!$A:$NN,AZ$320,FALSE))-6),'csapat-ranglista'!$A:$FP,AZ$321,FALSE)/8,VLOOKUP(VLOOKUP($A86,csapatok!$A:$NN,AZ$320,FALSE),'csapat-ranglista'!$A:$FP,AZ$321,FALSE)/4),0)</f>
        <v>0</v>
      </c>
      <c r="BA86" s="223">
        <f>IFERROR(IF(RIGHT(VLOOKUP($A86,csapatok!$A:$NN,BA$320,FALSE),5)="Csere",VLOOKUP(LEFT(VLOOKUP($A86,csapatok!$A:$NN,BA$320,FALSE),LEN(VLOOKUP($A86,csapatok!$A:$NN,BA$320,FALSE))-6),'csapat-ranglista'!$A:$FP,BA$321,FALSE)/8,VLOOKUP(VLOOKUP($A86,csapatok!$A:$NN,BA$320,FALSE),'csapat-ranglista'!$A:$FP,BA$321,FALSE)/4),0)</f>
        <v>0</v>
      </c>
      <c r="BB86" s="223">
        <f>IFERROR(IF(RIGHT(VLOOKUP($A86,csapatok!$A:$NN,BB$320,FALSE),5)="Csere",VLOOKUP(LEFT(VLOOKUP($A86,csapatok!$A:$NN,BB$320,FALSE),LEN(VLOOKUP($A86,csapatok!$A:$NN,BB$320,FALSE))-6),'csapat-ranglista'!$A:$FP,BB$321,FALSE)/8,VLOOKUP(VLOOKUP($A86,csapatok!$A:$NN,BB$320,FALSE),'csapat-ranglista'!$A:$FP,BB$321,FALSE)/4),0)</f>
        <v>0</v>
      </c>
      <c r="BC86" s="224">
        <f>versenyek!$ES$11*IFERROR(VLOOKUP(VLOOKUP($A86,versenyek!ER:ET,3,FALSE),szabalyok!$A$16:$B$23,2,FALSE)/4,0)</f>
        <v>0</v>
      </c>
      <c r="BD86" s="224">
        <f>versenyek!$EV$11*IFERROR(VLOOKUP(VLOOKUP($A86,versenyek!EU:EW,3,FALSE),szabalyok!$A$16:$B$23,2,FALSE)/4,0)</f>
        <v>0</v>
      </c>
      <c r="BE86" s="223">
        <f>IFERROR(IF(RIGHT(VLOOKUP($A86,csapatok!$A:$NN,BE$320,FALSE),5)="Csere",VLOOKUP(LEFT(VLOOKUP($A86,csapatok!$A:$NN,BE$320,FALSE),LEN(VLOOKUP($A86,csapatok!$A:$NN,BE$320,FALSE))-6),'csapat-ranglista'!$A:$FP,BE$321,FALSE)/8,VLOOKUP(VLOOKUP($A86,csapatok!$A:$NN,BE$320,FALSE),'csapat-ranglista'!$A:$FP,BE$321,FALSE)/4),0)</f>
        <v>0</v>
      </c>
      <c r="BF86" s="223">
        <f>IFERROR(IF(RIGHT(VLOOKUP($A86,csapatok!$A:$NN,BF$320,FALSE),5)="Csere",VLOOKUP(LEFT(VLOOKUP($A86,csapatok!$A:$NN,BF$320,FALSE),LEN(VLOOKUP($A86,csapatok!$A:$NN,BF$320,FALSE))-6),'csapat-ranglista'!$A:$FP,BF$321,FALSE)/8,VLOOKUP(VLOOKUP($A86,csapatok!$A:$NN,BF$320,FALSE),'csapat-ranglista'!$A:$FP,BF$321,FALSE)/4),0)</f>
        <v>0</v>
      </c>
      <c r="BG86" s="223">
        <f>IFERROR(IF(RIGHT(VLOOKUP($A86,csapatok!$A:$NN,BG$320,FALSE),5)="Csere",VLOOKUP(LEFT(VLOOKUP($A86,csapatok!$A:$NN,BG$320,FALSE),LEN(VLOOKUP($A86,csapatok!$A:$NN,BG$320,FALSE))-6),'csapat-ranglista'!$A:$FP,BG$321,FALSE)/8,VLOOKUP(VLOOKUP($A86,csapatok!$A:$NN,BG$320,FALSE),'csapat-ranglista'!$A:$FP,BG$321,FALSE)/4),0)</f>
        <v>0</v>
      </c>
      <c r="BH86" s="223">
        <f>IFERROR(IF(RIGHT(VLOOKUP($A86,csapatok!$A:$NN,BH$320,FALSE),5)="Csere",VLOOKUP(LEFT(VLOOKUP($A86,csapatok!$A:$NN,BH$320,FALSE),LEN(VLOOKUP($A86,csapatok!$A:$NN,BH$320,FALSE))-6),'csapat-ranglista'!$A:$FP,BH$321,FALSE)/8,VLOOKUP(VLOOKUP($A86,csapatok!$A:$NN,BH$320,FALSE),'csapat-ranglista'!$A:$FP,BH$321,FALSE)/4),0)</f>
        <v>0</v>
      </c>
      <c r="BI86" s="223">
        <f>IFERROR(IF(RIGHT(VLOOKUP($A86,csapatok!$A:$NN,BI$320,FALSE),5)="Csere",VLOOKUP(LEFT(VLOOKUP($A86,csapatok!$A:$NN,BI$320,FALSE),LEN(VLOOKUP($A86,csapatok!$A:$NN,BI$320,FALSE))-6),'csapat-ranglista'!$A:$FP,BI$321,FALSE)/8,VLOOKUP(VLOOKUP($A86,csapatok!$A:$NN,BI$320,FALSE),'csapat-ranglista'!$A:$FP,BI$321,FALSE)/4),0)</f>
        <v>0</v>
      </c>
      <c r="BJ86" s="223">
        <f>IFERROR(IF(RIGHT(VLOOKUP($A86,csapatok!$A:$NN,BJ$320,FALSE),5)="Csere",VLOOKUP(LEFT(VLOOKUP($A86,csapatok!$A:$NN,BJ$320,FALSE),LEN(VLOOKUP($A86,csapatok!$A:$NN,BJ$320,FALSE))-6),'csapat-ranglista'!$A:$FP,BJ$321,FALSE)/8,VLOOKUP(VLOOKUP($A86,csapatok!$A:$NN,BJ$320,FALSE),'csapat-ranglista'!$A:$FP,BJ$321,FALSE)/4),0)</f>
        <v>0</v>
      </c>
      <c r="BK86" s="223">
        <f>IFERROR(IF(RIGHT(VLOOKUP($A86,csapatok!$A:$NN,BK$320,FALSE),5)="Csere",VLOOKUP(LEFT(VLOOKUP($A86,csapatok!$A:$NN,BK$320,FALSE),LEN(VLOOKUP($A86,csapatok!$A:$NN,BK$320,FALSE))-6),'csapat-ranglista'!$A:$FP,BK$321,FALSE)/8,VLOOKUP(VLOOKUP($A86,csapatok!$A:$NN,BK$320,FALSE),'csapat-ranglista'!$A:$FP,BK$321,FALSE)/4),0)</f>
        <v>0</v>
      </c>
      <c r="BL86" s="223">
        <f>IFERROR(IF(RIGHT(VLOOKUP($A86,csapatok!$A:$NN,BL$320,FALSE),5)="Csere",VLOOKUP(LEFT(VLOOKUP($A86,csapatok!$A:$NN,BL$320,FALSE),LEN(VLOOKUP($A86,csapatok!$A:$NN,BL$320,FALSE))-6),'csapat-ranglista'!$A:$FP,BL$321,FALSE)/8,VLOOKUP(VLOOKUP($A86,csapatok!$A:$NN,BL$320,FALSE),'csapat-ranglista'!$A:$FP,BL$321,FALSE)/4),0)</f>
        <v>0</v>
      </c>
      <c r="BM86" s="223">
        <f>IFERROR(IF(RIGHT(VLOOKUP($A86,csapatok!$A:$NN,BM$320,FALSE),5)="Csere",VLOOKUP(LEFT(VLOOKUP($A86,csapatok!$A:$NN,BM$320,FALSE),LEN(VLOOKUP($A86,csapatok!$A:$NN,BM$320,FALSE))-6),'csapat-ranglista'!$A:$FP,BM$321,FALSE)/8,VLOOKUP(VLOOKUP($A86,csapatok!$A:$NN,BM$320,FALSE),'csapat-ranglista'!$A:$FP,BM$321,FALSE)/4),0)</f>
        <v>0</v>
      </c>
      <c r="BN86" s="223">
        <f>IFERROR(IF(RIGHT(VLOOKUP($A86,csapatok!$A:$NN,BN$320,FALSE),5)="Csere",VLOOKUP(LEFT(VLOOKUP($A86,csapatok!$A:$NN,BN$320,FALSE),LEN(VLOOKUP($A86,csapatok!$A:$NN,BN$320,FALSE))-6),'csapat-ranglista'!$A:$FP,BN$321,FALSE)/8,VLOOKUP(VLOOKUP($A86,csapatok!$A:$NN,BN$320,FALSE),'csapat-ranglista'!$A:$FP,BN$321,FALSE)/4),0)</f>
        <v>0</v>
      </c>
      <c r="BO86" s="223">
        <f>IFERROR(IF(RIGHT(VLOOKUP($A86,csapatok!$A:$NN,BO$320,FALSE),5)="Csere",VLOOKUP(LEFT(VLOOKUP($A86,csapatok!$A:$NN,BO$320,FALSE),LEN(VLOOKUP($A86,csapatok!$A:$NN,BO$320,FALSE))-6),'csapat-ranglista'!$A:$FP,BO$321,FALSE)/8,VLOOKUP(VLOOKUP($A86,csapatok!$A:$NN,BO$320,FALSE),'csapat-ranglista'!$A:$FP,BO$321,FALSE)/4),0)</f>
        <v>0</v>
      </c>
      <c r="BP86" s="223">
        <f>IFERROR(IF(RIGHT(VLOOKUP($A86,csapatok!$A:$NN,BP$320,FALSE),5)="Csere",VLOOKUP(LEFT(VLOOKUP($A86,csapatok!$A:$NN,BP$320,FALSE),LEN(VLOOKUP($A86,csapatok!$A:$NN,BP$320,FALSE))-6),'csapat-ranglista'!$A:$FP,BP$321,FALSE)/8,VLOOKUP(VLOOKUP($A86,csapatok!$A:$NN,BP$320,FALSE),'csapat-ranglista'!$A:$FP,BP$321,FALSE)/4),0)</f>
        <v>0</v>
      </c>
      <c r="BQ86" s="223">
        <f>IFERROR(IF(RIGHT(VLOOKUP($A86,csapatok!$A:$NN,BQ$320,FALSE),5)="Csere",VLOOKUP(LEFT(VLOOKUP($A86,csapatok!$A:$NN,BQ$320,FALSE),LEN(VLOOKUP($A86,csapatok!$A:$NN,BQ$320,FALSE))-6),'csapat-ranglista'!$A:$FP,BQ$321,FALSE)/8,VLOOKUP(VLOOKUP($A86,csapatok!$A:$NN,BQ$320,FALSE),'csapat-ranglista'!$A:$FP,BQ$321,FALSE)/4),0)</f>
        <v>0</v>
      </c>
      <c r="BR86" s="223">
        <f>IFERROR(IF(RIGHT(VLOOKUP($A86,csapatok!$A:$NN,BR$320,FALSE),5)="Csere",VLOOKUP(LEFT(VLOOKUP($A86,csapatok!$A:$NN,BR$320,FALSE),LEN(VLOOKUP($A86,csapatok!$A:$NN,BR$320,FALSE))-6),'csapat-ranglista'!$A:$FP,BR$321,FALSE)/8,VLOOKUP(VLOOKUP($A86,csapatok!$A:$NN,BR$320,FALSE),'csapat-ranglista'!$A:$FP,BR$321,FALSE)/4),0)</f>
        <v>0</v>
      </c>
      <c r="BS86" s="223">
        <f>IFERROR(IF(RIGHT(VLOOKUP($A86,csapatok!$A:$NN,BS$320,FALSE),5)="Csere",VLOOKUP(LEFT(VLOOKUP($A86,csapatok!$A:$NN,BS$320,FALSE),LEN(VLOOKUP($A86,csapatok!$A:$NN,BS$320,FALSE))-6),'csapat-ranglista'!$A:$FP,BS$321,FALSE)/8,VLOOKUP(VLOOKUP($A86,csapatok!$A:$NN,BS$320,FALSE),'csapat-ranglista'!$A:$FP,BS$321,FALSE)/4),0)</f>
        <v>0</v>
      </c>
      <c r="BT86" s="223">
        <f>IFERROR(IF(RIGHT(VLOOKUP($A86,csapatok!$A:$NN,BT$320,FALSE),5)="Csere",VLOOKUP(LEFT(VLOOKUP($A86,csapatok!$A:$NN,BT$320,FALSE),LEN(VLOOKUP($A86,csapatok!$A:$NN,BT$320,FALSE))-6),'csapat-ranglista'!$A:$FP,BT$321,FALSE)/8,VLOOKUP(VLOOKUP($A86,csapatok!$A:$NN,BT$320,FALSE),'csapat-ranglista'!$A:$FP,BT$321,FALSE)/4),0)</f>
        <v>0</v>
      </c>
      <c r="BU86" s="223">
        <f>IFERROR(IF(RIGHT(VLOOKUP($A86,csapatok!$A:$NN,BU$320,FALSE),5)="Csere",VLOOKUP(LEFT(VLOOKUP($A86,csapatok!$A:$NN,BU$320,FALSE),LEN(VLOOKUP($A86,csapatok!$A:$NN,BU$320,FALSE))-6),'csapat-ranglista'!$A:$FP,BU$321,FALSE)/8,VLOOKUP(VLOOKUP($A86,csapatok!$A:$NN,BU$320,FALSE),'csapat-ranglista'!$A:$FP,BU$321,FALSE)/4),0)</f>
        <v>0</v>
      </c>
      <c r="BV86" s="223">
        <f>IFERROR(IF(RIGHT(VLOOKUP($A86,csapatok!$A:$NN,BV$320,FALSE),5)="Csere",VLOOKUP(LEFT(VLOOKUP($A86,csapatok!$A:$NN,BV$320,FALSE),LEN(VLOOKUP($A86,csapatok!$A:$NN,BV$320,FALSE))-6),'csapat-ranglista'!$A:$FP,BV$321,FALSE)/8,VLOOKUP(VLOOKUP($A86,csapatok!$A:$NN,BV$320,FALSE),'csapat-ranglista'!$A:$FP,BV$321,FALSE)/4),0)</f>
        <v>0</v>
      </c>
      <c r="BW86" s="223">
        <f>IFERROR(IF(RIGHT(VLOOKUP($A86,csapatok!$A:$NN,BW$320,FALSE),5)="Csere",VLOOKUP(LEFT(VLOOKUP($A86,csapatok!$A:$NN,BW$320,FALSE),LEN(VLOOKUP($A86,csapatok!$A:$NN,BW$320,FALSE))-6),'csapat-ranglista'!$A:$FP,BW$321,FALSE)/8,VLOOKUP(VLOOKUP($A86,csapatok!$A:$NN,BW$320,FALSE),'csapat-ranglista'!$A:$FP,BW$321,FALSE)/4),0)</f>
        <v>0</v>
      </c>
      <c r="BX86" s="223">
        <f>IFERROR(IF(RIGHT(VLOOKUP($A86,csapatok!$A:$NN,BX$320,FALSE),5)="Csere",VLOOKUP(LEFT(VLOOKUP($A86,csapatok!$A:$NN,BX$320,FALSE),LEN(VLOOKUP($A86,csapatok!$A:$NN,BX$320,FALSE))-6),'csapat-ranglista'!$A:$FP,BX$321,FALSE)/8,VLOOKUP(VLOOKUP($A86,csapatok!$A:$NN,BX$320,FALSE),'csapat-ranglista'!$A:$FP,BX$321,FALSE)/4),0)</f>
        <v>0</v>
      </c>
      <c r="BY86" s="223">
        <f>IFERROR(IF(RIGHT(VLOOKUP($A86,csapatok!$A:$NN,BY$320,FALSE),5)="Csere",VLOOKUP(LEFT(VLOOKUP($A86,csapatok!$A:$NN,BY$320,FALSE),LEN(VLOOKUP($A86,csapatok!$A:$NN,BY$320,FALSE))-6),'csapat-ranglista'!$A:$FP,BY$321,FALSE)/8,VLOOKUP(VLOOKUP($A86,csapatok!$A:$NN,BY$320,FALSE),'csapat-ranglista'!$A:$FP,BY$321,FALSE)/4),0)</f>
        <v>0</v>
      </c>
      <c r="BZ86" s="223">
        <f>IFERROR(IF(RIGHT(VLOOKUP($A86,csapatok!$A:$NN,BZ$320,FALSE),5)="Csere",VLOOKUP(LEFT(VLOOKUP($A86,csapatok!$A:$NN,BZ$320,FALSE),LEN(VLOOKUP($A86,csapatok!$A:$NN,BZ$320,FALSE))-6),'csapat-ranglista'!$A:$FP,BZ$321,FALSE)/8,VLOOKUP(VLOOKUP($A86,csapatok!$A:$NN,BZ$320,FALSE),'csapat-ranglista'!$A:$FP,BZ$321,FALSE)/4),0)</f>
        <v>0</v>
      </c>
      <c r="CA86" s="223">
        <f>IFERROR(IF(RIGHT(VLOOKUP($A86,csapatok!$A:$NN,CA$320,FALSE),5)="Csere",VLOOKUP(LEFT(VLOOKUP($A86,csapatok!$A:$NN,CA$320,FALSE),LEN(VLOOKUP($A86,csapatok!$A:$NN,CA$320,FALSE))-6),'csapat-ranglista'!$A:$FP,CA$321,FALSE)/8,VLOOKUP(VLOOKUP($A86,csapatok!$A:$NN,CA$320,FALSE),'csapat-ranglista'!$A:$FP,CA$321,FALSE)/4),0)</f>
        <v>0</v>
      </c>
      <c r="CB86" s="223">
        <f>IFERROR(IF(RIGHT(VLOOKUP($A86,csapatok!$A:$NN,CB$320,FALSE),5)="Csere",VLOOKUP(LEFT(VLOOKUP($A86,csapatok!$A:$NN,CB$320,FALSE),LEN(VLOOKUP($A86,csapatok!$A:$NN,CB$320,FALSE))-6),'csapat-ranglista'!$A:$FP,CB$321,FALSE)/8,VLOOKUP(VLOOKUP($A86,csapatok!$A:$NN,CB$320,FALSE),'csapat-ranglista'!$A:$FP,CB$321,FALSE)/4),0)</f>
        <v>0</v>
      </c>
      <c r="CC86" s="223">
        <f>IFERROR(IF(RIGHT(VLOOKUP($A86,csapatok!$A:$NN,CC$320,FALSE),5)="Csere",VLOOKUP(LEFT(VLOOKUP($A86,csapatok!$A:$NN,CC$320,FALSE),LEN(VLOOKUP($A86,csapatok!$A:$NN,CC$320,FALSE))-6),'csapat-ranglista'!$A:$FP,CC$321,FALSE)/8,VLOOKUP(VLOOKUP($A86,csapatok!$A:$NN,CC$320,FALSE),'csapat-ranglista'!$A:$FP,CC$321,FALSE)/4),0)</f>
        <v>0</v>
      </c>
      <c r="CD86" s="223">
        <f>IFERROR(IF(RIGHT(VLOOKUP($A86,csapatok!$A:$NN,CD$320,FALSE),5)="Csere",VLOOKUP(LEFT(VLOOKUP($A86,csapatok!$A:$NN,CD$320,FALSE),LEN(VLOOKUP($A86,csapatok!$A:$NN,CD$320,FALSE))-6),'csapat-ranglista'!$A:$FP,CD$321,FALSE)/8,VLOOKUP(VLOOKUP($A86,csapatok!$A:$NN,CD$320,FALSE),'csapat-ranglista'!$A:$FP,CD$321,FALSE)/4),0)</f>
        <v>0</v>
      </c>
      <c r="CE86" s="223">
        <f>IFERROR(IF(RIGHT(VLOOKUP($A86,csapatok!$A:$NN,CE$320,FALSE),5)="Csere",VLOOKUP(LEFT(VLOOKUP($A86,csapatok!$A:$NN,CE$320,FALSE),LEN(VLOOKUP($A86,csapatok!$A:$NN,CE$320,FALSE))-6),'csapat-ranglista'!$A:$FP,CE$321,FALSE)/8,VLOOKUP(VLOOKUP($A86,csapatok!$A:$NN,CE$320,FALSE),'csapat-ranglista'!$A:$FP,CE$321,FALSE)/4),0)</f>
        <v>0</v>
      </c>
      <c r="CF86" s="223">
        <f>IFERROR(IF(RIGHT(VLOOKUP($A86,csapatok!$A:$NN,CF$320,FALSE),5)="Csere",VLOOKUP(LEFT(VLOOKUP($A86,csapatok!$A:$NN,CF$320,FALSE),LEN(VLOOKUP($A86,csapatok!$A:$NN,CF$320,FALSE))-6),'csapat-ranglista'!$A:$FP,CF$321,FALSE)/8,VLOOKUP(VLOOKUP($A86,csapatok!$A:$NN,CF$320,FALSE),'csapat-ranglista'!$A:$FP,CF$321,FALSE)/4),0)</f>
        <v>0</v>
      </c>
      <c r="CG86" s="223">
        <f>IFERROR(IF(RIGHT(VLOOKUP($A86,csapatok!$A:$NN,CG$320,FALSE),5)="Csere",VLOOKUP(LEFT(VLOOKUP($A86,csapatok!$A:$NN,CG$320,FALSE),LEN(VLOOKUP($A86,csapatok!$A:$NN,CG$320,FALSE))-6),'csapat-ranglista'!$A:$FP,CG$321,FALSE)/8,VLOOKUP(VLOOKUP($A86,csapatok!$A:$NN,CG$320,FALSE),'csapat-ranglista'!$A:$FP,CG$321,FALSE)/4),0)</f>
        <v>0</v>
      </c>
      <c r="CH86" s="223">
        <f>IFERROR(IF(RIGHT(VLOOKUP($A86,csapatok!$A:$NN,CH$320,FALSE),5)="Csere",VLOOKUP(LEFT(VLOOKUP($A86,csapatok!$A:$NN,CH$320,FALSE),LEN(VLOOKUP($A86,csapatok!$A:$NN,CH$320,FALSE))-6),'csapat-ranglista'!$A:$FP,CH$321,FALSE)/8,VLOOKUP(VLOOKUP($A86,csapatok!$A:$NN,CH$320,FALSE),'csapat-ranglista'!$A:$FP,CH$321,FALSE)/4),0)</f>
        <v>0</v>
      </c>
      <c r="CI86" s="223">
        <f>IFERROR(IF(RIGHT(VLOOKUP($A86,csapatok!$A:$NN,CI$320,FALSE),5)="Csere",VLOOKUP(LEFT(VLOOKUP($A86,csapatok!$A:$NN,CI$320,FALSE),LEN(VLOOKUP($A86,csapatok!$A:$NN,CI$320,FALSE))-6),'csapat-ranglista'!$A:$FP,CI$321,FALSE)/8,VLOOKUP(VLOOKUP($A86,csapatok!$A:$NN,CI$320,FALSE),'csapat-ranglista'!$A:$FP,CI$321,FALSE)/4),0)</f>
        <v>0</v>
      </c>
      <c r="CJ86" s="224">
        <f>versenyek!$IQ$11*IFERROR(VLOOKUP(VLOOKUP($A86,versenyek!IP:IR,3,FALSE),szabalyok!$A$16:$B$23,2,FALSE)/4,0)</f>
        <v>0</v>
      </c>
      <c r="CK86" s="224">
        <f>versenyek!$IT$11*IFERROR(VLOOKUP(VLOOKUP($A86,versenyek!IS:IU,3,FALSE),szabalyok!$A$16:$B$23,2,FALSE)/4,0)</f>
        <v>0</v>
      </c>
      <c r="CL86" s="223">
        <f>IFERROR(IF(RIGHT(VLOOKUP($A86,csapatok!$A:$NN,CL$320,FALSE),5)="Csere",VLOOKUP(LEFT(VLOOKUP($A86,csapatok!$A:$NN,CL$320,FALSE),LEN(VLOOKUP($A86,csapatok!$A:$NN,CL$320,FALSE))-6),'csapat-ranglista'!$A:$FP,CL$321,FALSE)/8,VLOOKUP(VLOOKUP($A86,csapatok!$A:$NN,CL$320,FALSE),'csapat-ranglista'!$A:$FP,CL$321,FALSE)/4),0)</f>
        <v>0</v>
      </c>
      <c r="CM86" s="223">
        <f>IFERROR(IF(RIGHT(VLOOKUP($A86,csapatok!$A:$NN,CM$320,FALSE),5)="Csere",VLOOKUP(LEFT(VLOOKUP($A86,csapatok!$A:$NN,CM$320,FALSE),LEN(VLOOKUP($A86,csapatok!$A:$NN,CM$320,FALSE))-6),'csapat-ranglista'!$A:$FP,CM$321,FALSE)/8,VLOOKUP(VLOOKUP($A86,csapatok!$A:$NN,CM$320,FALSE),'csapat-ranglista'!$A:$FP,CM$321,FALSE)/4),0)</f>
        <v>0</v>
      </c>
      <c r="CN86" s="223">
        <f>IFERROR(IF(RIGHT(VLOOKUP($A86,csapatok!$A:$NN,CN$320,FALSE),5)="Csere",VLOOKUP(LEFT(VLOOKUP($A86,csapatok!$A:$NN,CN$320,FALSE),LEN(VLOOKUP($A86,csapatok!$A:$NN,CN$320,FALSE))-6),'csapat-ranglista'!$A:$FP,CN$321,FALSE)/8,VLOOKUP(VLOOKUP($A86,csapatok!$A:$NN,CN$320,FALSE),'csapat-ranglista'!$A:$FP,CN$321,FALSE)/4),0)</f>
        <v>0</v>
      </c>
      <c r="CO86" s="223">
        <f>IFERROR(IF(RIGHT(VLOOKUP($A86,csapatok!$A:$NN,CO$320,FALSE),5)="Csere",VLOOKUP(LEFT(VLOOKUP($A86,csapatok!$A:$NN,CO$320,FALSE),LEN(VLOOKUP($A86,csapatok!$A:$NN,CO$320,FALSE))-6),'csapat-ranglista'!$A:$FP,CO$321,FALSE)/8,VLOOKUP(VLOOKUP($A86,csapatok!$A:$NN,CO$320,FALSE),'csapat-ranglista'!$A:$FP,CO$321,FALSE)/4),0)</f>
        <v>0</v>
      </c>
      <c r="CP86" s="223">
        <f>IFERROR(IF(RIGHT(VLOOKUP($A86,csapatok!$A:$NN,CP$320,FALSE),5)="Csere",VLOOKUP(LEFT(VLOOKUP($A86,csapatok!$A:$NN,CP$320,FALSE),LEN(VLOOKUP($A86,csapatok!$A:$NN,CP$320,FALSE))-6),'csapat-ranglista'!$A:$FP,CP$321,FALSE)/8,VLOOKUP(VLOOKUP($A86,csapatok!$A:$NN,CP$320,FALSE),'csapat-ranglista'!$A:$FP,CP$321,FALSE)/4),0)</f>
        <v>1.7290620937635315</v>
      </c>
      <c r="CQ86" s="223">
        <f>IFERROR(IF(RIGHT(VLOOKUP($A86,csapatok!$A:$NN,CQ$320,FALSE),5)="Csere",VLOOKUP(LEFT(VLOOKUP($A86,csapatok!$A:$NN,CQ$320,FALSE),LEN(VLOOKUP($A86,csapatok!$A:$NN,CQ$320,FALSE))-6),'csapat-ranglista'!$A:$FP,CQ$321,FALSE)/8,VLOOKUP(VLOOKUP($A86,csapatok!$A:$NN,CQ$320,FALSE),'csapat-ranglista'!$A:$FP,CQ$321,FALSE)/4),0)</f>
        <v>0</v>
      </c>
      <c r="CR86" s="223">
        <f>IFERROR(IF(RIGHT(VLOOKUP($A86,csapatok!$A:$NN,CR$320,FALSE),5)="Csere",VLOOKUP(LEFT(VLOOKUP($A86,csapatok!$A:$NN,CR$320,FALSE),LEN(VLOOKUP($A86,csapatok!$A:$NN,CR$320,FALSE))-6),'csapat-ranglista'!$A:$FP,CR$321,FALSE)/8,VLOOKUP(VLOOKUP($A86,csapatok!$A:$NN,CR$320,FALSE),'csapat-ranglista'!$A:$FP,CR$321,FALSE)/4),0)</f>
        <v>0</v>
      </c>
      <c r="CS86" s="223">
        <f>IFERROR(IF(RIGHT(VLOOKUP($A86,csapatok!$A:$NN,CS$320,FALSE),5)="Csere",VLOOKUP(LEFT(VLOOKUP($A86,csapatok!$A:$NN,CS$320,FALSE),LEN(VLOOKUP($A86,csapatok!$A:$NN,CS$320,FALSE))-6),'csapat-ranglista'!$A:$FP,CS$321,FALSE)/8,VLOOKUP(VLOOKUP($A86,csapatok!$A:$NN,CS$320,FALSE),'csapat-ranglista'!$A:$FP,CS$321,FALSE)/4),0)</f>
        <v>0</v>
      </c>
      <c r="CT86" s="223">
        <f>IFERROR(IF(RIGHT(VLOOKUP($A86,csapatok!$A:$NN,CT$320,FALSE),5)="Csere",VLOOKUP(LEFT(VLOOKUP($A86,csapatok!$A:$NN,CT$320,FALSE),LEN(VLOOKUP($A86,csapatok!$A:$NN,CT$320,FALSE))-6),'csapat-ranglista'!$A:$FP,CT$321,FALSE)/8,VLOOKUP(VLOOKUP($A86,csapatok!$A:$NN,CT$320,FALSE),'csapat-ranglista'!$A:$FP,CT$321,FALSE)/4),0)</f>
        <v>0</v>
      </c>
      <c r="CU86" s="223">
        <f>IFERROR(IF(RIGHT(VLOOKUP($A86,csapatok!$A:$NN,CU$320,FALSE),5)="Csere",VLOOKUP(LEFT(VLOOKUP($A86,csapatok!$A:$NN,CU$320,FALSE),LEN(VLOOKUP($A86,csapatok!$A:$NN,CU$320,FALSE))-6),'csapat-ranglista'!$A:$FP,CU$321,FALSE)/8,VLOOKUP(VLOOKUP($A86,csapatok!$A:$NN,CU$320,FALSE),'csapat-ranglista'!$A:$FP,CU$321,FALSE)/4),0)</f>
        <v>0</v>
      </c>
      <c r="CV86" s="223">
        <f>IFERROR(IF(RIGHT(VLOOKUP($A86,csapatok!$A:$NN,CV$320,FALSE),5)="Csere",VLOOKUP(LEFT(VLOOKUP($A86,csapatok!$A:$NN,CV$320,FALSE),LEN(VLOOKUP($A86,csapatok!$A:$NN,CV$320,FALSE))-6),'csapat-ranglista'!$A:$FP,CV$321,FALSE)/8,VLOOKUP(VLOOKUP($A86,csapatok!$A:$NN,CV$320,FALSE),'csapat-ranglista'!$A:$FP,CV$321,FALSE)/4),0)</f>
        <v>0</v>
      </c>
      <c r="CW86" s="223">
        <f>IFERROR(IF(RIGHT(VLOOKUP($A86,csapatok!$A:$NN,CW$320,FALSE),5)="Csere",VLOOKUP(LEFT(VLOOKUP($A86,csapatok!$A:$NN,CW$320,FALSE),LEN(VLOOKUP($A86,csapatok!$A:$NN,CW$320,FALSE))-6),'csapat-ranglista'!$A:$FP,CW$321,FALSE)/8,VLOOKUP(VLOOKUP($A86,csapatok!$A:$NN,CW$320,FALSE),'csapat-ranglista'!$A:$FP,CW$321,FALSE)/4),0)</f>
        <v>0</v>
      </c>
      <c r="CX86" s="223">
        <f>IFERROR(IF(RIGHT(VLOOKUP($A86,csapatok!$A:$NN,CX$320,FALSE),5)="Csere",VLOOKUP(LEFT(VLOOKUP($A86,csapatok!$A:$NN,CX$320,FALSE),LEN(VLOOKUP($A86,csapatok!$A:$NN,CX$320,FALSE))-6),'csapat-ranglista'!$A:$FP,CX$321,FALSE)/8,VLOOKUP(VLOOKUP($A86,csapatok!$A:$NN,CX$320,FALSE),'csapat-ranglista'!$A:$FP,CX$321,FALSE)/4),0)</f>
        <v>0</v>
      </c>
      <c r="CY86" s="223">
        <f>IFERROR(IF(RIGHT(VLOOKUP($A86,csapatok!$A:$NN,CY$320,FALSE),5)="Csere",VLOOKUP(LEFT(VLOOKUP($A86,csapatok!$A:$NN,CY$320,FALSE),LEN(VLOOKUP($A86,csapatok!$A:$NN,CY$320,FALSE))-6),'csapat-ranglista'!$A:$FP,CY$321,FALSE)/8,VLOOKUP(VLOOKUP($A86,csapatok!$A:$NN,CY$320,FALSE),'csapat-ranglista'!$A:$FP,CY$321,FALSE)/4),0)</f>
        <v>0</v>
      </c>
      <c r="CZ86" s="223">
        <f>IFERROR(IF(RIGHT(VLOOKUP($A86,csapatok!$A:$NN,CZ$320,FALSE),5)="Csere",VLOOKUP(LEFT(VLOOKUP($A86,csapatok!$A:$NN,CZ$320,FALSE),LEN(VLOOKUP($A86,csapatok!$A:$NN,CZ$320,FALSE))-6),'csapat-ranglista'!$A:$FP,CZ$321,FALSE)/8,VLOOKUP(VLOOKUP($A86,csapatok!$A:$NN,CZ$320,FALSE),'csapat-ranglista'!$A:$FP,CZ$321,FALSE)/4),0)</f>
        <v>0</v>
      </c>
      <c r="DA86" s="223">
        <f>IFERROR(IF(RIGHT(VLOOKUP($A86,csapatok!$A:$NN,DA$320,FALSE),5)="Csere",VLOOKUP(LEFT(VLOOKUP($A86,csapatok!$A:$NN,DA$320,FALSE),LEN(VLOOKUP($A86,csapatok!$A:$NN,DA$320,FALSE))-6),'csapat-ranglista'!$A:$FP,DA$321,FALSE)/8,VLOOKUP(VLOOKUP($A86,csapatok!$A:$NN,DA$320,FALSE),'csapat-ranglista'!$A:$FP,DA$321,FALSE)/4),0)</f>
        <v>0</v>
      </c>
      <c r="DB86" s="223">
        <f>IFERROR(IF(RIGHT(VLOOKUP($A86,csapatok!$A:$NN,DB$320,FALSE),5)="Csere",VLOOKUP(LEFT(VLOOKUP($A86,csapatok!$A:$NN,DB$320,FALSE),LEN(VLOOKUP($A86,csapatok!$A:$NN,DB$320,FALSE))-6),'csapat-ranglista'!$A:$FP,DB$321,FALSE)/8,VLOOKUP(VLOOKUP($A86,csapatok!$A:$NN,DB$320,FALSE),'csapat-ranglista'!$A:$FP,DB$321,FALSE)/4),0)</f>
        <v>0</v>
      </c>
      <c r="DC86" s="223">
        <f>IFERROR(IF(RIGHT(VLOOKUP($A86,csapatok!$A:$NN,DC$320,FALSE),5)="Csere",VLOOKUP(LEFT(VLOOKUP($A86,csapatok!$A:$NN,DC$320,FALSE),LEN(VLOOKUP($A86,csapatok!$A:$NN,DC$320,FALSE))-6),'csapat-ranglista'!$A:$FP,DC$321,FALSE)/8,VLOOKUP(VLOOKUP($A86,csapatok!$A:$NN,DC$320,FALSE),'csapat-ranglista'!$A:$FP,DC$321,FALSE)/4),0)</f>
        <v>0</v>
      </c>
      <c r="DD86" s="223">
        <f>IFERROR(IF(RIGHT(VLOOKUP($A86,csapatok!$A:$NN,DD$320,FALSE),5)="Csere",VLOOKUP(LEFT(VLOOKUP($A86,csapatok!$A:$NN,DD$320,FALSE),LEN(VLOOKUP($A86,csapatok!$A:$NN,DD$320,FALSE))-6),'csapat-ranglista'!$A:$FP,DD$321,FALSE)/8,VLOOKUP(VLOOKUP($A86,csapatok!$A:$NN,DD$320,FALSE),'csapat-ranglista'!$A:$FP,DD$321,FALSE)/4),0)</f>
        <v>0</v>
      </c>
      <c r="DE86" s="223">
        <f>IFERROR(IF(RIGHT(VLOOKUP($A86,csapatok!$A:$NN,DE$320,FALSE),5)="Csere",VLOOKUP(LEFT(VLOOKUP($A86,csapatok!$A:$NN,DE$320,FALSE),LEN(VLOOKUP($A86,csapatok!$A:$NN,DE$320,FALSE))-6),'csapat-ranglista'!$A:$FP,DE$321,FALSE)/8,VLOOKUP(VLOOKUP($A86,csapatok!$A:$NN,DE$320,FALSE),'csapat-ranglista'!$A:$FP,DE$321,FALSE)/4),0)</f>
        <v>0</v>
      </c>
      <c r="DF86" s="223">
        <f>IFERROR(IF(RIGHT(VLOOKUP($A86,csapatok!$A:$NN,DF$320,FALSE),5)="Csere",VLOOKUP(LEFT(VLOOKUP($A86,csapatok!$A:$NN,DF$320,FALSE),LEN(VLOOKUP($A86,csapatok!$A:$NN,DF$320,FALSE))-6),'csapat-ranglista'!$A:$FP,DF$321,FALSE)/8,VLOOKUP(VLOOKUP($A86,csapatok!$A:$NN,DF$320,FALSE),'csapat-ranglista'!$A:$FP,DF$321,FALSE)/4),0)</f>
        <v>0</v>
      </c>
      <c r="DG86" s="223">
        <f>IFERROR(IF(RIGHT(VLOOKUP($A86,csapatok!$A:$NN,DG$320,FALSE),5)="Csere",VLOOKUP(LEFT(VLOOKUP($A86,csapatok!$A:$NN,DG$320,FALSE),LEN(VLOOKUP($A86,csapatok!$A:$NN,DG$320,FALSE))-6),'csapat-ranglista'!$A:$FP,DG$321,FALSE)/8,VLOOKUP(VLOOKUP($A86,csapatok!$A:$NN,DG$320,FALSE),'csapat-ranglista'!$A:$FP,DG$321,FALSE)/4),0)</f>
        <v>0</v>
      </c>
      <c r="DH86" s="223">
        <f>IFERROR(IF(RIGHT(VLOOKUP($A86,csapatok!$A:$NN,DH$320,FALSE),5)="Csere",VLOOKUP(LEFT(VLOOKUP($A86,csapatok!$A:$NN,DH$320,FALSE),LEN(VLOOKUP($A86,csapatok!$A:$NN,DH$320,FALSE))-6),'csapat-ranglista'!$A:$FP,DH$321,FALSE)/8,VLOOKUP(VLOOKUP($A86,csapatok!$A:$NN,DH$320,FALSE),'csapat-ranglista'!$A:$FP,DH$321,FALSE)/4),0)</f>
        <v>0</v>
      </c>
      <c r="DI86" s="223">
        <f>IFERROR(IF(RIGHT(VLOOKUP($A86,csapatok!$A:$NN,DI$320,FALSE),5)="Csere",VLOOKUP(LEFT(VLOOKUP($A86,csapatok!$A:$NN,DI$320,FALSE),LEN(VLOOKUP($A86,csapatok!$A:$NN,DI$320,FALSE))-6),'csapat-ranglista'!$A:$FP,DI$321,FALSE)/8,VLOOKUP(VLOOKUP($A86,csapatok!$A:$NN,DI$320,FALSE),'csapat-ranglista'!$A:$FP,DI$321,FALSE)/4),0)</f>
        <v>0</v>
      </c>
      <c r="DJ86" s="223">
        <f>IFERROR(IF(RIGHT(VLOOKUP($A86,csapatok!$A:$NN,DJ$320,FALSE),5)="Csere",VLOOKUP(LEFT(VLOOKUP($A86,csapatok!$A:$NN,DJ$320,FALSE),LEN(VLOOKUP($A86,csapatok!$A:$NN,DJ$320,FALSE))-6),'csapat-ranglista'!$A:$FP,DJ$321,FALSE)/8,VLOOKUP(VLOOKUP($A86,csapatok!$A:$NN,DJ$320,FALSE),'csapat-ranglista'!$A:$FP,DJ$321,FALSE)/4),0)</f>
        <v>0</v>
      </c>
      <c r="DK86" s="223">
        <f>IFERROR(IF(RIGHT(VLOOKUP($A86,csapatok!$A:$NN,DK$320,FALSE),5)="Csere",VLOOKUP(LEFT(VLOOKUP($A86,csapatok!$A:$NN,DK$320,FALSE),LEN(VLOOKUP($A86,csapatok!$A:$NN,DK$320,FALSE))-6),'csapat-ranglista'!$A:$FP,DK$321,FALSE)/8,VLOOKUP(VLOOKUP($A86,csapatok!$A:$NN,DK$320,FALSE),'csapat-ranglista'!$A:$FP,DK$321,FALSE)/4),0)</f>
        <v>0</v>
      </c>
      <c r="DL86" s="223">
        <f>IFERROR(IF(RIGHT(VLOOKUP($A86,csapatok!$A:$NN,DL$320,FALSE),5)="Csere",VLOOKUP(LEFT(VLOOKUP($A86,csapatok!$A:$NN,DL$320,FALSE),LEN(VLOOKUP($A86,csapatok!$A:$NN,DL$320,FALSE))-6),'csapat-ranglista'!$A:$FP,DL$321,FALSE)/8,VLOOKUP(VLOOKUP($A86,csapatok!$A:$NN,DL$320,FALSE),'csapat-ranglista'!$A:$FP,DL$321,FALSE)/4),0)</f>
        <v>0</v>
      </c>
      <c r="DM86" s="223">
        <f>IFERROR(IF(RIGHT(VLOOKUP($A86,csapatok!$A:$NN,DM$320,FALSE),5)="Csere",VLOOKUP(LEFT(VLOOKUP($A86,csapatok!$A:$NN,DM$320,FALSE),LEN(VLOOKUP($A86,csapatok!$A:$NN,DM$320,FALSE))-6),'csapat-ranglista'!$A:$FP,DM$321,FALSE)/8,VLOOKUP(VLOOKUP($A86,csapatok!$A:$NN,DM$320,FALSE),'csapat-ranglista'!$A:$FP,DM$321,FALSE)/4),0)</f>
        <v>0</v>
      </c>
      <c r="DN86" s="223">
        <f>IFERROR(IF(RIGHT(VLOOKUP($A86,csapatok!$A:$NN,DN$320,FALSE),5)="Csere",VLOOKUP(LEFT(VLOOKUP($A86,csapatok!$A:$NN,DN$320,FALSE),LEN(VLOOKUP($A86,csapatok!$A:$NN,DN$320,FALSE))-6),'csapat-ranglista'!$A:$FP,DN$321,FALSE)/8,VLOOKUP(VLOOKUP($A86,csapatok!$A:$NN,DN$320,FALSE),'csapat-ranglista'!$A:$FP,DN$321,FALSE)/4),0)</f>
        <v>0</v>
      </c>
      <c r="DO86" s="224">
        <f>versenyek!$MF$11*IFERROR(VLOOKUP(VLOOKUP($A86,versenyek!ME:MG,3,FALSE),szabalyok!$A$16:$B$23,2,FALSE)/4,0)</f>
        <v>0</v>
      </c>
      <c r="DP86" s="224">
        <f>versenyek!$MI$11*IFERROR(VLOOKUP(VLOOKUP($A86,versenyek!MH:MJ,3,FALSE),szabalyok!$A$16:$B$23,2,FALSE)/4,0)</f>
        <v>0</v>
      </c>
      <c r="DQ86" s="223">
        <f>IFERROR(IF(RIGHT(VLOOKUP($A86,csapatok!$A:$NN,DQ$320,FALSE),5)="Csere",VLOOKUP(LEFT(VLOOKUP($A86,csapatok!$A:$NN,DQ$320,FALSE),LEN(VLOOKUP($A86,csapatok!$A:$NN,DQ$320,FALSE))-6),'csapat-ranglista'!$A:$FP,DQ$321,FALSE)/8,VLOOKUP(VLOOKUP($A86,csapatok!$A:$NN,DQ$320,FALSE),'csapat-ranglista'!$A:$FP,DQ$321,FALSE)/4),0)</f>
        <v>0</v>
      </c>
      <c r="DR86" s="223">
        <f>IFERROR(IF(RIGHT(VLOOKUP($A86,csapatok!$A:$NN,DR$320,FALSE),5)="Csere",VLOOKUP(LEFT(VLOOKUP($A86,csapatok!$A:$NN,DR$320,FALSE),LEN(VLOOKUP($A86,csapatok!$A:$NN,DR$320,FALSE))-6),'csapat-ranglista'!$A:$FP,DR$321,FALSE)/8,VLOOKUP(VLOOKUP($A86,csapatok!$A:$NN,DR$320,FALSE),'csapat-ranglista'!$A:$FP,DR$321,FALSE)/4),0)</f>
        <v>0</v>
      </c>
      <c r="DS86" s="223">
        <f>IFERROR(IF(RIGHT(VLOOKUP($A86,csapatok!$A:$NN,DS$320,FALSE),5)="Csere",VLOOKUP(LEFT(VLOOKUP($A86,csapatok!$A:$NN,DS$320,FALSE),LEN(VLOOKUP($A86,csapatok!$A:$NN,DS$320,FALSE))-6),'csapat-ranglista'!$A:$FP,DS$321,FALSE)/8,VLOOKUP(VLOOKUP($A86,csapatok!$A:$NN,DS$320,FALSE),'csapat-ranglista'!$A:$FP,DS$321,FALSE)/4),0)</f>
        <v>0</v>
      </c>
      <c r="DT86" s="223">
        <f>IFERROR(IF(RIGHT(VLOOKUP($A86,csapatok!$A:$NN,DT$320,FALSE),5)="Csere",VLOOKUP(LEFT(VLOOKUP($A86,csapatok!$A:$NN,DT$320,FALSE),LEN(VLOOKUP($A86,csapatok!$A:$NN,DT$320,FALSE))-6),'csapat-ranglista'!$A:$FP,DT$321,FALSE)/8,VLOOKUP(VLOOKUP($A86,csapatok!$A:$NN,DT$320,FALSE),'csapat-ranglista'!$A:$FP,DT$321,FALSE)/4),0)</f>
        <v>0</v>
      </c>
      <c r="DU86" s="223">
        <f>IFERROR(IF(RIGHT(VLOOKUP($A86,csapatok!$A:$NN,DU$320,FALSE),5)="Csere",VLOOKUP(LEFT(VLOOKUP($A86,csapatok!$A:$NN,DU$320,FALSE),LEN(VLOOKUP($A86,csapatok!$A:$NN,DU$320,FALSE))-6),'csapat-ranglista'!$A:$FP,DU$321,FALSE)/8,VLOOKUP(VLOOKUP($A86,csapatok!$A:$NN,DU$320,FALSE),'csapat-ranglista'!$A:$FP,DU$321,FALSE)/4),0)</f>
        <v>0</v>
      </c>
      <c r="DV86" s="223">
        <f>IFERROR(IF(RIGHT(VLOOKUP($A86,csapatok!$A:$NN,DV$320,FALSE),5)="Csere",VLOOKUP(LEFT(VLOOKUP($A86,csapatok!$A:$NN,DV$320,FALSE),LEN(VLOOKUP($A86,csapatok!$A:$NN,DV$320,FALSE))-6),'csapat-ranglista'!$A:$FP,DV$321,FALSE)/8,VLOOKUP(VLOOKUP($A86,csapatok!$A:$NN,DV$320,FALSE),'csapat-ranglista'!$A:$FP,DV$321,FALSE)/4),0)</f>
        <v>0</v>
      </c>
      <c r="DW86" s="223">
        <f>IFERROR(IF(RIGHT(VLOOKUP($A86,csapatok!$A:$NN,DW$320,FALSE),5)="Csere",VLOOKUP(LEFT(VLOOKUP($A86,csapatok!$A:$NN,DW$320,FALSE),LEN(VLOOKUP($A86,csapatok!$A:$NN,DW$320,FALSE))-6),'csapat-ranglista'!$A:$FP,DW$321,FALSE)/8,VLOOKUP(VLOOKUP($A86,csapatok!$A:$NN,DW$320,FALSE),'csapat-ranglista'!$A:$FP,DW$321,FALSE)/4),0)</f>
        <v>0</v>
      </c>
      <c r="DX86" s="223">
        <f>IFERROR(IF(RIGHT(VLOOKUP($A86,csapatok!$A:$NN,DX$320,FALSE),5)="Csere",VLOOKUP(LEFT(VLOOKUP($A86,csapatok!$A:$NN,DX$320,FALSE),LEN(VLOOKUP($A86,csapatok!$A:$NN,DX$320,FALSE))-6),'csapat-ranglista'!$A:$FP,DX$321,FALSE)/8,VLOOKUP(VLOOKUP($A86,csapatok!$A:$NN,DX$320,FALSE),'csapat-ranglista'!$A:$FP,DX$321,FALSE)/4),0)</f>
        <v>0</v>
      </c>
      <c r="DY86" s="223">
        <f>IFERROR(IF(RIGHT(VLOOKUP($A86,csapatok!$A:$NN,DY$320,FALSE),5)="Csere",VLOOKUP(LEFT(VLOOKUP($A86,csapatok!$A:$NN,DY$320,FALSE),LEN(VLOOKUP($A86,csapatok!$A:$NN,DY$320,FALSE))-6),'csapat-ranglista'!$A:$FP,DY$321,FALSE)/8,VLOOKUP(VLOOKUP($A86,csapatok!$A:$NN,DY$320,FALSE),'csapat-ranglista'!$A:$FP,DY$321,FALSE)/4),0)</f>
        <v>0</v>
      </c>
      <c r="DZ86" s="223">
        <f>IFERROR(IF(RIGHT(VLOOKUP($A86,csapatok!$A:$NN,DZ$320,FALSE),5)="Csere",VLOOKUP(LEFT(VLOOKUP($A86,csapatok!$A:$NN,DZ$320,FALSE),LEN(VLOOKUP($A86,csapatok!$A:$NN,DZ$320,FALSE))-6),'csapat-ranglista'!$A:$FP,DZ$321,FALSE)/8,VLOOKUP(VLOOKUP($A86,csapatok!$A:$NN,DZ$320,FALSE),'csapat-ranglista'!$A:$FP,DZ$321,FALSE)/4),0)</f>
        <v>0</v>
      </c>
      <c r="EA86" s="223">
        <f>IFERROR(IF(RIGHT(VLOOKUP($A86,csapatok!$A:$NN,EA$320,FALSE),5)="Csere",VLOOKUP(LEFT(VLOOKUP($A86,csapatok!$A:$NN,EA$320,FALSE),LEN(VLOOKUP($A86,csapatok!$A:$NN,EA$320,FALSE))-6),'csapat-ranglista'!$A:$FP,EA$321,FALSE)/8,VLOOKUP(VLOOKUP($A86,csapatok!$A:$NN,EA$320,FALSE),'csapat-ranglista'!$A:$FP,EA$321,FALSE)/4),0)</f>
        <v>0</v>
      </c>
      <c r="EB86" s="223">
        <f>IFERROR(IF(RIGHT(VLOOKUP($A86,csapatok!$A:$NN,EB$320,FALSE),5)="Csere",VLOOKUP(LEFT(VLOOKUP($A86,csapatok!$A:$NN,EB$320,FALSE),LEN(VLOOKUP($A86,csapatok!$A:$NN,EB$320,FALSE))-6),'csapat-ranglista'!$A:$FP,EB$321,FALSE)/8,VLOOKUP(VLOOKUP($A86,csapatok!$A:$NN,EB$320,FALSE),'csapat-ranglista'!$A:$FP,EB$321,FALSE)/4),0)</f>
        <v>0</v>
      </c>
      <c r="EC86" s="223">
        <f>IFERROR(IF(RIGHT(VLOOKUP($A86,csapatok!$A:$NN,EC$320,FALSE),5)="Csere",VLOOKUP(LEFT(VLOOKUP($A86,csapatok!$A:$NN,EC$320,FALSE),LEN(VLOOKUP($A86,csapatok!$A:$NN,EC$320,FALSE))-6),'csapat-ranglista'!$A:$FP,EC$321,FALSE)/8,VLOOKUP(VLOOKUP($A86,csapatok!$A:$NN,EC$320,FALSE),'csapat-ranglista'!$A:$FP,EC$321,FALSE)/4),0)</f>
        <v>0</v>
      </c>
      <c r="ED86" s="223">
        <f>IFERROR(IF(RIGHT(VLOOKUP($A86,csapatok!$A:$NN,ED$320,FALSE),5)="Csere",VLOOKUP(LEFT(VLOOKUP($A86,csapatok!$A:$NN,ED$320,FALSE),LEN(VLOOKUP($A86,csapatok!$A:$NN,ED$320,FALSE))-6),'csapat-ranglista'!$A:$FP,ED$321,FALSE)/8,VLOOKUP(VLOOKUP($A86,csapatok!$A:$NN,ED$320,FALSE),'csapat-ranglista'!$A:$FP,ED$321,FALSE)/4),0)</f>
        <v>0</v>
      </c>
      <c r="EE86" s="223">
        <f>IFERROR(IF(RIGHT(VLOOKUP($A86,csapatok!$A:$NN,EE$320,FALSE),5)="Csere",VLOOKUP(LEFT(VLOOKUP($A86,csapatok!$A:$NN,EE$320,FALSE),LEN(VLOOKUP($A86,csapatok!$A:$NN,EE$320,FALSE))-6),'csapat-ranglista'!$A:$FP,EE$321,FALSE)/8,VLOOKUP(VLOOKUP($A86,csapatok!$A:$NN,EE$320,FALSE),'csapat-ranglista'!$A:$FP,EE$321,FALSE)/4),0)</f>
        <v>0</v>
      </c>
      <c r="EF86" s="223">
        <f>IFERROR(IF(RIGHT(VLOOKUP($A86,csapatok!$A:$NN,EF$320,FALSE),5)="Csere",VLOOKUP(LEFT(VLOOKUP($A86,csapatok!$A:$NN,EF$320,FALSE),LEN(VLOOKUP($A86,csapatok!$A:$NN,EF$320,FALSE))-6),'csapat-ranglista'!$A:$FP,EF$321,FALSE)/8,VLOOKUP(VLOOKUP($A86,csapatok!$A:$NN,EF$320,FALSE),'csapat-ranglista'!$A:$FP,EF$321,FALSE)/4),0)</f>
        <v>0</v>
      </c>
      <c r="EG86" s="223">
        <f>IFERROR(IF(RIGHT(VLOOKUP($A86,csapatok!$A:$NN,EG$320,FALSE),5)="Csere",VLOOKUP(LEFT(VLOOKUP($A86,csapatok!$A:$NN,EG$320,FALSE),LEN(VLOOKUP($A86,csapatok!$A:$NN,EG$320,FALSE))-6),'csapat-ranglista'!$A:$FP,EG$321,FALSE)/8,VLOOKUP(VLOOKUP($A86,csapatok!$A:$NN,EG$320,FALSE),'csapat-ranglista'!$A:$FP,EG$321,FALSE)/4),0)</f>
        <v>0</v>
      </c>
      <c r="EH86" s="223">
        <f>IFERROR(IF(RIGHT(VLOOKUP($A86,csapatok!$A:$NN,EH$320,FALSE),5)="Csere",VLOOKUP(LEFT(VLOOKUP($A86,csapatok!$A:$NN,EH$320,FALSE),LEN(VLOOKUP($A86,csapatok!$A:$NN,EH$320,FALSE))-6),'csapat-ranglista'!$A:$FP,EH$321,FALSE)/8,VLOOKUP(VLOOKUP($A86,csapatok!$A:$NN,EH$320,FALSE),'csapat-ranglista'!$A:$FP,EH$321,FALSE)/4),0)</f>
        <v>0</v>
      </c>
      <c r="EI86" s="223">
        <f>IFERROR(IF(RIGHT(VLOOKUP($A86,csapatok!$A:$NN,EI$320,FALSE),5)="Csere",VLOOKUP(LEFT(VLOOKUP($A86,csapatok!$A:$NN,EI$320,FALSE),LEN(VLOOKUP($A86,csapatok!$A:$NN,EI$320,FALSE))-6),'csapat-ranglista'!$A:$FP,EI$321,FALSE)/8,VLOOKUP(VLOOKUP($A86,csapatok!$A:$NN,EI$320,FALSE),'csapat-ranglista'!$A:$FP,EI$321,FALSE)/4),0)</f>
        <v>0</v>
      </c>
      <c r="EJ86" s="223">
        <f>IFERROR(IF(RIGHT(VLOOKUP($A86,csapatok!$A:$NN,EJ$320,FALSE),5)="Csere",VLOOKUP(LEFT(VLOOKUP($A86,csapatok!$A:$NN,EJ$320,FALSE),LEN(VLOOKUP($A86,csapatok!$A:$NN,EJ$320,FALSE))-6),'csapat-ranglista'!$A:$FP,EJ$321,FALSE)/8,VLOOKUP(VLOOKUP($A86,csapatok!$A:$NN,EJ$320,FALSE),'csapat-ranglista'!$A:$FP,EJ$321,FALSE)/4),0)</f>
        <v>0</v>
      </c>
      <c r="EK86" s="223">
        <f>IFERROR(IF(RIGHT(VLOOKUP($A86,csapatok!$A:$NN,EK$320,FALSE),5)="Csere",VLOOKUP(LEFT(VLOOKUP($A86,csapatok!$A:$NN,EK$320,FALSE),LEN(VLOOKUP($A86,csapatok!$A:$NN,EK$320,FALSE))-6),'csapat-ranglista'!$A:$FP,EK$321,FALSE)/8,VLOOKUP(VLOOKUP($A86,csapatok!$A:$NN,EK$320,FALSE),'csapat-ranglista'!$A:$FP,EK$321,FALSE)/4),0)</f>
        <v>0</v>
      </c>
      <c r="EL86" s="223">
        <f>IFERROR(IF(RIGHT(VLOOKUP($A86,csapatok!$A:$NN,EL$320,FALSE),5)="Csere",VLOOKUP(LEFT(VLOOKUP($A86,csapatok!$A:$NN,EL$320,FALSE),LEN(VLOOKUP($A86,csapatok!$A:$NN,EL$320,FALSE))-6),'csapat-ranglista'!$A:$FP,EL$321,FALSE)/8,VLOOKUP(VLOOKUP($A86,csapatok!$A:$NN,EL$320,FALSE),'csapat-ranglista'!$A:$FP,EL$321,FALSE)/4),0)</f>
        <v>0.59475641307087046</v>
      </c>
      <c r="EM86" s="223">
        <f>IFERROR(IF(RIGHT(VLOOKUP($A86,csapatok!$A:$NN,EM$320,FALSE),5)="Csere",VLOOKUP(LEFT(VLOOKUP($A86,csapatok!$A:$NN,EM$320,FALSE),LEN(VLOOKUP($A86,csapatok!$A:$NN,EM$320,FALSE))-6),'csapat-ranglista'!$A:$FP,EM$321,FALSE)/8,VLOOKUP(VLOOKUP($A86,csapatok!$A:$NN,EM$320,FALSE),'csapat-ranglista'!$A:$FP,EM$321,FALSE)/4),0)</f>
        <v>0</v>
      </c>
      <c r="EN86" s="223">
        <f>IFERROR(IF(RIGHT(VLOOKUP($A86,csapatok!$A:$NN,EN$320,FALSE),5)="Csere",VLOOKUP(LEFT(VLOOKUP($A86,csapatok!$A:$NN,EN$320,FALSE),LEN(VLOOKUP($A86,csapatok!$A:$NN,EN$320,FALSE))-6),'csapat-ranglista'!$A:$FP,EN$321,FALSE)/8,VLOOKUP(VLOOKUP($A86,csapatok!$A:$NN,EN$320,FALSE),'csapat-ranglista'!$A:$FP,EN$321,FALSE)/4),0)</f>
        <v>0</v>
      </c>
      <c r="EO86" s="223">
        <f>IFERROR(IF(RIGHT(VLOOKUP($A86,csapatok!$A:$NN,EO$320,FALSE),5)="Csere",VLOOKUP(LEFT(VLOOKUP($A86,csapatok!$A:$NN,EO$320,FALSE),LEN(VLOOKUP($A86,csapatok!$A:$NN,EO$320,FALSE))-6),'csapat-ranglista'!$A:$FP,EO$321,FALSE)/8,VLOOKUP(VLOOKUP($A86,csapatok!$A:$NN,EO$320,FALSE),'csapat-ranglista'!$A:$FP,EO$321,FALSE)/4),0)</f>
        <v>0</v>
      </c>
      <c r="EP86" s="223">
        <f>IFERROR(IF(RIGHT(VLOOKUP($A86,csapatok!$A:$NN,EP$320,FALSE),5)="Csere",VLOOKUP(LEFT(VLOOKUP($A86,csapatok!$A:$NN,EP$320,FALSE),LEN(VLOOKUP($A86,csapatok!$A:$NN,EP$320,FALSE))-6),'csapat-ranglista'!$A:$FP,EP$321,FALSE)/8,VLOOKUP(VLOOKUP($A86,csapatok!$A:$NN,EP$320,FALSE),'csapat-ranglista'!$A:$FP,EP$321,FALSE)/4),0)</f>
        <v>0</v>
      </c>
      <c r="EQ86" s="223">
        <f>IFERROR(IF(RIGHT(VLOOKUP($A86,csapatok!$A:$NN,EQ$320,FALSE),5)="Csere",VLOOKUP(LEFT(VLOOKUP($A86,csapatok!$A:$NN,EQ$320,FALSE),LEN(VLOOKUP($A86,csapatok!$A:$NN,EQ$320,FALSE))-6),'csapat-ranglista'!$A:$FP,EQ$321,FALSE)/8,VLOOKUP(VLOOKUP($A86,csapatok!$A:$NN,EQ$320,FALSE),'csapat-ranglista'!$A:$FP,EQ$321,FALSE)/4),0)</f>
        <v>0</v>
      </c>
      <c r="ER86" s="223">
        <f>IFERROR(IF(RIGHT(VLOOKUP($A86,csapatok!$A:$NN,ER$320,FALSE),5)="Csere",VLOOKUP(LEFT(VLOOKUP($A86,csapatok!$A:$NN,ER$320,FALSE),LEN(VLOOKUP($A86,csapatok!$A:$NN,ER$320,FALSE))-6),'csapat-ranglista'!$A:$FP,ER$321,FALSE)/8,VLOOKUP(VLOOKUP($A86,csapatok!$A:$NN,ER$320,FALSE),'csapat-ranglista'!$A:$FP,ER$321,FALSE)/4),0)</f>
        <v>0</v>
      </c>
      <c r="ES86" s="223">
        <f>IFERROR(IF(RIGHT(VLOOKUP($A86,csapatok!$A:$NN,ES$320,FALSE),5)="Csere",VLOOKUP(LEFT(VLOOKUP($A86,csapatok!$A:$NN,ES$320,FALSE),LEN(VLOOKUP($A86,csapatok!$A:$NN,ES$320,FALSE))-6),'csapat-ranglista'!$A:$FP,ES$321,FALSE)/8,VLOOKUP(VLOOKUP($A86,csapatok!$A:$NN,ES$320,FALSE),'csapat-ranglista'!$A:$FP,ES$321,FALSE)/4),0)</f>
        <v>0</v>
      </c>
      <c r="ET86" s="223">
        <f>IFERROR(IF(RIGHT(VLOOKUP($A86,csapatok!$A:$NN,ET$320,FALSE),5)="Csere",VLOOKUP(LEFT(VLOOKUP($A86,csapatok!$A:$NN,ET$320,FALSE),LEN(VLOOKUP($A86,csapatok!$A:$NN,ET$320,FALSE))-6),'csapat-ranglista'!$A:$FP,ET$321,FALSE)/8,VLOOKUP(VLOOKUP($A86,csapatok!$A:$NN,ET$320,FALSE),'csapat-ranglista'!$A:$FP,ET$321,FALSE)/4),0)</f>
        <v>0</v>
      </c>
      <c r="EU86" s="223">
        <f>IFERROR(IF(RIGHT(VLOOKUP($A86,csapatok!$A:$NN,EU$320,FALSE),5)="Csere",VLOOKUP(LEFT(VLOOKUP($A86,csapatok!$A:$NN,EU$320,FALSE),LEN(VLOOKUP($A86,csapatok!$A:$NN,EU$320,FALSE))-6),'csapat-ranglista'!$A:$FP,EU$321,FALSE)/8,VLOOKUP(VLOOKUP($A86,csapatok!$A:$NN,EU$320,FALSE),'csapat-ranglista'!$A:$FP,EU$321,FALSE)/4),0)</f>
        <v>0</v>
      </c>
      <c r="EV86" s="223">
        <f>IFERROR(IF(RIGHT(VLOOKUP($A86,csapatok!$A:$NN,EV$320,FALSE),5)="Csere",VLOOKUP(LEFT(VLOOKUP($A86,csapatok!$A:$NN,EV$320,FALSE),LEN(VLOOKUP($A86,csapatok!$A:$NN,EV$320,FALSE))-6),'csapat-ranglista'!$A:$FP,EV$321,FALSE)/8,VLOOKUP(VLOOKUP($A86,csapatok!$A:$NN,EV$320,FALSE),'csapat-ranglista'!$A:$FP,EV$321,FALSE)/4),0)</f>
        <v>0</v>
      </c>
      <c r="EW86" s="223">
        <f>IFERROR(IF(RIGHT(VLOOKUP($A86,csapatok!$A:$NN,EW$320,FALSE),5)="Csere",VLOOKUP(LEFT(VLOOKUP($A86,csapatok!$A:$NN,EW$320,FALSE),LEN(VLOOKUP($A86,csapatok!$A:$NN,EW$320,FALSE))-6),'csapat-ranglista'!$A:$FP,EW$321,FALSE)/8,VLOOKUP(VLOOKUP($A86,csapatok!$A:$NN,EW$320,FALSE),'csapat-ranglista'!$A:$FP,EW$321,FALSE)/4),0)</f>
        <v>0</v>
      </c>
      <c r="EX86" s="223">
        <f>IFERROR(IF(RIGHT(VLOOKUP($A86,csapatok!$A:$NN,EX$320,FALSE),5)="Csere",VLOOKUP(LEFT(VLOOKUP($A86,csapatok!$A:$NN,EX$320,FALSE),LEN(VLOOKUP($A86,csapatok!$A:$NN,EX$320,FALSE))-6),'csapat-ranglista'!$A:$FP,EX$321,FALSE)/8,VLOOKUP(VLOOKUP($A86,csapatok!$A:$NN,EX$320,FALSE),'csapat-ranglista'!$A:$FP,EX$321,FALSE)/4),0)</f>
        <v>6.2783584571340523</v>
      </c>
      <c r="EY86" s="223">
        <f>IFERROR(IF(RIGHT(VLOOKUP($A86,csapatok!$A:$NN,EY$320,FALSE),5)="Csere",VLOOKUP(LEFT(VLOOKUP($A86,csapatok!$A:$NN,EY$320,FALSE),LEN(VLOOKUP($A86,csapatok!$A:$NN,EY$320,FALSE))-6),'csapat-ranglista'!$A:$FP,EY$321,FALSE)/8,VLOOKUP(VLOOKUP($A86,csapatok!$A:$NN,EY$320,FALSE),'csapat-ranglista'!$A:$FP,EY$321,FALSE)/4),0)</f>
        <v>0</v>
      </c>
      <c r="EZ86" s="223">
        <f>IFERROR(IF(RIGHT(VLOOKUP($A86,csapatok!$A:$NN,EZ$320,FALSE),5)="Csere",VLOOKUP(LEFT(VLOOKUP($A86,csapatok!$A:$NN,EZ$320,FALSE),LEN(VLOOKUP($A86,csapatok!$A:$NN,EZ$320,FALSE))-6),'csapat-ranglista'!$A:$FP,EZ$321,FALSE)/8,VLOOKUP(VLOOKUP($A86,csapatok!$A:$NN,EZ$320,FALSE),'csapat-ranglista'!$A:$FP,EZ$321,FALSE)/4),0)</f>
        <v>0</v>
      </c>
      <c r="FA86" s="223">
        <f>IFERROR(IF(RIGHT(VLOOKUP($A86,csapatok!$A:$NN,FA$320,FALSE),5)="Csere",VLOOKUP(LEFT(VLOOKUP($A86,csapatok!$A:$NN,FA$320,FALSE),LEN(VLOOKUP($A86,csapatok!$A:$NN,FA$320,FALSE))-6),'csapat-ranglista'!$A:$FP,FA$321,FALSE)/8,VLOOKUP(VLOOKUP($A86,csapatok!$A:$NN,FA$320,FALSE),'csapat-ranglista'!$A:$FP,FA$321,FALSE)/4),0)</f>
        <v>0</v>
      </c>
      <c r="FB86" s="223">
        <f>IFERROR(IF(RIGHT(VLOOKUP($A86,csapatok!$A:$NN,FB$320,FALSE),5)="Csere",VLOOKUP(LEFT(VLOOKUP($A86,csapatok!$A:$NN,FB$320,FALSE),LEN(VLOOKUP($A86,csapatok!$A:$NN,FB$320,FALSE))-6),'csapat-ranglista'!$A:$FP,FB$321,FALSE)/8,VLOOKUP(VLOOKUP($A86,csapatok!$A:$NN,FB$320,FALSE),'csapat-ranglista'!$A:$FP,FB$321,FALSE)/4),0)</f>
        <v>0</v>
      </c>
      <c r="FC86" s="223">
        <f>IFERROR(IF(RIGHT(VLOOKUP($A86,csapatok!$A:$NN,FC$320,FALSE),5)="Csere",VLOOKUP(LEFT(VLOOKUP($A86,csapatok!$A:$NN,FC$320,FALSE),LEN(VLOOKUP($A86,csapatok!$A:$NN,FC$320,FALSE))-6),'csapat-ranglista'!$A:$FP,FC$321,FALSE)/8,VLOOKUP(VLOOKUP($A86,csapatok!$A:$NN,FC$320,FALSE),'csapat-ranglista'!$A:$FP,FC$321,FALSE)/4),0)</f>
        <v>0</v>
      </c>
      <c r="FD86" s="224">
        <f>versenyek!$QY$11*IFERROR(VLOOKUP(VLOOKUP($A86,versenyek!QX:QZ,3,FALSE),szabalyok!$A$16:$B$23,2,FALSE)/4,0)</f>
        <v>0</v>
      </c>
      <c r="FE86" s="224">
        <f>versenyek!$RB$11*IFERROR(VLOOKUP(VLOOKUP($A86,versenyek!RA:RC,3,FALSE),szabalyok!$A$16:$B$23,2,FALSE)/4,0)</f>
        <v>0</v>
      </c>
      <c r="FF86" s="223">
        <f>IFERROR(IF(RIGHT(VLOOKUP($A86,csapatok!$A:$NN,FF$320,FALSE),5)="Csere",VLOOKUP(LEFT(VLOOKUP($A86,csapatok!$A:$NN,FF$320,FALSE),LEN(VLOOKUP($A86,csapatok!$A:$NN,FF$320,FALSE))-6),'csapat-ranglista'!$A:$FP,FF$321,FALSE)/8,VLOOKUP(VLOOKUP($A86,csapatok!$A:$NN,FF$320,FALSE),'csapat-ranglista'!$A:$FP,FF$321,FALSE)/4),0)</f>
        <v>0</v>
      </c>
      <c r="FG86" s="223">
        <f>IFERROR(IF(RIGHT(VLOOKUP($A86,csapatok!$A:$NN,FG$320,FALSE),5)="Csere",VLOOKUP(LEFT(VLOOKUP($A86,csapatok!$A:$NN,FG$320,FALSE),LEN(VLOOKUP($A86,csapatok!$A:$NN,FG$320,FALSE))-6),'csapat-ranglista'!$A:$FP,FG$321,FALSE)/8,VLOOKUP(VLOOKUP($A86,csapatok!$A:$NN,FG$320,FALSE),'csapat-ranglista'!$A:$FP,FG$321,FALSE)/4),0)</f>
        <v>0</v>
      </c>
      <c r="FH86" s="223">
        <f>IFERROR(IF(RIGHT(VLOOKUP($A86,csapatok!$A:$NN,FH$320,FALSE),5)="Csere",VLOOKUP(LEFT(VLOOKUP($A86,csapatok!$A:$NN,FH$320,FALSE),LEN(VLOOKUP($A86,csapatok!$A:$NN,FH$320,FALSE))-6),'csapat-ranglista'!$A:$FP,FH$321,FALSE)/8,VLOOKUP(VLOOKUP($A86,csapatok!$A:$NN,FH$320,FALSE),'csapat-ranglista'!$A:$FP,FH$321,FALSE)/4),0)</f>
        <v>0</v>
      </c>
      <c r="FI86" s="223">
        <f>IFERROR(IF(RIGHT(VLOOKUP($A86,csapatok!$A:$NN,FI$320,FALSE),5)="Csere",VLOOKUP(LEFT(VLOOKUP($A86,csapatok!$A:$NN,FI$320,FALSE),LEN(VLOOKUP($A86,csapatok!$A:$NN,FI$320,FALSE))-6),'csapat-ranglista'!$A:$FP,FI$321,FALSE)/8,VLOOKUP(VLOOKUP($A86,csapatok!$A:$NN,FI$320,FALSE),'csapat-ranglista'!$A:$FP,FI$321,FALSE)/4),0)</f>
        <v>0</v>
      </c>
      <c r="FJ86" s="223">
        <f>IFERROR(IF(RIGHT(VLOOKUP($A86,csapatok!$A:$NN,FJ$320,FALSE),5)="Csere",VLOOKUP(LEFT(VLOOKUP($A86,csapatok!$A:$NN,FJ$320,FALSE),LEN(VLOOKUP($A86,csapatok!$A:$NN,FJ$320,FALSE))-6),'csapat-ranglista'!$A:$FP,FJ$321,FALSE)/8,VLOOKUP(VLOOKUP($A86,csapatok!$A:$NN,FJ$320,FALSE),'csapat-ranglista'!$A:$FP,FJ$321,FALSE)/4),0)</f>
        <v>0</v>
      </c>
      <c r="FK86" s="223">
        <f>IFERROR(IF(RIGHT(VLOOKUP($A86,csapatok!$A:$NN,FK$320,FALSE),5)="Csere",VLOOKUP(LEFT(VLOOKUP($A86,csapatok!$A:$NN,FK$320,FALSE),LEN(VLOOKUP($A86,csapatok!$A:$NN,FK$320,FALSE))-6),'csapat-ranglista'!$A:$FP,FK$321,FALSE)/8,VLOOKUP(VLOOKUP($A86,csapatok!$A:$NN,FK$320,FALSE),'csapat-ranglista'!$A:$FP,FK$321,FALSE)/4),0)</f>
        <v>0</v>
      </c>
      <c r="FL86" s="223">
        <f>IFERROR(IF(RIGHT(VLOOKUP($A86,csapatok!$A:$NN,FL$320,FALSE),5)="Csere",VLOOKUP(LEFT(VLOOKUP($A86,csapatok!$A:$NN,FL$320,FALSE),LEN(VLOOKUP($A86,csapatok!$A:$NN,FL$320,FALSE))-6),'csapat-ranglista'!$A:$FP,FL$321,FALSE)/8,VLOOKUP(VLOOKUP($A86,csapatok!$A:$NN,FL$320,FALSE),'csapat-ranglista'!$A:$FP,FL$321,FALSE)/4),0)</f>
        <v>0</v>
      </c>
      <c r="FM86" s="223">
        <f>IFERROR(IF(RIGHT(VLOOKUP($A86,csapatok!$A:$NN,FM$320,FALSE),5)="Csere",VLOOKUP(LEFT(VLOOKUP($A86,csapatok!$A:$NN,FM$320,FALSE),LEN(VLOOKUP($A86,csapatok!$A:$NN,FM$320,FALSE))-6),'csapat-ranglista'!$A:$FP,FM$321,FALSE)/8,VLOOKUP(VLOOKUP($A86,csapatok!$A:$NN,FM$320,FALSE),'csapat-ranglista'!$A:$FP,FM$321,FALSE)/4),0)</f>
        <v>0</v>
      </c>
      <c r="FN86" s="223">
        <f>IFERROR(IF(RIGHT(VLOOKUP($A86,csapatok!$A:$NN,FN$320,FALSE),5)="Csere",VLOOKUP(LEFT(VLOOKUP($A86,csapatok!$A:$NN,FN$320,FALSE),LEN(VLOOKUP($A86,csapatok!$A:$NN,FN$320,FALSE))-6),'csapat-ranglista'!$A:$FP,FN$321,FALSE)/8,VLOOKUP(VLOOKUP($A86,csapatok!$A:$NN,FN$320,FALSE),'csapat-ranglista'!$A:$FP,FN$321,FALSE)/4),0)</f>
        <v>0</v>
      </c>
      <c r="FO86" s="223">
        <f>IFERROR(IF(RIGHT(VLOOKUP($A86,csapatok!$A:$NN,FO$320,FALSE),5)="Csere",VLOOKUP(LEFT(VLOOKUP($A86,csapatok!$A:$NN,FO$320,FALSE),LEN(VLOOKUP($A86,csapatok!$A:$NN,FO$320,FALSE))-6),'csapat-ranglista'!$A:$FP,FO$321,FALSE)/8,VLOOKUP(VLOOKUP($A86,csapatok!$A:$NN,FO$320,FALSE),'csapat-ranglista'!$A:$FP,FO$321,FALSE)/4),0)</f>
        <v>0</v>
      </c>
      <c r="FP86" s="223">
        <f>IFERROR(IF(RIGHT(VLOOKUP($A86,csapatok!$A:$NN,FP$320,FALSE),5)="Csere",VLOOKUP(LEFT(VLOOKUP($A86,csapatok!$A:$NN,FP$320,FALSE),LEN(VLOOKUP($A86,csapatok!$A:$NN,FP$320,FALSE))-6),'csapat-ranglista'!$A:$FP,FP$321,FALSE)/8,VLOOKUP(VLOOKUP($A86,csapatok!$A:$NN,FP$320,FALSE),'csapat-ranglista'!$A:$FP,FP$321,FALSE)/4),0)</f>
        <v>0</v>
      </c>
      <c r="FQ86" s="223">
        <f>IFERROR(IF(RIGHT(VLOOKUP($A86,csapatok!$A:$NN,FQ$320,FALSE),5)="Csere",VLOOKUP(LEFT(VLOOKUP($A86,csapatok!$A:$NN,FQ$320,FALSE),LEN(VLOOKUP($A86,csapatok!$A:$NN,FQ$320,FALSE))-6),'csapat-ranglista'!$A:$FP,FQ$321,FALSE)/8,VLOOKUP(VLOOKUP($A86,csapatok!$A:$NN,FQ$320,FALSE),'csapat-ranglista'!$A:$FP,FQ$321,FALSE)/4),0)</f>
        <v>0</v>
      </c>
      <c r="FR86" s="223">
        <f>IFERROR(IF(RIGHT(VLOOKUP($A86,csapatok!$A:$NN,FR$320,FALSE),5)="Csere",VLOOKUP(LEFT(VLOOKUP($A86,csapatok!$A:$NN,FR$320,FALSE),LEN(VLOOKUP($A86,csapatok!$A:$NN,FR$320,FALSE))-6),'csapat-ranglista'!$A:$FP,FR$321,FALSE)/8,VLOOKUP(VLOOKUP($A86,csapatok!$A:$NN,FR$320,FALSE),'csapat-ranglista'!$A:$FP,FR$321,FALSE)/4),0)</f>
        <v>0</v>
      </c>
      <c r="FS86" s="223">
        <f>IFERROR(IF(RIGHT(VLOOKUP($A86,csapatok!$A:$NN,FS$320,FALSE),5)="Csere",VLOOKUP(LEFT(VLOOKUP($A86,csapatok!$A:$NN,FS$320,FALSE),LEN(VLOOKUP($A86,csapatok!$A:$NN,FS$320,FALSE))-6),'csapat-ranglista'!$A:$FP,FS$321,FALSE)/8,VLOOKUP(VLOOKUP($A86,csapatok!$A:$NN,FS$320,FALSE),'csapat-ranglista'!$A:$FP,FS$321,FALSE)/4),0)</f>
        <v>0</v>
      </c>
      <c r="FT86" s="223">
        <f>IFERROR(IF(RIGHT(VLOOKUP($A86,csapatok!$A:$NN,FT$320,FALSE),5)="Csere",VLOOKUP(LEFT(VLOOKUP($A86,csapatok!$A:$NN,FT$320,FALSE),LEN(VLOOKUP($A86,csapatok!$A:$NN,FT$320,FALSE))-6),'csapat-ranglista'!$A:$FP,FT$321,FALSE)/8,VLOOKUP(VLOOKUP($A86,csapatok!$A:$NN,FT$320,FALSE),'csapat-ranglista'!$A:$FP,FT$321,FALSE)/4),0)</f>
        <v>0</v>
      </c>
      <c r="FU86" s="223">
        <f>IFERROR(IF(RIGHT(VLOOKUP($A86,csapatok!$A:$NN,FU$320,FALSE),5)="Csere",VLOOKUP(LEFT(VLOOKUP($A86,csapatok!$A:$NN,FU$320,FALSE),LEN(VLOOKUP($A86,csapatok!$A:$NN,FU$320,FALSE))-6),'csapat-ranglista'!$A:$FP,FU$321,FALSE)/8,VLOOKUP(VLOOKUP($A86,csapatok!$A:$NN,FU$320,FALSE),'csapat-ranglista'!$A:$FP,FU$321,FALSE)/4),0)</f>
        <v>0</v>
      </c>
      <c r="FV86" s="223">
        <f>IFERROR(IF(RIGHT(VLOOKUP($A86,csapatok!$A:$NN,FV$320,FALSE),5)="Csere",VLOOKUP(LEFT(VLOOKUP($A86,csapatok!$A:$NN,FV$320,FALSE),LEN(VLOOKUP($A86,csapatok!$A:$NN,FV$320,FALSE))-6),'csapat-ranglista'!$A:$FP,FV$321,FALSE)/8,VLOOKUP(VLOOKUP($A86,csapatok!$A:$NN,FV$320,FALSE),'csapat-ranglista'!$A:$FP,FV$321,FALSE)/4),0)</f>
        <v>0</v>
      </c>
      <c r="FW86" s="223">
        <f>IFERROR(IF(RIGHT(VLOOKUP($A86,csapatok!$A:$NN,FW$320,FALSE),5)="Csere",VLOOKUP(LEFT(VLOOKUP($A86,csapatok!$A:$NN,FW$320,FALSE),LEN(VLOOKUP($A86,csapatok!$A:$NN,FW$320,FALSE))-6),'csapat-ranglista'!$A:$FP,FW$321,FALSE)/8,VLOOKUP(VLOOKUP($A86,csapatok!$A:$NN,FW$320,FALSE),'csapat-ranglista'!$A:$FP,FW$321,FALSE)/4),0)</f>
        <v>0</v>
      </c>
      <c r="FX86" s="223">
        <f>IFERROR(IF(RIGHT(VLOOKUP($A86,csapatok!$A:$NN,FX$320,FALSE),5)="Csere",VLOOKUP(LEFT(VLOOKUP($A86,csapatok!$A:$NN,FX$320,FALSE),LEN(VLOOKUP($A86,csapatok!$A:$NN,FX$320,FALSE))-6),'csapat-ranglista'!$A:$FP,FX$321,FALSE)/8,VLOOKUP(VLOOKUP($A86,csapatok!$A:$NN,FX$320,FALSE),'csapat-ranglista'!$A:$FP,FX$321,FALSE)/4),0)</f>
        <v>0</v>
      </c>
      <c r="FY86" s="223">
        <f>IFERROR(IF(RIGHT(VLOOKUP($A86,csapatok!$A:$NN,FY$320,FALSE),5)="Csere",VLOOKUP(LEFT(VLOOKUP($A86,csapatok!$A:$NN,FY$320,FALSE),LEN(VLOOKUP($A86,csapatok!$A:$NN,FY$320,FALSE))-6),'csapat-ranglista'!$A:$FP,FY$321,FALSE)/8,VLOOKUP(VLOOKUP($A86,csapatok!$A:$NN,FY$320,FALSE),'csapat-ranglista'!$A:$FP,FY$321,FALSE)/4),0)</f>
        <v>0</v>
      </c>
      <c r="FZ86" s="223">
        <f>IFERROR(IF(RIGHT(VLOOKUP($A86,csapatok!$A:$NN,FZ$320,FALSE),5)="Csere",VLOOKUP(LEFT(VLOOKUP($A86,csapatok!$A:$NN,FZ$320,FALSE),LEN(VLOOKUP($A86,csapatok!$A:$NN,FZ$320,FALSE))-6),'csapat-ranglista'!$A:$FP,FZ$321,FALSE)/8,VLOOKUP(VLOOKUP($A86,csapatok!$A:$NN,FZ$320,FALSE),'csapat-ranglista'!$A:$FP,FZ$321,FALSE)/4),0)</f>
        <v>0</v>
      </c>
      <c r="GA86" s="223">
        <f>IFERROR(IF(RIGHT(VLOOKUP($A86,csapatok!$A:$NN,GA$320,FALSE),5)="Csere",VLOOKUP(LEFT(VLOOKUP($A86,csapatok!$A:$NN,GA$320,FALSE),LEN(VLOOKUP($A86,csapatok!$A:$NN,GA$320,FALSE))-6),'csapat-ranglista'!$A:$FP,GA$321,FALSE)/8,VLOOKUP(VLOOKUP($A86,csapatok!$A:$NN,GA$320,FALSE),'csapat-ranglista'!$A:$FP,GA$321,FALSE)/4),0)</f>
        <v>0</v>
      </c>
      <c r="GB86" s="223">
        <f>IFERROR(IF(RIGHT(VLOOKUP($A86,csapatok!$A:$NN,GB$320,FALSE),5)="Csere",VLOOKUP(LEFT(VLOOKUP($A86,csapatok!$A:$NN,GB$320,FALSE),LEN(VLOOKUP($A86,csapatok!$A:$NN,GB$320,FALSE))-6),'csapat-ranglista'!$A:$FP,GB$321,FALSE)/8,VLOOKUP(VLOOKUP($A86,csapatok!$A:$NN,GB$320,FALSE),'csapat-ranglista'!$A:$FP,GB$321,FALSE)/4),0)</f>
        <v>0</v>
      </c>
      <c r="GC86" s="223">
        <f>IFERROR(IF(RIGHT(VLOOKUP($A86,csapatok!$A:$NN,GC$320,FALSE),5)="Csere",VLOOKUP(LEFT(VLOOKUP($A86,csapatok!$A:$NN,GC$320,FALSE),LEN(VLOOKUP($A86,csapatok!$A:$NN,GC$320,FALSE))-6),'csapat-ranglista'!$A:$FP,GC$321,FALSE)/8,VLOOKUP(VLOOKUP($A86,csapatok!$A:$NN,GC$320,FALSE),'csapat-ranglista'!$A:$FP,GC$321,FALSE)/4),0)</f>
        <v>0</v>
      </c>
      <c r="GD86" s="247">
        <f>SUM(EQ86:GC86)</f>
        <v>6.2783584571340523</v>
      </c>
    </row>
    <row r="87" spans="1:186">
      <c r="A87" s="32" t="s">
        <v>544</v>
      </c>
      <c r="B87" s="131">
        <v>30213</v>
      </c>
      <c r="C87" s="131" t="str">
        <f>IF(B87=0,"",IF(B87&lt;$C$1,"felnőtt","ifi"))</f>
        <v>felnőtt</v>
      </c>
      <c r="D87" s="32" t="s">
        <v>9</v>
      </c>
      <c r="E87" s="45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>
        <f>IFERROR(IF(RIGHT(VLOOKUP($A87,csapatok!$A:$BL,X$320,FALSE),5)="Csere",VLOOKUP(LEFT(VLOOKUP($A87,csapatok!$A:$BL,X$320,FALSE),LEN(VLOOKUP($A87,csapatok!$A:$BL,X$320,FALSE))-6),'csapat-ranglista'!$A:$FP,X$321,FALSE)/8,VLOOKUP(VLOOKUP($A87,csapatok!$A:$BL,X$320,FALSE),'csapat-ranglista'!$A:$FP,X$321,FALSE)/4),0)</f>
        <v>0</v>
      </c>
      <c r="Y87" s="32">
        <f>IFERROR(IF(RIGHT(VLOOKUP($A87,csapatok!$A:$BL,Y$320,FALSE),5)="Csere",VLOOKUP(LEFT(VLOOKUP($A87,csapatok!$A:$BL,Y$320,FALSE),LEN(VLOOKUP($A87,csapatok!$A:$BL,Y$320,FALSE))-6),'csapat-ranglista'!$A:$FP,Y$321,FALSE)/8,VLOOKUP(VLOOKUP($A87,csapatok!$A:$BL,Y$320,FALSE),'csapat-ranglista'!$A:$FP,Y$321,FALSE)/4),0)</f>
        <v>0</v>
      </c>
      <c r="Z87" s="32">
        <f>IFERROR(IF(RIGHT(VLOOKUP($A87,csapatok!$A:$BL,Z$320,FALSE),5)="Csere",VLOOKUP(LEFT(VLOOKUP($A87,csapatok!$A:$BL,Z$320,FALSE),LEN(VLOOKUP($A87,csapatok!$A:$BL,Z$320,FALSE))-6),'csapat-ranglista'!$A:$FP,Z$321,FALSE)/8,VLOOKUP(VLOOKUP($A87,csapatok!$A:$BL,Z$320,FALSE),'csapat-ranglista'!$A:$FP,Z$321,FALSE)/4),0)</f>
        <v>3.2421689052593003</v>
      </c>
      <c r="AA87" s="32">
        <f>IFERROR(IF(RIGHT(VLOOKUP($A87,csapatok!$A:$BL,AA$320,FALSE),5)="Csere",VLOOKUP(LEFT(VLOOKUP($A87,csapatok!$A:$BL,AA$320,FALSE),LEN(VLOOKUP($A87,csapatok!$A:$BL,AA$320,FALSE))-6),'csapat-ranglista'!$A:$FP,AA$321,FALSE)/8,VLOOKUP(VLOOKUP($A87,csapatok!$A:$BL,AA$320,FALSE),'csapat-ranglista'!$A:$FP,AA$321,FALSE)/4),0)</f>
        <v>0</v>
      </c>
      <c r="AB87" s="223">
        <f>IFERROR(IF(RIGHT(VLOOKUP($A87,csapatok!$A:$BL,AB$320,FALSE),5)="Csere",VLOOKUP(LEFT(VLOOKUP($A87,csapatok!$A:$BL,AB$320,FALSE),LEN(VLOOKUP($A87,csapatok!$A:$BL,AB$320,FALSE))-6),'csapat-ranglista'!$A:$FP,AB$321,FALSE)/8,VLOOKUP(VLOOKUP($A87,csapatok!$A:$BL,AB$320,FALSE),'csapat-ranglista'!$A:$FP,AB$321,FALSE)/4),0)</f>
        <v>0</v>
      </c>
      <c r="AC87" s="223">
        <f>IFERROR(IF(RIGHT(VLOOKUP($A87,csapatok!$A:$BL,AC$320,FALSE),5)="Csere",VLOOKUP(LEFT(VLOOKUP($A87,csapatok!$A:$BL,AC$320,FALSE),LEN(VLOOKUP($A87,csapatok!$A:$BL,AC$320,FALSE))-6),'csapat-ranglista'!$A:$FP,AC$321,FALSE)/8,VLOOKUP(VLOOKUP($A87,csapatok!$A:$BL,AC$320,FALSE),'csapat-ranglista'!$A:$FP,AC$321,FALSE)/4),0)</f>
        <v>0</v>
      </c>
      <c r="AD87" s="223">
        <f>IFERROR(IF(RIGHT(VLOOKUP($A87,csapatok!$A:$BL,AD$320,FALSE),5)="Csere",VLOOKUP(LEFT(VLOOKUP($A87,csapatok!$A:$BL,AD$320,FALSE),LEN(VLOOKUP($A87,csapatok!$A:$BL,AD$320,FALSE))-6),'csapat-ranglista'!$A:$FP,AD$321,FALSE)/8,VLOOKUP(VLOOKUP($A87,csapatok!$A:$BL,AD$320,FALSE),'csapat-ranglista'!$A:$FP,AD$321,FALSE)/4),0)</f>
        <v>0</v>
      </c>
      <c r="AE87" s="223">
        <f>IFERROR(IF(RIGHT(VLOOKUP($A87,csapatok!$A:$BL,AE$320,FALSE),5)="Csere",VLOOKUP(LEFT(VLOOKUP($A87,csapatok!$A:$BL,AE$320,FALSE),LEN(VLOOKUP($A87,csapatok!$A:$BL,AE$320,FALSE))-6),'csapat-ranglista'!$A:$FP,AE$321,FALSE)/8,VLOOKUP(VLOOKUP($A87,csapatok!$A:$BL,AE$320,FALSE),'csapat-ranglista'!$A:$FP,AE$321,FALSE)/4),0)</f>
        <v>0</v>
      </c>
      <c r="AF87" s="223">
        <f>IFERROR(IF(RIGHT(VLOOKUP($A87,csapatok!$A:$BL,AF$320,FALSE),5)="Csere",VLOOKUP(LEFT(VLOOKUP($A87,csapatok!$A:$BL,AF$320,FALSE),LEN(VLOOKUP($A87,csapatok!$A:$BL,AF$320,FALSE))-6),'csapat-ranglista'!$A:$FP,AF$321,FALSE)/8,VLOOKUP(VLOOKUP($A87,csapatok!$A:$BL,AF$320,FALSE),'csapat-ranglista'!$A:$FP,AF$321,FALSE)/4),0)</f>
        <v>0</v>
      </c>
      <c r="AG87" s="223">
        <f>IFERROR(IF(RIGHT(VLOOKUP($A87,csapatok!$A:$BL,AG$320,FALSE),5)="Csere",VLOOKUP(LEFT(VLOOKUP($A87,csapatok!$A:$BL,AG$320,FALSE),LEN(VLOOKUP($A87,csapatok!$A:$BL,AG$320,FALSE))-6),'csapat-ranglista'!$A:$FP,AG$321,FALSE)/8,VLOOKUP(VLOOKUP($A87,csapatok!$A:$BL,AG$320,FALSE),'csapat-ranglista'!$A:$FP,AG$321,FALSE)/4),0)</f>
        <v>0</v>
      </c>
      <c r="AH87" s="223">
        <f>IFERROR(IF(RIGHT(VLOOKUP($A87,csapatok!$A:$BL,AH$320,FALSE),5)="Csere",VLOOKUP(LEFT(VLOOKUP($A87,csapatok!$A:$BL,AH$320,FALSE),LEN(VLOOKUP($A87,csapatok!$A:$BL,AH$320,FALSE))-6),'csapat-ranglista'!$A:$FP,AH$321,FALSE)/8,VLOOKUP(VLOOKUP($A87,csapatok!$A:$BL,AH$320,FALSE),'csapat-ranglista'!$A:$FP,AH$321,FALSE)/4),0)</f>
        <v>0</v>
      </c>
      <c r="AI87" s="223">
        <f>IFERROR(IF(RIGHT(VLOOKUP($A87,csapatok!$A:$BL,AI$320,FALSE),5)="Csere",VLOOKUP(LEFT(VLOOKUP($A87,csapatok!$A:$BL,AI$320,FALSE),LEN(VLOOKUP($A87,csapatok!$A:$BL,AI$320,FALSE))-6),'csapat-ranglista'!$A:$FP,AI$321,FALSE)/8,VLOOKUP(VLOOKUP($A87,csapatok!$A:$BL,AI$320,FALSE),'csapat-ranglista'!$A:$FP,AI$321,FALSE)/4),0)</f>
        <v>0</v>
      </c>
      <c r="AJ87" s="223">
        <f>IFERROR(IF(RIGHT(VLOOKUP($A87,csapatok!$A:$BL,AJ$320,FALSE),5)="Csere",VLOOKUP(LEFT(VLOOKUP($A87,csapatok!$A:$BL,AJ$320,FALSE),LEN(VLOOKUP($A87,csapatok!$A:$BL,AJ$320,FALSE))-6),'csapat-ranglista'!$A:$FP,AJ$321,FALSE)/8,VLOOKUP(VLOOKUP($A87,csapatok!$A:$BL,AJ$320,FALSE),'csapat-ranglista'!$A:$FP,AJ$321,FALSE)/2),0)</f>
        <v>0</v>
      </c>
      <c r="AK87" s="223">
        <f>IFERROR(IF(RIGHT(VLOOKUP($A87,csapatok!$A:$CN,AK$320,FALSE),5)="Csere",VLOOKUP(LEFT(VLOOKUP($A87,csapatok!$A:$CN,AK$320,FALSE),LEN(VLOOKUP($A87,csapatok!$A:$CN,AK$320,FALSE))-6),'csapat-ranglista'!$A:$FP,AK$321,FALSE)/8,VLOOKUP(VLOOKUP($A87,csapatok!$A:$CN,AK$320,FALSE),'csapat-ranglista'!$A:$FP,AK$321,FALSE)/4),0)</f>
        <v>0</v>
      </c>
      <c r="AL87" s="223">
        <f>IFERROR(IF(RIGHT(VLOOKUP($A87,csapatok!$A:$CN,AL$320,FALSE),5)="Csere",VLOOKUP(LEFT(VLOOKUP($A87,csapatok!$A:$CN,AL$320,FALSE),LEN(VLOOKUP($A87,csapatok!$A:$CN,AL$320,FALSE))-6),'csapat-ranglista'!$A:$FP,AL$321,FALSE)/8,VLOOKUP(VLOOKUP($A87,csapatok!$A:$CN,AL$320,FALSE),'csapat-ranglista'!$A:$FP,AL$321,FALSE)/4),0)</f>
        <v>0</v>
      </c>
      <c r="AM87" s="223">
        <f>IFERROR(IF(RIGHT(VLOOKUP($A87,csapatok!$A:$CN,AM$320,FALSE),5)="Csere",VLOOKUP(LEFT(VLOOKUP($A87,csapatok!$A:$CN,AM$320,FALSE),LEN(VLOOKUP($A87,csapatok!$A:$CN,AM$320,FALSE))-6),'csapat-ranglista'!$A:$FP,AM$321,FALSE)/8,VLOOKUP(VLOOKUP($A87,csapatok!$A:$CN,AM$320,FALSE),'csapat-ranglista'!$A:$FP,AM$321,FALSE)/4),0)</f>
        <v>0</v>
      </c>
      <c r="AN87" s="223">
        <f>IFERROR(IF(RIGHT(VLOOKUP($A87,csapatok!$A:$CN,AN$320,FALSE),5)="Csere",VLOOKUP(LEFT(VLOOKUP($A87,csapatok!$A:$CN,AN$320,FALSE),LEN(VLOOKUP($A87,csapatok!$A:$CN,AN$320,FALSE))-6),'csapat-ranglista'!$A:$FP,AN$321,FALSE)/8,VLOOKUP(VLOOKUP($A87,csapatok!$A:$CN,AN$320,FALSE),'csapat-ranglista'!$A:$FP,AN$321,FALSE)/4),0)</f>
        <v>0</v>
      </c>
      <c r="AO87" s="223">
        <f>IFERROR(IF(RIGHT(VLOOKUP($A87,csapatok!$A:$CN,AO$320,FALSE),5)="Csere",VLOOKUP(LEFT(VLOOKUP($A87,csapatok!$A:$CN,AO$320,FALSE),LEN(VLOOKUP($A87,csapatok!$A:$CN,AO$320,FALSE))-6),'csapat-ranglista'!$A:$FP,AO$321,FALSE)/8,VLOOKUP(VLOOKUP($A87,csapatok!$A:$CN,AO$320,FALSE),'csapat-ranglista'!$A:$FP,AO$321,FALSE)/4),0)</f>
        <v>0</v>
      </c>
      <c r="AP87" s="223">
        <f>IFERROR(IF(RIGHT(VLOOKUP($A87,csapatok!$A:$CN,AP$320,FALSE),5)="Csere",VLOOKUP(LEFT(VLOOKUP($A87,csapatok!$A:$CN,AP$320,FALSE),LEN(VLOOKUP($A87,csapatok!$A:$CN,AP$320,FALSE))-6),'csapat-ranglista'!$A:$FP,AP$321,FALSE)/8,VLOOKUP(VLOOKUP($A87,csapatok!$A:$CN,AP$320,FALSE),'csapat-ranglista'!$A:$FP,AP$321,FALSE)/4),0)</f>
        <v>0</v>
      </c>
      <c r="AQ87" s="223">
        <f>IFERROR(IF(RIGHT(VLOOKUP($A87,csapatok!$A:$CN,AQ$320,FALSE),5)="Csere",VLOOKUP(LEFT(VLOOKUP($A87,csapatok!$A:$CN,AQ$320,FALSE),LEN(VLOOKUP($A87,csapatok!$A:$CN,AQ$320,FALSE))-6),'csapat-ranglista'!$A:$FP,AQ$321,FALSE)/8,VLOOKUP(VLOOKUP($A87,csapatok!$A:$CN,AQ$320,FALSE),'csapat-ranglista'!$A:$FP,AQ$321,FALSE)/4),0)</f>
        <v>0.43353933508806275</v>
      </c>
      <c r="AR87" s="223">
        <f>IFERROR(IF(RIGHT(VLOOKUP($A87,csapatok!$A:$CN,AR$320,FALSE),5)="Csere",VLOOKUP(LEFT(VLOOKUP($A87,csapatok!$A:$CN,AR$320,FALSE),LEN(VLOOKUP($A87,csapatok!$A:$CN,AR$320,FALSE))-6),'csapat-ranglista'!$A:$FP,AR$321,FALSE)/8,VLOOKUP(VLOOKUP($A87,csapatok!$A:$CN,AR$320,FALSE),'csapat-ranglista'!$A:$FP,AR$321,FALSE)/4),0)</f>
        <v>0</v>
      </c>
      <c r="AS87" s="223">
        <f>IFERROR(IF(RIGHT(VLOOKUP($A87,csapatok!$A:$CN,AS$320,FALSE),5)="Csere",VLOOKUP(LEFT(VLOOKUP($A87,csapatok!$A:$CN,AS$320,FALSE),LEN(VLOOKUP($A87,csapatok!$A:$CN,AS$320,FALSE))-6),'csapat-ranglista'!$A:$FP,AS$321,FALSE)/8,VLOOKUP(VLOOKUP($A87,csapatok!$A:$CN,AS$320,FALSE),'csapat-ranglista'!$A:$FP,AS$321,FALSE)/4),0)</f>
        <v>3.5757327993281365</v>
      </c>
      <c r="AT87" s="223">
        <f>IFERROR(IF(RIGHT(VLOOKUP($A87,csapatok!$A:$CN,AT$320,FALSE),5)="Csere",VLOOKUP(LEFT(VLOOKUP($A87,csapatok!$A:$CN,AT$320,FALSE),LEN(VLOOKUP($A87,csapatok!$A:$CN,AT$320,FALSE))-6),'csapat-ranglista'!$A:$FP,AT$321,FALSE)/8,VLOOKUP(VLOOKUP($A87,csapatok!$A:$CN,AT$320,FALSE),'csapat-ranglista'!$A:$FP,AT$321,FALSE)/4),0)</f>
        <v>0</v>
      </c>
      <c r="AU87" s="223">
        <f>IFERROR(IF(RIGHT(VLOOKUP($A87,csapatok!$A:$CN,AU$320,FALSE),5)="Csere",VLOOKUP(LEFT(VLOOKUP($A87,csapatok!$A:$CN,AU$320,FALSE),LEN(VLOOKUP($A87,csapatok!$A:$CN,AU$320,FALSE))-6),'csapat-ranglista'!$A:$FP,AU$321,FALSE)/8,VLOOKUP(VLOOKUP($A87,csapatok!$A:$CN,AU$320,FALSE),'csapat-ranglista'!$A:$FP,AU$321,FALSE)/4),0)</f>
        <v>0</v>
      </c>
      <c r="AV87" s="223">
        <f>IFERROR(IF(RIGHT(VLOOKUP($A87,csapatok!$A:$CN,AV$320,FALSE),5)="Csere",VLOOKUP(LEFT(VLOOKUP($A87,csapatok!$A:$CN,AV$320,FALSE),LEN(VLOOKUP($A87,csapatok!$A:$CN,AV$320,FALSE))-6),'csapat-ranglista'!$A:$FP,AV$321,FALSE)/8,VLOOKUP(VLOOKUP($A87,csapatok!$A:$CN,AV$320,FALSE),'csapat-ranglista'!$A:$FP,AV$321,FALSE)/4),0)</f>
        <v>0</v>
      </c>
      <c r="AW87" s="223">
        <f>IFERROR(IF(RIGHT(VLOOKUP($A87,csapatok!$A:$CN,AW$320,FALSE),5)="Csere",VLOOKUP(LEFT(VLOOKUP($A87,csapatok!$A:$CN,AW$320,FALSE),LEN(VLOOKUP($A87,csapatok!$A:$CN,AW$320,FALSE))-6),'csapat-ranglista'!$A:$FP,AW$321,FALSE)/8,VLOOKUP(VLOOKUP($A87,csapatok!$A:$CN,AW$320,FALSE),'csapat-ranglista'!$A:$FP,AW$321,FALSE)/4),0)</f>
        <v>0</v>
      </c>
      <c r="AX87" s="223">
        <f>IFERROR(IF(RIGHT(VLOOKUP($A87,csapatok!$A:$CN,AX$320,FALSE),5)="Csere",VLOOKUP(LEFT(VLOOKUP($A87,csapatok!$A:$CN,AX$320,FALSE),LEN(VLOOKUP($A87,csapatok!$A:$CN,AX$320,FALSE))-6),'csapat-ranglista'!$A:$FP,AX$321,FALSE)/8,VLOOKUP(VLOOKUP($A87,csapatok!$A:$CN,AX$320,FALSE),'csapat-ranglista'!$A:$FP,AX$321,FALSE)/4),0)</f>
        <v>0</v>
      </c>
      <c r="AY87" s="223">
        <f>IFERROR(IF(RIGHT(VLOOKUP($A87,csapatok!$A:$NN,AY$320,FALSE),5)="Csere",VLOOKUP(LEFT(VLOOKUP($A87,csapatok!$A:$NN,AY$320,FALSE),LEN(VLOOKUP($A87,csapatok!$A:$NN,AY$320,FALSE))-6),'csapat-ranglista'!$A:$FP,AY$321,FALSE)/8,VLOOKUP(VLOOKUP($A87,csapatok!$A:$NN,AY$320,FALSE),'csapat-ranglista'!$A:$FP,AY$321,FALSE)/4),0)</f>
        <v>0</v>
      </c>
      <c r="AZ87" s="223">
        <f>IFERROR(IF(RIGHT(VLOOKUP($A87,csapatok!$A:$NN,AZ$320,FALSE),5)="Csere",VLOOKUP(LEFT(VLOOKUP($A87,csapatok!$A:$NN,AZ$320,FALSE),LEN(VLOOKUP($A87,csapatok!$A:$NN,AZ$320,FALSE))-6),'csapat-ranglista'!$A:$FP,AZ$321,FALSE)/8,VLOOKUP(VLOOKUP($A87,csapatok!$A:$NN,AZ$320,FALSE),'csapat-ranglista'!$A:$FP,AZ$321,FALSE)/4),0)</f>
        <v>0</v>
      </c>
      <c r="BA87" s="223">
        <f>IFERROR(IF(RIGHT(VLOOKUP($A87,csapatok!$A:$NN,BA$320,FALSE),5)="Csere",VLOOKUP(LEFT(VLOOKUP($A87,csapatok!$A:$NN,BA$320,FALSE),LEN(VLOOKUP($A87,csapatok!$A:$NN,BA$320,FALSE))-6),'csapat-ranglista'!$A:$FP,BA$321,FALSE)/8,VLOOKUP(VLOOKUP($A87,csapatok!$A:$NN,BA$320,FALSE),'csapat-ranglista'!$A:$FP,BA$321,FALSE)/4),0)</f>
        <v>0</v>
      </c>
      <c r="BB87" s="223">
        <f>IFERROR(IF(RIGHT(VLOOKUP($A87,csapatok!$A:$NN,BB$320,FALSE),5)="Csere",VLOOKUP(LEFT(VLOOKUP($A87,csapatok!$A:$NN,BB$320,FALSE),LEN(VLOOKUP($A87,csapatok!$A:$NN,BB$320,FALSE))-6),'csapat-ranglista'!$A:$FP,BB$321,FALSE)/8,VLOOKUP(VLOOKUP($A87,csapatok!$A:$NN,BB$320,FALSE),'csapat-ranglista'!$A:$FP,BB$321,FALSE)/4),0)</f>
        <v>0</v>
      </c>
      <c r="BC87" s="224">
        <f>versenyek!$ES$11*IFERROR(VLOOKUP(VLOOKUP($A87,versenyek!ER:ET,3,FALSE),szabalyok!$A$16:$B$23,2,FALSE)/4,0)</f>
        <v>0</v>
      </c>
      <c r="BD87" s="224">
        <f>versenyek!$EV$11*IFERROR(VLOOKUP(VLOOKUP($A87,versenyek!EU:EW,3,FALSE),szabalyok!$A$16:$B$23,2,FALSE)/4,0)</f>
        <v>0</v>
      </c>
      <c r="BE87" s="223">
        <f>IFERROR(IF(RIGHT(VLOOKUP($A87,csapatok!$A:$NN,BE$320,FALSE),5)="Csere",VLOOKUP(LEFT(VLOOKUP($A87,csapatok!$A:$NN,BE$320,FALSE),LEN(VLOOKUP($A87,csapatok!$A:$NN,BE$320,FALSE))-6),'csapat-ranglista'!$A:$FP,BE$321,FALSE)/8,VLOOKUP(VLOOKUP($A87,csapatok!$A:$NN,BE$320,FALSE),'csapat-ranglista'!$A:$FP,BE$321,FALSE)/4),0)</f>
        <v>5.4662063349522692</v>
      </c>
      <c r="BF87" s="223">
        <f>IFERROR(IF(RIGHT(VLOOKUP($A87,csapatok!$A:$NN,BF$320,FALSE),5)="Csere",VLOOKUP(LEFT(VLOOKUP($A87,csapatok!$A:$NN,BF$320,FALSE),LEN(VLOOKUP($A87,csapatok!$A:$NN,BF$320,FALSE))-6),'csapat-ranglista'!$A:$FP,BF$321,FALSE)/8,VLOOKUP(VLOOKUP($A87,csapatok!$A:$NN,BF$320,FALSE),'csapat-ranglista'!$A:$FP,BF$321,FALSE)/4),0)</f>
        <v>0</v>
      </c>
      <c r="BG87" s="223">
        <f>IFERROR(IF(RIGHT(VLOOKUP($A87,csapatok!$A:$NN,BG$320,FALSE),5)="Csere",VLOOKUP(LEFT(VLOOKUP($A87,csapatok!$A:$NN,BG$320,FALSE),LEN(VLOOKUP($A87,csapatok!$A:$NN,BG$320,FALSE))-6),'csapat-ranglista'!$A:$FP,BG$321,FALSE)/8,VLOOKUP(VLOOKUP($A87,csapatok!$A:$NN,BG$320,FALSE),'csapat-ranglista'!$A:$FP,BG$321,FALSE)/4),0)</f>
        <v>0</v>
      </c>
      <c r="BH87" s="223">
        <f>IFERROR(IF(RIGHT(VLOOKUP($A87,csapatok!$A:$NN,BH$320,FALSE),5)="Csere",VLOOKUP(LEFT(VLOOKUP($A87,csapatok!$A:$NN,BH$320,FALSE),LEN(VLOOKUP($A87,csapatok!$A:$NN,BH$320,FALSE))-6),'csapat-ranglista'!$A:$FP,BH$321,FALSE)/8,VLOOKUP(VLOOKUP($A87,csapatok!$A:$NN,BH$320,FALSE),'csapat-ranglista'!$A:$FP,BH$321,FALSE)/4),0)</f>
        <v>0</v>
      </c>
      <c r="BI87" s="223">
        <f>IFERROR(IF(RIGHT(VLOOKUP($A87,csapatok!$A:$NN,BI$320,FALSE),5)="Csere",VLOOKUP(LEFT(VLOOKUP($A87,csapatok!$A:$NN,BI$320,FALSE),LEN(VLOOKUP($A87,csapatok!$A:$NN,BI$320,FALSE))-6),'csapat-ranglista'!$A:$FP,BI$321,FALSE)/8,VLOOKUP(VLOOKUP($A87,csapatok!$A:$NN,BI$320,FALSE),'csapat-ranglista'!$A:$FP,BI$321,FALSE)/4),0)</f>
        <v>0</v>
      </c>
      <c r="BJ87" s="223">
        <f>IFERROR(IF(RIGHT(VLOOKUP($A87,csapatok!$A:$NN,BJ$320,FALSE),5)="Csere",VLOOKUP(LEFT(VLOOKUP($A87,csapatok!$A:$NN,BJ$320,FALSE),LEN(VLOOKUP($A87,csapatok!$A:$NN,BJ$320,FALSE))-6),'csapat-ranglista'!$A:$FP,BJ$321,FALSE)/8,VLOOKUP(VLOOKUP($A87,csapatok!$A:$NN,BJ$320,FALSE),'csapat-ranglista'!$A:$FP,BJ$321,FALSE)/4),0)</f>
        <v>0</v>
      </c>
      <c r="BK87" s="223">
        <f>IFERROR(IF(RIGHT(VLOOKUP($A87,csapatok!$A:$NN,BK$320,FALSE),5)="Csere",VLOOKUP(LEFT(VLOOKUP($A87,csapatok!$A:$NN,BK$320,FALSE),LEN(VLOOKUP($A87,csapatok!$A:$NN,BK$320,FALSE))-6),'csapat-ranglista'!$A:$FP,BK$321,FALSE)/8,VLOOKUP(VLOOKUP($A87,csapatok!$A:$NN,BK$320,FALSE),'csapat-ranglista'!$A:$FP,BK$321,FALSE)/4),0)</f>
        <v>0</v>
      </c>
      <c r="BL87" s="223">
        <f>IFERROR(IF(RIGHT(VLOOKUP($A87,csapatok!$A:$NN,BL$320,FALSE),5)="Csere",VLOOKUP(LEFT(VLOOKUP($A87,csapatok!$A:$NN,BL$320,FALSE),LEN(VLOOKUP($A87,csapatok!$A:$NN,BL$320,FALSE))-6),'csapat-ranglista'!$A:$FP,BL$321,FALSE)/8,VLOOKUP(VLOOKUP($A87,csapatok!$A:$NN,BL$320,FALSE),'csapat-ranglista'!$A:$FP,BL$321,FALSE)/4),0)</f>
        <v>1.5344081291197593</v>
      </c>
      <c r="BM87" s="223">
        <f>IFERROR(IF(RIGHT(VLOOKUP($A87,csapatok!$A:$NN,BM$320,FALSE),5)="Csere",VLOOKUP(LEFT(VLOOKUP($A87,csapatok!$A:$NN,BM$320,FALSE),LEN(VLOOKUP($A87,csapatok!$A:$NN,BM$320,FALSE))-6),'csapat-ranglista'!$A:$FP,BM$321,FALSE)/8,VLOOKUP(VLOOKUP($A87,csapatok!$A:$NN,BM$320,FALSE),'csapat-ranglista'!$A:$FP,BM$321,FALSE)/4),0)</f>
        <v>0</v>
      </c>
      <c r="BN87" s="223">
        <f>IFERROR(IF(RIGHT(VLOOKUP($A87,csapatok!$A:$NN,BN$320,FALSE),5)="Csere",VLOOKUP(LEFT(VLOOKUP($A87,csapatok!$A:$NN,BN$320,FALSE),LEN(VLOOKUP($A87,csapatok!$A:$NN,BN$320,FALSE))-6),'csapat-ranglista'!$A:$FP,BN$321,FALSE)/8,VLOOKUP(VLOOKUP($A87,csapatok!$A:$NN,BN$320,FALSE),'csapat-ranglista'!$A:$FP,BN$321,FALSE)/4),0)</f>
        <v>0</v>
      </c>
      <c r="BO87" s="223">
        <f>IFERROR(IF(RIGHT(VLOOKUP($A87,csapatok!$A:$NN,BO$320,FALSE),5)="Csere",VLOOKUP(LEFT(VLOOKUP($A87,csapatok!$A:$NN,BO$320,FALSE),LEN(VLOOKUP($A87,csapatok!$A:$NN,BO$320,FALSE))-6),'csapat-ranglista'!$A:$FP,BO$321,FALSE)/8,VLOOKUP(VLOOKUP($A87,csapatok!$A:$NN,BO$320,FALSE),'csapat-ranglista'!$A:$FP,BO$321,FALSE)/4),0)</f>
        <v>0</v>
      </c>
      <c r="BP87" s="223">
        <f>IFERROR(IF(RIGHT(VLOOKUP($A87,csapatok!$A:$NN,BP$320,FALSE),5)="Csere",VLOOKUP(LEFT(VLOOKUP($A87,csapatok!$A:$NN,BP$320,FALSE),LEN(VLOOKUP($A87,csapatok!$A:$NN,BP$320,FALSE))-6),'csapat-ranglista'!$A:$FP,BP$321,FALSE)/8,VLOOKUP(VLOOKUP($A87,csapatok!$A:$NN,BP$320,FALSE),'csapat-ranglista'!$A:$FP,BP$321,FALSE)/4),0)</f>
        <v>0</v>
      </c>
      <c r="BQ87" s="223">
        <f>IFERROR(IF(RIGHT(VLOOKUP($A87,csapatok!$A:$NN,BQ$320,FALSE),5)="Csere",VLOOKUP(LEFT(VLOOKUP($A87,csapatok!$A:$NN,BQ$320,FALSE),LEN(VLOOKUP($A87,csapatok!$A:$NN,BQ$320,FALSE))-6),'csapat-ranglista'!$A:$FP,BQ$321,FALSE)/8,VLOOKUP(VLOOKUP($A87,csapatok!$A:$NN,BQ$320,FALSE),'csapat-ranglista'!$A:$FP,BQ$321,FALSE)/4),0)</f>
        <v>0</v>
      </c>
      <c r="BR87" s="223">
        <f>IFERROR(IF(RIGHT(VLOOKUP($A87,csapatok!$A:$NN,BR$320,FALSE),5)="Csere",VLOOKUP(LEFT(VLOOKUP($A87,csapatok!$A:$NN,BR$320,FALSE),LEN(VLOOKUP($A87,csapatok!$A:$NN,BR$320,FALSE))-6),'csapat-ranglista'!$A:$FP,BR$321,FALSE)/8,VLOOKUP(VLOOKUP($A87,csapatok!$A:$NN,BR$320,FALSE),'csapat-ranglista'!$A:$FP,BR$321,FALSE)/4),0)</f>
        <v>0</v>
      </c>
      <c r="BS87" s="223">
        <f>IFERROR(IF(RIGHT(VLOOKUP($A87,csapatok!$A:$NN,BS$320,FALSE),5)="Csere",VLOOKUP(LEFT(VLOOKUP($A87,csapatok!$A:$NN,BS$320,FALSE),LEN(VLOOKUP($A87,csapatok!$A:$NN,BS$320,FALSE))-6),'csapat-ranglista'!$A:$FP,BS$321,FALSE)/8,VLOOKUP(VLOOKUP($A87,csapatok!$A:$NN,BS$320,FALSE),'csapat-ranglista'!$A:$FP,BS$321,FALSE)/4),0)</f>
        <v>0</v>
      </c>
      <c r="BT87" s="223">
        <f>IFERROR(IF(RIGHT(VLOOKUP($A87,csapatok!$A:$NN,BT$320,FALSE),5)="Csere",VLOOKUP(LEFT(VLOOKUP($A87,csapatok!$A:$NN,BT$320,FALSE),LEN(VLOOKUP($A87,csapatok!$A:$NN,BT$320,FALSE))-6),'csapat-ranglista'!$A:$FP,BT$321,FALSE)/8,VLOOKUP(VLOOKUP($A87,csapatok!$A:$NN,BT$320,FALSE),'csapat-ranglista'!$A:$FP,BT$321,FALSE)/4),0)</f>
        <v>0</v>
      </c>
      <c r="BU87" s="223">
        <f>IFERROR(IF(RIGHT(VLOOKUP($A87,csapatok!$A:$NN,BU$320,FALSE),5)="Csere",VLOOKUP(LEFT(VLOOKUP($A87,csapatok!$A:$NN,BU$320,FALSE),LEN(VLOOKUP($A87,csapatok!$A:$NN,BU$320,FALSE))-6),'csapat-ranglista'!$A:$FP,BU$321,FALSE)/8,VLOOKUP(VLOOKUP($A87,csapatok!$A:$NN,BU$320,FALSE),'csapat-ranglista'!$A:$FP,BU$321,FALSE)/4),0)</f>
        <v>0</v>
      </c>
      <c r="BV87" s="223">
        <f>IFERROR(IF(RIGHT(VLOOKUP($A87,csapatok!$A:$NN,BV$320,FALSE),5)="Csere",VLOOKUP(LEFT(VLOOKUP($A87,csapatok!$A:$NN,BV$320,FALSE),LEN(VLOOKUP($A87,csapatok!$A:$NN,BV$320,FALSE))-6),'csapat-ranglista'!$A:$FP,BV$321,FALSE)/8,VLOOKUP(VLOOKUP($A87,csapatok!$A:$NN,BV$320,FALSE),'csapat-ranglista'!$A:$FP,BV$321,FALSE)/4),0)</f>
        <v>0</v>
      </c>
      <c r="BW87" s="223">
        <f>IFERROR(IF(RIGHT(VLOOKUP($A87,csapatok!$A:$NN,BW$320,FALSE),5)="Csere",VLOOKUP(LEFT(VLOOKUP($A87,csapatok!$A:$NN,BW$320,FALSE),LEN(VLOOKUP($A87,csapatok!$A:$NN,BW$320,FALSE))-6),'csapat-ranglista'!$A:$FP,BW$321,FALSE)/8,VLOOKUP(VLOOKUP($A87,csapatok!$A:$NN,BW$320,FALSE),'csapat-ranglista'!$A:$FP,BW$321,FALSE)/4),0)</f>
        <v>0</v>
      </c>
      <c r="BX87" s="223">
        <f>IFERROR(IF(RIGHT(VLOOKUP($A87,csapatok!$A:$NN,BX$320,FALSE),5)="Csere",VLOOKUP(LEFT(VLOOKUP($A87,csapatok!$A:$NN,BX$320,FALSE),LEN(VLOOKUP($A87,csapatok!$A:$NN,BX$320,FALSE))-6),'csapat-ranglista'!$A:$FP,BX$321,FALSE)/8,VLOOKUP(VLOOKUP($A87,csapatok!$A:$NN,BX$320,FALSE),'csapat-ranglista'!$A:$FP,BX$321,FALSE)/4),0)</f>
        <v>0</v>
      </c>
      <c r="BY87" s="223">
        <f>IFERROR(IF(RIGHT(VLOOKUP($A87,csapatok!$A:$NN,BY$320,FALSE),5)="Csere",VLOOKUP(LEFT(VLOOKUP($A87,csapatok!$A:$NN,BY$320,FALSE),LEN(VLOOKUP($A87,csapatok!$A:$NN,BY$320,FALSE))-6),'csapat-ranglista'!$A:$FP,BY$321,FALSE)/8,VLOOKUP(VLOOKUP($A87,csapatok!$A:$NN,BY$320,FALSE),'csapat-ranglista'!$A:$FP,BY$321,FALSE)/4),0)</f>
        <v>0</v>
      </c>
      <c r="BZ87" s="223">
        <f>IFERROR(IF(RIGHT(VLOOKUP($A87,csapatok!$A:$NN,BZ$320,FALSE),5)="Csere",VLOOKUP(LEFT(VLOOKUP($A87,csapatok!$A:$NN,BZ$320,FALSE),LEN(VLOOKUP($A87,csapatok!$A:$NN,BZ$320,FALSE))-6),'csapat-ranglista'!$A:$FP,BZ$321,FALSE)/8,VLOOKUP(VLOOKUP($A87,csapatok!$A:$NN,BZ$320,FALSE),'csapat-ranglista'!$A:$FP,BZ$321,FALSE)/4),0)</f>
        <v>0</v>
      </c>
      <c r="CA87" s="223">
        <f>IFERROR(IF(RIGHT(VLOOKUP($A87,csapatok!$A:$NN,CA$320,FALSE),5)="Csere",VLOOKUP(LEFT(VLOOKUP($A87,csapatok!$A:$NN,CA$320,FALSE),LEN(VLOOKUP($A87,csapatok!$A:$NN,CA$320,FALSE))-6),'csapat-ranglista'!$A:$FP,CA$321,FALSE)/8,VLOOKUP(VLOOKUP($A87,csapatok!$A:$NN,CA$320,FALSE),'csapat-ranglista'!$A:$FP,CA$321,FALSE)/4),0)</f>
        <v>0</v>
      </c>
      <c r="CB87" s="223">
        <f>IFERROR(IF(RIGHT(VLOOKUP($A87,csapatok!$A:$NN,CB$320,FALSE),5)="Csere",VLOOKUP(LEFT(VLOOKUP($A87,csapatok!$A:$NN,CB$320,FALSE),LEN(VLOOKUP($A87,csapatok!$A:$NN,CB$320,FALSE))-6),'csapat-ranglista'!$A:$FP,CB$321,FALSE)/8,VLOOKUP(VLOOKUP($A87,csapatok!$A:$NN,CB$320,FALSE),'csapat-ranglista'!$A:$FP,CB$321,FALSE)/4),0)</f>
        <v>0</v>
      </c>
      <c r="CC87" s="223">
        <f>IFERROR(IF(RIGHT(VLOOKUP($A87,csapatok!$A:$NN,CC$320,FALSE),5)="Csere",VLOOKUP(LEFT(VLOOKUP($A87,csapatok!$A:$NN,CC$320,FALSE),LEN(VLOOKUP($A87,csapatok!$A:$NN,CC$320,FALSE))-6),'csapat-ranglista'!$A:$FP,CC$321,FALSE)/8,VLOOKUP(VLOOKUP($A87,csapatok!$A:$NN,CC$320,FALSE),'csapat-ranglista'!$A:$FP,CC$321,FALSE)/4),0)</f>
        <v>0</v>
      </c>
      <c r="CD87" s="223">
        <f>IFERROR(IF(RIGHT(VLOOKUP($A87,csapatok!$A:$NN,CD$320,FALSE),5)="Csere",VLOOKUP(LEFT(VLOOKUP($A87,csapatok!$A:$NN,CD$320,FALSE),LEN(VLOOKUP($A87,csapatok!$A:$NN,CD$320,FALSE))-6),'csapat-ranglista'!$A:$FP,CD$321,FALSE)/8,VLOOKUP(VLOOKUP($A87,csapatok!$A:$NN,CD$320,FALSE),'csapat-ranglista'!$A:$FP,CD$321,FALSE)/4),0)</f>
        <v>0</v>
      </c>
      <c r="CE87" s="223">
        <f>IFERROR(IF(RIGHT(VLOOKUP($A87,csapatok!$A:$NN,CE$320,FALSE),5)="Csere",VLOOKUP(LEFT(VLOOKUP($A87,csapatok!$A:$NN,CE$320,FALSE),LEN(VLOOKUP($A87,csapatok!$A:$NN,CE$320,FALSE))-6),'csapat-ranglista'!$A:$FP,CE$321,FALSE)/8,VLOOKUP(VLOOKUP($A87,csapatok!$A:$NN,CE$320,FALSE),'csapat-ranglista'!$A:$FP,CE$321,FALSE)/4),0)</f>
        <v>0</v>
      </c>
      <c r="CF87" s="223">
        <f>IFERROR(IF(RIGHT(VLOOKUP($A87,csapatok!$A:$NN,CF$320,FALSE),5)="Csere",VLOOKUP(LEFT(VLOOKUP($A87,csapatok!$A:$NN,CF$320,FALSE),LEN(VLOOKUP($A87,csapatok!$A:$NN,CF$320,FALSE))-6),'csapat-ranglista'!$A:$FP,CF$321,FALSE)/8,VLOOKUP(VLOOKUP($A87,csapatok!$A:$NN,CF$320,FALSE),'csapat-ranglista'!$A:$FP,CF$321,FALSE)/4),0)</f>
        <v>0</v>
      </c>
      <c r="CG87" s="223">
        <f>IFERROR(IF(RIGHT(VLOOKUP($A87,csapatok!$A:$NN,CG$320,FALSE),5)="Csere",VLOOKUP(LEFT(VLOOKUP($A87,csapatok!$A:$NN,CG$320,FALSE),LEN(VLOOKUP($A87,csapatok!$A:$NN,CG$320,FALSE))-6),'csapat-ranglista'!$A:$FP,CG$321,FALSE)/8,VLOOKUP(VLOOKUP($A87,csapatok!$A:$NN,CG$320,FALSE),'csapat-ranglista'!$A:$FP,CG$321,FALSE)/4),0)</f>
        <v>0</v>
      </c>
      <c r="CH87" s="223">
        <f>IFERROR(IF(RIGHT(VLOOKUP($A87,csapatok!$A:$NN,CH$320,FALSE),5)="Csere",VLOOKUP(LEFT(VLOOKUP($A87,csapatok!$A:$NN,CH$320,FALSE),LEN(VLOOKUP($A87,csapatok!$A:$NN,CH$320,FALSE))-6),'csapat-ranglista'!$A:$FP,CH$321,FALSE)/8,VLOOKUP(VLOOKUP($A87,csapatok!$A:$NN,CH$320,FALSE),'csapat-ranglista'!$A:$FP,CH$321,FALSE)/4),0)</f>
        <v>0</v>
      </c>
      <c r="CI87" s="223">
        <f>IFERROR(IF(RIGHT(VLOOKUP($A87,csapatok!$A:$NN,CI$320,FALSE),5)="Csere",VLOOKUP(LEFT(VLOOKUP($A87,csapatok!$A:$NN,CI$320,FALSE),LEN(VLOOKUP($A87,csapatok!$A:$NN,CI$320,FALSE))-6),'csapat-ranglista'!$A:$FP,CI$321,FALSE)/8,VLOOKUP(VLOOKUP($A87,csapatok!$A:$NN,CI$320,FALSE),'csapat-ranglista'!$A:$FP,CI$321,FALSE)/4),0)</f>
        <v>0</v>
      </c>
      <c r="CJ87" s="224">
        <f>versenyek!$IQ$11*IFERROR(VLOOKUP(VLOOKUP($A87,versenyek!IP:IR,3,FALSE),szabalyok!$A$16:$B$23,2,FALSE)/4,0)</f>
        <v>0</v>
      </c>
      <c r="CK87" s="224">
        <f>versenyek!$IT$11*IFERROR(VLOOKUP(VLOOKUP($A87,versenyek!IS:IU,3,FALSE),szabalyok!$A$16:$B$23,2,FALSE)/4,0)</f>
        <v>0</v>
      </c>
      <c r="CL87" s="223">
        <f>IFERROR(IF(RIGHT(VLOOKUP($A87,csapatok!$A:$NN,CL$320,FALSE),5)="Csere",VLOOKUP(LEFT(VLOOKUP($A87,csapatok!$A:$NN,CL$320,FALSE),LEN(VLOOKUP($A87,csapatok!$A:$NN,CL$320,FALSE))-6),'csapat-ranglista'!$A:$FP,CL$321,FALSE)/8,VLOOKUP(VLOOKUP($A87,csapatok!$A:$NN,CL$320,FALSE),'csapat-ranglista'!$A:$FP,CL$321,FALSE)/4),0)</f>
        <v>0</v>
      </c>
      <c r="CM87" s="223">
        <f>IFERROR(IF(RIGHT(VLOOKUP($A87,csapatok!$A:$NN,CM$320,FALSE),5)="Csere",VLOOKUP(LEFT(VLOOKUP($A87,csapatok!$A:$NN,CM$320,FALSE),LEN(VLOOKUP($A87,csapatok!$A:$NN,CM$320,FALSE))-6),'csapat-ranglista'!$A:$FP,CM$321,FALSE)/8,VLOOKUP(VLOOKUP($A87,csapatok!$A:$NN,CM$320,FALSE),'csapat-ranglista'!$A:$FP,CM$321,FALSE)/4),0)</f>
        <v>0</v>
      </c>
      <c r="CN87" s="223">
        <f>IFERROR(IF(RIGHT(VLOOKUP($A87,csapatok!$A:$NN,CN$320,FALSE),5)="Csere",VLOOKUP(LEFT(VLOOKUP($A87,csapatok!$A:$NN,CN$320,FALSE),LEN(VLOOKUP($A87,csapatok!$A:$NN,CN$320,FALSE))-6),'csapat-ranglista'!$A:$FP,CN$321,FALSE)/8,VLOOKUP(VLOOKUP($A87,csapatok!$A:$NN,CN$320,FALSE),'csapat-ranglista'!$A:$FP,CN$321,FALSE)/4),0)</f>
        <v>0</v>
      </c>
      <c r="CO87" s="223">
        <f>IFERROR(IF(RIGHT(VLOOKUP($A87,csapatok!$A:$NN,CO$320,FALSE),5)="Csere",VLOOKUP(LEFT(VLOOKUP($A87,csapatok!$A:$NN,CO$320,FALSE),LEN(VLOOKUP($A87,csapatok!$A:$NN,CO$320,FALSE))-6),'csapat-ranglista'!$A:$FP,CO$321,FALSE)/8,VLOOKUP(VLOOKUP($A87,csapatok!$A:$NN,CO$320,FALSE),'csapat-ranglista'!$A:$FP,CO$321,FALSE)/4),0)</f>
        <v>0</v>
      </c>
      <c r="CP87" s="223">
        <f>IFERROR(IF(RIGHT(VLOOKUP($A87,csapatok!$A:$NN,CP$320,FALSE),5)="Csere",VLOOKUP(LEFT(VLOOKUP($A87,csapatok!$A:$NN,CP$320,FALSE),LEN(VLOOKUP($A87,csapatok!$A:$NN,CP$320,FALSE))-6),'csapat-ranglista'!$A:$FP,CP$321,FALSE)/8,VLOOKUP(VLOOKUP($A87,csapatok!$A:$NN,CP$320,FALSE),'csapat-ranglista'!$A:$FP,CP$321,FALSE)/4),0)</f>
        <v>0</v>
      </c>
      <c r="CQ87" s="223">
        <f>IFERROR(IF(RIGHT(VLOOKUP($A87,csapatok!$A:$NN,CQ$320,FALSE),5)="Csere",VLOOKUP(LEFT(VLOOKUP($A87,csapatok!$A:$NN,CQ$320,FALSE),LEN(VLOOKUP($A87,csapatok!$A:$NN,CQ$320,FALSE))-6),'csapat-ranglista'!$A:$FP,CQ$321,FALSE)/8,VLOOKUP(VLOOKUP($A87,csapatok!$A:$NN,CQ$320,FALSE),'csapat-ranglista'!$A:$FP,CQ$321,FALSE)/4),0)</f>
        <v>0</v>
      </c>
      <c r="CR87" s="223">
        <f>IFERROR(IF(RIGHT(VLOOKUP($A87,csapatok!$A:$NN,CR$320,FALSE),5)="Csere",VLOOKUP(LEFT(VLOOKUP($A87,csapatok!$A:$NN,CR$320,FALSE),LEN(VLOOKUP($A87,csapatok!$A:$NN,CR$320,FALSE))-6),'csapat-ranglista'!$A:$FP,CR$321,FALSE)/8,VLOOKUP(VLOOKUP($A87,csapatok!$A:$NN,CR$320,FALSE),'csapat-ranglista'!$A:$FP,CR$321,FALSE)/4),0)</f>
        <v>0</v>
      </c>
      <c r="CS87" s="223">
        <f>IFERROR(IF(RIGHT(VLOOKUP($A87,csapatok!$A:$NN,CS$320,FALSE),5)="Csere",VLOOKUP(LEFT(VLOOKUP($A87,csapatok!$A:$NN,CS$320,FALSE),LEN(VLOOKUP($A87,csapatok!$A:$NN,CS$320,FALSE))-6),'csapat-ranglista'!$A:$FP,CS$321,FALSE)/8,VLOOKUP(VLOOKUP($A87,csapatok!$A:$NN,CS$320,FALSE),'csapat-ranglista'!$A:$FP,CS$321,FALSE)/4),0)</f>
        <v>0</v>
      </c>
      <c r="CT87" s="223">
        <f>IFERROR(IF(RIGHT(VLOOKUP($A87,csapatok!$A:$NN,CT$320,FALSE),5)="Csere",VLOOKUP(LEFT(VLOOKUP($A87,csapatok!$A:$NN,CT$320,FALSE),LEN(VLOOKUP($A87,csapatok!$A:$NN,CT$320,FALSE))-6),'csapat-ranglista'!$A:$FP,CT$321,FALSE)/8,VLOOKUP(VLOOKUP($A87,csapatok!$A:$NN,CT$320,FALSE),'csapat-ranglista'!$A:$FP,CT$321,FALSE)/4),0)</f>
        <v>0</v>
      </c>
      <c r="CU87" s="223">
        <f>IFERROR(IF(RIGHT(VLOOKUP($A87,csapatok!$A:$NN,CU$320,FALSE),5)="Csere",VLOOKUP(LEFT(VLOOKUP($A87,csapatok!$A:$NN,CU$320,FALSE),LEN(VLOOKUP($A87,csapatok!$A:$NN,CU$320,FALSE))-6),'csapat-ranglista'!$A:$FP,CU$321,FALSE)/8,VLOOKUP(VLOOKUP($A87,csapatok!$A:$NN,CU$320,FALSE),'csapat-ranglista'!$A:$FP,CU$321,FALSE)/4),0)</f>
        <v>0</v>
      </c>
      <c r="CV87" s="223">
        <f>IFERROR(IF(RIGHT(VLOOKUP($A87,csapatok!$A:$NN,CV$320,FALSE),5)="Csere",VLOOKUP(LEFT(VLOOKUP($A87,csapatok!$A:$NN,CV$320,FALSE),LEN(VLOOKUP($A87,csapatok!$A:$NN,CV$320,FALSE))-6),'csapat-ranglista'!$A:$FP,CV$321,FALSE)/8,VLOOKUP(VLOOKUP($A87,csapatok!$A:$NN,CV$320,FALSE),'csapat-ranglista'!$A:$FP,CV$321,FALSE)/4),0)</f>
        <v>0</v>
      </c>
      <c r="CW87" s="223">
        <f>IFERROR(IF(RIGHT(VLOOKUP($A87,csapatok!$A:$NN,CW$320,FALSE),5)="Csere",VLOOKUP(LEFT(VLOOKUP($A87,csapatok!$A:$NN,CW$320,FALSE),LEN(VLOOKUP($A87,csapatok!$A:$NN,CW$320,FALSE))-6),'csapat-ranglista'!$A:$FP,CW$321,FALSE)/8,VLOOKUP(VLOOKUP($A87,csapatok!$A:$NN,CW$320,FALSE),'csapat-ranglista'!$A:$FP,CW$321,FALSE)/4),0)</f>
        <v>0</v>
      </c>
      <c r="CX87" s="223">
        <f>IFERROR(IF(RIGHT(VLOOKUP($A87,csapatok!$A:$NN,CX$320,FALSE),5)="Csere",VLOOKUP(LEFT(VLOOKUP($A87,csapatok!$A:$NN,CX$320,FALSE),LEN(VLOOKUP($A87,csapatok!$A:$NN,CX$320,FALSE))-6),'csapat-ranglista'!$A:$FP,CX$321,FALSE)/8,VLOOKUP(VLOOKUP($A87,csapatok!$A:$NN,CX$320,FALSE),'csapat-ranglista'!$A:$FP,CX$321,FALSE)/4),0)</f>
        <v>0</v>
      </c>
      <c r="CY87" s="223">
        <f>IFERROR(IF(RIGHT(VLOOKUP($A87,csapatok!$A:$NN,CY$320,FALSE),5)="Csere",VLOOKUP(LEFT(VLOOKUP($A87,csapatok!$A:$NN,CY$320,FALSE),LEN(VLOOKUP($A87,csapatok!$A:$NN,CY$320,FALSE))-6),'csapat-ranglista'!$A:$FP,CY$321,FALSE)/8,VLOOKUP(VLOOKUP($A87,csapatok!$A:$NN,CY$320,FALSE),'csapat-ranglista'!$A:$FP,CY$321,FALSE)/4),0)</f>
        <v>0</v>
      </c>
      <c r="CZ87" s="223">
        <f>IFERROR(IF(RIGHT(VLOOKUP($A87,csapatok!$A:$NN,CZ$320,FALSE),5)="Csere",VLOOKUP(LEFT(VLOOKUP($A87,csapatok!$A:$NN,CZ$320,FALSE),LEN(VLOOKUP($A87,csapatok!$A:$NN,CZ$320,FALSE))-6),'csapat-ranglista'!$A:$FP,CZ$321,FALSE)/8,VLOOKUP(VLOOKUP($A87,csapatok!$A:$NN,CZ$320,FALSE),'csapat-ranglista'!$A:$FP,CZ$321,FALSE)/4),0)</f>
        <v>0</v>
      </c>
      <c r="DA87" s="223">
        <f>IFERROR(IF(RIGHT(VLOOKUP($A87,csapatok!$A:$NN,DA$320,FALSE),5)="Csere",VLOOKUP(LEFT(VLOOKUP($A87,csapatok!$A:$NN,DA$320,FALSE),LEN(VLOOKUP($A87,csapatok!$A:$NN,DA$320,FALSE))-6),'csapat-ranglista'!$A:$FP,DA$321,FALSE)/8,VLOOKUP(VLOOKUP($A87,csapatok!$A:$NN,DA$320,FALSE),'csapat-ranglista'!$A:$FP,DA$321,FALSE)/4),0)</f>
        <v>0</v>
      </c>
      <c r="DB87" s="223">
        <f>IFERROR(IF(RIGHT(VLOOKUP($A87,csapatok!$A:$NN,DB$320,FALSE),5)="Csere",VLOOKUP(LEFT(VLOOKUP($A87,csapatok!$A:$NN,DB$320,FALSE),LEN(VLOOKUP($A87,csapatok!$A:$NN,DB$320,FALSE))-6),'csapat-ranglista'!$A:$FP,DB$321,FALSE)/8,VLOOKUP(VLOOKUP($A87,csapatok!$A:$NN,DB$320,FALSE),'csapat-ranglista'!$A:$FP,DB$321,FALSE)/4),0)</f>
        <v>0</v>
      </c>
      <c r="DC87" s="223">
        <f>IFERROR(IF(RIGHT(VLOOKUP($A87,csapatok!$A:$NN,DC$320,FALSE),5)="Csere",VLOOKUP(LEFT(VLOOKUP($A87,csapatok!$A:$NN,DC$320,FALSE),LEN(VLOOKUP($A87,csapatok!$A:$NN,DC$320,FALSE))-6),'csapat-ranglista'!$A:$FP,DC$321,FALSE)/8,VLOOKUP(VLOOKUP($A87,csapatok!$A:$NN,DC$320,FALSE),'csapat-ranglista'!$A:$FP,DC$321,FALSE)/4),0)</f>
        <v>0</v>
      </c>
      <c r="DD87" s="223">
        <f>IFERROR(IF(RIGHT(VLOOKUP($A87,csapatok!$A:$NN,DD$320,FALSE),5)="Csere",VLOOKUP(LEFT(VLOOKUP($A87,csapatok!$A:$NN,DD$320,FALSE),LEN(VLOOKUP($A87,csapatok!$A:$NN,DD$320,FALSE))-6),'csapat-ranglista'!$A:$FP,DD$321,FALSE)/8,VLOOKUP(VLOOKUP($A87,csapatok!$A:$NN,DD$320,FALSE),'csapat-ranglista'!$A:$FP,DD$321,FALSE)/4),0)</f>
        <v>0</v>
      </c>
      <c r="DE87" s="223">
        <f>IFERROR(IF(RIGHT(VLOOKUP($A87,csapatok!$A:$NN,DE$320,FALSE),5)="Csere",VLOOKUP(LEFT(VLOOKUP($A87,csapatok!$A:$NN,DE$320,FALSE),LEN(VLOOKUP($A87,csapatok!$A:$NN,DE$320,FALSE))-6),'csapat-ranglista'!$A:$FP,DE$321,FALSE)/8,VLOOKUP(VLOOKUP($A87,csapatok!$A:$NN,DE$320,FALSE),'csapat-ranglista'!$A:$FP,DE$321,FALSE)/4),0)</f>
        <v>0</v>
      </c>
      <c r="DF87" s="223">
        <f>IFERROR(IF(RIGHT(VLOOKUP($A87,csapatok!$A:$NN,DF$320,FALSE),5)="Csere",VLOOKUP(LEFT(VLOOKUP($A87,csapatok!$A:$NN,DF$320,FALSE),LEN(VLOOKUP($A87,csapatok!$A:$NN,DF$320,FALSE))-6),'csapat-ranglista'!$A:$FP,DF$321,FALSE)/8,VLOOKUP(VLOOKUP($A87,csapatok!$A:$NN,DF$320,FALSE),'csapat-ranglista'!$A:$FP,DF$321,FALSE)/4),0)</f>
        <v>0</v>
      </c>
      <c r="DG87" s="223">
        <f>IFERROR(IF(RIGHT(VLOOKUP($A87,csapatok!$A:$NN,DG$320,FALSE),5)="Csere",VLOOKUP(LEFT(VLOOKUP($A87,csapatok!$A:$NN,DG$320,FALSE),LEN(VLOOKUP($A87,csapatok!$A:$NN,DG$320,FALSE))-6),'csapat-ranglista'!$A:$FP,DG$321,FALSE)/8,VLOOKUP(VLOOKUP($A87,csapatok!$A:$NN,DG$320,FALSE),'csapat-ranglista'!$A:$FP,DG$321,FALSE)/4),0)</f>
        <v>0</v>
      </c>
      <c r="DH87" s="223">
        <f>IFERROR(IF(RIGHT(VLOOKUP($A87,csapatok!$A:$NN,DH$320,FALSE),5)="Csere",VLOOKUP(LEFT(VLOOKUP($A87,csapatok!$A:$NN,DH$320,FALSE),LEN(VLOOKUP($A87,csapatok!$A:$NN,DH$320,FALSE))-6),'csapat-ranglista'!$A:$FP,DH$321,FALSE)/8,VLOOKUP(VLOOKUP($A87,csapatok!$A:$NN,DH$320,FALSE),'csapat-ranglista'!$A:$FP,DH$321,FALSE)/4),0)</f>
        <v>0</v>
      </c>
      <c r="DI87" s="223">
        <f>IFERROR(IF(RIGHT(VLOOKUP($A87,csapatok!$A:$NN,DI$320,FALSE),5)="Csere",VLOOKUP(LEFT(VLOOKUP($A87,csapatok!$A:$NN,DI$320,FALSE),LEN(VLOOKUP($A87,csapatok!$A:$NN,DI$320,FALSE))-6),'csapat-ranglista'!$A:$FP,DI$321,FALSE)/8,VLOOKUP(VLOOKUP($A87,csapatok!$A:$NN,DI$320,FALSE),'csapat-ranglista'!$A:$FP,DI$321,FALSE)/4),0)</f>
        <v>0</v>
      </c>
      <c r="DJ87" s="223">
        <f>IFERROR(IF(RIGHT(VLOOKUP($A87,csapatok!$A:$NN,DJ$320,FALSE),5)="Csere",VLOOKUP(LEFT(VLOOKUP($A87,csapatok!$A:$NN,DJ$320,FALSE),LEN(VLOOKUP($A87,csapatok!$A:$NN,DJ$320,FALSE))-6),'csapat-ranglista'!$A:$FP,DJ$321,FALSE)/8,VLOOKUP(VLOOKUP($A87,csapatok!$A:$NN,DJ$320,FALSE),'csapat-ranglista'!$A:$FP,DJ$321,FALSE)/4),0)</f>
        <v>0</v>
      </c>
      <c r="DK87" s="223">
        <f>IFERROR(IF(RIGHT(VLOOKUP($A87,csapatok!$A:$NN,DK$320,FALSE),5)="Csere",VLOOKUP(LEFT(VLOOKUP($A87,csapatok!$A:$NN,DK$320,FALSE),LEN(VLOOKUP($A87,csapatok!$A:$NN,DK$320,FALSE))-6),'csapat-ranglista'!$A:$FP,DK$321,FALSE)/8,VLOOKUP(VLOOKUP($A87,csapatok!$A:$NN,DK$320,FALSE),'csapat-ranglista'!$A:$FP,DK$321,FALSE)/4),0)</f>
        <v>0</v>
      </c>
      <c r="DL87" s="223">
        <f>IFERROR(IF(RIGHT(VLOOKUP($A87,csapatok!$A:$NN,DL$320,FALSE),5)="Csere",VLOOKUP(LEFT(VLOOKUP($A87,csapatok!$A:$NN,DL$320,FALSE),LEN(VLOOKUP($A87,csapatok!$A:$NN,DL$320,FALSE))-6),'csapat-ranglista'!$A:$FP,DL$321,FALSE)/8,VLOOKUP(VLOOKUP($A87,csapatok!$A:$NN,DL$320,FALSE),'csapat-ranglista'!$A:$FP,DL$321,FALSE)/4),0)</f>
        <v>9.5546902964411533</v>
      </c>
      <c r="DM87" s="223">
        <f>IFERROR(IF(RIGHT(VLOOKUP($A87,csapatok!$A:$NN,DM$320,FALSE),5)="Csere",VLOOKUP(LEFT(VLOOKUP($A87,csapatok!$A:$NN,DM$320,FALSE),LEN(VLOOKUP($A87,csapatok!$A:$NN,DM$320,FALSE))-6),'csapat-ranglista'!$A:$FP,DM$321,FALSE)/8,VLOOKUP(VLOOKUP($A87,csapatok!$A:$NN,DM$320,FALSE),'csapat-ranglista'!$A:$FP,DM$321,FALSE)/4),0)</f>
        <v>0</v>
      </c>
      <c r="DN87" s="223">
        <f>IFERROR(IF(RIGHT(VLOOKUP($A87,csapatok!$A:$NN,DN$320,FALSE),5)="Csere",VLOOKUP(LEFT(VLOOKUP($A87,csapatok!$A:$NN,DN$320,FALSE),LEN(VLOOKUP($A87,csapatok!$A:$NN,DN$320,FALSE))-6),'csapat-ranglista'!$A:$FP,DN$321,FALSE)/8,VLOOKUP(VLOOKUP($A87,csapatok!$A:$NN,DN$320,FALSE),'csapat-ranglista'!$A:$FP,DN$321,FALSE)/4),0)</f>
        <v>0</v>
      </c>
      <c r="DO87" s="224">
        <f>versenyek!$MF$11*IFERROR(VLOOKUP(VLOOKUP($A87,versenyek!ME:MG,3,FALSE),szabalyok!$A$16:$B$23,2,FALSE)/4,0)</f>
        <v>0</v>
      </c>
      <c r="DP87" s="224">
        <f>versenyek!$MI$11*IFERROR(VLOOKUP(VLOOKUP($A87,versenyek!MH:MJ,3,FALSE),szabalyok!$A$16:$B$23,2,FALSE)/4,0)</f>
        <v>0</v>
      </c>
      <c r="DQ87" s="223">
        <f>IFERROR(IF(RIGHT(VLOOKUP($A87,csapatok!$A:$NN,DQ$320,FALSE),5)="Csere",VLOOKUP(LEFT(VLOOKUP($A87,csapatok!$A:$NN,DQ$320,FALSE),LEN(VLOOKUP($A87,csapatok!$A:$NN,DQ$320,FALSE))-6),'csapat-ranglista'!$A:$FP,DQ$321,FALSE)/8,VLOOKUP(VLOOKUP($A87,csapatok!$A:$NN,DQ$320,FALSE),'csapat-ranglista'!$A:$FP,DQ$321,FALSE)/4),0)</f>
        <v>0</v>
      </c>
      <c r="DR87" s="223">
        <f>IFERROR(IF(RIGHT(VLOOKUP($A87,csapatok!$A:$NN,DR$320,FALSE),5)="Csere",VLOOKUP(LEFT(VLOOKUP($A87,csapatok!$A:$NN,DR$320,FALSE),LEN(VLOOKUP($A87,csapatok!$A:$NN,DR$320,FALSE))-6),'csapat-ranglista'!$A:$FP,DR$321,FALSE)/8,VLOOKUP(VLOOKUP($A87,csapatok!$A:$NN,DR$320,FALSE),'csapat-ranglista'!$A:$FP,DR$321,FALSE)/4),0)</f>
        <v>0</v>
      </c>
      <c r="DS87" s="223">
        <f>IFERROR(IF(RIGHT(VLOOKUP($A87,csapatok!$A:$NN,DS$320,FALSE),5)="Csere",VLOOKUP(LEFT(VLOOKUP($A87,csapatok!$A:$NN,DS$320,FALSE),LEN(VLOOKUP($A87,csapatok!$A:$NN,DS$320,FALSE))-6),'csapat-ranglista'!$A:$FP,DS$321,FALSE)/8,VLOOKUP(VLOOKUP($A87,csapatok!$A:$NN,DS$320,FALSE),'csapat-ranglista'!$A:$FP,DS$321,FALSE)/4),0)</f>
        <v>0</v>
      </c>
      <c r="DT87" s="223">
        <f>IFERROR(IF(RIGHT(VLOOKUP($A87,csapatok!$A:$NN,DT$320,FALSE),5)="Csere",VLOOKUP(LEFT(VLOOKUP($A87,csapatok!$A:$NN,DT$320,FALSE),LEN(VLOOKUP($A87,csapatok!$A:$NN,DT$320,FALSE))-6),'csapat-ranglista'!$A:$FP,DT$321,FALSE)/8,VLOOKUP(VLOOKUP($A87,csapatok!$A:$NN,DT$320,FALSE),'csapat-ranglista'!$A:$FP,DT$321,FALSE)/4),0)</f>
        <v>0</v>
      </c>
      <c r="DU87" s="223">
        <f>IFERROR(IF(RIGHT(VLOOKUP($A87,csapatok!$A:$NN,DU$320,FALSE),5)="Csere",VLOOKUP(LEFT(VLOOKUP($A87,csapatok!$A:$NN,DU$320,FALSE),LEN(VLOOKUP($A87,csapatok!$A:$NN,DU$320,FALSE))-6),'csapat-ranglista'!$A:$FP,DU$321,FALSE)/8,VLOOKUP(VLOOKUP($A87,csapatok!$A:$NN,DU$320,FALSE),'csapat-ranglista'!$A:$FP,DU$321,FALSE)/4),0)</f>
        <v>0</v>
      </c>
      <c r="DV87" s="223">
        <f>IFERROR(IF(RIGHT(VLOOKUP($A87,csapatok!$A:$NN,DV$320,FALSE),5)="Csere",VLOOKUP(LEFT(VLOOKUP($A87,csapatok!$A:$NN,DV$320,FALSE),LEN(VLOOKUP($A87,csapatok!$A:$NN,DV$320,FALSE))-6),'csapat-ranglista'!$A:$FP,DV$321,FALSE)/8,VLOOKUP(VLOOKUP($A87,csapatok!$A:$NN,DV$320,FALSE),'csapat-ranglista'!$A:$FP,DV$321,FALSE)/4),0)</f>
        <v>0</v>
      </c>
      <c r="DW87" s="223">
        <f>IFERROR(IF(RIGHT(VLOOKUP($A87,csapatok!$A:$NN,DW$320,FALSE),5)="Csere",VLOOKUP(LEFT(VLOOKUP($A87,csapatok!$A:$NN,DW$320,FALSE),LEN(VLOOKUP($A87,csapatok!$A:$NN,DW$320,FALSE))-6),'csapat-ranglista'!$A:$FP,DW$321,FALSE)/8,VLOOKUP(VLOOKUP($A87,csapatok!$A:$NN,DW$320,FALSE),'csapat-ranglista'!$A:$FP,DW$321,FALSE)/4),0)</f>
        <v>0</v>
      </c>
      <c r="DX87" s="223">
        <f>IFERROR(IF(RIGHT(VLOOKUP($A87,csapatok!$A:$NN,DX$320,FALSE),5)="Csere",VLOOKUP(LEFT(VLOOKUP($A87,csapatok!$A:$NN,DX$320,FALSE),LEN(VLOOKUP($A87,csapatok!$A:$NN,DX$320,FALSE))-6),'csapat-ranglista'!$A:$FP,DX$321,FALSE)/8,VLOOKUP(VLOOKUP($A87,csapatok!$A:$NN,DX$320,FALSE),'csapat-ranglista'!$A:$FP,DX$321,FALSE)/4),0)</f>
        <v>0</v>
      </c>
      <c r="DY87" s="223">
        <f>IFERROR(IF(RIGHT(VLOOKUP($A87,csapatok!$A:$NN,DY$320,FALSE),5)="Csere",VLOOKUP(LEFT(VLOOKUP($A87,csapatok!$A:$NN,DY$320,FALSE),LEN(VLOOKUP($A87,csapatok!$A:$NN,DY$320,FALSE))-6),'csapat-ranglista'!$A:$FP,DY$321,FALSE)/8,VLOOKUP(VLOOKUP($A87,csapatok!$A:$NN,DY$320,FALSE),'csapat-ranglista'!$A:$FP,DY$321,FALSE)/4),0)</f>
        <v>0</v>
      </c>
      <c r="DZ87" s="223">
        <f>IFERROR(IF(RIGHT(VLOOKUP($A87,csapatok!$A:$NN,DZ$320,FALSE),5)="Csere",VLOOKUP(LEFT(VLOOKUP($A87,csapatok!$A:$NN,DZ$320,FALSE),LEN(VLOOKUP($A87,csapatok!$A:$NN,DZ$320,FALSE))-6),'csapat-ranglista'!$A:$FP,DZ$321,FALSE)/8,VLOOKUP(VLOOKUP($A87,csapatok!$A:$NN,DZ$320,FALSE),'csapat-ranglista'!$A:$FP,DZ$321,FALSE)/4),0)</f>
        <v>0</v>
      </c>
      <c r="EA87" s="223">
        <f>IFERROR(IF(RIGHT(VLOOKUP($A87,csapatok!$A:$NN,EA$320,FALSE),5)="Csere",VLOOKUP(LEFT(VLOOKUP($A87,csapatok!$A:$NN,EA$320,FALSE),LEN(VLOOKUP($A87,csapatok!$A:$NN,EA$320,FALSE))-6),'csapat-ranglista'!$A:$FP,EA$321,FALSE)/8,VLOOKUP(VLOOKUP($A87,csapatok!$A:$NN,EA$320,FALSE),'csapat-ranglista'!$A:$FP,EA$321,FALSE)/4),0)</f>
        <v>0</v>
      </c>
      <c r="EB87" s="223">
        <f>IFERROR(IF(RIGHT(VLOOKUP($A87,csapatok!$A:$NN,EB$320,FALSE),5)="Csere",VLOOKUP(LEFT(VLOOKUP($A87,csapatok!$A:$NN,EB$320,FALSE),LEN(VLOOKUP($A87,csapatok!$A:$NN,EB$320,FALSE))-6),'csapat-ranglista'!$A:$FP,EB$321,FALSE)/8,VLOOKUP(VLOOKUP($A87,csapatok!$A:$NN,EB$320,FALSE),'csapat-ranglista'!$A:$FP,EB$321,FALSE)/4),0)</f>
        <v>0</v>
      </c>
      <c r="EC87" s="223">
        <f>IFERROR(IF(RIGHT(VLOOKUP($A87,csapatok!$A:$NN,EC$320,FALSE),5)="Csere",VLOOKUP(LEFT(VLOOKUP($A87,csapatok!$A:$NN,EC$320,FALSE),LEN(VLOOKUP($A87,csapatok!$A:$NN,EC$320,FALSE))-6),'csapat-ranglista'!$A:$FP,EC$321,FALSE)/8,VLOOKUP(VLOOKUP($A87,csapatok!$A:$NN,EC$320,FALSE),'csapat-ranglista'!$A:$FP,EC$321,FALSE)/4),0)</f>
        <v>0</v>
      </c>
      <c r="ED87" s="223">
        <f>IFERROR(IF(RIGHT(VLOOKUP($A87,csapatok!$A:$NN,ED$320,FALSE),5)="Csere",VLOOKUP(LEFT(VLOOKUP($A87,csapatok!$A:$NN,ED$320,FALSE),LEN(VLOOKUP($A87,csapatok!$A:$NN,ED$320,FALSE))-6),'csapat-ranglista'!$A:$FP,ED$321,FALSE)/8,VLOOKUP(VLOOKUP($A87,csapatok!$A:$NN,ED$320,FALSE),'csapat-ranglista'!$A:$FP,ED$321,FALSE)/4),0)</f>
        <v>0</v>
      </c>
      <c r="EE87" s="223">
        <f>IFERROR(IF(RIGHT(VLOOKUP($A87,csapatok!$A:$NN,EE$320,FALSE),5)="Csere",VLOOKUP(LEFT(VLOOKUP($A87,csapatok!$A:$NN,EE$320,FALSE),LEN(VLOOKUP($A87,csapatok!$A:$NN,EE$320,FALSE))-6),'csapat-ranglista'!$A:$FP,EE$321,FALSE)/8,VLOOKUP(VLOOKUP($A87,csapatok!$A:$NN,EE$320,FALSE),'csapat-ranglista'!$A:$FP,EE$321,FALSE)/4),0)</f>
        <v>0</v>
      </c>
      <c r="EF87" s="223">
        <f>IFERROR(IF(RIGHT(VLOOKUP($A87,csapatok!$A:$NN,EF$320,FALSE),5)="Csere",VLOOKUP(LEFT(VLOOKUP($A87,csapatok!$A:$NN,EF$320,FALSE),LEN(VLOOKUP($A87,csapatok!$A:$NN,EF$320,FALSE))-6),'csapat-ranglista'!$A:$FP,EF$321,FALSE)/8,VLOOKUP(VLOOKUP($A87,csapatok!$A:$NN,EF$320,FALSE),'csapat-ranglista'!$A:$FP,EF$321,FALSE)/4),0)</f>
        <v>0</v>
      </c>
      <c r="EG87" s="223">
        <f>IFERROR(IF(RIGHT(VLOOKUP($A87,csapatok!$A:$NN,EG$320,FALSE),5)="Csere",VLOOKUP(LEFT(VLOOKUP($A87,csapatok!$A:$NN,EG$320,FALSE),LEN(VLOOKUP($A87,csapatok!$A:$NN,EG$320,FALSE))-6),'csapat-ranglista'!$A:$FP,EG$321,FALSE)/8,VLOOKUP(VLOOKUP($A87,csapatok!$A:$NN,EG$320,FALSE),'csapat-ranglista'!$A:$FP,EG$321,FALSE)/4),0)</f>
        <v>0</v>
      </c>
      <c r="EH87" s="223">
        <f>IFERROR(IF(RIGHT(VLOOKUP($A87,csapatok!$A:$NN,EH$320,FALSE),5)="Csere",VLOOKUP(LEFT(VLOOKUP($A87,csapatok!$A:$NN,EH$320,FALSE),LEN(VLOOKUP($A87,csapatok!$A:$NN,EH$320,FALSE))-6),'csapat-ranglista'!$A:$FP,EH$321,FALSE)/8,VLOOKUP(VLOOKUP($A87,csapatok!$A:$NN,EH$320,FALSE),'csapat-ranglista'!$A:$FP,EH$321,FALSE)/4),0)</f>
        <v>0</v>
      </c>
      <c r="EI87" s="223">
        <f>IFERROR(IF(RIGHT(VLOOKUP($A87,csapatok!$A:$NN,EI$320,FALSE),5)="Csere",VLOOKUP(LEFT(VLOOKUP($A87,csapatok!$A:$NN,EI$320,FALSE),LEN(VLOOKUP($A87,csapatok!$A:$NN,EI$320,FALSE))-6),'csapat-ranglista'!$A:$FP,EI$321,FALSE)/8,VLOOKUP(VLOOKUP($A87,csapatok!$A:$NN,EI$320,FALSE),'csapat-ranglista'!$A:$FP,EI$321,FALSE)/4),0)</f>
        <v>0</v>
      </c>
      <c r="EJ87" s="223">
        <f>IFERROR(IF(RIGHT(VLOOKUP($A87,csapatok!$A:$NN,EJ$320,FALSE),5)="Csere",VLOOKUP(LEFT(VLOOKUP($A87,csapatok!$A:$NN,EJ$320,FALSE),LEN(VLOOKUP($A87,csapatok!$A:$NN,EJ$320,FALSE))-6),'csapat-ranglista'!$A:$FP,EJ$321,FALSE)/8,VLOOKUP(VLOOKUP($A87,csapatok!$A:$NN,EJ$320,FALSE),'csapat-ranglista'!$A:$FP,EJ$321,FALSE)/4),0)</f>
        <v>0</v>
      </c>
      <c r="EK87" s="223">
        <f>IFERROR(IF(RIGHT(VLOOKUP($A87,csapatok!$A:$NN,EK$320,FALSE),5)="Csere",VLOOKUP(LEFT(VLOOKUP($A87,csapatok!$A:$NN,EK$320,FALSE),LEN(VLOOKUP($A87,csapatok!$A:$NN,EK$320,FALSE))-6),'csapat-ranglista'!$A:$FP,EK$321,FALSE)/8,VLOOKUP(VLOOKUP($A87,csapatok!$A:$NN,EK$320,FALSE),'csapat-ranglista'!$A:$FP,EK$321,FALSE)/4),0)</f>
        <v>0</v>
      </c>
      <c r="EL87" s="223">
        <f>IFERROR(IF(RIGHT(VLOOKUP($A87,csapatok!$A:$NN,EL$320,FALSE),5)="Csere",VLOOKUP(LEFT(VLOOKUP($A87,csapatok!$A:$NN,EL$320,FALSE),LEN(VLOOKUP($A87,csapatok!$A:$NN,EL$320,FALSE))-6),'csapat-ranglista'!$A:$FP,EL$321,FALSE)/8,VLOOKUP(VLOOKUP($A87,csapatok!$A:$NN,EL$320,FALSE),'csapat-ranglista'!$A:$FP,EL$321,FALSE)/4),0)</f>
        <v>0</v>
      </c>
      <c r="EM87" s="223">
        <f>IFERROR(IF(RIGHT(VLOOKUP($A87,csapatok!$A:$NN,EM$320,FALSE),5)="Csere",VLOOKUP(LEFT(VLOOKUP($A87,csapatok!$A:$NN,EM$320,FALSE),LEN(VLOOKUP($A87,csapatok!$A:$NN,EM$320,FALSE))-6),'csapat-ranglista'!$A:$FP,EM$321,FALSE)/8,VLOOKUP(VLOOKUP($A87,csapatok!$A:$NN,EM$320,FALSE),'csapat-ranglista'!$A:$FP,EM$321,FALSE)/4),0)</f>
        <v>0</v>
      </c>
      <c r="EN87" s="223">
        <f>IFERROR(IF(RIGHT(VLOOKUP($A87,csapatok!$A:$NN,EN$320,FALSE),5)="Csere",VLOOKUP(LEFT(VLOOKUP($A87,csapatok!$A:$NN,EN$320,FALSE),LEN(VLOOKUP($A87,csapatok!$A:$NN,EN$320,FALSE))-6),'csapat-ranglista'!$A:$FP,EN$321,FALSE)/8,VLOOKUP(VLOOKUP($A87,csapatok!$A:$NN,EN$320,FALSE),'csapat-ranglista'!$A:$FP,EN$321,FALSE)/4),0)</f>
        <v>0</v>
      </c>
      <c r="EO87" s="223">
        <f>IFERROR(IF(RIGHT(VLOOKUP($A87,csapatok!$A:$NN,EO$320,FALSE),5)="Csere",VLOOKUP(LEFT(VLOOKUP($A87,csapatok!$A:$NN,EO$320,FALSE),LEN(VLOOKUP($A87,csapatok!$A:$NN,EO$320,FALSE))-6),'csapat-ranglista'!$A:$FP,EO$321,FALSE)/8,VLOOKUP(VLOOKUP($A87,csapatok!$A:$NN,EO$320,FALSE),'csapat-ranglista'!$A:$FP,EO$321,FALSE)/4),0)</f>
        <v>0</v>
      </c>
      <c r="EP87" s="223">
        <f>IFERROR(IF(RIGHT(VLOOKUP($A87,csapatok!$A:$NN,EP$320,FALSE),5)="Csere",VLOOKUP(LEFT(VLOOKUP($A87,csapatok!$A:$NN,EP$320,FALSE),LEN(VLOOKUP($A87,csapatok!$A:$NN,EP$320,FALSE))-6),'csapat-ranglista'!$A:$FP,EP$321,FALSE)/8,VLOOKUP(VLOOKUP($A87,csapatok!$A:$NN,EP$320,FALSE),'csapat-ranglista'!$A:$FP,EP$321,FALSE)/4),0)</f>
        <v>0</v>
      </c>
      <c r="EQ87" s="223">
        <f>IFERROR(IF(RIGHT(VLOOKUP($A87,csapatok!$A:$NN,EQ$320,FALSE),5)="Csere",VLOOKUP(LEFT(VLOOKUP($A87,csapatok!$A:$NN,EQ$320,FALSE),LEN(VLOOKUP($A87,csapatok!$A:$NN,EQ$320,FALSE))-6),'csapat-ranglista'!$A:$FP,EQ$321,FALSE)/8,VLOOKUP(VLOOKUP($A87,csapatok!$A:$NN,EQ$320,FALSE),'csapat-ranglista'!$A:$FP,EQ$321,FALSE)/4),0)</f>
        <v>0</v>
      </c>
      <c r="ER87" s="223">
        <f>IFERROR(IF(RIGHT(VLOOKUP($A87,csapatok!$A:$NN,ER$320,FALSE),5)="Csere",VLOOKUP(LEFT(VLOOKUP($A87,csapatok!$A:$NN,ER$320,FALSE),LEN(VLOOKUP($A87,csapatok!$A:$NN,ER$320,FALSE))-6),'csapat-ranglista'!$A:$FP,ER$321,FALSE)/8,VLOOKUP(VLOOKUP($A87,csapatok!$A:$NN,ER$320,FALSE),'csapat-ranglista'!$A:$FP,ER$321,FALSE)/4),0)</f>
        <v>0</v>
      </c>
      <c r="ES87" s="223">
        <f>IFERROR(IF(RIGHT(VLOOKUP($A87,csapatok!$A:$NN,ES$320,FALSE),5)="Csere",VLOOKUP(LEFT(VLOOKUP($A87,csapatok!$A:$NN,ES$320,FALSE),LEN(VLOOKUP($A87,csapatok!$A:$NN,ES$320,FALSE))-6),'csapat-ranglista'!$A:$FP,ES$321,FALSE)/8,VLOOKUP(VLOOKUP($A87,csapatok!$A:$NN,ES$320,FALSE),'csapat-ranglista'!$A:$FP,ES$321,FALSE)/4),0)</f>
        <v>0</v>
      </c>
      <c r="ET87" s="223">
        <f>IFERROR(IF(RIGHT(VLOOKUP($A87,csapatok!$A:$NN,ET$320,FALSE),5)="Csere",VLOOKUP(LEFT(VLOOKUP($A87,csapatok!$A:$NN,ET$320,FALSE),LEN(VLOOKUP($A87,csapatok!$A:$NN,ET$320,FALSE))-6),'csapat-ranglista'!$A:$FP,ET$321,FALSE)/8,VLOOKUP(VLOOKUP($A87,csapatok!$A:$NN,ET$320,FALSE),'csapat-ranglista'!$A:$FP,ET$321,FALSE)/4),0)</f>
        <v>0</v>
      </c>
      <c r="EU87" s="223">
        <f>IFERROR(IF(RIGHT(VLOOKUP($A87,csapatok!$A:$NN,EU$320,FALSE),5)="Csere",VLOOKUP(LEFT(VLOOKUP($A87,csapatok!$A:$NN,EU$320,FALSE),LEN(VLOOKUP($A87,csapatok!$A:$NN,EU$320,FALSE))-6),'csapat-ranglista'!$A:$FP,EU$321,FALSE)/8,VLOOKUP(VLOOKUP($A87,csapatok!$A:$NN,EU$320,FALSE),'csapat-ranglista'!$A:$FP,EU$321,FALSE)/4),0)</f>
        <v>0</v>
      </c>
      <c r="EV87" s="223">
        <f>IFERROR(IF(RIGHT(VLOOKUP($A87,csapatok!$A:$NN,EV$320,FALSE),5)="Csere",VLOOKUP(LEFT(VLOOKUP($A87,csapatok!$A:$NN,EV$320,FALSE),LEN(VLOOKUP($A87,csapatok!$A:$NN,EV$320,FALSE))-6),'csapat-ranglista'!$A:$FP,EV$321,FALSE)/8,VLOOKUP(VLOOKUP($A87,csapatok!$A:$NN,EV$320,FALSE),'csapat-ranglista'!$A:$FP,EV$321,FALSE)/4),0)</f>
        <v>0</v>
      </c>
      <c r="EW87" s="223">
        <f>IFERROR(IF(RIGHT(VLOOKUP($A87,csapatok!$A:$NN,EW$320,FALSE),5)="Csere",VLOOKUP(LEFT(VLOOKUP($A87,csapatok!$A:$NN,EW$320,FALSE),LEN(VLOOKUP($A87,csapatok!$A:$NN,EW$320,FALSE))-6),'csapat-ranglista'!$A:$FP,EW$321,FALSE)/8,VLOOKUP(VLOOKUP($A87,csapatok!$A:$NN,EW$320,FALSE),'csapat-ranglista'!$A:$FP,EW$321,FALSE)/4),0)</f>
        <v>0</v>
      </c>
      <c r="EX87" s="223">
        <f>IFERROR(IF(RIGHT(VLOOKUP($A87,csapatok!$A:$NN,EX$320,FALSE),5)="Csere",VLOOKUP(LEFT(VLOOKUP($A87,csapatok!$A:$NN,EX$320,FALSE),LEN(VLOOKUP($A87,csapatok!$A:$NN,EX$320,FALSE))-6),'csapat-ranglista'!$A:$FP,EX$321,FALSE)/8,VLOOKUP(VLOOKUP($A87,csapatok!$A:$NN,EX$320,FALSE),'csapat-ranglista'!$A:$FP,EX$321,FALSE)/4),0)</f>
        <v>6.2783584571340523</v>
      </c>
      <c r="EY87" s="223">
        <f>IFERROR(IF(RIGHT(VLOOKUP($A87,csapatok!$A:$NN,EY$320,FALSE),5)="Csere",VLOOKUP(LEFT(VLOOKUP($A87,csapatok!$A:$NN,EY$320,FALSE),LEN(VLOOKUP($A87,csapatok!$A:$NN,EY$320,FALSE))-6),'csapat-ranglista'!$A:$FP,EY$321,FALSE)/8,VLOOKUP(VLOOKUP($A87,csapatok!$A:$NN,EY$320,FALSE),'csapat-ranglista'!$A:$FP,EY$321,FALSE)/4),0)</f>
        <v>0</v>
      </c>
      <c r="EZ87" s="223">
        <f>IFERROR(IF(RIGHT(VLOOKUP($A87,csapatok!$A:$NN,EZ$320,FALSE),5)="Csere",VLOOKUP(LEFT(VLOOKUP($A87,csapatok!$A:$NN,EZ$320,FALSE),LEN(VLOOKUP($A87,csapatok!$A:$NN,EZ$320,FALSE))-6),'csapat-ranglista'!$A:$FP,EZ$321,FALSE)/8,VLOOKUP(VLOOKUP($A87,csapatok!$A:$NN,EZ$320,FALSE),'csapat-ranglista'!$A:$FP,EZ$321,FALSE)/4),0)</f>
        <v>0</v>
      </c>
      <c r="FA87" s="223">
        <f>IFERROR(IF(RIGHT(VLOOKUP($A87,csapatok!$A:$NN,FA$320,FALSE),5)="Csere",VLOOKUP(LEFT(VLOOKUP($A87,csapatok!$A:$NN,FA$320,FALSE),LEN(VLOOKUP($A87,csapatok!$A:$NN,FA$320,FALSE))-6),'csapat-ranglista'!$A:$FP,FA$321,FALSE)/8,VLOOKUP(VLOOKUP($A87,csapatok!$A:$NN,FA$320,FALSE),'csapat-ranglista'!$A:$FP,FA$321,FALSE)/4),0)</f>
        <v>0</v>
      </c>
      <c r="FB87" s="223">
        <f>IFERROR(IF(RIGHT(VLOOKUP($A87,csapatok!$A:$NN,FB$320,FALSE),5)="Csere",VLOOKUP(LEFT(VLOOKUP($A87,csapatok!$A:$NN,FB$320,FALSE),LEN(VLOOKUP($A87,csapatok!$A:$NN,FB$320,FALSE))-6),'csapat-ranglista'!$A:$FP,FB$321,FALSE)/8,VLOOKUP(VLOOKUP($A87,csapatok!$A:$NN,FB$320,FALSE),'csapat-ranglista'!$A:$FP,FB$321,FALSE)/4),0)</f>
        <v>0</v>
      </c>
      <c r="FC87" s="223">
        <f>IFERROR(IF(RIGHT(VLOOKUP($A87,csapatok!$A:$NN,FC$320,FALSE),5)="Csere",VLOOKUP(LEFT(VLOOKUP($A87,csapatok!$A:$NN,FC$320,FALSE),LEN(VLOOKUP($A87,csapatok!$A:$NN,FC$320,FALSE))-6),'csapat-ranglista'!$A:$FP,FC$321,FALSE)/8,VLOOKUP(VLOOKUP($A87,csapatok!$A:$NN,FC$320,FALSE),'csapat-ranglista'!$A:$FP,FC$321,FALSE)/4),0)</f>
        <v>0</v>
      </c>
      <c r="FD87" s="224">
        <f>versenyek!$QY$11*IFERROR(VLOOKUP(VLOOKUP($A87,versenyek!QX:QZ,3,FALSE),szabalyok!$A$16:$B$23,2,FALSE)/4,0)</f>
        <v>0</v>
      </c>
      <c r="FE87" s="224">
        <f>versenyek!$RB$11*IFERROR(VLOOKUP(VLOOKUP($A87,versenyek!RA:RC,3,FALSE),szabalyok!$A$16:$B$23,2,FALSE)/4,0)</f>
        <v>0</v>
      </c>
      <c r="FF87" s="223">
        <f>IFERROR(IF(RIGHT(VLOOKUP($A87,csapatok!$A:$NN,FF$320,FALSE),5)="Csere",VLOOKUP(LEFT(VLOOKUP($A87,csapatok!$A:$NN,FF$320,FALSE),LEN(VLOOKUP($A87,csapatok!$A:$NN,FF$320,FALSE))-6),'csapat-ranglista'!$A:$FP,FF$321,FALSE)/8,VLOOKUP(VLOOKUP($A87,csapatok!$A:$NN,FF$320,FALSE),'csapat-ranglista'!$A:$FP,FF$321,FALSE)/4),0)</f>
        <v>0</v>
      </c>
      <c r="FG87" s="223">
        <f>IFERROR(IF(RIGHT(VLOOKUP($A87,csapatok!$A:$NN,FG$320,FALSE),5)="Csere",VLOOKUP(LEFT(VLOOKUP($A87,csapatok!$A:$NN,FG$320,FALSE),LEN(VLOOKUP($A87,csapatok!$A:$NN,FG$320,FALSE))-6),'csapat-ranglista'!$A:$FP,FG$321,FALSE)/8,VLOOKUP(VLOOKUP($A87,csapatok!$A:$NN,FG$320,FALSE),'csapat-ranglista'!$A:$FP,FG$321,FALSE)/4),0)</f>
        <v>0</v>
      </c>
      <c r="FH87" s="223">
        <f>IFERROR(IF(RIGHT(VLOOKUP($A87,csapatok!$A:$NN,FH$320,FALSE),5)="Csere",VLOOKUP(LEFT(VLOOKUP($A87,csapatok!$A:$NN,FH$320,FALSE),LEN(VLOOKUP($A87,csapatok!$A:$NN,FH$320,FALSE))-6),'csapat-ranglista'!$A:$FP,FH$321,FALSE)/8,VLOOKUP(VLOOKUP($A87,csapatok!$A:$NN,FH$320,FALSE),'csapat-ranglista'!$A:$FP,FH$321,FALSE)/4),0)</f>
        <v>0</v>
      </c>
      <c r="FI87" s="223">
        <f>IFERROR(IF(RIGHT(VLOOKUP($A87,csapatok!$A:$NN,FI$320,FALSE),5)="Csere",VLOOKUP(LEFT(VLOOKUP($A87,csapatok!$A:$NN,FI$320,FALSE),LEN(VLOOKUP($A87,csapatok!$A:$NN,FI$320,FALSE))-6),'csapat-ranglista'!$A:$FP,FI$321,FALSE)/8,VLOOKUP(VLOOKUP($A87,csapatok!$A:$NN,FI$320,FALSE),'csapat-ranglista'!$A:$FP,FI$321,FALSE)/4),0)</f>
        <v>0</v>
      </c>
      <c r="FJ87" s="223">
        <f>IFERROR(IF(RIGHT(VLOOKUP($A87,csapatok!$A:$NN,FJ$320,FALSE),5)="Csere",VLOOKUP(LEFT(VLOOKUP($A87,csapatok!$A:$NN,FJ$320,FALSE),LEN(VLOOKUP($A87,csapatok!$A:$NN,FJ$320,FALSE))-6),'csapat-ranglista'!$A:$FP,FJ$321,FALSE)/8,VLOOKUP(VLOOKUP($A87,csapatok!$A:$NN,FJ$320,FALSE),'csapat-ranglista'!$A:$FP,FJ$321,FALSE)/4),0)</f>
        <v>0</v>
      </c>
      <c r="FK87" s="223">
        <f>IFERROR(IF(RIGHT(VLOOKUP($A87,csapatok!$A:$NN,FK$320,FALSE),5)="Csere",VLOOKUP(LEFT(VLOOKUP($A87,csapatok!$A:$NN,FK$320,FALSE),LEN(VLOOKUP($A87,csapatok!$A:$NN,FK$320,FALSE))-6),'csapat-ranglista'!$A:$FP,FK$321,FALSE)/8,VLOOKUP(VLOOKUP($A87,csapatok!$A:$NN,FK$320,FALSE),'csapat-ranglista'!$A:$FP,FK$321,FALSE)/4),0)</f>
        <v>0</v>
      </c>
      <c r="FL87" s="223">
        <f>IFERROR(IF(RIGHT(VLOOKUP($A87,csapatok!$A:$NN,FL$320,FALSE),5)="Csere",VLOOKUP(LEFT(VLOOKUP($A87,csapatok!$A:$NN,FL$320,FALSE),LEN(VLOOKUP($A87,csapatok!$A:$NN,FL$320,FALSE))-6),'csapat-ranglista'!$A:$FP,FL$321,FALSE)/8,VLOOKUP(VLOOKUP($A87,csapatok!$A:$NN,FL$320,FALSE),'csapat-ranglista'!$A:$FP,FL$321,FALSE)/4),0)</f>
        <v>0</v>
      </c>
      <c r="FM87" s="223">
        <f>IFERROR(IF(RIGHT(VLOOKUP($A87,csapatok!$A:$NN,FM$320,FALSE),5)="Csere",VLOOKUP(LEFT(VLOOKUP($A87,csapatok!$A:$NN,FM$320,FALSE),LEN(VLOOKUP($A87,csapatok!$A:$NN,FM$320,FALSE))-6),'csapat-ranglista'!$A:$FP,FM$321,FALSE)/8,VLOOKUP(VLOOKUP($A87,csapatok!$A:$NN,FM$320,FALSE),'csapat-ranglista'!$A:$FP,FM$321,FALSE)/4),0)</f>
        <v>0</v>
      </c>
      <c r="FN87" s="223">
        <f>IFERROR(IF(RIGHT(VLOOKUP($A87,csapatok!$A:$NN,FN$320,FALSE),5)="Csere",VLOOKUP(LEFT(VLOOKUP($A87,csapatok!$A:$NN,FN$320,FALSE),LEN(VLOOKUP($A87,csapatok!$A:$NN,FN$320,FALSE))-6),'csapat-ranglista'!$A:$FP,FN$321,FALSE)/8,VLOOKUP(VLOOKUP($A87,csapatok!$A:$NN,FN$320,FALSE),'csapat-ranglista'!$A:$FP,FN$321,FALSE)/4),0)</f>
        <v>0</v>
      </c>
      <c r="FO87" s="223">
        <f>IFERROR(IF(RIGHT(VLOOKUP($A87,csapatok!$A:$NN,FO$320,FALSE),5)="Csere",VLOOKUP(LEFT(VLOOKUP($A87,csapatok!$A:$NN,FO$320,FALSE),LEN(VLOOKUP($A87,csapatok!$A:$NN,FO$320,FALSE))-6),'csapat-ranglista'!$A:$FP,FO$321,FALSE)/8,VLOOKUP(VLOOKUP($A87,csapatok!$A:$NN,FO$320,FALSE),'csapat-ranglista'!$A:$FP,FO$321,FALSE)/4),0)</f>
        <v>0</v>
      </c>
      <c r="FP87" s="223">
        <f>IFERROR(IF(RIGHT(VLOOKUP($A87,csapatok!$A:$NN,FP$320,FALSE),5)="Csere",VLOOKUP(LEFT(VLOOKUP($A87,csapatok!$A:$NN,FP$320,FALSE),LEN(VLOOKUP($A87,csapatok!$A:$NN,FP$320,FALSE))-6),'csapat-ranglista'!$A:$FP,FP$321,FALSE)/8,VLOOKUP(VLOOKUP($A87,csapatok!$A:$NN,FP$320,FALSE),'csapat-ranglista'!$A:$FP,FP$321,FALSE)/4),0)</f>
        <v>0</v>
      </c>
      <c r="FQ87" s="223">
        <f>IFERROR(IF(RIGHT(VLOOKUP($A87,csapatok!$A:$NN,FQ$320,FALSE),5)="Csere",VLOOKUP(LEFT(VLOOKUP($A87,csapatok!$A:$NN,FQ$320,FALSE),LEN(VLOOKUP($A87,csapatok!$A:$NN,FQ$320,FALSE))-6),'csapat-ranglista'!$A:$FP,FQ$321,FALSE)/8,VLOOKUP(VLOOKUP($A87,csapatok!$A:$NN,FQ$320,FALSE),'csapat-ranglista'!$A:$FP,FQ$321,FALSE)/4),0)</f>
        <v>0</v>
      </c>
      <c r="FR87" s="223">
        <f>IFERROR(IF(RIGHT(VLOOKUP($A87,csapatok!$A:$NN,FR$320,FALSE),5)="Csere",VLOOKUP(LEFT(VLOOKUP($A87,csapatok!$A:$NN,FR$320,FALSE),LEN(VLOOKUP($A87,csapatok!$A:$NN,FR$320,FALSE))-6),'csapat-ranglista'!$A:$FP,FR$321,FALSE)/8,VLOOKUP(VLOOKUP($A87,csapatok!$A:$NN,FR$320,FALSE),'csapat-ranglista'!$A:$FP,FR$321,FALSE)/4),0)</f>
        <v>0</v>
      </c>
      <c r="FS87" s="223">
        <f>IFERROR(IF(RIGHT(VLOOKUP($A87,csapatok!$A:$NN,FS$320,FALSE),5)="Csere",VLOOKUP(LEFT(VLOOKUP($A87,csapatok!$A:$NN,FS$320,FALSE),LEN(VLOOKUP($A87,csapatok!$A:$NN,FS$320,FALSE))-6),'csapat-ranglista'!$A:$FP,FS$321,FALSE)/8,VLOOKUP(VLOOKUP($A87,csapatok!$A:$NN,FS$320,FALSE),'csapat-ranglista'!$A:$FP,FS$321,FALSE)/4),0)</f>
        <v>0</v>
      </c>
      <c r="FT87" s="223">
        <f>IFERROR(IF(RIGHT(VLOOKUP($A87,csapatok!$A:$NN,FT$320,FALSE),5)="Csere",VLOOKUP(LEFT(VLOOKUP($A87,csapatok!$A:$NN,FT$320,FALSE),LEN(VLOOKUP($A87,csapatok!$A:$NN,FT$320,FALSE))-6),'csapat-ranglista'!$A:$FP,FT$321,FALSE)/8,VLOOKUP(VLOOKUP($A87,csapatok!$A:$NN,FT$320,FALSE),'csapat-ranglista'!$A:$FP,FT$321,FALSE)/4),0)</f>
        <v>0</v>
      </c>
      <c r="FU87" s="223">
        <f>IFERROR(IF(RIGHT(VLOOKUP($A87,csapatok!$A:$NN,FU$320,FALSE),5)="Csere",VLOOKUP(LEFT(VLOOKUP($A87,csapatok!$A:$NN,FU$320,FALSE),LEN(VLOOKUP($A87,csapatok!$A:$NN,FU$320,FALSE))-6),'csapat-ranglista'!$A:$FP,FU$321,FALSE)/8,VLOOKUP(VLOOKUP($A87,csapatok!$A:$NN,FU$320,FALSE),'csapat-ranglista'!$A:$FP,FU$321,FALSE)/4),0)</f>
        <v>0</v>
      </c>
      <c r="FV87" s="223">
        <f>IFERROR(IF(RIGHT(VLOOKUP($A87,csapatok!$A:$NN,FV$320,FALSE),5)="Csere",VLOOKUP(LEFT(VLOOKUP($A87,csapatok!$A:$NN,FV$320,FALSE),LEN(VLOOKUP($A87,csapatok!$A:$NN,FV$320,FALSE))-6),'csapat-ranglista'!$A:$FP,FV$321,FALSE)/8,VLOOKUP(VLOOKUP($A87,csapatok!$A:$NN,FV$320,FALSE),'csapat-ranglista'!$A:$FP,FV$321,FALSE)/4),0)</f>
        <v>0</v>
      </c>
      <c r="FW87" s="223">
        <f>IFERROR(IF(RIGHT(VLOOKUP($A87,csapatok!$A:$NN,FW$320,FALSE),5)="Csere",VLOOKUP(LEFT(VLOOKUP($A87,csapatok!$A:$NN,FW$320,FALSE),LEN(VLOOKUP($A87,csapatok!$A:$NN,FW$320,FALSE))-6),'csapat-ranglista'!$A:$FP,FW$321,FALSE)/8,VLOOKUP(VLOOKUP($A87,csapatok!$A:$NN,FW$320,FALSE),'csapat-ranglista'!$A:$FP,FW$321,FALSE)/4),0)</f>
        <v>0</v>
      </c>
      <c r="FX87" s="223">
        <f>IFERROR(IF(RIGHT(VLOOKUP($A87,csapatok!$A:$NN,FX$320,FALSE),5)="Csere",VLOOKUP(LEFT(VLOOKUP($A87,csapatok!$A:$NN,FX$320,FALSE),LEN(VLOOKUP($A87,csapatok!$A:$NN,FX$320,FALSE))-6),'csapat-ranglista'!$A:$FP,FX$321,FALSE)/8,VLOOKUP(VLOOKUP($A87,csapatok!$A:$NN,FX$320,FALSE),'csapat-ranglista'!$A:$FP,FX$321,FALSE)/4),0)</f>
        <v>0</v>
      </c>
      <c r="FY87" s="223">
        <f>IFERROR(IF(RIGHT(VLOOKUP($A87,csapatok!$A:$NN,FY$320,FALSE),5)="Csere",VLOOKUP(LEFT(VLOOKUP($A87,csapatok!$A:$NN,FY$320,FALSE),LEN(VLOOKUP($A87,csapatok!$A:$NN,FY$320,FALSE))-6),'csapat-ranglista'!$A:$FP,FY$321,FALSE)/8,VLOOKUP(VLOOKUP($A87,csapatok!$A:$NN,FY$320,FALSE),'csapat-ranglista'!$A:$FP,FY$321,FALSE)/4),0)</f>
        <v>0</v>
      </c>
      <c r="FZ87" s="223">
        <f>IFERROR(IF(RIGHT(VLOOKUP($A87,csapatok!$A:$NN,FZ$320,FALSE),5)="Csere",VLOOKUP(LEFT(VLOOKUP($A87,csapatok!$A:$NN,FZ$320,FALSE),LEN(VLOOKUP($A87,csapatok!$A:$NN,FZ$320,FALSE))-6),'csapat-ranglista'!$A:$FP,FZ$321,FALSE)/8,VLOOKUP(VLOOKUP($A87,csapatok!$A:$NN,FZ$320,FALSE),'csapat-ranglista'!$A:$FP,FZ$321,FALSE)/4),0)</f>
        <v>0</v>
      </c>
      <c r="GA87" s="223">
        <f>IFERROR(IF(RIGHT(VLOOKUP($A87,csapatok!$A:$NN,GA$320,FALSE),5)="Csere",VLOOKUP(LEFT(VLOOKUP($A87,csapatok!$A:$NN,GA$320,FALSE),LEN(VLOOKUP($A87,csapatok!$A:$NN,GA$320,FALSE))-6),'csapat-ranglista'!$A:$FP,GA$321,FALSE)/8,VLOOKUP(VLOOKUP($A87,csapatok!$A:$NN,GA$320,FALSE),'csapat-ranglista'!$A:$FP,GA$321,FALSE)/4),0)</f>
        <v>0</v>
      </c>
      <c r="GB87" s="223">
        <f>IFERROR(IF(RIGHT(VLOOKUP($A87,csapatok!$A:$NN,GB$320,FALSE),5)="Csere",VLOOKUP(LEFT(VLOOKUP($A87,csapatok!$A:$NN,GB$320,FALSE),LEN(VLOOKUP($A87,csapatok!$A:$NN,GB$320,FALSE))-6),'csapat-ranglista'!$A:$FP,GB$321,FALSE)/8,VLOOKUP(VLOOKUP($A87,csapatok!$A:$NN,GB$320,FALSE),'csapat-ranglista'!$A:$FP,GB$321,FALSE)/4),0)</f>
        <v>0</v>
      </c>
      <c r="GC87" s="223">
        <f>IFERROR(IF(RIGHT(VLOOKUP($A87,csapatok!$A:$NN,GC$320,FALSE),5)="Csere",VLOOKUP(LEFT(VLOOKUP($A87,csapatok!$A:$NN,GC$320,FALSE),LEN(VLOOKUP($A87,csapatok!$A:$NN,GC$320,FALSE))-6),'csapat-ranglista'!$A:$FP,GC$321,FALSE)/8,VLOOKUP(VLOOKUP($A87,csapatok!$A:$NN,GC$320,FALSE),'csapat-ranglista'!$A:$FP,GC$321,FALSE)/4),0)</f>
        <v>0</v>
      </c>
      <c r="GD87" s="247">
        <f>SUM(EQ87:GC87)</f>
        <v>6.2783584571340523</v>
      </c>
    </row>
    <row r="88" spans="1:186">
      <c r="A88" s="1" t="s">
        <v>1601</v>
      </c>
      <c r="B88" s="130"/>
      <c r="C88" s="131" t="str">
        <f>IF(B88=0,"",IF(B88&lt;$C$1,"felnőtt","ifi"))</f>
        <v/>
      </c>
      <c r="D88" s="32" t="s">
        <v>101</v>
      </c>
      <c r="E88" s="45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4"/>
      <c r="BD88" s="224"/>
      <c r="BE88" s="223">
        <f>IFERROR(IF(RIGHT(VLOOKUP($A88,csapatok!$A:$NN,BE$320,FALSE),5)="Csere",VLOOKUP(LEFT(VLOOKUP($A88,csapatok!$A:$NN,BE$320,FALSE),LEN(VLOOKUP($A88,csapatok!$A:$NN,BE$320,FALSE))-6),'csapat-ranglista'!$A:$FP,BE$321,FALSE)/8,VLOOKUP(VLOOKUP($A88,csapatok!$A:$NN,BE$320,FALSE),'csapat-ranglista'!$A:$FP,BE$321,FALSE)/4),0)</f>
        <v>0</v>
      </c>
      <c r="BF88" s="223">
        <f>IFERROR(IF(RIGHT(VLOOKUP($A88,csapatok!$A:$NN,BF$320,FALSE),5)="Csere",VLOOKUP(LEFT(VLOOKUP($A88,csapatok!$A:$NN,BF$320,FALSE),LEN(VLOOKUP($A88,csapatok!$A:$NN,BF$320,FALSE))-6),'csapat-ranglista'!$A:$FP,BF$321,FALSE)/8,VLOOKUP(VLOOKUP($A88,csapatok!$A:$NN,BF$320,FALSE),'csapat-ranglista'!$A:$FP,BF$321,FALSE)/4),0)</f>
        <v>0</v>
      </c>
      <c r="BG88" s="223">
        <f>IFERROR(IF(RIGHT(VLOOKUP($A88,csapatok!$A:$NN,BG$320,FALSE),5)="Csere",VLOOKUP(LEFT(VLOOKUP($A88,csapatok!$A:$NN,BG$320,FALSE),LEN(VLOOKUP($A88,csapatok!$A:$NN,BG$320,FALSE))-6),'csapat-ranglista'!$A:$FP,BG$321,FALSE)/8,VLOOKUP(VLOOKUP($A88,csapatok!$A:$NN,BG$320,FALSE),'csapat-ranglista'!$A:$FP,BG$321,FALSE)/4),0)</f>
        <v>0</v>
      </c>
      <c r="BH88" s="223">
        <f>IFERROR(IF(RIGHT(VLOOKUP($A88,csapatok!$A:$NN,BH$320,FALSE),5)="Csere",VLOOKUP(LEFT(VLOOKUP($A88,csapatok!$A:$NN,BH$320,FALSE),LEN(VLOOKUP($A88,csapatok!$A:$NN,BH$320,FALSE))-6),'csapat-ranglista'!$A:$FP,BH$321,FALSE)/8,VLOOKUP(VLOOKUP($A88,csapatok!$A:$NN,BH$320,FALSE),'csapat-ranglista'!$A:$FP,BH$321,FALSE)/4),0)</f>
        <v>0</v>
      </c>
      <c r="BI88" s="223">
        <f>IFERROR(IF(RIGHT(VLOOKUP($A88,csapatok!$A:$NN,BI$320,FALSE),5)="Csere",VLOOKUP(LEFT(VLOOKUP($A88,csapatok!$A:$NN,BI$320,FALSE),LEN(VLOOKUP($A88,csapatok!$A:$NN,BI$320,FALSE))-6),'csapat-ranglista'!$A:$FP,BI$321,FALSE)/8,VLOOKUP(VLOOKUP($A88,csapatok!$A:$NN,BI$320,FALSE),'csapat-ranglista'!$A:$FP,BI$321,FALSE)/4),0)</f>
        <v>0</v>
      </c>
      <c r="BJ88" s="223">
        <f>IFERROR(IF(RIGHT(VLOOKUP($A88,csapatok!$A:$NN,BJ$320,FALSE),5)="Csere",VLOOKUP(LEFT(VLOOKUP($A88,csapatok!$A:$NN,BJ$320,FALSE),LEN(VLOOKUP($A88,csapatok!$A:$NN,BJ$320,FALSE))-6),'csapat-ranglista'!$A:$FP,BJ$321,FALSE)/8,VLOOKUP(VLOOKUP($A88,csapatok!$A:$NN,BJ$320,FALSE),'csapat-ranglista'!$A:$FP,BJ$321,FALSE)/4),0)</f>
        <v>0</v>
      </c>
      <c r="BK88" s="223">
        <f>IFERROR(IF(RIGHT(VLOOKUP($A88,csapatok!$A:$NN,BK$320,FALSE),5)="Csere",VLOOKUP(LEFT(VLOOKUP($A88,csapatok!$A:$NN,BK$320,FALSE),LEN(VLOOKUP($A88,csapatok!$A:$NN,BK$320,FALSE))-6),'csapat-ranglista'!$A:$FP,BK$321,FALSE)/8,VLOOKUP(VLOOKUP($A88,csapatok!$A:$NN,BK$320,FALSE),'csapat-ranglista'!$A:$FP,BK$321,FALSE)/4),0)</f>
        <v>0</v>
      </c>
      <c r="BL88" s="223">
        <f>IFERROR(IF(RIGHT(VLOOKUP($A88,csapatok!$A:$NN,BL$320,FALSE),5)="Csere",VLOOKUP(LEFT(VLOOKUP($A88,csapatok!$A:$NN,BL$320,FALSE),LEN(VLOOKUP($A88,csapatok!$A:$NN,BL$320,FALSE))-6),'csapat-ranglista'!$A:$FP,BL$321,FALSE)/8,VLOOKUP(VLOOKUP($A88,csapatok!$A:$NN,BL$320,FALSE),'csapat-ranglista'!$A:$FP,BL$321,FALSE)/4),0)</f>
        <v>0</v>
      </c>
      <c r="BM88" s="223">
        <f>IFERROR(IF(RIGHT(VLOOKUP($A88,csapatok!$A:$NN,BM$320,FALSE),5)="Csere",VLOOKUP(LEFT(VLOOKUP($A88,csapatok!$A:$NN,BM$320,FALSE),LEN(VLOOKUP($A88,csapatok!$A:$NN,BM$320,FALSE))-6),'csapat-ranglista'!$A:$FP,BM$321,FALSE)/8,VLOOKUP(VLOOKUP($A88,csapatok!$A:$NN,BM$320,FALSE),'csapat-ranglista'!$A:$FP,BM$321,FALSE)/4),0)</f>
        <v>0</v>
      </c>
      <c r="BN88" s="223">
        <f>IFERROR(IF(RIGHT(VLOOKUP($A88,csapatok!$A:$NN,BN$320,FALSE),5)="Csere",VLOOKUP(LEFT(VLOOKUP($A88,csapatok!$A:$NN,BN$320,FALSE),LEN(VLOOKUP($A88,csapatok!$A:$NN,BN$320,FALSE))-6),'csapat-ranglista'!$A:$FP,BN$321,FALSE)/8,VLOOKUP(VLOOKUP($A88,csapatok!$A:$NN,BN$320,FALSE),'csapat-ranglista'!$A:$FP,BN$321,FALSE)/4),0)</f>
        <v>0</v>
      </c>
      <c r="BO88" s="223">
        <f>IFERROR(IF(RIGHT(VLOOKUP($A88,csapatok!$A:$NN,BO$320,FALSE),5)="Csere",VLOOKUP(LEFT(VLOOKUP($A88,csapatok!$A:$NN,BO$320,FALSE),LEN(VLOOKUP($A88,csapatok!$A:$NN,BO$320,FALSE))-6),'csapat-ranglista'!$A:$FP,BO$321,FALSE)/8,VLOOKUP(VLOOKUP($A88,csapatok!$A:$NN,BO$320,FALSE),'csapat-ranglista'!$A:$FP,BO$321,FALSE)/4),0)</f>
        <v>0</v>
      </c>
      <c r="BP88" s="223">
        <f>IFERROR(IF(RIGHT(VLOOKUP($A88,csapatok!$A:$NN,BP$320,FALSE),5)="Csere",VLOOKUP(LEFT(VLOOKUP($A88,csapatok!$A:$NN,BP$320,FALSE),LEN(VLOOKUP($A88,csapatok!$A:$NN,BP$320,FALSE))-6),'csapat-ranglista'!$A:$FP,BP$321,FALSE)/8,VLOOKUP(VLOOKUP($A88,csapatok!$A:$NN,BP$320,FALSE),'csapat-ranglista'!$A:$FP,BP$321,FALSE)/4),0)</f>
        <v>0</v>
      </c>
      <c r="BQ88" s="223">
        <f>IFERROR(IF(RIGHT(VLOOKUP($A88,csapatok!$A:$NN,BQ$320,FALSE),5)="Csere",VLOOKUP(LEFT(VLOOKUP($A88,csapatok!$A:$NN,BQ$320,FALSE),LEN(VLOOKUP($A88,csapatok!$A:$NN,BQ$320,FALSE))-6),'csapat-ranglista'!$A:$FP,BQ$321,FALSE)/8,VLOOKUP(VLOOKUP($A88,csapatok!$A:$NN,BQ$320,FALSE),'csapat-ranglista'!$A:$FP,BQ$321,FALSE)/4),0)</f>
        <v>0</v>
      </c>
      <c r="BR88" s="223">
        <f>IFERROR(IF(RIGHT(VLOOKUP($A88,csapatok!$A:$NN,BR$320,FALSE),5)="Csere",VLOOKUP(LEFT(VLOOKUP($A88,csapatok!$A:$NN,BR$320,FALSE),LEN(VLOOKUP($A88,csapatok!$A:$NN,BR$320,FALSE))-6),'csapat-ranglista'!$A:$FP,BR$321,FALSE)/8,VLOOKUP(VLOOKUP($A88,csapatok!$A:$NN,BR$320,FALSE),'csapat-ranglista'!$A:$FP,BR$321,FALSE)/4),0)</f>
        <v>0</v>
      </c>
      <c r="BS88" s="223">
        <f>IFERROR(IF(RIGHT(VLOOKUP($A88,csapatok!$A:$NN,BS$320,FALSE),5)="Csere",VLOOKUP(LEFT(VLOOKUP($A88,csapatok!$A:$NN,BS$320,FALSE),LEN(VLOOKUP($A88,csapatok!$A:$NN,BS$320,FALSE))-6),'csapat-ranglista'!$A:$FP,BS$321,FALSE)/8,VLOOKUP(VLOOKUP($A88,csapatok!$A:$NN,BS$320,FALSE),'csapat-ranglista'!$A:$FP,BS$321,FALSE)/4),0)</f>
        <v>0</v>
      </c>
      <c r="BT88" s="223">
        <f>IFERROR(IF(RIGHT(VLOOKUP($A88,csapatok!$A:$NN,BT$320,FALSE),5)="Csere",VLOOKUP(LEFT(VLOOKUP($A88,csapatok!$A:$NN,BT$320,FALSE),LEN(VLOOKUP($A88,csapatok!$A:$NN,BT$320,FALSE))-6),'csapat-ranglista'!$A:$FP,BT$321,FALSE)/8,VLOOKUP(VLOOKUP($A88,csapatok!$A:$NN,BT$320,FALSE),'csapat-ranglista'!$A:$FP,BT$321,FALSE)/4),0)</f>
        <v>0</v>
      </c>
      <c r="BU88" s="223">
        <f>IFERROR(IF(RIGHT(VLOOKUP($A88,csapatok!$A:$NN,BU$320,FALSE),5)="Csere",VLOOKUP(LEFT(VLOOKUP($A88,csapatok!$A:$NN,BU$320,FALSE),LEN(VLOOKUP($A88,csapatok!$A:$NN,BU$320,FALSE))-6),'csapat-ranglista'!$A:$FP,BU$321,FALSE)/8,VLOOKUP(VLOOKUP($A88,csapatok!$A:$NN,BU$320,FALSE),'csapat-ranglista'!$A:$FP,BU$321,FALSE)/4),0)</f>
        <v>0</v>
      </c>
      <c r="BV88" s="223">
        <f>IFERROR(IF(RIGHT(VLOOKUP($A88,csapatok!$A:$NN,BV$320,FALSE),5)="Csere",VLOOKUP(LEFT(VLOOKUP($A88,csapatok!$A:$NN,BV$320,FALSE),LEN(VLOOKUP($A88,csapatok!$A:$NN,BV$320,FALSE))-6),'csapat-ranglista'!$A:$FP,BV$321,FALSE)/8,VLOOKUP(VLOOKUP($A88,csapatok!$A:$NN,BV$320,FALSE),'csapat-ranglista'!$A:$FP,BV$321,FALSE)/4),0)</f>
        <v>0</v>
      </c>
      <c r="BW88" s="223">
        <f>IFERROR(IF(RIGHT(VLOOKUP($A88,csapatok!$A:$NN,BW$320,FALSE),5)="Csere",VLOOKUP(LEFT(VLOOKUP($A88,csapatok!$A:$NN,BW$320,FALSE),LEN(VLOOKUP($A88,csapatok!$A:$NN,BW$320,FALSE))-6),'csapat-ranglista'!$A:$FP,BW$321,FALSE)/8,VLOOKUP(VLOOKUP($A88,csapatok!$A:$NN,BW$320,FALSE),'csapat-ranglista'!$A:$FP,BW$321,FALSE)/4),0)</f>
        <v>0</v>
      </c>
      <c r="BX88" s="223">
        <f>IFERROR(IF(RIGHT(VLOOKUP($A88,csapatok!$A:$NN,BX$320,FALSE),5)="Csere",VLOOKUP(LEFT(VLOOKUP($A88,csapatok!$A:$NN,BX$320,FALSE),LEN(VLOOKUP($A88,csapatok!$A:$NN,BX$320,FALSE))-6),'csapat-ranglista'!$A:$FP,BX$321,FALSE)/8,VLOOKUP(VLOOKUP($A88,csapatok!$A:$NN,BX$320,FALSE),'csapat-ranglista'!$A:$FP,BX$321,FALSE)/4),0)</f>
        <v>0</v>
      </c>
      <c r="BY88" s="223">
        <f>IFERROR(IF(RIGHT(VLOOKUP($A88,csapatok!$A:$NN,BY$320,FALSE),5)="Csere",VLOOKUP(LEFT(VLOOKUP($A88,csapatok!$A:$NN,BY$320,FALSE),LEN(VLOOKUP($A88,csapatok!$A:$NN,BY$320,FALSE))-6),'csapat-ranglista'!$A:$FP,BY$321,FALSE)/8,VLOOKUP(VLOOKUP($A88,csapatok!$A:$NN,BY$320,FALSE),'csapat-ranglista'!$A:$FP,BY$321,FALSE)/4),0)</f>
        <v>0</v>
      </c>
      <c r="BZ88" s="223">
        <f>IFERROR(IF(RIGHT(VLOOKUP($A88,csapatok!$A:$NN,BZ$320,FALSE),5)="Csere",VLOOKUP(LEFT(VLOOKUP($A88,csapatok!$A:$NN,BZ$320,FALSE),LEN(VLOOKUP($A88,csapatok!$A:$NN,BZ$320,FALSE))-6),'csapat-ranglista'!$A:$FP,BZ$321,FALSE)/8,VLOOKUP(VLOOKUP($A88,csapatok!$A:$NN,BZ$320,FALSE),'csapat-ranglista'!$A:$FP,BZ$321,FALSE)/4),0)</f>
        <v>0</v>
      </c>
      <c r="CA88" s="223">
        <f>IFERROR(IF(RIGHT(VLOOKUP($A88,csapatok!$A:$NN,CA$320,FALSE),5)="Csere",VLOOKUP(LEFT(VLOOKUP($A88,csapatok!$A:$NN,CA$320,FALSE),LEN(VLOOKUP($A88,csapatok!$A:$NN,CA$320,FALSE))-6),'csapat-ranglista'!$A:$FP,CA$321,FALSE)/8,VLOOKUP(VLOOKUP($A88,csapatok!$A:$NN,CA$320,FALSE),'csapat-ranglista'!$A:$FP,CA$321,FALSE)/4),0)</f>
        <v>0</v>
      </c>
      <c r="CB88" s="223">
        <f>IFERROR(IF(RIGHT(VLOOKUP($A88,csapatok!$A:$NN,CB$320,FALSE),5)="Csere",VLOOKUP(LEFT(VLOOKUP($A88,csapatok!$A:$NN,CB$320,FALSE),LEN(VLOOKUP($A88,csapatok!$A:$NN,CB$320,FALSE))-6),'csapat-ranglista'!$A:$FP,CB$321,FALSE)/8,VLOOKUP(VLOOKUP($A88,csapatok!$A:$NN,CB$320,FALSE),'csapat-ranglista'!$A:$FP,CB$321,FALSE)/4),0)</f>
        <v>0</v>
      </c>
      <c r="CC88" s="223">
        <f>IFERROR(IF(RIGHT(VLOOKUP($A88,csapatok!$A:$NN,CC$320,FALSE),5)="Csere",VLOOKUP(LEFT(VLOOKUP($A88,csapatok!$A:$NN,CC$320,FALSE),LEN(VLOOKUP($A88,csapatok!$A:$NN,CC$320,FALSE))-6),'csapat-ranglista'!$A:$FP,CC$321,FALSE)/8,VLOOKUP(VLOOKUP($A88,csapatok!$A:$NN,CC$320,FALSE),'csapat-ranglista'!$A:$FP,CC$321,FALSE)/4),0)</f>
        <v>0</v>
      </c>
      <c r="CD88" s="223">
        <f>IFERROR(IF(RIGHT(VLOOKUP($A88,csapatok!$A:$NN,CD$320,FALSE),5)="Csere",VLOOKUP(LEFT(VLOOKUP($A88,csapatok!$A:$NN,CD$320,FALSE),LEN(VLOOKUP($A88,csapatok!$A:$NN,CD$320,FALSE))-6),'csapat-ranglista'!$A:$FP,CD$321,FALSE)/8,VLOOKUP(VLOOKUP($A88,csapatok!$A:$NN,CD$320,FALSE),'csapat-ranglista'!$A:$FP,CD$321,FALSE)/4),0)</f>
        <v>0</v>
      </c>
      <c r="CE88" s="223">
        <f>IFERROR(IF(RIGHT(VLOOKUP($A88,csapatok!$A:$NN,CE$320,FALSE),5)="Csere",VLOOKUP(LEFT(VLOOKUP($A88,csapatok!$A:$NN,CE$320,FALSE),LEN(VLOOKUP($A88,csapatok!$A:$NN,CE$320,FALSE))-6),'csapat-ranglista'!$A:$FP,CE$321,FALSE)/8,VLOOKUP(VLOOKUP($A88,csapatok!$A:$NN,CE$320,FALSE),'csapat-ranglista'!$A:$FP,CE$321,FALSE)/4),0)</f>
        <v>0</v>
      </c>
      <c r="CF88" s="223">
        <f>IFERROR(IF(RIGHT(VLOOKUP($A88,csapatok!$A:$NN,CF$320,FALSE),5)="Csere",VLOOKUP(LEFT(VLOOKUP($A88,csapatok!$A:$NN,CF$320,FALSE),LEN(VLOOKUP($A88,csapatok!$A:$NN,CF$320,FALSE))-6),'csapat-ranglista'!$A:$FP,CF$321,FALSE)/8,VLOOKUP(VLOOKUP($A88,csapatok!$A:$NN,CF$320,FALSE),'csapat-ranglista'!$A:$FP,CF$321,FALSE)/4),0)</f>
        <v>0</v>
      </c>
      <c r="CG88" s="223">
        <f>IFERROR(IF(RIGHT(VLOOKUP($A88,csapatok!$A:$NN,CG$320,FALSE),5)="Csere",VLOOKUP(LEFT(VLOOKUP($A88,csapatok!$A:$NN,CG$320,FALSE),LEN(VLOOKUP($A88,csapatok!$A:$NN,CG$320,FALSE))-6),'csapat-ranglista'!$A:$FP,CG$321,FALSE)/8,VLOOKUP(VLOOKUP($A88,csapatok!$A:$NN,CG$320,FALSE),'csapat-ranglista'!$A:$FP,CG$321,FALSE)/4),0)</f>
        <v>0</v>
      </c>
      <c r="CH88" s="223">
        <f>IFERROR(IF(RIGHT(VLOOKUP($A88,csapatok!$A:$NN,CH$320,FALSE),5)="Csere",VLOOKUP(LEFT(VLOOKUP($A88,csapatok!$A:$NN,CH$320,FALSE),LEN(VLOOKUP($A88,csapatok!$A:$NN,CH$320,FALSE))-6),'csapat-ranglista'!$A:$FP,CH$321,FALSE)/8,VLOOKUP(VLOOKUP($A88,csapatok!$A:$NN,CH$320,FALSE),'csapat-ranglista'!$A:$FP,CH$321,FALSE)/4),0)</f>
        <v>0</v>
      </c>
      <c r="CI88" s="223">
        <f>IFERROR(IF(RIGHT(VLOOKUP($A88,csapatok!$A:$NN,CI$320,FALSE),5)="Csere",VLOOKUP(LEFT(VLOOKUP($A88,csapatok!$A:$NN,CI$320,FALSE),LEN(VLOOKUP($A88,csapatok!$A:$NN,CI$320,FALSE))-6),'csapat-ranglista'!$A:$FP,CI$321,FALSE)/8,VLOOKUP(VLOOKUP($A88,csapatok!$A:$NN,CI$320,FALSE),'csapat-ranglista'!$A:$FP,CI$321,FALSE)/4),0)</f>
        <v>0</v>
      </c>
      <c r="CJ88" s="224">
        <f>versenyek!$IQ$11*IFERROR(VLOOKUP(VLOOKUP($A88,versenyek!IP:IR,3,FALSE),szabalyok!$A$16:$B$23,2,FALSE)/4,0)</f>
        <v>0</v>
      </c>
      <c r="CK88" s="224">
        <f>versenyek!$IT$11*IFERROR(VLOOKUP(VLOOKUP($A88,versenyek!IS:IU,3,FALSE),szabalyok!$A$16:$B$23,2,FALSE)/4,0)</f>
        <v>0</v>
      </c>
      <c r="CL88" s="223">
        <f>IFERROR(IF(RIGHT(VLOOKUP($A88,csapatok!$A:$NN,CL$320,FALSE),5)="Csere",VLOOKUP(LEFT(VLOOKUP($A88,csapatok!$A:$NN,CL$320,FALSE),LEN(VLOOKUP($A88,csapatok!$A:$NN,CL$320,FALSE))-6),'csapat-ranglista'!$A:$FP,CL$321,FALSE)/8,VLOOKUP(VLOOKUP($A88,csapatok!$A:$NN,CL$320,FALSE),'csapat-ranglista'!$A:$FP,CL$321,FALSE)/4),0)</f>
        <v>0</v>
      </c>
      <c r="CM88" s="223">
        <f>IFERROR(IF(RIGHT(VLOOKUP($A88,csapatok!$A:$NN,CM$320,FALSE),5)="Csere",VLOOKUP(LEFT(VLOOKUP($A88,csapatok!$A:$NN,CM$320,FALSE),LEN(VLOOKUP($A88,csapatok!$A:$NN,CM$320,FALSE))-6),'csapat-ranglista'!$A:$FP,CM$321,FALSE)/8,VLOOKUP(VLOOKUP($A88,csapatok!$A:$NN,CM$320,FALSE),'csapat-ranglista'!$A:$FP,CM$321,FALSE)/4),0)</f>
        <v>0</v>
      </c>
      <c r="CN88" s="223">
        <f>IFERROR(IF(RIGHT(VLOOKUP($A88,csapatok!$A:$NN,CN$320,FALSE),5)="Csere",VLOOKUP(LEFT(VLOOKUP($A88,csapatok!$A:$NN,CN$320,FALSE),LEN(VLOOKUP($A88,csapatok!$A:$NN,CN$320,FALSE))-6),'csapat-ranglista'!$A:$FP,CN$321,FALSE)/8,VLOOKUP(VLOOKUP($A88,csapatok!$A:$NN,CN$320,FALSE),'csapat-ranglista'!$A:$FP,CN$321,FALSE)/4),0)</f>
        <v>0</v>
      </c>
      <c r="CO88" s="223">
        <f>IFERROR(IF(RIGHT(VLOOKUP($A88,csapatok!$A:$NN,CO$320,FALSE),5)="Csere",VLOOKUP(LEFT(VLOOKUP($A88,csapatok!$A:$NN,CO$320,FALSE),LEN(VLOOKUP($A88,csapatok!$A:$NN,CO$320,FALSE))-6),'csapat-ranglista'!$A:$FP,CO$321,FALSE)/8,VLOOKUP(VLOOKUP($A88,csapatok!$A:$NN,CO$320,FALSE),'csapat-ranglista'!$A:$FP,CO$321,FALSE)/4),0)</f>
        <v>0</v>
      </c>
      <c r="CP88" s="223">
        <f>IFERROR(IF(RIGHT(VLOOKUP($A88,csapatok!$A:$NN,CP$320,FALSE),5)="Csere",VLOOKUP(LEFT(VLOOKUP($A88,csapatok!$A:$NN,CP$320,FALSE),LEN(VLOOKUP($A88,csapatok!$A:$NN,CP$320,FALSE))-6),'csapat-ranglista'!$A:$FP,CP$321,FALSE)/8,VLOOKUP(VLOOKUP($A88,csapatok!$A:$NN,CP$320,FALSE),'csapat-ranglista'!$A:$FP,CP$321,FALSE)/4),0)</f>
        <v>0</v>
      </c>
      <c r="CQ88" s="223">
        <f>IFERROR(IF(RIGHT(VLOOKUP($A88,csapatok!$A:$NN,CQ$320,FALSE),5)="Csere",VLOOKUP(LEFT(VLOOKUP($A88,csapatok!$A:$NN,CQ$320,FALSE),LEN(VLOOKUP($A88,csapatok!$A:$NN,CQ$320,FALSE))-6),'csapat-ranglista'!$A:$FP,CQ$321,FALSE)/8,VLOOKUP(VLOOKUP($A88,csapatok!$A:$NN,CQ$320,FALSE),'csapat-ranglista'!$A:$FP,CQ$321,FALSE)/4),0)</f>
        <v>0</v>
      </c>
      <c r="CR88" s="223">
        <f>IFERROR(IF(RIGHT(VLOOKUP($A88,csapatok!$A:$NN,CR$320,FALSE),5)="Csere",VLOOKUP(LEFT(VLOOKUP($A88,csapatok!$A:$NN,CR$320,FALSE),LEN(VLOOKUP($A88,csapatok!$A:$NN,CR$320,FALSE))-6),'csapat-ranglista'!$A:$FP,CR$321,FALSE)/8,VLOOKUP(VLOOKUP($A88,csapatok!$A:$NN,CR$320,FALSE),'csapat-ranglista'!$A:$FP,CR$321,FALSE)/4),0)</f>
        <v>0</v>
      </c>
      <c r="CS88" s="223">
        <f>IFERROR(IF(RIGHT(VLOOKUP($A88,csapatok!$A:$NN,CS$320,FALSE),5)="Csere",VLOOKUP(LEFT(VLOOKUP($A88,csapatok!$A:$NN,CS$320,FALSE),LEN(VLOOKUP($A88,csapatok!$A:$NN,CS$320,FALSE))-6),'csapat-ranglista'!$A:$FP,CS$321,FALSE)/8,VLOOKUP(VLOOKUP($A88,csapatok!$A:$NN,CS$320,FALSE),'csapat-ranglista'!$A:$FP,CS$321,FALSE)/4),0)</f>
        <v>0</v>
      </c>
      <c r="CT88" s="223">
        <f>IFERROR(IF(RIGHT(VLOOKUP($A88,csapatok!$A:$NN,CT$320,FALSE),5)="Csere",VLOOKUP(LEFT(VLOOKUP($A88,csapatok!$A:$NN,CT$320,FALSE),LEN(VLOOKUP($A88,csapatok!$A:$NN,CT$320,FALSE))-6),'csapat-ranglista'!$A:$FP,CT$321,FALSE)/8,VLOOKUP(VLOOKUP($A88,csapatok!$A:$NN,CT$320,FALSE),'csapat-ranglista'!$A:$FP,CT$321,FALSE)/4),0)</f>
        <v>0</v>
      </c>
      <c r="CU88" s="223">
        <f>IFERROR(IF(RIGHT(VLOOKUP($A88,csapatok!$A:$NN,CU$320,FALSE),5)="Csere",VLOOKUP(LEFT(VLOOKUP($A88,csapatok!$A:$NN,CU$320,FALSE),LEN(VLOOKUP($A88,csapatok!$A:$NN,CU$320,FALSE))-6),'csapat-ranglista'!$A:$FP,CU$321,FALSE)/8,VLOOKUP(VLOOKUP($A88,csapatok!$A:$NN,CU$320,FALSE),'csapat-ranglista'!$A:$FP,CU$321,FALSE)/4),0)</f>
        <v>0</v>
      </c>
      <c r="CV88" s="223">
        <f>IFERROR(IF(RIGHT(VLOOKUP($A88,csapatok!$A:$NN,CV$320,FALSE),5)="Csere",VLOOKUP(LEFT(VLOOKUP($A88,csapatok!$A:$NN,CV$320,FALSE),LEN(VLOOKUP($A88,csapatok!$A:$NN,CV$320,FALSE))-6),'csapat-ranglista'!$A:$FP,CV$321,FALSE)/8,VLOOKUP(VLOOKUP($A88,csapatok!$A:$NN,CV$320,FALSE),'csapat-ranglista'!$A:$FP,CV$321,FALSE)/4),0)</f>
        <v>0</v>
      </c>
      <c r="CW88" s="223">
        <f>IFERROR(IF(RIGHT(VLOOKUP($A88,csapatok!$A:$NN,CW$320,FALSE),5)="Csere",VLOOKUP(LEFT(VLOOKUP($A88,csapatok!$A:$NN,CW$320,FALSE),LEN(VLOOKUP($A88,csapatok!$A:$NN,CW$320,FALSE))-6),'csapat-ranglista'!$A:$FP,CW$321,FALSE)/8,VLOOKUP(VLOOKUP($A88,csapatok!$A:$NN,CW$320,FALSE),'csapat-ranglista'!$A:$FP,CW$321,FALSE)/4),0)</f>
        <v>0</v>
      </c>
      <c r="CX88" s="223">
        <f>IFERROR(IF(RIGHT(VLOOKUP($A88,csapatok!$A:$NN,CX$320,FALSE),5)="Csere",VLOOKUP(LEFT(VLOOKUP($A88,csapatok!$A:$NN,CX$320,FALSE),LEN(VLOOKUP($A88,csapatok!$A:$NN,CX$320,FALSE))-6),'csapat-ranglista'!$A:$FP,CX$321,FALSE)/8,VLOOKUP(VLOOKUP($A88,csapatok!$A:$NN,CX$320,FALSE),'csapat-ranglista'!$A:$FP,CX$321,FALSE)/4),0)</f>
        <v>0</v>
      </c>
      <c r="CY88" s="223">
        <f>IFERROR(IF(RIGHT(VLOOKUP($A88,csapatok!$A:$NN,CY$320,FALSE),5)="Csere",VLOOKUP(LEFT(VLOOKUP($A88,csapatok!$A:$NN,CY$320,FALSE),LEN(VLOOKUP($A88,csapatok!$A:$NN,CY$320,FALSE))-6),'csapat-ranglista'!$A:$FP,CY$321,FALSE)/8,VLOOKUP(VLOOKUP($A88,csapatok!$A:$NN,CY$320,FALSE),'csapat-ranglista'!$A:$FP,CY$321,FALSE)/4),0)</f>
        <v>0</v>
      </c>
      <c r="CZ88" s="223">
        <f>IFERROR(IF(RIGHT(VLOOKUP($A88,csapatok!$A:$NN,CZ$320,FALSE),5)="Csere",VLOOKUP(LEFT(VLOOKUP($A88,csapatok!$A:$NN,CZ$320,FALSE),LEN(VLOOKUP($A88,csapatok!$A:$NN,CZ$320,FALSE))-6),'csapat-ranglista'!$A:$FP,CZ$321,FALSE)/8,VLOOKUP(VLOOKUP($A88,csapatok!$A:$NN,CZ$320,FALSE),'csapat-ranglista'!$A:$FP,CZ$321,FALSE)/4),0)</f>
        <v>0</v>
      </c>
      <c r="DA88" s="223">
        <f>IFERROR(IF(RIGHT(VLOOKUP($A88,csapatok!$A:$NN,DA$320,FALSE),5)="Csere",VLOOKUP(LEFT(VLOOKUP($A88,csapatok!$A:$NN,DA$320,FALSE),LEN(VLOOKUP($A88,csapatok!$A:$NN,DA$320,FALSE))-6),'csapat-ranglista'!$A:$FP,DA$321,FALSE)/8,VLOOKUP(VLOOKUP($A88,csapatok!$A:$NN,DA$320,FALSE),'csapat-ranglista'!$A:$FP,DA$321,FALSE)/4),0)</f>
        <v>0</v>
      </c>
      <c r="DB88" s="223">
        <f>IFERROR(IF(RIGHT(VLOOKUP($A88,csapatok!$A:$NN,DB$320,FALSE),5)="Csere",VLOOKUP(LEFT(VLOOKUP($A88,csapatok!$A:$NN,DB$320,FALSE),LEN(VLOOKUP($A88,csapatok!$A:$NN,DB$320,FALSE))-6),'csapat-ranglista'!$A:$FP,DB$321,FALSE)/8,VLOOKUP(VLOOKUP($A88,csapatok!$A:$NN,DB$320,FALSE),'csapat-ranglista'!$A:$FP,DB$321,FALSE)/4),0)</f>
        <v>0</v>
      </c>
      <c r="DC88" s="223">
        <f>IFERROR(IF(RIGHT(VLOOKUP($A88,csapatok!$A:$NN,DC$320,FALSE),5)="Csere",VLOOKUP(LEFT(VLOOKUP($A88,csapatok!$A:$NN,DC$320,FALSE),LEN(VLOOKUP($A88,csapatok!$A:$NN,DC$320,FALSE))-6),'csapat-ranglista'!$A:$FP,DC$321,FALSE)/8,VLOOKUP(VLOOKUP($A88,csapatok!$A:$NN,DC$320,FALSE),'csapat-ranglista'!$A:$FP,DC$321,FALSE)/4),0)</f>
        <v>0</v>
      </c>
      <c r="DD88" s="223">
        <f>IFERROR(IF(RIGHT(VLOOKUP($A88,csapatok!$A:$NN,DD$320,FALSE),5)="Csere",VLOOKUP(LEFT(VLOOKUP($A88,csapatok!$A:$NN,DD$320,FALSE),LEN(VLOOKUP($A88,csapatok!$A:$NN,DD$320,FALSE))-6),'csapat-ranglista'!$A:$FP,DD$321,FALSE)/8,VLOOKUP(VLOOKUP($A88,csapatok!$A:$NN,DD$320,FALSE),'csapat-ranglista'!$A:$FP,DD$321,FALSE)/4),0)</f>
        <v>0</v>
      </c>
      <c r="DE88" s="223">
        <f>IFERROR(IF(RIGHT(VLOOKUP($A88,csapatok!$A:$NN,DE$320,FALSE),5)="Csere",VLOOKUP(LEFT(VLOOKUP($A88,csapatok!$A:$NN,DE$320,FALSE),LEN(VLOOKUP($A88,csapatok!$A:$NN,DE$320,FALSE))-6),'csapat-ranglista'!$A:$FP,DE$321,FALSE)/8,VLOOKUP(VLOOKUP($A88,csapatok!$A:$NN,DE$320,FALSE),'csapat-ranglista'!$A:$FP,DE$321,FALSE)/4),0)</f>
        <v>0</v>
      </c>
      <c r="DF88" s="223">
        <f>IFERROR(IF(RIGHT(VLOOKUP($A88,csapatok!$A:$NN,DF$320,FALSE),5)="Csere",VLOOKUP(LEFT(VLOOKUP($A88,csapatok!$A:$NN,DF$320,FALSE),LEN(VLOOKUP($A88,csapatok!$A:$NN,DF$320,FALSE))-6),'csapat-ranglista'!$A:$FP,DF$321,FALSE)/8,VLOOKUP(VLOOKUP($A88,csapatok!$A:$NN,DF$320,FALSE),'csapat-ranglista'!$A:$FP,DF$321,FALSE)/4),0)</f>
        <v>0</v>
      </c>
      <c r="DG88" s="223">
        <f>IFERROR(IF(RIGHT(VLOOKUP($A88,csapatok!$A:$NN,DG$320,FALSE),5)="Csere",VLOOKUP(LEFT(VLOOKUP($A88,csapatok!$A:$NN,DG$320,FALSE),LEN(VLOOKUP($A88,csapatok!$A:$NN,DG$320,FALSE))-6),'csapat-ranglista'!$A:$FP,DG$321,FALSE)/8,VLOOKUP(VLOOKUP($A88,csapatok!$A:$NN,DG$320,FALSE),'csapat-ranglista'!$A:$FP,DG$321,FALSE)/4),0)</f>
        <v>0</v>
      </c>
      <c r="DH88" s="223">
        <f>IFERROR(IF(RIGHT(VLOOKUP($A88,csapatok!$A:$NN,DH$320,FALSE),5)="Csere",VLOOKUP(LEFT(VLOOKUP($A88,csapatok!$A:$NN,DH$320,FALSE),LEN(VLOOKUP($A88,csapatok!$A:$NN,DH$320,FALSE))-6),'csapat-ranglista'!$A:$FP,DH$321,FALSE)/8,VLOOKUP(VLOOKUP($A88,csapatok!$A:$NN,DH$320,FALSE),'csapat-ranglista'!$A:$FP,DH$321,FALSE)/4),0)</f>
        <v>0</v>
      </c>
      <c r="DI88" s="223">
        <f>IFERROR(IF(RIGHT(VLOOKUP($A88,csapatok!$A:$NN,DI$320,FALSE),5)="Csere",VLOOKUP(LEFT(VLOOKUP($A88,csapatok!$A:$NN,DI$320,FALSE),LEN(VLOOKUP($A88,csapatok!$A:$NN,DI$320,FALSE))-6),'csapat-ranglista'!$A:$FP,DI$321,FALSE)/8,VLOOKUP(VLOOKUP($A88,csapatok!$A:$NN,DI$320,FALSE),'csapat-ranglista'!$A:$FP,DI$321,FALSE)/4),0)</f>
        <v>0</v>
      </c>
      <c r="DJ88" s="223">
        <f>IFERROR(IF(RIGHT(VLOOKUP($A88,csapatok!$A:$NN,DJ$320,FALSE),5)="Csere",VLOOKUP(LEFT(VLOOKUP($A88,csapatok!$A:$NN,DJ$320,FALSE),LEN(VLOOKUP($A88,csapatok!$A:$NN,DJ$320,FALSE))-6),'csapat-ranglista'!$A:$FP,DJ$321,FALSE)/8,VLOOKUP(VLOOKUP($A88,csapatok!$A:$NN,DJ$320,FALSE),'csapat-ranglista'!$A:$FP,DJ$321,FALSE)/4),0)</f>
        <v>0</v>
      </c>
      <c r="DK88" s="223">
        <f>IFERROR(IF(RIGHT(VLOOKUP($A88,csapatok!$A:$NN,DK$320,FALSE),5)="Csere",VLOOKUP(LEFT(VLOOKUP($A88,csapatok!$A:$NN,DK$320,FALSE),LEN(VLOOKUP($A88,csapatok!$A:$NN,DK$320,FALSE))-6),'csapat-ranglista'!$A:$FP,DK$321,FALSE)/8,VLOOKUP(VLOOKUP($A88,csapatok!$A:$NN,DK$320,FALSE),'csapat-ranglista'!$A:$FP,DK$321,FALSE)/4),0)</f>
        <v>0</v>
      </c>
      <c r="DL88" s="223">
        <f>IFERROR(IF(RIGHT(VLOOKUP($A88,csapatok!$A:$NN,DL$320,FALSE),5)="Csere",VLOOKUP(LEFT(VLOOKUP($A88,csapatok!$A:$NN,DL$320,FALSE),LEN(VLOOKUP($A88,csapatok!$A:$NN,DL$320,FALSE))-6),'csapat-ranglista'!$A:$FP,DL$321,FALSE)/8,VLOOKUP(VLOOKUP($A88,csapatok!$A:$NN,DL$320,FALSE),'csapat-ranglista'!$A:$FP,DL$321,FALSE)/4),0)</f>
        <v>0</v>
      </c>
      <c r="DM88" s="223">
        <f>IFERROR(IF(RIGHT(VLOOKUP($A88,csapatok!$A:$NN,DM$320,FALSE),5)="Csere",VLOOKUP(LEFT(VLOOKUP($A88,csapatok!$A:$NN,DM$320,FALSE),LEN(VLOOKUP($A88,csapatok!$A:$NN,DM$320,FALSE))-6),'csapat-ranglista'!$A:$FP,DM$321,FALSE)/8,VLOOKUP(VLOOKUP($A88,csapatok!$A:$NN,DM$320,FALSE),'csapat-ranglista'!$A:$FP,DM$321,FALSE)/4),0)</f>
        <v>0</v>
      </c>
      <c r="DN88" s="223">
        <f>IFERROR(IF(RIGHT(VLOOKUP($A88,csapatok!$A:$NN,DN$320,FALSE),5)="Csere",VLOOKUP(LEFT(VLOOKUP($A88,csapatok!$A:$NN,DN$320,FALSE),LEN(VLOOKUP($A88,csapatok!$A:$NN,DN$320,FALSE))-6),'csapat-ranglista'!$A:$FP,DN$321,FALSE)/8,VLOOKUP(VLOOKUP($A88,csapatok!$A:$NN,DN$320,FALSE),'csapat-ranglista'!$A:$FP,DN$321,FALSE)/4),0)</f>
        <v>0</v>
      </c>
      <c r="DO88" s="224">
        <f>versenyek!$MF$11*IFERROR(VLOOKUP(VLOOKUP($A88,versenyek!ME:MG,3,FALSE),szabalyok!$A$16:$B$23,2,FALSE)/4,0)</f>
        <v>0</v>
      </c>
      <c r="DP88" s="224">
        <f>versenyek!$MI$11*IFERROR(VLOOKUP(VLOOKUP($A88,versenyek!MH:MJ,3,FALSE),szabalyok!$A$16:$B$23,2,FALSE)/4,0)</f>
        <v>0</v>
      </c>
      <c r="DQ88" s="223">
        <f>IFERROR(IF(RIGHT(VLOOKUP($A88,csapatok!$A:$NN,DQ$320,FALSE),5)="Csere",VLOOKUP(LEFT(VLOOKUP($A88,csapatok!$A:$NN,DQ$320,FALSE),LEN(VLOOKUP($A88,csapatok!$A:$NN,DQ$320,FALSE))-6),'csapat-ranglista'!$A:$FP,DQ$321,FALSE)/8,VLOOKUP(VLOOKUP($A88,csapatok!$A:$NN,DQ$320,FALSE),'csapat-ranglista'!$A:$FP,DQ$321,FALSE)/4),0)</f>
        <v>0</v>
      </c>
      <c r="DR88" s="223">
        <f>IFERROR(IF(RIGHT(VLOOKUP($A88,csapatok!$A:$NN,DR$320,FALSE),5)="Csere",VLOOKUP(LEFT(VLOOKUP($A88,csapatok!$A:$NN,DR$320,FALSE),LEN(VLOOKUP($A88,csapatok!$A:$NN,DR$320,FALSE))-6),'csapat-ranglista'!$A:$FP,DR$321,FALSE)/8,VLOOKUP(VLOOKUP($A88,csapatok!$A:$NN,DR$320,FALSE),'csapat-ranglista'!$A:$FP,DR$321,FALSE)/4),0)</f>
        <v>0</v>
      </c>
      <c r="DS88" s="223">
        <f>IFERROR(IF(RIGHT(VLOOKUP($A88,csapatok!$A:$NN,DS$320,FALSE),5)="Csere",VLOOKUP(LEFT(VLOOKUP($A88,csapatok!$A:$NN,DS$320,FALSE),LEN(VLOOKUP($A88,csapatok!$A:$NN,DS$320,FALSE))-6),'csapat-ranglista'!$A:$FP,DS$321,FALSE)/8,VLOOKUP(VLOOKUP($A88,csapatok!$A:$NN,DS$320,FALSE),'csapat-ranglista'!$A:$FP,DS$321,FALSE)/4),0)</f>
        <v>0</v>
      </c>
      <c r="DT88" s="223">
        <f>IFERROR(IF(RIGHT(VLOOKUP($A88,csapatok!$A:$NN,DT$320,FALSE),5)="Csere",VLOOKUP(LEFT(VLOOKUP($A88,csapatok!$A:$NN,DT$320,FALSE),LEN(VLOOKUP($A88,csapatok!$A:$NN,DT$320,FALSE))-6),'csapat-ranglista'!$A:$FP,DT$321,FALSE)/8,VLOOKUP(VLOOKUP($A88,csapatok!$A:$NN,DT$320,FALSE),'csapat-ranglista'!$A:$FP,DT$321,FALSE)/4),0)</f>
        <v>0</v>
      </c>
      <c r="DU88" s="223">
        <f>IFERROR(IF(RIGHT(VLOOKUP($A88,csapatok!$A:$NN,DU$320,FALSE),5)="Csere",VLOOKUP(LEFT(VLOOKUP($A88,csapatok!$A:$NN,DU$320,FALSE),LEN(VLOOKUP($A88,csapatok!$A:$NN,DU$320,FALSE))-6),'csapat-ranglista'!$A:$FP,DU$321,FALSE)/8,VLOOKUP(VLOOKUP($A88,csapatok!$A:$NN,DU$320,FALSE),'csapat-ranglista'!$A:$FP,DU$321,FALSE)/4),0)</f>
        <v>0</v>
      </c>
      <c r="DV88" s="223">
        <f>IFERROR(IF(RIGHT(VLOOKUP($A88,csapatok!$A:$NN,DV$320,FALSE),5)="Csere",VLOOKUP(LEFT(VLOOKUP($A88,csapatok!$A:$NN,DV$320,FALSE),LEN(VLOOKUP($A88,csapatok!$A:$NN,DV$320,FALSE))-6),'csapat-ranglista'!$A:$FP,DV$321,FALSE)/8,VLOOKUP(VLOOKUP($A88,csapatok!$A:$NN,DV$320,FALSE),'csapat-ranglista'!$A:$FP,DV$321,FALSE)/4),0)</f>
        <v>0</v>
      </c>
      <c r="DW88" s="223">
        <f>IFERROR(IF(RIGHT(VLOOKUP($A88,csapatok!$A:$NN,DW$320,FALSE),5)="Csere",VLOOKUP(LEFT(VLOOKUP($A88,csapatok!$A:$NN,DW$320,FALSE),LEN(VLOOKUP($A88,csapatok!$A:$NN,DW$320,FALSE))-6),'csapat-ranglista'!$A:$FP,DW$321,FALSE)/8,VLOOKUP(VLOOKUP($A88,csapatok!$A:$NN,DW$320,FALSE),'csapat-ranglista'!$A:$FP,DW$321,FALSE)/4),0)</f>
        <v>0</v>
      </c>
      <c r="DX88" s="223">
        <f>IFERROR(IF(RIGHT(VLOOKUP($A88,csapatok!$A:$NN,DX$320,FALSE),5)="Csere",VLOOKUP(LEFT(VLOOKUP($A88,csapatok!$A:$NN,DX$320,FALSE),LEN(VLOOKUP($A88,csapatok!$A:$NN,DX$320,FALSE))-6),'csapat-ranglista'!$A:$FP,DX$321,FALSE)/8,VLOOKUP(VLOOKUP($A88,csapatok!$A:$NN,DX$320,FALSE),'csapat-ranglista'!$A:$FP,DX$321,FALSE)/4),0)</f>
        <v>0</v>
      </c>
      <c r="DY88" s="223">
        <f>IFERROR(IF(RIGHT(VLOOKUP($A88,csapatok!$A:$NN,DY$320,FALSE),5)="Csere",VLOOKUP(LEFT(VLOOKUP($A88,csapatok!$A:$NN,DY$320,FALSE),LEN(VLOOKUP($A88,csapatok!$A:$NN,DY$320,FALSE))-6),'csapat-ranglista'!$A:$FP,DY$321,FALSE)/8,VLOOKUP(VLOOKUP($A88,csapatok!$A:$NN,DY$320,FALSE),'csapat-ranglista'!$A:$FP,DY$321,FALSE)/4),0)</f>
        <v>0</v>
      </c>
      <c r="DZ88" s="223">
        <f>IFERROR(IF(RIGHT(VLOOKUP($A88,csapatok!$A:$NN,DZ$320,FALSE),5)="Csere",VLOOKUP(LEFT(VLOOKUP($A88,csapatok!$A:$NN,DZ$320,FALSE),LEN(VLOOKUP($A88,csapatok!$A:$NN,DZ$320,FALSE))-6),'csapat-ranglista'!$A:$FP,DZ$321,FALSE)/8,VLOOKUP(VLOOKUP($A88,csapatok!$A:$NN,DZ$320,FALSE),'csapat-ranglista'!$A:$FP,DZ$321,FALSE)/4),0)</f>
        <v>0</v>
      </c>
      <c r="EA88" s="223">
        <f>IFERROR(IF(RIGHT(VLOOKUP($A88,csapatok!$A:$NN,EA$320,FALSE),5)="Csere",VLOOKUP(LEFT(VLOOKUP($A88,csapatok!$A:$NN,EA$320,FALSE),LEN(VLOOKUP($A88,csapatok!$A:$NN,EA$320,FALSE))-6),'csapat-ranglista'!$A:$FP,EA$321,FALSE)/8,VLOOKUP(VLOOKUP($A88,csapatok!$A:$NN,EA$320,FALSE),'csapat-ranglista'!$A:$FP,EA$321,FALSE)/4),0)</f>
        <v>0</v>
      </c>
      <c r="EB88" s="223">
        <f>IFERROR(IF(RIGHT(VLOOKUP($A88,csapatok!$A:$NN,EB$320,FALSE),5)="Csere",VLOOKUP(LEFT(VLOOKUP($A88,csapatok!$A:$NN,EB$320,FALSE),LEN(VLOOKUP($A88,csapatok!$A:$NN,EB$320,FALSE))-6),'csapat-ranglista'!$A:$FP,EB$321,FALSE)/8,VLOOKUP(VLOOKUP($A88,csapatok!$A:$NN,EB$320,FALSE),'csapat-ranglista'!$A:$FP,EB$321,FALSE)/4),0)</f>
        <v>0</v>
      </c>
      <c r="EC88" s="223">
        <f>IFERROR(IF(RIGHT(VLOOKUP($A88,csapatok!$A:$NN,EC$320,FALSE),5)="Csere",VLOOKUP(LEFT(VLOOKUP($A88,csapatok!$A:$NN,EC$320,FALSE),LEN(VLOOKUP($A88,csapatok!$A:$NN,EC$320,FALSE))-6),'csapat-ranglista'!$A:$FP,EC$321,FALSE)/8,VLOOKUP(VLOOKUP($A88,csapatok!$A:$NN,EC$320,FALSE),'csapat-ranglista'!$A:$FP,EC$321,FALSE)/4),0)</f>
        <v>0</v>
      </c>
      <c r="ED88" s="223">
        <f>IFERROR(IF(RIGHT(VLOOKUP($A88,csapatok!$A:$NN,ED$320,FALSE),5)="Csere",VLOOKUP(LEFT(VLOOKUP($A88,csapatok!$A:$NN,ED$320,FALSE),LEN(VLOOKUP($A88,csapatok!$A:$NN,ED$320,FALSE))-6),'csapat-ranglista'!$A:$FP,ED$321,FALSE)/8,VLOOKUP(VLOOKUP($A88,csapatok!$A:$NN,ED$320,FALSE),'csapat-ranglista'!$A:$FP,ED$321,FALSE)/4),0)</f>
        <v>0</v>
      </c>
      <c r="EE88" s="223">
        <f>IFERROR(IF(RIGHT(VLOOKUP($A88,csapatok!$A:$NN,EE$320,FALSE),5)="Csere",VLOOKUP(LEFT(VLOOKUP($A88,csapatok!$A:$NN,EE$320,FALSE),LEN(VLOOKUP($A88,csapatok!$A:$NN,EE$320,FALSE))-6),'csapat-ranglista'!$A:$FP,EE$321,FALSE)/8,VLOOKUP(VLOOKUP($A88,csapatok!$A:$NN,EE$320,FALSE),'csapat-ranglista'!$A:$FP,EE$321,FALSE)/4),0)</f>
        <v>0</v>
      </c>
      <c r="EF88" s="223">
        <f>IFERROR(IF(RIGHT(VLOOKUP($A88,csapatok!$A:$NN,EF$320,FALSE),5)="Csere",VLOOKUP(LEFT(VLOOKUP($A88,csapatok!$A:$NN,EF$320,FALSE),LEN(VLOOKUP($A88,csapatok!$A:$NN,EF$320,FALSE))-6),'csapat-ranglista'!$A:$FP,EF$321,FALSE)/8,VLOOKUP(VLOOKUP($A88,csapatok!$A:$NN,EF$320,FALSE),'csapat-ranglista'!$A:$FP,EF$321,FALSE)/4),0)</f>
        <v>0</v>
      </c>
      <c r="EG88" s="223">
        <f>IFERROR(IF(RIGHT(VLOOKUP($A88,csapatok!$A:$NN,EG$320,FALSE),5)="Csere",VLOOKUP(LEFT(VLOOKUP($A88,csapatok!$A:$NN,EG$320,FALSE),LEN(VLOOKUP($A88,csapatok!$A:$NN,EG$320,FALSE))-6),'csapat-ranglista'!$A:$FP,EG$321,FALSE)/8,VLOOKUP(VLOOKUP($A88,csapatok!$A:$NN,EG$320,FALSE),'csapat-ranglista'!$A:$FP,EG$321,FALSE)/4),0)</f>
        <v>0</v>
      </c>
      <c r="EH88" s="223">
        <f>IFERROR(IF(RIGHT(VLOOKUP($A88,csapatok!$A:$NN,EH$320,FALSE),5)="Csere",VLOOKUP(LEFT(VLOOKUP($A88,csapatok!$A:$NN,EH$320,FALSE),LEN(VLOOKUP($A88,csapatok!$A:$NN,EH$320,FALSE))-6),'csapat-ranglista'!$A:$FP,EH$321,FALSE)/8,VLOOKUP(VLOOKUP($A88,csapatok!$A:$NN,EH$320,FALSE),'csapat-ranglista'!$A:$FP,EH$321,FALSE)/4),0)</f>
        <v>0</v>
      </c>
      <c r="EI88" s="223">
        <f>IFERROR(IF(RIGHT(VLOOKUP($A88,csapatok!$A:$NN,EI$320,FALSE),5)="Csere",VLOOKUP(LEFT(VLOOKUP($A88,csapatok!$A:$NN,EI$320,FALSE),LEN(VLOOKUP($A88,csapatok!$A:$NN,EI$320,FALSE))-6),'csapat-ranglista'!$A:$FP,EI$321,FALSE)/8,VLOOKUP(VLOOKUP($A88,csapatok!$A:$NN,EI$320,FALSE),'csapat-ranglista'!$A:$FP,EI$321,FALSE)/4),0)</f>
        <v>0</v>
      </c>
      <c r="EJ88" s="223">
        <f>IFERROR(IF(RIGHT(VLOOKUP($A88,csapatok!$A:$NN,EJ$320,FALSE),5)="Csere",VLOOKUP(LEFT(VLOOKUP($A88,csapatok!$A:$NN,EJ$320,FALSE),LEN(VLOOKUP($A88,csapatok!$A:$NN,EJ$320,FALSE))-6),'csapat-ranglista'!$A:$FP,EJ$321,FALSE)/8,VLOOKUP(VLOOKUP($A88,csapatok!$A:$NN,EJ$320,FALSE),'csapat-ranglista'!$A:$FP,EJ$321,FALSE)/4),0)</f>
        <v>0</v>
      </c>
      <c r="EK88" s="223">
        <f>IFERROR(IF(RIGHT(VLOOKUP($A88,csapatok!$A:$NN,EK$320,FALSE),5)="Csere",VLOOKUP(LEFT(VLOOKUP($A88,csapatok!$A:$NN,EK$320,FALSE),LEN(VLOOKUP($A88,csapatok!$A:$NN,EK$320,FALSE))-6),'csapat-ranglista'!$A:$FP,EK$321,FALSE)/8,VLOOKUP(VLOOKUP($A88,csapatok!$A:$NN,EK$320,FALSE),'csapat-ranglista'!$A:$FP,EK$321,FALSE)/4),0)</f>
        <v>0</v>
      </c>
      <c r="EL88" s="223">
        <f>IFERROR(IF(RIGHT(VLOOKUP($A88,csapatok!$A:$NN,EL$320,FALSE),5)="Csere",VLOOKUP(LEFT(VLOOKUP($A88,csapatok!$A:$NN,EL$320,FALSE),LEN(VLOOKUP($A88,csapatok!$A:$NN,EL$320,FALSE))-6),'csapat-ranglista'!$A:$FP,EL$321,FALSE)/8,VLOOKUP(VLOOKUP($A88,csapatok!$A:$NN,EL$320,FALSE),'csapat-ranglista'!$A:$FP,EL$321,FALSE)/4),0)</f>
        <v>0</v>
      </c>
      <c r="EM88" s="223">
        <f>IFERROR(IF(RIGHT(VLOOKUP($A88,csapatok!$A:$NN,EM$320,FALSE),5)="Csere",VLOOKUP(LEFT(VLOOKUP($A88,csapatok!$A:$NN,EM$320,FALSE),LEN(VLOOKUP($A88,csapatok!$A:$NN,EM$320,FALSE))-6),'csapat-ranglista'!$A:$FP,EM$321,FALSE)/8,VLOOKUP(VLOOKUP($A88,csapatok!$A:$NN,EM$320,FALSE),'csapat-ranglista'!$A:$FP,EM$321,FALSE)/4),0)</f>
        <v>0</v>
      </c>
      <c r="EN88" s="223">
        <f>IFERROR(IF(RIGHT(VLOOKUP($A88,csapatok!$A:$NN,EN$320,FALSE),5)="Csere",VLOOKUP(LEFT(VLOOKUP($A88,csapatok!$A:$NN,EN$320,FALSE),LEN(VLOOKUP($A88,csapatok!$A:$NN,EN$320,FALSE))-6),'csapat-ranglista'!$A:$FP,EN$321,FALSE)/8,VLOOKUP(VLOOKUP($A88,csapatok!$A:$NN,EN$320,FALSE),'csapat-ranglista'!$A:$FP,EN$321,FALSE)/4),0)</f>
        <v>0</v>
      </c>
      <c r="EO88" s="223">
        <f>IFERROR(IF(RIGHT(VLOOKUP($A88,csapatok!$A:$NN,EO$320,FALSE),5)="Csere",VLOOKUP(LEFT(VLOOKUP($A88,csapatok!$A:$NN,EO$320,FALSE),LEN(VLOOKUP($A88,csapatok!$A:$NN,EO$320,FALSE))-6),'csapat-ranglista'!$A:$FP,EO$321,FALSE)/8,VLOOKUP(VLOOKUP($A88,csapatok!$A:$NN,EO$320,FALSE),'csapat-ranglista'!$A:$FP,EO$321,FALSE)/4),0)</f>
        <v>0</v>
      </c>
      <c r="EP88" s="223">
        <f>IFERROR(IF(RIGHT(VLOOKUP($A88,csapatok!$A:$NN,EP$320,FALSE),5)="Csere",VLOOKUP(LEFT(VLOOKUP($A88,csapatok!$A:$NN,EP$320,FALSE),LEN(VLOOKUP($A88,csapatok!$A:$NN,EP$320,FALSE))-6),'csapat-ranglista'!$A:$FP,EP$321,FALSE)/8,VLOOKUP(VLOOKUP($A88,csapatok!$A:$NN,EP$320,FALSE),'csapat-ranglista'!$A:$FP,EP$321,FALSE)/4),0)</f>
        <v>0</v>
      </c>
      <c r="EQ88" s="223">
        <f>IFERROR(IF(RIGHT(VLOOKUP($A88,csapatok!$A:$NN,EQ$320,FALSE),5)="Csere",VLOOKUP(LEFT(VLOOKUP($A88,csapatok!$A:$NN,EQ$320,FALSE),LEN(VLOOKUP($A88,csapatok!$A:$NN,EQ$320,FALSE))-6),'csapat-ranglista'!$A:$FP,EQ$321,FALSE)/8,VLOOKUP(VLOOKUP($A88,csapatok!$A:$NN,EQ$320,FALSE),'csapat-ranglista'!$A:$FP,EQ$321,FALSE)/4),0)</f>
        <v>0</v>
      </c>
      <c r="ER88" s="223">
        <f>IFERROR(IF(RIGHT(VLOOKUP($A88,csapatok!$A:$NN,ER$320,FALSE),5)="Csere",VLOOKUP(LEFT(VLOOKUP($A88,csapatok!$A:$NN,ER$320,FALSE),LEN(VLOOKUP($A88,csapatok!$A:$NN,ER$320,FALSE))-6),'csapat-ranglista'!$A:$FP,ER$321,FALSE)/8,VLOOKUP(VLOOKUP($A88,csapatok!$A:$NN,ER$320,FALSE),'csapat-ranglista'!$A:$FP,ER$321,FALSE)/4),0)</f>
        <v>0</v>
      </c>
      <c r="ES88" s="223">
        <f>IFERROR(IF(RIGHT(VLOOKUP($A88,csapatok!$A:$NN,ES$320,FALSE),5)="Csere",VLOOKUP(LEFT(VLOOKUP($A88,csapatok!$A:$NN,ES$320,FALSE),LEN(VLOOKUP($A88,csapatok!$A:$NN,ES$320,FALSE))-6),'csapat-ranglista'!$A:$FP,ES$321,FALSE)/8,VLOOKUP(VLOOKUP($A88,csapatok!$A:$NN,ES$320,FALSE),'csapat-ranglista'!$A:$FP,ES$321,FALSE)/4),0)</f>
        <v>0</v>
      </c>
      <c r="ET88" s="223">
        <f>IFERROR(IF(RIGHT(VLOOKUP($A88,csapatok!$A:$NN,ET$320,FALSE),5)="Csere",VLOOKUP(LEFT(VLOOKUP($A88,csapatok!$A:$NN,ET$320,FALSE),LEN(VLOOKUP($A88,csapatok!$A:$NN,ET$320,FALSE))-6),'csapat-ranglista'!$A:$FP,ET$321,FALSE)/8,VLOOKUP(VLOOKUP($A88,csapatok!$A:$NN,ET$320,FALSE),'csapat-ranglista'!$A:$FP,ET$321,FALSE)/4),0)</f>
        <v>0</v>
      </c>
      <c r="EU88" s="223">
        <f>IFERROR(IF(RIGHT(VLOOKUP($A88,csapatok!$A:$NN,EU$320,FALSE),5)="Csere",VLOOKUP(LEFT(VLOOKUP($A88,csapatok!$A:$NN,EU$320,FALSE),LEN(VLOOKUP($A88,csapatok!$A:$NN,EU$320,FALSE))-6),'csapat-ranglista'!$A:$FP,EU$321,FALSE)/8,VLOOKUP(VLOOKUP($A88,csapatok!$A:$NN,EU$320,FALSE),'csapat-ranglista'!$A:$FP,EU$321,FALSE)/4),0)</f>
        <v>0</v>
      </c>
      <c r="EV88" s="223">
        <f>IFERROR(IF(RIGHT(VLOOKUP($A88,csapatok!$A:$NN,EV$320,FALSE),5)="Csere",VLOOKUP(LEFT(VLOOKUP($A88,csapatok!$A:$NN,EV$320,FALSE),LEN(VLOOKUP($A88,csapatok!$A:$NN,EV$320,FALSE))-6),'csapat-ranglista'!$A:$FP,EV$321,FALSE)/8,VLOOKUP(VLOOKUP($A88,csapatok!$A:$NN,EV$320,FALSE),'csapat-ranglista'!$A:$FP,EV$321,FALSE)/4),0)</f>
        <v>0</v>
      </c>
      <c r="EW88" s="223">
        <f>IFERROR(IF(RIGHT(VLOOKUP($A88,csapatok!$A:$NN,EW$320,FALSE),5)="Csere",VLOOKUP(LEFT(VLOOKUP($A88,csapatok!$A:$NN,EW$320,FALSE),LEN(VLOOKUP($A88,csapatok!$A:$NN,EW$320,FALSE))-6),'csapat-ranglista'!$A:$FP,EW$321,FALSE)/8,VLOOKUP(VLOOKUP($A88,csapatok!$A:$NN,EW$320,FALSE),'csapat-ranglista'!$A:$FP,EW$321,FALSE)/4),0)</f>
        <v>0</v>
      </c>
      <c r="EX88" s="223">
        <f>IFERROR(IF(RIGHT(VLOOKUP($A88,csapatok!$A:$NN,EX$320,FALSE),5)="Csere",VLOOKUP(LEFT(VLOOKUP($A88,csapatok!$A:$NN,EX$320,FALSE),LEN(VLOOKUP($A88,csapatok!$A:$NN,EX$320,FALSE))-6),'csapat-ranglista'!$A:$FP,EX$321,FALSE)/8,VLOOKUP(VLOOKUP($A88,csapatok!$A:$NN,EX$320,FALSE),'csapat-ranglista'!$A:$FP,EX$321,FALSE)/4),0)</f>
        <v>0</v>
      </c>
      <c r="EY88" s="223">
        <f>IFERROR(IF(RIGHT(VLOOKUP($A88,csapatok!$A:$NN,EY$320,FALSE),5)="Csere",VLOOKUP(LEFT(VLOOKUP($A88,csapatok!$A:$NN,EY$320,FALSE),LEN(VLOOKUP($A88,csapatok!$A:$NN,EY$320,FALSE))-6),'csapat-ranglista'!$A:$FP,EY$321,FALSE)/8,VLOOKUP(VLOOKUP($A88,csapatok!$A:$NN,EY$320,FALSE),'csapat-ranglista'!$A:$FP,EY$321,FALSE)/4),0)</f>
        <v>0</v>
      </c>
      <c r="EZ88" s="223">
        <f>IFERROR(IF(RIGHT(VLOOKUP($A88,csapatok!$A:$NN,EZ$320,FALSE),5)="Csere",VLOOKUP(LEFT(VLOOKUP($A88,csapatok!$A:$NN,EZ$320,FALSE),LEN(VLOOKUP($A88,csapatok!$A:$NN,EZ$320,FALSE))-6),'csapat-ranglista'!$A:$FP,EZ$321,FALSE)/8,VLOOKUP(VLOOKUP($A88,csapatok!$A:$NN,EZ$320,FALSE),'csapat-ranglista'!$A:$FP,EZ$321,FALSE)/4),0)</f>
        <v>0</v>
      </c>
      <c r="FA88" s="223">
        <f>IFERROR(IF(RIGHT(VLOOKUP($A88,csapatok!$A:$NN,FA$320,FALSE),5)="Csere",VLOOKUP(LEFT(VLOOKUP($A88,csapatok!$A:$NN,FA$320,FALSE),LEN(VLOOKUP($A88,csapatok!$A:$NN,FA$320,FALSE))-6),'csapat-ranglista'!$A:$FP,FA$321,FALSE)/8,VLOOKUP(VLOOKUP($A88,csapatok!$A:$NN,FA$320,FALSE),'csapat-ranglista'!$A:$FP,FA$321,FALSE)/4),0)</f>
        <v>0</v>
      </c>
      <c r="FB88" s="223">
        <f>IFERROR(IF(RIGHT(VLOOKUP($A88,csapatok!$A:$NN,FB$320,FALSE),5)="Csere",VLOOKUP(LEFT(VLOOKUP($A88,csapatok!$A:$NN,FB$320,FALSE),LEN(VLOOKUP($A88,csapatok!$A:$NN,FB$320,FALSE))-6),'csapat-ranglista'!$A:$FP,FB$321,FALSE)/8,VLOOKUP(VLOOKUP($A88,csapatok!$A:$NN,FB$320,FALSE),'csapat-ranglista'!$A:$FP,FB$321,FALSE)/4),0)</f>
        <v>0</v>
      </c>
      <c r="FC88" s="223">
        <f>IFERROR(IF(RIGHT(VLOOKUP($A88,csapatok!$A:$NN,FC$320,FALSE),5)="Csere",VLOOKUP(LEFT(VLOOKUP($A88,csapatok!$A:$NN,FC$320,FALSE),LEN(VLOOKUP($A88,csapatok!$A:$NN,FC$320,FALSE))-6),'csapat-ranglista'!$A:$FP,FC$321,FALSE)/8,VLOOKUP(VLOOKUP($A88,csapatok!$A:$NN,FC$320,FALSE),'csapat-ranglista'!$A:$FP,FC$321,FALSE)/4),0)</f>
        <v>0</v>
      </c>
      <c r="FD88" s="224">
        <f>versenyek!$QY$11*IFERROR(VLOOKUP(VLOOKUP($A88,versenyek!QX:QZ,3,FALSE),szabalyok!$A$16:$B$23,2,FALSE)/4,0)</f>
        <v>0</v>
      </c>
      <c r="FE88" s="224">
        <f>versenyek!$RB$11*IFERROR(VLOOKUP(VLOOKUP($A88,versenyek!RA:RC,3,FALSE),szabalyok!$A$16:$B$23,2,FALSE)/4,0)</f>
        <v>0</v>
      </c>
      <c r="FF88" s="223">
        <f>IFERROR(IF(RIGHT(VLOOKUP($A88,csapatok!$A:$NN,FF$320,FALSE),5)="Csere",VLOOKUP(LEFT(VLOOKUP($A88,csapatok!$A:$NN,FF$320,FALSE),LEN(VLOOKUP($A88,csapatok!$A:$NN,FF$320,FALSE))-6),'csapat-ranglista'!$A:$FP,FF$321,FALSE)/8,VLOOKUP(VLOOKUP($A88,csapatok!$A:$NN,FF$320,FALSE),'csapat-ranglista'!$A:$FP,FF$321,FALSE)/4),0)</f>
        <v>0</v>
      </c>
      <c r="FG88" s="223">
        <f>IFERROR(IF(RIGHT(VLOOKUP($A88,csapatok!$A:$NN,FG$320,FALSE),5)="Csere",VLOOKUP(LEFT(VLOOKUP($A88,csapatok!$A:$NN,FG$320,FALSE),LEN(VLOOKUP($A88,csapatok!$A:$NN,FG$320,FALSE))-6),'csapat-ranglista'!$A:$FP,FG$321,FALSE)/8,VLOOKUP(VLOOKUP($A88,csapatok!$A:$NN,FG$320,FALSE),'csapat-ranglista'!$A:$FP,FG$321,FALSE)/4),0)</f>
        <v>3.0355071208732261</v>
      </c>
      <c r="FH88" s="223">
        <f>IFERROR(IF(RIGHT(VLOOKUP($A88,csapatok!$A:$NN,FH$320,FALSE),5)="Csere",VLOOKUP(LEFT(VLOOKUP($A88,csapatok!$A:$NN,FH$320,FALSE),LEN(VLOOKUP($A88,csapatok!$A:$NN,FH$320,FALSE))-6),'csapat-ranglista'!$A:$FP,FH$321,FALSE)/8,VLOOKUP(VLOOKUP($A88,csapatok!$A:$NN,FH$320,FALSE),'csapat-ranglista'!$A:$FP,FH$321,FALSE)/4),0)</f>
        <v>0</v>
      </c>
      <c r="FI88" s="223">
        <f>IFERROR(IF(RIGHT(VLOOKUP($A88,csapatok!$A:$NN,FI$320,FALSE),5)="Csere",VLOOKUP(LEFT(VLOOKUP($A88,csapatok!$A:$NN,FI$320,FALSE),LEN(VLOOKUP($A88,csapatok!$A:$NN,FI$320,FALSE))-6),'csapat-ranglista'!$A:$FP,FI$321,FALSE)/8,VLOOKUP(VLOOKUP($A88,csapatok!$A:$NN,FI$320,FALSE),'csapat-ranglista'!$A:$FP,FI$321,FALSE)/4),0)</f>
        <v>0</v>
      </c>
      <c r="FJ88" s="223">
        <f>IFERROR(IF(RIGHT(VLOOKUP($A88,csapatok!$A:$NN,FJ$320,FALSE),5)="Csere",VLOOKUP(LEFT(VLOOKUP($A88,csapatok!$A:$NN,FJ$320,FALSE),LEN(VLOOKUP($A88,csapatok!$A:$NN,FJ$320,FALSE))-6),'csapat-ranglista'!$A:$FP,FJ$321,FALSE)/8,VLOOKUP(VLOOKUP($A88,csapatok!$A:$NN,FJ$320,FALSE),'csapat-ranglista'!$A:$FP,FJ$321,FALSE)/4),0)</f>
        <v>0</v>
      </c>
      <c r="FK88" s="223">
        <f>IFERROR(IF(RIGHT(VLOOKUP($A88,csapatok!$A:$NN,FK$320,FALSE),5)="Csere",VLOOKUP(LEFT(VLOOKUP($A88,csapatok!$A:$NN,FK$320,FALSE),LEN(VLOOKUP($A88,csapatok!$A:$NN,FK$320,FALSE))-6),'csapat-ranglista'!$A:$FP,FK$321,FALSE)/8,VLOOKUP(VLOOKUP($A88,csapatok!$A:$NN,FK$320,FALSE),'csapat-ranglista'!$A:$FP,FK$321,FALSE)/4),0)</f>
        <v>0</v>
      </c>
      <c r="FL88" s="223">
        <f>IFERROR(IF(RIGHT(VLOOKUP($A88,csapatok!$A:$NN,FL$320,FALSE),5)="Csere",VLOOKUP(LEFT(VLOOKUP($A88,csapatok!$A:$NN,FL$320,FALSE),LEN(VLOOKUP($A88,csapatok!$A:$NN,FL$320,FALSE))-6),'csapat-ranglista'!$A:$FP,FL$321,FALSE)/8,VLOOKUP(VLOOKUP($A88,csapatok!$A:$NN,FL$320,FALSE),'csapat-ranglista'!$A:$FP,FL$321,FALSE)/4),0)</f>
        <v>0</v>
      </c>
      <c r="FM88" s="223">
        <f>IFERROR(IF(RIGHT(VLOOKUP($A88,csapatok!$A:$NN,FM$320,FALSE),5)="Csere",VLOOKUP(LEFT(VLOOKUP($A88,csapatok!$A:$NN,FM$320,FALSE),LEN(VLOOKUP($A88,csapatok!$A:$NN,FM$320,FALSE))-6),'csapat-ranglista'!$A:$FP,FM$321,FALSE)/8,VLOOKUP(VLOOKUP($A88,csapatok!$A:$NN,FM$320,FALSE),'csapat-ranglista'!$A:$FP,FM$321,FALSE)/4),0)</f>
        <v>0</v>
      </c>
      <c r="FN88" s="223">
        <f>IFERROR(IF(RIGHT(VLOOKUP($A88,csapatok!$A:$NN,FN$320,FALSE),5)="Csere",VLOOKUP(LEFT(VLOOKUP($A88,csapatok!$A:$NN,FN$320,FALSE),LEN(VLOOKUP($A88,csapatok!$A:$NN,FN$320,FALSE))-6),'csapat-ranglista'!$A:$FP,FN$321,FALSE)/8,VLOOKUP(VLOOKUP($A88,csapatok!$A:$NN,FN$320,FALSE),'csapat-ranglista'!$A:$FP,FN$321,FALSE)/4),0)</f>
        <v>3.2354468214419732</v>
      </c>
      <c r="FO88" s="223">
        <f>IFERROR(IF(RIGHT(VLOOKUP($A88,csapatok!$A:$NN,FO$320,FALSE),5)="Csere",VLOOKUP(LEFT(VLOOKUP($A88,csapatok!$A:$NN,FO$320,FALSE),LEN(VLOOKUP($A88,csapatok!$A:$NN,FO$320,FALSE))-6),'csapat-ranglista'!$A:$FP,FO$321,FALSE)/8,VLOOKUP(VLOOKUP($A88,csapatok!$A:$NN,FO$320,FALSE),'csapat-ranglista'!$A:$FP,FO$321,FALSE)/4),0)</f>
        <v>0</v>
      </c>
      <c r="FP88" s="223">
        <f>IFERROR(IF(RIGHT(VLOOKUP($A88,csapatok!$A:$NN,FP$320,FALSE),5)="Csere",VLOOKUP(LEFT(VLOOKUP($A88,csapatok!$A:$NN,FP$320,FALSE),LEN(VLOOKUP($A88,csapatok!$A:$NN,FP$320,FALSE))-6),'csapat-ranglista'!$A:$FP,FP$321,FALSE)/8,VLOOKUP(VLOOKUP($A88,csapatok!$A:$NN,FP$320,FALSE),'csapat-ranglista'!$A:$FP,FP$321,FALSE)/4),0)</f>
        <v>0</v>
      </c>
      <c r="FQ88" s="223">
        <f>IFERROR(IF(RIGHT(VLOOKUP($A88,csapatok!$A:$NN,FQ$320,FALSE),5)="Csere",VLOOKUP(LEFT(VLOOKUP($A88,csapatok!$A:$NN,FQ$320,FALSE),LEN(VLOOKUP($A88,csapatok!$A:$NN,FQ$320,FALSE))-6),'csapat-ranglista'!$A:$FP,FQ$321,FALSE)/8,VLOOKUP(VLOOKUP($A88,csapatok!$A:$NN,FQ$320,FALSE),'csapat-ranglista'!$A:$FP,FQ$321,FALSE)/4),0)</f>
        <v>0</v>
      </c>
      <c r="FR88" s="223">
        <f>IFERROR(IF(RIGHT(VLOOKUP($A88,csapatok!$A:$NN,FR$320,FALSE),5)="Csere",VLOOKUP(LEFT(VLOOKUP($A88,csapatok!$A:$NN,FR$320,FALSE),LEN(VLOOKUP($A88,csapatok!$A:$NN,FR$320,FALSE))-6),'csapat-ranglista'!$A:$FP,FR$321,FALSE)/8,VLOOKUP(VLOOKUP($A88,csapatok!$A:$NN,FR$320,FALSE),'csapat-ranglista'!$A:$FP,FR$321,FALSE)/4),0)</f>
        <v>0</v>
      </c>
      <c r="FS88" s="223">
        <f>IFERROR(IF(RIGHT(VLOOKUP($A88,csapatok!$A:$NN,FS$320,FALSE),5)="Csere",VLOOKUP(LEFT(VLOOKUP($A88,csapatok!$A:$NN,FS$320,FALSE),LEN(VLOOKUP($A88,csapatok!$A:$NN,FS$320,FALSE))-6),'csapat-ranglista'!$A:$FP,FS$321,FALSE)/8,VLOOKUP(VLOOKUP($A88,csapatok!$A:$NN,FS$320,FALSE),'csapat-ranglista'!$A:$FP,FS$321,FALSE)/4),0)</f>
        <v>0</v>
      </c>
      <c r="FT88" s="223">
        <f>IFERROR(IF(RIGHT(VLOOKUP($A88,csapatok!$A:$NN,FT$320,FALSE),5)="Csere",VLOOKUP(LEFT(VLOOKUP($A88,csapatok!$A:$NN,FT$320,FALSE),LEN(VLOOKUP($A88,csapatok!$A:$NN,FT$320,FALSE))-6),'csapat-ranglista'!$A:$FP,FT$321,FALSE)/8,VLOOKUP(VLOOKUP($A88,csapatok!$A:$NN,FT$320,FALSE),'csapat-ranglista'!$A:$FP,FT$321,FALSE)/4),0)</f>
        <v>0</v>
      </c>
      <c r="FU88" s="223">
        <f>IFERROR(IF(RIGHT(VLOOKUP($A88,csapatok!$A:$NN,FU$320,FALSE),5)="Csere",VLOOKUP(LEFT(VLOOKUP($A88,csapatok!$A:$NN,FU$320,FALSE),LEN(VLOOKUP($A88,csapatok!$A:$NN,FU$320,FALSE))-6),'csapat-ranglista'!$A:$FP,FU$321,FALSE)/8,VLOOKUP(VLOOKUP($A88,csapatok!$A:$NN,FU$320,FALSE),'csapat-ranglista'!$A:$FP,FU$321,FALSE)/4),0)</f>
        <v>0</v>
      </c>
      <c r="FV88" s="223">
        <f>IFERROR(IF(RIGHT(VLOOKUP($A88,csapatok!$A:$NN,FV$320,FALSE),5)="Csere",VLOOKUP(LEFT(VLOOKUP($A88,csapatok!$A:$NN,FV$320,FALSE),LEN(VLOOKUP($A88,csapatok!$A:$NN,FV$320,FALSE))-6),'csapat-ranglista'!$A:$FP,FV$321,FALSE)/8,VLOOKUP(VLOOKUP($A88,csapatok!$A:$NN,FV$320,FALSE),'csapat-ranglista'!$A:$FP,FV$321,FALSE)/4),0)</f>
        <v>0</v>
      </c>
      <c r="FW88" s="223">
        <f>IFERROR(IF(RIGHT(VLOOKUP($A88,csapatok!$A:$NN,FW$320,FALSE),5)="Csere",VLOOKUP(LEFT(VLOOKUP($A88,csapatok!$A:$NN,FW$320,FALSE),LEN(VLOOKUP($A88,csapatok!$A:$NN,FW$320,FALSE))-6),'csapat-ranglista'!$A:$FP,FW$321,FALSE)/8,VLOOKUP(VLOOKUP($A88,csapatok!$A:$NN,FW$320,FALSE),'csapat-ranglista'!$A:$FP,FW$321,FALSE)/4),0)</f>
        <v>0</v>
      </c>
      <c r="FX88" s="223">
        <f>IFERROR(IF(RIGHT(VLOOKUP($A88,csapatok!$A:$NN,FX$320,FALSE),5)="Csere",VLOOKUP(LEFT(VLOOKUP($A88,csapatok!$A:$NN,FX$320,FALSE),LEN(VLOOKUP($A88,csapatok!$A:$NN,FX$320,FALSE))-6),'csapat-ranglista'!$A:$FP,FX$321,FALSE)/8,VLOOKUP(VLOOKUP($A88,csapatok!$A:$NN,FX$320,FALSE),'csapat-ranglista'!$A:$FP,FX$321,FALSE)/4),0)</f>
        <v>0</v>
      </c>
      <c r="FY88" s="223">
        <f>IFERROR(IF(RIGHT(VLOOKUP($A88,csapatok!$A:$NN,FY$320,FALSE),5)="Csere",VLOOKUP(LEFT(VLOOKUP($A88,csapatok!$A:$NN,FY$320,FALSE),LEN(VLOOKUP($A88,csapatok!$A:$NN,FY$320,FALSE))-6),'csapat-ranglista'!$A:$FP,FY$321,FALSE)/8,VLOOKUP(VLOOKUP($A88,csapatok!$A:$NN,FY$320,FALSE),'csapat-ranglista'!$A:$FP,FY$321,FALSE)/4),0)</f>
        <v>0</v>
      </c>
      <c r="FZ88" s="223">
        <f>IFERROR(IF(RIGHT(VLOOKUP($A88,csapatok!$A:$NN,FZ$320,FALSE),5)="Csere",VLOOKUP(LEFT(VLOOKUP($A88,csapatok!$A:$NN,FZ$320,FALSE),LEN(VLOOKUP($A88,csapatok!$A:$NN,FZ$320,FALSE))-6),'csapat-ranglista'!$A:$FP,FZ$321,FALSE)/8,VLOOKUP(VLOOKUP($A88,csapatok!$A:$NN,FZ$320,FALSE),'csapat-ranglista'!$A:$FP,FZ$321,FALSE)/4),0)</f>
        <v>0</v>
      </c>
      <c r="GA88" s="223">
        <f>IFERROR(IF(RIGHT(VLOOKUP($A88,csapatok!$A:$NN,GA$320,FALSE),5)="Csere",VLOOKUP(LEFT(VLOOKUP($A88,csapatok!$A:$NN,GA$320,FALSE),LEN(VLOOKUP($A88,csapatok!$A:$NN,GA$320,FALSE))-6),'csapat-ranglista'!$A:$FP,GA$321,FALSE)/8,VLOOKUP(VLOOKUP($A88,csapatok!$A:$NN,GA$320,FALSE),'csapat-ranglista'!$A:$FP,GA$321,FALSE)/4),0)</f>
        <v>0</v>
      </c>
      <c r="GB88" s="223">
        <f>IFERROR(IF(RIGHT(VLOOKUP($A88,csapatok!$A:$NN,GB$320,FALSE),5)="Csere",VLOOKUP(LEFT(VLOOKUP($A88,csapatok!$A:$NN,GB$320,FALSE),LEN(VLOOKUP($A88,csapatok!$A:$NN,GB$320,FALSE))-6),'csapat-ranglista'!$A:$FP,GB$321,FALSE)/8,VLOOKUP(VLOOKUP($A88,csapatok!$A:$NN,GB$320,FALSE),'csapat-ranglista'!$A:$FP,GB$321,FALSE)/4),0)</f>
        <v>0</v>
      </c>
      <c r="GC88" s="223">
        <f>IFERROR(IF(RIGHT(VLOOKUP($A88,csapatok!$A:$NN,GC$320,FALSE),5)="Csere",VLOOKUP(LEFT(VLOOKUP($A88,csapatok!$A:$NN,GC$320,FALSE),LEN(VLOOKUP($A88,csapatok!$A:$NN,GC$320,FALSE))-6),'csapat-ranglista'!$A:$FP,GC$321,FALSE)/8,VLOOKUP(VLOOKUP($A88,csapatok!$A:$NN,GC$320,FALSE),'csapat-ranglista'!$A:$FP,GC$321,FALSE)/4),0)</f>
        <v>0</v>
      </c>
      <c r="GD88" s="247">
        <f>SUM(EQ88:GC88)</f>
        <v>6.2709539423151988</v>
      </c>
    </row>
    <row r="89" spans="1:186">
      <c r="A89" s="1" t="s">
        <v>1445</v>
      </c>
      <c r="B89" s="131">
        <v>37408</v>
      </c>
      <c r="C89" s="131" t="str">
        <f>IF(B89=0,"",IF(B89&lt;$C$1,"felnőtt","ifi"))</f>
        <v>ifi</v>
      </c>
      <c r="D89" s="32" t="s">
        <v>9</v>
      </c>
      <c r="E89" s="45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4"/>
      <c r="BD89" s="224"/>
      <c r="BE89" s="223">
        <f>IFERROR(IF(RIGHT(VLOOKUP($A89,csapatok!$A:$NN,BE$320,FALSE),5)="Csere",VLOOKUP(LEFT(VLOOKUP($A89,csapatok!$A:$NN,BE$320,FALSE),LEN(VLOOKUP($A89,csapatok!$A:$NN,BE$320,FALSE))-6),'csapat-ranglista'!$A:$FP,BE$321,FALSE)/8,VLOOKUP(VLOOKUP($A89,csapatok!$A:$NN,BE$320,FALSE),'csapat-ranglista'!$A:$FP,BE$321,FALSE)/4),0)</f>
        <v>0</v>
      </c>
      <c r="BF89" s="223">
        <f>IFERROR(IF(RIGHT(VLOOKUP($A89,csapatok!$A:$NN,BF$320,FALSE),5)="Csere",VLOOKUP(LEFT(VLOOKUP($A89,csapatok!$A:$NN,BF$320,FALSE),LEN(VLOOKUP($A89,csapatok!$A:$NN,BF$320,FALSE))-6),'csapat-ranglista'!$A:$FP,BF$321,FALSE)/8,VLOOKUP(VLOOKUP($A89,csapatok!$A:$NN,BF$320,FALSE),'csapat-ranglista'!$A:$FP,BF$321,FALSE)/4),0)</f>
        <v>0</v>
      </c>
      <c r="BG89" s="223">
        <f>IFERROR(IF(RIGHT(VLOOKUP($A89,csapatok!$A:$NN,BG$320,FALSE),5)="Csere",VLOOKUP(LEFT(VLOOKUP($A89,csapatok!$A:$NN,BG$320,FALSE),LEN(VLOOKUP($A89,csapatok!$A:$NN,BG$320,FALSE))-6),'csapat-ranglista'!$A:$FP,BG$321,FALSE)/8,VLOOKUP(VLOOKUP($A89,csapatok!$A:$NN,BG$320,FALSE),'csapat-ranglista'!$A:$FP,BG$321,FALSE)/4),0)</f>
        <v>0</v>
      </c>
      <c r="BH89" s="223">
        <f>IFERROR(IF(RIGHT(VLOOKUP($A89,csapatok!$A:$NN,BH$320,FALSE),5)="Csere",VLOOKUP(LEFT(VLOOKUP($A89,csapatok!$A:$NN,BH$320,FALSE),LEN(VLOOKUP($A89,csapatok!$A:$NN,BH$320,FALSE))-6),'csapat-ranglista'!$A:$FP,BH$321,FALSE)/8,VLOOKUP(VLOOKUP($A89,csapatok!$A:$NN,BH$320,FALSE),'csapat-ranglista'!$A:$FP,BH$321,FALSE)/4),0)</f>
        <v>0</v>
      </c>
      <c r="BI89" s="223">
        <f>IFERROR(IF(RIGHT(VLOOKUP($A89,csapatok!$A:$NN,BI$320,FALSE),5)="Csere",VLOOKUP(LEFT(VLOOKUP($A89,csapatok!$A:$NN,BI$320,FALSE),LEN(VLOOKUP($A89,csapatok!$A:$NN,BI$320,FALSE))-6),'csapat-ranglista'!$A:$FP,BI$321,FALSE)/8,VLOOKUP(VLOOKUP($A89,csapatok!$A:$NN,BI$320,FALSE),'csapat-ranglista'!$A:$FP,BI$321,FALSE)/4),0)</f>
        <v>0</v>
      </c>
      <c r="BJ89" s="223">
        <f>IFERROR(IF(RIGHT(VLOOKUP($A89,csapatok!$A:$NN,BJ$320,FALSE),5)="Csere",VLOOKUP(LEFT(VLOOKUP($A89,csapatok!$A:$NN,BJ$320,FALSE),LEN(VLOOKUP($A89,csapatok!$A:$NN,BJ$320,FALSE))-6),'csapat-ranglista'!$A:$FP,BJ$321,FALSE)/8,VLOOKUP(VLOOKUP($A89,csapatok!$A:$NN,BJ$320,FALSE),'csapat-ranglista'!$A:$FP,BJ$321,FALSE)/4),0)</f>
        <v>0</v>
      </c>
      <c r="BK89" s="223">
        <f>IFERROR(IF(RIGHT(VLOOKUP($A89,csapatok!$A:$NN,BK$320,FALSE),5)="Csere",VLOOKUP(LEFT(VLOOKUP($A89,csapatok!$A:$NN,BK$320,FALSE),LEN(VLOOKUP($A89,csapatok!$A:$NN,BK$320,FALSE))-6),'csapat-ranglista'!$A:$FP,BK$321,FALSE)/8,VLOOKUP(VLOOKUP($A89,csapatok!$A:$NN,BK$320,FALSE),'csapat-ranglista'!$A:$FP,BK$321,FALSE)/4),0)</f>
        <v>0</v>
      </c>
      <c r="BL89" s="223">
        <f>IFERROR(IF(RIGHT(VLOOKUP($A89,csapatok!$A:$NN,BL$320,FALSE),5)="Csere",VLOOKUP(LEFT(VLOOKUP($A89,csapatok!$A:$NN,BL$320,FALSE),LEN(VLOOKUP($A89,csapatok!$A:$NN,BL$320,FALSE))-6),'csapat-ranglista'!$A:$FP,BL$321,FALSE)/8,VLOOKUP(VLOOKUP($A89,csapatok!$A:$NN,BL$320,FALSE),'csapat-ranglista'!$A:$FP,BL$321,FALSE)/4),0)</f>
        <v>0</v>
      </c>
      <c r="BM89" s="223">
        <f>IFERROR(IF(RIGHT(VLOOKUP($A89,csapatok!$A:$NN,BM$320,FALSE),5)="Csere",VLOOKUP(LEFT(VLOOKUP($A89,csapatok!$A:$NN,BM$320,FALSE),LEN(VLOOKUP($A89,csapatok!$A:$NN,BM$320,FALSE))-6),'csapat-ranglista'!$A:$FP,BM$321,FALSE)/8,VLOOKUP(VLOOKUP($A89,csapatok!$A:$NN,BM$320,FALSE),'csapat-ranglista'!$A:$FP,BM$321,FALSE)/4),0)</f>
        <v>0</v>
      </c>
      <c r="BN89" s="223">
        <f>IFERROR(IF(RIGHT(VLOOKUP($A89,csapatok!$A:$NN,BN$320,FALSE),5)="Csere",VLOOKUP(LEFT(VLOOKUP($A89,csapatok!$A:$NN,BN$320,FALSE),LEN(VLOOKUP($A89,csapatok!$A:$NN,BN$320,FALSE))-6),'csapat-ranglista'!$A:$FP,BN$321,FALSE)/8,VLOOKUP(VLOOKUP($A89,csapatok!$A:$NN,BN$320,FALSE),'csapat-ranglista'!$A:$FP,BN$321,FALSE)/4),0)</f>
        <v>0</v>
      </c>
      <c r="BO89" s="223">
        <f>IFERROR(IF(RIGHT(VLOOKUP($A89,csapatok!$A:$NN,BO$320,FALSE),5)="Csere",VLOOKUP(LEFT(VLOOKUP($A89,csapatok!$A:$NN,BO$320,FALSE),LEN(VLOOKUP($A89,csapatok!$A:$NN,BO$320,FALSE))-6),'csapat-ranglista'!$A:$FP,BO$321,FALSE)/8,VLOOKUP(VLOOKUP($A89,csapatok!$A:$NN,BO$320,FALSE),'csapat-ranglista'!$A:$FP,BO$321,FALSE)/4),0)</f>
        <v>0</v>
      </c>
      <c r="BP89" s="223">
        <f>IFERROR(IF(RIGHT(VLOOKUP($A89,csapatok!$A:$NN,BP$320,FALSE),5)="Csere",VLOOKUP(LEFT(VLOOKUP($A89,csapatok!$A:$NN,BP$320,FALSE),LEN(VLOOKUP($A89,csapatok!$A:$NN,BP$320,FALSE))-6),'csapat-ranglista'!$A:$FP,BP$321,FALSE)/8,VLOOKUP(VLOOKUP($A89,csapatok!$A:$NN,BP$320,FALSE),'csapat-ranglista'!$A:$FP,BP$321,FALSE)/4),0)</f>
        <v>0</v>
      </c>
      <c r="BQ89" s="223">
        <f>IFERROR(IF(RIGHT(VLOOKUP($A89,csapatok!$A:$NN,BQ$320,FALSE),5)="Csere",VLOOKUP(LEFT(VLOOKUP($A89,csapatok!$A:$NN,BQ$320,FALSE),LEN(VLOOKUP($A89,csapatok!$A:$NN,BQ$320,FALSE))-6),'csapat-ranglista'!$A:$FP,BQ$321,FALSE)/8,VLOOKUP(VLOOKUP($A89,csapatok!$A:$NN,BQ$320,FALSE),'csapat-ranglista'!$A:$FP,BQ$321,FALSE)/4),0)</f>
        <v>0</v>
      </c>
      <c r="BR89" s="223">
        <f>IFERROR(IF(RIGHT(VLOOKUP($A89,csapatok!$A:$NN,BR$320,FALSE),5)="Csere",VLOOKUP(LEFT(VLOOKUP($A89,csapatok!$A:$NN,BR$320,FALSE),LEN(VLOOKUP($A89,csapatok!$A:$NN,BR$320,FALSE))-6),'csapat-ranglista'!$A:$FP,BR$321,FALSE)/8,VLOOKUP(VLOOKUP($A89,csapatok!$A:$NN,BR$320,FALSE),'csapat-ranglista'!$A:$FP,BR$321,FALSE)/4),0)</f>
        <v>0</v>
      </c>
      <c r="BS89" s="223">
        <f>IFERROR(IF(RIGHT(VLOOKUP($A89,csapatok!$A:$NN,BS$320,FALSE),5)="Csere",VLOOKUP(LEFT(VLOOKUP($A89,csapatok!$A:$NN,BS$320,FALSE),LEN(VLOOKUP($A89,csapatok!$A:$NN,BS$320,FALSE))-6),'csapat-ranglista'!$A:$FP,BS$321,FALSE)/8,VLOOKUP(VLOOKUP($A89,csapatok!$A:$NN,BS$320,FALSE),'csapat-ranglista'!$A:$FP,BS$321,FALSE)/4),0)</f>
        <v>0</v>
      </c>
      <c r="BT89" s="223">
        <f>IFERROR(IF(RIGHT(VLOOKUP($A89,csapatok!$A:$NN,BT$320,FALSE),5)="Csere",VLOOKUP(LEFT(VLOOKUP($A89,csapatok!$A:$NN,BT$320,FALSE),LEN(VLOOKUP($A89,csapatok!$A:$NN,BT$320,FALSE))-6),'csapat-ranglista'!$A:$FP,BT$321,FALSE)/8,VLOOKUP(VLOOKUP($A89,csapatok!$A:$NN,BT$320,FALSE),'csapat-ranglista'!$A:$FP,BT$321,FALSE)/4),0)</f>
        <v>0</v>
      </c>
      <c r="BU89" s="223">
        <f>IFERROR(IF(RIGHT(VLOOKUP($A89,csapatok!$A:$NN,BU$320,FALSE),5)="Csere",VLOOKUP(LEFT(VLOOKUP($A89,csapatok!$A:$NN,BU$320,FALSE),LEN(VLOOKUP($A89,csapatok!$A:$NN,BU$320,FALSE))-6),'csapat-ranglista'!$A:$FP,BU$321,FALSE)/8,VLOOKUP(VLOOKUP($A89,csapatok!$A:$NN,BU$320,FALSE),'csapat-ranglista'!$A:$FP,BU$321,FALSE)/4),0)</f>
        <v>0</v>
      </c>
      <c r="BV89" s="223">
        <f>IFERROR(IF(RIGHT(VLOOKUP($A89,csapatok!$A:$NN,BV$320,FALSE),5)="Csere",VLOOKUP(LEFT(VLOOKUP($A89,csapatok!$A:$NN,BV$320,FALSE),LEN(VLOOKUP($A89,csapatok!$A:$NN,BV$320,FALSE))-6),'csapat-ranglista'!$A:$FP,BV$321,FALSE)/8,VLOOKUP(VLOOKUP($A89,csapatok!$A:$NN,BV$320,FALSE),'csapat-ranglista'!$A:$FP,BV$321,FALSE)/4),0)</f>
        <v>0</v>
      </c>
      <c r="BW89" s="223">
        <f>IFERROR(IF(RIGHT(VLOOKUP($A89,csapatok!$A:$NN,BW$320,FALSE),5)="Csere",VLOOKUP(LEFT(VLOOKUP($A89,csapatok!$A:$NN,BW$320,FALSE),LEN(VLOOKUP($A89,csapatok!$A:$NN,BW$320,FALSE))-6),'csapat-ranglista'!$A:$FP,BW$321,FALSE)/8,VLOOKUP(VLOOKUP($A89,csapatok!$A:$NN,BW$320,FALSE),'csapat-ranglista'!$A:$FP,BW$321,FALSE)/4),0)</f>
        <v>0</v>
      </c>
      <c r="BX89" s="223">
        <f>IFERROR(IF(RIGHT(VLOOKUP($A89,csapatok!$A:$NN,BX$320,FALSE),5)="Csere",VLOOKUP(LEFT(VLOOKUP($A89,csapatok!$A:$NN,BX$320,FALSE),LEN(VLOOKUP($A89,csapatok!$A:$NN,BX$320,FALSE))-6),'csapat-ranglista'!$A:$FP,BX$321,FALSE)/8,VLOOKUP(VLOOKUP($A89,csapatok!$A:$NN,BX$320,FALSE),'csapat-ranglista'!$A:$FP,BX$321,FALSE)/4),0)</f>
        <v>0</v>
      </c>
      <c r="BY89" s="223">
        <f>IFERROR(IF(RIGHT(VLOOKUP($A89,csapatok!$A:$NN,BY$320,FALSE),5)="Csere",VLOOKUP(LEFT(VLOOKUP($A89,csapatok!$A:$NN,BY$320,FALSE),LEN(VLOOKUP($A89,csapatok!$A:$NN,BY$320,FALSE))-6),'csapat-ranglista'!$A:$FP,BY$321,FALSE)/8,VLOOKUP(VLOOKUP($A89,csapatok!$A:$NN,BY$320,FALSE),'csapat-ranglista'!$A:$FP,BY$321,FALSE)/4),0)</f>
        <v>0</v>
      </c>
      <c r="BZ89" s="223">
        <f>IFERROR(IF(RIGHT(VLOOKUP($A89,csapatok!$A:$NN,BZ$320,FALSE),5)="Csere",VLOOKUP(LEFT(VLOOKUP($A89,csapatok!$A:$NN,BZ$320,FALSE),LEN(VLOOKUP($A89,csapatok!$A:$NN,BZ$320,FALSE))-6),'csapat-ranglista'!$A:$FP,BZ$321,FALSE)/8,VLOOKUP(VLOOKUP($A89,csapatok!$A:$NN,BZ$320,FALSE),'csapat-ranglista'!$A:$FP,BZ$321,FALSE)/4),0)</f>
        <v>0</v>
      </c>
      <c r="CA89" s="223">
        <f>IFERROR(IF(RIGHT(VLOOKUP($A89,csapatok!$A:$NN,CA$320,FALSE),5)="Csere",VLOOKUP(LEFT(VLOOKUP($A89,csapatok!$A:$NN,CA$320,FALSE),LEN(VLOOKUP($A89,csapatok!$A:$NN,CA$320,FALSE))-6),'csapat-ranglista'!$A:$FP,CA$321,FALSE)/8,VLOOKUP(VLOOKUP($A89,csapatok!$A:$NN,CA$320,FALSE),'csapat-ranglista'!$A:$FP,CA$321,FALSE)/4),0)</f>
        <v>0</v>
      </c>
      <c r="CB89" s="223">
        <f>IFERROR(IF(RIGHT(VLOOKUP($A89,csapatok!$A:$NN,CB$320,FALSE),5)="Csere",VLOOKUP(LEFT(VLOOKUP($A89,csapatok!$A:$NN,CB$320,FALSE),LEN(VLOOKUP($A89,csapatok!$A:$NN,CB$320,FALSE))-6),'csapat-ranglista'!$A:$FP,CB$321,FALSE)/8,VLOOKUP(VLOOKUP($A89,csapatok!$A:$NN,CB$320,FALSE),'csapat-ranglista'!$A:$FP,CB$321,FALSE)/4),0)</f>
        <v>0</v>
      </c>
      <c r="CC89" s="223">
        <f>IFERROR(IF(RIGHT(VLOOKUP($A89,csapatok!$A:$NN,CC$320,FALSE),5)="Csere",VLOOKUP(LEFT(VLOOKUP($A89,csapatok!$A:$NN,CC$320,FALSE),LEN(VLOOKUP($A89,csapatok!$A:$NN,CC$320,FALSE))-6),'csapat-ranglista'!$A:$FP,CC$321,FALSE)/8,VLOOKUP(VLOOKUP($A89,csapatok!$A:$NN,CC$320,FALSE),'csapat-ranglista'!$A:$FP,CC$321,FALSE)/4),0)</f>
        <v>0</v>
      </c>
      <c r="CD89" s="223">
        <f>IFERROR(IF(RIGHT(VLOOKUP($A89,csapatok!$A:$NN,CD$320,FALSE),5)="Csere",VLOOKUP(LEFT(VLOOKUP($A89,csapatok!$A:$NN,CD$320,FALSE),LEN(VLOOKUP($A89,csapatok!$A:$NN,CD$320,FALSE))-6),'csapat-ranglista'!$A:$FP,CD$321,FALSE)/8,VLOOKUP(VLOOKUP($A89,csapatok!$A:$NN,CD$320,FALSE),'csapat-ranglista'!$A:$FP,CD$321,FALSE)/4),0)</f>
        <v>0</v>
      </c>
      <c r="CE89" s="223">
        <f>IFERROR(IF(RIGHT(VLOOKUP($A89,csapatok!$A:$NN,CE$320,FALSE),5)="Csere",VLOOKUP(LEFT(VLOOKUP($A89,csapatok!$A:$NN,CE$320,FALSE),LEN(VLOOKUP($A89,csapatok!$A:$NN,CE$320,FALSE))-6),'csapat-ranglista'!$A:$FP,CE$321,FALSE)/8,VLOOKUP(VLOOKUP($A89,csapatok!$A:$NN,CE$320,FALSE),'csapat-ranglista'!$A:$FP,CE$321,FALSE)/4),0)</f>
        <v>0</v>
      </c>
      <c r="CF89" s="223">
        <f>IFERROR(IF(RIGHT(VLOOKUP($A89,csapatok!$A:$NN,CF$320,FALSE),5)="Csere",VLOOKUP(LEFT(VLOOKUP($A89,csapatok!$A:$NN,CF$320,FALSE),LEN(VLOOKUP($A89,csapatok!$A:$NN,CF$320,FALSE))-6),'csapat-ranglista'!$A:$FP,CF$321,FALSE)/8,VLOOKUP(VLOOKUP($A89,csapatok!$A:$NN,CF$320,FALSE),'csapat-ranglista'!$A:$FP,CF$321,FALSE)/4),0)</f>
        <v>0</v>
      </c>
      <c r="CG89" s="223">
        <f>IFERROR(IF(RIGHT(VLOOKUP($A89,csapatok!$A:$NN,CG$320,FALSE),5)="Csere",VLOOKUP(LEFT(VLOOKUP($A89,csapatok!$A:$NN,CG$320,FALSE),LEN(VLOOKUP($A89,csapatok!$A:$NN,CG$320,FALSE))-6),'csapat-ranglista'!$A:$FP,CG$321,FALSE)/8,VLOOKUP(VLOOKUP($A89,csapatok!$A:$NN,CG$320,FALSE),'csapat-ranglista'!$A:$FP,CG$321,FALSE)/4),0)</f>
        <v>0</v>
      </c>
      <c r="CH89" s="223">
        <f>IFERROR(IF(RIGHT(VLOOKUP($A89,csapatok!$A:$NN,CH$320,FALSE),5)="Csere",VLOOKUP(LEFT(VLOOKUP($A89,csapatok!$A:$NN,CH$320,FALSE),LEN(VLOOKUP($A89,csapatok!$A:$NN,CH$320,FALSE))-6),'csapat-ranglista'!$A:$FP,CH$321,FALSE)/8,VLOOKUP(VLOOKUP($A89,csapatok!$A:$NN,CH$320,FALSE),'csapat-ranglista'!$A:$FP,CH$321,FALSE)/4),0)</f>
        <v>0</v>
      </c>
      <c r="CI89" s="223">
        <f>IFERROR(IF(RIGHT(VLOOKUP($A89,csapatok!$A:$NN,CI$320,FALSE),5)="Csere",VLOOKUP(LEFT(VLOOKUP($A89,csapatok!$A:$NN,CI$320,FALSE),LEN(VLOOKUP($A89,csapatok!$A:$NN,CI$320,FALSE))-6),'csapat-ranglista'!$A:$FP,CI$321,FALSE)/8,VLOOKUP(VLOOKUP($A89,csapatok!$A:$NN,CI$320,FALSE),'csapat-ranglista'!$A:$FP,CI$321,FALSE)/4),0)</f>
        <v>0</v>
      </c>
      <c r="CJ89" s="224">
        <f>versenyek!$IQ$11*IFERROR(VLOOKUP(VLOOKUP($A89,versenyek!IP:IR,3,FALSE),szabalyok!$A$16:$B$23,2,FALSE)/4,0)</f>
        <v>0</v>
      </c>
      <c r="CK89" s="224">
        <f>versenyek!$IT$11*IFERROR(VLOOKUP(VLOOKUP($A89,versenyek!IS:IU,3,FALSE),szabalyok!$A$16:$B$23,2,FALSE)/4,0)</f>
        <v>0</v>
      </c>
      <c r="CL89" s="223">
        <f>IFERROR(IF(RIGHT(VLOOKUP($A89,csapatok!$A:$NN,CL$320,FALSE),5)="Csere",VLOOKUP(LEFT(VLOOKUP($A89,csapatok!$A:$NN,CL$320,FALSE),LEN(VLOOKUP($A89,csapatok!$A:$NN,CL$320,FALSE))-6),'csapat-ranglista'!$A:$FP,CL$321,FALSE)/8,VLOOKUP(VLOOKUP($A89,csapatok!$A:$NN,CL$320,FALSE),'csapat-ranglista'!$A:$FP,CL$321,FALSE)/4),0)</f>
        <v>0</v>
      </c>
      <c r="CM89" s="223">
        <f>IFERROR(IF(RIGHT(VLOOKUP($A89,csapatok!$A:$NN,CM$320,FALSE),5)="Csere",VLOOKUP(LEFT(VLOOKUP($A89,csapatok!$A:$NN,CM$320,FALSE),LEN(VLOOKUP($A89,csapatok!$A:$NN,CM$320,FALSE))-6),'csapat-ranglista'!$A:$FP,CM$321,FALSE)/8,VLOOKUP(VLOOKUP($A89,csapatok!$A:$NN,CM$320,FALSE),'csapat-ranglista'!$A:$FP,CM$321,FALSE)/4),0)</f>
        <v>0</v>
      </c>
      <c r="CN89" s="223">
        <f>IFERROR(IF(RIGHT(VLOOKUP($A89,csapatok!$A:$NN,CN$320,FALSE),5)="Csere",VLOOKUP(LEFT(VLOOKUP($A89,csapatok!$A:$NN,CN$320,FALSE),LEN(VLOOKUP($A89,csapatok!$A:$NN,CN$320,FALSE))-6),'csapat-ranglista'!$A:$FP,CN$321,FALSE)/8,VLOOKUP(VLOOKUP($A89,csapatok!$A:$NN,CN$320,FALSE),'csapat-ranglista'!$A:$FP,CN$321,FALSE)/4),0)</f>
        <v>0</v>
      </c>
      <c r="CO89" s="223">
        <f>IFERROR(IF(RIGHT(VLOOKUP($A89,csapatok!$A:$NN,CO$320,FALSE),5)="Csere",VLOOKUP(LEFT(VLOOKUP($A89,csapatok!$A:$NN,CO$320,FALSE),LEN(VLOOKUP($A89,csapatok!$A:$NN,CO$320,FALSE))-6),'csapat-ranglista'!$A:$FP,CO$321,FALSE)/8,VLOOKUP(VLOOKUP($A89,csapatok!$A:$NN,CO$320,FALSE),'csapat-ranglista'!$A:$FP,CO$321,FALSE)/4),0)</f>
        <v>0</v>
      </c>
      <c r="CP89" s="223">
        <f>IFERROR(IF(RIGHT(VLOOKUP($A89,csapatok!$A:$NN,CP$320,FALSE),5)="Csere",VLOOKUP(LEFT(VLOOKUP($A89,csapatok!$A:$NN,CP$320,FALSE),LEN(VLOOKUP($A89,csapatok!$A:$NN,CP$320,FALSE))-6),'csapat-ranglista'!$A:$FP,CP$321,FALSE)/8,VLOOKUP(VLOOKUP($A89,csapatok!$A:$NN,CP$320,FALSE),'csapat-ranglista'!$A:$FP,CP$321,FALSE)/4),0)</f>
        <v>0</v>
      </c>
      <c r="CQ89" s="223">
        <f>IFERROR(IF(RIGHT(VLOOKUP($A89,csapatok!$A:$NN,CQ$320,FALSE),5)="Csere",VLOOKUP(LEFT(VLOOKUP($A89,csapatok!$A:$NN,CQ$320,FALSE),LEN(VLOOKUP($A89,csapatok!$A:$NN,CQ$320,FALSE))-6),'csapat-ranglista'!$A:$FP,CQ$321,FALSE)/8,VLOOKUP(VLOOKUP($A89,csapatok!$A:$NN,CQ$320,FALSE),'csapat-ranglista'!$A:$FP,CQ$321,FALSE)/4),0)</f>
        <v>0</v>
      </c>
      <c r="CR89" s="223">
        <f>IFERROR(IF(RIGHT(VLOOKUP($A89,csapatok!$A:$NN,CR$320,FALSE),5)="Csere",VLOOKUP(LEFT(VLOOKUP($A89,csapatok!$A:$NN,CR$320,FALSE),LEN(VLOOKUP($A89,csapatok!$A:$NN,CR$320,FALSE))-6),'csapat-ranglista'!$A:$FP,CR$321,FALSE)/8,VLOOKUP(VLOOKUP($A89,csapatok!$A:$NN,CR$320,FALSE),'csapat-ranglista'!$A:$FP,CR$321,FALSE)/4),0)</f>
        <v>0</v>
      </c>
      <c r="CS89" s="223">
        <f>IFERROR(IF(RIGHT(VLOOKUP($A89,csapatok!$A:$NN,CS$320,FALSE),5)="Csere",VLOOKUP(LEFT(VLOOKUP($A89,csapatok!$A:$NN,CS$320,FALSE),LEN(VLOOKUP($A89,csapatok!$A:$NN,CS$320,FALSE))-6),'csapat-ranglista'!$A:$FP,CS$321,FALSE)/8,VLOOKUP(VLOOKUP($A89,csapatok!$A:$NN,CS$320,FALSE),'csapat-ranglista'!$A:$FP,CS$321,FALSE)/4),0)</f>
        <v>0</v>
      </c>
      <c r="CT89" s="223">
        <f>IFERROR(IF(RIGHT(VLOOKUP($A89,csapatok!$A:$NN,CT$320,FALSE),5)="Csere",VLOOKUP(LEFT(VLOOKUP($A89,csapatok!$A:$NN,CT$320,FALSE),LEN(VLOOKUP($A89,csapatok!$A:$NN,CT$320,FALSE))-6),'csapat-ranglista'!$A:$FP,CT$321,FALSE)/8,VLOOKUP(VLOOKUP($A89,csapatok!$A:$NN,CT$320,FALSE),'csapat-ranglista'!$A:$FP,CT$321,FALSE)/4),0)</f>
        <v>0</v>
      </c>
      <c r="CU89" s="223">
        <f>IFERROR(IF(RIGHT(VLOOKUP($A89,csapatok!$A:$NN,CU$320,FALSE),5)="Csere",VLOOKUP(LEFT(VLOOKUP($A89,csapatok!$A:$NN,CU$320,FALSE),LEN(VLOOKUP($A89,csapatok!$A:$NN,CU$320,FALSE))-6),'csapat-ranglista'!$A:$FP,CU$321,FALSE)/8,VLOOKUP(VLOOKUP($A89,csapatok!$A:$NN,CU$320,FALSE),'csapat-ranglista'!$A:$FP,CU$321,FALSE)/4),0)</f>
        <v>0</v>
      </c>
      <c r="CV89" s="223">
        <f>IFERROR(IF(RIGHT(VLOOKUP($A89,csapatok!$A:$NN,CV$320,FALSE),5)="Csere",VLOOKUP(LEFT(VLOOKUP($A89,csapatok!$A:$NN,CV$320,FALSE),LEN(VLOOKUP($A89,csapatok!$A:$NN,CV$320,FALSE))-6),'csapat-ranglista'!$A:$FP,CV$321,FALSE)/8,VLOOKUP(VLOOKUP($A89,csapatok!$A:$NN,CV$320,FALSE),'csapat-ranglista'!$A:$FP,CV$321,FALSE)/4),0)</f>
        <v>0</v>
      </c>
      <c r="CW89" s="223">
        <f>IFERROR(IF(RIGHT(VLOOKUP($A89,csapatok!$A:$NN,CW$320,FALSE),5)="Csere",VLOOKUP(LEFT(VLOOKUP($A89,csapatok!$A:$NN,CW$320,FALSE),LEN(VLOOKUP($A89,csapatok!$A:$NN,CW$320,FALSE))-6),'csapat-ranglista'!$A:$FP,CW$321,FALSE)/8,VLOOKUP(VLOOKUP($A89,csapatok!$A:$NN,CW$320,FALSE),'csapat-ranglista'!$A:$FP,CW$321,FALSE)/4),0)</f>
        <v>0</v>
      </c>
      <c r="CX89" s="223">
        <f>IFERROR(IF(RIGHT(VLOOKUP($A89,csapatok!$A:$NN,CX$320,FALSE),5)="Csere",VLOOKUP(LEFT(VLOOKUP($A89,csapatok!$A:$NN,CX$320,FALSE),LEN(VLOOKUP($A89,csapatok!$A:$NN,CX$320,FALSE))-6),'csapat-ranglista'!$A:$FP,CX$321,FALSE)/8,VLOOKUP(VLOOKUP($A89,csapatok!$A:$NN,CX$320,FALSE),'csapat-ranglista'!$A:$FP,CX$321,FALSE)/4),0)</f>
        <v>0</v>
      </c>
      <c r="CY89" s="223">
        <f>IFERROR(IF(RIGHT(VLOOKUP($A89,csapatok!$A:$NN,CY$320,FALSE),5)="Csere",VLOOKUP(LEFT(VLOOKUP($A89,csapatok!$A:$NN,CY$320,FALSE),LEN(VLOOKUP($A89,csapatok!$A:$NN,CY$320,FALSE))-6),'csapat-ranglista'!$A:$FP,CY$321,FALSE)/8,VLOOKUP(VLOOKUP($A89,csapatok!$A:$NN,CY$320,FALSE),'csapat-ranglista'!$A:$FP,CY$321,FALSE)/4),0)</f>
        <v>0</v>
      </c>
      <c r="CZ89" s="223">
        <f>IFERROR(IF(RIGHT(VLOOKUP($A89,csapatok!$A:$NN,CZ$320,FALSE),5)="Csere",VLOOKUP(LEFT(VLOOKUP($A89,csapatok!$A:$NN,CZ$320,FALSE),LEN(VLOOKUP($A89,csapatok!$A:$NN,CZ$320,FALSE))-6),'csapat-ranglista'!$A:$FP,CZ$321,FALSE)/8,VLOOKUP(VLOOKUP($A89,csapatok!$A:$NN,CZ$320,FALSE),'csapat-ranglista'!$A:$FP,CZ$321,FALSE)/4),0)</f>
        <v>0</v>
      </c>
      <c r="DA89" s="223">
        <f>IFERROR(IF(RIGHT(VLOOKUP($A89,csapatok!$A:$NN,DA$320,FALSE),5)="Csere",VLOOKUP(LEFT(VLOOKUP($A89,csapatok!$A:$NN,DA$320,FALSE),LEN(VLOOKUP($A89,csapatok!$A:$NN,DA$320,FALSE))-6),'csapat-ranglista'!$A:$FP,DA$321,FALSE)/8,VLOOKUP(VLOOKUP($A89,csapatok!$A:$NN,DA$320,FALSE),'csapat-ranglista'!$A:$FP,DA$321,FALSE)/4),0)</f>
        <v>0</v>
      </c>
      <c r="DB89" s="223">
        <f>IFERROR(IF(RIGHT(VLOOKUP($A89,csapatok!$A:$NN,DB$320,FALSE),5)="Csere",VLOOKUP(LEFT(VLOOKUP($A89,csapatok!$A:$NN,DB$320,FALSE),LEN(VLOOKUP($A89,csapatok!$A:$NN,DB$320,FALSE))-6),'csapat-ranglista'!$A:$FP,DB$321,FALSE)/8,VLOOKUP(VLOOKUP($A89,csapatok!$A:$NN,DB$320,FALSE),'csapat-ranglista'!$A:$FP,DB$321,FALSE)/4),0)</f>
        <v>0</v>
      </c>
      <c r="DC89" s="223">
        <f>IFERROR(IF(RIGHT(VLOOKUP($A89,csapatok!$A:$NN,DC$320,FALSE),5)="Csere",VLOOKUP(LEFT(VLOOKUP($A89,csapatok!$A:$NN,DC$320,FALSE),LEN(VLOOKUP($A89,csapatok!$A:$NN,DC$320,FALSE))-6),'csapat-ranglista'!$A:$FP,DC$321,FALSE)/8,VLOOKUP(VLOOKUP($A89,csapatok!$A:$NN,DC$320,FALSE),'csapat-ranglista'!$A:$FP,DC$321,FALSE)/4),0)</f>
        <v>0</v>
      </c>
      <c r="DD89" s="223">
        <f>IFERROR(IF(RIGHT(VLOOKUP($A89,csapatok!$A:$NN,DD$320,FALSE),5)="Csere",VLOOKUP(LEFT(VLOOKUP($A89,csapatok!$A:$NN,DD$320,FALSE),LEN(VLOOKUP($A89,csapatok!$A:$NN,DD$320,FALSE))-6),'csapat-ranglista'!$A:$FP,DD$321,FALSE)/8,VLOOKUP(VLOOKUP($A89,csapatok!$A:$NN,DD$320,FALSE),'csapat-ranglista'!$A:$FP,DD$321,FALSE)/4),0)</f>
        <v>2.3556811134844624</v>
      </c>
      <c r="DE89" s="223">
        <f>IFERROR(IF(RIGHT(VLOOKUP($A89,csapatok!$A:$NN,DE$320,FALSE),5)="Csere",VLOOKUP(LEFT(VLOOKUP($A89,csapatok!$A:$NN,DE$320,FALSE),LEN(VLOOKUP($A89,csapatok!$A:$NN,DE$320,FALSE))-6),'csapat-ranglista'!$A:$FP,DE$321,FALSE)/8,VLOOKUP(VLOOKUP($A89,csapatok!$A:$NN,DE$320,FALSE),'csapat-ranglista'!$A:$FP,DE$321,FALSE)/4),0)</f>
        <v>0</v>
      </c>
      <c r="DF89" s="223">
        <f>IFERROR(IF(RIGHT(VLOOKUP($A89,csapatok!$A:$NN,DF$320,FALSE),5)="Csere",VLOOKUP(LEFT(VLOOKUP($A89,csapatok!$A:$NN,DF$320,FALSE),LEN(VLOOKUP($A89,csapatok!$A:$NN,DF$320,FALSE))-6),'csapat-ranglista'!$A:$FP,DF$321,FALSE)/8,VLOOKUP(VLOOKUP($A89,csapatok!$A:$NN,DF$320,FALSE),'csapat-ranglista'!$A:$FP,DF$321,FALSE)/4),0)</f>
        <v>0</v>
      </c>
      <c r="DG89" s="223">
        <f>IFERROR(IF(RIGHT(VLOOKUP($A89,csapatok!$A:$NN,DG$320,FALSE),5)="Csere",VLOOKUP(LEFT(VLOOKUP($A89,csapatok!$A:$NN,DG$320,FALSE),LEN(VLOOKUP($A89,csapatok!$A:$NN,DG$320,FALSE))-6),'csapat-ranglista'!$A:$FP,DG$321,FALSE)/8,VLOOKUP(VLOOKUP($A89,csapatok!$A:$NN,DG$320,FALSE),'csapat-ranglista'!$A:$FP,DG$321,FALSE)/4),0)</f>
        <v>0</v>
      </c>
      <c r="DH89" s="223">
        <f>IFERROR(IF(RIGHT(VLOOKUP($A89,csapatok!$A:$NN,DH$320,FALSE),5)="Csere",VLOOKUP(LEFT(VLOOKUP($A89,csapatok!$A:$NN,DH$320,FALSE),LEN(VLOOKUP($A89,csapatok!$A:$NN,DH$320,FALSE))-6),'csapat-ranglista'!$A:$FP,DH$321,FALSE)/8,VLOOKUP(VLOOKUP($A89,csapatok!$A:$NN,DH$320,FALSE),'csapat-ranglista'!$A:$FP,DH$321,FALSE)/4),0)</f>
        <v>5.008650426685672</v>
      </c>
      <c r="DI89" s="223">
        <f>IFERROR(IF(RIGHT(VLOOKUP($A89,csapatok!$A:$NN,DI$320,FALSE),5)="Csere",VLOOKUP(LEFT(VLOOKUP($A89,csapatok!$A:$NN,DI$320,FALSE),LEN(VLOOKUP($A89,csapatok!$A:$NN,DI$320,FALSE))-6),'csapat-ranglista'!$A:$FP,DI$321,FALSE)/8,VLOOKUP(VLOOKUP($A89,csapatok!$A:$NN,DI$320,FALSE),'csapat-ranglista'!$A:$FP,DI$321,FALSE)/4),0)</f>
        <v>0</v>
      </c>
      <c r="DJ89" s="223">
        <f>IFERROR(IF(RIGHT(VLOOKUP($A89,csapatok!$A:$NN,DJ$320,FALSE),5)="Csere",VLOOKUP(LEFT(VLOOKUP($A89,csapatok!$A:$NN,DJ$320,FALSE),LEN(VLOOKUP($A89,csapatok!$A:$NN,DJ$320,FALSE))-6),'csapat-ranglista'!$A:$FP,DJ$321,FALSE)/8,VLOOKUP(VLOOKUP($A89,csapatok!$A:$NN,DJ$320,FALSE),'csapat-ranglista'!$A:$FP,DJ$321,FALSE)/4),0)</f>
        <v>1.5207134530954391</v>
      </c>
      <c r="DK89" s="223">
        <f>IFERROR(IF(RIGHT(VLOOKUP($A89,csapatok!$A:$NN,DK$320,FALSE),5)="Csere",VLOOKUP(LEFT(VLOOKUP($A89,csapatok!$A:$NN,DK$320,FALSE),LEN(VLOOKUP($A89,csapatok!$A:$NN,DK$320,FALSE))-6),'csapat-ranglista'!$A:$FP,DK$321,FALSE)/8,VLOOKUP(VLOOKUP($A89,csapatok!$A:$NN,DK$320,FALSE),'csapat-ranglista'!$A:$FP,DK$321,FALSE)/4),0)</f>
        <v>0</v>
      </c>
      <c r="DL89" s="223">
        <f>IFERROR(IF(RIGHT(VLOOKUP($A89,csapatok!$A:$NN,DL$320,FALSE),5)="Csere",VLOOKUP(LEFT(VLOOKUP($A89,csapatok!$A:$NN,DL$320,FALSE),LEN(VLOOKUP($A89,csapatok!$A:$NN,DL$320,FALSE))-6),'csapat-ranglista'!$A:$FP,DL$321,FALSE)/8,VLOOKUP(VLOOKUP($A89,csapatok!$A:$NN,DL$320,FALSE),'csapat-ranglista'!$A:$FP,DL$321,FALSE)/4),0)</f>
        <v>0</v>
      </c>
      <c r="DM89" s="223">
        <f>IFERROR(IF(RIGHT(VLOOKUP($A89,csapatok!$A:$NN,DM$320,FALSE),5)="Csere",VLOOKUP(LEFT(VLOOKUP($A89,csapatok!$A:$NN,DM$320,FALSE),LEN(VLOOKUP($A89,csapatok!$A:$NN,DM$320,FALSE))-6),'csapat-ranglista'!$A:$FP,DM$321,FALSE)/8,VLOOKUP(VLOOKUP($A89,csapatok!$A:$NN,DM$320,FALSE),'csapat-ranglista'!$A:$FP,DM$321,FALSE)/4),0)</f>
        <v>0</v>
      </c>
      <c r="DN89" s="223">
        <f>IFERROR(IF(RIGHT(VLOOKUP($A89,csapatok!$A:$NN,DN$320,FALSE),5)="Csere",VLOOKUP(LEFT(VLOOKUP($A89,csapatok!$A:$NN,DN$320,FALSE),LEN(VLOOKUP($A89,csapatok!$A:$NN,DN$320,FALSE))-6),'csapat-ranglista'!$A:$FP,DN$321,FALSE)/8,VLOOKUP(VLOOKUP($A89,csapatok!$A:$NN,DN$320,FALSE),'csapat-ranglista'!$A:$FP,DN$321,FALSE)/4),0)</f>
        <v>0</v>
      </c>
      <c r="DO89" s="224">
        <f>versenyek!$MF$11*IFERROR(VLOOKUP(VLOOKUP($A89,versenyek!ME:MG,3,FALSE),szabalyok!$A$16:$B$23,2,FALSE)/4,0)</f>
        <v>0</v>
      </c>
      <c r="DP89" s="224">
        <f>versenyek!$MI$11*IFERROR(VLOOKUP(VLOOKUP($A89,versenyek!MH:MJ,3,FALSE),szabalyok!$A$16:$B$23,2,FALSE)/4,0)</f>
        <v>0</v>
      </c>
      <c r="DQ89" s="223">
        <f>IFERROR(IF(RIGHT(VLOOKUP($A89,csapatok!$A:$NN,DQ$320,FALSE),5)="Csere",VLOOKUP(LEFT(VLOOKUP($A89,csapatok!$A:$NN,DQ$320,FALSE),LEN(VLOOKUP($A89,csapatok!$A:$NN,DQ$320,FALSE))-6),'csapat-ranglista'!$A:$FP,DQ$321,FALSE)/8,VLOOKUP(VLOOKUP($A89,csapatok!$A:$NN,DQ$320,FALSE),'csapat-ranglista'!$A:$FP,DQ$321,FALSE)/4),0)</f>
        <v>0</v>
      </c>
      <c r="DR89" s="223">
        <f>IFERROR(IF(RIGHT(VLOOKUP($A89,csapatok!$A:$NN,DR$320,FALSE),5)="Csere",VLOOKUP(LEFT(VLOOKUP($A89,csapatok!$A:$NN,DR$320,FALSE),LEN(VLOOKUP($A89,csapatok!$A:$NN,DR$320,FALSE))-6),'csapat-ranglista'!$A:$FP,DR$321,FALSE)/8,VLOOKUP(VLOOKUP($A89,csapatok!$A:$NN,DR$320,FALSE),'csapat-ranglista'!$A:$FP,DR$321,FALSE)/4),0)</f>
        <v>0</v>
      </c>
      <c r="DS89" s="223">
        <f>IFERROR(IF(RIGHT(VLOOKUP($A89,csapatok!$A:$NN,DS$320,FALSE),5)="Csere",VLOOKUP(LEFT(VLOOKUP($A89,csapatok!$A:$NN,DS$320,FALSE),LEN(VLOOKUP($A89,csapatok!$A:$NN,DS$320,FALSE))-6),'csapat-ranglista'!$A:$FP,DS$321,FALSE)/8,VLOOKUP(VLOOKUP($A89,csapatok!$A:$NN,DS$320,FALSE),'csapat-ranglista'!$A:$FP,DS$321,FALSE)/4),0)</f>
        <v>0</v>
      </c>
      <c r="DT89" s="223">
        <f>IFERROR(IF(RIGHT(VLOOKUP($A89,csapatok!$A:$NN,DT$320,FALSE),5)="Csere",VLOOKUP(LEFT(VLOOKUP($A89,csapatok!$A:$NN,DT$320,FALSE),LEN(VLOOKUP($A89,csapatok!$A:$NN,DT$320,FALSE))-6),'csapat-ranglista'!$A:$FP,DT$321,FALSE)/8,VLOOKUP(VLOOKUP($A89,csapatok!$A:$NN,DT$320,FALSE),'csapat-ranglista'!$A:$FP,DT$321,FALSE)/4),0)</f>
        <v>0</v>
      </c>
      <c r="DU89" s="223">
        <f>IFERROR(IF(RIGHT(VLOOKUP($A89,csapatok!$A:$NN,DU$320,FALSE),5)="Csere",VLOOKUP(LEFT(VLOOKUP($A89,csapatok!$A:$NN,DU$320,FALSE),LEN(VLOOKUP($A89,csapatok!$A:$NN,DU$320,FALSE))-6),'csapat-ranglista'!$A:$FP,DU$321,FALSE)/8,VLOOKUP(VLOOKUP($A89,csapatok!$A:$NN,DU$320,FALSE),'csapat-ranglista'!$A:$FP,DU$321,FALSE)/4),0)</f>
        <v>0</v>
      </c>
      <c r="DV89" s="223">
        <f>IFERROR(IF(RIGHT(VLOOKUP($A89,csapatok!$A:$NN,DV$320,FALSE),5)="Csere",VLOOKUP(LEFT(VLOOKUP($A89,csapatok!$A:$NN,DV$320,FALSE),LEN(VLOOKUP($A89,csapatok!$A:$NN,DV$320,FALSE))-6),'csapat-ranglista'!$A:$FP,DV$321,FALSE)/8,VLOOKUP(VLOOKUP($A89,csapatok!$A:$NN,DV$320,FALSE),'csapat-ranglista'!$A:$FP,DV$321,FALSE)/4),0)</f>
        <v>0</v>
      </c>
      <c r="DW89" s="223">
        <f>IFERROR(IF(RIGHT(VLOOKUP($A89,csapatok!$A:$NN,DW$320,FALSE),5)="Csere",VLOOKUP(LEFT(VLOOKUP($A89,csapatok!$A:$NN,DW$320,FALSE),LEN(VLOOKUP($A89,csapatok!$A:$NN,DW$320,FALSE))-6),'csapat-ranglista'!$A:$FP,DW$321,FALSE)/8,VLOOKUP(VLOOKUP($A89,csapatok!$A:$NN,DW$320,FALSE),'csapat-ranglista'!$A:$FP,DW$321,FALSE)/4),0)</f>
        <v>0</v>
      </c>
      <c r="DX89" s="223">
        <f>IFERROR(IF(RIGHT(VLOOKUP($A89,csapatok!$A:$NN,DX$320,FALSE),5)="Csere",VLOOKUP(LEFT(VLOOKUP($A89,csapatok!$A:$NN,DX$320,FALSE),LEN(VLOOKUP($A89,csapatok!$A:$NN,DX$320,FALSE))-6),'csapat-ranglista'!$A:$FP,DX$321,FALSE)/8,VLOOKUP(VLOOKUP($A89,csapatok!$A:$NN,DX$320,FALSE),'csapat-ranglista'!$A:$FP,DX$321,FALSE)/4),0)</f>
        <v>0</v>
      </c>
      <c r="DY89" s="223">
        <f>IFERROR(IF(RIGHT(VLOOKUP($A89,csapatok!$A:$NN,DY$320,FALSE),5)="Csere",VLOOKUP(LEFT(VLOOKUP($A89,csapatok!$A:$NN,DY$320,FALSE),LEN(VLOOKUP($A89,csapatok!$A:$NN,DY$320,FALSE))-6),'csapat-ranglista'!$A:$FP,DY$321,FALSE)/8,VLOOKUP(VLOOKUP($A89,csapatok!$A:$NN,DY$320,FALSE),'csapat-ranglista'!$A:$FP,DY$321,FALSE)/4),0)</f>
        <v>0</v>
      </c>
      <c r="DZ89" s="223">
        <f>IFERROR(IF(RIGHT(VLOOKUP($A89,csapatok!$A:$NN,DZ$320,FALSE),5)="Csere",VLOOKUP(LEFT(VLOOKUP($A89,csapatok!$A:$NN,DZ$320,FALSE),LEN(VLOOKUP($A89,csapatok!$A:$NN,DZ$320,FALSE))-6),'csapat-ranglista'!$A:$FP,DZ$321,FALSE)/8,VLOOKUP(VLOOKUP($A89,csapatok!$A:$NN,DZ$320,FALSE),'csapat-ranglista'!$A:$FP,DZ$321,FALSE)/4),0)</f>
        <v>0</v>
      </c>
      <c r="EA89" s="223">
        <f>IFERROR(IF(RIGHT(VLOOKUP($A89,csapatok!$A:$NN,EA$320,FALSE),5)="Csere",VLOOKUP(LEFT(VLOOKUP($A89,csapatok!$A:$NN,EA$320,FALSE),LEN(VLOOKUP($A89,csapatok!$A:$NN,EA$320,FALSE))-6),'csapat-ranglista'!$A:$FP,EA$321,FALSE)/8,VLOOKUP(VLOOKUP($A89,csapatok!$A:$NN,EA$320,FALSE),'csapat-ranglista'!$A:$FP,EA$321,FALSE)/4),0)</f>
        <v>0</v>
      </c>
      <c r="EB89" s="223">
        <f>IFERROR(IF(RIGHT(VLOOKUP($A89,csapatok!$A:$NN,EB$320,FALSE),5)="Csere",VLOOKUP(LEFT(VLOOKUP($A89,csapatok!$A:$NN,EB$320,FALSE),LEN(VLOOKUP($A89,csapatok!$A:$NN,EB$320,FALSE))-6),'csapat-ranglista'!$A:$FP,EB$321,FALSE)/8,VLOOKUP(VLOOKUP($A89,csapatok!$A:$NN,EB$320,FALSE),'csapat-ranglista'!$A:$FP,EB$321,FALSE)/4),0)</f>
        <v>0</v>
      </c>
      <c r="EC89" s="223">
        <f>IFERROR(IF(RIGHT(VLOOKUP($A89,csapatok!$A:$NN,EC$320,FALSE),5)="Csere",VLOOKUP(LEFT(VLOOKUP($A89,csapatok!$A:$NN,EC$320,FALSE),LEN(VLOOKUP($A89,csapatok!$A:$NN,EC$320,FALSE))-6),'csapat-ranglista'!$A:$FP,EC$321,FALSE)/8,VLOOKUP(VLOOKUP($A89,csapatok!$A:$NN,EC$320,FALSE),'csapat-ranglista'!$A:$FP,EC$321,FALSE)/4),0)</f>
        <v>0</v>
      </c>
      <c r="ED89" s="223">
        <f>IFERROR(IF(RIGHT(VLOOKUP($A89,csapatok!$A:$NN,ED$320,FALSE),5)="Csere",VLOOKUP(LEFT(VLOOKUP($A89,csapatok!$A:$NN,ED$320,FALSE),LEN(VLOOKUP($A89,csapatok!$A:$NN,ED$320,FALSE))-6),'csapat-ranglista'!$A:$FP,ED$321,FALSE)/8,VLOOKUP(VLOOKUP($A89,csapatok!$A:$NN,ED$320,FALSE),'csapat-ranglista'!$A:$FP,ED$321,FALSE)/4),0)</f>
        <v>0</v>
      </c>
      <c r="EE89" s="223">
        <f>IFERROR(IF(RIGHT(VLOOKUP($A89,csapatok!$A:$NN,EE$320,FALSE),5)="Csere",VLOOKUP(LEFT(VLOOKUP($A89,csapatok!$A:$NN,EE$320,FALSE),LEN(VLOOKUP($A89,csapatok!$A:$NN,EE$320,FALSE))-6),'csapat-ranglista'!$A:$FP,EE$321,FALSE)/8,VLOOKUP(VLOOKUP($A89,csapatok!$A:$NN,EE$320,FALSE),'csapat-ranglista'!$A:$FP,EE$321,FALSE)/4),0)</f>
        <v>0</v>
      </c>
      <c r="EF89" s="223">
        <f>IFERROR(IF(RIGHT(VLOOKUP($A89,csapatok!$A:$NN,EF$320,FALSE),5)="Csere",VLOOKUP(LEFT(VLOOKUP($A89,csapatok!$A:$NN,EF$320,FALSE),LEN(VLOOKUP($A89,csapatok!$A:$NN,EF$320,FALSE))-6),'csapat-ranglista'!$A:$FP,EF$321,FALSE)/8,VLOOKUP(VLOOKUP($A89,csapatok!$A:$NN,EF$320,FALSE),'csapat-ranglista'!$A:$FP,EF$321,FALSE)/4),0)</f>
        <v>0</v>
      </c>
      <c r="EG89" s="223">
        <f>IFERROR(IF(RIGHT(VLOOKUP($A89,csapatok!$A:$NN,EG$320,FALSE),5)="Csere",VLOOKUP(LEFT(VLOOKUP($A89,csapatok!$A:$NN,EG$320,FALSE),LEN(VLOOKUP($A89,csapatok!$A:$NN,EG$320,FALSE))-6),'csapat-ranglista'!$A:$FP,EG$321,FALSE)/8,VLOOKUP(VLOOKUP($A89,csapatok!$A:$NN,EG$320,FALSE),'csapat-ranglista'!$A:$FP,EG$321,FALSE)/4),0)</f>
        <v>0</v>
      </c>
      <c r="EH89" s="223">
        <f>IFERROR(IF(RIGHT(VLOOKUP($A89,csapatok!$A:$NN,EH$320,FALSE),5)="Csere",VLOOKUP(LEFT(VLOOKUP($A89,csapatok!$A:$NN,EH$320,FALSE),LEN(VLOOKUP($A89,csapatok!$A:$NN,EH$320,FALSE))-6),'csapat-ranglista'!$A:$FP,EH$321,FALSE)/8,VLOOKUP(VLOOKUP($A89,csapatok!$A:$NN,EH$320,FALSE),'csapat-ranglista'!$A:$FP,EH$321,FALSE)/4),0)</f>
        <v>0</v>
      </c>
      <c r="EI89" s="223">
        <f>IFERROR(IF(RIGHT(VLOOKUP($A89,csapatok!$A:$NN,EI$320,FALSE),5)="Csere",VLOOKUP(LEFT(VLOOKUP($A89,csapatok!$A:$NN,EI$320,FALSE),LEN(VLOOKUP($A89,csapatok!$A:$NN,EI$320,FALSE))-6),'csapat-ranglista'!$A:$FP,EI$321,FALSE)/8,VLOOKUP(VLOOKUP($A89,csapatok!$A:$NN,EI$320,FALSE),'csapat-ranglista'!$A:$FP,EI$321,FALSE)/4),0)</f>
        <v>0</v>
      </c>
      <c r="EJ89" s="223">
        <f>IFERROR(IF(RIGHT(VLOOKUP($A89,csapatok!$A:$NN,EJ$320,FALSE),5)="Csere",VLOOKUP(LEFT(VLOOKUP($A89,csapatok!$A:$NN,EJ$320,FALSE),LEN(VLOOKUP($A89,csapatok!$A:$NN,EJ$320,FALSE))-6),'csapat-ranglista'!$A:$FP,EJ$321,FALSE)/8,VLOOKUP(VLOOKUP($A89,csapatok!$A:$NN,EJ$320,FALSE),'csapat-ranglista'!$A:$FP,EJ$321,FALSE)/4),0)</f>
        <v>0</v>
      </c>
      <c r="EK89" s="223">
        <f>IFERROR(IF(RIGHT(VLOOKUP($A89,csapatok!$A:$NN,EK$320,FALSE),5)="Csere",VLOOKUP(LEFT(VLOOKUP($A89,csapatok!$A:$NN,EK$320,FALSE),LEN(VLOOKUP($A89,csapatok!$A:$NN,EK$320,FALSE))-6),'csapat-ranglista'!$A:$FP,EK$321,FALSE)/8,VLOOKUP(VLOOKUP($A89,csapatok!$A:$NN,EK$320,FALSE),'csapat-ranglista'!$A:$FP,EK$321,FALSE)/4),0)</f>
        <v>0</v>
      </c>
      <c r="EL89" s="223">
        <f>IFERROR(IF(RIGHT(VLOOKUP($A89,csapatok!$A:$NN,EL$320,FALSE),5)="Csere",VLOOKUP(LEFT(VLOOKUP($A89,csapatok!$A:$NN,EL$320,FALSE),LEN(VLOOKUP($A89,csapatok!$A:$NN,EL$320,FALSE))-6),'csapat-ranglista'!$A:$FP,EL$321,FALSE)/8,VLOOKUP(VLOOKUP($A89,csapatok!$A:$NN,EL$320,FALSE),'csapat-ranglista'!$A:$FP,EL$321,FALSE)/4),0)</f>
        <v>0</v>
      </c>
      <c r="EM89" s="223">
        <f>IFERROR(IF(RIGHT(VLOOKUP($A89,csapatok!$A:$NN,EM$320,FALSE),5)="Csere",VLOOKUP(LEFT(VLOOKUP($A89,csapatok!$A:$NN,EM$320,FALSE),LEN(VLOOKUP($A89,csapatok!$A:$NN,EM$320,FALSE))-6),'csapat-ranglista'!$A:$FP,EM$321,FALSE)/8,VLOOKUP(VLOOKUP($A89,csapatok!$A:$NN,EM$320,FALSE),'csapat-ranglista'!$A:$FP,EM$321,FALSE)/4),0)</f>
        <v>0</v>
      </c>
      <c r="EN89" s="223">
        <f>IFERROR(IF(RIGHT(VLOOKUP($A89,csapatok!$A:$NN,EN$320,FALSE),5)="Csere",VLOOKUP(LEFT(VLOOKUP($A89,csapatok!$A:$NN,EN$320,FALSE),LEN(VLOOKUP($A89,csapatok!$A:$NN,EN$320,FALSE))-6),'csapat-ranglista'!$A:$FP,EN$321,FALSE)/8,VLOOKUP(VLOOKUP($A89,csapatok!$A:$NN,EN$320,FALSE),'csapat-ranglista'!$A:$FP,EN$321,FALSE)/4),0)</f>
        <v>0</v>
      </c>
      <c r="EO89" s="223">
        <f>IFERROR(IF(RIGHT(VLOOKUP($A89,csapatok!$A:$NN,EO$320,FALSE),5)="Csere",VLOOKUP(LEFT(VLOOKUP($A89,csapatok!$A:$NN,EO$320,FALSE),LEN(VLOOKUP($A89,csapatok!$A:$NN,EO$320,FALSE))-6),'csapat-ranglista'!$A:$FP,EO$321,FALSE)/8,VLOOKUP(VLOOKUP($A89,csapatok!$A:$NN,EO$320,FALSE),'csapat-ranglista'!$A:$FP,EO$321,FALSE)/4),0)</f>
        <v>0</v>
      </c>
      <c r="EP89" s="223">
        <f>IFERROR(IF(RIGHT(VLOOKUP($A89,csapatok!$A:$NN,EP$320,FALSE),5)="Csere",VLOOKUP(LEFT(VLOOKUP($A89,csapatok!$A:$NN,EP$320,FALSE),LEN(VLOOKUP($A89,csapatok!$A:$NN,EP$320,FALSE))-6),'csapat-ranglista'!$A:$FP,EP$321,FALSE)/8,VLOOKUP(VLOOKUP($A89,csapatok!$A:$NN,EP$320,FALSE),'csapat-ranglista'!$A:$FP,EP$321,FALSE)/4),0)</f>
        <v>0</v>
      </c>
      <c r="EQ89" s="223">
        <f>IFERROR(IF(RIGHT(VLOOKUP($A89,csapatok!$A:$NN,EQ$320,FALSE),5)="Csere",VLOOKUP(LEFT(VLOOKUP($A89,csapatok!$A:$NN,EQ$320,FALSE),LEN(VLOOKUP($A89,csapatok!$A:$NN,EQ$320,FALSE))-6),'csapat-ranglista'!$A:$FP,EQ$321,FALSE)/8,VLOOKUP(VLOOKUP($A89,csapatok!$A:$NN,EQ$320,FALSE),'csapat-ranglista'!$A:$FP,EQ$321,FALSE)/4),0)</f>
        <v>0</v>
      </c>
      <c r="ER89" s="223">
        <f>IFERROR(IF(RIGHT(VLOOKUP($A89,csapatok!$A:$NN,ER$320,FALSE),5)="Csere",VLOOKUP(LEFT(VLOOKUP($A89,csapatok!$A:$NN,ER$320,FALSE),LEN(VLOOKUP($A89,csapatok!$A:$NN,ER$320,FALSE))-6),'csapat-ranglista'!$A:$FP,ER$321,FALSE)/8,VLOOKUP(VLOOKUP($A89,csapatok!$A:$NN,ER$320,FALSE),'csapat-ranglista'!$A:$FP,ER$321,FALSE)/4),0)</f>
        <v>0</v>
      </c>
      <c r="ES89" s="223">
        <f>IFERROR(IF(RIGHT(VLOOKUP($A89,csapatok!$A:$NN,ES$320,FALSE),5)="Csere",VLOOKUP(LEFT(VLOOKUP($A89,csapatok!$A:$NN,ES$320,FALSE),LEN(VLOOKUP($A89,csapatok!$A:$NN,ES$320,FALSE))-6),'csapat-ranglista'!$A:$FP,ES$321,FALSE)/8,VLOOKUP(VLOOKUP($A89,csapatok!$A:$NN,ES$320,FALSE),'csapat-ranglista'!$A:$FP,ES$321,FALSE)/4),0)</f>
        <v>0</v>
      </c>
      <c r="ET89" s="223">
        <f>IFERROR(IF(RIGHT(VLOOKUP($A89,csapatok!$A:$NN,ET$320,FALSE),5)="Csere",VLOOKUP(LEFT(VLOOKUP($A89,csapatok!$A:$NN,ET$320,FALSE),LEN(VLOOKUP($A89,csapatok!$A:$NN,ET$320,FALSE))-6),'csapat-ranglista'!$A:$FP,ET$321,FALSE)/8,VLOOKUP(VLOOKUP($A89,csapatok!$A:$NN,ET$320,FALSE),'csapat-ranglista'!$A:$FP,ET$321,FALSE)/4),0)</f>
        <v>0</v>
      </c>
      <c r="EU89" s="223">
        <f>IFERROR(IF(RIGHT(VLOOKUP($A89,csapatok!$A:$NN,EU$320,FALSE),5)="Csere",VLOOKUP(LEFT(VLOOKUP($A89,csapatok!$A:$NN,EU$320,FALSE),LEN(VLOOKUP($A89,csapatok!$A:$NN,EU$320,FALSE))-6),'csapat-ranglista'!$A:$FP,EU$321,FALSE)/8,VLOOKUP(VLOOKUP($A89,csapatok!$A:$NN,EU$320,FALSE),'csapat-ranglista'!$A:$FP,EU$321,FALSE)/4),0)</f>
        <v>0</v>
      </c>
      <c r="EV89" s="223">
        <f>IFERROR(IF(RIGHT(VLOOKUP($A89,csapatok!$A:$NN,EV$320,FALSE),5)="Csere",VLOOKUP(LEFT(VLOOKUP($A89,csapatok!$A:$NN,EV$320,FALSE),LEN(VLOOKUP($A89,csapatok!$A:$NN,EV$320,FALSE))-6),'csapat-ranglista'!$A:$FP,EV$321,FALSE)/8,VLOOKUP(VLOOKUP($A89,csapatok!$A:$NN,EV$320,FALSE),'csapat-ranglista'!$A:$FP,EV$321,FALSE)/4),0)</f>
        <v>0</v>
      </c>
      <c r="EW89" s="223">
        <f>IFERROR(IF(RIGHT(VLOOKUP($A89,csapatok!$A:$NN,EW$320,FALSE),5)="Csere",VLOOKUP(LEFT(VLOOKUP($A89,csapatok!$A:$NN,EW$320,FALSE),LEN(VLOOKUP($A89,csapatok!$A:$NN,EW$320,FALSE))-6),'csapat-ranglista'!$A:$FP,EW$321,FALSE)/8,VLOOKUP(VLOOKUP($A89,csapatok!$A:$NN,EW$320,FALSE),'csapat-ranglista'!$A:$FP,EW$321,FALSE)/4),0)</f>
        <v>0</v>
      </c>
      <c r="EX89" s="223">
        <f>IFERROR(IF(RIGHT(VLOOKUP($A89,csapatok!$A:$NN,EX$320,FALSE),5)="Csere",VLOOKUP(LEFT(VLOOKUP($A89,csapatok!$A:$NN,EX$320,FALSE),LEN(VLOOKUP($A89,csapatok!$A:$NN,EX$320,FALSE))-6),'csapat-ranglista'!$A:$FP,EX$321,FALSE)/8,VLOOKUP(VLOOKUP($A89,csapatok!$A:$NN,EX$320,FALSE),'csapat-ranglista'!$A:$FP,EX$321,FALSE)/4),0)</f>
        <v>0</v>
      </c>
      <c r="EY89" s="223">
        <f>IFERROR(IF(RIGHT(VLOOKUP($A89,csapatok!$A:$NN,EY$320,FALSE),5)="Csere",VLOOKUP(LEFT(VLOOKUP($A89,csapatok!$A:$NN,EY$320,FALSE),LEN(VLOOKUP($A89,csapatok!$A:$NN,EY$320,FALSE))-6),'csapat-ranglista'!$A:$FP,EY$321,FALSE)/8,VLOOKUP(VLOOKUP($A89,csapatok!$A:$NN,EY$320,FALSE),'csapat-ranglista'!$A:$FP,EY$321,FALSE)/4),0)</f>
        <v>0</v>
      </c>
      <c r="EZ89" s="223">
        <f>IFERROR(IF(RIGHT(VLOOKUP($A89,csapatok!$A:$NN,EZ$320,FALSE),5)="Csere",VLOOKUP(LEFT(VLOOKUP($A89,csapatok!$A:$NN,EZ$320,FALSE),LEN(VLOOKUP($A89,csapatok!$A:$NN,EZ$320,FALSE))-6),'csapat-ranglista'!$A:$FP,EZ$321,FALSE)/8,VLOOKUP(VLOOKUP($A89,csapatok!$A:$NN,EZ$320,FALSE),'csapat-ranglista'!$A:$FP,EZ$321,FALSE)/4),0)</f>
        <v>0</v>
      </c>
      <c r="FA89" s="223">
        <f>IFERROR(IF(RIGHT(VLOOKUP($A89,csapatok!$A:$NN,FA$320,FALSE),5)="Csere",VLOOKUP(LEFT(VLOOKUP($A89,csapatok!$A:$NN,FA$320,FALSE),LEN(VLOOKUP($A89,csapatok!$A:$NN,FA$320,FALSE))-6),'csapat-ranglista'!$A:$FP,FA$321,FALSE)/8,VLOOKUP(VLOOKUP($A89,csapatok!$A:$NN,FA$320,FALSE),'csapat-ranglista'!$A:$FP,FA$321,FALSE)/4),0)</f>
        <v>0</v>
      </c>
      <c r="FB89" s="223">
        <f>IFERROR(IF(RIGHT(VLOOKUP($A89,csapatok!$A:$NN,FB$320,FALSE),5)="Csere",VLOOKUP(LEFT(VLOOKUP($A89,csapatok!$A:$NN,FB$320,FALSE),LEN(VLOOKUP($A89,csapatok!$A:$NN,FB$320,FALSE))-6),'csapat-ranglista'!$A:$FP,FB$321,FALSE)/8,VLOOKUP(VLOOKUP($A89,csapatok!$A:$NN,FB$320,FALSE),'csapat-ranglista'!$A:$FP,FB$321,FALSE)/4),0)</f>
        <v>0</v>
      </c>
      <c r="FC89" s="223">
        <f>IFERROR(IF(RIGHT(VLOOKUP($A89,csapatok!$A:$NN,FC$320,FALSE),5)="Csere",VLOOKUP(LEFT(VLOOKUP($A89,csapatok!$A:$NN,FC$320,FALSE),LEN(VLOOKUP($A89,csapatok!$A:$NN,FC$320,FALSE))-6),'csapat-ranglista'!$A:$FP,FC$321,FALSE)/8,VLOOKUP(VLOOKUP($A89,csapatok!$A:$NN,FC$320,FALSE),'csapat-ranglista'!$A:$FP,FC$321,FALSE)/4),0)</f>
        <v>0</v>
      </c>
      <c r="FD89" s="224">
        <f>versenyek!$QY$11*IFERROR(VLOOKUP(VLOOKUP($A89,versenyek!QX:QZ,3,FALSE),szabalyok!$A$16:$B$23,2,FALSE)/4,0)</f>
        <v>0</v>
      </c>
      <c r="FE89" s="224">
        <f>versenyek!$RB$11*IFERROR(VLOOKUP(VLOOKUP($A89,versenyek!RA:RC,3,FALSE),szabalyok!$A$16:$B$23,2,FALSE)/4,0)</f>
        <v>0</v>
      </c>
      <c r="FF89" s="223">
        <f>IFERROR(IF(RIGHT(VLOOKUP($A89,csapatok!$A:$NN,FF$320,FALSE),5)="Csere",VLOOKUP(LEFT(VLOOKUP($A89,csapatok!$A:$NN,FF$320,FALSE),LEN(VLOOKUP($A89,csapatok!$A:$NN,FF$320,FALSE))-6),'csapat-ranglista'!$A:$FP,FF$321,FALSE)/8,VLOOKUP(VLOOKUP($A89,csapatok!$A:$NN,FF$320,FALSE),'csapat-ranglista'!$A:$FP,FF$321,FALSE)/4),0)</f>
        <v>0</v>
      </c>
      <c r="FG89" s="223">
        <f>IFERROR(IF(RIGHT(VLOOKUP($A89,csapatok!$A:$NN,FG$320,FALSE),5)="Csere",VLOOKUP(LEFT(VLOOKUP($A89,csapatok!$A:$NN,FG$320,FALSE),LEN(VLOOKUP($A89,csapatok!$A:$NN,FG$320,FALSE))-6),'csapat-ranglista'!$A:$FP,FG$321,FALSE)/8,VLOOKUP(VLOOKUP($A89,csapatok!$A:$NN,FG$320,FALSE),'csapat-ranglista'!$A:$FP,FG$321,FALSE)/4),0)</f>
        <v>0</v>
      </c>
      <c r="FH89" s="223">
        <f>IFERROR(IF(RIGHT(VLOOKUP($A89,csapatok!$A:$NN,FH$320,FALSE),5)="Csere",VLOOKUP(LEFT(VLOOKUP($A89,csapatok!$A:$NN,FH$320,FALSE),LEN(VLOOKUP($A89,csapatok!$A:$NN,FH$320,FALSE))-6),'csapat-ranglista'!$A:$FP,FH$321,FALSE)/8,VLOOKUP(VLOOKUP($A89,csapatok!$A:$NN,FH$320,FALSE),'csapat-ranglista'!$A:$FP,FH$321,FALSE)/4),0)</f>
        <v>0</v>
      </c>
      <c r="FI89" s="223">
        <f>IFERROR(IF(RIGHT(VLOOKUP($A89,csapatok!$A:$NN,FI$320,FALSE),5)="Csere",VLOOKUP(LEFT(VLOOKUP($A89,csapatok!$A:$NN,FI$320,FALSE),LEN(VLOOKUP($A89,csapatok!$A:$NN,FI$320,FALSE))-6),'csapat-ranglista'!$A:$FP,FI$321,FALSE)/8,VLOOKUP(VLOOKUP($A89,csapatok!$A:$NN,FI$320,FALSE),'csapat-ranglista'!$A:$FP,FI$321,FALSE)/4),0)</f>
        <v>0</v>
      </c>
      <c r="FJ89" s="223">
        <f>IFERROR(IF(RIGHT(VLOOKUP($A89,csapatok!$A:$NN,FJ$320,FALSE),5)="Csere",VLOOKUP(LEFT(VLOOKUP($A89,csapatok!$A:$NN,FJ$320,FALSE),LEN(VLOOKUP($A89,csapatok!$A:$NN,FJ$320,FALSE))-6),'csapat-ranglista'!$A:$FP,FJ$321,FALSE)/8,VLOOKUP(VLOOKUP($A89,csapatok!$A:$NN,FJ$320,FALSE),'csapat-ranglista'!$A:$FP,FJ$321,FALSE)/4),0)</f>
        <v>0</v>
      </c>
      <c r="FK89" s="223">
        <f>IFERROR(IF(RIGHT(VLOOKUP($A89,csapatok!$A:$NN,FK$320,FALSE),5)="Csere",VLOOKUP(LEFT(VLOOKUP($A89,csapatok!$A:$NN,FK$320,FALSE),LEN(VLOOKUP($A89,csapatok!$A:$NN,FK$320,FALSE))-6),'csapat-ranglista'!$A:$FP,FK$321,FALSE)/8,VLOOKUP(VLOOKUP($A89,csapatok!$A:$NN,FK$320,FALSE),'csapat-ranglista'!$A:$FP,FK$321,FALSE)/4),0)</f>
        <v>0</v>
      </c>
      <c r="FL89" s="223">
        <f>IFERROR(IF(RIGHT(VLOOKUP($A89,csapatok!$A:$NN,FL$320,FALSE),5)="Csere",VLOOKUP(LEFT(VLOOKUP($A89,csapatok!$A:$NN,FL$320,FALSE),LEN(VLOOKUP($A89,csapatok!$A:$NN,FL$320,FALSE))-6),'csapat-ranglista'!$A:$FP,FL$321,FALSE)/8,VLOOKUP(VLOOKUP($A89,csapatok!$A:$NN,FL$320,FALSE),'csapat-ranglista'!$A:$FP,FL$321,FALSE)/4),0)</f>
        <v>0</v>
      </c>
      <c r="FM89" s="223">
        <f>IFERROR(IF(RIGHT(VLOOKUP($A89,csapatok!$A:$NN,FM$320,FALSE),5)="Csere",VLOOKUP(LEFT(VLOOKUP($A89,csapatok!$A:$NN,FM$320,FALSE),LEN(VLOOKUP($A89,csapatok!$A:$NN,FM$320,FALSE))-6),'csapat-ranglista'!$A:$FP,FM$321,FALSE)/8,VLOOKUP(VLOOKUP($A89,csapatok!$A:$NN,FM$320,FALSE),'csapat-ranglista'!$A:$FP,FM$321,FALSE)/4),0)</f>
        <v>0</v>
      </c>
      <c r="FN89" s="223">
        <f>IFERROR(IF(RIGHT(VLOOKUP($A89,csapatok!$A:$NN,FN$320,FALSE),5)="Csere",VLOOKUP(LEFT(VLOOKUP($A89,csapatok!$A:$NN,FN$320,FALSE),LEN(VLOOKUP($A89,csapatok!$A:$NN,FN$320,FALSE))-6),'csapat-ranglista'!$A:$FP,FN$321,FALSE)/8,VLOOKUP(VLOOKUP($A89,csapatok!$A:$NN,FN$320,FALSE),'csapat-ranglista'!$A:$FP,FN$321,FALSE)/4),0)</f>
        <v>0.69331003316613704</v>
      </c>
      <c r="FO89" s="223">
        <f>IFERROR(IF(RIGHT(VLOOKUP($A89,csapatok!$A:$NN,FO$320,FALSE),5)="Csere",VLOOKUP(LEFT(VLOOKUP($A89,csapatok!$A:$NN,FO$320,FALSE),LEN(VLOOKUP($A89,csapatok!$A:$NN,FO$320,FALSE))-6),'csapat-ranglista'!$A:$FP,FO$321,FALSE)/8,VLOOKUP(VLOOKUP($A89,csapatok!$A:$NN,FO$320,FALSE),'csapat-ranglista'!$A:$FP,FO$321,FALSE)/4),0)</f>
        <v>0</v>
      </c>
      <c r="FP89" s="223">
        <f>IFERROR(IF(RIGHT(VLOOKUP($A89,csapatok!$A:$NN,FP$320,FALSE),5)="Csere",VLOOKUP(LEFT(VLOOKUP($A89,csapatok!$A:$NN,FP$320,FALSE),LEN(VLOOKUP($A89,csapatok!$A:$NN,FP$320,FALSE))-6),'csapat-ranglista'!$A:$FP,FP$321,FALSE)/8,VLOOKUP(VLOOKUP($A89,csapatok!$A:$NN,FP$320,FALSE),'csapat-ranglista'!$A:$FP,FP$321,FALSE)/4),0)</f>
        <v>0.81968218761774003</v>
      </c>
      <c r="FQ89" s="223">
        <f>IFERROR(IF(RIGHT(VLOOKUP($A89,csapatok!$A:$NN,FQ$320,FALSE),5)="Csere",VLOOKUP(LEFT(VLOOKUP($A89,csapatok!$A:$NN,FQ$320,FALSE),LEN(VLOOKUP($A89,csapatok!$A:$NN,FQ$320,FALSE))-6),'csapat-ranglista'!$A:$FP,FQ$321,FALSE)/8,VLOOKUP(VLOOKUP($A89,csapatok!$A:$NN,FQ$320,FALSE),'csapat-ranglista'!$A:$FP,FQ$321,FALSE)/4),0)</f>
        <v>0</v>
      </c>
      <c r="FR89" s="223">
        <f>IFERROR(IF(RIGHT(VLOOKUP($A89,csapatok!$A:$NN,FR$320,FALSE),5)="Csere",VLOOKUP(LEFT(VLOOKUP($A89,csapatok!$A:$NN,FR$320,FALSE),LEN(VLOOKUP($A89,csapatok!$A:$NN,FR$320,FALSE))-6),'csapat-ranglista'!$A:$FP,FR$321,FALSE)/8,VLOOKUP(VLOOKUP($A89,csapatok!$A:$NN,FR$320,FALSE),'csapat-ranglista'!$A:$FP,FR$321,FALSE)/4),0)</f>
        <v>0</v>
      </c>
      <c r="FS89" s="223">
        <f>IFERROR(IF(RIGHT(VLOOKUP($A89,csapatok!$A:$NN,FS$320,FALSE),5)="Csere",VLOOKUP(LEFT(VLOOKUP($A89,csapatok!$A:$NN,FS$320,FALSE),LEN(VLOOKUP($A89,csapatok!$A:$NN,FS$320,FALSE))-6),'csapat-ranglista'!$A:$FP,FS$321,FALSE)/8,VLOOKUP(VLOOKUP($A89,csapatok!$A:$NN,FS$320,FALSE),'csapat-ranglista'!$A:$FP,FS$321,FALSE)/4),0)</f>
        <v>0</v>
      </c>
      <c r="FT89" s="223">
        <f>IFERROR(IF(RIGHT(VLOOKUP($A89,csapatok!$A:$NN,FT$320,FALSE),5)="Csere",VLOOKUP(LEFT(VLOOKUP($A89,csapatok!$A:$NN,FT$320,FALSE),LEN(VLOOKUP($A89,csapatok!$A:$NN,FT$320,FALSE))-6),'csapat-ranglista'!$A:$FP,FT$321,FALSE)/8,VLOOKUP(VLOOKUP($A89,csapatok!$A:$NN,FT$320,FALSE),'csapat-ranglista'!$A:$FP,FT$321,FALSE)/4),0)</f>
        <v>0</v>
      </c>
      <c r="FU89" s="223">
        <f>IFERROR(IF(RIGHT(VLOOKUP($A89,csapatok!$A:$NN,FU$320,FALSE),5)="Csere",VLOOKUP(LEFT(VLOOKUP($A89,csapatok!$A:$NN,FU$320,FALSE),LEN(VLOOKUP($A89,csapatok!$A:$NN,FU$320,FALSE))-6),'csapat-ranglista'!$A:$FP,FU$321,FALSE)/8,VLOOKUP(VLOOKUP($A89,csapatok!$A:$NN,FU$320,FALSE),'csapat-ranglista'!$A:$FP,FU$321,FALSE)/4),0)</f>
        <v>0</v>
      </c>
      <c r="FV89" s="223">
        <f>IFERROR(IF(RIGHT(VLOOKUP($A89,csapatok!$A:$NN,FV$320,FALSE),5)="Csere",VLOOKUP(LEFT(VLOOKUP($A89,csapatok!$A:$NN,FV$320,FALSE),LEN(VLOOKUP($A89,csapatok!$A:$NN,FV$320,FALSE))-6),'csapat-ranglista'!$A:$FP,FV$321,FALSE)/8,VLOOKUP(VLOOKUP($A89,csapatok!$A:$NN,FV$320,FALSE),'csapat-ranglista'!$A:$FP,FV$321,FALSE)/4),0)</f>
        <v>0</v>
      </c>
      <c r="FW89" s="223">
        <f>IFERROR(IF(RIGHT(VLOOKUP($A89,csapatok!$A:$NN,FW$320,FALSE),5)="Csere",VLOOKUP(LEFT(VLOOKUP($A89,csapatok!$A:$NN,FW$320,FALSE),LEN(VLOOKUP($A89,csapatok!$A:$NN,FW$320,FALSE))-6),'csapat-ranglista'!$A:$FP,FW$321,FALSE)/8,VLOOKUP(VLOOKUP($A89,csapatok!$A:$NN,FW$320,FALSE),'csapat-ranglista'!$A:$FP,FW$321,FALSE)/4),0)</f>
        <v>0</v>
      </c>
      <c r="FX89" s="223">
        <f>IFERROR(IF(RIGHT(VLOOKUP($A89,csapatok!$A:$NN,FX$320,FALSE),5)="Csere",VLOOKUP(LEFT(VLOOKUP($A89,csapatok!$A:$NN,FX$320,FALSE),LEN(VLOOKUP($A89,csapatok!$A:$NN,FX$320,FALSE))-6),'csapat-ranglista'!$A:$FP,FX$321,FALSE)/8,VLOOKUP(VLOOKUP($A89,csapatok!$A:$NN,FX$320,FALSE),'csapat-ranglista'!$A:$FP,FX$321,FALSE)/4),0)</f>
        <v>0</v>
      </c>
      <c r="FY89" s="223">
        <f>IFERROR(IF(RIGHT(VLOOKUP($A89,csapatok!$A:$NN,FY$320,FALSE),5)="Csere",VLOOKUP(LEFT(VLOOKUP($A89,csapatok!$A:$NN,FY$320,FALSE),LEN(VLOOKUP($A89,csapatok!$A:$NN,FY$320,FALSE))-6),'csapat-ranglista'!$A:$FP,FY$321,FALSE)/8,VLOOKUP(VLOOKUP($A89,csapatok!$A:$NN,FY$320,FALSE),'csapat-ranglista'!$A:$FP,FY$321,FALSE)/4),0)</f>
        <v>0</v>
      </c>
      <c r="FZ89" s="223">
        <f>IFERROR(IF(RIGHT(VLOOKUP($A89,csapatok!$A:$NN,FZ$320,FALSE),5)="Csere",VLOOKUP(LEFT(VLOOKUP($A89,csapatok!$A:$NN,FZ$320,FALSE),LEN(VLOOKUP($A89,csapatok!$A:$NN,FZ$320,FALSE))-6),'csapat-ranglista'!$A:$FP,FZ$321,FALSE)/8,VLOOKUP(VLOOKUP($A89,csapatok!$A:$NN,FZ$320,FALSE),'csapat-ranglista'!$A:$FP,FZ$321,FALSE)/4),0)</f>
        <v>0</v>
      </c>
      <c r="GA89" s="223">
        <f>IFERROR(IF(RIGHT(VLOOKUP($A89,csapatok!$A:$NN,GA$320,FALSE),5)="Csere",VLOOKUP(LEFT(VLOOKUP($A89,csapatok!$A:$NN,GA$320,FALSE),LEN(VLOOKUP($A89,csapatok!$A:$NN,GA$320,FALSE))-6),'csapat-ranglista'!$A:$FP,GA$321,FALSE)/8,VLOOKUP(VLOOKUP($A89,csapatok!$A:$NN,GA$320,FALSE),'csapat-ranglista'!$A:$FP,GA$321,FALSE)/4),0)</f>
        <v>0</v>
      </c>
      <c r="GB89" s="223">
        <f>IFERROR(IF(RIGHT(VLOOKUP($A89,csapatok!$A:$NN,GB$320,FALSE),5)="Csere",VLOOKUP(LEFT(VLOOKUP($A89,csapatok!$A:$NN,GB$320,FALSE),LEN(VLOOKUP($A89,csapatok!$A:$NN,GB$320,FALSE))-6),'csapat-ranglista'!$A:$FP,GB$321,FALSE)/8,VLOOKUP(VLOOKUP($A89,csapatok!$A:$NN,GB$320,FALSE),'csapat-ranglista'!$A:$FP,GB$321,FALSE)/4),0)</f>
        <v>4.5732689210950079</v>
      </c>
      <c r="GC89" s="223">
        <f>IFERROR(IF(RIGHT(VLOOKUP($A89,csapatok!$A:$NN,GC$320,FALSE),5)="Csere",VLOOKUP(LEFT(VLOOKUP($A89,csapatok!$A:$NN,GC$320,FALSE),LEN(VLOOKUP($A89,csapatok!$A:$NN,GC$320,FALSE))-6),'csapat-ranglista'!$A:$FP,GC$321,FALSE)/8,VLOOKUP(VLOOKUP($A89,csapatok!$A:$NN,GC$320,FALSE),'csapat-ranglista'!$A:$FP,GC$321,FALSE)/4),0)</f>
        <v>0</v>
      </c>
      <c r="GD89" s="247">
        <f>SUM(EQ89:GC89)</f>
        <v>6.086261141878885</v>
      </c>
    </row>
    <row r="90" spans="1:186">
      <c r="A90" s="1" t="s">
        <v>1599</v>
      </c>
      <c r="B90" s="130"/>
      <c r="C90" s="131" t="str">
        <f>IF(B90=0,"",IF(B90&lt;$C$1,"felnőtt","ifi"))</f>
        <v/>
      </c>
      <c r="D90" s="32" t="s">
        <v>101</v>
      </c>
      <c r="E90" s="45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4"/>
      <c r="BD90" s="224"/>
      <c r="BE90" s="223">
        <f>IFERROR(IF(RIGHT(VLOOKUP($A90,csapatok!$A:$NN,BE$320,FALSE),5)="Csere",VLOOKUP(LEFT(VLOOKUP($A90,csapatok!$A:$NN,BE$320,FALSE),LEN(VLOOKUP($A90,csapatok!$A:$NN,BE$320,FALSE))-6),'csapat-ranglista'!$A:$FP,BE$321,FALSE)/8,VLOOKUP(VLOOKUP($A90,csapatok!$A:$NN,BE$320,FALSE),'csapat-ranglista'!$A:$FP,BE$321,FALSE)/4),0)</f>
        <v>0</v>
      </c>
      <c r="BF90" s="223">
        <f>IFERROR(IF(RIGHT(VLOOKUP($A90,csapatok!$A:$NN,BF$320,FALSE),5)="Csere",VLOOKUP(LEFT(VLOOKUP($A90,csapatok!$A:$NN,BF$320,FALSE),LEN(VLOOKUP($A90,csapatok!$A:$NN,BF$320,FALSE))-6),'csapat-ranglista'!$A:$FP,BF$321,FALSE)/8,VLOOKUP(VLOOKUP($A90,csapatok!$A:$NN,BF$320,FALSE),'csapat-ranglista'!$A:$FP,BF$321,FALSE)/4),0)</f>
        <v>0</v>
      </c>
      <c r="BG90" s="223">
        <f>IFERROR(IF(RIGHT(VLOOKUP($A90,csapatok!$A:$NN,BG$320,FALSE),5)="Csere",VLOOKUP(LEFT(VLOOKUP($A90,csapatok!$A:$NN,BG$320,FALSE),LEN(VLOOKUP($A90,csapatok!$A:$NN,BG$320,FALSE))-6),'csapat-ranglista'!$A:$FP,BG$321,FALSE)/8,VLOOKUP(VLOOKUP($A90,csapatok!$A:$NN,BG$320,FALSE),'csapat-ranglista'!$A:$FP,BG$321,FALSE)/4),0)</f>
        <v>0</v>
      </c>
      <c r="BH90" s="223">
        <f>IFERROR(IF(RIGHT(VLOOKUP($A90,csapatok!$A:$NN,BH$320,FALSE),5)="Csere",VLOOKUP(LEFT(VLOOKUP($A90,csapatok!$A:$NN,BH$320,FALSE),LEN(VLOOKUP($A90,csapatok!$A:$NN,BH$320,FALSE))-6),'csapat-ranglista'!$A:$FP,BH$321,FALSE)/8,VLOOKUP(VLOOKUP($A90,csapatok!$A:$NN,BH$320,FALSE),'csapat-ranglista'!$A:$FP,BH$321,FALSE)/4),0)</f>
        <v>0</v>
      </c>
      <c r="BI90" s="223">
        <f>IFERROR(IF(RIGHT(VLOOKUP($A90,csapatok!$A:$NN,BI$320,FALSE),5)="Csere",VLOOKUP(LEFT(VLOOKUP($A90,csapatok!$A:$NN,BI$320,FALSE),LEN(VLOOKUP($A90,csapatok!$A:$NN,BI$320,FALSE))-6),'csapat-ranglista'!$A:$FP,BI$321,FALSE)/8,VLOOKUP(VLOOKUP($A90,csapatok!$A:$NN,BI$320,FALSE),'csapat-ranglista'!$A:$FP,BI$321,FALSE)/4),0)</f>
        <v>0</v>
      </c>
      <c r="BJ90" s="223">
        <f>IFERROR(IF(RIGHT(VLOOKUP($A90,csapatok!$A:$NN,BJ$320,FALSE),5)="Csere",VLOOKUP(LEFT(VLOOKUP($A90,csapatok!$A:$NN,BJ$320,FALSE),LEN(VLOOKUP($A90,csapatok!$A:$NN,BJ$320,FALSE))-6),'csapat-ranglista'!$A:$FP,BJ$321,FALSE)/8,VLOOKUP(VLOOKUP($A90,csapatok!$A:$NN,BJ$320,FALSE),'csapat-ranglista'!$A:$FP,BJ$321,FALSE)/4),0)</f>
        <v>0</v>
      </c>
      <c r="BK90" s="223">
        <f>IFERROR(IF(RIGHT(VLOOKUP($A90,csapatok!$A:$NN,BK$320,FALSE),5)="Csere",VLOOKUP(LEFT(VLOOKUP($A90,csapatok!$A:$NN,BK$320,FALSE),LEN(VLOOKUP($A90,csapatok!$A:$NN,BK$320,FALSE))-6),'csapat-ranglista'!$A:$FP,BK$321,FALSE)/8,VLOOKUP(VLOOKUP($A90,csapatok!$A:$NN,BK$320,FALSE),'csapat-ranglista'!$A:$FP,BK$321,FALSE)/4),0)</f>
        <v>0</v>
      </c>
      <c r="BL90" s="223">
        <f>IFERROR(IF(RIGHT(VLOOKUP($A90,csapatok!$A:$NN,BL$320,FALSE),5)="Csere",VLOOKUP(LEFT(VLOOKUP($A90,csapatok!$A:$NN,BL$320,FALSE),LEN(VLOOKUP($A90,csapatok!$A:$NN,BL$320,FALSE))-6),'csapat-ranglista'!$A:$FP,BL$321,FALSE)/8,VLOOKUP(VLOOKUP($A90,csapatok!$A:$NN,BL$320,FALSE),'csapat-ranglista'!$A:$FP,BL$321,FALSE)/4),0)</f>
        <v>0</v>
      </c>
      <c r="BM90" s="223">
        <f>IFERROR(IF(RIGHT(VLOOKUP($A90,csapatok!$A:$NN,BM$320,FALSE),5)="Csere",VLOOKUP(LEFT(VLOOKUP($A90,csapatok!$A:$NN,BM$320,FALSE),LEN(VLOOKUP($A90,csapatok!$A:$NN,BM$320,FALSE))-6),'csapat-ranglista'!$A:$FP,BM$321,FALSE)/8,VLOOKUP(VLOOKUP($A90,csapatok!$A:$NN,BM$320,FALSE),'csapat-ranglista'!$A:$FP,BM$321,FALSE)/4),0)</f>
        <v>0</v>
      </c>
      <c r="BN90" s="223">
        <f>IFERROR(IF(RIGHT(VLOOKUP($A90,csapatok!$A:$NN,BN$320,FALSE),5)="Csere",VLOOKUP(LEFT(VLOOKUP($A90,csapatok!$A:$NN,BN$320,FALSE),LEN(VLOOKUP($A90,csapatok!$A:$NN,BN$320,FALSE))-6),'csapat-ranglista'!$A:$FP,BN$321,FALSE)/8,VLOOKUP(VLOOKUP($A90,csapatok!$A:$NN,BN$320,FALSE),'csapat-ranglista'!$A:$FP,BN$321,FALSE)/4),0)</f>
        <v>0</v>
      </c>
      <c r="BO90" s="223">
        <f>IFERROR(IF(RIGHT(VLOOKUP($A90,csapatok!$A:$NN,BO$320,FALSE),5)="Csere",VLOOKUP(LEFT(VLOOKUP($A90,csapatok!$A:$NN,BO$320,FALSE),LEN(VLOOKUP($A90,csapatok!$A:$NN,BO$320,FALSE))-6),'csapat-ranglista'!$A:$FP,BO$321,FALSE)/8,VLOOKUP(VLOOKUP($A90,csapatok!$A:$NN,BO$320,FALSE),'csapat-ranglista'!$A:$FP,BO$321,FALSE)/4),0)</f>
        <v>0</v>
      </c>
      <c r="BP90" s="223">
        <f>IFERROR(IF(RIGHT(VLOOKUP($A90,csapatok!$A:$NN,BP$320,FALSE),5)="Csere",VLOOKUP(LEFT(VLOOKUP($A90,csapatok!$A:$NN,BP$320,FALSE),LEN(VLOOKUP($A90,csapatok!$A:$NN,BP$320,FALSE))-6),'csapat-ranglista'!$A:$FP,BP$321,FALSE)/8,VLOOKUP(VLOOKUP($A90,csapatok!$A:$NN,BP$320,FALSE),'csapat-ranglista'!$A:$FP,BP$321,FALSE)/4),0)</f>
        <v>0</v>
      </c>
      <c r="BQ90" s="223">
        <f>IFERROR(IF(RIGHT(VLOOKUP($A90,csapatok!$A:$NN,BQ$320,FALSE),5)="Csere",VLOOKUP(LEFT(VLOOKUP($A90,csapatok!$A:$NN,BQ$320,FALSE),LEN(VLOOKUP($A90,csapatok!$A:$NN,BQ$320,FALSE))-6),'csapat-ranglista'!$A:$FP,BQ$321,FALSE)/8,VLOOKUP(VLOOKUP($A90,csapatok!$A:$NN,BQ$320,FALSE),'csapat-ranglista'!$A:$FP,BQ$321,FALSE)/4),0)</f>
        <v>0</v>
      </c>
      <c r="BR90" s="223">
        <f>IFERROR(IF(RIGHT(VLOOKUP($A90,csapatok!$A:$NN,BR$320,FALSE),5)="Csere",VLOOKUP(LEFT(VLOOKUP($A90,csapatok!$A:$NN,BR$320,FALSE),LEN(VLOOKUP($A90,csapatok!$A:$NN,BR$320,FALSE))-6),'csapat-ranglista'!$A:$FP,BR$321,FALSE)/8,VLOOKUP(VLOOKUP($A90,csapatok!$A:$NN,BR$320,FALSE),'csapat-ranglista'!$A:$FP,BR$321,FALSE)/4),0)</f>
        <v>0</v>
      </c>
      <c r="BS90" s="223">
        <f>IFERROR(IF(RIGHT(VLOOKUP($A90,csapatok!$A:$NN,BS$320,FALSE),5)="Csere",VLOOKUP(LEFT(VLOOKUP($A90,csapatok!$A:$NN,BS$320,FALSE),LEN(VLOOKUP($A90,csapatok!$A:$NN,BS$320,FALSE))-6),'csapat-ranglista'!$A:$FP,BS$321,FALSE)/8,VLOOKUP(VLOOKUP($A90,csapatok!$A:$NN,BS$320,FALSE),'csapat-ranglista'!$A:$FP,BS$321,FALSE)/4),0)</f>
        <v>0</v>
      </c>
      <c r="BT90" s="223">
        <f>IFERROR(IF(RIGHT(VLOOKUP($A90,csapatok!$A:$NN,BT$320,FALSE),5)="Csere",VLOOKUP(LEFT(VLOOKUP($A90,csapatok!$A:$NN,BT$320,FALSE),LEN(VLOOKUP($A90,csapatok!$A:$NN,BT$320,FALSE))-6),'csapat-ranglista'!$A:$FP,BT$321,FALSE)/8,VLOOKUP(VLOOKUP($A90,csapatok!$A:$NN,BT$320,FALSE),'csapat-ranglista'!$A:$FP,BT$321,FALSE)/4),0)</f>
        <v>0</v>
      </c>
      <c r="BU90" s="223">
        <f>IFERROR(IF(RIGHT(VLOOKUP($A90,csapatok!$A:$NN,BU$320,FALSE),5)="Csere",VLOOKUP(LEFT(VLOOKUP($A90,csapatok!$A:$NN,BU$320,FALSE),LEN(VLOOKUP($A90,csapatok!$A:$NN,BU$320,FALSE))-6),'csapat-ranglista'!$A:$FP,BU$321,FALSE)/8,VLOOKUP(VLOOKUP($A90,csapatok!$A:$NN,BU$320,FALSE),'csapat-ranglista'!$A:$FP,BU$321,FALSE)/4),0)</f>
        <v>0</v>
      </c>
      <c r="BV90" s="223">
        <f>IFERROR(IF(RIGHT(VLOOKUP($A90,csapatok!$A:$NN,BV$320,FALSE),5)="Csere",VLOOKUP(LEFT(VLOOKUP($A90,csapatok!$A:$NN,BV$320,FALSE),LEN(VLOOKUP($A90,csapatok!$A:$NN,BV$320,FALSE))-6),'csapat-ranglista'!$A:$FP,BV$321,FALSE)/8,VLOOKUP(VLOOKUP($A90,csapatok!$A:$NN,BV$320,FALSE),'csapat-ranglista'!$A:$FP,BV$321,FALSE)/4),0)</f>
        <v>0</v>
      </c>
      <c r="BW90" s="223">
        <f>IFERROR(IF(RIGHT(VLOOKUP($A90,csapatok!$A:$NN,BW$320,FALSE),5)="Csere",VLOOKUP(LEFT(VLOOKUP($A90,csapatok!$A:$NN,BW$320,FALSE),LEN(VLOOKUP($A90,csapatok!$A:$NN,BW$320,FALSE))-6),'csapat-ranglista'!$A:$FP,BW$321,FALSE)/8,VLOOKUP(VLOOKUP($A90,csapatok!$A:$NN,BW$320,FALSE),'csapat-ranglista'!$A:$FP,BW$321,FALSE)/4),0)</f>
        <v>0</v>
      </c>
      <c r="BX90" s="223">
        <f>IFERROR(IF(RIGHT(VLOOKUP($A90,csapatok!$A:$NN,BX$320,FALSE),5)="Csere",VLOOKUP(LEFT(VLOOKUP($A90,csapatok!$A:$NN,BX$320,FALSE),LEN(VLOOKUP($A90,csapatok!$A:$NN,BX$320,FALSE))-6),'csapat-ranglista'!$A:$FP,BX$321,FALSE)/8,VLOOKUP(VLOOKUP($A90,csapatok!$A:$NN,BX$320,FALSE),'csapat-ranglista'!$A:$FP,BX$321,FALSE)/4),0)</f>
        <v>0</v>
      </c>
      <c r="BY90" s="223">
        <f>IFERROR(IF(RIGHT(VLOOKUP($A90,csapatok!$A:$NN,BY$320,FALSE),5)="Csere",VLOOKUP(LEFT(VLOOKUP($A90,csapatok!$A:$NN,BY$320,FALSE),LEN(VLOOKUP($A90,csapatok!$A:$NN,BY$320,FALSE))-6),'csapat-ranglista'!$A:$FP,BY$321,FALSE)/8,VLOOKUP(VLOOKUP($A90,csapatok!$A:$NN,BY$320,FALSE),'csapat-ranglista'!$A:$FP,BY$321,FALSE)/4),0)</f>
        <v>0</v>
      </c>
      <c r="BZ90" s="223">
        <f>IFERROR(IF(RIGHT(VLOOKUP($A90,csapatok!$A:$NN,BZ$320,FALSE),5)="Csere",VLOOKUP(LEFT(VLOOKUP($A90,csapatok!$A:$NN,BZ$320,FALSE),LEN(VLOOKUP($A90,csapatok!$A:$NN,BZ$320,FALSE))-6),'csapat-ranglista'!$A:$FP,BZ$321,FALSE)/8,VLOOKUP(VLOOKUP($A90,csapatok!$A:$NN,BZ$320,FALSE),'csapat-ranglista'!$A:$FP,BZ$321,FALSE)/4),0)</f>
        <v>0</v>
      </c>
      <c r="CA90" s="223">
        <f>IFERROR(IF(RIGHT(VLOOKUP($A90,csapatok!$A:$NN,CA$320,FALSE),5)="Csere",VLOOKUP(LEFT(VLOOKUP($A90,csapatok!$A:$NN,CA$320,FALSE),LEN(VLOOKUP($A90,csapatok!$A:$NN,CA$320,FALSE))-6),'csapat-ranglista'!$A:$FP,CA$321,FALSE)/8,VLOOKUP(VLOOKUP($A90,csapatok!$A:$NN,CA$320,FALSE),'csapat-ranglista'!$A:$FP,CA$321,FALSE)/4),0)</f>
        <v>0</v>
      </c>
      <c r="CB90" s="223">
        <f>IFERROR(IF(RIGHT(VLOOKUP($A90,csapatok!$A:$NN,CB$320,FALSE),5)="Csere",VLOOKUP(LEFT(VLOOKUP($A90,csapatok!$A:$NN,CB$320,FALSE),LEN(VLOOKUP($A90,csapatok!$A:$NN,CB$320,FALSE))-6),'csapat-ranglista'!$A:$FP,CB$321,FALSE)/8,VLOOKUP(VLOOKUP($A90,csapatok!$A:$NN,CB$320,FALSE),'csapat-ranglista'!$A:$FP,CB$321,FALSE)/4),0)</f>
        <v>0</v>
      </c>
      <c r="CC90" s="223">
        <f>IFERROR(IF(RIGHT(VLOOKUP($A90,csapatok!$A:$NN,CC$320,FALSE),5)="Csere",VLOOKUP(LEFT(VLOOKUP($A90,csapatok!$A:$NN,CC$320,FALSE),LEN(VLOOKUP($A90,csapatok!$A:$NN,CC$320,FALSE))-6),'csapat-ranglista'!$A:$FP,CC$321,FALSE)/8,VLOOKUP(VLOOKUP($A90,csapatok!$A:$NN,CC$320,FALSE),'csapat-ranglista'!$A:$FP,CC$321,FALSE)/4),0)</f>
        <v>0</v>
      </c>
      <c r="CD90" s="223">
        <f>IFERROR(IF(RIGHT(VLOOKUP($A90,csapatok!$A:$NN,CD$320,FALSE),5)="Csere",VLOOKUP(LEFT(VLOOKUP($A90,csapatok!$A:$NN,CD$320,FALSE),LEN(VLOOKUP($A90,csapatok!$A:$NN,CD$320,FALSE))-6),'csapat-ranglista'!$A:$FP,CD$321,FALSE)/8,VLOOKUP(VLOOKUP($A90,csapatok!$A:$NN,CD$320,FALSE),'csapat-ranglista'!$A:$FP,CD$321,FALSE)/4),0)</f>
        <v>0</v>
      </c>
      <c r="CE90" s="223">
        <f>IFERROR(IF(RIGHT(VLOOKUP($A90,csapatok!$A:$NN,CE$320,FALSE),5)="Csere",VLOOKUP(LEFT(VLOOKUP($A90,csapatok!$A:$NN,CE$320,FALSE),LEN(VLOOKUP($A90,csapatok!$A:$NN,CE$320,FALSE))-6),'csapat-ranglista'!$A:$FP,CE$321,FALSE)/8,VLOOKUP(VLOOKUP($A90,csapatok!$A:$NN,CE$320,FALSE),'csapat-ranglista'!$A:$FP,CE$321,FALSE)/4),0)</f>
        <v>0</v>
      </c>
      <c r="CF90" s="223">
        <f>IFERROR(IF(RIGHT(VLOOKUP($A90,csapatok!$A:$NN,CF$320,FALSE),5)="Csere",VLOOKUP(LEFT(VLOOKUP($A90,csapatok!$A:$NN,CF$320,FALSE),LEN(VLOOKUP($A90,csapatok!$A:$NN,CF$320,FALSE))-6),'csapat-ranglista'!$A:$FP,CF$321,FALSE)/8,VLOOKUP(VLOOKUP($A90,csapatok!$A:$NN,CF$320,FALSE),'csapat-ranglista'!$A:$FP,CF$321,FALSE)/4),0)</f>
        <v>0</v>
      </c>
      <c r="CG90" s="223">
        <f>IFERROR(IF(RIGHT(VLOOKUP($A90,csapatok!$A:$NN,CG$320,FALSE),5)="Csere",VLOOKUP(LEFT(VLOOKUP($A90,csapatok!$A:$NN,CG$320,FALSE),LEN(VLOOKUP($A90,csapatok!$A:$NN,CG$320,FALSE))-6),'csapat-ranglista'!$A:$FP,CG$321,FALSE)/8,VLOOKUP(VLOOKUP($A90,csapatok!$A:$NN,CG$320,FALSE),'csapat-ranglista'!$A:$FP,CG$321,FALSE)/4),0)</f>
        <v>0</v>
      </c>
      <c r="CH90" s="223">
        <f>IFERROR(IF(RIGHT(VLOOKUP($A90,csapatok!$A:$NN,CH$320,FALSE),5)="Csere",VLOOKUP(LEFT(VLOOKUP($A90,csapatok!$A:$NN,CH$320,FALSE),LEN(VLOOKUP($A90,csapatok!$A:$NN,CH$320,FALSE))-6),'csapat-ranglista'!$A:$FP,CH$321,FALSE)/8,VLOOKUP(VLOOKUP($A90,csapatok!$A:$NN,CH$320,FALSE),'csapat-ranglista'!$A:$FP,CH$321,FALSE)/4),0)</f>
        <v>0</v>
      </c>
      <c r="CI90" s="223">
        <f>IFERROR(IF(RIGHT(VLOOKUP($A90,csapatok!$A:$NN,CI$320,FALSE),5)="Csere",VLOOKUP(LEFT(VLOOKUP($A90,csapatok!$A:$NN,CI$320,FALSE),LEN(VLOOKUP($A90,csapatok!$A:$NN,CI$320,FALSE))-6),'csapat-ranglista'!$A:$FP,CI$321,FALSE)/8,VLOOKUP(VLOOKUP($A90,csapatok!$A:$NN,CI$320,FALSE),'csapat-ranglista'!$A:$FP,CI$321,FALSE)/4),0)</f>
        <v>0</v>
      </c>
      <c r="CJ90" s="224">
        <f>versenyek!$IQ$11*IFERROR(VLOOKUP(VLOOKUP($A90,versenyek!IP:IR,3,FALSE),szabalyok!$A$16:$B$23,2,FALSE)/4,0)</f>
        <v>0</v>
      </c>
      <c r="CK90" s="224">
        <f>versenyek!$IT$11*IFERROR(VLOOKUP(VLOOKUP($A90,versenyek!IS:IU,3,FALSE),szabalyok!$A$16:$B$23,2,FALSE)/4,0)</f>
        <v>0</v>
      </c>
      <c r="CL90" s="223">
        <f>IFERROR(IF(RIGHT(VLOOKUP($A90,csapatok!$A:$NN,CL$320,FALSE),5)="Csere",VLOOKUP(LEFT(VLOOKUP($A90,csapatok!$A:$NN,CL$320,FALSE),LEN(VLOOKUP($A90,csapatok!$A:$NN,CL$320,FALSE))-6),'csapat-ranglista'!$A:$FP,CL$321,FALSE)/8,VLOOKUP(VLOOKUP($A90,csapatok!$A:$NN,CL$320,FALSE),'csapat-ranglista'!$A:$FP,CL$321,FALSE)/4),0)</f>
        <v>0</v>
      </c>
      <c r="CM90" s="223">
        <f>IFERROR(IF(RIGHT(VLOOKUP($A90,csapatok!$A:$NN,CM$320,FALSE),5)="Csere",VLOOKUP(LEFT(VLOOKUP($A90,csapatok!$A:$NN,CM$320,FALSE),LEN(VLOOKUP($A90,csapatok!$A:$NN,CM$320,FALSE))-6),'csapat-ranglista'!$A:$FP,CM$321,FALSE)/8,VLOOKUP(VLOOKUP($A90,csapatok!$A:$NN,CM$320,FALSE),'csapat-ranglista'!$A:$FP,CM$321,FALSE)/4),0)</f>
        <v>0</v>
      </c>
      <c r="CN90" s="223">
        <f>IFERROR(IF(RIGHT(VLOOKUP($A90,csapatok!$A:$NN,CN$320,FALSE),5)="Csere",VLOOKUP(LEFT(VLOOKUP($A90,csapatok!$A:$NN,CN$320,FALSE),LEN(VLOOKUP($A90,csapatok!$A:$NN,CN$320,FALSE))-6),'csapat-ranglista'!$A:$FP,CN$321,FALSE)/8,VLOOKUP(VLOOKUP($A90,csapatok!$A:$NN,CN$320,FALSE),'csapat-ranglista'!$A:$FP,CN$321,FALSE)/4),0)</f>
        <v>0</v>
      </c>
      <c r="CO90" s="223">
        <f>IFERROR(IF(RIGHT(VLOOKUP($A90,csapatok!$A:$NN,CO$320,FALSE),5)="Csere",VLOOKUP(LEFT(VLOOKUP($A90,csapatok!$A:$NN,CO$320,FALSE),LEN(VLOOKUP($A90,csapatok!$A:$NN,CO$320,FALSE))-6),'csapat-ranglista'!$A:$FP,CO$321,FALSE)/8,VLOOKUP(VLOOKUP($A90,csapatok!$A:$NN,CO$320,FALSE),'csapat-ranglista'!$A:$FP,CO$321,FALSE)/4),0)</f>
        <v>0</v>
      </c>
      <c r="CP90" s="223">
        <f>IFERROR(IF(RIGHT(VLOOKUP($A90,csapatok!$A:$NN,CP$320,FALSE),5)="Csere",VLOOKUP(LEFT(VLOOKUP($A90,csapatok!$A:$NN,CP$320,FALSE),LEN(VLOOKUP($A90,csapatok!$A:$NN,CP$320,FALSE))-6),'csapat-ranglista'!$A:$FP,CP$321,FALSE)/8,VLOOKUP(VLOOKUP($A90,csapatok!$A:$NN,CP$320,FALSE),'csapat-ranglista'!$A:$FP,CP$321,FALSE)/4),0)</f>
        <v>0</v>
      </c>
      <c r="CQ90" s="223">
        <f>IFERROR(IF(RIGHT(VLOOKUP($A90,csapatok!$A:$NN,CQ$320,FALSE),5)="Csere",VLOOKUP(LEFT(VLOOKUP($A90,csapatok!$A:$NN,CQ$320,FALSE),LEN(VLOOKUP($A90,csapatok!$A:$NN,CQ$320,FALSE))-6),'csapat-ranglista'!$A:$FP,CQ$321,FALSE)/8,VLOOKUP(VLOOKUP($A90,csapatok!$A:$NN,CQ$320,FALSE),'csapat-ranglista'!$A:$FP,CQ$321,FALSE)/4),0)</f>
        <v>0</v>
      </c>
      <c r="CR90" s="223">
        <f>IFERROR(IF(RIGHT(VLOOKUP($A90,csapatok!$A:$NN,CR$320,FALSE),5)="Csere",VLOOKUP(LEFT(VLOOKUP($A90,csapatok!$A:$NN,CR$320,FALSE),LEN(VLOOKUP($A90,csapatok!$A:$NN,CR$320,FALSE))-6),'csapat-ranglista'!$A:$FP,CR$321,FALSE)/8,VLOOKUP(VLOOKUP($A90,csapatok!$A:$NN,CR$320,FALSE),'csapat-ranglista'!$A:$FP,CR$321,FALSE)/4),0)</f>
        <v>0</v>
      </c>
      <c r="CS90" s="223">
        <f>IFERROR(IF(RIGHT(VLOOKUP($A90,csapatok!$A:$NN,CS$320,FALSE),5)="Csere",VLOOKUP(LEFT(VLOOKUP($A90,csapatok!$A:$NN,CS$320,FALSE),LEN(VLOOKUP($A90,csapatok!$A:$NN,CS$320,FALSE))-6),'csapat-ranglista'!$A:$FP,CS$321,FALSE)/8,VLOOKUP(VLOOKUP($A90,csapatok!$A:$NN,CS$320,FALSE),'csapat-ranglista'!$A:$FP,CS$321,FALSE)/4),0)</f>
        <v>0</v>
      </c>
      <c r="CT90" s="223">
        <f>IFERROR(IF(RIGHT(VLOOKUP($A90,csapatok!$A:$NN,CT$320,FALSE),5)="Csere",VLOOKUP(LEFT(VLOOKUP($A90,csapatok!$A:$NN,CT$320,FALSE),LEN(VLOOKUP($A90,csapatok!$A:$NN,CT$320,FALSE))-6),'csapat-ranglista'!$A:$FP,CT$321,FALSE)/8,VLOOKUP(VLOOKUP($A90,csapatok!$A:$NN,CT$320,FALSE),'csapat-ranglista'!$A:$FP,CT$321,FALSE)/4),0)</f>
        <v>0</v>
      </c>
      <c r="CU90" s="223">
        <f>IFERROR(IF(RIGHT(VLOOKUP($A90,csapatok!$A:$NN,CU$320,FALSE),5)="Csere",VLOOKUP(LEFT(VLOOKUP($A90,csapatok!$A:$NN,CU$320,FALSE),LEN(VLOOKUP($A90,csapatok!$A:$NN,CU$320,FALSE))-6),'csapat-ranglista'!$A:$FP,CU$321,FALSE)/8,VLOOKUP(VLOOKUP($A90,csapatok!$A:$NN,CU$320,FALSE),'csapat-ranglista'!$A:$FP,CU$321,FALSE)/4),0)</f>
        <v>0</v>
      </c>
      <c r="CV90" s="223">
        <f>IFERROR(IF(RIGHT(VLOOKUP($A90,csapatok!$A:$NN,CV$320,FALSE),5)="Csere",VLOOKUP(LEFT(VLOOKUP($A90,csapatok!$A:$NN,CV$320,FALSE),LEN(VLOOKUP($A90,csapatok!$A:$NN,CV$320,FALSE))-6),'csapat-ranglista'!$A:$FP,CV$321,FALSE)/8,VLOOKUP(VLOOKUP($A90,csapatok!$A:$NN,CV$320,FALSE),'csapat-ranglista'!$A:$FP,CV$321,FALSE)/4),0)</f>
        <v>0</v>
      </c>
      <c r="CW90" s="223">
        <f>IFERROR(IF(RIGHT(VLOOKUP($A90,csapatok!$A:$NN,CW$320,FALSE),5)="Csere",VLOOKUP(LEFT(VLOOKUP($A90,csapatok!$A:$NN,CW$320,FALSE),LEN(VLOOKUP($A90,csapatok!$A:$NN,CW$320,FALSE))-6),'csapat-ranglista'!$A:$FP,CW$321,FALSE)/8,VLOOKUP(VLOOKUP($A90,csapatok!$A:$NN,CW$320,FALSE),'csapat-ranglista'!$A:$FP,CW$321,FALSE)/4),0)</f>
        <v>0</v>
      </c>
      <c r="CX90" s="223">
        <f>IFERROR(IF(RIGHT(VLOOKUP($A90,csapatok!$A:$NN,CX$320,FALSE),5)="Csere",VLOOKUP(LEFT(VLOOKUP($A90,csapatok!$A:$NN,CX$320,FALSE),LEN(VLOOKUP($A90,csapatok!$A:$NN,CX$320,FALSE))-6),'csapat-ranglista'!$A:$FP,CX$321,FALSE)/8,VLOOKUP(VLOOKUP($A90,csapatok!$A:$NN,CX$320,FALSE),'csapat-ranglista'!$A:$FP,CX$321,FALSE)/4),0)</f>
        <v>0</v>
      </c>
      <c r="CY90" s="223">
        <f>IFERROR(IF(RIGHT(VLOOKUP($A90,csapatok!$A:$NN,CY$320,FALSE),5)="Csere",VLOOKUP(LEFT(VLOOKUP($A90,csapatok!$A:$NN,CY$320,FALSE),LEN(VLOOKUP($A90,csapatok!$A:$NN,CY$320,FALSE))-6),'csapat-ranglista'!$A:$FP,CY$321,FALSE)/8,VLOOKUP(VLOOKUP($A90,csapatok!$A:$NN,CY$320,FALSE),'csapat-ranglista'!$A:$FP,CY$321,FALSE)/4),0)</f>
        <v>0</v>
      </c>
      <c r="CZ90" s="223">
        <f>IFERROR(IF(RIGHT(VLOOKUP($A90,csapatok!$A:$NN,CZ$320,FALSE),5)="Csere",VLOOKUP(LEFT(VLOOKUP($A90,csapatok!$A:$NN,CZ$320,FALSE),LEN(VLOOKUP($A90,csapatok!$A:$NN,CZ$320,FALSE))-6),'csapat-ranglista'!$A:$FP,CZ$321,FALSE)/8,VLOOKUP(VLOOKUP($A90,csapatok!$A:$NN,CZ$320,FALSE),'csapat-ranglista'!$A:$FP,CZ$321,FALSE)/4),0)</f>
        <v>0</v>
      </c>
      <c r="DA90" s="223">
        <f>IFERROR(IF(RIGHT(VLOOKUP($A90,csapatok!$A:$NN,DA$320,FALSE),5)="Csere",VLOOKUP(LEFT(VLOOKUP($A90,csapatok!$A:$NN,DA$320,FALSE),LEN(VLOOKUP($A90,csapatok!$A:$NN,DA$320,FALSE))-6),'csapat-ranglista'!$A:$FP,DA$321,FALSE)/8,VLOOKUP(VLOOKUP($A90,csapatok!$A:$NN,DA$320,FALSE),'csapat-ranglista'!$A:$FP,DA$321,FALSE)/4),0)</f>
        <v>0</v>
      </c>
      <c r="DB90" s="223">
        <f>IFERROR(IF(RIGHT(VLOOKUP($A90,csapatok!$A:$NN,DB$320,FALSE),5)="Csere",VLOOKUP(LEFT(VLOOKUP($A90,csapatok!$A:$NN,DB$320,FALSE),LEN(VLOOKUP($A90,csapatok!$A:$NN,DB$320,FALSE))-6),'csapat-ranglista'!$A:$FP,DB$321,FALSE)/8,VLOOKUP(VLOOKUP($A90,csapatok!$A:$NN,DB$320,FALSE),'csapat-ranglista'!$A:$FP,DB$321,FALSE)/4),0)</f>
        <v>0</v>
      </c>
      <c r="DC90" s="223">
        <f>IFERROR(IF(RIGHT(VLOOKUP($A90,csapatok!$A:$NN,DC$320,FALSE),5)="Csere",VLOOKUP(LEFT(VLOOKUP($A90,csapatok!$A:$NN,DC$320,FALSE),LEN(VLOOKUP($A90,csapatok!$A:$NN,DC$320,FALSE))-6),'csapat-ranglista'!$A:$FP,DC$321,FALSE)/8,VLOOKUP(VLOOKUP($A90,csapatok!$A:$NN,DC$320,FALSE),'csapat-ranglista'!$A:$FP,DC$321,FALSE)/4),0)</f>
        <v>0</v>
      </c>
      <c r="DD90" s="223">
        <f>IFERROR(IF(RIGHT(VLOOKUP($A90,csapatok!$A:$NN,DD$320,FALSE),5)="Csere",VLOOKUP(LEFT(VLOOKUP($A90,csapatok!$A:$NN,DD$320,FALSE),LEN(VLOOKUP($A90,csapatok!$A:$NN,DD$320,FALSE))-6),'csapat-ranglista'!$A:$FP,DD$321,FALSE)/8,VLOOKUP(VLOOKUP($A90,csapatok!$A:$NN,DD$320,FALSE),'csapat-ranglista'!$A:$FP,DD$321,FALSE)/4),0)</f>
        <v>0</v>
      </c>
      <c r="DE90" s="223">
        <f>IFERROR(IF(RIGHT(VLOOKUP($A90,csapatok!$A:$NN,DE$320,FALSE),5)="Csere",VLOOKUP(LEFT(VLOOKUP($A90,csapatok!$A:$NN,DE$320,FALSE),LEN(VLOOKUP($A90,csapatok!$A:$NN,DE$320,FALSE))-6),'csapat-ranglista'!$A:$FP,DE$321,FALSE)/8,VLOOKUP(VLOOKUP($A90,csapatok!$A:$NN,DE$320,FALSE),'csapat-ranglista'!$A:$FP,DE$321,FALSE)/4),0)</f>
        <v>0</v>
      </c>
      <c r="DF90" s="223">
        <f>IFERROR(IF(RIGHT(VLOOKUP($A90,csapatok!$A:$NN,DF$320,FALSE),5)="Csere",VLOOKUP(LEFT(VLOOKUP($A90,csapatok!$A:$NN,DF$320,FALSE),LEN(VLOOKUP($A90,csapatok!$A:$NN,DF$320,FALSE))-6),'csapat-ranglista'!$A:$FP,DF$321,FALSE)/8,VLOOKUP(VLOOKUP($A90,csapatok!$A:$NN,DF$320,FALSE),'csapat-ranglista'!$A:$FP,DF$321,FALSE)/4),0)</f>
        <v>0</v>
      </c>
      <c r="DG90" s="223">
        <f>IFERROR(IF(RIGHT(VLOOKUP($A90,csapatok!$A:$NN,DG$320,FALSE),5)="Csere",VLOOKUP(LEFT(VLOOKUP($A90,csapatok!$A:$NN,DG$320,FALSE),LEN(VLOOKUP($A90,csapatok!$A:$NN,DG$320,FALSE))-6),'csapat-ranglista'!$A:$FP,DG$321,FALSE)/8,VLOOKUP(VLOOKUP($A90,csapatok!$A:$NN,DG$320,FALSE),'csapat-ranglista'!$A:$FP,DG$321,FALSE)/4),0)</f>
        <v>0</v>
      </c>
      <c r="DH90" s="223">
        <f>IFERROR(IF(RIGHT(VLOOKUP($A90,csapatok!$A:$NN,DH$320,FALSE),5)="Csere",VLOOKUP(LEFT(VLOOKUP($A90,csapatok!$A:$NN,DH$320,FALSE),LEN(VLOOKUP($A90,csapatok!$A:$NN,DH$320,FALSE))-6),'csapat-ranglista'!$A:$FP,DH$321,FALSE)/8,VLOOKUP(VLOOKUP($A90,csapatok!$A:$NN,DH$320,FALSE),'csapat-ranglista'!$A:$FP,DH$321,FALSE)/4),0)</f>
        <v>0</v>
      </c>
      <c r="DI90" s="223">
        <f>IFERROR(IF(RIGHT(VLOOKUP($A90,csapatok!$A:$NN,DI$320,FALSE),5)="Csere",VLOOKUP(LEFT(VLOOKUP($A90,csapatok!$A:$NN,DI$320,FALSE),LEN(VLOOKUP($A90,csapatok!$A:$NN,DI$320,FALSE))-6),'csapat-ranglista'!$A:$FP,DI$321,FALSE)/8,VLOOKUP(VLOOKUP($A90,csapatok!$A:$NN,DI$320,FALSE),'csapat-ranglista'!$A:$FP,DI$321,FALSE)/4),0)</f>
        <v>0</v>
      </c>
      <c r="DJ90" s="223">
        <f>IFERROR(IF(RIGHT(VLOOKUP($A90,csapatok!$A:$NN,DJ$320,FALSE),5)="Csere",VLOOKUP(LEFT(VLOOKUP($A90,csapatok!$A:$NN,DJ$320,FALSE),LEN(VLOOKUP($A90,csapatok!$A:$NN,DJ$320,FALSE))-6),'csapat-ranglista'!$A:$FP,DJ$321,FALSE)/8,VLOOKUP(VLOOKUP($A90,csapatok!$A:$NN,DJ$320,FALSE),'csapat-ranglista'!$A:$FP,DJ$321,FALSE)/4),0)</f>
        <v>0</v>
      </c>
      <c r="DK90" s="223">
        <f>IFERROR(IF(RIGHT(VLOOKUP($A90,csapatok!$A:$NN,DK$320,FALSE),5)="Csere",VLOOKUP(LEFT(VLOOKUP($A90,csapatok!$A:$NN,DK$320,FALSE),LEN(VLOOKUP($A90,csapatok!$A:$NN,DK$320,FALSE))-6),'csapat-ranglista'!$A:$FP,DK$321,FALSE)/8,VLOOKUP(VLOOKUP($A90,csapatok!$A:$NN,DK$320,FALSE),'csapat-ranglista'!$A:$FP,DK$321,FALSE)/4),0)</f>
        <v>0</v>
      </c>
      <c r="DL90" s="223">
        <f>IFERROR(IF(RIGHT(VLOOKUP($A90,csapatok!$A:$NN,DL$320,FALSE),5)="Csere",VLOOKUP(LEFT(VLOOKUP($A90,csapatok!$A:$NN,DL$320,FALSE),LEN(VLOOKUP($A90,csapatok!$A:$NN,DL$320,FALSE))-6),'csapat-ranglista'!$A:$FP,DL$321,FALSE)/8,VLOOKUP(VLOOKUP($A90,csapatok!$A:$NN,DL$320,FALSE),'csapat-ranglista'!$A:$FP,DL$321,FALSE)/4),0)</f>
        <v>0</v>
      </c>
      <c r="DM90" s="223">
        <f>IFERROR(IF(RIGHT(VLOOKUP($A90,csapatok!$A:$NN,DM$320,FALSE),5)="Csere",VLOOKUP(LEFT(VLOOKUP($A90,csapatok!$A:$NN,DM$320,FALSE),LEN(VLOOKUP($A90,csapatok!$A:$NN,DM$320,FALSE))-6),'csapat-ranglista'!$A:$FP,DM$321,FALSE)/8,VLOOKUP(VLOOKUP($A90,csapatok!$A:$NN,DM$320,FALSE),'csapat-ranglista'!$A:$FP,DM$321,FALSE)/4),0)</f>
        <v>0</v>
      </c>
      <c r="DN90" s="223">
        <f>IFERROR(IF(RIGHT(VLOOKUP($A90,csapatok!$A:$NN,DN$320,FALSE),5)="Csere",VLOOKUP(LEFT(VLOOKUP($A90,csapatok!$A:$NN,DN$320,FALSE),LEN(VLOOKUP($A90,csapatok!$A:$NN,DN$320,FALSE))-6),'csapat-ranglista'!$A:$FP,DN$321,FALSE)/8,VLOOKUP(VLOOKUP($A90,csapatok!$A:$NN,DN$320,FALSE),'csapat-ranglista'!$A:$FP,DN$321,FALSE)/4),0)</f>
        <v>0</v>
      </c>
      <c r="DO90" s="224">
        <f>versenyek!$MF$11*IFERROR(VLOOKUP(VLOOKUP($A90,versenyek!ME:MG,3,FALSE),szabalyok!$A$16:$B$23,2,FALSE)/4,0)</f>
        <v>0</v>
      </c>
      <c r="DP90" s="224">
        <f>versenyek!$MI$11*IFERROR(VLOOKUP(VLOOKUP($A90,versenyek!MH:MJ,3,FALSE),szabalyok!$A$16:$B$23,2,FALSE)/4,0)</f>
        <v>0</v>
      </c>
      <c r="DQ90" s="223">
        <f>IFERROR(IF(RIGHT(VLOOKUP($A90,csapatok!$A:$NN,DQ$320,FALSE),5)="Csere",VLOOKUP(LEFT(VLOOKUP($A90,csapatok!$A:$NN,DQ$320,FALSE),LEN(VLOOKUP($A90,csapatok!$A:$NN,DQ$320,FALSE))-6),'csapat-ranglista'!$A:$FP,DQ$321,FALSE)/8,VLOOKUP(VLOOKUP($A90,csapatok!$A:$NN,DQ$320,FALSE),'csapat-ranglista'!$A:$FP,DQ$321,FALSE)/4),0)</f>
        <v>0</v>
      </c>
      <c r="DR90" s="223">
        <f>IFERROR(IF(RIGHT(VLOOKUP($A90,csapatok!$A:$NN,DR$320,FALSE),5)="Csere",VLOOKUP(LEFT(VLOOKUP($A90,csapatok!$A:$NN,DR$320,FALSE),LEN(VLOOKUP($A90,csapatok!$A:$NN,DR$320,FALSE))-6),'csapat-ranglista'!$A:$FP,DR$321,FALSE)/8,VLOOKUP(VLOOKUP($A90,csapatok!$A:$NN,DR$320,FALSE),'csapat-ranglista'!$A:$FP,DR$321,FALSE)/4),0)</f>
        <v>0</v>
      </c>
      <c r="DS90" s="223">
        <f>IFERROR(IF(RIGHT(VLOOKUP($A90,csapatok!$A:$NN,DS$320,FALSE),5)="Csere",VLOOKUP(LEFT(VLOOKUP($A90,csapatok!$A:$NN,DS$320,FALSE),LEN(VLOOKUP($A90,csapatok!$A:$NN,DS$320,FALSE))-6),'csapat-ranglista'!$A:$FP,DS$321,FALSE)/8,VLOOKUP(VLOOKUP($A90,csapatok!$A:$NN,DS$320,FALSE),'csapat-ranglista'!$A:$FP,DS$321,FALSE)/4),0)</f>
        <v>0</v>
      </c>
      <c r="DT90" s="223">
        <f>IFERROR(IF(RIGHT(VLOOKUP($A90,csapatok!$A:$NN,DT$320,FALSE),5)="Csere",VLOOKUP(LEFT(VLOOKUP($A90,csapatok!$A:$NN,DT$320,FALSE),LEN(VLOOKUP($A90,csapatok!$A:$NN,DT$320,FALSE))-6),'csapat-ranglista'!$A:$FP,DT$321,FALSE)/8,VLOOKUP(VLOOKUP($A90,csapatok!$A:$NN,DT$320,FALSE),'csapat-ranglista'!$A:$FP,DT$321,FALSE)/4),0)</f>
        <v>0</v>
      </c>
      <c r="DU90" s="223">
        <f>IFERROR(IF(RIGHT(VLOOKUP($A90,csapatok!$A:$NN,DU$320,FALSE),5)="Csere",VLOOKUP(LEFT(VLOOKUP($A90,csapatok!$A:$NN,DU$320,FALSE),LEN(VLOOKUP($A90,csapatok!$A:$NN,DU$320,FALSE))-6),'csapat-ranglista'!$A:$FP,DU$321,FALSE)/8,VLOOKUP(VLOOKUP($A90,csapatok!$A:$NN,DU$320,FALSE),'csapat-ranglista'!$A:$FP,DU$321,FALSE)/4),0)</f>
        <v>0</v>
      </c>
      <c r="DV90" s="223">
        <f>IFERROR(IF(RIGHT(VLOOKUP($A90,csapatok!$A:$NN,DV$320,FALSE),5)="Csere",VLOOKUP(LEFT(VLOOKUP($A90,csapatok!$A:$NN,DV$320,FALSE),LEN(VLOOKUP($A90,csapatok!$A:$NN,DV$320,FALSE))-6),'csapat-ranglista'!$A:$FP,DV$321,FALSE)/8,VLOOKUP(VLOOKUP($A90,csapatok!$A:$NN,DV$320,FALSE),'csapat-ranglista'!$A:$FP,DV$321,FALSE)/4),0)</f>
        <v>0</v>
      </c>
      <c r="DW90" s="223">
        <f>IFERROR(IF(RIGHT(VLOOKUP($A90,csapatok!$A:$NN,DW$320,FALSE),5)="Csere",VLOOKUP(LEFT(VLOOKUP($A90,csapatok!$A:$NN,DW$320,FALSE),LEN(VLOOKUP($A90,csapatok!$A:$NN,DW$320,FALSE))-6),'csapat-ranglista'!$A:$FP,DW$321,FALSE)/8,VLOOKUP(VLOOKUP($A90,csapatok!$A:$NN,DW$320,FALSE),'csapat-ranglista'!$A:$FP,DW$321,FALSE)/4),0)</f>
        <v>0</v>
      </c>
      <c r="DX90" s="223">
        <f>IFERROR(IF(RIGHT(VLOOKUP($A90,csapatok!$A:$NN,DX$320,FALSE),5)="Csere",VLOOKUP(LEFT(VLOOKUP($A90,csapatok!$A:$NN,DX$320,FALSE),LEN(VLOOKUP($A90,csapatok!$A:$NN,DX$320,FALSE))-6),'csapat-ranglista'!$A:$FP,DX$321,FALSE)/8,VLOOKUP(VLOOKUP($A90,csapatok!$A:$NN,DX$320,FALSE),'csapat-ranglista'!$A:$FP,DX$321,FALSE)/4),0)</f>
        <v>0</v>
      </c>
      <c r="DY90" s="223">
        <f>IFERROR(IF(RIGHT(VLOOKUP($A90,csapatok!$A:$NN,DY$320,FALSE),5)="Csere",VLOOKUP(LEFT(VLOOKUP($A90,csapatok!$A:$NN,DY$320,FALSE),LEN(VLOOKUP($A90,csapatok!$A:$NN,DY$320,FALSE))-6),'csapat-ranglista'!$A:$FP,DY$321,FALSE)/8,VLOOKUP(VLOOKUP($A90,csapatok!$A:$NN,DY$320,FALSE),'csapat-ranglista'!$A:$FP,DY$321,FALSE)/4),0)</f>
        <v>0</v>
      </c>
      <c r="DZ90" s="223">
        <f>IFERROR(IF(RIGHT(VLOOKUP($A90,csapatok!$A:$NN,DZ$320,FALSE),5)="Csere",VLOOKUP(LEFT(VLOOKUP($A90,csapatok!$A:$NN,DZ$320,FALSE),LEN(VLOOKUP($A90,csapatok!$A:$NN,DZ$320,FALSE))-6),'csapat-ranglista'!$A:$FP,DZ$321,FALSE)/8,VLOOKUP(VLOOKUP($A90,csapatok!$A:$NN,DZ$320,FALSE),'csapat-ranglista'!$A:$FP,DZ$321,FALSE)/4),0)</f>
        <v>0</v>
      </c>
      <c r="EA90" s="223">
        <f>IFERROR(IF(RIGHT(VLOOKUP($A90,csapatok!$A:$NN,EA$320,FALSE),5)="Csere",VLOOKUP(LEFT(VLOOKUP($A90,csapatok!$A:$NN,EA$320,FALSE),LEN(VLOOKUP($A90,csapatok!$A:$NN,EA$320,FALSE))-6),'csapat-ranglista'!$A:$FP,EA$321,FALSE)/8,VLOOKUP(VLOOKUP($A90,csapatok!$A:$NN,EA$320,FALSE),'csapat-ranglista'!$A:$FP,EA$321,FALSE)/4),0)</f>
        <v>0</v>
      </c>
      <c r="EB90" s="223">
        <f>IFERROR(IF(RIGHT(VLOOKUP($A90,csapatok!$A:$NN,EB$320,FALSE),5)="Csere",VLOOKUP(LEFT(VLOOKUP($A90,csapatok!$A:$NN,EB$320,FALSE),LEN(VLOOKUP($A90,csapatok!$A:$NN,EB$320,FALSE))-6),'csapat-ranglista'!$A:$FP,EB$321,FALSE)/8,VLOOKUP(VLOOKUP($A90,csapatok!$A:$NN,EB$320,FALSE),'csapat-ranglista'!$A:$FP,EB$321,FALSE)/4),0)</f>
        <v>0</v>
      </c>
      <c r="EC90" s="223">
        <f>IFERROR(IF(RIGHT(VLOOKUP($A90,csapatok!$A:$NN,EC$320,FALSE),5)="Csere",VLOOKUP(LEFT(VLOOKUP($A90,csapatok!$A:$NN,EC$320,FALSE),LEN(VLOOKUP($A90,csapatok!$A:$NN,EC$320,FALSE))-6),'csapat-ranglista'!$A:$FP,EC$321,FALSE)/8,VLOOKUP(VLOOKUP($A90,csapatok!$A:$NN,EC$320,FALSE),'csapat-ranglista'!$A:$FP,EC$321,FALSE)/4),0)</f>
        <v>0</v>
      </c>
      <c r="ED90" s="223">
        <f>IFERROR(IF(RIGHT(VLOOKUP($A90,csapatok!$A:$NN,ED$320,FALSE),5)="Csere",VLOOKUP(LEFT(VLOOKUP($A90,csapatok!$A:$NN,ED$320,FALSE),LEN(VLOOKUP($A90,csapatok!$A:$NN,ED$320,FALSE))-6),'csapat-ranglista'!$A:$FP,ED$321,FALSE)/8,VLOOKUP(VLOOKUP($A90,csapatok!$A:$NN,ED$320,FALSE),'csapat-ranglista'!$A:$FP,ED$321,FALSE)/4),0)</f>
        <v>0</v>
      </c>
      <c r="EE90" s="223">
        <f>IFERROR(IF(RIGHT(VLOOKUP($A90,csapatok!$A:$NN,EE$320,FALSE),5)="Csere",VLOOKUP(LEFT(VLOOKUP($A90,csapatok!$A:$NN,EE$320,FALSE),LEN(VLOOKUP($A90,csapatok!$A:$NN,EE$320,FALSE))-6),'csapat-ranglista'!$A:$FP,EE$321,FALSE)/8,VLOOKUP(VLOOKUP($A90,csapatok!$A:$NN,EE$320,FALSE),'csapat-ranglista'!$A:$FP,EE$321,FALSE)/4),0)</f>
        <v>0</v>
      </c>
      <c r="EF90" s="223">
        <f>IFERROR(IF(RIGHT(VLOOKUP($A90,csapatok!$A:$NN,EF$320,FALSE),5)="Csere",VLOOKUP(LEFT(VLOOKUP($A90,csapatok!$A:$NN,EF$320,FALSE),LEN(VLOOKUP($A90,csapatok!$A:$NN,EF$320,FALSE))-6),'csapat-ranglista'!$A:$FP,EF$321,FALSE)/8,VLOOKUP(VLOOKUP($A90,csapatok!$A:$NN,EF$320,FALSE),'csapat-ranglista'!$A:$FP,EF$321,FALSE)/4),0)</f>
        <v>0</v>
      </c>
      <c r="EG90" s="223">
        <f>IFERROR(IF(RIGHT(VLOOKUP($A90,csapatok!$A:$NN,EG$320,FALSE),5)="Csere",VLOOKUP(LEFT(VLOOKUP($A90,csapatok!$A:$NN,EG$320,FALSE),LEN(VLOOKUP($A90,csapatok!$A:$NN,EG$320,FALSE))-6),'csapat-ranglista'!$A:$FP,EG$321,FALSE)/8,VLOOKUP(VLOOKUP($A90,csapatok!$A:$NN,EG$320,FALSE),'csapat-ranglista'!$A:$FP,EG$321,FALSE)/4),0)</f>
        <v>0</v>
      </c>
      <c r="EH90" s="223">
        <f>IFERROR(IF(RIGHT(VLOOKUP($A90,csapatok!$A:$NN,EH$320,FALSE),5)="Csere",VLOOKUP(LEFT(VLOOKUP($A90,csapatok!$A:$NN,EH$320,FALSE),LEN(VLOOKUP($A90,csapatok!$A:$NN,EH$320,FALSE))-6),'csapat-ranglista'!$A:$FP,EH$321,FALSE)/8,VLOOKUP(VLOOKUP($A90,csapatok!$A:$NN,EH$320,FALSE),'csapat-ranglista'!$A:$FP,EH$321,FALSE)/4),0)</f>
        <v>0</v>
      </c>
      <c r="EI90" s="223">
        <f>IFERROR(IF(RIGHT(VLOOKUP($A90,csapatok!$A:$NN,EI$320,FALSE),5)="Csere",VLOOKUP(LEFT(VLOOKUP($A90,csapatok!$A:$NN,EI$320,FALSE),LEN(VLOOKUP($A90,csapatok!$A:$NN,EI$320,FALSE))-6),'csapat-ranglista'!$A:$FP,EI$321,FALSE)/8,VLOOKUP(VLOOKUP($A90,csapatok!$A:$NN,EI$320,FALSE),'csapat-ranglista'!$A:$FP,EI$321,FALSE)/4),0)</f>
        <v>0</v>
      </c>
      <c r="EJ90" s="223">
        <f>IFERROR(IF(RIGHT(VLOOKUP($A90,csapatok!$A:$NN,EJ$320,FALSE),5)="Csere",VLOOKUP(LEFT(VLOOKUP($A90,csapatok!$A:$NN,EJ$320,FALSE),LEN(VLOOKUP($A90,csapatok!$A:$NN,EJ$320,FALSE))-6),'csapat-ranglista'!$A:$FP,EJ$321,FALSE)/8,VLOOKUP(VLOOKUP($A90,csapatok!$A:$NN,EJ$320,FALSE),'csapat-ranglista'!$A:$FP,EJ$321,FALSE)/4),0)</f>
        <v>0</v>
      </c>
      <c r="EK90" s="223">
        <f>IFERROR(IF(RIGHT(VLOOKUP($A90,csapatok!$A:$NN,EK$320,FALSE),5)="Csere",VLOOKUP(LEFT(VLOOKUP($A90,csapatok!$A:$NN,EK$320,FALSE),LEN(VLOOKUP($A90,csapatok!$A:$NN,EK$320,FALSE))-6),'csapat-ranglista'!$A:$FP,EK$321,FALSE)/8,VLOOKUP(VLOOKUP($A90,csapatok!$A:$NN,EK$320,FALSE),'csapat-ranglista'!$A:$FP,EK$321,FALSE)/4),0)</f>
        <v>0</v>
      </c>
      <c r="EL90" s="223">
        <f>IFERROR(IF(RIGHT(VLOOKUP($A90,csapatok!$A:$NN,EL$320,FALSE),5)="Csere",VLOOKUP(LEFT(VLOOKUP($A90,csapatok!$A:$NN,EL$320,FALSE),LEN(VLOOKUP($A90,csapatok!$A:$NN,EL$320,FALSE))-6),'csapat-ranglista'!$A:$FP,EL$321,FALSE)/8,VLOOKUP(VLOOKUP($A90,csapatok!$A:$NN,EL$320,FALSE),'csapat-ranglista'!$A:$FP,EL$321,FALSE)/4),0)</f>
        <v>0</v>
      </c>
      <c r="EM90" s="223">
        <f>IFERROR(IF(RIGHT(VLOOKUP($A90,csapatok!$A:$NN,EM$320,FALSE),5)="Csere",VLOOKUP(LEFT(VLOOKUP($A90,csapatok!$A:$NN,EM$320,FALSE),LEN(VLOOKUP($A90,csapatok!$A:$NN,EM$320,FALSE))-6),'csapat-ranglista'!$A:$FP,EM$321,FALSE)/8,VLOOKUP(VLOOKUP($A90,csapatok!$A:$NN,EM$320,FALSE),'csapat-ranglista'!$A:$FP,EM$321,FALSE)/4),0)</f>
        <v>0</v>
      </c>
      <c r="EN90" s="223">
        <f>IFERROR(IF(RIGHT(VLOOKUP($A90,csapatok!$A:$NN,EN$320,FALSE),5)="Csere",VLOOKUP(LEFT(VLOOKUP($A90,csapatok!$A:$NN,EN$320,FALSE),LEN(VLOOKUP($A90,csapatok!$A:$NN,EN$320,FALSE))-6),'csapat-ranglista'!$A:$FP,EN$321,FALSE)/8,VLOOKUP(VLOOKUP($A90,csapatok!$A:$NN,EN$320,FALSE),'csapat-ranglista'!$A:$FP,EN$321,FALSE)/4),0)</f>
        <v>0</v>
      </c>
      <c r="EO90" s="223">
        <f>IFERROR(IF(RIGHT(VLOOKUP($A90,csapatok!$A:$NN,EO$320,FALSE),5)="Csere",VLOOKUP(LEFT(VLOOKUP($A90,csapatok!$A:$NN,EO$320,FALSE),LEN(VLOOKUP($A90,csapatok!$A:$NN,EO$320,FALSE))-6),'csapat-ranglista'!$A:$FP,EO$321,FALSE)/8,VLOOKUP(VLOOKUP($A90,csapatok!$A:$NN,EO$320,FALSE),'csapat-ranglista'!$A:$FP,EO$321,FALSE)/4),0)</f>
        <v>0</v>
      </c>
      <c r="EP90" s="223">
        <f>IFERROR(IF(RIGHT(VLOOKUP($A90,csapatok!$A:$NN,EP$320,FALSE),5)="Csere",VLOOKUP(LEFT(VLOOKUP($A90,csapatok!$A:$NN,EP$320,FALSE),LEN(VLOOKUP($A90,csapatok!$A:$NN,EP$320,FALSE))-6),'csapat-ranglista'!$A:$FP,EP$321,FALSE)/8,VLOOKUP(VLOOKUP($A90,csapatok!$A:$NN,EP$320,FALSE),'csapat-ranglista'!$A:$FP,EP$321,FALSE)/4),0)</f>
        <v>0</v>
      </c>
      <c r="EQ90" s="223">
        <f>IFERROR(IF(RIGHT(VLOOKUP($A90,csapatok!$A:$NN,EQ$320,FALSE),5)="Csere",VLOOKUP(LEFT(VLOOKUP($A90,csapatok!$A:$NN,EQ$320,FALSE),LEN(VLOOKUP($A90,csapatok!$A:$NN,EQ$320,FALSE))-6),'csapat-ranglista'!$A:$FP,EQ$321,FALSE)/8,VLOOKUP(VLOOKUP($A90,csapatok!$A:$NN,EQ$320,FALSE),'csapat-ranglista'!$A:$FP,EQ$321,FALSE)/4),0)</f>
        <v>0</v>
      </c>
      <c r="ER90" s="223">
        <f>IFERROR(IF(RIGHT(VLOOKUP($A90,csapatok!$A:$NN,ER$320,FALSE),5)="Csere",VLOOKUP(LEFT(VLOOKUP($A90,csapatok!$A:$NN,ER$320,FALSE),LEN(VLOOKUP($A90,csapatok!$A:$NN,ER$320,FALSE))-6),'csapat-ranglista'!$A:$FP,ER$321,FALSE)/8,VLOOKUP(VLOOKUP($A90,csapatok!$A:$NN,ER$320,FALSE),'csapat-ranglista'!$A:$FP,ER$321,FALSE)/4),0)</f>
        <v>0</v>
      </c>
      <c r="ES90" s="223">
        <f>IFERROR(IF(RIGHT(VLOOKUP($A90,csapatok!$A:$NN,ES$320,FALSE),5)="Csere",VLOOKUP(LEFT(VLOOKUP($A90,csapatok!$A:$NN,ES$320,FALSE),LEN(VLOOKUP($A90,csapatok!$A:$NN,ES$320,FALSE))-6),'csapat-ranglista'!$A:$FP,ES$321,FALSE)/8,VLOOKUP(VLOOKUP($A90,csapatok!$A:$NN,ES$320,FALSE),'csapat-ranglista'!$A:$FP,ES$321,FALSE)/4),0)</f>
        <v>0</v>
      </c>
      <c r="ET90" s="223">
        <f>IFERROR(IF(RIGHT(VLOOKUP($A90,csapatok!$A:$NN,ET$320,FALSE),5)="Csere",VLOOKUP(LEFT(VLOOKUP($A90,csapatok!$A:$NN,ET$320,FALSE),LEN(VLOOKUP($A90,csapatok!$A:$NN,ET$320,FALSE))-6),'csapat-ranglista'!$A:$FP,ET$321,FALSE)/8,VLOOKUP(VLOOKUP($A90,csapatok!$A:$NN,ET$320,FALSE),'csapat-ranglista'!$A:$FP,ET$321,FALSE)/4),0)</f>
        <v>0</v>
      </c>
      <c r="EU90" s="223">
        <f>IFERROR(IF(RIGHT(VLOOKUP($A90,csapatok!$A:$NN,EU$320,FALSE),5)="Csere",VLOOKUP(LEFT(VLOOKUP($A90,csapatok!$A:$NN,EU$320,FALSE),LEN(VLOOKUP($A90,csapatok!$A:$NN,EU$320,FALSE))-6),'csapat-ranglista'!$A:$FP,EU$321,FALSE)/8,VLOOKUP(VLOOKUP($A90,csapatok!$A:$NN,EU$320,FALSE),'csapat-ranglista'!$A:$FP,EU$321,FALSE)/4),0)</f>
        <v>0</v>
      </c>
      <c r="EV90" s="223">
        <f>IFERROR(IF(RIGHT(VLOOKUP($A90,csapatok!$A:$NN,EV$320,FALSE),5)="Csere",VLOOKUP(LEFT(VLOOKUP($A90,csapatok!$A:$NN,EV$320,FALSE),LEN(VLOOKUP($A90,csapatok!$A:$NN,EV$320,FALSE))-6),'csapat-ranglista'!$A:$FP,EV$321,FALSE)/8,VLOOKUP(VLOOKUP($A90,csapatok!$A:$NN,EV$320,FALSE),'csapat-ranglista'!$A:$FP,EV$321,FALSE)/4),0)</f>
        <v>0</v>
      </c>
      <c r="EW90" s="223">
        <f>IFERROR(IF(RIGHT(VLOOKUP($A90,csapatok!$A:$NN,EW$320,FALSE),5)="Csere",VLOOKUP(LEFT(VLOOKUP($A90,csapatok!$A:$NN,EW$320,FALSE),LEN(VLOOKUP($A90,csapatok!$A:$NN,EW$320,FALSE))-6),'csapat-ranglista'!$A:$FP,EW$321,FALSE)/8,VLOOKUP(VLOOKUP($A90,csapatok!$A:$NN,EW$320,FALSE),'csapat-ranglista'!$A:$FP,EW$321,FALSE)/4),0)</f>
        <v>0</v>
      </c>
      <c r="EX90" s="223">
        <f>IFERROR(IF(RIGHT(VLOOKUP($A90,csapatok!$A:$NN,EX$320,FALSE),5)="Csere",VLOOKUP(LEFT(VLOOKUP($A90,csapatok!$A:$NN,EX$320,FALSE),LEN(VLOOKUP($A90,csapatok!$A:$NN,EX$320,FALSE))-6),'csapat-ranglista'!$A:$FP,EX$321,FALSE)/8,VLOOKUP(VLOOKUP($A90,csapatok!$A:$NN,EX$320,FALSE),'csapat-ranglista'!$A:$FP,EX$321,FALSE)/4),0)</f>
        <v>0</v>
      </c>
      <c r="EY90" s="223">
        <f>IFERROR(IF(RIGHT(VLOOKUP($A90,csapatok!$A:$NN,EY$320,FALSE),5)="Csere",VLOOKUP(LEFT(VLOOKUP($A90,csapatok!$A:$NN,EY$320,FALSE),LEN(VLOOKUP($A90,csapatok!$A:$NN,EY$320,FALSE))-6),'csapat-ranglista'!$A:$FP,EY$321,FALSE)/8,VLOOKUP(VLOOKUP($A90,csapatok!$A:$NN,EY$320,FALSE),'csapat-ranglista'!$A:$FP,EY$321,FALSE)/4),0)</f>
        <v>0</v>
      </c>
      <c r="EZ90" s="223">
        <f>IFERROR(IF(RIGHT(VLOOKUP($A90,csapatok!$A:$NN,EZ$320,FALSE),5)="Csere",VLOOKUP(LEFT(VLOOKUP($A90,csapatok!$A:$NN,EZ$320,FALSE),LEN(VLOOKUP($A90,csapatok!$A:$NN,EZ$320,FALSE))-6),'csapat-ranglista'!$A:$FP,EZ$321,FALSE)/8,VLOOKUP(VLOOKUP($A90,csapatok!$A:$NN,EZ$320,FALSE),'csapat-ranglista'!$A:$FP,EZ$321,FALSE)/4),0)</f>
        <v>0</v>
      </c>
      <c r="FA90" s="223">
        <f>IFERROR(IF(RIGHT(VLOOKUP($A90,csapatok!$A:$NN,FA$320,FALSE),5)="Csere",VLOOKUP(LEFT(VLOOKUP($A90,csapatok!$A:$NN,FA$320,FALSE),LEN(VLOOKUP($A90,csapatok!$A:$NN,FA$320,FALSE))-6),'csapat-ranglista'!$A:$FP,FA$321,FALSE)/8,VLOOKUP(VLOOKUP($A90,csapatok!$A:$NN,FA$320,FALSE),'csapat-ranglista'!$A:$FP,FA$321,FALSE)/4),0)</f>
        <v>0</v>
      </c>
      <c r="FB90" s="223">
        <f>IFERROR(IF(RIGHT(VLOOKUP($A90,csapatok!$A:$NN,FB$320,FALSE),5)="Csere",VLOOKUP(LEFT(VLOOKUP($A90,csapatok!$A:$NN,FB$320,FALSE),LEN(VLOOKUP($A90,csapatok!$A:$NN,FB$320,FALSE))-6),'csapat-ranglista'!$A:$FP,FB$321,FALSE)/8,VLOOKUP(VLOOKUP($A90,csapatok!$A:$NN,FB$320,FALSE),'csapat-ranglista'!$A:$FP,FB$321,FALSE)/4),0)</f>
        <v>0</v>
      </c>
      <c r="FC90" s="223">
        <f>IFERROR(IF(RIGHT(VLOOKUP($A90,csapatok!$A:$NN,FC$320,FALSE),5)="Csere",VLOOKUP(LEFT(VLOOKUP($A90,csapatok!$A:$NN,FC$320,FALSE),LEN(VLOOKUP($A90,csapatok!$A:$NN,FC$320,FALSE))-6),'csapat-ranglista'!$A:$FP,FC$321,FALSE)/8,VLOOKUP(VLOOKUP($A90,csapatok!$A:$NN,FC$320,FALSE),'csapat-ranglista'!$A:$FP,FC$321,FALSE)/4),0)</f>
        <v>0</v>
      </c>
      <c r="FD90" s="224">
        <f>versenyek!$QY$11*IFERROR(VLOOKUP(VLOOKUP($A90,versenyek!QX:QZ,3,FALSE),szabalyok!$A$16:$B$23,2,FALSE)/4,0)</f>
        <v>0</v>
      </c>
      <c r="FE90" s="224">
        <f>versenyek!$RB$11*IFERROR(VLOOKUP(VLOOKUP($A90,versenyek!RA:RC,3,FALSE),szabalyok!$A$16:$B$23,2,FALSE)/4,0)</f>
        <v>0</v>
      </c>
      <c r="FF90" s="223">
        <f>IFERROR(IF(RIGHT(VLOOKUP($A90,csapatok!$A:$NN,FF$320,FALSE),5)="Csere",VLOOKUP(LEFT(VLOOKUP($A90,csapatok!$A:$NN,FF$320,FALSE),LEN(VLOOKUP($A90,csapatok!$A:$NN,FF$320,FALSE))-6),'csapat-ranglista'!$A:$FP,FF$321,FALSE)/8,VLOOKUP(VLOOKUP($A90,csapatok!$A:$NN,FF$320,FALSE),'csapat-ranglista'!$A:$FP,FF$321,FALSE)/4),0)</f>
        <v>0</v>
      </c>
      <c r="FG90" s="223">
        <f>IFERROR(IF(RIGHT(VLOOKUP($A90,csapatok!$A:$NN,FG$320,FALSE),5)="Csere",VLOOKUP(LEFT(VLOOKUP($A90,csapatok!$A:$NN,FG$320,FALSE),LEN(VLOOKUP($A90,csapatok!$A:$NN,FG$320,FALSE))-6),'csapat-ranglista'!$A:$FP,FG$321,FALSE)/8,VLOOKUP(VLOOKUP($A90,csapatok!$A:$NN,FG$320,FALSE),'csapat-ranglista'!$A:$FP,FG$321,FALSE)/4),0)</f>
        <v>4.4520771106140655</v>
      </c>
      <c r="FH90" s="223">
        <f>IFERROR(IF(RIGHT(VLOOKUP($A90,csapatok!$A:$NN,FH$320,FALSE),5)="Csere",VLOOKUP(LEFT(VLOOKUP($A90,csapatok!$A:$NN,FH$320,FALSE),LEN(VLOOKUP($A90,csapatok!$A:$NN,FH$320,FALSE))-6),'csapat-ranglista'!$A:$FP,FH$321,FALSE)/8,VLOOKUP(VLOOKUP($A90,csapatok!$A:$NN,FH$320,FALSE),'csapat-ranglista'!$A:$FP,FH$321,FALSE)/4),0)</f>
        <v>0</v>
      </c>
      <c r="FI90" s="223">
        <f>IFERROR(IF(RIGHT(VLOOKUP($A90,csapatok!$A:$NN,FI$320,FALSE),5)="Csere",VLOOKUP(LEFT(VLOOKUP($A90,csapatok!$A:$NN,FI$320,FALSE),LEN(VLOOKUP($A90,csapatok!$A:$NN,FI$320,FALSE))-6),'csapat-ranglista'!$A:$FP,FI$321,FALSE)/8,VLOOKUP(VLOOKUP($A90,csapatok!$A:$NN,FI$320,FALSE),'csapat-ranglista'!$A:$FP,FI$321,FALSE)/4),0)</f>
        <v>0</v>
      </c>
      <c r="FJ90" s="223">
        <f>IFERROR(IF(RIGHT(VLOOKUP($A90,csapatok!$A:$NN,FJ$320,FALSE),5)="Csere",VLOOKUP(LEFT(VLOOKUP($A90,csapatok!$A:$NN,FJ$320,FALSE),LEN(VLOOKUP($A90,csapatok!$A:$NN,FJ$320,FALSE))-6),'csapat-ranglista'!$A:$FP,FJ$321,FALSE)/8,VLOOKUP(VLOOKUP($A90,csapatok!$A:$NN,FJ$320,FALSE),'csapat-ranglista'!$A:$FP,FJ$321,FALSE)/4),0)</f>
        <v>0</v>
      </c>
      <c r="FK90" s="223">
        <f>IFERROR(IF(RIGHT(VLOOKUP($A90,csapatok!$A:$NN,FK$320,FALSE),5)="Csere",VLOOKUP(LEFT(VLOOKUP($A90,csapatok!$A:$NN,FK$320,FALSE),LEN(VLOOKUP($A90,csapatok!$A:$NN,FK$320,FALSE))-6),'csapat-ranglista'!$A:$FP,FK$321,FALSE)/8,VLOOKUP(VLOOKUP($A90,csapatok!$A:$NN,FK$320,FALSE),'csapat-ranglista'!$A:$FP,FK$321,FALSE)/4),0)</f>
        <v>0</v>
      </c>
      <c r="FL90" s="223">
        <f>IFERROR(IF(RIGHT(VLOOKUP($A90,csapatok!$A:$NN,FL$320,FALSE),5)="Csere",VLOOKUP(LEFT(VLOOKUP($A90,csapatok!$A:$NN,FL$320,FALSE),LEN(VLOOKUP($A90,csapatok!$A:$NN,FL$320,FALSE))-6),'csapat-ranglista'!$A:$FP,FL$321,FALSE)/8,VLOOKUP(VLOOKUP($A90,csapatok!$A:$NN,FL$320,FALSE),'csapat-ranglista'!$A:$FP,FL$321,FALSE)/4),0)</f>
        <v>0</v>
      </c>
      <c r="FM90" s="223">
        <f>IFERROR(IF(RIGHT(VLOOKUP($A90,csapatok!$A:$NN,FM$320,FALSE),5)="Csere",VLOOKUP(LEFT(VLOOKUP($A90,csapatok!$A:$NN,FM$320,FALSE),LEN(VLOOKUP($A90,csapatok!$A:$NN,FM$320,FALSE))-6),'csapat-ranglista'!$A:$FP,FM$321,FALSE)/8,VLOOKUP(VLOOKUP($A90,csapatok!$A:$NN,FM$320,FALSE),'csapat-ranglista'!$A:$FP,FM$321,FALSE)/4),0)</f>
        <v>0</v>
      </c>
      <c r="FN90" s="223">
        <f>IFERROR(IF(RIGHT(VLOOKUP($A90,csapatok!$A:$NN,FN$320,FALSE),5)="Csere",VLOOKUP(LEFT(VLOOKUP($A90,csapatok!$A:$NN,FN$320,FALSE),LEN(VLOOKUP($A90,csapatok!$A:$NN,FN$320,FALSE))-6),'csapat-ranglista'!$A:$FP,FN$321,FALSE)/8,VLOOKUP(VLOOKUP($A90,csapatok!$A:$NN,FN$320,FALSE),'csapat-ranglista'!$A:$FP,FN$321,FALSE)/4),0)</f>
        <v>0</v>
      </c>
      <c r="FO90" s="223">
        <f>IFERROR(IF(RIGHT(VLOOKUP($A90,csapatok!$A:$NN,FO$320,FALSE),5)="Csere",VLOOKUP(LEFT(VLOOKUP($A90,csapatok!$A:$NN,FO$320,FALSE),LEN(VLOOKUP($A90,csapatok!$A:$NN,FO$320,FALSE))-6),'csapat-ranglista'!$A:$FP,FO$321,FALSE)/8,VLOOKUP(VLOOKUP($A90,csapatok!$A:$NN,FO$320,FALSE),'csapat-ranglista'!$A:$FP,FO$321,FALSE)/4),0)</f>
        <v>0</v>
      </c>
      <c r="FP90" s="223">
        <f>IFERROR(IF(RIGHT(VLOOKUP($A90,csapatok!$A:$NN,FP$320,FALSE),5)="Csere",VLOOKUP(LEFT(VLOOKUP($A90,csapatok!$A:$NN,FP$320,FALSE),LEN(VLOOKUP($A90,csapatok!$A:$NN,FP$320,FALSE))-6),'csapat-ranglista'!$A:$FP,FP$321,FALSE)/8,VLOOKUP(VLOOKUP($A90,csapatok!$A:$NN,FP$320,FALSE),'csapat-ranglista'!$A:$FP,FP$321,FALSE)/4),0)</f>
        <v>0.81968218761774003</v>
      </c>
      <c r="FQ90" s="223">
        <f>IFERROR(IF(RIGHT(VLOOKUP($A90,csapatok!$A:$NN,FQ$320,FALSE),5)="Csere",VLOOKUP(LEFT(VLOOKUP($A90,csapatok!$A:$NN,FQ$320,FALSE),LEN(VLOOKUP($A90,csapatok!$A:$NN,FQ$320,FALSE))-6),'csapat-ranglista'!$A:$FP,FQ$321,FALSE)/8,VLOOKUP(VLOOKUP($A90,csapatok!$A:$NN,FQ$320,FALSE),'csapat-ranglista'!$A:$FP,FQ$321,FALSE)/4),0)</f>
        <v>0</v>
      </c>
      <c r="FR90" s="223">
        <f>IFERROR(IF(RIGHT(VLOOKUP($A90,csapatok!$A:$NN,FR$320,FALSE),5)="Csere",VLOOKUP(LEFT(VLOOKUP($A90,csapatok!$A:$NN,FR$320,FALSE),LEN(VLOOKUP($A90,csapatok!$A:$NN,FR$320,FALSE))-6),'csapat-ranglista'!$A:$FP,FR$321,FALSE)/8,VLOOKUP(VLOOKUP($A90,csapatok!$A:$NN,FR$320,FALSE),'csapat-ranglista'!$A:$FP,FR$321,FALSE)/4),0)</f>
        <v>0</v>
      </c>
      <c r="FS90" s="223">
        <f>IFERROR(IF(RIGHT(VLOOKUP($A90,csapatok!$A:$NN,FS$320,FALSE),5)="Csere",VLOOKUP(LEFT(VLOOKUP($A90,csapatok!$A:$NN,FS$320,FALSE),LEN(VLOOKUP($A90,csapatok!$A:$NN,FS$320,FALSE))-6),'csapat-ranglista'!$A:$FP,FS$321,FALSE)/8,VLOOKUP(VLOOKUP($A90,csapatok!$A:$NN,FS$320,FALSE),'csapat-ranglista'!$A:$FP,FS$321,FALSE)/4),0)</f>
        <v>0</v>
      </c>
      <c r="FT90" s="223">
        <f>IFERROR(IF(RIGHT(VLOOKUP($A90,csapatok!$A:$NN,FT$320,FALSE),5)="Csere",VLOOKUP(LEFT(VLOOKUP($A90,csapatok!$A:$NN,FT$320,FALSE),LEN(VLOOKUP($A90,csapatok!$A:$NN,FT$320,FALSE))-6),'csapat-ranglista'!$A:$FP,FT$321,FALSE)/8,VLOOKUP(VLOOKUP($A90,csapatok!$A:$NN,FT$320,FALSE),'csapat-ranglista'!$A:$FP,FT$321,FALSE)/4),0)</f>
        <v>0</v>
      </c>
      <c r="FU90" s="223">
        <f>IFERROR(IF(RIGHT(VLOOKUP($A90,csapatok!$A:$NN,FU$320,FALSE),5)="Csere",VLOOKUP(LEFT(VLOOKUP($A90,csapatok!$A:$NN,FU$320,FALSE),LEN(VLOOKUP($A90,csapatok!$A:$NN,FU$320,FALSE))-6),'csapat-ranglista'!$A:$FP,FU$321,FALSE)/8,VLOOKUP(VLOOKUP($A90,csapatok!$A:$NN,FU$320,FALSE),'csapat-ranglista'!$A:$FP,FU$321,FALSE)/4),0)</f>
        <v>0</v>
      </c>
      <c r="FV90" s="223">
        <f>IFERROR(IF(RIGHT(VLOOKUP($A90,csapatok!$A:$NN,FV$320,FALSE),5)="Csere",VLOOKUP(LEFT(VLOOKUP($A90,csapatok!$A:$NN,FV$320,FALSE),LEN(VLOOKUP($A90,csapatok!$A:$NN,FV$320,FALSE))-6),'csapat-ranglista'!$A:$FP,FV$321,FALSE)/8,VLOOKUP(VLOOKUP($A90,csapatok!$A:$NN,FV$320,FALSE),'csapat-ranglista'!$A:$FP,FV$321,FALSE)/4),0)</f>
        <v>0</v>
      </c>
      <c r="FW90" s="223">
        <f>IFERROR(IF(RIGHT(VLOOKUP($A90,csapatok!$A:$NN,FW$320,FALSE),5)="Csere",VLOOKUP(LEFT(VLOOKUP($A90,csapatok!$A:$NN,FW$320,FALSE),LEN(VLOOKUP($A90,csapatok!$A:$NN,FW$320,FALSE))-6),'csapat-ranglista'!$A:$FP,FW$321,FALSE)/8,VLOOKUP(VLOOKUP($A90,csapatok!$A:$NN,FW$320,FALSE),'csapat-ranglista'!$A:$FP,FW$321,FALSE)/4),0)</f>
        <v>0</v>
      </c>
      <c r="FX90" s="223">
        <f>IFERROR(IF(RIGHT(VLOOKUP($A90,csapatok!$A:$NN,FX$320,FALSE),5)="Csere",VLOOKUP(LEFT(VLOOKUP($A90,csapatok!$A:$NN,FX$320,FALSE),LEN(VLOOKUP($A90,csapatok!$A:$NN,FX$320,FALSE))-6),'csapat-ranglista'!$A:$FP,FX$321,FALSE)/8,VLOOKUP(VLOOKUP($A90,csapatok!$A:$NN,FX$320,FALSE),'csapat-ranglista'!$A:$FP,FX$321,FALSE)/4),0)</f>
        <v>0</v>
      </c>
      <c r="FY90" s="223">
        <f>IFERROR(IF(RIGHT(VLOOKUP($A90,csapatok!$A:$NN,FY$320,FALSE),5)="Csere",VLOOKUP(LEFT(VLOOKUP($A90,csapatok!$A:$NN,FY$320,FALSE),LEN(VLOOKUP($A90,csapatok!$A:$NN,FY$320,FALSE))-6),'csapat-ranglista'!$A:$FP,FY$321,FALSE)/8,VLOOKUP(VLOOKUP($A90,csapatok!$A:$NN,FY$320,FALSE),'csapat-ranglista'!$A:$FP,FY$321,FALSE)/4),0)</f>
        <v>0</v>
      </c>
      <c r="FZ90" s="223">
        <f>IFERROR(IF(RIGHT(VLOOKUP($A90,csapatok!$A:$NN,FZ$320,FALSE),5)="Csere",VLOOKUP(LEFT(VLOOKUP($A90,csapatok!$A:$NN,FZ$320,FALSE),LEN(VLOOKUP($A90,csapatok!$A:$NN,FZ$320,FALSE))-6),'csapat-ranglista'!$A:$FP,FZ$321,FALSE)/8,VLOOKUP(VLOOKUP($A90,csapatok!$A:$NN,FZ$320,FALSE),'csapat-ranglista'!$A:$FP,FZ$321,FALSE)/4),0)</f>
        <v>0</v>
      </c>
      <c r="GA90" s="223">
        <f>IFERROR(IF(RIGHT(VLOOKUP($A90,csapatok!$A:$NN,GA$320,FALSE),5)="Csere",VLOOKUP(LEFT(VLOOKUP($A90,csapatok!$A:$NN,GA$320,FALSE),LEN(VLOOKUP($A90,csapatok!$A:$NN,GA$320,FALSE))-6),'csapat-ranglista'!$A:$FP,GA$321,FALSE)/8,VLOOKUP(VLOOKUP($A90,csapatok!$A:$NN,GA$320,FALSE),'csapat-ranglista'!$A:$FP,GA$321,FALSE)/4),0)</f>
        <v>0</v>
      </c>
      <c r="GB90" s="223">
        <f>IFERROR(IF(RIGHT(VLOOKUP($A90,csapatok!$A:$NN,GB$320,FALSE),5)="Csere",VLOOKUP(LEFT(VLOOKUP($A90,csapatok!$A:$NN,GB$320,FALSE),LEN(VLOOKUP($A90,csapatok!$A:$NN,GB$320,FALSE))-6),'csapat-ranglista'!$A:$FP,GB$321,FALSE)/8,VLOOKUP(VLOOKUP($A90,csapatok!$A:$NN,GB$320,FALSE),'csapat-ranglista'!$A:$FP,GB$321,FALSE)/4),0)</f>
        <v>0</v>
      </c>
      <c r="GC90" s="223">
        <f>IFERROR(IF(RIGHT(VLOOKUP($A90,csapatok!$A:$NN,GC$320,FALSE),5)="Csere",VLOOKUP(LEFT(VLOOKUP($A90,csapatok!$A:$NN,GC$320,FALSE),LEN(VLOOKUP($A90,csapatok!$A:$NN,GC$320,FALSE))-6),'csapat-ranglista'!$A:$FP,GC$321,FALSE)/8,VLOOKUP(VLOOKUP($A90,csapatok!$A:$NN,GC$320,FALSE),'csapat-ranglista'!$A:$FP,GC$321,FALSE)/4),0)</f>
        <v>0</v>
      </c>
      <c r="GD90" s="247">
        <f>SUM(EQ90:GC90)</f>
        <v>5.2717592982318058</v>
      </c>
    </row>
    <row r="91" spans="1:186">
      <c r="A91" s="32" t="s">
        <v>723</v>
      </c>
      <c r="B91" s="289">
        <v>35613</v>
      </c>
      <c r="C91" s="131" t="str">
        <f>IF(B91=0,"",IF(B91&lt;$C$1,"felnőtt","ifi"))</f>
        <v>ifi</v>
      </c>
      <c r="D91" s="32" t="s">
        <v>9</v>
      </c>
      <c r="E91" s="45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>
        <f>IFERROR(IF(RIGHT(VLOOKUP($A91,csapatok!$A:$BL,X$320,FALSE),5)="Csere",VLOOKUP(LEFT(VLOOKUP($A91,csapatok!$A:$BL,X$320,FALSE),LEN(VLOOKUP($A91,csapatok!$A:$BL,X$320,FALSE))-6),'csapat-ranglista'!$A:$FP,X$321,FALSE)/8,VLOOKUP(VLOOKUP($A91,csapatok!$A:$BL,X$320,FALSE),'csapat-ranglista'!$A:$FP,X$321,FALSE)/4),0)</f>
        <v>0</v>
      </c>
      <c r="Y91" s="32">
        <f>IFERROR(IF(RIGHT(VLOOKUP($A91,csapatok!$A:$BL,Y$320,FALSE),5)="Csere",VLOOKUP(LEFT(VLOOKUP($A91,csapatok!$A:$BL,Y$320,FALSE),LEN(VLOOKUP($A91,csapatok!$A:$BL,Y$320,FALSE))-6),'csapat-ranglista'!$A:$FP,Y$321,FALSE)/8,VLOOKUP(VLOOKUP($A91,csapatok!$A:$BL,Y$320,FALSE),'csapat-ranglista'!$A:$FP,Y$321,FALSE)/4),0)</f>
        <v>0</v>
      </c>
      <c r="Z91" s="32">
        <f>IFERROR(IF(RIGHT(VLOOKUP($A91,csapatok!$A:$BL,Z$320,FALSE),5)="Csere",VLOOKUP(LEFT(VLOOKUP($A91,csapatok!$A:$BL,Z$320,FALSE),LEN(VLOOKUP($A91,csapatok!$A:$BL,Z$320,FALSE))-6),'csapat-ranglista'!$A:$FP,Z$321,FALSE)/8,VLOOKUP(VLOOKUP($A91,csapatok!$A:$BL,Z$320,FALSE),'csapat-ranglista'!$A:$FP,Z$321,FALSE)/4),0)</f>
        <v>0</v>
      </c>
      <c r="AA91" s="32">
        <f>IFERROR(IF(RIGHT(VLOOKUP($A91,csapatok!$A:$BL,AA$320,FALSE),5)="Csere",VLOOKUP(LEFT(VLOOKUP($A91,csapatok!$A:$BL,AA$320,FALSE),LEN(VLOOKUP($A91,csapatok!$A:$BL,AA$320,FALSE))-6),'csapat-ranglista'!$A:$FP,AA$321,FALSE)/8,VLOOKUP(VLOOKUP($A91,csapatok!$A:$BL,AA$320,FALSE),'csapat-ranglista'!$A:$FP,AA$321,FALSE)/4),0)</f>
        <v>0</v>
      </c>
      <c r="AB91" s="223">
        <f>IFERROR(IF(RIGHT(VLOOKUP($A91,csapatok!$A:$BL,AB$320,FALSE),5)="Csere",VLOOKUP(LEFT(VLOOKUP($A91,csapatok!$A:$BL,AB$320,FALSE),LEN(VLOOKUP($A91,csapatok!$A:$BL,AB$320,FALSE))-6),'csapat-ranglista'!$A:$FP,AB$321,FALSE)/8,VLOOKUP(VLOOKUP($A91,csapatok!$A:$BL,AB$320,FALSE),'csapat-ranglista'!$A:$FP,AB$321,FALSE)/4),0)</f>
        <v>0</v>
      </c>
      <c r="AC91" s="223">
        <f>IFERROR(IF(RIGHT(VLOOKUP($A91,csapatok!$A:$BL,AC$320,FALSE),5)="Csere",VLOOKUP(LEFT(VLOOKUP($A91,csapatok!$A:$BL,AC$320,FALSE),LEN(VLOOKUP($A91,csapatok!$A:$BL,AC$320,FALSE))-6),'csapat-ranglista'!$A:$FP,AC$321,FALSE)/8,VLOOKUP(VLOOKUP($A91,csapatok!$A:$BL,AC$320,FALSE),'csapat-ranglista'!$A:$FP,AC$321,FALSE)/4),0)</f>
        <v>0</v>
      </c>
      <c r="AD91" s="223">
        <f>IFERROR(IF(RIGHT(VLOOKUP($A91,csapatok!$A:$BL,AD$320,FALSE),5)="Csere",VLOOKUP(LEFT(VLOOKUP($A91,csapatok!$A:$BL,AD$320,FALSE),LEN(VLOOKUP($A91,csapatok!$A:$BL,AD$320,FALSE))-6),'csapat-ranglista'!$A:$FP,AD$321,FALSE)/8,VLOOKUP(VLOOKUP($A91,csapatok!$A:$BL,AD$320,FALSE),'csapat-ranglista'!$A:$FP,AD$321,FALSE)/4),0)</f>
        <v>0</v>
      </c>
      <c r="AE91" s="223">
        <f>IFERROR(IF(RIGHT(VLOOKUP($A91,csapatok!$A:$BL,AE$320,FALSE),5)="Csere",VLOOKUP(LEFT(VLOOKUP($A91,csapatok!$A:$BL,AE$320,FALSE),LEN(VLOOKUP($A91,csapatok!$A:$BL,AE$320,FALSE))-6),'csapat-ranglista'!$A:$FP,AE$321,FALSE)/8,VLOOKUP(VLOOKUP($A91,csapatok!$A:$BL,AE$320,FALSE),'csapat-ranglista'!$A:$FP,AE$321,FALSE)/4),0)</f>
        <v>0</v>
      </c>
      <c r="AF91" s="223">
        <f>IFERROR(IF(RIGHT(VLOOKUP($A91,csapatok!$A:$BL,AF$320,FALSE),5)="Csere",VLOOKUP(LEFT(VLOOKUP($A91,csapatok!$A:$BL,AF$320,FALSE),LEN(VLOOKUP($A91,csapatok!$A:$BL,AF$320,FALSE))-6),'csapat-ranglista'!$A:$FP,AF$321,FALSE)/8,VLOOKUP(VLOOKUP($A91,csapatok!$A:$BL,AF$320,FALSE),'csapat-ranglista'!$A:$FP,AF$321,FALSE)/4),0)</f>
        <v>0</v>
      </c>
      <c r="AG91" s="223">
        <f>IFERROR(IF(RIGHT(VLOOKUP($A91,csapatok!$A:$BL,AG$320,FALSE),5)="Csere",VLOOKUP(LEFT(VLOOKUP($A91,csapatok!$A:$BL,AG$320,FALSE),LEN(VLOOKUP($A91,csapatok!$A:$BL,AG$320,FALSE))-6),'csapat-ranglista'!$A:$FP,AG$321,FALSE)/8,VLOOKUP(VLOOKUP($A91,csapatok!$A:$BL,AG$320,FALSE),'csapat-ranglista'!$A:$FP,AG$321,FALSE)/4),0)</f>
        <v>0</v>
      </c>
      <c r="AH91" s="223">
        <f>IFERROR(IF(RIGHT(VLOOKUP($A91,csapatok!$A:$BL,AH$320,FALSE),5)="Csere",VLOOKUP(LEFT(VLOOKUP($A91,csapatok!$A:$BL,AH$320,FALSE),LEN(VLOOKUP($A91,csapatok!$A:$BL,AH$320,FALSE))-6),'csapat-ranglista'!$A:$FP,AH$321,FALSE)/8,VLOOKUP(VLOOKUP($A91,csapatok!$A:$BL,AH$320,FALSE),'csapat-ranglista'!$A:$FP,AH$321,FALSE)/4),0)</f>
        <v>0</v>
      </c>
      <c r="AI91" s="223">
        <f>IFERROR(IF(RIGHT(VLOOKUP($A91,csapatok!$A:$BL,AI$320,FALSE),5)="Csere",VLOOKUP(LEFT(VLOOKUP($A91,csapatok!$A:$BL,AI$320,FALSE),LEN(VLOOKUP($A91,csapatok!$A:$BL,AI$320,FALSE))-6),'csapat-ranglista'!$A:$FP,AI$321,FALSE)/8,VLOOKUP(VLOOKUP($A91,csapatok!$A:$BL,AI$320,FALSE),'csapat-ranglista'!$A:$FP,AI$321,FALSE)/4),0)</f>
        <v>0</v>
      </c>
      <c r="AJ91" s="223">
        <f>IFERROR(IF(RIGHT(VLOOKUP($A91,csapatok!$A:$BL,AJ$320,FALSE),5)="Csere",VLOOKUP(LEFT(VLOOKUP($A91,csapatok!$A:$BL,AJ$320,FALSE),LEN(VLOOKUP($A91,csapatok!$A:$BL,AJ$320,FALSE))-6),'csapat-ranglista'!$A:$FP,AJ$321,FALSE)/8,VLOOKUP(VLOOKUP($A91,csapatok!$A:$BL,AJ$320,FALSE),'csapat-ranglista'!$A:$FP,AJ$321,FALSE)/2),0)</f>
        <v>0</v>
      </c>
      <c r="AK91" s="223">
        <f>IFERROR(IF(RIGHT(VLOOKUP($A91,csapatok!$A:$CN,AK$320,FALSE),5)="Csere",VLOOKUP(LEFT(VLOOKUP($A91,csapatok!$A:$CN,AK$320,FALSE),LEN(VLOOKUP($A91,csapatok!$A:$CN,AK$320,FALSE))-6),'csapat-ranglista'!$A:$FP,AK$321,FALSE)/8,VLOOKUP(VLOOKUP($A91,csapatok!$A:$CN,AK$320,FALSE),'csapat-ranglista'!$A:$FP,AK$321,FALSE)/4),0)</f>
        <v>0</v>
      </c>
      <c r="AL91" s="223">
        <f>IFERROR(IF(RIGHT(VLOOKUP($A91,csapatok!$A:$CN,AL$320,FALSE),5)="Csere",VLOOKUP(LEFT(VLOOKUP($A91,csapatok!$A:$CN,AL$320,FALSE),LEN(VLOOKUP($A91,csapatok!$A:$CN,AL$320,FALSE))-6),'csapat-ranglista'!$A:$FP,AL$321,FALSE)/8,VLOOKUP(VLOOKUP($A91,csapatok!$A:$CN,AL$320,FALSE),'csapat-ranglista'!$A:$FP,AL$321,FALSE)/4),0)</f>
        <v>0</v>
      </c>
      <c r="AM91" s="223">
        <f>IFERROR(IF(RIGHT(VLOOKUP($A91,csapatok!$A:$CN,AM$320,FALSE),5)="Csere",VLOOKUP(LEFT(VLOOKUP($A91,csapatok!$A:$CN,AM$320,FALSE),LEN(VLOOKUP($A91,csapatok!$A:$CN,AM$320,FALSE))-6),'csapat-ranglista'!$A:$FP,AM$321,FALSE)/8,VLOOKUP(VLOOKUP($A91,csapatok!$A:$CN,AM$320,FALSE),'csapat-ranglista'!$A:$FP,AM$321,FALSE)/4),0)</f>
        <v>0</v>
      </c>
      <c r="AN91" s="223">
        <f>IFERROR(IF(RIGHT(VLOOKUP($A91,csapatok!$A:$CN,AN$320,FALSE),5)="Csere",VLOOKUP(LEFT(VLOOKUP($A91,csapatok!$A:$CN,AN$320,FALSE),LEN(VLOOKUP($A91,csapatok!$A:$CN,AN$320,FALSE))-6),'csapat-ranglista'!$A:$FP,AN$321,FALSE)/8,VLOOKUP(VLOOKUP($A91,csapatok!$A:$CN,AN$320,FALSE),'csapat-ranglista'!$A:$FP,AN$321,FALSE)/4),0)</f>
        <v>0</v>
      </c>
      <c r="AO91" s="223">
        <f>IFERROR(IF(RIGHT(VLOOKUP($A91,csapatok!$A:$CN,AO$320,FALSE),5)="Csere",VLOOKUP(LEFT(VLOOKUP($A91,csapatok!$A:$CN,AO$320,FALSE),LEN(VLOOKUP($A91,csapatok!$A:$CN,AO$320,FALSE))-6),'csapat-ranglista'!$A:$FP,AO$321,FALSE)/8,VLOOKUP(VLOOKUP($A91,csapatok!$A:$CN,AO$320,FALSE),'csapat-ranglista'!$A:$FP,AO$321,FALSE)/4),0)</f>
        <v>0</v>
      </c>
      <c r="AP91" s="223">
        <f>IFERROR(IF(RIGHT(VLOOKUP($A91,csapatok!$A:$CN,AP$320,FALSE),5)="Csere",VLOOKUP(LEFT(VLOOKUP($A91,csapatok!$A:$CN,AP$320,FALSE),LEN(VLOOKUP($A91,csapatok!$A:$CN,AP$320,FALSE))-6),'csapat-ranglista'!$A:$FP,AP$321,FALSE)/8,VLOOKUP(VLOOKUP($A91,csapatok!$A:$CN,AP$320,FALSE),'csapat-ranglista'!$A:$FP,AP$321,FALSE)/4),0)</f>
        <v>0</v>
      </c>
      <c r="AQ91" s="223">
        <f>IFERROR(IF(RIGHT(VLOOKUP($A91,csapatok!$A:$CN,AQ$320,FALSE),5)="Csere",VLOOKUP(LEFT(VLOOKUP($A91,csapatok!$A:$CN,AQ$320,FALSE),LEN(VLOOKUP($A91,csapatok!$A:$CN,AQ$320,FALSE))-6),'csapat-ranglista'!$A:$FP,AQ$321,FALSE)/8,VLOOKUP(VLOOKUP($A91,csapatok!$A:$CN,AQ$320,FALSE),'csapat-ranglista'!$A:$FP,AQ$321,FALSE)/4),0)</f>
        <v>0</v>
      </c>
      <c r="AR91" s="223">
        <f>IFERROR(IF(RIGHT(VLOOKUP($A91,csapatok!$A:$CN,AR$320,FALSE),5)="Csere",VLOOKUP(LEFT(VLOOKUP($A91,csapatok!$A:$CN,AR$320,FALSE),LEN(VLOOKUP($A91,csapatok!$A:$CN,AR$320,FALSE))-6),'csapat-ranglista'!$A:$FP,AR$321,FALSE)/8,VLOOKUP(VLOOKUP($A91,csapatok!$A:$CN,AR$320,FALSE),'csapat-ranglista'!$A:$FP,AR$321,FALSE)/4),0)</f>
        <v>0</v>
      </c>
      <c r="AS91" s="223">
        <f>IFERROR(IF(RIGHT(VLOOKUP($A91,csapatok!$A:$CN,AS$320,FALSE),5)="Csere",VLOOKUP(LEFT(VLOOKUP($A91,csapatok!$A:$CN,AS$320,FALSE),LEN(VLOOKUP($A91,csapatok!$A:$CN,AS$320,FALSE))-6),'csapat-ranglista'!$A:$FP,AS$321,FALSE)/8,VLOOKUP(VLOOKUP($A91,csapatok!$A:$CN,AS$320,FALSE),'csapat-ranglista'!$A:$FP,AS$321,FALSE)/4),0)</f>
        <v>0</v>
      </c>
      <c r="AT91" s="223">
        <f>IFERROR(IF(RIGHT(VLOOKUP($A91,csapatok!$A:$CN,AT$320,FALSE),5)="Csere",VLOOKUP(LEFT(VLOOKUP($A91,csapatok!$A:$CN,AT$320,FALSE),LEN(VLOOKUP($A91,csapatok!$A:$CN,AT$320,FALSE))-6),'csapat-ranglista'!$A:$FP,AT$321,FALSE)/8,VLOOKUP(VLOOKUP($A91,csapatok!$A:$CN,AT$320,FALSE),'csapat-ranglista'!$A:$FP,AT$321,FALSE)/4),0)</f>
        <v>0</v>
      </c>
      <c r="AU91" s="223">
        <f>IFERROR(IF(RIGHT(VLOOKUP($A91,csapatok!$A:$CN,AU$320,FALSE),5)="Csere",VLOOKUP(LEFT(VLOOKUP($A91,csapatok!$A:$CN,AU$320,FALSE),LEN(VLOOKUP($A91,csapatok!$A:$CN,AU$320,FALSE))-6),'csapat-ranglista'!$A:$FP,AU$321,FALSE)/8,VLOOKUP(VLOOKUP($A91,csapatok!$A:$CN,AU$320,FALSE),'csapat-ranglista'!$A:$FP,AU$321,FALSE)/4),0)</f>
        <v>0</v>
      </c>
      <c r="AV91" s="223">
        <f>IFERROR(IF(RIGHT(VLOOKUP($A91,csapatok!$A:$CN,AV$320,FALSE),5)="Csere",VLOOKUP(LEFT(VLOOKUP($A91,csapatok!$A:$CN,AV$320,FALSE),LEN(VLOOKUP($A91,csapatok!$A:$CN,AV$320,FALSE))-6),'csapat-ranglista'!$A:$FP,AV$321,FALSE)/8,VLOOKUP(VLOOKUP($A91,csapatok!$A:$CN,AV$320,FALSE),'csapat-ranglista'!$A:$FP,AV$321,FALSE)/4),0)</f>
        <v>0</v>
      </c>
      <c r="AW91" s="223">
        <f>IFERROR(IF(RIGHT(VLOOKUP($A91,csapatok!$A:$CN,AW$320,FALSE),5)="Csere",VLOOKUP(LEFT(VLOOKUP($A91,csapatok!$A:$CN,AW$320,FALSE),LEN(VLOOKUP($A91,csapatok!$A:$CN,AW$320,FALSE))-6),'csapat-ranglista'!$A:$FP,AW$321,FALSE)/8,VLOOKUP(VLOOKUP($A91,csapatok!$A:$CN,AW$320,FALSE),'csapat-ranglista'!$A:$FP,AW$321,FALSE)/4),0)</f>
        <v>0</v>
      </c>
      <c r="AX91" s="223">
        <f>IFERROR(IF(RIGHT(VLOOKUP($A91,csapatok!$A:$CN,AX$320,FALSE),5)="Csere",VLOOKUP(LEFT(VLOOKUP($A91,csapatok!$A:$CN,AX$320,FALSE),LEN(VLOOKUP($A91,csapatok!$A:$CN,AX$320,FALSE))-6),'csapat-ranglista'!$A:$FP,AX$321,FALSE)/8,VLOOKUP(VLOOKUP($A91,csapatok!$A:$CN,AX$320,FALSE),'csapat-ranglista'!$A:$FP,AX$321,FALSE)/4),0)</f>
        <v>0</v>
      </c>
      <c r="AY91" s="223">
        <f>IFERROR(IF(RIGHT(VLOOKUP($A91,csapatok!$A:$NN,AY$320,FALSE),5)="Csere",VLOOKUP(LEFT(VLOOKUP($A91,csapatok!$A:$NN,AY$320,FALSE),LEN(VLOOKUP($A91,csapatok!$A:$NN,AY$320,FALSE))-6),'csapat-ranglista'!$A:$FP,AY$321,FALSE)/8,VLOOKUP(VLOOKUP($A91,csapatok!$A:$NN,AY$320,FALSE),'csapat-ranglista'!$A:$FP,AY$321,FALSE)/4),0)</f>
        <v>0</v>
      </c>
      <c r="AZ91" s="223">
        <f>IFERROR(IF(RIGHT(VLOOKUP($A91,csapatok!$A:$NN,AZ$320,FALSE),5)="Csere",VLOOKUP(LEFT(VLOOKUP($A91,csapatok!$A:$NN,AZ$320,FALSE),LEN(VLOOKUP($A91,csapatok!$A:$NN,AZ$320,FALSE))-6),'csapat-ranglista'!$A:$FP,AZ$321,FALSE)/8,VLOOKUP(VLOOKUP($A91,csapatok!$A:$NN,AZ$320,FALSE),'csapat-ranglista'!$A:$FP,AZ$321,FALSE)/4),0)</f>
        <v>0</v>
      </c>
      <c r="BA91" s="223">
        <f>IFERROR(IF(RIGHT(VLOOKUP($A91,csapatok!$A:$NN,BA$320,FALSE),5)="Csere",VLOOKUP(LEFT(VLOOKUP($A91,csapatok!$A:$NN,BA$320,FALSE),LEN(VLOOKUP($A91,csapatok!$A:$NN,BA$320,FALSE))-6),'csapat-ranglista'!$A:$FP,BA$321,FALSE)/8,VLOOKUP(VLOOKUP($A91,csapatok!$A:$NN,BA$320,FALSE),'csapat-ranglista'!$A:$FP,BA$321,FALSE)/4),0)</f>
        <v>0</v>
      </c>
      <c r="BB91" s="223">
        <f>IFERROR(IF(RIGHT(VLOOKUP($A91,csapatok!$A:$NN,BB$320,FALSE),5)="Csere",VLOOKUP(LEFT(VLOOKUP($A91,csapatok!$A:$NN,BB$320,FALSE),LEN(VLOOKUP($A91,csapatok!$A:$NN,BB$320,FALSE))-6),'csapat-ranglista'!$A:$FP,BB$321,FALSE)/8,VLOOKUP(VLOOKUP($A91,csapatok!$A:$NN,BB$320,FALSE),'csapat-ranglista'!$A:$FP,BB$321,FALSE)/4),0)</f>
        <v>0</v>
      </c>
      <c r="BC91" s="224">
        <f>versenyek!$ES$11*IFERROR(VLOOKUP(VLOOKUP($A91,versenyek!ER:ET,3,FALSE),szabalyok!$A$16:$B$23,2,FALSE)/4,0)</f>
        <v>0</v>
      </c>
      <c r="BD91" s="224">
        <f>versenyek!$EV$11*IFERROR(VLOOKUP(VLOOKUP($A91,versenyek!EU:EW,3,FALSE),szabalyok!$A$16:$B$23,2,FALSE)/4,0)</f>
        <v>0</v>
      </c>
      <c r="BE91" s="223">
        <f>IFERROR(IF(RIGHT(VLOOKUP($A91,csapatok!$A:$NN,BE$320,FALSE),5)="Csere",VLOOKUP(LEFT(VLOOKUP($A91,csapatok!$A:$NN,BE$320,FALSE),LEN(VLOOKUP($A91,csapatok!$A:$NN,BE$320,FALSE))-6),'csapat-ranglista'!$A:$FP,BE$321,FALSE)/8,VLOOKUP(VLOOKUP($A91,csapatok!$A:$NN,BE$320,FALSE),'csapat-ranglista'!$A:$FP,BE$321,FALSE)/4),0)</f>
        <v>0</v>
      </c>
      <c r="BF91" s="223">
        <f>IFERROR(IF(RIGHT(VLOOKUP($A91,csapatok!$A:$NN,BF$320,FALSE),5)="Csere",VLOOKUP(LEFT(VLOOKUP($A91,csapatok!$A:$NN,BF$320,FALSE),LEN(VLOOKUP($A91,csapatok!$A:$NN,BF$320,FALSE))-6),'csapat-ranglista'!$A:$FP,BF$321,FALSE)/8,VLOOKUP(VLOOKUP($A91,csapatok!$A:$NN,BF$320,FALSE),'csapat-ranglista'!$A:$FP,BF$321,FALSE)/4),0)</f>
        <v>0</v>
      </c>
      <c r="BG91" s="223">
        <f>IFERROR(IF(RIGHT(VLOOKUP($A91,csapatok!$A:$NN,BG$320,FALSE),5)="Csere",VLOOKUP(LEFT(VLOOKUP($A91,csapatok!$A:$NN,BG$320,FALSE),LEN(VLOOKUP($A91,csapatok!$A:$NN,BG$320,FALSE))-6),'csapat-ranglista'!$A:$FP,BG$321,FALSE)/8,VLOOKUP(VLOOKUP($A91,csapatok!$A:$NN,BG$320,FALSE),'csapat-ranglista'!$A:$FP,BG$321,FALSE)/4),0)</f>
        <v>0</v>
      </c>
      <c r="BH91" s="223">
        <f>IFERROR(IF(RIGHT(VLOOKUP($A91,csapatok!$A:$NN,BH$320,FALSE),5)="Csere",VLOOKUP(LEFT(VLOOKUP($A91,csapatok!$A:$NN,BH$320,FALSE),LEN(VLOOKUP($A91,csapatok!$A:$NN,BH$320,FALSE))-6),'csapat-ranglista'!$A:$FP,BH$321,FALSE)/8,VLOOKUP(VLOOKUP($A91,csapatok!$A:$NN,BH$320,FALSE),'csapat-ranglista'!$A:$FP,BH$321,FALSE)/4),0)</f>
        <v>0</v>
      </c>
      <c r="BI91" s="223">
        <f>IFERROR(IF(RIGHT(VLOOKUP($A91,csapatok!$A:$NN,BI$320,FALSE),5)="Csere",VLOOKUP(LEFT(VLOOKUP($A91,csapatok!$A:$NN,BI$320,FALSE),LEN(VLOOKUP($A91,csapatok!$A:$NN,BI$320,FALSE))-6),'csapat-ranglista'!$A:$FP,BI$321,FALSE)/8,VLOOKUP(VLOOKUP($A91,csapatok!$A:$NN,BI$320,FALSE),'csapat-ranglista'!$A:$FP,BI$321,FALSE)/4),0)</f>
        <v>0</v>
      </c>
      <c r="BJ91" s="223">
        <f>IFERROR(IF(RIGHT(VLOOKUP($A91,csapatok!$A:$NN,BJ$320,FALSE),5)="Csere",VLOOKUP(LEFT(VLOOKUP($A91,csapatok!$A:$NN,BJ$320,FALSE),LEN(VLOOKUP($A91,csapatok!$A:$NN,BJ$320,FALSE))-6),'csapat-ranglista'!$A:$FP,BJ$321,FALSE)/8,VLOOKUP(VLOOKUP($A91,csapatok!$A:$NN,BJ$320,FALSE),'csapat-ranglista'!$A:$FP,BJ$321,FALSE)/4),0)</f>
        <v>0</v>
      </c>
      <c r="BK91" s="223">
        <f>IFERROR(IF(RIGHT(VLOOKUP($A91,csapatok!$A:$NN,BK$320,FALSE),5)="Csere",VLOOKUP(LEFT(VLOOKUP($A91,csapatok!$A:$NN,BK$320,FALSE),LEN(VLOOKUP($A91,csapatok!$A:$NN,BK$320,FALSE))-6),'csapat-ranglista'!$A:$FP,BK$321,FALSE)/8,VLOOKUP(VLOOKUP($A91,csapatok!$A:$NN,BK$320,FALSE),'csapat-ranglista'!$A:$FP,BK$321,FALSE)/4),0)</f>
        <v>0</v>
      </c>
      <c r="BL91" s="223">
        <f>IFERROR(IF(RIGHT(VLOOKUP($A91,csapatok!$A:$NN,BL$320,FALSE),5)="Csere",VLOOKUP(LEFT(VLOOKUP($A91,csapatok!$A:$NN,BL$320,FALSE),LEN(VLOOKUP($A91,csapatok!$A:$NN,BL$320,FALSE))-6),'csapat-ranglista'!$A:$FP,BL$321,FALSE)/8,VLOOKUP(VLOOKUP($A91,csapatok!$A:$NN,BL$320,FALSE),'csapat-ranglista'!$A:$FP,BL$321,FALSE)/4),0)</f>
        <v>0</v>
      </c>
      <c r="BM91" s="223">
        <f>IFERROR(IF(RIGHT(VLOOKUP($A91,csapatok!$A:$NN,BM$320,FALSE),5)="Csere",VLOOKUP(LEFT(VLOOKUP($A91,csapatok!$A:$NN,BM$320,FALSE),LEN(VLOOKUP($A91,csapatok!$A:$NN,BM$320,FALSE))-6),'csapat-ranglista'!$A:$FP,BM$321,FALSE)/8,VLOOKUP(VLOOKUP($A91,csapatok!$A:$NN,BM$320,FALSE),'csapat-ranglista'!$A:$FP,BM$321,FALSE)/4),0)</f>
        <v>0</v>
      </c>
      <c r="BN91" s="223">
        <f>IFERROR(IF(RIGHT(VLOOKUP($A91,csapatok!$A:$NN,BN$320,FALSE),5)="Csere",VLOOKUP(LEFT(VLOOKUP($A91,csapatok!$A:$NN,BN$320,FALSE),LEN(VLOOKUP($A91,csapatok!$A:$NN,BN$320,FALSE))-6),'csapat-ranglista'!$A:$FP,BN$321,FALSE)/8,VLOOKUP(VLOOKUP($A91,csapatok!$A:$NN,BN$320,FALSE),'csapat-ranglista'!$A:$FP,BN$321,FALSE)/4),0)</f>
        <v>0</v>
      </c>
      <c r="BO91" s="223">
        <f>IFERROR(IF(RIGHT(VLOOKUP($A91,csapatok!$A:$NN,BO$320,FALSE),5)="Csere",VLOOKUP(LEFT(VLOOKUP($A91,csapatok!$A:$NN,BO$320,FALSE),LEN(VLOOKUP($A91,csapatok!$A:$NN,BO$320,FALSE))-6),'csapat-ranglista'!$A:$FP,BO$321,FALSE)/8,VLOOKUP(VLOOKUP($A91,csapatok!$A:$NN,BO$320,FALSE),'csapat-ranglista'!$A:$FP,BO$321,FALSE)/4),0)</f>
        <v>0</v>
      </c>
      <c r="BP91" s="223">
        <f>IFERROR(IF(RIGHT(VLOOKUP($A91,csapatok!$A:$NN,BP$320,FALSE),5)="Csere",VLOOKUP(LEFT(VLOOKUP($A91,csapatok!$A:$NN,BP$320,FALSE),LEN(VLOOKUP($A91,csapatok!$A:$NN,BP$320,FALSE))-6),'csapat-ranglista'!$A:$FP,BP$321,FALSE)/8,VLOOKUP(VLOOKUP($A91,csapatok!$A:$NN,BP$320,FALSE),'csapat-ranglista'!$A:$FP,BP$321,FALSE)/4),0)</f>
        <v>0</v>
      </c>
      <c r="BQ91" s="223">
        <f>IFERROR(IF(RIGHT(VLOOKUP($A91,csapatok!$A:$NN,BQ$320,FALSE),5)="Csere",VLOOKUP(LEFT(VLOOKUP($A91,csapatok!$A:$NN,BQ$320,FALSE),LEN(VLOOKUP($A91,csapatok!$A:$NN,BQ$320,FALSE))-6),'csapat-ranglista'!$A:$FP,BQ$321,FALSE)/8,VLOOKUP(VLOOKUP($A91,csapatok!$A:$NN,BQ$320,FALSE),'csapat-ranglista'!$A:$FP,BQ$321,FALSE)/4),0)</f>
        <v>0</v>
      </c>
      <c r="BR91" s="223">
        <f>IFERROR(IF(RIGHT(VLOOKUP($A91,csapatok!$A:$NN,BR$320,FALSE),5)="Csere",VLOOKUP(LEFT(VLOOKUP($A91,csapatok!$A:$NN,BR$320,FALSE),LEN(VLOOKUP($A91,csapatok!$A:$NN,BR$320,FALSE))-6),'csapat-ranglista'!$A:$FP,BR$321,FALSE)/8,VLOOKUP(VLOOKUP($A91,csapatok!$A:$NN,BR$320,FALSE),'csapat-ranglista'!$A:$FP,BR$321,FALSE)/4),0)</f>
        <v>0</v>
      </c>
      <c r="BS91" s="223">
        <f>IFERROR(IF(RIGHT(VLOOKUP($A91,csapatok!$A:$NN,BS$320,FALSE),5)="Csere",VLOOKUP(LEFT(VLOOKUP($A91,csapatok!$A:$NN,BS$320,FALSE),LEN(VLOOKUP($A91,csapatok!$A:$NN,BS$320,FALSE))-6),'csapat-ranglista'!$A:$FP,BS$321,FALSE)/8,VLOOKUP(VLOOKUP($A91,csapatok!$A:$NN,BS$320,FALSE),'csapat-ranglista'!$A:$FP,BS$321,FALSE)/4),0)</f>
        <v>0</v>
      </c>
      <c r="BT91" s="223">
        <f>IFERROR(IF(RIGHT(VLOOKUP($A91,csapatok!$A:$NN,BT$320,FALSE),5)="Csere",VLOOKUP(LEFT(VLOOKUP($A91,csapatok!$A:$NN,BT$320,FALSE),LEN(VLOOKUP($A91,csapatok!$A:$NN,BT$320,FALSE))-6),'csapat-ranglista'!$A:$FP,BT$321,FALSE)/8,VLOOKUP(VLOOKUP($A91,csapatok!$A:$NN,BT$320,FALSE),'csapat-ranglista'!$A:$FP,BT$321,FALSE)/4),0)</f>
        <v>0</v>
      </c>
      <c r="BU91" s="223">
        <f>IFERROR(IF(RIGHT(VLOOKUP($A91,csapatok!$A:$NN,BU$320,FALSE),5)="Csere",VLOOKUP(LEFT(VLOOKUP($A91,csapatok!$A:$NN,BU$320,FALSE),LEN(VLOOKUP($A91,csapatok!$A:$NN,BU$320,FALSE))-6),'csapat-ranglista'!$A:$FP,BU$321,FALSE)/8,VLOOKUP(VLOOKUP($A91,csapatok!$A:$NN,BU$320,FALSE),'csapat-ranglista'!$A:$FP,BU$321,FALSE)/4),0)</f>
        <v>0</v>
      </c>
      <c r="BV91" s="223">
        <f>IFERROR(IF(RIGHT(VLOOKUP($A91,csapatok!$A:$NN,BV$320,FALSE),5)="Csere",VLOOKUP(LEFT(VLOOKUP($A91,csapatok!$A:$NN,BV$320,FALSE),LEN(VLOOKUP($A91,csapatok!$A:$NN,BV$320,FALSE))-6),'csapat-ranglista'!$A:$FP,BV$321,FALSE)/8,VLOOKUP(VLOOKUP($A91,csapatok!$A:$NN,BV$320,FALSE),'csapat-ranglista'!$A:$FP,BV$321,FALSE)/4),0)</f>
        <v>0</v>
      </c>
      <c r="BW91" s="223">
        <f>IFERROR(IF(RIGHT(VLOOKUP($A91,csapatok!$A:$NN,BW$320,FALSE),5)="Csere",VLOOKUP(LEFT(VLOOKUP($A91,csapatok!$A:$NN,BW$320,FALSE),LEN(VLOOKUP($A91,csapatok!$A:$NN,BW$320,FALSE))-6),'csapat-ranglista'!$A:$FP,BW$321,FALSE)/8,VLOOKUP(VLOOKUP($A91,csapatok!$A:$NN,BW$320,FALSE),'csapat-ranglista'!$A:$FP,BW$321,FALSE)/4),0)</f>
        <v>0</v>
      </c>
      <c r="BX91" s="223">
        <f>IFERROR(IF(RIGHT(VLOOKUP($A91,csapatok!$A:$NN,BX$320,FALSE),5)="Csere",VLOOKUP(LEFT(VLOOKUP($A91,csapatok!$A:$NN,BX$320,FALSE),LEN(VLOOKUP($A91,csapatok!$A:$NN,BX$320,FALSE))-6),'csapat-ranglista'!$A:$FP,BX$321,FALSE)/8,VLOOKUP(VLOOKUP($A91,csapatok!$A:$NN,BX$320,FALSE),'csapat-ranglista'!$A:$FP,BX$321,FALSE)/4),0)</f>
        <v>0</v>
      </c>
      <c r="BY91" s="223">
        <f>IFERROR(IF(RIGHT(VLOOKUP($A91,csapatok!$A:$NN,BY$320,FALSE),5)="Csere",VLOOKUP(LEFT(VLOOKUP($A91,csapatok!$A:$NN,BY$320,FALSE),LEN(VLOOKUP($A91,csapatok!$A:$NN,BY$320,FALSE))-6),'csapat-ranglista'!$A:$FP,BY$321,FALSE)/8,VLOOKUP(VLOOKUP($A91,csapatok!$A:$NN,BY$320,FALSE),'csapat-ranglista'!$A:$FP,BY$321,FALSE)/4),0)</f>
        <v>0</v>
      </c>
      <c r="BZ91" s="223">
        <f>IFERROR(IF(RIGHT(VLOOKUP($A91,csapatok!$A:$NN,BZ$320,FALSE),5)="Csere",VLOOKUP(LEFT(VLOOKUP($A91,csapatok!$A:$NN,BZ$320,FALSE),LEN(VLOOKUP($A91,csapatok!$A:$NN,BZ$320,FALSE))-6),'csapat-ranglista'!$A:$FP,BZ$321,FALSE)/8,VLOOKUP(VLOOKUP($A91,csapatok!$A:$NN,BZ$320,FALSE),'csapat-ranglista'!$A:$FP,BZ$321,FALSE)/4),0)</f>
        <v>0</v>
      </c>
      <c r="CA91" s="223">
        <f>IFERROR(IF(RIGHT(VLOOKUP($A91,csapatok!$A:$NN,CA$320,FALSE),5)="Csere",VLOOKUP(LEFT(VLOOKUP($A91,csapatok!$A:$NN,CA$320,FALSE),LEN(VLOOKUP($A91,csapatok!$A:$NN,CA$320,FALSE))-6),'csapat-ranglista'!$A:$FP,CA$321,FALSE)/8,VLOOKUP(VLOOKUP($A91,csapatok!$A:$NN,CA$320,FALSE),'csapat-ranglista'!$A:$FP,CA$321,FALSE)/4),0)</f>
        <v>0.70733862416638305</v>
      </c>
      <c r="CB91" s="223">
        <f>IFERROR(IF(RIGHT(VLOOKUP($A91,csapatok!$A:$NN,CB$320,FALSE),5)="Csere",VLOOKUP(LEFT(VLOOKUP($A91,csapatok!$A:$NN,CB$320,FALSE),LEN(VLOOKUP($A91,csapatok!$A:$NN,CB$320,FALSE))-6),'csapat-ranglista'!$A:$FP,CB$321,FALSE)/8,VLOOKUP(VLOOKUP($A91,csapatok!$A:$NN,CB$320,FALSE),'csapat-ranglista'!$A:$FP,CB$321,FALSE)/4),0)</f>
        <v>0</v>
      </c>
      <c r="CC91" s="223">
        <f>IFERROR(IF(RIGHT(VLOOKUP($A91,csapatok!$A:$NN,CC$320,FALSE),5)="Csere",VLOOKUP(LEFT(VLOOKUP($A91,csapatok!$A:$NN,CC$320,FALSE),LEN(VLOOKUP($A91,csapatok!$A:$NN,CC$320,FALSE))-6),'csapat-ranglista'!$A:$FP,CC$321,FALSE)/8,VLOOKUP(VLOOKUP($A91,csapatok!$A:$NN,CC$320,FALSE),'csapat-ranglista'!$A:$FP,CC$321,FALSE)/4),0)</f>
        <v>0</v>
      </c>
      <c r="CD91" s="223">
        <f>IFERROR(IF(RIGHT(VLOOKUP($A91,csapatok!$A:$NN,CD$320,FALSE),5)="Csere",VLOOKUP(LEFT(VLOOKUP($A91,csapatok!$A:$NN,CD$320,FALSE),LEN(VLOOKUP($A91,csapatok!$A:$NN,CD$320,FALSE))-6),'csapat-ranglista'!$A:$FP,CD$321,FALSE)/8,VLOOKUP(VLOOKUP($A91,csapatok!$A:$NN,CD$320,FALSE),'csapat-ranglista'!$A:$FP,CD$321,FALSE)/4),0)</f>
        <v>0.7057746518377519</v>
      </c>
      <c r="CE91" s="223">
        <f>IFERROR(IF(RIGHT(VLOOKUP($A91,csapatok!$A:$NN,CE$320,FALSE),5)="Csere",VLOOKUP(LEFT(VLOOKUP($A91,csapatok!$A:$NN,CE$320,FALSE),LEN(VLOOKUP($A91,csapatok!$A:$NN,CE$320,FALSE))-6),'csapat-ranglista'!$A:$FP,CE$321,FALSE)/8,VLOOKUP(VLOOKUP($A91,csapatok!$A:$NN,CE$320,FALSE),'csapat-ranglista'!$A:$FP,CE$321,FALSE)/4),0)</f>
        <v>0</v>
      </c>
      <c r="CF91" s="223">
        <f>IFERROR(IF(RIGHT(VLOOKUP($A91,csapatok!$A:$NN,CF$320,FALSE),5)="Csere",VLOOKUP(LEFT(VLOOKUP($A91,csapatok!$A:$NN,CF$320,FALSE),LEN(VLOOKUP($A91,csapatok!$A:$NN,CF$320,FALSE))-6),'csapat-ranglista'!$A:$FP,CF$321,FALSE)/8,VLOOKUP(VLOOKUP($A91,csapatok!$A:$NN,CF$320,FALSE),'csapat-ranglista'!$A:$FP,CF$321,FALSE)/4),0)</f>
        <v>0</v>
      </c>
      <c r="CG91" s="223">
        <f>IFERROR(IF(RIGHT(VLOOKUP($A91,csapatok!$A:$NN,CG$320,FALSE),5)="Csere",VLOOKUP(LEFT(VLOOKUP($A91,csapatok!$A:$NN,CG$320,FALSE),LEN(VLOOKUP($A91,csapatok!$A:$NN,CG$320,FALSE))-6),'csapat-ranglista'!$A:$FP,CG$321,FALSE)/8,VLOOKUP(VLOOKUP($A91,csapatok!$A:$NN,CG$320,FALSE),'csapat-ranglista'!$A:$FP,CG$321,FALSE)/4),0)</f>
        <v>0</v>
      </c>
      <c r="CH91" s="223">
        <f>IFERROR(IF(RIGHT(VLOOKUP($A91,csapatok!$A:$NN,CH$320,FALSE),5)="Csere",VLOOKUP(LEFT(VLOOKUP($A91,csapatok!$A:$NN,CH$320,FALSE),LEN(VLOOKUP($A91,csapatok!$A:$NN,CH$320,FALSE))-6),'csapat-ranglista'!$A:$FP,CH$321,FALSE)/8,VLOOKUP(VLOOKUP($A91,csapatok!$A:$NN,CH$320,FALSE),'csapat-ranglista'!$A:$FP,CH$321,FALSE)/4),0)</f>
        <v>0</v>
      </c>
      <c r="CI91" s="223">
        <f>IFERROR(IF(RIGHT(VLOOKUP($A91,csapatok!$A:$NN,CI$320,FALSE),5)="Csere",VLOOKUP(LEFT(VLOOKUP($A91,csapatok!$A:$NN,CI$320,FALSE),LEN(VLOOKUP($A91,csapatok!$A:$NN,CI$320,FALSE))-6),'csapat-ranglista'!$A:$FP,CI$321,FALSE)/8,VLOOKUP(VLOOKUP($A91,csapatok!$A:$NN,CI$320,FALSE),'csapat-ranglista'!$A:$FP,CI$321,FALSE)/4),0)</f>
        <v>0</v>
      </c>
      <c r="CJ91" s="224">
        <f>versenyek!$IQ$11*IFERROR(VLOOKUP(VLOOKUP($A91,versenyek!IP:IR,3,FALSE),szabalyok!$A$16:$B$23,2,FALSE)/4,0)</f>
        <v>0</v>
      </c>
      <c r="CK91" s="224">
        <f>versenyek!$IT$11*IFERROR(VLOOKUP(VLOOKUP($A91,versenyek!IS:IU,3,FALSE),szabalyok!$A$16:$B$23,2,FALSE)/4,0)</f>
        <v>0</v>
      </c>
      <c r="CL91" s="223">
        <f>IFERROR(IF(RIGHT(VLOOKUP($A91,csapatok!$A:$NN,CL$320,FALSE),5)="Csere",VLOOKUP(LEFT(VLOOKUP($A91,csapatok!$A:$NN,CL$320,FALSE),LEN(VLOOKUP($A91,csapatok!$A:$NN,CL$320,FALSE))-6),'csapat-ranglista'!$A:$FP,CL$321,FALSE)/8,VLOOKUP(VLOOKUP($A91,csapatok!$A:$NN,CL$320,FALSE),'csapat-ranglista'!$A:$FP,CL$321,FALSE)/4),0)</f>
        <v>0</v>
      </c>
      <c r="CM91" s="223">
        <f>IFERROR(IF(RIGHT(VLOOKUP($A91,csapatok!$A:$NN,CM$320,FALSE),5)="Csere",VLOOKUP(LEFT(VLOOKUP($A91,csapatok!$A:$NN,CM$320,FALSE),LEN(VLOOKUP($A91,csapatok!$A:$NN,CM$320,FALSE))-6),'csapat-ranglista'!$A:$FP,CM$321,FALSE)/8,VLOOKUP(VLOOKUP($A91,csapatok!$A:$NN,CM$320,FALSE),'csapat-ranglista'!$A:$FP,CM$321,FALSE)/4),0)</f>
        <v>0</v>
      </c>
      <c r="CN91" s="223">
        <f>IFERROR(IF(RIGHT(VLOOKUP($A91,csapatok!$A:$NN,CN$320,FALSE),5)="Csere",VLOOKUP(LEFT(VLOOKUP($A91,csapatok!$A:$NN,CN$320,FALSE),LEN(VLOOKUP($A91,csapatok!$A:$NN,CN$320,FALSE))-6),'csapat-ranglista'!$A:$FP,CN$321,FALSE)/8,VLOOKUP(VLOOKUP($A91,csapatok!$A:$NN,CN$320,FALSE),'csapat-ranglista'!$A:$FP,CN$321,FALSE)/4),0)</f>
        <v>0</v>
      </c>
      <c r="CO91" s="223">
        <f>IFERROR(IF(RIGHT(VLOOKUP($A91,csapatok!$A:$NN,CO$320,FALSE),5)="Csere",VLOOKUP(LEFT(VLOOKUP($A91,csapatok!$A:$NN,CO$320,FALSE),LEN(VLOOKUP($A91,csapatok!$A:$NN,CO$320,FALSE))-6),'csapat-ranglista'!$A:$FP,CO$321,FALSE)/8,VLOOKUP(VLOOKUP($A91,csapatok!$A:$NN,CO$320,FALSE),'csapat-ranglista'!$A:$FP,CO$321,FALSE)/4),0)</f>
        <v>0</v>
      </c>
      <c r="CP91" s="223">
        <f>IFERROR(IF(RIGHT(VLOOKUP($A91,csapatok!$A:$NN,CP$320,FALSE),5)="Csere",VLOOKUP(LEFT(VLOOKUP($A91,csapatok!$A:$NN,CP$320,FALSE),LEN(VLOOKUP($A91,csapatok!$A:$NN,CP$320,FALSE))-6),'csapat-ranglista'!$A:$FP,CP$321,FALSE)/8,VLOOKUP(VLOOKUP($A91,csapatok!$A:$NN,CP$320,FALSE),'csapat-ranglista'!$A:$FP,CP$321,FALSE)/4),0)</f>
        <v>0</v>
      </c>
      <c r="CQ91" s="223">
        <f>IFERROR(IF(RIGHT(VLOOKUP($A91,csapatok!$A:$NN,CQ$320,FALSE),5)="Csere",VLOOKUP(LEFT(VLOOKUP($A91,csapatok!$A:$NN,CQ$320,FALSE),LEN(VLOOKUP($A91,csapatok!$A:$NN,CQ$320,FALSE))-6),'csapat-ranglista'!$A:$FP,CQ$321,FALSE)/8,VLOOKUP(VLOOKUP($A91,csapatok!$A:$NN,CQ$320,FALSE),'csapat-ranglista'!$A:$FP,CQ$321,FALSE)/4),0)</f>
        <v>0</v>
      </c>
      <c r="CR91" s="223">
        <f>IFERROR(IF(RIGHT(VLOOKUP($A91,csapatok!$A:$NN,CR$320,FALSE),5)="Csere",VLOOKUP(LEFT(VLOOKUP($A91,csapatok!$A:$NN,CR$320,FALSE),LEN(VLOOKUP($A91,csapatok!$A:$NN,CR$320,FALSE))-6),'csapat-ranglista'!$A:$FP,CR$321,FALSE)/8,VLOOKUP(VLOOKUP($A91,csapatok!$A:$NN,CR$320,FALSE),'csapat-ranglista'!$A:$FP,CR$321,FALSE)/4),0)</f>
        <v>0</v>
      </c>
      <c r="CS91" s="223">
        <f>IFERROR(IF(RIGHT(VLOOKUP($A91,csapatok!$A:$NN,CS$320,FALSE),5)="Csere",VLOOKUP(LEFT(VLOOKUP($A91,csapatok!$A:$NN,CS$320,FALSE),LEN(VLOOKUP($A91,csapatok!$A:$NN,CS$320,FALSE))-6),'csapat-ranglista'!$A:$FP,CS$321,FALSE)/8,VLOOKUP(VLOOKUP($A91,csapatok!$A:$NN,CS$320,FALSE),'csapat-ranglista'!$A:$FP,CS$321,FALSE)/4),0)</f>
        <v>0</v>
      </c>
      <c r="CT91" s="223">
        <f>IFERROR(IF(RIGHT(VLOOKUP($A91,csapatok!$A:$NN,CT$320,FALSE),5)="Csere",VLOOKUP(LEFT(VLOOKUP($A91,csapatok!$A:$NN,CT$320,FALSE),LEN(VLOOKUP($A91,csapatok!$A:$NN,CT$320,FALSE))-6),'csapat-ranglista'!$A:$FP,CT$321,FALSE)/8,VLOOKUP(VLOOKUP($A91,csapatok!$A:$NN,CT$320,FALSE),'csapat-ranglista'!$A:$FP,CT$321,FALSE)/4),0)</f>
        <v>0</v>
      </c>
      <c r="CU91" s="223">
        <f>IFERROR(IF(RIGHT(VLOOKUP($A91,csapatok!$A:$NN,CU$320,FALSE),5)="Csere",VLOOKUP(LEFT(VLOOKUP($A91,csapatok!$A:$NN,CU$320,FALSE),LEN(VLOOKUP($A91,csapatok!$A:$NN,CU$320,FALSE))-6),'csapat-ranglista'!$A:$FP,CU$321,FALSE)/8,VLOOKUP(VLOOKUP($A91,csapatok!$A:$NN,CU$320,FALSE),'csapat-ranglista'!$A:$FP,CU$321,FALSE)/4),0)</f>
        <v>0</v>
      </c>
      <c r="CV91" s="223">
        <f>IFERROR(IF(RIGHT(VLOOKUP($A91,csapatok!$A:$NN,CV$320,FALSE),5)="Csere",VLOOKUP(LEFT(VLOOKUP($A91,csapatok!$A:$NN,CV$320,FALSE),LEN(VLOOKUP($A91,csapatok!$A:$NN,CV$320,FALSE))-6),'csapat-ranglista'!$A:$FP,CV$321,FALSE)/8,VLOOKUP(VLOOKUP($A91,csapatok!$A:$NN,CV$320,FALSE),'csapat-ranglista'!$A:$FP,CV$321,FALSE)/4),0)</f>
        <v>0</v>
      </c>
      <c r="CW91" s="223">
        <f>IFERROR(IF(RIGHT(VLOOKUP($A91,csapatok!$A:$NN,CW$320,FALSE),5)="Csere",VLOOKUP(LEFT(VLOOKUP($A91,csapatok!$A:$NN,CW$320,FALSE),LEN(VLOOKUP($A91,csapatok!$A:$NN,CW$320,FALSE))-6),'csapat-ranglista'!$A:$FP,CW$321,FALSE)/8,VLOOKUP(VLOOKUP($A91,csapatok!$A:$NN,CW$320,FALSE),'csapat-ranglista'!$A:$FP,CW$321,FALSE)/4),0)</f>
        <v>0</v>
      </c>
      <c r="CX91" s="223">
        <f>IFERROR(IF(RIGHT(VLOOKUP($A91,csapatok!$A:$NN,CX$320,FALSE),5)="Csere",VLOOKUP(LEFT(VLOOKUP($A91,csapatok!$A:$NN,CX$320,FALSE),LEN(VLOOKUP($A91,csapatok!$A:$NN,CX$320,FALSE))-6),'csapat-ranglista'!$A:$FP,CX$321,FALSE)/8,VLOOKUP(VLOOKUP($A91,csapatok!$A:$NN,CX$320,FALSE),'csapat-ranglista'!$A:$FP,CX$321,FALSE)/4),0)</f>
        <v>0</v>
      </c>
      <c r="CY91" s="223">
        <f>IFERROR(IF(RIGHT(VLOOKUP($A91,csapatok!$A:$NN,CY$320,FALSE),5)="Csere",VLOOKUP(LEFT(VLOOKUP($A91,csapatok!$A:$NN,CY$320,FALSE),LEN(VLOOKUP($A91,csapatok!$A:$NN,CY$320,FALSE))-6),'csapat-ranglista'!$A:$FP,CY$321,FALSE)/8,VLOOKUP(VLOOKUP($A91,csapatok!$A:$NN,CY$320,FALSE),'csapat-ranglista'!$A:$FP,CY$321,FALSE)/4),0)</f>
        <v>0</v>
      </c>
      <c r="CZ91" s="223">
        <f>IFERROR(IF(RIGHT(VLOOKUP($A91,csapatok!$A:$NN,CZ$320,FALSE),5)="Csere",VLOOKUP(LEFT(VLOOKUP($A91,csapatok!$A:$NN,CZ$320,FALSE),LEN(VLOOKUP($A91,csapatok!$A:$NN,CZ$320,FALSE))-6),'csapat-ranglista'!$A:$FP,CZ$321,FALSE)/8,VLOOKUP(VLOOKUP($A91,csapatok!$A:$NN,CZ$320,FALSE),'csapat-ranglista'!$A:$FP,CZ$321,FALSE)/4),0)</f>
        <v>0</v>
      </c>
      <c r="DA91" s="223">
        <f>IFERROR(IF(RIGHT(VLOOKUP($A91,csapatok!$A:$NN,DA$320,FALSE),5)="Csere",VLOOKUP(LEFT(VLOOKUP($A91,csapatok!$A:$NN,DA$320,FALSE),LEN(VLOOKUP($A91,csapatok!$A:$NN,DA$320,FALSE))-6),'csapat-ranglista'!$A:$FP,DA$321,FALSE)/8,VLOOKUP(VLOOKUP($A91,csapatok!$A:$NN,DA$320,FALSE),'csapat-ranglista'!$A:$FP,DA$321,FALSE)/4),0)</f>
        <v>0</v>
      </c>
      <c r="DB91" s="223">
        <f>IFERROR(IF(RIGHT(VLOOKUP($A91,csapatok!$A:$NN,DB$320,FALSE),5)="Csere",VLOOKUP(LEFT(VLOOKUP($A91,csapatok!$A:$NN,DB$320,FALSE),LEN(VLOOKUP($A91,csapatok!$A:$NN,DB$320,FALSE))-6),'csapat-ranglista'!$A:$FP,DB$321,FALSE)/8,VLOOKUP(VLOOKUP($A91,csapatok!$A:$NN,DB$320,FALSE),'csapat-ranglista'!$A:$FP,DB$321,FALSE)/4),0)</f>
        <v>0</v>
      </c>
      <c r="DC91" s="223">
        <f>IFERROR(IF(RIGHT(VLOOKUP($A91,csapatok!$A:$NN,DC$320,FALSE),5)="Csere",VLOOKUP(LEFT(VLOOKUP($A91,csapatok!$A:$NN,DC$320,FALSE),LEN(VLOOKUP($A91,csapatok!$A:$NN,DC$320,FALSE))-6),'csapat-ranglista'!$A:$FP,DC$321,FALSE)/8,VLOOKUP(VLOOKUP($A91,csapatok!$A:$NN,DC$320,FALSE),'csapat-ranglista'!$A:$FP,DC$321,FALSE)/4),0)</f>
        <v>0</v>
      </c>
      <c r="DD91" s="223">
        <f>IFERROR(IF(RIGHT(VLOOKUP($A91,csapatok!$A:$NN,DD$320,FALSE),5)="Csere",VLOOKUP(LEFT(VLOOKUP($A91,csapatok!$A:$NN,DD$320,FALSE),LEN(VLOOKUP($A91,csapatok!$A:$NN,DD$320,FALSE))-6),'csapat-ranglista'!$A:$FP,DD$321,FALSE)/8,VLOOKUP(VLOOKUP($A91,csapatok!$A:$NN,DD$320,FALSE),'csapat-ranglista'!$A:$FP,DD$321,FALSE)/4),0)</f>
        <v>7.7095018259491495</v>
      </c>
      <c r="DE91" s="223">
        <f>IFERROR(IF(RIGHT(VLOOKUP($A91,csapatok!$A:$NN,DE$320,FALSE),5)="Csere",VLOOKUP(LEFT(VLOOKUP($A91,csapatok!$A:$NN,DE$320,FALSE),LEN(VLOOKUP($A91,csapatok!$A:$NN,DE$320,FALSE))-6),'csapat-ranglista'!$A:$FP,DE$321,FALSE)/8,VLOOKUP(VLOOKUP($A91,csapatok!$A:$NN,DE$320,FALSE),'csapat-ranglista'!$A:$FP,DE$321,FALSE)/4),0)</f>
        <v>0</v>
      </c>
      <c r="DF91" s="223">
        <f>IFERROR(IF(RIGHT(VLOOKUP($A91,csapatok!$A:$NN,DF$320,FALSE),5)="Csere",VLOOKUP(LEFT(VLOOKUP($A91,csapatok!$A:$NN,DF$320,FALSE),LEN(VLOOKUP($A91,csapatok!$A:$NN,DF$320,FALSE))-6),'csapat-ranglista'!$A:$FP,DF$321,FALSE)/8,VLOOKUP(VLOOKUP($A91,csapatok!$A:$NN,DF$320,FALSE),'csapat-ranglista'!$A:$FP,DF$321,FALSE)/4),0)</f>
        <v>0</v>
      </c>
      <c r="DG91" s="223">
        <f>IFERROR(IF(RIGHT(VLOOKUP($A91,csapatok!$A:$NN,DG$320,FALSE),5)="Csere",VLOOKUP(LEFT(VLOOKUP($A91,csapatok!$A:$NN,DG$320,FALSE),LEN(VLOOKUP($A91,csapatok!$A:$NN,DG$320,FALSE))-6),'csapat-ranglista'!$A:$FP,DG$321,FALSE)/8,VLOOKUP(VLOOKUP($A91,csapatok!$A:$NN,DG$320,FALSE),'csapat-ranglista'!$A:$FP,DG$321,FALSE)/4),0)</f>
        <v>0</v>
      </c>
      <c r="DH91" s="223">
        <f>IFERROR(IF(RIGHT(VLOOKUP($A91,csapatok!$A:$NN,DH$320,FALSE),5)="Csere",VLOOKUP(LEFT(VLOOKUP($A91,csapatok!$A:$NN,DH$320,FALSE),LEN(VLOOKUP($A91,csapatok!$A:$NN,DH$320,FALSE))-6),'csapat-ranglista'!$A:$FP,DH$321,FALSE)/8,VLOOKUP(VLOOKUP($A91,csapatok!$A:$NN,DH$320,FALSE),'csapat-ranglista'!$A:$FP,DH$321,FALSE)/4),0)</f>
        <v>2.1465644685795731</v>
      </c>
      <c r="DI91" s="223">
        <f>IFERROR(IF(RIGHT(VLOOKUP($A91,csapatok!$A:$NN,DI$320,FALSE),5)="Csere",VLOOKUP(LEFT(VLOOKUP($A91,csapatok!$A:$NN,DI$320,FALSE),LEN(VLOOKUP($A91,csapatok!$A:$NN,DI$320,FALSE))-6),'csapat-ranglista'!$A:$FP,DI$321,FALSE)/8,VLOOKUP(VLOOKUP($A91,csapatok!$A:$NN,DI$320,FALSE),'csapat-ranglista'!$A:$FP,DI$321,FALSE)/4),0)</f>
        <v>0</v>
      </c>
      <c r="DJ91" s="223">
        <f>IFERROR(IF(RIGHT(VLOOKUP($A91,csapatok!$A:$NN,DJ$320,FALSE),5)="Csere",VLOOKUP(LEFT(VLOOKUP($A91,csapatok!$A:$NN,DJ$320,FALSE),LEN(VLOOKUP($A91,csapatok!$A:$NN,DJ$320,FALSE))-6),'csapat-ranglista'!$A:$FP,DJ$321,FALSE)/8,VLOOKUP(VLOOKUP($A91,csapatok!$A:$NN,DJ$320,FALSE),'csapat-ranglista'!$A:$FP,DJ$321,FALSE)/4),0)</f>
        <v>4.9768803919487095</v>
      </c>
      <c r="DK91" s="223">
        <f>IFERROR(IF(RIGHT(VLOOKUP($A91,csapatok!$A:$NN,DK$320,FALSE),5)="Csere",VLOOKUP(LEFT(VLOOKUP($A91,csapatok!$A:$NN,DK$320,FALSE),LEN(VLOOKUP($A91,csapatok!$A:$NN,DK$320,FALSE))-6),'csapat-ranglista'!$A:$FP,DK$321,FALSE)/8,VLOOKUP(VLOOKUP($A91,csapatok!$A:$NN,DK$320,FALSE),'csapat-ranglista'!$A:$FP,DK$321,FALSE)/4),0)</f>
        <v>0</v>
      </c>
      <c r="DL91" s="223">
        <f>IFERROR(IF(RIGHT(VLOOKUP($A91,csapatok!$A:$NN,DL$320,FALSE),5)="Csere",VLOOKUP(LEFT(VLOOKUP($A91,csapatok!$A:$NN,DL$320,FALSE),LEN(VLOOKUP($A91,csapatok!$A:$NN,DL$320,FALSE))-6),'csapat-ranglista'!$A:$FP,DL$321,FALSE)/8,VLOOKUP(VLOOKUP($A91,csapatok!$A:$NN,DL$320,FALSE),'csapat-ranglista'!$A:$FP,DL$321,FALSE)/4),0)</f>
        <v>0</v>
      </c>
      <c r="DM91" s="223">
        <f>IFERROR(IF(RIGHT(VLOOKUP($A91,csapatok!$A:$NN,DM$320,FALSE),5)="Csere",VLOOKUP(LEFT(VLOOKUP($A91,csapatok!$A:$NN,DM$320,FALSE),LEN(VLOOKUP($A91,csapatok!$A:$NN,DM$320,FALSE))-6),'csapat-ranglista'!$A:$FP,DM$321,FALSE)/8,VLOOKUP(VLOOKUP($A91,csapatok!$A:$NN,DM$320,FALSE),'csapat-ranglista'!$A:$FP,DM$321,FALSE)/4),0)</f>
        <v>0</v>
      </c>
      <c r="DN91" s="223">
        <f>IFERROR(IF(RIGHT(VLOOKUP($A91,csapatok!$A:$NN,DN$320,FALSE),5)="Csere",VLOOKUP(LEFT(VLOOKUP($A91,csapatok!$A:$NN,DN$320,FALSE),LEN(VLOOKUP($A91,csapatok!$A:$NN,DN$320,FALSE))-6),'csapat-ranglista'!$A:$FP,DN$321,FALSE)/8,VLOOKUP(VLOOKUP($A91,csapatok!$A:$NN,DN$320,FALSE),'csapat-ranglista'!$A:$FP,DN$321,FALSE)/4),0)</f>
        <v>0</v>
      </c>
      <c r="DO91" s="224">
        <f>versenyek!$MF$11*IFERROR(VLOOKUP(VLOOKUP($A91,versenyek!ME:MG,3,FALSE),szabalyok!$A$16:$B$23,2,FALSE)/4,0)</f>
        <v>0</v>
      </c>
      <c r="DP91" s="224">
        <f>versenyek!$MI$11*IFERROR(VLOOKUP(VLOOKUP($A91,versenyek!MH:MJ,3,FALSE),szabalyok!$A$16:$B$23,2,FALSE)/4,0)</f>
        <v>0</v>
      </c>
      <c r="DQ91" s="223">
        <f>IFERROR(IF(RIGHT(VLOOKUP($A91,csapatok!$A:$NN,DQ$320,FALSE),5)="Csere",VLOOKUP(LEFT(VLOOKUP($A91,csapatok!$A:$NN,DQ$320,FALSE),LEN(VLOOKUP($A91,csapatok!$A:$NN,DQ$320,FALSE))-6),'csapat-ranglista'!$A:$FP,DQ$321,FALSE)/8,VLOOKUP(VLOOKUP($A91,csapatok!$A:$NN,DQ$320,FALSE),'csapat-ranglista'!$A:$FP,DQ$321,FALSE)/4),0)</f>
        <v>0</v>
      </c>
      <c r="DR91" s="223">
        <f>IFERROR(IF(RIGHT(VLOOKUP($A91,csapatok!$A:$NN,DR$320,FALSE),5)="Csere",VLOOKUP(LEFT(VLOOKUP($A91,csapatok!$A:$NN,DR$320,FALSE),LEN(VLOOKUP($A91,csapatok!$A:$NN,DR$320,FALSE))-6),'csapat-ranglista'!$A:$FP,DR$321,FALSE)/8,VLOOKUP(VLOOKUP($A91,csapatok!$A:$NN,DR$320,FALSE),'csapat-ranglista'!$A:$FP,DR$321,FALSE)/4),0)</f>
        <v>0</v>
      </c>
      <c r="DS91" s="223">
        <f>IFERROR(IF(RIGHT(VLOOKUP($A91,csapatok!$A:$NN,DS$320,FALSE),5)="Csere",VLOOKUP(LEFT(VLOOKUP($A91,csapatok!$A:$NN,DS$320,FALSE),LEN(VLOOKUP($A91,csapatok!$A:$NN,DS$320,FALSE))-6),'csapat-ranglista'!$A:$FP,DS$321,FALSE)/8,VLOOKUP(VLOOKUP($A91,csapatok!$A:$NN,DS$320,FALSE),'csapat-ranglista'!$A:$FP,DS$321,FALSE)/4),0)</f>
        <v>0</v>
      </c>
      <c r="DT91" s="223">
        <f>IFERROR(IF(RIGHT(VLOOKUP($A91,csapatok!$A:$NN,DT$320,FALSE),5)="Csere",VLOOKUP(LEFT(VLOOKUP($A91,csapatok!$A:$NN,DT$320,FALSE),LEN(VLOOKUP($A91,csapatok!$A:$NN,DT$320,FALSE))-6),'csapat-ranglista'!$A:$FP,DT$321,FALSE)/8,VLOOKUP(VLOOKUP($A91,csapatok!$A:$NN,DT$320,FALSE),'csapat-ranglista'!$A:$FP,DT$321,FALSE)/4),0)</f>
        <v>0</v>
      </c>
      <c r="DU91" s="223">
        <f>IFERROR(IF(RIGHT(VLOOKUP($A91,csapatok!$A:$NN,DU$320,FALSE),5)="Csere",VLOOKUP(LEFT(VLOOKUP($A91,csapatok!$A:$NN,DU$320,FALSE),LEN(VLOOKUP($A91,csapatok!$A:$NN,DU$320,FALSE))-6),'csapat-ranglista'!$A:$FP,DU$321,FALSE)/8,VLOOKUP(VLOOKUP($A91,csapatok!$A:$NN,DU$320,FALSE),'csapat-ranglista'!$A:$FP,DU$321,FALSE)/4),0)</f>
        <v>0</v>
      </c>
      <c r="DV91" s="223">
        <f>IFERROR(IF(RIGHT(VLOOKUP($A91,csapatok!$A:$NN,DV$320,FALSE),5)="Csere",VLOOKUP(LEFT(VLOOKUP($A91,csapatok!$A:$NN,DV$320,FALSE),LEN(VLOOKUP($A91,csapatok!$A:$NN,DV$320,FALSE))-6),'csapat-ranglista'!$A:$FP,DV$321,FALSE)/8,VLOOKUP(VLOOKUP($A91,csapatok!$A:$NN,DV$320,FALSE),'csapat-ranglista'!$A:$FP,DV$321,FALSE)/4),0)</f>
        <v>0</v>
      </c>
      <c r="DW91" s="223">
        <f>IFERROR(IF(RIGHT(VLOOKUP($A91,csapatok!$A:$NN,DW$320,FALSE),5)="Csere",VLOOKUP(LEFT(VLOOKUP($A91,csapatok!$A:$NN,DW$320,FALSE),LEN(VLOOKUP($A91,csapatok!$A:$NN,DW$320,FALSE))-6),'csapat-ranglista'!$A:$FP,DW$321,FALSE)/8,VLOOKUP(VLOOKUP($A91,csapatok!$A:$NN,DW$320,FALSE),'csapat-ranglista'!$A:$FP,DW$321,FALSE)/4),0)</f>
        <v>0</v>
      </c>
      <c r="DX91" s="223">
        <f>IFERROR(IF(RIGHT(VLOOKUP($A91,csapatok!$A:$NN,DX$320,FALSE),5)="Csere",VLOOKUP(LEFT(VLOOKUP($A91,csapatok!$A:$NN,DX$320,FALSE),LEN(VLOOKUP($A91,csapatok!$A:$NN,DX$320,FALSE))-6),'csapat-ranglista'!$A:$FP,DX$321,FALSE)/8,VLOOKUP(VLOOKUP($A91,csapatok!$A:$NN,DX$320,FALSE),'csapat-ranglista'!$A:$FP,DX$321,FALSE)/4),0)</f>
        <v>0</v>
      </c>
      <c r="DY91" s="223">
        <f>IFERROR(IF(RIGHT(VLOOKUP($A91,csapatok!$A:$NN,DY$320,FALSE),5)="Csere",VLOOKUP(LEFT(VLOOKUP($A91,csapatok!$A:$NN,DY$320,FALSE),LEN(VLOOKUP($A91,csapatok!$A:$NN,DY$320,FALSE))-6),'csapat-ranglista'!$A:$FP,DY$321,FALSE)/8,VLOOKUP(VLOOKUP($A91,csapatok!$A:$NN,DY$320,FALSE),'csapat-ranglista'!$A:$FP,DY$321,FALSE)/4),0)</f>
        <v>0</v>
      </c>
      <c r="DZ91" s="223">
        <f>IFERROR(IF(RIGHT(VLOOKUP($A91,csapatok!$A:$NN,DZ$320,FALSE),5)="Csere",VLOOKUP(LEFT(VLOOKUP($A91,csapatok!$A:$NN,DZ$320,FALSE),LEN(VLOOKUP($A91,csapatok!$A:$NN,DZ$320,FALSE))-6),'csapat-ranglista'!$A:$FP,DZ$321,FALSE)/8,VLOOKUP(VLOOKUP($A91,csapatok!$A:$NN,DZ$320,FALSE),'csapat-ranglista'!$A:$FP,DZ$321,FALSE)/4),0)</f>
        <v>0</v>
      </c>
      <c r="EA91" s="223">
        <f>IFERROR(IF(RIGHT(VLOOKUP($A91,csapatok!$A:$NN,EA$320,FALSE),5)="Csere",VLOOKUP(LEFT(VLOOKUP($A91,csapatok!$A:$NN,EA$320,FALSE),LEN(VLOOKUP($A91,csapatok!$A:$NN,EA$320,FALSE))-6),'csapat-ranglista'!$A:$FP,EA$321,FALSE)/8,VLOOKUP(VLOOKUP($A91,csapatok!$A:$NN,EA$320,FALSE),'csapat-ranglista'!$A:$FP,EA$321,FALSE)/4),0)</f>
        <v>0</v>
      </c>
      <c r="EB91" s="223">
        <f>IFERROR(IF(RIGHT(VLOOKUP($A91,csapatok!$A:$NN,EB$320,FALSE),5)="Csere",VLOOKUP(LEFT(VLOOKUP($A91,csapatok!$A:$NN,EB$320,FALSE),LEN(VLOOKUP($A91,csapatok!$A:$NN,EB$320,FALSE))-6),'csapat-ranglista'!$A:$FP,EB$321,FALSE)/8,VLOOKUP(VLOOKUP($A91,csapatok!$A:$NN,EB$320,FALSE),'csapat-ranglista'!$A:$FP,EB$321,FALSE)/4),0)</f>
        <v>0</v>
      </c>
      <c r="EC91" s="223">
        <f>IFERROR(IF(RIGHT(VLOOKUP($A91,csapatok!$A:$NN,EC$320,FALSE),5)="Csere",VLOOKUP(LEFT(VLOOKUP($A91,csapatok!$A:$NN,EC$320,FALSE),LEN(VLOOKUP($A91,csapatok!$A:$NN,EC$320,FALSE))-6),'csapat-ranglista'!$A:$FP,EC$321,FALSE)/8,VLOOKUP(VLOOKUP($A91,csapatok!$A:$NN,EC$320,FALSE),'csapat-ranglista'!$A:$FP,EC$321,FALSE)/4),0)</f>
        <v>0</v>
      </c>
      <c r="ED91" s="223">
        <f>IFERROR(IF(RIGHT(VLOOKUP($A91,csapatok!$A:$NN,ED$320,FALSE),5)="Csere",VLOOKUP(LEFT(VLOOKUP($A91,csapatok!$A:$NN,ED$320,FALSE),LEN(VLOOKUP($A91,csapatok!$A:$NN,ED$320,FALSE))-6),'csapat-ranglista'!$A:$FP,ED$321,FALSE)/8,VLOOKUP(VLOOKUP($A91,csapatok!$A:$NN,ED$320,FALSE),'csapat-ranglista'!$A:$FP,ED$321,FALSE)/4),0)</f>
        <v>0</v>
      </c>
      <c r="EE91" s="223">
        <f>IFERROR(IF(RIGHT(VLOOKUP($A91,csapatok!$A:$NN,EE$320,FALSE),5)="Csere",VLOOKUP(LEFT(VLOOKUP($A91,csapatok!$A:$NN,EE$320,FALSE),LEN(VLOOKUP($A91,csapatok!$A:$NN,EE$320,FALSE))-6),'csapat-ranglista'!$A:$FP,EE$321,FALSE)/8,VLOOKUP(VLOOKUP($A91,csapatok!$A:$NN,EE$320,FALSE),'csapat-ranglista'!$A:$FP,EE$321,FALSE)/4),0)</f>
        <v>0</v>
      </c>
      <c r="EF91" s="223">
        <f>IFERROR(IF(RIGHT(VLOOKUP($A91,csapatok!$A:$NN,EF$320,FALSE),5)="Csere",VLOOKUP(LEFT(VLOOKUP($A91,csapatok!$A:$NN,EF$320,FALSE),LEN(VLOOKUP($A91,csapatok!$A:$NN,EF$320,FALSE))-6),'csapat-ranglista'!$A:$FP,EF$321,FALSE)/8,VLOOKUP(VLOOKUP($A91,csapatok!$A:$NN,EF$320,FALSE),'csapat-ranglista'!$A:$FP,EF$321,FALSE)/4),0)</f>
        <v>0</v>
      </c>
      <c r="EG91" s="223">
        <f>IFERROR(IF(RIGHT(VLOOKUP($A91,csapatok!$A:$NN,EG$320,FALSE),5)="Csere",VLOOKUP(LEFT(VLOOKUP($A91,csapatok!$A:$NN,EG$320,FALSE),LEN(VLOOKUP($A91,csapatok!$A:$NN,EG$320,FALSE))-6),'csapat-ranglista'!$A:$FP,EG$321,FALSE)/8,VLOOKUP(VLOOKUP($A91,csapatok!$A:$NN,EG$320,FALSE),'csapat-ranglista'!$A:$FP,EG$321,FALSE)/4),0)</f>
        <v>0</v>
      </c>
      <c r="EH91" s="223">
        <f>IFERROR(IF(RIGHT(VLOOKUP($A91,csapatok!$A:$NN,EH$320,FALSE),5)="Csere",VLOOKUP(LEFT(VLOOKUP($A91,csapatok!$A:$NN,EH$320,FALSE),LEN(VLOOKUP($A91,csapatok!$A:$NN,EH$320,FALSE))-6),'csapat-ranglista'!$A:$FP,EH$321,FALSE)/8,VLOOKUP(VLOOKUP($A91,csapatok!$A:$NN,EH$320,FALSE),'csapat-ranglista'!$A:$FP,EH$321,FALSE)/4),0)</f>
        <v>0</v>
      </c>
      <c r="EI91" s="223">
        <f>IFERROR(IF(RIGHT(VLOOKUP($A91,csapatok!$A:$NN,EI$320,FALSE),5)="Csere",VLOOKUP(LEFT(VLOOKUP($A91,csapatok!$A:$NN,EI$320,FALSE),LEN(VLOOKUP($A91,csapatok!$A:$NN,EI$320,FALSE))-6),'csapat-ranglista'!$A:$FP,EI$321,FALSE)/8,VLOOKUP(VLOOKUP($A91,csapatok!$A:$NN,EI$320,FALSE),'csapat-ranglista'!$A:$FP,EI$321,FALSE)/4),0)</f>
        <v>0</v>
      </c>
      <c r="EJ91" s="223">
        <f>IFERROR(IF(RIGHT(VLOOKUP($A91,csapatok!$A:$NN,EJ$320,FALSE),5)="Csere",VLOOKUP(LEFT(VLOOKUP($A91,csapatok!$A:$NN,EJ$320,FALSE),LEN(VLOOKUP($A91,csapatok!$A:$NN,EJ$320,FALSE))-6),'csapat-ranglista'!$A:$FP,EJ$321,FALSE)/8,VLOOKUP(VLOOKUP($A91,csapatok!$A:$NN,EJ$320,FALSE),'csapat-ranglista'!$A:$FP,EJ$321,FALSE)/4),0)</f>
        <v>0</v>
      </c>
      <c r="EK91" s="223">
        <f>IFERROR(IF(RIGHT(VLOOKUP($A91,csapatok!$A:$NN,EK$320,FALSE),5)="Csere",VLOOKUP(LEFT(VLOOKUP($A91,csapatok!$A:$NN,EK$320,FALSE),LEN(VLOOKUP($A91,csapatok!$A:$NN,EK$320,FALSE))-6),'csapat-ranglista'!$A:$FP,EK$321,FALSE)/8,VLOOKUP(VLOOKUP($A91,csapatok!$A:$NN,EK$320,FALSE),'csapat-ranglista'!$A:$FP,EK$321,FALSE)/4),0)</f>
        <v>0</v>
      </c>
      <c r="EL91" s="223">
        <f>IFERROR(IF(RIGHT(VLOOKUP($A91,csapatok!$A:$NN,EL$320,FALSE),5)="Csere",VLOOKUP(LEFT(VLOOKUP($A91,csapatok!$A:$NN,EL$320,FALSE),LEN(VLOOKUP($A91,csapatok!$A:$NN,EL$320,FALSE))-6),'csapat-ranglista'!$A:$FP,EL$321,FALSE)/8,VLOOKUP(VLOOKUP($A91,csapatok!$A:$NN,EL$320,FALSE),'csapat-ranglista'!$A:$FP,EL$321,FALSE)/4),0)</f>
        <v>0</v>
      </c>
      <c r="EM91" s="223">
        <f>IFERROR(IF(RIGHT(VLOOKUP($A91,csapatok!$A:$NN,EM$320,FALSE),5)="Csere",VLOOKUP(LEFT(VLOOKUP($A91,csapatok!$A:$NN,EM$320,FALSE),LEN(VLOOKUP($A91,csapatok!$A:$NN,EM$320,FALSE))-6),'csapat-ranglista'!$A:$FP,EM$321,FALSE)/8,VLOOKUP(VLOOKUP($A91,csapatok!$A:$NN,EM$320,FALSE),'csapat-ranglista'!$A:$FP,EM$321,FALSE)/4),0)</f>
        <v>0</v>
      </c>
      <c r="EN91" s="223">
        <f>IFERROR(IF(RIGHT(VLOOKUP($A91,csapatok!$A:$NN,EN$320,FALSE),5)="Csere",VLOOKUP(LEFT(VLOOKUP($A91,csapatok!$A:$NN,EN$320,FALSE),LEN(VLOOKUP($A91,csapatok!$A:$NN,EN$320,FALSE))-6),'csapat-ranglista'!$A:$FP,EN$321,FALSE)/8,VLOOKUP(VLOOKUP($A91,csapatok!$A:$NN,EN$320,FALSE),'csapat-ranglista'!$A:$FP,EN$321,FALSE)/4),0)</f>
        <v>0</v>
      </c>
      <c r="EO91" s="223">
        <f>IFERROR(IF(RIGHT(VLOOKUP($A91,csapatok!$A:$NN,EO$320,FALSE),5)="Csere",VLOOKUP(LEFT(VLOOKUP($A91,csapatok!$A:$NN,EO$320,FALSE),LEN(VLOOKUP($A91,csapatok!$A:$NN,EO$320,FALSE))-6),'csapat-ranglista'!$A:$FP,EO$321,FALSE)/8,VLOOKUP(VLOOKUP($A91,csapatok!$A:$NN,EO$320,FALSE),'csapat-ranglista'!$A:$FP,EO$321,FALSE)/4),0)</f>
        <v>0</v>
      </c>
      <c r="EP91" s="223">
        <f>IFERROR(IF(RIGHT(VLOOKUP($A91,csapatok!$A:$NN,EP$320,FALSE),5)="Csere",VLOOKUP(LEFT(VLOOKUP($A91,csapatok!$A:$NN,EP$320,FALSE),LEN(VLOOKUP($A91,csapatok!$A:$NN,EP$320,FALSE))-6),'csapat-ranglista'!$A:$FP,EP$321,FALSE)/8,VLOOKUP(VLOOKUP($A91,csapatok!$A:$NN,EP$320,FALSE),'csapat-ranglista'!$A:$FP,EP$321,FALSE)/4),0)</f>
        <v>0</v>
      </c>
      <c r="EQ91" s="223">
        <f>IFERROR(IF(RIGHT(VLOOKUP($A91,csapatok!$A:$NN,EQ$320,FALSE),5)="Csere",VLOOKUP(LEFT(VLOOKUP($A91,csapatok!$A:$NN,EQ$320,FALSE),LEN(VLOOKUP($A91,csapatok!$A:$NN,EQ$320,FALSE))-6),'csapat-ranglista'!$A:$FP,EQ$321,FALSE)/8,VLOOKUP(VLOOKUP($A91,csapatok!$A:$NN,EQ$320,FALSE),'csapat-ranglista'!$A:$FP,EQ$321,FALSE)/4),0)</f>
        <v>0</v>
      </c>
      <c r="ER91" s="223">
        <f>IFERROR(IF(RIGHT(VLOOKUP($A91,csapatok!$A:$NN,ER$320,FALSE),5)="Csere",VLOOKUP(LEFT(VLOOKUP($A91,csapatok!$A:$NN,ER$320,FALSE),LEN(VLOOKUP($A91,csapatok!$A:$NN,ER$320,FALSE))-6),'csapat-ranglista'!$A:$FP,ER$321,FALSE)/8,VLOOKUP(VLOOKUP($A91,csapatok!$A:$NN,ER$320,FALSE),'csapat-ranglista'!$A:$FP,ER$321,FALSE)/4),0)</f>
        <v>0</v>
      </c>
      <c r="ES91" s="223">
        <f>IFERROR(IF(RIGHT(VLOOKUP($A91,csapatok!$A:$NN,ES$320,FALSE),5)="Csere",VLOOKUP(LEFT(VLOOKUP($A91,csapatok!$A:$NN,ES$320,FALSE),LEN(VLOOKUP($A91,csapatok!$A:$NN,ES$320,FALSE))-6),'csapat-ranglista'!$A:$FP,ES$321,FALSE)/8,VLOOKUP(VLOOKUP($A91,csapatok!$A:$NN,ES$320,FALSE),'csapat-ranglista'!$A:$FP,ES$321,FALSE)/4),0)</f>
        <v>0</v>
      </c>
      <c r="ET91" s="223">
        <f>IFERROR(IF(RIGHT(VLOOKUP($A91,csapatok!$A:$NN,ET$320,FALSE),5)="Csere",VLOOKUP(LEFT(VLOOKUP($A91,csapatok!$A:$NN,ET$320,FALSE),LEN(VLOOKUP($A91,csapatok!$A:$NN,ET$320,FALSE))-6),'csapat-ranglista'!$A:$FP,ET$321,FALSE)/8,VLOOKUP(VLOOKUP($A91,csapatok!$A:$NN,ET$320,FALSE),'csapat-ranglista'!$A:$FP,ET$321,FALSE)/4),0)</f>
        <v>0</v>
      </c>
      <c r="EU91" s="223">
        <f>IFERROR(IF(RIGHT(VLOOKUP($A91,csapatok!$A:$NN,EU$320,FALSE),5)="Csere",VLOOKUP(LEFT(VLOOKUP($A91,csapatok!$A:$NN,EU$320,FALSE),LEN(VLOOKUP($A91,csapatok!$A:$NN,EU$320,FALSE))-6),'csapat-ranglista'!$A:$FP,EU$321,FALSE)/8,VLOOKUP(VLOOKUP($A91,csapatok!$A:$NN,EU$320,FALSE),'csapat-ranglista'!$A:$FP,EU$321,FALSE)/4),0)</f>
        <v>0</v>
      </c>
      <c r="EV91" s="223">
        <f>IFERROR(IF(RIGHT(VLOOKUP($A91,csapatok!$A:$NN,EV$320,FALSE),5)="Csere",VLOOKUP(LEFT(VLOOKUP($A91,csapatok!$A:$NN,EV$320,FALSE),LEN(VLOOKUP($A91,csapatok!$A:$NN,EV$320,FALSE))-6),'csapat-ranglista'!$A:$FP,EV$321,FALSE)/8,VLOOKUP(VLOOKUP($A91,csapatok!$A:$NN,EV$320,FALSE),'csapat-ranglista'!$A:$FP,EV$321,FALSE)/4),0)</f>
        <v>0</v>
      </c>
      <c r="EW91" s="223">
        <f>IFERROR(IF(RIGHT(VLOOKUP($A91,csapatok!$A:$NN,EW$320,FALSE),5)="Csere",VLOOKUP(LEFT(VLOOKUP($A91,csapatok!$A:$NN,EW$320,FALSE),LEN(VLOOKUP($A91,csapatok!$A:$NN,EW$320,FALSE))-6),'csapat-ranglista'!$A:$FP,EW$321,FALSE)/8,VLOOKUP(VLOOKUP($A91,csapatok!$A:$NN,EW$320,FALSE),'csapat-ranglista'!$A:$FP,EW$321,FALSE)/4),0)</f>
        <v>0</v>
      </c>
      <c r="EX91" s="223">
        <f>IFERROR(IF(RIGHT(VLOOKUP($A91,csapatok!$A:$NN,EX$320,FALSE),5)="Csere",VLOOKUP(LEFT(VLOOKUP($A91,csapatok!$A:$NN,EX$320,FALSE),LEN(VLOOKUP($A91,csapatok!$A:$NN,EX$320,FALSE))-6),'csapat-ranglista'!$A:$FP,EX$321,FALSE)/8,VLOOKUP(VLOOKUP($A91,csapatok!$A:$NN,EX$320,FALSE),'csapat-ranglista'!$A:$FP,EX$321,FALSE)/4),0)</f>
        <v>1.8835075371402155</v>
      </c>
      <c r="EY91" s="223">
        <f>IFERROR(IF(RIGHT(VLOOKUP($A91,csapatok!$A:$NN,EY$320,FALSE),5)="Csere",VLOOKUP(LEFT(VLOOKUP($A91,csapatok!$A:$NN,EY$320,FALSE),LEN(VLOOKUP($A91,csapatok!$A:$NN,EY$320,FALSE))-6),'csapat-ranglista'!$A:$FP,EY$321,FALSE)/8,VLOOKUP(VLOOKUP($A91,csapatok!$A:$NN,EY$320,FALSE),'csapat-ranglista'!$A:$FP,EY$321,FALSE)/4),0)</f>
        <v>0</v>
      </c>
      <c r="EZ91" s="223">
        <f>IFERROR(IF(RIGHT(VLOOKUP($A91,csapatok!$A:$NN,EZ$320,FALSE),5)="Csere",VLOOKUP(LEFT(VLOOKUP($A91,csapatok!$A:$NN,EZ$320,FALSE),LEN(VLOOKUP($A91,csapatok!$A:$NN,EZ$320,FALSE))-6),'csapat-ranglista'!$A:$FP,EZ$321,FALSE)/8,VLOOKUP(VLOOKUP($A91,csapatok!$A:$NN,EZ$320,FALSE),'csapat-ranglista'!$A:$FP,EZ$321,FALSE)/4),0)</f>
        <v>0</v>
      </c>
      <c r="FA91" s="223">
        <f>IFERROR(IF(RIGHT(VLOOKUP($A91,csapatok!$A:$NN,FA$320,FALSE),5)="Csere",VLOOKUP(LEFT(VLOOKUP($A91,csapatok!$A:$NN,FA$320,FALSE),LEN(VLOOKUP($A91,csapatok!$A:$NN,FA$320,FALSE))-6),'csapat-ranglista'!$A:$FP,FA$321,FALSE)/8,VLOOKUP(VLOOKUP($A91,csapatok!$A:$NN,FA$320,FALSE),'csapat-ranglista'!$A:$FP,FA$321,FALSE)/4),0)</f>
        <v>0</v>
      </c>
      <c r="FB91" s="223">
        <f>IFERROR(IF(RIGHT(VLOOKUP($A91,csapatok!$A:$NN,FB$320,FALSE),5)="Csere",VLOOKUP(LEFT(VLOOKUP($A91,csapatok!$A:$NN,FB$320,FALSE),LEN(VLOOKUP($A91,csapatok!$A:$NN,FB$320,FALSE))-6),'csapat-ranglista'!$A:$FP,FB$321,FALSE)/8,VLOOKUP(VLOOKUP($A91,csapatok!$A:$NN,FB$320,FALSE),'csapat-ranglista'!$A:$FP,FB$321,FALSE)/4),0)</f>
        <v>0</v>
      </c>
      <c r="FC91" s="223">
        <f>IFERROR(IF(RIGHT(VLOOKUP($A91,csapatok!$A:$NN,FC$320,FALSE),5)="Csere",VLOOKUP(LEFT(VLOOKUP($A91,csapatok!$A:$NN,FC$320,FALSE),LEN(VLOOKUP($A91,csapatok!$A:$NN,FC$320,FALSE))-6),'csapat-ranglista'!$A:$FP,FC$321,FALSE)/8,VLOOKUP(VLOOKUP($A91,csapatok!$A:$NN,FC$320,FALSE),'csapat-ranglista'!$A:$FP,FC$321,FALSE)/4),0)</f>
        <v>0</v>
      </c>
      <c r="FD91" s="224">
        <f>versenyek!$QY$11*IFERROR(VLOOKUP(VLOOKUP($A91,versenyek!QX:QZ,3,FALSE),szabalyok!$A$16:$B$23,2,FALSE)/4,0)</f>
        <v>0</v>
      </c>
      <c r="FE91" s="224">
        <f>versenyek!$RB$11*IFERROR(VLOOKUP(VLOOKUP($A91,versenyek!RA:RC,3,FALSE),szabalyok!$A$16:$B$23,2,FALSE)/4,0)</f>
        <v>0</v>
      </c>
      <c r="FF91" s="223">
        <f>IFERROR(IF(RIGHT(VLOOKUP($A91,csapatok!$A:$NN,FF$320,FALSE),5)="Csere",VLOOKUP(LEFT(VLOOKUP($A91,csapatok!$A:$NN,FF$320,FALSE),LEN(VLOOKUP($A91,csapatok!$A:$NN,FF$320,FALSE))-6),'csapat-ranglista'!$A:$FP,FF$321,FALSE)/8,VLOOKUP(VLOOKUP($A91,csapatok!$A:$NN,FF$320,FALSE),'csapat-ranglista'!$A:$FP,FF$321,FALSE)/4),0)</f>
        <v>3.3040243719460309</v>
      </c>
      <c r="FG91" s="223">
        <f>IFERROR(IF(RIGHT(VLOOKUP($A91,csapatok!$A:$NN,FG$320,FALSE),5)="Csere",VLOOKUP(LEFT(VLOOKUP($A91,csapatok!$A:$NN,FG$320,FALSE),LEN(VLOOKUP($A91,csapatok!$A:$NN,FG$320,FALSE))-6),'csapat-ranglista'!$A:$FP,FG$321,FALSE)/8,VLOOKUP(VLOOKUP($A91,csapatok!$A:$NN,FG$320,FALSE),'csapat-ranglista'!$A:$FP,FG$321,FALSE)/4),0)</f>
        <v>0</v>
      </c>
      <c r="FH91" s="223">
        <f>IFERROR(IF(RIGHT(VLOOKUP($A91,csapatok!$A:$NN,FH$320,FALSE),5)="Csere",VLOOKUP(LEFT(VLOOKUP($A91,csapatok!$A:$NN,FH$320,FALSE),LEN(VLOOKUP($A91,csapatok!$A:$NN,FH$320,FALSE))-6),'csapat-ranglista'!$A:$FP,FH$321,FALSE)/8,VLOOKUP(VLOOKUP($A91,csapatok!$A:$NN,FH$320,FALSE),'csapat-ranglista'!$A:$FP,FH$321,FALSE)/4),0)</f>
        <v>0</v>
      </c>
      <c r="FI91" s="223">
        <f>IFERROR(IF(RIGHT(VLOOKUP($A91,csapatok!$A:$NN,FI$320,FALSE),5)="Csere",VLOOKUP(LEFT(VLOOKUP($A91,csapatok!$A:$NN,FI$320,FALSE),LEN(VLOOKUP($A91,csapatok!$A:$NN,FI$320,FALSE))-6),'csapat-ranglista'!$A:$FP,FI$321,FALSE)/8,VLOOKUP(VLOOKUP($A91,csapatok!$A:$NN,FI$320,FALSE),'csapat-ranglista'!$A:$FP,FI$321,FALSE)/4),0)</f>
        <v>0</v>
      </c>
      <c r="FJ91" s="223">
        <f>IFERROR(IF(RIGHT(VLOOKUP($A91,csapatok!$A:$NN,FJ$320,FALSE),5)="Csere",VLOOKUP(LEFT(VLOOKUP($A91,csapatok!$A:$NN,FJ$320,FALSE),LEN(VLOOKUP($A91,csapatok!$A:$NN,FJ$320,FALSE))-6),'csapat-ranglista'!$A:$FP,FJ$321,FALSE)/8,VLOOKUP(VLOOKUP($A91,csapatok!$A:$NN,FJ$320,FALSE),'csapat-ranglista'!$A:$FP,FJ$321,FALSE)/4),0)</f>
        <v>0</v>
      </c>
      <c r="FK91" s="223">
        <f>IFERROR(IF(RIGHT(VLOOKUP($A91,csapatok!$A:$NN,FK$320,FALSE),5)="Csere",VLOOKUP(LEFT(VLOOKUP($A91,csapatok!$A:$NN,FK$320,FALSE),LEN(VLOOKUP($A91,csapatok!$A:$NN,FK$320,FALSE))-6),'csapat-ranglista'!$A:$FP,FK$321,FALSE)/8,VLOOKUP(VLOOKUP($A91,csapatok!$A:$NN,FK$320,FALSE),'csapat-ranglista'!$A:$FP,FK$321,FALSE)/4),0)</f>
        <v>0</v>
      </c>
      <c r="FL91" s="223">
        <f>IFERROR(IF(RIGHT(VLOOKUP($A91,csapatok!$A:$NN,FL$320,FALSE),5)="Csere",VLOOKUP(LEFT(VLOOKUP($A91,csapatok!$A:$NN,FL$320,FALSE),LEN(VLOOKUP($A91,csapatok!$A:$NN,FL$320,FALSE))-6),'csapat-ranglista'!$A:$FP,FL$321,FALSE)/8,VLOOKUP(VLOOKUP($A91,csapatok!$A:$NN,FL$320,FALSE),'csapat-ranglista'!$A:$FP,FL$321,FALSE)/4),0)</f>
        <v>0</v>
      </c>
      <c r="FM91" s="223">
        <f>IFERROR(IF(RIGHT(VLOOKUP($A91,csapatok!$A:$NN,FM$320,FALSE),5)="Csere",VLOOKUP(LEFT(VLOOKUP($A91,csapatok!$A:$NN,FM$320,FALSE),LEN(VLOOKUP($A91,csapatok!$A:$NN,FM$320,FALSE))-6),'csapat-ranglista'!$A:$FP,FM$321,FALSE)/8,VLOOKUP(VLOOKUP($A91,csapatok!$A:$NN,FM$320,FALSE),'csapat-ranglista'!$A:$FP,FM$321,FALSE)/4),0)</f>
        <v>0</v>
      </c>
      <c r="FN91" s="223">
        <f>IFERROR(IF(RIGHT(VLOOKUP($A91,csapatok!$A:$NN,FN$320,FALSE),5)="Csere",VLOOKUP(LEFT(VLOOKUP($A91,csapatok!$A:$NN,FN$320,FALSE),LEN(VLOOKUP($A91,csapatok!$A:$NN,FN$320,FALSE))-6),'csapat-ranglista'!$A:$FP,FN$321,FALSE)/8,VLOOKUP(VLOOKUP($A91,csapatok!$A:$NN,FN$320,FALSE),'csapat-ranglista'!$A:$FP,FN$321,FALSE)/4),0)</f>
        <v>0</v>
      </c>
      <c r="FO91" s="223">
        <f>IFERROR(IF(RIGHT(VLOOKUP($A91,csapatok!$A:$NN,FO$320,FALSE),5)="Csere",VLOOKUP(LEFT(VLOOKUP($A91,csapatok!$A:$NN,FO$320,FALSE),LEN(VLOOKUP($A91,csapatok!$A:$NN,FO$320,FALSE))-6),'csapat-ranglista'!$A:$FP,FO$321,FALSE)/8,VLOOKUP(VLOOKUP($A91,csapatok!$A:$NN,FO$320,FALSE),'csapat-ranglista'!$A:$FP,FO$321,FALSE)/4),0)</f>
        <v>0</v>
      </c>
      <c r="FP91" s="223">
        <f>IFERROR(IF(RIGHT(VLOOKUP($A91,csapatok!$A:$NN,FP$320,FALSE),5)="Csere",VLOOKUP(LEFT(VLOOKUP($A91,csapatok!$A:$NN,FP$320,FALSE),LEN(VLOOKUP($A91,csapatok!$A:$NN,FP$320,FALSE))-6),'csapat-ranglista'!$A:$FP,FP$321,FALSE)/8,VLOOKUP(VLOOKUP($A91,csapatok!$A:$NN,FP$320,FALSE),'csapat-ranglista'!$A:$FP,FP$321,FALSE)/4),0)</f>
        <v>0</v>
      </c>
      <c r="FQ91" s="223">
        <f>IFERROR(IF(RIGHT(VLOOKUP($A91,csapatok!$A:$NN,FQ$320,FALSE),5)="Csere",VLOOKUP(LEFT(VLOOKUP($A91,csapatok!$A:$NN,FQ$320,FALSE),LEN(VLOOKUP($A91,csapatok!$A:$NN,FQ$320,FALSE))-6),'csapat-ranglista'!$A:$FP,FQ$321,FALSE)/8,VLOOKUP(VLOOKUP($A91,csapatok!$A:$NN,FQ$320,FALSE),'csapat-ranglista'!$A:$FP,FQ$321,FALSE)/4),0)</f>
        <v>0</v>
      </c>
      <c r="FR91" s="223">
        <f>IFERROR(IF(RIGHT(VLOOKUP($A91,csapatok!$A:$NN,FR$320,FALSE),5)="Csere",VLOOKUP(LEFT(VLOOKUP($A91,csapatok!$A:$NN,FR$320,FALSE),LEN(VLOOKUP($A91,csapatok!$A:$NN,FR$320,FALSE))-6),'csapat-ranglista'!$A:$FP,FR$321,FALSE)/8,VLOOKUP(VLOOKUP($A91,csapatok!$A:$NN,FR$320,FALSE),'csapat-ranglista'!$A:$FP,FR$321,FALSE)/4),0)</f>
        <v>0</v>
      </c>
      <c r="FS91" s="223">
        <f>IFERROR(IF(RIGHT(VLOOKUP($A91,csapatok!$A:$NN,FS$320,FALSE),5)="Csere",VLOOKUP(LEFT(VLOOKUP($A91,csapatok!$A:$NN,FS$320,FALSE),LEN(VLOOKUP($A91,csapatok!$A:$NN,FS$320,FALSE))-6),'csapat-ranglista'!$A:$FP,FS$321,FALSE)/8,VLOOKUP(VLOOKUP($A91,csapatok!$A:$NN,FS$320,FALSE),'csapat-ranglista'!$A:$FP,FS$321,FALSE)/4),0)</f>
        <v>0</v>
      </c>
      <c r="FT91" s="223">
        <f>IFERROR(IF(RIGHT(VLOOKUP($A91,csapatok!$A:$NN,FT$320,FALSE),5)="Csere",VLOOKUP(LEFT(VLOOKUP($A91,csapatok!$A:$NN,FT$320,FALSE),LEN(VLOOKUP($A91,csapatok!$A:$NN,FT$320,FALSE))-6),'csapat-ranglista'!$A:$FP,FT$321,FALSE)/8,VLOOKUP(VLOOKUP($A91,csapatok!$A:$NN,FT$320,FALSE),'csapat-ranglista'!$A:$FP,FT$321,FALSE)/4),0)</f>
        <v>0</v>
      </c>
      <c r="FU91" s="223">
        <f>IFERROR(IF(RIGHT(VLOOKUP($A91,csapatok!$A:$NN,FU$320,FALSE),5)="Csere",VLOOKUP(LEFT(VLOOKUP($A91,csapatok!$A:$NN,FU$320,FALSE),LEN(VLOOKUP($A91,csapatok!$A:$NN,FU$320,FALSE))-6),'csapat-ranglista'!$A:$FP,FU$321,FALSE)/8,VLOOKUP(VLOOKUP($A91,csapatok!$A:$NN,FU$320,FALSE),'csapat-ranglista'!$A:$FP,FU$321,FALSE)/4),0)</f>
        <v>0</v>
      </c>
      <c r="FV91" s="223">
        <f>IFERROR(IF(RIGHT(VLOOKUP($A91,csapatok!$A:$NN,FV$320,FALSE),5)="Csere",VLOOKUP(LEFT(VLOOKUP($A91,csapatok!$A:$NN,FV$320,FALSE),LEN(VLOOKUP($A91,csapatok!$A:$NN,FV$320,FALSE))-6),'csapat-ranglista'!$A:$FP,FV$321,FALSE)/8,VLOOKUP(VLOOKUP($A91,csapatok!$A:$NN,FV$320,FALSE),'csapat-ranglista'!$A:$FP,FV$321,FALSE)/4),0)</f>
        <v>0</v>
      </c>
      <c r="FW91" s="223">
        <f>IFERROR(IF(RIGHT(VLOOKUP($A91,csapatok!$A:$NN,FW$320,FALSE),5)="Csere",VLOOKUP(LEFT(VLOOKUP($A91,csapatok!$A:$NN,FW$320,FALSE),LEN(VLOOKUP($A91,csapatok!$A:$NN,FW$320,FALSE))-6),'csapat-ranglista'!$A:$FP,FW$321,FALSE)/8,VLOOKUP(VLOOKUP($A91,csapatok!$A:$NN,FW$320,FALSE),'csapat-ranglista'!$A:$FP,FW$321,FALSE)/4),0)</f>
        <v>0</v>
      </c>
      <c r="FX91" s="223">
        <f>IFERROR(IF(RIGHT(VLOOKUP($A91,csapatok!$A:$NN,FX$320,FALSE),5)="Csere",VLOOKUP(LEFT(VLOOKUP($A91,csapatok!$A:$NN,FX$320,FALSE),LEN(VLOOKUP($A91,csapatok!$A:$NN,FX$320,FALSE))-6),'csapat-ranglista'!$A:$FP,FX$321,FALSE)/8,VLOOKUP(VLOOKUP($A91,csapatok!$A:$NN,FX$320,FALSE),'csapat-ranglista'!$A:$FP,FX$321,FALSE)/4),0)</f>
        <v>0</v>
      </c>
      <c r="FY91" s="223">
        <f>IFERROR(IF(RIGHT(VLOOKUP($A91,csapatok!$A:$NN,FY$320,FALSE),5)="Csere",VLOOKUP(LEFT(VLOOKUP($A91,csapatok!$A:$NN,FY$320,FALSE),LEN(VLOOKUP($A91,csapatok!$A:$NN,FY$320,FALSE))-6),'csapat-ranglista'!$A:$FP,FY$321,FALSE)/8,VLOOKUP(VLOOKUP($A91,csapatok!$A:$NN,FY$320,FALSE),'csapat-ranglista'!$A:$FP,FY$321,FALSE)/4),0)</f>
        <v>0</v>
      </c>
      <c r="FZ91" s="223">
        <f>IFERROR(IF(RIGHT(VLOOKUP($A91,csapatok!$A:$NN,FZ$320,FALSE),5)="Csere",VLOOKUP(LEFT(VLOOKUP($A91,csapatok!$A:$NN,FZ$320,FALSE),LEN(VLOOKUP($A91,csapatok!$A:$NN,FZ$320,FALSE))-6),'csapat-ranglista'!$A:$FP,FZ$321,FALSE)/8,VLOOKUP(VLOOKUP($A91,csapatok!$A:$NN,FZ$320,FALSE),'csapat-ranglista'!$A:$FP,FZ$321,FALSE)/4),0)</f>
        <v>0</v>
      </c>
      <c r="GA91" s="223">
        <f>IFERROR(IF(RIGHT(VLOOKUP($A91,csapatok!$A:$NN,GA$320,FALSE),5)="Csere",VLOOKUP(LEFT(VLOOKUP($A91,csapatok!$A:$NN,GA$320,FALSE),LEN(VLOOKUP($A91,csapatok!$A:$NN,GA$320,FALSE))-6),'csapat-ranglista'!$A:$FP,GA$321,FALSE)/8,VLOOKUP(VLOOKUP($A91,csapatok!$A:$NN,GA$320,FALSE),'csapat-ranglista'!$A:$FP,GA$321,FALSE)/4),0)</f>
        <v>0</v>
      </c>
      <c r="GB91" s="223">
        <f>IFERROR(IF(RIGHT(VLOOKUP($A91,csapatok!$A:$NN,GB$320,FALSE),5)="Csere",VLOOKUP(LEFT(VLOOKUP($A91,csapatok!$A:$NN,GB$320,FALSE),LEN(VLOOKUP($A91,csapatok!$A:$NN,GB$320,FALSE))-6),'csapat-ranglista'!$A:$FP,GB$321,FALSE)/8,VLOOKUP(VLOOKUP($A91,csapatok!$A:$NN,GB$320,FALSE),'csapat-ranglista'!$A:$FP,GB$321,FALSE)/4),0)</f>
        <v>0</v>
      </c>
      <c r="GC91" s="223">
        <f>IFERROR(IF(RIGHT(VLOOKUP($A91,csapatok!$A:$NN,GC$320,FALSE),5)="Csere",VLOOKUP(LEFT(VLOOKUP($A91,csapatok!$A:$NN,GC$320,FALSE),LEN(VLOOKUP($A91,csapatok!$A:$NN,GC$320,FALSE))-6),'csapat-ranglista'!$A:$FP,GC$321,FALSE)/8,VLOOKUP(VLOOKUP($A91,csapatok!$A:$NN,GC$320,FALSE),'csapat-ranglista'!$A:$FP,GC$321,FALSE)/4),0)</f>
        <v>0</v>
      </c>
      <c r="GD91" s="247">
        <f>SUM(EQ91:GC91)</f>
        <v>5.1875319090862462</v>
      </c>
    </row>
    <row r="92" spans="1:186">
      <c r="A92" s="1" t="s">
        <v>1571</v>
      </c>
      <c r="B92" s="130"/>
      <c r="C92" s="131" t="str">
        <f>IF(B92=0,"",IF(B92&lt;$C$1,"felnőtt","ifi"))</f>
        <v/>
      </c>
      <c r="D92" s="32" t="s">
        <v>101</v>
      </c>
      <c r="E92" s="45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4"/>
      <c r="BD92" s="224"/>
      <c r="BE92" s="223">
        <f>IFERROR(IF(RIGHT(VLOOKUP($A92,csapatok!$A:$NN,BE$320,FALSE),5)="Csere",VLOOKUP(LEFT(VLOOKUP($A92,csapatok!$A:$NN,BE$320,FALSE),LEN(VLOOKUP($A92,csapatok!$A:$NN,BE$320,FALSE))-6),'csapat-ranglista'!$A:$FP,BE$321,FALSE)/8,VLOOKUP(VLOOKUP($A92,csapatok!$A:$NN,BE$320,FALSE),'csapat-ranglista'!$A:$FP,BE$321,FALSE)/4),0)</f>
        <v>0</v>
      </c>
      <c r="BF92" s="223">
        <f>IFERROR(IF(RIGHT(VLOOKUP($A92,csapatok!$A:$NN,BF$320,FALSE),5)="Csere",VLOOKUP(LEFT(VLOOKUP($A92,csapatok!$A:$NN,BF$320,FALSE),LEN(VLOOKUP($A92,csapatok!$A:$NN,BF$320,FALSE))-6),'csapat-ranglista'!$A:$FP,BF$321,FALSE)/8,VLOOKUP(VLOOKUP($A92,csapatok!$A:$NN,BF$320,FALSE),'csapat-ranglista'!$A:$FP,BF$321,FALSE)/4),0)</f>
        <v>0</v>
      </c>
      <c r="BG92" s="223">
        <f>IFERROR(IF(RIGHT(VLOOKUP($A92,csapatok!$A:$NN,BG$320,FALSE),5)="Csere",VLOOKUP(LEFT(VLOOKUP($A92,csapatok!$A:$NN,BG$320,FALSE),LEN(VLOOKUP($A92,csapatok!$A:$NN,BG$320,FALSE))-6),'csapat-ranglista'!$A:$FP,BG$321,FALSE)/8,VLOOKUP(VLOOKUP($A92,csapatok!$A:$NN,BG$320,FALSE),'csapat-ranglista'!$A:$FP,BG$321,FALSE)/4),0)</f>
        <v>0</v>
      </c>
      <c r="BH92" s="223">
        <f>IFERROR(IF(RIGHT(VLOOKUP($A92,csapatok!$A:$NN,BH$320,FALSE),5)="Csere",VLOOKUP(LEFT(VLOOKUP($A92,csapatok!$A:$NN,BH$320,FALSE),LEN(VLOOKUP($A92,csapatok!$A:$NN,BH$320,FALSE))-6),'csapat-ranglista'!$A:$FP,BH$321,FALSE)/8,VLOOKUP(VLOOKUP($A92,csapatok!$A:$NN,BH$320,FALSE),'csapat-ranglista'!$A:$FP,BH$321,FALSE)/4),0)</f>
        <v>0</v>
      </c>
      <c r="BI92" s="223">
        <f>IFERROR(IF(RIGHT(VLOOKUP($A92,csapatok!$A:$NN,BI$320,FALSE),5)="Csere",VLOOKUP(LEFT(VLOOKUP($A92,csapatok!$A:$NN,BI$320,FALSE),LEN(VLOOKUP($A92,csapatok!$A:$NN,BI$320,FALSE))-6),'csapat-ranglista'!$A:$FP,BI$321,FALSE)/8,VLOOKUP(VLOOKUP($A92,csapatok!$A:$NN,BI$320,FALSE),'csapat-ranglista'!$A:$FP,BI$321,FALSE)/4),0)</f>
        <v>0</v>
      </c>
      <c r="BJ92" s="223">
        <f>IFERROR(IF(RIGHT(VLOOKUP($A92,csapatok!$A:$NN,BJ$320,FALSE),5)="Csere",VLOOKUP(LEFT(VLOOKUP($A92,csapatok!$A:$NN,BJ$320,FALSE),LEN(VLOOKUP($A92,csapatok!$A:$NN,BJ$320,FALSE))-6),'csapat-ranglista'!$A:$FP,BJ$321,FALSE)/8,VLOOKUP(VLOOKUP($A92,csapatok!$A:$NN,BJ$320,FALSE),'csapat-ranglista'!$A:$FP,BJ$321,FALSE)/4),0)</f>
        <v>0</v>
      </c>
      <c r="BK92" s="223">
        <f>IFERROR(IF(RIGHT(VLOOKUP($A92,csapatok!$A:$NN,BK$320,FALSE),5)="Csere",VLOOKUP(LEFT(VLOOKUP($A92,csapatok!$A:$NN,BK$320,FALSE),LEN(VLOOKUP($A92,csapatok!$A:$NN,BK$320,FALSE))-6),'csapat-ranglista'!$A:$FP,BK$321,FALSE)/8,VLOOKUP(VLOOKUP($A92,csapatok!$A:$NN,BK$320,FALSE),'csapat-ranglista'!$A:$FP,BK$321,FALSE)/4),0)</f>
        <v>0</v>
      </c>
      <c r="BL92" s="223">
        <f>IFERROR(IF(RIGHT(VLOOKUP($A92,csapatok!$A:$NN,BL$320,FALSE),5)="Csere",VLOOKUP(LEFT(VLOOKUP($A92,csapatok!$A:$NN,BL$320,FALSE),LEN(VLOOKUP($A92,csapatok!$A:$NN,BL$320,FALSE))-6),'csapat-ranglista'!$A:$FP,BL$321,FALSE)/8,VLOOKUP(VLOOKUP($A92,csapatok!$A:$NN,BL$320,FALSE),'csapat-ranglista'!$A:$FP,BL$321,FALSE)/4),0)</f>
        <v>0</v>
      </c>
      <c r="BM92" s="223">
        <f>IFERROR(IF(RIGHT(VLOOKUP($A92,csapatok!$A:$NN,BM$320,FALSE),5)="Csere",VLOOKUP(LEFT(VLOOKUP($A92,csapatok!$A:$NN,BM$320,FALSE),LEN(VLOOKUP($A92,csapatok!$A:$NN,BM$320,FALSE))-6),'csapat-ranglista'!$A:$FP,BM$321,FALSE)/8,VLOOKUP(VLOOKUP($A92,csapatok!$A:$NN,BM$320,FALSE),'csapat-ranglista'!$A:$FP,BM$321,FALSE)/4),0)</f>
        <v>0</v>
      </c>
      <c r="BN92" s="223">
        <f>IFERROR(IF(RIGHT(VLOOKUP($A92,csapatok!$A:$NN,BN$320,FALSE),5)="Csere",VLOOKUP(LEFT(VLOOKUP($A92,csapatok!$A:$NN,BN$320,FALSE),LEN(VLOOKUP($A92,csapatok!$A:$NN,BN$320,FALSE))-6),'csapat-ranglista'!$A:$FP,BN$321,FALSE)/8,VLOOKUP(VLOOKUP($A92,csapatok!$A:$NN,BN$320,FALSE),'csapat-ranglista'!$A:$FP,BN$321,FALSE)/4),0)</f>
        <v>0</v>
      </c>
      <c r="BO92" s="223">
        <f>IFERROR(IF(RIGHT(VLOOKUP($A92,csapatok!$A:$NN,BO$320,FALSE),5)="Csere",VLOOKUP(LEFT(VLOOKUP($A92,csapatok!$A:$NN,BO$320,FALSE),LEN(VLOOKUP($A92,csapatok!$A:$NN,BO$320,FALSE))-6),'csapat-ranglista'!$A:$FP,BO$321,FALSE)/8,VLOOKUP(VLOOKUP($A92,csapatok!$A:$NN,BO$320,FALSE),'csapat-ranglista'!$A:$FP,BO$321,FALSE)/4),0)</f>
        <v>0</v>
      </c>
      <c r="BP92" s="223">
        <f>IFERROR(IF(RIGHT(VLOOKUP($A92,csapatok!$A:$NN,BP$320,FALSE),5)="Csere",VLOOKUP(LEFT(VLOOKUP($A92,csapatok!$A:$NN,BP$320,FALSE),LEN(VLOOKUP($A92,csapatok!$A:$NN,BP$320,FALSE))-6),'csapat-ranglista'!$A:$FP,BP$321,FALSE)/8,VLOOKUP(VLOOKUP($A92,csapatok!$A:$NN,BP$320,FALSE),'csapat-ranglista'!$A:$FP,BP$321,FALSE)/4),0)</f>
        <v>0</v>
      </c>
      <c r="BQ92" s="223">
        <f>IFERROR(IF(RIGHT(VLOOKUP($A92,csapatok!$A:$NN,BQ$320,FALSE),5)="Csere",VLOOKUP(LEFT(VLOOKUP($A92,csapatok!$A:$NN,BQ$320,FALSE),LEN(VLOOKUP($A92,csapatok!$A:$NN,BQ$320,FALSE))-6),'csapat-ranglista'!$A:$FP,BQ$321,FALSE)/8,VLOOKUP(VLOOKUP($A92,csapatok!$A:$NN,BQ$320,FALSE),'csapat-ranglista'!$A:$FP,BQ$321,FALSE)/4),0)</f>
        <v>0</v>
      </c>
      <c r="BR92" s="223">
        <f>IFERROR(IF(RIGHT(VLOOKUP($A92,csapatok!$A:$NN,BR$320,FALSE),5)="Csere",VLOOKUP(LEFT(VLOOKUP($A92,csapatok!$A:$NN,BR$320,FALSE),LEN(VLOOKUP($A92,csapatok!$A:$NN,BR$320,FALSE))-6),'csapat-ranglista'!$A:$FP,BR$321,FALSE)/8,VLOOKUP(VLOOKUP($A92,csapatok!$A:$NN,BR$320,FALSE),'csapat-ranglista'!$A:$FP,BR$321,FALSE)/4),0)</f>
        <v>0</v>
      </c>
      <c r="BS92" s="223">
        <f>IFERROR(IF(RIGHT(VLOOKUP($A92,csapatok!$A:$NN,BS$320,FALSE),5)="Csere",VLOOKUP(LEFT(VLOOKUP($A92,csapatok!$A:$NN,BS$320,FALSE),LEN(VLOOKUP($A92,csapatok!$A:$NN,BS$320,FALSE))-6),'csapat-ranglista'!$A:$FP,BS$321,FALSE)/8,VLOOKUP(VLOOKUP($A92,csapatok!$A:$NN,BS$320,FALSE),'csapat-ranglista'!$A:$FP,BS$321,FALSE)/4),0)</f>
        <v>0</v>
      </c>
      <c r="BT92" s="223">
        <f>IFERROR(IF(RIGHT(VLOOKUP($A92,csapatok!$A:$NN,BT$320,FALSE),5)="Csere",VLOOKUP(LEFT(VLOOKUP($A92,csapatok!$A:$NN,BT$320,FALSE),LEN(VLOOKUP($A92,csapatok!$A:$NN,BT$320,FALSE))-6),'csapat-ranglista'!$A:$FP,BT$321,FALSE)/8,VLOOKUP(VLOOKUP($A92,csapatok!$A:$NN,BT$320,FALSE),'csapat-ranglista'!$A:$FP,BT$321,FALSE)/4),0)</f>
        <v>0</v>
      </c>
      <c r="BU92" s="223">
        <f>IFERROR(IF(RIGHT(VLOOKUP($A92,csapatok!$A:$NN,BU$320,FALSE),5)="Csere",VLOOKUP(LEFT(VLOOKUP($A92,csapatok!$A:$NN,BU$320,FALSE),LEN(VLOOKUP($A92,csapatok!$A:$NN,BU$320,FALSE))-6),'csapat-ranglista'!$A:$FP,BU$321,FALSE)/8,VLOOKUP(VLOOKUP($A92,csapatok!$A:$NN,BU$320,FALSE),'csapat-ranglista'!$A:$FP,BU$321,FALSE)/4),0)</f>
        <v>0</v>
      </c>
      <c r="BV92" s="223">
        <f>IFERROR(IF(RIGHT(VLOOKUP($A92,csapatok!$A:$NN,BV$320,FALSE),5)="Csere",VLOOKUP(LEFT(VLOOKUP($A92,csapatok!$A:$NN,BV$320,FALSE),LEN(VLOOKUP($A92,csapatok!$A:$NN,BV$320,FALSE))-6),'csapat-ranglista'!$A:$FP,BV$321,FALSE)/8,VLOOKUP(VLOOKUP($A92,csapatok!$A:$NN,BV$320,FALSE),'csapat-ranglista'!$A:$FP,BV$321,FALSE)/4),0)</f>
        <v>0</v>
      </c>
      <c r="BW92" s="223">
        <f>IFERROR(IF(RIGHT(VLOOKUP($A92,csapatok!$A:$NN,BW$320,FALSE),5)="Csere",VLOOKUP(LEFT(VLOOKUP($A92,csapatok!$A:$NN,BW$320,FALSE),LEN(VLOOKUP($A92,csapatok!$A:$NN,BW$320,FALSE))-6),'csapat-ranglista'!$A:$FP,BW$321,FALSE)/8,VLOOKUP(VLOOKUP($A92,csapatok!$A:$NN,BW$320,FALSE),'csapat-ranglista'!$A:$FP,BW$321,FALSE)/4),0)</f>
        <v>0</v>
      </c>
      <c r="BX92" s="223">
        <f>IFERROR(IF(RIGHT(VLOOKUP($A92,csapatok!$A:$NN,BX$320,FALSE),5)="Csere",VLOOKUP(LEFT(VLOOKUP($A92,csapatok!$A:$NN,BX$320,FALSE),LEN(VLOOKUP($A92,csapatok!$A:$NN,BX$320,FALSE))-6),'csapat-ranglista'!$A:$FP,BX$321,FALSE)/8,VLOOKUP(VLOOKUP($A92,csapatok!$A:$NN,BX$320,FALSE),'csapat-ranglista'!$A:$FP,BX$321,FALSE)/4),0)</f>
        <v>0</v>
      </c>
      <c r="BY92" s="223">
        <f>IFERROR(IF(RIGHT(VLOOKUP($A92,csapatok!$A:$NN,BY$320,FALSE),5)="Csere",VLOOKUP(LEFT(VLOOKUP($A92,csapatok!$A:$NN,BY$320,FALSE),LEN(VLOOKUP($A92,csapatok!$A:$NN,BY$320,FALSE))-6),'csapat-ranglista'!$A:$FP,BY$321,FALSE)/8,VLOOKUP(VLOOKUP($A92,csapatok!$A:$NN,BY$320,FALSE),'csapat-ranglista'!$A:$FP,BY$321,FALSE)/4),0)</f>
        <v>0</v>
      </c>
      <c r="BZ92" s="223">
        <f>IFERROR(IF(RIGHT(VLOOKUP($A92,csapatok!$A:$NN,BZ$320,FALSE),5)="Csere",VLOOKUP(LEFT(VLOOKUP($A92,csapatok!$A:$NN,BZ$320,FALSE),LEN(VLOOKUP($A92,csapatok!$A:$NN,BZ$320,FALSE))-6),'csapat-ranglista'!$A:$FP,BZ$321,FALSE)/8,VLOOKUP(VLOOKUP($A92,csapatok!$A:$NN,BZ$320,FALSE),'csapat-ranglista'!$A:$FP,BZ$321,FALSE)/4),0)</f>
        <v>0</v>
      </c>
      <c r="CA92" s="223">
        <f>IFERROR(IF(RIGHT(VLOOKUP($A92,csapatok!$A:$NN,CA$320,FALSE),5)="Csere",VLOOKUP(LEFT(VLOOKUP($A92,csapatok!$A:$NN,CA$320,FALSE),LEN(VLOOKUP($A92,csapatok!$A:$NN,CA$320,FALSE))-6),'csapat-ranglista'!$A:$FP,CA$321,FALSE)/8,VLOOKUP(VLOOKUP($A92,csapatok!$A:$NN,CA$320,FALSE),'csapat-ranglista'!$A:$FP,CA$321,FALSE)/4),0)</f>
        <v>0</v>
      </c>
      <c r="CB92" s="223">
        <f>IFERROR(IF(RIGHT(VLOOKUP($A92,csapatok!$A:$NN,CB$320,FALSE),5)="Csere",VLOOKUP(LEFT(VLOOKUP($A92,csapatok!$A:$NN,CB$320,FALSE),LEN(VLOOKUP($A92,csapatok!$A:$NN,CB$320,FALSE))-6),'csapat-ranglista'!$A:$FP,CB$321,FALSE)/8,VLOOKUP(VLOOKUP($A92,csapatok!$A:$NN,CB$320,FALSE),'csapat-ranglista'!$A:$FP,CB$321,FALSE)/4),0)</f>
        <v>0</v>
      </c>
      <c r="CC92" s="223">
        <f>IFERROR(IF(RIGHT(VLOOKUP($A92,csapatok!$A:$NN,CC$320,FALSE),5)="Csere",VLOOKUP(LEFT(VLOOKUP($A92,csapatok!$A:$NN,CC$320,FALSE),LEN(VLOOKUP($A92,csapatok!$A:$NN,CC$320,FALSE))-6),'csapat-ranglista'!$A:$FP,CC$321,FALSE)/8,VLOOKUP(VLOOKUP($A92,csapatok!$A:$NN,CC$320,FALSE),'csapat-ranglista'!$A:$FP,CC$321,FALSE)/4),0)</f>
        <v>0</v>
      </c>
      <c r="CD92" s="223">
        <f>IFERROR(IF(RIGHT(VLOOKUP($A92,csapatok!$A:$NN,CD$320,FALSE),5)="Csere",VLOOKUP(LEFT(VLOOKUP($A92,csapatok!$A:$NN,CD$320,FALSE),LEN(VLOOKUP($A92,csapatok!$A:$NN,CD$320,FALSE))-6),'csapat-ranglista'!$A:$FP,CD$321,FALSE)/8,VLOOKUP(VLOOKUP($A92,csapatok!$A:$NN,CD$320,FALSE),'csapat-ranglista'!$A:$FP,CD$321,FALSE)/4),0)</f>
        <v>0</v>
      </c>
      <c r="CE92" s="223">
        <f>IFERROR(IF(RIGHT(VLOOKUP($A92,csapatok!$A:$NN,CE$320,FALSE),5)="Csere",VLOOKUP(LEFT(VLOOKUP($A92,csapatok!$A:$NN,CE$320,FALSE),LEN(VLOOKUP($A92,csapatok!$A:$NN,CE$320,FALSE))-6),'csapat-ranglista'!$A:$FP,CE$321,FALSE)/8,VLOOKUP(VLOOKUP($A92,csapatok!$A:$NN,CE$320,FALSE),'csapat-ranglista'!$A:$FP,CE$321,FALSE)/4),0)</f>
        <v>0</v>
      </c>
      <c r="CF92" s="223">
        <f>IFERROR(IF(RIGHT(VLOOKUP($A92,csapatok!$A:$NN,CF$320,FALSE),5)="Csere",VLOOKUP(LEFT(VLOOKUP($A92,csapatok!$A:$NN,CF$320,FALSE),LEN(VLOOKUP($A92,csapatok!$A:$NN,CF$320,FALSE))-6),'csapat-ranglista'!$A:$FP,CF$321,FALSE)/8,VLOOKUP(VLOOKUP($A92,csapatok!$A:$NN,CF$320,FALSE),'csapat-ranglista'!$A:$FP,CF$321,FALSE)/4),0)</f>
        <v>0</v>
      </c>
      <c r="CG92" s="223">
        <f>IFERROR(IF(RIGHT(VLOOKUP($A92,csapatok!$A:$NN,CG$320,FALSE),5)="Csere",VLOOKUP(LEFT(VLOOKUP($A92,csapatok!$A:$NN,CG$320,FALSE),LEN(VLOOKUP($A92,csapatok!$A:$NN,CG$320,FALSE))-6),'csapat-ranglista'!$A:$FP,CG$321,FALSE)/8,VLOOKUP(VLOOKUP($A92,csapatok!$A:$NN,CG$320,FALSE),'csapat-ranglista'!$A:$FP,CG$321,FALSE)/4),0)</f>
        <v>0</v>
      </c>
      <c r="CH92" s="223">
        <f>IFERROR(IF(RIGHT(VLOOKUP($A92,csapatok!$A:$NN,CH$320,FALSE),5)="Csere",VLOOKUP(LEFT(VLOOKUP($A92,csapatok!$A:$NN,CH$320,FALSE),LEN(VLOOKUP($A92,csapatok!$A:$NN,CH$320,FALSE))-6),'csapat-ranglista'!$A:$FP,CH$321,FALSE)/8,VLOOKUP(VLOOKUP($A92,csapatok!$A:$NN,CH$320,FALSE),'csapat-ranglista'!$A:$FP,CH$321,FALSE)/4),0)</f>
        <v>0</v>
      </c>
      <c r="CI92" s="223">
        <f>IFERROR(IF(RIGHT(VLOOKUP($A92,csapatok!$A:$NN,CI$320,FALSE),5)="Csere",VLOOKUP(LEFT(VLOOKUP($A92,csapatok!$A:$NN,CI$320,FALSE),LEN(VLOOKUP($A92,csapatok!$A:$NN,CI$320,FALSE))-6),'csapat-ranglista'!$A:$FP,CI$321,FALSE)/8,VLOOKUP(VLOOKUP($A92,csapatok!$A:$NN,CI$320,FALSE),'csapat-ranglista'!$A:$FP,CI$321,FALSE)/4),0)</f>
        <v>0</v>
      </c>
      <c r="CJ92" s="224">
        <f>versenyek!$IQ$11*IFERROR(VLOOKUP(VLOOKUP($A92,versenyek!IP:IR,3,FALSE),szabalyok!$A$16:$B$23,2,FALSE)/4,0)</f>
        <v>0</v>
      </c>
      <c r="CK92" s="224">
        <f>versenyek!$IT$11*IFERROR(VLOOKUP(VLOOKUP($A92,versenyek!IS:IU,3,FALSE),szabalyok!$A$16:$B$23,2,FALSE)/4,0)</f>
        <v>0</v>
      </c>
      <c r="CL92" s="223">
        <f>IFERROR(IF(RIGHT(VLOOKUP($A92,csapatok!$A:$NN,CL$320,FALSE),5)="Csere",VLOOKUP(LEFT(VLOOKUP($A92,csapatok!$A:$NN,CL$320,FALSE),LEN(VLOOKUP($A92,csapatok!$A:$NN,CL$320,FALSE))-6),'csapat-ranglista'!$A:$FP,CL$321,FALSE)/8,VLOOKUP(VLOOKUP($A92,csapatok!$A:$NN,CL$320,FALSE),'csapat-ranglista'!$A:$FP,CL$321,FALSE)/4),0)</f>
        <v>0</v>
      </c>
      <c r="CM92" s="223">
        <f>IFERROR(IF(RIGHT(VLOOKUP($A92,csapatok!$A:$NN,CM$320,FALSE),5)="Csere",VLOOKUP(LEFT(VLOOKUP($A92,csapatok!$A:$NN,CM$320,FALSE),LEN(VLOOKUP($A92,csapatok!$A:$NN,CM$320,FALSE))-6),'csapat-ranglista'!$A:$FP,CM$321,FALSE)/8,VLOOKUP(VLOOKUP($A92,csapatok!$A:$NN,CM$320,FALSE),'csapat-ranglista'!$A:$FP,CM$321,FALSE)/4),0)</f>
        <v>0</v>
      </c>
      <c r="CN92" s="223">
        <f>IFERROR(IF(RIGHT(VLOOKUP($A92,csapatok!$A:$NN,CN$320,FALSE),5)="Csere",VLOOKUP(LEFT(VLOOKUP($A92,csapatok!$A:$NN,CN$320,FALSE),LEN(VLOOKUP($A92,csapatok!$A:$NN,CN$320,FALSE))-6),'csapat-ranglista'!$A:$FP,CN$321,FALSE)/8,VLOOKUP(VLOOKUP($A92,csapatok!$A:$NN,CN$320,FALSE),'csapat-ranglista'!$A:$FP,CN$321,FALSE)/4),0)</f>
        <v>0</v>
      </c>
      <c r="CO92" s="223">
        <f>IFERROR(IF(RIGHT(VLOOKUP($A92,csapatok!$A:$NN,CO$320,FALSE),5)="Csere",VLOOKUP(LEFT(VLOOKUP($A92,csapatok!$A:$NN,CO$320,FALSE),LEN(VLOOKUP($A92,csapatok!$A:$NN,CO$320,FALSE))-6),'csapat-ranglista'!$A:$FP,CO$321,FALSE)/8,VLOOKUP(VLOOKUP($A92,csapatok!$A:$NN,CO$320,FALSE),'csapat-ranglista'!$A:$FP,CO$321,FALSE)/4),0)</f>
        <v>0</v>
      </c>
      <c r="CP92" s="223">
        <f>IFERROR(IF(RIGHT(VLOOKUP($A92,csapatok!$A:$NN,CP$320,FALSE),5)="Csere",VLOOKUP(LEFT(VLOOKUP($A92,csapatok!$A:$NN,CP$320,FALSE),LEN(VLOOKUP($A92,csapatok!$A:$NN,CP$320,FALSE))-6),'csapat-ranglista'!$A:$FP,CP$321,FALSE)/8,VLOOKUP(VLOOKUP($A92,csapatok!$A:$NN,CP$320,FALSE),'csapat-ranglista'!$A:$FP,CP$321,FALSE)/4),0)</f>
        <v>0</v>
      </c>
      <c r="CQ92" s="223">
        <f>IFERROR(IF(RIGHT(VLOOKUP($A92,csapatok!$A:$NN,CQ$320,FALSE),5)="Csere",VLOOKUP(LEFT(VLOOKUP($A92,csapatok!$A:$NN,CQ$320,FALSE),LEN(VLOOKUP($A92,csapatok!$A:$NN,CQ$320,FALSE))-6),'csapat-ranglista'!$A:$FP,CQ$321,FALSE)/8,VLOOKUP(VLOOKUP($A92,csapatok!$A:$NN,CQ$320,FALSE),'csapat-ranglista'!$A:$FP,CQ$321,FALSE)/4),0)</f>
        <v>0</v>
      </c>
      <c r="CR92" s="223">
        <f>IFERROR(IF(RIGHT(VLOOKUP($A92,csapatok!$A:$NN,CR$320,FALSE),5)="Csere",VLOOKUP(LEFT(VLOOKUP($A92,csapatok!$A:$NN,CR$320,FALSE),LEN(VLOOKUP($A92,csapatok!$A:$NN,CR$320,FALSE))-6),'csapat-ranglista'!$A:$FP,CR$321,FALSE)/8,VLOOKUP(VLOOKUP($A92,csapatok!$A:$NN,CR$320,FALSE),'csapat-ranglista'!$A:$FP,CR$321,FALSE)/4),0)</f>
        <v>0</v>
      </c>
      <c r="CS92" s="223">
        <f>IFERROR(IF(RIGHT(VLOOKUP($A92,csapatok!$A:$NN,CS$320,FALSE),5)="Csere",VLOOKUP(LEFT(VLOOKUP($A92,csapatok!$A:$NN,CS$320,FALSE),LEN(VLOOKUP($A92,csapatok!$A:$NN,CS$320,FALSE))-6),'csapat-ranglista'!$A:$FP,CS$321,FALSE)/8,VLOOKUP(VLOOKUP($A92,csapatok!$A:$NN,CS$320,FALSE),'csapat-ranglista'!$A:$FP,CS$321,FALSE)/4),0)</f>
        <v>0</v>
      </c>
      <c r="CT92" s="223">
        <f>IFERROR(IF(RIGHT(VLOOKUP($A92,csapatok!$A:$NN,CT$320,FALSE),5)="Csere",VLOOKUP(LEFT(VLOOKUP($A92,csapatok!$A:$NN,CT$320,FALSE),LEN(VLOOKUP($A92,csapatok!$A:$NN,CT$320,FALSE))-6),'csapat-ranglista'!$A:$FP,CT$321,FALSE)/8,VLOOKUP(VLOOKUP($A92,csapatok!$A:$NN,CT$320,FALSE),'csapat-ranglista'!$A:$FP,CT$321,FALSE)/4),0)</f>
        <v>0</v>
      </c>
      <c r="CU92" s="223">
        <f>IFERROR(IF(RIGHT(VLOOKUP($A92,csapatok!$A:$NN,CU$320,FALSE),5)="Csere",VLOOKUP(LEFT(VLOOKUP($A92,csapatok!$A:$NN,CU$320,FALSE),LEN(VLOOKUP($A92,csapatok!$A:$NN,CU$320,FALSE))-6),'csapat-ranglista'!$A:$FP,CU$321,FALSE)/8,VLOOKUP(VLOOKUP($A92,csapatok!$A:$NN,CU$320,FALSE),'csapat-ranglista'!$A:$FP,CU$321,FALSE)/4),0)</f>
        <v>0</v>
      </c>
      <c r="CV92" s="223">
        <f>IFERROR(IF(RIGHT(VLOOKUP($A92,csapatok!$A:$NN,CV$320,FALSE),5)="Csere",VLOOKUP(LEFT(VLOOKUP($A92,csapatok!$A:$NN,CV$320,FALSE),LEN(VLOOKUP($A92,csapatok!$A:$NN,CV$320,FALSE))-6),'csapat-ranglista'!$A:$FP,CV$321,FALSE)/8,VLOOKUP(VLOOKUP($A92,csapatok!$A:$NN,CV$320,FALSE),'csapat-ranglista'!$A:$FP,CV$321,FALSE)/4),0)</f>
        <v>0</v>
      </c>
      <c r="CW92" s="223">
        <f>IFERROR(IF(RIGHT(VLOOKUP($A92,csapatok!$A:$NN,CW$320,FALSE),5)="Csere",VLOOKUP(LEFT(VLOOKUP($A92,csapatok!$A:$NN,CW$320,FALSE),LEN(VLOOKUP($A92,csapatok!$A:$NN,CW$320,FALSE))-6),'csapat-ranglista'!$A:$FP,CW$321,FALSE)/8,VLOOKUP(VLOOKUP($A92,csapatok!$A:$NN,CW$320,FALSE),'csapat-ranglista'!$A:$FP,CW$321,FALSE)/4),0)</f>
        <v>0</v>
      </c>
      <c r="CX92" s="223">
        <f>IFERROR(IF(RIGHT(VLOOKUP($A92,csapatok!$A:$NN,CX$320,FALSE),5)="Csere",VLOOKUP(LEFT(VLOOKUP($A92,csapatok!$A:$NN,CX$320,FALSE),LEN(VLOOKUP($A92,csapatok!$A:$NN,CX$320,FALSE))-6),'csapat-ranglista'!$A:$FP,CX$321,FALSE)/8,VLOOKUP(VLOOKUP($A92,csapatok!$A:$NN,CX$320,FALSE),'csapat-ranglista'!$A:$FP,CX$321,FALSE)/4),0)</f>
        <v>0</v>
      </c>
      <c r="CY92" s="223">
        <f>IFERROR(IF(RIGHT(VLOOKUP($A92,csapatok!$A:$NN,CY$320,FALSE),5)="Csere",VLOOKUP(LEFT(VLOOKUP($A92,csapatok!$A:$NN,CY$320,FALSE),LEN(VLOOKUP($A92,csapatok!$A:$NN,CY$320,FALSE))-6),'csapat-ranglista'!$A:$FP,CY$321,FALSE)/8,VLOOKUP(VLOOKUP($A92,csapatok!$A:$NN,CY$320,FALSE),'csapat-ranglista'!$A:$FP,CY$321,FALSE)/4),0)</f>
        <v>0</v>
      </c>
      <c r="CZ92" s="223">
        <f>IFERROR(IF(RIGHT(VLOOKUP($A92,csapatok!$A:$NN,CZ$320,FALSE),5)="Csere",VLOOKUP(LEFT(VLOOKUP($A92,csapatok!$A:$NN,CZ$320,FALSE),LEN(VLOOKUP($A92,csapatok!$A:$NN,CZ$320,FALSE))-6),'csapat-ranglista'!$A:$FP,CZ$321,FALSE)/8,VLOOKUP(VLOOKUP($A92,csapatok!$A:$NN,CZ$320,FALSE),'csapat-ranglista'!$A:$FP,CZ$321,FALSE)/4),0)</f>
        <v>0</v>
      </c>
      <c r="DA92" s="223">
        <f>IFERROR(IF(RIGHT(VLOOKUP($A92,csapatok!$A:$NN,DA$320,FALSE),5)="Csere",VLOOKUP(LEFT(VLOOKUP($A92,csapatok!$A:$NN,DA$320,FALSE),LEN(VLOOKUP($A92,csapatok!$A:$NN,DA$320,FALSE))-6),'csapat-ranglista'!$A:$FP,DA$321,FALSE)/8,VLOOKUP(VLOOKUP($A92,csapatok!$A:$NN,DA$320,FALSE),'csapat-ranglista'!$A:$FP,DA$321,FALSE)/4),0)</f>
        <v>0</v>
      </c>
      <c r="DB92" s="223">
        <f>IFERROR(IF(RIGHT(VLOOKUP($A92,csapatok!$A:$NN,DB$320,FALSE),5)="Csere",VLOOKUP(LEFT(VLOOKUP($A92,csapatok!$A:$NN,DB$320,FALSE),LEN(VLOOKUP($A92,csapatok!$A:$NN,DB$320,FALSE))-6),'csapat-ranglista'!$A:$FP,DB$321,FALSE)/8,VLOOKUP(VLOOKUP($A92,csapatok!$A:$NN,DB$320,FALSE),'csapat-ranglista'!$A:$FP,DB$321,FALSE)/4),0)</f>
        <v>0</v>
      </c>
      <c r="DC92" s="223">
        <f>IFERROR(IF(RIGHT(VLOOKUP($A92,csapatok!$A:$NN,DC$320,FALSE),5)="Csere",VLOOKUP(LEFT(VLOOKUP($A92,csapatok!$A:$NN,DC$320,FALSE),LEN(VLOOKUP($A92,csapatok!$A:$NN,DC$320,FALSE))-6),'csapat-ranglista'!$A:$FP,DC$321,FALSE)/8,VLOOKUP(VLOOKUP($A92,csapatok!$A:$NN,DC$320,FALSE),'csapat-ranglista'!$A:$FP,DC$321,FALSE)/4),0)</f>
        <v>0</v>
      </c>
      <c r="DD92" s="223">
        <f>IFERROR(IF(RIGHT(VLOOKUP($A92,csapatok!$A:$NN,DD$320,FALSE),5)="Csere",VLOOKUP(LEFT(VLOOKUP($A92,csapatok!$A:$NN,DD$320,FALSE),LEN(VLOOKUP($A92,csapatok!$A:$NN,DD$320,FALSE))-6),'csapat-ranglista'!$A:$FP,DD$321,FALSE)/8,VLOOKUP(VLOOKUP($A92,csapatok!$A:$NN,DD$320,FALSE),'csapat-ranglista'!$A:$FP,DD$321,FALSE)/4),0)</f>
        <v>0</v>
      </c>
      <c r="DE92" s="223">
        <f>IFERROR(IF(RIGHT(VLOOKUP($A92,csapatok!$A:$NN,DE$320,FALSE),5)="Csere",VLOOKUP(LEFT(VLOOKUP($A92,csapatok!$A:$NN,DE$320,FALSE),LEN(VLOOKUP($A92,csapatok!$A:$NN,DE$320,FALSE))-6),'csapat-ranglista'!$A:$FP,DE$321,FALSE)/8,VLOOKUP(VLOOKUP($A92,csapatok!$A:$NN,DE$320,FALSE),'csapat-ranglista'!$A:$FP,DE$321,FALSE)/4),0)</f>
        <v>0</v>
      </c>
      <c r="DF92" s="223">
        <f>IFERROR(IF(RIGHT(VLOOKUP($A92,csapatok!$A:$NN,DF$320,FALSE),5)="Csere",VLOOKUP(LEFT(VLOOKUP($A92,csapatok!$A:$NN,DF$320,FALSE),LEN(VLOOKUP($A92,csapatok!$A:$NN,DF$320,FALSE))-6),'csapat-ranglista'!$A:$FP,DF$321,FALSE)/8,VLOOKUP(VLOOKUP($A92,csapatok!$A:$NN,DF$320,FALSE),'csapat-ranglista'!$A:$FP,DF$321,FALSE)/4),0)</f>
        <v>0</v>
      </c>
      <c r="DG92" s="223">
        <f>IFERROR(IF(RIGHT(VLOOKUP($A92,csapatok!$A:$NN,DG$320,FALSE),5)="Csere",VLOOKUP(LEFT(VLOOKUP($A92,csapatok!$A:$NN,DG$320,FALSE),LEN(VLOOKUP($A92,csapatok!$A:$NN,DG$320,FALSE))-6),'csapat-ranglista'!$A:$FP,DG$321,FALSE)/8,VLOOKUP(VLOOKUP($A92,csapatok!$A:$NN,DG$320,FALSE),'csapat-ranglista'!$A:$FP,DG$321,FALSE)/4),0)</f>
        <v>0</v>
      </c>
      <c r="DH92" s="223">
        <f>IFERROR(IF(RIGHT(VLOOKUP($A92,csapatok!$A:$NN,DH$320,FALSE),5)="Csere",VLOOKUP(LEFT(VLOOKUP($A92,csapatok!$A:$NN,DH$320,FALSE),LEN(VLOOKUP($A92,csapatok!$A:$NN,DH$320,FALSE))-6),'csapat-ranglista'!$A:$FP,DH$321,FALSE)/8,VLOOKUP(VLOOKUP($A92,csapatok!$A:$NN,DH$320,FALSE),'csapat-ranglista'!$A:$FP,DH$321,FALSE)/4),0)</f>
        <v>0</v>
      </c>
      <c r="DI92" s="223">
        <f>IFERROR(IF(RIGHT(VLOOKUP($A92,csapatok!$A:$NN,DI$320,FALSE),5)="Csere",VLOOKUP(LEFT(VLOOKUP($A92,csapatok!$A:$NN,DI$320,FALSE),LEN(VLOOKUP($A92,csapatok!$A:$NN,DI$320,FALSE))-6),'csapat-ranglista'!$A:$FP,DI$321,FALSE)/8,VLOOKUP(VLOOKUP($A92,csapatok!$A:$NN,DI$320,FALSE),'csapat-ranglista'!$A:$FP,DI$321,FALSE)/4),0)</f>
        <v>0</v>
      </c>
      <c r="DJ92" s="223">
        <f>IFERROR(IF(RIGHT(VLOOKUP($A92,csapatok!$A:$NN,DJ$320,FALSE),5)="Csere",VLOOKUP(LEFT(VLOOKUP($A92,csapatok!$A:$NN,DJ$320,FALSE),LEN(VLOOKUP($A92,csapatok!$A:$NN,DJ$320,FALSE))-6),'csapat-ranglista'!$A:$FP,DJ$321,FALSE)/8,VLOOKUP(VLOOKUP($A92,csapatok!$A:$NN,DJ$320,FALSE),'csapat-ranglista'!$A:$FP,DJ$321,FALSE)/4),0)</f>
        <v>0</v>
      </c>
      <c r="DK92" s="223">
        <f>IFERROR(IF(RIGHT(VLOOKUP($A92,csapatok!$A:$NN,DK$320,FALSE),5)="Csere",VLOOKUP(LEFT(VLOOKUP($A92,csapatok!$A:$NN,DK$320,FALSE),LEN(VLOOKUP($A92,csapatok!$A:$NN,DK$320,FALSE))-6),'csapat-ranglista'!$A:$FP,DK$321,FALSE)/8,VLOOKUP(VLOOKUP($A92,csapatok!$A:$NN,DK$320,FALSE),'csapat-ranglista'!$A:$FP,DK$321,FALSE)/4),0)</f>
        <v>0</v>
      </c>
      <c r="DL92" s="223">
        <f>IFERROR(IF(RIGHT(VLOOKUP($A92,csapatok!$A:$NN,DL$320,FALSE),5)="Csere",VLOOKUP(LEFT(VLOOKUP($A92,csapatok!$A:$NN,DL$320,FALSE),LEN(VLOOKUP($A92,csapatok!$A:$NN,DL$320,FALSE))-6),'csapat-ranglista'!$A:$FP,DL$321,FALSE)/8,VLOOKUP(VLOOKUP($A92,csapatok!$A:$NN,DL$320,FALSE),'csapat-ranglista'!$A:$FP,DL$321,FALSE)/4),0)</f>
        <v>0</v>
      </c>
      <c r="DM92" s="223">
        <f>IFERROR(IF(RIGHT(VLOOKUP($A92,csapatok!$A:$NN,DM$320,FALSE),5)="Csere",VLOOKUP(LEFT(VLOOKUP($A92,csapatok!$A:$NN,DM$320,FALSE),LEN(VLOOKUP($A92,csapatok!$A:$NN,DM$320,FALSE))-6),'csapat-ranglista'!$A:$FP,DM$321,FALSE)/8,VLOOKUP(VLOOKUP($A92,csapatok!$A:$NN,DM$320,FALSE),'csapat-ranglista'!$A:$FP,DM$321,FALSE)/4),0)</f>
        <v>0</v>
      </c>
      <c r="DN92" s="223">
        <f>IFERROR(IF(RIGHT(VLOOKUP($A92,csapatok!$A:$NN,DN$320,FALSE),5)="Csere",VLOOKUP(LEFT(VLOOKUP($A92,csapatok!$A:$NN,DN$320,FALSE),LEN(VLOOKUP($A92,csapatok!$A:$NN,DN$320,FALSE))-6),'csapat-ranglista'!$A:$FP,DN$321,FALSE)/8,VLOOKUP(VLOOKUP($A92,csapatok!$A:$NN,DN$320,FALSE),'csapat-ranglista'!$A:$FP,DN$321,FALSE)/4),0)</f>
        <v>0</v>
      </c>
      <c r="DO92" s="224">
        <f>versenyek!$MF$11*IFERROR(VLOOKUP(VLOOKUP($A92,versenyek!ME:MG,3,FALSE),szabalyok!$A$16:$B$23,2,FALSE)/4,0)</f>
        <v>0</v>
      </c>
      <c r="DP92" s="224">
        <f>versenyek!$MI$11*IFERROR(VLOOKUP(VLOOKUP($A92,versenyek!MH:MJ,3,FALSE),szabalyok!$A$16:$B$23,2,FALSE)/4,0)</f>
        <v>0</v>
      </c>
      <c r="DQ92" s="223">
        <f>IFERROR(IF(RIGHT(VLOOKUP($A92,csapatok!$A:$NN,DQ$320,FALSE),5)="Csere",VLOOKUP(LEFT(VLOOKUP($A92,csapatok!$A:$NN,DQ$320,FALSE),LEN(VLOOKUP($A92,csapatok!$A:$NN,DQ$320,FALSE))-6),'csapat-ranglista'!$A:$FP,DQ$321,FALSE)/8,VLOOKUP(VLOOKUP($A92,csapatok!$A:$NN,DQ$320,FALSE),'csapat-ranglista'!$A:$FP,DQ$321,FALSE)/4),0)</f>
        <v>0</v>
      </c>
      <c r="DR92" s="223">
        <f>IFERROR(IF(RIGHT(VLOOKUP($A92,csapatok!$A:$NN,DR$320,FALSE),5)="Csere",VLOOKUP(LEFT(VLOOKUP($A92,csapatok!$A:$NN,DR$320,FALSE),LEN(VLOOKUP($A92,csapatok!$A:$NN,DR$320,FALSE))-6),'csapat-ranglista'!$A:$FP,DR$321,FALSE)/8,VLOOKUP(VLOOKUP($A92,csapatok!$A:$NN,DR$320,FALSE),'csapat-ranglista'!$A:$FP,DR$321,FALSE)/4),0)</f>
        <v>0</v>
      </c>
      <c r="DS92" s="223">
        <f>IFERROR(IF(RIGHT(VLOOKUP($A92,csapatok!$A:$NN,DS$320,FALSE),5)="Csere",VLOOKUP(LEFT(VLOOKUP($A92,csapatok!$A:$NN,DS$320,FALSE),LEN(VLOOKUP($A92,csapatok!$A:$NN,DS$320,FALSE))-6),'csapat-ranglista'!$A:$FP,DS$321,FALSE)/8,VLOOKUP(VLOOKUP($A92,csapatok!$A:$NN,DS$320,FALSE),'csapat-ranglista'!$A:$FP,DS$321,FALSE)/4),0)</f>
        <v>0</v>
      </c>
      <c r="DT92" s="223">
        <f>IFERROR(IF(RIGHT(VLOOKUP($A92,csapatok!$A:$NN,DT$320,FALSE),5)="Csere",VLOOKUP(LEFT(VLOOKUP($A92,csapatok!$A:$NN,DT$320,FALSE),LEN(VLOOKUP($A92,csapatok!$A:$NN,DT$320,FALSE))-6),'csapat-ranglista'!$A:$FP,DT$321,FALSE)/8,VLOOKUP(VLOOKUP($A92,csapatok!$A:$NN,DT$320,FALSE),'csapat-ranglista'!$A:$FP,DT$321,FALSE)/4),0)</f>
        <v>0</v>
      </c>
      <c r="DU92" s="223">
        <f>IFERROR(IF(RIGHT(VLOOKUP($A92,csapatok!$A:$NN,DU$320,FALSE),5)="Csere",VLOOKUP(LEFT(VLOOKUP($A92,csapatok!$A:$NN,DU$320,FALSE),LEN(VLOOKUP($A92,csapatok!$A:$NN,DU$320,FALSE))-6),'csapat-ranglista'!$A:$FP,DU$321,FALSE)/8,VLOOKUP(VLOOKUP($A92,csapatok!$A:$NN,DU$320,FALSE),'csapat-ranglista'!$A:$FP,DU$321,FALSE)/4),0)</f>
        <v>0</v>
      </c>
      <c r="DV92" s="223">
        <f>IFERROR(IF(RIGHT(VLOOKUP($A92,csapatok!$A:$NN,DV$320,FALSE),5)="Csere",VLOOKUP(LEFT(VLOOKUP($A92,csapatok!$A:$NN,DV$320,FALSE),LEN(VLOOKUP($A92,csapatok!$A:$NN,DV$320,FALSE))-6),'csapat-ranglista'!$A:$FP,DV$321,FALSE)/8,VLOOKUP(VLOOKUP($A92,csapatok!$A:$NN,DV$320,FALSE),'csapat-ranglista'!$A:$FP,DV$321,FALSE)/4),0)</f>
        <v>0</v>
      </c>
      <c r="DW92" s="223">
        <f>IFERROR(IF(RIGHT(VLOOKUP($A92,csapatok!$A:$NN,DW$320,FALSE),5)="Csere",VLOOKUP(LEFT(VLOOKUP($A92,csapatok!$A:$NN,DW$320,FALSE),LEN(VLOOKUP($A92,csapatok!$A:$NN,DW$320,FALSE))-6),'csapat-ranglista'!$A:$FP,DW$321,FALSE)/8,VLOOKUP(VLOOKUP($A92,csapatok!$A:$NN,DW$320,FALSE),'csapat-ranglista'!$A:$FP,DW$321,FALSE)/4),0)</f>
        <v>0</v>
      </c>
      <c r="DX92" s="223">
        <f>IFERROR(IF(RIGHT(VLOOKUP($A92,csapatok!$A:$NN,DX$320,FALSE),5)="Csere",VLOOKUP(LEFT(VLOOKUP($A92,csapatok!$A:$NN,DX$320,FALSE),LEN(VLOOKUP($A92,csapatok!$A:$NN,DX$320,FALSE))-6),'csapat-ranglista'!$A:$FP,DX$321,FALSE)/8,VLOOKUP(VLOOKUP($A92,csapatok!$A:$NN,DX$320,FALSE),'csapat-ranglista'!$A:$FP,DX$321,FALSE)/4),0)</f>
        <v>0</v>
      </c>
      <c r="DY92" s="223">
        <f>IFERROR(IF(RIGHT(VLOOKUP($A92,csapatok!$A:$NN,DY$320,FALSE),5)="Csere",VLOOKUP(LEFT(VLOOKUP($A92,csapatok!$A:$NN,DY$320,FALSE),LEN(VLOOKUP($A92,csapatok!$A:$NN,DY$320,FALSE))-6),'csapat-ranglista'!$A:$FP,DY$321,FALSE)/8,VLOOKUP(VLOOKUP($A92,csapatok!$A:$NN,DY$320,FALSE),'csapat-ranglista'!$A:$FP,DY$321,FALSE)/4),0)</f>
        <v>0</v>
      </c>
      <c r="DZ92" s="223">
        <f>IFERROR(IF(RIGHT(VLOOKUP($A92,csapatok!$A:$NN,DZ$320,FALSE),5)="Csere",VLOOKUP(LEFT(VLOOKUP($A92,csapatok!$A:$NN,DZ$320,FALSE),LEN(VLOOKUP($A92,csapatok!$A:$NN,DZ$320,FALSE))-6),'csapat-ranglista'!$A:$FP,DZ$321,FALSE)/8,VLOOKUP(VLOOKUP($A92,csapatok!$A:$NN,DZ$320,FALSE),'csapat-ranglista'!$A:$FP,DZ$321,FALSE)/4),0)</f>
        <v>0</v>
      </c>
      <c r="EA92" s="223">
        <f>IFERROR(IF(RIGHT(VLOOKUP($A92,csapatok!$A:$NN,EA$320,FALSE),5)="Csere",VLOOKUP(LEFT(VLOOKUP($A92,csapatok!$A:$NN,EA$320,FALSE),LEN(VLOOKUP($A92,csapatok!$A:$NN,EA$320,FALSE))-6),'csapat-ranglista'!$A:$FP,EA$321,FALSE)/8,VLOOKUP(VLOOKUP($A92,csapatok!$A:$NN,EA$320,FALSE),'csapat-ranglista'!$A:$FP,EA$321,FALSE)/4),0)</f>
        <v>0</v>
      </c>
      <c r="EB92" s="223">
        <f>IFERROR(IF(RIGHT(VLOOKUP($A92,csapatok!$A:$NN,EB$320,FALSE),5)="Csere",VLOOKUP(LEFT(VLOOKUP($A92,csapatok!$A:$NN,EB$320,FALSE),LEN(VLOOKUP($A92,csapatok!$A:$NN,EB$320,FALSE))-6),'csapat-ranglista'!$A:$FP,EB$321,FALSE)/8,VLOOKUP(VLOOKUP($A92,csapatok!$A:$NN,EB$320,FALSE),'csapat-ranglista'!$A:$FP,EB$321,FALSE)/4),0)</f>
        <v>0</v>
      </c>
      <c r="EC92" s="223">
        <f>IFERROR(IF(RIGHT(VLOOKUP($A92,csapatok!$A:$NN,EC$320,FALSE),5)="Csere",VLOOKUP(LEFT(VLOOKUP($A92,csapatok!$A:$NN,EC$320,FALSE),LEN(VLOOKUP($A92,csapatok!$A:$NN,EC$320,FALSE))-6),'csapat-ranglista'!$A:$FP,EC$321,FALSE)/8,VLOOKUP(VLOOKUP($A92,csapatok!$A:$NN,EC$320,FALSE),'csapat-ranglista'!$A:$FP,EC$321,FALSE)/4),0)</f>
        <v>0</v>
      </c>
      <c r="ED92" s="223">
        <f>IFERROR(IF(RIGHT(VLOOKUP($A92,csapatok!$A:$NN,ED$320,FALSE),5)="Csere",VLOOKUP(LEFT(VLOOKUP($A92,csapatok!$A:$NN,ED$320,FALSE),LEN(VLOOKUP($A92,csapatok!$A:$NN,ED$320,FALSE))-6),'csapat-ranglista'!$A:$FP,ED$321,FALSE)/8,VLOOKUP(VLOOKUP($A92,csapatok!$A:$NN,ED$320,FALSE),'csapat-ranglista'!$A:$FP,ED$321,FALSE)/4),0)</f>
        <v>0</v>
      </c>
      <c r="EE92" s="223">
        <f>IFERROR(IF(RIGHT(VLOOKUP($A92,csapatok!$A:$NN,EE$320,FALSE),5)="Csere",VLOOKUP(LEFT(VLOOKUP($A92,csapatok!$A:$NN,EE$320,FALSE),LEN(VLOOKUP($A92,csapatok!$A:$NN,EE$320,FALSE))-6),'csapat-ranglista'!$A:$FP,EE$321,FALSE)/8,VLOOKUP(VLOOKUP($A92,csapatok!$A:$NN,EE$320,FALSE),'csapat-ranglista'!$A:$FP,EE$321,FALSE)/4),0)</f>
        <v>0</v>
      </c>
      <c r="EF92" s="223">
        <f>IFERROR(IF(RIGHT(VLOOKUP($A92,csapatok!$A:$NN,EF$320,FALSE),5)="Csere",VLOOKUP(LEFT(VLOOKUP($A92,csapatok!$A:$NN,EF$320,FALSE),LEN(VLOOKUP($A92,csapatok!$A:$NN,EF$320,FALSE))-6),'csapat-ranglista'!$A:$FP,EF$321,FALSE)/8,VLOOKUP(VLOOKUP($A92,csapatok!$A:$NN,EF$320,FALSE),'csapat-ranglista'!$A:$FP,EF$321,FALSE)/4),0)</f>
        <v>0</v>
      </c>
      <c r="EG92" s="223">
        <f>IFERROR(IF(RIGHT(VLOOKUP($A92,csapatok!$A:$NN,EG$320,FALSE),5)="Csere",VLOOKUP(LEFT(VLOOKUP($A92,csapatok!$A:$NN,EG$320,FALSE),LEN(VLOOKUP($A92,csapatok!$A:$NN,EG$320,FALSE))-6),'csapat-ranglista'!$A:$FP,EG$321,FALSE)/8,VLOOKUP(VLOOKUP($A92,csapatok!$A:$NN,EG$320,FALSE),'csapat-ranglista'!$A:$FP,EG$321,FALSE)/4),0)</f>
        <v>0</v>
      </c>
      <c r="EH92" s="223">
        <f>IFERROR(IF(RIGHT(VLOOKUP($A92,csapatok!$A:$NN,EH$320,FALSE),5)="Csere",VLOOKUP(LEFT(VLOOKUP($A92,csapatok!$A:$NN,EH$320,FALSE),LEN(VLOOKUP($A92,csapatok!$A:$NN,EH$320,FALSE))-6),'csapat-ranglista'!$A:$FP,EH$321,FALSE)/8,VLOOKUP(VLOOKUP($A92,csapatok!$A:$NN,EH$320,FALSE),'csapat-ranglista'!$A:$FP,EH$321,FALSE)/4),0)</f>
        <v>0</v>
      </c>
      <c r="EI92" s="223">
        <f>IFERROR(IF(RIGHT(VLOOKUP($A92,csapatok!$A:$NN,EI$320,FALSE),5)="Csere",VLOOKUP(LEFT(VLOOKUP($A92,csapatok!$A:$NN,EI$320,FALSE),LEN(VLOOKUP($A92,csapatok!$A:$NN,EI$320,FALSE))-6),'csapat-ranglista'!$A:$FP,EI$321,FALSE)/8,VLOOKUP(VLOOKUP($A92,csapatok!$A:$NN,EI$320,FALSE),'csapat-ranglista'!$A:$FP,EI$321,FALSE)/4),0)</f>
        <v>0</v>
      </c>
      <c r="EJ92" s="223">
        <f>IFERROR(IF(RIGHT(VLOOKUP($A92,csapatok!$A:$NN,EJ$320,FALSE),5)="Csere",VLOOKUP(LEFT(VLOOKUP($A92,csapatok!$A:$NN,EJ$320,FALSE),LEN(VLOOKUP($A92,csapatok!$A:$NN,EJ$320,FALSE))-6),'csapat-ranglista'!$A:$FP,EJ$321,FALSE)/8,VLOOKUP(VLOOKUP($A92,csapatok!$A:$NN,EJ$320,FALSE),'csapat-ranglista'!$A:$FP,EJ$321,FALSE)/4),0)</f>
        <v>0</v>
      </c>
      <c r="EK92" s="223">
        <f>IFERROR(IF(RIGHT(VLOOKUP($A92,csapatok!$A:$NN,EK$320,FALSE),5)="Csere",VLOOKUP(LEFT(VLOOKUP($A92,csapatok!$A:$NN,EK$320,FALSE),LEN(VLOOKUP($A92,csapatok!$A:$NN,EK$320,FALSE))-6),'csapat-ranglista'!$A:$FP,EK$321,FALSE)/8,VLOOKUP(VLOOKUP($A92,csapatok!$A:$NN,EK$320,FALSE),'csapat-ranglista'!$A:$FP,EK$321,FALSE)/4),0)</f>
        <v>0</v>
      </c>
      <c r="EL92" s="223">
        <f>IFERROR(IF(RIGHT(VLOOKUP($A92,csapatok!$A:$NN,EL$320,FALSE),5)="Csere",VLOOKUP(LEFT(VLOOKUP($A92,csapatok!$A:$NN,EL$320,FALSE),LEN(VLOOKUP($A92,csapatok!$A:$NN,EL$320,FALSE))-6),'csapat-ranglista'!$A:$FP,EL$321,FALSE)/8,VLOOKUP(VLOOKUP($A92,csapatok!$A:$NN,EL$320,FALSE),'csapat-ranglista'!$A:$FP,EL$321,FALSE)/4),0)</f>
        <v>0</v>
      </c>
      <c r="EM92" s="223">
        <f>IFERROR(IF(RIGHT(VLOOKUP($A92,csapatok!$A:$NN,EM$320,FALSE),5)="Csere",VLOOKUP(LEFT(VLOOKUP($A92,csapatok!$A:$NN,EM$320,FALSE),LEN(VLOOKUP($A92,csapatok!$A:$NN,EM$320,FALSE))-6),'csapat-ranglista'!$A:$FP,EM$321,FALSE)/8,VLOOKUP(VLOOKUP($A92,csapatok!$A:$NN,EM$320,FALSE),'csapat-ranglista'!$A:$FP,EM$321,FALSE)/4),0)</f>
        <v>0</v>
      </c>
      <c r="EN92" s="223">
        <f>IFERROR(IF(RIGHT(VLOOKUP($A92,csapatok!$A:$NN,EN$320,FALSE),5)="Csere",VLOOKUP(LEFT(VLOOKUP($A92,csapatok!$A:$NN,EN$320,FALSE),LEN(VLOOKUP($A92,csapatok!$A:$NN,EN$320,FALSE))-6),'csapat-ranglista'!$A:$FP,EN$321,FALSE)/8,VLOOKUP(VLOOKUP($A92,csapatok!$A:$NN,EN$320,FALSE),'csapat-ranglista'!$A:$FP,EN$321,FALSE)/4),0)</f>
        <v>0</v>
      </c>
      <c r="EO92" s="223">
        <f>IFERROR(IF(RIGHT(VLOOKUP($A92,csapatok!$A:$NN,EO$320,FALSE),5)="Csere",VLOOKUP(LEFT(VLOOKUP($A92,csapatok!$A:$NN,EO$320,FALSE),LEN(VLOOKUP($A92,csapatok!$A:$NN,EO$320,FALSE))-6),'csapat-ranglista'!$A:$FP,EO$321,FALSE)/8,VLOOKUP(VLOOKUP($A92,csapatok!$A:$NN,EO$320,FALSE),'csapat-ranglista'!$A:$FP,EO$321,FALSE)/4),0)</f>
        <v>0</v>
      </c>
      <c r="EP92" s="223">
        <f>IFERROR(IF(RIGHT(VLOOKUP($A92,csapatok!$A:$NN,EP$320,FALSE),5)="Csere",VLOOKUP(LEFT(VLOOKUP($A92,csapatok!$A:$NN,EP$320,FALSE),LEN(VLOOKUP($A92,csapatok!$A:$NN,EP$320,FALSE))-6),'csapat-ranglista'!$A:$FP,EP$321,FALSE)/8,VLOOKUP(VLOOKUP($A92,csapatok!$A:$NN,EP$320,FALSE),'csapat-ranglista'!$A:$FP,EP$321,FALSE)/4),0)</f>
        <v>0</v>
      </c>
      <c r="EQ92" s="223">
        <f>IFERROR(IF(RIGHT(VLOOKUP($A92,csapatok!$A:$NN,EQ$320,FALSE),5)="Csere",VLOOKUP(LEFT(VLOOKUP($A92,csapatok!$A:$NN,EQ$320,FALSE),LEN(VLOOKUP($A92,csapatok!$A:$NN,EQ$320,FALSE))-6),'csapat-ranglista'!$A:$FP,EQ$321,FALSE)/8,VLOOKUP(VLOOKUP($A92,csapatok!$A:$NN,EQ$320,FALSE),'csapat-ranglista'!$A:$FP,EQ$321,FALSE)/4),0)</f>
        <v>0</v>
      </c>
      <c r="ER92" s="223">
        <f>IFERROR(IF(RIGHT(VLOOKUP($A92,csapatok!$A:$NN,ER$320,FALSE),5)="Csere",VLOOKUP(LEFT(VLOOKUP($A92,csapatok!$A:$NN,ER$320,FALSE),LEN(VLOOKUP($A92,csapatok!$A:$NN,ER$320,FALSE))-6),'csapat-ranglista'!$A:$FP,ER$321,FALSE)/8,VLOOKUP(VLOOKUP($A92,csapatok!$A:$NN,ER$320,FALSE),'csapat-ranglista'!$A:$FP,ER$321,FALSE)/4),0)</f>
        <v>0</v>
      </c>
      <c r="ES92" s="223">
        <f>IFERROR(IF(RIGHT(VLOOKUP($A92,csapatok!$A:$NN,ES$320,FALSE),5)="Csere",VLOOKUP(LEFT(VLOOKUP($A92,csapatok!$A:$NN,ES$320,FALSE),LEN(VLOOKUP($A92,csapatok!$A:$NN,ES$320,FALSE))-6),'csapat-ranglista'!$A:$FP,ES$321,FALSE)/8,VLOOKUP(VLOOKUP($A92,csapatok!$A:$NN,ES$320,FALSE),'csapat-ranglista'!$A:$FP,ES$321,FALSE)/4),0)</f>
        <v>0</v>
      </c>
      <c r="ET92" s="223">
        <f>IFERROR(IF(RIGHT(VLOOKUP($A92,csapatok!$A:$NN,ET$320,FALSE),5)="Csere",VLOOKUP(LEFT(VLOOKUP($A92,csapatok!$A:$NN,ET$320,FALSE),LEN(VLOOKUP($A92,csapatok!$A:$NN,ET$320,FALSE))-6),'csapat-ranglista'!$A:$FP,ET$321,FALSE)/8,VLOOKUP(VLOOKUP($A92,csapatok!$A:$NN,ET$320,FALSE),'csapat-ranglista'!$A:$FP,ET$321,FALSE)/4),0)</f>
        <v>0</v>
      </c>
      <c r="EU92" s="223">
        <f>IFERROR(IF(RIGHT(VLOOKUP($A92,csapatok!$A:$NN,EU$320,FALSE),5)="Csere",VLOOKUP(LEFT(VLOOKUP($A92,csapatok!$A:$NN,EU$320,FALSE),LEN(VLOOKUP($A92,csapatok!$A:$NN,EU$320,FALSE))-6),'csapat-ranglista'!$A:$FP,EU$321,FALSE)/8,VLOOKUP(VLOOKUP($A92,csapatok!$A:$NN,EU$320,FALSE),'csapat-ranglista'!$A:$FP,EU$321,FALSE)/4),0)</f>
        <v>0</v>
      </c>
      <c r="EV92" s="223">
        <f>IFERROR(IF(RIGHT(VLOOKUP($A92,csapatok!$A:$NN,EV$320,FALSE),5)="Csere",VLOOKUP(LEFT(VLOOKUP($A92,csapatok!$A:$NN,EV$320,FALSE),LEN(VLOOKUP($A92,csapatok!$A:$NN,EV$320,FALSE))-6),'csapat-ranglista'!$A:$FP,EV$321,FALSE)/8,VLOOKUP(VLOOKUP($A92,csapatok!$A:$NN,EV$320,FALSE),'csapat-ranglista'!$A:$FP,EV$321,FALSE)/4),0)</f>
        <v>0</v>
      </c>
      <c r="EW92" s="223">
        <f>IFERROR(IF(RIGHT(VLOOKUP($A92,csapatok!$A:$NN,EW$320,FALSE),5)="Csere",VLOOKUP(LEFT(VLOOKUP($A92,csapatok!$A:$NN,EW$320,FALSE),LEN(VLOOKUP($A92,csapatok!$A:$NN,EW$320,FALSE))-6),'csapat-ranglista'!$A:$FP,EW$321,FALSE)/8,VLOOKUP(VLOOKUP($A92,csapatok!$A:$NN,EW$320,FALSE),'csapat-ranglista'!$A:$FP,EW$321,FALSE)/4),0)</f>
        <v>0</v>
      </c>
      <c r="EX92" s="223">
        <f>IFERROR(IF(RIGHT(VLOOKUP($A92,csapatok!$A:$NN,EX$320,FALSE),5)="Csere",VLOOKUP(LEFT(VLOOKUP($A92,csapatok!$A:$NN,EX$320,FALSE),LEN(VLOOKUP($A92,csapatok!$A:$NN,EX$320,FALSE))-6),'csapat-ranglista'!$A:$FP,EX$321,FALSE)/8,VLOOKUP(VLOOKUP($A92,csapatok!$A:$NN,EX$320,FALSE),'csapat-ranglista'!$A:$FP,EX$321,FALSE)/4),0)</f>
        <v>4.7087688428505388</v>
      </c>
      <c r="EY92" s="223">
        <f>IFERROR(IF(RIGHT(VLOOKUP($A92,csapatok!$A:$NN,EY$320,FALSE),5)="Csere",VLOOKUP(LEFT(VLOOKUP($A92,csapatok!$A:$NN,EY$320,FALSE),LEN(VLOOKUP($A92,csapatok!$A:$NN,EY$320,FALSE))-6),'csapat-ranglista'!$A:$FP,EY$321,FALSE)/8,VLOOKUP(VLOOKUP($A92,csapatok!$A:$NN,EY$320,FALSE),'csapat-ranglista'!$A:$FP,EY$321,FALSE)/4),0)</f>
        <v>0</v>
      </c>
      <c r="EZ92" s="223">
        <f>IFERROR(IF(RIGHT(VLOOKUP($A92,csapatok!$A:$NN,EZ$320,FALSE),5)="Csere",VLOOKUP(LEFT(VLOOKUP($A92,csapatok!$A:$NN,EZ$320,FALSE),LEN(VLOOKUP($A92,csapatok!$A:$NN,EZ$320,FALSE))-6),'csapat-ranglista'!$A:$FP,EZ$321,FALSE)/8,VLOOKUP(VLOOKUP($A92,csapatok!$A:$NN,EZ$320,FALSE),'csapat-ranglista'!$A:$FP,EZ$321,FALSE)/4),0)</f>
        <v>0</v>
      </c>
      <c r="FA92" s="223">
        <f>IFERROR(IF(RIGHT(VLOOKUP($A92,csapatok!$A:$NN,FA$320,FALSE),5)="Csere",VLOOKUP(LEFT(VLOOKUP($A92,csapatok!$A:$NN,FA$320,FALSE),LEN(VLOOKUP($A92,csapatok!$A:$NN,FA$320,FALSE))-6),'csapat-ranglista'!$A:$FP,FA$321,FALSE)/8,VLOOKUP(VLOOKUP($A92,csapatok!$A:$NN,FA$320,FALSE),'csapat-ranglista'!$A:$FP,FA$321,FALSE)/4),0)</f>
        <v>0</v>
      </c>
      <c r="FB92" s="223">
        <f>IFERROR(IF(RIGHT(VLOOKUP($A92,csapatok!$A:$NN,FB$320,FALSE),5)="Csere",VLOOKUP(LEFT(VLOOKUP($A92,csapatok!$A:$NN,FB$320,FALSE),LEN(VLOOKUP($A92,csapatok!$A:$NN,FB$320,FALSE))-6),'csapat-ranglista'!$A:$FP,FB$321,FALSE)/8,VLOOKUP(VLOOKUP($A92,csapatok!$A:$NN,FB$320,FALSE),'csapat-ranglista'!$A:$FP,FB$321,FALSE)/4),0)</f>
        <v>0</v>
      </c>
      <c r="FC92" s="223">
        <f>IFERROR(IF(RIGHT(VLOOKUP($A92,csapatok!$A:$NN,FC$320,FALSE),5)="Csere",VLOOKUP(LEFT(VLOOKUP($A92,csapatok!$A:$NN,FC$320,FALSE),LEN(VLOOKUP($A92,csapatok!$A:$NN,FC$320,FALSE))-6),'csapat-ranglista'!$A:$FP,FC$321,FALSE)/8,VLOOKUP(VLOOKUP($A92,csapatok!$A:$NN,FC$320,FALSE),'csapat-ranglista'!$A:$FP,FC$321,FALSE)/4),0)</f>
        <v>0</v>
      </c>
      <c r="FD92" s="224">
        <f>versenyek!$QY$11*IFERROR(VLOOKUP(VLOOKUP($A92,versenyek!QX:QZ,3,FALSE),szabalyok!$A$16:$B$23,2,FALSE)/4,0)</f>
        <v>0</v>
      </c>
      <c r="FE92" s="224">
        <f>versenyek!$RB$11*IFERROR(VLOOKUP(VLOOKUP($A92,versenyek!RA:RC,3,FALSE),szabalyok!$A$16:$B$23,2,FALSE)/4,0)</f>
        <v>0</v>
      </c>
      <c r="FF92" s="223">
        <f>IFERROR(IF(RIGHT(VLOOKUP($A92,csapatok!$A:$NN,FF$320,FALSE),5)="Csere",VLOOKUP(LEFT(VLOOKUP($A92,csapatok!$A:$NN,FF$320,FALSE),LEN(VLOOKUP($A92,csapatok!$A:$NN,FF$320,FALSE))-6),'csapat-ranglista'!$A:$FP,FF$321,FALSE)/8,VLOOKUP(VLOOKUP($A92,csapatok!$A:$NN,FF$320,FALSE),'csapat-ranglista'!$A:$FP,FF$321,FALSE)/4),0)</f>
        <v>0</v>
      </c>
      <c r="FG92" s="223">
        <f>IFERROR(IF(RIGHT(VLOOKUP($A92,csapatok!$A:$NN,FG$320,FALSE),5)="Csere",VLOOKUP(LEFT(VLOOKUP($A92,csapatok!$A:$NN,FG$320,FALSE),LEN(VLOOKUP($A92,csapatok!$A:$NN,FG$320,FALSE))-6),'csapat-ranglista'!$A:$FP,FG$321,FALSE)/8,VLOOKUP(VLOOKUP($A92,csapatok!$A:$NN,FG$320,FALSE),'csapat-ranglista'!$A:$FP,FG$321,FALSE)/4),0)</f>
        <v>0</v>
      </c>
      <c r="FH92" s="223">
        <f>IFERROR(IF(RIGHT(VLOOKUP($A92,csapatok!$A:$NN,FH$320,FALSE),5)="Csere",VLOOKUP(LEFT(VLOOKUP($A92,csapatok!$A:$NN,FH$320,FALSE),LEN(VLOOKUP($A92,csapatok!$A:$NN,FH$320,FALSE))-6),'csapat-ranglista'!$A:$FP,FH$321,FALSE)/8,VLOOKUP(VLOOKUP($A92,csapatok!$A:$NN,FH$320,FALSE),'csapat-ranglista'!$A:$FP,FH$321,FALSE)/4),0)</f>
        <v>0</v>
      </c>
      <c r="FI92" s="223">
        <f>IFERROR(IF(RIGHT(VLOOKUP($A92,csapatok!$A:$NN,FI$320,FALSE),5)="Csere",VLOOKUP(LEFT(VLOOKUP($A92,csapatok!$A:$NN,FI$320,FALSE),LEN(VLOOKUP($A92,csapatok!$A:$NN,FI$320,FALSE))-6),'csapat-ranglista'!$A:$FP,FI$321,FALSE)/8,VLOOKUP(VLOOKUP($A92,csapatok!$A:$NN,FI$320,FALSE),'csapat-ranglista'!$A:$FP,FI$321,FALSE)/4),0)</f>
        <v>0</v>
      </c>
      <c r="FJ92" s="223">
        <f>IFERROR(IF(RIGHT(VLOOKUP($A92,csapatok!$A:$NN,FJ$320,FALSE),5)="Csere",VLOOKUP(LEFT(VLOOKUP($A92,csapatok!$A:$NN,FJ$320,FALSE),LEN(VLOOKUP($A92,csapatok!$A:$NN,FJ$320,FALSE))-6),'csapat-ranglista'!$A:$FP,FJ$321,FALSE)/8,VLOOKUP(VLOOKUP($A92,csapatok!$A:$NN,FJ$320,FALSE),'csapat-ranglista'!$A:$FP,FJ$321,FALSE)/4),0)</f>
        <v>0</v>
      </c>
      <c r="FK92" s="223">
        <f>IFERROR(IF(RIGHT(VLOOKUP($A92,csapatok!$A:$NN,FK$320,FALSE),5)="Csere",VLOOKUP(LEFT(VLOOKUP($A92,csapatok!$A:$NN,FK$320,FALSE),LEN(VLOOKUP($A92,csapatok!$A:$NN,FK$320,FALSE))-6),'csapat-ranglista'!$A:$FP,FK$321,FALSE)/8,VLOOKUP(VLOOKUP($A92,csapatok!$A:$NN,FK$320,FALSE),'csapat-ranglista'!$A:$FP,FK$321,FALSE)/4),0)</f>
        <v>0</v>
      </c>
      <c r="FL92" s="223">
        <f>IFERROR(IF(RIGHT(VLOOKUP($A92,csapatok!$A:$NN,FL$320,FALSE),5)="Csere",VLOOKUP(LEFT(VLOOKUP($A92,csapatok!$A:$NN,FL$320,FALSE),LEN(VLOOKUP($A92,csapatok!$A:$NN,FL$320,FALSE))-6),'csapat-ranglista'!$A:$FP,FL$321,FALSE)/8,VLOOKUP(VLOOKUP($A92,csapatok!$A:$NN,FL$320,FALSE),'csapat-ranglista'!$A:$FP,FL$321,FALSE)/4),0)</f>
        <v>0</v>
      </c>
      <c r="FM92" s="223">
        <f>IFERROR(IF(RIGHT(VLOOKUP($A92,csapatok!$A:$NN,FM$320,FALSE),5)="Csere",VLOOKUP(LEFT(VLOOKUP($A92,csapatok!$A:$NN,FM$320,FALSE),LEN(VLOOKUP($A92,csapatok!$A:$NN,FM$320,FALSE))-6),'csapat-ranglista'!$A:$FP,FM$321,FALSE)/8,VLOOKUP(VLOOKUP($A92,csapatok!$A:$NN,FM$320,FALSE),'csapat-ranglista'!$A:$FP,FM$321,FALSE)/4),0)</f>
        <v>0</v>
      </c>
      <c r="FN92" s="223">
        <f>IFERROR(IF(RIGHT(VLOOKUP($A92,csapatok!$A:$NN,FN$320,FALSE),5)="Csere",VLOOKUP(LEFT(VLOOKUP($A92,csapatok!$A:$NN,FN$320,FALSE),LEN(VLOOKUP($A92,csapatok!$A:$NN,FN$320,FALSE))-6),'csapat-ranglista'!$A:$FP,FN$321,FALSE)/8,VLOOKUP(VLOOKUP($A92,csapatok!$A:$NN,FN$320,FALSE),'csapat-ranglista'!$A:$FP,FN$321,FALSE)/4),0)</f>
        <v>0</v>
      </c>
      <c r="FO92" s="223">
        <f>IFERROR(IF(RIGHT(VLOOKUP($A92,csapatok!$A:$NN,FO$320,FALSE),5)="Csere",VLOOKUP(LEFT(VLOOKUP($A92,csapatok!$A:$NN,FO$320,FALSE),LEN(VLOOKUP($A92,csapatok!$A:$NN,FO$320,FALSE))-6),'csapat-ranglista'!$A:$FP,FO$321,FALSE)/8,VLOOKUP(VLOOKUP($A92,csapatok!$A:$NN,FO$320,FALSE),'csapat-ranglista'!$A:$FP,FO$321,FALSE)/4),0)</f>
        <v>0</v>
      </c>
      <c r="FP92" s="223">
        <f>IFERROR(IF(RIGHT(VLOOKUP($A92,csapatok!$A:$NN,FP$320,FALSE),5)="Csere",VLOOKUP(LEFT(VLOOKUP($A92,csapatok!$A:$NN,FP$320,FALSE),LEN(VLOOKUP($A92,csapatok!$A:$NN,FP$320,FALSE))-6),'csapat-ranglista'!$A:$FP,FP$321,FALSE)/8,VLOOKUP(VLOOKUP($A92,csapatok!$A:$NN,FP$320,FALSE),'csapat-ranglista'!$A:$FP,FP$321,FALSE)/4),0)</f>
        <v>0</v>
      </c>
      <c r="FQ92" s="223">
        <f>IFERROR(IF(RIGHT(VLOOKUP($A92,csapatok!$A:$NN,FQ$320,FALSE),5)="Csere",VLOOKUP(LEFT(VLOOKUP($A92,csapatok!$A:$NN,FQ$320,FALSE),LEN(VLOOKUP($A92,csapatok!$A:$NN,FQ$320,FALSE))-6),'csapat-ranglista'!$A:$FP,FQ$321,FALSE)/8,VLOOKUP(VLOOKUP($A92,csapatok!$A:$NN,FQ$320,FALSE),'csapat-ranglista'!$A:$FP,FQ$321,FALSE)/4),0)</f>
        <v>0</v>
      </c>
      <c r="FR92" s="223">
        <f>IFERROR(IF(RIGHT(VLOOKUP($A92,csapatok!$A:$NN,FR$320,FALSE),5)="Csere",VLOOKUP(LEFT(VLOOKUP($A92,csapatok!$A:$NN,FR$320,FALSE),LEN(VLOOKUP($A92,csapatok!$A:$NN,FR$320,FALSE))-6),'csapat-ranglista'!$A:$FP,FR$321,FALSE)/8,VLOOKUP(VLOOKUP($A92,csapatok!$A:$NN,FR$320,FALSE),'csapat-ranglista'!$A:$FP,FR$321,FALSE)/4),0)</f>
        <v>0</v>
      </c>
      <c r="FS92" s="223">
        <f>IFERROR(IF(RIGHT(VLOOKUP($A92,csapatok!$A:$NN,FS$320,FALSE),5)="Csere",VLOOKUP(LEFT(VLOOKUP($A92,csapatok!$A:$NN,FS$320,FALSE),LEN(VLOOKUP($A92,csapatok!$A:$NN,FS$320,FALSE))-6),'csapat-ranglista'!$A:$FP,FS$321,FALSE)/8,VLOOKUP(VLOOKUP($A92,csapatok!$A:$NN,FS$320,FALSE),'csapat-ranglista'!$A:$FP,FS$321,FALSE)/4),0)</f>
        <v>0</v>
      </c>
      <c r="FT92" s="223">
        <f>IFERROR(IF(RIGHT(VLOOKUP($A92,csapatok!$A:$NN,FT$320,FALSE),5)="Csere",VLOOKUP(LEFT(VLOOKUP($A92,csapatok!$A:$NN,FT$320,FALSE),LEN(VLOOKUP($A92,csapatok!$A:$NN,FT$320,FALSE))-6),'csapat-ranglista'!$A:$FP,FT$321,FALSE)/8,VLOOKUP(VLOOKUP($A92,csapatok!$A:$NN,FT$320,FALSE),'csapat-ranglista'!$A:$FP,FT$321,FALSE)/4),0)</f>
        <v>0</v>
      </c>
      <c r="FU92" s="223">
        <f>IFERROR(IF(RIGHT(VLOOKUP($A92,csapatok!$A:$NN,FU$320,FALSE),5)="Csere",VLOOKUP(LEFT(VLOOKUP($A92,csapatok!$A:$NN,FU$320,FALSE),LEN(VLOOKUP($A92,csapatok!$A:$NN,FU$320,FALSE))-6),'csapat-ranglista'!$A:$FP,FU$321,FALSE)/8,VLOOKUP(VLOOKUP($A92,csapatok!$A:$NN,FU$320,FALSE),'csapat-ranglista'!$A:$FP,FU$321,FALSE)/4),0)</f>
        <v>0</v>
      </c>
      <c r="FV92" s="223">
        <f>IFERROR(IF(RIGHT(VLOOKUP($A92,csapatok!$A:$NN,FV$320,FALSE),5)="Csere",VLOOKUP(LEFT(VLOOKUP($A92,csapatok!$A:$NN,FV$320,FALSE),LEN(VLOOKUP($A92,csapatok!$A:$NN,FV$320,FALSE))-6),'csapat-ranglista'!$A:$FP,FV$321,FALSE)/8,VLOOKUP(VLOOKUP($A92,csapatok!$A:$NN,FV$320,FALSE),'csapat-ranglista'!$A:$FP,FV$321,FALSE)/4),0)</f>
        <v>0</v>
      </c>
      <c r="FW92" s="223">
        <f>IFERROR(IF(RIGHT(VLOOKUP($A92,csapatok!$A:$NN,FW$320,FALSE),5)="Csere",VLOOKUP(LEFT(VLOOKUP($A92,csapatok!$A:$NN,FW$320,FALSE),LEN(VLOOKUP($A92,csapatok!$A:$NN,FW$320,FALSE))-6),'csapat-ranglista'!$A:$FP,FW$321,FALSE)/8,VLOOKUP(VLOOKUP($A92,csapatok!$A:$NN,FW$320,FALSE),'csapat-ranglista'!$A:$FP,FW$321,FALSE)/4),0)</f>
        <v>0</v>
      </c>
      <c r="FX92" s="223">
        <f>IFERROR(IF(RIGHT(VLOOKUP($A92,csapatok!$A:$NN,FX$320,FALSE),5)="Csere",VLOOKUP(LEFT(VLOOKUP($A92,csapatok!$A:$NN,FX$320,FALSE),LEN(VLOOKUP($A92,csapatok!$A:$NN,FX$320,FALSE))-6),'csapat-ranglista'!$A:$FP,FX$321,FALSE)/8,VLOOKUP(VLOOKUP($A92,csapatok!$A:$NN,FX$320,FALSE),'csapat-ranglista'!$A:$FP,FX$321,FALSE)/4),0)</f>
        <v>0</v>
      </c>
      <c r="FY92" s="223">
        <f>IFERROR(IF(RIGHT(VLOOKUP($A92,csapatok!$A:$NN,FY$320,FALSE),5)="Csere",VLOOKUP(LEFT(VLOOKUP($A92,csapatok!$A:$NN,FY$320,FALSE),LEN(VLOOKUP($A92,csapatok!$A:$NN,FY$320,FALSE))-6),'csapat-ranglista'!$A:$FP,FY$321,FALSE)/8,VLOOKUP(VLOOKUP($A92,csapatok!$A:$NN,FY$320,FALSE),'csapat-ranglista'!$A:$FP,FY$321,FALSE)/4),0)</f>
        <v>0</v>
      </c>
      <c r="FZ92" s="223">
        <f>IFERROR(IF(RIGHT(VLOOKUP($A92,csapatok!$A:$NN,FZ$320,FALSE),5)="Csere",VLOOKUP(LEFT(VLOOKUP($A92,csapatok!$A:$NN,FZ$320,FALSE),LEN(VLOOKUP($A92,csapatok!$A:$NN,FZ$320,FALSE))-6),'csapat-ranglista'!$A:$FP,FZ$321,FALSE)/8,VLOOKUP(VLOOKUP($A92,csapatok!$A:$NN,FZ$320,FALSE),'csapat-ranglista'!$A:$FP,FZ$321,FALSE)/4),0)</f>
        <v>0</v>
      </c>
      <c r="GA92" s="223">
        <f>IFERROR(IF(RIGHT(VLOOKUP($A92,csapatok!$A:$NN,GA$320,FALSE),5)="Csere",VLOOKUP(LEFT(VLOOKUP($A92,csapatok!$A:$NN,GA$320,FALSE),LEN(VLOOKUP($A92,csapatok!$A:$NN,GA$320,FALSE))-6),'csapat-ranglista'!$A:$FP,GA$321,FALSE)/8,VLOOKUP(VLOOKUP($A92,csapatok!$A:$NN,GA$320,FALSE),'csapat-ranglista'!$A:$FP,GA$321,FALSE)/4),0)</f>
        <v>0</v>
      </c>
      <c r="GB92" s="223">
        <f>IFERROR(IF(RIGHT(VLOOKUP($A92,csapatok!$A:$NN,GB$320,FALSE),5)="Csere",VLOOKUP(LEFT(VLOOKUP($A92,csapatok!$A:$NN,GB$320,FALSE),LEN(VLOOKUP($A92,csapatok!$A:$NN,GB$320,FALSE))-6),'csapat-ranglista'!$A:$FP,GB$321,FALSE)/8,VLOOKUP(VLOOKUP($A92,csapatok!$A:$NN,GB$320,FALSE),'csapat-ranglista'!$A:$FP,GB$321,FALSE)/4),0)</f>
        <v>0</v>
      </c>
      <c r="GC92" s="223">
        <f>IFERROR(IF(RIGHT(VLOOKUP($A92,csapatok!$A:$NN,GC$320,FALSE),5)="Csere",VLOOKUP(LEFT(VLOOKUP($A92,csapatok!$A:$NN,GC$320,FALSE),LEN(VLOOKUP($A92,csapatok!$A:$NN,GC$320,FALSE))-6),'csapat-ranglista'!$A:$FP,GC$321,FALSE)/8,VLOOKUP(VLOOKUP($A92,csapatok!$A:$NN,GC$320,FALSE),'csapat-ranglista'!$A:$FP,GC$321,FALSE)/4),0)</f>
        <v>0</v>
      </c>
      <c r="GD92" s="247">
        <f>SUM(EQ92:GC92)</f>
        <v>4.7087688428505388</v>
      </c>
    </row>
    <row r="93" spans="1:186">
      <c r="A93" s="1" t="s">
        <v>1572</v>
      </c>
      <c r="B93" s="130"/>
      <c r="C93" s="131" t="str">
        <f>IF(B93=0,"",IF(B93&lt;$C$1,"felnőtt","ifi"))</f>
        <v/>
      </c>
      <c r="D93" s="32" t="s">
        <v>101</v>
      </c>
      <c r="E93" s="45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4"/>
      <c r="BD93" s="224"/>
      <c r="BE93" s="223">
        <f>IFERROR(IF(RIGHT(VLOOKUP($A93,csapatok!$A:$NN,BE$320,FALSE),5)="Csere",VLOOKUP(LEFT(VLOOKUP($A93,csapatok!$A:$NN,BE$320,FALSE),LEN(VLOOKUP($A93,csapatok!$A:$NN,BE$320,FALSE))-6),'csapat-ranglista'!$A:$FP,BE$321,FALSE)/8,VLOOKUP(VLOOKUP($A93,csapatok!$A:$NN,BE$320,FALSE),'csapat-ranglista'!$A:$FP,BE$321,FALSE)/4),0)</f>
        <v>0</v>
      </c>
      <c r="BF93" s="223">
        <f>IFERROR(IF(RIGHT(VLOOKUP($A93,csapatok!$A:$NN,BF$320,FALSE),5)="Csere",VLOOKUP(LEFT(VLOOKUP($A93,csapatok!$A:$NN,BF$320,FALSE),LEN(VLOOKUP($A93,csapatok!$A:$NN,BF$320,FALSE))-6),'csapat-ranglista'!$A:$FP,BF$321,FALSE)/8,VLOOKUP(VLOOKUP($A93,csapatok!$A:$NN,BF$320,FALSE),'csapat-ranglista'!$A:$FP,BF$321,FALSE)/4),0)</f>
        <v>0</v>
      </c>
      <c r="BG93" s="223">
        <f>IFERROR(IF(RIGHT(VLOOKUP($A93,csapatok!$A:$NN,BG$320,FALSE),5)="Csere",VLOOKUP(LEFT(VLOOKUP($A93,csapatok!$A:$NN,BG$320,FALSE),LEN(VLOOKUP($A93,csapatok!$A:$NN,BG$320,FALSE))-6),'csapat-ranglista'!$A:$FP,BG$321,FALSE)/8,VLOOKUP(VLOOKUP($A93,csapatok!$A:$NN,BG$320,FALSE),'csapat-ranglista'!$A:$FP,BG$321,FALSE)/4),0)</f>
        <v>0</v>
      </c>
      <c r="BH93" s="223">
        <f>IFERROR(IF(RIGHT(VLOOKUP($A93,csapatok!$A:$NN,BH$320,FALSE),5)="Csere",VLOOKUP(LEFT(VLOOKUP($A93,csapatok!$A:$NN,BH$320,FALSE),LEN(VLOOKUP($A93,csapatok!$A:$NN,BH$320,FALSE))-6),'csapat-ranglista'!$A:$FP,BH$321,FALSE)/8,VLOOKUP(VLOOKUP($A93,csapatok!$A:$NN,BH$320,FALSE),'csapat-ranglista'!$A:$FP,BH$321,FALSE)/4),0)</f>
        <v>0</v>
      </c>
      <c r="BI93" s="223">
        <f>IFERROR(IF(RIGHT(VLOOKUP($A93,csapatok!$A:$NN,BI$320,FALSE),5)="Csere",VLOOKUP(LEFT(VLOOKUP($A93,csapatok!$A:$NN,BI$320,FALSE),LEN(VLOOKUP($A93,csapatok!$A:$NN,BI$320,FALSE))-6),'csapat-ranglista'!$A:$FP,BI$321,FALSE)/8,VLOOKUP(VLOOKUP($A93,csapatok!$A:$NN,BI$320,FALSE),'csapat-ranglista'!$A:$FP,BI$321,FALSE)/4),0)</f>
        <v>0</v>
      </c>
      <c r="BJ93" s="223">
        <f>IFERROR(IF(RIGHT(VLOOKUP($A93,csapatok!$A:$NN,BJ$320,FALSE),5)="Csere",VLOOKUP(LEFT(VLOOKUP($A93,csapatok!$A:$NN,BJ$320,FALSE),LEN(VLOOKUP($A93,csapatok!$A:$NN,BJ$320,FALSE))-6),'csapat-ranglista'!$A:$FP,BJ$321,FALSE)/8,VLOOKUP(VLOOKUP($A93,csapatok!$A:$NN,BJ$320,FALSE),'csapat-ranglista'!$A:$FP,BJ$321,FALSE)/4),0)</f>
        <v>0</v>
      </c>
      <c r="BK93" s="223">
        <f>IFERROR(IF(RIGHT(VLOOKUP($A93,csapatok!$A:$NN,BK$320,FALSE),5)="Csere",VLOOKUP(LEFT(VLOOKUP($A93,csapatok!$A:$NN,BK$320,FALSE),LEN(VLOOKUP($A93,csapatok!$A:$NN,BK$320,FALSE))-6),'csapat-ranglista'!$A:$FP,BK$321,FALSE)/8,VLOOKUP(VLOOKUP($A93,csapatok!$A:$NN,BK$320,FALSE),'csapat-ranglista'!$A:$FP,BK$321,FALSE)/4),0)</f>
        <v>0</v>
      </c>
      <c r="BL93" s="223">
        <f>IFERROR(IF(RIGHT(VLOOKUP($A93,csapatok!$A:$NN,BL$320,FALSE),5)="Csere",VLOOKUP(LEFT(VLOOKUP($A93,csapatok!$A:$NN,BL$320,FALSE),LEN(VLOOKUP($A93,csapatok!$A:$NN,BL$320,FALSE))-6),'csapat-ranglista'!$A:$FP,BL$321,FALSE)/8,VLOOKUP(VLOOKUP($A93,csapatok!$A:$NN,BL$320,FALSE),'csapat-ranglista'!$A:$FP,BL$321,FALSE)/4),0)</f>
        <v>0</v>
      </c>
      <c r="BM93" s="223">
        <f>IFERROR(IF(RIGHT(VLOOKUP($A93,csapatok!$A:$NN,BM$320,FALSE),5)="Csere",VLOOKUP(LEFT(VLOOKUP($A93,csapatok!$A:$NN,BM$320,FALSE),LEN(VLOOKUP($A93,csapatok!$A:$NN,BM$320,FALSE))-6),'csapat-ranglista'!$A:$FP,BM$321,FALSE)/8,VLOOKUP(VLOOKUP($A93,csapatok!$A:$NN,BM$320,FALSE),'csapat-ranglista'!$A:$FP,BM$321,FALSE)/4),0)</f>
        <v>0</v>
      </c>
      <c r="BN93" s="223">
        <f>IFERROR(IF(RIGHT(VLOOKUP($A93,csapatok!$A:$NN,BN$320,FALSE),5)="Csere",VLOOKUP(LEFT(VLOOKUP($A93,csapatok!$A:$NN,BN$320,FALSE),LEN(VLOOKUP($A93,csapatok!$A:$NN,BN$320,FALSE))-6),'csapat-ranglista'!$A:$FP,BN$321,FALSE)/8,VLOOKUP(VLOOKUP($A93,csapatok!$A:$NN,BN$320,FALSE),'csapat-ranglista'!$A:$FP,BN$321,FALSE)/4),0)</f>
        <v>0</v>
      </c>
      <c r="BO93" s="223">
        <f>IFERROR(IF(RIGHT(VLOOKUP($A93,csapatok!$A:$NN,BO$320,FALSE),5)="Csere",VLOOKUP(LEFT(VLOOKUP($A93,csapatok!$A:$NN,BO$320,FALSE),LEN(VLOOKUP($A93,csapatok!$A:$NN,BO$320,FALSE))-6),'csapat-ranglista'!$A:$FP,BO$321,FALSE)/8,VLOOKUP(VLOOKUP($A93,csapatok!$A:$NN,BO$320,FALSE),'csapat-ranglista'!$A:$FP,BO$321,FALSE)/4),0)</f>
        <v>0</v>
      </c>
      <c r="BP93" s="223">
        <f>IFERROR(IF(RIGHT(VLOOKUP($A93,csapatok!$A:$NN,BP$320,FALSE),5)="Csere",VLOOKUP(LEFT(VLOOKUP($A93,csapatok!$A:$NN,BP$320,FALSE),LEN(VLOOKUP($A93,csapatok!$A:$NN,BP$320,FALSE))-6),'csapat-ranglista'!$A:$FP,BP$321,FALSE)/8,VLOOKUP(VLOOKUP($A93,csapatok!$A:$NN,BP$320,FALSE),'csapat-ranglista'!$A:$FP,BP$321,FALSE)/4),0)</f>
        <v>0</v>
      </c>
      <c r="BQ93" s="223">
        <f>IFERROR(IF(RIGHT(VLOOKUP($A93,csapatok!$A:$NN,BQ$320,FALSE),5)="Csere",VLOOKUP(LEFT(VLOOKUP($A93,csapatok!$A:$NN,BQ$320,FALSE),LEN(VLOOKUP($A93,csapatok!$A:$NN,BQ$320,FALSE))-6),'csapat-ranglista'!$A:$FP,BQ$321,FALSE)/8,VLOOKUP(VLOOKUP($A93,csapatok!$A:$NN,BQ$320,FALSE),'csapat-ranglista'!$A:$FP,BQ$321,FALSE)/4),0)</f>
        <v>0</v>
      </c>
      <c r="BR93" s="223">
        <f>IFERROR(IF(RIGHT(VLOOKUP($A93,csapatok!$A:$NN,BR$320,FALSE),5)="Csere",VLOOKUP(LEFT(VLOOKUP($A93,csapatok!$A:$NN,BR$320,FALSE),LEN(VLOOKUP($A93,csapatok!$A:$NN,BR$320,FALSE))-6),'csapat-ranglista'!$A:$FP,BR$321,FALSE)/8,VLOOKUP(VLOOKUP($A93,csapatok!$A:$NN,BR$320,FALSE),'csapat-ranglista'!$A:$FP,BR$321,FALSE)/4),0)</f>
        <v>0</v>
      </c>
      <c r="BS93" s="223">
        <f>IFERROR(IF(RIGHT(VLOOKUP($A93,csapatok!$A:$NN,BS$320,FALSE),5)="Csere",VLOOKUP(LEFT(VLOOKUP($A93,csapatok!$A:$NN,BS$320,FALSE),LEN(VLOOKUP($A93,csapatok!$A:$NN,BS$320,FALSE))-6),'csapat-ranglista'!$A:$FP,BS$321,FALSE)/8,VLOOKUP(VLOOKUP($A93,csapatok!$A:$NN,BS$320,FALSE),'csapat-ranglista'!$A:$FP,BS$321,FALSE)/4),0)</f>
        <v>0</v>
      </c>
      <c r="BT93" s="223">
        <f>IFERROR(IF(RIGHT(VLOOKUP($A93,csapatok!$A:$NN,BT$320,FALSE),5)="Csere",VLOOKUP(LEFT(VLOOKUP($A93,csapatok!$A:$NN,BT$320,FALSE),LEN(VLOOKUP($A93,csapatok!$A:$NN,BT$320,FALSE))-6),'csapat-ranglista'!$A:$FP,BT$321,FALSE)/8,VLOOKUP(VLOOKUP($A93,csapatok!$A:$NN,BT$320,FALSE),'csapat-ranglista'!$A:$FP,BT$321,FALSE)/4),0)</f>
        <v>0</v>
      </c>
      <c r="BU93" s="223">
        <f>IFERROR(IF(RIGHT(VLOOKUP($A93,csapatok!$A:$NN,BU$320,FALSE),5)="Csere",VLOOKUP(LEFT(VLOOKUP($A93,csapatok!$A:$NN,BU$320,FALSE),LEN(VLOOKUP($A93,csapatok!$A:$NN,BU$320,FALSE))-6),'csapat-ranglista'!$A:$FP,BU$321,FALSE)/8,VLOOKUP(VLOOKUP($A93,csapatok!$A:$NN,BU$320,FALSE),'csapat-ranglista'!$A:$FP,BU$321,FALSE)/4),0)</f>
        <v>0</v>
      </c>
      <c r="BV93" s="223">
        <f>IFERROR(IF(RIGHT(VLOOKUP($A93,csapatok!$A:$NN,BV$320,FALSE),5)="Csere",VLOOKUP(LEFT(VLOOKUP($A93,csapatok!$A:$NN,BV$320,FALSE),LEN(VLOOKUP($A93,csapatok!$A:$NN,BV$320,FALSE))-6),'csapat-ranglista'!$A:$FP,BV$321,FALSE)/8,VLOOKUP(VLOOKUP($A93,csapatok!$A:$NN,BV$320,FALSE),'csapat-ranglista'!$A:$FP,BV$321,FALSE)/4),0)</f>
        <v>0</v>
      </c>
      <c r="BW93" s="223">
        <f>IFERROR(IF(RIGHT(VLOOKUP($A93,csapatok!$A:$NN,BW$320,FALSE),5)="Csere",VLOOKUP(LEFT(VLOOKUP($A93,csapatok!$A:$NN,BW$320,FALSE),LEN(VLOOKUP($A93,csapatok!$A:$NN,BW$320,FALSE))-6),'csapat-ranglista'!$A:$FP,BW$321,FALSE)/8,VLOOKUP(VLOOKUP($A93,csapatok!$A:$NN,BW$320,FALSE),'csapat-ranglista'!$A:$FP,BW$321,FALSE)/4),0)</f>
        <v>0</v>
      </c>
      <c r="BX93" s="223">
        <f>IFERROR(IF(RIGHT(VLOOKUP($A93,csapatok!$A:$NN,BX$320,FALSE),5)="Csere",VLOOKUP(LEFT(VLOOKUP($A93,csapatok!$A:$NN,BX$320,FALSE),LEN(VLOOKUP($A93,csapatok!$A:$NN,BX$320,FALSE))-6),'csapat-ranglista'!$A:$FP,BX$321,FALSE)/8,VLOOKUP(VLOOKUP($A93,csapatok!$A:$NN,BX$320,FALSE),'csapat-ranglista'!$A:$FP,BX$321,FALSE)/4),0)</f>
        <v>0</v>
      </c>
      <c r="BY93" s="223">
        <f>IFERROR(IF(RIGHT(VLOOKUP($A93,csapatok!$A:$NN,BY$320,FALSE),5)="Csere",VLOOKUP(LEFT(VLOOKUP($A93,csapatok!$A:$NN,BY$320,FALSE),LEN(VLOOKUP($A93,csapatok!$A:$NN,BY$320,FALSE))-6),'csapat-ranglista'!$A:$FP,BY$321,FALSE)/8,VLOOKUP(VLOOKUP($A93,csapatok!$A:$NN,BY$320,FALSE),'csapat-ranglista'!$A:$FP,BY$321,FALSE)/4),0)</f>
        <v>0</v>
      </c>
      <c r="BZ93" s="223">
        <f>IFERROR(IF(RIGHT(VLOOKUP($A93,csapatok!$A:$NN,BZ$320,FALSE),5)="Csere",VLOOKUP(LEFT(VLOOKUP($A93,csapatok!$A:$NN,BZ$320,FALSE),LEN(VLOOKUP($A93,csapatok!$A:$NN,BZ$320,FALSE))-6),'csapat-ranglista'!$A:$FP,BZ$321,FALSE)/8,VLOOKUP(VLOOKUP($A93,csapatok!$A:$NN,BZ$320,FALSE),'csapat-ranglista'!$A:$FP,BZ$321,FALSE)/4),0)</f>
        <v>0</v>
      </c>
      <c r="CA93" s="223">
        <f>IFERROR(IF(RIGHT(VLOOKUP($A93,csapatok!$A:$NN,CA$320,FALSE),5)="Csere",VLOOKUP(LEFT(VLOOKUP($A93,csapatok!$A:$NN,CA$320,FALSE),LEN(VLOOKUP($A93,csapatok!$A:$NN,CA$320,FALSE))-6),'csapat-ranglista'!$A:$FP,CA$321,FALSE)/8,VLOOKUP(VLOOKUP($A93,csapatok!$A:$NN,CA$320,FALSE),'csapat-ranglista'!$A:$FP,CA$321,FALSE)/4),0)</f>
        <v>0</v>
      </c>
      <c r="CB93" s="223">
        <f>IFERROR(IF(RIGHT(VLOOKUP($A93,csapatok!$A:$NN,CB$320,FALSE),5)="Csere",VLOOKUP(LEFT(VLOOKUP($A93,csapatok!$A:$NN,CB$320,FALSE),LEN(VLOOKUP($A93,csapatok!$A:$NN,CB$320,FALSE))-6),'csapat-ranglista'!$A:$FP,CB$321,FALSE)/8,VLOOKUP(VLOOKUP($A93,csapatok!$A:$NN,CB$320,FALSE),'csapat-ranglista'!$A:$FP,CB$321,FALSE)/4),0)</f>
        <v>0</v>
      </c>
      <c r="CC93" s="223">
        <f>IFERROR(IF(RIGHT(VLOOKUP($A93,csapatok!$A:$NN,CC$320,FALSE),5)="Csere",VLOOKUP(LEFT(VLOOKUP($A93,csapatok!$A:$NN,CC$320,FALSE),LEN(VLOOKUP($A93,csapatok!$A:$NN,CC$320,FALSE))-6),'csapat-ranglista'!$A:$FP,CC$321,FALSE)/8,VLOOKUP(VLOOKUP($A93,csapatok!$A:$NN,CC$320,FALSE),'csapat-ranglista'!$A:$FP,CC$321,FALSE)/4),0)</f>
        <v>0</v>
      </c>
      <c r="CD93" s="223">
        <f>IFERROR(IF(RIGHT(VLOOKUP($A93,csapatok!$A:$NN,CD$320,FALSE),5)="Csere",VLOOKUP(LEFT(VLOOKUP($A93,csapatok!$A:$NN,CD$320,FALSE),LEN(VLOOKUP($A93,csapatok!$A:$NN,CD$320,FALSE))-6),'csapat-ranglista'!$A:$FP,CD$321,FALSE)/8,VLOOKUP(VLOOKUP($A93,csapatok!$A:$NN,CD$320,FALSE),'csapat-ranglista'!$A:$FP,CD$321,FALSE)/4),0)</f>
        <v>0</v>
      </c>
      <c r="CE93" s="223">
        <f>IFERROR(IF(RIGHT(VLOOKUP($A93,csapatok!$A:$NN,CE$320,FALSE),5)="Csere",VLOOKUP(LEFT(VLOOKUP($A93,csapatok!$A:$NN,CE$320,FALSE),LEN(VLOOKUP($A93,csapatok!$A:$NN,CE$320,FALSE))-6),'csapat-ranglista'!$A:$FP,CE$321,FALSE)/8,VLOOKUP(VLOOKUP($A93,csapatok!$A:$NN,CE$320,FALSE),'csapat-ranglista'!$A:$FP,CE$321,FALSE)/4),0)</f>
        <v>0</v>
      </c>
      <c r="CF93" s="223">
        <f>IFERROR(IF(RIGHT(VLOOKUP($A93,csapatok!$A:$NN,CF$320,FALSE),5)="Csere",VLOOKUP(LEFT(VLOOKUP($A93,csapatok!$A:$NN,CF$320,FALSE),LEN(VLOOKUP($A93,csapatok!$A:$NN,CF$320,FALSE))-6),'csapat-ranglista'!$A:$FP,CF$321,FALSE)/8,VLOOKUP(VLOOKUP($A93,csapatok!$A:$NN,CF$320,FALSE),'csapat-ranglista'!$A:$FP,CF$321,FALSE)/4),0)</f>
        <v>0</v>
      </c>
      <c r="CG93" s="223">
        <f>IFERROR(IF(RIGHT(VLOOKUP($A93,csapatok!$A:$NN,CG$320,FALSE),5)="Csere",VLOOKUP(LEFT(VLOOKUP($A93,csapatok!$A:$NN,CG$320,FALSE),LEN(VLOOKUP($A93,csapatok!$A:$NN,CG$320,FALSE))-6),'csapat-ranglista'!$A:$FP,CG$321,FALSE)/8,VLOOKUP(VLOOKUP($A93,csapatok!$A:$NN,CG$320,FALSE),'csapat-ranglista'!$A:$FP,CG$321,FALSE)/4),0)</f>
        <v>0</v>
      </c>
      <c r="CH93" s="223">
        <f>IFERROR(IF(RIGHT(VLOOKUP($A93,csapatok!$A:$NN,CH$320,FALSE),5)="Csere",VLOOKUP(LEFT(VLOOKUP($A93,csapatok!$A:$NN,CH$320,FALSE),LEN(VLOOKUP($A93,csapatok!$A:$NN,CH$320,FALSE))-6),'csapat-ranglista'!$A:$FP,CH$321,FALSE)/8,VLOOKUP(VLOOKUP($A93,csapatok!$A:$NN,CH$320,FALSE),'csapat-ranglista'!$A:$FP,CH$321,FALSE)/4),0)</f>
        <v>0</v>
      </c>
      <c r="CI93" s="223">
        <f>IFERROR(IF(RIGHT(VLOOKUP($A93,csapatok!$A:$NN,CI$320,FALSE),5)="Csere",VLOOKUP(LEFT(VLOOKUP($A93,csapatok!$A:$NN,CI$320,FALSE),LEN(VLOOKUP($A93,csapatok!$A:$NN,CI$320,FALSE))-6),'csapat-ranglista'!$A:$FP,CI$321,FALSE)/8,VLOOKUP(VLOOKUP($A93,csapatok!$A:$NN,CI$320,FALSE),'csapat-ranglista'!$A:$FP,CI$321,FALSE)/4),0)</f>
        <v>0</v>
      </c>
      <c r="CJ93" s="224">
        <f>versenyek!$IQ$11*IFERROR(VLOOKUP(VLOOKUP($A93,versenyek!IP:IR,3,FALSE),szabalyok!$A$16:$B$23,2,FALSE)/4,0)</f>
        <v>0</v>
      </c>
      <c r="CK93" s="224">
        <f>versenyek!$IT$11*IFERROR(VLOOKUP(VLOOKUP($A93,versenyek!IS:IU,3,FALSE),szabalyok!$A$16:$B$23,2,FALSE)/4,0)</f>
        <v>0</v>
      </c>
      <c r="CL93" s="223">
        <f>IFERROR(IF(RIGHT(VLOOKUP($A93,csapatok!$A:$NN,CL$320,FALSE),5)="Csere",VLOOKUP(LEFT(VLOOKUP($A93,csapatok!$A:$NN,CL$320,FALSE),LEN(VLOOKUP($A93,csapatok!$A:$NN,CL$320,FALSE))-6),'csapat-ranglista'!$A:$FP,CL$321,FALSE)/8,VLOOKUP(VLOOKUP($A93,csapatok!$A:$NN,CL$320,FALSE),'csapat-ranglista'!$A:$FP,CL$321,FALSE)/4),0)</f>
        <v>0</v>
      </c>
      <c r="CM93" s="223">
        <f>IFERROR(IF(RIGHT(VLOOKUP($A93,csapatok!$A:$NN,CM$320,FALSE),5)="Csere",VLOOKUP(LEFT(VLOOKUP($A93,csapatok!$A:$NN,CM$320,FALSE),LEN(VLOOKUP($A93,csapatok!$A:$NN,CM$320,FALSE))-6),'csapat-ranglista'!$A:$FP,CM$321,FALSE)/8,VLOOKUP(VLOOKUP($A93,csapatok!$A:$NN,CM$320,FALSE),'csapat-ranglista'!$A:$FP,CM$321,FALSE)/4),0)</f>
        <v>0</v>
      </c>
      <c r="CN93" s="223">
        <f>IFERROR(IF(RIGHT(VLOOKUP($A93,csapatok!$A:$NN,CN$320,FALSE),5)="Csere",VLOOKUP(LEFT(VLOOKUP($A93,csapatok!$A:$NN,CN$320,FALSE),LEN(VLOOKUP($A93,csapatok!$A:$NN,CN$320,FALSE))-6),'csapat-ranglista'!$A:$FP,CN$321,FALSE)/8,VLOOKUP(VLOOKUP($A93,csapatok!$A:$NN,CN$320,FALSE),'csapat-ranglista'!$A:$FP,CN$321,FALSE)/4),0)</f>
        <v>0</v>
      </c>
      <c r="CO93" s="223">
        <f>IFERROR(IF(RIGHT(VLOOKUP($A93,csapatok!$A:$NN,CO$320,FALSE),5)="Csere",VLOOKUP(LEFT(VLOOKUP($A93,csapatok!$A:$NN,CO$320,FALSE),LEN(VLOOKUP($A93,csapatok!$A:$NN,CO$320,FALSE))-6),'csapat-ranglista'!$A:$FP,CO$321,FALSE)/8,VLOOKUP(VLOOKUP($A93,csapatok!$A:$NN,CO$320,FALSE),'csapat-ranglista'!$A:$FP,CO$321,FALSE)/4),0)</f>
        <v>0</v>
      </c>
      <c r="CP93" s="223">
        <f>IFERROR(IF(RIGHT(VLOOKUP($A93,csapatok!$A:$NN,CP$320,FALSE),5)="Csere",VLOOKUP(LEFT(VLOOKUP($A93,csapatok!$A:$NN,CP$320,FALSE),LEN(VLOOKUP($A93,csapatok!$A:$NN,CP$320,FALSE))-6),'csapat-ranglista'!$A:$FP,CP$321,FALSE)/8,VLOOKUP(VLOOKUP($A93,csapatok!$A:$NN,CP$320,FALSE),'csapat-ranglista'!$A:$FP,CP$321,FALSE)/4),0)</f>
        <v>0</v>
      </c>
      <c r="CQ93" s="223">
        <f>IFERROR(IF(RIGHT(VLOOKUP($A93,csapatok!$A:$NN,CQ$320,FALSE),5)="Csere",VLOOKUP(LEFT(VLOOKUP($A93,csapatok!$A:$NN,CQ$320,FALSE),LEN(VLOOKUP($A93,csapatok!$A:$NN,CQ$320,FALSE))-6),'csapat-ranglista'!$A:$FP,CQ$321,FALSE)/8,VLOOKUP(VLOOKUP($A93,csapatok!$A:$NN,CQ$320,FALSE),'csapat-ranglista'!$A:$FP,CQ$321,FALSE)/4),0)</f>
        <v>0</v>
      </c>
      <c r="CR93" s="223">
        <f>IFERROR(IF(RIGHT(VLOOKUP($A93,csapatok!$A:$NN,CR$320,FALSE),5)="Csere",VLOOKUP(LEFT(VLOOKUP($A93,csapatok!$A:$NN,CR$320,FALSE),LEN(VLOOKUP($A93,csapatok!$A:$NN,CR$320,FALSE))-6),'csapat-ranglista'!$A:$FP,CR$321,FALSE)/8,VLOOKUP(VLOOKUP($A93,csapatok!$A:$NN,CR$320,FALSE),'csapat-ranglista'!$A:$FP,CR$321,FALSE)/4),0)</f>
        <v>0</v>
      </c>
      <c r="CS93" s="223">
        <f>IFERROR(IF(RIGHT(VLOOKUP($A93,csapatok!$A:$NN,CS$320,FALSE),5)="Csere",VLOOKUP(LEFT(VLOOKUP($A93,csapatok!$A:$NN,CS$320,FALSE),LEN(VLOOKUP($A93,csapatok!$A:$NN,CS$320,FALSE))-6),'csapat-ranglista'!$A:$FP,CS$321,FALSE)/8,VLOOKUP(VLOOKUP($A93,csapatok!$A:$NN,CS$320,FALSE),'csapat-ranglista'!$A:$FP,CS$321,FALSE)/4),0)</f>
        <v>0</v>
      </c>
      <c r="CT93" s="223">
        <f>IFERROR(IF(RIGHT(VLOOKUP($A93,csapatok!$A:$NN,CT$320,FALSE),5)="Csere",VLOOKUP(LEFT(VLOOKUP($A93,csapatok!$A:$NN,CT$320,FALSE),LEN(VLOOKUP($A93,csapatok!$A:$NN,CT$320,FALSE))-6),'csapat-ranglista'!$A:$FP,CT$321,FALSE)/8,VLOOKUP(VLOOKUP($A93,csapatok!$A:$NN,CT$320,FALSE),'csapat-ranglista'!$A:$FP,CT$321,FALSE)/4),0)</f>
        <v>0</v>
      </c>
      <c r="CU93" s="223">
        <f>IFERROR(IF(RIGHT(VLOOKUP($A93,csapatok!$A:$NN,CU$320,FALSE),5)="Csere",VLOOKUP(LEFT(VLOOKUP($A93,csapatok!$A:$NN,CU$320,FALSE),LEN(VLOOKUP($A93,csapatok!$A:$NN,CU$320,FALSE))-6),'csapat-ranglista'!$A:$FP,CU$321,FALSE)/8,VLOOKUP(VLOOKUP($A93,csapatok!$A:$NN,CU$320,FALSE),'csapat-ranglista'!$A:$FP,CU$321,FALSE)/4),0)</f>
        <v>0</v>
      </c>
      <c r="CV93" s="223">
        <f>IFERROR(IF(RIGHT(VLOOKUP($A93,csapatok!$A:$NN,CV$320,FALSE),5)="Csere",VLOOKUP(LEFT(VLOOKUP($A93,csapatok!$A:$NN,CV$320,FALSE),LEN(VLOOKUP($A93,csapatok!$A:$NN,CV$320,FALSE))-6),'csapat-ranglista'!$A:$FP,CV$321,FALSE)/8,VLOOKUP(VLOOKUP($A93,csapatok!$A:$NN,CV$320,FALSE),'csapat-ranglista'!$A:$FP,CV$321,FALSE)/4),0)</f>
        <v>0</v>
      </c>
      <c r="CW93" s="223">
        <f>IFERROR(IF(RIGHT(VLOOKUP($A93,csapatok!$A:$NN,CW$320,FALSE),5)="Csere",VLOOKUP(LEFT(VLOOKUP($A93,csapatok!$A:$NN,CW$320,FALSE),LEN(VLOOKUP($A93,csapatok!$A:$NN,CW$320,FALSE))-6),'csapat-ranglista'!$A:$FP,CW$321,FALSE)/8,VLOOKUP(VLOOKUP($A93,csapatok!$A:$NN,CW$320,FALSE),'csapat-ranglista'!$A:$FP,CW$321,FALSE)/4),0)</f>
        <v>0</v>
      </c>
      <c r="CX93" s="223">
        <f>IFERROR(IF(RIGHT(VLOOKUP($A93,csapatok!$A:$NN,CX$320,FALSE),5)="Csere",VLOOKUP(LEFT(VLOOKUP($A93,csapatok!$A:$NN,CX$320,FALSE),LEN(VLOOKUP($A93,csapatok!$A:$NN,CX$320,FALSE))-6),'csapat-ranglista'!$A:$FP,CX$321,FALSE)/8,VLOOKUP(VLOOKUP($A93,csapatok!$A:$NN,CX$320,FALSE),'csapat-ranglista'!$A:$FP,CX$321,FALSE)/4),0)</f>
        <v>0</v>
      </c>
      <c r="CY93" s="223">
        <f>IFERROR(IF(RIGHT(VLOOKUP($A93,csapatok!$A:$NN,CY$320,FALSE),5)="Csere",VLOOKUP(LEFT(VLOOKUP($A93,csapatok!$A:$NN,CY$320,FALSE),LEN(VLOOKUP($A93,csapatok!$A:$NN,CY$320,FALSE))-6),'csapat-ranglista'!$A:$FP,CY$321,FALSE)/8,VLOOKUP(VLOOKUP($A93,csapatok!$A:$NN,CY$320,FALSE),'csapat-ranglista'!$A:$FP,CY$321,FALSE)/4),0)</f>
        <v>0</v>
      </c>
      <c r="CZ93" s="223">
        <f>IFERROR(IF(RIGHT(VLOOKUP($A93,csapatok!$A:$NN,CZ$320,FALSE),5)="Csere",VLOOKUP(LEFT(VLOOKUP($A93,csapatok!$A:$NN,CZ$320,FALSE),LEN(VLOOKUP($A93,csapatok!$A:$NN,CZ$320,FALSE))-6),'csapat-ranglista'!$A:$FP,CZ$321,FALSE)/8,VLOOKUP(VLOOKUP($A93,csapatok!$A:$NN,CZ$320,FALSE),'csapat-ranglista'!$A:$FP,CZ$321,FALSE)/4),0)</f>
        <v>0</v>
      </c>
      <c r="DA93" s="223">
        <f>IFERROR(IF(RIGHT(VLOOKUP($A93,csapatok!$A:$NN,DA$320,FALSE),5)="Csere",VLOOKUP(LEFT(VLOOKUP($A93,csapatok!$A:$NN,DA$320,FALSE),LEN(VLOOKUP($A93,csapatok!$A:$NN,DA$320,FALSE))-6),'csapat-ranglista'!$A:$FP,DA$321,FALSE)/8,VLOOKUP(VLOOKUP($A93,csapatok!$A:$NN,DA$320,FALSE),'csapat-ranglista'!$A:$FP,DA$321,FALSE)/4),0)</f>
        <v>0</v>
      </c>
      <c r="DB93" s="223">
        <f>IFERROR(IF(RIGHT(VLOOKUP($A93,csapatok!$A:$NN,DB$320,FALSE),5)="Csere",VLOOKUP(LEFT(VLOOKUP($A93,csapatok!$A:$NN,DB$320,FALSE),LEN(VLOOKUP($A93,csapatok!$A:$NN,DB$320,FALSE))-6),'csapat-ranglista'!$A:$FP,DB$321,FALSE)/8,VLOOKUP(VLOOKUP($A93,csapatok!$A:$NN,DB$320,FALSE),'csapat-ranglista'!$A:$FP,DB$321,FALSE)/4),0)</f>
        <v>0</v>
      </c>
      <c r="DC93" s="223">
        <f>IFERROR(IF(RIGHT(VLOOKUP($A93,csapatok!$A:$NN,DC$320,FALSE),5)="Csere",VLOOKUP(LEFT(VLOOKUP($A93,csapatok!$A:$NN,DC$320,FALSE),LEN(VLOOKUP($A93,csapatok!$A:$NN,DC$320,FALSE))-6),'csapat-ranglista'!$A:$FP,DC$321,FALSE)/8,VLOOKUP(VLOOKUP($A93,csapatok!$A:$NN,DC$320,FALSE),'csapat-ranglista'!$A:$FP,DC$321,FALSE)/4),0)</f>
        <v>0</v>
      </c>
      <c r="DD93" s="223">
        <f>IFERROR(IF(RIGHT(VLOOKUP($A93,csapatok!$A:$NN,DD$320,FALSE),5)="Csere",VLOOKUP(LEFT(VLOOKUP($A93,csapatok!$A:$NN,DD$320,FALSE),LEN(VLOOKUP($A93,csapatok!$A:$NN,DD$320,FALSE))-6),'csapat-ranglista'!$A:$FP,DD$321,FALSE)/8,VLOOKUP(VLOOKUP($A93,csapatok!$A:$NN,DD$320,FALSE),'csapat-ranglista'!$A:$FP,DD$321,FALSE)/4),0)</f>
        <v>0</v>
      </c>
      <c r="DE93" s="223">
        <f>IFERROR(IF(RIGHT(VLOOKUP($A93,csapatok!$A:$NN,DE$320,FALSE),5)="Csere",VLOOKUP(LEFT(VLOOKUP($A93,csapatok!$A:$NN,DE$320,FALSE),LEN(VLOOKUP($A93,csapatok!$A:$NN,DE$320,FALSE))-6),'csapat-ranglista'!$A:$FP,DE$321,FALSE)/8,VLOOKUP(VLOOKUP($A93,csapatok!$A:$NN,DE$320,FALSE),'csapat-ranglista'!$A:$FP,DE$321,FALSE)/4),0)</f>
        <v>0</v>
      </c>
      <c r="DF93" s="223">
        <f>IFERROR(IF(RIGHT(VLOOKUP($A93,csapatok!$A:$NN,DF$320,FALSE),5)="Csere",VLOOKUP(LEFT(VLOOKUP($A93,csapatok!$A:$NN,DF$320,FALSE),LEN(VLOOKUP($A93,csapatok!$A:$NN,DF$320,FALSE))-6),'csapat-ranglista'!$A:$FP,DF$321,FALSE)/8,VLOOKUP(VLOOKUP($A93,csapatok!$A:$NN,DF$320,FALSE),'csapat-ranglista'!$A:$FP,DF$321,FALSE)/4),0)</f>
        <v>0</v>
      </c>
      <c r="DG93" s="223">
        <f>IFERROR(IF(RIGHT(VLOOKUP($A93,csapatok!$A:$NN,DG$320,FALSE),5)="Csere",VLOOKUP(LEFT(VLOOKUP($A93,csapatok!$A:$NN,DG$320,FALSE),LEN(VLOOKUP($A93,csapatok!$A:$NN,DG$320,FALSE))-6),'csapat-ranglista'!$A:$FP,DG$321,FALSE)/8,VLOOKUP(VLOOKUP($A93,csapatok!$A:$NN,DG$320,FALSE),'csapat-ranglista'!$A:$FP,DG$321,FALSE)/4),0)</f>
        <v>0</v>
      </c>
      <c r="DH93" s="223">
        <f>IFERROR(IF(RIGHT(VLOOKUP($A93,csapatok!$A:$NN,DH$320,FALSE),5)="Csere",VLOOKUP(LEFT(VLOOKUP($A93,csapatok!$A:$NN,DH$320,FALSE),LEN(VLOOKUP($A93,csapatok!$A:$NN,DH$320,FALSE))-6),'csapat-ranglista'!$A:$FP,DH$321,FALSE)/8,VLOOKUP(VLOOKUP($A93,csapatok!$A:$NN,DH$320,FALSE),'csapat-ranglista'!$A:$FP,DH$321,FALSE)/4),0)</f>
        <v>0</v>
      </c>
      <c r="DI93" s="223">
        <f>IFERROR(IF(RIGHT(VLOOKUP($A93,csapatok!$A:$NN,DI$320,FALSE),5)="Csere",VLOOKUP(LEFT(VLOOKUP($A93,csapatok!$A:$NN,DI$320,FALSE),LEN(VLOOKUP($A93,csapatok!$A:$NN,DI$320,FALSE))-6),'csapat-ranglista'!$A:$FP,DI$321,FALSE)/8,VLOOKUP(VLOOKUP($A93,csapatok!$A:$NN,DI$320,FALSE),'csapat-ranglista'!$A:$FP,DI$321,FALSE)/4),0)</f>
        <v>0</v>
      </c>
      <c r="DJ93" s="223">
        <f>IFERROR(IF(RIGHT(VLOOKUP($A93,csapatok!$A:$NN,DJ$320,FALSE),5)="Csere",VLOOKUP(LEFT(VLOOKUP($A93,csapatok!$A:$NN,DJ$320,FALSE),LEN(VLOOKUP($A93,csapatok!$A:$NN,DJ$320,FALSE))-6),'csapat-ranglista'!$A:$FP,DJ$321,FALSE)/8,VLOOKUP(VLOOKUP($A93,csapatok!$A:$NN,DJ$320,FALSE),'csapat-ranglista'!$A:$FP,DJ$321,FALSE)/4),0)</f>
        <v>0</v>
      </c>
      <c r="DK93" s="223">
        <f>IFERROR(IF(RIGHT(VLOOKUP($A93,csapatok!$A:$NN,DK$320,FALSE),5)="Csere",VLOOKUP(LEFT(VLOOKUP($A93,csapatok!$A:$NN,DK$320,FALSE),LEN(VLOOKUP($A93,csapatok!$A:$NN,DK$320,FALSE))-6),'csapat-ranglista'!$A:$FP,DK$321,FALSE)/8,VLOOKUP(VLOOKUP($A93,csapatok!$A:$NN,DK$320,FALSE),'csapat-ranglista'!$A:$FP,DK$321,FALSE)/4),0)</f>
        <v>0</v>
      </c>
      <c r="DL93" s="223">
        <f>IFERROR(IF(RIGHT(VLOOKUP($A93,csapatok!$A:$NN,DL$320,FALSE),5)="Csere",VLOOKUP(LEFT(VLOOKUP($A93,csapatok!$A:$NN,DL$320,FALSE),LEN(VLOOKUP($A93,csapatok!$A:$NN,DL$320,FALSE))-6),'csapat-ranglista'!$A:$FP,DL$321,FALSE)/8,VLOOKUP(VLOOKUP($A93,csapatok!$A:$NN,DL$320,FALSE),'csapat-ranglista'!$A:$FP,DL$321,FALSE)/4),0)</f>
        <v>0</v>
      </c>
      <c r="DM93" s="223">
        <f>IFERROR(IF(RIGHT(VLOOKUP($A93,csapatok!$A:$NN,DM$320,FALSE),5)="Csere",VLOOKUP(LEFT(VLOOKUP($A93,csapatok!$A:$NN,DM$320,FALSE),LEN(VLOOKUP($A93,csapatok!$A:$NN,DM$320,FALSE))-6),'csapat-ranglista'!$A:$FP,DM$321,FALSE)/8,VLOOKUP(VLOOKUP($A93,csapatok!$A:$NN,DM$320,FALSE),'csapat-ranglista'!$A:$FP,DM$321,FALSE)/4),0)</f>
        <v>0</v>
      </c>
      <c r="DN93" s="223">
        <f>IFERROR(IF(RIGHT(VLOOKUP($A93,csapatok!$A:$NN,DN$320,FALSE),5)="Csere",VLOOKUP(LEFT(VLOOKUP($A93,csapatok!$A:$NN,DN$320,FALSE),LEN(VLOOKUP($A93,csapatok!$A:$NN,DN$320,FALSE))-6),'csapat-ranglista'!$A:$FP,DN$321,FALSE)/8,VLOOKUP(VLOOKUP($A93,csapatok!$A:$NN,DN$320,FALSE),'csapat-ranglista'!$A:$FP,DN$321,FALSE)/4),0)</f>
        <v>0</v>
      </c>
      <c r="DO93" s="224">
        <f>versenyek!$MF$11*IFERROR(VLOOKUP(VLOOKUP($A93,versenyek!ME:MG,3,FALSE),szabalyok!$A$16:$B$23,2,FALSE)/4,0)</f>
        <v>0</v>
      </c>
      <c r="DP93" s="224">
        <f>versenyek!$MI$11*IFERROR(VLOOKUP(VLOOKUP($A93,versenyek!MH:MJ,3,FALSE),szabalyok!$A$16:$B$23,2,FALSE)/4,0)</f>
        <v>0</v>
      </c>
      <c r="DQ93" s="223">
        <f>IFERROR(IF(RIGHT(VLOOKUP($A93,csapatok!$A:$NN,DQ$320,FALSE),5)="Csere",VLOOKUP(LEFT(VLOOKUP($A93,csapatok!$A:$NN,DQ$320,FALSE),LEN(VLOOKUP($A93,csapatok!$A:$NN,DQ$320,FALSE))-6),'csapat-ranglista'!$A:$FP,DQ$321,FALSE)/8,VLOOKUP(VLOOKUP($A93,csapatok!$A:$NN,DQ$320,FALSE),'csapat-ranglista'!$A:$FP,DQ$321,FALSE)/4),0)</f>
        <v>0</v>
      </c>
      <c r="DR93" s="223">
        <f>IFERROR(IF(RIGHT(VLOOKUP($A93,csapatok!$A:$NN,DR$320,FALSE),5)="Csere",VLOOKUP(LEFT(VLOOKUP($A93,csapatok!$A:$NN,DR$320,FALSE),LEN(VLOOKUP($A93,csapatok!$A:$NN,DR$320,FALSE))-6),'csapat-ranglista'!$A:$FP,DR$321,FALSE)/8,VLOOKUP(VLOOKUP($A93,csapatok!$A:$NN,DR$320,FALSE),'csapat-ranglista'!$A:$FP,DR$321,FALSE)/4),0)</f>
        <v>0</v>
      </c>
      <c r="DS93" s="223">
        <f>IFERROR(IF(RIGHT(VLOOKUP($A93,csapatok!$A:$NN,DS$320,FALSE),5)="Csere",VLOOKUP(LEFT(VLOOKUP($A93,csapatok!$A:$NN,DS$320,FALSE),LEN(VLOOKUP($A93,csapatok!$A:$NN,DS$320,FALSE))-6),'csapat-ranglista'!$A:$FP,DS$321,FALSE)/8,VLOOKUP(VLOOKUP($A93,csapatok!$A:$NN,DS$320,FALSE),'csapat-ranglista'!$A:$FP,DS$321,FALSE)/4),0)</f>
        <v>0</v>
      </c>
      <c r="DT93" s="223">
        <f>IFERROR(IF(RIGHT(VLOOKUP($A93,csapatok!$A:$NN,DT$320,FALSE),5)="Csere",VLOOKUP(LEFT(VLOOKUP($A93,csapatok!$A:$NN,DT$320,FALSE),LEN(VLOOKUP($A93,csapatok!$A:$NN,DT$320,FALSE))-6),'csapat-ranglista'!$A:$FP,DT$321,FALSE)/8,VLOOKUP(VLOOKUP($A93,csapatok!$A:$NN,DT$320,FALSE),'csapat-ranglista'!$A:$FP,DT$321,FALSE)/4),0)</f>
        <v>0</v>
      </c>
      <c r="DU93" s="223">
        <f>IFERROR(IF(RIGHT(VLOOKUP($A93,csapatok!$A:$NN,DU$320,FALSE),5)="Csere",VLOOKUP(LEFT(VLOOKUP($A93,csapatok!$A:$NN,DU$320,FALSE),LEN(VLOOKUP($A93,csapatok!$A:$NN,DU$320,FALSE))-6),'csapat-ranglista'!$A:$FP,DU$321,FALSE)/8,VLOOKUP(VLOOKUP($A93,csapatok!$A:$NN,DU$320,FALSE),'csapat-ranglista'!$A:$FP,DU$321,FALSE)/4),0)</f>
        <v>0</v>
      </c>
      <c r="DV93" s="223">
        <f>IFERROR(IF(RIGHT(VLOOKUP($A93,csapatok!$A:$NN,DV$320,FALSE),5)="Csere",VLOOKUP(LEFT(VLOOKUP($A93,csapatok!$A:$NN,DV$320,FALSE),LEN(VLOOKUP($A93,csapatok!$A:$NN,DV$320,FALSE))-6),'csapat-ranglista'!$A:$FP,DV$321,FALSE)/8,VLOOKUP(VLOOKUP($A93,csapatok!$A:$NN,DV$320,FALSE),'csapat-ranglista'!$A:$FP,DV$321,FALSE)/4),0)</f>
        <v>0</v>
      </c>
      <c r="DW93" s="223">
        <f>IFERROR(IF(RIGHT(VLOOKUP($A93,csapatok!$A:$NN,DW$320,FALSE),5)="Csere",VLOOKUP(LEFT(VLOOKUP($A93,csapatok!$A:$NN,DW$320,FALSE),LEN(VLOOKUP($A93,csapatok!$A:$NN,DW$320,FALSE))-6),'csapat-ranglista'!$A:$FP,DW$321,FALSE)/8,VLOOKUP(VLOOKUP($A93,csapatok!$A:$NN,DW$320,FALSE),'csapat-ranglista'!$A:$FP,DW$321,FALSE)/4),0)</f>
        <v>0</v>
      </c>
      <c r="DX93" s="223">
        <f>IFERROR(IF(RIGHT(VLOOKUP($A93,csapatok!$A:$NN,DX$320,FALSE),5)="Csere",VLOOKUP(LEFT(VLOOKUP($A93,csapatok!$A:$NN,DX$320,FALSE),LEN(VLOOKUP($A93,csapatok!$A:$NN,DX$320,FALSE))-6),'csapat-ranglista'!$A:$FP,DX$321,FALSE)/8,VLOOKUP(VLOOKUP($A93,csapatok!$A:$NN,DX$320,FALSE),'csapat-ranglista'!$A:$FP,DX$321,FALSE)/4),0)</f>
        <v>0</v>
      </c>
      <c r="DY93" s="223">
        <f>IFERROR(IF(RIGHT(VLOOKUP($A93,csapatok!$A:$NN,DY$320,FALSE),5)="Csere",VLOOKUP(LEFT(VLOOKUP($A93,csapatok!$A:$NN,DY$320,FALSE),LEN(VLOOKUP($A93,csapatok!$A:$NN,DY$320,FALSE))-6),'csapat-ranglista'!$A:$FP,DY$321,FALSE)/8,VLOOKUP(VLOOKUP($A93,csapatok!$A:$NN,DY$320,FALSE),'csapat-ranglista'!$A:$FP,DY$321,FALSE)/4),0)</f>
        <v>0</v>
      </c>
      <c r="DZ93" s="223">
        <f>IFERROR(IF(RIGHT(VLOOKUP($A93,csapatok!$A:$NN,DZ$320,FALSE),5)="Csere",VLOOKUP(LEFT(VLOOKUP($A93,csapatok!$A:$NN,DZ$320,FALSE),LEN(VLOOKUP($A93,csapatok!$A:$NN,DZ$320,FALSE))-6),'csapat-ranglista'!$A:$FP,DZ$321,FALSE)/8,VLOOKUP(VLOOKUP($A93,csapatok!$A:$NN,DZ$320,FALSE),'csapat-ranglista'!$A:$FP,DZ$321,FALSE)/4),0)</f>
        <v>0</v>
      </c>
      <c r="EA93" s="223">
        <f>IFERROR(IF(RIGHT(VLOOKUP($A93,csapatok!$A:$NN,EA$320,FALSE),5)="Csere",VLOOKUP(LEFT(VLOOKUP($A93,csapatok!$A:$NN,EA$320,FALSE),LEN(VLOOKUP($A93,csapatok!$A:$NN,EA$320,FALSE))-6),'csapat-ranglista'!$A:$FP,EA$321,FALSE)/8,VLOOKUP(VLOOKUP($A93,csapatok!$A:$NN,EA$320,FALSE),'csapat-ranglista'!$A:$FP,EA$321,FALSE)/4),0)</f>
        <v>0</v>
      </c>
      <c r="EB93" s="223">
        <f>IFERROR(IF(RIGHT(VLOOKUP($A93,csapatok!$A:$NN,EB$320,FALSE),5)="Csere",VLOOKUP(LEFT(VLOOKUP($A93,csapatok!$A:$NN,EB$320,FALSE),LEN(VLOOKUP($A93,csapatok!$A:$NN,EB$320,FALSE))-6),'csapat-ranglista'!$A:$FP,EB$321,FALSE)/8,VLOOKUP(VLOOKUP($A93,csapatok!$A:$NN,EB$320,FALSE),'csapat-ranglista'!$A:$FP,EB$321,FALSE)/4),0)</f>
        <v>0</v>
      </c>
      <c r="EC93" s="223">
        <f>IFERROR(IF(RIGHT(VLOOKUP($A93,csapatok!$A:$NN,EC$320,FALSE),5)="Csere",VLOOKUP(LEFT(VLOOKUP($A93,csapatok!$A:$NN,EC$320,FALSE),LEN(VLOOKUP($A93,csapatok!$A:$NN,EC$320,FALSE))-6),'csapat-ranglista'!$A:$FP,EC$321,FALSE)/8,VLOOKUP(VLOOKUP($A93,csapatok!$A:$NN,EC$320,FALSE),'csapat-ranglista'!$A:$FP,EC$321,FALSE)/4),0)</f>
        <v>0</v>
      </c>
      <c r="ED93" s="223">
        <f>IFERROR(IF(RIGHT(VLOOKUP($A93,csapatok!$A:$NN,ED$320,FALSE),5)="Csere",VLOOKUP(LEFT(VLOOKUP($A93,csapatok!$A:$NN,ED$320,FALSE),LEN(VLOOKUP($A93,csapatok!$A:$NN,ED$320,FALSE))-6),'csapat-ranglista'!$A:$FP,ED$321,FALSE)/8,VLOOKUP(VLOOKUP($A93,csapatok!$A:$NN,ED$320,FALSE),'csapat-ranglista'!$A:$FP,ED$321,FALSE)/4),0)</f>
        <v>0</v>
      </c>
      <c r="EE93" s="223">
        <f>IFERROR(IF(RIGHT(VLOOKUP($A93,csapatok!$A:$NN,EE$320,FALSE),5)="Csere",VLOOKUP(LEFT(VLOOKUP($A93,csapatok!$A:$NN,EE$320,FALSE),LEN(VLOOKUP($A93,csapatok!$A:$NN,EE$320,FALSE))-6),'csapat-ranglista'!$A:$FP,EE$321,FALSE)/8,VLOOKUP(VLOOKUP($A93,csapatok!$A:$NN,EE$320,FALSE),'csapat-ranglista'!$A:$FP,EE$321,FALSE)/4),0)</f>
        <v>0</v>
      </c>
      <c r="EF93" s="223">
        <f>IFERROR(IF(RIGHT(VLOOKUP($A93,csapatok!$A:$NN,EF$320,FALSE),5)="Csere",VLOOKUP(LEFT(VLOOKUP($A93,csapatok!$A:$NN,EF$320,FALSE),LEN(VLOOKUP($A93,csapatok!$A:$NN,EF$320,FALSE))-6),'csapat-ranglista'!$A:$FP,EF$321,FALSE)/8,VLOOKUP(VLOOKUP($A93,csapatok!$A:$NN,EF$320,FALSE),'csapat-ranglista'!$A:$FP,EF$321,FALSE)/4),0)</f>
        <v>0</v>
      </c>
      <c r="EG93" s="223">
        <f>IFERROR(IF(RIGHT(VLOOKUP($A93,csapatok!$A:$NN,EG$320,FALSE),5)="Csere",VLOOKUP(LEFT(VLOOKUP($A93,csapatok!$A:$NN,EG$320,FALSE),LEN(VLOOKUP($A93,csapatok!$A:$NN,EG$320,FALSE))-6),'csapat-ranglista'!$A:$FP,EG$321,FALSE)/8,VLOOKUP(VLOOKUP($A93,csapatok!$A:$NN,EG$320,FALSE),'csapat-ranglista'!$A:$FP,EG$321,FALSE)/4),0)</f>
        <v>0</v>
      </c>
      <c r="EH93" s="223">
        <f>IFERROR(IF(RIGHT(VLOOKUP($A93,csapatok!$A:$NN,EH$320,FALSE),5)="Csere",VLOOKUP(LEFT(VLOOKUP($A93,csapatok!$A:$NN,EH$320,FALSE),LEN(VLOOKUP($A93,csapatok!$A:$NN,EH$320,FALSE))-6),'csapat-ranglista'!$A:$FP,EH$321,FALSE)/8,VLOOKUP(VLOOKUP($A93,csapatok!$A:$NN,EH$320,FALSE),'csapat-ranglista'!$A:$FP,EH$321,FALSE)/4),0)</f>
        <v>0</v>
      </c>
      <c r="EI93" s="223">
        <f>IFERROR(IF(RIGHT(VLOOKUP($A93,csapatok!$A:$NN,EI$320,FALSE),5)="Csere",VLOOKUP(LEFT(VLOOKUP($A93,csapatok!$A:$NN,EI$320,FALSE),LEN(VLOOKUP($A93,csapatok!$A:$NN,EI$320,FALSE))-6),'csapat-ranglista'!$A:$FP,EI$321,FALSE)/8,VLOOKUP(VLOOKUP($A93,csapatok!$A:$NN,EI$320,FALSE),'csapat-ranglista'!$A:$FP,EI$321,FALSE)/4),0)</f>
        <v>0</v>
      </c>
      <c r="EJ93" s="223">
        <f>IFERROR(IF(RIGHT(VLOOKUP($A93,csapatok!$A:$NN,EJ$320,FALSE),5)="Csere",VLOOKUP(LEFT(VLOOKUP($A93,csapatok!$A:$NN,EJ$320,FALSE),LEN(VLOOKUP($A93,csapatok!$A:$NN,EJ$320,FALSE))-6),'csapat-ranglista'!$A:$FP,EJ$321,FALSE)/8,VLOOKUP(VLOOKUP($A93,csapatok!$A:$NN,EJ$320,FALSE),'csapat-ranglista'!$A:$FP,EJ$321,FALSE)/4),0)</f>
        <v>0</v>
      </c>
      <c r="EK93" s="223">
        <f>IFERROR(IF(RIGHT(VLOOKUP($A93,csapatok!$A:$NN,EK$320,FALSE),5)="Csere",VLOOKUP(LEFT(VLOOKUP($A93,csapatok!$A:$NN,EK$320,FALSE),LEN(VLOOKUP($A93,csapatok!$A:$NN,EK$320,FALSE))-6),'csapat-ranglista'!$A:$FP,EK$321,FALSE)/8,VLOOKUP(VLOOKUP($A93,csapatok!$A:$NN,EK$320,FALSE),'csapat-ranglista'!$A:$FP,EK$321,FALSE)/4),0)</f>
        <v>0</v>
      </c>
      <c r="EL93" s="223">
        <f>IFERROR(IF(RIGHT(VLOOKUP($A93,csapatok!$A:$NN,EL$320,FALSE),5)="Csere",VLOOKUP(LEFT(VLOOKUP($A93,csapatok!$A:$NN,EL$320,FALSE),LEN(VLOOKUP($A93,csapatok!$A:$NN,EL$320,FALSE))-6),'csapat-ranglista'!$A:$FP,EL$321,FALSE)/8,VLOOKUP(VLOOKUP($A93,csapatok!$A:$NN,EL$320,FALSE),'csapat-ranglista'!$A:$FP,EL$321,FALSE)/4),0)</f>
        <v>0</v>
      </c>
      <c r="EM93" s="223">
        <f>IFERROR(IF(RIGHT(VLOOKUP($A93,csapatok!$A:$NN,EM$320,FALSE),5)="Csere",VLOOKUP(LEFT(VLOOKUP($A93,csapatok!$A:$NN,EM$320,FALSE),LEN(VLOOKUP($A93,csapatok!$A:$NN,EM$320,FALSE))-6),'csapat-ranglista'!$A:$FP,EM$321,FALSE)/8,VLOOKUP(VLOOKUP($A93,csapatok!$A:$NN,EM$320,FALSE),'csapat-ranglista'!$A:$FP,EM$321,FALSE)/4),0)</f>
        <v>0</v>
      </c>
      <c r="EN93" s="223">
        <f>IFERROR(IF(RIGHT(VLOOKUP($A93,csapatok!$A:$NN,EN$320,FALSE),5)="Csere",VLOOKUP(LEFT(VLOOKUP($A93,csapatok!$A:$NN,EN$320,FALSE),LEN(VLOOKUP($A93,csapatok!$A:$NN,EN$320,FALSE))-6),'csapat-ranglista'!$A:$FP,EN$321,FALSE)/8,VLOOKUP(VLOOKUP($A93,csapatok!$A:$NN,EN$320,FALSE),'csapat-ranglista'!$A:$FP,EN$321,FALSE)/4),0)</f>
        <v>0</v>
      </c>
      <c r="EO93" s="223">
        <f>IFERROR(IF(RIGHT(VLOOKUP($A93,csapatok!$A:$NN,EO$320,FALSE),5)="Csere",VLOOKUP(LEFT(VLOOKUP($A93,csapatok!$A:$NN,EO$320,FALSE),LEN(VLOOKUP($A93,csapatok!$A:$NN,EO$320,FALSE))-6),'csapat-ranglista'!$A:$FP,EO$321,FALSE)/8,VLOOKUP(VLOOKUP($A93,csapatok!$A:$NN,EO$320,FALSE),'csapat-ranglista'!$A:$FP,EO$321,FALSE)/4),0)</f>
        <v>0</v>
      </c>
      <c r="EP93" s="223">
        <f>IFERROR(IF(RIGHT(VLOOKUP($A93,csapatok!$A:$NN,EP$320,FALSE),5)="Csere",VLOOKUP(LEFT(VLOOKUP($A93,csapatok!$A:$NN,EP$320,FALSE),LEN(VLOOKUP($A93,csapatok!$A:$NN,EP$320,FALSE))-6),'csapat-ranglista'!$A:$FP,EP$321,FALSE)/8,VLOOKUP(VLOOKUP($A93,csapatok!$A:$NN,EP$320,FALSE),'csapat-ranglista'!$A:$FP,EP$321,FALSE)/4),0)</f>
        <v>0</v>
      </c>
      <c r="EQ93" s="223">
        <f>IFERROR(IF(RIGHT(VLOOKUP($A93,csapatok!$A:$NN,EQ$320,FALSE),5)="Csere",VLOOKUP(LEFT(VLOOKUP($A93,csapatok!$A:$NN,EQ$320,FALSE),LEN(VLOOKUP($A93,csapatok!$A:$NN,EQ$320,FALSE))-6),'csapat-ranglista'!$A:$FP,EQ$321,FALSE)/8,VLOOKUP(VLOOKUP($A93,csapatok!$A:$NN,EQ$320,FALSE),'csapat-ranglista'!$A:$FP,EQ$321,FALSE)/4),0)</f>
        <v>0</v>
      </c>
      <c r="ER93" s="223">
        <f>IFERROR(IF(RIGHT(VLOOKUP($A93,csapatok!$A:$NN,ER$320,FALSE),5)="Csere",VLOOKUP(LEFT(VLOOKUP($A93,csapatok!$A:$NN,ER$320,FALSE),LEN(VLOOKUP($A93,csapatok!$A:$NN,ER$320,FALSE))-6),'csapat-ranglista'!$A:$FP,ER$321,FALSE)/8,VLOOKUP(VLOOKUP($A93,csapatok!$A:$NN,ER$320,FALSE),'csapat-ranglista'!$A:$FP,ER$321,FALSE)/4),0)</f>
        <v>0</v>
      </c>
      <c r="ES93" s="223">
        <f>IFERROR(IF(RIGHT(VLOOKUP($A93,csapatok!$A:$NN,ES$320,FALSE),5)="Csere",VLOOKUP(LEFT(VLOOKUP($A93,csapatok!$A:$NN,ES$320,FALSE),LEN(VLOOKUP($A93,csapatok!$A:$NN,ES$320,FALSE))-6),'csapat-ranglista'!$A:$FP,ES$321,FALSE)/8,VLOOKUP(VLOOKUP($A93,csapatok!$A:$NN,ES$320,FALSE),'csapat-ranglista'!$A:$FP,ES$321,FALSE)/4),0)</f>
        <v>0</v>
      </c>
      <c r="ET93" s="223">
        <f>IFERROR(IF(RIGHT(VLOOKUP($A93,csapatok!$A:$NN,ET$320,FALSE),5)="Csere",VLOOKUP(LEFT(VLOOKUP($A93,csapatok!$A:$NN,ET$320,FALSE),LEN(VLOOKUP($A93,csapatok!$A:$NN,ET$320,FALSE))-6),'csapat-ranglista'!$A:$FP,ET$321,FALSE)/8,VLOOKUP(VLOOKUP($A93,csapatok!$A:$NN,ET$320,FALSE),'csapat-ranglista'!$A:$FP,ET$321,FALSE)/4),0)</f>
        <v>0</v>
      </c>
      <c r="EU93" s="223">
        <f>IFERROR(IF(RIGHT(VLOOKUP($A93,csapatok!$A:$NN,EU$320,FALSE),5)="Csere",VLOOKUP(LEFT(VLOOKUP($A93,csapatok!$A:$NN,EU$320,FALSE),LEN(VLOOKUP($A93,csapatok!$A:$NN,EU$320,FALSE))-6),'csapat-ranglista'!$A:$FP,EU$321,FALSE)/8,VLOOKUP(VLOOKUP($A93,csapatok!$A:$NN,EU$320,FALSE),'csapat-ranglista'!$A:$FP,EU$321,FALSE)/4),0)</f>
        <v>0</v>
      </c>
      <c r="EV93" s="223">
        <f>IFERROR(IF(RIGHT(VLOOKUP($A93,csapatok!$A:$NN,EV$320,FALSE),5)="Csere",VLOOKUP(LEFT(VLOOKUP($A93,csapatok!$A:$NN,EV$320,FALSE),LEN(VLOOKUP($A93,csapatok!$A:$NN,EV$320,FALSE))-6),'csapat-ranglista'!$A:$FP,EV$321,FALSE)/8,VLOOKUP(VLOOKUP($A93,csapatok!$A:$NN,EV$320,FALSE),'csapat-ranglista'!$A:$FP,EV$321,FALSE)/4),0)</f>
        <v>0</v>
      </c>
      <c r="EW93" s="223">
        <f>IFERROR(IF(RIGHT(VLOOKUP($A93,csapatok!$A:$NN,EW$320,FALSE),5)="Csere",VLOOKUP(LEFT(VLOOKUP($A93,csapatok!$A:$NN,EW$320,FALSE),LEN(VLOOKUP($A93,csapatok!$A:$NN,EW$320,FALSE))-6),'csapat-ranglista'!$A:$FP,EW$321,FALSE)/8,VLOOKUP(VLOOKUP($A93,csapatok!$A:$NN,EW$320,FALSE),'csapat-ranglista'!$A:$FP,EW$321,FALSE)/4),0)</f>
        <v>0</v>
      </c>
      <c r="EX93" s="223">
        <f>IFERROR(IF(RIGHT(VLOOKUP($A93,csapatok!$A:$NN,EX$320,FALSE),5)="Csere",VLOOKUP(LEFT(VLOOKUP($A93,csapatok!$A:$NN,EX$320,FALSE),LEN(VLOOKUP($A93,csapatok!$A:$NN,EX$320,FALSE))-6),'csapat-ranglista'!$A:$FP,EX$321,FALSE)/8,VLOOKUP(VLOOKUP($A93,csapatok!$A:$NN,EX$320,FALSE),'csapat-ranglista'!$A:$FP,EX$321,FALSE)/4),0)</f>
        <v>4.7087688428505388</v>
      </c>
      <c r="EY93" s="223">
        <f>IFERROR(IF(RIGHT(VLOOKUP($A93,csapatok!$A:$NN,EY$320,FALSE),5)="Csere",VLOOKUP(LEFT(VLOOKUP($A93,csapatok!$A:$NN,EY$320,FALSE),LEN(VLOOKUP($A93,csapatok!$A:$NN,EY$320,FALSE))-6),'csapat-ranglista'!$A:$FP,EY$321,FALSE)/8,VLOOKUP(VLOOKUP($A93,csapatok!$A:$NN,EY$320,FALSE),'csapat-ranglista'!$A:$FP,EY$321,FALSE)/4),0)</f>
        <v>0</v>
      </c>
      <c r="EZ93" s="223">
        <f>IFERROR(IF(RIGHT(VLOOKUP($A93,csapatok!$A:$NN,EZ$320,FALSE),5)="Csere",VLOOKUP(LEFT(VLOOKUP($A93,csapatok!$A:$NN,EZ$320,FALSE),LEN(VLOOKUP($A93,csapatok!$A:$NN,EZ$320,FALSE))-6),'csapat-ranglista'!$A:$FP,EZ$321,FALSE)/8,VLOOKUP(VLOOKUP($A93,csapatok!$A:$NN,EZ$320,FALSE),'csapat-ranglista'!$A:$FP,EZ$321,FALSE)/4),0)</f>
        <v>0</v>
      </c>
      <c r="FA93" s="223">
        <f>IFERROR(IF(RIGHT(VLOOKUP($A93,csapatok!$A:$NN,FA$320,FALSE),5)="Csere",VLOOKUP(LEFT(VLOOKUP($A93,csapatok!$A:$NN,FA$320,FALSE),LEN(VLOOKUP($A93,csapatok!$A:$NN,FA$320,FALSE))-6),'csapat-ranglista'!$A:$FP,FA$321,FALSE)/8,VLOOKUP(VLOOKUP($A93,csapatok!$A:$NN,FA$320,FALSE),'csapat-ranglista'!$A:$FP,FA$321,FALSE)/4),0)</f>
        <v>0</v>
      </c>
      <c r="FB93" s="223">
        <f>IFERROR(IF(RIGHT(VLOOKUP($A93,csapatok!$A:$NN,FB$320,FALSE),5)="Csere",VLOOKUP(LEFT(VLOOKUP($A93,csapatok!$A:$NN,FB$320,FALSE),LEN(VLOOKUP($A93,csapatok!$A:$NN,FB$320,FALSE))-6),'csapat-ranglista'!$A:$FP,FB$321,FALSE)/8,VLOOKUP(VLOOKUP($A93,csapatok!$A:$NN,FB$320,FALSE),'csapat-ranglista'!$A:$FP,FB$321,FALSE)/4),0)</f>
        <v>0</v>
      </c>
      <c r="FC93" s="223">
        <f>IFERROR(IF(RIGHT(VLOOKUP($A93,csapatok!$A:$NN,FC$320,FALSE),5)="Csere",VLOOKUP(LEFT(VLOOKUP($A93,csapatok!$A:$NN,FC$320,FALSE),LEN(VLOOKUP($A93,csapatok!$A:$NN,FC$320,FALSE))-6),'csapat-ranglista'!$A:$FP,FC$321,FALSE)/8,VLOOKUP(VLOOKUP($A93,csapatok!$A:$NN,FC$320,FALSE),'csapat-ranglista'!$A:$FP,FC$321,FALSE)/4),0)</f>
        <v>0</v>
      </c>
      <c r="FD93" s="224">
        <f>versenyek!$QY$11*IFERROR(VLOOKUP(VLOOKUP($A93,versenyek!QX:QZ,3,FALSE),szabalyok!$A$16:$B$23,2,FALSE)/4,0)</f>
        <v>0</v>
      </c>
      <c r="FE93" s="224">
        <f>versenyek!$RB$11*IFERROR(VLOOKUP(VLOOKUP($A93,versenyek!RA:RC,3,FALSE),szabalyok!$A$16:$B$23,2,FALSE)/4,0)</f>
        <v>0</v>
      </c>
      <c r="FF93" s="223">
        <f>IFERROR(IF(RIGHT(VLOOKUP($A93,csapatok!$A:$NN,FF$320,FALSE),5)="Csere",VLOOKUP(LEFT(VLOOKUP($A93,csapatok!$A:$NN,FF$320,FALSE),LEN(VLOOKUP($A93,csapatok!$A:$NN,FF$320,FALSE))-6),'csapat-ranglista'!$A:$FP,FF$321,FALSE)/8,VLOOKUP(VLOOKUP($A93,csapatok!$A:$NN,FF$320,FALSE),'csapat-ranglista'!$A:$FP,FF$321,FALSE)/4),0)</f>
        <v>0</v>
      </c>
      <c r="FG93" s="223">
        <f>IFERROR(IF(RIGHT(VLOOKUP($A93,csapatok!$A:$NN,FG$320,FALSE),5)="Csere",VLOOKUP(LEFT(VLOOKUP($A93,csapatok!$A:$NN,FG$320,FALSE),LEN(VLOOKUP($A93,csapatok!$A:$NN,FG$320,FALSE))-6),'csapat-ranglista'!$A:$FP,FG$321,FALSE)/8,VLOOKUP(VLOOKUP($A93,csapatok!$A:$NN,FG$320,FALSE),'csapat-ranglista'!$A:$FP,FG$321,FALSE)/4),0)</f>
        <v>0</v>
      </c>
      <c r="FH93" s="223">
        <f>IFERROR(IF(RIGHT(VLOOKUP($A93,csapatok!$A:$NN,FH$320,FALSE),5)="Csere",VLOOKUP(LEFT(VLOOKUP($A93,csapatok!$A:$NN,FH$320,FALSE),LEN(VLOOKUP($A93,csapatok!$A:$NN,FH$320,FALSE))-6),'csapat-ranglista'!$A:$FP,FH$321,FALSE)/8,VLOOKUP(VLOOKUP($A93,csapatok!$A:$NN,FH$320,FALSE),'csapat-ranglista'!$A:$FP,FH$321,FALSE)/4),0)</f>
        <v>0</v>
      </c>
      <c r="FI93" s="223">
        <f>IFERROR(IF(RIGHT(VLOOKUP($A93,csapatok!$A:$NN,FI$320,FALSE),5)="Csere",VLOOKUP(LEFT(VLOOKUP($A93,csapatok!$A:$NN,FI$320,FALSE),LEN(VLOOKUP($A93,csapatok!$A:$NN,FI$320,FALSE))-6),'csapat-ranglista'!$A:$FP,FI$321,FALSE)/8,VLOOKUP(VLOOKUP($A93,csapatok!$A:$NN,FI$320,FALSE),'csapat-ranglista'!$A:$FP,FI$321,FALSE)/4),0)</f>
        <v>0</v>
      </c>
      <c r="FJ93" s="223">
        <f>IFERROR(IF(RIGHT(VLOOKUP($A93,csapatok!$A:$NN,FJ$320,FALSE),5)="Csere",VLOOKUP(LEFT(VLOOKUP($A93,csapatok!$A:$NN,FJ$320,FALSE),LEN(VLOOKUP($A93,csapatok!$A:$NN,FJ$320,FALSE))-6),'csapat-ranglista'!$A:$FP,FJ$321,FALSE)/8,VLOOKUP(VLOOKUP($A93,csapatok!$A:$NN,FJ$320,FALSE),'csapat-ranglista'!$A:$FP,FJ$321,FALSE)/4),0)</f>
        <v>0</v>
      </c>
      <c r="FK93" s="223">
        <f>IFERROR(IF(RIGHT(VLOOKUP($A93,csapatok!$A:$NN,FK$320,FALSE),5)="Csere",VLOOKUP(LEFT(VLOOKUP($A93,csapatok!$A:$NN,FK$320,FALSE),LEN(VLOOKUP($A93,csapatok!$A:$NN,FK$320,FALSE))-6),'csapat-ranglista'!$A:$FP,FK$321,FALSE)/8,VLOOKUP(VLOOKUP($A93,csapatok!$A:$NN,FK$320,FALSE),'csapat-ranglista'!$A:$FP,FK$321,FALSE)/4),0)</f>
        <v>0</v>
      </c>
      <c r="FL93" s="223">
        <f>IFERROR(IF(RIGHT(VLOOKUP($A93,csapatok!$A:$NN,FL$320,FALSE),5)="Csere",VLOOKUP(LEFT(VLOOKUP($A93,csapatok!$A:$NN,FL$320,FALSE),LEN(VLOOKUP($A93,csapatok!$A:$NN,FL$320,FALSE))-6),'csapat-ranglista'!$A:$FP,FL$321,FALSE)/8,VLOOKUP(VLOOKUP($A93,csapatok!$A:$NN,FL$320,FALSE),'csapat-ranglista'!$A:$FP,FL$321,FALSE)/4),0)</f>
        <v>0</v>
      </c>
      <c r="FM93" s="223">
        <f>IFERROR(IF(RIGHT(VLOOKUP($A93,csapatok!$A:$NN,FM$320,FALSE),5)="Csere",VLOOKUP(LEFT(VLOOKUP($A93,csapatok!$A:$NN,FM$320,FALSE),LEN(VLOOKUP($A93,csapatok!$A:$NN,FM$320,FALSE))-6),'csapat-ranglista'!$A:$FP,FM$321,FALSE)/8,VLOOKUP(VLOOKUP($A93,csapatok!$A:$NN,FM$320,FALSE),'csapat-ranglista'!$A:$FP,FM$321,FALSE)/4),0)</f>
        <v>0</v>
      </c>
      <c r="FN93" s="223">
        <f>IFERROR(IF(RIGHT(VLOOKUP($A93,csapatok!$A:$NN,FN$320,FALSE),5)="Csere",VLOOKUP(LEFT(VLOOKUP($A93,csapatok!$A:$NN,FN$320,FALSE),LEN(VLOOKUP($A93,csapatok!$A:$NN,FN$320,FALSE))-6),'csapat-ranglista'!$A:$FP,FN$321,FALSE)/8,VLOOKUP(VLOOKUP($A93,csapatok!$A:$NN,FN$320,FALSE),'csapat-ranglista'!$A:$FP,FN$321,FALSE)/4),0)</f>
        <v>0</v>
      </c>
      <c r="FO93" s="223">
        <f>IFERROR(IF(RIGHT(VLOOKUP($A93,csapatok!$A:$NN,FO$320,FALSE),5)="Csere",VLOOKUP(LEFT(VLOOKUP($A93,csapatok!$A:$NN,FO$320,FALSE),LEN(VLOOKUP($A93,csapatok!$A:$NN,FO$320,FALSE))-6),'csapat-ranglista'!$A:$FP,FO$321,FALSE)/8,VLOOKUP(VLOOKUP($A93,csapatok!$A:$NN,FO$320,FALSE),'csapat-ranglista'!$A:$FP,FO$321,FALSE)/4),0)</f>
        <v>0</v>
      </c>
      <c r="FP93" s="223">
        <f>IFERROR(IF(RIGHT(VLOOKUP($A93,csapatok!$A:$NN,FP$320,FALSE),5)="Csere",VLOOKUP(LEFT(VLOOKUP($A93,csapatok!$A:$NN,FP$320,FALSE),LEN(VLOOKUP($A93,csapatok!$A:$NN,FP$320,FALSE))-6),'csapat-ranglista'!$A:$FP,FP$321,FALSE)/8,VLOOKUP(VLOOKUP($A93,csapatok!$A:$NN,FP$320,FALSE),'csapat-ranglista'!$A:$FP,FP$321,FALSE)/4),0)</f>
        <v>0</v>
      </c>
      <c r="FQ93" s="223">
        <f>IFERROR(IF(RIGHT(VLOOKUP($A93,csapatok!$A:$NN,FQ$320,FALSE),5)="Csere",VLOOKUP(LEFT(VLOOKUP($A93,csapatok!$A:$NN,FQ$320,FALSE),LEN(VLOOKUP($A93,csapatok!$A:$NN,FQ$320,FALSE))-6),'csapat-ranglista'!$A:$FP,FQ$321,FALSE)/8,VLOOKUP(VLOOKUP($A93,csapatok!$A:$NN,FQ$320,FALSE),'csapat-ranglista'!$A:$FP,FQ$321,FALSE)/4),0)</f>
        <v>0</v>
      </c>
      <c r="FR93" s="223">
        <f>IFERROR(IF(RIGHT(VLOOKUP($A93,csapatok!$A:$NN,FR$320,FALSE),5)="Csere",VLOOKUP(LEFT(VLOOKUP($A93,csapatok!$A:$NN,FR$320,FALSE),LEN(VLOOKUP($A93,csapatok!$A:$NN,FR$320,FALSE))-6),'csapat-ranglista'!$A:$FP,FR$321,FALSE)/8,VLOOKUP(VLOOKUP($A93,csapatok!$A:$NN,FR$320,FALSE),'csapat-ranglista'!$A:$FP,FR$321,FALSE)/4),0)</f>
        <v>0</v>
      </c>
      <c r="FS93" s="223">
        <f>IFERROR(IF(RIGHT(VLOOKUP($A93,csapatok!$A:$NN,FS$320,FALSE),5)="Csere",VLOOKUP(LEFT(VLOOKUP($A93,csapatok!$A:$NN,FS$320,FALSE),LEN(VLOOKUP($A93,csapatok!$A:$NN,FS$320,FALSE))-6),'csapat-ranglista'!$A:$FP,FS$321,FALSE)/8,VLOOKUP(VLOOKUP($A93,csapatok!$A:$NN,FS$320,FALSE),'csapat-ranglista'!$A:$FP,FS$321,FALSE)/4),0)</f>
        <v>0</v>
      </c>
      <c r="FT93" s="223">
        <f>IFERROR(IF(RIGHT(VLOOKUP($A93,csapatok!$A:$NN,FT$320,FALSE),5)="Csere",VLOOKUP(LEFT(VLOOKUP($A93,csapatok!$A:$NN,FT$320,FALSE),LEN(VLOOKUP($A93,csapatok!$A:$NN,FT$320,FALSE))-6),'csapat-ranglista'!$A:$FP,FT$321,FALSE)/8,VLOOKUP(VLOOKUP($A93,csapatok!$A:$NN,FT$320,FALSE),'csapat-ranglista'!$A:$FP,FT$321,FALSE)/4),0)</f>
        <v>0</v>
      </c>
      <c r="FU93" s="223">
        <f>IFERROR(IF(RIGHT(VLOOKUP($A93,csapatok!$A:$NN,FU$320,FALSE),5)="Csere",VLOOKUP(LEFT(VLOOKUP($A93,csapatok!$A:$NN,FU$320,FALSE),LEN(VLOOKUP($A93,csapatok!$A:$NN,FU$320,FALSE))-6),'csapat-ranglista'!$A:$FP,FU$321,FALSE)/8,VLOOKUP(VLOOKUP($A93,csapatok!$A:$NN,FU$320,FALSE),'csapat-ranglista'!$A:$FP,FU$321,FALSE)/4),0)</f>
        <v>0</v>
      </c>
      <c r="FV93" s="223">
        <f>IFERROR(IF(RIGHT(VLOOKUP($A93,csapatok!$A:$NN,FV$320,FALSE),5)="Csere",VLOOKUP(LEFT(VLOOKUP($A93,csapatok!$A:$NN,FV$320,FALSE),LEN(VLOOKUP($A93,csapatok!$A:$NN,FV$320,FALSE))-6),'csapat-ranglista'!$A:$FP,FV$321,FALSE)/8,VLOOKUP(VLOOKUP($A93,csapatok!$A:$NN,FV$320,FALSE),'csapat-ranglista'!$A:$FP,FV$321,FALSE)/4),0)</f>
        <v>0</v>
      </c>
      <c r="FW93" s="223">
        <f>IFERROR(IF(RIGHT(VLOOKUP($A93,csapatok!$A:$NN,FW$320,FALSE),5)="Csere",VLOOKUP(LEFT(VLOOKUP($A93,csapatok!$A:$NN,FW$320,FALSE),LEN(VLOOKUP($A93,csapatok!$A:$NN,FW$320,FALSE))-6),'csapat-ranglista'!$A:$FP,FW$321,FALSE)/8,VLOOKUP(VLOOKUP($A93,csapatok!$A:$NN,FW$320,FALSE),'csapat-ranglista'!$A:$FP,FW$321,FALSE)/4),0)</f>
        <v>0</v>
      </c>
      <c r="FX93" s="223">
        <f>IFERROR(IF(RIGHT(VLOOKUP($A93,csapatok!$A:$NN,FX$320,FALSE),5)="Csere",VLOOKUP(LEFT(VLOOKUP($A93,csapatok!$A:$NN,FX$320,FALSE),LEN(VLOOKUP($A93,csapatok!$A:$NN,FX$320,FALSE))-6),'csapat-ranglista'!$A:$FP,FX$321,FALSE)/8,VLOOKUP(VLOOKUP($A93,csapatok!$A:$NN,FX$320,FALSE),'csapat-ranglista'!$A:$FP,FX$321,FALSE)/4),0)</f>
        <v>0</v>
      </c>
      <c r="FY93" s="223">
        <f>IFERROR(IF(RIGHT(VLOOKUP($A93,csapatok!$A:$NN,FY$320,FALSE),5)="Csere",VLOOKUP(LEFT(VLOOKUP($A93,csapatok!$A:$NN,FY$320,FALSE),LEN(VLOOKUP($A93,csapatok!$A:$NN,FY$320,FALSE))-6),'csapat-ranglista'!$A:$FP,FY$321,FALSE)/8,VLOOKUP(VLOOKUP($A93,csapatok!$A:$NN,FY$320,FALSE),'csapat-ranglista'!$A:$FP,FY$321,FALSE)/4),0)</f>
        <v>0</v>
      </c>
      <c r="FZ93" s="223">
        <f>IFERROR(IF(RIGHT(VLOOKUP($A93,csapatok!$A:$NN,FZ$320,FALSE),5)="Csere",VLOOKUP(LEFT(VLOOKUP($A93,csapatok!$A:$NN,FZ$320,FALSE),LEN(VLOOKUP($A93,csapatok!$A:$NN,FZ$320,FALSE))-6),'csapat-ranglista'!$A:$FP,FZ$321,FALSE)/8,VLOOKUP(VLOOKUP($A93,csapatok!$A:$NN,FZ$320,FALSE),'csapat-ranglista'!$A:$FP,FZ$321,FALSE)/4),0)</f>
        <v>0</v>
      </c>
      <c r="GA93" s="223">
        <f>IFERROR(IF(RIGHT(VLOOKUP($A93,csapatok!$A:$NN,GA$320,FALSE),5)="Csere",VLOOKUP(LEFT(VLOOKUP($A93,csapatok!$A:$NN,GA$320,FALSE),LEN(VLOOKUP($A93,csapatok!$A:$NN,GA$320,FALSE))-6),'csapat-ranglista'!$A:$FP,GA$321,FALSE)/8,VLOOKUP(VLOOKUP($A93,csapatok!$A:$NN,GA$320,FALSE),'csapat-ranglista'!$A:$FP,GA$321,FALSE)/4),0)</f>
        <v>0</v>
      </c>
      <c r="GB93" s="223">
        <f>IFERROR(IF(RIGHT(VLOOKUP($A93,csapatok!$A:$NN,GB$320,FALSE),5)="Csere",VLOOKUP(LEFT(VLOOKUP($A93,csapatok!$A:$NN,GB$320,FALSE),LEN(VLOOKUP($A93,csapatok!$A:$NN,GB$320,FALSE))-6),'csapat-ranglista'!$A:$FP,GB$321,FALSE)/8,VLOOKUP(VLOOKUP($A93,csapatok!$A:$NN,GB$320,FALSE),'csapat-ranglista'!$A:$FP,GB$321,FALSE)/4),0)</f>
        <v>0</v>
      </c>
      <c r="GC93" s="223">
        <f>IFERROR(IF(RIGHT(VLOOKUP($A93,csapatok!$A:$NN,GC$320,FALSE),5)="Csere",VLOOKUP(LEFT(VLOOKUP($A93,csapatok!$A:$NN,GC$320,FALSE),LEN(VLOOKUP($A93,csapatok!$A:$NN,GC$320,FALSE))-6),'csapat-ranglista'!$A:$FP,GC$321,FALSE)/8,VLOOKUP(VLOOKUP($A93,csapatok!$A:$NN,GC$320,FALSE),'csapat-ranglista'!$A:$FP,GC$321,FALSE)/4),0)</f>
        <v>0</v>
      </c>
      <c r="GD93" s="247">
        <f>SUM(EQ93:GC93)</f>
        <v>4.7087688428505388</v>
      </c>
    </row>
    <row r="94" spans="1:186">
      <c r="A94" s="1" t="s">
        <v>1654</v>
      </c>
      <c r="B94" s="130"/>
      <c r="C94" s="131" t="str">
        <f>IF(B94=0,"",IF(B94&lt;$C$1,"felnőtt","ifi"))</f>
        <v/>
      </c>
      <c r="D94" s="32" t="s">
        <v>9</v>
      </c>
      <c r="E94" s="45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4"/>
      <c r="BD94" s="224"/>
      <c r="BE94" s="223">
        <f>IFERROR(IF(RIGHT(VLOOKUP($A94,csapatok!$A:$NN,BE$320,FALSE),5)="Csere",VLOOKUP(LEFT(VLOOKUP($A94,csapatok!$A:$NN,BE$320,FALSE),LEN(VLOOKUP($A94,csapatok!$A:$NN,BE$320,FALSE))-6),'csapat-ranglista'!$A:$FP,BE$321,FALSE)/8,VLOOKUP(VLOOKUP($A94,csapatok!$A:$NN,BE$320,FALSE),'csapat-ranglista'!$A:$FP,BE$321,FALSE)/4),0)</f>
        <v>0</v>
      </c>
      <c r="BF94" s="223">
        <f>IFERROR(IF(RIGHT(VLOOKUP($A94,csapatok!$A:$NN,BF$320,FALSE),5)="Csere",VLOOKUP(LEFT(VLOOKUP($A94,csapatok!$A:$NN,BF$320,FALSE),LEN(VLOOKUP($A94,csapatok!$A:$NN,BF$320,FALSE))-6),'csapat-ranglista'!$A:$FP,BF$321,FALSE)/8,VLOOKUP(VLOOKUP($A94,csapatok!$A:$NN,BF$320,FALSE),'csapat-ranglista'!$A:$FP,BF$321,FALSE)/4),0)</f>
        <v>0</v>
      </c>
      <c r="BG94" s="223">
        <f>IFERROR(IF(RIGHT(VLOOKUP($A94,csapatok!$A:$NN,BG$320,FALSE),5)="Csere",VLOOKUP(LEFT(VLOOKUP($A94,csapatok!$A:$NN,BG$320,FALSE),LEN(VLOOKUP($A94,csapatok!$A:$NN,BG$320,FALSE))-6),'csapat-ranglista'!$A:$FP,BG$321,FALSE)/8,VLOOKUP(VLOOKUP($A94,csapatok!$A:$NN,BG$320,FALSE),'csapat-ranglista'!$A:$FP,BG$321,FALSE)/4),0)</f>
        <v>0</v>
      </c>
      <c r="BH94" s="223">
        <f>IFERROR(IF(RIGHT(VLOOKUP($A94,csapatok!$A:$NN,BH$320,FALSE),5)="Csere",VLOOKUP(LEFT(VLOOKUP($A94,csapatok!$A:$NN,BH$320,FALSE),LEN(VLOOKUP($A94,csapatok!$A:$NN,BH$320,FALSE))-6),'csapat-ranglista'!$A:$FP,BH$321,FALSE)/8,VLOOKUP(VLOOKUP($A94,csapatok!$A:$NN,BH$320,FALSE),'csapat-ranglista'!$A:$FP,BH$321,FALSE)/4),0)</f>
        <v>0</v>
      </c>
      <c r="BI94" s="223">
        <f>IFERROR(IF(RIGHT(VLOOKUP($A94,csapatok!$A:$NN,BI$320,FALSE),5)="Csere",VLOOKUP(LEFT(VLOOKUP($A94,csapatok!$A:$NN,BI$320,FALSE),LEN(VLOOKUP($A94,csapatok!$A:$NN,BI$320,FALSE))-6),'csapat-ranglista'!$A:$FP,BI$321,FALSE)/8,VLOOKUP(VLOOKUP($A94,csapatok!$A:$NN,BI$320,FALSE),'csapat-ranglista'!$A:$FP,BI$321,FALSE)/4),0)</f>
        <v>0</v>
      </c>
      <c r="BJ94" s="223">
        <f>IFERROR(IF(RIGHT(VLOOKUP($A94,csapatok!$A:$NN,BJ$320,FALSE),5)="Csere",VLOOKUP(LEFT(VLOOKUP($A94,csapatok!$A:$NN,BJ$320,FALSE),LEN(VLOOKUP($A94,csapatok!$A:$NN,BJ$320,FALSE))-6),'csapat-ranglista'!$A:$FP,BJ$321,FALSE)/8,VLOOKUP(VLOOKUP($A94,csapatok!$A:$NN,BJ$320,FALSE),'csapat-ranglista'!$A:$FP,BJ$321,FALSE)/4),0)</f>
        <v>0</v>
      </c>
      <c r="BK94" s="223">
        <f>IFERROR(IF(RIGHT(VLOOKUP($A94,csapatok!$A:$NN,BK$320,FALSE),5)="Csere",VLOOKUP(LEFT(VLOOKUP($A94,csapatok!$A:$NN,BK$320,FALSE),LEN(VLOOKUP($A94,csapatok!$A:$NN,BK$320,FALSE))-6),'csapat-ranglista'!$A:$FP,BK$321,FALSE)/8,VLOOKUP(VLOOKUP($A94,csapatok!$A:$NN,BK$320,FALSE),'csapat-ranglista'!$A:$FP,BK$321,FALSE)/4),0)</f>
        <v>0</v>
      </c>
      <c r="BL94" s="223">
        <f>IFERROR(IF(RIGHT(VLOOKUP($A94,csapatok!$A:$NN,BL$320,FALSE),5)="Csere",VLOOKUP(LEFT(VLOOKUP($A94,csapatok!$A:$NN,BL$320,FALSE),LEN(VLOOKUP($A94,csapatok!$A:$NN,BL$320,FALSE))-6),'csapat-ranglista'!$A:$FP,BL$321,FALSE)/8,VLOOKUP(VLOOKUP($A94,csapatok!$A:$NN,BL$320,FALSE),'csapat-ranglista'!$A:$FP,BL$321,FALSE)/4),0)</f>
        <v>0</v>
      </c>
      <c r="BM94" s="223">
        <f>IFERROR(IF(RIGHT(VLOOKUP($A94,csapatok!$A:$NN,BM$320,FALSE),5)="Csere",VLOOKUP(LEFT(VLOOKUP($A94,csapatok!$A:$NN,BM$320,FALSE),LEN(VLOOKUP($A94,csapatok!$A:$NN,BM$320,FALSE))-6),'csapat-ranglista'!$A:$FP,BM$321,FALSE)/8,VLOOKUP(VLOOKUP($A94,csapatok!$A:$NN,BM$320,FALSE),'csapat-ranglista'!$A:$FP,BM$321,FALSE)/4),0)</f>
        <v>0</v>
      </c>
      <c r="BN94" s="223">
        <f>IFERROR(IF(RIGHT(VLOOKUP($A94,csapatok!$A:$NN,BN$320,FALSE),5)="Csere",VLOOKUP(LEFT(VLOOKUP($A94,csapatok!$A:$NN,BN$320,FALSE),LEN(VLOOKUP($A94,csapatok!$A:$NN,BN$320,FALSE))-6),'csapat-ranglista'!$A:$FP,BN$321,FALSE)/8,VLOOKUP(VLOOKUP($A94,csapatok!$A:$NN,BN$320,FALSE),'csapat-ranglista'!$A:$FP,BN$321,FALSE)/4),0)</f>
        <v>0</v>
      </c>
      <c r="BO94" s="223">
        <f>IFERROR(IF(RIGHT(VLOOKUP($A94,csapatok!$A:$NN,BO$320,FALSE),5)="Csere",VLOOKUP(LEFT(VLOOKUP($A94,csapatok!$A:$NN,BO$320,FALSE),LEN(VLOOKUP($A94,csapatok!$A:$NN,BO$320,FALSE))-6),'csapat-ranglista'!$A:$FP,BO$321,FALSE)/8,VLOOKUP(VLOOKUP($A94,csapatok!$A:$NN,BO$320,FALSE),'csapat-ranglista'!$A:$FP,BO$321,FALSE)/4),0)</f>
        <v>0</v>
      </c>
      <c r="BP94" s="223">
        <f>IFERROR(IF(RIGHT(VLOOKUP($A94,csapatok!$A:$NN,BP$320,FALSE),5)="Csere",VLOOKUP(LEFT(VLOOKUP($A94,csapatok!$A:$NN,BP$320,FALSE),LEN(VLOOKUP($A94,csapatok!$A:$NN,BP$320,FALSE))-6),'csapat-ranglista'!$A:$FP,BP$321,FALSE)/8,VLOOKUP(VLOOKUP($A94,csapatok!$A:$NN,BP$320,FALSE),'csapat-ranglista'!$A:$FP,BP$321,FALSE)/4),0)</f>
        <v>0</v>
      </c>
      <c r="BQ94" s="223">
        <f>IFERROR(IF(RIGHT(VLOOKUP($A94,csapatok!$A:$NN,BQ$320,FALSE),5)="Csere",VLOOKUP(LEFT(VLOOKUP($A94,csapatok!$A:$NN,BQ$320,FALSE),LEN(VLOOKUP($A94,csapatok!$A:$NN,BQ$320,FALSE))-6),'csapat-ranglista'!$A:$FP,BQ$321,FALSE)/8,VLOOKUP(VLOOKUP($A94,csapatok!$A:$NN,BQ$320,FALSE),'csapat-ranglista'!$A:$FP,BQ$321,FALSE)/4),0)</f>
        <v>0</v>
      </c>
      <c r="BR94" s="223">
        <f>IFERROR(IF(RIGHT(VLOOKUP($A94,csapatok!$A:$NN,BR$320,FALSE),5)="Csere",VLOOKUP(LEFT(VLOOKUP($A94,csapatok!$A:$NN,BR$320,FALSE),LEN(VLOOKUP($A94,csapatok!$A:$NN,BR$320,FALSE))-6),'csapat-ranglista'!$A:$FP,BR$321,FALSE)/8,VLOOKUP(VLOOKUP($A94,csapatok!$A:$NN,BR$320,FALSE),'csapat-ranglista'!$A:$FP,BR$321,FALSE)/4),0)</f>
        <v>0</v>
      </c>
      <c r="BS94" s="223">
        <f>IFERROR(IF(RIGHT(VLOOKUP($A94,csapatok!$A:$NN,BS$320,FALSE),5)="Csere",VLOOKUP(LEFT(VLOOKUP($A94,csapatok!$A:$NN,BS$320,FALSE),LEN(VLOOKUP($A94,csapatok!$A:$NN,BS$320,FALSE))-6),'csapat-ranglista'!$A:$FP,BS$321,FALSE)/8,VLOOKUP(VLOOKUP($A94,csapatok!$A:$NN,BS$320,FALSE),'csapat-ranglista'!$A:$FP,BS$321,FALSE)/4),0)</f>
        <v>0</v>
      </c>
      <c r="BT94" s="223">
        <f>IFERROR(IF(RIGHT(VLOOKUP($A94,csapatok!$A:$NN,BT$320,FALSE),5)="Csere",VLOOKUP(LEFT(VLOOKUP($A94,csapatok!$A:$NN,BT$320,FALSE),LEN(VLOOKUP($A94,csapatok!$A:$NN,BT$320,FALSE))-6),'csapat-ranglista'!$A:$FP,BT$321,FALSE)/8,VLOOKUP(VLOOKUP($A94,csapatok!$A:$NN,BT$320,FALSE),'csapat-ranglista'!$A:$FP,BT$321,FALSE)/4),0)</f>
        <v>0</v>
      </c>
      <c r="BU94" s="223">
        <f>IFERROR(IF(RIGHT(VLOOKUP($A94,csapatok!$A:$NN,BU$320,FALSE),5)="Csere",VLOOKUP(LEFT(VLOOKUP($A94,csapatok!$A:$NN,BU$320,FALSE),LEN(VLOOKUP($A94,csapatok!$A:$NN,BU$320,FALSE))-6),'csapat-ranglista'!$A:$FP,BU$321,FALSE)/8,VLOOKUP(VLOOKUP($A94,csapatok!$A:$NN,BU$320,FALSE),'csapat-ranglista'!$A:$FP,BU$321,FALSE)/4),0)</f>
        <v>0</v>
      </c>
      <c r="BV94" s="223">
        <f>IFERROR(IF(RIGHT(VLOOKUP($A94,csapatok!$A:$NN,BV$320,FALSE),5)="Csere",VLOOKUP(LEFT(VLOOKUP($A94,csapatok!$A:$NN,BV$320,FALSE),LEN(VLOOKUP($A94,csapatok!$A:$NN,BV$320,FALSE))-6),'csapat-ranglista'!$A:$FP,BV$321,FALSE)/8,VLOOKUP(VLOOKUP($A94,csapatok!$A:$NN,BV$320,FALSE),'csapat-ranglista'!$A:$FP,BV$321,FALSE)/4),0)</f>
        <v>0</v>
      </c>
      <c r="BW94" s="223">
        <f>IFERROR(IF(RIGHT(VLOOKUP($A94,csapatok!$A:$NN,BW$320,FALSE),5)="Csere",VLOOKUP(LEFT(VLOOKUP($A94,csapatok!$A:$NN,BW$320,FALSE),LEN(VLOOKUP($A94,csapatok!$A:$NN,BW$320,FALSE))-6),'csapat-ranglista'!$A:$FP,BW$321,FALSE)/8,VLOOKUP(VLOOKUP($A94,csapatok!$A:$NN,BW$320,FALSE),'csapat-ranglista'!$A:$FP,BW$321,FALSE)/4),0)</f>
        <v>0</v>
      </c>
      <c r="BX94" s="223">
        <f>IFERROR(IF(RIGHT(VLOOKUP($A94,csapatok!$A:$NN,BX$320,FALSE),5)="Csere",VLOOKUP(LEFT(VLOOKUP($A94,csapatok!$A:$NN,BX$320,FALSE),LEN(VLOOKUP($A94,csapatok!$A:$NN,BX$320,FALSE))-6),'csapat-ranglista'!$A:$FP,BX$321,FALSE)/8,VLOOKUP(VLOOKUP($A94,csapatok!$A:$NN,BX$320,FALSE),'csapat-ranglista'!$A:$FP,BX$321,FALSE)/4),0)</f>
        <v>0</v>
      </c>
      <c r="BY94" s="223">
        <f>IFERROR(IF(RIGHT(VLOOKUP($A94,csapatok!$A:$NN,BY$320,FALSE),5)="Csere",VLOOKUP(LEFT(VLOOKUP($A94,csapatok!$A:$NN,BY$320,FALSE),LEN(VLOOKUP($A94,csapatok!$A:$NN,BY$320,FALSE))-6),'csapat-ranglista'!$A:$FP,BY$321,FALSE)/8,VLOOKUP(VLOOKUP($A94,csapatok!$A:$NN,BY$320,FALSE),'csapat-ranglista'!$A:$FP,BY$321,FALSE)/4),0)</f>
        <v>0</v>
      </c>
      <c r="BZ94" s="223">
        <f>IFERROR(IF(RIGHT(VLOOKUP($A94,csapatok!$A:$NN,BZ$320,FALSE),5)="Csere",VLOOKUP(LEFT(VLOOKUP($A94,csapatok!$A:$NN,BZ$320,FALSE),LEN(VLOOKUP($A94,csapatok!$A:$NN,BZ$320,FALSE))-6),'csapat-ranglista'!$A:$FP,BZ$321,FALSE)/8,VLOOKUP(VLOOKUP($A94,csapatok!$A:$NN,BZ$320,FALSE),'csapat-ranglista'!$A:$FP,BZ$321,FALSE)/4),0)</f>
        <v>0</v>
      </c>
      <c r="CA94" s="223">
        <f>IFERROR(IF(RIGHT(VLOOKUP($A94,csapatok!$A:$NN,CA$320,FALSE),5)="Csere",VLOOKUP(LEFT(VLOOKUP($A94,csapatok!$A:$NN,CA$320,FALSE),LEN(VLOOKUP($A94,csapatok!$A:$NN,CA$320,FALSE))-6),'csapat-ranglista'!$A:$FP,CA$321,FALSE)/8,VLOOKUP(VLOOKUP($A94,csapatok!$A:$NN,CA$320,FALSE),'csapat-ranglista'!$A:$FP,CA$321,FALSE)/4),0)</f>
        <v>0</v>
      </c>
      <c r="CB94" s="223">
        <f>IFERROR(IF(RIGHT(VLOOKUP($A94,csapatok!$A:$NN,CB$320,FALSE),5)="Csere",VLOOKUP(LEFT(VLOOKUP($A94,csapatok!$A:$NN,CB$320,FALSE),LEN(VLOOKUP($A94,csapatok!$A:$NN,CB$320,FALSE))-6),'csapat-ranglista'!$A:$FP,CB$321,FALSE)/8,VLOOKUP(VLOOKUP($A94,csapatok!$A:$NN,CB$320,FALSE),'csapat-ranglista'!$A:$FP,CB$321,FALSE)/4),0)</f>
        <v>0</v>
      </c>
      <c r="CC94" s="223">
        <f>IFERROR(IF(RIGHT(VLOOKUP($A94,csapatok!$A:$NN,CC$320,FALSE),5)="Csere",VLOOKUP(LEFT(VLOOKUP($A94,csapatok!$A:$NN,CC$320,FALSE),LEN(VLOOKUP($A94,csapatok!$A:$NN,CC$320,FALSE))-6),'csapat-ranglista'!$A:$FP,CC$321,FALSE)/8,VLOOKUP(VLOOKUP($A94,csapatok!$A:$NN,CC$320,FALSE),'csapat-ranglista'!$A:$FP,CC$321,FALSE)/4),0)</f>
        <v>0</v>
      </c>
      <c r="CD94" s="223">
        <f>IFERROR(IF(RIGHT(VLOOKUP($A94,csapatok!$A:$NN,CD$320,FALSE),5)="Csere",VLOOKUP(LEFT(VLOOKUP($A94,csapatok!$A:$NN,CD$320,FALSE),LEN(VLOOKUP($A94,csapatok!$A:$NN,CD$320,FALSE))-6),'csapat-ranglista'!$A:$FP,CD$321,FALSE)/8,VLOOKUP(VLOOKUP($A94,csapatok!$A:$NN,CD$320,FALSE),'csapat-ranglista'!$A:$FP,CD$321,FALSE)/4),0)</f>
        <v>0</v>
      </c>
      <c r="CE94" s="223">
        <f>IFERROR(IF(RIGHT(VLOOKUP($A94,csapatok!$A:$NN,CE$320,FALSE),5)="Csere",VLOOKUP(LEFT(VLOOKUP($A94,csapatok!$A:$NN,CE$320,FALSE),LEN(VLOOKUP($A94,csapatok!$A:$NN,CE$320,FALSE))-6),'csapat-ranglista'!$A:$FP,CE$321,FALSE)/8,VLOOKUP(VLOOKUP($A94,csapatok!$A:$NN,CE$320,FALSE),'csapat-ranglista'!$A:$FP,CE$321,FALSE)/4),0)</f>
        <v>0</v>
      </c>
      <c r="CF94" s="223">
        <f>IFERROR(IF(RIGHT(VLOOKUP($A94,csapatok!$A:$NN,CF$320,FALSE),5)="Csere",VLOOKUP(LEFT(VLOOKUP($A94,csapatok!$A:$NN,CF$320,FALSE),LEN(VLOOKUP($A94,csapatok!$A:$NN,CF$320,FALSE))-6),'csapat-ranglista'!$A:$FP,CF$321,FALSE)/8,VLOOKUP(VLOOKUP($A94,csapatok!$A:$NN,CF$320,FALSE),'csapat-ranglista'!$A:$FP,CF$321,FALSE)/4),0)</f>
        <v>0</v>
      </c>
      <c r="CG94" s="223">
        <f>IFERROR(IF(RIGHT(VLOOKUP($A94,csapatok!$A:$NN,CG$320,FALSE),5)="Csere",VLOOKUP(LEFT(VLOOKUP($A94,csapatok!$A:$NN,CG$320,FALSE),LEN(VLOOKUP($A94,csapatok!$A:$NN,CG$320,FALSE))-6),'csapat-ranglista'!$A:$FP,CG$321,FALSE)/8,VLOOKUP(VLOOKUP($A94,csapatok!$A:$NN,CG$320,FALSE),'csapat-ranglista'!$A:$FP,CG$321,FALSE)/4),0)</f>
        <v>0</v>
      </c>
      <c r="CH94" s="223">
        <f>IFERROR(IF(RIGHT(VLOOKUP($A94,csapatok!$A:$NN,CH$320,FALSE),5)="Csere",VLOOKUP(LEFT(VLOOKUP($A94,csapatok!$A:$NN,CH$320,FALSE),LEN(VLOOKUP($A94,csapatok!$A:$NN,CH$320,FALSE))-6),'csapat-ranglista'!$A:$FP,CH$321,FALSE)/8,VLOOKUP(VLOOKUP($A94,csapatok!$A:$NN,CH$320,FALSE),'csapat-ranglista'!$A:$FP,CH$321,FALSE)/4),0)</f>
        <v>0</v>
      </c>
      <c r="CI94" s="223">
        <f>IFERROR(IF(RIGHT(VLOOKUP($A94,csapatok!$A:$NN,CI$320,FALSE),5)="Csere",VLOOKUP(LEFT(VLOOKUP($A94,csapatok!$A:$NN,CI$320,FALSE),LEN(VLOOKUP($A94,csapatok!$A:$NN,CI$320,FALSE))-6),'csapat-ranglista'!$A:$FP,CI$321,FALSE)/8,VLOOKUP(VLOOKUP($A94,csapatok!$A:$NN,CI$320,FALSE),'csapat-ranglista'!$A:$FP,CI$321,FALSE)/4),0)</f>
        <v>0</v>
      </c>
      <c r="CJ94" s="224">
        <f>versenyek!$IQ$11*IFERROR(VLOOKUP(VLOOKUP($A94,versenyek!IP:IR,3,FALSE),szabalyok!$A$16:$B$23,2,FALSE)/4,0)</f>
        <v>0</v>
      </c>
      <c r="CK94" s="224">
        <f>versenyek!$IT$11*IFERROR(VLOOKUP(VLOOKUP($A94,versenyek!IS:IU,3,FALSE),szabalyok!$A$16:$B$23,2,FALSE)/4,0)</f>
        <v>0</v>
      </c>
      <c r="CL94" s="223">
        <f>IFERROR(IF(RIGHT(VLOOKUP($A94,csapatok!$A:$NN,CL$320,FALSE),5)="Csere",VLOOKUP(LEFT(VLOOKUP($A94,csapatok!$A:$NN,CL$320,FALSE),LEN(VLOOKUP($A94,csapatok!$A:$NN,CL$320,FALSE))-6),'csapat-ranglista'!$A:$FP,CL$321,FALSE)/8,VLOOKUP(VLOOKUP($A94,csapatok!$A:$NN,CL$320,FALSE),'csapat-ranglista'!$A:$FP,CL$321,FALSE)/4),0)</f>
        <v>0</v>
      </c>
      <c r="CM94" s="223">
        <f>IFERROR(IF(RIGHT(VLOOKUP($A94,csapatok!$A:$NN,CM$320,FALSE),5)="Csere",VLOOKUP(LEFT(VLOOKUP($A94,csapatok!$A:$NN,CM$320,FALSE),LEN(VLOOKUP($A94,csapatok!$A:$NN,CM$320,FALSE))-6),'csapat-ranglista'!$A:$FP,CM$321,FALSE)/8,VLOOKUP(VLOOKUP($A94,csapatok!$A:$NN,CM$320,FALSE),'csapat-ranglista'!$A:$FP,CM$321,FALSE)/4),0)</f>
        <v>0</v>
      </c>
      <c r="CN94" s="223">
        <f>IFERROR(IF(RIGHT(VLOOKUP($A94,csapatok!$A:$NN,CN$320,FALSE),5)="Csere",VLOOKUP(LEFT(VLOOKUP($A94,csapatok!$A:$NN,CN$320,FALSE),LEN(VLOOKUP($A94,csapatok!$A:$NN,CN$320,FALSE))-6),'csapat-ranglista'!$A:$FP,CN$321,FALSE)/8,VLOOKUP(VLOOKUP($A94,csapatok!$A:$NN,CN$320,FALSE),'csapat-ranglista'!$A:$FP,CN$321,FALSE)/4),0)</f>
        <v>0</v>
      </c>
      <c r="CO94" s="223">
        <f>IFERROR(IF(RIGHT(VLOOKUP($A94,csapatok!$A:$NN,CO$320,FALSE),5)="Csere",VLOOKUP(LEFT(VLOOKUP($A94,csapatok!$A:$NN,CO$320,FALSE),LEN(VLOOKUP($A94,csapatok!$A:$NN,CO$320,FALSE))-6),'csapat-ranglista'!$A:$FP,CO$321,FALSE)/8,VLOOKUP(VLOOKUP($A94,csapatok!$A:$NN,CO$320,FALSE),'csapat-ranglista'!$A:$FP,CO$321,FALSE)/4),0)</f>
        <v>0</v>
      </c>
      <c r="CP94" s="223">
        <f>IFERROR(IF(RIGHT(VLOOKUP($A94,csapatok!$A:$NN,CP$320,FALSE),5)="Csere",VLOOKUP(LEFT(VLOOKUP($A94,csapatok!$A:$NN,CP$320,FALSE),LEN(VLOOKUP($A94,csapatok!$A:$NN,CP$320,FALSE))-6),'csapat-ranglista'!$A:$FP,CP$321,FALSE)/8,VLOOKUP(VLOOKUP($A94,csapatok!$A:$NN,CP$320,FALSE),'csapat-ranglista'!$A:$FP,CP$321,FALSE)/4),0)</f>
        <v>0</v>
      </c>
      <c r="CQ94" s="223">
        <f>IFERROR(IF(RIGHT(VLOOKUP($A94,csapatok!$A:$NN,CQ$320,FALSE),5)="Csere",VLOOKUP(LEFT(VLOOKUP($A94,csapatok!$A:$NN,CQ$320,FALSE),LEN(VLOOKUP($A94,csapatok!$A:$NN,CQ$320,FALSE))-6),'csapat-ranglista'!$A:$FP,CQ$321,FALSE)/8,VLOOKUP(VLOOKUP($A94,csapatok!$A:$NN,CQ$320,FALSE),'csapat-ranglista'!$A:$FP,CQ$321,FALSE)/4),0)</f>
        <v>0</v>
      </c>
      <c r="CR94" s="223">
        <f>IFERROR(IF(RIGHT(VLOOKUP($A94,csapatok!$A:$NN,CR$320,FALSE),5)="Csere",VLOOKUP(LEFT(VLOOKUP($A94,csapatok!$A:$NN,CR$320,FALSE),LEN(VLOOKUP($A94,csapatok!$A:$NN,CR$320,FALSE))-6),'csapat-ranglista'!$A:$FP,CR$321,FALSE)/8,VLOOKUP(VLOOKUP($A94,csapatok!$A:$NN,CR$320,FALSE),'csapat-ranglista'!$A:$FP,CR$321,FALSE)/4),0)</f>
        <v>0</v>
      </c>
      <c r="CS94" s="223">
        <f>IFERROR(IF(RIGHT(VLOOKUP($A94,csapatok!$A:$NN,CS$320,FALSE),5)="Csere",VLOOKUP(LEFT(VLOOKUP($A94,csapatok!$A:$NN,CS$320,FALSE),LEN(VLOOKUP($A94,csapatok!$A:$NN,CS$320,FALSE))-6),'csapat-ranglista'!$A:$FP,CS$321,FALSE)/8,VLOOKUP(VLOOKUP($A94,csapatok!$A:$NN,CS$320,FALSE),'csapat-ranglista'!$A:$FP,CS$321,FALSE)/4),0)</f>
        <v>0</v>
      </c>
      <c r="CT94" s="223">
        <f>IFERROR(IF(RIGHT(VLOOKUP($A94,csapatok!$A:$NN,CT$320,FALSE),5)="Csere",VLOOKUP(LEFT(VLOOKUP($A94,csapatok!$A:$NN,CT$320,FALSE),LEN(VLOOKUP($A94,csapatok!$A:$NN,CT$320,FALSE))-6),'csapat-ranglista'!$A:$FP,CT$321,FALSE)/8,VLOOKUP(VLOOKUP($A94,csapatok!$A:$NN,CT$320,FALSE),'csapat-ranglista'!$A:$FP,CT$321,FALSE)/4),0)</f>
        <v>0</v>
      </c>
      <c r="CU94" s="223">
        <f>IFERROR(IF(RIGHT(VLOOKUP($A94,csapatok!$A:$NN,CU$320,FALSE),5)="Csere",VLOOKUP(LEFT(VLOOKUP($A94,csapatok!$A:$NN,CU$320,FALSE),LEN(VLOOKUP($A94,csapatok!$A:$NN,CU$320,FALSE))-6),'csapat-ranglista'!$A:$FP,CU$321,FALSE)/8,VLOOKUP(VLOOKUP($A94,csapatok!$A:$NN,CU$320,FALSE),'csapat-ranglista'!$A:$FP,CU$321,FALSE)/4),0)</f>
        <v>0</v>
      </c>
      <c r="CV94" s="223">
        <f>IFERROR(IF(RIGHT(VLOOKUP($A94,csapatok!$A:$NN,CV$320,FALSE),5)="Csere",VLOOKUP(LEFT(VLOOKUP($A94,csapatok!$A:$NN,CV$320,FALSE),LEN(VLOOKUP($A94,csapatok!$A:$NN,CV$320,FALSE))-6),'csapat-ranglista'!$A:$FP,CV$321,FALSE)/8,VLOOKUP(VLOOKUP($A94,csapatok!$A:$NN,CV$320,FALSE),'csapat-ranglista'!$A:$FP,CV$321,FALSE)/4),0)</f>
        <v>0</v>
      </c>
      <c r="CW94" s="223">
        <f>IFERROR(IF(RIGHT(VLOOKUP($A94,csapatok!$A:$NN,CW$320,FALSE),5)="Csere",VLOOKUP(LEFT(VLOOKUP($A94,csapatok!$A:$NN,CW$320,FALSE),LEN(VLOOKUP($A94,csapatok!$A:$NN,CW$320,FALSE))-6),'csapat-ranglista'!$A:$FP,CW$321,FALSE)/8,VLOOKUP(VLOOKUP($A94,csapatok!$A:$NN,CW$320,FALSE),'csapat-ranglista'!$A:$FP,CW$321,FALSE)/4),0)</f>
        <v>0</v>
      </c>
      <c r="CX94" s="223">
        <f>IFERROR(IF(RIGHT(VLOOKUP($A94,csapatok!$A:$NN,CX$320,FALSE),5)="Csere",VLOOKUP(LEFT(VLOOKUP($A94,csapatok!$A:$NN,CX$320,FALSE),LEN(VLOOKUP($A94,csapatok!$A:$NN,CX$320,FALSE))-6),'csapat-ranglista'!$A:$FP,CX$321,FALSE)/8,VLOOKUP(VLOOKUP($A94,csapatok!$A:$NN,CX$320,FALSE),'csapat-ranglista'!$A:$FP,CX$321,FALSE)/4),0)</f>
        <v>0</v>
      </c>
      <c r="CY94" s="223">
        <f>IFERROR(IF(RIGHT(VLOOKUP($A94,csapatok!$A:$NN,CY$320,FALSE),5)="Csere",VLOOKUP(LEFT(VLOOKUP($A94,csapatok!$A:$NN,CY$320,FALSE),LEN(VLOOKUP($A94,csapatok!$A:$NN,CY$320,FALSE))-6),'csapat-ranglista'!$A:$FP,CY$321,FALSE)/8,VLOOKUP(VLOOKUP($A94,csapatok!$A:$NN,CY$320,FALSE),'csapat-ranglista'!$A:$FP,CY$321,FALSE)/4),0)</f>
        <v>0</v>
      </c>
      <c r="CZ94" s="223">
        <f>IFERROR(IF(RIGHT(VLOOKUP($A94,csapatok!$A:$NN,CZ$320,FALSE),5)="Csere",VLOOKUP(LEFT(VLOOKUP($A94,csapatok!$A:$NN,CZ$320,FALSE),LEN(VLOOKUP($A94,csapatok!$A:$NN,CZ$320,FALSE))-6),'csapat-ranglista'!$A:$FP,CZ$321,FALSE)/8,VLOOKUP(VLOOKUP($A94,csapatok!$A:$NN,CZ$320,FALSE),'csapat-ranglista'!$A:$FP,CZ$321,FALSE)/4),0)</f>
        <v>0</v>
      </c>
      <c r="DA94" s="223">
        <f>IFERROR(IF(RIGHT(VLOOKUP($A94,csapatok!$A:$NN,DA$320,FALSE),5)="Csere",VLOOKUP(LEFT(VLOOKUP($A94,csapatok!$A:$NN,DA$320,FALSE),LEN(VLOOKUP($A94,csapatok!$A:$NN,DA$320,FALSE))-6),'csapat-ranglista'!$A:$FP,DA$321,FALSE)/8,VLOOKUP(VLOOKUP($A94,csapatok!$A:$NN,DA$320,FALSE),'csapat-ranglista'!$A:$FP,DA$321,FALSE)/4),0)</f>
        <v>0</v>
      </c>
      <c r="DB94" s="223">
        <f>IFERROR(IF(RIGHT(VLOOKUP($A94,csapatok!$A:$NN,DB$320,FALSE),5)="Csere",VLOOKUP(LEFT(VLOOKUP($A94,csapatok!$A:$NN,DB$320,FALSE),LEN(VLOOKUP($A94,csapatok!$A:$NN,DB$320,FALSE))-6),'csapat-ranglista'!$A:$FP,DB$321,FALSE)/8,VLOOKUP(VLOOKUP($A94,csapatok!$A:$NN,DB$320,FALSE),'csapat-ranglista'!$A:$FP,DB$321,FALSE)/4),0)</f>
        <v>0</v>
      </c>
      <c r="DC94" s="223">
        <f>IFERROR(IF(RIGHT(VLOOKUP($A94,csapatok!$A:$NN,DC$320,FALSE),5)="Csere",VLOOKUP(LEFT(VLOOKUP($A94,csapatok!$A:$NN,DC$320,FALSE),LEN(VLOOKUP($A94,csapatok!$A:$NN,DC$320,FALSE))-6),'csapat-ranglista'!$A:$FP,DC$321,FALSE)/8,VLOOKUP(VLOOKUP($A94,csapatok!$A:$NN,DC$320,FALSE),'csapat-ranglista'!$A:$FP,DC$321,FALSE)/4),0)</f>
        <v>0</v>
      </c>
      <c r="DD94" s="223">
        <f>IFERROR(IF(RIGHT(VLOOKUP($A94,csapatok!$A:$NN,DD$320,FALSE),5)="Csere",VLOOKUP(LEFT(VLOOKUP($A94,csapatok!$A:$NN,DD$320,FALSE),LEN(VLOOKUP($A94,csapatok!$A:$NN,DD$320,FALSE))-6),'csapat-ranglista'!$A:$FP,DD$321,FALSE)/8,VLOOKUP(VLOOKUP($A94,csapatok!$A:$NN,DD$320,FALSE),'csapat-ranglista'!$A:$FP,DD$321,FALSE)/4),0)</f>
        <v>0</v>
      </c>
      <c r="DE94" s="223">
        <f>IFERROR(IF(RIGHT(VLOOKUP($A94,csapatok!$A:$NN,DE$320,FALSE),5)="Csere",VLOOKUP(LEFT(VLOOKUP($A94,csapatok!$A:$NN,DE$320,FALSE),LEN(VLOOKUP($A94,csapatok!$A:$NN,DE$320,FALSE))-6),'csapat-ranglista'!$A:$FP,DE$321,FALSE)/8,VLOOKUP(VLOOKUP($A94,csapatok!$A:$NN,DE$320,FALSE),'csapat-ranglista'!$A:$FP,DE$321,FALSE)/4),0)</f>
        <v>0</v>
      </c>
      <c r="DF94" s="223">
        <f>IFERROR(IF(RIGHT(VLOOKUP($A94,csapatok!$A:$NN,DF$320,FALSE),5)="Csere",VLOOKUP(LEFT(VLOOKUP($A94,csapatok!$A:$NN,DF$320,FALSE),LEN(VLOOKUP($A94,csapatok!$A:$NN,DF$320,FALSE))-6),'csapat-ranglista'!$A:$FP,DF$321,FALSE)/8,VLOOKUP(VLOOKUP($A94,csapatok!$A:$NN,DF$320,FALSE),'csapat-ranglista'!$A:$FP,DF$321,FALSE)/4),0)</f>
        <v>0</v>
      </c>
      <c r="DG94" s="223">
        <f>IFERROR(IF(RIGHT(VLOOKUP($A94,csapatok!$A:$NN,DG$320,FALSE),5)="Csere",VLOOKUP(LEFT(VLOOKUP($A94,csapatok!$A:$NN,DG$320,FALSE),LEN(VLOOKUP($A94,csapatok!$A:$NN,DG$320,FALSE))-6),'csapat-ranglista'!$A:$FP,DG$321,FALSE)/8,VLOOKUP(VLOOKUP($A94,csapatok!$A:$NN,DG$320,FALSE),'csapat-ranglista'!$A:$FP,DG$321,FALSE)/4),0)</f>
        <v>0</v>
      </c>
      <c r="DH94" s="223">
        <f>IFERROR(IF(RIGHT(VLOOKUP($A94,csapatok!$A:$NN,DH$320,FALSE),5)="Csere",VLOOKUP(LEFT(VLOOKUP($A94,csapatok!$A:$NN,DH$320,FALSE),LEN(VLOOKUP($A94,csapatok!$A:$NN,DH$320,FALSE))-6),'csapat-ranglista'!$A:$FP,DH$321,FALSE)/8,VLOOKUP(VLOOKUP($A94,csapatok!$A:$NN,DH$320,FALSE),'csapat-ranglista'!$A:$FP,DH$321,FALSE)/4),0)</f>
        <v>0</v>
      </c>
      <c r="DI94" s="223">
        <f>IFERROR(IF(RIGHT(VLOOKUP($A94,csapatok!$A:$NN,DI$320,FALSE),5)="Csere",VLOOKUP(LEFT(VLOOKUP($A94,csapatok!$A:$NN,DI$320,FALSE),LEN(VLOOKUP($A94,csapatok!$A:$NN,DI$320,FALSE))-6),'csapat-ranglista'!$A:$FP,DI$321,FALSE)/8,VLOOKUP(VLOOKUP($A94,csapatok!$A:$NN,DI$320,FALSE),'csapat-ranglista'!$A:$FP,DI$321,FALSE)/4),0)</f>
        <v>0</v>
      </c>
      <c r="DJ94" s="223">
        <f>IFERROR(IF(RIGHT(VLOOKUP($A94,csapatok!$A:$NN,DJ$320,FALSE),5)="Csere",VLOOKUP(LEFT(VLOOKUP($A94,csapatok!$A:$NN,DJ$320,FALSE),LEN(VLOOKUP($A94,csapatok!$A:$NN,DJ$320,FALSE))-6),'csapat-ranglista'!$A:$FP,DJ$321,FALSE)/8,VLOOKUP(VLOOKUP($A94,csapatok!$A:$NN,DJ$320,FALSE),'csapat-ranglista'!$A:$FP,DJ$321,FALSE)/4),0)</f>
        <v>0</v>
      </c>
      <c r="DK94" s="223">
        <f>IFERROR(IF(RIGHT(VLOOKUP($A94,csapatok!$A:$NN,DK$320,FALSE),5)="Csere",VLOOKUP(LEFT(VLOOKUP($A94,csapatok!$A:$NN,DK$320,FALSE),LEN(VLOOKUP($A94,csapatok!$A:$NN,DK$320,FALSE))-6),'csapat-ranglista'!$A:$FP,DK$321,FALSE)/8,VLOOKUP(VLOOKUP($A94,csapatok!$A:$NN,DK$320,FALSE),'csapat-ranglista'!$A:$FP,DK$321,FALSE)/4),0)</f>
        <v>0</v>
      </c>
      <c r="DL94" s="223">
        <f>IFERROR(IF(RIGHT(VLOOKUP($A94,csapatok!$A:$NN,DL$320,FALSE),5)="Csere",VLOOKUP(LEFT(VLOOKUP($A94,csapatok!$A:$NN,DL$320,FALSE),LEN(VLOOKUP($A94,csapatok!$A:$NN,DL$320,FALSE))-6),'csapat-ranglista'!$A:$FP,DL$321,FALSE)/8,VLOOKUP(VLOOKUP($A94,csapatok!$A:$NN,DL$320,FALSE),'csapat-ranglista'!$A:$FP,DL$321,FALSE)/4),0)</f>
        <v>0</v>
      </c>
      <c r="DM94" s="223">
        <f>IFERROR(IF(RIGHT(VLOOKUP($A94,csapatok!$A:$NN,DM$320,FALSE),5)="Csere",VLOOKUP(LEFT(VLOOKUP($A94,csapatok!$A:$NN,DM$320,FALSE),LEN(VLOOKUP($A94,csapatok!$A:$NN,DM$320,FALSE))-6),'csapat-ranglista'!$A:$FP,DM$321,FALSE)/8,VLOOKUP(VLOOKUP($A94,csapatok!$A:$NN,DM$320,FALSE),'csapat-ranglista'!$A:$FP,DM$321,FALSE)/4),0)</f>
        <v>0</v>
      </c>
      <c r="DN94" s="223">
        <f>IFERROR(IF(RIGHT(VLOOKUP($A94,csapatok!$A:$NN,DN$320,FALSE),5)="Csere",VLOOKUP(LEFT(VLOOKUP($A94,csapatok!$A:$NN,DN$320,FALSE),LEN(VLOOKUP($A94,csapatok!$A:$NN,DN$320,FALSE))-6),'csapat-ranglista'!$A:$FP,DN$321,FALSE)/8,VLOOKUP(VLOOKUP($A94,csapatok!$A:$NN,DN$320,FALSE),'csapat-ranglista'!$A:$FP,DN$321,FALSE)/4),0)</f>
        <v>0</v>
      </c>
      <c r="DO94" s="224">
        <f>versenyek!$MF$11*IFERROR(VLOOKUP(VLOOKUP($A94,versenyek!ME:MG,3,FALSE),szabalyok!$A$16:$B$23,2,FALSE)/4,0)</f>
        <v>0</v>
      </c>
      <c r="DP94" s="224">
        <f>versenyek!$MI$11*IFERROR(VLOOKUP(VLOOKUP($A94,versenyek!MH:MJ,3,FALSE),szabalyok!$A$16:$B$23,2,FALSE)/4,0)</f>
        <v>0</v>
      </c>
      <c r="DQ94" s="223">
        <f>IFERROR(IF(RIGHT(VLOOKUP($A94,csapatok!$A:$NN,DQ$320,FALSE),5)="Csere",VLOOKUP(LEFT(VLOOKUP($A94,csapatok!$A:$NN,DQ$320,FALSE),LEN(VLOOKUP($A94,csapatok!$A:$NN,DQ$320,FALSE))-6),'csapat-ranglista'!$A:$FP,DQ$321,FALSE)/8,VLOOKUP(VLOOKUP($A94,csapatok!$A:$NN,DQ$320,FALSE),'csapat-ranglista'!$A:$FP,DQ$321,FALSE)/4),0)</f>
        <v>0</v>
      </c>
      <c r="DR94" s="223">
        <f>IFERROR(IF(RIGHT(VLOOKUP($A94,csapatok!$A:$NN,DR$320,FALSE),5)="Csere",VLOOKUP(LEFT(VLOOKUP($A94,csapatok!$A:$NN,DR$320,FALSE),LEN(VLOOKUP($A94,csapatok!$A:$NN,DR$320,FALSE))-6),'csapat-ranglista'!$A:$FP,DR$321,FALSE)/8,VLOOKUP(VLOOKUP($A94,csapatok!$A:$NN,DR$320,FALSE),'csapat-ranglista'!$A:$FP,DR$321,FALSE)/4),0)</f>
        <v>0</v>
      </c>
      <c r="DS94" s="223">
        <f>IFERROR(IF(RIGHT(VLOOKUP($A94,csapatok!$A:$NN,DS$320,FALSE),5)="Csere",VLOOKUP(LEFT(VLOOKUP($A94,csapatok!$A:$NN,DS$320,FALSE),LEN(VLOOKUP($A94,csapatok!$A:$NN,DS$320,FALSE))-6),'csapat-ranglista'!$A:$FP,DS$321,FALSE)/8,VLOOKUP(VLOOKUP($A94,csapatok!$A:$NN,DS$320,FALSE),'csapat-ranglista'!$A:$FP,DS$321,FALSE)/4),0)</f>
        <v>0</v>
      </c>
      <c r="DT94" s="223">
        <f>IFERROR(IF(RIGHT(VLOOKUP($A94,csapatok!$A:$NN,DT$320,FALSE),5)="Csere",VLOOKUP(LEFT(VLOOKUP($A94,csapatok!$A:$NN,DT$320,FALSE),LEN(VLOOKUP($A94,csapatok!$A:$NN,DT$320,FALSE))-6),'csapat-ranglista'!$A:$FP,DT$321,FALSE)/8,VLOOKUP(VLOOKUP($A94,csapatok!$A:$NN,DT$320,FALSE),'csapat-ranglista'!$A:$FP,DT$321,FALSE)/4),0)</f>
        <v>0</v>
      </c>
      <c r="DU94" s="223">
        <f>IFERROR(IF(RIGHT(VLOOKUP($A94,csapatok!$A:$NN,DU$320,FALSE),5)="Csere",VLOOKUP(LEFT(VLOOKUP($A94,csapatok!$A:$NN,DU$320,FALSE),LEN(VLOOKUP($A94,csapatok!$A:$NN,DU$320,FALSE))-6),'csapat-ranglista'!$A:$FP,DU$321,FALSE)/8,VLOOKUP(VLOOKUP($A94,csapatok!$A:$NN,DU$320,FALSE),'csapat-ranglista'!$A:$FP,DU$321,FALSE)/4),0)</f>
        <v>0</v>
      </c>
      <c r="DV94" s="223">
        <f>IFERROR(IF(RIGHT(VLOOKUP($A94,csapatok!$A:$NN,DV$320,FALSE),5)="Csere",VLOOKUP(LEFT(VLOOKUP($A94,csapatok!$A:$NN,DV$320,FALSE),LEN(VLOOKUP($A94,csapatok!$A:$NN,DV$320,FALSE))-6),'csapat-ranglista'!$A:$FP,DV$321,FALSE)/8,VLOOKUP(VLOOKUP($A94,csapatok!$A:$NN,DV$320,FALSE),'csapat-ranglista'!$A:$FP,DV$321,FALSE)/4),0)</f>
        <v>0</v>
      </c>
      <c r="DW94" s="223">
        <f>IFERROR(IF(RIGHT(VLOOKUP($A94,csapatok!$A:$NN,DW$320,FALSE),5)="Csere",VLOOKUP(LEFT(VLOOKUP($A94,csapatok!$A:$NN,DW$320,FALSE),LEN(VLOOKUP($A94,csapatok!$A:$NN,DW$320,FALSE))-6),'csapat-ranglista'!$A:$FP,DW$321,FALSE)/8,VLOOKUP(VLOOKUP($A94,csapatok!$A:$NN,DW$320,FALSE),'csapat-ranglista'!$A:$FP,DW$321,FALSE)/4),0)</f>
        <v>0</v>
      </c>
      <c r="DX94" s="223">
        <f>IFERROR(IF(RIGHT(VLOOKUP($A94,csapatok!$A:$NN,DX$320,FALSE),5)="Csere",VLOOKUP(LEFT(VLOOKUP($A94,csapatok!$A:$NN,DX$320,FALSE),LEN(VLOOKUP($A94,csapatok!$A:$NN,DX$320,FALSE))-6),'csapat-ranglista'!$A:$FP,DX$321,FALSE)/8,VLOOKUP(VLOOKUP($A94,csapatok!$A:$NN,DX$320,FALSE),'csapat-ranglista'!$A:$FP,DX$321,FALSE)/4),0)</f>
        <v>0</v>
      </c>
      <c r="DY94" s="223">
        <f>IFERROR(IF(RIGHT(VLOOKUP($A94,csapatok!$A:$NN,DY$320,FALSE),5)="Csere",VLOOKUP(LEFT(VLOOKUP($A94,csapatok!$A:$NN,DY$320,FALSE),LEN(VLOOKUP($A94,csapatok!$A:$NN,DY$320,FALSE))-6),'csapat-ranglista'!$A:$FP,DY$321,FALSE)/8,VLOOKUP(VLOOKUP($A94,csapatok!$A:$NN,DY$320,FALSE),'csapat-ranglista'!$A:$FP,DY$321,FALSE)/4),0)</f>
        <v>0</v>
      </c>
      <c r="DZ94" s="223">
        <f>IFERROR(IF(RIGHT(VLOOKUP($A94,csapatok!$A:$NN,DZ$320,FALSE),5)="Csere",VLOOKUP(LEFT(VLOOKUP($A94,csapatok!$A:$NN,DZ$320,FALSE),LEN(VLOOKUP($A94,csapatok!$A:$NN,DZ$320,FALSE))-6),'csapat-ranglista'!$A:$FP,DZ$321,FALSE)/8,VLOOKUP(VLOOKUP($A94,csapatok!$A:$NN,DZ$320,FALSE),'csapat-ranglista'!$A:$FP,DZ$321,FALSE)/4),0)</f>
        <v>0</v>
      </c>
      <c r="EA94" s="223">
        <f>IFERROR(IF(RIGHT(VLOOKUP($A94,csapatok!$A:$NN,EA$320,FALSE),5)="Csere",VLOOKUP(LEFT(VLOOKUP($A94,csapatok!$A:$NN,EA$320,FALSE),LEN(VLOOKUP($A94,csapatok!$A:$NN,EA$320,FALSE))-6),'csapat-ranglista'!$A:$FP,EA$321,FALSE)/8,VLOOKUP(VLOOKUP($A94,csapatok!$A:$NN,EA$320,FALSE),'csapat-ranglista'!$A:$FP,EA$321,FALSE)/4),0)</f>
        <v>0</v>
      </c>
      <c r="EB94" s="223">
        <f>IFERROR(IF(RIGHT(VLOOKUP($A94,csapatok!$A:$NN,EB$320,FALSE),5)="Csere",VLOOKUP(LEFT(VLOOKUP($A94,csapatok!$A:$NN,EB$320,FALSE),LEN(VLOOKUP($A94,csapatok!$A:$NN,EB$320,FALSE))-6),'csapat-ranglista'!$A:$FP,EB$321,FALSE)/8,VLOOKUP(VLOOKUP($A94,csapatok!$A:$NN,EB$320,FALSE),'csapat-ranglista'!$A:$FP,EB$321,FALSE)/4),0)</f>
        <v>0</v>
      </c>
      <c r="EC94" s="223">
        <f>IFERROR(IF(RIGHT(VLOOKUP($A94,csapatok!$A:$NN,EC$320,FALSE),5)="Csere",VLOOKUP(LEFT(VLOOKUP($A94,csapatok!$A:$NN,EC$320,FALSE),LEN(VLOOKUP($A94,csapatok!$A:$NN,EC$320,FALSE))-6),'csapat-ranglista'!$A:$FP,EC$321,FALSE)/8,VLOOKUP(VLOOKUP($A94,csapatok!$A:$NN,EC$320,FALSE),'csapat-ranglista'!$A:$FP,EC$321,FALSE)/4),0)</f>
        <v>0</v>
      </c>
      <c r="ED94" s="223">
        <f>IFERROR(IF(RIGHT(VLOOKUP($A94,csapatok!$A:$NN,ED$320,FALSE),5)="Csere",VLOOKUP(LEFT(VLOOKUP($A94,csapatok!$A:$NN,ED$320,FALSE),LEN(VLOOKUP($A94,csapatok!$A:$NN,ED$320,FALSE))-6),'csapat-ranglista'!$A:$FP,ED$321,FALSE)/8,VLOOKUP(VLOOKUP($A94,csapatok!$A:$NN,ED$320,FALSE),'csapat-ranglista'!$A:$FP,ED$321,FALSE)/4),0)</f>
        <v>0</v>
      </c>
      <c r="EE94" s="223">
        <f>IFERROR(IF(RIGHT(VLOOKUP($A94,csapatok!$A:$NN,EE$320,FALSE),5)="Csere",VLOOKUP(LEFT(VLOOKUP($A94,csapatok!$A:$NN,EE$320,FALSE),LEN(VLOOKUP($A94,csapatok!$A:$NN,EE$320,FALSE))-6),'csapat-ranglista'!$A:$FP,EE$321,FALSE)/8,VLOOKUP(VLOOKUP($A94,csapatok!$A:$NN,EE$320,FALSE),'csapat-ranglista'!$A:$FP,EE$321,FALSE)/4),0)</f>
        <v>0</v>
      </c>
      <c r="EF94" s="223">
        <f>IFERROR(IF(RIGHT(VLOOKUP($A94,csapatok!$A:$NN,EF$320,FALSE),5)="Csere",VLOOKUP(LEFT(VLOOKUP($A94,csapatok!$A:$NN,EF$320,FALSE),LEN(VLOOKUP($A94,csapatok!$A:$NN,EF$320,FALSE))-6),'csapat-ranglista'!$A:$FP,EF$321,FALSE)/8,VLOOKUP(VLOOKUP($A94,csapatok!$A:$NN,EF$320,FALSE),'csapat-ranglista'!$A:$FP,EF$321,FALSE)/4),0)</f>
        <v>0</v>
      </c>
      <c r="EG94" s="223">
        <f>IFERROR(IF(RIGHT(VLOOKUP($A94,csapatok!$A:$NN,EG$320,FALSE),5)="Csere",VLOOKUP(LEFT(VLOOKUP($A94,csapatok!$A:$NN,EG$320,FALSE),LEN(VLOOKUP($A94,csapatok!$A:$NN,EG$320,FALSE))-6),'csapat-ranglista'!$A:$FP,EG$321,FALSE)/8,VLOOKUP(VLOOKUP($A94,csapatok!$A:$NN,EG$320,FALSE),'csapat-ranglista'!$A:$FP,EG$321,FALSE)/4),0)</f>
        <v>0</v>
      </c>
      <c r="EH94" s="223">
        <f>IFERROR(IF(RIGHT(VLOOKUP($A94,csapatok!$A:$NN,EH$320,FALSE),5)="Csere",VLOOKUP(LEFT(VLOOKUP($A94,csapatok!$A:$NN,EH$320,FALSE),LEN(VLOOKUP($A94,csapatok!$A:$NN,EH$320,FALSE))-6),'csapat-ranglista'!$A:$FP,EH$321,FALSE)/8,VLOOKUP(VLOOKUP($A94,csapatok!$A:$NN,EH$320,FALSE),'csapat-ranglista'!$A:$FP,EH$321,FALSE)/4),0)</f>
        <v>0</v>
      </c>
      <c r="EI94" s="223">
        <f>IFERROR(IF(RIGHT(VLOOKUP($A94,csapatok!$A:$NN,EI$320,FALSE),5)="Csere",VLOOKUP(LEFT(VLOOKUP($A94,csapatok!$A:$NN,EI$320,FALSE),LEN(VLOOKUP($A94,csapatok!$A:$NN,EI$320,FALSE))-6),'csapat-ranglista'!$A:$FP,EI$321,FALSE)/8,VLOOKUP(VLOOKUP($A94,csapatok!$A:$NN,EI$320,FALSE),'csapat-ranglista'!$A:$FP,EI$321,FALSE)/4),0)</f>
        <v>0</v>
      </c>
      <c r="EJ94" s="223">
        <f>IFERROR(IF(RIGHT(VLOOKUP($A94,csapatok!$A:$NN,EJ$320,FALSE),5)="Csere",VLOOKUP(LEFT(VLOOKUP($A94,csapatok!$A:$NN,EJ$320,FALSE),LEN(VLOOKUP($A94,csapatok!$A:$NN,EJ$320,FALSE))-6),'csapat-ranglista'!$A:$FP,EJ$321,FALSE)/8,VLOOKUP(VLOOKUP($A94,csapatok!$A:$NN,EJ$320,FALSE),'csapat-ranglista'!$A:$FP,EJ$321,FALSE)/4),0)</f>
        <v>0</v>
      </c>
      <c r="EK94" s="223">
        <f>IFERROR(IF(RIGHT(VLOOKUP($A94,csapatok!$A:$NN,EK$320,FALSE),5)="Csere",VLOOKUP(LEFT(VLOOKUP($A94,csapatok!$A:$NN,EK$320,FALSE),LEN(VLOOKUP($A94,csapatok!$A:$NN,EK$320,FALSE))-6),'csapat-ranglista'!$A:$FP,EK$321,FALSE)/8,VLOOKUP(VLOOKUP($A94,csapatok!$A:$NN,EK$320,FALSE),'csapat-ranglista'!$A:$FP,EK$321,FALSE)/4),0)</f>
        <v>0</v>
      </c>
      <c r="EL94" s="223">
        <f>IFERROR(IF(RIGHT(VLOOKUP($A94,csapatok!$A:$NN,EL$320,FALSE),5)="Csere",VLOOKUP(LEFT(VLOOKUP($A94,csapatok!$A:$NN,EL$320,FALSE),LEN(VLOOKUP($A94,csapatok!$A:$NN,EL$320,FALSE))-6),'csapat-ranglista'!$A:$FP,EL$321,FALSE)/8,VLOOKUP(VLOOKUP($A94,csapatok!$A:$NN,EL$320,FALSE),'csapat-ranglista'!$A:$FP,EL$321,FALSE)/4),0)</f>
        <v>0</v>
      </c>
      <c r="EM94" s="223">
        <f>IFERROR(IF(RIGHT(VLOOKUP($A94,csapatok!$A:$NN,EM$320,FALSE),5)="Csere",VLOOKUP(LEFT(VLOOKUP($A94,csapatok!$A:$NN,EM$320,FALSE),LEN(VLOOKUP($A94,csapatok!$A:$NN,EM$320,FALSE))-6),'csapat-ranglista'!$A:$FP,EM$321,FALSE)/8,VLOOKUP(VLOOKUP($A94,csapatok!$A:$NN,EM$320,FALSE),'csapat-ranglista'!$A:$FP,EM$321,FALSE)/4),0)</f>
        <v>0</v>
      </c>
      <c r="EN94" s="223">
        <f>IFERROR(IF(RIGHT(VLOOKUP($A94,csapatok!$A:$NN,EN$320,FALSE),5)="Csere",VLOOKUP(LEFT(VLOOKUP($A94,csapatok!$A:$NN,EN$320,FALSE),LEN(VLOOKUP($A94,csapatok!$A:$NN,EN$320,FALSE))-6),'csapat-ranglista'!$A:$FP,EN$321,FALSE)/8,VLOOKUP(VLOOKUP($A94,csapatok!$A:$NN,EN$320,FALSE),'csapat-ranglista'!$A:$FP,EN$321,FALSE)/4),0)</f>
        <v>0</v>
      </c>
      <c r="EO94" s="223">
        <f>IFERROR(IF(RIGHT(VLOOKUP($A94,csapatok!$A:$NN,EO$320,FALSE),5)="Csere",VLOOKUP(LEFT(VLOOKUP($A94,csapatok!$A:$NN,EO$320,FALSE),LEN(VLOOKUP($A94,csapatok!$A:$NN,EO$320,FALSE))-6),'csapat-ranglista'!$A:$FP,EO$321,FALSE)/8,VLOOKUP(VLOOKUP($A94,csapatok!$A:$NN,EO$320,FALSE),'csapat-ranglista'!$A:$FP,EO$321,FALSE)/4),0)</f>
        <v>0</v>
      </c>
      <c r="EP94" s="223">
        <f>IFERROR(IF(RIGHT(VLOOKUP($A94,csapatok!$A:$NN,EP$320,FALSE),5)="Csere",VLOOKUP(LEFT(VLOOKUP($A94,csapatok!$A:$NN,EP$320,FALSE),LEN(VLOOKUP($A94,csapatok!$A:$NN,EP$320,FALSE))-6),'csapat-ranglista'!$A:$FP,EP$321,FALSE)/8,VLOOKUP(VLOOKUP($A94,csapatok!$A:$NN,EP$320,FALSE),'csapat-ranglista'!$A:$FP,EP$321,FALSE)/4),0)</f>
        <v>0</v>
      </c>
      <c r="EQ94" s="223">
        <f>IFERROR(IF(RIGHT(VLOOKUP($A94,csapatok!$A:$NN,EQ$320,FALSE),5)="Csere",VLOOKUP(LEFT(VLOOKUP($A94,csapatok!$A:$NN,EQ$320,FALSE),LEN(VLOOKUP($A94,csapatok!$A:$NN,EQ$320,FALSE))-6),'csapat-ranglista'!$A:$FP,EQ$321,FALSE)/8,VLOOKUP(VLOOKUP($A94,csapatok!$A:$NN,EQ$320,FALSE),'csapat-ranglista'!$A:$FP,EQ$321,FALSE)/4),0)</f>
        <v>0</v>
      </c>
      <c r="ER94" s="223">
        <f>IFERROR(IF(RIGHT(VLOOKUP($A94,csapatok!$A:$NN,ER$320,FALSE),5)="Csere",VLOOKUP(LEFT(VLOOKUP($A94,csapatok!$A:$NN,ER$320,FALSE),LEN(VLOOKUP($A94,csapatok!$A:$NN,ER$320,FALSE))-6),'csapat-ranglista'!$A:$FP,ER$321,FALSE)/8,VLOOKUP(VLOOKUP($A94,csapatok!$A:$NN,ER$320,FALSE),'csapat-ranglista'!$A:$FP,ER$321,FALSE)/4),0)</f>
        <v>0</v>
      </c>
      <c r="ES94" s="223">
        <f>IFERROR(IF(RIGHT(VLOOKUP($A94,csapatok!$A:$NN,ES$320,FALSE),5)="Csere",VLOOKUP(LEFT(VLOOKUP($A94,csapatok!$A:$NN,ES$320,FALSE),LEN(VLOOKUP($A94,csapatok!$A:$NN,ES$320,FALSE))-6),'csapat-ranglista'!$A:$FP,ES$321,FALSE)/8,VLOOKUP(VLOOKUP($A94,csapatok!$A:$NN,ES$320,FALSE),'csapat-ranglista'!$A:$FP,ES$321,FALSE)/4),0)</f>
        <v>0</v>
      </c>
      <c r="ET94" s="223">
        <f>IFERROR(IF(RIGHT(VLOOKUP($A94,csapatok!$A:$NN,ET$320,FALSE),5)="Csere",VLOOKUP(LEFT(VLOOKUP($A94,csapatok!$A:$NN,ET$320,FALSE),LEN(VLOOKUP($A94,csapatok!$A:$NN,ET$320,FALSE))-6),'csapat-ranglista'!$A:$FP,ET$321,FALSE)/8,VLOOKUP(VLOOKUP($A94,csapatok!$A:$NN,ET$320,FALSE),'csapat-ranglista'!$A:$FP,ET$321,FALSE)/4),0)</f>
        <v>0</v>
      </c>
      <c r="EU94" s="223">
        <f>IFERROR(IF(RIGHT(VLOOKUP($A94,csapatok!$A:$NN,EU$320,FALSE),5)="Csere",VLOOKUP(LEFT(VLOOKUP($A94,csapatok!$A:$NN,EU$320,FALSE),LEN(VLOOKUP($A94,csapatok!$A:$NN,EU$320,FALSE))-6),'csapat-ranglista'!$A:$FP,EU$321,FALSE)/8,VLOOKUP(VLOOKUP($A94,csapatok!$A:$NN,EU$320,FALSE),'csapat-ranglista'!$A:$FP,EU$321,FALSE)/4),0)</f>
        <v>0</v>
      </c>
      <c r="EV94" s="223">
        <f>IFERROR(IF(RIGHT(VLOOKUP($A94,csapatok!$A:$NN,EV$320,FALSE),5)="Csere",VLOOKUP(LEFT(VLOOKUP($A94,csapatok!$A:$NN,EV$320,FALSE),LEN(VLOOKUP($A94,csapatok!$A:$NN,EV$320,FALSE))-6),'csapat-ranglista'!$A:$FP,EV$321,FALSE)/8,VLOOKUP(VLOOKUP($A94,csapatok!$A:$NN,EV$320,FALSE),'csapat-ranglista'!$A:$FP,EV$321,FALSE)/4),0)</f>
        <v>0</v>
      </c>
      <c r="EW94" s="223">
        <f>IFERROR(IF(RIGHT(VLOOKUP($A94,csapatok!$A:$NN,EW$320,FALSE),5)="Csere",VLOOKUP(LEFT(VLOOKUP($A94,csapatok!$A:$NN,EW$320,FALSE),LEN(VLOOKUP($A94,csapatok!$A:$NN,EW$320,FALSE))-6),'csapat-ranglista'!$A:$FP,EW$321,FALSE)/8,VLOOKUP(VLOOKUP($A94,csapatok!$A:$NN,EW$320,FALSE),'csapat-ranglista'!$A:$FP,EW$321,FALSE)/4),0)</f>
        <v>0</v>
      </c>
      <c r="EX94" s="223">
        <f>IFERROR(IF(RIGHT(VLOOKUP($A94,csapatok!$A:$NN,EX$320,FALSE),5)="Csere",VLOOKUP(LEFT(VLOOKUP($A94,csapatok!$A:$NN,EX$320,FALSE),LEN(VLOOKUP($A94,csapatok!$A:$NN,EX$320,FALSE))-6),'csapat-ranglista'!$A:$FP,EX$321,FALSE)/8,VLOOKUP(VLOOKUP($A94,csapatok!$A:$NN,EX$320,FALSE),'csapat-ranglista'!$A:$FP,EX$321,FALSE)/4),0)</f>
        <v>0</v>
      </c>
      <c r="EY94" s="223">
        <f>IFERROR(IF(RIGHT(VLOOKUP($A94,csapatok!$A:$NN,EY$320,FALSE),5)="Csere",VLOOKUP(LEFT(VLOOKUP($A94,csapatok!$A:$NN,EY$320,FALSE),LEN(VLOOKUP($A94,csapatok!$A:$NN,EY$320,FALSE))-6),'csapat-ranglista'!$A:$FP,EY$321,FALSE)/8,VLOOKUP(VLOOKUP($A94,csapatok!$A:$NN,EY$320,FALSE),'csapat-ranglista'!$A:$FP,EY$321,FALSE)/4),0)</f>
        <v>0</v>
      </c>
      <c r="EZ94" s="223">
        <f>IFERROR(IF(RIGHT(VLOOKUP($A94,csapatok!$A:$NN,EZ$320,FALSE),5)="Csere",VLOOKUP(LEFT(VLOOKUP($A94,csapatok!$A:$NN,EZ$320,FALSE),LEN(VLOOKUP($A94,csapatok!$A:$NN,EZ$320,FALSE))-6),'csapat-ranglista'!$A:$FP,EZ$321,FALSE)/8,VLOOKUP(VLOOKUP($A94,csapatok!$A:$NN,EZ$320,FALSE),'csapat-ranglista'!$A:$FP,EZ$321,FALSE)/4),0)</f>
        <v>0</v>
      </c>
      <c r="FA94" s="223">
        <f>IFERROR(IF(RIGHT(VLOOKUP($A94,csapatok!$A:$NN,FA$320,FALSE),5)="Csere",VLOOKUP(LEFT(VLOOKUP($A94,csapatok!$A:$NN,FA$320,FALSE),LEN(VLOOKUP($A94,csapatok!$A:$NN,FA$320,FALSE))-6),'csapat-ranglista'!$A:$FP,FA$321,FALSE)/8,VLOOKUP(VLOOKUP($A94,csapatok!$A:$NN,FA$320,FALSE),'csapat-ranglista'!$A:$FP,FA$321,FALSE)/4),0)</f>
        <v>0</v>
      </c>
      <c r="FB94" s="223">
        <f>IFERROR(IF(RIGHT(VLOOKUP($A94,csapatok!$A:$NN,FB$320,FALSE),5)="Csere",VLOOKUP(LEFT(VLOOKUP($A94,csapatok!$A:$NN,FB$320,FALSE),LEN(VLOOKUP($A94,csapatok!$A:$NN,FB$320,FALSE))-6),'csapat-ranglista'!$A:$FP,FB$321,FALSE)/8,VLOOKUP(VLOOKUP($A94,csapatok!$A:$NN,FB$320,FALSE),'csapat-ranglista'!$A:$FP,FB$321,FALSE)/4),0)</f>
        <v>0</v>
      </c>
      <c r="FC94" s="223">
        <f>IFERROR(IF(RIGHT(VLOOKUP($A94,csapatok!$A:$NN,FC$320,FALSE),5)="Csere",VLOOKUP(LEFT(VLOOKUP($A94,csapatok!$A:$NN,FC$320,FALSE),LEN(VLOOKUP($A94,csapatok!$A:$NN,FC$320,FALSE))-6),'csapat-ranglista'!$A:$FP,FC$321,FALSE)/8,VLOOKUP(VLOOKUP($A94,csapatok!$A:$NN,FC$320,FALSE),'csapat-ranglista'!$A:$FP,FC$321,FALSE)/4),0)</f>
        <v>0</v>
      </c>
      <c r="FD94" s="224">
        <f>versenyek!$QY$11*IFERROR(VLOOKUP(VLOOKUP($A94,versenyek!QX:QZ,3,FALSE),szabalyok!$A$16:$B$23,2,FALSE)/4,0)</f>
        <v>0</v>
      </c>
      <c r="FE94" s="224">
        <f>versenyek!$RB$11*IFERROR(VLOOKUP(VLOOKUP($A94,versenyek!RA:RC,3,FALSE),szabalyok!$A$16:$B$23,2,FALSE)/4,0)</f>
        <v>0</v>
      </c>
      <c r="FF94" s="223">
        <f>IFERROR(IF(RIGHT(VLOOKUP($A94,csapatok!$A:$NN,FF$320,FALSE),5)="Csere",VLOOKUP(LEFT(VLOOKUP($A94,csapatok!$A:$NN,FF$320,FALSE),LEN(VLOOKUP($A94,csapatok!$A:$NN,FF$320,FALSE))-6),'csapat-ranglista'!$A:$FP,FF$321,FALSE)/8,VLOOKUP(VLOOKUP($A94,csapatok!$A:$NN,FF$320,FALSE),'csapat-ranglista'!$A:$FP,FF$321,FALSE)/4),0)</f>
        <v>0</v>
      </c>
      <c r="FG94" s="223">
        <f>IFERROR(IF(RIGHT(VLOOKUP($A94,csapatok!$A:$NN,FG$320,FALSE),5)="Csere",VLOOKUP(LEFT(VLOOKUP($A94,csapatok!$A:$NN,FG$320,FALSE),LEN(VLOOKUP($A94,csapatok!$A:$NN,FG$320,FALSE))-6),'csapat-ranglista'!$A:$FP,FG$321,FALSE)/8,VLOOKUP(VLOOKUP($A94,csapatok!$A:$NN,FG$320,FALSE),'csapat-ranglista'!$A:$FP,FG$321,FALSE)/4),0)</f>
        <v>0</v>
      </c>
      <c r="FH94" s="223">
        <f>IFERROR(IF(RIGHT(VLOOKUP($A94,csapatok!$A:$NN,FH$320,FALSE),5)="Csere",VLOOKUP(LEFT(VLOOKUP($A94,csapatok!$A:$NN,FH$320,FALSE),LEN(VLOOKUP($A94,csapatok!$A:$NN,FH$320,FALSE))-6),'csapat-ranglista'!$A:$FP,FH$321,FALSE)/8,VLOOKUP(VLOOKUP($A94,csapatok!$A:$NN,FH$320,FALSE),'csapat-ranglista'!$A:$FP,FH$321,FALSE)/4),0)</f>
        <v>0</v>
      </c>
      <c r="FI94" s="223">
        <f>IFERROR(IF(RIGHT(VLOOKUP($A94,csapatok!$A:$NN,FI$320,FALSE),5)="Csere",VLOOKUP(LEFT(VLOOKUP($A94,csapatok!$A:$NN,FI$320,FALSE),LEN(VLOOKUP($A94,csapatok!$A:$NN,FI$320,FALSE))-6),'csapat-ranglista'!$A:$FP,FI$321,FALSE)/8,VLOOKUP(VLOOKUP($A94,csapatok!$A:$NN,FI$320,FALSE),'csapat-ranglista'!$A:$FP,FI$321,FALSE)/4),0)</f>
        <v>0</v>
      </c>
      <c r="FJ94" s="223">
        <f>IFERROR(IF(RIGHT(VLOOKUP($A94,csapatok!$A:$NN,FJ$320,FALSE),5)="Csere",VLOOKUP(LEFT(VLOOKUP($A94,csapatok!$A:$NN,FJ$320,FALSE),LEN(VLOOKUP($A94,csapatok!$A:$NN,FJ$320,FALSE))-6),'csapat-ranglista'!$A:$FP,FJ$321,FALSE)/8,VLOOKUP(VLOOKUP($A94,csapatok!$A:$NN,FJ$320,FALSE),'csapat-ranglista'!$A:$FP,FJ$321,FALSE)/4),0)</f>
        <v>0</v>
      </c>
      <c r="FK94" s="223">
        <f>IFERROR(IF(RIGHT(VLOOKUP($A94,csapatok!$A:$NN,FK$320,FALSE),5)="Csere",VLOOKUP(LEFT(VLOOKUP($A94,csapatok!$A:$NN,FK$320,FALSE),LEN(VLOOKUP($A94,csapatok!$A:$NN,FK$320,FALSE))-6),'csapat-ranglista'!$A:$FP,FK$321,FALSE)/8,VLOOKUP(VLOOKUP($A94,csapatok!$A:$NN,FK$320,FALSE),'csapat-ranglista'!$A:$FP,FK$321,FALSE)/4),0)</f>
        <v>0</v>
      </c>
      <c r="FL94" s="223">
        <f>IFERROR(IF(RIGHT(VLOOKUP($A94,csapatok!$A:$NN,FL$320,FALSE),5)="Csere",VLOOKUP(LEFT(VLOOKUP($A94,csapatok!$A:$NN,FL$320,FALSE),LEN(VLOOKUP($A94,csapatok!$A:$NN,FL$320,FALSE))-6),'csapat-ranglista'!$A:$FP,FL$321,FALSE)/8,VLOOKUP(VLOOKUP($A94,csapatok!$A:$NN,FL$320,FALSE),'csapat-ranglista'!$A:$FP,FL$321,FALSE)/4),0)</f>
        <v>0</v>
      </c>
      <c r="FM94" s="223">
        <f>IFERROR(IF(RIGHT(VLOOKUP($A94,csapatok!$A:$NN,FM$320,FALSE),5)="Csere",VLOOKUP(LEFT(VLOOKUP($A94,csapatok!$A:$NN,FM$320,FALSE),LEN(VLOOKUP($A94,csapatok!$A:$NN,FM$320,FALSE))-6),'csapat-ranglista'!$A:$FP,FM$321,FALSE)/8,VLOOKUP(VLOOKUP($A94,csapatok!$A:$NN,FM$320,FALSE),'csapat-ranglista'!$A:$FP,FM$321,FALSE)/4),0)</f>
        <v>0</v>
      </c>
      <c r="FN94" s="223">
        <f>IFERROR(IF(RIGHT(VLOOKUP($A94,csapatok!$A:$NN,FN$320,FALSE),5)="Csere",VLOOKUP(LEFT(VLOOKUP($A94,csapatok!$A:$NN,FN$320,FALSE),LEN(VLOOKUP($A94,csapatok!$A:$NN,FN$320,FALSE))-6),'csapat-ranglista'!$A:$FP,FN$321,FALSE)/8,VLOOKUP(VLOOKUP($A94,csapatok!$A:$NN,FN$320,FALSE),'csapat-ranglista'!$A:$FP,FN$321,FALSE)/4),0)</f>
        <v>0</v>
      </c>
      <c r="FO94" s="223">
        <f>IFERROR(IF(RIGHT(VLOOKUP($A94,csapatok!$A:$NN,FO$320,FALSE),5)="Csere",VLOOKUP(LEFT(VLOOKUP($A94,csapatok!$A:$NN,FO$320,FALSE),LEN(VLOOKUP($A94,csapatok!$A:$NN,FO$320,FALSE))-6),'csapat-ranglista'!$A:$FP,FO$321,FALSE)/8,VLOOKUP(VLOOKUP($A94,csapatok!$A:$NN,FO$320,FALSE),'csapat-ranglista'!$A:$FP,FO$321,FALSE)/4),0)</f>
        <v>0</v>
      </c>
      <c r="FP94" s="223">
        <f>IFERROR(IF(RIGHT(VLOOKUP($A94,csapatok!$A:$NN,FP$320,FALSE),5)="Csere",VLOOKUP(LEFT(VLOOKUP($A94,csapatok!$A:$NN,FP$320,FALSE),LEN(VLOOKUP($A94,csapatok!$A:$NN,FP$320,FALSE))-6),'csapat-ranglista'!$A:$FP,FP$321,FALSE)/8,VLOOKUP(VLOOKUP($A94,csapatok!$A:$NN,FP$320,FALSE),'csapat-ranglista'!$A:$FP,FP$321,FALSE)/4),0)</f>
        <v>0</v>
      </c>
      <c r="FQ94" s="223">
        <f>IFERROR(IF(RIGHT(VLOOKUP($A94,csapatok!$A:$NN,FQ$320,FALSE),5)="Csere",VLOOKUP(LEFT(VLOOKUP($A94,csapatok!$A:$NN,FQ$320,FALSE),LEN(VLOOKUP($A94,csapatok!$A:$NN,FQ$320,FALSE))-6),'csapat-ranglista'!$A:$FP,FQ$321,FALSE)/8,VLOOKUP(VLOOKUP($A94,csapatok!$A:$NN,FQ$320,FALSE),'csapat-ranglista'!$A:$FP,FQ$321,FALSE)/4),0)</f>
        <v>0</v>
      </c>
      <c r="FR94" s="223">
        <f>IFERROR(IF(RIGHT(VLOOKUP($A94,csapatok!$A:$NN,FR$320,FALSE),5)="Csere",VLOOKUP(LEFT(VLOOKUP($A94,csapatok!$A:$NN,FR$320,FALSE),LEN(VLOOKUP($A94,csapatok!$A:$NN,FR$320,FALSE))-6),'csapat-ranglista'!$A:$FP,FR$321,FALSE)/8,VLOOKUP(VLOOKUP($A94,csapatok!$A:$NN,FR$320,FALSE),'csapat-ranglista'!$A:$FP,FR$321,FALSE)/4),0)</f>
        <v>0</v>
      </c>
      <c r="FS94" s="223">
        <f>IFERROR(IF(RIGHT(VLOOKUP($A94,csapatok!$A:$NN,FS$320,FALSE),5)="Csere",VLOOKUP(LEFT(VLOOKUP($A94,csapatok!$A:$NN,FS$320,FALSE),LEN(VLOOKUP($A94,csapatok!$A:$NN,FS$320,FALSE))-6),'csapat-ranglista'!$A:$FP,FS$321,FALSE)/8,VLOOKUP(VLOOKUP($A94,csapatok!$A:$NN,FS$320,FALSE),'csapat-ranglista'!$A:$FP,FS$321,FALSE)/4),0)</f>
        <v>0</v>
      </c>
      <c r="FT94" s="223">
        <f>IFERROR(IF(RIGHT(VLOOKUP($A94,csapatok!$A:$NN,FT$320,FALSE),5)="Csere",VLOOKUP(LEFT(VLOOKUP($A94,csapatok!$A:$NN,FT$320,FALSE),LEN(VLOOKUP($A94,csapatok!$A:$NN,FT$320,FALSE))-6),'csapat-ranglista'!$A:$FP,FT$321,FALSE)/8,VLOOKUP(VLOOKUP($A94,csapatok!$A:$NN,FT$320,FALSE),'csapat-ranglista'!$A:$FP,FT$321,FALSE)/4),0)</f>
        <v>0</v>
      </c>
      <c r="FU94" s="223">
        <f>IFERROR(IF(RIGHT(VLOOKUP($A94,csapatok!$A:$NN,FU$320,FALSE),5)="Csere",VLOOKUP(LEFT(VLOOKUP($A94,csapatok!$A:$NN,FU$320,FALSE),LEN(VLOOKUP($A94,csapatok!$A:$NN,FU$320,FALSE))-6),'csapat-ranglista'!$A:$FP,FU$321,FALSE)/8,VLOOKUP(VLOOKUP($A94,csapatok!$A:$NN,FU$320,FALSE),'csapat-ranglista'!$A:$FP,FU$321,FALSE)/4),0)</f>
        <v>0</v>
      </c>
      <c r="FV94" s="223">
        <f>IFERROR(IF(RIGHT(VLOOKUP($A94,csapatok!$A:$NN,FV$320,FALSE),5)="Csere",VLOOKUP(LEFT(VLOOKUP($A94,csapatok!$A:$NN,FV$320,FALSE),LEN(VLOOKUP($A94,csapatok!$A:$NN,FV$320,FALSE))-6),'csapat-ranglista'!$A:$FP,FV$321,FALSE)/8,VLOOKUP(VLOOKUP($A94,csapatok!$A:$NN,FV$320,FALSE),'csapat-ranglista'!$A:$FP,FV$321,FALSE)/4),0)</f>
        <v>0</v>
      </c>
      <c r="FW94" s="223">
        <f>IFERROR(IF(RIGHT(VLOOKUP($A94,csapatok!$A:$NN,FW$320,FALSE),5)="Csere",VLOOKUP(LEFT(VLOOKUP($A94,csapatok!$A:$NN,FW$320,FALSE),LEN(VLOOKUP($A94,csapatok!$A:$NN,FW$320,FALSE))-6),'csapat-ranglista'!$A:$FP,FW$321,FALSE)/8,VLOOKUP(VLOOKUP($A94,csapatok!$A:$NN,FW$320,FALSE),'csapat-ranglista'!$A:$FP,FW$321,FALSE)/4),0)</f>
        <v>0</v>
      </c>
      <c r="FX94" s="223">
        <f>IFERROR(IF(RIGHT(VLOOKUP($A94,csapatok!$A:$NN,FX$320,FALSE),5)="Csere",VLOOKUP(LEFT(VLOOKUP($A94,csapatok!$A:$NN,FX$320,FALSE),LEN(VLOOKUP($A94,csapatok!$A:$NN,FX$320,FALSE))-6),'csapat-ranglista'!$A:$FP,FX$321,FALSE)/8,VLOOKUP(VLOOKUP($A94,csapatok!$A:$NN,FX$320,FALSE),'csapat-ranglista'!$A:$FP,FX$321,FALSE)/4),0)</f>
        <v>0</v>
      </c>
      <c r="FY94" s="223">
        <f>IFERROR(IF(RIGHT(VLOOKUP($A94,csapatok!$A:$NN,FY$320,FALSE),5)="Csere",VLOOKUP(LEFT(VLOOKUP($A94,csapatok!$A:$NN,FY$320,FALSE),LEN(VLOOKUP($A94,csapatok!$A:$NN,FY$320,FALSE))-6),'csapat-ranglista'!$A:$FP,FY$321,FALSE)/8,VLOOKUP(VLOOKUP($A94,csapatok!$A:$NN,FY$320,FALSE),'csapat-ranglista'!$A:$FP,FY$321,FALSE)/4),0)</f>
        <v>0</v>
      </c>
      <c r="FZ94" s="223">
        <f>IFERROR(IF(RIGHT(VLOOKUP($A94,csapatok!$A:$NN,FZ$320,FALSE),5)="Csere",VLOOKUP(LEFT(VLOOKUP($A94,csapatok!$A:$NN,FZ$320,FALSE),LEN(VLOOKUP($A94,csapatok!$A:$NN,FZ$320,FALSE))-6),'csapat-ranglista'!$A:$FP,FZ$321,FALSE)/8,VLOOKUP(VLOOKUP($A94,csapatok!$A:$NN,FZ$320,FALSE),'csapat-ranglista'!$A:$FP,FZ$321,FALSE)/4),0)</f>
        <v>0</v>
      </c>
      <c r="GA94" s="223">
        <f>IFERROR(IF(RIGHT(VLOOKUP($A94,csapatok!$A:$NN,GA$320,FALSE),5)="Csere",VLOOKUP(LEFT(VLOOKUP($A94,csapatok!$A:$NN,GA$320,FALSE),LEN(VLOOKUP($A94,csapatok!$A:$NN,GA$320,FALSE))-6),'csapat-ranglista'!$A:$FP,GA$321,FALSE)/8,VLOOKUP(VLOOKUP($A94,csapatok!$A:$NN,GA$320,FALSE),'csapat-ranglista'!$A:$FP,GA$321,FALSE)/4),0)</f>
        <v>0</v>
      </c>
      <c r="GB94" s="223">
        <f>IFERROR(IF(RIGHT(VLOOKUP($A94,csapatok!$A:$NN,GB$320,FALSE),5)="Csere",VLOOKUP(LEFT(VLOOKUP($A94,csapatok!$A:$NN,GB$320,FALSE),LEN(VLOOKUP($A94,csapatok!$A:$NN,GB$320,FALSE))-6),'csapat-ranglista'!$A:$FP,GB$321,FALSE)/8,VLOOKUP(VLOOKUP($A94,csapatok!$A:$NN,GB$320,FALSE),'csapat-ranglista'!$A:$FP,GB$321,FALSE)/4),0)</f>
        <v>4.5732689210950079</v>
      </c>
      <c r="GC94" s="223">
        <f>IFERROR(IF(RIGHT(VLOOKUP($A94,csapatok!$A:$NN,GC$320,FALSE),5)="Csere",VLOOKUP(LEFT(VLOOKUP($A94,csapatok!$A:$NN,GC$320,FALSE),LEN(VLOOKUP($A94,csapatok!$A:$NN,GC$320,FALSE))-6),'csapat-ranglista'!$A:$FP,GC$321,FALSE)/8,VLOOKUP(VLOOKUP($A94,csapatok!$A:$NN,GC$320,FALSE),'csapat-ranglista'!$A:$FP,GC$321,FALSE)/4),0)</f>
        <v>0</v>
      </c>
      <c r="GD94" s="247">
        <f>SUM(EQ94:GC94)</f>
        <v>4.5732689210950079</v>
      </c>
    </row>
    <row r="95" spans="1:186">
      <c r="A95" s="32" t="s">
        <v>103</v>
      </c>
      <c r="B95" s="2">
        <v>26987</v>
      </c>
      <c r="C95" s="131" t="str">
        <f>IF(B95=0,"",IF(B95&lt;$C$1,"felnőtt","ifi"))</f>
        <v>felnőtt</v>
      </c>
      <c r="D95" s="32" t="s">
        <v>9</v>
      </c>
      <c r="E95" s="45">
        <v>44</v>
      </c>
      <c r="F95" s="32">
        <v>0</v>
      </c>
      <c r="G95" s="32">
        <v>4.4765385443090429</v>
      </c>
      <c r="H95" s="32">
        <v>0</v>
      </c>
      <c r="I95" s="32">
        <v>0</v>
      </c>
      <c r="J95" s="32">
        <v>26.91307437021058</v>
      </c>
      <c r="K95" s="32">
        <v>0</v>
      </c>
      <c r="L95" s="32">
        <v>0</v>
      </c>
      <c r="M95" s="32">
        <v>0</v>
      </c>
      <c r="N95" s="32">
        <v>18.951395385657083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3.725303494028112</v>
      </c>
      <c r="U95" s="32">
        <v>0</v>
      </c>
      <c r="V95" s="32">
        <v>0</v>
      </c>
      <c r="W95" s="32">
        <v>0</v>
      </c>
      <c r="X95" s="32">
        <f>IFERROR(IF(RIGHT(VLOOKUP($A95,csapatok!$A:$BL,X$320,FALSE),5)="Csere",VLOOKUP(LEFT(VLOOKUP($A95,csapatok!$A:$BL,X$320,FALSE),LEN(VLOOKUP($A95,csapatok!$A:$BL,X$320,FALSE))-6),'csapat-ranglista'!$A:$FP,X$321,FALSE)/8,VLOOKUP(VLOOKUP($A95,csapatok!$A:$BL,X$320,FALSE),'csapat-ranglista'!$A:$FP,X$321,FALSE)/4),0)</f>
        <v>0</v>
      </c>
      <c r="Y95" s="32">
        <f>IFERROR(IF(RIGHT(VLOOKUP($A95,csapatok!$A:$BL,Y$320,FALSE),5)="Csere",VLOOKUP(LEFT(VLOOKUP($A95,csapatok!$A:$BL,Y$320,FALSE),LEN(VLOOKUP($A95,csapatok!$A:$BL,Y$320,FALSE))-6),'csapat-ranglista'!$A:$FP,Y$321,FALSE)/8,VLOOKUP(VLOOKUP($A95,csapatok!$A:$BL,Y$320,FALSE),'csapat-ranglista'!$A:$FP,Y$321,FALSE)/4),0)</f>
        <v>0</v>
      </c>
      <c r="Z95" s="32">
        <f>IFERROR(IF(RIGHT(VLOOKUP($A95,csapatok!$A:$BL,Z$320,FALSE),5)="Csere",VLOOKUP(LEFT(VLOOKUP($A95,csapatok!$A:$BL,Z$320,FALSE),LEN(VLOOKUP($A95,csapatok!$A:$BL,Z$320,FALSE))-6),'csapat-ranglista'!$A:$FP,Z$321,FALSE)/8,VLOOKUP(VLOOKUP($A95,csapatok!$A:$BL,Z$320,FALSE),'csapat-ranglista'!$A:$FP,Z$321,FALSE)/4),0)</f>
        <v>1.9453013431555801</v>
      </c>
      <c r="AA95" s="32">
        <f>IFERROR(IF(RIGHT(VLOOKUP($A95,csapatok!$A:$BL,AA$320,FALSE),5)="Csere",VLOOKUP(LEFT(VLOOKUP($A95,csapatok!$A:$BL,AA$320,FALSE),LEN(VLOOKUP($A95,csapatok!$A:$BL,AA$320,FALSE))-6),'csapat-ranglista'!$A:$FP,AA$321,FALSE)/8,VLOOKUP(VLOOKUP($A95,csapatok!$A:$BL,AA$320,FALSE),'csapat-ranglista'!$A:$FP,AA$321,FALSE)/4),0)</f>
        <v>0</v>
      </c>
      <c r="AB95" s="223">
        <f>IFERROR(IF(RIGHT(VLOOKUP($A95,csapatok!$A:$BL,AB$320,FALSE),5)="Csere",VLOOKUP(LEFT(VLOOKUP($A95,csapatok!$A:$BL,AB$320,FALSE),LEN(VLOOKUP($A95,csapatok!$A:$BL,AB$320,FALSE))-6),'csapat-ranglista'!$A:$FP,AB$321,FALSE)/8,VLOOKUP(VLOOKUP($A95,csapatok!$A:$BL,AB$320,FALSE),'csapat-ranglista'!$A:$FP,AB$321,FALSE)/4),0)</f>
        <v>0</v>
      </c>
      <c r="AC95" s="223">
        <f>IFERROR(IF(RIGHT(VLOOKUP($A95,csapatok!$A:$BL,AC$320,FALSE),5)="Csere",VLOOKUP(LEFT(VLOOKUP($A95,csapatok!$A:$BL,AC$320,FALSE),LEN(VLOOKUP($A95,csapatok!$A:$BL,AC$320,FALSE))-6),'csapat-ranglista'!$A:$FP,AC$321,FALSE)/8,VLOOKUP(VLOOKUP($A95,csapatok!$A:$BL,AC$320,FALSE),'csapat-ranglista'!$A:$FP,AC$321,FALSE)/4),0)</f>
        <v>0</v>
      </c>
      <c r="AD95" s="223">
        <f>IFERROR(IF(RIGHT(VLOOKUP($A95,csapatok!$A:$BL,AD$320,FALSE),5)="Csere",VLOOKUP(LEFT(VLOOKUP($A95,csapatok!$A:$BL,AD$320,FALSE),LEN(VLOOKUP($A95,csapatok!$A:$BL,AD$320,FALSE))-6),'csapat-ranglista'!$A:$FP,AD$321,FALSE)/8,VLOOKUP(VLOOKUP($A95,csapatok!$A:$BL,AD$320,FALSE),'csapat-ranglista'!$A:$FP,AD$321,FALSE)/4),0)</f>
        <v>0</v>
      </c>
      <c r="AE95" s="223">
        <f>IFERROR(IF(RIGHT(VLOOKUP($A95,csapatok!$A:$BL,AE$320,FALSE),5)="Csere",VLOOKUP(LEFT(VLOOKUP($A95,csapatok!$A:$BL,AE$320,FALSE),LEN(VLOOKUP($A95,csapatok!$A:$BL,AE$320,FALSE))-6),'csapat-ranglista'!$A:$FP,AE$321,FALSE)/8,VLOOKUP(VLOOKUP($A95,csapatok!$A:$BL,AE$320,FALSE),'csapat-ranglista'!$A:$FP,AE$321,FALSE)/4),0)</f>
        <v>0</v>
      </c>
      <c r="AF95" s="223">
        <f>IFERROR(IF(RIGHT(VLOOKUP($A95,csapatok!$A:$BL,AF$320,FALSE),5)="Csere",VLOOKUP(LEFT(VLOOKUP($A95,csapatok!$A:$BL,AF$320,FALSE),LEN(VLOOKUP($A95,csapatok!$A:$BL,AF$320,FALSE))-6),'csapat-ranglista'!$A:$FP,AF$321,FALSE)/8,VLOOKUP(VLOOKUP($A95,csapatok!$A:$BL,AF$320,FALSE),'csapat-ranglista'!$A:$FP,AF$321,FALSE)/4),0)</f>
        <v>0</v>
      </c>
      <c r="AG95" s="223">
        <f>IFERROR(IF(RIGHT(VLOOKUP($A95,csapatok!$A:$BL,AG$320,FALSE),5)="Csere",VLOOKUP(LEFT(VLOOKUP($A95,csapatok!$A:$BL,AG$320,FALSE),LEN(VLOOKUP($A95,csapatok!$A:$BL,AG$320,FALSE))-6),'csapat-ranglista'!$A:$FP,AG$321,FALSE)/8,VLOOKUP(VLOOKUP($A95,csapatok!$A:$BL,AG$320,FALSE),'csapat-ranglista'!$A:$FP,AG$321,FALSE)/4),0)</f>
        <v>0</v>
      </c>
      <c r="AH95" s="223">
        <f>IFERROR(IF(RIGHT(VLOOKUP($A95,csapatok!$A:$BL,AH$320,FALSE),5)="Csere",VLOOKUP(LEFT(VLOOKUP($A95,csapatok!$A:$BL,AH$320,FALSE),LEN(VLOOKUP($A95,csapatok!$A:$BL,AH$320,FALSE))-6),'csapat-ranglista'!$A:$FP,AH$321,FALSE)/8,VLOOKUP(VLOOKUP($A95,csapatok!$A:$BL,AH$320,FALSE),'csapat-ranglista'!$A:$FP,AH$321,FALSE)/4),0)</f>
        <v>0</v>
      </c>
      <c r="AI95" s="223">
        <f>IFERROR(IF(RIGHT(VLOOKUP($A95,csapatok!$A:$BL,AI$320,FALSE),5)="Csere",VLOOKUP(LEFT(VLOOKUP($A95,csapatok!$A:$BL,AI$320,FALSE),LEN(VLOOKUP($A95,csapatok!$A:$BL,AI$320,FALSE))-6),'csapat-ranglista'!$A:$FP,AI$321,FALSE)/8,VLOOKUP(VLOOKUP($A95,csapatok!$A:$BL,AI$320,FALSE),'csapat-ranglista'!$A:$FP,AI$321,FALSE)/4),0)</f>
        <v>0</v>
      </c>
      <c r="AJ95" s="223">
        <f>IFERROR(IF(RIGHT(VLOOKUP($A95,csapatok!$A:$BL,AJ$320,FALSE),5)="Csere",VLOOKUP(LEFT(VLOOKUP($A95,csapatok!$A:$BL,AJ$320,FALSE),LEN(VLOOKUP($A95,csapatok!$A:$BL,AJ$320,FALSE))-6),'csapat-ranglista'!$A:$FP,AJ$321,FALSE)/8,VLOOKUP(VLOOKUP($A95,csapatok!$A:$BL,AJ$320,FALSE),'csapat-ranglista'!$A:$FP,AJ$321,FALSE)/2),0)</f>
        <v>0</v>
      </c>
      <c r="AK95" s="223">
        <f>IFERROR(IF(RIGHT(VLOOKUP($A95,csapatok!$A:$CN,AK$320,FALSE),5)="Csere",VLOOKUP(LEFT(VLOOKUP($A95,csapatok!$A:$CN,AK$320,FALSE),LEN(VLOOKUP($A95,csapatok!$A:$CN,AK$320,FALSE))-6),'csapat-ranglista'!$A:$FP,AK$321,FALSE)/8,VLOOKUP(VLOOKUP($A95,csapatok!$A:$CN,AK$320,FALSE),'csapat-ranglista'!$A:$FP,AK$321,FALSE)/4),0)</f>
        <v>0</v>
      </c>
      <c r="AL95" s="223">
        <f>IFERROR(IF(RIGHT(VLOOKUP($A95,csapatok!$A:$CN,AL$320,FALSE),5)="Csere",VLOOKUP(LEFT(VLOOKUP($A95,csapatok!$A:$CN,AL$320,FALSE),LEN(VLOOKUP($A95,csapatok!$A:$CN,AL$320,FALSE))-6),'csapat-ranglista'!$A:$FP,AL$321,FALSE)/8,VLOOKUP(VLOOKUP($A95,csapatok!$A:$CN,AL$320,FALSE),'csapat-ranglista'!$A:$FP,AL$321,FALSE)/4),0)</f>
        <v>0</v>
      </c>
      <c r="AM95" s="223">
        <f>IFERROR(IF(RIGHT(VLOOKUP($A95,csapatok!$A:$CN,AM$320,FALSE),5)="Csere",VLOOKUP(LEFT(VLOOKUP($A95,csapatok!$A:$CN,AM$320,FALSE),LEN(VLOOKUP($A95,csapatok!$A:$CN,AM$320,FALSE))-6),'csapat-ranglista'!$A:$FP,AM$321,FALSE)/8,VLOOKUP(VLOOKUP($A95,csapatok!$A:$CN,AM$320,FALSE),'csapat-ranglista'!$A:$FP,AM$321,FALSE)/4),0)</f>
        <v>0</v>
      </c>
      <c r="AN95" s="223">
        <f>IFERROR(IF(RIGHT(VLOOKUP($A95,csapatok!$A:$CN,AN$320,FALSE),5)="Csere",VLOOKUP(LEFT(VLOOKUP($A95,csapatok!$A:$CN,AN$320,FALSE),LEN(VLOOKUP($A95,csapatok!$A:$CN,AN$320,FALSE))-6),'csapat-ranglista'!$A:$FP,AN$321,FALSE)/8,VLOOKUP(VLOOKUP($A95,csapatok!$A:$CN,AN$320,FALSE),'csapat-ranglista'!$A:$FP,AN$321,FALSE)/4),0)</f>
        <v>0</v>
      </c>
      <c r="AO95" s="223">
        <f>IFERROR(IF(RIGHT(VLOOKUP($A95,csapatok!$A:$CN,AO$320,FALSE),5)="Csere",VLOOKUP(LEFT(VLOOKUP($A95,csapatok!$A:$CN,AO$320,FALSE),LEN(VLOOKUP($A95,csapatok!$A:$CN,AO$320,FALSE))-6),'csapat-ranglista'!$A:$FP,AO$321,FALSE)/8,VLOOKUP(VLOOKUP($A95,csapatok!$A:$CN,AO$320,FALSE),'csapat-ranglista'!$A:$FP,AO$321,FALSE)/4),0)</f>
        <v>0</v>
      </c>
      <c r="AP95" s="223">
        <f>IFERROR(IF(RIGHT(VLOOKUP($A95,csapatok!$A:$CN,AP$320,FALSE),5)="Csere",VLOOKUP(LEFT(VLOOKUP($A95,csapatok!$A:$CN,AP$320,FALSE),LEN(VLOOKUP($A95,csapatok!$A:$CN,AP$320,FALSE))-6),'csapat-ranglista'!$A:$FP,AP$321,FALSE)/8,VLOOKUP(VLOOKUP($A95,csapatok!$A:$CN,AP$320,FALSE),'csapat-ranglista'!$A:$FP,AP$321,FALSE)/4),0)</f>
        <v>0</v>
      </c>
      <c r="AQ95" s="223">
        <f>IFERROR(IF(RIGHT(VLOOKUP($A95,csapatok!$A:$CN,AQ$320,FALSE),5)="Csere",VLOOKUP(LEFT(VLOOKUP($A95,csapatok!$A:$CN,AQ$320,FALSE),LEN(VLOOKUP($A95,csapatok!$A:$CN,AQ$320,FALSE))-6),'csapat-ranglista'!$A:$FP,AQ$321,FALSE)/8,VLOOKUP(VLOOKUP($A95,csapatok!$A:$CN,AQ$320,FALSE),'csapat-ranglista'!$A:$FP,AQ$321,FALSE)/4),0)</f>
        <v>0</v>
      </c>
      <c r="AR95" s="223">
        <f>IFERROR(IF(RIGHT(VLOOKUP($A95,csapatok!$A:$CN,AR$320,FALSE),5)="Csere",VLOOKUP(LEFT(VLOOKUP($A95,csapatok!$A:$CN,AR$320,FALSE),LEN(VLOOKUP($A95,csapatok!$A:$CN,AR$320,FALSE))-6),'csapat-ranglista'!$A:$FP,AR$321,FALSE)/8,VLOOKUP(VLOOKUP($A95,csapatok!$A:$CN,AR$320,FALSE),'csapat-ranglista'!$A:$FP,AR$321,FALSE)/4),0)</f>
        <v>0</v>
      </c>
      <c r="AS95" s="223">
        <f>IFERROR(IF(RIGHT(VLOOKUP($A95,csapatok!$A:$CN,AS$320,FALSE),5)="Csere",VLOOKUP(LEFT(VLOOKUP($A95,csapatok!$A:$CN,AS$320,FALSE),LEN(VLOOKUP($A95,csapatok!$A:$CN,AS$320,FALSE))-6),'csapat-ranglista'!$A:$FP,AS$321,FALSE)/8,VLOOKUP(VLOOKUP($A95,csapatok!$A:$CN,AS$320,FALSE),'csapat-ranglista'!$A:$FP,AS$321,FALSE)/4),0)</f>
        <v>5.0060259190593914</v>
      </c>
      <c r="AT95" s="223">
        <f>IFERROR(IF(RIGHT(VLOOKUP($A95,csapatok!$A:$CN,AT$320,FALSE),5)="Csere",VLOOKUP(LEFT(VLOOKUP($A95,csapatok!$A:$CN,AT$320,FALSE),LEN(VLOOKUP($A95,csapatok!$A:$CN,AT$320,FALSE))-6),'csapat-ranglista'!$A:$FP,AT$321,FALSE)/8,VLOOKUP(VLOOKUP($A95,csapatok!$A:$CN,AT$320,FALSE),'csapat-ranglista'!$A:$FP,AT$321,FALSE)/4),0)</f>
        <v>0</v>
      </c>
      <c r="AU95" s="223">
        <f>IFERROR(IF(RIGHT(VLOOKUP($A95,csapatok!$A:$CN,AU$320,FALSE),5)="Csere",VLOOKUP(LEFT(VLOOKUP($A95,csapatok!$A:$CN,AU$320,FALSE),LEN(VLOOKUP($A95,csapatok!$A:$CN,AU$320,FALSE))-6),'csapat-ranglista'!$A:$FP,AU$321,FALSE)/8,VLOOKUP(VLOOKUP($A95,csapatok!$A:$CN,AU$320,FALSE),'csapat-ranglista'!$A:$FP,AU$321,FALSE)/4),0)</f>
        <v>0</v>
      </c>
      <c r="AV95" s="223">
        <f>IFERROR(IF(RIGHT(VLOOKUP($A95,csapatok!$A:$CN,AV$320,FALSE),5)="Csere",VLOOKUP(LEFT(VLOOKUP($A95,csapatok!$A:$CN,AV$320,FALSE),LEN(VLOOKUP($A95,csapatok!$A:$CN,AV$320,FALSE))-6),'csapat-ranglista'!$A:$FP,AV$321,FALSE)/8,VLOOKUP(VLOOKUP($A95,csapatok!$A:$CN,AV$320,FALSE),'csapat-ranglista'!$A:$FP,AV$321,FALSE)/4),0)</f>
        <v>0</v>
      </c>
      <c r="AW95" s="223">
        <f>IFERROR(IF(RIGHT(VLOOKUP($A95,csapatok!$A:$CN,AW$320,FALSE),5)="Csere",VLOOKUP(LEFT(VLOOKUP($A95,csapatok!$A:$CN,AW$320,FALSE),LEN(VLOOKUP($A95,csapatok!$A:$CN,AW$320,FALSE))-6),'csapat-ranglista'!$A:$FP,AW$321,FALSE)/8,VLOOKUP(VLOOKUP($A95,csapatok!$A:$CN,AW$320,FALSE),'csapat-ranglista'!$A:$FP,AW$321,FALSE)/4),0)</f>
        <v>0</v>
      </c>
      <c r="AX95" s="223">
        <f>IFERROR(IF(RIGHT(VLOOKUP($A95,csapatok!$A:$CN,AX$320,FALSE),5)="Csere",VLOOKUP(LEFT(VLOOKUP($A95,csapatok!$A:$CN,AX$320,FALSE),LEN(VLOOKUP($A95,csapatok!$A:$CN,AX$320,FALSE))-6),'csapat-ranglista'!$A:$FP,AX$321,FALSE)/8,VLOOKUP(VLOOKUP($A95,csapatok!$A:$CN,AX$320,FALSE),'csapat-ranglista'!$A:$FP,AX$321,FALSE)/4),0)</f>
        <v>0</v>
      </c>
      <c r="AY95" s="223">
        <f>IFERROR(IF(RIGHT(VLOOKUP($A95,csapatok!$A:$NN,AY$320,FALSE),5)="Csere",VLOOKUP(LEFT(VLOOKUP($A95,csapatok!$A:$NN,AY$320,FALSE),LEN(VLOOKUP($A95,csapatok!$A:$NN,AY$320,FALSE))-6),'csapat-ranglista'!$A:$FP,AY$321,FALSE)/8,VLOOKUP(VLOOKUP($A95,csapatok!$A:$NN,AY$320,FALSE),'csapat-ranglista'!$A:$FP,AY$321,FALSE)/4),0)</f>
        <v>0</v>
      </c>
      <c r="AZ95" s="223">
        <f>IFERROR(IF(RIGHT(VLOOKUP($A95,csapatok!$A:$NN,AZ$320,FALSE),5)="Csere",VLOOKUP(LEFT(VLOOKUP($A95,csapatok!$A:$NN,AZ$320,FALSE),LEN(VLOOKUP($A95,csapatok!$A:$NN,AZ$320,FALSE))-6),'csapat-ranglista'!$A:$FP,AZ$321,FALSE)/8,VLOOKUP(VLOOKUP($A95,csapatok!$A:$NN,AZ$320,FALSE),'csapat-ranglista'!$A:$FP,AZ$321,FALSE)/4),0)</f>
        <v>0</v>
      </c>
      <c r="BA95" s="223">
        <f>IFERROR(IF(RIGHT(VLOOKUP($A95,csapatok!$A:$NN,BA$320,FALSE),5)="Csere",VLOOKUP(LEFT(VLOOKUP($A95,csapatok!$A:$NN,BA$320,FALSE),LEN(VLOOKUP($A95,csapatok!$A:$NN,BA$320,FALSE))-6),'csapat-ranglista'!$A:$FP,BA$321,FALSE)/8,VLOOKUP(VLOOKUP($A95,csapatok!$A:$NN,BA$320,FALSE),'csapat-ranglista'!$A:$FP,BA$321,FALSE)/4),0)</f>
        <v>4.2213456692792288</v>
      </c>
      <c r="BB95" s="223">
        <f>IFERROR(IF(RIGHT(VLOOKUP($A95,csapatok!$A:$NN,BB$320,FALSE),5)="Csere",VLOOKUP(LEFT(VLOOKUP($A95,csapatok!$A:$NN,BB$320,FALSE),LEN(VLOOKUP($A95,csapatok!$A:$NN,BB$320,FALSE))-6),'csapat-ranglista'!$A:$FP,BB$321,FALSE)/8,VLOOKUP(VLOOKUP($A95,csapatok!$A:$NN,BB$320,FALSE),'csapat-ranglista'!$A:$FP,BB$321,FALSE)/4),0)</f>
        <v>0</v>
      </c>
      <c r="BC95" s="224">
        <f>versenyek!$ES$11*IFERROR(VLOOKUP(VLOOKUP($A95,versenyek!ER:ET,3,FALSE),szabalyok!$A$16:$B$23,2,FALSE)/4,0)</f>
        <v>0</v>
      </c>
      <c r="BD95" s="224">
        <f>versenyek!$EV$11*IFERROR(VLOOKUP(VLOOKUP($A95,versenyek!EU:EW,3,FALSE),szabalyok!$A$16:$B$23,2,FALSE)/4,0)</f>
        <v>0</v>
      </c>
      <c r="BE95" s="223">
        <f>IFERROR(IF(RIGHT(VLOOKUP($A95,csapatok!$A:$NN,BE$320,FALSE),5)="Csere",VLOOKUP(LEFT(VLOOKUP($A95,csapatok!$A:$NN,BE$320,FALSE),LEN(VLOOKUP($A95,csapatok!$A:$NN,BE$320,FALSE))-6),'csapat-ranglista'!$A:$FP,BE$321,FALSE)/8,VLOOKUP(VLOOKUP($A95,csapatok!$A:$NN,BE$320,FALSE),'csapat-ranglista'!$A:$FP,BE$321,FALSE)/4),0)</f>
        <v>0</v>
      </c>
      <c r="BF95" s="223">
        <f>IFERROR(IF(RIGHT(VLOOKUP($A95,csapatok!$A:$NN,BF$320,FALSE),5)="Csere",VLOOKUP(LEFT(VLOOKUP($A95,csapatok!$A:$NN,BF$320,FALSE),LEN(VLOOKUP($A95,csapatok!$A:$NN,BF$320,FALSE))-6),'csapat-ranglista'!$A:$FP,BF$321,FALSE)/8,VLOOKUP(VLOOKUP($A95,csapatok!$A:$NN,BF$320,FALSE),'csapat-ranglista'!$A:$FP,BF$321,FALSE)/4),0)</f>
        <v>0</v>
      </c>
      <c r="BG95" s="223">
        <f>IFERROR(IF(RIGHT(VLOOKUP($A95,csapatok!$A:$NN,BG$320,FALSE),5)="Csere",VLOOKUP(LEFT(VLOOKUP($A95,csapatok!$A:$NN,BG$320,FALSE),LEN(VLOOKUP($A95,csapatok!$A:$NN,BG$320,FALSE))-6),'csapat-ranglista'!$A:$FP,BG$321,FALSE)/8,VLOOKUP(VLOOKUP($A95,csapatok!$A:$NN,BG$320,FALSE),'csapat-ranglista'!$A:$FP,BG$321,FALSE)/4),0)</f>
        <v>0</v>
      </c>
      <c r="BH95" s="223">
        <f>IFERROR(IF(RIGHT(VLOOKUP($A95,csapatok!$A:$NN,BH$320,FALSE),5)="Csere",VLOOKUP(LEFT(VLOOKUP($A95,csapatok!$A:$NN,BH$320,FALSE),LEN(VLOOKUP($A95,csapatok!$A:$NN,BH$320,FALSE))-6),'csapat-ranglista'!$A:$FP,BH$321,FALSE)/8,VLOOKUP(VLOOKUP($A95,csapatok!$A:$NN,BH$320,FALSE),'csapat-ranglista'!$A:$FP,BH$321,FALSE)/4),0)</f>
        <v>0</v>
      </c>
      <c r="BI95" s="223">
        <f>IFERROR(IF(RIGHT(VLOOKUP($A95,csapatok!$A:$NN,BI$320,FALSE),5)="Csere",VLOOKUP(LEFT(VLOOKUP($A95,csapatok!$A:$NN,BI$320,FALSE),LEN(VLOOKUP($A95,csapatok!$A:$NN,BI$320,FALSE))-6),'csapat-ranglista'!$A:$FP,BI$321,FALSE)/8,VLOOKUP(VLOOKUP($A95,csapatok!$A:$NN,BI$320,FALSE),'csapat-ranglista'!$A:$FP,BI$321,FALSE)/4),0)</f>
        <v>0</v>
      </c>
      <c r="BJ95" s="223">
        <f>IFERROR(IF(RIGHT(VLOOKUP($A95,csapatok!$A:$NN,BJ$320,FALSE),5)="Csere",VLOOKUP(LEFT(VLOOKUP($A95,csapatok!$A:$NN,BJ$320,FALSE),LEN(VLOOKUP($A95,csapatok!$A:$NN,BJ$320,FALSE))-6),'csapat-ranglista'!$A:$FP,BJ$321,FALSE)/8,VLOOKUP(VLOOKUP($A95,csapatok!$A:$NN,BJ$320,FALSE),'csapat-ranglista'!$A:$FP,BJ$321,FALSE)/4),0)</f>
        <v>0</v>
      </c>
      <c r="BK95" s="223">
        <f>IFERROR(IF(RIGHT(VLOOKUP($A95,csapatok!$A:$NN,BK$320,FALSE),5)="Csere",VLOOKUP(LEFT(VLOOKUP($A95,csapatok!$A:$NN,BK$320,FALSE),LEN(VLOOKUP($A95,csapatok!$A:$NN,BK$320,FALSE))-6),'csapat-ranglista'!$A:$FP,BK$321,FALSE)/8,VLOOKUP(VLOOKUP($A95,csapatok!$A:$NN,BK$320,FALSE),'csapat-ranglista'!$A:$FP,BK$321,FALSE)/4),0)</f>
        <v>0</v>
      </c>
      <c r="BL95" s="223">
        <f>IFERROR(IF(RIGHT(VLOOKUP($A95,csapatok!$A:$NN,BL$320,FALSE),5)="Csere",VLOOKUP(LEFT(VLOOKUP($A95,csapatok!$A:$NN,BL$320,FALSE),LEN(VLOOKUP($A95,csapatok!$A:$NN,BL$320,FALSE))-6),'csapat-ranglista'!$A:$FP,BL$321,FALSE)/8,VLOOKUP(VLOOKUP($A95,csapatok!$A:$NN,BL$320,FALSE),'csapat-ranglista'!$A:$FP,BL$321,FALSE)/4),0)</f>
        <v>0</v>
      </c>
      <c r="BM95" s="223">
        <f>IFERROR(IF(RIGHT(VLOOKUP($A95,csapatok!$A:$NN,BM$320,FALSE),5)="Csere",VLOOKUP(LEFT(VLOOKUP($A95,csapatok!$A:$NN,BM$320,FALSE),LEN(VLOOKUP($A95,csapatok!$A:$NN,BM$320,FALSE))-6),'csapat-ranglista'!$A:$FP,BM$321,FALSE)/8,VLOOKUP(VLOOKUP($A95,csapatok!$A:$NN,BM$320,FALSE),'csapat-ranglista'!$A:$FP,BM$321,FALSE)/4),0)</f>
        <v>0</v>
      </c>
      <c r="BN95" s="223">
        <f>IFERROR(IF(RIGHT(VLOOKUP($A95,csapatok!$A:$NN,BN$320,FALSE),5)="Csere",VLOOKUP(LEFT(VLOOKUP($A95,csapatok!$A:$NN,BN$320,FALSE),LEN(VLOOKUP($A95,csapatok!$A:$NN,BN$320,FALSE))-6),'csapat-ranglista'!$A:$FP,BN$321,FALSE)/8,VLOOKUP(VLOOKUP($A95,csapatok!$A:$NN,BN$320,FALSE),'csapat-ranglista'!$A:$FP,BN$321,FALSE)/4),0)</f>
        <v>0</v>
      </c>
      <c r="BO95" s="223">
        <f>IFERROR(IF(RIGHT(VLOOKUP($A95,csapatok!$A:$NN,BO$320,FALSE),5)="Csere",VLOOKUP(LEFT(VLOOKUP($A95,csapatok!$A:$NN,BO$320,FALSE),LEN(VLOOKUP($A95,csapatok!$A:$NN,BO$320,FALSE))-6),'csapat-ranglista'!$A:$FP,BO$321,FALSE)/8,VLOOKUP(VLOOKUP($A95,csapatok!$A:$NN,BO$320,FALSE),'csapat-ranglista'!$A:$FP,BO$321,FALSE)/4),0)</f>
        <v>0</v>
      </c>
      <c r="BP95" s="223">
        <f>IFERROR(IF(RIGHT(VLOOKUP($A95,csapatok!$A:$NN,BP$320,FALSE),5)="Csere",VLOOKUP(LEFT(VLOOKUP($A95,csapatok!$A:$NN,BP$320,FALSE),LEN(VLOOKUP($A95,csapatok!$A:$NN,BP$320,FALSE))-6),'csapat-ranglista'!$A:$FP,BP$321,FALSE)/8,VLOOKUP(VLOOKUP($A95,csapatok!$A:$NN,BP$320,FALSE),'csapat-ranglista'!$A:$FP,BP$321,FALSE)/4),0)</f>
        <v>0</v>
      </c>
      <c r="BQ95" s="223">
        <f>IFERROR(IF(RIGHT(VLOOKUP($A95,csapatok!$A:$NN,BQ$320,FALSE),5)="Csere",VLOOKUP(LEFT(VLOOKUP($A95,csapatok!$A:$NN,BQ$320,FALSE),LEN(VLOOKUP($A95,csapatok!$A:$NN,BQ$320,FALSE))-6),'csapat-ranglista'!$A:$FP,BQ$321,FALSE)/8,VLOOKUP(VLOOKUP($A95,csapatok!$A:$NN,BQ$320,FALSE),'csapat-ranglista'!$A:$FP,BQ$321,FALSE)/4),0)</f>
        <v>0</v>
      </c>
      <c r="BR95" s="223">
        <f>IFERROR(IF(RIGHT(VLOOKUP($A95,csapatok!$A:$NN,BR$320,FALSE),5)="Csere",VLOOKUP(LEFT(VLOOKUP($A95,csapatok!$A:$NN,BR$320,FALSE),LEN(VLOOKUP($A95,csapatok!$A:$NN,BR$320,FALSE))-6),'csapat-ranglista'!$A:$FP,BR$321,FALSE)/8,VLOOKUP(VLOOKUP($A95,csapatok!$A:$NN,BR$320,FALSE),'csapat-ranglista'!$A:$FP,BR$321,FALSE)/4),0)</f>
        <v>0</v>
      </c>
      <c r="BS95" s="223">
        <f>IFERROR(IF(RIGHT(VLOOKUP($A95,csapatok!$A:$NN,BS$320,FALSE),5)="Csere",VLOOKUP(LEFT(VLOOKUP($A95,csapatok!$A:$NN,BS$320,FALSE),LEN(VLOOKUP($A95,csapatok!$A:$NN,BS$320,FALSE))-6),'csapat-ranglista'!$A:$FP,BS$321,FALSE)/8,VLOOKUP(VLOOKUP($A95,csapatok!$A:$NN,BS$320,FALSE),'csapat-ranglista'!$A:$FP,BS$321,FALSE)/4),0)</f>
        <v>0</v>
      </c>
      <c r="BT95" s="223">
        <f>IFERROR(IF(RIGHT(VLOOKUP($A95,csapatok!$A:$NN,BT$320,FALSE),5)="Csere",VLOOKUP(LEFT(VLOOKUP($A95,csapatok!$A:$NN,BT$320,FALSE),LEN(VLOOKUP($A95,csapatok!$A:$NN,BT$320,FALSE))-6),'csapat-ranglista'!$A:$FP,BT$321,FALSE)/8,VLOOKUP(VLOOKUP($A95,csapatok!$A:$NN,BT$320,FALSE),'csapat-ranglista'!$A:$FP,BT$321,FALSE)/4),0)</f>
        <v>0</v>
      </c>
      <c r="BU95" s="223">
        <f>IFERROR(IF(RIGHT(VLOOKUP($A95,csapatok!$A:$NN,BU$320,FALSE),5)="Csere",VLOOKUP(LEFT(VLOOKUP($A95,csapatok!$A:$NN,BU$320,FALSE),LEN(VLOOKUP($A95,csapatok!$A:$NN,BU$320,FALSE))-6),'csapat-ranglista'!$A:$FP,BU$321,FALSE)/8,VLOOKUP(VLOOKUP($A95,csapatok!$A:$NN,BU$320,FALSE),'csapat-ranglista'!$A:$FP,BU$321,FALSE)/4),0)</f>
        <v>0</v>
      </c>
      <c r="BV95" s="223">
        <f>IFERROR(IF(RIGHT(VLOOKUP($A95,csapatok!$A:$NN,BV$320,FALSE),5)="Csere",VLOOKUP(LEFT(VLOOKUP($A95,csapatok!$A:$NN,BV$320,FALSE),LEN(VLOOKUP($A95,csapatok!$A:$NN,BV$320,FALSE))-6),'csapat-ranglista'!$A:$FP,BV$321,FALSE)/8,VLOOKUP(VLOOKUP($A95,csapatok!$A:$NN,BV$320,FALSE),'csapat-ranglista'!$A:$FP,BV$321,FALSE)/4),0)</f>
        <v>0</v>
      </c>
      <c r="BW95" s="223">
        <f>IFERROR(IF(RIGHT(VLOOKUP($A95,csapatok!$A:$NN,BW$320,FALSE),5)="Csere",VLOOKUP(LEFT(VLOOKUP($A95,csapatok!$A:$NN,BW$320,FALSE),LEN(VLOOKUP($A95,csapatok!$A:$NN,BW$320,FALSE))-6),'csapat-ranglista'!$A:$FP,BW$321,FALSE)/8,VLOOKUP(VLOOKUP($A95,csapatok!$A:$NN,BW$320,FALSE),'csapat-ranglista'!$A:$FP,BW$321,FALSE)/4),0)</f>
        <v>0</v>
      </c>
      <c r="BX95" s="223">
        <f>IFERROR(IF(RIGHT(VLOOKUP($A95,csapatok!$A:$NN,BX$320,FALSE),5)="Csere",VLOOKUP(LEFT(VLOOKUP($A95,csapatok!$A:$NN,BX$320,FALSE),LEN(VLOOKUP($A95,csapatok!$A:$NN,BX$320,FALSE))-6),'csapat-ranglista'!$A:$FP,BX$321,FALSE)/8,VLOOKUP(VLOOKUP($A95,csapatok!$A:$NN,BX$320,FALSE),'csapat-ranglista'!$A:$FP,BX$321,FALSE)/4),0)</f>
        <v>8.3926916580641286</v>
      </c>
      <c r="BY95" s="223">
        <f>IFERROR(IF(RIGHT(VLOOKUP($A95,csapatok!$A:$NN,BY$320,FALSE),5)="Csere",VLOOKUP(LEFT(VLOOKUP($A95,csapatok!$A:$NN,BY$320,FALSE),LEN(VLOOKUP($A95,csapatok!$A:$NN,BY$320,FALSE))-6),'csapat-ranglista'!$A:$FP,BY$321,FALSE)/8,VLOOKUP(VLOOKUP($A95,csapatok!$A:$NN,BY$320,FALSE),'csapat-ranglista'!$A:$FP,BY$321,FALSE)/4),0)</f>
        <v>0</v>
      </c>
      <c r="BZ95" s="223">
        <f>IFERROR(IF(RIGHT(VLOOKUP($A95,csapatok!$A:$NN,BZ$320,FALSE),5)="Csere",VLOOKUP(LEFT(VLOOKUP($A95,csapatok!$A:$NN,BZ$320,FALSE),LEN(VLOOKUP($A95,csapatok!$A:$NN,BZ$320,FALSE))-6),'csapat-ranglista'!$A:$FP,BZ$321,FALSE)/8,VLOOKUP(VLOOKUP($A95,csapatok!$A:$NN,BZ$320,FALSE),'csapat-ranglista'!$A:$FP,BZ$321,FALSE)/4),0)</f>
        <v>0</v>
      </c>
      <c r="CA95" s="223">
        <f>IFERROR(IF(RIGHT(VLOOKUP($A95,csapatok!$A:$NN,CA$320,FALSE),5)="Csere",VLOOKUP(LEFT(VLOOKUP($A95,csapatok!$A:$NN,CA$320,FALSE),LEN(VLOOKUP($A95,csapatok!$A:$NN,CA$320,FALSE))-6),'csapat-ranglista'!$A:$FP,CA$321,FALSE)/8,VLOOKUP(VLOOKUP($A95,csapatok!$A:$NN,CA$320,FALSE),'csapat-ranglista'!$A:$FP,CA$321,FALSE)/4),0)</f>
        <v>0</v>
      </c>
      <c r="CB95" s="223">
        <f>IFERROR(IF(RIGHT(VLOOKUP($A95,csapatok!$A:$NN,CB$320,FALSE),5)="Csere",VLOOKUP(LEFT(VLOOKUP($A95,csapatok!$A:$NN,CB$320,FALSE),LEN(VLOOKUP($A95,csapatok!$A:$NN,CB$320,FALSE))-6),'csapat-ranglista'!$A:$FP,CB$321,FALSE)/8,VLOOKUP(VLOOKUP($A95,csapatok!$A:$NN,CB$320,FALSE),'csapat-ranglista'!$A:$FP,CB$321,FALSE)/4),0)</f>
        <v>0</v>
      </c>
      <c r="CC95" s="223">
        <f>IFERROR(IF(RIGHT(VLOOKUP($A95,csapatok!$A:$NN,CC$320,FALSE),5)="Csere",VLOOKUP(LEFT(VLOOKUP($A95,csapatok!$A:$NN,CC$320,FALSE),LEN(VLOOKUP($A95,csapatok!$A:$NN,CC$320,FALSE))-6),'csapat-ranglista'!$A:$FP,CC$321,FALSE)/8,VLOOKUP(VLOOKUP($A95,csapatok!$A:$NN,CC$320,FALSE),'csapat-ranglista'!$A:$FP,CC$321,FALSE)/4),0)</f>
        <v>0</v>
      </c>
      <c r="CD95" s="223">
        <f>IFERROR(IF(RIGHT(VLOOKUP($A95,csapatok!$A:$NN,CD$320,FALSE),5)="Csere",VLOOKUP(LEFT(VLOOKUP($A95,csapatok!$A:$NN,CD$320,FALSE),LEN(VLOOKUP($A95,csapatok!$A:$NN,CD$320,FALSE))-6),'csapat-ranglista'!$A:$FP,CD$321,FALSE)/8,VLOOKUP(VLOOKUP($A95,csapatok!$A:$NN,CD$320,FALSE),'csapat-ranglista'!$A:$FP,CD$321,FALSE)/4),0)</f>
        <v>0</v>
      </c>
      <c r="CE95" s="223">
        <f>IFERROR(IF(RIGHT(VLOOKUP($A95,csapatok!$A:$NN,CE$320,FALSE),5)="Csere",VLOOKUP(LEFT(VLOOKUP($A95,csapatok!$A:$NN,CE$320,FALSE),LEN(VLOOKUP($A95,csapatok!$A:$NN,CE$320,FALSE))-6),'csapat-ranglista'!$A:$FP,CE$321,FALSE)/8,VLOOKUP(VLOOKUP($A95,csapatok!$A:$NN,CE$320,FALSE),'csapat-ranglista'!$A:$FP,CE$321,FALSE)/4),0)</f>
        <v>0</v>
      </c>
      <c r="CF95" s="223">
        <f>IFERROR(IF(RIGHT(VLOOKUP($A95,csapatok!$A:$NN,CF$320,FALSE),5)="Csere",VLOOKUP(LEFT(VLOOKUP($A95,csapatok!$A:$NN,CF$320,FALSE),LEN(VLOOKUP($A95,csapatok!$A:$NN,CF$320,FALSE))-6),'csapat-ranglista'!$A:$FP,CF$321,FALSE)/8,VLOOKUP(VLOOKUP($A95,csapatok!$A:$NN,CF$320,FALSE),'csapat-ranglista'!$A:$FP,CF$321,FALSE)/4),0)</f>
        <v>0</v>
      </c>
      <c r="CG95" s="223">
        <f>IFERROR(IF(RIGHT(VLOOKUP($A95,csapatok!$A:$NN,CG$320,FALSE),5)="Csere",VLOOKUP(LEFT(VLOOKUP($A95,csapatok!$A:$NN,CG$320,FALSE),LEN(VLOOKUP($A95,csapatok!$A:$NN,CG$320,FALSE))-6),'csapat-ranglista'!$A:$FP,CG$321,FALSE)/8,VLOOKUP(VLOOKUP($A95,csapatok!$A:$NN,CG$320,FALSE),'csapat-ranglista'!$A:$FP,CG$321,FALSE)/4),0)</f>
        <v>0</v>
      </c>
      <c r="CH95" s="223">
        <f>IFERROR(IF(RIGHT(VLOOKUP($A95,csapatok!$A:$NN,CH$320,FALSE),5)="Csere",VLOOKUP(LEFT(VLOOKUP($A95,csapatok!$A:$NN,CH$320,FALSE),LEN(VLOOKUP($A95,csapatok!$A:$NN,CH$320,FALSE))-6),'csapat-ranglista'!$A:$FP,CH$321,FALSE)/8,VLOOKUP(VLOOKUP($A95,csapatok!$A:$NN,CH$320,FALSE),'csapat-ranglista'!$A:$FP,CH$321,FALSE)/4),0)</f>
        <v>2.2943658362824766</v>
      </c>
      <c r="CI95" s="223">
        <f>IFERROR(IF(RIGHT(VLOOKUP($A95,csapatok!$A:$NN,CI$320,FALSE),5)="Csere",VLOOKUP(LEFT(VLOOKUP($A95,csapatok!$A:$NN,CI$320,FALSE),LEN(VLOOKUP($A95,csapatok!$A:$NN,CI$320,FALSE))-6),'csapat-ranglista'!$A:$FP,CI$321,FALSE)/8,VLOOKUP(VLOOKUP($A95,csapatok!$A:$NN,CI$320,FALSE),'csapat-ranglista'!$A:$FP,CI$321,FALSE)/4),0)</f>
        <v>0</v>
      </c>
      <c r="CJ95" s="224">
        <f>versenyek!$IQ$11*IFERROR(VLOOKUP(VLOOKUP($A95,versenyek!IP:IR,3,FALSE),szabalyok!$A$16:$B$23,2,FALSE)/4,0)</f>
        <v>0</v>
      </c>
      <c r="CK95" s="224">
        <f>versenyek!$IT$11*IFERROR(VLOOKUP(VLOOKUP($A95,versenyek!IS:IU,3,FALSE),szabalyok!$A$16:$B$23,2,FALSE)/4,0)</f>
        <v>0</v>
      </c>
      <c r="CL95" s="223">
        <f>IFERROR(IF(RIGHT(VLOOKUP($A95,csapatok!$A:$NN,CL$320,FALSE),5)="Csere",VLOOKUP(LEFT(VLOOKUP($A95,csapatok!$A:$NN,CL$320,FALSE),LEN(VLOOKUP($A95,csapatok!$A:$NN,CL$320,FALSE))-6),'csapat-ranglista'!$A:$FP,CL$321,FALSE)/8,VLOOKUP(VLOOKUP($A95,csapatok!$A:$NN,CL$320,FALSE),'csapat-ranglista'!$A:$FP,CL$321,FALSE)/4),0)</f>
        <v>0</v>
      </c>
      <c r="CM95" s="223">
        <f>IFERROR(IF(RIGHT(VLOOKUP($A95,csapatok!$A:$NN,CM$320,FALSE),5)="Csere",VLOOKUP(LEFT(VLOOKUP($A95,csapatok!$A:$NN,CM$320,FALSE),LEN(VLOOKUP($A95,csapatok!$A:$NN,CM$320,FALSE))-6),'csapat-ranglista'!$A:$FP,CM$321,FALSE)/8,VLOOKUP(VLOOKUP($A95,csapatok!$A:$NN,CM$320,FALSE),'csapat-ranglista'!$A:$FP,CM$321,FALSE)/4),0)</f>
        <v>0</v>
      </c>
      <c r="CN95" s="223">
        <f>IFERROR(IF(RIGHT(VLOOKUP($A95,csapatok!$A:$NN,CN$320,FALSE),5)="Csere",VLOOKUP(LEFT(VLOOKUP($A95,csapatok!$A:$NN,CN$320,FALSE),LEN(VLOOKUP($A95,csapatok!$A:$NN,CN$320,FALSE))-6),'csapat-ranglista'!$A:$FP,CN$321,FALSE)/8,VLOOKUP(VLOOKUP($A95,csapatok!$A:$NN,CN$320,FALSE),'csapat-ranglista'!$A:$FP,CN$321,FALSE)/4),0)</f>
        <v>0</v>
      </c>
      <c r="CO95" s="223">
        <f>IFERROR(IF(RIGHT(VLOOKUP($A95,csapatok!$A:$NN,CO$320,FALSE),5)="Csere",VLOOKUP(LEFT(VLOOKUP($A95,csapatok!$A:$NN,CO$320,FALSE),LEN(VLOOKUP($A95,csapatok!$A:$NN,CO$320,FALSE))-6),'csapat-ranglista'!$A:$FP,CO$321,FALSE)/8,VLOOKUP(VLOOKUP($A95,csapatok!$A:$NN,CO$320,FALSE),'csapat-ranglista'!$A:$FP,CO$321,FALSE)/4),0)</f>
        <v>0</v>
      </c>
      <c r="CP95" s="223">
        <f>IFERROR(IF(RIGHT(VLOOKUP($A95,csapatok!$A:$NN,CP$320,FALSE),5)="Csere",VLOOKUP(LEFT(VLOOKUP($A95,csapatok!$A:$NN,CP$320,FALSE),LEN(VLOOKUP($A95,csapatok!$A:$NN,CP$320,FALSE))-6),'csapat-ranglista'!$A:$FP,CP$321,FALSE)/8,VLOOKUP(VLOOKUP($A95,csapatok!$A:$NN,CP$320,FALSE),'csapat-ranglista'!$A:$FP,CP$321,FALSE)/4),0)</f>
        <v>4.8413738625378882</v>
      </c>
      <c r="CQ95" s="223">
        <f>IFERROR(IF(RIGHT(VLOOKUP($A95,csapatok!$A:$NN,CQ$320,FALSE),5)="Csere",VLOOKUP(LEFT(VLOOKUP($A95,csapatok!$A:$NN,CQ$320,FALSE),LEN(VLOOKUP($A95,csapatok!$A:$NN,CQ$320,FALSE))-6),'csapat-ranglista'!$A:$FP,CQ$321,FALSE)/8,VLOOKUP(VLOOKUP($A95,csapatok!$A:$NN,CQ$320,FALSE),'csapat-ranglista'!$A:$FP,CQ$321,FALSE)/4),0)</f>
        <v>0</v>
      </c>
      <c r="CR95" s="223">
        <f>IFERROR(IF(RIGHT(VLOOKUP($A95,csapatok!$A:$NN,CR$320,FALSE),5)="Csere",VLOOKUP(LEFT(VLOOKUP($A95,csapatok!$A:$NN,CR$320,FALSE),LEN(VLOOKUP($A95,csapatok!$A:$NN,CR$320,FALSE))-6),'csapat-ranglista'!$A:$FP,CR$321,FALSE)/8,VLOOKUP(VLOOKUP($A95,csapatok!$A:$NN,CR$320,FALSE),'csapat-ranglista'!$A:$FP,CR$321,FALSE)/4),0)</f>
        <v>0</v>
      </c>
      <c r="CS95" s="223">
        <f>IFERROR(IF(RIGHT(VLOOKUP($A95,csapatok!$A:$NN,CS$320,FALSE),5)="Csere",VLOOKUP(LEFT(VLOOKUP($A95,csapatok!$A:$NN,CS$320,FALSE),LEN(VLOOKUP($A95,csapatok!$A:$NN,CS$320,FALSE))-6),'csapat-ranglista'!$A:$FP,CS$321,FALSE)/8,VLOOKUP(VLOOKUP($A95,csapatok!$A:$NN,CS$320,FALSE),'csapat-ranglista'!$A:$FP,CS$321,FALSE)/4),0)</f>
        <v>0</v>
      </c>
      <c r="CT95" s="223">
        <f>IFERROR(IF(RIGHT(VLOOKUP($A95,csapatok!$A:$NN,CT$320,FALSE),5)="Csere",VLOOKUP(LEFT(VLOOKUP($A95,csapatok!$A:$NN,CT$320,FALSE),LEN(VLOOKUP($A95,csapatok!$A:$NN,CT$320,FALSE))-6),'csapat-ranglista'!$A:$FP,CT$321,FALSE)/8,VLOOKUP(VLOOKUP($A95,csapatok!$A:$NN,CT$320,FALSE),'csapat-ranglista'!$A:$FP,CT$321,FALSE)/4),0)</f>
        <v>0</v>
      </c>
      <c r="CU95" s="223">
        <f>IFERROR(IF(RIGHT(VLOOKUP($A95,csapatok!$A:$NN,CU$320,FALSE),5)="Csere",VLOOKUP(LEFT(VLOOKUP($A95,csapatok!$A:$NN,CU$320,FALSE),LEN(VLOOKUP($A95,csapatok!$A:$NN,CU$320,FALSE))-6),'csapat-ranglista'!$A:$FP,CU$321,FALSE)/8,VLOOKUP(VLOOKUP($A95,csapatok!$A:$NN,CU$320,FALSE),'csapat-ranglista'!$A:$FP,CU$321,FALSE)/4),0)</f>
        <v>6.9907502040344172</v>
      </c>
      <c r="CV95" s="223">
        <f>IFERROR(IF(RIGHT(VLOOKUP($A95,csapatok!$A:$NN,CV$320,FALSE),5)="Csere",VLOOKUP(LEFT(VLOOKUP($A95,csapatok!$A:$NN,CV$320,FALSE),LEN(VLOOKUP($A95,csapatok!$A:$NN,CV$320,FALSE))-6),'csapat-ranglista'!$A:$FP,CV$321,FALSE)/8,VLOOKUP(VLOOKUP($A95,csapatok!$A:$NN,CV$320,FALSE),'csapat-ranglista'!$A:$FP,CV$321,FALSE)/4),0)</f>
        <v>0</v>
      </c>
      <c r="CW95" s="223">
        <f>IFERROR(IF(RIGHT(VLOOKUP($A95,csapatok!$A:$NN,CW$320,FALSE),5)="Csere",VLOOKUP(LEFT(VLOOKUP($A95,csapatok!$A:$NN,CW$320,FALSE),LEN(VLOOKUP($A95,csapatok!$A:$NN,CW$320,FALSE))-6),'csapat-ranglista'!$A:$FP,CW$321,FALSE)/8,VLOOKUP(VLOOKUP($A95,csapatok!$A:$NN,CW$320,FALSE),'csapat-ranglista'!$A:$FP,CW$321,FALSE)/4),0)</f>
        <v>0</v>
      </c>
      <c r="CX95" s="223">
        <f>IFERROR(IF(RIGHT(VLOOKUP($A95,csapatok!$A:$NN,CX$320,FALSE),5)="Csere",VLOOKUP(LEFT(VLOOKUP($A95,csapatok!$A:$NN,CX$320,FALSE),LEN(VLOOKUP($A95,csapatok!$A:$NN,CX$320,FALSE))-6),'csapat-ranglista'!$A:$FP,CX$321,FALSE)/8,VLOOKUP(VLOOKUP($A95,csapatok!$A:$NN,CX$320,FALSE),'csapat-ranglista'!$A:$FP,CX$321,FALSE)/4),0)</f>
        <v>0</v>
      </c>
      <c r="CY95" s="223">
        <f>IFERROR(IF(RIGHT(VLOOKUP($A95,csapatok!$A:$NN,CY$320,FALSE),5)="Csere",VLOOKUP(LEFT(VLOOKUP($A95,csapatok!$A:$NN,CY$320,FALSE),LEN(VLOOKUP($A95,csapatok!$A:$NN,CY$320,FALSE))-6),'csapat-ranglista'!$A:$FP,CY$321,FALSE)/8,VLOOKUP(VLOOKUP($A95,csapatok!$A:$NN,CY$320,FALSE),'csapat-ranglista'!$A:$FP,CY$321,FALSE)/4),0)</f>
        <v>0</v>
      </c>
      <c r="CZ95" s="223">
        <f>IFERROR(IF(RIGHT(VLOOKUP($A95,csapatok!$A:$NN,CZ$320,FALSE),5)="Csere",VLOOKUP(LEFT(VLOOKUP($A95,csapatok!$A:$NN,CZ$320,FALSE),LEN(VLOOKUP($A95,csapatok!$A:$NN,CZ$320,FALSE))-6),'csapat-ranglista'!$A:$FP,CZ$321,FALSE)/8,VLOOKUP(VLOOKUP($A95,csapatok!$A:$NN,CZ$320,FALSE),'csapat-ranglista'!$A:$FP,CZ$321,FALSE)/4),0)</f>
        <v>0</v>
      </c>
      <c r="DA95" s="223">
        <f>IFERROR(IF(RIGHT(VLOOKUP($A95,csapatok!$A:$NN,DA$320,FALSE),5)="Csere",VLOOKUP(LEFT(VLOOKUP($A95,csapatok!$A:$NN,DA$320,FALSE),LEN(VLOOKUP($A95,csapatok!$A:$NN,DA$320,FALSE))-6),'csapat-ranglista'!$A:$FP,DA$321,FALSE)/8,VLOOKUP(VLOOKUP($A95,csapatok!$A:$NN,DA$320,FALSE),'csapat-ranglista'!$A:$FP,DA$321,FALSE)/4),0)</f>
        <v>0</v>
      </c>
      <c r="DB95" s="223">
        <f>IFERROR(IF(RIGHT(VLOOKUP($A95,csapatok!$A:$NN,DB$320,FALSE),5)="Csere",VLOOKUP(LEFT(VLOOKUP($A95,csapatok!$A:$NN,DB$320,FALSE),LEN(VLOOKUP($A95,csapatok!$A:$NN,DB$320,FALSE))-6),'csapat-ranglista'!$A:$FP,DB$321,FALSE)/8,VLOOKUP(VLOOKUP($A95,csapatok!$A:$NN,DB$320,FALSE),'csapat-ranglista'!$A:$FP,DB$321,FALSE)/4),0)</f>
        <v>0</v>
      </c>
      <c r="DC95" s="223">
        <f>IFERROR(IF(RIGHT(VLOOKUP($A95,csapatok!$A:$NN,DC$320,FALSE),5)="Csere",VLOOKUP(LEFT(VLOOKUP($A95,csapatok!$A:$NN,DC$320,FALSE),LEN(VLOOKUP($A95,csapatok!$A:$NN,DC$320,FALSE))-6),'csapat-ranglista'!$A:$FP,DC$321,FALSE)/8,VLOOKUP(VLOOKUP($A95,csapatok!$A:$NN,DC$320,FALSE),'csapat-ranglista'!$A:$FP,DC$321,FALSE)/4),0)</f>
        <v>0</v>
      </c>
      <c r="DD95" s="223">
        <f>IFERROR(IF(RIGHT(VLOOKUP($A95,csapatok!$A:$NN,DD$320,FALSE),5)="Csere",VLOOKUP(LEFT(VLOOKUP($A95,csapatok!$A:$NN,DD$320,FALSE),LEN(VLOOKUP($A95,csapatok!$A:$NN,DD$320,FALSE))-6),'csapat-ranglista'!$A:$FP,DD$321,FALSE)/8,VLOOKUP(VLOOKUP($A95,csapatok!$A:$NN,DD$320,FALSE),'csapat-ranglista'!$A:$FP,DD$321,FALSE)/4),0)</f>
        <v>0</v>
      </c>
      <c r="DE95" s="223">
        <f>IFERROR(IF(RIGHT(VLOOKUP($A95,csapatok!$A:$NN,DE$320,FALSE),5)="Csere",VLOOKUP(LEFT(VLOOKUP($A95,csapatok!$A:$NN,DE$320,FALSE),LEN(VLOOKUP($A95,csapatok!$A:$NN,DE$320,FALSE))-6),'csapat-ranglista'!$A:$FP,DE$321,FALSE)/8,VLOOKUP(VLOOKUP($A95,csapatok!$A:$NN,DE$320,FALSE),'csapat-ranglista'!$A:$FP,DE$321,FALSE)/4),0)</f>
        <v>0</v>
      </c>
      <c r="DF95" s="223">
        <f>IFERROR(IF(RIGHT(VLOOKUP($A95,csapatok!$A:$NN,DF$320,FALSE),5)="Csere",VLOOKUP(LEFT(VLOOKUP($A95,csapatok!$A:$NN,DF$320,FALSE),LEN(VLOOKUP($A95,csapatok!$A:$NN,DF$320,FALSE))-6),'csapat-ranglista'!$A:$FP,DF$321,FALSE)/8,VLOOKUP(VLOOKUP($A95,csapatok!$A:$NN,DF$320,FALSE),'csapat-ranglista'!$A:$FP,DF$321,FALSE)/4),0)</f>
        <v>0</v>
      </c>
      <c r="DG95" s="223">
        <f>IFERROR(IF(RIGHT(VLOOKUP($A95,csapatok!$A:$NN,DG$320,FALSE),5)="Csere",VLOOKUP(LEFT(VLOOKUP($A95,csapatok!$A:$NN,DG$320,FALSE),LEN(VLOOKUP($A95,csapatok!$A:$NN,DG$320,FALSE))-6),'csapat-ranglista'!$A:$FP,DG$321,FALSE)/8,VLOOKUP(VLOOKUP($A95,csapatok!$A:$NN,DG$320,FALSE),'csapat-ranglista'!$A:$FP,DG$321,FALSE)/4),0)</f>
        <v>0</v>
      </c>
      <c r="DH95" s="223">
        <f>IFERROR(IF(RIGHT(VLOOKUP($A95,csapatok!$A:$NN,DH$320,FALSE),5)="Csere",VLOOKUP(LEFT(VLOOKUP($A95,csapatok!$A:$NN,DH$320,FALSE),LEN(VLOOKUP($A95,csapatok!$A:$NN,DH$320,FALSE))-6),'csapat-ranglista'!$A:$FP,DH$321,FALSE)/8,VLOOKUP(VLOOKUP($A95,csapatok!$A:$NN,DH$320,FALSE),'csapat-ranglista'!$A:$FP,DH$321,FALSE)/4),0)</f>
        <v>1.431042979053049</v>
      </c>
      <c r="DI95" s="223">
        <f>IFERROR(IF(RIGHT(VLOOKUP($A95,csapatok!$A:$NN,DI$320,FALSE),5)="Csere",VLOOKUP(LEFT(VLOOKUP($A95,csapatok!$A:$NN,DI$320,FALSE),LEN(VLOOKUP($A95,csapatok!$A:$NN,DI$320,FALSE))-6),'csapat-ranglista'!$A:$FP,DI$321,FALSE)/8,VLOOKUP(VLOOKUP($A95,csapatok!$A:$NN,DI$320,FALSE),'csapat-ranglista'!$A:$FP,DI$321,FALSE)/4),0)</f>
        <v>0</v>
      </c>
      <c r="DJ95" s="223">
        <f>IFERROR(IF(RIGHT(VLOOKUP($A95,csapatok!$A:$NN,DJ$320,FALSE),5)="Csere",VLOOKUP(LEFT(VLOOKUP($A95,csapatok!$A:$NN,DJ$320,FALSE),LEN(VLOOKUP($A95,csapatok!$A:$NN,DJ$320,FALSE))-6),'csapat-ranglista'!$A:$FP,DJ$321,FALSE)/8,VLOOKUP(VLOOKUP($A95,csapatok!$A:$NN,DJ$320,FALSE),'csapat-ranglista'!$A:$FP,DJ$321,FALSE)/4),0)</f>
        <v>0</v>
      </c>
      <c r="DK95" s="223">
        <f>IFERROR(IF(RIGHT(VLOOKUP($A95,csapatok!$A:$NN,DK$320,FALSE),5)="Csere",VLOOKUP(LEFT(VLOOKUP($A95,csapatok!$A:$NN,DK$320,FALSE),LEN(VLOOKUP($A95,csapatok!$A:$NN,DK$320,FALSE))-6),'csapat-ranglista'!$A:$FP,DK$321,FALSE)/8,VLOOKUP(VLOOKUP($A95,csapatok!$A:$NN,DK$320,FALSE),'csapat-ranglista'!$A:$FP,DK$321,FALSE)/4),0)</f>
        <v>0</v>
      </c>
      <c r="DL95" s="223">
        <f>IFERROR(IF(RIGHT(VLOOKUP($A95,csapatok!$A:$NN,DL$320,FALSE),5)="Csere",VLOOKUP(LEFT(VLOOKUP($A95,csapatok!$A:$NN,DL$320,FALSE),LEN(VLOOKUP($A95,csapatok!$A:$NN,DL$320,FALSE))-6),'csapat-ranglista'!$A:$FP,DL$321,FALSE)/8,VLOOKUP(VLOOKUP($A95,csapatok!$A:$NN,DL$320,FALSE),'csapat-ranglista'!$A:$FP,DL$321,FALSE)/4),0)</f>
        <v>0</v>
      </c>
      <c r="DM95" s="223">
        <f>IFERROR(IF(RIGHT(VLOOKUP($A95,csapatok!$A:$NN,DM$320,FALSE),5)="Csere",VLOOKUP(LEFT(VLOOKUP($A95,csapatok!$A:$NN,DM$320,FALSE),LEN(VLOOKUP($A95,csapatok!$A:$NN,DM$320,FALSE))-6),'csapat-ranglista'!$A:$FP,DM$321,FALSE)/8,VLOOKUP(VLOOKUP($A95,csapatok!$A:$NN,DM$320,FALSE),'csapat-ranglista'!$A:$FP,DM$321,FALSE)/4),0)</f>
        <v>0</v>
      </c>
      <c r="DN95" s="223">
        <f>IFERROR(IF(RIGHT(VLOOKUP($A95,csapatok!$A:$NN,DN$320,FALSE),5)="Csere",VLOOKUP(LEFT(VLOOKUP($A95,csapatok!$A:$NN,DN$320,FALSE),LEN(VLOOKUP($A95,csapatok!$A:$NN,DN$320,FALSE))-6),'csapat-ranglista'!$A:$FP,DN$321,FALSE)/8,VLOOKUP(VLOOKUP($A95,csapatok!$A:$NN,DN$320,FALSE),'csapat-ranglista'!$A:$FP,DN$321,FALSE)/4),0)</f>
        <v>0</v>
      </c>
      <c r="DO95" s="224">
        <f>versenyek!$MF$11*IFERROR(VLOOKUP(VLOOKUP($A95,versenyek!ME:MG,3,FALSE),szabalyok!$A$16:$B$23,2,FALSE)/4,0)</f>
        <v>0</v>
      </c>
      <c r="DP95" s="224">
        <f>versenyek!$MI$11*IFERROR(VLOOKUP(VLOOKUP($A95,versenyek!MH:MJ,3,FALSE),szabalyok!$A$16:$B$23,2,FALSE)/4,0)</f>
        <v>0</v>
      </c>
      <c r="DQ95" s="223">
        <f>IFERROR(IF(RIGHT(VLOOKUP($A95,csapatok!$A:$NN,DQ$320,FALSE),5)="Csere",VLOOKUP(LEFT(VLOOKUP($A95,csapatok!$A:$NN,DQ$320,FALSE),LEN(VLOOKUP($A95,csapatok!$A:$NN,DQ$320,FALSE))-6),'csapat-ranglista'!$A:$FP,DQ$321,FALSE)/8,VLOOKUP(VLOOKUP($A95,csapatok!$A:$NN,DQ$320,FALSE),'csapat-ranglista'!$A:$FP,DQ$321,FALSE)/4),0)</f>
        <v>0</v>
      </c>
      <c r="DR95" s="223">
        <f>IFERROR(IF(RIGHT(VLOOKUP($A95,csapatok!$A:$NN,DR$320,FALSE),5)="Csere",VLOOKUP(LEFT(VLOOKUP($A95,csapatok!$A:$NN,DR$320,FALSE),LEN(VLOOKUP($A95,csapatok!$A:$NN,DR$320,FALSE))-6),'csapat-ranglista'!$A:$FP,DR$321,FALSE)/8,VLOOKUP(VLOOKUP($A95,csapatok!$A:$NN,DR$320,FALSE),'csapat-ranglista'!$A:$FP,DR$321,FALSE)/4),0)</f>
        <v>0</v>
      </c>
      <c r="DS95" s="223">
        <f>IFERROR(IF(RIGHT(VLOOKUP($A95,csapatok!$A:$NN,DS$320,FALSE),5)="Csere",VLOOKUP(LEFT(VLOOKUP($A95,csapatok!$A:$NN,DS$320,FALSE),LEN(VLOOKUP($A95,csapatok!$A:$NN,DS$320,FALSE))-6),'csapat-ranglista'!$A:$FP,DS$321,FALSE)/8,VLOOKUP(VLOOKUP($A95,csapatok!$A:$NN,DS$320,FALSE),'csapat-ranglista'!$A:$FP,DS$321,FALSE)/4),0)</f>
        <v>0</v>
      </c>
      <c r="DT95" s="223">
        <f>IFERROR(IF(RIGHT(VLOOKUP($A95,csapatok!$A:$NN,DT$320,FALSE),5)="Csere",VLOOKUP(LEFT(VLOOKUP($A95,csapatok!$A:$NN,DT$320,FALSE),LEN(VLOOKUP($A95,csapatok!$A:$NN,DT$320,FALSE))-6),'csapat-ranglista'!$A:$FP,DT$321,FALSE)/8,VLOOKUP(VLOOKUP($A95,csapatok!$A:$NN,DT$320,FALSE),'csapat-ranglista'!$A:$FP,DT$321,FALSE)/4),0)</f>
        <v>0</v>
      </c>
      <c r="DU95" s="223">
        <f>IFERROR(IF(RIGHT(VLOOKUP($A95,csapatok!$A:$NN,DU$320,FALSE),5)="Csere",VLOOKUP(LEFT(VLOOKUP($A95,csapatok!$A:$NN,DU$320,FALSE),LEN(VLOOKUP($A95,csapatok!$A:$NN,DU$320,FALSE))-6),'csapat-ranglista'!$A:$FP,DU$321,FALSE)/8,VLOOKUP(VLOOKUP($A95,csapatok!$A:$NN,DU$320,FALSE),'csapat-ranglista'!$A:$FP,DU$321,FALSE)/4),0)</f>
        <v>0</v>
      </c>
      <c r="DV95" s="223">
        <f>IFERROR(IF(RIGHT(VLOOKUP($A95,csapatok!$A:$NN,DV$320,FALSE),5)="Csere",VLOOKUP(LEFT(VLOOKUP($A95,csapatok!$A:$NN,DV$320,FALSE),LEN(VLOOKUP($A95,csapatok!$A:$NN,DV$320,FALSE))-6),'csapat-ranglista'!$A:$FP,DV$321,FALSE)/8,VLOOKUP(VLOOKUP($A95,csapatok!$A:$NN,DV$320,FALSE),'csapat-ranglista'!$A:$FP,DV$321,FALSE)/4),0)</f>
        <v>0</v>
      </c>
      <c r="DW95" s="223">
        <f>IFERROR(IF(RIGHT(VLOOKUP($A95,csapatok!$A:$NN,DW$320,FALSE),5)="Csere",VLOOKUP(LEFT(VLOOKUP($A95,csapatok!$A:$NN,DW$320,FALSE),LEN(VLOOKUP($A95,csapatok!$A:$NN,DW$320,FALSE))-6),'csapat-ranglista'!$A:$FP,DW$321,FALSE)/8,VLOOKUP(VLOOKUP($A95,csapatok!$A:$NN,DW$320,FALSE),'csapat-ranglista'!$A:$FP,DW$321,FALSE)/4),0)</f>
        <v>0</v>
      </c>
      <c r="DX95" s="223">
        <f>IFERROR(IF(RIGHT(VLOOKUP($A95,csapatok!$A:$NN,DX$320,FALSE),5)="Csere",VLOOKUP(LEFT(VLOOKUP($A95,csapatok!$A:$NN,DX$320,FALSE),LEN(VLOOKUP($A95,csapatok!$A:$NN,DX$320,FALSE))-6),'csapat-ranglista'!$A:$FP,DX$321,FALSE)/8,VLOOKUP(VLOOKUP($A95,csapatok!$A:$NN,DX$320,FALSE),'csapat-ranglista'!$A:$FP,DX$321,FALSE)/4),0)</f>
        <v>0</v>
      </c>
      <c r="DY95" s="223">
        <f>IFERROR(IF(RIGHT(VLOOKUP($A95,csapatok!$A:$NN,DY$320,FALSE),5)="Csere",VLOOKUP(LEFT(VLOOKUP($A95,csapatok!$A:$NN,DY$320,FALSE),LEN(VLOOKUP($A95,csapatok!$A:$NN,DY$320,FALSE))-6),'csapat-ranglista'!$A:$FP,DY$321,FALSE)/8,VLOOKUP(VLOOKUP($A95,csapatok!$A:$NN,DY$320,FALSE),'csapat-ranglista'!$A:$FP,DY$321,FALSE)/4),0)</f>
        <v>0</v>
      </c>
      <c r="DZ95" s="223">
        <f>IFERROR(IF(RIGHT(VLOOKUP($A95,csapatok!$A:$NN,DZ$320,FALSE),5)="Csere",VLOOKUP(LEFT(VLOOKUP($A95,csapatok!$A:$NN,DZ$320,FALSE),LEN(VLOOKUP($A95,csapatok!$A:$NN,DZ$320,FALSE))-6),'csapat-ranglista'!$A:$FP,DZ$321,FALSE)/8,VLOOKUP(VLOOKUP($A95,csapatok!$A:$NN,DZ$320,FALSE),'csapat-ranglista'!$A:$FP,DZ$321,FALSE)/4),0)</f>
        <v>0</v>
      </c>
      <c r="EA95" s="223">
        <f>IFERROR(IF(RIGHT(VLOOKUP($A95,csapatok!$A:$NN,EA$320,FALSE),5)="Csere",VLOOKUP(LEFT(VLOOKUP($A95,csapatok!$A:$NN,EA$320,FALSE),LEN(VLOOKUP($A95,csapatok!$A:$NN,EA$320,FALSE))-6),'csapat-ranglista'!$A:$FP,EA$321,FALSE)/8,VLOOKUP(VLOOKUP($A95,csapatok!$A:$NN,EA$320,FALSE),'csapat-ranglista'!$A:$FP,EA$321,FALSE)/4),0)</f>
        <v>0</v>
      </c>
      <c r="EB95" s="223">
        <f>IFERROR(IF(RIGHT(VLOOKUP($A95,csapatok!$A:$NN,EB$320,FALSE),5)="Csere",VLOOKUP(LEFT(VLOOKUP($A95,csapatok!$A:$NN,EB$320,FALSE),LEN(VLOOKUP($A95,csapatok!$A:$NN,EB$320,FALSE))-6),'csapat-ranglista'!$A:$FP,EB$321,FALSE)/8,VLOOKUP(VLOOKUP($A95,csapatok!$A:$NN,EB$320,FALSE),'csapat-ranglista'!$A:$FP,EB$321,FALSE)/4),0)</f>
        <v>0</v>
      </c>
      <c r="EC95" s="223">
        <f>IFERROR(IF(RIGHT(VLOOKUP($A95,csapatok!$A:$NN,EC$320,FALSE),5)="Csere",VLOOKUP(LEFT(VLOOKUP($A95,csapatok!$A:$NN,EC$320,FALSE),LEN(VLOOKUP($A95,csapatok!$A:$NN,EC$320,FALSE))-6),'csapat-ranglista'!$A:$FP,EC$321,FALSE)/8,VLOOKUP(VLOOKUP($A95,csapatok!$A:$NN,EC$320,FALSE),'csapat-ranglista'!$A:$FP,EC$321,FALSE)/4),0)</f>
        <v>0</v>
      </c>
      <c r="ED95" s="223">
        <f>IFERROR(IF(RIGHT(VLOOKUP($A95,csapatok!$A:$NN,ED$320,FALSE),5)="Csere",VLOOKUP(LEFT(VLOOKUP($A95,csapatok!$A:$NN,ED$320,FALSE),LEN(VLOOKUP($A95,csapatok!$A:$NN,ED$320,FALSE))-6),'csapat-ranglista'!$A:$FP,ED$321,FALSE)/8,VLOOKUP(VLOOKUP($A95,csapatok!$A:$NN,ED$320,FALSE),'csapat-ranglista'!$A:$FP,ED$321,FALSE)/4),0)</f>
        <v>0</v>
      </c>
      <c r="EE95" s="223">
        <f>IFERROR(IF(RIGHT(VLOOKUP($A95,csapatok!$A:$NN,EE$320,FALSE),5)="Csere",VLOOKUP(LEFT(VLOOKUP($A95,csapatok!$A:$NN,EE$320,FALSE),LEN(VLOOKUP($A95,csapatok!$A:$NN,EE$320,FALSE))-6),'csapat-ranglista'!$A:$FP,EE$321,FALSE)/8,VLOOKUP(VLOOKUP($A95,csapatok!$A:$NN,EE$320,FALSE),'csapat-ranglista'!$A:$FP,EE$321,FALSE)/4),0)</f>
        <v>0</v>
      </c>
      <c r="EF95" s="223">
        <f>IFERROR(IF(RIGHT(VLOOKUP($A95,csapatok!$A:$NN,EF$320,FALSE),5)="Csere",VLOOKUP(LEFT(VLOOKUP($A95,csapatok!$A:$NN,EF$320,FALSE),LEN(VLOOKUP($A95,csapatok!$A:$NN,EF$320,FALSE))-6),'csapat-ranglista'!$A:$FP,EF$321,FALSE)/8,VLOOKUP(VLOOKUP($A95,csapatok!$A:$NN,EF$320,FALSE),'csapat-ranglista'!$A:$FP,EF$321,FALSE)/4),0)</f>
        <v>0</v>
      </c>
      <c r="EG95" s="223">
        <f>IFERROR(IF(RIGHT(VLOOKUP($A95,csapatok!$A:$NN,EG$320,FALSE),5)="Csere",VLOOKUP(LEFT(VLOOKUP($A95,csapatok!$A:$NN,EG$320,FALSE),LEN(VLOOKUP($A95,csapatok!$A:$NN,EG$320,FALSE))-6),'csapat-ranglista'!$A:$FP,EG$321,FALSE)/8,VLOOKUP(VLOOKUP($A95,csapatok!$A:$NN,EG$320,FALSE),'csapat-ranglista'!$A:$FP,EG$321,FALSE)/4),0)</f>
        <v>0</v>
      </c>
      <c r="EH95" s="223">
        <f>IFERROR(IF(RIGHT(VLOOKUP($A95,csapatok!$A:$NN,EH$320,FALSE),5)="Csere",VLOOKUP(LEFT(VLOOKUP($A95,csapatok!$A:$NN,EH$320,FALSE),LEN(VLOOKUP($A95,csapatok!$A:$NN,EH$320,FALSE))-6),'csapat-ranglista'!$A:$FP,EH$321,FALSE)/8,VLOOKUP(VLOOKUP($A95,csapatok!$A:$NN,EH$320,FALSE),'csapat-ranglista'!$A:$FP,EH$321,FALSE)/4),0)</f>
        <v>0</v>
      </c>
      <c r="EI95" s="223">
        <f>IFERROR(IF(RIGHT(VLOOKUP($A95,csapatok!$A:$NN,EI$320,FALSE),5)="Csere",VLOOKUP(LEFT(VLOOKUP($A95,csapatok!$A:$NN,EI$320,FALSE),LEN(VLOOKUP($A95,csapatok!$A:$NN,EI$320,FALSE))-6),'csapat-ranglista'!$A:$FP,EI$321,FALSE)/8,VLOOKUP(VLOOKUP($A95,csapatok!$A:$NN,EI$320,FALSE),'csapat-ranglista'!$A:$FP,EI$321,FALSE)/4),0)</f>
        <v>0</v>
      </c>
      <c r="EJ95" s="223">
        <f>IFERROR(IF(RIGHT(VLOOKUP($A95,csapatok!$A:$NN,EJ$320,FALSE),5)="Csere",VLOOKUP(LEFT(VLOOKUP($A95,csapatok!$A:$NN,EJ$320,FALSE),LEN(VLOOKUP($A95,csapatok!$A:$NN,EJ$320,FALSE))-6),'csapat-ranglista'!$A:$FP,EJ$321,FALSE)/8,VLOOKUP(VLOOKUP($A95,csapatok!$A:$NN,EJ$320,FALSE),'csapat-ranglista'!$A:$FP,EJ$321,FALSE)/4),0)</f>
        <v>0</v>
      </c>
      <c r="EK95" s="223">
        <f>IFERROR(IF(RIGHT(VLOOKUP($A95,csapatok!$A:$NN,EK$320,FALSE),5)="Csere",VLOOKUP(LEFT(VLOOKUP($A95,csapatok!$A:$NN,EK$320,FALSE),LEN(VLOOKUP($A95,csapatok!$A:$NN,EK$320,FALSE))-6),'csapat-ranglista'!$A:$FP,EK$321,FALSE)/8,VLOOKUP(VLOOKUP($A95,csapatok!$A:$NN,EK$320,FALSE),'csapat-ranglista'!$A:$FP,EK$321,FALSE)/4),0)</f>
        <v>0</v>
      </c>
      <c r="EL95" s="223">
        <f>IFERROR(IF(RIGHT(VLOOKUP($A95,csapatok!$A:$NN,EL$320,FALSE),5)="Csere",VLOOKUP(LEFT(VLOOKUP($A95,csapatok!$A:$NN,EL$320,FALSE),LEN(VLOOKUP($A95,csapatok!$A:$NN,EL$320,FALSE))-6),'csapat-ranglista'!$A:$FP,EL$321,FALSE)/8,VLOOKUP(VLOOKUP($A95,csapatok!$A:$NN,EL$320,FALSE),'csapat-ranglista'!$A:$FP,EL$321,FALSE)/4),0)</f>
        <v>1.4868910326771763</v>
      </c>
      <c r="EM95" s="223">
        <f>IFERROR(IF(RIGHT(VLOOKUP($A95,csapatok!$A:$NN,EM$320,FALSE),5)="Csere",VLOOKUP(LEFT(VLOOKUP($A95,csapatok!$A:$NN,EM$320,FALSE),LEN(VLOOKUP($A95,csapatok!$A:$NN,EM$320,FALSE))-6),'csapat-ranglista'!$A:$FP,EM$321,FALSE)/8,VLOOKUP(VLOOKUP($A95,csapatok!$A:$NN,EM$320,FALSE),'csapat-ranglista'!$A:$FP,EM$321,FALSE)/4),0)</f>
        <v>0</v>
      </c>
      <c r="EN95" s="223">
        <f>IFERROR(IF(RIGHT(VLOOKUP($A95,csapatok!$A:$NN,EN$320,FALSE),5)="Csere",VLOOKUP(LEFT(VLOOKUP($A95,csapatok!$A:$NN,EN$320,FALSE),LEN(VLOOKUP($A95,csapatok!$A:$NN,EN$320,FALSE))-6),'csapat-ranglista'!$A:$FP,EN$321,FALSE)/8,VLOOKUP(VLOOKUP($A95,csapatok!$A:$NN,EN$320,FALSE),'csapat-ranglista'!$A:$FP,EN$321,FALSE)/4),0)</f>
        <v>0</v>
      </c>
      <c r="EO95" s="223">
        <f>IFERROR(IF(RIGHT(VLOOKUP($A95,csapatok!$A:$NN,EO$320,FALSE),5)="Csere",VLOOKUP(LEFT(VLOOKUP($A95,csapatok!$A:$NN,EO$320,FALSE),LEN(VLOOKUP($A95,csapatok!$A:$NN,EO$320,FALSE))-6),'csapat-ranglista'!$A:$FP,EO$321,FALSE)/8,VLOOKUP(VLOOKUP($A95,csapatok!$A:$NN,EO$320,FALSE),'csapat-ranglista'!$A:$FP,EO$321,FALSE)/4),0)</f>
        <v>0</v>
      </c>
      <c r="EP95" s="223">
        <f>IFERROR(IF(RIGHT(VLOOKUP($A95,csapatok!$A:$NN,EP$320,FALSE),5)="Csere",VLOOKUP(LEFT(VLOOKUP($A95,csapatok!$A:$NN,EP$320,FALSE),LEN(VLOOKUP($A95,csapatok!$A:$NN,EP$320,FALSE))-6),'csapat-ranglista'!$A:$FP,EP$321,FALSE)/8,VLOOKUP(VLOOKUP($A95,csapatok!$A:$NN,EP$320,FALSE),'csapat-ranglista'!$A:$FP,EP$321,FALSE)/4),0)</f>
        <v>0</v>
      </c>
      <c r="EQ95" s="223">
        <f>IFERROR(IF(RIGHT(VLOOKUP($A95,csapatok!$A:$NN,EQ$320,FALSE),5)="Csere",VLOOKUP(LEFT(VLOOKUP($A95,csapatok!$A:$NN,EQ$320,FALSE),LEN(VLOOKUP($A95,csapatok!$A:$NN,EQ$320,FALSE))-6),'csapat-ranglista'!$A:$FP,EQ$321,FALSE)/8,VLOOKUP(VLOOKUP($A95,csapatok!$A:$NN,EQ$320,FALSE),'csapat-ranglista'!$A:$FP,EQ$321,FALSE)/4),0)</f>
        <v>0</v>
      </c>
      <c r="ER95" s="223">
        <f>IFERROR(IF(RIGHT(VLOOKUP($A95,csapatok!$A:$NN,ER$320,FALSE),5)="Csere",VLOOKUP(LEFT(VLOOKUP($A95,csapatok!$A:$NN,ER$320,FALSE),LEN(VLOOKUP($A95,csapatok!$A:$NN,ER$320,FALSE))-6),'csapat-ranglista'!$A:$FP,ER$321,FALSE)/8,VLOOKUP(VLOOKUP($A95,csapatok!$A:$NN,ER$320,FALSE),'csapat-ranglista'!$A:$FP,ER$321,FALSE)/4),0)</f>
        <v>0</v>
      </c>
      <c r="ES95" s="223">
        <f>IFERROR(IF(RIGHT(VLOOKUP($A95,csapatok!$A:$NN,ES$320,FALSE),5)="Csere",VLOOKUP(LEFT(VLOOKUP($A95,csapatok!$A:$NN,ES$320,FALSE),LEN(VLOOKUP($A95,csapatok!$A:$NN,ES$320,FALSE))-6),'csapat-ranglista'!$A:$FP,ES$321,FALSE)/8,VLOOKUP(VLOOKUP($A95,csapatok!$A:$NN,ES$320,FALSE),'csapat-ranglista'!$A:$FP,ES$321,FALSE)/4),0)</f>
        <v>0</v>
      </c>
      <c r="ET95" s="223">
        <f>IFERROR(IF(RIGHT(VLOOKUP($A95,csapatok!$A:$NN,ET$320,FALSE),5)="Csere",VLOOKUP(LEFT(VLOOKUP($A95,csapatok!$A:$NN,ET$320,FALSE),LEN(VLOOKUP($A95,csapatok!$A:$NN,ET$320,FALSE))-6),'csapat-ranglista'!$A:$FP,ET$321,FALSE)/8,VLOOKUP(VLOOKUP($A95,csapatok!$A:$NN,ET$320,FALSE),'csapat-ranglista'!$A:$FP,ET$321,FALSE)/4),0)</f>
        <v>0</v>
      </c>
      <c r="EU95" s="223">
        <f>IFERROR(IF(RIGHT(VLOOKUP($A95,csapatok!$A:$NN,EU$320,FALSE),5)="Csere",VLOOKUP(LEFT(VLOOKUP($A95,csapatok!$A:$NN,EU$320,FALSE),LEN(VLOOKUP($A95,csapatok!$A:$NN,EU$320,FALSE))-6),'csapat-ranglista'!$A:$FP,EU$321,FALSE)/8,VLOOKUP(VLOOKUP($A95,csapatok!$A:$NN,EU$320,FALSE),'csapat-ranglista'!$A:$FP,EU$321,FALSE)/4),0)</f>
        <v>0</v>
      </c>
      <c r="EV95" s="223">
        <f>IFERROR(IF(RIGHT(VLOOKUP($A95,csapatok!$A:$NN,EV$320,FALSE),5)="Csere",VLOOKUP(LEFT(VLOOKUP($A95,csapatok!$A:$NN,EV$320,FALSE),LEN(VLOOKUP($A95,csapatok!$A:$NN,EV$320,FALSE))-6),'csapat-ranglista'!$A:$FP,EV$321,FALSE)/8,VLOOKUP(VLOOKUP($A95,csapatok!$A:$NN,EV$320,FALSE),'csapat-ranglista'!$A:$FP,EV$321,FALSE)/4),0)</f>
        <v>0</v>
      </c>
      <c r="EW95" s="223">
        <f>IFERROR(IF(RIGHT(VLOOKUP($A95,csapatok!$A:$NN,EW$320,FALSE),5)="Csere",VLOOKUP(LEFT(VLOOKUP($A95,csapatok!$A:$NN,EW$320,FALSE),LEN(VLOOKUP($A95,csapatok!$A:$NN,EW$320,FALSE))-6),'csapat-ranglista'!$A:$FP,EW$321,FALSE)/8,VLOOKUP(VLOOKUP($A95,csapatok!$A:$NN,EW$320,FALSE),'csapat-ranglista'!$A:$FP,EW$321,FALSE)/4),0)</f>
        <v>0</v>
      </c>
      <c r="EX95" s="223">
        <f>IFERROR(IF(RIGHT(VLOOKUP($A95,csapatok!$A:$NN,EX$320,FALSE),5)="Csere",VLOOKUP(LEFT(VLOOKUP($A95,csapatok!$A:$NN,EX$320,FALSE),LEN(VLOOKUP($A95,csapatok!$A:$NN,EX$320,FALSE))-6),'csapat-ranglista'!$A:$FP,EX$321,FALSE)/8,VLOOKUP(VLOOKUP($A95,csapatok!$A:$NN,EX$320,FALSE),'csapat-ranglista'!$A:$FP,EX$321,FALSE)/4),0)</f>
        <v>3.1391792285670261</v>
      </c>
      <c r="EY95" s="223">
        <f>IFERROR(IF(RIGHT(VLOOKUP($A95,csapatok!$A:$NN,EY$320,FALSE),5)="Csere",VLOOKUP(LEFT(VLOOKUP($A95,csapatok!$A:$NN,EY$320,FALSE),LEN(VLOOKUP($A95,csapatok!$A:$NN,EY$320,FALSE))-6),'csapat-ranglista'!$A:$FP,EY$321,FALSE)/8,VLOOKUP(VLOOKUP($A95,csapatok!$A:$NN,EY$320,FALSE),'csapat-ranglista'!$A:$FP,EY$321,FALSE)/4),0)</f>
        <v>0</v>
      </c>
      <c r="EZ95" s="223">
        <f>IFERROR(IF(RIGHT(VLOOKUP($A95,csapatok!$A:$NN,EZ$320,FALSE),5)="Csere",VLOOKUP(LEFT(VLOOKUP($A95,csapatok!$A:$NN,EZ$320,FALSE),LEN(VLOOKUP($A95,csapatok!$A:$NN,EZ$320,FALSE))-6),'csapat-ranglista'!$A:$FP,EZ$321,FALSE)/8,VLOOKUP(VLOOKUP($A95,csapatok!$A:$NN,EZ$320,FALSE),'csapat-ranglista'!$A:$FP,EZ$321,FALSE)/4),0)</f>
        <v>0</v>
      </c>
      <c r="FA95" s="223">
        <f>IFERROR(IF(RIGHT(VLOOKUP($A95,csapatok!$A:$NN,FA$320,FALSE),5)="Csere",VLOOKUP(LEFT(VLOOKUP($A95,csapatok!$A:$NN,FA$320,FALSE),LEN(VLOOKUP($A95,csapatok!$A:$NN,FA$320,FALSE))-6),'csapat-ranglista'!$A:$FP,FA$321,FALSE)/8,VLOOKUP(VLOOKUP($A95,csapatok!$A:$NN,FA$320,FALSE),'csapat-ranglista'!$A:$FP,FA$321,FALSE)/4),0)</f>
        <v>0</v>
      </c>
      <c r="FB95" s="223">
        <f>IFERROR(IF(RIGHT(VLOOKUP($A95,csapatok!$A:$NN,FB$320,FALSE),5)="Csere",VLOOKUP(LEFT(VLOOKUP($A95,csapatok!$A:$NN,FB$320,FALSE),LEN(VLOOKUP($A95,csapatok!$A:$NN,FB$320,FALSE))-6),'csapat-ranglista'!$A:$FP,FB$321,FALSE)/8,VLOOKUP(VLOOKUP($A95,csapatok!$A:$NN,FB$320,FALSE),'csapat-ranglista'!$A:$FP,FB$321,FALSE)/4),0)</f>
        <v>0</v>
      </c>
      <c r="FC95" s="223">
        <f>IFERROR(IF(RIGHT(VLOOKUP($A95,csapatok!$A:$NN,FC$320,FALSE),5)="Csere",VLOOKUP(LEFT(VLOOKUP($A95,csapatok!$A:$NN,FC$320,FALSE),LEN(VLOOKUP($A95,csapatok!$A:$NN,FC$320,FALSE))-6),'csapat-ranglista'!$A:$FP,FC$321,FALSE)/8,VLOOKUP(VLOOKUP($A95,csapatok!$A:$NN,FC$320,FALSE),'csapat-ranglista'!$A:$FP,FC$321,FALSE)/4),0)</f>
        <v>0</v>
      </c>
      <c r="FD95" s="224">
        <f>versenyek!$QY$11*IFERROR(VLOOKUP(VLOOKUP($A95,versenyek!QX:QZ,3,FALSE),szabalyok!$A$16:$B$23,2,FALSE)/4,0)</f>
        <v>0</v>
      </c>
      <c r="FE95" s="224">
        <f>versenyek!$RB$11*IFERROR(VLOOKUP(VLOOKUP($A95,versenyek!RA:RC,3,FALSE),szabalyok!$A$16:$B$23,2,FALSE)/4,0)</f>
        <v>0</v>
      </c>
      <c r="FF95" s="223">
        <f>IFERROR(IF(RIGHT(VLOOKUP($A95,csapatok!$A:$NN,FF$320,FALSE),5)="Csere",VLOOKUP(LEFT(VLOOKUP($A95,csapatok!$A:$NN,FF$320,FALSE),LEN(VLOOKUP($A95,csapatok!$A:$NN,FF$320,FALSE))-6),'csapat-ranglista'!$A:$FP,FF$321,FALSE)/8,VLOOKUP(VLOOKUP($A95,csapatok!$A:$NN,FF$320,FALSE),'csapat-ranglista'!$A:$FP,FF$321,FALSE)/4),0)</f>
        <v>0</v>
      </c>
      <c r="FG95" s="223">
        <f>IFERROR(IF(RIGHT(VLOOKUP($A95,csapatok!$A:$NN,FG$320,FALSE),5)="Csere",VLOOKUP(LEFT(VLOOKUP($A95,csapatok!$A:$NN,FG$320,FALSE),LEN(VLOOKUP($A95,csapatok!$A:$NN,FG$320,FALSE))-6),'csapat-ranglista'!$A:$FP,FG$321,FALSE)/8,VLOOKUP(VLOOKUP($A95,csapatok!$A:$NN,FG$320,FALSE),'csapat-ranglista'!$A:$FP,FG$321,FALSE)/4),0)</f>
        <v>0</v>
      </c>
      <c r="FH95" s="223">
        <f>IFERROR(IF(RIGHT(VLOOKUP($A95,csapatok!$A:$NN,FH$320,FALSE),5)="Csere",VLOOKUP(LEFT(VLOOKUP($A95,csapatok!$A:$NN,FH$320,FALSE),LEN(VLOOKUP($A95,csapatok!$A:$NN,FH$320,FALSE))-6),'csapat-ranglista'!$A:$FP,FH$321,FALSE)/8,VLOOKUP(VLOOKUP($A95,csapatok!$A:$NN,FH$320,FALSE),'csapat-ranglista'!$A:$FP,FH$321,FALSE)/4),0)</f>
        <v>0</v>
      </c>
      <c r="FI95" s="223">
        <f>IFERROR(IF(RIGHT(VLOOKUP($A95,csapatok!$A:$NN,FI$320,FALSE),5)="Csere",VLOOKUP(LEFT(VLOOKUP($A95,csapatok!$A:$NN,FI$320,FALSE),LEN(VLOOKUP($A95,csapatok!$A:$NN,FI$320,FALSE))-6),'csapat-ranglista'!$A:$FP,FI$321,FALSE)/8,VLOOKUP(VLOOKUP($A95,csapatok!$A:$NN,FI$320,FALSE),'csapat-ranglista'!$A:$FP,FI$321,FALSE)/4),0)</f>
        <v>0</v>
      </c>
      <c r="FJ95" s="223">
        <f>IFERROR(IF(RIGHT(VLOOKUP($A95,csapatok!$A:$NN,FJ$320,FALSE),5)="Csere",VLOOKUP(LEFT(VLOOKUP($A95,csapatok!$A:$NN,FJ$320,FALSE),LEN(VLOOKUP($A95,csapatok!$A:$NN,FJ$320,FALSE))-6),'csapat-ranglista'!$A:$FP,FJ$321,FALSE)/8,VLOOKUP(VLOOKUP($A95,csapatok!$A:$NN,FJ$320,FALSE),'csapat-ranglista'!$A:$FP,FJ$321,FALSE)/4),0)</f>
        <v>0</v>
      </c>
      <c r="FK95" s="223">
        <f>IFERROR(IF(RIGHT(VLOOKUP($A95,csapatok!$A:$NN,FK$320,FALSE),5)="Csere",VLOOKUP(LEFT(VLOOKUP($A95,csapatok!$A:$NN,FK$320,FALSE),LEN(VLOOKUP($A95,csapatok!$A:$NN,FK$320,FALSE))-6),'csapat-ranglista'!$A:$FP,FK$321,FALSE)/8,VLOOKUP(VLOOKUP($A95,csapatok!$A:$NN,FK$320,FALSE),'csapat-ranglista'!$A:$FP,FK$321,FALSE)/4),0)</f>
        <v>0</v>
      </c>
      <c r="FL95" s="223">
        <f>IFERROR(IF(RIGHT(VLOOKUP($A95,csapatok!$A:$NN,FL$320,FALSE),5)="Csere",VLOOKUP(LEFT(VLOOKUP($A95,csapatok!$A:$NN,FL$320,FALSE),LEN(VLOOKUP($A95,csapatok!$A:$NN,FL$320,FALSE))-6),'csapat-ranglista'!$A:$FP,FL$321,FALSE)/8,VLOOKUP(VLOOKUP($A95,csapatok!$A:$NN,FL$320,FALSE),'csapat-ranglista'!$A:$FP,FL$321,FALSE)/4),0)</f>
        <v>0</v>
      </c>
      <c r="FM95" s="223">
        <f>IFERROR(IF(RIGHT(VLOOKUP($A95,csapatok!$A:$NN,FM$320,FALSE),5)="Csere",VLOOKUP(LEFT(VLOOKUP($A95,csapatok!$A:$NN,FM$320,FALSE),LEN(VLOOKUP($A95,csapatok!$A:$NN,FM$320,FALSE))-6),'csapat-ranglista'!$A:$FP,FM$321,FALSE)/8,VLOOKUP(VLOOKUP($A95,csapatok!$A:$NN,FM$320,FALSE),'csapat-ranglista'!$A:$FP,FM$321,FALSE)/4),0)</f>
        <v>0</v>
      </c>
      <c r="FN95" s="223">
        <f>IFERROR(IF(RIGHT(VLOOKUP($A95,csapatok!$A:$NN,FN$320,FALSE),5)="Csere",VLOOKUP(LEFT(VLOOKUP($A95,csapatok!$A:$NN,FN$320,FALSE),LEN(VLOOKUP($A95,csapatok!$A:$NN,FN$320,FALSE))-6),'csapat-ranglista'!$A:$FP,FN$321,FALSE)/8,VLOOKUP(VLOOKUP($A95,csapatok!$A:$NN,FN$320,FALSE),'csapat-ranglista'!$A:$FP,FN$321,FALSE)/4),0)</f>
        <v>1.3866200663322741</v>
      </c>
      <c r="FO95" s="223">
        <f>IFERROR(IF(RIGHT(VLOOKUP($A95,csapatok!$A:$NN,FO$320,FALSE),5)="Csere",VLOOKUP(LEFT(VLOOKUP($A95,csapatok!$A:$NN,FO$320,FALSE),LEN(VLOOKUP($A95,csapatok!$A:$NN,FO$320,FALSE))-6),'csapat-ranglista'!$A:$FP,FO$321,FALSE)/8,VLOOKUP(VLOOKUP($A95,csapatok!$A:$NN,FO$320,FALSE),'csapat-ranglista'!$A:$FP,FO$321,FALSE)/4),0)</f>
        <v>0</v>
      </c>
      <c r="FP95" s="223">
        <f>IFERROR(IF(RIGHT(VLOOKUP($A95,csapatok!$A:$NN,FP$320,FALSE),5)="Csere",VLOOKUP(LEFT(VLOOKUP($A95,csapatok!$A:$NN,FP$320,FALSE),LEN(VLOOKUP($A95,csapatok!$A:$NN,FP$320,FALSE))-6),'csapat-ranglista'!$A:$FP,FP$321,FALSE)/8,VLOOKUP(VLOOKUP($A95,csapatok!$A:$NN,FP$320,FALSE),'csapat-ranglista'!$A:$FP,FP$321,FALSE)/4),0)</f>
        <v>0</v>
      </c>
      <c r="FQ95" s="223">
        <f>IFERROR(IF(RIGHT(VLOOKUP($A95,csapatok!$A:$NN,FQ$320,FALSE),5)="Csere",VLOOKUP(LEFT(VLOOKUP($A95,csapatok!$A:$NN,FQ$320,FALSE),LEN(VLOOKUP($A95,csapatok!$A:$NN,FQ$320,FALSE))-6),'csapat-ranglista'!$A:$FP,FQ$321,FALSE)/8,VLOOKUP(VLOOKUP($A95,csapatok!$A:$NN,FQ$320,FALSE),'csapat-ranglista'!$A:$FP,FQ$321,FALSE)/4),0)</f>
        <v>0</v>
      </c>
      <c r="FR95" s="223">
        <f>IFERROR(IF(RIGHT(VLOOKUP($A95,csapatok!$A:$NN,FR$320,FALSE),5)="Csere",VLOOKUP(LEFT(VLOOKUP($A95,csapatok!$A:$NN,FR$320,FALSE),LEN(VLOOKUP($A95,csapatok!$A:$NN,FR$320,FALSE))-6),'csapat-ranglista'!$A:$FP,FR$321,FALSE)/8,VLOOKUP(VLOOKUP($A95,csapatok!$A:$NN,FR$320,FALSE),'csapat-ranglista'!$A:$FP,FR$321,FALSE)/4),0)</f>
        <v>0</v>
      </c>
      <c r="FS95" s="223">
        <f>IFERROR(IF(RIGHT(VLOOKUP($A95,csapatok!$A:$NN,FS$320,FALSE),5)="Csere",VLOOKUP(LEFT(VLOOKUP($A95,csapatok!$A:$NN,FS$320,FALSE),LEN(VLOOKUP($A95,csapatok!$A:$NN,FS$320,FALSE))-6),'csapat-ranglista'!$A:$FP,FS$321,FALSE)/8,VLOOKUP(VLOOKUP($A95,csapatok!$A:$NN,FS$320,FALSE),'csapat-ranglista'!$A:$FP,FS$321,FALSE)/4),0)</f>
        <v>0</v>
      </c>
      <c r="FT95" s="223">
        <f>IFERROR(IF(RIGHT(VLOOKUP($A95,csapatok!$A:$NN,FT$320,FALSE),5)="Csere",VLOOKUP(LEFT(VLOOKUP($A95,csapatok!$A:$NN,FT$320,FALSE),LEN(VLOOKUP($A95,csapatok!$A:$NN,FT$320,FALSE))-6),'csapat-ranglista'!$A:$FP,FT$321,FALSE)/8,VLOOKUP(VLOOKUP($A95,csapatok!$A:$NN,FT$320,FALSE),'csapat-ranglista'!$A:$FP,FT$321,FALSE)/4),0)</f>
        <v>0</v>
      </c>
      <c r="FU95" s="223">
        <f>IFERROR(IF(RIGHT(VLOOKUP($A95,csapatok!$A:$NN,FU$320,FALSE),5)="Csere",VLOOKUP(LEFT(VLOOKUP($A95,csapatok!$A:$NN,FU$320,FALSE),LEN(VLOOKUP($A95,csapatok!$A:$NN,FU$320,FALSE))-6),'csapat-ranglista'!$A:$FP,FU$321,FALSE)/8,VLOOKUP(VLOOKUP($A95,csapatok!$A:$NN,FU$320,FALSE),'csapat-ranglista'!$A:$FP,FU$321,FALSE)/4),0)</f>
        <v>0</v>
      </c>
      <c r="FV95" s="223">
        <f>IFERROR(IF(RIGHT(VLOOKUP($A95,csapatok!$A:$NN,FV$320,FALSE),5)="Csere",VLOOKUP(LEFT(VLOOKUP($A95,csapatok!$A:$NN,FV$320,FALSE),LEN(VLOOKUP($A95,csapatok!$A:$NN,FV$320,FALSE))-6),'csapat-ranglista'!$A:$FP,FV$321,FALSE)/8,VLOOKUP(VLOOKUP($A95,csapatok!$A:$NN,FV$320,FALSE),'csapat-ranglista'!$A:$FP,FV$321,FALSE)/4),0)</f>
        <v>0</v>
      </c>
      <c r="FW95" s="223">
        <f>IFERROR(IF(RIGHT(VLOOKUP($A95,csapatok!$A:$NN,FW$320,FALSE),5)="Csere",VLOOKUP(LEFT(VLOOKUP($A95,csapatok!$A:$NN,FW$320,FALSE),LEN(VLOOKUP($A95,csapatok!$A:$NN,FW$320,FALSE))-6),'csapat-ranglista'!$A:$FP,FW$321,FALSE)/8,VLOOKUP(VLOOKUP($A95,csapatok!$A:$NN,FW$320,FALSE),'csapat-ranglista'!$A:$FP,FW$321,FALSE)/4),0)</f>
        <v>0</v>
      </c>
      <c r="FX95" s="223">
        <f>IFERROR(IF(RIGHT(VLOOKUP($A95,csapatok!$A:$NN,FX$320,FALSE),5)="Csere",VLOOKUP(LEFT(VLOOKUP($A95,csapatok!$A:$NN,FX$320,FALSE),LEN(VLOOKUP($A95,csapatok!$A:$NN,FX$320,FALSE))-6),'csapat-ranglista'!$A:$FP,FX$321,FALSE)/8,VLOOKUP(VLOOKUP($A95,csapatok!$A:$NN,FX$320,FALSE),'csapat-ranglista'!$A:$FP,FX$321,FALSE)/4),0)</f>
        <v>0</v>
      </c>
      <c r="FY95" s="223">
        <f>IFERROR(IF(RIGHT(VLOOKUP($A95,csapatok!$A:$NN,FY$320,FALSE),5)="Csere",VLOOKUP(LEFT(VLOOKUP($A95,csapatok!$A:$NN,FY$320,FALSE),LEN(VLOOKUP($A95,csapatok!$A:$NN,FY$320,FALSE))-6),'csapat-ranglista'!$A:$FP,FY$321,FALSE)/8,VLOOKUP(VLOOKUP($A95,csapatok!$A:$NN,FY$320,FALSE),'csapat-ranglista'!$A:$FP,FY$321,FALSE)/4),0)</f>
        <v>0</v>
      </c>
      <c r="FZ95" s="223">
        <f>IFERROR(IF(RIGHT(VLOOKUP($A95,csapatok!$A:$NN,FZ$320,FALSE),5)="Csere",VLOOKUP(LEFT(VLOOKUP($A95,csapatok!$A:$NN,FZ$320,FALSE),LEN(VLOOKUP($A95,csapatok!$A:$NN,FZ$320,FALSE))-6),'csapat-ranglista'!$A:$FP,FZ$321,FALSE)/8,VLOOKUP(VLOOKUP($A95,csapatok!$A:$NN,FZ$320,FALSE),'csapat-ranglista'!$A:$FP,FZ$321,FALSE)/4),0)</f>
        <v>0</v>
      </c>
      <c r="GA95" s="223">
        <f>IFERROR(IF(RIGHT(VLOOKUP($A95,csapatok!$A:$NN,GA$320,FALSE),5)="Csere",VLOOKUP(LEFT(VLOOKUP($A95,csapatok!$A:$NN,GA$320,FALSE),LEN(VLOOKUP($A95,csapatok!$A:$NN,GA$320,FALSE))-6),'csapat-ranglista'!$A:$FP,GA$321,FALSE)/8,VLOOKUP(VLOOKUP($A95,csapatok!$A:$NN,GA$320,FALSE),'csapat-ranglista'!$A:$FP,GA$321,FALSE)/4),0)</f>
        <v>0</v>
      </c>
      <c r="GB95" s="223">
        <f>IFERROR(IF(RIGHT(VLOOKUP($A95,csapatok!$A:$NN,GB$320,FALSE),5)="Csere",VLOOKUP(LEFT(VLOOKUP($A95,csapatok!$A:$NN,GB$320,FALSE),LEN(VLOOKUP($A95,csapatok!$A:$NN,GB$320,FALSE))-6),'csapat-ranglista'!$A:$FP,GB$321,FALSE)/8,VLOOKUP(VLOOKUP($A95,csapatok!$A:$NN,GB$320,FALSE),'csapat-ranglista'!$A:$FP,GB$321,FALSE)/4),0)</f>
        <v>0</v>
      </c>
      <c r="GC95" s="223">
        <f>IFERROR(IF(RIGHT(VLOOKUP($A95,csapatok!$A:$NN,GC$320,FALSE),5)="Csere",VLOOKUP(LEFT(VLOOKUP($A95,csapatok!$A:$NN,GC$320,FALSE),LEN(VLOOKUP($A95,csapatok!$A:$NN,GC$320,FALSE))-6),'csapat-ranglista'!$A:$FP,GC$321,FALSE)/8,VLOOKUP(VLOOKUP($A95,csapatok!$A:$NN,GC$320,FALSE),'csapat-ranglista'!$A:$FP,GC$321,FALSE)/4),0)</f>
        <v>0</v>
      </c>
      <c r="GD95" s="247">
        <f>SUM(EQ95:GC95)</f>
        <v>4.5257992948993007</v>
      </c>
    </row>
    <row r="96" spans="1:186">
      <c r="A96" s="32" t="s">
        <v>134</v>
      </c>
      <c r="B96" s="131">
        <v>25175</v>
      </c>
      <c r="C96" s="131" t="str">
        <f>IF(B96=0,"",IF(B96&lt;$C$1,"felnőtt","ifi"))</f>
        <v>felnőtt</v>
      </c>
      <c r="D96" s="32" t="s">
        <v>9</v>
      </c>
      <c r="E96" s="45">
        <v>10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0.47990977106662713</v>
      </c>
      <c r="M96" s="32">
        <v>0</v>
      </c>
      <c r="N96" s="32">
        <v>4.3071353149220641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f>IFERROR(IF(RIGHT(VLOOKUP($A96,csapatok!$A:$BL,X$320,FALSE),5)="Csere",VLOOKUP(LEFT(VLOOKUP($A96,csapatok!$A:$BL,X$320,FALSE),LEN(VLOOKUP($A96,csapatok!$A:$BL,X$320,FALSE))-6),'csapat-ranglista'!$A:$FP,X$321,FALSE)/8,VLOOKUP(VLOOKUP($A96,csapatok!$A:$BL,X$320,FALSE),'csapat-ranglista'!$A:$FP,X$321,FALSE)/4),0)</f>
        <v>0</v>
      </c>
      <c r="Y96" s="32">
        <f>IFERROR(IF(RIGHT(VLOOKUP($A96,csapatok!$A:$BL,Y$320,FALSE),5)="Csere",VLOOKUP(LEFT(VLOOKUP($A96,csapatok!$A:$BL,Y$320,FALSE),LEN(VLOOKUP($A96,csapatok!$A:$BL,Y$320,FALSE))-6),'csapat-ranglista'!$A:$FP,Y$321,FALSE)/8,VLOOKUP(VLOOKUP($A96,csapatok!$A:$BL,Y$320,FALSE),'csapat-ranglista'!$A:$FP,Y$321,FALSE)/4),0)</f>
        <v>0</v>
      </c>
      <c r="Z96" s="32">
        <f>IFERROR(IF(RIGHT(VLOOKUP($A96,csapatok!$A:$BL,Z$320,FALSE),5)="Csere",VLOOKUP(LEFT(VLOOKUP($A96,csapatok!$A:$BL,Z$320,FALSE),LEN(VLOOKUP($A96,csapatok!$A:$BL,Z$320,FALSE))-6),'csapat-ranglista'!$A:$FP,Z$321,FALSE)/8,VLOOKUP(VLOOKUP($A96,csapatok!$A:$BL,Z$320,FALSE),'csapat-ranglista'!$A:$FP,Z$321,FALSE)/4),0)</f>
        <v>0.97265067157779006</v>
      </c>
      <c r="AA96" s="32">
        <f>IFERROR(IF(RIGHT(VLOOKUP($A96,csapatok!$A:$BL,AA$320,FALSE),5)="Csere",VLOOKUP(LEFT(VLOOKUP($A96,csapatok!$A:$BL,AA$320,FALSE),LEN(VLOOKUP($A96,csapatok!$A:$BL,AA$320,FALSE))-6),'csapat-ranglista'!$A:$FP,AA$321,FALSE)/8,VLOOKUP(VLOOKUP($A96,csapatok!$A:$BL,AA$320,FALSE),'csapat-ranglista'!$A:$FP,AA$321,FALSE)/4),0)</f>
        <v>0</v>
      </c>
      <c r="AB96" s="223">
        <f>IFERROR(IF(RIGHT(VLOOKUP($A96,csapatok!$A:$BL,AB$320,FALSE),5)="Csere",VLOOKUP(LEFT(VLOOKUP($A96,csapatok!$A:$BL,AB$320,FALSE),LEN(VLOOKUP($A96,csapatok!$A:$BL,AB$320,FALSE))-6),'csapat-ranglista'!$A:$FP,AB$321,FALSE)/8,VLOOKUP(VLOOKUP($A96,csapatok!$A:$BL,AB$320,FALSE),'csapat-ranglista'!$A:$FP,AB$321,FALSE)/4),0)</f>
        <v>0</v>
      </c>
      <c r="AC96" s="223">
        <f>IFERROR(IF(RIGHT(VLOOKUP($A96,csapatok!$A:$BL,AC$320,FALSE),5)="Csere",VLOOKUP(LEFT(VLOOKUP($A96,csapatok!$A:$BL,AC$320,FALSE),LEN(VLOOKUP($A96,csapatok!$A:$BL,AC$320,FALSE))-6),'csapat-ranglista'!$A:$FP,AC$321,FALSE)/8,VLOOKUP(VLOOKUP($A96,csapatok!$A:$BL,AC$320,FALSE),'csapat-ranglista'!$A:$FP,AC$321,FALSE)/4),0)</f>
        <v>0</v>
      </c>
      <c r="AD96" s="223">
        <f>IFERROR(IF(RIGHT(VLOOKUP($A96,csapatok!$A:$BL,AD$320,FALSE),5)="Csere",VLOOKUP(LEFT(VLOOKUP($A96,csapatok!$A:$BL,AD$320,FALSE),LEN(VLOOKUP($A96,csapatok!$A:$BL,AD$320,FALSE))-6),'csapat-ranglista'!$A:$FP,AD$321,FALSE)/8,VLOOKUP(VLOOKUP($A96,csapatok!$A:$BL,AD$320,FALSE),'csapat-ranglista'!$A:$FP,AD$321,FALSE)/4),0)</f>
        <v>0</v>
      </c>
      <c r="AE96" s="223">
        <f>IFERROR(IF(RIGHT(VLOOKUP($A96,csapatok!$A:$BL,AE$320,FALSE),5)="Csere",VLOOKUP(LEFT(VLOOKUP($A96,csapatok!$A:$BL,AE$320,FALSE),LEN(VLOOKUP($A96,csapatok!$A:$BL,AE$320,FALSE))-6),'csapat-ranglista'!$A:$FP,AE$321,FALSE)/8,VLOOKUP(VLOOKUP($A96,csapatok!$A:$BL,AE$320,FALSE),'csapat-ranglista'!$A:$FP,AE$321,FALSE)/4),0)</f>
        <v>0</v>
      </c>
      <c r="AF96" s="223">
        <f>IFERROR(IF(RIGHT(VLOOKUP($A96,csapatok!$A:$BL,AF$320,FALSE),5)="Csere",VLOOKUP(LEFT(VLOOKUP($A96,csapatok!$A:$BL,AF$320,FALSE),LEN(VLOOKUP($A96,csapatok!$A:$BL,AF$320,FALSE))-6),'csapat-ranglista'!$A:$FP,AF$321,FALSE)/8,VLOOKUP(VLOOKUP($A96,csapatok!$A:$BL,AF$320,FALSE),'csapat-ranglista'!$A:$FP,AF$321,FALSE)/4),0)</f>
        <v>0</v>
      </c>
      <c r="AG96" s="223">
        <f>IFERROR(IF(RIGHT(VLOOKUP($A96,csapatok!$A:$BL,AG$320,FALSE),5)="Csere",VLOOKUP(LEFT(VLOOKUP($A96,csapatok!$A:$BL,AG$320,FALSE),LEN(VLOOKUP($A96,csapatok!$A:$BL,AG$320,FALSE))-6),'csapat-ranglista'!$A:$FP,AG$321,FALSE)/8,VLOOKUP(VLOOKUP($A96,csapatok!$A:$BL,AG$320,FALSE),'csapat-ranglista'!$A:$FP,AG$321,FALSE)/4),0)</f>
        <v>0</v>
      </c>
      <c r="AH96" s="223">
        <f>IFERROR(IF(RIGHT(VLOOKUP($A96,csapatok!$A:$BL,AH$320,FALSE),5)="Csere",VLOOKUP(LEFT(VLOOKUP($A96,csapatok!$A:$BL,AH$320,FALSE),LEN(VLOOKUP($A96,csapatok!$A:$BL,AH$320,FALSE))-6),'csapat-ranglista'!$A:$FP,AH$321,FALSE)/8,VLOOKUP(VLOOKUP($A96,csapatok!$A:$BL,AH$320,FALSE),'csapat-ranglista'!$A:$FP,AH$321,FALSE)/4),0)</f>
        <v>0</v>
      </c>
      <c r="AI96" s="223">
        <f>IFERROR(IF(RIGHT(VLOOKUP($A96,csapatok!$A:$BL,AI$320,FALSE),5)="Csere",VLOOKUP(LEFT(VLOOKUP($A96,csapatok!$A:$BL,AI$320,FALSE),LEN(VLOOKUP($A96,csapatok!$A:$BL,AI$320,FALSE))-6),'csapat-ranglista'!$A:$FP,AI$321,FALSE)/8,VLOOKUP(VLOOKUP($A96,csapatok!$A:$BL,AI$320,FALSE),'csapat-ranglista'!$A:$FP,AI$321,FALSE)/4),0)</f>
        <v>0</v>
      </c>
      <c r="AJ96" s="223">
        <f>IFERROR(IF(RIGHT(VLOOKUP($A96,csapatok!$A:$BL,AJ$320,FALSE),5)="Csere",VLOOKUP(LEFT(VLOOKUP($A96,csapatok!$A:$BL,AJ$320,FALSE),LEN(VLOOKUP($A96,csapatok!$A:$BL,AJ$320,FALSE))-6),'csapat-ranglista'!$A:$FP,AJ$321,FALSE)/8,VLOOKUP(VLOOKUP($A96,csapatok!$A:$BL,AJ$320,FALSE),'csapat-ranglista'!$A:$FP,AJ$321,FALSE)/2),0)</f>
        <v>0</v>
      </c>
      <c r="AK96" s="223">
        <f>IFERROR(IF(RIGHT(VLOOKUP($A96,csapatok!$A:$CN,AK$320,FALSE),5)="Csere",VLOOKUP(LEFT(VLOOKUP($A96,csapatok!$A:$CN,AK$320,FALSE),LEN(VLOOKUP($A96,csapatok!$A:$CN,AK$320,FALSE))-6),'csapat-ranglista'!$A:$FP,AK$321,FALSE)/8,VLOOKUP(VLOOKUP($A96,csapatok!$A:$CN,AK$320,FALSE),'csapat-ranglista'!$A:$FP,AK$321,FALSE)/4),0)</f>
        <v>0</v>
      </c>
      <c r="AL96" s="223">
        <f>IFERROR(IF(RIGHT(VLOOKUP($A96,csapatok!$A:$CN,AL$320,FALSE),5)="Csere",VLOOKUP(LEFT(VLOOKUP($A96,csapatok!$A:$CN,AL$320,FALSE),LEN(VLOOKUP($A96,csapatok!$A:$CN,AL$320,FALSE))-6),'csapat-ranglista'!$A:$FP,AL$321,FALSE)/8,VLOOKUP(VLOOKUP($A96,csapatok!$A:$CN,AL$320,FALSE),'csapat-ranglista'!$A:$FP,AL$321,FALSE)/4),0)</f>
        <v>0</v>
      </c>
      <c r="AM96" s="223">
        <f>IFERROR(IF(RIGHT(VLOOKUP($A96,csapatok!$A:$CN,AM$320,FALSE),5)="Csere",VLOOKUP(LEFT(VLOOKUP($A96,csapatok!$A:$CN,AM$320,FALSE),LEN(VLOOKUP($A96,csapatok!$A:$CN,AM$320,FALSE))-6),'csapat-ranglista'!$A:$FP,AM$321,FALSE)/8,VLOOKUP(VLOOKUP($A96,csapatok!$A:$CN,AM$320,FALSE),'csapat-ranglista'!$A:$FP,AM$321,FALSE)/4),0)</f>
        <v>0</v>
      </c>
      <c r="AN96" s="223">
        <f>IFERROR(IF(RIGHT(VLOOKUP($A96,csapatok!$A:$CN,AN$320,FALSE),5)="Csere",VLOOKUP(LEFT(VLOOKUP($A96,csapatok!$A:$CN,AN$320,FALSE),LEN(VLOOKUP($A96,csapatok!$A:$CN,AN$320,FALSE))-6),'csapat-ranglista'!$A:$FP,AN$321,FALSE)/8,VLOOKUP(VLOOKUP($A96,csapatok!$A:$CN,AN$320,FALSE),'csapat-ranglista'!$A:$FP,AN$321,FALSE)/4),0)</f>
        <v>0</v>
      </c>
      <c r="AO96" s="223">
        <f>IFERROR(IF(RIGHT(VLOOKUP($A96,csapatok!$A:$CN,AO$320,FALSE),5)="Csere",VLOOKUP(LEFT(VLOOKUP($A96,csapatok!$A:$CN,AO$320,FALSE),LEN(VLOOKUP($A96,csapatok!$A:$CN,AO$320,FALSE))-6),'csapat-ranglista'!$A:$FP,AO$321,FALSE)/8,VLOOKUP(VLOOKUP($A96,csapatok!$A:$CN,AO$320,FALSE),'csapat-ranglista'!$A:$FP,AO$321,FALSE)/4),0)</f>
        <v>0</v>
      </c>
      <c r="AP96" s="223">
        <f>IFERROR(IF(RIGHT(VLOOKUP($A96,csapatok!$A:$CN,AP$320,FALSE),5)="Csere",VLOOKUP(LEFT(VLOOKUP($A96,csapatok!$A:$CN,AP$320,FALSE),LEN(VLOOKUP($A96,csapatok!$A:$CN,AP$320,FALSE))-6),'csapat-ranglista'!$A:$FP,AP$321,FALSE)/8,VLOOKUP(VLOOKUP($A96,csapatok!$A:$CN,AP$320,FALSE),'csapat-ranglista'!$A:$FP,AP$321,FALSE)/4),0)</f>
        <v>0</v>
      </c>
      <c r="AQ96" s="223">
        <f>IFERROR(IF(RIGHT(VLOOKUP($A96,csapatok!$A:$CN,AQ$320,FALSE),5)="Csere",VLOOKUP(LEFT(VLOOKUP($A96,csapatok!$A:$CN,AQ$320,FALSE),LEN(VLOOKUP($A96,csapatok!$A:$CN,AQ$320,FALSE))-6),'csapat-ranglista'!$A:$FP,AQ$321,FALSE)/8,VLOOKUP(VLOOKUP($A96,csapatok!$A:$CN,AQ$320,FALSE),'csapat-ranglista'!$A:$FP,AQ$321,FALSE)/4),0)</f>
        <v>0</v>
      </c>
      <c r="AR96" s="223">
        <f>IFERROR(IF(RIGHT(VLOOKUP($A96,csapatok!$A:$CN,AR$320,FALSE),5)="Csere",VLOOKUP(LEFT(VLOOKUP($A96,csapatok!$A:$CN,AR$320,FALSE),LEN(VLOOKUP($A96,csapatok!$A:$CN,AR$320,FALSE))-6),'csapat-ranglista'!$A:$FP,AR$321,FALSE)/8,VLOOKUP(VLOOKUP($A96,csapatok!$A:$CN,AR$320,FALSE),'csapat-ranglista'!$A:$FP,AR$321,FALSE)/4),0)</f>
        <v>0</v>
      </c>
      <c r="AS96" s="223">
        <f>IFERROR(IF(RIGHT(VLOOKUP($A96,csapatok!$A:$CN,AS$320,FALSE),5)="Csere",VLOOKUP(LEFT(VLOOKUP($A96,csapatok!$A:$CN,AS$320,FALSE),LEN(VLOOKUP($A96,csapatok!$A:$CN,AS$320,FALSE))-6),'csapat-ranglista'!$A:$FP,AS$321,FALSE)/8,VLOOKUP(VLOOKUP($A96,csapatok!$A:$CN,AS$320,FALSE),'csapat-ranglista'!$A:$FP,AS$321,FALSE)/4),0)</f>
        <v>5.0060259190593914</v>
      </c>
      <c r="AT96" s="223">
        <f>IFERROR(IF(RIGHT(VLOOKUP($A96,csapatok!$A:$CN,AT$320,FALSE),5)="Csere",VLOOKUP(LEFT(VLOOKUP($A96,csapatok!$A:$CN,AT$320,FALSE),LEN(VLOOKUP($A96,csapatok!$A:$CN,AT$320,FALSE))-6),'csapat-ranglista'!$A:$FP,AT$321,FALSE)/8,VLOOKUP(VLOOKUP($A96,csapatok!$A:$CN,AT$320,FALSE),'csapat-ranglista'!$A:$FP,AT$321,FALSE)/4),0)</f>
        <v>0</v>
      </c>
      <c r="AU96" s="223">
        <f>IFERROR(IF(RIGHT(VLOOKUP($A96,csapatok!$A:$CN,AU$320,FALSE),5)="Csere",VLOOKUP(LEFT(VLOOKUP($A96,csapatok!$A:$CN,AU$320,FALSE),LEN(VLOOKUP($A96,csapatok!$A:$CN,AU$320,FALSE))-6),'csapat-ranglista'!$A:$FP,AU$321,FALSE)/8,VLOOKUP(VLOOKUP($A96,csapatok!$A:$CN,AU$320,FALSE),'csapat-ranglista'!$A:$FP,AU$321,FALSE)/4),0)</f>
        <v>0</v>
      </c>
      <c r="AV96" s="223">
        <f>IFERROR(IF(RIGHT(VLOOKUP($A96,csapatok!$A:$CN,AV$320,FALSE),5)="Csere",VLOOKUP(LEFT(VLOOKUP($A96,csapatok!$A:$CN,AV$320,FALSE),LEN(VLOOKUP($A96,csapatok!$A:$CN,AV$320,FALSE))-6),'csapat-ranglista'!$A:$FP,AV$321,FALSE)/8,VLOOKUP(VLOOKUP($A96,csapatok!$A:$CN,AV$320,FALSE),'csapat-ranglista'!$A:$FP,AV$321,FALSE)/4),0)</f>
        <v>0</v>
      </c>
      <c r="AW96" s="223">
        <f>IFERROR(IF(RIGHT(VLOOKUP($A96,csapatok!$A:$CN,AW$320,FALSE),5)="Csere",VLOOKUP(LEFT(VLOOKUP($A96,csapatok!$A:$CN,AW$320,FALSE),LEN(VLOOKUP($A96,csapatok!$A:$CN,AW$320,FALSE))-6),'csapat-ranglista'!$A:$FP,AW$321,FALSE)/8,VLOOKUP(VLOOKUP($A96,csapatok!$A:$CN,AW$320,FALSE),'csapat-ranglista'!$A:$FP,AW$321,FALSE)/4),0)</f>
        <v>0</v>
      </c>
      <c r="AX96" s="223">
        <f>IFERROR(IF(RIGHT(VLOOKUP($A96,csapatok!$A:$CN,AX$320,FALSE),5)="Csere",VLOOKUP(LEFT(VLOOKUP($A96,csapatok!$A:$CN,AX$320,FALSE),LEN(VLOOKUP($A96,csapatok!$A:$CN,AX$320,FALSE))-6),'csapat-ranglista'!$A:$FP,AX$321,FALSE)/8,VLOOKUP(VLOOKUP($A96,csapatok!$A:$CN,AX$320,FALSE),'csapat-ranglista'!$A:$FP,AX$321,FALSE)/4),0)</f>
        <v>0</v>
      </c>
      <c r="AY96" s="223">
        <f>IFERROR(IF(RIGHT(VLOOKUP($A96,csapatok!$A:$NN,AY$320,FALSE),5)="Csere",VLOOKUP(LEFT(VLOOKUP($A96,csapatok!$A:$NN,AY$320,FALSE),LEN(VLOOKUP($A96,csapatok!$A:$NN,AY$320,FALSE))-6),'csapat-ranglista'!$A:$FP,AY$321,FALSE)/8,VLOOKUP(VLOOKUP($A96,csapatok!$A:$NN,AY$320,FALSE),'csapat-ranglista'!$A:$FP,AY$321,FALSE)/4),0)</f>
        <v>0</v>
      </c>
      <c r="AZ96" s="223">
        <f>IFERROR(IF(RIGHT(VLOOKUP($A96,csapatok!$A:$NN,AZ$320,FALSE),5)="Csere",VLOOKUP(LEFT(VLOOKUP($A96,csapatok!$A:$NN,AZ$320,FALSE),LEN(VLOOKUP($A96,csapatok!$A:$NN,AZ$320,FALSE))-6),'csapat-ranglista'!$A:$FP,AZ$321,FALSE)/8,VLOOKUP(VLOOKUP($A96,csapatok!$A:$NN,AZ$320,FALSE),'csapat-ranglista'!$A:$FP,AZ$321,FALSE)/4),0)</f>
        <v>0</v>
      </c>
      <c r="BA96" s="223">
        <f>IFERROR(IF(RIGHT(VLOOKUP($A96,csapatok!$A:$NN,BA$320,FALSE),5)="Csere",VLOOKUP(LEFT(VLOOKUP($A96,csapatok!$A:$NN,BA$320,FALSE),LEN(VLOOKUP($A96,csapatok!$A:$NN,BA$320,FALSE))-6),'csapat-ranglista'!$A:$FP,BA$321,FALSE)/8,VLOOKUP(VLOOKUP($A96,csapatok!$A:$NN,BA$320,FALSE),'csapat-ranglista'!$A:$FP,BA$321,FALSE)/4),0)</f>
        <v>0</v>
      </c>
      <c r="BB96" s="223">
        <f>IFERROR(IF(RIGHT(VLOOKUP($A96,csapatok!$A:$NN,BB$320,FALSE),5)="Csere",VLOOKUP(LEFT(VLOOKUP($A96,csapatok!$A:$NN,BB$320,FALSE),LEN(VLOOKUP($A96,csapatok!$A:$NN,BB$320,FALSE))-6),'csapat-ranglista'!$A:$FP,BB$321,FALSE)/8,VLOOKUP(VLOOKUP($A96,csapatok!$A:$NN,BB$320,FALSE),'csapat-ranglista'!$A:$FP,BB$321,FALSE)/4),0)</f>
        <v>0</v>
      </c>
      <c r="BC96" s="224">
        <f>versenyek!$ES$11*IFERROR(VLOOKUP(VLOOKUP($A96,versenyek!ER:ET,3,FALSE),szabalyok!$A$16:$B$23,2,FALSE)/4,0)</f>
        <v>0</v>
      </c>
      <c r="BD96" s="224">
        <f>versenyek!$EV$11*IFERROR(VLOOKUP(VLOOKUP($A96,versenyek!EU:EW,3,FALSE),szabalyok!$A$16:$B$23,2,FALSE)/4,0)</f>
        <v>0</v>
      </c>
      <c r="BE96" s="223">
        <f>IFERROR(IF(RIGHT(VLOOKUP($A96,csapatok!$A:$NN,BE$320,FALSE),5)="Csere",VLOOKUP(LEFT(VLOOKUP($A96,csapatok!$A:$NN,BE$320,FALSE),LEN(VLOOKUP($A96,csapatok!$A:$NN,BE$320,FALSE))-6),'csapat-ranglista'!$A:$FP,BE$321,FALSE)/8,VLOOKUP(VLOOKUP($A96,csapatok!$A:$NN,BE$320,FALSE),'csapat-ranglista'!$A:$FP,BE$321,FALSE)/4),0)</f>
        <v>0</v>
      </c>
      <c r="BF96" s="223">
        <f>IFERROR(IF(RIGHT(VLOOKUP($A96,csapatok!$A:$NN,BF$320,FALSE),5)="Csere",VLOOKUP(LEFT(VLOOKUP($A96,csapatok!$A:$NN,BF$320,FALSE),LEN(VLOOKUP($A96,csapatok!$A:$NN,BF$320,FALSE))-6),'csapat-ranglista'!$A:$FP,BF$321,FALSE)/8,VLOOKUP(VLOOKUP($A96,csapatok!$A:$NN,BF$320,FALSE),'csapat-ranglista'!$A:$FP,BF$321,FALSE)/4),0)</f>
        <v>0</v>
      </c>
      <c r="BG96" s="223">
        <f>IFERROR(IF(RIGHT(VLOOKUP($A96,csapatok!$A:$NN,BG$320,FALSE),5)="Csere",VLOOKUP(LEFT(VLOOKUP($A96,csapatok!$A:$NN,BG$320,FALSE),LEN(VLOOKUP($A96,csapatok!$A:$NN,BG$320,FALSE))-6),'csapat-ranglista'!$A:$FP,BG$321,FALSE)/8,VLOOKUP(VLOOKUP($A96,csapatok!$A:$NN,BG$320,FALSE),'csapat-ranglista'!$A:$FP,BG$321,FALSE)/4),0)</f>
        <v>0</v>
      </c>
      <c r="BH96" s="223">
        <f>IFERROR(IF(RIGHT(VLOOKUP($A96,csapatok!$A:$NN,BH$320,FALSE),5)="Csere",VLOOKUP(LEFT(VLOOKUP($A96,csapatok!$A:$NN,BH$320,FALSE),LEN(VLOOKUP($A96,csapatok!$A:$NN,BH$320,FALSE))-6),'csapat-ranglista'!$A:$FP,BH$321,FALSE)/8,VLOOKUP(VLOOKUP($A96,csapatok!$A:$NN,BH$320,FALSE),'csapat-ranglista'!$A:$FP,BH$321,FALSE)/4),0)</f>
        <v>0</v>
      </c>
      <c r="BI96" s="223">
        <f>IFERROR(IF(RIGHT(VLOOKUP($A96,csapatok!$A:$NN,BI$320,FALSE),5)="Csere",VLOOKUP(LEFT(VLOOKUP($A96,csapatok!$A:$NN,BI$320,FALSE),LEN(VLOOKUP($A96,csapatok!$A:$NN,BI$320,FALSE))-6),'csapat-ranglista'!$A:$FP,BI$321,FALSE)/8,VLOOKUP(VLOOKUP($A96,csapatok!$A:$NN,BI$320,FALSE),'csapat-ranglista'!$A:$FP,BI$321,FALSE)/4),0)</f>
        <v>0</v>
      </c>
      <c r="BJ96" s="223">
        <f>IFERROR(IF(RIGHT(VLOOKUP($A96,csapatok!$A:$NN,BJ$320,FALSE),5)="Csere",VLOOKUP(LEFT(VLOOKUP($A96,csapatok!$A:$NN,BJ$320,FALSE),LEN(VLOOKUP($A96,csapatok!$A:$NN,BJ$320,FALSE))-6),'csapat-ranglista'!$A:$FP,BJ$321,FALSE)/8,VLOOKUP(VLOOKUP($A96,csapatok!$A:$NN,BJ$320,FALSE),'csapat-ranglista'!$A:$FP,BJ$321,FALSE)/4),0)</f>
        <v>0</v>
      </c>
      <c r="BK96" s="223">
        <f>IFERROR(IF(RIGHT(VLOOKUP($A96,csapatok!$A:$NN,BK$320,FALSE),5)="Csere",VLOOKUP(LEFT(VLOOKUP($A96,csapatok!$A:$NN,BK$320,FALSE),LEN(VLOOKUP($A96,csapatok!$A:$NN,BK$320,FALSE))-6),'csapat-ranglista'!$A:$FP,BK$321,FALSE)/8,VLOOKUP(VLOOKUP($A96,csapatok!$A:$NN,BK$320,FALSE),'csapat-ranglista'!$A:$FP,BK$321,FALSE)/4),0)</f>
        <v>0</v>
      </c>
      <c r="BL96" s="223">
        <f>IFERROR(IF(RIGHT(VLOOKUP($A96,csapatok!$A:$NN,BL$320,FALSE),5)="Csere",VLOOKUP(LEFT(VLOOKUP($A96,csapatok!$A:$NN,BL$320,FALSE),LEN(VLOOKUP($A96,csapatok!$A:$NN,BL$320,FALSE))-6),'csapat-ranglista'!$A:$FP,BL$321,FALSE)/8,VLOOKUP(VLOOKUP($A96,csapatok!$A:$NN,BL$320,FALSE),'csapat-ranglista'!$A:$FP,BL$321,FALSE)/4),0)</f>
        <v>0</v>
      </c>
      <c r="BM96" s="223">
        <f>IFERROR(IF(RIGHT(VLOOKUP($A96,csapatok!$A:$NN,BM$320,FALSE),5)="Csere",VLOOKUP(LEFT(VLOOKUP($A96,csapatok!$A:$NN,BM$320,FALSE),LEN(VLOOKUP($A96,csapatok!$A:$NN,BM$320,FALSE))-6),'csapat-ranglista'!$A:$FP,BM$321,FALSE)/8,VLOOKUP(VLOOKUP($A96,csapatok!$A:$NN,BM$320,FALSE),'csapat-ranglista'!$A:$FP,BM$321,FALSE)/4),0)</f>
        <v>0</v>
      </c>
      <c r="BN96" s="223">
        <f>IFERROR(IF(RIGHT(VLOOKUP($A96,csapatok!$A:$NN,BN$320,FALSE),5)="Csere",VLOOKUP(LEFT(VLOOKUP($A96,csapatok!$A:$NN,BN$320,FALSE),LEN(VLOOKUP($A96,csapatok!$A:$NN,BN$320,FALSE))-6),'csapat-ranglista'!$A:$FP,BN$321,FALSE)/8,VLOOKUP(VLOOKUP($A96,csapatok!$A:$NN,BN$320,FALSE),'csapat-ranglista'!$A:$FP,BN$321,FALSE)/4),0)</f>
        <v>0</v>
      </c>
      <c r="BO96" s="223">
        <f>IFERROR(IF(RIGHT(VLOOKUP($A96,csapatok!$A:$NN,BO$320,FALSE),5)="Csere",VLOOKUP(LEFT(VLOOKUP($A96,csapatok!$A:$NN,BO$320,FALSE),LEN(VLOOKUP($A96,csapatok!$A:$NN,BO$320,FALSE))-6),'csapat-ranglista'!$A:$FP,BO$321,FALSE)/8,VLOOKUP(VLOOKUP($A96,csapatok!$A:$NN,BO$320,FALSE),'csapat-ranglista'!$A:$FP,BO$321,FALSE)/4),0)</f>
        <v>0</v>
      </c>
      <c r="BP96" s="223">
        <f>IFERROR(IF(RIGHT(VLOOKUP($A96,csapatok!$A:$NN,BP$320,FALSE),5)="Csere",VLOOKUP(LEFT(VLOOKUP($A96,csapatok!$A:$NN,BP$320,FALSE),LEN(VLOOKUP($A96,csapatok!$A:$NN,BP$320,FALSE))-6),'csapat-ranglista'!$A:$FP,BP$321,FALSE)/8,VLOOKUP(VLOOKUP($A96,csapatok!$A:$NN,BP$320,FALSE),'csapat-ranglista'!$A:$FP,BP$321,FALSE)/4),0)</f>
        <v>0</v>
      </c>
      <c r="BQ96" s="223">
        <f>IFERROR(IF(RIGHT(VLOOKUP($A96,csapatok!$A:$NN,BQ$320,FALSE),5)="Csere",VLOOKUP(LEFT(VLOOKUP($A96,csapatok!$A:$NN,BQ$320,FALSE),LEN(VLOOKUP($A96,csapatok!$A:$NN,BQ$320,FALSE))-6),'csapat-ranglista'!$A:$FP,BQ$321,FALSE)/8,VLOOKUP(VLOOKUP($A96,csapatok!$A:$NN,BQ$320,FALSE),'csapat-ranglista'!$A:$FP,BQ$321,FALSE)/4),0)</f>
        <v>0</v>
      </c>
      <c r="BR96" s="223">
        <f>IFERROR(IF(RIGHT(VLOOKUP($A96,csapatok!$A:$NN,BR$320,FALSE),5)="Csere",VLOOKUP(LEFT(VLOOKUP($A96,csapatok!$A:$NN,BR$320,FALSE),LEN(VLOOKUP($A96,csapatok!$A:$NN,BR$320,FALSE))-6),'csapat-ranglista'!$A:$FP,BR$321,FALSE)/8,VLOOKUP(VLOOKUP($A96,csapatok!$A:$NN,BR$320,FALSE),'csapat-ranglista'!$A:$FP,BR$321,FALSE)/4),0)</f>
        <v>0</v>
      </c>
      <c r="BS96" s="223">
        <f>IFERROR(IF(RIGHT(VLOOKUP($A96,csapatok!$A:$NN,BS$320,FALSE),5)="Csere",VLOOKUP(LEFT(VLOOKUP($A96,csapatok!$A:$NN,BS$320,FALSE),LEN(VLOOKUP($A96,csapatok!$A:$NN,BS$320,FALSE))-6),'csapat-ranglista'!$A:$FP,BS$321,FALSE)/8,VLOOKUP(VLOOKUP($A96,csapatok!$A:$NN,BS$320,FALSE),'csapat-ranglista'!$A:$FP,BS$321,FALSE)/4),0)</f>
        <v>0</v>
      </c>
      <c r="BT96" s="223">
        <f>IFERROR(IF(RIGHT(VLOOKUP($A96,csapatok!$A:$NN,BT$320,FALSE),5)="Csere",VLOOKUP(LEFT(VLOOKUP($A96,csapatok!$A:$NN,BT$320,FALSE),LEN(VLOOKUP($A96,csapatok!$A:$NN,BT$320,FALSE))-6),'csapat-ranglista'!$A:$FP,BT$321,FALSE)/8,VLOOKUP(VLOOKUP($A96,csapatok!$A:$NN,BT$320,FALSE),'csapat-ranglista'!$A:$FP,BT$321,FALSE)/4),0)</f>
        <v>0</v>
      </c>
      <c r="BU96" s="223">
        <f>IFERROR(IF(RIGHT(VLOOKUP($A96,csapatok!$A:$NN,BU$320,FALSE),5)="Csere",VLOOKUP(LEFT(VLOOKUP($A96,csapatok!$A:$NN,BU$320,FALSE),LEN(VLOOKUP($A96,csapatok!$A:$NN,BU$320,FALSE))-6),'csapat-ranglista'!$A:$FP,BU$321,FALSE)/8,VLOOKUP(VLOOKUP($A96,csapatok!$A:$NN,BU$320,FALSE),'csapat-ranglista'!$A:$FP,BU$321,FALSE)/4),0)</f>
        <v>0</v>
      </c>
      <c r="BV96" s="223">
        <f>IFERROR(IF(RIGHT(VLOOKUP($A96,csapatok!$A:$NN,BV$320,FALSE),5)="Csere",VLOOKUP(LEFT(VLOOKUP($A96,csapatok!$A:$NN,BV$320,FALSE),LEN(VLOOKUP($A96,csapatok!$A:$NN,BV$320,FALSE))-6),'csapat-ranglista'!$A:$FP,BV$321,FALSE)/8,VLOOKUP(VLOOKUP($A96,csapatok!$A:$NN,BV$320,FALSE),'csapat-ranglista'!$A:$FP,BV$321,FALSE)/4),0)</f>
        <v>0</v>
      </c>
      <c r="BW96" s="223">
        <f>IFERROR(IF(RIGHT(VLOOKUP($A96,csapatok!$A:$NN,BW$320,FALSE),5)="Csere",VLOOKUP(LEFT(VLOOKUP($A96,csapatok!$A:$NN,BW$320,FALSE),LEN(VLOOKUP($A96,csapatok!$A:$NN,BW$320,FALSE))-6),'csapat-ranglista'!$A:$FP,BW$321,FALSE)/8,VLOOKUP(VLOOKUP($A96,csapatok!$A:$NN,BW$320,FALSE),'csapat-ranglista'!$A:$FP,BW$321,FALSE)/4),0)</f>
        <v>0</v>
      </c>
      <c r="BX96" s="223">
        <f>IFERROR(IF(RIGHT(VLOOKUP($A96,csapatok!$A:$NN,BX$320,FALSE),5)="Csere",VLOOKUP(LEFT(VLOOKUP($A96,csapatok!$A:$NN,BX$320,FALSE),LEN(VLOOKUP($A96,csapatok!$A:$NN,BX$320,FALSE))-6),'csapat-ranglista'!$A:$FP,BX$321,FALSE)/8,VLOOKUP(VLOOKUP($A96,csapatok!$A:$NN,BX$320,FALSE),'csapat-ranglista'!$A:$FP,BX$321,FALSE)/4),0)</f>
        <v>8.3926916580641286</v>
      </c>
      <c r="BY96" s="223">
        <f>IFERROR(IF(RIGHT(VLOOKUP($A96,csapatok!$A:$NN,BY$320,FALSE),5)="Csere",VLOOKUP(LEFT(VLOOKUP($A96,csapatok!$A:$NN,BY$320,FALSE),LEN(VLOOKUP($A96,csapatok!$A:$NN,BY$320,FALSE))-6),'csapat-ranglista'!$A:$FP,BY$321,FALSE)/8,VLOOKUP(VLOOKUP($A96,csapatok!$A:$NN,BY$320,FALSE),'csapat-ranglista'!$A:$FP,BY$321,FALSE)/4),0)</f>
        <v>0</v>
      </c>
      <c r="BZ96" s="223">
        <f>IFERROR(IF(RIGHT(VLOOKUP($A96,csapatok!$A:$NN,BZ$320,FALSE),5)="Csere",VLOOKUP(LEFT(VLOOKUP($A96,csapatok!$A:$NN,BZ$320,FALSE),LEN(VLOOKUP($A96,csapatok!$A:$NN,BZ$320,FALSE))-6),'csapat-ranglista'!$A:$FP,BZ$321,FALSE)/8,VLOOKUP(VLOOKUP($A96,csapatok!$A:$NN,BZ$320,FALSE),'csapat-ranglista'!$A:$FP,BZ$321,FALSE)/4),0)</f>
        <v>0</v>
      </c>
      <c r="CA96" s="223">
        <f>IFERROR(IF(RIGHT(VLOOKUP($A96,csapatok!$A:$NN,CA$320,FALSE),5)="Csere",VLOOKUP(LEFT(VLOOKUP($A96,csapatok!$A:$NN,CA$320,FALSE),LEN(VLOOKUP($A96,csapatok!$A:$NN,CA$320,FALSE))-6),'csapat-ranglista'!$A:$FP,CA$321,FALSE)/8,VLOOKUP(VLOOKUP($A96,csapatok!$A:$NN,CA$320,FALSE),'csapat-ranglista'!$A:$FP,CA$321,FALSE)/4),0)</f>
        <v>0</v>
      </c>
      <c r="CB96" s="223">
        <f>IFERROR(IF(RIGHT(VLOOKUP($A96,csapatok!$A:$NN,CB$320,FALSE),5)="Csere",VLOOKUP(LEFT(VLOOKUP($A96,csapatok!$A:$NN,CB$320,FALSE),LEN(VLOOKUP($A96,csapatok!$A:$NN,CB$320,FALSE))-6),'csapat-ranglista'!$A:$FP,CB$321,FALSE)/8,VLOOKUP(VLOOKUP($A96,csapatok!$A:$NN,CB$320,FALSE),'csapat-ranglista'!$A:$FP,CB$321,FALSE)/4),0)</f>
        <v>0</v>
      </c>
      <c r="CC96" s="223">
        <f>IFERROR(IF(RIGHT(VLOOKUP($A96,csapatok!$A:$NN,CC$320,FALSE),5)="Csere",VLOOKUP(LEFT(VLOOKUP($A96,csapatok!$A:$NN,CC$320,FALSE),LEN(VLOOKUP($A96,csapatok!$A:$NN,CC$320,FALSE))-6),'csapat-ranglista'!$A:$FP,CC$321,FALSE)/8,VLOOKUP(VLOOKUP($A96,csapatok!$A:$NN,CC$320,FALSE),'csapat-ranglista'!$A:$FP,CC$321,FALSE)/4),0)</f>
        <v>0</v>
      </c>
      <c r="CD96" s="223">
        <f>IFERROR(IF(RIGHT(VLOOKUP($A96,csapatok!$A:$NN,CD$320,FALSE),5)="Csere",VLOOKUP(LEFT(VLOOKUP($A96,csapatok!$A:$NN,CD$320,FALSE),LEN(VLOOKUP($A96,csapatok!$A:$NN,CD$320,FALSE))-6),'csapat-ranglista'!$A:$FP,CD$321,FALSE)/8,VLOOKUP(VLOOKUP($A96,csapatok!$A:$NN,CD$320,FALSE),'csapat-ranglista'!$A:$FP,CD$321,FALSE)/4),0)</f>
        <v>0</v>
      </c>
      <c r="CE96" s="223">
        <f>IFERROR(IF(RIGHT(VLOOKUP($A96,csapatok!$A:$NN,CE$320,FALSE),5)="Csere",VLOOKUP(LEFT(VLOOKUP($A96,csapatok!$A:$NN,CE$320,FALSE),LEN(VLOOKUP($A96,csapatok!$A:$NN,CE$320,FALSE))-6),'csapat-ranglista'!$A:$FP,CE$321,FALSE)/8,VLOOKUP(VLOOKUP($A96,csapatok!$A:$NN,CE$320,FALSE),'csapat-ranglista'!$A:$FP,CE$321,FALSE)/4),0)</f>
        <v>0</v>
      </c>
      <c r="CF96" s="223">
        <f>IFERROR(IF(RIGHT(VLOOKUP($A96,csapatok!$A:$NN,CF$320,FALSE),5)="Csere",VLOOKUP(LEFT(VLOOKUP($A96,csapatok!$A:$NN,CF$320,FALSE),LEN(VLOOKUP($A96,csapatok!$A:$NN,CF$320,FALSE))-6),'csapat-ranglista'!$A:$FP,CF$321,FALSE)/8,VLOOKUP(VLOOKUP($A96,csapatok!$A:$NN,CF$320,FALSE),'csapat-ranglista'!$A:$FP,CF$321,FALSE)/4),0)</f>
        <v>0</v>
      </c>
      <c r="CG96" s="223">
        <f>IFERROR(IF(RIGHT(VLOOKUP($A96,csapatok!$A:$NN,CG$320,FALSE),5)="Csere",VLOOKUP(LEFT(VLOOKUP($A96,csapatok!$A:$NN,CG$320,FALSE),LEN(VLOOKUP($A96,csapatok!$A:$NN,CG$320,FALSE))-6),'csapat-ranglista'!$A:$FP,CG$321,FALSE)/8,VLOOKUP(VLOOKUP($A96,csapatok!$A:$NN,CG$320,FALSE),'csapat-ranglista'!$A:$FP,CG$321,FALSE)/4),0)</f>
        <v>0</v>
      </c>
      <c r="CH96" s="223">
        <f>IFERROR(IF(RIGHT(VLOOKUP($A96,csapatok!$A:$NN,CH$320,FALSE),5)="Csere",VLOOKUP(LEFT(VLOOKUP($A96,csapatok!$A:$NN,CH$320,FALSE),LEN(VLOOKUP($A96,csapatok!$A:$NN,CH$320,FALSE))-6),'csapat-ranglista'!$A:$FP,CH$321,FALSE)/8,VLOOKUP(VLOOKUP($A96,csapatok!$A:$NN,CH$320,FALSE),'csapat-ranglista'!$A:$FP,CH$321,FALSE)/4),0)</f>
        <v>2.2943658362824766</v>
      </c>
      <c r="CI96" s="223">
        <f>IFERROR(IF(RIGHT(VLOOKUP($A96,csapatok!$A:$NN,CI$320,FALSE),5)="Csere",VLOOKUP(LEFT(VLOOKUP($A96,csapatok!$A:$NN,CI$320,FALSE),LEN(VLOOKUP($A96,csapatok!$A:$NN,CI$320,FALSE))-6),'csapat-ranglista'!$A:$FP,CI$321,FALSE)/8,VLOOKUP(VLOOKUP($A96,csapatok!$A:$NN,CI$320,FALSE),'csapat-ranglista'!$A:$FP,CI$321,FALSE)/4),0)</f>
        <v>0</v>
      </c>
      <c r="CJ96" s="224">
        <f>versenyek!$IQ$11*IFERROR(VLOOKUP(VLOOKUP($A96,versenyek!IP:IR,3,FALSE),szabalyok!$A$16:$B$23,2,FALSE)/4,0)</f>
        <v>0</v>
      </c>
      <c r="CK96" s="224">
        <f>versenyek!$IT$11*IFERROR(VLOOKUP(VLOOKUP($A96,versenyek!IS:IU,3,FALSE),szabalyok!$A$16:$B$23,2,FALSE)/4,0)</f>
        <v>0</v>
      </c>
      <c r="CL96" s="223">
        <f>IFERROR(IF(RIGHT(VLOOKUP($A96,csapatok!$A:$NN,CL$320,FALSE),5)="Csere",VLOOKUP(LEFT(VLOOKUP($A96,csapatok!$A:$NN,CL$320,FALSE),LEN(VLOOKUP($A96,csapatok!$A:$NN,CL$320,FALSE))-6),'csapat-ranglista'!$A:$FP,CL$321,FALSE)/8,VLOOKUP(VLOOKUP($A96,csapatok!$A:$NN,CL$320,FALSE),'csapat-ranglista'!$A:$FP,CL$321,FALSE)/4),0)</f>
        <v>0</v>
      </c>
      <c r="CM96" s="223">
        <f>IFERROR(IF(RIGHT(VLOOKUP($A96,csapatok!$A:$NN,CM$320,FALSE),5)="Csere",VLOOKUP(LEFT(VLOOKUP($A96,csapatok!$A:$NN,CM$320,FALSE),LEN(VLOOKUP($A96,csapatok!$A:$NN,CM$320,FALSE))-6),'csapat-ranglista'!$A:$FP,CM$321,FALSE)/8,VLOOKUP(VLOOKUP($A96,csapatok!$A:$NN,CM$320,FALSE),'csapat-ranglista'!$A:$FP,CM$321,FALSE)/4),0)</f>
        <v>0</v>
      </c>
      <c r="CN96" s="223">
        <f>IFERROR(IF(RIGHT(VLOOKUP($A96,csapatok!$A:$NN,CN$320,FALSE),5)="Csere",VLOOKUP(LEFT(VLOOKUP($A96,csapatok!$A:$NN,CN$320,FALSE),LEN(VLOOKUP($A96,csapatok!$A:$NN,CN$320,FALSE))-6),'csapat-ranglista'!$A:$FP,CN$321,FALSE)/8,VLOOKUP(VLOOKUP($A96,csapatok!$A:$NN,CN$320,FALSE),'csapat-ranglista'!$A:$FP,CN$321,FALSE)/4),0)</f>
        <v>0</v>
      </c>
      <c r="CO96" s="223">
        <f>IFERROR(IF(RIGHT(VLOOKUP($A96,csapatok!$A:$NN,CO$320,FALSE),5)="Csere",VLOOKUP(LEFT(VLOOKUP($A96,csapatok!$A:$NN,CO$320,FALSE),LEN(VLOOKUP($A96,csapatok!$A:$NN,CO$320,FALSE))-6),'csapat-ranglista'!$A:$FP,CO$321,FALSE)/8,VLOOKUP(VLOOKUP($A96,csapatok!$A:$NN,CO$320,FALSE),'csapat-ranglista'!$A:$FP,CO$321,FALSE)/4),0)</f>
        <v>0</v>
      </c>
      <c r="CP96" s="223">
        <f>IFERROR(IF(RIGHT(VLOOKUP($A96,csapatok!$A:$NN,CP$320,FALSE),5)="Csere",VLOOKUP(LEFT(VLOOKUP($A96,csapatok!$A:$NN,CP$320,FALSE),LEN(VLOOKUP($A96,csapatok!$A:$NN,CP$320,FALSE))-6),'csapat-ranglista'!$A:$FP,CP$321,FALSE)/8,VLOOKUP(VLOOKUP($A96,csapatok!$A:$NN,CP$320,FALSE),'csapat-ranglista'!$A:$FP,CP$321,FALSE)/4),0)</f>
        <v>0</v>
      </c>
      <c r="CQ96" s="223">
        <f>IFERROR(IF(RIGHT(VLOOKUP($A96,csapatok!$A:$NN,CQ$320,FALSE),5)="Csere",VLOOKUP(LEFT(VLOOKUP($A96,csapatok!$A:$NN,CQ$320,FALSE),LEN(VLOOKUP($A96,csapatok!$A:$NN,CQ$320,FALSE))-6),'csapat-ranglista'!$A:$FP,CQ$321,FALSE)/8,VLOOKUP(VLOOKUP($A96,csapatok!$A:$NN,CQ$320,FALSE),'csapat-ranglista'!$A:$FP,CQ$321,FALSE)/4),0)</f>
        <v>0</v>
      </c>
      <c r="CR96" s="223">
        <f>IFERROR(IF(RIGHT(VLOOKUP($A96,csapatok!$A:$NN,CR$320,FALSE),5)="Csere",VLOOKUP(LEFT(VLOOKUP($A96,csapatok!$A:$NN,CR$320,FALSE),LEN(VLOOKUP($A96,csapatok!$A:$NN,CR$320,FALSE))-6),'csapat-ranglista'!$A:$FP,CR$321,FALSE)/8,VLOOKUP(VLOOKUP($A96,csapatok!$A:$NN,CR$320,FALSE),'csapat-ranglista'!$A:$FP,CR$321,FALSE)/4),0)</f>
        <v>0</v>
      </c>
      <c r="CS96" s="223">
        <f>IFERROR(IF(RIGHT(VLOOKUP($A96,csapatok!$A:$NN,CS$320,FALSE),5)="Csere",VLOOKUP(LEFT(VLOOKUP($A96,csapatok!$A:$NN,CS$320,FALSE),LEN(VLOOKUP($A96,csapatok!$A:$NN,CS$320,FALSE))-6),'csapat-ranglista'!$A:$FP,CS$321,FALSE)/8,VLOOKUP(VLOOKUP($A96,csapatok!$A:$NN,CS$320,FALSE),'csapat-ranglista'!$A:$FP,CS$321,FALSE)/4),0)</f>
        <v>0</v>
      </c>
      <c r="CT96" s="223">
        <f>IFERROR(IF(RIGHT(VLOOKUP($A96,csapatok!$A:$NN,CT$320,FALSE),5)="Csere",VLOOKUP(LEFT(VLOOKUP($A96,csapatok!$A:$NN,CT$320,FALSE),LEN(VLOOKUP($A96,csapatok!$A:$NN,CT$320,FALSE))-6),'csapat-ranglista'!$A:$FP,CT$321,FALSE)/8,VLOOKUP(VLOOKUP($A96,csapatok!$A:$NN,CT$320,FALSE),'csapat-ranglista'!$A:$FP,CT$321,FALSE)/4),0)</f>
        <v>0</v>
      </c>
      <c r="CU96" s="223">
        <f>IFERROR(IF(RIGHT(VLOOKUP($A96,csapatok!$A:$NN,CU$320,FALSE),5)="Csere",VLOOKUP(LEFT(VLOOKUP($A96,csapatok!$A:$NN,CU$320,FALSE),LEN(VLOOKUP($A96,csapatok!$A:$NN,CU$320,FALSE))-6),'csapat-ranglista'!$A:$FP,CU$321,FALSE)/8,VLOOKUP(VLOOKUP($A96,csapatok!$A:$NN,CU$320,FALSE),'csapat-ranglista'!$A:$FP,CU$321,FALSE)/4),0)</f>
        <v>0</v>
      </c>
      <c r="CV96" s="223">
        <f>IFERROR(IF(RIGHT(VLOOKUP($A96,csapatok!$A:$NN,CV$320,FALSE),5)="Csere",VLOOKUP(LEFT(VLOOKUP($A96,csapatok!$A:$NN,CV$320,FALSE),LEN(VLOOKUP($A96,csapatok!$A:$NN,CV$320,FALSE))-6),'csapat-ranglista'!$A:$FP,CV$321,FALSE)/8,VLOOKUP(VLOOKUP($A96,csapatok!$A:$NN,CV$320,FALSE),'csapat-ranglista'!$A:$FP,CV$321,FALSE)/4),0)</f>
        <v>0</v>
      </c>
      <c r="CW96" s="223">
        <f>IFERROR(IF(RIGHT(VLOOKUP($A96,csapatok!$A:$NN,CW$320,FALSE),5)="Csere",VLOOKUP(LEFT(VLOOKUP($A96,csapatok!$A:$NN,CW$320,FALSE),LEN(VLOOKUP($A96,csapatok!$A:$NN,CW$320,FALSE))-6),'csapat-ranglista'!$A:$FP,CW$321,FALSE)/8,VLOOKUP(VLOOKUP($A96,csapatok!$A:$NN,CW$320,FALSE),'csapat-ranglista'!$A:$FP,CW$321,FALSE)/4),0)</f>
        <v>0</v>
      </c>
      <c r="CX96" s="223">
        <f>IFERROR(IF(RIGHT(VLOOKUP($A96,csapatok!$A:$NN,CX$320,FALSE),5)="Csere",VLOOKUP(LEFT(VLOOKUP($A96,csapatok!$A:$NN,CX$320,FALSE),LEN(VLOOKUP($A96,csapatok!$A:$NN,CX$320,FALSE))-6),'csapat-ranglista'!$A:$FP,CX$321,FALSE)/8,VLOOKUP(VLOOKUP($A96,csapatok!$A:$NN,CX$320,FALSE),'csapat-ranglista'!$A:$FP,CX$321,FALSE)/4),0)</f>
        <v>0</v>
      </c>
      <c r="CY96" s="223">
        <f>IFERROR(IF(RIGHT(VLOOKUP($A96,csapatok!$A:$NN,CY$320,FALSE),5)="Csere",VLOOKUP(LEFT(VLOOKUP($A96,csapatok!$A:$NN,CY$320,FALSE),LEN(VLOOKUP($A96,csapatok!$A:$NN,CY$320,FALSE))-6),'csapat-ranglista'!$A:$FP,CY$321,FALSE)/8,VLOOKUP(VLOOKUP($A96,csapatok!$A:$NN,CY$320,FALSE),'csapat-ranglista'!$A:$FP,CY$321,FALSE)/4),0)</f>
        <v>0</v>
      </c>
      <c r="CZ96" s="223">
        <f>IFERROR(IF(RIGHT(VLOOKUP($A96,csapatok!$A:$NN,CZ$320,FALSE),5)="Csere",VLOOKUP(LEFT(VLOOKUP($A96,csapatok!$A:$NN,CZ$320,FALSE),LEN(VLOOKUP($A96,csapatok!$A:$NN,CZ$320,FALSE))-6),'csapat-ranglista'!$A:$FP,CZ$321,FALSE)/8,VLOOKUP(VLOOKUP($A96,csapatok!$A:$NN,CZ$320,FALSE),'csapat-ranglista'!$A:$FP,CZ$321,FALSE)/4),0)</f>
        <v>0</v>
      </c>
      <c r="DA96" s="223">
        <f>IFERROR(IF(RIGHT(VLOOKUP($A96,csapatok!$A:$NN,DA$320,FALSE),5)="Csere",VLOOKUP(LEFT(VLOOKUP($A96,csapatok!$A:$NN,DA$320,FALSE),LEN(VLOOKUP($A96,csapatok!$A:$NN,DA$320,FALSE))-6),'csapat-ranglista'!$A:$FP,DA$321,FALSE)/8,VLOOKUP(VLOOKUP($A96,csapatok!$A:$NN,DA$320,FALSE),'csapat-ranglista'!$A:$FP,DA$321,FALSE)/4),0)</f>
        <v>0</v>
      </c>
      <c r="DB96" s="223">
        <f>IFERROR(IF(RIGHT(VLOOKUP($A96,csapatok!$A:$NN,DB$320,FALSE),5)="Csere",VLOOKUP(LEFT(VLOOKUP($A96,csapatok!$A:$NN,DB$320,FALSE),LEN(VLOOKUP($A96,csapatok!$A:$NN,DB$320,FALSE))-6),'csapat-ranglista'!$A:$FP,DB$321,FALSE)/8,VLOOKUP(VLOOKUP($A96,csapatok!$A:$NN,DB$320,FALSE),'csapat-ranglista'!$A:$FP,DB$321,FALSE)/4),0)</f>
        <v>0</v>
      </c>
      <c r="DC96" s="223">
        <f>IFERROR(IF(RIGHT(VLOOKUP($A96,csapatok!$A:$NN,DC$320,FALSE),5)="Csere",VLOOKUP(LEFT(VLOOKUP($A96,csapatok!$A:$NN,DC$320,FALSE),LEN(VLOOKUP($A96,csapatok!$A:$NN,DC$320,FALSE))-6),'csapat-ranglista'!$A:$FP,DC$321,FALSE)/8,VLOOKUP(VLOOKUP($A96,csapatok!$A:$NN,DC$320,FALSE),'csapat-ranglista'!$A:$FP,DC$321,FALSE)/4),0)</f>
        <v>0</v>
      </c>
      <c r="DD96" s="223">
        <f>IFERROR(IF(RIGHT(VLOOKUP($A96,csapatok!$A:$NN,DD$320,FALSE),5)="Csere",VLOOKUP(LEFT(VLOOKUP($A96,csapatok!$A:$NN,DD$320,FALSE),LEN(VLOOKUP($A96,csapatok!$A:$NN,DD$320,FALSE))-6),'csapat-ranglista'!$A:$FP,DD$321,FALSE)/8,VLOOKUP(VLOOKUP($A96,csapatok!$A:$NN,DD$320,FALSE),'csapat-ranglista'!$A:$FP,DD$321,FALSE)/4),0)</f>
        <v>0</v>
      </c>
      <c r="DE96" s="223">
        <f>IFERROR(IF(RIGHT(VLOOKUP($A96,csapatok!$A:$NN,DE$320,FALSE),5)="Csere",VLOOKUP(LEFT(VLOOKUP($A96,csapatok!$A:$NN,DE$320,FALSE),LEN(VLOOKUP($A96,csapatok!$A:$NN,DE$320,FALSE))-6),'csapat-ranglista'!$A:$FP,DE$321,FALSE)/8,VLOOKUP(VLOOKUP($A96,csapatok!$A:$NN,DE$320,FALSE),'csapat-ranglista'!$A:$FP,DE$321,FALSE)/4),0)</f>
        <v>0</v>
      </c>
      <c r="DF96" s="223">
        <f>IFERROR(IF(RIGHT(VLOOKUP($A96,csapatok!$A:$NN,DF$320,FALSE),5)="Csere",VLOOKUP(LEFT(VLOOKUP($A96,csapatok!$A:$NN,DF$320,FALSE),LEN(VLOOKUP($A96,csapatok!$A:$NN,DF$320,FALSE))-6),'csapat-ranglista'!$A:$FP,DF$321,FALSE)/8,VLOOKUP(VLOOKUP($A96,csapatok!$A:$NN,DF$320,FALSE),'csapat-ranglista'!$A:$FP,DF$321,FALSE)/4),0)</f>
        <v>0</v>
      </c>
      <c r="DG96" s="223">
        <f>IFERROR(IF(RIGHT(VLOOKUP($A96,csapatok!$A:$NN,DG$320,FALSE),5)="Csere",VLOOKUP(LEFT(VLOOKUP($A96,csapatok!$A:$NN,DG$320,FALSE),LEN(VLOOKUP($A96,csapatok!$A:$NN,DG$320,FALSE))-6),'csapat-ranglista'!$A:$FP,DG$321,FALSE)/8,VLOOKUP(VLOOKUP($A96,csapatok!$A:$NN,DG$320,FALSE),'csapat-ranglista'!$A:$FP,DG$321,FALSE)/4),0)</f>
        <v>0</v>
      </c>
      <c r="DH96" s="223">
        <f>IFERROR(IF(RIGHT(VLOOKUP($A96,csapatok!$A:$NN,DH$320,FALSE),5)="Csere",VLOOKUP(LEFT(VLOOKUP($A96,csapatok!$A:$NN,DH$320,FALSE),LEN(VLOOKUP($A96,csapatok!$A:$NN,DH$320,FALSE))-6),'csapat-ranglista'!$A:$FP,DH$321,FALSE)/8,VLOOKUP(VLOOKUP($A96,csapatok!$A:$NN,DH$320,FALSE),'csapat-ranglista'!$A:$FP,DH$321,FALSE)/4),0)</f>
        <v>1.431042979053049</v>
      </c>
      <c r="DI96" s="223">
        <f>IFERROR(IF(RIGHT(VLOOKUP($A96,csapatok!$A:$NN,DI$320,FALSE),5)="Csere",VLOOKUP(LEFT(VLOOKUP($A96,csapatok!$A:$NN,DI$320,FALSE),LEN(VLOOKUP($A96,csapatok!$A:$NN,DI$320,FALSE))-6),'csapat-ranglista'!$A:$FP,DI$321,FALSE)/8,VLOOKUP(VLOOKUP($A96,csapatok!$A:$NN,DI$320,FALSE),'csapat-ranglista'!$A:$FP,DI$321,FALSE)/4),0)</f>
        <v>0</v>
      </c>
      <c r="DJ96" s="223">
        <f>IFERROR(IF(RIGHT(VLOOKUP($A96,csapatok!$A:$NN,DJ$320,FALSE),5)="Csere",VLOOKUP(LEFT(VLOOKUP($A96,csapatok!$A:$NN,DJ$320,FALSE),LEN(VLOOKUP($A96,csapatok!$A:$NN,DJ$320,FALSE))-6),'csapat-ranglista'!$A:$FP,DJ$321,FALSE)/8,VLOOKUP(VLOOKUP($A96,csapatok!$A:$NN,DJ$320,FALSE),'csapat-ranglista'!$A:$FP,DJ$321,FALSE)/4),0)</f>
        <v>0</v>
      </c>
      <c r="DK96" s="223">
        <f>IFERROR(IF(RIGHT(VLOOKUP($A96,csapatok!$A:$NN,DK$320,FALSE),5)="Csere",VLOOKUP(LEFT(VLOOKUP($A96,csapatok!$A:$NN,DK$320,FALSE),LEN(VLOOKUP($A96,csapatok!$A:$NN,DK$320,FALSE))-6),'csapat-ranglista'!$A:$FP,DK$321,FALSE)/8,VLOOKUP(VLOOKUP($A96,csapatok!$A:$NN,DK$320,FALSE),'csapat-ranglista'!$A:$FP,DK$321,FALSE)/4),0)</f>
        <v>0</v>
      </c>
      <c r="DL96" s="223">
        <f>IFERROR(IF(RIGHT(VLOOKUP($A96,csapatok!$A:$NN,DL$320,FALSE),5)="Csere",VLOOKUP(LEFT(VLOOKUP($A96,csapatok!$A:$NN,DL$320,FALSE),LEN(VLOOKUP($A96,csapatok!$A:$NN,DL$320,FALSE))-6),'csapat-ranglista'!$A:$FP,DL$321,FALSE)/8,VLOOKUP(VLOOKUP($A96,csapatok!$A:$NN,DL$320,FALSE),'csapat-ranglista'!$A:$FP,DL$321,FALSE)/4),0)</f>
        <v>0</v>
      </c>
      <c r="DM96" s="223">
        <f>IFERROR(IF(RIGHT(VLOOKUP($A96,csapatok!$A:$NN,DM$320,FALSE),5)="Csere",VLOOKUP(LEFT(VLOOKUP($A96,csapatok!$A:$NN,DM$320,FALSE),LEN(VLOOKUP($A96,csapatok!$A:$NN,DM$320,FALSE))-6),'csapat-ranglista'!$A:$FP,DM$321,FALSE)/8,VLOOKUP(VLOOKUP($A96,csapatok!$A:$NN,DM$320,FALSE),'csapat-ranglista'!$A:$FP,DM$321,FALSE)/4),0)</f>
        <v>0</v>
      </c>
      <c r="DN96" s="223">
        <f>IFERROR(IF(RIGHT(VLOOKUP($A96,csapatok!$A:$NN,DN$320,FALSE),5)="Csere",VLOOKUP(LEFT(VLOOKUP($A96,csapatok!$A:$NN,DN$320,FALSE),LEN(VLOOKUP($A96,csapatok!$A:$NN,DN$320,FALSE))-6),'csapat-ranglista'!$A:$FP,DN$321,FALSE)/8,VLOOKUP(VLOOKUP($A96,csapatok!$A:$NN,DN$320,FALSE),'csapat-ranglista'!$A:$FP,DN$321,FALSE)/4),0)</f>
        <v>0</v>
      </c>
      <c r="DO96" s="224">
        <f>versenyek!$MF$11*IFERROR(VLOOKUP(VLOOKUP($A96,versenyek!ME:MG,3,FALSE),szabalyok!$A$16:$B$23,2,FALSE)/4,0)</f>
        <v>0</v>
      </c>
      <c r="DP96" s="224">
        <f>versenyek!$MI$11*IFERROR(VLOOKUP(VLOOKUP($A96,versenyek!MH:MJ,3,FALSE),szabalyok!$A$16:$B$23,2,FALSE)/4,0)</f>
        <v>0</v>
      </c>
      <c r="DQ96" s="223">
        <f>IFERROR(IF(RIGHT(VLOOKUP($A96,csapatok!$A:$NN,DQ$320,FALSE),5)="Csere",VLOOKUP(LEFT(VLOOKUP($A96,csapatok!$A:$NN,DQ$320,FALSE),LEN(VLOOKUP($A96,csapatok!$A:$NN,DQ$320,FALSE))-6),'csapat-ranglista'!$A:$FP,DQ$321,FALSE)/8,VLOOKUP(VLOOKUP($A96,csapatok!$A:$NN,DQ$320,FALSE),'csapat-ranglista'!$A:$FP,DQ$321,FALSE)/4),0)</f>
        <v>0</v>
      </c>
      <c r="DR96" s="223">
        <f>IFERROR(IF(RIGHT(VLOOKUP($A96,csapatok!$A:$NN,DR$320,FALSE),5)="Csere",VLOOKUP(LEFT(VLOOKUP($A96,csapatok!$A:$NN,DR$320,FALSE),LEN(VLOOKUP($A96,csapatok!$A:$NN,DR$320,FALSE))-6),'csapat-ranglista'!$A:$FP,DR$321,FALSE)/8,VLOOKUP(VLOOKUP($A96,csapatok!$A:$NN,DR$320,FALSE),'csapat-ranglista'!$A:$FP,DR$321,FALSE)/4),0)</f>
        <v>0</v>
      </c>
      <c r="DS96" s="223">
        <f>IFERROR(IF(RIGHT(VLOOKUP($A96,csapatok!$A:$NN,DS$320,FALSE),5)="Csere",VLOOKUP(LEFT(VLOOKUP($A96,csapatok!$A:$NN,DS$320,FALSE),LEN(VLOOKUP($A96,csapatok!$A:$NN,DS$320,FALSE))-6),'csapat-ranglista'!$A:$FP,DS$321,FALSE)/8,VLOOKUP(VLOOKUP($A96,csapatok!$A:$NN,DS$320,FALSE),'csapat-ranglista'!$A:$FP,DS$321,FALSE)/4),0)</f>
        <v>0</v>
      </c>
      <c r="DT96" s="223">
        <f>IFERROR(IF(RIGHT(VLOOKUP($A96,csapatok!$A:$NN,DT$320,FALSE),5)="Csere",VLOOKUP(LEFT(VLOOKUP($A96,csapatok!$A:$NN,DT$320,FALSE),LEN(VLOOKUP($A96,csapatok!$A:$NN,DT$320,FALSE))-6),'csapat-ranglista'!$A:$FP,DT$321,FALSE)/8,VLOOKUP(VLOOKUP($A96,csapatok!$A:$NN,DT$320,FALSE),'csapat-ranglista'!$A:$FP,DT$321,FALSE)/4),0)</f>
        <v>0</v>
      </c>
      <c r="DU96" s="223">
        <f>IFERROR(IF(RIGHT(VLOOKUP($A96,csapatok!$A:$NN,DU$320,FALSE),5)="Csere",VLOOKUP(LEFT(VLOOKUP($A96,csapatok!$A:$NN,DU$320,FALSE),LEN(VLOOKUP($A96,csapatok!$A:$NN,DU$320,FALSE))-6),'csapat-ranglista'!$A:$FP,DU$321,FALSE)/8,VLOOKUP(VLOOKUP($A96,csapatok!$A:$NN,DU$320,FALSE),'csapat-ranglista'!$A:$FP,DU$321,FALSE)/4),0)</f>
        <v>0</v>
      </c>
      <c r="DV96" s="223">
        <f>IFERROR(IF(RIGHT(VLOOKUP($A96,csapatok!$A:$NN,DV$320,FALSE),5)="Csere",VLOOKUP(LEFT(VLOOKUP($A96,csapatok!$A:$NN,DV$320,FALSE),LEN(VLOOKUP($A96,csapatok!$A:$NN,DV$320,FALSE))-6),'csapat-ranglista'!$A:$FP,DV$321,FALSE)/8,VLOOKUP(VLOOKUP($A96,csapatok!$A:$NN,DV$320,FALSE),'csapat-ranglista'!$A:$FP,DV$321,FALSE)/4),0)</f>
        <v>0</v>
      </c>
      <c r="DW96" s="223">
        <f>IFERROR(IF(RIGHT(VLOOKUP($A96,csapatok!$A:$NN,DW$320,FALSE),5)="Csere",VLOOKUP(LEFT(VLOOKUP($A96,csapatok!$A:$NN,DW$320,FALSE),LEN(VLOOKUP($A96,csapatok!$A:$NN,DW$320,FALSE))-6),'csapat-ranglista'!$A:$FP,DW$321,FALSE)/8,VLOOKUP(VLOOKUP($A96,csapatok!$A:$NN,DW$320,FALSE),'csapat-ranglista'!$A:$FP,DW$321,FALSE)/4),0)</f>
        <v>0</v>
      </c>
      <c r="DX96" s="223">
        <f>IFERROR(IF(RIGHT(VLOOKUP($A96,csapatok!$A:$NN,DX$320,FALSE),5)="Csere",VLOOKUP(LEFT(VLOOKUP($A96,csapatok!$A:$NN,DX$320,FALSE),LEN(VLOOKUP($A96,csapatok!$A:$NN,DX$320,FALSE))-6),'csapat-ranglista'!$A:$FP,DX$321,FALSE)/8,VLOOKUP(VLOOKUP($A96,csapatok!$A:$NN,DX$320,FALSE),'csapat-ranglista'!$A:$FP,DX$321,FALSE)/4),0)</f>
        <v>0</v>
      </c>
      <c r="DY96" s="223">
        <f>IFERROR(IF(RIGHT(VLOOKUP($A96,csapatok!$A:$NN,DY$320,FALSE),5)="Csere",VLOOKUP(LEFT(VLOOKUP($A96,csapatok!$A:$NN,DY$320,FALSE),LEN(VLOOKUP($A96,csapatok!$A:$NN,DY$320,FALSE))-6),'csapat-ranglista'!$A:$FP,DY$321,FALSE)/8,VLOOKUP(VLOOKUP($A96,csapatok!$A:$NN,DY$320,FALSE),'csapat-ranglista'!$A:$FP,DY$321,FALSE)/4),0)</f>
        <v>0</v>
      </c>
      <c r="DZ96" s="223">
        <f>IFERROR(IF(RIGHT(VLOOKUP($A96,csapatok!$A:$NN,DZ$320,FALSE),5)="Csere",VLOOKUP(LEFT(VLOOKUP($A96,csapatok!$A:$NN,DZ$320,FALSE),LEN(VLOOKUP($A96,csapatok!$A:$NN,DZ$320,FALSE))-6),'csapat-ranglista'!$A:$FP,DZ$321,FALSE)/8,VLOOKUP(VLOOKUP($A96,csapatok!$A:$NN,DZ$320,FALSE),'csapat-ranglista'!$A:$FP,DZ$321,FALSE)/4),0)</f>
        <v>0</v>
      </c>
      <c r="EA96" s="223">
        <f>IFERROR(IF(RIGHT(VLOOKUP($A96,csapatok!$A:$NN,EA$320,FALSE),5)="Csere",VLOOKUP(LEFT(VLOOKUP($A96,csapatok!$A:$NN,EA$320,FALSE),LEN(VLOOKUP($A96,csapatok!$A:$NN,EA$320,FALSE))-6),'csapat-ranglista'!$A:$FP,EA$321,FALSE)/8,VLOOKUP(VLOOKUP($A96,csapatok!$A:$NN,EA$320,FALSE),'csapat-ranglista'!$A:$FP,EA$321,FALSE)/4),0)</f>
        <v>0</v>
      </c>
      <c r="EB96" s="223">
        <f>IFERROR(IF(RIGHT(VLOOKUP($A96,csapatok!$A:$NN,EB$320,FALSE),5)="Csere",VLOOKUP(LEFT(VLOOKUP($A96,csapatok!$A:$NN,EB$320,FALSE),LEN(VLOOKUP($A96,csapatok!$A:$NN,EB$320,FALSE))-6),'csapat-ranglista'!$A:$FP,EB$321,FALSE)/8,VLOOKUP(VLOOKUP($A96,csapatok!$A:$NN,EB$320,FALSE),'csapat-ranglista'!$A:$FP,EB$321,FALSE)/4),0)</f>
        <v>0</v>
      </c>
      <c r="EC96" s="223">
        <f>IFERROR(IF(RIGHT(VLOOKUP($A96,csapatok!$A:$NN,EC$320,FALSE),5)="Csere",VLOOKUP(LEFT(VLOOKUP($A96,csapatok!$A:$NN,EC$320,FALSE),LEN(VLOOKUP($A96,csapatok!$A:$NN,EC$320,FALSE))-6),'csapat-ranglista'!$A:$FP,EC$321,FALSE)/8,VLOOKUP(VLOOKUP($A96,csapatok!$A:$NN,EC$320,FALSE),'csapat-ranglista'!$A:$FP,EC$321,FALSE)/4),0)</f>
        <v>0</v>
      </c>
      <c r="ED96" s="223">
        <f>IFERROR(IF(RIGHT(VLOOKUP($A96,csapatok!$A:$NN,ED$320,FALSE),5)="Csere",VLOOKUP(LEFT(VLOOKUP($A96,csapatok!$A:$NN,ED$320,FALSE),LEN(VLOOKUP($A96,csapatok!$A:$NN,ED$320,FALSE))-6),'csapat-ranglista'!$A:$FP,ED$321,FALSE)/8,VLOOKUP(VLOOKUP($A96,csapatok!$A:$NN,ED$320,FALSE),'csapat-ranglista'!$A:$FP,ED$321,FALSE)/4),0)</f>
        <v>0</v>
      </c>
      <c r="EE96" s="223">
        <f>IFERROR(IF(RIGHT(VLOOKUP($A96,csapatok!$A:$NN,EE$320,FALSE),5)="Csere",VLOOKUP(LEFT(VLOOKUP($A96,csapatok!$A:$NN,EE$320,FALSE),LEN(VLOOKUP($A96,csapatok!$A:$NN,EE$320,FALSE))-6),'csapat-ranglista'!$A:$FP,EE$321,FALSE)/8,VLOOKUP(VLOOKUP($A96,csapatok!$A:$NN,EE$320,FALSE),'csapat-ranglista'!$A:$FP,EE$321,FALSE)/4),0)</f>
        <v>0</v>
      </c>
      <c r="EF96" s="223">
        <f>IFERROR(IF(RIGHT(VLOOKUP($A96,csapatok!$A:$NN,EF$320,FALSE),5)="Csere",VLOOKUP(LEFT(VLOOKUP($A96,csapatok!$A:$NN,EF$320,FALSE),LEN(VLOOKUP($A96,csapatok!$A:$NN,EF$320,FALSE))-6),'csapat-ranglista'!$A:$FP,EF$321,FALSE)/8,VLOOKUP(VLOOKUP($A96,csapatok!$A:$NN,EF$320,FALSE),'csapat-ranglista'!$A:$FP,EF$321,FALSE)/4),0)</f>
        <v>0</v>
      </c>
      <c r="EG96" s="223">
        <f>IFERROR(IF(RIGHT(VLOOKUP($A96,csapatok!$A:$NN,EG$320,FALSE),5)="Csere",VLOOKUP(LEFT(VLOOKUP($A96,csapatok!$A:$NN,EG$320,FALSE),LEN(VLOOKUP($A96,csapatok!$A:$NN,EG$320,FALSE))-6),'csapat-ranglista'!$A:$FP,EG$321,FALSE)/8,VLOOKUP(VLOOKUP($A96,csapatok!$A:$NN,EG$320,FALSE),'csapat-ranglista'!$A:$FP,EG$321,FALSE)/4),0)</f>
        <v>0</v>
      </c>
      <c r="EH96" s="223">
        <f>IFERROR(IF(RIGHT(VLOOKUP($A96,csapatok!$A:$NN,EH$320,FALSE),5)="Csere",VLOOKUP(LEFT(VLOOKUP($A96,csapatok!$A:$NN,EH$320,FALSE),LEN(VLOOKUP($A96,csapatok!$A:$NN,EH$320,FALSE))-6),'csapat-ranglista'!$A:$FP,EH$321,FALSE)/8,VLOOKUP(VLOOKUP($A96,csapatok!$A:$NN,EH$320,FALSE),'csapat-ranglista'!$A:$FP,EH$321,FALSE)/4),0)</f>
        <v>0</v>
      </c>
      <c r="EI96" s="223">
        <f>IFERROR(IF(RIGHT(VLOOKUP($A96,csapatok!$A:$NN,EI$320,FALSE),5)="Csere",VLOOKUP(LEFT(VLOOKUP($A96,csapatok!$A:$NN,EI$320,FALSE),LEN(VLOOKUP($A96,csapatok!$A:$NN,EI$320,FALSE))-6),'csapat-ranglista'!$A:$FP,EI$321,FALSE)/8,VLOOKUP(VLOOKUP($A96,csapatok!$A:$NN,EI$320,FALSE),'csapat-ranglista'!$A:$FP,EI$321,FALSE)/4),0)</f>
        <v>0</v>
      </c>
      <c r="EJ96" s="223">
        <f>IFERROR(IF(RIGHT(VLOOKUP($A96,csapatok!$A:$NN,EJ$320,FALSE),5)="Csere",VLOOKUP(LEFT(VLOOKUP($A96,csapatok!$A:$NN,EJ$320,FALSE),LEN(VLOOKUP($A96,csapatok!$A:$NN,EJ$320,FALSE))-6),'csapat-ranglista'!$A:$FP,EJ$321,FALSE)/8,VLOOKUP(VLOOKUP($A96,csapatok!$A:$NN,EJ$320,FALSE),'csapat-ranglista'!$A:$FP,EJ$321,FALSE)/4),0)</f>
        <v>0</v>
      </c>
      <c r="EK96" s="223">
        <f>IFERROR(IF(RIGHT(VLOOKUP($A96,csapatok!$A:$NN,EK$320,FALSE),5)="Csere",VLOOKUP(LEFT(VLOOKUP($A96,csapatok!$A:$NN,EK$320,FALSE),LEN(VLOOKUP($A96,csapatok!$A:$NN,EK$320,FALSE))-6),'csapat-ranglista'!$A:$FP,EK$321,FALSE)/8,VLOOKUP(VLOOKUP($A96,csapatok!$A:$NN,EK$320,FALSE),'csapat-ranglista'!$A:$FP,EK$321,FALSE)/4),0)</f>
        <v>0</v>
      </c>
      <c r="EL96" s="223">
        <f>IFERROR(IF(RIGHT(VLOOKUP($A96,csapatok!$A:$NN,EL$320,FALSE),5)="Csere",VLOOKUP(LEFT(VLOOKUP($A96,csapatok!$A:$NN,EL$320,FALSE),LEN(VLOOKUP($A96,csapatok!$A:$NN,EL$320,FALSE))-6),'csapat-ranglista'!$A:$FP,EL$321,FALSE)/8,VLOOKUP(VLOOKUP($A96,csapatok!$A:$NN,EL$320,FALSE),'csapat-ranglista'!$A:$FP,EL$321,FALSE)/4),0)</f>
        <v>1.4868910326771763</v>
      </c>
      <c r="EM96" s="223">
        <f>IFERROR(IF(RIGHT(VLOOKUP($A96,csapatok!$A:$NN,EM$320,FALSE),5)="Csere",VLOOKUP(LEFT(VLOOKUP($A96,csapatok!$A:$NN,EM$320,FALSE),LEN(VLOOKUP($A96,csapatok!$A:$NN,EM$320,FALSE))-6),'csapat-ranglista'!$A:$FP,EM$321,FALSE)/8,VLOOKUP(VLOOKUP($A96,csapatok!$A:$NN,EM$320,FALSE),'csapat-ranglista'!$A:$FP,EM$321,FALSE)/4),0)</f>
        <v>0</v>
      </c>
      <c r="EN96" s="223">
        <f>IFERROR(IF(RIGHT(VLOOKUP($A96,csapatok!$A:$NN,EN$320,FALSE),5)="Csere",VLOOKUP(LEFT(VLOOKUP($A96,csapatok!$A:$NN,EN$320,FALSE),LEN(VLOOKUP($A96,csapatok!$A:$NN,EN$320,FALSE))-6),'csapat-ranglista'!$A:$FP,EN$321,FALSE)/8,VLOOKUP(VLOOKUP($A96,csapatok!$A:$NN,EN$320,FALSE),'csapat-ranglista'!$A:$FP,EN$321,FALSE)/4),0)</f>
        <v>0</v>
      </c>
      <c r="EO96" s="223">
        <f>IFERROR(IF(RIGHT(VLOOKUP($A96,csapatok!$A:$NN,EO$320,FALSE),5)="Csere",VLOOKUP(LEFT(VLOOKUP($A96,csapatok!$A:$NN,EO$320,FALSE),LEN(VLOOKUP($A96,csapatok!$A:$NN,EO$320,FALSE))-6),'csapat-ranglista'!$A:$FP,EO$321,FALSE)/8,VLOOKUP(VLOOKUP($A96,csapatok!$A:$NN,EO$320,FALSE),'csapat-ranglista'!$A:$FP,EO$321,FALSE)/4),0)</f>
        <v>0</v>
      </c>
      <c r="EP96" s="223">
        <f>IFERROR(IF(RIGHT(VLOOKUP($A96,csapatok!$A:$NN,EP$320,FALSE),5)="Csere",VLOOKUP(LEFT(VLOOKUP($A96,csapatok!$A:$NN,EP$320,FALSE),LEN(VLOOKUP($A96,csapatok!$A:$NN,EP$320,FALSE))-6),'csapat-ranglista'!$A:$FP,EP$321,FALSE)/8,VLOOKUP(VLOOKUP($A96,csapatok!$A:$NN,EP$320,FALSE),'csapat-ranglista'!$A:$FP,EP$321,FALSE)/4),0)</f>
        <v>0</v>
      </c>
      <c r="EQ96" s="223">
        <f>IFERROR(IF(RIGHT(VLOOKUP($A96,csapatok!$A:$NN,EQ$320,FALSE),5)="Csere",VLOOKUP(LEFT(VLOOKUP($A96,csapatok!$A:$NN,EQ$320,FALSE),LEN(VLOOKUP($A96,csapatok!$A:$NN,EQ$320,FALSE))-6),'csapat-ranglista'!$A:$FP,EQ$321,FALSE)/8,VLOOKUP(VLOOKUP($A96,csapatok!$A:$NN,EQ$320,FALSE),'csapat-ranglista'!$A:$FP,EQ$321,FALSE)/4),0)</f>
        <v>0</v>
      </c>
      <c r="ER96" s="223">
        <f>IFERROR(IF(RIGHT(VLOOKUP($A96,csapatok!$A:$NN,ER$320,FALSE),5)="Csere",VLOOKUP(LEFT(VLOOKUP($A96,csapatok!$A:$NN,ER$320,FALSE),LEN(VLOOKUP($A96,csapatok!$A:$NN,ER$320,FALSE))-6),'csapat-ranglista'!$A:$FP,ER$321,FALSE)/8,VLOOKUP(VLOOKUP($A96,csapatok!$A:$NN,ER$320,FALSE),'csapat-ranglista'!$A:$FP,ER$321,FALSE)/4),0)</f>
        <v>0</v>
      </c>
      <c r="ES96" s="223">
        <f>IFERROR(IF(RIGHT(VLOOKUP($A96,csapatok!$A:$NN,ES$320,FALSE),5)="Csere",VLOOKUP(LEFT(VLOOKUP($A96,csapatok!$A:$NN,ES$320,FALSE),LEN(VLOOKUP($A96,csapatok!$A:$NN,ES$320,FALSE))-6),'csapat-ranglista'!$A:$FP,ES$321,FALSE)/8,VLOOKUP(VLOOKUP($A96,csapatok!$A:$NN,ES$320,FALSE),'csapat-ranglista'!$A:$FP,ES$321,FALSE)/4),0)</f>
        <v>0</v>
      </c>
      <c r="ET96" s="223">
        <f>IFERROR(IF(RIGHT(VLOOKUP($A96,csapatok!$A:$NN,ET$320,FALSE),5)="Csere",VLOOKUP(LEFT(VLOOKUP($A96,csapatok!$A:$NN,ET$320,FALSE),LEN(VLOOKUP($A96,csapatok!$A:$NN,ET$320,FALSE))-6),'csapat-ranglista'!$A:$FP,ET$321,FALSE)/8,VLOOKUP(VLOOKUP($A96,csapatok!$A:$NN,ET$320,FALSE),'csapat-ranglista'!$A:$FP,ET$321,FALSE)/4),0)</f>
        <v>0</v>
      </c>
      <c r="EU96" s="223">
        <f>IFERROR(IF(RIGHT(VLOOKUP($A96,csapatok!$A:$NN,EU$320,FALSE),5)="Csere",VLOOKUP(LEFT(VLOOKUP($A96,csapatok!$A:$NN,EU$320,FALSE),LEN(VLOOKUP($A96,csapatok!$A:$NN,EU$320,FALSE))-6),'csapat-ranglista'!$A:$FP,EU$321,FALSE)/8,VLOOKUP(VLOOKUP($A96,csapatok!$A:$NN,EU$320,FALSE),'csapat-ranglista'!$A:$FP,EU$321,FALSE)/4),0)</f>
        <v>0</v>
      </c>
      <c r="EV96" s="223">
        <f>IFERROR(IF(RIGHT(VLOOKUP($A96,csapatok!$A:$NN,EV$320,FALSE),5)="Csere",VLOOKUP(LEFT(VLOOKUP($A96,csapatok!$A:$NN,EV$320,FALSE),LEN(VLOOKUP($A96,csapatok!$A:$NN,EV$320,FALSE))-6),'csapat-ranglista'!$A:$FP,EV$321,FALSE)/8,VLOOKUP(VLOOKUP($A96,csapatok!$A:$NN,EV$320,FALSE),'csapat-ranglista'!$A:$FP,EV$321,FALSE)/4),0)</f>
        <v>0</v>
      </c>
      <c r="EW96" s="223">
        <f>IFERROR(IF(RIGHT(VLOOKUP($A96,csapatok!$A:$NN,EW$320,FALSE),5)="Csere",VLOOKUP(LEFT(VLOOKUP($A96,csapatok!$A:$NN,EW$320,FALSE),LEN(VLOOKUP($A96,csapatok!$A:$NN,EW$320,FALSE))-6),'csapat-ranglista'!$A:$FP,EW$321,FALSE)/8,VLOOKUP(VLOOKUP($A96,csapatok!$A:$NN,EW$320,FALSE),'csapat-ranglista'!$A:$FP,EW$321,FALSE)/4),0)</f>
        <v>0</v>
      </c>
      <c r="EX96" s="223">
        <f>IFERROR(IF(RIGHT(VLOOKUP($A96,csapatok!$A:$NN,EX$320,FALSE),5)="Csere",VLOOKUP(LEFT(VLOOKUP($A96,csapatok!$A:$NN,EX$320,FALSE),LEN(VLOOKUP($A96,csapatok!$A:$NN,EX$320,FALSE))-6),'csapat-ranglista'!$A:$FP,EX$321,FALSE)/8,VLOOKUP(VLOOKUP($A96,csapatok!$A:$NN,EX$320,FALSE),'csapat-ranglista'!$A:$FP,EX$321,FALSE)/4),0)</f>
        <v>3.1391792285670261</v>
      </c>
      <c r="EY96" s="223">
        <f>IFERROR(IF(RIGHT(VLOOKUP($A96,csapatok!$A:$NN,EY$320,FALSE),5)="Csere",VLOOKUP(LEFT(VLOOKUP($A96,csapatok!$A:$NN,EY$320,FALSE),LEN(VLOOKUP($A96,csapatok!$A:$NN,EY$320,FALSE))-6),'csapat-ranglista'!$A:$FP,EY$321,FALSE)/8,VLOOKUP(VLOOKUP($A96,csapatok!$A:$NN,EY$320,FALSE),'csapat-ranglista'!$A:$FP,EY$321,FALSE)/4),0)</f>
        <v>0</v>
      </c>
      <c r="EZ96" s="223">
        <f>IFERROR(IF(RIGHT(VLOOKUP($A96,csapatok!$A:$NN,EZ$320,FALSE),5)="Csere",VLOOKUP(LEFT(VLOOKUP($A96,csapatok!$A:$NN,EZ$320,FALSE),LEN(VLOOKUP($A96,csapatok!$A:$NN,EZ$320,FALSE))-6),'csapat-ranglista'!$A:$FP,EZ$321,FALSE)/8,VLOOKUP(VLOOKUP($A96,csapatok!$A:$NN,EZ$320,FALSE),'csapat-ranglista'!$A:$FP,EZ$321,FALSE)/4),0)</f>
        <v>0</v>
      </c>
      <c r="FA96" s="223">
        <f>IFERROR(IF(RIGHT(VLOOKUP($A96,csapatok!$A:$NN,FA$320,FALSE),5)="Csere",VLOOKUP(LEFT(VLOOKUP($A96,csapatok!$A:$NN,FA$320,FALSE),LEN(VLOOKUP($A96,csapatok!$A:$NN,FA$320,FALSE))-6),'csapat-ranglista'!$A:$FP,FA$321,FALSE)/8,VLOOKUP(VLOOKUP($A96,csapatok!$A:$NN,FA$320,FALSE),'csapat-ranglista'!$A:$FP,FA$321,FALSE)/4),0)</f>
        <v>0</v>
      </c>
      <c r="FB96" s="223">
        <f>IFERROR(IF(RIGHT(VLOOKUP($A96,csapatok!$A:$NN,FB$320,FALSE),5)="Csere",VLOOKUP(LEFT(VLOOKUP($A96,csapatok!$A:$NN,FB$320,FALSE),LEN(VLOOKUP($A96,csapatok!$A:$NN,FB$320,FALSE))-6),'csapat-ranglista'!$A:$FP,FB$321,FALSE)/8,VLOOKUP(VLOOKUP($A96,csapatok!$A:$NN,FB$320,FALSE),'csapat-ranglista'!$A:$FP,FB$321,FALSE)/4),0)</f>
        <v>0</v>
      </c>
      <c r="FC96" s="223">
        <f>IFERROR(IF(RIGHT(VLOOKUP($A96,csapatok!$A:$NN,FC$320,FALSE),5)="Csere",VLOOKUP(LEFT(VLOOKUP($A96,csapatok!$A:$NN,FC$320,FALSE),LEN(VLOOKUP($A96,csapatok!$A:$NN,FC$320,FALSE))-6),'csapat-ranglista'!$A:$FP,FC$321,FALSE)/8,VLOOKUP(VLOOKUP($A96,csapatok!$A:$NN,FC$320,FALSE),'csapat-ranglista'!$A:$FP,FC$321,FALSE)/4),0)</f>
        <v>0</v>
      </c>
      <c r="FD96" s="224">
        <f>versenyek!$QY$11*IFERROR(VLOOKUP(VLOOKUP($A96,versenyek!QX:QZ,3,FALSE),szabalyok!$A$16:$B$23,2,FALSE)/4,0)</f>
        <v>0</v>
      </c>
      <c r="FE96" s="224">
        <f>versenyek!$RB$11*IFERROR(VLOOKUP(VLOOKUP($A96,versenyek!RA:RC,3,FALSE),szabalyok!$A$16:$B$23,2,FALSE)/4,0)</f>
        <v>0</v>
      </c>
      <c r="FF96" s="223">
        <f>IFERROR(IF(RIGHT(VLOOKUP($A96,csapatok!$A:$NN,FF$320,FALSE),5)="Csere",VLOOKUP(LEFT(VLOOKUP($A96,csapatok!$A:$NN,FF$320,FALSE),LEN(VLOOKUP($A96,csapatok!$A:$NN,FF$320,FALSE))-6),'csapat-ranglista'!$A:$FP,FF$321,FALSE)/8,VLOOKUP(VLOOKUP($A96,csapatok!$A:$NN,FF$320,FALSE),'csapat-ranglista'!$A:$FP,FF$321,FALSE)/4),0)</f>
        <v>0</v>
      </c>
      <c r="FG96" s="223">
        <f>IFERROR(IF(RIGHT(VLOOKUP($A96,csapatok!$A:$NN,FG$320,FALSE),5)="Csere",VLOOKUP(LEFT(VLOOKUP($A96,csapatok!$A:$NN,FG$320,FALSE),LEN(VLOOKUP($A96,csapatok!$A:$NN,FG$320,FALSE))-6),'csapat-ranglista'!$A:$FP,FG$321,FALSE)/8,VLOOKUP(VLOOKUP($A96,csapatok!$A:$NN,FG$320,FALSE),'csapat-ranglista'!$A:$FP,FG$321,FALSE)/4),0)</f>
        <v>0</v>
      </c>
      <c r="FH96" s="223">
        <f>IFERROR(IF(RIGHT(VLOOKUP($A96,csapatok!$A:$NN,FH$320,FALSE),5)="Csere",VLOOKUP(LEFT(VLOOKUP($A96,csapatok!$A:$NN,FH$320,FALSE),LEN(VLOOKUP($A96,csapatok!$A:$NN,FH$320,FALSE))-6),'csapat-ranglista'!$A:$FP,FH$321,FALSE)/8,VLOOKUP(VLOOKUP($A96,csapatok!$A:$NN,FH$320,FALSE),'csapat-ranglista'!$A:$FP,FH$321,FALSE)/4),0)</f>
        <v>0</v>
      </c>
      <c r="FI96" s="223">
        <f>IFERROR(IF(RIGHT(VLOOKUP($A96,csapatok!$A:$NN,FI$320,FALSE),5)="Csere",VLOOKUP(LEFT(VLOOKUP($A96,csapatok!$A:$NN,FI$320,FALSE),LEN(VLOOKUP($A96,csapatok!$A:$NN,FI$320,FALSE))-6),'csapat-ranglista'!$A:$FP,FI$321,FALSE)/8,VLOOKUP(VLOOKUP($A96,csapatok!$A:$NN,FI$320,FALSE),'csapat-ranglista'!$A:$FP,FI$321,FALSE)/4),0)</f>
        <v>0</v>
      </c>
      <c r="FJ96" s="223">
        <f>IFERROR(IF(RIGHT(VLOOKUP($A96,csapatok!$A:$NN,FJ$320,FALSE),5)="Csere",VLOOKUP(LEFT(VLOOKUP($A96,csapatok!$A:$NN,FJ$320,FALSE),LEN(VLOOKUP($A96,csapatok!$A:$NN,FJ$320,FALSE))-6),'csapat-ranglista'!$A:$FP,FJ$321,FALSE)/8,VLOOKUP(VLOOKUP($A96,csapatok!$A:$NN,FJ$320,FALSE),'csapat-ranglista'!$A:$FP,FJ$321,FALSE)/4),0)</f>
        <v>0</v>
      </c>
      <c r="FK96" s="223">
        <f>IFERROR(IF(RIGHT(VLOOKUP($A96,csapatok!$A:$NN,FK$320,FALSE),5)="Csere",VLOOKUP(LEFT(VLOOKUP($A96,csapatok!$A:$NN,FK$320,FALSE),LEN(VLOOKUP($A96,csapatok!$A:$NN,FK$320,FALSE))-6),'csapat-ranglista'!$A:$FP,FK$321,FALSE)/8,VLOOKUP(VLOOKUP($A96,csapatok!$A:$NN,FK$320,FALSE),'csapat-ranglista'!$A:$FP,FK$321,FALSE)/4),0)</f>
        <v>0</v>
      </c>
      <c r="FL96" s="223">
        <f>IFERROR(IF(RIGHT(VLOOKUP($A96,csapatok!$A:$NN,FL$320,FALSE),5)="Csere",VLOOKUP(LEFT(VLOOKUP($A96,csapatok!$A:$NN,FL$320,FALSE),LEN(VLOOKUP($A96,csapatok!$A:$NN,FL$320,FALSE))-6),'csapat-ranglista'!$A:$FP,FL$321,FALSE)/8,VLOOKUP(VLOOKUP($A96,csapatok!$A:$NN,FL$320,FALSE),'csapat-ranglista'!$A:$FP,FL$321,FALSE)/4),0)</f>
        <v>0</v>
      </c>
      <c r="FM96" s="223">
        <f>IFERROR(IF(RIGHT(VLOOKUP($A96,csapatok!$A:$NN,FM$320,FALSE),5)="Csere",VLOOKUP(LEFT(VLOOKUP($A96,csapatok!$A:$NN,FM$320,FALSE),LEN(VLOOKUP($A96,csapatok!$A:$NN,FM$320,FALSE))-6),'csapat-ranglista'!$A:$FP,FM$321,FALSE)/8,VLOOKUP(VLOOKUP($A96,csapatok!$A:$NN,FM$320,FALSE),'csapat-ranglista'!$A:$FP,FM$321,FALSE)/4),0)</f>
        <v>0</v>
      </c>
      <c r="FN96" s="223">
        <f>IFERROR(IF(RIGHT(VLOOKUP($A96,csapatok!$A:$NN,FN$320,FALSE),5)="Csere",VLOOKUP(LEFT(VLOOKUP($A96,csapatok!$A:$NN,FN$320,FALSE),LEN(VLOOKUP($A96,csapatok!$A:$NN,FN$320,FALSE))-6),'csapat-ranglista'!$A:$FP,FN$321,FALSE)/8,VLOOKUP(VLOOKUP($A96,csapatok!$A:$NN,FN$320,FALSE),'csapat-ranglista'!$A:$FP,FN$321,FALSE)/4),0)</f>
        <v>1.3866200663322741</v>
      </c>
      <c r="FO96" s="223">
        <f>IFERROR(IF(RIGHT(VLOOKUP($A96,csapatok!$A:$NN,FO$320,FALSE),5)="Csere",VLOOKUP(LEFT(VLOOKUP($A96,csapatok!$A:$NN,FO$320,FALSE),LEN(VLOOKUP($A96,csapatok!$A:$NN,FO$320,FALSE))-6),'csapat-ranglista'!$A:$FP,FO$321,FALSE)/8,VLOOKUP(VLOOKUP($A96,csapatok!$A:$NN,FO$320,FALSE),'csapat-ranglista'!$A:$FP,FO$321,FALSE)/4),0)</f>
        <v>0</v>
      </c>
      <c r="FP96" s="223">
        <f>IFERROR(IF(RIGHT(VLOOKUP($A96,csapatok!$A:$NN,FP$320,FALSE),5)="Csere",VLOOKUP(LEFT(VLOOKUP($A96,csapatok!$A:$NN,FP$320,FALSE),LEN(VLOOKUP($A96,csapatok!$A:$NN,FP$320,FALSE))-6),'csapat-ranglista'!$A:$FP,FP$321,FALSE)/8,VLOOKUP(VLOOKUP($A96,csapatok!$A:$NN,FP$320,FALSE),'csapat-ranglista'!$A:$FP,FP$321,FALSE)/4),0)</f>
        <v>0</v>
      </c>
      <c r="FQ96" s="223">
        <f>IFERROR(IF(RIGHT(VLOOKUP($A96,csapatok!$A:$NN,FQ$320,FALSE),5)="Csere",VLOOKUP(LEFT(VLOOKUP($A96,csapatok!$A:$NN,FQ$320,FALSE),LEN(VLOOKUP($A96,csapatok!$A:$NN,FQ$320,FALSE))-6),'csapat-ranglista'!$A:$FP,FQ$321,FALSE)/8,VLOOKUP(VLOOKUP($A96,csapatok!$A:$NN,FQ$320,FALSE),'csapat-ranglista'!$A:$FP,FQ$321,FALSE)/4),0)</f>
        <v>0</v>
      </c>
      <c r="FR96" s="223">
        <f>IFERROR(IF(RIGHT(VLOOKUP($A96,csapatok!$A:$NN,FR$320,FALSE),5)="Csere",VLOOKUP(LEFT(VLOOKUP($A96,csapatok!$A:$NN,FR$320,FALSE),LEN(VLOOKUP($A96,csapatok!$A:$NN,FR$320,FALSE))-6),'csapat-ranglista'!$A:$FP,FR$321,FALSE)/8,VLOOKUP(VLOOKUP($A96,csapatok!$A:$NN,FR$320,FALSE),'csapat-ranglista'!$A:$FP,FR$321,FALSE)/4),0)</f>
        <v>0</v>
      </c>
      <c r="FS96" s="223">
        <f>IFERROR(IF(RIGHT(VLOOKUP($A96,csapatok!$A:$NN,FS$320,FALSE),5)="Csere",VLOOKUP(LEFT(VLOOKUP($A96,csapatok!$A:$NN,FS$320,FALSE),LEN(VLOOKUP($A96,csapatok!$A:$NN,FS$320,FALSE))-6),'csapat-ranglista'!$A:$FP,FS$321,FALSE)/8,VLOOKUP(VLOOKUP($A96,csapatok!$A:$NN,FS$320,FALSE),'csapat-ranglista'!$A:$FP,FS$321,FALSE)/4),0)</f>
        <v>0</v>
      </c>
      <c r="FT96" s="223">
        <f>IFERROR(IF(RIGHT(VLOOKUP($A96,csapatok!$A:$NN,FT$320,FALSE),5)="Csere",VLOOKUP(LEFT(VLOOKUP($A96,csapatok!$A:$NN,FT$320,FALSE),LEN(VLOOKUP($A96,csapatok!$A:$NN,FT$320,FALSE))-6),'csapat-ranglista'!$A:$FP,FT$321,FALSE)/8,VLOOKUP(VLOOKUP($A96,csapatok!$A:$NN,FT$320,FALSE),'csapat-ranglista'!$A:$FP,FT$321,FALSE)/4),0)</f>
        <v>0</v>
      </c>
      <c r="FU96" s="223">
        <f>IFERROR(IF(RIGHT(VLOOKUP($A96,csapatok!$A:$NN,FU$320,FALSE),5)="Csere",VLOOKUP(LEFT(VLOOKUP($A96,csapatok!$A:$NN,FU$320,FALSE),LEN(VLOOKUP($A96,csapatok!$A:$NN,FU$320,FALSE))-6),'csapat-ranglista'!$A:$FP,FU$321,FALSE)/8,VLOOKUP(VLOOKUP($A96,csapatok!$A:$NN,FU$320,FALSE),'csapat-ranglista'!$A:$FP,FU$321,FALSE)/4),0)</f>
        <v>0</v>
      </c>
      <c r="FV96" s="223">
        <f>IFERROR(IF(RIGHT(VLOOKUP($A96,csapatok!$A:$NN,FV$320,FALSE),5)="Csere",VLOOKUP(LEFT(VLOOKUP($A96,csapatok!$A:$NN,FV$320,FALSE),LEN(VLOOKUP($A96,csapatok!$A:$NN,FV$320,FALSE))-6),'csapat-ranglista'!$A:$FP,FV$321,FALSE)/8,VLOOKUP(VLOOKUP($A96,csapatok!$A:$NN,FV$320,FALSE),'csapat-ranglista'!$A:$FP,FV$321,FALSE)/4),0)</f>
        <v>0</v>
      </c>
      <c r="FW96" s="223">
        <f>IFERROR(IF(RIGHT(VLOOKUP($A96,csapatok!$A:$NN,FW$320,FALSE),5)="Csere",VLOOKUP(LEFT(VLOOKUP($A96,csapatok!$A:$NN,FW$320,FALSE),LEN(VLOOKUP($A96,csapatok!$A:$NN,FW$320,FALSE))-6),'csapat-ranglista'!$A:$FP,FW$321,FALSE)/8,VLOOKUP(VLOOKUP($A96,csapatok!$A:$NN,FW$320,FALSE),'csapat-ranglista'!$A:$FP,FW$321,FALSE)/4),0)</f>
        <v>0</v>
      </c>
      <c r="FX96" s="223">
        <f>IFERROR(IF(RIGHT(VLOOKUP($A96,csapatok!$A:$NN,FX$320,FALSE),5)="Csere",VLOOKUP(LEFT(VLOOKUP($A96,csapatok!$A:$NN,FX$320,FALSE),LEN(VLOOKUP($A96,csapatok!$A:$NN,FX$320,FALSE))-6),'csapat-ranglista'!$A:$FP,FX$321,FALSE)/8,VLOOKUP(VLOOKUP($A96,csapatok!$A:$NN,FX$320,FALSE),'csapat-ranglista'!$A:$FP,FX$321,FALSE)/4),0)</f>
        <v>0</v>
      </c>
      <c r="FY96" s="223">
        <f>IFERROR(IF(RIGHT(VLOOKUP($A96,csapatok!$A:$NN,FY$320,FALSE),5)="Csere",VLOOKUP(LEFT(VLOOKUP($A96,csapatok!$A:$NN,FY$320,FALSE),LEN(VLOOKUP($A96,csapatok!$A:$NN,FY$320,FALSE))-6),'csapat-ranglista'!$A:$FP,FY$321,FALSE)/8,VLOOKUP(VLOOKUP($A96,csapatok!$A:$NN,FY$320,FALSE),'csapat-ranglista'!$A:$FP,FY$321,FALSE)/4),0)</f>
        <v>0</v>
      </c>
      <c r="FZ96" s="223">
        <f>IFERROR(IF(RIGHT(VLOOKUP($A96,csapatok!$A:$NN,FZ$320,FALSE),5)="Csere",VLOOKUP(LEFT(VLOOKUP($A96,csapatok!$A:$NN,FZ$320,FALSE),LEN(VLOOKUP($A96,csapatok!$A:$NN,FZ$320,FALSE))-6),'csapat-ranglista'!$A:$FP,FZ$321,FALSE)/8,VLOOKUP(VLOOKUP($A96,csapatok!$A:$NN,FZ$320,FALSE),'csapat-ranglista'!$A:$FP,FZ$321,FALSE)/4),0)</f>
        <v>0</v>
      </c>
      <c r="GA96" s="223">
        <f>IFERROR(IF(RIGHT(VLOOKUP($A96,csapatok!$A:$NN,GA$320,FALSE),5)="Csere",VLOOKUP(LEFT(VLOOKUP($A96,csapatok!$A:$NN,GA$320,FALSE),LEN(VLOOKUP($A96,csapatok!$A:$NN,GA$320,FALSE))-6),'csapat-ranglista'!$A:$FP,GA$321,FALSE)/8,VLOOKUP(VLOOKUP($A96,csapatok!$A:$NN,GA$320,FALSE),'csapat-ranglista'!$A:$FP,GA$321,FALSE)/4),0)</f>
        <v>0</v>
      </c>
      <c r="GB96" s="223">
        <f>IFERROR(IF(RIGHT(VLOOKUP($A96,csapatok!$A:$NN,GB$320,FALSE),5)="Csere",VLOOKUP(LEFT(VLOOKUP($A96,csapatok!$A:$NN,GB$320,FALSE),LEN(VLOOKUP($A96,csapatok!$A:$NN,GB$320,FALSE))-6),'csapat-ranglista'!$A:$FP,GB$321,FALSE)/8,VLOOKUP(VLOOKUP($A96,csapatok!$A:$NN,GB$320,FALSE),'csapat-ranglista'!$A:$FP,GB$321,FALSE)/4),0)</f>
        <v>0</v>
      </c>
      <c r="GC96" s="223">
        <f>IFERROR(IF(RIGHT(VLOOKUP($A96,csapatok!$A:$NN,GC$320,FALSE),5)="Csere",VLOOKUP(LEFT(VLOOKUP($A96,csapatok!$A:$NN,GC$320,FALSE),LEN(VLOOKUP($A96,csapatok!$A:$NN,GC$320,FALSE))-6),'csapat-ranglista'!$A:$FP,GC$321,FALSE)/8,VLOOKUP(VLOOKUP($A96,csapatok!$A:$NN,GC$320,FALSE),'csapat-ranglista'!$A:$FP,GC$321,FALSE)/4),0)</f>
        <v>0</v>
      </c>
      <c r="GD96" s="247">
        <f>SUM(EQ96:GC96)</f>
        <v>4.5257992948993007</v>
      </c>
    </row>
    <row r="97" spans="1:186">
      <c r="A97" s="32" t="s">
        <v>150</v>
      </c>
      <c r="B97" s="2">
        <v>18731</v>
      </c>
      <c r="C97" s="131" t="str">
        <f>IF(B97=0,"",IF(B97&lt;$C$1,"felnőtt","ifi"))</f>
        <v>felnőtt</v>
      </c>
      <c r="D97" s="32" t="s">
        <v>9</v>
      </c>
      <c r="E97" s="45">
        <v>44</v>
      </c>
      <c r="F97" s="32">
        <v>0</v>
      </c>
      <c r="G97" s="32">
        <v>4.4765385443090429</v>
      </c>
      <c r="H97" s="32">
        <v>0</v>
      </c>
      <c r="I97" s="32">
        <v>0</v>
      </c>
      <c r="J97" s="32">
        <v>26.91307437021058</v>
      </c>
      <c r="K97" s="32">
        <v>0</v>
      </c>
      <c r="L97" s="32">
        <v>0</v>
      </c>
      <c r="M97" s="32">
        <v>0</v>
      </c>
      <c r="N97" s="32">
        <v>18.951395385657083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3.725303494028112</v>
      </c>
      <c r="U97" s="32">
        <v>0</v>
      </c>
      <c r="V97" s="32">
        <v>0</v>
      </c>
      <c r="W97" s="32">
        <v>13.419098491500636</v>
      </c>
      <c r="X97" s="32">
        <f>IFERROR(IF(RIGHT(VLOOKUP($A97,csapatok!$A:$BL,X$320,FALSE),5)="Csere",VLOOKUP(LEFT(VLOOKUP($A97,csapatok!$A:$BL,X$320,FALSE),LEN(VLOOKUP($A97,csapatok!$A:$BL,X$320,FALSE))-6),'csapat-ranglista'!$A:$FP,X$321,FALSE)/8,VLOOKUP(VLOOKUP($A97,csapatok!$A:$BL,X$320,FALSE),'csapat-ranglista'!$A:$FP,X$321,FALSE)/4),0)</f>
        <v>0</v>
      </c>
      <c r="Y97" s="32">
        <f>IFERROR(IF(RIGHT(VLOOKUP($A97,csapatok!$A:$BL,Y$320,FALSE),5)="Csere",VLOOKUP(LEFT(VLOOKUP($A97,csapatok!$A:$BL,Y$320,FALSE),LEN(VLOOKUP($A97,csapatok!$A:$BL,Y$320,FALSE))-6),'csapat-ranglista'!$A:$FP,Y$321,FALSE)/8,VLOOKUP(VLOOKUP($A97,csapatok!$A:$BL,Y$320,FALSE),'csapat-ranglista'!$A:$FP,Y$321,FALSE)/4),0)</f>
        <v>0</v>
      </c>
      <c r="Z97" s="32">
        <f>IFERROR(IF(RIGHT(VLOOKUP($A97,csapatok!$A:$BL,Z$320,FALSE),5)="Csere",VLOOKUP(LEFT(VLOOKUP($A97,csapatok!$A:$BL,Z$320,FALSE),LEN(VLOOKUP($A97,csapatok!$A:$BL,Z$320,FALSE))-6),'csapat-ranglista'!$A:$FP,Z$321,FALSE)/8,VLOOKUP(VLOOKUP($A97,csapatok!$A:$BL,Z$320,FALSE),'csapat-ranglista'!$A:$FP,Z$321,FALSE)/4),0)</f>
        <v>1.9453013431555801</v>
      </c>
      <c r="AA97" s="32">
        <f>IFERROR(IF(RIGHT(VLOOKUP($A97,csapatok!$A:$BL,AA$320,FALSE),5)="Csere",VLOOKUP(LEFT(VLOOKUP($A97,csapatok!$A:$BL,AA$320,FALSE),LEN(VLOOKUP($A97,csapatok!$A:$BL,AA$320,FALSE))-6),'csapat-ranglista'!$A:$FP,AA$321,FALSE)/8,VLOOKUP(VLOOKUP($A97,csapatok!$A:$BL,AA$320,FALSE),'csapat-ranglista'!$A:$FP,AA$321,FALSE)/4),0)</f>
        <v>0</v>
      </c>
      <c r="AB97" s="223">
        <f>IFERROR(IF(RIGHT(VLOOKUP($A97,csapatok!$A:$BL,AB$320,FALSE),5)="Csere",VLOOKUP(LEFT(VLOOKUP($A97,csapatok!$A:$BL,AB$320,FALSE),LEN(VLOOKUP($A97,csapatok!$A:$BL,AB$320,FALSE))-6),'csapat-ranglista'!$A:$FP,AB$321,FALSE)/8,VLOOKUP(VLOOKUP($A97,csapatok!$A:$BL,AB$320,FALSE),'csapat-ranglista'!$A:$FP,AB$321,FALSE)/4),0)</f>
        <v>0</v>
      </c>
      <c r="AC97" s="223">
        <f>IFERROR(IF(RIGHT(VLOOKUP($A97,csapatok!$A:$BL,AC$320,FALSE),5)="Csere",VLOOKUP(LEFT(VLOOKUP($A97,csapatok!$A:$BL,AC$320,FALSE),LEN(VLOOKUP($A97,csapatok!$A:$BL,AC$320,FALSE))-6),'csapat-ranglista'!$A:$FP,AC$321,FALSE)/8,VLOOKUP(VLOOKUP($A97,csapatok!$A:$BL,AC$320,FALSE),'csapat-ranglista'!$A:$FP,AC$321,FALSE)/4),0)</f>
        <v>0</v>
      </c>
      <c r="AD97" s="223">
        <f>IFERROR(IF(RIGHT(VLOOKUP($A97,csapatok!$A:$BL,AD$320,FALSE),5)="Csere",VLOOKUP(LEFT(VLOOKUP($A97,csapatok!$A:$BL,AD$320,FALSE),LEN(VLOOKUP($A97,csapatok!$A:$BL,AD$320,FALSE))-6),'csapat-ranglista'!$A:$FP,AD$321,FALSE)/8,VLOOKUP(VLOOKUP($A97,csapatok!$A:$BL,AD$320,FALSE),'csapat-ranglista'!$A:$FP,AD$321,FALSE)/4),0)</f>
        <v>0</v>
      </c>
      <c r="AE97" s="223">
        <f>IFERROR(IF(RIGHT(VLOOKUP($A97,csapatok!$A:$BL,AE$320,FALSE),5)="Csere",VLOOKUP(LEFT(VLOOKUP($A97,csapatok!$A:$BL,AE$320,FALSE),LEN(VLOOKUP($A97,csapatok!$A:$BL,AE$320,FALSE))-6),'csapat-ranglista'!$A:$FP,AE$321,FALSE)/8,VLOOKUP(VLOOKUP($A97,csapatok!$A:$BL,AE$320,FALSE),'csapat-ranglista'!$A:$FP,AE$321,FALSE)/4),0)</f>
        <v>0</v>
      </c>
      <c r="AF97" s="223">
        <f>IFERROR(IF(RIGHT(VLOOKUP($A97,csapatok!$A:$BL,AF$320,FALSE),5)="Csere",VLOOKUP(LEFT(VLOOKUP($A97,csapatok!$A:$BL,AF$320,FALSE),LEN(VLOOKUP($A97,csapatok!$A:$BL,AF$320,FALSE))-6),'csapat-ranglista'!$A:$FP,AF$321,FALSE)/8,VLOOKUP(VLOOKUP($A97,csapatok!$A:$BL,AF$320,FALSE),'csapat-ranglista'!$A:$FP,AF$321,FALSE)/4),0)</f>
        <v>0</v>
      </c>
      <c r="AG97" s="223">
        <f>IFERROR(IF(RIGHT(VLOOKUP($A97,csapatok!$A:$BL,AG$320,FALSE),5)="Csere",VLOOKUP(LEFT(VLOOKUP($A97,csapatok!$A:$BL,AG$320,FALSE),LEN(VLOOKUP($A97,csapatok!$A:$BL,AG$320,FALSE))-6),'csapat-ranglista'!$A:$FP,AG$321,FALSE)/8,VLOOKUP(VLOOKUP($A97,csapatok!$A:$BL,AG$320,FALSE),'csapat-ranglista'!$A:$FP,AG$321,FALSE)/4),0)</f>
        <v>0</v>
      </c>
      <c r="AH97" s="223">
        <f>IFERROR(IF(RIGHT(VLOOKUP($A97,csapatok!$A:$BL,AH$320,FALSE),5)="Csere",VLOOKUP(LEFT(VLOOKUP($A97,csapatok!$A:$BL,AH$320,FALSE),LEN(VLOOKUP($A97,csapatok!$A:$BL,AH$320,FALSE))-6),'csapat-ranglista'!$A:$FP,AH$321,FALSE)/8,VLOOKUP(VLOOKUP($A97,csapatok!$A:$BL,AH$320,FALSE),'csapat-ranglista'!$A:$FP,AH$321,FALSE)/4),0)</f>
        <v>0</v>
      </c>
      <c r="AI97" s="223">
        <f>IFERROR(IF(RIGHT(VLOOKUP($A97,csapatok!$A:$BL,AI$320,FALSE),5)="Csere",VLOOKUP(LEFT(VLOOKUP($A97,csapatok!$A:$BL,AI$320,FALSE),LEN(VLOOKUP($A97,csapatok!$A:$BL,AI$320,FALSE))-6),'csapat-ranglista'!$A:$FP,AI$321,FALSE)/8,VLOOKUP(VLOOKUP($A97,csapatok!$A:$BL,AI$320,FALSE),'csapat-ranglista'!$A:$FP,AI$321,FALSE)/4),0)</f>
        <v>0</v>
      </c>
      <c r="AJ97" s="223">
        <f>IFERROR(IF(RIGHT(VLOOKUP($A97,csapatok!$A:$BL,AJ$320,FALSE),5)="Csere",VLOOKUP(LEFT(VLOOKUP($A97,csapatok!$A:$BL,AJ$320,FALSE),LEN(VLOOKUP($A97,csapatok!$A:$BL,AJ$320,FALSE))-6),'csapat-ranglista'!$A:$FP,AJ$321,FALSE)/8,VLOOKUP(VLOOKUP($A97,csapatok!$A:$BL,AJ$320,FALSE),'csapat-ranglista'!$A:$FP,AJ$321,FALSE)/2),0)</f>
        <v>0</v>
      </c>
      <c r="AK97" s="223">
        <f>IFERROR(IF(RIGHT(VLOOKUP($A97,csapatok!$A:$CN,AK$320,FALSE),5)="Csere",VLOOKUP(LEFT(VLOOKUP($A97,csapatok!$A:$CN,AK$320,FALSE),LEN(VLOOKUP($A97,csapatok!$A:$CN,AK$320,FALSE))-6),'csapat-ranglista'!$A:$FP,AK$321,FALSE)/8,VLOOKUP(VLOOKUP($A97,csapatok!$A:$CN,AK$320,FALSE),'csapat-ranglista'!$A:$FP,AK$321,FALSE)/4),0)</f>
        <v>0</v>
      </c>
      <c r="AL97" s="223">
        <f>IFERROR(IF(RIGHT(VLOOKUP($A97,csapatok!$A:$CN,AL$320,FALSE),5)="Csere",VLOOKUP(LEFT(VLOOKUP($A97,csapatok!$A:$CN,AL$320,FALSE),LEN(VLOOKUP($A97,csapatok!$A:$CN,AL$320,FALSE))-6),'csapat-ranglista'!$A:$FP,AL$321,FALSE)/8,VLOOKUP(VLOOKUP($A97,csapatok!$A:$CN,AL$320,FALSE),'csapat-ranglista'!$A:$FP,AL$321,FALSE)/4),0)</f>
        <v>0</v>
      </c>
      <c r="AM97" s="223">
        <f>IFERROR(IF(RIGHT(VLOOKUP($A97,csapatok!$A:$CN,AM$320,FALSE),5)="Csere",VLOOKUP(LEFT(VLOOKUP($A97,csapatok!$A:$CN,AM$320,FALSE),LEN(VLOOKUP($A97,csapatok!$A:$CN,AM$320,FALSE))-6),'csapat-ranglista'!$A:$FP,AM$321,FALSE)/8,VLOOKUP(VLOOKUP($A97,csapatok!$A:$CN,AM$320,FALSE),'csapat-ranglista'!$A:$FP,AM$321,FALSE)/4),0)</f>
        <v>0</v>
      </c>
      <c r="AN97" s="223">
        <f>IFERROR(IF(RIGHT(VLOOKUP($A97,csapatok!$A:$CN,AN$320,FALSE),5)="Csere",VLOOKUP(LEFT(VLOOKUP($A97,csapatok!$A:$CN,AN$320,FALSE),LEN(VLOOKUP($A97,csapatok!$A:$CN,AN$320,FALSE))-6),'csapat-ranglista'!$A:$FP,AN$321,FALSE)/8,VLOOKUP(VLOOKUP($A97,csapatok!$A:$CN,AN$320,FALSE),'csapat-ranglista'!$A:$FP,AN$321,FALSE)/4),0)</f>
        <v>0</v>
      </c>
      <c r="AO97" s="223">
        <f>IFERROR(IF(RIGHT(VLOOKUP($A97,csapatok!$A:$CN,AO$320,FALSE),5)="Csere",VLOOKUP(LEFT(VLOOKUP($A97,csapatok!$A:$CN,AO$320,FALSE),LEN(VLOOKUP($A97,csapatok!$A:$CN,AO$320,FALSE))-6),'csapat-ranglista'!$A:$FP,AO$321,FALSE)/8,VLOOKUP(VLOOKUP($A97,csapatok!$A:$CN,AO$320,FALSE),'csapat-ranglista'!$A:$FP,AO$321,FALSE)/4),0)</f>
        <v>0</v>
      </c>
      <c r="AP97" s="223">
        <f>IFERROR(IF(RIGHT(VLOOKUP($A97,csapatok!$A:$CN,AP$320,FALSE),5)="Csere",VLOOKUP(LEFT(VLOOKUP($A97,csapatok!$A:$CN,AP$320,FALSE),LEN(VLOOKUP($A97,csapatok!$A:$CN,AP$320,FALSE))-6),'csapat-ranglista'!$A:$FP,AP$321,FALSE)/8,VLOOKUP(VLOOKUP($A97,csapatok!$A:$CN,AP$320,FALSE),'csapat-ranglista'!$A:$FP,AP$321,FALSE)/4),0)</f>
        <v>0</v>
      </c>
      <c r="AQ97" s="223">
        <f>IFERROR(IF(RIGHT(VLOOKUP($A97,csapatok!$A:$CN,AQ$320,FALSE),5)="Csere",VLOOKUP(LEFT(VLOOKUP($A97,csapatok!$A:$CN,AQ$320,FALSE),LEN(VLOOKUP($A97,csapatok!$A:$CN,AQ$320,FALSE))-6),'csapat-ranglista'!$A:$FP,AQ$321,FALSE)/8,VLOOKUP(VLOOKUP($A97,csapatok!$A:$CN,AQ$320,FALSE),'csapat-ranglista'!$A:$FP,AQ$321,FALSE)/4),0)</f>
        <v>0</v>
      </c>
      <c r="AR97" s="223">
        <f>IFERROR(IF(RIGHT(VLOOKUP($A97,csapatok!$A:$CN,AR$320,FALSE),5)="Csere",VLOOKUP(LEFT(VLOOKUP($A97,csapatok!$A:$CN,AR$320,FALSE),LEN(VLOOKUP($A97,csapatok!$A:$CN,AR$320,FALSE))-6),'csapat-ranglista'!$A:$FP,AR$321,FALSE)/8,VLOOKUP(VLOOKUP($A97,csapatok!$A:$CN,AR$320,FALSE),'csapat-ranglista'!$A:$FP,AR$321,FALSE)/4),0)</f>
        <v>0</v>
      </c>
      <c r="AS97" s="223">
        <f>IFERROR(IF(RIGHT(VLOOKUP($A97,csapatok!$A:$CN,AS$320,FALSE),5)="Csere",VLOOKUP(LEFT(VLOOKUP($A97,csapatok!$A:$CN,AS$320,FALSE),LEN(VLOOKUP($A97,csapatok!$A:$CN,AS$320,FALSE))-6),'csapat-ranglista'!$A:$FP,AS$321,FALSE)/8,VLOOKUP(VLOOKUP($A97,csapatok!$A:$CN,AS$320,FALSE),'csapat-ranglista'!$A:$FP,AS$321,FALSE)/4),0)</f>
        <v>5.0060259190593914</v>
      </c>
      <c r="AT97" s="223">
        <f>IFERROR(IF(RIGHT(VLOOKUP($A97,csapatok!$A:$CN,AT$320,FALSE),5)="Csere",VLOOKUP(LEFT(VLOOKUP($A97,csapatok!$A:$CN,AT$320,FALSE),LEN(VLOOKUP($A97,csapatok!$A:$CN,AT$320,FALSE))-6),'csapat-ranglista'!$A:$FP,AT$321,FALSE)/8,VLOOKUP(VLOOKUP($A97,csapatok!$A:$CN,AT$320,FALSE),'csapat-ranglista'!$A:$FP,AT$321,FALSE)/4),0)</f>
        <v>0</v>
      </c>
      <c r="AU97" s="223">
        <f>IFERROR(IF(RIGHT(VLOOKUP($A97,csapatok!$A:$CN,AU$320,FALSE),5)="Csere",VLOOKUP(LEFT(VLOOKUP($A97,csapatok!$A:$CN,AU$320,FALSE),LEN(VLOOKUP($A97,csapatok!$A:$CN,AU$320,FALSE))-6),'csapat-ranglista'!$A:$FP,AU$321,FALSE)/8,VLOOKUP(VLOOKUP($A97,csapatok!$A:$CN,AU$320,FALSE),'csapat-ranglista'!$A:$FP,AU$321,FALSE)/4),0)</f>
        <v>0</v>
      </c>
      <c r="AV97" s="223">
        <f>IFERROR(IF(RIGHT(VLOOKUP($A97,csapatok!$A:$CN,AV$320,FALSE),5)="Csere",VLOOKUP(LEFT(VLOOKUP($A97,csapatok!$A:$CN,AV$320,FALSE),LEN(VLOOKUP($A97,csapatok!$A:$CN,AV$320,FALSE))-6),'csapat-ranglista'!$A:$FP,AV$321,FALSE)/8,VLOOKUP(VLOOKUP($A97,csapatok!$A:$CN,AV$320,FALSE),'csapat-ranglista'!$A:$FP,AV$321,FALSE)/4),0)</f>
        <v>0</v>
      </c>
      <c r="AW97" s="223">
        <f>IFERROR(IF(RIGHT(VLOOKUP($A97,csapatok!$A:$CN,AW$320,FALSE),5)="Csere",VLOOKUP(LEFT(VLOOKUP($A97,csapatok!$A:$CN,AW$320,FALSE),LEN(VLOOKUP($A97,csapatok!$A:$CN,AW$320,FALSE))-6),'csapat-ranglista'!$A:$FP,AW$321,FALSE)/8,VLOOKUP(VLOOKUP($A97,csapatok!$A:$CN,AW$320,FALSE),'csapat-ranglista'!$A:$FP,AW$321,FALSE)/4),0)</f>
        <v>0</v>
      </c>
      <c r="AX97" s="223">
        <f>IFERROR(IF(RIGHT(VLOOKUP($A97,csapatok!$A:$CN,AX$320,FALSE),5)="Csere",VLOOKUP(LEFT(VLOOKUP($A97,csapatok!$A:$CN,AX$320,FALSE),LEN(VLOOKUP($A97,csapatok!$A:$CN,AX$320,FALSE))-6),'csapat-ranglista'!$A:$FP,AX$321,FALSE)/8,VLOOKUP(VLOOKUP($A97,csapatok!$A:$CN,AX$320,FALSE),'csapat-ranglista'!$A:$FP,AX$321,FALSE)/4),0)</f>
        <v>0</v>
      </c>
      <c r="AY97" s="223">
        <f>IFERROR(IF(RIGHT(VLOOKUP($A97,csapatok!$A:$NN,AY$320,FALSE),5)="Csere",VLOOKUP(LEFT(VLOOKUP($A97,csapatok!$A:$NN,AY$320,FALSE),LEN(VLOOKUP($A97,csapatok!$A:$NN,AY$320,FALSE))-6),'csapat-ranglista'!$A:$FP,AY$321,FALSE)/8,VLOOKUP(VLOOKUP($A97,csapatok!$A:$NN,AY$320,FALSE),'csapat-ranglista'!$A:$FP,AY$321,FALSE)/4),0)</f>
        <v>0</v>
      </c>
      <c r="AZ97" s="223">
        <f>IFERROR(IF(RIGHT(VLOOKUP($A97,csapatok!$A:$NN,AZ$320,FALSE),5)="Csere",VLOOKUP(LEFT(VLOOKUP($A97,csapatok!$A:$NN,AZ$320,FALSE),LEN(VLOOKUP($A97,csapatok!$A:$NN,AZ$320,FALSE))-6),'csapat-ranglista'!$A:$FP,AZ$321,FALSE)/8,VLOOKUP(VLOOKUP($A97,csapatok!$A:$NN,AZ$320,FALSE),'csapat-ranglista'!$A:$FP,AZ$321,FALSE)/4),0)</f>
        <v>0</v>
      </c>
      <c r="BA97" s="223">
        <f>IFERROR(IF(RIGHT(VLOOKUP($A97,csapatok!$A:$NN,BA$320,FALSE),5)="Csere",VLOOKUP(LEFT(VLOOKUP($A97,csapatok!$A:$NN,BA$320,FALSE),LEN(VLOOKUP($A97,csapatok!$A:$NN,BA$320,FALSE))-6),'csapat-ranglista'!$A:$FP,BA$321,FALSE)/8,VLOOKUP(VLOOKUP($A97,csapatok!$A:$NN,BA$320,FALSE),'csapat-ranglista'!$A:$FP,BA$321,FALSE)/4),0)</f>
        <v>4.2213456692792288</v>
      </c>
      <c r="BB97" s="223">
        <f>IFERROR(IF(RIGHT(VLOOKUP($A97,csapatok!$A:$NN,BB$320,FALSE),5)="Csere",VLOOKUP(LEFT(VLOOKUP($A97,csapatok!$A:$NN,BB$320,FALSE),LEN(VLOOKUP($A97,csapatok!$A:$NN,BB$320,FALSE))-6),'csapat-ranglista'!$A:$FP,BB$321,FALSE)/8,VLOOKUP(VLOOKUP($A97,csapatok!$A:$NN,BB$320,FALSE),'csapat-ranglista'!$A:$FP,BB$321,FALSE)/4),0)</f>
        <v>0</v>
      </c>
      <c r="BC97" s="224">
        <f>versenyek!$ES$11*IFERROR(VLOOKUP(VLOOKUP($A97,versenyek!ER:ET,3,FALSE),szabalyok!$A$16:$B$23,2,FALSE)/4,0)</f>
        <v>0</v>
      </c>
      <c r="BD97" s="224">
        <f>versenyek!$EV$11*IFERROR(VLOOKUP(VLOOKUP($A97,versenyek!EU:EW,3,FALSE),szabalyok!$A$16:$B$23,2,FALSE)/4,0)</f>
        <v>0</v>
      </c>
      <c r="BE97" s="223">
        <f>IFERROR(IF(RIGHT(VLOOKUP($A97,csapatok!$A:$NN,BE$320,FALSE),5)="Csere",VLOOKUP(LEFT(VLOOKUP($A97,csapatok!$A:$NN,BE$320,FALSE),LEN(VLOOKUP($A97,csapatok!$A:$NN,BE$320,FALSE))-6),'csapat-ranglista'!$A:$FP,BE$321,FALSE)/8,VLOOKUP(VLOOKUP($A97,csapatok!$A:$NN,BE$320,FALSE),'csapat-ranglista'!$A:$FP,BE$321,FALSE)/4),0)</f>
        <v>0</v>
      </c>
      <c r="BF97" s="223">
        <f>IFERROR(IF(RIGHT(VLOOKUP($A97,csapatok!$A:$NN,BF$320,FALSE),5)="Csere",VLOOKUP(LEFT(VLOOKUP($A97,csapatok!$A:$NN,BF$320,FALSE),LEN(VLOOKUP($A97,csapatok!$A:$NN,BF$320,FALSE))-6),'csapat-ranglista'!$A:$FP,BF$321,FALSE)/8,VLOOKUP(VLOOKUP($A97,csapatok!$A:$NN,BF$320,FALSE),'csapat-ranglista'!$A:$FP,BF$321,FALSE)/4),0)</f>
        <v>0</v>
      </c>
      <c r="BG97" s="223">
        <f>IFERROR(IF(RIGHT(VLOOKUP($A97,csapatok!$A:$NN,BG$320,FALSE),5)="Csere",VLOOKUP(LEFT(VLOOKUP($A97,csapatok!$A:$NN,BG$320,FALSE),LEN(VLOOKUP($A97,csapatok!$A:$NN,BG$320,FALSE))-6),'csapat-ranglista'!$A:$FP,BG$321,FALSE)/8,VLOOKUP(VLOOKUP($A97,csapatok!$A:$NN,BG$320,FALSE),'csapat-ranglista'!$A:$FP,BG$321,FALSE)/4),0)</f>
        <v>0</v>
      </c>
      <c r="BH97" s="223">
        <f>IFERROR(IF(RIGHT(VLOOKUP($A97,csapatok!$A:$NN,BH$320,FALSE),5)="Csere",VLOOKUP(LEFT(VLOOKUP($A97,csapatok!$A:$NN,BH$320,FALSE),LEN(VLOOKUP($A97,csapatok!$A:$NN,BH$320,FALSE))-6),'csapat-ranglista'!$A:$FP,BH$321,FALSE)/8,VLOOKUP(VLOOKUP($A97,csapatok!$A:$NN,BH$320,FALSE),'csapat-ranglista'!$A:$FP,BH$321,FALSE)/4),0)</f>
        <v>0</v>
      </c>
      <c r="BI97" s="223">
        <f>IFERROR(IF(RIGHT(VLOOKUP($A97,csapatok!$A:$NN,BI$320,FALSE),5)="Csere",VLOOKUP(LEFT(VLOOKUP($A97,csapatok!$A:$NN,BI$320,FALSE),LEN(VLOOKUP($A97,csapatok!$A:$NN,BI$320,FALSE))-6),'csapat-ranglista'!$A:$FP,BI$321,FALSE)/8,VLOOKUP(VLOOKUP($A97,csapatok!$A:$NN,BI$320,FALSE),'csapat-ranglista'!$A:$FP,BI$321,FALSE)/4),0)</f>
        <v>0</v>
      </c>
      <c r="BJ97" s="223">
        <f>IFERROR(IF(RIGHT(VLOOKUP($A97,csapatok!$A:$NN,BJ$320,FALSE),5)="Csere",VLOOKUP(LEFT(VLOOKUP($A97,csapatok!$A:$NN,BJ$320,FALSE),LEN(VLOOKUP($A97,csapatok!$A:$NN,BJ$320,FALSE))-6),'csapat-ranglista'!$A:$FP,BJ$321,FALSE)/8,VLOOKUP(VLOOKUP($A97,csapatok!$A:$NN,BJ$320,FALSE),'csapat-ranglista'!$A:$FP,BJ$321,FALSE)/4),0)</f>
        <v>0</v>
      </c>
      <c r="BK97" s="223">
        <f>IFERROR(IF(RIGHT(VLOOKUP($A97,csapatok!$A:$NN,BK$320,FALSE),5)="Csere",VLOOKUP(LEFT(VLOOKUP($A97,csapatok!$A:$NN,BK$320,FALSE),LEN(VLOOKUP($A97,csapatok!$A:$NN,BK$320,FALSE))-6),'csapat-ranglista'!$A:$FP,BK$321,FALSE)/8,VLOOKUP(VLOOKUP($A97,csapatok!$A:$NN,BK$320,FALSE),'csapat-ranglista'!$A:$FP,BK$321,FALSE)/4),0)</f>
        <v>0</v>
      </c>
      <c r="BL97" s="223">
        <f>IFERROR(IF(RIGHT(VLOOKUP($A97,csapatok!$A:$NN,BL$320,FALSE),5)="Csere",VLOOKUP(LEFT(VLOOKUP($A97,csapatok!$A:$NN,BL$320,FALSE),LEN(VLOOKUP($A97,csapatok!$A:$NN,BL$320,FALSE))-6),'csapat-ranglista'!$A:$FP,BL$321,FALSE)/8,VLOOKUP(VLOOKUP($A97,csapatok!$A:$NN,BL$320,FALSE),'csapat-ranglista'!$A:$FP,BL$321,FALSE)/4),0)</f>
        <v>0</v>
      </c>
      <c r="BM97" s="223">
        <f>IFERROR(IF(RIGHT(VLOOKUP($A97,csapatok!$A:$NN,BM$320,FALSE),5)="Csere",VLOOKUP(LEFT(VLOOKUP($A97,csapatok!$A:$NN,BM$320,FALSE),LEN(VLOOKUP($A97,csapatok!$A:$NN,BM$320,FALSE))-6),'csapat-ranglista'!$A:$FP,BM$321,FALSE)/8,VLOOKUP(VLOOKUP($A97,csapatok!$A:$NN,BM$320,FALSE),'csapat-ranglista'!$A:$FP,BM$321,FALSE)/4),0)</f>
        <v>0</v>
      </c>
      <c r="BN97" s="223">
        <f>IFERROR(IF(RIGHT(VLOOKUP($A97,csapatok!$A:$NN,BN$320,FALSE),5)="Csere",VLOOKUP(LEFT(VLOOKUP($A97,csapatok!$A:$NN,BN$320,FALSE),LEN(VLOOKUP($A97,csapatok!$A:$NN,BN$320,FALSE))-6),'csapat-ranglista'!$A:$FP,BN$321,FALSE)/8,VLOOKUP(VLOOKUP($A97,csapatok!$A:$NN,BN$320,FALSE),'csapat-ranglista'!$A:$FP,BN$321,FALSE)/4),0)</f>
        <v>0</v>
      </c>
      <c r="BO97" s="223">
        <f>IFERROR(IF(RIGHT(VLOOKUP($A97,csapatok!$A:$NN,BO$320,FALSE),5)="Csere",VLOOKUP(LEFT(VLOOKUP($A97,csapatok!$A:$NN,BO$320,FALSE),LEN(VLOOKUP($A97,csapatok!$A:$NN,BO$320,FALSE))-6),'csapat-ranglista'!$A:$FP,BO$321,FALSE)/8,VLOOKUP(VLOOKUP($A97,csapatok!$A:$NN,BO$320,FALSE),'csapat-ranglista'!$A:$FP,BO$321,FALSE)/4),0)</f>
        <v>0</v>
      </c>
      <c r="BP97" s="223">
        <f>IFERROR(IF(RIGHT(VLOOKUP($A97,csapatok!$A:$NN,BP$320,FALSE),5)="Csere",VLOOKUP(LEFT(VLOOKUP($A97,csapatok!$A:$NN,BP$320,FALSE),LEN(VLOOKUP($A97,csapatok!$A:$NN,BP$320,FALSE))-6),'csapat-ranglista'!$A:$FP,BP$321,FALSE)/8,VLOOKUP(VLOOKUP($A97,csapatok!$A:$NN,BP$320,FALSE),'csapat-ranglista'!$A:$FP,BP$321,FALSE)/4),0)</f>
        <v>0</v>
      </c>
      <c r="BQ97" s="223">
        <f>IFERROR(IF(RIGHT(VLOOKUP($A97,csapatok!$A:$NN,BQ$320,FALSE),5)="Csere",VLOOKUP(LEFT(VLOOKUP($A97,csapatok!$A:$NN,BQ$320,FALSE),LEN(VLOOKUP($A97,csapatok!$A:$NN,BQ$320,FALSE))-6),'csapat-ranglista'!$A:$FP,BQ$321,FALSE)/8,VLOOKUP(VLOOKUP($A97,csapatok!$A:$NN,BQ$320,FALSE),'csapat-ranglista'!$A:$FP,BQ$321,FALSE)/4),0)</f>
        <v>0</v>
      </c>
      <c r="BR97" s="223">
        <f>IFERROR(IF(RIGHT(VLOOKUP($A97,csapatok!$A:$NN,BR$320,FALSE),5)="Csere",VLOOKUP(LEFT(VLOOKUP($A97,csapatok!$A:$NN,BR$320,FALSE),LEN(VLOOKUP($A97,csapatok!$A:$NN,BR$320,FALSE))-6),'csapat-ranglista'!$A:$FP,BR$321,FALSE)/8,VLOOKUP(VLOOKUP($A97,csapatok!$A:$NN,BR$320,FALSE),'csapat-ranglista'!$A:$FP,BR$321,FALSE)/4),0)</f>
        <v>0</v>
      </c>
      <c r="BS97" s="223">
        <f>IFERROR(IF(RIGHT(VLOOKUP($A97,csapatok!$A:$NN,BS$320,FALSE),5)="Csere",VLOOKUP(LEFT(VLOOKUP($A97,csapatok!$A:$NN,BS$320,FALSE),LEN(VLOOKUP($A97,csapatok!$A:$NN,BS$320,FALSE))-6),'csapat-ranglista'!$A:$FP,BS$321,FALSE)/8,VLOOKUP(VLOOKUP($A97,csapatok!$A:$NN,BS$320,FALSE),'csapat-ranglista'!$A:$FP,BS$321,FALSE)/4),0)</f>
        <v>0</v>
      </c>
      <c r="BT97" s="223">
        <f>IFERROR(IF(RIGHT(VLOOKUP($A97,csapatok!$A:$NN,BT$320,FALSE),5)="Csere",VLOOKUP(LEFT(VLOOKUP($A97,csapatok!$A:$NN,BT$320,FALSE),LEN(VLOOKUP($A97,csapatok!$A:$NN,BT$320,FALSE))-6),'csapat-ranglista'!$A:$FP,BT$321,FALSE)/8,VLOOKUP(VLOOKUP($A97,csapatok!$A:$NN,BT$320,FALSE),'csapat-ranglista'!$A:$FP,BT$321,FALSE)/4),0)</f>
        <v>0</v>
      </c>
      <c r="BU97" s="223">
        <f>IFERROR(IF(RIGHT(VLOOKUP($A97,csapatok!$A:$NN,BU$320,FALSE),5)="Csere",VLOOKUP(LEFT(VLOOKUP($A97,csapatok!$A:$NN,BU$320,FALSE),LEN(VLOOKUP($A97,csapatok!$A:$NN,BU$320,FALSE))-6),'csapat-ranglista'!$A:$FP,BU$321,FALSE)/8,VLOOKUP(VLOOKUP($A97,csapatok!$A:$NN,BU$320,FALSE),'csapat-ranglista'!$A:$FP,BU$321,FALSE)/4),0)</f>
        <v>0</v>
      </c>
      <c r="BV97" s="223">
        <f>IFERROR(IF(RIGHT(VLOOKUP($A97,csapatok!$A:$NN,BV$320,FALSE),5)="Csere",VLOOKUP(LEFT(VLOOKUP($A97,csapatok!$A:$NN,BV$320,FALSE),LEN(VLOOKUP($A97,csapatok!$A:$NN,BV$320,FALSE))-6),'csapat-ranglista'!$A:$FP,BV$321,FALSE)/8,VLOOKUP(VLOOKUP($A97,csapatok!$A:$NN,BV$320,FALSE),'csapat-ranglista'!$A:$FP,BV$321,FALSE)/4),0)</f>
        <v>0</v>
      </c>
      <c r="BW97" s="223">
        <f>IFERROR(IF(RIGHT(VLOOKUP($A97,csapatok!$A:$NN,BW$320,FALSE),5)="Csere",VLOOKUP(LEFT(VLOOKUP($A97,csapatok!$A:$NN,BW$320,FALSE),LEN(VLOOKUP($A97,csapatok!$A:$NN,BW$320,FALSE))-6),'csapat-ranglista'!$A:$FP,BW$321,FALSE)/8,VLOOKUP(VLOOKUP($A97,csapatok!$A:$NN,BW$320,FALSE),'csapat-ranglista'!$A:$FP,BW$321,FALSE)/4),0)</f>
        <v>0</v>
      </c>
      <c r="BX97" s="223">
        <f>IFERROR(IF(RIGHT(VLOOKUP($A97,csapatok!$A:$NN,BX$320,FALSE),5)="Csere",VLOOKUP(LEFT(VLOOKUP($A97,csapatok!$A:$NN,BX$320,FALSE),LEN(VLOOKUP($A97,csapatok!$A:$NN,BX$320,FALSE))-6),'csapat-ranglista'!$A:$FP,BX$321,FALSE)/8,VLOOKUP(VLOOKUP($A97,csapatok!$A:$NN,BX$320,FALSE),'csapat-ranglista'!$A:$FP,BX$321,FALSE)/4),0)</f>
        <v>8.3926916580641286</v>
      </c>
      <c r="BY97" s="223">
        <f>IFERROR(IF(RIGHT(VLOOKUP($A97,csapatok!$A:$NN,BY$320,FALSE),5)="Csere",VLOOKUP(LEFT(VLOOKUP($A97,csapatok!$A:$NN,BY$320,FALSE),LEN(VLOOKUP($A97,csapatok!$A:$NN,BY$320,FALSE))-6),'csapat-ranglista'!$A:$FP,BY$321,FALSE)/8,VLOOKUP(VLOOKUP($A97,csapatok!$A:$NN,BY$320,FALSE),'csapat-ranglista'!$A:$FP,BY$321,FALSE)/4),0)</f>
        <v>0</v>
      </c>
      <c r="BZ97" s="223">
        <f>IFERROR(IF(RIGHT(VLOOKUP($A97,csapatok!$A:$NN,BZ$320,FALSE),5)="Csere",VLOOKUP(LEFT(VLOOKUP($A97,csapatok!$A:$NN,BZ$320,FALSE),LEN(VLOOKUP($A97,csapatok!$A:$NN,BZ$320,FALSE))-6),'csapat-ranglista'!$A:$FP,BZ$321,FALSE)/8,VLOOKUP(VLOOKUP($A97,csapatok!$A:$NN,BZ$320,FALSE),'csapat-ranglista'!$A:$FP,BZ$321,FALSE)/4),0)</f>
        <v>0</v>
      </c>
      <c r="CA97" s="223">
        <f>IFERROR(IF(RIGHT(VLOOKUP($A97,csapatok!$A:$NN,CA$320,FALSE),5)="Csere",VLOOKUP(LEFT(VLOOKUP($A97,csapatok!$A:$NN,CA$320,FALSE),LEN(VLOOKUP($A97,csapatok!$A:$NN,CA$320,FALSE))-6),'csapat-ranglista'!$A:$FP,CA$321,FALSE)/8,VLOOKUP(VLOOKUP($A97,csapatok!$A:$NN,CA$320,FALSE),'csapat-ranglista'!$A:$FP,CA$321,FALSE)/4),0)</f>
        <v>0</v>
      </c>
      <c r="CB97" s="223">
        <f>IFERROR(IF(RIGHT(VLOOKUP($A97,csapatok!$A:$NN,CB$320,FALSE),5)="Csere",VLOOKUP(LEFT(VLOOKUP($A97,csapatok!$A:$NN,CB$320,FALSE),LEN(VLOOKUP($A97,csapatok!$A:$NN,CB$320,FALSE))-6),'csapat-ranglista'!$A:$FP,CB$321,FALSE)/8,VLOOKUP(VLOOKUP($A97,csapatok!$A:$NN,CB$320,FALSE),'csapat-ranglista'!$A:$FP,CB$321,FALSE)/4),0)</f>
        <v>0</v>
      </c>
      <c r="CC97" s="223">
        <f>IFERROR(IF(RIGHT(VLOOKUP($A97,csapatok!$A:$NN,CC$320,FALSE),5)="Csere",VLOOKUP(LEFT(VLOOKUP($A97,csapatok!$A:$NN,CC$320,FALSE),LEN(VLOOKUP($A97,csapatok!$A:$NN,CC$320,FALSE))-6),'csapat-ranglista'!$A:$FP,CC$321,FALSE)/8,VLOOKUP(VLOOKUP($A97,csapatok!$A:$NN,CC$320,FALSE),'csapat-ranglista'!$A:$FP,CC$321,FALSE)/4),0)</f>
        <v>0</v>
      </c>
      <c r="CD97" s="223">
        <f>IFERROR(IF(RIGHT(VLOOKUP($A97,csapatok!$A:$NN,CD$320,FALSE),5)="Csere",VLOOKUP(LEFT(VLOOKUP($A97,csapatok!$A:$NN,CD$320,FALSE),LEN(VLOOKUP($A97,csapatok!$A:$NN,CD$320,FALSE))-6),'csapat-ranglista'!$A:$FP,CD$321,FALSE)/8,VLOOKUP(VLOOKUP($A97,csapatok!$A:$NN,CD$320,FALSE),'csapat-ranglista'!$A:$FP,CD$321,FALSE)/4),0)</f>
        <v>0</v>
      </c>
      <c r="CE97" s="223">
        <f>IFERROR(IF(RIGHT(VLOOKUP($A97,csapatok!$A:$NN,CE$320,FALSE),5)="Csere",VLOOKUP(LEFT(VLOOKUP($A97,csapatok!$A:$NN,CE$320,FALSE),LEN(VLOOKUP($A97,csapatok!$A:$NN,CE$320,FALSE))-6),'csapat-ranglista'!$A:$FP,CE$321,FALSE)/8,VLOOKUP(VLOOKUP($A97,csapatok!$A:$NN,CE$320,FALSE),'csapat-ranglista'!$A:$FP,CE$321,FALSE)/4),0)</f>
        <v>0</v>
      </c>
      <c r="CF97" s="223">
        <f>IFERROR(IF(RIGHT(VLOOKUP($A97,csapatok!$A:$NN,CF$320,FALSE),5)="Csere",VLOOKUP(LEFT(VLOOKUP($A97,csapatok!$A:$NN,CF$320,FALSE),LEN(VLOOKUP($A97,csapatok!$A:$NN,CF$320,FALSE))-6),'csapat-ranglista'!$A:$FP,CF$321,FALSE)/8,VLOOKUP(VLOOKUP($A97,csapatok!$A:$NN,CF$320,FALSE),'csapat-ranglista'!$A:$FP,CF$321,FALSE)/4),0)</f>
        <v>0</v>
      </c>
      <c r="CG97" s="223">
        <f>IFERROR(IF(RIGHT(VLOOKUP($A97,csapatok!$A:$NN,CG$320,FALSE),5)="Csere",VLOOKUP(LEFT(VLOOKUP($A97,csapatok!$A:$NN,CG$320,FALSE),LEN(VLOOKUP($A97,csapatok!$A:$NN,CG$320,FALSE))-6),'csapat-ranglista'!$A:$FP,CG$321,FALSE)/8,VLOOKUP(VLOOKUP($A97,csapatok!$A:$NN,CG$320,FALSE),'csapat-ranglista'!$A:$FP,CG$321,FALSE)/4),0)</f>
        <v>0</v>
      </c>
      <c r="CH97" s="223">
        <f>IFERROR(IF(RIGHT(VLOOKUP($A97,csapatok!$A:$NN,CH$320,FALSE),5)="Csere",VLOOKUP(LEFT(VLOOKUP($A97,csapatok!$A:$NN,CH$320,FALSE),LEN(VLOOKUP($A97,csapatok!$A:$NN,CH$320,FALSE))-6),'csapat-ranglista'!$A:$FP,CH$321,FALSE)/8,VLOOKUP(VLOOKUP($A97,csapatok!$A:$NN,CH$320,FALSE),'csapat-ranglista'!$A:$FP,CH$321,FALSE)/4),0)</f>
        <v>0</v>
      </c>
      <c r="CI97" s="223">
        <f>IFERROR(IF(RIGHT(VLOOKUP($A97,csapatok!$A:$NN,CI$320,FALSE),5)="Csere",VLOOKUP(LEFT(VLOOKUP($A97,csapatok!$A:$NN,CI$320,FALSE),LEN(VLOOKUP($A97,csapatok!$A:$NN,CI$320,FALSE))-6),'csapat-ranglista'!$A:$FP,CI$321,FALSE)/8,VLOOKUP(VLOOKUP($A97,csapatok!$A:$NN,CI$320,FALSE),'csapat-ranglista'!$A:$FP,CI$321,FALSE)/4),0)</f>
        <v>0</v>
      </c>
      <c r="CJ97" s="224">
        <f>versenyek!$IQ$11*IFERROR(VLOOKUP(VLOOKUP($A97,versenyek!IP:IR,3,FALSE),szabalyok!$A$16:$B$23,2,FALSE)/4,0)</f>
        <v>0</v>
      </c>
      <c r="CK97" s="224">
        <f>versenyek!$IT$11*IFERROR(VLOOKUP(VLOOKUP($A97,versenyek!IS:IU,3,FALSE),szabalyok!$A$16:$B$23,2,FALSE)/4,0)</f>
        <v>0</v>
      </c>
      <c r="CL97" s="223">
        <f>IFERROR(IF(RIGHT(VLOOKUP($A97,csapatok!$A:$NN,CL$320,FALSE),5)="Csere",VLOOKUP(LEFT(VLOOKUP($A97,csapatok!$A:$NN,CL$320,FALSE),LEN(VLOOKUP($A97,csapatok!$A:$NN,CL$320,FALSE))-6),'csapat-ranglista'!$A:$FP,CL$321,FALSE)/8,VLOOKUP(VLOOKUP($A97,csapatok!$A:$NN,CL$320,FALSE),'csapat-ranglista'!$A:$FP,CL$321,FALSE)/4),0)</f>
        <v>0</v>
      </c>
      <c r="CM97" s="223">
        <f>IFERROR(IF(RIGHT(VLOOKUP($A97,csapatok!$A:$NN,CM$320,FALSE),5)="Csere",VLOOKUP(LEFT(VLOOKUP($A97,csapatok!$A:$NN,CM$320,FALSE),LEN(VLOOKUP($A97,csapatok!$A:$NN,CM$320,FALSE))-6),'csapat-ranglista'!$A:$FP,CM$321,FALSE)/8,VLOOKUP(VLOOKUP($A97,csapatok!$A:$NN,CM$320,FALSE),'csapat-ranglista'!$A:$FP,CM$321,FALSE)/4),0)</f>
        <v>0</v>
      </c>
      <c r="CN97" s="223">
        <f>IFERROR(IF(RIGHT(VLOOKUP($A97,csapatok!$A:$NN,CN$320,FALSE),5)="Csere",VLOOKUP(LEFT(VLOOKUP($A97,csapatok!$A:$NN,CN$320,FALSE),LEN(VLOOKUP($A97,csapatok!$A:$NN,CN$320,FALSE))-6),'csapat-ranglista'!$A:$FP,CN$321,FALSE)/8,VLOOKUP(VLOOKUP($A97,csapatok!$A:$NN,CN$320,FALSE),'csapat-ranglista'!$A:$FP,CN$321,FALSE)/4),0)</f>
        <v>0</v>
      </c>
      <c r="CO97" s="223">
        <f>IFERROR(IF(RIGHT(VLOOKUP($A97,csapatok!$A:$NN,CO$320,FALSE),5)="Csere",VLOOKUP(LEFT(VLOOKUP($A97,csapatok!$A:$NN,CO$320,FALSE),LEN(VLOOKUP($A97,csapatok!$A:$NN,CO$320,FALSE))-6),'csapat-ranglista'!$A:$FP,CO$321,FALSE)/8,VLOOKUP(VLOOKUP($A97,csapatok!$A:$NN,CO$320,FALSE),'csapat-ranglista'!$A:$FP,CO$321,FALSE)/4),0)</f>
        <v>0</v>
      </c>
      <c r="CP97" s="223">
        <f>IFERROR(IF(RIGHT(VLOOKUP($A97,csapatok!$A:$NN,CP$320,FALSE),5)="Csere",VLOOKUP(LEFT(VLOOKUP($A97,csapatok!$A:$NN,CP$320,FALSE),LEN(VLOOKUP($A97,csapatok!$A:$NN,CP$320,FALSE))-6),'csapat-ranglista'!$A:$FP,CP$321,FALSE)/8,VLOOKUP(VLOOKUP($A97,csapatok!$A:$NN,CP$320,FALSE),'csapat-ranglista'!$A:$FP,CP$321,FALSE)/4),0)</f>
        <v>4.8413738625378882</v>
      </c>
      <c r="CQ97" s="223">
        <f>IFERROR(IF(RIGHT(VLOOKUP($A97,csapatok!$A:$NN,CQ$320,FALSE),5)="Csere",VLOOKUP(LEFT(VLOOKUP($A97,csapatok!$A:$NN,CQ$320,FALSE),LEN(VLOOKUP($A97,csapatok!$A:$NN,CQ$320,FALSE))-6),'csapat-ranglista'!$A:$FP,CQ$321,FALSE)/8,VLOOKUP(VLOOKUP($A97,csapatok!$A:$NN,CQ$320,FALSE),'csapat-ranglista'!$A:$FP,CQ$321,FALSE)/4),0)</f>
        <v>0</v>
      </c>
      <c r="CR97" s="223">
        <f>IFERROR(IF(RIGHT(VLOOKUP($A97,csapatok!$A:$NN,CR$320,FALSE),5)="Csere",VLOOKUP(LEFT(VLOOKUP($A97,csapatok!$A:$NN,CR$320,FALSE),LEN(VLOOKUP($A97,csapatok!$A:$NN,CR$320,FALSE))-6),'csapat-ranglista'!$A:$FP,CR$321,FALSE)/8,VLOOKUP(VLOOKUP($A97,csapatok!$A:$NN,CR$320,FALSE),'csapat-ranglista'!$A:$FP,CR$321,FALSE)/4),0)</f>
        <v>0</v>
      </c>
      <c r="CS97" s="223">
        <f>IFERROR(IF(RIGHT(VLOOKUP($A97,csapatok!$A:$NN,CS$320,FALSE),5)="Csere",VLOOKUP(LEFT(VLOOKUP($A97,csapatok!$A:$NN,CS$320,FALSE),LEN(VLOOKUP($A97,csapatok!$A:$NN,CS$320,FALSE))-6),'csapat-ranglista'!$A:$FP,CS$321,FALSE)/8,VLOOKUP(VLOOKUP($A97,csapatok!$A:$NN,CS$320,FALSE),'csapat-ranglista'!$A:$FP,CS$321,FALSE)/4),0)</f>
        <v>0</v>
      </c>
      <c r="CT97" s="223">
        <f>IFERROR(IF(RIGHT(VLOOKUP($A97,csapatok!$A:$NN,CT$320,FALSE),5)="Csere",VLOOKUP(LEFT(VLOOKUP($A97,csapatok!$A:$NN,CT$320,FALSE),LEN(VLOOKUP($A97,csapatok!$A:$NN,CT$320,FALSE))-6),'csapat-ranglista'!$A:$FP,CT$321,FALSE)/8,VLOOKUP(VLOOKUP($A97,csapatok!$A:$NN,CT$320,FALSE),'csapat-ranglista'!$A:$FP,CT$321,FALSE)/4),0)</f>
        <v>0</v>
      </c>
      <c r="CU97" s="223">
        <f>IFERROR(IF(RIGHT(VLOOKUP($A97,csapatok!$A:$NN,CU$320,FALSE),5)="Csere",VLOOKUP(LEFT(VLOOKUP($A97,csapatok!$A:$NN,CU$320,FALSE),LEN(VLOOKUP($A97,csapatok!$A:$NN,CU$320,FALSE))-6),'csapat-ranglista'!$A:$FP,CU$321,FALSE)/8,VLOOKUP(VLOOKUP($A97,csapatok!$A:$NN,CU$320,FALSE),'csapat-ranglista'!$A:$FP,CU$321,FALSE)/4),0)</f>
        <v>6.9907502040344172</v>
      </c>
      <c r="CV97" s="223">
        <f>IFERROR(IF(RIGHT(VLOOKUP($A97,csapatok!$A:$NN,CV$320,FALSE),5)="Csere",VLOOKUP(LEFT(VLOOKUP($A97,csapatok!$A:$NN,CV$320,FALSE),LEN(VLOOKUP($A97,csapatok!$A:$NN,CV$320,FALSE))-6),'csapat-ranglista'!$A:$FP,CV$321,FALSE)/8,VLOOKUP(VLOOKUP($A97,csapatok!$A:$NN,CV$320,FALSE),'csapat-ranglista'!$A:$FP,CV$321,FALSE)/4),0)</f>
        <v>0</v>
      </c>
      <c r="CW97" s="223">
        <f>IFERROR(IF(RIGHT(VLOOKUP($A97,csapatok!$A:$NN,CW$320,FALSE),5)="Csere",VLOOKUP(LEFT(VLOOKUP($A97,csapatok!$A:$NN,CW$320,FALSE),LEN(VLOOKUP($A97,csapatok!$A:$NN,CW$320,FALSE))-6),'csapat-ranglista'!$A:$FP,CW$321,FALSE)/8,VLOOKUP(VLOOKUP($A97,csapatok!$A:$NN,CW$320,FALSE),'csapat-ranglista'!$A:$FP,CW$321,FALSE)/4),0)</f>
        <v>0</v>
      </c>
      <c r="CX97" s="223">
        <f>IFERROR(IF(RIGHT(VLOOKUP($A97,csapatok!$A:$NN,CX$320,FALSE),5)="Csere",VLOOKUP(LEFT(VLOOKUP($A97,csapatok!$A:$NN,CX$320,FALSE),LEN(VLOOKUP($A97,csapatok!$A:$NN,CX$320,FALSE))-6),'csapat-ranglista'!$A:$FP,CX$321,FALSE)/8,VLOOKUP(VLOOKUP($A97,csapatok!$A:$NN,CX$320,FALSE),'csapat-ranglista'!$A:$FP,CX$321,FALSE)/4),0)</f>
        <v>0</v>
      </c>
      <c r="CY97" s="223">
        <f>IFERROR(IF(RIGHT(VLOOKUP($A97,csapatok!$A:$NN,CY$320,FALSE),5)="Csere",VLOOKUP(LEFT(VLOOKUP($A97,csapatok!$A:$NN,CY$320,FALSE),LEN(VLOOKUP($A97,csapatok!$A:$NN,CY$320,FALSE))-6),'csapat-ranglista'!$A:$FP,CY$321,FALSE)/8,VLOOKUP(VLOOKUP($A97,csapatok!$A:$NN,CY$320,FALSE),'csapat-ranglista'!$A:$FP,CY$321,FALSE)/4),0)</f>
        <v>0</v>
      </c>
      <c r="CZ97" s="223">
        <f>IFERROR(IF(RIGHT(VLOOKUP($A97,csapatok!$A:$NN,CZ$320,FALSE),5)="Csere",VLOOKUP(LEFT(VLOOKUP($A97,csapatok!$A:$NN,CZ$320,FALSE),LEN(VLOOKUP($A97,csapatok!$A:$NN,CZ$320,FALSE))-6),'csapat-ranglista'!$A:$FP,CZ$321,FALSE)/8,VLOOKUP(VLOOKUP($A97,csapatok!$A:$NN,CZ$320,FALSE),'csapat-ranglista'!$A:$FP,CZ$321,FALSE)/4),0)</f>
        <v>0</v>
      </c>
      <c r="DA97" s="223">
        <f>IFERROR(IF(RIGHT(VLOOKUP($A97,csapatok!$A:$NN,DA$320,FALSE),5)="Csere",VLOOKUP(LEFT(VLOOKUP($A97,csapatok!$A:$NN,DA$320,FALSE),LEN(VLOOKUP($A97,csapatok!$A:$NN,DA$320,FALSE))-6),'csapat-ranglista'!$A:$FP,DA$321,FALSE)/8,VLOOKUP(VLOOKUP($A97,csapatok!$A:$NN,DA$320,FALSE),'csapat-ranglista'!$A:$FP,DA$321,FALSE)/4),0)</f>
        <v>0</v>
      </c>
      <c r="DB97" s="223">
        <f>IFERROR(IF(RIGHT(VLOOKUP($A97,csapatok!$A:$NN,DB$320,FALSE),5)="Csere",VLOOKUP(LEFT(VLOOKUP($A97,csapatok!$A:$NN,DB$320,FALSE),LEN(VLOOKUP($A97,csapatok!$A:$NN,DB$320,FALSE))-6),'csapat-ranglista'!$A:$FP,DB$321,FALSE)/8,VLOOKUP(VLOOKUP($A97,csapatok!$A:$NN,DB$320,FALSE),'csapat-ranglista'!$A:$FP,DB$321,FALSE)/4),0)</f>
        <v>0</v>
      </c>
      <c r="DC97" s="223">
        <f>IFERROR(IF(RIGHT(VLOOKUP($A97,csapatok!$A:$NN,DC$320,FALSE),5)="Csere",VLOOKUP(LEFT(VLOOKUP($A97,csapatok!$A:$NN,DC$320,FALSE),LEN(VLOOKUP($A97,csapatok!$A:$NN,DC$320,FALSE))-6),'csapat-ranglista'!$A:$FP,DC$321,FALSE)/8,VLOOKUP(VLOOKUP($A97,csapatok!$A:$NN,DC$320,FALSE),'csapat-ranglista'!$A:$FP,DC$321,FALSE)/4),0)</f>
        <v>0</v>
      </c>
      <c r="DD97" s="223">
        <f>IFERROR(IF(RIGHT(VLOOKUP($A97,csapatok!$A:$NN,DD$320,FALSE),5)="Csere",VLOOKUP(LEFT(VLOOKUP($A97,csapatok!$A:$NN,DD$320,FALSE),LEN(VLOOKUP($A97,csapatok!$A:$NN,DD$320,FALSE))-6),'csapat-ranglista'!$A:$FP,DD$321,FALSE)/8,VLOOKUP(VLOOKUP($A97,csapatok!$A:$NN,DD$320,FALSE),'csapat-ranglista'!$A:$FP,DD$321,FALSE)/4),0)</f>
        <v>0</v>
      </c>
      <c r="DE97" s="223">
        <f>IFERROR(IF(RIGHT(VLOOKUP($A97,csapatok!$A:$NN,DE$320,FALSE),5)="Csere",VLOOKUP(LEFT(VLOOKUP($A97,csapatok!$A:$NN,DE$320,FALSE),LEN(VLOOKUP($A97,csapatok!$A:$NN,DE$320,FALSE))-6),'csapat-ranglista'!$A:$FP,DE$321,FALSE)/8,VLOOKUP(VLOOKUP($A97,csapatok!$A:$NN,DE$320,FALSE),'csapat-ranglista'!$A:$FP,DE$321,FALSE)/4),0)</f>
        <v>0</v>
      </c>
      <c r="DF97" s="223">
        <f>IFERROR(IF(RIGHT(VLOOKUP($A97,csapatok!$A:$NN,DF$320,FALSE),5)="Csere",VLOOKUP(LEFT(VLOOKUP($A97,csapatok!$A:$NN,DF$320,FALSE),LEN(VLOOKUP($A97,csapatok!$A:$NN,DF$320,FALSE))-6),'csapat-ranglista'!$A:$FP,DF$321,FALSE)/8,VLOOKUP(VLOOKUP($A97,csapatok!$A:$NN,DF$320,FALSE),'csapat-ranglista'!$A:$FP,DF$321,FALSE)/4),0)</f>
        <v>0</v>
      </c>
      <c r="DG97" s="223">
        <f>IFERROR(IF(RIGHT(VLOOKUP($A97,csapatok!$A:$NN,DG$320,FALSE),5)="Csere",VLOOKUP(LEFT(VLOOKUP($A97,csapatok!$A:$NN,DG$320,FALSE),LEN(VLOOKUP($A97,csapatok!$A:$NN,DG$320,FALSE))-6),'csapat-ranglista'!$A:$FP,DG$321,FALSE)/8,VLOOKUP(VLOOKUP($A97,csapatok!$A:$NN,DG$320,FALSE),'csapat-ranglista'!$A:$FP,DG$321,FALSE)/4),0)</f>
        <v>0</v>
      </c>
      <c r="DH97" s="223">
        <f>IFERROR(IF(RIGHT(VLOOKUP($A97,csapatok!$A:$NN,DH$320,FALSE),5)="Csere",VLOOKUP(LEFT(VLOOKUP($A97,csapatok!$A:$NN,DH$320,FALSE),LEN(VLOOKUP($A97,csapatok!$A:$NN,DH$320,FALSE))-6),'csapat-ranglista'!$A:$FP,DH$321,FALSE)/8,VLOOKUP(VLOOKUP($A97,csapatok!$A:$NN,DH$320,FALSE),'csapat-ranglista'!$A:$FP,DH$321,FALSE)/4),0)</f>
        <v>1.431042979053049</v>
      </c>
      <c r="DI97" s="223">
        <f>IFERROR(IF(RIGHT(VLOOKUP($A97,csapatok!$A:$NN,DI$320,FALSE),5)="Csere",VLOOKUP(LEFT(VLOOKUP($A97,csapatok!$A:$NN,DI$320,FALSE),LEN(VLOOKUP($A97,csapatok!$A:$NN,DI$320,FALSE))-6),'csapat-ranglista'!$A:$FP,DI$321,FALSE)/8,VLOOKUP(VLOOKUP($A97,csapatok!$A:$NN,DI$320,FALSE),'csapat-ranglista'!$A:$FP,DI$321,FALSE)/4),0)</f>
        <v>0</v>
      </c>
      <c r="DJ97" s="223">
        <f>IFERROR(IF(RIGHT(VLOOKUP($A97,csapatok!$A:$NN,DJ$320,FALSE),5)="Csere",VLOOKUP(LEFT(VLOOKUP($A97,csapatok!$A:$NN,DJ$320,FALSE),LEN(VLOOKUP($A97,csapatok!$A:$NN,DJ$320,FALSE))-6),'csapat-ranglista'!$A:$FP,DJ$321,FALSE)/8,VLOOKUP(VLOOKUP($A97,csapatok!$A:$NN,DJ$320,FALSE),'csapat-ranglista'!$A:$FP,DJ$321,FALSE)/4),0)</f>
        <v>0</v>
      </c>
      <c r="DK97" s="223">
        <f>IFERROR(IF(RIGHT(VLOOKUP($A97,csapatok!$A:$NN,DK$320,FALSE),5)="Csere",VLOOKUP(LEFT(VLOOKUP($A97,csapatok!$A:$NN,DK$320,FALSE),LEN(VLOOKUP($A97,csapatok!$A:$NN,DK$320,FALSE))-6),'csapat-ranglista'!$A:$FP,DK$321,FALSE)/8,VLOOKUP(VLOOKUP($A97,csapatok!$A:$NN,DK$320,FALSE),'csapat-ranglista'!$A:$FP,DK$321,FALSE)/4),0)</f>
        <v>0</v>
      </c>
      <c r="DL97" s="223">
        <f>IFERROR(IF(RIGHT(VLOOKUP($A97,csapatok!$A:$NN,DL$320,FALSE),5)="Csere",VLOOKUP(LEFT(VLOOKUP($A97,csapatok!$A:$NN,DL$320,FALSE),LEN(VLOOKUP($A97,csapatok!$A:$NN,DL$320,FALSE))-6),'csapat-ranglista'!$A:$FP,DL$321,FALSE)/8,VLOOKUP(VLOOKUP($A97,csapatok!$A:$NN,DL$320,FALSE),'csapat-ranglista'!$A:$FP,DL$321,FALSE)/4),0)</f>
        <v>0</v>
      </c>
      <c r="DM97" s="223">
        <f>IFERROR(IF(RIGHT(VLOOKUP($A97,csapatok!$A:$NN,DM$320,FALSE),5)="Csere",VLOOKUP(LEFT(VLOOKUP($A97,csapatok!$A:$NN,DM$320,FALSE),LEN(VLOOKUP($A97,csapatok!$A:$NN,DM$320,FALSE))-6),'csapat-ranglista'!$A:$FP,DM$321,FALSE)/8,VLOOKUP(VLOOKUP($A97,csapatok!$A:$NN,DM$320,FALSE),'csapat-ranglista'!$A:$FP,DM$321,FALSE)/4),0)</f>
        <v>0</v>
      </c>
      <c r="DN97" s="223">
        <f>IFERROR(IF(RIGHT(VLOOKUP($A97,csapatok!$A:$NN,DN$320,FALSE),5)="Csere",VLOOKUP(LEFT(VLOOKUP($A97,csapatok!$A:$NN,DN$320,FALSE),LEN(VLOOKUP($A97,csapatok!$A:$NN,DN$320,FALSE))-6),'csapat-ranglista'!$A:$FP,DN$321,FALSE)/8,VLOOKUP(VLOOKUP($A97,csapatok!$A:$NN,DN$320,FALSE),'csapat-ranglista'!$A:$FP,DN$321,FALSE)/4),0)</f>
        <v>0</v>
      </c>
      <c r="DO97" s="224">
        <f>versenyek!$MF$11*IFERROR(VLOOKUP(VLOOKUP($A97,versenyek!ME:MG,3,FALSE),szabalyok!$A$16:$B$23,2,FALSE)/4,0)</f>
        <v>0</v>
      </c>
      <c r="DP97" s="224">
        <f>versenyek!$MI$11*IFERROR(VLOOKUP(VLOOKUP($A97,versenyek!MH:MJ,3,FALSE),szabalyok!$A$16:$B$23,2,FALSE)/4,0)</f>
        <v>0</v>
      </c>
      <c r="DQ97" s="223">
        <f>IFERROR(IF(RIGHT(VLOOKUP($A97,csapatok!$A:$NN,DQ$320,FALSE),5)="Csere",VLOOKUP(LEFT(VLOOKUP($A97,csapatok!$A:$NN,DQ$320,FALSE),LEN(VLOOKUP($A97,csapatok!$A:$NN,DQ$320,FALSE))-6),'csapat-ranglista'!$A:$FP,DQ$321,FALSE)/8,VLOOKUP(VLOOKUP($A97,csapatok!$A:$NN,DQ$320,FALSE),'csapat-ranglista'!$A:$FP,DQ$321,FALSE)/4),0)</f>
        <v>0</v>
      </c>
      <c r="DR97" s="223">
        <f>IFERROR(IF(RIGHT(VLOOKUP($A97,csapatok!$A:$NN,DR$320,FALSE),5)="Csere",VLOOKUP(LEFT(VLOOKUP($A97,csapatok!$A:$NN,DR$320,FALSE),LEN(VLOOKUP($A97,csapatok!$A:$NN,DR$320,FALSE))-6),'csapat-ranglista'!$A:$FP,DR$321,FALSE)/8,VLOOKUP(VLOOKUP($A97,csapatok!$A:$NN,DR$320,FALSE),'csapat-ranglista'!$A:$FP,DR$321,FALSE)/4),0)</f>
        <v>0</v>
      </c>
      <c r="DS97" s="223">
        <f>IFERROR(IF(RIGHT(VLOOKUP($A97,csapatok!$A:$NN,DS$320,FALSE),5)="Csere",VLOOKUP(LEFT(VLOOKUP($A97,csapatok!$A:$NN,DS$320,FALSE),LEN(VLOOKUP($A97,csapatok!$A:$NN,DS$320,FALSE))-6),'csapat-ranglista'!$A:$FP,DS$321,FALSE)/8,VLOOKUP(VLOOKUP($A97,csapatok!$A:$NN,DS$320,FALSE),'csapat-ranglista'!$A:$FP,DS$321,FALSE)/4),0)</f>
        <v>0</v>
      </c>
      <c r="DT97" s="223">
        <f>IFERROR(IF(RIGHT(VLOOKUP($A97,csapatok!$A:$NN,DT$320,FALSE),5)="Csere",VLOOKUP(LEFT(VLOOKUP($A97,csapatok!$A:$NN,DT$320,FALSE),LEN(VLOOKUP($A97,csapatok!$A:$NN,DT$320,FALSE))-6),'csapat-ranglista'!$A:$FP,DT$321,FALSE)/8,VLOOKUP(VLOOKUP($A97,csapatok!$A:$NN,DT$320,FALSE),'csapat-ranglista'!$A:$FP,DT$321,FALSE)/4),0)</f>
        <v>0</v>
      </c>
      <c r="DU97" s="223">
        <f>IFERROR(IF(RIGHT(VLOOKUP($A97,csapatok!$A:$NN,DU$320,FALSE),5)="Csere",VLOOKUP(LEFT(VLOOKUP($A97,csapatok!$A:$NN,DU$320,FALSE),LEN(VLOOKUP($A97,csapatok!$A:$NN,DU$320,FALSE))-6),'csapat-ranglista'!$A:$FP,DU$321,FALSE)/8,VLOOKUP(VLOOKUP($A97,csapatok!$A:$NN,DU$320,FALSE),'csapat-ranglista'!$A:$FP,DU$321,FALSE)/4),0)</f>
        <v>0</v>
      </c>
      <c r="DV97" s="223">
        <f>IFERROR(IF(RIGHT(VLOOKUP($A97,csapatok!$A:$NN,DV$320,FALSE),5)="Csere",VLOOKUP(LEFT(VLOOKUP($A97,csapatok!$A:$NN,DV$320,FALSE),LEN(VLOOKUP($A97,csapatok!$A:$NN,DV$320,FALSE))-6),'csapat-ranglista'!$A:$FP,DV$321,FALSE)/8,VLOOKUP(VLOOKUP($A97,csapatok!$A:$NN,DV$320,FALSE),'csapat-ranglista'!$A:$FP,DV$321,FALSE)/4),0)</f>
        <v>0</v>
      </c>
      <c r="DW97" s="223">
        <f>IFERROR(IF(RIGHT(VLOOKUP($A97,csapatok!$A:$NN,DW$320,FALSE),5)="Csere",VLOOKUP(LEFT(VLOOKUP($A97,csapatok!$A:$NN,DW$320,FALSE),LEN(VLOOKUP($A97,csapatok!$A:$NN,DW$320,FALSE))-6),'csapat-ranglista'!$A:$FP,DW$321,FALSE)/8,VLOOKUP(VLOOKUP($A97,csapatok!$A:$NN,DW$320,FALSE),'csapat-ranglista'!$A:$FP,DW$321,FALSE)/4),0)</f>
        <v>0</v>
      </c>
      <c r="DX97" s="223">
        <f>IFERROR(IF(RIGHT(VLOOKUP($A97,csapatok!$A:$NN,DX$320,FALSE),5)="Csere",VLOOKUP(LEFT(VLOOKUP($A97,csapatok!$A:$NN,DX$320,FALSE),LEN(VLOOKUP($A97,csapatok!$A:$NN,DX$320,FALSE))-6),'csapat-ranglista'!$A:$FP,DX$321,FALSE)/8,VLOOKUP(VLOOKUP($A97,csapatok!$A:$NN,DX$320,FALSE),'csapat-ranglista'!$A:$FP,DX$321,FALSE)/4),0)</f>
        <v>0</v>
      </c>
      <c r="DY97" s="223">
        <f>IFERROR(IF(RIGHT(VLOOKUP($A97,csapatok!$A:$NN,DY$320,FALSE),5)="Csere",VLOOKUP(LEFT(VLOOKUP($A97,csapatok!$A:$NN,DY$320,FALSE),LEN(VLOOKUP($A97,csapatok!$A:$NN,DY$320,FALSE))-6),'csapat-ranglista'!$A:$FP,DY$321,FALSE)/8,VLOOKUP(VLOOKUP($A97,csapatok!$A:$NN,DY$320,FALSE),'csapat-ranglista'!$A:$FP,DY$321,FALSE)/4),0)</f>
        <v>0</v>
      </c>
      <c r="DZ97" s="223">
        <f>IFERROR(IF(RIGHT(VLOOKUP($A97,csapatok!$A:$NN,DZ$320,FALSE),5)="Csere",VLOOKUP(LEFT(VLOOKUP($A97,csapatok!$A:$NN,DZ$320,FALSE),LEN(VLOOKUP($A97,csapatok!$A:$NN,DZ$320,FALSE))-6),'csapat-ranglista'!$A:$FP,DZ$321,FALSE)/8,VLOOKUP(VLOOKUP($A97,csapatok!$A:$NN,DZ$320,FALSE),'csapat-ranglista'!$A:$FP,DZ$321,FALSE)/4),0)</f>
        <v>0</v>
      </c>
      <c r="EA97" s="223">
        <f>IFERROR(IF(RIGHT(VLOOKUP($A97,csapatok!$A:$NN,EA$320,FALSE),5)="Csere",VLOOKUP(LEFT(VLOOKUP($A97,csapatok!$A:$NN,EA$320,FALSE),LEN(VLOOKUP($A97,csapatok!$A:$NN,EA$320,FALSE))-6),'csapat-ranglista'!$A:$FP,EA$321,FALSE)/8,VLOOKUP(VLOOKUP($A97,csapatok!$A:$NN,EA$320,FALSE),'csapat-ranglista'!$A:$FP,EA$321,FALSE)/4),0)</f>
        <v>0</v>
      </c>
      <c r="EB97" s="223">
        <f>IFERROR(IF(RIGHT(VLOOKUP($A97,csapatok!$A:$NN,EB$320,FALSE),5)="Csere",VLOOKUP(LEFT(VLOOKUP($A97,csapatok!$A:$NN,EB$320,FALSE),LEN(VLOOKUP($A97,csapatok!$A:$NN,EB$320,FALSE))-6),'csapat-ranglista'!$A:$FP,EB$321,FALSE)/8,VLOOKUP(VLOOKUP($A97,csapatok!$A:$NN,EB$320,FALSE),'csapat-ranglista'!$A:$FP,EB$321,FALSE)/4),0)</f>
        <v>0</v>
      </c>
      <c r="EC97" s="223">
        <f>IFERROR(IF(RIGHT(VLOOKUP($A97,csapatok!$A:$NN,EC$320,FALSE),5)="Csere",VLOOKUP(LEFT(VLOOKUP($A97,csapatok!$A:$NN,EC$320,FALSE),LEN(VLOOKUP($A97,csapatok!$A:$NN,EC$320,FALSE))-6),'csapat-ranglista'!$A:$FP,EC$321,FALSE)/8,VLOOKUP(VLOOKUP($A97,csapatok!$A:$NN,EC$320,FALSE),'csapat-ranglista'!$A:$FP,EC$321,FALSE)/4),0)</f>
        <v>0</v>
      </c>
      <c r="ED97" s="223">
        <f>IFERROR(IF(RIGHT(VLOOKUP($A97,csapatok!$A:$NN,ED$320,FALSE),5)="Csere",VLOOKUP(LEFT(VLOOKUP($A97,csapatok!$A:$NN,ED$320,FALSE),LEN(VLOOKUP($A97,csapatok!$A:$NN,ED$320,FALSE))-6),'csapat-ranglista'!$A:$FP,ED$321,FALSE)/8,VLOOKUP(VLOOKUP($A97,csapatok!$A:$NN,ED$320,FALSE),'csapat-ranglista'!$A:$FP,ED$321,FALSE)/4),0)</f>
        <v>0</v>
      </c>
      <c r="EE97" s="223">
        <f>IFERROR(IF(RIGHT(VLOOKUP($A97,csapatok!$A:$NN,EE$320,FALSE),5)="Csere",VLOOKUP(LEFT(VLOOKUP($A97,csapatok!$A:$NN,EE$320,FALSE),LEN(VLOOKUP($A97,csapatok!$A:$NN,EE$320,FALSE))-6),'csapat-ranglista'!$A:$FP,EE$321,FALSE)/8,VLOOKUP(VLOOKUP($A97,csapatok!$A:$NN,EE$320,FALSE),'csapat-ranglista'!$A:$FP,EE$321,FALSE)/4),0)</f>
        <v>0</v>
      </c>
      <c r="EF97" s="223">
        <f>IFERROR(IF(RIGHT(VLOOKUP($A97,csapatok!$A:$NN,EF$320,FALSE),5)="Csere",VLOOKUP(LEFT(VLOOKUP($A97,csapatok!$A:$NN,EF$320,FALSE),LEN(VLOOKUP($A97,csapatok!$A:$NN,EF$320,FALSE))-6),'csapat-ranglista'!$A:$FP,EF$321,FALSE)/8,VLOOKUP(VLOOKUP($A97,csapatok!$A:$NN,EF$320,FALSE),'csapat-ranglista'!$A:$FP,EF$321,FALSE)/4),0)</f>
        <v>0</v>
      </c>
      <c r="EG97" s="223">
        <f>IFERROR(IF(RIGHT(VLOOKUP($A97,csapatok!$A:$NN,EG$320,FALSE),5)="Csere",VLOOKUP(LEFT(VLOOKUP($A97,csapatok!$A:$NN,EG$320,FALSE),LEN(VLOOKUP($A97,csapatok!$A:$NN,EG$320,FALSE))-6),'csapat-ranglista'!$A:$FP,EG$321,FALSE)/8,VLOOKUP(VLOOKUP($A97,csapatok!$A:$NN,EG$320,FALSE),'csapat-ranglista'!$A:$FP,EG$321,FALSE)/4),0)</f>
        <v>0</v>
      </c>
      <c r="EH97" s="223">
        <f>IFERROR(IF(RIGHT(VLOOKUP($A97,csapatok!$A:$NN,EH$320,FALSE),5)="Csere",VLOOKUP(LEFT(VLOOKUP($A97,csapatok!$A:$NN,EH$320,FALSE),LEN(VLOOKUP($A97,csapatok!$A:$NN,EH$320,FALSE))-6),'csapat-ranglista'!$A:$FP,EH$321,FALSE)/8,VLOOKUP(VLOOKUP($A97,csapatok!$A:$NN,EH$320,FALSE),'csapat-ranglista'!$A:$FP,EH$321,FALSE)/4),0)</f>
        <v>0</v>
      </c>
      <c r="EI97" s="223">
        <f>IFERROR(IF(RIGHT(VLOOKUP($A97,csapatok!$A:$NN,EI$320,FALSE),5)="Csere",VLOOKUP(LEFT(VLOOKUP($A97,csapatok!$A:$NN,EI$320,FALSE),LEN(VLOOKUP($A97,csapatok!$A:$NN,EI$320,FALSE))-6),'csapat-ranglista'!$A:$FP,EI$321,FALSE)/8,VLOOKUP(VLOOKUP($A97,csapatok!$A:$NN,EI$320,FALSE),'csapat-ranglista'!$A:$FP,EI$321,FALSE)/4),0)</f>
        <v>0</v>
      </c>
      <c r="EJ97" s="223">
        <f>IFERROR(IF(RIGHT(VLOOKUP($A97,csapatok!$A:$NN,EJ$320,FALSE),5)="Csere",VLOOKUP(LEFT(VLOOKUP($A97,csapatok!$A:$NN,EJ$320,FALSE),LEN(VLOOKUP($A97,csapatok!$A:$NN,EJ$320,FALSE))-6),'csapat-ranglista'!$A:$FP,EJ$321,FALSE)/8,VLOOKUP(VLOOKUP($A97,csapatok!$A:$NN,EJ$320,FALSE),'csapat-ranglista'!$A:$FP,EJ$321,FALSE)/4),0)</f>
        <v>0</v>
      </c>
      <c r="EK97" s="223">
        <f>IFERROR(IF(RIGHT(VLOOKUP($A97,csapatok!$A:$NN,EK$320,FALSE),5)="Csere",VLOOKUP(LEFT(VLOOKUP($A97,csapatok!$A:$NN,EK$320,FALSE),LEN(VLOOKUP($A97,csapatok!$A:$NN,EK$320,FALSE))-6),'csapat-ranglista'!$A:$FP,EK$321,FALSE)/8,VLOOKUP(VLOOKUP($A97,csapatok!$A:$NN,EK$320,FALSE),'csapat-ranglista'!$A:$FP,EK$321,FALSE)/4),0)</f>
        <v>0</v>
      </c>
      <c r="EL97" s="223">
        <f>IFERROR(IF(RIGHT(VLOOKUP($A97,csapatok!$A:$NN,EL$320,FALSE),5)="Csere",VLOOKUP(LEFT(VLOOKUP($A97,csapatok!$A:$NN,EL$320,FALSE),LEN(VLOOKUP($A97,csapatok!$A:$NN,EL$320,FALSE))-6),'csapat-ranglista'!$A:$FP,EL$321,FALSE)/8,VLOOKUP(VLOOKUP($A97,csapatok!$A:$NN,EL$320,FALSE),'csapat-ranglista'!$A:$FP,EL$321,FALSE)/4),0)</f>
        <v>0.74344551633858813</v>
      </c>
      <c r="EM97" s="223">
        <f>IFERROR(IF(RIGHT(VLOOKUP($A97,csapatok!$A:$NN,EM$320,FALSE),5)="Csere",VLOOKUP(LEFT(VLOOKUP($A97,csapatok!$A:$NN,EM$320,FALSE),LEN(VLOOKUP($A97,csapatok!$A:$NN,EM$320,FALSE))-6),'csapat-ranglista'!$A:$FP,EM$321,FALSE)/8,VLOOKUP(VLOOKUP($A97,csapatok!$A:$NN,EM$320,FALSE),'csapat-ranglista'!$A:$FP,EM$321,FALSE)/4),0)</f>
        <v>0</v>
      </c>
      <c r="EN97" s="223">
        <f>IFERROR(IF(RIGHT(VLOOKUP($A97,csapatok!$A:$NN,EN$320,FALSE),5)="Csere",VLOOKUP(LEFT(VLOOKUP($A97,csapatok!$A:$NN,EN$320,FALSE),LEN(VLOOKUP($A97,csapatok!$A:$NN,EN$320,FALSE))-6),'csapat-ranglista'!$A:$FP,EN$321,FALSE)/8,VLOOKUP(VLOOKUP($A97,csapatok!$A:$NN,EN$320,FALSE),'csapat-ranglista'!$A:$FP,EN$321,FALSE)/4),0)</f>
        <v>0</v>
      </c>
      <c r="EO97" s="223">
        <f>IFERROR(IF(RIGHT(VLOOKUP($A97,csapatok!$A:$NN,EO$320,FALSE),5)="Csere",VLOOKUP(LEFT(VLOOKUP($A97,csapatok!$A:$NN,EO$320,FALSE),LEN(VLOOKUP($A97,csapatok!$A:$NN,EO$320,FALSE))-6),'csapat-ranglista'!$A:$FP,EO$321,FALSE)/8,VLOOKUP(VLOOKUP($A97,csapatok!$A:$NN,EO$320,FALSE),'csapat-ranglista'!$A:$FP,EO$321,FALSE)/4),0)</f>
        <v>0</v>
      </c>
      <c r="EP97" s="223">
        <f>IFERROR(IF(RIGHT(VLOOKUP($A97,csapatok!$A:$NN,EP$320,FALSE),5)="Csere",VLOOKUP(LEFT(VLOOKUP($A97,csapatok!$A:$NN,EP$320,FALSE),LEN(VLOOKUP($A97,csapatok!$A:$NN,EP$320,FALSE))-6),'csapat-ranglista'!$A:$FP,EP$321,FALSE)/8,VLOOKUP(VLOOKUP($A97,csapatok!$A:$NN,EP$320,FALSE),'csapat-ranglista'!$A:$FP,EP$321,FALSE)/4),0)</f>
        <v>0</v>
      </c>
      <c r="EQ97" s="223">
        <f>IFERROR(IF(RIGHT(VLOOKUP($A97,csapatok!$A:$NN,EQ$320,FALSE),5)="Csere",VLOOKUP(LEFT(VLOOKUP($A97,csapatok!$A:$NN,EQ$320,FALSE),LEN(VLOOKUP($A97,csapatok!$A:$NN,EQ$320,FALSE))-6),'csapat-ranglista'!$A:$FP,EQ$321,FALSE)/8,VLOOKUP(VLOOKUP($A97,csapatok!$A:$NN,EQ$320,FALSE),'csapat-ranglista'!$A:$FP,EQ$321,FALSE)/4),0)</f>
        <v>0</v>
      </c>
      <c r="ER97" s="223">
        <f>IFERROR(IF(RIGHT(VLOOKUP($A97,csapatok!$A:$NN,ER$320,FALSE),5)="Csere",VLOOKUP(LEFT(VLOOKUP($A97,csapatok!$A:$NN,ER$320,FALSE),LEN(VLOOKUP($A97,csapatok!$A:$NN,ER$320,FALSE))-6),'csapat-ranglista'!$A:$FP,ER$321,FALSE)/8,VLOOKUP(VLOOKUP($A97,csapatok!$A:$NN,ER$320,FALSE),'csapat-ranglista'!$A:$FP,ER$321,FALSE)/4),0)</f>
        <v>0</v>
      </c>
      <c r="ES97" s="223">
        <f>IFERROR(IF(RIGHT(VLOOKUP($A97,csapatok!$A:$NN,ES$320,FALSE),5)="Csere",VLOOKUP(LEFT(VLOOKUP($A97,csapatok!$A:$NN,ES$320,FALSE),LEN(VLOOKUP($A97,csapatok!$A:$NN,ES$320,FALSE))-6),'csapat-ranglista'!$A:$FP,ES$321,FALSE)/8,VLOOKUP(VLOOKUP($A97,csapatok!$A:$NN,ES$320,FALSE),'csapat-ranglista'!$A:$FP,ES$321,FALSE)/4),0)</f>
        <v>0</v>
      </c>
      <c r="ET97" s="223">
        <f>IFERROR(IF(RIGHT(VLOOKUP($A97,csapatok!$A:$NN,ET$320,FALSE),5)="Csere",VLOOKUP(LEFT(VLOOKUP($A97,csapatok!$A:$NN,ET$320,FALSE),LEN(VLOOKUP($A97,csapatok!$A:$NN,ET$320,FALSE))-6),'csapat-ranglista'!$A:$FP,ET$321,FALSE)/8,VLOOKUP(VLOOKUP($A97,csapatok!$A:$NN,ET$320,FALSE),'csapat-ranglista'!$A:$FP,ET$321,FALSE)/4),0)</f>
        <v>0</v>
      </c>
      <c r="EU97" s="223">
        <f>IFERROR(IF(RIGHT(VLOOKUP($A97,csapatok!$A:$NN,EU$320,FALSE),5)="Csere",VLOOKUP(LEFT(VLOOKUP($A97,csapatok!$A:$NN,EU$320,FALSE),LEN(VLOOKUP($A97,csapatok!$A:$NN,EU$320,FALSE))-6),'csapat-ranglista'!$A:$FP,EU$321,FALSE)/8,VLOOKUP(VLOOKUP($A97,csapatok!$A:$NN,EU$320,FALSE),'csapat-ranglista'!$A:$FP,EU$321,FALSE)/4),0)</f>
        <v>0</v>
      </c>
      <c r="EV97" s="223">
        <f>IFERROR(IF(RIGHT(VLOOKUP($A97,csapatok!$A:$NN,EV$320,FALSE),5)="Csere",VLOOKUP(LEFT(VLOOKUP($A97,csapatok!$A:$NN,EV$320,FALSE),LEN(VLOOKUP($A97,csapatok!$A:$NN,EV$320,FALSE))-6),'csapat-ranglista'!$A:$FP,EV$321,FALSE)/8,VLOOKUP(VLOOKUP($A97,csapatok!$A:$NN,EV$320,FALSE),'csapat-ranglista'!$A:$FP,EV$321,FALSE)/4),0)</f>
        <v>0</v>
      </c>
      <c r="EW97" s="223">
        <f>IFERROR(IF(RIGHT(VLOOKUP($A97,csapatok!$A:$NN,EW$320,FALSE),5)="Csere",VLOOKUP(LEFT(VLOOKUP($A97,csapatok!$A:$NN,EW$320,FALSE),LEN(VLOOKUP($A97,csapatok!$A:$NN,EW$320,FALSE))-6),'csapat-ranglista'!$A:$FP,EW$321,FALSE)/8,VLOOKUP(VLOOKUP($A97,csapatok!$A:$NN,EW$320,FALSE),'csapat-ranglista'!$A:$FP,EW$321,FALSE)/4),0)</f>
        <v>0</v>
      </c>
      <c r="EX97" s="223">
        <f>IFERROR(IF(RIGHT(VLOOKUP($A97,csapatok!$A:$NN,EX$320,FALSE),5)="Csere",VLOOKUP(LEFT(VLOOKUP($A97,csapatok!$A:$NN,EX$320,FALSE),LEN(VLOOKUP($A97,csapatok!$A:$NN,EX$320,FALSE))-6),'csapat-ranglista'!$A:$FP,EX$321,FALSE)/8,VLOOKUP(VLOOKUP($A97,csapatok!$A:$NN,EX$320,FALSE),'csapat-ranglista'!$A:$FP,EX$321,FALSE)/4),0)</f>
        <v>3.1391792285670261</v>
      </c>
      <c r="EY97" s="223">
        <f>IFERROR(IF(RIGHT(VLOOKUP($A97,csapatok!$A:$NN,EY$320,FALSE),5)="Csere",VLOOKUP(LEFT(VLOOKUP($A97,csapatok!$A:$NN,EY$320,FALSE),LEN(VLOOKUP($A97,csapatok!$A:$NN,EY$320,FALSE))-6),'csapat-ranglista'!$A:$FP,EY$321,FALSE)/8,VLOOKUP(VLOOKUP($A97,csapatok!$A:$NN,EY$320,FALSE),'csapat-ranglista'!$A:$FP,EY$321,FALSE)/4),0)</f>
        <v>0</v>
      </c>
      <c r="EZ97" s="223">
        <f>IFERROR(IF(RIGHT(VLOOKUP($A97,csapatok!$A:$NN,EZ$320,FALSE),5)="Csere",VLOOKUP(LEFT(VLOOKUP($A97,csapatok!$A:$NN,EZ$320,FALSE),LEN(VLOOKUP($A97,csapatok!$A:$NN,EZ$320,FALSE))-6),'csapat-ranglista'!$A:$FP,EZ$321,FALSE)/8,VLOOKUP(VLOOKUP($A97,csapatok!$A:$NN,EZ$320,FALSE),'csapat-ranglista'!$A:$FP,EZ$321,FALSE)/4),0)</f>
        <v>0</v>
      </c>
      <c r="FA97" s="223">
        <f>IFERROR(IF(RIGHT(VLOOKUP($A97,csapatok!$A:$NN,FA$320,FALSE),5)="Csere",VLOOKUP(LEFT(VLOOKUP($A97,csapatok!$A:$NN,FA$320,FALSE),LEN(VLOOKUP($A97,csapatok!$A:$NN,FA$320,FALSE))-6),'csapat-ranglista'!$A:$FP,FA$321,FALSE)/8,VLOOKUP(VLOOKUP($A97,csapatok!$A:$NN,FA$320,FALSE),'csapat-ranglista'!$A:$FP,FA$321,FALSE)/4),0)</f>
        <v>0</v>
      </c>
      <c r="FB97" s="223">
        <f>IFERROR(IF(RIGHT(VLOOKUP($A97,csapatok!$A:$NN,FB$320,FALSE),5)="Csere",VLOOKUP(LEFT(VLOOKUP($A97,csapatok!$A:$NN,FB$320,FALSE),LEN(VLOOKUP($A97,csapatok!$A:$NN,FB$320,FALSE))-6),'csapat-ranglista'!$A:$FP,FB$321,FALSE)/8,VLOOKUP(VLOOKUP($A97,csapatok!$A:$NN,FB$320,FALSE),'csapat-ranglista'!$A:$FP,FB$321,FALSE)/4),0)</f>
        <v>0</v>
      </c>
      <c r="FC97" s="223">
        <f>IFERROR(IF(RIGHT(VLOOKUP($A97,csapatok!$A:$NN,FC$320,FALSE),5)="Csere",VLOOKUP(LEFT(VLOOKUP($A97,csapatok!$A:$NN,FC$320,FALSE),LEN(VLOOKUP($A97,csapatok!$A:$NN,FC$320,FALSE))-6),'csapat-ranglista'!$A:$FP,FC$321,FALSE)/8,VLOOKUP(VLOOKUP($A97,csapatok!$A:$NN,FC$320,FALSE),'csapat-ranglista'!$A:$FP,FC$321,FALSE)/4),0)</f>
        <v>0</v>
      </c>
      <c r="FD97" s="224">
        <f>versenyek!$QY$11*IFERROR(VLOOKUP(VLOOKUP($A97,versenyek!QX:QZ,3,FALSE),szabalyok!$A$16:$B$23,2,FALSE)/4,0)</f>
        <v>0</v>
      </c>
      <c r="FE97" s="224">
        <f>versenyek!$RB$11*IFERROR(VLOOKUP(VLOOKUP($A97,versenyek!RA:RC,3,FALSE),szabalyok!$A$16:$B$23,2,FALSE)/4,0)</f>
        <v>0</v>
      </c>
      <c r="FF97" s="223">
        <f>IFERROR(IF(RIGHT(VLOOKUP($A97,csapatok!$A:$NN,FF$320,FALSE),5)="Csere",VLOOKUP(LEFT(VLOOKUP($A97,csapatok!$A:$NN,FF$320,FALSE),LEN(VLOOKUP($A97,csapatok!$A:$NN,FF$320,FALSE))-6),'csapat-ranglista'!$A:$FP,FF$321,FALSE)/8,VLOOKUP(VLOOKUP($A97,csapatok!$A:$NN,FF$320,FALSE),'csapat-ranglista'!$A:$FP,FF$321,FALSE)/4),0)</f>
        <v>0</v>
      </c>
      <c r="FG97" s="223">
        <f>IFERROR(IF(RIGHT(VLOOKUP($A97,csapatok!$A:$NN,FG$320,FALSE),5)="Csere",VLOOKUP(LEFT(VLOOKUP($A97,csapatok!$A:$NN,FG$320,FALSE),LEN(VLOOKUP($A97,csapatok!$A:$NN,FG$320,FALSE))-6),'csapat-ranglista'!$A:$FP,FG$321,FALSE)/8,VLOOKUP(VLOOKUP($A97,csapatok!$A:$NN,FG$320,FALSE),'csapat-ranglista'!$A:$FP,FG$321,FALSE)/4),0)</f>
        <v>0</v>
      </c>
      <c r="FH97" s="223">
        <f>IFERROR(IF(RIGHT(VLOOKUP($A97,csapatok!$A:$NN,FH$320,FALSE),5)="Csere",VLOOKUP(LEFT(VLOOKUP($A97,csapatok!$A:$NN,FH$320,FALSE),LEN(VLOOKUP($A97,csapatok!$A:$NN,FH$320,FALSE))-6),'csapat-ranglista'!$A:$FP,FH$321,FALSE)/8,VLOOKUP(VLOOKUP($A97,csapatok!$A:$NN,FH$320,FALSE),'csapat-ranglista'!$A:$FP,FH$321,FALSE)/4),0)</f>
        <v>0</v>
      </c>
      <c r="FI97" s="223">
        <f>IFERROR(IF(RIGHT(VLOOKUP($A97,csapatok!$A:$NN,FI$320,FALSE),5)="Csere",VLOOKUP(LEFT(VLOOKUP($A97,csapatok!$A:$NN,FI$320,FALSE),LEN(VLOOKUP($A97,csapatok!$A:$NN,FI$320,FALSE))-6),'csapat-ranglista'!$A:$FP,FI$321,FALSE)/8,VLOOKUP(VLOOKUP($A97,csapatok!$A:$NN,FI$320,FALSE),'csapat-ranglista'!$A:$FP,FI$321,FALSE)/4),0)</f>
        <v>0</v>
      </c>
      <c r="FJ97" s="223">
        <f>IFERROR(IF(RIGHT(VLOOKUP($A97,csapatok!$A:$NN,FJ$320,FALSE),5)="Csere",VLOOKUP(LEFT(VLOOKUP($A97,csapatok!$A:$NN,FJ$320,FALSE),LEN(VLOOKUP($A97,csapatok!$A:$NN,FJ$320,FALSE))-6),'csapat-ranglista'!$A:$FP,FJ$321,FALSE)/8,VLOOKUP(VLOOKUP($A97,csapatok!$A:$NN,FJ$320,FALSE),'csapat-ranglista'!$A:$FP,FJ$321,FALSE)/4),0)</f>
        <v>0</v>
      </c>
      <c r="FK97" s="223">
        <f>IFERROR(IF(RIGHT(VLOOKUP($A97,csapatok!$A:$NN,FK$320,FALSE),5)="Csere",VLOOKUP(LEFT(VLOOKUP($A97,csapatok!$A:$NN,FK$320,FALSE),LEN(VLOOKUP($A97,csapatok!$A:$NN,FK$320,FALSE))-6),'csapat-ranglista'!$A:$FP,FK$321,FALSE)/8,VLOOKUP(VLOOKUP($A97,csapatok!$A:$NN,FK$320,FALSE),'csapat-ranglista'!$A:$FP,FK$321,FALSE)/4),0)</f>
        <v>0</v>
      </c>
      <c r="FL97" s="223">
        <f>IFERROR(IF(RIGHT(VLOOKUP($A97,csapatok!$A:$NN,FL$320,FALSE),5)="Csere",VLOOKUP(LEFT(VLOOKUP($A97,csapatok!$A:$NN,FL$320,FALSE),LEN(VLOOKUP($A97,csapatok!$A:$NN,FL$320,FALSE))-6),'csapat-ranglista'!$A:$FP,FL$321,FALSE)/8,VLOOKUP(VLOOKUP($A97,csapatok!$A:$NN,FL$320,FALSE),'csapat-ranglista'!$A:$FP,FL$321,FALSE)/4),0)</f>
        <v>0</v>
      </c>
      <c r="FM97" s="223">
        <f>IFERROR(IF(RIGHT(VLOOKUP($A97,csapatok!$A:$NN,FM$320,FALSE),5)="Csere",VLOOKUP(LEFT(VLOOKUP($A97,csapatok!$A:$NN,FM$320,FALSE),LEN(VLOOKUP($A97,csapatok!$A:$NN,FM$320,FALSE))-6),'csapat-ranglista'!$A:$FP,FM$321,FALSE)/8,VLOOKUP(VLOOKUP($A97,csapatok!$A:$NN,FM$320,FALSE),'csapat-ranglista'!$A:$FP,FM$321,FALSE)/4),0)</f>
        <v>0</v>
      </c>
      <c r="FN97" s="223">
        <f>IFERROR(IF(RIGHT(VLOOKUP($A97,csapatok!$A:$NN,FN$320,FALSE),5)="Csere",VLOOKUP(LEFT(VLOOKUP($A97,csapatok!$A:$NN,FN$320,FALSE),LEN(VLOOKUP($A97,csapatok!$A:$NN,FN$320,FALSE))-6),'csapat-ranglista'!$A:$FP,FN$321,FALSE)/8,VLOOKUP(VLOOKUP($A97,csapatok!$A:$NN,FN$320,FALSE),'csapat-ranglista'!$A:$FP,FN$321,FALSE)/4),0)</f>
        <v>1.3866200663322741</v>
      </c>
      <c r="FO97" s="223">
        <f>IFERROR(IF(RIGHT(VLOOKUP($A97,csapatok!$A:$NN,FO$320,FALSE),5)="Csere",VLOOKUP(LEFT(VLOOKUP($A97,csapatok!$A:$NN,FO$320,FALSE),LEN(VLOOKUP($A97,csapatok!$A:$NN,FO$320,FALSE))-6),'csapat-ranglista'!$A:$FP,FO$321,FALSE)/8,VLOOKUP(VLOOKUP($A97,csapatok!$A:$NN,FO$320,FALSE),'csapat-ranglista'!$A:$FP,FO$321,FALSE)/4),0)</f>
        <v>0</v>
      </c>
      <c r="FP97" s="223">
        <f>IFERROR(IF(RIGHT(VLOOKUP($A97,csapatok!$A:$NN,FP$320,FALSE),5)="Csere",VLOOKUP(LEFT(VLOOKUP($A97,csapatok!$A:$NN,FP$320,FALSE),LEN(VLOOKUP($A97,csapatok!$A:$NN,FP$320,FALSE))-6),'csapat-ranglista'!$A:$FP,FP$321,FALSE)/8,VLOOKUP(VLOOKUP($A97,csapatok!$A:$NN,FP$320,FALSE),'csapat-ranglista'!$A:$FP,FP$321,FALSE)/4),0)</f>
        <v>0</v>
      </c>
      <c r="FQ97" s="223">
        <f>IFERROR(IF(RIGHT(VLOOKUP($A97,csapatok!$A:$NN,FQ$320,FALSE),5)="Csere",VLOOKUP(LEFT(VLOOKUP($A97,csapatok!$A:$NN,FQ$320,FALSE),LEN(VLOOKUP($A97,csapatok!$A:$NN,FQ$320,FALSE))-6),'csapat-ranglista'!$A:$FP,FQ$321,FALSE)/8,VLOOKUP(VLOOKUP($A97,csapatok!$A:$NN,FQ$320,FALSE),'csapat-ranglista'!$A:$FP,FQ$321,FALSE)/4),0)</f>
        <v>0</v>
      </c>
      <c r="FR97" s="223">
        <f>IFERROR(IF(RIGHT(VLOOKUP($A97,csapatok!$A:$NN,FR$320,FALSE),5)="Csere",VLOOKUP(LEFT(VLOOKUP($A97,csapatok!$A:$NN,FR$320,FALSE),LEN(VLOOKUP($A97,csapatok!$A:$NN,FR$320,FALSE))-6),'csapat-ranglista'!$A:$FP,FR$321,FALSE)/8,VLOOKUP(VLOOKUP($A97,csapatok!$A:$NN,FR$320,FALSE),'csapat-ranglista'!$A:$FP,FR$321,FALSE)/4),0)</f>
        <v>0</v>
      </c>
      <c r="FS97" s="223">
        <f>IFERROR(IF(RIGHT(VLOOKUP($A97,csapatok!$A:$NN,FS$320,FALSE),5)="Csere",VLOOKUP(LEFT(VLOOKUP($A97,csapatok!$A:$NN,FS$320,FALSE),LEN(VLOOKUP($A97,csapatok!$A:$NN,FS$320,FALSE))-6),'csapat-ranglista'!$A:$FP,FS$321,FALSE)/8,VLOOKUP(VLOOKUP($A97,csapatok!$A:$NN,FS$320,FALSE),'csapat-ranglista'!$A:$FP,FS$321,FALSE)/4),0)</f>
        <v>0</v>
      </c>
      <c r="FT97" s="223">
        <f>IFERROR(IF(RIGHT(VLOOKUP($A97,csapatok!$A:$NN,FT$320,FALSE),5)="Csere",VLOOKUP(LEFT(VLOOKUP($A97,csapatok!$A:$NN,FT$320,FALSE),LEN(VLOOKUP($A97,csapatok!$A:$NN,FT$320,FALSE))-6),'csapat-ranglista'!$A:$FP,FT$321,FALSE)/8,VLOOKUP(VLOOKUP($A97,csapatok!$A:$NN,FT$320,FALSE),'csapat-ranglista'!$A:$FP,FT$321,FALSE)/4),0)</f>
        <v>0</v>
      </c>
      <c r="FU97" s="223">
        <f>IFERROR(IF(RIGHT(VLOOKUP($A97,csapatok!$A:$NN,FU$320,FALSE),5)="Csere",VLOOKUP(LEFT(VLOOKUP($A97,csapatok!$A:$NN,FU$320,FALSE),LEN(VLOOKUP($A97,csapatok!$A:$NN,FU$320,FALSE))-6),'csapat-ranglista'!$A:$FP,FU$321,FALSE)/8,VLOOKUP(VLOOKUP($A97,csapatok!$A:$NN,FU$320,FALSE),'csapat-ranglista'!$A:$FP,FU$321,FALSE)/4),0)</f>
        <v>0</v>
      </c>
      <c r="FV97" s="223">
        <f>IFERROR(IF(RIGHT(VLOOKUP($A97,csapatok!$A:$NN,FV$320,FALSE),5)="Csere",VLOOKUP(LEFT(VLOOKUP($A97,csapatok!$A:$NN,FV$320,FALSE),LEN(VLOOKUP($A97,csapatok!$A:$NN,FV$320,FALSE))-6),'csapat-ranglista'!$A:$FP,FV$321,FALSE)/8,VLOOKUP(VLOOKUP($A97,csapatok!$A:$NN,FV$320,FALSE),'csapat-ranglista'!$A:$FP,FV$321,FALSE)/4),0)</f>
        <v>0</v>
      </c>
      <c r="FW97" s="223">
        <f>IFERROR(IF(RIGHT(VLOOKUP($A97,csapatok!$A:$NN,FW$320,FALSE),5)="Csere",VLOOKUP(LEFT(VLOOKUP($A97,csapatok!$A:$NN,FW$320,FALSE),LEN(VLOOKUP($A97,csapatok!$A:$NN,FW$320,FALSE))-6),'csapat-ranglista'!$A:$FP,FW$321,FALSE)/8,VLOOKUP(VLOOKUP($A97,csapatok!$A:$NN,FW$320,FALSE),'csapat-ranglista'!$A:$FP,FW$321,FALSE)/4),0)</f>
        <v>0</v>
      </c>
      <c r="FX97" s="223">
        <f>IFERROR(IF(RIGHT(VLOOKUP($A97,csapatok!$A:$NN,FX$320,FALSE),5)="Csere",VLOOKUP(LEFT(VLOOKUP($A97,csapatok!$A:$NN,FX$320,FALSE),LEN(VLOOKUP($A97,csapatok!$A:$NN,FX$320,FALSE))-6),'csapat-ranglista'!$A:$FP,FX$321,FALSE)/8,VLOOKUP(VLOOKUP($A97,csapatok!$A:$NN,FX$320,FALSE),'csapat-ranglista'!$A:$FP,FX$321,FALSE)/4),0)</f>
        <v>0</v>
      </c>
      <c r="FY97" s="223">
        <f>IFERROR(IF(RIGHT(VLOOKUP($A97,csapatok!$A:$NN,FY$320,FALSE),5)="Csere",VLOOKUP(LEFT(VLOOKUP($A97,csapatok!$A:$NN,FY$320,FALSE),LEN(VLOOKUP($A97,csapatok!$A:$NN,FY$320,FALSE))-6),'csapat-ranglista'!$A:$FP,FY$321,FALSE)/8,VLOOKUP(VLOOKUP($A97,csapatok!$A:$NN,FY$320,FALSE),'csapat-ranglista'!$A:$FP,FY$321,FALSE)/4),0)</f>
        <v>0</v>
      </c>
      <c r="FZ97" s="223">
        <f>IFERROR(IF(RIGHT(VLOOKUP($A97,csapatok!$A:$NN,FZ$320,FALSE),5)="Csere",VLOOKUP(LEFT(VLOOKUP($A97,csapatok!$A:$NN,FZ$320,FALSE),LEN(VLOOKUP($A97,csapatok!$A:$NN,FZ$320,FALSE))-6),'csapat-ranglista'!$A:$FP,FZ$321,FALSE)/8,VLOOKUP(VLOOKUP($A97,csapatok!$A:$NN,FZ$320,FALSE),'csapat-ranglista'!$A:$FP,FZ$321,FALSE)/4),0)</f>
        <v>0</v>
      </c>
      <c r="GA97" s="223">
        <f>IFERROR(IF(RIGHT(VLOOKUP($A97,csapatok!$A:$NN,GA$320,FALSE),5)="Csere",VLOOKUP(LEFT(VLOOKUP($A97,csapatok!$A:$NN,GA$320,FALSE),LEN(VLOOKUP($A97,csapatok!$A:$NN,GA$320,FALSE))-6),'csapat-ranglista'!$A:$FP,GA$321,FALSE)/8,VLOOKUP(VLOOKUP($A97,csapatok!$A:$NN,GA$320,FALSE),'csapat-ranglista'!$A:$FP,GA$321,FALSE)/4),0)</f>
        <v>0</v>
      </c>
      <c r="GB97" s="223">
        <f>IFERROR(IF(RIGHT(VLOOKUP($A97,csapatok!$A:$NN,GB$320,FALSE),5)="Csere",VLOOKUP(LEFT(VLOOKUP($A97,csapatok!$A:$NN,GB$320,FALSE),LEN(VLOOKUP($A97,csapatok!$A:$NN,GB$320,FALSE))-6),'csapat-ranglista'!$A:$FP,GB$321,FALSE)/8,VLOOKUP(VLOOKUP($A97,csapatok!$A:$NN,GB$320,FALSE),'csapat-ranglista'!$A:$FP,GB$321,FALSE)/4),0)</f>
        <v>0</v>
      </c>
      <c r="GC97" s="223">
        <f>IFERROR(IF(RIGHT(VLOOKUP($A97,csapatok!$A:$NN,GC$320,FALSE),5)="Csere",VLOOKUP(LEFT(VLOOKUP($A97,csapatok!$A:$NN,GC$320,FALSE),LEN(VLOOKUP($A97,csapatok!$A:$NN,GC$320,FALSE))-6),'csapat-ranglista'!$A:$FP,GC$321,FALSE)/8,VLOOKUP(VLOOKUP($A97,csapatok!$A:$NN,GC$320,FALSE),'csapat-ranglista'!$A:$FP,GC$321,FALSE)/4),0)</f>
        <v>0</v>
      </c>
      <c r="GD97" s="247">
        <f>SUM(EQ97:GC97)</f>
        <v>4.5257992948993007</v>
      </c>
    </row>
    <row r="98" spans="1:186">
      <c r="A98" s="32" t="s">
        <v>105</v>
      </c>
      <c r="B98" s="2">
        <v>22693</v>
      </c>
      <c r="C98" s="131" t="str">
        <f>IF(B98=0,"",IF(B98&lt;$C$1,"felnőtt","ifi"))</f>
        <v>felnőtt</v>
      </c>
      <c r="D98" s="32" t="s">
        <v>9</v>
      </c>
      <c r="E98" s="45">
        <v>44</v>
      </c>
      <c r="F98" s="32">
        <v>0</v>
      </c>
      <c r="G98" s="32">
        <v>4.4765385443090429</v>
      </c>
      <c r="H98" s="32">
        <v>0</v>
      </c>
      <c r="I98" s="32">
        <v>0</v>
      </c>
      <c r="J98" s="32">
        <v>26.91307437021058</v>
      </c>
      <c r="K98" s="32">
        <v>0</v>
      </c>
      <c r="L98" s="32">
        <v>0</v>
      </c>
      <c r="M98" s="32">
        <v>0</v>
      </c>
      <c r="N98" s="32">
        <v>18.951395385657083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3.725303494028112</v>
      </c>
      <c r="U98" s="32">
        <v>0</v>
      </c>
      <c r="V98" s="32">
        <v>0</v>
      </c>
      <c r="W98" s="32">
        <v>13.419098491500636</v>
      </c>
      <c r="X98" s="32">
        <f>IFERROR(IF(RIGHT(VLOOKUP($A98,csapatok!$A:$BL,X$320,FALSE),5)="Csere",VLOOKUP(LEFT(VLOOKUP($A98,csapatok!$A:$BL,X$320,FALSE),LEN(VLOOKUP($A98,csapatok!$A:$BL,X$320,FALSE))-6),'csapat-ranglista'!$A:$FP,X$321,FALSE)/8,VLOOKUP(VLOOKUP($A98,csapatok!$A:$BL,X$320,FALSE),'csapat-ranglista'!$A:$FP,X$321,FALSE)/4),0)</f>
        <v>0</v>
      </c>
      <c r="Y98" s="32">
        <f>IFERROR(IF(RIGHT(VLOOKUP($A98,csapatok!$A:$BL,Y$320,FALSE),5)="Csere",VLOOKUP(LEFT(VLOOKUP($A98,csapatok!$A:$BL,Y$320,FALSE),LEN(VLOOKUP($A98,csapatok!$A:$BL,Y$320,FALSE))-6),'csapat-ranglista'!$A:$FP,Y$321,FALSE)/8,VLOOKUP(VLOOKUP($A98,csapatok!$A:$BL,Y$320,FALSE),'csapat-ranglista'!$A:$FP,Y$321,FALSE)/4),0)</f>
        <v>0</v>
      </c>
      <c r="Z98" s="32">
        <f>IFERROR(IF(RIGHT(VLOOKUP($A98,csapatok!$A:$BL,Z$320,FALSE),5)="Csere",VLOOKUP(LEFT(VLOOKUP($A98,csapatok!$A:$BL,Z$320,FALSE),LEN(VLOOKUP($A98,csapatok!$A:$BL,Z$320,FALSE))-6),'csapat-ranglista'!$A:$FP,Z$321,FALSE)/8,VLOOKUP(VLOOKUP($A98,csapatok!$A:$BL,Z$320,FALSE),'csapat-ranglista'!$A:$FP,Z$321,FALSE)/4),0)</f>
        <v>1.9453013431555801</v>
      </c>
      <c r="AA98" s="32">
        <f>IFERROR(IF(RIGHT(VLOOKUP($A98,csapatok!$A:$BL,AA$320,FALSE),5)="Csere",VLOOKUP(LEFT(VLOOKUP($A98,csapatok!$A:$BL,AA$320,FALSE),LEN(VLOOKUP($A98,csapatok!$A:$BL,AA$320,FALSE))-6),'csapat-ranglista'!$A:$FP,AA$321,FALSE)/8,VLOOKUP(VLOOKUP($A98,csapatok!$A:$BL,AA$320,FALSE),'csapat-ranglista'!$A:$FP,AA$321,FALSE)/4),0)</f>
        <v>0</v>
      </c>
      <c r="AB98" s="223">
        <f>IFERROR(IF(RIGHT(VLOOKUP($A98,csapatok!$A:$BL,AB$320,FALSE),5)="Csere",VLOOKUP(LEFT(VLOOKUP($A98,csapatok!$A:$BL,AB$320,FALSE),LEN(VLOOKUP($A98,csapatok!$A:$BL,AB$320,FALSE))-6),'csapat-ranglista'!$A:$FP,AB$321,FALSE)/8,VLOOKUP(VLOOKUP($A98,csapatok!$A:$BL,AB$320,FALSE),'csapat-ranglista'!$A:$FP,AB$321,FALSE)/4),0)</f>
        <v>0</v>
      </c>
      <c r="AC98" s="223">
        <f>IFERROR(IF(RIGHT(VLOOKUP($A98,csapatok!$A:$BL,AC$320,FALSE),5)="Csere",VLOOKUP(LEFT(VLOOKUP($A98,csapatok!$A:$BL,AC$320,FALSE),LEN(VLOOKUP($A98,csapatok!$A:$BL,AC$320,FALSE))-6),'csapat-ranglista'!$A:$FP,AC$321,FALSE)/8,VLOOKUP(VLOOKUP($A98,csapatok!$A:$BL,AC$320,FALSE),'csapat-ranglista'!$A:$FP,AC$321,FALSE)/4),0)</f>
        <v>0</v>
      </c>
      <c r="AD98" s="223">
        <f>IFERROR(IF(RIGHT(VLOOKUP($A98,csapatok!$A:$BL,AD$320,FALSE),5)="Csere",VLOOKUP(LEFT(VLOOKUP($A98,csapatok!$A:$BL,AD$320,FALSE),LEN(VLOOKUP($A98,csapatok!$A:$BL,AD$320,FALSE))-6),'csapat-ranglista'!$A:$FP,AD$321,FALSE)/8,VLOOKUP(VLOOKUP($A98,csapatok!$A:$BL,AD$320,FALSE),'csapat-ranglista'!$A:$FP,AD$321,FALSE)/4),0)</f>
        <v>0</v>
      </c>
      <c r="AE98" s="223">
        <f>IFERROR(IF(RIGHT(VLOOKUP($A98,csapatok!$A:$BL,AE$320,FALSE),5)="Csere",VLOOKUP(LEFT(VLOOKUP($A98,csapatok!$A:$BL,AE$320,FALSE),LEN(VLOOKUP($A98,csapatok!$A:$BL,AE$320,FALSE))-6),'csapat-ranglista'!$A:$FP,AE$321,FALSE)/8,VLOOKUP(VLOOKUP($A98,csapatok!$A:$BL,AE$320,FALSE),'csapat-ranglista'!$A:$FP,AE$321,FALSE)/4),0)</f>
        <v>0</v>
      </c>
      <c r="AF98" s="223">
        <f>IFERROR(IF(RIGHT(VLOOKUP($A98,csapatok!$A:$BL,AF$320,FALSE),5)="Csere",VLOOKUP(LEFT(VLOOKUP($A98,csapatok!$A:$BL,AF$320,FALSE),LEN(VLOOKUP($A98,csapatok!$A:$BL,AF$320,FALSE))-6),'csapat-ranglista'!$A:$FP,AF$321,FALSE)/8,VLOOKUP(VLOOKUP($A98,csapatok!$A:$BL,AF$320,FALSE),'csapat-ranglista'!$A:$FP,AF$321,FALSE)/4),0)</f>
        <v>0</v>
      </c>
      <c r="AG98" s="223">
        <f>IFERROR(IF(RIGHT(VLOOKUP($A98,csapatok!$A:$BL,AG$320,FALSE),5)="Csere",VLOOKUP(LEFT(VLOOKUP($A98,csapatok!$A:$BL,AG$320,FALSE),LEN(VLOOKUP($A98,csapatok!$A:$BL,AG$320,FALSE))-6),'csapat-ranglista'!$A:$FP,AG$321,FALSE)/8,VLOOKUP(VLOOKUP($A98,csapatok!$A:$BL,AG$320,FALSE),'csapat-ranglista'!$A:$FP,AG$321,FALSE)/4),0)</f>
        <v>0</v>
      </c>
      <c r="AH98" s="223">
        <f>IFERROR(IF(RIGHT(VLOOKUP($A98,csapatok!$A:$BL,AH$320,FALSE),5)="Csere",VLOOKUP(LEFT(VLOOKUP($A98,csapatok!$A:$BL,AH$320,FALSE),LEN(VLOOKUP($A98,csapatok!$A:$BL,AH$320,FALSE))-6),'csapat-ranglista'!$A:$FP,AH$321,FALSE)/8,VLOOKUP(VLOOKUP($A98,csapatok!$A:$BL,AH$320,FALSE),'csapat-ranglista'!$A:$FP,AH$321,FALSE)/4),0)</f>
        <v>0</v>
      </c>
      <c r="AI98" s="223">
        <f>IFERROR(IF(RIGHT(VLOOKUP($A98,csapatok!$A:$BL,AI$320,FALSE),5)="Csere",VLOOKUP(LEFT(VLOOKUP($A98,csapatok!$A:$BL,AI$320,FALSE),LEN(VLOOKUP($A98,csapatok!$A:$BL,AI$320,FALSE))-6),'csapat-ranglista'!$A:$FP,AI$321,FALSE)/8,VLOOKUP(VLOOKUP($A98,csapatok!$A:$BL,AI$320,FALSE),'csapat-ranglista'!$A:$FP,AI$321,FALSE)/4),0)</f>
        <v>0</v>
      </c>
      <c r="AJ98" s="223">
        <f>IFERROR(IF(RIGHT(VLOOKUP($A98,csapatok!$A:$BL,AJ$320,FALSE),5)="Csere",VLOOKUP(LEFT(VLOOKUP($A98,csapatok!$A:$BL,AJ$320,FALSE),LEN(VLOOKUP($A98,csapatok!$A:$BL,AJ$320,FALSE))-6),'csapat-ranglista'!$A:$FP,AJ$321,FALSE)/8,VLOOKUP(VLOOKUP($A98,csapatok!$A:$BL,AJ$320,FALSE),'csapat-ranglista'!$A:$FP,AJ$321,FALSE)/2),0)</f>
        <v>0</v>
      </c>
      <c r="AK98" s="223">
        <f>IFERROR(IF(RIGHT(VLOOKUP($A98,csapatok!$A:$CN,AK$320,FALSE),5)="Csere",VLOOKUP(LEFT(VLOOKUP($A98,csapatok!$A:$CN,AK$320,FALSE),LEN(VLOOKUP($A98,csapatok!$A:$CN,AK$320,FALSE))-6),'csapat-ranglista'!$A:$FP,AK$321,FALSE)/8,VLOOKUP(VLOOKUP($A98,csapatok!$A:$CN,AK$320,FALSE),'csapat-ranglista'!$A:$FP,AK$321,FALSE)/4),0)</f>
        <v>0</v>
      </c>
      <c r="AL98" s="223">
        <f>IFERROR(IF(RIGHT(VLOOKUP($A98,csapatok!$A:$CN,AL$320,FALSE),5)="Csere",VLOOKUP(LEFT(VLOOKUP($A98,csapatok!$A:$CN,AL$320,FALSE),LEN(VLOOKUP($A98,csapatok!$A:$CN,AL$320,FALSE))-6),'csapat-ranglista'!$A:$FP,AL$321,FALSE)/8,VLOOKUP(VLOOKUP($A98,csapatok!$A:$CN,AL$320,FALSE),'csapat-ranglista'!$A:$FP,AL$321,FALSE)/4),0)</f>
        <v>0</v>
      </c>
      <c r="AM98" s="223">
        <f>IFERROR(IF(RIGHT(VLOOKUP($A98,csapatok!$A:$CN,AM$320,FALSE),5)="Csere",VLOOKUP(LEFT(VLOOKUP($A98,csapatok!$A:$CN,AM$320,FALSE),LEN(VLOOKUP($A98,csapatok!$A:$CN,AM$320,FALSE))-6),'csapat-ranglista'!$A:$FP,AM$321,FALSE)/8,VLOOKUP(VLOOKUP($A98,csapatok!$A:$CN,AM$320,FALSE),'csapat-ranglista'!$A:$FP,AM$321,FALSE)/4),0)</f>
        <v>0</v>
      </c>
      <c r="AN98" s="223">
        <f>IFERROR(IF(RIGHT(VLOOKUP($A98,csapatok!$A:$CN,AN$320,FALSE),5)="Csere",VLOOKUP(LEFT(VLOOKUP($A98,csapatok!$A:$CN,AN$320,FALSE),LEN(VLOOKUP($A98,csapatok!$A:$CN,AN$320,FALSE))-6),'csapat-ranglista'!$A:$FP,AN$321,FALSE)/8,VLOOKUP(VLOOKUP($A98,csapatok!$A:$CN,AN$320,FALSE),'csapat-ranglista'!$A:$FP,AN$321,FALSE)/4),0)</f>
        <v>0</v>
      </c>
      <c r="AO98" s="223">
        <f>IFERROR(IF(RIGHT(VLOOKUP($A98,csapatok!$A:$CN,AO$320,FALSE),5)="Csere",VLOOKUP(LEFT(VLOOKUP($A98,csapatok!$A:$CN,AO$320,FALSE),LEN(VLOOKUP($A98,csapatok!$A:$CN,AO$320,FALSE))-6),'csapat-ranglista'!$A:$FP,AO$321,FALSE)/8,VLOOKUP(VLOOKUP($A98,csapatok!$A:$CN,AO$320,FALSE),'csapat-ranglista'!$A:$FP,AO$321,FALSE)/4),0)</f>
        <v>0</v>
      </c>
      <c r="AP98" s="223">
        <f>IFERROR(IF(RIGHT(VLOOKUP($A98,csapatok!$A:$CN,AP$320,FALSE),5)="Csere",VLOOKUP(LEFT(VLOOKUP($A98,csapatok!$A:$CN,AP$320,FALSE),LEN(VLOOKUP($A98,csapatok!$A:$CN,AP$320,FALSE))-6),'csapat-ranglista'!$A:$FP,AP$321,FALSE)/8,VLOOKUP(VLOOKUP($A98,csapatok!$A:$CN,AP$320,FALSE),'csapat-ranglista'!$A:$FP,AP$321,FALSE)/4),0)</f>
        <v>0</v>
      </c>
      <c r="AQ98" s="223">
        <f>IFERROR(IF(RIGHT(VLOOKUP($A98,csapatok!$A:$CN,AQ$320,FALSE),5)="Csere",VLOOKUP(LEFT(VLOOKUP($A98,csapatok!$A:$CN,AQ$320,FALSE),LEN(VLOOKUP($A98,csapatok!$A:$CN,AQ$320,FALSE))-6),'csapat-ranglista'!$A:$FP,AQ$321,FALSE)/8,VLOOKUP(VLOOKUP($A98,csapatok!$A:$CN,AQ$320,FALSE),'csapat-ranglista'!$A:$FP,AQ$321,FALSE)/4),0)</f>
        <v>0</v>
      </c>
      <c r="AR98" s="223">
        <f>IFERROR(IF(RIGHT(VLOOKUP($A98,csapatok!$A:$CN,AR$320,FALSE),5)="Csere",VLOOKUP(LEFT(VLOOKUP($A98,csapatok!$A:$CN,AR$320,FALSE),LEN(VLOOKUP($A98,csapatok!$A:$CN,AR$320,FALSE))-6),'csapat-ranglista'!$A:$FP,AR$321,FALSE)/8,VLOOKUP(VLOOKUP($A98,csapatok!$A:$CN,AR$320,FALSE),'csapat-ranglista'!$A:$FP,AR$321,FALSE)/4),0)</f>
        <v>0</v>
      </c>
      <c r="AS98" s="223">
        <f>IFERROR(IF(RIGHT(VLOOKUP($A98,csapatok!$A:$CN,AS$320,FALSE),5)="Csere",VLOOKUP(LEFT(VLOOKUP($A98,csapatok!$A:$CN,AS$320,FALSE),LEN(VLOOKUP($A98,csapatok!$A:$CN,AS$320,FALSE))-6),'csapat-ranglista'!$A:$FP,AS$321,FALSE)/8,VLOOKUP(VLOOKUP($A98,csapatok!$A:$CN,AS$320,FALSE),'csapat-ranglista'!$A:$FP,AS$321,FALSE)/4),0)</f>
        <v>5.0060259190593914</v>
      </c>
      <c r="AT98" s="223">
        <f>IFERROR(IF(RIGHT(VLOOKUP($A98,csapatok!$A:$CN,AT$320,FALSE),5)="Csere",VLOOKUP(LEFT(VLOOKUP($A98,csapatok!$A:$CN,AT$320,FALSE),LEN(VLOOKUP($A98,csapatok!$A:$CN,AT$320,FALSE))-6),'csapat-ranglista'!$A:$FP,AT$321,FALSE)/8,VLOOKUP(VLOOKUP($A98,csapatok!$A:$CN,AT$320,FALSE),'csapat-ranglista'!$A:$FP,AT$321,FALSE)/4),0)</f>
        <v>0</v>
      </c>
      <c r="AU98" s="223">
        <f>IFERROR(IF(RIGHT(VLOOKUP($A98,csapatok!$A:$CN,AU$320,FALSE),5)="Csere",VLOOKUP(LEFT(VLOOKUP($A98,csapatok!$A:$CN,AU$320,FALSE),LEN(VLOOKUP($A98,csapatok!$A:$CN,AU$320,FALSE))-6),'csapat-ranglista'!$A:$FP,AU$321,FALSE)/8,VLOOKUP(VLOOKUP($A98,csapatok!$A:$CN,AU$320,FALSE),'csapat-ranglista'!$A:$FP,AU$321,FALSE)/4),0)</f>
        <v>0</v>
      </c>
      <c r="AV98" s="223">
        <f>IFERROR(IF(RIGHT(VLOOKUP($A98,csapatok!$A:$CN,AV$320,FALSE),5)="Csere",VLOOKUP(LEFT(VLOOKUP($A98,csapatok!$A:$CN,AV$320,FALSE),LEN(VLOOKUP($A98,csapatok!$A:$CN,AV$320,FALSE))-6),'csapat-ranglista'!$A:$FP,AV$321,FALSE)/8,VLOOKUP(VLOOKUP($A98,csapatok!$A:$CN,AV$320,FALSE),'csapat-ranglista'!$A:$FP,AV$321,FALSE)/4),0)</f>
        <v>0</v>
      </c>
      <c r="AW98" s="223">
        <f>IFERROR(IF(RIGHT(VLOOKUP($A98,csapatok!$A:$CN,AW$320,FALSE),5)="Csere",VLOOKUP(LEFT(VLOOKUP($A98,csapatok!$A:$CN,AW$320,FALSE),LEN(VLOOKUP($A98,csapatok!$A:$CN,AW$320,FALSE))-6),'csapat-ranglista'!$A:$FP,AW$321,FALSE)/8,VLOOKUP(VLOOKUP($A98,csapatok!$A:$CN,AW$320,FALSE),'csapat-ranglista'!$A:$FP,AW$321,FALSE)/4),0)</f>
        <v>0</v>
      </c>
      <c r="AX98" s="223">
        <f>IFERROR(IF(RIGHT(VLOOKUP($A98,csapatok!$A:$CN,AX$320,FALSE),5)="Csere",VLOOKUP(LEFT(VLOOKUP($A98,csapatok!$A:$CN,AX$320,FALSE),LEN(VLOOKUP($A98,csapatok!$A:$CN,AX$320,FALSE))-6),'csapat-ranglista'!$A:$FP,AX$321,FALSE)/8,VLOOKUP(VLOOKUP($A98,csapatok!$A:$CN,AX$320,FALSE),'csapat-ranglista'!$A:$FP,AX$321,FALSE)/4),0)</f>
        <v>0</v>
      </c>
      <c r="AY98" s="223">
        <f>IFERROR(IF(RIGHT(VLOOKUP($A98,csapatok!$A:$NN,AY$320,FALSE),5)="Csere",VLOOKUP(LEFT(VLOOKUP($A98,csapatok!$A:$NN,AY$320,FALSE),LEN(VLOOKUP($A98,csapatok!$A:$NN,AY$320,FALSE))-6),'csapat-ranglista'!$A:$FP,AY$321,FALSE)/8,VLOOKUP(VLOOKUP($A98,csapatok!$A:$NN,AY$320,FALSE),'csapat-ranglista'!$A:$FP,AY$321,FALSE)/4),0)</f>
        <v>0</v>
      </c>
      <c r="AZ98" s="223">
        <f>IFERROR(IF(RIGHT(VLOOKUP($A98,csapatok!$A:$NN,AZ$320,FALSE),5)="Csere",VLOOKUP(LEFT(VLOOKUP($A98,csapatok!$A:$NN,AZ$320,FALSE),LEN(VLOOKUP($A98,csapatok!$A:$NN,AZ$320,FALSE))-6),'csapat-ranglista'!$A:$FP,AZ$321,FALSE)/8,VLOOKUP(VLOOKUP($A98,csapatok!$A:$NN,AZ$320,FALSE),'csapat-ranglista'!$A:$FP,AZ$321,FALSE)/4),0)</f>
        <v>0</v>
      </c>
      <c r="BA98" s="223">
        <f>IFERROR(IF(RIGHT(VLOOKUP($A98,csapatok!$A:$NN,BA$320,FALSE),5)="Csere",VLOOKUP(LEFT(VLOOKUP($A98,csapatok!$A:$NN,BA$320,FALSE),LEN(VLOOKUP($A98,csapatok!$A:$NN,BA$320,FALSE))-6),'csapat-ranglista'!$A:$FP,BA$321,FALSE)/8,VLOOKUP(VLOOKUP($A98,csapatok!$A:$NN,BA$320,FALSE),'csapat-ranglista'!$A:$FP,BA$321,FALSE)/4),0)</f>
        <v>2.1106728346396144</v>
      </c>
      <c r="BB98" s="223">
        <f>IFERROR(IF(RIGHT(VLOOKUP($A98,csapatok!$A:$NN,BB$320,FALSE),5)="Csere",VLOOKUP(LEFT(VLOOKUP($A98,csapatok!$A:$NN,BB$320,FALSE),LEN(VLOOKUP($A98,csapatok!$A:$NN,BB$320,FALSE))-6),'csapat-ranglista'!$A:$FP,BB$321,FALSE)/8,VLOOKUP(VLOOKUP($A98,csapatok!$A:$NN,BB$320,FALSE),'csapat-ranglista'!$A:$FP,BB$321,FALSE)/4),0)</f>
        <v>0</v>
      </c>
      <c r="BC98" s="224">
        <f>versenyek!$ES$11*IFERROR(VLOOKUP(VLOOKUP($A98,versenyek!ER:ET,3,FALSE),szabalyok!$A$16:$B$23,2,FALSE)/4,0)</f>
        <v>0</v>
      </c>
      <c r="BD98" s="224">
        <f>versenyek!$EV$11*IFERROR(VLOOKUP(VLOOKUP($A98,versenyek!EU:EW,3,FALSE),szabalyok!$A$16:$B$23,2,FALSE)/4,0)</f>
        <v>0</v>
      </c>
      <c r="BE98" s="223">
        <f>IFERROR(IF(RIGHT(VLOOKUP($A98,csapatok!$A:$NN,BE$320,FALSE),5)="Csere",VLOOKUP(LEFT(VLOOKUP($A98,csapatok!$A:$NN,BE$320,FALSE),LEN(VLOOKUP($A98,csapatok!$A:$NN,BE$320,FALSE))-6),'csapat-ranglista'!$A:$FP,BE$321,FALSE)/8,VLOOKUP(VLOOKUP($A98,csapatok!$A:$NN,BE$320,FALSE),'csapat-ranglista'!$A:$FP,BE$321,FALSE)/4),0)</f>
        <v>0</v>
      </c>
      <c r="BF98" s="223">
        <f>IFERROR(IF(RIGHT(VLOOKUP($A98,csapatok!$A:$NN,BF$320,FALSE),5)="Csere",VLOOKUP(LEFT(VLOOKUP($A98,csapatok!$A:$NN,BF$320,FALSE),LEN(VLOOKUP($A98,csapatok!$A:$NN,BF$320,FALSE))-6),'csapat-ranglista'!$A:$FP,BF$321,FALSE)/8,VLOOKUP(VLOOKUP($A98,csapatok!$A:$NN,BF$320,FALSE),'csapat-ranglista'!$A:$FP,BF$321,FALSE)/4),0)</f>
        <v>0</v>
      </c>
      <c r="BG98" s="223">
        <f>IFERROR(IF(RIGHT(VLOOKUP($A98,csapatok!$A:$NN,BG$320,FALSE),5)="Csere",VLOOKUP(LEFT(VLOOKUP($A98,csapatok!$A:$NN,BG$320,FALSE),LEN(VLOOKUP($A98,csapatok!$A:$NN,BG$320,FALSE))-6),'csapat-ranglista'!$A:$FP,BG$321,FALSE)/8,VLOOKUP(VLOOKUP($A98,csapatok!$A:$NN,BG$320,FALSE),'csapat-ranglista'!$A:$FP,BG$321,FALSE)/4),0)</f>
        <v>0</v>
      </c>
      <c r="BH98" s="223">
        <f>IFERROR(IF(RIGHT(VLOOKUP($A98,csapatok!$A:$NN,BH$320,FALSE),5)="Csere",VLOOKUP(LEFT(VLOOKUP($A98,csapatok!$A:$NN,BH$320,FALSE),LEN(VLOOKUP($A98,csapatok!$A:$NN,BH$320,FALSE))-6),'csapat-ranglista'!$A:$FP,BH$321,FALSE)/8,VLOOKUP(VLOOKUP($A98,csapatok!$A:$NN,BH$320,FALSE),'csapat-ranglista'!$A:$FP,BH$321,FALSE)/4),0)</f>
        <v>0</v>
      </c>
      <c r="BI98" s="223">
        <f>IFERROR(IF(RIGHT(VLOOKUP($A98,csapatok!$A:$NN,BI$320,FALSE),5)="Csere",VLOOKUP(LEFT(VLOOKUP($A98,csapatok!$A:$NN,BI$320,FALSE),LEN(VLOOKUP($A98,csapatok!$A:$NN,BI$320,FALSE))-6),'csapat-ranglista'!$A:$FP,BI$321,FALSE)/8,VLOOKUP(VLOOKUP($A98,csapatok!$A:$NN,BI$320,FALSE),'csapat-ranglista'!$A:$FP,BI$321,FALSE)/4),0)</f>
        <v>0</v>
      </c>
      <c r="BJ98" s="223">
        <f>IFERROR(IF(RIGHT(VLOOKUP($A98,csapatok!$A:$NN,BJ$320,FALSE),5)="Csere",VLOOKUP(LEFT(VLOOKUP($A98,csapatok!$A:$NN,BJ$320,FALSE),LEN(VLOOKUP($A98,csapatok!$A:$NN,BJ$320,FALSE))-6),'csapat-ranglista'!$A:$FP,BJ$321,FALSE)/8,VLOOKUP(VLOOKUP($A98,csapatok!$A:$NN,BJ$320,FALSE),'csapat-ranglista'!$A:$FP,BJ$321,FALSE)/4),0)</f>
        <v>0</v>
      </c>
      <c r="BK98" s="223">
        <f>IFERROR(IF(RIGHT(VLOOKUP($A98,csapatok!$A:$NN,BK$320,FALSE),5)="Csere",VLOOKUP(LEFT(VLOOKUP($A98,csapatok!$A:$NN,BK$320,FALSE),LEN(VLOOKUP($A98,csapatok!$A:$NN,BK$320,FALSE))-6),'csapat-ranglista'!$A:$FP,BK$321,FALSE)/8,VLOOKUP(VLOOKUP($A98,csapatok!$A:$NN,BK$320,FALSE),'csapat-ranglista'!$A:$FP,BK$321,FALSE)/4),0)</f>
        <v>0</v>
      </c>
      <c r="BL98" s="223">
        <f>IFERROR(IF(RIGHT(VLOOKUP($A98,csapatok!$A:$NN,BL$320,FALSE),5)="Csere",VLOOKUP(LEFT(VLOOKUP($A98,csapatok!$A:$NN,BL$320,FALSE),LEN(VLOOKUP($A98,csapatok!$A:$NN,BL$320,FALSE))-6),'csapat-ranglista'!$A:$FP,BL$321,FALSE)/8,VLOOKUP(VLOOKUP($A98,csapatok!$A:$NN,BL$320,FALSE),'csapat-ranglista'!$A:$FP,BL$321,FALSE)/4),0)</f>
        <v>0</v>
      </c>
      <c r="BM98" s="223">
        <f>IFERROR(IF(RIGHT(VLOOKUP($A98,csapatok!$A:$NN,BM$320,FALSE),5)="Csere",VLOOKUP(LEFT(VLOOKUP($A98,csapatok!$A:$NN,BM$320,FALSE),LEN(VLOOKUP($A98,csapatok!$A:$NN,BM$320,FALSE))-6),'csapat-ranglista'!$A:$FP,BM$321,FALSE)/8,VLOOKUP(VLOOKUP($A98,csapatok!$A:$NN,BM$320,FALSE),'csapat-ranglista'!$A:$FP,BM$321,FALSE)/4),0)</f>
        <v>0</v>
      </c>
      <c r="BN98" s="223">
        <f>IFERROR(IF(RIGHT(VLOOKUP($A98,csapatok!$A:$NN,BN$320,FALSE),5)="Csere",VLOOKUP(LEFT(VLOOKUP($A98,csapatok!$A:$NN,BN$320,FALSE),LEN(VLOOKUP($A98,csapatok!$A:$NN,BN$320,FALSE))-6),'csapat-ranglista'!$A:$FP,BN$321,FALSE)/8,VLOOKUP(VLOOKUP($A98,csapatok!$A:$NN,BN$320,FALSE),'csapat-ranglista'!$A:$FP,BN$321,FALSE)/4),0)</f>
        <v>0</v>
      </c>
      <c r="BO98" s="223">
        <f>IFERROR(IF(RIGHT(VLOOKUP($A98,csapatok!$A:$NN,BO$320,FALSE),5)="Csere",VLOOKUP(LEFT(VLOOKUP($A98,csapatok!$A:$NN,BO$320,FALSE),LEN(VLOOKUP($A98,csapatok!$A:$NN,BO$320,FALSE))-6),'csapat-ranglista'!$A:$FP,BO$321,FALSE)/8,VLOOKUP(VLOOKUP($A98,csapatok!$A:$NN,BO$320,FALSE),'csapat-ranglista'!$A:$FP,BO$321,FALSE)/4),0)</f>
        <v>0</v>
      </c>
      <c r="BP98" s="223">
        <f>IFERROR(IF(RIGHT(VLOOKUP($A98,csapatok!$A:$NN,BP$320,FALSE),5)="Csere",VLOOKUP(LEFT(VLOOKUP($A98,csapatok!$A:$NN,BP$320,FALSE),LEN(VLOOKUP($A98,csapatok!$A:$NN,BP$320,FALSE))-6),'csapat-ranglista'!$A:$FP,BP$321,FALSE)/8,VLOOKUP(VLOOKUP($A98,csapatok!$A:$NN,BP$320,FALSE),'csapat-ranglista'!$A:$FP,BP$321,FALSE)/4),0)</f>
        <v>0</v>
      </c>
      <c r="BQ98" s="223">
        <f>IFERROR(IF(RIGHT(VLOOKUP($A98,csapatok!$A:$NN,BQ$320,FALSE),5)="Csere",VLOOKUP(LEFT(VLOOKUP($A98,csapatok!$A:$NN,BQ$320,FALSE),LEN(VLOOKUP($A98,csapatok!$A:$NN,BQ$320,FALSE))-6),'csapat-ranglista'!$A:$FP,BQ$321,FALSE)/8,VLOOKUP(VLOOKUP($A98,csapatok!$A:$NN,BQ$320,FALSE),'csapat-ranglista'!$A:$FP,BQ$321,FALSE)/4),0)</f>
        <v>0</v>
      </c>
      <c r="BR98" s="223">
        <f>IFERROR(IF(RIGHT(VLOOKUP($A98,csapatok!$A:$NN,BR$320,FALSE),5)="Csere",VLOOKUP(LEFT(VLOOKUP($A98,csapatok!$A:$NN,BR$320,FALSE),LEN(VLOOKUP($A98,csapatok!$A:$NN,BR$320,FALSE))-6),'csapat-ranglista'!$A:$FP,BR$321,FALSE)/8,VLOOKUP(VLOOKUP($A98,csapatok!$A:$NN,BR$320,FALSE),'csapat-ranglista'!$A:$FP,BR$321,FALSE)/4),0)</f>
        <v>0</v>
      </c>
      <c r="BS98" s="223">
        <f>IFERROR(IF(RIGHT(VLOOKUP($A98,csapatok!$A:$NN,BS$320,FALSE),5)="Csere",VLOOKUP(LEFT(VLOOKUP($A98,csapatok!$A:$NN,BS$320,FALSE),LEN(VLOOKUP($A98,csapatok!$A:$NN,BS$320,FALSE))-6),'csapat-ranglista'!$A:$FP,BS$321,FALSE)/8,VLOOKUP(VLOOKUP($A98,csapatok!$A:$NN,BS$320,FALSE),'csapat-ranglista'!$A:$FP,BS$321,FALSE)/4),0)</f>
        <v>0</v>
      </c>
      <c r="BT98" s="223">
        <f>IFERROR(IF(RIGHT(VLOOKUP($A98,csapatok!$A:$NN,BT$320,FALSE),5)="Csere",VLOOKUP(LEFT(VLOOKUP($A98,csapatok!$A:$NN,BT$320,FALSE),LEN(VLOOKUP($A98,csapatok!$A:$NN,BT$320,FALSE))-6),'csapat-ranglista'!$A:$FP,BT$321,FALSE)/8,VLOOKUP(VLOOKUP($A98,csapatok!$A:$NN,BT$320,FALSE),'csapat-ranglista'!$A:$FP,BT$321,FALSE)/4),0)</f>
        <v>0</v>
      </c>
      <c r="BU98" s="223">
        <f>IFERROR(IF(RIGHT(VLOOKUP($A98,csapatok!$A:$NN,BU$320,FALSE),5)="Csere",VLOOKUP(LEFT(VLOOKUP($A98,csapatok!$A:$NN,BU$320,FALSE),LEN(VLOOKUP($A98,csapatok!$A:$NN,BU$320,FALSE))-6),'csapat-ranglista'!$A:$FP,BU$321,FALSE)/8,VLOOKUP(VLOOKUP($A98,csapatok!$A:$NN,BU$320,FALSE),'csapat-ranglista'!$A:$FP,BU$321,FALSE)/4),0)</f>
        <v>0</v>
      </c>
      <c r="BV98" s="223">
        <f>IFERROR(IF(RIGHT(VLOOKUP($A98,csapatok!$A:$NN,BV$320,FALSE),5)="Csere",VLOOKUP(LEFT(VLOOKUP($A98,csapatok!$A:$NN,BV$320,FALSE),LEN(VLOOKUP($A98,csapatok!$A:$NN,BV$320,FALSE))-6),'csapat-ranglista'!$A:$FP,BV$321,FALSE)/8,VLOOKUP(VLOOKUP($A98,csapatok!$A:$NN,BV$320,FALSE),'csapat-ranglista'!$A:$FP,BV$321,FALSE)/4),0)</f>
        <v>0</v>
      </c>
      <c r="BW98" s="223">
        <f>IFERROR(IF(RIGHT(VLOOKUP($A98,csapatok!$A:$NN,BW$320,FALSE),5)="Csere",VLOOKUP(LEFT(VLOOKUP($A98,csapatok!$A:$NN,BW$320,FALSE),LEN(VLOOKUP($A98,csapatok!$A:$NN,BW$320,FALSE))-6),'csapat-ranglista'!$A:$FP,BW$321,FALSE)/8,VLOOKUP(VLOOKUP($A98,csapatok!$A:$NN,BW$320,FALSE),'csapat-ranglista'!$A:$FP,BW$321,FALSE)/4),0)</f>
        <v>0</v>
      </c>
      <c r="BX98" s="223">
        <f>IFERROR(IF(RIGHT(VLOOKUP($A98,csapatok!$A:$NN,BX$320,FALSE),5)="Csere",VLOOKUP(LEFT(VLOOKUP($A98,csapatok!$A:$NN,BX$320,FALSE),LEN(VLOOKUP($A98,csapatok!$A:$NN,BX$320,FALSE))-6),'csapat-ranglista'!$A:$FP,BX$321,FALSE)/8,VLOOKUP(VLOOKUP($A98,csapatok!$A:$NN,BX$320,FALSE),'csapat-ranglista'!$A:$FP,BX$321,FALSE)/4),0)</f>
        <v>8.3926916580641286</v>
      </c>
      <c r="BY98" s="223">
        <f>IFERROR(IF(RIGHT(VLOOKUP($A98,csapatok!$A:$NN,BY$320,FALSE),5)="Csere",VLOOKUP(LEFT(VLOOKUP($A98,csapatok!$A:$NN,BY$320,FALSE),LEN(VLOOKUP($A98,csapatok!$A:$NN,BY$320,FALSE))-6),'csapat-ranglista'!$A:$FP,BY$321,FALSE)/8,VLOOKUP(VLOOKUP($A98,csapatok!$A:$NN,BY$320,FALSE),'csapat-ranglista'!$A:$FP,BY$321,FALSE)/4),0)</f>
        <v>0</v>
      </c>
      <c r="BZ98" s="223">
        <f>IFERROR(IF(RIGHT(VLOOKUP($A98,csapatok!$A:$NN,BZ$320,FALSE),5)="Csere",VLOOKUP(LEFT(VLOOKUP($A98,csapatok!$A:$NN,BZ$320,FALSE),LEN(VLOOKUP($A98,csapatok!$A:$NN,BZ$320,FALSE))-6),'csapat-ranglista'!$A:$FP,BZ$321,FALSE)/8,VLOOKUP(VLOOKUP($A98,csapatok!$A:$NN,BZ$320,FALSE),'csapat-ranglista'!$A:$FP,BZ$321,FALSE)/4),0)</f>
        <v>0</v>
      </c>
      <c r="CA98" s="223">
        <f>IFERROR(IF(RIGHT(VLOOKUP($A98,csapatok!$A:$NN,CA$320,FALSE),5)="Csere",VLOOKUP(LEFT(VLOOKUP($A98,csapatok!$A:$NN,CA$320,FALSE),LEN(VLOOKUP($A98,csapatok!$A:$NN,CA$320,FALSE))-6),'csapat-ranglista'!$A:$FP,CA$321,FALSE)/8,VLOOKUP(VLOOKUP($A98,csapatok!$A:$NN,CA$320,FALSE),'csapat-ranglista'!$A:$FP,CA$321,FALSE)/4),0)</f>
        <v>0</v>
      </c>
      <c r="CB98" s="223">
        <f>IFERROR(IF(RIGHT(VLOOKUP($A98,csapatok!$A:$NN,CB$320,FALSE),5)="Csere",VLOOKUP(LEFT(VLOOKUP($A98,csapatok!$A:$NN,CB$320,FALSE),LEN(VLOOKUP($A98,csapatok!$A:$NN,CB$320,FALSE))-6),'csapat-ranglista'!$A:$FP,CB$321,FALSE)/8,VLOOKUP(VLOOKUP($A98,csapatok!$A:$NN,CB$320,FALSE),'csapat-ranglista'!$A:$FP,CB$321,FALSE)/4),0)</f>
        <v>0</v>
      </c>
      <c r="CC98" s="223">
        <f>IFERROR(IF(RIGHT(VLOOKUP($A98,csapatok!$A:$NN,CC$320,FALSE),5)="Csere",VLOOKUP(LEFT(VLOOKUP($A98,csapatok!$A:$NN,CC$320,FALSE),LEN(VLOOKUP($A98,csapatok!$A:$NN,CC$320,FALSE))-6),'csapat-ranglista'!$A:$FP,CC$321,FALSE)/8,VLOOKUP(VLOOKUP($A98,csapatok!$A:$NN,CC$320,FALSE),'csapat-ranglista'!$A:$FP,CC$321,FALSE)/4),0)</f>
        <v>0</v>
      </c>
      <c r="CD98" s="223">
        <f>IFERROR(IF(RIGHT(VLOOKUP($A98,csapatok!$A:$NN,CD$320,FALSE),5)="Csere",VLOOKUP(LEFT(VLOOKUP($A98,csapatok!$A:$NN,CD$320,FALSE),LEN(VLOOKUP($A98,csapatok!$A:$NN,CD$320,FALSE))-6),'csapat-ranglista'!$A:$FP,CD$321,FALSE)/8,VLOOKUP(VLOOKUP($A98,csapatok!$A:$NN,CD$320,FALSE),'csapat-ranglista'!$A:$FP,CD$321,FALSE)/4),0)</f>
        <v>0</v>
      </c>
      <c r="CE98" s="223">
        <f>IFERROR(IF(RIGHT(VLOOKUP($A98,csapatok!$A:$NN,CE$320,FALSE),5)="Csere",VLOOKUP(LEFT(VLOOKUP($A98,csapatok!$A:$NN,CE$320,FALSE),LEN(VLOOKUP($A98,csapatok!$A:$NN,CE$320,FALSE))-6),'csapat-ranglista'!$A:$FP,CE$321,FALSE)/8,VLOOKUP(VLOOKUP($A98,csapatok!$A:$NN,CE$320,FALSE),'csapat-ranglista'!$A:$FP,CE$321,FALSE)/4),0)</f>
        <v>0</v>
      </c>
      <c r="CF98" s="223">
        <f>IFERROR(IF(RIGHT(VLOOKUP($A98,csapatok!$A:$NN,CF$320,FALSE),5)="Csere",VLOOKUP(LEFT(VLOOKUP($A98,csapatok!$A:$NN,CF$320,FALSE),LEN(VLOOKUP($A98,csapatok!$A:$NN,CF$320,FALSE))-6),'csapat-ranglista'!$A:$FP,CF$321,FALSE)/8,VLOOKUP(VLOOKUP($A98,csapatok!$A:$NN,CF$320,FALSE),'csapat-ranglista'!$A:$FP,CF$321,FALSE)/4),0)</f>
        <v>0</v>
      </c>
      <c r="CG98" s="223">
        <f>IFERROR(IF(RIGHT(VLOOKUP($A98,csapatok!$A:$NN,CG$320,FALSE),5)="Csere",VLOOKUP(LEFT(VLOOKUP($A98,csapatok!$A:$NN,CG$320,FALSE),LEN(VLOOKUP($A98,csapatok!$A:$NN,CG$320,FALSE))-6),'csapat-ranglista'!$A:$FP,CG$321,FALSE)/8,VLOOKUP(VLOOKUP($A98,csapatok!$A:$NN,CG$320,FALSE),'csapat-ranglista'!$A:$FP,CG$321,FALSE)/4),0)</f>
        <v>0</v>
      </c>
      <c r="CH98" s="223">
        <f>IFERROR(IF(RIGHT(VLOOKUP($A98,csapatok!$A:$NN,CH$320,FALSE),5)="Csere",VLOOKUP(LEFT(VLOOKUP($A98,csapatok!$A:$NN,CH$320,FALSE),LEN(VLOOKUP($A98,csapatok!$A:$NN,CH$320,FALSE))-6),'csapat-ranglista'!$A:$FP,CH$321,FALSE)/8,VLOOKUP(VLOOKUP($A98,csapatok!$A:$NN,CH$320,FALSE),'csapat-ranglista'!$A:$FP,CH$321,FALSE)/4),0)</f>
        <v>1.1471829181412383</v>
      </c>
      <c r="CI98" s="223">
        <f>IFERROR(IF(RIGHT(VLOOKUP($A98,csapatok!$A:$NN,CI$320,FALSE),5)="Csere",VLOOKUP(LEFT(VLOOKUP($A98,csapatok!$A:$NN,CI$320,FALSE),LEN(VLOOKUP($A98,csapatok!$A:$NN,CI$320,FALSE))-6),'csapat-ranglista'!$A:$FP,CI$321,FALSE)/8,VLOOKUP(VLOOKUP($A98,csapatok!$A:$NN,CI$320,FALSE),'csapat-ranglista'!$A:$FP,CI$321,FALSE)/4),0)</f>
        <v>0</v>
      </c>
      <c r="CJ98" s="224">
        <f>versenyek!$IQ$11*IFERROR(VLOOKUP(VLOOKUP($A98,versenyek!IP:IR,3,FALSE),szabalyok!$A$16:$B$23,2,FALSE)/4,0)</f>
        <v>0</v>
      </c>
      <c r="CK98" s="224">
        <f>versenyek!$IT$11*IFERROR(VLOOKUP(VLOOKUP($A98,versenyek!IS:IU,3,FALSE),szabalyok!$A$16:$B$23,2,FALSE)/4,0)</f>
        <v>0</v>
      </c>
      <c r="CL98" s="223">
        <f>IFERROR(IF(RIGHT(VLOOKUP($A98,csapatok!$A:$NN,CL$320,FALSE),5)="Csere",VLOOKUP(LEFT(VLOOKUP($A98,csapatok!$A:$NN,CL$320,FALSE),LEN(VLOOKUP($A98,csapatok!$A:$NN,CL$320,FALSE))-6),'csapat-ranglista'!$A:$FP,CL$321,FALSE)/8,VLOOKUP(VLOOKUP($A98,csapatok!$A:$NN,CL$320,FALSE),'csapat-ranglista'!$A:$FP,CL$321,FALSE)/4),0)</f>
        <v>0</v>
      </c>
      <c r="CM98" s="223">
        <f>IFERROR(IF(RIGHT(VLOOKUP($A98,csapatok!$A:$NN,CM$320,FALSE),5)="Csere",VLOOKUP(LEFT(VLOOKUP($A98,csapatok!$A:$NN,CM$320,FALSE),LEN(VLOOKUP($A98,csapatok!$A:$NN,CM$320,FALSE))-6),'csapat-ranglista'!$A:$FP,CM$321,FALSE)/8,VLOOKUP(VLOOKUP($A98,csapatok!$A:$NN,CM$320,FALSE),'csapat-ranglista'!$A:$FP,CM$321,FALSE)/4),0)</f>
        <v>0</v>
      </c>
      <c r="CN98" s="223">
        <f>IFERROR(IF(RIGHT(VLOOKUP($A98,csapatok!$A:$NN,CN$320,FALSE),5)="Csere",VLOOKUP(LEFT(VLOOKUP($A98,csapatok!$A:$NN,CN$320,FALSE),LEN(VLOOKUP($A98,csapatok!$A:$NN,CN$320,FALSE))-6),'csapat-ranglista'!$A:$FP,CN$321,FALSE)/8,VLOOKUP(VLOOKUP($A98,csapatok!$A:$NN,CN$320,FALSE),'csapat-ranglista'!$A:$FP,CN$321,FALSE)/4),0)</f>
        <v>0</v>
      </c>
      <c r="CO98" s="223">
        <f>IFERROR(IF(RIGHT(VLOOKUP($A98,csapatok!$A:$NN,CO$320,FALSE),5)="Csere",VLOOKUP(LEFT(VLOOKUP($A98,csapatok!$A:$NN,CO$320,FALSE),LEN(VLOOKUP($A98,csapatok!$A:$NN,CO$320,FALSE))-6),'csapat-ranglista'!$A:$FP,CO$321,FALSE)/8,VLOOKUP(VLOOKUP($A98,csapatok!$A:$NN,CO$320,FALSE),'csapat-ranglista'!$A:$FP,CO$321,FALSE)/4),0)</f>
        <v>0</v>
      </c>
      <c r="CP98" s="223">
        <f>IFERROR(IF(RIGHT(VLOOKUP($A98,csapatok!$A:$NN,CP$320,FALSE),5)="Csere",VLOOKUP(LEFT(VLOOKUP($A98,csapatok!$A:$NN,CP$320,FALSE),LEN(VLOOKUP($A98,csapatok!$A:$NN,CP$320,FALSE))-6),'csapat-ranglista'!$A:$FP,CP$321,FALSE)/8,VLOOKUP(VLOOKUP($A98,csapatok!$A:$NN,CP$320,FALSE),'csapat-ranglista'!$A:$FP,CP$321,FALSE)/4),0)</f>
        <v>0</v>
      </c>
      <c r="CQ98" s="223">
        <f>IFERROR(IF(RIGHT(VLOOKUP($A98,csapatok!$A:$NN,CQ$320,FALSE),5)="Csere",VLOOKUP(LEFT(VLOOKUP($A98,csapatok!$A:$NN,CQ$320,FALSE),LEN(VLOOKUP($A98,csapatok!$A:$NN,CQ$320,FALSE))-6),'csapat-ranglista'!$A:$FP,CQ$321,FALSE)/8,VLOOKUP(VLOOKUP($A98,csapatok!$A:$NN,CQ$320,FALSE),'csapat-ranglista'!$A:$FP,CQ$321,FALSE)/4),0)</f>
        <v>0</v>
      </c>
      <c r="CR98" s="223">
        <f>IFERROR(IF(RIGHT(VLOOKUP($A98,csapatok!$A:$NN,CR$320,FALSE),5)="Csere",VLOOKUP(LEFT(VLOOKUP($A98,csapatok!$A:$NN,CR$320,FALSE),LEN(VLOOKUP($A98,csapatok!$A:$NN,CR$320,FALSE))-6),'csapat-ranglista'!$A:$FP,CR$321,FALSE)/8,VLOOKUP(VLOOKUP($A98,csapatok!$A:$NN,CR$320,FALSE),'csapat-ranglista'!$A:$FP,CR$321,FALSE)/4),0)</f>
        <v>0</v>
      </c>
      <c r="CS98" s="223">
        <f>IFERROR(IF(RIGHT(VLOOKUP($A98,csapatok!$A:$NN,CS$320,FALSE),5)="Csere",VLOOKUP(LEFT(VLOOKUP($A98,csapatok!$A:$NN,CS$320,FALSE),LEN(VLOOKUP($A98,csapatok!$A:$NN,CS$320,FALSE))-6),'csapat-ranglista'!$A:$FP,CS$321,FALSE)/8,VLOOKUP(VLOOKUP($A98,csapatok!$A:$NN,CS$320,FALSE),'csapat-ranglista'!$A:$FP,CS$321,FALSE)/4),0)</f>
        <v>0</v>
      </c>
      <c r="CT98" s="223">
        <f>IFERROR(IF(RIGHT(VLOOKUP($A98,csapatok!$A:$NN,CT$320,FALSE),5)="Csere",VLOOKUP(LEFT(VLOOKUP($A98,csapatok!$A:$NN,CT$320,FALSE),LEN(VLOOKUP($A98,csapatok!$A:$NN,CT$320,FALSE))-6),'csapat-ranglista'!$A:$FP,CT$321,FALSE)/8,VLOOKUP(VLOOKUP($A98,csapatok!$A:$NN,CT$320,FALSE),'csapat-ranglista'!$A:$FP,CT$321,FALSE)/4),0)</f>
        <v>0</v>
      </c>
      <c r="CU98" s="223">
        <f>IFERROR(IF(RIGHT(VLOOKUP($A98,csapatok!$A:$NN,CU$320,FALSE),5)="Csere",VLOOKUP(LEFT(VLOOKUP($A98,csapatok!$A:$NN,CU$320,FALSE),LEN(VLOOKUP($A98,csapatok!$A:$NN,CU$320,FALSE))-6),'csapat-ranglista'!$A:$FP,CU$321,FALSE)/8,VLOOKUP(VLOOKUP($A98,csapatok!$A:$NN,CU$320,FALSE),'csapat-ranglista'!$A:$FP,CU$321,FALSE)/4),0)</f>
        <v>0</v>
      </c>
      <c r="CV98" s="223">
        <f>IFERROR(IF(RIGHT(VLOOKUP($A98,csapatok!$A:$NN,CV$320,FALSE),5)="Csere",VLOOKUP(LEFT(VLOOKUP($A98,csapatok!$A:$NN,CV$320,FALSE),LEN(VLOOKUP($A98,csapatok!$A:$NN,CV$320,FALSE))-6),'csapat-ranglista'!$A:$FP,CV$321,FALSE)/8,VLOOKUP(VLOOKUP($A98,csapatok!$A:$NN,CV$320,FALSE),'csapat-ranglista'!$A:$FP,CV$321,FALSE)/4),0)</f>
        <v>0</v>
      </c>
      <c r="CW98" s="223">
        <f>IFERROR(IF(RIGHT(VLOOKUP($A98,csapatok!$A:$NN,CW$320,FALSE),5)="Csere",VLOOKUP(LEFT(VLOOKUP($A98,csapatok!$A:$NN,CW$320,FALSE),LEN(VLOOKUP($A98,csapatok!$A:$NN,CW$320,FALSE))-6),'csapat-ranglista'!$A:$FP,CW$321,FALSE)/8,VLOOKUP(VLOOKUP($A98,csapatok!$A:$NN,CW$320,FALSE),'csapat-ranglista'!$A:$FP,CW$321,FALSE)/4),0)</f>
        <v>0</v>
      </c>
      <c r="CX98" s="223">
        <f>IFERROR(IF(RIGHT(VLOOKUP($A98,csapatok!$A:$NN,CX$320,FALSE),5)="Csere",VLOOKUP(LEFT(VLOOKUP($A98,csapatok!$A:$NN,CX$320,FALSE),LEN(VLOOKUP($A98,csapatok!$A:$NN,CX$320,FALSE))-6),'csapat-ranglista'!$A:$FP,CX$321,FALSE)/8,VLOOKUP(VLOOKUP($A98,csapatok!$A:$NN,CX$320,FALSE),'csapat-ranglista'!$A:$FP,CX$321,FALSE)/4),0)</f>
        <v>0</v>
      </c>
      <c r="CY98" s="223">
        <f>IFERROR(IF(RIGHT(VLOOKUP($A98,csapatok!$A:$NN,CY$320,FALSE),5)="Csere",VLOOKUP(LEFT(VLOOKUP($A98,csapatok!$A:$NN,CY$320,FALSE),LEN(VLOOKUP($A98,csapatok!$A:$NN,CY$320,FALSE))-6),'csapat-ranglista'!$A:$FP,CY$321,FALSE)/8,VLOOKUP(VLOOKUP($A98,csapatok!$A:$NN,CY$320,FALSE),'csapat-ranglista'!$A:$FP,CY$321,FALSE)/4),0)</f>
        <v>0</v>
      </c>
      <c r="CZ98" s="223">
        <f>IFERROR(IF(RIGHT(VLOOKUP($A98,csapatok!$A:$NN,CZ$320,FALSE),5)="Csere",VLOOKUP(LEFT(VLOOKUP($A98,csapatok!$A:$NN,CZ$320,FALSE),LEN(VLOOKUP($A98,csapatok!$A:$NN,CZ$320,FALSE))-6),'csapat-ranglista'!$A:$FP,CZ$321,FALSE)/8,VLOOKUP(VLOOKUP($A98,csapatok!$A:$NN,CZ$320,FALSE),'csapat-ranglista'!$A:$FP,CZ$321,FALSE)/4),0)</f>
        <v>0</v>
      </c>
      <c r="DA98" s="223">
        <f>IFERROR(IF(RIGHT(VLOOKUP($A98,csapatok!$A:$NN,DA$320,FALSE),5)="Csere",VLOOKUP(LEFT(VLOOKUP($A98,csapatok!$A:$NN,DA$320,FALSE),LEN(VLOOKUP($A98,csapatok!$A:$NN,DA$320,FALSE))-6),'csapat-ranglista'!$A:$FP,DA$321,FALSE)/8,VLOOKUP(VLOOKUP($A98,csapatok!$A:$NN,DA$320,FALSE),'csapat-ranglista'!$A:$FP,DA$321,FALSE)/4),0)</f>
        <v>0</v>
      </c>
      <c r="DB98" s="223">
        <f>IFERROR(IF(RIGHT(VLOOKUP($A98,csapatok!$A:$NN,DB$320,FALSE),5)="Csere",VLOOKUP(LEFT(VLOOKUP($A98,csapatok!$A:$NN,DB$320,FALSE),LEN(VLOOKUP($A98,csapatok!$A:$NN,DB$320,FALSE))-6),'csapat-ranglista'!$A:$FP,DB$321,FALSE)/8,VLOOKUP(VLOOKUP($A98,csapatok!$A:$NN,DB$320,FALSE),'csapat-ranglista'!$A:$FP,DB$321,FALSE)/4),0)</f>
        <v>0</v>
      </c>
      <c r="DC98" s="223">
        <f>IFERROR(IF(RIGHT(VLOOKUP($A98,csapatok!$A:$NN,DC$320,FALSE),5)="Csere",VLOOKUP(LEFT(VLOOKUP($A98,csapatok!$A:$NN,DC$320,FALSE),LEN(VLOOKUP($A98,csapatok!$A:$NN,DC$320,FALSE))-6),'csapat-ranglista'!$A:$FP,DC$321,FALSE)/8,VLOOKUP(VLOOKUP($A98,csapatok!$A:$NN,DC$320,FALSE),'csapat-ranglista'!$A:$FP,DC$321,FALSE)/4),0)</f>
        <v>0</v>
      </c>
      <c r="DD98" s="223">
        <f>IFERROR(IF(RIGHT(VLOOKUP($A98,csapatok!$A:$NN,DD$320,FALSE),5)="Csere",VLOOKUP(LEFT(VLOOKUP($A98,csapatok!$A:$NN,DD$320,FALSE),LEN(VLOOKUP($A98,csapatok!$A:$NN,DD$320,FALSE))-6),'csapat-ranglista'!$A:$FP,DD$321,FALSE)/8,VLOOKUP(VLOOKUP($A98,csapatok!$A:$NN,DD$320,FALSE),'csapat-ranglista'!$A:$FP,DD$321,FALSE)/4),0)</f>
        <v>0</v>
      </c>
      <c r="DE98" s="223">
        <f>IFERROR(IF(RIGHT(VLOOKUP($A98,csapatok!$A:$NN,DE$320,FALSE),5)="Csere",VLOOKUP(LEFT(VLOOKUP($A98,csapatok!$A:$NN,DE$320,FALSE),LEN(VLOOKUP($A98,csapatok!$A:$NN,DE$320,FALSE))-6),'csapat-ranglista'!$A:$FP,DE$321,FALSE)/8,VLOOKUP(VLOOKUP($A98,csapatok!$A:$NN,DE$320,FALSE),'csapat-ranglista'!$A:$FP,DE$321,FALSE)/4),0)</f>
        <v>0</v>
      </c>
      <c r="DF98" s="223">
        <f>IFERROR(IF(RIGHT(VLOOKUP($A98,csapatok!$A:$NN,DF$320,FALSE),5)="Csere",VLOOKUP(LEFT(VLOOKUP($A98,csapatok!$A:$NN,DF$320,FALSE),LEN(VLOOKUP($A98,csapatok!$A:$NN,DF$320,FALSE))-6),'csapat-ranglista'!$A:$FP,DF$321,FALSE)/8,VLOOKUP(VLOOKUP($A98,csapatok!$A:$NN,DF$320,FALSE),'csapat-ranglista'!$A:$FP,DF$321,FALSE)/4),0)</f>
        <v>0</v>
      </c>
      <c r="DG98" s="223">
        <f>IFERROR(IF(RIGHT(VLOOKUP($A98,csapatok!$A:$NN,DG$320,FALSE),5)="Csere",VLOOKUP(LEFT(VLOOKUP($A98,csapatok!$A:$NN,DG$320,FALSE),LEN(VLOOKUP($A98,csapatok!$A:$NN,DG$320,FALSE))-6),'csapat-ranglista'!$A:$FP,DG$321,FALSE)/8,VLOOKUP(VLOOKUP($A98,csapatok!$A:$NN,DG$320,FALSE),'csapat-ranglista'!$A:$FP,DG$321,FALSE)/4),0)</f>
        <v>0</v>
      </c>
      <c r="DH98" s="223">
        <f>IFERROR(IF(RIGHT(VLOOKUP($A98,csapatok!$A:$NN,DH$320,FALSE),5)="Csere",VLOOKUP(LEFT(VLOOKUP($A98,csapatok!$A:$NN,DH$320,FALSE),LEN(VLOOKUP($A98,csapatok!$A:$NN,DH$320,FALSE))-6),'csapat-ranglista'!$A:$FP,DH$321,FALSE)/8,VLOOKUP(VLOOKUP($A98,csapatok!$A:$NN,DH$320,FALSE),'csapat-ranglista'!$A:$FP,DH$321,FALSE)/4),0)</f>
        <v>1.431042979053049</v>
      </c>
      <c r="DI98" s="223">
        <f>IFERROR(IF(RIGHT(VLOOKUP($A98,csapatok!$A:$NN,DI$320,FALSE),5)="Csere",VLOOKUP(LEFT(VLOOKUP($A98,csapatok!$A:$NN,DI$320,FALSE),LEN(VLOOKUP($A98,csapatok!$A:$NN,DI$320,FALSE))-6),'csapat-ranglista'!$A:$FP,DI$321,FALSE)/8,VLOOKUP(VLOOKUP($A98,csapatok!$A:$NN,DI$320,FALSE),'csapat-ranglista'!$A:$FP,DI$321,FALSE)/4),0)</f>
        <v>0</v>
      </c>
      <c r="DJ98" s="223">
        <f>IFERROR(IF(RIGHT(VLOOKUP($A98,csapatok!$A:$NN,DJ$320,FALSE),5)="Csere",VLOOKUP(LEFT(VLOOKUP($A98,csapatok!$A:$NN,DJ$320,FALSE),LEN(VLOOKUP($A98,csapatok!$A:$NN,DJ$320,FALSE))-6),'csapat-ranglista'!$A:$FP,DJ$321,FALSE)/8,VLOOKUP(VLOOKUP($A98,csapatok!$A:$NN,DJ$320,FALSE),'csapat-ranglista'!$A:$FP,DJ$321,FALSE)/4),0)</f>
        <v>0</v>
      </c>
      <c r="DK98" s="223">
        <f>IFERROR(IF(RIGHT(VLOOKUP($A98,csapatok!$A:$NN,DK$320,FALSE),5)="Csere",VLOOKUP(LEFT(VLOOKUP($A98,csapatok!$A:$NN,DK$320,FALSE),LEN(VLOOKUP($A98,csapatok!$A:$NN,DK$320,FALSE))-6),'csapat-ranglista'!$A:$FP,DK$321,FALSE)/8,VLOOKUP(VLOOKUP($A98,csapatok!$A:$NN,DK$320,FALSE),'csapat-ranglista'!$A:$FP,DK$321,FALSE)/4),0)</f>
        <v>0</v>
      </c>
      <c r="DL98" s="223">
        <f>IFERROR(IF(RIGHT(VLOOKUP($A98,csapatok!$A:$NN,DL$320,FALSE),5)="Csere",VLOOKUP(LEFT(VLOOKUP($A98,csapatok!$A:$NN,DL$320,FALSE),LEN(VLOOKUP($A98,csapatok!$A:$NN,DL$320,FALSE))-6),'csapat-ranglista'!$A:$FP,DL$321,FALSE)/8,VLOOKUP(VLOOKUP($A98,csapatok!$A:$NN,DL$320,FALSE),'csapat-ranglista'!$A:$FP,DL$321,FALSE)/4),0)</f>
        <v>0</v>
      </c>
      <c r="DM98" s="223">
        <f>IFERROR(IF(RIGHT(VLOOKUP($A98,csapatok!$A:$NN,DM$320,FALSE),5)="Csere",VLOOKUP(LEFT(VLOOKUP($A98,csapatok!$A:$NN,DM$320,FALSE),LEN(VLOOKUP($A98,csapatok!$A:$NN,DM$320,FALSE))-6),'csapat-ranglista'!$A:$FP,DM$321,FALSE)/8,VLOOKUP(VLOOKUP($A98,csapatok!$A:$NN,DM$320,FALSE),'csapat-ranglista'!$A:$FP,DM$321,FALSE)/4),0)</f>
        <v>0</v>
      </c>
      <c r="DN98" s="223">
        <f>IFERROR(IF(RIGHT(VLOOKUP($A98,csapatok!$A:$NN,DN$320,FALSE),5)="Csere",VLOOKUP(LEFT(VLOOKUP($A98,csapatok!$A:$NN,DN$320,FALSE),LEN(VLOOKUP($A98,csapatok!$A:$NN,DN$320,FALSE))-6),'csapat-ranglista'!$A:$FP,DN$321,FALSE)/8,VLOOKUP(VLOOKUP($A98,csapatok!$A:$NN,DN$320,FALSE),'csapat-ranglista'!$A:$FP,DN$321,FALSE)/4),0)</f>
        <v>0</v>
      </c>
      <c r="DO98" s="224">
        <f>versenyek!$MF$11*IFERROR(VLOOKUP(VLOOKUP($A98,versenyek!ME:MG,3,FALSE),szabalyok!$A$16:$B$23,2,FALSE)/4,0)</f>
        <v>0</v>
      </c>
      <c r="DP98" s="224">
        <f>versenyek!$MI$11*IFERROR(VLOOKUP(VLOOKUP($A98,versenyek!MH:MJ,3,FALSE),szabalyok!$A$16:$B$23,2,FALSE)/4,0)</f>
        <v>0</v>
      </c>
      <c r="DQ98" s="223">
        <f>IFERROR(IF(RIGHT(VLOOKUP($A98,csapatok!$A:$NN,DQ$320,FALSE),5)="Csere",VLOOKUP(LEFT(VLOOKUP($A98,csapatok!$A:$NN,DQ$320,FALSE),LEN(VLOOKUP($A98,csapatok!$A:$NN,DQ$320,FALSE))-6),'csapat-ranglista'!$A:$FP,DQ$321,FALSE)/8,VLOOKUP(VLOOKUP($A98,csapatok!$A:$NN,DQ$320,FALSE),'csapat-ranglista'!$A:$FP,DQ$321,FALSE)/4),0)</f>
        <v>0</v>
      </c>
      <c r="DR98" s="223">
        <f>IFERROR(IF(RIGHT(VLOOKUP($A98,csapatok!$A:$NN,DR$320,FALSE),5)="Csere",VLOOKUP(LEFT(VLOOKUP($A98,csapatok!$A:$NN,DR$320,FALSE),LEN(VLOOKUP($A98,csapatok!$A:$NN,DR$320,FALSE))-6),'csapat-ranglista'!$A:$FP,DR$321,FALSE)/8,VLOOKUP(VLOOKUP($A98,csapatok!$A:$NN,DR$320,FALSE),'csapat-ranglista'!$A:$FP,DR$321,FALSE)/4),0)</f>
        <v>0</v>
      </c>
      <c r="DS98" s="223">
        <f>IFERROR(IF(RIGHT(VLOOKUP($A98,csapatok!$A:$NN,DS$320,FALSE),5)="Csere",VLOOKUP(LEFT(VLOOKUP($A98,csapatok!$A:$NN,DS$320,FALSE),LEN(VLOOKUP($A98,csapatok!$A:$NN,DS$320,FALSE))-6),'csapat-ranglista'!$A:$FP,DS$321,FALSE)/8,VLOOKUP(VLOOKUP($A98,csapatok!$A:$NN,DS$320,FALSE),'csapat-ranglista'!$A:$FP,DS$321,FALSE)/4),0)</f>
        <v>0</v>
      </c>
      <c r="DT98" s="223">
        <f>IFERROR(IF(RIGHT(VLOOKUP($A98,csapatok!$A:$NN,DT$320,FALSE),5)="Csere",VLOOKUP(LEFT(VLOOKUP($A98,csapatok!$A:$NN,DT$320,FALSE),LEN(VLOOKUP($A98,csapatok!$A:$NN,DT$320,FALSE))-6),'csapat-ranglista'!$A:$FP,DT$321,FALSE)/8,VLOOKUP(VLOOKUP($A98,csapatok!$A:$NN,DT$320,FALSE),'csapat-ranglista'!$A:$FP,DT$321,FALSE)/4),0)</f>
        <v>0</v>
      </c>
      <c r="DU98" s="223">
        <f>IFERROR(IF(RIGHT(VLOOKUP($A98,csapatok!$A:$NN,DU$320,FALSE),5)="Csere",VLOOKUP(LEFT(VLOOKUP($A98,csapatok!$A:$NN,DU$320,FALSE),LEN(VLOOKUP($A98,csapatok!$A:$NN,DU$320,FALSE))-6),'csapat-ranglista'!$A:$FP,DU$321,FALSE)/8,VLOOKUP(VLOOKUP($A98,csapatok!$A:$NN,DU$320,FALSE),'csapat-ranglista'!$A:$FP,DU$321,FALSE)/4),0)</f>
        <v>0</v>
      </c>
      <c r="DV98" s="223">
        <f>IFERROR(IF(RIGHT(VLOOKUP($A98,csapatok!$A:$NN,DV$320,FALSE),5)="Csere",VLOOKUP(LEFT(VLOOKUP($A98,csapatok!$A:$NN,DV$320,FALSE),LEN(VLOOKUP($A98,csapatok!$A:$NN,DV$320,FALSE))-6),'csapat-ranglista'!$A:$FP,DV$321,FALSE)/8,VLOOKUP(VLOOKUP($A98,csapatok!$A:$NN,DV$320,FALSE),'csapat-ranglista'!$A:$FP,DV$321,FALSE)/4),0)</f>
        <v>0</v>
      </c>
      <c r="DW98" s="223">
        <f>IFERROR(IF(RIGHT(VLOOKUP($A98,csapatok!$A:$NN,DW$320,FALSE),5)="Csere",VLOOKUP(LEFT(VLOOKUP($A98,csapatok!$A:$NN,DW$320,FALSE),LEN(VLOOKUP($A98,csapatok!$A:$NN,DW$320,FALSE))-6),'csapat-ranglista'!$A:$FP,DW$321,FALSE)/8,VLOOKUP(VLOOKUP($A98,csapatok!$A:$NN,DW$320,FALSE),'csapat-ranglista'!$A:$FP,DW$321,FALSE)/4),0)</f>
        <v>0</v>
      </c>
      <c r="DX98" s="223">
        <f>IFERROR(IF(RIGHT(VLOOKUP($A98,csapatok!$A:$NN,DX$320,FALSE),5)="Csere",VLOOKUP(LEFT(VLOOKUP($A98,csapatok!$A:$NN,DX$320,FALSE),LEN(VLOOKUP($A98,csapatok!$A:$NN,DX$320,FALSE))-6),'csapat-ranglista'!$A:$FP,DX$321,FALSE)/8,VLOOKUP(VLOOKUP($A98,csapatok!$A:$NN,DX$320,FALSE),'csapat-ranglista'!$A:$FP,DX$321,FALSE)/4),0)</f>
        <v>0</v>
      </c>
      <c r="DY98" s="223">
        <f>IFERROR(IF(RIGHT(VLOOKUP($A98,csapatok!$A:$NN,DY$320,FALSE),5)="Csere",VLOOKUP(LEFT(VLOOKUP($A98,csapatok!$A:$NN,DY$320,FALSE),LEN(VLOOKUP($A98,csapatok!$A:$NN,DY$320,FALSE))-6),'csapat-ranglista'!$A:$FP,DY$321,FALSE)/8,VLOOKUP(VLOOKUP($A98,csapatok!$A:$NN,DY$320,FALSE),'csapat-ranglista'!$A:$FP,DY$321,FALSE)/4),0)</f>
        <v>0</v>
      </c>
      <c r="DZ98" s="223">
        <f>IFERROR(IF(RIGHT(VLOOKUP($A98,csapatok!$A:$NN,DZ$320,FALSE),5)="Csere",VLOOKUP(LEFT(VLOOKUP($A98,csapatok!$A:$NN,DZ$320,FALSE),LEN(VLOOKUP($A98,csapatok!$A:$NN,DZ$320,FALSE))-6),'csapat-ranglista'!$A:$FP,DZ$321,FALSE)/8,VLOOKUP(VLOOKUP($A98,csapatok!$A:$NN,DZ$320,FALSE),'csapat-ranglista'!$A:$FP,DZ$321,FALSE)/4),0)</f>
        <v>0</v>
      </c>
      <c r="EA98" s="223">
        <f>IFERROR(IF(RIGHT(VLOOKUP($A98,csapatok!$A:$NN,EA$320,FALSE),5)="Csere",VLOOKUP(LEFT(VLOOKUP($A98,csapatok!$A:$NN,EA$320,FALSE),LEN(VLOOKUP($A98,csapatok!$A:$NN,EA$320,FALSE))-6),'csapat-ranglista'!$A:$FP,EA$321,FALSE)/8,VLOOKUP(VLOOKUP($A98,csapatok!$A:$NN,EA$320,FALSE),'csapat-ranglista'!$A:$FP,EA$321,FALSE)/4),0)</f>
        <v>0</v>
      </c>
      <c r="EB98" s="223">
        <f>IFERROR(IF(RIGHT(VLOOKUP($A98,csapatok!$A:$NN,EB$320,FALSE),5)="Csere",VLOOKUP(LEFT(VLOOKUP($A98,csapatok!$A:$NN,EB$320,FALSE),LEN(VLOOKUP($A98,csapatok!$A:$NN,EB$320,FALSE))-6),'csapat-ranglista'!$A:$FP,EB$321,FALSE)/8,VLOOKUP(VLOOKUP($A98,csapatok!$A:$NN,EB$320,FALSE),'csapat-ranglista'!$A:$FP,EB$321,FALSE)/4),0)</f>
        <v>0</v>
      </c>
      <c r="EC98" s="223">
        <f>IFERROR(IF(RIGHT(VLOOKUP($A98,csapatok!$A:$NN,EC$320,FALSE),5)="Csere",VLOOKUP(LEFT(VLOOKUP($A98,csapatok!$A:$NN,EC$320,FALSE),LEN(VLOOKUP($A98,csapatok!$A:$NN,EC$320,FALSE))-6),'csapat-ranglista'!$A:$FP,EC$321,FALSE)/8,VLOOKUP(VLOOKUP($A98,csapatok!$A:$NN,EC$320,FALSE),'csapat-ranglista'!$A:$FP,EC$321,FALSE)/4),0)</f>
        <v>0</v>
      </c>
      <c r="ED98" s="223">
        <f>IFERROR(IF(RIGHT(VLOOKUP($A98,csapatok!$A:$NN,ED$320,FALSE),5)="Csere",VLOOKUP(LEFT(VLOOKUP($A98,csapatok!$A:$NN,ED$320,FALSE),LEN(VLOOKUP($A98,csapatok!$A:$NN,ED$320,FALSE))-6),'csapat-ranglista'!$A:$FP,ED$321,FALSE)/8,VLOOKUP(VLOOKUP($A98,csapatok!$A:$NN,ED$320,FALSE),'csapat-ranglista'!$A:$FP,ED$321,FALSE)/4),0)</f>
        <v>0</v>
      </c>
      <c r="EE98" s="223">
        <f>IFERROR(IF(RIGHT(VLOOKUP($A98,csapatok!$A:$NN,EE$320,FALSE),5)="Csere",VLOOKUP(LEFT(VLOOKUP($A98,csapatok!$A:$NN,EE$320,FALSE),LEN(VLOOKUP($A98,csapatok!$A:$NN,EE$320,FALSE))-6),'csapat-ranglista'!$A:$FP,EE$321,FALSE)/8,VLOOKUP(VLOOKUP($A98,csapatok!$A:$NN,EE$320,FALSE),'csapat-ranglista'!$A:$FP,EE$321,FALSE)/4),0)</f>
        <v>0</v>
      </c>
      <c r="EF98" s="223">
        <f>IFERROR(IF(RIGHT(VLOOKUP($A98,csapatok!$A:$NN,EF$320,FALSE),5)="Csere",VLOOKUP(LEFT(VLOOKUP($A98,csapatok!$A:$NN,EF$320,FALSE),LEN(VLOOKUP($A98,csapatok!$A:$NN,EF$320,FALSE))-6),'csapat-ranglista'!$A:$FP,EF$321,FALSE)/8,VLOOKUP(VLOOKUP($A98,csapatok!$A:$NN,EF$320,FALSE),'csapat-ranglista'!$A:$FP,EF$321,FALSE)/4),0)</f>
        <v>0</v>
      </c>
      <c r="EG98" s="223">
        <f>IFERROR(IF(RIGHT(VLOOKUP($A98,csapatok!$A:$NN,EG$320,FALSE),5)="Csere",VLOOKUP(LEFT(VLOOKUP($A98,csapatok!$A:$NN,EG$320,FALSE),LEN(VLOOKUP($A98,csapatok!$A:$NN,EG$320,FALSE))-6),'csapat-ranglista'!$A:$FP,EG$321,FALSE)/8,VLOOKUP(VLOOKUP($A98,csapatok!$A:$NN,EG$320,FALSE),'csapat-ranglista'!$A:$FP,EG$321,FALSE)/4),0)</f>
        <v>0</v>
      </c>
      <c r="EH98" s="223">
        <f>IFERROR(IF(RIGHT(VLOOKUP($A98,csapatok!$A:$NN,EH$320,FALSE),5)="Csere",VLOOKUP(LEFT(VLOOKUP($A98,csapatok!$A:$NN,EH$320,FALSE),LEN(VLOOKUP($A98,csapatok!$A:$NN,EH$320,FALSE))-6),'csapat-ranglista'!$A:$FP,EH$321,FALSE)/8,VLOOKUP(VLOOKUP($A98,csapatok!$A:$NN,EH$320,FALSE),'csapat-ranglista'!$A:$FP,EH$321,FALSE)/4),0)</f>
        <v>0</v>
      </c>
      <c r="EI98" s="223">
        <f>IFERROR(IF(RIGHT(VLOOKUP($A98,csapatok!$A:$NN,EI$320,FALSE),5)="Csere",VLOOKUP(LEFT(VLOOKUP($A98,csapatok!$A:$NN,EI$320,FALSE),LEN(VLOOKUP($A98,csapatok!$A:$NN,EI$320,FALSE))-6),'csapat-ranglista'!$A:$FP,EI$321,FALSE)/8,VLOOKUP(VLOOKUP($A98,csapatok!$A:$NN,EI$320,FALSE),'csapat-ranglista'!$A:$FP,EI$321,FALSE)/4),0)</f>
        <v>0</v>
      </c>
      <c r="EJ98" s="223">
        <f>IFERROR(IF(RIGHT(VLOOKUP($A98,csapatok!$A:$NN,EJ$320,FALSE),5)="Csere",VLOOKUP(LEFT(VLOOKUP($A98,csapatok!$A:$NN,EJ$320,FALSE),LEN(VLOOKUP($A98,csapatok!$A:$NN,EJ$320,FALSE))-6),'csapat-ranglista'!$A:$FP,EJ$321,FALSE)/8,VLOOKUP(VLOOKUP($A98,csapatok!$A:$NN,EJ$320,FALSE),'csapat-ranglista'!$A:$FP,EJ$321,FALSE)/4),0)</f>
        <v>0</v>
      </c>
      <c r="EK98" s="223">
        <f>IFERROR(IF(RIGHT(VLOOKUP($A98,csapatok!$A:$NN,EK$320,FALSE),5)="Csere",VLOOKUP(LEFT(VLOOKUP($A98,csapatok!$A:$NN,EK$320,FALSE),LEN(VLOOKUP($A98,csapatok!$A:$NN,EK$320,FALSE))-6),'csapat-ranglista'!$A:$FP,EK$321,FALSE)/8,VLOOKUP(VLOOKUP($A98,csapatok!$A:$NN,EK$320,FALSE),'csapat-ranglista'!$A:$FP,EK$321,FALSE)/4),0)</f>
        <v>0</v>
      </c>
      <c r="EL98" s="223">
        <f>IFERROR(IF(RIGHT(VLOOKUP($A98,csapatok!$A:$NN,EL$320,FALSE),5)="Csere",VLOOKUP(LEFT(VLOOKUP($A98,csapatok!$A:$NN,EL$320,FALSE),LEN(VLOOKUP($A98,csapatok!$A:$NN,EL$320,FALSE))-6),'csapat-ranglista'!$A:$FP,EL$321,FALSE)/8,VLOOKUP(VLOOKUP($A98,csapatok!$A:$NN,EL$320,FALSE),'csapat-ranglista'!$A:$FP,EL$321,FALSE)/4),0)</f>
        <v>0.74344551633858813</v>
      </c>
      <c r="EM98" s="223">
        <f>IFERROR(IF(RIGHT(VLOOKUP($A98,csapatok!$A:$NN,EM$320,FALSE),5)="Csere",VLOOKUP(LEFT(VLOOKUP($A98,csapatok!$A:$NN,EM$320,FALSE),LEN(VLOOKUP($A98,csapatok!$A:$NN,EM$320,FALSE))-6),'csapat-ranglista'!$A:$FP,EM$321,FALSE)/8,VLOOKUP(VLOOKUP($A98,csapatok!$A:$NN,EM$320,FALSE),'csapat-ranglista'!$A:$FP,EM$321,FALSE)/4),0)</f>
        <v>0</v>
      </c>
      <c r="EN98" s="223">
        <f>IFERROR(IF(RIGHT(VLOOKUP($A98,csapatok!$A:$NN,EN$320,FALSE),5)="Csere",VLOOKUP(LEFT(VLOOKUP($A98,csapatok!$A:$NN,EN$320,FALSE),LEN(VLOOKUP($A98,csapatok!$A:$NN,EN$320,FALSE))-6),'csapat-ranglista'!$A:$FP,EN$321,FALSE)/8,VLOOKUP(VLOOKUP($A98,csapatok!$A:$NN,EN$320,FALSE),'csapat-ranglista'!$A:$FP,EN$321,FALSE)/4),0)</f>
        <v>0</v>
      </c>
      <c r="EO98" s="223">
        <f>IFERROR(IF(RIGHT(VLOOKUP($A98,csapatok!$A:$NN,EO$320,FALSE),5)="Csere",VLOOKUP(LEFT(VLOOKUP($A98,csapatok!$A:$NN,EO$320,FALSE),LEN(VLOOKUP($A98,csapatok!$A:$NN,EO$320,FALSE))-6),'csapat-ranglista'!$A:$FP,EO$321,FALSE)/8,VLOOKUP(VLOOKUP($A98,csapatok!$A:$NN,EO$320,FALSE),'csapat-ranglista'!$A:$FP,EO$321,FALSE)/4),0)</f>
        <v>0</v>
      </c>
      <c r="EP98" s="223">
        <f>IFERROR(IF(RIGHT(VLOOKUP($A98,csapatok!$A:$NN,EP$320,FALSE),5)="Csere",VLOOKUP(LEFT(VLOOKUP($A98,csapatok!$A:$NN,EP$320,FALSE),LEN(VLOOKUP($A98,csapatok!$A:$NN,EP$320,FALSE))-6),'csapat-ranglista'!$A:$FP,EP$321,FALSE)/8,VLOOKUP(VLOOKUP($A98,csapatok!$A:$NN,EP$320,FALSE),'csapat-ranglista'!$A:$FP,EP$321,FALSE)/4),0)</f>
        <v>0</v>
      </c>
      <c r="EQ98" s="223">
        <f>IFERROR(IF(RIGHT(VLOOKUP($A98,csapatok!$A:$NN,EQ$320,FALSE),5)="Csere",VLOOKUP(LEFT(VLOOKUP($A98,csapatok!$A:$NN,EQ$320,FALSE),LEN(VLOOKUP($A98,csapatok!$A:$NN,EQ$320,FALSE))-6),'csapat-ranglista'!$A:$FP,EQ$321,FALSE)/8,VLOOKUP(VLOOKUP($A98,csapatok!$A:$NN,EQ$320,FALSE),'csapat-ranglista'!$A:$FP,EQ$321,FALSE)/4),0)</f>
        <v>0</v>
      </c>
      <c r="ER98" s="223">
        <f>IFERROR(IF(RIGHT(VLOOKUP($A98,csapatok!$A:$NN,ER$320,FALSE),5)="Csere",VLOOKUP(LEFT(VLOOKUP($A98,csapatok!$A:$NN,ER$320,FALSE),LEN(VLOOKUP($A98,csapatok!$A:$NN,ER$320,FALSE))-6),'csapat-ranglista'!$A:$FP,ER$321,FALSE)/8,VLOOKUP(VLOOKUP($A98,csapatok!$A:$NN,ER$320,FALSE),'csapat-ranglista'!$A:$FP,ER$321,FALSE)/4),0)</f>
        <v>0</v>
      </c>
      <c r="ES98" s="223">
        <f>IFERROR(IF(RIGHT(VLOOKUP($A98,csapatok!$A:$NN,ES$320,FALSE),5)="Csere",VLOOKUP(LEFT(VLOOKUP($A98,csapatok!$A:$NN,ES$320,FALSE),LEN(VLOOKUP($A98,csapatok!$A:$NN,ES$320,FALSE))-6),'csapat-ranglista'!$A:$FP,ES$321,FALSE)/8,VLOOKUP(VLOOKUP($A98,csapatok!$A:$NN,ES$320,FALSE),'csapat-ranglista'!$A:$FP,ES$321,FALSE)/4),0)</f>
        <v>0</v>
      </c>
      <c r="ET98" s="223">
        <f>IFERROR(IF(RIGHT(VLOOKUP($A98,csapatok!$A:$NN,ET$320,FALSE),5)="Csere",VLOOKUP(LEFT(VLOOKUP($A98,csapatok!$A:$NN,ET$320,FALSE),LEN(VLOOKUP($A98,csapatok!$A:$NN,ET$320,FALSE))-6),'csapat-ranglista'!$A:$FP,ET$321,FALSE)/8,VLOOKUP(VLOOKUP($A98,csapatok!$A:$NN,ET$320,FALSE),'csapat-ranglista'!$A:$FP,ET$321,FALSE)/4),0)</f>
        <v>0</v>
      </c>
      <c r="EU98" s="223">
        <f>IFERROR(IF(RIGHT(VLOOKUP($A98,csapatok!$A:$NN,EU$320,FALSE),5)="Csere",VLOOKUP(LEFT(VLOOKUP($A98,csapatok!$A:$NN,EU$320,FALSE),LEN(VLOOKUP($A98,csapatok!$A:$NN,EU$320,FALSE))-6),'csapat-ranglista'!$A:$FP,EU$321,FALSE)/8,VLOOKUP(VLOOKUP($A98,csapatok!$A:$NN,EU$320,FALSE),'csapat-ranglista'!$A:$FP,EU$321,FALSE)/4),0)</f>
        <v>0</v>
      </c>
      <c r="EV98" s="223">
        <f>IFERROR(IF(RIGHT(VLOOKUP($A98,csapatok!$A:$NN,EV$320,FALSE),5)="Csere",VLOOKUP(LEFT(VLOOKUP($A98,csapatok!$A:$NN,EV$320,FALSE),LEN(VLOOKUP($A98,csapatok!$A:$NN,EV$320,FALSE))-6),'csapat-ranglista'!$A:$FP,EV$321,FALSE)/8,VLOOKUP(VLOOKUP($A98,csapatok!$A:$NN,EV$320,FALSE),'csapat-ranglista'!$A:$FP,EV$321,FALSE)/4),0)</f>
        <v>0</v>
      </c>
      <c r="EW98" s="223">
        <f>IFERROR(IF(RIGHT(VLOOKUP($A98,csapatok!$A:$NN,EW$320,FALSE),5)="Csere",VLOOKUP(LEFT(VLOOKUP($A98,csapatok!$A:$NN,EW$320,FALSE),LEN(VLOOKUP($A98,csapatok!$A:$NN,EW$320,FALSE))-6),'csapat-ranglista'!$A:$FP,EW$321,FALSE)/8,VLOOKUP(VLOOKUP($A98,csapatok!$A:$NN,EW$320,FALSE),'csapat-ranglista'!$A:$FP,EW$321,FALSE)/4),0)</f>
        <v>0</v>
      </c>
      <c r="EX98" s="223">
        <f>IFERROR(IF(RIGHT(VLOOKUP($A98,csapatok!$A:$NN,EX$320,FALSE),5)="Csere",VLOOKUP(LEFT(VLOOKUP($A98,csapatok!$A:$NN,EX$320,FALSE),LEN(VLOOKUP($A98,csapatok!$A:$NN,EX$320,FALSE))-6),'csapat-ranglista'!$A:$FP,EX$321,FALSE)/8,VLOOKUP(VLOOKUP($A98,csapatok!$A:$NN,EX$320,FALSE),'csapat-ranglista'!$A:$FP,EX$321,FALSE)/4),0)</f>
        <v>3.1391792285670261</v>
      </c>
      <c r="EY98" s="223">
        <f>IFERROR(IF(RIGHT(VLOOKUP($A98,csapatok!$A:$NN,EY$320,FALSE),5)="Csere",VLOOKUP(LEFT(VLOOKUP($A98,csapatok!$A:$NN,EY$320,FALSE),LEN(VLOOKUP($A98,csapatok!$A:$NN,EY$320,FALSE))-6),'csapat-ranglista'!$A:$FP,EY$321,FALSE)/8,VLOOKUP(VLOOKUP($A98,csapatok!$A:$NN,EY$320,FALSE),'csapat-ranglista'!$A:$FP,EY$321,FALSE)/4),0)</f>
        <v>0</v>
      </c>
      <c r="EZ98" s="223">
        <f>IFERROR(IF(RIGHT(VLOOKUP($A98,csapatok!$A:$NN,EZ$320,FALSE),5)="Csere",VLOOKUP(LEFT(VLOOKUP($A98,csapatok!$A:$NN,EZ$320,FALSE),LEN(VLOOKUP($A98,csapatok!$A:$NN,EZ$320,FALSE))-6),'csapat-ranglista'!$A:$FP,EZ$321,FALSE)/8,VLOOKUP(VLOOKUP($A98,csapatok!$A:$NN,EZ$320,FALSE),'csapat-ranglista'!$A:$FP,EZ$321,FALSE)/4),0)</f>
        <v>0</v>
      </c>
      <c r="FA98" s="223">
        <f>IFERROR(IF(RIGHT(VLOOKUP($A98,csapatok!$A:$NN,FA$320,FALSE),5)="Csere",VLOOKUP(LEFT(VLOOKUP($A98,csapatok!$A:$NN,FA$320,FALSE),LEN(VLOOKUP($A98,csapatok!$A:$NN,FA$320,FALSE))-6),'csapat-ranglista'!$A:$FP,FA$321,FALSE)/8,VLOOKUP(VLOOKUP($A98,csapatok!$A:$NN,FA$320,FALSE),'csapat-ranglista'!$A:$FP,FA$321,FALSE)/4),0)</f>
        <v>0</v>
      </c>
      <c r="FB98" s="223">
        <f>IFERROR(IF(RIGHT(VLOOKUP($A98,csapatok!$A:$NN,FB$320,FALSE),5)="Csere",VLOOKUP(LEFT(VLOOKUP($A98,csapatok!$A:$NN,FB$320,FALSE),LEN(VLOOKUP($A98,csapatok!$A:$NN,FB$320,FALSE))-6),'csapat-ranglista'!$A:$FP,FB$321,FALSE)/8,VLOOKUP(VLOOKUP($A98,csapatok!$A:$NN,FB$320,FALSE),'csapat-ranglista'!$A:$FP,FB$321,FALSE)/4),0)</f>
        <v>0</v>
      </c>
      <c r="FC98" s="223">
        <f>IFERROR(IF(RIGHT(VLOOKUP($A98,csapatok!$A:$NN,FC$320,FALSE),5)="Csere",VLOOKUP(LEFT(VLOOKUP($A98,csapatok!$A:$NN,FC$320,FALSE),LEN(VLOOKUP($A98,csapatok!$A:$NN,FC$320,FALSE))-6),'csapat-ranglista'!$A:$FP,FC$321,FALSE)/8,VLOOKUP(VLOOKUP($A98,csapatok!$A:$NN,FC$320,FALSE),'csapat-ranglista'!$A:$FP,FC$321,FALSE)/4),0)</f>
        <v>0</v>
      </c>
      <c r="FD98" s="224">
        <f>versenyek!$QY$11*IFERROR(VLOOKUP(VLOOKUP($A98,versenyek!QX:QZ,3,FALSE),szabalyok!$A$16:$B$23,2,FALSE)/4,0)</f>
        <v>0</v>
      </c>
      <c r="FE98" s="224">
        <f>versenyek!$RB$11*IFERROR(VLOOKUP(VLOOKUP($A98,versenyek!RA:RC,3,FALSE),szabalyok!$A$16:$B$23,2,FALSE)/4,0)</f>
        <v>0</v>
      </c>
      <c r="FF98" s="223">
        <f>IFERROR(IF(RIGHT(VLOOKUP($A98,csapatok!$A:$NN,FF$320,FALSE),5)="Csere",VLOOKUP(LEFT(VLOOKUP($A98,csapatok!$A:$NN,FF$320,FALSE),LEN(VLOOKUP($A98,csapatok!$A:$NN,FF$320,FALSE))-6),'csapat-ranglista'!$A:$FP,FF$321,FALSE)/8,VLOOKUP(VLOOKUP($A98,csapatok!$A:$NN,FF$320,FALSE),'csapat-ranglista'!$A:$FP,FF$321,FALSE)/4),0)</f>
        <v>0</v>
      </c>
      <c r="FG98" s="223">
        <f>IFERROR(IF(RIGHT(VLOOKUP($A98,csapatok!$A:$NN,FG$320,FALSE),5)="Csere",VLOOKUP(LEFT(VLOOKUP($A98,csapatok!$A:$NN,FG$320,FALSE),LEN(VLOOKUP($A98,csapatok!$A:$NN,FG$320,FALSE))-6),'csapat-ranglista'!$A:$FP,FG$321,FALSE)/8,VLOOKUP(VLOOKUP($A98,csapatok!$A:$NN,FG$320,FALSE),'csapat-ranglista'!$A:$FP,FG$321,FALSE)/4),0)</f>
        <v>0</v>
      </c>
      <c r="FH98" s="223">
        <f>IFERROR(IF(RIGHT(VLOOKUP($A98,csapatok!$A:$NN,FH$320,FALSE),5)="Csere",VLOOKUP(LEFT(VLOOKUP($A98,csapatok!$A:$NN,FH$320,FALSE),LEN(VLOOKUP($A98,csapatok!$A:$NN,FH$320,FALSE))-6),'csapat-ranglista'!$A:$FP,FH$321,FALSE)/8,VLOOKUP(VLOOKUP($A98,csapatok!$A:$NN,FH$320,FALSE),'csapat-ranglista'!$A:$FP,FH$321,FALSE)/4),0)</f>
        <v>0</v>
      </c>
      <c r="FI98" s="223">
        <f>IFERROR(IF(RIGHT(VLOOKUP($A98,csapatok!$A:$NN,FI$320,FALSE),5)="Csere",VLOOKUP(LEFT(VLOOKUP($A98,csapatok!$A:$NN,FI$320,FALSE),LEN(VLOOKUP($A98,csapatok!$A:$NN,FI$320,FALSE))-6),'csapat-ranglista'!$A:$FP,FI$321,FALSE)/8,VLOOKUP(VLOOKUP($A98,csapatok!$A:$NN,FI$320,FALSE),'csapat-ranglista'!$A:$FP,FI$321,FALSE)/4),0)</f>
        <v>0</v>
      </c>
      <c r="FJ98" s="223">
        <f>IFERROR(IF(RIGHT(VLOOKUP($A98,csapatok!$A:$NN,FJ$320,FALSE),5)="Csere",VLOOKUP(LEFT(VLOOKUP($A98,csapatok!$A:$NN,FJ$320,FALSE),LEN(VLOOKUP($A98,csapatok!$A:$NN,FJ$320,FALSE))-6),'csapat-ranglista'!$A:$FP,FJ$321,FALSE)/8,VLOOKUP(VLOOKUP($A98,csapatok!$A:$NN,FJ$320,FALSE),'csapat-ranglista'!$A:$FP,FJ$321,FALSE)/4),0)</f>
        <v>0</v>
      </c>
      <c r="FK98" s="223">
        <f>IFERROR(IF(RIGHT(VLOOKUP($A98,csapatok!$A:$NN,FK$320,FALSE),5)="Csere",VLOOKUP(LEFT(VLOOKUP($A98,csapatok!$A:$NN,FK$320,FALSE),LEN(VLOOKUP($A98,csapatok!$A:$NN,FK$320,FALSE))-6),'csapat-ranglista'!$A:$FP,FK$321,FALSE)/8,VLOOKUP(VLOOKUP($A98,csapatok!$A:$NN,FK$320,FALSE),'csapat-ranglista'!$A:$FP,FK$321,FALSE)/4),0)</f>
        <v>0</v>
      </c>
      <c r="FL98" s="223">
        <f>IFERROR(IF(RIGHT(VLOOKUP($A98,csapatok!$A:$NN,FL$320,FALSE),5)="Csere",VLOOKUP(LEFT(VLOOKUP($A98,csapatok!$A:$NN,FL$320,FALSE),LEN(VLOOKUP($A98,csapatok!$A:$NN,FL$320,FALSE))-6),'csapat-ranglista'!$A:$FP,FL$321,FALSE)/8,VLOOKUP(VLOOKUP($A98,csapatok!$A:$NN,FL$320,FALSE),'csapat-ranglista'!$A:$FP,FL$321,FALSE)/4),0)</f>
        <v>0</v>
      </c>
      <c r="FM98" s="223">
        <f>IFERROR(IF(RIGHT(VLOOKUP($A98,csapatok!$A:$NN,FM$320,FALSE),5)="Csere",VLOOKUP(LEFT(VLOOKUP($A98,csapatok!$A:$NN,FM$320,FALSE),LEN(VLOOKUP($A98,csapatok!$A:$NN,FM$320,FALSE))-6),'csapat-ranglista'!$A:$FP,FM$321,FALSE)/8,VLOOKUP(VLOOKUP($A98,csapatok!$A:$NN,FM$320,FALSE),'csapat-ranglista'!$A:$FP,FM$321,FALSE)/4),0)</f>
        <v>0</v>
      </c>
      <c r="FN98" s="223">
        <f>IFERROR(IF(RIGHT(VLOOKUP($A98,csapatok!$A:$NN,FN$320,FALSE),5)="Csere",VLOOKUP(LEFT(VLOOKUP($A98,csapatok!$A:$NN,FN$320,FALSE),LEN(VLOOKUP($A98,csapatok!$A:$NN,FN$320,FALSE))-6),'csapat-ranglista'!$A:$FP,FN$321,FALSE)/8,VLOOKUP(VLOOKUP($A98,csapatok!$A:$NN,FN$320,FALSE),'csapat-ranglista'!$A:$FP,FN$321,FALSE)/4),0)</f>
        <v>1.3866200663322741</v>
      </c>
      <c r="FO98" s="223">
        <f>IFERROR(IF(RIGHT(VLOOKUP($A98,csapatok!$A:$NN,FO$320,FALSE),5)="Csere",VLOOKUP(LEFT(VLOOKUP($A98,csapatok!$A:$NN,FO$320,FALSE),LEN(VLOOKUP($A98,csapatok!$A:$NN,FO$320,FALSE))-6),'csapat-ranglista'!$A:$FP,FO$321,FALSE)/8,VLOOKUP(VLOOKUP($A98,csapatok!$A:$NN,FO$320,FALSE),'csapat-ranglista'!$A:$FP,FO$321,FALSE)/4),0)</f>
        <v>0</v>
      </c>
      <c r="FP98" s="223">
        <f>IFERROR(IF(RIGHT(VLOOKUP($A98,csapatok!$A:$NN,FP$320,FALSE),5)="Csere",VLOOKUP(LEFT(VLOOKUP($A98,csapatok!$A:$NN,FP$320,FALSE),LEN(VLOOKUP($A98,csapatok!$A:$NN,FP$320,FALSE))-6),'csapat-ranglista'!$A:$FP,FP$321,FALSE)/8,VLOOKUP(VLOOKUP($A98,csapatok!$A:$NN,FP$320,FALSE),'csapat-ranglista'!$A:$FP,FP$321,FALSE)/4),0)</f>
        <v>0</v>
      </c>
      <c r="FQ98" s="223">
        <f>IFERROR(IF(RIGHT(VLOOKUP($A98,csapatok!$A:$NN,FQ$320,FALSE),5)="Csere",VLOOKUP(LEFT(VLOOKUP($A98,csapatok!$A:$NN,FQ$320,FALSE),LEN(VLOOKUP($A98,csapatok!$A:$NN,FQ$320,FALSE))-6),'csapat-ranglista'!$A:$FP,FQ$321,FALSE)/8,VLOOKUP(VLOOKUP($A98,csapatok!$A:$NN,FQ$320,FALSE),'csapat-ranglista'!$A:$FP,FQ$321,FALSE)/4),0)</f>
        <v>0</v>
      </c>
      <c r="FR98" s="223">
        <f>IFERROR(IF(RIGHT(VLOOKUP($A98,csapatok!$A:$NN,FR$320,FALSE),5)="Csere",VLOOKUP(LEFT(VLOOKUP($A98,csapatok!$A:$NN,FR$320,FALSE),LEN(VLOOKUP($A98,csapatok!$A:$NN,FR$320,FALSE))-6),'csapat-ranglista'!$A:$FP,FR$321,FALSE)/8,VLOOKUP(VLOOKUP($A98,csapatok!$A:$NN,FR$320,FALSE),'csapat-ranglista'!$A:$FP,FR$321,FALSE)/4),0)</f>
        <v>0</v>
      </c>
      <c r="FS98" s="223">
        <f>IFERROR(IF(RIGHT(VLOOKUP($A98,csapatok!$A:$NN,FS$320,FALSE),5)="Csere",VLOOKUP(LEFT(VLOOKUP($A98,csapatok!$A:$NN,FS$320,FALSE),LEN(VLOOKUP($A98,csapatok!$A:$NN,FS$320,FALSE))-6),'csapat-ranglista'!$A:$FP,FS$321,FALSE)/8,VLOOKUP(VLOOKUP($A98,csapatok!$A:$NN,FS$320,FALSE),'csapat-ranglista'!$A:$FP,FS$321,FALSE)/4),0)</f>
        <v>0</v>
      </c>
      <c r="FT98" s="223">
        <f>IFERROR(IF(RIGHT(VLOOKUP($A98,csapatok!$A:$NN,FT$320,FALSE),5)="Csere",VLOOKUP(LEFT(VLOOKUP($A98,csapatok!$A:$NN,FT$320,FALSE),LEN(VLOOKUP($A98,csapatok!$A:$NN,FT$320,FALSE))-6),'csapat-ranglista'!$A:$FP,FT$321,FALSE)/8,VLOOKUP(VLOOKUP($A98,csapatok!$A:$NN,FT$320,FALSE),'csapat-ranglista'!$A:$FP,FT$321,FALSE)/4),0)</f>
        <v>0</v>
      </c>
      <c r="FU98" s="223">
        <f>IFERROR(IF(RIGHT(VLOOKUP($A98,csapatok!$A:$NN,FU$320,FALSE),5)="Csere",VLOOKUP(LEFT(VLOOKUP($A98,csapatok!$A:$NN,FU$320,FALSE),LEN(VLOOKUP($A98,csapatok!$A:$NN,FU$320,FALSE))-6),'csapat-ranglista'!$A:$FP,FU$321,FALSE)/8,VLOOKUP(VLOOKUP($A98,csapatok!$A:$NN,FU$320,FALSE),'csapat-ranglista'!$A:$FP,FU$321,FALSE)/4),0)</f>
        <v>0</v>
      </c>
      <c r="FV98" s="223">
        <f>IFERROR(IF(RIGHT(VLOOKUP($A98,csapatok!$A:$NN,FV$320,FALSE),5)="Csere",VLOOKUP(LEFT(VLOOKUP($A98,csapatok!$A:$NN,FV$320,FALSE),LEN(VLOOKUP($A98,csapatok!$A:$NN,FV$320,FALSE))-6),'csapat-ranglista'!$A:$FP,FV$321,FALSE)/8,VLOOKUP(VLOOKUP($A98,csapatok!$A:$NN,FV$320,FALSE),'csapat-ranglista'!$A:$FP,FV$321,FALSE)/4),0)</f>
        <v>0</v>
      </c>
      <c r="FW98" s="223">
        <f>IFERROR(IF(RIGHT(VLOOKUP($A98,csapatok!$A:$NN,FW$320,FALSE),5)="Csere",VLOOKUP(LEFT(VLOOKUP($A98,csapatok!$A:$NN,FW$320,FALSE),LEN(VLOOKUP($A98,csapatok!$A:$NN,FW$320,FALSE))-6),'csapat-ranglista'!$A:$FP,FW$321,FALSE)/8,VLOOKUP(VLOOKUP($A98,csapatok!$A:$NN,FW$320,FALSE),'csapat-ranglista'!$A:$FP,FW$321,FALSE)/4),0)</f>
        <v>0</v>
      </c>
      <c r="FX98" s="223">
        <f>IFERROR(IF(RIGHT(VLOOKUP($A98,csapatok!$A:$NN,FX$320,FALSE),5)="Csere",VLOOKUP(LEFT(VLOOKUP($A98,csapatok!$A:$NN,FX$320,FALSE),LEN(VLOOKUP($A98,csapatok!$A:$NN,FX$320,FALSE))-6),'csapat-ranglista'!$A:$FP,FX$321,FALSE)/8,VLOOKUP(VLOOKUP($A98,csapatok!$A:$NN,FX$320,FALSE),'csapat-ranglista'!$A:$FP,FX$321,FALSE)/4),0)</f>
        <v>0</v>
      </c>
      <c r="FY98" s="223">
        <f>IFERROR(IF(RIGHT(VLOOKUP($A98,csapatok!$A:$NN,FY$320,FALSE),5)="Csere",VLOOKUP(LEFT(VLOOKUP($A98,csapatok!$A:$NN,FY$320,FALSE),LEN(VLOOKUP($A98,csapatok!$A:$NN,FY$320,FALSE))-6),'csapat-ranglista'!$A:$FP,FY$321,FALSE)/8,VLOOKUP(VLOOKUP($A98,csapatok!$A:$NN,FY$320,FALSE),'csapat-ranglista'!$A:$FP,FY$321,FALSE)/4),0)</f>
        <v>0</v>
      </c>
      <c r="FZ98" s="223">
        <f>IFERROR(IF(RIGHT(VLOOKUP($A98,csapatok!$A:$NN,FZ$320,FALSE),5)="Csere",VLOOKUP(LEFT(VLOOKUP($A98,csapatok!$A:$NN,FZ$320,FALSE),LEN(VLOOKUP($A98,csapatok!$A:$NN,FZ$320,FALSE))-6),'csapat-ranglista'!$A:$FP,FZ$321,FALSE)/8,VLOOKUP(VLOOKUP($A98,csapatok!$A:$NN,FZ$320,FALSE),'csapat-ranglista'!$A:$FP,FZ$321,FALSE)/4),0)</f>
        <v>0</v>
      </c>
      <c r="GA98" s="223">
        <f>IFERROR(IF(RIGHT(VLOOKUP($A98,csapatok!$A:$NN,GA$320,FALSE),5)="Csere",VLOOKUP(LEFT(VLOOKUP($A98,csapatok!$A:$NN,GA$320,FALSE),LEN(VLOOKUP($A98,csapatok!$A:$NN,GA$320,FALSE))-6),'csapat-ranglista'!$A:$FP,GA$321,FALSE)/8,VLOOKUP(VLOOKUP($A98,csapatok!$A:$NN,GA$320,FALSE),'csapat-ranglista'!$A:$FP,GA$321,FALSE)/4),0)</f>
        <v>0</v>
      </c>
      <c r="GB98" s="223">
        <f>IFERROR(IF(RIGHT(VLOOKUP($A98,csapatok!$A:$NN,GB$320,FALSE),5)="Csere",VLOOKUP(LEFT(VLOOKUP($A98,csapatok!$A:$NN,GB$320,FALSE),LEN(VLOOKUP($A98,csapatok!$A:$NN,GB$320,FALSE))-6),'csapat-ranglista'!$A:$FP,GB$321,FALSE)/8,VLOOKUP(VLOOKUP($A98,csapatok!$A:$NN,GB$320,FALSE),'csapat-ranglista'!$A:$FP,GB$321,FALSE)/4),0)</f>
        <v>0</v>
      </c>
      <c r="GC98" s="223">
        <f>IFERROR(IF(RIGHT(VLOOKUP($A98,csapatok!$A:$NN,GC$320,FALSE),5)="Csere",VLOOKUP(LEFT(VLOOKUP($A98,csapatok!$A:$NN,GC$320,FALSE),LEN(VLOOKUP($A98,csapatok!$A:$NN,GC$320,FALSE))-6),'csapat-ranglista'!$A:$FP,GC$321,FALSE)/8,VLOOKUP(VLOOKUP($A98,csapatok!$A:$NN,GC$320,FALSE),'csapat-ranglista'!$A:$FP,GC$321,FALSE)/4),0)</f>
        <v>0</v>
      </c>
      <c r="GD98" s="247">
        <f>SUM(EQ98:GC98)</f>
        <v>4.5257992948993007</v>
      </c>
    </row>
    <row r="99" spans="1:186">
      <c r="A99" s="32" t="s">
        <v>809</v>
      </c>
      <c r="B99" s="287">
        <v>32752</v>
      </c>
      <c r="C99" s="131" t="str">
        <f>IF(B99=0,"",IF(B99&lt;$C$1,"felnőtt","ifi"))</f>
        <v>felnőtt</v>
      </c>
      <c r="D99" s="32" t="s">
        <v>9</v>
      </c>
      <c r="E99" s="45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>
        <f>IFERROR(IF(RIGHT(VLOOKUP($A99,csapatok!$A:$BL,X$320,FALSE),5)="Csere",VLOOKUP(LEFT(VLOOKUP($A99,csapatok!$A:$BL,X$320,FALSE),LEN(VLOOKUP($A99,csapatok!$A:$BL,X$320,FALSE))-6),'csapat-ranglista'!$A:$FP,X$321,FALSE)/8,VLOOKUP(VLOOKUP($A99,csapatok!$A:$BL,X$320,FALSE),'csapat-ranglista'!$A:$FP,X$321,FALSE)/4),0)</f>
        <v>0</v>
      </c>
      <c r="Y99" s="32">
        <f>IFERROR(IF(RIGHT(VLOOKUP($A99,csapatok!$A:$BL,Y$320,FALSE),5)="Csere",VLOOKUP(LEFT(VLOOKUP($A99,csapatok!$A:$BL,Y$320,FALSE),LEN(VLOOKUP($A99,csapatok!$A:$BL,Y$320,FALSE))-6),'csapat-ranglista'!$A:$FP,Y$321,FALSE)/8,VLOOKUP(VLOOKUP($A99,csapatok!$A:$BL,Y$320,FALSE),'csapat-ranglista'!$A:$FP,Y$321,FALSE)/4),0)</f>
        <v>0</v>
      </c>
      <c r="Z99" s="32">
        <f>IFERROR(IF(RIGHT(VLOOKUP($A99,csapatok!$A:$BL,Z$320,FALSE),5)="Csere",VLOOKUP(LEFT(VLOOKUP($A99,csapatok!$A:$BL,Z$320,FALSE),LEN(VLOOKUP($A99,csapatok!$A:$BL,Z$320,FALSE))-6),'csapat-ranglista'!$A:$FP,Z$321,FALSE)/8,VLOOKUP(VLOOKUP($A99,csapatok!$A:$BL,Z$320,FALSE),'csapat-ranglista'!$A:$FP,Z$321,FALSE)/4),0)</f>
        <v>0</v>
      </c>
      <c r="AA99" s="32">
        <f>IFERROR(IF(RIGHT(VLOOKUP($A99,csapatok!$A:$BL,AA$320,FALSE),5)="Csere",VLOOKUP(LEFT(VLOOKUP($A99,csapatok!$A:$BL,AA$320,FALSE),LEN(VLOOKUP($A99,csapatok!$A:$BL,AA$320,FALSE))-6),'csapat-ranglista'!$A:$FP,AA$321,FALSE)/8,VLOOKUP(VLOOKUP($A99,csapatok!$A:$BL,AA$320,FALSE),'csapat-ranglista'!$A:$FP,AA$321,FALSE)/4),0)</f>
        <v>0</v>
      </c>
      <c r="AB99" s="223">
        <f>IFERROR(IF(RIGHT(VLOOKUP($A99,csapatok!$A:$BL,AB$320,FALSE),5)="Csere",VLOOKUP(LEFT(VLOOKUP($A99,csapatok!$A:$BL,AB$320,FALSE),LEN(VLOOKUP($A99,csapatok!$A:$BL,AB$320,FALSE))-6),'csapat-ranglista'!$A:$FP,AB$321,FALSE)/8,VLOOKUP(VLOOKUP($A99,csapatok!$A:$BL,AB$320,FALSE),'csapat-ranglista'!$A:$FP,AB$321,FALSE)/4),0)</f>
        <v>0</v>
      </c>
      <c r="AC99" s="223">
        <f>IFERROR(IF(RIGHT(VLOOKUP($A99,csapatok!$A:$BL,AC$320,FALSE),5)="Csere",VLOOKUP(LEFT(VLOOKUP($A99,csapatok!$A:$BL,AC$320,FALSE),LEN(VLOOKUP($A99,csapatok!$A:$BL,AC$320,FALSE))-6),'csapat-ranglista'!$A:$FP,AC$321,FALSE)/8,VLOOKUP(VLOOKUP($A99,csapatok!$A:$BL,AC$320,FALSE),'csapat-ranglista'!$A:$FP,AC$321,FALSE)/4),0)</f>
        <v>0</v>
      </c>
      <c r="AD99" s="223">
        <f>IFERROR(IF(RIGHT(VLOOKUP($A99,csapatok!$A:$BL,AD$320,FALSE),5)="Csere",VLOOKUP(LEFT(VLOOKUP($A99,csapatok!$A:$BL,AD$320,FALSE),LEN(VLOOKUP($A99,csapatok!$A:$BL,AD$320,FALSE))-6),'csapat-ranglista'!$A:$FP,AD$321,FALSE)/8,VLOOKUP(VLOOKUP($A99,csapatok!$A:$BL,AD$320,FALSE),'csapat-ranglista'!$A:$FP,AD$321,FALSE)/4),0)</f>
        <v>0</v>
      </c>
      <c r="AE99" s="223">
        <f>IFERROR(IF(RIGHT(VLOOKUP($A99,csapatok!$A:$BL,AE$320,FALSE),5)="Csere",VLOOKUP(LEFT(VLOOKUP($A99,csapatok!$A:$BL,AE$320,FALSE),LEN(VLOOKUP($A99,csapatok!$A:$BL,AE$320,FALSE))-6),'csapat-ranglista'!$A:$FP,AE$321,FALSE)/8,VLOOKUP(VLOOKUP($A99,csapatok!$A:$BL,AE$320,FALSE),'csapat-ranglista'!$A:$FP,AE$321,FALSE)/4),0)</f>
        <v>0</v>
      </c>
      <c r="AF99" s="223">
        <f>IFERROR(IF(RIGHT(VLOOKUP($A99,csapatok!$A:$BL,AF$320,FALSE),5)="Csere",VLOOKUP(LEFT(VLOOKUP($A99,csapatok!$A:$BL,AF$320,FALSE),LEN(VLOOKUP($A99,csapatok!$A:$BL,AF$320,FALSE))-6),'csapat-ranglista'!$A:$FP,AF$321,FALSE)/8,VLOOKUP(VLOOKUP($A99,csapatok!$A:$BL,AF$320,FALSE),'csapat-ranglista'!$A:$FP,AF$321,FALSE)/4),0)</f>
        <v>0</v>
      </c>
      <c r="AG99" s="223">
        <f>IFERROR(IF(RIGHT(VLOOKUP($A99,csapatok!$A:$BL,AG$320,FALSE),5)="Csere",VLOOKUP(LEFT(VLOOKUP($A99,csapatok!$A:$BL,AG$320,FALSE),LEN(VLOOKUP($A99,csapatok!$A:$BL,AG$320,FALSE))-6),'csapat-ranglista'!$A:$FP,AG$321,FALSE)/8,VLOOKUP(VLOOKUP($A99,csapatok!$A:$BL,AG$320,FALSE),'csapat-ranglista'!$A:$FP,AG$321,FALSE)/4),0)</f>
        <v>0</v>
      </c>
      <c r="AH99" s="223">
        <f>IFERROR(IF(RIGHT(VLOOKUP($A99,csapatok!$A:$BL,AH$320,FALSE),5)="Csere",VLOOKUP(LEFT(VLOOKUP($A99,csapatok!$A:$BL,AH$320,FALSE),LEN(VLOOKUP($A99,csapatok!$A:$BL,AH$320,FALSE))-6),'csapat-ranglista'!$A:$FP,AH$321,FALSE)/8,VLOOKUP(VLOOKUP($A99,csapatok!$A:$BL,AH$320,FALSE),'csapat-ranglista'!$A:$FP,AH$321,FALSE)/4),0)</f>
        <v>0</v>
      </c>
      <c r="AI99" s="223">
        <f>IFERROR(IF(RIGHT(VLOOKUP($A99,csapatok!$A:$BL,AI$320,FALSE),5)="Csere",VLOOKUP(LEFT(VLOOKUP($A99,csapatok!$A:$BL,AI$320,FALSE),LEN(VLOOKUP($A99,csapatok!$A:$BL,AI$320,FALSE))-6),'csapat-ranglista'!$A:$FP,AI$321,FALSE)/8,VLOOKUP(VLOOKUP($A99,csapatok!$A:$BL,AI$320,FALSE),'csapat-ranglista'!$A:$FP,AI$321,FALSE)/4),0)</f>
        <v>0</v>
      </c>
      <c r="AJ99" s="223">
        <f>IFERROR(IF(RIGHT(VLOOKUP($A99,csapatok!$A:$BL,AJ$320,FALSE),5)="Csere",VLOOKUP(LEFT(VLOOKUP($A99,csapatok!$A:$BL,AJ$320,FALSE),LEN(VLOOKUP($A99,csapatok!$A:$BL,AJ$320,FALSE))-6),'csapat-ranglista'!$A:$FP,AJ$321,FALSE)/8,VLOOKUP(VLOOKUP($A99,csapatok!$A:$BL,AJ$320,FALSE),'csapat-ranglista'!$A:$FP,AJ$321,FALSE)/2),0)</f>
        <v>0</v>
      </c>
      <c r="AK99" s="223">
        <f>IFERROR(IF(RIGHT(VLOOKUP($A99,csapatok!$A:$CN,AK$320,FALSE),5)="Csere",VLOOKUP(LEFT(VLOOKUP($A99,csapatok!$A:$CN,AK$320,FALSE),LEN(VLOOKUP($A99,csapatok!$A:$CN,AK$320,FALSE))-6),'csapat-ranglista'!$A:$FP,AK$321,FALSE)/8,VLOOKUP(VLOOKUP($A99,csapatok!$A:$CN,AK$320,FALSE),'csapat-ranglista'!$A:$FP,AK$321,FALSE)/4),0)</f>
        <v>0</v>
      </c>
      <c r="AL99" s="223">
        <f>IFERROR(IF(RIGHT(VLOOKUP($A99,csapatok!$A:$CN,AL$320,FALSE),5)="Csere",VLOOKUP(LEFT(VLOOKUP($A99,csapatok!$A:$CN,AL$320,FALSE),LEN(VLOOKUP($A99,csapatok!$A:$CN,AL$320,FALSE))-6),'csapat-ranglista'!$A:$FP,AL$321,FALSE)/8,VLOOKUP(VLOOKUP($A99,csapatok!$A:$CN,AL$320,FALSE),'csapat-ranglista'!$A:$FP,AL$321,FALSE)/4),0)</f>
        <v>0</v>
      </c>
      <c r="AM99" s="223">
        <f>IFERROR(IF(RIGHT(VLOOKUP($A99,csapatok!$A:$CN,AM$320,FALSE),5)="Csere",VLOOKUP(LEFT(VLOOKUP($A99,csapatok!$A:$CN,AM$320,FALSE),LEN(VLOOKUP($A99,csapatok!$A:$CN,AM$320,FALSE))-6),'csapat-ranglista'!$A:$FP,AM$321,FALSE)/8,VLOOKUP(VLOOKUP($A99,csapatok!$A:$CN,AM$320,FALSE),'csapat-ranglista'!$A:$FP,AM$321,FALSE)/4),0)</f>
        <v>0</v>
      </c>
      <c r="AN99" s="223">
        <f>IFERROR(IF(RIGHT(VLOOKUP($A99,csapatok!$A:$CN,AN$320,FALSE),5)="Csere",VLOOKUP(LEFT(VLOOKUP($A99,csapatok!$A:$CN,AN$320,FALSE),LEN(VLOOKUP($A99,csapatok!$A:$CN,AN$320,FALSE))-6),'csapat-ranglista'!$A:$FP,AN$321,FALSE)/8,VLOOKUP(VLOOKUP($A99,csapatok!$A:$CN,AN$320,FALSE),'csapat-ranglista'!$A:$FP,AN$321,FALSE)/4),0)</f>
        <v>0</v>
      </c>
      <c r="AO99" s="223">
        <f>IFERROR(IF(RIGHT(VLOOKUP($A99,csapatok!$A:$CN,AO$320,FALSE),5)="Csere",VLOOKUP(LEFT(VLOOKUP($A99,csapatok!$A:$CN,AO$320,FALSE),LEN(VLOOKUP($A99,csapatok!$A:$CN,AO$320,FALSE))-6),'csapat-ranglista'!$A:$FP,AO$321,FALSE)/8,VLOOKUP(VLOOKUP($A99,csapatok!$A:$CN,AO$320,FALSE),'csapat-ranglista'!$A:$FP,AO$321,FALSE)/4),0)</f>
        <v>0</v>
      </c>
      <c r="AP99" s="223">
        <f>IFERROR(IF(RIGHT(VLOOKUP($A99,csapatok!$A:$CN,AP$320,FALSE),5)="Csere",VLOOKUP(LEFT(VLOOKUP($A99,csapatok!$A:$CN,AP$320,FALSE),LEN(VLOOKUP($A99,csapatok!$A:$CN,AP$320,FALSE))-6),'csapat-ranglista'!$A:$FP,AP$321,FALSE)/8,VLOOKUP(VLOOKUP($A99,csapatok!$A:$CN,AP$320,FALSE),'csapat-ranglista'!$A:$FP,AP$321,FALSE)/4),0)</f>
        <v>0</v>
      </c>
      <c r="AQ99" s="223">
        <f>IFERROR(IF(RIGHT(VLOOKUP($A99,csapatok!$A:$CN,AQ$320,FALSE),5)="Csere",VLOOKUP(LEFT(VLOOKUP($A99,csapatok!$A:$CN,AQ$320,FALSE),LEN(VLOOKUP($A99,csapatok!$A:$CN,AQ$320,FALSE))-6),'csapat-ranglista'!$A:$FP,AQ$321,FALSE)/8,VLOOKUP(VLOOKUP($A99,csapatok!$A:$CN,AQ$320,FALSE),'csapat-ranglista'!$A:$FP,AQ$321,FALSE)/4),0)</f>
        <v>0</v>
      </c>
      <c r="AR99" s="223">
        <f>IFERROR(IF(RIGHT(VLOOKUP($A99,csapatok!$A:$CN,AR$320,FALSE),5)="Csere",VLOOKUP(LEFT(VLOOKUP($A99,csapatok!$A:$CN,AR$320,FALSE),LEN(VLOOKUP($A99,csapatok!$A:$CN,AR$320,FALSE))-6),'csapat-ranglista'!$A:$FP,AR$321,FALSE)/8,VLOOKUP(VLOOKUP($A99,csapatok!$A:$CN,AR$320,FALSE),'csapat-ranglista'!$A:$FP,AR$321,FALSE)/4),0)</f>
        <v>0</v>
      </c>
      <c r="AS99" s="223">
        <f>IFERROR(IF(RIGHT(VLOOKUP($A99,csapatok!$A:$CN,AS$320,FALSE),5)="Csere",VLOOKUP(LEFT(VLOOKUP($A99,csapatok!$A:$CN,AS$320,FALSE),LEN(VLOOKUP($A99,csapatok!$A:$CN,AS$320,FALSE))-6),'csapat-ranglista'!$A:$FP,AS$321,FALSE)/8,VLOOKUP(VLOOKUP($A99,csapatok!$A:$CN,AS$320,FALSE),'csapat-ranglista'!$A:$FP,AS$321,FALSE)/4),0)</f>
        <v>0</v>
      </c>
      <c r="AT99" s="223">
        <f>IFERROR(IF(RIGHT(VLOOKUP($A99,csapatok!$A:$CN,AT$320,FALSE),5)="Csere",VLOOKUP(LEFT(VLOOKUP($A99,csapatok!$A:$CN,AT$320,FALSE),LEN(VLOOKUP($A99,csapatok!$A:$CN,AT$320,FALSE))-6),'csapat-ranglista'!$A:$FP,AT$321,FALSE)/8,VLOOKUP(VLOOKUP($A99,csapatok!$A:$CN,AT$320,FALSE),'csapat-ranglista'!$A:$FP,AT$321,FALSE)/4),0)</f>
        <v>0</v>
      </c>
      <c r="AU99" s="223">
        <f>IFERROR(IF(RIGHT(VLOOKUP($A99,csapatok!$A:$CN,AU$320,FALSE),5)="Csere",VLOOKUP(LEFT(VLOOKUP($A99,csapatok!$A:$CN,AU$320,FALSE),LEN(VLOOKUP($A99,csapatok!$A:$CN,AU$320,FALSE))-6),'csapat-ranglista'!$A:$FP,AU$321,FALSE)/8,VLOOKUP(VLOOKUP($A99,csapatok!$A:$CN,AU$320,FALSE),'csapat-ranglista'!$A:$FP,AU$321,FALSE)/4),0)</f>
        <v>0</v>
      </c>
      <c r="AV99" s="223">
        <f>IFERROR(IF(RIGHT(VLOOKUP($A99,csapatok!$A:$CN,AV$320,FALSE),5)="Csere",VLOOKUP(LEFT(VLOOKUP($A99,csapatok!$A:$CN,AV$320,FALSE),LEN(VLOOKUP($A99,csapatok!$A:$CN,AV$320,FALSE))-6),'csapat-ranglista'!$A:$FP,AV$321,FALSE)/8,VLOOKUP(VLOOKUP($A99,csapatok!$A:$CN,AV$320,FALSE),'csapat-ranglista'!$A:$FP,AV$321,FALSE)/4),0)</f>
        <v>0</v>
      </c>
      <c r="AW99" s="223">
        <f>IFERROR(IF(RIGHT(VLOOKUP($A99,csapatok!$A:$CN,AW$320,FALSE),5)="Csere",VLOOKUP(LEFT(VLOOKUP($A99,csapatok!$A:$CN,AW$320,FALSE),LEN(VLOOKUP($A99,csapatok!$A:$CN,AW$320,FALSE))-6),'csapat-ranglista'!$A:$FP,AW$321,FALSE)/8,VLOOKUP(VLOOKUP($A99,csapatok!$A:$CN,AW$320,FALSE),'csapat-ranglista'!$A:$FP,AW$321,FALSE)/4),0)</f>
        <v>0</v>
      </c>
      <c r="AX99" s="223">
        <f>IFERROR(IF(RIGHT(VLOOKUP($A99,csapatok!$A:$CN,AX$320,FALSE),5)="Csere",VLOOKUP(LEFT(VLOOKUP($A99,csapatok!$A:$CN,AX$320,FALSE),LEN(VLOOKUP($A99,csapatok!$A:$CN,AX$320,FALSE))-6),'csapat-ranglista'!$A:$FP,AX$321,FALSE)/8,VLOOKUP(VLOOKUP($A99,csapatok!$A:$CN,AX$320,FALSE),'csapat-ranglista'!$A:$FP,AX$321,FALSE)/4),0)</f>
        <v>0</v>
      </c>
      <c r="AY99" s="223">
        <f>IFERROR(IF(RIGHT(VLOOKUP($A99,csapatok!$A:$NN,AY$320,FALSE),5)="Csere",VLOOKUP(LEFT(VLOOKUP($A99,csapatok!$A:$NN,AY$320,FALSE),LEN(VLOOKUP($A99,csapatok!$A:$NN,AY$320,FALSE))-6),'csapat-ranglista'!$A:$FP,AY$321,FALSE)/8,VLOOKUP(VLOOKUP($A99,csapatok!$A:$NN,AY$320,FALSE),'csapat-ranglista'!$A:$FP,AY$321,FALSE)/4),0)</f>
        <v>0</v>
      </c>
      <c r="AZ99" s="223">
        <f>IFERROR(IF(RIGHT(VLOOKUP($A99,csapatok!$A:$NN,AZ$320,FALSE),5)="Csere",VLOOKUP(LEFT(VLOOKUP($A99,csapatok!$A:$NN,AZ$320,FALSE),LEN(VLOOKUP($A99,csapatok!$A:$NN,AZ$320,FALSE))-6),'csapat-ranglista'!$A:$FP,AZ$321,FALSE)/8,VLOOKUP(VLOOKUP($A99,csapatok!$A:$NN,AZ$320,FALSE),'csapat-ranglista'!$A:$FP,AZ$321,FALSE)/4),0)</f>
        <v>0</v>
      </c>
      <c r="BA99" s="223">
        <f>IFERROR(IF(RIGHT(VLOOKUP($A99,csapatok!$A:$NN,BA$320,FALSE),5)="Csere",VLOOKUP(LEFT(VLOOKUP($A99,csapatok!$A:$NN,BA$320,FALSE),LEN(VLOOKUP($A99,csapatok!$A:$NN,BA$320,FALSE))-6),'csapat-ranglista'!$A:$FP,BA$321,FALSE)/8,VLOOKUP(VLOOKUP($A99,csapatok!$A:$NN,BA$320,FALSE),'csapat-ranglista'!$A:$FP,BA$321,FALSE)/4),0)</f>
        <v>0</v>
      </c>
      <c r="BB99" s="223">
        <f>IFERROR(IF(RIGHT(VLOOKUP($A99,csapatok!$A:$NN,BB$320,FALSE),5)="Csere",VLOOKUP(LEFT(VLOOKUP($A99,csapatok!$A:$NN,BB$320,FALSE),LEN(VLOOKUP($A99,csapatok!$A:$NN,BB$320,FALSE))-6),'csapat-ranglista'!$A:$FP,BB$321,FALSE)/8,VLOOKUP(VLOOKUP($A99,csapatok!$A:$NN,BB$320,FALSE),'csapat-ranglista'!$A:$FP,BB$321,FALSE)/4),0)</f>
        <v>0</v>
      </c>
      <c r="BC99" s="224">
        <f>versenyek!$ES$11*IFERROR(VLOOKUP(VLOOKUP($A99,versenyek!ER:ET,3,FALSE),szabalyok!$A$16:$B$23,2,FALSE)/4,0)</f>
        <v>0</v>
      </c>
      <c r="BD99" s="224">
        <f>versenyek!$EV$11*IFERROR(VLOOKUP(VLOOKUP($A99,versenyek!EU:EW,3,FALSE),szabalyok!$A$16:$B$23,2,FALSE)/4,0)</f>
        <v>0</v>
      </c>
      <c r="BE99" s="223">
        <f>IFERROR(IF(RIGHT(VLOOKUP($A99,csapatok!$A:$NN,BE$320,FALSE),5)="Csere",VLOOKUP(LEFT(VLOOKUP($A99,csapatok!$A:$NN,BE$320,FALSE),LEN(VLOOKUP($A99,csapatok!$A:$NN,BE$320,FALSE))-6),'csapat-ranglista'!$A:$FP,BE$321,FALSE)/8,VLOOKUP(VLOOKUP($A99,csapatok!$A:$NN,BE$320,FALSE),'csapat-ranglista'!$A:$FP,BE$321,FALSE)/4),0)</f>
        <v>0</v>
      </c>
      <c r="BF99" s="223">
        <f>IFERROR(IF(RIGHT(VLOOKUP($A99,csapatok!$A:$NN,BF$320,FALSE),5)="Csere",VLOOKUP(LEFT(VLOOKUP($A99,csapatok!$A:$NN,BF$320,FALSE),LEN(VLOOKUP($A99,csapatok!$A:$NN,BF$320,FALSE))-6),'csapat-ranglista'!$A:$FP,BF$321,FALSE)/8,VLOOKUP(VLOOKUP($A99,csapatok!$A:$NN,BF$320,FALSE),'csapat-ranglista'!$A:$FP,BF$321,FALSE)/4),0)</f>
        <v>0</v>
      </c>
      <c r="BG99" s="223">
        <f>IFERROR(IF(RIGHT(VLOOKUP($A99,csapatok!$A:$NN,BG$320,FALSE),5)="Csere",VLOOKUP(LEFT(VLOOKUP($A99,csapatok!$A:$NN,BG$320,FALSE),LEN(VLOOKUP($A99,csapatok!$A:$NN,BG$320,FALSE))-6),'csapat-ranglista'!$A:$FP,BG$321,FALSE)/8,VLOOKUP(VLOOKUP($A99,csapatok!$A:$NN,BG$320,FALSE),'csapat-ranglista'!$A:$FP,BG$321,FALSE)/4),0)</f>
        <v>0</v>
      </c>
      <c r="BH99" s="223">
        <f>IFERROR(IF(RIGHT(VLOOKUP($A99,csapatok!$A:$NN,BH$320,FALSE),5)="Csere",VLOOKUP(LEFT(VLOOKUP($A99,csapatok!$A:$NN,BH$320,FALSE),LEN(VLOOKUP($A99,csapatok!$A:$NN,BH$320,FALSE))-6),'csapat-ranglista'!$A:$FP,BH$321,FALSE)/8,VLOOKUP(VLOOKUP($A99,csapatok!$A:$NN,BH$320,FALSE),'csapat-ranglista'!$A:$FP,BH$321,FALSE)/4),0)</f>
        <v>0</v>
      </c>
      <c r="BI99" s="223">
        <f>IFERROR(IF(RIGHT(VLOOKUP($A99,csapatok!$A:$NN,BI$320,FALSE),5)="Csere",VLOOKUP(LEFT(VLOOKUP($A99,csapatok!$A:$NN,BI$320,FALSE),LEN(VLOOKUP($A99,csapatok!$A:$NN,BI$320,FALSE))-6),'csapat-ranglista'!$A:$FP,BI$321,FALSE)/8,VLOOKUP(VLOOKUP($A99,csapatok!$A:$NN,BI$320,FALSE),'csapat-ranglista'!$A:$FP,BI$321,FALSE)/4),0)</f>
        <v>0</v>
      </c>
      <c r="BJ99" s="223">
        <f>IFERROR(IF(RIGHT(VLOOKUP($A99,csapatok!$A:$NN,BJ$320,FALSE),5)="Csere",VLOOKUP(LEFT(VLOOKUP($A99,csapatok!$A:$NN,BJ$320,FALSE),LEN(VLOOKUP($A99,csapatok!$A:$NN,BJ$320,FALSE))-6),'csapat-ranglista'!$A:$FP,BJ$321,FALSE)/8,VLOOKUP(VLOOKUP($A99,csapatok!$A:$NN,BJ$320,FALSE),'csapat-ranglista'!$A:$FP,BJ$321,FALSE)/4),0)</f>
        <v>0</v>
      </c>
      <c r="BK99" s="223">
        <f>IFERROR(IF(RIGHT(VLOOKUP($A99,csapatok!$A:$NN,BK$320,FALSE),5)="Csere",VLOOKUP(LEFT(VLOOKUP($A99,csapatok!$A:$NN,BK$320,FALSE),LEN(VLOOKUP($A99,csapatok!$A:$NN,BK$320,FALSE))-6),'csapat-ranglista'!$A:$FP,BK$321,FALSE)/8,VLOOKUP(VLOOKUP($A99,csapatok!$A:$NN,BK$320,FALSE),'csapat-ranglista'!$A:$FP,BK$321,FALSE)/4),0)</f>
        <v>0</v>
      </c>
      <c r="BL99" s="223">
        <f>IFERROR(IF(RIGHT(VLOOKUP($A99,csapatok!$A:$NN,BL$320,FALSE),5)="Csere",VLOOKUP(LEFT(VLOOKUP($A99,csapatok!$A:$NN,BL$320,FALSE),LEN(VLOOKUP($A99,csapatok!$A:$NN,BL$320,FALSE))-6),'csapat-ranglista'!$A:$FP,BL$321,FALSE)/8,VLOOKUP(VLOOKUP($A99,csapatok!$A:$NN,BL$320,FALSE),'csapat-ranglista'!$A:$FP,BL$321,FALSE)/4),0)</f>
        <v>0</v>
      </c>
      <c r="BM99" s="223">
        <f>IFERROR(IF(RIGHT(VLOOKUP($A99,csapatok!$A:$NN,BM$320,FALSE),5)="Csere",VLOOKUP(LEFT(VLOOKUP($A99,csapatok!$A:$NN,BM$320,FALSE),LEN(VLOOKUP($A99,csapatok!$A:$NN,BM$320,FALSE))-6),'csapat-ranglista'!$A:$FP,BM$321,FALSE)/8,VLOOKUP(VLOOKUP($A99,csapatok!$A:$NN,BM$320,FALSE),'csapat-ranglista'!$A:$FP,BM$321,FALSE)/4),0)</f>
        <v>0</v>
      </c>
      <c r="BN99" s="223">
        <f>IFERROR(IF(RIGHT(VLOOKUP($A99,csapatok!$A:$NN,BN$320,FALSE),5)="Csere",VLOOKUP(LEFT(VLOOKUP($A99,csapatok!$A:$NN,BN$320,FALSE),LEN(VLOOKUP($A99,csapatok!$A:$NN,BN$320,FALSE))-6),'csapat-ranglista'!$A:$FP,BN$321,FALSE)/8,VLOOKUP(VLOOKUP($A99,csapatok!$A:$NN,BN$320,FALSE),'csapat-ranglista'!$A:$FP,BN$321,FALSE)/4),0)</f>
        <v>0</v>
      </c>
      <c r="BO99" s="223">
        <f>IFERROR(IF(RIGHT(VLOOKUP($A99,csapatok!$A:$NN,BO$320,FALSE),5)="Csere",VLOOKUP(LEFT(VLOOKUP($A99,csapatok!$A:$NN,BO$320,FALSE),LEN(VLOOKUP($A99,csapatok!$A:$NN,BO$320,FALSE))-6),'csapat-ranglista'!$A:$FP,BO$321,FALSE)/8,VLOOKUP(VLOOKUP($A99,csapatok!$A:$NN,BO$320,FALSE),'csapat-ranglista'!$A:$FP,BO$321,FALSE)/4),0)</f>
        <v>0</v>
      </c>
      <c r="BP99" s="223">
        <f>IFERROR(IF(RIGHT(VLOOKUP($A99,csapatok!$A:$NN,BP$320,FALSE),5)="Csere",VLOOKUP(LEFT(VLOOKUP($A99,csapatok!$A:$NN,BP$320,FALSE),LEN(VLOOKUP($A99,csapatok!$A:$NN,BP$320,FALSE))-6),'csapat-ranglista'!$A:$FP,BP$321,FALSE)/8,VLOOKUP(VLOOKUP($A99,csapatok!$A:$NN,BP$320,FALSE),'csapat-ranglista'!$A:$FP,BP$321,FALSE)/4),0)</f>
        <v>0</v>
      </c>
      <c r="BQ99" s="223">
        <f>IFERROR(IF(RIGHT(VLOOKUP($A99,csapatok!$A:$NN,BQ$320,FALSE),5)="Csere",VLOOKUP(LEFT(VLOOKUP($A99,csapatok!$A:$NN,BQ$320,FALSE),LEN(VLOOKUP($A99,csapatok!$A:$NN,BQ$320,FALSE))-6),'csapat-ranglista'!$A:$FP,BQ$321,FALSE)/8,VLOOKUP(VLOOKUP($A99,csapatok!$A:$NN,BQ$320,FALSE),'csapat-ranglista'!$A:$FP,BQ$321,FALSE)/4),0)</f>
        <v>0</v>
      </c>
      <c r="BR99" s="223">
        <f>IFERROR(IF(RIGHT(VLOOKUP($A99,csapatok!$A:$NN,BR$320,FALSE),5)="Csere",VLOOKUP(LEFT(VLOOKUP($A99,csapatok!$A:$NN,BR$320,FALSE),LEN(VLOOKUP($A99,csapatok!$A:$NN,BR$320,FALSE))-6),'csapat-ranglista'!$A:$FP,BR$321,FALSE)/8,VLOOKUP(VLOOKUP($A99,csapatok!$A:$NN,BR$320,FALSE),'csapat-ranglista'!$A:$FP,BR$321,FALSE)/4),0)</f>
        <v>0</v>
      </c>
      <c r="BS99" s="223">
        <f>IFERROR(IF(RIGHT(VLOOKUP($A99,csapatok!$A:$NN,BS$320,FALSE),5)="Csere",VLOOKUP(LEFT(VLOOKUP($A99,csapatok!$A:$NN,BS$320,FALSE),LEN(VLOOKUP($A99,csapatok!$A:$NN,BS$320,FALSE))-6),'csapat-ranglista'!$A:$FP,BS$321,FALSE)/8,VLOOKUP(VLOOKUP($A99,csapatok!$A:$NN,BS$320,FALSE),'csapat-ranglista'!$A:$FP,BS$321,FALSE)/4),0)</f>
        <v>0</v>
      </c>
      <c r="BT99" s="223">
        <f>IFERROR(IF(RIGHT(VLOOKUP($A99,csapatok!$A:$NN,BT$320,FALSE),5)="Csere",VLOOKUP(LEFT(VLOOKUP($A99,csapatok!$A:$NN,BT$320,FALSE),LEN(VLOOKUP($A99,csapatok!$A:$NN,BT$320,FALSE))-6),'csapat-ranglista'!$A:$FP,BT$321,FALSE)/8,VLOOKUP(VLOOKUP($A99,csapatok!$A:$NN,BT$320,FALSE),'csapat-ranglista'!$A:$FP,BT$321,FALSE)/4),0)</f>
        <v>0</v>
      </c>
      <c r="BU99" s="223">
        <f>IFERROR(IF(RIGHT(VLOOKUP($A99,csapatok!$A:$NN,BU$320,FALSE),5)="Csere",VLOOKUP(LEFT(VLOOKUP($A99,csapatok!$A:$NN,BU$320,FALSE),LEN(VLOOKUP($A99,csapatok!$A:$NN,BU$320,FALSE))-6),'csapat-ranglista'!$A:$FP,BU$321,FALSE)/8,VLOOKUP(VLOOKUP($A99,csapatok!$A:$NN,BU$320,FALSE),'csapat-ranglista'!$A:$FP,BU$321,FALSE)/4),0)</f>
        <v>0</v>
      </c>
      <c r="BV99" s="223">
        <f>IFERROR(IF(RIGHT(VLOOKUP($A99,csapatok!$A:$NN,BV$320,FALSE),5)="Csere",VLOOKUP(LEFT(VLOOKUP($A99,csapatok!$A:$NN,BV$320,FALSE),LEN(VLOOKUP($A99,csapatok!$A:$NN,BV$320,FALSE))-6),'csapat-ranglista'!$A:$FP,BV$321,FALSE)/8,VLOOKUP(VLOOKUP($A99,csapatok!$A:$NN,BV$320,FALSE),'csapat-ranglista'!$A:$FP,BV$321,FALSE)/4),0)</f>
        <v>0</v>
      </c>
      <c r="BW99" s="223">
        <f>IFERROR(IF(RIGHT(VLOOKUP($A99,csapatok!$A:$NN,BW$320,FALSE),5)="Csere",VLOOKUP(LEFT(VLOOKUP($A99,csapatok!$A:$NN,BW$320,FALSE),LEN(VLOOKUP($A99,csapatok!$A:$NN,BW$320,FALSE))-6),'csapat-ranglista'!$A:$FP,BW$321,FALSE)/8,VLOOKUP(VLOOKUP($A99,csapatok!$A:$NN,BW$320,FALSE),'csapat-ranglista'!$A:$FP,BW$321,FALSE)/4),0)</f>
        <v>0</v>
      </c>
      <c r="BX99" s="223">
        <f>IFERROR(IF(RIGHT(VLOOKUP($A99,csapatok!$A:$NN,BX$320,FALSE),5)="Csere",VLOOKUP(LEFT(VLOOKUP($A99,csapatok!$A:$NN,BX$320,FALSE),LEN(VLOOKUP($A99,csapatok!$A:$NN,BX$320,FALSE))-6),'csapat-ranglista'!$A:$FP,BX$321,FALSE)/8,VLOOKUP(VLOOKUP($A99,csapatok!$A:$NN,BX$320,FALSE),'csapat-ranglista'!$A:$FP,BX$321,FALSE)/4),0)</f>
        <v>0</v>
      </c>
      <c r="BY99" s="223">
        <f>IFERROR(IF(RIGHT(VLOOKUP($A99,csapatok!$A:$NN,BY$320,FALSE),5)="Csere",VLOOKUP(LEFT(VLOOKUP($A99,csapatok!$A:$NN,BY$320,FALSE),LEN(VLOOKUP($A99,csapatok!$A:$NN,BY$320,FALSE))-6),'csapat-ranglista'!$A:$FP,BY$321,FALSE)/8,VLOOKUP(VLOOKUP($A99,csapatok!$A:$NN,BY$320,FALSE),'csapat-ranglista'!$A:$FP,BY$321,FALSE)/4),0)</f>
        <v>0</v>
      </c>
      <c r="BZ99" s="223">
        <f>IFERROR(IF(RIGHT(VLOOKUP($A99,csapatok!$A:$NN,BZ$320,FALSE),5)="Csere",VLOOKUP(LEFT(VLOOKUP($A99,csapatok!$A:$NN,BZ$320,FALSE),LEN(VLOOKUP($A99,csapatok!$A:$NN,BZ$320,FALSE))-6),'csapat-ranglista'!$A:$FP,BZ$321,FALSE)/8,VLOOKUP(VLOOKUP($A99,csapatok!$A:$NN,BZ$320,FALSE),'csapat-ranglista'!$A:$FP,BZ$321,FALSE)/4),0)</f>
        <v>0</v>
      </c>
      <c r="CA99" s="223">
        <f>IFERROR(IF(RIGHT(VLOOKUP($A99,csapatok!$A:$NN,CA$320,FALSE),5)="Csere",VLOOKUP(LEFT(VLOOKUP($A99,csapatok!$A:$NN,CA$320,FALSE),LEN(VLOOKUP($A99,csapatok!$A:$NN,CA$320,FALSE))-6),'csapat-ranglista'!$A:$FP,CA$321,FALSE)/8,VLOOKUP(VLOOKUP($A99,csapatok!$A:$NN,CA$320,FALSE),'csapat-ranglista'!$A:$FP,CA$321,FALSE)/4),0)</f>
        <v>5.187149910553476</v>
      </c>
      <c r="CB99" s="223">
        <f>IFERROR(IF(RIGHT(VLOOKUP($A99,csapatok!$A:$NN,CB$320,FALSE),5)="Csere",VLOOKUP(LEFT(VLOOKUP($A99,csapatok!$A:$NN,CB$320,FALSE),LEN(VLOOKUP($A99,csapatok!$A:$NN,CB$320,FALSE))-6),'csapat-ranglista'!$A:$FP,CB$321,FALSE)/8,VLOOKUP(VLOOKUP($A99,csapatok!$A:$NN,CB$320,FALSE),'csapat-ranglista'!$A:$FP,CB$321,FALSE)/4),0)</f>
        <v>0</v>
      </c>
      <c r="CC99" s="223">
        <f>IFERROR(IF(RIGHT(VLOOKUP($A99,csapatok!$A:$NN,CC$320,FALSE),5)="Csere",VLOOKUP(LEFT(VLOOKUP($A99,csapatok!$A:$NN,CC$320,FALSE),LEN(VLOOKUP($A99,csapatok!$A:$NN,CC$320,FALSE))-6),'csapat-ranglista'!$A:$FP,CC$321,FALSE)/8,VLOOKUP(VLOOKUP($A99,csapatok!$A:$NN,CC$320,FALSE),'csapat-ranglista'!$A:$FP,CC$321,FALSE)/4),0)</f>
        <v>0</v>
      </c>
      <c r="CD99" s="223">
        <f>IFERROR(IF(RIGHT(VLOOKUP($A99,csapatok!$A:$NN,CD$320,FALSE),5)="Csere",VLOOKUP(LEFT(VLOOKUP($A99,csapatok!$A:$NN,CD$320,FALSE),LEN(VLOOKUP($A99,csapatok!$A:$NN,CD$320,FALSE))-6),'csapat-ranglista'!$A:$FP,CD$321,FALSE)/8,VLOOKUP(VLOOKUP($A99,csapatok!$A:$NN,CD$320,FALSE),'csapat-ranglista'!$A:$FP,CD$321,FALSE)/4),0)</f>
        <v>0</v>
      </c>
      <c r="CE99" s="223">
        <f>IFERROR(IF(RIGHT(VLOOKUP($A99,csapatok!$A:$NN,CE$320,FALSE),5)="Csere",VLOOKUP(LEFT(VLOOKUP($A99,csapatok!$A:$NN,CE$320,FALSE),LEN(VLOOKUP($A99,csapatok!$A:$NN,CE$320,FALSE))-6),'csapat-ranglista'!$A:$FP,CE$321,FALSE)/8,VLOOKUP(VLOOKUP($A99,csapatok!$A:$NN,CE$320,FALSE),'csapat-ranglista'!$A:$FP,CE$321,FALSE)/4),0)</f>
        <v>0</v>
      </c>
      <c r="CF99" s="223">
        <f>IFERROR(IF(RIGHT(VLOOKUP($A99,csapatok!$A:$NN,CF$320,FALSE),5)="Csere",VLOOKUP(LEFT(VLOOKUP($A99,csapatok!$A:$NN,CF$320,FALSE),LEN(VLOOKUP($A99,csapatok!$A:$NN,CF$320,FALSE))-6),'csapat-ranglista'!$A:$FP,CF$321,FALSE)/8,VLOOKUP(VLOOKUP($A99,csapatok!$A:$NN,CF$320,FALSE),'csapat-ranglista'!$A:$FP,CF$321,FALSE)/4),0)</f>
        <v>0</v>
      </c>
      <c r="CG99" s="223">
        <f>IFERROR(IF(RIGHT(VLOOKUP($A99,csapatok!$A:$NN,CG$320,FALSE),5)="Csere",VLOOKUP(LEFT(VLOOKUP($A99,csapatok!$A:$NN,CG$320,FALSE),LEN(VLOOKUP($A99,csapatok!$A:$NN,CG$320,FALSE))-6),'csapat-ranglista'!$A:$FP,CG$321,FALSE)/8,VLOOKUP(VLOOKUP($A99,csapatok!$A:$NN,CG$320,FALSE),'csapat-ranglista'!$A:$FP,CG$321,FALSE)/4),0)</f>
        <v>0</v>
      </c>
      <c r="CH99" s="223">
        <f>IFERROR(IF(RIGHT(VLOOKUP($A99,csapatok!$A:$NN,CH$320,FALSE),5)="Csere",VLOOKUP(LEFT(VLOOKUP($A99,csapatok!$A:$NN,CH$320,FALSE),LEN(VLOOKUP($A99,csapatok!$A:$NN,CH$320,FALSE))-6),'csapat-ranglista'!$A:$FP,CH$321,FALSE)/8,VLOOKUP(VLOOKUP($A99,csapatok!$A:$NN,CH$320,FALSE),'csapat-ranglista'!$A:$FP,CH$321,FALSE)/4),0)</f>
        <v>0</v>
      </c>
      <c r="CI99" s="223">
        <f>IFERROR(IF(RIGHT(VLOOKUP($A99,csapatok!$A:$NN,CI$320,FALSE),5)="Csere",VLOOKUP(LEFT(VLOOKUP($A99,csapatok!$A:$NN,CI$320,FALSE),LEN(VLOOKUP($A99,csapatok!$A:$NN,CI$320,FALSE))-6),'csapat-ranglista'!$A:$FP,CI$321,FALSE)/8,VLOOKUP(VLOOKUP($A99,csapatok!$A:$NN,CI$320,FALSE),'csapat-ranglista'!$A:$FP,CI$321,FALSE)/4),0)</f>
        <v>0</v>
      </c>
      <c r="CJ99" s="224">
        <f>versenyek!$IQ$11*IFERROR(VLOOKUP(VLOOKUP($A99,versenyek!IP:IR,3,FALSE),szabalyok!$A$16:$B$23,2,FALSE)/4,0)</f>
        <v>0</v>
      </c>
      <c r="CK99" s="224">
        <f>versenyek!$IT$11*IFERROR(VLOOKUP(VLOOKUP($A99,versenyek!IS:IU,3,FALSE),szabalyok!$A$16:$B$23,2,FALSE)/4,0)</f>
        <v>0</v>
      </c>
      <c r="CL99" s="223">
        <f>IFERROR(IF(RIGHT(VLOOKUP($A99,csapatok!$A:$NN,CL$320,FALSE),5)="Csere",VLOOKUP(LEFT(VLOOKUP($A99,csapatok!$A:$NN,CL$320,FALSE),LEN(VLOOKUP($A99,csapatok!$A:$NN,CL$320,FALSE))-6),'csapat-ranglista'!$A:$FP,CL$321,FALSE)/8,VLOOKUP(VLOOKUP($A99,csapatok!$A:$NN,CL$320,FALSE),'csapat-ranglista'!$A:$FP,CL$321,FALSE)/4),0)</f>
        <v>0</v>
      </c>
      <c r="CM99" s="223">
        <f>IFERROR(IF(RIGHT(VLOOKUP($A99,csapatok!$A:$NN,CM$320,FALSE),5)="Csere",VLOOKUP(LEFT(VLOOKUP($A99,csapatok!$A:$NN,CM$320,FALSE),LEN(VLOOKUP($A99,csapatok!$A:$NN,CM$320,FALSE))-6),'csapat-ranglista'!$A:$FP,CM$321,FALSE)/8,VLOOKUP(VLOOKUP($A99,csapatok!$A:$NN,CM$320,FALSE),'csapat-ranglista'!$A:$FP,CM$321,FALSE)/4),0)</f>
        <v>0</v>
      </c>
      <c r="CN99" s="223">
        <f>IFERROR(IF(RIGHT(VLOOKUP($A99,csapatok!$A:$NN,CN$320,FALSE),5)="Csere",VLOOKUP(LEFT(VLOOKUP($A99,csapatok!$A:$NN,CN$320,FALSE),LEN(VLOOKUP($A99,csapatok!$A:$NN,CN$320,FALSE))-6),'csapat-ranglista'!$A:$FP,CN$321,FALSE)/8,VLOOKUP(VLOOKUP($A99,csapatok!$A:$NN,CN$320,FALSE),'csapat-ranglista'!$A:$FP,CN$321,FALSE)/4),0)</f>
        <v>0</v>
      </c>
      <c r="CO99" s="223">
        <f>IFERROR(IF(RIGHT(VLOOKUP($A99,csapatok!$A:$NN,CO$320,FALSE),5)="Csere",VLOOKUP(LEFT(VLOOKUP($A99,csapatok!$A:$NN,CO$320,FALSE),LEN(VLOOKUP($A99,csapatok!$A:$NN,CO$320,FALSE))-6),'csapat-ranglista'!$A:$FP,CO$321,FALSE)/8,VLOOKUP(VLOOKUP($A99,csapatok!$A:$NN,CO$320,FALSE),'csapat-ranglista'!$A:$FP,CO$321,FALSE)/4),0)</f>
        <v>0</v>
      </c>
      <c r="CP99" s="223">
        <f>IFERROR(IF(RIGHT(VLOOKUP($A99,csapatok!$A:$NN,CP$320,FALSE),5)="Csere",VLOOKUP(LEFT(VLOOKUP($A99,csapatok!$A:$NN,CP$320,FALSE),LEN(VLOOKUP($A99,csapatok!$A:$NN,CP$320,FALSE))-6),'csapat-ranglista'!$A:$FP,CP$321,FALSE)/8,VLOOKUP(VLOOKUP($A99,csapatok!$A:$NN,CP$320,FALSE),'csapat-ranglista'!$A:$FP,CP$321,FALSE)/4),0)</f>
        <v>0</v>
      </c>
      <c r="CQ99" s="223">
        <f>IFERROR(IF(RIGHT(VLOOKUP($A99,csapatok!$A:$NN,CQ$320,FALSE),5)="Csere",VLOOKUP(LEFT(VLOOKUP($A99,csapatok!$A:$NN,CQ$320,FALSE),LEN(VLOOKUP($A99,csapatok!$A:$NN,CQ$320,FALSE))-6),'csapat-ranglista'!$A:$FP,CQ$321,FALSE)/8,VLOOKUP(VLOOKUP($A99,csapatok!$A:$NN,CQ$320,FALSE),'csapat-ranglista'!$A:$FP,CQ$321,FALSE)/4),0)</f>
        <v>0</v>
      </c>
      <c r="CR99" s="223">
        <f>IFERROR(IF(RIGHT(VLOOKUP($A99,csapatok!$A:$NN,CR$320,FALSE),5)="Csere",VLOOKUP(LEFT(VLOOKUP($A99,csapatok!$A:$NN,CR$320,FALSE),LEN(VLOOKUP($A99,csapatok!$A:$NN,CR$320,FALSE))-6),'csapat-ranglista'!$A:$FP,CR$321,FALSE)/8,VLOOKUP(VLOOKUP($A99,csapatok!$A:$NN,CR$320,FALSE),'csapat-ranglista'!$A:$FP,CR$321,FALSE)/4),0)</f>
        <v>0</v>
      </c>
      <c r="CS99" s="223">
        <f>IFERROR(IF(RIGHT(VLOOKUP($A99,csapatok!$A:$NN,CS$320,FALSE),5)="Csere",VLOOKUP(LEFT(VLOOKUP($A99,csapatok!$A:$NN,CS$320,FALSE),LEN(VLOOKUP($A99,csapatok!$A:$NN,CS$320,FALSE))-6),'csapat-ranglista'!$A:$FP,CS$321,FALSE)/8,VLOOKUP(VLOOKUP($A99,csapatok!$A:$NN,CS$320,FALSE),'csapat-ranglista'!$A:$FP,CS$321,FALSE)/4),0)</f>
        <v>0</v>
      </c>
      <c r="CT99" s="223">
        <f>IFERROR(IF(RIGHT(VLOOKUP($A99,csapatok!$A:$NN,CT$320,FALSE),5)="Csere",VLOOKUP(LEFT(VLOOKUP($A99,csapatok!$A:$NN,CT$320,FALSE),LEN(VLOOKUP($A99,csapatok!$A:$NN,CT$320,FALSE))-6),'csapat-ranglista'!$A:$FP,CT$321,FALSE)/8,VLOOKUP(VLOOKUP($A99,csapatok!$A:$NN,CT$320,FALSE),'csapat-ranglista'!$A:$FP,CT$321,FALSE)/4),0)</f>
        <v>0</v>
      </c>
      <c r="CU99" s="223">
        <f>IFERROR(IF(RIGHT(VLOOKUP($A99,csapatok!$A:$NN,CU$320,FALSE),5)="Csere",VLOOKUP(LEFT(VLOOKUP($A99,csapatok!$A:$NN,CU$320,FALSE),LEN(VLOOKUP($A99,csapatok!$A:$NN,CU$320,FALSE))-6),'csapat-ranglista'!$A:$FP,CU$321,FALSE)/8,VLOOKUP(VLOOKUP($A99,csapatok!$A:$NN,CU$320,FALSE),'csapat-ranglista'!$A:$FP,CU$321,FALSE)/4),0)</f>
        <v>0</v>
      </c>
      <c r="CV99" s="223">
        <f>IFERROR(IF(RIGHT(VLOOKUP($A99,csapatok!$A:$NN,CV$320,FALSE),5)="Csere",VLOOKUP(LEFT(VLOOKUP($A99,csapatok!$A:$NN,CV$320,FALSE),LEN(VLOOKUP($A99,csapatok!$A:$NN,CV$320,FALSE))-6),'csapat-ranglista'!$A:$FP,CV$321,FALSE)/8,VLOOKUP(VLOOKUP($A99,csapatok!$A:$NN,CV$320,FALSE),'csapat-ranglista'!$A:$FP,CV$321,FALSE)/4),0)</f>
        <v>0</v>
      </c>
      <c r="CW99" s="223">
        <f>IFERROR(IF(RIGHT(VLOOKUP($A99,csapatok!$A:$NN,CW$320,FALSE),5)="Csere",VLOOKUP(LEFT(VLOOKUP($A99,csapatok!$A:$NN,CW$320,FALSE),LEN(VLOOKUP($A99,csapatok!$A:$NN,CW$320,FALSE))-6),'csapat-ranglista'!$A:$FP,CW$321,FALSE)/8,VLOOKUP(VLOOKUP($A99,csapatok!$A:$NN,CW$320,FALSE),'csapat-ranglista'!$A:$FP,CW$321,FALSE)/4),0)</f>
        <v>0</v>
      </c>
      <c r="CX99" s="223">
        <f>IFERROR(IF(RIGHT(VLOOKUP($A99,csapatok!$A:$NN,CX$320,FALSE),5)="Csere",VLOOKUP(LEFT(VLOOKUP($A99,csapatok!$A:$NN,CX$320,FALSE),LEN(VLOOKUP($A99,csapatok!$A:$NN,CX$320,FALSE))-6),'csapat-ranglista'!$A:$FP,CX$321,FALSE)/8,VLOOKUP(VLOOKUP($A99,csapatok!$A:$NN,CX$320,FALSE),'csapat-ranglista'!$A:$FP,CX$321,FALSE)/4),0)</f>
        <v>0</v>
      </c>
      <c r="CY99" s="223">
        <f>IFERROR(IF(RIGHT(VLOOKUP($A99,csapatok!$A:$NN,CY$320,FALSE),5)="Csere",VLOOKUP(LEFT(VLOOKUP($A99,csapatok!$A:$NN,CY$320,FALSE),LEN(VLOOKUP($A99,csapatok!$A:$NN,CY$320,FALSE))-6),'csapat-ranglista'!$A:$FP,CY$321,FALSE)/8,VLOOKUP(VLOOKUP($A99,csapatok!$A:$NN,CY$320,FALSE),'csapat-ranglista'!$A:$FP,CY$321,FALSE)/4),0)</f>
        <v>2.389658124237938</v>
      </c>
      <c r="CZ99" s="223">
        <f>IFERROR(IF(RIGHT(VLOOKUP($A99,csapatok!$A:$NN,CZ$320,FALSE),5)="Csere",VLOOKUP(LEFT(VLOOKUP($A99,csapatok!$A:$NN,CZ$320,FALSE),LEN(VLOOKUP($A99,csapatok!$A:$NN,CZ$320,FALSE))-6),'csapat-ranglista'!$A:$FP,CZ$321,FALSE)/8,VLOOKUP(VLOOKUP($A99,csapatok!$A:$NN,CZ$320,FALSE),'csapat-ranglista'!$A:$FP,CZ$321,FALSE)/4),0)</f>
        <v>0</v>
      </c>
      <c r="DA99" s="223">
        <f>IFERROR(IF(RIGHT(VLOOKUP($A99,csapatok!$A:$NN,DA$320,FALSE),5)="Csere",VLOOKUP(LEFT(VLOOKUP($A99,csapatok!$A:$NN,DA$320,FALSE),LEN(VLOOKUP($A99,csapatok!$A:$NN,DA$320,FALSE))-6),'csapat-ranglista'!$A:$FP,DA$321,FALSE)/8,VLOOKUP(VLOOKUP($A99,csapatok!$A:$NN,DA$320,FALSE),'csapat-ranglista'!$A:$FP,DA$321,FALSE)/4),0)</f>
        <v>0</v>
      </c>
      <c r="DB99" s="223">
        <f>IFERROR(IF(RIGHT(VLOOKUP($A99,csapatok!$A:$NN,DB$320,FALSE),5)="Csere",VLOOKUP(LEFT(VLOOKUP($A99,csapatok!$A:$NN,DB$320,FALSE),LEN(VLOOKUP($A99,csapatok!$A:$NN,DB$320,FALSE))-6),'csapat-ranglista'!$A:$FP,DB$321,FALSE)/8,VLOOKUP(VLOOKUP($A99,csapatok!$A:$NN,DB$320,FALSE),'csapat-ranglista'!$A:$FP,DB$321,FALSE)/4),0)</f>
        <v>0</v>
      </c>
      <c r="DC99" s="223">
        <f>IFERROR(IF(RIGHT(VLOOKUP($A99,csapatok!$A:$NN,DC$320,FALSE),5)="Csere",VLOOKUP(LEFT(VLOOKUP($A99,csapatok!$A:$NN,DC$320,FALSE),LEN(VLOOKUP($A99,csapatok!$A:$NN,DC$320,FALSE))-6),'csapat-ranglista'!$A:$FP,DC$321,FALSE)/8,VLOOKUP(VLOOKUP($A99,csapatok!$A:$NN,DC$320,FALSE),'csapat-ranglista'!$A:$FP,DC$321,FALSE)/4),0)</f>
        <v>0</v>
      </c>
      <c r="DD99" s="223">
        <f>IFERROR(IF(RIGHT(VLOOKUP($A99,csapatok!$A:$NN,DD$320,FALSE),5)="Csere",VLOOKUP(LEFT(VLOOKUP($A99,csapatok!$A:$NN,DD$320,FALSE),LEN(VLOOKUP($A99,csapatok!$A:$NN,DD$320,FALSE))-6),'csapat-ranglista'!$A:$FP,DD$321,FALSE)/8,VLOOKUP(VLOOKUP($A99,csapatok!$A:$NN,DD$320,FALSE),'csapat-ranglista'!$A:$FP,DD$321,FALSE)/4),0)</f>
        <v>0</v>
      </c>
      <c r="DE99" s="223">
        <f>IFERROR(IF(RIGHT(VLOOKUP($A99,csapatok!$A:$NN,DE$320,FALSE),5)="Csere",VLOOKUP(LEFT(VLOOKUP($A99,csapatok!$A:$NN,DE$320,FALSE),LEN(VLOOKUP($A99,csapatok!$A:$NN,DE$320,FALSE))-6),'csapat-ranglista'!$A:$FP,DE$321,FALSE)/8,VLOOKUP(VLOOKUP($A99,csapatok!$A:$NN,DE$320,FALSE),'csapat-ranglista'!$A:$FP,DE$321,FALSE)/4),0)</f>
        <v>0</v>
      </c>
      <c r="DF99" s="223">
        <f>IFERROR(IF(RIGHT(VLOOKUP($A99,csapatok!$A:$NN,DF$320,FALSE),5)="Csere",VLOOKUP(LEFT(VLOOKUP($A99,csapatok!$A:$NN,DF$320,FALSE),LEN(VLOOKUP($A99,csapatok!$A:$NN,DF$320,FALSE))-6),'csapat-ranglista'!$A:$FP,DF$321,FALSE)/8,VLOOKUP(VLOOKUP($A99,csapatok!$A:$NN,DF$320,FALSE),'csapat-ranglista'!$A:$FP,DF$321,FALSE)/4),0)</f>
        <v>0</v>
      </c>
      <c r="DG99" s="223">
        <f>IFERROR(IF(RIGHT(VLOOKUP($A99,csapatok!$A:$NN,DG$320,FALSE),5)="Csere",VLOOKUP(LEFT(VLOOKUP($A99,csapatok!$A:$NN,DG$320,FALSE),LEN(VLOOKUP($A99,csapatok!$A:$NN,DG$320,FALSE))-6),'csapat-ranglista'!$A:$FP,DG$321,FALSE)/8,VLOOKUP(VLOOKUP($A99,csapatok!$A:$NN,DG$320,FALSE),'csapat-ranglista'!$A:$FP,DG$321,FALSE)/4),0)</f>
        <v>0</v>
      </c>
      <c r="DH99" s="223">
        <f>IFERROR(IF(RIGHT(VLOOKUP($A99,csapatok!$A:$NN,DH$320,FALSE),5)="Csere",VLOOKUP(LEFT(VLOOKUP($A99,csapatok!$A:$NN,DH$320,FALSE),LEN(VLOOKUP($A99,csapatok!$A:$NN,DH$320,FALSE))-6),'csapat-ranglista'!$A:$FP,DH$321,FALSE)/8,VLOOKUP(VLOOKUP($A99,csapatok!$A:$NN,DH$320,FALSE),'csapat-ranglista'!$A:$FP,DH$321,FALSE)/4),0)</f>
        <v>0</v>
      </c>
      <c r="DI99" s="223">
        <f>IFERROR(IF(RIGHT(VLOOKUP($A99,csapatok!$A:$NN,DI$320,FALSE),5)="Csere",VLOOKUP(LEFT(VLOOKUP($A99,csapatok!$A:$NN,DI$320,FALSE),LEN(VLOOKUP($A99,csapatok!$A:$NN,DI$320,FALSE))-6),'csapat-ranglista'!$A:$FP,DI$321,FALSE)/8,VLOOKUP(VLOOKUP($A99,csapatok!$A:$NN,DI$320,FALSE),'csapat-ranglista'!$A:$FP,DI$321,FALSE)/4),0)</f>
        <v>0</v>
      </c>
      <c r="DJ99" s="223">
        <f>IFERROR(IF(RIGHT(VLOOKUP($A99,csapatok!$A:$NN,DJ$320,FALSE),5)="Csere",VLOOKUP(LEFT(VLOOKUP($A99,csapatok!$A:$NN,DJ$320,FALSE),LEN(VLOOKUP($A99,csapatok!$A:$NN,DJ$320,FALSE))-6),'csapat-ranglista'!$A:$FP,DJ$321,FALSE)/8,VLOOKUP(VLOOKUP($A99,csapatok!$A:$NN,DJ$320,FALSE),'csapat-ranglista'!$A:$FP,DJ$321,FALSE)/4),0)</f>
        <v>0</v>
      </c>
      <c r="DK99" s="223">
        <f>IFERROR(IF(RIGHT(VLOOKUP($A99,csapatok!$A:$NN,DK$320,FALSE),5)="Csere",VLOOKUP(LEFT(VLOOKUP($A99,csapatok!$A:$NN,DK$320,FALSE),LEN(VLOOKUP($A99,csapatok!$A:$NN,DK$320,FALSE))-6),'csapat-ranglista'!$A:$FP,DK$321,FALSE)/8,VLOOKUP(VLOOKUP($A99,csapatok!$A:$NN,DK$320,FALSE),'csapat-ranglista'!$A:$FP,DK$321,FALSE)/4),0)</f>
        <v>0</v>
      </c>
      <c r="DL99" s="223">
        <f>IFERROR(IF(RIGHT(VLOOKUP($A99,csapatok!$A:$NN,DL$320,FALSE),5)="Csere",VLOOKUP(LEFT(VLOOKUP($A99,csapatok!$A:$NN,DL$320,FALSE),LEN(VLOOKUP($A99,csapatok!$A:$NN,DL$320,FALSE))-6),'csapat-ranglista'!$A:$FP,DL$321,FALSE)/8,VLOOKUP(VLOOKUP($A99,csapatok!$A:$NN,DL$320,FALSE),'csapat-ranglista'!$A:$FP,DL$321,FALSE)/4),0)</f>
        <v>0</v>
      </c>
      <c r="DM99" s="223">
        <f>IFERROR(IF(RIGHT(VLOOKUP($A99,csapatok!$A:$NN,DM$320,FALSE),5)="Csere",VLOOKUP(LEFT(VLOOKUP($A99,csapatok!$A:$NN,DM$320,FALSE),LEN(VLOOKUP($A99,csapatok!$A:$NN,DM$320,FALSE))-6),'csapat-ranglista'!$A:$FP,DM$321,FALSE)/8,VLOOKUP(VLOOKUP($A99,csapatok!$A:$NN,DM$320,FALSE),'csapat-ranglista'!$A:$FP,DM$321,FALSE)/4),0)</f>
        <v>0</v>
      </c>
      <c r="DN99" s="223">
        <f>IFERROR(IF(RIGHT(VLOOKUP($A99,csapatok!$A:$NN,DN$320,FALSE),5)="Csere",VLOOKUP(LEFT(VLOOKUP($A99,csapatok!$A:$NN,DN$320,FALSE),LEN(VLOOKUP($A99,csapatok!$A:$NN,DN$320,FALSE))-6),'csapat-ranglista'!$A:$FP,DN$321,FALSE)/8,VLOOKUP(VLOOKUP($A99,csapatok!$A:$NN,DN$320,FALSE),'csapat-ranglista'!$A:$FP,DN$321,FALSE)/4),0)</f>
        <v>0</v>
      </c>
      <c r="DO99" s="224">
        <f>versenyek!$MF$11*IFERROR(VLOOKUP(VLOOKUP($A99,versenyek!ME:MG,3,FALSE),szabalyok!$A$16:$B$23,2,FALSE)/4,0)</f>
        <v>0</v>
      </c>
      <c r="DP99" s="224">
        <f>versenyek!$MI$11*IFERROR(VLOOKUP(VLOOKUP($A99,versenyek!MH:MJ,3,FALSE),szabalyok!$A$16:$B$23,2,FALSE)/4,0)</f>
        <v>0</v>
      </c>
      <c r="DQ99" s="223">
        <f>IFERROR(IF(RIGHT(VLOOKUP($A99,csapatok!$A:$NN,DQ$320,FALSE),5)="Csere",VLOOKUP(LEFT(VLOOKUP($A99,csapatok!$A:$NN,DQ$320,FALSE),LEN(VLOOKUP($A99,csapatok!$A:$NN,DQ$320,FALSE))-6),'csapat-ranglista'!$A:$FP,DQ$321,FALSE)/8,VLOOKUP(VLOOKUP($A99,csapatok!$A:$NN,DQ$320,FALSE),'csapat-ranglista'!$A:$FP,DQ$321,FALSE)/4),0)</f>
        <v>0</v>
      </c>
      <c r="DR99" s="223">
        <f>IFERROR(IF(RIGHT(VLOOKUP($A99,csapatok!$A:$NN,DR$320,FALSE),5)="Csere",VLOOKUP(LEFT(VLOOKUP($A99,csapatok!$A:$NN,DR$320,FALSE),LEN(VLOOKUP($A99,csapatok!$A:$NN,DR$320,FALSE))-6),'csapat-ranglista'!$A:$FP,DR$321,FALSE)/8,VLOOKUP(VLOOKUP($A99,csapatok!$A:$NN,DR$320,FALSE),'csapat-ranglista'!$A:$FP,DR$321,FALSE)/4),0)</f>
        <v>0</v>
      </c>
      <c r="DS99" s="223">
        <f>IFERROR(IF(RIGHT(VLOOKUP($A99,csapatok!$A:$NN,DS$320,FALSE),5)="Csere",VLOOKUP(LEFT(VLOOKUP($A99,csapatok!$A:$NN,DS$320,FALSE),LEN(VLOOKUP($A99,csapatok!$A:$NN,DS$320,FALSE))-6),'csapat-ranglista'!$A:$FP,DS$321,FALSE)/8,VLOOKUP(VLOOKUP($A99,csapatok!$A:$NN,DS$320,FALSE),'csapat-ranglista'!$A:$FP,DS$321,FALSE)/4),0)</f>
        <v>0</v>
      </c>
      <c r="DT99" s="223">
        <f>IFERROR(IF(RIGHT(VLOOKUP($A99,csapatok!$A:$NN,DT$320,FALSE),5)="Csere",VLOOKUP(LEFT(VLOOKUP($A99,csapatok!$A:$NN,DT$320,FALSE),LEN(VLOOKUP($A99,csapatok!$A:$NN,DT$320,FALSE))-6),'csapat-ranglista'!$A:$FP,DT$321,FALSE)/8,VLOOKUP(VLOOKUP($A99,csapatok!$A:$NN,DT$320,FALSE),'csapat-ranglista'!$A:$FP,DT$321,FALSE)/4),0)</f>
        <v>0</v>
      </c>
      <c r="DU99" s="223">
        <f>IFERROR(IF(RIGHT(VLOOKUP($A99,csapatok!$A:$NN,DU$320,FALSE),5)="Csere",VLOOKUP(LEFT(VLOOKUP($A99,csapatok!$A:$NN,DU$320,FALSE),LEN(VLOOKUP($A99,csapatok!$A:$NN,DU$320,FALSE))-6),'csapat-ranglista'!$A:$FP,DU$321,FALSE)/8,VLOOKUP(VLOOKUP($A99,csapatok!$A:$NN,DU$320,FALSE),'csapat-ranglista'!$A:$FP,DU$321,FALSE)/4),0)</f>
        <v>0</v>
      </c>
      <c r="DV99" s="223">
        <f>IFERROR(IF(RIGHT(VLOOKUP($A99,csapatok!$A:$NN,DV$320,FALSE),5)="Csere",VLOOKUP(LEFT(VLOOKUP($A99,csapatok!$A:$NN,DV$320,FALSE),LEN(VLOOKUP($A99,csapatok!$A:$NN,DV$320,FALSE))-6),'csapat-ranglista'!$A:$FP,DV$321,FALSE)/8,VLOOKUP(VLOOKUP($A99,csapatok!$A:$NN,DV$320,FALSE),'csapat-ranglista'!$A:$FP,DV$321,FALSE)/4),0)</f>
        <v>0</v>
      </c>
      <c r="DW99" s="223">
        <f>IFERROR(IF(RIGHT(VLOOKUP($A99,csapatok!$A:$NN,DW$320,FALSE),5)="Csere",VLOOKUP(LEFT(VLOOKUP($A99,csapatok!$A:$NN,DW$320,FALSE),LEN(VLOOKUP($A99,csapatok!$A:$NN,DW$320,FALSE))-6),'csapat-ranglista'!$A:$FP,DW$321,FALSE)/8,VLOOKUP(VLOOKUP($A99,csapatok!$A:$NN,DW$320,FALSE),'csapat-ranglista'!$A:$FP,DW$321,FALSE)/4),0)</f>
        <v>0</v>
      </c>
      <c r="DX99" s="223">
        <f>IFERROR(IF(RIGHT(VLOOKUP($A99,csapatok!$A:$NN,DX$320,FALSE),5)="Csere",VLOOKUP(LEFT(VLOOKUP($A99,csapatok!$A:$NN,DX$320,FALSE),LEN(VLOOKUP($A99,csapatok!$A:$NN,DX$320,FALSE))-6),'csapat-ranglista'!$A:$FP,DX$321,FALSE)/8,VLOOKUP(VLOOKUP($A99,csapatok!$A:$NN,DX$320,FALSE),'csapat-ranglista'!$A:$FP,DX$321,FALSE)/4),0)</f>
        <v>0</v>
      </c>
      <c r="DY99" s="223">
        <f>IFERROR(IF(RIGHT(VLOOKUP($A99,csapatok!$A:$NN,DY$320,FALSE),5)="Csere",VLOOKUP(LEFT(VLOOKUP($A99,csapatok!$A:$NN,DY$320,FALSE),LEN(VLOOKUP($A99,csapatok!$A:$NN,DY$320,FALSE))-6),'csapat-ranglista'!$A:$FP,DY$321,FALSE)/8,VLOOKUP(VLOOKUP($A99,csapatok!$A:$NN,DY$320,FALSE),'csapat-ranglista'!$A:$FP,DY$321,FALSE)/4),0)</f>
        <v>0</v>
      </c>
      <c r="DZ99" s="223">
        <f>IFERROR(IF(RIGHT(VLOOKUP($A99,csapatok!$A:$NN,DZ$320,FALSE),5)="Csere",VLOOKUP(LEFT(VLOOKUP($A99,csapatok!$A:$NN,DZ$320,FALSE),LEN(VLOOKUP($A99,csapatok!$A:$NN,DZ$320,FALSE))-6),'csapat-ranglista'!$A:$FP,DZ$321,FALSE)/8,VLOOKUP(VLOOKUP($A99,csapatok!$A:$NN,DZ$320,FALSE),'csapat-ranglista'!$A:$FP,DZ$321,FALSE)/4),0)</f>
        <v>0</v>
      </c>
      <c r="EA99" s="223">
        <f>IFERROR(IF(RIGHT(VLOOKUP($A99,csapatok!$A:$NN,EA$320,FALSE),5)="Csere",VLOOKUP(LEFT(VLOOKUP($A99,csapatok!$A:$NN,EA$320,FALSE),LEN(VLOOKUP($A99,csapatok!$A:$NN,EA$320,FALSE))-6),'csapat-ranglista'!$A:$FP,EA$321,FALSE)/8,VLOOKUP(VLOOKUP($A99,csapatok!$A:$NN,EA$320,FALSE),'csapat-ranglista'!$A:$FP,EA$321,FALSE)/4),0)</f>
        <v>0</v>
      </c>
      <c r="EB99" s="223">
        <f>IFERROR(IF(RIGHT(VLOOKUP($A99,csapatok!$A:$NN,EB$320,FALSE),5)="Csere",VLOOKUP(LEFT(VLOOKUP($A99,csapatok!$A:$NN,EB$320,FALSE),LEN(VLOOKUP($A99,csapatok!$A:$NN,EB$320,FALSE))-6),'csapat-ranglista'!$A:$FP,EB$321,FALSE)/8,VLOOKUP(VLOOKUP($A99,csapatok!$A:$NN,EB$320,FALSE),'csapat-ranglista'!$A:$FP,EB$321,FALSE)/4),0)</f>
        <v>0</v>
      </c>
      <c r="EC99" s="223">
        <f>IFERROR(IF(RIGHT(VLOOKUP($A99,csapatok!$A:$NN,EC$320,FALSE),5)="Csere",VLOOKUP(LEFT(VLOOKUP($A99,csapatok!$A:$NN,EC$320,FALSE),LEN(VLOOKUP($A99,csapatok!$A:$NN,EC$320,FALSE))-6),'csapat-ranglista'!$A:$FP,EC$321,FALSE)/8,VLOOKUP(VLOOKUP($A99,csapatok!$A:$NN,EC$320,FALSE),'csapat-ranglista'!$A:$FP,EC$321,FALSE)/4),0)</f>
        <v>0</v>
      </c>
      <c r="ED99" s="223">
        <f>IFERROR(IF(RIGHT(VLOOKUP($A99,csapatok!$A:$NN,ED$320,FALSE),5)="Csere",VLOOKUP(LEFT(VLOOKUP($A99,csapatok!$A:$NN,ED$320,FALSE),LEN(VLOOKUP($A99,csapatok!$A:$NN,ED$320,FALSE))-6),'csapat-ranglista'!$A:$FP,ED$321,FALSE)/8,VLOOKUP(VLOOKUP($A99,csapatok!$A:$NN,ED$320,FALSE),'csapat-ranglista'!$A:$FP,ED$321,FALSE)/4),0)</f>
        <v>0</v>
      </c>
      <c r="EE99" s="223">
        <f>IFERROR(IF(RIGHT(VLOOKUP($A99,csapatok!$A:$NN,EE$320,FALSE),5)="Csere",VLOOKUP(LEFT(VLOOKUP($A99,csapatok!$A:$NN,EE$320,FALSE),LEN(VLOOKUP($A99,csapatok!$A:$NN,EE$320,FALSE))-6),'csapat-ranglista'!$A:$FP,EE$321,FALSE)/8,VLOOKUP(VLOOKUP($A99,csapatok!$A:$NN,EE$320,FALSE),'csapat-ranglista'!$A:$FP,EE$321,FALSE)/4),0)</f>
        <v>0</v>
      </c>
      <c r="EF99" s="223">
        <f>IFERROR(IF(RIGHT(VLOOKUP($A99,csapatok!$A:$NN,EF$320,FALSE),5)="Csere",VLOOKUP(LEFT(VLOOKUP($A99,csapatok!$A:$NN,EF$320,FALSE),LEN(VLOOKUP($A99,csapatok!$A:$NN,EF$320,FALSE))-6),'csapat-ranglista'!$A:$FP,EF$321,FALSE)/8,VLOOKUP(VLOOKUP($A99,csapatok!$A:$NN,EF$320,FALSE),'csapat-ranglista'!$A:$FP,EF$321,FALSE)/4),0)</f>
        <v>8.3449647666843099</v>
      </c>
      <c r="EG99" s="223">
        <f>IFERROR(IF(RIGHT(VLOOKUP($A99,csapatok!$A:$NN,EG$320,FALSE),5)="Csere",VLOOKUP(LEFT(VLOOKUP($A99,csapatok!$A:$NN,EG$320,FALSE),LEN(VLOOKUP($A99,csapatok!$A:$NN,EG$320,FALSE))-6),'csapat-ranglista'!$A:$FP,EG$321,FALSE)/8,VLOOKUP(VLOOKUP($A99,csapatok!$A:$NN,EG$320,FALSE),'csapat-ranglista'!$A:$FP,EG$321,FALSE)/4),0)</f>
        <v>0</v>
      </c>
      <c r="EH99" s="223">
        <f>IFERROR(IF(RIGHT(VLOOKUP($A99,csapatok!$A:$NN,EH$320,FALSE),5)="Csere",VLOOKUP(LEFT(VLOOKUP($A99,csapatok!$A:$NN,EH$320,FALSE),LEN(VLOOKUP($A99,csapatok!$A:$NN,EH$320,FALSE))-6),'csapat-ranglista'!$A:$FP,EH$321,FALSE)/8,VLOOKUP(VLOOKUP($A99,csapatok!$A:$NN,EH$320,FALSE),'csapat-ranglista'!$A:$FP,EH$321,FALSE)/4),0)</f>
        <v>0</v>
      </c>
      <c r="EI99" s="223">
        <f>IFERROR(IF(RIGHT(VLOOKUP($A99,csapatok!$A:$NN,EI$320,FALSE),5)="Csere",VLOOKUP(LEFT(VLOOKUP($A99,csapatok!$A:$NN,EI$320,FALSE),LEN(VLOOKUP($A99,csapatok!$A:$NN,EI$320,FALSE))-6),'csapat-ranglista'!$A:$FP,EI$321,FALSE)/8,VLOOKUP(VLOOKUP($A99,csapatok!$A:$NN,EI$320,FALSE),'csapat-ranglista'!$A:$FP,EI$321,FALSE)/4),0)</f>
        <v>0</v>
      </c>
      <c r="EJ99" s="223">
        <f>IFERROR(IF(RIGHT(VLOOKUP($A99,csapatok!$A:$NN,EJ$320,FALSE),5)="Csere",VLOOKUP(LEFT(VLOOKUP($A99,csapatok!$A:$NN,EJ$320,FALSE),LEN(VLOOKUP($A99,csapatok!$A:$NN,EJ$320,FALSE))-6),'csapat-ranglista'!$A:$FP,EJ$321,FALSE)/8,VLOOKUP(VLOOKUP($A99,csapatok!$A:$NN,EJ$320,FALSE),'csapat-ranglista'!$A:$FP,EJ$321,FALSE)/4),0)</f>
        <v>0</v>
      </c>
      <c r="EK99" s="223">
        <f>IFERROR(IF(RIGHT(VLOOKUP($A99,csapatok!$A:$NN,EK$320,FALSE),5)="Csere",VLOOKUP(LEFT(VLOOKUP($A99,csapatok!$A:$NN,EK$320,FALSE),LEN(VLOOKUP($A99,csapatok!$A:$NN,EK$320,FALSE))-6),'csapat-ranglista'!$A:$FP,EK$321,FALSE)/8,VLOOKUP(VLOOKUP($A99,csapatok!$A:$NN,EK$320,FALSE),'csapat-ranglista'!$A:$FP,EK$321,FALSE)/4),0)</f>
        <v>6.3057466163745293</v>
      </c>
      <c r="EL99" s="223">
        <f>IFERROR(IF(RIGHT(VLOOKUP($A99,csapatok!$A:$NN,EL$320,FALSE),5)="Csere",VLOOKUP(LEFT(VLOOKUP($A99,csapatok!$A:$NN,EL$320,FALSE),LEN(VLOOKUP($A99,csapatok!$A:$NN,EL$320,FALSE))-6),'csapat-ranglista'!$A:$FP,EL$321,FALSE)/8,VLOOKUP(VLOOKUP($A99,csapatok!$A:$NN,EL$320,FALSE),'csapat-ranglista'!$A:$FP,EL$321,FALSE)/4),0)</f>
        <v>0.59475641307087046</v>
      </c>
      <c r="EM99" s="223">
        <f>IFERROR(IF(RIGHT(VLOOKUP($A99,csapatok!$A:$NN,EM$320,FALSE),5)="Csere",VLOOKUP(LEFT(VLOOKUP($A99,csapatok!$A:$NN,EM$320,FALSE),LEN(VLOOKUP($A99,csapatok!$A:$NN,EM$320,FALSE))-6),'csapat-ranglista'!$A:$FP,EM$321,FALSE)/8,VLOOKUP(VLOOKUP($A99,csapatok!$A:$NN,EM$320,FALSE),'csapat-ranglista'!$A:$FP,EM$321,FALSE)/4),0)</f>
        <v>0</v>
      </c>
      <c r="EN99" s="223">
        <f>IFERROR(IF(RIGHT(VLOOKUP($A99,csapatok!$A:$NN,EN$320,FALSE),5)="Csere",VLOOKUP(LEFT(VLOOKUP($A99,csapatok!$A:$NN,EN$320,FALSE),LEN(VLOOKUP($A99,csapatok!$A:$NN,EN$320,FALSE))-6),'csapat-ranglista'!$A:$FP,EN$321,FALSE)/8,VLOOKUP(VLOOKUP($A99,csapatok!$A:$NN,EN$320,FALSE),'csapat-ranglista'!$A:$FP,EN$321,FALSE)/4),0)</f>
        <v>0</v>
      </c>
      <c r="EO99" s="223">
        <f>IFERROR(IF(RIGHT(VLOOKUP($A99,csapatok!$A:$NN,EO$320,FALSE),5)="Csere",VLOOKUP(LEFT(VLOOKUP($A99,csapatok!$A:$NN,EO$320,FALSE),LEN(VLOOKUP($A99,csapatok!$A:$NN,EO$320,FALSE))-6),'csapat-ranglista'!$A:$FP,EO$321,FALSE)/8,VLOOKUP(VLOOKUP($A99,csapatok!$A:$NN,EO$320,FALSE),'csapat-ranglista'!$A:$FP,EO$321,FALSE)/4),0)</f>
        <v>0</v>
      </c>
      <c r="EP99" s="223">
        <f>IFERROR(IF(RIGHT(VLOOKUP($A99,csapatok!$A:$NN,EP$320,FALSE),5)="Csere",VLOOKUP(LEFT(VLOOKUP($A99,csapatok!$A:$NN,EP$320,FALSE),LEN(VLOOKUP($A99,csapatok!$A:$NN,EP$320,FALSE))-6),'csapat-ranglista'!$A:$FP,EP$321,FALSE)/8,VLOOKUP(VLOOKUP($A99,csapatok!$A:$NN,EP$320,FALSE),'csapat-ranglista'!$A:$FP,EP$321,FALSE)/4),0)</f>
        <v>0</v>
      </c>
      <c r="EQ99" s="223">
        <f>IFERROR(IF(RIGHT(VLOOKUP($A99,csapatok!$A:$NN,EQ$320,FALSE),5)="Csere",VLOOKUP(LEFT(VLOOKUP($A99,csapatok!$A:$NN,EQ$320,FALSE),LEN(VLOOKUP($A99,csapatok!$A:$NN,EQ$320,FALSE))-6),'csapat-ranglista'!$A:$FP,EQ$321,FALSE)/8,VLOOKUP(VLOOKUP($A99,csapatok!$A:$NN,EQ$320,FALSE),'csapat-ranglista'!$A:$FP,EQ$321,FALSE)/4),0)</f>
        <v>0</v>
      </c>
      <c r="ER99" s="223">
        <f>IFERROR(IF(RIGHT(VLOOKUP($A99,csapatok!$A:$NN,ER$320,FALSE),5)="Csere",VLOOKUP(LEFT(VLOOKUP($A99,csapatok!$A:$NN,ER$320,FALSE),LEN(VLOOKUP($A99,csapatok!$A:$NN,ER$320,FALSE))-6),'csapat-ranglista'!$A:$FP,ER$321,FALSE)/8,VLOOKUP(VLOOKUP($A99,csapatok!$A:$NN,ER$320,FALSE),'csapat-ranglista'!$A:$FP,ER$321,FALSE)/4),0)</f>
        <v>0</v>
      </c>
      <c r="ES99" s="223">
        <f>IFERROR(IF(RIGHT(VLOOKUP($A99,csapatok!$A:$NN,ES$320,FALSE),5)="Csere",VLOOKUP(LEFT(VLOOKUP($A99,csapatok!$A:$NN,ES$320,FALSE),LEN(VLOOKUP($A99,csapatok!$A:$NN,ES$320,FALSE))-6),'csapat-ranglista'!$A:$FP,ES$321,FALSE)/8,VLOOKUP(VLOOKUP($A99,csapatok!$A:$NN,ES$320,FALSE),'csapat-ranglista'!$A:$FP,ES$321,FALSE)/4),0)</f>
        <v>0</v>
      </c>
      <c r="ET99" s="223">
        <f>IFERROR(IF(RIGHT(VLOOKUP($A99,csapatok!$A:$NN,ET$320,FALSE),5)="Csere",VLOOKUP(LEFT(VLOOKUP($A99,csapatok!$A:$NN,ET$320,FALSE),LEN(VLOOKUP($A99,csapatok!$A:$NN,ET$320,FALSE))-6),'csapat-ranglista'!$A:$FP,ET$321,FALSE)/8,VLOOKUP(VLOOKUP($A99,csapatok!$A:$NN,ET$320,FALSE),'csapat-ranglista'!$A:$FP,ET$321,FALSE)/4),0)</f>
        <v>0</v>
      </c>
      <c r="EU99" s="223">
        <f>IFERROR(IF(RIGHT(VLOOKUP($A99,csapatok!$A:$NN,EU$320,FALSE),5)="Csere",VLOOKUP(LEFT(VLOOKUP($A99,csapatok!$A:$NN,EU$320,FALSE),LEN(VLOOKUP($A99,csapatok!$A:$NN,EU$320,FALSE))-6),'csapat-ranglista'!$A:$FP,EU$321,FALSE)/8,VLOOKUP(VLOOKUP($A99,csapatok!$A:$NN,EU$320,FALSE),'csapat-ranglista'!$A:$FP,EU$321,FALSE)/4),0)</f>
        <v>0</v>
      </c>
      <c r="EV99" s="223">
        <f>IFERROR(IF(RIGHT(VLOOKUP($A99,csapatok!$A:$NN,EV$320,FALSE),5)="Csere",VLOOKUP(LEFT(VLOOKUP($A99,csapatok!$A:$NN,EV$320,FALSE),LEN(VLOOKUP($A99,csapatok!$A:$NN,EV$320,FALSE))-6),'csapat-ranglista'!$A:$FP,EV$321,FALSE)/8,VLOOKUP(VLOOKUP($A99,csapatok!$A:$NN,EV$320,FALSE),'csapat-ranglista'!$A:$FP,EV$321,FALSE)/4),0)</f>
        <v>0</v>
      </c>
      <c r="EW99" s="223">
        <f>IFERROR(IF(RIGHT(VLOOKUP($A99,csapatok!$A:$NN,EW$320,FALSE),5)="Csere",VLOOKUP(LEFT(VLOOKUP($A99,csapatok!$A:$NN,EW$320,FALSE),LEN(VLOOKUP($A99,csapatok!$A:$NN,EW$320,FALSE))-6),'csapat-ranglista'!$A:$FP,EW$321,FALSE)/8,VLOOKUP(VLOOKUP($A99,csapatok!$A:$NN,EW$320,FALSE),'csapat-ranglista'!$A:$FP,EW$321,FALSE)/4),0)</f>
        <v>0</v>
      </c>
      <c r="EX99" s="223">
        <f>IFERROR(IF(RIGHT(VLOOKUP($A99,csapatok!$A:$NN,EX$320,FALSE),5)="Csere",VLOOKUP(LEFT(VLOOKUP($A99,csapatok!$A:$NN,EX$320,FALSE),LEN(VLOOKUP($A99,csapatok!$A:$NN,EX$320,FALSE))-6),'csapat-ranglista'!$A:$FP,EX$321,FALSE)/8,VLOOKUP(VLOOKUP($A99,csapatok!$A:$NN,EX$320,FALSE),'csapat-ranglista'!$A:$FP,EX$321,FALSE)/4),0)</f>
        <v>0</v>
      </c>
      <c r="EY99" s="223">
        <f>IFERROR(IF(RIGHT(VLOOKUP($A99,csapatok!$A:$NN,EY$320,FALSE),5)="Csere",VLOOKUP(LEFT(VLOOKUP($A99,csapatok!$A:$NN,EY$320,FALSE),LEN(VLOOKUP($A99,csapatok!$A:$NN,EY$320,FALSE))-6),'csapat-ranglista'!$A:$FP,EY$321,FALSE)/8,VLOOKUP(VLOOKUP($A99,csapatok!$A:$NN,EY$320,FALSE),'csapat-ranglista'!$A:$FP,EY$321,FALSE)/4),0)</f>
        <v>0</v>
      </c>
      <c r="EZ99" s="223">
        <f>IFERROR(IF(RIGHT(VLOOKUP($A99,csapatok!$A:$NN,EZ$320,FALSE),5)="Csere",VLOOKUP(LEFT(VLOOKUP($A99,csapatok!$A:$NN,EZ$320,FALSE),LEN(VLOOKUP($A99,csapatok!$A:$NN,EZ$320,FALSE))-6),'csapat-ranglista'!$A:$FP,EZ$321,FALSE)/8,VLOOKUP(VLOOKUP($A99,csapatok!$A:$NN,EZ$320,FALSE),'csapat-ranglista'!$A:$FP,EZ$321,FALSE)/4),0)</f>
        <v>3.9955388355634138</v>
      </c>
      <c r="FA99" s="223">
        <f>IFERROR(IF(RIGHT(VLOOKUP($A99,csapatok!$A:$NN,FA$320,FALSE),5)="Csere",VLOOKUP(LEFT(VLOOKUP($A99,csapatok!$A:$NN,FA$320,FALSE),LEN(VLOOKUP($A99,csapatok!$A:$NN,FA$320,FALSE))-6),'csapat-ranglista'!$A:$FP,FA$321,FALSE)/8,VLOOKUP(VLOOKUP($A99,csapatok!$A:$NN,FA$320,FALSE),'csapat-ranglista'!$A:$FP,FA$321,FALSE)/4),0)</f>
        <v>0</v>
      </c>
      <c r="FB99" s="223">
        <f>IFERROR(IF(RIGHT(VLOOKUP($A99,csapatok!$A:$NN,FB$320,FALSE),5)="Csere",VLOOKUP(LEFT(VLOOKUP($A99,csapatok!$A:$NN,FB$320,FALSE),LEN(VLOOKUP($A99,csapatok!$A:$NN,FB$320,FALSE))-6),'csapat-ranglista'!$A:$FP,FB$321,FALSE)/8,VLOOKUP(VLOOKUP($A99,csapatok!$A:$NN,FB$320,FALSE),'csapat-ranglista'!$A:$FP,FB$321,FALSE)/4),0)</f>
        <v>0</v>
      </c>
      <c r="FC99" s="223">
        <f>IFERROR(IF(RIGHT(VLOOKUP($A99,csapatok!$A:$NN,FC$320,FALSE),5)="Csere",VLOOKUP(LEFT(VLOOKUP($A99,csapatok!$A:$NN,FC$320,FALSE),LEN(VLOOKUP($A99,csapatok!$A:$NN,FC$320,FALSE))-6),'csapat-ranglista'!$A:$FP,FC$321,FALSE)/8,VLOOKUP(VLOOKUP($A99,csapatok!$A:$NN,FC$320,FALSE),'csapat-ranglista'!$A:$FP,FC$321,FALSE)/4),0)</f>
        <v>0</v>
      </c>
      <c r="FD99" s="224">
        <f>versenyek!$QY$11*IFERROR(VLOOKUP(VLOOKUP($A99,versenyek!QX:QZ,3,FALSE),szabalyok!$A$16:$B$23,2,FALSE)/4,0)</f>
        <v>0</v>
      </c>
      <c r="FE99" s="224">
        <f>versenyek!$RB$11*IFERROR(VLOOKUP(VLOOKUP($A99,versenyek!RA:RC,3,FALSE),szabalyok!$A$16:$B$23,2,FALSE)/4,0)</f>
        <v>0</v>
      </c>
      <c r="FF99" s="223">
        <f>IFERROR(IF(RIGHT(VLOOKUP($A99,csapatok!$A:$NN,FF$320,FALSE),5)="Csere",VLOOKUP(LEFT(VLOOKUP($A99,csapatok!$A:$NN,FF$320,FALSE),LEN(VLOOKUP($A99,csapatok!$A:$NN,FF$320,FALSE))-6),'csapat-ranglista'!$A:$FP,FF$321,FALSE)/8,VLOOKUP(VLOOKUP($A99,csapatok!$A:$NN,FF$320,FALSE),'csapat-ranglista'!$A:$FP,FF$321,FALSE)/4),0)</f>
        <v>0</v>
      </c>
      <c r="FG99" s="223">
        <f>IFERROR(IF(RIGHT(VLOOKUP($A99,csapatok!$A:$NN,FG$320,FALSE),5)="Csere",VLOOKUP(LEFT(VLOOKUP($A99,csapatok!$A:$NN,FG$320,FALSE),LEN(VLOOKUP($A99,csapatok!$A:$NN,FG$320,FALSE))-6),'csapat-ranglista'!$A:$FP,FG$321,FALSE)/8,VLOOKUP(VLOOKUP($A99,csapatok!$A:$NN,FG$320,FALSE),'csapat-ranglista'!$A:$FP,FG$321,FALSE)/4),0)</f>
        <v>0</v>
      </c>
      <c r="FH99" s="223">
        <f>IFERROR(IF(RIGHT(VLOOKUP($A99,csapatok!$A:$NN,FH$320,FALSE),5)="Csere",VLOOKUP(LEFT(VLOOKUP($A99,csapatok!$A:$NN,FH$320,FALSE),LEN(VLOOKUP($A99,csapatok!$A:$NN,FH$320,FALSE))-6),'csapat-ranglista'!$A:$FP,FH$321,FALSE)/8,VLOOKUP(VLOOKUP($A99,csapatok!$A:$NN,FH$320,FALSE),'csapat-ranglista'!$A:$FP,FH$321,FALSE)/4),0)</f>
        <v>0</v>
      </c>
      <c r="FI99" s="223">
        <f>IFERROR(IF(RIGHT(VLOOKUP($A99,csapatok!$A:$NN,FI$320,FALSE),5)="Csere",VLOOKUP(LEFT(VLOOKUP($A99,csapatok!$A:$NN,FI$320,FALSE),LEN(VLOOKUP($A99,csapatok!$A:$NN,FI$320,FALSE))-6),'csapat-ranglista'!$A:$FP,FI$321,FALSE)/8,VLOOKUP(VLOOKUP($A99,csapatok!$A:$NN,FI$320,FALSE),'csapat-ranglista'!$A:$FP,FI$321,FALSE)/4),0)</f>
        <v>0</v>
      </c>
      <c r="FJ99" s="223">
        <f>IFERROR(IF(RIGHT(VLOOKUP($A99,csapatok!$A:$NN,FJ$320,FALSE),5)="Csere",VLOOKUP(LEFT(VLOOKUP($A99,csapatok!$A:$NN,FJ$320,FALSE),LEN(VLOOKUP($A99,csapatok!$A:$NN,FJ$320,FALSE))-6),'csapat-ranglista'!$A:$FP,FJ$321,FALSE)/8,VLOOKUP(VLOOKUP($A99,csapatok!$A:$NN,FJ$320,FALSE),'csapat-ranglista'!$A:$FP,FJ$321,FALSE)/4),0)</f>
        <v>0</v>
      </c>
      <c r="FK99" s="223">
        <f>IFERROR(IF(RIGHT(VLOOKUP($A99,csapatok!$A:$NN,FK$320,FALSE),5)="Csere",VLOOKUP(LEFT(VLOOKUP($A99,csapatok!$A:$NN,FK$320,FALSE),LEN(VLOOKUP($A99,csapatok!$A:$NN,FK$320,FALSE))-6),'csapat-ranglista'!$A:$FP,FK$321,FALSE)/8,VLOOKUP(VLOOKUP($A99,csapatok!$A:$NN,FK$320,FALSE),'csapat-ranglista'!$A:$FP,FK$321,FALSE)/4),0)</f>
        <v>0</v>
      </c>
      <c r="FL99" s="223">
        <f>IFERROR(IF(RIGHT(VLOOKUP($A99,csapatok!$A:$NN,FL$320,FALSE),5)="Csere",VLOOKUP(LEFT(VLOOKUP($A99,csapatok!$A:$NN,FL$320,FALSE),LEN(VLOOKUP($A99,csapatok!$A:$NN,FL$320,FALSE))-6),'csapat-ranglista'!$A:$FP,FL$321,FALSE)/8,VLOOKUP(VLOOKUP($A99,csapatok!$A:$NN,FL$320,FALSE),'csapat-ranglista'!$A:$FP,FL$321,FALSE)/4),0)</f>
        <v>0</v>
      </c>
      <c r="FM99" s="223">
        <f>IFERROR(IF(RIGHT(VLOOKUP($A99,csapatok!$A:$NN,FM$320,FALSE),5)="Csere",VLOOKUP(LEFT(VLOOKUP($A99,csapatok!$A:$NN,FM$320,FALSE),LEN(VLOOKUP($A99,csapatok!$A:$NN,FM$320,FALSE))-6),'csapat-ranglista'!$A:$FP,FM$321,FALSE)/8,VLOOKUP(VLOOKUP($A99,csapatok!$A:$NN,FM$320,FALSE),'csapat-ranglista'!$A:$FP,FM$321,FALSE)/4),0)</f>
        <v>0</v>
      </c>
      <c r="FN99" s="223">
        <f>IFERROR(IF(RIGHT(VLOOKUP($A99,csapatok!$A:$NN,FN$320,FALSE),5)="Csere",VLOOKUP(LEFT(VLOOKUP($A99,csapatok!$A:$NN,FN$320,FALSE),LEN(VLOOKUP($A99,csapatok!$A:$NN,FN$320,FALSE))-6),'csapat-ranglista'!$A:$FP,FN$321,FALSE)/8,VLOOKUP(VLOOKUP($A99,csapatok!$A:$NN,FN$320,FALSE),'csapat-ranglista'!$A:$FP,FN$321,FALSE)/4),0)</f>
        <v>0</v>
      </c>
      <c r="FO99" s="223">
        <f>IFERROR(IF(RIGHT(VLOOKUP($A99,csapatok!$A:$NN,FO$320,FALSE),5)="Csere",VLOOKUP(LEFT(VLOOKUP($A99,csapatok!$A:$NN,FO$320,FALSE),LEN(VLOOKUP($A99,csapatok!$A:$NN,FO$320,FALSE))-6),'csapat-ranglista'!$A:$FP,FO$321,FALSE)/8,VLOOKUP(VLOOKUP($A99,csapatok!$A:$NN,FO$320,FALSE),'csapat-ranglista'!$A:$FP,FO$321,FALSE)/4),0)</f>
        <v>0</v>
      </c>
      <c r="FP99" s="223">
        <f>IFERROR(IF(RIGHT(VLOOKUP($A99,csapatok!$A:$NN,FP$320,FALSE),5)="Csere",VLOOKUP(LEFT(VLOOKUP($A99,csapatok!$A:$NN,FP$320,FALSE),LEN(VLOOKUP($A99,csapatok!$A:$NN,FP$320,FALSE))-6),'csapat-ranglista'!$A:$FP,FP$321,FALSE)/8,VLOOKUP(VLOOKUP($A99,csapatok!$A:$NN,FP$320,FALSE),'csapat-ranglista'!$A:$FP,FP$321,FALSE)/4),0)</f>
        <v>0</v>
      </c>
      <c r="FQ99" s="223">
        <f>IFERROR(IF(RIGHT(VLOOKUP($A99,csapatok!$A:$NN,FQ$320,FALSE),5)="Csere",VLOOKUP(LEFT(VLOOKUP($A99,csapatok!$A:$NN,FQ$320,FALSE),LEN(VLOOKUP($A99,csapatok!$A:$NN,FQ$320,FALSE))-6),'csapat-ranglista'!$A:$FP,FQ$321,FALSE)/8,VLOOKUP(VLOOKUP($A99,csapatok!$A:$NN,FQ$320,FALSE),'csapat-ranglista'!$A:$FP,FQ$321,FALSE)/4),0)</f>
        <v>0</v>
      </c>
      <c r="FR99" s="223">
        <f>IFERROR(IF(RIGHT(VLOOKUP($A99,csapatok!$A:$NN,FR$320,FALSE),5)="Csere",VLOOKUP(LEFT(VLOOKUP($A99,csapatok!$A:$NN,FR$320,FALSE),LEN(VLOOKUP($A99,csapatok!$A:$NN,FR$320,FALSE))-6),'csapat-ranglista'!$A:$FP,FR$321,FALSE)/8,VLOOKUP(VLOOKUP($A99,csapatok!$A:$NN,FR$320,FALSE),'csapat-ranglista'!$A:$FP,FR$321,FALSE)/4),0)</f>
        <v>0</v>
      </c>
      <c r="FS99" s="223">
        <f>IFERROR(IF(RIGHT(VLOOKUP($A99,csapatok!$A:$NN,FS$320,FALSE),5)="Csere",VLOOKUP(LEFT(VLOOKUP($A99,csapatok!$A:$NN,FS$320,FALSE),LEN(VLOOKUP($A99,csapatok!$A:$NN,FS$320,FALSE))-6),'csapat-ranglista'!$A:$FP,FS$321,FALSE)/8,VLOOKUP(VLOOKUP($A99,csapatok!$A:$NN,FS$320,FALSE),'csapat-ranglista'!$A:$FP,FS$321,FALSE)/4),0)</f>
        <v>0</v>
      </c>
      <c r="FT99" s="223">
        <f>IFERROR(IF(RIGHT(VLOOKUP($A99,csapatok!$A:$NN,FT$320,FALSE),5)="Csere",VLOOKUP(LEFT(VLOOKUP($A99,csapatok!$A:$NN,FT$320,FALSE),LEN(VLOOKUP($A99,csapatok!$A:$NN,FT$320,FALSE))-6),'csapat-ranglista'!$A:$FP,FT$321,FALSE)/8,VLOOKUP(VLOOKUP($A99,csapatok!$A:$NN,FT$320,FALSE),'csapat-ranglista'!$A:$FP,FT$321,FALSE)/4),0)</f>
        <v>0</v>
      </c>
      <c r="FU99" s="223">
        <f>IFERROR(IF(RIGHT(VLOOKUP($A99,csapatok!$A:$NN,FU$320,FALSE),5)="Csere",VLOOKUP(LEFT(VLOOKUP($A99,csapatok!$A:$NN,FU$320,FALSE),LEN(VLOOKUP($A99,csapatok!$A:$NN,FU$320,FALSE))-6),'csapat-ranglista'!$A:$FP,FU$321,FALSE)/8,VLOOKUP(VLOOKUP($A99,csapatok!$A:$NN,FU$320,FALSE),'csapat-ranglista'!$A:$FP,FU$321,FALSE)/4),0)</f>
        <v>0</v>
      </c>
      <c r="FV99" s="223">
        <f>IFERROR(IF(RIGHT(VLOOKUP($A99,csapatok!$A:$NN,FV$320,FALSE),5)="Csere",VLOOKUP(LEFT(VLOOKUP($A99,csapatok!$A:$NN,FV$320,FALSE),LEN(VLOOKUP($A99,csapatok!$A:$NN,FV$320,FALSE))-6),'csapat-ranglista'!$A:$FP,FV$321,FALSE)/8,VLOOKUP(VLOOKUP($A99,csapatok!$A:$NN,FV$320,FALSE),'csapat-ranglista'!$A:$FP,FV$321,FALSE)/4),0)</f>
        <v>0</v>
      </c>
      <c r="FW99" s="223">
        <f>IFERROR(IF(RIGHT(VLOOKUP($A99,csapatok!$A:$NN,FW$320,FALSE),5)="Csere",VLOOKUP(LEFT(VLOOKUP($A99,csapatok!$A:$NN,FW$320,FALSE),LEN(VLOOKUP($A99,csapatok!$A:$NN,FW$320,FALSE))-6),'csapat-ranglista'!$A:$FP,FW$321,FALSE)/8,VLOOKUP(VLOOKUP($A99,csapatok!$A:$NN,FW$320,FALSE),'csapat-ranglista'!$A:$FP,FW$321,FALSE)/4),0)</f>
        <v>0</v>
      </c>
      <c r="FX99" s="223">
        <f>IFERROR(IF(RIGHT(VLOOKUP($A99,csapatok!$A:$NN,FX$320,FALSE),5)="Csere",VLOOKUP(LEFT(VLOOKUP($A99,csapatok!$A:$NN,FX$320,FALSE),LEN(VLOOKUP($A99,csapatok!$A:$NN,FX$320,FALSE))-6),'csapat-ranglista'!$A:$FP,FX$321,FALSE)/8,VLOOKUP(VLOOKUP($A99,csapatok!$A:$NN,FX$320,FALSE),'csapat-ranglista'!$A:$FP,FX$321,FALSE)/4),0)</f>
        <v>0</v>
      </c>
      <c r="FY99" s="223">
        <f>IFERROR(IF(RIGHT(VLOOKUP($A99,csapatok!$A:$NN,FY$320,FALSE),5)="Csere",VLOOKUP(LEFT(VLOOKUP($A99,csapatok!$A:$NN,FY$320,FALSE),LEN(VLOOKUP($A99,csapatok!$A:$NN,FY$320,FALSE))-6),'csapat-ranglista'!$A:$FP,FY$321,FALSE)/8,VLOOKUP(VLOOKUP($A99,csapatok!$A:$NN,FY$320,FALSE),'csapat-ranglista'!$A:$FP,FY$321,FALSE)/4),0)</f>
        <v>0</v>
      </c>
      <c r="FZ99" s="223">
        <f>IFERROR(IF(RIGHT(VLOOKUP($A99,csapatok!$A:$NN,FZ$320,FALSE),5)="Csere",VLOOKUP(LEFT(VLOOKUP($A99,csapatok!$A:$NN,FZ$320,FALSE),LEN(VLOOKUP($A99,csapatok!$A:$NN,FZ$320,FALSE))-6),'csapat-ranglista'!$A:$FP,FZ$321,FALSE)/8,VLOOKUP(VLOOKUP($A99,csapatok!$A:$NN,FZ$320,FALSE),'csapat-ranglista'!$A:$FP,FZ$321,FALSE)/4),0)</f>
        <v>0</v>
      </c>
      <c r="GA99" s="223">
        <f>IFERROR(IF(RIGHT(VLOOKUP($A99,csapatok!$A:$NN,GA$320,FALSE),5)="Csere",VLOOKUP(LEFT(VLOOKUP($A99,csapatok!$A:$NN,GA$320,FALSE),LEN(VLOOKUP($A99,csapatok!$A:$NN,GA$320,FALSE))-6),'csapat-ranglista'!$A:$FP,GA$321,FALSE)/8,VLOOKUP(VLOOKUP($A99,csapatok!$A:$NN,GA$320,FALSE),'csapat-ranglista'!$A:$FP,GA$321,FALSE)/4),0)</f>
        <v>0</v>
      </c>
      <c r="GB99" s="223">
        <f>IFERROR(IF(RIGHT(VLOOKUP($A99,csapatok!$A:$NN,GB$320,FALSE),5)="Csere",VLOOKUP(LEFT(VLOOKUP($A99,csapatok!$A:$NN,GB$320,FALSE),LEN(VLOOKUP($A99,csapatok!$A:$NN,GB$320,FALSE))-6),'csapat-ranglista'!$A:$FP,GB$321,FALSE)/8,VLOOKUP(VLOOKUP($A99,csapatok!$A:$NN,GB$320,FALSE),'csapat-ranglista'!$A:$FP,GB$321,FALSE)/4),0)</f>
        <v>0</v>
      </c>
      <c r="GC99" s="223">
        <f>IFERROR(IF(RIGHT(VLOOKUP($A99,csapatok!$A:$NN,GC$320,FALSE),5)="Csere",VLOOKUP(LEFT(VLOOKUP($A99,csapatok!$A:$NN,GC$320,FALSE),LEN(VLOOKUP($A99,csapatok!$A:$NN,GC$320,FALSE))-6),'csapat-ranglista'!$A:$FP,GC$321,FALSE)/8,VLOOKUP(VLOOKUP($A99,csapatok!$A:$NN,GC$320,FALSE),'csapat-ranglista'!$A:$FP,GC$321,FALSE)/4),0)</f>
        <v>0</v>
      </c>
      <c r="GD99" s="247">
        <f>SUM(EQ99:GC99)</f>
        <v>3.9955388355634138</v>
      </c>
    </row>
    <row r="100" spans="1:186">
      <c r="A100" s="32" t="s">
        <v>153</v>
      </c>
      <c r="B100" s="2">
        <v>30694</v>
      </c>
      <c r="C100" s="131" t="str">
        <f>IF(B100=0,"",IF(B100&lt;$C$1,"felnőtt","ifi"))</f>
        <v>felnőtt</v>
      </c>
      <c r="D100" s="32" t="s">
        <v>9</v>
      </c>
      <c r="E100" s="45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8.6142706298441283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6.2088391567135206</v>
      </c>
      <c r="U100" s="32">
        <v>0</v>
      </c>
      <c r="V100" s="32">
        <v>0</v>
      </c>
      <c r="W100" s="32">
        <v>0.74550547175003534</v>
      </c>
      <c r="X100" s="32">
        <f>IFERROR(IF(RIGHT(VLOOKUP($A100,csapatok!$A:$BL,X$320,FALSE),5)="Csere",VLOOKUP(LEFT(VLOOKUP($A100,csapatok!$A:$BL,X$320,FALSE),LEN(VLOOKUP($A100,csapatok!$A:$BL,X$320,FALSE))-6),'csapat-ranglista'!$A:$FP,X$321,FALSE)/8,VLOOKUP(VLOOKUP($A100,csapatok!$A:$BL,X$320,FALSE),'csapat-ranglista'!$A:$FP,X$321,FALSE)/4),0)</f>
        <v>0</v>
      </c>
      <c r="Y100" s="32">
        <f>IFERROR(IF(RIGHT(VLOOKUP($A100,csapatok!$A:$BL,Y$320,FALSE),5)="Csere",VLOOKUP(LEFT(VLOOKUP($A100,csapatok!$A:$BL,Y$320,FALSE),LEN(VLOOKUP($A100,csapatok!$A:$BL,Y$320,FALSE))-6),'csapat-ranglista'!$A:$FP,Y$321,FALSE)/8,VLOOKUP(VLOOKUP($A100,csapatok!$A:$BL,Y$320,FALSE),'csapat-ranglista'!$A:$FP,Y$321,FALSE)/4),0)</f>
        <v>0</v>
      </c>
      <c r="Z100" s="32">
        <f>IFERROR(IF(RIGHT(VLOOKUP($A100,csapatok!$A:$BL,Z$320,FALSE),5)="Csere",VLOOKUP(LEFT(VLOOKUP($A100,csapatok!$A:$BL,Z$320,FALSE),LEN(VLOOKUP($A100,csapatok!$A:$BL,Z$320,FALSE))-6),'csapat-ranglista'!$A:$FP,Z$321,FALSE)/8,VLOOKUP(VLOOKUP($A100,csapatok!$A:$BL,Z$320,FALSE),'csapat-ranglista'!$A:$FP,Z$321,FALSE)/4),0)</f>
        <v>3.2421689052593003</v>
      </c>
      <c r="AA100" s="32">
        <f>IFERROR(IF(RIGHT(VLOOKUP($A100,csapatok!$A:$BL,AA$320,FALSE),5)="Csere",VLOOKUP(LEFT(VLOOKUP($A100,csapatok!$A:$BL,AA$320,FALSE),LEN(VLOOKUP($A100,csapatok!$A:$BL,AA$320,FALSE))-6),'csapat-ranglista'!$A:$FP,AA$321,FALSE)/8,VLOOKUP(VLOOKUP($A100,csapatok!$A:$BL,AA$320,FALSE),'csapat-ranglista'!$A:$FP,AA$321,FALSE)/4),0)</f>
        <v>0</v>
      </c>
      <c r="AB100" s="223">
        <f>IFERROR(IF(RIGHT(VLOOKUP($A100,csapatok!$A:$BL,AB$320,FALSE),5)="Csere",VLOOKUP(LEFT(VLOOKUP($A100,csapatok!$A:$BL,AB$320,FALSE),LEN(VLOOKUP($A100,csapatok!$A:$BL,AB$320,FALSE))-6),'csapat-ranglista'!$A:$FP,AB$321,FALSE)/8,VLOOKUP(VLOOKUP($A100,csapatok!$A:$BL,AB$320,FALSE),'csapat-ranglista'!$A:$FP,AB$321,FALSE)/4),0)</f>
        <v>0</v>
      </c>
      <c r="AC100" s="223">
        <f>IFERROR(IF(RIGHT(VLOOKUP($A100,csapatok!$A:$BL,AC$320,FALSE),5)="Csere",VLOOKUP(LEFT(VLOOKUP($A100,csapatok!$A:$BL,AC$320,FALSE),LEN(VLOOKUP($A100,csapatok!$A:$BL,AC$320,FALSE))-6),'csapat-ranglista'!$A:$FP,AC$321,FALSE)/8,VLOOKUP(VLOOKUP($A100,csapatok!$A:$BL,AC$320,FALSE),'csapat-ranglista'!$A:$FP,AC$321,FALSE)/4),0)</f>
        <v>0</v>
      </c>
      <c r="AD100" s="223">
        <f>IFERROR(IF(RIGHT(VLOOKUP($A100,csapatok!$A:$BL,AD$320,FALSE),5)="Csere",VLOOKUP(LEFT(VLOOKUP($A100,csapatok!$A:$BL,AD$320,FALSE),LEN(VLOOKUP($A100,csapatok!$A:$BL,AD$320,FALSE))-6),'csapat-ranglista'!$A:$FP,AD$321,FALSE)/8,VLOOKUP(VLOOKUP($A100,csapatok!$A:$BL,AD$320,FALSE),'csapat-ranglista'!$A:$FP,AD$321,FALSE)/4),0)</f>
        <v>0</v>
      </c>
      <c r="AE100" s="223">
        <f>IFERROR(IF(RIGHT(VLOOKUP($A100,csapatok!$A:$BL,AE$320,FALSE),5)="Csere",VLOOKUP(LEFT(VLOOKUP($A100,csapatok!$A:$BL,AE$320,FALSE),LEN(VLOOKUP($A100,csapatok!$A:$BL,AE$320,FALSE))-6),'csapat-ranglista'!$A:$FP,AE$321,FALSE)/8,VLOOKUP(VLOOKUP($A100,csapatok!$A:$BL,AE$320,FALSE),'csapat-ranglista'!$A:$FP,AE$321,FALSE)/4),0)</f>
        <v>0</v>
      </c>
      <c r="AF100" s="223">
        <f>IFERROR(IF(RIGHT(VLOOKUP($A100,csapatok!$A:$BL,AF$320,FALSE),5)="Csere",VLOOKUP(LEFT(VLOOKUP($A100,csapatok!$A:$BL,AF$320,FALSE),LEN(VLOOKUP($A100,csapatok!$A:$BL,AF$320,FALSE))-6),'csapat-ranglista'!$A:$FP,AF$321,FALSE)/8,VLOOKUP(VLOOKUP($A100,csapatok!$A:$BL,AF$320,FALSE),'csapat-ranglista'!$A:$FP,AF$321,FALSE)/4),0)</f>
        <v>0</v>
      </c>
      <c r="AG100" s="223">
        <f>IFERROR(IF(RIGHT(VLOOKUP($A100,csapatok!$A:$BL,AG$320,FALSE),5)="Csere",VLOOKUP(LEFT(VLOOKUP($A100,csapatok!$A:$BL,AG$320,FALSE),LEN(VLOOKUP($A100,csapatok!$A:$BL,AG$320,FALSE))-6),'csapat-ranglista'!$A:$FP,AG$321,FALSE)/8,VLOOKUP(VLOOKUP($A100,csapatok!$A:$BL,AG$320,FALSE),'csapat-ranglista'!$A:$FP,AG$321,FALSE)/4),0)</f>
        <v>4.5924754084750701</v>
      </c>
      <c r="AH100" s="223">
        <f>IFERROR(IF(RIGHT(VLOOKUP($A100,csapatok!$A:$BL,AH$320,FALSE),5)="Csere",VLOOKUP(LEFT(VLOOKUP($A100,csapatok!$A:$BL,AH$320,FALSE),LEN(VLOOKUP($A100,csapatok!$A:$BL,AH$320,FALSE))-6),'csapat-ranglista'!$A:$FP,AH$321,FALSE)/8,VLOOKUP(VLOOKUP($A100,csapatok!$A:$BL,AH$320,FALSE),'csapat-ranglista'!$A:$FP,AH$321,FALSE)/4),0)</f>
        <v>0</v>
      </c>
      <c r="AI100" s="223">
        <f>IFERROR(IF(RIGHT(VLOOKUP($A100,csapatok!$A:$BL,AI$320,FALSE),5)="Csere",VLOOKUP(LEFT(VLOOKUP($A100,csapatok!$A:$BL,AI$320,FALSE),LEN(VLOOKUP($A100,csapatok!$A:$BL,AI$320,FALSE))-6),'csapat-ranglista'!$A:$FP,AI$321,FALSE)/8,VLOOKUP(VLOOKUP($A100,csapatok!$A:$BL,AI$320,FALSE),'csapat-ranglista'!$A:$FP,AI$321,FALSE)/4),0)</f>
        <v>0</v>
      </c>
      <c r="AJ100" s="223">
        <f>IFERROR(IF(RIGHT(VLOOKUP($A100,csapatok!$A:$BL,AJ$320,FALSE),5)="Csere",VLOOKUP(LEFT(VLOOKUP($A100,csapatok!$A:$BL,AJ$320,FALSE),LEN(VLOOKUP($A100,csapatok!$A:$BL,AJ$320,FALSE))-6),'csapat-ranglista'!$A:$FP,AJ$321,FALSE)/8,VLOOKUP(VLOOKUP($A100,csapatok!$A:$BL,AJ$320,FALSE),'csapat-ranglista'!$A:$FP,AJ$321,FALSE)/2),0)</f>
        <v>0</v>
      </c>
      <c r="AK100" s="223">
        <f>IFERROR(IF(RIGHT(VLOOKUP($A100,csapatok!$A:$CN,AK$320,FALSE),5)="Csere",VLOOKUP(LEFT(VLOOKUP($A100,csapatok!$A:$CN,AK$320,FALSE),LEN(VLOOKUP($A100,csapatok!$A:$CN,AK$320,FALSE))-6),'csapat-ranglista'!$A:$FP,AK$321,FALSE)/8,VLOOKUP(VLOOKUP($A100,csapatok!$A:$CN,AK$320,FALSE),'csapat-ranglista'!$A:$FP,AK$321,FALSE)/4),0)</f>
        <v>0</v>
      </c>
      <c r="AL100" s="223">
        <f>IFERROR(IF(RIGHT(VLOOKUP($A100,csapatok!$A:$CN,AL$320,FALSE),5)="Csere",VLOOKUP(LEFT(VLOOKUP($A100,csapatok!$A:$CN,AL$320,FALSE),LEN(VLOOKUP($A100,csapatok!$A:$CN,AL$320,FALSE))-6),'csapat-ranglista'!$A:$FP,AL$321,FALSE)/8,VLOOKUP(VLOOKUP($A100,csapatok!$A:$CN,AL$320,FALSE),'csapat-ranglista'!$A:$FP,AL$321,FALSE)/4),0)</f>
        <v>2.716032782033905</v>
      </c>
      <c r="AM100" s="223">
        <f>IFERROR(IF(RIGHT(VLOOKUP($A100,csapatok!$A:$CN,AM$320,FALSE),5)="Csere",VLOOKUP(LEFT(VLOOKUP($A100,csapatok!$A:$CN,AM$320,FALSE),LEN(VLOOKUP($A100,csapatok!$A:$CN,AM$320,FALSE))-6),'csapat-ranglista'!$A:$FP,AM$321,FALSE)/8,VLOOKUP(VLOOKUP($A100,csapatok!$A:$CN,AM$320,FALSE),'csapat-ranglista'!$A:$FP,AM$321,FALSE)/4),0)</f>
        <v>0</v>
      </c>
      <c r="AN100" s="223">
        <f>IFERROR(IF(RIGHT(VLOOKUP($A100,csapatok!$A:$CN,AN$320,FALSE),5)="Csere",VLOOKUP(LEFT(VLOOKUP($A100,csapatok!$A:$CN,AN$320,FALSE),LEN(VLOOKUP($A100,csapatok!$A:$CN,AN$320,FALSE))-6),'csapat-ranglista'!$A:$FP,AN$321,FALSE)/8,VLOOKUP(VLOOKUP($A100,csapatok!$A:$CN,AN$320,FALSE),'csapat-ranglista'!$A:$FP,AN$321,FALSE)/4),0)</f>
        <v>0</v>
      </c>
      <c r="AO100" s="223">
        <f>IFERROR(IF(RIGHT(VLOOKUP($A100,csapatok!$A:$CN,AO$320,FALSE),5)="Csere",VLOOKUP(LEFT(VLOOKUP($A100,csapatok!$A:$CN,AO$320,FALSE),LEN(VLOOKUP($A100,csapatok!$A:$CN,AO$320,FALSE))-6),'csapat-ranglista'!$A:$FP,AO$321,FALSE)/8,VLOOKUP(VLOOKUP($A100,csapatok!$A:$CN,AO$320,FALSE),'csapat-ranglista'!$A:$FP,AO$321,FALSE)/4),0)</f>
        <v>0</v>
      </c>
      <c r="AP100" s="223">
        <f>IFERROR(IF(RIGHT(VLOOKUP($A100,csapatok!$A:$CN,AP$320,FALSE),5)="Csere",VLOOKUP(LEFT(VLOOKUP($A100,csapatok!$A:$CN,AP$320,FALSE),LEN(VLOOKUP($A100,csapatok!$A:$CN,AP$320,FALSE))-6),'csapat-ranglista'!$A:$FP,AP$321,FALSE)/8,VLOOKUP(VLOOKUP($A100,csapatok!$A:$CN,AP$320,FALSE),'csapat-ranglista'!$A:$FP,AP$321,FALSE)/4),0)</f>
        <v>0</v>
      </c>
      <c r="AQ100" s="223">
        <f>IFERROR(IF(RIGHT(VLOOKUP($A100,csapatok!$A:$CN,AQ$320,FALSE),5)="Csere",VLOOKUP(LEFT(VLOOKUP($A100,csapatok!$A:$CN,AQ$320,FALSE),LEN(VLOOKUP($A100,csapatok!$A:$CN,AQ$320,FALSE))-6),'csapat-ranglista'!$A:$FP,AQ$321,FALSE)/8,VLOOKUP(VLOOKUP($A100,csapatok!$A:$CN,AQ$320,FALSE),'csapat-ranglista'!$A:$FP,AQ$321,FALSE)/4),0)</f>
        <v>0.8670786701761255</v>
      </c>
      <c r="AR100" s="223">
        <f>IFERROR(IF(RIGHT(VLOOKUP($A100,csapatok!$A:$CN,AR$320,FALSE),5)="Csere",VLOOKUP(LEFT(VLOOKUP($A100,csapatok!$A:$CN,AR$320,FALSE),LEN(VLOOKUP($A100,csapatok!$A:$CN,AR$320,FALSE))-6),'csapat-ranglista'!$A:$FP,AR$321,FALSE)/8,VLOOKUP(VLOOKUP($A100,csapatok!$A:$CN,AR$320,FALSE),'csapat-ranglista'!$A:$FP,AR$321,FALSE)/4),0)</f>
        <v>0</v>
      </c>
      <c r="AS100" s="223">
        <f>IFERROR(IF(RIGHT(VLOOKUP($A100,csapatok!$A:$CN,AS$320,FALSE),5)="Csere",VLOOKUP(LEFT(VLOOKUP($A100,csapatok!$A:$CN,AS$320,FALSE),LEN(VLOOKUP($A100,csapatok!$A:$CN,AS$320,FALSE))-6),'csapat-ranglista'!$A:$FP,AS$321,FALSE)/8,VLOOKUP(VLOOKUP($A100,csapatok!$A:$CN,AS$320,FALSE),'csapat-ranglista'!$A:$FP,AS$321,FALSE)/4),0)</f>
        <v>7.151465598656273</v>
      </c>
      <c r="AT100" s="223">
        <f>IFERROR(IF(RIGHT(VLOOKUP($A100,csapatok!$A:$CN,AT$320,FALSE),5)="Csere",VLOOKUP(LEFT(VLOOKUP($A100,csapatok!$A:$CN,AT$320,FALSE),LEN(VLOOKUP($A100,csapatok!$A:$CN,AT$320,FALSE))-6),'csapat-ranglista'!$A:$FP,AT$321,FALSE)/8,VLOOKUP(VLOOKUP($A100,csapatok!$A:$CN,AT$320,FALSE),'csapat-ranglista'!$A:$FP,AT$321,FALSE)/4),0)</f>
        <v>0</v>
      </c>
      <c r="AU100" s="223">
        <f>IFERROR(IF(RIGHT(VLOOKUP($A100,csapatok!$A:$CN,AU$320,FALSE),5)="Csere",VLOOKUP(LEFT(VLOOKUP($A100,csapatok!$A:$CN,AU$320,FALSE),LEN(VLOOKUP($A100,csapatok!$A:$CN,AU$320,FALSE))-6),'csapat-ranglista'!$A:$FP,AU$321,FALSE)/8,VLOOKUP(VLOOKUP($A100,csapatok!$A:$CN,AU$320,FALSE),'csapat-ranglista'!$A:$FP,AU$321,FALSE)/4),0)</f>
        <v>0</v>
      </c>
      <c r="AV100" s="223">
        <f>IFERROR(IF(RIGHT(VLOOKUP($A100,csapatok!$A:$CN,AV$320,FALSE),5)="Csere",VLOOKUP(LEFT(VLOOKUP($A100,csapatok!$A:$CN,AV$320,FALSE),LEN(VLOOKUP($A100,csapatok!$A:$CN,AV$320,FALSE))-6),'csapat-ranglista'!$A:$FP,AV$321,FALSE)/8,VLOOKUP(VLOOKUP($A100,csapatok!$A:$CN,AV$320,FALSE),'csapat-ranglista'!$A:$FP,AV$321,FALSE)/4),0)</f>
        <v>0</v>
      </c>
      <c r="AW100" s="223">
        <f>IFERROR(IF(RIGHT(VLOOKUP($A100,csapatok!$A:$CN,AW$320,FALSE),5)="Csere",VLOOKUP(LEFT(VLOOKUP($A100,csapatok!$A:$CN,AW$320,FALSE),LEN(VLOOKUP($A100,csapatok!$A:$CN,AW$320,FALSE))-6),'csapat-ranglista'!$A:$FP,AW$321,FALSE)/8,VLOOKUP(VLOOKUP($A100,csapatok!$A:$CN,AW$320,FALSE),'csapat-ranglista'!$A:$FP,AW$321,FALSE)/4),0)</f>
        <v>0</v>
      </c>
      <c r="AX100" s="223">
        <f>IFERROR(IF(RIGHT(VLOOKUP($A100,csapatok!$A:$CN,AX$320,FALSE),5)="Csere",VLOOKUP(LEFT(VLOOKUP($A100,csapatok!$A:$CN,AX$320,FALSE),LEN(VLOOKUP($A100,csapatok!$A:$CN,AX$320,FALSE))-6),'csapat-ranglista'!$A:$FP,AX$321,FALSE)/8,VLOOKUP(VLOOKUP($A100,csapatok!$A:$CN,AX$320,FALSE),'csapat-ranglista'!$A:$FP,AX$321,FALSE)/4),0)</f>
        <v>0</v>
      </c>
      <c r="AY100" s="223">
        <f>IFERROR(IF(RIGHT(VLOOKUP($A100,csapatok!$A:$NN,AY$320,FALSE),5)="Csere",VLOOKUP(LEFT(VLOOKUP($A100,csapatok!$A:$NN,AY$320,FALSE),LEN(VLOOKUP($A100,csapatok!$A:$NN,AY$320,FALSE))-6),'csapat-ranglista'!$A:$FP,AY$321,FALSE)/8,VLOOKUP(VLOOKUP($A100,csapatok!$A:$NN,AY$320,FALSE),'csapat-ranglista'!$A:$FP,AY$321,FALSE)/4),0)</f>
        <v>0</v>
      </c>
      <c r="AZ100" s="223">
        <f>IFERROR(IF(RIGHT(VLOOKUP($A100,csapatok!$A:$NN,AZ$320,FALSE),5)="Csere",VLOOKUP(LEFT(VLOOKUP($A100,csapatok!$A:$NN,AZ$320,FALSE),LEN(VLOOKUP($A100,csapatok!$A:$NN,AZ$320,FALSE))-6),'csapat-ranglista'!$A:$FP,AZ$321,FALSE)/8,VLOOKUP(VLOOKUP($A100,csapatok!$A:$NN,AZ$320,FALSE),'csapat-ranglista'!$A:$FP,AZ$321,FALSE)/4),0)</f>
        <v>0</v>
      </c>
      <c r="BA100" s="223">
        <f>IFERROR(IF(RIGHT(VLOOKUP($A100,csapatok!$A:$NN,BA$320,FALSE),5)="Csere",VLOOKUP(LEFT(VLOOKUP($A100,csapatok!$A:$NN,BA$320,FALSE),LEN(VLOOKUP($A100,csapatok!$A:$NN,BA$320,FALSE))-6),'csapat-ranglista'!$A:$FP,BA$321,FALSE)/8,VLOOKUP(VLOOKUP($A100,csapatok!$A:$NN,BA$320,FALSE),'csapat-ranglista'!$A:$FP,BA$321,FALSE)/4),0)</f>
        <v>0</v>
      </c>
      <c r="BB100" s="223">
        <f>IFERROR(IF(RIGHT(VLOOKUP($A100,csapatok!$A:$NN,BB$320,FALSE),5)="Csere",VLOOKUP(LEFT(VLOOKUP($A100,csapatok!$A:$NN,BB$320,FALSE),LEN(VLOOKUP($A100,csapatok!$A:$NN,BB$320,FALSE))-6),'csapat-ranglista'!$A:$FP,BB$321,FALSE)/8,VLOOKUP(VLOOKUP($A100,csapatok!$A:$NN,BB$320,FALSE),'csapat-ranglista'!$A:$FP,BB$321,FALSE)/4),0)</f>
        <v>0</v>
      </c>
      <c r="BC100" s="224">
        <f>versenyek!$ES$11*IFERROR(VLOOKUP(VLOOKUP($A100,versenyek!ER:ET,3,FALSE),szabalyok!$A$16:$B$23,2,FALSE)/4,0)</f>
        <v>0</v>
      </c>
      <c r="BD100" s="224">
        <f>versenyek!$EV$11*IFERROR(VLOOKUP(VLOOKUP($A100,versenyek!EU:EW,3,FALSE),szabalyok!$A$16:$B$23,2,FALSE)/4,0)</f>
        <v>0</v>
      </c>
      <c r="BE100" s="223">
        <f>IFERROR(IF(RIGHT(VLOOKUP($A100,csapatok!$A:$NN,BE$320,FALSE),5)="Csere",VLOOKUP(LEFT(VLOOKUP($A100,csapatok!$A:$NN,BE$320,FALSE),LEN(VLOOKUP($A100,csapatok!$A:$NN,BE$320,FALSE))-6),'csapat-ranglista'!$A:$FP,BE$321,FALSE)/8,VLOOKUP(VLOOKUP($A100,csapatok!$A:$NN,BE$320,FALSE),'csapat-ranglista'!$A:$FP,BE$321,FALSE)/4),0)</f>
        <v>5.4662063349522692</v>
      </c>
      <c r="BF100" s="223">
        <f>IFERROR(IF(RIGHT(VLOOKUP($A100,csapatok!$A:$NN,BF$320,FALSE),5)="Csere",VLOOKUP(LEFT(VLOOKUP($A100,csapatok!$A:$NN,BF$320,FALSE),LEN(VLOOKUP($A100,csapatok!$A:$NN,BF$320,FALSE))-6),'csapat-ranglista'!$A:$FP,BF$321,FALSE)/8,VLOOKUP(VLOOKUP($A100,csapatok!$A:$NN,BF$320,FALSE),'csapat-ranglista'!$A:$FP,BF$321,FALSE)/4),0)</f>
        <v>0</v>
      </c>
      <c r="BG100" s="223">
        <f>IFERROR(IF(RIGHT(VLOOKUP($A100,csapatok!$A:$NN,BG$320,FALSE),5)="Csere",VLOOKUP(LEFT(VLOOKUP($A100,csapatok!$A:$NN,BG$320,FALSE),LEN(VLOOKUP($A100,csapatok!$A:$NN,BG$320,FALSE))-6),'csapat-ranglista'!$A:$FP,BG$321,FALSE)/8,VLOOKUP(VLOOKUP($A100,csapatok!$A:$NN,BG$320,FALSE),'csapat-ranglista'!$A:$FP,BG$321,FALSE)/4),0)</f>
        <v>0</v>
      </c>
      <c r="BH100" s="223">
        <f>IFERROR(IF(RIGHT(VLOOKUP($A100,csapatok!$A:$NN,BH$320,FALSE),5)="Csere",VLOOKUP(LEFT(VLOOKUP($A100,csapatok!$A:$NN,BH$320,FALSE),LEN(VLOOKUP($A100,csapatok!$A:$NN,BH$320,FALSE))-6),'csapat-ranglista'!$A:$FP,BH$321,FALSE)/8,VLOOKUP(VLOOKUP($A100,csapatok!$A:$NN,BH$320,FALSE),'csapat-ranglista'!$A:$FP,BH$321,FALSE)/4),0)</f>
        <v>0</v>
      </c>
      <c r="BI100" s="223">
        <f>IFERROR(IF(RIGHT(VLOOKUP($A100,csapatok!$A:$NN,BI$320,FALSE),5)="Csere",VLOOKUP(LEFT(VLOOKUP($A100,csapatok!$A:$NN,BI$320,FALSE),LEN(VLOOKUP($A100,csapatok!$A:$NN,BI$320,FALSE))-6),'csapat-ranglista'!$A:$FP,BI$321,FALSE)/8,VLOOKUP(VLOOKUP($A100,csapatok!$A:$NN,BI$320,FALSE),'csapat-ranglista'!$A:$FP,BI$321,FALSE)/4),0)</f>
        <v>0</v>
      </c>
      <c r="BJ100" s="223">
        <f>IFERROR(IF(RIGHT(VLOOKUP($A100,csapatok!$A:$NN,BJ$320,FALSE),5)="Csere",VLOOKUP(LEFT(VLOOKUP($A100,csapatok!$A:$NN,BJ$320,FALSE),LEN(VLOOKUP($A100,csapatok!$A:$NN,BJ$320,FALSE))-6),'csapat-ranglista'!$A:$FP,BJ$321,FALSE)/8,VLOOKUP(VLOOKUP($A100,csapatok!$A:$NN,BJ$320,FALSE),'csapat-ranglista'!$A:$FP,BJ$321,FALSE)/4),0)</f>
        <v>0</v>
      </c>
      <c r="BK100" s="223">
        <f>IFERROR(IF(RIGHT(VLOOKUP($A100,csapatok!$A:$NN,BK$320,FALSE),5)="Csere",VLOOKUP(LEFT(VLOOKUP($A100,csapatok!$A:$NN,BK$320,FALSE),LEN(VLOOKUP($A100,csapatok!$A:$NN,BK$320,FALSE))-6),'csapat-ranglista'!$A:$FP,BK$321,FALSE)/8,VLOOKUP(VLOOKUP($A100,csapatok!$A:$NN,BK$320,FALSE),'csapat-ranglista'!$A:$FP,BK$321,FALSE)/4),0)</f>
        <v>0</v>
      </c>
      <c r="BL100" s="223">
        <f>IFERROR(IF(RIGHT(VLOOKUP($A100,csapatok!$A:$NN,BL$320,FALSE),5)="Csere",VLOOKUP(LEFT(VLOOKUP($A100,csapatok!$A:$NN,BL$320,FALSE),LEN(VLOOKUP($A100,csapatok!$A:$NN,BL$320,FALSE))-6),'csapat-ranglista'!$A:$FP,BL$321,FALSE)/8,VLOOKUP(VLOOKUP($A100,csapatok!$A:$NN,BL$320,FALSE),'csapat-ranglista'!$A:$FP,BL$321,FALSE)/4),0)</f>
        <v>1.5344081291197593</v>
      </c>
      <c r="BM100" s="223">
        <f>IFERROR(IF(RIGHT(VLOOKUP($A100,csapatok!$A:$NN,BM$320,FALSE),5)="Csere",VLOOKUP(LEFT(VLOOKUP($A100,csapatok!$A:$NN,BM$320,FALSE),LEN(VLOOKUP($A100,csapatok!$A:$NN,BM$320,FALSE))-6),'csapat-ranglista'!$A:$FP,BM$321,FALSE)/8,VLOOKUP(VLOOKUP($A100,csapatok!$A:$NN,BM$320,FALSE),'csapat-ranglista'!$A:$FP,BM$321,FALSE)/4),0)</f>
        <v>0</v>
      </c>
      <c r="BN100" s="223">
        <f>IFERROR(IF(RIGHT(VLOOKUP($A100,csapatok!$A:$NN,BN$320,FALSE),5)="Csere",VLOOKUP(LEFT(VLOOKUP($A100,csapatok!$A:$NN,BN$320,FALSE),LEN(VLOOKUP($A100,csapatok!$A:$NN,BN$320,FALSE))-6),'csapat-ranglista'!$A:$FP,BN$321,FALSE)/8,VLOOKUP(VLOOKUP($A100,csapatok!$A:$NN,BN$320,FALSE),'csapat-ranglista'!$A:$FP,BN$321,FALSE)/4),0)</f>
        <v>0</v>
      </c>
      <c r="BO100" s="223">
        <f>IFERROR(IF(RIGHT(VLOOKUP($A100,csapatok!$A:$NN,BO$320,FALSE),5)="Csere",VLOOKUP(LEFT(VLOOKUP($A100,csapatok!$A:$NN,BO$320,FALSE),LEN(VLOOKUP($A100,csapatok!$A:$NN,BO$320,FALSE))-6),'csapat-ranglista'!$A:$FP,BO$321,FALSE)/8,VLOOKUP(VLOOKUP($A100,csapatok!$A:$NN,BO$320,FALSE),'csapat-ranglista'!$A:$FP,BO$321,FALSE)/4),0)</f>
        <v>0</v>
      </c>
      <c r="BP100" s="223">
        <f>IFERROR(IF(RIGHT(VLOOKUP($A100,csapatok!$A:$NN,BP$320,FALSE),5)="Csere",VLOOKUP(LEFT(VLOOKUP($A100,csapatok!$A:$NN,BP$320,FALSE),LEN(VLOOKUP($A100,csapatok!$A:$NN,BP$320,FALSE))-6),'csapat-ranglista'!$A:$FP,BP$321,FALSE)/8,VLOOKUP(VLOOKUP($A100,csapatok!$A:$NN,BP$320,FALSE),'csapat-ranglista'!$A:$FP,BP$321,FALSE)/4),0)</f>
        <v>0</v>
      </c>
      <c r="BQ100" s="223">
        <f>IFERROR(IF(RIGHT(VLOOKUP($A100,csapatok!$A:$NN,BQ$320,FALSE),5)="Csere",VLOOKUP(LEFT(VLOOKUP($A100,csapatok!$A:$NN,BQ$320,FALSE),LEN(VLOOKUP($A100,csapatok!$A:$NN,BQ$320,FALSE))-6),'csapat-ranglista'!$A:$FP,BQ$321,FALSE)/8,VLOOKUP(VLOOKUP($A100,csapatok!$A:$NN,BQ$320,FALSE),'csapat-ranglista'!$A:$FP,BQ$321,FALSE)/4),0)</f>
        <v>0</v>
      </c>
      <c r="BR100" s="223">
        <f>IFERROR(IF(RIGHT(VLOOKUP($A100,csapatok!$A:$NN,BR$320,FALSE),5)="Csere",VLOOKUP(LEFT(VLOOKUP($A100,csapatok!$A:$NN,BR$320,FALSE),LEN(VLOOKUP($A100,csapatok!$A:$NN,BR$320,FALSE))-6),'csapat-ranglista'!$A:$FP,BR$321,FALSE)/8,VLOOKUP(VLOOKUP($A100,csapatok!$A:$NN,BR$320,FALSE),'csapat-ranglista'!$A:$FP,BR$321,FALSE)/4),0)</f>
        <v>0</v>
      </c>
      <c r="BS100" s="223">
        <f>IFERROR(IF(RIGHT(VLOOKUP($A100,csapatok!$A:$NN,BS$320,FALSE),5)="Csere",VLOOKUP(LEFT(VLOOKUP($A100,csapatok!$A:$NN,BS$320,FALSE),LEN(VLOOKUP($A100,csapatok!$A:$NN,BS$320,FALSE))-6),'csapat-ranglista'!$A:$FP,BS$321,FALSE)/8,VLOOKUP(VLOOKUP($A100,csapatok!$A:$NN,BS$320,FALSE),'csapat-ranglista'!$A:$FP,BS$321,FALSE)/4),0)</f>
        <v>1.5049959947391371</v>
      </c>
      <c r="BT100" s="223">
        <f>IFERROR(IF(RIGHT(VLOOKUP($A100,csapatok!$A:$NN,BT$320,FALSE),5)="Csere",VLOOKUP(LEFT(VLOOKUP($A100,csapatok!$A:$NN,BT$320,FALSE),LEN(VLOOKUP($A100,csapatok!$A:$NN,BT$320,FALSE))-6),'csapat-ranglista'!$A:$FP,BT$321,FALSE)/8,VLOOKUP(VLOOKUP($A100,csapatok!$A:$NN,BT$320,FALSE),'csapat-ranglista'!$A:$FP,BT$321,FALSE)/4),0)</f>
        <v>0</v>
      </c>
      <c r="BU100" s="223">
        <f>IFERROR(IF(RIGHT(VLOOKUP($A100,csapatok!$A:$NN,BU$320,FALSE),5)="Csere",VLOOKUP(LEFT(VLOOKUP($A100,csapatok!$A:$NN,BU$320,FALSE),LEN(VLOOKUP($A100,csapatok!$A:$NN,BU$320,FALSE))-6),'csapat-ranglista'!$A:$FP,BU$321,FALSE)/8,VLOOKUP(VLOOKUP($A100,csapatok!$A:$NN,BU$320,FALSE),'csapat-ranglista'!$A:$FP,BU$321,FALSE)/4),0)</f>
        <v>0</v>
      </c>
      <c r="BV100" s="223">
        <f>IFERROR(IF(RIGHT(VLOOKUP($A100,csapatok!$A:$NN,BV$320,FALSE),5)="Csere",VLOOKUP(LEFT(VLOOKUP($A100,csapatok!$A:$NN,BV$320,FALSE),LEN(VLOOKUP($A100,csapatok!$A:$NN,BV$320,FALSE))-6),'csapat-ranglista'!$A:$FP,BV$321,FALSE)/8,VLOOKUP(VLOOKUP($A100,csapatok!$A:$NN,BV$320,FALSE),'csapat-ranglista'!$A:$FP,BV$321,FALSE)/4),0)</f>
        <v>0</v>
      </c>
      <c r="BW100" s="223">
        <f>IFERROR(IF(RIGHT(VLOOKUP($A100,csapatok!$A:$NN,BW$320,FALSE),5)="Csere",VLOOKUP(LEFT(VLOOKUP($A100,csapatok!$A:$NN,BW$320,FALSE),LEN(VLOOKUP($A100,csapatok!$A:$NN,BW$320,FALSE))-6),'csapat-ranglista'!$A:$FP,BW$321,FALSE)/8,VLOOKUP(VLOOKUP($A100,csapatok!$A:$NN,BW$320,FALSE),'csapat-ranglista'!$A:$FP,BW$321,FALSE)/4),0)</f>
        <v>0</v>
      </c>
      <c r="BX100" s="223">
        <f>IFERROR(IF(RIGHT(VLOOKUP($A100,csapatok!$A:$NN,BX$320,FALSE),5)="Csere",VLOOKUP(LEFT(VLOOKUP($A100,csapatok!$A:$NN,BX$320,FALSE),LEN(VLOOKUP($A100,csapatok!$A:$NN,BX$320,FALSE))-6),'csapat-ranglista'!$A:$FP,BX$321,FALSE)/8,VLOOKUP(VLOOKUP($A100,csapatok!$A:$NN,BX$320,FALSE),'csapat-ranglista'!$A:$FP,BX$321,FALSE)/4),0)</f>
        <v>11.74976832128978</v>
      </c>
      <c r="BY100" s="223">
        <f>IFERROR(IF(RIGHT(VLOOKUP($A100,csapatok!$A:$NN,BY$320,FALSE),5)="Csere",VLOOKUP(LEFT(VLOOKUP($A100,csapatok!$A:$NN,BY$320,FALSE),LEN(VLOOKUP($A100,csapatok!$A:$NN,BY$320,FALSE))-6),'csapat-ranglista'!$A:$FP,BY$321,FALSE)/8,VLOOKUP(VLOOKUP($A100,csapatok!$A:$NN,BY$320,FALSE),'csapat-ranglista'!$A:$FP,BY$321,FALSE)/4),0)</f>
        <v>0</v>
      </c>
      <c r="BZ100" s="223">
        <f>IFERROR(IF(RIGHT(VLOOKUP($A100,csapatok!$A:$NN,BZ$320,FALSE),5)="Csere",VLOOKUP(LEFT(VLOOKUP($A100,csapatok!$A:$NN,BZ$320,FALSE),LEN(VLOOKUP($A100,csapatok!$A:$NN,BZ$320,FALSE))-6),'csapat-ranglista'!$A:$FP,BZ$321,FALSE)/8,VLOOKUP(VLOOKUP($A100,csapatok!$A:$NN,BZ$320,FALSE),'csapat-ranglista'!$A:$FP,BZ$321,FALSE)/4),0)</f>
        <v>0</v>
      </c>
      <c r="CA100" s="223">
        <f>IFERROR(IF(RIGHT(VLOOKUP($A100,csapatok!$A:$NN,CA$320,FALSE),5)="Csere",VLOOKUP(LEFT(VLOOKUP($A100,csapatok!$A:$NN,CA$320,FALSE),LEN(VLOOKUP($A100,csapatok!$A:$NN,CA$320,FALSE))-6),'csapat-ranglista'!$A:$FP,CA$321,FALSE)/8,VLOOKUP(VLOOKUP($A100,csapatok!$A:$NN,CA$320,FALSE),'csapat-ranglista'!$A:$FP,CA$321,FALSE)/4),0)</f>
        <v>0</v>
      </c>
      <c r="CB100" s="223">
        <f>IFERROR(IF(RIGHT(VLOOKUP($A100,csapatok!$A:$NN,CB$320,FALSE),5)="Csere",VLOOKUP(LEFT(VLOOKUP($A100,csapatok!$A:$NN,CB$320,FALSE),LEN(VLOOKUP($A100,csapatok!$A:$NN,CB$320,FALSE))-6),'csapat-ranglista'!$A:$FP,CB$321,FALSE)/8,VLOOKUP(VLOOKUP($A100,csapatok!$A:$NN,CB$320,FALSE),'csapat-ranglista'!$A:$FP,CB$321,FALSE)/4),0)</f>
        <v>0</v>
      </c>
      <c r="CC100" s="223">
        <f>IFERROR(IF(RIGHT(VLOOKUP($A100,csapatok!$A:$NN,CC$320,FALSE),5)="Csere",VLOOKUP(LEFT(VLOOKUP($A100,csapatok!$A:$NN,CC$320,FALSE),LEN(VLOOKUP($A100,csapatok!$A:$NN,CC$320,FALSE))-6),'csapat-ranglista'!$A:$FP,CC$321,FALSE)/8,VLOOKUP(VLOOKUP($A100,csapatok!$A:$NN,CC$320,FALSE),'csapat-ranglista'!$A:$FP,CC$321,FALSE)/4),0)</f>
        <v>0</v>
      </c>
      <c r="CD100" s="223">
        <f>IFERROR(IF(RIGHT(VLOOKUP($A100,csapatok!$A:$NN,CD$320,FALSE),5)="Csere",VLOOKUP(LEFT(VLOOKUP($A100,csapatok!$A:$NN,CD$320,FALSE),LEN(VLOOKUP($A100,csapatok!$A:$NN,CD$320,FALSE))-6),'csapat-ranglista'!$A:$FP,CD$321,FALSE)/8,VLOOKUP(VLOOKUP($A100,csapatok!$A:$NN,CD$320,FALSE),'csapat-ranglista'!$A:$FP,CD$321,FALSE)/4),0)</f>
        <v>0</v>
      </c>
      <c r="CE100" s="223">
        <f>IFERROR(IF(RIGHT(VLOOKUP($A100,csapatok!$A:$NN,CE$320,FALSE),5)="Csere",VLOOKUP(LEFT(VLOOKUP($A100,csapatok!$A:$NN,CE$320,FALSE),LEN(VLOOKUP($A100,csapatok!$A:$NN,CE$320,FALSE))-6),'csapat-ranglista'!$A:$FP,CE$321,FALSE)/8,VLOOKUP(VLOOKUP($A100,csapatok!$A:$NN,CE$320,FALSE),'csapat-ranglista'!$A:$FP,CE$321,FALSE)/4),0)</f>
        <v>0</v>
      </c>
      <c r="CF100" s="223">
        <f>IFERROR(IF(RIGHT(VLOOKUP($A100,csapatok!$A:$NN,CF$320,FALSE),5)="Csere",VLOOKUP(LEFT(VLOOKUP($A100,csapatok!$A:$NN,CF$320,FALSE),LEN(VLOOKUP($A100,csapatok!$A:$NN,CF$320,FALSE))-6),'csapat-ranglista'!$A:$FP,CF$321,FALSE)/8,VLOOKUP(VLOOKUP($A100,csapatok!$A:$NN,CF$320,FALSE),'csapat-ranglista'!$A:$FP,CF$321,FALSE)/4),0)</f>
        <v>0</v>
      </c>
      <c r="CG100" s="223">
        <f>IFERROR(IF(RIGHT(VLOOKUP($A100,csapatok!$A:$NN,CG$320,FALSE),5)="Csere",VLOOKUP(LEFT(VLOOKUP($A100,csapatok!$A:$NN,CG$320,FALSE),LEN(VLOOKUP($A100,csapatok!$A:$NN,CG$320,FALSE))-6),'csapat-ranglista'!$A:$FP,CG$321,FALSE)/8,VLOOKUP(VLOOKUP($A100,csapatok!$A:$NN,CG$320,FALSE),'csapat-ranglista'!$A:$FP,CG$321,FALSE)/4),0)</f>
        <v>0</v>
      </c>
      <c r="CH100" s="223">
        <f>IFERROR(IF(RIGHT(VLOOKUP($A100,csapatok!$A:$NN,CH$320,FALSE),5)="Csere",VLOOKUP(LEFT(VLOOKUP($A100,csapatok!$A:$NN,CH$320,FALSE),LEN(VLOOKUP($A100,csapatok!$A:$NN,CH$320,FALSE))-6),'csapat-ranglista'!$A:$FP,CH$321,FALSE)/8,VLOOKUP(VLOOKUP($A100,csapatok!$A:$NN,CH$320,FALSE),'csapat-ranglista'!$A:$FP,CH$321,FALSE)/4),0)</f>
        <v>11.471829181412383</v>
      </c>
      <c r="CI100" s="223">
        <f>IFERROR(IF(RIGHT(VLOOKUP($A100,csapatok!$A:$NN,CI$320,FALSE),5)="Csere",VLOOKUP(LEFT(VLOOKUP($A100,csapatok!$A:$NN,CI$320,FALSE),LEN(VLOOKUP($A100,csapatok!$A:$NN,CI$320,FALSE))-6),'csapat-ranglista'!$A:$FP,CI$321,FALSE)/8,VLOOKUP(VLOOKUP($A100,csapatok!$A:$NN,CI$320,FALSE),'csapat-ranglista'!$A:$FP,CI$321,FALSE)/4),0)</f>
        <v>0</v>
      </c>
      <c r="CJ100" s="224">
        <f>versenyek!$IQ$11*IFERROR(VLOOKUP(VLOOKUP($A100,versenyek!IP:IR,3,FALSE),szabalyok!$A$16:$B$23,2,FALSE)/4,0)</f>
        <v>0</v>
      </c>
      <c r="CK100" s="224">
        <f>versenyek!$IT$11*IFERROR(VLOOKUP(VLOOKUP($A100,versenyek!IS:IU,3,FALSE),szabalyok!$A$16:$B$23,2,FALSE)/4,0)</f>
        <v>0</v>
      </c>
      <c r="CL100" s="223">
        <f>IFERROR(IF(RIGHT(VLOOKUP($A100,csapatok!$A:$NN,CL$320,FALSE),5)="Csere",VLOOKUP(LEFT(VLOOKUP($A100,csapatok!$A:$NN,CL$320,FALSE),LEN(VLOOKUP($A100,csapatok!$A:$NN,CL$320,FALSE))-6),'csapat-ranglista'!$A:$FP,CL$321,FALSE)/8,VLOOKUP(VLOOKUP($A100,csapatok!$A:$NN,CL$320,FALSE),'csapat-ranglista'!$A:$FP,CL$321,FALSE)/4),0)</f>
        <v>0</v>
      </c>
      <c r="CM100" s="223">
        <f>IFERROR(IF(RIGHT(VLOOKUP($A100,csapatok!$A:$NN,CM$320,FALSE),5)="Csere",VLOOKUP(LEFT(VLOOKUP($A100,csapatok!$A:$NN,CM$320,FALSE),LEN(VLOOKUP($A100,csapatok!$A:$NN,CM$320,FALSE))-6),'csapat-ranglista'!$A:$FP,CM$321,FALSE)/8,VLOOKUP(VLOOKUP($A100,csapatok!$A:$NN,CM$320,FALSE),'csapat-ranglista'!$A:$FP,CM$321,FALSE)/4),0)</f>
        <v>0</v>
      </c>
      <c r="CN100" s="223">
        <f>IFERROR(IF(RIGHT(VLOOKUP($A100,csapatok!$A:$NN,CN$320,FALSE),5)="Csere",VLOOKUP(LEFT(VLOOKUP($A100,csapatok!$A:$NN,CN$320,FALSE),LEN(VLOOKUP($A100,csapatok!$A:$NN,CN$320,FALSE))-6),'csapat-ranglista'!$A:$FP,CN$321,FALSE)/8,VLOOKUP(VLOOKUP($A100,csapatok!$A:$NN,CN$320,FALSE),'csapat-ranglista'!$A:$FP,CN$321,FALSE)/4),0)</f>
        <v>3.6429258960103401</v>
      </c>
      <c r="CO100" s="223">
        <f>IFERROR(IF(RIGHT(VLOOKUP($A100,csapatok!$A:$NN,CO$320,FALSE),5)="Csere",VLOOKUP(LEFT(VLOOKUP($A100,csapatok!$A:$NN,CO$320,FALSE),LEN(VLOOKUP($A100,csapatok!$A:$NN,CO$320,FALSE))-6),'csapat-ranglista'!$A:$FP,CO$321,FALSE)/8,VLOOKUP(VLOOKUP($A100,csapatok!$A:$NN,CO$320,FALSE),'csapat-ranglista'!$A:$FP,CO$321,FALSE)/4),0)</f>
        <v>0</v>
      </c>
      <c r="CP100" s="223">
        <f>IFERROR(IF(RIGHT(VLOOKUP($A100,csapatok!$A:$NN,CP$320,FALSE),5)="Csere",VLOOKUP(LEFT(VLOOKUP($A100,csapatok!$A:$NN,CP$320,FALSE),LEN(VLOOKUP($A100,csapatok!$A:$NN,CP$320,FALSE))-6),'csapat-ranglista'!$A:$FP,CP$321,FALSE)/8,VLOOKUP(VLOOKUP($A100,csapatok!$A:$NN,CP$320,FALSE),'csapat-ranglista'!$A:$FP,CP$321,FALSE)/4),0)</f>
        <v>0</v>
      </c>
      <c r="CQ100" s="223">
        <f>IFERROR(IF(RIGHT(VLOOKUP($A100,csapatok!$A:$NN,CQ$320,FALSE),5)="Csere",VLOOKUP(LEFT(VLOOKUP($A100,csapatok!$A:$NN,CQ$320,FALSE),LEN(VLOOKUP($A100,csapatok!$A:$NN,CQ$320,FALSE))-6),'csapat-ranglista'!$A:$FP,CQ$321,FALSE)/8,VLOOKUP(VLOOKUP($A100,csapatok!$A:$NN,CQ$320,FALSE),'csapat-ranglista'!$A:$FP,CQ$321,FALSE)/4),0)</f>
        <v>0</v>
      </c>
      <c r="CR100" s="223">
        <f>IFERROR(IF(RIGHT(VLOOKUP($A100,csapatok!$A:$NN,CR$320,FALSE),5)="Csere",VLOOKUP(LEFT(VLOOKUP($A100,csapatok!$A:$NN,CR$320,FALSE),LEN(VLOOKUP($A100,csapatok!$A:$NN,CR$320,FALSE))-6),'csapat-ranglista'!$A:$FP,CR$321,FALSE)/8,VLOOKUP(VLOOKUP($A100,csapatok!$A:$NN,CR$320,FALSE),'csapat-ranglista'!$A:$FP,CR$321,FALSE)/4),0)</f>
        <v>0</v>
      </c>
      <c r="CS100" s="223">
        <f>IFERROR(IF(RIGHT(VLOOKUP($A100,csapatok!$A:$NN,CS$320,FALSE),5)="Csere",VLOOKUP(LEFT(VLOOKUP($A100,csapatok!$A:$NN,CS$320,FALSE),LEN(VLOOKUP($A100,csapatok!$A:$NN,CS$320,FALSE))-6),'csapat-ranglista'!$A:$FP,CS$321,FALSE)/8,VLOOKUP(VLOOKUP($A100,csapatok!$A:$NN,CS$320,FALSE),'csapat-ranglista'!$A:$FP,CS$321,FALSE)/4),0)</f>
        <v>15.379650448875717</v>
      </c>
      <c r="CT100" s="223">
        <f>IFERROR(IF(RIGHT(VLOOKUP($A100,csapatok!$A:$NN,CT$320,FALSE),5)="Csere",VLOOKUP(LEFT(VLOOKUP($A100,csapatok!$A:$NN,CT$320,FALSE),LEN(VLOOKUP($A100,csapatok!$A:$NN,CT$320,FALSE))-6),'csapat-ranglista'!$A:$FP,CT$321,FALSE)/8,VLOOKUP(VLOOKUP($A100,csapatok!$A:$NN,CT$320,FALSE),'csapat-ranglista'!$A:$FP,CT$321,FALSE)/4),0)</f>
        <v>0</v>
      </c>
      <c r="CU100" s="223">
        <f>IFERROR(IF(RIGHT(VLOOKUP($A100,csapatok!$A:$NN,CU$320,FALSE),5)="Csere",VLOOKUP(LEFT(VLOOKUP($A100,csapatok!$A:$NN,CU$320,FALSE),LEN(VLOOKUP($A100,csapatok!$A:$NN,CU$320,FALSE))-6),'csapat-ranglista'!$A:$FP,CU$321,FALSE)/8,VLOOKUP(VLOOKUP($A100,csapatok!$A:$NN,CU$320,FALSE),'csapat-ranglista'!$A:$FP,CU$321,FALSE)/4),0)</f>
        <v>25.1667007345239</v>
      </c>
      <c r="CV100" s="223">
        <f>IFERROR(IF(RIGHT(VLOOKUP($A100,csapatok!$A:$NN,CV$320,FALSE),5)="Csere",VLOOKUP(LEFT(VLOOKUP($A100,csapatok!$A:$NN,CV$320,FALSE),LEN(VLOOKUP($A100,csapatok!$A:$NN,CV$320,FALSE))-6),'csapat-ranglista'!$A:$FP,CV$321,FALSE)/8,VLOOKUP(VLOOKUP($A100,csapatok!$A:$NN,CV$320,FALSE),'csapat-ranglista'!$A:$FP,CV$321,FALSE)/4),0)</f>
        <v>0</v>
      </c>
      <c r="CW100" s="223">
        <f>IFERROR(IF(RIGHT(VLOOKUP($A100,csapatok!$A:$NN,CW$320,FALSE),5)="Csere",VLOOKUP(LEFT(VLOOKUP($A100,csapatok!$A:$NN,CW$320,FALSE),LEN(VLOOKUP($A100,csapatok!$A:$NN,CW$320,FALSE))-6),'csapat-ranglista'!$A:$FP,CW$321,FALSE)/8,VLOOKUP(VLOOKUP($A100,csapatok!$A:$NN,CW$320,FALSE),'csapat-ranglista'!$A:$FP,CW$321,FALSE)/4),0)</f>
        <v>0</v>
      </c>
      <c r="CX100" s="223">
        <f>IFERROR(IF(RIGHT(VLOOKUP($A100,csapatok!$A:$NN,CX$320,FALSE),5)="Csere",VLOOKUP(LEFT(VLOOKUP($A100,csapatok!$A:$NN,CX$320,FALSE),LEN(VLOOKUP($A100,csapatok!$A:$NN,CX$320,FALSE))-6),'csapat-ranglista'!$A:$FP,CX$321,FALSE)/8,VLOOKUP(VLOOKUP($A100,csapatok!$A:$NN,CX$320,FALSE),'csapat-ranglista'!$A:$FP,CX$321,FALSE)/4),0)</f>
        <v>0</v>
      </c>
      <c r="CY100" s="223">
        <f>IFERROR(IF(RIGHT(VLOOKUP($A100,csapatok!$A:$NN,CY$320,FALSE),5)="Csere",VLOOKUP(LEFT(VLOOKUP($A100,csapatok!$A:$NN,CY$320,FALSE),LEN(VLOOKUP($A100,csapatok!$A:$NN,CY$320,FALSE))-6),'csapat-ranglista'!$A:$FP,CY$321,FALSE)/8,VLOOKUP(VLOOKUP($A100,csapatok!$A:$NN,CY$320,FALSE),'csapat-ranglista'!$A:$FP,CY$321,FALSE)/4),0)</f>
        <v>26.28623936661732</v>
      </c>
      <c r="CZ100" s="223">
        <f>IFERROR(IF(RIGHT(VLOOKUP($A100,csapatok!$A:$NN,CZ$320,FALSE),5)="Csere",VLOOKUP(LEFT(VLOOKUP($A100,csapatok!$A:$NN,CZ$320,FALSE),LEN(VLOOKUP($A100,csapatok!$A:$NN,CZ$320,FALSE))-6),'csapat-ranglista'!$A:$FP,CZ$321,FALSE)/8,VLOOKUP(VLOOKUP($A100,csapatok!$A:$NN,CZ$320,FALSE),'csapat-ranglista'!$A:$FP,CZ$321,FALSE)/4),0)</f>
        <v>0</v>
      </c>
      <c r="DA100" s="223">
        <f>IFERROR(IF(RIGHT(VLOOKUP($A100,csapatok!$A:$NN,DA$320,FALSE),5)="Csere",VLOOKUP(LEFT(VLOOKUP($A100,csapatok!$A:$NN,DA$320,FALSE),LEN(VLOOKUP($A100,csapatok!$A:$NN,DA$320,FALSE))-6),'csapat-ranglista'!$A:$FP,DA$321,FALSE)/8,VLOOKUP(VLOOKUP($A100,csapatok!$A:$NN,DA$320,FALSE),'csapat-ranglista'!$A:$FP,DA$321,FALSE)/4),0)</f>
        <v>0</v>
      </c>
      <c r="DB100" s="223">
        <f>IFERROR(IF(RIGHT(VLOOKUP($A100,csapatok!$A:$NN,DB$320,FALSE),5)="Csere",VLOOKUP(LEFT(VLOOKUP($A100,csapatok!$A:$NN,DB$320,FALSE),LEN(VLOOKUP($A100,csapatok!$A:$NN,DB$320,FALSE))-6),'csapat-ranglista'!$A:$FP,DB$321,FALSE)/8,VLOOKUP(VLOOKUP($A100,csapatok!$A:$NN,DB$320,FALSE),'csapat-ranglista'!$A:$FP,DB$321,FALSE)/4),0)</f>
        <v>0</v>
      </c>
      <c r="DC100" s="223">
        <f>IFERROR(IF(RIGHT(VLOOKUP($A100,csapatok!$A:$NN,DC$320,FALSE),5)="Csere",VLOOKUP(LEFT(VLOOKUP($A100,csapatok!$A:$NN,DC$320,FALSE),LEN(VLOOKUP($A100,csapatok!$A:$NN,DC$320,FALSE))-6),'csapat-ranglista'!$A:$FP,DC$321,FALSE)/8,VLOOKUP(VLOOKUP($A100,csapatok!$A:$NN,DC$320,FALSE),'csapat-ranglista'!$A:$FP,DC$321,FALSE)/4),0)</f>
        <v>0</v>
      </c>
      <c r="DD100" s="223">
        <f>IFERROR(IF(RIGHT(VLOOKUP($A100,csapatok!$A:$NN,DD$320,FALSE),5)="Csere",VLOOKUP(LEFT(VLOOKUP($A100,csapatok!$A:$NN,DD$320,FALSE),LEN(VLOOKUP($A100,csapatok!$A:$NN,DD$320,FALSE))-6),'csapat-ranglista'!$A:$FP,DD$321,FALSE)/8,VLOOKUP(VLOOKUP($A100,csapatok!$A:$NN,DD$320,FALSE),'csapat-ranglista'!$A:$FP,DD$321,FALSE)/4),0)</f>
        <v>0</v>
      </c>
      <c r="DE100" s="223">
        <f>IFERROR(IF(RIGHT(VLOOKUP($A100,csapatok!$A:$NN,DE$320,FALSE),5)="Csere",VLOOKUP(LEFT(VLOOKUP($A100,csapatok!$A:$NN,DE$320,FALSE),LEN(VLOOKUP($A100,csapatok!$A:$NN,DE$320,FALSE))-6),'csapat-ranglista'!$A:$FP,DE$321,FALSE)/8,VLOOKUP(VLOOKUP($A100,csapatok!$A:$NN,DE$320,FALSE),'csapat-ranglista'!$A:$FP,DE$321,FALSE)/4),0)</f>
        <v>0</v>
      </c>
      <c r="DF100" s="223">
        <f>IFERROR(IF(RIGHT(VLOOKUP($A100,csapatok!$A:$NN,DF$320,FALSE),5)="Csere",VLOOKUP(LEFT(VLOOKUP($A100,csapatok!$A:$NN,DF$320,FALSE),LEN(VLOOKUP($A100,csapatok!$A:$NN,DF$320,FALSE))-6),'csapat-ranglista'!$A:$FP,DF$321,FALSE)/8,VLOOKUP(VLOOKUP($A100,csapatok!$A:$NN,DF$320,FALSE),'csapat-ranglista'!$A:$FP,DF$321,FALSE)/4),0)</f>
        <v>0</v>
      </c>
      <c r="DG100" s="223">
        <f>IFERROR(IF(RIGHT(VLOOKUP($A100,csapatok!$A:$NN,DG$320,FALSE),5)="Csere",VLOOKUP(LEFT(VLOOKUP($A100,csapatok!$A:$NN,DG$320,FALSE),LEN(VLOOKUP($A100,csapatok!$A:$NN,DG$320,FALSE))-6),'csapat-ranglista'!$A:$FP,DG$321,FALSE)/8,VLOOKUP(VLOOKUP($A100,csapatok!$A:$NN,DG$320,FALSE),'csapat-ranglista'!$A:$FP,DG$321,FALSE)/4),0)</f>
        <v>0</v>
      </c>
      <c r="DH100" s="223">
        <f>IFERROR(IF(RIGHT(VLOOKUP($A100,csapatok!$A:$NN,DH$320,FALSE),5)="Csere",VLOOKUP(LEFT(VLOOKUP($A100,csapatok!$A:$NN,DH$320,FALSE),LEN(VLOOKUP($A100,csapatok!$A:$NN,DH$320,FALSE))-6),'csapat-ranglista'!$A:$FP,DH$321,FALSE)/8,VLOOKUP(VLOOKUP($A100,csapatok!$A:$NN,DH$320,FALSE),'csapat-ranglista'!$A:$FP,DH$321,FALSE)/4),0)</f>
        <v>0</v>
      </c>
      <c r="DI100" s="223">
        <f>IFERROR(IF(RIGHT(VLOOKUP($A100,csapatok!$A:$NN,DI$320,FALSE),5)="Csere",VLOOKUP(LEFT(VLOOKUP($A100,csapatok!$A:$NN,DI$320,FALSE),LEN(VLOOKUP($A100,csapatok!$A:$NN,DI$320,FALSE))-6),'csapat-ranglista'!$A:$FP,DI$321,FALSE)/8,VLOOKUP(VLOOKUP($A100,csapatok!$A:$NN,DI$320,FALSE),'csapat-ranglista'!$A:$FP,DI$321,FALSE)/4),0)</f>
        <v>0</v>
      </c>
      <c r="DJ100" s="223">
        <f>IFERROR(IF(RIGHT(VLOOKUP($A100,csapatok!$A:$NN,DJ$320,FALSE),5)="Csere",VLOOKUP(LEFT(VLOOKUP($A100,csapatok!$A:$NN,DJ$320,FALSE),LEN(VLOOKUP($A100,csapatok!$A:$NN,DJ$320,FALSE))-6),'csapat-ranglista'!$A:$FP,DJ$321,FALSE)/8,VLOOKUP(VLOOKUP($A100,csapatok!$A:$NN,DJ$320,FALSE),'csapat-ranglista'!$A:$FP,DJ$321,FALSE)/4),0)</f>
        <v>0</v>
      </c>
      <c r="DK100" s="223">
        <f>IFERROR(IF(RIGHT(VLOOKUP($A100,csapatok!$A:$NN,DK$320,FALSE),5)="Csere",VLOOKUP(LEFT(VLOOKUP($A100,csapatok!$A:$NN,DK$320,FALSE),LEN(VLOOKUP($A100,csapatok!$A:$NN,DK$320,FALSE))-6),'csapat-ranglista'!$A:$FP,DK$321,FALSE)/8,VLOOKUP(VLOOKUP($A100,csapatok!$A:$NN,DK$320,FALSE),'csapat-ranglista'!$A:$FP,DK$321,FALSE)/4),0)</f>
        <v>0</v>
      </c>
      <c r="DL100" s="223">
        <f>IFERROR(IF(RIGHT(VLOOKUP($A100,csapatok!$A:$NN,DL$320,FALSE),5)="Csere",VLOOKUP(LEFT(VLOOKUP($A100,csapatok!$A:$NN,DL$320,FALSE),LEN(VLOOKUP($A100,csapatok!$A:$NN,DL$320,FALSE))-6),'csapat-ranglista'!$A:$FP,DL$321,FALSE)/8,VLOOKUP(VLOOKUP($A100,csapatok!$A:$NN,DL$320,FALSE),'csapat-ranglista'!$A:$FP,DL$321,FALSE)/4),0)</f>
        <v>19.109380592882307</v>
      </c>
      <c r="DM100" s="223">
        <f>IFERROR(IF(RIGHT(VLOOKUP($A100,csapatok!$A:$NN,DM$320,FALSE),5)="Csere",VLOOKUP(LEFT(VLOOKUP($A100,csapatok!$A:$NN,DM$320,FALSE),LEN(VLOOKUP($A100,csapatok!$A:$NN,DM$320,FALSE))-6),'csapat-ranglista'!$A:$FP,DM$321,FALSE)/8,VLOOKUP(VLOOKUP($A100,csapatok!$A:$NN,DM$320,FALSE),'csapat-ranglista'!$A:$FP,DM$321,FALSE)/4),0)</f>
        <v>0</v>
      </c>
      <c r="DN100" s="223">
        <f>IFERROR(IF(RIGHT(VLOOKUP($A100,csapatok!$A:$NN,DN$320,FALSE),5)="Csere",VLOOKUP(LEFT(VLOOKUP($A100,csapatok!$A:$NN,DN$320,FALSE),LEN(VLOOKUP($A100,csapatok!$A:$NN,DN$320,FALSE))-6),'csapat-ranglista'!$A:$FP,DN$321,FALSE)/8,VLOOKUP(VLOOKUP($A100,csapatok!$A:$NN,DN$320,FALSE),'csapat-ranglista'!$A:$FP,DN$321,FALSE)/4),0)</f>
        <v>0</v>
      </c>
      <c r="DO100" s="224">
        <f>versenyek!$MF$11*IFERROR(VLOOKUP(VLOOKUP($A100,versenyek!ME:MG,3,FALSE),szabalyok!$A$16:$B$23,2,FALSE)/4,0)</f>
        <v>0</v>
      </c>
      <c r="DP100" s="224">
        <f>versenyek!$MI$11*IFERROR(VLOOKUP(VLOOKUP($A100,versenyek!MH:MJ,3,FALSE),szabalyok!$A$16:$B$23,2,FALSE)/4,0)</f>
        <v>0</v>
      </c>
      <c r="DQ100" s="223">
        <f>IFERROR(IF(RIGHT(VLOOKUP($A100,csapatok!$A:$NN,DQ$320,FALSE),5)="Csere",VLOOKUP(LEFT(VLOOKUP($A100,csapatok!$A:$NN,DQ$320,FALSE),LEN(VLOOKUP($A100,csapatok!$A:$NN,DQ$320,FALSE))-6),'csapat-ranglista'!$A:$FP,DQ$321,FALSE)/8,VLOOKUP(VLOOKUP($A100,csapatok!$A:$NN,DQ$320,FALSE),'csapat-ranglista'!$A:$FP,DQ$321,FALSE)/4),0)</f>
        <v>0</v>
      </c>
      <c r="DR100" s="223">
        <f>IFERROR(IF(RIGHT(VLOOKUP($A100,csapatok!$A:$NN,DR$320,FALSE),5)="Csere",VLOOKUP(LEFT(VLOOKUP($A100,csapatok!$A:$NN,DR$320,FALSE),LEN(VLOOKUP($A100,csapatok!$A:$NN,DR$320,FALSE))-6),'csapat-ranglista'!$A:$FP,DR$321,FALSE)/8,VLOOKUP(VLOOKUP($A100,csapatok!$A:$NN,DR$320,FALSE),'csapat-ranglista'!$A:$FP,DR$321,FALSE)/4),0)</f>
        <v>0</v>
      </c>
      <c r="DS100" s="223">
        <f>IFERROR(IF(RIGHT(VLOOKUP($A100,csapatok!$A:$NN,DS$320,FALSE),5)="Csere",VLOOKUP(LEFT(VLOOKUP($A100,csapatok!$A:$NN,DS$320,FALSE),LEN(VLOOKUP($A100,csapatok!$A:$NN,DS$320,FALSE))-6),'csapat-ranglista'!$A:$FP,DS$321,FALSE)/8,VLOOKUP(VLOOKUP($A100,csapatok!$A:$NN,DS$320,FALSE),'csapat-ranglista'!$A:$FP,DS$321,FALSE)/4),0)</f>
        <v>0</v>
      </c>
      <c r="DT100" s="223">
        <f>IFERROR(IF(RIGHT(VLOOKUP($A100,csapatok!$A:$NN,DT$320,FALSE),5)="Csere",VLOOKUP(LEFT(VLOOKUP($A100,csapatok!$A:$NN,DT$320,FALSE),LEN(VLOOKUP($A100,csapatok!$A:$NN,DT$320,FALSE))-6),'csapat-ranglista'!$A:$FP,DT$321,FALSE)/8,VLOOKUP(VLOOKUP($A100,csapatok!$A:$NN,DT$320,FALSE),'csapat-ranglista'!$A:$FP,DT$321,FALSE)/4),0)</f>
        <v>0</v>
      </c>
      <c r="DU100" s="223">
        <f>IFERROR(IF(RIGHT(VLOOKUP($A100,csapatok!$A:$NN,DU$320,FALSE),5)="Csere",VLOOKUP(LEFT(VLOOKUP($A100,csapatok!$A:$NN,DU$320,FALSE),LEN(VLOOKUP($A100,csapatok!$A:$NN,DU$320,FALSE))-6),'csapat-ranglista'!$A:$FP,DU$321,FALSE)/8,VLOOKUP(VLOOKUP($A100,csapatok!$A:$NN,DU$320,FALSE),'csapat-ranglista'!$A:$FP,DU$321,FALSE)/4),0)</f>
        <v>0</v>
      </c>
      <c r="DV100" s="223">
        <f>IFERROR(IF(RIGHT(VLOOKUP($A100,csapatok!$A:$NN,DV$320,FALSE),5)="Csere",VLOOKUP(LEFT(VLOOKUP($A100,csapatok!$A:$NN,DV$320,FALSE),LEN(VLOOKUP($A100,csapatok!$A:$NN,DV$320,FALSE))-6),'csapat-ranglista'!$A:$FP,DV$321,FALSE)/8,VLOOKUP(VLOOKUP($A100,csapatok!$A:$NN,DV$320,FALSE),'csapat-ranglista'!$A:$FP,DV$321,FALSE)/4),0)</f>
        <v>0</v>
      </c>
      <c r="DW100" s="223">
        <f>IFERROR(IF(RIGHT(VLOOKUP($A100,csapatok!$A:$NN,DW$320,FALSE),5)="Csere",VLOOKUP(LEFT(VLOOKUP($A100,csapatok!$A:$NN,DW$320,FALSE),LEN(VLOOKUP($A100,csapatok!$A:$NN,DW$320,FALSE))-6),'csapat-ranglista'!$A:$FP,DW$321,FALSE)/8,VLOOKUP(VLOOKUP($A100,csapatok!$A:$NN,DW$320,FALSE),'csapat-ranglista'!$A:$FP,DW$321,FALSE)/4),0)</f>
        <v>0.64905605068605221</v>
      </c>
      <c r="DX100" s="223">
        <f>IFERROR(IF(RIGHT(VLOOKUP($A100,csapatok!$A:$NN,DX$320,FALSE),5)="Csere",VLOOKUP(LEFT(VLOOKUP($A100,csapatok!$A:$NN,DX$320,FALSE),LEN(VLOOKUP($A100,csapatok!$A:$NN,DX$320,FALSE))-6),'csapat-ranglista'!$A:$FP,DX$321,FALSE)/8,VLOOKUP(VLOOKUP($A100,csapatok!$A:$NN,DX$320,FALSE),'csapat-ranglista'!$A:$FP,DX$321,FALSE)/4),0)</f>
        <v>0</v>
      </c>
      <c r="DY100" s="223">
        <f>IFERROR(IF(RIGHT(VLOOKUP($A100,csapatok!$A:$NN,DY$320,FALSE),5)="Csere",VLOOKUP(LEFT(VLOOKUP($A100,csapatok!$A:$NN,DY$320,FALSE),LEN(VLOOKUP($A100,csapatok!$A:$NN,DY$320,FALSE))-6),'csapat-ranglista'!$A:$FP,DY$321,FALSE)/8,VLOOKUP(VLOOKUP($A100,csapatok!$A:$NN,DY$320,FALSE),'csapat-ranglista'!$A:$FP,DY$321,FALSE)/4),0)</f>
        <v>0</v>
      </c>
      <c r="DZ100" s="223">
        <f>IFERROR(IF(RIGHT(VLOOKUP($A100,csapatok!$A:$NN,DZ$320,FALSE),5)="Csere",VLOOKUP(LEFT(VLOOKUP($A100,csapatok!$A:$NN,DZ$320,FALSE),LEN(VLOOKUP($A100,csapatok!$A:$NN,DZ$320,FALSE))-6),'csapat-ranglista'!$A:$FP,DZ$321,FALSE)/8,VLOOKUP(VLOOKUP($A100,csapatok!$A:$NN,DZ$320,FALSE),'csapat-ranglista'!$A:$FP,DZ$321,FALSE)/4),0)</f>
        <v>0</v>
      </c>
      <c r="EA100" s="223">
        <f>IFERROR(IF(RIGHT(VLOOKUP($A100,csapatok!$A:$NN,EA$320,FALSE),5)="Csere",VLOOKUP(LEFT(VLOOKUP($A100,csapatok!$A:$NN,EA$320,FALSE),LEN(VLOOKUP($A100,csapatok!$A:$NN,EA$320,FALSE))-6),'csapat-ranglista'!$A:$FP,EA$321,FALSE)/8,VLOOKUP(VLOOKUP($A100,csapatok!$A:$NN,EA$320,FALSE),'csapat-ranglista'!$A:$FP,EA$321,FALSE)/4),0)</f>
        <v>0</v>
      </c>
      <c r="EB100" s="223">
        <f>IFERROR(IF(RIGHT(VLOOKUP($A100,csapatok!$A:$NN,EB$320,FALSE),5)="Csere",VLOOKUP(LEFT(VLOOKUP($A100,csapatok!$A:$NN,EB$320,FALSE),LEN(VLOOKUP($A100,csapatok!$A:$NN,EB$320,FALSE))-6),'csapat-ranglista'!$A:$FP,EB$321,FALSE)/8,VLOOKUP(VLOOKUP($A100,csapatok!$A:$NN,EB$320,FALSE),'csapat-ranglista'!$A:$FP,EB$321,FALSE)/4),0)</f>
        <v>0</v>
      </c>
      <c r="EC100" s="223">
        <f>IFERROR(IF(RIGHT(VLOOKUP($A100,csapatok!$A:$NN,EC$320,FALSE),5)="Csere",VLOOKUP(LEFT(VLOOKUP($A100,csapatok!$A:$NN,EC$320,FALSE),LEN(VLOOKUP($A100,csapatok!$A:$NN,EC$320,FALSE))-6),'csapat-ranglista'!$A:$FP,EC$321,FALSE)/8,VLOOKUP(VLOOKUP($A100,csapatok!$A:$NN,EC$320,FALSE),'csapat-ranglista'!$A:$FP,EC$321,FALSE)/4),0)</f>
        <v>0</v>
      </c>
      <c r="ED100" s="223">
        <f>IFERROR(IF(RIGHT(VLOOKUP($A100,csapatok!$A:$NN,ED$320,FALSE),5)="Csere",VLOOKUP(LEFT(VLOOKUP($A100,csapatok!$A:$NN,ED$320,FALSE),LEN(VLOOKUP($A100,csapatok!$A:$NN,ED$320,FALSE))-6),'csapat-ranglista'!$A:$FP,ED$321,FALSE)/8,VLOOKUP(VLOOKUP($A100,csapatok!$A:$NN,ED$320,FALSE),'csapat-ranglista'!$A:$FP,ED$321,FALSE)/4),0)</f>
        <v>0</v>
      </c>
      <c r="EE100" s="223">
        <f>IFERROR(IF(RIGHT(VLOOKUP($A100,csapatok!$A:$NN,EE$320,FALSE),5)="Csere",VLOOKUP(LEFT(VLOOKUP($A100,csapatok!$A:$NN,EE$320,FALSE),LEN(VLOOKUP($A100,csapatok!$A:$NN,EE$320,FALSE))-6),'csapat-ranglista'!$A:$FP,EE$321,FALSE)/8,VLOOKUP(VLOOKUP($A100,csapatok!$A:$NN,EE$320,FALSE),'csapat-ranglista'!$A:$FP,EE$321,FALSE)/4),0)</f>
        <v>0</v>
      </c>
      <c r="EF100" s="223">
        <f>IFERROR(IF(RIGHT(VLOOKUP($A100,csapatok!$A:$NN,EF$320,FALSE),5)="Csere",VLOOKUP(LEFT(VLOOKUP($A100,csapatok!$A:$NN,EF$320,FALSE),LEN(VLOOKUP($A100,csapatok!$A:$NN,EF$320,FALSE))-6),'csapat-ranglista'!$A:$FP,EF$321,FALSE)/8,VLOOKUP(VLOOKUP($A100,csapatok!$A:$NN,EF$320,FALSE),'csapat-ranglista'!$A:$FP,EF$321,FALSE)/4),0)</f>
        <v>0</v>
      </c>
      <c r="EG100" s="223">
        <f>IFERROR(IF(RIGHT(VLOOKUP($A100,csapatok!$A:$NN,EG$320,FALSE),5)="Csere",VLOOKUP(LEFT(VLOOKUP($A100,csapatok!$A:$NN,EG$320,FALSE),LEN(VLOOKUP($A100,csapatok!$A:$NN,EG$320,FALSE))-6),'csapat-ranglista'!$A:$FP,EG$321,FALSE)/8,VLOOKUP(VLOOKUP($A100,csapatok!$A:$NN,EG$320,FALSE),'csapat-ranglista'!$A:$FP,EG$321,FALSE)/4),0)</f>
        <v>0</v>
      </c>
      <c r="EH100" s="223">
        <f>IFERROR(IF(RIGHT(VLOOKUP($A100,csapatok!$A:$NN,EH$320,FALSE),5)="Csere",VLOOKUP(LEFT(VLOOKUP($A100,csapatok!$A:$NN,EH$320,FALSE),LEN(VLOOKUP($A100,csapatok!$A:$NN,EH$320,FALSE))-6),'csapat-ranglista'!$A:$FP,EH$321,FALSE)/8,VLOOKUP(VLOOKUP($A100,csapatok!$A:$NN,EH$320,FALSE),'csapat-ranglista'!$A:$FP,EH$321,FALSE)/4),0)</f>
        <v>0</v>
      </c>
      <c r="EI100" s="223">
        <f>IFERROR(IF(RIGHT(VLOOKUP($A100,csapatok!$A:$NN,EI$320,FALSE),5)="Csere",VLOOKUP(LEFT(VLOOKUP($A100,csapatok!$A:$NN,EI$320,FALSE),LEN(VLOOKUP($A100,csapatok!$A:$NN,EI$320,FALSE))-6),'csapat-ranglista'!$A:$FP,EI$321,FALSE)/8,VLOOKUP(VLOOKUP($A100,csapatok!$A:$NN,EI$320,FALSE),'csapat-ranglista'!$A:$FP,EI$321,FALSE)/4),0)</f>
        <v>0</v>
      </c>
      <c r="EJ100" s="223">
        <f>IFERROR(IF(RIGHT(VLOOKUP($A100,csapatok!$A:$NN,EJ$320,FALSE),5)="Csere",VLOOKUP(LEFT(VLOOKUP($A100,csapatok!$A:$NN,EJ$320,FALSE),LEN(VLOOKUP($A100,csapatok!$A:$NN,EJ$320,FALSE))-6),'csapat-ranglista'!$A:$FP,EJ$321,FALSE)/8,VLOOKUP(VLOOKUP($A100,csapatok!$A:$NN,EJ$320,FALSE),'csapat-ranglista'!$A:$FP,EJ$321,FALSE)/4),0)</f>
        <v>0</v>
      </c>
      <c r="EK100" s="223">
        <f>IFERROR(IF(RIGHT(VLOOKUP($A100,csapatok!$A:$NN,EK$320,FALSE),5)="Csere",VLOOKUP(LEFT(VLOOKUP($A100,csapatok!$A:$NN,EK$320,FALSE),LEN(VLOOKUP($A100,csapatok!$A:$NN,EK$320,FALSE))-6),'csapat-ranglista'!$A:$FP,EK$321,FALSE)/8,VLOOKUP(VLOOKUP($A100,csapatok!$A:$NN,EK$320,FALSE),'csapat-ranglista'!$A:$FP,EK$321,FALSE)/4),0)</f>
        <v>0</v>
      </c>
      <c r="EL100" s="223">
        <f>IFERROR(IF(RIGHT(VLOOKUP($A100,csapatok!$A:$NN,EL$320,FALSE),5)="Csere",VLOOKUP(LEFT(VLOOKUP($A100,csapatok!$A:$NN,EL$320,FALSE),LEN(VLOOKUP($A100,csapatok!$A:$NN,EL$320,FALSE))-6),'csapat-ranglista'!$A:$FP,EL$321,FALSE)/8,VLOOKUP(VLOOKUP($A100,csapatok!$A:$NN,EL$320,FALSE),'csapat-ranglista'!$A:$FP,EL$321,FALSE)/4),0)</f>
        <v>0.29737820653543523</v>
      </c>
      <c r="EM100" s="223">
        <f>IFERROR(IF(RIGHT(VLOOKUP($A100,csapatok!$A:$NN,EM$320,FALSE),5)="Csere",VLOOKUP(LEFT(VLOOKUP($A100,csapatok!$A:$NN,EM$320,FALSE),LEN(VLOOKUP($A100,csapatok!$A:$NN,EM$320,FALSE))-6),'csapat-ranglista'!$A:$FP,EM$321,FALSE)/8,VLOOKUP(VLOOKUP($A100,csapatok!$A:$NN,EM$320,FALSE),'csapat-ranglista'!$A:$FP,EM$321,FALSE)/4),0)</f>
        <v>0</v>
      </c>
      <c r="EN100" s="223">
        <f>IFERROR(IF(RIGHT(VLOOKUP($A100,csapatok!$A:$NN,EN$320,FALSE),5)="Csere",VLOOKUP(LEFT(VLOOKUP($A100,csapatok!$A:$NN,EN$320,FALSE),LEN(VLOOKUP($A100,csapatok!$A:$NN,EN$320,FALSE))-6),'csapat-ranglista'!$A:$FP,EN$321,FALSE)/8,VLOOKUP(VLOOKUP($A100,csapatok!$A:$NN,EN$320,FALSE),'csapat-ranglista'!$A:$FP,EN$321,FALSE)/4),0)</f>
        <v>0</v>
      </c>
      <c r="EO100" s="223">
        <f>IFERROR(IF(RIGHT(VLOOKUP($A100,csapatok!$A:$NN,EO$320,FALSE),5)="Csere",VLOOKUP(LEFT(VLOOKUP($A100,csapatok!$A:$NN,EO$320,FALSE),LEN(VLOOKUP($A100,csapatok!$A:$NN,EO$320,FALSE))-6),'csapat-ranglista'!$A:$FP,EO$321,FALSE)/8,VLOOKUP(VLOOKUP($A100,csapatok!$A:$NN,EO$320,FALSE),'csapat-ranglista'!$A:$FP,EO$321,FALSE)/4),0)</f>
        <v>0</v>
      </c>
      <c r="EP100" s="223">
        <f>IFERROR(IF(RIGHT(VLOOKUP($A100,csapatok!$A:$NN,EP$320,FALSE),5)="Csere",VLOOKUP(LEFT(VLOOKUP($A100,csapatok!$A:$NN,EP$320,FALSE),LEN(VLOOKUP($A100,csapatok!$A:$NN,EP$320,FALSE))-6),'csapat-ranglista'!$A:$FP,EP$321,FALSE)/8,VLOOKUP(VLOOKUP($A100,csapatok!$A:$NN,EP$320,FALSE),'csapat-ranglista'!$A:$FP,EP$321,FALSE)/4),0)</f>
        <v>0</v>
      </c>
      <c r="EQ100" s="223">
        <f>IFERROR(IF(RIGHT(VLOOKUP($A100,csapatok!$A:$NN,EQ$320,FALSE),5)="Csere",VLOOKUP(LEFT(VLOOKUP($A100,csapatok!$A:$NN,EQ$320,FALSE),LEN(VLOOKUP($A100,csapatok!$A:$NN,EQ$320,FALSE))-6),'csapat-ranglista'!$A:$FP,EQ$321,FALSE)/8,VLOOKUP(VLOOKUP($A100,csapatok!$A:$NN,EQ$320,FALSE),'csapat-ranglista'!$A:$FP,EQ$321,FALSE)/4),0)</f>
        <v>0</v>
      </c>
      <c r="ER100" s="223">
        <f>IFERROR(IF(RIGHT(VLOOKUP($A100,csapatok!$A:$NN,ER$320,FALSE),5)="Csere",VLOOKUP(LEFT(VLOOKUP($A100,csapatok!$A:$NN,ER$320,FALSE),LEN(VLOOKUP($A100,csapatok!$A:$NN,ER$320,FALSE))-6),'csapat-ranglista'!$A:$FP,ER$321,FALSE)/8,VLOOKUP(VLOOKUP($A100,csapatok!$A:$NN,ER$320,FALSE),'csapat-ranglista'!$A:$FP,ER$321,FALSE)/4),0)</f>
        <v>0</v>
      </c>
      <c r="ES100" s="223">
        <f>IFERROR(IF(RIGHT(VLOOKUP($A100,csapatok!$A:$NN,ES$320,FALSE),5)="Csere",VLOOKUP(LEFT(VLOOKUP($A100,csapatok!$A:$NN,ES$320,FALSE),LEN(VLOOKUP($A100,csapatok!$A:$NN,ES$320,FALSE))-6),'csapat-ranglista'!$A:$FP,ES$321,FALSE)/8,VLOOKUP(VLOOKUP($A100,csapatok!$A:$NN,ES$320,FALSE),'csapat-ranglista'!$A:$FP,ES$321,FALSE)/4),0)</f>
        <v>0</v>
      </c>
      <c r="ET100" s="223">
        <f>IFERROR(IF(RIGHT(VLOOKUP($A100,csapatok!$A:$NN,ET$320,FALSE),5)="Csere",VLOOKUP(LEFT(VLOOKUP($A100,csapatok!$A:$NN,ET$320,FALSE),LEN(VLOOKUP($A100,csapatok!$A:$NN,ET$320,FALSE))-6),'csapat-ranglista'!$A:$FP,ET$321,FALSE)/8,VLOOKUP(VLOOKUP($A100,csapatok!$A:$NN,ET$320,FALSE),'csapat-ranglista'!$A:$FP,ET$321,FALSE)/4),0)</f>
        <v>0</v>
      </c>
      <c r="EU100" s="223">
        <f>IFERROR(IF(RIGHT(VLOOKUP($A100,csapatok!$A:$NN,EU$320,FALSE),5)="Csere",VLOOKUP(LEFT(VLOOKUP($A100,csapatok!$A:$NN,EU$320,FALSE),LEN(VLOOKUP($A100,csapatok!$A:$NN,EU$320,FALSE))-6),'csapat-ranglista'!$A:$FP,EU$321,FALSE)/8,VLOOKUP(VLOOKUP($A100,csapatok!$A:$NN,EU$320,FALSE),'csapat-ranglista'!$A:$FP,EU$321,FALSE)/4),0)</f>
        <v>0</v>
      </c>
      <c r="EV100" s="223">
        <f>IFERROR(IF(RIGHT(VLOOKUP($A100,csapatok!$A:$NN,EV$320,FALSE),5)="Csere",VLOOKUP(LEFT(VLOOKUP($A100,csapatok!$A:$NN,EV$320,FALSE),LEN(VLOOKUP($A100,csapatok!$A:$NN,EV$320,FALSE))-6),'csapat-ranglista'!$A:$FP,EV$321,FALSE)/8,VLOOKUP(VLOOKUP($A100,csapatok!$A:$NN,EV$320,FALSE),'csapat-ranglista'!$A:$FP,EV$321,FALSE)/4),0)</f>
        <v>0</v>
      </c>
      <c r="EW100" s="223">
        <f>IFERROR(IF(RIGHT(VLOOKUP($A100,csapatok!$A:$NN,EW$320,FALSE),5)="Csere",VLOOKUP(LEFT(VLOOKUP($A100,csapatok!$A:$NN,EW$320,FALSE),LEN(VLOOKUP($A100,csapatok!$A:$NN,EW$320,FALSE))-6),'csapat-ranglista'!$A:$FP,EW$321,FALSE)/8,VLOOKUP(VLOOKUP($A100,csapatok!$A:$NN,EW$320,FALSE),'csapat-ranglista'!$A:$FP,EW$321,FALSE)/4),0)</f>
        <v>0</v>
      </c>
      <c r="EX100" s="223">
        <f>IFERROR(IF(RIGHT(VLOOKUP($A100,csapatok!$A:$NN,EX$320,FALSE),5)="Csere",VLOOKUP(LEFT(VLOOKUP($A100,csapatok!$A:$NN,EX$320,FALSE),LEN(VLOOKUP($A100,csapatok!$A:$NN,EX$320,FALSE))-6),'csapat-ranglista'!$A:$FP,EX$321,FALSE)/8,VLOOKUP(VLOOKUP($A100,csapatok!$A:$NN,EX$320,FALSE),'csapat-ranglista'!$A:$FP,EX$321,FALSE)/4),0)</f>
        <v>3.1391792285670261</v>
      </c>
      <c r="EY100" s="223">
        <f>IFERROR(IF(RIGHT(VLOOKUP($A100,csapatok!$A:$NN,EY$320,FALSE),5)="Csere",VLOOKUP(LEFT(VLOOKUP($A100,csapatok!$A:$NN,EY$320,FALSE),LEN(VLOOKUP($A100,csapatok!$A:$NN,EY$320,FALSE))-6),'csapat-ranglista'!$A:$FP,EY$321,FALSE)/8,VLOOKUP(VLOOKUP($A100,csapatok!$A:$NN,EY$320,FALSE),'csapat-ranglista'!$A:$FP,EY$321,FALSE)/4),0)</f>
        <v>0</v>
      </c>
      <c r="EZ100" s="223">
        <f>IFERROR(IF(RIGHT(VLOOKUP($A100,csapatok!$A:$NN,EZ$320,FALSE),5)="Csere",VLOOKUP(LEFT(VLOOKUP($A100,csapatok!$A:$NN,EZ$320,FALSE),LEN(VLOOKUP($A100,csapatok!$A:$NN,EZ$320,FALSE))-6),'csapat-ranglista'!$A:$FP,EZ$321,FALSE)/8,VLOOKUP(VLOOKUP($A100,csapatok!$A:$NN,EZ$320,FALSE),'csapat-ranglista'!$A:$FP,EZ$321,FALSE)/4),0)</f>
        <v>0</v>
      </c>
      <c r="FA100" s="223">
        <f>IFERROR(IF(RIGHT(VLOOKUP($A100,csapatok!$A:$NN,FA$320,FALSE),5)="Csere",VLOOKUP(LEFT(VLOOKUP($A100,csapatok!$A:$NN,FA$320,FALSE),LEN(VLOOKUP($A100,csapatok!$A:$NN,FA$320,FALSE))-6),'csapat-ranglista'!$A:$FP,FA$321,FALSE)/8,VLOOKUP(VLOOKUP($A100,csapatok!$A:$NN,FA$320,FALSE),'csapat-ranglista'!$A:$FP,FA$321,FALSE)/4),0)</f>
        <v>0</v>
      </c>
      <c r="FB100" s="223">
        <f>IFERROR(IF(RIGHT(VLOOKUP($A100,csapatok!$A:$NN,FB$320,FALSE),5)="Csere",VLOOKUP(LEFT(VLOOKUP($A100,csapatok!$A:$NN,FB$320,FALSE),LEN(VLOOKUP($A100,csapatok!$A:$NN,FB$320,FALSE))-6),'csapat-ranglista'!$A:$FP,FB$321,FALSE)/8,VLOOKUP(VLOOKUP($A100,csapatok!$A:$NN,FB$320,FALSE),'csapat-ranglista'!$A:$FP,FB$321,FALSE)/4),0)</f>
        <v>0</v>
      </c>
      <c r="FC100" s="223">
        <f>IFERROR(IF(RIGHT(VLOOKUP($A100,csapatok!$A:$NN,FC$320,FALSE),5)="Csere",VLOOKUP(LEFT(VLOOKUP($A100,csapatok!$A:$NN,FC$320,FALSE),LEN(VLOOKUP($A100,csapatok!$A:$NN,FC$320,FALSE))-6),'csapat-ranglista'!$A:$FP,FC$321,FALSE)/8,VLOOKUP(VLOOKUP($A100,csapatok!$A:$NN,FC$320,FALSE),'csapat-ranglista'!$A:$FP,FC$321,FALSE)/4),0)</f>
        <v>0</v>
      </c>
      <c r="FD100" s="224">
        <f>versenyek!$QY$11*IFERROR(VLOOKUP(VLOOKUP($A100,versenyek!QX:QZ,3,FALSE),szabalyok!$A$16:$B$23,2,FALSE)/4,0)</f>
        <v>0</v>
      </c>
      <c r="FE100" s="224">
        <f>versenyek!$RB$11*IFERROR(VLOOKUP(VLOOKUP($A100,versenyek!RA:RC,3,FALSE),szabalyok!$A$16:$B$23,2,FALSE)/4,0)</f>
        <v>0</v>
      </c>
      <c r="FF100" s="223">
        <f>IFERROR(IF(RIGHT(VLOOKUP($A100,csapatok!$A:$NN,FF$320,FALSE),5)="Csere",VLOOKUP(LEFT(VLOOKUP($A100,csapatok!$A:$NN,FF$320,FALSE),LEN(VLOOKUP($A100,csapatok!$A:$NN,FF$320,FALSE))-6),'csapat-ranglista'!$A:$FP,FF$321,FALSE)/8,VLOOKUP(VLOOKUP($A100,csapatok!$A:$NN,FF$320,FALSE),'csapat-ranglista'!$A:$FP,FF$321,FALSE)/4),0)</f>
        <v>0</v>
      </c>
      <c r="FG100" s="223">
        <f>IFERROR(IF(RIGHT(VLOOKUP($A100,csapatok!$A:$NN,FG$320,FALSE),5)="Csere",VLOOKUP(LEFT(VLOOKUP($A100,csapatok!$A:$NN,FG$320,FALSE),LEN(VLOOKUP($A100,csapatok!$A:$NN,FG$320,FALSE))-6),'csapat-ranglista'!$A:$FP,FG$321,FALSE)/8,VLOOKUP(VLOOKUP($A100,csapatok!$A:$NN,FG$320,FALSE),'csapat-ranglista'!$A:$FP,FG$321,FALSE)/4),0)</f>
        <v>0</v>
      </c>
      <c r="FH100" s="223">
        <f>IFERROR(IF(RIGHT(VLOOKUP($A100,csapatok!$A:$NN,FH$320,FALSE),5)="Csere",VLOOKUP(LEFT(VLOOKUP($A100,csapatok!$A:$NN,FH$320,FALSE),LEN(VLOOKUP($A100,csapatok!$A:$NN,FH$320,FALSE))-6),'csapat-ranglista'!$A:$FP,FH$321,FALSE)/8,VLOOKUP(VLOOKUP($A100,csapatok!$A:$NN,FH$320,FALSE),'csapat-ranglista'!$A:$FP,FH$321,FALSE)/4),0)</f>
        <v>0</v>
      </c>
      <c r="FI100" s="223">
        <f>IFERROR(IF(RIGHT(VLOOKUP($A100,csapatok!$A:$NN,FI$320,FALSE),5)="Csere",VLOOKUP(LEFT(VLOOKUP($A100,csapatok!$A:$NN,FI$320,FALSE),LEN(VLOOKUP($A100,csapatok!$A:$NN,FI$320,FALSE))-6),'csapat-ranglista'!$A:$FP,FI$321,FALSE)/8,VLOOKUP(VLOOKUP($A100,csapatok!$A:$NN,FI$320,FALSE),'csapat-ranglista'!$A:$FP,FI$321,FALSE)/4),0)</f>
        <v>0</v>
      </c>
      <c r="FJ100" s="223">
        <f>IFERROR(IF(RIGHT(VLOOKUP($A100,csapatok!$A:$NN,FJ$320,FALSE),5)="Csere",VLOOKUP(LEFT(VLOOKUP($A100,csapatok!$A:$NN,FJ$320,FALSE),LEN(VLOOKUP($A100,csapatok!$A:$NN,FJ$320,FALSE))-6),'csapat-ranglista'!$A:$FP,FJ$321,FALSE)/8,VLOOKUP(VLOOKUP($A100,csapatok!$A:$NN,FJ$320,FALSE),'csapat-ranglista'!$A:$FP,FJ$321,FALSE)/4),0)</f>
        <v>0</v>
      </c>
      <c r="FK100" s="223">
        <f>IFERROR(IF(RIGHT(VLOOKUP($A100,csapatok!$A:$NN,FK$320,FALSE),5)="Csere",VLOOKUP(LEFT(VLOOKUP($A100,csapatok!$A:$NN,FK$320,FALSE),LEN(VLOOKUP($A100,csapatok!$A:$NN,FK$320,FALSE))-6),'csapat-ranglista'!$A:$FP,FK$321,FALSE)/8,VLOOKUP(VLOOKUP($A100,csapatok!$A:$NN,FK$320,FALSE),'csapat-ranglista'!$A:$FP,FK$321,FALSE)/4),0)</f>
        <v>0.58371978622385723</v>
      </c>
      <c r="FL100" s="223">
        <f>IFERROR(IF(RIGHT(VLOOKUP($A100,csapatok!$A:$NN,FL$320,FALSE),5)="Csere",VLOOKUP(LEFT(VLOOKUP($A100,csapatok!$A:$NN,FL$320,FALSE),LEN(VLOOKUP($A100,csapatok!$A:$NN,FL$320,FALSE))-6),'csapat-ranglista'!$A:$FP,FL$321,FALSE)/8,VLOOKUP(VLOOKUP($A100,csapatok!$A:$NN,FL$320,FALSE),'csapat-ranglista'!$A:$FP,FL$321,FALSE)/4),0)</f>
        <v>0</v>
      </c>
      <c r="FM100" s="223">
        <f>IFERROR(IF(RIGHT(VLOOKUP($A100,csapatok!$A:$NN,FM$320,FALSE),5)="Csere",VLOOKUP(LEFT(VLOOKUP($A100,csapatok!$A:$NN,FM$320,FALSE),LEN(VLOOKUP($A100,csapatok!$A:$NN,FM$320,FALSE))-6),'csapat-ranglista'!$A:$FP,FM$321,FALSE)/8,VLOOKUP(VLOOKUP($A100,csapatok!$A:$NN,FM$320,FALSE),'csapat-ranglista'!$A:$FP,FM$321,FALSE)/4),0)</f>
        <v>0</v>
      </c>
      <c r="FN100" s="223">
        <f>IFERROR(IF(RIGHT(VLOOKUP($A100,csapatok!$A:$NN,FN$320,FALSE),5)="Csere",VLOOKUP(LEFT(VLOOKUP($A100,csapatok!$A:$NN,FN$320,FALSE),LEN(VLOOKUP($A100,csapatok!$A:$NN,FN$320,FALSE))-6),'csapat-ranglista'!$A:$FP,FN$321,FALSE)/8,VLOOKUP(VLOOKUP($A100,csapatok!$A:$NN,FN$320,FALSE),'csapat-ranglista'!$A:$FP,FN$321,FALSE)/4),0)</f>
        <v>0</v>
      </c>
      <c r="FO100" s="223">
        <f>IFERROR(IF(RIGHT(VLOOKUP($A100,csapatok!$A:$NN,FO$320,FALSE),5)="Csere",VLOOKUP(LEFT(VLOOKUP($A100,csapatok!$A:$NN,FO$320,FALSE),LEN(VLOOKUP($A100,csapatok!$A:$NN,FO$320,FALSE))-6),'csapat-ranglista'!$A:$FP,FO$321,FALSE)/8,VLOOKUP(VLOOKUP($A100,csapatok!$A:$NN,FO$320,FALSE),'csapat-ranglista'!$A:$FP,FO$321,FALSE)/4),0)</f>
        <v>0</v>
      </c>
      <c r="FP100" s="223">
        <f>IFERROR(IF(RIGHT(VLOOKUP($A100,csapatok!$A:$NN,FP$320,FALSE),5)="Csere",VLOOKUP(LEFT(VLOOKUP($A100,csapatok!$A:$NN,FP$320,FALSE),LEN(VLOOKUP($A100,csapatok!$A:$NN,FP$320,FALSE))-6),'csapat-ranglista'!$A:$FP,FP$321,FALSE)/8,VLOOKUP(VLOOKUP($A100,csapatok!$A:$NN,FP$320,FALSE),'csapat-ranglista'!$A:$FP,FP$321,FALSE)/4),0)</f>
        <v>0</v>
      </c>
      <c r="FQ100" s="223">
        <f>IFERROR(IF(RIGHT(VLOOKUP($A100,csapatok!$A:$NN,FQ$320,FALSE),5)="Csere",VLOOKUP(LEFT(VLOOKUP($A100,csapatok!$A:$NN,FQ$320,FALSE),LEN(VLOOKUP($A100,csapatok!$A:$NN,FQ$320,FALSE))-6),'csapat-ranglista'!$A:$FP,FQ$321,FALSE)/8,VLOOKUP(VLOOKUP($A100,csapatok!$A:$NN,FQ$320,FALSE),'csapat-ranglista'!$A:$FP,FQ$321,FALSE)/4),0)</f>
        <v>0</v>
      </c>
      <c r="FR100" s="223">
        <f>IFERROR(IF(RIGHT(VLOOKUP($A100,csapatok!$A:$NN,FR$320,FALSE),5)="Csere",VLOOKUP(LEFT(VLOOKUP($A100,csapatok!$A:$NN,FR$320,FALSE),LEN(VLOOKUP($A100,csapatok!$A:$NN,FR$320,FALSE))-6),'csapat-ranglista'!$A:$FP,FR$321,FALSE)/8,VLOOKUP(VLOOKUP($A100,csapatok!$A:$NN,FR$320,FALSE),'csapat-ranglista'!$A:$FP,FR$321,FALSE)/4),0)</f>
        <v>0</v>
      </c>
      <c r="FS100" s="223">
        <f>IFERROR(IF(RIGHT(VLOOKUP($A100,csapatok!$A:$NN,FS$320,FALSE),5)="Csere",VLOOKUP(LEFT(VLOOKUP($A100,csapatok!$A:$NN,FS$320,FALSE),LEN(VLOOKUP($A100,csapatok!$A:$NN,FS$320,FALSE))-6),'csapat-ranglista'!$A:$FP,FS$321,FALSE)/8,VLOOKUP(VLOOKUP($A100,csapatok!$A:$NN,FS$320,FALSE),'csapat-ranglista'!$A:$FP,FS$321,FALSE)/4),0)</f>
        <v>0</v>
      </c>
      <c r="FT100" s="223">
        <f>IFERROR(IF(RIGHT(VLOOKUP($A100,csapatok!$A:$NN,FT$320,FALSE),5)="Csere",VLOOKUP(LEFT(VLOOKUP($A100,csapatok!$A:$NN,FT$320,FALSE),LEN(VLOOKUP($A100,csapatok!$A:$NN,FT$320,FALSE))-6),'csapat-ranglista'!$A:$FP,FT$321,FALSE)/8,VLOOKUP(VLOOKUP($A100,csapatok!$A:$NN,FT$320,FALSE),'csapat-ranglista'!$A:$FP,FT$321,FALSE)/4),0)</f>
        <v>0</v>
      </c>
      <c r="FU100" s="223">
        <f>IFERROR(IF(RIGHT(VLOOKUP($A100,csapatok!$A:$NN,FU$320,FALSE),5)="Csere",VLOOKUP(LEFT(VLOOKUP($A100,csapatok!$A:$NN,FU$320,FALSE),LEN(VLOOKUP($A100,csapatok!$A:$NN,FU$320,FALSE))-6),'csapat-ranglista'!$A:$FP,FU$321,FALSE)/8,VLOOKUP(VLOOKUP($A100,csapatok!$A:$NN,FU$320,FALSE),'csapat-ranglista'!$A:$FP,FU$321,FALSE)/4),0)</f>
        <v>0</v>
      </c>
      <c r="FV100" s="223">
        <f>IFERROR(IF(RIGHT(VLOOKUP($A100,csapatok!$A:$NN,FV$320,FALSE),5)="Csere",VLOOKUP(LEFT(VLOOKUP($A100,csapatok!$A:$NN,FV$320,FALSE),LEN(VLOOKUP($A100,csapatok!$A:$NN,FV$320,FALSE))-6),'csapat-ranglista'!$A:$FP,FV$321,FALSE)/8,VLOOKUP(VLOOKUP($A100,csapatok!$A:$NN,FV$320,FALSE),'csapat-ranglista'!$A:$FP,FV$321,FALSE)/4),0)</f>
        <v>0</v>
      </c>
      <c r="FW100" s="223">
        <f>IFERROR(IF(RIGHT(VLOOKUP($A100,csapatok!$A:$NN,FW$320,FALSE),5)="Csere",VLOOKUP(LEFT(VLOOKUP($A100,csapatok!$A:$NN,FW$320,FALSE),LEN(VLOOKUP($A100,csapatok!$A:$NN,FW$320,FALSE))-6),'csapat-ranglista'!$A:$FP,FW$321,FALSE)/8,VLOOKUP(VLOOKUP($A100,csapatok!$A:$NN,FW$320,FALSE),'csapat-ranglista'!$A:$FP,FW$321,FALSE)/4),0)</f>
        <v>0</v>
      </c>
      <c r="FX100" s="223">
        <f>IFERROR(IF(RIGHT(VLOOKUP($A100,csapatok!$A:$NN,FX$320,FALSE),5)="Csere",VLOOKUP(LEFT(VLOOKUP($A100,csapatok!$A:$NN,FX$320,FALSE),LEN(VLOOKUP($A100,csapatok!$A:$NN,FX$320,FALSE))-6),'csapat-ranglista'!$A:$FP,FX$321,FALSE)/8,VLOOKUP(VLOOKUP($A100,csapatok!$A:$NN,FX$320,FALSE),'csapat-ranglista'!$A:$FP,FX$321,FALSE)/4),0)</f>
        <v>0</v>
      </c>
      <c r="FY100" s="223">
        <f>IFERROR(IF(RIGHT(VLOOKUP($A100,csapatok!$A:$NN,FY$320,FALSE),5)="Csere",VLOOKUP(LEFT(VLOOKUP($A100,csapatok!$A:$NN,FY$320,FALSE),LEN(VLOOKUP($A100,csapatok!$A:$NN,FY$320,FALSE))-6),'csapat-ranglista'!$A:$FP,FY$321,FALSE)/8,VLOOKUP(VLOOKUP($A100,csapatok!$A:$NN,FY$320,FALSE),'csapat-ranglista'!$A:$FP,FY$321,FALSE)/4),0)</f>
        <v>0</v>
      </c>
      <c r="FZ100" s="223">
        <f>IFERROR(IF(RIGHT(VLOOKUP($A100,csapatok!$A:$NN,FZ$320,FALSE),5)="Csere",VLOOKUP(LEFT(VLOOKUP($A100,csapatok!$A:$NN,FZ$320,FALSE),LEN(VLOOKUP($A100,csapatok!$A:$NN,FZ$320,FALSE))-6),'csapat-ranglista'!$A:$FP,FZ$321,FALSE)/8,VLOOKUP(VLOOKUP($A100,csapatok!$A:$NN,FZ$320,FALSE),'csapat-ranglista'!$A:$FP,FZ$321,FALSE)/4),0)</f>
        <v>0</v>
      </c>
      <c r="GA100" s="223">
        <f>IFERROR(IF(RIGHT(VLOOKUP($A100,csapatok!$A:$NN,GA$320,FALSE),5)="Csere",VLOOKUP(LEFT(VLOOKUP($A100,csapatok!$A:$NN,GA$320,FALSE),LEN(VLOOKUP($A100,csapatok!$A:$NN,GA$320,FALSE))-6),'csapat-ranglista'!$A:$FP,GA$321,FALSE)/8,VLOOKUP(VLOOKUP($A100,csapatok!$A:$NN,GA$320,FALSE),'csapat-ranglista'!$A:$FP,GA$321,FALSE)/4),0)</f>
        <v>0</v>
      </c>
      <c r="GB100" s="223">
        <f>IFERROR(IF(RIGHT(VLOOKUP($A100,csapatok!$A:$NN,GB$320,FALSE),5)="Csere",VLOOKUP(LEFT(VLOOKUP($A100,csapatok!$A:$NN,GB$320,FALSE),LEN(VLOOKUP($A100,csapatok!$A:$NN,GB$320,FALSE))-6),'csapat-ranglista'!$A:$FP,GB$321,FALSE)/8,VLOOKUP(VLOOKUP($A100,csapatok!$A:$NN,GB$320,FALSE),'csapat-ranglista'!$A:$FP,GB$321,FALSE)/4),0)</f>
        <v>0</v>
      </c>
      <c r="GC100" s="223">
        <f>IFERROR(IF(RIGHT(VLOOKUP($A100,csapatok!$A:$NN,GC$320,FALSE),5)="Csere",VLOOKUP(LEFT(VLOOKUP($A100,csapatok!$A:$NN,GC$320,FALSE),LEN(VLOOKUP($A100,csapatok!$A:$NN,GC$320,FALSE))-6),'csapat-ranglista'!$A:$FP,GC$321,FALSE)/8,VLOOKUP(VLOOKUP($A100,csapatok!$A:$NN,GC$320,FALSE),'csapat-ranglista'!$A:$FP,GC$321,FALSE)/4),0)</f>
        <v>0</v>
      </c>
      <c r="GD100" s="247">
        <f>SUM(EQ100:GC100)</f>
        <v>3.7228990147908831</v>
      </c>
    </row>
    <row r="101" spans="1:186">
      <c r="A101" s="1" t="s">
        <v>1598</v>
      </c>
      <c r="B101" s="130"/>
      <c r="C101" s="131" t="str">
        <f>IF(B101=0,"",IF(B101&lt;$C$1,"felnőtt","ifi"))</f>
        <v/>
      </c>
      <c r="D101" s="32" t="s">
        <v>101</v>
      </c>
      <c r="E101" s="45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223"/>
      <c r="AC101" s="223"/>
      <c r="AD101" s="223"/>
      <c r="AE101" s="223"/>
      <c r="AF101" s="223"/>
      <c r="AG101" s="223"/>
      <c r="AH101" s="223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4"/>
      <c r="BD101" s="224"/>
      <c r="BE101" s="223">
        <f>IFERROR(IF(RIGHT(VLOOKUP($A101,csapatok!$A:$NN,BE$320,FALSE),5)="Csere",VLOOKUP(LEFT(VLOOKUP($A101,csapatok!$A:$NN,BE$320,FALSE),LEN(VLOOKUP($A101,csapatok!$A:$NN,BE$320,FALSE))-6),'csapat-ranglista'!$A:$FP,BE$321,FALSE)/8,VLOOKUP(VLOOKUP($A101,csapatok!$A:$NN,BE$320,FALSE),'csapat-ranglista'!$A:$FP,BE$321,FALSE)/4),0)</f>
        <v>0</v>
      </c>
      <c r="BF101" s="223">
        <f>IFERROR(IF(RIGHT(VLOOKUP($A101,csapatok!$A:$NN,BF$320,FALSE),5)="Csere",VLOOKUP(LEFT(VLOOKUP($A101,csapatok!$A:$NN,BF$320,FALSE),LEN(VLOOKUP($A101,csapatok!$A:$NN,BF$320,FALSE))-6),'csapat-ranglista'!$A:$FP,BF$321,FALSE)/8,VLOOKUP(VLOOKUP($A101,csapatok!$A:$NN,BF$320,FALSE),'csapat-ranglista'!$A:$FP,BF$321,FALSE)/4),0)</f>
        <v>0</v>
      </c>
      <c r="BG101" s="223">
        <f>IFERROR(IF(RIGHT(VLOOKUP($A101,csapatok!$A:$NN,BG$320,FALSE),5)="Csere",VLOOKUP(LEFT(VLOOKUP($A101,csapatok!$A:$NN,BG$320,FALSE),LEN(VLOOKUP($A101,csapatok!$A:$NN,BG$320,FALSE))-6),'csapat-ranglista'!$A:$FP,BG$321,FALSE)/8,VLOOKUP(VLOOKUP($A101,csapatok!$A:$NN,BG$320,FALSE),'csapat-ranglista'!$A:$FP,BG$321,FALSE)/4),0)</f>
        <v>0</v>
      </c>
      <c r="BH101" s="223">
        <f>IFERROR(IF(RIGHT(VLOOKUP($A101,csapatok!$A:$NN,BH$320,FALSE),5)="Csere",VLOOKUP(LEFT(VLOOKUP($A101,csapatok!$A:$NN,BH$320,FALSE),LEN(VLOOKUP($A101,csapatok!$A:$NN,BH$320,FALSE))-6),'csapat-ranglista'!$A:$FP,BH$321,FALSE)/8,VLOOKUP(VLOOKUP($A101,csapatok!$A:$NN,BH$320,FALSE),'csapat-ranglista'!$A:$FP,BH$321,FALSE)/4),0)</f>
        <v>0</v>
      </c>
      <c r="BI101" s="223">
        <f>IFERROR(IF(RIGHT(VLOOKUP($A101,csapatok!$A:$NN,BI$320,FALSE),5)="Csere",VLOOKUP(LEFT(VLOOKUP($A101,csapatok!$A:$NN,BI$320,FALSE),LEN(VLOOKUP($A101,csapatok!$A:$NN,BI$320,FALSE))-6),'csapat-ranglista'!$A:$FP,BI$321,FALSE)/8,VLOOKUP(VLOOKUP($A101,csapatok!$A:$NN,BI$320,FALSE),'csapat-ranglista'!$A:$FP,BI$321,FALSE)/4),0)</f>
        <v>0</v>
      </c>
      <c r="BJ101" s="223">
        <f>IFERROR(IF(RIGHT(VLOOKUP($A101,csapatok!$A:$NN,BJ$320,FALSE),5)="Csere",VLOOKUP(LEFT(VLOOKUP($A101,csapatok!$A:$NN,BJ$320,FALSE),LEN(VLOOKUP($A101,csapatok!$A:$NN,BJ$320,FALSE))-6),'csapat-ranglista'!$A:$FP,BJ$321,FALSE)/8,VLOOKUP(VLOOKUP($A101,csapatok!$A:$NN,BJ$320,FALSE),'csapat-ranglista'!$A:$FP,BJ$321,FALSE)/4),0)</f>
        <v>0</v>
      </c>
      <c r="BK101" s="223">
        <f>IFERROR(IF(RIGHT(VLOOKUP($A101,csapatok!$A:$NN,BK$320,FALSE),5)="Csere",VLOOKUP(LEFT(VLOOKUP($A101,csapatok!$A:$NN,BK$320,FALSE),LEN(VLOOKUP($A101,csapatok!$A:$NN,BK$320,FALSE))-6),'csapat-ranglista'!$A:$FP,BK$321,FALSE)/8,VLOOKUP(VLOOKUP($A101,csapatok!$A:$NN,BK$320,FALSE),'csapat-ranglista'!$A:$FP,BK$321,FALSE)/4),0)</f>
        <v>0</v>
      </c>
      <c r="BL101" s="223">
        <f>IFERROR(IF(RIGHT(VLOOKUP($A101,csapatok!$A:$NN,BL$320,FALSE),5)="Csere",VLOOKUP(LEFT(VLOOKUP($A101,csapatok!$A:$NN,BL$320,FALSE),LEN(VLOOKUP($A101,csapatok!$A:$NN,BL$320,FALSE))-6),'csapat-ranglista'!$A:$FP,BL$321,FALSE)/8,VLOOKUP(VLOOKUP($A101,csapatok!$A:$NN,BL$320,FALSE),'csapat-ranglista'!$A:$FP,BL$321,FALSE)/4),0)</f>
        <v>0</v>
      </c>
      <c r="BM101" s="223">
        <f>IFERROR(IF(RIGHT(VLOOKUP($A101,csapatok!$A:$NN,BM$320,FALSE),5)="Csere",VLOOKUP(LEFT(VLOOKUP($A101,csapatok!$A:$NN,BM$320,FALSE),LEN(VLOOKUP($A101,csapatok!$A:$NN,BM$320,FALSE))-6),'csapat-ranglista'!$A:$FP,BM$321,FALSE)/8,VLOOKUP(VLOOKUP($A101,csapatok!$A:$NN,BM$320,FALSE),'csapat-ranglista'!$A:$FP,BM$321,FALSE)/4),0)</f>
        <v>0</v>
      </c>
      <c r="BN101" s="223">
        <f>IFERROR(IF(RIGHT(VLOOKUP($A101,csapatok!$A:$NN,BN$320,FALSE),5)="Csere",VLOOKUP(LEFT(VLOOKUP($A101,csapatok!$A:$NN,BN$320,FALSE),LEN(VLOOKUP($A101,csapatok!$A:$NN,BN$320,FALSE))-6),'csapat-ranglista'!$A:$FP,BN$321,FALSE)/8,VLOOKUP(VLOOKUP($A101,csapatok!$A:$NN,BN$320,FALSE),'csapat-ranglista'!$A:$FP,BN$321,FALSE)/4),0)</f>
        <v>0</v>
      </c>
      <c r="BO101" s="223">
        <f>IFERROR(IF(RIGHT(VLOOKUP($A101,csapatok!$A:$NN,BO$320,FALSE),5)="Csere",VLOOKUP(LEFT(VLOOKUP($A101,csapatok!$A:$NN,BO$320,FALSE),LEN(VLOOKUP($A101,csapatok!$A:$NN,BO$320,FALSE))-6),'csapat-ranglista'!$A:$FP,BO$321,FALSE)/8,VLOOKUP(VLOOKUP($A101,csapatok!$A:$NN,BO$320,FALSE),'csapat-ranglista'!$A:$FP,BO$321,FALSE)/4),0)</f>
        <v>0</v>
      </c>
      <c r="BP101" s="223">
        <f>IFERROR(IF(RIGHT(VLOOKUP($A101,csapatok!$A:$NN,BP$320,FALSE),5)="Csere",VLOOKUP(LEFT(VLOOKUP($A101,csapatok!$A:$NN,BP$320,FALSE),LEN(VLOOKUP($A101,csapatok!$A:$NN,BP$320,FALSE))-6),'csapat-ranglista'!$A:$FP,BP$321,FALSE)/8,VLOOKUP(VLOOKUP($A101,csapatok!$A:$NN,BP$320,FALSE),'csapat-ranglista'!$A:$FP,BP$321,FALSE)/4),0)</f>
        <v>0</v>
      </c>
      <c r="BQ101" s="223">
        <f>IFERROR(IF(RIGHT(VLOOKUP($A101,csapatok!$A:$NN,BQ$320,FALSE),5)="Csere",VLOOKUP(LEFT(VLOOKUP($A101,csapatok!$A:$NN,BQ$320,FALSE),LEN(VLOOKUP($A101,csapatok!$A:$NN,BQ$320,FALSE))-6),'csapat-ranglista'!$A:$FP,BQ$321,FALSE)/8,VLOOKUP(VLOOKUP($A101,csapatok!$A:$NN,BQ$320,FALSE),'csapat-ranglista'!$A:$FP,BQ$321,FALSE)/4),0)</f>
        <v>0</v>
      </c>
      <c r="BR101" s="223">
        <f>IFERROR(IF(RIGHT(VLOOKUP($A101,csapatok!$A:$NN,BR$320,FALSE),5)="Csere",VLOOKUP(LEFT(VLOOKUP($A101,csapatok!$A:$NN,BR$320,FALSE),LEN(VLOOKUP($A101,csapatok!$A:$NN,BR$320,FALSE))-6),'csapat-ranglista'!$A:$FP,BR$321,FALSE)/8,VLOOKUP(VLOOKUP($A101,csapatok!$A:$NN,BR$320,FALSE),'csapat-ranglista'!$A:$FP,BR$321,FALSE)/4),0)</f>
        <v>0</v>
      </c>
      <c r="BS101" s="223">
        <f>IFERROR(IF(RIGHT(VLOOKUP($A101,csapatok!$A:$NN,BS$320,FALSE),5)="Csere",VLOOKUP(LEFT(VLOOKUP($A101,csapatok!$A:$NN,BS$320,FALSE),LEN(VLOOKUP($A101,csapatok!$A:$NN,BS$320,FALSE))-6),'csapat-ranglista'!$A:$FP,BS$321,FALSE)/8,VLOOKUP(VLOOKUP($A101,csapatok!$A:$NN,BS$320,FALSE),'csapat-ranglista'!$A:$FP,BS$321,FALSE)/4),0)</f>
        <v>0</v>
      </c>
      <c r="BT101" s="223">
        <f>IFERROR(IF(RIGHT(VLOOKUP($A101,csapatok!$A:$NN,BT$320,FALSE),5)="Csere",VLOOKUP(LEFT(VLOOKUP($A101,csapatok!$A:$NN,BT$320,FALSE),LEN(VLOOKUP($A101,csapatok!$A:$NN,BT$320,FALSE))-6),'csapat-ranglista'!$A:$FP,BT$321,FALSE)/8,VLOOKUP(VLOOKUP($A101,csapatok!$A:$NN,BT$320,FALSE),'csapat-ranglista'!$A:$FP,BT$321,FALSE)/4),0)</f>
        <v>0</v>
      </c>
      <c r="BU101" s="223">
        <f>IFERROR(IF(RIGHT(VLOOKUP($A101,csapatok!$A:$NN,BU$320,FALSE),5)="Csere",VLOOKUP(LEFT(VLOOKUP($A101,csapatok!$A:$NN,BU$320,FALSE),LEN(VLOOKUP($A101,csapatok!$A:$NN,BU$320,FALSE))-6),'csapat-ranglista'!$A:$FP,BU$321,FALSE)/8,VLOOKUP(VLOOKUP($A101,csapatok!$A:$NN,BU$320,FALSE),'csapat-ranglista'!$A:$FP,BU$321,FALSE)/4),0)</f>
        <v>0</v>
      </c>
      <c r="BV101" s="223">
        <f>IFERROR(IF(RIGHT(VLOOKUP($A101,csapatok!$A:$NN,BV$320,FALSE),5)="Csere",VLOOKUP(LEFT(VLOOKUP($A101,csapatok!$A:$NN,BV$320,FALSE),LEN(VLOOKUP($A101,csapatok!$A:$NN,BV$320,FALSE))-6),'csapat-ranglista'!$A:$FP,BV$321,FALSE)/8,VLOOKUP(VLOOKUP($A101,csapatok!$A:$NN,BV$320,FALSE),'csapat-ranglista'!$A:$FP,BV$321,FALSE)/4),0)</f>
        <v>0</v>
      </c>
      <c r="BW101" s="223">
        <f>IFERROR(IF(RIGHT(VLOOKUP($A101,csapatok!$A:$NN,BW$320,FALSE),5)="Csere",VLOOKUP(LEFT(VLOOKUP($A101,csapatok!$A:$NN,BW$320,FALSE),LEN(VLOOKUP($A101,csapatok!$A:$NN,BW$320,FALSE))-6),'csapat-ranglista'!$A:$FP,BW$321,FALSE)/8,VLOOKUP(VLOOKUP($A101,csapatok!$A:$NN,BW$320,FALSE),'csapat-ranglista'!$A:$FP,BW$321,FALSE)/4),0)</f>
        <v>0</v>
      </c>
      <c r="BX101" s="223">
        <f>IFERROR(IF(RIGHT(VLOOKUP($A101,csapatok!$A:$NN,BX$320,FALSE),5)="Csere",VLOOKUP(LEFT(VLOOKUP($A101,csapatok!$A:$NN,BX$320,FALSE),LEN(VLOOKUP($A101,csapatok!$A:$NN,BX$320,FALSE))-6),'csapat-ranglista'!$A:$FP,BX$321,FALSE)/8,VLOOKUP(VLOOKUP($A101,csapatok!$A:$NN,BX$320,FALSE),'csapat-ranglista'!$A:$FP,BX$321,FALSE)/4),0)</f>
        <v>0</v>
      </c>
      <c r="BY101" s="223">
        <f>IFERROR(IF(RIGHT(VLOOKUP($A101,csapatok!$A:$NN,BY$320,FALSE),5)="Csere",VLOOKUP(LEFT(VLOOKUP($A101,csapatok!$A:$NN,BY$320,FALSE),LEN(VLOOKUP($A101,csapatok!$A:$NN,BY$320,FALSE))-6),'csapat-ranglista'!$A:$FP,BY$321,FALSE)/8,VLOOKUP(VLOOKUP($A101,csapatok!$A:$NN,BY$320,FALSE),'csapat-ranglista'!$A:$FP,BY$321,FALSE)/4),0)</f>
        <v>0</v>
      </c>
      <c r="BZ101" s="223">
        <f>IFERROR(IF(RIGHT(VLOOKUP($A101,csapatok!$A:$NN,BZ$320,FALSE),5)="Csere",VLOOKUP(LEFT(VLOOKUP($A101,csapatok!$A:$NN,BZ$320,FALSE),LEN(VLOOKUP($A101,csapatok!$A:$NN,BZ$320,FALSE))-6),'csapat-ranglista'!$A:$FP,BZ$321,FALSE)/8,VLOOKUP(VLOOKUP($A101,csapatok!$A:$NN,BZ$320,FALSE),'csapat-ranglista'!$A:$FP,BZ$321,FALSE)/4),0)</f>
        <v>0</v>
      </c>
      <c r="CA101" s="223">
        <f>IFERROR(IF(RIGHT(VLOOKUP($A101,csapatok!$A:$NN,CA$320,FALSE),5)="Csere",VLOOKUP(LEFT(VLOOKUP($A101,csapatok!$A:$NN,CA$320,FALSE),LEN(VLOOKUP($A101,csapatok!$A:$NN,CA$320,FALSE))-6),'csapat-ranglista'!$A:$FP,CA$321,FALSE)/8,VLOOKUP(VLOOKUP($A101,csapatok!$A:$NN,CA$320,FALSE),'csapat-ranglista'!$A:$FP,CA$321,FALSE)/4),0)</f>
        <v>0</v>
      </c>
      <c r="CB101" s="223">
        <f>IFERROR(IF(RIGHT(VLOOKUP($A101,csapatok!$A:$NN,CB$320,FALSE),5)="Csere",VLOOKUP(LEFT(VLOOKUP($A101,csapatok!$A:$NN,CB$320,FALSE),LEN(VLOOKUP($A101,csapatok!$A:$NN,CB$320,FALSE))-6),'csapat-ranglista'!$A:$FP,CB$321,FALSE)/8,VLOOKUP(VLOOKUP($A101,csapatok!$A:$NN,CB$320,FALSE),'csapat-ranglista'!$A:$FP,CB$321,FALSE)/4),0)</f>
        <v>0</v>
      </c>
      <c r="CC101" s="223">
        <f>IFERROR(IF(RIGHT(VLOOKUP($A101,csapatok!$A:$NN,CC$320,FALSE),5)="Csere",VLOOKUP(LEFT(VLOOKUP($A101,csapatok!$A:$NN,CC$320,FALSE),LEN(VLOOKUP($A101,csapatok!$A:$NN,CC$320,FALSE))-6),'csapat-ranglista'!$A:$FP,CC$321,FALSE)/8,VLOOKUP(VLOOKUP($A101,csapatok!$A:$NN,CC$320,FALSE),'csapat-ranglista'!$A:$FP,CC$321,FALSE)/4),0)</f>
        <v>0</v>
      </c>
      <c r="CD101" s="223">
        <f>IFERROR(IF(RIGHT(VLOOKUP($A101,csapatok!$A:$NN,CD$320,FALSE),5)="Csere",VLOOKUP(LEFT(VLOOKUP($A101,csapatok!$A:$NN,CD$320,FALSE),LEN(VLOOKUP($A101,csapatok!$A:$NN,CD$320,FALSE))-6),'csapat-ranglista'!$A:$FP,CD$321,FALSE)/8,VLOOKUP(VLOOKUP($A101,csapatok!$A:$NN,CD$320,FALSE),'csapat-ranglista'!$A:$FP,CD$321,FALSE)/4),0)</f>
        <v>0</v>
      </c>
      <c r="CE101" s="223">
        <f>IFERROR(IF(RIGHT(VLOOKUP($A101,csapatok!$A:$NN,CE$320,FALSE),5)="Csere",VLOOKUP(LEFT(VLOOKUP($A101,csapatok!$A:$NN,CE$320,FALSE),LEN(VLOOKUP($A101,csapatok!$A:$NN,CE$320,FALSE))-6),'csapat-ranglista'!$A:$FP,CE$321,FALSE)/8,VLOOKUP(VLOOKUP($A101,csapatok!$A:$NN,CE$320,FALSE),'csapat-ranglista'!$A:$FP,CE$321,FALSE)/4),0)</f>
        <v>0</v>
      </c>
      <c r="CF101" s="223">
        <f>IFERROR(IF(RIGHT(VLOOKUP($A101,csapatok!$A:$NN,CF$320,FALSE),5)="Csere",VLOOKUP(LEFT(VLOOKUP($A101,csapatok!$A:$NN,CF$320,FALSE),LEN(VLOOKUP($A101,csapatok!$A:$NN,CF$320,FALSE))-6),'csapat-ranglista'!$A:$FP,CF$321,FALSE)/8,VLOOKUP(VLOOKUP($A101,csapatok!$A:$NN,CF$320,FALSE),'csapat-ranglista'!$A:$FP,CF$321,FALSE)/4),0)</f>
        <v>0</v>
      </c>
      <c r="CG101" s="223">
        <f>IFERROR(IF(RIGHT(VLOOKUP($A101,csapatok!$A:$NN,CG$320,FALSE),5)="Csere",VLOOKUP(LEFT(VLOOKUP($A101,csapatok!$A:$NN,CG$320,FALSE),LEN(VLOOKUP($A101,csapatok!$A:$NN,CG$320,FALSE))-6),'csapat-ranglista'!$A:$FP,CG$321,FALSE)/8,VLOOKUP(VLOOKUP($A101,csapatok!$A:$NN,CG$320,FALSE),'csapat-ranglista'!$A:$FP,CG$321,FALSE)/4),0)</f>
        <v>0</v>
      </c>
      <c r="CH101" s="223">
        <f>IFERROR(IF(RIGHT(VLOOKUP($A101,csapatok!$A:$NN,CH$320,FALSE),5)="Csere",VLOOKUP(LEFT(VLOOKUP($A101,csapatok!$A:$NN,CH$320,FALSE),LEN(VLOOKUP($A101,csapatok!$A:$NN,CH$320,FALSE))-6),'csapat-ranglista'!$A:$FP,CH$321,FALSE)/8,VLOOKUP(VLOOKUP($A101,csapatok!$A:$NN,CH$320,FALSE),'csapat-ranglista'!$A:$FP,CH$321,FALSE)/4),0)</f>
        <v>0</v>
      </c>
      <c r="CI101" s="223">
        <f>IFERROR(IF(RIGHT(VLOOKUP($A101,csapatok!$A:$NN,CI$320,FALSE),5)="Csere",VLOOKUP(LEFT(VLOOKUP($A101,csapatok!$A:$NN,CI$320,FALSE),LEN(VLOOKUP($A101,csapatok!$A:$NN,CI$320,FALSE))-6),'csapat-ranglista'!$A:$FP,CI$321,FALSE)/8,VLOOKUP(VLOOKUP($A101,csapatok!$A:$NN,CI$320,FALSE),'csapat-ranglista'!$A:$FP,CI$321,FALSE)/4),0)</f>
        <v>0</v>
      </c>
      <c r="CJ101" s="224">
        <f>versenyek!$IQ$11*IFERROR(VLOOKUP(VLOOKUP($A101,versenyek!IP:IR,3,FALSE),szabalyok!$A$16:$B$23,2,FALSE)/4,0)</f>
        <v>0</v>
      </c>
      <c r="CK101" s="224">
        <f>versenyek!$IT$11*IFERROR(VLOOKUP(VLOOKUP($A101,versenyek!IS:IU,3,FALSE),szabalyok!$A$16:$B$23,2,FALSE)/4,0)</f>
        <v>0</v>
      </c>
      <c r="CL101" s="223">
        <f>IFERROR(IF(RIGHT(VLOOKUP($A101,csapatok!$A:$NN,CL$320,FALSE),5)="Csere",VLOOKUP(LEFT(VLOOKUP($A101,csapatok!$A:$NN,CL$320,FALSE),LEN(VLOOKUP($A101,csapatok!$A:$NN,CL$320,FALSE))-6),'csapat-ranglista'!$A:$FP,CL$321,FALSE)/8,VLOOKUP(VLOOKUP($A101,csapatok!$A:$NN,CL$320,FALSE),'csapat-ranglista'!$A:$FP,CL$321,FALSE)/4),0)</f>
        <v>0</v>
      </c>
      <c r="CM101" s="223">
        <f>IFERROR(IF(RIGHT(VLOOKUP($A101,csapatok!$A:$NN,CM$320,FALSE),5)="Csere",VLOOKUP(LEFT(VLOOKUP($A101,csapatok!$A:$NN,CM$320,FALSE),LEN(VLOOKUP($A101,csapatok!$A:$NN,CM$320,FALSE))-6),'csapat-ranglista'!$A:$FP,CM$321,FALSE)/8,VLOOKUP(VLOOKUP($A101,csapatok!$A:$NN,CM$320,FALSE),'csapat-ranglista'!$A:$FP,CM$321,FALSE)/4),0)</f>
        <v>0</v>
      </c>
      <c r="CN101" s="223">
        <f>IFERROR(IF(RIGHT(VLOOKUP($A101,csapatok!$A:$NN,CN$320,FALSE),5)="Csere",VLOOKUP(LEFT(VLOOKUP($A101,csapatok!$A:$NN,CN$320,FALSE),LEN(VLOOKUP($A101,csapatok!$A:$NN,CN$320,FALSE))-6),'csapat-ranglista'!$A:$FP,CN$321,FALSE)/8,VLOOKUP(VLOOKUP($A101,csapatok!$A:$NN,CN$320,FALSE),'csapat-ranglista'!$A:$FP,CN$321,FALSE)/4),0)</f>
        <v>0</v>
      </c>
      <c r="CO101" s="223">
        <f>IFERROR(IF(RIGHT(VLOOKUP($A101,csapatok!$A:$NN,CO$320,FALSE),5)="Csere",VLOOKUP(LEFT(VLOOKUP($A101,csapatok!$A:$NN,CO$320,FALSE),LEN(VLOOKUP($A101,csapatok!$A:$NN,CO$320,FALSE))-6),'csapat-ranglista'!$A:$FP,CO$321,FALSE)/8,VLOOKUP(VLOOKUP($A101,csapatok!$A:$NN,CO$320,FALSE),'csapat-ranglista'!$A:$FP,CO$321,FALSE)/4),0)</f>
        <v>0</v>
      </c>
      <c r="CP101" s="223">
        <f>IFERROR(IF(RIGHT(VLOOKUP($A101,csapatok!$A:$NN,CP$320,FALSE),5)="Csere",VLOOKUP(LEFT(VLOOKUP($A101,csapatok!$A:$NN,CP$320,FALSE),LEN(VLOOKUP($A101,csapatok!$A:$NN,CP$320,FALSE))-6),'csapat-ranglista'!$A:$FP,CP$321,FALSE)/8,VLOOKUP(VLOOKUP($A101,csapatok!$A:$NN,CP$320,FALSE),'csapat-ranglista'!$A:$FP,CP$321,FALSE)/4),0)</f>
        <v>0</v>
      </c>
      <c r="CQ101" s="223">
        <f>IFERROR(IF(RIGHT(VLOOKUP($A101,csapatok!$A:$NN,CQ$320,FALSE),5)="Csere",VLOOKUP(LEFT(VLOOKUP($A101,csapatok!$A:$NN,CQ$320,FALSE),LEN(VLOOKUP($A101,csapatok!$A:$NN,CQ$320,FALSE))-6),'csapat-ranglista'!$A:$FP,CQ$321,FALSE)/8,VLOOKUP(VLOOKUP($A101,csapatok!$A:$NN,CQ$320,FALSE),'csapat-ranglista'!$A:$FP,CQ$321,FALSE)/4),0)</f>
        <v>0</v>
      </c>
      <c r="CR101" s="223">
        <f>IFERROR(IF(RIGHT(VLOOKUP($A101,csapatok!$A:$NN,CR$320,FALSE),5)="Csere",VLOOKUP(LEFT(VLOOKUP($A101,csapatok!$A:$NN,CR$320,FALSE),LEN(VLOOKUP($A101,csapatok!$A:$NN,CR$320,FALSE))-6),'csapat-ranglista'!$A:$FP,CR$321,FALSE)/8,VLOOKUP(VLOOKUP($A101,csapatok!$A:$NN,CR$320,FALSE),'csapat-ranglista'!$A:$FP,CR$321,FALSE)/4),0)</f>
        <v>0</v>
      </c>
      <c r="CS101" s="223">
        <f>IFERROR(IF(RIGHT(VLOOKUP($A101,csapatok!$A:$NN,CS$320,FALSE),5)="Csere",VLOOKUP(LEFT(VLOOKUP($A101,csapatok!$A:$NN,CS$320,FALSE),LEN(VLOOKUP($A101,csapatok!$A:$NN,CS$320,FALSE))-6),'csapat-ranglista'!$A:$FP,CS$321,FALSE)/8,VLOOKUP(VLOOKUP($A101,csapatok!$A:$NN,CS$320,FALSE),'csapat-ranglista'!$A:$FP,CS$321,FALSE)/4),0)</f>
        <v>0</v>
      </c>
      <c r="CT101" s="223">
        <f>IFERROR(IF(RIGHT(VLOOKUP($A101,csapatok!$A:$NN,CT$320,FALSE),5)="Csere",VLOOKUP(LEFT(VLOOKUP($A101,csapatok!$A:$NN,CT$320,FALSE),LEN(VLOOKUP($A101,csapatok!$A:$NN,CT$320,FALSE))-6),'csapat-ranglista'!$A:$FP,CT$321,FALSE)/8,VLOOKUP(VLOOKUP($A101,csapatok!$A:$NN,CT$320,FALSE),'csapat-ranglista'!$A:$FP,CT$321,FALSE)/4),0)</f>
        <v>0</v>
      </c>
      <c r="CU101" s="223">
        <f>IFERROR(IF(RIGHT(VLOOKUP($A101,csapatok!$A:$NN,CU$320,FALSE),5)="Csere",VLOOKUP(LEFT(VLOOKUP($A101,csapatok!$A:$NN,CU$320,FALSE),LEN(VLOOKUP($A101,csapatok!$A:$NN,CU$320,FALSE))-6),'csapat-ranglista'!$A:$FP,CU$321,FALSE)/8,VLOOKUP(VLOOKUP($A101,csapatok!$A:$NN,CU$320,FALSE),'csapat-ranglista'!$A:$FP,CU$321,FALSE)/4),0)</f>
        <v>0</v>
      </c>
      <c r="CV101" s="223">
        <f>IFERROR(IF(RIGHT(VLOOKUP($A101,csapatok!$A:$NN,CV$320,FALSE),5)="Csere",VLOOKUP(LEFT(VLOOKUP($A101,csapatok!$A:$NN,CV$320,FALSE),LEN(VLOOKUP($A101,csapatok!$A:$NN,CV$320,FALSE))-6),'csapat-ranglista'!$A:$FP,CV$321,FALSE)/8,VLOOKUP(VLOOKUP($A101,csapatok!$A:$NN,CV$320,FALSE),'csapat-ranglista'!$A:$FP,CV$321,FALSE)/4),0)</f>
        <v>0</v>
      </c>
      <c r="CW101" s="223">
        <f>IFERROR(IF(RIGHT(VLOOKUP($A101,csapatok!$A:$NN,CW$320,FALSE),5)="Csere",VLOOKUP(LEFT(VLOOKUP($A101,csapatok!$A:$NN,CW$320,FALSE),LEN(VLOOKUP($A101,csapatok!$A:$NN,CW$320,FALSE))-6),'csapat-ranglista'!$A:$FP,CW$321,FALSE)/8,VLOOKUP(VLOOKUP($A101,csapatok!$A:$NN,CW$320,FALSE),'csapat-ranglista'!$A:$FP,CW$321,FALSE)/4),0)</f>
        <v>0</v>
      </c>
      <c r="CX101" s="223">
        <f>IFERROR(IF(RIGHT(VLOOKUP($A101,csapatok!$A:$NN,CX$320,FALSE),5)="Csere",VLOOKUP(LEFT(VLOOKUP($A101,csapatok!$A:$NN,CX$320,FALSE),LEN(VLOOKUP($A101,csapatok!$A:$NN,CX$320,FALSE))-6),'csapat-ranglista'!$A:$FP,CX$321,FALSE)/8,VLOOKUP(VLOOKUP($A101,csapatok!$A:$NN,CX$320,FALSE),'csapat-ranglista'!$A:$FP,CX$321,FALSE)/4),0)</f>
        <v>0</v>
      </c>
      <c r="CY101" s="223">
        <f>IFERROR(IF(RIGHT(VLOOKUP($A101,csapatok!$A:$NN,CY$320,FALSE),5)="Csere",VLOOKUP(LEFT(VLOOKUP($A101,csapatok!$A:$NN,CY$320,FALSE),LEN(VLOOKUP($A101,csapatok!$A:$NN,CY$320,FALSE))-6),'csapat-ranglista'!$A:$FP,CY$321,FALSE)/8,VLOOKUP(VLOOKUP($A101,csapatok!$A:$NN,CY$320,FALSE),'csapat-ranglista'!$A:$FP,CY$321,FALSE)/4),0)</f>
        <v>0</v>
      </c>
      <c r="CZ101" s="223">
        <f>IFERROR(IF(RIGHT(VLOOKUP($A101,csapatok!$A:$NN,CZ$320,FALSE),5)="Csere",VLOOKUP(LEFT(VLOOKUP($A101,csapatok!$A:$NN,CZ$320,FALSE),LEN(VLOOKUP($A101,csapatok!$A:$NN,CZ$320,FALSE))-6),'csapat-ranglista'!$A:$FP,CZ$321,FALSE)/8,VLOOKUP(VLOOKUP($A101,csapatok!$A:$NN,CZ$320,FALSE),'csapat-ranglista'!$A:$FP,CZ$321,FALSE)/4),0)</f>
        <v>0</v>
      </c>
      <c r="DA101" s="223">
        <f>IFERROR(IF(RIGHT(VLOOKUP($A101,csapatok!$A:$NN,DA$320,FALSE),5)="Csere",VLOOKUP(LEFT(VLOOKUP($A101,csapatok!$A:$NN,DA$320,FALSE),LEN(VLOOKUP($A101,csapatok!$A:$NN,DA$320,FALSE))-6),'csapat-ranglista'!$A:$FP,DA$321,FALSE)/8,VLOOKUP(VLOOKUP($A101,csapatok!$A:$NN,DA$320,FALSE),'csapat-ranglista'!$A:$FP,DA$321,FALSE)/4),0)</f>
        <v>0</v>
      </c>
      <c r="DB101" s="223">
        <f>IFERROR(IF(RIGHT(VLOOKUP($A101,csapatok!$A:$NN,DB$320,FALSE),5)="Csere",VLOOKUP(LEFT(VLOOKUP($A101,csapatok!$A:$NN,DB$320,FALSE),LEN(VLOOKUP($A101,csapatok!$A:$NN,DB$320,FALSE))-6),'csapat-ranglista'!$A:$FP,DB$321,FALSE)/8,VLOOKUP(VLOOKUP($A101,csapatok!$A:$NN,DB$320,FALSE),'csapat-ranglista'!$A:$FP,DB$321,FALSE)/4),0)</f>
        <v>0</v>
      </c>
      <c r="DC101" s="223">
        <f>IFERROR(IF(RIGHT(VLOOKUP($A101,csapatok!$A:$NN,DC$320,FALSE),5)="Csere",VLOOKUP(LEFT(VLOOKUP($A101,csapatok!$A:$NN,DC$320,FALSE),LEN(VLOOKUP($A101,csapatok!$A:$NN,DC$320,FALSE))-6),'csapat-ranglista'!$A:$FP,DC$321,FALSE)/8,VLOOKUP(VLOOKUP($A101,csapatok!$A:$NN,DC$320,FALSE),'csapat-ranglista'!$A:$FP,DC$321,FALSE)/4),0)</f>
        <v>0</v>
      </c>
      <c r="DD101" s="223">
        <f>IFERROR(IF(RIGHT(VLOOKUP($A101,csapatok!$A:$NN,DD$320,FALSE),5)="Csere",VLOOKUP(LEFT(VLOOKUP($A101,csapatok!$A:$NN,DD$320,FALSE),LEN(VLOOKUP($A101,csapatok!$A:$NN,DD$320,FALSE))-6),'csapat-ranglista'!$A:$FP,DD$321,FALSE)/8,VLOOKUP(VLOOKUP($A101,csapatok!$A:$NN,DD$320,FALSE),'csapat-ranglista'!$A:$FP,DD$321,FALSE)/4),0)</f>
        <v>0</v>
      </c>
      <c r="DE101" s="223">
        <f>IFERROR(IF(RIGHT(VLOOKUP($A101,csapatok!$A:$NN,DE$320,FALSE),5)="Csere",VLOOKUP(LEFT(VLOOKUP($A101,csapatok!$A:$NN,DE$320,FALSE),LEN(VLOOKUP($A101,csapatok!$A:$NN,DE$320,FALSE))-6),'csapat-ranglista'!$A:$FP,DE$321,FALSE)/8,VLOOKUP(VLOOKUP($A101,csapatok!$A:$NN,DE$320,FALSE),'csapat-ranglista'!$A:$FP,DE$321,FALSE)/4),0)</f>
        <v>0</v>
      </c>
      <c r="DF101" s="223">
        <f>IFERROR(IF(RIGHT(VLOOKUP($A101,csapatok!$A:$NN,DF$320,FALSE),5)="Csere",VLOOKUP(LEFT(VLOOKUP($A101,csapatok!$A:$NN,DF$320,FALSE),LEN(VLOOKUP($A101,csapatok!$A:$NN,DF$320,FALSE))-6),'csapat-ranglista'!$A:$FP,DF$321,FALSE)/8,VLOOKUP(VLOOKUP($A101,csapatok!$A:$NN,DF$320,FALSE),'csapat-ranglista'!$A:$FP,DF$321,FALSE)/4),0)</f>
        <v>0</v>
      </c>
      <c r="DG101" s="223">
        <f>IFERROR(IF(RIGHT(VLOOKUP($A101,csapatok!$A:$NN,DG$320,FALSE),5)="Csere",VLOOKUP(LEFT(VLOOKUP($A101,csapatok!$A:$NN,DG$320,FALSE),LEN(VLOOKUP($A101,csapatok!$A:$NN,DG$320,FALSE))-6),'csapat-ranglista'!$A:$FP,DG$321,FALSE)/8,VLOOKUP(VLOOKUP($A101,csapatok!$A:$NN,DG$320,FALSE),'csapat-ranglista'!$A:$FP,DG$321,FALSE)/4),0)</f>
        <v>0</v>
      </c>
      <c r="DH101" s="223">
        <f>IFERROR(IF(RIGHT(VLOOKUP($A101,csapatok!$A:$NN,DH$320,FALSE),5)="Csere",VLOOKUP(LEFT(VLOOKUP($A101,csapatok!$A:$NN,DH$320,FALSE),LEN(VLOOKUP($A101,csapatok!$A:$NN,DH$320,FALSE))-6),'csapat-ranglista'!$A:$FP,DH$321,FALSE)/8,VLOOKUP(VLOOKUP($A101,csapatok!$A:$NN,DH$320,FALSE),'csapat-ranglista'!$A:$FP,DH$321,FALSE)/4),0)</f>
        <v>0</v>
      </c>
      <c r="DI101" s="223">
        <f>IFERROR(IF(RIGHT(VLOOKUP($A101,csapatok!$A:$NN,DI$320,FALSE),5)="Csere",VLOOKUP(LEFT(VLOOKUP($A101,csapatok!$A:$NN,DI$320,FALSE),LEN(VLOOKUP($A101,csapatok!$A:$NN,DI$320,FALSE))-6),'csapat-ranglista'!$A:$FP,DI$321,FALSE)/8,VLOOKUP(VLOOKUP($A101,csapatok!$A:$NN,DI$320,FALSE),'csapat-ranglista'!$A:$FP,DI$321,FALSE)/4),0)</f>
        <v>0</v>
      </c>
      <c r="DJ101" s="223">
        <f>IFERROR(IF(RIGHT(VLOOKUP($A101,csapatok!$A:$NN,DJ$320,FALSE),5)="Csere",VLOOKUP(LEFT(VLOOKUP($A101,csapatok!$A:$NN,DJ$320,FALSE),LEN(VLOOKUP($A101,csapatok!$A:$NN,DJ$320,FALSE))-6),'csapat-ranglista'!$A:$FP,DJ$321,FALSE)/8,VLOOKUP(VLOOKUP($A101,csapatok!$A:$NN,DJ$320,FALSE),'csapat-ranglista'!$A:$FP,DJ$321,FALSE)/4),0)</f>
        <v>0</v>
      </c>
      <c r="DK101" s="223">
        <f>IFERROR(IF(RIGHT(VLOOKUP($A101,csapatok!$A:$NN,DK$320,FALSE),5)="Csere",VLOOKUP(LEFT(VLOOKUP($A101,csapatok!$A:$NN,DK$320,FALSE),LEN(VLOOKUP($A101,csapatok!$A:$NN,DK$320,FALSE))-6),'csapat-ranglista'!$A:$FP,DK$321,FALSE)/8,VLOOKUP(VLOOKUP($A101,csapatok!$A:$NN,DK$320,FALSE),'csapat-ranglista'!$A:$FP,DK$321,FALSE)/4),0)</f>
        <v>0</v>
      </c>
      <c r="DL101" s="223">
        <f>IFERROR(IF(RIGHT(VLOOKUP($A101,csapatok!$A:$NN,DL$320,FALSE),5)="Csere",VLOOKUP(LEFT(VLOOKUP($A101,csapatok!$A:$NN,DL$320,FALSE),LEN(VLOOKUP($A101,csapatok!$A:$NN,DL$320,FALSE))-6),'csapat-ranglista'!$A:$FP,DL$321,FALSE)/8,VLOOKUP(VLOOKUP($A101,csapatok!$A:$NN,DL$320,FALSE),'csapat-ranglista'!$A:$FP,DL$321,FALSE)/4),0)</f>
        <v>0</v>
      </c>
      <c r="DM101" s="223">
        <f>IFERROR(IF(RIGHT(VLOOKUP($A101,csapatok!$A:$NN,DM$320,FALSE),5)="Csere",VLOOKUP(LEFT(VLOOKUP($A101,csapatok!$A:$NN,DM$320,FALSE),LEN(VLOOKUP($A101,csapatok!$A:$NN,DM$320,FALSE))-6),'csapat-ranglista'!$A:$FP,DM$321,FALSE)/8,VLOOKUP(VLOOKUP($A101,csapatok!$A:$NN,DM$320,FALSE),'csapat-ranglista'!$A:$FP,DM$321,FALSE)/4),0)</f>
        <v>0</v>
      </c>
      <c r="DN101" s="223">
        <f>IFERROR(IF(RIGHT(VLOOKUP($A101,csapatok!$A:$NN,DN$320,FALSE),5)="Csere",VLOOKUP(LEFT(VLOOKUP($A101,csapatok!$A:$NN,DN$320,FALSE),LEN(VLOOKUP($A101,csapatok!$A:$NN,DN$320,FALSE))-6),'csapat-ranglista'!$A:$FP,DN$321,FALSE)/8,VLOOKUP(VLOOKUP($A101,csapatok!$A:$NN,DN$320,FALSE),'csapat-ranglista'!$A:$FP,DN$321,FALSE)/4),0)</f>
        <v>0</v>
      </c>
      <c r="DO101" s="224">
        <f>versenyek!$MF$11*IFERROR(VLOOKUP(VLOOKUP($A101,versenyek!ME:MG,3,FALSE),szabalyok!$A$16:$B$23,2,FALSE)/4,0)</f>
        <v>0</v>
      </c>
      <c r="DP101" s="224">
        <f>versenyek!$MI$11*IFERROR(VLOOKUP(VLOOKUP($A101,versenyek!MH:MJ,3,FALSE),szabalyok!$A$16:$B$23,2,FALSE)/4,0)</f>
        <v>0</v>
      </c>
      <c r="DQ101" s="223">
        <f>IFERROR(IF(RIGHT(VLOOKUP($A101,csapatok!$A:$NN,DQ$320,FALSE),5)="Csere",VLOOKUP(LEFT(VLOOKUP($A101,csapatok!$A:$NN,DQ$320,FALSE),LEN(VLOOKUP($A101,csapatok!$A:$NN,DQ$320,FALSE))-6),'csapat-ranglista'!$A:$FP,DQ$321,FALSE)/8,VLOOKUP(VLOOKUP($A101,csapatok!$A:$NN,DQ$320,FALSE),'csapat-ranglista'!$A:$FP,DQ$321,FALSE)/4),0)</f>
        <v>0</v>
      </c>
      <c r="DR101" s="223">
        <f>IFERROR(IF(RIGHT(VLOOKUP($A101,csapatok!$A:$NN,DR$320,FALSE),5)="Csere",VLOOKUP(LEFT(VLOOKUP($A101,csapatok!$A:$NN,DR$320,FALSE),LEN(VLOOKUP($A101,csapatok!$A:$NN,DR$320,FALSE))-6),'csapat-ranglista'!$A:$FP,DR$321,FALSE)/8,VLOOKUP(VLOOKUP($A101,csapatok!$A:$NN,DR$320,FALSE),'csapat-ranglista'!$A:$FP,DR$321,FALSE)/4),0)</f>
        <v>0</v>
      </c>
      <c r="DS101" s="223">
        <f>IFERROR(IF(RIGHT(VLOOKUP($A101,csapatok!$A:$NN,DS$320,FALSE),5)="Csere",VLOOKUP(LEFT(VLOOKUP($A101,csapatok!$A:$NN,DS$320,FALSE),LEN(VLOOKUP($A101,csapatok!$A:$NN,DS$320,FALSE))-6),'csapat-ranglista'!$A:$FP,DS$321,FALSE)/8,VLOOKUP(VLOOKUP($A101,csapatok!$A:$NN,DS$320,FALSE),'csapat-ranglista'!$A:$FP,DS$321,FALSE)/4),0)</f>
        <v>0</v>
      </c>
      <c r="DT101" s="223">
        <f>IFERROR(IF(RIGHT(VLOOKUP($A101,csapatok!$A:$NN,DT$320,FALSE),5)="Csere",VLOOKUP(LEFT(VLOOKUP($A101,csapatok!$A:$NN,DT$320,FALSE),LEN(VLOOKUP($A101,csapatok!$A:$NN,DT$320,FALSE))-6),'csapat-ranglista'!$A:$FP,DT$321,FALSE)/8,VLOOKUP(VLOOKUP($A101,csapatok!$A:$NN,DT$320,FALSE),'csapat-ranglista'!$A:$FP,DT$321,FALSE)/4),0)</f>
        <v>0</v>
      </c>
      <c r="DU101" s="223">
        <f>IFERROR(IF(RIGHT(VLOOKUP($A101,csapatok!$A:$NN,DU$320,FALSE),5)="Csere",VLOOKUP(LEFT(VLOOKUP($A101,csapatok!$A:$NN,DU$320,FALSE),LEN(VLOOKUP($A101,csapatok!$A:$NN,DU$320,FALSE))-6),'csapat-ranglista'!$A:$FP,DU$321,FALSE)/8,VLOOKUP(VLOOKUP($A101,csapatok!$A:$NN,DU$320,FALSE),'csapat-ranglista'!$A:$FP,DU$321,FALSE)/4),0)</f>
        <v>0</v>
      </c>
      <c r="DV101" s="223">
        <f>IFERROR(IF(RIGHT(VLOOKUP($A101,csapatok!$A:$NN,DV$320,FALSE),5)="Csere",VLOOKUP(LEFT(VLOOKUP($A101,csapatok!$A:$NN,DV$320,FALSE),LEN(VLOOKUP($A101,csapatok!$A:$NN,DV$320,FALSE))-6),'csapat-ranglista'!$A:$FP,DV$321,FALSE)/8,VLOOKUP(VLOOKUP($A101,csapatok!$A:$NN,DV$320,FALSE),'csapat-ranglista'!$A:$FP,DV$321,FALSE)/4),0)</f>
        <v>0</v>
      </c>
      <c r="DW101" s="223">
        <f>IFERROR(IF(RIGHT(VLOOKUP($A101,csapatok!$A:$NN,DW$320,FALSE),5)="Csere",VLOOKUP(LEFT(VLOOKUP($A101,csapatok!$A:$NN,DW$320,FALSE),LEN(VLOOKUP($A101,csapatok!$A:$NN,DW$320,FALSE))-6),'csapat-ranglista'!$A:$FP,DW$321,FALSE)/8,VLOOKUP(VLOOKUP($A101,csapatok!$A:$NN,DW$320,FALSE),'csapat-ranglista'!$A:$FP,DW$321,FALSE)/4),0)</f>
        <v>0</v>
      </c>
      <c r="DX101" s="223">
        <f>IFERROR(IF(RIGHT(VLOOKUP($A101,csapatok!$A:$NN,DX$320,FALSE),5)="Csere",VLOOKUP(LEFT(VLOOKUP($A101,csapatok!$A:$NN,DX$320,FALSE),LEN(VLOOKUP($A101,csapatok!$A:$NN,DX$320,FALSE))-6),'csapat-ranglista'!$A:$FP,DX$321,FALSE)/8,VLOOKUP(VLOOKUP($A101,csapatok!$A:$NN,DX$320,FALSE),'csapat-ranglista'!$A:$FP,DX$321,FALSE)/4),0)</f>
        <v>0</v>
      </c>
      <c r="DY101" s="223">
        <f>IFERROR(IF(RIGHT(VLOOKUP($A101,csapatok!$A:$NN,DY$320,FALSE),5)="Csere",VLOOKUP(LEFT(VLOOKUP($A101,csapatok!$A:$NN,DY$320,FALSE),LEN(VLOOKUP($A101,csapatok!$A:$NN,DY$320,FALSE))-6),'csapat-ranglista'!$A:$FP,DY$321,FALSE)/8,VLOOKUP(VLOOKUP($A101,csapatok!$A:$NN,DY$320,FALSE),'csapat-ranglista'!$A:$FP,DY$321,FALSE)/4),0)</f>
        <v>0</v>
      </c>
      <c r="DZ101" s="223">
        <f>IFERROR(IF(RIGHT(VLOOKUP($A101,csapatok!$A:$NN,DZ$320,FALSE),5)="Csere",VLOOKUP(LEFT(VLOOKUP($A101,csapatok!$A:$NN,DZ$320,FALSE),LEN(VLOOKUP($A101,csapatok!$A:$NN,DZ$320,FALSE))-6),'csapat-ranglista'!$A:$FP,DZ$321,FALSE)/8,VLOOKUP(VLOOKUP($A101,csapatok!$A:$NN,DZ$320,FALSE),'csapat-ranglista'!$A:$FP,DZ$321,FALSE)/4),0)</f>
        <v>0</v>
      </c>
      <c r="EA101" s="223">
        <f>IFERROR(IF(RIGHT(VLOOKUP($A101,csapatok!$A:$NN,EA$320,FALSE),5)="Csere",VLOOKUP(LEFT(VLOOKUP($A101,csapatok!$A:$NN,EA$320,FALSE),LEN(VLOOKUP($A101,csapatok!$A:$NN,EA$320,FALSE))-6),'csapat-ranglista'!$A:$FP,EA$321,FALSE)/8,VLOOKUP(VLOOKUP($A101,csapatok!$A:$NN,EA$320,FALSE),'csapat-ranglista'!$A:$FP,EA$321,FALSE)/4),0)</f>
        <v>0</v>
      </c>
      <c r="EB101" s="223">
        <f>IFERROR(IF(RIGHT(VLOOKUP($A101,csapatok!$A:$NN,EB$320,FALSE),5)="Csere",VLOOKUP(LEFT(VLOOKUP($A101,csapatok!$A:$NN,EB$320,FALSE),LEN(VLOOKUP($A101,csapatok!$A:$NN,EB$320,FALSE))-6),'csapat-ranglista'!$A:$FP,EB$321,FALSE)/8,VLOOKUP(VLOOKUP($A101,csapatok!$A:$NN,EB$320,FALSE),'csapat-ranglista'!$A:$FP,EB$321,FALSE)/4),0)</f>
        <v>0</v>
      </c>
      <c r="EC101" s="223">
        <f>IFERROR(IF(RIGHT(VLOOKUP($A101,csapatok!$A:$NN,EC$320,FALSE),5)="Csere",VLOOKUP(LEFT(VLOOKUP($A101,csapatok!$A:$NN,EC$320,FALSE),LEN(VLOOKUP($A101,csapatok!$A:$NN,EC$320,FALSE))-6),'csapat-ranglista'!$A:$FP,EC$321,FALSE)/8,VLOOKUP(VLOOKUP($A101,csapatok!$A:$NN,EC$320,FALSE),'csapat-ranglista'!$A:$FP,EC$321,FALSE)/4),0)</f>
        <v>0</v>
      </c>
      <c r="ED101" s="223">
        <f>IFERROR(IF(RIGHT(VLOOKUP($A101,csapatok!$A:$NN,ED$320,FALSE),5)="Csere",VLOOKUP(LEFT(VLOOKUP($A101,csapatok!$A:$NN,ED$320,FALSE),LEN(VLOOKUP($A101,csapatok!$A:$NN,ED$320,FALSE))-6),'csapat-ranglista'!$A:$FP,ED$321,FALSE)/8,VLOOKUP(VLOOKUP($A101,csapatok!$A:$NN,ED$320,FALSE),'csapat-ranglista'!$A:$FP,ED$321,FALSE)/4),0)</f>
        <v>0</v>
      </c>
      <c r="EE101" s="223">
        <f>IFERROR(IF(RIGHT(VLOOKUP($A101,csapatok!$A:$NN,EE$320,FALSE),5)="Csere",VLOOKUP(LEFT(VLOOKUP($A101,csapatok!$A:$NN,EE$320,FALSE),LEN(VLOOKUP($A101,csapatok!$A:$NN,EE$320,FALSE))-6),'csapat-ranglista'!$A:$FP,EE$321,FALSE)/8,VLOOKUP(VLOOKUP($A101,csapatok!$A:$NN,EE$320,FALSE),'csapat-ranglista'!$A:$FP,EE$321,FALSE)/4),0)</f>
        <v>0</v>
      </c>
      <c r="EF101" s="223">
        <f>IFERROR(IF(RIGHT(VLOOKUP($A101,csapatok!$A:$NN,EF$320,FALSE),5)="Csere",VLOOKUP(LEFT(VLOOKUP($A101,csapatok!$A:$NN,EF$320,FALSE),LEN(VLOOKUP($A101,csapatok!$A:$NN,EF$320,FALSE))-6),'csapat-ranglista'!$A:$FP,EF$321,FALSE)/8,VLOOKUP(VLOOKUP($A101,csapatok!$A:$NN,EF$320,FALSE),'csapat-ranglista'!$A:$FP,EF$321,FALSE)/4),0)</f>
        <v>0</v>
      </c>
      <c r="EG101" s="223">
        <f>IFERROR(IF(RIGHT(VLOOKUP($A101,csapatok!$A:$NN,EG$320,FALSE),5)="Csere",VLOOKUP(LEFT(VLOOKUP($A101,csapatok!$A:$NN,EG$320,FALSE),LEN(VLOOKUP($A101,csapatok!$A:$NN,EG$320,FALSE))-6),'csapat-ranglista'!$A:$FP,EG$321,FALSE)/8,VLOOKUP(VLOOKUP($A101,csapatok!$A:$NN,EG$320,FALSE),'csapat-ranglista'!$A:$FP,EG$321,FALSE)/4),0)</f>
        <v>0</v>
      </c>
      <c r="EH101" s="223">
        <f>IFERROR(IF(RIGHT(VLOOKUP($A101,csapatok!$A:$NN,EH$320,FALSE),5)="Csere",VLOOKUP(LEFT(VLOOKUP($A101,csapatok!$A:$NN,EH$320,FALSE),LEN(VLOOKUP($A101,csapatok!$A:$NN,EH$320,FALSE))-6),'csapat-ranglista'!$A:$FP,EH$321,FALSE)/8,VLOOKUP(VLOOKUP($A101,csapatok!$A:$NN,EH$320,FALSE),'csapat-ranglista'!$A:$FP,EH$321,FALSE)/4),0)</f>
        <v>0</v>
      </c>
      <c r="EI101" s="223">
        <f>IFERROR(IF(RIGHT(VLOOKUP($A101,csapatok!$A:$NN,EI$320,FALSE),5)="Csere",VLOOKUP(LEFT(VLOOKUP($A101,csapatok!$A:$NN,EI$320,FALSE),LEN(VLOOKUP($A101,csapatok!$A:$NN,EI$320,FALSE))-6),'csapat-ranglista'!$A:$FP,EI$321,FALSE)/8,VLOOKUP(VLOOKUP($A101,csapatok!$A:$NN,EI$320,FALSE),'csapat-ranglista'!$A:$FP,EI$321,FALSE)/4),0)</f>
        <v>0</v>
      </c>
      <c r="EJ101" s="223">
        <f>IFERROR(IF(RIGHT(VLOOKUP($A101,csapatok!$A:$NN,EJ$320,FALSE),5)="Csere",VLOOKUP(LEFT(VLOOKUP($A101,csapatok!$A:$NN,EJ$320,FALSE),LEN(VLOOKUP($A101,csapatok!$A:$NN,EJ$320,FALSE))-6),'csapat-ranglista'!$A:$FP,EJ$321,FALSE)/8,VLOOKUP(VLOOKUP($A101,csapatok!$A:$NN,EJ$320,FALSE),'csapat-ranglista'!$A:$FP,EJ$321,FALSE)/4),0)</f>
        <v>0</v>
      </c>
      <c r="EK101" s="223">
        <f>IFERROR(IF(RIGHT(VLOOKUP($A101,csapatok!$A:$NN,EK$320,FALSE),5)="Csere",VLOOKUP(LEFT(VLOOKUP($A101,csapatok!$A:$NN,EK$320,FALSE),LEN(VLOOKUP($A101,csapatok!$A:$NN,EK$320,FALSE))-6),'csapat-ranglista'!$A:$FP,EK$321,FALSE)/8,VLOOKUP(VLOOKUP($A101,csapatok!$A:$NN,EK$320,FALSE),'csapat-ranglista'!$A:$FP,EK$321,FALSE)/4),0)</f>
        <v>0</v>
      </c>
      <c r="EL101" s="223">
        <f>IFERROR(IF(RIGHT(VLOOKUP($A101,csapatok!$A:$NN,EL$320,FALSE),5)="Csere",VLOOKUP(LEFT(VLOOKUP($A101,csapatok!$A:$NN,EL$320,FALSE),LEN(VLOOKUP($A101,csapatok!$A:$NN,EL$320,FALSE))-6),'csapat-ranglista'!$A:$FP,EL$321,FALSE)/8,VLOOKUP(VLOOKUP($A101,csapatok!$A:$NN,EL$320,FALSE),'csapat-ranglista'!$A:$FP,EL$321,FALSE)/4),0)</f>
        <v>0</v>
      </c>
      <c r="EM101" s="223">
        <f>IFERROR(IF(RIGHT(VLOOKUP($A101,csapatok!$A:$NN,EM$320,FALSE),5)="Csere",VLOOKUP(LEFT(VLOOKUP($A101,csapatok!$A:$NN,EM$320,FALSE),LEN(VLOOKUP($A101,csapatok!$A:$NN,EM$320,FALSE))-6),'csapat-ranglista'!$A:$FP,EM$321,FALSE)/8,VLOOKUP(VLOOKUP($A101,csapatok!$A:$NN,EM$320,FALSE),'csapat-ranglista'!$A:$FP,EM$321,FALSE)/4),0)</f>
        <v>0</v>
      </c>
      <c r="EN101" s="223">
        <f>IFERROR(IF(RIGHT(VLOOKUP($A101,csapatok!$A:$NN,EN$320,FALSE),5)="Csere",VLOOKUP(LEFT(VLOOKUP($A101,csapatok!$A:$NN,EN$320,FALSE),LEN(VLOOKUP($A101,csapatok!$A:$NN,EN$320,FALSE))-6),'csapat-ranglista'!$A:$FP,EN$321,FALSE)/8,VLOOKUP(VLOOKUP($A101,csapatok!$A:$NN,EN$320,FALSE),'csapat-ranglista'!$A:$FP,EN$321,FALSE)/4),0)</f>
        <v>0</v>
      </c>
      <c r="EO101" s="223">
        <f>IFERROR(IF(RIGHT(VLOOKUP($A101,csapatok!$A:$NN,EO$320,FALSE),5)="Csere",VLOOKUP(LEFT(VLOOKUP($A101,csapatok!$A:$NN,EO$320,FALSE),LEN(VLOOKUP($A101,csapatok!$A:$NN,EO$320,FALSE))-6),'csapat-ranglista'!$A:$FP,EO$321,FALSE)/8,VLOOKUP(VLOOKUP($A101,csapatok!$A:$NN,EO$320,FALSE),'csapat-ranglista'!$A:$FP,EO$321,FALSE)/4),0)</f>
        <v>0</v>
      </c>
      <c r="EP101" s="223">
        <f>IFERROR(IF(RIGHT(VLOOKUP($A101,csapatok!$A:$NN,EP$320,FALSE),5)="Csere",VLOOKUP(LEFT(VLOOKUP($A101,csapatok!$A:$NN,EP$320,FALSE),LEN(VLOOKUP($A101,csapatok!$A:$NN,EP$320,FALSE))-6),'csapat-ranglista'!$A:$FP,EP$321,FALSE)/8,VLOOKUP(VLOOKUP($A101,csapatok!$A:$NN,EP$320,FALSE),'csapat-ranglista'!$A:$FP,EP$321,FALSE)/4),0)</f>
        <v>0</v>
      </c>
      <c r="EQ101" s="223">
        <f>IFERROR(IF(RIGHT(VLOOKUP($A101,csapatok!$A:$NN,EQ$320,FALSE),5)="Csere",VLOOKUP(LEFT(VLOOKUP($A101,csapatok!$A:$NN,EQ$320,FALSE),LEN(VLOOKUP($A101,csapatok!$A:$NN,EQ$320,FALSE))-6),'csapat-ranglista'!$A:$FP,EQ$321,FALSE)/8,VLOOKUP(VLOOKUP($A101,csapatok!$A:$NN,EQ$320,FALSE),'csapat-ranglista'!$A:$FP,EQ$321,FALSE)/4),0)</f>
        <v>0</v>
      </c>
      <c r="ER101" s="223">
        <f>IFERROR(IF(RIGHT(VLOOKUP($A101,csapatok!$A:$NN,ER$320,FALSE),5)="Csere",VLOOKUP(LEFT(VLOOKUP($A101,csapatok!$A:$NN,ER$320,FALSE),LEN(VLOOKUP($A101,csapatok!$A:$NN,ER$320,FALSE))-6),'csapat-ranglista'!$A:$FP,ER$321,FALSE)/8,VLOOKUP(VLOOKUP($A101,csapatok!$A:$NN,ER$320,FALSE),'csapat-ranglista'!$A:$FP,ER$321,FALSE)/4),0)</f>
        <v>0</v>
      </c>
      <c r="ES101" s="223">
        <f>IFERROR(IF(RIGHT(VLOOKUP($A101,csapatok!$A:$NN,ES$320,FALSE),5)="Csere",VLOOKUP(LEFT(VLOOKUP($A101,csapatok!$A:$NN,ES$320,FALSE),LEN(VLOOKUP($A101,csapatok!$A:$NN,ES$320,FALSE))-6),'csapat-ranglista'!$A:$FP,ES$321,FALSE)/8,VLOOKUP(VLOOKUP($A101,csapatok!$A:$NN,ES$320,FALSE),'csapat-ranglista'!$A:$FP,ES$321,FALSE)/4),0)</f>
        <v>0</v>
      </c>
      <c r="ET101" s="223">
        <f>IFERROR(IF(RIGHT(VLOOKUP($A101,csapatok!$A:$NN,ET$320,FALSE),5)="Csere",VLOOKUP(LEFT(VLOOKUP($A101,csapatok!$A:$NN,ET$320,FALSE),LEN(VLOOKUP($A101,csapatok!$A:$NN,ET$320,FALSE))-6),'csapat-ranglista'!$A:$FP,ET$321,FALSE)/8,VLOOKUP(VLOOKUP($A101,csapatok!$A:$NN,ET$320,FALSE),'csapat-ranglista'!$A:$FP,ET$321,FALSE)/4),0)</f>
        <v>0</v>
      </c>
      <c r="EU101" s="223">
        <f>IFERROR(IF(RIGHT(VLOOKUP($A101,csapatok!$A:$NN,EU$320,FALSE),5)="Csere",VLOOKUP(LEFT(VLOOKUP($A101,csapatok!$A:$NN,EU$320,FALSE),LEN(VLOOKUP($A101,csapatok!$A:$NN,EU$320,FALSE))-6),'csapat-ranglista'!$A:$FP,EU$321,FALSE)/8,VLOOKUP(VLOOKUP($A101,csapatok!$A:$NN,EU$320,FALSE),'csapat-ranglista'!$A:$FP,EU$321,FALSE)/4),0)</f>
        <v>0</v>
      </c>
      <c r="EV101" s="223">
        <f>IFERROR(IF(RIGHT(VLOOKUP($A101,csapatok!$A:$NN,EV$320,FALSE),5)="Csere",VLOOKUP(LEFT(VLOOKUP($A101,csapatok!$A:$NN,EV$320,FALSE),LEN(VLOOKUP($A101,csapatok!$A:$NN,EV$320,FALSE))-6),'csapat-ranglista'!$A:$FP,EV$321,FALSE)/8,VLOOKUP(VLOOKUP($A101,csapatok!$A:$NN,EV$320,FALSE),'csapat-ranglista'!$A:$FP,EV$321,FALSE)/4),0)</f>
        <v>0</v>
      </c>
      <c r="EW101" s="223">
        <f>IFERROR(IF(RIGHT(VLOOKUP($A101,csapatok!$A:$NN,EW$320,FALSE),5)="Csere",VLOOKUP(LEFT(VLOOKUP($A101,csapatok!$A:$NN,EW$320,FALSE),LEN(VLOOKUP($A101,csapatok!$A:$NN,EW$320,FALSE))-6),'csapat-ranglista'!$A:$FP,EW$321,FALSE)/8,VLOOKUP(VLOOKUP($A101,csapatok!$A:$NN,EW$320,FALSE),'csapat-ranglista'!$A:$FP,EW$321,FALSE)/4),0)</f>
        <v>0</v>
      </c>
      <c r="EX101" s="223">
        <f>IFERROR(IF(RIGHT(VLOOKUP($A101,csapatok!$A:$NN,EX$320,FALSE),5)="Csere",VLOOKUP(LEFT(VLOOKUP($A101,csapatok!$A:$NN,EX$320,FALSE),LEN(VLOOKUP($A101,csapatok!$A:$NN,EX$320,FALSE))-6),'csapat-ranglista'!$A:$FP,EX$321,FALSE)/8,VLOOKUP(VLOOKUP($A101,csapatok!$A:$NN,EX$320,FALSE),'csapat-ranglista'!$A:$FP,EX$321,FALSE)/4),0)</f>
        <v>0</v>
      </c>
      <c r="EY101" s="223">
        <f>IFERROR(IF(RIGHT(VLOOKUP($A101,csapatok!$A:$NN,EY$320,FALSE),5)="Csere",VLOOKUP(LEFT(VLOOKUP($A101,csapatok!$A:$NN,EY$320,FALSE),LEN(VLOOKUP($A101,csapatok!$A:$NN,EY$320,FALSE))-6),'csapat-ranglista'!$A:$FP,EY$321,FALSE)/8,VLOOKUP(VLOOKUP($A101,csapatok!$A:$NN,EY$320,FALSE),'csapat-ranglista'!$A:$FP,EY$321,FALSE)/4),0)</f>
        <v>0</v>
      </c>
      <c r="EZ101" s="223">
        <f>IFERROR(IF(RIGHT(VLOOKUP($A101,csapatok!$A:$NN,EZ$320,FALSE),5)="Csere",VLOOKUP(LEFT(VLOOKUP($A101,csapatok!$A:$NN,EZ$320,FALSE),LEN(VLOOKUP($A101,csapatok!$A:$NN,EZ$320,FALSE))-6),'csapat-ranglista'!$A:$FP,EZ$321,FALSE)/8,VLOOKUP(VLOOKUP($A101,csapatok!$A:$NN,EZ$320,FALSE),'csapat-ranglista'!$A:$FP,EZ$321,FALSE)/4),0)</f>
        <v>0</v>
      </c>
      <c r="FA101" s="223">
        <f>IFERROR(IF(RIGHT(VLOOKUP($A101,csapatok!$A:$NN,FA$320,FALSE),5)="Csere",VLOOKUP(LEFT(VLOOKUP($A101,csapatok!$A:$NN,FA$320,FALSE),LEN(VLOOKUP($A101,csapatok!$A:$NN,FA$320,FALSE))-6),'csapat-ranglista'!$A:$FP,FA$321,FALSE)/8,VLOOKUP(VLOOKUP($A101,csapatok!$A:$NN,FA$320,FALSE),'csapat-ranglista'!$A:$FP,FA$321,FALSE)/4),0)</f>
        <v>0</v>
      </c>
      <c r="FB101" s="223">
        <f>IFERROR(IF(RIGHT(VLOOKUP($A101,csapatok!$A:$NN,FB$320,FALSE),5)="Csere",VLOOKUP(LEFT(VLOOKUP($A101,csapatok!$A:$NN,FB$320,FALSE),LEN(VLOOKUP($A101,csapatok!$A:$NN,FB$320,FALSE))-6),'csapat-ranglista'!$A:$FP,FB$321,FALSE)/8,VLOOKUP(VLOOKUP($A101,csapatok!$A:$NN,FB$320,FALSE),'csapat-ranglista'!$A:$FP,FB$321,FALSE)/4),0)</f>
        <v>0</v>
      </c>
      <c r="FC101" s="223">
        <f>IFERROR(IF(RIGHT(VLOOKUP($A101,csapatok!$A:$NN,FC$320,FALSE),5)="Csere",VLOOKUP(LEFT(VLOOKUP($A101,csapatok!$A:$NN,FC$320,FALSE),LEN(VLOOKUP($A101,csapatok!$A:$NN,FC$320,FALSE))-6),'csapat-ranglista'!$A:$FP,FC$321,FALSE)/8,VLOOKUP(VLOOKUP($A101,csapatok!$A:$NN,FC$320,FALSE),'csapat-ranglista'!$A:$FP,FC$321,FALSE)/4),0)</f>
        <v>0</v>
      </c>
      <c r="FD101" s="224">
        <f>versenyek!$QY$11*IFERROR(VLOOKUP(VLOOKUP($A101,versenyek!QX:QZ,3,FALSE),szabalyok!$A$16:$B$23,2,FALSE)/4,0)</f>
        <v>0</v>
      </c>
      <c r="FE101" s="224">
        <f>versenyek!$RB$11*IFERROR(VLOOKUP(VLOOKUP($A101,versenyek!RA:RC,3,FALSE),szabalyok!$A$16:$B$23,2,FALSE)/4,0)</f>
        <v>0</v>
      </c>
      <c r="FF101" s="223">
        <f>IFERROR(IF(RIGHT(VLOOKUP($A101,csapatok!$A:$NN,FF$320,FALSE),5)="Csere",VLOOKUP(LEFT(VLOOKUP($A101,csapatok!$A:$NN,FF$320,FALSE),LEN(VLOOKUP($A101,csapatok!$A:$NN,FF$320,FALSE))-6),'csapat-ranglista'!$A:$FP,FF$321,FALSE)/8,VLOOKUP(VLOOKUP($A101,csapatok!$A:$NN,FF$320,FALSE),'csapat-ranglista'!$A:$FP,FF$321,FALSE)/4),0)</f>
        <v>0</v>
      </c>
      <c r="FG101" s="223">
        <f>IFERROR(IF(RIGHT(VLOOKUP($A101,csapatok!$A:$NN,FG$320,FALSE),5)="Csere",VLOOKUP(LEFT(VLOOKUP($A101,csapatok!$A:$NN,FG$320,FALSE),LEN(VLOOKUP($A101,csapatok!$A:$NN,FG$320,FALSE))-6),'csapat-ranglista'!$A:$FP,FG$321,FALSE)/8,VLOOKUP(VLOOKUP($A101,csapatok!$A:$NN,FG$320,FALSE),'csapat-ranglista'!$A:$FP,FG$321,FALSE)/4),0)</f>
        <v>3.6426085450478713</v>
      </c>
      <c r="FH101" s="223">
        <f>IFERROR(IF(RIGHT(VLOOKUP($A101,csapatok!$A:$NN,FH$320,FALSE),5)="Csere",VLOOKUP(LEFT(VLOOKUP($A101,csapatok!$A:$NN,FH$320,FALSE),LEN(VLOOKUP($A101,csapatok!$A:$NN,FH$320,FALSE))-6),'csapat-ranglista'!$A:$FP,FH$321,FALSE)/8,VLOOKUP(VLOOKUP($A101,csapatok!$A:$NN,FH$320,FALSE),'csapat-ranglista'!$A:$FP,FH$321,FALSE)/4),0)</f>
        <v>0</v>
      </c>
      <c r="FI101" s="223">
        <f>IFERROR(IF(RIGHT(VLOOKUP($A101,csapatok!$A:$NN,FI$320,FALSE),5)="Csere",VLOOKUP(LEFT(VLOOKUP($A101,csapatok!$A:$NN,FI$320,FALSE),LEN(VLOOKUP($A101,csapatok!$A:$NN,FI$320,FALSE))-6),'csapat-ranglista'!$A:$FP,FI$321,FALSE)/8,VLOOKUP(VLOOKUP($A101,csapatok!$A:$NN,FI$320,FALSE),'csapat-ranglista'!$A:$FP,FI$321,FALSE)/4),0)</f>
        <v>0</v>
      </c>
      <c r="FJ101" s="223">
        <f>IFERROR(IF(RIGHT(VLOOKUP($A101,csapatok!$A:$NN,FJ$320,FALSE),5)="Csere",VLOOKUP(LEFT(VLOOKUP($A101,csapatok!$A:$NN,FJ$320,FALSE),LEN(VLOOKUP($A101,csapatok!$A:$NN,FJ$320,FALSE))-6),'csapat-ranglista'!$A:$FP,FJ$321,FALSE)/8,VLOOKUP(VLOOKUP($A101,csapatok!$A:$NN,FJ$320,FALSE),'csapat-ranglista'!$A:$FP,FJ$321,FALSE)/4),0)</f>
        <v>0</v>
      </c>
      <c r="FK101" s="223">
        <f>IFERROR(IF(RIGHT(VLOOKUP($A101,csapatok!$A:$NN,FK$320,FALSE),5)="Csere",VLOOKUP(LEFT(VLOOKUP($A101,csapatok!$A:$NN,FK$320,FALSE),LEN(VLOOKUP($A101,csapatok!$A:$NN,FK$320,FALSE))-6),'csapat-ranglista'!$A:$FP,FK$321,FALSE)/8,VLOOKUP(VLOOKUP($A101,csapatok!$A:$NN,FK$320,FALSE),'csapat-ranglista'!$A:$FP,FK$321,FALSE)/4),0)</f>
        <v>0</v>
      </c>
      <c r="FL101" s="223">
        <f>IFERROR(IF(RIGHT(VLOOKUP($A101,csapatok!$A:$NN,FL$320,FALSE),5)="Csere",VLOOKUP(LEFT(VLOOKUP($A101,csapatok!$A:$NN,FL$320,FALSE),LEN(VLOOKUP($A101,csapatok!$A:$NN,FL$320,FALSE))-6),'csapat-ranglista'!$A:$FP,FL$321,FALSE)/8,VLOOKUP(VLOOKUP($A101,csapatok!$A:$NN,FL$320,FALSE),'csapat-ranglista'!$A:$FP,FL$321,FALSE)/4),0)</f>
        <v>0</v>
      </c>
      <c r="FM101" s="223">
        <f>IFERROR(IF(RIGHT(VLOOKUP($A101,csapatok!$A:$NN,FM$320,FALSE),5)="Csere",VLOOKUP(LEFT(VLOOKUP($A101,csapatok!$A:$NN,FM$320,FALSE),LEN(VLOOKUP($A101,csapatok!$A:$NN,FM$320,FALSE))-6),'csapat-ranglista'!$A:$FP,FM$321,FALSE)/8,VLOOKUP(VLOOKUP($A101,csapatok!$A:$NN,FM$320,FALSE),'csapat-ranglista'!$A:$FP,FM$321,FALSE)/4),0)</f>
        <v>0</v>
      </c>
      <c r="FN101" s="223">
        <f>IFERROR(IF(RIGHT(VLOOKUP($A101,csapatok!$A:$NN,FN$320,FALSE),5)="Csere",VLOOKUP(LEFT(VLOOKUP($A101,csapatok!$A:$NN,FN$320,FALSE),LEN(VLOOKUP($A101,csapatok!$A:$NN,FN$320,FALSE))-6),'csapat-ranglista'!$A:$FP,FN$321,FALSE)/8,VLOOKUP(VLOOKUP($A101,csapatok!$A:$NN,FN$320,FALSE),'csapat-ranglista'!$A:$FP,FN$321,FALSE)/4),0)</f>
        <v>0</v>
      </c>
      <c r="FO101" s="223">
        <f>IFERROR(IF(RIGHT(VLOOKUP($A101,csapatok!$A:$NN,FO$320,FALSE),5)="Csere",VLOOKUP(LEFT(VLOOKUP($A101,csapatok!$A:$NN,FO$320,FALSE),LEN(VLOOKUP($A101,csapatok!$A:$NN,FO$320,FALSE))-6),'csapat-ranglista'!$A:$FP,FO$321,FALSE)/8,VLOOKUP(VLOOKUP($A101,csapatok!$A:$NN,FO$320,FALSE),'csapat-ranglista'!$A:$FP,FO$321,FALSE)/4),0)</f>
        <v>0</v>
      </c>
      <c r="FP101" s="223">
        <f>IFERROR(IF(RIGHT(VLOOKUP($A101,csapatok!$A:$NN,FP$320,FALSE),5)="Csere",VLOOKUP(LEFT(VLOOKUP($A101,csapatok!$A:$NN,FP$320,FALSE),LEN(VLOOKUP($A101,csapatok!$A:$NN,FP$320,FALSE))-6),'csapat-ranglista'!$A:$FP,FP$321,FALSE)/8,VLOOKUP(VLOOKUP($A101,csapatok!$A:$NN,FP$320,FALSE),'csapat-ranglista'!$A:$FP,FP$321,FALSE)/4),0)</f>
        <v>0</v>
      </c>
      <c r="FQ101" s="223">
        <f>IFERROR(IF(RIGHT(VLOOKUP($A101,csapatok!$A:$NN,FQ$320,FALSE),5)="Csere",VLOOKUP(LEFT(VLOOKUP($A101,csapatok!$A:$NN,FQ$320,FALSE),LEN(VLOOKUP($A101,csapatok!$A:$NN,FQ$320,FALSE))-6),'csapat-ranglista'!$A:$FP,FQ$321,FALSE)/8,VLOOKUP(VLOOKUP($A101,csapatok!$A:$NN,FQ$320,FALSE),'csapat-ranglista'!$A:$FP,FQ$321,FALSE)/4),0)</f>
        <v>0</v>
      </c>
      <c r="FR101" s="223">
        <f>IFERROR(IF(RIGHT(VLOOKUP($A101,csapatok!$A:$NN,FR$320,FALSE),5)="Csere",VLOOKUP(LEFT(VLOOKUP($A101,csapatok!$A:$NN,FR$320,FALSE),LEN(VLOOKUP($A101,csapatok!$A:$NN,FR$320,FALSE))-6),'csapat-ranglista'!$A:$FP,FR$321,FALSE)/8,VLOOKUP(VLOOKUP($A101,csapatok!$A:$NN,FR$320,FALSE),'csapat-ranglista'!$A:$FP,FR$321,FALSE)/4),0)</f>
        <v>0</v>
      </c>
      <c r="FS101" s="223">
        <f>IFERROR(IF(RIGHT(VLOOKUP($A101,csapatok!$A:$NN,FS$320,FALSE),5)="Csere",VLOOKUP(LEFT(VLOOKUP($A101,csapatok!$A:$NN,FS$320,FALSE),LEN(VLOOKUP($A101,csapatok!$A:$NN,FS$320,FALSE))-6),'csapat-ranglista'!$A:$FP,FS$321,FALSE)/8,VLOOKUP(VLOOKUP($A101,csapatok!$A:$NN,FS$320,FALSE),'csapat-ranglista'!$A:$FP,FS$321,FALSE)/4),0)</f>
        <v>0</v>
      </c>
      <c r="FT101" s="223">
        <f>IFERROR(IF(RIGHT(VLOOKUP($A101,csapatok!$A:$NN,FT$320,FALSE),5)="Csere",VLOOKUP(LEFT(VLOOKUP($A101,csapatok!$A:$NN,FT$320,FALSE),LEN(VLOOKUP($A101,csapatok!$A:$NN,FT$320,FALSE))-6),'csapat-ranglista'!$A:$FP,FT$321,FALSE)/8,VLOOKUP(VLOOKUP($A101,csapatok!$A:$NN,FT$320,FALSE),'csapat-ranglista'!$A:$FP,FT$321,FALSE)/4),0)</f>
        <v>0</v>
      </c>
      <c r="FU101" s="223">
        <f>IFERROR(IF(RIGHT(VLOOKUP($A101,csapatok!$A:$NN,FU$320,FALSE),5)="Csere",VLOOKUP(LEFT(VLOOKUP($A101,csapatok!$A:$NN,FU$320,FALSE),LEN(VLOOKUP($A101,csapatok!$A:$NN,FU$320,FALSE))-6),'csapat-ranglista'!$A:$FP,FU$321,FALSE)/8,VLOOKUP(VLOOKUP($A101,csapatok!$A:$NN,FU$320,FALSE),'csapat-ranglista'!$A:$FP,FU$321,FALSE)/4),0)</f>
        <v>0</v>
      </c>
      <c r="FV101" s="223">
        <f>IFERROR(IF(RIGHT(VLOOKUP($A101,csapatok!$A:$NN,FV$320,FALSE),5)="Csere",VLOOKUP(LEFT(VLOOKUP($A101,csapatok!$A:$NN,FV$320,FALSE),LEN(VLOOKUP($A101,csapatok!$A:$NN,FV$320,FALSE))-6),'csapat-ranglista'!$A:$FP,FV$321,FALSE)/8,VLOOKUP(VLOOKUP($A101,csapatok!$A:$NN,FV$320,FALSE),'csapat-ranglista'!$A:$FP,FV$321,FALSE)/4),0)</f>
        <v>0</v>
      </c>
      <c r="FW101" s="223">
        <f>IFERROR(IF(RIGHT(VLOOKUP($A101,csapatok!$A:$NN,FW$320,FALSE),5)="Csere",VLOOKUP(LEFT(VLOOKUP($A101,csapatok!$A:$NN,FW$320,FALSE),LEN(VLOOKUP($A101,csapatok!$A:$NN,FW$320,FALSE))-6),'csapat-ranglista'!$A:$FP,FW$321,FALSE)/8,VLOOKUP(VLOOKUP($A101,csapatok!$A:$NN,FW$320,FALSE),'csapat-ranglista'!$A:$FP,FW$321,FALSE)/4),0)</f>
        <v>0</v>
      </c>
      <c r="FX101" s="223">
        <f>IFERROR(IF(RIGHT(VLOOKUP($A101,csapatok!$A:$NN,FX$320,FALSE),5)="Csere",VLOOKUP(LEFT(VLOOKUP($A101,csapatok!$A:$NN,FX$320,FALSE),LEN(VLOOKUP($A101,csapatok!$A:$NN,FX$320,FALSE))-6),'csapat-ranglista'!$A:$FP,FX$321,FALSE)/8,VLOOKUP(VLOOKUP($A101,csapatok!$A:$NN,FX$320,FALSE),'csapat-ranglista'!$A:$FP,FX$321,FALSE)/4),0)</f>
        <v>0</v>
      </c>
      <c r="FY101" s="223">
        <f>IFERROR(IF(RIGHT(VLOOKUP($A101,csapatok!$A:$NN,FY$320,FALSE),5)="Csere",VLOOKUP(LEFT(VLOOKUP($A101,csapatok!$A:$NN,FY$320,FALSE),LEN(VLOOKUP($A101,csapatok!$A:$NN,FY$320,FALSE))-6),'csapat-ranglista'!$A:$FP,FY$321,FALSE)/8,VLOOKUP(VLOOKUP($A101,csapatok!$A:$NN,FY$320,FALSE),'csapat-ranglista'!$A:$FP,FY$321,FALSE)/4),0)</f>
        <v>0</v>
      </c>
      <c r="FZ101" s="223">
        <f>IFERROR(IF(RIGHT(VLOOKUP($A101,csapatok!$A:$NN,FZ$320,FALSE),5)="Csere",VLOOKUP(LEFT(VLOOKUP($A101,csapatok!$A:$NN,FZ$320,FALSE),LEN(VLOOKUP($A101,csapatok!$A:$NN,FZ$320,FALSE))-6),'csapat-ranglista'!$A:$FP,FZ$321,FALSE)/8,VLOOKUP(VLOOKUP($A101,csapatok!$A:$NN,FZ$320,FALSE),'csapat-ranglista'!$A:$FP,FZ$321,FALSE)/4),0)</f>
        <v>0</v>
      </c>
      <c r="GA101" s="223">
        <f>IFERROR(IF(RIGHT(VLOOKUP($A101,csapatok!$A:$NN,GA$320,FALSE),5)="Csere",VLOOKUP(LEFT(VLOOKUP($A101,csapatok!$A:$NN,GA$320,FALSE),LEN(VLOOKUP($A101,csapatok!$A:$NN,GA$320,FALSE))-6),'csapat-ranglista'!$A:$FP,GA$321,FALSE)/8,VLOOKUP(VLOOKUP($A101,csapatok!$A:$NN,GA$320,FALSE),'csapat-ranglista'!$A:$FP,GA$321,FALSE)/4),0)</f>
        <v>0</v>
      </c>
      <c r="GB101" s="223">
        <f>IFERROR(IF(RIGHT(VLOOKUP($A101,csapatok!$A:$NN,GB$320,FALSE),5)="Csere",VLOOKUP(LEFT(VLOOKUP($A101,csapatok!$A:$NN,GB$320,FALSE),LEN(VLOOKUP($A101,csapatok!$A:$NN,GB$320,FALSE))-6),'csapat-ranglista'!$A:$FP,GB$321,FALSE)/8,VLOOKUP(VLOOKUP($A101,csapatok!$A:$NN,GB$320,FALSE),'csapat-ranglista'!$A:$FP,GB$321,FALSE)/4),0)</f>
        <v>0</v>
      </c>
      <c r="GC101" s="223">
        <f>IFERROR(IF(RIGHT(VLOOKUP($A101,csapatok!$A:$NN,GC$320,FALSE),5)="Csere",VLOOKUP(LEFT(VLOOKUP($A101,csapatok!$A:$NN,GC$320,FALSE),LEN(VLOOKUP($A101,csapatok!$A:$NN,GC$320,FALSE))-6),'csapat-ranglista'!$A:$FP,GC$321,FALSE)/8,VLOOKUP(VLOOKUP($A101,csapatok!$A:$NN,GC$320,FALSE),'csapat-ranglista'!$A:$FP,GC$321,FALSE)/4),0)</f>
        <v>0</v>
      </c>
      <c r="GD101" s="247">
        <f>SUM(EQ101:GC101)</f>
        <v>3.6426085450478713</v>
      </c>
    </row>
    <row r="102" spans="1:186">
      <c r="A102" s="1" t="s">
        <v>1474</v>
      </c>
      <c r="B102" s="131">
        <v>22912</v>
      </c>
      <c r="C102" s="131" t="str">
        <f>IF(B102=0,"",IF(B102&lt;$C$1,"felnőtt","ifi"))</f>
        <v>felnőtt</v>
      </c>
      <c r="D102" s="32" t="s">
        <v>101</v>
      </c>
      <c r="E102" s="45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4"/>
      <c r="BD102" s="224"/>
      <c r="BE102" s="223">
        <f>IFERROR(IF(RIGHT(VLOOKUP($A102,csapatok!$A:$NN,BE$320,FALSE),5)="Csere",VLOOKUP(LEFT(VLOOKUP($A102,csapatok!$A:$NN,BE$320,FALSE),LEN(VLOOKUP($A102,csapatok!$A:$NN,BE$320,FALSE))-6),'csapat-ranglista'!$A:$FP,BE$321,FALSE)/8,VLOOKUP(VLOOKUP($A102,csapatok!$A:$NN,BE$320,FALSE),'csapat-ranglista'!$A:$FP,BE$321,FALSE)/4),0)</f>
        <v>0</v>
      </c>
      <c r="BF102" s="223">
        <f>IFERROR(IF(RIGHT(VLOOKUP($A102,csapatok!$A:$NN,BF$320,FALSE),5)="Csere",VLOOKUP(LEFT(VLOOKUP($A102,csapatok!$A:$NN,BF$320,FALSE),LEN(VLOOKUP($A102,csapatok!$A:$NN,BF$320,FALSE))-6),'csapat-ranglista'!$A:$FP,BF$321,FALSE)/8,VLOOKUP(VLOOKUP($A102,csapatok!$A:$NN,BF$320,FALSE),'csapat-ranglista'!$A:$FP,BF$321,FALSE)/4),0)</f>
        <v>0</v>
      </c>
      <c r="BG102" s="223">
        <f>IFERROR(IF(RIGHT(VLOOKUP($A102,csapatok!$A:$NN,BG$320,FALSE),5)="Csere",VLOOKUP(LEFT(VLOOKUP($A102,csapatok!$A:$NN,BG$320,FALSE),LEN(VLOOKUP($A102,csapatok!$A:$NN,BG$320,FALSE))-6),'csapat-ranglista'!$A:$FP,BG$321,FALSE)/8,VLOOKUP(VLOOKUP($A102,csapatok!$A:$NN,BG$320,FALSE),'csapat-ranglista'!$A:$FP,BG$321,FALSE)/4),0)</f>
        <v>0</v>
      </c>
      <c r="BH102" s="223">
        <f>IFERROR(IF(RIGHT(VLOOKUP($A102,csapatok!$A:$NN,BH$320,FALSE),5)="Csere",VLOOKUP(LEFT(VLOOKUP($A102,csapatok!$A:$NN,BH$320,FALSE),LEN(VLOOKUP($A102,csapatok!$A:$NN,BH$320,FALSE))-6),'csapat-ranglista'!$A:$FP,BH$321,FALSE)/8,VLOOKUP(VLOOKUP($A102,csapatok!$A:$NN,BH$320,FALSE),'csapat-ranglista'!$A:$FP,BH$321,FALSE)/4),0)</f>
        <v>0</v>
      </c>
      <c r="BI102" s="223">
        <f>IFERROR(IF(RIGHT(VLOOKUP($A102,csapatok!$A:$NN,BI$320,FALSE),5)="Csere",VLOOKUP(LEFT(VLOOKUP($A102,csapatok!$A:$NN,BI$320,FALSE),LEN(VLOOKUP($A102,csapatok!$A:$NN,BI$320,FALSE))-6),'csapat-ranglista'!$A:$FP,BI$321,FALSE)/8,VLOOKUP(VLOOKUP($A102,csapatok!$A:$NN,BI$320,FALSE),'csapat-ranglista'!$A:$FP,BI$321,FALSE)/4),0)</f>
        <v>0</v>
      </c>
      <c r="BJ102" s="223">
        <f>IFERROR(IF(RIGHT(VLOOKUP($A102,csapatok!$A:$NN,BJ$320,FALSE),5)="Csere",VLOOKUP(LEFT(VLOOKUP($A102,csapatok!$A:$NN,BJ$320,FALSE),LEN(VLOOKUP($A102,csapatok!$A:$NN,BJ$320,FALSE))-6),'csapat-ranglista'!$A:$FP,BJ$321,FALSE)/8,VLOOKUP(VLOOKUP($A102,csapatok!$A:$NN,BJ$320,FALSE),'csapat-ranglista'!$A:$FP,BJ$321,FALSE)/4),0)</f>
        <v>0</v>
      </c>
      <c r="BK102" s="223">
        <f>IFERROR(IF(RIGHT(VLOOKUP($A102,csapatok!$A:$NN,BK$320,FALSE),5)="Csere",VLOOKUP(LEFT(VLOOKUP($A102,csapatok!$A:$NN,BK$320,FALSE),LEN(VLOOKUP($A102,csapatok!$A:$NN,BK$320,FALSE))-6),'csapat-ranglista'!$A:$FP,BK$321,FALSE)/8,VLOOKUP(VLOOKUP($A102,csapatok!$A:$NN,BK$320,FALSE),'csapat-ranglista'!$A:$FP,BK$321,FALSE)/4),0)</f>
        <v>0</v>
      </c>
      <c r="BL102" s="223">
        <f>IFERROR(IF(RIGHT(VLOOKUP($A102,csapatok!$A:$NN,BL$320,FALSE),5)="Csere",VLOOKUP(LEFT(VLOOKUP($A102,csapatok!$A:$NN,BL$320,FALSE),LEN(VLOOKUP($A102,csapatok!$A:$NN,BL$320,FALSE))-6),'csapat-ranglista'!$A:$FP,BL$321,FALSE)/8,VLOOKUP(VLOOKUP($A102,csapatok!$A:$NN,BL$320,FALSE),'csapat-ranglista'!$A:$FP,BL$321,FALSE)/4),0)</f>
        <v>0</v>
      </c>
      <c r="BM102" s="223">
        <f>IFERROR(IF(RIGHT(VLOOKUP($A102,csapatok!$A:$NN,BM$320,FALSE),5)="Csere",VLOOKUP(LEFT(VLOOKUP($A102,csapatok!$A:$NN,BM$320,FALSE),LEN(VLOOKUP($A102,csapatok!$A:$NN,BM$320,FALSE))-6),'csapat-ranglista'!$A:$FP,BM$321,FALSE)/8,VLOOKUP(VLOOKUP($A102,csapatok!$A:$NN,BM$320,FALSE),'csapat-ranglista'!$A:$FP,BM$321,FALSE)/4),0)</f>
        <v>0</v>
      </c>
      <c r="BN102" s="223">
        <f>IFERROR(IF(RIGHT(VLOOKUP($A102,csapatok!$A:$NN,BN$320,FALSE),5)="Csere",VLOOKUP(LEFT(VLOOKUP($A102,csapatok!$A:$NN,BN$320,FALSE),LEN(VLOOKUP($A102,csapatok!$A:$NN,BN$320,FALSE))-6),'csapat-ranglista'!$A:$FP,BN$321,FALSE)/8,VLOOKUP(VLOOKUP($A102,csapatok!$A:$NN,BN$320,FALSE),'csapat-ranglista'!$A:$FP,BN$321,FALSE)/4),0)</f>
        <v>0</v>
      </c>
      <c r="BO102" s="223">
        <f>IFERROR(IF(RIGHT(VLOOKUP($A102,csapatok!$A:$NN,BO$320,FALSE),5)="Csere",VLOOKUP(LEFT(VLOOKUP($A102,csapatok!$A:$NN,BO$320,FALSE),LEN(VLOOKUP($A102,csapatok!$A:$NN,BO$320,FALSE))-6),'csapat-ranglista'!$A:$FP,BO$321,FALSE)/8,VLOOKUP(VLOOKUP($A102,csapatok!$A:$NN,BO$320,FALSE),'csapat-ranglista'!$A:$FP,BO$321,FALSE)/4),0)</f>
        <v>0</v>
      </c>
      <c r="BP102" s="223">
        <f>IFERROR(IF(RIGHT(VLOOKUP($A102,csapatok!$A:$NN,BP$320,FALSE),5)="Csere",VLOOKUP(LEFT(VLOOKUP($A102,csapatok!$A:$NN,BP$320,FALSE),LEN(VLOOKUP($A102,csapatok!$A:$NN,BP$320,FALSE))-6),'csapat-ranglista'!$A:$FP,BP$321,FALSE)/8,VLOOKUP(VLOOKUP($A102,csapatok!$A:$NN,BP$320,FALSE),'csapat-ranglista'!$A:$FP,BP$321,FALSE)/4),0)</f>
        <v>0</v>
      </c>
      <c r="BQ102" s="223">
        <f>IFERROR(IF(RIGHT(VLOOKUP($A102,csapatok!$A:$NN,BQ$320,FALSE),5)="Csere",VLOOKUP(LEFT(VLOOKUP($A102,csapatok!$A:$NN,BQ$320,FALSE),LEN(VLOOKUP($A102,csapatok!$A:$NN,BQ$320,FALSE))-6),'csapat-ranglista'!$A:$FP,BQ$321,FALSE)/8,VLOOKUP(VLOOKUP($A102,csapatok!$A:$NN,BQ$320,FALSE),'csapat-ranglista'!$A:$FP,BQ$321,FALSE)/4),0)</f>
        <v>0</v>
      </c>
      <c r="BR102" s="223">
        <f>IFERROR(IF(RIGHT(VLOOKUP($A102,csapatok!$A:$NN,BR$320,FALSE),5)="Csere",VLOOKUP(LEFT(VLOOKUP($A102,csapatok!$A:$NN,BR$320,FALSE),LEN(VLOOKUP($A102,csapatok!$A:$NN,BR$320,FALSE))-6),'csapat-ranglista'!$A:$FP,BR$321,FALSE)/8,VLOOKUP(VLOOKUP($A102,csapatok!$A:$NN,BR$320,FALSE),'csapat-ranglista'!$A:$FP,BR$321,FALSE)/4),0)</f>
        <v>0</v>
      </c>
      <c r="BS102" s="223">
        <f>IFERROR(IF(RIGHT(VLOOKUP($A102,csapatok!$A:$NN,BS$320,FALSE),5)="Csere",VLOOKUP(LEFT(VLOOKUP($A102,csapatok!$A:$NN,BS$320,FALSE),LEN(VLOOKUP($A102,csapatok!$A:$NN,BS$320,FALSE))-6),'csapat-ranglista'!$A:$FP,BS$321,FALSE)/8,VLOOKUP(VLOOKUP($A102,csapatok!$A:$NN,BS$320,FALSE),'csapat-ranglista'!$A:$FP,BS$321,FALSE)/4),0)</f>
        <v>0</v>
      </c>
      <c r="BT102" s="223">
        <f>IFERROR(IF(RIGHT(VLOOKUP($A102,csapatok!$A:$NN,BT$320,FALSE),5)="Csere",VLOOKUP(LEFT(VLOOKUP($A102,csapatok!$A:$NN,BT$320,FALSE),LEN(VLOOKUP($A102,csapatok!$A:$NN,BT$320,FALSE))-6),'csapat-ranglista'!$A:$FP,BT$321,FALSE)/8,VLOOKUP(VLOOKUP($A102,csapatok!$A:$NN,BT$320,FALSE),'csapat-ranglista'!$A:$FP,BT$321,FALSE)/4),0)</f>
        <v>0</v>
      </c>
      <c r="BU102" s="223">
        <f>IFERROR(IF(RIGHT(VLOOKUP($A102,csapatok!$A:$NN,BU$320,FALSE),5)="Csere",VLOOKUP(LEFT(VLOOKUP($A102,csapatok!$A:$NN,BU$320,FALSE),LEN(VLOOKUP($A102,csapatok!$A:$NN,BU$320,FALSE))-6),'csapat-ranglista'!$A:$FP,BU$321,FALSE)/8,VLOOKUP(VLOOKUP($A102,csapatok!$A:$NN,BU$320,FALSE),'csapat-ranglista'!$A:$FP,BU$321,FALSE)/4),0)</f>
        <v>0</v>
      </c>
      <c r="BV102" s="223">
        <f>IFERROR(IF(RIGHT(VLOOKUP($A102,csapatok!$A:$NN,BV$320,FALSE),5)="Csere",VLOOKUP(LEFT(VLOOKUP($A102,csapatok!$A:$NN,BV$320,FALSE),LEN(VLOOKUP($A102,csapatok!$A:$NN,BV$320,FALSE))-6),'csapat-ranglista'!$A:$FP,BV$321,FALSE)/8,VLOOKUP(VLOOKUP($A102,csapatok!$A:$NN,BV$320,FALSE),'csapat-ranglista'!$A:$FP,BV$321,FALSE)/4),0)</f>
        <v>0</v>
      </c>
      <c r="BW102" s="223">
        <f>IFERROR(IF(RIGHT(VLOOKUP($A102,csapatok!$A:$NN,BW$320,FALSE),5)="Csere",VLOOKUP(LEFT(VLOOKUP($A102,csapatok!$A:$NN,BW$320,FALSE),LEN(VLOOKUP($A102,csapatok!$A:$NN,BW$320,FALSE))-6),'csapat-ranglista'!$A:$FP,BW$321,FALSE)/8,VLOOKUP(VLOOKUP($A102,csapatok!$A:$NN,BW$320,FALSE),'csapat-ranglista'!$A:$FP,BW$321,FALSE)/4),0)</f>
        <v>0</v>
      </c>
      <c r="BX102" s="223">
        <f>IFERROR(IF(RIGHT(VLOOKUP($A102,csapatok!$A:$NN,BX$320,FALSE),5)="Csere",VLOOKUP(LEFT(VLOOKUP($A102,csapatok!$A:$NN,BX$320,FALSE),LEN(VLOOKUP($A102,csapatok!$A:$NN,BX$320,FALSE))-6),'csapat-ranglista'!$A:$FP,BX$321,FALSE)/8,VLOOKUP(VLOOKUP($A102,csapatok!$A:$NN,BX$320,FALSE),'csapat-ranglista'!$A:$FP,BX$321,FALSE)/4),0)</f>
        <v>0</v>
      </c>
      <c r="BY102" s="223">
        <f>IFERROR(IF(RIGHT(VLOOKUP($A102,csapatok!$A:$NN,BY$320,FALSE),5)="Csere",VLOOKUP(LEFT(VLOOKUP($A102,csapatok!$A:$NN,BY$320,FALSE),LEN(VLOOKUP($A102,csapatok!$A:$NN,BY$320,FALSE))-6),'csapat-ranglista'!$A:$FP,BY$321,FALSE)/8,VLOOKUP(VLOOKUP($A102,csapatok!$A:$NN,BY$320,FALSE),'csapat-ranglista'!$A:$FP,BY$321,FALSE)/4),0)</f>
        <v>0</v>
      </c>
      <c r="BZ102" s="223">
        <f>IFERROR(IF(RIGHT(VLOOKUP($A102,csapatok!$A:$NN,BZ$320,FALSE),5)="Csere",VLOOKUP(LEFT(VLOOKUP($A102,csapatok!$A:$NN,BZ$320,FALSE),LEN(VLOOKUP($A102,csapatok!$A:$NN,BZ$320,FALSE))-6),'csapat-ranglista'!$A:$FP,BZ$321,FALSE)/8,VLOOKUP(VLOOKUP($A102,csapatok!$A:$NN,BZ$320,FALSE),'csapat-ranglista'!$A:$FP,BZ$321,FALSE)/4),0)</f>
        <v>0</v>
      </c>
      <c r="CA102" s="223">
        <f>IFERROR(IF(RIGHT(VLOOKUP($A102,csapatok!$A:$NN,CA$320,FALSE),5)="Csere",VLOOKUP(LEFT(VLOOKUP($A102,csapatok!$A:$NN,CA$320,FALSE),LEN(VLOOKUP($A102,csapatok!$A:$NN,CA$320,FALSE))-6),'csapat-ranglista'!$A:$FP,CA$321,FALSE)/8,VLOOKUP(VLOOKUP($A102,csapatok!$A:$NN,CA$320,FALSE),'csapat-ranglista'!$A:$FP,CA$321,FALSE)/4),0)</f>
        <v>0</v>
      </c>
      <c r="CB102" s="223">
        <f>IFERROR(IF(RIGHT(VLOOKUP($A102,csapatok!$A:$NN,CB$320,FALSE),5)="Csere",VLOOKUP(LEFT(VLOOKUP($A102,csapatok!$A:$NN,CB$320,FALSE),LEN(VLOOKUP($A102,csapatok!$A:$NN,CB$320,FALSE))-6),'csapat-ranglista'!$A:$FP,CB$321,FALSE)/8,VLOOKUP(VLOOKUP($A102,csapatok!$A:$NN,CB$320,FALSE),'csapat-ranglista'!$A:$FP,CB$321,FALSE)/4),0)</f>
        <v>0</v>
      </c>
      <c r="CC102" s="223">
        <f>IFERROR(IF(RIGHT(VLOOKUP($A102,csapatok!$A:$NN,CC$320,FALSE),5)="Csere",VLOOKUP(LEFT(VLOOKUP($A102,csapatok!$A:$NN,CC$320,FALSE),LEN(VLOOKUP($A102,csapatok!$A:$NN,CC$320,FALSE))-6),'csapat-ranglista'!$A:$FP,CC$321,FALSE)/8,VLOOKUP(VLOOKUP($A102,csapatok!$A:$NN,CC$320,FALSE),'csapat-ranglista'!$A:$FP,CC$321,FALSE)/4),0)</f>
        <v>0</v>
      </c>
      <c r="CD102" s="223">
        <f>IFERROR(IF(RIGHT(VLOOKUP($A102,csapatok!$A:$NN,CD$320,FALSE),5)="Csere",VLOOKUP(LEFT(VLOOKUP($A102,csapatok!$A:$NN,CD$320,FALSE),LEN(VLOOKUP($A102,csapatok!$A:$NN,CD$320,FALSE))-6),'csapat-ranglista'!$A:$FP,CD$321,FALSE)/8,VLOOKUP(VLOOKUP($A102,csapatok!$A:$NN,CD$320,FALSE),'csapat-ranglista'!$A:$FP,CD$321,FALSE)/4),0)</f>
        <v>0</v>
      </c>
      <c r="CE102" s="223">
        <f>IFERROR(IF(RIGHT(VLOOKUP($A102,csapatok!$A:$NN,CE$320,FALSE),5)="Csere",VLOOKUP(LEFT(VLOOKUP($A102,csapatok!$A:$NN,CE$320,FALSE),LEN(VLOOKUP($A102,csapatok!$A:$NN,CE$320,FALSE))-6),'csapat-ranglista'!$A:$FP,CE$321,FALSE)/8,VLOOKUP(VLOOKUP($A102,csapatok!$A:$NN,CE$320,FALSE),'csapat-ranglista'!$A:$FP,CE$321,FALSE)/4),0)</f>
        <v>0</v>
      </c>
      <c r="CF102" s="223">
        <f>IFERROR(IF(RIGHT(VLOOKUP($A102,csapatok!$A:$NN,CF$320,FALSE),5)="Csere",VLOOKUP(LEFT(VLOOKUP($A102,csapatok!$A:$NN,CF$320,FALSE),LEN(VLOOKUP($A102,csapatok!$A:$NN,CF$320,FALSE))-6),'csapat-ranglista'!$A:$FP,CF$321,FALSE)/8,VLOOKUP(VLOOKUP($A102,csapatok!$A:$NN,CF$320,FALSE),'csapat-ranglista'!$A:$FP,CF$321,FALSE)/4),0)</f>
        <v>0</v>
      </c>
      <c r="CG102" s="223">
        <f>IFERROR(IF(RIGHT(VLOOKUP($A102,csapatok!$A:$NN,CG$320,FALSE),5)="Csere",VLOOKUP(LEFT(VLOOKUP($A102,csapatok!$A:$NN,CG$320,FALSE),LEN(VLOOKUP($A102,csapatok!$A:$NN,CG$320,FALSE))-6),'csapat-ranglista'!$A:$FP,CG$321,FALSE)/8,VLOOKUP(VLOOKUP($A102,csapatok!$A:$NN,CG$320,FALSE),'csapat-ranglista'!$A:$FP,CG$321,FALSE)/4),0)</f>
        <v>0</v>
      </c>
      <c r="CH102" s="223">
        <f>IFERROR(IF(RIGHT(VLOOKUP($A102,csapatok!$A:$NN,CH$320,FALSE),5)="Csere",VLOOKUP(LEFT(VLOOKUP($A102,csapatok!$A:$NN,CH$320,FALSE),LEN(VLOOKUP($A102,csapatok!$A:$NN,CH$320,FALSE))-6),'csapat-ranglista'!$A:$FP,CH$321,FALSE)/8,VLOOKUP(VLOOKUP($A102,csapatok!$A:$NN,CH$320,FALSE),'csapat-ranglista'!$A:$FP,CH$321,FALSE)/4),0)</f>
        <v>0</v>
      </c>
      <c r="CI102" s="223">
        <f>IFERROR(IF(RIGHT(VLOOKUP($A102,csapatok!$A:$NN,CI$320,FALSE),5)="Csere",VLOOKUP(LEFT(VLOOKUP($A102,csapatok!$A:$NN,CI$320,FALSE),LEN(VLOOKUP($A102,csapatok!$A:$NN,CI$320,FALSE))-6),'csapat-ranglista'!$A:$FP,CI$321,FALSE)/8,VLOOKUP(VLOOKUP($A102,csapatok!$A:$NN,CI$320,FALSE),'csapat-ranglista'!$A:$FP,CI$321,FALSE)/4),0)</f>
        <v>0</v>
      </c>
      <c r="CJ102" s="224">
        <f>versenyek!$IQ$11*IFERROR(VLOOKUP(VLOOKUP($A102,versenyek!IP:IR,3,FALSE),szabalyok!$A$16:$B$23,2,FALSE)/4,0)</f>
        <v>0</v>
      </c>
      <c r="CK102" s="224">
        <f>versenyek!$IT$11*IFERROR(VLOOKUP(VLOOKUP($A102,versenyek!IS:IU,3,FALSE),szabalyok!$A$16:$B$23,2,FALSE)/4,0)</f>
        <v>0</v>
      </c>
      <c r="CL102" s="223">
        <f>IFERROR(IF(RIGHT(VLOOKUP($A102,csapatok!$A:$NN,CL$320,FALSE),5)="Csere",VLOOKUP(LEFT(VLOOKUP($A102,csapatok!$A:$NN,CL$320,FALSE),LEN(VLOOKUP($A102,csapatok!$A:$NN,CL$320,FALSE))-6),'csapat-ranglista'!$A:$FP,CL$321,FALSE)/8,VLOOKUP(VLOOKUP($A102,csapatok!$A:$NN,CL$320,FALSE),'csapat-ranglista'!$A:$FP,CL$321,FALSE)/4),0)</f>
        <v>0</v>
      </c>
      <c r="CM102" s="223">
        <f>IFERROR(IF(RIGHT(VLOOKUP($A102,csapatok!$A:$NN,CM$320,FALSE),5)="Csere",VLOOKUP(LEFT(VLOOKUP($A102,csapatok!$A:$NN,CM$320,FALSE),LEN(VLOOKUP($A102,csapatok!$A:$NN,CM$320,FALSE))-6),'csapat-ranglista'!$A:$FP,CM$321,FALSE)/8,VLOOKUP(VLOOKUP($A102,csapatok!$A:$NN,CM$320,FALSE),'csapat-ranglista'!$A:$FP,CM$321,FALSE)/4),0)</f>
        <v>0</v>
      </c>
      <c r="CN102" s="223">
        <f>IFERROR(IF(RIGHT(VLOOKUP($A102,csapatok!$A:$NN,CN$320,FALSE),5)="Csere",VLOOKUP(LEFT(VLOOKUP($A102,csapatok!$A:$NN,CN$320,FALSE),LEN(VLOOKUP($A102,csapatok!$A:$NN,CN$320,FALSE))-6),'csapat-ranglista'!$A:$FP,CN$321,FALSE)/8,VLOOKUP(VLOOKUP($A102,csapatok!$A:$NN,CN$320,FALSE),'csapat-ranglista'!$A:$FP,CN$321,FALSE)/4),0)</f>
        <v>0</v>
      </c>
      <c r="CO102" s="223">
        <f>IFERROR(IF(RIGHT(VLOOKUP($A102,csapatok!$A:$NN,CO$320,FALSE),5)="Csere",VLOOKUP(LEFT(VLOOKUP($A102,csapatok!$A:$NN,CO$320,FALSE),LEN(VLOOKUP($A102,csapatok!$A:$NN,CO$320,FALSE))-6),'csapat-ranglista'!$A:$FP,CO$321,FALSE)/8,VLOOKUP(VLOOKUP($A102,csapatok!$A:$NN,CO$320,FALSE),'csapat-ranglista'!$A:$FP,CO$321,FALSE)/4),0)</f>
        <v>0</v>
      </c>
      <c r="CP102" s="223">
        <f>IFERROR(IF(RIGHT(VLOOKUP($A102,csapatok!$A:$NN,CP$320,FALSE),5)="Csere",VLOOKUP(LEFT(VLOOKUP($A102,csapatok!$A:$NN,CP$320,FALSE),LEN(VLOOKUP($A102,csapatok!$A:$NN,CP$320,FALSE))-6),'csapat-ranglista'!$A:$FP,CP$321,FALSE)/8,VLOOKUP(VLOOKUP($A102,csapatok!$A:$NN,CP$320,FALSE),'csapat-ranglista'!$A:$FP,CP$321,FALSE)/4),0)</f>
        <v>0</v>
      </c>
      <c r="CQ102" s="223">
        <f>IFERROR(IF(RIGHT(VLOOKUP($A102,csapatok!$A:$NN,CQ$320,FALSE),5)="Csere",VLOOKUP(LEFT(VLOOKUP($A102,csapatok!$A:$NN,CQ$320,FALSE),LEN(VLOOKUP($A102,csapatok!$A:$NN,CQ$320,FALSE))-6),'csapat-ranglista'!$A:$FP,CQ$321,FALSE)/8,VLOOKUP(VLOOKUP($A102,csapatok!$A:$NN,CQ$320,FALSE),'csapat-ranglista'!$A:$FP,CQ$321,FALSE)/4),0)</f>
        <v>0</v>
      </c>
      <c r="CR102" s="223">
        <f>IFERROR(IF(RIGHT(VLOOKUP($A102,csapatok!$A:$NN,CR$320,FALSE),5)="Csere",VLOOKUP(LEFT(VLOOKUP($A102,csapatok!$A:$NN,CR$320,FALSE),LEN(VLOOKUP($A102,csapatok!$A:$NN,CR$320,FALSE))-6),'csapat-ranglista'!$A:$FP,CR$321,FALSE)/8,VLOOKUP(VLOOKUP($A102,csapatok!$A:$NN,CR$320,FALSE),'csapat-ranglista'!$A:$FP,CR$321,FALSE)/4),0)</f>
        <v>0</v>
      </c>
      <c r="CS102" s="223">
        <f>IFERROR(IF(RIGHT(VLOOKUP($A102,csapatok!$A:$NN,CS$320,FALSE),5)="Csere",VLOOKUP(LEFT(VLOOKUP($A102,csapatok!$A:$NN,CS$320,FALSE),LEN(VLOOKUP($A102,csapatok!$A:$NN,CS$320,FALSE))-6),'csapat-ranglista'!$A:$FP,CS$321,FALSE)/8,VLOOKUP(VLOOKUP($A102,csapatok!$A:$NN,CS$320,FALSE),'csapat-ranglista'!$A:$FP,CS$321,FALSE)/4),0)</f>
        <v>0</v>
      </c>
      <c r="CT102" s="223">
        <f>IFERROR(IF(RIGHT(VLOOKUP($A102,csapatok!$A:$NN,CT$320,FALSE),5)="Csere",VLOOKUP(LEFT(VLOOKUP($A102,csapatok!$A:$NN,CT$320,FALSE),LEN(VLOOKUP($A102,csapatok!$A:$NN,CT$320,FALSE))-6),'csapat-ranglista'!$A:$FP,CT$321,FALSE)/8,VLOOKUP(VLOOKUP($A102,csapatok!$A:$NN,CT$320,FALSE),'csapat-ranglista'!$A:$FP,CT$321,FALSE)/4),0)</f>
        <v>0</v>
      </c>
      <c r="CU102" s="223">
        <f>IFERROR(IF(RIGHT(VLOOKUP($A102,csapatok!$A:$NN,CU$320,FALSE),5)="Csere",VLOOKUP(LEFT(VLOOKUP($A102,csapatok!$A:$NN,CU$320,FALSE),LEN(VLOOKUP($A102,csapatok!$A:$NN,CU$320,FALSE))-6),'csapat-ranglista'!$A:$FP,CU$321,FALSE)/8,VLOOKUP(VLOOKUP($A102,csapatok!$A:$NN,CU$320,FALSE),'csapat-ranglista'!$A:$FP,CU$321,FALSE)/4),0)</f>
        <v>0</v>
      </c>
      <c r="CV102" s="223">
        <f>IFERROR(IF(RIGHT(VLOOKUP($A102,csapatok!$A:$NN,CV$320,FALSE),5)="Csere",VLOOKUP(LEFT(VLOOKUP($A102,csapatok!$A:$NN,CV$320,FALSE),LEN(VLOOKUP($A102,csapatok!$A:$NN,CV$320,FALSE))-6),'csapat-ranglista'!$A:$FP,CV$321,FALSE)/8,VLOOKUP(VLOOKUP($A102,csapatok!$A:$NN,CV$320,FALSE),'csapat-ranglista'!$A:$FP,CV$321,FALSE)/4),0)</f>
        <v>0</v>
      </c>
      <c r="CW102" s="223">
        <f>IFERROR(IF(RIGHT(VLOOKUP($A102,csapatok!$A:$NN,CW$320,FALSE),5)="Csere",VLOOKUP(LEFT(VLOOKUP($A102,csapatok!$A:$NN,CW$320,FALSE),LEN(VLOOKUP($A102,csapatok!$A:$NN,CW$320,FALSE))-6),'csapat-ranglista'!$A:$FP,CW$321,FALSE)/8,VLOOKUP(VLOOKUP($A102,csapatok!$A:$NN,CW$320,FALSE),'csapat-ranglista'!$A:$FP,CW$321,FALSE)/4),0)</f>
        <v>2.3490645246768729</v>
      </c>
      <c r="CX102" s="223">
        <f>IFERROR(IF(RIGHT(VLOOKUP($A102,csapatok!$A:$NN,CX$320,FALSE),5)="Csere",VLOOKUP(LEFT(VLOOKUP($A102,csapatok!$A:$NN,CX$320,FALSE),LEN(VLOOKUP($A102,csapatok!$A:$NN,CX$320,FALSE))-6),'csapat-ranglista'!$A:$FP,CX$321,FALSE)/8,VLOOKUP(VLOOKUP($A102,csapatok!$A:$NN,CX$320,FALSE),'csapat-ranglista'!$A:$FP,CX$321,FALSE)/4),0)</f>
        <v>0</v>
      </c>
      <c r="CY102" s="223">
        <f>IFERROR(IF(RIGHT(VLOOKUP($A102,csapatok!$A:$NN,CY$320,FALSE),5)="Csere",VLOOKUP(LEFT(VLOOKUP($A102,csapatok!$A:$NN,CY$320,FALSE),LEN(VLOOKUP($A102,csapatok!$A:$NN,CY$320,FALSE))-6),'csapat-ranglista'!$A:$FP,CY$321,FALSE)/8,VLOOKUP(VLOOKUP($A102,csapatok!$A:$NN,CY$320,FALSE),'csapat-ranglista'!$A:$FP,CY$321,FALSE)/4),0)</f>
        <v>0</v>
      </c>
      <c r="CZ102" s="223">
        <f>IFERROR(IF(RIGHT(VLOOKUP($A102,csapatok!$A:$NN,CZ$320,FALSE),5)="Csere",VLOOKUP(LEFT(VLOOKUP($A102,csapatok!$A:$NN,CZ$320,FALSE),LEN(VLOOKUP($A102,csapatok!$A:$NN,CZ$320,FALSE))-6),'csapat-ranglista'!$A:$FP,CZ$321,FALSE)/8,VLOOKUP(VLOOKUP($A102,csapatok!$A:$NN,CZ$320,FALSE),'csapat-ranglista'!$A:$FP,CZ$321,FALSE)/4),0)</f>
        <v>0</v>
      </c>
      <c r="DA102" s="223">
        <f>IFERROR(IF(RIGHT(VLOOKUP($A102,csapatok!$A:$NN,DA$320,FALSE),5)="Csere",VLOOKUP(LEFT(VLOOKUP($A102,csapatok!$A:$NN,DA$320,FALSE),LEN(VLOOKUP($A102,csapatok!$A:$NN,DA$320,FALSE))-6),'csapat-ranglista'!$A:$FP,DA$321,FALSE)/8,VLOOKUP(VLOOKUP($A102,csapatok!$A:$NN,DA$320,FALSE),'csapat-ranglista'!$A:$FP,DA$321,FALSE)/4),0)</f>
        <v>0</v>
      </c>
      <c r="DB102" s="223">
        <f>IFERROR(IF(RIGHT(VLOOKUP($A102,csapatok!$A:$NN,DB$320,FALSE),5)="Csere",VLOOKUP(LEFT(VLOOKUP($A102,csapatok!$A:$NN,DB$320,FALSE),LEN(VLOOKUP($A102,csapatok!$A:$NN,DB$320,FALSE))-6),'csapat-ranglista'!$A:$FP,DB$321,FALSE)/8,VLOOKUP(VLOOKUP($A102,csapatok!$A:$NN,DB$320,FALSE),'csapat-ranglista'!$A:$FP,DB$321,FALSE)/4),0)</f>
        <v>0</v>
      </c>
      <c r="DC102" s="223">
        <f>IFERROR(IF(RIGHT(VLOOKUP($A102,csapatok!$A:$NN,DC$320,FALSE),5)="Csere",VLOOKUP(LEFT(VLOOKUP($A102,csapatok!$A:$NN,DC$320,FALSE),LEN(VLOOKUP($A102,csapatok!$A:$NN,DC$320,FALSE))-6),'csapat-ranglista'!$A:$FP,DC$321,FALSE)/8,VLOOKUP(VLOOKUP($A102,csapatok!$A:$NN,DC$320,FALSE),'csapat-ranglista'!$A:$FP,DC$321,FALSE)/4),0)</f>
        <v>0</v>
      </c>
      <c r="DD102" s="223">
        <f>IFERROR(IF(RIGHT(VLOOKUP($A102,csapatok!$A:$NN,DD$320,FALSE),5)="Csere",VLOOKUP(LEFT(VLOOKUP($A102,csapatok!$A:$NN,DD$320,FALSE),LEN(VLOOKUP($A102,csapatok!$A:$NN,DD$320,FALSE))-6),'csapat-ranglista'!$A:$FP,DD$321,FALSE)/8,VLOOKUP(VLOOKUP($A102,csapatok!$A:$NN,DD$320,FALSE),'csapat-ranglista'!$A:$FP,DD$321,FALSE)/4),0)</f>
        <v>0</v>
      </c>
      <c r="DE102" s="223">
        <f>IFERROR(IF(RIGHT(VLOOKUP($A102,csapatok!$A:$NN,DE$320,FALSE),5)="Csere",VLOOKUP(LEFT(VLOOKUP($A102,csapatok!$A:$NN,DE$320,FALSE),LEN(VLOOKUP($A102,csapatok!$A:$NN,DE$320,FALSE))-6),'csapat-ranglista'!$A:$FP,DE$321,FALSE)/8,VLOOKUP(VLOOKUP($A102,csapatok!$A:$NN,DE$320,FALSE),'csapat-ranglista'!$A:$FP,DE$321,FALSE)/4),0)</f>
        <v>0</v>
      </c>
      <c r="DF102" s="223">
        <f>IFERROR(IF(RIGHT(VLOOKUP($A102,csapatok!$A:$NN,DF$320,FALSE),5)="Csere",VLOOKUP(LEFT(VLOOKUP($A102,csapatok!$A:$NN,DF$320,FALSE),LEN(VLOOKUP($A102,csapatok!$A:$NN,DF$320,FALSE))-6),'csapat-ranglista'!$A:$FP,DF$321,FALSE)/8,VLOOKUP(VLOOKUP($A102,csapatok!$A:$NN,DF$320,FALSE),'csapat-ranglista'!$A:$FP,DF$321,FALSE)/4),0)</f>
        <v>0</v>
      </c>
      <c r="DG102" s="223">
        <f>IFERROR(IF(RIGHT(VLOOKUP($A102,csapatok!$A:$NN,DG$320,FALSE),5)="Csere",VLOOKUP(LEFT(VLOOKUP($A102,csapatok!$A:$NN,DG$320,FALSE),LEN(VLOOKUP($A102,csapatok!$A:$NN,DG$320,FALSE))-6),'csapat-ranglista'!$A:$FP,DG$321,FALSE)/8,VLOOKUP(VLOOKUP($A102,csapatok!$A:$NN,DG$320,FALSE),'csapat-ranglista'!$A:$FP,DG$321,FALSE)/4),0)</f>
        <v>0</v>
      </c>
      <c r="DH102" s="223">
        <f>IFERROR(IF(RIGHT(VLOOKUP($A102,csapatok!$A:$NN,DH$320,FALSE),5)="Csere",VLOOKUP(LEFT(VLOOKUP($A102,csapatok!$A:$NN,DH$320,FALSE),LEN(VLOOKUP($A102,csapatok!$A:$NN,DH$320,FALSE))-6),'csapat-ranglista'!$A:$FP,DH$321,FALSE)/8,VLOOKUP(VLOOKUP($A102,csapatok!$A:$NN,DH$320,FALSE),'csapat-ranglista'!$A:$FP,DH$321,FALSE)/4),0)</f>
        <v>0</v>
      </c>
      <c r="DI102" s="223">
        <f>IFERROR(IF(RIGHT(VLOOKUP($A102,csapatok!$A:$NN,DI$320,FALSE),5)="Csere",VLOOKUP(LEFT(VLOOKUP($A102,csapatok!$A:$NN,DI$320,FALSE),LEN(VLOOKUP($A102,csapatok!$A:$NN,DI$320,FALSE))-6),'csapat-ranglista'!$A:$FP,DI$321,FALSE)/8,VLOOKUP(VLOOKUP($A102,csapatok!$A:$NN,DI$320,FALSE),'csapat-ranglista'!$A:$FP,DI$321,FALSE)/4),0)</f>
        <v>0</v>
      </c>
      <c r="DJ102" s="223">
        <f>IFERROR(IF(RIGHT(VLOOKUP($A102,csapatok!$A:$NN,DJ$320,FALSE),5)="Csere",VLOOKUP(LEFT(VLOOKUP($A102,csapatok!$A:$NN,DJ$320,FALSE),LEN(VLOOKUP($A102,csapatok!$A:$NN,DJ$320,FALSE))-6),'csapat-ranglista'!$A:$FP,DJ$321,FALSE)/8,VLOOKUP(VLOOKUP($A102,csapatok!$A:$NN,DJ$320,FALSE),'csapat-ranglista'!$A:$FP,DJ$321,FALSE)/4),0)</f>
        <v>0</v>
      </c>
      <c r="DK102" s="223">
        <f>IFERROR(IF(RIGHT(VLOOKUP($A102,csapatok!$A:$NN,DK$320,FALSE),5)="Csere",VLOOKUP(LEFT(VLOOKUP($A102,csapatok!$A:$NN,DK$320,FALSE),LEN(VLOOKUP($A102,csapatok!$A:$NN,DK$320,FALSE))-6),'csapat-ranglista'!$A:$FP,DK$321,FALSE)/8,VLOOKUP(VLOOKUP($A102,csapatok!$A:$NN,DK$320,FALSE),'csapat-ranglista'!$A:$FP,DK$321,FALSE)/4),0)</f>
        <v>0</v>
      </c>
      <c r="DL102" s="223">
        <f>IFERROR(IF(RIGHT(VLOOKUP($A102,csapatok!$A:$NN,DL$320,FALSE),5)="Csere",VLOOKUP(LEFT(VLOOKUP($A102,csapatok!$A:$NN,DL$320,FALSE),LEN(VLOOKUP($A102,csapatok!$A:$NN,DL$320,FALSE))-6),'csapat-ranglista'!$A:$FP,DL$321,FALSE)/8,VLOOKUP(VLOOKUP($A102,csapatok!$A:$NN,DL$320,FALSE),'csapat-ranglista'!$A:$FP,DL$321,FALSE)/4),0)</f>
        <v>0</v>
      </c>
      <c r="DM102" s="223">
        <f>IFERROR(IF(RIGHT(VLOOKUP($A102,csapatok!$A:$NN,DM$320,FALSE),5)="Csere",VLOOKUP(LEFT(VLOOKUP($A102,csapatok!$A:$NN,DM$320,FALSE),LEN(VLOOKUP($A102,csapatok!$A:$NN,DM$320,FALSE))-6),'csapat-ranglista'!$A:$FP,DM$321,FALSE)/8,VLOOKUP(VLOOKUP($A102,csapatok!$A:$NN,DM$320,FALSE),'csapat-ranglista'!$A:$FP,DM$321,FALSE)/4),0)</f>
        <v>9.397267039158864</v>
      </c>
      <c r="DN102" s="223">
        <f>IFERROR(IF(RIGHT(VLOOKUP($A102,csapatok!$A:$NN,DN$320,FALSE),5)="Csere",VLOOKUP(LEFT(VLOOKUP($A102,csapatok!$A:$NN,DN$320,FALSE),LEN(VLOOKUP($A102,csapatok!$A:$NN,DN$320,FALSE))-6),'csapat-ranglista'!$A:$FP,DN$321,FALSE)/8,VLOOKUP(VLOOKUP($A102,csapatok!$A:$NN,DN$320,FALSE),'csapat-ranglista'!$A:$FP,DN$321,FALSE)/4),0)</f>
        <v>0</v>
      </c>
      <c r="DO102" s="224">
        <f>versenyek!$MF$11*IFERROR(VLOOKUP(VLOOKUP($A102,versenyek!ME:MG,3,FALSE),szabalyok!$A$16:$B$23,2,FALSE)/4,0)</f>
        <v>0</v>
      </c>
      <c r="DP102" s="224">
        <f>versenyek!$MI$11*IFERROR(VLOOKUP(VLOOKUP($A102,versenyek!MH:MJ,3,FALSE),szabalyok!$A$16:$B$23,2,FALSE)/4,0)</f>
        <v>0</v>
      </c>
      <c r="DQ102" s="223">
        <f>IFERROR(IF(RIGHT(VLOOKUP($A102,csapatok!$A:$NN,DQ$320,FALSE),5)="Csere",VLOOKUP(LEFT(VLOOKUP($A102,csapatok!$A:$NN,DQ$320,FALSE),LEN(VLOOKUP($A102,csapatok!$A:$NN,DQ$320,FALSE))-6),'csapat-ranglista'!$A:$FP,DQ$321,FALSE)/8,VLOOKUP(VLOOKUP($A102,csapatok!$A:$NN,DQ$320,FALSE),'csapat-ranglista'!$A:$FP,DQ$321,FALSE)/4),0)</f>
        <v>0</v>
      </c>
      <c r="DR102" s="223">
        <f>IFERROR(IF(RIGHT(VLOOKUP($A102,csapatok!$A:$NN,DR$320,FALSE),5)="Csere",VLOOKUP(LEFT(VLOOKUP($A102,csapatok!$A:$NN,DR$320,FALSE),LEN(VLOOKUP($A102,csapatok!$A:$NN,DR$320,FALSE))-6),'csapat-ranglista'!$A:$FP,DR$321,FALSE)/8,VLOOKUP(VLOOKUP($A102,csapatok!$A:$NN,DR$320,FALSE),'csapat-ranglista'!$A:$FP,DR$321,FALSE)/4),0)</f>
        <v>0</v>
      </c>
      <c r="DS102" s="223">
        <f>IFERROR(IF(RIGHT(VLOOKUP($A102,csapatok!$A:$NN,DS$320,FALSE),5)="Csere",VLOOKUP(LEFT(VLOOKUP($A102,csapatok!$A:$NN,DS$320,FALSE),LEN(VLOOKUP($A102,csapatok!$A:$NN,DS$320,FALSE))-6),'csapat-ranglista'!$A:$FP,DS$321,FALSE)/8,VLOOKUP(VLOOKUP($A102,csapatok!$A:$NN,DS$320,FALSE),'csapat-ranglista'!$A:$FP,DS$321,FALSE)/4),0)</f>
        <v>0</v>
      </c>
      <c r="DT102" s="223">
        <f>IFERROR(IF(RIGHT(VLOOKUP($A102,csapatok!$A:$NN,DT$320,FALSE),5)="Csere",VLOOKUP(LEFT(VLOOKUP($A102,csapatok!$A:$NN,DT$320,FALSE),LEN(VLOOKUP($A102,csapatok!$A:$NN,DT$320,FALSE))-6),'csapat-ranglista'!$A:$FP,DT$321,FALSE)/8,VLOOKUP(VLOOKUP($A102,csapatok!$A:$NN,DT$320,FALSE),'csapat-ranglista'!$A:$FP,DT$321,FALSE)/4),0)</f>
        <v>0</v>
      </c>
      <c r="DU102" s="223">
        <f>IFERROR(IF(RIGHT(VLOOKUP($A102,csapatok!$A:$NN,DU$320,FALSE),5)="Csere",VLOOKUP(LEFT(VLOOKUP($A102,csapatok!$A:$NN,DU$320,FALSE),LEN(VLOOKUP($A102,csapatok!$A:$NN,DU$320,FALSE))-6),'csapat-ranglista'!$A:$FP,DU$321,FALSE)/8,VLOOKUP(VLOOKUP($A102,csapatok!$A:$NN,DU$320,FALSE),'csapat-ranglista'!$A:$FP,DU$321,FALSE)/4),0)</f>
        <v>0</v>
      </c>
      <c r="DV102" s="223">
        <f>IFERROR(IF(RIGHT(VLOOKUP($A102,csapatok!$A:$NN,DV$320,FALSE),5)="Csere",VLOOKUP(LEFT(VLOOKUP($A102,csapatok!$A:$NN,DV$320,FALSE),LEN(VLOOKUP($A102,csapatok!$A:$NN,DV$320,FALSE))-6),'csapat-ranglista'!$A:$FP,DV$321,FALSE)/8,VLOOKUP(VLOOKUP($A102,csapatok!$A:$NN,DV$320,FALSE),'csapat-ranglista'!$A:$FP,DV$321,FALSE)/4),0)</f>
        <v>0</v>
      </c>
      <c r="DW102" s="223">
        <f>IFERROR(IF(RIGHT(VLOOKUP($A102,csapatok!$A:$NN,DW$320,FALSE),5)="Csere",VLOOKUP(LEFT(VLOOKUP($A102,csapatok!$A:$NN,DW$320,FALSE),LEN(VLOOKUP($A102,csapatok!$A:$NN,DW$320,FALSE))-6),'csapat-ranglista'!$A:$FP,DW$321,FALSE)/8,VLOOKUP(VLOOKUP($A102,csapatok!$A:$NN,DW$320,FALSE),'csapat-ranglista'!$A:$FP,DW$321,FALSE)/4),0)</f>
        <v>0</v>
      </c>
      <c r="DX102" s="223">
        <f>IFERROR(IF(RIGHT(VLOOKUP($A102,csapatok!$A:$NN,DX$320,FALSE),5)="Csere",VLOOKUP(LEFT(VLOOKUP($A102,csapatok!$A:$NN,DX$320,FALSE),LEN(VLOOKUP($A102,csapatok!$A:$NN,DX$320,FALSE))-6),'csapat-ranglista'!$A:$FP,DX$321,FALSE)/8,VLOOKUP(VLOOKUP($A102,csapatok!$A:$NN,DX$320,FALSE),'csapat-ranglista'!$A:$FP,DX$321,FALSE)/4),0)</f>
        <v>0</v>
      </c>
      <c r="DY102" s="223">
        <f>IFERROR(IF(RIGHT(VLOOKUP($A102,csapatok!$A:$NN,DY$320,FALSE),5)="Csere",VLOOKUP(LEFT(VLOOKUP($A102,csapatok!$A:$NN,DY$320,FALSE),LEN(VLOOKUP($A102,csapatok!$A:$NN,DY$320,FALSE))-6),'csapat-ranglista'!$A:$FP,DY$321,FALSE)/8,VLOOKUP(VLOOKUP($A102,csapatok!$A:$NN,DY$320,FALSE),'csapat-ranglista'!$A:$FP,DY$321,FALSE)/4),0)</f>
        <v>0</v>
      </c>
      <c r="DZ102" s="223">
        <f>IFERROR(IF(RIGHT(VLOOKUP($A102,csapatok!$A:$NN,DZ$320,FALSE),5)="Csere",VLOOKUP(LEFT(VLOOKUP($A102,csapatok!$A:$NN,DZ$320,FALSE),LEN(VLOOKUP($A102,csapatok!$A:$NN,DZ$320,FALSE))-6),'csapat-ranglista'!$A:$FP,DZ$321,FALSE)/8,VLOOKUP(VLOOKUP($A102,csapatok!$A:$NN,DZ$320,FALSE),'csapat-ranglista'!$A:$FP,DZ$321,FALSE)/4),0)</f>
        <v>0</v>
      </c>
      <c r="EA102" s="223">
        <f>IFERROR(IF(RIGHT(VLOOKUP($A102,csapatok!$A:$NN,EA$320,FALSE),5)="Csere",VLOOKUP(LEFT(VLOOKUP($A102,csapatok!$A:$NN,EA$320,FALSE),LEN(VLOOKUP($A102,csapatok!$A:$NN,EA$320,FALSE))-6),'csapat-ranglista'!$A:$FP,EA$321,FALSE)/8,VLOOKUP(VLOOKUP($A102,csapatok!$A:$NN,EA$320,FALSE),'csapat-ranglista'!$A:$FP,EA$321,FALSE)/4),0)</f>
        <v>0</v>
      </c>
      <c r="EB102" s="223">
        <f>IFERROR(IF(RIGHT(VLOOKUP($A102,csapatok!$A:$NN,EB$320,FALSE),5)="Csere",VLOOKUP(LEFT(VLOOKUP($A102,csapatok!$A:$NN,EB$320,FALSE),LEN(VLOOKUP($A102,csapatok!$A:$NN,EB$320,FALSE))-6),'csapat-ranglista'!$A:$FP,EB$321,FALSE)/8,VLOOKUP(VLOOKUP($A102,csapatok!$A:$NN,EB$320,FALSE),'csapat-ranglista'!$A:$FP,EB$321,FALSE)/4),0)</f>
        <v>0</v>
      </c>
      <c r="EC102" s="223">
        <f>IFERROR(IF(RIGHT(VLOOKUP($A102,csapatok!$A:$NN,EC$320,FALSE),5)="Csere",VLOOKUP(LEFT(VLOOKUP($A102,csapatok!$A:$NN,EC$320,FALSE),LEN(VLOOKUP($A102,csapatok!$A:$NN,EC$320,FALSE))-6),'csapat-ranglista'!$A:$FP,EC$321,FALSE)/8,VLOOKUP(VLOOKUP($A102,csapatok!$A:$NN,EC$320,FALSE),'csapat-ranglista'!$A:$FP,EC$321,FALSE)/4),0)</f>
        <v>0</v>
      </c>
      <c r="ED102" s="223">
        <f>IFERROR(IF(RIGHT(VLOOKUP($A102,csapatok!$A:$NN,ED$320,FALSE),5)="Csere",VLOOKUP(LEFT(VLOOKUP($A102,csapatok!$A:$NN,ED$320,FALSE),LEN(VLOOKUP($A102,csapatok!$A:$NN,ED$320,FALSE))-6),'csapat-ranglista'!$A:$FP,ED$321,FALSE)/8,VLOOKUP(VLOOKUP($A102,csapatok!$A:$NN,ED$320,FALSE),'csapat-ranglista'!$A:$FP,ED$321,FALSE)/4),0)</f>
        <v>0</v>
      </c>
      <c r="EE102" s="223">
        <f>IFERROR(IF(RIGHT(VLOOKUP($A102,csapatok!$A:$NN,EE$320,FALSE),5)="Csere",VLOOKUP(LEFT(VLOOKUP($A102,csapatok!$A:$NN,EE$320,FALSE),LEN(VLOOKUP($A102,csapatok!$A:$NN,EE$320,FALSE))-6),'csapat-ranglista'!$A:$FP,EE$321,FALSE)/8,VLOOKUP(VLOOKUP($A102,csapatok!$A:$NN,EE$320,FALSE),'csapat-ranglista'!$A:$FP,EE$321,FALSE)/4),0)</f>
        <v>0</v>
      </c>
      <c r="EF102" s="223">
        <f>IFERROR(IF(RIGHT(VLOOKUP($A102,csapatok!$A:$NN,EF$320,FALSE),5)="Csere",VLOOKUP(LEFT(VLOOKUP($A102,csapatok!$A:$NN,EF$320,FALSE),LEN(VLOOKUP($A102,csapatok!$A:$NN,EF$320,FALSE))-6),'csapat-ranglista'!$A:$FP,EF$321,FALSE)/8,VLOOKUP(VLOOKUP($A102,csapatok!$A:$NN,EF$320,FALSE),'csapat-ranglista'!$A:$FP,EF$321,FALSE)/4),0)</f>
        <v>0</v>
      </c>
      <c r="EG102" s="223">
        <f>IFERROR(IF(RIGHT(VLOOKUP($A102,csapatok!$A:$NN,EG$320,FALSE),5)="Csere",VLOOKUP(LEFT(VLOOKUP($A102,csapatok!$A:$NN,EG$320,FALSE),LEN(VLOOKUP($A102,csapatok!$A:$NN,EG$320,FALSE))-6),'csapat-ranglista'!$A:$FP,EG$321,FALSE)/8,VLOOKUP(VLOOKUP($A102,csapatok!$A:$NN,EG$320,FALSE),'csapat-ranglista'!$A:$FP,EG$321,FALSE)/4),0)</f>
        <v>0</v>
      </c>
      <c r="EH102" s="223">
        <f>IFERROR(IF(RIGHT(VLOOKUP($A102,csapatok!$A:$NN,EH$320,FALSE),5)="Csere",VLOOKUP(LEFT(VLOOKUP($A102,csapatok!$A:$NN,EH$320,FALSE),LEN(VLOOKUP($A102,csapatok!$A:$NN,EH$320,FALSE))-6),'csapat-ranglista'!$A:$FP,EH$321,FALSE)/8,VLOOKUP(VLOOKUP($A102,csapatok!$A:$NN,EH$320,FALSE),'csapat-ranglista'!$A:$FP,EH$321,FALSE)/4),0)</f>
        <v>0</v>
      </c>
      <c r="EI102" s="223">
        <f>IFERROR(IF(RIGHT(VLOOKUP($A102,csapatok!$A:$NN,EI$320,FALSE),5)="Csere",VLOOKUP(LEFT(VLOOKUP($A102,csapatok!$A:$NN,EI$320,FALSE),LEN(VLOOKUP($A102,csapatok!$A:$NN,EI$320,FALSE))-6),'csapat-ranglista'!$A:$FP,EI$321,FALSE)/8,VLOOKUP(VLOOKUP($A102,csapatok!$A:$NN,EI$320,FALSE),'csapat-ranglista'!$A:$FP,EI$321,FALSE)/4),0)</f>
        <v>0</v>
      </c>
      <c r="EJ102" s="223">
        <f>IFERROR(IF(RIGHT(VLOOKUP($A102,csapatok!$A:$NN,EJ$320,FALSE),5)="Csere",VLOOKUP(LEFT(VLOOKUP($A102,csapatok!$A:$NN,EJ$320,FALSE),LEN(VLOOKUP($A102,csapatok!$A:$NN,EJ$320,FALSE))-6),'csapat-ranglista'!$A:$FP,EJ$321,FALSE)/8,VLOOKUP(VLOOKUP($A102,csapatok!$A:$NN,EJ$320,FALSE),'csapat-ranglista'!$A:$FP,EJ$321,FALSE)/4),0)</f>
        <v>0</v>
      </c>
      <c r="EK102" s="223">
        <f>IFERROR(IF(RIGHT(VLOOKUP($A102,csapatok!$A:$NN,EK$320,FALSE),5)="Csere",VLOOKUP(LEFT(VLOOKUP($A102,csapatok!$A:$NN,EK$320,FALSE),LEN(VLOOKUP($A102,csapatok!$A:$NN,EK$320,FALSE))-6),'csapat-ranglista'!$A:$FP,EK$321,FALSE)/8,VLOOKUP(VLOOKUP($A102,csapatok!$A:$NN,EK$320,FALSE),'csapat-ranglista'!$A:$FP,EK$321,FALSE)/4),0)</f>
        <v>0</v>
      </c>
      <c r="EL102" s="223">
        <f>IFERROR(IF(RIGHT(VLOOKUP($A102,csapatok!$A:$NN,EL$320,FALSE),5)="Csere",VLOOKUP(LEFT(VLOOKUP($A102,csapatok!$A:$NN,EL$320,FALSE),LEN(VLOOKUP($A102,csapatok!$A:$NN,EL$320,FALSE))-6),'csapat-ranglista'!$A:$FP,EL$321,FALSE)/8,VLOOKUP(VLOOKUP($A102,csapatok!$A:$NN,EL$320,FALSE),'csapat-ranglista'!$A:$FP,EL$321,FALSE)/4),0)</f>
        <v>0</v>
      </c>
      <c r="EM102" s="223">
        <f>IFERROR(IF(RIGHT(VLOOKUP($A102,csapatok!$A:$NN,EM$320,FALSE),5)="Csere",VLOOKUP(LEFT(VLOOKUP($A102,csapatok!$A:$NN,EM$320,FALSE),LEN(VLOOKUP($A102,csapatok!$A:$NN,EM$320,FALSE))-6),'csapat-ranglista'!$A:$FP,EM$321,FALSE)/8,VLOOKUP(VLOOKUP($A102,csapatok!$A:$NN,EM$320,FALSE),'csapat-ranglista'!$A:$FP,EM$321,FALSE)/4),0)</f>
        <v>0</v>
      </c>
      <c r="EN102" s="223">
        <f>IFERROR(IF(RIGHT(VLOOKUP($A102,csapatok!$A:$NN,EN$320,FALSE),5)="Csere",VLOOKUP(LEFT(VLOOKUP($A102,csapatok!$A:$NN,EN$320,FALSE),LEN(VLOOKUP($A102,csapatok!$A:$NN,EN$320,FALSE))-6),'csapat-ranglista'!$A:$FP,EN$321,FALSE)/8,VLOOKUP(VLOOKUP($A102,csapatok!$A:$NN,EN$320,FALSE),'csapat-ranglista'!$A:$FP,EN$321,FALSE)/4),0)</f>
        <v>0.62109961047911655</v>
      </c>
      <c r="EO102" s="223">
        <f>IFERROR(IF(RIGHT(VLOOKUP($A102,csapatok!$A:$NN,EO$320,FALSE),5)="Csere",VLOOKUP(LEFT(VLOOKUP($A102,csapatok!$A:$NN,EO$320,FALSE),LEN(VLOOKUP($A102,csapatok!$A:$NN,EO$320,FALSE))-6),'csapat-ranglista'!$A:$FP,EO$321,FALSE)/8,VLOOKUP(VLOOKUP($A102,csapatok!$A:$NN,EO$320,FALSE),'csapat-ranglista'!$A:$FP,EO$321,FALSE)/4),0)</f>
        <v>0</v>
      </c>
      <c r="EP102" s="223">
        <f>IFERROR(IF(RIGHT(VLOOKUP($A102,csapatok!$A:$NN,EP$320,FALSE),5)="Csere",VLOOKUP(LEFT(VLOOKUP($A102,csapatok!$A:$NN,EP$320,FALSE),LEN(VLOOKUP($A102,csapatok!$A:$NN,EP$320,FALSE))-6),'csapat-ranglista'!$A:$FP,EP$321,FALSE)/8,VLOOKUP(VLOOKUP($A102,csapatok!$A:$NN,EP$320,FALSE),'csapat-ranglista'!$A:$FP,EP$321,FALSE)/4),0)</f>
        <v>0</v>
      </c>
      <c r="EQ102" s="223">
        <f>IFERROR(IF(RIGHT(VLOOKUP($A102,csapatok!$A:$NN,EQ$320,FALSE),5)="Csere",VLOOKUP(LEFT(VLOOKUP($A102,csapatok!$A:$NN,EQ$320,FALSE),LEN(VLOOKUP($A102,csapatok!$A:$NN,EQ$320,FALSE))-6),'csapat-ranglista'!$A:$FP,EQ$321,FALSE)/8,VLOOKUP(VLOOKUP($A102,csapatok!$A:$NN,EQ$320,FALSE),'csapat-ranglista'!$A:$FP,EQ$321,FALSE)/4),0)</f>
        <v>0</v>
      </c>
      <c r="ER102" s="223">
        <f>IFERROR(IF(RIGHT(VLOOKUP($A102,csapatok!$A:$NN,ER$320,FALSE),5)="Csere",VLOOKUP(LEFT(VLOOKUP($A102,csapatok!$A:$NN,ER$320,FALSE),LEN(VLOOKUP($A102,csapatok!$A:$NN,ER$320,FALSE))-6),'csapat-ranglista'!$A:$FP,ER$321,FALSE)/8,VLOOKUP(VLOOKUP($A102,csapatok!$A:$NN,ER$320,FALSE),'csapat-ranglista'!$A:$FP,ER$321,FALSE)/4),0)</f>
        <v>0</v>
      </c>
      <c r="ES102" s="223">
        <f>IFERROR(IF(RIGHT(VLOOKUP($A102,csapatok!$A:$NN,ES$320,FALSE),5)="Csere",VLOOKUP(LEFT(VLOOKUP($A102,csapatok!$A:$NN,ES$320,FALSE),LEN(VLOOKUP($A102,csapatok!$A:$NN,ES$320,FALSE))-6),'csapat-ranglista'!$A:$FP,ES$321,FALSE)/8,VLOOKUP(VLOOKUP($A102,csapatok!$A:$NN,ES$320,FALSE),'csapat-ranglista'!$A:$FP,ES$321,FALSE)/4),0)</f>
        <v>0</v>
      </c>
      <c r="ET102" s="223">
        <f>IFERROR(IF(RIGHT(VLOOKUP($A102,csapatok!$A:$NN,ET$320,FALSE),5)="Csere",VLOOKUP(LEFT(VLOOKUP($A102,csapatok!$A:$NN,ET$320,FALSE),LEN(VLOOKUP($A102,csapatok!$A:$NN,ET$320,FALSE))-6),'csapat-ranglista'!$A:$FP,ET$321,FALSE)/8,VLOOKUP(VLOOKUP($A102,csapatok!$A:$NN,ET$320,FALSE),'csapat-ranglista'!$A:$FP,ET$321,FALSE)/4),0)</f>
        <v>0</v>
      </c>
      <c r="EU102" s="223">
        <f>IFERROR(IF(RIGHT(VLOOKUP($A102,csapatok!$A:$NN,EU$320,FALSE),5)="Csere",VLOOKUP(LEFT(VLOOKUP($A102,csapatok!$A:$NN,EU$320,FALSE),LEN(VLOOKUP($A102,csapatok!$A:$NN,EU$320,FALSE))-6),'csapat-ranglista'!$A:$FP,EU$321,FALSE)/8,VLOOKUP(VLOOKUP($A102,csapatok!$A:$NN,EU$320,FALSE),'csapat-ranglista'!$A:$FP,EU$321,FALSE)/4),0)</f>
        <v>0</v>
      </c>
      <c r="EV102" s="223">
        <f>IFERROR(IF(RIGHT(VLOOKUP($A102,csapatok!$A:$NN,EV$320,FALSE),5)="Csere",VLOOKUP(LEFT(VLOOKUP($A102,csapatok!$A:$NN,EV$320,FALSE),LEN(VLOOKUP($A102,csapatok!$A:$NN,EV$320,FALSE))-6),'csapat-ranglista'!$A:$FP,EV$321,FALSE)/8,VLOOKUP(VLOOKUP($A102,csapatok!$A:$NN,EV$320,FALSE),'csapat-ranglista'!$A:$FP,EV$321,FALSE)/4),0)</f>
        <v>0</v>
      </c>
      <c r="EW102" s="223">
        <f>IFERROR(IF(RIGHT(VLOOKUP($A102,csapatok!$A:$NN,EW$320,FALSE),5)="Csere",VLOOKUP(LEFT(VLOOKUP($A102,csapatok!$A:$NN,EW$320,FALSE),LEN(VLOOKUP($A102,csapatok!$A:$NN,EW$320,FALSE))-6),'csapat-ranglista'!$A:$FP,EW$321,FALSE)/8,VLOOKUP(VLOOKUP($A102,csapatok!$A:$NN,EW$320,FALSE),'csapat-ranglista'!$A:$FP,EW$321,FALSE)/4),0)</f>
        <v>0</v>
      </c>
      <c r="EX102" s="223">
        <f>IFERROR(IF(RIGHT(VLOOKUP($A102,csapatok!$A:$NN,EX$320,FALSE),5)="Csere",VLOOKUP(LEFT(VLOOKUP($A102,csapatok!$A:$NN,EX$320,FALSE),LEN(VLOOKUP($A102,csapatok!$A:$NN,EX$320,FALSE))-6),'csapat-ranglista'!$A:$FP,EX$321,FALSE)/8,VLOOKUP(VLOOKUP($A102,csapatok!$A:$NN,EX$320,FALSE),'csapat-ranglista'!$A:$FP,EX$321,FALSE)/4),0)</f>
        <v>0</v>
      </c>
      <c r="EY102" s="223">
        <f>IFERROR(IF(RIGHT(VLOOKUP($A102,csapatok!$A:$NN,EY$320,FALSE),5)="Csere",VLOOKUP(LEFT(VLOOKUP($A102,csapatok!$A:$NN,EY$320,FALSE),LEN(VLOOKUP($A102,csapatok!$A:$NN,EY$320,FALSE))-6),'csapat-ranglista'!$A:$FP,EY$321,FALSE)/8,VLOOKUP(VLOOKUP($A102,csapatok!$A:$NN,EY$320,FALSE),'csapat-ranglista'!$A:$FP,EY$321,FALSE)/4),0)</f>
        <v>0</v>
      </c>
      <c r="EZ102" s="223">
        <f>IFERROR(IF(RIGHT(VLOOKUP($A102,csapatok!$A:$NN,EZ$320,FALSE),5)="Csere",VLOOKUP(LEFT(VLOOKUP($A102,csapatok!$A:$NN,EZ$320,FALSE),LEN(VLOOKUP($A102,csapatok!$A:$NN,EZ$320,FALSE))-6),'csapat-ranglista'!$A:$FP,EZ$321,FALSE)/8,VLOOKUP(VLOOKUP($A102,csapatok!$A:$NN,EZ$320,FALSE),'csapat-ranglista'!$A:$FP,EZ$321,FALSE)/4),0)</f>
        <v>0</v>
      </c>
      <c r="FA102" s="223">
        <f>IFERROR(IF(RIGHT(VLOOKUP($A102,csapatok!$A:$NN,FA$320,FALSE),5)="Csere",VLOOKUP(LEFT(VLOOKUP($A102,csapatok!$A:$NN,FA$320,FALSE),LEN(VLOOKUP($A102,csapatok!$A:$NN,FA$320,FALSE))-6),'csapat-ranglista'!$A:$FP,FA$321,FALSE)/8,VLOOKUP(VLOOKUP($A102,csapatok!$A:$NN,FA$320,FALSE),'csapat-ranglista'!$A:$FP,FA$321,FALSE)/4),0)</f>
        <v>3.4879948202331796</v>
      </c>
      <c r="FB102" s="223">
        <f>IFERROR(IF(RIGHT(VLOOKUP($A102,csapatok!$A:$NN,FB$320,FALSE),5)="Csere",VLOOKUP(LEFT(VLOOKUP($A102,csapatok!$A:$NN,FB$320,FALSE),LEN(VLOOKUP($A102,csapatok!$A:$NN,FB$320,FALSE))-6),'csapat-ranglista'!$A:$FP,FB$321,FALSE)/8,VLOOKUP(VLOOKUP($A102,csapatok!$A:$NN,FB$320,FALSE),'csapat-ranglista'!$A:$FP,FB$321,FALSE)/4),0)</f>
        <v>0</v>
      </c>
      <c r="FC102" s="223">
        <f>IFERROR(IF(RIGHT(VLOOKUP($A102,csapatok!$A:$NN,FC$320,FALSE),5)="Csere",VLOOKUP(LEFT(VLOOKUP($A102,csapatok!$A:$NN,FC$320,FALSE),LEN(VLOOKUP($A102,csapatok!$A:$NN,FC$320,FALSE))-6),'csapat-ranglista'!$A:$FP,FC$321,FALSE)/8,VLOOKUP(VLOOKUP($A102,csapatok!$A:$NN,FC$320,FALSE),'csapat-ranglista'!$A:$FP,FC$321,FALSE)/4),0)</f>
        <v>0</v>
      </c>
      <c r="FD102" s="224">
        <f>versenyek!$QY$11*IFERROR(VLOOKUP(VLOOKUP($A102,versenyek!QX:QZ,3,FALSE),szabalyok!$A$16:$B$23,2,FALSE)/4,0)</f>
        <v>0</v>
      </c>
      <c r="FE102" s="224">
        <f>versenyek!$RB$11*IFERROR(VLOOKUP(VLOOKUP($A102,versenyek!RA:RC,3,FALSE),szabalyok!$A$16:$B$23,2,FALSE)/4,0)</f>
        <v>0</v>
      </c>
      <c r="FF102" s="223">
        <f>IFERROR(IF(RIGHT(VLOOKUP($A102,csapatok!$A:$NN,FF$320,FALSE),5)="Csere",VLOOKUP(LEFT(VLOOKUP($A102,csapatok!$A:$NN,FF$320,FALSE),LEN(VLOOKUP($A102,csapatok!$A:$NN,FF$320,FALSE))-6),'csapat-ranglista'!$A:$FP,FF$321,FALSE)/8,VLOOKUP(VLOOKUP($A102,csapatok!$A:$NN,FF$320,FALSE),'csapat-ranglista'!$A:$FP,FF$321,FALSE)/4),0)</f>
        <v>0</v>
      </c>
      <c r="FG102" s="223">
        <f>IFERROR(IF(RIGHT(VLOOKUP($A102,csapatok!$A:$NN,FG$320,FALSE),5)="Csere",VLOOKUP(LEFT(VLOOKUP($A102,csapatok!$A:$NN,FG$320,FALSE),LEN(VLOOKUP($A102,csapatok!$A:$NN,FG$320,FALSE))-6),'csapat-ranglista'!$A:$FP,FG$321,FALSE)/8,VLOOKUP(VLOOKUP($A102,csapatok!$A:$NN,FG$320,FALSE),'csapat-ranglista'!$A:$FP,FG$321,FALSE)/4),0)</f>
        <v>0</v>
      </c>
      <c r="FH102" s="223">
        <f>IFERROR(IF(RIGHT(VLOOKUP($A102,csapatok!$A:$NN,FH$320,FALSE),5)="Csere",VLOOKUP(LEFT(VLOOKUP($A102,csapatok!$A:$NN,FH$320,FALSE),LEN(VLOOKUP($A102,csapatok!$A:$NN,FH$320,FALSE))-6),'csapat-ranglista'!$A:$FP,FH$321,FALSE)/8,VLOOKUP(VLOOKUP($A102,csapatok!$A:$NN,FH$320,FALSE),'csapat-ranglista'!$A:$FP,FH$321,FALSE)/4),0)</f>
        <v>0</v>
      </c>
      <c r="FI102" s="223">
        <f>IFERROR(IF(RIGHT(VLOOKUP($A102,csapatok!$A:$NN,FI$320,FALSE),5)="Csere",VLOOKUP(LEFT(VLOOKUP($A102,csapatok!$A:$NN,FI$320,FALSE),LEN(VLOOKUP($A102,csapatok!$A:$NN,FI$320,FALSE))-6),'csapat-ranglista'!$A:$FP,FI$321,FALSE)/8,VLOOKUP(VLOOKUP($A102,csapatok!$A:$NN,FI$320,FALSE),'csapat-ranglista'!$A:$FP,FI$321,FALSE)/4),0)</f>
        <v>0</v>
      </c>
      <c r="FJ102" s="223">
        <f>IFERROR(IF(RIGHT(VLOOKUP($A102,csapatok!$A:$NN,FJ$320,FALSE),5)="Csere",VLOOKUP(LEFT(VLOOKUP($A102,csapatok!$A:$NN,FJ$320,FALSE),LEN(VLOOKUP($A102,csapatok!$A:$NN,FJ$320,FALSE))-6),'csapat-ranglista'!$A:$FP,FJ$321,FALSE)/8,VLOOKUP(VLOOKUP($A102,csapatok!$A:$NN,FJ$320,FALSE),'csapat-ranglista'!$A:$FP,FJ$321,FALSE)/4),0)</f>
        <v>0</v>
      </c>
      <c r="FK102" s="223">
        <f>IFERROR(IF(RIGHT(VLOOKUP($A102,csapatok!$A:$NN,FK$320,FALSE),5)="Csere",VLOOKUP(LEFT(VLOOKUP($A102,csapatok!$A:$NN,FK$320,FALSE),LEN(VLOOKUP($A102,csapatok!$A:$NN,FK$320,FALSE))-6),'csapat-ranglista'!$A:$FP,FK$321,FALSE)/8,VLOOKUP(VLOOKUP($A102,csapatok!$A:$NN,FK$320,FALSE),'csapat-ranglista'!$A:$FP,FK$321,FALSE)/4),0)</f>
        <v>0</v>
      </c>
      <c r="FL102" s="223">
        <f>IFERROR(IF(RIGHT(VLOOKUP($A102,csapatok!$A:$NN,FL$320,FALSE),5)="Csere",VLOOKUP(LEFT(VLOOKUP($A102,csapatok!$A:$NN,FL$320,FALSE),LEN(VLOOKUP($A102,csapatok!$A:$NN,FL$320,FALSE))-6),'csapat-ranglista'!$A:$FP,FL$321,FALSE)/8,VLOOKUP(VLOOKUP($A102,csapatok!$A:$NN,FL$320,FALSE),'csapat-ranglista'!$A:$FP,FL$321,FALSE)/4),0)</f>
        <v>0</v>
      </c>
      <c r="FM102" s="223">
        <f>IFERROR(IF(RIGHT(VLOOKUP($A102,csapatok!$A:$NN,FM$320,FALSE),5)="Csere",VLOOKUP(LEFT(VLOOKUP($A102,csapatok!$A:$NN,FM$320,FALSE),LEN(VLOOKUP($A102,csapatok!$A:$NN,FM$320,FALSE))-6),'csapat-ranglista'!$A:$FP,FM$321,FALSE)/8,VLOOKUP(VLOOKUP($A102,csapatok!$A:$NN,FM$320,FALSE),'csapat-ranglista'!$A:$FP,FM$321,FALSE)/4),0)</f>
        <v>0</v>
      </c>
      <c r="FN102" s="223">
        <f>IFERROR(IF(RIGHT(VLOOKUP($A102,csapatok!$A:$NN,FN$320,FALSE),5)="Csere",VLOOKUP(LEFT(VLOOKUP($A102,csapatok!$A:$NN,FN$320,FALSE),LEN(VLOOKUP($A102,csapatok!$A:$NN,FN$320,FALSE))-6),'csapat-ranglista'!$A:$FP,FN$321,FALSE)/8,VLOOKUP(VLOOKUP($A102,csapatok!$A:$NN,FN$320,FALSE),'csapat-ranglista'!$A:$FP,FN$321,FALSE)/4),0)</f>
        <v>0</v>
      </c>
      <c r="FO102" s="223">
        <f>IFERROR(IF(RIGHT(VLOOKUP($A102,csapatok!$A:$NN,FO$320,FALSE),5)="Csere",VLOOKUP(LEFT(VLOOKUP($A102,csapatok!$A:$NN,FO$320,FALSE),LEN(VLOOKUP($A102,csapatok!$A:$NN,FO$320,FALSE))-6),'csapat-ranglista'!$A:$FP,FO$321,FALSE)/8,VLOOKUP(VLOOKUP($A102,csapatok!$A:$NN,FO$320,FALSE),'csapat-ranglista'!$A:$FP,FO$321,FALSE)/4),0)</f>
        <v>0</v>
      </c>
      <c r="FP102" s="223">
        <f>IFERROR(IF(RIGHT(VLOOKUP($A102,csapatok!$A:$NN,FP$320,FALSE),5)="Csere",VLOOKUP(LEFT(VLOOKUP($A102,csapatok!$A:$NN,FP$320,FALSE),LEN(VLOOKUP($A102,csapatok!$A:$NN,FP$320,FALSE))-6),'csapat-ranglista'!$A:$FP,FP$321,FALSE)/8,VLOOKUP(VLOOKUP($A102,csapatok!$A:$NN,FP$320,FALSE),'csapat-ranglista'!$A:$FP,FP$321,FALSE)/4),0)</f>
        <v>0</v>
      </c>
      <c r="FQ102" s="223">
        <f>IFERROR(IF(RIGHT(VLOOKUP($A102,csapatok!$A:$NN,FQ$320,FALSE),5)="Csere",VLOOKUP(LEFT(VLOOKUP($A102,csapatok!$A:$NN,FQ$320,FALSE),LEN(VLOOKUP($A102,csapatok!$A:$NN,FQ$320,FALSE))-6),'csapat-ranglista'!$A:$FP,FQ$321,FALSE)/8,VLOOKUP(VLOOKUP($A102,csapatok!$A:$NN,FQ$320,FALSE),'csapat-ranglista'!$A:$FP,FQ$321,FALSE)/4),0)</f>
        <v>0</v>
      </c>
      <c r="FR102" s="223">
        <f>IFERROR(IF(RIGHT(VLOOKUP($A102,csapatok!$A:$NN,FR$320,FALSE),5)="Csere",VLOOKUP(LEFT(VLOOKUP($A102,csapatok!$A:$NN,FR$320,FALSE),LEN(VLOOKUP($A102,csapatok!$A:$NN,FR$320,FALSE))-6),'csapat-ranglista'!$A:$FP,FR$321,FALSE)/8,VLOOKUP(VLOOKUP($A102,csapatok!$A:$NN,FR$320,FALSE),'csapat-ranglista'!$A:$FP,FR$321,FALSE)/4),0)</f>
        <v>0</v>
      </c>
      <c r="FS102" s="223">
        <f>IFERROR(IF(RIGHT(VLOOKUP($A102,csapatok!$A:$NN,FS$320,FALSE),5)="Csere",VLOOKUP(LEFT(VLOOKUP($A102,csapatok!$A:$NN,FS$320,FALSE),LEN(VLOOKUP($A102,csapatok!$A:$NN,FS$320,FALSE))-6),'csapat-ranglista'!$A:$FP,FS$321,FALSE)/8,VLOOKUP(VLOOKUP($A102,csapatok!$A:$NN,FS$320,FALSE),'csapat-ranglista'!$A:$FP,FS$321,FALSE)/4),0)</f>
        <v>0</v>
      </c>
      <c r="FT102" s="223">
        <f>IFERROR(IF(RIGHT(VLOOKUP($A102,csapatok!$A:$NN,FT$320,FALSE),5)="Csere",VLOOKUP(LEFT(VLOOKUP($A102,csapatok!$A:$NN,FT$320,FALSE),LEN(VLOOKUP($A102,csapatok!$A:$NN,FT$320,FALSE))-6),'csapat-ranglista'!$A:$FP,FT$321,FALSE)/8,VLOOKUP(VLOOKUP($A102,csapatok!$A:$NN,FT$320,FALSE),'csapat-ranglista'!$A:$FP,FT$321,FALSE)/4),0)</f>
        <v>0</v>
      </c>
      <c r="FU102" s="223">
        <f>IFERROR(IF(RIGHT(VLOOKUP($A102,csapatok!$A:$NN,FU$320,FALSE),5)="Csere",VLOOKUP(LEFT(VLOOKUP($A102,csapatok!$A:$NN,FU$320,FALSE),LEN(VLOOKUP($A102,csapatok!$A:$NN,FU$320,FALSE))-6),'csapat-ranglista'!$A:$FP,FU$321,FALSE)/8,VLOOKUP(VLOOKUP($A102,csapatok!$A:$NN,FU$320,FALSE),'csapat-ranglista'!$A:$FP,FU$321,FALSE)/4),0)</f>
        <v>0</v>
      </c>
      <c r="FV102" s="223">
        <f>IFERROR(IF(RIGHT(VLOOKUP($A102,csapatok!$A:$NN,FV$320,FALSE),5)="Csere",VLOOKUP(LEFT(VLOOKUP($A102,csapatok!$A:$NN,FV$320,FALSE),LEN(VLOOKUP($A102,csapatok!$A:$NN,FV$320,FALSE))-6),'csapat-ranglista'!$A:$FP,FV$321,FALSE)/8,VLOOKUP(VLOOKUP($A102,csapatok!$A:$NN,FV$320,FALSE),'csapat-ranglista'!$A:$FP,FV$321,FALSE)/4),0)</f>
        <v>0</v>
      </c>
      <c r="FW102" s="223">
        <f>IFERROR(IF(RIGHT(VLOOKUP($A102,csapatok!$A:$NN,FW$320,FALSE),5)="Csere",VLOOKUP(LEFT(VLOOKUP($A102,csapatok!$A:$NN,FW$320,FALSE),LEN(VLOOKUP($A102,csapatok!$A:$NN,FW$320,FALSE))-6),'csapat-ranglista'!$A:$FP,FW$321,FALSE)/8,VLOOKUP(VLOOKUP($A102,csapatok!$A:$NN,FW$320,FALSE),'csapat-ranglista'!$A:$FP,FW$321,FALSE)/4),0)</f>
        <v>0</v>
      </c>
      <c r="FX102" s="223">
        <f>IFERROR(IF(RIGHT(VLOOKUP($A102,csapatok!$A:$NN,FX$320,FALSE),5)="Csere",VLOOKUP(LEFT(VLOOKUP($A102,csapatok!$A:$NN,FX$320,FALSE),LEN(VLOOKUP($A102,csapatok!$A:$NN,FX$320,FALSE))-6),'csapat-ranglista'!$A:$FP,FX$321,FALSE)/8,VLOOKUP(VLOOKUP($A102,csapatok!$A:$NN,FX$320,FALSE),'csapat-ranglista'!$A:$FP,FX$321,FALSE)/4),0)</f>
        <v>0</v>
      </c>
      <c r="FY102" s="223">
        <f>IFERROR(IF(RIGHT(VLOOKUP($A102,csapatok!$A:$NN,FY$320,FALSE),5)="Csere",VLOOKUP(LEFT(VLOOKUP($A102,csapatok!$A:$NN,FY$320,FALSE),LEN(VLOOKUP($A102,csapatok!$A:$NN,FY$320,FALSE))-6),'csapat-ranglista'!$A:$FP,FY$321,FALSE)/8,VLOOKUP(VLOOKUP($A102,csapatok!$A:$NN,FY$320,FALSE),'csapat-ranglista'!$A:$FP,FY$321,FALSE)/4),0)</f>
        <v>0</v>
      </c>
      <c r="FZ102" s="223">
        <f>IFERROR(IF(RIGHT(VLOOKUP($A102,csapatok!$A:$NN,FZ$320,FALSE),5)="Csere",VLOOKUP(LEFT(VLOOKUP($A102,csapatok!$A:$NN,FZ$320,FALSE),LEN(VLOOKUP($A102,csapatok!$A:$NN,FZ$320,FALSE))-6),'csapat-ranglista'!$A:$FP,FZ$321,FALSE)/8,VLOOKUP(VLOOKUP($A102,csapatok!$A:$NN,FZ$320,FALSE),'csapat-ranglista'!$A:$FP,FZ$321,FALSE)/4),0)</f>
        <v>0</v>
      </c>
      <c r="GA102" s="223">
        <f>IFERROR(IF(RIGHT(VLOOKUP($A102,csapatok!$A:$NN,GA$320,FALSE),5)="Csere",VLOOKUP(LEFT(VLOOKUP($A102,csapatok!$A:$NN,GA$320,FALSE),LEN(VLOOKUP($A102,csapatok!$A:$NN,GA$320,FALSE))-6),'csapat-ranglista'!$A:$FP,GA$321,FALSE)/8,VLOOKUP(VLOOKUP($A102,csapatok!$A:$NN,GA$320,FALSE),'csapat-ranglista'!$A:$FP,GA$321,FALSE)/4),0)</f>
        <v>0</v>
      </c>
      <c r="GB102" s="223">
        <f>IFERROR(IF(RIGHT(VLOOKUP($A102,csapatok!$A:$NN,GB$320,FALSE),5)="Csere",VLOOKUP(LEFT(VLOOKUP($A102,csapatok!$A:$NN,GB$320,FALSE),LEN(VLOOKUP($A102,csapatok!$A:$NN,GB$320,FALSE))-6),'csapat-ranglista'!$A:$FP,GB$321,FALSE)/8,VLOOKUP(VLOOKUP($A102,csapatok!$A:$NN,GB$320,FALSE),'csapat-ranglista'!$A:$FP,GB$321,FALSE)/4),0)</f>
        <v>0</v>
      </c>
      <c r="GC102" s="223">
        <f>IFERROR(IF(RIGHT(VLOOKUP($A102,csapatok!$A:$NN,GC$320,FALSE),5)="Csere",VLOOKUP(LEFT(VLOOKUP($A102,csapatok!$A:$NN,GC$320,FALSE),LEN(VLOOKUP($A102,csapatok!$A:$NN,GC$320,FALSE))-6),'csapat-ranglista'!$A:$FP,GC$321,FALSE)/8,VLOOKUP(VLOOKUP($A102,csapatok!$A:$NN,GC$320,FALSE),'csapat-ranglista'!$A:$FP,GC$321,FALSE)/4),0)</f>
        <v>0</v>
      </c>
      <c r="GD102" s="247">
        <f>SUM(EQ102:GC102)</f>
        <v>3.4879948202331796</v>
      </c>
    </row>
    <row r="103" spans="1:186">
      <c r="A103" s="1" t="s">
        <v>1548</v>
      </c>
      <c r="B103" s="130"/>
      <c r="C103" s="131" t="str">
        <f>IF(B103=0,"",IF(B103&lt;$C$1,"felnőtt","ifi"))</f>
        <v/>
      </c>
      <c r="D103" s="32" t="s">
        <v>101</v>
      </c>
      <c r="E103" s="45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4"/>
      <c r="BD103" s="224"/>
      <c r="BE103" s="223">
        <f>IFERROR(IF(RIGHT(VLOOKUP($A103,csapatok!$A:$NN,BE$320,FALSE),5)="Csere",VLOOKUP(LEFT(VLOOKUP($A103,csapatok!$A:$NN,BE$320,FALSE),LEN(VLOOKUP($A103,csapatok!$A:$NN,BE$320,FALSE))-6),'csapat-ranglista'!$A:$FP,BE$321,FALSE)/8,VLOOKUP(VLOOKUP($A103,csapatok!$A:$NN,BE$320,FALSE),'csapat-ranglista'!$A:$FP,BE$321,FALSE)/4),0)</f>
        <v>0</v>
      </c>
      <c r="BF103" s="223">
        <f>IFERROR(IF(RIGHT(VLOOKUP($A103,csapatok!$A:$NN,BF$320,FALSE),5)="Csere",VLOOKUP(LEFT(VLOOKUP($A103,csapatok!$A:$NN,BF$320,FALSE),LEN(VLOOKUP($A103,csapatok!$A:$NN,BF$320,FALSE))-6),'csapat-ranglista'!$A:$FP,BF$321,FALSE)/8,VLOOKUP(VLOOKUP($A103,csapatok!$A:$NN,BF$320,FALSE),'csapat-ranglista'!$A:$FP,BF$321,FALSE)/4),0)</f>
        <v>0</v>
      </c>
      <c r="BG103" s="223">
        <f>IFERROR(IF(RIGHT(VLOOKUP($A103,csapatok!$A:$NN,BG$320,FALSE),5)="Csere",VLOOKUP(LEFT(VLOOKUP($A103,csapatok!$A:$NN,BG$320,FALSE),LEN(VLOOKUP($A103,csapatok!$A:$NN,BG$320,FALSE))-6),'csapat-ranglista'!$A:$FP,BG$321,FALSE)/8,VLOOKUP(VLOOKUP($A103,csapatok!$A:$NN,BG$320,FALSE),'csapat-ranglista'!$A:$FP,BG$321,FALSE)/4),0)</f>
        <v>0</v>
      </c>
      <c r="BH103" s="223">
        <f>IFERROR(IF(RIGHT(VLOOKUP($A103,csapatok!$A:$NN,BH$320,FALSE),5)="Csere",VLOOKUP(LEFT(VLOOKUP($A103,csapatok!$A:$NN,BH$320,FALSE),LEN(VLOOKUP($A103,csapatok!$A:$NN,BH$320,FALSE))-6),'csapat-ranglista'!$A:$FP,BH$321,FALSE)/8,VLOOKUP(VLOOKUP($A103,csapatok!$A:$NN,BH$320,FALSE),'csapat-ranglista'!$A:$FP,BH$321,FALSE)/4),0)</f>
        <v>0</v>
      </c>
      <c r="BI103" s="223">
        <f>IFERROR(IF(RIGHT(VLOOKUP($A103,csapatok!$A:$NN,BI$320,FALSE),5)="Csere",VLOOKUP(LEFT(VLOOKUP($A103,csapatok!$A:$NN,BI$320,FALSE),LEN(VLOOKUP($A103,csapatok!$A:$NN,BI$320,FALSE))-6),'csapat-ranglista'!$A:$FP,BI$321,FALSE)/8,VLOOKUP(VLOOKUP($A103,csapatok!$A:$NN,BI$320,FALSE),'csapat-ranglista'!$A:$FP,BI$321,FALSE)/4),0)</f>
        <v>0</v>
      </c>
      <c r="BJ103" s="223">
        <f>IFERROR(IF(RIGHT(VLOOKUP($A103,csapatok!$A:$NN,BJ$320,FALSE),5)="Csere",VLOOKUP(LEFT(VLOOKUP($A103,csapatok!$A:$NN,BJ$320,FALSE),LEN(VLOOKUP($A103,csapatok!$A:$NN,BJ$320,FALSE))-6),'csapat-ranglista'!$A:$FP,BJ$321,FALSE)/8,VLOOKUP(VLOOKUP($A103,csapatok!$A:$NN,BJ$320,FALSE),'csapat-ranglista'!$A:$FP,BJ$321,FALSE)/4),0)</f>
        <v>0</v>
      </c>
      <c r="BK103" s="223">
        <f>IFERROR(IF(RIGHT(VLOOKUP($A103,csapatok!$A:$NN,BK$320,FALSE),5)="Csere",VLOOKUP(LEFT(VLOOKUP($A103,csapatok!$A:$NN,BK$320,FALSE),LEN(VLOOKUP($A103,csapatok!$A:$NN,BK$320,FALSE))-6),'csapat-ranglista'!$A:$FP,BK$321,FALSE)/8,VLOOKUP(VLOOKUP($A103,csapatok!$A:$NN,BK$320,FALSE),'csapat-ranglista'!$A:$FP,BK$321,FALSE)/4),0)</f>
        <v>0</v>
      </c>
      <c r="BL103" s="223">
        <f>IFERROR(IF(RIGHT(VLOOKUP($A103,csapatok!$A:$NN,BL$320,FALSE),5)="Csere",VLOOKUP(LEFT(VLOOKUP($A103,csapatok!$A:$NN,BL$320,FALSE),LEN(VLOOKUP($A103,csapatok!$A:$NN,BL$320,FALSE))-6),'csapat-ranglista'!$A:$FP,BL$321,FALSE)/8,VLOOKUP(VLOOKUP($A103,csapatok!$A:$NN,BL$320,FALSE),'csapat-ranglista'!$A:$FP,BL$321,FALSE)/4),0)</f>
        <v>0</v>
      </c>
      <c r="BM103" s="223">
        <f>IFERROR(IF(RIGHT(VLOOKUP($A103,csapatok!$A:$NN,BM$320,FALSE),5)="Csere",VLOOKUP(LEFT(VLOOKUP($A103,csapatok!$A:$NN,BM$320,FALSE),LEN(VLOOKUP($A103,csapatok!$A:$NN,BM$320,FALSE))-6),'csapat-ranglista'!$A:$FP,BM$321,FALSE)/8,VLOOKUP(VLOOKUP($A103,csapatok!$A:$NN,BM$320,FALSE),'csapat-ranglista'!$A:$FP,BM$321,FALSE)/4),0)</f>
        <v>0</v>
      </c>
      <c r="BN103" s="223">
        <f>IFERROR(IF(RIGHT(VLOOKUP($A103,csapatok!$A:$NN,BN$320,FALSE),5)="Csere",VLOOKUP(LEFT(VLOOKUP($A103,csapatok!$A:$NN,BN$320,FALSE),LEN(VLOOKUP($A103,csapatok!$A:$NN,BN$320,FALSE))-6),'csapat-ranglista'!$A:$FP,BN$321,FALSE)/8,VLOOKUP(VLOOKUP($A103,csapatok!$A:$NN,BN$320,FALSE),'csapat-ranglista'!$A:$FP,BN$321,FALSE)/4),0)</f>
        <v>0</v>
      </c>
      <c r="BO103" s="223">
        <f>IFERROR(IF(RIGHT(VLOOKUP($A103,csapatok!$A:$NN,BO$320,FALSE),5)="Csere",VLOOKUP(LEFT(VLOOKUP($A103,csapatok!$A:$NN,BO$320,FALSE),LEN(VLOOKUP($A103,csapatok!$A:$NN,BO$320,FALSE))-6),'csapat-ranglista'!$A:$FP,BO$321,FALSE)/8,VLOOKUP(VLOOKUP($A103,csapatok!$A:$NN,BO$320,FALSE),'csapat-ranglista'!$A:$FP,BO$321,FALSE)/4),0)</f>
        <v>0</v>
      </c>
      <c r="BP103" s="223">
        <f>IFERROR(IF(RIGHT(VLOOKUP($A103,csapatok!$A:$NN,BP$320,FALSE),5)="Csere",VLOOKUP(LEFT(VLOOKUP($A103,csapatok!$A:$NN,BP$320,FALSE),LEN(VLOOKUP($A103,csapatok!$A:$NN,BP$320,FALSE))-6),'csapat-ranglista'!$A:$FP,BP$321,FALSE)/8,VLOOKUP(VLOOKUP($A103,csapatok!$A:$NN,BP$320,FALSE),'csapat-ranglista'!$A:$FP,BP$321,FALSE)/4),0)</f>
        <v>0</v>
      </c>
      <c r="BQ103" s="223">
        <f>IFERROR(IF(RIGHT(VLOOKUP($A103,csapatok!$A:$NN,BQ$320,FALSE),5)="Csere",VLOOKUP(LEFT(VLOOKUP($A103,csapatok!$A:$NN,BQ$320,FALSE),LEN(VLOOKUP($A103,csapatok!$A:$NN,BQ$320,FALSE))-6),'csapat-ranglista'!$A:$FP,BQ$321,FALSE)/8,VLOOKUP(VLOOKUP($A103,csapatok!$A:$NN,BQ$320,FALSE),'csapat-ranglista'!$A:$FP,BQ$321,FALSE)/4),0)</f>
        <v>0</v>
      </c>
      <c r="BR103" s="223">
        <f>IFERROR(IF(RIGHT(VLOOKUP($A103,csapatok!$A:$NN,BR$320,FALSE),5)="Csere",VLOOKUP(LEFT(VLOOKUP($A103,csapatok!$A:$NN,BR$320,FALSE),LEN(VLOOKUP($A103,csapatok!$A:$NN,BR$320,FALSE))-6),'csapat-ranglista'!$A:$FP,BR$321,FALSE)/8,VLOOKUP(VLOOKUP($A103,csapatok!$A:$NN,BR$320,FALSE),'csapat-ranglista'!$A:$FP,BR$321,FALSE)/4),0)</f>
        <v>0</v>
      </c>
      <c r="BS103" s="223">
        <f>IFERROR(IF(RIGHT(VLOOKUP($A103,csapatok!$A:$NN,BS$320,FALSE),5)="Csere",VLOOKUP(LEFT(VLOOKUP($A103,csapatok!$A:$NN,BS$320,FALSE),LEN(VLOOKUP($A103,csapatok!$A:$NN,BS$320,FALSE))-6),'csapat-ranglista'!$A:$FP,BS$321,FALSE)/8,VLOOKUP(VLOOKUP($A103,csapatok!$A:$NN,BS$320,FALSE),'csapat-ranglista'!$A:$FP,BS$321,FALSE)/4),0)</f>
        <v>0</v>
      </c>
      <c r="BT103" s="223">
        <f>IFERROR(IF(RIGHT(VLOOKUP($A103,csapatok!$A:$NN,BT$320,FALSE),5)="Csere",VLOOKUP(LEFT(VLOOKUP($A103,csapatok!$A:$NN,BT$320,FALSE),LEN(VLOOKUP($A103,csapatok!$A:$NN,BT$320,FALSE))-6),'csapat-ranglista'!$A:$FP,BT$321,FALSE)/8,VLOOKUP(VLOOKUP($A103,csapatok!$A:$NN,BT$320,FALSE),'csapat-ranglista'!$A:$FP,BT$321,FALSE)/4),0)</f>
        <v>0</v>
      </c>
      <c r="BU103" s="223">
        <f>IFERROR(IF(RIGHT(VLOOKUP($A103,csapatok!$A:$NN,BU$320,FALSE),5)="Csere",VLOOKUP(LEFT(VLOOKUP($A103,csapatok!$A:$NN,BU$320,FALSE),LEN(VLOOKUP($A103,csapatok!$A:$NN,BU$320,FALSE))-6),'csapat-ranglista'!$A:$FP,BU$321,FALSE)/8,VLOOKUP(VLOOKUP($A103,csapatok!$A:$NN,BU$320,FALSE),'csapat-ranglista'!$A:$FP,BU$321,FALSE)/4),0)</f>
        <v>0</v>
      </c>
      <c r="BV103" s="223">
        <f>IFERROR(IF(RIGHT(VLOOKUP($A103,csapatok!$A:$NN,BV$320,FALSE),5)="Csere",VLOOKUP(LEFT(VLOOKUP($A103,csapatok!$A:$NN,BV$320,FALSE),LEN(VLOOKUP($A103,csapatok!$A:$NN,BV$320,FALSE))-6),'csapat-ranglista'!$A:$FP,BV$321,FALSE)/8,VLOOKUP(VLOOKUP($A103,csapatok!$A:$NN,BV$320,FALSE),'csapat-ranglista'!$A:$FP,BV$321,FALSE)/4),0)</f>
        <v>0</v>
      </c>
      <c r="BW103" s="223">
        <f>IFERROR(IF(RIGHT(VLOOKUP($A103,csapatok!$A:$NN,BW$320,FALSE),5)="Csere",VLOOKUP(LEFT(VLOOKUP($A103,csapatok!$A:$NN,BW$320,FALSE),LEN(VLOOKUP($A103,csapatok!$A:$NN,BW$320,FALSE))-6),'csapat-ranglista'!$A:$FP,BW$321,FALSE)/8,VLOOKUP(VLOOKUP($A103,csapatok!$A:$NN,BW$320,FALSE),'csapat-ranglista'!$A:$FP,BW$321,FALSE)/4),0)</f>
        <v>0</v>
      </c>
      <c r="BX103" s="223">
        <f>IFERROR(IF(RIGHT(VLOOKUP($A103,csapatok!$A:$NN,BX$320,FALSE),5)="Csere",VLOOKUP(LEFT(VLOOKUP($A103,csapatok!$A:$NN,BX$320,FALSE),LEN(VLOOKUP($A103,csapatok!$A:$NN,BX$320,FALSE))-6),'csapat-ranglista'!$A:$FP,BX$321,FALSE)/8,VLOOKUP(VLOOKUP($A103,csapatok!$A:$NN,BX$320,FALSE),'csapat-ranglista'!$A:$FP,BX$321,FALSE)/4),0)</f>
        <v>0</v>
      </c>
      <c r="BY103" s="223">
        <f>IFERROR(IF(RIGHT(VLOOKUP($A103,csapatok!$A:$NN,BY$320,FALSE),5)="Csere",VLOOKUP(LEFT(VLOOKUP($A103,csapatok!$A:$NN,BY$320,FALSE),LEN(VLOOKUP($A103,csapatok!$A:$NN,BY$320,FALSE))-6),'csapat-ranglista'!$A:$FP,BY$321,FALSE)/8,VLOOKUP(VLOOKUP($A103,csapatok!$A:$NN,BY$320,FALSE),'csapat-ranglista'!$A:$FP,BY$321,FALSE)/4),0)</f>
        <v>0</v>
      </c>
      <c r="BZ103" s="223">
        <f>IFERROR(IF(RIGHT(VLOOKUP($A103,csapatok!$A:$NN,BZ$320,FALSE),5)="Csere",VLOOKUP(LEFT(VLOOKUP($A103,csapatok!$A:$NN,BZ$320,FALSE),LEN(VLOOKUP($A103,csapatok!$A:$NN,BZ$320,FALSE))-6),'csapat-ranglista'!$A:$FP,BZ$321,FALSE)/8,VLOOKUP(VLOOKUP($A103,csapatok!$A:$NN,BZ$320,FALSE),'csapat-ranglista'!$A:$FP,BZ$321,FALSE)/4),0)</f>
        <v>0</v>
      </c>
      <c r="CA103" s="223">
        <f>IFERROR(IF(RIGHT(VLOOKUP($A103,csapatok!$A:$NN,CA$320,FALSE),5)="Csere",VLOOKUP(LEFT(VLOOKUP($A103,csapatok!$A:$NN,CA$320,FALSE),LEN(VLOOKUP($A103,csapatok!$A:$NN,CA$320,FALSE))-6),'csapat-ranglista'!$A:$FP,CA$321,FALSE)/8,VLOOKUP(VLOOKUP($A103,csapatok!$A:$NN,CA$320,FALSE),'csapat-ranglista'!$A:$FP,CA$321,FALSE)/4),0)</f>
        <v>0</v>
      </c>
      <c r="CB103" s="223">
        <f>IFERROR(IF(RIGHT(VLOOKUP($A103,csapatok!$A:$NN,CB$320,FALSE),5)="Csere",VLOOKUP(LEFT(VLOOKUP($A103,csapatok!$A:$NN,CB$320,FALSE),LEN(VLOOKUP($A103,csapatok!$A:$NN,CB$320,FALSE))-6),'csapat-ranglista'!$A:$FP,CB$321,FALSE)/8,VLOOKUP(VLOOKUP($A103,csapatok!$A:$NN,CB$320,FALSE),'csapat-ranglista'!$A:$FP,CB$321,FALSE)/4),0)</f>
        <v>0</v>
      </c>
      <c r="CC103" s="223">
        <f>IFERROR(IF(RIGHT(VLOOKUP($A103,csapatok!$A:$NN,CC$320,FALSE),5)="Csere",VLOOKUP(LEFT(VLOOKUP($A103,csapatok!$A:$NN,CC$320,FALSE),LEN(VLOOKUP($A103,csapatok!$A:$NN,CC$320,FALSE))-6),'csapat-ranglista'!$A:$FP,CC$321,FALSE)/8,VLOOKUP(VLOOKUP($A103,csapatok!$A:$NN,CC$320,FALSE),'csapat-ranglista'!$A:$FP,CC$321,FALSE)/4),0)</f>
        <v>0</v>
      </c>
      <c r="CD103" s="223">
        <f>IFERROR(IF(RIGHT(VLOOKUP($A103,csapatok!$A:$NN,CD$320,FALSE),5)="Csere",VLOOKUP(LEFT(VLOOKUP($A103,csapatok!$A:$NN,CD$320,FALSE),LEN(VLOOKUP($A103,csapatok!$A:$NN,CD$320,FALSE))-6),'csapat-ranglista'!$A:$FP,CD$321,FALSE)/8,VLOOKUP(VLOOKUP($A103,csapatok!$A:$NN,CD$320,FALSE),'csapat-ranglista'!$A:$FP,CD$321,FALSE)/4),0)</f>
        <v>0</v>
      </c>
      <c r="CE103" s="223">
        <f>IFERROR(IF(RIGHT(VLOOKUP($A103,csapatok!$A:$NN,CE$320,FALSE),5)="Csere",VLOOKUP(LEFT(VLOOKUP($A103,csapatok!$A:$NN,CE$320,FALSE),LEN(VLOOKUP($A103,csapatok!$A:$NN,CE$320,FALSE))-6),'csapat-ranglista'!$A:$FP,CE$321,FALSE)/8,VLOOKUP(VLOOKUP($A103,csapatok!$A:$NN,CE$320,FALSE),'csapat-ranglista'!$A:$FP,CE$321,FALSE)/4),0)</f>
        <v>0</v>
      </c>
      <c r="CF103" s="223">
        <f>IFERROR(IF(RIGHT(VLOOKUP($A103,csapatok!$A:$NN,CF$320,FALSE),5)="Csere",VLOOKUP(LEFT(VLOOKUP($A103,csapatok!$A:$NN,CF$320,FALSE),LEN(VLOOKUP($A103,csapatok!$A:$NN,CF$320,FALSE))-6),'csapat-ranglista'!$A:$FP,CF$321,FALSE)/8,VLOOKUP(VLOOKUP($A103,csapatok!$A:$NN,CF$320,FALSE),'csapat-ranglista'!$A:$FP,CF$321,FALSE)/4),0)</f>
        <v>0</v>
      </c>
      <c r="CG103" s="223">
        <f>IFERROR(IF(RIGHT(VLOOKUP($A103,csapatok!$A:$NN,CG$320,FALSE),5)="Csere",VLOOKUP(LEFT(VLOOKUP($A103,csapatok!$A:$NN,CG$320,FALSE),LEN(VLOOKUP($A103,csapatok!$A:$NN,CG$320,FALSE))-6),'csapat-ranglista'!$A:$FP,CG$321,FALSE)/8,VLOOKUP(VLOOKUP($A103,csapatok!$A:$NN,CG$320,FALSE),'csapat-ranglista'!$A:$FP,CG$321,FALSE)/4),0)</f>
        <v>0</v>
      </c>
      <c r="CH103" s="223">
        <f>IFERROR(IF(RIGHT(VLOOKUP($A103,csapatok!$A:$NN,CH$320,FALSE),5)="Csere",VLOOKUP(LEFT(VLOOKUP($A103,csapatok!$A:$NN,CH$320,FALSE),LEN(VLOOKUP($A103,csapatok!$A:$NN,CH$320,FALSE))-6),'csapat-ranglista'!$A:$FP,CH$321,FALSE)/8,VLOOKUP(VLOOKUP($A103,csapatok!$A:$NN,CH$320,FALSE),'csapat-ranglista'!$A:$FP,CH$321,FALSE)/4),0)</f>
        <v>0</v>
      </c>
      <c r="CI103" s="223">
        <f>IFERROR(IF(RIGHT(VLOOKUP($A103,csapatok!$A:$NN,CI$320,FALSE),5)="Csere",VLOOKUP(LEFT(VLOOKUP($A103,csapatok!$A:$NN,CI$320,FALSE),LEN(VLOOKUP($A103,csapatok!$A:$NN,CI$320,FALSE))-6),'csapat-ranglista'!$A:$FP,CI$321,FALSE)/8,VLOOKUP(VLOOKUP($A103,csapatok!$A:$NN,CI$320,FALSE),'csapat-ranglista'!$A:$FP,CI$321,FALSE)/4),0)</f>
        <v>0</v>
      </c>
      <c r="CJ103" s="224">
        <f>versenyek!$IQ$11*IFERROR(VLOOKUP(VLOOKUP($A103,versenyek!IP:IR,3,FALSE),szabalyok!$A$16:$B$23,2,FALSE)/4,0)</f>
        <v>0</v>
      </c>
      <c r="CK103" s="224">
        <f>versenyek!$IT$11*IFERROR(VLOOKUP(VLOOKUP($A103,versenyek!IS:IU,3,FALSE),szabalyok!$A$16:$B$23,2,FALSE)/4,0)</f>
        <v>0</v>
      </c>
      <c r="CL103" s="223">
        <f>IFERROR(IF(RIGHT(VLOOKUP($A103,csapatok!$A:$NN,CL$320,FALSE),5)="Csere",VLOOKUP(LEFT(VLOOKUP($A103,csapatok!$A:$NN,CL$320,FALSE),LEN(VLOOKUP($A103,csapatok!$A:$NN,CL$320,FALSE))-6),'csapat-ranglista'!$A:$FP,CL$321,FALSE)/8,VLOOKUP(VLOOKUP($A103,csapatok!$A:$NN,CL$320,FALSE),'csapat-ranglista'!$A:$FP,CL$321,FALSE)/4),0)</f>
        <v>0</v>
      </c>
      <c r="CM103" s="223">
        <f>IFERROR(IF(RIGHT(VLOOKUP($A103,csapatok!$A:$NN,CM$320,FALSE),5)="Csere",VLOOKUP(LEFT(VLOOKUP($A103,csapatok!$A:$NN,CM$320,FALSE),LEN(VLOOKUP($A103,csapatok!$A:$NN,CM$320,FALSE))-6),'csapat-ranglista'!$A:$FP,CM$321,FALSE)/8,VLOOKUP(VLOOKUP($A103,csapatok!$A:$NN,CM$320,FALSE),'csapat-ranglista'!$A:$FP,CM$321,FALSE)/4),0)</f>
        <v>0</v>
      </c>
      <c r="CN103" s="223">
        <f>IFERROR(IF(RIGHT(VLOOKUP($A103,csapatok!$A:$NN,CN$320,FALSE),5)="Csere",VLOOKUP(LEFT(VLOOKUP($A103,csapatok!$A:$NN,CN$320,FALSE),LEN(VLOOKUP($A103,csapatok!$A:$NN,CN$320,FALSE))-6),'csapat-ranglista'!$A:$FP,CN$321,FALSE)/8,VLOOKUP(VLOOKUP($A103,csapatok!$A:$NN,CN$320,FALSE),'csapat-ranglista'!$A:$FP,CN$321,FALSE)/4),0)</f>
        <v>0</v>
      </c>
      <c r="CO103" s="223">
        <f>IFERROR(IF(RIGHT(VLOOKUP($A103,csapatok!$A:$NN,CO$320,FALSE),5)="Csere",VLOOKUP(LEFT(VLOOKUP($A103,csapatok!$A:$NN,CO$320,FALSE),LEN(VLOOKUP($A103,csapatok!$A:$NN,CO$320,FALSE))-6),'csapat-ranglista'!$A:$FP,CO$321,FALSE)/8,VLOOKUP(VLOOKUP($A103,csapatok!$A:$NN,CO$320,FALSE),'csapat-ranglista'!$A:$FP,CO$321,FALSE)/4),0)</f>
        <v>0</v>
      </c>
      <c r="CP103" s="223">
        <f>IFERROR(IF(RIGHT(VLOOKUP($A103,csapatok!$A:$NN,CP$320,FALSE),5)="Csere",VLOOKUP(LEFT(VLOOKUP($A103,csapatok!$A:$NN,CP$320,FALSE),LEN(VLOOKUP($A103,csapatok!$A:$NN,CP$320,FALSE))-6),'csapat-ranglista'!$A:$FP,CP$321,FALSE)/8,VLOOKUP(VLOOKUP($A103,csapatok!$A:$NN,CP$320,FALSE),'csapat-ranglista'!$A:$FP,CP$321,FALSE)/4),0)</f>
        <v>0</v>
      </c>
      <c r="CQ103" s="223">
        <f>IFERROR(IF(RIGHT(VLOOKUP($A103,csapatok!$A:$NN,CQ$320,FALSE),5)="Csere",VLOOKUP(LEFT(VLOOKUP($A103,csapatok!$A:$NN,CQ$320,FALSE),LEN(VLOOKUP($A103,csapatok!$A:$NN,CQ$320,FALSE))-6),'csapat-ranglista'!$A:$FP,CQ$321,FALSE)/8,VLOOKUP(VLOOKUP($A103,csapatok!$A:$NN,CQ$320,FALSE),'csapat-ranglista'!$A:$FP,CQ$321,FALSE)/4),0)</f>
        <v>0</v>
      </c>
      <c r="CR103" s="223">
        <f>IFERROR(IF(RIGHT(VLOOKUP($A103,csapatok!$A:$NN,CR$320,FALSE),5)="Csere",VLOOKUP(LEFT(VLOOKUP($A103,csapatok!$A:$NN,CR$320,FALSE),LEN(VLOOKUP($A103,csapatok!$A:$NN,CR$320,FALSE))-6),'csapat-ranglista'!$A:$FP,CR$321,FALSE)/8,VLOOKUP(VLOOKUP($A103,csapatok!$A:$NN,CR$320,FALSE),'csapat-ranglista'!$A:$FP,CR$321,FALSE)/4),0)</f>
        <v>0</v>
      </c>
      <c r="CS103" s="223">
        <f>IFERROR(IF(RIGHT(VLOOKUP($A103,csapatok!$A:$NN,CS$320,FALSE),5)="Csere",VLOOKUP(LEFT(VLOOKUP($A103,csapatok!$A:$NN,CS$320,FALSE),LEN(VLOOKUP($A103,csapatok!$A:$NN,CS$320,FALSE))-6),'csapat-ranglista'!$A:$FP,CS$321,FALSE)/8,VLOOKUP(VLOOKUP($A103,csapatok!$A:$NN,CS$320,FALSE),'csapat-ranglista'!$A:$FP,CS$321,FALSE)/4),0)</f>
        <v>0</v>
      </c>
      <c r="CT103" s="223">
        <f>IFERROR(IF(RIGHT(VLOOKUP($A103,csapatok!$A:$NN,CT$320,FALSE),5)="Csere",VLOOKUP(LEFT(VLOOKUP($A103,csapatok!$A:$NN,CT$320,FALSE),LEN(VLOOKUP($A103,csapatok!$A:$NN,CT$320,FALSE))-6),'csapat-ranglista'!$A:$FP,CT$321,FALSE)/8,VLOOKUP(VLOOKUP($A103,csapatok!$A:$NN,CT$320,FALSE),'csapat-ranglista'!$A:$FP,CT$321,FALSE)/4),0)</f>
        <v>0</v>
      </c>
      <c r="CU103" s="223">
        <f>IFERROR(IF(RIGHT(VLOOKUP($A103,csapatok!$A:$NN,CU$320,FALSE),5)="Csere",VLOOKUP(LEFT(VLOOKUP($A103,csapatok!$A:$NN,CU$320,FALSE),LEN(VLOOKUP($A103,csapatok!$A:$NN,CU$320,FALSE))-6),'csapat-ranglista'!$A:$FP,CU$321,FALSE)/8,VLOOKUP(VLOOKUP($A103,csapatok!$A:$NN,CU$320,FALSE),'csapat-ranglista'!$A:$FP,CU$321,FALSE)/4),0)</f>
        <v>0</v>
      </c>
      <c r="CV103" s="223">
        <f>IFERROR(IF(RIGHT(VLOOKUP($A103,csapatok!$A:$NN,CV$320,FALSE),5)="Csere",VLOOKUP(LEFT(VLOOKUP($A103,csapatok!$A:$NN,CV$320,FALSE),LEN(VLOOKUP($A103,csapatok!$A:$NN,CV$320,FALSE))-6),'csapat-ranglista'!$A:$FP,CV$321,FALSE)/8,VLOOKUP(VLOOKUP($A103,csapatok!$A:$NN,CV$320,FALSE),'csapat-ranglista'!$A:$FP,CV$321,FALSE)/4),0)</f>
        <v>0</v>
      </c>
      <c r="CW103" s="223">
        <f>IFERROR(IF(RIGHT(VLOOKUP($A103,csapatok!$A:$NN,CW$320,FALSE),5)="Csere",VLOOKUP(LEFT(VLOOKUP($A103,csapatok!$A:$NN,CW$320,FALSE),LEN(VLOOKUP($A103,csapatok!$A:$NN,CW$320,FALSE))-6),'csapat-ranglista'!$A:$FP,CW$321,FALSE)/8,VLOOKUP(VLOOKUP($A103,csapatok!$A:$NN,CW$320,FALSE),'csapat-ranglista'!$A:$FP,CW$321,FALSE)/4),0)</f>
        <v>0</v>
      </c>
      <c r="CX103" s="223">
        <f>IFERROR(IF(RIGHT(VLOOKUP($A103,csapatok!$A:$NN,CX$320,FALSE),5)="Csere",VLOOKUP(LEFT(VLOOKUP($A103,csapatok!$A:$NN,CX$320,FALSE),LEN(VLOOKUP($A103,csapatok!$A:$NN,CX$320,FALSE))-6),'csapat-ranglista'!$A:$FP,CX$321,FALSE)/8,VLOOKUP(VLOOKUP($A103,csapatok!$A:$NN,CX$320,FALSE),'csapat-ranglista'!$A:$FP,CX$321,FALSE)/4),0)</f>
        <v>0</v>
      </c>
      <c r="CY103" s="223">
        <f>IFERROR(IF(RIGHT(VLOOKUP($A103,csapatok!$A:$NN,CY$320,FALSE),5)="Csere",VLOOKUP(LEFT(VLOOKUP($A103,csapatok!$A:$NN,CY$320,FALSE),LEN(VLOOKUP($A103,csapatok!$A:$NN,CY$320,FALSE))-6),'csapat-ranglista'!$A:$FP,CY$321,FALSE)/8,VLOOKUP(VLOOKUP($A103,csapatok!$A:$NN,CY$320,FALSE),'csapat-ranglista'!$A:$FP,CY$321,FALSE)/4),0)</f>
        <v>0</v>
      </c>
      <c r="CZ103" s="223">
        <f>IFERROR(IF(RIGHT(VLOOKUP($A103,csapatok!$A:$NN,CZ$320,FALSE),5)="Csere",VLOOKUP(LEFT(VLOOKUP($A103,csapatok!$A:$NN,CZ$320,FALSE),LEN(VLOOKUP($A103,csapatok!$A:$NN,CZ$320,FALSE))-6),'csapat-ranglista'!$A:$FP,CZ$321,FALSE)/8,VLOOKUP(VLOOKUP($A103,csapatok!$A:$NN,CZ$320,FALSE),'csapat-ranglista'!$A:$FP,CZ$321,FALSE)/4),0)</f>
        <v>0</v>
      </c>
      <c r="DA103" s="223">
        <f>IFERROR(IF(RIGHT(VLOOKUP($A103,csapatok!$A:$NN,DA$320,FALSE),5)="Csere",VLOOKUP(LEFT(VLOOKUP($A103,csapatok!$A:$NN,DA$320,FALSE),LEN(VLOOKUP($A103,csapatok!$A:$NN,DA$320,FALSE))-6),'csapat-ranglista'!$A:$FP,DA$321,FALSE)/8,VLOOKUP(VLOOKUP($A103,csapatok!$A:$NN,DA$320,FALSE),'csapat-ranglista'!$A:$FP,DA$321,FALSE)/4),0)</f>
        <v>0</v>
      </c>
      <c r="DB103" s="223">
        <f>IFERROR(IF(RIGHT(VLOOKUP($A103,csapatok!$A:$NN,DB$320,FALSE),5)="Csere",VLOOKUP(LEFT(VLOOKUP($A103,csapatok!$A:$NN,DB$320,FALSE),LEN(VLOOKUP($A103,csapatok!$A:$NN,DB$320,FALSE))-6),'csapat-ranglista'!$A:$FP,DB$321,FALSE)/8,VLOOKUP(VLOOKUP($A103,csapatok!$A:$NN,DB$320,FALSE),'csapat-ranglista'!$A:$FP,DB$321,FALSE)/4),0)</f>
        <v>0</v>
      </c>
      <c r="DC103" s="223">
        <f>IFERROR(IF(RIGHT(VLOOKUP($A103,csapatok!$A:$NN,DC$320,FALSE),5)="Csere",VLOOKUP(LEFT(VLOOKUP($A103,csapatok!$A:$NN,DC$320,FALSE),LEN(VLOOKUP($A103,csapatok!$A:$NN,DC$320,FALSE))-6),'csapat-ranglista'!$A:$FP,DC$321,FALSE)/8,VLOOKUP(VLOOKUP($A103,csapatok!$A:$NN,DC$320,FALSE),'csapat-ranglista'!$A:$FP,DC$321,FALSE)/4),0)</f>
        <v>0</v>
      </c>
      <c r="DD103" s="223">
        <f>IFERROR(IF(RIGHT(VLOOKUP($A103,csapatok!$A:$NN,DD$320,FALSE),5)="Csere",VLOOKUP(LEFT(VLOOKUP($A103,csapatok!$A:$NN,DD$320,FALSE),LEN(VLOOKUP($A103,csapatok!$A:$NN,DD$320,FALSE))-6),'csapat-ranglista'!$A:$FP,DD$321,FALSE)/8,VLOOKUP(VLOOKUP($A103,csapatok!$A:$NN,DD$320,FALSE),'csapat-ranglista'!$A:$FP,DD$321,FALSE)/4),0)</f>
        <v>0</v>
      </c>
      <c r="DE103" s="223">
        <f>IFERROR(IF(RIGHT(VLOOKUP($A103,csapatok!$A:$NN,DE$320,FALSE),5)="Csere",VLOOKUP(LEFT(VLOOKUP($A103,csapatok!$A:$NN,DE$320,FALSE),LEN(VLOOKUP($A103,csapatok!$A:$NN,DE$320,FALSE))-6),'csapat-ranglista'!$A:$FP,DE$321,FALSE)/8,VLOOKUP(VLOOKUP($A103,csapatok!$A:$NN,DE$320,FALSE),'csapat-ranglista'!$A:$FP,DE$321,FALSE)/4),0)</f>
        <v>0</v>
      </c>
      <c r="DF103" s="223">
        <f>IFERROR(IF(RIGHT(VLOOKUP($A103,csapatok!$A:$NN,DF$320,FALSE),5)="Csere",VLOOKUP(LEFT(VLOOKUP($A103,csapatok!$A:$NN,DF$320,FALSE),LEN(VLOOKUP($A103,csapatok!$A:$NN,DF$320,FALSE))-6),'csapat-ranglista'!$A:$FP,DF$321,FALSE)/8,VLOOKUP(VLOOKUP($A103,csapatok!$A:$NN,DF$320,FALSE),'csapat-ranglista'!$A:$FP,DF$321,FALSE)/4),0)</f>
        <v>0</v>
      </c>
      <c r="DG103" s="223">
        <f>IFERROR(IF(RIGHT(VLOOKUP($A103,csapatok!$A:$NN,DG$320,FALSE),5)="Csere",VLOOKUP(LEFT(VLOOKUP($A103,csapatok!$A:$NN,DG$320,FALSE),LEN(VLOOKUP($A103,csapatok!$A:$NN,DG$320,FALSE))-6),'csapat-ranglista'!$A:$FP,DG$321,FALSE)/8,VLOOKUP(VLOOKUP($A103,csapatok!$A:$NN,DG$320,FALSE),'csapat-ranglista'!$A:$FP,DG$321,FALSE)/4),0)</f>
        <v>0</v>
      </c>
      <c r="DH103" s="223">
        <f>IFERROR(IF(RIGHT(VLOOKUP($A103,csapatok!$A:$NN,DH$320,FALSE),5)="Csere",VLOOKUP(LEFT(VLOOKUP($A103,csapatok!$A:$NN,DH$320,FALSE),LEN(VLOOKUP($A103,csapatok!$A:$NN,DH$320,FALSE))-6),'csapat-ranglista'!$A:$FP,DH$321,FALSE)/8,VLOOKUP(VLOOKUP($A103,csapatok!$A:$NN,DH$320,FALSE),'csapat-ranglista'!$A:$FP,DH$321,FALSE)/4),0)</f>
        <v>0</v>
      </c>
      <c r="DI103" s="223">
        <f>IFERROR(IF(RIGHT(VLOOKUP($A103,csapatok!$A:$NN,DI$320,FALSE),5)="Csere",VLOOKUP(LEFT(VLOOKUP($A103,csapatok!$A:$NN,DI$320,FALSE),LEN(VLOOKUP($A103,csapatok!$A:$NN,DI$320,FALSE))-6),'csapat-ranglista'!$A:$FP,DI$321,FALSE)/8,VLOOKUP(VLOOKUP($A103,csapatok!$A:$NN,DI$320,FALSE),'csapat-ranglista'!$A:$FP,DI$321,FALSE)/4),0)</f>
        <v>0</v>
      </c>
      <c r="DJ103" s="223">
        <f>IFERROR(IF(RIGHT(VLOOKUP($A103,csapatok!$A:$NN,DJ$320,FALSE),5)="Csere",VLOOKUP(LEFT(VLOOKUP($A103,csapatok!$A:$NN,DJ$320,FALSE),LEN(VLOOKUP($A103,csapatok!$A:$NN,DJ$320,FALSE))-6),'csapat-ranglista'!$A:$FP,DJ$321,FALSE)/8,VLOOKUP(VLOOKUP($A103,csapatok!$A:$NN,DJ$320,FALSE),'csapat-ranglista'!$A:$FP,DJ$321,FALSE)/4),0)</f>
        <v>0</v>
      </c>
      <c r="DK103" s="223">
        <f>IFERROR(IF(RIGHT(VLOOKUP($A103,csapatok!$A:$NN,DK$320,FALSE),5)="Csere",VLOOKUP(LEFT(VLOOKUP($A103,csapatok!$A:$NN,DK$320,FALSE),LEN(VLOOKUP($A103,csapatok!$A:$NN,DK$320,FALSE))-6),'csapat-ranglista'!$A:$FP,DK$321,FALSE)/8,VLOOKUP(VLOOKUP($A103,csapatok!$A:$NN,DK$320,FALSE),'csapat-ranglista'!$A:$FP,DK$321,FALSE)/4),0)</f>
        <v>0</v>
      </c>
      <c r="DL103" s="223">
        <f>IFERROR(IF(RIGHT(VLOOKUP($A103,csapatok!$A:$NN,DL$320,FALSE),5)="Csere",VLOOKUP(LEFT(VLOOKUP($A103,csapatok!$A:$NN,DL$320,FALSE),LEN(VLOOKUP($A103,csapatok!$A:$NN,DL$320,FALSE))-6),'csapat-ranglista'!$A:$FP,DL$321,FALSE)/8,VLOOKUP(VLOOKUP($A103,csapatok!$A:$NN,DL$320,FALSE),'csapat-ranglista'!$A:$FP,DL$321,FALSE)/4),0)</f>
        <v>0</v>
      </c>
      <c r="DM103" s="223">
        <f>IFERROR(IF(RIGHT(VLOOKUP($A103,csapatok!$A:$NN,DM$320,FALSE),5)="Csere",VLOOKUP(LEFT(VLOOKUP($A103,csapatok!$A:$NN,DM$320,FALSE),LEN(VLOOKUP($A103,csapatok!$A:$NN,DM$320,FALSE))-6),'csapat-ranglista'!$A:$FP,DM$321,FALSE)/8,VLOOKUP(VLOOKUP($A103,csapatok!$A:$NN,DM$320,FALSE),'csapat-ranglista'!$A:$FP,DM$321,FALSE)/4),0)</f>
        <v>0</v>
      </c>
      <c r="DN103" s="223">
        <f>IFERROR(IF(RIGHT(VLOOKUP($A103,csapatok!$A:$NN,DN$320,FALSE),5)="Csere",VLOOKUP(LEFT(VLOOKUP($A103,csapatok!$A:$NN,DN$320,FALSE),LEN(VLOOKUP($A103,csapatok!$A:$NN,DN$320,FALSE))-6),'csapat-ranglista'!$A:$FP,DN$321,FALSE)/8,VLOOKUP(VLOOKUP($A103,csapatok!$A:$NN,DN$320,FALSE),'csapat-ranglista'!$A:$FP,DN$321,FALSE)/4),0)</f>
        <v>0</v>
      </c>
      <c r="DO103" s="224">
        <f>versenyek!$MF$11*IFERROR(VLOOKUP(VLOOKUP($A103,versenyek!ME:MG,3,FALSE),szabalyok!$A$16:$B$23,2,FALSE)/4,0)</f>
        <v>0</v>
      </c>
      <c r="DP103" s="224">
        <f>versenyek!$MI$11*IFERROR(VLOOKUP(VLOOKUP($A103,versenyek!MH:MJ,3,FALSE),szabalyok!$A$16:$B$23,2,FALSE)/4,0)</f>
        <v>0</v>
      </c>
      <c r="DQ103" s="223">
        <f>IFERROR(IF(RIGHT(VLOOKUP($A103,csapatok!$A:$NN,DQ$320,FALSE),5)="Csere",VLOOKUP(LEFT(VLOOKUP($A103,csapatok!$A:$NN,DQ$320,FALSE),LEN(VLOOKUP($A103,csapatok!$A:$NN,DQ$320,FALSE))-6),'csapat-ranglista'!$A:$FP,DQ$321,FALSE)/8,VLOOKUP(VLOOKUP($A103,csapatok!$A:$NN,DQ$320,FALSE),'csapat-ranglista'!$A:$FP,DQ$321,FALSE)/4),0)</f>
        <v>0</v>
      </c>
      <c r="DR103" s="223">
        <f>IFERROR(IF(RIGHT(VLOOKUP($A103,csapatok!$A:$NN,DR$320,FALSE),5)="Csere",VLOOKUP(LEFT(VLOOKUP($A103,csapatok!$A:$NN,DR$320,FALSE),LEN(VLOOKUP($A103,csapatok!$A:$NN,DR$320,FALSE))-6),'csapat-ranglista'!$A:$FP,DR$321,FALSE)/8,VLOOKUP(VLOOKUP($A103,csapatok!$A:$NN,DR$320,FALSE),'csapat-ranglista'!$A:$FP,DR$321,FALSE)/4),0)</f>
        <v>0</v>
      </c>
      <c r="DS103" s="223">
        <f>IFERROR(IF(RIGHT(VLOOKUP($A103,csapatok!$A:$NN,DS$320,FALSE),5)="Csere",VLOOKUP(LEFT(VLOOKUP($A103,csapatok!$A:$NN,DS$320,FALSE),LEN(VLOOKUP($A103,csapatok!$A:$NN,DS$320,FALSE))-6),'csapat-ranglista'!$A:$FP,DS$321,FALSE)/8,VLOOKUP(VLOOKUP($A103,csapatok!$A:$NN,DS$320,FALSE),'csapat-ranglista'!$A:$FP,DS$321,FALSE)/4),0)</f>
        <v>0</v>
      </c>
      <c r="DT103" s="223">
        <f>IFERROR(IF(RIGHT(VLOOKUP($A103,csapatok!$A:$NN,DT$320,FALSE),5)="Csere",VLOOKUP(LEFT(VLOOKUP($A103,csapatok!$A:$NN,DT$320,FALSE),LEN(VLOOKUP($A103,csapatok!$A:$NN,DT$320,FALSE))-6),'csapat-ranglista'!$A:$FP,DT$321,FALSE)/8,VLOOKUP(VLOOKUP($A103,csapatok!$A:$NN,DT$320,FALSE),'csapat-ranglista'!$A:$FP,DT$321,FALSE)/4),0)</f>
        <v>0</v>
      </c>
      <c r="DU103" s="223">
        <f>IFERROR(IF(RIGHT(VLOOKUP($A103,csapatok!$A:$NN,DU$320,FALSE),5)="Csere",VLOOKUP(LEFT(VLOOKUP($A103,csapatok!$A:$NN,DU$320,FALSE),LEN(VLOOKUP($A103,csapatok!$A:$NN,DU$320,FALSE))-6),'csapat-ranglista'!$A:$FP,DU$321,FALSE)/8,VLOOKUP(VLOOKUP($A103,csapatok!$A:$NN,DU$320,FALSE),'csapat-ranglista'!$A:$FP,DU$321,FALSE)/4),0)</f>
        <v>0</v>
      </c>
      <c r="DV103" s="223">
        <f>IFERROR(IF(RIGHT(VLOOKUP($A103,csapatok!$A:$NN,DV$320,FALSE),5)="Csere",VLOOKUP(LEFT(VLOOKUP($A103,csapatok!$A:$NN,DV$320,FALSE),LEN(VLOOKUP($A103,csapatok!$A:$NN,DV$320,FALSE))-6),'csapat-ranglista'!$A:$FP,DV$321,FALSE)/8,VLOOKUP(VLOOKUP($A103,csapatok!$A:$NN,DV$320,FALSE),'csapat-ranglista'!$A:$FP,DV$321,FALSE)/4),0)</f>
        <v>0</v>
      </c>
      <c r="DW103" s="223">
        <f>IFERROR(IF(RIGHT(VLOOKUP($A103,csapatok!$A:$NN,DW$320,FALSE),5)="Csere",VLOOKUP(LEFT(VLOOKUP($A103,csapatok!$A:$NN,DW$320,FALSE),LEN(VLOOKUP($A103,csapatok!$A:$NN,DW$320,FALSE))-6),'csapat-ranglista'!$A:$FP,DW$321,FALSE)/8,VLOOKUP(VLOOKUP($A103,csapatok!$A:$NN,DW$320,FALSE),'csapat-ranglista'!$A:$FP,DW$321,FALSE)/4),0)</f>
        <v>0</v>
      </c>
      <c r="DX103" s="223">
        <f>IFERROR(IF(RIGHT(VLOOKUP($A103,csapatok!$A:$NN,DX$320,FALSE),5)="Csere",VLOOKUP(LEFT(VLOOKUP($A103,csapatok!$A:$NN,DX$320,FALSE),LEN(VLOOKUP($A103,csapatok!$A:$NN,DX$320,FALSE))-6),'csapat-ranglista'!$A:$FP,DX$321,FALSE)/8,VLOOKUP(VLOOKUP($A103,csapatok!$A:$NN,DX$320,FALSE),'csapat-ranglista'!$A:$FP,DX$321,FALSE)/4),0)</f>
        <v>0</v>
      </c>
      <c r="DY103" s="223">
        <f>IFERROR(IF(RIGHT(VLOOKUP($A103,csapatok!$A:$NN,DY$320,FALSE),5)="Csere",VLOOKUP(LEFT(VLOOKUP($A103,csapatok!$A:$NN,DY$320,FALSE),LEN(VLOOKUP($A103,csapatok!$A:$NN,DY$320,FALSE))-6),'csapat-ranglista'!$A:$FP,DY$321,FALSE)/8,VLOOKUP(VLOOKUP($A103,csapatok!$A:$NN,DY$320,FALSE),'csapat-ranglista'!$A:$FP,DY$321,FALSE)/4),0)</f>
        <v>0</v>
      </c>
      <c r="DZ103" s="223">
        <f>IFERROR(IF(RIGHT(VLOOKUP($A103,csapatok!$A:$NN,DZ$320,FALSE),5)="Csere",VLOOKUP(LEFT(VLOOKUP($A103,csapatok!$A:$NN,DZ$320,FALSE),LEN(VLOOKUP($A103,csapatok!$A:$NN,DZ$320,FALSE))-6),'csapat-ranglista'!$A:$FP,DZ$321,FALSE)/8,VLOOKUP(VLOOKUP($A103,csapatok!$A:$NN,DZ$320,FALSE),'csapat-ranglista'!$A:$FP,DZ$321,FALSE)/4),0)</f>
        <v>0</v>
      </c>
      <c r="EA103" s="223">
        <f>IFERROR(IF(RIGHT(VLOOKUP($A103,csapatok!$A:$NN,EA$320,FALSE),5)="Csere",VLOOKUP(LEFT(VLOOKUP($A103,csapatok!$A:$NN,EA$320,FALSE),LEN(VLOOKUP($A103,csapatok!$A:$NN,EA$320,FALSE))-6),'csapat-ranglista'!$A:$FP,EA$321,FALSE)/8,VLOOKUP(VLOOKUP($A103,csapatok!$A:$NN,EA$320,FALSE),'csapat-ranglista'!$A:$FP,EA$321,FALSE)/4),0)</f>
        <v>0</v>
      </c>
      <c r="EB103" s="223">
        <f>IFERROR(IF(RIGHT(VLOOKUP($A103,csapatok!$A:$NN,EB$320,FALSE),5)="Csere",VLOOKUP(LEFT(VLOOKUP($A103,csapatok!$A:$NN,EB$320,FALSE),LEN(VLOOKUP($A103,csapatok!$A:$NN,EB$320,FALSE))-6),'csapat-ranglista'!$A:$FP,EB$321,FALSE)/8,VLOOKUP(VLOOKUP($A103,csapatok!$A:$NN,EB$320,FALSE),'csapat-ranglista'!$A:$FP,EB$321,FALSE)/4),0)</f>
        <v>0</v>
      </c>
      <c r="EC103" s="223">
        <f>IFERROR(IF(RIGHT(VLOOKUP($A103,csapatok!$A:$NN,EC$320,FALSE),5)="Csere",VLOOKUP(LEFT(VLOOKUP($A103,csapatok!$A:$NN,EC$320,FALSE),LEN(VLOOKUP($A103,csapatok!$A:$NN,EC$320,FALSE))-6),'csapat-ranglista'!$A:$FP,EC$321,FALSE)/8,VLOOKUP(VLOOKUP($A103,csapatok!$A:$NN,EC$320,FALSE),'csapat-ranglista'!$A:$FP,EC$321,FALSE)/4),0)</f>
        <v>0</v>
      </c>
      <c r="ED103" s="223">
        <f>IFERROR(IF(RIGHT(VLOOKUP($A103,csapatok!$A:$NN,ED$320,FALSE),5)="Csere",VLOOKUP(LEFT(VLOOKUP($A103,csapatok!$A:$NN,ED$320,FALSE),LEN(VLOOKUP($A103,csapatok!$A:$NN,ED$320,FALSE))-6),'csapat-ranglista'!$A:$FP,ED$321,FALSE)/8,VLOOKUP(VLOOKUP($A103,csapatok!$A:$NN,ED$320,FALSE),'csapat-ranglista'!$A:$FP,ED$321,FALSE)/4),0)</f>
        <v>0</v>
      </c>
      <c r="EE103" s="223">
        <f>IFERROR(IF(RIGHT(VLOOKUP($A103,csapatok!$A:$NN,EE$320,FALSE),5)="Csere",VLOOKUP(LEFT(VLOOKUP($A103,csapatok!$A:$NN,EE$320,FALSE),LEN(VLOOKUP($A103,csapatok!$A:$NN,EE$320,FALSE))-6),'csapat-ranglista'!$A:$FP,EE$321,FALSE)/8,VLOOKUP(VLOOKUP($A103,csapatok!$A:$NN,EE$320,FALSE),'csapat-ranglista'!$A:$FP,EE$321,FALSE)/4),0)</f>
        <v>0</v>
      </c>
      <c r="EF103" s="223">
        <f>IFERROR(IF(RIGHT(VLOOKUP($A103,csapatok!$A:$NN,EF$320,FALSE),5)="Csere",VLOOKUP(LEFT(VLOOKUP($A103,csapatok!$A:$NN,EF$320,FALSE),LEN(VLOOKUP($A103,csapatok!$A:$NN,EF$320,FALSE))-6),'csapat-ranglista'!$A:$FP,EF$321,FALSE)/8,VLOOKUP(VLOOKUP($A103,csapatok!$A:$NN,EF$320,FALSE),'csapat-ranglista'!$A:$FP,EF$321,FALSE)/4),0)</f>
        <v>0</v>
      </c>
      <c r="EG103" s="223">
        <f>IFERROR(IF(RIGHT(VLOOKUP($A103,csapatok!$A:$NN,EG$320,FALSE),5)="Csere",VLOOKUP(LEFT(VLOOKUP($A103,csapatok!$A:$NN,EG$320,FALSE),LEN(VLOOKUP($A103,csapatok!$A:$NN,EG$320,FALSE))-6),'csapat-ranglista'!$A:$FP,EG$321,FALSE)/8,VLOOKUP(VLOOKUP($A103,csapatok!$A:$NN,EG$320,FALSE),'csapat-ranglista'!$A:$FP,EG$321,FALSE)/4),0)</f>
        <v>0</v>
      </c>
      <c r="EH103" s="223">
        <f>IFERROR(IF(RIGHT(VLOOKUP($A103,csapatok!$A:$NN,EH$320,FALSE),5)="Csere",VLOOKUP(LEFT(VLOOKUP($A103,csapatok!$A:$NN,EH$320,FALSE),LEN(VLOOKUP($A103,csapatok!$A:$NN,EH$320,FALSE))-6),'csapat-ranglista'!$A:$FP,EH$321,FALSE)/8,VLOOKUP(VLOOKUP($A103,csapatok!$A:$NN,EH$320,FALSE),'csapat-ranglista'!$A:$FP,EH$321,FALSE)/4),0)</f>
        <v>0</v>
      </c>
      <c r="EI103" s="223">
        <f>IFERROR(IF(RIGHT(VLOOKUP($A103,csapatok!$A:$NN,EI$320,FALSE),5)="Csere",VLOOKUP(LEFT(VLOOKUP($A103,csapatok!$A:$NN,EI$320,FALSE),LEN(VLOOKUP($A103,csapatok!$A:$NN,EI$320,FALSE))-6),'csapat-ranglista'!$A:$FP,EI$321,FALSE)/8,VLOOKUP(VLOOKUP($A103,csapatok!$A:$NN,EI$320,FALSE),'csapat-ranglista'!$A:$FP,EI$321,FALSE)/4),0)</f>
        <v>0</v>
      </c>
      <c r="EJ103" s="223">
        <f>IFERROR(IF(RIGHT(VLOOKUP($A103,csapatok!$A:$NN,EJ$320,FALSE),5)="Csere",VLOOKUP(LEFT(VLOOKUP($A103,csapatok!$A:$NN,EJ$320,FALSE),LEN(VLOOKUP($A103,csapatok!$A:$NN,EJ$320,FALSE))-6),'csapat-ranglista'!$A:$FP,EJ$321,FALSE)/8,VLOOKUP(VLOOKUP($A103,csapatok!$A:$NN,EJ$320,FALSE),'csapat-ranglista'!$A:$FP,EJ$321,FALSE)/4),0)</f>
        <v>0</v>
      </c>
      <c r="EK103" s="223">
        <f>IFERROR(IF(RIGHT(VLOOKUP($A103,csapatok!$A:$NN,EK$320,FALSE),5)="Csere",VLOOKUP(LEFT(VLOOKUP($A103,csapatok!$A:$NN,EK$320,FALSE),LEN(VLOOKUP($A103,csapatok!$A:$NN,EK$320,FALSE))-6),'csapat-ranglista'!$A:$FP,EK$321,FALSE)/8,VLOOKUP(VLOOKUP($A103,csapatok!$A:$NN,EK$320,FALSE),'csapat-ranglista'!$A:$FP,EK$321,FALSE)/4),0)</f>
        <v>0</v>
      </c>
      <c r="EL103" s="223">
        <f>IFERROR(IF(RIGHT(VLOOKUP($A103,csapatok!$A:$NN,EL$320,FALSE),5)="Csere",VLOOKUP(LEFT(VLOOKUP($A103,csapatok!$A:$NN,EL$320,FALSE),LEN(VLOOKUP($A103,csapatok!$A:$NN,EL$320,FALSE))-6),'csapat-ranglista'!$A:$FP,EL$321,FALSE)/8,VLOOKUP(VLOOKUP($A103,csapatok!$A:$NN,EL$320,FALSE),'csapat-ranglista'!$A:$FP,EL$321,FALSE)/4),0)</f>
        <v>0</v>
      </c>
      <c r="EM103" s="223">
        <f>IFERROR(IF(RIGHT(VLOOKUP($A103,csapatok!$A:$NN,EM$320,FALSE),5)="Csere",VLOOKUP(LEFT(VLOOKUP($A103,csapatok!$A:$NN,EM$320,FALSE),LEN(VLOOKUP($A103,csapatok!$A:$NN,EM$320,FALSE))-6),'csapat-ranglista'!$A:$FP,EM$321,FALSE)/8,VLOOKUP(VLOOKUP($A103,csapatok!$A:$NN,EM$320,FALSE),'csapat-ranglista'!$A:$FP,EM$321,FALSE)/4),0)</f>
        <v>0</v>
      </c>
      <c r="EN103" s="223">
        <f>IFERROR(IF(RIGHT(VLOOKUP($A103,csapatok!$A:$NN,EN$320,FALSE),5)="Csere",VLOOKUP(LEFT(VLOOKUP($A103,csapatok!$A:$NN,EN$320,FALSE),LEN(VLOOKUP($A103,csapatok!$A:$NN,EN$320,FALSE))-6),'csapat-ranglista'!$A:$FP,EN$321,FALSE)/8,VLOOKUP(VLOOKUP($A103,csapatok!$A:$NN,EN$320,FALSE),'csapat-ranglista'!$A:$FP,EN$321,FALSE)/4),0)</f>
        <v>0.62109961047911655</v>
      </c>
      <c r="EO103" s="223">
        <f>IFERROR(IF(RIGHT(VLOOKUP($A103,csapatok!$A:$NN,EO$320,FALSE),5)="Csere",VLOOKUP(LEFT(VLOOKUP($A103,csapatok!$A:$NN,EO$320,FALSE),LEN(VLOOKUP($A103,csapatok!$A:$NN,EO$320,FALSE))-6),'csapat-ranglista'!$A:$FP,EO$321,FALSE)/8,VLOOKUP(VLOOKUP($A103,csapatok!$A:$NN,EO$320,FALSE),'csapat-ranglista'!$A:$FP,EO$321,FALSE)/4),0)</f>
        <v>0</v>
      </c>
      <c r="EP103" s="223">
        <f>IFERROR(IF(RIGHT(VLOOKUP($A103,csapatok!$A:$NN,EP$320,FALSE),5)="Csere",VLOOKUP(LEFT(VLOOKUP($A103,csapatok!$A:$NN,EP$320,FALSE),LEN(VLOOKUP($A103,csapatok!$A:$NN,EP$320,FALSE))-6),'csapat-ranglista'!$A:$FP,EP$321,FALSE)/8,VLOOKUP(VLOOKUP($A103,csapatok!$A:$NN,EP$320,FALSE),'csapat-ranglista'!$A:$FP,EP$321,FALSE)/4),0)</f>
        <v>0</v>
      </c>
      <c r="EQ103" s="223">
        <f>IFERROR(IF(RIGHT(VLOOKUP($A103,csapatok!$A:$NN,EQ$320,FALSE),5)="Csere",VLOOKUP(LEFT(VLOOKUP($A103,csapatok!$A:$NN,EQ$320,FALSE),LEN(VLOOKUP($A103,csapatok!$A:$NN,EQ$320,FALSE))-6),'csapat-ranglista'!$A:$FP,EQ$321,FALSE)/8,VLOOKUP(VLOOKUP($A103,csapatok!$A:$NN,EQ$320,FALSE),'csapat-ranglista'!$A:$FP,EQ$321,FALSE)/4),0)</f>
        <v>0</v>
      </c>
      <c r="ER103" s="223">
        <f>IFERROR(IF(RIGHT(VLOOKUP($A103,csapatok!$A:$NN,ER$320,FALSE),5)="Csere",VLOOKUP(LEFT(VLOOKUP($A103,csapatok!$A:$NN,ER$320,FALSE),LEN(VLOOKUP($A103,csapatok!$A:$NN,ER$320,FALSE))-6),'csapat-ranglista'!$A:$FP,ER$321,FALSE)/8,VLOOKUP(VLOOKUP($A103,csapatok!$A:$NN,ER$320,FALSE),'csapat-ranglista'!$A:$FP,ER$321,FALSE)/4),0)</f>
        <v>0</v>
      </c>
      <c r="ES103" s="223">
        <f>IFERROR(IF(RIGHT(VLOOKUP($A103,csapatok!$A:$NN,ES$320,FALSE),5)="Csere",VLOOKUP(LEFT(VLOOKUP($A103,csapatok!$A:$NN,ES$320,FALSE),LEN(VLOOKUP($A103,csapatok!$A:$NN,ES$320,FALSE))-6),'csapat-ranglista'!$A:$FP,ES$321,FALSE)/8,VLOOKUP(VLOOKUP($A103,csapatok!$A:$NN,ES$320,FALSE),'csapat-ranglista'!$A:$FP,ES$321,FALSE)/4),0)</f>
        <v>0</v>
      </c>
      <c r="ET103" s="223">
        <f>IFERROR(IF(RIGHT(VLOOKUP($A103,csapatok!$A:$NN,ET$320,FALSE),5)="Csere",VLOOKUP(LEFT(VLOOKUP($A103,csapatok!$A:$NN,ET$320,FALSE),LEN(VLOOKUP($A103,csapatok!$A:$NN,ET$320,FALSE))-6),'csapat-ranglista'!$A:$FP,ET$321,FALSE)/8,VLOOKUP(VLOOKUP($A103,csapatok!$A:$NN,ET$320,FALSE),'csapat-ranglista'!$A:$FP,ET$321,FALSE)/4),0)</f>
        <v>0</v>
      </c>
      <c r="EU103" s="223">
        <f>IFERROR(IF(RIGHT(VLOOKUP($A103,csapatok!$A:$NN,EU$320,FALSE),5)="Csere",VLOOKUP(LEFT(VLOOKUP($A103,csapatok!$A:$NN,EU$320,FALSE),LEN(VLOOKUP($A103,csapatok!$A:$NN,EU$320,FALSE))-6),'csapat-ranglista'!$A:$FP,EU$321,FALSE)/8,VLOOKUP(VLOOKUP($A103,csapatok!$A:$NN,EU$320,FALSE),'csapat-ranglista'!$A:$FP,EU$321,FALSE)/4),0)</f>
        <v>0</v>
      </c>
      <c r="EV103" s="223">
        <f>IFERROR(IF(RIGHT(VLOOKUP($A103,csapatok!$A:$NN,EV$320,FALSE),5)="Csere",VLOOKUP(LEFT(VLOOKUP($A103,csapatok!$A:$NN,EV$320,FALSE),LEN(VLOOKUP($A103,csapatok!$A:$NN,EV$320,FALSE))-6),'csapat-ranglista'!$A:$FP,EV$321,FALSE)/8,VLOOKUP(VLOOKUP($A103,csapatok!$A:$NN,EV$320,FALSE),'csapat-ranglista'!$A:$FP,EV$321,FALSE)/4),0)</f>
        <v>0</v>
      </c>
      <c r="EW103" s="223">
        <f>IFERROR(IF(RIGHT(VLOOKUP($A103,csapatok!$A:$NN,EW$320,FALSE),5)="Csere",VLOOKUP(LEFT(VLOOKUP($A103,csapatok!$A:$NN,EW$320,FALSE),LEN(VLOOKUP($A103,csapatok!$A:$NN,EW$320,FALSE))-6),'csapat-ranglista'!$A:$FP,EW$321,FALSE)/8,VLOOKUP(VLOOKUP($A103,csapatok!$A:$NN,EW$320,FALSE),'csapat-ranglista'!$A:$FP,EW$321,FALSE)/4),0)</f>
        <v>0</v>
      </c>
      <c r="EX103" s="223">
        <f>IFERROR(IF(RIGHT(VLOOKUP($A103,csapatok!$A:$NN,EX$320,FALSE),5)="Csere",VLOOKUP(LEFT(VLOOKUP($A103,csapatok!$A:$NN,EX$320,FALSE),LEN(VLOOKUP($A103,csapatok!$A:$NN,EX$320,FALSE))-6),'csapat-ranglista'!$A:$FP,EX$321,FALSE)/8,VLOOKUP(VLOOKUP($A103,csapatok!$A:$NN,EX$320,FALSE),'csapat-ranglista'!$A:$FP,EX$321,FALSE)/4),0)</f>
        <v>0</v>
      </c>
      <c r="EY103" s="223">
        <f>IFERROR(IF(RIGHT(VLOOKUP($A103,csapatok!$A:$NN,EY$320,FALSE),5)="Csere",VLOOKUP(LEFT(VLOOKUP($A103,csapatok!$A:$NN,EY$320,FALSE),LEN(VLOOKUP($A103,csapatok!$A:$NN,EY$320,FALSE))-6),'csapat-ranglista'!$A:$FP,EY$321,FALSE)/8,VLOOKUP(VLOOKUP($A103,csapatok!$A:$NN,EY$320,FALSE),'csapat-ranglista'!$A:$FP,EY$321,FALSE)/4),0)</f>
        <v>0</v>
      </c>
      <c r="EZ103" s="223">
        <f>IFERROR(IF(RIGHT(VLOOKUP($A103,csapatok!$A:$NN,EZ$320,FALSE),5)="Csere",VLOOKUP(LEFT(VLOOKUP($A103,csapatok!$A:$NN,EZ$320,FALSE),LEN(VLOOKUP($A103,csapatok!$A:$NN,EZ$320,FALSE))-6),'csapat-ranglista'!$A:$FP,EZ$321,FALSE)/8,VLOOKUP(VLOOKUP($A103,csapatok!$A:$NN,EZ$320,FALSE),'csapat-ranglista'!$A:$FP,EZ$321,FALSE)/4),0)</f>
        <v>0</v>
      </c>
      <c r="FA103" s="223">
        <f>IFERROR(IF(RIGHT(VLOOKUP($A103,csapatok!$A:$NN,FA$320,FALSE),5)="Csere",VLOOKUP(LEFT(VLOOKUP($A103,csapatok!$A:$NN,FA$320,FALSE),LEN(VLOOKUP($A103,csapatok!$A:$NN,FA$320,FALSE))-6),'csapat-ranglista'!$A:$FP,FA$321,FALSE)/8,VLOOKUP(VLOOKUP($A103,csapatok!$A:$NN,FA$320,FALSE),'csapat-ranglista'!$A:$FP,FA$321,FALSE)/4),0)</f>
        <v>3.4879948202331796</v>
      </c>
      <c r="FB103" s="223">
        <f>IFERROR(IF(RIGHT(VLOOKUP($A103,csapatok!$A:$NN,FB$320,FALSE),5)="Csere",VLOOKUP(LEFT(VLOOKUP($A103,csapatok!$A:$NN,FB$320,FALSE),LEN(VLOOKUP($A103,csapatok!$A:$NN,FB$320,FALSE))-6),'csapat-ranglista'!$A:$FP,FB$321,FALSE)/8,VLOOKUP(VLOOKUP($A103,csapatok!$A:$NN,FB$320,FALSE),'csapat-ranglista'!$A:$FP,FB$321,FALSE)/4),0)</f>
        <v>0</v>
      </c>
      <c r="FC103" s="223">
        <f>IFERROR(IF(RIGHT(VLOOKUP($A103,csapatok!$A:$NN,FC$320,FALSE),5)="Csere",VLOOKUP(LEFT(VLOOKUP($A103,csapatok!$A:$NN,FC$320,FALSE),LEN(VLOOKUP($A103,csapatok!$A:$NN,FC$320,FALSE))-6),'csapat-ranglista'!$A:$FP,FC$321,FALSE)/8,VLOOKUP(VLOOKUP($A103,csapatok!$A:$NN,FC$320,FALSE),'csapat-ranglista'!$A:$FP,FC$321,FALSE)/4),0)</f>
        <v>0</v>
      </c>
      <c r="FD103" s="224">
        <f>versenyek!$QY$11*IFERROR(VLOOKUP(VLOOKUP($A103,versenyek!QX:QZ,3,FALSE),szabalyok!$A$16:$B$23,2,FALSE)/4,0)</f>
        <v>0</v>
      </c>
      <c r="FE103" s="224">
        <f>versenyek!$RB$11*IFERROR(VLOOKUP(VLOOKUP($A103,versenyek!RA:RC,3,FALSE),szabalyok!$A$16:$B$23,2,FALSE)/4,0)</f>
        <v>0</v>
      </c>
      <c r="FF103" s="223">
        <f>IFERROR(IF(RIGHT(VLOOKUP($A103,csapatok!$A:$NN,FF$320,FALSE),5)="Csere",VLOOKUP(LEFT(VLOOKUP($A103,csapatok!$A:$NN,FF$320,FALSE),LEN(VLOOKUP($A103,csapatok!$A:$NN,FF$320,FALSE))-6),'csapat-ranglista'!$A:$FP,FF$321,FALSE)/8,VLOOKUP(VLOOKUP($A103,csapatok!$A:$NN,FF$320,FALSE),'csapat-ranglista'!$A:$FP,FF$321,FALSE)/4),0)</f>
        <v>0</v>
      </c>
      <c r="FG103" s="223">
        <f>IFERROR(IF(RIGHT(VLOOKUP($A103,csapatok!$A:$NN,FG$320,FALSE),5)="Csere",VLOOKUP(LEFT(VLOOKUP($A103,csapatok!$A:$NN,FG$320,FALSE),LEN(VLOOKUP($A103,csapatok!$A:$NN,FG$320,FALSE))-6),'csapat-ranglista'!$A:$FP,FG$321,FALSE)/8,VLOOKUP(VLOOKUP($A103,csapatok!$A:$NN,FG$320,FALSE),'csapat-ranglista'!$A:$FP,FG$321,FALSE)/4),0)</f>
        <v>0</v>
      </c>
      <c r="FH103" s="223">
        <f>IFERROR(IF(RIGHT(VLOOKUP($A103,csapatok!$A:$NN,FH$320,FALSE),5)="Csere",VLOOKUP(LEFT(VLOOKUP($A103,csapatok!$A:$NN,FH$320,FALSE),LEN(VLOOKUP($A103,csapatok!$A:$NN,FH$320,FALSE))-6),'csapat-ranglista'!$A:$FP,FH$321,FALSE)/8,VLOOKUP(VLOOKUP($A103,csapatok!$A:$NN,FH$320,FALSE),'csapat-ranglista'!$A:$FP,FH$321,FALSE)/4),0)</f>
        <v>0</v>
      </c>
      <c r="FI103" s="223">
        <f>IFERROR(IF(RIGHT(VLOOKUP($A103,csapatok!$A:$NN,FI$320,FALSE),5)="Csere",VLOOKUP(LEFT(VLOOKUP($A103,csapatok!$A:$NN,FI$320,FALSE),LEN(VLOOKUP($A103,csapatok!$A:$NN,FI$320,FALSE))-6),'csapat-ranglista'!$A:$FP,FI$321,FALSE)/8,VLOOKUP(VLOOKUP($A103,csapatok!$A:$NN,FI$320,FALSE),'csapat-ranglista'!$A:$FP,FI$321,FALSE)/4),0)</f>
        <v>0</v>
      </c>
      <c r="FJ103" s="223">
        <f>IFERROR(IF(RIGHT(VLOOKUP($A103,csapatok!$A:$NN,FJ$320,FALSE),5)="Csere",VLOOKUP(LEFT(VLOOKUP($A103,csapatok!$A:$NN,FJ$320,FALSE),LEN(VLOOKUP($A103,csapatok!$A:$NN,FJ$320,FALSE))-6),'csapat-ranglista'!$A:$FP,FJ$321,FALSE)/8,VLOOKUP(VLOOKUP($A103,csapatok!$A:$NN,FJ$320,FALSE),'csapat-ranglista'!$A:$FP,FJ$321,FALSE)/4),0)</f>
        <v>0</v>
      </c>
      <c r="FK103" s="223">
        <f>IFERROR(IF(RIGHT(VLOOKUP($A103,csapatok!$A:$NN,FK$320,FALSE),5)="Csere",VLOOKUP(LEFT(VLOOKUP($A103,csapatok!$A:$NN,FK$320,FALSE),LEN(VLOOKUP($A103,csapatok!$A:$NN,FK$320,FALSE))-6),'csapat-ranglista'!$A:$FP,FK$321,FALSE)/8,VLOOKUP(VLOOKUP($A103,csapatok!$A:$NN,FK$320,FALSE),'csapat-ranglista'!$A:$FP,FK$321,FALSE)/4),0)</f>
        <v>0</v>
      </c>
      <c r="FL103" s="223">
        <f>IFERROR(IF(RIGHT(VLOOKUP($A103,csapatok!$A:$NN,FL$320,FALSE),5)="Csere",VLOOKUP(LEFT(VLOOKUP($A103,csapatok!$A:$NN,FL$320,FALSE),LEN(VLOOKUP($A103,csapatok!$A:$NN,FL$320,FALSE))-6),'csapat-ranglista'!$A:$FP,FL$321,FALSE)/8,VLOOKUP(VLOOKUP($A103,csapatok!$A:$NN,FL$320,FALSE),'csapat-ranglista'!$A:$FP,FL$321,FALSE)/4),0)</f>
        <v>0</v>
      </c>
      <c r="FM103" s="223">
        <f>IFERROR(IF(RIGHT(VLOOKUP($A103,csapatok!$A:$NN,FM$320,FALSE),5)="Csere",VLOOKUP(LEFT(VLOOKUP($A103,csapatok!$A:$NN,FM$320,FALSE),LEN(VLOOKUP($A103,csapatok!$A:$NN,FM$320,FALSE))-6),'csapat-ranglista'!$A:$FP,FM$321,FALSE)/8,VLOOKUP(VLOOKUP($A103,csapatok!$A:$NN,FM$320,FALSE),'csapat-ranglista'!$A:$FP,FM$321,FALSE)/4),0)</f>
        <v>0</v>
      </c>
      <c r="FN103" s="223">
        <f>IFERROR(IF(RIGHT(VLOOKUP($A103,csapatok!$A:$NN,FN$320,FALSE),5)="Csere",VLOOKUP(LEFT(VLOOKUP($A103,csapatok!$A:$NN,FN$320,FALSE),LEN(VLOOKUP($A103,csapatok!$A:$NN,FN$320,FALSE))-6),'csapat-ranglista'!$A:$FP,FN$321,FALSE)/8,VLOOKUP(VLOOKUP($A103,csapatok!$A:$NN,FN$320,FALSE),'csapat-ranglista'!$A:$FP,FN$321,FALSE)/4),0)</f>
        <v>0</v>
      </c>
      <c r="FO103" s="223">
        <f>IFERROR(IF(RIGHT(VLOOKUP($A103,csapatok!$A:$NN,FO$320,FALSE),5)="Csere",VLOOKUP(LEFT(VLOOKUP($A103,csapatok!$A:$NN,FO$320,FALSE),LEN(VLOOKUP($A103,csapatok!$A:$NN,FO$320,FALSE))-6),'csapat-ranglista'!$A:$FP,FO$321,FALSE)/8,VLOOKUP(VLOOKUP($A103,csapatok!$A:$NN,FO$320,FALSE),'csapat-ranglista'!$A:$FP,FO$321,FALSE)/4),0)</f>
        <v>0</v>
      </c>
      <c r="FP103" s="223">
        <f>IFERROR(IF(RIGHT(VLOOKUP($A103,csapatok!$A:$NN,FP$320,FALSE),5)="Csere",VLOOKUP(LEFT(VLOOKUP($A103,csapatok!$A:$NN,FP$320,FALSE),LEN(VLOOKUP($A103,csapatok!$A:$NN,FP$320,FALSE))-6),'csapat-ranglista'!$A:$FP,FP$321,FALSE)/8,VLOOKUP(VLOOKUP($A103,csapatok!$A:$NN,FP$320,FALSE),'csapat-ranglista'!$A:$FP,FP$321,FALSE)/4),0)</f>
        <v>0</v>
      </c>
      <c r="FQ103" s="223">
        <f>IFERROR(IF(RIGHT(VLOOKUP($A103,csapatok!$A:$NN,FQ$320,FALSE),5)="Csere",VLOOKUP(LEFT(VLOOKUP($A103,csapatok!$A:$NN,FQ$320,FALSE),LEN(VLOOKUP($A103,csapatok!$A:$NN,FQ$320,FALSE))-6),'csapat-ranglista'!$A:$FP,FQ$321,FALSE)/8,VLOOKUP(VLOOKUP($A103,csapatok!$A:$NN,FQ$320,FALSE),'csapat-ranglista'!$A:$FP,FQ$321,FALSE)/4),0)</f>
        <v>0</v>
      </c>
      <c r="FR103" s="223">
        <f>IFERROR(IF(RIGHT(VLOOKUP($A103,csapatok!$A:$NN,FR$320,FALSE),5)="Csere",VLOOKUP(LEFT(VLOOKUP($A103,csapatok!$A:$NN,FR$320,FALSE),LEN(VLOOKUP($A103,csapatok!$A:$NN,FR$320,FALSE))-6),'csapat-ranglista'!$A:$FP,FR$321,FALSE)/8,VLOOKUP(VLOOKUP($A103,csapatok!$A:$NN,FR$320,FALSE),'csapat-ranglista'!$A:$FP,FR$321,FALSE)/4),0)</f>
        <v>0</v>
      </c>
      <c r="FS103" s="223">
        <f>IFERROR(IF(RIGHT(VLOOKUP($A103,csapatok!$A:$NN,FS$320,FALSE),5)="Csere",VLOOKUP(LEFT(VLOOKUP($A103,csapatok!$A:$NN,FS$320,FALSE),LEN(VLOOKUP($A103,csapatok!$A:$NN,FS$320,FALSE))-6),'csapat-ranglista'!$A:$FP,FS$321,FALSE)/8,VLOOKUP(VLOOKUP($A103,csapatok!$A:$NN,FS$320,FALSE),'csapat-ranglista'!$A:$FP,FS$321,FALSE)/4),0)</f>
        <v>0</v>
      </c>
      <c r="FT103" s="223">
        <f>IFERROR(IF(RIGHT(VLOOKUP($A103,csapatok!$A:$NN,FT$320,FALSE),5)="Csere",VLOOKUP(LEFT(VLOOKUP($A103,csapatok!$A:$NN,FT$320,FALSE),LEN(VLOOKUP($A103,csapatok!$A:$NN,FT$320,FALSE))-6),'csapat-ranglista'!$A:$FP,FT$321,FALSE)/8,VLOOKUP(VLOOKUP($A103,csapatok!$A:$NN,FT$320,FALSE),'csapat-ranglista'!$A:$FP,FT$321,FALSE)/4),0)</f>
        <v>0</v>
      </c>
      <c r="FU103" s="223">
        <f>IFERROR(IF(RIGHT(VLOOKUP($A103,csapatok!$A:$NN,FU$320,FALSE),5)="Csere",VLOOKUP(LEFT(VLOOKUP($A103,csapatok!$A:$NN,FU$320,FALSE),LEN(VLOOKUP($A103,csapatok!$A:$NN,FU$320,FALSE))-6),'csapat-ranglista'!$A:$FP,FU$321,FALSE)/8,VLOOKUP(VLOOKUP($A103,csapatok!$A:$NN,FU$320,FALSE),'csapat-ranglista'!$A:$FP,FU$321,FALSE)/4),0)</f>
        <v>0</v>
      </c>
      <c r="FV103" s="223">
        <f>IFERROR(IF(RIGHT(VLOOKUP($A103,csapatok!$A:$NN,FV$320,FALSE),5)="Csere",VLOOKUP(LEFT(VLOOKUP($A103,csapatok!$A:$NN,FV$320,FALSE),LEN(VLOOKUP($A103,csapatok!$A:$NN,FV$320,FALSE))-6),'csapat-ranglista'!$A:$FP,FV$321,FALSE)/8,VLOOKUP(VLOOKUP($A103,csapatok!$A:$NN,FV$320,FALSE),'csapat-ranglista'!$A:$FP,FV$321,FALSE)/4),0)</f>
        <v>0</v>
      </c>
      <c r="FW103" s="223">
        <f>IFERROR(IF(RIGHT(VLOOKUP($A103,csapatok!$A:$NN,FW$320,FALSE),5)="Csere",VLOOKUP(LEFT(VLOOKUP($A103,csapatok!$A:$NN,FW$320,FALSE),LEN(VLOOKUP($A103,csapatok!$A:$NN,FW$320,FALSE))-6),'csapat-ranglista'!$A:$FP,FW$321,FALSE)/8,VLOOKUP(VLOOKUP($A103,csapatok!$A:$NN,FW$320,FALSE),'csapat-ranglista'!$A:$FP,FW$321,FALSE)/4),0)</f>
        <v>0</v>
      </c>
      <c r="FX103" s="223">
        <f>IFERROR(IF(RIGHT(VLOOKUP($A103,csapatok!$A:$NN,FX$320,FALSE),5)="Csere",VLOOKUP(LEFT(VLOOKUP($A103,csapatok!$A:$NN,FX$320,FALSE),LEN(VLOOKUP($A103,csapatok!$A:$NN,FX$320,FALSE))-6),'csapat-ranglista'!$A:$FP,FX$321,FALSE)/8,VLOOKUP(VLOOKUP($A103,csapatok!$A:$NN,FX$320,FALSE),'csapat-ranglista'!$A:$FP,FX$321,FALSE)/4),0)</f>
        <v>0</v>
      </c>
      <c r="FY103" s="223">
        <f>IFERROR(IF(RIGHT(VLOOKUP($A103,csapatok!$A:$NN,FY$320,FALSE),5)="Csere",VLOOKUP(LEFT(VLOOKUP($A103,csapatok!$A:$NN,FY$320,FALSE),LEN(VLOOKUP($A103,csapatok!$A:$NN,FY$320,FALSE))-6),'csapat-ranglista'!$A:$FP,FY$321,FALSE)/8,VLOOKUP(VLOOKUP($A103,csapatok!$A:$NN,FY$320,FALSE),'csapat-ranglista'!$A:$FP,FY$321,FALSE)/4),0)</f>
        <v>0</v>
      </c>
      <c r="FZ103" s="223">
        <f>IFERROR(IF(RIGHT(VLOOKUP($A103,csapatok!$A:$NN,FZ$320,FALSE),5)="Csere",VLOOKUP(LEFT(VLOOKUP($A103,csapatok!$A:$NN,FZ$320,FALSE),LEN(VLOOKUP($A103,csapatok!$A:$NN,FZ$320,FALSE))-6),'csapat-ranglista'!$A:$FP,FZ$321,FALSE)/8,VLOOKUP(VLOOKUP($A103,csapatok!$A:$NN,FZ$320,FALSE),'csapat-ranglista'!$A:$FP,FZ$321,FALSE)/4),0)</f>
        <v>0</v>
      </c>
      <c r="GA103" s="223">
        <f>IFERROR(IF(RIGHT(VLOOKUP($A103,csapatok!$A:$NN,GA$320,FALSE),5)="Csere",VLOOKUP(LEFT(VLOOKUP($A103,csapatok!$A:$NN,GA$320,FALSE),LEN(VLOOKUP($A103,csapatok!$A:$NN,GA$320,FALSE))-6),'csapat-ranglista'!$A:$FP,GA$321,FALSE)/8,VLOOKUP(VLOOKUP($A103,csapatok!$A:$NN,GA$320,FALSE),'csapat-ranglista'!$A:$FP,GA$321,FALSE)/4),0)</f>
        <v>0</v>
      </c>
      <c r="GB103" s="223">
        <f>IFERROR(IF(RIGHT(VLOOKUP($A103,csapatok!$A:$NN,GB$320,FALSE),5)="Csere",VLOOKUP(LEFT(VLOOKUP($A103,csapatok!$A:$NN,GB$320,FALSE),LEN(VLOOKUP($A103,csapatok!$A:$NN,GB$320,FALSE))-6),'csapat-ranglista'!$A:$FP,GB$321,FALSE)/8,VLOOKUP(VLOOKUP($A103,csapatok!$A:$NN,GB$320,FALSE),'csapat-ranglista'!$A:$FP,GB$321,FALSE)/4),0)</f>
        <v>0</v>
      </c>
      <c r="GC103" s="223">
        <f>IFERROR(IF(RIGHT(VLOOKUP($A103,csapatok!$A:$NN,GC$320,FALSE),5)="Csere",VLOOKUP(LEFT(VLOOKUP($A103,csapatok!$A:$NN,GC$320,FALSE),LEN(VLOOKUP($A103,csapatok!$A:$NN,GC$320,FALSE))-6),'csapat-ranglista'!$A:$FP,GC$321,FALSE)/8,VLOOKUP(VLOOKUP($A103,csapatok!$A:$NN,GC$320,FALSE),'csapat-ranglista'!$A:$FP,GC$321,FALSE)/4),0)</f>
        <v>0</v>
      </c>
      <c r="GD103" s="247">
        <f>SUM(EQ103:GC103)</f>
        <v>3.4879948202331796</v>
      </c>
    </row>
    <row r="104" spans="1:186">
      <c r="A104" s="32" t="s">
        <v>1209</v>
      </c>
      <c r="B104" s="289">
        <v>27762</v>
      </c>
      <c r="C104" s="131" t="str">
        <f>IF(B104=0,"",IF(B104&lt;$C$1,"felnőtt","ifi"))</f>
        <v>felnőtt</v>
      </c>
      <c r="D104" s="32" t="s">
        <v>101</v>
      </c>
      <c r="E104" s="45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223"/>
      <c r="AC104" s="223"/>
      <c r="AD104" s="223"/>
      <c r="AE104" s="223"/>
      <c r="AF104" s="223"/>
      <c r="AG104" s="223"/>
      <c r="AH104" s="223"/>
      <c r="AI104" s="223"/>
      <c r="AJ104" s="223">
        <f>IFERROR(IF(RIGHT(VLOOKUP($A104,csapatok!$A:$BL,AJ$320,FALSE),5)="Csere",VLOOKUP(LEFT(VLOOKUP($A104,csapatok!$A:$BL,AJ$320,FALSE),LEN(VLOOKUP($A104,csapatok!$A:$BL,AJ$320,FALSE))-6),'csapat-ranglista'!$A:$FP,AJ$321,FALSE)/8,VLOOKUP(VLOOKUP($A104,csapatok!$A:$BL,AJ$320,FALSE),'csapat-ranglista'!$A:$FP,AJ$321,FALSE)/2),0)</f>
        <v>0</v>
      </c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4">
        <f>versenyek!$ES$11*IFERROR(VLOOKUP(VLOOKUP($A104,versenyek!ER:ET,3,FALSE),szabalyok!$A$16:$B$23,2,FALSE)/4,0)</f>
        <v>0</v>
      </c>
      <c r="BD104" s="224">
        <f>versenyek!$EV$11*IFERROR(VLOOKUP(VLOOKUP($A104,versenyek!EU:EW,3,FALSE),szabalyok!$A$16:$B$23,2,FALSE)/4,0)</f>
        <v>0</v>
      </c>
      <c r="BE104" s="223">
        <f>IFERROR(IF(RIGHT(VLOOKUP($A104,csapatok!$A:$NN,BE$320,FALSE),5)="Csere",VLOOKUP(LEFT(VLOOKUP($A104,csapatok!$A:$NN,BE$320,FALSE),LEN(VLOOKUP($A104,csapatok!$A:$NN,BE$320,FALSE))-6),'csapat-ranglista'!$A:$FP,BE$321,FALSE)/8,VLOOKUP(VLOOKUP($A104,csapatok!$A:$NN,BE$320,FALSE),'csapat-ranglista'!$A:$FP,BE$321,FALSE)/4),0)</f>
        <v>0</v>
      </c>
      <c r="BF104" s="223">
        <f>IFERROR(IF(RIGHT(VLOOKUP($A104,csapatok!$A:$NN,BF$320,FALSE),5)="Csere",VLOOKUP(LEFT(VLOOKUP($A104,csapatok!$A:$NN,BF$320,FALSE),LEN(VLOOKUP($A104,csapatok!$A:$NN,BF$320,FALSE))-6),'csapat-ranglista'!$A:$FP,BF$321,FALSE)/8,VLOOKUP(VLOOKUP($A104,csapatok!$A:$NN,BF$320,FALSE),'csapat-ranglista'!$A:$FP,BF$321,FALSE)/4),0)</f>
        <v>0</v>
      </c>
      <c r="BG104" s="223">
        <f>IFERROR(IF(RIGHT(VLOOKUP($A104,csapatok!$A:$NN,BG$320,FALSE),5)="Csere",VLOOKUP(LEFT(VLOOKUP($A104,csapatok!$A:$NN,BG$320,FALSE),LEN(VLOOKUP($A104,csapatok!$A:$NN,BG$320,FALSE))-6),'csapat-ranglista'!$A:$FP,BG$321,FALSE)/8,VLOOKUP(VLOOKUP($A104,csapatok!$A:$NN,BG$320,FALSE),'csapat-ranglista'!$A:$FP,BG$321,FALSE)/4),0)</f>
        <v>0</v>
      </c>
      <c r="BH104" s="223">
        <f>IFERROR(IF(RIGHT(VLOOKUP($A104,csapatok!$A:$NN,BH$320,FALSE),5)="Csere",VLOOKUP(LEFT(VLOOKUP($A104,csapatok!$A:$NN,BH$320,FALSE),LEN(VLOOKUP($A104,csapatok!$A:$NN,BH$320,FALSE))-6),'csapat-ranglista'!$A:$FP,BH$321,FALSE)/8,VLOOKUP(VLOOKUP($A104,csapatok!$A:$NN,BH$320,FALSE),'csapat-ranglista'!$A:$FP,BH$321,FALSE)/4),0)</f>
        <v>0</v>
      </c>
      <c r="BI104" s="223">
        <f>IFERROR(IF(RIGHT(VLOOKUP($A104,csapatok!$A:$NN,BI$320,FALSE),5)="Csere",VLOOKUP(LEFT(VLOOKUP($A104,csapatok!$A:$NN,BI$320,FALSE),LEN(VLOOKUP($A104,csapatok!$A:$NN,BI$320,FALSE))-6),'csapat-ranglista'!$A:$FP,BI$321,FALSE)/8,VLOOKUP(VLOOKUP($A104,csapatok!$A:$NN,BI$320,FALSE),'csapat-ranglista'!$A:$FP,BI$321,FALSE)/4),0)</f>
        <v>0</v>
      </c>
      <c r="BJ104" s="223">
        <f>IFERROR(IF(RIGHT(VLOOKUP($A104,csapatok!$A:$NN,BJ$320,FALSE),5)="Csere",VLOOKUP(LEFT(VLOOKUP($A104,csapatok!$A:$NN,BJ$320,FALSE),LEN(VLOOKUP($A104,csapatok!$A:$NN,BJ$320,FALSE))-6),'csapat-ranglista'!$A:$FP,BJ$321,FALSE)/8,VLOOKUP(VLOOKUP($A104,csapatok!$A:$NN,BJ$320,FALSE),'csapat-ranglista'!$A:$FP,BJ$321,FALSE)/4),0)</f>
        <v>0</v>
      </c>
      <c r="BK104" s="223">
        <f>IFERROR(IF(RIGHT(VLOOKUP($A104,csapatok!$A:$NN,BK$320,FALSE),5)="Csere",VLOOKUP(LEFT(VLOOKUP($A104,csapatok!$A:$NN,BK$320,FALSE),LEN(VLOOKUP($A104,csapatok!$A:$NN,BK$320,FALSE))-6),'csapat-ranglista'!$A:$FP,BK$321,FALSE)/8,VLOOKUP(VLOOKUP($A104,csapatok!$A:$NN,BK$320,FALSE),'csapat-ranglista'!$A:$FP,BK$321,FALSE)/4),0)</f>
        <v>0</v>
      </c>
      <c r="BL104" s="223">
        <f>IFERROR(IF(RIGHT(VLOOKUP($A104,csapatok!$A:$NN,BL$320,FALSE),5)="Csere",VLOOKUP(LEFT(VLOOKUP($A104,csapatok!$A:$NN,BL$320,FALSE),LEN(VLOOKUP($A104,csapatok!$A:$NN,BL$320,FALSE))-6),'csapat-ranglista'!$A:$FP,BL$321,FALSE)/8,VLOOKUP(VLOOKUP($A104,csapatok!$A:$NN,BL$320,FALSE),'csapat-ranglista'!$A:$FP,BL$321,FALSE)/4),0)</f>
        <v>0</v>
      </c>
      <c r="BM104" s="223">
        <f>IFERROR(IF(RIGHT(VLOOKUP($A104,csapatok!$A:$NN,BM$320,FALSE),5)="Csere",VLOOKUP(LEFT(VLOOKUP($A104,csapatok!$A:$NN,BM$320,FALSE),LEN(VLOOKUP($A104,csapatok!$A:$NN,BM$320,FALSE))-6),'csapat-ranglista'!$A:$FP,BM$321,FALSE)/8,VLOOKUP(VLOOKUP($A104,csapatok!$A:$NN,BM$320,FALSE),'csapat-ranglista'!$A:$FP,BM$321,FALSE)/4),0)</f>
        <v>0</v>
      </c>
      <c r="BN104" s="223">
        <f>IFERROR(IF(RIGHT(VLOOKUP($A104,csapatok!$A:$NN,BN$320,FALSE),5)="Csere",VLOOKUP(LEFT(VLOOKUP($A104,csapatok!$A:$NN,BN$320,FALSE),LEN(VLOOKUP($A104,csapatok!$A:$NN,BN$320,FALSE))-6),'csapat-ranglista'!$A:$FP,BN$321,FALSE)/8,VLOOKUP(VLOOKUP($A104,csapatok!$A:$NN,BN$320,FALSE),'csapat-ranglista'!$A:$FP,BN$321,FALSE)/4),0)</f>
        <v>0</v>
      </c>
      <c r="BO104" s="223">
        <f>IFERROR(IF(RIGHT(VLOOKUP($A104,csapatok!$A:$NN,BO$320,FALSE),5)="Csere",VLOOKUP(LEFT(VLOOKUP($A104,csapatok!$A:$NN,BO$320,FALSE),LEN(VLOOKUP($A104,csapatok!$A:$NN,BO$320,FALSE))-6),'csapat-ranglista'!$A:$FP,BO$321,FALSE)/8,VLOOKUP(VLOOKUP($A104,csapatok!$A:$NN,BO$320,FALSE),'csapat-ranglista'!$A:$FP,BO$321,FALSE)/4),0)</f>
        <v>0</v>
      </c>
      <c r="BP104" s="223">
        <f>IFERROR(IF(RIGHT(VLOOKUP($A104,csapatok!$A:$NN,BP$320,FALSE),5)="Csere",VLOOKUP(LEFT(VLOOKUP($A104,csapatok!$A:$NN,BP$320,FALSE),LEN(VLOOKUP($A104,csapatok!$A:$NN,BP$320,FALSE))-6),'csapat-ranglista'!$A:$FP,BP$321,FALSE)/8,VLOOKUP(VLOOKUP($A104,csapatok!$A:$NN,BP$320,FALSE),'csapat-ranglista'!$A:$FP,BP$321,FALSE)/4),0)</f>
        <v>0</v>
      </c>
      <c r="BQ104" s="223">
        <f>IFERROR(IF(RIGHT(VLOOKUP($A104,csapatok!$A:$NN,BQ$320,FALSE),5)="Csere",VLOOKUP(LEFT(VLOOKUP($A104,csapatok!$A:$NN,BQ$320,FALSE),LEN(VLOOKUP($A104,csapatok!$A:$NN,BQ$320,FALSE))-6),'csapat-ranglista'!$A:$FP,BQ$321,FALSE)/8,VLOOKUP(VLOOKUP($A104,csapatok!$A:$NN,BQ$320,FALSE),'csapat-ranglista'!$A:$FP,BQ$321,FALSE)/4),0)</f>
        <v>0</v>
      </c>
      <c r="BR104" s="223">
        <f>IFERROR(IF(RIGHT(VLOOKUP($A104,csapatok!$A:$NN,BR$320,FALSE),5)="Csere",VLOOKUP(LEFT(VLOOKUP($A104,csapatok!$A:$NN,BR$320,FALSE),LEN(VLOOKUP($A104,csapatok!$A:$NN,BR$320,FALSE))-6),'csapat-ranglista'!$A:$FP,BR$321,FALSE)/8,VLOOKUP(VLOOKUP($A104,csapatok!$A:$NN,BR$320,FALSE),'csapat-ranglista'!$A:$FP,BR$321,FALSE)/4),0)</f>
        <v>0</v>
      </c>
      <c r="BS104" s="223">
        <f>IFERROR(IF(RIGHT(VLOOKUP($A104,csapatok!$A:$NN,BS$320,FALSE),5)="Csere",VLOOKUP(LEFT(VLOOKUP($A104,csapatok!$A:$NN,BS$320,FALSE),LEN(VLOOKUP($A104,csapatok!$A:$NN,BS$320,FALSE))-6),'csapat-ranglista'!$A:$FP,BS$321,FALSE)/8,VLOOKUP(VLOOKUP($A104,csapatok!$A:$NN,BS$320,FALSE),'csapat-ranglista'!$A:$FP,BS$321,FALSE)/4),0)</f>
        <v>0.60199839789565479</v>
      </c>
      <c r="BT104" s="223">
        <f>IFERROR(IF(RIGHT(VLOOKUP($A104,csapatok!$A:$NN,BT$320,FALSE),5)="Csere",VLOOKUP(LEFT(VLOOKUP($A104,csapatok!$A:$NN,BT$320,FALSE),LEN(VLOOKUP($A104,csapatok!$A:$NN,BT$320,FALSE))-6),'csapat-ranglista'!$A:$FP,BT$321,FALSE)/8,VLOOKUP(VLOOKUP($A104,csapatok!$A:$NN,BT$320,FALSE),'csapat-ranglista'!$A:$FP,BT$321,FALSE)/4),0)</f>
        <v>0</v>
      </c>
      <c r="BU104" s="223">
        <f>IFERROR(IF(RIGHT(VLOOKUP($A104,csapatok!$A:$NN,BU$320,FALSE),5)="Csere",VLOOKUP(LEFT(VLOOKUP($A104,csapatok!$A:$NN,BU$320,FALSE),LEN(VLOOKUP($A104,csapatok!$A:$NN,BU$320,FALSE))-6),'csapat-ranglista'!$A:$FP,BU$321,FALSE)/8,VLOOKUP(VLOOKUP($A104,csapatok!$A:$NN,BU$320,FALSE),'csapat-ranglista'!$A:$FP,BU$321,FALSE)/4),0)</f>
        <v>0.91408444784540466</v>
      </c>
      <c r="BV104" s="223">
        <f>IFERROR(IF(RIGHT(VLOOKUP($A104,csapatok!$A:$NN,BV$320,FALSE),5)="Csere",VLOOKUP(LEFT(VLOOKUP($A104,csapatok!$A:$NN,BV$320,FALSE),LEN(VLOOKUP($A104,csapatok!$A:$NN,BV$320,FALSE))-6),'csapat-ranglista'!$A:$FP,BV$321,FALSE)/8,VLOOKUP(VLOOKUP($A104,csapatok!$A:$NN,BV$320,FALSE),'csapat-ranglista'!$A:$FP,BV$321,FALSE)/4),0)</f>
        <v>0</v>
      </c>
      <c r="BW104" s="223">
        <f>IFERROR(IF(RIGHT(VLOOKUP($A104,csapatok!$A:$NN,BW$320,FALSE),5)="Csere",VLOOKUP(LEFT(VLOOKUP($A104,csapatok!$A:$NN,BW$320,FALSE),LEN(VLOOKUP($A104,csapatok!$A:$NN,BW$320,FALSE))-6),'csapat-ranglista'!$A:$FP,BW$321,FALSE)/8,VLOOKUP(VLOOKUP($A104,csapatok!$A:$NN,BW$320,FALSE),'csapat-ranglista'!$A:$FP,BW$321,FALSE)/4),0)</f>
        <v>0</v>
      </c>
      <c r="BX104" s="223">
        <f>IFERROR(IF(RIGHT(VLOOKUP($A104,csapatok!$A:$NN,BX$320,FALSE),5)="Csere",VLOOKUP(LEFT(VLOOKUP($A104,csapatok!$A:$NN,BX$320,FALSE),LEN(VLOOKUP($A104,csapatok!$A:$NN,BX$320,FALSE))-6),'csapat-ranglista'!$A:$FP,BX$321,FALSE)/8,VLOOKUP(VLOOKUP($A104,csapatok!$A:$NN,BX$320,FALSE),'csapat-ranglista'!$A:$FP,BX$321,FALSE)/4),0)</f>
        <v>0</v>
      </c>
      <c r="BY104" s="223">
        <f>IFERROR(IF(RIGHT(VLOOKUP($A104,csapatok!$A:$NN,BY$320,FALSE),5)="Csere",VLOOKUP(LEFT(VLOOKUP($A104,csapatok!$A:$NN,BY$320,FALSE),LEN(VLOOKUP($A104,csapatok!$A:$NN,BY$320,FALSE))-6),'csapat-ranglista'!$A:$FP,BY$321,FALSE)/8,VLOOKUP(VLOOKUP($A104,csapatok!$A:$NN,BY$320,FALSE),'csapat-ranglista'!$A:$FP,BY$321,FALSE)/4),0)</f>
        <v>0</v>
      </c>
      <c r="BZ104" s="223">
        <f>IFERROR(IF(RIGHT(VLOOKUP($A104,csapatok!$A:$NN,BZ$320,FALSE),5)="Csere",VLOOKUP(LEFT(VLOOKUP($A104,csapatok!$A:$NN,BZ$320,FALSE),LEN(VLOOKUP($A104,csapatok!$A:$NN,BZ$320,FALSE))-6),'csapat-ranglista'!$A:$FP,BZ$321,FALSE)/8,VLOOKUP(VLOOKUP($A104,csapatok!$A:$NN,BZ$320,FALSE),'csapat-ranglista'!$A:$FP,BZ$321,FALSE)/4),0)</f>
        <v>0</v>
      </c>
      <c r="CA104" s="223">
        <f>IFERROR(IF(RIGHT(VLOOKUP($A104,csapatok!$A:$NN,CA$320,FALSE),5)="Csere",VLOOKUP(LEFT(VLOOKUP($A104,csapatok!$A:$NN,CA$320,FALSE),LEN(VLOOKUP($A104,csapatok!$A:$NN,CA$320,FALSE))-6),'csapat-ranglista'!$A:$FP,CA$321,FALSE)/8,VLOOKUP(VLOOKUP($A104,csapatok!$A:$NN,CA$320,FALSE),'csapat-ranglista'!$A:$FP,CA$321,FALSE)/4),0)</f>
        <v>3.5366931208319152</v>
      </c>
      <c r="CB104" s="223">
        <f>IFERROR(IF(RIGHT(VLOOKUP($A104,csapatok!$A:$NN,CB$320,FALSE),5)="Csere",VLOOKUP(LEFT(VLOOKUP($A104,csapatok!$A:$NN,CB$320,FALSE),LEN(VLOOKUP($A104,csapatok!$A:$NN,CB$320,FALSE))-6),'csapat-ranglista'!$A:$FP,CB$321,FALSE)/8,VLOOKUP(VLOOKUP($A104,csapatok!$A:$NN,CB$320,FALSE),'csapat-ranglista'!$A:$FP,CB$321,FALSE)/4),0)</f>
        <v>0</v>
      </c>
      <c r="CC104" s="223">
        <f>IFERROR(IF(RIGHT(VLOOKUP($A104,csapatok!$A:$NN,CC$320,FALSE),5)="Csere",VLOOKUP(LEFT(VLOOKUP($A104,csapatok!$A:$NN,CC$320,FALSE),LEN(VLOOKUP($A104,csapatok!$A:$NN,CC$320,FALSE))-6),'csapat-ranglista'!$A:$FP,CC$321,FALSE)/8,VLOOKUP(VLOOKUP($A104,csapatok!$A:$NN,CC$320,FALSE),'csapat-ranglista'!$A:$FP,CC$321,FALSE)/4),0)</f>
        <v>0</v>
      </c>
      <c r="CD104" s="223">
        <f>IFERROR(IF(RIGHT(VLOOKUP($A104,csapatok!$A:$NN,CD$320,FALSE),5)="Csere",VLOOKUP(LEFT(VLOOKUP($A104,csapatok!$A:$NN,CD$320,FALSE),LEN(VLOOKUP($A104,csapatok!$A:$NN,CD$320,FALSE))-6),'csapat-ranglista'!$A:$FP,CD$321,FALSE)/8,VLOOKUP(VLOOKUP($A104,csapatok!$A:$NN,CD$320,FALSE),'csapat-ranglista'!$A:$FP,CD$321,FALSE)/4),0)</f>
        <v>0</v>
      </c>
      <c r="CE104" s="223">
        <f>IFERROR(IF(RIGHT(VLOOKUP($A104,csapatok!$A:$NN,CE$320,FALSE),5)="Csere",VLOOKUP(LEFT(VLOOKUP($A104,csapatok!$A:$NN,CE$320,FALSE),LEN(VLOOKUP($A104,csapatok!$A:$NN,CE$320,FALSE))-6),'csapat-ranglista'!$A:$FP,CE$321,FALSE)/8,VLOOKUP(VLOOKUP($A104,csapatok!$A:$NN,CE$320,FALSE),'csapat-ranglista'!$A:$FP,CE$321,FALSE)/4),0)</f>
        <v>0</v>
      </c>
      <c r="CF104" s="223">
        <f>IFERROR(IF(RIGHT(VLOOKUP($A104,csapatok!$A:$NN,CF$320,FALSE),5)="Csere",VLOOKUP(LEFT(VLOOKUP($A104,csapatok!$A:$NN,CF$320,FALSE),LEN(VLOOKUP($A104,csapatok!$A:$NN,CF$320,FALSE))-6),'csapat-ranglista'!$A:$FP,CF$321,FALSE)/8,VLOOKUP(VLOOKUP($A104,csapatok!$A:$NN,CF$320,FALSE),'csapat-ranglista'!$A:$FP,CF$321,FALSE)/4),0)</f>
        <v>0</v>
      </c>
      <c r="CG104" s="223">
        <f>IFERROR(IF(RIGHT(VLOOKUP($A104,csapatok!$A:$NN,CG$320,FALSE),5)="Csere",VLOOKUP(LEFT(VLOOKUP($A104,csapatok!$A:$NN,CG$320,FALSE),LEN(VLOOKUP($A104,csapatok!$A:$NN,CG$320,FALSE))-6),'csapat-ranglista'!$A:$FP,CG$321,FALSE)/8,VLOOKUP(VLOOKUP($A104,csapatok!$A:$NN,CG$320,FALSE),'csapat-ranglista'!$A:$FP,CG$321,FALSE)/4),0)</f>
        <v>0</v>
      </c>
      <c r="CH104" s="223">
        <f>IFERROR(IF(RIGHT(VLOOKUP($A104,csapatok!$A:$NN,CH$320,FALSE),5)="Csere",VLOOKUP(LEFT(VLOOKUP($A104,csapatok!$A:$NN,CH$320,FALSE),LEN(VLOOKUP($A104,csapatok!$A:$NN,CH$320,FALSE))-6),'csapat-ranglista'!$A:$FP,CH$321,FALSE)/8,VLOOKUP(VLOOKUP($A104,csapatok!$A:$NN,CH$320,FALSE),'csapat-ranglista'!$A:$FP,CH$321,FALSE)/4),0)</f>
        <v>0</v>
      </c>
      <c r="CI104" s="223">
        <f>IFERROR(IF(RIGHT(VLOOKUP($A104,csapatok!$A:$NN,CI$320,FALSE),5)="Csere",VLOOKUP(LEFT(VLOOKUP($A104,csapatok!$A:$NN,CI$320,FALSE),LEN(VLOOKUP($A104,csapatok!$A:$NN,CI$320,FALSE))-6),'csapat-ranglista'!$A:$FP,CI$321,FALSE)/8,VLOOKUP(VLOOKUP($A104,csapatok!$A:$NN,CI$320,FALSE),'csapat-ranglista'!$A:$FP,CI$321,FALSE)/4),0)</f>
        <v>0</v>
      </c>
      <c r="CJ104" s="224">
        <f>versenyek!$IQ$11*IFERROR(VLOOKUP(VLOOKUP($A104,versenyek!IP:IR,3,FALSE),szabalyok!$A$16:$B$23,2,FALSE)/4,0)</f>
        <v>0</v>
      </c>
      <c r="CK104" s="224">
        <f>versenyek!$IT$11*IFERROR(VLOOKUP(VLOOKUP($A104,versenyek!IS:IU,3,FALSE),szabalyok!$A$16:$B$23,2,FALSE)/4,0)</f>
        <v>0</v>
      </c>
      <c r="CL104" s="223">
        <f>IFERROR(IF(RIGHT(VLOOKUP($A104,csapatok!$A:$NN,CL$320,FALSE),5)="Csere",VLOOKUP(LEFT(VLOOKUP($A104,csapatok!$A:$NN,CL$320,FALSE),LEN(VLOOKUP($A104,csapatok!$A:$NN,CL$320,FALSE))-6),'csapat-ranglista'!$A:$FP,CL$321,FALSE)/8,VLOOKUP(VLOOKUP($A104,csapatok!$A:$NN,CL$320,FALSE),'csapat-ranglista'!$A:$FP,CL$321,FALSE)/4),0)</f>
        <v>0</v>
      </c>
      <c r="CM104" s="223">
        <f>IFERROR(IF(RIGHT(VLOOKUP($A104,csapatok!$A:$NN,CM$320,FALSE),5)="Csere",VLOOKUP(LEFT(VLOOKUP($A104,csapatok!$A:$NN,CM$320,FALSE),LEN(VLOOKUP($A104,csapatok!$A:$NN,CM$320,FALSE))-6),'csapat-ranglista'!$A:$FP,CM$321,FALSE)/8,VLOOKUP(VLOOKUP($A104,csapatok!$A:$NN,CM$320,FALSE),'csapat-ranglista'!$A:$FP,CM$321,FALSE)/4),0)</f>
        <v>0</v>
      </c>
      <c r="CN104" s="223">
        <f>IFERROR(IF(RIGHT(VLOOKUP($A104,csapatok!$A:$NN,CN$320,FALSE),5)="Csere",VLOOKUP(LEFT(VLOOKUP($A104,csapatok!$A:$NN,CN$320,FALSE),LEN(VLOOKUP($A104,csapatok!$A:$NN,CN$320,FALSE))-6),'csapat-ranglista'!$A:$FP,CN$321,FALSE)/8,VLOOKUP(VLOOKUP($A104,csapatok!$A:$NN,CN$320,FALSE),'csapat-ranglista'!$A:$FP,CN$321,FALSE)/4),0)</f>
        <v>0</v>
      </c>
      <c r="CO104" s="223">
        <f>IFERROR(IF(RIGHT(VLOOKUP($A104,csapatok!$A:$NN,CO$320,FALSE),5)="Csere",VLOOKUP(LEFT(VLOOKUP($A104,csapatok!$A:$NN,CO$320,FALSE),LEN(VLOOKUP($A104,csapatok!$A:$NN,CO$320,FALSE))-6),'csapat-ranglista'!$A:$FP,CO$321,FALSE)/8,VLOOKUP(VLOOKUP($A104,csapatok!$A:$NN,CO$320,FALSE),'csapat-ranglista'!$A:$FP,CO$321,FALSE)/4),0)</f>
        <v>0</v>
      </c>
      <c r="CP104" s="223">
        <f>IFERROR(IF(RIGHT(VLOOKUP($A104,csapatok!$A:$NN,CP$320,FALSE),5)="Csere",VLOOKUP(LEFT(VLOOKUP($A104,csapatok!$A:$NN,CP$320,FALSE),LEN(VLOOKUP($A104,csapatok!$A:$NN,CP$320,FALSE))-6),'csapat-ranglista'!$A:$FP,CP$321,FALSE)/8,VLOOKUP(VLOOKUP($A104,csapatok!$A:$NN,CP$320,FALSE),'csapat-ranglista'!$A:$FP,CP$321,FALSE)/4),0)</f>
        <v>0</v>
      </c>
      <c r="CQ104" s="223">
        <f>IFERROR(IF(RIGHT(VLOOKUP($A104,csapatok!$A:$NN,CQ$320,FALSE),5)="Csere",VLOOKUP(LEFT(VLOOKUP($A104,csapatok!$A:$NN,CQ$320,FALSE),LEN(VLOOKUP($A104,csapatok!$A:$NN,CQ$320,FALSE))-6),'csapat-ranglista'!$A:$FP,CQ$321,FALSE)/8,VLOOKUP(VLOOKUP($A104,csapatok!$A:$NN,CQ$320,FALSE),'csapat-ranglista'!$A:$FP,CQ$321,FALSE)/4),0)</f>
        <v>0</v>
      </c>
      <c r="CR104" s="223">
        <f>IFERROR(IF(RIGHT(VLOOKUP($A104,csapatok!$A:$NN,CR$320,FALSE),5)="Csere",VLOOKUP(LEFT(VLOOKUP($A104,csapatok!$A:$NN,CR$320,FALSE),LEN(VLOOKUP($A104,csapatok!$A:$NN,CR$320,FALSE))-6),'csapat-ranglista'!$A:$FP,CR$321,FALSE)/8,VLOOKUP(VLOOKUP($A104,csapatok!$A:$NN,CR$320,FALSE),'csapat-ranglista'!$A:$FP,CR$321,FALSE)/4),0)</f>
        <v>0</v>
      </c>
      <c r="CS104" s="223">
        <f>IFERROR(IF(RIGHT(VLOOKUP($A104,csapatok!$A:$NN,CS$320,FALSE),5)="Csere",VLOOKUP(LEFT(VLOOKUP($A104,csapatok!$A:$NN,CS$320,FALSE),LEN(VLOOKUP($A104,csapatok!$A:$NN,CS$320,FALSE))-6),'csapat-ranglista'!$A:$FP,CS$321,FALSE)/8,VLOOKUP(VLOOKUP($A104,csapatok!$A:$NN,CS$320,FALSE),'csapat-ranglista'!$A:$FP,CS$321,FALSE)/4),0)</f>
        <v>0</v>
      </c>
      <c r="CT104" s="223">
        <f>IFERROR(IF(RIGHT(VLOOKUP($A104,csapatok!$A:$NN,CT$320,FALSE),5)="Csere",VLOOKUP(LEFT(VLOOKUP($A104,csapatok!$A:$NN,CT$320,FALSE),LEN(VLOOKUP($A104,csapatok!$A:$NN,CT$320,FALSE))-6),'csapat-ranglista'!$A:$FP,CT$321,FALSE)/8,VLOOKUP(VLOOKUP($A104,csapatok!$A:$NN,CT$320,FALSE),'csapat-ranglista'!$A:$FP,CT$321,FALSE)/4),0)</f>
        <v>0</v>
      </c>
      <c r="CU104" s="223">
        <f>IFERROR(IF(RIGHT(VLOOKUP($A104,csapatok!$A:$NN,CU$320,FALSE),5)="Csere",VLOOKUP(LEFT(VLOOKUP($A104,csapatok!$A:$NN,CU$320,FALSE),LEN(VLOOKUP($A104,csapatok!$A:$NN,CU$320,FALSE))-6),'csapat-ranglista'!$A:$FP,CU$321,FALSE)/8,VLOOKUP(VLOOKUP($A104,csapatok!$A:$NN,CU$320,FALSE),'csapat-ranglista'!$A:$FP,CU$321,FALSE)/4),0)</f>
        <v>2.0972250612103251</v>
      </c>
      <c r="CV104" s="223">
        <f>IFERROR(IF(RIGHT(VLOOKUP($A104,csapatok!$A:$NN,CV$320,FALSE),5)="Csere",VLOOKUP(LEFT(VLOOKUP($A104,csapatok!$A:$NN,CV$320,FALSE),LEN(VLOOKUP($A104,csapatok!$A:$NN,CV$320,FALSE))-6),'csapat-ranglista'!$A:$FP,CV$321,FALSE)/8,VLOOKUP(VLOOKUP($A104,csapatok!$A:$NN,CV$320,FALSE),'csapat-ranglista'!$A:$FP,CV$321,FALSE)/4),0)</f>
        <v>0</v>
      </c>
      <c r="CW104" s="223">
        <f>IFERROR(IF(RIGHT(VLOOKUP($A104,csapatok!$A:$NN,CW$320,FALSE),5)="Csere",VLOOKUP(LEFT(VLOOKUP($A104,csapatok!$A:$NN,CW$320,FALSE),LEN(VLOOKUP($A104,csapatok!$A:$NN,CW$320,FALSE))-6),'csapat-ranglista'!$A:$FP,CW$321,FALSE)/8,VLOOKUP(VLOOKUP($A104,csapatok!$A:$NN,CW$320,FALSE),'csapat-ranglista'!$A:$FP,CW$321,FALSE)/4),0)</f>
        <v>2.3490645246768729</v>
      </c>
      <c r="CX104" s="223">
        <f>IFERROR(IF(RIGHT(VLOOKUP($A104,csapatok!$A:$NN,CX$320,FALSE),5)="Csere",VLOOKUP(LEFT(VLOOKUP($A104,csapatok!$A:$NN,CX$320,FALSE),LEN(VLOOKUP($A104,csapatok!$A:$NN,CX$320,FALSE))-6),'csapat-ranglista'!$A:$FP,CX$321,FALSE)/8,VLOOKUP(VLOOKUP($A104,csapatok!$A:$NN,CX$320,FALSE),'csapat-ranglista'!$A:$FP,CX$321,FALSE)/4),0)</f>
        <v>0</v>
      </c>
      <c r="CY104" s="223">
        <f>IFERROR(IF(RIGHT(VLOOKUP($A104,csapatok!$A:$NN,CY$320,FALSE),5)="Csere",VLOOKUP(LEFT(VLOOKUP($A104,csapatok!$A:$NN,CY$320,FALSE),LEN(VLOOKUP($A104,csapatok!$A:$NN,CY$320,FALSE))-6),'csapat-ranglista'!$A:$FP,CY$321,FALSE)/8,VLOOKUP(VLOOKUP($A104,csapatok!$A:$NN,CY$320,FALSE),'csapat-ranglista'!$A:$FP,CY$321,FALSE)/4),0)</f>
        <v>0</v>
      </c>
      <c r="CZ104" s="223">
        <f>IFERROR(IF(RIGHT(VLOOKUP($A104,csapatok!$A:$NN,CZ$320,FALSE),5)="Csere",VLOOKUP(LEFT(VLOOKUP($A104,csapatok!$A:$NN,CZ$320,FALSE),LEN(VLOOKUP($A104,csapatok!$A:$NN,CZ$320,FALSE))-6),'csapat-ranglista'!$A:$FP,CZ$321,FALSE)/8,VLOOKUP(VLOOKUP($A104,csapatok!$A:$NN,CZ$320,FALSE),'csapat-ranglista'!$A:$FP,CZ$321,FALSE)/4),0)</f>
        <v>0</v>
      </c>
      <c r="DA104" s="223">
        <f>IFERROR(IF(RIGHT(VLOOKUP($A104,csapatok!$A:$NN,DA$320,FALSE),5)="Csere",VLOOKUP(LEFT(VLOOKUP($A104,csapatok!$A:$NN,DA$320,FALSE),LEN(VLOOKUP($A104,csapatok!$A:$NN,DA$320,FALSE))-6),'csapat-ranglista'!$A:$FP,DA$321,FALSE)/8,VLOOKUP(VLOOKUP($A104,csapatok!$A:$NN,DA$320,FALSE),'csapat-ranglista'!$A:$FP,DA$321,FALSE)/4),0)</f>
        <v>0</v>
      </c>
      <c r="DB104" s="223">
        <f>IFERROR(IF(RIGHT(VLOOKUP($A104,csapatok!$A:$NN,DB$320,FALSE),5)="Csere",VLOOKUP(LEFT(VLOOKUP($A104,csapatok!$A:$NN,DB$320,FALSE),LEN(VLOOKUP($A104,csapatok!$A:$NN,DB$320,FALSE))-6),'csapat-ranglista'!$A:$FP,DB$321,FALSE)/8,VLOOKUP(VLOOKUP($A104,csapatok!$A:$NN,DB$320,FALSE),'csapat-ranglista'!$A:$FP,DB$321,FALSE)/4),0)</f>
        <v>0</v>
      </c>
      <c r="DC104" s="223">
        <f>IFERROR(IF(RIGHT(VLOOKUP($A104,csapatok!$A:$NN,DC$320,FALSE),5)="Csere",VLOOKUP(LEFT(VLOOKUP($A104,csapatok!$A:$NN,DC$320,FALSE),LEN(VLOOKUP($A104,csapatok!$A:$NN,DC$320,FALSE))-6),'csapat-ranglista'!$A:$FP,DC$321,FALSE)/8,VLOOKUP(VLOOKUP($A104,csapatok!$A:$NN,DC$320,FALSE),'csapat-ranglista'!$A:$FP,DC$321,FALSE)/4),0)</f>
        <v>0</v>
      </c>
      <c r="DD104" s="223">
        <f>IFERROR(IF(RIGHT(VLOOKUP($A104,csapatok!$A:$NN,DD$320,FALSE),5)="Csere",VLOOKUP(LEFT(VLOOKUP($A104,csapatok!$A:$NN,DD$320,FALSE),LEN(VLOOKUP($A104,csapatok!$A:$NN,DD$320,FALSE))-6),'csapat-ranglista'!$A:$FP,DD$321,FALSE)/8,VLOOKUP(VLOOKUP($A104,csapatok!$A:$NN,DD$320,FALSE),'csapat-ranglista'!$A:$FP,DD$321,FALSE)/4),0)</f>
        <v>0</v>
      </c>
      <c r="DE104" s="223">
        <f>IFERROR(IF(RIGHT(VLOOKUP($A104,csapatok!$A:$NN,DE$320,FALSE),5)="Csere",VLOOKUP(LEFT(VLOOKUP($A104,csapatok!$A:$NN,DE$320,FALSE),LEN(VLOOKUP($A104,csapatok!$A:$NN,DE$320,FALSE))-6),'csapat-ranglista'!$A:$FP,DE$321,FALSE)/8,VLOOKUP(VLOOKUP($A104,csapatok!$A:$NN,DE$320,FALSE),'csapat-ranglista'!$A:$FP,DE$321,FALSE)/4),0)</f>
        <v>0</v>
      </c>
      <c r="DF104" s="223">
        <f>IFERROR(IF(RIGHT(VLOOKUP($A104,csapatok!$A:$NN,DF$320,FALSE),5)="Csere",VLOOKUP(LEFT(VLOOKUP($A104,csapatok!$A:$NN,DF$320,FALSE),LEN(VLOOKUP($A104,csapatok!$A:$NN,DF$320,FALSE))-6),'csapat-ranglista'!$A:$FP,DF$321,FALSE)/8,VLOOKUP(VLOOKUP($A104,csapatok!$A:$NN,DF$320,FALSE),'csapat-ranglista'!$A:$FP,DF$321,FALSE)/4),0)</f>
        <v>0</v>
      </c>
      <c r="DG104" s="223">
        <f>IFERROR(IF(RIGHT(VLOOKUP($A104,csapatok!$A:$NN,DG$320,FALSE),5)="Csere",VLOOKUP(LEFT(VLOOKUP($A104,csapatok!$A:$NN,DG$320,FALSE),LEN(VLOOKUP($A104,csapatok!$A:$NN,DG$320,FALSE))-6),'csapat-ranglista'!$A:$FP,DG$321,FALSE)/8,VLOOKUP(VLOOKUP($A104,csapatok!$A:$NN,DG$320,FALSE),'csapat-ranglista'!$A:$FP,DG$321,FALSE)/4),0)</f>
        <v>0</v>
      </c>
      <c r="DH104" s="223">
        <f>IFERROR(IF(RIGHT(VLOOKUP($A104,csapatok!$A:$NN,DH$320,FALSE),5)="Csere",VLOOKUP(LEFT(VLOOKUP($A104,csapatok!$A:$NN,DH$320,FALSE),LEN(VLOOKUP($A104,csapatok!$A:$NN,DH$320,FALSE))-6),'csapat-ranglista'!$A:$FP,DH$321,FALSE)/8,VLOOKUP(VLOOKUP($A104,csapatok!$A:$NN,DH$320,FALSE),'csapat-ranglista'!$A:$FP,DH$321,FALSE)/4),0)</f>
        <v>0</v>
      </c>
      <c r="DI104" s="223">
        <f>IFERROR(IF(RIGHT(VLOOKUP($A104,csapatok!$A:$NN,DI$320,FALSE),5)="Csere",VLOOKUP(LEFT(VLOOKUP($A104,csapatok!$A:$NN,DI$320,FALSE),LEN(VLOOKUP($A104,csapatok!$A:$NN,DI$320,FALSE))-6),'csapat-ranglista'!$A:$FP,DI$321,FALSE)/8,VLOOKUP(VLOOKUP($A104,csapatok!$A:$NN,DI$320,FALSE),'csapat-ranglista'!$A:$FP,DI$321,FALSE)/4),0)</f>
        <v>0</v>
      </c>
      <c r="DJ104" s="223">
        <f>IFERROR(IF(RIGHT(VLOOKUP($A104,csapatok!$A:$NN,DJ$320,FALSE),5)="Csere",VLOOKUP(LEFT(VLOOKUP($A104,csapatok!$A:$NN,DJ$320,FALSE),LEN(VLOOKUP($A104,csapatok!$A:$NN,DJ$320,FALSE))-6),'csapat-ranglista'!$A:$FP,DJ$321,FALSE)/8,VLOOKUP(VLOOKUP($A104,csapatok!$A:$NN,DJ$320,FALSE),'csapat-ranglista'!$A:$FP,DJ$321,FALSE)/4),0)</f>
        <v>0</v>
      </c>
      <c r="DK104" s="223">
        <f>IFERROR(IF(RIGHT(VLOOKUP($A104,csapatok!$A:$NN,DK$320,FALSE),5)="Csere",VLOOKUP(LEFT(VLOOKUP($A104,csapatok!$A:$NN,DK$320,FALSE),LEN(VLOOKUP($A104,csapatok!$A:$NN,DK$320,FALSE))-6),'csapat-ranglista'!$A:$FP,DK$321,FALSE)/8,VLOOKUP(VLOOKUP($A104,csapatok!$A:$NN,DK$320,FALSE),'csapat-ranglista'!$A:$FP,DK$321,FALSE)/4),0)</f>
        <v>0</v>
      </c>
      <c r="DL104" s="223">
        <f>IFERROR(IF(RIGHT(VLOOKUP($A104,csapatok!$A:$NN,DL$320,FALSE),5)="Csere",VLOOKUP(LEFT(VLOOKUP($A104,csapatok!$A:$NN,DL$320,FALSE),LEN(VLOOKUP($A104,csapatok!$A:$NN,DL$320,FALSE))-6),'csapat-ranglista'!$A:$FP,DL$321,FALSE)/8,VLOOKUP(VLOOKUP($A104,csapatok!$A:$NN,DL$320,FALSE),'csapat-ranglista'!$A:$FP,DL$321,FALSE)/4),0)</f>
        <v>0</v>
      </c>
      <c r="DM104" s="223">
        <f>IFERROR(IF(RIGHT(VLOOKUP($A104,csapatok!$A:$NN,DM$320,FALSE),5)="Csere",VLOOKUP(LEFT(VLOOKUP($A104,csapatok!$A:$NN,DM$320,FALSE),LEN(VLOOKUP($A104,csapatok!$A:$NN,DM$320,FALSE))-6),'csapat-ranglista'!$A:$FP,DM$321,FALSE)/8,VLOOKUP(VLOOKUP($A104,csapatok!$A:$NN,DM$320,FALSE),'csapat-ranglista'!$A:$FP,DM$321,FALSE)/4),0)</f>
        <v>9.397267039158864</v>
      </c>
      <c r="DN104" s="223">
        <f>IFERROR(IF(RIGHT(VLOOKUP($A104,csapatok!$A:$NN,DN$320,FALSE),5)="Csere",VLOOKUP(LEFT(VLOOKUP($A104,csapatok!$A:$NN,DN$320,FALSE),LEN(VLOOKUP($A104,csapatok!$A:$NN,DN$320,FALSE))-6),'csapat-ranglista'!$A:$FP,DN$321,FALSE)/8,VLOOKUP(VLOOKUP($A104,csapatok!$A:$NN,DN$320,FALSE),'csapat-ranglista'!$A:$FP,DN$321,FALSE)/4),0)</f>
        <v>0</v>
      </c>
      <c r="DO104" s="224">
        <f>versenyek!$MF$11*IFERROR(VLOOKUP(VLOOKUP($A104,versenyek!ME:MG,3,FALSE),szabalyok!$A$16:$B$23,2,FALSE)/4,0)</f>
        <v>0</v>
      </c>
      <c r="DP104" s="224">
        <f>versenyek!$MI$11*IFERROR(VLOOKUP(VLOOKUP($A104,versenyek!MH:MJ,3,FALSE),szabalyok!$A$16:$B$23,2,FALSE)/4,0)</f>
        <v>0</v>
      </c>
      <c r="DQ104" s="223">
        <f>IFERROR(IF(RIGHT(VLOOKUP($A104,csapatok!$A:$NN,DQ$320,FALSE),5)="Csere",VLOOKUP(LEFT(VLOOKUP($A104,csapatok!$A:$NN,DQ$320,FALSE),LEN(VLOOKUP($A104,csapatok!$A:$NN,DQ$320,FALSE))-6),'csapat-ranglista'!$A:$FP,DQ$321,FALSE)/8,VLOOKUP(VLOOKUP($A104,csapatok!$A:$NN,DQ$320,FALSE),'csapat-ranglista'!$A:$FP,DQ$321,FALSE)/4),0)</f>
        <v>0</v>
      </c>
      <c r="DR104" s="223">
        <f>IFERROR(IF(RIGHT(VLOOKUP($A104,csapatok!$A:$NN,DR$320,FALSE),5)="Csere",VLOOKUP(LEFT(VLOOKUP($A104,csapatok!$A:$NN,DR$320,FALSE),LEN(VLOOKUP($A104,csapatok!$A:$NN,DR$320,FALSE))-6),'csapat-ranglista'!$A:$FP,DR$321,FALSE)/8,VLOOKUP(VLOOKUP($A104,csapatok!$A:$NN,DR$320,FALSE),'csapat-ranglista'!$A:$FP,DR$321,FALSE)/4),0)</f>
        <v>0</v>
      </c>
      <c r="DS104" s="223">
        <f>IFERROR(IF(RIGHT(VLOOKUP($A104,csapatok!$A:$NN,DS$320,FALSE),5)="Csere",VLOOKUP(LEFT(VLOOKUP($A104,csapatok!$A:$NN,DS$320,FALSE),LEN(VLOOKUP($A104,csapatok!$A:$NN,DS$320,FALSE))-6),'csapat-ranglista'!$A:$FP,DS$321,FALSE)/8,VLOOKUP(VLOOKUP($A104,csapatok!$A:$NN,DS$320,FALSE),'csapat-ranglista'!$A:$FP,DS$321,FALSE)/4),0)</f>
        <v>2.8881340119085626</v>
      </c>
      <c r="DT104" s="223">
        <f>IFERROR(IF(RIGHT(VLOOKUP($A104,csapatok!$A:$NN,DT$320,FALSE),5)="Csere",VLOOKUP(LEFT(VLOOKUP($A104,csapatok!$A:$NN,DT$320,FALSE),LEN(VLOOKUP($A104,csapatok!$A:$NN,DT$320,FALSE))-6),'csapat-ranglista'!$A:$FP,DT$321,FALSE)/8,VLOOKUP(VLOOKUP($A104,csapatok!$A:$NN,DT$320,FALSE),'csapat-ranglista'!$A:$FP,DT$321,FALSE)/4),0)</f>
        <v>0</v>
      </c>
      <c r="DU104" s="223">
        <f>IFERROR(IF(RIGHT(VLOOKUP($A104,csapatok!$A:$NN,DU$320,FALSE),5)="Csere",VLOOKUP(LEFT(VLOOKUP($A104,csapatok!$A:$NN,DU$320,FALSE),LEN(VLOOKUP($A104,csapatok!$A:$NN,DU$320,FALSE))-6),'csapat-ranglista'!$A:$FP,DU$321,FALSE)/8,VLOOKUP(VLOOKUP($A104,csapatok!$A:$NN,DU$320,FALSE),'csapat-ranglista'!$A:$FP,DU$321,FALSE)/4),0)</f>
        <v>0</v>
      </c>
      <c r="DV104" s="223">
        <f>IFERROR(IF(RIGHT(VLOOKUP($A104,csapatok!$A:$NN,DV$320,FALSE),5)="Csere",VLOOKUP(LEFT(VLOOKUP($A104,csapatok!$A:$NN,DV$320,FALSE),LEN(VLOOKUP($A104,csapatok!$A:$NN,DV$320,FALSE))-6),'csapat-ranglista'!$A:$FP,DV$321,FALSE)/8,VLOOKUP(VLOOKUP($A104,csapatok!$A:$NN,DV$320,FALSE),'csapat-ranglista'!$A:$FP,DV$321,FALSE)/4),0)</f>
        <v>0</v>
      </c>
      <c r="DW104" s="223">
        <f>IFERROR(IF(RIGHT(VLOOKUP($A104,csapatok!$A:$NN,DW$320,FALSE),5)="Csere",VLOOKUP(LEFT(VLOOKUP($A104,csapatok!$A:$NN,DW$320,FALSE),LEN(VLOOKUP($A104,csapatok!$A:$NN,DW$320,FALSE))-6),'csapat-ranglista'!$A:$FP,DW$321,FALSE)/8,VLOOKUP(VLOOKUP($A104,csapatok!$A:$NN,DW$320,FALSE),'csapat-ranglista'!$A:$FP,DW$321,FALSE)/4),0)</f>
        <v>1.2981121013721044</v>
      </c>
      <c r="DX104" s="223">
        <f>IFERROR(IF(RIGHT(VLOOKUP($A104,csapatok!$A:$NN,DX$320,FALSE),5)="Csere",VLOOKUP(LEFT(VLOOKUP($A104,csapatok!$A:$NN,DX$320,FALSE),LEN(VLOOKUP($A104,csapatok!$A:$NN,DX$320,FALSE))-6),'csapat-ranglista'!$A:$FP,DX$321,FALSE)/8,VLOOKUP(VLOOKUP($A104,csapatok!$A:$NN,DX$320,FALSE),'csapat-ranglista'!$A:$FP,DX$321,FALSE)/4),0)</f>
        <v>0</v>
      </c>
      <c r="DY104" s="223">
        <f>IFERROR(IF(RIGHT(VLOOKUP($A104,csapatok!$A:$NN,DY$320,FALSE),5)="Csere",VLOOKUP(LEFT(VLOOKUP($A104,csapatok!$A:$NN,DY$320,FALSE),LEN(VLOOKUP($A104,csapatok!$A:$NN,DY$320,FALSE))-6),'csapat-ranglista'!$A:$FP,DY$321,FALSE)/8,VLOOKUP(VLOOKUP($A104,csapatok!$A:$NN,DY$320,FALSE),'csapat-ranglista'!$A:$FP,DY$321,FALSE)/4),0)</f>
        <v>0</v>
      </c>
      <c r="DZ104" s="223">
        <f>IFERROR(IF(RIGHT(VLOOKUP($A104,csapatok!$A:$NN,DZ$320,FALSE),5)="Csere",VLOOKUP(LEFT(VLOOKUP($A104,csapatok!$A:$NN,DZ$320,FALSE),LEN(VLOOKUP($A104,csapatok!$A:$NN,DZ$320,FALSE))-6),'csapat-ranglista'!$A:$FP,DZ$321,FALSE)/8,VLOOKUP(VLOOKUP($A104,csapatok!$A:$NN,DZ$320,FALSE),'csapat-ranglista'!$A:$FP,DZ$321,FALSE)/4),0)</f>
        <v>0</v>
      </c>
      <c r="EA104" s="223">
        <f>IFERROR(IF(RIGHT(VLOOKUP($A104,csapatok!$A:$NN,EA$320,FALSE),5)="Csere",VLOOKUP(LEFT(VLOOKUP($A104,csapatok!$A:$NN,EA$320,FALSE),LEN(VLOOKUP($A104,csapatok!$A:$NN,EA$320,FALSE))-6),'csapat-ranglista'!$A:$FP,EA$321,FALSE)/8,VLOOKUP(VLOOKUP($A104,csapatok!$A:$NN,EA$320,FALSE),'csapat-ranglista'!$A:$FP,EA$321,FALSE)/4),0)</f>
        <v>0</v>
      </c>
      <c r="EB104" s="223">
        <f>IFERROR(IF(RIGHT(VLOOKUP($A104,csapatok!$A:$NN,EB$320,FALSE),5)="Csere",VLOOKUP(LEFT(VLOOKUP($A104,csapatok!$A:$NN,EB$320,FALSE),LEN(VLOOKUP($A104,csapatok!$A:$NN,EB$320,FALSE))-6),'csapat-ranglista'!$A:$FP,EB$321,FALSE)/8,VLOOKUP(VLOOKUP($A104,csapatok!$A:$NN,EB$320,FALSE),'csapat-ranglista'!$A:$FP,EB$321,FALSE)/4),0)</f>
        <v>0</v>
      </c>
      <c r="EC104" s="223">
        <f>IFERROR(IF(RIGHT(VLOOKUP($A104,csapatok!$A:$NN,EC$320,FALSE),5)="Csere",VLOOKUP(LEFT(VLOOKUP($A104,csapatok!$A:$NN,EC$320,FALSE),LEN(VLOOKUP($A104,csapatok!$A:$NN,EC$320,FALSE))-6),'csapat-ranglista'!$A:$FP,EC$321,FALSE)/8,VLOOKUP(VLOOKUP($A104,csapatok!$A:$NN,EC$320,FALSE),'csapat-ranglista'!$A:$FP,EC$321,FALSE)/4),0)</f>
        <v>0</v>
      </c>
      <c r="ED104" s="223">
        <f>IFERROR(IF(RIGHT(VLOOKUP($A104,csapatok!$A:$NN,ED$320,FALSE),5)="Csere",VLOOKUP(LEFT(VLOOKUP($A104,csapatok!$A:$NN,ED$320,FALSE),LEN(VLOOKUP($A104,csapatok!$A:$NN,ED$320,FALSE))-6),'csapat-ranglista'!$A:$FP,ED$321,FALSE)/8,VLOOKUP(VLOOKUP($A104,csapatok!$A:$NN,ED$320,FALSE),'csapat-ranglista'!$A:$FP,ED$321,FALSE)/4),0)</f>
        <v>0</v>
      </c>
      <c r="EE104" s="223">
        <f>IFERROR(IF(RIGHT(VLOOKUP($A104,csapatok!$A:$NN,EE$320,FALSE),5)="Csere",VLOOKUP(LEFT(VLOOKUP($A104,csapatok!$A:$NN,EE$320,FALSE),LEN(VLOOKUP($A104,csapatok!$A:$NN,EE$320,FALSE))-6),'csapat-ranglista'!$A:$FP,EE$321,FALSE)/8,VLOOKUP(VLOOKUP($A104,csapatok!$A:$NN,EE$320,FALSE),'csapat-ranglista'!$A:$FP,EE$321,FALSE)/4),0)</f>
        <v>0</v>
      </c>
      <c r="EF104" s="223">
        <f>IFERROR(IF(RIGHT(VLOOKUP($A104,csapatok!$A:$NN,EF$320,FALSE),5)="Csere",VLOOKUP(LEFT(VLOOKUP($A104,csapatok!$A:$NN,EF$320,FALSE),LEN(VLOOKUP($A104,csapatok!$A:$NN,EF$320,FALSE))-6),'csapat-ranglista'!$A:$FP,EF$321,FALSE)/8,VLOOKUP(VLOOKUP($A104,csapatok!$A:$NN,EF$320,FALSE),'csapat-ranglista'!$A:$FP,EF$321,FALSE)/4),0)</f>
        <v>0</v>
      </c>
      <c r="EG104" s="223">
        <f>IFERROR(IF(RIGHT(VLOOKUP($A104,csapatok!$A:$NN,EG$320,FALSE),5)="Csere",VLOOKUP(LEFT(VLOOKUP($A104,csapatok!$A:$NN,EG$320,FALSE),LEN(VLOOKUP($A104,csapatok!$A:$NN,EG$320,FALSE))-6),'csapat-ranglista'!$A:$FP,EG$321,FALSE)/8,VLOOKUP(VLOOKUP($A104,csapatok!$A:$NN,EG$320,FALSE),'csapat-ranglista'!$A:$FP,EG$321,FALSE)/4),0)</f>
        <v>0</v>
      </c>
      <c r="EH104" s="223">
        <f>IFERROR(IF(RIGHT(VLOOKUP($A104,csapatok!$A:$NN,EH$320,FALSE),5)="Csere",VLOOKUP(LEFT(VLOOKUP($A104,csapatok!$A:$NN,EH$320,FALSE),LEN(VLOOKUP($A104,csapatok!$A:$NN,EH$320,FALSE))-6),'csapat-ranglista'!$A:$FP,EH$321,FALSE)/8,VLOOKUP(VLOOKUP($A104,csapatok!$A:$NN,EH$320,FALSE),'csapat-ranglista'!$A:$FP,EH$321,FALSE)/4),0)</f>
        <v>0</v>
      </c>
      <c r="EI104" s="223">
        <f>IFERROR(IF(RIGHT(VLOOKUP($A104,csapatok!$A:$NN,EI$320,FALSE),5)="Csere",VLOOKUP(LEFT(VLOOKUP($A104,csapatok!$A:$NN,EI$320,FALSE),LEN(VLOOKUP($A104,csapatok!$A:$NN,EI$320,FALSE))-6),'csapat-ranglista'!$A:$FP,EI$321,FALSE)/8,VLOOKUP(VLOOKUP($A104,csapatok!$A:$NN,EI$320,FALSE),'csapat-ranglista'!$A:$FP,EI$321,FALSE)/4),0)</f>
        <v>0</v>
      </c>
      <c r="EJ104" s="223">
        <f>IFERROR(IF(RIGHT(VLOOKUP($A104,csapatok!$A:$NN,EJ$320,FALSE),5)="Csere",VLOOKUP(LEFT(VLOOKUP($A104,csapatok!$A:$NN,EJ$320,FALSE),LEN(VLOOKUP($A104,csapatok!$A:$NN,EJ$320,FALSE))-6),'csapat-ranglista'!$A:$FP,EJ$321,FALSE)/8,VLOOKUP(VLOOKUP($A104,csapatok!$A:$NN,EJ$320,FALSE),'csapat-ranglista'!$A:$FP,EJ$321,FALSE)/4),0)</f>
        <v>0</v>
      </c>
      <c r="EK104" s="223">
        <f>IFERROR(IF(RIGHT(VLOOKUP($A104,csapatok!$A:$NN,EK$320,FALSE),5)="Csere",VLOOKUP(LEFT(VLOOKUP($A104,csapatok!$A:$NN,EK$320,FALSE),LEN(VLOOKUP($A104,csapatok!$A:$NN,EK$320,FALSE))-6),'csapat-ranglista'!$A:$FP,EK$321,FALSE)/8,VLOOKUP(VLOOKUP($A104,csapatok!$A:$NN,EK$320,FALSE),'csapat-ranglista'!$A:$FP,EK$321,FALSE)/4),0)</f>
        <v>0</v>
      </c>
      <c r="EL104" s="223">
        <f>IFERROR(IF(RIGHT(VLOOKUP($A104,csapatok!$A:$NN,EL$320,FALSE),5)="Csere",VLOOKUP(LEFT(VLOOKUP($A104,csapatok!$A:$NN,EL$320,FALSE),LEN(VLOOKUP($A104,csapatok!$A:$NN,EL$320,FALSE))-6),'csapat-ranglista'!$A:$FP,EL$321,FALSE)/8,VLOOKUP(VLOOKUP($A104,csapatok!$A:$NN,EL$320,FALSE),'csapat-ranglista'!$A:$FP,EL$321,FALSE)/4),0)</f>
        <v>0</v>
      </c>
      <c r="EM104" s="223">
        <f>IFERROR(IF(RIGHT(VLOOKUP($A104,csapatok!$A:$NN,EM$320,FALSE),5)="Csere",VLOOKUP(LEFT(VLOOKUP($A104,csapatok!$A:$NN,EM$320,FALSE),LEN(VLOOKUP($A104,csapatok!$A:$NN,EM$320,FALSE))-6),'csapat-ranglista'!$A:$FP,EM$321,FALSE)/8,VLOOKUP(VLOOKUP($A104,csapatok!$A:$NN,EM$320,FALSE),'csapat-ranglista'!$A:$FP,EM$321,FALSE)/4),0)</f>
        <v>0</v>
      </c>
      <c r="EN104" s="223">
        <f>IFERROR(IF(RIGHT(VLOOKUP($A104,csapatok!$A:$NN,EN$320,FALSE),5)="Csere",VLOOKUP(LEFT(VLOOKUP($A104,csapatok!$A:$NN,EN$320,FALSE),LEN(VLOOKUP($A104,csapatok!$A:$NN,EN$320,FALSE))-6),'csapat-ranglista'!$A:$FP,EN$321,FALSE)/8,VLOOKUP(VLOOKUP($A104,csapatok!$A:$NN,EN$320,FALSE),'csapat-ranglista'!$A:$FP,EN$321,FALSE)/4),0)</f>
        <v>0.31054980523955827</v>
      </c>
      <c r="EO104" s="223">
        <f>IFERROR(IF(RIGHT(VLOOKUP($A104,csapatok!$A:$NN,EO$320,FALSE),5)="Csere",VLOOKUP(LEFT(VLOOKUP($A104,csapatok!$A:$NN,EO$320,FALSE),LEN(VLOOKUP($A104,csapatok!$A:$NN,EO$320,FALSE))-6),'csapat-ranglista'!$A:$FP,EO$321,FALSE)/8,VLOOKUP(VLOOKUP($A104,csapatok!$A:$NN,EO$320,FALSE),'csapat-ranglista'!$A:$FP,EO$321,FALSE)/4),0)</f>
        <v>0</v>
      </c>
      <c r="EP104" s="223">
        <f>IFERROR(IF(RIGHT(VLOOKUP($A104,csapatok!$A:$NN,EP$320,FALSE),5)="Csere",VLOOKUP(LEFT(VLOOKUP($A104,csapatok!$A:$NN,EP$320,FALSE),LEN(VLOOKUP($A104,csapatok!$A:$NN,EP$320,FALSE))-6),'csapat-ranglista'!$A:$FP,EP$321,FALSE)/8,VLOOKUP(VLOOKUP($A104,csapatok!$A:$NN,EP$320,FALSE),'csapat-ranglista'!$A:$FP,EP$321,FALSE)/4),0)</f>
        <v>0</v>
      </c>
      <c r="EQ104" s="223">
        <f>IFERROR(IF(RIGHT(VLOOKUP($A104,csapatok!$A:$NN,EQ$320,FALSE),5)="Csere",VLOOKUP(LEFT(VLOOKUP($A104,csapatok!$A:$NN,EQ$320,FALSE),LEN(VLOOKUP($A104,csapatok!$A:$NN,EQ$320,FALSE))-6),'csapat-ranglista'!$A:$FP,EQ$321,FALSE)/8,VLOOKUP(VLOOKUP($A104,csapatok!$A:$NN,EQ$320,FALSE),'csapat-ranglista'!$A:$FP,EQ$321,FALSE)/4),0)</f>
        <v>0</v>
      </c>
      <c r="ER104" s="223">
        <f>IFERROR(IF(RIGHT(VLOOKUP($A104,csapatok!$A:$NN,ER$320,FALSE),5)="Csere",VLOOKUP(LEFT(VLOOKUP($A104,csapatok!$A:$NN,ER$320,FALSE),LEN(VLOOKUP($A104,csapatok!$A:$NN,ER$320,FALSE))-6),'csapat-ranglista'!$A:$FP,ER$321,FALSE)/8,VLOOKUP(VLOOKUP($A104,csapatok!$A:$NN,ER$320,FALSE),'csapat-ranglista'!$A:$FP,ER$321,FALSE)/4),0)</f>
        <v>0</v>
      </c>
      <c r="ES104" s="223">
        <f>IFERROR(IF(RIGHT(VLOOKUP($A104,csapatok!$A:$NN,ES$320,FALSE),5)="Csere",VLOOKUP(LEFT(VLOOKUP($A104,csapatok!$A:$NN,ES$320,FALSE),LEN(VLOOKUP($A104,csapatok!$A:$NN,ES$320,FALSE))-6),'csapat-ranglista'!$A:$FP,ES$321,FALSE)/8,VLOOKUP(VLOOKUP($A104,csapatok!$A:$NN,ES$320,FALSE),'csapat-ranglista'!$A:$FP,ES$321,FALSE)/4),0)</f>
        <v>0</v>
      </c>
      <c r="ET104" s="223">
        <f>IFERROR(IF(RIGHT(VLOOKUP($A104,csapatok!$A:$NN,ET$320,FALSE),5)="Csere",VLOOKUP(LEFT(VLOOKUP($A104,csapatok!$A:$NN,ET$320,FALSE),LEN(VLOOKUP($A104,csapatok!$A:$NN,ET$320,FALSE))-6),'csapat-ranglista'!$A:$FP,ET$321,FALSE)/8,VLOOKUP(VLOOKUP($A104,csapatok!$A:$NN,ET$320,FALSE),'csapat-ranglista'!$A:$FP,ET$321,FALSE)/4),0)</f>
        <v>0</v>
      </c>
      <c r="EU104" s="223">
        <f>IFERROR(IF(RIGHT(VLOOKUP($A104,csapatok!$A:$NN,EU$320,FALSE),5)="Csere",VLOOKUP(LEFT(VLOOKUP($A104,csapatok!$A:$NN,EU$320,FALSE),LEN(VLOOKUP($A104,csapatok!$A:$NN,EU$320,FALSE))-6),'csapat-ranglista'!$A:$FP,EU$321,FALSE)/8,VLOOKUP(VLOOKUP($A104,csapatok!$A:$NN,EU$320,FALSE),'csapat-ranglista'!$A:$FP,EU$321,FALSE)/4),0)</f>
        <v>0</v>
      </c>
      <c r="EV104" s="223">
        <f>IFERROR(IF(RIGHT(VLOOKUP($A104,csapatok!$A:$NN,EV$320,FALSE),5)="Csere",VLOOKUP(LEFT(VLOOKUP($A104,csapatok!$A:$NN,EV$320,FALSE),LEN(VLOOKUP($A104,csapatok!$A:$NN,EV$320,FALSE))-6),'csapat-ranglista'!$A:$FP,EV$321,FALSE)/8,VLOOKUP(VLOOKUP($A104,csapatok!$A:$NN,EV$320,FALSE),'csapat-ranglista'!$A:$FP,EV$321,FALSE)/4),0)</f>
        <v>0</v>
      </c>
      <c r="EW104" s="223">
        <f>IFERROR(IF(RIGHT(VLOOKUP($A104,csapatok!$A:$NN,EW$320,FALSE),5)="Csere",VLOOKUP(LEFT(VLOOKUP($A104,csapatok!$A:$NN,EW$320,FALSE),LEN(VLOOKUP($A104,csapatok!$A:$NN,EW$320,FALSE))-6),'csapat-ranglista'!$A:$FP,EW$321,FALSE)/8,VLOOKUP(VLOOKUP($A104,csapatok!$A:$NN,EW$320,FALSE),'csapat-ranglista'!$A:$FP,EW$321,FALSE)/4),0)</f>
        <v>0</v>
      </c>
      <c r="EX104" s="223">
        <f>IFERROR(IF(RIGHT(VLOOKUP($A104,csapatok!$A:$NN,EX$320,FALSE),5)="Csere",VLOOKUP(LEFT(VLOOKUP($A104,csapatok!$A:$NN,EX$320,FALSE),LEN(VLOOKUP($A104,csapatok!$A:$NN,EX$320,FALSE))-6),'csapat-ranglista'!$A:$FP,EX$321,FALSE)/8,VLOOKUP(VLOOKUP($A104,csapatok!$A:$NN,EX$320,FALSE),'csapat-ranglista'!$A:$FP,EX$321,FALSE)/4),0)</f>
        <v>0</v>
      </c>
      <c r="EY104" s="223">
        <f>IFERROR(IF(RIGHT(VLOOKUP($A104,csapatok!$A:$NN,EY$320,FALSE),5)="Csere",VLOOKUP(LEFT(VLOOKUP($A104,csapatok!$A:$NN,EY$320,FALSE),LEN(VLOOKUP($A104,csapatok!$A:$NN,EY$320,FALSE))-6),'csapat-ranglista'!$A:$FP,EY$321,FALSE)/8,VLOOKUP(VLOOKUP($A104,csapatok!$A:$NN,EY$320,FALSE),'csapat-ranglista'!$A:$FP,EY$321,FALSE)/4),0)</f>
        <v>0</v>
      </c>
      <c r="EZ104" s="223">
        <f>IFERROR(IF(RIGHT(VLOOKUP($A104,csapatok!$A:$NN,EZ$320,FALSE),5)="Csere",VLOOKUP(LEFT(VLOOKUP($A104,csapatok!$A:$NN,EZ$320,FALSE),LEN(VLOOKUP($A104,csapatok!$A:$NN,EZ$320,FALSE))-6),'csapat-ranglista'!$A:$FP,EZ$321,FALSE)/8,VLOOKUP(VLOOKUP($A104,csapatok!$A:$NN,EZ$320,FALSE),'csapat-ranglista'!$A:$FP,EZ$321,FALSE)/4),0)</f>
        <v>0</v>
      </c>
      <c r="FA104" s="223">
        <f>IFERROR(IF(RIGHT(VLOOKUP($A104,csapatok!$A:$NN,FA$320,FALSE),5)="Csere",VLOOKUP(LEFT(VLOOKUP($A104,csapatok!$A:$NN,FA$320,FALSE),LEN(VLOOKUP($A104,csapatok!$A:$NN,FA$320,FALSE))-6),'csapat-ranglista'!$A:$FP,FA$321,FALSE)/8,VLOOKUP(VLOOKUP($A104,csapatok!$A:$NN,FA$320,FALSE),'csapat-ranglista'!$A:$FP,FA$321,FALSE)/4),0)</f>
        <v>3.4879948202331796</v>
      </c>
      <c r="FB104" s="223">
        <f>IFERROR(IF(RIGHT(VLOOKUP($A104,csapatok!$A:$NN,FB$320,FALSE),5)="Csere",VLOOKUP(LEFT(VLOOKUP($A104,csapatok!$A:$NN,FB$320,FALSE),LEN(VLOOKUP($A104,csapatok!$A:$NN,FB$320,FALSE))-6),'csapat-ranglista'!$A:$FP,FB$321,FALSE)/8,VLOOKUP(VLOOKUP($A104,csapatok!$A:$NN,FB$320,FALSE),'csapat-ranglista'!$A:$FP,FB$321,FALSE)/4),0)</f>
        <v>0</v>
      </c>
      <c r="FC104" s="223">
        <f>IFERROR(IF(RIGHT(VLOOKUP($A104,csapatok!$A:$NN,FC$320,FALSE),5)="Csere",VLOOKUP(LEFT(VLOOKUP($A104,csapatok!$A:$NN,FC$320,FALSE),LEN(VLOOKUP($A104,csapatok!$A:$NN,FC$320,FALSE))-6),'csapat-ranglista'!$A:$FP,FC$321,FALSE)/8,VLOOKUP(VLOOKUP($A104,csapatok!$A:$NN,FC$320,FALSE),'csapat-ranglista'!$A:$FP,FC$321,FALSE)/4),0)</f>
        <v>0</v>
      </c>
      <c r="FD104" s="224">
        <f>versenyek!$QY$11*IFERROR(VLOOKUP(VLOOKUP($A104,versenyek!QX:QZ,3,FALSE),szabalyok!$A$16:$B$23,2,FALSE)/4,0)</f>
        <v>0</v>
      </c>
      <c r="FE104" s="224">
        <f>versenyek!$RB$11*IFERROR(VLOOKUP(VLOOKUP($A104,versenyek!RA:RC,3,FALSE),szabalyok!$A$16:$B$23,2,FALSE)/4,0)</f>
        <v>0</v>
      </c>
      <c r="FF104" s="223">
        <f>IFERROR(IF(RIGHT(VLOOKUP($A104,csapatok!$A:$NN,FF$320,FALSE),5)="Csere",VLOOKUP(LEFT(VLOOKUP($A104,csapatok!$A:$NN,FF$320,FALSE),LEN(VLOOKUP($A104,csapatok!$A:$NN,FF$320,FALSE))-6),'csapat-ranglista'!$A:$FP,FF$321,FALSE)/8,VLOOKUP(VLOOKUP($A104,csapatok!$A:$NN,FF$320,FALSE),'csapat-ranglista'!$A:$FP,FF$321,FALSE)/4),0)</f>
        <v>0</v>
      </c>
      <c r="FG104" s="223">
        <f>IFERROR(IF(RIGHT(VLOOKUP($A104,csapatok!$A:$NN,FG$320,FALSE),5)="Csere",VLOOKUP(LEFT(VLOOKUP($A104,csapatok!$A:$NN,FG$320,FALSE),LEN(VLOOKUP($A104,csapatok!$A:$NN,FG$320,FALSE))-6),'csapat-ranglista'!$A:$FP,FG$321,FALSE)/8,VLOOKUP(VLOOKUP($A104,csapatok!$A:$NN,FG$320,FALSE),'csapat-ranglista'!$A:$FP,FG$321,FALSE)/4),0)</f>
        <v>0</v>
      </c>
      <c r="FH104" s="223">
        <f>IFERROR(IF(RIGHT(VLOOKUP($A104,csapatok!$A:$NN,FH$320,FALSE),5)="Csere",VLOOKUP(LEFT(VLOOKUP($A104,csapatok!$A:$NN,FH$320,FALSE),LEN(VLOOKUP($A104,csapatok!$A:$NN,FH$320,FALSE))-6),'csapat-ranglista'!$A:$FP,FH$321,FALSE)/8,VLOOKUP(VLOOKUP($A104,csapatok!$A:$NN,FH$320,FALSE),'csapat-ranglista'!$A:$FP,FH$321,FALSE)/4),0)</f>
        <v>0</v>
      </c>
      <c r="FI104" s="223">
        <f>IFERROR(IF(RIGHT(VLOOKUP($A104,csapatok!$A:$NN,FI$320,FALSE),5)="Csere",VLOOKUP(LEFT(VLOOKUP($A104,csapatok!$A:$NN,FI$320,FALSE),LEN(VLOOKUP($A104,csapatok!$A:$NN,FI$320,FALSE))-6),'csapat-ranglista'!$A:$FP,FI$321,FALSE)/8,VLOOKUP(VLOOKUP($A104,csapatok!$A:$NN,FI$320,FALSE),'csapat-ranglista'!$A:$FP,FI$321,FALSE)/4),0)</f>
        <v>0</v>
      </c>
      <c r="FJ104" s="223">
        <f>IFERROR(IF(RIGHT(VLOOKUP($A104,csapatok!$A:$NN,FJ$320,FALSE),5)="Csere",VLOOKUP(LEFT(VLOOKUP($A104,csapatok!$A:$NN,FJ$320,FALSE),LEN(VLOOKUP($A104,csapatok!$A:$NN,FJ$320,FALSE))-6),'csapat-ranglista'!$A:$FP,FJ$321,FALSE)/8,VLOOKUP(VLOOKUP($A104,csapatok!$A:$NN,FJ$320,FALSE),'csapat-ranglista'!$A:$FP,FJ$321,FALSE)/4),0)</f>
        <v>0</v>
      </c>
      <c r="FK104" s="223">
        <f>IFERROR(IF(RIGHT(VLOOKUP($A104,csapatok!$A:$NN,FK$320,FALSE),5)="Csere",VLOOKUP(LEFT(VLOOKUP($A104,csapatok!$A:$NN,FK$320,FALSE),LEN(VLOOKUP($A104,csapatok!$A:$NN,FK$320,FALSE))-6),'csapat-ranglista'!$A:$FP,FK$321,FALSE)/8,VLOOKUP(VLOOKUP($A104,csapatok!$A:$NN,FK$320,FALSE),'csapat-ranglista'!$A:$FP,FK$321,FALSE)/4),0)</f>
        <v>0</v>
      </c>
      <c r="FL104" s="223">
        <f>IFERROR(IF(RIGHT(VLOOKUP($A104,csapatok!$A:$NN,FL$320,FALSE),5)="Csere",VLOOKUP(LEFT(VLOOKUP($A104,csapatok!$A:$NN,FL$320,FALSE),LEN(VLOOKUP($A104,csapatok!$A:$NN,FL$320,FALSE))-6),'csapat-ranglista'!$A:$FP,FL$321,FALSE)/8,VLOOKUP(VLOOKUP($A104,csapatok!$A:$NN,FL$320,FALSE),'csapat-ranglista'!$A:$FP,FL$321,FALSE)/4),0)</f>
        <v>0</v>
      </c>
      <c r="FM104" s="223">
        <f>IFERROR(IF(RIGHT(VLOOKUP($A104,csapatok!$A:$NN,FM$320,FALSE),5)="Csere",VLOOKUP(LEFT(VLOOKUP($A104,csapatok!$A:$NN,FM$320,FALSE),LEN(VLOOKUP($A104,csapatok!$A:$NN,FM$320,FALSE))-6),'csapat-ranglista'!$A:$FP,FM$321,FALSE)/8,VLOOKUP(VLOOKUP($A104,csapatok!$A:$NN,FM$320,FALSE),'csapat-ranglista'!$A:$FP,FM$321,FALSE)/4),0)</f>
        <v>0</v>
      </c>
      <c r="FN104" s="223">
        <f>IFERROR(IF(RIGHT(VLOOKUP($A104,csapatok!$A:$NN,FN$320,FALSE),5)="Csere",VLOOKUP(LEFT(VLOOKUP($A104,csapatok!$A:$NN,FN$320,FALSE),LEN(VLOOKUP($A104,csapatok!$A:$NN,FN$320,FALSE))-6),'csapat-ranglista'!$A:$FP,FN$321,FALSE)/8,VLOOKUP(VLOOKUP($A104,csapatok!$A:$NN,FN$320,FALSE),'csapat-ranglista'!$A:$FP,FN$321,FALSE)/4),0)</f>
        <v>0</v>
      </c>
      <c r="FO104" s="223">
        <f>IFERROR(IF(RIGHT(VLOOKUP($A104,csapatok!$A:$NN,FO$320,FALSE),5)="Csere",VLOOKUP(LEFT(VLOOKUP($A104,csapatok!$A:$NN,FO$320,FALSE),LEN(VLOOKUP($A104,csapatok!$A:$NN,FO$320,FALSE))-6),'csapat-ranglista'!$A:$FP,FO$321,FALSE)/8,VLOOKUP(VLOOKUP($A104,csapatok!$A:$NN,FO$320,FALSE),'csapat-ranglista'!$A:$FP,FO$321,FALSE)/4),0)</f>
        <v>0</v>
      </c>
      <c r="FP104" s="223">
        <f>IFERROR(IF(RIGHT(VLOOKUP($A104,csapatok!$A:$NN,FP$320,FALSE),5)="Csere",VLOOKUP(LEFT(VLOOKUP($A104,csapatok!$A:$NN,FP$320,FALSE),LEN(VLOOKUP($A104,csapatok!$A:$NN,FP$320,FALSE))-6),'csapat-ranglista'!$A:$FP,FP$321,FALSE)/8,VLOOKUP(VLOOKUP($A104,csapatok!$A:$NN,FP$320,FALSE),'csapat-ranglista'!$A:$FP,FP$321,FALSE)/4),0)</f>
        <v>0</v>
      </c>
      <c r="FQ104" s="223">
        <f>IFERROR(IF(RIGHT(VLOOKUP($A104,csapatok!$A:$NN,FQ$320,FALSE),5)="Csere",VLOOKUP(LEFT(VLOOKUP($A104,csapatok!$A:$NN,FQ$320,FALSE),LEN(VLOOKUP($A104,csapatok!$A:$NN,FQ$320,FALSE))-6),'csapat-ranglista'!$A:$FP,FQ$321,FALSE)/8,VLOOKUP(VLOOKUP($A104,csapatok!$A:$NN,FQ$320,FALSE),'csapat-ranglista'!$A:$FP,FQ$321,FALSE)/4),0)</f>
        <v>0</v>
      </c>
      <c r="FR104" s="223">
        <f>IFERROR(IF(RIGHT(VLOOKUP($A104,csapatok!$A:$NN,FR$320,FALSE),5)="Csere",VLOOKUP(LEFT(VLOOKUP($A104,csapatok!$A:$NN,FR$320,FALSE),LEN(VLOOKUP($A104,csapatok!$A:$NN,FR$320,FALSE))-6),'csapat-ranglista'!$A:$FP,FR$321,FALSE)/8,VLOOKUP(VLOOKUP($A104,csapatok!$A:$NN,FR$320,FALSE),'csapat-ranglista'!$A:$FP,FR$321,FALSE)/4),0)</f>
        <v>0</v>
      </c>
      <c r="FS104" s="223">
        <f>IFERROR(IF(RIGHT(VLOOKUP($A104,csapatok!$A:$NN,FS$320,FALSE),5)="Csere",VLOOKUP(LEFT(VLOOKUP($A104,csapatok!$A:$NN,FS$320,FALSE),LEN(VLOOKUP($A104,csapatok!$A:$NN,FS$320,FALSE))-6),'csapat-ranglista'!$A:$FP,FS$321,FALSE)/8,VLOOKUP(VLOOKUP($A104,csapatok!$A:$NN,FS$320,FALSE),'csapat-ranglista'!$A:$FP,FS$321,FALSE)/4),0)</f>
        <v>0</v>
      </c>
      <c r="FT104" s="223">
        <f>IFERROR(IF(RIGHT(VLOOKUP($A104,csapatok!$A:$NN,FT$320,FALSE),5)="Csere",VLOOKUP(LEFT(VLOOKUP($A104,csapatok!$A:$NN,FT$320,FALSE),LEN(VLOOKUP($A104,csapatok!$A:$NN,FT$320,FALSE))-6),'csapat-ranglista'!$A:$FP,FT$321,FALSE)/8,VLOOKUP(VLOOKUP($A104,csapatok!$A:$NN,FT$320,FALSE),'csapat-ranglista'!$A:$FP,FT$321,FALSE)/4),0)</f>
        <v>0</v>
      </c>
      <c r="FU104" s="223">
        <f>IFERROR(IF(RIGHT(VLOOKUP($A104,csapatok!$A:$NN,FU$320,FALSE),5)="Csere",VLOOKUP(LEFT(VLOOKUP($A104,csapatok!$A:$NN,FU$320,FALSE),LEN(VLOOKUP($A104,csapatok!$A:$NN,FU$320,FALSE))-6),'csapat-ranglista'!$A:$FP,FU$321,FALSE)/8,VLOOKUP(VLOOKUP($A104,csapatok!$A:$NN,FU$320,FALSE),'csapat-ranglista'!$A:$FP,FU$321,FALSE)/4),0)</f>
        <v>0</v>
      </c>
      <c r="FV104" s="223">
        <f>IFERROR(IF(RIGHT(VLOOKUP($A104,csapatok!$A:$NN,FV$320,FALSE),5)="Csere",VLOOKUP(LEFT(VLOOKUP($A104,csapatok!$A:$NN,FV$320,FALSE),LEN(VLOOKUP($A104,csapatok!$A:$NN,FV$320,FALSE))-6),'csapat-ranglista'!$A:$FP,FV$321,FALSE)/8,VLOOKUP(VLOOKUP($A104,csapatok!$A:$NN,FV$320,FALSE),'csapat-ranglista'!$A:$FP,FV$321,FALSE)/4),0)</f>
        <v>0</v>
      </c>
      <c r="FW104" s="223">
        <f>IFERROR(IF(RIGHT(VLOOKUP($A104,csapatok!$A:$NN,FW$320,FALSE),5)="Csere",VLOOKUP(LEFT(VLOOKUP($A104,csapatok!$A:$NN,FW$320,FALSE),LEN(VLOOKUP($A104,csapatok!$A:$NN,FW$320,FALSE))-6),'csapat-ranglista'!$A:$FP,FW$321,FALSE)/8,VLOOKUP(VLOOKUP($A104,csapatok!$A:$NN,FW$320,FALSE),'csapat-ranglista'!$A:$FP,FW$321,FALSE)/4),0)</f>
        <v>0</v>
      </c>
      <c r="FX104" s="223">
        <f>IFERROR(IF(RIGHT(VLOOKUP($A104,csapatok!$A:$NN,FX$320,FALSE),5)="Csere",VLOOKUP(LEFT(VLOOKUP($A104,csapatok!$A:$NN,FX$320,FALSE),LEN(VLOOKUP($A104,csapatok!$A:$NN,FX$320,FALSE))-6),'csapat-ranglista'!$A:$FP,FX$321,FALSE)/8,VLOOKUP(VLOOKUP($A104,csapatok!$A:$NN,FX$320,FALSE),'csapat-ranglista'!$A:$FP,FX$321,FALSE)/4),0)</f>
        <v>0</v>
      </c>
      <c r="FY104" s="223">
        <f>IFERROR(IF(RIGHT(VLOOKUP($A104,csapatok!$A:$NN,FY$320,FALSE),5)="Csere",VLOOKUP(LEFT(VLOOKUP($A104,csapatok!$A:$NN,FY$320,FALSE),LEN(VLOOKUP($A104,csapatok!$A:$NN,FY$320,FALSE))-6),'csapat-ranglista'!$A:$FP,FY$321,FALSE)/8,VLOOKUP(VLOOKUP($A104,csapatok!$A:$NN,FY$320,FALSE),'csapat-ranglista'!$A:$FP,FY$321,FALSE)/4),0)</f>
        <v>0</v>
      </c>
      <c r="FZ104" s="223">
        <f>IFERROR(IF(RIGHT(VLOOKUP($A104,csapatok!$A:$NN,FZ$320,FALSE),5)="Csere",VLOOKUP(LEFT(VLOOKUP($A104,csapatok!$A:$NN,FZ$320,FALSE),LEN(VLOOKUP($A104,csapatok!$A:$NN,FZ$320,FALSE))-6),'csapat-ranglista'!$A:$FP,FZ$321,FALSE)/8,VLOOKUP(VLOOKUP($A104,csapatok!$A:$NN,FZ$320,FALSE),'csapat-ranglista'!$A:$FP,FZ$321,FALSE)/4),0)</f>
        <v>0</v>
      </c>
      <c r="GA104" s="223">
        <f>IFERROR(IF(RIGHT(VLOOKUP($A104,csapatok!$A:$NN,GA$320,FALSE),5)="Csere",VLOOKUP(LEFT(VLOOKUP($A104,csapatok!$A:$NN,GA$320,FALSE),LEN(VLOOKUP($A104,csapatok!$A:$NN,GA$320,FALSE))-6),'csapat-ranglista'!$A:$FP,GA$321,FALSE)/8,VLOOKUP(VLOOKUP($A104,csapatok!$A:$NN,GA$320,FALSE),'csapat-ranglista'!$A:$FP,GA$321,FALSE)/4),0)</f>
        <v>0</v>
      </c>
      <c r="GB104" s="223">
        <f>IFERROR(IF(RIGHT(VLOOKUP($A104,csapatok!$A:$NN,GB$320,FALSE),5)="Csere",VLOOKUP(LEFT(VLOOKUP($A104,csapatok!$A:$NN,GB$320,FALSE),LEN(VLOOKUP($A104,csapatok!$A:$NN,GB$320,FALSE))-6),'csapat-ranglista'!$A:$FP,GB$321,FALSE)/8,VLOOKUP(VLOOKUP($A104,csapatok!$A:$NN,GB$320,FALSE),'csapat-ranglista'!$A:$FP,GB$321,FALSE)/4),0)</f>
        <v>0</v>
      </c>
      <c r="GC104" s="223">
        <f>IFERROR(IF(RIGHT(VLOOKUP($A104,csapatok!$A:$NN,GC$320,FALSE),5)="Csere",VLOOKUP(LEFT(VLOOKUP($A104,csapatok!$A:$NN,GC$320,FALSE),LEN(VLOOKUP($A104,csapatok!$A:$NN,GC$320,FALSE))-6),'csapat-ranglista'!$A:$FP,GC$321,FALSE)/8,VLOOKUP(VLOOKUP($A104,csapatok!$A:$NN,GC$320,FALSE),'csapat-ranglista'!$A:$FP,GC$321,FALSE)/4),0)</f>
        <v>0</v>
      </c>
      <c r="GD104" s="247">
        <f>SUM(EQ104:GC104)</f>
        <v>3.4879948202331796</v>
      </c>
    </row>
    <row r="105" spans="1:186">
      <c r="A105" s="32" t="s">
        <v>122</v>
      </c>
      <c r="B105" s="2">
        <v>25123</v>
      </c>
      <c r="C105" s="131" t="str">
        <f>IF(B105=0,"",IF(B105&lt;$C$1,"felnőtt","ifi"))</f>
        <v>felnőtt</v>
      </c>
      <c r="D105" s="32" t="s">
        <v>101</v>
      </c>
      <c r="E105" s="45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f>IFERROR(IF(RIGHT(VLOOKUP($A105,csapatok!$A:$BL,X$320,FALSE),5)="Csere",VLOOKUP(LEFT(VLOOKUP($A105,csapatok!$A:$BL,X$320,FALSE),LEN(VLOOKUP($A105,csapatok!$A:$BL,X$320,FALSE))-6),'csapat-ranglista'!$A:$FP,X$321,FALSE)/8,VLOOKUP(VLOOKUP($A105,csapatok!$A:$BL,X$320,FALSE),'csapat-ranglista'!$A:$FP,X$321,FALSE)/4),0)</f>
        <v>0</v>
      </c>
      <c r="Y105" s="32">
        <f>IFERROR(IF(RIGHT(VLOOKUP($A105,csapatok!$A:$BL,Y$320,FALSE),5)="Csere",VLOOKUP(LEFT(VLOOKUP($A105,csapatok!$A:$BL,Y$320,FALSE),LEN(VLOOKUP($A105,csapatok!$A:$BL,Y$320,FALSE))-6),'csapat-ranglista'!$A:$FP,Y$321,FALSE)/8,VLOOKUP(VLOOKUP($A105,csapatok!$A:$BL,Y$320,FALSE),'csapat-ranglista'!$A:$FP,Y$321,FALSE)/4),0)</f>
        <v>0</v>
      </c>
      <c r="Z105" s="32">
        <f>IFERROR(IF(RIGHT(VLOOKUP($A105,csapatok!$A:$BL,Z$320,FALSE),5)="Csere",VLOOKUP(LEFT(VLOOKUP($A105,csapatok!$A:$BL,Z$320,FALSE),LEN(VLOOKUP($A105,csapatok!$A:$BL,Z$320,FALSE))-6),'csapat-ranglista'!$A:$FP,Z$321,FALSE)/8,VLOOKUP(VLOOKUP($A105,csapatok!$A:$BL,Z$320,FALSE),'csapat-ranglista'!$A:$FP,Z$321,FALSE)/4),0)</f>
        <v>0</v>
      </c>
      <c r="AA105" s="32">
        <f>IFERROR(IF(RIGHT(VLOOKUP($A105,csapatok!$A:$BL,AA$320,FALSE),5)="Csere",VLOOKUP(LEFT(VLOOKUP($A105,csapatok!$A:$BL,AA$320,FALSE),LEN(VLOOKUP($A105,csapatok!$A:$BL,AA$320,FALSE))-6),'csapat-ranglista'!$A:$FP,AA$321,FALSE)/8,VLOOKUP(VLOOKUP($A105,csapatok!$A:$BL,AA$320,FALSE),'csapat-ranglista'!$A:$FP,AA$321,FALSE)/4),0)</f>
        <v>0</v>
      </c>
      <c r="AB105" s="223">
        <f>IFERROR(IF(RIGHT(VLOOKUP($A105,csapatok!$A:$BL,AB$320,FALSE),5)="Csere",VLOOKUP(LEFT(VLOOKUP($A105,csapatok!$A:$BL,AB$320,FALSE),LEN(VLOOKUP($A105,csapatok!$A:$BL,AB$320,FALSE))-6),'csapat-ranglista'!$A:$FP,AB$321,FALSE)/8,VLOOKUP(VLOOKUP($A105,csapatok!$A:$BL,AB$320,FALSE),'csapat-ranglista'!$A:$FP,AB$321,FALSE)/4),0)</f>
        <v>0</v>
      </c>
      <c r="AC105" s="223">
        <f>IFERROR(IF(RIGHT(VLOOKUP($A105,csapatok!$A:$BL,AC$320,FALSE),5)="Csere",VLOOKUP(LEFT(VLOOKUP($A105,csapatok!$A:$BL,AC$320,FALSE),LEN(VLOOKUP($A105,csapatok!$A:$BL,AC$320,FALSE))-6),'csapat-ranglista'!$A:$FP,AC$321,FALSE)/8,VLOOKUP(VLOOKUP($A105,csapatok!$A:$BL,AC$320,FALSE),'csapat-ranglista'!$A:$FP,AC$321,FALSE)/4),0)</f>
        <v>0</v>
      </c>
      <c r="AD105" s="223">
        <f>IFERROR(IF(RIGHT(VLOOKUP($A105,csapatok!$A:$BL,AD$320,FALSE),5)="Csere",VLOOKUP(LEFT(VLOOKUP($A105,csapatok!$A:$BL,AD$320,FALSE),LEN(VLOOKUP($A105,csapatok!$A:$BL,AD$320,FALSE))-6),'csapat-ranglista'!$A:$FP,AD$321,FALSE)/8,VLOOKUP(VLOOKUP($A105,csapatok!$A:$BL,AD$320,FALSE),'csapat-ranglista'!$A:$FP,AD$321,FALSE)/4),0)</f>
        <v>0</v>
      </c>
      <c r="AE105" s="223">
        <f>IFERROR(IF(RIGHT(VLOOKUP($A105,csapatok!$A:$BL,AE$320,FALSE),5)="Csere",VLOOKUP(LEFT(VLOOKUP($A105,csapatok!$A:$BL,AE$320,FALSE),LEN(VLOOKUP($A105,csapatok!$A:$BL,AE$320,FALSE))-6),'csapat-ranglista'!$A:$FP,AE$321,FALSE)/8,VLOOKUP(VLOOKUP($A105,csapatok!$A:$BL,AE$320,FALSE),'csapat-ranglista'!$A:$FP,AE$321,FALSE)/4),0)</f>
        <v>0</v>
      </c>
      <c r="AF105" s="223">
        <f>IFERROR(IF(RIGHT(VLOOKUP($A105,csapatok!$A:$BL,AF$320,FALSE),5)="Csere",VLOOKUP(LEFT(VLOOKUP($A105,csapatok!$A:$BL,AF$320,FALSE),LEN(VLOOKUP($A105,csapatok!$A:$BL,AF$320,FALSE))-6),'csapat-ranglista'!$A:$FP,AF$321,FALSE)/8,VLOOKUP(VLOOKUP($A105,csapatok!$A:$BL,AF$320,FALSE),'csapat-ranglista'!$A:$FP,AF$321,FALSE)/4),0)</f>
        <v>0</v>
      </c>
      <c r="AG105" s="223">
        <f>IFERROR(IF(RIGHT(VLOOKUP($A105,csapatok!$A:$BL,AG$320,FALSE),5)="Csere",VLOOKUP(LEFT(VLOOKUP($A105,csapatok!$A:$BL,AG$320,FALSE),LEN(VLOOKUP($A105,csapatok!$A:$BL,AG$320,FALSE))-6),'csapat-ranglista'!$A:$FP,AG$321,FALSE)/8,VLOOKUP(VLOOKUP($A105,csapatok!$A:$BL,AG$320,FALSE),'csapat-ranglista'!$A:$FP,AG$321,FALSE)/4),0)</f>
        <v>0</v>
      </c>
      <c r="AH105" s="223">
        <f>IFERROR(IF(RIGHT(VLOOKUP($A105,csapatok!$A:$BL,AH$320,FALSE),5)="Csere",VLOOKUP(LEFT(VLOOKUP($A105,csapatok!$A:$BL,AH$320,FALSE),LEN(VLOOKUP($A105,csapatok!$A:$BL,AH$320,FALSE))-6),'csapat-ranglista'!$A:$FP,AH$321,FALSE)/8,VLOOKUP(VLOOKUP($A105,csapatok!$A:$BL,AH$320,FALSE),'csapat-ranglista'!$A:$FP,AH$321,FALSE)/4),0)</f>
        <v>0</v>
      </c>
      <c r="AI105" s="223">
        <f>IFERROR(IF(RIGHT(VLOOKUP($A105,csapatok!$A:$BL,AI$320,FALSE),5)="Csere",VLOOKUP(LEFT(VLOOKUP($A105,csapatok!$A:$BL,AI$320,FALSE),LEN(VLOOKUP($A105,csapatok!$A:$BL,AI$320,FALSE))-6),'csapat-ranglista'!$A:$FP,AI$321,FALSE)/8,VLOOKUP(VLOOKUP($A105,csapatok!$A:$BL,AI$320,FALSE),'csapat-ranglista'!$A:$FP,AI$321,FALSE)/4),0)</f>
        <v>0</v>
      </c>
      <c r="AJ105" s="223">
        <f>IFERROR(IF(RIGHT(VLOOKUP($A105,csapatok!$A:$BL,AJ$320,FALSE),5)="Csere",VLOOKUP(LEFT(VLOOKUP($A105,csapatok!$A:$BL,AJ$320,FALSE),LEN(VLOOKUP($A105,csapatok!$A:$BL,AJ$320,FALSE))-6),'csapat-ranglista'!$A:$FP,AJ$321,FALSE)/8,VLOOKUP(VLOOKUP($A105,csapatok!$A:$BL,AJ$320,FALSE),'csapat-ranglista'!$A:$FP,AJ$321,FALSE)/2),0)</f>
        <v>0</v>
      </c>
      <c r="AK105" s="223">
        <f>IFERROR(IF(RIGHT(VLOOKUP($A105,csapatok!$A:$CN,AK$320,FALSE),5)="Csere",VLOOKUP(LEFT(VLOOKUP($A105,csapatok!$A:$CN,AK$320,FALSE),LEN(VLOOKUP($A105,csapatok!$A:$CN,AK$320,FALSE))-6),'csapat-ranglista'!$A:$FP,AK$321,FALSE)/8,VLOOKUP(VLOOKUP($A105,csapatok!$A:$CN,AK$320,FALSE),'csapat-ranglista'!$A:$FP,AK$321,FALSE)/4),0)</f>
        <v>0</v>
      </c>
      <c r="AL105" s="223">
        <f>IFERROR(IF(RIGHT(VLOOKUP($A105,csapatok!$A:$CN,AL$320,FALSE),5)="Csere",VLOOKUP(LEFT(VLOOKUP($A105,csapatok!$A:$CN,AL$320,FALSE),LEN(VLOOKUP($A105,csapatok!$A:$CN,AL$320,FALSE))-6),'csapat-ranglista'!$A:$FP,AL$321,FALSE)/8,VLOOKUP(VLOOKUP($A105,csapatok!$A:$CN,AL$320,FALSE),'csapat-ranglista'!$A:$FP,AL$321,FALSE)/4),0)</f>
        <v>0</v>
      </c>
      <c r="AM105" s="223">
        <f>IFERROR(IF(RIGHT(VLOOKUP($A105,csapatok!$A:$CN,AM$320,FALSE),5)="Csere",VLOOKUP(LEFT(VLOOKUP($A105,csapatok!$A:$CN,AM$320,FALSE),LEN(VLOOKUP($A105,csapatok!$A:$CN,AM$320,FALSE))-6),'csapat-ranglista'!$A:$FP,AM$321,FALSE)/8,VLOOKUP(VLOOKUP($A105,csapatok!$A:$CN,AM$320,FALSE),'csapat-ranglista'!$A:$FP,AM$321,FALSE)/4),0)</f>
        <v>0</v>
      </c>
      <c r="AN105" s="223">
        <f>IFERROR(IF(RIGHT(VLOOKUP($A105,csapatok!$A:$CN,AN$320,FALSE),5)="Csere",VLOOKUP(LEFT(VLOOKUP($A105,csapatok!$A:$CN,AN$320,FALSE),LEN(VLOOKUP($A105,csapatok!$A:$CN,AN$320,FALSE))-6),'csapat-ranglista'!$A:$FP,AN$321,FALSE)/8,VLOOKUP(VLOOKUP($A105,csapatok!$A:$CN,AN$320,FALSE),'csapat-ranglista'!$A:$FP,AN$321,FALSE)/4),0)</f>
        <v>0</v>
      </c>
      <c r="AO105" s="223">
        <f>IFERROR(IF(RIGHT(VLOOKUP($A105,csapatok!$A:$CN,AO$320,FALSE),5)="Csere",VLOOKUP(LEFT(VLOOKUP($A105,csapatok!$A:$CN,AO$320,FALSE),LEN(VLOOKUP($A105,csapatok!$A:$CN,AO$320,FALSE))-6),'csapat-ranglista'!$A:$FP,AO$321,FALSE)/8,VLOOKUP(VLOOKUP($A105,csapatok!$A:$CN,AO$320,FALSE),'csapat-ranglista'!$A:$FP,AO$321,FALSE)/4),0)</f>
        <v>0</v>
      </c>
      <c r="AP105" s="223">
        <f>IFERROR(IF(RIGHT(VLOOKUP($A105,csapatok!$A:$CN,AP$320,FALSE),5)="Csere",VLOOKUP(LEFT(VLOOKUP($A105,csapatok!$A:$CN,AP$320,FALSE),LEN(VLOOKUP($A105,csapatok!$A:$CN,AP$320,FALSE))-6),'csapat-ranglista'!$A:$FP,AP$321,FALSE)/8,VLOOKUP(VLOOKUP($A105,csapatok!$A:$CN,AP$320,FALSE),'csapat-ranglista'!$A:$FP,AP$321,FALSE)/4),0)</f>
        <v>0</v>
      </c>
      <c r="AQ105" s="223">
        <f>IFERROR(IF(RIGHT(VLOOKUP($A105,csapatok!$A:$CN,AQ$320,FALSE),5)="Csere",VLOOKUP(LEFT(VLOOKUP($A105,csapatok!$A:$CN,AQ$320,FALSE),LEN(VLOOKUP($A105,csapatok!$A:$CN,AQ$320,FALSE))-6),'csapat-ranglista'!$A:$FP,AQ$321,FALSE)/8,VLOOKUP(VLOOKUP($A105,csapatok!$A:$CN,AQ$320,FALSE),'csapat-ranglista'!$A:$FP,AQ$321,FALSE)/4),0)</f>
        <v>0</v>
      </c>
      <c r="AR105" s="223">
        <f>IFERROR(IF(RIGHT(VLOOKUP($A105,csapatok!$A:$CN,AR$320,FALSE),5)="Csere",VLOOKUP(LEFT(VLOOKUP($A105,csapatok!$A:$CN,AR$320,FALSE),LEN(VLOOKUP($A105,csapatok!$A:$CN,AR$320,FALSE))-6),'csapat-ranglista'!$A:$FP,AR$321,FALSE)/8,VLOOKUP(VLOOKUP($A105,csapatok!$A:$CN,AR$320,FALSE),'csapat-ranglista'!$A:$FP,AR$321,FALSE)/4),0)</f>
        <v>0</v>
      </c>
      <c r="AS105" s="223">
        <f>IFERROR(IF(RIGHT(VLOOKUP($A105,csapatok!$A:$CN,AS$320,FALSE),5)="Csere",VLOOKUP(LEFT(VLOOKUP($A105,csapatok!$A:$CN,AS$320,FALSE),LEN(VLOOKUP($A105,csapatok!$A:$CN,AS$320,FALSE))-6),'csapat-ranglista'!$A:$FP,AS$321,FALSE)/8,VLOOKUP(VLOOKUP($A105,csapatok!$A:$CN,AS$320,FALSE),'csapat-ranglista'!$A:$FP,AS$321,FALSE)/4),0)</f>
        <v>0</v>
      </c>
      <c r="AT105" s="223">
        <f>IFERROR(IF(RIGHT(VLOOKUP($A105,csapatok!$A:$CN,AT$320,FALSE),5)="Csere",VLOOKUP(LEFT(VLOOKUP($A105,csapatok!$A:$CN,AT$320,FALSE),LEN(VLOOKUP($A105,csapatok!$A:$CN,AT$320,FALSE))-6),'csapat-ranglista'!$A:$FP,AT$321,FALSE)/8,VLOOKUP(VLOOKUP($A105,csapatok!$A:$CN,AT$320,FALSE),'csapat-ranglista'!$A:$FP,AT$321,FALSE)/4),0)</f>
        <v>0</v>
      </c>
      <c r="AU105" s="223">
        <f>IFERROR(IF(RIGHT(VLOOKUP($A105,csapatok!$A:$CN,AU$320,FALSE),5)="Csere",VLOOKUP(LEFT(VLOOKUP($A105,csapatok!$A:$CN,AU$320,FALSE),LEN(VLOOKUP($A105,csapatok!$A:$CN,AU$320,FALSE))-6),'csapat-ranglista'!$A:$FP,AU$321,FALSE)/8,VLOOKUP(VLOOKUP($A105,csapatok!$A:$CN,AU$320,FALSE),'csapat-ranglista'!$A:$FP,AU$321,FALSE)/4),0)</f>
        <v>0.51745925650849478</v>
      </c>
      <c r="AV105" s="223">
        <f>IFERROR(IF(RIGHT(VLOOKUP($A105,csapatok!$A:$CN,AV$320,FALSE),5)="Csere",VLOOKUP(LEFT(VLOOKUP($A105,csapatok!$A:$CN,AV$320,FALSE),LEN(VLOOKUP($A105,csapatok!$A:$CN,AV$320,FALSE))-6),'csapat-ranglista'!$A:$FP,AV$321,FALSE)/8,VLOOKUP(VLOOKUP($A105,csapatok!$A:$CN,AV$320,FALSE),'csapat-ranglista'!$A:$FP,AV$321,FALSE)/4),0)</f>
        <v>0</v>
      </c>
      <c r="AW105" s="223">
        <f>IFERROR(IF(RIGHT(VLOOKUP($A105,csapatok!$A:$CN,AW$320,FALSE),5)="Csere",VLOOKUP(LEFT(VLOOKUP($A105,csapatok!$A:$CN,AW$320,FALSE),LEN(VLOOKUP($A105,csapatok!$A:$CN,AW$320,FALSE))-6),'csapat-ranglista'!$A:$FP,AW$321,FALSE)/8,VLOOKUP(VLOOKUP($A105,csapatok!$A:$CN,AW$320,FALSE),'csapat-ranglista'!$A:$FP,AW$321,FALSE)/4),0)</f>
        <v>0</v>
      </c>
      <c r="AX105" s="223">
        <f>IFERROR(IF(RIGHT(VLOOKUP($A105,csapatok!$A:$CN,AX$320,FALSE),5)="Csere",VLOOKUP(LEFT(VLOOKUP($A105,csapatok!$A:$CN,AX$320,FALSE),LEN(VLOOKUP($A105,csapatok!$A:$CN,AX$320,FALSE))-6),'csapat-ranglista'!$A:$FP,AX$321,FALSE)/8,VLOOKUP(VLOOKUP($A105,csapatok!$A:$CN,AX$320,FALSE),'csapat-ranglista'!$A:$FP,AX$321,FALSE)/4),0)</f>
        <v>0</v>
      </c>
      <c r="AY105" s="223">
        <f>IFERROR(IF(RIGHT(VLOOKUP($A105,csapatok!$A:$NN,AY$320,FALSE),5)="Csere",VLOOKUP(LEFT(VLOOKUP($A105,csapatok!$A:$NN,AY$320,FALSE),LEN(VLOOKUP($A105,csapatok!$A:$NN,AY$320,FALSE))-6),'csapat-ranglista'!$A:$FP,AY$321,FALSE)/8,VLOOKUP(VLOOKUP($A105,csapatok!$A:$NN,AY$320,FALSE),'csapat-ranglista'!$A:$FP,AY$321,FALSE)/4),0)</f>
        <v>0</v>
      </c>
      <c r="AZ105" s="223">
        <f>IFERROR(IF(RIGHT(VLOOKUP($A105,csapatok!$A:$NN,AZ$320,FALSE),5)="Csere",VLOOKUP(LEFT(VLOOKUP($A105,csapatok!$A:$NN,AZ$320,FALSE),LEN(VLOOKUP($A105,csapatok!$A:$NN,AZ$320,FALSE))-6),'csapat-ranglista'!$A:$FP,AZ$321,FALSE)/8,VLOOKUP(VLOOKUP($A105,csapatok!$A:$NN,AZ$320,FALSE),'csapat-ranglista'!$A:$FP,AZ$321,FALSE)/4),0)</f>
        <v>0</v>
      </c>
      <c r="BA105" s="223">
        <f>IFERROR(IF(RIGHT(VLOOKUP($A105,csapatok!$A:$NN,BA$320,FALSE),5)="Csere",VLOOKUP(LEFT(VLOOKUP($A105,csapatok!$A:$NN,BA$320,FALSE),LEN(VLOOKUP($A105,csapatok!$A:$NN,BA$320,FALSE))-6),'csapat-ranglista'!$A:$FP,BA$321,FALSE)/8,VLOOKUP(VLOOKUP($A105,csapatok!$A:$NN,BA$320,FALSE),'csapat-ranglista'!$A:$FP,BA$321,FALSE)/4),0)</f>
        <v>0</v>
      </c>
      <c r="BB105" s="223">
        <f>IFERROR(IF(RIGHT(VLOOKUP($A105,csapatok!$A:$NN,BB$320,FALSE),5)="Csere",VLOOKUP(LEFT(VLOOKUP($A105,csapatok!$A:$NN,BB$320,FALSE),LEN(VLOOKUP($A105,csapatok!$A:$NN,BB$320,FALSE))-6),'csapat-ranglista'!$A:$FP,BB$321,FALSE)/8,VLOOKUP(VLOOKUP($A105,csapatok!$A:$NN,BB$320,FALSE),'csapat-ranglista'!$A:$FP,BB$321,FALSE)/4),0)</f>
        <v>0</v>
      </c>
      <c r="BC105" s="224">
        <f>versenyek!$ES$11*IFERROR(VLOOKUP(VLOOKUP($A105,versenyek!ER:ET,3,FALSE),szabalyok!$A$16:$B$23,2,FALSE)/4,0)</f>
        <v>0</v>
      </c>
      <c r="BD105" s="224">
        <f>versenyek!$EV$11*IFERROR(VLOOKUP(VLOOKUP($A105,versenyek!EU:EW,3,FALSE),szabalyok!$A$16:$B$23,2,FALSE)/4,0)</f>
        <v>0</v>
      </c>
      <c r="BE105" s="223">
        <f>IFERROR(IF(RIGHT(VLOOKUP($A105,csapatok!$A:$NN,BE$320,FALSE),5)="Csere",VLOOKUP(LEFT(VLOOKUP($A105,csapatok!$A:$NN,BE$320,FALSE),LEN(VLOOKUP($A105,csapatok!$A:$NN,BE$320,FALSE))-6),'csapat-ranglista'!$A:$FP,BE$321,FALSE)/8,VLOOKUP(VLOOKUP($A105,csapatok!$A:$NN,BE$320,FALSE),'csapat-ranglista'!$A:$FP,BE$321,FALSE)/4),0)</f>
        <v>0</v>
      </c>
      <c r="BF105" s="223">
        <f>IFERROR(IF(RIGHT(VLOOKUP($A105,csapatok!$A:$NN,BF$320,FALSE),5)="Csere",VLOOKUP(LEFT(VLOOKUP($A105,csapatok!$A:$NN,BF$320,FALSE),LEN(VLOOKUP($A105,csapatok!$A:$NN,BF$320,FALSE))-6),'csapat-ranglista'!$A:$FP,BF$321,FALSE)/8,VLOOKUP(VLOOKUP($A105,csapatok!$A:$NN,BF$320,FALSE),'csapat-ranglista'!$A:$FP,BF$321,FALSE)/4),0)</f>
        <v>0</v>
      </c>
      <c r="BG105" s="223">
        <f>IFERROR(IF(RIGHT(VLOOKUP($A105,csapatok!$A:$NN,BG$320,FALSE),5)="Csere",VLOOKUP(LEFT(VLOOKUP($A105,csapatok!$A:$NN,BG$320,FALSE),LEN(VLOOKUP($A105,csapatok!$A:$NN,BG$320,FALSE))-6),'csapat-ranglista'!$A:$FP,BG$321,FALSE)/8,VLOOKUP(VLOOKUP($A105,csapatok!$A:$NN,BG$320,FALSE),'csapat-ranglista'!$A:$FP,BG$321,FALSE)/4),0)</f>
        <v>0</v>
      </c>
      <c r="BH105" s="223">
        <f>IFERROR(IF(RIGHT(VLOOKUP($A105,csapatok!$A:$NN,BH$320,FALSE),5)="Csere",VLOOKUP(LEFT(VLOOKUP($A105,csapatok!$A:$NN,BH$320,FALSE),LEN(VLOOKUP($A105,csapatok!$A:$NN,BH$320,FALSE))-6),'csapat-ranglista'!$A:$FP,BH$321,FALSE)/8,VLOOKUP(VLOOKUP($A105,csapatok!$A:$NN,BH$320,FALSE),'csapat-ranglista'!$A:$FP,BH$321,FALSE)/4),0)</f>
        <v>0</v>
      </c>
      <c r="BI105" s="223">
        <f>IFERROR(IF(RIGHT(VLOOKUP($A105,csapatok!$A:$NN,BI$320,FALSE),5)="Csere",VLOOKUP(LEFT(VLOOKUP($A105,csapatok!$A:$NN,BI$320,FALSE),LEN(VLOOKUP($A105,csapatok!$A:$NN,BI$320,FALSE))-6),'csapat-ranglista'!$A:$FP,BI$321,FALSE)/8,VLOOKUP(VLOOKUP($A105,csapatok!$A:$NN,BI$320,FALSE),'csapat-ranglista'!$A:$FP,BI$321,FALSE)/4),0)</f>
        <v>0</v>
      </c>
      <c r="BJ105" s="223">
        <f>IFERROR(IF(RIGHT(VLOOKUP($A105,csapatok!$A:$NN,BJ$320,FALSE),5)="Csere",VLOOKUP(LEFT(VLOOKUP($A105,csapatok!$A:$NN,BJ$320,FALSE),LEN(VLOOKUP($A105,csapatok!$A:$NN,BJ$320,FALSE))-6),'csapat-ranglista'!$A:$FP,BJ$321,FALSE)/8,VLOOKUP(VLOOKUP($A105,csapatok!$A:$NN,BJ$320,FALSE),'csapat-ranglista'!$A:$FP,BJ$321,FALSE)/4),0)</f>
        <v>0</v>
      </c>
      <c r="BK105" s="223">
        <f>IFERROR(IF(RIGHT(VLOOKUP($A105,csapatok!$A:$NN,BK$320,FALSE),5)="Csere",VLOOKUP(LEFT(VLOOKUP($A105,csapatok!$A:$NN,BK$320,FALSE),LEN(VLOOKUP($A105,csapatok!$A:$NN,BK$320,FALSE))-6),'csapat-ranglista'!$A:$FP,BK$321,FALSE)/8,VLOOKUP(VLOOKUP($A105,csapatok!$A:$NN,BK$320,FALSE),'csapat-ranglista'!$A:$FP,BK$321,FALSE)/4),0)</f>
        <v>0</v>
      </c>
      <c r="BL105" s="223">
        <f>IFERROR(IF(RIGHT(VLOOKUP($A105,csapatok!$A:$NN,BL$320,FALSE),5)="Csere",VLOOKUP(LEFT(VLOOKUP($A105,csapatok!$A:$NN,BL$320,FALSE),LEN(VLOOKUP($A105,csapatok!$A:$NN,BL$320,FALSE))-6),'csapat-ranglista'!$A:$FP,BL$321,FALSE)/8,VLOOKUP(VLOOKUP($A105,csapatok!$A:$NN,BL$320,FALSE),'csapat-ranglista'!$A:$FP,BL$321,FALSE)/4),0)</f>
        <v>0</v>
      </c>
      <c r="BM105" s="223">
        <f>IFERROR(IF(RIGHT(VLOOKUP($A105,csapatok!$A:$NN,BM$320,FALSE),5)="Csere",VLOOKUP(LEFT(VLOOKUP($A105,csapatok!$A:$NN,BM$320,FALSE),LEN(VLOOKUP($A105,csapatok!$A:$NN,BM$320,FALSE))-6),'csapat-ranglista'!$A:$FP,BM$321,FALSE)/8,VLOOKUP(VLOOKUP($A105,csapatok!$A:$NN,BM$320,FALSE),'csapat-ranglista'!$A:$FP,BM$321,FALSE)/4),0)</f>
        <v>0</v>
      </c>
      <c r="BN105" s="223">
        <f>IFERROR(IF(RIGHT(VLOOKUP($A105,csapatok!$A:$NN,BN$320,FALSE),5)="Csere",VLOOKUP(LEFT(VLOOKUP($A105,csapatok!$A:$NN,BN$320,FALSE),LEN(VLOOKUP($A105,csapatok!$A:$NN,BN$320,FALSE))-6),'csapat-ranglista'!$A:$FP,BN$321,FALSE)/8,VLOOKUP(VLOOKUP($A105,csapatok!$A:$NN,BN$320,FALSE),'csapat-ranglista'!$A:$FP,BN$321,FALSE)/4),0)</f>
        <v>0</v>
      </c>
      <c r="BO105" s="223">
        <f>IFERROR(IF(RIGHT(VLOOKUP($A105,csapatok!$A:$NN,BO$320,FALSE),5)="Csere",VLOOKUP(LEFT(VLOOKUP($A105,csapatok!$A:$NN,BO$320,FALSE),LEN(VLOOKUP($A105,csapatok!$A:$NN,BO$320,FALSE))-6),'csapat-ranglista'!$A:$FP,BO$321,FALSE)/8,VLOOKUP(VLOOKUP($A105,csapatok!$A:$NN,BO$320,FALSE),'csapat-ranglista'!$A:$FP,BO$321,FALSE)/4),0)</f>
        <v>0</v>
      </c>
      <c r="BP105" s="223">
        <f>IFERROR(IF(RIGHT(VLOOKUP($A105,csapatok!$A:$NN,BP$320,FALSE),5)="Csere",VLOOKUP(LEFT(VLOOKUP($A105,csapatok!$A:$NN,BP$320,FALSE),LEN(VLOOKUP($A105,csapatok!$A:$NN,BP$320,FALSE))-6),'csapat-ranglista'!$A:$FP,BP$321,FALSE)/8,VLOOKUP(VLOOKUP($A105,csapatok!$A:$NN,BP$320,FALSE),'csapat-ranglista'!$A:$FP,BP$321,FALSE)/4),0)</f>
        <v>0</v>
      </c>
      <c r="BQ105" s="223">
        <f>IFERROR(IF(RIGHT(VLOOKUP($A105,csapatok!$A:$NN,BQ$320,FALSE),5)="Csere",VLOOKUP(LEFT(VLOOKUP($A105,csapatok!$A:$NN,BQ$320,FALSE),LEN(VLOOKUP($A105,csapatok!$A:$NN,BQ$320,FALSE))-6),'csapat-ranglista'!$A:$FP,BQ$321,FALSE)/8,VLOOKUP(VLOOKUP($A105,csapatok!$A:$NN,BQ$320,FALSE),'csapat-ranglista'!$A:$FP,BQ$321,FALSE)/4),0)</f>
        <v>0</v>
      </c>
      <c r="BR105" s="223">
        <f>IFERROR(IF(RIGHT(VLOOKUP($A105,csapatok!$A:$NN,BR$320,FALSE),5)="Csere",VLOOKUP(LEFT(VLOOKUP($A105,csapatok!$A:$NN,BR$320,FALSE),LEN(VLOOKUP($A105,csapatok!$A:$NN,BR$320,FALSE))-6),'csapat-ranglista'!$A:$FP,BR$321,FALSE)/8,VLOOKUP(VLOOKUP($A105,csapatok!$A:$NN,BR$320,FALSE),'csapat-ranglista'!$A:$FP,BR$321,FALSE)/4),0)</f>
        <v>0</v>
      </c>
      <c r="BS105" s="223">
        <f>IFERROR(IF(RIGHT(VLOOKUP($A105,csapatok!$A:$NN,BS$320,FALSE),5)="Csere",VLOOKUP(LEFT(VLOOKUP($A105,csapatok!$A:$NN,BS$320,FALSE),LEN(VLOOKUP($A105,csapatok!$A:$NN,BS$320,FALSE))-6),'csapat-ranglista'!$A:$FP,BS$321,FALSE)/8,VLOOKUP(VLOOKUP($A105,csapatok!$A:$NN,BS$320,FALSE),'csapat-ranglista'!$A:$FP,BS$321,FALSE)/4),0)</f>
        <v>0</v>
      </c>
      <c r="BT105" s="223">
        <f>IFERROR(IF(RIGHT(VLOOKUP($A105,csapatok!$A:$NN,BT$320,FALSE),5)="Csere",VLOOKUP(LEFT(VLOOKUP($A105,csapatok!$A:$NN,BT$320,FALSE),LEN(VLOOKUP($A105,csapatok!$A:$NN,BT$320,FALSE))-6),'csapat-ranglista'!$A:$FP,BT$321,FALSE)/8,VLOOKUP(VLOOKUP($A105,csapatok!$A:$NN,BT$320,FALSE),'csapat-ranglista'!$A:$FP,BT$321,FALSE)/4),0)</f>
        <v>0</v>
      </c>
      <c r="BU105" s="223">
        <f>IFERROR(IF(RIGHT(VLOOKUP($A105,csapatok!$A:$NN,BU$320,FALSE),5)="Csere",VLOOKUP(LEFT(VLOOKUP($A105,csapatok!$A:$NN,BU$320,FALSE),LEN(VLOOKUP($A105,csapatok!$A:$NN,BU$320,FALSE))-6),'csapat-ranglista'!$A:$FP,BU$321,FALSE)/8,VLOOKUP(VLOOKUP($A105,csapatok!$A:$NN,BU$320,FALSE),'csapat-ranglista'!$A:$FP,BU$321,FALSE)/4),0)</f>
        <v>0</v>
      </c>
      <c r="BV105" s="223">
        <f>IFERROR(IF(RIGHT(VLOOKUP($A105,csapatok!$A:$NN,BV$320,FALSE),5)="Csere",VLOOKUP(LEFT(VLOOKUP($A105,csapatok!$A:$NN,BV$320,FALSE),LEN(VLOOKUP($A105,csapatok!$A:$NN,BV$320,FALSE))-6),'csapat-ranglista'!$A:$FP,BV$321,FALSE)/8,VLOOKUP(VLOOKUP($A105,csapatok!$A:$NN,BV$320,FALSE),'csapat-ranglista'!$A:$FP,BV$321,FALSE)/4),0)</f>
        <v>0</v>
      </c>
      <c r="BW105" s="223">
        <f>IFERROR(IF(RIGHT(VLOOKUP($A105,csapatok!$A:$NN,BW$320,FALSE),5)="Csere",VLOOKUP(LEFT(VLOOKUP($A105,csapatok!$A:$NN,BW$320,FALSE),LEN(VLOOKUP($A105,csapatok!$A:$NN,BW$320,FALSE))-6),'csapat-ranglista'!$A:$FP,BW$321,FALSE)/8,VLOOKUP(VLOOKUP($A105,csapatok!$A:$NN,BW$320,FALSE),'csapat-ranglista'!$A:$FP,BW$321,FALSE)/4),0)</f>
        <v>0</v>
      </c>
      <c r="BX105" s="223">
        <f>IFERROR(IF(RIGHT(VLOOKUP($A105,csapatok!$A:$NN,BX$320,FALSE),5)="Csere",VLOOKUP(LEFT(VLOOKUP($A105,csapatok!$A:$NN,BX$320,FALSE),LEN(VLOOKUP($A105,csapatok!$A:$NN,BX$320,FALSE))-6),'csapat-ranglista'!$A:$FP,BX$321,FALSE)/8,VLOOKUP(VLOOKUP($A105,csapatok!$A:$NN,BX$320,FALSE),'csapat-ranglista'!$A:$FP,BX$321,FALSE)/4),0)</f>
        <v>0</v>
      </c>
      <c r="BY105" s="223">
        <f>IFERROR(IF(RIGHT(VLOOKUP($A105,csapatok!$A:$NN,BY$320,FALSE),5)="Csere",VLOOKUP(LEFT(VLOOKUP($A105,csapatok!$A:$NN,BY$320,FALSE),LEN(VLOOKUP($A105,csapatok!$A:$NN,BY$320,FALSE))-6),'csapat-ranglista'!$A:$FP,BY$321,FALSE)/8,VLOOKUP(VLOOKUP($A105,csapatok!$A:$NN,BY$320,FALSE),'csapat-ranglista'!$A:$FP,BY$321,FALSE)/4),0)</f>
        <v>0</v>
      </c>
      <c r="BZ105" s="223">
        <f>IFERROR(IF(RIGHT(VLOOKUP($A105,csapatok!$A:$NN,BZ$320,FALSE),5)="Csere",VLOOKUP(LEFT(VLOOKUP($A105,csapatok!$A:$NN,BZ$320,FALSE),LEN(VLOOKUP($A105,csapatok!$A:$NN,BZ$320,FALSE))-6),'csapat-ranglista'!$A:$FP,BZ$321,FALSE)/8,VLOOKUP(VLOOKUP($A105,csapatok!$A:$NN,BZ$320,FALSE),'csapat-ranglista'!$A:$FP,BZ$321,FALSE)/4),0)</f>
        <v>0</v>
      </c>
      <c r="CA105" s="223">
        <f>IFERROR(IF(RIGHT(VLOOKUP($A105,csapatok!$A:$NN,CA$320,FALSE),5)="Csere",VLOOKUP(LEFT(VLOOKUP($A105,csapatok!$A:$NN,CA$320,FALSE),LEN(VLOOKUP($A105,csapatok!$A:$NN,CA$320,FALSE))-6),'csapat-ranglista'!$A:$FP,CA$321,FALSE)/8,VLOOKUP(VLOOKUP($A105,csapatok!$A:$NN,CA$320,FALSE),'csapat-ranglista'!$A:$FP,CA$321,FALSE)/4),0)</f>
        <v>3.5366931208319152</v>
      </c>
      <c r="CB105" s="223">
        <f>IFERROR(IF(RIGHT(VLOOKUP($A105,csapatok!$A:$NN,CB$320,FALSE),5)="Csere",VLOOKUP(LEFT(VLOOKUP($A105,csapatok!$A:$NN,CB$320,FALSE),LEN(VLOOKUP($A105,csapatok!$A:$NN,CB$320,FALSE))-6),'csapat-ranglista'!$A:$FP,CB$321,FALSE)/8,VLOOKUP(VLOOKUP($A105,csapatok!$A:$NN,CB$320,FALSE),'csapat-ranglista'!$A:$FP,CB$321,FALSE)/4),0)</f>
        <v>0</v>
      </c>
      <c r="CC105" s="223">
        <f>IFERROR(IF(RIGHT(VLOOKUP($A105,csapatok!$A:$NN,CC$320,FALSE),5)="Csere",VLOOKUP(LEFT(VLOOKUP($A105,csapatok!$A:$NN,CC$320,FALSE),LEN(VLOOKUP($A105,csapatok!$A:$NN,CC$320,FALSE))-6),'csapat-ranglista'!$A:$FP,CC$321,FALSE)/8,VLOOKUP(VLOOKUP($A105,csapatok!$A:$NN,CC$320,FALSE),'csapat-ranglista'!$A:$FP,CC$321,FALSE)/4),0)</f>
        <v>0</v>
      </c>
      <c r="CD105" s="223">
        <f>IFERROR(IF(RIGHT(VLOOKUP($A105,csapatok!$A:$NN,CD$320,FALSE),5)="Csere",VLOOKUP(LEFT(VLOOKUP($A105,csapatok!$A:$NN,CD$320,FALSE),LEN(VLOOKUP($A105,csapatok!$A:$NN,CD$320,FALSE))-6),'csapat-ranglista'!$A:$FP,CD$321,FALSE)/8,VLOOKUP(VLOOKUP($A105,csapatok!$A:$NN,CD$320,FALSE),'csapat-ranglista'!$A:$FP,CD$321,FALSE)/4),0)</f>
        <v>0</v>
      </c>
      <c r="CE105" s="223">
        <f>IFERROR(IF(RIGHT(VLOOKUP($A105,csapatok!$A:$NN,CE$320,FALSE),5)="Csere",VLOOKUP(LEFT(VLOOKUP($A105,csapatok!$A:$NN,CE$320,FALSE),LEN(VLOOKUP($A105,csapatok!$A:$NN,CE$320,FALSE))-6),'csapat-ranglista'!$A:$FP,CE$321,FALSE)/8,VLOOKUP(VLOOKUP($A105,csapatok!$A:$NN,CE$320,FALSE),'csapat-ranglista'!$A:$FP,CE$321,FALSE)/4),0)</f>
        <v>0</v>
      </c>
      <c r="CF105" s="223">
        <f>IFERROR(IF(RIGHT(VLOOKUP($A105,csapatok!$A:$NN,CF$320,FALSE),5)="Csere",VLOOKUP(LEFT(VLOOKUP($A105,csapatok!$A:$NN,CF$320,FALSE),LEN(VLOOKUP($A105,csapatok!$A:$NN,CF$320,FALSE))-6),'csapat-ranglista'!$A:$FP,CF$321,FALSE)/8,VLOOKUP(VLOOKUP($A105,csapatok!$A:$NN,CF$320,FALSE),'csapat-ranglista'!$A:$FP,CF$321,FALSE)/4),0)</f>
        <v>0</v>
      </c>
      <c r="CG105" s="223">
        <f>IFERROR(IF(RIGHT(VLOOKUP($A105,csapatok!$A:$NN,CG$320,FALSE),5)="Csere",VLOOKUP(LEFT(VLOOKUP($A105,csapatok!$A:$NN,CG$320,FALSE),LEN(VLOOKUP($A105,csapatok!$A:$NN,CG$320,FALSE))-6),'csapat-ranglista'!$A:$FP,CG$321,FALSE)/8,VLOOKUP(VLOOKUP($A105,csapatok!$A:$NN,CG$320,FALSE),'csapat-ranglista'!$A:$FP,CG$321,FALSE)/4),0)</f>
        <v>0</v>
      </c>
      <c r="CH105" s="223">
        <f>IFERROR(IF(RIGHT(VLOOKUP($A105,csapatok!$A:$NN,CH$320,FALSE),5)="Csere",VLOOKUP(LEFT(VLOOKUP($A105,csapatok!$A:$NN,CH$320,FALSE),LEN(VLOOKUP($A105,csapatok!$A:$NN,CH$320,FALSE))-6),'csapat-ranglista'!$A:$FP,CH$321,FALSE)/8,VLOOKUP(VLOOKUP($A105,csapatok!$A:$NN,CH$320,FALSE),'csapat-ranglista'!$A:$FP,CH$321,FALSE)/4),0)</f>
        <v>0</v>
      </c>
      <c r="CI105" s="223">
        <f>IFERROR(IF(RIGHT(VLOOKUP($A105,csapatok!$A:$NN,CI$320,FALSE),5)="Csere",VLOOKUP(LEFT(VLOOKUP($A105,csapatok!$A:$NN,CI$320,FALSE),LEN(VLOOKUP($A105,csapatok!$A:$NN,CI$320,FALSE))-6),'csapat-ranglista'!$A:$FP,CI$321,FALSE)/8,VLOOKUP(VLOOKUP($A105,csapatok!$A:$NN,CI$320,FALSE),'csapat-ranglista'!$A:$FP,CI$321,FALSE)/4),0)</f>
        <v>0</v>
      </c>
      <c r="CJ105" s="224">
        <f>versenyek!$IQ$11*IFERROR(VLOOKUP(VLOOKUP($A105,versenyek!IP:IR,3,FALSE),szabalyok!$A$16:$B$23,2,FALSE)/4,0)</f>
        <v>0</v>
      </c>
      <c r="CK105" s="224">
        <f>versenyek!$IT$11*IFERROR(VLOOKUP(VLOOKUP($A105,versenyek!IS:IU,3,FALSE),szabalyok!$A$16:$B$23,2,FALSE)/4,0)</f>
        <v>0</v>
      </c>
      <c r="CL105" s="223">
        <f>IFERROR(IF(RIGHT(VLOOKUP($A105,csapatok!$A:$NN,CL$320,FALSE),5)="Csere",VLOOKUP(LEFT(VLOOKUP($A105,csapatok!$A:$NN,CL$320,FALSE),LEN(VLOOKUP($A105,csapatok!$A:$NN,CL$320,FALSE))-6),'csapat-ranglista'!$A:$FP,CL$321,FALSE)/8,VLOOKUP(VLOOKUP($A105,csapatok!$A:$NN,CL$320,FALSE),'csapat-ranglista'!$A:$FP,CL$321,FALSE)/4),0)</f>
        <v>0</v>
      </c>
      <c r="CM105" s="223">
        <f>IFERROR(IF(RIGHT(VLOOKUP($A105,csapatok!$A:$NN,CM$320,FALSE),5)="Csere",VLOOKUP(LEFT(VLOOKUP($A105,csapatok!$A:$NN,CM$320,FALSE),LEN(VLOOKUP($A105,csapatok!$A:$NN,CM$320,FALSE))-6),'csapat-ranglista'!$A:$FP,CM$321,FALSE)/8,VLOOKUP(VLOOKUP($A105,csapatok!$A:$NN,CM$320,FALSE),'csapat-ranglista'!$A:$FP,CM$321,FALSE)/4),0)</f>
        <v>0</v>
      </c>
      <c r="CN105" s="223">
        <f>IFERROR(IF(RIGHT(VLOOKUP($A105,csapatok!$A:$NN,CN$320,FALSE),5)="Csere",VLOOKUP(LEFT(VLOOKUP($A105,csapatok!$A:$NN,CN$320,FALSE),LEN(VLOOKUP($A105,csapatok!$A:$NN,CN$320,FALSE))-6),'csapat-ranglista'!$A:$FP,CN$321,FALSE)/8,VLOOKUP(VLOOKUP($A105,csapatok!$A:$NN,CN$320,FALSE),'csapat-ranglista'!$A:$FP,CN$321,FALSE)/4),0)</f>
        <v>0</v>
      </c>
      <c r="CO105" s="223">
        <f>IFERROR(IF(RIGHT(VLOOKUP($A105,csapatok!$A:$NN,CO$320,FALSE),5)="Csere",VLOOKUP(LEFT(VLOOKUP($A105,csapatok!$A:$NN,CO$320,FALSE),LEN(VLOOKUP($A105,csapatok!$A:$NN,CO$320,FALSE))-6),'csapat-ranglista'!$A:$FP,CO$321,FALSE)/8,VLOOKUP(VLOOKUP($A105,csapatok!$A:$NN,CO$320,FALSE),'csapat-ranglista'!$A:$FP,CO$321,FALSE)/4),0)</f>
        <v>0</v>
      </c>
      <c r="CP105" s="223">
        <f>IFERROR(IF(RIGHT(VLOOKUP($A105,csapatok!$A:$NN,CP$320,FALSE),5)="Csere",VLOOKUP(LEFT(VLOOKUP($A105,csapatok!$A:$NN,CP$320,FALSE),LEN(VLOOKUP($A105,csapatok!$A:$NN,CP$320,FALSE))-6),'csapat-ranglista'!$A:$FP,CP$321,FALSE)/8,VLOOKUP(VLOOKUP($A105,csapatok!$A:$NN,CP$320,FALSE),'csapat-ranglista'!$A:$FP,CP$321,FALSE)/4),0)</f>
        <v>0</v>
      </c>
      <c r="CQ105" s="223">
        <f>IFERROR(IF(RIGHT(VLOOKUP($A105,csapatok!$A:$NN,CQ$320,FALSE),5)="Csere",VLOOKUP(LEFT(VLOOKUP($A105,csapatok!$A:$NN,CQ$320,FALSE),LEN(VLOOKUP($A105,csapatok!$A:$NN,CQ$320,FALSE))-6),'csapat-ranglista'!$A:$FP,CQ$321,FALSE)/8,VLOOKUP(VLOOKUP($A105,csapatok!$A:$NN,CQ$320,FALSE),'csapat-ranglista'!$A:$FP,CQ$321,FALSE)/4),0)</f>
        <v>0</v>
      </c>
      <c r="CR105" s="223">
        <f>IFERROR(IF(RIGHT(VLOOKUP($A105,csapatok!$A:$NN,CR$320,FALSE),5)="Csere",VLOOKUP(LEFT(VLOOKUP($A105,csapatok!$A:$NN,CR$320,FALSE),LEN(VLOOKUP($A105,csapatok!$A:$NN,CR$320,FALSE))-6),'csapat-ranglista'!$A:$FP,CR$321,FALSE)/8,VLOOKUP(VLOOKUP($A105,csapatok!$A:$NN,CR$320,FALSE),'csapat-ranglista'!$A:$FP,CR$321,FALSE)/4),0)</f>
        <v>0</v>
      </c>
      <c r="CS105" s="223">
        <f>IFERROR(IF(RIGHT(VLOOKUP($A105,csapatok!$A:$NN,CS$320,FALSE),5)="Csere",VLOOKUP(LEFT(VLOOKUP($A105,csapatok!$A:$NN,CS$320,FALSE),LEN(VLOOKUP($A105,csapatok!$A:$NN,CS$320,FALSE))-6),'csapat-ranglista'!$A:$FP,CS$321,FALSE)/8,VLOOKUP(VLOOKUP($A105,csapatok!$A:$NN,CS$320,FALSE),'csapat-ranglista'!$A:$FP,CS$321,FALSE)/4),0)</f>
        <v>0</v>
      </c>
      <c r="CT105" s="223">
        <f>IFERROR(IF(RIGHT(VLOOKUP($A105,csapatok!$A:$NN,CT$320,FALSE),5)="Csere",VLOOKUP(LEFT(VLOOKUP($A105,csapatok!$A:$NN,CT$320,FALSE),LEN(VLOOKUP($A105,csapatok!$A:$NN,CT$320,FALSE))-6),'csapat-ranglista'!$A:$FP,CT$321,FALSE)/8,VLOOKUP(VLOOKUP($A105,csapatok!$A:$NN,CT$320,FALSE),'csapat-ranglista'!$A:$FP,CT$321,FALSE)/4),0)</f>
        <v>0</v>
      </c>
      <c r="CU105" s="223">
        <f>IFERROR(IF(RIGHT(VLOOKUP($A105,csapatok!$A:$NN,CU$320,FALSE),5)="Csere",VLOOKUP(LEFT(VLOOKUP($A105,csapatok!$A:$NN,CU$320,FALSE),LEN(VLOOKUP($A105,csapatok!$A:$NN,CU$320,FALSE))-6),'csapat-ranglista'!$A:$FP,CU$321,FALSE)/8,VLOOKUP(VLOOKUP($A105,csapatok!$A:$NN,CU$320,FALSE),'csapat-ranglista'!$A:$FP,CU$321,FALSE)/4),0)</f>
        <v>0</v>
      </c>
      <c r="CV105" s="223">
        <f>IFERROR(IF(RIGHT(VLOOKUP($A105,csapatok!$A:$NN,CV$320,FALSE),5)="Csere",VLOOKUP(LEFT(VLOOKUP($A105,csapatok!$A:$NN,CV$320,FALSE),LEN(VLOOKUP($A105,csapatok!$A:$NN,CV$320,FALSE))-6),'csapat-ranglista'!$A:$FP,CV$321,FALSE)/8,VLOOKUP(VLOOKUP($A105,csapatok!$A:$NN,CV$320,FALSE),'csapat-ranglista'!$A:$FP,CV$321,FALSE)/4),0)</f>
        <v>0</v>
      </c>
      <c r="CW105" s="223">
        <f>IFERROR(IF(RIGHT(VLOOKUP($A105,csapatok!$A:$NN,CW$320,FALSE),5)="Csere",VLOOKUP(LEFT(VLOOKUP($A105,csapatok!$A:$NN,CW$320,FALSE),LEN(VLOOKUP($A105,csapatok!$A:$NN,CW$320,FALSE))-6),'csapat-ranglista'!$A:$FP,CW$321,FALSE)/8,VLOOKUP(VLOOKUP($A105,csapatok!$A:$NN,CW$320,FALSE),'csapat-ranglista'!$A:$FP,CW$321,FALSE)/4),0)</f>
        <v>2.3490645246768729</v>
      </c>
      <c r="CX105" s="223">
        <f>IFERROR(IF(RIGHT(VLOOKUP($A105,csapatok!$A:$NN,CX$320,FALSE),5)="Csere",VLOOKUP(LEFT(VLOOKUP($A105,csapatok!$A:$NN,CX$320,FALSE),LEN(VLOOKUP($A105,csapatok!$A:$NN,CX$320,FALSE))-6),'csapat-ranglista'!$A:$FP,CX$321,FALSE)/8,VLOOKUP(VLOOKUP($A105,csapatok!$A:$NN,CX$320,FALSE),'csapat-ranglista'!$A:$FP,CX$321,FALSE)/4),0)</f>
        <v>0</v>
      </c>
      <c r="CY105" s="223">
        <f>IFERROR(IF(RIGHT(VLOOKUP($A105,csapatok!$A:$NN,CY$320,FALSE),5)="Csere",VLOOKUP(LEFT(VLOOKUP($A105,csapatok!$A:$NN,CY$320,FALSE),LEN(VLOOKUP($A105,csapatok!$A:$NN,CY$320,FALSE))-6),'csapat-ranglista'!$A:$FP,CY$321,FALSE)/8,VLOOKUP(VLOOKUP($A105,csapatok!$A:$NN,CY$320,FALSE),'csapat-ranglista'!$A:$FP,CY$321,FALSE)/4),0)</f>
        <v>0</v>
      </c>
      <c r="CZ105" s="223">
        <f>IFERROR(IF(RIGHT(VLOOKUP($A105,csapatok!$A:$NN,CZ$320,FALSE),5)="Csere",VLOOKUP(LEFT(VLOOKUP($A105,csapatok!$A:$NN,CZ$320,FALSE),LEN(VLOOKUP($A105,csapatok!$A:$NN,CZ$320,FALSE))-6),'csapat-ranglista'!$A:$FP,CZ$321,FALSE)/8,VLOOKUP(VLOOKUP($A105,csapatok!$A:$NN,CZ$320,FALSE),'csapat-ranglista'!$A:$FP,CZ$321,FALSE)/4),0)</f>
        <v>0</v>
      </c>
      <c r="DA105" s="223">
        <f>IFERROR(IF(RIGHT(VLOOKUP($A105,csapatok!$A:$NN,DA$320,FALSE),5)="Csere",VLOOKUP(LEFT(VLOOKUP($A105,csapatok!$A:$NN,DA$320,FALSE),LEN(VLOOKUP($A105,csapatok!$A:$NN,DA$320,FALSE))-6),'csapat-ranglista'!$A:$FP,DA$321,FALSE)/8,VLOOKUP(VLOOKUP($A105,csapatok!$A:$NN,DA$320,FALSE),'csapat-ranglista'!$A:$FP,DA$321,FALSE)/4),0)</f>
        <v>0</v>
      </c>
      <c r="DB105" s="223">
        <f>IFERROR(IF(RIGHT(VLOOKUP($A105,csapatok!$A:$NN,DB$320,FALSE),5)="Csere",VLOOKUP(LEFT(VLOOKUP($A105,csapatok!$A:$NN,DB$320,FALSE),LEN(VLOOKUP($A105,csapatok!$A:$NN,DB$320,FALSE))-6),'csapat-ranglista'!$A:$FP,DB$321,FALSE)/8,VLOOKUP(VLOOKUP($A105,csapatok!$A:$NN,DB$320,FALSE),'csapat-ranglista'!$A:$FP,DB$321,FALSE)/4),0)</f>
        <v>0</v>
      </c>
      <c r="DC105" s="223">
        <f>IFERROR(IF(RIGHT(VLOOKUP($A105,csapatok!$A:$NN,DC$320,FALSE),5)="Csere",VLOOKUP(LEFT(VLOOKUP($A105,csapatok!$A:$NN,DC$320,FALSE),LEN(VLOOKUP($A105,csapatok!$A:$NN,DC$320,FALSE))-6),'csapat-ranglista'!$A:$FP,DC$321,FALSE)/8,VLOOKUP(VLOOKUP($A105,csapatok!$A:$NN,DC$320,FALSE),'csapat-ranglista'!$A:$FP,DC$321,FALSE)/4),0)</f>
        <v>0</v>
      </c>
      <c r="DD105" s="223">
        <f>IFERROR(IF(RIGHT(VLOOKUP($A105,csapatok!$A:$NN,DD$320,FALSE),5)="Csere",VLOOKUP(LEFT(VLOOKUP($A105,csapatok!$A:$NN,DD$320,FALSE),LEN(VLOOKUP($A105,csapatok!$A:$NN,DD$320,FALSE))-6),'csapat-ranglista'!$A:$FP,DD$321,FALSE)/8,VLOOKUP(VLOOKUP($A105,csapatok!$A:$NN,DD$320,FALSE),'csapat-ranglista'!$A:$FP,DD$321,FALSE)/4),0)</f>
        <v>0</v>
      </c>
      <c r="DE105" s="223">
        <f>IFERROR(IF(RIGHT(VLOOKUP($A105,csapatok!$A:$NN,DE$320,FALSE),5)="Csere",VLOOKUP(LEFT(VLOOKUP($A105,csapatok!$A:$NN,DE$320,FALSE),LEN(VLOOKUP($A105,csapatok!$A:$NN,DE$320,FALSE))-6),'csapat-ranglista'!$A:$FP,DE$321,FALSE)/8,VLOOKUP(VLOOKUP($A105,csapatok!$A:$NN,DE$320,FALSE),'csapat-ranglista'!$A:$FP,DE$321,FALSE)/4),0)</f>
        <v>0</v>
      </c>
      <c r="DF105" s="223">
        <f>IFERROR(IF(RIGHT(VLOOKUP($A105,csapatok!$A:$NN,DF$320,FALSE),5)="Csere",VLOOKUP(LEFT(VLOOKUP($A105,csapatok!$A:$NN,DF$320,FALSE),LEN(VLOOKUP($A105,csapatok!$A:$NN,DF$320,FALSE))-6),'csapat-ranglista'!$A:$FP,DF$321,FALSE)/8,VLOOKUP(VLOOKUP($A105,csapatok!$A:$NN,DF$320,FALSE),'csapat-ranglista'!$A:$FP,DF$321,FALSE)/4),0)</f>
        <v>0</v>
      </c>
      <c r="DG105" s="223">
        <f>IFERROR(IF(RIGHT(VLOOKUP($A105,csapatok!$A:$NN,DG$320,FALSE),5)="Csere",VLOOKUP(LEFT(VLOOKUP($A105,csapatok!$A:$NN,DG$320,FALSE),LEN(VLOOKUP($A105,csapatok!$A:$NN,DG$320,FALSE))-6),'csapat-ranglista'!$A:$FP,DG$321,FALSE)/8,VLOOKUP(VLOOKUP($A105,csapatok!$A:$NN,DG$320,FALSE),'csapat-ranglista'!$A:$FP,DG$321,FALSE)/4),0)</f>
        <v>0</v>
      </c>
      <c r="DH105" s="223">
        <f>IFERROR(IF(RIGHT(VLOOKUP($A105,csapatok!$A:$NN,DH$320,FALSE),5)="Csere",VLOOKUP(LEFT(VLOOKUP($A105,csapatok!$A:$NN,DH$320,FALSE),LEN(VLOOKUP($A105,csapatok!$A:$NN,DH$320,FALSE))-6),'csapat-ranglista'!$A:$FP,DH$321,FALSE)/8,VLOOKUP(VLOOKUP($A105,csapatok!$A:$NN,DH$320,FALSE),'csapat-ranglista'!$A:$FP,DH$321,FALSE)/4),0)</f>
        <v>0</v>
      </c>
      <c r="DI105" s="223">
        <f>IFERROR(IF(RIGHT(VLOOKUP($A105,csapatok!$A:$NN,DI$320,FALSE),5)="Csere",VLOOKUP(LEFT(VLOOKUP($A105,csapatok!$A:$NN,DI$320,FALSE),LEN(VLOOKUP($A105,csapatok!$A:$NN,DI$320,FALSE))-6),'csapat-ranglista'!$A:$FP,DI$321,FALSE)/8,VLOOKUP(VLOOKUP($A105,csapatok!$A:$NN,DI$320,FALSE),'csapat-ranglista'!$A:$FP,DI$321,FALSE)/4),0)</f>
        <v>0</v>
      </c>
      <c r="DJ105" s="223">
        <f>IFERROR(IF(RIGHT(VLOOKUP($A105,csapatok!$A:$NN,DJ$320,FALSE),5)="Csere",VLOOKUP(LEFT(VLOOKUP($A105,csapatok!$A:$NN,DJ$320,FALSE),LEN(VLOOKUP($A105,csapatok!$A:$NN,DJ$320,FALSE))-6),'csapat-ranglista'!$A:$FP,DJ$321,FALSE)/8,VLOOKUP(VLOOKUP($A105,csapatok!$A:$NN,DJ$320,FALSE),'csapat-ranglista'!$A:$FP,DJ$321,FALSE)/4),0)</f>
        <v>0</v>
      </c>
      <c r="DK105" s="223">
        <f>IFERROR(IF(RIGHT(VLOOKUP($A105,csapatok!$A:$NN,DK$320,FALSE),5)="Csere",VLOOKUP(LEFT(VLOOKUP($A105,csapatok!$A:$NN,DK$320,FALSE),LEN(VLOOKUP($A105,csapatok!$A:$NN,DK$320,FALSE))-6),'csapat-ranglista'!$A:$FP,DK$321,FALSE)/8,VLOOKUP(VLOOKUP($A105,csapatok!$A:$NN,DK$320,FALSE),'csapat-ranglista'!$A:$FP,DK$321,FALSE)/4),0)</f>
        <v>0</v>
      </c>
      <c r="DL105" s="223">
        <f>IFERROR(IF(RIGHT(VLOOKUP($A105,csapatok!$A:$NN,DL$320,FALSE),5)="Csere",VLOOKUP(LEFT(VLOOKUP($A105,csapatok!$A:$NN,DL$320,FALSE),LEN(VLOOKUP($A105,csapatok!$A:$NN,DL$320,FALSE))-6),'csapat-ranglista'!$A:$FP,DL$321,FALSE)/8,VLOOKUP(VLOOKUP($A105,csapatok!$A:$NN,DL$320,FALSE),'csapat-ranglista'!$A:$FP,DL$321,FALSE)/4),0)</f>
        <v>0</v>
      </c>
      <c r="DM105" s="223">
        <f>IFERROR(IF(RIGHT(VLOOKUP($A105,csapatok!$A:$NN,DM$320,FALSE),5)="Csere",VLOOKUP(LEFT(VLOOKUP($A105,csapatok!$A:$NN,DM$320,FALSE),LEN(VLOOKUP($A105,csapatok!$A:$NN,DM$320,FALSE))-6),'csapat-ranglista'!$A:$FP,DM$321,FALSE)/8,VLOOKUP(VLOOKUP($A105,csapatok!$A:$NN,DM$320,FALSE),'csapat-ranglista'!$A:$FP,DM$321,FALSE)/4),0)</f>
        <v>9.397267039158864</v>
      </c>
      <c r="DN105" s="223">
        <f>IFERROR(IF(RIGHT(VLOOKUP($A105,csapatok!$A:$NN,DN$320,FALSE),5)="Csere",VLOOKUP(LEFT(VLOOKUP($A105,csapatok!$A:$NN,DN$320,FALSE),LEN(VLOOKUP($A105,csapatok!$A:$NN,DN$320,FALSE))-6),'csapat-ranglista'!$A:$FP,DN$321,FALSE)/8,VLOOKUP(VLOOKUP($A105,csapatok!$A:$NN,DN$320,FALSE),'csapat-ranglista'!$A:$FP,DN$321,FALSE)/4),0)</f>
        <v>0</v>
      </c>
      <c r="DO105" s="224">
        <f>versenyek!$MF$11*IFERROR(VLOOKUP(VLOOKUP($A105,versenyek!ME:MG,3,FALSE),szabalyok!$A$16:$B$23,2,FALSE)/4,0)</f>
        <v>0</v>
      </c>
      <c r="DP105" s="224">
        <f>versenyek!$MI$11*IFERROR(VLOOKUP(VLOOKUP($A105,versenyek!MH:MJ,3,FALSE),szabalyok!$A$16:$B$23,2,FALSE)/4,0)</f>
        <v>0</v>
      </c>
      <c r="DQ105" s="223">
        <f>IFERROR(IF(RIGHT(VLOOKUP($A105,csapatok!$A:$NN,DQ$320,FALSE),5)="Csere",VLOOKUP(LEFT(VLOOKUP($A105,csapatok!$A:$NN,DQ$320,FALSE),LEN(VLOOKUP($A105,csapatok!$A:$NN,DQ$320,FALSE))-6),'csapat-ranglista'!$A:$FP,DQ$321,FALSE)/8,VLOOKUP(VLOOKUP($A105,csapatok!$A:$NN,DQ$320,FALSE),'csapat-ranglista'!$A:$FP,DQ$321,FALSE)/4),0)</f>
        <v>0</v>
      </c>
      <c r="DR105" s="223">
        <f>IFERROR(IF(RIGHT(VLOOKUP($A105,csapatok!$A:$NN,DR$320,FALSE),5)="Csere",VLOOKUP(LEFT(VLOOKUP($A105,csapatok!$A:$NN,DR$320,FALSE),LEN(VLOOKUP($A105,csapatok!$A:$NN,DR$320,FALSE))-6),'csapat-ranglista'!$A:$FP,DR$321,FALSE)/8,VLOOKUP(VLOOKUP($A105,csapatok!$A:$NN,DR$320,FALSE),'csapat-ranglista'!$A:$FP,DR$321,FALSE)/4),0)</f>
        <v>0</v>
      </c>
      <c r="DS105" s="223">
        <f>IFERROR(IF(RIGHT(VLOOKUP($A105,csapatok!$A:$NN,DS$320,FALSE),5)="Csere",VLOOKUP(LEFT(VLOOKUP($A105,csapatok!$A:$NN,DS$320,FALSE),LEN(VLOOKUP($A105,csapatok!$A:$NN,DS$320,FALSE))-6),'csapat-ranglista'!$A:$FP,DS$321,FALSE)/8,VLOOKUP(VLOOKUP($A105,csapatok!$A:$NN,DS$320,FALSE),'csapat-ranglista'!$A:$FP,DS$321,FALSE)/4),0)</f>
        <v>0</v>
      </c>
      <c r="DT105" s="223">
        <f>IFERROR(IF(RIGHT(VLOOKUP($A105,csapatok!$A:$NN,DT$320,FALSE),5)="Csere",VLOOKUP(LEFT(VLOOKUP($A105,csapatok!$A:$NN,DT$320,FALSE),LEN(VLOOKUP($A105,csapatok!$A:$NN,DT$320,FALSE))-6),'csapat-ranglista'!$A:$FP,DT$321,FALSE)/8,VLOOKUP(VLOOKUP($A105,csapatok!$A:$NN,DT$320,FALSE),'csapat-ranglista'!$A:$FP,DT$321,FALSE)/4),0)</f>
        <v>0</v>
      </c>
      <c r="DU105" s="223">
        <f>IFERROR(IF(RIGHT(VLOOKUP($A105,csapatok!$A:$NN,DU$320,FALSE),5)="Csere",VLOOKUP(LEFT(VLOOKUP($A105,csapatok!$A:$NN,DU$320,FALSE),LEN(VLOOKUP($A105,csapatok!$A:$NN,DU$320,FALSE))-6),'csapat-ranglista'!$A:$FP,DU$321,FALSE)/8,VLOOKUP(VLOOKUP($A105,csapatok!$A:$NN,DU$320,FALSE),'csapat-ranglista'!$A:$FP,DU$321,FALSE)/4),0)</f>
        <v>0</v>
      </c>
      <c r="DV105" s="223">
        <f>IFERROR(IF(RIGHT(VLOOKUP($A105,csapatok!$A:$NN,DV$320,FALSE),5)="Csere",VLOOKUP(LEFT(VLOOKUP($A105,csapatok!$A:$NN,DV$320,FALSE),LEN(VLOOKUP($A105,csapatok!$A:$NN,DV$320,FALSE))-6),'csapat-ranglista'!$A:$FP,DV$321,FALSE)/8,VLOOKUP(VLOOKUP($A105,csapatok!$A:$NN,DV$320,FALSE),'csapat-ranglista'!$A:$FP,DV$321,FALSE)/4),0)</f>
        <v>0</v>
      </c>
      <c r="DW105" s="223">
        <f>IFERROR(IF(RIGHT(VLOOKUP($A105,csapatok!$A:$NN,DW$320,FALSE),5)="Csere",VLOOKUP(LEFT(VLOOKUP($A105,csapatok!$A:$NN,DW$320,FALSE),LEN(VLOOKUP($A105,csapatok!$A:$NN,DW$320,FALSE))-6),'csapat-ranglista'!$A:$FP,DW$321,FALSE)/8,VLOOKUP(VLOOKUP($A105,csapatok!$A:$NN,DW$320,FALSE),'csapat-ranglista'!$A:$FP,DW$321,FALSE)/4),0)</f>
        <v>0</v>
      </c>
      <c r="DX105" s="223">
        <f>IFERROR(IF(RIGHT(VLOOKUP($A105,csapatok!$A:$NN,DX$320,FALSE),5)="Csere",VLOOKUP(LEFT(VLOOKUP($A105,csapatok!$A:$NN,DX$320,FALSE),LEN(VLOOKUP($A105,csapatok!$A:$NN,DX$320,FALSE))-6),'csapat-ranglista'!$A:$FP,DX$321,FALSE)/8,VLOOKUP(VLOOKUP($A105,csapatok!$A:$NN,DX$320,FALSE),'csapat-ranglista'!$A:$FP,DX$321,FALSE)/4),0)</f>
        <v>0</v>
      </c>
      <c r="DY105" s="223">
        <f>IFERROR(IF(RIGHT(VLOOKUP($A105,csapatok!$A:$NN,DY$320,FALSE),5)="Csere",VLOOKUP(LEFT(VLOOKUP($A105,csapatok!$A:$NN,DY$320,FALSE),LEN(VLOOKUP($A105,csapatok!$A:$NN,DY$320,FALSE))-6),'csapat-ranglista'!$A:$FP,DY$321,FALSE)/8,VLOOKUP(VLOOKUP($A105,csapatok!$A:$NN,DY$320,FALSE),'csapat-ranglista'!$A:$FP,DY$321,FALSE)/4),0)</f>
        <v>0</v>
      </c>
      <c r="DZ105" s="223">
        <f>IFERROR(IF(RIGHT(VLOOKUP($A105,csapatok!$A:$NN,DZ$320,FALSE),5)="Csere",VLOOKUP(LEFT(VLOOKUP($A105,csapatok!$A:$NN,DZ$320,FALSE),LEN(VLOOKUP($A105,csapatok!$A:$NN,DZ$320,FALSE))-6),'csapat-ranglista'!$A:$FP,DZ$321,FALSE)/8,VLOOKUP(VLOOKUP($A105,csapatok!$A:$NN,DZ$320,FALSE),'csapat-ranglista'!$A:$FP,DZ$321,FALSE)/4),0)</f>
        <v>0</v>
      </c>
      <c r="EA105" s="223">
        <f>IFERROR(IF(RIGHT(VLOOKUP($A105,csapatok!$A:$NN,EA$320,FALSE),5)="Csere",VLOOKUP(LEFT(VLOOKUP($A105,csapatok!$A:$NN,EA$320,FALSE),LEN(VLOOKUP($A105,csapatok!$A:$NN,EA$320,FALSE))-6),'csapat-ranglista'!$A:$FP,EA$321,FALSE)/8,VLOOKUP(VLOOKUP($A105,csapatok!$A:$NN,EA$320,FALSE),'csapat-ranglista'!$A:$FP,EA$321,FALSE)/4),0)</f>
        <v>0</v>
      </c>
      <c r="EB105" s="223">
        <f>IFERROR(IF(RIGHT(VLOOKUP($A105,csapatok!$A:$NN,EB$320,FALSE),5)="Csere",VLOOKUP(LEFT(VLOOKUP($A105,csapatok!$A:$NN,EB$320,FALSE),LEN(VLOOKUP($A105,csapatok!$A:$NN,EB$320,FALSE))-6),'csapat-ranglista'!$A:$FP,EB$321,FALSE)/8,VLOOKUP(VLOOKUP($A105,csapatok!$A:$NN,EB$320,FALSE),'csapat-ranglista'!$A:$FP,EB$321,FALSE)/4),0)</f>
        <v>0</v>
      </c>
      <c r="EC105" s="223">
        <f>IFERROR(IF(RIGHT(VLOOKUP($A105,csapatok!$A:$NN,EC$320,FALSE),5)="Csere",VLOOKUP(LEFT(VLOOKUP($A105,csapatok!$A:$NN,EC$320,FALSE),LEN(VLOOKUP($A105,csapatok!$A:$NN,EC$320,FALSE))-6),'csapat-ranglista'!$A:$FP,EC$321,FALSE)/8,VLOOKUP(VLOOKUP($A105,csapatok!$A:$NN,EC$320,FALSE),'csapat-ranglista'!$A:$FP,EC$321,FALSE)/4),0)</f>
        <v>0</v>
      </c>
      <c r="ED105" s="223">
        <f>IFERROR(IF(RIGHT(VLOOKUP($A105,csapatok!$A:$NN,ED$320,FALSE),5)="Csere",VLOOKUP(LEFT(VLOOKUP($A105,csapatok!$A:$NN,ED$320,FALSE),LEN(VLOOKUP($A105,csapatok!$A:$NN,ED$320,FALSE))-6),'csapat-ranglista'!$A:$FP,ED$321,FALSE)/8,VLOOKUP(VLOOKUP($A105,csapatok!$A:$NN,ED$320,FALSE),'csapat-ranglista'!$A:$FP,ED$321,FALSE)/4),0)</f>
        <v>0</v>
      </c>
      <c r="EE105" s="223">
        <f>IFERROR(IF(RIGHT(VLOOKUP($A105,csapatok!$A:$NN,EE$320,FALSE),5)="Csere",VLOOKUP(LEFT(VLOOKUP($A105,csapatok!$A:$NN,EE$320,FALSE),LEN(VLOOKUP($A105,csapatok!$A:$NN,EE$320,FALSE))-6),'csapat-ranglista'!$A:$FP,EE$321,FALSE)/8,VLOOKUP(VLOOKUP($A105,csapatok!$A:$NN,EE$320,FALSE),'csapat-ranglista'!$A:$FP,EE$321,FALSE)/4),0)</f>
        <v>0</v>
      </c>
      <c r="EF105" s="223">
        <f>IFERROR(IF(RIGHT(VLOOKUP($A105,csapatok!$A:$NN,EF$320,FALSE),5)="Csere",VLOOKUP(LEFT(VLOOKUP($A105,csapatok!$A:$NN,EF$320,FALSE),LEN(VLOOKUP($A105,csapatok!$A:$NN,EF$320,FALSE))-6),'csapat-ranglista'!$A:$FP,EF$321,FALSE)/8,VLOOKUP(VLOOKUP($A105,csapatok!$A:$NN,EF$320,FALSE),'csapat-ranglista'!$A:$FP,EF$321,FALSE)/4),0)</f>
        <v>0</v>
      </c>
      <c r="EG105" s="223">
        <f>IFERROR(IF(RIGHT(VLOOKUP($A105,csapatok!$A:$NN,EG$320,FALSE),5)="Csere",VLOOKUP(LEFT(VLOOKUP($A105,csapatok!$A:$NN,EG$320,FALSE),LEN(VLOOKUP($A105,csapatok!$A:$NN,EG$320,FALSE))-6),'csapat-ranglista'!$A:$FP,EG$321,FALSE)/8,VLOOKUP(VLOOKUP($A105,csapatok!$A:$NN,EG$320,FALSE),'csapat-ranglista'!$A:$FP,EG$321,FALSE)/4),0)</f>
        <v>0</v>
      </c>
      <c r="EH105" s="223">
        <f>IFERROR(IF(RIGHT(VLOOKUP($A105,csapatok!$A:$NN,EH$320,FALSE),5)="Csere",VLOOKUP(LEFT(VLOOKUP($A105,csapatok!$A:$NN,EH$320,FALSE),LEN(VLOOKUP($A105,csapatok!$A:$NN,EH$320,FALSE))-6),'csapat-ranglista'!$A:$FP,EH$321,FALSE)/8,VLOOKUP(VLOOKUP($A105,csapatok!$A:$NN,EH$320,FALSE),'csapat-ranglista'!$A:$FP,EH$321,FALSE)/4),0)</f>
        <v>0</v>
      </c>
      <c r="EI105" s="223">
        <f>IFERROR(IF(RIGHT(VLOOKUP($A105,csapatok!$A:$NN,EI$320,FALSE),5)="Csere",VLOOKUP(LEFT(VLOOKUP($A105,csapatok!$A:$NN,EI$320,FALSE),LEN(VLOOKUP($A105,csapatok!$A:$NN,EI$320,FALSE))-6),'csapat-ranglista'!$A:$FP,EI$321,FALSE)/8,VLOOKUP(VLOOKUP($A105,csapatok!$A:$NN,EI$320,FALSE),'csapat-ranglista'!$A:$FP,EI$321,FALSE)/4),0)</f>
        <v>0</v>
      </c>
      <c r="EJ105" s="223">
        <f>IFERROR(IF(RIGHT(VLOOKUP($A105,csapatok!$A:$NN,EJ$320,FALSE),5)="Csere",VLOOKUP(LEFT(VLOOKUP($A105,csapatok!$A:$NN,EJ$320,FALSE),LEN(VLOOKUP($A105,csapatok!$A:$NN,EJ$320,FALSE))-6),'csapat-ranglista'!$A:$FP,EJ$321,FALSE)/8,VLOOKUP(VLOOKUP($A105,csapatok!$A:$NN,EJ$320,FALSE),'csapat-ranglista'!$A:$FP,EJ$321,FALSE)/4),0)</f>
        <v>0</v>
      </c>
      <c r="EK105" s="223">
        <f>IFERROR(IF(RIGHT(VLOOKUP($A105,csapatok!$A:$NN,EK$320,FALSE),5)="Csere",VLOOKUP(LEFT(VLOOKUP($A105,csapatok!$A:$NN,EK$320,FALSE),LEN(VLOOKUP($A105,csapatok!$A:$NN,EK$320,FALSE))-6),'csapat-ranglista'!$A:$FP,EK$321,FALSE)/8,VLOOKUP(VLOOKUP($A105,csapatok!$A:$NN,EK$320,FALSE),'csapat-ranglista'!$A:$FP,EK$321,FALSE)/4),0)</f>
        <v>0</v>
      </c>
      <c r="EL105" s="223">
        <f>IFERROR(IF(RIGHT(VLOOKUP($A105,csapatok!$A:$NN,EL$320,FALSE),5)="Csere",VLOOKUP(LEFT(VLOOKUP($A105,csapatok!$A:$NN,EL$320,FALSE),LEN(VLOOKUP($A105,csapatok!$A:$NN,EL$320,FALSE))-6),'csapat-ranglista'!$A:$FP,EL$321,FALSE)/8,VLOOKUP(VLOOKUP($A105,csapatok!$A:$NN,EL$320,FALSE),'csapat-ranglista'!$A:$FP,EL$321,FALSE)/4),0)</f>
        <v>0</v>
      </c>
      <c r="EM105" s="223">
        <f>IFERROR(IF(RIGHT(VLOOKUP($A105,csapatok!$A:$NN,EM$320,FALSE),5)="Csere",VLOOKUP(LEFT(VLOOKUP($A105,csapatok!$A:$NN,EM$320,FALSE),LEN(VLOOKUP($A105,csapatok!$A:$NN,EM$320,FALSE))-6),'csapat-ranglista'!$A:$FP,EM$321,FALSE)/8,VLOOKUP(VLOOKUP($A105,csapatok!$A:$NN,EM$320,FALSE),'csapat-ranglista'!$A:$FP,EM$321,FALSE)/4),0)</f>
        <v>0</v>
      </c>
      <c r="EN105" s="223">
        <f>IFERROR(IF(RIGHT(VLOOKUP($A105,csapatok!$A:$NN,EN$320,FALSE),5)="Csere",VLOOKUP(LEFT(VLOOKUP($A105,csapatok!$A:$NN,EN$320,FALSE),LEN(VLOOKUP($A105,csapatok!$A:$NN,EN$320,FALSE))-6),'csapat-ranglista'!$A:$FP,EN$321,FALSE)/8,VLOOKUP(VLOOKUP($A105,csapatok!$A:$NN,EN$320,FALSE),'csapat-ranglista'!$A:$FP,EN$321,FALSE)/4),0)</f>
        <v>0</v>
      </c>
      <c r="EO105" s="223">
        <f>IFERROR(IF(RIGHT(VLOOKUP($A105,csapatok!$A:$NN,EO$320,FALSE),5)="Csere",VLOOKUP(LEFT(VLOOKUP($A105,csapatok!$A:$NN,EO$320,FALSE),LEN(VLOOKUP($A105,csapatok!$A:$NN,EO$320,FALSE))-6),'csapat-ranglista'!$A:$FP,EO$321,FALSE)/8,VLOOKUP(VLOOKUP($A105,csapatok!$A:$NN,EO$320,FALSE),'csapat-ranglista'!$A:$FP,EO$321,FALSE)/4),0)</f>
        <v>0</v>
      </c>
      <c r="EP105" s="223">
        <f>IFERROR(IF(RIGHT(VLOOKUP($A105,csapatok!$A:$NN,EP$320,FALSE),5)="Csere",VLOOKUP(LEFT(VLOOKUP($A105,csapatok!$A:$NN,EP$320,FALSE),LEN(VLOOKUP($A105,csapatok!$A:$NN,EP$320,FALSE))-6),'csapat-ranglista'!$A:$FP,EP$321,FALSE)/8,VLOOKUP(VLOOKUP($A105,csapatok!$A:$NN,EP$320,FALSE),'csapat-ranglista'!$A:$FP,EP$321,FALSE)/4),0)</f>
        <v>0</v>
      </c>
      <c r="EQ105" s="223">
        <f>IFERROR(IF(RIGHT(VLOOKUP($A105,csapatok!$A:$NN,EQ$320,FALSE),5)="Csere",VLOOKUP(LEFT(VLOOKUP($A105,csapatok!$A:$NN,EQ$320,FALSE),LEN(VLOOKUP($A105,csapatok!$A:$NN,EQ$320,FALSE))-6),'csapat-ranglista'!$A:$FP,EQ$321,FALSE)/8,VLOOKUP(VLOOKUP($A105,csapatok!$A:$NN,EQ$320,FALSE),'csapat-ranglista'!$A:$FP,EQ$321,FALSE)/4),0)</f>
        <v>0</v>
      </c>
      <c r="ER105" s="223">
        <f>IFERROR(IF(RIGHT(VLOOKUP($A105,csapatok!$A:$NN,ER$320,FALSE),5)="Csere",VLOOKUP(LEFT(VLOOKUP($A105,csapatok!$A:$NN,ER$320,FALSE),LEN(VLOOKUP($A105,csapatok!$A:$NN,ER$320,FALSE))-6),'csapat-ranglista'!$A:$FP,ER$321,FALSE)/8,VLOOKUP(VLOOKUP($A105,csapatok!$A:$NN,ER$320,FALSE),'csapat-ranglista'!$A:$FP,ER$321,FALSE)/4),0)</f>
        <v>0</v>
      </c>
      <c r="ES105" s="223">
        <f>IFERROR(IF(RIGHT(VLOOKUP($A105,csapatok!$A:$NN,ES$320,FALSE),5)="Csere",VLOOKUP(LEFT(VLOOKUP($A105,csapatok!$A:$NN,ES$320,FALSE),LEN(VLOOKUP($A105,csapatok!$A:$NN,ES$320,FALSE))-6),'csapat-ranglista'!$A:$FP,ES$321,FALSE)/8,VLOOKUP(VLOOKUP($A105,csapatok!$A:$NN,ES$320,FALSE),'csapat-ranglista'!$A:$FP,ES$321,FALSE)/4),0)</f>
        <v>0</v>
      </c>
      <c r="ET105" s="223">
        <f>IFERROR(IF(RIGHT(VLOOKUP($A105,csapatok!$A:$NN,ET$320,FALSE),5)="Csere",VLOOKUP(LEFT(VLOOKUP($A105,csapatok!$A:$NN,ET$320,FALSE),LEN(VLOOKUP($A105,csapatok!$A:$NN,ET$320,FALSE))-6),'csapat-ranglista'!$A:$FP,ET$321,FALSE)/8,VLOOKUP(VLOOKUP($A105,csapatok!$A:$NN,ET$320,FALSE),'csapat-ranglista'!$A:$FP,ET$321,FALSE)/4),0)</f>
        <v>0</v>
      </c>
      <c r="EU105" s="223">
        <f>IFERROR(IF(RIGHT(VLOOKUP($A105,csapatok!$A:$NN,EU$320,FALSE),5)="Csere",VLOOKUP(LEFT(VLOOKUP($A105,csapatok!$A:$NN,EU$320,FALSE),LEN(VLOOKUP($A105,csapatok!$A:$NN,EU$320,FALSE))-6),'csapat-ranglista'!$A:$FP,EU$321,FALSE)/8,VLOOKUP(VLOOKUP($A105,csapatok!$A:$NN,EU$320,FALSE),'csapat-ranglista'!$A:$FP,EU$321,FALSE)/4),0)</f>
        <v>0</v>
      </c>
      <c r="EV105" s="223">
        <f>IFERROR(IF(RIGHT(VLOOKUP($A105,csapatok!$A:$NN,EV$320,FALSE),5)="Csere",VLOOKUP(LEFT(VLOOKUP($A105,csapatok!$A:$NN,EV$320,FALSE),LEN(VLOOKUP($A105,csapatok!$A:$NN,EV$320,FALSE))-6),'csapat-ranglista'!$A:$FP,EV$321,FALSE)/8,VLOOKUP(VLOOKUP($A105,csapatok!$A:$NN,EV$320,FALSE),'csapat-ranglista'!$A:$FP,EV$321,FALSE)/4),0)</f>
        <v>0</v>
      </c>
      <c r="EW105" s="223">
        <f>IFERROR(IF(RIGHT(VLOOKUP($A105,csapatok!$A:$NN,EW$320,FALSE),5)="Csere",VLOOKUP(LEFT(VLOOKUP($A105,csapatok!$A:$NN,EW$320,FALSE),LEN(VLOOKUP($A105,csapatok!$A:$NN,EW$320,FALSE))-6),'csapat-ranglista'!$A:$FP,EW$321,FALSE)/8,VLOOKUP(VLOOKUP($A105,csapatok!$A:$NN,EW$320,FALSE),'csapat-ranglista'!$A:$FP,EW$321,FALSE)/4),0)</f>
        <v>0</v>
      </c>
      <c r="EX105" s="223">
        <f>IFERROR(IF(RIGHT(VLOOKUP($A105,csapatok!$A:$NN,EX$320,FALSE),5)="Csere",VLOOKUP(LEFT(VLOOKUP($A105,csapatok!$A:$NN,EX$320,FALSE),LEN(VLOOKUP($A105,csapatok!$A:$NN,EX$320,FALSE))-6),'csapat-ranglista'!$A:$FP,EX$321,FALSE)/8,VLOOKUP(VLOOKUP($A105,csapatok!$A:$NN,EX$320,FALSE),'csapat-ranglista'!$A:$FP,EX$321,FALSE)/4),0)</f>
        <v>0</v>
      </c>
      <c r="EY105" s="223">
        <f>IFERROR(IF(RIGHT(VLOOKUP($A105,csapatok!$A:$NN,EY$320,FALSE),5)="Csere",VLOOKUP(LEFT(VLOOKUP($A105,csapatok!$A:$NN,EY$320,FALSE),LEN(VLOOKUP($A105,csapatok!$A:$NN,EY$320,FALSE))-6),'csapat-ranglista'!$A:$FP,EY$321,FALSE)/8,VLOOKUP(VLOOKUP($A105,csapatok!$A:$NN,EY$320,FALSE),'csapat-ranglista'!$A:$FP,EY$321,FALSE)/4),0)</f>
        <v>0</v>
      </c>
      <c r="EZ105" s="223">
        <f>IFERROR(IF(RIGHT(VLOOKUP($A105,csapatok!$A:$NN,EZ$320,FALSE),5)="Csere",VLOOKUP(LEFT(VLOOKUP($A105,csapatok!$A:$NN,EZ$320,FALSE),LEN(VLOOKUP($A105,csapatok!$A:$NN,EZ$320,FALSE))-6),'csapat-ranglista'!$A:$FP,EZ$321,FALSE)/8,VLOOKUP(VLOOKUP($A105,csapatok!$A:$NN,EZ$320,FALSE),'csapat-ranglista'!$A:$FP,EZ$321,FALSE)/4),0)</f>
        <v>0</v>
      </c>
      <c r="FA105" s="223">
        <f>IFERROR(IF(RIGHT(VLOOKUP($A105,csapatok!$A:$NN,FA$320,FALSE),5)="Csere",VLOOKUP(LEFT(VLOOKUP($A105,csapatok!$A:$NN,FA$320,FALSE),LEN(VLOOKUP($A105,csapatok!$A:$NN,FA$320,FALSE))-6),'csapat-ranglista'!$A:$FP,FA$321,FALSE)/8,VLOOKUP(VLOOKUP($A105,csapatok!$A:$NN,FA$320,FALSE),'csapat-ranglista'!$A:$FP,FA$321,FALSE)/4),0)</f>
        <v>3.4879948202331796</v>
      </c>
      <c r="FB105" s="223">
        <f>IFERROR(IF(RIGHT(VLOOKUP($A105,csapatok!$A:$NN,FB$320,FALSE),5)="Csere",VLOOKUP(LEFT(VLOOKUP($A105,csapatok!$A:$NN,FB$320,FALSE),LEN(VLOOKUP($A105,csapatok!$A:$NN,FB$320,FALSE))-6),'csapat-ranglista'!$A:$FP,FB$321,FALSE)/8,VLOOKUP(VLOOKUP($A105,csapatok!$A:$NN,FB$320,FALSE),'csapat-ranglista'!$A:$FP,FB$321,FALSE)/4),0)</f>
        <v>0</v>
      </c>
      <c r="FC105" s="223">
        <f>IFERROR(IF(RIGHT(VLOOKUP($A105,csapatok!$A:$NN,FC$320,FALSE),5)="Csere",VLOOKUP(LEFT(VLOOKUP($A105,csapatok!$A:$NN,FC$320,FALSE),LEN(VLOOKUP($A105,csapatok!$A:$NN,FC$320,FALSE))-6),'csapat-ranglista'!$A:$FP,FC$321,FALSE)/8,VLOOKUP(VLOOKUP($A105,csapatok!$A:$NN,FC$320,FALSE),'csapat-ranglista'!$A:$FP,FC$321,FALSE)/4),0)</f>
        <v>0</v>
      </c>
      <c r="FD105" s="224">
        <f>versenyek!$QY$11*IFERROR(VLOOKUP(VLOOKUP($A105,versenyek!QX:QZ,3,FALSE),szabalyok!$A$16:$B$23,2,FALSE)/4,0)</f>
        <v>0</v>
      </c>
      <c r="FE105" s="224">
        <f>versenyek!$RB$11*IFERROR(VLOOKUP(VLOOKUP($A105,versenyek!RA:RC,3,FALSE),szabalyok!$A$16:$B$23,2,FALSE)/4,0)</f>
        <v>0</v>
      </c>
      <c r="FF105" s="223">
        <f>IFERROR(IF(RIGHT(VLOOKUP($A105,csapatok!$A:$NN,FF$320,FALSE),5)="Csere",VLOOKUP(LEFT(VLOOKUP($A105,csapatok!$A:$NN,FF$320,FALSE),LEN(VLOOKUP($A105,csapatok!$A:$NN,FF$320,FALSE))-6),'csapat-ranglista'!$A:$FP,FF$321,FALSE)/8,VLOOKUP(VLOOKUP($A105,csapatok!$A:$NN,FF$320,FALSE),'csapat-ranglista'!$A:$FP,FF$321,FALSE)/4),0)</f>
        <v>0</v>
      </c>
      <c r="FG105" s="223">
        <f>IFERROR(IF(RIGHT(VLOOKUP($A105,csapatok!$A:$NN,FG$320,FALSE),5)="Csere",VLOOKUP(LEFT(VLOOKUP($A105,csapatok!$A:$NN,FG$320,FALSE),LEN(VLOOKUP($A105,csapatok!$A:$NN,FG$320,FALSE))-6),'csapat-ranglista'!$A:$FP,FG$321,FALSE)/8,VLOOKUP(VLOOKUP($A105,csapatok!$A:$NN,FG$320,FALSE),'csapat-ranglista'!$A:$FP,FG$321,FALSE)/4),0)</f>
        <v>0</v>
      </c>
      <c r="FH105" s="223">
        <f>IFERROR(IF(RIGHT(VLOOKUP($A105,csapatok!$A:$NN,FH$320,FALSE),5)="Csere",VLOOKUP(LEFT(VLOOKUP($A105,csapatok!$A:$NN,FH$320,FALSE),LEN(VLOOKUP($A105,csapatok!$A:$NN,FH$320,FALSE))-6),'csapat-ranglista'!$A:$FP,FH$321,FALSE)/8,VLOOKUP(VLOOKUP($A105,csapatok!$A:$NN,FH$320,FALSE),'csapat-ranglista'!$A:$FP,FH$321,FALSE)/4),0)</f>
        <v>0</v>
      </c>
      <c r="FI105" s="223">
        <f>IFERROR(IF(RIGHT(VLOOKUP($A105,csapatok!$A:$NN,FI$320,FALSE),5)="Csere",VLOOKUP(LEFT(VLOOKUP($A105,csapatok!$A:$NN,FI$320,FALSE),LEN(VLOOKUP($A105,csapatok!$A:$NN,FI$320,FALSE))-6),'csapat-ranglista'!$A:$FP,FI$321,FALSE)/8,VLOOKUP(VLOOKUP($A105,csapatok!$A:$NN,FI$320,FALSE),'csapat-ranglista'!$A:$FP,FI$321,FALSE)/4),0)</f>
        <v>0</v>
      </c>
      <c r="FJ105" s="223">
        <f>IFERROR(IF(RIGHT(VLOOKUP($A105,csapatok!$A:$NN,FJ$320,FALSE),5)="Csere",VLOOKUP(LEFT(VLOOKUP($A105,csapatok!$A:$NN,FJ$320,FALSE),LEN(VLOOKUP($A105,csapatok!$A:$NN,FJ$320,FALSE))-6),'csapat-ranglista'!$A:$FP,FJ$321,FALSE)/8,VLOOKUP(VLOOKUP($A105,csapatok!$A:$NN,FJ$320,FALSE),'csapat-ranglista'!$A:$FP,FJ$321,FALSE)/4),0)</f>
        <v>0</v>
      </c>
      <c r="FK105" s="223">
        <f>IFERROR(IF(RIGHT(VLOOKUP($A105,csapatok!$A:$NN,FK$320,FALSE),5)="Csere",VLOOKUP(LEFT(VLOOKUP($A105,csapatok!$A:$NN,FK$320,FALSE),LEN(VLOOKUP($A105,csapatok!$A:$NN,FK$320,FALSE))-6),'csapat-ranglista'!$A:$FP,FK$321,FALSE)/8,VLOOKUP(VLOOKUP($A105,csapatok!$A:$NN,FK$320,FALSE),'csapat-ranglista'!$A:$FP,FK$321,FALSE)/4),0)</f>
        <v>0</v>
      </c>
      <c r="FL105" s="223">
        <f>IFERROR(IF(RIGHT(VLOOKUP($A105,csapatok!$A:$NN,FL$320,FALSE),5)="Csere",VLOOKUP(LEFT(VLOOKUP($A105,csapatok!$A:$NN,FL$320,FALSE),LEN(VLOOKUP($A105,csapatok!$A:$NN,FL$320,FALSE))-6),'csapat-ranglista'!$A:$FP,FL$321,FALSE)/8,VLOOKUP(VLOOKUP($A105,csapatok!$A:$NN,FL$320,FALSE),'csapat-ranglista'!$A:$FP,FL$321,FALSE)/4),0)</f>
        <v>0</v>
      </c>
      <c r="FM105" s="223">
        <f>IFERROR(IF(RIGHT(VLOOKUP($A105,csapatok!$A:$NN,FM$320,FALSE),5)="Csere",VLOOKUP(LEFT(VLOOKUP($A105,csapatok!$A:$NN,FM$320,FALSE),LEN(VLOOKUP($A105,csapatok!$A:$NN,FM$320,FALSE))-6),'csapat-ranglista'!$A:$FP,FM$321,FALSE)/8,VLOOKUP(VLOOKUP($A105,csapatok!$A:$NN,FM$320,FALSE),'csapat-ranglista'!$A:$FP,FM$321,FALSE)/4),0)</f>
        <v>0</v>
      </c>
      <c r="FN105" s="223">
        <f>IFERROR(IF(RIGHT(VLOOKUP($A105,csapatok!$A:$NN,FN$320,FALSE),5)="Csere",VLOOKUP(LEFT(VLOOKUP($A105,csapatok!$A:$NN,FN$320,FALSE),LEN(VLOOKUP($A105,csapatok!$A:$NN,FN$320,FALSE))-6),'csapat-ranglista'!$A:$FP,FN$321,FALSE)/8,VLOOKUP(VLOOKUP($A105,csapatok!$A:$NN,FN$320,FALSE),'csapat-ranglista'!$A:$FP,FN$321,FALSE)/4),0)</f>
        <v>0</v>
      </c>
      <c r="FO105" s="223">
        <f>IFERROR(IF(RIGHT(VLOOKUP($A105,csapatok!$A:$NN,FO$320,FALSE),5)="Csere",VLOOKUP(LEFT(VLOOKUP($A105,csapatok!$A:$NN,FO$320,FALSE),LEN(VLOOKUP($A105,csapatok!$A:$NN,FO$320,FALSE))-6),'csapat-ranglista'!$A:$FP,FO$321,FALSE)/8,VLOOKUP(VLOOKUP($A105,csapatok!$A:$NN,FO$320,FALSE),'csapat-ranglista'!$A:$FP,FO$321,FALSE)/4),0)</f>
        <v>0</v>
      </c>
      <c r="FP105" s="223">
        <f>IFERROR(IF(RIGHT(VLOOKUP($A105,csapatok!$A:$NN,FP$320,FALSE),5)="Csere",VLOOKUP(LEFT(VLOOKUP($A105,csapatok!$A:$NN,FP$320,FALSE),LEN(VLOOKUP($A105,csapatok!$A:$NN,FP$320,FALSE))-6),'csapat-ranglista'!$A:$FP,FP$321,FALSE)/8,VLOOKUP(VLOOKUP($A105,csapatok!$A:$NN,FP$320,FALSE),'csapat-ranglista'!$A:$FP,FP$321,FALSE)/4),0)</f>
        <v>0</v>
      </c>
      <c r="FQ105" s="223">
        <f>IFERROR(IF(RIGHT(VLOOKUP($A105,csapatok!$A:$NN,FQ$320,FALSE),5)="Csere",VLOOKUP(LEFT(VLOOKUP($A105,csapatok!$A:$NN,FQ$320,FALSE),LEN(VLOOKUP($A105,csapatok!$A:$NN,FQ$320,FALSE))-6),'csapat-ranglista'!$A:$FP,FQ$321,FALSE)/8,VLOOKUP(VLOOKUP($A105,csapatok!$A:$NN,FQ$320,FALSE),'csapat-ranglista'!$A:$FP,FQ$321,FALSE)/4),0)</f>
        <v>0</v>
      </c>
      <c r="FR105" s="223">
        <f>IFERROR(IF(RIGHT(VLOOKUP($A105,csapatok!$A:$NN,FR$320,FALSE),5)="Csere",VLOOKUP(LEFT(VLOOKUP($A105,csapatok!$A:$NN,FR$320,FALSE),LEN(VLOOKUP($A105,csapatok!$A:$NN,FR$320,FALSE))-6),'csapat-ranglista'!$A:$FP,FR$321,FALSE)/8,VLOOKUP(VLOOKUP($A105,csapatok!$A:$NN,FR$320,FALSE),'csapat-ranglista'!$A:$FP,FR$321,FALSE)/4),0)</f>
        <v>0</v>
      </c>
      <c r="FS105" s="223">
        <f>IFERROR(IF(RIGHT(VLOOKUP($A105,csapatok!$A:$NN,FS$320,FALSE),5)="Csere",VLOOKUP(LEFT(VLOOKUP($A105,csapatok!$A:$NN,FS$320,FALSE),LEN(VLOOKUP($A105,csapatok!$A:$NN,FS$320,FALSE))-6),'csapat-ranglista'!$A:$FP,FS$321,FALSE)/8,VLOOKUP(VLOOKUP($A105,csapatok!$A:$NN,FS$320,FALSE),'csapat-ranglista'!$A:$FP,FS$321,FALSE)/4),0)</f>
        <v>0</v>
      </c>
      <c r="FT105" s="223">
        <f>IFERROR(IF(RIGHT(VLOOKUP($A105,csapatok!$A:$NN,FT$320,FALSE),5)="Csere",VLOOKUP(LEFT(VLOOKUP($A105,csapatok!$A:$NN,FT$320,FALSE),LEN(VLOOKUP($A105,csapatok!$A:$NN,FT$320,FALSE))-6),'csapat-ranglista'!$A:$FP,FT$321,FALSE)/8,VLOOKUP(VLOOKUP($A105,csapatok!$A:$NN,FT$320,FALSE),'csapat-ranglista'!$A:$FP,FT$321,FALSE)/4),0)</f>
        <v>0</v>
      </c>
      <c r="FU105" s="223">
        <f>IFERROR(IF(RIGHT(VLOOKUP($A105,csapatok!$A:$NN,FU$320,FALSE),5)="Csere",VLOOKUP(LEFT(VLOOKUP($A105,csapatok!$A:$NN,FU$320,FALSE),LEN(VLOOKUP($A105,csapatok!$A:$NN,FU$320,FALSE))-6),'csapat-ranglista'!$A:$FP,FU$321,FALSE)/8,VLOOKUP(VLOOKUP($A105,csapatok!$A:$NN,FU$320,FALSE),'csapat-ranglista'!$A:$FP,FU$321,FALSE)/4),0)</f>
        <v>0</v>
      </c>
      <c r="FV105" s="223">
        <f>IFERROR(IF(RIGHT(VLOOKUP($A105,csapatok!$A:$NN,FV$320,FALSE),5)="Csere",VLOOKUP(LEFT(VLOOKUP($A105,csapatok!$A:$NN,FV$320,FALSE),LEN(VLOOKUP($A105,csapatok!$A:$NN,FV$320,FALSE))-6),'csapat-ranglista'!$A:$FP,FV$321,FALSE)/8,VLOOKUP(VLOOKUP($A105,csapatok!$A:$NN,FV$320,FALSE),'csapat-ranglista'!$A:$FP,FV$321,FALSE)/4),0)</f>
        <v>0</v>
      </c>
      <c r="FW105" s="223">
        <f>IFERROR(IF(RIGHT(VLOOKUP($A105,csapatok!$A:$NN,FW$320,FALSE),5)="Csere",VLOOKUP(LEFT(VLOOKUP($A105,csapatok!$A:$NN,FW$320,FALSE),LEN(VLOOKUP($A105,csapatok!$A:$NN,FW$320,FALSE))-6),'csapat-ranglista'!$A:$FP,FW$321,FALSE)/8,VLOOKUP(VLOOKUP($A105,csapatok!$A:$NN,FW$320,FALSE),'csapat-ranglista'!$A:$FP,FW$321,FALSE)/4),0)</f>
        <v>0</v>
      </c>
      <c r="FX105" s="223">
        <f>IFERROR(IF(RIGHT(VLOOKUP($A105,csapatok!$A:$NN,FX$320,FALSE),5)="Csere",VLOOKUP(LEFT(VLOOKUP($A105,csapatok!$A:$NN,FX$320,FALSE),LEN(VLOOKUP($A105,csapatok!$A:$NN,FX$320,FALSE))-6),'csapat-ranglista'!$A:$FP,FX$321,FALSE)/8,VLOOKUP(VLOOKUP($A105,csapatok!$A:$NN,FX$320,FALSE),'csapat-ranglista'!$A:$FP,FX$321,FALSE)/4),0)</f>
        <v>0</v>
      </c>
      <c r="FY105" s="223">
        <f>IFERROR(IF(RIGHT(VLOOKUP($A105,csapatok!$A:$NN,FY$320,FALSE),5)="Csere",VLOOKUP(LEFT(VLOOKUP($A105,csapatok!$A:$NN,FY$320,FALSE),LEN(VLOOKUP($A105,csapatok!$A:$NN,FY$320,FALSE))-6),'csapat-ranglista'!$A:$FP,FY$321,FALSE)/8,VLOOKUP(VLOOKUP($A105,csapatok!$A:$NN,FY$320,FALSE),'csapat-ranglista'!$A:$FP,FY$321,FALSE)/4),0)</f>
        <v>0</v>
      </c>
      <c r="FZ105" s="223">
        <f>IFERROR(IF(RIGHT(VLOOKUP($A105,csapatok!$A:$NN,FZ$320,FALSE),5)="Csere",VLOOKUP(LEFT(VLOOKUP($A105,csapatok!$A:$NN,FZ$320,FALSE),LEN(VLOOKUP($A105,csapatok!$A:$NN,FZ$320,FALSE))-6),'csapat-ranglista'!$A:$FP,FZ$321,FALSE)/8,VLOOKUP(VLOOKUP($A105,csapatok!$A:$NN,FZ$320,FALSE),'csapat-ranglista'!$A:$FP,FZ$321,FALSE)/4),0)</f>
        <v>0</v>
      </c>
      <c r="GA105" s="223">
        <f>IFERROR(IF(RIGHT(VLOOKUP($A105,csapatok!$A:$NN,GA$320,FALSE),5)="Csere",VLOOKUP(LEFT(VLOOKUP($A105,csapatok!$A:$NN,GA$320,FALSE),LEN(VLOOKUP($A105,csapatok!$A:$NN,GA$320,FALSE))-6),'csapat-ranglista'!$A:$FP,GA$321,FALSE)/8,VLOOKUP(VLOOKUP($A105,csapatok!$A:$NN,GA$320,FALSE),'csapat-ranglista'!$A:$FP,GA$321,FALSE)/4),0)</f>
        <v>0</v>
      </c>
      <c r="GB105" s="223">
        <f>IFERROR(IF(RIGHT(VLOOKUP($A105,csapatok!$A:$NN,GB$320,FALSE),5)="Csere",VLOOKUP(LEFT(VLOOKUP($A105,csapatok!$A:$NN,GB$320,FALSE),LEN(VLOOKUP($A105,csapatok!$A:$NN,GB$320,FALSE))-6),'csapat-ranglista'!$A:$FP,GB$321,FALSE)/8,VLOOKUP(VLOOKUP($A105,csapatok!$A:$NN,GB$320,FALSE),'csapat-ranglista'!$A:$FP,GB$321,FALSE)/4),0)</f>
        <v>0</v>
      </c>
      <c r="GC105" s="223">
        <f>IFERROR(IF(RIGHT(VLOOKUP($A105,csapatok!$A:$NN,GC$320,FALSE),5)="Csere",VLOOKUP(LEFT(VLOOKUP($A105,csapatok!$A:$NN,GC$320,FALSE),LEN(VLOOKUP($A105,csapatok!$A:$NN,GC$320,FALSE))-6),'csapat-ranglista'!$A:$FP,GC$321,FALSE)/8,VLOOKUP(VLOOKUP($A105,csapatok!$A:$NN,GC$320,FALSE),'csapat-ranglista'!$A:$FP,GC$321,FALSE)/4),0)</f>
        <v>0</v>
      </c>
      <c r="GD105" s="247">
        <f>SUM(EQ105:GC105)</f>
        <v>3.4879948202331796</v>
      </c>
    </row>
    <row r="106" spans="1:186">
      <c r="A106" s="1" t="s">
        <v>1587</v>
      </c>
      <c r="B106" s="130"/>
      <c r="C106" s="131" t="str">
        <f>IF(B106=0,"",IF(B106&lt;$C$1,"felnőtt","ifi"))</f>
        <v/>
      </c>
      <c r="D106" s="32" t="s">
        <v>9</v>
      </c>
      <c r="E106" s="45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4"/>
      <c r="BD106" s="224"/>
      <c r="BE106" s="223">
        <f>IFERROR(IF(RIGHT(VLOOKUP($A106,csapatok!$A:$NN,BE$320,FALSE),5)="Csere",VLOOKUP(LEFT(VLOOKUP($A106,csapatok!$A:$NN,BE$320,FALSE),LEN(VLOOKUP($A106,csapatok!$A:$NN,BE$320,FALSE))-6),'csapat-ranglista'!$A:$FP,BE$321,FALSE)/8,VLOOKUP(VLOOKUP($A106,csapatok!$A:$NN,BE$320,FALSE),'csapat-ranglista'!$A:$FP,BE$321,FALSE)/4),0)</f>
        <v>0</v>
      </c>
      <c r="BF106" s="223">
        <f>IFERROR(IF(RIGHT(VLOOKUP($A106,csapatok!$A:$NN,BF$320,FALSE),5)="Csere",VLOOKUP(LEFT(VLOOKUP($A106,csapatok!$A:$NN,BF$320,FALSE),LEN(VLOOKUP($A106,csapatok!$A:$NN,BF$320,FALSE))-6),'csapat-ranglista'!$A:$FP,BF$321,FALSE)/8,VLOOKUP(VLOOKUP($A106,csapatok!$A:$NN,BF$320,FALSE),'csapat-ranglista'!$A:$FP,BF$321,FALSE)/4),0)</f>
        <v>0</v>
      </c>
      <c r="BG106" s="223">
        <f>IFERROR(IF(RIGHT(VLOOKUP($A106,csapatok!$A:$NN,BG$320,FALSE),5)="Csere",VLOOKUP(LEFT(VLOOKUP($A106,csapatok!$A:$NN,BG$320,FALSE),LEN(VLOOKUP($A106,csapatok!$A:$NN,BG$320,FALSE))-6),'csapat-ranglista'!$A:$FP,BG$321,FALSE)/8,VLOOKUP(VLOOKUP($A106,csapatok!$A:$NN,BG$320,FALSE),'csapat-ranglista'!$A:$FP,BG$321,FALSE)/4),0)</f>
        <v>0</v>
      </c>
      <c r="BH106" s="223">
        <f>IFERROR(IF(RIGHT(VLOOKUP($A106,csapatok!$A:$NN,BH$320,FALSE),5)="Csere",VLOOKUP(LEFT(VLOOKUP($A106,csapatok!$A:$NN,BH$320,FALSE),LEN(VLOOKUP($A106,csapatok!$A:$NN,BH$320,FALSE))-6),'csapat-ranglista'!$A:$FP,BH$321,FALSE)/8,VLOOKUP(VLOOKUP($A106,csapatok!$A:$NN,BH$320,FALSE),'csapat-ranglista'!$A:$FP,BH$321,FALSE)/4),0)</f>
        <v>0</v>
      </c>
      <c r="BI106" s="223">
        <f>IFERROR(IF(RIGHT(VLOOKUP($A106,csapatok!$A:$NN,BI$320,FALSE),5)="Csere",VLOOKUP(LEFT(VLOOKUP($A106,csapatok!$A:$NN,BI$320,FALSE),LEN(VLOOKUP($A106,csapatok!$A:$NN,BI$320,FALSE))-6),'csapat-ranglista'!$A:$FP,BI$321,FALSE)/8,VLOOKUP(VLOOKUP($A106,csapatok!$A:$NN,BI$320,FALSE),'csapat-ranglista'!$A:$FP,BI$321,FALSE)/4),0)</f>
        <v>0</v>
      </c>
      <c r="BJ106" s="223">
        <f>IFERROR(IF(RIGHT(VLOOKUP($A106,csapatok!$A:$NN,BJ$320,FALSE),5)="Csere",VLOOKUP(LEFT(VLOOKUP($A106,csapatok!$A:$NN,BJ$320,FALSE),LEN(VLOOKUP($A106,csapatok!$A:$NN,BJ$320,FALSE))-6),'csapat-ranglista'!$A:$FP,BJ$321,FALSE)/8,VLOOKUP(VLOOKUP($A106,csapatok!$A:$NN,BJ$320,FALSE),'csapat-ranglista'!$A:$FP,BJ$321,FALSE)/4),0)</f>
        <v>0</v>
      </c>
      <c r="BK106" s="223">
        <f>IFERROR(IF(RIGHT(VLOOKUP($A106,csapatok!$A:$NN,BK$320,FALSE),5)="Csere",VLOOKUP(LEFT(VLOOKUP($A106,csapatok!$A:$NN,BK$320,FALSE),LEN(VLOOKUP($A106,csapatok!$A:$NN,BK$320,FALSE))-6),'csapat-ranglista'!$A:$FP,BK$321,FALSE)/8,VLOOKUP(VLOOKUP($A106,csapatok!$A:$NN,BK$320,FALSE),'csapat-ranglista'!$A:$FP,BK$321,FALSE)/4),0)</f>
        <v>0</v>
      </c>
      <c r="BL106" s="223">
        <f>IFERROR(IF(RIGHT(VLOOKUP($A106,csapatok!$A:$NN,BL$320,FALSE),5)="Csere",VLOOKUP(LEFT(VLOOKUP($A106,csapatok!$A:$NN,BL$320,FALSE),LEN(VLOOKUP($A106,csapatok!$A:$NN,BL$320,FALSE))-6),'csapat-ranglista'!$A:$FP,BL$321,FALSE)/8,VLOOKUP(VLOOKUP($A106,csapatok!$A:$NN,BL$320,FALSE),'csapat-ranglista'!$A:$FP,BL$321,FALSE)/4),0)</f>
        <v>0</v>
      </c>
      <c r="BM106" s="223">
        <f>IFERROR(IF(RIGHT(VLOOKUP($A106,csapatok!$A:$NN,BM$320,FALSE),5)="Csere",VLOOKUP(LEFT(VLOOKUP($A106,csapatok!$A:$NN,BM$320,FALSE),LEN(VLOOKUP($A106,csapatok!$A:$NN,BM$320,FALSE))-6),'csapat-ranglista'!$A:$FP,BM$321,FALSE)/8,VLOOKUP(VLOOKUP($A106,csapatok!$A:$NN,BM$320,FALSE),'csapat-ranglista'!$A:$FP,BM$321,FALSE)/4),0)</f>
        <v>0</v>
      </c>
      <c r="BN106" s="223">
        <f>IFERROR(IF(RIGHT(VLOOKUP($A106,csapatok!$A:$NN,BN$320,FALSE),5)="Csere",VLOOKUP(LEFT(VLOOKUP($A106,csapatok!$A:$NN,BN$320,FALSE),LEN(VLOOKUP($A106,csapatok!$A:$NN,BN$320,FALSE))-6),'csapat-ranglista'!$A:$FP,BN$321,FALSE)/8,VLOOKUP(VLOOKUP($A106,csapatok!$A:$NN,BN$320,FALSE),'csapat-ranglista'!$A:$FP,BN$321,FALSE)/4),0)</f>
        <v>0</v>
      </c>
      <c r="BO106" s="223">
        <f>IFERROR(IF(RIGHT(VLOOKUP($A106,csapatok!$A:$NN,BO$320,FALSE),5)="Csere",VLOOKUP(LEFT(VLOOKUP($A106,csapatok!$A:$NN,BO$320,FALSE),LEN(VLOOKUP($A106,csapatok!$A:$NN,BO$320,FALSE))-6),'csapat-ranglista'!$A:$FP,BO$321,FALSE)/8,VLOOKUP(VLOOKUP($A106,csapatok!$A:$NN,BO$320,FALSE),'csapat-ranglista'!$A:$FP,BO$321,FALSE)/4),0)</f>
        <v>0</v>
      </c>
      <c r="BP106" s="223">
        <f>IFERROR(IF(RIGHT(VLOOKUP($A106,csapatok!$A:$NN,BP$320,FALSE),5)="Csere",VLOOKUP(LEFT(VLOOKUP($A106,csapatok!$A:$NN,BP$320,FALSE),LEN(VLOOKUP($A106,csapatok!$A:$NN,BP$320,FALSE))-6),'csapat-ranglista'!$A:$FP,BP$321,FALSE)/8,VLOOKUP(VLOOKUP($A106,csapatok!$A:$NN,BP$320,FALSE),'csapat-ranglista'!$A:$FP,BP$321,FALSE)/4),0)</f>
        <v>0</v>
      </c>
      <c r="BQ106" s="223">
        <f>IFERROR(IF(RIGHT(VLOOKUP($A106,csapatok!$A:$NN,BQ$320,FALSE),5)="Csere",VLOOKUP(LEFT(VLOOKUP($A106,csapatok!$A:$NN,BQ$320,FALSE),LEN(VLOOKUP($A106,csapatok!$A:$NN,BQ$320,FALSE))-6),'csapat-ranglista'!$A:$FP,BQ$321,FALSE)/8,VLOOKUP(VLOOKUP($A106,csapatok!$A:$NN,BQ$320,FALSE),'csapat-ranglista'!$A:$FP,BQ$321,FALSE)/4),0)</f>
        <v>0</v>
      </c>
      <c r="BR106" s="223">
        <f>IFERROR(IF(RIGHT(VLOOKUP($A106,csapatok!$A:$NN,BR$320,FALSE),5)="Csere",VLOOKUP(LEFT(VLOOKUP($A106,csapatok!$A:$NN,BR$320,FALSE),LEN(VLOOKUP($A106,csapatok!$A:$NN,BR$320,FALSE))-6),'csapat-ranglista'!$A:$FP,BR$321,FALSE)/8,VLOOKUP(VLOOKUP($A106,csapatok!$A:$NN,BR$320,FALSE),'csapat-ranglista'!$A:$FP,BR$321,FALSE)/4),0)</f>
        <v>0</v>
      </c>
      <c r="BS106" s="223">
        <f>IFERROR(IF(RIGHT(VLOOKUP($A106,csapatok!$A:$NN,BS$320,FALSE),5)="Csere",VLOOKUP(LEFT(VLOOKUP($A106,csapatok!$A:$NN,BS$320,FALSE),LEN(VLOOKUP($A106,csapatok!$A:$NN,BS$320,FALSE))-6),'csapat-ranglista'!$A:$FP,BS$321,FALSE)/8,VLOOKUP(VLOOKUP($A106,csapatok!$A:$NN,BS$320,FALSE),'csapat-ranglista'!$A:$FP,BS$321,FALSE)/4),0)</f>
        <v>0</v>
      </c>
      <c r="BT106" s="223">
        <f>IFERROR(IF(RIGHT(VLOOKUP($A106,csapatok!$A:$NN,BT$320,FALSE),5)="Csere",VLOOKUP(LEFT(VLOOKUP($A106,csapatok!$A:$NN,BT$320,FALSE),LEN(VLOOKUP($A106,csapatok!$A:$NN,BT$320,FALSE))-6),'csapat-ranglista'!$A:$FP,BT$321,FALSE)/8,VLOOKUP(VLOOKUP($A106,csapatok!$A:$NN,BT$320,FALSE),'csapat-ranglista'!$A:$FP,BT$321,FALSE)/4),0)</f>
        <v>0</v>
      </c>
      <c r="BU106" s="223">
        <f>IFERROR(IF(RIGHT(VLOOKUP($A106,csapatok!$A:$NN,BU$320,FALSE),5)="Csere",VLOOKUP(LEFT(VLOOKUP($A106,csapatok!$A:$NN,BU$320,FALSE),LEN(VLOOKUP($A106,csapatok!$A:$NN,BU$320,FALSE))-6),'csapat-ranglista'!$A:$FP,BU$321,FALSE)/8,VLOOKUP(VLOOKUP($A106,csapatok!$A:$NN,BU$320,FALSE),'csapat-ranglista'!$A:$FP,BU$321,FALSE)/4),0)</f>
        <v>0</v>
      </c>
      <c r="BV106" s="223">
        <f>IFERROR(IF(RIGHT(VLOOKUP($A106,csapatok!$A:$NN,BV$320,FALSE),5)="Csere",VLOOKUP(LEFT(VLOOKUP($A106,csapatok!$A:$NN,BV$320,FALSE),LEN(VLOOKUP($A106,csapatok!$A:$NN,BV$320,FALSE))-6),'csapat-ranglista'!$A:$FP,BV$321,FALSE)/8,VLOOKUP(VLOOKUP($A106,csapatok!$A:$NN,BV$320,FALSE),'csapat-ranglista'!$A:$FP,BV$321,FALSE)/4),0)</f>
        <v>0</v>
      </c>
      <c r="BW106" s="223">
        <f>IFERROR(IF(RIGHT(VLOOKUP($A106,csapatok!$A:$NN,BW$320,FALSE),5)="Csere",VLOOKUP(LEFT(VLOOKUP($A106,csapatok!$A:$NN,BW$320,FALSE),LEN(VLOOKUP($A106,csapatok!$A:$NN,BW$320,FALSE))-6),'csapat-ranglista'!$A:$FP,BW$321,FALSE)/8,VLOOKUP(VLOOKUP($A106,csapatok!$A:$NN,BW$320,FALSE),'csapat-ranglista'!$A:$FP,BW$321,FALSE)/4),0)</f>
        <v>0</v>
      </c>
      <c r="BX106" s="223">
        <f>IFERROR(IF(RIGHT(VLOOKUP($A106,csapatok!$A:$NN,BX$320,FALSE),5)="Csere",VLOOKUP(LEFT(VLOOKUP($A106,csapatok!$A:$NN,BX$320,FALSE),LEN(VLOOKUP($A106,csapatok!$A:$NN,BX$320,FALSE))-6),'csapat-ranglista'!$A:$FP,BX$321,FALSE)/8,VLOOKUP(VLOOKUP($A106,csapatok!$A:$NN,BX$320,FALSE),'csapat-ranglista'!$A:$FP,BX$321,FALSE)/4),0)</f>
        <v>0</v>
      </c>
      <c r="BY106" s="223">
        <f>IFERROR(IF(RIGHT(VLOOKUP($A106,csapatok!$A:$NN,BY$320,FALSE),5)="Csere",VLOOKUP(LEFT(VLOOKUP($A106,csapatok!$A:$NN,BY$320,FALSE),LEN(VLOOKUP($A106,csapatok!$A:$NN,BY$320,FALSE))-6),'csapat-ranglista'!$A:$FP,BY$321,FALSE)/8,VLOOKUP(VLOOKUP($A106,csapatok!$A:$NN,BY$320,FALSE),'csapat-ranglista'!$A:$FP,BY$321,FALSE)/4),0)</f>
        <v>0</v>
      </c>
      <c r="BZ106" s="223">
        <f>IFERROR(IF(RIGHT(VLOOKUP($A106,csapatok!$A:$NN,BZ$320,FALSE),5)="Csere",VLOOKUP(LEFT(VLOOKUP($A106,csapatok!$A:$NN,BZ$320,FALSE),LEN(VLOOKUP($A106,csapatok!$A:$NN,BZ$320,FALSE))-6),'csapat-ranglista'!$A:$FP,BZ$321,FALSE)/8,VLOOKUP(VLOOKUP($A106,csapatok!$A:$NN,BZ$320,FALSE),'csapat-ranglista'!$A:$FP,BZ$321,FALSE)/4),0)</f>
        <v>0</v>
      </c>
      <c r="CA106" s="223">
        <f>IFERROR(IF(RIGHT(VLOOKUP($A106,csapatok!$A:$NN,CA$320,FALSE),5)="Csere",VLOOKUP(LEFT(VLOOKUP($A106,csapatok!$A:$NN,CA$320,FALSE),LEN(VLOOKUP($A106,csapatok!$A:$NN,CA$320,FALSE))-6),'csapat-ranglista'!$A:$FP,CA$321,FALSE)/8,VLOOKUP(VLOOKUP($A106,csapatok!$A:$NN,CA$320,FALSE),'csapat-ranglista'!$A:$FP,CA$321,FALSE)/4),0)</f>
        <v>0</v>
      </c>
      <c r="CB106" s="223">
        <f>IFERROR(IF(RIGHT(VLOOKUP($A106,csapatok!$A:$NN,CB$320,FALSE),5)="Csere",VLOOKUP(LEFT(VLOOKUP($A106,csapatok!$A:$NN,CB$320,FALSE),LEN(VLOOKUP($A106,csapatok!$A:$NN,CB$320,FALSE))-6),'csapat-ranglista'!$A:$FP,CB$321,FALSE)/8,VLOOKUP(VLOOKUP($A106,csapatok!$A:$NN,CB$320,FALSE),'csapat-ranglista'!$A:$FP,CB$321,FALSE)/4),0)</f>
        <v>0</v>
      </c>
      <c r="CC106" s="223">
        <f>IFERROR(IF(RIGHT(VLOOKUP($A106,csapatok!$A:$NN,CC$320,FALSE),5)="Csere",VLOOKUP(LEFT(VLOOKUP($A106,csapatok!$A:$NN,CC$320,FALSE),LEN(VLOOKUP($A106,csapatok!$A:$NN,CC$320,FALSE))-6),'csapat-ranglista'!$A:$FP,CC$321,FALSE)/8,VLOOKUP(VLOOKUP($A106,csapatok!$A:$NN,CC$320,FALSE),'csapat-ranglista'!$A:$FP,CC$321,FALSE)/4),0)</f>
        <v>0</v>
      </c>
      <c r="CD106" s="223">
        <f>IFERROR(IF(RIGHT(VLOOKUP($A106,csapatok!$A:$NN,CD$320,FALSE),5)="Csere",VLOOKUP(LEFT(VLOOKUP($A106,csapatok!$A:$NN,CD$320,FALSE),LEN(VLOOKUP($A106,csapatok!$A:$NN,CD$320,FALSE))-6),'csapat-ranglista'!$A:$FP,CD$321,FALSE)/8,VLOOKUP(VLOOKUP($A106,csapatok!$A:$NN,CD$320,FALSE),'csapat-ranglista'!$A:$FP,CD$321,FALSE)/4),0)</f>
        <v>0</v>
      </c>
      <c r="CE106" s="223">
        <f>IFERROR(IF(RIGHT(VLOOKUP($A106,csapatok!$A:$NN,CE$320,FALSE),5)="Csere",VLOOKUP(LEFT(VLOOKUP($A106,csapatok!$A:$NN,CE$320,FALSE),LEN(VLOOKUP($A106,csapatok!$A:$NN,CE$320,FALSE))-6),'csapat-ranglista'!$A:$FP,CE$321,FALSE)/8,VLOOKUP(VLOOKUP($A106,csapatok!$A:$NN,CE$320,FALSE),'csapat-ranglista'!$A:$FP,CE$321,FALSE)/4),0)</f>
        <v>0</v>
      </c>
      <c r="CF106" s="223">
        <f>IFERROR(IF(RIGHT(VLOOKUP($A106,csapatok!$A:$NN,CF$320,FALSE),5)="Csere",VLOOKUP(LEFT(VLOOKUP($A106,csapatok!$A:$NN,CF$320,FALSE),LEN(VLOOKUP($A106,csapatok!$A:$NN,CF$320,FALSE))-6),'csapat-ranglista'!$A:$FP,CF$321,FALSE)/8,VLOOKUP(VLOOKUP($A106,csapatok!$A:$NN,CF$320,FALSE),'csapat-ranglista'!$A:$FP,CF$321,FALSE)/4),0)</f>
        <v>0</v>
      </c>
      <c r="CG106" s="223">
        <f>IFERROR(IF(RIGHT(VLOOKUP($A106,csapatok!$A:$NN,CG$320,FALSE),5)="Csere",VLOOKUP(LEFT(VLOOKUP($A106,csapatok!$A:$NN,CG$320,FALSE),LEN(VLOOKUP($A106,csapatok!$A:$NN,CG$320,FALSE))-6),'csapat-ranglista'!$A:$FP,CG$321,FALSE)/8,VLOOKUP(VLOOKUP($A106,csapatok!$A:$NN,CG$320,FALSE),'csapat-ranglista'!$A:$FP,CG$321,FALSE)/4),0)</f>
        <v>0</v>
      </c>
      <c r="CH106" s="223">
        <f>IFERROR(IF(RIGHT(VLOOKUP($A106,csapatok!$A:$NN,CH$320,FALSE),5)="Csere",VLOOKUP(LEFT(VLOOKUP($A106,csapatok!$A:$NN,CH$320,FALSE),LEN(VLOOKUP($A106,csapatok!$A:$NN,CH$320,FALSE))-6),'csapat-ranglista'!$A:$FP,CH$321,FALSE)/8,VLOOKUP(VLOOKUP($A106,csapatok!$A:$NN,CH$320,FALSE),'csapat-ranglista'!$A:$FP,CH$321,FALSE)/4),0)</f>
        <v>0</v>
      </c>
      <c r="CI106" s="223">
        <f>IFERROR(IF(RIGHT(VLOOKUP($A106,csapatok!$A:$NN,CI$320,FALSE),5)="Csere",VLOOKUP(LEFT(VLOOKUP($A106,csapatok!$A:$NN,CI$320,FALSE),LEN(VLOOKUP($A106,csapatok!$A:$NN,CI$320,FALSE))-6),'csapat-ranglista'!$A:$FP,CI$321,FALSE)/8,VLOOKUP(VLOOKUP($A106,csapatok!$A:$NN,CI$320,FALSE),'csapat-ranglista'!$A:$FP,CI$321,FALSE)/4),0)</f>
        <v>0</v>
      </c>
      <c r="CJ106" s="224">
        <f>versenyek!$IQ$11*IFERROR(VLOOKUP(VLOOKUP($A106,versenyek!IP:IR,3,FALSE),szabalyok!$A$16:$B$23,2,FALSE)/4,0)</f>
        <v>0</v>
      </c>
      <c r="CK106" s="224">
        <f>versenyek!$IT$11*IFERROR(VLOOKUP(VLOOKUP($A106,versenyek!IS:IU,3,FALSE),szabalyok!$A$16:$B$23,2,FALSE)/4,0)</f>
        <v>0</v>
      </c>
      <c r="CL106" s="223">
        <f>IFERROR(IF(RIGHT(VLOOKUP($A106,csapatok!$A:$NN,CL$320,FALSE),5)="Csere",VLOOKUP(LEFT(VLOOKUP($A106,csapatok!$A:$NN,CL$320,FALSE),LEN(VLOOKUP($A106,csapatok!$A:$NN,CL$320,FALSE))-6),'csapat-ranglista'!$A:$FP,CL$321,FALSE)/8,VLOOKUP(VLOOKUP($A106,csapatok!$A:$NN,CL$320,FALSE),'csapat-ranglista'!$A:$FP,CL$321,FALSE)/4),0)</f>
        <v>0</v>
      </c>
      <c r="CM106" s="223">
        <f>IFERROR(IF(RIGHT(VLOOKUP($A106,csapatok!$A:$NN,CM$320,FALSE),5)="Csere",VLOOKUP(LEFT(VLOOKUP($A106,csapatok!$A:$NN,CM$320,FALSE),LEN(VLOOKUP($A106,csapatok!$A:$NN,CM$320,FALSE))-6),'csapat-ranglista'!$A:$FP,CM$321,FALSE)/8,VLOOKUP(VLOOKUP($A106,csapatok!$A:$NN,CM$320,FALSE),'csapat-ranglista'!$A:$FP,CM$321,FALSE)/4),0)</f>
        <v>0</v>
      </c>
      <c r="CN106" s="223">
        <f>IFERROR(IF(RIGHT(VLOOKUP($A106,csapatok!$A:$NN,CN$320,FALSE),5)="Csere",VLOOKUP(LEFT(VLOOKUP($A106,csapatok!$A:$NN,CN$320,FALSE),LEN(VLOOKUP($A106,csapatok!$A:$NN,CN$320,FALSE))-6),'csapat-ranglista'!$A:$FP,CN$321,FALSE)/8,VLOOKUP(VLOOKUP($A106,csapatok!$A:$NN,CN$320,FALSE),'csapat-ranglista'!$A:$FP,CN$321,FALSE)/4),0)</f>
        <v>0</v>
      </c>
      <c r="CO106" s="223">
        <f>IFERROR(IF(RIGHT(VLOOKUP($A106,csapatok!$A:$NN,CO$320,FALSE),5)="Csere",VLOOKUP(LEFT(VLOOKUP($A106,csapatok!$A:$NN,CO$320,FALSE),LEN(VLOOKUP($A106,csapatok!$A:$NN,CO$320,FALSE))-6),'csapat-ranglista'!$A:$FP,CO$321,FALSE)/8,VLOOKUP(VLOOKUP($A106,csapatok!$A:$NN,CO$320,FALSE),'csapat-ranglista'!$A:$FP,CO$321,FALSE)/4),0)</f>
        <v>0</v>
      </c>
      <c r="CP106" s="223">
        <f>IFERROR(IF(RIGHT(VLOOKUP($A106,csapatok!$A:$NN,CP$320,FALSE),5)="Csere",VLOOKUP(LEFT(VLOOKUP($A106,csapatok!$A:$NN,CP$320,FALSE),LEN(VLOOKUP($A106,csapatok!$A:$NN,CP$320,FALSE))-6),'csapat-ranglista'!$A:$FP,CP$321,FALSE)/8,VLOOKUP(VLOOKUP($A106,csapatok!$A:$NN,CP$320,FALSE),'csapat-ranglista'!$A:$FP,CP$321,FALSE)/4),0)</f>
        <v>0</v>
      </c>
      <c r="CQ106" s="223">
        <f>IFERROR(IF(RIGHT(VLOOKUP($A106,csapatok!$A:$NN,CQ$320,FALSE),5)="Csere",VLOOKUP(LEFT(VLOOKUP($A106,csapatok!$A:$NN,CQ$320,FALSE),LEN(VLOOKUP($A106,csapatok!$A:$NN,CQ$320,FALSE))-6),'csapat-ranglista'!$A:$FP,CQ$321,FALSE)/8,VLOOKUP(VLOOKUP($A106,csapatok!$A:$NN,CQ$320,FALSE),'csapat-ranglista'!$A:$FP,CQ$321,FALSE)/4),0)</f>
        <v>0</v>
      </c>
      <c r="CR106" s="223">
        <f>IFERROR(IF(RIGHT(VLOOKUP($A106,csapatok!$A:$NN,CR$320,FALSE),5)="Csere",VLOOKUP(LEFT(VLOOKUP($A106,csapatok!$A:$NN,CR$320,FALSE),LEN(VLOOKUP($A106,csapatok!$A:$NN,CR$320,FALSE))-6),'csapat-ranglista'!$A:$FP,CR$321,FALSE)/8,VLOOKUP(VLOOKUP($A106,csapatok!$A:$NN,CR$320,FALSE),'csapat-ranglista'!$A:$FP,CR$321,FALSE)/4),0)</f>
        <v>0</v>
      </c>
      <c r="CS106" s="223">
        <f>IFERROR(IF(RIGHT(VLOOKUP($A106,csapatok!$A:$NN,CS$320,FALSE),5)="Csere",VLOOKUP(LEFT(VLOOKUP($A106,csapatok!$A:$NN,CS$320,FALSE),LEN(VLOOKUP($A106,csapatok!$A:$NN,CS$320,FALSE))-6),'csapat-ranglista'!$A:$FP,CS$321,FALSE)/8,VLOOKUP(VLOOKUP($A106,csapatok!$A:$NN,CS$320,FALSE),'csapat-ranglista'!$A:$FP,CS$321,FALSE)/4),0)</f>
        <v>0</v>
      </c>
      <c r="CT106" s="223">
        <f>IFERROR(IF(RIGHT(VLOOKUP($A106,csapatok!$A:$NN,CT$320,FALSE),5)="Csere",VLOOKUP(LEFT(VLOOKUP($A106,csapatok!$A:$NN,CT$320,FALSE),LEN(VLOOKUP($A106,csapatok!$A:$NN,CT$320,FALSE))-6),'csapat-ranglista'!$A:$FP,CT$321,FALSE)/8,VLOOKUP(VLOOKUP($A106,csapatok!$A:$NN,CT$320,FALSE),'csapat-ranglista'!$A:$FP,CT$321,FALSE)/4),0)</f>
        <v>0</v>
      </c>
      <c r="CU106" s="223">
        <f>IFERROR(IF(RIGHT(VLOOKUP($A106,csapatok!$A:$NN,CU$320,FALSE),5)="Csere",VLOOKUP(LEFT(VLOOKUP($A106,csapatok!$A:$NN,CU$320,FALSE),LEN(VLOOKUP($A106,csapatok!$A:$NN,CU$320,FALSE))-6),'csapat-ranglista'!$A:$FP,CU$321,FALSE)/8,VLOOKUP(VLOOKUP($A106,csapatok!$A:$NN,CU$320,FALSE),'csapat-ranglista'!$A:$FP,CU$321,FALSE)/4),0)</f>
        <v>0</v>
      </c>
      <c r="CV106" s="223">
        <f>IFERROR(IF(RIGHT(VLOOKUP($A106,csapatok!$A:$NN,CV$320,FALSE),5)="Csere",VLOOKUP(LEFT(VLOOKUP($A106,csapatok!$A:$NN,CV$320,FALSE),LEN(VLOOKUP($A106,csapatok!$A:$NN,CV$320,FALSE))-6),'csapat-ranglista'!$A:$FP,CV$321,FALSE)/8,VLOOKUP(VLOOKUP($A106,csapatok!$A:$NN,CV$320,FALSE),'csapat-ranglista'!$A:$FP,CV$321,FALSE)/4),0)</f>
        <v>0</v>
      </c>
      <c r="CW106" s="223">
        <f>IFERROR(IF(RIGHT(VLOOKUP($A106,csapatok!$A:$NN,CW$320,FALSE),5)="Csere",VLOOKUP(LEFT(VLOOKUP($A106,csapatok!$A:$NN,CW$320,FALSE),LEN(VLOOKUP($A106,csapatok!$A:$NN,CW$320,FALSE))-6),'csapat-ranglista'!$A:$FP,CW$321,FALSE)/8,VLOOKUP(VLOOKUP($A106,csapatok!$A:$NN,CW$320,FALSE),'csapat-ranglista'!$A:$FP,CW$321,FALSE)/4),0)</f>
        <v>0</v>
      </c>
      <c r="CX106" s="223">
        <f>IFERROR(IF(RIGHT(VLOOKUP($A106,csapatok!$A:$NN,CX$320,FALSE),5)="Csere",VLOOKUP(LEFT(VLOOKUP($A106,csapatok!$A:$NN,CX$320,FALSE),LEN(VLOOKUP($A106,csapatok!$A:$NN,CX$320,FALSE))-6),'csapat-ranglista'!$A:$FP,CX$321,FALSE)/8,VLOOKUP(VLOOKUP($A106,csapatok!$A:$NN,CX$320,FALSE),'csapat-ranglista'!$A:$FP,CX$321,FALSE)/4),0)</f>
        <v>0</v>
      </c>
      <c r="CY106" s="223">
        <f>IFERROR(IF(RIGHT(VLOOKUP($A106,csapatok!$A:$NN,CY$320,FALSE),5)="Csere",VLOOKUP(LEFT(VLOOKUP($A106,csapatok!$A:$NN,CY$320,FALSE),LEN(VLOOKUP($A106,csapatok!$A:$NN,CY$320,FALSE))-6),'csapat-ranglista'!$A:$FP,CY$321,FALSE)/8,VLOOKUP(VLOOKUP($A106,csapatok!$A:$NN,CY$320,FALSE),'csapat-ranglista'!$A:$FP,CY$321,FALSE)/4),0)</f>
        <v>0</v>
      </c>
      <c r="CZ106" s="223">
        <f>IFERROR(IF(RIGHT(VLOOKUP($A106,csapatok!$A:$NN,CZ$320,FALSE),5)="Csere",VLOOKUP(LEFT(VLOOKUP($A106,csapatok!$A:$NN,CZ$320,FALSE),LEN(VLOOKUP($A106,csapatok!$A:$NN,CZ$320,FALSE))-6),'csapat-ranglista'!$A:$FP,CZ$321,FALSE)/8,VLOOKUP(VLOOKUP($A106,csapatok!$A:$NN,CZ$320,FALSE),'csapat-ranglista'!$A:$FP,CZ$321,FALSE)/4),0)</f>
        <v>0</v>
      </c>
      <c r="DA106" s="223">
        <f>IFERROR(IF(RIGHT(VLOOKUP($A106,csapatok!$A:$NN,DA$320,FALSE),5)="Csere",VLOOKUP(LEFT(VLOOKUP($A106,csapatok!$A:$NN,DA$320,FALSE),LEN(VLOOKUP($A106,csapatok!$A:$NN,DA$320,FALSE))-6),'csapat-ranglista'!$A:$FP,DA$321,FALSE)/8,VLOOKUP(VLOOKUP($A106,csapatok!$A:$NN,DA$320,FALSE),'csapat-ranglista'!$A:$FP,DA$321,FALSE)/4),0)</f>
        <v>0</v>
      </c>
      <c r="DB106" s="223">
        <f>IFERROR(IF(RIGHT(VLOOKUP($A106,csapatok!$A:$NN,DB$320,FALSE),5)="Csere",VLOOKUP(LEFT(VLOOKUP($A106,csapatok!$A:$NN,DB$320,FALSE),LEN(VLOOKUP($A106,csapatok!$A:$NN,DB$320,FALSE))-6),'csapat-ranglista'!$A:$FP,DB$321,FALSE)/8,VLOOKUP(VLOOKUP($A106,csapatok!$A:$NN,DB$320,FALSE),'csapat-ranglista'!$A:$FP,DB$321,FALSE)/4),0)</f>
        <v>0</v>
      </c>
      <c r="DC106" s="223">
        <f>IFERROR(IF(RIGHT(VLOOKUP($A106,csapatok!$A:$NN,DC$320,FALSE),5)="Csere",VLOOKUP(LEFT(VLOOKUP($A106,csapatok!$A:$NN,DC$320,FALSE),LEN(VLOOKUP($A106,csapatok!$A:$NN,DC$320,FALSE))-6),'csapat-ranglista'!$A:$FP,DC$321,FALSE)/8,VLOOKUP(VLOOKUP($A106,csapatok!$A:$NN,DC$320,FALSE),'csapat-ranglista'!$A:$FP,DC$321,FALSE)/4),0)</f>
        <v>0</v>
      </c>
      <c r="DD106" s="223">
        <f>IFERROR(IF(RIGHT(VLOOKUP($A106,csapatok!$A:$NN,DD$320,FALSE),5)="Csere",VLOOKUP(LEFT(VLOOKUP($A106,csapatok!$A:$NN,DD$320,FALSE),LEN(VLOOKUP($A106,csapatok!$A:$NN,DD$320,FALSE))-6),'csapat-ranglista'!$A:$FP,DD$321,FALSE)/8,VLOOKUP(VLOOKUP($A106,csapatok!$A:$NN,DD$320,FALSE),'csapat-ranglista'!$A:$FP,DD$321,FALSE)/4),0)</f>
        <v>0</v>
      </c>
      <c r="DE106" s="223">
        <f>IFERROR(IF(RIGHT(VLOOKUP($A106,csapatok!$A:$NN,DE$320,FALSE),5)="Csere",VLOOKUP(LEFT(VLOOKUP($A106,csapatok!$A:$NN,DE$320,FALSE),LEN(VLOOKUP($A106,csapatok!$A:$NN,DE$320,FALSE))-6),'csapat-ranglista'!$A:$FP,DE$321,FALSE)/8,VLOOKUP(VLOOKUP($A106,csapatok!$A:$NN,DE$320,FALSE),'csapat-ranglista'!$A:$FP,DE$321,FALSE)/4),0)</f>
        <v>0</v>
      </c>
      <c r="DF106" s="223">
        <f>IFERROR(IF(RIGHT(VLOOKUP($A106,csapatok!$A:$NN,DF$320,FALSE),5)="Csere",VLOOKUP(LEFT(VLOOKUP($A106,csapatok!$A:$NN,DF$320,FALSE),LEN(VLOOKUP($A106,csapatok!$A:$NN,DF$320,FALSE))-6),'csapat-ranglista'!$A:$FP,DF$321,FALSE)/8,VLOOKUP(VLOOKUP($A106,csapatok!$A:$NN,DF$320,FALSE),'csapat-ranglista'!$A:$FP,DF$321,FALSE)/4),0)</f>
        <v>0</v>
      </c>
      <c r="DG106" s="223">
        <f>IFERROR(IF(RIGHT(VLOOKUP($A106,csapatok!$A:$NN,DG$320,FALSE),5)="Csere",VLOOKUP(LEFT(VLOOKUP($A106,csapatok!$A:$NN,DG$320,FALSE),LEN(VLOOKUP($A106,csapatok!$A:$NN,DG$320,FALSE))-6),'csapat-ranglista'!$A:$FP,DG$321,FALSE)/8,VLOOKUP(VLOOKUP($A106,csapatok!$A:$NN,DG$320,FALSE),'csapat-ranglista'!$A:$FP,DG$321,FALSE)/4),0)</f>
        <v>0</v>
      </c>
      <c r="DH106" s="223">
        <f>IFERROR(IF(RIGHT(VLOOKUP($A106,csapatok!$A:$NN,DH$320,FALSE),5)="Csere",VLOOKUP(LEFT(VLOOKUP($A106,csapatok!$A:$NN,DH$320,FALSE),LEN(VLOOKUP($A106,csapatok!$A:$NN,DH$320,FALSE))-6),'csapat-ranglista'!$A:$FP,DH$321,FALSE)/8,VLOOKUP(VLOOKUP($A106,csapatok!$A:$NN,DH$320,FALSE),'csapat-ranglista'!$A:$FP,DH$321,FALSE)/4),0)</f>
        <v>0</v>
      </c>
      <c r="DI106" s="223">
        <f>IFERROR(IF(RIGHT(VLOOKUP($A106,csapatok!$A:$NN,DI$320,FALSE),5)="Csere",VLOOKUP(LEFT(VLOOKUP($A106,csapatok!$A:$NN,DI$320,FALSE),LEN(VLOOKUP($A106,csapatok!$A:$NN,DI$320,FALSE))-6),'csapat-ranglista'!$A:$FP,DI$321,FALSE)/8,VLOOKUP(VLOOKUP($A106,csapatok!$A:$NN,DI$320,FALSE),'csapat-ranglista'!$A:$FP,DI$321,FALSE)/4),0)</f>
        <v>0</v>
      </c>
      <c r="DJ106" s="223">
        <f>IFERROR(IF(RIGHT(VLOOKUP($A106,csapatok!$A:$NN,DJ$320,FALSE),5)="Csere",VLOOKUP(LEFT(VLOOKUP($A106,csapatok!$A:$NN,DJ$320,FALSE),LEN(VLOOKUP($A106,csapatok!$A:$NN,DJ$320,FALSE))-6),'csapat-ranglista'!$A:$FP,DJ$321,FALSE)/8,VLOOKUP(VLOOKUP($A106,csapatok!$A:$NN,DJ$320,FALSE),'csapat-ranglista'!$A:$FP,DJ$321,FALSE)/4),0)</f>
        <v>0</v>
      </c>
      <c r="DK106" s="223">
        <f>IFERROR(IF(RIGHT(VLOOKUP($A106,csapatok!$A:$NN,DK$320,FALSE),5)="Csere",VLOOKUP(LEFT(VLOOKUP($A106,csapatok!$A:$NN,DK$320,FALSE),LEN(VLOOKUP($A106,csapatok!$A:$NN,DK$320,FALSE))-6),'csapat-ranglista'!$A:$FP,DK$321,FALSE)/8,VLOOKUP(VLOOKUP($A106,csapatok!$A:$NN,DK$320,FALSE),'csapat-ranglista'!$A:$FP,DK$321,FALSE)/4),0)</f>
        <v>0</v>
      </c>
      <c r="DL106" s="223">
        <f>IFERROR(IF(RIGHT(VLOOKUP($A106,csapatok!$A:$NN,DL$320,FALSE),5)="Csere",VLOOKUP(LEFT(VLOOKUP($A106,csapatok!$A:$NN,DL$320,FALSE),LEN(VLOOKUP($A106,csapatok!$A:$NN,DL$320,FALSE))-6),'csapat-ranglista'!$A:$FP,DL$321,FALSE)/8,VLOOKUP(VLOOKUP($A106,csapatok!$A:$NN,DL$320,FALSE),'csapat-ranglista'!$A:$FP,DL$321,FALSE)/4),0)</f>
        <v>0</v>
      </c>
      <c r="DM106" s="223">
        <f>IFERROR(IF(RIGHT(VLOOKUP($A106,csapatok!$A:$NN,DM$320,FALSE),5)="Csere",VLOOKUP(LEFT(VLOOKUP($A106,csapatok!$A:$NN,DM$320,FALSE),LEN(VLOOKUP($A106,csapatok!$A:$NN,DM$320,FALSE))-6),'csapat-ranglista'!$A:$FP,DM$321,FALSE)/8,VLOOKUP(VLOOKUP($A106,csapatok!$A:$NN,DM$320,FALSE),'csapat-ranglista'!$A:$FP,DM$321,FALSE)/4),0)</f>
        <v>0</v>
      </c>
      <c r="DN106" s="223">
        <f>IFERROR(IF(RIGHT(VLOOKUP($A106,csapatok!$A:$NN,DN$320,FALSE),5)="Csere",VLOOKUP(LEFT(VLOOKUP($A106,csapatok!$A:$NN,DN$320,FALSE),LEN(VLOOKUP($A106,csapatok!$A:$NN,DN$320,FALSE))-6),'csapat-ranglista'!$A:$FP,DN$321,FALSE)/8,VLOOKUP(VLOOKUP($A106,csapatok!$A:$NN,DN$320,FALSE),'csapat-ranglista'!$A:$FP,DN$321,FALSE)/4),0)</f>
        <v>0</v>
      </c>
      <c r="DO106" s="224">
        <f>versenyek!$MF$11*IFERROR(VLOOKUP(VLOOKUP($A106,versenyek!ME:MG,3,FALSE),szabalyok!$A$16:$B$23,2,FALSE)/4,0)</f>
        <v>0</v>
      </c>
      <c r="DP106" s="224">
        <f>versenyek!$MI$11*IFERROR(VLOOKUP(VLOOKUP($A106,versenyek!MH:MJ,3,FALSE),szabalyok!$A$16:$B$23,2,FALSE)/4,0)</f>
        <v>0</v>
      </c>
      <c r="DQ106" s="223">
        <f>IFERROR(IF(RIGHT(VLOOKUP($A106,csapatok!$A:$NN,DQ$320,FALSE),5)="Csere",VLOOKUP(LEFT(VLOOKUP($A106,csapatok!$A:$NN,DQ$320,FALSE),LEN(VLOOKUP($A106,csapatok!$A:$NN,DQ$320,FALSE))-6),'csapat-ranglista'!$A:$FP,DQ$321,FALSE)/8,VLOOKUP(VLOOKUP($A106,csapatok!$A:$NN,DQ$320,FALSE),'csapat-ranglista'!$A:$FP,DQ$321,FALSE)/4),0)</f>
        <v>0</v>
      </c>
      <c r="DR106" s="223">
        <f>IFERROR(IF(RIGHT(VLOOKUP($A106,csapatok!$A:$NN,DR$320,FALSE),5)="Csere",VLOOKUP(LEFT(VLOOKUP($A106,csapatok!$A:$NN,DR$320,FALSE),LEN(VLOOKUP($A106,csapatok!$A:$NN,DR$320,FALSE))-6),'csapat-ranglista'!$A:$FP,DR$321,FALSE)/8,VLOOKUP(VLOOKUP($A106,csapatok!$A:$NN,DR$320,FALSE),'csapat-ranglista'!$A:$FP,DR$321,FALSE)/4),0)</f>
        <v>0</v>
      </c>
      <c r="DS106" s="223">
        <f>IFERROR(IF(RIGHT(VLOOKUP($A106,csapatok!$A:$NN,DS$320,FALSE),5)="Csere",VLOOKUP(LEFT(VLOOKUP($A106,csapatok!$A:$NN,DS$320,FALSE),LEN(VLOOKUP($A106,csapatok!$A:$NN,DS$320,FALSE))-6),'csapat-ranglista'!$A:$FP,DS$321,FALSE)/8,VLOOKUP(VLOOKUP($A106,csapatok!$A:$NN,DS$320,FALSE),'csapat-ranglista'!$A:$FP,DS$321,FALSE)/4),0)</f>
        <v>0</v>
      </c>
      <c r="DT106" s="223">
        <f>IFERROR(IF(RIGHT(VLOOKUP($A106,csapatok!$A:$NN,DT$320,FALSE),5)="Csere",VLOOKUP(LEFT(VLOOKUP($A106,csapatok!$A:$NN,DT$320,FALSE),LEN(VLOOKUP($A106,csapatok!$A:$NN,DT$320,FALSE))-6),'csapat-ranglista'!$A:$FP,DT$321,FALSE)/8,VLOOKUP(VLOOKUP($A106,csapatok!$A:$NN,DT$320,FALSE),'csapat-ranglista'!$A:$FP,DT$321,FALSE)/4),0)</f>
        <v>0</v>
      </c>
      <c r="DU106" s="223">
        <f>IFERROR(IF(RIGHT(VLOOKUP($A106,csapatok!$A:$NN,DU$320,FALSE),5)="Csere",VLOOKUP(LEFT(VLOOKUP($A106,csapatok!$A:$NN,DU$320,FALSE),LEN(VLOOKUP($A106,csapatok!$A:$NN,DU$320,FALSE))-6),'csapat-ranglista'!$A:$FP,DU$321,FALSE)/8,VLOOKUP(VLOOKUP($A106,csapatok!$A:$NN,DU$320,FALSE),'csapat-ranglista'!$A:$FP,DU$321,FALSE)/4),0)</f>
        <v>0</v>
      </c>
      <c r="DV106" s="223">
        <f>IFERROR(IF(RIGHT(VLOOKUP($A106,csapatok!$A:$NN,DV$320,FALSE),5)="Csere",VLOOKUP(LEFT(VLOOKUP($A106,csapatok!$A:$NN,DV$320,FALSE),LEN(VLOOKUP($A106,csapatok!$A:$NN,DV$320,FALSE))-6),'csapat-ranglista'!$A:$FP,DV$321,FALSE)/8,VLOOKUP(VLOOKUP($A106,csapatok!$A:$NN,DV$320,FALSE),'csapat-ranglista'!$A:$FP,DV$321,FALSE)/4),0)</f>
        <v>0</v>
      </c>
      <c r="DW106" s="223">
        <f>IFERROR(IF(RIGHT(VLOOKUP($A106,csapatok!$A:$NN,DW$320,FALSE),5)="Csere",VLOOKUP(LEFT(VLOOKUP($A106,csapatok!$A:$NN,DW$320,FALSE),LEN(VLOOKUP($A106,csapatok!$A:$NN,DW$320,FALSE))-6),'csapat-ranglista'!$A:$FP,DW$321,FALSE)/8,VLOOKUP(VLOOKUP($A106,csapatok!$A:$NN,DW$320,FALSE),'csapat-ranglista'!$A:$FP,DW$321,FALSE)/4),0)</f>
        <v>0</v>
      </c>
      <c r="DX106" s="223">
        <f>IFERROR(IF(RIGHT(VLOOKUP($A106,csapatok!$A:$NN,DX$320,FALSE),5)="Csere",VLOOKUP(LEFT(VLOOKUP($A106,csapatok!$A:$NN,DX$320,FALSE),LEN(VLOOKUP($A106,csapatok!$A:$NN,DX$320,FALSE))-6),'csapat-ranglista'!$A:$FP,DX$321,FALSE)/8,VLOOKUP(VLOOKUP($A106,csapatok!$A:$NN,DX$320,FALSE),'csapat-ranglista'!$A:$FP,DX$321,FALSE)/4),0)</f>
        <v>0</v>
      </c>
      <c r="DY106" s="223">
        <f>IFERROR(IF(RIGHT(VLOOKUP($A106,csapatok!$A:$NN,DY$320,FALSE),5)="Csere",VLOOKUP(LEFT(VLOOKUP($A106,csapatok!$A:$NN,DY$320,FALSE),LEN(VLOOKUP($A106,csapatok!$A:$NN,DY$320,FALSE))-6),'csapat-ranglista'!$A:$FP,DY$321,FALSE)/8,VLOOKUP(VLOOKUP($A106,csapatok!$A:$NN,DY$320,FALSE),'csapat-ranglista'!$A:$FP,DY$321,FALSE)/4),0)</f>
        <v>0</v>
      </c>
      <c r="DZ106" s="223">
        <f>IFERROR(IF(RIGHT(VLOOKUP($A106,csapatok!$A:$NN,DZ$320,FALSE),5)="Csere",VLOOKUP(LEFT(VLOOKUP($A106,csapatok!$A:$NN,DZ$320,FALSE),LEN(VLOOKUP($A106,csapatok!$A:$NN,DZ$320,FALSE))-6),'csapat-ranglista'!$A:$FP,DZ$321,FALSE)/8,VLOOKUP(VLOOKUP($A106,csapatok!$A:$NN,DZ$320,FALSE),'csapat-ranglista'!$A:$FP,DZ$321,FALSE)/4),0)</f>
        <v>0</v>
      </c>
      <c r="EA106" s="223">
        <f>IFERROR(IF(RIGHT(VLOOKUP($A106,csapatok!$A:$NN,EA$320,FALSE),5)="Csere",VLOOKUP(LEFT(VLOOKUP($A106,csapatok!$A:$NN,EA$320,FALSE),LEN(VLOOKUP($A106,csapatok!$A:$NN,EA$320,FALSE))-6),'csapat-ranglista'!$A:$FP,EA$321,FALSE)/8,VLOOKUP(VLOOKUP($A106,csapatok!$A:$NN,EA$320,FALSE),'csapat-ranglista'!$A:$FP,EA$321,FALSE)/4),0)</f>
        <v>0</v>
      </c>
      <c r="EB106" s="223">
        <f>IFERROR(IF(RIGHT(VLOOKUP($A106,csapatok!$A:$NN,EB$320,FALSE),5)="Csere",VLOOKUP(LEFT(VLOOKUP($A106,csapatok!$A:$NN,EB$320,FALSE),LEN(VLOOKUP($A106,csapatok!$A:$NN,EB$320,FALSE))-6),'csapat-ranglista'!$A:$FP,EB$321,FALSE)/8,VLOOKUP(VLOOKUP($A106,csapatok!$A:$NN,EB$320,FALSE),'csapat-ranglista'!$A:$FP,EB$321,FALSE)/4),0)</f>
        <v>0</v>
      </c>
      <c r="EC106" s="223">
        <f>IFERROR(IF(RIGHT(VLOOKUP($A106,csapatok!$A:$NN,EC$320,FALSE),5)="Csere",VLOOKUP(LEFT(VLOOKUP($A106,csapatok!$A:$NN,EC$320,FALSE),LEN(VLOOKUP($A106,csapatok!$A:$NN,EC$320,FALSE))-6),'csapat-ranglista'!$A:$FP,EC$321,FALSE)/8,VLOOKUP(VLOOKUP($A106,csapatok!$A:$NN,EC$320,FALSE),'csapat-ranglista'!$A:$FP,EC$321,FALSE)/4),0)</f>
        <v>0</v>
      </c>
      <c r="ED106" s="223">
        <f>IFERROR(IF(RIGHT(VLOOKUP($A106,csapatok!$A:$NN,ED$320,FALSE),5)="Csere",VLOOKUP(LEFT(VLOOKUP($A106,csapatok!$A:$NN,ED$320,FALSE),LEN(VLOOKUP($A106,csapatok!$A:$NN,ED$320,FALSE))-6),'csapat-ranglista'!$A:$FP,ED$321,FALSE)/8,VLOOKUP(VLOOKUP($A106,csapatok!$A:$NN,ED$320,FALSE),'csapat-ranglista'!$A:$FP,ED$321,FALSE)/4),0)</f>
        <v>0</v>
      </c>
      <c r="EE106" s="223">
        <f>IFERROR(IF(RIGHT(VLOOKUP($A106,csapatok!$A:$NN,EE$320,FALSE),5)="Csere",VLOOKUP(LEFT(VLOOKUP($A106,csapatok!$A:$NN,EE$320,FALSE),LEN(VLOOKUP($A106,csapatok!$A:$NN,EE$320,FALSE))-6),'csapat-ranglista'!$A:$FP,EE$321,FALSE)/8,VLOOKUP(VLOOKUP($A106,csapatok!$A:$NN,EE$320,FALSE),'csapat-ranglista'!$A:$FP,EE$321,FALSE)/4),0)</f>
        <v>0</v>
      </c>
      <c r="EF106" s="223">
        <f>IFERROR(IF(RIGHT(VLOOKUP($A106,csapatok!$A:$NN,EF$320,FALSE),5)="Csere",VLOOKUP(LEFT(VLOOKUP($A106,csapatok!$A:$NN,EF$320,FALSE),LEN(VLOOKUP($A106,csapatok!$A:$NN,EF$320,FALSE))-6),'csapat-ranglista'!$A:$FP,EF$321,FALSE)/8,VLOOKUP(VLOOKUP($A106,csapatok!$A:$NN,EF$320,FALSE),'csapat-ranglista'!$A:$FP,EF$321,FALSE)/4),0)</f>
        <v>0</v>
      </c>
      <c r="EG106" s="223">
        <f>IFERROR(IF(RIGHT(VLOOKUP($A106,csapatok!$A:$NN,EG$320,FALSE),5)="Csere",VLOOKUP(LEFT(VLOOKUP($A106,csapatok!$A:$NN,EG$320,FALSE),LEN(VLOOKUP($A106,csapatok!$A:$NN,EG$320,FALSE))-6),'csapat-ranglista'!$A:$FP,EG$321,FALSE)/8,VLOOKUP(VLOOKUP($A106,csapatok!$A:$NN,EG$320,FALSE),'csapat-ranglista'!$A:$FP,EG$321,FALSE)/4),0)</f>
        <v>0</v>
      </c>
      <c r="EH106" s="223">
        <f>IFERROR(IF(RIGHT(VLOOKUP($A106,csapatok!$A:$NN,EH$320,FALSE),5)="Csere",VLOOKUP(LEFT(VLOOKUP($A106,csapatok!$A:$NN,EH$320,FALSE),LEN(VLOOKUP($A106,csapatok!$A:$NN,EH$320,FALSE))-6),'csapat-ranglista'!$A:$FP,EH$321,FALSE)/8,VLOOKUP(VLOOKUP($A106,csapatok!$A:$NN,EH$320,FALSE),'csapat-ranglista'!$A:$FP,EH$321,FALSE)/4),0)</f>
        <v>0</v>
      </c>
      <c r="EI106" s="223">
        <f>IFERROR(IF(RIGHT(VLOOKUP($A106,csapatok!$A:$NN,EI$320,FALSE),5)="Csere",VLOOKUP(LEFT(VLOOKUP($A106,csapatok!$A:$NN,EI$320,FALSE),LEN(VLOOKUP($A106,csapatok!$A:$NN,EI$320,FALSE))-6),'csapat-ranglista'!$A:$FP,EI$321,FALSE)/8,VLOOKUP(VLOOKUP($A106,csapatok!$A:$NN,EI$320,FALSE),'csapat-ranglista'!$A:$FP,EI$321,FALSE)/4),0)</f>
        <v>0</v>
      </c>
      <c r="EJ106" s="223">
        <f>IFERROR(IF(RIGHT(VLOOKUP($A106,csapatok!$A:$NN,EJ$320,FALSE),5)="Csere",VLOOKUP(LEFT(VLOOKUP($A106,csapatok!$A:$NN,EJ$320,FALSE),LEN(VLOOKUP($A106,csapatok!$A:$NN,EJ$320,FALSE))-6),'csapat-ranglista'!$A:$FP,EJ$321,FALSE)/8,VLOOKUP(VLOOKUP($A106,csapatok!$A:$NN,EJ$320,FALSE),'csapat-ranglista'!$A:$FP,EJ$321,FALSE)/4),0)</f>
        <v>0</v>
      </c>
      <c r="EK106" s="223">
        <f>IFERROR(IF(RIGHT(VLOOKUP($A106,csapatok!$A:$NN,EK$320,FALSE),5)="Csere",VLOOKUP(LEFT(VLOOKUP($A106,csapatok!$A:$NN,EK$320,FALSE),LEN(VLOOKUP($A106,csapatok!$A:$NN,EK$320,FALSE))-6),'csapat-ranglista'!$A:$FP,EK$321,FALSE)/8,VLOOKUP(VLOOKUP($A106,csapatok!$A:$NN,EK$320,FALSE),'csapat-ranglista'!$A:$FP,EK$321,FALSE)/4),0)</f>
        <v>0</v>
      </c>
      <c r="EL106" s="223">
        <f>IFERROR(IF(RIGHT(VLOOKUP($A106,csapatok!$A:$NN,EL$320,FALSE),5)="Csere",VLOOKUP(LEFT(VLOOKUP($A106,csapatok!$A:$NN,EL$320,FALSE),LEN(VLOOKUP($A106,csapatok!$A:$NN,EL$320,FALSE))-6),'csapat-ranglista'!$A:$FP,EL$321,FALSE)/8,VLOOKUP(VLOOKUP($A106,csapatok!$A:$NN,EL$320,FALSE),'csapat-ranglista'!$A:$FP,EL$321,FALSE)/4),0)</f>
        <v>0</v>
      </c>
      <c r="EM106" s="223">
        <f>IFERROR(IF(RIGHT(VLOOKUP($A106,csapatok!$A:$NN,EM$320,FALSE),5)="Csere",VLOOKUP(LEFT(VLOOKUP($A106,csapatok!$A:$NN,EM$320,FALSE),LEN(VLOOKUP($A106,csapatok!$A:$NN,EM$320,FALSE))-6),'csapat-ranglista'!$A:$FP,EM$321,FALSE)/8,VLOOKUP(VLOOKUP($A106,csapatok!$A:$NN,EM$320,FALSE),'csapat-ranglista'!$A:$FP,EM$321,FALSE)/4),0)</f>
        <v>0</v>
      </c>
      <c r="EN106" s="223">
        <f>IFERROR(IF(RIGHT(VLOOKUP($A106,csapatok!$A:$NN,EN$320,FALSE),5)="Csere",VLOOKUP(LEFT(VLOOKUP($A106,csapatok!$A:$NN,EN$320,FALSE),LEN(VLOOKUP($A106,csapatok!$A:$NN,EN$320,FALSE))-6),'csapat-ranglista'!$A:$FP,EN$321,FALSE)/8,VLOOKUP(VLOOKUP($A106,csapatok!$A:$NN,EN$320,FALSE),'csapat-ranglista'!$A:$FP,EN$321,FALSE)/4),0)</f>
        <v>0</v>
      </c>
      <c r="EO106" s="223">
        <f>IFERROR(IF(RIGHT(VLOOKUP($A106,csapatok!$A:$NN,EO$320,FALSE),5)="Csere",VLOOKUP(LEFT(VLOOKUP($A106,csapatok!$A:$NN,EO$320,FALSE),LEN(VLOOKUP($A106,csapatok!$A:$NN,EO$320,FALSE))-6),'csapat-ranglista'!$A:$FP,EO$321,FALSE)/8,VLOOKUP(VLOOKUP($A106,csapatok!$A:$NN,EO$320,FALSE),'csapat-ranglista'!$A:$FP,EO$321,FALSE)/4),0)</f>
        <v>0</v>
      </c>
      <c r="EP106" s="223">
        <f>IFERROR(IF(RIGHT(VLOOKUP($A106,csapatok!$A:$NN,EP$320,FALSE),5)="Csere",VLOOKUP(LEFT(VLOOKUP($A106,csapatok!$A:$NN,EP$320,FALSE),LEN(VLOOKUP($A106,csapatok!$A:$NN,EP$320,FALSE))-6),'csapat-ranglista'!$A:$FP,EP$321,FALSE)/8,VLOOKUP(VLOOKUP($A106,csapatok!$A:$NN,EP$320,FALSE),'csapat-ranglista'!$A:$FP,EP$321,FALSE)/4),0)</f>
        <v>0</v>
      </c>
      <c r="EQ106" s="223">
        <f>IFERROR(IF(RIGHT(VLOOKUP($A106,csapatok!$A:$NN,EQ$320,FALSE),5)="Csere",VLOOKUP(LEFT(VLOOKUP($A106,csapatok!$A:$NN,EQ$320,FALSE),LEN(VLOOKUP($A106,csapatok!$A:$NN,EQ$320,FALSE))-6),'csapat-ranglista'!$A:$FP,EQ$321,FALSE)/8,VLOOKUP(VLOOKUP($A106,csapatok!$A:$NN,EQ$320,FALSE),'csapat-ranglista'!$A:$FP,EQ$321,FALSE)/4),0)</f>
        <v>0</v>
      </c>
      <c r="ER106" s="223">
        <f>IFERROR(IF(RIGHT(VLOOKUP($A106,csapatok!$A:$NN,ER$320,FALSE),5)="Csere",VLOOKUP(LEFT(VLOOKUP($A106,csapatok!$A:$NN,ER$320,FALSE),LEN(VLOOKUP($A106,csapatok!$A:$NN,ER$320,FALSE))-6),'csapat-ranglista'!$A:$FP,ER$321,FALSE)/8,VLOOKUP(VLOOKUP($A106,csapatok!$A:$NN,ER$320,FALSE),'csapat-ranglista'!$A:$FP,ER$321,FALSE)/4),0)</f>
        <v>0</v>
      </c>
      <c r="ES106" s="223">
        <f>IFERROR(IF(RIGHT(VLOOKUP($A106,csapatok!$A:$NN,ES$320,FALSE),5)="Csere",VLOOKUP(LEFT(VLOOKUP($A106,csapatok!$A:$NN,ES$320,FALSE),LEN(VLOOKUP($A106,csapatok!$A:$NN,ES$320,FALSE))-6),'csapat-ranglista'!$A:$FP,ES$321,FALSE)/8,VLOOKUP(VLOOKUP($A106,csapatok!$A:$NN,ES$320,FALSE),'csapat-ranglista'!$A:$FP,ES$321,FALSE)/4),0)</f>
        <v>0</v>
      </c>
      <c r="ET106" s="223">
        <f>IFERROR(IF(RIGHT(VLOOKUP($A106,csapatok!$A:$NN,ET$320,FALSE),5)="Csere",VLOOKUP(LEFT(VLOOKUP($A106,csapatok!$A:$NN,ET$320,FALSE),LEN(VLOOKUP($A106,csapatok!$A:$NN,ET$320,FALSE))-6),'csapat-ranglista'!$A:$FP,ET$321,FALSE)/8,VLOOKUP(VLOOKUP($A106,csapatok!$A:$NN,ET$320,FALSE),'csapat-ranglista'!$A:$FP,ET$321,FALSE)/4),0)</f>
        <v>0</v>
      </c>
      <c r="EU106" s="223">
        <f>IFERROR(IF(RIGHT(VLOOKUP($A106,csapatok!$A:$NN,EU$320,FALSE),5)="Csere",VLOOKUP(LEFT(VLOOKUP($A106,csapatok!$A:$NN,EU$320,FALSE),LEN(VLOOKUP($A106,csapatok!$A:$NN,EU$320,FALSE))-6),'csapat-ranglista'!$A:$FP,EU$321,FALSE)/8,VLOOKUP(VLOOKUP($A106,csapatok!$A:$NN,EU$320,FALSE),'csapat-ranglista'!$A:$FP,EU$321,FALSE)/4),0)</f>
        <v>0</v>
      </c>
      <c r="EV106" s="223">
        <f>IFERROR(IF(RIGHT(VLOOKUP($A106,csapatok!$A:$NN,EV$320,FALSE),5)="Csere",VLOOKUP(LEFT(VLOOKUP($A106,csapatok!$A:$NN,EV$320,FALSE),LEN(VLOOKUP($A106,csapatok!$A:$NN,EV$320,FALSE))-6),'csapat-ranglista'!$A:$FP,EV$321,FALSE)/8,VLOOKUP(VLOOKUP($A106,csapatok!$A:$NN,EV$320,FALSE),'csapat-ranglista'!$A:$FP,EV$321,FALSE)/4),0)</f>
        <v>0</v>
      </c>
      <c r="EW106" s="223">
        <f>IFERROR(IF(RIGHT(VLOOKUP($A106,csapatok!$A:$NN,EW$320,FALSE),5)="Csere",VLOOKUP(LEFT(VLOOKUP($A106,csapatok!$A:$NN,EW$320,FALSE),LEN(VLOOKUP($A106,csapatok!$A:$NN,EW$320,FALSE))-6),'csapat-ranglista'!$A:$FP,EW$321,FALSE)/8,VLOOKUP(VLOOKUP($A106,csapatok!$A:$NN,EW$320,FALSE),'csapat-ranglista'!$A:$FP,EW$321,FALSE)/4),0)</f>
        <v>0</v>
      </c>
      <c r="EX106" s="223">
        <f>IFERROR(IF(RIGHT(VLOOKUP($A106,csapatok!$A:$NN,EX$320,FALSE),5)="Csere",VLOOKUP(LEFT(VLOOKUP($A106,csapatok!$A:$NN,EX$320,FALSE),LEN(VLOOKUP($A106,csapatok!$A:$NN,EX$320,FALSE))-6),'csapat-ranglista'!$A:$FP,EX$321,FALSE)/8,VLOOKUP(VLOOKUP($A106,csapatok!$A:$NN,EX$320,FALSE),'csapat-ranglista'!$A:$FP,EX$321,FALSE)/4),0)</f>
        <v>0</v>
      </c>
      <c r="EY106" s="223">
        <f>IFERROR(IF(RIGHT(VLOOKUP($A106,csapatok!$A:$NN,EY$320,FALSE),5)="Csere",VLOOKUP(LEFT(VLOOKUP($A106,csapatok!$A:$NN,EY$320,FALSE),LEN(VLOOKUP($A106,csapatok!$A:$NN,EY$320,FALSE))-6),'csapat-ranglista'!$A:$FP,EY$321,FALSE)/8,VLOOKUP(VLOOKUP($A106,csapatok!$A:$NN,EY$320,FALSE),'csapat-ranglista'!$A:$FP,EY$321,FALSE)/4),0)</f>
        <v>0</v>
      </c>
      <c r="EZ106" s="223">
        <f>IFERROR(IF(RIGHT(VLOOKUP($A106,csapatok!$A:$NN,EZ$320,FALSE),5)="Csere",VLOOKUP(LEFT(VLOOKUP($A106,csapatok!$A:$NN,EZ$320,FALSE),LEN(VLOOKUP($A106,csapatok!$A:$NN,EZ$320,FALSE))-6),'csapat-ranglista'!$A:$FP,EZ$321,FALSE)/8,VLOOKUP(VLOOKUP($A106,csapatok!$A:$NN,EZ$320,FALSE),'csapat-ranglista'!$A:$FP,EZ$321,FALSE)/4),0)</f>
        <v>0</v>
      </c>
      <c r="FA106" s="223">
        <f>IFERROR(IF(RIGHT(VLOOKUP($A106,csapatok!$A:$NN,FA$320,FALSE),5)="Csere",VLOOKUP(LEFT(VLOOKUP($A106,csapatok!$A:$NN,FA$320,FALSE),LEN(VLOOKUP($A106,csapatok!$A:$NN,FA$320,FALSE))-6),'csapat-ranglista'!$A:$FP,FA$321,FALSE)/8,VLOOKUP(VLOOKUP($A106,csapatok!$A:$NN,FA$320,FALSE),'csapat-ranglista'!$A:$FP,FA$321,FALSE)/4),0)</f>
        <v>0</v>
      </c>
      <c r="FB106" s="223">
        <f>IFERROR(IF(RIGHT(VLOOKUP($A106,csapatok!$A:$NN,FB$320,FALSE),5)="Csere",VLOOKUP(LEFT(VLOOKUP($A106,csapatok!$A:$NN,FB$320,FALSE),LEN(VLOOKUP($A106,csapatok!$A:$NN,FB$320,FALSE))-6),'csapat-ranglista'!$A:$FP,FB$321,FALSE)/8,VLOOKUP(VLOOKUP($A106,csapatok!$A:$NN,FB$320,FALSE),'csapat-ranglista'!$A:$FP,FB$321,FALSE)/4),0)</f>
        <v>0</v>
      </c>
      <c r="FC106" s="223">
        <f>IFERROR(IF(RIGHT(VLOOKUP($A106,csapatok!$A:$NN,FC$320,FALSE),5)="Csere",VLOOKUP(LEFT(VLOOKUP($A106,csapatok!$A:$NN,FC$320,FALSE),LEN(VLOOKUP($A106,csapatok!$A:$NN,FC$320,FALSE))-6),'csapat-ranglista'!$A:$FP,FC$321,FALSE)/8,VLOOKUP(VLOOKUP($A106,csapatok!$A:$NN,FC$320,FALSE),'csapat-ranglista'!$A:$FP,FC$321,FALSE)/4),0)</f>
        <v>0</v>
      </c>
      <c r="FD106" s="224">
        <f>versenyek!$QY$11*IFERROR(VLOOKUP(VLOOKUP($A106,versenyek!QX:QZ,3,FALSE),szabalyok!$A$16:$B$23,2,FALSE)/4,0)</f>
        <v>0</v>
      </c>
      <c r="FE106" s="224">
        <f>versenyek!$RB$11*IFERROR(VLOOKUP(VLOOKUP($A106,versenyek!RA:RC,3,FALSE),szabalyok!$A$16:$B$23,2,FALSE)/4,0)</f>
        <v>0</v>
      </c>
      <c r="FF106" s="223">
        <f>IFERROR(IF(RIGHT(VLOOKUP($A106,csapatok!$A:$NN,FF$320,FALSE),5)="Csere",VLOOKUP(LEFT(VLOOKUP($A106,csapatok!$A:$NN,FF$320,FALSE),LEN(VLOOKUP($A106,csapatok!$A:$NN,FF$320,FALSE))-6),'csapat-ranglista'!$A:$FP,FF$321,FALSE)/8,VLOOKUP(VLOOKUP($A106,csapatok!$A:$NN,FF$320,FALSE),'csapat-ranglista'!$A:$FP,FF$321,FALSE)/4),0)</f>
        <v>3.3040243719460309</v>
      </c>
      <c r="FG106" s="223">
        <f>IFERROR(IF(RIGHT(VLOOKUP($A106,csapatok!$A:$NN,FG$320,FALSE),5)="Csere",VLOOKUP(LEFT(VLOOKUP($A106,csapatok!$A:$NN,FG$320,FALSE),LEN(VLOOKUP($A106,csapatok!$A:$NN,FG$320,FALSE))-6),'csapat-ranglista'!$A:$FP,FG$321,FALSE)/8,VLOOKUP(VLOOKUP($A106,csapatok!$A:$NN,FG$320,FALSE),'csapat-ranglista'!$A:$FP,FG$321,FALSE)/4),0)</f>
        <v>0</v>
      </c>
      <c r="FH106" s="223">
        <f>IFERROR(IF(RIGHT(VLOOKUP($A106,csapatok!$A:$NN,FH$320,FALSE),5)="Csere",VLOOKUP(LEFT(VLOOKUP($A106,csapatok!$A:$NN,FH$320,FALSE),LEN(VLOOKUP($A106,csapatok!$A:$NN,FH$320,FALSE))-6),'csapat-ranglista'!$A:$FP,FH$321,FALSE)/8,VLOOKUP(VLOOKUP($A106,csapatok!$A:$NN,FH$320,FALSE),'csapat-ranglista'!$A:$FP,FH$321,FALSE)/4),0)</f>
        <v>0</v>
      </c>
      <c r="FI106" s="223">
        <f>IFERROR(IF(RIGHT(VLOOKUP($A106,csapatok!$A:$NN,FI$320,FALSE),5)="Csere",VLOOKUP(LEFT(VLOOKUP($A106,csapatok!$A:$NN,FI$320,FALSE),LEN(VLOOKUP($A106,csapatok!$A:$NN,FI$320,FALSE))-6),'csapat-ranglista'!$A:$FP,FI$321,FALSE)/8,VLOOKUP(VLOOKUP($A106,csapatok!$A:$NN,FI$320,FALSE),'csapat-ranglista'!$A:$FP,FI$321,FALSE)/4),0)</f>
        <v>0</v>
      </c>
      <c r="FJ106" s="223">
        <f>IFERROR(IF(RIGHT(VLOOKUP($A106,csapatok!$A:$NN,FJ$320,FALSE),5)="Csere",VLOOKUP(LEFT(VLOOKUP($A106,csapatok!$A:$NN,FJ$320,FALSE),LEN(VLOOKUP($A106,csapatok!$A:$NN,FJ$320,FALSE))-6),'csapat-ranglista'!$A:$FP,FJ$321,FALSE)/8,VLOOKUP(VLOOKUP($A106,csapatok!$A:$NN,FJ$320,FALSE),'csapat-ranglista'!$A:$FP,FJ$321,FALSE)/4),0)</f>
        <v>0</v>
      </c>
      <c r="FK106" s="223">
        <f>IFERROR(IF(RIGHT(VLOOKUP($A106,csapatok!$A:$NN,FK$320,FALSE),5)="Csere",VLOOKUP(LEFT(VLOOKUP($A106,csapatok!$A:$NN,FK$320,FALSE),LEN(VLOOKUP($A106,csapatok!$A:$NN,FK$320,FALSE))-6),'csapat-ranglista'!$A:$FP,FK$321,FALSE)/8,VLOOKUP(VLOOKUP($A106,csapatok!$A:$NN,FK$320,FALSE),'csapat-ranglista'!$A:$FP,FK$321,FALSE)/4),0)</f>
        <v>0</v>
      </c>
      <c r="FL106" s="223">
        <f>IFERROR(IF(RIGHT(VLOOKUP($A106,csapatok!$A:$NN,FL$320,FALSE),5)="Csere",VLOOKUP(LEFT(VLOOKUP($A106,csapatok!$A:$NN,FL$320,FALSE),LEN(VLOOKUP($A106,csapatok!$A:$NN,FL$320,FALSE))-6),'csapat-ranglista'!$A:$FP,FL$321,FALSE)/8,VLOOKUP(VLOOKUP($A106,csapatok!$A:$NN,FL$320,FALSE),'csapat-ranglista'!$A:$FP,FL$321,FALSE)/4),0)</f>
        <v>0</v>
      </c>
      <c r="FM106" s="223">
        <f>IFERROR(IF(RIGHT(VLOOKUP($A106,csapatok!$A:$NN,FM$320,FALSE),5)="Csere",VLOOKUP(LEFT(VLOOKUP($A106,csapatok!$A:$NN,FM$320,FALSE),LEN(VLOOKUP($A106,csapatok!$A:$NN,FM$320,FALSE))-6),'csapat-ranglista'!$A:$FP,FM$321,FALSE)/8,VLOOKUP(VLOOKUP($A106,csapatok!$A:$NN,FM$320,FALSE),'csapat-ranglista'!$A:$FP,FM$321,FALSE)/4),0)</f>
        <v>0</v>
      </c>
      <c r="FN106" s="223">
        <f>IFERROR(IF(RIGHT(VLOOKUP($A106,csapatok!$A:$NN,FN$320,FALSE),5)="Csere",VLOOKUP(LEFT(VLOOKUP($A106,csapatok!$A:$NN,FN$320,FALSE),LEN(VLOOKUP($A106,csapatok!$A:$NN,FN$320,FALSE))-6),'csapat-ranglista'!$A:$FP,FN$321,FALSE)/8,VLOOKUP(VLOOKUP($A106,csapatok!$A:$NN,FN$320,FALSE),'csapat-ranglista'!$A:$FP,FN$321,FALSE)/4),0)</f>
        <v>0</v>
      </c>
      <c r="FO106" s="223">
        <f>IFERROR(IF(RIGHT(VLOOKUP($A106,csapatok!$A:$NN,FO$320,FALSE),5)="Csere",VLOOKUP(LEFT(VLOOKUP($A106,csapatok!$A:$NN,FO$320,FALSE),LEN(VLOOKUP($A106,csapatok!$A:$NN,FO$320,FALSE))-6),'csapat-ranglista'!$A:$FP,FO$321,FALSE)/8,VLOOKUP(VLOOKUP($A106,csapatok!$A:$NN,FO$320,FALSE),'csapat-ranglista'!$A:$FP,FO$321,FALSE)/4),0)</f>
        <v>0</v>
      </c>
      <c r="FP106" s="223">
        <f>IFERROR(IF(RIGHT(VLOOKUP($A106,csapatok!$A:$NN,FP$320,FALSE),5)="Csere",VLOOKUP(LEFT(VLOOKUP($A106,csapatok!$A:$NN,FP$320,FALSE),LEN(VLOOKUP($A106,csapatok!$A:$NN,FP$320,FALSE))-6),'csapat-ranglista'!$A:$FP,FP$321,FALSE)/8,VLOOKUP(VLOOKUP($A106,csapatok!$A:$NN,FP$320,FALSE),'csapat-ranglista'!$A:$FP,FP$321,FALSE)/4),0)</f>
        <v>0</v>
      </c>
      <c r="FQ106" s="223">
        <f>IFERROR(IF(RIGHT(VLOOKUP($A106,csapatok!$A:$NN,FQ$320,FALSE),5)="Csere",VLOOKUP(LEFT(VLOOKUP($A106,csapatok!$A:$NN,FQ$320,FALSE),LEN(VLOOKUP($A106,csapatok!$A:$NN,FQ$320,FALSE))-6),'csapat-ranglista'!$A:$FP,FQ$321,FALSE)/8,VLOOKUP(VLOOKUP($A106,csapatok!$A:$NN,FQ$320,FALSE),'csapat-ranglista'!$A:$FP,FQ$321,FALSE)/4),0)</f>
        <v>0</v>
      </c>
      <c r="FR106" s="223">
        <f>IFERROR(IF(RIGHT(VLOOKUP($A106,csapatok!$A:$NN,FR$320,FALSE),5)="Csere",VLOOKUP(LEFT(VLOOKUP($A106,csapatok!$A:$NN,FR$320,FALSE),LEN(VLOOKUP($A106,csapatok!$A:$NN,FR$320,FALSE))-6),'csapat-ranglista'!$A:$FP,FR$321,FALSE)/8,VLOOKUP(VLOOKUP($A106,csapatok!$A:$NN,FR$320,FALSE),'csapat-ranglista'!$A:$FP,FR$321,FALSE)/4),0)</f>
        <v>0</v>
      </c>
      <c r="FS106" s="223">
        <f>IFERROR(IF(RIGHT(VLOOKUP($A106,csapatok!$A:$NN,FS$320,FALSE),5)="Csere",VLOOKUP(LEFT(VLOOKUP($A106,csapatok!$A:$NN,FS$320,FALSE),LEN(VLOOKUP($A106,csapatok!$A:$NN,FS$320,FALSE))-6),'csapat-ranglista'!$A:$FP,FS$321,FALSE)/8,VLOOKUP(VLOOKUP($A106,csapatok!$A:$NN,FS$320,FALSE),'csapat-ranglista'!$A:$FP,FS$321,FALSE)/4),0)</f>
        <v>0</v>
      </c>
      <c r="FT106" s="223">
        <f>IFERROR(IF(RIGHT(VLOOKUP($A106,csapatok!$A:$NN,FT$320,FALSE),5)="Csere",VLOOKUP(LEFT(VLOOKUP($A106,csapatok!$A:$NN,FT$320,FALSE),LEN(VLOOKUP($A106,csapatok!$A:$NN,FT$320,FALSE))-6),'csapat-ranglista'!$A:$FP,FT$321,FALSE)/8,VLOOKUP(VLOOKUP($A106,csapatok!$A:$NN,FT$320,FALSE),'csapat-ranglista'!$A:$FP,FT$321,FALSE)/4),0)</f>
        <v>0</v>
      </c>
      <c r="FU106" s="223">
        <f>IFERROR(IF(RIGHT(VLOOKUP($A106,csapatok!$A:$NN,FU$320,FALSE),5)="Csere",VLOOKUP(LEFT(VLOOKUP($A106,csapatok!$A:$NN,FU$320,FALSE),LEN(VLOOKUP($A106,csapatok!$A:$NN,FU$320,FALSE))-6),'csapat-ranglista'!$A:$FP,FU$321,FALSE)/8,VLOOKUP(VLOOKUP($A106,csapatok!$A:$NN,FU$320,FALSE),'csapat-ranglista'!$A:$FP,FU$321,FALSE)/4),0)</f>
        <v>0</v>
      </c>
      <c r="FV106" s="223">
        <f>IFERROR(IF(RIGHT(VLOOKUP($A106,csapatok!$A:$NN,FV$320,FALSE),5)="Csere",VLOOKUP(LEFT(VLOOKUP($A106,csapatok!$A:$NN,FV$320,FALSE),LEN(VLOOKUP($A106,csapatok!$A:$NN,FV$320,FALSE))-6),'csapat-ranglista'!$A:$FP,FV$321,FALSE)/8,VLOOKUP(VLOOKUP($A106,csapatok!$A:$NN,FV$320,FALSE),'csapat-ranglista'!$A:$FP,FV$321,FALSE)/4),0)</f>
        <v>0</v>
      </c>
      <c r="FW106" s="223">
        <f>IFERROR(IF(RIGHT(VLOOKUP($A106,csapatok!$A:$NN,FW$320,FALSE),5)="Csere",VLOOKUP(LEFT(VLOOKUP($A106,csapatok!$A:$NN,FW$320,FALSE),LEN(VLOOKUP($A106,csapatok!$A:$NN,FW$320,FALSE))-6),'csapat-ranglista'!$A:$FP,FW$321,FALSE)/8,VLOOKUP(VLOOKUP($A106,csapatok!$A:$NN,FW$320,FALSE),'csapat-ranglista'!$A:$FP,FW$321,FALSE)/4),0)</f>
        <v>0</v>
      </c>
      <c r="FX106" s="223">
        <f>IFERROR(IF(RIGHT(VLOOKUP($A106,csapatok!$A:$NN,FX$320,FALSE),5)="Csere",VLOOKUP(LEFT(VLOOKUP($A106,csapatok!$A:$NN,FX$320,FALSE),LEN(VLOOKUP($A106,csapatok!$A:$NN,FX$320,FALSE))-6),'csapat-ranglista'!$A:$FP,FX$321,FALSE)/8,VLOOKUP(VLOOKUP($A106,csapatok!$A:$NN,FX$320,FALSE),'csapat-ranglista'!$A:$FP,FX$321,FALSE)/4),0)</f>
        <v>0</v>
      </c>
      <c r="FY106" s="223">
        <f>IFERROR(IF(RIGHT(VLOOKUP($A106,csapatok!$A:$NN,FY$320,FALSE),5)="Csere",VLOOKUP(LEFT(VLOOKUP($A106,csapatok!$A:$NN,FY$320,FALSE),LEN(VLOOKUP($A106,csapatok!$A:$NN,FY$320,FALSE))-6),'csapat-ranglista'!$A:$FP,FY$321,FALSE)/8,VLOOKUP(VLOOKUP($A106,csapatok!$A:$NN,FY$320,FALSE),'csapat-ranglista'!$A:$FP,FY$321,FALSE)/4),0)</f>
        <v>0</v>
      </c>
      <c r="FZ106" s="223">
        <f>IFERROR(IF(RIGHT(VLOOKUP($A106,csapatok!$A:$NN,FZ$320,FALSE),5)="Csere",VLOOKUP(LEFT(VLOOKUP($A106,csapatok!$A:$NN,FZ$320,FALSE),LEN(VLOOKUP($A106,csapatok!$A:$NN,FZ$320,FALSE))-6),'csapat-ranglista'!$A:$FP,FZ$321,FALSE)/8,VLOOKUP(VLOOKUP($A106,csapatok!$A:$NN,FZ$320,FALSE),'csapat-ranglista'!$A:$FP,FZ$321,FALSE)/4),0)</f>
        <v>0</v>
      </c>
      <c r="GA106" s="223">
        <f>IFERROR(IF(RIGHT(VLOOKUP($A106,csapatok!$A:$NN,GA$320,FALSE),5)="Csere",VLOOKUP(LEFT(VLOOKUP($A106,csapatok!$A:$NN,GA$320,FALSE),LEN(VLOOKUP($A106,csapatok!$A:$NN,GA$320,FALSE))-6),'csapat-ranglista'!$A:$FP,GA$321,FALSE)/8,VLOOKUP(VLOOKUP($A106,csapatok!$A:$NN,GA$320,FALSE),'csapat-ranglista'!$A:$FP,GA$321,FALSE)/4),0)</f>
        <v>0</v>
      </c>
      <c r="GB106" s="223">
        <f>IFERROR(IF(RIGHT(VLOOKUP($A106,csapatok!$A:$NN,GB$320,FALSE),5)="Csere",VLOOKUP(LEFT(VLOOKUP($A106,csapatok!$A:$NN,GB$320,FALSE),LEN(VLOOKUP($A106,csapatok!$A:$NN,GB$320,FALSE))-6),'csapat-ranglista'!$A:$FP,GB$321,FALSE)/8,VLOOKUP(VLOOKUP($A106,csapatok!$A:$NN,GB$320,FALSE),'csapat-ranglista'!$A:$FP,GB$321,FALSE)/4),0)</f>
        <v>0</v>
      </c>
      <c r="GC106" s="223">
        <f>IFERROR(IF(RIGHT(VLOOKUP($A106,csapatok!$A:$NN,GC$320,FALSE),5)="Csere",VLOOKUP(LEFT(VLOOKUP($A106,csapatok!$A:$NN,GC$320,FALSE),LEN(VLOOKUP($A106,csapatok!$A:$NN,GC$320,FALSE))-6),'csapat-ranglista'!$A:$FP,GC$321,FALSE)/8,VLOOKUP(VLOOKUP($A106,csapatok!$A:$NN,GC$320,FALSE),'csapat-ranglista'!$A:$FP,GC$321,FALSE)/4),0)</f>
        <v>0</v>
      </c>
      <c r="GD106" s="247">
        <f>SUM(EQ106:GC106)</f>
        <v>3.3040243719460309</v>
      </c>
    </row>
    <row r="107" spans="1:186">
      <c r="A107" s="1" t="s">
        <v>1623</v>
      </c>
      <c r="B107" s="130"/>
      <c r="C107" s="131" t="str">
        <f>IF(B107=0,"",IF(B107&lt;$C$1,"felnőtt","ifi"))</f>
        <v/>
      </c>
      <c r="D107" s="32" t="s">
        <v>101</v>
      </c>
      <c r="E107" s="45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4"/>
      <c r="BD107" s="224"/>
      <c r="BE107" s="223">
        <f>IFERROR(IF(RIGHT(VLOOKUP($A107,csapatok!$A:$NN,BE$320,FALSE),5)="Csere",VLOOKUP(LEFT(VLOOKUP($A107,csapatok!$A:$NN,BE$320,FALSE),LEN(VLOOKUP($A107,csapatok!$A:$NN,BE$320,FALSE))-6),'csapat-ranglista'!$A:$FP,BE$321,FALSE)/8,VLOOKUP(VLOOKUP($A107,csapatok!$A:$NN,BE$320,FALSE),'csapat-ranglista'!$A:$FP,BE$321,FALSE)/4),0)</f>
        <v>0</v>
      </c>
      <c r="BF107" s="223">
        <f>IFERROR(IF(RIGHT(VLOOKUP($A107,csapatok!$A:$NN,BF$320,FALSE),5)="Csere",VLOOKUP(LEFT(VLOOKUP($A107,csapatok!$A:$NN,BF$320,FALSE),LEN(VLOOKUP($A107,csapatok!$A:$NN,BF$320,FALSE))-6),'csapat-ranglista'!$A:$FP,BF$321,FALSE)/8,VLOOKUP(VLOOKUP($A107,csapatok!$A:$NN,BF$320,FALSE),'csapat-ranglista'!$A:$FP,BF$321,FALSE)/4),0)</f>
        <v>0</v>
      </c>
      <c r="BG107" s="223">
        <f>IFERROR(IF(RIGHT(VLOOKUP($A107,csapatok!$A:$NN,BG$320,FALSE),5)="Csere",VLOOKUP(LEFT(VLOOKUP($A107,csapatok!$A:$NN,BG$320,FALSE),LEN(VLOOKUP($A107,csapatok!$A:$NN,BG$320,FALSE))-6),'csapat-ranglista'!$A:$FP,BG$321,FALSE)/8,VLOOKUP(VLOOKUP($A107,csapatok!$A:$NN,BG$320,FALSE),'csapat-ranglista'!$A:$FP,BG$321,FALSE)/4),0)</f>
        <v>0</v>
      </c>
      <c r="BH107" s="223">
        <f>IFERROR(IF(RIGHT(VLOOKUP($A107,csapatok!$A:$NN,BH$320,FALSE),5)="Csere",VLOOKUP(LEFT(VLOOKUP($A107,csapatok!$A:$NN,BH$320,FALSE),LEN(VLOOKUP($A107,csapatok!$A:$NN,BH$320,FALSE))-6),'csapat-ranglista'!$A:$FP,BH$321,FALSE)/8,VLOOKUP(VLOOKUP($A107,csapatok!$A:$NN,BH$320,FALSE),'csapat-ranglista'!$A:$FP,BH$321,FALSE)/4),0)</f>
        <v>0</v>
      </c>
      <c r="BI107" s="223">
        <f>IFERROR(IF(RIGHT(VLOOKUP($A107,csapatok!$A:$NN,BI$320,FALSE),5)="Csere",VLOOKUP(LEFT(VLOOKUP($A107,csapatok!$A:$NN,BI$320,FALSE),LEN(VLOOKUP($A107,csapatok!$A:$NN,BI$320,FALSE))-6),'csapat-ranglista'!$A:$FP,BI$321,FALSE)/8,VLOOKUP(VLOOKUP($A107,csapatok!$A:$NN,BI$320,FALSE),'csapat-ranglista'!$A:$FP,BI$321,FALSE)/4),0)</f>
        <v>0</v>
      </c>
      <c r="BJ107" s="223">
        <f>IFERROR(IF(RIGHT(VLOOKUP($A107,csapatok!$A:$NN,BJ$320,FALSE),5)="Csere",VLOOKUP(LEFT(VLOOKUP($A107,csapatok!$A:$NN,BJ$320,FALSE),LEN(VLOOKUP($A107,csapatok!$A:$NN,BJ$320,FALSE))-6),'csapat-ranglista'!$A:$FP,BJ$321,FALSE)/8,VLOOKUP(VLOOKUP($A107,csapatok!$A:$NN,BJ$320,FALSE),'csapat-ranglista'!$A:$FP,BJ$321,FALSE)/4),0)</f>
        <v>0</v>
      </c>
      <c r="BK107" s="223">
        <f>IFERROR(IF(RIGHT(VLOOKUP($A107,csapatok!$A:$NN,BK$320,FALSE),5)="Csere",VLOOKUP(LEFT(VLOOKUP($A107,csapatok!$A:$NN,BK$320,FALSE),LEN(VLOOKUP($A107,csapatok!$A:$NN,BK$320,FALSE))-6),'csapat-ranglista'!$A:$FP,BK$321,FALSE)/8,VLOOKUP(VLOOKUP($A107,csapatok!$A:$NN,BK$320,FALSE),'csapat-ranglista'!$A:$FP,BK$321,FALSE)/4),0)</f>
        <v>0</v>
      </c>
      <c r="BL107" s="223">
        <f>IFERROR(IF(RIGHT(VLOOKUP($A107,csapatok!$A:$NN,BL$320,FALSE),5)="Csere",VLOOKUP(LEFT(VLOOKUP($A107,csapatok!$A:$NN,BL$320,FALSE),LEN(VLOOKUP($A107,csapatok!$A:$NN,BL$320,FALSE))-6),'csapat-ranglista'!$A:$FP,BL$321,FALSE)/8,VLOOKUP(VLOOKUP($A107,csapatok!$A:$NN,BL$320,FALSE),'csapat-ranglista'!$A:$FP,BL$321,FALSE)/4),0)</f>
        <v>0</v>
      </c>
      <c r="BM107" s="223">
        <f>IFERROR(IF(RIGHT(VLOOKUP($A107,csapatok!$A:$NN,BM$320,FALSE),5)="Csere",VLOOKUP(LEFT(VLOOKUP($A107,csapatok!$A:$NN,BM$320,FALSE),LEN(VLOOKUP($A107,csapatok!$A:$NN,BM$320,FALSE))-6),'csapat-ranglista'!$A:$FP,BM$321,FALSE)/8,VLOOKUP(VLOOKUP($A107,csapatok!$A:$NN,BM$320,FALSE),'csapat-ranglista'!$A:$FP,BM$321,FALSE)/4),0)</f>
        <v>0</v>
      </c>
      <c r="BN107" s="223">
        <f>IFERROR(IF(RIGHT(VLOOKUP($A107,csapatok!$A:$NN,BN$320,FALSE),5)="Csere",VLOOKUP(LEFT(VLOOKUP($A107,csapatok!$A:$NN,BN$320,FALSE),LEN(VLOOKUP($A107,csapatok!$A:$NN,BN$320,FALSE))-6),'csapat-ranglista'!$A:$FP,BN$321,FALSE)/8,VLOOKUP(VLOOKUP($A107,csapatok!$A:$NN,BN$320,FALSE),'csapat-ranglista'!$A:$FP,BN$321,FALSE)/4),0)</f>
        <v>0</v>
      </c>
      <c r="BO107" s="223">
        <f>IFERROR(IF(RIGHT(VLOOKUP($A107,csapatok!$A:$NN,BO$320,FALSE),5)="Csere",VLOOKUP(LEFT(VLOOKUP($A107,csapatok!$A:$NN,BO$320,FALSE),LEN(VLOOKUP($A107,csapatok!$A:$NN,BO$320,FALSE))-6),'csapat-ranglista'!$A:$FP,BO$321,FALSE)/8,VLOOKUP(VLOOKUP($A107,csapatok!$A:$NN,BO$320,FALSE),'csapat-ranglista'!$A:$FP,BO$321,FALSE)/4),0)</f>
        <v>0</v>
      </c>
      <c r="BP107" s="223">
        <f>IFERROR(IF(RIGHT(VLOOKUP($A107,csapatok!$A:$NN,BP$320,FALSE),5)="Csere",VLOOKUP(LEFT(VLOOKUP($A107,csapatok!$A:$NN,BP$320,FALSE),LEN(VLOOKUP($A107,csapatok!$A:$NN,BP$320,FALSE))-6),'csapat-ranglista'!$A:$FP,BP$321,FALSE)/8,VLOOKUP(VLOOKUP($A107,csapatok!$A:$NN,BP$320,FALSE),'csapat-ranglista'!$A:$FP,BP$321,FALSE)/4),0)</f>
        <v>0</v>
      </c>
      <c r="BQ107" s="223">
        <f>IFERROR(IF(RIGHT(VLOOKUP($A107,csapatok!$A:$NN,BQ$320,FALSE),5)="Csere",VLOOKUP(LEFT(VLOOKUP($A107,csapatok!$A:$NN,BQ$320,FALSE),LEN(VLOOKUP($A107,csapatok!$A:$NN,BQ$320,FALSE))-6),'csapat-ranglista'!$A:$FP,BQ$321,FALSE)/8,VLOOKUP(VLOOKUP($A107,csapatok!$A:$NN,BQ$320,FALSE),'csapat-ranglista'!$A:$FP,BQ$321,FALSE)/4),0)</f>
        <v>0</v>
      </c>
      <c r="BR107" s="223">
        <f>IFERROR(IF(RIGHT(VLOOKUP($A107,csapatok!$A:$NN,BR$320,FALSE),5)="Csere",VLOOKUP(LEFT(VLOOKUP($A107,csapatok!$A:$NN,BR$320,FALSE),LEN(VLOOKUP($A107,csapatok!$A:$NN,BR$320,FALSE))-6),'csapat-ranglista'!$A:$FP,BR$321,FALSE)/8,VLOOKUP(VLOOKUP($A107,csapatok!$A:$NN,BR$320,FALSE),'csapat-ranglista'!$A:$FP,BR$321,FALSE)/4),0)</f>
        <v>0</v>
      </c>
      <c r="BS107" s="223">
        <f>IFERROR(IF(RIGHT(VLOOKUP($A107,csapatok!$A:$NN,BS$320,FALSE),5)="Csere",VLOOKUP(LEFT(VLOOKUP($A107,csapatok!$A:$NN,BS$320,FALSE),LEN(VLOOKUP($A107,csapatok!$A:$NN,BS$320,FALSE))-6),'csapat-ranglista'!$A:$FP,BS$321,FALSE)/8,VLOOKUP(VLOOKUP($A107,csapatok!$A:$NN,BS$320,FALSE),'csapat-ranglista'!$A:$FP,BS$321,FALSE)/4),0)</f>
        <v>0</v>
      </c>
      <c r="BT107" s="223">
        <f>IFERROR(IF(RIGHT(VLOOKUP($A107,csapatok!$A:$NN,BT$320,FALSE),5)="Csere",VLOOKUP(LEFT(VLOOKUP($A107,csapatok!$A:$NN,BT$320,FALSE),LEN(VLOOKUP($A107,csapatok!$A:$NN,BT$320,FALSE))-6),'csapat-ranglista'!$A:$FP,BT$321,FALSE)/8,VLOOKUP(VLOOKUP($A107,csapatok!$A:$NN,BT$320,FALSE),'csapat-ranglista'!$A:$FP,BT$321,FALSE)/4),0)</f>
        <v>0</v>
      </c>
      <c r="BU107" s="223">
        <f>IFERROR(IF(RIGHT(VLOOKUP($A107,csapatok!$A:$NN,BU$320,FALSE),5)="Csere",VLOOKUP(LEFT(VLOOKUP($A107,csapatok!$A:$NN,BU$320,FALSE),LEN(VLOOKUP($A107,csapatok!$A:$NN,BU$320,FALSE))-6),'csapat-ranglista'!$A:$FP,BU$321,FALSE)/8,VLOOKUP(VLOOKUP($A107,csapatok!$A:$NN,BU$320,FALSE),'csapat-ranglista'!$A:$FP,BU$321,FALSE)/4),0)</f>
        <v>0</v>
      </c>
      <c r="BV107" s="223">
        <f>IFERROR(IF(RIGHT(VLOOKUP($A107,csapatok!$A:$NN,BV$320,FALSE),5)="Csere",VLOOKUP(LEFT(VLOOKUP($A107,csapatok!$A:$NN,BV$320,FALSE),LEN(VLOOKUP($A107,csapatok!$A:$NN,BV$320,FALSE))-6),'csapat-ranglista'!$A:$FP,BV$321,FALSE)/8,VLOOKUP(VLOOKUP($A107,csapatok!$A:$NN,BV$320,FALSE),'csapat-ranglista'!$A:$FP,BV$321,FALSE)/4),0)</f>
        <v>0</v>
      </c>
      <c r="BW107" s="223">
        <f>IFERROR(IF(RIGHT(VLOOKUP($A107,csapatok!$A:$NN,BW$320,FALSE),5)="Csere",VLOOKUP(LEFT(VLOOKUP($A107,csapatok!$A:$NN,BW$320,FALSE),LEN(VLOOKUP($A107,csapatok!$A:$NN,BW$320,FALSE))-6),'csapat-ranglista'!$A:$FP,BW$321,FALSE)/8,VLOOKUP(VLOOKUP($A107,csapatok!$A:$NN,BW$320,FALSE),'csapat-ranglista'!$A:$FP,BW$321,FALSE)/4),0)</f>
        <v>0</v>
      </c>
      <c r="BX107" s="223">
        <f>IFERROR(IF(RIGHT(VLOOKUP($A107,csapatok!$A:$NN,BX$320,FALSE),5)="Csere",VLOOKUP(LEFT(VLOOKUP($A107,csapatok!$A:$NN,BX$320,FALSE),LEN(VLOOKUP($A107,csapatok!$A:$NN,BX$320,FALSE))-6),'csapat-ranglista'!$A:$FP,BX$321,FALSE)/8,VLOOKUP(VLOOKUP($A107,csapatok!$A:$NN,BX$320,FALSE),'csapat-ranglista'!$A:$FP,BX$321,FALSE)/4),0)</f>
        <v>0</v>
      </c>
      <c r="BY107" s="223">
        <f>IFERROR(IF(RIGHT(VLOOKUP($A107,csapatok!$A:$NN,BY$320,FALSE),5)="Csere",VLOOKUP(LEFT(VLOOKUP($A107,csapatok!$A:$NN,BY$320,FALSE),LEN(VLOOKUP($A107,csapatok!$A:$NN,BY$320,FALSE))-6),'csapat-ranglista'!$A:$FP,BY$321,FALSE)/8,VLOOKUP(VLOOKUP($A107,csapatok!$A:$NN,BY$320,FALSE),'csapat-ranglista'!$A:$FP,BY$321,FALSE)/4),0)</f>
        <v>0</v>
      </c>
      <c r="BZ107" s="223">
        <f>IFERROR(IF(RIGHT(VLOOKUP($A107,csapatok!$A:$NN,BZ$320,FALSE),5)="Csere",VLOOKUP(LEFT(VLOOKUP($A107,csapatok!$A:$NN,BZ$320,FALSE),LEN(VLOOKUP($A107,csapatok!$A:$NN,BZ$320,FALSE))-6),'csapat-ranglista'!$A:$FP,BZ$321,FALSE)/8,VLOOKUP(VLOOKUP($A107,csapatok!$A:$NN,BZ$320,FALSE),'csapat-ranglista'!$A:$FP,BZ$321,FALSE)/4),0)</f>
        <v>0</v>
      </c>
      <c r="CA107" s="223">
        <f>IFERROR(IF(RIGHT(VLOOKUP($A107,csapatok!$A:$NN,CA$320,FALSE),5)="Csere",VLOOKUP(LEFT(VLOOKUP($A107,csapatok!$A:$NN,CA$320,FALSE),LEN(VLOOKUP($A107,csapatok!$A:$NN,CA$320,FALSE))-6),'csapat-ranglista'!$A:$FP,CA$321,FALSE)/8,VLOOKUP(VLOOKUP($A107,csapatok!$A:$NN,CA$320,FALSE),'csapat-ranglista'!$A:$FP,CA$321,FALSE)/4),0)</f>
        <v>0</v>
      </c>
      <c r="CB107" s="223">
        <f>IFERROR(IF(RIGHT(VLOOKUP($A107,csapatok!$A:$NN,CB$320,FALSE),5)="Csere",VLOOKUP(LEFT(VLOOKUP($A107,csapatok!$A:$NN,CB$320,FALSE),LEN(VLOOKUP($A107,csapatok!$A:$NN,CB$320,FALSE))-6),'csapat-ranglista'!$A:$FP,CB$321,FALSE)/8,VLOOKUP(VLOOKUP($A107,csapatok!$A:$NN,CB$320,FALSE),'csapat-ranglista'!$A:$FP,CB$321,FALSE)/4),0)</f>
        <v>0</v>
      </c>
      <c r="CC107" s="223">
        <f>IFERROR(IF(RIGHT(VLOOKUP($A107,csapatok!$A:$NN,CC$320,FALSE),5)="Csere",VLOOKUP(LEFT(VLOOKUP($A107,csapatok!$A:$NN,CC$320,FALSE),LEN(VLOOKUP($A107,csapatok!$A:$NN,CC$320,FALSE))-6),'csapat-ranglista'!$A:$FP,CC$321,FALSE)/8,VLOOKUP(VLOOKUP($A107,csapatok!$A:$NN,CC$320,FALSE),'csapat-ranglista'!$A:$FP,CC$321,FALSE)/4),0)</f>
        <v>0</v>
      </c>
      <c r="CD107" s="223">
        <f>IFERROR(IF(RIGHT(VLOOKUP($A107,csapatok!$A:$NN,CD$320,FALSE),5)="Csere",VLOOKUP(LEFT(VLOOKUP($A107,csapatok!$A:$NN,CD$320,FALSE),LEN(VLOOKUP($A107,csapatok!$A:$NN,CD$320,FALSE))-6),'csapat-ranglista'!$A:$FP,CD$321,FALSE)/8,VLOOKUP(VLOOKUP($A107,csapatok!$A:$NN,CD$320,FALSE),'csapat-ranglista'!$A:$FP,CD$321,FALSE)/4),0)</f>
        <v>0</v>
      </c>
      <c r="CE107" s="223">
        <f>IFERROR(IF(RIGHT(VLOOKUP($A107,csapatok!$A:$NN,CE$320,FALSE),5)="Csere",VLOOKUP(LEFT(VLOOKUP($A107,csapatok!$A:$NN,CE$320,FALSE),LEN(VLOOKUP($A107,csapatok!$A:$NN,CE$320,FALSE))-6),'csapat-ranglista'!$A:$FP,CE$321,FALSE)/8,VLOOKUP(VLOOKUP($A107,csapatok!$A:$NN,CE$320,FALSE),'csapat-ranglista'!$A:$FP,CE$321,FALSE)/4),0)</f>
        <v>0</v>
      </c>
      <c r="CF107" s="223">
        <f>IFERROR(IF(RIGHT(VLOOKUP($A107,csapatok!$A:$NN,CF$320,FALSE),5)="Csere",VLOOKUP(LEFT(VLOOKUP($A107,csapatok!$A:$NN,CF$320,FALSE),LEN(VLOOKUP($A107,csapatok!$A:$NN,CF$320,FALSE))-6),'csapat-ranglista'!$A:$FP,CF$321,FALSE)/8,VLOOKUP(VLOOKUP($A107,csapatok!$A:$NN,CF$320,FALSE),'csapat-ranglista'!$A:$FP,CF$321,FALSE)/4),0)</f>
        <v>0</v>
      </c>
      <c r="CG107" s="223">
        <f>IFERROR(IF(RIGHT(VLOOKUP($A107,csapatok!$A:$NN,CG$320,FALSE),5)="Csere",VLOOKUP(LEFT(VLOOKUP($A107,csapatok!$A:$NN,CG$320,FALSE),LEN(VLOOKUP($A107,csapatok!$A:$NN,CG$320,FALSE))-6),'csapat-ranglista'!$A:$FP,CG$321,FALSE)/8,VLOOKUP(VLOOKUP($A107,csapatok!$A:$NN,CG$320,FALSE),'csapat-ranglista'!$A:$FP,CG$321,FALSE)/4),0)</f>
        <v>0</v>
      </c>
      <c r="CH107" s="223">
        <f>IFERROR(IF(RIGHT(VLOOKUP($A107,csapatok!$A:$NN,CH$320,FALSE),5)="Csere",VLOOKUP(LEFT(VLOOKUP($A107,csapatok!$A:$NN,CH$320,FALSE),LEN(VLOOKUP($A107,csapatok!$A:$NN,CH$320,FALSE))-6),'csapat-ranglista'!$A:$FP,CH$321,FALSE)/8,VLOOKUP(VLOOKUP($A107,csapatok!$A:$NN,CH$320,FALSE),'csapat-ranglista'!$A:$FP,CH$321,FALSE)/4),0)</f>
        <v>0</v>
      </c>
      <c r="CI107" s="223">
        <f>IFERROR(IF(RIGHT(VLOOKUP($A107,csapatok!$A:$NN,CI$320,FALSE),5)="Csere",VLOOKUP(LEFT(VLOOKUP($A107,csapatok!$A:$NN,CI$320,FALSE),LEN(VLOOKUP($A107,csapatok!$A:$NN,CI$320,FALSE))-6),'csapat-ranglista'!$A:$FP,CI$321,FALSE)/8,VLOOKUP(VLOOKUP($A107,csapatok!$A:$NN,CI$320,FALSE),'csapat-ranglista'!$A:$FP,CI$321,FALSE)/4),0)</f>
        <v>0</v>
      </c>
      <c r="CJ107" s="224">
        <f>versenyek!$IQ$11*IFERROR(VLOOKUP(VLOOKUP($A107,versenyek!IP:IR,3,FALSE),szabalyok!$A$16:$B$23,2,FALSE)/4,0)</f>
        <v>0</v>
      </c>
      <c r="CK107" s="224">
        <f>versenyek!$IT$11*IFERROR(VLOOKUP(VLOOKUP($A107,versenyek!IS:IU,3,FALSE),szabalyok!$A$16:$B$23,2,FALSE)/4,0)</f>
        <v>0</v>
      </c>
      <c r="CL107" s="223">
        <f>IFERROR(IF(RIGHT(VLOOKUP($A107,csapatok!$A:$NN,CL$320,FALSE),5)="Csere",VLOOKUP(LEFT(VLOOKUP($A107,csapatok!$A:$NN,CL$320,FALSE),LEN(VLOOKUP($A107,csapatok!$A:$NN,CL$320,FALSE))-6),'csapat-ranglista'!$A:$FP,CL$321,FALSE)/8,VLOOKUP(VLOOKUP($A107,csapatok!$A:$NN,CL$320,FALSE),'csapat-ranglista'!$A:$FP,CL$321,FALSE)/4),0)</f>
        <v>0</v>
      </c>
      <c r="CM107" s="223">
        <f>IFERROR(IF(RIGHT(VLOOKUP($A107,csapatok!$A:$NN,CM$320,FALSE),5)="Csere",VLOOKUP(LEFT(VLOOKUP($A107,csapatok!$A:$NN,CM$320,FALSE),LEN(VLOOKUP($A107,csapatok!$A:$NN,CM$320,FALSE))-6),'csapat-ranglista'!$A:$FP,CM$321,FALSE)/8,VLOOKUP(VLOOKUP($A107,csapatok!$A:$NN,CM$320,FALSE),'csapat-ranglista'!$A:$FP,CM$321,FALSE)/4),0)</f>
        <v>0</v>
      </c>
      <c r="CN107" s="223">
        <f>IFERROR(IF(RIGHT(VLOOKUP($A107,csapatok!$A:$NN,CN$320,FALSE),5)="Csere",VLOOKUP(LEFT(VLOOKUP($A107,csapatok!$A:$NN,CN$320,FALSE),LEN(VLOOKUP($A107,csapatok!$A:$NN,CN$320,FALSE))-6),'csapat-ranglista'!$A:$FP,CN$321,FALSE)/8,VLOOKUP(VLOOKUP($A107,csapatok!$A:$NN,CN$320,FALSE),'csapat-ranglista'!$A:$FP,CN$321,FALSE)/4),0)</f>
        <v>0</v>
      </c>
      <c r="CO107" s="223">
        <f>IFERROR(IF(RIGHT(VLOOKUP($A107,csapatok!$A:$NN,CO$320,FALSE),5)="Csere",VLOOKUP(LEFT(VLOOKUP($A107,csapatok!$A:$NN,CO$320,FALSE),LEN(VLOOKUP($A107,csapatok!$A:$NN,CO$320,FALSE))-6),'csapat-ranglista'!$A:$FP,CO$321,FALSE)/8,VLOOKUP(VLOOKUP($A107,csapatok!$A:$NN,CO$320,FALSE),'csapat-ranglista'!$A:$FP,CO$321,FALSE)/4),0)</f>
        <v>0</v>
      </c>
      <c r="CP107" s="223">
        <f>IFERROR(IF(RIGHT(VLOOKUP($A107,csapatok!$A:$NN,CP$320,FALSE),5)="Csere",VLOOKUP(LEFT(VLOOKUP($A107,csapatok!$A:$NN,CP$320,FALSE),LEN(VLOOKUP($A107,csapatok!$A:$NN,CP$320,FALSE))-6),'csapat-ranglista'!$A:$FP,CP$321,FALSE)/8,VLOOKUP(VLOOKUP($A107,csapatok!$A:$NN,CP$320,FALSE),'csapat-ranglista'!$A:$FP,CP$321,FALSE)/4),0)</f>
        <v>0</v>
      </c>
      <c r="CQ107" s="223">
        <f>IFERROR(IF(RIGHT(VLOOKUP($A107,csapatok!$A:$NN,CQ$320,FALSE),5)="Csere",VLOOKUP(LEFT(VLOOKUP($A107,csapatok!$A:$NN,CQ$320,FALSE),LEN(VLOOKUP($A107,csapatok!$A:$NN,CQ$320,FALSE))-6),'csapat-ranglista'!$A:$FP,CQ$321,FALSE)/8,VLOOKUP(VLOOKUP($A107,csapatok!$A:$NN,CQ$320,FALSE),'csapat-ranglista'!$A:$FP,CQ$321,FALSE)/4),0)</f>
        <v>0</v>
      </c>
      <c r="CR107" s="223">
        <f>IFERROR(IF(RIGHT(VLOOKUP($A107,csapatok!$A:$NN,CR$320,FALSE),5)="Csere",VLOOKUP(LEFT(VLOOKUP($A107,csapatok!$A:$NN,CR$320,FALSE),LEN(VLOOKUP($A107,csapatok!$A:$NN,CR$320,FALSE))-6),'csapat-ranglista'!$A:$FP,CR$321,FALSE)/8,VLOOKUP(VLOOKUP($A107,csapatok!$A:$NN,CR$320,FALSE),'csapat-ranglista'!$A:$FP,CR$321,FALSE)/4),0)</f>
        <v>0</v>
      </c>
      <c r="CS107" s="223">
        <f>IFERROR(IF(RIGHT(VLOOKUP($A107,csapatok!$A:$NN,CS$320,FALSE),5)="Csere",VLOOKUP(LEFT(VLOOKUP($A107,csapatok!$A:$NN,CS$320,FALSE),LEN(VLOOKUP($A107,csapatok!$A:$NN,CS$320,FALSE))-6),'csapat-ranglista'!$A:$FP,CS$321,FALSE)/8,VLOOKUP(VLOOKUP($A107,csapatok!$A:$NN,CS$320,FALSE),'csapat-ranglista'!$A:$FP,CS$321,FALSE)/4),0)</f>
        <v>0</v>
      </c>
      <c r="CT107" s="223">
        <f>IFERROR(IF(RIGHT(VLOOKUP($A107,csapatok!$A:$NN,CT$320,FALSE),5)="Csere",VLOOKUP(LEFT(VLOOKUP($A107,csapatok!$A:$NN,CT$320,FALSE),LEN(VLOOKUP($A107,csapatok!$A:$NN,CT$320,FALSE))-6),'csapat-ranglista'!$A:$FP,CT$321,FALSE)/8,VLOOKUP(VLOOKUP($A107,csapatok!$A:$NN,CT$320,FALSE),'csapat-ranglista'!$A:$FP,CT$321,FALSE)/4),0)</f>
        <v>0</v>
      </c>
      <c r="CU107" s="223">
        <f>IFERROR(IF(RIGHT(VLOOKUP($A107,csapatok!$A:$NN,CU$320,FALSE),5)="Csere",VLOOKUP(LEFT(VLOOKUP($A107,csapatok!$A:$NN,CU$320,FALSE),LEN(VLOOKUP($A107,csapatok!$A:$NN,CU$320,FALSE))-6),'csapat-ranglista'!$A:$FP,CU$321,FALSE)/8,VLOOKUP(VLOOKUP($A107,csapatok!$A:$NN,CU$320,FALSE),'csapat-ranglista'!$A:$FP,CU$321,FALSE)/4),0)</f>
        <v>0</v>
      </c>
      <c r="CV107" s="223">
        <f>IFERROR(IF(RIGHT(VLOOKUP($A107,csapatok!$A:$NN,CV$320,FALSE),5)="Csere",VLOOKUP(LEFT(VLOOKUP($A107,csapatok!$A:$NN,CV$320,FALSE),LEN(VLOOKUP($A107,csapatok!$A:$NN,CV$320,FALSE))-6),'csapat-ranglista'!$A:$FP,CV$321,FALSE)/8,VLOOKUP(VLOOKUP($A107,csapatok!$A:$NN,CV$320,FALSE),'csapat-ranglista'!$A:$FP,CV$321,FALSE)/4),0)</f>
        <v>0</v>
      </c>
      <c r="CW107" s="223">
        <f>IFERROR(IF(RIGHT(VLOOKUP($A107,csapatok!$A:$NN,CW$320,FALSE),5)="Csere",VLOOKUP(LEFT(VLOOKUP($A107,csapatok!$A:$NN,CW$320,FALSE),LEN(VLOOKUP($A107,csapatok!$A:$NN,CW$320,FALSE))-6),'csapat-ranglista'!$A:$FP,CW$321,FALSE)/8,VLOOKUP(VLOOKUP($A107,csapatok!$A:$NN,CW$320,FALSE),'csapat-ranglista'!$A:$FP,CW$321,FALSE)/4),0)</f>
        <v>0</v>
      </c>
      <c r="CX107" s="223">
        <f>IFERROR(IF(RIGHT(VLOOKUP($A107,csapatok!$A:$NN,CX$320,FALSE),5)="Csere",VLOOKUP(LEFT(VLOOKUP($A107,csapatok!$A:$NN,CX$320,FALSE),LEN(VLOOKUP($A107,csapatok!$A:$NN,CX$320,FALSE))-6),'csapat-ranglista'!$A:$FP,CX$321,FALSE)/8,VLOOKUP(VLOOKUP($A107,csapatok!$A:$NN,CX$320,FALSE),'csapat-ranglista'!$A:$FP,CX$321,FALSE)/4),0)</f>
        <v>0</v>
      </c>
      <c r="CY107" s="223">
        <f>IFERROR(IF(RIGHT(VLOOKUP($A107,csapatok!$A:$NN,CY$320,FALSE),5)="Csere",VLOOKUP(LEFT(VLOOKUP($A107,csapatok!$A:$NN,CY$320,FALSE),LEN(VLOOKUP($A107,csapatok!$A:$NN,CY$320,FALSE))-6),'csapat-ranglista'!$A:$FP,CY$321,FALSE)/8,VLOOKUP(VLOOKUP($A107,csapatok!$A:$NN,CY$320,FALSE),'csapat-ranglista'!$A:$FP,CY$321,FALSE)/4),0)</f>
        <v>0</v>
      </c>
      <c r="CZ107" s="223">
        <f>IFERROR(IF(RIGHT(VLOOKUP($A107,csapatok!$A:$NN,CZ$320,FALSE),5)="Csere",VLOOKUP(LEFT(VLOOKUP($A107,csapatok!$A:$NN,CZ$320,FALSE),LEN(VLOOKUP($A107,csapatok!$A:$NN,CZ$320,FALSE))-6),'csapat-ranglista'!$A:$FP,CZ$321,FALSE)/8,VLOOKUP(VLOOKUP($A107,csapatok!$A:$NN,CZ$320,FALSE),'csapat-ranglista'!$A:$FP,CZ$321,FALSE)/4),0)</f>
        <v>0</v>
      </c>
      <c r="DA107" s="223">
        <f>IFERROR(IF(RIGHT(VLOOKUP($A107,csapatok!$A:$NN,DA$320,FALSE),5)="Csere",VLOOKUP(LEFT(VLOOKUP($A107,csapatok!$A:$NN,DA$320,FALSE),LEN(VLOOKUP($A107,csapatok!$A:$NN,DA$320,FALSE))-6),'csapat-ranglista'!$A:$FP,DA$321,FALSE)/8,VLOOKUP(VLOOKUP($A107,csapatok!$A:$NN,DA$320,FALSE),'csapat-ranglista'!$A:$FP,DA$321,FALSE)/4),0)</f>
        <v>0</v>
      </c>
      <c r="DB107" s="223">
        <f>IFERROR(IF(RIGHT(VLOOKUP($A107,csapatok!$A:$NN,DB$320,FALSE),5)="Csere",VLOOKUP(LEFT(VLOOKUP($A107,csapatok!$A:$NN,DB$320,FALSE),LEN(VLOOKUP($A107,csapatok!$A:$NN,DB$320,FALSE))-6),'csapat-ranglista'!$A:$FP,DB$321,FALSE)/8,VLOOKUP(VLOOKUP($A107,csapatok!$A:$NN,DB$320,FALSE),'csapat-ranglista'!$A:$FP,DB$321,FALSE)/4),0)</f>
        <v>0</v>
      </c>
      <c r="DC107" s="223">
        <f>IFERROR(IF(RIGHT(VLOOKUP($A107,csapatok!$A:$NN,DC$320,FALSE),5)="Csere",VLOOKUP(LEFT(VLOOKUP($A107,csapatok!$A:$NN,DC$320,FALSE),LEN(VLOOKUP($A107,csapatok!$A:$NN,DC$320,FALSE))-6),'csapat-ranglista'!$A:$FP,DC$321,FALSE)/8,VLOOKUP(VLOOKUP($A107,csapatok!$A:$NN,DC$320,FALSE),'csapat-ranglista'!$A:$FP,DC$321,FALSE)/4),0)</f>
        <v>0</v>
      </c>
      <c r="DD107" s="223">
        <f>IFERROR(IF(RIGHT(VLOOKUP($A107,csapatok!$A:$NN,DD$320,FALSE),5)="Csere",VLOOKUP(LEFT(VLOOKUP($A107,csapatok!$A:$NN,DD$320,FALSE),LEN(VLOOKUP($A107,csapatok!$A:$NN,DD$320,FALSE))-6),'csapat-ranglista'!$A:$FP,DD$321,FALSE)/8,VLOOKUP(VLOOKUP($A107,csapatok!$A:$NN,DD$320,FALSE),'csapat-ranglista'!$A:$FP,DD$321,FALSE)/4),0)</f>
        <v>0</v>
      </c>
      <c r="DE107" s="223">
        <f>IFERROR(IF(RIGHT(VLOOKUP($A107,csapatok!$A:$NN,DE$320,FALSE),5)="Csere",VLOOKUP(LEFT(VLOOKUP($A107,csapatok!$A:$NN,DE$320,FALSE),LEN(VLOOKUP($A107,csapatok!$A:$NN,DE$320,FALSE))-6),'csapat-ranglista'!$A:$FP,DE$321,FALSE)/8,VLOOKUP(VLOOKUP($A107,csapatok!$A:$NN,DE$320,FALSE),'csapat-ranglista'!$A:$FP,DE$321,FALSE)/4),0)</f>
        <v>0</v>
      </c>
      <c r="DF107" s="223">
        <f>IFERROR(IF(RIGHT(VLOOKUP($A107,csapatok!$A:$NN,DF$320,FALSE),5)="Csere",VLOOKUP(LEFT(VLOOKUP($A107,csapatok!$A:$NN,DF$320,FALSE),LEN(VLOOKUP($A107,csapatok!$A:$NN,DF$320,FALSE))-6),'csapat-ranglista'!$A:$FP,DF$321,FALSE)/8,VLOOKUP(VLOOKUP($A107,csapatok!$A:$NN,DF$320,FALSE),'csapat-ranglista'!$A:$FP,DF$321,FALSE)/4),0)</f>
        <v>0</v>
      </c>
      <c r="DG107" s="223">
        <f>IFERROR(IF(RIGHT(VLOOKUP($A107,csapatok!$A:$NN,DG$320,FALSE),5)="Csere",VLOOKUP(LEFT(VLOOKUP($A107,csapatok!$A:$NN,DG$320,FALSE),LEN(VLOOKUP($A107,csapatok!$A:$NN,DG$320,FALSE))-6),'csapat-ranglista'!$A:$FP,DG$321,FALSE)/8,VLOOKUP(VLOOKUP($A107,csapatok!$A:$NN,DG$320,FALSE),'csapat-ranglista'!$A:$FP,DG$321,FALSE)/4),0)</f>
        <v>0</v>
      </c>
      <c r="DH107" s="223">
        <f>IFERROR(IF(RIGHT(VLOOKUP($A107,csapatok!$A:$NN,DH$320,FALSE),5)="Csere",VLOOKUP(LEFT(VLOOKUP($A107,csapatok!$A:$NN,DH$320,FALSE),LEN(VLOOKUP($A107,csapatok!$A:$NN,DH$320,FALSE))-6),'csapat-ranglista'!$A:$FP,DH$321,FALSE)/8,VLOOKUP(VLOOKUP($A107,csapatok!$A:$NN,DH$320,FALSE),'csapat-ranglista'!$A:$FP,DH$321,FALSE)/4),0)</f>
        <v>0</v>
      </c>
      <c r="DI107" s="223">
        <f>IFERROR(IF(RIGHT(VLOOKUP($A107,csapatok!$A:$NN,DI$320,FALSE),5)="Csere",VLOOKUP(LEFT(VLOOKUP($A107,csapatok!$A:$NN,DI$320,FALSE),LEN(VLOOKUP($A107,csapatok!$A:$NN,DI$320,FALSE))-6),'csapat-ranglista'!$A:$FP,DI$321,FALSE)/8,VLOOKUP(VLOOKUP($A107,csapatok!$A:$NN,DI$320,FALSE),'csapat-ranglista'!$A:$FP,DI$321,FALSE)/4),0)</f>
        <v>0</v>
      </c>
      <c r="DJ107" s="223">
        <f>IFERROR(IF(RIGHT(VLOOKUP($A107,csapatok!$A:$NN,DJ$320,FALSE),5)="Csere",VLOOKUP(LEFT(VLOOKUP($A107,csapatok!$A:$NN,DJ$320,FALSE),LEN(VLOOKUP($A107,csapatok!$A:$NN,DJ$320,FALSE))-6),'csapat-ranglista'!$A:$FP,DJ$321,FALSE)/8,VLOOKUP(VLOOKUP($A107,csapatok!$A:$NN,DJ$320,FALSE),'csapat-ranglista'!$A:$FP,DJ$321,FALSE)/4),0)</f>
        <v>0</v>
      </c>
      <c r="DK107" s="223">
        <f>IFERROR(IF(RIGHT(VLOOKUP($A107,csapatok!$A:$NN,DK$320,FALSE),5)="Csere",VLOOKUP(LEFT(VLOOKUP($A107,csapatok!$A:$NN,DK$320,FALSE),LEN(VLOOKUP($A107,csapatok!$A:$NN,DK$320,FALSE))-6),'csapat-ranglista'!$A:$FP,DK$321,FALSE)/8,VLOOKUP(VLOOKUP($A107,csapatok!$A:$NN,DK$320,FALSE),'csapat-ranglista'!$A:$FP,DK$321,FALSE)/4),0)</f>
        <v>0</v>
      </c>
      <c r="DL107" s="223">
        <f>IFERROR(IF(RIGHT(VLOOKUP($A107,csapatok!$A:$NN,DL$320,FALSE),5)="Csere",VLOOKUP(LEFT(VLOOKUP($A107,csapatok!$A:$NN,DL$320,FALSE),LEN(VLOOKUP($A107,csapatok!$A:$NN,DL$320,FALSE))-6),'csapat-ranglista'!$A:$FP,DL$321,FALSE)/8,VLOOKUP(VLOOKUP($A107,csapatok!$A:$NN,DL$320,FALSE),'csapat-ranglista'!$A:$FP,DL$321,FALSE)/4),0)</f>
        <v>0</v>
      </c>
      <c r="DM107" s="223">
        <f>IFERROR(IF(RIGHT(VLOOKUP($A107,csapatok!$A:$NN,DM$320,FALSE),5)="Csere",VLOOKUP(LEFT(VLOOKUP($A107,csapatok!$A:$NN,DM$320,FALSE),LEN(VLOOKUP($A107,csapatok!$A:$NN,DM$320,FALSE))-6),'csapat-ranglista'!$A:$FP,DM$321,FALSE)/8,VLOOKUP(VLOOKUP($A107,csapatok!$A:$NN,DM$320,FALSE),'csapat-ranglista'!$A:$FP,DM$321,FALSE)/4),0)</f>
        <v>0</v>
      </c>
      <c r="DN107" s="223">
        <f>IFERROR(IF(RIGHT(VLOOKUP($A107,csapatok!$A:$NN,DN$320,FALSE),5)="Csere",VLOOKUP(LEFT(VLOOKUP($A107,csapatok!$A:$NN,DN$320,FALSE),LEN(VLOOKUP($A107,csapatok!$A:$NN,DN$320,FALSE))-6),'csapat-ranglista'!$A:$FP,DN$321,FALSE)/8,VLOOKUP(VLOOKUP($A107,csapatok!$A:$NN,DN$320,FALSE),'csapat-ranglista'!$A:$FP,DN$321,FALSE)/4),0)</f>
        <v>0</v>
      </c>
      <c r="DO107" s="224">
        <f>versenyek!$MF$11*IFERROR(VLOOKUP(VLOOKUP($A107,versenyek!ME:MG,3,FALSE),szabalyok!$A$16:$B$23,2,FALSE)/4,0)</f>
        <v>0</v>
      </c>
      <c r="DP107" s="224">
        <f>versenyek!$MI$11*IFERROR(VLOOKUP(VLOOKUP($A107,versenyek!MH:MJ,3,FALSE),szabalyok!$A$16:$B$23,2,FALSE)/4,0)</f>
        <v>0</v>
      </c>
      <c r="DQ107" s="223">
        <f>IFERROR(IF(RIGHT(VLOOKUP($A107,csapatok!$A:$NN,DQ$320,FALSE),5)="Csere",VLOOKUP(LEFT(VLOOKUP($A107,csapatok!$A:$NN,DQ$320,FALSE),LEN(VLOOKUP($A107,csapatok!$A:$NN,DQ$320,FALSE))-6),'csapat-ranglista'!$A:$FP,DQ$321,FALSE)/8,VLOOKUP(VLOOKUP($A107,csapatok!$A:$NN,DQ$320,FALSE),'csapat-ranglista'!$A:$FP,DQ$321,FALSE)/4),0)</f>
        <v>0</v>
      </c>
      <c r="DR107" s="223">
        <f>IFERROR(IF(RIGHT(VLOOKUP($A107,csapatok!$A:$NN,DR$320,FALSE),5)="Csere",VLOOKUP(LEFT(VLOOKUP($A107,csapatok!$A:$NN,DR$320,FALSE),LEN(VLOOKUP($A107,csapatok!$A:$NN,DR$320,FALSE))-6),'csapat-ranglista'!$A:$FP,DR$321,FALSE)/8,VLOOKUP(VLOOKUP($A107,csapatok!$A:$NN,DR$320,FALSE),'csapat-ranglista'!$A:$FP,DR$321,FALSE)/4),0)</f>
        <v>0</v>
      </c>
      <c r="DS107" s="223">
        <f>IFERROR(IF(RIGHT(VLOOKUP($A107,csapatok!$A:$NN,DS$320,FALSE),5)="Csere",VLOOKUP(LEFT(VLOOKUP($A107,csapatok!$A:$NN,DS$320,FALSE),LEN(VLOOKUP($A107,csapatok!$A:$NN,DS$320,FALSE))-6),'csapat-ranglista'!$A:$FP,DS$321,FALSE)/8,VLOOKUP(VLOOKUP($A107,csapatok!$A:$NN,DS$320,FALSE),'csapat-ranglista'!$A:$FP,DS$321,FALSE)/4),0)</f>
        <v>0</v>
      </c>
      <c r="DT107" s="223">
        <f>IFERROR(IF(RIGHT(VLOOKUP($A107,csapatok!$A:$NN,DT$320,FALSE),5)="Csere",VLOOKUP(LEFT(VLOOKUP($A107,csapatok!$A:$NN,DT$320,FALSE),LEN(VLOOKUP($A107,csapatok!$A:$NN,DT$320,FALSE))-6),'csapat-ranglista'!$A:$FP,DT$321,FALSE)/8,VLOOKUP(VLOOKUP($A107,csapatok!$A:$NN,DT$320,FALSE),'csapat-ranglista'!$A:$FP,DT$321,FALSE)/4),0)</f>
        <v>0</v>
      </c>
      <c r="DU107" s="223">
        <f>IFERROR(IF(RIGHT(VLOOKUP($A107,csapatok!$A:$NN,DU$320,FALSE),5)="Csere",VLOOKUP(LEFT(VLOOKUP($A107,csapatok!$A:$NN,DU$320,FALSE),LEN(VLOOKUP($A107,csapatok!$A:$NN,DU$320,FALSE))-6),'csapat-ranglista'!$A:$FP,DU$321,FALSE)/8,VLOOKUP(VLOOKUP($A107,csapatok!$A:$NN,DU$320,FALSE),'csapat-ranglista'!$A:$FP,DU$321,FALSE)/4),0)</f>
        <v>0</v>
      </c>
      <c r="DV107" s="223">
        <f>IFERROR(IF(RIGHT(VLOOKUP($A107,csapatok!$A:$NN,DV$320,FALSE),5)="Csere",VLOOKUP(LEFT(VLOOKUP($A107,csapatok!$A:$NN,DV$320,FALSE),LEN(VLOOKUP($A107,csapatok!$A:$NN,DV$320,FALSE))-6),'csapat-ranglista'!$A:$FP,DV$321,FALSE)/8,VLOOKUP(VLOOKUP($A107,csapatok!$A:$NN,DV$320,FALSE),'csapat-ranglista'!$A:$FP,DV$321,FALSE)/4),0)</f>
        <v>0</v>
      </c>
      <c r="DW107" s="223">
        <f>IFERROR(IF(RIGHT(VLOOKUP($A107,csapatok!$A:$NN,DW$320,FALSE),5)="Csere",VLOOKUP(LEFT(VLOOKUP($A107,csapatok!$A:$NN,DW$320,FALSE),LEN(VLOOKUP($A107,csapatok!$A:$NN,DW$320,FALSE))-6),'csapat-ranglista'!$A:$FP,DW$321,FALSE)/8,VLOOKUP(VLOOKUP($A107,csapatok!$A:$NN,DW$320,FALSE),'csapat-ranglista'!$A:$FP,DW$321,FALSE)/4),0)</f>
        <v>0</v>
      </c>
      <c r="DX107" s="223">
        <f>IFERROR(IF(RIGHT(VLOOKUP($A107,csapatok!$A:$NN,DX$320,FALSE),5)="Csere",VLOOKUP(LEFT(VLOOKUP($A107,csapatok!$A:$NN,DX$320,FALSE),LEN(VLOOKUP($A107,csapatok!$A:$NN,DX$320,FALSE))-6),'csapat-ranglista'!$A:$FP,DX$321,FALSE)/8,VLOOKUP(VLOOKUP($A107,csapatok!$A:$NN,DX$320,FALSE),'csapat-ranglista'!$A:$FP,DX$321,FALSE)/4),0)</f>
        <v>0</v>
      </c>
      <c r="DY107" s="223">
        <f>IFERROR(IF(RIGHT(VLOOKUP($A107,csapatok!$A:$NN,DY$320,FALSE),5)="Csere",VLOOKUP(LEFT(VLOOKUP($A107,csapatok!$A:$NN,DY$320,FALSE),LEN(VLOOKUP($A107,csapatok!$A:$NN,DY$320,FALSE))-6),'csapat-ranglista'!$A:$FP,DY$321,FALSE)/8,VLOOKUP(VLOOKUP($A107,csapatok!$A:$NN,DY$320,FALSE),'csapat-ranglista'!$A:$FP,DY$321,FALSE)/4),0)</f>
        <v>0</v>
      </c>
      <c r="DZ107" s="223">
        <f>IFERROR(IF(RIGHT(VLOOKUP($A107,csapatok!$A:$NN,DZ$320,FALSE),5)="Csere",VLOOKUP(LEFT(VLOOKUP($A107,csapatok!$A:$NN,DZ$320,FALSE),LEN(VLOOKUP($A107,csapatok!$A:$NN,DZ$320,FALSE))-6),'csapat-ranglista'!$A:$FP,DZ$321,FALSE)/8,VLOOKUP(VLOOKUP($A107,csapatok!$A:$NN,DZ$320,FALSE),'csapat-ranglista'!$A:$FP,DZ$321,FALSE)/4),0)</f>
        <v>0</v>
      </c>
      <c r="EA107" s="223">
        <f>IFERROR(IF(RIGHT(VLOOKUP($A107,csapatok!$A:$NN,EA$320,FALSE),5)="Csere",VLOOKUP(LEFT(VLOOKUP($A107,csapatok!$A:$NN,EA$320,FALSE),LEN(VLOOKUP($A107,csapatok!$A:$NN,EA$320,FALSE))-6),'csapat-ranglista'!$A:$FP,EA$321,FALSE)/8,VLOOKUP(VLOOKUP($A107,csapatok!$A:$NN,EA$320,FALSE),'csapat-ranglista'!$A:$FP,EA$321,FALSE)/4),0)</f>
        <v>0</v>
      </c>
      <c r="EB107" s="223">
        <f>IFERROR(IF(RIGHT(VLOOKUP($A107,csapatok!$A:$NN,EB$320,FALSE),5)="Csere",VLOOKUP(LEFT(VLOOKUP($A107,csapatok!$A:$NN,EB$320,FALSE),LEN(VLOOKUP($A107,csapatok!$A:$NN,EB$320,FALSE))-6),'csapat-ranglista'!$A:$FP,EB$321,FALSE)/8,VLOOKUP(VLOOKUP($A107,csapatok!$A:$NN,EB$320,FALSE),'csapat-ranglista'!$A:$FP,EB$321,FALSE)/4),0)</f>
        <v>0</v>
      </c>
      <c r="EC107" s="223">
        <f>IFERROR(IF(RIGHT(VLOOKUP($A107,csapatok!$A:$NN,EC$320,FALSE),5)="Csere",VLOOKUP(LEFT(VLOOKUP($A107,csapatok!$A:$NN,EC$320,FALSE),LEN(VLOOKUP($A107,csapatok!$A:$NN,EC$320,FALSE))-6),'csapat-ranglista'!$A:$FP,EC$321,FALSE)/8,VLOOKUP(VLOOKUP($A107,csapatok!$A:$NN,EC$320,FALSE),'csapat-ranglista'!$A:$FP,EC$321,FALSE)/4),0)</f>
        <v>0</v>
      </c>
      <c r="ED107" s="223">
        <f>IFERROR(IF(RIGHT(VLOOKUP($A107,csapatok!$A:$NN,ED$320,FALSE),5)="Csere",VLOOKUP(LEFT(VLOOKUP($A107,csapatok!$A:$NN,ED$320,FALSE),LEN(VLOOKUP($A107,csapatok!$A:$NN,ED$320,FALSE))-6),'csapat-ranglista'!$A:$FP,ED$321,FALSE)/8,VLOOKUP(VLOOKUP($A107,csapatok!$A:$NN,ED$320,FALSE),'csapat-ranglista'!$A:$FP,ED$321,FALSE)/4),0)</f>
        <v>0</v>
      </c>
      <c r="EE107" s="223">
        <f>IFERROR(IF(RIGHT(VLOOKUP($A107,csapatok!$A:$NN,EE$320,FALSE),5)="Csere",VLOOKUP(LEFT(VLOOKUP($A107,csapatok!$A:$NN,EE$320,FALSE),LEN(VLOOKUP($A107,csapatok!$A:$NN,EE$320,FALSE))-6),'csapat-ranglista'!$A:$FP,EE$321,FALSE)/8,VLOOKUP(VLOOKUP($A107,csapatok!$A:$NN,EE$320,FALSE),'csapat-ranglista'!$A:$FP,EE$321,FALSE)/4),0)</f>
        <v>0</v>
      </c>
      <c r="EF107" s="223">
        <f>IFERROR(IF(RIGHT(VLOOKUP($A107,csapatok!$A:$NN,EF$320,FALSE),5)="Csere",VLOOKUP(LEFT(VLOOKUP($A107,csapatok!$A:$NN,EF$320,FALSE),LEN(VLOOKUP($A107,csapatok!$A:$NN,EF$320,FALSE))-6),'csapat-ranglista'!$A:$FP,EF$321,FALSE)/8,VLOOKUP(VLOOKUP($A107,csapatok!$A:$NN,EF$320,FALSE),'csapat-ranglista'!$A:$FP,EF$321,FALSE)/4),0)</f>
        <v>0</v>
      </c>
      <c r="EG107" s="223">
        <f>IFERROR(IF(RIGHT(VLOOKUP($A107,csapatok!$A:$NN,EG$320,FALSE),5)="Csere",VLOOKUP(LEFT(VLOOKUP($A107,csapatok!$A:$NN,EG$320,FALSE),LEN(VLOOKUP($A107,csapatok!$A:$NN,EG$320,FALSE))-6),'csapat-ranglista'!$A:$FP,EG$321,FALSE)/8,VLOOKUP(VLOOKUP($A107,csapatok!$A:$NN,EG$320,FALSE),'csapat-ranglista'!$A:$FP,EG$321,FALSE)/4),0)</f>
        <v>0</v>
      </c>
      <c r="EH107" s="223">
        <f>IFERROR(IF(RIGHT(VLOOKUP($A107,csapatok!$A:$NN,EH$320,FALSE),5)="Csere",VLOOKUP(LEFT(VLOOKUP($A107,csapatok!$A:$NN,EH$320,FALSE),LEN(VLOOKUP($A107,csapatok!$A:$NN,EH$320,FALSE))-6),'csapat-ranglista'!$A:$FP,EH$321,FALSE)/8,VLOOKUP(VLOOKUP($A107,csapatok!$A:$NN,EH$320,FALSE),'csapat-ranglista'!$A:$FP,EH$321,FALSE)/4),0)</f>
        <v>0</v>
      </c>
      <c r="EI107" s="223">
        <f>IFERROR(IF(RIGHT(VLOOKUP($A107,csapatok!$A:$NN,EI$320,FALSE),5)="Csere",VLOOKUP(LEFT(VLOOKUP($A107,csapatok!$A:$NN,EI$320,FALSE),LEN(VLOOKUP($A107,csapatok!$A:$NN,EI$320,FALSE))-6),'csapat-ranglista'!$A:$FP,EI$321,FALSE)/8,VLOOKUP(VLOOKUP($A107,csapatok!$A:$NN,EI$320,FALSE),'csapat-ranglista'!$A:$FP,EI$321,FALSE)/4),0)</f>
        <v>0</v>
      </c>
      <c r="EJ107" s="223">
        <f>IFERROR(IF(RIGHT(VLOOKUP($A107,csapatok!$A:$NN,EJ$320,FALSE),5)="Csere",VLOOKUP(LEFT(VLOOKUP($A107,csapatok!$A:$NN,EJ$320,FALSE),LEN(VLOOKUP($A107,csapatok!$A:$NN,EJ$320,FALSE))-6),'csapat-ranglista'!$A:$FP,EJ$321,FALSE)/8,VLOOKUP(VLOOKUP($A107,csapatok!$A:$NN,EJ$320,FALSE),'csapat-ranglista'!$A:$FP,EJ$321,FALSE)/4),0)</f>
        <v>0</v>
      </c>
      <c r="EK107" s="223">
        <f>IFERROR(IF(RIGHT(VLOOKUP($A107,csapatok!$A:$NN,EK$320,FALSE),5)="Csere",VLOOKUP(LEFT(VLOOKUP($A107,csapatok!$A:$NN,EK$320,FALSE),LEN(VLOOKUP($A107,csapatok!$A:$NN,EK$320,FALSE))-6),'csapat-ranglista'!$A:$FP,EK$321,FALSE)/8,VLOOKUP(VLOOKUP($A107,csapatok!$A:$NN,EK$320,FALSE),'csapat-ranglista'!$A:$FP,EK$321,FALSE)/4),0)</f>
        <v>0</v>
      </c>
      <c r="EL107" s="223">
        <f>IFERROR(IF(RIGHT(VLOOKUP($A107,csapatok!$A:$NN,EL$320,FALSE),5)="Csere",VLOOKUP(LEFT(VLOOKUP($A107,csapatok!$A:$NN,EL$320,FALSE),LEN(VLOOKUP($A107,csapatok!$A:$NN,EL$320,FALSE))-6),'csapat-ranglista'!$A:$FP,EL$321,FALSE)/8,VLOOKUP(VLOOKUP($A107,csapatok!$A:$NN,EL$320,FALSE),'csapat-ranglista'!$A:$FP,EL$321,FALSE)/4),0)</f>
        <v>0</v>
      </c>
      <c r="EM107" s="223">
        <f>IFERROR(IF(RIGHT(VLOOKUP($A107,csapatok!$A:$NN,EM$320,FALSE),5)="Csere",VLOOKUP(LEFT(VLOOKUP($A107,csapatok!$A:$NN,EM$320,FALSE),LEN(VLOOKUP($A107,csapatok!$A:$NN,EM$320,FALSE))-6),'csapat-ranglista'!$A:$FP,EM$321,FALSE)/8,VLOOKUP(VLOOKUP($A107,csapatok!$A:$NN,EM$320,FALSE),'csapat-ranglista'!$A:$FP,EM$321,FALSE)/4),0)</f>
        <v>0</v>
      </c>
      <c r="EN107" s="223">
        <f>IFERROR(IF(RIGHT(VLOOKUP($A107,csapatok!$A:$NN,EN$320,FALSE),5)="Csere",VLOOKUP(LEFT(VLOOKUP($A107,csapatok!$A:$NN,EN$320,FALSE),LEN(VLOOKUP($A107,csapatok!$A:$NN,EN$320,FALSE))-6),'csapat-ranglista'!$A:$FP,EN$321,FALSE)/8,VLOOKUP(VLOOKUP($A107,csapatok!$A:$NN,EN$320,FALSE),'csapat-ranglista'!$A:$FP,EN$321,FALSE)/4),0)</f>
        <v>0</v>
      </c>
      <c r="EO107" s="223">
        <f>IFERROR(IF(RIGHT(VLOOKUP($A107,csapatok!$A:$NN,EO$320,FALSE),5)="Csere",VLOOKUP(LEFT(VLOOKUP($A107,csapatok!$A:$NN,EO$320,FALSE),LEN(VLOOKUP($A107,csapatok!$A:$NN,EO$320,FALSE))-6),'csapat-ranglista'!$A:$FP,EO$321,FALSE)/8,VLOOKUP(VLOOKUP($A107,csapatok!$A:$NN,EO$320,FALSE),'csapat-ranglista'!$A:$FP,EO$321,FALSE)/4),0)</f>
        <v>0</v>
      </c>
      <c r="EP107" s="223">
        <f>IFERROR(IF(RIGHT(VLOOKUP($A107,csapatok!$A:$NN,EP$320,FALSE),5)="Csere",VLOOKUP(LEFT(VLOOKUP($A107,csapatok!$A:$NN,EP$320,FALSE),LEN(VLOOKUP($A107,csapatok!$A:$NN,EP$320,FALSE))-6),'csapat-ranglista'!$A:$FP,EP$321,FALSE)/8,VLOOKUP(VLOOKUP($A107,csapatok!$A:$NN,EP$320,FALSE),'csapat-ranglista'!$A:$FP,EP$321,FALSE)/4),0)</f>
        <v>0</v>
      </c>
      <c r="EQ107" s="223">
        <f>IFERROR(IF(RIGHT(VLOOKUP($A107,csapatok!$A:$NN,EQ$320,FALSE),5)="Csere",VLOOKUP(LEFT(VLOOKUP($A107,csapatok!$A:$NN,EQ$320,FALSE),LEN(VLOOKUP($A107,csapatok!$A:$NN,EQ$320,FALSE))-6),'csapat-ranglista'!$A:$FP,EQ$321,FALSE)/8,VLOOKUP(VLOOKUP($A107,csapatok!$A:$NN,EQ$320,FALSE),'csapat-ranglista'!$A:$FP,EQ$321,FALSE)/4),0)</f>
        <v>0</v>
      </c>
      <c r="ER107" s="223">
        <f>IFERROR(IF(RIGHT(VLOOKUP($A107,csapatok!$A:$NN,ER$320,FALSE),5)="Csere",VLOOKUP(LEFT(VLOOKUP($A107,csapatok!$A:$NN,ER$320,FALSE),LEN(VLOOKUP($A107,csapatok!$A:$NN,ER$320,FALSE))-6),'csapat-ranglista'!$A:$FP,ER$321,FALSE)/8,VLOOKUP(VLOOKUP($A107,csapatok!$A:$NN,ER$320,FALSE),'csapat-ranglista'!$A:$FP,ER$321,FALSE)/4),0)</f>
        <v>0</v>
      </c>
      <c r="ES107" s="223">
        <f>IFERROR(IF(RIGHT(VLOOKUP($A107,csapatok!$A:$NN,ES$320,FALSE),5)="Csere",VLOOKUP(LEFT(VLOOKUP($A107,csapatok!$A:$NN,ES$320,FALSE),LEN(VLOOKUP($A107,csapatok!$A:$NN,ES$320,FALSE))-6),'csapat-ranglista'!$A:$FP,ES$321,FALSE)/8,VLOOKUP(VLOOKUP($A107,csapatok!$A:$NN,ES$320,FALSE),'csapat-ranglista'!$A:$FP,ES$321,FALSE)/4),0)</f>
        <v>0</v>
      </c>
      <c r="ET107" s="223">
        <f>IFERROR(IF(RIGHT(VLOOKUP($A107,csapatok!$A:$NN,ET$320,FALSE),5)="Csere",VLOOKUP(LEFT(VLOOKUP($A107,csapatok!$A:$NN,ET$320,FALSE),LEN(VLOOKUP($A107,csapatok!$A:$NN,ET$320,FALSE))-6),'csapat-ranglista'!$A:$FP,ET$321,FALSE)/8,VLOOKUP(VLOOKUP($A107,csapatok!$A:$NN,ET$320,FALSE),'csapat-ranglista'!$A:$FP,ET$321,FALSE)/4),0)</f>
        <v>0</v>
      </c>
      <c r="EU107" s="223">
        <f>IFERROR(IF(RIGHT(VLOOKUP($A107,csapatok!$A:$NN,EU$320,FALSE),5)="Csere",VLOOKUP(LEFT(VLOOKUP($A107,csapatok!$A:$NN,EU$320,FALSE),LEN(VLOOKUP($A107,csapatok!$A:$NN,EU$320,FALSE))-6),'csapat-ranglista'!$A:$FP,EU$321,FALSE)/8,VLOOKUP(VLOOKUP($A107,csapatok!$A:$NN,EU$320,FALSE),'csapat-ranglista'!$A:$FP,EU$321,FALSE)/4),0)</f>
        <v>0</v>
      </c>
      <c r="EV107" s="223">
        <f>IFERROR(IF(RIGHT(VLOOKUP($A107,csapatok!$A:$NN,EV$320,FALSE),5)="Csere",VLOOKUP(LEFT(VLOOKUP($A107,csapatok!$A:$NN,EV$320,FALSE),LEN(VLOOKUP($A107,csapatok!$A:$NN,EV$320,FALSE))-6),'csapat-ranglista'!$A:$FP,EV$321,FALSE)/8,VLOOKUP(VLOOKUP($A107,csapatok!$A:$NN,EV$320,FALSE),'csapat-ranglista'!$A:$FP,EV$321,FALSE)/4),0)</f>
        <v>0</v>
      </c>
      <c r="EW107" s="223">
        <f>IFERROR(IF(RIGHT(VLOOKUP($A107,csapatok!$A:$NN,EW$320,FALSE),5)="Csere",VLOOKUP(LEFT(VLOOKUP($A107,csapatok!$A:$NN,EW$320,FALSE),LEN(VLOOKUP($A107,csapatok!$A:$NN,EW$320,FALSE))-6),'csapat-ranglista'!$A:$FP,EW$321,FALSE)/8,VLOOKUP(VLOOKUP($A107,csapatok!$A:$NN,EW$320,FALSE),'csapat-ranglista'!$A:$FP,EW$321,FALSE)/4),0)</f>
        <v>0</v>
      </c>
      <c r="EX107" s="223">
        <f>IFERROR(IF(RIGHT(VLOOKUP($A107,csapatok!$A:$NN,EX$320,FALSE),5)="Csere",VLOOKUP(LEFT(VLOOKUP($A107,csapatok!$A:$NN,EX$320,FALSE),LEN(VLOOKUP($A107,csapatok!$A:$NN,EX$320,FALSE))-6),'csapat-ranglista'!$A:$FP,EX$321,FALSE)/8,VLOOKUP(VLOOKUP($A107,csapatok!$A:$NN,EX$320,FALSE),'csapat-ranglista'!$A:$FP,EX$321,FALSE)/4),0)</f>
        <v>0</v>
      </c>
      <c r="EY107" s="223">
        <f>IFERROR(IF(RIGHT(VLOOKUP($A107,csapatok!$A:$NN,EY$320,FALSE),5)="Csere",VLOOKUP(LEFT(VLOOKUP($A107,csapatok!$A:$NN,EY$320,FALSE),LEN(VLOOKUP($A107,csapatok!$A:$NN,EY$320,FALSE))-6),'csapat-ranglista'!$A:$FP,EY$321,FALSE)/8,VLOOKUP(VLOOKUP($A107,csapatok!$A:$NN,EY$320,FALSE),'csapat-ranglista'!$A:$FP,EY$321,FALSE)/4),0)</f>
        <v>0</v>
      </c>
      <c r="EZ107" s="223">
        <f>IFERROR(IF(RIGHT(VLOOKUP($A107,csapatok!$A:$NN,EZ$320,FALSE),5)="Csere",VLOOKUP(LEFT(VLOOKUP($A107,csapatok!$A:$NN,EZ$320,FALSE),LEN(VLOOKUP($A107,csapatok!$A:$NN,EZ$320,FALSE))-6),'csapat-ranglista'!$A:$FP,EZ$321,FALSE)/8,VLOOKUP(VLOOKUP($A107,csapatok!$A:$NN,EZ$320,FALSE),'csapat-ranglista'!$A:$FP,EZ$321,FALSE)/4),0)</f>
        <v>0</v>
      </c>
      <c r="FA107" s="223">
        <f>IFERROR(IF(RIGHT(VLOOKUP($A107,csapatok!$A:$NN,FA$320,FALSE),5)="Csere",VLOOKUP(LEFT(VLOOKUP($A107,csapatok!$A:$NN,FA$320,FALSE),LEN(VLOOKUP($A107,csapatok!$A:$NN,FA$320,FALSE))-6),'csapat-ranglista'!$A:$FP,FA$321,FALSE)/8,VLOOKUP(VLOOKUP($A107,csapatok!$A:$NN,FA$320,FALSE),'csapat-ranglista'!$A:$FP,FA$321,FALSE)/4),0)</f>
        <v>0</v>
      </c>
      <c r="FB107" s="223">
        <f>IFERROR(IF(RIGHT(VLOOKUP($A107,csapatok!$A:$NN,FB$320,FALSE),5)="Csere",VLOOKUP(LEFT(VLOOKUP($A107,csapatok!$A:$NN,FB$320,FALSE),LEN(VLOOKUP($A107,csapatok!$A:$NN,FB$320,FALSE))-6),'csapat-ranglista'!$A:$FP,FB$321,FALSE)/8,VLOOKUP(VLOOKUP($A107,csapatok!$A:$NN,FB$320,FALSE),'csapat-ranglista'!$A:$FP,FB$321,FALSE)/4),0)</f>
        <v>0</v>
      </c>
      <c r="FC107" s="223">
        <f>IFERROR(IF(RIGHT(VLOOKUP($A107,csapatok!$A:$NN,FC$320,FALSE),5)="Csere",VLOOKUP(LEFT(VLOOKUP($A107,csapatok!$A:$NN,FC$320,FALSE),LEN(VLOOKUP($A107,csapatok!$A:$NN,FC$320,FALSE))-6),'csapat-ranglista'!$A:$FP,FC$321,FALSE)/8,VLOOKUP(VLOOKUP($A107,csapatok!$A:$NN,FC$320,FALSE),'csapat-ranglista'!$A:$FP,FC$321,FALSE)/4),0)</f>
        <v>0</v>
      </c>
      <c r="FD107" s="224">
        <f>versenyek!$QY$11*IFERROR(VLOOKUP(VLOOKUP($A107,versenyek!QX:QZ,3,FALSE),szabalyok!$A$16:$B$23,2,FALSE)/4,0)</f>
        <v>0</v>
      </c>
      <c r="FE107" s="224">
        <f>versenyek!$RB$11*IFERROR(VLOOKUP(VLOOKUP($A107,versenyek!RA:RC,3,FALSE),szabalyok!$A$16:$B$23,2,FALSE)/4,0)</f>
        <v>0</v>
      </c>
      <c r="FF107" s="223">
        <f>IFERROR(IF(RIGHT(VLOOKUP($A107,csapatok!$A:$NN,FF$320,FALSE),5)="Csere",VLOOKUP(LEFT(VLOOKUP($A107,csapatok!$A:$NN,FF$320,FALSE),LEN(VLOOKUP($A107,csapatok!$A:$NN,FF$320,FALSE))-6),'csapat-ranglista'!$A:$FP,FF$321,FALSE)/8,VLOOKUP(VLOOKUP($A107,csapatok!$A:$NN,FF$320,FALSE),'csapat-ranglista'!$A:$FP,FF$321,FALSE)/4),0)</f>
        <v>0</v>
      </c>
      <c r="FG107" s="223">
        <f>IFERROR(IF(RIGHT(VLOOKUP($A107,csapatok!$A:$NN,FG$320,FALSE),5)="Csere",VLOOKUP(LEFT(VLOOKUP($A107,csapatok!$A:$NN,FG$320,FALSE),LEN(VLOOKUP($A107,csapatok!$A:$NN,FG$320,FALSE))-6),'csapat-ranglista'!$A:$FP,FG$321,FALSE)/8,VLOOKUP(VLOOKUP($A107,csapatok!$A:$NN,FG$320,FALSE),'csapat-ranglista'!$A:$FP,FG$321,FALSE)/4),0)</f>
        <v>0</v>
      </c>
      <c r="FH107" s="223">
        <f>IFERROR(IF(RIGHT(VLOOKUP($A107,csapatok!$A:$NN,FH$320,FALSE),5)="Csere",VLOOKUP(LEFT(VLOOKUP($A107,csapatok!$A:$NN,FH$320,FALSE),LEN(VLOOKUP($A107,csapatok!$A:$NN,FH$320,FALSE))-6),'csapat-ranglista'!$A:$FP,FH$321,FALSE)/8,VLOOKUP(VLOOKUP($A107,csapatok!$A:$NN,FH$320,FALSE),'csapat-ranglista'!$A:$FP,FH$321,FALSE)/4),0)</f>
        <v>0</v>
      </c>
      <c r="FI107" s="223">
        <f>IFERROR(IF(RIGHT(VLOOKUP($A107,csapatok!$A:$NN,FI$320,FALSE),5)="Csere",VLOOKUP(LEFT(VLOOKUP($A107,csapatok!$A:$NN,FI$320,FALSE),LEN(VLOOKUP($A107,csapatok!$A:$NN,FI$320,FALSE))-6),'csapat-ranglista'!$A:$FP,FI$321,FALSE)/8,VLOOKUP(VLOOKUP($A107,csapatok!$A:$NN,FI$320,FALSE),'csapat-ranglista'!$A:$FP,FI$321,FALSE)/4),0)</f>
        <v>0</v>
      </c>
      <c r="FJ107" s="223">
        <f>IFERROR(IF(RIGHT(VLOOKUP($A107,csapatok!$A:$NN,FJ$320,FALSE),5)="Csere",VLOOKUP(LEFT(VLOOKUP($A107,csapatok!$A:$NN,FJ$320,FALSE),LEN(VLOOKUP($A107,csapatok!$A:$NN,FJ$320,FALSE))-6),'csapat-ranglista'!$A:$FP,FJ$321,FALSE)/8,VLOOKUP(VLOOKUP($A107,csapatok!$A:$NN,FJ$320,FALSE),'csapat-ranglista'!$A:$FP,FJ$321,FALSE)/4),0)</f>
        <v>0</v>
      </c>
      <c r="FK107" s="223">
        <f>IFERROR(IF(RIGHT(VLOOKUP($A107,csapatok!$A:$NN,FK$320,FALSE),5)="Csere",VLOOKUP(LEFT(VLOOKUP($A107,csapatok!$A:$NN,FK$320,FALSE),LEN(VLOOKUP($A107,csapatok!$A:$NN,FK$320,FALSE))-6),'csapat-ranglista'!$A:$FP,FK$321,FALSE)/8,VLOOKUP(VLOOKUP($A107,csapatok!$A:$NN,FK$320,FALSE),'csapat-ranglista'!$A:$FP,FK$321,FALSE)/4),0)</f>
        <v>0</v>
      </c>
      <c r="FL107" s="223">
        <f>IFERROR(IF(RIGHT(VLOOKUP($A107,csapatok!$A:$NN,FL$320,FALSE),5)="Csere",VLOOKUP(LEFT(VLOOKUP($A107,csapatok!$A:$NN,FL$320,FALSE),LEN(VLOOKUP($A107,csapatok!$A:$NN,FL$320,FALSE))-6),'csapat-ranglista'!$A:$FP,FL$321,FALSE)/8,VLOOKUP(VLOOKUP($A107,csapatok!$A:$NN,FL$320,FALSE),'csapat-ranglista'!$A:$FP,FL$321,FALSE)/4),0)</f>
        <v>0</v>
      </c>
      <c r="FM107" s="223">
        <f>IFERROR(IF(RIGHT(VLOOKUP($A107,csapatok!$A:$NN,FM$320,FALSE),5)="Csere",VLOOKUP(LEFT(VLOOKUP($A107,csapatok!$A:$NN,FM$320,FALSE),LEN(VLOOKUP($A107,csapatok!$A:$NN,FM$320,FALSE))-6),'csapat-ranglista'!$A:$FP,FM$321,FALSE)/8,VLOOKUP(VLOOKUP($A107,csapatok!$A:$NN,FM$320,FALSE),'csapat-ranglista'!$A:$FP,FM$321,FALSE)/4),0)</f>
        <v>0</v>
      </c>
      <c r="FN107" s="223">
        <f>IFERROR(IF(RIGHT(VLOOKUP($A107,csapatok!$A:$NN,FN$320,FALSE),5)="Csere",VLOOKUP(LEFT(VLOOKUP($A107,csapatok!$A:$NN,FN$320,FALSE),LEN(VLOOKUP($A107,csapatok!$A:$NN,FN$320,FALSE))-6),'csapat-ranglista'!$A:$FP,FN$321,FALSE)/8,VLOOKUP(VLOOKUP($A107,csapatok!$A:$NN,FN$320,FALSE),'csapat-ranglista'!$A:$FP,FN$321,FALSE)/4),0)</f>
        <v>3.2354468214419732</v>
      </c>
      <c r="FO107" s="223">
        <f>IFERROR(IF(RIGHT(VLOOKUP($A107,csapatok!$A:$NN,FO$320,FALSE),5)="Csere",VLOOKUP(LEFT(VLOOKUP($A107,csapatok!$A:$NN,FO$320,FALSE),LEN(VLOOKUP($A107,csapatok!$A:$NN,FO$320,FALSE))-6),'csapat-ranglista'!$A:$FP,FO$321,FALSE)/8,VLOOKUP(VLOOKUP($A107,csapatok!$A:$NN,FO$320,FALSE),'csapat-ranglista'!$A:$FP,FO$321,FALSE)/4),0)</f>
        <v>0</v>
      </c>
      <c r="FP107" s="223">
        <f>IFERROR(IF(RIGHT(VLOOKUP($A107,csapatok!$A:$NN,FP$320,FALSE),5)="Csere",VLOOKUP(LEFT(VLOOKUP($A107,csapatok!$A:$NN,FP$320,FALSE),LEN(VLOOKUP($A107,csapatok!$A:$NN,FP$320,FALSE))-6),'csapat-ranglista'!$A:$FP,FP$321,FALSE)/8,VLOOKUP(VLOOKUP($A107,csapatok!$A:$NN,FP$320,FALSE),'csapat-ranglista'!$A:$FP,FP$321,FALSE)/4),0)</f>
        <v>0</v>
      </c>
      <c r="FQ107" s="223">
        <f>IFERROR(IF(RIGHT(VLOOKUP($A107,csapatok!$A:$NN,FQ$320,FALSE),5)="Csere",VLOOKUP(LEFT(VLOOKUP($A107,csapatok!$A:$NN,FQ$320,FALSE),LEN(VLOOKUP($A107,csapatok!$A:$NN,FQ$320,FALSE))-6),'csapat-ranglista'!$A:$FP,FQ$321,FALSE)/8,VLOOKUP(VLOOKUP($A107,csapatok!$A:$NN,FQ$320,FALSE),'csapat-ranglista'!$A:$FP,FQ$321,FALSE)/4),0)</f>
        <v>0</v>
      </c>
      <c r="FR107" s="223">
        <f>IFERROR(IF(RIGHT(VLOOKUP($A107,csapatok!$A:$NN,FR$320,FALSE),5)="Csere",VLOOKUP(LEFT(VLOOKUP($A107,csapatok!$A:$NN,FR$320,FALSE),LEN(VLOOKUP($A107,csapatok!$A:$NN,FR$320,FALSE))-6),'csapat-ranglista'!$A:$FP,FR$321,FALSE)/8,VLOOKUP(VLOOKUP($A107,csapatok!$A:$NN,FR$320,FALSE),'csapat-ranglista'!$A:$FP,FR$321,FALSE)/4),0)</f>
        <v>0</v>
      </c>
      <c r="FS107" s="223">
        <f>IFERROR(IF(RIGHT(VLOOKUP($A107,csapatok!$A:$NN,FS$320,FALSE),5)="Csere",VLOOKUP(LEFT(VLOOKUP($A107,csapatok!$A:$NN,FS$320,FALSE),LEN(VLOOKUP($A107,csapatok!$A:$NN,FS$320,FALSE))-6),'csapat-ranglista'!$A:$FP,FS$321,FALSE)/8,VLOOKUP(VLOOKUP($A107,csapatok!$A:$NN,FS$320,FALSE),'csapat-ranglista'!$A:$FP,FS$321,FALSE)/4),0)</f>
        <v>0</v>
      </c>
      <c r="FT107" s="223">
        <f>IFERROR(IF(RIGHT(VLOOKUP($A107,csapatok!$A:$NN,FT$320,FALSE),5)="Csere",VLOOKUP(LEFT(VLOOKUP($A107,csapatok!$A:$NN,FT$320,FALSE),LEN(VLOOKUP($A107,csapatok!$A:$NN,FT$320,FALSE))-6),'csapat-ranglista'!$A:$FP,FT$321,FALSE)/8,VLOOKUP(VLOOKUP($A107,csapatok!$A:$NN,FT$320,FALSE),'csapat-ranglista'!$A:$FP,FT$321,FALSE)/4),0)</f>
        <v>0</v>
      </c>
      <c r="FU107" s="223">
        <f>IFERROR(IF(RIGHT(VLOOKUP($A107,csapatok!$A:$NN,FU$320,FALSE),5)="Csere",VLOOKUP(LEFT(VLOOKUP($A107,csapatok!$A:$NN,FU$320,FALSE),LEN(VLOOKUP($A107,csapatok!$A:$NN,FU$320,FALSE))-6),'csapat-ranglista'!$A:$FP,FU$321,FALSE)/8,VLOOKUP(VLOOKUP($A107,csapatok!$A:$NN,FU$320,FALSE),'csapat-ranglista'!$A:$FP,FU$321,FALSE)/4),0)</f>
        <v>0</v>
      </c>
      <c r="FV107" s="223">
        <f>IFERROR(IF(RIGHT(VLOOKUP($A107,csapatok!$A:$NN,FV$320,FALSE),5)="Csere",VLOOKUP(LEFT(VLOOKUP($A107,csapatok!$A:$NN,FV$320,FALSE),LEN(VLOOKUP($A107,csapatok!$A:$NN,FV$320,FALSE))-6),'csapat-ranglista'!$A:$FP,FV$321,FALSE)/8,VLOOKUP(VLOOKUP($A107,csapatok!$A:$NN,FV$320,FALSE),'csapat-ranglista'!$A:$FP,FV$321,FALSE)/4),0)</f>
        <v>0</v>
      </c>
      <c r="FW107" s="223">
        <f>IFERROR(IF(RIGHT(VLOOKUP($A107,csapatok!$A:$NN,FW$320,FALSE),5)="Csere",VLOOKUP(LEFT(VLOOKUP($A107,csapatok!$A:$NN,FW$320,FALSE),LEN(VLOOKUP($A107,csapatok!$A:$NN,FW$320,FALSE))-6),'csapat-ranglista'!$A:$FP,FW$321,FALSE)/8,VLOOKUP(VLOOKUP($A107,csapatok!$A:$NN,FW$320,FALSE),'csapat-ranglista'!$A:$FP,FW$321,FALSE)/4),0)</f>
        <v>0</v>
      </c>
      <c r="FX107" s="223">
        <f>IFERROR(IF(RIGHT(VLOOKUP($A107,csapatok!$A:$NN,FX$320,FALSE),5)="Csere",VLOOKUP(LEFT(VLOOKUP($A107,csapatok!$A:$NN,FX$320,FALSE),LEN(VLOOKUP($A107,csapatok!$A:$NN,FX$320,FALSE))-6),'csapat-ranglista'!$A:$FP,FX$321,FALSE)/8,VLOOKUP(VLOOKUP($A107,csapatok!$A:$NN,FX$320,FALSE),'csapat-ranglista'!$A:$FP,FX$321,FALSE)/4),0)</f>
        <v>0</v>
      </c>
      <c r="FY107" s="223">
        <f>IFERROR(IF(RIGHT(VLOOKUP($A107,csapatok!$A:$NN,FY$320,FALSE),5)="Csere",VLOOKUP(LEFT(VLOOKUP($A107,csapatok!$A:$NN,FY$320,FALSE),LEN(VLOOKUP($A107,csapatok!$A:$NN,FY$320,FALSE))-6),'csapat-ranglista'!$A:$FP,FY$321,FALSE)/8,VLOOKUP(VLOOKUP($A107,csapatok!$A:$NN,FY$320,FALSE),'csapat-ranglista'!$A:$FP,FY$321,FALSE)/4),0)</f>
        <v>0</v>
      </c>
      <c r="FZ107" s="223">
        <f>IFERROR(IF(RIGHT(VLOOKUP($A107,csapatok!$A:$NN,FZ$320,FALSE),5)="Csere",VLOOKUP(LEFT(VLOOKUP($A107,csapatok!$A:$NN,FZ$320,FALSE),LEN(VLOOKUP($A107,csapatok!$A:$NN,FZ$320,FALSE))-6),'csapat-ranglista'!$A:$FP,FZ$321,FALSE)/8,VLOOKUP(VLOOKUP($A107,csapatok!$A:$NN,FZ$320,FALSE),'csapat-ranglista'!$A:$FP,FZ$321,FALSE)/4),0)</f>
        <v>0</v>
      </c>
      <c r="GA107" s="223">
        <f>IFERROR(IF(RIGHT(VLOOKUP($A107,csapatok!$A:$NN,GA$320,FALSE),5)="Csere",VLOOKUP(LEFT(VLOOKUP($A107,csapatok!$A:$NN,GA$320,FALSE),LEN(VLOOKUP($A107,csapatok!$A:$NN,GA$320,FALSE))-6),'csapat-ranglista'!$A:$FP,GA$321,FALSE)/8,VLOOKUP(VLOOKUP($A107,csapatok!$A:$NN,GA$320,FALSE),'csapat-ranglista'!$A:$FP,GA$321,FALSE)/4),0)</f>
        <v>0</v>
      </c>
      <c r="GB107" s="223">
        <f>IFERROR(IF(RIGHT(VLOOKUP($A107,csapatok!$A:$NN,GB$320,FALSE),5)="Csere",VLOOKUP(LEFT(VLOOKUP($A107,csapatok!$A:$NN,GB$320,FALSE),LEN(VLOOKUP($A107,csapatok!$A:$NN,GB$320,FALSE))-6),'csapat-ranglista'!$A:$FP,GB$321,FALSE)/8,VLOOKUP(VLOOKUP($A107,csapatok!$A:$NN,GB$320,FALSE),'csapat-ranglista'!$A:$FP,GB$321,FALSE)/4),0)</f>
        <v>0</v>
      </c>
      <c r="GC107" s="223">
        <f>IFERROR(IF(RIGHT(VLOOKUP($A107,csapatok!$A:$NN,GC$320,FALSE),5)="Csere",VLOOKUP(LEFT(VLOOKUP($A107,csapatok!$A:$NN,GC$320,FALSE),LEN(VLOOKUP($A107,csapatok!$A:$NN,GC$320,FALSE))-6),'csapat-ranglista'!$A:$FP,GC$321,FALSE)/8,VLOOKUP(VLOOKUP($A107,csapatok!$A:$NN,GC$320,FALSE),'csapat-ranglista'!$A:$FP,GC$321,FALSE)/4),0)</f>
        <v>0</v>
      </c>
      <c r="GD107" s="247">
        <f>SUM(EQ107:GC107)</f>
        <v>3.2354468214419732</v>
      </c>
    </row>
    <row r="108" spans="1:186">
      <c r="A108" s="1" t="s">
        <v>1400</v>
      </c>
      <c r="B108" s="130"/>
      <c r="C108" s="131" t="str">
        <f>IF(B108=0,"",IF(B108&lt;$C$1,"felnőtt","ifi"))</f>
        <v/>
      </c>
      <c r="D108" s="32" t="s">
        <v>9</v>
      </c>
      <c r="E108" s="45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4"/>
      <c r="BD108" s="224"/>
      <c r="BE108" s="223">
        <f>IFERROR(IF(RIGHT(VLOOKUP($A108,csapatok!$A:$NN,BE$320,FALSE),5)="Csere",VLOOKUP(LEFT(VLOOKUP($A108,csapatok!$A:$NN,BE$320,FALSE),LEN(VLOOKUP($A108,csapatok!$A:$NN,BE$320,FALSE))-6),'csapat-ranglista'!$A:$FP,BE$321,FALSE)/8,VLOOKUP(VLOOKUP($A108,csapatok!$A:$NN,BE$320,FALSE),'csapat-ranglista'!$A:$FP,BE$321,FALSE)/4),0)</f>
        <v>0</v>
      </c>
      <c r="BF108" s="223">
        <f>IFERROR(IF(RIGHT(VLOOKUP($A108,csapatok!$A:$NN,BF$320,FALSE),5)="Csere",VLOOKUP(LEFT(VLOOKUP($A108,csapatok!$A:$NN,BF$320,FALSE),LEN(VLOOKUP($A108,csapatok!$A:$NN,BF$320,FALSE))-6),'csapat-ranglista'!$A:$FP,BF$321,FALSE)/8,VLOOKUP(VLOOKUP($A108,csapatok!$A:$NN,BF$320,FALSE),'csapat-ranglista'!$A:$FP,BF$321,FALSE)/4),0)</f>
        <v>0</v>
      </c>
      <c r="BG108" s="223">
        <f>IFERROR(IF(RIGHT(VLOOKUP($A108,csapatok!$A:$NN,BG$320,FALSE),5)="Csere",VLOOKUP(LEFT(VLOOKUP($A108,csapatok!$A:$NN,BG$320,FALSE),LEN(VLOOKUP($A108,csapatok!$A:$NN,BG$320,FALSE))-6),'csapat-ranglista'!$A:$FP,BG$321,FALSE)/8,VLOOKUP(VLOOKUP($A108,csapatok!$A:$NN,BG$320,FALSE),'csapat-ranglista'!$A:$FP,BG$321,FALSE)/4),0)</f>
        <v>0</v>
      </c>
      <c r="BH108" s="223">
        <f>IFERROR(IF(RIGHT(VLOOKUP($A108,csapatok!$A:$NN,BH$320,FALSE),5)="Csere",VLOOKUP(LEFT(VLOOKUP($A108,csapatok!$A:$NN,BH$320,FALSE),LEN(VLOOKUP($A108,csapatok!$A:$NN,BH$320,FALSE))-6),'csapat-ranglista'!$A:$FP,BH$321,FALSE)/8,VLOOKUP(VLOOKUP($A108,csapatok!$A:$NN,BH$320,FALSE),'csapat-ranglista'!$A:$FP,BH$321,FALSE)/4),0)</f>
        <v>0</v>
      </c>
      <c r="BI108" s="223">
        <f>IFERROR(IF(RIGHT(VLOOKUP($A108,csapatok!$A:$NN,BI$320,FALSE),5)="Csere",VLOOKUP(LEFT(VLOOKUP($A108,csapatok!$A:$NN,BI$320,FALSE),LEN(VLOOKUP($A108,csapatok!$A:$NN,BI$320,FALSE))-6),'csapat-ranglista'!$A:$FP,BI$321,FALSE)/8,VLOOKUP(VLOOKUP($A108,csapatok!$A:$NN,BI$320,FALSE),'csapat-ranglista'!$A:$FP,BI$321,FALSE)/4),0)</f>
        <v>0</v>
      </c>
      <c r="BJ108" s="223">
        <f>IFERROR(IF(RIGHT(VLOOKUP($A108,csapatok!$A:$NN,BJ$320,FALSE),5)="Csere",VLOOKUP(LEFT(VLOOKUP($A108,csapatok!$A:$NN,BJ$320,FALSE),LEN(VLOOKUP($A108,csapatok!$A:$NN,BJ$320,FALSE))-6),'csapat-ranglista'!$A:$FP,BJ$321,FALSE)/8,VLOOKUP(VLOOKUP($A108,csapatok!$A:$NN,BJ$320,FALSE),'csapat-ranglista'!$A:$FP,BJ$321,FALSE)/4),0)</f>
        <v>0</v>
      </c>
      <c r="BK108" s="223">
        <f>IFERROR(IF(RIGHT(VLOOKUP($A108,csapatok!$A:$NN,BK$320,FALSE),5)="Csere",VLOOKUP(LEFT(VLOOKUP($A108,csapatok!$A:$NN,BK$320,FALSE),LEN(VLOOKUP($A108,csapatok!$A:$NN,BK$320,FALSE))-6),'csapat-ranglista'!$A:$FP,BK$321,FALSE)/8,VLOOKUP(VLOOKUP($A108,csapatok!$A:$NN,BK$320,FALSE),'csapat-ranglista'!$A:$FP,BK$321,FALSE)/4),0)</f>
        <v>0</v>
      </c>
      <c r="BL108" s="223">
        <f>IFERROR(IF(RIGHT(VLOOKUP($A108,csapatok!$A:$NN,BL$320,FALSE),5)="Csere",VLOOKUP(LEFT(VLOOKUP($A108,csapatok!$A:$NN,BL$320,FALSE),LEN(VLOOKUP($A108,csapatok!$A:$NN,BL$320,FALSE))-6),'csapat-ranglista'!$A:$FP,BL$321,FALSE)/8,VLOOKUP(VLOOKUP($A108,csapatok!$A:$NN,BL$320,FALSE),'csapat-ranglista'!$A:$FP,BL$321,FALSE)/4),0)</f>
        <v>0</v>
      </c>
      <c r="BM108" s="223">
        <f>IFERROR(IF(RIGHT(VLOOKUP($A108,csapatok!$A:$NN,BM$320,FALSE),5)="Csere",VLOOKUP(LEFT(VLOOKUP($A108,csapatok!$A:$NN,BM$320,FALSE),LEN(VLOOKUP($A108,csapatok!$A:$NN,BM$320,FALSE))-6),'csapat-ranglista'!$A:$FP,BM$321,FALSE)/8,VLOOKUP(VLOOKUP($A108,csapatok!$A:$NN,BM$320,FALSE),'csapat-ranglista'!$A:$FP,BM$321,FALSE)/4),0)</f>
        <v>0</v>
      </c>
      <c r="BN108" s="223">
        <f>IFERROR(IF(RIGHT(VLOOKUP($A108,csapatok!$A:$NN,BN$320,FALSE),5)="Csere",VLOOKUP(LEFT(VLOOKUP($A108,csapatok!$A:$NN,BN$320,FALSE),LEN(VLOOKUP($A108,csapatok!$A:$NN,BN$320,FALSE))-6),'csapat-ranglista'!$A:$FP,BN$321,FALSE)/8,VLOOKUP(VLOOKUP($A108,csapatok!$A:$NN,BN$320,FALSE),'csapat-ranglista'!$A:$FP,BN$321,FALSE)/4),0)</f>
        <v>0</v>
      </c>
      <c r="BO108" s="223">
        <f>IFERROR(IF(RIGHT(VLOOKUP($A108,csapatok!$A:$NN,BO$320,FALSE),5)="Csere",VLOOKUP(LEFT(VLOOKUP($A108,csapatok!$A:$NN,BO$320,FALSE),LEN(VLOOKUP($A108,csapatok!$A:$NN,BO$320,FALSE))-6),'csapat-ranglista'!$A:$FP,BO$321,FALSE)/8,VLOOKUP(VLOOKUP($A108,csapatok!$A:$NN,BO$320,FALSE),'csapat-ranglista'!$A:$FP,BO$321,FALSE)/4),0)</f>
        <v>0</v>
      </c>
      <c r="BP108" s="223">
        <f>IFERROR(IF(RIGHT(VLOOKUP($A108,csapatok!$A:$NN,BP$320,FALSE),5)="Csere",VLOOKUP(LEFT(VLOOKUP($A108,csapatok!$A:$NN,BP$320,FALSE),LEN(VLOOKUP($A108,csapatok!$A:$NN,BP$320,FALSE))-6),'csapat-ranglista'!$A:$FP,BP$321,FALSE)/8,VLOOKUP(VLOOKUP($A108,csapatok!$A:$NN,BP$320,FALSE),'csapat-ranglista'!$A:$FP,BP$321,FALSE)/4),0)</f>
        <v>0</v>
      </c>
      <c r="BQ108" s="223">
        <f>IFERROR(IF(RIGHT(VLOOKUP($A108,csapatok!$A:$NN,BQ$320,FALSE),5)="Csere",VLOOKUP(LEFT(VLOOKUP($A108,csapatok!$A:$NN,BQ$320,FALSE),LEN(VLOOKUP($A108,csapatok!$A:$NN,BQ$320,FALSE))-6),'csapat-ranglista'!$A:$FP,BQ$321,FALSE)/8,VLOOKUP(VLOOKUP($A108,csapatok!$A:$NN,BQ$320,FALSE),'csapat-ranglista'!$A:$FP,BQ$321,FALSE)/4),0)</f>
        <v>0</v>
      </c>
      <c r="BR108" s="223">
        <f>IFERROR(IF(RIGHT(VLOOKUP($A108,csapatok!$A:$NN,BR$320,FALSE),5)="Csere",VLOOKUP(LEFT(VLOOKUP($A108,csapatok!$A:$NN,BR$320,FALSE),LEN(VLOOKUP($A108,csapatok!$A:$NN,BR$320,FALSE))-6),'csapat-ranglista'!$A:$FP,BR$321,FALSE)/8,VLOOKUP(VLOOKUP($A108,csapatok!$A:$NN,BR$320,FALSE),'csapat-ranglista'!$A:$FP,BR$321,FALSE)/4),0)</f>
        <v>0</v>
      </c>
      <c r="BS108" s="223">
        <f>IFERROR(IF(RIGHT(VLOOKUP($A108,csapatok!$A:$NN,BS$320,FALSE),5)="Csere",VLOOKUP(LEFT(VLOOKUP($A108,csapatok!$A:$NN,BS$320,FALSE),LEN(VLOOKUP($A108,csapatok!$A:$NN,BS$320,FALSE))-6),'csapat-ranglista'!$A:$FP,BS$321,FALSE)/8,VLOOKUP(VLOOKUP($A108,csapatok!$A:$NN,BS$320,FALSE),'csapat-ranglista'!$A:$FP,BS$321,FALSE)/4),0)</f>
        <v>0</v>
      </c>
      <c r="BT108" s="223">
        <f>IFERROR(IF(RIGHT(VLOOKUP($A108,csapatok!$A:$NN,BT$320,FALSE),5)="Csere",VLOOKUP(LEFT(VLOOKUP($A108,csapatok!$A:$NN,BT$320,FALSE),LEN(VLOOKUP($A108,csapatok!$A:$NN,BT$320,FALSE))-6),'csapat-ranglista'!$A:$FP,BT$321,FALSE)/8,VLOOKUP(VLOOKUP($A108,csapatok!$A:$NN,BT$320,FALSE),'csapat-ranglista'!$A:$FP,BT$321,FALSE)/4),0)</f>
        <v>0</v>
      </c>
      <c r="BU108" s="223">
        <f>IFERROR(IF(RIGHT(VLOOKUP($A108,csapatok!$A:$NN,BU$320,FALSE),5)="Csere",VLOOKUP(LEFT(VLOOKUP($A108,csapatok!$A:$NN,BU$320,FALSE),LEN(VLOOKUP($A108,csapatok!$A:$NN,BU$320,FALSE))-6),'csapat-ranglista'!$A:$FP,BU$321,FALSE)/8,VLOOKUP(VLOOKUP($A108,csapatok!$A:$NN,BU$320,FALSE),'csapat-ranglista'!$A:$FP,BU$321,FALSE)/4),0)</f>
        <v>0</v>
      </c>
      <c r="BV108" s="223">
        <f>IFERROR(IF(RIGHT(VLOOKUP($A108,csapatok!$A:$NN,BV$320,FALSE),5)="Csere",VLOOKUP(LEFT(VLOOKUP($A108,csapatok!$A:$NN,BV$320,FALSE),LEN(VLOOKUP($A108,csapatok!$A:$NN,BV$320,FALSE))-6),'csapat-ranglista'!$A:$FP,BV$321,FALSE)/8,VLOOKUP(VLOOKUP($A108,csapatok!$A:$NN,BV$320,FALSE),'csapat-ranglista'!$A:$FP,BV$321,FALSE)/4),0)</f>
        <v>0</v>
      </c>
      <c r="BW108" s="223">
        <f>IFERROR(IF(RIGHT(VLOOKUP($A108,csapatok!$A:$NN,BW$320,FALSE),5)="Csere",VLOOKUP(LEFT(VLOOKUP($A108,csapatok!$A:$NN,BW$320,FALSE),LEN(VLOOKUP($A108,csapatok!$A:$NN,BW$320,FALSE))-6),'csapat-ranglista'!$A:$FP,BW$321,FALSE)/8,VLOOKUP(VLOOKUP($A108,csapatok!$A:$NN,BW$320,FALSE),'csapat-ranglista'!$A:$FP,BW$321,FALSE)/4),0)</f>
        <v>0</v>
      </c>
      <c r="BX108" s="223">
        <f>IFERROR(IF(RIGHT(VLOOKUP($A108,csapatok!$A:$NN,BX$320,FALSE),5)="Csere",VLOOKUP(LEFT(VLOOKUP($A108,csapatok!$A:$NN,BX$320,FALSE),LEN(VLOOKUP($A108,csapatok!$A:$NN,BX$320,FALSE))-6),'csapat-ranglista'!$A:$FP,BX$321,FALSE)/8,VLOOKUP(VLOOKUP($A108,csapatok!$A:$NN,BX$320,FALSE),'csapat-ranglista'!$A:$FP,BX$321,FALSE)/4),0)</f>
        <v>0</v>
      </c>
      <c r="BY108" s="223">
        <f>IFERROR(IF(RIGHT(VLOOKUP($A108,csapatok!$A:$NN,BY$320,FALSE),5)="Csere",VLOOKUP(LEFT(VLOOKUP($A108,csapatok!$A:$NN,BY$320,FALSE),LEN(VLOOKUP($A108,csapatok!$A:$NN,BY$320,FALSE))-6),'csapat-ranglista'!$A:$FP,BY$321,FALSE)/8,VLOOKUP(VLOOKUP($A108,csapatok!$A:$NN,BY$320,FALSE),'csapat-ranglista'!$A:$FP,BY$321,FALSE)/4),0)</f>
        <v>0</v>
      </c>
      <c r="BZ108" s="223">
        <f>IFERROR(IF(RIGHT(VLOOKUP($A108,csapatok!$A:$NN,BZ$320,FALSE),5)="Csere",VLOOKUP(LEFT(VLOOKUP($A108,csapatok!$A:$NN,BZ$320,FALSE),LEN(VLOOKUP($A108,csapatok!$A:$NN,BZ$320,FALSE))-6),'csapat-ranglista'!$A:$FP,BZ$321,FALSE)/8,VLOOKUP(VLOOKUP($A108,csapatok!$A:$NN,BZ$320,FALSE),'csapat-ranglista'!$A:$FP,BZ$321,FALSE)/4),0)</f>
        <v>0</v>
      </c>
      <c r="CA108" s="223">
        <f>IFERROR(IF(RIGHT(VLOOKUP($A108,csapatok!$A:$NN,CA$320,FALSE),5)="Csere",VLOOKUP(LEFT(VLOOKUP($A108,csapatok!$A:$NN,CA$320,FALSE),LEN(VLOOKUP($A108,csapatok!$A:$NN,CA$320,FALSE))-6),'csapat-ranglista'!$A:$FP,CA$321,FALSE)/8,VLOOKUP(VLOOKUP($A108,csapatok!$A:$NN,CA$320,FALSE),'csapat-ranglista'!$A:$FP,CA$321,FALSE)/4),0)</f>
        <v>0</v>
      </c>
      <c r="CB108" s="223">
        <f>IFERROR(IF(RIGHT(VLOOKUP($A108,csapatok!$A:$NN,CB$320,FALSE),5)="Csere",VLOOKUP(LEFT(VLOOKUP($A108,csapatok!$A:$NN,CB$320,FALSE),LEN(VLOOKUP($A108,csapatok!$A:$NN,CB$320,FALSE))-6),'csapat-ranglista'!$A:$FP,CB$321,FALSE)/8,VLOOKUP(VLOOKUP($A108,csapatok!$A:$NN,CB$320,FALSE),'csapat-ranglista'!$A:$FP,CB$321,FALSE)/4),0)</f>
        <v>0</v>
      </c>
      <c r="CC108" s="223">
        <f>IFERROR(IF(RIGHT(VLOOKUP($A108,csapatok!$A:$NN,CC$320,FALSE),5)="Csere",VLOOKUP(LEFT(VLOOKUP($A108,csapatok!$A:$NN,CC$320,FALSE),LEN(VLOOKUP($A108,csapatok!$A:$NN,CC$320,FALSE))-6),'csapat-ranglista'!$A:$FP,CC$321,FALSE)/8,VLOOKUP(VLOOKUP($A108,csapatok!$A:$NN,CC$320,FALSE),'csapat-ranglista'!$A:$FP,CC$321,FALSE)/4),0)</f>
        <v>0</v>
      </c>
      <c r="CD108" s="223">
        <f>IFERROR(IF(RIGHT(VLOOKUP($A108,csapatok!$A:$NN,CD$320,FALSE),5)="Csere",VLOOKUP(LEFT(VLOOKUP($A108,csapatok!$A:$NN,CD$320,FALSE),LEN(VLOOKUP($A108,csapatok!$A:$NN,CD$320,FALSE))-6),'csapat-ranglista'!$A:$FP,CD$321,FALSE)/8,VLOOKUP(VLOOKUP($A108,csapatok!$A:$NN,CD$320,FALSE),'csapat-ranglista'!$A:$FP,CD$321,FALSE)/4),0)</f>
        <v>0</v>
      </c>
      <c r="CE108" s="223">
        <f>IFERROR(IF(RIGHT(VLOOKUP($A108,csapatok!$A:$NN,CE$320,FALSE),5)="Csere",VLOOKUP(LEFT(VLOOKUP($A108,csapatok!$A:$NN,CE$320,FALSE),LEN(VLOOKUP($A108,csapatok!$A:$NN,CE$320,FALSE))-6),'csapat-ranglista'!$A:$FP,CE$321,FALSE)/8,VLOOKUP(VLOOKUP($A108,csapatok!$A:$NN,CE$320,FALSE),'csapat-ranglista'!$A:$FP,CE$321,FALSE)/4),0)</f>
        <v>0</v>
      </c>
      <c r="CF108" s="223">
        <f>IFERROR(IF(RIGHT(VLOOKUP($A108,csapatok!$A:$NN,CF$320,FALSE),5)="Csere",VLOOKUP(LEFT(VLOOKUP($A108,csapatok!$A:$NN,CF$320,FALSE),LEN(VLOOKUP($A108,csapatok!$A:$NN,CF$320,FALSE))-6),'csapat-ranglista'!$A:$FP,CF$321,FALSE)/8,VLOOKUP(VLOOKUP($A108,csapatok!$A:$NN,CF$320,FALSE),'csapat-ranglista'!$A:$FP,CF$321,FALSE)/4),0)</f>
        <v>0</v>
      </c>
      <c r="CG108" s="223">
        <f>IFERROR(IF(RIGHT(VLOOKUP($A108,csapatok!$A:$NN,CG$320,FALSE),5)="Csere",VLOOKUP(LEFT(VLOOKUP($A108,csapatok!$A:$NN,CG$320,FALSE),LEN(VLOOKUP($A108,csapatok!$A:$NN,CG$320,FALSE))-6),'csapat-ranglista'!$A:$FP,CG$321,FALSE)/8,VLOOKUP(VLOOKUP($A108,csapatok!$A:$NN,CG$320,FALSE),'csapat-ranglista'!$A:$FP,CG$321,FALSE)/4),0)</f>
        <v>0</v>
      </c>
      <c r="CH108" s="223">
        <f>IFERROR(IF(RIGHT(VLOOKUP($A108,csapatok!$A:$NN,CH$320,FALSE),5)="Csere",VLOOKUP(LEFT(VLOOKUP($A108,csapatok!$A:$NN,CH$320,FALSE),LEN(VLOOKUP($A108,csapatok!$A:$NN,CH$320,FALSE))-6),'csapat-ranglista'!$A:$FP,CH$321,FALSE)/8,VLOOKUP(VLOOKUP($A108,csapatok!$A:$NN,CH$320,FALSE),'csapat-ranglista'!$A:$FP,CH$321,FALSE)/4),0)</f>
        <v>0</v>
      </c>
      <c r="CI108" s="223">
        <f>IFERROR(IF(RIGHT(VLOOKUP($A108,csapatok!$A:$NN,CI$320,FALSE),5)="Csere",VLOOKUP(LEFT(VLOOKUP($A108,csapatok!$A:$NN,CI$320,FALSE),LEN(VLOOKUP($A108,csapatok!$A:$NN,CI$320,FALSE))-6),'csapat-ranglista'!$A:$FP,CI$321,FALSE)/8,VLOOKUP(VLOOKUP($A108,csapatok!$A:$NN,CI$320,FALSE),'csapat-ranglista'!$A:$FP,CI$321,FALSE)/4),0)</f>
        <v>0</v>
      </c>
      <c r="CJ108" s="224">
        <f>versenyek!$IQ$11*IFERROR(VLOOKUP(VLOOKUP($A108,versenyek!IP:IR,3,FALSE),szabalyok!$A$16:$B$23,2,FALSE)/4,0)</f>
        <v>0</v>
      </c>
      <c r="CK108" s="224">
        <f>versenyek!$IT$11*IFERROR(VLOOKUP(VLOOKUP($A108,versenyek!IS:IU,3,FALSE),szabalyok!$A$16:$B$23,2,FALSE)/4,0)</f>
        <v>0</v>
      </c>
      <c r="CL108" s="223">
        <f>IFERROR(IF(RIGHT(VLOOKUP($A108,csapatok!$A:$NN,CL$320,FALSE),5)="Csere",VLOOKUP(LEFT(VLOOKUP($A108,csapatok!$A:$NN,CL$320,FALSE),LEN(VLOOKUP($A108,csapatok!$A:$NN,CL$320,FALSE))-6),'csapat-ranglista'!$A:$FP,CL$321,FALSE)/8,VLOOKUP(VLOOKUP($A108,csapatok!$A:$NN,CL$320,FALSE),'csapat-ranglista'!$A:$FP,CL$321,FALSE)/4),0)</f>
        <v>0</v>
      </c>
      <c r="CM108" s="223">
        <f>IFERROR(IF(RIGHT(VLOOKUP($A108,csapatok!$A:$NN,CM$320,FALSE),5)="Csere",VLOOKUP(LEFT(VLOOKUP($A108,csapatok!$A:$NN,CM$320,FALSE),LEN(VLOOKUP($A108,csapatok!$A:$NN,CM$320,FALSE))-6),'csapat-ranglista'!$A:$FP,CM$321,FALSE)/8,VLOOKUP(VLOOKUP($A108,csapatok!$A:$NN,CM$320,FALSE),'csapat-ranglista'!$A:$FP,CM$321,FALSE)/4),0)</f>
        <v>0</v>
      </c>
      <c r="CN108" s="223">
        <f>IFERROR(IF(RIGHT(VLOOKUP($A108,csapatok!$A:$NN,CN$320,FALSE),5)="Csere",VLOOKUP(LEFT(VLOOKUP($A108,csapatok!$A:$NN,CN$320,FALSE),LEN(VLOOKUP($A108,csapatok!$A:$NN,CN$320,FALSE))-6),'csapat-ranglista'!$A:$FP,CN$321,FALSE)/8,VLOOKUP(VLOOKUP($A108,csapatok!$A:$NN,CN$320,FALSE),'csapat-ranglista'!$A:$FP,CN$321,FALSE)/4),0)</f>
        <v>0</v>
      </c>
      <c r="CO108" s="223">
        <f>IFERROR(IF(RIGHT(VLOOKUP($A108,csapatok!$A:$NN,CO$320,FALSE),5)="Csere",VLOOKUP(LEFT(VLOOKUP($A108,csapatok!$A:$NN,CO$320,FALSE),LEN(VLOOKUP($A108,csapatok!$A:$NN,CO$320,FALSE))-6),'csapat-ranglista'!$A:$FP,CO$321,FALSE)/8,VLOOKUP(VLOOKUP($A108,csapatok!$A:$NN,CO$320,FALSE),'csapat-ranglista'!$A:$FP,CO$321,FALSE)/4),0)</f>
        <v>0</v>
      </c>
      <c r="CP108" s="223">
        <f>IFERROR(IF(RIGHT(VLOOKUP($A108,csapatok!$A:$NN,CP$320,FALSE),5)="Csere",VLOOKUP(LEFT(VLOOKUP($A108,csapatok!$A:$NN,CP$320,FALSE),LEN(VLOOKUP($A108,csapatok!$A:$NN,CP$320,FALSE))-6),'csapat-ranglista'!$A:$FP,CP$321,FALSE)/8,VLOOKUP(VLOOKUP($A108,csapatok!$A:$NN,CP$320,FALSE),'csapat-ranglista'!$A:$FP,CP$321,FALSE)/4),0)</f>
        <v>3.458124187527063</v>
      </c>
      <c r="CQ108" s="223">
        <f>IFERROR(IF(RIGHT(VLOOKUP($A108,csapatok!$A:$NN,CQ$320,FALSE),5)="Csere",VLOOKUP(LEFT(VLOOKUP($A108,csapatok!$A:$NN,CQ$320,FALSE),LEN(VLOOKUP($A108,csapatok!$A:$NN,CQ$320,FALSE))-6),'csapat-ranglista'!$A:$FP,CQ$321,FALSE)/8,VLOOKUP(VLOOKUP($A108,csapatok!$A:$NN,CQ$320,FALSE),'csapat-ranglista'!$A:$FP,CQ$321,FALSE)/4),0)</f>
        <v>0</v>
      </c>
      <c r="CR108" s="223">
        <f>IFERROR(IF(RIGHT(VLOOKUP($A108,csapatok!$A:$NN,CR$320,FALSE),5)="Csere",VLOOKUP(LEFT(VLOOKUP($A108,csapatok!$A:$NN,CR$320,FALSE),LEN(VLOOKUP($A108,csapatok!$A:$NN,CR$320,FALSE))-6),'csapat-ranglista'!$A:$FP,CR$321,FALSE)/8,VLOOKUP(VLOOKUP($A108,csapatok!$A:$NN,CR$320,FALSE),'csapat-ranglista'!$A:$FP,CR$321,FALSE)/4),0)</f>
        <v>0</v>
      </c>
      <c r="CS108" s="223">
        <f>IFERROR(IF(RIGHT(VLOOKUP($A108,csapatok!$A:$NN,CS$320,FALSE),5)="Csere",VLOOKUP(LEFT(VLOOKUP($A108,csapatok!$A:$NN,CS$320,FALSE),LEN(VLOOKUP($A108,csapatok!$A:$NN,CS$320,FALSE))-6),'csapat-ranglista'!$A:$FP,CS$321,FALSE)/8,VLOOKUP(VLOOKUP($A108,csapatok!$A:$NN,CS$320,FALSE),'csapat-ranglista'!$A:$FP,CS$321,FALSE)/4),0)</f>
        <v>0</v>
      </c>
      <c r="CT108" s="223">
        <f>IFERROR(IF(RIGHT(VLOOKUP($A108,csapatok!$A:$NN,CT$320,FALSE),5)="Csere",VLOOKUP(LEFT(VLOOKUP($A108,csapatok!$A:$NN,CT$320,FALSE),LEN(VLOOKUP($A108,csapatok!$A:$NN,CT$320,FALSE))-6),'csapat-ranglista'!$A:$FP,CT$321,FALSE)/8,VLOOKUP(VLOOKUP($A108,csapatok!$A:$NN,CT$320,FALSE),'csapat-ranglista'!$A:$FP,CT$321,FALSE)/4),0)</f>
        <v>0</v>
      </c>
      <c r="CU108" s="223">
        <f>IFERROR(IF(RIGHT(VLOOKUP($A108,csapatok!$A:$NN,CU$320,FALSE),5)="Csere",VLOOKUP(LEFT(VLOOKUP($A108,csapatok!$A:$NN,CU$320,FALSE),LEN(VLOOKUP($A108,csapatok!$A:$NN,CU$320,FALSE))-6),'csapat-ranglista'!$A:$FP,CU$321,FALSE)/8,VLOOKUP(VLOOKUP($A108,csapatok!$A:$NN,CU$320,FALSE),'csapat-ranglista'!$A:$FP,CU$321,FALSE)/4),0)</f>
        <v>0</v>
      </c>
      <c r="CV108" s="223">
        <f>IFERROR(IF(RIGHT(VLOOKUP($A108,csapatok!$A:$NN,CV$320,FALSE),5)="Csere",VLOOKUP(LEFT(VLOOKUP($A108,csapatok!$A:$NN,CV$320,FALSE),LEN(VLOOKUP($A108,csapatok!$A:$NN,CV$320,FALSE))-6),'csapat-ranglista'!$A:$FP,CV$321,FALSE)/8,VLOOKUP(VLOOKUP($A108,csapatok!$A:$NN,CV$320,FALSE),'csapat-ranglista'!$A:$FP,CV$321,FALSE)/4),0)</f>
        <v>0</v>
      </c>
      <c r="CW108" s="223">
        <f>IFERROR(IF(RIGHT(VLOOKUP($A108,csapatok!$A:$NN,CW$320,FALSE),5)="Csere",VLOOKUP(LEFT(VLOOKUP($A108,csapatok!$A:$NN,CW$320,FALSE),LEN(VLOOKUP($A108,csapatok!$A:$NN,CW$320,FALSE))-6),'csapat-ranglista'!$A:$FP,CW$321,FALSE)/8,VLOOKUP(VLOOKUP($A108,csapatok!$A:$NN,CW$320,FALSE),'csapat-ranglista'!$A:$FP,CW$321,FALSE)/4),0)</f>
        <v>0</v>
      </c>
      <c r="CX108" s="223">
        <f>IFERROR(IF(RIGHT(VLOOKUP($A108,csapatok!$A:$NN,CX$320,FALSE),5)="Csere",VLOOKUP(LEFT(VLOOKUP($A108,csapatok!$A:$NN,CX$320,FALSE),LEN(VLOOKUP($A108,csapatok!$A:$NN,CX$320,FALSE))-6),'csapat-ranglista'!$A:$FP,CX$321,FALSE)/8,VLOOKUP(VLOOKUP($A108,csapatok!$A:$NN,CX$320,FALSE),'csapat-ranglista'!$A:$FP,CX$321,FALSE)/4),0)</f>
        <v>0</v>
      </c>
      <c r="CY108" s="223">
        <f>IFERROR(IF(RIGHT(VLOOKUP($A108,csapatok!$A:$NN,CY$320,FALSE),5)="Csere",VLOOKUP(LEFT(VLOOKUP($A108,csapatok!$A:$NN,CY$320,FALSE),LEN(VLOOKUP($A108,csapatok!$A:$NN,CY$320,FALSE))-6),'csapat-ranglista'!$A:$FP,CY$321,FALSE)/8,VLOOKUP(VLOOKUP($A108,csapatok!$A:$NN,CY$320,FALSE),'csapat-ranglista'!$A:$FP,CY$321,FALSE)/4),0)</f>
        <v>0</v>
      </c>
      <c r="CZ108" s="223">
        <f>IFERROR(IF(RIGHT(VLOOKUP($A108,csapatok!$A:$NN,CZ$320,FALSE),5)="Csere",VLOOKUP(LEFT(VLOOKUP($A108,csapatok!$A:$NN,CZ$320,FALSE),LEN(VLOOKUP($A108,csapatok!$A:$NN,CZ$320,FALSE))-6),'csapat-ranglista'!$A:$FP,CZ$321,FALSE)/8,VLOOKUP(VLOOKUP($A108,csapatok!$A:$NN,CZ$320,FALSE),'csapat-ranglista'!$A:$FP,CZ$321,FALSE)/4),0)</f>
        <v>0</v>
      </c>
      <c r="DA108" s="223">
        <f>IFERROR(IF(RIGHT(VLOOKUP($A108,csapatok!$A:$NN,DA$320,FALSE),5)="Csere",VLOOKUP(LEFT(VLOOKUP($A108,csapatok!$A:$NN,DA$320,FALSE),LEN(VLOOKUP($A108,csapatok!$A:$NN,DA$320,FALSE))-6),'csapat-ranglista'!$A:$FP,DA$321,FALSE)/8,VLOOKUP(VLOOKUP($A108,csapatok!$A:$NN,DA$320,FALSE),'csapat-ranglista'!$A:$FP,DA$321,FALSE)/4),0)</f>
        <v>0</v>
      </c>
      <c r="DB108" s="223">
        <f>IFERROR(IF(RIGHT(VLOOKUP($A108,csapatok!$A:$NN,DB$320,FALSE),5)="Csere",VLOOKUP(LEFT(VLOOKUP($A108,csapatok!$A:$NN,DB$320,FALSE),LEN(VLOOKUP($A108,csapatok!$A:$NN,DB$320,FALSE))-6),'csapat-ranglista'!$A:$FP,DB$321,FALSE)/8,VLOOKUP(VLOOKUP($A108,csapatok!$A:$NN,DB$320,FALSE),'csapat-ranglista'!$A:$FP,DB$321,FALSE)/4),0)</f>
        <v>0</v>
      </c>
      <c r="DC108" s="223">
        <f>IFERROR(IF(RIGHT(VLOOKUP($A108,csapatok!$A:$NN,DC$320,FALSE),5)="Csere",VLOOKUP(LEFT(VLOOKUP($A108,csapatok!$A:$NN,DC$320,FALSE),LEN(VLOOKUP($A108,csapatok!$A:$NN,DC$320,FALSE))-6),'csapat-ranglista'!$A:$FP,DC$321,FALSE)/8,VLOOKUP(VLOOKUP($A108,csapatok!$A:$NN,DC$320,FALSE),'csapat-ranglista'!$A:$FP,DC$321,FALSE)/4),0)</f>
        <v>0</v>
      </c>
      <c r="DD108" s="223">
        <f>IFERROR(IF(RIGHT(VLOOKUP($A108,csapatok!$A:$NN,DD$320,FALSE),5)="Csere",VLOOKUP(LEFT(VLOOKUP($A108,csapatok!$A:$NN,DD$320,FALSE),LEN(VLOOKUP($A108,csapatok!$A:$NN,DD$320,FALSE))-6),'csapat-ranglista'!$A:$FP,DD$321,FALSE)/8,VLOOKUP(VLOOKUP($A108,csapatok!$A:$NN,DD$320,FALSE),'csapat-ranglista'!$A:$FP,DD$321,FALSE)/4),0)</f>
        <v>0</v>
      </c>
      <c r="DE108" s="223">
        <f>IFERROR(IF(RIGHT(VLOOKUP($A108,csapatok!$A:$NN,DE$320,FALSE),5)="Csere",VLOOKUP(LEFT(VLOOKUP($A108,csapatok!$A:$NN,DE$320,FALSE),LEN(VLOOKUP($A108,csapatok!$A:$NN,DE$320,FALSE))-6),'csapat-ranglista'!$A:$FP,DE$321,FALSE)/8,VLOOKUP(VLOOKUP($A108,csapatok!$A:$NN,DE$320,FALSE),'csapat-ranglista'!$A:$FP,DE$321,FALSE)/4),0)</f>
        <v>0</v>
      </c>
      <c r="DF108" s="223">
        <f>IFERROR(IF(RIGHT(VLOOKUP($A108,csapatok!$A:$NN,DF$320,FALSE),5)="Csere",VLOOKUP(LEFT(VLOOKUP($A108,csapatok!$A:$NN,DF$320,FALSE),LEN(VLOOKUP($A108,csapatok!$A:$NN,DF$320,FALSE))-6),'csapat-ranglista'!$A:$FP,DF$321,FALSE)/8,VLOOKUP(VLOOKUP($A108,csapatok!$A:$NN,DF$320,FALSE),'csapat-ranglista'!$A:$FP,DF$321,FALSE)/4),0)</f>
        <v>0</v>
      </c>
      <c r="DG108" s="223">
        <f>IFERROR(IF(RIGHT(VLOOKUP($A108,csapatok!$A:$NN,DG$320,FALSE),5)="Csere",VLOOKUP(LEFT(VLOOKUP($A108,csapatok!$A:$NN,DG$320,FALSE),LEN(VLOOKUP($A108,csapatok!$A:$NN,DG$320,FALSE))-6),'csapat-ranglista'!$A:$FP,DG$321,FALSE)/8,VLOOKUP(VLOOKUP($A108,csapatok!$A:$NN,DG$320,FALSE),'csapat-ranglista'!$A:$FP,DG$321,FALSE)/4),0)</f>
        <v>0</v>
      </c>
      <c r="DH108" s="223">
        <f>IFERROR(IF(RIGHT(VLOOKUP($A108,csapatok!$A:$NN,DH$320,FALSE),5)="Csere",VLOOKUP(LEFT(VLOOKUP($A108,csapatok!$A:$NN,DH$320,FALSE),LEN(VLOOKUP($A108,csapatok!$A:$NN,DH$320,FALSE))-6),'csapat-ranglista'!$A:$FP,DH$321,FALSE)/8,VLOOKUP(VLOOKUP($A108,csapatok!$A:$NN,DH$320,FALSE),'csapat-ranglista'!$A:$FP,DH$321,FALSE)/4),0)</f>
        <v>0</v>
      </c>
      <c r="DI108" s="223">
        <f>IFERROR(IF(RIGHT(VLOOKUP($A108,csapatok!$A:$NN,DI$320,FALSE),5)="Csere",VLOOKUP(LEFT(VLOOKUP($A108,csapatok!$A:$NN,DI$320,FALSE),LEN(VLOOKUP($A108,csapatok!$A:$NN,DI$320,FALSE))-6),'csapat-ranglista'!$A:$FP,DI$321,FALSE)/8,VLOOKUP(VLOOKUP($A108,csapatok!$A:$NN,DI$320,FALSE),'csapat-ranglista'!$A:$FP,DI$321,FALSE)/4),0)</f>
        <v>0</v>
      </c>
      <c r="DJ108" s="223">
        <f>IFERROR(IF(RIGHT(VLOOKUP($A108,csapatok!$A:$NN,DJ$320,FALSE),5)="Csere",VLOOKUP(LEFT(VLOOKUP($A108,csapatok!$A:$NN,DJ$320,FALSE),LEN(VLOOKUP($A108,csapatok!$A:$NN,DJ$320,FALSE))-6),'csapat-ranglista'!$A:$FP,DJ$321,FALSE)/8,VLOOKUP(VLOOKUP($A108,csapatok!$A:$NN,DJ$320,FALSE),'csapat-ranglista'!$A:$FP,DJ$321,FALSE)/4),0)</f>
        <v>0</v>
      </c>
      <c r="DK108" s="223">
        <f>IFERROR(IF(RIGHT(VLOOKUP($A108,csapatok!$A:$NN,DK$320,FALSE),5)="Csere",VLOOKUP(LEFT(VLOOKUP($A108,csapatok!$A:$NN,DK$320,FALSE),LEN(VLOOKUP($A108,csapatok!$A:$NN,DK$320,FALSE))-6),'csapat-ranglista'!$A:$FP,DK$321,FALSE)/8,VLOOKUP(VLOOKUP($A108,csapatok!$A:$NN,DK$320,FALSE),'csapat-ranglista'!$A:$FP,DK$321,FALSE)/4),0)</f>
        <v>0</v>
      </c>
      <c r="DL108" s="223">
        <f>IFERROR(IF(RIGHT(VLOOKUP($A108,csapatok!$A:$NN,DL$320,FALSE),5)="Csere",VLOOKUP(LEFT(VLOOKUP($A108,csapatok!$A:$NN,DL$320,FALSE),LEN(VLOOKUP($A108,csapatok!$A:$NN,DL$320,FALSE))-6),'csapat-ranglista'!$A:$FP,DL$321,FALSE)/8,VLOOKUP(VLOOKUP($A108,csapatok!$A:$NN,DL$320,FALSE),'csapat-ranglista'!$A:$FP,DL$321,FALSE)/4),0)</f>
        <v>0</v>
      </c>
      <c r="DM108" s="223">
        <f>IFERROR(IF(RIGHT(VLOOKUP($A108,csapatok!$A:$NN,DM$320,FALSE),5)="Csere",VLOOKUP(LEFT(VLOOKUP($A108,csapatok!$A:$NN,DM$320,FALSE),LEN(VLOOKUP($A108,csapatok!$A:$NN,DM$320,FALSE))-6),'csapat-ranglista'!$A:$FP,DM$321,FALSE)/8,VLOOKUP(VLOOKUP($A108,csapatok!$A:$NN,DM$320,FALSE),'csapat-ranglista'!$A:$FP,DM$321,FALSE)/4),0)</f>
        <v>0</v>
      </c>
      <c r="DN108" s="223">
        <f>IFERROR(IF(RIGHT(VLOOKUP($A108,csapatok!$A:$NN,DN$320,FALSE),5)="Csere",VLOOKUP(LEFT(VLOOKUP($A108,csapatok!$A:$NN,DN$320,FALSE),LEN(VLOOKUP($A108,csapatok!$A:$NN,DN$320,FALSE))-6),'csapat-ranglista'!$A:$FP,DN$321,FALSE)/8,VLOOKUP(VLOOKUP($A108,csapatok!$A:$NN,DN$320,FALSE),'csapat-ranglista'!$A:$FP,DN$321,FALSE)/4),0)</f>
        <v>0</v>
      </c>
      <c r="DO108" s="224">
        <f>versenyek!$MF$11*IFERROR(VLOOKUP(VLOOKUP($A108,versenyek!ME:MG,3,FALSE),szabalyok!$A$16:$B$23,2,FALSE)/4,0)</f>
        <v>0</v>
      </c>
      <c r="DP108" s="224">
        <f>versenyek!$MI$11*IFERROR(VLOOKUP(VLOOKUP($A108,versenyek!MH:MJ,3,FALSE),szabalyok!$A$16:$B$23,2,FALSE)/4,0)</f>
        <v>0</v>
      </c>
      <c r="DQ108" s="223">
        <f>IFERROR(IF(RIGHT(VLOOKUP($A108,csapatok!$A:$NN,DQ$320,FALSE),5)="Csere",VLOOKUP(LEFT(VLOOKUP($A108,csapatok!$A:$NN,DQ$320,FALSE),LEN(VLOOKUP($A108,csapatok!$A:$NN,DQ$320,FALSE))-6),'csapat-ranglista'!$A:$FP,DQ$321,FALSE)/8,VLOOKUP(VLOOKUP($A108,csapatok!$A:$NN,DQ$320,FALSE),'csapat-ranglista'!$A:$FP,DQ$321,FALSE)/4),0)</f>
        <v>0</v>
      </c>
      <c r="DR108" s="223">
        <f>IFERROR(IF(RIGHT(VLOOKUP($A108,csapatok!$A:$NN,DR$320,FALSE),5)="Csere",VLOOKUP(LEFT(VLOOKUP($A108,csapatok!$A:$NN,DR$320,FALSE),LEN(VLOOKUP($A108,csapatok!$A:$NN,DR$320,FALSE))-6),'csapat-ranglista'!$A:$FP,DR$321,FALSE)/8,VLOOKUP(VLOOKUP($A108,csapatok!$A:$NN,DR$320,FALSE),'csapat-ranglista'!$A:$FP,DR$321,FALSE)/4),0)</f>
        <v>0</v>
      </c>
      <c r="DS108" s="223">
        <f>IFERROR(IF(RIGHT(VLOOKUP($A108,csapatok!$A:$NN,DS$320,FALSE),5)="Csere",VLOOKUP(LEFT(VLOOKUP($A108,csapatok!$A:$NN,DS$320,FALSE),LEN(VLOOKUP($A108,csapatok!$A:$NN,DS$320,FALSE))-6),'csapat-ranglista'!$A:$FP,DS$321,FALSE)/8,VLOOKUP(VLOOKUP($A108,csapatok!$A:$NN,DS$320,FALSE),'csapat-ranglista'!$A:$FP,DS$321,FALSE)/4),0)</f>
        <v>0</v>
      </c>
      <c r="DT108" s="223">
        <f>IFERROR(IF(RIGHT(VLOOKUP($A108,csapatok!$A:$NN,DT$320,FALSE),5)="Csere",VLOOKUP(LEFT(VLOOKUP($A108,csapatok!$A:$NN,DT$320,FALSE),LEN(VLOOKUP($A108,csapatok!$A:$NN,DT$320,FALSE))-6),'csapat-ranglista'!$A:$FP,DT$321,FALSE)/8,VLOOKUP(VLOOKUP($A108,csapatok!$A:$NN,DT$320,FALSE),'csapat-ranglista'!$A:$FP,DT$321,FALSE)/4),0)</f>
        <v>0</v>
      </c>
      <c r="DU108" s="223">
        <f>IFERROR(IF(RIGHT(VLOOKUP($A108,csapatok!$A:$NN,DU$320,FALSE),5)="Csere",VLOOKUP(LEFT(VLOOKUP($A108,csapatok!$A:$NN,DU$320,FALSE),LEN(VLOOKUP($A108,csapatok!$A:$NN,DU$320,FALSE))-6),'csapat-ranglista'!$A:$FP,DU$321,FALSE)/8,VLOOKUP(VLOOKUP($A108,csapatok!$A:$NN,DU$320,FALSE),'csapat-ranglista'!$A:$FP,DU$321,FALSE)/4),0)</f>
        <v>0</v>
      </c>
      <c r="DV108" s="223">
        <f>IFERROR(IF(RIGHT(VLOOKUP($A108,csapatok!$A:$NN,DV$320,FALSE),5)="Csere",VLOOKUP(LEFT(VLOOKUP($A108,csapatok!$A:$NN,DV$320,FALSE),LEN(VLOOKUP($A108,csapatok!$A:$NN,DV$320,FALSE))-6),'csapat-ranglista'!$A:$FP,DV$321,FALSE)/8,VLOOKUP(VLOOKUP($A108,csapatok!$A:$NN,DV$320,FALSE),'csapat-ranglista'!$A:$FP,DV$321,FALSE)/4),0)</f>
        <v>0</v>
      </c>
      <c r="DW108" s="223">
        <f>IFERROR(IF(RIGHT(VLOOKUP($A108,csapatok!$A:$NN,DW$320,FALSE),5)="Csere",VLOOKUP(LEFT(VLOOKUP($A108,csapatok!$A:$NN,DW$320,FALSE),LEN(VLOOKUP($A108,csapatok!$A:$NN,DW$320,FALSE))-6),'csapat-ranglista'!$A:$FP,DW$321,FALSE)/8,VLOOKUP(VLOOKUP($A108,csapatok!$A:$NN,DW$320,FALSE),'csapat-ranglista'!$A:$FP,DW$321,FALSE)/4),0)</f>
        <v>0</v>
      </c>
      <c r="DX108" s="223">
        <f>IFERROR(IF(RIGHT(VLOOKUP($A108,csapatok!$A:$NN,DX$320,FALSE),5)="Csere",VLOOKUP(LEFT(VLOOKUP($A108,csapatok!$A:$NN,DX$320,FALSE),LEN(VLOOKUP($A108,csapatok!$A:$NN,DX$320,FALSE))-6),'csapat-ranglista'!$A:$FP,DX$321,FALSE)/8,VLOOKUP(VLOOKUP($A108,csapatok!$A:$NN,DX$320,FALSE),'csapat-ranglista'!$A:$FP,DX$321,FALSE)/4),0)</f>
        <v>0</v>
      </c>
      <c r="DY108" s="223">
        <f>IFERROR(IF(RIGHT(VLOOKUP($A108,csapatok!$A:$NN,DY$320,FALSE),5)="Csere",VLOOKUP(LEFT(VLOOKUP($A108,csapatok!$A:$NN,DY$320,FALSE),LEN(VLOOKUP($A108,csapatok!$A:$NN,DY$320,FALSE))-6),'csapat-ranglista'!$A:$FP,DY$321,FALSE)/8,VLOOKUP(VLOOKUP($A108,csapatok!$A:$NN,DY$320,FALSE),'csapat-ranglista'!$A:$FP,DY$321,FALSE)/4),0)</f>
        <v>0</v>
      </c>
      <c r="DZ108" s="223">
        <f>IFERROR(IF(RIGHT(VLOOKUP($A108,csapatok!$A:$NN,DZ$320,FALSE),5)="Csere",VLOOKUP(LEFT(VLOOKUP($A108,csapatok!$A:$NN,DZ$320,FALSE),LEN(VLOOKUP($A108,csapatok!$A:$NN,DZ$320,FALSE))-6),'csapat-ranglista'!$A:$FP,DZ$321,FALSE)/8,VLOOKUP(VLOOKUP($A108,csapatok!$A:$NN,DZ$320,FALSE),'csapat-ranglista'!$A:$FP,DZ$321,FALSE)/4),0)</f>
        <v>0</v>
      </c>
      <c r="EA108" s="223">
        <f>IFERROR(IF(RIGHT(VLOOKUP($A108,csapatok!$A:$NN,EA$320,FALSE),5)="Csere",VLOOKUP(LEFT(VLOOKUP($A108,csapatok!$A:$NN,EA$320,FALSE),LEN(VLOOKUP($A108,csapatok!$A:$NN,EA$320,FALSE))-6),'csapat-ranglista'!$A:$FP,EA$321,FALSE)/8,VLOOKUP(VLOOKUP($A108,csapatok!$A:$NN,EA$320,FALSE),'csapat-ranglista'!$A:$FP,EA$321,FALSE)/4),0)</f>
        <v>0</v>
      </c>
      <c r="EB108" s="223">
        <f>IFERROR(IF(RIGHT(VLOOKUP($A108,csapatok!$A:$NN,EB$320,FALSE),5)="Csere",VLOOKUP(LEFT(VLOOKUP($A108,csapatok!$A:$NN,EB$320,FALSE),LEN(VLOOKUP($A108,csapatok!$A:$NN,EB$320,FALSE))-6),'csapat-ranglista'!$A:$FP,EB$321,FALSE)/8,VLOOKUP(VLOOKUP($A108,csapatok!$A:$NN,EB$320,FALSE),'csapat-ranglista'!$A:$FP,EB$321,FALSE)/4),0)</f>
        <v>0</v>
      </c>
      <c r="EC108" s="223">
        <f>IFERROR(IF(RIGHT(VLOOKUP($A108,csapatok!$A:$NN,EC$320,FALSE),5)="Csere",VLOOKUP(LEFT(VLOOKUP($A108,csapatok!$A:$NN,EC$320,FALSE),LEN(VLOOKUP($A108,csapatok!$A:$NN,EC$320,FALSE))-6),'csapat-ranglista'!$A:$FP,EC$321,FALSE)/8,VLOOKUP(VLOOKUP($A108,csapatok!$A:$NN,EC$320,FALSE),'csapat-ranglista'!$A:$FP,EC$321,FALSE)/4),0)</f>
        <v>0</v>
      </c>
      <c r="ED108" s="223">
        <f>IFERROR(IF(RIGHT(VLOOKUP($A108,csapatok!$A:$NN,ED$320,FALSE),5)="Csere",VLOOKUP(LEFT(VLOOKUP($A108,csapatok!$A:$NN,ED$320,FALSE),LEN(VLOOKUP($A108,csapatok!$A:$NN,ED$320,FALSE))-6),'csapat-ranglista'!$A:$FP,ED$321,FALSE)/8,VLOOKUP(VLOOKUP($A108,csapatok!$A:$NN,ED$320,FALSE),'csapat-ranglista'!$A:$FP,ED$321,FALSE)/4),0)</f>
        <v>0</v>
      </c>
      <c r="EE108" s="223">
        <f>IFERROR(IF(RIGHT(VLOOKUP($A108,csapatok!$A:$NN,EE$320,FALSE),5)="Csere",VLOOKUP(LEFT(VLOOKUP($A108,csapatok!$A:$NN,EE$320,FALSE),LEN(VLOOKUP($A108,csapatok!$A:$NN,EE$320,FALSE))-6),'csapat-ranglista'!$A:$FP,EE$321,FALSE)/8,VLOOKUP(VLOOKUP($A108,csapatok!$A:$NN,EE$320,FALSE),'csapat-ranglista'!$A:$FP,EE$321,FALSE)/4),0)</f>
        <v>0</v>
      </c>
      <c r="EF108" s="223">
        <f>IFERROR(IF(RIGHT(VLOOKUP($A108,csapatok!$A:$NN,EF$320,FALSE),5)="Csere",VLOOKUP(LEFT(VLOOKUP($A108,csapatok!$A:$NN,EF$320,FALSE),LEN(VLOOKUP($A108,csapatok!$A:$NN,EF$320,FALSE))-6),'csapat-ranglista'!$A:$FP,EF$321,FALSE)/8,VLOOKUP(VLOOKUP($A108,csapatok!$A:$NN,EF$320,FALSE),'csapat-ranglista'!$A:$FP,EF$321,FALSE)/4),0)</f>
        <v>0</v>
      </c>
      <c r="EG108" s="223">
        <f>IFERROR(IF(RIGHT(VLOOKUP($A108,csapatok!$A:$NN,EG$320,FALSE),5)="Csere",VLOOKUP(LEFT(VLOOKUP($A108,csapatok!$A:$NN,EG$320,FALSE),LEN(VLOOKUP($A108,csapatok!$A:$NN,EG$320,FALSE))-6),'csapat-ranglista'!$A:$FP,EG$321,FALSE)/8,VLOOKUP(VLOOKUP($A108,csapatok!$A:$NN,EG$320,FALSE),'csapat-ranglista'!$A:$FP,EG$321,FALSE)/4),0)</f>
        <v>0</v>
      </c>
      <c r="EH108" s="223">
        <f>IFERROR(IF(RIGHT(VLOOKUP($A108,csapatok!$A:$NN,EH$320,FALSE),5)="Csere",VLOOKUP(LEFT(VLOOKUP($A108,csapatok!$A:$NN,EH$320,FALSE),LEN(VLOOKUP($A108,csapatok!$A:$NN,EH$320,FALSE))-6),'csapat-ranglista'!$A:$FP,EH$321,FALSE)/8,VLOOKUP(VLOOKUP($A108,csapatok!$A:$NN,EH$320,FALSE),'csapat-ranglista'!$A:$FP,EH$321,FALSE)/4),0)</f>
        <v>0</v>
      </c>
      <c r="EI108" s="223">
        <f>IFERROR(IF(RIGHT(VLOOKUP($A108,csapatok!$A:$NN,EI$320,FALSE),5)="Csere",VLOOKUP(LEFT(VLOOKUP($A108,csapatok!$A:$NN,EI$320,FALSE),LEN(VLOOKUP($A108,csapatok!$A:$NN,EI$320,FALSE))-6),'csapat-ranglista'!$A:$FP,EI$321,FALSE)/8,VLOOKUP(VLOOKUP($A108,csapatok!$A:$NN,EI$320,FALSE),'csapat-ranglista'!$A:$FP,EI$321,FALSE)/4),0)</f>
        <v>0</v>
      </c>
      <c r="EJ108" s="223">
        <f>IFERROR(IF(RIGHT(VLOOKUP($A108,csapatok!$A:$NN,EJ$320,FALSE),5)="Csere",VLOOKUP(LEFT(VLOOKUP($A108,csapatok!$A:$NN,EJ$320,FALSE),LEN(VLOOKUP($A108,csapatok!$A:$NN,EJ$320,FALSE))-6),'csapat-ranglista'!$A:$FP,EJ$321,FALSE)/8,VLOOKUP(VLOOKUP($A108,csapatok!$A:$NN,EJ$320,FALSE),'csapat-ranglista'!$A:$FP,EJ$321,FALSE)/4),0)</f>
        <v>0</v>
      </c>
      <c r="EK108" s="223">
        <f>IFERROR(IF(RIGHT(VLOOKUP($A108,csapatok!$A:$NN,EK$320,FALSE),5)="Csere",VLOOKUP(LEFT(VLOOKUP($A108,csapatok!$A:$NN,EK$320,FALSE),LEN(VLOOKUP($A108,csapatok!$A:$NN,EK$320,FALSE))-6),'csapat-ranglista'!$A:$FP,EK$321,FALSE)/8,VLOOKUP(VLOOKUP($A108,csapatok!$A:$NN,EK$320,FALSE),'csapat-ranglista'!$A:$FP,EK$321,FALSE)/4),0)</f>
        <v>0</v>
      </c>
      <c r="EL108" s="223">
        <f>IFERROR(IF(RIGHT(VLOOKUP($A108,csapatok!$A:$NN,EL$320,FALSE),5)="Csere",VLOOKUP(LEFT(VLOOKUP($A108,csapatok!$A:$NN,EL$320,FALSE),LEN(VLOOKUP($A108,csapatok!$A:$NN,EL$320,FALSE))-6),'csapat-ranglista'!$A:$FP,EL$321,FALSE)/8,VLOOKUP(VLOOKUP($A108,csapatok!$A:$NN,EL$320,FALSE),'csapat-ranglista'!$A:$FP,EL$321,FALSE)/4),0)</f>
        <v>0.29737820653543523</v>
      </c>
      <c r="EM108" s="223">
        <f>IFERROR(IF(RIGHT(VLOOKUP($A108,csapatok!$A:$NN,EM$320,FALSE),5)="Csere",VLOOKUP(LEFT(VLOOKUP($A108,csapatok!$A:$NN,EM$320,FALSE),LEN(VLOOKUP($A108,csapatok!$A:$NN,EM$320,FALSE))-6),'csapat-ranglista'!$A:$FP,EM$321,FALSE)/8,VLOOKUP(VLOOKUP($A108,csapatok!$A:$NN,EM$320,FALSE),'csapat-ranglista'!$A:$FP,EM$321,FALSE)/4),0)</f>
        <v>0</v>
      </c>
      <c r="EN108" s="223">
        <f>IFERROR(IF(RIGHT(VLOOKUP($A108,csapatok!$A:$NN,EN$320,FALSE),5)="Csere",VLOOKUP(LEFT(VLOOKUP($A108,csapatok!$A:$NN,EN$320,FALSE),LEN(VLOOKUP($A108,csapatok!$A:$NN,EN$320,FALSE))-6),'csapat-ranglista'!$A:$FP,EN$321,FALSE)/8,VLOOKUP(VLOOKUP($A108,csapatok!$A:$NN,EN$320,FALSE),'csapat-ranglista'!$A:$FP,EN$321,FALSE)/4),0)</f>
        <v>0</v>
      </c>
      <c r="EO108" s="223">
        <f>IFERROR(IF(RIGHT(VLOOKUP($A108,csapatok!$A:$NN,EO$320,FALSE),5)="Csere",VLOOKUP(LEFT(VLOOKUP($A108,csapatok!$A:$NN,EO$320,FALSE),LEN(VLOOKUP($A108,csapatok!$A:$NN,EO$320,FALSE))-6),'csapat-ranglista'!$A:$FP,EO$321,FALSE)/8,VLOOKUP(VLOOKUP($A108,csapatok!$A:$NN,EO$320,FALSE),'csapat-ranglista'!$A:$FP,EO$321,FALSE)/4),0)</f>
        <v>0</v>
      </c>
      <c r="EP108" s="223">
        <f>IFERROR(IF(RIGHT(VLOOKUP($A108,csapatok!$A:$NN,EP$320,FALSE),5)="Csere",VLOOKUP(LEFT(VLOOKUP($A108,csapatok!$A:$NN,EP$320,FALSE),LEN(VLOOKUP($A108,csapatok!$A:$NN,EP$320,FALSE))-6),'csapat-ranglista'!$A:$FP,EP$321,FALSE)/8,VLOOKUP(VLOOKUP($A108,csapatok!$A:$NN,EP$320,FALSE),'csapat-ranglista'!$A:$FP,EP$321,FALSE)/4),0)</f>
        <v>2.0410194672605253</v>
      </c>
      <c r="EQ108" s="223">
        <f>IFERROR(IF(RIGHT(VLOOKUP($A108,csapatok!$A:$NN,EQ$320,FALSE),5)="Csere",VLOOKUP(LEFT(VLOOKUP($A108,csapatok!$A:$NN,EQ$320,FALSE),LEN(VLOOKUP($A108,csapatok!$A:$NN,EQ$320,FALSE))-6),'csapat-ranglista'!$A:$FP,EQ$321,FALSE)/8,VLOOKUP(VLOOKUP($A108,csapatok!$A:$NN,EQ$320,FALSE),'csapat-ranglista'!$A:$FP,EQ$321,FALSE)/4),0)</f>
        <v>0</v>
      </c>
      <c r="ER108" s="223">
        <f>IFERROR(IF(RIGHT(VLOOKUP($A108,csapatok!$A:$NN,ER$320,FALSE),5)="Csere",VLOOKUP(LEFT(VLOOKUP($A108,csapatok!$A:$NN,ER$320,FALSE),LEN(VLOOKUP($A108,csapatok!$A:$NN,ER$320,FALSE))-6),'csapat-ranglista'!$A:$FP,ER$321,FALSE)/8,VLOOKUP(VLOOKUP($A108,csapatok!$A:$NN,ER$320,FALSE),'csapat-ranglista'!$A:$FP,ER$321,FALSE)/4),0)</f>
        <v>0</v>
      </c>
      <c r="ES108" s="223">
        <f>IFERROR(IF(RIGHT(VLOOKUP($A108,csapatok!$A:$NN,ES$320,FALSE),5)="Csere",VLOOKUP(LEFT(VLOOKUP($A108,csapatok!$A:$NN,ES$320,FALSE),LEN(VLOOKUP($A108,csapatok!$A:$NN,ES$320,FALSE))-6),'csapat-ranglista'!$A:$FP,ES$321,FALSE)/8,VLOOKUP(VLOOKUP($A108,csapatok!$A:$NN,ES$320,FALSE),'csapat-ranglista'!$A:$FP,ES$321,FALSE)/4),0)</f>
        <v>0</v>
      </c>
      <c r="ET108" s="223">
        <f>IFERROR(IF(RIGHT(VLOOKUP($A108,csapatok!$A:$NN,ET$320,FALSE),5)="Csere",VLOOKUP(LEFT(VLOOKUP($A108,csapatok!$A:$NN,ET$320,FALSE),LEN(VLOOKUP($A108,csapatok!$A:$NN,ET$320,FALSE))-6),'csapat-ranglista'!$A:$FP,ET$321,FALSE)/8,VLOOKUP(VLOOKUP($A108,csapatok!$A:$NN,ET$320,FALSE),'csapat-ranglista'!$A:$FP,ET$321,FALSE)/4),0)</f>
        <v>0</v>
      </c>
      <c r="EU108" s="223">
        <f>IFERROR(IF(RIGHT(VLOOKUP($A108,csapatok!$A:$NN,EU$320,FALSE),5)="Csere",VLOOKUP(LEFT(VLOOKUP($A108,csapatok!$A:$NN,EU$320,FALSE),LEN(VLOOKUP($A108,csapatok!$A:$NN,EU$320,FALSE))-6),'csapat-ranglista'!$A:$FP,EU$321,FALSE)/8,VLOOKUP(VLOOKUP($A108,csapatok!$A:$NN,EU$320,FALSE),'csapat-ranglista'!$A:$FP,EU$321,FALSE)/4),0)</f>
        <v>0</v>
      </c>
      <c r="EV108" s="223">
        <f>IFERROR(IF(RIGHT(VLOOKUP($A108,csapatok!$A:$NN,EV$320,FALSE),5)="Csere",VLOOKUP(LEFT(VLOOKUP($A108,csapatok!$A:$NN,EV$320,FALSE),LEN(VLOOKUP($A108,csapatok!$A:$NN,EV$320,FALSE))-6),'csapat-ranglista'!$A:$FP,EV$321,FALSE)/8,VLOOKUP(VLOOKUP($A108,csapatok!$A:$NN,EV$320,FALSE),'csapat-ranglista'!$A:$FP,EV$321,FALSE)/4),0)</f>
        <v>0</v>
      </c>
      <c r="EW108" s="223">
        <f>IFERROR(IF(RIGHT(VLOOKUP($A108,csapatok!$A:$NN,EW$320,FALSE),5)="Csere",VLOOKUP(LEFT(VLOOKUP($A108,csapatok!$A:$NN,EW$320,FALSE),LEN(VLOOKUP($A108,csapatok!$A:$NN,EW$320,FALSE))-6),'csapat-ranglista'!$A:$FP,EW$321,FALSE)/8,VLOOKUP(VLOOKUP($A108,csapatok!$A:$NN,EW$320,FALSE),'csapat-ranglista'!$A:$FP,EW$321,FALSE)/4),0)</f>
        <v>0</v>
      </c>
      <c r="EX108" s="223">
        <f>IFERROR(IF(RIGHT(VLOOKUP($A108,csapatok!$A:$NN,EX$320,FALSE),5)="Csere",VLOOKUP(LEFT(VLOOKUP($A108,csapatok!$A:$NN,EX$320,FALSE),LEN(VLOOKUP($A108,csapatok!$A:$NN,EX$320,FALSE))-6),'csapat-ranglista'!$A:$FP,EX$321,FALSE)/8,VLOOKUP(VLOOKUP($A108,csapatok!$A:$NN,EX$320,FALSE),'csapat-ranglista'!$A:$FP,EX$321,FALSE)/4),0)</f>
        <v>3.1391792285670261</v>
      </c>
      <c r="EY108" s="223">
        <f>IFERROR(IF(RIGHT(VLOOKUP($A108,csapatok!$A:$NN,EY$320,FALSE),5)="Csere",VLOOKUP(LEFT(VLOOKUP($A108,csapatok!$A:$NN,EY$320,FALSE),LEN(VLOOKUP($A108,csapatok!$A:$NN,EY$320,FALSE))-6),'csapat-ranglista'!$A:$FP,EY$321,FALSE)/8,VLOOKUP(VLOOKUP($A108,csapatok!$A:$NN,EY$320,FALSE),'csapat-ranglista'!$A:$FP,EY$321,FALSE)/4),0)</f>
        <v>0</v>
      </c>
      <c r="EZ108" s="223">
        <f>IFERROR(IF(RIGHT(VLOOKUP($A108,csapatok!$A:$NN,EZ$320,FALSE),5)="Csere",VLOOKUP(LEFT(VLOOKUP($A108,csapatok!$A:$NN,EZ$320,FALSE),LEN(VLOOKUP($A108,csapatok!$A:$NN,EZ$320,FALSE))-6),'csapat-ranglista'!$A:$FP,EZ$321,FALSE)/8,VLOOKUP(VLOOKUP($A108,csapatok!$A:$NN,EZ$320,FALSE),'csapat-ranglista'!$A:$FP,EZ$321,FALSE)/4),0)</f>
        <v>0</v>
      </c>
      <c r="FA108" s="223">
        <f>IFERROR(IF(RIGHT(VLOOKUP($A108,csapatok!$A:$NN,FA$320,FALSE),5)="Csere",VLOOKUP(LEFT(VLOOKUP($A108,csapatok!$A:$NN,FA$320,FALSE),LEN(VLOOKUP($A108,csapatok!$A:$NN,FA$320,FALSE))-6),'csapat-ranglista'!$A:$FP,FA$321,FALSE)/8,VLOOKUP(VLOOKUP($A108,csapatok!$A:$NN,FA$320,FALSE),'csapat-ranglista'!$A:$FP,FA$321,FALSE)/4),0)</f>
        <v>0</v>
      </c>
      <c r="FB108" s="223">
        <f>IFERROR(IF(RIGHT(VLOOKUP($A108,csapatok!$A:$NN,FB$320,FALSE),5)="Csere",VLOOKUP(LEFT(VLOOKUP($A108,csapatok!$A:$NN,FB$320,FALSE),LEN(VLOOKUP($A108,csapatok!$A:$NN,FB$320,FALSE))-6),'csapat-ranglista'!$A:$FP,FB$321,FALSE)/8,VLOOKUP(VLOOKUP($A108,csapatok!$A:$NN,FB$320,FALSE),'csapat-ranglista'!$A:$FP,FB$321,FALSE)/4),0)</f>
        <v>0</v>
      </c>
      <c r="FC108" s="223">
        <f>IFERROR(IF(RIGHT(VLOOKUP($A108,csapatok!$A:$NN,FC$320,FALSE),5)="Csere",VLOOKUP(LEFT(VLOOKUP($A108,csapatok!$A:$NN,FC$320,FALSE),LEN(VLOOKUP($A108,csapatok!$A:$NN,FC$320,FALSE))-6),'csapat-ranglista'!$A:$FP,FC$321,FALSE)/8,VLOOKUP(VLOOKUP($A108,csapatok!$A:$NN,FC$320,FALSE),'csapat-ranglista'!$A:$FP,FC$321,FALSE)/4),0)</f>
        <v>0</v>
      </c>
      <c r="FD108" s="224">
        <f>versenyek!$QY$11*IFERROR(VLOOKUP(VLOOKUP($A108,versenyek!QX:QZ,3,FALSE),szabalyok!$A$16:$B$23,2,FALSE)/4,0)</f>
        <v>0</v>
      </c>
      <c r="FE108" s="224">
        <f>versenyek!$RB$11*IFERROR(VLOOKUP(VLOOKUP($A108,versenyek!RA:RC,3,FALSE),szabalyok!$A$16:$B$23,2,FALSE)/4,0)</f>
        <v>0</v>
      </c>
      <c r="FF108" s="223">
        <f>IFERROR(IF(RIGHT(VLOOKUP($A108,csapatok!$A:$NN,FF$320,FALSE),5)="Csere",VLOOKUP(LEFT(VLOOKUP($A108,csapatok!$A:$NN,FF$320,FALSE),LEN(VLOOKUP($A108,csapatok!$A:$NN,FF$320,FALSE))-6),'csapat-ranglista'!$A:$FP,FF$321,FALSE)/8,VLOOKUP(VLOOKUP($A108,csapatok!$A:$NN,FF$320,FALSE),'csapat-ranglista'!$A:$FP,FF$321,FALSE)/4),0)</f>
        <v>0</v>
      </c>
      <c r="FG108" s="223">
        <f>IFERROR(IF(RIGHT(VLOOKUP($A108,csapatok!$A:$NN,FG$320,FALSE),5)="Csere",VLOOKUP(LEFT(VLOOKUP($A108,csapatok!$A:$NN,FG$320,FALSE),LEN(VLOOKUP($A108,csapatok!$A:$NN,FG$320,FALSE))-6),'csapat-ranglista'!$A:$FP,FG$321,FALSE)/8,VLOOKUP(VLOOKUP($A108,csapatok!$A:$NN,FG$320,FALSE),'csapat-ranglista'!$A:$FP,FG$321,FALSE)/4),0)</f>
        <v>0</v>
      </c>
      <c r="FH108" s="223">
        <f>IFERROR(IF(RIGHT(VLOOKUP($A108,csapatok!$A:$NN,FH$320,FALSE),5)="Csere",VLOOKUP(LEFT(VLOOKUP($A108,csapatok!$A:$NN,FH$320,FALSE),LEN(VLOOKUP($A108,csapatok!$A:$NN,FH$320,FALSE))-6),'csapat-ranglista'!$A:$FP,FH$321,FALSE)/8,VLOOKUP(VLOOKUP($A108,csapatok!$A:$NN,FH$320,FALSE),'csapat-ranglista'!$A:$FP,FH$321,FALSE)/4),0)</f>
        <v>0</v>
      </c>
      <c r="FI108" s="223">
        <f>IFERROR(IF(RIGHT(VLOOKUP($A108,csapatok!$A:$NN,FI$320,FALSE),5)="Csere",VLOOKUP(LEFT(VLOOKUP($A108,csapatok!$A:$NN,FI$320,FALSE),LEN(VLOOKUP($A108,csapatok!$A:$NN,FI$320,FALSE))-6),'csapat-ranglista'!$A:$FP,FI$321,FALSE)/8,VLOOKUP(VLOOKUP($A108,csapatok!$A:$NN,FI$320,FALSE),'csapat-ranglista'!$A:$FP,FI$321,FALSE)/4),0)</f>
        <v>0</v>
      </c>
      <c r="FJ108" s="223">
        <f>IFERROR(IF(RIGHT(VLOOKUP($A108,csapatok!$A:$NN,FJ$320,FALSE),5)="Csere",VLOOKUP(LEFT(VLOOKUP($A108,csapatok!$A:$NN,FJ$320,FALSE),LEN(VLOOKUP($A108,csapatok!$A:$NN,FJ$320,FALSE))-6),'csapat-ranglista'!$A:$FP,FJ$321,FALSE)/8,VLOOKUP(VLOOKUP($A108,csapatok!$A:$NN,FJ$320,FALSE),'csapat-ranglista'!$A:$FP,FJ$321,FALSE)/4),0)</f>
        <v>0</v>
      </c>
      <c r="FK108" s="223">
        <f>IFERROR(IF(RIGHT(VLOOKUP($A108,csapatok!$A:$NN,FK$320,FALSE),5)="Csere",VLOOKUP(LEFT(VLOOKUP($A108,csapatok!$A:$NN,FK$320,FALSE),LEN(VLOOKUP($A108,csapatok!$A:$NN,FK$320,FALSE))-6),'csapat-ranglista'!$A:$FP,FK$321,FALSE)/8,VLOOKUP(VLOOKUP($A108,csapatok!$A:$NN,FK$320,FALSE),'csapat-ranglista'!$A:$FP,FK$321,FALSE)/4),0)</f>
        <v>0</v>
      </c>
      <c r="FL108" s="223">
        <f>IFERROR(IF(RIGHT(VLOOKUP($A108,csapatok!$A:$NN,FL$320,FALSE),5)="Csere",VLOOKUP(LEFT(VLOOKUP($A108,csapatok!$A:$NN,FL$320,FALSE),LEN(VLOOKUP($A108,csapatok!$A:$NN,FL$320,FALSE))-6),'csapat-ranglista'!$A:$FP,FL$321,FALSE)/8,VLOOKUP(VLOOKUP($A108,csapatok!$A:$NN,FL$320,FALSE),'csapat-ranglista'!$A:$FP,FL$321,FALSE)/4),0)</f>
        <v>0</v>
      </c>
      <c r="FM108" s="223">
        <f>IFERROR(IF(RIGHT(VLOOKUP($A108,csapatok!$A:$NN,FM$320,FALSE),5)="Csere",VLOOKUP(LEFT(VLOOKUP($A108,csapatok!$A:$NN,FM$320,FALSE),LEN(VLOOKUP($A108,csapatok!$A:$NN,FM$320,FALSE))-6),'csapat-ranglista'!$A:$FP,FM$321,FALSE)/8,VLOOKUP(VLOOKUP($A108,csapatok!$A:$NN,FM$320,FALSE),'csapat-ranglista'!$A:$FP,FM$321,FALSE)/4),0)</f>
        <v>0</v>
      </c>
      <c r="FN108" s="223">
        <f>IFERROR(IF(RIGHT(VLOOKUP($A108,csapatok!$A:$NN,FN$320,FALSE),5)="Csere",VLOOKUP(LEFT(VLOOKUP($A108,csapatok!$A:$NN,FN$320,FALSE),LEN(VLOOKUP($A108,csapatok!$A:$NN,FN$320,FALSE))-6),'csapat-ranglista'!$A:$FP,FN$321,FALSE)/8,VLOOKUP(VLOOKUP($A108,csapatok!$A:$NN,FN$320,FALSE),'csapat-ranglista'!$A:$FP,FN$321,FALSE)/4),0)</f>
        <v>0</v>
      </c>
      <c r="FO108" s="223">
        <f>IFERROR(IF(RIGHT(VLOOKUP($A108,csapatok!$A:$NN,FO$320,FALSE),5)="Csere",VLOOKUP(LEFT(VLOOKUP($A108,csapatok!$A:$NN,FO$320,FALSE),LEN(VLOOKUP($A108,csapatok!$A:$NN,FO$320,FALSE))-6),'csapat-ranglista'!$A:$FP,FO$321,FALSE)/8,VLOOKUP(VLOOKUP($A108,csapatok!$A:$NN,FO$320,FALSE),'csapat-ranglista'!$A:$FP,FO$321,FALSE)/4),0)</f>
        <v>0</v>
      </c>
      <c r="FP108" s="223">
        <f>IFERROR(IF(RIGHT(VLOOKUP($A108,csapatok!$A:$NN,FP$320,FALSE),5)="Csere",VLOOKUP(LEFT(VLOOKUP($A108,csapatok!$A:$NN,FP$320,FALSE),LEN(VLOOKUP($A108,csapatok!$A:$NN,FP$320,FALSE))-6),'csapat-ranglista'!$A:$FP,FP$321,FALSE)/8,VLOOKUP(VLOOKUP($A108,csapatok!$A:$NN,FP$320,FALSE),'csapat-ranglista'!$A:$FP,FP$321,FALSE)/4),0)</f>
        <v>0</v>
      </c>
      <c r="FQ108" s="223">
        <f>IFERROR(IF(RIGHT(VLOOKUP($A108,csapatok!$A:$NN,FQ$320,FALSE),5)="Csere",VLOOKUP(LEFT(VLOOKUP($A108,csapatok!$A:$NN,FQ$320,FALSE),LEN(VLOOKUP($A108,csapatok!$A:$NN,FQ$320,FALSE))-6),'csapat-ranglista'!$A:$FP,FQ$321,FALSE)/8,VLOOKUP(VLOOKUP($A108,csapatok!$A:$NN,FQ$320,FALSE),'csapat-ranglista'!$A:$FP,FQ$321,FALSE)/4),0)</f>
        <v>0</v>
      </c>
      <c r="FR108" s="223">
        <f>IFERROR(IF(RIGHT(VLOOKUP($A108,csapatok!$A:$NN,FR$320,FALSE),5)="Csere",VLOOKUP(LEFT(VLOOKUP($A108,csapatok!$A:$NN,FR$320,FALSE),LEN(VLOOKUP($A108,csapatok!$A:$NN,FR$320,FALSE))-6),'csapat-ranglista'!$A:$FP,FR$321,FALSE)/8,VLOOKUP(VLOOKUP($A108,csapatok!$A:$NN,FR$320,FALSE),'csapat-ranglista'!$A:$FP,FR$321,FALSE)/4),0)</f>
        <v>0</v>
      </c>
      <c r="FS108" s="223">
        <f>IFERROR(IF(RIGHT(VLOOKUP($A108,csapatok!$A:$NN,FS$320,FALSE),5)="Csere",VLOOKUP(LEFT(VLOOKUP($A108,csapatok!$A:$NN,FS$320,FALSE),LEN(VLOOKUP($A108,csapatok!$A:$NN,FS$320,FALSE))-6),'csapat-ranglista'!$A:$FP,FS$321,FALSE)/8,VLOOKUP(VLOOKUP($A108,csapatok!$A:$NN,FS$320,FALSE),'csapat-ranglista'!$A:$FP,FS$321,FALSE)/4),0)</f>
        <v>0</v>
      </c>
      <c r="FT108" s="223">
        <f>IFERROR(IF(RIGHT(VLOOKUP($A108,csapatok!$A:$NN,FT$320,FALSE),5)="Csere",VLOOKUP(LEFT(VLOOKUP($A108,csapatok!$A:$NN,FT$320,FALSE),LEN(VLOOKUP($A108,csapatok!$A:$NN,FT$320,FALSE))-6),'csapat-ranglista'!$A:$FP,FT$321,FALSE)/8,VLOOKUP(VLOOKUP($A108,csapatok!$A:$NN,FT$320,FALSE),'csapat-ranglista'!$A:$FP,FT$321,FALSE)/4),0)</f>
        <v>0</v>
      </c>
      <c r="FU108" s="223">
        <f>IFERROR(IF(RIGHT(VLOOKUP($A108,csapatok!$A:$NN,FU$320,FALSE),5)="Csere",VLOOKUP(LEFT(VLOOKUP($A108,csapatok!$A:$NN,FU$320,FALSE),LEN(VLOOKUP($A108,csapatok!$A:$NN,FU$320,FALSE))-6),'csapat-ranglista'!$A:$FP,FU$321,FALSE)/8,VLOOKUP(VLOOKUP($A108,csapatok!$A:$NN,FU$320,FALSE),'csapat-ranglista'!$A:$FP,FU$321,FALSE)/4),0)</f>
        <v>0</v>
      </c>
      <c r="FV108" s="223">
        <f>IFERROR(IF(RIGHT(VLOOKUP($A108,csapatok!$A:$NN,FV$320,FALSE),5)="Csere",VLOOKUP(LEFT(VLOOKUP($A108,csapatok!$A:$NN,FV$320,FALSE),LEN(VLOOKUP($A108,csapatok!$A:$NN,FV$320,FALSE))-6),'csapat-ranglista'!$A:$FP,FV$321,FALSE)/8,VLOOKUP(VLOOKUP($A108,csapatok!$A:$NN,FV$320,FALSE),'csapat-ranglista'!$A:$FP,FV$321,FALSE)/4),0)</f>
        <v>0</v>
      </c>
      <c r="FW108" s="223">
        <f>IFERROR(IF(RIGHT(VLOOKUP($A108,csapatok!$A:$NN,FW$320,FALSE),5)="Csere",VLOOKUP(LEFT(VLOOKUP($A108,csapatok!$A:$NN,FW$320,FALSE),LEN(VLOOKUP($A108,csapatok!$A:$NN,FW$320,FALSE))-6),'csapat-ranglista'!$A:$FP,FW$321,FALSE)/8,VLOOKUP(VLOOKUP($A108,csapatok!$A:$NN,FW$320,FALSE),'csapat-ranglista'!$A:$FP,FW$321,FALSE)/4),0)</f>
        <v>0</v>
      </c>
      <c r="FX108" s="223">
        <f>IFERROR(IF(RIGHT(VLOOKUP($A108,csapatok!$A:$NN,FX$320,FALSE),5)="Csere",VLOOKUP(LEFT(VLOOKUP($A108,csapatok!$A:$NN,FX$320,FALSE),LEN(VLOOKUP($A108,csapatok!$A:$NN,FX$320,FALSE))-6),'csapat-ranglista'!$A:$FP,FX$321,FALSE)/8,VLOOKUP(VLOOKUP($A108,csapatok!$A:$NN,FX$320,FALSE),'csapat-ranglista'!$A:$FP,FX$321,FALSE)/4),0)</f>
        <v>0</v>
      </c>
      <c r="FY108" s="223">
        <f>IFERROR(IF(RIGHT(VLOOKUP($A108,csapatok!$A:$NN,FY$320,FALSE),5)="Csere",VLOOKUP(LEFT(VLOOKUP($A108,csapatok!$A:$NN,FY$320,FALSE),LEN(VLOOKUP($A108,csapatok!$A:$NN,FY$320,FALSE))-6),'csapat-ranglista'!$A:$FP,FY$321,FALSE)/8,VLOOKUP(VLOOKUP($A108,csapatok!$A:$NN,FY$320,FALSE),'csapat-ranglista'!$A:$FP,FY$321,FALSE)/4),0)</f>
        <v>0</v>
      </c>
      <c r="FZ108" s="223">
        <f>IFERROR(IF(RIGHT(VLOOKUP($A108,csapatok!$A:$NN,FZ$320,FALSE),5)="Csere",VLOOKUP(LEFT(VLOOKUP($A108,csapatok!$A:$NN,FZ$320,FALSE),LEN(VLOOKUP($A108,csapatok!$A:$NN,FZ$320,FALSE))-6),'csapat-ranglista'!$A:$FP,FZ$321,FALSE)/8,VLOOKUP(VLOOKUP($A108,csapatok!$A:$NN,FZ$320,FALSE),'csapat-ranglista'!$A:$FP,FZ$321,FALSE)/4),0)</f>
        <v>0</v>
      </c>
      <c r="GA108" s="223">
        <f>IFERROR(IF(RIGHT(VLOOKUP($A108,csapatok!$A:$NN,GA$320,FALSE),5)="Csere",VLOOKUP(LEFT(VLOOKUP($A108,csapatok!$A:$NN,GA$320,FALSE),LEN(VLOOKUP($A108,csapatok!$A:$NN,GA$320,FALSE))-6),'csapat-ranglista'!$A:$FP,GA$321,FALSE)/8,VLOOKUP(VLOOKUP($A108,csapatok!$A:$NN,GA$320,FALSE),'csapat-ranglista'!$A:$FP,GA$321,FALSE)/4),0)</f>
        <v>0</v>
      </c>
      <c r="GB108" s="223">
        <f>IFERROR(IF(RIGHT(VLOOKUP($A108,csapatok!$A:$NN,GB$320,FALSE),5)="Csere",VLOOKUP(LEFT(VLOOKUP($A108,csapatok!$A:$NN,GB$320,FALSE),LEN(VLOOKUP($A108,csapatok!$A:$NN,GB$320,FALSE))-6),'csapat-ranglista'!$A:$FP,GB$321,FALSE)/8,VLOOKUP(VLOOKUP($A108,csapatok!$A:$NN,GB$320,FALSE),'csapat-ranglista'!$A:$FP,GB$321,FALSE)/4),0)</f>
        <v>0</v>
      </c>
      <c r="GC108" s="223">
        <f>IFERROR(IF(RIGHT(VLOOKUP($A108,csapatok!$A:$NN,GC$320,FALSE),5)="Csere",VLOOKUP(LEFT(VLOOKUP($A108,csapatok!$A:$NN,GC$320,FALSE),LEN(VLOOKUP($A108,csapatok!$A:$NN,GC$320,FALSE))-6),'csapat-ranglista'!$A:$FP,GC$321,FALSE)/8,VLOOKUP(VLOOKUP($A108,csapatok!$A:$NN,GC$320,FALSE),'csapat-ranglista'!$A:$FP,GC$321,FALSE)/4),0)</f>
        <v>0</v>
      </c>
      <c r="GD108" s="247">
        <f>SUM(EQ108:GC108)</f>
        <v>3.1391792285670261</v>
      </c>
    </row>
    <row r="109" spans="1:186">
      <c r="A109" s="1" t="s">
        <v>1600</v>
      </c>
      <c r="B109" s="130"/>
      <c r="C109" s="131" t="str">
        <f>IF(B109=0,"",IF(B109&lt;$C$1,"felnőtt","ifi"))</f>
        <v/>
      </c>
      <c r="D109" s="32" t="s">
        <v>101</v>
      </c>
      <c r="E109" s="45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4"/>
      <c r="BD109" s="224"/>
      <c r="BE109" s="223">
        <f>IFERROR(IF(RIGHT(VLOOKUP($A109,csapatok!$A:$NN,BE$320,FALSE),5)="Csere",VLOOKUP(LEFT(VLOOKUP($A109,csapatok!$A:$NN,BE$320,FALSE),LEN(VLOOKUP($A109,csapatok!$A:$NN,BE$320,FALSE))-6),'csapat-ranglista'!$A:$FP,BE$321,FALSE)/8,VLOOKUP(VLOOKUP($A109,csapatok!$A:$NN,BE$320,FALSE),'csapat-ranglista'!$A:$FP,BE$321,FALSE)/4),0)</f>
        <v>0</v>
      </c>
      <c r="BF109" s="223">
        <f>IFERROR(IF(RIGHT(VLOOKUP($A109,csapatok!$A:$NN,BF$320,FALSE),5)="Csere",VLOOKUP(LEFT(VLOOKUP($A109,csapatok!$A:$NN,BF$320,FALSE),LEN(VLOOKUP($A109,csapatok!$A:$NN,BF$320,FALSE))-6),'csapat-ranglista'!$A:$FP,BF$321,FALSE)/8,VLOOKUP(VLOOKUP($A109,csapatok!$A:$NN,BF$320,FALSE),'csapat-ranglista'!$A:$FP,BF$321,FALSE)/4),0)</f>
        <v>0</v>
      </c>
      <c r="BG109" s="223">
        <f>IFERROR(IF(RIGHT(VLOOKUP($A109,csapatok!$A:$NN,BG$320,FALSE),5)="Csere",VLOOKUP(LEFT(VLOOKUP($A109,csapatok!$A:$NN,BG$320,FALSE),LEN(VLOOKUP($A109,csapatok!$A:$NN,BG$320,FALSE))-6),'csapat-ranglista'!$A:$FP,BG$321,FALSE)/8,VLOOKUP(VLOOKUP($A109,csapatok!$A:$NN,BG$320,FALSE),'csapat-ranglista'!$A:$FP,BG$321,FALSE)/4),0)</f>
        <v>0</v>
      </c>
      <c r="BH109" s="223">
        <f>IFERROR(IF(RIGHT(VLOOKUP($A109,csapatok!$A:$NN,BH$320,FALSE),5)="Csere",VLOOKUP(LEFT(VLOOKUP($A109,csapatok!$A:$NN,BH$320,FALSE),LEN(VLOOKUP($A109,csapatok!$A:$NN,BH$320,FALSE))-6),'csapat-ranglista'!$A:$FP,BH$321,FALSE)/8,VLOOKUP(VLOOKUP($A109,csapatok!$A:$NN,BH$320,FALSE),'csapat-ranglista'!$A:$FP,BH$321,FALSE)/4),0)</f>
        <v>0</v>
      </c>
      <c r="BI109" s="223">
        <f>IFERROR(IF(RIGHT(VLOOKUP($A109,csapatok!$A:$NN,BI$320,FALSE),5)="Csere",VLOOKUP(LEFT(VLOOKUP($A109,csapatok!$A:$NN,BI$320,FALSE),LEN(VLOOKUP($A109,csapatok!$A:$NN,BI$320,FALSE))-6),'csapat-ranglista'!$A:$FP,BI$321,FALSE)/8,VLOOKUP(VLOOKUP($A109,csapatok!$A:$NN,BI$320,FALSE),'csapat-ranglista'!$A:$FP,BI$321,FALSE)/4),0)</f>
        <v>0</v>
      </c>
      <c r="BJ109" s="223">
        <f>IFERROR(IF(RIGHT(VLOOKUP($A109,csapatok!$A:$NN,BJ$320,FALSE),5)="Csere",VLOOKUP(LEFT(VLOOKUP($A109,csapatok!$A:$NN,BJ$320,FALSE),LEN(VLOOKUP($A109,csapatok!$A:$NN,BJ$320,FALSE))-6),'csapat-ranglista'!$A:$FP,BJ$321,FALSE)/8,VLOOKUP(VLOOKUP($A109,csapatok!$A:$NN,BJ$320,FALSE),'csapat-ranglista'!$A:$FP,BJ$321,FALSE)/4),0)</f>
        <v>0</v>
      </c>
      <c r="BK109" s="223">
        <f>IFERROR(IF(RIGHT(VLOOKUP($A109,csapatok!$A:$NN,BK$320,FALSE),5)="Csere",VLOOKUP(LEFT(VLOOKUP($A109,csapatok!$A:$NN,BK$320,FALSE),LEN(VLOOKUP($A109,csapatok!$A:$NN,BK$320,FALSE))-6),'csapat-ranglista'!$A:$FP,BK$321,FALSE)/8,VLOOKUP(VLOOKUP($A109,csapatok!$A:$NN,BK$320,FALSE),'csapat-ranglista'!$A:$FP,BK$321,FALSE)/4),0)</f>
        <v>0</v>
      </c>
      <c r="BL109" s="223">
        <f>IFERROR(IF(RIGHT(VLOOKUP($A109,csapatok!$A:$NN,BL$320,FALSE),5)="Csere",VLOOKUP(LEFT(VLOOKUP($A109,csapatok!$A:$NN,BL$320,FALSE),LEN(VLOOKUP($A109,csapatok!$A:$NN,BL$320,FALSE))-6),'csapat-ranglista'!$A:$FP,BL$321,FALSE)/8,VLOOKUP(VLOOKUP($A109,csapatok!$A:$NN,BL$320,FALSE),'csapat-ranglista'!$A:$FP,BL$321,FALSE)/4),0)</f>
        <v>0</v>
      </c>
      <c r="BM109" s="223">
        <f>IFERROR(IF(RIGHT(VLOOKUP($A109,csapatok!$A:$NN,BM$320,FALSE),5)="Csere",VLOOKUP(LEFT(VLOOKUP($A109,csapatok!$A:$NN,BM$320,FALSE),LEN(VLOOKUP($A109,csapatok!$A:$NN,BM$320,FALSE))-6),'csapat-ranglista'!$A:$FP,BM$321,FALSE)/8,VLOOKUP(VLOOKUP($A109,csapatok!$A:$NN,BM$320,FALSE),'csapat-ranglista'!$A:$FP,BM$321,FALSE)/4),0)</f>
        <v>0</v>
      </c>
      <c r="BN109" s="223">
        <f>IFERROR(IF(RIGHT(VLOOKUP($A109,csapatok!$A:$NN,BN$320,FALSE),5)="Csere",VLOOKUP(LEFT(VLOOKUP($A109,csapatok!$A:$NN,BN$320,FALSE),LEN(VLOOKUP($A109,csapatok!$A:$NN,BN$320,FALSE))-6),'csapat-ranglista'!$A:$FP,BN$321,FALSE)/8,VLOOKUP(VLOOKUP($A109,csapatok!$A:$NN,BN$320,FALSE),'csapat-ranglista'!$A:$FP,BN$321,FALSE)/4),0)</f>
        <v>0</v>
      </c>
      <c r="BO109" s="223">
        <f>IFERROR(IF(RIGHT(VLOOKUP($A109,csapatok!$A:$NN,BO$320,FALSE),5)="Csere",VLOOKUP(LEFT(VLOOKUP($A109,csapatok!$A:$NN,BO$320,FALSE),LEN(VLOOKUP($A109,csapatok!$A:$NN,BO$320,FALSE))-6),'csapat-ranglista'!$A:$FP,BO$321,FALSE)/8,VLOOKUP(VLOOKUP($A109,csapatok!$A:$NN,BO$320,FALSE),'csapat-ranglista'!$A:$FP,BO$321,FALSE)/4),0)</f>
        <v>0</v>
      </c>
      <c r="BP109" s="223">
        <f>IFERROR(IF(RIGHT(VLOOKUP($A109,csapatok!$A:$NN,BP$320,FALSE),5)="Csere",VLOOKUP(LEFT(VLOOKUP($A109,csapatok!$A:$NN,BP$320,FALSE),LEN(VLOOKUP($A109,csapatok!$A:$NN,BP$320,FALSE))-6),'csapat-ranglista'!$A:$FP,BP$321,FALSE)/8,VLOOKUP(VLOOKUP($A109,csapatok!$A:$NN,BP$320,FALSE),'csapat-ranglista'!$A:$FP,BP$321,FALSE)/4),0)</f>
        <v>0</v>
      </c>
      <c r="BQ109" s="223">
        <f>IFERROR(IF(RIGHT(VLOOKUP($A109,csapatok!$A:$NN,BQ$320,FALSE),5)="Csere",VLOOKUP(LEFT(VLOOKUP($A109,csapatok!$A:$NN,BQ$320,FALSE),LEN(VLOOKUP($A109,csapatok!$A:$NN,BQ$320,FALSE))-6),'csapat-ranglista'!$A:$FP,BQ$321,FALSE)/8,VLOOKUP(VLOOKUP($A109,csapatok!$A:$NN,BQ$320,FALSE),'csapat-ranglista'!$A:$FP,BQ$321,FALSE)/4),0)</f>
        <v>0</v>
      </c>
      <c r="BR109" s="223">
        <f>IFERROR(IF(RIGHT(VLOOKUP($A109,csapatok!$A:$NN,BR$320,FALSE),5)="Csere",VLOOKUP(LEFT(VLOOKUP($A109,csapatok!$A:$NN,BR$320,FALSE),LEN(VLOOKUP($A109,csapatok!$A:$NN,BR$320,FALSE))-6),'csapat-ranglista'!$A:$FP,BR$321,FALSE)/8,VLOOKUP(VLOOKUP($A109,csapatok!$A:$NN,BR$320,FALSE),'csapat-ranglista'!$A:$FP,BR$321,FALSE)/4),0)</f>
        <v>0</v>
      </c>
      <c r="BS109" s="223">
        <f>IFERROR(IF(RIGHT(VLOOKUP($A109,csapatok!$A:$NN,BS$320,FALSE),5)="Csere",VLOOKUP(LEFT(VLOOKUP($A109,csapatok!$A:$NN,BS$320,FALSE),LEN(VLOOKUP($A109,csapatok!$A:$NN,BS$320,FALSE))-6),'csapat-ranglista'!$A:$FP,BS$321,FALSE)/8,VLOOKUP(VLOOKUP($A109,csapatok!$A:$NN,BS$320,FALSE),'csapat-ranglista'!$A:$FP,BS$321,FALSE)/4),0)</f>
        <v>0</v>
      </c>
      <c r="BT109" s="223">
        <f>IFERROR(IF(RIGHT(VLOOKUP($A109,csapatok!$A:$NN,BT$320,FALSE),5)="Csere",VLOOKUP(LEFT(VLOOKUP($A109,csapatok!$A:$NN,BT$320,FALSE),LEN(VLOOKUP($A109,csapatok!$A:$NN,BT$320,FALSE))-6),'csapat-ranglista'!$A:$FP,BT$321,FALSE)/8,VLOOKUP(VLOOKUP($A109,csapatok!$A:$NN,BT$320,FALSE),'csapat-ranglista'!$A:$FP,BT$321,FALSE)/4),0)</f>
        <v>0</v>
      </c>
      <c r="BU109" s="223">
        <f>IFERROR(IF(RIGHT(VLOOKUP($A109,csapatok!$A:$NN,BU$320,FALSE),5)="Csere",VLOOKUP(LEFT(VLOOKUP($A109,csapatok!$A:$NN,BU$320,FALSE),LEN(VLOOKUP($A109,csapatok!$A:$NN,BU$320,FALSE))-6),'csapat-ranglista'!$A:$FP,BU$321,FALSE)/8,VLOOKUP(VLOOKUP($A109,csapatok!$A:$NN,BU$320,FALSE),'csapat-ranglista'!$A:$FP,BU$321,FALSE)/4),0)</f>
        <v>0</v>
      </c>
      <c r="BV109" s="223">
        <f>IFERROR(IF(RIGHT(VLOOKUP($A109,csapatok!$A:$NN,BV$320,FALSE),5)="Csere",VLOOKUP(LEFT(VLOOKUP($A109,csapatok!$A:$NN,BV$320,FALSE),LEN(VLOOKUP($A109,csapatok!$A:$NN,BV$320,FALSE))-6),'csapat-ranglista'!$A:$FP,BV$321,FALSE)/8,VLOOKUP(VLOOKUP($A109,csapatok!$A:$NN,BV$320,FALSE),'csapat-ranglista'!$A:$FP,BV$321,FALSE)/4),0)</f>
        <v>0</v>
      </c>
      <c r="BW109" s="223">
        <f>IFERROR(IF(RIGHT(VLOOKUP($A109,csapatok!$A:$NN,BW$320,FALSE),5)="Csere",VLOOKUP(LEFT(VLOOKUP($A109,csapatok!$A:$NN,BW$320,FALSE),LEN(VLOOKUP($A109,csapatok!$A:$NN,BW$320,FALSE))-6),'csapat-ranglista'!$A:$FP,BW$321,FALSE)/8,VLOOKUP(VLOOKUP($A109,csapatok!$A:$NN,BW$320,FALSE),'csapat-ranglista'!$A:$FP,BW$321,FALSE)/4),0)</f>
        <v>0</v>
      </c>
      <c r="BX109" s="223">
        <f>IFERROR(IF(RIGHT(VLOOKUP($A109,csapatok!$A:$NN,BX$320,FALSE),5)="Csere",VLOOKUP(LEFT(VLOOKUP($A109,csapatok!$A:$NN,BX$320,FALSE),LEN(VLOOKUP($A109,csapatok!$A:$NN,BX$320,FALSE))-6),'csapat-ranglista'!$A:$FP,BX$321,FALSE)/8,VLOOKUP(VLOOKUP($A109,csapatok!$A:$NN,BX$320,FALSE),'csapat-ranglista'!$A:$FP,BX$321,FALSE)/4),0)</f>
        <v>0</v>
      </c>
      <c r="BY109" s="223">
        <f>IFERROR(IF(RIGHT(VLOOKUP($A109,csapatok!$A:$NN,BY$320,FALSE),5)="Csere",VLOOKUP(LEFT(VLOOKUP($A109,csapatok!$A:$NN,BY$320,FALSE),LEN(VLOOKUP($A109,csapatok!$A:$NN,BY$320,FALSE))-6),'csapat-ranglista'!$A:$FP,BY$321,FALSE)/8,VLOOKUP(VLOOKUP($A109,csapatok!$A:$NN,BY$320,FALSE),'csapat-ranglista'!$A:$FP,BY$321,FALSE)/4),0)</f>
        <v>0</v>
      </c>
      <c r="BZ109" s="223">
        <f>IFERROR(IF(RIGHT(VLOOKUP($A109,csapatok!$A:$NN,BZ$320,FALSE),5)="Csere",VLOOKUP(LEFT(VLOOKUP($A109,csapatok!$A:$NN,BZ$320,FALSE),LEN(VLOOKUP($A109,csapatok!$A:$NN,BZ$320,FALSE))-6),'csapat-ranglista'!$A:$FP,BZ$321,FALSE)/8,VLOOKUP(VLOOKUP($A109,csapatok!$A:$NN,BZ$320,FALSE),'csapat-ranglista'!$A:$FP,BZ$321,FALSE)/4),0)</f>
        <v>0</v>
      </c>
      <c r="CA109" s="223">
        <f>IFERROR(IF(RIGHT(VLOOKUP($A109,csapatok!$A:$NN,CA$320,FALSE),5)="Csere",VLOOKUP(LEFT(VLOOKUP($A109,csapatok!$A:$NN,CA$320,FALSE),LEN(VLOOKUP($A109,csapatok!$A:$NN,CA$320,FALSE))-6),'csapat-ranglista'!$A:$FP,CA$321,FALSE)/8,VLOOKUP(VLOOKUP($A109,csapatok!$A:$NN,CA$320,FALSE),'csapat-ranglista'!$A:$FP,CA$321,FALSE)/4),0)</f>
        <v>0</v>
      </c>
      <c r="CB109" s="223">
        <f>IFERROR(IF(RIGHT(VLOOKUP($A109,csapatok!$A:$NN,CB$320,FALSE),5)="Csere",VLOOKUP(LEFT(VLOOKUP($A109,csapatok!$A:$NN,CB$320,FALSE),LEN(VLOOKUP($A109,csapatok!$A:$NN,CB$320,FALSE))-6),'csapat-ranglista'!$A:$FP,CB$321,FALSE)/8,VLOOKUP(VLOOKUP($A109,csapatok!$A:$NN,CB$320,FALSE),'csapat-ranglista'!$A:$FP,CB$321,FALSE)/4),0)</f>
        <v>0</v>
      </c>
      <c r="CC109" s="223">
        <f>IFERROR(IF(RIGHT(VLOOKUP($A109,csapatok!$A:$NN,CC$320,FALSE),5)="Csere",VLOOKUP(LEFT(VLOOKUP($A109,csapatok!$A:$NN,CC$320,FALSE),LEN(VLOOKUP($A109,csapatok!$A:$NN,CC$320,FALSE))-6),'csapat-ranglista'!$A:$FP,CC$321,FALSE)/8,VLOOKUP(VLOOKUP($A109,csapatok!$A:$NN,CC$320,FALSE),'csapat-ranglista'!$A:$FP,CC$321,FALSE)/4),0)</f>
        <v>0</v>
      </c>
      <c r="CD109" s="223">
        <f>IFERROR(IF(RIGHT(VLOOKUP($A109,csapatok!$A:$NN,CD$320,FALSE),5)="Csere",VLOOKUP(LEFT(VLOOKUP($A109,csapatok!$A:$NN,CD$320,FALSE),LEN(VLOOKUP($A109,csapatok!$A:$NN,CD$320,FALSE))-6),'csapat-ranglista'!$A:$FP,CD$321,FALSE)/8,VLOOKUP(VLOOKUP($A109,csapatok!$A:$NN,CD$320,FALSE),'csapat-ranglista'!$A:$FP,CD$321,FALSE)/4),0)</f>
        <v>0</v>
      </c>
      <c r="CE109" s="223">
        <f>IFERROR(IF(RIGHT(VLOOKUP($A109,csapatok!$A:$NN,CE$320,FALSE),5)="Csere",VLOOKUP(LEFT(VLOOKUP($A109,csapatok!$A:$NN,CE$320,FALSE),LEN(VLOOKUP($A109,csapatok!$A:$NN,CE$320,FALSE))-6),'csapat-ranglista'!$A:$FP,CE$321,FALSE)/8,VLOOKUP(VLOOKUP($A109,csapatok!$A:$NN,CE$320,FALSE),'csapat-ranglista'!$A:$FP,CE$321,FALSE)/4),0)</f>
        <v>0</v>
      </c>
      <c r="CF109" s="223">
        <f>IFERROR(IF(RIGHT(VLOOKUP($A109,csapatok!$A:$NN,CF$320,FALSE),5)="Csere",VLOOKUP(LEFT(VLOOKUP($A109,csapatok!$A:$NN,CF$320,FALSE),LEN(VLOOKUP($A109,csapatok!$A:$NN,CF$320,FALSE))-6),'csapat-ranglista'!$A:$FP,CF$321,FALSE)/8,VLOOKUP(VLOOKUP($A109,csapatok!$A:$NN,CF$320,FALSE),'csapat-ranglista'!$A:$FP,CF$321,FALSE)/4),0)</f>
        <v>0</v>
      </c>
      <c r="CG109" s="223">
        <f>IFERROR(IF(RIGHT(VLOOKUP($A109,csapatok!$A:$NN,CG$320,FALSE),5)="Csere",VLOOKUP(LEFT(VLOOKUP($A109,csapatok!$A:$NN,CG$320,FALSE),LEN(VLOOKUP($A109,csapatok!$A:$NN,CG$320,FALSE))-6),'csapat-ranglista'!$A:$FP,CG$321,FALSE)/8,VLOOKUP(VLOOKUP($A109,csapatok!$A:$NN,CG$320,FALSE),'csapat-ranglista'!$A:$FP,CG$321,FALSE)/4),0)</f>
        <v>0</v>
      </c>
      <c r="CH109" s="223">
        <f>IFERROR(IF(RIGHT(VLOOKUP($A109,csapatok!$A:$NN,CH$320,FALSE),5)="Csere",VLOOKUP(LEFT(VLOOKUP($A109,csapatok!$A:$NN,CH$320,FALSE),LEN(VLOOKUP($A109,csapatok!$A:$NN,CH$320,FALSE))-6),'csapat-ranglista'!$A:$FP,CH$321,FALSE)/8,VLOOKUP(VLOOKUP($A109,csapatok!$A:$NN,CH$320,FALSE),'csapat-ranglista'!$A:$FP,CH$321,FALSE)/4),0)</f>
        <v>0</v>
      </c>
      <c r="CI109" s="223">
        <f>IFERROR(IF(RIGHT(VLOOKUP($A109,csapatok!$A:$NN,CI$320,FALSE),5)="Csere",VLOOKUP(LEFT(VLOOKUP($A109,csapatok!$A:$NN,CI$320,FALSE),LEN(VLOOKUP($A109,csapatok!$A:$NN,CI$320,FALSE))-6),'csapat-ranglista'!$A:$FP,CI$321,FALSE)/8,VLOOKUP(VLOOKUP($A109,csapatok!$A:$NN,CI$320,FALSE),'csapat-ranglista'!$A:$FP,CI$321,FALSE)/4),0)</f>
        <v>0</v>
      </c>
      <c r="CJ109" s="224">
        <f>versenyek!$IQ$11*IFERROR(VLOOKUP(VLOOKUP($A109,versenyek!IP:IR,3,FALSE),szabalyok!$A$16:$B$23,2,FALSE)/4,0)</f>
        <v>0</v>
      </c>
      <c r="CK109" s="224">
        <f>versenyek!$IT$11*IFERROR(VLOOKUP(VLOOKUP($A109,versenyek!IS:IU,3,FALSE),szabalyok!$A$16:$B$23,2,FALSE)/4,0)</f>
        <v>0</v>
      </c>
      <c r="CL109" s="223">
        <f>IFERROR(IF(RIGHT(VLOOKUP($A109,csapatok!$A:$NN,CL$320,FALSE),5)="Csere",VLOOKUP(LEFT(VLOOKUP($A109,csapatok!$A:$NN,CL$320,FALSE),LEN(VLOOKUP($A109,csapatok!$A:$NN,CL$320,FALSE))-6),'csapat-ranglista'!$A:$FP,CL$321,FALSE)/8,VLOOKUP(VLOOKUP($A109,csapatok!$A:$NN,CL$320,FALSE),'csapat-ranglista'!$A:$FP,CL$321,FALSE)/4),0)</f>
        <v>0</v>
      </c>
      <c r="CM109" s="223">
        <f>IFERROR(IF(RIGHT(VLOOKUP($A109,csapatok!$A:$NN,CM$320,FALSE),5)="Csere",VLOOKUP(LEFT(VLOOKUP($A109,csapatok!$A:$NN,CM$320,FALSE),LEN(VLOOKUP($A109,csapatok!$A:$NN,CM$320,FALSE))-6),'csapat-ranglista'!$A:$FP,CM$321,FALSE)/8,VLOOKUP(VLOOKUP($A109,csapatok!$A:$NN,CM$320,FALSE),'csapat-ranglista'!$A:$FP,CM$321,FALSE)/4),0)</f>
        <v>0</v>
      </c>
      <c r="CN109" s="223">
        <f>IFERROR(IF(RIGHT(VLOOKUP($A109,csapatok!$A:$NN,CN$320,FALSE),5)="Csere",VLOOKUP(LEFT(VLOOKUP($A109,csapatok!$A:$NN,CN$320,FALSE),LEN(VLOOKUP($A109,csapatok!$A:$NN,CN$320,FALSE))-6),'csapat-ranglista'!$A:$FP,CN$321,FALSE)/8,VLOOKUP(VLOOKUP($A109,csapatok!$A:$NN,CN$320,FALSE),'csapat-ranglista'!$A:$FP,CN$321,FALSE)/4),0)</f>
        <v>0</v>
      </c>
      <c r="CO109" s="223">
        <f>IFERROR(IF(RIGHT(VLOOKUP($A109,csapatok!$A:$NN,CO$320,FALSE),5)="Csere",VLOOKUP(LEFT(VLOOKUP($A109,csapatok!$A:$NN,CO$320,FALSE),LEN(VLOOKUP($A109,csapatok!$A:$NN,CO$320,FALSE))-6),'csapat-ranglista'!$A:$FP,CO$321,FALSE)/8,VLOOKUP(VLOOKUP($A109,csapatok!$A:$NN,CO$320,FALSE),'csapat-ranglista'!$A:$FP,CO$321,FALSE)/4),0)</f>
        <v>0</v>
      </c>
      <c r="CP109" s="223">
        <f>IFERROR(IF(RIGHT(VLOOKUP($A109,csapatok!$A:$NN,CP$320,FALSE),5)="Csere",VLOOKUP(LEFT(VLOOKUP($A109,csapatok!$A:$NN,CP$320,FALSE),LEN(VLOOKUP($A109,csapatok!$A:$NN,CP$320,FALSE))-6),'csapat-ranglista'!$A:$FP,CP$321,FALSE)/8,VLOOKUP(VLOOKUP($A109,csapatok!$A:$NN,CP$320,FALSE),'csapat-ranglista'!$A:$FP,CP$321,FALSE)/4),0)</f>
        <v>0</v>
      </c>
      <c r="CQ109" s="223">
        <f>IFERROR(IF(RIGHT(VLOOKUP($A109,csapatok!$A:$NN,CQ$320,FALSE),5)="Csere",VLOOKUP(LEFT(VLOOKUP($A109,csapatok!$A:$NN,CQ$320,FALSE),LEN(VLOOKUP($A109,csapatok!$A:$NN,CQ$320,FALSE))-6),'csapat-ranglista'!$A:$FP,CQ$321,FALSE)/8,VLOOKUP(VLOOKUP($A109,csapatok!$A:$NN,CQ$320,FALSE),'csapat-ranglista'!$A:$FP,CQ$321,FALSE)/4),0)</f>
        <v>0</v>
      </c>
      <c r="CR109" s="223">
        <f>IFERROR(IF(RIGHT(VLOOKUP($A109,csapatok!$A:$NN,CR$320,FALSE),5)="Csere",VLOOKUP(LEFT(VLOOKUP($A109,csapatok!$A:$NN,CR$320,FALSE),LEN(VLOOKUP($A109,csapatok!$A:$NN,CR$320,FALSE))-6),'csapat-ranglista'!$A:$FP,CR$321,FALSE)/8,VLOOKUP(VLOOKUP($A109,csapatok!$A:$NN,CR$320,FALSE),'csapat-ranglista'!$A:$FP,CR$321,FALSE)/4),0)</f>
        <v>0</v>
      </c>
      <c r="CS109" s="223">
        <f>IFERROR(IF(RIGHT(VLOOKUP($A109,csapatok!$A:$NN,CS$320,FALSE),5)="Csere",VLOOKUP(LEFT(VLOOKUP($A109,csapatok!$A:$NN,CS$320,FALSE),LEN(VLOOKUP($A109,csapatok!$A:$NN,CS$320,FALSE))-6),'csapat-ranglista'!$A:$FP,CS$321,FALSE)/8,VLOOKUP(VLOOKUP($A109,csapatok!$A:$NN,CS$320,FALSE),'csapat-ranglista'!$A:$FP,CS$321,FALSE)/4),0)</f>
        <v>0</v>
      </c>
      <c r="CT109" s="223">
        <f>IFERROR(IF(RIGHT(VLOOKUP($A109,csapatok!$A:$NN,CT$320,FALSE),5)="Csere",VLOOKUP(LEFT(VLOOKUP($A109,csapatok!$A:$NN,CT$320,FALSE),LEN(VLOOKUP($A109,csapatok!$A:$NN,CT$320,FALSE))-6),'csapat-ranglista'!$A:$FP,CT$321,FALSE)/8,VLOOKUP(VLOOKUP($A109,csapatok!$A:$NN,CT$320,FALSE),'csapat-ranglista'!$A:$FP,CT$321,FALSE)/4),0)</f>
        <v>0</v>
      </c>
      <c r="CU109" s="223">
        <f>IFERROR(IF(RIGHT(VLOOKUP($A109,csapatok!$A:$NN,CU$320,FALSE),5)="Csere",VLOOKUP(LEFT(VLOOKUP($A109,csapatok!$A:$NN,CU$320,FALSE),LEN(VLOOKUP($A109,csapatok!$A:$NN,CU$320,FALSE))-6),'csapat-ranglista'!$A:$FP,CU$321,FALSE)/8,VLOOKUP(VLOOKUP($A109,csapatok!$A:$NN,CU$320,FALSE),'csapat-ranglista'!$A:$FP,CU$321,FALSE)/4),0)</f>
        <v>0</v>
      </c>
      <c r="CV109" s="223">
        <f>IFERROR(IF(RIGHT(VLOOKUP($A109,csapatok!$A:$NN,CV$320,FALSE),5)="Csere",VLOOKUP(LEFT(VLOOKUP($A109,csapatok!$A:$NN,CV$320,FALSE),LEN(VLOOKUP($A109,csapatok!$A:$NN,CV$320,FALSE))-6),'csapat-ranglista'!$A:$FP,CV$321,FALSE)/8,VLOOKUP(VLOOKUP($A109,csapatok!$A:$NN,CV$320,FALSE),'csapat-ranglista'!$A:$FP,CV$321,FALSE)/4),0)</f>
        <v>0</v>
      </c>
      <c r="CW109" s="223">
        <f>IFERROR(IF(RIGHT(VLOOKUP($A109,csapatok!$A:$NN,CW$320,FALSE),5)="Csere",VLOOKUP(LEFT(VLOOKUP($A109,csapatok!$A:$NN,CW$320,FALSE),LEN(VLOOKUP($A109,csapatok!$A:$NN,CW$320,FALSE))-6),'csapat-ranglista'!$A:$FP,CW$321,FALSE)/8,VLOOKUP(VLOOKUP($A109,csapatok!$A:$NN,CW$320,FALSE),'csapat-ranglista'!$A:$FP,CW$321,FALSE)/4),0)</f>
        <v>0</v>
      </c>
      <c r="CX109" s="223">
        <f>IFERROR(IF(RIGHT(VLOOKUP($A109,csapatok!$A:$NN,CX$320,FALSE),5)="Csere",VLOOKUP(LEFT(VLOOKUP($A109,csapatok!$A:$NN,CX$320,FALSE),LEN(VLOOKUP($A109,csapatok!$A:$NN,CX$320,FALSE))-6),'csapat-ranglista'!$A:$FP,CX$321,FALSE)/8,VLOOKUP(VLOOKUP($A109,csapatok!$A:$NN,CX$320,FALSE),'csapat-ranglista'!$A:$FP,CX$321,FALSE)/4),0)</f>
        <v>0</v>
      </c>
      <c r="CY109" s="223">
        <f>IFERROR(IF(RIGHT(VLOOKUP($A109,csapatok!$A:$NN,CY$320,FALSE),5)="Csere",VLOOKUP(LEFT(VLOOKUP($A109,csapatok!$A:$NN,CY$320,FALSE),LEN(VLOOKUP($A109,csapatok!$A:$NN,CY$320,FALSE))-6),'csapat-ranglista'!$A:$FP,CY$321,FALSE)/8,VLOOKUP(VLOOKUP($A109,csapatok!$A:$NN,CY$320,FALSE),'csapat-ranglista'!$A:$FP,CY$321,FALSE)/4),0)</f>
        <v>0</v>
      </c>
      <c r="CZ109" s="223">
        <f>IFERROR(IF(RIGHT(VLOOKUP($A109,csapatok!$A:$NN,CZ$320,FALSE),5)="Csere",VLOOKUP(LEFT(VLOOKUP($A109,csapatok!$A:$NN,CZ$320,FALSE),LEN(VLOOKUP($A109,csapatok!$A:$NN,CZ$320,FALSE))-6),'csapat-ranglista'!$A:$FP,CZ$321,FALSE)/8,VLOOKUP(VLOOKUP($A109,csapatok!$A:$NN,CZ$320,FALSE),'csapat-ranglista'!$A:$FP,CZ$321,FALSE)/4),0)</f>
        <v>0</v>
      </c>
      <c r="DA109" s="223">
        <f>IFERROR(IF(RIGHT(VLOOKUP($A109,csapatok!$A:$NN,DA$320,FALSE),5)="Csere",VLOOKUP(LEFT(VLOOKUP($A109,csapatok!$A:$NN,DA$320,FALSE),LEN(VLOOKUP($A109,csapatok!$A:$NN,DA$320,FALSE))-6),'csapat-ranglista'!$A:$FP,DA$321,FALSE)/8,VLOOKUP(VLOOKUP($A109,csapatok!$A:$NN,DA$320,FALSE),'csapat-ranglista'!$A:$FP,DA$321,FALSE)/4),0)</f>
        <v>0</v>
      </c>
      <c r="DB109" s="223">
        <f>IFERROR(IF(RIGHT(VLOOKUP($A109,csapatok!$A:$NN,DB$320,FALSE),5)="Csere",VLOOKUP(LEFT(VLOOKUP($A109,csapatok!$A:$NN,DB$320,FALSE),LEN(VLOOKUP($A109,csapatok!$A:$NN,DB$320,FALSE))-6),'csapat-ranglista'!$A:$FP,DB$321,FALSE)/8,VLOOKUP(VLOOKUP($A109,csapatok!$A:$NN,DB$320,FALSE),'csapat-ranglista'!$A:$FP,DB$321,FALSE)/4),0)</f>
        <v>0</v>
      </c>
      <c r="DC109" s="223">
        <f>IFERROR(IF(RIGHT(VLOOKUP($A109,csapatok!$A:$NN,DC$320,FALSE),5)="Csere",VLOOKUP(LEFT(VLOOKUP($A109,csapatok!$A:$NN,DC$320,FALSE),LEN(VLOOKUP($A109,csapatok!$A:$NN,DC$320,FALSE))-6),'csapat-ranglista'!$A:$FP,DC$321,FALSE)/8,VLOOKUP(VLOOKUP($A109,csapatok!$A:$NN,DC$320,FALSE),'csapat-ranglista'!$A:$FP,DC$321,FALSE)/4),0)</f>
        <v>0</v>
      </c>
      <c r="DD109" s="223">
        <f>IFERROR(IF(RIGHT(VLOOKUP($A109,csapatok!$A:$NN,DD$320,FALSE),5)="Csere",VLOOKUP(LEFT(VLOOKUP($A109,csapatok!$A:$NN,DD$320,FALSE),LEN(VLOOKUP($A109,csapatok!$A:$NN,DD$320,FALSE))-6),'csapat-ranglista'!$A:$FP,DD$321,FALSE)/8,VLOOKUP(VLOOKUP($A109,csapatok!$A:$NN,DD$320,FALSE),'csapat-ranglista'!$A:$FP,DD$321,FALSE)/4),0)</f>
        <v>0</v>
      </c>
      <c r="DE109" s="223">
        <f>IFERROR(IF(RIGHT(VLOOKUP($A109,csapatok!$A:$NN,DE$320,FALSE),5)="Csere",VLOOKUP(LEFT(VLOOKUP($A109,csapatok!$A:$NN,DE$320,FALSE),LEN(VLOOKUP($A109,csapatok!$A:$NN,DE$320,FALSE))-6),'csapat-ranglista'!$A:$FP,DE$321,FALSE)/8,VLOOKUP(VLOOKUP($A109,csapatok!$A:$NN,DE$320,FALSE),'csapat-ranglista'!$A:$FP,DE$321,FALSE)/4),0)</f>
        <v>0</v>
      </c>
      <c r="DF109" s="223">
        <f>IFERROR(IF(RIGHT(VLOOKUP($A109,csapatok!$A:$NN,DF$320,FALSE),5)="Csere",VLOOKUP(LEFT(VLOOKUP($A109,csapatok!$A:$NN,DF$320,FALSE),LEN(VLOOKUP($A109,csapatok!$A:$NN,DF$320,FALSE))-6),'csapat-ranglista'!$A:$FP,DF$321,FALSE)/8,VLOOKUP(VLOOKUP($A109,csapatok!$A:$NN,DF$320,FALSE),'csapat-ranglista'!$A:$FP,DF$321,FALSE)/4),0)</f>
        <v>0</v>
      </c>
      <c r="DG109" s="223">
        <f>IFERROR(IF(RIGHT(VLOOKUP($A109,csapatok!$A:$NN,DG$320,FALSE),5)="Csere",VLOOKUP(LEFT(VLOOKUP($A109,csapatok!$A:$NN,DG$320,FALSE),LEN(VLOOKUP($A109,csapatok!$A:$NN,DG$320,FALSE))-6),'csapat-ranglista'!$A:$FP,DG$321,FALSE)/8,VLOOKUP(VLOOKUP($A109,csapatok!$A:$NN,DG$320,FALSE),'csapat-ranglista'!$A:$FP,DG$321,FALSE)/4),0)</f>
        <v>0</v>
      </c>
      <c r="DH109" s="223">
        <f>IFERROR(IF(RIGHT(VLOOKUP($A109,csapatok!$A:$NN,DH$320,FALSE),5)="Csere",VLOOKUP(LEFT(VLOOKUP($A109,csapatok!$A:$NN,DH$320,FALSE),LEN(VLOOKUP($A109,csapatok!$A:$NN,DH$320,FALSE))-6),'csapat-ranglista'!$A:$FP,DH$321,FALSE)/8,VLOOKUP(VLOOKUP($A109,csapatok!$A:$NN,DH$320,FALSE),'csapat-ranglista'!$A:$FP,DH$321,FALSE)/4),0)</f>
        <v>0</v>
      </c>
      <c r="DI109" s="223">
        <f>IFERROR(IF(RIGHT(VLOOKUP($A109,csapatok!$A:$NN,DI$320,FALSE),5)="Csere",VLOOKUP(LEFT(VLOOKUP($A109,csapatok!$A:$NN,DI$320,FALSE),LEN(VLOOKUP($A109,csapatok!$A:$NN,DI$320,FALSE))-6),'csapat-ranglista'!$A:$FP,DI$321,FALSE)/8,VLOOKUP(VLOOKUP($A109,csapatok!$A:$NN,DI$320,FALSE),'csapat-ranglista'!$A:$FP,DI$321,FALSE)/4),0)</f>
        <v>0</v>
      </c>
      <c r="DJ109" s="223">
        <f>IFERROR(IF(RIGHT(VLOOKUP($A109,csapatok!$A:$NN,DJ$320,FALSE),5)="Csere",VLOOKUP(LEFT(VLOOKUP($A109,csapatok!$A:$NN,DJ$320,FALSE),LEN(VLOOKUP($A109,csapatok!$A:$NN,DJ$320,FALSE))-6),'csapat-ranglista'!$A:$FP,DJ$321,FALSE)/8,VLOOKUP(VLOOKUP($A109,csapatok!$A:$NN,DJ$320,FALSE),'csapat-ranglista'!$A:$FP,DJ$321,FALSE)/4),0)</f>
        <v>0</v>
      </c>
      <c r="DK109" s="223">
        <f>IFERROR(IF(RIGHT(VLOOKUP($A109,csapatok!$A:$NN,DK$320,FALSE),5)="Csere",VLOOKUP(LEFT(VLOOKUP($A109,csapatok!$A:$NN,DK$320,FALSE),LEN(VLOOKUP($A109,csapatok!$A:$NN,DK$320,FALSE))-6),'csapat-ranglista'!$A:$FP,DK$321,FALSE)/8,VLOOKUP(VLOOKUP($A109,csapatok!$A:$NN,DK$320,FALSE),'csapat-ranglista'!$A:$FP,DK$321,FALSE)/4),0)</f>
        <v>0</v>
      </c>
      <c r="DL109" s="223">
        <f>IFERROR(IF(RIGHT(VLOOKUP($A109,csapatok!$A:$NN,DL$320,FALSE),5)="Csere",VLOOKUP(LEFT(VLOOKUP($A109,csapatok!$A:$NN,DL$320,FALSE),LEN(VLOOKUP($A109,csapatok!$A:$NN,DL$320,FALSE))-6),'csapat-ranglista'!$A:$FP,DL$321,FALSE)/8,VLOOKUP(VLOOKUP($A109,csapatok!$A:$NN,DL$320,FALSE),'csapat-ranglista'!$A:$FP,DL$321,FALSE)/4),0)</f>
        <v>0</v>
      </c>
      <c r="DM109" s="223">
        <f>IFERROR(IF(RIGHT(VLOOKUP($A109,csapatok!$A:$NN,DM$320,FALSE),5)="Csere",VLOOKUP(LEFT(VLOOKUP($A109,csapatok!$A:$NN,DM$320,FALSE),LEN(VLOOKUP($A109,csapatok!$A:$NN,DM$320,FALSE))-6),'csapat-ranglista'!$A:$FP,DM$321,FALSE)/8,VLOOKUP(VLOOKUP($A109,csapatok!$A:$NN,DM$320,FALSE),'csapat-ranglista'!$A:$FP,DM$321,FALSE)/4),0)</f>
        <v>0</v>
      </c>
      <c r="DN109" s="223">
        <f>IFERROR(IF(RIGHT(VLOOKUP($A109,csapatok!$A:$NN,DN$320,FALSE),5)="Csere",VLOOKUP(LEFT(VLOOKUP($A109,csapatok!$A:$NN,DN$320,FALSE),LEN(VLOOKUP($A109,csapatok!$A:$NN,DN$320,FALSE))-6),'csapat-ranglista'!$A:$FP,DN$321,FALSE)/8,VLOOKUP(VLOOKUP($A109,csapatok!$A:$NN,DN$320,FALSE),'csapat-ranglista'!$A:$FP,DN$321,FALSE)/4),0)</f>
        <v>0</v>
      </c>
      <c r="DO109" s="224">
        <f>versenyek!$MF$11*IFERROR(VLOOKUP(VLOOKUP($A109,versenyek!ME:MG,3,FALSE),szabalyok!$A$16:$B$23,2,FALSE)/4,0)</f>
        <v>0</v>
      </c>
      <c r="DP109" s="224">
        <f>versenyek!$MI$11*IFERROR(VLOOKUP(VLOOKUP($A109,versenyek!MH:MJ,3,FALSE),szabalyok!$A$16:$B$23,2,FALSE)/4,0)</f>
        <v>0</v>
      </c>
      <c r="DQ109" s="223">
        <f>IFERROR(IF(RIGHT(VLOOKUP($A109,csapatok!$A:$NN,DQ$320,FALSE),5)="Csere",VLOOKUP(LEFT(VLOOKUP($A109,csapatok!$A:$NN,DQ$320,FALSE),LEN(VLOOKUP($A109,csapatok!$A:$NN,DQ$320,FALSE))-6),'csapat-ranglista'!$A:$FP,DQ$321,FALSE)/8,VLOOKUP(VLOOKUP($A109,csapatok!$A:$NN,DQ$320,FALSE),'csapat-ranglista'!$A:$FP,DQ$321,FALSE)/4),0)</f>
        <v>0</v>
      </c>
      <c r="DR109" s="223">
        <f>IFERROR(IF(RIGHT(VLOOKUP($A109,csapatok!$A:$NN,DR$320,FALSE),5)="Csere",VLOOKUP(LEFT(VLOOKUP($A109,csapatok!$A:$NN,DR$320,FALSE),LEN(VLOOKUP($A109,csapatok!$A:$NN,DR$320,FALSE))-6),'csapat-ranglista'!$A:$FP,DR$321,FALSE)/8,VLOOKUP(VLOOKUP($A109,csapatok!$A:$NN,DR$320,FALSE),'csapat-ranglista'!$A:$FP,DR$321,FALSE)/4),0)</f>
        <v>0</v>
      </c>
      <c r="DS109" s="223">
        <f>IFERROR(IF(RIGHT(VLOOKUP($A109,csapatok!$A:$NN,DS$320,FALSE),5)="Csere",VLOOKUP(LEFT(VLOOKUP($A109,csapatok!$A:$NN,DS$320,FALSE),LEN(VLOOKUP($A109,csapatok!$A:$NN,DS$320,FALSE))-6),'csapat-ranglista'!$A:$FP,DS$321,FALSE)/8,VLOOKUP(VLOOKUP($A109,csapatok!$A:$NN,DS$320,FALSE),'csapat-ranglista'!$A:$FP,DS$321,FALSE)/4),0)</f>
        <v>0</v>
      </c>
      <c r="DT109" s="223">
        <f>IFERROR(IF(RIGHT(VLOOKUP($A109,csapatok!$A:$NN,DT$320,FALSE),5)="Csere",VLOOKUP(LEFT(VLOOKUP($A109,csapatok!$A:$NN,DT$320,FALSE),LEN(VLOOKUP($A109,csapatok!$A:$NN,DT$320,FALSE))-6),'csapat-ranglista'!$A:$FP,DT$321,FALSE)/8,VLOOKUP(VLOOKUP($A109,csapatok!$A:$NN,DT$320,FALSE),'csapat-ranglista'!$A:$FP,DT$321,FALSE)/4),0)</f>
        <v>0</v>
      </c>
      <c r="DU109" s="223">
        <f>IFERROR(IF(RIGHT(VLOOKUP($A109,csapatok!$A:$NN,DU$320,FALSE),5)="Csere",VLOOKUP(LEFT(VLOOKUP($A109,csapatok!$A:$NN,DU$320,FALSE),LEN(VLOOKUP($A109,csapatok!$A:$NN,DU$320,FALSE))-6),'csapat-ranglista'!$A:$FP,DU$321,FALSE)/8,VLOOKUP(VLOOKUP($A109,csapatok!$A:$NN,DU$320,FALSE),'csapat-ranglista'!$A:$FP,DU$321,FALSE)/4),0)</f>
        <v>0</v>
      </c>
      <c r="DV109" s="223">
        <f>IFERROR(IF(RIGHT(VLOOKUP($A109,csapatok!$A:$NN,DV$320,FALSE),5)="Csere",VLOOKUP(LEFT(VLOOKUP($A109,csapatok!$A:$NN,DV$320,FALSE),LEN(VLOOKUP($A109,csapatok!$A:$NN,DV$320,FALSE))-6),'csapat-ranglista'!$A:$FP,DV$321,FALSE)/8,VLOOKUP(VLOOKUP($A109,csapatok!$A:$NN,DV$320,FALSE),'csapat-ranglista'!$A:$FP,DV$321,FALSE)/4),0)</f>
        <v>0</v>
      </c>
      <c r="DW109" s="223">
        <f>IFERROR(IF(RIGHT(VLOOKUP($A109,csapatok!$A:$NN,DW$320,FALSE),5)="Csere",VLOOKUP(LEFT(VLOOKUP($A109,csapatok!$A:$NN,DW$320,FALSE),LEN(VLOOKUP($A109,csapatok!$A:$NN,DW$320,FALSE))-6),'csapat-ranglista'!$A:$FP,DW$321,FALSE)/8,VLOOKUP(VLOOKUP($A109,csapatok!$A:$NN,DW$320,FALSE),'csapat-ranglista'!$A:$FP,DW$321,FALSE)/4),0)</f>
        <v>0</v>
      </c>
      <c r="DX109" s="223">
        <f>IFERROR(IF(RIGHT(VLOOKUP($A109,csapatok!$A:$NN,DX$320,FALSE),5)="Csere",VLOOKUP(LEFT(VLOOKUP($A109,csapatok!$A:$NN,DX$320,FALSE),LEN(VLOOKUP($A109,csapatok!$A:$NN,DX$320,FALSE))-6),'csapat-ranglista'!$A:$FP,DX$321,FALSE)/8,VLOOKUP(VLOOKUP($A109,csapatok!$A:$NN,DX$320,FALSE),'csapat-ranglista'!$A:$FP,DX$321,FALSE)/4),0)</f>
        <v>0</v>
      </c>
      <c r="DY109" s="223">
        <f>IFERROR(IF(RIGHT(VLOOKUP($A109,csapatok!$A:$NN,DY$320,FALSE),5)="Csere",VLOOKUP(LEFT(VLOOKUP($A109,csapatok!$A:$NN,DY$320,FALSE),LEN(VLOOKUP($A109,csapatok!$A:$NN,DY$320,FALSE))-6),'csapat-ranglista'!$A:$FP,DY$321,FALSE)/8,VLOOKUP(VLOOKUP($A109,csapatok!$A:$NN,DY$320,FALSE),'csapat-ranglista'!$A:$FP,DY$321,FALSE)/4),0)</f>
        <v>0</v>
      </c>
      <c r="DZ109" s="223">
        <f>IFERROR(IF(RIGHT(VLOOKUP($A109,csapatok!$A:$NN,DZ$320,FALSE),5)="Csere",VLOOKUP(LEFT(VLOOKUP($A109,csapatok!$A:$NN,DZ$320,FALSE),LEN(VLOOKUP($A109,csapatok!$A:$NN,DZ$320,FALSE))-6),'csapat-ranglista'!$A:$FP,DZ$321,FALSE)/8,VLOOKUP(VLOOKUP($A109,csapatok!$A:$NN,DZ$320,FALSE),'csapat-ranglista'!$A:$FP,DZ$321,FALSE)/4),0)</f>
        <v>0</v>
      </c>
      <c r="EA109" s="223">
        <f>IFERROR(IF(RIGHT(VLOOKUP($A109,csapatok!$A:$NN,EA$320,FALSE),5)="Csere",VLOOKUP(LEFT(VLOOKUP($A109,csapatok!$A:$NN,EA$320,FALSE),LEN(VLOOKUP($A109,csapatok!$A:$NN,EA$320,FALSE))-6),'csapat-ranglista'!$A:$FP,EA$321,FALSE)/8,VLOOKUP(VLOOKUP($A109,csapatok!$A:$NN,EA$320,FALSE),'csapat-ranglista'!$A:$FP,EA$321,FALSE)/4),0)</f>
        <v>0</v>
      </c>
      <c r="EB109" s="223">
        <f>IFERROR(IF(RIGHT(VLOOKUP($A109,csapatok!$A:$NN,EB$320,FALSE),5)="Csere",VLOOKUP(LEFT(VLOOKUP($A109,csapatok!$A:$NN,EB$320,FALSE),LEN(VLOOKUP($A109,csapatok!$A:$NN,EB$320,FALSE))-6),'csapat-ranglista'!$A:$FP,EB$321,FALSE)/8,VLOOKUP(VLOOKUP($A109,csapatok!$A:$NN,EB$320,FALSE),'csapat-ranglista'!$A:$FP,EB$321,FALSE)/4),0)</f>
        <v>0</v>
      </c>
      <c r="EC109" s="223">
        <f>IFERROR(IF(RIGHT(VLOOKUP($A109,csapatok!$A:$NN,EC$320,FALSE),5)="Csere",VLOOKUP(LEFT(VLOOKUP($A109,csapatok!$A:$NN,EC$320,FALSE),LEN(VLOOKUP($A109,csapatok!$A:$NN,EC$320,FALSE))-6),'csapat-ranglista'!$A:$FP,EC$321,FALSE)/8,VLOOKUP(VLOOKUP($A109,csapatok!$A:$NN,EC$320,FALSE),'csapat-ranglista'!$A:$FP,EC$321,FALSE)/4),0)</f>
        <v>0</v>
      </c>
      <c r="ED109" s="223">
        <f>IFERROR(IF(RIGHT(VLOOKUP($A109,csapatok!$A:$NN,ED$320,FALSE),5)="Csere",VLOOKUP(LEFT(VLOOKUP($A109,csapatok!$A:$NN,ED$320,FALSE),LEN(VLOOKUP($A109,csapatok!$A:$NN,ED$320,FALSE))-6),'csapat-ranglista'!$A:$FP,ED$321,FALSE)/8,VLOOKUP(VLOOKUP($A109,csapatok!$A:$NN,ED$320,FALSE),'csapat-ranglista'!$A:$FP,ED$321,FALSE)/4),0)</f>
        <v>0</v>
      </c>
      <c r="EE109" s="223">
        <f>IFERROR(IF(RIGHT(VLOOKUP($A109,csapatok!$A:$NN,EE$320,FALSE),5)="Csere",VLOOKUP(LEFT(VLOOKUP($A109,csapatok!$A:$NN,EE$320,FALSE),LEN(VLOOKUP($A109,csapatok!$A:$NN,EE$320,FALSE))-6),'csapat-ranglista'!$A:$FP,EE$321,FALSE)/8,VLOOKUP(VLOOKUP($A109,csapatok!$A:$NN,EE$320,FALSE),'csapat-ranglista'!$A:$FP,EE$321,FALSE)/4),0)</f>
        <v>0</v>
      </c>
      <c r="EF109" s="223">
        <f>IFERROR(IF(RIGHT(VLOOKUP($A109,csapatok!$A:$NN,EF$320,FALSE),5)="Csere",VLOOKUP(LEFT(VLOOKUP($A109,csapatok!$A:$NN,EF$320,FALSE),LEN(VLOOKUP($A109,csapatok!$A:$NN,EF$320,FALSE))-6),'csapat-ranglista'!$A:$FP,EF$321,FALSE)/8,VLOOKUP(VLOOKUP($A109,csapatok!$A:$NN,EF$320,FALSE),'csapat-ranglista'!$A:$FP,EF$321,FALSE)/4),0)</f>
        <v>0</v>
      </c>
      <c r="EG109" s="223">
        <f>IFERROR(IF(RIGHT(VLOOKUP($A109,csapatok!$A:$NN,EG$320,FALSE),5)="Csere",VLOOKUP(LEFT(VLOOKUP($A109,csapatok!$A:$NN,EG$320,FALSE),LEN(VLOOKUP($A109,csapatok!$A:$NN,EG$320,FALSE))-6),'csapat-ranglista'!$A:$FP,EG$321,FALSE)/8,VLOOKUP(VLOOKUP($A109,csapatok!$A:$NN,EG$320,FALSE),'csapat-ranglista'!$A:$FP,EG$321,FALSE)/4),0)</f>
        <v>0</v>
      </c>
      <c r="EH109" s="223">
        <f>IFERROR(IF(RIGHT(VLOOKUP($A109,csapatok!$A:$NN,EH$320,FALSE),5)="Csere",VLOOKUP(LEFT(VLOOKUP($A109,csapatok!$A:$NN,EH$320,FALSE),LEN(VLOOKUP($A109,csapatok!$A:$NN,EH$320,FALSE))-6),'csapat-ranglista'!$A:$FP,EH$321,FALSE)/8,VLOOKUP(VLOOKUP($A109,csapatok!$A:$NN,EH$320,FALSE),'csapat-ranglista'!$A:$FP,EH$321,FALSE)/4),0)</f>
        <v>0</v>
      </c>
      <c r="EI109" s="223">
        <f>IFERROR(IF(RIGHT(VLOOKUP($A109,csapatok!$A:$NN,EI$320,FALSE),5)="Csere",VLOOKUP(LEFT(VLOOKUP($A109,csapatok!$A:$NN,EI$320,FALSE),LEN(VLOOKUP($A109,csapatok!$A:$NN,EI$320,FALSE))-6),'csapat-ranglista'!$A:$FP,EI$321,FALSE)/8,VLOOKUP(VLOOKUP($A109,csapatok!$A:$NN,EI$320,FALSE),'csapat-ranglista'!$A:$FP,EI$321,FALSE)/4),0)</f>
        <v>0</v>
      </c>
      <c r="EJ109" s="223">
        <f>IFERROR(IF(RIGHT(VLOOKUP($A109,csapatok!$A:$NN,EJ$320,FALSE),5)="Csere",VLOOKUP(LEFT(VLOOKUP($A109,csapatok!$A:$NN,EJ$320,FALSE),LEN(VLOOKUP($A109,csapatok!$A:$NN,EJ$320,FALSE))-6),'csapat-ranglista'!$A:$FP,EJ$321,FALSE)/8,VLOOKUP(VLOOKUP($A109,csapatok!$A:$NN,EJ$320,FALSE),'csapat-ranglista'!$A:$FP,EJ$321,FALSE)/4),0)</f>
        <v>0</v>
      </c>
      <c r="EK109" s="223">
        <f>IFERROR(IF(RIGHT(VLOOKUP($A109,csapatok!$A:$NN,EK$320,FALSE),5)="Csere",VLOOKUP(LEFT(VLOOKUP($A109,csapatok!$A:$NN,EK$320,FALSE),LEN(VLOOKUP($A109,csapatok!$A:$NN,EK$320,FALSE))-6),'csapat-ranglista'!$A:$FP,EK$321,FALSE)/8,VLOOKUP(VLOOKUP($A109,csapatok!$A:$NN,EK$320,FALSE),'csapat-ranglista'!$A:$FP,EK$321,FALSE)/4),0)</f>
        <v>0</v>
      </c>
      <c r="EL109" s="223">
        <f>IFERROR(IF(RIGHT(VLOOKUP($A109,csapatok!$A:$NN,EL$320,FALSE),5)="Csere",VLOOKUP(LEFT(VLOOKUP($A109,csapatok!$A:$NN,EL$320,FALSE),LEN(VLOOKUP($A109,csapatok!$A:$NN,EL$320,FALSE))-6),'csapat-ranglista'!$A:$FP,EL$321,FALSE)/8,VLOOKUP(VLOOKUP($A109,csapatok!$A:$NN,EL$320,FALSE),'csapat-ranglista'!$A:$FP,EL$321,FALSE)/4),0)</f>
        <v>0</v>
      </c>
      <c r="EM109" s="223">
        <f>IFERROR(IF(RIGHT(VLOOKUP($A109,csapatok!$A:$NN,EM$320,FALSE),5)="Csere",VLOOKUP(LEFT(VLOOKUP($A109,csapatok!$A:$NN,EM$320,FALSE),LEN(VLOOKUP($A109,csapatok!$A:$NN,EM$320,FALSE))-6),'csapat-ranglista'!$A:$FP,EM$321,FALSE)/8,VLOOKUP(VLOOKUP($A109,csapatok!$A:$NN,EM$320,FALSE),'csapat-ranglista'!$A:$FP,EM$321,FALSE)/4),0)</f>
        <v>0</v>
      </c>
      <c r="EN109" s="223">
        <f>IFERROR(IF(RIGHT(VLOOKUP($A109,csapatok!$A:$NN,EN$320,FALSE),5)="Csere",VLOOKUP(LEFT(VLOOKUP($A109,csapatok!$A:$NN,EN$320,FALSE),LEN(VLOOKUP($A109,csapatok!$A:$NN,EN$320,FALSE))-6),'csapat-ranglista'!$A:$FP,EN$321,FALSE)/8,VLOOKUP(VLOOKUP($A109,csapatok!$A:$NN,EN$320,FALSE),'csapat-ranglista'!$A:$FP,EN$321,FALSE)/4),0)</f>
        <v>0</v>
      </c>
      <c r="EO109" s="223">
        <f>IFERROR(IF(RIGHT(VLOOKUP($A109,csapatok!$A:$NN,EO$320,FALSE),5)="Csere",VLOOKUP(LEFT(VLOOKUP($A109,csapatok!$A:$NN,EO$320,FALSE),LEN(VLOOKUP($A109,csapatok!$A:$NN,EO$320,FALSE))-6),'csapat-ranglista'!$A:$FP,EO$321,FALSE)/8,VLOOKUP(VLOOKUP($A109,csapatok!$A:$NN,EO$320,FALSE),'csapat-ranglista'!$A:$FP,EO$321,FALSE)/4),0)</f>
        <v>0</v>
      </c>
      <c r="EP109" s="223">
        <f>IFERROR(IF(RIGHT(VLOOKUP($A109,csapatok!$A:$NN,EP$320,FALSE),5)="Csere",VLOOKUP(LEFT(VLOOKUP($A109,csapatok!$A:$NN,EP$320,FALSE),LEN(VLOOKUP($A109,csapatok!$A:$NN,EP$320,FALSE))-6),'csapat-ranglista'!$A:$FP,EP$321,FALSE)/8,VLOOKUP(VLOOKUP($A109,csapatok!$A:$NN,EP$320,FALSE),'csapat-ranglista'!$A:$FP,EP$321,FALSE)/4),0)</f>
        <v>0</v>
      </c>
      <c r="EQ109" s="223">
        <f>IFERROR(IF(RIGHT(VLOOKUP($A109,csapatok!$A:$NN,EQ$320,FALSE),5)="Csere",VLOOKUP(LEFT(VLOOKUP($A109,csapatok!$A:$NN,EQ$320,FALSE),LEN(VLOOKUP($A109,csapatok!$A:$NN,EQ$320,FALSE))-6),'csapat-ranglista'!$A:$FP,EQ$321,FALSE)/8,VLOOKUP(VLOOKUP($A109,csapatok!$A:$NN,EQ$320,FALSE),'csapat-ranglista'!$A:$FP,EQ$321,FALSE)/4),0)</f>
        <v>0</v>
      </c>
      <c r="ER109" s="223">
        <f>IFERROR(IF(RIGHT(VLOOKUP($A109,csapatok!$A:$NN,ER$320,FALSE),5)="Csere",VLOOKUP(LEFT(VLOOKUP($A109,csapatok!$A:$NN,ER$320,FALSE),LEN(VLOOKUP($A109,csapatok!$A:$NN,ER$320,FALSE))-6),'csapat-ranglista'!$A:$FP,ER$321,FALSE)/8,VLOOKUP(VLOOKUP($A109,csapatok!$A:$NN,ER$320,FALSE),'csapat-ranglista'!$A:$FP,ER$321,FALSE)/4),0)</f>
        <v>0</v>
      </c>
      <c r="ES109" s="223">
        <f>IFERROR(IF(RIGHT(VLOOKUP($A109,csapatok!$A:$NN,ES$320,FALSE),5)="Csere",VLOOKUP(LEFT(VLOOKUP($A109,csapatok!$A:$NN,ES$320,FALSE),LEN(VLOOKUP($A109,csapatok!$A:$NN,ES$320,FALSE))-6),'csapat-ranglista'!$A:$FP,ES$321,FALSE)/8,VLOOKUP(VLOOKUP($A109,csapatok!$A:$NN,ES$320,FALSE),'csapat-ranglista'!$A:$FP,ES$321,FALSE)/4),0)</f>
        <v>0</v>
      </c>
      <c r="ET109" s="223">
        <f>IFERROR(IF(RIGHT(VLOOKUP($A109,csapatok!$A:$NN,ET$320,FALSE),5)="Csere",VLOOKUP(LEFT(VLOOKUP($A109,csapatok!$A:$NN,ET$320,FALSE),LEN(VLOOKUP($A109,csapatok!$A:$NN,ET$320,FALSE))-6),'csapat-ranglista'!$A:$FP,ET$321,FALSE)/8,VLOOKUP(VLOOKUP($A109,csapatok!$A:$NN,ET$320,FALSE),'csapat-ranglista'!$A:$FP,ET$321,FALSE)/4),0)</f>
        <v>0</v>
      </c>
      <c r="EU109" s="223">
        <f>IFERROR(IF(RIGHT(VLOOKUP($A109,csapatok!$A:$NN,EU$320,FALSE),5)="Csere",VLOOKUP(LEFT(VLOOKUP($A109,csapatok!$A:$NN,EU$320,FALSE),LEN(VLOOKUP($A109,csapatok!$A:$NN,EU$320,FALSE))-6),'csapat-ranglista'!$A:$FP,EU$321,FALSE)/8,VLOOKUP(VLOOKUP($A109,csapatok!$A:$NN,EU$320,FALSE),'csapat-ranglista'!$A:$FP,EU$321,FALSE)/4),0)</f>
        <v>0</v>
      </c>
      <c r="EV109" s="223">
        <f>IFERROR(IF(RIGHT(VLOOKUP($A109,csapatok!$A:$NN,EV$320,FALSE),5)="Csere",VLOOKUP(LEFT(VLOOKUP($A109,csapatok!$A:$NN,EV$320,FALSE),LEN(VLOOKUP($A109,csapatok!$A:$NN,EV$320,FALSE))-6),'csapat-ranglista'!$A:$FP,EV$321,FALSE)/8,VLOOKUP(VLOOKUP($A109,csapatok!$A:$NN,EV$320,FALSE),'csapat-ranglista'!$A:$FP,EV$321,FALSE)/4),0)</f>
        <v>0</v>
      </c>
      <c r="EW109" s="223">
        <f>IFERROR(IF(RIGHT(VLOOKUP($A109,csapatok!$A:$NN,EW$320,FALSE),5)="Csere",VLOOKUP(LEFT(VLOOKUP($A109,csapatok!$A:$NN,EW$320,FALSE),LEN(VLOOKUP($A109,csapatok!$A:$NN,EW$320,FALSE))-6),'csapat-ranglista'!$A:$FP,EW$321,FALSE)/8,VLOOKUP(VLOOKUP($A109,csapatok!$A:$NN,EW$320,FALSE),'csapat-ranglista'!$A:$FP,EW$321,FALSE)/4),0)</f>
        <v>0</v>
      </c>
      <c r="EX109" s="223">
        <f>IFERROR(IF(RIGHT(VLOOKUP($A109,csapatok!$A:$NN,EX$320,FALSE),5)="Csere",VLOOKUP(LEFT(VLOOKUP($A109,csapatok!$A:$NN,EX$320,FALSE),LEN(VLOOKUP($A109,csapatok!$A:$NN,EX$320,FALSE))-6),'csapat-ranglista'!$A:$FP,EX$321,FALSE)/8,VLOOKUP(VLOOKUP($A109,csapatok!$A:$NN,EX$320,FALSE),'csapat-ranglista'!$A:$FP,EX$321,FALSE)/4),0)</f>
        <v>0</v>
      </c>
      <c r="EY109" s="223">
        <f>IFERROR(IF(RIGHT(VLOOKUP($A109,csapatok!$A:$NN,EY$320,FALSE),5)="Csere",VLOOKUP(LEFT(VLOOKUP($A109,csapatok!$A:$NN,EY$320,FALSE),LEN(VLOOKUP($A109,csapatok!$A:$NN,EY$320,FALSE))-6),'csapat-ranglista'!$A:$FP,EY$321,FALSE)/8,VLOOKUP(VLOOKUP($A109,csapatok!$A:$NN,EY$320,FALSE),'csapat-ranglista'!$A:$FP,EY$321,FALSE)/4),0)</f>
        <v>0</v>
      </c>
      <c r="EZ109" s="223">
        <f>IFERROR(IF(RIGHT(VLOOKUP($A109,csapatok!$A:$NN,EZ$320,FALSE),5)="Csere",VLOOKUP(LEFT(VLOOKUP($A109,csapatok!$A:$NN,EZ$320,FALSE),LEN(VLOOKUP($A109,csapatok!$A:$NN,EZ$320,FALSE))-6),'csapat-ranglista'!$A:$FP,EZ$321,FALSE)/8,VLOOKUP(VLOOKUP($A109,csapatok!$A:$NN,EZ$320,FALSE),'csapat-ranglista'!$A:$FP,EZ$321,FALSE)/4),0)</f>
        <v>0</v>
      </c>
      <c r="FA109" s="223">
        <f>IFERROR(IF(RIGHT(VLOOKUP($A109,csapatok!$A:$NN,FA$320,FALSE),5)="Csere",VLOOKUP(LEFT(VLOOKUP($A109,csapatok!$A:$NN,FA$320,FALSE),LEN(VLOOKUP($A109,csapatok!$A:$NN,FA$320,FALSE))-6),'csapat-ranglista'!$A:$FP,FA$321,FALSE)/8,VLOOKUP(VLOOKUP($A109,csapatok!$A:$NN,FA$320,FALSE),'csapat-ranglista'!$A:$FP,FA$321,FALSE)/4),0)</f>
        <v>0</v>
      </c>
      <c r="FB109" s="223">
        <f>IFERROR(IF(RIGHT(VLOOKUP($A109,csapatok!$A:$NN,FB$320,FALSE),5)="Csere",VLOOKUP(LEFT(VLOOKUP($A109,csapatok!$A:$NN,FB$320,FALSE),LEN(VLOOKUP($A109,csapatok!$A:$NN,FB$320,FALSE))-6),'csapat-ranglista'!$A:$FP,FB$321,FALSE)/8,VLOOKUP(VLOOKUP($A109,csapatok!$A:$NN,FB$320,FALSE),'csapat-ranglista'!$A:$FP,FB$321,FALSE)/4),0)</f>
        <v>0</v>
      </c>
      <c r="FC109" s="223">
        <f>IFERROR(IF(RIGHT(VLOOKUP($A109,csapatok!$A:$NN,FC$320,FALSE),5)="Csere",VLOOKUP(LEFT(VLOOKUP($A109,csapatok!$A:$NN,FC$320,FALSE),LEN(VLOOKUP($A109,csapatok!$A:$NN,FC$320,FALSE))-6),'csapat-ranglista'!$A:$FP,FC$321,FALSE)/8,VLOOKUP(VLOOKUP($A109,csapatok!$A:$NN,FC$320,FALSE),'csapat-ranglista'!$A:$FP,FC$321,FALSE)/4),0)</f>
        <v>0</v>
      </c>
      <c r="FD109" s="224">
        <f>versenyek!$QY$11*IFERROR(VLOOKUP(VLOOKUP($A109,versenyek!QX:QZ,3,FALSE),szabalyok!$A$16:$B$23,2,FALSE)/4,0)</f>
        <v>0</v>
      </c>
      <c r="FE109" s="224">
        <f>versenyek!$RB$11*IFERROR(VLOOKUP(VLOOKUP($A109,versenyek!RA:RC,3,FALSE),szabalyok!$A$16:$B$23,2,FALSE)/4,0)</f>
        <v>0</v>
      </c>
      <c r="FF109" s="223">
        <f>IFERROR(IF(RIGHT(VLOOKUP($A109,csapatok!$A:$NN,FF$320,FALSE),5)="Csere",VLOOKUP(LEFT(VLOOKUP($A109,csapatok!$A:$NN,FF$320,FALSE),LEN(VLOOKUP($A109,csapatok!$A:$NN,FF$320,FALSE))-6),'csapat-ranglista'!$A:$FP,FF$321,FALSE)/8,VLOOKUP(VLOOKUP($A109,csapatok!$A:$NN,FF$320,FALSE),'csapat-ranglista'!$A:$FP,FF$321,FALSE)/4),0)</f>
        <v>0</v>
      </c>
      <c r="FG109" s="223">
        <f>IFERROR(IF(RIGHT(VLOOKUP($A109,csapatok!$A:$NN,FG$320,FALSE),5)="Csere",VLOOKUP(LEFT(VLOOKUP($A109,csapatok!$A:$NN,FG$320,FALSE),LEN(VLOOKUP($A109,csapatok!$A:$NN,FG$320,FALSE))-6),'csapat-ranglista'!$A:$FP,FG$321,FALSE)/8,VLOOKUP(VLOOKUP($A109,csapatok!$A:$NN,FG$320,FALSE),'csapat-ranglista'!$A:$FP,FG$321,FALSE)/4),0)</f>
        <v>3.0355071208732261</v>
      </c>
      <c r="FH109" s="223">
        <f>IFERROR(IF(RIGHT(VLOOKUP($A109,csapatok!$A:$NN,FH$320,FALSE),5)="Csere",VLOOKUP(LEFT(VLOOKUP($A109,csapatok!$A:$NN,FH$320,FALSE),LEN(VLOOKUP($A109,csapatok!$A:$NN,FH$320,FALSE))-6),'csapat-ranglista'!$A:$FP,FH$321,FALSE)/8,VLOOKUP(VLOOKUP($A109,csapatok!$A:$NN,FH$320,FALSE),'csapat-ranglista'!$A:$FP,FH$321,FALSE)/4),0)</f>
        <v>0</v>
      </c>
      <c r="FI109" s="223">
        <f>IFERROR(IF(RIGHT(VLOOKUP($A109,csapatok!$A:$NN,FI$320,FALSE),5)="Csere",VLOOKUP(LEFT(VLOOKUP($A109,csapatok!$A:$NN,FI$320,FALSE),LEN(VLOOKUP($A109,csapatok!$A:$NN,FI$320,FALSE))-6),'csapat-ranglista'!$A:$FP,FI$321,FALSE)/8,VLOOKUP(VLOOKUP($A109,csapatok!$A:$NN,FI$320,FALSE),'csapat-ranglista'!$A:$FP,FI$321,FALSE)/4),0)</f>
        <v>0</v>
      </c>
      <c r="FJ109" s="223">
        <f>IFERROR(IF(RIGHT(VLOOKUP($A109,csapatok!$A:$NN,FJ$320,FALSE),5)="Csere",VLOOKUP(LEFT(VLOOKUP($A109,csapatok!$A:$NN,FJ$320,FALSE),LEN(VLOOKUP($A109,csapatok!$A:$NN,FJ$320,FALSE))-6),'csapat-ranglista'!$A:$FP,FJ$321,FALSE)/8,VLOOKUP(VLOOKUP($A109,csapatok!$A:$NN,FJ$320,FALSE),'csapat-ranglista'!$A:$FP,FJ$321,FALSE)/4),0)</f>
        <v>0</v>
      </c>
      <c r="FK109" s="223">
        <f>IFERROR(IF(RIGHT(VLOOKUP($A109,csapatok!$A:$NN,FK$320,FALSE),5)="Csere",VLOOKUP(LEFT(VLOOKUP($A109,csapatok!$A:$NN,FK$320,FALSE),LEN(VLOOKUP($A109,csapatok!$A:$NN,FK$320,FALSE))-6),'csapat-ranglista'!$A:$FP,FK$321,FALSE)/8,VLOOKUP(VLOOKUP($A109,csapatok!$A:$NN,FK$320,FALSE),'csapat-ranglista'!$A:$FP,FK$321,FALSE)/4),0)</f>
        <v>0</v>
      </c>
      <c r="FL109" s="223">
        <f>IFERROR(IF(RIGHT(VLOOKUP($A109,csapatok!$A:$NN,FL$320,FALSE),5)="Csere",VLOOKUP(LEFT(VLOOKUP($A109,csapatok!$A:$NN,FL$320,FALSE),LEN(VLOOKUP($A109,csapatok!$A:$NN,FL$320,FALSE))-6),'csapat-ranglista'!$A:$FP,FL$321,FALSE)/8,VLOOKUP(VLOOKUP($A109,csapatok!$A:$NN,FL$320,FALSE),'csapat-ranglista'!$A:$FP,FL$321,FALSE)/4),0)</f>
        <v>0</v>
      </c>
      <c r="FM109" s="223">
        <f>IFERROR(IF(RIGHT(VLOOKUP($A109,csapatok!$A:$NN,FM$320,FALSE),5)="Csere",VLOOKUP(LEFT(VLOOKUP($A109,csapatok!$A:$NN,FM$320,FALSE),LEN(VLOOKUP($A109,csapatok!$A:$NN,FM$320,FALSE))-6),'csapat-ranglista'!$A:$FP,FM$321,FALSE)/8,VLOOKUP(VLOOKUP($A109,csapatok!$A:$NN,FM$320,FALSE),'csapat-ranglista'!$A:$FP,FM$321,FALSE)/4),0)</f>
        <v>0</v>
      </c>
      <c r="FN109" s="223">
        <f>IFERROR(IF(RIGHT(VLOOKUP($A109,csapatok!$A:$NN,FN$320,FALSE),5)="Csere",VLOOKUP(LEFT(VLOOKUP($A109,csapatok!$A:$NN,FN$320,FALSE),LEN(VLOOKUP($A109,csapatok!$A:$NN,FN$320,FALSE))-6),'csapat-ranglista'!$A:$FP,FN$321,FALSE)/8,VLOOKUP(VLOOKUP($A109,csapatok!$A:$NN,FN$320,FALSE),'csapat-ranglista'!$A:$FP,FN$321,FALSE)/4),0)</f>
        <v>0</v>
      </c>
      <c r="FO109" s="223">
        <f>IFERROR(IF(RIGHT(VLOOKUP($A109,csapatok!$A:$NN,FO$320,FALSE),5)="Csere",VLOOKUP(LEFT(VLOOKUP($A109,csapatok!$A:$NN,FO$320,FALSE),LEN(VLOOKUP($A109,csapatok!$A:$NN,FO$320,FALSE))-6),'csapat-ranglista'!$A:$FP,FO$321,FALSE)/8,VLOOKUP(VLOOKUP($A109,csapatok!$A:$NN,FO$320,FALSE),'csapat-ranglista'!$A:$FP,FO$321,FALSE)/4),0)</f>
        <v>0</v>
      </c>
      <c r="FP109" s="223">
        <f>IFERROR(IF(RIGHT(VLOOKUP($A109,csapatok!$A:$NN,FP$320,FALSE),5)="Csere",VLOOKUP(LEFT(VLOOKUP($A109,csapatok!$A:$NN,FP$320,FALSE),LEN(VLOOKUP($A109,csapatok!$A:$NN,FP$320,FALSE))-6),'csapat-ranglista'!$A:$FP,FP$321,FALSE)/8,VLOOKUP(VLOOKUP($A109,csapatok!$A:$NN,FP$320,FALSE),'csapat-ranglista'!$A:$FP,FP$321,FALSE)/4),0)</f>
        <v>0</v>
      </c>
      <c r="FQ109" s="223">
        <f>IFERROR(IF(RIGHT(VLOOKUP($A109,csapatok!$A:$NN,FQ$320,FALSE),5)="Csere",VLOOKUP(LEFT(VLOOKUP($A109,csapatok!$A:$NN,FQ$320,FALSE),LEN(VLOOKUP($A109,csapatok!$A:$NN,FQ$320,FALSE))-6),'csapat-ranglista'!$A:$FP,FQ$321,FALSE)/8,VLOOKUP(VLOOKUP($A109,csapatok!$A:$NN,FQ$320,FALSE),'csapat-ranglista'!$A:$FP,FQ$321,FALSE)/4),0)</f>
        <v>0</v>
      </c>
      <c r="FR109" s="223">
        <f>IFERROR(IF(RIGHT(VLOOKUP($A109,csapatok!$A:$NN,FR$320,FALSE),5)="Csere",VLOOKUP(LEFT(VLOOKUP($A109,csapatok!$A:$NN,FR$320,FALSE),LEN(VLOOKUP($A109,csapatok!$A:$NN,FR$320,FALSE))-6),'csapat-ranglista'!$A:$FP,FR$321,FALSE)/8,VLOOKUP(VLOOKUP($A109,csapatok!$A:$NN,FR$320,FALSE),'csapat-ranglista'!$A:$FP,FR$321,FALSE)/4),0)</f>
        <v>0</v>
      </c>
      <c r="FS109" s="223">
        <f>IFERROR(IF(RIGHT(VLOOKUP($A109,csapatok!$A:$NN,FS$320,FALSE),5)="Csere",VLOOKUP(LEFT(VLOOKUP($A109,csapatok!$A:$NN,FS$320,FALSE),LEN(VLOOKUP($A109,csapatok!$A:$NN,FS$320,FALSE))-6),'csapat-ranglista'!$A:$FP,FS$321,FALSE)/8,VLOOKUP(VLOOKUP($A109,csapatok!$A:$NN,FS$320,FALSE),'csapat-ranglista'!$A:$FP,FS$321,FALSE)/4),0)</f>
        <v>0</v>
      </c>
      <c r="FT109" s="223">
        <f>IFERROR(IF(RIGHT(VLOOKUP($A109,csapatok!$A:$NN,FT$320,FALSE),5)="Csere",VLOOKUP(LEFT(VLOOKUP($A109,csapatok!$A:$NN,FT$320,FALSE),LEN(VLOOKUP($A109,csapatok!$A:$NN,FT$320,FALSE))-6),'csapat-ranglista'!$A:$FP,FT$321,FALSE)/8,VLOOKUP(VLOOKUP($A109,csapatok!$A:$NN,FT$320,FALSE),'csapat-ranglista'!$A:$FP,FT$321,FALSE)/4),0)</f>
        <v>0</v>
      </c>
      <c r="FU109" s="223">
        <f>IFERROR(IF(RIGHT(VLOOKUP($A109,csapatok!$A:$NN,FU$320,FALSE),5)="Csere",VLOOKUP(LEFT(VLOOKUP($A109,csapatok!$A:$NN,FU$320,FALSE),LEN(VLOOKUP($A109,csapatok!$A:$NN,FU$320,FALSE))-6),'csapat-ranglista'!$A:$FP,FU$321,FALSE)/8,VLOOKUP(VLOOKUP($A109,csapatok!$A:$NN,FU$320,FALSE),'csapat-ranglista'!$A:$FP,FU$321,FALSE)/4),0)</f>
        <v>0</v>
      </c>
      <c r="FV109" s="223">
        <f>IFERROR(IF(RIGHT(VLOOKUP($A109,csapatok!$A:$NN,FV$320,FALSE),5)="Csere",VLOOKUP(LEFT(VLOOKUP($A109,csapatok!$A:$NN,FV$320,FALSE),LEN(VLOOKUP($A109,csapatok!$A:$NN,FV$320,FALSE))-6),'csapat-ranglista'!$A:$FP,FV$321,FALSE)/8,VLOOKUP(VLOOKUP($A109,csapatok!$A:$NN,FV$320,FALSE),'csapat-ranglista'!$A:$FP,FV$321,FALSE)/4),0)</f>
        <v>0</v>
      </c>
      <c r="FW109" s="223">
        <f>IFERROR(IF(RIGHT(VLOOKUP($A109,csapatok!$A:$NN,FW$320,FALSE),5)="Csere",VLOOKUP(LEFT(VLOOKUP($A109,csapatok!$A:$NN,FW$320,FALSE),LEN(VLOOKUP($A109,csapatok!$A:$NN,FW$320,FALSE))-6),'csapat-ranglista'!$A:$FP,FW$321,FALSE)/8,VLOOKUP(VLOOKUP($A109,csapatok!$A:$NN,FW$320,FALSE),'csapat-ranglista'!$A:$FP,FW$321,FALSE)/4),0)</f>
        <v>0</v>
      </c>
      <c r="FX109" s="223">
        <f>IFERROR(IF(RIGHT(VLOOKUP($A109,csapatok!$A:$NN,FX$320,FALSE),5)="Csere",VLOOKUP(LEFT(VLOOKUP($A109,csapatok!$A:$NN,FX$320,FALSE),LEN(VLOOKUP($A109,csapatok!$A:$NN,FX$320,FALSE))-6),'csapat-ranglista'!$A:$FP,FX$321,FALSE)/8,VLOOKUP(VLOOKUP($A109,csapatok!$A:$NN,FX$320,FALSE),'csapat-ranglista'!$A:$FP,FX$321,FALSE)/4),0)</f>
        <v>0</v>
      </c>
      <c r="FY109" s="223">
        <f>IFERROR(IF(RIGHT(VLOOKUP($A109,csapatok!$A:$NN,FY$320,FALSE),5)="Csere",VLOOKUP(LEFT(VLOOKUP($A109,csapatok!$A:$NN,FY$320,FALSE),LEN(VLOOKUP($A109,csapatok!$A:$NN,FY$320,FALSE))-6),'csapat-ranglista'!$A:$FP,FY$321,FALSE)/8,VLOOKUP(VLOOKUP($A109,csapatok!$A:$NN,FY$320,FALSE),'csapat-ranglista'!$A:$FP,FY$321,FALSE)/4),0)</f>
        <v>0</v>
      </c>
      <c r="FZ109" s="223">
        <f>IFERROR(IF(RIGHT(VLOOKUP($A109,csapatok!$A:$NN,FZ$320,FALSE),5)="Csere",VLOOKUP(LEFT(VLOOKUP($A109,csapatok!$A:$NN,FZ$320,FALSE),LEN(VLOOKUP($A109,csapatok!$A:$NN,FZ$320,FALSE))-6),'csapat-ranglista'!$A:$FP,FZ$321,FALSE)/8,VLOOKUP(VLOOKUP($A109,csapatok!$A:$NN,FZ$320,FALSE),'csapat-ranglista'!$A:$FP,FZ$321,FALSE)/4),0)</f>
        <v>0</v>
      </c>
      <c r="GA109" s="223">
        <f>IFERROR(IF(RIGHT(VLOOKUP($A109,csapatok!$A:$NN,GA$320,FALSE),5)="Csere",VLOOKUP(LEFT(VLOOKUP($A109,csapatok!$A:$NN,GA$320,FALSE),LEN(VLOOKUP($A109,csapatok!$A:$NN,GA$320,FALSE))-6),'csapat-ranglista'!$A:$FP,GA$321,FALSE)/8,VLOOKUP(VLOOKUP($A109,csapatok!$A:$NN,GA$320,FALSE),'csapat-ranglista'!$A:$FP,GA$321,FALSE)/4),0)</f>
        <v>0</v>
      </c>
      <c r="GB109" s="223">
        <f>IFERROR(IF(RIGHT(VLOOKUP($A109,csapatok!$A:$NN,GB$320,FALSE),5)="Csere",VLOOKUP(LEFT(VLOOKUP($A109,csapatok!$A:$NN,GB$320,FALSE),LEN(VLOOKUP($A109,csapatok!$A:$NN,GB$320,FALSE))-6),'csapat-ranglista'!$A:$FP,GB$321,FALSE)/8,VLOOKUP(VLOOKUP($A109,csapatok!$A:$NN,GB$320,FALSE),'csapat-ranglista'!$A:$FP,GB$321,FALSE)/4),0)</f>
        <v>0</v>
      </c>
      <c r="GC109" s="223">
        <f>IFERROR(IF(RIGHT(VLOOKUP($A109,csapatok!$A:$NN,GC$320,FALSE),5)="Csere",VLOOKUP(LEFT(VLOOKUP($A109,csapatok!$A:$NN,GC$320,FALSE),LEN(VLOOKUP($A109,csapatok!$A:$NN,GC$320,FALSE))-6),'csapat-ranglista'!$A:$FP,GC$321,FALSE)/8,VLOOKUP(VLOOKUP($A109,csapatok!$A:$NN,GC$320,FALSE),'csapat-ranglista'!$A:$FP,GC$321,FALSE)/4),0)</f>
        <v>0</v>
      </c>
      <c r="GD109" s="247">
        <f>SUM(EQ109:GC109)</f>
        <v>3.0355071208732261</v>
      </c>
    </row>
    <row r="110" spans="1:186">
      <c r="A110" s="32" t="s">
        <v>76</v>
      </c>
      <c r="B110" s="289">
        <v>23271</v>
      </c>
      <c r="C110" s="131" t="str">
        <f>IF(B110=0,"",IF(B110&lt;$C$1,"felnőtt","ifi"))</f>
        <v>felnőtt</v>
      </c>
      <c r="D110" s="32" t="s">
        <v>101</v>
      </c>
      <c r="E110" s="45">
        <v>7.5</v>
      </c>
      <c r="F110" s="32">
        <v>0</v>
      </c>
      <c r="G110" s="32">
        <v>0</v>
      </c>
      <c r="H110" s="32">
        <v>0</v>
      </c>
      <c r="I110" s="32">
        <v>0</v>
      </c>
      <c r="J110" s="32">
        <v>3.7379269958625807</v>
      </c>
      <c r="K110" s="32">
        <v>0</v>
      </c>
      <c r="L110" s="32">
        <v>0</v>
      </c>
      <c r="M110" s="32">
        <v>0</v>
      </c>
      <c r="N110" s="32">
        <v>0</v>
      </c>
      <c r="O110" s="32">
        <v>11.85451812155438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f>IFERROR(IF(RIGHT(VLOOKUP($A110,csapatok!$A:$BL,X$320,FALSE),5)="Csere",VLOOKUP(LEFT(VLOOKUP($A110,csapatok!$A:$BL,X$320,FALSE),LEN(VLOOKUP($A110,csapatok!$A:$BL,X$320,FALSE))-6),'csapat-ranglista'!$A:$FP,X$321,FALSE)/8,VLOOKUP(VLOOKUP($A110,csapatok!$A:$BL,X$320,FALSE),'csapat-ranglista'!$A:$FP,X$321,FALSE)/4),0)</f>
        <v>0</v>
      </c>
      <c r="Y110" s="32">
        <f>IFERROR(IF(RIGHT(VLOOKUP($A110,csapatok!$A:$BL,Y$320,FALSE),5)="Csere",VLOOKUP(LEFT(VLOOKUP($A110,csapatok!$A:$BL,Y$320,FALSE),LEN(VLOOKUP($A110,csapatok!$A:$BL,Y$320,FALSE))-6),'csapat-ranglista'!$A:$FP,Y$321,FALSE)/8,VLOOKUP(VLOOKUP($A110,csapatok!$A:$BL,Y$320,FALSE),'csapat-ranglista'!$A:$FP,Y$321,FALSE)/4),0)</f>
        <v>0</v>
      </c>
      <c r="Z110" s="32">
        <f>IFERROR(IF(RIGHT(VLOOKUP($A110,csapatok!$A:$BL,Z$320,FALSE),5)="Csere",VLOOKUP(LEFT(VLOOKUP($A110,csapatok!$A:$BL,Z$320,FALSE),LEN(VLOOKUP($A110,csapatok!$A:$BL,Z$320,FALSE))-6),'csapat-ranglista'!$A:$FP,Z$321,FALSE)/8,VLOOKUP(VLOOKUP($A110,csapatok!$A:$BL,Z$320,FALSE),'csapat-ranglista'!$A:$FP,Z$321,FALSE)/4),0)</f>
        <v>0</v>
      </c>
      <c r="AA110" s="32">
        <f>IFERROR(IF(RIGHT(VLOOKUP($A110,csapatok!$A:$BL,AA$320,FALSE),5)="Csere",VLOOKUP(LEFT(VLOOKUP($A110,csapatok!$A:$BL,AA$320,FALSE),LEN(VLOOKUP($A110,csapatok!$A:$BL,AA$320,FALSE))-6),'csapat-ranglista'!$A:$FP,AA$321,FALSE)/8,VLOOKUP(VLOOKUP($A110,csapatok!$A:$BL,AA$320,FALSE),'csapat-ranglista'!$A:$FP,AA$321,FALSE)/4),0)</f>
        <v>0</v>
      </c>
      <c r="AB110" s="223">
        <f>IFERROR(IF(RIGHT(VLOOKUP($A110,csapatok!$A:$BL,AB$320,FALSE),5)="Csere",VLOOKUP(LEFT(VLOOKUP($A110,csapatok!$A:$BL,AB$320,FALSE),LEN(VLOOKUP($A110,csapatok!$A:$BL,AB$320,FALSE))-6),'csapat-ranglista'!$A:$FP,AB$321,FALSE)/8,VLOOKUP(VLOOKUP($A110,csapatok!$A:$BL,AB$320,FALSE),'csapat-ranglista'!$A:$FP,AB$321,FALSE)/4),0)</f>
        <v>0</v>
      </c>
      <c r="AC110" s="223">
        <f>IFERROR(IF(RIGHT(VLOOKUP($A110,csapatok!$A:$BL,AC$320,FALSE),5)="Csere",VLOOKUP(LEFT(VLOOKUP($A110,csapatok!$A:$BL,AC$320,FALSE),LEN(VLOOKUP($A110,csapatok!$A:$BL,AC$320,FALSE))-6),'csapat-ranglista'!$A:$FP,AC$321,FALSE)/8,VLOOKUP(VLOOKUP($A110,csapatok!$A:$BL,AC$320,FALSE),'csapat-ranglista'!$A:$FP,AC$321,FALSE)/4),0)</f>
        <v>0</v>
      </c>
      <c r="AD110" s="223">
        <f>IFERROR(IF(RIGHT(VLOOKUP($A110,csapatok!$A:$BL,AD$320,FALSE),5)="Csere",VLOOKUP(LEFT(VLOOKUP($A110,csapatok!$A:$BL,AD$320,FALSE),LEN(VLOOKUP($A110,csapatok!$A:$BL,AD$320,FALSE))-6),'csapat-ranglista'!$A:$FP,AD$321,FALSE)/8,VLOOKUP(VLOOKUP($A110,csapatok!$A:$BL,AD$320,FALSE),'csapat-ranglista'!$A:$FP,AD$321,FALSE)/4),0)</f>
        <v>0</v>
      </c>
      <c r="AE110" s="223">
        <f>IFERROR(IF(RIGHT(VLOOKUP($A110,csapatok!$A:$BL,AE$320,FALSE),5)="Csere",VLOOKUP(LEFT(VLOOKUP($A110,csapatok!$A:$BL,AE$320,FALSE),LEN(VLOOKUP($A110,csapatok!$A:$BL,AE$320,FALSE))-6),'csapat-ranglista'!$A:$FP,AE$321,FALSE)/8,VLOOKUP(VLOOKUP($A110,csapatok!$A:$BL,AE$320,FALSE),'csapat-ranglista'!$A:$FP,AE$321,FALSE)/4),0)</f>
        <v>0</v>
      </c>
      <c r="AF110" s="223">
        <f>IFERROR(IF(RIGHT(VLOOKUP($A110,csapatok!$A:$BL,AF$320,FALSE),5)="Csere",VLOOKUP(LEFT(VLOOKUP($A110,csapatok!$A:$BL,AF$320,FALSE),LEN(VLOOKUP($A110,csapatok!$A:$BL,AF$320,FALSE))-6),'csapat-ranglista'!$A:$FP,AF$321,FALSE)/8,VLOOKUP(VLOOKUP($A110,csapatok!$A:$BL,AF$320,FALSE),'csapat-ranglista'!$A:$FP,AF$321,FALSE)/4),0)</f>
        <v>0</v>
      </c>
      <c r="AG110" s="223">
        <f>IFERROR(IF(RIGHT(VLOOKUP($A110,csapatok!$A:$BL,AG$320,FALSE),5)="Csere",VLOOKUP(LEFT(VLOOKUP($A110,csapatok!$A:$BL,AG$320,FALSE),LEN(VLOOKUP($A110,csapatok!$A:$BL,AG$320,FALSE))-6),'csapat-ranglista'!$A:$FP,AG$321,FALSE)/8,VLOOKUP(VLOOKUP($A110,csapatok!$A:$BL,AG$320,FALSE),'csapat-ranglista'!$A:$FP,AG$321,FALSE)/4),0)</f>
        <v>0</v>
      </c>
      <c r="AH110" s="223">
        <f>IFERROR(IF(RIGHT(VLOOKUP($A110,csapatok!$A:$BL,AH$320,FALSE),5)="Csere",VLOOKUP(LEFT(VLOOKUP($A110,csapatok!$A:$BL,AH$320,FALSE),LEN(VLOOKUP($A110,csapatok!$A:$BL,AH$320,FALSE))-6),'csapat-ranglista'!$A:$FP,AH$321,FALSE)/8,VLOOKUP(VLOOKUP($A110,csapatok!$A:$BL,AH$320,FALSE),'csapat-ranglista'!$A:$FP,AH$321,FALSE)/4),0)</f>
        <v>0</v>
      </c>
      <c r="AI110" s="223">
        <f>IFERROR(IF(RIGHT(VLOOKUP($A110,csapatok!$A:$BL,AI$320,FALSE),5)="Csere",VLOOKUP(LEFT(VLOOKUP($A110,csapatok!$A:$BL,AI$320,FALSE),LEN(VLOOKUP($A110,csapatok!$A:$BL,AI$320,FALSE))-6),'csapat-ranglista'!$A:$FP,AI$321,FALSE)/8,VLOOKUP(VLOOKUP($A110,csapatok!$A:$BL,AI$320,FALSE),'csapat-ranglista'!$A:$FP,AI$321,FALSE)/4),0)</f>
        <v>2.3696331117495539</v>
      </c>
      <c r="AJ110" s="223">
        <f>IFERROR(IF(RIGHT(VLOOKUP($A110,csapatok!$A:$BL,AJ$320,FALSE),5)="Csere",VLOOKUP(LEFT(VLOOKUP($A110,csapatok!$A:$BL,AJ$320,FALSE),LEN(VLOOKUP($A110,csapatok!$A:$BL,AJ$320,FALSE))-6),'csapat-ranglista'!$A:$FP,AJ$321,FALSE)/8,VLOOKUP(VLOOKUP($A110,csapatok!$A:$BL,AJ$320,FALSE),'csapat-ranglista'!$A:$FP,AJ$321,FALSE)/2),0)</f>
        <v>0</v>
      </c>
      <c r="AK110" s="223">
        <f>IFERROR(IF(RIGHT(VLOOKUP($A110,csapatok!$A:$CN,AK$320,FALSE),5)="Csere",VLOOKUP(LEFT(VLOOKUP($A110,csapatok!$A:$CN,AK$320,FALSE),LEN(VLOOKUP($A110,csapatok!$A:$CN,AK$320,FALSE))-6),'csapat-ranglista'!$A:$FP,AK$321,FALSE)/8,VLOOKUP(VLOOKUP($A110,csapatok!$A:$CN,AK$320,FALSE),'csapat-ranglista'!$A:$FP,AK$321,FALSE)/4),0)</f>
        <v>0</v>
      </c>
      <c r="AL110" s="223">
        <f>IFERROR(IF(RIGHT(VLOOKUP($A110,csapatok!$A:$CN,AL$320,FALSE),5)="Csere",VLOOKUP(LEFT(VLOOKUP($A110,csapatok!$A:$CN,AL$320,FALSE),LEN(VLOOKUP($A110,csapatok!$A:$CN,AL$320,FALSE))-6),'csapat-ranglista'!$A:$FP,AL$321,FALSE)/8,VLOOKUP(VLOOKUP($A110,csapatok!$A:$CN,AL$320,FALSE),'csapat-ranglista'!$A:$FP,AL$321,FALSE)/4),0)</f>
        <v>0</v>
      </c>
      <c r="AM110" s="223">
        <f>IFERROR(IF(RIGHT(VLOOKUP($A110,csapatok!$A:$CN,AM$320,FALSE),5)="Csere",VLOOKUP(LEFT(VLOOKUP($A110,csapatok!$A:$CN,AM$320,FALSE),LEN(VLOOKUP($A110,csapatok!$A:$CN,AM$320,FALSE))-6),'csapat-ranglista'!$A:$FP,AM$321,FALSE)/8,VLOOKUP(VLOOKUP($A110,csapatok!$A:$CN,AM$320,FALSE),'csapat-ranglista'!$A:$FP,AM$321,FALSE)/4),0)</f>
        <v>0</v>
      </c>
      <c r="AN110" s="223">
        <f>IFERROR(IF(RIGHT(VLOOKUP($A110,csapatok!$A:$CN,AN$320,FALSE),5)="Csere",VLOOKUP(LEFT(VLOOKUP($A110,csapatok!$A:$CN,AN$320,FALSE),LEN(VLOOKUP($A110,csapatok!$A:$CN,AN$320,FALSE))-6),'csapat-ranglista'!$A:$FP,AN$321,FALSE)/8,VLOOKUP(VLOOKUP($A110,csapatok!$A:$CN,AN$320,FALSE),'csapat-ranglista'!$A:$FP,AN$321,FALSE)/4),0)</f>
        <v>0</v>
      </c>
      <c r="AO110" s="223">
        <f>IFERROR(IF(RIGHT(VLOOKUP($A110,csapatok!$A:$CN,AO$320,FALSE),5)="Csere",VLOOKUP(LEFT(VLOOKUP($A110,csapatok!$A:$CN,AO$320,FALSE),LEN(VLOOKUP($A110,csapatok!$A:$CN,AO$320,FALSE))-6),'csapat-ranglista'!$A:$FP,AO$321,FALSE)/8,VLOOKUP(VLOOKUP($A110,csapatok!$A:$CN,AO$320,FALSE),'csapat-ranglista'!$A:$FP,AO$321,FALSE)/4),0)</f>
        <v>0</v>
      </c>
      <c r="AP110" s="223">
        <f>IFERROR(IF(RIGHT(VLOOKUP($A110,csapatok!$A:$CN,AP$320,FALSE),5)="Csere",VLOOKUP(LEFT(VLOOKUP($A110,csapatok!$A:$CN,AP$320,FALSE),LEN(VLOOKUP($A110,csapatok!$A:$CN,AP$320,FALSE))-6),'csapat-ranglista'!$A:$FP,AP$321,FALSE)/8,VLOOKUP(VLOOKUP($A110,csapatok!$A:$CN,AP$320,FALSE),'csapat-ranglista'!$A:$FP,AP$321,FALSE)/4),0)</f>
        <v>0</v>
      </c>
      <c r="AQ110" s="223">
        <f>IFERROR(IF(RIGHT(VLOOKUP($A110,csapatok!$A:$CN,AQ$320,FALSE),5)="Csere",VLOOKUP(LEFT(VLOOKUP($A110,csapatok!$A:$CN,AQ$320,FALSE),LEN(VLOOKUP($A110,csapatok!$A:$CN,AQ$320,FALSE))-6),'csapat-ranglista'!$A:$FP,AQ$321,FALSE)/8,VLOOKUP(VLOOKUP($A110,csapatok!$A:$CN,AQ$320,FALSE),'csapat-ranglista'!$A:$FP,AQ$321,FALSE)/4),0)</f>
        <v>0</v>
      </c>
      <c r="AR110" s="223">
        <f>IFERROR(IF(RIGHT(VLOOKUP($A110,csapatok!$A:$CN,AR$320,FALSE),5)="Csere",VLOOKUP(LEFT(VLOOKUP($A110,csapatok!$A:$CN,AR$320,FALSE),LEN(VLOOKUP($A110,csapatok!$A:$CN,AR$320,FALSE))-6),'csapat-ranglista'!$A:$FP,AR$321,FALSE)/8,VLOOKUP(VLOOKUP($A110,csapatok!$A:$CN,AR$320,FALSE),'csapat-ranglista'!$A:$FP,AR$321,FALSE)/4),0)</f>
        <v>0</v>
      </c>
      <c r="AS110" s="223">
        <f>IFERROR(IF(RIGHT(VLOOKUP($A110,csapatok!$A:$CN,AS$320,FALSE),5)="Csere",VLOOKUP(LEFT(VLOOKUP($A110,csapatok!$A:$CN,AS$320,FALSE),LEN(VLOOKUP($A110,csapatok!$A:$CN,AS$320,FALSE))-6),'csapat-ranglista'!$A:$FP,AS$321,FALSE)/8,VLOOKUP(VLOOKUP($A110,csapatok!$A:$CN,AS$320,FALSE),'csapat-ranglista'!$A:$FP,AS$321,FALSE)/4),0)</f>
        <v>0</v>
      </c>
      <c r="AT110" s="223">
        <f>IFERROR(IF(RIGHT(VLOOKUP($A110,csapatok!$A:$CN,AT$320,FALSE),5)="Csere",VLOOKUP(LEFT(VLOOKUP($A110,csapatok!$A:$CN,AT$320,FALSE),LEN(VLOOKUP($A110,csapatok!$A:$CN,AT$320,FALSE))-6),'csapat-ranglista'!$A:$FP,AT$321,FALSE)/8,VLOOKUP(VLOOKUP($A110,csapatok!$A:$CN,AT$320,FALSE),'csapat-ranglista'!$A:$FP,AT$321,FALSE)/4),0)</f>
        <v>0</v>
      </c>
      <c r="AU110" s="223">
        <f>IFERROR(IF(RIGHT(VLOOKUP($A110,csapatok!$A:$CN,AU$320,FALSE),5)="Csere",VLOOKUP(LEFT(VLOOKUP($A110,csapatok!$A:$CN,AU$320,FALSE),LEN(VLOOKUP($A110,csapatok!$A:$CN,AU$320,FALSE))-6),'csapat-ranglista'!$A:$FP,AU$321,FALSE)/8,VLOOKUP(VLOOKUP($A110,csapatok!$A:$CN,AU$320,FALSE),'csapat-ranglista'!$A:$FP,AU$321,FALSE)/4),0)</f>
        <v>0</v>
      </c>
      <c r="AV110" s="223">
        <f>IFERROR(IF(RIGHT(VLOOKUP($A110,csapatok!$A:$CN,AV$320,FALSE),5)="Csere",VLOOKUP(LEFT(VLOOKUP($A110,csapatok!$A:$CN,AV$320,FALSE),LEN(VLOOKUP($A110,csapatok!$A:$CN,AV$320,FALSE))-6),'csapat-ranglista'!$A:$FP,AV$321,FALSE)/8,VLOOKUP(VLOOKUP($A110,csapatok!$A:$CN,AV$320,FALSE),'csapat-ranglista'!$A:$FP,AV$321,FALSE)/4),0)</f>
        <v>0</v>
      </c>
      <c r="AW110" s="223">
        <f>IFERROR(IF(RIGHT(VLOOKUP($A110,csapatok!$A:$CN,AW$320,FALSE),5)="Csere",VLOOKUP(LEFT(VLOOKUP($A110,csapatok!$A:$CN,AW$320,FALSE),LEN(VLOOKUP($A110,csapatok!$A:$CN,AW$320,FALSE))-6),'csapat-ranglista'!$A:$FP,AW$321,FALSE)/8,VLOOKUP(VLOOKUP($A110,csapatok!$A:$CN,AW$320,FALSE),'csapat-ranglista'!$A:$FP,AW$321,FALSE)/4),0)</f>
        <v>0</v>
      </c>
      <c r="AX110" s="223">
        <f>IFERROR(IF(RIGHT(VLOOKUP($A110,csapatok!$A:$CN,AX$320,FALSE),5)="Csere",VLOOKUP(LEFT(VLOOKUP($A110,csapatok!$A:$CN,AX$320,FALSE),LEN(VLOOKUP($A110,csapatok!$A:$CN,AX$320,FALSE))-6),'csapat-ranglista'!$A:$FP,AX$321,FALSE)/8,VLOOKUP(VLOOKUP($A110,csapatok!$A:$CN,AX$320,FALSE),'csapat-ranglista'!$A:$FP,AX$321,FALSE)/4),0)</f>
        <v>0</v>
      </c>
      <c r="AY110" s="223">
        <f>IFERROR(IF(RIGHT(VLOOKUP($A110,csapatok!$A:$NN,AY$320,FALSE),5)="Csere",VLOOKUP(LEFT(VLOOKUP($A110,csapatok!$A:$NN,AY$320,FALSE),LEN(VLOOKUP($A110,csapatok!$A:$NN,AY$320,FALSE))-6),'csapat-ranglista'!$A:$FP,AY$321,FALSE)/8,VLOOKUP(VLOOKUP($A110,csapatok!$A:$NN,AY$320,FALSE),'csapat-ranglista'!$A:$FP,AY$321,FALSE)/4),0)</f>
        <v>0</v>
      </c>
      <c r="AZ110" s="223">
        <f>IFERROR(IF(RIGHT(VLOOKUP($A110,csapatok!$A:$NN,AZ$320,FALSE),5)="Csere",VLOOKUP(LEFT(VLOOKUP($A110,csapatok!$A:$NN,AZ$320,FALSE),LEN(VLOOKUP($A110,csapatok!$A:$NN,AZ$320,FALSE))-6),'csapat-ranglista'!$A:$FP,AZ$321,FALSE)/8,VLOOKUP(VLOOKUP($A110,csapatok!$A:$NN,AZ$320,FALSE),'csapat-ranglista'!$A:$FP,AZ$321,FALSE)/4),0)</f>
        <v>0</v>
      </c>
      <c r="BA110" s="223">
        <f>IFERROR(IF(RIGHT(VLOOKUP($A110,csapatok!$A:$NN,BA$320,FALSE),5)="Csere",VLOOKUP(LEFT(VLOOKUP($A110,csapatok!$A:$NN,BA$320,FALSE),LEN(VLOOKUP($A110,csapatok!$A:$NN,BA$320,FALSE))-6),'csapat-ranglista'!$A:$FP,BA$321,FALSE)/8,VLOOKUP(VLOOKUP($A110,csapatok!$A:$NN,BA$320,FALSE),'csapat-ranglista'!$A:$FP,BA$321,FALSE)/4),0)</f>
        <v>0</v>
      </c>
      <c r="BB110" s="223">
        <f>IFERROR(IF(RIGHT(VLOOKUP($A110,csapatok!$A:$NN,BB$320,FALSE),5)="Csere",VLOOKUP(LEFT(VLOOKUP($A110,csapatok!$A:$NN,BB$320,FALSE),LEN(VLOOKUP($A110,csapatok!$A:$NN,BB$320,FALSE))-6),'csapat-ranglista'!$A:$FP,BB$321,FALSE)/8,VLOOKUP(VLOOKUP($A110,csapatok!$A:$NN,BB$320,FALSE),'csapat-ranglista'!$A:$FP,BB$321,FALSE)/4),0)</f>
        <v>0</v>
      </c>
      <c r="BC110" s="224">
        <f>versenyek!$ES$11*IFERROR(VLOOKUP(VLOOKUP($A110,versenyek!ER:ET,3,FALSE),szabalyok!$A$16:$B$23,2,FALSE)/4,0)</f>
        <v>0</v>
      </c>
      <c r="BD110" s="224">
        <f>versenyek!$EV$11*IFERROR(VLOOKUP(VLOOKUP($A110,versenyek!EU:EW,3,FALSE),szabalyok!$A$16:$B$23,2,FALSE)/4,0)</f>
        <v>0</v>
      </c>
      <c r="BE110" s="223">
        <f>IFERROR(IF(RIGHT(VLOOKUP($A110,csapatok!$A:$NN,BE$320,FALSE),5)="Csere",VLOOKUP(LEFT(VLOOKUP($A110,csapatok!$A:$NN,BE$320,FALSE),LEN(VLOOKUP($A110,csapatok!$A:$NN,BE$320,FALSE))-6),'csapat-ranglista'!$A:$FP,BE$321,FALSE)/8,VLOOKUP(VLOOKUP($A110,csapatok!$A:$NN,BE$320,FALSE),'csapat-ranglista'!$A:$FP,BE$321,FALSE)/4),0)</f>
        <v>0</v>
      </c>
      <c r="BF110" s="223">
        <f>IFERROR(IF(RIGHT(VLOOKUP($A110,csapatok!$A:$NN,BF$320,FALSE),5)="Csere",VLOOKUP(LEFT(VLOOKUP($A110,csapatok!$A:$NN,BF$320,FALSE),LEN(VLOOKUP($A110,csapatok!$A:$NN,BF$320,FALSE))-6),'csapat-ranglista'!$A:$FP,BF$321,FALSE)/8,VLOOKUP(VLOOKUP($A110,csapatok!$A:$NN,BF$320,FALSE),'csapat-ranglista'!$A:$FP,BF$321,FALSE)/4),0)</f>
        <v>0</v>
      </c>
      <c r="BG110" s="223">
        <f>IFERROR(IF(RIGHT(VLOOKUP($A110,csapatok!$A:$NN,BG$320,FALSE),5)="Csere",VLOOKUP(LEFT(VLOOKUP($A110,csapatok!$A:$NN,BG$320,FALSE),LEN(VLOOKUP($A110,csapatok!$A:$NN,BG$320,FALSE))-6),'csapat-ranglista'!$A:$FP,BG$321,FALSE)/8,VLOOKUP(VLOOKUP($A110,csapatok!$A:$NN,BG$320,FALSE),'csapat-ranglista'!$A:$FP,BG$321,FALSE)/4),0)</f>
        <v>0</v>
      </c>
      <c r="BH110" s="223">
        <f>IFERROR(IF(RIGHT(VLOOKUP($A110,csapatok!$A:$NN,BH$320,FALSE),5)="Csere",VLOOKUP(LEFT(VLOOKUP($A110,csapatok!$A:$NN,BH$320,FALSE),LEN(VLOOKUP($A110,csapatok!$A:$NN,BH$320,FALSE))-6),'csapat-ranglista'!$A:$FP,BH$321,FALSE)/8,VLOOKUP(VLOOKUP($A110,csapatok!$A:$NN,BH$320,FALSE),'csapat-ranglista'!$A:$FP,BH$321,FALSE)/4),0)</f>
        <v>0</v>
      </c>
      <c r="BI110" s="223">
        <f>IFERROR(IF(RIGHT(VLOOKUP($A110,csapatok!$A:$NN,BI$320,FALSE),5)="Csere",VLOOKUP(LEFT(VLOOKUP($A110,csapatok!$A:$NN,BI$320,FALSE),LEN(VLOOKUP($A110,csapatok!$A:$NN,BI$320,FALSE))-6),'csapat-ranglista'!$A:$FP,BI$321,FALSE)/8,VLOOKUP(VLOOKUP($A110,csapatok!$A:$NN,BI$320,FALSE),'csapat-ranglista'!$A:$FP,BI$321,FALSE)/4),0)</f>
        <v>0</v>
      </c>
      <c r="BJ110" s="223">
        <f>IFERROR(IF(RIGHT(VLOOKUP($A110,csapatok!$A:$NN,BJ$320,FALSE),5)="Csere",VLOOKUP(LEFT(VLOOKUP($A110,csapatok!$A:$NN,BJ$320,FALSE),LEN(VLOOKUP($A110,csapatok!$A:$NN,BJ$320,FALSE))-6),'csapat-ranglista'!$A:$FP,BJ$321,FALSE)/8,VLOOKUP(VLOOKUP($A110,csapatok!$A:$NN,BJ$320,FALSE),'csapat-ranglista'!$A:$FP,BJ$321,FALSE)/4),0)</f>
        <v>0</v>
      </c>
      <c r="BK110" s="223">
        <f>IFERROR(IF(RIGHT(VLOOKUP($A110,csapatok!$A:$NN,BK$320,FALSE),5)="Csere",VLOOKUP(LEFT(VLOOKUP($A110,csapatok!$A:$NN,BK$320,FALSE),LEN(VLOOKUP($A110,csapatok!$A:$NN,BK$320,FALSE))-6),'csapat-ranglista'!$A:$FP,BK$321,FALSE)/8,VLOOKUP(VLOOKUP($A110,csapatok!$A:$NN,BK$320,FALSE),'csapat-ranglista'!$A:$FP,BK$321,FALSE)/4),0)</f>
        <v>0</v>
      </c>
      <c r="BL110" s="223">
        <f>IFERROR(IF(RIGHT(VLOOKUP($A110,csapatok!$A:$NN,BL$320,FALSE),5)="Csere",VLOOKUP(LEFT(VLOOKUP($A110,csapatok!$A:$NN,BL$320,FALSE),LEN(VLOOKUP($A110,csapatok!$A:$NN,BL$320,FALSE))-6),'csapat-ranglista'!$A:$FP,BL$321,FALSE)/8,VLOOKUP(VLOOKUP($A110,csapatok!$A:$NN,BL$320,FALSE),'csapat-ranglista'!$A:$FP,BL$321,FALSE)/4),0)</f>
        <v>0</v>
      </c>
      <c r="BM110" s="223">
        <f>IFERROR(IF(RIGHT(VLOOKUP($A110,csapatok!$A:$NN,BM$320,FALSE),5)="Csere",VLOOKUP(LEFT(VLOOKUP($A110,csapatok!$A:$NN,BM$320,FALSE),LEN(VLOOKUP($A110,csapatok!$A:$NN,BM$320,FALSE))-6),'csapat-ranglista'!$A:$FP,BM$321,FALSE)/8,VLOOKUP(VLOOKUP($A110,csapatok!$A:$NN,BM$320,FALSE),'csapat-ranglista'!$A:$FP,BM$321,FALSE)/4),0)</f>
        <v>0</v>
      </c>
      <c r="BN110" s="223">
        <f>IFERROR(IF(RIGHT(VLOOKUP($A110,csapatok!$A:$NN,BN$320,FALSE),5)="Csere",VLOOKUP(LEFT(VLOOKUP($A110,csapatok!$A:$NN,BN$320,FALSE),LEN(VLOOKUP($A110,csapatok!$A:$NN,BN$320,FALSE))-6),'csapat-ranglista'!$A:$FP,BN$321,FALSE)/8,VLOOKUP(VLOOKUP($A110,csapatok!$A:$NN,BN$320,FALSE),'csapat-ranglista'!$A:$FP,BN$321,FALSE)/4),0)</f>
        <v>0</v>
      </c>
      <c r="BO110" s="223">
        <f>IFERROR(IF(RIGHT(VLOOKUP($A110,csapatok!$A:$NN,BO$320,FALSE),5)="Csere",VLOOKUP(LEFT(VLOOKUP($A110,csapatok!$A:$NN,BO$320,FALSE),LEN(VLOOKUP($A110,csapatok!$A:$NN,BO$320,FALSE))-6),'csapat-ranglista'!$A:$FP,BO$321,FALSE)/8,VLOOKUP(VLOOKUP($A110,csapatok!$A:$NN,BO$320,FALSE),'csapat-ranglista'!$A:$FP,BO$321,FALSE)/4),0)</f>
        <v>0</v>
      </c>
      <c r="BP110" s="223">
        <f>IFERROR(IF(RIGHT(VLOOKUP($A110,csapatok!$A:$NN,BP$320,FALSE),5)="Csere",VLOOKUP(LEFT(VLOOKUP($A110,csapatok!$A:$NN,BP$320,FALSE),LEN(VLOOKUP($A110,csapatok!$A:$NN,BP$320,FALSE))-6),'csapat-ranglista'!$A:$FP,BP$321,FALSE)/8,VLOOKUP(VLOOKUP($A110,csapatok!$A:$NN,BP$320,FALSE),'csapat-ranglista'!$A:$FP,BP$321,FALSE)/4),0)</f>
        <v>0</v>
      </c>
      <c r="BQ110" s="223">
        <f>IFERROR(IF(RIGHT(VLOOKUP($A110,csapatok!$A:$NN,BQ$320,FALSE),5)="Csere",VLOOKUP(LEFT(VLOOKUP($A110,csapatok!$A:$NN,BQ$320,FALSE),LEN(VLOOKUP($A110,csapatok!$A:$NN,BQ$320,FALSE))-6),'csapat-ranglista'!$A:$FP,BQ$321,FALSE)/8,VLOOKUP(VLOOKUP($A110,csapatok!$A:$NN,BQ$320,FALSE),'csapat-ranglista'!$A:$FP,BQ$321,FALSE)/4),0)</f>
        <v>0</v>
      </c>
      <c r="BR110" s="223">
        <f>IFERROR(IF(RIGHT(VLOOKUP($A110,csapatok!$A:$NN,BR$320,FALSE),5)="Csere",VLOOKUP(LEFT(VLOOKUP($A110,csapatok!$A:$NN,BR$320,FALSE),LEN(VLOOKUP($A110,csapatok!$A:$NN,BR$320,FALSE))-6),'csapat-ranglista'!$A:$FP,BR$321,FALSE)/8,VLOOKUP(VLOOKUP($A110,csapatok!$A:$NN,BR$320,FALSE),'csapat-ranglista'!$A:$FP,BR$321,FALSE)/4),0)</f>
        <v>0</v>
      </c>
      <c r="BS110" s="223">
        <f>IFERROR(IF(RIGHT(VLOOKUP($A110,csapatok!$A:$NN,BS$320,FALSE),5)="Csere",VLOOKUP(LEFT(VLOOKUP($A110,csapatok!$A:$NN,BS$320,FALSE),LEN(VLOOKUP($A110,csapatok!$A:$NN,BS$320,FALSE))-6),'csapat-ranglista'!$A:$FP,BS$321,FALSE)/8,VLOOKUP(VLOOKUP($A110,csapatok!$A:$NN,BS$320,FALSE),'csapat-ranglista'!$A:$FP,BS$321,FALSE)/4),0)</f>
        <v>0</v>
      </c>
      <c r="BT110" s="223">
        <f>IFERROR(IF(RIGHT(VLOOKUP($A110,csapatok!$A:$NN,BT$320,FALSE),5)="Csere",VLOOKUP(LEFT(VLOOKUP($A110,csapatok!$A:$NN,BT$320,FALSE),LEN(VLOOKUP($A110,csapatok!$A:$NN,BT$320,FALSE))-6),'csapat-ranglista'!$A:$FP,BT$321,FALSE)/8,VLOOKUP(VLOOKUP($A110,csapatok!$A:$NN,BT$320,FALSE),'csapat-ranglista'!$A:$FP,BT$321,FALSE)/4),0)</f>
        <v>0</v>
      </c>
      <c r="BU110" s="223">
        <f>IFERROR(IF(RIGHT(VLOOKUP($A110,csapatok!$A:$NN,BU$320,FALSE),5)="Csere",VLOOKUP(LEFT(VLOOKUP($A110,csapatok!$A:$NN,BU$320,FALSE),LEN(VLOOKUP($A110,csapatok!$A:$NN,BU$320,FALSE))-6),'csapat-ranglista'!$A:$FP,BU$321,FALSE)/8,VLOOKUP(VLOOKUP($A110,csapatok!$A:$NN,BU$320,FALSE),'csapat-ranglista'!$A:$FP,BU$321,FALSE)/4),0)</f>
        <v>0</v>
      </c>
      <c r="BV110" s="223">
        <f>IFERROR(IF(RIGHT(VLOOKUP($A110,csapatok!$A:$NN,BV$320,FALSE),5)="Csere",VLOOKUP(LEFT(VLOOKUP($A110,csapatok!$A:$NN,BV$320,FALSE),LEN(VLOOKUP($A110,csapatok!$A:$NN,BV$320,FALSE))-6),'csapat-ranglista'!$A:$FP,BV$321,FALSE)/8,VLOOKUP(VLOOKUP($A110,csapatok!$A:$NN,BV$320,FALSE),'csapat-ranglista'!$A:$FP,BV$321,FALSE)/4),0)</f>
        <v>0</v>
      </c>
      <c r="BW110" s="223">
        <f>IFERROR(IF(RIGHT(VLOOKUP($A110,csapatok!$A:$NN,BW$320,FALSE),5)="Csere",VLOOKUP(LEFT(VLOOKUP($A110,csapatok!$A:$NN,BW$320,FALSE),LEN(VLOOKUP($A110,csapatok!$A:$NN,BW$320,FALSE))-6),'csapat-ranglista'!$A:$FP,BW$321,FALSE)/8,VLOOKUP(VLOOKUP($A110,csapatok!$A:$NN,BW$320,FALSE),'csapat-ranglista'!$A:$FP,BW$321,FALSE)/4),0)</f>
        <v>0</v>
      </c>
      <c r="BX110" s="223">
        <f>IFERROR(IF(RIGHT(VLOOKUP($A110,csapatok!$A:$NN,BX$320,FALSE),5)="Csere",VLOOKUP(LEFT(VLOOKUP($A110,csapatok!$A:$NN,BX$320,FALSE),LEN(VLOOKUP($A110,csapatok!$A:$NN,BX$320,FALSE))-6),'csapat-ranglista'!$A:$FP,BX$321,FALSE)/8,VLOOKUP(VLOOKUP($A110,csapatok!$A:$NN,BX$320,FALSE),'csapat-ranglista'!$A:$FP,BX$321,FALSE)/4),0)</f>
        <v>0</v>
      </c>
      <c r="BY110" s="223">
        <f>IFERROR(IF(RIGHT(VLOOKUP($A110,csapatok!$A:$NN,BY$320,FALSE),5)="Csere",VLOOKUP(LEFT(VLOOKUP($A110,csapatok!$A:$NN,BY$320,FALSE),LEN(VLOOKUP($A110,csapatok!$A:$NN,BY$320,FALSE))-6),'csapat-ranglista'!$A:$FP,BY$321,FALSE)/8,VLOOKUP(VLOOKUP($A110,csapatok!$A:$NN,BY$320,FALSE),'csapat-ranglista'!$A:$FP,BY$321,FALSE)/4),0)</f>
        <v>0</v>
      </c>
      <c r="BZ110" s="223">
        <f>IFERROR(IF(RIGHT(VLOOKUP($A110,csapatok!$A:$NN,BZ$320,FALSE),5)="Csere",VLOOKUP(LEFT(VLOOKUP($A110,csapatok!$A:$NN,BZ$320,FALSE),LEN(VLOOKUP($A110,csapatok!$A:$NN,BZ$320,FALSE))-6),'csapat-ranglista'!$A:$FP,BZ$321,FALSE)/8,VLOOKUP(VLOOKUP($A110,csapatok!$A:$NN,BZ$320,FALSE),'csapat-ranglista'!$A:$FP,BZ$321,FALSE)/4),0)</f>
        <v>0</v>
      </c>
      <c r="CA110" s="223">
        <f>IFERROR(IF(RIGHT(VLOOKUP($A110,csapatok!$A:$NN,CA$320,FALSE),5)="Csere",VLOOKUP(LEFT(VLOOKUP($A110,csapatok!$A:$NN,CA$320,FALSE),LEN(VLOOKUP($A110,csapatok!$A:$NN,CA$320,FALSE))-6),'csapat-ranglista'!$A:$FP,CA$321,FALSE)/8,VLOOKUP(VLOOKUP($A110,csapatok!$A:$NN,CA$320,FALSE),'csapat-ranglista'!$A:$FP,CA$321,FALSE)/4),0)</f>
        <v>1.6504567897215605</v>
      </c>
      <c r="CB110" s="223">
        <f>IFERROR(IF(RIGHT(VLOOKUP($A110,csapatok!$A:$NN,CB$320,FALSE),5)="Csere",VLOOKUP(LEFT(VLOOKUP($A110,csapatok!$A:$NN,CB$320,FALSE),LEN(VLOOKUP($A110,csapatok!$A:$NN,CB$320,FALSE))-6),'csapat-ranglista'!$A:$FP,CB$321,FALSE)/8,VLOOKUP(VLOOKUP($A110,csapatok!$A:$NN,CB$320,FALSE),'csapat-ranglista'!$A:$FP,CB$321,FALSE)/4),0)</f>
        <v>0</v>
      </c>
      <c r="CC110" s="223">
        <f>IFERROR(IF(RIGHT(VLOOKUP($A110,csapatok!$A:$NN,CC$320,FALSE),5)="Csere",VLOOKUP(LEFT(VLOOKUP($A110,csapatok!$A:$NN,CC$320,FALSE),LEN(VLOOKUP($A110,csapatok!$A:$NN,CC$320,FALSE))-6),'csapat-ranglista'!$A:$FP,CC$321,FALSE)/8,VLOOKUP(VLOOKUP($A110,csapatok!$A:$NN,CC$320,FALSE),'csapat-ranglista'!$A:$FP,CC$321,FALSE)/4),0)</f>
        <v>0</v>
      </c>
      <c r="CD110" s="223">
        <f>IFERROR(IF(RIGHT(VLOOKUP($A110,csapatok!$A:$NN,CD$320,FALSE),5)="Csere",VLOOKUP(LEFT(VLOOKUP($A110,csapatok!$A:$NN,CD$320,FALSE),LEN(VLOOKUP($A110,csapatok!$A:$NN,CD$320,FALSE))-6),'csapat-ranglista'!$A:$FP,CD$321,FALSE)/8,VLOOKUP(VLOOKUP($A110,csapatok!$A:$NN,CD$320,FALSE),'csapat-ranglista'!$A:$FP,CD$321,FALSE)/4),0)</f>
        <v>0</v>
      </c>
      <c r="CE110" s="223">
        <f>IFERROR(IF(RIGHT(VLOOKUP($A110,csapatok!$A:$NN,CE$320,FALSE),5)="Csere",VLOOKUP(LEFT(VLOOKUP($A110,csapatok!$A:$NN,CE$320,FALSE),LEN(VLOOKUP($A110,csapatok!$A:$NN,CE$320,FALSE))-6),'csapat-ranglista'!$A:$FP,CE$321,FALSE)/8,VLOOKUP(VLOOKUP($A110,csapatok!$A:$NN,CE$320,FALSE),'csapat-ranglista'!$A:$FP,CE$321,FALSE)/4),0)</f>
        <v>0</v>
      </c>
      <c r="CF110" s="223">
        <f>IFERROR(IF(RIGHT(VLOOKUP($A110,csapatok!$A:$NN,CF$320,FALSE),5)="Csere",VLOOKUP(LEFT(VLOOKUP($A110,csapatok!$A:$NN,CF$320,FALSE),LEN(VLOOKUP($A110,csapatok!$A:$NN,CF$320,FALSE))-6),'csapat-ranglista'!$A:$FP,CF$321,FALSE)/8,VLOOKUP(VLOOKUP($A110,csapatok!$A:$NN,CF$320,FALSE),'csapat-ranglista'!$A:$FP,CF$321,FALSE)/4),0)</f>
        <v>0</v>
      </c>
      <c r="CG110" s="223">
        <f>IFERROR(IF(RIGHT(VLOOKUP($A110,csapatok!$A:$NN,CG$320,FALSE),5)="Csere",VLOOKUP(LEFT(VLOOKUP($A110,csapatok!$A:$NN,CG$320,FALSE),LEN(VLOOKUP($A110,csapatok!$A:$NN,CG$320,FALSE))-6),'csapat-ranglista'!$A:$FP,CG$321,FALSE)/8,VLOOKUP(VLOOKUP($A110,csapatok!$A:$NN,CG$320,FALSE),'csapat-ranglista'!$A:$FP,CG$321,FALSE)/4),0)</f>
        <v>0</v>
      </c>
      <c r="CH110" s="223">
        <f>IFERROR(IF(RIGHT(VLOOKUP($A110,csapatok!$A:$NN,CH$320,FALSE),5)="Csere",VLOOKUP(LEFT(VLOOKUP($A110,csapatok!$A:$NN,CH$320,FALSE),LEN(VLOOKUP($A110,csapatok!$A:$NN,CH$320,FALSE))-6),'csapat-ranglista'!$A:$FP,CH$321,FALSE)/8,VLOOKUP(VLOOKUP($A110,csapatok!$A:$NN,CH$320,FALSE),'csapat-ranglista'!$A:$FP,CH$321,FALSE)/4),0)</f>
        <v>0</v>
      </c>
      <c r="CI110" s="223">
        <f>IFERROR(IF(RIGHT(VLOOKUP($A110,csapatok!$A:$NN,CI$320,FALSE),5)="Csere",VLOOKUP(LEFT(VLOOKUP($A110,csapatok!$A:$NN,CI$320,FALSE),LEN(VLOOKUP($A110,csapatok!$A:$NN,CI$320,FALSE))-6),'csapat-ranglista'!$A:$FP,CI$321,FALSE)/8,VLOOKUP(VLOOKUP($A110,csapatok!$A:$NN,CI$320,FALSE),'csapat-ranglista'!$A:$FP,CI$321,FALSE)/4),0)</f>
        <v>0</v>
      </c>
      <c r="CJ110" s="224">
        <f>versenyek!$IQ$11*IFERROR(VLOOKUP(VLOOKUP($A110,versenyek!IP:IR,3,FALSE),szabalyok!$A$16:$B$23,2,FALSE)/4,0)</f>
        <v>0</v>
      </c>
      <c r="CK110" s="224">
        <f>versenyek!$IT$11*IFERROR(VLOOKUP(VLOOKUP($A110,versenyek!IS:IU,3,FALSE),szabalyok!$A$16:$B$23,2,FALSE)/4,0)</f>
        <v>0</v>
      </c>
      <c r="CL110" s="223">
        <f>IFERROR(IF(RIGHT(VLOOKUP($A110,csapatok!$A:$NN,CL$320,FALSE),5)="Csere",VLOOKUP(LEFT(VLOOKUP($A110,csapatok!$A:$NN,CL$320,FALSE),LEN(VLOOKUP($A110,csapatok!$A:$NN,CL$320,FALSE))-6),'csapat-ranglista'!$A:$FP,CL$321,FALSE)/8,VLOOKUP(VLOOKUP($A110,csapatok!$A:$NN,CL$320,FALSE),'csapat-ranglista'!$A:$FP,CL$321,FALSE)/4),0)</f>
        <v>0</v>
      </c>
      <c r="CM110" s="223">
        <f>IFERROR(IF(RIGHT(VLOOKUP($A110,csapatok!$A:$NN,CM$320,FALSE),5)="Csere",VLOOKUP(LEFT(VLOOKUP($A110,csapatok!$A:$NN,CM$320,FALSE),LEN(VLOOKUP($A110,csapatok!$A:$NN,CM$320,FALSE))-6),'csapat-ranglista'!$A:$FP,CM$321,FALSE)/8,VLOOKUP(VLOOKUP($A110,csapatok!$A:$NN,CM$320,FALSE),'csapat-ranglista'!$A:$FP,CM$321,FALSE)/4),0)</f>
        <v>0</v>
      </c>
      <c r="CN110" s="223">
        <f>IFERROR(IF(RIGHT(VLOOKUP($A110,csapatok!$A:$NN,CN$320,FALSE),5)="Csere",VLOOKUP(LEFT(VLOOKUP($A110,csapatok!$A:$NN,CN$320,FALSE),LEN(VLOOKUP($A110,csapatok!$A:$NN,CN$320,FALSE))-6),'csapat-ranglista'!$A:$FP,CN$321,FALSE)/8,VLOOKUP(VLOOKUP($A110,csapatok!$A:$NN,CN$320,FALSE),'csapat-ranglista'!$A:$FP,CN$321,FALSE)/4),0)</f>
        <v>0</v>
      </c>
      <c r="CO110" s="223">
        <f>IFERROR(IF(RIGHT(VLOOKUP($A110,csapatok!$A:$NN,CO$320,FALSE),5)="Csere",VLOOKUP(LEFT(VLOOKUP($A110,csapatok!$A:$NN,CO$320,FALSE),LEN(VLOOKUP($A110,csapatok!$A:$NN,CO$320,FALSE))-6),'csapat-ranglista'!$A:$FP,CO$321,FALSE)/8,VLOOKUP(VLOOKUP($A110,csapatok!$A:$NN,CO$320,FALSE),'csapat-ranglista'!$A:$FP,CO$321,FALSE)/4),0)</f>
        <v>0</v>
      </c>
      <c r="CP110" s="223">
        <f>IFERROR(IF(RIGHT(VLOOKUP($A110,csapatok!$A:$NN,CP$320,FALSE),5)="Csere",VLOOKUP(LEFT(VLOOKUP($A110,csapatok!$A:$NN,CP$320,FALSE),LEN(VLOOKUP($A110,csapatok!$A:$NN,CP$320,FALSE))-6),'csapat-ranglista'!$A:$FP,CP$321,FALSE)/8,VLOOKUP(VLOOKUP($A110,csapatok!$A:$NN,CP$320,FALSE),'csapat-ranglista'!$A:$FP,CP$321,FALSE)/4),0)</f>
        <v>2.4206869312689441</v>
      </c>
      <c r="CQ110" s="223">
        <f>IFERROR(IF(RIGHT(VLOOKUP($A110,csapatok!$A:$NN,CQ$320,FALSE),5)="Csere",VLOOKUP(LEFT(VLOOKUP($A110,csapatok!$A:$NN,CQ$320,FALSE),LEN(VLOOKUP($A110,csapatok!$A:$NN,CQ$320,FALSE))-6),'csapat-ranglista'!$A:$FP,CQ$321,FALSE)/8,VLOOKUP(VLOOKUP($A110,csapatok!$A:$NN,CQ$320,FALSE),'csapat-ranglista'!$A:$FP,CQ$321,FALSE)/4),0)</f>
        <v>0</v>
      </c>
      <c r="CR110" s="223">
        <f>IFERROR(IF(RIGHT(VLOOKUP($A110,csapatok!$A:$NN,CR$320,FALSE),5)="Csere",VLOOKUP(LEFT(VLOOKUP($A110,csapatok!$A:$NN,CR$320,FALSE),LEN(VLOOKUP($A110,csapatok!$A:$NN,CR$320,FALSE))-6),'csapat-ranglista'!$A:$FP,CR$321,FALSE)/8,VLOOKUP(VLOOKUP($A110,csapatok!$A:$NN,CR$320,FALSE),'csapat-ranglista'!$A:$FP,CR$321,FALSE)/4),0)</f>
        <v>0</v>
      </c>
      <c r="CS110" s="223">
        <f>IFERROR(IF(RIGHT(VLOOKUP($A110,csapatok!$A:$NN,CS$320,FALSE),5)="Csere",VLOOKUP(LEFT(VLOOKUP($A110,csapatok!$A:$NN,CS$320,FALSE),LEN(VLOOKUP($A110,csapatok!$A:$NN,CS$320,FALSE))-6),'csapat-ranglista'!$A:$FP,CS$321,FALSE)/8,VLOOKUP(VLOOKUP($A110,csapatok!$A:$NN,CS$320,FALSE),'csapat-ranglista'!$A:$FP,CS$321,FALSE)/4),0)</f>
        <v>0</v>
      </c>
      <c r="CT110" s="223">
        <f>IFERROR(IF(RIGHT(VLOOKUP($A110,csapatok!$A:$NN,CT$320,FALSE),5)="Csere",VLOOKUP(LEFT(VLOOKUP($A110,csapatok!$A:$NN,CT$320,FALSE),LEN(VLOOKUP($A110,csapatok!$A:$NN,CT$320,FALSE))-6),'csapat-ranglista'!$A:$FP,CT$321,FALSE)/8,VLOOKUP(VLOOKUP($A110,csapatok!$A:$NN,CT$320,FALSE),'csapat-ranglista'!$A:$FP,CT$321,FALSE)/4),0)</f>
        <v>0</v>
      </c>
      <c r="CU110" s="223">
        <f>IFERROR(IF(RIGHT(VLOOKUP($A110,csapatok!$A:$NN,CU$320,FALSE),5)="Csere",VLOOKUP(LEFT(VLOOKUP($A110,csapatok!$A:$NN,CU$320,FALSE),LEN(VLOOKUP($A110,csapatok!$A:$NN,CU$320,FALSE))-6),'csapat-ranglista'!$A:$FP,CU$321,FALSE)/8,VLOOKUP(VLOOKUP($A110,csapatok!$A:$NN,CU$320,FALSE),'csapat-ranglista'!$A:$FP,CU$321,FALSE)/4),0)</f>
        <v>6.9907502040344172</v>
      </c>
      <c r="CV110" s="223">
        <f>IFERROR(IF(RIGHT(VLOOKUP($A110,csapatok!$A:$NN,CV$320,FALSE),5)="Csere",VLOOKUP(LEFT(VLOOKUP($A110,csapatok!$A:$NN,CV$320,FALSE),LEN(VLOOKUP($A110,csapatok!$A:$NN,CV$320,FALSE))-6),'csapat-ranglista'!$A:$FP,CV$321,FALSE)/8,VLOOKUP(VLOOKUP($A110,csapatok!$A:$NN,CV$320,FALSE),'csapat-ranglista'!$A:$FP,CV$321,FALSE)/4),0)</f>
        <v>0</v>
      </c>
      <c r="CW110" s="223">
        <f>IFERROR(IF(RIGHT(VLOOKUP($A110,csapatok!$A:$NN,CW$320,FALSE),5)="Csere",VLOOKUP(LEFT(VLOOKUP($A110,csapatok!$A:$NN,CW$320,FALSE),LEN(VLOOKUP($A110,csapatok!$A:$NN,CW$320,FALSE))-6),'csapat-ranglista'!$A:$FP,CW$321,FALSE)/8,VLOOKUP(VLOOKUP($A110,csapatok!$A:$NN,CW$320,FALSE),'csapat-ranglista'!$A:$FP,CW$321,FALSE)/4),0)</f>
        <v>0.83895161595602596</v>
      </c>
      <c r="CX110" s="223">
        <f>IFERROR(IF(RIGHT(VLOOKUP($A110,csapatok!$A:$NN,CX$320,FALSE),5)="Csere",VLOOKUP(LEFT(VLOOKUP($A110,csapatok!$A:$NN,CX$320,FALSE),LEN(VLOOKUP($A110,csapatok!$A:$NN,CX$320,FALSE))-6),'csapat-ranglista'!$A:$FP,CX$321,FALSE)/8,VLOOKUP(VLOOKUP($A110,csapatok!$A:$NN,CX$320,FALSE),'csapat-ranglista'!$A:$FP,CX$321,FALSE)/4),0)</f>
        <v>0</v>
      </c>
      <c r="CY110" s="223">
        <f>IFERROR(IF(RIGHT(VLOOKUP($A110,csapatok!$A:$NN,CY$320,FALSE),5)="Csere",VLOOKUP(LEFT(VLOOKUP($A110,csapatok!$A:$NN,CY$320,FALSE),LEN(VLOOKUP($A110,csapatok!$A:$NN,CY$320,FALSE))-6),'csapat-ranglista'!$A:$FP,CY$321,FALSE)/8,VLOOKUP(VLOOKUP($A110,csapatok!$A:$NN,CY$320,FALSE),'csapat-ranglista'!$A:$FP,CY$321,FALSE)/4),0)</f>
        <v>0</v>
      </c>
      <c r="CZ110" s="223">
        <f>IFERROR(IF(RIGHT(VLOOKUP($A110,csapatok!$A:$NN,CZ$320,FALSE),5)="Csere",VLOOKUP(LEFT(VLOOKUP($A110,csapatok!$A:$NN,CZ$320,FALSE),LEN(VLOOKUP($A110,csapatok!$A:$NN,CZ$320,FALSE))-6),'csapat-ranglista'!$A:$FP,CZ$321,FALSE)/8,VLOOKUP(VLOOKUP($A110,csapatok!$A:$NN,CZ$320,FALSE),'csapat-ranglista'!$A:$FP,CZ$321,FALSE)/4),0)</f>
        <v>0</v>
      </c>
      <c r="DA110" s="223">
        <f>IFERROR(IF(RIGHT(VLOOKUP($A110,csapatok!$A:$NN,DA$320,FALSE),5)="Csere",VLOOKUP(LEFT(VLOOKUP($A110,csapatok!$A:$NN,DA$320,FALSE),LEN(VLOOKUP($A110,csapatok!$A:$NN,DA$320,FALSE))-6),'csapat-ranglista'!$A:$FP,DA$321,FALSE)/8,VLOOKUP(VLOOKUP($A110,csapatok!$A:$NN,DA$320,FALSE),'csapat-ranglista'!$A:$FP,DA$321,FALSE)/4),0)</f>
        <v>0</v>
      </c>
      <c r="DB110" s="223">
        <f>IFERROR(IF(RIGHT(VLOOKUP($A110,csapatok!$A:$NN,DB$320,FALSE),5)="Csere",VLOOKUP(LEFT(VLOOKUP($A110,csapatok!$A:$NN,DB$320,FALSE),LEN(VLOOKUP($A110,csapatok!$A:$NN,DB$320,FALSE))-6),'csapat-ranglista'!$A:$FP,DB$321,FALSE)/8,VLOOKUP(VLOOKUP($A110,csapatok!$A:$NN,DB$320,FALSE),'csapat-ranglista'!$A:$FP,DB$321,FALSE)/4),0)</f>
        <v>0</v>
      </c>
      <c r="DC110" s="223">
        <f>IFERROR(IF(RIGHT(VLOOKUP($A110,csapatok!$A:$NN,DC$320,FALSE),5)="Csere",VLOOKUP(LEFT(VLOOKUP($A110,csapatok!$A:$NN,DC$320,FALSE),LEN(VLOOKUP($A110,csapatok!$A:$NN,DC$320,FALSE))-6),'csapat-ranglista'!$A:$FP,DC$321,FALSE)/8,VLOOKUP(VLOOKUP($A110,csapatok!$A:$NN,DC$320,FALSE),'csapat-ranglista'!$A:$FP,DC$321,FALSE)/4),0)</f>
        <v>0</v>
      </c>
      <c r="DD110" s="223">
        <f>IFERROR(IF(RIGHT(VLOOKUP($A110,csapatok!$A:$NN,DD$320,FALSE),5)="Csere",VLOOKUP(LEFT(VLOOKUP($A110,csapatok!$A:$NN,DD$320,FALSE),LEN(VLOOKUP($A110,csapatok!$A:$NN,DD$320,FALSE))-6),'csapat-ranglista'!$A:$FP,DD$321,FALSE)/8,VLOOKUP(VLOOKUP($A110,csapatok!$A:$NN,DD$320,FALSE),'csapat-ranglista'!$A:$FP,DD$321,FALSE)/4),0)</f>
        <v>0</v>
      </c>
      <c r="DE110" s="223">
        <f>IFERROR(IF(RIGHT(VLOOKUP($A110,csapatok!$A:$NN,DE$320,FALSE),5)="Csere",VLOOKUP(LEFT(VLOOKUP($A110,csapatok!$A:$NN,DE$320,FALSE),LEN(VLOOKUP($A110,csapatok!$A:$NN,DE$320,FALSE))-6),'csapat-ranglista'!$A:$FP,DE$321,FALSE)/8,VLOOKUP(VLOOKUP($A110,csapatok!$A:$NN,DE$320,FALSE),'csapat-ranglista'!$A:$FP,DE$321,FALSE)/4),0)</f>
        <v>0</v>
      </c>
      <c r="DF110" s="223">
        <f>IFERROR(IF(RIGHT(VLOOKUP($A110,csapatok!$A:$NN,DF$320,FALSE),5)="Csere",VLOOKUP(LEFT(VLOOKUP($A110,csapatok!$A:$NN,DF$320,FALSE),LEN(VLOOKUP($A110,csapatok!$A:$NN,DF$320,FALSE))-6),'csapat-ranglista'!$A:$FP,DF$321,FALSE)/8,VLOOKUP(VLOOKUP($A110,csapatok!$A:$NN,DF$320,FALSE),'csapat-ranglista'!$A:$FP,DF$321,FALSE)/4),0)</f>
        <v>0</v>
      </c>
      <c r="DG110" s="223">
        <f>IFERROR(IF(RIGHT(VLOOKUP($A110,csapatok!$A:$NN,DG$320,FALSE),5)="Csere",VLOOKUP(LEFT(VLOOKUP($A110,csapatok!$A:$NN,DG$320,FALSE),LEN(VLOOKUP($A110,csapatok!$A:$NN,DG$320,FALSE))-6),'csapat-ranglista'!$A:$FP,DG$321,FALSE)/8,VLOOKUP(VLOOKUP($A110,csapatok!$A:$NN,DG$320,FALSE),'csapat-ranglista'!$A:$FP,DG$321,FALSE)/4),0)</f>
        <v>0</v>
      </c>
      <c r="DH110" s="223">
        <f>IFERROR(IF(RIGHT(VLOOKUP($A110,csapatok!$A:$NN,DH$320,FALSE),5)="Csere",VLOOKUP(LEFT(VLOOKUP($A110,csapatok!$A:$NN,DH$320,FALSE),LEN(VLOOKUP($A110,csapatok!$A:$NN,DH$320,FALSE))-6),'csapat-ranglista'!$A:$FP,DH$321,FALSE)/8,VLOOKUP(VLOOKUP($A110,csapatok!$A:$NN,DH$320,FALSE),'csapat-ranglista'!$A:$FP,DH$321,FALSE)/4),0)</f>
        <v>12.87938681147744</v>
      </c>
      <c r="DI110" s="223">
        <f>IFERROR(IF(RIGHT(VLOOKUP($A110,csapatok!$A:$NN,DI$320,FALSE),5)="Csere",VLOOKUP(LEFT(VLOOKUP($A110,csapatok!$A:$NN,DI$320,FALSE),LEN(VLOOKUP($A110,csapatok!$A:$NN,DI$320,FALSE))-6),'csapat-ranglista'!$A:$FP,DI$321,FALSE)/8,VLOOKUP(VLOOKUP($A110,csapatok!$A:$NN,DI$320,FALSE),'csapat-ranglista'!$A:$FP,DI$321,FALSE)/4),0)</f>
        <v>0</v>
      </c>
      <c r="DJ110" s="223">
        <f>IFERROR(IF(RIGHT(VLOOKUP($A110,csapatok!$A:$NN,DJ$320,FALSE),5)="Csere",VLOOKUP(LEFT(VLOOKUP($A110,csapatok!$A:$NN,DJ$320,FALSE),LEN(VLOOKUP($A110,csapatok!$A:$NN,DJ$320,FALSE))-6),'csapat-ranglista'!$A:$FP,DJ$321,FALSE)/8,VLOOKUP(VLOOKUP($A110,csapatok!$A:$NN,DJ$320,FALSE),'csapat-ranglista'!$A:$FP,DJ$321,FALSE)/4),0)</f>
        <v>0</v>
      </c>
      <c r="DK110" s="223">
        <f>IFERROR(IF(RIGHT(VLOOKUP($A110,csapatok!$A:$NN,DK$320,FALSE),5)="Csere",VLOOKUP(LEFT(VLOOKUP($A110,csapatok!$A:$NN,DK$320,FALSE),LEN(VLOOKUP($A110,csapatok!$A:$NN,DK$320,FALSE))-6),'csapat-ranglista'!$A:$FP,DK$321,FALSE)/8,VLOOKUP(VLOOKUP($A110,csapatok!$A:$NN,DK$320,FALSE),'csapat-ranglista'!$A:$FP,DK$321,FALSE)/4),0)</f>
        <v>0</v>
      </c>
      <c r="DL110" s="223">
        <f>IFERROR(IF(RIGHT(VLOOKUP($A110,csapatok!$A:$NN,DL$320,FALSE),5)="Csere",VLOOKUP(LEFT(VLOOKUP($A110,csapatok!$A:$NN,DL$320,FALSE),LEN(VLOOKUP($A110,csapatok!$A:$NN,DL$320,FALSE))-6),'csapat-ranglista'!$A:$FP,DL$321,FALSE)/8,VLOOKUP(VLOOKUP($A110,csapatok!$A:$NN,DL$320,FALSE),'csapat-ranglista'!$A:$FP,DL$321,FALSE)/4),0)</f>
        <v>0</v>
      </c>
      <c r="DM110" s="223">
        <f>IFERROR(IF(RIGHT(VLOOKUP($A110,csapatok!$A:$NN,DM$320,FALSE),5)="Csere",VLOOKUP(LEFT(VLOOKUP($A110,csapatok!$A:$NN,DM$320,FALSE),LEN(VLOOKUP($A110,csapatok!$A:$NN,DM$320,FALSE))-6),'csapat-ranglista'!$A:$FP,DM$321,FALSE)/8,VLOOKUP(VLOOKUP($A110,csapatok!$A:$NN,DM$320,FALSE),'csapat-ranglista'!$A:$FP,DM$321,FALSE)/4),0)</f>
        <v>0</v>
      </c>
      <c r="DN110" s="223">
        <f>IFERROR(IF(RIGHT(VLOOKUP($A110,csapatok!$A:$NN,DN$320,FALSE),5)="Csere",VLOOKUP(LEFT(VLOOKUP($A110,csapatok!$A:$NN,DN$320,FALSE),LEN(VLOOKUP($A110,csapatok!$A:$NN,DN$320,FALSE))-6),'csapat-ranglista'!$A:$FP,DN$321,FALSE)/8,VLOOKUP(VLOOKUP($A110,csapatok!$A:$NN,DN$320,FALSE),'csapat-ranglista'!$A:$FP,DN$321,FALSE)/4),0)</f>
        <v>0</v>
      </c>
      <c r="DO110" s="224">
        <f>versenyek!$MF$11*IFERROR(VLOOKUP(VLOOKUP($A110,versenyek!ME:MG,3,FALSE),szabalyok!$A$16:$B$23,2,FALSE)/4,0)</f>
        <v>0</v>
      </c>
      <c r="DP110" s="224">
        <f>versenyek!$MI$11*IFERROR(VLOOKUP(VLOOKUP($A110,versenyek!MH:MJ,3,FALSE),szabalyok!$A$16:$B$23,2,FALSE)/4,0)</f>
        <v>0</v>
      </c>
      <c r="DQ110" s="223">
        <f>IFERROR(IF(RIGHT(VLOOKUP($A110,csapatok!$A:$NN,DQ$320,FALSE),5)="Csere",VLOOKUP(LEFT(VLOOKUP($A110,csapatok!$A:$NN,DQ$320,FALSE),LEN(VLOOKUP($A110,csapatok!$A:$NN,DQ$320,FALSE))-6),'csapat-ranglista'!$A:$FP,DQ$321,FALSE)/8,VLOOKUP(VLOOKUP($A110,csapatok!$A:$NN,DQ$320,FALSE),'csapat-ranglista'!$A:$FP,DQ$321,FALSE)/4),0)</f>
        <v>0</v>
      </c>
      <c r="DR110" s="223">
        <f>IFERROR(IF(RIGHT(VLOOKUP($A110,csapatok!$A:$NN,DR$320,FALSE),5)="Csere",VLOOKUP(LEFT(VLOOKUP($A110,csapatok!$A:$NN,DR$320,FALSE),LEN(VLOOKUP($A110,csapatok!$A:$NN,DR$320,FALSE))-6),'csapat-ranglista'!$A:$FP,DR$321,FALSE)/8,VLOOKUP(VLOOKUP($A110,csapatok!$A:$NN,DR$320,FALSE),'csapat-ranglista'!$A:$FP,DR$321,FALSE)/4),0)</f>
        <v>0</v>
      </c>
      <c r="DS110" s="223">
        <f>IFERROR(IF(RIGHT(VLOOKUP($A110,csapatok!$A:$NN,DS$320,FALSE),5)="Csere",VLOOKUP(LEFT(VLOOKUP($A110,csapatok!$A:$NN,DS$320,FALSE),LEN(VLOOKUP($A110,csapatok!$A:$NN,DS$320,FALSE))-6),'csapat-ranglista'!$A:$FP,DS$321,FALSE)/8,VLOOKUP(VLOOKUP($A110,csapatok!$A:$NN,DS$320,FALSE),'csapat-ranglista'!$A:$FP,DS$321,FALSE)/4),0)</f>
        <v>6.3538948261988377</v>
      </c>
      <c r="DT110" s="223">
        <f>IFERROR(IF(RIGHT(VLOOKUP($A110,csapatok!$A:$NN,DT$320,FALSE),5)="Csere",VLOOKUP(LEFT(VLOOKUP($A110,csapatok!$A:$NN,DT$320,FALSE),LEN(VLOOKUP($A110,csapatok!$A:$NN,DT$320,FALSE))-6),'csapat-ranglista'!$A:$FP,DT$321,FALSE)/8,VLOOKUP(VLOOKUP($A110,csapatok!$A:$NN,DT$320,FALSE),'csapat-ranglista'!$A:$FP,DT$321,FALSE)/4),0)</f>
        <v>0</v>
      </c>
      <c r="DU110" s="223">
        <f>IFERROR(IF(RIGHT(VLOOKUP($A110,csapatok!$A:$NN,DU$320,FALSE),5)="Csere",VLOOKUP(LEFT(VLOOKUP($A110,csapatok!$A:$NN,DU$320,FALSE),LEN(VLOOKUP($A110,csapatok!$A:$NN,DU$320,FALSE))-6),'csapat-ranglista'!$A:$FP,DU$321,FALSE)/8,VLOOKUP(VLOOKUP($A110,csapatok!$A:$NN,DU$320,FALSE),'csapat-ranglista'!$A:$FP,DU$321,FALSE)/4),0)</f>
        <v>0</v>
      </c>
      <c r="DV110" s="223">
        <f>IFERROR(IF(RIGHT(VLOOKUP($A110,csapatok!$A:$NN,DV$320,FALSE),5)="Csere",VLOOKUP(LEFT(VLOOKUP($A110,csapatok!$A:$NN,DV$320,FALSE),LEN(VLOOKUP($A110,csapatok!$A:$NN,DV$320,FALSE))-6),'csapat-ranglista'!$A:$FP,DV$321,FALSE)/8,VLOOKUP(VLOOKUP($A110,csapatok!$A:$NN,DV$320,FALSE),'csapat-ranglista'!$A:$FP,DV$321,FALSE)/4),0)</f>
        <v>0</v>
      </c>
      <c r="DW110" s="223">
        <f>IFERROR(IF(RIGHT(VLOOKUP($A110,csapatok!$A:$NN,DW$320,FALSE),5)="Csere",VLOOKUP(LEFT(VLOOKUP($A110,csapatok!$A:$NN,DW$320,FALSE),LEN(VLOOKUP($A110,csapatok!$A:$NN,DW$320,FALSE))-6),'csapat-ranglista'!$A:$FP,DW$321,FALSE)/8,VLOOKUP(VLOOKUP($A110,csapatok!$A:$NN,DW$320,FALSE),'csapat-ranglista'!$A:$FP,DW$321,FALSE)/4),0)</f>
        <v>0</v>
      </c>
      <c r="DX110" s="223">
        <f>IFERROR(IF(RIGHT(VLOOKUP($A110,csapatok!$A:$NN,DX$320,FALSE),5)="Csere",VLOOKUP(LEFT(VLOOKUP($A110,csapatok!$A:$NN,DX$320,FALSE),LEN(VLOOKUP($A110,csapatok!$A:$NN,DX$320,FALSE))-6),'csapat-ranglista'!$A:$FP,DX$321,FALSE)/8,VLOOKUP(VLOOKUP($A110,csapatok!$A:$NN,DX$320,FALSE),'csapat-ranglista'!$A:$FP,DX$321,FALSE)/4),0)</f>
        <v>0</v>
      </c>
      <c r="DY110" s="223">
        <f>IFERROR(IF(RIGHT(VLOOKUP($A110,csapatok!$A:$NN,DY$320,FALSE),5)="Csere",VLOOKUP(LEFT(VLOOKUP($A110,csapatok!$A:$NN,DY$320,FALSE),LEN(VLOOKUP($A110,csapatok!$A:$NN,DY$320,FALSE))-6),'csapat-ranglista'!$A:$FP,DY$321,FALSE)/8,VLOOKUP(VLOOKUP($A110,csapatok!$A:$NN,DY$320,FALSE),'csapat-ranglista'!$A:$FP,DY$321,FALSE)/4),0)</f>
        <v>0</v>
      </c>
      <c r="DZ110" s="223">
        <f>IFERROR(IF(RIGHT(VLOOKUP($A110,csapatok!$A:$NN,DZ$320,FALSE),5)="Csere",VLOOKUP(LEFT(VLOOKUP($A110,csapatok!$A:$NN,DZ$320,FALSE),LEN(VLOOKUP($A110,csapatok!$A:$NN,DZ$320,FALSE))-6),'csapat-ranglista'!$A:$FP,DZ$321,FALSE)/8,VLOOKUP(VLOOKUP($A110,csapatok!$A:$NN,DZ$320,FALSE),'csapat-ranglista'!$A:$FP,DZ$321,FALSE)/4),0)</f>
        <v>0</v>
      </c>
      <c r="EA110" s="223">
        <f>IFERROR(IF(RIGHT(VLOOKUP($A110,csapatok!$A:$NN,EA$320,FALSE),5)="Csere",VLOOKUP(LEFT(VLOOKUP($A110,csapatok!$A:$NN,EA$320,FALSE),LEN(VLOOKUP($A110,csapatok!$A:$NN,EA$320,FALSE))-6),'csapat-ranglista'!$A:$FP,EA$321,FALSE)/8,VLOOKUP(VLOOKUP($A110,csapatok!$A:$NN,EA$320,FALSE),'csapat-ranglista'!$A:$FP,EA$321,FALSE)/4),0)</f>
        <v>0</v>
      </c>
      <c r="EB110" s="223">
        <f>IFERROR(IF(RIGHT(VLOOKUP($A110,csapatok!$A:$NN,EB$320,FALSE),5)="Csere",VLOOKUP(LEFT(VLOOKUP($A110,csapatok!$A:$NN,EB$320,FALSE),LEN(VLOOKUP($A110,csapatok!$A:$NN,EB$320,FALSE))-6),'csapat-ranglista'!$A:$FP,EB$321,FALSE)/8,VLOOKUP(VLOOKUP($A110,csapatok!$A:$NN,EB$320,FALSE),'csapat-ranglista'!$A:$FP,EB$321,FALSE)/4),0)</f>
        <v>0</v>
      </c>
      <c r="EC110" s="223">
        <f>IFERROR(IF(RIGHT(VLOOKUP($A110,csapatok!$A:$NN,EC$320,FALSE),5)="Csere",VLOOKUP(LEFT(VLOOKUP($A110,csapatok!$A:$NN,EC$320,FALSE),LEN(VLOOKUP($A110,csapatok!$A:$NN,EC$320,FALSE))-6),'csapat-ranglista'!$A:$FP,EC$321,FALSE)/8,VLOOKUP(VLOOKUP($A110,csapatok!$A:$NN,EC$320,FALSE),'csapat-ranglista'!$A:$FP,EC$321,FALSE)/4),0)</f>
        <v>0</v>
      </c>
      <c r="ED110" s="223">
        <f>IFERROR(IF(RIGHT(VLOOKUP($A110,csapatok!$A:$NN,ED$320,FALSE),5)="Csere",VLOOKUP(LEFT(VLOOKUP($A110,csapatok!$A:$NN,ED$320,FALSE),LEN(VLOOKUP($A110,csapatok!$A:$NN,ED$320,FALSE))-6),'csapat-ranglista'!$A:$FP,ED$321,FALSE)/8,VLOOKUP(VLOOKUP($A110,csapatok!$A:$NN,ED$320,FALSE),'csapat-ranglista'!$A:$FP,ED$321,FALSE)/4),0)</f>
        <v>0</v>
      </c>
      <c r="EE110" s="223">
        <f>IFERROR(IF(RIGHT(VLOOKUP($A110,csapatok!$A:$NN,EE$320,FALSE),5)="Csere",VLOOKUP(LEFT(VLOOKUP($A110,csapatok!$A:$NN,EE$320,FALSE),LEN(VLOOKUP($A110,csapatok!$A:$NN,EE$320,FALSE))-6),'csapat-ranglista'!$A:$FP,EE$321,FALSE)/8,VLOOKUP(VLOOKUP($A110,csapatok!$A:$NN,EE$320,FALSE),'csapat-ranglista'!$A:$FP,EE$321,FALSE)/4),0)</f>
        <v>0</v>
      </c>
      <c r="EF110" s="223">
        <f>IFERROR(IF(RIGHT(VLOOKUP($A110,csapatok!$A:$NN,EF$320,FALSE),5)="Csere",VLOOKUP(LEFT(VLOOKUP($A110,csapatok!$A:$NN,EF$320,FALSE),LEN(VLOOKUP($A110,csapatok!$A:$NN,EF$320,FALSE))-6),'csapat-ranglista'!$A:$FP,EF$321,FALSE)/8,VLOOKUP(VLOOKUP($A110,csapatok!$A:$NN,EF$320,FALSE),'csapat-ranglista'!$A:$FP,EF$321,FALSE)/4),0)</f>
        <v>0</v>
      </c>
      <c r="EG110" s="223">
        <f>IFERROR(IF(RIGHT(VLOOKUP($A110,csapatok!$A:$NN,EG$320,FALSE),5)="Csere",VLOOKUP(LEFT(VLOOKUP($A110,csapatok!$A:$NN,EG$320,FALSE),LEN(VLOOKUP($A110,csapatok!$A:$NN,EG$320,FALSE))-6),'csapat-ranglista'!$A:$FP,EG$321,FALSE)/8,VLOOKUP(VLOOKUP($A110,csapatok!$A:$NN,EG$320,FALSE),'csapat-ranglista'!$A:$FP,EG$321,FALSE)/4),0)</f>
        <v>0</v>
      </c>
      <c r="EH110" s="223">
        <f>IFERROR(IF(RIGHT(VLOOKUP($A110,csapatok!$A:$NN,EH$320,FALSE),5)="Csere",VLOOKUP(LEFT(VLOOKUP($A110,csapatok!$A:$NN,EH$320,FALSE),LEN(VLOOKUP($A110,csapatok!$A:$NN,EH$320,FALSE))-6),'csapat-ranglista'!$A:$FP,EH$321,FALSE)/8,VLOOKUP(VLOOKUP($A110,csapatok!$A:$NN,EH$320,FALSE),'csapat-ranglista'!$A:$FP,EH$321,FALSE)/4),0)</f>
        <v>0</v>
      </c>
      <c r="EI110" s="223">
        <f>IFERROR(IF(RIGHT(VLOOKUP($A110,csapatok!$A:$NN,EI$320,FALSE),5)="Csere",VLOOKUP(LEFT(VLOOKUP($A110,csapatok!$A:$NN,EI$320,FALSE),LEN(VLOOKUP($A110,csapatok!$A:$NN,EI$320,FALSE))-6),'csapat-ranglista'!$A:$FP,EI$321,FALSE)/8,VLOOKUP(VLOOKUP($A110,csapatok!$A:$NN,EI$320,FALSE),'csapat-ranglista'!$A:$FP,EI$321,FALSE)/4),0)</f>
        <v>0</v>
      </c>
      <c r="EJ110" s="223">
        <f>IFERROR(IF(RIGHT(VLOOKUP($A110,csapatok!$A:$NN,EJ$320,FALSE),5)="Csere",VLOOKUP(LEFT(VLOOKUP($A110,csapatok!$A:$NN,EJ$320,FALSE),LEN(VLOOKUP($A110,csapatok!$A:$NN,EJ$320,FALSE))-6),'csapat-ranglista'!$A:$FP,EJ$321,FALSE)/8,VLOOKUP(VLOOKUP($A110,csapatok!$A:$NN,EJ$320,FALSE),'csapat-ranglista'!$A:$FP,EJ$321,FALSE)/4),0)</f>
        <v>0</v>
      </c>
      <c r="EK110" s="223">
        <f>IFERROR(IF(RIGHT(VLOOKUP($A110,csapatok!$A:$NN,EK$320,FALSE),5)="Csere",VLOOKUP(LEFT(VLOOKUP($A110,csapatok!$A:$NN,EK$320,FALSE),LEN(VLOOKUP($A110,csapatok!$A:$NN,EK$320,FALSE))-6),'csapat-ranglista'!$A:$FP,EK$321,FALSE)/8,VLOOKUP(VLOOKUP($A110,csapatok!$A:$NN,EK$320,FALSE),'csapat-ranglista'!$A:$FP,EK$321,FALSE)/4),0)</f>
        <v>0</v>
      </c>
      <c r="EL110" s="223">
        <f>IFERROR(IF(RIGHT(VLOOKUP($A110,csapatok!$A:$NN,EL$320,FALSE),5)="Csere",VLOOKUP(LEFT(VLOOKUP($A110,csapatok!$A:$NN,EL$320,FALSE),LEN(VLOOKUP($A110,csapatok!$A:$NN,EL$320,FALSE))-6),'csapat-ranglista'!$A:$FP,EL$321,FALSE)/8,VLOOKUP(VLOOKUP($A110,csapatok!$A:$NN,EL$320,FALSE),'csapat-ranglista'!$A:$FP,EL$321,FALSE)/4),0)</f>
        <v>1.4868910326771763</v>
      </c>
      <c r="EM110" s="223">
        <f>IFERROR(IF(RIGHT(VLOOKUP($A110,csapatok!$A:$NN,EM$320,FALSE),5)="Csere",VLOOKUP(LEFT(VLOOKUP($A110,csapatok!$A:$NN,EM$320,FALSE),LEN(VLOOKUP($A110,csapatok!$A:$NN,EM$320,FALSE))-6),'csapat-ranglista'!$A:$FP,EM$321,FALSE)/8,VLOOKUP(VLOOKUP($A110,csapatok!$A:$NN,EM$320,FALSE),'csapat-ranglista'!$A:$FP,EM$321,FALSE)/4),0)</f>
        <v>0</v>
      </c>
      <c r="EN110" s="223">
        <f>IFERROR(IF(RIGHT(VLOOKUP($A110,csapatok!$A:$NN,EN$320,FALSE),5)="Csere",VLOOKUP(LEFT(VLOOKUP($A110,csapatok!$A:$NN,EN$320,FALSE),LEN(VLOOKUP($A110,csapatok!$A:$NN,EN$320,FALSE))-6),'csapat-ranglista'!$A:$FP,EN$321,FALSE)/8,VLOOKUP(VLOOKUP($A110,csapatok!$A:$NN,EN$320,FALSE),'csapat-ranglista'!$A:$FP,EN$321,FALSE)/4),0)</f>
        <v>0</v>
      </c>
      <c r="EO110" s="223">
        <f>IFERROR(IF(RIGHT(VLOOKUP($A110,csapatok!$A:$NN,EO$320,FALSE),5)="Csere",VLOOKUP(LEFT(VLOOKUP($A110,csapatok!$A:$NN,EO$320,FALSE),LEN(VLOOKUP($A110,csapatok!$A:$NN,EO$320,FALSE))-6),'csapat-ranglista'!$A:$FP,EO$321,FALSE)/8,VLOOKUP(VLOOKUP($A110,csapatok!$A:$NN,EO$320,FALSE),'csapat-ranglista'!$A:$FP,EO$321,FALSE)/4),0)</f>
        <v>0</v>
      </c>
      <c r="EP110" s="223">
        <f>IFERROR(IF(RIGHT(VLOOKUP($A110,csapatok!$A:$NN,EP$320,FALSE),5)="Csere",VLOOKUP(LEFT(VLOOKUP($A110,csapatok!$A:$NN,EP$320,FALSE),LEN(VLOOKUP($A110,csapatok!$A:$NN,EP$320,FALSE))-6),'csapat-ranglista'!$A:$FP,EP$321,FALSE)/8,VLOOKUP(VLOOKUP($A110,csapatok!$A:$NN,EP$320,FALSE),'csapat-ranglista'!$A:$FP,EP$321,FALSE)/4),0)</f>
        <v>0</v>
      </c>
      <c r="EQ110" s="223">
        <f>IFERROR(IF(RIGHT(VLOOKUP($A110,csapatok!$A:$NN,EQ$320,FALSE),5)="Csere",VLOOKUP(LEFT(VLOOKUP($A110,csapatok!$A:$NN,EQ$320,FALSE),LEN(VLOOKUP($A110,csapatok!$A:$NN,EQ$320,FALSE))-6),'csapat-ranglista'!$A:$FP,EQ$321,FALSE)/8,VLOOKUP(VLOOKUP($A110,csapatok!$A:$NN,EQ$320,FALSE),'csapat-ranglista'!$A:$FP,EQ$321,FALSE)/4),0)</f>
        <v>0</v>
      </c>
      <c r="ER110" s="223">
        <f>IFERROR(IF(RIGHT(VLOOKUP($A110,csapatok!$A:$NN,ER$320,FALSE),5)="Csere",VLOOKUP(LEFT(VLOOKUP($A110,csapatok!$A:$NN,ER$320,FALSE),LEN(VLOOKUP($A110,csapatok!$A:$NN,ER$320,FALSE))-6),'csapat-ranglista'!$A:$FP,ER$321,FALSE)/8,VLOOKUP(VLOOKUP($A110,csapatok!$A:$NN,ER$320,FALSE),'csapat-ranglista'!$A:$FP,ER$321,FALSE)/4),0)</f>
        <v>0</v>
      </c>
      <c r="ES110" s="223">
        <f>IFERROR(IF(RIGHT(VLOOKUP($A110,csapatok!$A:$NN,ES$320,FALSE),5)="Csere",VLOOKUP(LEFT(VLOOKUP($A110,csapatok!$A:$NN,ES$320,FALSE),LEN(VLOOKUP($A110,csapatok!$A:$NN,ES$320,FALSE))-6),'csapat-ranglista'!$A:$FP,ES$321,FALSE)/8,VLOOKUP(VLOOKUP($A110,csapatok!$A:$NN,ES$320,FALSE),'csapat-ranglista'!$A:$FP,ES$321,FALSE)/4),0)</f>
        <v>0</v>
      </c>
      <c r="ET110" s="223">
        <f>IFERROR(IF(RIGHT(VLOOKUP($A110,csapatok!$A:$NN,ET$320,FALSE),5)="Csere",VLOOKUP(LEFT(VLOOKUP($A110,csapatok!$A:$NN,ET$320,FALSE),LEN(VLOOKUP($A110,csapatok!$A:$NN,ET$320,FALSE))-6),'csapat-ranglista'!$A:$FP,ET$321,FALSE)/8,VLOOKUP(VLOOKUP($A110,csapatok!$A:$NN,ET$320,FALSE),'csapat-ranglista'!$A:$FP,ET$321,FALSE)/4),0)</f>
        <v>0</v>
      </c>
      <c r="EU110" s="223">
        <f>IFERROR(IF(RIGHT(VLOOKUP($A110,csapatok!$A:$NN,EU$320,FALSE),5)="Csere",VLOOKUP(LEFT(VLOOKUP($A110,csapatok!$A:$NN,EU$320,FALSE),LEN(VLOOKUP($A110,csapatok!$A:$NN,EU$320,FALSE))-6),'csapat-ranglista'!$A:$FP,EU$321,FALSE)/8,VLOOKUP(VLOOKUP($A110,csapatok!$A:$NN,EU$320,FALSE),'csapat-ranglista'!$A:$FP,EU$321,FALSE)/4),0)</f>
        <v>0</v>
      </c>
      <c r="EV110" s="223">
        <f>IFERROR(IF(RIGHT(VLOOKUP($A110,csapatok!$A:$NN,EV$320,FALSE),5)="Csere",VLOOKUP(LEFT(VLOOKUP($A110,csapatok!$A:$NN,EV$320,FALSE),LEN(VLOOKUP($A110,csapatok!$A:$NN,EV$320,FALSE))-6),'csapat-ranglista'!$A:$FP,EV$321,FALSE)/8,VLOOKUP(VLOOKUP($A110,csapatok!$A:$NN,EV$320,FALSE),'csapat-ranglista'!$A:$FP,EV$321,FALSE)/4),0)</f>
        <v>0</v>
      </c>
      <c r="EW110" s="223">
        <f>IFERROR(IF(RIGHT(VLOOKUP($A110,csapatok!$A:$NN,EW$320,FALSE),5)="Csere",VLOOKUP(LEFT(VLOOKUP($A110,csapatok!$A:$NN,EW$320,FALSE),LEN(VLOOKUP($A110,csapatok!$A:$NN,EW$320,FALSE))-6),'csapat-ranglista'!$A:$FP,EW$321,FALSE)/8,VLOOKUP(VLOOKUP($A110,csapatok!$A:$NN,EW$320,FALSE),'csapat-ranglista'!$A:$FP,EW$321,FALSE)/4),0)</f>
        <v>0</v>
      </c>
      <c r="EX110" s="223">
        <f>IFERROR(IF(RIGHT(VLOOKUP($A110,csapatok!$A:$NN,EX$320,FALSE),5)="Csere",VLOOKUP(LEFT(VLOOKUP($A110,csapatok!$A:$NN,EX$320,FALSE),LEN(VLOOKUP($A110,csapatok!$A:$NN,EX$320,FALSE))-6),'csapat-ranglista'!$A:$FP,EX$321,FALSE)/8,VLOOKUP(VLOOKUP($A110,csapatok!$A:$NN,EX$320,FALSE),'csapat-ranglista'!$A:$FP,EX$321,FALSE)/4),0)</f>
        <v>0</v>
      </c>
      <c r="EY110" s="223">
        <f>IFERROR(IF(RIGHT(VLOOKUP($A110,csapatok!$A:$NN,EY$320,FALSE),5)="Csere",VLOOKUP(LEFT(VLOOKUP($A110,csapatok!$A:$NN,EY$320,FALSE),LEN(VLOOKUP($A110,csapatok!$A:$NN,EY$320,FALSE))-6),'csapat-ranglista'!$A:$FP,EY$321,FALSE)/8,VLOOKUP(VLOOKUP($A110,csapatok!$A:$NN,EY$320,FALSE),'csapat-ranglista'!$A:$FP,EY$321,FALSE)/4),0)</f>
        <v>0</v>
      </c>
      <c r="EZ110" s="223">
        <f>IFERROR(IF(RIGHT(VLOOKUP($A110,csapatok!$A:$NN,EZ$320,FALSE),5)="Csere",VLOOKUP(LEFT(VLOOKUP($A110,csapatok!$A:$NN,EZ$320,FALSE),LEN(VLOOKUP($A110,csapatok!$A:$NN,EZ$320,FALSE))-6),'csapat-ranglista'!$A:$FP,EZ$321,FALSE)/8,VLOOKUP(VLOOKUP($A110,csapatok!$A:$NN,EZ$320,FALSE),'csapat-ranglista'!$A:$FP,EZ$321,FALSE)/4),0)</f>
        <v>0</v>
      </c>
      <c r="FA110" s="223">
        <f>IFERROR(IF(RIGHT(VLOOKUP($A110,csapatok!$A:$NN,FA$320,FALSE),5)="Csere",VLOOKUP(LEFT(VLOOKUP($A110,csapatok!$A:$NN,FA$320,FALSE),LEN(VLOOKUP($A110,csapatok!$A:$NN,FA$320,FALSE))-6),'csapat-ranglista'!$A:$FP,FA$321,FALSE)/8,VLOOKUP(VLOOKUP($A110,csapatok!$A:$NN,FA$320,FALSE),'csapat-ranglista'!$A:$FP,FA$321,FALSE)/4),0)</f>
        <v>2.6159961151748847</v>
      </c>
      <c r="FB110" s="223">
        <f>IFERROR(IF(RIGHT(VLOOKUP($A110,csapatok!$A:$NN,FB$320,FALSE),5)="Csere",VLOOKUP(LEFT(VLOOKUP($A110,csapatok!$A:$NN,FB$320,FALSE),LEN(VLOOKUP($A110,csapatok!$A:$NN,FB$320,FALSE))-6),'csapat-ranglista'!$A:$FP,FB$321,FALSE)/8,VLOOKUP(VLOOKUP($A110,csapatok!$A:$NN,FB$320,FALSE),'csapat-ranglista'!$A:$FP,FB$321,FALSE)/4),0)</f>
        <v>0</v>
      </c>
      <c r="FC110" s="223">
        <f>IFERROR(IF(RIGHT(VLOOKUP($A110,csapatok!$A:$NN,FC$320,FALSE),5)="Csere",VLOOKUP(LEFT(VLOOKUP($A110,csapatok!$A:$NN,FC$320,FALSE),LEN(VLOOKUP($A110,csapatok!$A:$NN,FC$320,FALSE))-6),'csapat-ranglista'!$A:$FP,FC$321,FALSE)/8,VLOOKUP(VLOOKUP($A110,csapatok!$A:$NN,FC$320,FALSE),'csapat-ranglista'!$A:$FP,FC$321,FALSE)/4),0)</f>
        <v>0</v>
      </c>
      <c r="FD110" s="224">
        <f>versenyek!$QY$11*IFERROR(VLOOKUP(VLOOKUP($A110,versenyek!QX:QZ,3,FALSE),szabalyok!$A$16:$B$23,2,FALSE)/4,0)</f>
        <v>0</v>
      </c>
      <c r="FE110" s="224">
        <f>versenyek!$RB$11*IFERROR(VLOOKUP(VLOOKUP($A110,versenyek!RA:RC,3,FALSE),szabalyok!$A$16:$B$23,2,FALSE)/4,0)</f>
        <v>0</v>
      </c>
      <c r="FF110" s="223">
        <f>IFERROR(IF(RIGHT(VLOOKUP($A110,csapatok!$A:$NN,FF$320,FALSE),5)="Csere",VLOOKUP(LEFT(VLOOKUP($A110,csapatok!$A:$NN,FF$320,FALSE),LEN(VLOOKUP($A110,csapatok!$A:$NN,FF$320,FALSE))-6),'csapat-ranglista'!$A:$FP,FF$321,FALSE)/8,VLOOKUP(VLOOKUP($A110,csapatok!$A:$NN,FF$320,FALSE),'csapat-ranglista'!$A:$FP,FF$321,FALSE)/4),0)</f>
        <v>0</v>
      </c>
      <c r="FG110" s="223">
        <f>IFERROR(IF(RIGHT(VLOOKUP($A110,csapatok!$A:$NN,FG$320,FALSE),5)="Csere",VLOOKUP(LEFT(VLOOKUP($A110,csapatok!$A:$NN,FG$320,FALSE),LEN(VLOOKUP($A110,csapatok!$A:$NN,FG$320,FALSE))-6),'csapat-ranglista'!$A:$FP,FG$321,FALSE)/8,VLOOKUP(VLOOKUP($A110,csapatok!$A:$NN,FG$320,FALSE),'csapat-ranglista'!$A:$FP,FG$321,FALSE)/4),0)</f>
        <v>0</v>
      </c>
      <c r="FH110" s="223">
        <f>IFERROR(IF(RIGHT(VLOOKUP($A110,csapatok!$A:$NN,FH$320,FALSE),5)="Csere",VLOOKUP(LEFT(VLOOKUP($A110,csapatok!$A:$NN,FH$320,FALSE),LEN(VLOOKUP($A110,csapatok!$A:$NN,FH$320,FALSE))-6),'csapat-ranglista'!$A:$FP,FH$321,FALSE)/8,VLOOKUP(VLOOKUP($A110,csapatok!$A:$NN,FH$320,FALSE),'csapat-ranglista'!$A:$FP,FH$321,FALSE)/4),0)</f>
        <v>0</v>
      </c>
      <c r="FI110" s="223">
        <f>IFERROR(IF(RIGHT(VLOOKUP($A110,csapatok!$A:$NN,FI$320,FALSE),5)="Csere",VLOOKUP(LEFT(VLOOKUP($A110,csapatok!$A:$NN,FI$320,FALSE),LEN(VLOOKUP($A110,csapatok!$A:$NN,FI$320,FALSE))-6),'csapat-ranglista'!$A:$FP,FI$321,FALSE)/8,VLOOKUP(VLOOKUP($A110,csapatok!$A:$NN,FI$320,FALSE),'csapat-ranglista'!$A:$FP,FI$321,FALSE)/4),0)</f>
        <v>0</v>
      </c>
      <c r="FJ110" s="223">
        <f>IFERROR(IF(RIGHT(VLOOKUP($A110,csapatok!$A:$NN,FJ$320,FALSE),5)="Csere",VLOOKUP(LEFT(VLOOKUP($A110,csapatok!$A:$NN,FJ$320,FALSE),LEN(VLOOKUP($A110,csapatok!$A:$NN,FJ$320,FALSE))-6),'csapat-ranglista'!$A:$FP,FJ$321,FALSE)/8,VLOOKUP(VLOOKUP($A110,csapatok!$A:$NN,FJ$320,FALSE),'csapat-ranglista'!$A:$FP,FJ$321,FALSE)/4),0)</f>
        <v>0</v>
      </c>
      <c r="FK110" s="223">
        <f>IFERROR(IF(RIGHT(VLOOKUP($A110,csapatok!$A:$NN,FK$320,FALSE),5)="Csere",VLOOKUP(LEFT(VLOOKUP($A110,csapatok!$A:$NN,FK$320,FALSE),LEN(VLOOKUP($A110,csapatok!$A:$NN,FK$320,FALSE))-6),'csapat-ranglista'!$A:$FP,FK$321,FALSE)/8,VLOOKUP(VLOOKUP($A110,csapatok!$A:$NN,FK$320,FALSE),'csapat-ranglista'!$A:$FP,FK$321,FALSE)/4),0)</f>
        <v>0</v>
      </c>
      <c r="FL110" s="223">
        <f>IFERROR(IF(RIGHT(VLOOKUP($A110,csapatok!$A:$NN,FL$320,FALSE),5)="Csere",VLOOKUP(LEFT(VLOOKUP($A110,csapatok!$A:$NN,FL$320,FALSE),LEN(VLOOKUP($A110,csapatok!$A:$NN,FL$320,FALSE))-6),'csapat-ranglista'!$A:$FP,FL$321,FALSE)/8,VLOOKUP(VLOOKUP($A110,csapatok!$A:$NN,FL$320,FALSE),'csapat-ranglista'!$A:$FP,FL$321,FALSE)/4),0)</f>
        <v>0</v>
      </c>
      <c r="FM110" s="223">
        <f>IFERROR(IF(RIGHT(VLOOKUP($A110,csapatok!$A:$NN,FM$320,FALSE),5)="Csere",VLOOKUP(LEFT(VLOOKUP($A110,csapatok!$A:$NN,FM$320,FALSE),LEN(VLOOKUP($A110,csapatok!$A:$NN,FM$320,FALSE))-6),'csapat-ranglista'!$A:$FP,FM$321,FALSE)/8,VLOOKUP(VLOOKUP($A110,csapatok!$A:$NN,FM$320,FALSE),'csapat-ranglista'!$A:$FP,FM$321,FALSE)/4),0)</f>
        <v>0</v>
      </c>
      <c r="FN110" s="223">
        <f>IFERROR(IF(RIGHT(VLOOKUP($A110,csapatok!$A:$NN,FN$320,FALSE),5)="Csere",VLOOKUP(LEFT(VLOOKUP($A110,csapatok!$A:$NN,FN$320,FALSE),LEN(VLOOKUP($A110,csapatok!$A:$NN,FN$320,FALSE))-6),'csapat-ranglista'!$A:$FP,FN$321,FALSE)/8,VLOOKUP(VLOOKUP($A110,csapatok!$A:$NN,FN$320,FALSE),'csapat-ranglista'!$A:$FP,FN$321,FALSE)/4),0)</f>
        <v>0</v>
      </c>
      <c r="FO110" s="223">
        <f>IFERROR(IF(RIGHT(VLOOKUP($A110,csapatok!$A:$NN,FO$320,FALSE),5)="Csere",VLOOKUP(LEFT(VLOOKUP($A110,csapatok!$A:$NN,FO$320,FALSE),LEN(VLOOKUP($A110,csapatok!$A:$NN,FO$320,FALSE))-6),'csapat-ranglista'!$A:$FP,FO$321,FALSE)/8,VLOOKUP(VLOOKUP($A110,csapatok!$A:$NN,FO$320,FALSE),'csapat-ranglista'!$A:$FP,FO$321,FALSE)/4),0)</f>
        <v>0</v>
      </c>
      <c r="FP110" s="223">
        <f>IFERROR(IF(RIGHT(VLOOKUP($A110,csapatok!$A:$NN,FP$320,FALSE),5)="Csere",VLOOKUP(LEFT(VLOOKUP($A110,csapatok!$A:$NN,FP$320,FALSE),LEN(VLOOKUP($A110,csapatok!$A:$NN,FP$320,FALSE))-6),'csapat-ranglista'!$A:$FP,FP$321,FALSE)/8,VLOOKUP(VLOOKUP($A110,csapatok!$A:$NN,FP$320,FALSE),'csapat-ranglista'!$A:$FP,FP$321,FALSE)/4),0)</f>
        <v>0</v>
      </c>
      <c r="FQ110" s="223">
        <f>IFERROR(IF(RIGHT(VLOOKUP($A110,csapatok!$A:$NN,FQ$320,FALSE),5)="Csere",VLOOKUP(LEFT(VLOOKUP($A110,csapatok!$A:$NN,FQ$320,FALSE),LEN(VLOOKUP($A110,csapatok!$A:$NN,FQ$320,FALSE))-6),'csapat-ranglista'!$A:$FP,FQ$321,FALSE)/8,VLOOKUP(VLOOKUP($A110,csapatok!$A:$NN,FQ$320,FALSE),'csapat-ranglista'!$A:$FP,FQ$321,FALSE)/4),0)</f>
        <v>0</v>
      </c>
      <c r="FR110" s="223">
        <f>IFERROR(IF(RIGHT(VLOOKUP($A110,csapatok!$A:$NN,FR$320,FALSE),5)="Csere",VLOOKUP(LEFT(VLOOKUP($A110,csapatok!$A:$NN,FR$320,FALSE),LEN(VLOOKUP($A110,csapatok!$A:$NN,FR$320,FALSE))-6),'csapat-ranglista'!$A:$FP,FR$321,FALSE)/8,VLOOKUP(VLOOKUP($A110,csapatok!$A:$NN,FR$320,FALSE),'csapat-ranglista'!$A:$FP,FR$321,FALSE)/4),0)</f>
        <v>0</v>
      </c>
      <c r="FS110" s="223">
        <f>IFERROR(IF(RIGHT(VLOOKUP($A110,csapatok!$A:$NN,FS$320,FALSE),5)="Csere",VLOOKUP(LEFT(VLOOKUP($A110,csapatok!$A:$NN,FS$320,FALSE),LEN(VLOOKUP($A110,csapatok!$A:$NN,FS$320,FALSE))-6),'csapat-ranglista'!$A:$FP,FS$321,FALSE)/8,VLOOKUP(VLOOKUP($A110,csapatok!$A:$NN,FS$320,FALSE),'csapat-ranglista'!$A:$FP,FS$321,FALSE)/4),0)</f>
        <v>0</v>
      </c>
      <c r="FT110" s="223">
        <f>IFERROR(IF(RIGHT(VLOOKUP($A110,csapatok!$A:$NN,FT$320,FALSE),5)="Csere",VLOOKUP(LEFT(VLOOKUP($A110,csapatok!$A:$NN,FT$320,FALSE),LEN(VLOOKUP($A110,csapatok!$A:$NN,FT$320,FALSE))-6),'csapat-ranglista'!$A:$FP,FT$321,FALSE)/8,VLOOKUP(VLOOKUP($A110,csapatok!$A:$NN,FT$320,FALSE),'csapat-ranglista'!$A:$FP,FT$321,FALSE)/4),0)</f>
        <v>0</v>
      </c>
      <c r="FU110" s="223">
        <f>IFERROR(IF(RIGHT(VLOOKUP($A110,csapatok!$A:$NN,FU$320,FALSE),5)="Csere",VLOOKUP(LEFT(VLOOKUP($A110,csapatok!$A:$NN,FU$320,FALSE),LEN(VLOOKUP($A110,csapatok!$A:$NN,FU$320,FALSE))-6),'csapat-ranglista'!$A:$FP,FU$321,FALSE)/8,VLOOKUP(VLOOKUP($A110,csapatok!$A:$NN,FU$320,FALSE),'csapat-ranglista'!$A:$FP,FU$321,FALSE)/4),0)</f>
        <v>0</v>
      </c>
      <c r="FV110" s="223">
        <f>IFERROR(IF(RIGHT(VLOOKUP($A110,csapatok!$A:$NN,FV$320,FALSE),5)="Csere",VLOOKUP(LEFT(VLOOKUP($A110,csapatok!$A:$NN,FV$320,FALSE),LEN(VLOOKUP($A110,csapatok!$A:$NN,FV$320,FALSE))-6),'csapat-ranglista'!$A:$FP,FV$321,FALSE)/8,VLOOKUP(VLOOKUP($A110,csapatok!$A:$NN,FV$320,FALSE),'csapat-ranglista'!$A:$FP,FV$321,FALSE)/4),0)</f>
        <v>0</v>
      </c>
      <c r="FW110" s="223">
        <f>IFERROR(IF(RIGHT(VLOOKUP($A110,csapatok!$A:$NN,FW$320,FALSE),5)="Csere",VLOOKUP(LEFT(VLOOKUP($A110,csapatok!$A:$NN,FW$320,FALSE),LEN(VLOOKUP($A110,csapatok!$A:$NN,FW$320,FALSE))-6),'csapat-ranglista'!$A:$FP,FW$321,FALSE)/8,VLOOKUP(VLOOKUP($A110,csapatok!$A:$NN,FW$320,FALSE),'csapat-ranglista'!$A:$FP,FW$321,FALSE)/4),0)</f>
        <v>0</v>
      </c>
      <c r="FX110" s="223">
        <f>IFERROR(IF(RIGHT(VLOOKUP($A110,csapatok!$A:$NN,FX$320,FALSE),5)="Csere",VLOOKUP(LEFT(VLOOKUP($A110,csapatok!$A:$NN,FX$320,FALSE),LEN(VLOOKUP($A110,csapatok!$A:$NN,FX$320,FALSE))-6),'csapat-ranglista'!$A:$FP,FX$321,FALSE)/8,VLOOKUP(VLOOKUP($A110,csapatok!$A:$NN,FX$320,FALSE),'csapat-ranglista'!$A:$FP,FX$321,FALSE)/4),0)</f>
        <v>0</v>
      </c>
      <c r="FY110" s="223">
        <f>IFERROR(IF(RIGHT(VLOOKUP($A110,csapatok!$A:$NN,FY$320,FALSE),5)="Csere",VLOOKUP(LEFT(VLOOKUP($A110,csapatok!$A:$NN,FY$320,FALSE),LEN(VLOOKUP($A110,csapatok!$A:$NN,FY$320,FALSE))-6),'csapat-ranglista'!$A:$FP,FY$321,FALSE)/8,VLOOKUP(VLOOKUP($A110,csapatok!$A:$NN,FY$320,FALSE),'csapat-ranglista'!$A:$FP,FY$321,FALSE)/4),0)</f>
        <v>0</v>
      </c>
      <c r="FZ110" s="223">
        <f>IFERROR(IF(RIGHT(VLOOKUP($A110,csapatok!$A:$NN,FZ$320,FALSE),5)="Csere",VLOOKUP(LEFT(VLOOKUP($A110,csapatok!$A:$NN,FZ$320,FALSE),LEN(VLOOKUP($A110,csapatok!$A:$NN,FZ$320,FALSE))-6),'csapat-ranglista'!$A:$FP,FZ$321,FALSE)/8,VLOOKUP(VLOOKUP($A110,csapatok!$A:$NN,FZ$320,FALSE),'csapat-ranglista'!$A:$FP,FZ$321,FALSE)/4),0)</f>
        <v>0</v>
      </c>
      <c r="GA110" s="223">
        <f>IFERROR(IF(RIGHT(VLOOKUP($A110,csapatok!$A:$NN,GA$320,FALSE),5)="Csere",VLOOKUP(LEFT(VLOOKUP($A110,csapatok!$A:$NN,GA$320,FALSE),LEN(VLOOKUP($A110,csapatok!$A:$NN,GA$320,FALSE))-6),'csapat-ranglista'!$A:$FP,GA$321,FALSE)/8,VLOOKUP(VLOOKUP($A110,csapatok!$A:$NN,GA$320,FALSE),'csapat-ranglista'!$A:$FP,GA$321,FALSE)/4),0)</f>
        <v>0</v>
      </c>
      <c r="GB110" s="223">
        <f>IFERROR(IF(RIGHT(VLOOKUP($A110,csapatok!$A:$NN,GB$320,FALSE),5)="Csere",VLOOKUP(LEFT(VLOOKUP($A110,csapatok!$A:$NN,GB$320,FALSE),LEN(VLOOKUP($A110,csapatok!$A:$NN,GB$320,FALSE))-6),'csapat-ranglista'!$A:$FP,GB$321,FALSE)/8,VLOOKUP(VLOOKUP($A110,csapatok!$A:$NN,GB$320,FALSE),'csapat-ranglista'!$A:$FP,GB$321,FALSE)/4),0)</f>
        <v>0</v>
      </c>
      <c r="GC110" s="223">
        <f>IFERROR(IF(RIGHT(VLOOKUP($A110,csapatok!$A:$NN,GC$320,FALSE),5)="Csere",VLOOKUP(LEFT(VLOOKUP($A110,csapatok!$A:$NN,GC$320,FALSE),LEN(VLOOKUP($A110,csapatok!$A:$NN,GC$320,FALSE))-6),'csapat-ranglista'!$A:$FP,GC$321,FALSE)/8,VLOOKUP(VLOOKUP($A110,csapatok!$A:$NN,GC$320,FALSE),'csapat-ranglista'!$A:$FP,GC$321,FALSE)/4),0)</f>
        <v>0</v>
      </c>
      <c r="GD110" s="247">
        <f>SUM(EQ110:GC110)</f>
        <v>2.6159961151748847</v>
      </c>
    </row>
    <row r="111" spans="1:186">
      <c r="A111" s="32" t="s">
        <v>114</v>
      </c>
      <c r="B111" s="2">
        <v>19903</v>
      </c>
      <c r="C111" s="131" t="str">
        <f>IF(B111=0,"",IF(B111&lt;$C$1,"felnőtt","ifi"))</f>
        <v>felnőtt</v>
      </c>
      <c r="D111" s="32" t="s">
        <v>101</v>
      </c>
      <c r="E111" s="45">
        <v>17.5</v>
      </c>
      <c r="F111" s="32">
        <v>0</v>
      </c>
      <c r="G111" s="32">
        <v>0</v>
      </c>
      <c r="H111" s="32">
        <v>1.2678557452108006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3.4704598146746672</v>
      </c>
      <c r="T111" s="32">
        <v>0</v>
      </c>
      <c r="U111" s="32">
        <v>0</v>
      </c>
      <c r="V111" s="32">
        <v>0</v>
      </c>
      <c r="W111" s="32">
        <v>0</v>
      </c>
      <c r="X111" s="32">
        <f>IFERROR(IF(RIGHT(VLOOKUP($A111,csapatok!$A:$BL,X$320,FALSE),5)="Csere",VLOOKUP(LEFT(VLOOKUP($A111,csapatok!$A:$BL,X$320,FALSE),LEN(VLOOKUP($A111,csapatok!$A:$BL,X$320,FALSE))-6),'csapat-ranglista'!$A:$FP,X$321,FALSE)/8,VLOOKUP(VLOOKUP($A111,csapatok!$A:$BL,X$320,FALSE),'csapat-ranglista'!$A:$FP,X$321,FALSE)/4),0)</f>
        <v>0</v>
      </c>
      <c r="Y111" s="32">
        <f>IFERROR(IF(RIGHT(VLOOKUP($A111,csapatok!$A:$BL,Y$320,FALSE),5)="Csere",VLOOKUP(LEFT(VLOOKUP($A111,csapatok!$A:$BL,Y$320,FALSE),LEN(VLOOKUP($A111,csapatok!$A:$BL,Y$320,FALSE))-6),'csapat-ranglista'!$A:$FP,Y$321,FALSE)/8,VLOOKUP(VLOOKUP($A111,csapatok!$A:$BL,Y$320,FALSE),'csapat-ranglista'!$A:$FP,Y$321,FALSE)/4),0)</f>
        <v>0</v>
      </c>
      <c r="Z111" s="32">
        <f>IFERROR(IF(RIGHT(VLOOKUP($A111,csapatok!$A:$BL,Z$320,FALSE),5)="Csere",VLOOKUP(LEFT(VLOOKUP($A111,csapatok!$A:$BL,Z$320,FALSE),LEN(VLOOKUP($A111,csapatok!$A:$BL,Z$320,FALSE))-6),'csapat-ranglista'!$A:$FP,Z$321,FALSE)/8,VLOOKUP(VLOOKUP($A111,csapatok!$A:$BL,Z$320,FALSE),'csapat-ranglista'!$A:$FP,Z$321,FALSE)/4),0)</f>
        <v>0</v>
      </c>
      <c r="AA111" s="32">
        <f>IFERROR(IF(RIGHT(VLOOKUP($A111,csapatok!$A:$BL,AA$320,FALSE),5)="Csere",VLOOKUP(LEFT(VLOOKUP($A111,csapatok!$A:$BL,AA$320,FALSE),LEN(VLOOKUP($A111,csapatok!$A:$BL,AA$320,FALSE))-6),'csapat-ranglista'!$A:$FP,AA$321,FALSE)/8,VLOOKUP(VLOOKUP($A111,csapatok!$A:$BL,AA$320,FALSE),'csapat-ranglista'!$A:$FP,AA$321,FALSE)/4),0)</f>
        <v>0</v>
      </c>
      <c r="AB111" s="223">
        <f>IFERROR(IF(RIGHT(VLOOKUP($A111,csapatok!$A:$BL,AB$320,FALSE),5)="Csere",VLOOKUP(LEFT(VLOOKUP($A111,csapatok!$A:$BL,AB$320,FALSE),LEN(VLOOKUP($A111,csapatok!$A:$BL,AB$320,FALSE))-6),'csapat-ranglista'!$A:$FP,AB$321,FALSE)/8,VLOOKUP(VLOOKUP($A111,csapatok!$A:$BL,AB$320,FALSE),'csapat-ranglista'!$A:$FP,AB$321,FALSE)/4),0)</f>
        <v>0</v>
      </c>
      <c r="AC111" s="223">
        <f>IFERROR(IF(RIGHT(VLOOKUP($A111,csapatok!$A:$BL,AC$320,FALSE),5)="Csere",VLOOKUP(LEFT(VLOOKUP($A111,csapatok!$A:$BL,AC$320,FALSE),LEN(VLOOKUP($A111,csapatok!$A:$BL,AC$320,FALSE))-6),'csapat-ranglista'!$A:$FP,AC$321,FALSE)/8,VLOOKUP(VLOOKUP($A111,csapatok!$A:$BL,AC$320,FALSE),'csapat-ranglista'!$A:$FP,AC$321,FALSE)/4),0)</f>
        <v>0</v>
      </c>
      <c r="AD111" s="223">
        <f>IFERROR(IF(RIGHT(VLOOKUP($A111,csapatok!$A:$BL,AD$320,FALSE),5)="Csere",VLOOKUP(LEFT(VLOOKUP($A111,csapatok!$A:$BL,AD$320,FALSE),LEN(VLOOKUP($A111,csapatok!$A:$BL,AD$320,FALSE))-6),'csapat-ranglista'!$A:$FP,AD$321,FALSE)/8,VLOOKUP(VLOOKUP($A111,csapatok!$A:$BL,AD$320,FALSE),'csapat-ranglista'!$A:$FP,AD$321,FALSE)/4),0)</f>
        <v>0</v>
      </c>
      <c r="AE111" s="223">
        <f>IFERROR(IF(RIGHT(VLOOKUP($A111,csapatok!$A:$BL,AE$320,FALSE),5)="Csere",VLOOKUP(LEFT(VLOOKUP($A111,csapatok!$A:$BL,AE$320,FALSE),LEN(VLOOKUP($A111,csapatok!$A:$BL,AE$320,FALSE))-6),'csapat-ranglista'!$A:$FP,AE$321,FALSE)/8,VLOOKUP(VLOOKUP($A111,csapatok!$A:$BL,AE$320,FALSE),'csapat-ranglista'!$A:$FP,AE$321,FALSE)/4),0)</f>
        <v>0</v>
      </c>
      <c r="AF111" s="223">
        <f>IFERROR(IF(RIGHT(VLOOKUP($A111,csapatok!$A:$BL,AF$320,FALSE),5)="Csere",VLOOKUP(LEFT(VLOOKUP($A111,csapatok!$A:$BL,AF$320,FALSE),LEN(VLOOKUP($A111,csapatok!$A:$BL,AF$320,FALSE))-6),'csapat-ranglista'!$A:$FP,AF$321,FALSE)/8,VLOOKUP(VLOOKUP($A111,csapatok!$A:$BL,AF$320,FALSE),'csapat-ranglista'!$A:$FP,AF$321,FALSE)/4),0)</f>
        <v>0</v>
      </c>
      <c r="AG111" s="223">
        <f>IFERROR(IF(RIGHT(VLOOKUP($A111,csapatok!$A:$BL,AG$320,FALSE),5)="Csere",VLOOKUP(LEFT(VLOOKUP($A111,csapatok!$A:$BL,AG$320,FALSE),LEN(VLOOKUP($A111,csapatok!$A:$BL,AG$320,FALSE))-6),'csapat-ranglista'!$A:$FP,AG$321,FALSE)/8,VLOOKUP(VLOOKUP($A111,csapatok!$A:$BL,AG$320,FALSE),'csapat-ranglista'!$A:$FP,AG$321,FALSE)/4),0)</f>
        <v>13.471261198193538</v>
      </c>
      <c r="AH111" s="223">
        <f>IFERROR(IF(RIGHT(VLOOKUP($A111,csapatok!$A:$BL,AH$320,FALSE),5)="Csere",VLOOKUP(LEFT(VLOOKUP($A111,csapatok!$A:$BL,AH$320,FALSE),LEN(VLOOKUP($A111,csapatok!$A:$BL,AH$320,FALSE))-6),'csapat-ranglista'!$A:$FP,AH$321,FALSE)/8,VLOOKUP(VLOOKUP($A111,csapatok!$A:$BL,AH$320,FALSE),'csapat-ranglista'!$A:$FP,AH$321,FALSE)/4),0)</f>
        <v>0</v>
      </c>
      <c r="AI111" s="223">
        <f>IFERROR(IF(RIGHT(VLOOKUP($A111,csapatok!$A:$BL,AI$320,FALSE),5)="Csere",VLOOKUP(LEFT(VLOOKUP($A111,csapatok!$A:$BL,AI$320,FALSE),LEN(VLOOKUP($A111,csapatok!$A:$BL,AI$320,FALSE))-6),'csapat-ranglista'!$A:$FP,AI$321,FALSE)/8,VLOOKUP(VLOOKUP($A111,csapatok!$A:$BL,AI$320,FALSE),'csapat-ranglista'!$A:$FP,AI$321,FALSE)/4),0)</f>
        <v>2.3696331117495539</v>
      </c>
      <c r="AJ111" s="223">
        <f>IFERROR(IF(RIGHT(VLOOKUP($A111,csapatok!$A:$BL,AJ$320,FALSE),5)="Csere",VLOOKUP(LEFT(VLOOKUP($A111,csapatok!$A:$BL,AJ$320,FALSE),LEN(VLOOKUP($A111,csapatok!$A:$BL,AJ$320,FALSE))-6),'csapat-ranglista'!$A:$FP,AJ$321,FALSE)/8,VLOOKUP(VLOOKUP($A111,csapatok!$A:$BL,AJ$320,FALSE),'csapat-ranglista'!$A:$FP,AJ$321,FALSE)/2),0)</f>
        <v>0</v>
      </c>
      <c r="AK111" s="223">
        <f>IFERROR(IF(RIGHT(VLOOKUP($A111,csapatok!$A:$CN,AK$320,FALSE),5)="Csere",VLOOKUP(LEFT(VLOOKUP($A111,csapatok!$A:$CN,AK$320,FALSE),LEN(VLOOKUP($A111,csapatok!$A:$CN,AK$320,FALSE))-6),'csapat-ranglista'!$A:$FP,AK$321,FALSE)/8,VLOOKUP(VLOOKUP($A111,csapatok!$A:$CN,AK$320,FALSE),'csapat-ranglista'!$A:$FP,AK$321,FALSE)/4),0)</f>
        <v>0</v>
      </c>
      <c r="AL111" s="223">
        <f>IFERROR(IF(RIGHT(VLOOKUP($A111,csapatok!$A:$CN,AL$320,FALSE),5)="Csere",VLOOKUP(LEFT(VLOOKUP($A111,csapatok!$A:$CN,AL$320,FALSE),LEN(VLOOKUP($A111,csapatok!$A:$CN,AL$320,FALSE))-6),'csapat-ranglista'!$A:$FP,AL$321,FALSE)/8,VLOOKUP(VLOOKUP($A111,csapatok!$A:$CN,AL$320,FALSE),'csapat-ranglista'!$A:$FP,AL$321,FALSE)/4),0)</f>
        <v>0</v>
      </c>
      <c r="AM111" s="223">
        <f>IFERROR(IF(RIGHT(VLOOKUP($A111,csapatok!$A:$CN,AM$320,FALSE),5)="Csere",VLOOKUP(LEFT(VLOOKUP($A111,csapatok!$A:$CN,AM$320,FALSE),LEN(VLOOKUP($A111,csapatok!$A:$CN,AM$320,FALSE))-6),'csapat-ranglista'!$A:$FP,AM$321,FALSE)/8,VLOOKUP(VLOOKUP($A111,csapatok!$A:$CN,AM$320,FALSE),'csapat-ranglista'!$A:$FP,AM$321,FALSE)/4),0)</f>
        <v>0</v>
      </c>
      <c r="AN111" s="223">
        <f>IFERROR(IF(RIGHT(VLOOKUP($A111,csapatok!$A:$CN,AN$320,FALSE),5)="Csere",VLOOKUP(LEFT(VLOOKUP($A111,csapatok!$A:$CN,AN$320,FALSE),LEN(VLOOKUP($A111,csapatok!$A:$CN,AN$320,FALSE))-6),'csapat-ranglista'!$A:$FP,AN$321,FALSE)/8,VLOOKUP(VLOOKUP($A111,csapatok!$A:$CN,AN$320,FALSE),'csapat-ranglista'!$A:$FP,AN$321,FALSE)/4),0)</f>
        <v>0</v>
      </c>
      <c r="AO111" s="223">
        <f>IFERROR(IF(RIGHT(VLOOKUP($A111,csapatok!$A:$CN,AO$320,FALSE),5)="Csere",VLOOKUP(LEFT(VLOOKUP($A111,csapatok!$A:$CN,AO$320,FALSE),LEN(VLOOKUP($A111,csapatok!$A:$CN,AO$320,FALSE))-6),'csapat-ranglista'!$A:$FP,AO$321,FALSE)/8,VLOOKUP(VLOOKUP($A111,csapatok!$A:$CN,AO$320,FALSE),'csapat-ranglista'!$A:$FP,AO$321,FALSE)/4),0)</f>
        <v>0</v>
      </c>
      <c r="AP111" s="223">
        <f>IFERROR(IF(RIGHT(VLOOKUP($A111,csapatok!$A:$CN,AP$320,FALSE),5)="Csere",VLOOKUP(LEFT(VLOOKUP($A111,csapatok!$A:$CN,AP$320,FALSE),LEN(VLOOKUP($A111,csapatok!$A:$CN,AP$320,FALSE))-6),'csapat-ranglista'!$A:$FP,AP$321,FALSE)/8,VLOOKUP(VLOOKUP($A111,csapatok!$A:$CN,AP$320,FALSE),'csapat-ranglista'!$A:$FP,AP$321,FALSE)/4),0)</f>
        <v>0</v>
      </c>
      <c r="AQ111" s="223">
        <f>IFERROR(IF(RIGHT(VLOOKUP($A111,csapatok!$A:$CN,AQ$320,FALSE),5)="Csere",VLOOKUP(LEFT(VLOOKUP($A111,csapatok!$A:$CN,AQ$320,FALSE),LEN(VLOOKUP($A111,csapatok!$A:$CN,AQ$320,FALSE))-6),'csapat-ranglista'!$A:$FP,AQ$321,FALSE)/8,VLOOKUP(VLOOKUP($A111,csapatok!$A:$CN,AQ$320,FALSE),'csapat-ranglista'!$A:$FP,AQ$321,FALSE)/4),0)</f>
        <v>3.0347753456164392</v>
      </c>
      <c r="AR111" s="223">
        <f>IFERROR(IF(RIGHT(VLOOKUP($A111,csapatok!$A:$CN,AR$320,FALSE),5)="Csere",VLOOKUP(LEFT(VLOOKUP($A111,csapatok!$A:$CN,AR$320,FALSE),LEN(VLOOKUP($A111,csapatok!$A:$CN,AR$320,FALSE))-6),'csapat-ranglista'!$A:$FP,AR$321,FALSE)/8,VLOOKUP(VLOOKUP($A111,csapatok!$A:$CN,AR$320,FALSE),'csapat-ranglista'!$A:$FP,AR$321,FALSE)/4),0)</f>
        <v>0</v>
      </c>
      <c r="AS111" s="223">
        <f>IFERROR(IF(RIGHT(VLOOKUP($A111,csapatok!$A:$CN,AS$320,FALSE),5)="Csere",VLOOKUP(LEFT(VLOOKUP($A111,csapatok!$A:$CN,AS$320,FALSE),LEN(VLOOKUP($A111,csapatok!$A:$CN,AS$320,FALSE))-6),'csapat-ranglista'!$A:$FP,AS$321,FALSE)/8,VLOOKUP(VLOOKUP($A111,csapatok!$A:$CN,AS$320,FALSE),'csapat-ranglista'!$A:$FP,AS$321,FALSE)/4),0)</f>
        <v>0</v>
      </c>
      <c r="AT111" s="223">
        <f>IFERROR(IF(RIGHT(VLOOKUP($A111,csapatok!$A:$CN,AT$320,FALSE),5)="Csere",VLOOKUP(LEFT(VLOOKUP($A111,csapatok!$A:$CN,AT$320,FALSE),LEN(VLOOKUP($A111,csapatok!$A:$CN,AT$320,FALSE))-6),'csapat-ranglista'!$A:$FP,AT$321,FALSE)/8,VLOOKUP(VLOOKUP($A111,csapatok!$A:$CN,AT$320,FALSE),'csapat-ranglista'!$A:$FP,AT$321,FALSE)/4),0)</f>
        <v>2.9938441143654608</v>
      </c>
      <c r="AU111" s="223">
        <f>IFERROR(IF(RIGHT(VLOOKUP($A111,csapatok!$A:$CN,AU$320,FALSE),5)="Csere",VLOOKUP(LEFT(VLOOKUP($A111,csapatok!$A:$CN,AU$320,FALSE),LEN(VLOOKUP($A111,csapatok!$A:$CN,AU$320,FALSE))-6),'csapat-ranglista'!$A:$FP,AU$321,FALSE)/8,VLOOKUP(VLOOKUP($A111,csapatok!$A:$CN,AU$320,FALSE),'csapat-ranglista'!$A:$FP,AU$321,FALSE)/4),0)</f>
        <v>0</v>
      </c>
      <c r="AV111" s="223">
        <f>IFERROR(IF(RIGHT(VLOOKUP($A111,csapatok!$A:$CN,AV$320,FALSE),5)="Csere",VLOOKUP(LEFT(VLOOKUP($A111,csapatok!$A:$CN,AV$320,FALSE),LEN(VLOOKUP($A111,csapatok!$A:$CN,AV$320,FALSE))-6),'csapat-ranglista'!$A:$FP,AV$321,FALSE)/8,VLOOKUP(VLOOKUP($A111,csapatok!$A:$CN,AV$320,FALSE),'csapat-ranglista'!$A:$FP,AV$321,FALSE)/4),0)</f>
        <v>0</v>
      </c>
      <c r="AW111" s="223">
        <f>IFERROR(IF(RIGHT(VLOOKUP($A111,csapatok!$A:$CN,AW$320,FALSE),5)="Csere",VLOOKUP(LEFT(VLOOKUP($A111,csapatok!$A:$CN,AW$320,FALSE),LEN(VLOOKUP($A111,csapatok!$A:$CN,AW$320,FALSE))-6),'csapat-ranglista'!$A:$FP,AW$321,FALSE)/8,VLOOKUP(VLOOKUP($A111,csapatok!$A:$CN,AW$320,FALSE),'csapat-ranglista'!$A:$FP,AW$321,FALSE)/4),0)</f>
        <v>0</v>
      </c>
      <c r="AX111" s="223">
        <f>IFERROR(IF(RIGHT(VLOOKUP($A111,csapatok!$A:$CN,AX$320,FALSE),5)="Csere",VLOOKUP(LEFT(VLOOKUP($A111,csapatok!$A:$CN,AX$320,FALSE),LEN(VLOOKUP($A111,csapatok!$A:$CN,AX$320,FALSE))-6),'csapat-ranglista'!$A:$FP,AX$321,FALSE)/8,VLOOKUP(VLOOKUP($A111,csapatok!$A:$CN,AX$320,FALSE),'csapat-ranglista'!$A:$FP,AX$321,FALSE)/4),0)</f>
        <v>0</v>
      </c>
      <c r="AY111" s="223">
        <f>IFERROR(IF(RIGHT(VLOOKUP($A111,csapatok!$A:$NN,AY$320,FALSE),5)="Csere",VLOOKUP(LEFT(VLOOKUP($A111,csapatok!$A:$NN,AY$320,FALSE),LEN(VLOOKUP($A111,csapatok!$A:$NN,AY$320,FALSE))-6),'csapat-ranglista'!$A:$FP,AY$321,FALSE)/8,VLOOKUP(VLOOKUP($A111,csapatok!$A:$NN,AY$320,FALSE),'csapat-ranglista'!$A:$FP,AY$321,FALSE)/4),0)</f>
        <v>0</v>
      </c>
      <c r="AZ111" s="223">
        <f>IFERROR(IF(RIGHT(VLOOKUP($A111,csapatok!$A:$NN,AZ$320,FALSE),5)="Csere",VLOOKUP(LEFT(VLOOKUP($A111,csapatok!$A:$NN,AZ$320,FALSE),LEN(VLOOKUP($A111,csapatok!$A:$NN,AZ$320,FALSE))-6),'csapat-ranglista'!$A:$FP,AZ$321,FALSE)/8,VLOOKUP(VLOOKUP($A111,csapatok!$A:$NN,AZ$320,FALSE),'csapat-ranglista'!$A:$FP,AZ$321,FALSE)/4),0)</f>
        <v>0</v>
      </c>
      <c r="BA111" s="223">
        <f>IFERROR(IF(RIGHT(VLOOKUP($A111,csapatok!$A:$NN,BA$320,FALSE),5)="Csere",VLOOKUP(LEFT(VLOOKUP($A111,csapatok!$A:$NN,BA$320,FALSE),LEN(VLOOKUP($A111,csapatok!$A:$NN,BA$320,FALSE))-6),'csapat-ranglista'!$A:$FP,BA$321,FALSE)/8,VLOOKUP(VLOOKUP($A111,csapatok!$A:$NN,BA$320,FALSE),'csapat-ranglista'!$A:$FP,BA$321,FALSE)/4),0)</f>
        <v>4.2213456692792288</v>
      </c>
      <c r="BB111" s="223">
        <f>IFERROR(IF(RIGHT(VLOOKUP($A111,csapatok!$A:$NN,BB$320,FALSE),5)="Csere",VLOOKUP(LEFT(VLOOKUP($A111,csapatok!$A:$NN,BB$320,FALSE),LEN(VLOOKUP($A111,csapatok!$A:$NN,BB$320,FALSE))-6),'csapat-ranglista'!$A:$FP,BB$321,FALSE)/8,VLOOKUP(VLOOKUP($A111,csapatok!$A:$NN,BB$320,FALSE),'csapat-ranglista'!$A:$FP,BB$321,FALSE)/4),0)</f>
        <v>0</v>
      </c>
      <c r="BC111" s="224">
        <f>versenyek!$ES$11*IFERROR(VLOOKUP(VLOOKUP($A111,versenyek!ER:ET,3,FALSE),szabalyok!$A$16:$B$23,2,FALSE)/4,0)</f>
        <v>0</v>
      </c>
      <c r="BD111" s="224">
        <f>versenyek!$EV$11*IFERROR(VLOOKUP(VLOOKUP($A111,versenyek!EU:EW,3,FALSE),szabalyok!$A$16:$B$23,2,FALSE)/4,0)</f>
        <v>0</v>
      </c>
      <c r="BE111" s="223">
        <f>IFERROR(IF(RIGHT(VLOOKUP($A111,csapatok!$A:$NN,BE$320,FALSE),5)="Csere",VLOOKUP(LEFT(VLOOKUP($A111,csapatok!$A:$NN,BE$320,FALSE),LEN(VLOOKUP($A111,csapatok!$A:$NN,BE$320,FALSE))-6),'csapat-ranglista'!$A:$FP,BE$321,FALSE)/8,VLOOKUP(VLOOKUP($A111,csapatok!$A:$NN,BE$320,FALSE),'csapat-ranglista'!$A:$FP,BE$321,FALSE)/4),0)</f>
        <v>0</v>
      </c>
      <c r="BF111" s="223">
        <f>IFERROR(IF(RIGHT(VLOOKUP($A111,csapatok!$A:$NN,BF$320,FALSE),5)="Csere",VLOOKUP(LEFT(VLOOKUP($A111,csapatok!$A:$NN,BF$320,FALSE),LEN(VLOOKUP($A111,csapatok!$A:$NN,BF$320,FALSE))-6),'csapat-ranglista'!$A:$FP,BF$321,FALSE)/8,VLOOKUP(VLOOKUP($A111,csapatok!$A:$NN,BF$320,FALSE),'csapat-ranglista'!$A:$FP,BF$321,FALSE)/4),0)</f>
        <v>0</v>
      </c>
      <c r="BG111" s="223">
        <f>IFERROR(IF(RIGHT(VLOOKUP($A111,csapatok!$A:$NN,BG$320,FALSE),5)="Csere",VLOOKUP(LEFT(VLOOKUP($A111,csapatok!$A:$NN,BG$320,FALSE),LEN(VLOOKUP($A111,csapatok!$A:$NN,BG$320,FALSE))-6),'csapat-ranglista'!$A:$FP,BG$321,FALSE)/8,VLOOKUP(VLOOKUP($A111,csapatok!$A:$NN,BG$320,FALSE),'csapat-ranglista'!$A:$FP,BG$321,FALSE)/4),0)</f>
        <v>0</v>
      </c>
      <c r="BH111" s="223">
        <f>IFERROR(IF(RIGHT(VLOOKUP($A111,csapatok!$A:$NN,BH$320,FALSE),5)="Csere",VLOOKUP(LEFT(VLOOKUP($A111,csapatok!$A:$NN,BH$320,FALSE),LEN(VLOOKUP($A111,csapatok!$A:$NN,BH$320,FALSE))-6),'csapat-ranglista'!$A:$FP,BH$321,FALSE)/8,VLOOKUP(VLOOKUP($A111,csapatok!$A:$NN,BH$320,FALSE),'csapat-ranglista'!$A:$FP,BH$321,FALSE)/4),0)</f>
        <v>0</v>
      </c>
      <c r="BI111" s="223">
        <f>IFERROR(IF(RIGHT(VLOOKUP($A111,csapatok!$A:$NN,BI$320,FALSE),5)="Csere",VLOOKUP(LEFT(VLOOKUP($A111,csapatok!$A:$NN,BI$320,FALSE),LEN(VLOOKUP($A111,csapatok!$A:$NN,BI$320,FALSE))-6),'csapat-ranglista'!$A:$FP,BI$321,FALSE)/8,VLOOKUP(VLOOKUP($A111,csapatok!$A:$NN,BI$320,FALSE),'csapat-ranglista'!$A:$FP,BI$321,FALSE)/4),0)</f>
        <v>0</v>
      </c>
      <c r="BJ111" s="223">
        <f>IFERROR(IF(RIGHT(VLOOKUP($A111,csapatok!$A:$NN,BJ$320,FALSE),5)="Csere",VLOOKUP(LEFT(VLOOKUP($A111,csapatok!$A:$NN,BJ$320,FALSE),LEN(VLOOKUP($A111,csapatok!$A:$NN,BJ$320,FALSE))-6),'csapat-ranglista'!$A:$FP,BJ$321,FALSE)/8,VLOOKUP(VLOOKUP($A111,csapatok!$A:$NN,BJ$320,FALSE),'csapat-ranglista'!$A:$FP,BJ$321,FALSE)/4),0)</f>
        <v>0</v>
      </c>
      <c r="BK111" s="223">
        <f>IFERROR(IF(RIGHT(VLOOKUP($A111,csapatok!$A:$NN,BK$320,FALSE),5)="Csere",VLOOKUP(LEFT(VLOOKUP($A111,csapatok!$A:$NN,BK$320,FALSE),LEN(VLOOKUP($A111,csapatok!$A:$NN,BK$320,FALSE))-6),'csapat-ranglista'!$A:$FP,BK$321,FALSE)/8,VLOOKUP(VLOOKUP($A111,csapatok!$A:$NN,BK$320,FALSE),'csapat-ranglista'!$A:$FP,BK$321,FALSE)/4),0)</f>
        <v>0</v>
      </c>
      <c r="BL111" s="223">
        <f>IFERROR(IF(RIGHT(VLOOKUP($A111,csapatok!$A:$NN,BL$320,FALSE),5)="Csere",VLOOKUP(LEFT(VLOOKUP($A111,csapatok!$A:$NN,BL$320,FALSE),LEN(VLOOKUP($A111,csapatok!$A:$NN,BL$320,FALSE))-6),'csapat-ranglista'!$A:$FP,BL$321,FALSE)/8,VLOOKUP(VLOOKUP($A111,csapatok!$A:$NN,BL$320,FALSE),'csapat-ranglista'!$A:$FP,BL$321,FALSE)/4),0)</f>
        <v>0</v>
      </c>
      <c r="BM111" s="223">
        <f>IFERROR(IF(RIGHT(VLOOKUP($A111,csapatok!$A:$NN,BM$320,FALSE),5)="Csere",VLOOKUP(LEFT(VLOOKUP($A111,csapatok!$A:$NN,BM$320,FALSE),LEN(VLOOKUP($A111,csapatok!$A:$NN,BM$320,FALSE))-6),'csapat-ranglista'!$A:$FP,BM$321,FALSE)/8,VLOOKUP(VLOOKUP($A111,csapatok!$A:$NN,BM$320,FALSE),'csapat-ranglista'!$A:$FP,BM$321,FALSE)/4),0)</f>
        <v>0</v>
      </c>
      <c r="BN111" s="223">
        <f>IFERROR(IF(RIGHT(VLOOKUP($A111,csapatok!$A:$NN,BN$320,FALSE),5)="Csere",VLOOKUP(LEFT(VLOOKUP($A111,csapatok!$A:$NN,BN$320,FALSE),LEN(VLOOKUP($A111,csapatok!$A:$NN,BN$320,FALSE))-6),'csapat-ranglista'!$A:$FP,BN$321,FALSE)/8,VLOOKUP(VLOOKUP($A111,csapatok!$A:$NN,BN$320,FALSE),'csapat-ranglista'!$A:$FP,BN$321,FALSE)/4),0)</f>
        <v>0</v>
      </c>
      <c r="BO111" s="223">
        <f>IFERROR(IF(RIGHT(VLOOKUP($A111,csapatok!$A:$NN,BO$320,FALSE),5)="Csere",VLOOKUP(LEFT(VLOOKUP($A111,csapatok!$A:$NN,BO$320,FALSE),LEN(VLOOKUP($A111,csapatok!$A:$NN,BO$320,FALSE))-6),'csapat-ranglista'!$A:$FP,BO$321,FALSE)/8,VLOOKUP(VLOOKUP($A111,csapatok!$A:$NN,BO$320,FALSE),'csapat-ranglista'!$A:$FP,BO$321,FALSE)/4),0)</f>
        <v>0</v>
      </c>
      <c r="BP111" s="223">
        <f>IFERROR(IF(RIGHT(VLOOKUP($A111,csapatok!$A:$NN,BP$320,FALSE),5)="Csere",VLOOKUP(LEFT(VLOOKUP($A111,csapatok!$A:$NN,BP$320,FALSE),LEN(VLOOKUP($A111,csapatok!$A:$NN,BP$320,FALSE))-6),'csapat-ranglista'!$A:$FP,BP$321,FALSE)/8,VLOOKUP(VLOOKUP($A111,csapatok!$A:$NN,BP$320,FALSE),'csapat-ranglista'!$A:$FP,BP$321,FALSE)/4),0)</f>
        <v>0</v>
      </c>
      <c r="BQ111" s="223">
        <f>IFERROR(IF(RIGHT(VLOOKUP($A111,csapatok!$A:$NN,BQ$320,FALSE),5)="Csere",VLOOKUP(LEFT(VLOOKUP($A111,csapatok!$A:$NN,BQ$320,FALSE),LEN(VLOOKUP($A111,csapatok!$A:$NN,BQ$320,FALSE))-6),'csapat-ranglista'!$A:$FP,BQ$321,FALSE)/8,VLOOKUP(VLOOKUP($A111,csapatok!$A:$NN,BQ$320,FALSE),'csapat-ranglista'!$A:$FP,BQ$321,FALSE)/4),0)</f>
        <v>0</v>
      </c>
      <c r="BR111" s="223">
        <f>IFERROR(IF(RIGHT(VLOOKUP($A111,csapatok!$A:$NN,BR$320,FALSE),5)="Csere",VLOOKUP(LEFT(VLOOKUP($A111,csapatok!$A:$NN,BR$320,FALSE),LEN(VLOOKUP($A111,csapatok!$A:$NN,BR$320,FALSE))-6),'csapat-ranglista'!$A:$FP,BR$321,FALSE)/8,VLOOKUP(VLOOKUP($A111,csapatok!$A:$NN,BR$320,FALSE),'csapat-ranglista'!$A:$FP,BR$321,FALSE)/4),0)</f>
        <v>0</v>
      </c>
      <c r="BS111" s="223">
        <f>IFERROR(IF(RIGHT(VLOOKUP($A111,csapatok!$A:$NN,BS$320,FALSE),5)="Csere",VLOOKUP(LEFT(VLOOKUP($A111,csapatok!$A:$NN,BS$320,FALSE),LEN(VLOOKUP($A111,csapatok!$A:$NN,BS$320,FALSE))-6),'csapat-ranglista'!$A:$FP,BS$321,FALSE)/8,VLOOKUP(VLOOKUP($A111,csapatok!$A:$NN,BS$320,FALSE),'csapat-ranglista'!$A:$FP,BS$321,FALSE)/4),0)</f>
        <v>0</v>
      </c>
      <c r="BT111" s="223">
        <f>IFERROR(IF(RIGHT(VLOOKUP($A111,csapatok!$A:$NN,BT$320,FALSE),5)="Csere",VLOOKUP(LEFT(VLOOKUP($A111,csapatok!$A:$NN,BT$320,FALSE),LEN(VLOOKUP($A111,csapatok!$A:$NN,BT$320,FALSE))-6),'csapat-ranglista'!$A:$FP,BT$321,FALSE)/8,VLOOKUP(VLOOKUP($A111,csapatok!$A:$NN,BT$320,FALSE),'csapat-ranglista'!$A:$FP,BT$321,FALSE)/4),0)</f>
        <v>0</v>
      </c>
      <c r="BU111" s="223">
        <f>IFERROR(IF(RIGHT(VLOOKUP($A111,csapatok!$A:$NN,BU$320,FALSE),5)="Csere",VLOOKUP(LEFT(VLOOKUP($A111,csapatok!$A:$NN,BU$320,FALSE),LEN(VLOOKUP($A111,csapatok!$A:$NN,BU$320,FALSE))-6),'csapat-ranglista'!$A:$FP,BU$321,FALSE)/8,VLOOKUP(VLOOKUP($A111,csapatok!$A:$NN,BU$320,FALSE),'csapat-ranglista'!$A:$FP,BU$321,FALSE)/4),0)</f>
        <v>0</v>
      </c>
      <c r="BV111" s="223">
        <f>IFERROR(IF(RIGHT(VLOOKUP($A111,csapatok!$A:$NN,BV$320,FALSE),5)="Csere",VLOOKUP(LEFT(VLOOKUP($A111,csapatok!$A:$NN,BV$320,FALSE),LEN(VLOOKUP($A111,csapatok!$A:$NN,BV$320,FALSE))-6),'csapat-ranglista'!$A:$FP,BV$321,FALSE)/8,VLOOKUP(VLOOKUP($A111,csapatok!$A:$NN,BV$320,FALSE),'csapat-ranglista'!$A:$FP,BV$321,FALSE)/4),0)</f>
        <v>0</v>
      </c>
      <c r="BW111" s="223">
        <f>IFERROR(IF(RIGHT(VLOOKUP($A111,csapatok!$A:$NN,BW$320,FALSE),5)="Csere",VLOOKUP(LEFT(VLOOKUP($A111,csapatok!$A:$NN,BW$320,FALSE),LEN(VLOOKUP($A111,csapatok!$A:$NN,BW$320,FALSE))-6),'csapat-ranglista'!$A:$FP,BW$321,FALSE)/8,VLOOKUP(VLOOKUP($A111,csapatok!$A:$NN,BW$320,FALSE),'csapat-ranglista'!$A:$FP,BW$321,FALSE)/4),0)</f>
        <v>0</v>
      </c>
      <c r="BX111" s="223">
        <f>IFERROR(IF(RIGHT(VLOOKUP($A111,csapatok!$A:$NN,BX$320,FALSE),5)="Csere",VLOOKUP(LEFT(VLOOKUP($A111,csapatok!$A:$NN,BX$320,FALSE),LEN(VLOOKUP($A111,csapatok!$A:$NN,BX$320,FALSE))-6),'csapat-ranglista'!$A:$FP,BX$321,FALSE)/8,VLOOKUP(VLOOKUP($A111,csapatok!$A:$NN,BX$320,FALSE),'csapat-ranglista'!$A:$FP,BX$321,FALSE)/4),0)</f>
        <v>0</v>
      </c>
      <c r="BY111" s="223">
        <f>IFERROR(IF(RIGHT(VLOOKUP($A111,csapatok!$A:$NN,BY$320,FALSE),5)="Csere",VLOOKUP(LEFT(VLOOKUP($A111,csapatok!$A:$NN,BY$320,FALSE),LEN(VLOOKUP($A111,csapatok!$A:$NN,BY$320,FALSE))-6),'csapat-ranglista'!$A:$FP,BY$321,FALSE)/8,VLOOKUP(VLOOKUP($A111,csapatok!$A:$NN,BY$320,FALSE),'csapat-ranglista'!$A:$FP,BY$321,FALSE)/4),0)</f>
        <v>0</v>
      </c>
      <c r="BZ111" s="223">
        <f>IFERROR(IF(RIGHT(VLOOKUP($A111,csapatok!$A:$NN,BZ$320,FALSE),5)="Csere",VLOOKUP(LEFT(VLOOKUP($A111,csapatok!$A:$NN,BZ$320,FALSE),LEN(VLOOKUP($A111,csapatok!$A:$NN,BZ$320,FALSE))-6),'csapat-ranglista'!$A:$FP,BZ$321,FALSE)/8,VLOOKUP(VLOOKUP($A111,csapatok!$A:$NN,BZ$320,FALSE),'csapat-ranglista'!$A:$FP,BZ$321,FALSE)/4),0)</f>
        <v>0</v>
      </c>
      <c r="CA111" s="223">
        <f>IFERROR(IF(RIGHT(VLOOKUP($A111,csapatok!$A:$NN,CA$320,FALSE),5)="Csere",VLOOKUP(LEFT(VLOOKUP($A111,csapatok!$A:$NN,CA$320,FALSE),LEN(VLOOKUP($A111,csapatok!$A:$NN,CA$320,FALSE))-6),'csapat-ranglista'!$A:$FP,CA$321,FALSE)/8,VLOOKUP(VLOOKUP($A111,csapatok!$A:$NN,CA$320,FALSE),'csapat-ranglista'!$A:$FP,CA$321,FALSE)/4),0)</f>
        <v>1.6504567897215605</v>
      </c>
      <c r="CB111" s="223">
        <f>IFERROR(IF(RIGHT(VLOOKUP($A111,csapatok!$A:$NN,CB$320,FALSE),5)="Csere",VLOOKUP(LEFT(VLOOKUP($A111,csapatok!$A:$NN,CB$320,FALSE),LEN(VLOOKUP($A111,csapatok!$A:$NN,CB$320,FALSE))-6),'csapat-ranglista'!$A:$FP,CB$321,FALSE)/8,VLOOKUP(VLOOKUP($A111,csapatok!$A:$NN,CB$320,FALSE),'csapat-ranglista'!$A:$FP,CB$321,FALSE)/4),0)</f>
        <v>0</v>
      </c>
      <c r="CC111" s="223">
        <f>IFERROR(IF(RIGHT(VLOOKUP($A111,csapatok!$A:$NN,CC$320,FALSE),5)="Csere",VLOOKUP(LEFT(VLOOKUP($A111,csapatok!$A:$NN,CC$320,FALSE),LEN(VLOOKUP($A111,csapatok!$A:$NN,CC$320,FALSE))-6),'csapat-ranglista'!$A:$FP,CC$321,FALSE)/8,VLOOKUP(VLOOKUP($A111,csapatok!$A:$NN,CC$320,FALSE),'csapat-ranglista'!$A:$FP,CC$321,FALSE)/4),0)</f>
        <v>0</v>
      </c>
      <c r="CD111" s="223">
        <f>IFERROR(IF(RIGHT(VLOOKUP($A111,csapatok!$A:$NN,CD$320,FALSE),5)="Csere",VLOOKUP(LEFT(VLOOKUP($A111,csapatok!$A:$NN,CD$320,FALSE),LEN(VLOOKUP($A111,csapatok!$A:$NN,CD$320,FALSE))-6),'csapat-ranglista'!$A:$FP,CD$321,FALSE)/8,VLOOKUP(VLOOKUP($A111,csapatok!$A:$NN,CD$320,FALSE),'csapat-ranglista'!$A:$FP,CD$321,FALSE)/4),0)</f>
        <v>0</v>
      </c>
      <c r="CE111" s="223">
        <f>IFERROR(IF(RIGHT(VLOOKUP($A111,csapatok!$A:$NN,CE$320,FALSE),5)="Csere",VLOOKUP(LEFT(VLOOKUP($A111,csapatok!$A:$NN,CE$320,FALSE),LEN(VLOOKUP($A111,csapatok!$A:$NN,CE$320,FALSE))-6),'csapat-ranglista'!$A:$FP,CE$321,FALSE)/8,VLOOKUP(VLOOKUP($A111,csapatok!$A:$NN,CE$320,FALSE),'csapat-ranglista'!$A:$FP,CE$321,FALSE)/4),0)</f>
        <v>0</v>
      </c>
      <c r="CF111" s="223">
        <f>IFERROR(IF(RIGHT(VLOOKUP($A111,csapatok!$A:$NN,CF$320,FALSE),5)="Csere",VLOOKUP(LEFT(VLOOKUP($A111,csapatok!$A:$NN,CF$320,FALSE),LEN(VLOOKUP($A111,csapatok!$A:$NN,CF$320,FALSE))-6),'csapat-ranglista'!$A:$FP,CF$321,FALSE)/8,VLOOKUP(VLOOKUP($A111,csapatok!$A:$NN,CF$320,FALSE),'csapat-ranglista'!$A:$FP,CF$321,FALSE)/4),0)</f>
        <v>0</v>
      </c>
      <c r="CG111" s="223">
        <f>IFERROR(IF(RIGHT(VLOOKUP($A111,csapatok!$A:$NN,CG$320,FALSE),5)="Csere",VLOOKUP(LEFT(VLOOKUP($A111,csapatok!$A:$NN,CG$320,FALSE),LEN(VLOOKUP($A111,csapatok!$A:$NN,CG$320,FALSE))-6),'csapat-ranglista'!$A:$FP,CG$321,FALSE)/8,VLOOKUP(VLOOKUP($A111,csapatok!$A:$NN,CG$320,FALSE),'csapat-ranglista'!$A:$FP,CG$321,FALSE)/4),0)</f>
        <v>0</v>
      </c>
      <c r="CH111" s="223">
        <f>IFERROR(IF(RIGHT(VLOOKUP($A111,csapatok!$A:$NN,CH$320,FALSE),5)="Csere",VLOOKUP(LEFT(VLOOKUP($A111,csapatok!$A:$NN,CH$320,FALSE),LEN(VLOOKUP($A111,csapatok!$A:$NN,CH$320,FALSE))-6),'csapat-ranglista'!$A:$FP,CH$321,FALSE)/8,VLOOKUP(VLOOKUP($A111,csapatok!$A:$NN,CH$320,FALSE),'csapat-ranglista'!$A:$FP,CH$321,FALSE)/4),0)</f>
        <v>0</v>
      </c>
      <c r="CI111" s="223">
        <f>IFERROR(IF(RIGHT(VLOOKUP($A111,csapatok!$A:$NN,CI$320,FALSE),5)="Csere",VLOOKUP(LEFT(VLOOKUP($A111,csapatok!$A:$NN,CI$320,FALSE),LEN(VLOOKUP($A111,csapatok!$A:$NN,CI$320,FALSE))-6),'csapat-ranglista'!$A:$FP,CI$321,FALSE)/8,VLOOKUP(VLOOKUP($A111,csapatok!$A:$NN,CI$320,FALSE),'csapat-ranglista'!$A:$FP,CI$321,FALSE)/4),0)</f>
        <v>0</v>
      </c>
      <c r="CJ111" s="224">
        <f>versenyek!$IQ$11*IFERROR(VLOOKUP(VLOOKUP($A111,versenyek!IP:IR,3,FALSE),szabalyok!$A$16:$B$23,2,FALSE)/4,0)</f>
        <v>0</v>
      </c>
      <c r="CK111" s="224">
        <f>versenyek!$IT$11*IFERROR(VLOOKUP(VLOOKUP($A111,versenyek!IS:IU,3,FALSE),szabalyok!$A$16:$B$23,2,FALSE)/4,0)</f>
        <v>0</v>
      </c>
      <c r="CL111" s="223">
        <f>IFERROR(IF(RIGHT(VLOOKUP($A111,csapatok!$A:$NN,CL$320,FALSE),5)="Csere",VLOOKUP(LEFT(VLOOKUP($A111,csapatok!$A:$NN,CL$320,FALSE),LEN(VLOOKUP($A111,csapatok!$A:$NN,CL$320,FALSE))-6),'csapat-ranglista'!$A:$FP,CL$321,FALSE)/8,VLOOKUP(VLOOKUP($A111,csapatok!$A:$NN,CL$320,FALSE),'csapat-ranglista'!$A:$FP,CL$321,FALSE)/4),0)</f>
        <v>0</v>
      </c>
      <c r="CM111" s="223">
        <f>IFERROR(IF(RIGHT(VLOOKUP($A111,csapatok!$A:$NN,CM$320,FALSE),5)="Csere",VLOOKUP(LEFT(VLOOKUP($A111,csapatok!$A:$NN,CM$320,FALSE),LEN(VLOOKUP($A111,csapatok!$A:$NN,CM$320,FALSE))-6),'csapat-ranglista'!$A:$FP,CM$321,FALSE)/8,VLOOKUP(VLOOKUP($A111,csapatok!$A:$NN,CM$320,FALSE),'csapat-ranglista'!$A:$FP,CM$321,FALSE)/4),0)</f>
        <v>0</v>
      </c>
      <c r="CN111" s="223">
        <f>IFERROR(IF(RIGHT(VLOOKUP($A111,csapatok!$A:$NN,CN$320,FALSE),5)="Csere",VLOOKUP(LEFT(VLOOKUP($A111,csapatok!$A:$NN,CN$320,FALSE),LEN(VLOOKUP($A111,csapatok!$A:$NN,CN$320,FALSE))-6),'csapat-ranglista'!$A:$FP,CN$321,FALSE)/8,VLOOKUP(VLOOKUP($A111,csapatok!$A:$NN,CN$320,FALSE),'csapat-ranglista'!$A:$FP,CN$321,FALSE)/4),0)</f>
        <v>0</v>
      </c>
      <c r="CO111" s="223">
        <f>IFERROR(IF(RIGHT(VLOOKUP($A111,csapatok!$A:$NN,CO$320,FALSE),5)="Csere",VLOOKUP(LEFT(VLOOKUP($A111,csapatok!$A:$NN,CO$320,FALSE),LEN(VLOOKUP($A111,csapatok!$A:$NN,CO$320,FALSE))-6),'csapat-ranglista'!$A:$FP,CO$321,FALSE)/8,VLOOKUP(VLOOKUP($A111,csapatok!$A:$NN,CO$320,FALSE),'csapat-ranglista'!$A:$FP,CO$321,FALSE)/4),0)</f>
        <v>0</v>
      </c>
      <c r="CP111" s="223">
        <f>IFERROR(IF(RIGHT(VLOOKUP($A111,csapatok!$A:$NN,CP$320,FALSE),5)="Csere",VLOOKUP(LEFT(VLOOKUP($A111,csapatok!$A:$NN,CP$320,FALSE),LEN(VLOOKUP($A111,csapatok!$A:$NN,CP$320,FALSE))-6),'csapat-ranglista'!$A:$FP,CP$321,FALSE)/8,VLOOKUP(VLOOKUP($A111,csapatok!$A:$NN,CP$320,FALSE),'csapat-ranglista'!$A:$FP,CP$321,FALSE)/4),0)</f>
        <v>0</v>
      </c>
      <c r="CQ111" s="223">
        <f>IFERROR(IF(RIGHT(VLOOKUP($A111,csapatok!$A:$NN,CQ$320,FALSE),5)="Csere",VLOOKUP(LEFT(VLOOKUP($A111,csapatok!$A:$NN,CQ$320,FALSE),LEN(VLOOKUP($A111,csapatok!$A:$NN,CQ$320,FALSE))-6),'csapat-ranglista'!$A:$FP,CQ$321,FALSE)/8,VLOOKUP(VLOOKUP($A111,csapatok!$A:$NN,CQ$320,FALSE),'csapat-ranglista'!$A:$FP,CQ$321,FALSE)/4),0)</f>
        <v>0</v>
      </c>
      <c r="CR111" s="223">
        <f>IFERROR(IF(RIGHT(VLOOKUP($A111,csapatok!$A:$NN,CR$320,FALSE),5)="Csere",VLOOKUP(LEFT(VLOOKUP($A111,csapatok!$A:$NN,CR$320,FALSE),LEN(VLOOKUP($A111,csapatok!$A:$NN,CR$320,FALSE))-6),'csapat-ranglista'!$A:$FP,CR$321,FALSE)/8,VLOOKUP(VLOOKUP($A111,csapatok!$A:$NN,CR$320,FALSE),'csapat-ranglista'!$A:$FP,CR$321,FALSE)/4),0)</f>
        <v>0</v>
      </c>
      <c r="CS111" s="223">
        <f>IFERROR(IF(RIGHT(VLOOKUP($A111,csapatok!$A:$NN,CS$320,FALSE),5)="Csere",VLOOKUP(LEFT(VLOOKUP($A111,csapatok!$A:$NN,CS$320,FALSE),LEN(VLOOKUP($A111,csapatok!$A:$NN,CS$320,FALSE))-6),'csapat-ranglista'!$A:$FP,CS$321,FALSE)/8,VLOOKUP(VLOOKUP($A111,csapatok!$A:$NN,CS$320,FALSE),'csapat-ranglista'!$A:$FP,CS$321,FALSE)/4),0)</f>
        <v>0</v>
      </c>
      <c r="CT111" s="223">
        <f>IFERROR(IF(RIGHT(VLOOKUP($A111,csapatok!$A:$NN,CT$320,FALSE),5)="Csere",VLOOKUP(LEFT(VLOOKUP($A111,csapatok!$A:$NN,CT$320,FALSE),LEN(VLOOKUP($A111,csapatok!$A:$NN,CT$320,FALSE))-6),'csapat-ranglista'!$A:$FP,CT$321,FALSE)/8,VLOOKUP(VLOOKUP($A111,csapatok!$A:$NN,CT$320,FALSE),'csapat-ranglista'!$A:$FP,CT$321,FALSE)/4),0)</f>
        <v>0</v>
      </c>
      <c r="CU111" s="223">
        <f>IFERROR(IF(RIGHT(VLOOKUP($A111,csapatok!$A:$NN,CU$320,FALSE),5)="Csere",VLOOKUP(LEFT(VLOOKUP($A111,csapatok!$A:$NN,CU$320,FALSE),LEN(VLOOKUP($A111,csapatok!$A:$NN,CU$320,FALSE))-6),'csapat-ranglista'!$A:$FP,CU$321,FALSE)/8,VLOOKUP(VLOOKUP($A111,csapatok!$A:$NN,CU$320,FALSE),'csapat-ranglista'!$A:$FP,CU$321,FALSE)/4),0)</f>
        <v>0</v>
      </c>
      <c r="CV111" s="223">
        <f>IFERROR(IF(RIGHT(VLOOKUP($A111,csapatok!$A:$NN,CV$320,FALSE),5)="Csere",VLOOKUP(LEFT(VLOOKUP($A111,csapatok!$A:$NN,CV$320,FALSE),LEN(VLOOKUP($A111,csapatok!$A:$NN,CV$320,FALSE))-6),'csapat-ranglista'!$A:$FP,CV$321,FALSE)/8,VLOOKUP(VLOOKUP($A111,csapatok!$A:$NN,CV$320,FALSE),'csapat-ranglista'!$A:$FP,CV$321,FALSE)/4),0)</f>
        <v>0</v>
      </c>
      <c r="CW111" s="223">
        <f>IFERROR(IF(RIGHT(VLOOKUP($A111,csapatok!$A:$NN,CW$320,FALSE),5)="Csere",VLOOKUP(LEFT(VLOOKUP($A111,csapatok!$A:$NN,CW$320,FALSE),LEN(VLOOKUP($A111,csapatok!$A:$NN,CW$320,FALSE))-6),'csapat-ranglista'!$A:$FP,CW$321,FALSE)/8,VLOOKUP(VLOOKUP($A111,csapatok!$A:$NN,CW$320,FALSE),'csapat-ranglista'!$A:$FP,CW$321,FALSE)/4),0)</f>
        <v>0.83895161595602596</v>
      </c>
      <c r="CX111" s="223">
        <f>IFERROR(IF(RIGHT(VLOOKUP($A111,csapatok!$A:$NN,CX$320,FALSE),5)="Csere",VLOOKUP(LEFT(VLOOKUP($A111,csapatok!$A:$NN,CX$320,FALSE),LEN(VLOOKUP($A111,csapatok!$A:$NN,CX$320,FALSE))-6),'csapat-ranglista'!$A:$FP,CX$321,FALSE)/8,VLOOKUP(VLOOKUP($A111,csapatok!$A:$NN,CX$320,FALSE),'csapat-ranglista'!$A:$FP,CX$321,FALSE)/4),0)</f>
        <v>0</v>
      </c>
      <c r="CY111" s="223">
        <f>IFERROR(IF(RIGHT(VLOOKUP($A111,csapatok!$A:$NN,CY$320,FALSE),5)="Csere",VLOOKUP(LEFT(VLOOKUP($A111,csapatok!$A:$NN,CY$320,FALSE),LEN(VLOOKUP($A111,csapatok!$A:$NN,CY$320,FALSE))-6),'csapat-ranglista'!$A:$FP,CY$321,FALSE)/8,VLOOKUP(VLOOKUP($A111,csapatok!$A:$NN,CY$320,FALSE),'csapat-ranglista'!$A:$FP,CY$321,FALSE)/4),0)</f>
        <v>17.922435931784534</v>
      </c>
      <c r="CZ111" s="223">
        <f>IFERROR(IF(RIGHT(VLOOKUP($A111,csapatok!$A:$NN,CZ$320,FALSE),5)="Csere",VLOOKUP(LEFT(VLOOKUP($A111,csapatok!$A:$NN,CZ$320,FALSE),LEN(VLOOKUP($A111,csapatok!$A:$NN,CZ$320,FALSE))-6),'csapat-ranglista'!$A:$FP,CZ$321,FALSE)/8,VLOOKUP(VLOOKUP($A111,csapatok!$A:$NN,CZ$320,FALSE),'csapat-ranglista'!$A:$FP,CZ$321,FALSE)/4),0)</f>
        <v>0</v>
      </c>
      <c r="DA111" s="223">
        <f>IFERROR(IF(RIGHT(VLOOKUP($A111,csapatok!$A:$NN,DA$320,FALSE),5)="Csere",VLOOKUP(LEFT(VLOOKUP($A111,csapatok!$A:$NN,DA$320,FALSE),LEN(VLOOKUP($A111,csapatok!$A:$NN,DA$320,FALSE))-6),'csapat-ranglista'!$A:$FP,DA$321,FALSE)/8,VLOOKUP(VLOOKUP($A111,csapatok!$A:$NN,DA$320,FALSE),'csapat-ranglista'!$A:$FP,DA$321,FALSE)/4),0)</f>
        <v>0</v>
      </c>
      <c r="DB111" s="223">
        <f>IFERROR(IF(RIGHT(VLOOKUP($A111,csapatok!$A:$NN,DB$320,FALSE),5)="Csere",VLOOKUP(LEFT(VLOOKUP($A111,csapatok!$A:$NN,DB$320,FALSE),LEN(VLOOKUP($A111,csapatok!$A:$NN,DB$320,FALSE))-6),'csapat-ranglista'!$A:$FP,DB$321,FALSE)/8,VLOOKUP(VLOOKUP($A111,csapatok!$A:$NN,DB$320,FALSE),'csapat-ranglista'!$A:$FP,DB$321,FALSE)/4),0)</f>
        <v>0</v>
      </c>
      <c r="DC111" s="223">
        <f>IFERROR(IF(RIGHT(VLOOKUP($A111,csapatok!$A:$NN,DC$320,FALSE),5)="Csere",VLOOKUP(LEFT(VLOOKUP($A111,csapatok!$A:$NN,DC$320,FALSE),LEN(VLOOKUP($A111,csapatok!$A:$NN,DC$320,FALSE))-6),'csapat-ranglista'!$A:$FP,DC$321,FALSE)/8,VLOOKUP(VLOOKUP($A111,csapatok!$A:$NN,DC$320,FALSE),'csapat-ranglista'!$A:$FP,DC$321,FALSE)/4),0)</f>
        <v>0</v>
      </c>
      <c r="DD111" s="223">
        <f>IFERROR(IF(RIGHT(VLOOKUP($A111,csapatok!$A:$NN,DD$320,FALSE),5)="Csere",VLOOKUP(LEFT(VLOOKUP($A111,csapatok!$A:$NN,DD$320,FALSE),LEN(VLOOKUP($A111,csapatok!$A:$NN,DD$320,FALSE))-6),'csapat-ranglista'!$A:$FP,DD$321,FALSE)/8,VLOOKUP(VLOOKUP($A111,csapatok!$A:$NN,DD$320,FALSE),'csapat-ranglista'!$A:$FP,DD$321,FALSE)/4),0)</f>
        <v>0</v>
      </c>
      <c r="DE111" s="223">
        <f>IFERROR(IF(RIGHT(VLOOKUP($A111,csapatok!$A:$NN,DE$320,FALSE),5)="Csere",VLOOKUP(LEFT(VLOOKUP($A111,csapatok!$A:$NN,DE$320,FALSE),LEN(VLOOKUP($A111,csapatok!$A:$NN,DE$320,FALSE))-6),'csapat-ranglista'!$A:$FP,DE$321,FALSE)/8,VLOOKUP(VLOOKUP($A111,csapatok!$A:$NN,DE$320,FALSE),'csapat-ranglista'!$A:$FP,DE$321,FALSE)/4),0)</f>
        <v>0</v>
      </c>
      <c r="DF111" s="223">
        <f>IFERROR(IF(RIGHT(VLOOKUP($A111,csapatok!$A:$NN,DF$320,FALSE),5)="Csere",VLOOKUP(LEFT(VLOOKUP($A111,csapatok!$A:$NN,DF$320,FALSE),LEN(VLOOKUP($A111,csapatok!$A:$NN,DF$320,FALSE))-6),'csapat-ranglista'!$A:$FP,DF$321,FALSE)/8,VLOOKUP(VLOOKUP($A111,csapatok!$A:$NN,DF$320,FALSE),'csapat-ranglista'!$A:$FP,DF$321,FALSE)/4),0)</f>
        <v>0</v>
      </c>
      <c r="DG111" s="223">
        <f>IFERROR(IF(RIGHT(VLOOKUP($A111,csapatok!$A:$NN,DG$320,FALSE),5)="Csere",VLOOKUP(LEFT(VLOOKUP($A111,csapatok!$A:$NN,DG$320,FALSE),LEN(VLOOKUP($A111,csapatok!$A:$NN,DG$320,FALSE))-6),'csapat-ranglista'!$A:$FP,DG$321,FALSE)/8,VLOOKUP(VLOOKUP($A111,csapatok!$A:$NN,DG$320,FALSE),'csapat-ranglista'!$A:$FP,DG$321,FALSE)/4),0)</f>
        <v>0</v>
      </c>
      <c r="DH111" s="223">
        <f>IFERROR(IF(RIGHT(VLOOKUP($A111,csapatok!$A:$NN,DH$320,FALSE),5)="Csere",VLOOKUP(LEFT(VLOOKUP($A111,csapatok!$A:$NN,DH$320,FALSE),LEN(VLOOKUP($A111,csapatok!$A:$NN,DH$320,FALSE))-6),'csapat-ranglista'!$A:$FP,DH$321,FALSE)/8,VLOOKUP(VLOOKUP($A111,csapatok!$A:$NN,DH$320,FALSE),'csapat-ranglista'!$A:$FP,DH$321,FALSE)/4),0)</f>
        <v>12.87938681147744</v>
      </c>
      <c r="DI111" s="223">
        <f>IFERROR(IF(RIGHT(VLOOKUP($A111,csapatok!$A:$NN,DI$320,FALSE),5)="Csere",VLOOKUP(LEFT(VLOOKUP($A111,csapatok!$A:$NN,DI$320,FALSE),LEN(VLOOKUP($A111,csapatok!$A:$NN,DI$320,FALSE))-6),'csapat-ranglista'!$A:$FP,DI$321,FALSE)/8,VLOOKUP(VLOOKUP($A111,csapatok!$A:$NN,DI$320,FALSE),'csapat-ranglista'!$A:$FP,DI$321,FALSE)/4),0)</f>
        <v>0</v>
      </c>
      <c r="DJ111" s="223">
        <f>IFERROR(IF(RIGHT(VLOOKUP($A111,csapatok!$A:$NN,DJ$320,FALSE),5)="Csere",VLOOKUP(LEFT(VLOOKUP($A111,csapatok!$A:$NN,DJ$320,FALSE),LEN(VLOOKUP($A111,csapatok!$A:$NN,DJ$320,FALSE))-6),'csapat-ranglista'!$A:$FP,DJ$321,FALSE)/8,VLOOKUP(VLOOKUP($A111,csapatok!$A:$NN,DJ$320,FALSE),'csapat-ranglista'!$A:$FP,DJ$321,FALSE)/4),0)</f>
        <v>0</v>
      </c>
      <c r="DK111" s="223">
        <f>IFERROR(IF(RIGHT(VLOOKUP($A111,csapatok!$A:$NN,DK$320,FALSE),5)="Csere",VLOOKUP(LEFT(VLOOKUP($A111,csapatok!$A:$NN,DK$320,FALSE),LEN(VLOOKUP($A111,csapatok!$A:$NN,DK$320,FALSE))-6),'csapat-ranglista'!$A:$FP,DK$321,FALSE)/8,VLOOKUP(VLOOKUP($A111,csapatok!$A:$NN,DK$320,FALSE),'csapat-ranglista'!$A:$FP,DK$321,FALSE)/4),0)</f>
        <v>0</v>
      </c>
      <c r="DL111" s="223">
        <f>IFERROR(IF(RIGHT(VLOOKUP($A111,csapatok!$A:$NN,DL$320,FALSE),5)="Csere",VLOOKUP(LEFT(VLOOKUP($A111,csapatok!$A:$NN,DL$320,FALSE),LEN(VLOOKUP($A111,csapatok!$A:$NN,DL$320,FALSE))-6),'csapat-ranglista'!$A:$FP,DL$321,FALSE)/8,VLOOKUP(VLOOKUP($A111,csapatok!$A:$NN,DL$320,FALSE),'csapat-ranglista'!$A:$FP,DL$321,FALSE)/4),0)</f>
        <v>0</v>
      </c>
      <c r="DM111" s="223">
        <f>IFERROR(IF(RIGHT(VLOOKUP($A111,csapatok!$A:$NN,DM$320,FALSE),5)="Csere",VLOOKUP(LEFT(VLOOKUP($A111,csapatok!$A:$NN,DM$320,FALSE),LEN(VLOOKUP($A111,csapatok!$A:$NN,DM$320,FALSE))-6),'csapat-ranglista'!$A:$FP,DM$321,FALSE)/8,VLOOKUP(VLOOKUP($A111,csapatok!$A:$NN,DM$320,FALSE),'csapat-ranglista'!$A:$FP,DM$321,FALSE)/4),0)</f>
        <v>0</v>
      </c>
      <c r="DN111" s="223">
        <f>IFERROR(IF(RIGHT(VLOOKUP($A111,csapatok!$A:$NN,DN$320,FALSE),5)="Csere",VLOOKUP(LEFT(VLOOKUP($A111,csapatok!$A:$NN,DN$320,FALSE),LEN(VLOOKUP($A111,csapatok!$A:$NN,DN$320,FALSE))-6),'csapat-ranglista'!$A:$FP,DN$321,FALSE)/8,VLOOKUP(VLOOKUP($A111,csapatok!$A:$NN,DN$320,FALSE),'csapat-ranglista'!$A:$FP,DN$321,FALSE)/4),0)</f>
        <v>0</v>
      </c>
      <c r="DO111" s="224">
        <f>versenyek!$MF$11*IFERROR(VLOOKUP(VLOOKUP($A111,versenyek!ME:MG,3,FALSE),szabalyok!$A$16:$B$23,2,FALSE)/4,0)</f>
        <v>0</v>
      </c>
      <c r="DP111" s="224">
        <f>versenyek!$MI$11*IFERROR(VLOOKUP(VLOOKUP($A111,versenyek!MH:MJ,3,FALSE),szabalyok!$A$16:$B$23,2,FALSE)/4,0)</f>
        <v>0</v>
      </c>
      <c r="DQ111" s="223">
        <f>IFERROR(IF(RIGHT(VLOOKUP($A111,csapatok!$A:$NN,DQ$320,FALSE),5)="Csere",VLOOKUP(LEFT(VLOOKUP($A111,csapatok!$A:$NN,DQ$320,FALSE),LEN(VLOOKUP($A111,csapatok!$A:$NN,DQ$320,FALSE))-6),'csapat-ranglista'!$A:$FP,DQ$321,FALSE)/8,VLOOKUP(VLOOKUP($A111,csapatok!$A:$NN,DQ$320,FALSE),'csapat-ranglista'!$A:$FP,DQ$321,FALSE)/4),0)</f>
        <v>0</v>
      </c>
      <c r="DR111" s="223">
        <f>IFERROR(IF(RIGHT(VLOOKUP($A111,csapatok!$A:$NN,DR$320,FALSE),5)="Csere",VLOOKUP(LEFT(VLOOKUP($A111,csapatok!$A:$NN,DR$320,FALSE),LEN(VLOOKUP($A111,csapatok!$A:$NN,DR$320,FALSE))-6),'csapat-ranglista'!$A:$FP,DR$321,FALSE)/8,VLOOKUP(VLOOKUP($A111,csapatok!$A:$NN,DR$320,FALSE),'csapat-ranglista'!$A:$FP,DR$321,FALSE)/4),0)</f>
        <v>0</v>
      </c>
      <c r="DS111" s="223">
        <f>IFERROR(IF(RIGHT(VLOOKUP($A111,csapatok!$A:$NN,DS$320,FALSE),5)="Csere",VLOOKUP(LEFT(VLOOKUP($A111,csapatok!$A:$NN,DS$320,FALSE),LEN(VLOOKUP($A111,csapatok!$A:$NN,DS$320,FALSE))-6),'csapat-ranglista'!$A:$FP,DS$321,FALSE)/8,VLOOKUP(VLOOKUP($A111,csapatok!$A:$NN,DS$320,FALSE),'csapat-ranglista'!$A:$FP,DS$321,FALSE)/4),0)</f>
        <v>6.3538948261988377</v>
      </c>
      <c r="DT111" s="223">
        <f>IFERROR(IF(RIGHT(VLOOKUP($A111,csapatok!$A:$NN,DT$320,FALSE),5)="Csere",VLOOKUP(LEFT(VLOOKUP($A111,csapatok!$A:$NN,DT$320,FALSE),LEN(VLOOKUP($A111,csapatok!$A:$NN,DT$320,FALSE))-6),'csapat-ranglista'!$A:$FP,DT$321,FALSE)/8,VLOOKUP(VLOOKUP($A111,csapatok!$A:$NN,DT$320,FALSE),'csapat-ranglista'!$A:$FP,DT$321,FALSE)/4),0)</f>
        <v>0</v>
      </c>
      <c r="DU111" s="223">
        <f>IFERROR(IF(RIGHT(VLOOKUP($A111,csapatok!$A:$NN,DU$320,FALSE),5)="Csere",VLOOKUP(LEFT(VLOOKUP($A111,csapatok!$A:$NN,DU$320,FALSE),LEN(VLOOKUP($A111,csapatok!$A:$NN,DU$320,FALSE))-6),'csapat-ranglista'!$A:$FP,DU$321,FALSE)/8,VLOOKUP(VLOOKUP($A111,csapatok!$A:$NN,DU$320,FALSE),'csapat-ranglista'!$A:$FP,DU$321,FALSE)/4),0)</f>
        <v>0</v>
      </c>
      <c r="DV111" s="223">
        <f>IFERROR(IF(RIGHT(VLOOKUP($A111,csapatok!$A:$NN,DV$320,FALSE),5)="Csere",VLOOKUP(LEFT(VLOOKUP($A111,csapatok!$A:$NN,DV$320,FALSE),LEN(VLOOKUP($A111,csapatok!$A:$NN,DV$320,FALSE))-6),'csapat-ranglista'!$A:$FP,DV$321,FALSE)/8,VLOOKUP(VLOOKUP($A111,csapatok!$A:$NN,DV$320,FALSE),'csapat-ranglista'!$A:$FP,DV$321,FALSE)/4),0)</f>
        <v>0</v>
      </c>
      <c r="DW111" s="223">
        <f>IFERROR(IF(RIGHT(VLOOKUP($A111,csapatok!$A:$NN,DW$320,FALSE),5)="Csere",VLOOKUP(LEFT(VLOOKUP($A111,csapatok!$A:$NN,DW$320,FALSE),LEN(VLOOKUP($A111,csapatok!$A:$NN,DW$320,FALSE))-6),'csapat-ranglista'!$A:$FP,DW$321,FALSE)/8,VLOOKUP(VLOOKUP($A111,csapatok!$A:$NN,DW$320,FALSE),'csapat-ranglista'!$A:$FP,DW$321,FALSE)/4),0)</f>
        <v>0</v>
      </c>
      <c r="DX111" s="223">
        <f>IFERROR(IF(RIGHT(VLOOKUP($A111,csapatok!$A:$NN,DX$320,FALSE),5)="Csere",VLOOKUP(LEFT(VLOOKUP($A111,csapatok!$A:$NN,DX$320,FALSE),LEN(VLOOKUP($A111,csapatok!$A:$NN,DX$320,FALSE))-6),'csapat-ranglista'!$A:$FP,DX$321,FALSE)/8,VLOOKUP(VLOOKUP($A111,csapatok!$A:$NN,DX$320,FALSE),'csapat-ranglista'!$A:$FP,DX$321,FALSE)/4),0)</f>
        <v>0</v>
      </c>
      <c r="DY111" s="223">
        <f>IFERROR(IF(RIGHT(VLOOKUP($A111,csapatok!$A:$NN,DY$320,FALSE),5)="Csere",VLOOKUP(LEFT(VLOOKUP($A111,csapatok!$A:$NN,DY$320,FALSE),LEN(VLOOKUP($A111,csapatok!$A:$NN,DY$320,FALSE))-6),'csapat-ranglista'!$A:$FP,DY$321,FALSE)/8,VLOOKUP(VLOOKUP($A111,csapatok!$A:$NN,DY$320,FALSE),'csapat-ranglista'!$A:$FP,DY$321,FALSE)/4),0)</f>
        <v>0</v>
      </c>
      <c r="DZ111" s="223">
        <f>IFERROR(IF(RIGHT(VLOOKUP($A111,csapatok!$A:$NN,DZ$320,FALSE),5)="Csere",VLOOKUP(LEFT(VLOOKUP($A111,csapatok!$A:$NN,DZ$320,FALSE),LEN(VLOOKUP($A111,csapatok!$A:$NN,DZ$320,FALSE))-6),'csapat-ranglista'!$A:$FP,DZ$321,FALSE)/8,VLOOKUP(VLOOKUP($A111,csapatok!$A:$NN,DZ$320,FALSE),'csapat-ranglista'!$A:$FP,DZ$321,FALSE)/4),0)</f>
        <v>0</v>
      </c>
      <c r="EA111" s="223">
        <f>IFERROR(IF(RIGHT(VLOOKUP($A111,csapatok!$A:$NN,EA$320,FALSE),5)="Csere",VLOOKUP(LEFT(VLOOKUP($A111,csapatok!$A:$NN,EA$320,FALSE),LEN(VLOOKUP($A111,csapatok!$A:$NN,EA$320,FALSE))-6),'csapat-ranglista'!$A:$FP,EA$321,FALSE)/8,VLOOKUP(VLOOKUP($A111,csapatok!$A:$NN,EA$320,FALSE),'csapat-ranglista'!$A:$FP,EA$321,FALSE)/4),0)</f>
        <v>0</v>
      </c>
      <c r="EB111" s="223">
        <f>IFERROR(IF(RIGHT(VLOOKUP($A111,csapatok!$A:$NN,EB$320,FALSE),5)="Csere",VLOOKUP(LEFT(VLOOKUP($A111,csapatok!$A:$NN,EB$320,FALSE),LEN(VLOOKUP($A111,csapatok!$A:$NN,EB$320,FALSE))-6),'csapat-ranglista'!$A:$FP,EB$321,FALSE)/8,VLOOKUP(VLOOKUP($A111,csapatok!$A:$NN,EB$320,FALSE),'csapat-ranglista'!$A:$FP,EB$321,FALSE)/4),0)</f>
        <v>0</v>
      </c>
      <c r="EC111" s="223">
        <f>IFERROR(IF(RIGHT(VLOOKUP($A111,csapatok!$A:$NN,EC$320,FALSE),5)="Csere",VLOOKUP(LEFT(VLOOKUP($A111,csapatok!$A:$NN,EC$320,FALSE),LEN(VLOOKUP($A111,csapatok!$A:$NN,EC$320,FALSE))-6),'csapat-ranglista'!$A:$FP,EC$321,FALSE)/8,VLOOKUP(VLOOKUP($A111,csapatok!$A:$NN,EC$320,FALSE),'csapat-ranglista'!$A:$FP,EC$321,FALSE)/4),0)</f>
        <v>0</v>
      </c>
      <c r="ED111" s="223">
        <f>IFERROR(IF(RIGHT(VLOOKUP($A111,csapatok!$A:$NN,ED$320,FALSE),5)="Csere",VLOOKUP(LEFT(VLOOKUP($A111,csapatok!$A:$NN,ED$320,FALSE),LEN(VLOOKUP($A111,csapatok!$A:$NN,ED$320,FALSE))-6),'csapat-ranglista'!$A:$FP,ED$321,FALSE)/8,VLOOKUP(VLOOKUP($A111,csapatok!$A:$NN,ED$320,FALSE),'csapat-ranglista'!$A:$FP,ED$321,FALSE)/4),0)</f>
        <v>0</v>
      </c>
      <c r="EE111" s="223">
        <f>IFERROR(IF(RIGHT(VLOOKUP($A111,csapatok!$A:$NN,EE$320,FALSE),5)="Csere",VLOOKUP(LEFT(VLOOKUP($A111,csapatok!$A:$NN,EE$320,FALSE),LEN(VLOOKUP($A111,csapatok!$A:$NN,EE$320,FALSE))-6),'csapat-ranglista'!$A:$FP,EE$321,FALSE)/8,VLOOKUP(VLOOKUP($A111,csapatok!$A:$NN,EE$320,FALSE),'csapat-ranglista'!$A:$FP,EE$321,FALSE)/4),0)</f>
        <v>0</v>
      </c>
      <c r="EF111" s="223">
        <f>IFERROR(IF(RIGHT(VLOOKUP($A111,csapatok!$A:$NN,EF$320,FALSE),5)="Csere",VLOOKUP(LEFT(VLOOKUP($A111,csapatok!$A:$NN,EF$320,FALSE),LEN(VLOOKUP($A111,csapatok!$A:$NN,EF$320,FALSE))-6),'csapat-ranglista'!$A:$FP,EF$321,FALSE)/8,VLOOKUP(VLOOKUP($A111,csapatok!$A:$NN,EF$320,FALSE),'csapat-ranglista'!$A:$FP,EF$321,FALSE)/4),0)</f>
        <v>12.517447150026463</v>
      </c>
      <c r="EG111" s="223">
        <f>IFERROR(IF(RIGHT(VLOOKUP($A111,csapatok!$A:$NN,EG$320,FALSE),5)="Csere",VLOOKUP(LEFT(VLOOKUP($A111,csapatok!$A:$NN,EG$320,FALSE),LEN(VLOOKUP($A111,csapatok!$A:$NN,EG$320,FALSE))-6),'csapat-ranglista'!$A:$FP,EG$321,FALSE)/8,VLOOKUP(VLOOKUP($A111,csapatok!$A:$NN,EG$320,FALSE),'csapat-ranglista'!$A:$FP,EG$321,FALSE)/4),0)</f>
        <v>0</v>
      </c>
      <c r="EH111" s="223">
        <f>IFERROR(IF(RIGHT(VLOOKUP($A111,csapatok!$A:$NN,EH$320,FALSE),5)="Csere",VLOOKUP(LEFT(VLOOKUP($A111,csapatok!$A:$NN,EH$320,FALSE),LEN(VLOOKUP($A111,csapatok!$A:$NN,EH$320,FALSE))-6),'csapat-ranglista'!$A:$FP,EH$321,FALSE)/8,VLOOKUP(VLOOKUP($A111,csapatok!$A:$NN,EH$320,FALSE),'csapat-ranglista'!$A:$FP,EH$321,FALSE)/4),0)</f>
        <v>0</v>
      </c>
      <c r="EI111" s="223">
        <f>IFERROR(IF(RIGHT(VLOOKUP($A111,csapatok!$A:$NN,EI$320,FALSE),5)="Csere",VLOOKUP(LEFT(VLOOKUP($A111,csapatok!$A:$NN,EI$320,FALSE),LEN(VLOOKUP($A111,csapatok!$A:$NN,EI$320,FALSE))-6),'csapat-ranglista'!$A:$FP,EI$321,FALSE)/8,VLOOKUP(VLOOKUP($A111,csapatok!$A:$NN,EI$320,FALSE),'csapat-ranglista'!$A:$FP,EI$321,FALSE)/4),0)</f>
        <v>0</v>
      </c>
      <c r="EJ111" s="223">
        <f>IFERROR(IF(RIGHT(VLOOKUP($A111,csapatok!$A:$NN,EJ$320,FALSE),5)="Csere",VLOOKUP(LEFT(VLOOKUP($A111,csapatok!$A:$NN,EJ$320,FALSE),LEN(VLOOKUP($A111,csapatok!$A:$NN,EJ$320,FALSE))-6),'csapat-ranglista'!$A:$FP,EJ$321,FALSE)/8,VLOOKUP(VLOOKUP($A111,csapatok!$A:$NN,EJ$320,FALSE),'csapat-ranglista'!$A:$FP,EJ$321,FALSE)/4),0)</f>
        <v>0</v>
      </c>
      <c r="EK111" s="223">
        <f>IFERROR(IF(RIGHT(VLOOKUP($A111,csapatok!$A:$NN,EK$320,FALSE),5)="Csere",VLOOKUP(LEFT(VLOOKUP($A111,csapatok!$A:$NN,EK$320,FALSE),LEN(VLOOKUP($A111,csapatok!$A:$NN,EK$320,FALSE))-6),'csapat-ranglista'!$A:$FP,EK$321,FALSE)/8,VLOOKUP(VLOOKUP($A111,csapatok!$A:$NN,EK$320,FALSE),'csapat-ranglista'!$A:$FP,EK$321,FALSE)/4),0)</f>
        <v>0</v>
      </c>
      <c r="EL111" s="223">
        <f>IFERROR(IF(RIGHT(VLOOKUP($A111,csapatok!$A:$NN,EL$320,FALSE),5)="Csere",VLOOKUP(LEFT(VLOOKUP($A111,csapatok!$A:$NN,EL$320,FALSE),LEN(VLOOKUP($A111,csapatok!$A:$NN,EL$320,FALSE))-6),'csapat-ranglista'!$A:$FP,EL$321,FALSE)/8,VLOOKUP(VLOOKUP($A111,csapatok!$A:$NN,EL$320,FALSE),'csapat-ranglista'!$A:$FP,EL$321,FALSE)/4),0)</f>
        <v>0</v>
      </c>
      <c r="EM111" s="223">
        <f>IFERROR(IF(RIGHT(VLOOKUP($A111,csapatok!$A:$NN,EM$320,FALSE),5)="Csere",VLOOKUP(LEFT(VLOOKUP($A111,csapatok!$A:$NN,EM$320,FALSE),LEN(VLOOKUP($A111,csapatok!$A:$NN,EM$320,FALSE))-6),'csapat-ranglista'!$A:$FP,EM$321,FALSE)/8,VLOOKUP(VLOOKUP($A111,csapatok!$A:$NN,EM$320,FALSE),'csapat-ranglista'!$A:$FP,EM$321,FALSE)/4),0)</f>
        <v>0</v>
      </c>
      <c r="EN111" s="223">
        <f>IFERROR(IF(RIGHT(VLOOKUP($A111,csapatok!$A:$NN,EN$320,FALSE),5)="Csere",VLOOKUP(LEFT(VLOOKUP($A111,csapatok!$A:$NN,EN$320,FALSE),LEN(VLOOKUP($A111,csapatok!$A:$NN,EN$320,FALSE))-6),'csapat-ranglista'!$A:$FP,EN$321,FALSE)/8,VLOOKUP(VLOOKUP($A111,csapatok!$A:$NN,EN$320,FALSE),'csapat-ranglista'!$A:$FP,EN$321,FALSE)/4),0)</f>
        <v>0</v>
      </c>
      <c r="EO111" s="223">
        <f>IFERROR(IF(RIGHT(VLOOKUP($A111,csapatok!$A:$NN,EO$320,FALSE),5)="Csere",VLOOKUP(LEFT(VLOOKUP($A111,csapatok!$A:$NN,EO$320,FALSE),LEN(VLOOKUP($A111,csapatok!$A:$NN,EO$320,FALSE))-6),'csapat-ranglista'!$A:$FP,EO$321,FALSE)/8,VLOOKUP(VLOOKUP($A111,csapatok!$A:$NN,EO$320,FALSE),'csapat-ranglista'!$A:$FP,EO$321,FALSE)/4),0)</f>
        <v>0</v>
      </c>
      <c r="EP111" s="223">
        <f>IFERROR(IF(RIGHT(VLOOKUP($A111,csapatok!$A:$NN,EP$320,FALSE),5)="Csere",VLOOKUP(LEFT(VLOOKUP($A111,csapatok!$A:$NN,EP$320,FALSE),LEN(VLOOKUP($A111,csapatok!$A:$NN,EP$320,FALSE))-6),'csapat-ranglista'!$A:$FP,EP$321,FALSE)/8,VLOOKUP(VLOOKUP($A111,csapatok!$A:$NN,EP$320,FALSE),'csapat-ranglista'!$A:$FP,EP$321,FALSE)/4),0)</f>
        <v>0</v>
      </c>
      <c r="EQ111" s="223">
        <f>IFERROR(IF(RIGHT(VLOOKUP($A111,csapatok!$A:$NN,EQ$320,FALSE),5)="Csere",VLOOKUP(LEFT(VLOOKUP($A111,csapatok!$A:$NN,EQ$320,FALSE),LEN(VLOOKUP($A111,csapatok!$A:$NN,EQ$320,FALSE))-6),'csapat-ranglista'!$A:$FP,EQ$321,FALSE)/8,VLOOKUP(VLOOKUP($A111,csapatok!$A:$NN,EQ$320,FALSE),'csapat-ranglista'!$A:$FP,EQ$321,FALSE)/4),0)</f>
        <v>0</v>
      </c>
      <c r="ER111" s="223">
        <f>IFERROR(IF(RIGHT(VLOOKUP($A111,csapatok!$A:$NN,ER$320,FALSE),5)="Csere",VLOOKUP(LEFT(VLOOKUP($A111,csapatok!$A:$NN,ER$320,FALSE),LEN(VLOOKUP($A111,csapatok!$A:$NN,ER$320,FALSE))-6),'csapat-ranglista'!$A:$FP,ER$321,FALSE)/8,VLOOKUP(VLOOKUP($A111,csapatok!$A:$NN,ER$320,FALSE),'csapat-ranglista'!$A:$FP,ER$321,FALSE)/4),0)</f>
        <v>0</v>
      </c>
      <c r="ES111" s="223">
        <f>IFERROR(IF(RIGHT(VLOOKUP($A111,csapatok!$A:$NN,ES$320,FALSE),5)="Csere",VLOOKUP(LEFT(VLOOKUP($A111,csapatok!$A:$NN,ES$320,FALSE),LEN(VLOOKUP($A111,csapatok!$A:$NN,ES$320,FALSE))-6),'csapat-ranglista'!$A:$FP,ES$321,FALSE)/8,VLOOKUP(VLOOKUP($A111,csapatok!$A:$NN,ES$320,FALSE),'csapat-ranglista'!$A:$FP,ES$321,FALSE)/4),0)</f>
        <v>0</v>
      </c>
      <c r="ET111" s="223">
        <f>IFERROR(IF(RIGHT(VLOOKUP($A111,csapatok!$A:$NN,ET$320,FALSE),5)="Csere",VLOOKUP(LEFT(VLOOKUP($A111,csapatok!$A:$NN,ET$320,FALSE),LEN(VLOOKUP($A111,csapatok!$A:$NN,ET$320,FALSE))-6),'csapat-ranglista'!$A:$FP,ET$321,FALSE)/8,VLOOKUP(VLOOKUP($A111,csapatok!$A:$NN,ET$320,FALSE),'csapat-ranglista'!$A:$FP,ET$321,FALSE)/4),0)</f>
        <v>0</v>
      </c>
      <c r="EU111" s="223">
        <f>IFERROR(IF(RIGHT(VLOOKUP($A111,csapatok!$A:$NN,EU$320,FALSE),5)="Csere",VLOOKUP(LEFT(VLOOKUP($A111,csapatok!$A:$NN,EU$320,FALSE),LEN(VLOOKUP($A111,csapatok!$A:$NN,EU$320,FALSE))-6),'csapat-ranglista'!$A:$FP,EU$321,FALSE)/8,VLOOKUP(VLOOKUP($A111,csapatok!$A:$NN,EU$320,FALSE),'csapat-ranglista'!$A:$FP,EU$321,FALSE)/4),0)</f>
        <v>0</v>
      </c>
      <c r="EV111" s="223">
        <f>IFERROR(IF(RIGHT(VLOOKUP($A111,csapatok!$A:$NN,EV$320,FALSE),5)="Csere",VLOOKUP(LEFT(VLOOKUP($A111,csapatok!$A:$NN,EV$320,FALSE),LEN(VLOOKUP($A111,csapatok!$A:$NN,EV$320,FALSE))-6),'csapat-ranglista'!$A:$FP,EV$321,FALSE)/8,VLOOKUP(VLOOKUP($A111,csapatok!$A:$NN,EV$320,FALSE),'csapat-ranglista'!$A:$FP,EV$321,FALSE)/4),0)</f>
        <v>0</v>
      </c>
      <c r="EW111" s="223">
        <f>IFERROR(IF(RIGHT(VLOOKUP($A111,csapatok!$A:$NN,EW$320,FALSE),5)="Csere",VLOOKUP(LEFT(VLOOKUP($A111,csapatok!$A:$NN,EW$320,FALSE),LEN(VLOOKUP($A111,csapatok!$A:$NN,EW$320,FALSE))-6),'csapat-ranglista'!$A:$FP,EW$321,FALSE)/8,VLOOKUP(VLOOKUP($A111,csapatok!$A:$NN,EW$320,FALSE),'csapat-ranglista'!$A:$FP,EW$321,FALSE)/4),0)</f>
        <v>0</v>
      </c>
      <c r="EX111" s="223">
        <f>IFERROR(IF(RIGHT(VLOOKUP($A111,csapatok!$A:$NN,EX$320,FALSE),5)="Csere",VLOOKUP(LEFT(VLOOKUP($A111,csapatok!$A:$NN,EX$320,FALSE),LEN(VLOOKUP($A111,csapatok!$A:$NN,EX$320,FALSE))-6),'csapat-ranglista'!$A:$FP,EX$321,FALSE)/8,VLOOKUP(VLOOKUP($A111,csapatok!$A:$NN,EX$320,FALSE),'csapat-ranglista'!$A:$FP,EX$321,FALSE)/4),0)</f>
        <v>0</v>
      </c>
      <c r="EY111" s="223">
        <f>IFERROR(IF(RIGHT(VLOOKUP($A111,csapatok!$A:$NN,EY$320,FALSE),5)="Csere",VLOOKUP(LEFT(VLOOKUP($A111,csapatok!$A:$NN,EY$320,FALSE),LEN(VLOOKUP($A111,csapatok!$A:$NN,EY$320,FALSE))-6),'csapat-ranglista'!$A:$FP,EY$321,FALSE)/8,VLOOKUP(VLOOKUP($A111,csapatok!$A:$NN,EY$320,FALSE),'csapat-ranglista'!$A:$FP,EY$321,FALSE)/4),0)</f>
        <v>0</v>
      </c>
      <c r="EZ111" s="223">
        <f>IFERROR(IF(RIGHT(VLOOKUP($A111,csapatok!$A:$NN,EZ$320,FALSE),5)="Csere",VLOOKUP(LEFT(VLOOKUP($A111,csapatok!$A:$NN,EZ$320,FALSE),LEN(VLOOKUP($A111,csapatok!$A:$NN,EZ$320,FALSE))-6),'csapat-ranglista'!$A:$FP,EZ$321,FALSE)/8,VLOOKUP(VLOOKUP($A111,csapatok!$A:$NN,EZ$320,FALSE),'csapat-ranglista'!$A:$FP,EZ$321,FALSE)/4),0)</f>
        <v>0</v>
      </c>
      <c r="FA111" s="223">
        <f>IFERROR(IF(RIGHT(VLOOKUP($A111,csapatok!$A:$NN,FA$320,FALSE),5)="Csere",VLOOKUP(LEFT(VLOOKUP($A111,csapatok!$A:$NN,FA$320,FALSE),LEN(VLOOKUP($A111,csapatok!$A:$NN,FA$320,FALSE))-6),'csapat-ranglista'!$A:$FP,FA$321,FALSE)/8,VLOOKUP(VLOOKUP($A111,csapatok!$A:$NN,FA$320,FALSE),'csapat-ranglista'!$A:$FP,FA$321,FALSE)/4),0)</f>
        <v>2.6159961151748847</v>
      </c>
      <c r="FB111" s="223">
        <f>IFERROR(IF(RIGHT(VLOOKUP($A111,csapatok!$A:$NN,FB$320,FALSE),5)="Csere",VLOOKUP(LEFT(VLOOKUP($A111,csapatok!$A:$NN,FB$320,FALSE),LEN(VLOOKUP($A111,csapatok!$A:$NN,FB$320,FALSE))-6),'csapat-ranglista'!$A:$FP,FB$321,FALSE)/8,VLOOKUP(VLOOKUP($A111,csapatok!$A:$NN,FB$320,FALSE),'csapat-ranglista'!$A:$FP,FB$321,FALSE)/4),0)</f>
        <v>0</v>
      </c>
      <c r="FC111" s="223">
        <f>IFERROR(IF(RIGHT(VLOOKUP($A111,csapatok!$A:$NN,FC$320,FALSE),5)="Csere",VLOOKUP(LEFT(VLOOKUP($A111,csapatok!$A:$NN,FC$320,FALSE),LEN(VLOOKUP($A111,csapatok!$A:$NN,FC$320,FALSE))-6),'csapat-ranglista'!$A:$FP,FC$321,FALSE)/8,VLOOKUP(VLOOKUP($A111,csapatok!$A:$NN,FC$320,FALSE),'csapat-ranglista'!$A:$FP,FC$321,FALSE)/4),0)</f>
        <v>0</v>
      </c>
      <c r="FD111" s="224">
        <f>versenyek!$QY$11*IFERROR(VLOOKUP(VLOOKUP($A111,versenyek!QX:QZ,3,FALSE),szabalyok!$A$16:$B$23,2,FALSE)/4,0)</f>
        <v>0</v>
      </c>
      <c r="FE111" s="224">
        <f>versenyek!$RB$11*IFERROR(VLOOKUP(VLOOKUP($A111,versenyek!RA:RC,3,FALSE),szabalyok!$A$16:$B$23,2,FALSE)/4,0)</f>
        <v>0</v>
      </c>
      <c r="FF111" s="223">
        <f>IFERROR(IF(RIGHT(VLOOKUP($A111,csapatok!$A:$NN,FF$320,FALSE),5)="Csere",VLOOKUP(LEFT(VLOOKUP($A111,csapatok!$A:$NN,FF$320,FALSE),LEN(VLOOKUP($A111,csapatok!$A:$NN,FF$320,FALSE))-6),'csapat-ranglista'!$A:$FP,FF$321,FALSE)/8,VLOOKUP(VLOOKUP($A111,csapatok!$A:$NN,FF$320,FALSE),'csapat-ranglista'!$A:$FP,FF$321,FALSE)/4),0)</f>
        <v>0</v>
      </c>
      <c r="FG111" s="223">
        <f>IFERROR(IF(RIGHT(VLOOKUP($A111,csapatok!$A:$NN,FG$320,FALSE),5)="Csere",VLOOKUP(LEFT(VLOOKUP($A111,csapatok!$A:$NN,FG$320,FALSE),LEN(VLOOKUP($A111,csapatok!$A:$NN,FG$320,FALSE))-6),'csapat-ranglista'!$A:$FP,FG$321,FALSE)/8,VLOOKUP(VLOOKUP($A111,csapatok!$A:$NN,FG$320,FALSE),'csapat-ranglista'!$A:$FP,FG$321,FALSE)/4),0)</f>
        <v>0</v>
      </c>
      <c r="FH111" s="223">
        <f>IFERROR(IF(RIGHT(VLOOKUP($A111,csapatok!$A:$NN,FH$320,FALSE),5)="Csere",VLOOKUP(LEFT(VLOOKUP($A111,csapatok!$A:$NN,FH$320,FALSE),LEN(VLOOKUP($A111,csapatok!$A:$NN,FH$320,FALSE))-6),'csapat-ranglista'!$A:$FP,FH$321,FALSE)/8,VLOOKUP(VLOOKUP($A111,csapatok!$A:$NN,FH$320,FALSE),'csapat-ranglista'!$A:$FP,FH$321,FALSE)/4),0)</f>
        <v>0</v>
      </c>
      <c r="FI111" s="223">
        <f>IFERROR(IF(RIGHT(VLOOKUP($A111,csapatok!$A:$NN,FI$320,FALSE),5)="Csere",VLOOKUP(LEFT(VLOOKUP($A111,csapatok!$A:$NN,FI$320,FALSE),LEN(VLOOKUP($A111,csapatok!$A:$NN,FI$320,FALSE))-6),'csapat-ranglista'!$A:$FP,FI$321,FALSE)/8,VLOOKUP(VLOOKUP($A111,csapatok!$A:$NN,FI$320,FALSE),'csapat-ranglista'!$A:$FP,FI$321,FALSE)/4),0)</f>
        <v>0</v>
      </c>
      <c r="FJ111" s="223">
        <f>IFERROR(IF(RIGHT(VLOOKUP($A111,csapatok!$A:$NN,FJ$320,FALSE),5)="Csere",VLOOKUP(LEFT(VLOOKUP($A111,csapatok!$A:$NN,FJ$320,FALSE),LEN(VLOOKUP($A111,csapatok!$A:$NN,FJ$320,FALSE))-6),'csapat-ranglista'!$A:$FP,FJ$321,FALSE)/8,VLOOKUP(VLOOKUP($A111,csapatok!$A:$NN,FJ$320,FALSE),'csapat-ranglista'!$A:$FP,FJ$321,FALSE)/4),0)</f>
        <v>0</v>
      </c>
      <c r="FK111" s="223">
        <f>IFERROR(IF(RIGHT(VLOOKUP($A111,csapatok!$A:$NN,FK$320,FALSE),5)="Csere",VLOOKUP(LEFT(VLOOKUP($A111,csapatok!$A:$NN,FK$320,FALSE),LEN(VLOOKUP($A111,csapatok!$A:$NN,FK$320,FALSE))-6),'csapat-ranglista'!$A:$FP,FK$321,FALSE)/8,VLOOKUP(VLOOKUP($A111,csapatok!$A:$NN,FK$320,FALSE),'csapat-ranglista'!$A:$FP,FK$321,FALSE)/4),0)</f>
        <v>0</v>
      </c>
      <c r="FL111" s="223">
        <f>IFERROR(IF(RIGHT(VLOOKUP($A111,csapatok!$A:$NN,FL$320,FALSE),5)="Csere",VLOOKUP(LEFT(VLOOKUP($A111,csapatok!$A:$NN,FL$320,FALSE),LEN(VLOOKUP($A111,csapatok!$A:$NN,FL$320,FALSE))-6),'csapat-ranglista'!$A:$FP,FL$321,FALSE)/8,VLOOKUP(VLOOKUP($A111,csapatok!$A:$NN,FL$320,FALSE),'csapat-ranglista'!$A:$FP,FL$321,FALSE)/4),0)</f>
        <v>0</v>
      </c>
      <c r="FM111" s="223">
        <f>IFERROR(IF(RIGHT(VLOOKUP($A111,csapatok!$A:$NN,FM$320,FALSE),5)="Csere",VLOOKUP(LEFT(VLOOKUP($A111,csapatok!$A:$NN,FM$320,FALSE),LEN(VLOOKUP($A111,csapatok!$A:$NN,FM$320,FALSE))-6),'csapat-ranglista'!$A:$FP,FM$321,FALSE)/8,VLOOKUP(VLOOKUP($A111,csapatok!$A:$NN,FM$320,FALSE),'csapat-ranglista'!$A:$FP,FM$321,FALSE)/4),0)</f>
        <v>0</v>
      </c>
      <c r="FN111" s="223">
        <f>IFERROR(IF(RIGHT(VLOOKUP($A111,csapatok!$A:$NN,FN$320,FALSE),5)="Csere",VLOOKUP(LEFT(VLOOKUP($A111,csapatok!$A:$NN,FN$320,FALSE),LEN(VLOOKUP($A111,csapatok!$A:$NN,FN$320,FALSE))-6),'csapat-ranglista'!$A:$FP,FN$321,FALSE)/8,VLOOKUP(VLOOKUP($A111,csapatok!$A:$NN,FN$320,FALSE),'csapat-ranglista'!$A:$FP,FN$321,FALSE)/4),0)</f>
        <v>0</v>
      </c>
      <c r="FO111" s="223">
        <f>IFERROR(IF(RIGHT(VLOOKUP($A111,csapatok!$A:$NN,FO$320,FALSE),5)="Csere",VLOOKUP(LEFT(VLOOKUP($A111,csapatok!$A:$NN,FO$320,FALSE),LEN(VLOOKUP($A111,csapatok!$A:$NN,FO$320,FALSE))-6),'csapat-ranglista'!$A:$FP,FO$321,FALSE)/8,VLOOKUP(VLOOKUP($A111,csapatok!$A:$NN,FO$320,FALSE),'csapat-ranglista'!$A:$FP,FO$321,FALSE)/4),0)</f>
        <v>0</v>
      </c>
      <c r="FP111" s="223">
        <f>IFERROR(IF(RIGHT(VLOOKUP($A111,csapatok!$A:$NN,FP$320,FALSE),5)="Csere",VLOOKUP(LEFT(VLOOKUP($A111,csapatok!$A:$NN,FP$320,FALSE),LEN(VLOOKUP($A111,csapatok!$A:$NN,FP$320,FALSE))-6),'csapat-ranglista'!$A:$FP,FP$321,FALSE)/8,VLOOKUP(VLOOKUP($A111,csapatok!$A:$NN,FP$320,FALSE),'csapat-ranglista'!$A:$FP,FP$321,FALSE)/4),0)</f>
        <v>0</v>
      </c>
      <c r="FQ111" s="223">
        <f>IFERROR(IF(RIGHT(VLOOKUP($A111,csapatok!$A:$NN,FQ$320,FALSE),5)="Csere",VLOOKUP(LEFT(VLOOKUP($A111,csapatok!$A:$NN,FQ$320,FALSE),LEN(VLOOKUP($A111,csapatok!$A:$NN,FQ$320,FALSE))-6),'csapat-ranglista'!$A:$FP,FQ$321,FALSE)/8,VLOOKUP(VLOOKUP($A111,csapatok!$A:$NN,FQ$320,FALSE),'csapat-ranglista'!$A:$FP,FQ$321,FALSE)/4),0)</f>
        <v>0</v>
      </c>
      <c r="FR111" s="223">
        <f>IFERROR(IF(RIGHT(VLOOKUP($A111,csapatok!$A:$NN,FR$320,FALSE),5)="Csere",VLOOKUP(LEFT(VLOOKUP($A111,csapatok!$A:$NN,FR$320,FALSE),LEN(VLOOKUP($A111,csapatok!$A:$NN,FR$320,FALSE))-6),'csapat-ranglista'!$A:$FP,FR$321,FALSE)/8,VLOOKUP(VLOOKUP($A111,csapatok!$A:$NN,FR$320,FALSE),'csapat-ranglista'!$A:$FP,FR$321,FALSE)/4),0)</f>
        <v>0</v>
      </c>
      <c r="FS111" s="223">
        <f>IFERROR(IF(RIGHT(VLOOKUP($A111,csapatok!$A:$NN,FS$320,FALSE),5)="Csere",VLOOKUP(LEFT(VLOOKUP($A111,csapatok!$A:$NN,FS$320,FALSE),LEN(VLOOKUP($A111,csapatok!$A:$NN,FS$320,FALSE))-6),'csapat-ranglista'!$A:$FP,FS$321,FALSE)/8,VLOOKUP(VLOOKUP($A111,csapatok!$A:$NN,FS$320,FALSE),'csapat-ranglista'!$A:$FP,FS$321,FALSE)/4),0)</f>
        <v>0</v>
      </c>
      <c r="FT111" s="223">
        <f>IFERROR(IF(RIGHT(VLOOKUP($A111,csapatok!$A:$NN,FT$320,FALSE),5)="Csere",VLOOKUP(LEFT(VLOOKUP($A111,csapatok!$A:$NN,FT$320,FALSE),LEN(VLOOKUP($A111,csapatok!$A:$NN,FT$320,FALSE))-6),'csapat-ranglista'!$A:$FP,FT$321,FALSE)/8,VLOOKUP(VLOOKUP($A111,csapatok!$A:$NN,FT$320,FALSE),'csapat-ranglista'!$A:$FP,FT$321,FALSE)/4),0)</f>
        <v>0</v>
      </c>
      <c r="FU111" s="223">
        <f>IFERROR(IF(RIGHT(VLOOKUP($A111,csapatok!$A:$NN,FU$320,FALSE),5)="Csere",VLOOKUP(LEFT(VLOOKUP($A111,csapatok!$A:$NN,FU$320,FALSE),LEN(VLOOKUP($A111,csapatok!$A:$NN,FU$320,FALSE))-6),'csapat-ranglista'!$A:$FP,FU$321,FALSE)/8,VLOOKUP(VLOOKUP($A111,csapatok!$A:$NN,FU$320,FALSE),'csapat-ranglista'!$A:$FP,FU$321,FALSE)/4),0)</f>
        <v>0</v>
      </c>
      <c r="FV111" s="223">
        <f>IFERROR(IF(RIGHT(VLOOKUP($A111,csapatok!$A:$NN,FV$320,FALSE),5)="Csere",VLOOKUP(LEFT(VLOOKUP($A111,csapatok!$A:$NN,FV$320,FALSE),LEN(VLOOKUP($A111,csapatok!$A:$NN,FV$320,FALSE))-6),'csapat-ranglista'!$A:$FP,FV$321,FALSE)/8,VLOOKUP(VLOOKUP($A111,csapatok!$A:$NN,FV$320,FALSE),'csapat-ranglista'!$A:$FP,FV$321,FALSE)/4),0)</f>
        <v>0</v>
      </c>
      <c r="FW111" s="223">
        <f>IFERROR(IF(RIGHT(VLOOKUP($A111,csapatok!$A:$NN,FW$320,FALSE),5)="Csere",VLOOKUP(LEFT(VLOOKUP($A111,csapatok!$A:$NN,FW$320,FALSE),LEN(VLOOKUP($A111,csapatok!$A:$NN,FW$320,FALSE))-6),'csapat-ranglista'!$A:$FP,FW$321,FALSE)/8,VLOOKUP(VLOOKUP($A111,csapatok!$A:$NN,FW$320,FALSE),'csapat-ranglista'!$A:$FP,FW$321,FALSE)/4),0)</f>
        <v>0</v>
      </c>
      <c r="FX111" s="223">
        <f>IFERROR(IF(RIGHT(VLOOKUP($A111,csapatok!$A:$NN,FX$320,FALSE),5)="Csere",VLOOKUP(LEFT(VLOOKUP($A111,csapatok!$A:$NN,FX$320,FALSE),LEN(VLOOKUP($A111,csapatok!$A:$NN,FX$320,FALSE))-6),'csapat-ranglista'!$A:$FP,FX$321,FALSE)/8,VLOOKUP(VLOOKUP($A111,csapatok!$A:$NN,FX$320,FALSE),'csapat-ranglista'!$A:$FP,FX$321,FALSE)/4),0)</f>
        <v>0</v>
      </c>
      <c r="FY111" s="223">
        <f>IFERROR(IF(RIGHT(VLOOKUP($A111,csapatok!$A:$NN,FY$320,FALSE),5)="Csere",VLOOKUP(LEFT(VLOOKUP($A111,csapatok!$A:$NN,FY$320,FALSE),LEN(VLOOKUP($A111,csapatok!$A:$NN,FY$320,FALSE))-6),'csapat-ranglista'!$A:$FP,FY$321,FALSE)/8,VLOOKUP(VLOOKUP($A111,csapatok!$A:$NN,FY$320,FALSE),'csapat-ranglista'!$A:$FP,FY$321,FALSE)/4),0)</f>
        <v>0</v>
      </c>
      <c r="FZ111" s="223">
        <f>IFERROR(IF(RIGHT(VLOOKUP($A111,csapatok!$A:$NN,FZ$320,FALSE),5)="Csere",VLOOKUP(LEFT(VLOOKUP($A111,csapatok!$A:$NN,FZ$320,FALSE),LEN(VLOOKUP($A111,csapatok!$A:$NN,FZ$320,FALSE))-6),'csapat-ranglista'!$A:$FP,FZ$321,FALSE)/8,VLOOKUP(VLOOKUP($A111,csapatok!$A:$NN,FZ$320,FALSE),'csapat-ranglista'!$A:$FP,FZ$321,FALSE)/4),0)</f>
        <v>0</v>
      </c>
      <c r="GA111" s="223">
        <f>IFERROR(IF(RIGHT(VLOOKUP($A111,csapatok!$A:$NN,GA$320,FALSE),5)="Csere",VLOOKUP(LEFT(VLOOKUP($A111,csapatok!$A:$NN,GA$320,FALSE),LEN(VLOOKUP($A111,csapatok!$A:$NN,GA$320,FALSE))-6),'csapat-ranglista'!$A:$FP,GA$321,FALSE)/8,VLOOKUP(VLOOKUP($A111,csapatok!$A:$NN,GA$320,FALSE),'csapat-ranglista'!$A:$FP,GA$321,FALSE)/4),0)</f>
        <v>0</v>
      </c>
      <c r="GB111" s="223">
        <f>IFERROR(IF(RIGHT(VLOOKUP($A111,csapatok!$A:$NN,GB$320,FALSE),5)="Csere",VLOOKUP(LEFT(VLOOKUP($A111,csapatok!$A:$NN,GB$320,FALSE),LEN(VLOOKUP($A111,csapatok!$A:$NN,GB$320,FALSE))-6),'csapat-ranglista'!$A:$FP,GB$321,FALSE)/8,VLOOKUP(VLOOKUP($A111,csapatok!$A:$NN,GB$320,FALSE),'csapat-ranglista'!$A:$FP,GB$321,FALSE)/4),0)</f>
        <v>0</v>
      </c>
      <c r="GC111" s="223">
        <f>IFERROR(IF(RIGHT(VLOOKUP($A111,csapatok!$A:$NN,GC$320,FALSE),5)="Csere",VLOOKUP(LEFT(VLOOKUP($A111,csapatok!$A:$NN,GC$320,FALSE),LEN(VLOOKUP($A111,csapatok!$A:$NN,GC$320,FALSE))-6),'csapat-ranglista'!$A:$FP,GC$321,FALSE)/8,VLOOKUP(VLOOKUP($A111,csapatok!$A:$NN,GC$320,FALSE),'csapat-ranglista'!$A:$FP,GC$321,FALSE)/4),0)</f>
        <v>0</v>
      </c>
      <c r="GD111" s="247">
        <f>SUM(EQ111:GC111)</f>
        <v>2.6159961151748847</v>
      </c>
    </row>
    <row r="112" spans="1:186">
      <c r="A112" s="1" t="s">
        <v>1583</v>
      </c>
      <c r="B112" s="130"/>
      <c r="C112" s="131" t="str">
        <f>IF(B112=0,"",IF(B112&lt;$C$1,"felnőtt","ifi"))</f>
        <v/>
      </c>
      <c r="D112" s="32" t="s">
        <v>9</v>
      </c>
      <c r="E112" s="45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4"/>
      <c r="BD112" s="224"/>
      <c r="BE112" s="223">
        <f>IFERROR(IF(RIGHT(VLOOKUP($A112,csapatok!$A:$NN,BE$320,FALSE),5)="Csere",VLOOKUP(LEFT(VLOOKUP($A112,csapatok!$A:$NN,BE$320,FALSE),LEN(VLOOKUP($A112,csapatok!$A:$NN,BE$320,FALSE))-6),'csapat-ranglista'!$A:$FP,BE$321,FALSE)/8,VLOOKUP(VLOOKUP($A112,csapatok!$A:$NN,BE$320,FALSE),'csapat-ranglista'!$A:$FP,BE$321,FALSE)/4),0)</f>
        <v>0</v>
      </c>
      <c r="BF112" s="223">
        <f>IFERROR(IF(RIGHT(VLOOKUP($A112,csapatok!$A:$NN,BF$320,FALSE),5)="Csere",VLOOKUP(LEFT(VLOOKUP($A112,csapatok!$A:$NN,BF$320,FALSE),LEN(VLOOKUP($A112,csapatok!$A:$NN,BF$320,FALSE))-6),'csapat-ranglista'!$A:$FP,BF$321,FALSE)/8,VLOOKUP(VLOOKUP($A112,csapatok!$A:$NN,BF$320,FALSE),'csapat-ranglista'!$A:$FP,BF$321,FALSE)/4),0)</f>
        <v>0</v>
      </c>
      <c r="BG112" s="223">
        <f>IFERROR(IF(RIGHT(VLOOKUP($A112,csapatok!$A:$NN,BG$320,FALSE),5)="Csere",VLOOKUP(LEFT(VLOOKUP($A112,csapatok!$A:$NN,BG$320,FALSE),LEN(VLOOKUP($A112,csapatok!$A:$NN,BG$320,FALSE))-6),'csapat-ranglista'!$A:$FP,BG$321,FALSE)/8,VLOOKUP(VLOOKUP($A112,csapatok!$A:$NN,BG$320,FALSE),'csapat-ranglista'!$A:$FP,BG$321,FALSE)/4),0)</f>
        <v>0</v>
      </c>
      <c r="BH112" s="223">
        <f>IFERROR(IF(RIGHT(VLOOKUP($A112,csapatok!$A:$NN,BH$320,FALSE),5)="Csere",VLOOKUP(LEFT(VLOOKUP($A112,csapatok!$A:$NN,BH$320,FALSE),LEN(VLOOKUP($A112,csapatok!$A:$NN,BH$320,FALSE))-6),'csapat-ranglista'!$A:$FP,BH$321,FALSE)/8,VLOOKUP(VLOOKUP($A112,csapatok!$A:$NN,BH$320,FALSE),'csapat-ranglista'!$A:$FP,BH$321,FALSE)/4),0)</f>
        <v>0</v>
      </c>
      <c r="BI112" s="223">
        <f>IFERROR(IF(RIGHT(VLOOKUP($A112,csapatok!$A:$NN,BI$320,FALSE),5)="Csere",VLOOKUP(LEFT(VLOOKUP($A112,csapatok!$A:$NN,BI$320,FALSE),LEN(VLOOKUP($A112,csapatok!$A:$NN,BI$320,FALSE))-6),'csapat-ranglista'!$A:$FP,BI$321,FALSE)/8,VLOOKUP(VLOOKUP($A112,csapatok!$A:$NN,BI$320,FALSE),'csapat-ranglista'!$A:$FP,BI$321,FALSE)/4),0)</f>
        <v>0</v>
      </c>
      <c r="BJ112" s="223">
        <f>IFERROR(IF(RIGHT(VLOOKUP($A112,csapatok!$A:$NN,BJ$320,FALSE),5)="Csere",VLOOKUP(LEFT(VLOOKUP($A112,csapatok!$A:$NN,BJ$320,FALSE),LEN(VLOOKUP($A112,csapatok!$A:$NN,BJ$320,FALSE))-6),'csapat-ranglista'!$A:$FP,BJ$321,FALSE)/8,VLOOKUP(VLOOKUP($A112,csapatok!$A:$NN,BJ$320,FALSE),'csapat-ranglista'!$A:$FP,BJ$321,FALSE)/4),0)</f>
        <v>0</v>
      </c>
      <c r="BK112" s="223">
        <f>IFERROR(IF(RIGHT(VLOOKUP($A112,csapatok!$A:$NN,BK$320,FALSE),5)="Csere",VLOOKUP(LEFT(VLOOKUP($A112,csapatok!$A:$NN,BK$320,FALSE),LEN(VLOOKUP($A112,csapatok!$A:$NN,BK$320,FALSE))-6),'csapat-ranglista'!$A:$FP,BK$321,FALSE)/8,VLOOKUP(VLOOKUP($A112,csapatok!$A:$NN,BK$320,FALSE),'csapat-ranglista'!$A:$FP,BK$321,FALSE)/4),0)</f>
        <v>0</v>
      </c>
      <c r="BL112" s="223">
        <f>IFERROR(IF(RIGHT(VLOOKUP($A112,csapatok!$A:$NN,BL$320,FALSE),5)="Csere",VLOOKUP(LEFT(VLOOKUP($A112,csapatok!$A:$NN,BL$320,FALSE),LEN(VLOOKUP($A112,csapatok!$A:$NN,BL$320,FALSE))-6),'csapat-ranglista'!$A:$FP,BL$321,FALSE)/8,VLOOKUP(VLOOKUP($A112,csapatok!$A:$NN,BL$320,FALSE),'csapat-ranglista'!$A:$FP,BL$321,FALSE)/4),0)</f>
        <v>0</v>
      </c>
      <c r="BM112" s="223">
        <f>IFERROR(IF(RIGHT(VLOOKUP($A112,csapatok!$A:$NN,BM$320,FALSE),5)="Csere",VLOOKUP(LEFT(VLOOKUP($A112,csapatok!$A:$NN,BM$320,FALSE),LEN(VLOOKUP($A112,csapatok!$A:$NN,BM$320,FALSE))-6),'csapat-ranglista'!$A:$FP,BM$321,FALSE)/8,VLOOKUP(VLOOKUP($A112,csapatok!$A:$NN,BM$320,FALSE),'csapat-ranglista'!$A:$FP,BM$321,FALSE)/4),0)</f>
        <v>0</v>
      </c>
      <c r="BN112" s="223">
        <f>IFERROR(IF(RIGHT(VLOOKUP($A112,csapatok!$A:$NN,BN$320,FALSE),5)="Csere",VLOOKUP(LEFT(VLOOKUP($A112,csapatok!$A:$NN,BN$320,FALSE),LEN(VLOOKUP($A112,csapatok!$A:$NN,BN$320,FALSE))-6),'csapat-ranglista'!$A:$FP,BN$321,FALSE)/8,VLOOKUP(VLOOKUP($A112,csapatok!$A:$NN,BN$320,FALSE),'csapat-ranglista'!$A:$FP,BN$321,FALSE)/4),0)</f>
        <v>0</v>
      </c>
      <c r="BO112" s="223">
        <f>IFERROR(IF(RIGHT(VLOOKUP($A112,csapatok!$A:$NN,BO$320,FALSE),5)="Csere",VLOOKUP(LEFT(VLOOKUP($A112,csapatok!$A:$NN,BO$320,FALSE),LEN(VLOOKUP($A112,csapatok!$A:$NN,BO$320,FALSE))-6),'csapat-ranglista'!$A:$FP,BO$321,FALSE)/8,VLOOKUP(VLOOKUP($A112,csapatok!$A:$NN,BO$320,FALSE),'csapat-ranglista'!$A:$FP,BO$321,FALSE)/4),0)</f>
        <v>0</v>
      </c>
      <c r="BP112" s="223">
        <f>IFERROR(IF(RIGHT(VLOOKUP($A112,csapatok!$A:$NN,BP$320,FALSE),5)="Csere",VLOOKUP(LEFT(VLOOKUP($A112,csapatok!$A:$NN,BP$320,FALSE),LEN(VLOOKUP($A112,csapatok!$A:$NN,BP$320,FALSE))-6),'csapat-ranglista'!$A:$FP,BP$321,FALSE)/8,VLOOKUP(VLOOKUP($A112,csapatok!$A:$NN,BP$320,FALSE),'csapat-ranglista'!$A:$FP,BP$321,FALSE)/4),0)</f>
        <v>0</v>
      </c>
      <c r="BQ112" s="223">
        <f>IFERROR(IF(RIGHT(VLOOKUP($A112,csapatok!$A:$NN,BQ$320,FALSE),5)="Csere",VLOOKUP(LEFT(VLOOKUP($A112,csapatok!$A:$NN,BQ$320,FALSE),LEN(VLOOKUP($A112,csapatok!$A:$NN,BQ$320,FALSE))-6),'csapat-ranglista'!$A:$FP,BQ$321,FALSE)/8,VLOOKUP(VLOOKUP($A112,csapatok!$A:$NN,BQ$320,FALSE),'csapat-ranglista'!$A:$FP,BQ$321,FALSE)/4),0)</f>
        <v>0</v>
      </c>
      <c r="BR112" s="223">
        <f>IFERROR(IF(RIGHT(VLOOKUP($A112,csapatok!$A:$NN,BR$320,FALSE),5)="Csere",VLOOKUP(LEFT(VLOOKUP($A112,csapatok!$A:$NN,BR$320,FALSE),LEN(VLOOKUP($A112,csapatok!$A:$NN,BR$320,FALSE))-6),'csapat-ranglista'!$A:$FP,BR$321,FALSE)/8,VLOOKUP(VLOOKUP($A112,csapatok!$A:$NN,BR$320,FALSE),'csapat-ranglista'!$A:$FP,BR$321,FALSE)/4),0)</f>
        <v>0</v>
      </c>
      <c r="BS112" s="223">
        <f>IFERROR(IF(RIGHT(VLOOKUP($A112,csapatok!$A:$NN,BS$320,FALSE),5)="Csere",VLOOKUP(LEFT(VLOOKUP($A112,csapatok!$A:$NN,BS$320,FALSE),LEN(VLOOKUP($A112,csapatok!$A:$NN,BS$320,FALSE))-6),'csapat-ranglista'!$A:$FP,BS$321,FALSE)/8,VLOOKUP(VLOOKUP($A112,csapatok!$A:$NN,BS$320,FALSE),'csapat-ranglista'!$A:$FP,BS$321,FALSE)/4),0)</f>
        <v>0</v>
      </c>
      <c r="BT112" s="223">
        <f>IFERROR(IF(RIGHT(VLOOKUP($A112,csapatok!$A:$NN,BT$320,FALSE),5)="Csere",VLOOKUP(LEFT(VLOOKUP($A112,csapatok!$A:$NN,BT$320,FALSE),LEN(VLOOKUP($A112,csapatok!$A:$NN,BT$320,FALSE))-6),'csapat-ranglista'!$A:$FP,BT$321,FALSE)/8,VLOOKUP(VLOOKUP($A112,csapatok!$A:$NN,BT$320,FALSE),'csapat-ranglista'!$A:$FP,BT$321,FALSE)/4),0)</f>
        <v>0</v>
      </c>
      <c r="BU112" s="223">
        <f>IFERROR(IF(RIGHT(VLOOKUP($A112,csapatok!$A:$NN,BU$320,FALSE),5)="Csere",VLOOKUP(LEFT(VLOOKUP($A112,csapatok!$A:$NN,BU$320,FALSE),LEN(VLOOKUP($A112,csapatok!$A:$NN,BU$320,FALSE))-6),'csapat-ranglista'!$A:$FP,BU$321,FALSE)/8,VLOOKUP(VLOOKUP($A112,csapatok!$A:$NN,BU$320,FALSE),'csapat-ranglista'!$A:$FP,BU$321,FALSE)/4),0)</f>
        <v>0</v>
      </c>
      <c r="BV112" s="223">
        <f>IFERROR(IF(RIGHT(VLOOKUP($A112,csapatok!$A:$NN,BV$320,FALSE),5)="Csere",VLOOKUP(LEFT(VLOOKUP($A112,csapatok!$A:$NN,BV$320,FALSE),LEN(VLOOKUP($A112,csapatok!$A:$NN,BV$320,FALSE))-6),'csapat-ranglista'!$A:$FP,BV$321,FALSE)/8,VLOOKUP(VLOOKUP($A112,csapatok!$A:$NN,BV$320,FALSE),'csapat-ranglista'!$A:$FP,BV$321,FALSE)/4),0)</f>
        <v>0</v>
      </c>
      <c r="BW112" s="223">
        <f>IFERROR(IF(RIGHT(VLOOKUP($A112,csapatok!$A:$NN,BW$320,FALSE),5)="Csere",VLOOKUP(LEFT(VLOOKUP($A112,csapatok!$A:$NN,BW$320,FALSE),LEN(VLOOKUP($A112,csapatok!$A:$NN,BW$320,FALSE))-6),'csapat-ranglista'!$A:$FP,BW$321,FALSE)/8,VLOOKUP(VLOOKUP($A112,csapatok!$A:$NN,BW$320,FALSE),'csapat-ranglista'!$A:$FP,BW$321,FALSE)/4),0)</f>
        <v>0</v>
      </c>
      <c r="BX112" s="223">
        <f>IFERROR(IF(RIGHT(VLOOKUP($A112,csapatok!$A:$NN,BX$320,FALSE),5)="Csere",VLOOKUP(LEFT(VLOOKUP($A112,csapatok!$A:$NN,BX$320,FALSE),LEN(VLOOKUP($A112,csapatok!$A:$NN,BX$320,FALSE))-6),'csapat-ranglista'!$A:$FP,BX$321,FALSE)/8,VLOOKUP(VLOOKUP($A112,csapatok!$A:$NN,BX$320,FALSE),'csapat-ranglista'!$A:$FP,BX$321,FALSE)/4),0)</f>
        <v>0</v>
      </c>
      <c r="BY112" s="223">
        <f>IFERROR(IF(RIGHT(VLOOKUP($A112,csapatok!$A:$NN,BY$320,FALSE),5)="Csere",VLOOKUP(LEFT(VLOOKUP($A112,csapatok!$A:$NN,BY$320,FALSE),LEN(VLOOKUP($A112,csapatok!$A:$NN,BY$320,FALSE))-6),'csapat-ranglista'!$A:$FP,BY$321,FALSE)/8,VLOOKUP(VLOOKUP($A112,csapatok!$A:$NN,BY$320,FALSE),'csapat-ranglista'!$A:$FP,BY$321,FALSE)/4),0)</f>
        <v>0</v>
      </c>
      <c r="BZ112" s="223">
        <f>IFERROR(IF(RIGHT(VLOOKUP($A112,csapatok!$A:$NN,BZ$320,FALSE),5)="Csere",VLOOKUP(LEFT(VLOOKUP($A112,csapatok!$A:$NN,BZ$320,FALSE),LEN(VLOOKUP($A112,csapatok!$A:$NN,BZ$320,FALSE))-6),'csapat-ranglista'!$A:$FP,BZ$321,FALSE)/8,VLOOKUP(VLOOKUP($A112,csapatok!$A:$NN,BZ$320,FALSE),'csapat-ranglista'!$A:$FP,BZ$321,FALSE)/4),0)</f>
        <v>0</v>
      </c>
      <c r="CA112" s="223">
        <f>IFERROR(IF(RIGHT(VLOOKUP($A112,csapatok!$A:$NN,CA$320,FALSE),5)="Csere",VLOOKUP(LEFT(VLOOKUP($A112,csapatok!$A:$NN,CA$320,FALSE),LEN(VLOOKUP($A112,csapatok!$A:$NN,CA$320,FALSE))-6),'csapat-ranglista'!$A:$FP,CA$321,FALSE)/8,VLOOKUP(VLOOKUP($A112,csapatok!$A:$NN,CA$320,FALSE),'csapat-ranglista'!$A:$FP,CA$321,FALSE)/4),0)</f>
        <v>0</v>
      </c>
      <c r="CB112" s="223">
        <f>IFERROR(IF(RIGHT(VLOOKUP($A112,csapatok!$A:$NN,CB$320,FALSE),5)="Csere",VLOOKUP(LEFT(VLOOKUP($A112,csapatok!$A:$NN,CB$320,FALSE),LEN(VLOOKUP($A112,csapatok!$A:$NN,CB$320,FALSE))-6),'csapat-ranglista'!$A:$FP,CB$321,FALSE)/8,VLOOKUP(VLOOKUP($A112,csapatok!$A:$NN,CB$320,FALSE),'csapat-ranglista'!$A:$FP,CB$321,FALSE)/4),0)</f>
        <v>0</v>
      </c>
      <c r="CC112" s="223">
        <f>IFERROR(IF(RIGHT(VLOOKUP($A112,csapatok!$A:$NN,CC$320,FALSE),5)="Csere",VLOOKUP(LEFT(VLOOKUP($A112,csapatok!$A:$NN,CC$320,FALSE),LEN(VLOOKUP($A112,csapatok!$A:$NN,CC$320,FALSE))-6),'csapat-ranglista'!$A:$FP,CC$321,FALSE)/8,VLOOKUP(VLOOKUP($A112,csapatok!$A:$NN,CC$320,FALSE),'csapat-ranglista'!$A:$FP,CC$321,FALSE)/4),0)</f>
        <v>0</v>
      </c>
      <c r="CD112" s="223">
        <f>IFERROR(IF(RIGHT(VLOOKUP($A112,csapatok!$A:$NN,CD$320,FALSE),5)="Csere",VLOOKUP(LEFT(VLOOKUP($A112,csapatok!$A:$NN,CD$320,FALSE),LEN(VLOOKUP($A112,csapatok!$A:$NN,CD$320,FALSE))-6),'csapat-ranglista'!$A:$FP,CD$321,FALSE)/8,VLOOKUP(VLOOKUP($A112,csapatok!$A:$NN,CD$320,FALSE),'csapat-ranglista'!$A:$FP,CD$321,FALSE)/4),0)</f>
        <v>0</v>
      </c>
      <c r="CE112" s="223">
        <f>IFERROR(IF(RIGHT(VLOOKUP($A112,csapatok!$A:$NN,CE$320,FALSE),5)="Csere",VLOOKUP(LEFT(VLOOKUP($A112,csapatok!$A:$NN,CE$320,FALSE),LEN(VLOOKUP($A112,csapatok!$A:$NN,CE$320,FALSE))-6),'csapat-ranglista'!$A:$FP,CE$321,FALSE)/8,VLOOKUP(VLOOKUP($A112,csapatok!$A:$NN,CE$320,FALSE),'csapat-ranglista'!$A:$FP,CE$321,FALSE)/4),0)</f>
        <v>0</v>
      </c>
      <c r="CF112" s="223">
        <f>IFERROR(IF(RIGHT(VLOOKUP($A112,csapatok!$A:$NN,CF$320,FALSE),5)="Csere",VLOOKUP(LEFT(VLOOKUP($A112,csapatok!$A:$NN,CF$320,FALSE),LEN(VLOOKUP($A112,csapatok!$A:$NN,CF$320,FALSE))-6),'csapat-ranglista'!$A:$FP,CF$321,FALSE)/8,VLOOKUP(VLOOKUP($A112,csapatok!$A:$NN,CF$320,FALSE),'csapat-ranglista'!$A:$FP,CF$321,FALSE)/4),0)</f>
        <v>0</v>
      </c>
      <c r="CG112" s="223">
        <f>IFERROR(IF(RIGHT(VLOOKUP($A112,csapatok!$A:$NN,CG$320,FALSE),5)="Csere",VLOOKUP(LEFT(VLOOKUP($A112,csapatok!$A:$NN,CG$320,FALSE),LEN(VLOOKUP($A112,csapatok!$A:$NN,CG$320,FALSE))-6),'csapat-ranglista'!$A:$FP,CG$321,FALSE)/8,VLOOKUP(VLOOKUP($A112,csapatok!$A:$NN,CG$320,FALSE),'csapat-ranglista'!$A:$FP,CG$321,FALSE)/4),0)</f>
        <v>0</v>
      </c>
      <c r="CH112" s="223">
        <f>IFERROR(IF(RIGHT(VLOOKUP($A112,csapatok!$A:$NN,CH$320,FALSE),5)="Csere",VLOOKUP(LEFT(VLOOKUP($A112,csapatok!$A:$NN,CH$320,FALSE),LEN(VLOOKUP($A112,csapatok!$A:$NN,CH$320,FALSE))-6),'csapat-ranglista'!$A:$FP,CH$321,FALSE)/8,VLOOKUP(VLOOKUP($A112,csapatok!$A:$NN,CH$320,FALSE),'csapat-ranglista'!$A:$FP,CH$321,FALSE)/4),0)</f>
        <v>0</v>
      </c>
      <c r="CI112" s="223">
        <f>IFERROR(IF(RIGHT(VLOOKUP($A112,csapatok!$A:$NN,CI$320,FALSE),5)="Csere",VLOOKUP(LEFT(VLOOKUP($A112,csapatok!$A:$NN,CI$320,FALSE),LEN(VLOOKUP($A112,csapatok!$A:$NN,CI$320,FALSE))-6),'csapat-ranglista'!$A:$FP,CI$321,FALSE)/8,VLOOKUP(VLOOKUP($A112,csapatok!$A:$NN,CI$320,FALSE),'csapat-ranglista'!$A:$FP,CI$321,FALSE)/4),0)</f>
        <v>0</v>
      </c>
      <c r="CJ112" s="224">
        <f>versenyek!$IQ$11*IFERROR(VLOOKUP(VLOOKUP($A112,versenyek!IP:IR,3,FALSE),szabalyok!$A$16:$B$23,2,FALSE)/4,0)</f>
        <v>0</v>
      </c>
      <c r="CK112" s="224">
        <f>versenyek!$IT$11*IFERROR(VLOOKUP(VLOOKUP($A112,versenyek!IS:IU,3,FALSE),szabalyok!$A$16:$B$23,2,FALSE)/4,0)</f>
        <v>0</v>
      </c>
      <c r="CL112" s="223">
        <f>IFERROR(IF(RIGHT(VLOOKUP($A112,csapatok!$A:$NN,CL$320,FALSE),5)="Csere",VLOOKUP(LEFT(VLOOKUP($A112,csapatok!$A:$NN,CL$320,FALSE),LEN(VLOOKUP($A112,csapatok!$A:$NN,CL$320,FALSE))-6),'csapat-ranglista'!$A:$FP,CL$321,FALSE)/8,VLOOKUP(VLOOKUP($A112,csapatok!$A:$NN,CL$320,FALSE),'csapat-ranglista'!$A:$FP,CL$321,FALSE)/4),0)</f>
        <v>0</v>
      </c>
      <c r="CM112" s="223">
        <f>IFERROR(IF(RIGHT(VLOOKUP($A112,csapatok!$A:$NN,CM$320,FALSE),5)="Csere",VLOOKUP(LEFT(VLOOKUP($A112,csapatok!$A:$NN,CM$320,FALSE),LEN(VLOOKUP($A112,csapatok!$A:$NN,CM$320,FALSE))-6),'csapat-ranglista'!$A:$FP,CM$321,FALSE)/8,VLOOKUP(VLOOKUP($A112,csapatok!$A:$NN,CM$320,FALSE),'csapat-ranglista'!$A:$FP,CM$321,FALSE)/4),0)</f>
        <v>0</v>
      </c>
      <c r="CN112" s="223">
        <f>IFERROR(IF(RIGHT(VLOOKUP($A112,csapatok!$A:$NN,CN$320,FALSE),5)="Csere",VLOOKUP(LEFT(VLOOKUP($A112,csapatok!$A:$NN,CN$320,FALSE),LEN(VLOOKUP($A112,csapatok!$A:$NN,CN$320,FALSE))-6),'csapat-ranglista'!$A:$FP,CN$321,FALSE)/8,VLOOKUP(VLOOKUP($A112,csapatok!$A:$NN,CN$320,FALSE),'csapat-ranglista'!$A:$FP,CN$321,FALSE)/4),0)</f>
        <v>0</v>
      </c>
      <c r="CO112" s="223">
        <f>IFERROR(IF(RIGHT(VLOOKUP($A112,csapatok!$A:$NN,CO$320,FALSE),5)="Csere",VLOOKUP(LEFT(VLOOKUP($A112,csapatok!$A:$NN,CO$320,FALSE),LEN(VLOOKUP($A112,csapatok!$A:$NN,CO$320,FALSE))-6),'csapat-ranglista'!$A:$FP,CO$321,FALSE)/8,VLOOKUP(VLOOKUP($A112,csapatok!$A:$NN,CO$320,FALSE),'csapat-ranglista'!$A:$FP,CO$321,FALSE)/4),0)</f>
        <v>0</v>
      </c>
      <c r="CP112" s="223">
        <f>IFERROR(IF(RIGHT(VLOOKUP($A112,csapatok!$A:$NN,CP$320,FALSE),5)="Csere",VLOOKUP(LEFT(VLOOKUP($A112,csapatok!$A:$NN,CP$320,FALSE),LEN(VLOOKUP($A112,csapatok!$A:$NN,CP$320,FALSE))-6),'csapat-ranglista'!$A:$FP,CP$321,FALSE)/8,VLOOKUP(VLOOKUP($A112,csapatok!$A:$NN,CP$320,FALSE),'csapat-ranglista'!$A:$FP,CP$321,FALSE)/4),0)</f>
        <v>0</v>
      </c>
      <c r="CQ112" s="223">
        <f>IFERROR(IF(RIGHT(VLOOKUP($A112,csapatok!$A:$NN,CQ$320,FALSE),5)="Csere",VLOOKUP(LEFT(VLOOKUP($A112,csapatok!$A:$NN,CQ$320,FALSE),LEN(VLOOKUP($A112,csapatok!$A:$NN,CQ$320,FALSE))-6),'csapat-ranglista'!$A:$FP,CQ$321,FALSE)/8,VLOOKUP(VLOOKUP($A112,csapatok!$A:$NN,CQ$320,FALSE),'csapat-ranglista'!$A:$FP,CQ$321,FALSE)/4),0)</f>
        <v>0</v>
      </c>
      <c r="CR112" s="223">
        <f>IFERROR(IF(RIGHT(VLOOKUP($A112,csapatok!$A:$NN,CR$320,FALSE),5)="Csere",VLOOKUP(LEFT(VLOOKUP($A112,csapatok!$A:$NN,CR$320,FALSE),LEN(VLOOKUP($A112,csapatok!$A:$NN,CR$320,FALSE))-6),'csapat-ranglista'!$A:$FP,CR$321,FALSE)/8,VLOOKUP(VLOOKUP($A112,csapatok!$A:$NN,CR$320,FALSE),'csapat-ranglista'!$A:$FP,CR$321,FALSE)/4),0)</f>
        <v>0</v>
      </c>
      <c r="CS112" s="223">
        <f>IFERROR(IF(RIGHT(VLOOKUP($A112,csapatok!$A:$NN,CS$320,FALSE),5)="Csere",VLOOKUP(LEFT(VLOOKUP($A112,csapatok!$A:$NN,CS$320,FALSE),LEN(VLOOKUP($A112,csapatok!$A:$NN,CS$320,FALSE))-6),'csapat-ranglista'!$A:$FP,CS$321,FALSE)/8,VLOOKUP(VLOOKUP($A112,csapatok!$A:$NN,CS$320,FALSE),'csapat-ranglista'!$A:$FP,CS$321,FALSE)/4),0)</f>
        <v>0</v>
      </c>
      <c r="CT112" s="223">
        <f>IFERROR(IF(RIGHT(VLOOKUP($A112,csapatok!$A:$NN,CT$320,FALSE),5)="Csere",VLOOKUP(LEFT(VLOOKUP($A112,csapatok!$A:$NN,CT$320,FALSE),LEN(VLOOKUP($A112,csapatok!$A:$NN,CT$320,FALSE))-6),'csapat-ranglista'!$A:$FP,CT$321,FALSE)/8,VLOOKUP(VLOOKUP($A112,csapatok!$A:$NN,CT$320,FALSE),'csapat-ranglista'!$A:$FP,CT$321,FALSE)/4),0)</f>
        <v>0</v>
      </c>
      <c r="CU112" s="223">
        <f>IFERROR(IF(RIGHT(VLOOKUP($A112,csapatok!$A:$NN,CU$320,FALSE),5)="Csere",VLOOKUP(LEFT(VLOOKUP($A112,csapatok!$A:$NN,CU$320,FALSE),LEN(VLOOKUP($A112,csapatok!$A:$NN,CU$320,FALSE))-6),'csapat-ranglista'!$A:$FP,CU$321,FALSE)/8,VLOOKUP(VLOOKUP($A112,csapatok!$A:$NN,CU$320,FALSE),'csapat-ranglista'!$A:$FP,CU$321,FALSE)/4),0)</f>
        <v>0</v>
      </c>
      <c r="CV112" s="223">
        <f>IFERROR(IF(RIGHT(VLOOKUP($A112,csapatok!$A:$NN,CV$320,FALSE),5)="Csere",VLOOKUP(LEFT(VLOOKUP($A112,csapatok!$A:$NN,CV$320,FALSE),LEN(VLOOKUP($A112,csapatok!$A:$NN,CV$320,FALSE))-6),'csapat-ranglista'!$A:$FP,CV$321,FALSE)/8,VLOOKUP(VLOOKUP($A112,csapatok!$A:$NN,CV$320,FALSE),'csapat-ranglista'!$A:$FP,CV$321,FALSE)/4),0)</f>
        <v>0</v>
      </c>
      <c r="CW112" s="223">
        <f>IFERROR(IF(RIGHT(VLOOKUP($A112,csapatok!$A:$NN,CW$320,FALSE),5)="Csere",VLOOKUP(LEFT(VLOOKUP($A112,csapatok!$A:$NN,CW$320,FALSE),LEN(VLOOKUP($A112,csapatok!$A:$NN,CW$320,FALSE))-6),'csapat-ranglista'!$A:$FP,CW$321,FALSE)/8,VLOOKUP(VLOOKUP($A112,csapatok!$A:$NN,CW$320,FALSE),'csapat-ranglista'!$A:$FP,CW$321,FALSE)/4),0)</f>
        <v>0</v>
      </c>
      <c r="CX112" s="223">
        <f>IFERROR(IF(RIGHT(VLOOKUP($A112,csapatok!$A:$NN,CX$320,FALSE),5)="Csere",VLOOKUP(LEFT(VLOOKUP($A112,csapatok!$A:$NN,CX$320,FALSE),LEN(VLOOKUP($A112,csapatok!$A:$NN,CX$320,FALSE))-6),'csapat-ranglista'!$A:$FP,CX$321,FALSE)/8,VLOOKUP(VLOOKUP($A112,csapatok!$A:$NN,CX$320,FALSE),'csapat-ranglista'!$A:$FP,CX$321,FALSE)/4),0)</f>
        <v>0</v>
      </c>
      <c r="CY112" s="223">
        <f>IFERROR(IF(RIGHT(VLOOKUP($A112,csapatok!$A:$NN,CY$320,FALSE),5)="Csere",VLOOKUP(LEFT(VLOOKUP($A112,csapatok!$A:$NN,CY$320,FALSE),LEN(VLOOKUP($A112,csapatok!$A:$NN,CY$320,FALSE))-6),'csapat-ranglista'!$A:$FP,CY$321,FALSE)/8,VLOOKUP(VLOOKUP($A112,csapatok!$A:$NN,CY$320,FALSE),'csapat-ranglista'!$A:$FP,CY$321,FALSE)/4),0)</f>
        <v>0</v>
      </c>
      <c r="CZ112" s="223">
        <f>IFERROR(IF(RIGHT(VLOOKUP($A112,csapatok!$A:$NN,CZ$320,FALSE),5)="Csere",VLOOKUP(LEFT(VLOOKUP($A112,csapatok!$A:$NN,CZ$320,FALSE),LEN(VLOOKUP($A112,csapatok!$A:$NN,CZ$320,FALSE))-6),'csapat-ranglista'!$A:$FP,CZ$321,FALSE)/8,VLOOKUP(VLOOKUP($A112,csapatok!$A:$NN,CZ$320,FALSE),'csapat-ranglista'!$A:$FP,CZ$321,FALSE)/4),0)</f>
        <v>0</v>
      </c>
      <c r="DA112" s="223">
        <f>IFERROR(IF(RIGHT(VLOOKUP($A112,csapatok!$A:$NN,DA$320,FALSE),5)="Csere",VLOOKUP(LEFT(VLOOKUP($A112,csapatok!$A:$NN,DA$320,FALSE),LEN(VLOOKUP($A112,csapatok!$A:$NN,DA$320,FALSE))-6),'csapat-ranglista'!$A:$FP,DA$321,FALSE)/8,VLOOKUP(VLOOKUP($A112,csapatok!$A:$NN,DA$320,FALSE),'csapat-ranglista'!$A:$FP,DA$321,FALSE)/4),0)</f>
        <v>0</v>
      </c>
      <c r="DB112" s="223">
        <f>IFERROR(IF(RIGHT(VLOOKUP($A112,csapatok!$A:$NN,DB$320,FALSE),5)="Csere",VLOOKUP(LEFT(VLOOKUP($A112,csapatok!$A:$NN,DB$320,FALSE),LEN(VLOOKUP($A112,csapatok!$A:$NN,DB$320,FALSE))-6),'csapat-ranglista'!$A:$FP,DB$321,FALSE)/8,VLOOKUP(VLOOKUP($A112,csapatok!$A:$NN,DB$320,FALSE),'csapat-ranglista'!$A:$FP,DB$321,FALSE)/4),0)</f>
        <v>0</v>
      </c>
      <c r="DC112" s="223">
        <f>IFERROR(IF(RIGHT(VLOOKUP($A112,csapatok!$A:$NN,DC$320,FALSE),5)="Csere",VLOOKUP(LEFT(VLOOKUP($A112,csapatok!$A:$NN,DC$320,FALSE),LEN(VLOOKUP($A112,csapatok!$A:$NN,DC$320,FALSE))-6),'csapat-ranglista'!$A:$FP,DC$321,FALSE)/8,VLOOKUP(VLOOKUP($A112,csapatok!$A:$NN,DC$320,FALSE),'csapat-ranglista'!$A:$FP,DC$321,FALSE)/4),0)</f>
        <v>0</v>
      </c>
      <c r="DD112" s="223">
        <f>IFERROR(IF(RIGHT(VLOOKUP($A112,csapatok!$A:$NN,DD$320,FALSE),5)="Csere",VLOOKUP(LEFT(VLOOKUP($A112,csapatok!$A:$NN,DD$320,FALSE),LEN(VLOOKUP($A112,csapatok!$A:$NN,DD$320,FALSE))-6),'csapat-ranglista'!$A:$FP,DD$321,FALSE)/8,VLOOKUP(VLOOKUP($A112,csapatok!$A:$NN,DD$320,FALSE),'csapat-ranglista'!$A:$FP,DD$321,FALSE)/4),0)</f>
        <v>0</v>
      </c>
      <c r="DE112" s="223">
        <f>IFERROR(IF(RIGHT(VLOOKUP($A112,csapatok!$A:$NN,DE$320,FALSE),5)="Csere",VLOOKUP(LEFT(VLOOKUP($A112,csapatok!$A:$NN,DE$320,FALSE),LEN(VLOOKUP($A112,csapatok!$A:$NN,DE$320,FALSE))-6),'csapat-ranglista'!$A:$FP,DE$321,FALSE)/8,VLOOKUP(VLOOKUP($A112,csapatok!$A:$NN,DE$320,FALSE),'csapat-ranglista'!$A:$FP,DE$321,FALSE)/4),0)</f>
        <v>0</v>
      </c>
      <c r="DF112" s="223">
        <f>IFERROR(IF(RIGHT(VLOOKUP($A112,csapatok!$A:$NN,DF$320,FALSE),5)="Csere",VLOOKUP(LEFT(VLOOKUP($A112,csapatok!$A:$NN,DF$320,FALSE),LEN(VLOOKUP($A112,csapatok!$A:$NN,DF$320,FALSE))-6),'csapat-ranglista'!$A:$FP,DF$321,FALSE)/8,VLOOKUP(VLOOKUP($A112,csapatok!$A:$NN,DF$320,FALSE),'csapat-ranglista'!$A:$FP,DF$321,FALSE)/4),0)</f>
        <v>0</v>
      </c>
      <c r="DG112" s="223">
        <f>IFERROR(IF(RIGHT(VLOOKUP($A112,csapatok!$A:$NN,DG$320,FALSE),5)="Csere",VLOOKUP(LEFT(VLOOKUP($A112,csapatok!$A:$NN,DG$320,FALSE),LEN(VLOOKUP($A112,csapatok!$A:$NN,DG$320,FALSE))-6),'csapat-ranglista'!$A:$FP,DG$321,FALSE)/8,VLOOKUP(VLOOKUP($A112,csapatok!$A:$NN,DG$320,FALSE),'csapat-ranglista'!$A:$FP,DG$321,FALSE)/4),0)</f>
        <v>0</v>
      </c>
      <c r="DH112" s="223">
        <f>IFERROR(IF(RIGHT(VLOOKUP($A112,csapatok!$A:$NN,DH$320,FALSE),5)="Csere",VLOOKUP(LEFT(VLOOKUP($A112,csapatok!$A:$NN,DH$320,FALSE),LEN(VLOOKUP($A112,csapatok!$A:$NN,DH$320,FALSE))-6),'csapat-ranglista'!$A:$FP,DH$321,FALSE)/8,VLOOKUP(VLOOKUP($A112,csapatok!$A:$NN,DH$320,FALSE),'csapat-ranglista'!$A:$FP,DH$321,FALSE)/4),0)</f>
        <v>0</v>
      </c>
      <c r="DI112" s="223">
        <f>IFERROR(IF(RIGHT(VLOOKUP($A112,csapatok!$A:$NN,DI$320,FALSE),5)="Csere",VLOOKUP(LEFT(VLOOKUP($A112,csapatok!$A:$NN,DI$320,FALSE),LEN(VLOOKUP($A112,csapatok!$A:$NN,DI$320,FALSE))-6),'csapat-ranglista'!$A:$FP,DI$321,FALSE)/8,VLOOKUP(VLOOKUP($A112,csapatok!$A:$NN,DI$320,FALSE),'csapat-ranglista'!$A:$FP,DI$321,FALSE)/4),0)</f>
        <v>0</v>
      </c>
      <c r="DJ112" s="223">
        <f>IFERROR(IF(RIGHT(VLOOKUP($A112,csapatok!$A:$NN,DJ$320,FALSE),5)="Csere",VLOOKUP(LEFT(VLOOKUP($A112,csapatok!$A:$NN,DJ$320,FALSE),LEN(VLOOKUP($A112,csapatok!$A:$NN,DJ$320,FALSE))-6),'csapat-ranglista'!$A:$FP,DJ$321,FALSE)/8,VLOOKUP(VLOOKUP($A112,csapatok!$A:$NN,DJ$320,FALSE),'csapat-ranglista'!$A:$FP,DJ$321,FALSE)/4),0)</f>
        <v>0</v>
      </c>
      <c r="DK112" s="223">
        <f>IFERROR(IF(RIGHT(VLOOKUP($A112,csapatok!$A:$NN,DK$320,FALSE),5)="Csere",VLOOKUP(LEFT(VLOOKUP($A112,csapatok!$A:$NN,DK$320,FALSE),LEN(VLOOKUP($A112,csapatok!$A:$NN,DK$320,FALSE))-6),'csapat-ranglista'!$A:$FP,DK$321,FALSE)/8,VLOOKUP(VLOOKUP($A112,csapatok!$A:$NN,DK$320,FALSE),'csapat-ranglista'!$A:$FP,DK$321,FALSE)/4),0)</f>
        <v>0</v>
      </c>
      <c r="DL112" s="223">
        <f>IFERROR(IF(RIGHT(VLOOKUP($A112,csapatok!$A:$NN,DL$320,FALSE),5)="Csere",VLOOKUP(LEFT(VLOOKUP($A112,csapatok!$A:$NN,DL$320,FALSE),LEN(VLOOKUP($A112,csapatok!$A:$NN,DL$320,FALSE))-6),'csapat-ranglista'!$A:$FP,DL$321,FALSE)/8,VLOOKUP(VLOOKUP($A112,csapatok!$A:$NN,DL$320,FALSE),'csapat-ranglista'!$A:$FP,DL$321,FALSE)/4),0)</f>
        <v>0</v>
      </c>
      <c r="DM112" s="223">
        <f>IFERROR(IF(RIGHT(VLOOKUP($A112,csapatok!$A:$NN,DM$320,FALSE),5)="Csere",VLOOKUP(LEFT(VLOOKUP($A112,csapatok!$A:$NN,DM$320,FALSE),LEN(VLOOKUP($A112,csapatok!$A:$NN,DM$320,FALSE))-6),'csapat-ranglista'!$A:$FP,DM$321,FALSE)/8,VLOOKUP(VLOOKUP($A112,csapatok!$A:$NN,DM$320,FALSE),'csapat-ranglista'!$A:$FP,DM$321,FALSE)/4),0)</f>
        <v>0</v>
      </c>
      <c r="DN112" s="223">
        <f>IFERROR(IF(RIGHT(VLOOKUP($A112,csapatok!$A:$NN,DN$320,FALSE),5)="Csere",VLOOKUP(LEFT(VLOOKUP($A112,csapatok!$A:$NN,DN$320,FALSE),LEN(VLOOKUP($A112,csapatok!$A:$NN,DN$320,FALSE))-6),'csapat-ranglista'!$A:$FP,DN$321,FALSE)/8,VLOOKUP(VLOOKUP($A112,csapatok!$A:$NN,DN$320,FALSE),'csapat-ranglista'!$A:$FP,DN$321,FALSE)/4),0)</f>
        <v>0</v>
      </c>
      <c r="DO112" s="224">
        <f>versenyek!$MF$11*IFERROR(VLOOKUP(VLOOKUP($A112,versenyek!ME:MG,3,FALSE),szabalyok!$A$16:$B$23,2,FALSE)/4,0)</f>
        <v>0</v>
      </c>
      <c r="DP112" s="224">
        <f>versenyek!$MI$11*IFERROR(VLOOKUP(VLOOKUP($A112,versenyek!MH:MJ,3,FALSE),szabalyok!$A$16:$B$23,2,FALSE)/4,0)</f>
        <v>0</v>
      </c>
      <c r="DQ112" s="223">
        <f>IFERROR(IF(RIGHT(VLOOKUP($A112,csapatok!$A:$NN,DQ$320,FALSE),5)="Csere",VLOOKUP(LEFT(VLOOKUP($A112,csapatok!$A:$NN,DQ$320,FALSE),LEN(VLOOKUP($A112,csapatok!$A:$NN,DQ$320,FALSE))-6),'csapat-ranglista'!$A:$FP,DQ$321,FALSE)/8,VLOOKUP(VLOOKUP($A112,csapatok!$A:$NN,DQ$320,FALSE),'csapat-ranglista'!$A:$FP,DQ$321,FALSE)/4),0)</f>
        <v>0</v>
      </c>
      <c r="DR112" s="223">
        <f>IFERROR(IF(RIGHT(VLOOKUP($A112,csapatok!$A:$NN,DR$320,FALSE),5)="Csere",VLOOKUP(LEFT(VLOOKUP($A112,csapatok!$A:$NN,DR$320,FALSE),LEN(VLOOKUP($A112,csapatok!$A:$NN,DR$320,FALSE))-6),'csapat-ranglista'!$A:$FP,DR$321,FALSE)/8,VLOOKUP(VLOOKUP($A112,csapatok!$A:$NN,DR$320,FALSE),'csapat-ranglista'!$A:$FP,DR$321,FALSE)/4),0)</f>
        <v>0</v>
      </c>
      <c r="DS112" s="223">
        <f>IFERROR(IF(RIGHT(VLOOKUP($A112,csapatok!$A:$NN,DS$320,FALSE),5)="Csere",VLOOKUP(LEFT(VLOOKUP($A112,csapatok!$A:$NN,DS$320,FALSE),LEN(VLOOKUP($A112,csapatok!$A:$NN,DS$320,FALSE))-6),'csapat-ranglista'!$A:$FP,DS$321,FALSE)/8,VLOOKUP(VLOOKUP($A112,csapatok!$A:$NN,DS$320,FALSE),'csapat-ranglista'!$A:$FP,DS$321,FALSE)/4),0)</f>
        <v>0</v>
      </c>
      <c r="DT112" s="223">
        <f>IFERROR(IF(RIGHT(VLOOKUP($A112,csapatok!$A:$NN,DT$320,FALSE),5)="Csere",VLOOKUP(LEFT(VLOOKUP($A112,csapatok!$A:$NN,DT$320,FALSE),LEN(VLOOKUP($A112,csapatok!$A:$NN,DT$320,FALSE))-6),'csapat-ranglista'!$A:$FP,DT$321,FALSE)/8,VLOOKUP(VLOOKUP($A112,csapatok!$A:$NN,DT$320,FALSE),'csapat-ranglista'!$A:$FP,DT$321,FALSE)/4),0)</f>
        <v>0</v>
      </c>
      <c r="DU112" s="223">
        <f>IFERROR(IF(RIGHT(VLOOKUP($A112,csapatok!$A:$NN,DU$320,FALSE),5)="Csere",VLOOKUP(LEFT(VLOOKUP($A112,csapatok!$A:$NN,DU$320,FALSE),LEN(VLOOKUP($A112,csapatok!$A:$NN,DU$320,FALSE))-6),'csapat-ranglista'!$A:$FP,DU$321,FALSE)/8,VLOOKUP(VLOOKUP($A112,csapatok!$A:$NN,DU$320,FALSE),'csapat-ranglista'!$A:$FP,DU$321,FALSE)/4),0)</f>
        <v>0</v>
      </c>
      <c r="DV112" s="223">
        <f>IFERROR(IF(RIGHT(VLOOKUP($A112,csapatok!$A:$NN,DV$320,FALSE),5)="Csere",VLOOKUP(LEFT(VLOOKUP($A112,csapatok!$A:$NN,DV$320,FALSE),LEN(VLOOKUP($A112,csapatok!$A:$NN,DV$320,FALSE))-6),'csapat-ranglista'!$A:$FP,DV$321,FALSE)/8,VLOOKUP(VLOOKUP($A112,csapatok!$A:$NN,DV$320,FALSE),'csapat-ranglista'!$A:$FP,DV$321,FALSE)/4),0)</f>
        <v>0</v>
      </c>
      <c r="DW112" s="223">
        <f>IFERROR(IF(RIGHT(VLOOKUP($A112,csapatok!$A:$NN,DW$320,FALSE),5)="Csere",VLOOKUP(LEFT(VLOOKUP($A112,csapatok!$A:$NN,DW$320,FALSE),LEN(VLOOKUP($A112,csapatok!$A:$NN,DW$320,FALSE))-6),'csapat-ranglista'!$A:$FP,DW$321,FALSE)/8,VLOOKUP(VLOOKUP($A112,csapatok!$A:$NN,DW$320,FALSE),'csapat-ranglista'!$A:$FP,DW$321,FALSE)/4),0)</f>
        <v>0</v>
      </c>
      <c r="DX112" s="223">
        <f>IFERROR(IF(RIGHT(VLOOKUP($A112,csapatok!$A:$NN,DX$320,FALSE),5)="Csere",VLOOKUP(LEFT(VLOOKUP($A112,csapatok!$A:$NN,DX$320,FALSE),LEN(VLOOKUP($A112,csapatok!$A:$NN,DX$320,FALSE))-6),'csapat-ranglista'!$A:$FP,DX$321,FALSE)/8,VLOOKUP(VLOOKUP($A112,csapatok!$A:$NN,DX$320,FALSE),'csapat-ranglista'!$A:$FP,DX$321,FALSE)/4),0)</f>
        <v>0</v>
      </c>
      <c r="DY112" s="223">
        <f>IFERROR(IF(RIGHT(VLOOKUP($A112,csapatok!$A:$NN,DY$320,FALSE),5)="Csere",VLOOKUP(LEFT(VLOOKUP($A112,csapatok!$A:$NN,DY$320,FALSE),LEN(VLOOKUP($A112,csapatok!$A:$NN,DY$320,FALSE))-6),'csapat-ranglista'!$A:$FP,DY$321,FALSE)/8,VLOOKUP(VLOOKUP($A112,csapatok!$A:$NN,DY$320,FALSE),'csapat-ranglista'!$A:$FP,DY$321,FALSE)/4),0)</f>
        <v>0</v>
      </c>
      <c r="DZ112" s="223">
        <f>IFERROR(IF(RIGHT(VLOOKUP($A112,csapatok!$A:$NN,DZ$320,FALSE),5)="Csere",VLOOKUP(LEFT(VLOOKUP($A112,csapatok!$A:$NN,DZ$320,FALSE),LEN(VLOOKUP($A112,csapatok!$A:$NN,DZ$320,FALSE))-6),'csapat-ranglista'!$A:$FP,DZ$321,FALSE)/8,VLOOKUP(VLOOKUP($A112,csapatok!$A:$NN,DZ$320,FALSE),'csapat-ranglista'!$A:$FP,DZ$321,FALSE)/4),0)</f>
        <v>0</v>
      </c>
      <c r="EA112" s="223">
        <f>IFERROR(IF(RIGHT(VLOOKUP($A112,csapatok!$A:$NN,EA$320,FALSE),5)="Csere",VLOOKUP(LEFT(VLOOKUP($A112,csapatok!$A:$NN,EA$320,FALSE),LEN(VLOOKUP($A112,csapatok!$A:$NN,EA$320,FALSE))-6),'csapat-ranglista'!$A:$FP,EA$321,FALSE)/8,VLOOKUP(VLOOKUP($A112,csapatok!$A:$NN,EA$320,FALSE),'csapat-ranglista'!$A:$FP,EA$321,FALSE)/4),0)</f>
        <v>0</v>
      </c>
      <c r="EB112" s="223">
        <f>IFERROR(IF(RIGHT(VLOOKUP($A112,csapatok!$A:$NN,EB$320,FALSE),5)="Csere",VLOOKUP(LEFT(VLOOKUP($A112,csapatok!$A:$NN,EB$320,FALSE),LEN(VLOOKUP($A112,csapatok!$A:$NN,EB$320,FALSE))-6),'csapat-ranglista'!$A:$FP,EB$321,FALSE)/8,VLOOKUP(VLOOKUP($A112,csapatok!$A:$NN,EB$320,FALSE),'csapat-ranglista'!$A:$FP,EB$321,FALSE)/4),0)</f>
        <v>0</v>
      </c>
      <c r="EC112" s="223">
        <f>IFERROR(IF(RIGHT(VLOOKUP($A112,csapatok!$A:$NN,EC$320,FALSE),5)="Csere",VLOOKUP(LEFT(VLOOKUP($A112,csapatok!$A:$NN,EC$320,FALSE),LEN(VLOOKUP($A112,csapatok!$A:$NN,EC$320,FALSE))-6),'csapat-ranglista'!$A:$FP,EC$321,FALSE)/8,VLOOKUP(VLOOKUP($A112,csapatok!$A:$NN,EC$320,FALSE),'csapat-ranglista'!$A:$FP,EC$321,FALSE)/4),0)</f>
        <v>0</v>
      </c>
      <c r="ED112" s="223">
        <f>IFERROR(IF(RIGHT(VLOOKUP($A112,csapatok!$A:$NN,ED$320,FALSE),5)="Csere",VLOOKUP(LEFT(VLOOKUP($A112,csapatok!$A:$NN,ED$320,FALSE),LEN(VLOOKUP($A112,csapatok!$A:$NN,ED$320,FALSE))-6),'csapat-ranglista'!$A:$FP,ED$321,FALSE)/8,VLOOKUP(VLOOKUP($A112,csapatok!$A:$NN,ED$320,FALSE),'csapat-ranglista'!$A:$FP,ED$321,FALSE)/4),0)</f>
        <v>0</v>
      </c>
      <c r="EE112" s="223">
        <f>IFERROR(IF(RIGHT(VLOOKUP($A112,csapatok!$A:$NN,EE$320,FALSE),5)="Csere",VLOOKUP(LEFT(VLOOKUP($A112,csapatok!$A:$NN,EE$320,FALSE),LEN(VLOOKUP($A112,csapatok!$A:$NN,EE$320,FALSE))-6),'csapat-ranglista'!$A:$FP,EE$321,FALSE)/8,VLOOKUP(VLOOKUP($A112,csapatok!$A:$NN,EE$320,FALSE),'csapat-ranglista'!$A:$FP,EE$321,FALSE)/4),0)</f>
        <v>0</v>
      </c>
      <c r="EF112" s="223">
        <f>IFERROR(IF(RIGHT(VLOOKUP($A112,csapatok!$A:$NN,EF$320,FALSE),5)="Csere",VLOOKUP(LEFT(VLOOKUP($A112,csapatok!$A:$NN,EF$320,FALSE),LEN(VLOOKUP($A112,csapatok!$A:$NN,EF$320,FALSE))-6),'csapat-ranglista'!$A:$FP,EF$321,FALSE)/8,VLOOKUP(VLOOKUP($A112,csapatok!$A:$NN,EF$320,FALSE),'csapat-ranglista'!$A:$FP,EF$321,FALSE)/4),0)</f>
        <v>0</v>
      </c>
      <c r="EG112" s="223">
        <f>IFERROR(IF(RIGHT(VLOOKUP($A112,csapatok!$A:$NN,EG$320,FALSE),5)="Csere",VLOOKUP(LEFT(VLOOKUP($A112,csapatok!$A:$NN,EG$320,FALSE),LEN(VLOOKUP($A112,csapatok!$A:$NN,EG$320,FALSE))-6),'csapat-ranglista'!$A:$FP,EG$321,FALSE)/8,VLOOKUP(VLOOKUP($A112,csapatok!$A:$NN,EG$320,FALSE),'csapat-ranglista'!$A:$FP,EG$321,FALSE)/4),0)</f>
        <v>0</v>
      </c>
      <c r="EH112" s="223">
        <f>IFERROR(IF(RIGHT(VLOOKUP($A112,csapatok!$A:$NN,EH$320,FALSE),5)="Csere",VLOOKUP(LEFT(VLOOKUP($A112,csapatok!$A:$NN,EH$320,FALSE),LEN(VLOOKUP($A112,csapatok!$A:$NN,EH$320,FALSE))-6),'csapat-ranglista'!$A:$FP,EH$321,FALSE)/8,VLOOKUP(VLOOKUP($A112,csapatok!$A:$NN,EH$320,FALSE),'csapat-ranglista'!$A:$FP,EH$321,FALSE)/4),0)</f>
        <v>0</v>
      </c>
      <c r="EI112" s="223">
        <f>IFERROR(IF(RIGHT(VLOOKUP($A112,csapatok!$A:$NN,EI$320,FALSE),5)="Csere",VLOOKUP(LEFT(VLOOKUP($A112,csapatok!$A:$NN,EI$320,FALSE),LEN(VLOOKUP($A112,csapatok!$A:$NN,EI$320,FALSE))-6),'csapat-ranglista'!$A:$FP,EI$321,FALSE)/8,VLOOKUP(VLOOKUP($A112,csapatok!$A:$NN,EI$320,FALSE),'csapat-ranglista'!$A:$FP,EI$321,FALSE)/4),0)</f>
        <v>0</v>
      </c>
      <c r="EJ112" s="223">
        <f>IFERROR(IF(RIGHT(VLOOKUP($A112,csapatok!$A:$NN,EJ$320,FALSE),5)="Csere",VLOOKUP(LEFT(VLOOKUP($A112,csapatok!$A:$NN,EJ$320,FALSE),LEN(VLOOKUP($A112,csapatok!$A:$NN,EJ$320,FALSE))-6),'csapat-ranglista'!$A:$FP,EJ$321,FALSE)/8,VLOOKUP(VLOOKUP($A112,csapatok!$A:$NN,EJ$320,FALSE),'csapat-ranglista'!$A:$FP,EJ$321,FALSE)/4),0)</f>
        <v>0</v>
      </c>
      <c r="EK112" s="223">
        <f>IFERROR(IF(RIGHT(VLOOKUP($A112,csapatok!$A:$NN,EK$320,FALSE),5)="Csere",VLOOKUP(LEFT(VLOOKUP($A112,csapatok!$A:$NN,EK$320,FALSE),LEN(VLOOKUP($A112,csapatok!$A:$NN,EK$320,FALSE))-6),'csapat-ranglista'!$A:$FP,EK$321,FALSE)/8,VLOOKUP(VLOOKUP($A112,csapatok!$A:$NN,EK$320,FALSE),'csapat-ranglista'!$A:$FP,EK$321,FALSE)/4),0)</f>
        <v>0</v>
      </c>
      <c r="EL112" s="223">
        <f>IFERROR(IF(RIGHT(VLOOKUP($A112,csapatok!$A:$NN,EL$320,FALSE),5)="Csere",VLOOKUP(LEFT(VLOOKUP($A112,csapatok!$A:$NN,EL$320,FALSE),LEN(VLOOKUP($A112,csapatok!$A:$NN,EL$320,FALSE))-6),'csapat-ranglista'!$A:$FP,EL$321,FALSE)/8,VLOOKUP(VLOOKUP($A112,csapatok!$A:$NN,EL$320,FALSE),'csapat-ranglista'!$A:$FP,EL$321,FALSE)/4),0)</f>
        <v>0</v>
      </c>
      <c r="EM112" s="223">
        <f>IFERROR(IF(RIGHT(VLOOKUP($A112,csapatok!$A:$NN,EM$320,FALSE),5)="Csere",VLOOKUP(LEFT(VLOOKUP($A112,csapatok!$A:$NN,EM$320,FALSE),LEN(VLOOKUP($A112,csapatok!$A:$NN,EM$320,FALSE))-6),'csapat-ranglista'!$A:$FP,EM$321,FALSE)/8,VLOOKUP(VLOOKUP($A112,csapatok!$A:$NN,EM$320,FALSE),'csapat-ranglista'!$A:$FP,EM$321,FALSE)/4),0)</f>
        <v>0</v>
      </c>
      <c r="EN112" s="223">
        <f>IFERROR(IF(RIGHT(VLOOKUP($A112,csapatok!$A:$NN,EN$320,FALSE),5)="Csere",VLOOKUP(LEFT(VLOOKUP($A112,csapatok!$A:$NN,EN$320,FALSE),LEN(VLOOKUP($A112,csapatok!$A:$NN,EN$320,FALSE))-6),'csapat-ranglista'!$A:$FP,EN$321,FALSE)/8,VLOOKUP(VLOOKUP($A112,csapatok!$A:$NN,EN$320,FALSE),'csapat-ranglista'!$A:$FP,EN$321,FALSE)/4),0)</f>
        <v>0</v>
      </c>
      <c r="EO112" s="223">
        <f>IFERROR(IF(RIGHT(VLOOKUP($A112,csapatok!$A:$NN,EO$320,FALSE),5)="Csere",VLOOKUP(LEFT(VLOOKUP($A112,csapatok!$A:$NN,EO$320,FALSE),LEN(VLOOKUP($A112,csapatok!$A:$NN,EO$320,FALSE))-6),'csapat-ranglista'!$A:$FP,EO$321,FALSE)/8,VLOOKUP(VLOOKUP($A112,csapatok!$A:$NN,EO$320,FALSE),'csapat-ranglista'!$A:$FP,EO$321,FALSE)/4),0)</f>
        <v>0</v>
      </c>
      <c r="EP112" s="223">
        <f>IFERROR(IF(RIGHT(VLOOKUP($A112,csapatok!$A:$NN,EP$320,FALSE),5)="Csere",VLOOKUP(LEFT(VLOOKUP($A112,csapatok!$A:$NN,EP$320,FALSE),LEN(VLOOKUP($A112,csapatok!$A:$NN,EP$320,FALSE))-6),'csapat-ranglista'!$A:$FP,EP$321,FALSE)/8,VLOOKUP(VLOOKUP($A112,csapatok!$A:$NN,EP$320,FALSE),'csapat-ranglista'!$A:$FP,EP$321,FALSE)/4),0)</f>
        <v>0</v>
      </c>
      <c r="EQ112" s="223">
        <f>IFERROR(IF(RIGHT(VLOOKUP($A112,csapatok!$A:$NN,EQ$320,FALSE),5)="Csere",VLOOKUP(LEFT(VLOOKUP($A112,csapatok!$A:$NN,EQ$320,FALSE),LEN(VLOOKUP($A112,csapatok!$A:$NN,EQ$320,FALSE))-6),'csapat-ranglista'!$A:$FP,EQ$321,FALSE)/8,VLOOKUP(VLOOKUP($A112,csapatok!$A:$NN,EQ$320,FALSE),'csapat-ranglista'!$A:$FP,EQ$321,FALSE)/4),0)</f>
        <v>0</v>
      </c>
      <c r="ER112" s="223">
        <f>IFERROR(IF(RIGHT(VLOOKUP($A112,csapatok!$A:$NN,ER$320,FALSE),5)="Csere",VLOOKUP(LEFT(VLOOKUP($A112,csapatok!$A:$NN,ER$320,FALSE),LEN(VLOOKUP($A112,csapatok!$A:$NN,ER$320,FALSE))-6),'csapat-ranglista'!$A:$FP,ER$321,FALSE)/8,VLOOKUP(VLOOKUP($A112,csapatok!$A:$NN,ER$320,FALSE),'csapat-ranglista'!$A:$FP,ER$321,FALSE)/4),0)</f>
        <v>0</v>
      </c>
      <c r="ES112" s="223">
        <f>IFERROR(IF(RIGHT(VLOOKUP($A112,csapatok!$A:$NN,ES$320,FALSE),5)="Csere",VLOOKUP(LEFT(VLOOKUP($A112,csapatok!$A:$NN,ES$320,FALSE),LEN(VLOOKUP($A112,csapatok!$A:$NN,ES$320,FALSE))-6),'csapat-ranglista'!$A:$FP,ES$321,FALSE)/8,VLOOKUP(VLOOKUP($A112,csapatok!$A:$NN,ES$320,FALSE),'csapat-ranglista'!$A:$FP,ES$321,FALSE)/4),0)</f>
        <v>0</v>
      </c>
      <c r="ET112" s="223">
        <f>IFERROR(IF(RIGHT(VLOOKUP($A112,csapatok!$A:$NN,ET$320,FALSE),5)="Csere",VLOOKUP(LEFT(VLOOKUP($A112,csapatok!$A:$NN,ET$320,FALSE),LEN(VLOOKUP($A112,csapatok!$A:$NN,ET$320,FALSE))-6),'csapat-ranglista'!$A:$FP,ET$321,FALSE)/8,VLOOKUP(VLOOKUP($A112,csapatok!$A:$NN,ET$320,FALSE),'csapat-ranglista'!$A:$FP,ET$321,FALSE)/4),0)</f>
        <v>0</v>
      </c>
      <c r="EU112" s="223">
        <f>IFERROR(IF(RIGHT(VLOOKUP($A112,csapatok!$A:$NN,EU$320,FALSE),5)="Csere",VLOOKUP(LEFT(VLOOKUP($A112,csapatok!$A:$NN,EU$320,FALSE),LEN(VLOOKUP($A112,csapatok!$A:$NN,EU$320,FALSE))-6),'csapat-ranglista'!$A:$FP,EU$321,FALSE)/8,VLOOKUP(VLOOKUP($A112,csapatok!$A:$NN,EU$320,FALSE),'csapat-ranglista'!$A:$FP,EU$321,FALSE)/4),0)</f>
        <v>0</v>
      </c>
      <c r="EV112" s="223">
        <f>IFERROR(IF(RIGHT(VLOOKUP($A112,csapatok!$A:$NN,EV$320,FALSE),5)="Csere",VLOOKUP(LEFT(VLOOKUP($A112,csapatok!$A:$NN,EV$320,FALSE),LEN(VLOOKUP($A112,csapatok!$A:$NN,EV$320,FALSE))-6),'csapat-ranglista'!$A:$FP,EV$321,FALSE)/8,VLOOKUP(VLOOKUP($A112,csapatok!$A:$NN,EV$320,FALSE),'csapat-ranglista'!$A:$FP,EV$321,FALSE)/4),0)</f>
        <v>0</v>
      </c>
      <c r="EW112" s="223">
        <f>IFERROR(IF(RIGHT(VLOOKUP($A112,csapatok!$A:$NN,EW$320,FALSE),5)="Csere",VLOOKUP(LEFT(VLOOKUP($A112,csapatok!$A:$NN,EW$320,FALSE),LEN(VLOOKUP($A112,csapatok!$A:$NN,EW$320,FALSE))-6),'csapat-ranglista'!$A:$FP,EW$321,FALSE)/8,VLOOKUP(VLOOKUP($A112,csapatok!$A:$NN,EW$320,FALSE),'csapat-ranglista'!$A:$FP,EW$321,FALSE)/4),0)</f>
        <v>0</v>
      </c>
      <c r="EX112" s="223">
        <f>IFERROR(IF(RIGHT(VLOOKUP($A112,csapatok!$A:$NN,EX$320,FALSE),5)="Csere",VLOOKUP(LEFT(VLOOKUP($A112,csapatok!$A:$NN,EX$320,FALSE),LEN(VLOOKUP($A112,csapatok!$A:$NN,EX$320,FALSE))-6),'csapat-ranglista'!$A:$FP,EX$321,FALSE)/8,VLOOKUP(VLOOKUP($A112,csapatok!$A:$NN,EX$320,FALSE),'csapat-ranglista'!$A:$FP,EX$321,FALSE)/4),0)</f>
        <v>0</v>
      </c>
      <c r="EY112" s="223">
        <f>IFERROR(IF(RIGHT(VLOOKUP($A112,csapatok!$A:$NN,EY$320,FALSE),5)="Csere",VLOOKUP(LEFT(VLOOKUP($A112,csapatok!$A:$NN,EY$320,FALSE),LEN(VLOOKUP($A112,csapatok!$A:$NN,EY$320,FALSE))-6),'csapat-ranglista'!$A:$FP,EY$321,FALSE)/8,VLOOKUP(VLOOKUP($A112,csapatok!$A:$NN,EY$320,FALSE),'csapat-ranglista'!$A:$FP,EY$321,FALSE)/4),0)</f>
        <v>0</v>
      </c>
      <c r="EZ112" s="223">
        <f>IFERROR(IF(RIGHT(VLOOKUP($A112,csapatok!$A:$NN,EZ$320,FALSE),5)="Csere",VLOOKUP(LEFT(VLOOKUP($A112,csapatok!$A:$NN,EZ$320,FALSE),LEN(VLOOKUP($A112,csapatok!$A:$NN,EZ$320,FALSE))-6),'csapat-ranglista'!$A:$FP,EZ$321,FALSE)/8,VLOOKUP(VLOOKUP($A112,csapatok!$A:$NN,EZ$320,FALSE),'csapat-ranglista'!$A:$FP,EZ$321,FALSE)/4),0)</f>
        <v>0</v>
      </c>
      <c r="FA112" s="223">
        <f>IFERROR(IF(RIGHT(VLOOKUP($A112,csapatok!$A:$NN,FA$320,FALSE),5)="Csere",VLOOKUP(LEFT(VLOOKUP($A112,csapatok!$A:$NN,FA$320,FALSE),LEN(VLOOKUP($A112,csapatok!$A:$NN,FA$320,FALSE))-6),'csapat-ranglista'!$A:$FP,FA$321,FALSE)/8,VLOOKUP(VLOOKUP($A112,csapatok!$A:$NN,FA$320,FALSE),'csapat-ranglista'!$A:$FP,FA$321,FALSE)/4),0)</f>
        <v>0</v>
      </c>
      <c r="FB112" s="223">
        <f>IFERROR(IF(RIGHT(VLOOKUP($A112,csapatok!$A:$NN,FB$320,FALSE),5)="Csere",VLOOKUP(LEFT(VLOOKUP($A112,csapatok!$A:$NN,FB$320,FALSE),LEN(VLOOKUP($A112,csapatok!$A:$NN,FB$320,FALSE))-6),'csapat-ranglista'!$A:$FP,FB$321,FALSE)/8,VLOOKUP(VLOOKUP($A112,csapatok!$A:$NN,FB$320,FALSE),'csapat-ranglista'!$A:$FP,FB$321,FALSE)/4),0)</f>
        <v>0</v>
      </c>
      <c r="FC112" s="223">
        <f>IFERROR(IF(RIGHT(VLOOKUP($A112,csapatok!$A:$NN,FC$320,FALSE),5)="Csere",VLOOKUP(LEFT(VLOOKUP($A112,csapatok!$A:$NN,FC$320,FALSE),LEN(VLOOKUP($A112,csapatok!$A:$NN,FC$320,FALSE))-6),'csapat-ranglista'!$A:$FP,FC$321,FALSE)/8,VLOOKUP(VLOOKUP($A112,csapatok!$A:$NN,FC$320,FALSE),'csapat-ranglista'!$A:$FP,FC$321,FALSE)/4),0)</f>
        <v>0</v>
      </c>
      <c r="FD112" s="224">
        <f>versenyek!$QY$11*IFERROR(VLOOKUP(VLOOKUP($A112,versenyek!QX:QZ,3,FALSE),szabalyok!$A$16:$B$23,2,FALSE)/4,0)</f>
        <v>0</v>
      </c>
      <c r="FE112" s="224">
        <f>versenyek!$RB$11*IFERROR(VLOOKUP(VLOOKUP($A112,versenyek!RA:RC,3,FALSE),szabalyok!$A$16:$B$23,2,FALSE)/4,0)</f>
        <v>0</v>
      </c>
      <c r="FF112" s="223">
        <f>IFERROR(IF(RIGHT(VLOOKUP($A112,csapatok!$A:$NN,FF$320,FALSE),5)="Csere",VLOOKUP(LEFT(VLOOKUP($A112,csapatok!$A:$NN,FF$320,FALSE),LEN(VLOOKUP($A112,csapatok!$A:$NN,FF$320,FALSE))-6),'csapat-ranglista'!$A:$FP,FF$321,FALSE)/8,VLOOKUP(VLOOKUP($A112,csapatok!$A:$NN,FF$320,FALSE),'csapat-ranglista'!$A:$FP,FF$321,FALSE)/4),0)</f>
        <v>2.2527438899632029</v>
      </c>
      <c r="FG112" s="223">
        <f>IFERROR(IF(RIGHT(VLOOKUP($A112,csapatok!$A:$NN,FG$320,FALSE),5)="Csere",VLOOKUP(LEFT(VLOOKUP($A112,csapatok!$A:$NN,FG$320,FALSE),LEN(VLOOKUP($A112,csapatok!$A:$NN,FG$320,FALSE))-6),'csapat-ranglista'!$A:$FP,FG$321,FALSE)/8,VLOOKUP(VLOOKUP($A112,csapatok!$A:$NN,FG$320,FALSE),'csapat-ranglista'!$A:$FP,FG$321,FALSE)/4),0)</f>
        <v>0</v>
      </c>
      <c r="FH112" s="223">
        <f>IFERROR(IF(RIGHT(VLOOKUP($A112,csapatok!$A:$NN,FH$320,FALSE),5)="Csere",VLOOKUP(LEFT(VLOOKUP($A112,csapatok!$A:$NN,FH$320,FALSE),LEN(VLOOKUP($A112,csapatok!$A:$NN,FH$320,FALSE))-6),'csapat-ranglista'!$A:$FP,FH$321,FALSE)/8,VLOOKUP(VLOOKUP($A112,csapatok!$A:$NN,FH$320,FALSE),'csapat-ranglista'!$A:$FP,FH$321,FALSE)/4),0)</f>
        <v>0</v>
      </c>
      <c r="FI112" s="223">
        <f>IFERROR(IF(RIGHT(VLOOKUP($A112,csapatok!$A:$NN,FI$320,FALSE),5)="Csere",VLOOKUP(LEFT(VLOOKUP($A112,csapatok!$A:$NN,FI$320,FALSE),LEN(VLOOKUP($A112,csapatok!$A:$NN,FI$320,FALSE))-6),'csapat-ranglista'!$A:$FP,FI$321,FALSE)/8,VLOOKUP(VLOOKUP($A112,csapatok!$A:$NN,FI$320,FALSE),'csapat-ranglista'!$A:$FP,FI$321,FALSE)/4),0)</f>
        <v>0</v>
      </c>
      <c r="FJ112" s="223">
        <f>IFERROR(IF(RIGHT(VLOOKUP($A112,csapatok!$A:$NN,FJ$320,FALSE),5)="Csere",VLOOKUP(LEFT(VLOOKUP($A112,csapatok!$A:$NN,FJ$320,FALSE),LEN(VLOOKUP($A112,csapatok!$A:$NN,FJ$320,FALSE))-6),'csapat-ranglista'!$A:$FP,FJ$321,FALSE)/8,VLOOKUP(VLOOKUP($A112,csapatok!$A:$NN,FJ$320,FALSE),'csapat-ranglista'!$A:$FP,FJ$321,FALSE)/4),0)</f>
        <v>0</v>
      </c>
      <c r="FK112" s="223">
        <f>IFERROR(IF(RIGHT(VLOOKUP($A112,csapatok!$A:$NN,FK$320,FALSE),5)="Csere",VLOOKUP(LEFT(VLOOKUP($A112,csapatok!$A:$NN,FK$320,FALSE),LEN(VLOOKUP($A112,csapatok!$A:$NN,FK$320,FALSE))-6),'csapat-ranglista'!$A:$FP,FK$321,FALSE)/8,VLOOKUP(VLOOKUP($A112,csapatok!$A:$NN,FK$320,FALSE),'csapat-ranglista'!$A:$FP,FK$321,FALSE)/4),0)</f>
        <v>0</v>
      </c>
      <c r="FL112" s="223">
        <f>IFERROR(IF(RIGHT(VLOOKUP($A112,csapatok!$A:$NN,FL$320,FALSE),5)="Csere",VLOOKUP(LEFT(VLOOKUP($A112,csapatok!$A:$NN,FL$320,FALSE),LEN(VLOOKUP($A112,csapatok!$A:$NN,FL$320,FALSE))-6),'csapat-ranglista'!$A:$FP,FL$321,FALSE)/8,VLOOKUP(VLOOKUP($A112,csapatok!$A:$NN,FL$320,FALSE),'csapat-ranglista'!$A:$FP,FL$321,FALSE)/4),0)</f>
        <v>0</v>
      </c>
      <c r="FM112" s="223">
        <f>IFERROR(IF(RIGHT(VLOOKUP($A112,csapatok!$A:$NN,FM$320,FALSE),5)="Csere",VLOOKUP(LEFT(VLOOKUP($A112,csapatok!$A:$NN,FM$320,FALSE),LEN(VLOOKUP($A112,csapatok!$A:$NN,FM$320,FALSE))-6),'csapat-ranglista'!$A:$FP,FM$321,FALSE)/8,VLOOKUP(VLOOKUP($A112,csapatok!$A:$NN,FM$320,FALSE),'csapat-ranglista'!$A:$FP,FM$321,FALSE)/4),0)</f>
        <v>0</v>
      </c>
      <c r="FN112" s="223">
        <f>IFERROR(IF(RIGHT(VLOOKUP($A112,csapatok!$A:$NN,FN$320,FALSE),5)="Csere",VLOOKUP(LEFT(VLOOKUP($A112,csapatok!$A:$NN,FN$320,FALSE),LEN(VLOOKUP($A112,csapatok!$A:$NN,FN$320,FALSE))-6),'csapat-ranglista'!$A:$FP,FN$321,FALSE)/8,VLOOKUP(VLOOKUP($A112,csapatok!$A:$NN,FN$320,FALSE),'csapat-ranglista'!$A:$FP,FN$321,FALSE)/4),0)</f>
        <v>0</v>
      </c>
      <c r="FO112" s="223">
        <f>IFERROR(IF(RIGHT(VLOOKUP($A112,csapatok!$A:$NN,FO$320,FALSE),5)="Csere",VLOOKUP(LEFT(VLOOKUP($A112,csapatok!$A:$NN,FO$320,FALSE),LEN(VLOOKUP($A112,csapatok!$A:$NN,FO$320,FALSE))-6),'csapat-ranglista'!$A:$FP,FO$321,FALSE)/8,VLOOKUP(VLOOKUP($A112,csapatok!$A:$NN,FO$320,FALSE),'csapat-ranglista'!$A:$FP,FO$321,FALSE)/4),0)</f>
        <v>0</v>
      </c>
      <c r="FP112" s="223">
        <f>IFERROR(IF(RIGHT(VLOOKUP($A112,csapatok!$A:$NN,FP$320,FALSE),5)="Csere",VLOOKUP(LEFT(VLOOKUP($A112,csapatok!$A:$NN,FP$320,FALSE),LEN(VLOOKUP($A112,csapatok!$A:$NN,FP$320,FALSE))-6),'csapat-ranglista'!$A:$FP,FP$321,FALSE)/8,VLOOKUP(VLOOKUP($A112,csapatok!$A:$NN,FP$320,FALSE),'csapat-ranglista'!$A:$FP,FP$321,FALSE)/4),0)</f>
        <v>0</v>
      </c>
      <c r="FQ112" s="223">
        <f>IFERROR(IF(RIGHT(VLOOKUP($A112,csapatok!$A:$NN,FQ$320,FALSE),5)="Csere",VLOOKUP(LEFT(VLOOKUP($A112,csapatok!$A:$NN,FQ$320,FALSE),LEN(VLOOKUP($A112,csapatok!$A:$NN,FQ$320,FALSE))-6),'csapat-ranglista'!$A:$FP,FQ$321,FALSE)/8,VLOOKUP(VLOOKUP($A112,csapatok!$A:$NN,FQ$320,FALSE),'csapat-ranglista'!$A:$FP,FQ$321,FALSE)/4),0)</f>
        <v>0</v>
      </c>
      <c r="FR112" s="223">
        <f>IFERROR(IF(RIGHT(VLOOKUP($A112,csapatok!$A:$NN,FR$320,FALSE),5)="Csere",VLOOKUP(LEFT(VLOOKUP($A112,csapatok!$A:$NN,FR$320,FALSE),LEN(VLOOKUP($A112,csapatok!$A:$NN,FR$320,FALSE))-6),'csapat-ranglista'!$A:$FP,FR$321,FALSE)/8,VLOOKUP(VLOOKUP($A112,csapatok!$A:$NN,FR$320,FALSE),'csapat-ranglista'!$A:$FP,FR$321,FALSE)/4),0)</f>
        <v>0</v>
      </c>
      <c r="FS112" s="223">
        <f>IFERROR(IF(RIGHT(VLOOKUP($A112,csapatok!$A:$NN,FS$320,FALSE),5)="Csere",VLOOKUP(LEFT(VLOOKUP($A112,csapatok!$A:$NN,FS$320,FALSE),LEN(VLOOKUP($A112,csapatok!$A:$NN,FS$320,FALSE))-6),'csapat-ranglista'!$A:$FP,FS$321,FALSE)/8,VLOOKUP(VLOOKUP($A112,csapatok!$A:$NN,FS$320,FALSE),'csapat-ranglista'!$A:$FP,FS$321,FALSE)/4),0)</f>
        <v>0</v>
      </c>
      <c r="FT112" s="223">
        <f>IFERROR(IF(RIGHT(VLOOKUP($A112,csapatok!$A:$NN,FT$320,FALSE),5)="Csere",VLOOKUP(LEFT(VLOOKUP($A112,csapatok!$A:$NN,FT$320,FALSE),LEN(VLOOKUP($A112,csapatok!$A:$NN,FT$320,FALSE))-6),'csapat-ranglista'!$A:$FP,FT$321,FALSE)/8,VLOOKUP(VLOOKUP($A112,csapatok!$A:$NN,FT$320,FALSE),'csapat-ranglista'!$A:$FP,FT$321,FALSE)/4),0)</f>
        <v>0</v>
      </c>
      <c r="FU112" s="223">
        <f>IFERROR(IF(RIGHT(VLOOKUP($A112,csapatok!$A:$NN,FU$320,FALSE),5)="Csere",VLOOKUP(LEFT(VLOOKUP($A112,csapatok!$A:$NN,FU$320,FALSE),LEN(VLOOKUP($A112,csapatok!$A:$NN,FU$320,FALSE))-6),'csapat-ranglista'!$A:$FP,FU$321,FALSE)/8,VLOOKUP(VLOOKUP($A112,csapatok!$A:$NN,FU$320,FALSE),'csapat-ranglista'!$A:$FP,FU$321,FALSE)/4),0)</f>
        <v>0</v>
      </c>
      <c r="FV112" s="223">
        <f>IFERROR(IF(RIGHT(VLOOKUP($A112,csapatok!$A:$NN,FV$320,FALSE),5)="Csere",VLOOKUP(LEFT(VLOOKUP($A112,csapatok!$A:$NN,FV$320,FALSE),LEN(VLOOKUP($A112,csapatok!$A:$NN,FV$320,FALSE))-6),'csapat-ranglista'!$A:$FP,FV$321,FALSE)/8,VLOOKUP(VLOOKUP($A112,csapatok!$A:$NN,FV$320,FALSE),'csapat-ranglista'!$A:$FP,FV$321,FALSE)/4),0)</f>
        <v>0</v>
      </c>
      <c r="FW112" s="223">
        <f>IFERROR(IF(RIGHT(VLOOKUP($A112,csapatok!$A:$NN,FW$320,FALSE),5)="Csere",VLOOKUP(LEFT(VLOOKUP($A112,csapatok!$A:$NN,FW$320,FALSE),LEN(VLOOKUP($A112,csapatok!$A:$NN,FW$320,FALSE))-6),'csapat-ranglista'!$A:$FP,FW$321,FALSE)/8,VLOOKUP(VLOOKUP($A112,csapatok!$A:$NN,FW$320,FALSE),'csapat-ranglista'!$A:$FP,FW$321,FALSE)/4),0)</f>
        <v>0</v>
      </c>
      <c r="FX112" s="223">
        <f>IFERROR(IF(RIGHT(VLOOKUP($A112,csapatok!$A:$NN,FX$320,FALSE),5)="Csere",VLOOKUP(LEFT(VLOOKUP($A112,csapatok!$A:$NN,FX$320,FALSE),LEN(VLOOKUP($A112,csapatok!$A:$NN,FX$320,FALSE))-6),'csapat-ranglista'!$A:$FP,FX$321,FALSE)/8,VLOOKUP(VLOOKUP($A112,csapatok!$A:$NN,FX$320,FALSE),'csapat-ranglista'!$A:$FP,FX$321,FALSE)/4),0)</f>
        <v>0</v>
      </c>
      <c r="FY112" s="223">
        <f>IFERROR(IF(RIGHT(VLOOKUP($A112,csapatok!$A:$NN,FY$320,FALSE),5)="Csere",VLOOKUP(LEFT(VLOOKUP($A112,csapatok!$A:$NN,FY$320,FALSE),LEN(VLOOKUP($A112,csapatok!$A:$NN,FY$320,FALSE))-6),'csapat-ranglista'!$A:$FP,FY$321,FALSE)/8,VLOOKUP(VLOOKUP($A112,csapatok!$A:$NN,FY$320,FALSE),'csapat-ranglista'!$A:$FP,FY$321,FALSE)/4),0)</f>
        <v>0</v>
      </c>
      <c r="FZ112" s="223">
        <f>IFERROR(IF(RIGHT(VLOOKUP($A112,csapatok!$A:$NN,FZ$320,FALSE),5)="Csere",VLOOKUP(LEFT(VLOOKUP($A112,csapatok!$A:$NN,FZ$320,FALSE),LEN(VLOOKUP($A112,csapatok!$A:$NN,FZ$320,FALSE))-6),'csapat-ranglista'!$A:$FP,FZ$321,FALSE)/8,VLOOKUP(VLOOKUP($A112,csapatok!$A:$NN,FZ$320,FALSE),'csapat-ranglista'!$A:$FP,FZ$321,FALSE)/4),0)</f>
        <v>0</v>
      </c>
      <c r="GA112" s="223">
        <f>IFERROR(IF(RIGHT(VLOOKUP($A112,csapatok!$A:$NN,GA$320,FALSE),5)="Csere",VLOOKUP(LEFT(VLOOKUP($A112,csapatok!$A:$NN,GA$320,FALSE),LEN(VLOOKUP($A112,csapatok!$A:$NN,GA$320,FALSE))-6),'csapat-ranglista'!$A:$FP,GA$321,FALSE)/8,VLOOKUP(VLOOKUP($A112,csapatok!$A:$NN,GA$320,FALSE),'csapat-ranglista'!$A:$FP,GA$321,FALSE)/4),0)</f>
        <v>0</v>
      </c>
      <c r="GB112" s="223">
        <f>IFERROR(IF(RIGHT(VLOOKUP($A112,csapatok!$A:$NN,GB$320,FALSE),5)="Csere",VLOOKUP(LEFT(VLOOKUP($A112,csapatok!$A:$NN,GB$320,FALSE),LEN(VLOOKUP($A112,csapatok!$A:$NN,GB$320,FALSE))-6),'csapat-ranglista'!$A:$FP,GB$321,FALSE)/8,VLOOKUP(VLOOKUP($A112,csapatok!$A:$NN,GB$320,FALSE),'csapat-ranglista'!$A:$FP,GB$321,FALSE)/4),0)</f>
        <v>0</v>
      </c>
      <c r="GC112" s="223">
        <f>IFERROR(IF(RIGHT(VLOOKUP($A112,csapatok!$A:$NN,GC$320,FALSE),5)="Csere",VLOOKUP(LEFT(VLOOKUP($A112,csapatok!$A:$NN,GC$320,FALSE),LEN(VLOOKUP($A112,csapatok!$A:$NN,GC$320,FALSE))-6),'csapat-ranglista'!$A:$FP,GC$321,FALSE)/8,VLOOKUP(VLOOKUP($A112,csapatok!$A:$NN,GC$320,FALSE),'csapat-ranglista'!$A:$FP,GC$321,FALSE)/4),0)</f>
        <v>0</v>
      </c>
      <c r="GD112" s="247">
        <f>SUM(EQ112:GC112)</f>
        <v>2.2527438899632029</v>
      </c>
    </row>
    <row r="113" spans="1:186">
      <c r="A113" s="1" t="s">
        <v>1584</v>
      </c>
      <c r="B113" s="130"/>
      <c r="C113" s="131" t="str">
        <f>IF(B113=0,"",IF(B113&lt;$C$1,"felnőtt","ifi"))</f>
        <v/>
      </c>
      <c r="D113" s="32" t="s">
        <v>9</v>
      </c>
      <c r="E113" s="45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4"/>
      <c r="BD113" s="224"/>
      <c r="BE113" s="223">
        <f>IFERROR(IF(RIGHT(VLOOKUP($A113,csapatok!$A:$NN,BE$320,FALSE),5)="Csere",VLOOKUP(LEFT(VLOOKUP($A113,csapatok!$A:$NN,BE$320,FALSE),LEN(VLOOKUP($A113,csapatok!$A:$NN,BE$320,FALSE))-6),'csapat-ranglista'!$A:$FP,BE$321,FALSE)/8,VLOOKUP(VLOOKUP($A113,csapatok!$A:$NN,BE$320,FALSE),'csapat-ranglista'!$A:$FP,BE$321,FALSE)/4),0)</f>
        <v>0</v>
      </c>
      <c r="BF113" s="223">
        <f>IFERROR(IF(RIGHT(VLOOKUP($A113,csapatok!$A:$NN,BF$320,FALSE),5)="Csere",VLOOKUP(LEFT(VLOOKUP($A113,csapatok!$A:$NN,BF$320,FALSE),LEN(VLOOKUP($A113,csapatok!$A:$NN,BF$320,FALSE))-6),'csapat-ranglista'!$A:$FP,BF$321,FALSE)/8,VLOOKUP(VLOOKUP($A113,csapatok!$A:$NN,BF$320,FALSE),'csapat-ranglista'!$A:$FP,BF$321,FALSE)/4),0)</f>
        <v>0</v>
      </c>
      <c r="BG113" s="223">
        <f>IFERROR(IF(RIGHT(VLOOKUP($A113,csapatok!$A:$NN,BG$320,FALSE),5)="Csere",VLOOKUP(LEFT(VLOOKUP($A113,csapatok!$A:$NN,BG$320,FALSE),LEN(VLOOKUP($A113,csapatok!$A:$NN,BG$320,FALSE))-6),'csapat-ranglista'!$A:$FP,BG$321,FALSE)/8,VLOOKUP(VLOOKUP($A113,csapatok!$A:$NN,BG$320,FALSE),'csapat-ranglista'!$A:$FP,BG$321,FALSE)/4),0)</f>
        <v>0</v>
      </c>
      <c r="BH113" s="223">
        <f>IFERROR(IF(RIGHT(VLOOKUP($A113,csapatok!$A:$NN,BH$320,FALSE),5)="Csere",VLOOKUP(LEFT(VLOOKUP($A113,csapatok!$A:$NN,BH$320,FALSE),LEN(VLOOKUP($A113,csapatok!$A:$NN,BH$320,FALSE))-6),'csapat-ranglista'!$A:$FP,BH$321,FALSE)/8,VLOOKUP(VLOOKUP($A113,csapatok!$A:$NN,BH$320,FALSE),'csapat-ranglista'!$A:$FP,BH$321,FALSE)/4),0)</f>
        <v>0</v>
      </c>
      <c r="BI113" s="223">
        <f>IFERROR(IF(RIGHT(VLOOKUP($A113,csapatok!$A:$NN,BI$320,FALSE),5)="Csere",VLOOKUP(LEFT(VLOOKUP($A113,csapatok!$A:$NN,BI$320,FALSE),LEN(VLOOKUP($A113,csapatok!$A:$NN,BI$320,FALSE))-6),'csapat-ranglista'!$A:$FP,BI$321,FALSE)/8,VLOOKUP(VLOOKUP($A113,csapatok!$A:$NN,BI$320,FALSE),'csapat-ranglista'!$A:$FP,BI$321,FALSE)/4),0)</f>
        <v>0</v>
      </c>
      <c r="BJ113" s="223">
        <f>IFERROR(IF(RIGHT(VLOOKUP($A113,csapatok!$A:$NN,BJ$320,FALSE),5)="Csere",VLOOKUP(LEFT(VLOOKUP($A113,csapatok!$A:$NN,BJ$320,FALSE),LEN(VLOOKUP($A113,csapatok!$A:$NN,BJ$320,FALSE))-6),'csapat-ranglista'!$A:$FP,BJ$321,FALSE)/8,VLOOKUP(VLOOKUP($A113,csapatok!$A:$NN,BJ$320,FALSE),'csapat-ranglista'!$A:$FP,BJ$321,FALSE)/4),0)</f>
        <v>0</v>
      </c>
      <c r="BK113" s="223">
        <f>IFERROR(IF(RIGHT(VLOOKUP($A113,csapatok!$A:$NN,BK$320,FALSE),5)="Csere",VLOOKUP(LEFT(VLOOKUP($A113,csapatok!$A:$NN,BK$320,FALSE),LEN(VLOOKUP($A113,csapatok!$A:$NN,BK$320,FALSE))-6),'csapat-ranglista'!$A:$FP,BK$321,FALSE)/8,VLOOKUP(VLOOKUP($A113,csapatok!$A:$NN,BK$320,FALSE),'csapat-ranglista'!$A:$FP,BK$321,FALSE)/4),0)</f>
        <v>0</v>
      </c>
      <c r="BL113" s="223">
        <f>IFERROR(IF(RIGHT(VLOOKUP($A113,csapatok!$A:$NN,BL$320,FALSE),5)="Csere",VLOOKUP(LEFT(VLOOKUP($A113,csapatok!$A:$NN,BL$320,FALSE),LEN(VLOOKUP($A113,csapatok!$A:$NN,BL$320,FALSE))-6),'csapat-ranglista'!$A:$FP,BL$321,FALSE)/8,VLOOKUP(VLOOKUP($A113,csapatok!$A:$NN,BL$320,FALSE),'csapat-ranglista'!$A:$FP,BL$321,FALSE)/4),0)</f>
        <v>0</v>
      </c>
      <c r="BM113" s="223">
        <f>IFERROR(IF(RIGHT(VLOOKUP($A113,csapatok!$A:$NN,BM$320,FALSE),5)="Csere",VLOOKUP(LEFT(VLOOKUP($A113,csapatok!$A:$NN,BM$320,FALSE),LEN(VLOOKUP($A113,csapatok!$A:$NN,BM$320,FALSE))-6),'csapat-ranglista'!$A:$FP,BM$321,FALSE)/8,VLOOKUP(VLOOKUP($A113,csapatok!$A:$NN,BM$320,FALSE),'csapat-ranglista'!$A:$FP,BM$321,FALSE)/4),0)</f>
        <v>0</v>
      </c>
      <c r="BN113" s="223">
        <f>IFERROR(IF(RIGHT(VLOOKUP($A113,csapatok!$A:$NN,BN$320,FALSE),5)="Csere",VLOOKUP(LEFT(VLOOKUP($A113,csapatok!$A:$NN,BN$320,FALSE),LEN(VLOOKUP($A113,csapatok!$A:$NN,BN$320,FALSE))-6),'csapat-ranglista'!$A:$FP,BN$321,FALSE)/8,VLOOKUP(VLOOKUP($A113,csapatok!$A:$NN,BN$320,FALSE),'csapat-ranglista'!$A:$FP,BN$321,FALSE)/4),0)</f>
        <v>0</v>
      </c>
      <c r="BO113" s="223">
        <f>IFERROR(IF(RIGHT(VLOOKUP($A113,csapatok!$A:$NN,BO$320,FALSE),5)="Csere",VLOOKUP(LEFT(VLOOKUP($A113,csapatok!$A:$NN,BO$320,FALSE),LEN(VLOOKUP($A113,csapatok!$A:$NN,BO$320,FALSE))-6),'csapat-ranglista'!$A:$FP,BO$321,FALSE)/8,VLOOKUP(VLOOKUP($A113,csapatok!$A:$NN,BO$320,FALSE),'csapat-ranglista'!$A:$FP,BO$321,FALSE)/4),0)</f>
        <v>0</v>
      </c>
      <c r="BP113" s="223">
        <f>IFERROR(IF(RIGHT(VLOOKUP($A113,csapatok!$A:$NN,BP$320,FALSE),5)="Csere",VLOOKUP(LEFT(VLOOKUP($A113,csapatok!$A:$NN,BP$320,FALSE),LEN(VLOOKUP($A113,csapatok!$A:$NN,BP$320,FALSE))-6),'csapat-ranglista'!$A:$FP,BP$321,FALSE)/8,VLOOKUP(VLOOKUP($A113,csapatok!$A:$NN,BP$320,FALSE),'csapat-ranglista'!$A:$FP,BP$321,FALSE)/4),0)</f>
        <v>0</v>
      </c>
      <c r="BQ113" s="223">
        <f>IFERROR(IF(RIGHT(VLOOKUP($A113,csapatok!$A:$NN,BQ$320,FALSE),5)="Csere",VLOOKUP(LEFT(VLOOKUP($A113,csapatok!$A:$NN,BQ$320,FALSE),LEN(VLOOKUP($A113,csapatok!$A:$NN,BQ$320,FALSE))-6),'csapat-ranglista'!$A:$FP,BQ$321,FALSE)/8,VLOOKUP(VLOOKUP($A113,csapatok!$A:$NN,BQ$320,FALSE),'csapat-ranglista'!$A:$FP,BQ$321,FALSE)/4),0)</f>
        <v>0</v>
      </c>
      <c r="BR113" s="223">
        <f>IFERROR(IF(RIGHT(VLOOKUP($A113,csapatok!$A:$NN,BR$320,FALSE),5)="Csere",VLOOKUP(LEFT(VLOOKUP($A113,csapatok!$A:$NN,BR$320,FALSE),LEN(VLOOKUP($A113,csapatok!$A:$NN,BR$320,FALSE))-6),'csapat-ranglista'!$A:$FP,BR$321,FALSE)/8,VLOOKUP(VLOOKUP($A113,csapatok!$A:$NN,BR$320,FALSE),'csapat-ranglista'!$A:$FP,BR$321,FALSE)/4),0)</f>
        <v>0</v>
      </c>
      <c r="BS113" s="223">
        <f>IFERROR(IF(RIGHT(VLOOKUP($A113,csapatok!$A:$NN,BS$320,FALSE),5)="Csere",VLOOKUP(LEFT(VLOOKUP($A113,csapatok!$A:$NN,BS$320,FALSE),LEN(VLOOKUP($A113,csapatok!$A:$NN,BS$320,FALSE))-6),'csapat-ranglista'!$A:$FP,BS$321,FALSE)/8,VLOOKUP(VLOOKUP($A113,csapatok!$A:$NN,BS$320,FALSE),'csapat-ranglista'!$A:$FP,BS$321,FALSE)/4),0)</f>
        <v>0</v>
      </c>
      <c r="BT113" s="223">
        <f>IFERROR(IF(RIGHT(VLOOKUP($A113,csapatok!$A:$NN,BT$320,FALSE),5)="Csere",VLOOKUP(LEFT(VLOOKUP($A113,csapatok!$A:$NN,BT$320,FALSE),LEN(VLOOKUP($A113,csapatok!$A:$NN,BT$320,FALSE))-6),'csapat-ranglista'!$A:$FP,BT$321,FALSE)/8,VLOOKUP(VLOOKUP($A113,csapatok!$A:$NN,BT$320,FALSE),'csapat-ranglista'!$A:$FP,BT$321,FALSE)/4),0)</f>
        <v>0</v>
      </c>
      <c r="BU113" s="223">
        <f>IFERROR(IF(RIGHT(VLOOKUP($A113,csapatok!$A:$NN,BU$320,FALSE),5)="Csere",VLOOKUP(LEFT(VLOOKUP($A113,csapatok!$A:$NN,BU$320,FALSE),LEN(VLOOKUP($A113,csapatok!$A:$NN,BU$320,FALSE))-6),'csapat-ranglista'!$A:$FP,BU$321,FALSE)/8,VLOOKUP(VLOOKUP($A113,csapatok!$A:$NN,BU$320,FALSE),'csapat-ranglista'!$A:$FP,BU$321,FALSE)/4),0)</f>
        <v>0</v>
      </c>
      <c r="BV113" s="223">
        <f>IFERROR(IF(RIGHT(VLOOKUP($A113,csapatok!$A:$NN,BV$320,FALSE),5)="Csere",VLOOKUP(LEFT(VLOOKUP($A113,csapatok!$A:$NN,BV$320,FALSE),LEN(VLOOKUP($A113,csapatok!$A:$NN,BV$320,FALSE))-6),'csapat-ranglista'!$A:$FP,BV$321,FALSE)/8,VLOOKUP(VLOOKUP($A113,csapatok!$A:$NN,BV$320,FALSE),'csapat-ranglista'!$A:$FP,BV$321,FALSE)/4),0)</f>
        <v>0</v>
      </c>
      <c r="BW113" s="223">
        <f>IFERROR(IF(RIGHT(VLOOKUP($A113,csapatok!$A:$NN,BW$320,FALSE),5)="Csere",VLOOKUP(LEFT(VLOOKUP($A113,csapatok!$A:$NN,BW$320,FALSE),LEN(VLOOKUP($A113,csapatok!$A:$NN,BW$320,FALSE))-6),'csapat-ranglista'!$A:$FP,BW$321,FALSE)/8,VLOOKUP(VLOOKUP($A113,csapatok!$A:$NN,BW$320,FALSE),'csapat-ranglista'!$A:$FP,BW$321,FALSE)/4),0)</f>
        <v>0</v>
      </c>
      <c r="BX113" s="223">
        <f>IFERROR(IF(RIGHT(VLOOKUP($A113,csapatok!$A:$NN,BX$320,FALSE),5)="Csere",VLOOKUP(LEFT(VLOOKUP($A113,csapatok!$A:$NN,BX$320,FALSE),LEN(VLOOKUP($A113,csapatok!$A:$NN,BX$320,FALSE))-6),'csapat-ranglista'!$A:$FP,BX$321,FALSE)/8,VLOOKUP(VLOOKUP($A113,csapatok!$A:$NN,BX$320,FALSE),'csapat-ranglista'!$A:$FP,BX$321,FALSE)/4),0)</f>
        <v>0</v>
      </c>
      <c r="BY113" s="223">
        <f>IFERROR(IF(RIGHT(VLOOKUP($A113,csapatok!$A:$NN,BY$320,FALSE),5)="Csere",VLOOKUP(LEFT(VLOOKUP($A113,csapatok!$A:$NN,BY$320,FALSE),LEN(VLOOKUP($A113,csapatok!$A:$NN,BY$320,FALSE))-6),'csapat-ranglista'!$A:$FP,BY$321,FALSE)/8,VLOOKUP(VLOOKUP($A113,csapatok!$A:$NN,BY$320,FALSE),'csapat-ranglista'!$A:$FP,BY$321,FALSE)/4),0)</f>
        <v>0</v>
      </c>
      <c r="BZ113" s="223">
        <f>IFERROR(IF(RIGHT(VLOOKUP($A113,csapatok!$A:$NN,BZ$320,FALSE),5)="Csere",VLOOKUP(LEFT(VLOOKUP($A113,csapatok!$A:$NN,BZ$320,FALSE),LEN(VLOOKUP($A113,csapatok!$A:$NN,BZ$320,FALSE))-6),'csapat-ranglista'!$A:$FP,BZ$321,FALSE)/8,VLOOKUP(VLOOKUP($A113,csapatok!$A:$NN,BZ$320,FALSE),'csapat-ranglista'!$A:$FP,BZ$321,FALSE)/4),0)</f>
        <v>0</v>
      </c>
      <c r="CA113" s="223">
        <f>IFERROR(IF(RIGHT(VLOOKUP($A113,csapatok!$A:$NN,CA$320,FALSE),5)="Csere",VLOOKUP(LEFT(VLOOKUP($A113,csapatok!$A:$NN,CA$320,FALSE),LEN(VLOOKUP($A113,csapatok!$A:$NN,CA$320,FALSE))-6),'csapat-ranglista'!$A:$FP,CA$321,FALSE)/8,VLOOKUP(VLOOKUP($A113,csapatok!$A:$NN,CA$320,FALSE),'csapat-ranglista'!$A:$FP,CA$321,FALSE)/4),0)</f>
        <v>0</v>
      </c>
      <c r="CB113" s="223">
        <f>IFERROR(IF(RIGHT(VLOOKUP($A113,csapatok!$A:$NN,CB$320,FALSE),5)="Csere",VLOOKUP(LEFT(VLOOKUP($A113,csapatok!$A:$NN,CB$320,FALSE),LEN(VLOOKUP($A113,csapatok!$A:$NN,CB$320,FALSE))-6),'csapat-ranglista'!$A:$FP,CB$321,FALSE)/8,VLOOKUP(VLOOKUP($A113,csapatok!$A:$NN,CB$320,FALSE),'csapat-ranglista'!$A:$FP,CB$321,FALSE)/4),0)</f>
        <v>0</v>
      </c>
      <c r="CC113" s="223">
        <f>IFERROR(IF(RIGHT(VLOOKUP($A113,csapatok!$A:$NN,CC$320,FALSE),5)="Csere",VLOOKUP(LEFT(VLOOKUP($A113,csapatok!$A:$NN,CC$320,FALSE),LEN(VLOOKUP($A113,csapatok!$A:$NN,CC$320,FALSE))-6),'csapat-ranglista'!$A:$FP,CC$321,FALSE)/8,VLOOKUP(VLOOKUP($A113,csapatok!$A:$NN,CC$320,FALSE),'csapat-ranglista'!$A:$FP,CC$321,FALSE)/4),0)</f>
        <v>0</v>
      </c>
      <c r="CD113" s="223">
        <f>IFERROR(IF(RIGHT(VLOOKUP($A113,csapatok!$A:$NN,CD$320,FALSE),5)="Csere",VLOOKUP(LEFT(VLOOKUP($A113,csapatok!$A:$NN,CD$320,FALSE),LEN(VLOOKUP($A113,csapatok!$A:$NN,CD$320,FALSE))-6),'csapat-ranglista'!$A:$FP,CD$321,FALSE)/8,VLOOKUP(VLOOKUP($A113,csapatok!$A:$NN,CD$320,FALSE),'csapat-ranglista'!$A:$FP,CD$321,FALSE)/4),0)</f>
        <v>0</v>
      </c>
      <c r="CE113" s="223">
        <f>IFERROR(IF(RIGHT(VLOOKUP($A113,csapatok!$A:$NN,CE$320,FALSE),5)="Csere",VLOOKUP(LEFT(VLOOKUP($A113,csapatok!$A:$NN,CE$320,FALSE),LEN(VLOOKUP($A113,csapatok!$A:$NN,CE$320,FALSE))-6),'csapat-ranglista'!$A:$FP,CE$321,FALSE)/8,VLOOKUP(VLOOKUP($A113,csapatok!$A:$NN,CE$320,FALSE),'csapat-ranglista'!$A:$FP,CE$321,FALSE)/4),0)</f>
        <v>0</v>
      </c>
      <c r="CF113" s="223">
        <f>IFERROR(IF(RIGHT(VLOOKUP($A113,csapatok!$A:$NN,CF$320,FALSE),5)="Csere",VLOOKUP(LEFT(VLOOKUP($A113,csapatok!$A:$NN,CF$320,FALSE),LEN(VLOOKUP($A113,csapatok!$A:$NN,CF$320,FALSE))-6),'csapat-ranglista'!$A:$FP,CF$321,FALSE)/8,VLOOKUP(VLOOKUP($A113,csapatok!$A:$NN,CF$320,FALSE),'csapat-ranglista'!$A:$FP,CF$321,FALSE)/4),0)</f>
        <v>0</v>
      </c>
      <c r="CG113" s="223">
        <f>IFERROR(IF(RIGHT(VLOOKUP($A113,csapatok!$A:$NN,CG$320,FALSE),5)="Csere",VLOOKUP(LEFT(VLOOKUP($A113,csapatok!$A:$NN,CG$320,FALSE),LEN(VLOOKUP($A113,csapatok!$A:$NN,CG$320,FALSE))-6),'csapat-ranglista'!$A:$FP,CG$321,FALSE)/8,VLOOKUP(VLOOKUP($A113,csapatok!$A:$NN,CG$320,FALSE),'csapat-ranglista'!$A:$FP,CG$321,FALSE)/4),0)</f>
        <v>0</v>
      </c>
      <c r="CH113" s="223">
        <f>IFERROR(IF(RIGHT(VLOOKUP($A113,csapatok!$A:$NN,CH$320,FALSE),5)="Csere",VLOOKUP(LEFT(VLOOKUP($A113,csapatok!$A:$NN,CH$320,FALSE),LEN(VLOOKUP($A113,csapatok!$A:$NN,CH$320,FALSE))-6),'csapat-ranglista'!$A:$FP,CH$321,FALSE)/8,VLOOKUP(VLOOKUP($A113,csapatok!$A:$NN,CH$320,FALSE),'csapat-ranglista'!$A:$FP,CH$321,FALSE)/4),0)</f>
        <v>0</v>
      </c>
      <c r="CI113" s="223">
        <f>IFERROR(IF(RIGHT(VLOOKUP($A113,csapatok!$A:$NN,CI$320,FALSE),5)="Csere",VLOOKUP(LEFT(VLOOKUP($A113,csapatok!$A:$NN,CI$320,FALSE),LEN(VLOOKUP($A113,csapatok!$A:$NN,CI$320,FALSE))-6),'csapat-ranglista'!$A:$FP,CI$321,FALSE)/8,VLOOKUP(VLOOKUP($A113,csapatok!$A:$NN,CI$320,FALSE),'csapat-ranglista'!$A:$FP,CI$321,FALSE)/4),0)</f>
        <v>0</v>
      </c>
      <c r="CJ113" s="224">
        <f>versenyek!$IQ$11*IFERROR(VLOOKUP(VLOOKUP($A113,versenyek!IP:IR,3,FALSE),szabalyok!$A$16:$B$23,2,FALSE)/4,0)</f>
        <v>0</v>
      </c>
      <c r="CK113" s="224">
        <f>versenyek!$IT$11*IFERROR(VLOOKUP(VLOOKUP($A113,versenyek!IS:IU,3,FALSE),szabalyok!$A$16:$B$23,2,FALSE)/4,0)</f>
        <v>0</v>
      </c>
      <c r="CL113" s="223">
        <f>IFERROR(IF(RIGHT(VLOOKUP($A113,csapatok!$A:$NN,CL$320,FALSE),5)="Csere",VLOOKUP(LEFT(VLOOKUP($A113,csapatok!$A:$NN,CL$320,FALSE),LEN(VLOOKUP($A113,csapatok!$A:$NN,CL$320,FALSE))-6),'csapat-ranglista'!$A:$FP,CL$321,FALSE)/8,VLOOKUP(VLOOKUP($A113,csapatok!$A:$NN,CL$320,FALSE),'csapat-ranglista'!$A:$FP,CL$321,FALSE)/4),0)</f>
        <v>0</v>
      </c>
      <c r="CM113" s="223">
        <f>IFERROR(IF(RIGHT(VLOOKUP($A113,csapatok!$A:$NN,CM$320,FALSE),5)="Csere",VLOOKUP(LEFT(VLOOKUP($A113,csapatok!$A:$NN,CM$320,FALSE),LEN(VLOOKUP($A113,csapatok!$A:$NN,CM$320,FALSE))-6),'csapat-ranglista'!$A:$FP,CM$321,FALSE)/8,VLOOKUP(VLOOKUP($A113,csapatok!$A:$NN,CM$320,FALSE),'csapat-ranglista'!$A:$FP,CM$321,FALSE)/4),0)</f>
        <v>0</v>
      </c>
      <c r="CN113" s="223">
        <f>IFERROR(IF(RIGHT(VLOOKUP($A113,csapatok!$A:$NN,CN$320,FALSE),5)="Csere",VLOOKUP(LEFT(VLOOKUP($A113,csapatok!$A:$NN,CN$320,FALSE),LEN(VLOOKUP($A113,csapatok!$A:$NN,CN$320,FALSE))-6),'csapat-ranglista'!$A:$FP,CN$321,FALSE)/8,VLOOKUP(VLOOKUP($A113,csapatok!$A:$NN,CN$320,FALSE),'csapat-ranglista'!$A:$FP,CN$321,FALSE)/4),0)</f>
        <v>0</v>
      </c>
      <c r="CO113" s="223">
        <f>IFERROR(IF(RIGHT(VLOOKUP($A113,csapatok!$A:$NN,CO$320,FALSE),5)="Csere",VLOOKUP(LEFT(VLOOKUP($A113,csapatok!$A:$NN,CO$320,FALSE),LEN(VLOOKUP($A113,csapatok!$A:$NN,CO$320,FALSE))-6),'csapat-ranglista'!$A:$FP,CO$321,FALSE)/8,VLOOKUP(VLOOKUP($A113,csapatok!$A:$NN,CO$320,FALSE),'csapat-ranglista'!$A:$FP,CO$321,FALSE)/4),0)</f>
        <v>0</v>
      </c>
      <c r="CP113" s="223">
        <f>IFERROR(IF(RIGHT(VLOOKUP($A113,csapatok!$A:$NN,CP$320,FALSE),5)="Csere",VLOOKUP(LEFT(VLOOKUP($A113,csapatok!$A:$NN,CP$320,FALSE),LEN(VLOOKUP($A113,csapatok!$A:$NN,CP$320,FALSE))-6),'csapat-ranglista'!$A:$FP,CP$321,FALSE)/8,VLOOKUP(VLOOKUP($A113,csapatok!$A:$NN,CP$320,FALSE),'csapat-ranglista'!$A:$FP,CP$321,FALSE)/4),0)</f>
        <v>0</v>
      </c>
      <c r="CQ113" s="223">
        <f>IFERROR(IF(RIGHT(VLOOKUP($A113,csapatok!$A:$NN,CQ$320,FALSE),5)="Csere",VLOOKUP(LEFT(VLOOKUP($A113,csapatok!$A:$NN,CQ$320,FALSE),LEN(VLOOKUP($A113,csapatok!$A:$NN,CQ$320,FALSE))-6),'csapat-ranglista'!$A:$FP,CQ$321,FALSE)/8,VLOOKUP(VLOOKUP($A113,csapatok!$A:$NN,CQ$320,FALSE),'csapat-ranglista'!$A:$FP,CQ$321,FALSE)/4),0)</f>
        <v>0</v>
      </c>
      <c r="CR113" s="223">
        <f>IFERROR(IF(RIGHT(VLOOKUP($A113,csapatok!$A:$NN,CR$320,FALSE),5)="Csere",VLOOKUP(LEFT(VLOOKUP($A113,csapatok!$A:$NN,CR$320,FALSE),LEN(VLOOKUP($A113,csapatok!$A:$NN,CR$320,FALSE))-6),'csapat-ranglista'!$A:$FP,CR$321,FALSE)/8,VLOOKUP(VLOOKUP($A113,csapatok!$A:$NN,CR$320,FALSE),'csapat-ranglista'!$A:$FP,CR$321,FALSE)/4),0)</f>
        <v>0</v>
      </c>
      <c r="CS113" s="223">
        <f>IFERROR(IF(RIGHT(VLOOKUP($A113,csapatok!$A:$NN,CS$320,FALSE),5)="Csere",VLOOKUP(LEFT(VLOOKUP($A113,csapatok!$A:$NN,CS$320,FALSE),LEN(VLOOKUP($A113,csapatok!$A:$NN,CS$320,FALSE))-6),'csapat-ranglista'!$A:$FP,CS$321,FALSE)/8,VLOOKUP(VLOOKUP($A113,csapatok!$A:$NN,CS$320,FALSE),'csapat-ranglista'!$A:$FP,CS$321,FALSE)/4),0)</f>
        <v>0</v>
      </c>
      <c r="CT113" s="223">
        <f>IFERROR(IF(RIGHT(VLOOKUP($A113,csapatok!$A:$NN,CT$320,FALSE),5)="Csere",VLOOKUP(LEFT(VLOOKUP($A113,csapatok!$A:$NN,CT$320,FALSE),LEN(VLOOKUP($A113,csapatok!$A:$NN,CT$320,FALSE))-6),'csapat-ranglista'!$A:$FP,CT$321,FALSE)/8,VLOOKUP(VLOOKUP($A113,csapatok!$A:$NN,CT$320,FALSE),'csapat-ranglista'!$A:$FP,CT$321,FALSE)/4),0)</f>
        <v>0</v>
      </c>
      <c r="CU113" s="223">
        <f>IFERROR(IF(RIGHT(VLOOKUP($A113,csapatok!$A:$NN,CU$320,FALSE),5)="Csere",VLOOKUP(LEFT(VLOOKUP($A113,csapatok!$A:$NN,CU$320,FALSE),LEN(VLOOKUP($A113,csapatok!$A:$NN,CU$320,FALSE))-6),'csapat-ranglista'!$A:$FP,CU$321,FALSE)/8,VLOOKUP(VLOOKUP($A113,csapatok!$A:$NN,CU$320,FALSE),'csapat-ranglista'!$A:$FP,CU$321,FALSE)/4),0)</f>
        <v>0</v>
      </c>
      <c r="CV113" s="223">
        <f>IFERROR(IF(RIGHT(VLOOKUP($A113,csapatok!$A:$NN,CV$320,FALSE),5)="Csere",VLOOKUP(LEFT(VLOOKUP($A113,csapatok!$A:$NN,CV$320,FALSE),LEN(VLOOKUP($A113,csapatok!$A:$NN,CV$320,FALSE))-6),'csapat-ranglista'!$A:$FP,CV$321,FALSE)/8,VLOOKUP(VLOOKUP($A113,csapatok!$A:$NN,CV$320,FALSE),'csapat-ranglista'!$A:$FP,CV$321,FALSE)/4),0)</f>
        <v>0</v>
      </c>
      <c r="CW113" s="223">
        <f>IFERROR(IF(RIGHT(VLOOKUP($A113,csapatok!$A:$NN,CW$320,FALSE),5)="Csere",VLOOKUP(LEFT(VLOOKUP($A113,csapatok!$A:$NN,CW$320,FALSE),LEN(VLOOKUP($A113,csapatok!$A:$NN,CW$320,FALSE))-6),'csapat-ranglista'!$A:$FP,CW$321,FALSE)/8,VLOOKUP(VLOOKUP($A113,csapatok!$A:$NN,CW$320,FALSE),'csapat-ranglista'!$A:$FP,CW$321,FALSE)/4),0)</f>
        <v>0</v>
      </c>
      <c r="CX113" s="223">
        <f>IFERROR(IF(RIGHT(VLOOKUP($A113,csapatok!$A:$NN,CX$320,FALSE),5)="Csere",VLOOKUP(LEFT(VLOOKUP($A113,csapatok!$A:$NN,CX$320,FALSE),LEN(VLOOKUP($A113,csapatok!$A:$NN,CX$320,FALSE))-6),'csapat-ranglista'!$A:$FP,CX$321,FALSE)/8,VLOOKUP(VLOOKUP($A113,csapatok!$A:$NN,CX$320,FALSE),'csapat-ranglista'!$A:$FP,CX$321,FALSE)/4),0)</f>
        <v>0</v>
      </c>
      <c r="CY113" s="223">
        <f>IFERROR(IF(RIGHT(VLOOKUP($A113,csapatok!$A:$NN,CY$320,FALSE),5)="Csere",VLOOKUP(LEFT(VLOOKUP($A113,csapatok!$A:$NN,CY$320,FALSE),LEN(VLOOKUP($A113,csapatok!$A:$NN,CY$320,FALSE))-6),'csapat-ranglista'!$A:$FP,CY$321,FALSE)/8,VLOOKUP(VLOOKUP($A113,csapatok!$A:$NN,CY$320,FALSE),'csapat-ranglista'!$A:$FP,CY$321,FALSE)/4),0)</f>
        <v>0</v>
      </c>
      <c r="CZ113" s="223">
        <f>IFERROR(IF(RIGHT(VLOOKUP($A113,csapatok!$A:$NN,CZ$320,FALSE),5)="Csere",VLOOKUP(LEFT(VLOOKUP($A113,csapatok!$A:$NN,CZ$320,FALSE),LEN(VLOOKUP($A113,csapatok!$A:$NN,CZ$320,FALSE))-6),'csapat-ranglista'!$A:$FP,CZ$321,FALSE)/8,VLOOKUP(VLOOKUP($A113,csapatok!$A:$NN,CZ$320,FALSE),'csapat-ranglista'!$A:$FP,CZ$321,FALSE)/4),0)</f>
        <v>0</v>
      </c>
      <c r="DA113" s="223">
        <f>IFERROR(IF(RIGHT(VLOOKUP($A113,csapatok!$A:$NN,DA$320,FALSE),5)="Csere",VLOOKUP(LEFT(VLOOKUP($A113,csapatok!$A:$NN,DA$320,FALSE),LEN(VLOOKUP($A113,csapatok!$A:$NN,DA$320,FALSE))-6),'csapat-ranglista'!$A:$FP,DA$321,FALSE)/8,VLOOKUP(VLOOKUP($A113,csapatok!$A:$NN,DA$320,FALSE),'csapat-ranglista'!$A:$FP,DA$321,FALSE)/4),0)</f>
        <v>0</v>
      </c>
      <c r="DB113" s="223">
        <f>IFERROR(IF(RIGHT(VLOOKUP($A113,csapatok!$A:$NN,DB$320,FALSE),5)="Csere",VLOOKUP(LEFT(VLOOKUP($A113,csapatok!$A:$NN,DB$320,FALSE),LEN(VLOOKUP($A113,csapatok!$A:$NN,DB$320,FALSE))-6),'csapat-ranglista'!$A:$FP,DB$321,FALSE)/8,VLOOKUP(VLOOKUP($A113,csapatok!$A:$NN,DB$320,FALSE),'csapat-ranglista'!$A:$FP,DB$321,FALSE)/4),0)</f>
        <v>0</v>
      </c>
      <c r="DC113" s="223">
        <f>IFERROR(IF(RIGHT(VLOOKUP($A113,csapatok!$A:$NN,DC$320,FALSE),5)="Csere",VLOOKUP(LEFT(VLOOKUP($A113,csapatok!$A:$NN,DC$320,FALSE),LEN(VLOOKUP($A113,csapatok!$A:$NN,DC$320,FALSE))-6),'csapat-ranglista'!$A:$FP,DC$321,FALSE)/8,VLOOKUP(VLOOKUP($A113,csapatok!$A:$NN,DC$320,FALSE),'csapat-ranglista'!$A:$FP,DC$321,FALSE)/4),0)</f>
        <v>0</v>
      </c>
      <c r="DD113" s="223">
        <f>IFERROR(IF(RIGHT(VLOOKUP($A113,csapatok!$A:$NN,DD$320,FALSE),5)="Csere",VLOOKUP(LEFT(VLOOKUP($A113,csapatok!$A:$NN,DD$320,FALSE),LEN(VLOOKUP($A113,csapatok!$A:$NN,DD$320,FALSE))-6),'csapat-ranglista'!$A:$FP,DD$321,FALSE)/8,VLOOKUP(VLOOKUP($A113,csapatok!$A:$NN,DD$320,FALSE),'csapat-ranglista'!$A:$FP,DD$321,FALSE)/4),0)</f>
        <v>0</v>
      </c>
      <c r="DE113" s="223">
        <f>IFERROR(IF(RIGHT(VLOOKUP($A113,csapatok!$A:$NN,DE$320,FALSE),5)="Csere",VLOOKUP(LEFT(VLOOKUP($A113,csapatok!$A:$NN,DE$320,FALSE),LEN(VLOOKUP($A113,csapatok!$A:$NN,DE$320,FALSE))-6),'csapat-ranglista'!$A:$FP,DE$321,FALSE)/8,VLOOKUP(VLOOKUP($A113,csapatok!$A:$NN,DE$320,FALSE),'csapat-ranglista'!$A:$FP,DE$321,FALSE)/4),0)</f>
        <v>0</v>
      </c>
      <c r="DF113" s="223">
        <f>IFERROR(IF(RIGHT(VLOOKUP($A113,csapatok!$A:$NN,DF$320,FALSE),5)="Csere",VLOOKUP(LEFT(VLOOKUP($A113,csapatok!$A:$NN,DF$320,FALSE),LEN(VLOOKUP($A113,csapatok!$A:$NN,DF$320,FALSE))-6),'csapat-ranglista'!$A:$FP,DF$321,FALSE)/8,VLOOKUP(VLOOKUP($A113,csapatok!$A:$NN,DF$320,FALSE),'csapat-ranglista'!$A:$FP,DF$321,FALSE)/4),0)</f>
        <v>0</v>
      </c>
      <c r="DG113" s="223">
        <f>IFERROR(IF(RIGHT(VLOOKUP($A113,csapatok!$A:$NN,DG$320,FALSE),5)="Csere",VLOOKUP(LEFT(VLOOKUP($A113,csapatok!$A:$NN,DG$320,FALSE),LEN(VLOOKUP($A113,csapatok!$A:$NN,DG$320,FALSE))-6),'csapat-ranglista'!$A:$FP,DG$321,FALSE)/8,VLOOKUP(VLOOKUP($A113,csapatok!$A:$NN,DG$320,FALSE),'csapat-ranglista'!$A:$FP,DG$321,FALSE)/4),0)</f>
        <v>0</v>
      </c>
      <c r="DH113" s="223">
        <f>IFERROR(IF(RIGHT(VLOOKUP($A113,csapatok!$A:$NN,DH$320,FALSE),5)="Csere",VLOOKUP(LEFT(VLOOKUP($A113,csapatok!$A:$NN,DH$320,FALSE),LEN(VLOOKUP($A113,csapatok!$A:$NN,DH$320,FALSE))-6),'csapat-ranglista'!$A:$FP,DH$321,FALSE)/8,VLOOKUP(VLOOKUP($A113,csapatok!$A:$NN,DH$320,FALSE),'csapat-ranglista'!$A:$FP,DH$321,FALSE)/4),0)</f>
        <v>0</v>
      </c>
      <c r="DI113" s="223">
        <f>IFERROR(IF(RIGHT(VLOOKUP($A113,csapatok!$A:$NN,DI$320,FALSE),5)="Csere",VLOOKUP(LEFT(VLOOKUP($A113,csapatok!$A:$NN,DI$320,FALSE),LEN(VLOOKUP($A113,csapatok!$A:$NN,DI$320,FALSE))-6),'csapat-ranglista'!$A:$FP,DI$321,FALSE)/8,VLOOKUP(VLOOKUP($A113,csapatok!$A:$NN,DI$320,FALSE),'csapat-ranglista'!$A:$FP,DI$321,FALSE)/4),0)</f>
        <v>0</v>
      </c>
      <c r="DJ113" s="223">
        <f>IFERROR(IF(RIGHT(VLOOKUP($A113,csapatok!$A:$NN,DJ$320,FALSE),5)="Csere",VLOOKUP(LEFT(VLOOKUP($A113,csapatok!$A:$NN,DJ$320,FALSE),LEN(VLOOKUP($A113,csapatok!$A:$NN,DJ$320,FALSE))-6),'csapat-ranglista'!$A:$FP,DJ$321,FALSE)/8,VLOOKUP(VLOOKUP($A113,csapatok!$A:$NN,DJ$320,FALSE),'csapat-ranglista'!$A:$FP,DJ$321,FALSE)/4),0)</f>
        <v>0</v>
      </c>
      <c r="DK113" s="223">
        <f>IFERROR(IF(RIGHT(VLOOKUP($A113,csapatok!$A:$NN,DK$320,FALSE),5)="Csere",VLOOKUP(LEFT(VLOOKUP($A113,csapatok!$A:$NN,DK$320,FALSE),LEN(VLOOKUP($A113,csapatok!$A:$NN,DK$320,FALSE))-6),'csapat-ranglista'!$A:$FP,DK$321,FALSE)/8,VLOOKUP(VLOOKUP($A113,csapatok!$A:$NN,DK$320,FALSE),'csapat-ranglista'!$A:$FP,DK$321,FALSE)/4),0)</f>
        <v>0</v>
      </c>
      <c r="DL113" s="223">
        <f>IFERROR(IF(RIGHT(VLOOKUP($A113,csapatok!$A:$NN,DL$320,FALSE),5)="Csere",VLOOKUP(LEFT(VLOOKUP($A113,csapatok!$A:$NN,DL$320,FALSE),LEN(VLOOKUP($A113,csapatok!$A:$NN,DL$320,FALSE))-6),'csapat-ranglista'!$A:$FP,DL$321,FALSE)/8,VLOOKUP(VLOOKUP($A113,csapatok!$A:$NN,DL$320,FALSE),'csapat-ranglista'!$A:$FP,DL$321,FALSE)/4),0)</f>
        <v>0</v>
      </c>
      <c r="DM113" s="223">
        <f>IFERROR(IF(RIGHT(VLOOKUP($A113,csapatok!$A:$NN,DM$320,FALSE),5)="Csere",VLOOKUP(LEFT(VLOOKUP($A113,csapatok!$A:$NN,DM$320,FALSE),LEN(VLOOKUP($A113,csapatok!$A:$NN,DM$320,FALSE))-6),'csapat-ranglista'!$A:$FP,DM$321,FALSE)/8,VLOOKUP(VLOOKUP($A113,csapatok!$A:$NN,DM$320,FALSE),'csapat-ranglista'!$A:$FP,DM$321,FALSE)/4),0)</f>
        <v>0</v>
      </c>
      <c r="DN113" s="223">
        <f>IFERROR(IF(RIGHT(VLOOKUP($A113,csapatok!$A:$NN,DN$320,FALSE),5)="Csere",VLOOKUP(LEFT(VLOOKUP($A113,csapatok!$A:$NN,DN$320,FALSE),LEN(VLOOKUP($A113,csapatok!$A:$NN,DN$320,FALSE))-6),'csapat-ranglista'!$A:$FP,DN$321,FALSE)/8,VLOOKUP(VLOOKUP($A113,csapatok!$A:$NN,DN$320,FALSE),'csapat-ranglista'!$A:$FP,DN$321,FALSE)/4),0)</f>
        <v>0</v>
      </c>
      <c r="DO113" s="224">
        <f>versenyek!$MF$11*IFERROR(VLOOKUP(VLOOKUP($A113,versenyek!ME:MG,3,FALSE),szabalyok!$A$16:$B$23,2,FALSE)/4,0)</f>
        <v>0</v>
      </c>
      <c r="DP113" s="224">
        <f>versenyek!$MI$11*IFERROR(VLOOKUP(VLOOKUP($A113,versenyek!MH:MJ,3,FALSE),szabalyok!$A$16:$B$23,2,FALSE)/4,0)</f>
        <v>0</v>
      </c>
      <c r="DQ113" s="223">
        <f>IFERROR(IF(RIGHT(VLOOKUP($A113,csapatok!$A:$NN,DQ$320,FALSE),5)="Csere",VLOOKUP(LEFT(VLOOKUP($A113,csapatok!$A:$NN,DQ$320,FALSE),LEN(VLOOKUP($A113,csapatok!$A:$NN,DQ$320,FALSE))-6),'csapat-ranglista'!$A:$FP,DQ$321,FALSE)/8,VLOOKUP(VLOOKUP($A113,csapatok!$A:$NN,DQ$320,FALSE),'csapat-ranglista'!$A:$FP,DQ$321,FALSE)/4),0)</f>
        <v>0</v>
      </c>
      <c r="DR113" s="223">
        <f>IFERROR(IF(RIGHT(VLOOKUP($A113,csapatok!$A:$NN,DR$320,FALSE),5)="Csere",VLOOKUP(LEFT(VLOOKUP($A113,csapatok!$A:$NN,DR$320,FALSE),LEN(VLOOKUP($A113,csapatok!$A:$NN,DR$320,FALSE))-6),'csapat-ranglista'!$A:$FP,DR$321,FALSE)/8,VLOOKUP(VLOOKUP($A113,csapatok!$A:$NN,DR$320,FALSE),'csapat-ranglista'!$A:$FP,DR$321,FALSE)/4),0)</f>
        <v>0</v>
      </c>
      <c r="DS113" s="223">
        <f>IFERROR(IF(RIGHT(VLOOKUP($A113,csapatok!$A:$NN,DS$320,FALSE),5)="Csere",VLOOKUP(LEFT(VLOOKUP($A113,csapatok!$A:$NN,DS$320,FALSE),LEN(VLOOKUP($A113,csapatok!$A:$NN,DS$320,FALSE))-6),'csapat-ranglista'!$A:$FP,DS$321,FALSE)/8,VLOOKUP(VLOOKUP($A113,csapatok!$A:$NN,DS$320,FALSE),'csapat-ranglista'!$A:$FP,DS$321,FALSE)/4),0)</f>
        <v>0</v>
      </c>
      <c r="DT113" s="223">
        <f>IFERROR(IF(RIGHT(VLOOKUP($A113,csapatok!$A:$NN,DT$320,FALSE),5)="Csere",VLOOKUP(LEFT(VLOOKUP($A113,csapatok!$A:$NN,DT$320,FALSE),LEN(VLOOKUP($A113,csapatok!$A:$NN,DT$320,FALSE))-6),'csapat-ranglista'!$A:$FP,DT$321,FALSE)/8,VLOOKUP(VLOOKUP($A113,csapatok!$A:$NN,DT$320,FALSE),'csapat-ranglista'!$A:$FP,DT$321,FALSE)/4),0)</f>
        <v>0</v>
      </c>
      <c r="DU113" s="223">
        <f>IFERROR(IF(RIGHT(VLOOKUP($A113,csapatok!$A:$NN,DU$320,FALSE),5)="Csere",VLOOKUP(LEFT(VLOOKUP($A113,csapatok!$A:$NN,DU$320,FALSE),LEN(VLOOKUP($A113,csapatok!$A:$NN,DU$320,FALSE))-6),'csapat-ranglista'!$A:$FP,DU$321,FALSE)/8,VLOOKUP(VLOOKUP($A113,csapatok!$A:$NN,DU$320,FALSE),'csapat-ranglista'!$A:$FP,DU$321,FALSE)/4),0)</f>
        <v>0</v>
      </c>
      <c r="DV113" s="223">
        <f>IFERROR(IF(RIGHT(VLOOKUP($A113,csapatok!$A:$NN,DV$320,FALSE),5)="Csere",VLOOKUP(LEFT(VLOOKUP($A113,csapatok!$A:$NN,DV$320,FALSE),LEN(VLOOKUP($A113,csapatok!$A:$NN,DV$320,FALSE))-6),'csapat-ranglista'!$A:$FP,DV$321,FALSE)/8,VLOOKUP(VLOOKUP($A113,csapatok!$A:$NN,DV$320,FALSE),'csapat-ranglista'!$A:$FP,DV$321,FALSE)/4),0)</f>
        <v>0</v>
      </c>
      <c r="DW113" s="223">
        <f>IFERROR(IF(RIGHT(VLOOKUP($A113,csapatok!$A:$NN,DW$320,FALSE),5)="Csere",VLOOKUP(LEFT(VLOOKUP($A113,csapatok!$A:$NN,DW$320,FALSE),LEN(VLOOKUP($A113,csapatok!$A:$NN,DW$320,FALSE))-6),'csapat-ranglista'!$A:$FP,DW$321,FALSE)/8,VLOOKUP(VLOOKUP($A113,csapatok!$A:$NN,DW$320,FALSE),'csapat-ranglista'!$A:$FP,DW$321,FALSE)/4),0)</f>
        <v>0</v>
      </c>
      <c r="DX113" s="223">
        <f>IFERROR(IF(RIGHT(VLOOKUP($A113,csapatok!$A:$NN,DX$320,FALSE),5)="Csere",VLOOKUP(LEFT(VLOOKUP($A113,csapatok!$A:$NN,DX$320,FALSE),LEN(VLOOKUP($A113,csapatok!$A:$NN,DX$320,FALSE))-6),'csapat-ranglista'!$A:$FP,DX$321,FALSE)/8,VLOOKUP(VLOOKUP($A113,csapatok!$A:$NN,DX$320,FALSE),'csapat-ranglista'!$A:$FP,DX$321,FALSE)/4),0)</f>
        <v>0</v>
      </c>
      <c r="DY113" s="223">
        <f>IFERROR(IF(RIGHT(VLOOKUP($A113,csapatok!$A:$NN,DY$320,FALSE),5)="Csere",VLOOKUP(LEFT(VLOOKUP($A113,csapatok!$A:$NN,DY$320,FALSE),LEN(VLOOKUP($A113,csapatok!$A:$NN,DY$320,FALSE))-6),'csapat-ranglista'!$A:$FP,DY$321,FALSE)/8,VLOOKUP(VLOOKUP($A113,csapatok!$A:$NN,DY$320,FALSE),'csapat-ranglista'!$A:$FP,DY$321,FALSE)/4),0)</f>
        <v>0</v>
      </c>
      <c r="DZ113" s="223">
        <f>IFERROR(IF(RIGHT(VLOOKUP($A113,csapatok!$A:$NN,DZ$320,FALSE),5)="Csere",VLOOKUP(LEFT(VLOOKUP($A113,csapatok!$A:$NN,DZ$320,FALSE),LEN(VLOOKUP($A113,csapatok!$A:$NN,DZ$320,FALSE))-6),'csapat-ranglista'!$A:$FP,DZ$321,FALSE)/8,VLOOKUP(VLOOKUP($A113,csapatok!$A:$NN,DZ$320,FALSE),'csapat-ranglista'!$A:$FP,DZ$321,FALSE)/4),0)</f>
        <v>0</v>
      </c>
      <c r="EA113" s="223">
        <f>IFERROR(IF(RIGHT(VLOOKUP($A113,csapatok!$A:$NN,EA$320,FALSE),5)="Csere",VLOOKUP(LEFT(VLOOKUP($A113,csapatok!$A:$NN,EA$320,FALSE),LEN(VLOOKUP($A113,csapatok!$A:$NN,EA$320,FALSE))-6),'csapat-ranglista'!$A:$FP,EA$321,FALSE)/8,VLOOKUP(VLOOKUP($A113,csapatok!$A:$NN,EA$320,FALSE),'csapat-ranglista'!$A:$FP,EA$321,FALSE)/4),0)</f>
        <v>0</v>
      </c>
      <c r="EB113" s="223">
        <f>IFERROR(IF(RIGHT(VLOOKUP($A113,csapatok!$A:$NN,EB$320,FALSE),5)="Csere",VLOOKUP(LEFT(VLOOKUP($A113,csapatok!$A:$NN,EB$320,FALSE),LEN(VLOOKUP($A113,csapatok!$A:$NN,EB$320,FALSE))-6),'csapat-ranglista'!$A:$FP,EB$321,FALSE)/8,VLOOKUP(VLOOKUP($A113,csapatok!$A:$NN,EB$320,FALSE),'csapat-ranglista'!$A:$FP,EB$321,FALSE)/4),0)</f>
        <v>0</v>
      </c>
      <c r="EC113" s="223">
        <f>IFERROR(IF(RIGHT(VLOOKUP($A113,csapatok!$A:$NN,EC$320,FALSE),5)="Csere",VLOOKUP(LEFT(VLOOKUP($A113,csapatok!$A:$NN,EC$320,FALSE),LEN(VLOOKUP($A113,csapatok!$A:$NN,EC$320,FALSE))-6),'csapat-ranglista'!$A:$FP,EC$321,FALSE)/8,VLOOKUP(VLOOKUP($A113,csapatok!$A:$NN,EC$320,FALSE),'csapat-ranglista'!$A:$FP,EC$321,FALSE)/4),0)</f>
        <v>0</v>
      </c>
      <c r="ED113" s="223">
        <f>IFERROR(IF(RIGHT(VLOOKUP($A113,csapatok!$A:$NN,ED$320,FALSE),5)="Csere",VLOOKUP(LEFT(VLOOKUP($A113,csapatok!$A:$NN,ED$320,FALSE),LEN(VLOOKUP($A113,csapatok!$A:$NN,ED$320,FALSE))-6),'csapat-ranglista'!$A:$FP,ED$321,FALSE)/8,VLOOKUP(VLOOKUP($A113,csapatok!$A:$NN,ED$320,FALSE),'csapat-ranglista'!$A:$FP,ED$321,FALSE)/4),0)</f>
        <v>0</v>
      </c>
      <c r="EE113" s="223">
        <f>IFERROR(IF(RIGHT(VLOOKUP($A113,csapatok!$A:$NN,EE$320,FALSE),5)="Csere",VLOOKUP(LEFT(VLOOKUP($A113,csapatok!$A:$NN,EE$320,FALSE),LEN(VLOOKUP($A113,csapatok!$A:$NN,EE$320,FALSE))-6),'csapat-ranglista'!$A:$FP,EE$321,FALSE)/8,VLOOKUP(VLOOKUP($A113,csapatok!$A:$NN,EE$320,FALSE),'csapat-ranglista'!$A:$FP,EE$321,FALSE)/4),0)</f>
        <v>0</v>
      </c>
      <c r="EF113" s="223">
        <f>IFERROR(IF(RIGHT(VLOOKUP($A113,csapatok!$A:$NN,EF$320,FALSE),5)="Csere",VLOOKUP(LEFT(VLOOKUP($A113,csapatok!$A:$NN,EF$320,FALSE),LEN(VLOOKUP($A113,csapatok!$A:$NN,EF$320,FALSE))-6),'csapat-ranglista'!$A:$FP,EF$321,FALSE)/8,VLOOKUP(VLOOKUP($A113,csapatok!$A:$NN,EF$320,FALSE),'csapat-ranglista'!$A:$FP,EF$321,FALSE)/4),0)</f>
        <v>0</v>
      </c>
      <c r="EG113" s="223">
        <f>IFERROR(IF(RIGHT(VLOOKUP($A113,csapatok!$A:$NN,EG$320,FALSE),5)="Csere",VLOOKUP(LEFT(VLOOKUP($A113,csapatok!$A:$NN,EG$320,FALSE),LEN(VLOOKUP($A113,csapatok!$A:$NN,EG$320,FALSE))-6),'csapat-ranglista'!$A:$FP,EG$321,FALSE)/8,VLOOKUP(VLOOKUP($A113,csapatok!$A:$NN,EG$320,FALSE),'csapat-ranglista'!$A:$FP,EG$321,FALSE)/4),0)</f>
        <v>0</v>
      </c>
      <c r="EH113" s="223">
        <f>IFERROR(IF(RIGHT(VLOOKUP($A113,csapatok!$A:$NN,EH$320,FALSE),5)="Csere",VLOOKUP(LEFT(VLOOKUP($A113,csapatok!$A:$NN,EH$320,FALSE),LEN(VLOOKUP($A113,csapatok!$A:$NN,EH$320,FALSE))-6),'csapat-ranglista'!$A:$FP,EH$321,FALSE)/8,VLOOKUP(VLOOKUP($A113,csapatok!$A:$NN,EH$320,FALSE),'csapat-ranglista'!$A:$FP,EH$321,FALSE)/4),0)</f>
        <v>0</v>
      </c>
      <c r="EI113" s="223">
        <f>IFERROR(IF(RIGHT(VLOOKUP($A113,csapatok!$A:$NN,EI$320,FALSE),5)="Csere",VLOOKUP(LEFT(VLOOKUP($A113,csapatok!$A:$NN,EI$320,FALSE),LEN(VLOOKUP($A113,csapatok!$A:$NN,EI$320,FALSE))-6),'csapat-ranglista'!$A:$FP,EI$321,FALSE)/8,VLOOKUP(VLOOKUP($A113,csapatok!$A:$NN,EI$320,FALSE),'csapat-ranglista'!$A:$FP,EI$321,FALSE)/4),0)</f>
        <v>0</v>
      </c>
      <c r="EJ113" s="223">
        <f>IFERROR(IF(RIGHT(VLOOKUP($A113,csapatok!$A:$NN,EJ$320,FALSE),5)="Csere",VLOOKUP(LEFT(VLOOKUP($A113,csapatok!$A:$NN,EJ$320,FALSE),LEN(VLOOKUP($A113,csapatok!$A:$NN,EJ$320,FALSE))-6),'csapat-ranglista'!$A:$FP,EJ$321,FALSE)/8,VLOOKUP(VLOOKUP($A113,csapatok!$A:$NN,EJ$320,FALSE),'csapat-ranglista'!$A:$FP,EJ$321,FALSE)/4),0)</f>
        <v>0</v>
      </c>
      <c r="EK113" s="223">
        <f>IFERROR(IF(RIGHT(VLOOKUP($A113,csapatok!$A:$NN,EK$320,FALSE),5)="Csere",VLOOKUP(LEFT(VLOOKUP($A113,csapatok!$A:$NN,EK$320,FALSE),LEN(VLOOKUP($A113,csapatok!$A:$NN,EK$320,FALSE))-6),'csapat-ranglista'!$A:$FP,EK$321,FALSE)/8,VLOOKUP(VLOOKUP($A113,csapatok!$A:$NN,EK$320,FALSE),'csapat-ranglista'!$A:$FP,EK$321,FALSE)/4),0)</f>
        <v>0</v>
      </c>
      <c r="EL113" s="223">
        <f>IFERROR(IF(RIGHT(VLOOKUP($A113,csapatok!$A:$NN,EL$320,FALSE),5)="Csere",VLOOKUP(LEFT(VLOOKUP($A113,csapatok!$A:$NN,EL$320,FALSE),LEN(VLOOKUP($A113,csapatok!$A:$NN,EL$320,FALSE))-6),'csapat-ranglista'!$A:$FP,EL$321,FALSE)/8,VLOOKUP(VLOOKUP($A113,csapatok!$A:$NN,EL$320,FALSE),'csapat-ranglista'!$A:$FP,EL$321,FALSE)/4),0)</f>
        <v>0</v>
      </c>
      <c r="EM113" s="223">
        <f>IFERROR(IF(RIGHT(VLOOKUP($A113,csapatok!$A:$NN,EM$320,FALSE),5)="Csere",VLOOKUP(LEFT(VLOOKUP($A113,csapatok!$A:$NN,EM$320,FALSE),LEN(VLOOKUP($A113,csapatok!$A:$NN,EM$320,FALSE))-6),'csapat-ranglista'!$A:$FP,EM$321,FALSE)/8,VLOOKUP(VLOOKUP($A113,csapatok!$A:$NN,EM$320,FALSE),'csapat-ranglista'!$A:$FP,EM$321,FALSE)/4),0)</f>
        <v>0</v>
      </c>
      <c r="EN113" s="223">
        <f>IFERROR(IF(RIGHT(VLOOKUP($A113,csapatok!$A:$NN,EN$320,FALSE),5)="Csere",VLOOKUP(LEFT(VLOOKUP($A113,csapatok!$A:$NN,EN$320,FALSE),LEN(VLOOKUP($A113,csapatok!$A:$NN,EN$320,FALSE))-6),'csapat-ranglista'!$A:$FP,EN$321,FALSE)/8,VLOOKUP(VLOOKUP($A113,csapatok!$A:$NN,EN$320,FALSE),'csapat-ranglista'!$A:$FP,EN$321,FALSE)/4),0)</f>
        <v>0</v>
      </c>
      <c r="EO113" s="223">
        <f>IFERROR(IF(RIGHT(VLOOKUP($A113,csapatok!$A:$NN,EO$320,FALSE),5)="Csere",VLOOKUP(LEFT(VLOOKUP($A113,csapatok!$A:$NN,EO$320,FALSE),LEN(VLOOKUP($A113,csapatok!$A:$NN,EO$320,FALSE))-6),'csapat-ranglista'!$A:$FP,EO$321,FALSE)/8,VLOOKUP(VLOOKUP($A113,csapatok!$A:$NN,EO$320,FALSE),'csapat-ranglista'!$A:$FP,EO$321,FALSE)/4),0)</f>
        <v>0</v>
      </c>
      <c r="EP113" s="223">
        <f>IFERROR(IF(RIGHT(VLOOKUP($A113,csapatok!$A:$NN,EP$320,FALSE),5)="Csere",VLOOKUP(LEFT(VLOOKUP($A113,csapatok!$A:$NN,EP$320,FALSE),LEN(VLOOKUP($A113,csapatok!$A:$NN,EP$320,FALSE))-6),'csapat-ranglista'!$A:$FP,EP$321,FALSE)/8,VLOOKUP(VLOOKUP($A113,csapatok!$A:$NN,EP$320,FALSE),'csapat-ranglista'!$A:$FP,EP$321,FALSE)/4),0)</f>
        <v>0</v>
      </c>
      <c r="EQ113" s="223">
        <f>IFERROR(IF(RIGHT(VLOOKUP($A113,csapatok!$A:$NN,EQ$320,FALSE),5)="Csere",VLOOKUP(LEFT(VLOOKUP($A113,csapatok!$A:$NN,EQ$320,FALSE),LEN(VLOOKUP($A113,csapatok!$A:$NN,EQ$320,FALSE))-6),'csapat-ranglista'!$A:$FP,EQ$321,FALSE)/8,VLOOKUP(VLOOKUP($A113,csapatok!$A:$NN,EQ$320,FALSE),'csapat-ranglista'!$A:$FP,EQ$321,FALSE)/4),0)</f>
        <v>0</v>
      </c>
      <c r="ER113" s="223">
        <f>IFERROR(IF(RIGHT(VLOOKUP($A113,csapatok!$A:$NN,ER$320,FALSE),5)="Csere",VLOOKUP(LEFT(VLOOKUP($A113,csapatok!$A:$NN,ER$320,FALSE),LEN(VLOOKUP($A113,csapatok!$A:$NN,ER$320,FALSE))-6),'csapat-ranglista'!$A:$FP,ER$321,FALSE)/8,VLOOKUP(VLOOKUP($A113,csapatok!$A:$NN,ER$320,FALSE),'csapat-ranglista'!$A:$FP,ER$321,FALSE)/4),0)</f>
        <v>0</v>
      </c>
      <c r="ES113" s="223">
        <f>IFERROR(IF(RIGHT(VLOOKUP($A113,csapatok!$A:$NN,ES$320,FALSE),5)="Csere",VLOOKUP(LEFT(VLOOKUP($A113,csapatok!$A:$NN,ES$320,FALSE),LEN(VLOOKUP($A113,csapatok!$A:$NN,ES$320,FALSE))-6),'csapat-ranglista'!$A:$FP,ES$321,FALSE)/8,VLOOKUP(VLOOKUP($A113,csapatok!$A:$NN,ES$320,FALSE),'csapat-ranglista'!$A:$FP,ES$321,FALSE)/4),0)</f>
        <v>0</v>
      </c>
      <c r="ET113" s="223">
        <f>IFERROR(IF(RIGHT(VLOOKUP($A113,csapatok!$A:$NN,ET$320,FALSE),5)="Csere",VLOOKUP(LEFT(VLOOKUP($A113,csapatok!$A:$NN,ET$320,FALSE),LEN(VLOOKUP($A113,csapatok!$A:$NN,ET$320,FALSE))-6),'csapat-ranglista'!$A:$FP,ET$321,FALSE)/8,VLOOKUP(VLOOKUP($A113,csapatok!$A:$NN,ET$320,FALSE),'csapat-ranglista'!$A:$FP,ET$321,FALSE)/4),0)</f>
        <v>0</v>
      </c>
      <c r="EU113" s="223">
        <f>IFERROR(IF(RIGHT(VLOOKUP($A113,csapatok!$A:$NN,EU$320,FALSE),5)="Csere",VLOOKUP(LEFT(VLOOKUP($A113,csapatok!$A:$NN,EU$320,FALSE),LEN(VLOOKUP($A113,csapatok!$A:$NN,EU$320,FALSE))-6),'csapat-ranglista'!$A:$FP,EU$321,FALSE)/8,VLOOKUP(VLOOKUP($A113,csapatok!$A:$NN,EU$320,FALSE),'csapat-ranglista'!$A:$FP,EU$321,FALSE)/4),0)</f>
        <v>0</v>
      </c>
      <c r="EV113" s="223">
        <f>IFERROR(IF(RIGHT(VLOOKUP($A113,csapatok!$A:$NN,EV$320,FALSE),5)="Csere",VLOOKUP(LEFT(VLOOKUP($A113,csapatok!$A:$NN,EV$320,FALSE),LEN(VLOOKUP($A113,csapatok!$A:$NN,EV$320,FALSE))-6),'csapat-ranglista'!$A:$FP,EV$321,FALSE)/8,VLOOKUP(VLOOKUP($A113,csapatok!$A:$NN,EV$320,FALSE),'csapat-ranglista'!$A:$FP,EV$321,FALSE)/4),0)</f>
        <v>0</v>
      </c>
      <c r="EW113" s="223">
        <f>IFERROR(IF(RIGHT(VLOOKUP($A113,csapatok!$A:$NN,EW$320,FALSE),5)="Csere",VLOOKUP(LEFT(VLOOKUP($A113,csapatok!$A:$NN,EW$320,FALSE),LEN(VLOOKUP($A113,csapatok!$A:$NN,EW$320,FALSE))-6),'csapat-ranglista'!$A:$FP,EW$321,FALSE)/8,VLOOKUP(VLOOKUP($A113,csapatok!$A:$NN,EW$320,FALSE),'csapat-ranglista'!$A:$FP,EW$321,FALSE)/4),0)</f>
        <v>0</v>
      </c>
      <c r="EX113" s="223">
        <f>IFERROR(IF(RIGHT(VLOOKUP($A113,csapatok!$A:$NN,EX$320,FALSE),5)="Csere",VLOOKUP(LEFT(VLOOKUP($A113,csapatok!$A:$NN,EX$320,FALSE),LEN(VLOOKUP($A113,csapatok!$A:$NN,EX$320,FALSE))-6),'csapat-ranglista'!$A:$FP,EX$321,FALSE)/8,VLOOKUP(VLOOKUP($A113,csapatok!$A:$NN,EX$320,FALSE),'csapat-ranglista'!$A:$FP,EX$321,FALSE)/4),0)</f>
        <v>0</v>
      </c>
      <c r="EY113" s="223">
        <f>IFERROR(IF(RIGHT(VLOOKUP($A113,csapatok!$A:$NN,EY$320,FALSE),5)="Csere",VLOOKUP(LEFT(VLOOKUP($A113,csapatok!$A:$NN,EY$320,FALSE),LEN(VLOOKUP($A113,csapatok!$A:$NN,EY$320,FALSE))-6),'csapat-ranglista'!$A:$FP,EY$321,FALSE)/8,VLOOKUP(VLOOKUP($A113,csapatok!$A:$NN,EY$320,FALSE),'csapat-ranglista'!$A:$FP,EY$321,FALSE)/4),0)</f>
        <v>0</v>
      </c>
      <c r="EZ113" s="223">
        <f>IFERROR(IF(RIGHT(VLOOKUP($A113,csapatok!$A:$NN,EZ$320,FALSE),5)="Csere",VLOOKUP(LEFT(VLOOKUP($A113,csapatok!$A:$NN,EZ$320,FALSE),LEN(VLOOKUP($A113,csapatok!$A:$NN,EZ$320,FALSE))-6),'csapat-ranglista'!$A:$FP,EZ$321,FALSE)/8,VLOOKUP(VLOOKUP($A113,csapatok!$A:$NN,EZ$320,FALSE),'csapat-ranglista'!$A:$FP,EZ$321,FALSE)/4),0)</f>
        <v>0</v>
      </c>
      <c r="FA113" s="223">
        <f>IFERROR(IF(RIGHT(VLOOKUP($A113,csapatok!$A:$NN,FA$320,FALSE),5)="Csere",VLOOKUP(LEFT(VLOOKUP($A113,csapatok!$A:$NN,FA$320,FALSE),LEN(VLOOKUP($A113,csapatok!$A:$NN,FA$320,FALSE))-6),'csapat-ranglista'!$A:$FP,FA$321,FALSE)/8,VLOOKUP(VLOOKUP($A113,csapatok!$A:$NN,FA$320,FALSE),'csapat-ranglista'!$A:$FP,FA$321,FALSE)/4),0)</f>
        <v>0</v>
      </c>
      <c r="FB113" s="223">
        <f>IFERROR(IF(RIGHT(VLOOKUP($A113,csapatok!$A:$NN,FB$320,FALSE),5)="Csere",VLOOKUP(LEFT(VLOOKUP($A113,csapatok!$A:$NN,FB$320,FALSE),LEN(VLOOKUP($A113,csapatok!$A:$NN,FB$320,FALSE))-6),'csapat-ranglista'!$A:$FP,FB$321,FALSE)/8,VLOOKUP(VLOOKUP($A113,csapatok!$A:$NN,FB$320,FALSE),'csapat-ranglista'!$A:$FP,FB$321,FALSE)/4),0)</f>
        <v>0</v>
      </c>
      <c r="FC113" s="223">
        <f>IFERROR(IF(RIGHT(VLOOKUP($A113,csapatok!$A:$NN,FC$320,FALSE),5)="Csere",VLOOKUP(LEFT(VLOOKUP($A113,csapatok!$A:$NN,FC$320,FALSE),LEN(VLOOKUP($A113,csapatok!$A:$NN,FC$320,FALSE))-6),'csapat-ranglista'!$A:$FP,FC$321,FALSE)/8,VLOOKUP(VLOOKUP($A113,csapatok!$A:$NN,FC$320,FALSE),'csapat-ranglista'!$A:$FP,FC$321,FALSE)/4),0)</f>
        <v>0</v>
      </c>
      <c r="FD113" s="224">
        <f>versenyek!$QY$11*IFERROR(VLOOKUP(VLOOKUP($A113,versenyek!QX:QZ,3,FALSE),szabalyok!$A$16:$B$23,2,FALSE)/4,0)</f>
        <v>0</v>
      </c>
      <c r="FE113" s="224">
        <f>versenyek!$RB$11*IFERROR(VLOOKUP(VLOOKUP($A113,versenyek!RA:RC,3,FALSE),szabalyok!$A$16:$B$23,2,FALSE)/4,0)</f>
        <v>0</v>
      </c>
      <c r="FF113" s="223">
        <f>IFERROR(IF(RIGHT(VLOOKUP($A113,csapatok!$A:$NN,FF$320,FALSE),5)="Csere",VLOOKUP(LEFT(VLOOKUP($A113,csapatok!$A:$NN,FF$320,FALSE),LEN(VLOOKUP($A113,csapatok!$A:$NN,FF$320,FALSE))-6),'csapat-ranglista'!$A:$FP,FF$321,FALSE)/8,VLOOKUP(VLOOKUP($A113,csapatok!$A:$NN,FF$320,FALSE),'csapat-ranglista'!$A:$FP,FF$321,FALSE)/4),0)</f>
        <v>2.2527438899632029</v>
      </c>
      <c r="FG113" s="223">
        <f>IFERROR(IF(RIGHT(VLOOKUP($A113,csapatok!$A:$NN,FG$320,FALSE),5)="Csere",VLOOKUP(LEFT(VLOOKUP($A113,csapatok!$A:$NN,FG$320,FALSE),LEN(VLOOKUP($A113,csapatok!$A:$NN,FG$320,FALSE))-6),'csapat-ranglista'!$A:$FP,FG$321,FALSE)/8,VLOOKUP(VLOOKUP($A113,csapatok!$A:$NN,FG$320,FALSE),'csapat-ranglista'!$A:$FP,FG$321,FALSE)/4),0)</f>
        <v>0</v>
      </c>
      <c r="FH113" s="223">
        <f>IFERROR(IF(RIGHT(VLOOKUP($A113,csapatok!$A:$NN,FH$320,FALSE),5)="Csere",VLOOKUP(LEFT(VLOOKUP($A113,csapatok!$A:$NN,FH$320,FALSE),LEN(VLOOKUP($A113,csapatok!$A:$NN,FH$320,FALSE))-6),'csapat-ranglista'!$A:$FP,FH$321,FALSE)/8,VLOOKUP(VLOOKUP($A113,csapatok!$A:$NN,FH$320,FALSE),'csapat-ranglista'!$A:$FP,FH$321,FALSE)/4),0)</f>
        <v>0</v>
      </c>
      <c r="FI113" s="223">
        <f>IFERROR(IF(RIGHT(VLOOKUP($A113,csapatok!$A:$NN,FI$320,FALSE),5)="Csere",VLOOKUP(LEFT(VLOOKUP($A113,csapatok!$A:$NN,FI$320,FALSE),LEN(VLOOKUP($A113,csapatok!$A:$NN,FI$320,FALSE))-6),'csapat-ranglista'!$A:$FP,FI$321,FALSE)/8,VLOOKUP(VLOOKUP($A113,csapatok!$A:$NN,FI$320,FALSE),'csapat-ranglista'!$A:$FP,FI$321,FALSE)/4),0)</f>
        <v>0</v>
      </c>
      <c r="FJ113" s="223">
        <f>IFERROR(IF(RIGHT(VLOOKUP($A113,csapatok!$A:$NN,FJ$320,FALSE),5)="Csere",VLOOKUP(LEFT(VLOOKUP($A113,csapatok!$A:$NN,FJ$320,FALSE),LEN(VLOOKUP($A113,csapatok!$A:$NN,FJ$320,FALSE))-6),'csapat-ranglista'!$A:$FP,FJ$321,FALSE)/8,VLOOKUP(VLOOKUP($A113,csapatok!$A:$NN,FJ$320,FALSE),'csapat-ranglista'!$A:$FP,FJ$321,FALSE)/4),0)</f>
        <v>0</v>
      </c>
      <c r="FK113" s="223">
        <f>IFERROR(IF(RIGHT(VLOOKUP($A113,csapatok!$A:$NN,FK$320,FALSE),5)="Csere",VLOOKUP(LEFT(VLOOKUP($A113,csapatok!$A:$NN,FK$320,FALSE),LEN(VLOOKUP($A113,csapatok!$A:$NN,FK$320,FALSE))-6),'csapat-ranglista'!$A:$FP,FK$321,FALSE)/8,VLOOKUP(VLOOKUP($A113,csapatok!$A:$NN,FK$320,FALSE),'csapat-ranglista'!$A:$FP,FK$321,FALSE)/4),0)</f>
        <v>0</v>
      </c>
      <c r="FL113" s="223">
        <f>IFERROR(IF(RIGHT(VLOOKUP($A113,csapatok!$A:$NN,FL$320,FALSE),5)="Csere",VLOOKUP(LEFT(VLOOKUP($A113,csapatok!$A:$NN,FL$320,FALSE),LEN(VLOOKUP($A113,csapatok!$A:$NN,FL$320,FALSE))-6),'csapat-ranglista'!$A:$FP,FL$321,FALSE)/8,VLOOKUP(VLOOKUP($A113,csapatok!$A:$NN,FL$320,FALSE),'csapat-ranglista'!$A:$FP,FL$321,FALSE)/4),0)</f>
        <v>0</v>
      </c>
      <c r="FM113" s="223">
        <f>IFERROR(IF(RIGHT(VLOOKUP($A113,csapatok!$A:$NN,FM$320,FALSE),5)="Csere",VLOOKUP(LEFT(VLOOKUP($A113,csapatok!$A:$NN,FM$320,FALSE),LEN(VLOOKUP($A113,csapatok!$A:$NN,FM$320,FALSE))-6),'csapat-ranglista'!$A:$FP,FM$321,FALSE)/8,VLOOKUP(VLOOKUP($A113,csapatok!$A:$NN,FM$320,FALSE),'csapat-ranglista'!$A:$FP,FM$321,FALSE)/4),0)</f>
        <v>0</v>
      </c>
      <c r="FN113" s="223">
        <f>IFERROR(IF(RIGHT(VLOOKUP($A113,csapatok!$A:$NN,FN$320,FALSE),5)="Csere",VLOOKUP(LEFT(VLOOKUP($A113,csapatok!$A:$NN,FN$320,FALSE),LEN(VLOOKUP($A113,csapatok!$A:$NN,FN$320,FALSE))-6),'csapat-ranglista'!$A:$FP,FN$321,FALSE)/8,VLOOKUP(VLOOKUP($A113,csapatok!$A:$NN,FN$320,FALSE),'csapat-ranglista'!$A:$FP,FN$321,FALSE)/4),0)</f>
        <v>0</v>
      </c>
      <c r="FO113" s="223">
        <f>IFERROR(IF(RIGHT(VLOOKUP($A113,csapatok!$A:$NN,FO$320,FALSE),5)="Csere",VLOOKUP(LEFT(VLOOKUP($A113,csapatok!$A:$NN,FO$320,FALSE),LEN(VLOOKUP($A113,csapatok!$A:$NN,FO$320,FALSE))-6),'csapat-ranglista'!$A:$FP,FO$321,FALSE)/8,VLOOKUP(VLOOKUP($A113,csapatok!$A:$NN,FO$320,FALSE),'csapat-ranglista'!$A:$FP,FO$321,FALSE)/4),0)</f>
        <v>0</v>
      </c>
      <c r="FP113" s="223">
        <f>IFERROR(IF(RIGHT(VLOOKUP($A113,csapatok!$A:$NN,FP$320,FALSE),5)="Csere",VLOOKUP(LEFT(VLOOKUP($A113,csapatok!$A:$NN,FP$320,FALSE),LEN(VLOOKUP($A113,csapatok!$A:$NN,FP$320,FALSE))-6),'csapat-ranglista'!$A:$FP,FP$321,FALSE)/8,VLOOKUP(VLOOKUP($A113,csapatok!$A:$NN,FP$320,FALSE),'csapat-ranglista'!$A:$FP,FP$321,FALSE)/4),0)</f>
        <v>0</v>
      </c>
      <c r="FQ113" s="223">
        <f>IFERROR(IF(RIGHT(VLOOKUP($A113,csapatok!$A:$NN,FQ$320,FALSE),5)="Csere",VLOOKUP(LEFT(VLOOKUP($A113,csapatok!$A:$NN,FQ$320,FALSE),LEN(VLOOKUP($A113,csapatok!$A:$NN,FQ$320,FALSE))-6),'csapat-ranglista'!$A:$FP,FQ$321,FALSE)/8,VLOOKUP(VLOOKUP($A113,csapatok!$A:$NN,FQ$320,FALSE),'csapat-ranglista'!$A:$FP,FQ$321,FALSE)/4),0)</f>
        <v>0</v>
      </c>
      <c r="FR113" s="223">
        <f>IFERROR(IF(RIGHT(VLOOKUP($A113,csapatok!$A:$NN,FR$320,FALSE),5)="Csere",VLOOKUP(LEFT(VLOOKUP($A113,csapatok!$A:$NN,FR$320,FALSE),LEN(VLOOKUP($A113,csapatok!$A:$NN,FR$320,FALSE))-6),'csapat-ranglista'!$A:$FP,FR$321,FALSE)/8,VLOOKUP(VLOOKUP($A113,csapatok!$A:$NN,FR$320,FALSE),'csapat-ranglista'!$A:$FP,FR$321,FALSE)/4),0)</f>
        <v>0</v>
      </c>
      <c r="FS113" s="223">
        <f>IFERROR(IF(RIGHT(VLOOKUP($A113,csapatok!$A:$NN,FS$320,FALSE),5)="Csere",VLOOKUP(LEFT(VLOOKUP($A113,csapatok!$A:$NN,FS$320,FALSE),LEN(VLOOKUP($A113,csapatok!$A:$NN,FS$320,FALSE))-6),'csapat-ranglista'!$A:$FP,FS$321,FALSE)/8,VLOOKUP(VLOOKUP($A113,csapatok!$A:$NN,FS$320,FALSE),'csapat-ranglista'!$A:$FP,FS$321,FALSE)/4),0)</f>
        <v>0</v>
      </c>
      <c r="FT113" s="223">
        <f>IFERROR(IF(RIGHT(VLOOKUP($A113,csapatok!$A:$NN,FT$320,FALSE),5)="Csere",VLOOKUP(LEFT(VLOOKUP($A113,csapatok!$A:$NN,FT$320,FALSE),LEN(VLOOKUP($A113,csapatok!$A:$NN,FT$320,FALSE))-6),'csapat-ranglista'!$A:$FP,FT$321,FALSE)/8,VLOOKUP(VLOOKUP($A113,csapatok!$A:$NN,FT$320,FALSE),'csapat-ranglista'!$A:$FP,FT$321,FALSE)/4),0)</f>
        <v>0</v>
      </c>
      <c r="FU113" s="223">
        <f>IFERROR(IF(RIGHT(VLOOKUP($A113,csapatok!$A:$NN,FU$320,FALSE),5)="Csere",VLOOKUP(LEFT(VLOOKUP($A113,csapatok!$A:$NN,FU$320,FALSE),LEN(VLOOKUP($A113,csapatok!$A:$NN,FU$320,FALSE))-6),'csapat-ranglista'!$A:$FP,FU$321,FALSE)/8,VLOOKUP(VLOOKUP($A113,csapatok!$A:$NN,FU$320,FALSE),'csapat-ranglista'!$A:$FP,FU$321,FALSE)/4),0)</f>
        <v>0</v>
      </c>
      <c r="FV113" s="223">
        <f>IFERROR(IF(RIGHT(VLOOKUP($A113,csapatok!$A:$NN,FV$320,FALSE),5)="Csere",VLOOKUP(LEFT(VLOOKUP($A113,csapatok!$A:$NN,FV$320,FALSE),LEN(VLOOKUP($A113,csapatok!$A:$NN,FV$320,FALSE))-6),'csapat-ranglista'!$A:$FP,FV$321,FALSE)/8,VLOOKUP(VLOOKUP($A113,csapatok!$A:$NN,FV$320,FALSE),'csapat-ranglista'!$A:$FP,FV$321,FALSE)/4),0)</f>
        <v>0</v>
      </c>
      <c r="FW113" s="223">
        <f>IFERROR(IF(RIGHT(VLOOKUP($A113,csapatok!$A:$NN,FW$320,FALSE),5)="Csere",VLOOKUP(LEFT(VLOOKUP($A113,csapatok!$A:$NN,FW$320,FALSE),LEN(VLOOKUP($A113,csapatok!$A:$NN,FW$320,FALSE))-6),'csapat-ranglista'!$A:$FP,FW$321,FALSE)/8,VLOOKUP(VLOOKUP($A113,csapatok!$A:$NN,FW$320,FALSE),'csapat-ranglista'!$A:$FP,FW$321,FALSE)/4),0)</f>
        <v>0</v>
      </c>
      <c r="FX113" s="223">
        <f>IFERROR(IF(RIGHT(VLOOKUP($A113,csapatok!$A:$NN,FX$320,FALSE),5)="Csere",VLOOKUP(LEFT(VLOOKUP($A113,csapatok!$A:$NN,FX$320,FALSE),LEN(VLOOKUP($A113,csapatok!$A:$NN,FX$320,FALSE))-6),'csapat-ranglista'!$A:$FP,FX$321,FALSE)/8,VLOOKUP(VLOOKUP($A113,csapatok!$A:$NN,FX$320,FALSE),'csapat-ranglista'!$A:$FP,FX$321,FALSE)/4),0)</f>
        <v>0</v>
      </c>
      <c r="FY113" s="223">
        <f>IFERROR(IF(RIGHT(VLOOKUP($A113,csapatok!$A:$NN,FY$320,FALSE),5)="Csere",VLOOKUP(LEFT(VLOOKUP($A113,csapatok!$A:$NN,FY$320,FALSE),LEN(VLOOKUP($A113,csapatok!$A:$NN,FY$320,FALSE))-6),'csapat-ranglista'!$A:$FP,FY$321,FALSE)/8,VLOOKUP(VLOOKUP($A113,csapatok!$A:$NN,FY$320,FALSE),'csapat-ranglista'!$A:$FP,FY$321,FALSE)/4),0)</f>
        <v>0</v>
      </c>
      <c r="FZ113" s="223">
        <f>IFERROR(IF(RIGHT(VLOOKUP($A113,csapatok!$A:$NN,FZ$320,FALSE),5)="Csere",VLOOKUP(LEFT(VLOOKUP($A113,csapatok!$A:$NN,FZ$320,FALSE),LEN(VLOOKUP($A113,csapatok!$A:$NN,FZ$320,FALSE))-6),'csapat-ranglista'!$A:$FP,FZ$321,FALSE)/8,VLOOKUP(VLOOKUP($A113,csapatok!$A:$NN,FZ$320,FALSE),'csapat-ranglista'!$A:$FP,FZ$321,FALSE)/4),0)</f>
        <v>0</v>
      </c>
      <c r="GA113" s="223">
        <f>IFERROR(IF(RIGHT(VLOOKUP($A113,csapatok!$A:$NN,GA$320,FALSE),5)="Csere",VLOOKUP(LEFT(VLOOKUP($A113,csapatok!$A:$NN,GA$320,FALSE),LEN(VLOOKUP($A113,csapatok!$A:$NN,GA$320,FALSE))-6),'csapat-ranglista'!$A:$FP,GA$321,FALSE)/8,VLOOKUP(VLOOKUP($A113,csapatok!$A:$NN,GA$320,FALSE),'csapat-ranglista'!$A:$FP,GA$321,FALSE)/4),0)</f>
        <v>0</v>
      </c>
      <c r="GB113" s="223">
        <f>IFERROR(IF(RIGHT(VLOOKUP($A113,csapatok!$A:$NN,GB$320,FALSE),5)="Csere",VLOOKUP(LEFT(VLOOKUP($A113,csapatok!$A:$NN,GB$320,FALSE),LEN(VLOOKUP($A113,csapatok!$A:$NN,GB$320,FALSE))-6),'csapat-ranglista'!$A:$FP,GB$321,FALSE)/8,VLOOKUP(VLOOKUP($A113,csapatok!$A:$NN,GB$320,FALSE),'csapat-ranglista'!$A:$FP,GB$321,FALSE)/4),0)</f>
        <v>0</v>
      </c>
      <c r="GC113" s="223">
        <f>IFERROR(IF(RIGHT(VLOOKUP($A113,csapatok!$A:$NN,GC$320,FALSE),5)="Csere",VLOOKUP(LEFT(VLOOKUP($A113,csapatok!$A:$NN,GC$320,FALSE),LEN(VLOOKUP($A113,csapatok!$A:$NN,GC$320,FALSE))-6),'csapat-ranglista'!$A:$FP,GC$321,FALSE)/8,VLOOKUP(VLOOKUP($A113,csapatok!$A:$NN,GC$320,FALSE),'csapat-ranglista'!$A:$FP,GC$321,FALSE)/4),0)</f>
        <v>0</v>
      </c>
      <c r="GD113" s="247">
        <f>SUM(EQ113:GC113)</f>
        <v>2.2527438899632029</v>
      </c>
    </row>
    <row r="114" spans="1:186">
      <c r="A114" s="1" t="s">
        <v>1594</v>
      </c>
      <c r="B114" s="130"/>
      <c r="C114" s="131" t="str">
        <f>IF(B114=0,"",IF(B114&lt;$C$1,"felnőtt","ifi"))</f>
        <v/>
      </c>
      <c r="D114" s="32" t="s">
        <v>101</v>
      </c>
      <c r="E114" s="45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4"/>
      <c r="BD114" s="224"/>
      <c r="BE114" s="223">
        <f>IFERROR(IF(RIGHT(VLOOKUP($A114,csapatok!$A:$NN,BE$320,FALSE),5)="Csere",VLOOKUP(LEFT(VLOOKUP($A114,csapatok!$A:$NN,BE$320,FALSE),LEN(VLOOKUP($A114,csapatok!$A:$NN,BE$320,FALSE))-6),'csapat-ranglista'!$A:$FP,BE$321,FALSE)/8,VLOOKUP(VLOOKUP($A114,csapatok!$A:$NN,BE$320,FALSE),'csapat-ranglista'!$A:$FP,BE$321,FALSE)/4),0)</f>
        <v>0</v>
      </c>
      <c r="BF114" s="223">
        <f>IFERROR(IF(RIGHT(VLOOKUP($A114,csapatok!$A:$NN,BF$320,FALSE),5)="Csere",VLOOKUP(LEFT(VLOOKUP($A114,csapatok!$A:$NN,BF$320,FALSE),LEN(VLOOKUP($A114,csapatok!$A:$NN,BF$320,FALSE))-6),'csapat-ranglista'!$A:$FP,BF$321,FALSE)/8,VLOOKUP(VLOOKUP($A114,csapatok!$A:$NN,BF$320,FALSE),'csapat-ranglista'!$A:$FP,BF$321,FALSE)/4),0)</f>
        <v>0</v>
      </c>
      <c r="BG114" s="223">
        <f>IFERROR(IF(RIGHT(VLOOKUP($A114,csapatok!$A:$NN,BG$320,FALSE),5)="Csere",VLOOKUP(LEFT(VLOOKUP($A114,csapatok!$A:$NN,BG$320,FALSE),LEN(VLOOKUP($A114,csapatok!$A:$NN,BG$320,FALSE))-6),'csapat-ranglista'!$A:$FP,BG$321,FALSE)/8,VLOOKUP(VLOOKUP($A114,csapatok!$A:$NN,BG$320,FALSE),'csapat-ranglista'!$A:$FP,BG$321,FALSE)/4),0)</f>
        <v>0</v>
      </c>
      <c r="BH114" s="223">
        <f>IFERROR(IF(RIGHT(VLOOKUP($A114,csapatok!$A:$NN,BH$320,FALSE),5)="Csere",VLOOKUP(LEFT(VLOOKUP($A114,csapatok!$A:$NN,BH$320,FALSE),LEN(VLOOKUP($A114,csapatok!$A:$NN,BH$320,FALSE))-6),'csapat-ranglista'!$A:$FP,BH$321,FALSE)/8,VLOOKUP(VLOOKUP($A114,csapatok!$A:$NN,BH$320,FALSE),'csapat-ranglista'!$A:$FP,BH$321,FALSE)/4),0)</f>
        <v>0</v>
      </c>
      <c r="BI114" s="223">
        <f>IFERROR(IF(RIGHT(VLOOKUP($A114,csapatok!$A:$NN,BI$320,FALSE),5)="Csere",VLOOKUP(LEFT(VLOOKUP($A114,csapatok!$A:$NN,BI$320,FALSE),LEN(VLOOKUP($A114,csapatok!$A:$NN,BI$320,FALSE))-6),'csapat-ranglista'!$A:$FP,BI$321,FALSE)/8,VLOOKUP(VLOOKUP($A114,csapatok!$A:$NN,BI$320,FALSE),'csapat-ranglista'!$A:$FP,BI$321,FALSE)/4),0)</f>
        <v>0</v>
      </c>
      <c r="BJ114" s="223">
        <f>IFERROR(IF(RIGHT(VLOOKUP($A114,csapatok!$A:$NN,BJ$320,FALSE),5)="Csere",VLOOKUP(LEFT(VLOOKUP($A114,csapatok!$A:$NN,BJ$320,FALSE),LEN(VLOOKUP($A114,csapatok!$A:$NN,BJ$320,FALSE))-6),'csapat-ranglista'!$A:$FP,BJ$321,FALSE)/8,VLOOKUP(VLOOKUP($A114,csapatok!$A:$NN,BJ$320,FALSE),'csapat-ranglista'!$A:$FP,BJ$321,FALSE)/4),0)</f>
        <v>0</v>
      </c>
      <c r="BK114" s="223">
        <f>IFERROR(IF(RIGHT(VLOOKUP($A114,csapatok!$A:$NN,BK$320,FALSE),5)="Csere",VLOOKUP(LEFT(VLOOKUP($A114,csapatok!$A:$NN,BK$320,FALSE),LEN(VLOOKUP($A114,csapatok!$A:$NN,BK$320,FALSE))-6),'csapat-ranglista'!$A:$FP,BK$321,FALSE)/8,VLOOKUP(VLOOKUP($A114,csapatok!$A:$NN,BK$320,FALSE),'csapat-ranglista'!$A:$FP,BK$321,FALSE)/4),0)</f>
        <v>0</v>
      </c>
      <c r="BL114" s="223">
        <f>IFERROR(IF(RIGHT(VLOOKUP($A114,csapatok!$A:$NN,BL$320,FALSE),5)="Csere",VLOOKUP(LEFT(VLOOKUP($A114,csapatok!$A:$NN,BL$320,FALSE),LEN(VLOOKUP($A114,csapatok!$A:$NN,BL$320,FALSE))-6),'csapat-ranglista'!$A:$FP,BL$321,FALSE)/8,VLOOKUP(VLOOKUP($A114,csapatok!$A:$NN,BL$320,FALSE),'csapat-ranglista'!$A:$FP,BL$321,FALSE)/4),0)</f>
        <v>0</v>
      </c>
      <c r="BM114" s="223">
        <f>IFERROR(IF(RIGHT(VLOOKUP($A114,csapatok!$A:$NN,BM$320,FALSE),5)="Csere",VLOOKUP(LEFT(VLOOKUP($A114,csapatok!$A:$NN,BM$320,FALSE),LEN(VLOOKUP($A114,csapatok!$A:$NN,BM$320,FALSE))-6),'csapat-ranglista'!$A:$FP,BM$321,FALSE)/8,VLOOKUP(VLOOKUP($A114,csapatok!$A:$NN,BM$320,FALSE),'csapat-ranglista'!$A:$FP,BM$321,FALSE)/4),0)</f>
        <v>0</v>
      </c>
      <c r="BN114" s="223">
        <f>IFERROR(IF(RIGHT(VLOOKUP($A114,csapatok!$A:$NN,BN$320,FALSE),5)="Csere",VLOOKUP(LEFT(VLOOKUP($A114,csapatok!$A:$NN,BN$320,FALSE),LEN(VLOOKUP($A114,csapatok!$A:$NN,BN$320,FALSE))-6),'csapat-ranglista'!$A:$FP,BN$321,FALSE)/8,VLOOKUP(VLOOKUP($A114,csapatok!$A:$NN,BN$320,FALSE),'csapat-ranglista'!$A:$FP,BN$321,FALSE)/4),0)</f>
        <v>0</v>
      </c>
      <c r="BO114" s="223">
        <f>IFERROR(IF(RIGHT(VLOOKUP($A114,csapatok!$A:$NN,BO$320,FALSE),5)="Csere",VLOOKUP(LEFT(VLOOKUP($A114,csapatok!$A:$NN,BO$320,FALSE),LEN(VLOOKUP($A114,csapatok!$A:$NN,BO$320,FALSE))-6),'csapat-ranglista'!$A:$FP,BO$321,FALSE)/8,VLOOKUP(VLOOKUP($A114,csapatok!$A:$NN,BO$320,FALSE),'csapat-ranglista'!$A:$FP,BO$321,FALSE)/4),0)</f>
        <v>0</v>
      </c>
      <c r="BP114" s="223">
        <f>IFERROR(IF(RIGHT(VLOOKUP($A114,csapatok!$A:$NN,BP$320,FALSE),5)="Csere",VLOOKUP(LEFT(VLOOKUP($A114,csapatok!$A:$NN,BP$320,FALSE),LEN(VLOOKUP($A114,csapatok!$A:$NN,BP$320,FALSE))-6),'csapat-ranglista'!$A:$FP,BP$321,FALSE)/8,VLOOKUP(VLOOKUP($A114,csapatok!$A:$NN,BP$320,FALSE),'csapat-ranglista'!$A:$FP,BP$321,FALSE)/4),0)</f>
        <v>0</v>
      </c>
      <c r="BQ114" s="223">
        <f>IFERROR(IF(RIGHT(VLOOKUP($A114,csapatok!$A:$NN,BQ$320,FALSE),5)="Csere",VLOOKUP(LEFT(VLOOKUP($A114,csapatok!$A:$NN,BQ$320,FALSE),LEN(VLOOKUP($A114,csapatok!$A:$NN,BQ$320,FALSE))-6),'csapat-ranglista'!$A:$FP,BQ$321,FALSE)/8,VLOOKUP(VLOOKUP($A114,csapatok!$A:$NN,BQ$320,FALSE),'csapat-ranglista'!$A:$FP,BQ$321,FALSE)/4),0)</f>
        <v>0</v>
      </c>
      <c r="BR114" s="223">
        <f>IFERROR(IF(RIGHT(VLOOKUP($A114,csapatok!$A:$NN,BR$320,FALSE),5)="Csere",VLOOKUP(LEFT(VLOOKUP($A114,csapatok!$A:$NN,BR$320,FALSE),LEN(VLOOKUP($A114,csapatok!$A:$NN,BR$320,FALSE))-6),'csapat-ranglista'!$A:$FP,BR$321,FALSE)/8,VLOOKUP(VLOOKUP($A114,csapatok!$A:$NN,BR$320,FALSE),'csapat-ranglista'!$A:$FP,BR$321,FALSE)/4),0)</f>
        <v>0</v>
      </c>
      <c r="BS114" s="223">
        <f>IFERROR(IF(RIGHT(VLOOKUP($A114,csapatok!$A:$NN,BS$320,FALSE),5)="Csere",VLOOKUP(LEFT(VLOOKUP($A114,csapatok!$A:$NN,BS$320,FALSE),LEN(VLOOKUP($A114,csapatok!$A:$NN,BS$320,FALSE))-6),'csapat-ranglista'!$A:$FP,BS$321,FALSE)/8,VLOOKUP(VLOOKUP($A114,csapatok!$A:$NN,BS$320,FALSE),'csapat-ranglista'!$A:$FP,BS$321,FALSE)/4),0)</f>
        <v>0</v>
      </c>
      <c r="BT114" s="223">
        <f>IFERROR(IF(RIGHT(VLOOKUP($A114,csapatok!$A:$NN,BT$320,FALSE),5)="Csere",VLOOKUP(LEFT(VLOOKUP($A114,csapatok!$A:$NN,BT$320,FALSE),LEN(VLOOKUP($A114,csapatok!$A:$NN,BT$320,FALSE))-6),'csapat-ranglista'!$A:$FP,BT$321,FALSE)/8,VLOOKUP(VLOOKUP($A114,csapatok!$A:$NN,BT$320,FALSE),'csapat-ranglista'!$A:$FP,BT$321,FALSE)/4),0)</f>
        <v>0</v>
      </c>
      <c r="BU114" s="223">
        <f>IFERROR(IF(RIGHT(VLOOKUP($A114,csapatok!$A:$NN,BU$320,FALSE),5)="Csere",VLOOKUP(LEFT(VLOOKUP($A114,csapatok!$A:$NN,BU$320,FALSE),LEN(VLOOKUP($A114,csapatok!$A:$NN,BU$320,FALSE))-6),'csapat-ranglista'!$A:$FP,BU$321,FALSE)/8,VLOOKUP(VLOOKUP($A114,csapatok!$A:$NN,BU$320,FALSE),'csapat-ranglista'!$A:$FP,BU$321,FALSE)/4),0)</f>
        <v>0</v>
      </c>
      <c r="BV114" s="223">
        <f>IFERROR(IF(RIGHT(VLOOKUP($A114,csapatok!$A:$NN,BV$320,FALSE),5)="Csere",VLOOKUP(LEFT(VLOOKUP($A114,csapatok!$A:$NN,BV$320,FALSE),LEN(VLOOKUP($A114,csapatok!$A:$NN,BV$320,FALSE))-6),'csapat-ranglista'!$A:$FP,BV$321,FALSE)/8,VLOOKUP(VLOOKUP($A114,csapatok!$A:$NN,BV$320,FALSE),'csapat-ranglista'!$A:$FP,BV$321,FALSE)/4),0)</f>
        <v>0</v>
      </c>
      <c r="BW114" s="223">
        <f>IFERROR(IF(RIGHT(VLOOKUP($A114,csapatok!$A:$NN,BW$320,FALSE),5)="Csere",VLOOKUP(LEFT(VLOOKUP($A114,csapatok!$A:$NN,BW$320,FALSE),LEN(VLOOKUP($A114,csapatok!$A:$NN,BW$320,FALSE))-6),'csapat-ranglista'!$A:$FP,BW$321,FALSE)/8,VLOOKUP(VLOOKUP($A114,csapatok!$A:$NN,BW$320,FALSE),'csapat-ranglista'!$A:$FP,BW$321,FALSE)/4),0)</f>
        <v>0</v>
      </c>
      <c r="BX114" s="223">
        <f>IFERROR(IF(RIGHT(VLOOKUP($A114,csapatok!$A:$NN,BX$320,FALSE),5)="Csere",VLOOKUP(LEFT(VLOOKUP($A114,csapatok!$A:$NN,BX$320,FALSE),LEN(VLOOKUP($A114,csapatok!$A:$NN,BX$320,FALSE))-6),'csapat-ranglista'!$A:$FP,BX$321,FALSE)/8,VLOOKUP(VLOOKUP($A114,csapatok!$A:$NN,BX$320,FALSE),'csapat-ranglista'!$A:$FP,BX$321,FALSE)/4),0)</f>
        <v>0</v>
      </c>
      <c r="BY114" s="223">
        <f>IFERROR(IF(RIGHT(VLOOKUP($A114,csapatok!$A:$NN,BY$320,FALSE),5)="Csere",VLOOKUP(LEFT(VLOOKUP($A114,csapatok!$A:$NN,BY$320,FALSE),LEN(VLOOKUP($A114,csapatok!$A:$NN,BY$320,FALSE))-6),'csapat-ranglista'!$A:$FP,BY$321,FALSE)/8,VLOOKUP(VLOOKUP($A114,csapatok!$A:$NN,BY$320,FALSE),'csapat-ranglista'!$A:$FP,BY$321,FALSE)/4),0)</f>
        <v>0</v>
      </c>
      <c r="BZ114" s="223">
        <f>IFERROR(IF(RIGHT(VLOOKUP($A114,csapatok!$A:$NN,BZ$320,FALSE),5)="Csere",VLOOKUP(LEFT(VLOOKUP($A114,csapatok!$A:$NN,BZ$320,FALSE),LEN(VLOOKUP($A114,csapatok!$A:$NN,BZ$320,FALSE))-6),'csapat-ranglista'!$A:$FP,BZ$321,FALSE)/8,VLOOKUP(VLOOKUP($A114,csapatok!$A:$NN,BZ$320,FALSE),'csapat-ranglista'!$A:$FP,BZ$321,FALSE)/4),0)</f>
        <v>0</v>
      </c>
      <c r="CA114" s="223">
        <f>IFERROR(IF(RIGHT(VLOOKUP($A114,csapatok!$A:$NN,CA$320,FALSE),5)="Csere",VLOOKUP(LEFT(VLOOKUP($A114,csapatok!$A:$NN,CA$320,FALSE),LEN(VLOOKUP($A114,csapatok!$A:$NN,CA$320,FALSE))-6),'csapat-ranglista'!$A:$FP,CA$321,FALSE)/8,VLOOKUP(VLOOKUP($A114,csapatok!$A:$NN,CA$320,FALSE),'csapat-ranglista'!$A:$FP,CA$321,FALSE)/4),0)</f>
        <v>0</v>
      </c>
      <c r="CB114" s="223">
        <f>IFERROR(IF(RIGHT(VLOOKUP($A114,csapatok!$A:$NN,CB$320,FALSE),5)="Csere",VLOOKUP(LEFT(VLOOKUP($A114,csapatok!$A:$NN,CB$320,FALSE),LEN(VLOOKUP($A114,csapatok!$A:$NN,CB$320,FALSE))-6),'csapat-ranglista'!$A:$FP,CB$321,FALSE)/8,VLOOKUP(VLOOKUP($A114,csapatok!$A:$NN,CB$320,FALSE),'csapat-ranglista'!$A:$FP,CB$321,FALSE)/4),0)</f>
        <v>0</v>
      </c>
      <c r="CC114" s="223">
        <f>IFERROR(IF(RIGHT(VLOOKUP($A114,csapatok!$A:$NN,CC$320,FALSE),5)="Csere",VLOOKUP(LEFT(VLOOKUP($A114,csapatok!$A:$NN,CC$320,FALSE),LEN(VLOOKUP($A114,csapatok!$A:$NN,CC$320,FALSE))-6),'csapat-ranglista'!$A:$FP,CC$321,FALSE)/8,VLOOKUP(VLOOKUP($A114,csapatok!$A:$NN,CC$320,FALSE),'csapat-ranglista'!$A:$FP,CC$321,FALSE)/4),0)</f>
        <v>0</v>
      </c>
      <c r="CD114" s="223">
        <f>IFERROR(IF(RIGHT(VLOOKUP($A114,csapatok!$A:$NN,CD$320,FALSE),5)="Csere",VLOOKUP(LEFT(VLOOKUP($A114,csapatok!$A:$NN,CD$320,FALSE),LEN(VLOOKUP($A114,csapatok!$A:$NN,CD$320,FALSE))-6),'csapat-ranglista'!$A:$FP,CD$321,FALSE)/8,VLOOKUP(VLOOKUP($A114,csapatok!$A:$NN,CD$320,FALSE),'csapat-ranglista'!$A:$FP,CD$321,FALSE)/4),0)</f>
        <v>0</v>
      </c>
      <c r="CE114" s="223">
        <f>IFERROR(IF(RIGHT(VLOOKUP($A114,csapatok!$A:$NN,CE$320,FALSE),5)="Csere",VLOOKUP(LEFT(VLOOKUP($A114,csapatok!$A:$NN,CE$320,FALSE),LEN(VLOOKUP($A114,csapatok!$A:$NN,CE$320,FALSE))-6),'csapat-ranglista'!$A:$FP,CE$321,FALSE)/8,VLOOKUP(VLOOKUP($A114,csapatok!$A:$NN,CE$320,FALSE),'csapat-ranglista'!$A:$FP,CE$321,FALSE)/4),0)</f>
        <v>0</v>
      </c>
      <c r="CF114" s="223">
        <f>IFERROR(IF(RIGHT(VLOOKUP($A114,csapatok!$A:$NN,CF$320,FALSE),5)="Csere",VLOOKUP(LEFT(VLOOKUP($A114,csapatok!$A:$NN,CF$320,FALSE),LEN(VLOOKUP($A114,csapatok!$A:$NN,CF$320,FALSE))-6),'csapat-ranglista'!$A:$FP,CF$321,FALSE)/8,VLOOKUP(VLOOKUP($A114,csapatok!$A:$NN,CF$320,FALSE),'csapat-ranglista'!$A:$FP,CF$321,FALSE)/4),0)</f>
        <v>0</v>
      </c>
      <c r="CG114" s="223">
        <f>IFERROR(IF(RIGHT(VLOOKUP($A114,csapatok!$A:$NN,CG$320,FALSE),5)="Csere",VLOOKUP(LEFT(VLOOKUP($A114,csapatok!$A:$NN,CG$320,FALSE),LEN(VLOOKUP($A114,csapatok!$A:$NN,CG$320,FALSE))-6),'csapat-ranglista'!$A:$FP,CG$321,FALSE)/8,VLOOKUP(VLOOKUP($A114,csapatok!$A:$NN,CG$320,FALSE),'csapat-ranglista'!$A:$FP,CG$321,FALSE)/4),0)</f>
        <v>0</v>
      </c>
      <c r="CH114" s="223">
        <f>IFERROR(IF(RIGHT(VLOOKUP($A114,csapatok!$A:$NN,CH$320,FALSE),5)="Csere",VLOOKUP(LEFT(VLOOKUP($A114,csapatok!$A:$NN,CH$320,FALSE),LEN(VLOOKUP($A114,csapatok!$A:$NN,CH$320,FALSE))-6),'csapat-ranglista'!$A:$FP,CH$321,FALSE)/8,VLOOKUP(VLOOKUP($A114,csapatok!$A:$NN,CH$320,FALSE),'csapat-ranglista'!$A:$FP,CH$321,FALSE)/4),0)</f>
        <v>0</v>
      </c>
      <c r="CI114" s="223">
        <f>IFERROR(IF(RIGHT(VLOOKUP($A114,csapatok!$A:$NN,CI$320,FALSE),5)="Csere",VLOOKUP(LEFT(VLOOKUP($A114,csapatok!$A:$NN,CI$320,FALSE),LEN(VLOOKUP($A114,csapatok!$A:$NN,CI$320,FALSE))-6),'csapat-ranglista'!$A:$FP,CI$321,FALSE)/8,VLOOKUP(VLOOKUP($A114,csapatok!$A:$NN,CI$320,FALSE),'csapat-ranglista'!$A:$FP,CI$321,FALSE)/4),0)</f>
        <v>0</v>
      </c>
      <c r="CJ114" s="224">
        <f>versenyek!$IQ$11*IFERROR(VLOOKUP(VLOOKUP($A114,versenyek!IP:IR,3,FALSE),szabalyok!$A$16:$B$23,2,FALSE)/4,0)</f>
        <v>0</v>
      </c>
      <c r="CK114" s="224">
        <f>versenyek!$IT$11*IFERROR(VLOOKUP(VLOOKUP($A114,versenyek!IS:IU,3,FALSE),szabalyok!$A$16:$B$23,2,FALSE)/4,0)</f>
        <v>0</v>
      </c>
      <c r="CL114" s="223">
        <f>IFERROR(IF(RIGHT(VLOOKUP($A114,csapatok!$A:$NN,CL$320,FALSE),5)="Csere",VLOOKUP(LEFT(VLOOKUP($A114,csapatok!$A:$NN,CL$320,FALSE),LEN(VLOOKUP($A114,csapatok!$A:$NN,CL$320,FALSE))-6),'csapat-ranglista'!$A:$FP,CL$321,FALSE)/8,VLOOKUP(VLOOKUP($A114,csapatok!$A:$NN,CL$320,FALSE),'csapat-ranglista'!$A:$FP,CL$321,FALSE)/4),0)</f>
        <v>0</v>
      </c>
      <c r="CM114" s="223">
        <f>IFERROR(IF(RIGHT(VLOOKUP($A114,csapatok!$A:$NN,CM$320,FALSE),5)="Csere",VLOOKUP(LEFT(VLOOKUP($A114,csapatok!$A:$NN,CM$320,FALSE),LEN(VLOOKUP($A114,csapatok!$A:$NN,CM$320,FALSE))-6),'csapat-ranglista'!$A:$FP,CM$321,FALSE)/8,VLOOKUP(VLOOKUP($A114,csapatok!$A:$NN,CM$320,FALSE),'csapat-ranglista'!$A:$FP,CM$321,FALSE)/4),0)</f>
        <v>0</v>
      </c>
      <c r="CN114" s="223">
        <f>IFERROR(IF(RIGHT(VLOOKUP($A114,csapatok!$A:$NN,CN$320,FALSE),5)="Csere",VLOOKUP(LEFT(VLOOKUP($A114,csapatok!$A:$NN,CN$320,FALSE),LEN(VLOOKUP($A114,csapatok!$A:$NN,CN$320,FALSE))-6),'csapat-ranglista'!$A:$FP,CN$321,FALSE)/8,VLOOKUP(VLOOKUP($A114,csapatok!$A:$NN,CN$320,FALSE),'csapat-ranglista'!$A:$FP,CN$321,FALSE)/4),0)</f>
        <v>0</v>
      </c>
      <c r="CO114" s="223">
        <f>IFERROR(IF(RIGHT(VLOOKUP($A114,csapatok!$A:$NN,CO$320,FALSE),5)="Csere",VLOOKUP(LEFT(VLOOKUP($A114,csapatok!$A:$NN,CO$320,FALSE),LEN(VLOOKUP($A114,csapatok!$A:$NN,CO$320,FALSE))-6),'csapat-ranglista'!$A:$FP,CO$321,FALSE)/8,VLOOKUP(VLOOKUP($A114,csapatok!$A:$NN,CO$320,FALSE),'csapat-ranglista'!$A:$FP,CO$321,FALSE)/4),0)</f>
        <v>0</v>
      </c>
      <c r="CP114" s="223">
        <f>IFERROR(IF(RIGHT(VLOOKUP($A114,csapatok!$A:$NN,CP$320,FALSE),5)="Csere",VLOOKUP(LEFT(VLOOKUP($A114,csapatok!$A:$NN,CP$320,FALSE),LEN(VLOOKUP($A114,csapatok!$A:$NN,CP$320,FALSE))-6),'csapat-ranglista'!$A:$FP,CP$321,FALSE)/8,VLOOKUP(VLOOKUP($A114,csapatok!$A:$NN,CP$320,FALSE),'csapat-ranglista'!$A:$FP,CP$321,FALSE)/4),0)</f>
        <v>0</v>
      </c>
      <c r="CQ114" s="223">
        <f>IFERROR(IF(RIGHT(VLOOKUP($A114,csapatok!$A:$NN,CQ$320,FALSE),5)="Csere",VLOOKUP(LEFT(VLOOKUP($A114,csapatok!$A:$NN,CQ$320,FALSE),LEN(VLOOKUP($A114,csapatok!$A:$NN,CQ$320,FALSE))-6),'csapat-ranglista'!$A:$FP,CQ$321,FALSE)/8,VLOOKUP(VLOOKUP($A114,csapatok!$A:$NN,CQ$320,FALSE),'csapat-ranglista'!$A:$FP,CQ$321,FALSE)/4),0)</f>
        <v>0</v>
      </c>
      <c r="CR114" s="223">
        <f>IFERROR(IF(RIGHT(VLOOKUP($A114,csapatok!$A:$NN,CR$320,FALSE),5)="Csere",VLOOKUP(LEFT(VLOOKUP($A114,csapatok!$A:$NN,CR$320,FALSE),LEN(VLOOKUP($A114,csapatok!$A:$NN,CR$320,FALSE))-6),'csapat-ranglista'!$A:$FP,CR$321,FALSE)/8,VLOOKUP(VLOOKUP($A114,csapatok!$A:$NN,CR$320,FALSE),'csapat-ranglista'!$A:$FP,CR$321,FALSE)/4),0)</f>
        <v>0</v>
      </c>
      <c r="CS114" s="223">
        <f>IFERROR(IF(RIGHT(VLOOKUP($A114,csapatok!$A:$NN,CS$320,FALSE),5)="Csere",VLOOKUP(LEFT(VLOOKUP($A114,csapatok!$A:$NN,CS$320,FALSE),LEN(VLOOKUP($A114,csapatok!$A:$NN,CS$320,FALSE))-6),'csapat-ranglista'!$A:$FP,CS$321,FALSE)/8,VLOOKUP(VLOOKUP($A114,csapatok!$A:$NN,CS$320,FALSE),'csapat-ranglista'!$A:$FP,CS$321,FALSE)/4),0)</f>
        <v>0</v>
      </c>
      <c r="CT114" s="223">
        <f>IFERROR(IF(RIGHT(VLOOKUP($A114,csapatok!$A:$NN,CT$320,FALSE),5)="Csere",VLOOKUP(LEFT(VLOOKUP($A114,csapatok!$A:$NN,CT$320,FALSE),LEN(VLOOKUP($A114,csapatok!$A:$NN,CT$320,FALSE))-6),'csapat-ranglista'!$A:$FP,CT$321,FALSE)/8,VLOOKUP(VLOOKUP($A114,csapatok!$A:$NN,CT$320,FALSE),'csapat-ranglista'!$A:$FP,CT$321,FALSE)/4),0)</f>
        <v>0</v>
      </c>
      <c r="CU114" s="223">
        <f>IFERROR(IF(RIGHT(VLOOKUP($A114,csapatok!$A:$NN,CU$320,FALSE),5)="Csere",VLOOKUP(LEFT(VLOOKUP($A114,csapatok!$A:$NN,CU$320,FALSE),LEN(VLOOKUP($A114,csapatok!$A:$NN,CU$320,FALSE))-6),'csapat-ranglista'!$A:$FP,CU$321,FALSE)/8,VLOOKUP(VLOOKUP($A114,csapatok!$A:$NN,CU$320,FALSE),'csapat-ranglista'!$A:$FP,CU$321,FALSE)/4),0)</f>
        <v>0</v>
      </c>
      <c r="CV114" s="223">
        <f>IFERROR(IF(RIGHT(VLOOKUP($A114,csapatok!$A:$NN,CV$320,FALSE),5)="Csere",VLOOKUP(LEFT(VLOOKUP($A114,csapatok!$A:$NN,CV$320,FALSE),LEN(VLOOKUP($A114,csapatok!$A:$NN,CV$320,FALSE))-6),'csapat-ranglista'!$A:$FP,CV$321,FALSE)/8,VLOOKUP(VLOOKUP($A114,csapatok!$A:$NN,CV$320,FALSE),'csapat-ranglista'!$A:$FP,CV$321,FALSE)/4),0)</f>
        <v>0</v>
      </c>
      <c r="CW114" s="223">
        <f>IFERROR(IF(RIGHT(VLOOKUP($A114,csapatok!$A:$NN,CW$320,FALSE),5)="Csere",VLOOKUP(LEFT(VLOOKUP($A114,csapatok!$A:$NN,CW$320,FALSE),LEN(VLOOKUP($A114,csapatok!$A:$NN,CW$320,FALSE))-6),'csapat-ranglista'!$A:$FP,CW$321,FALSE)/8,VLOOKUP(VLOOKUP($A114,csapatok!$A:$NN,CW$320,FALSE),'csapat-ranglista'!$A:$FP,CW$321,FALSE)/4),0)</f>
        <v>0</v>
      </c>
      <c r="CX114" s="223">
        <f>IFERROR(IF(RIGHT(VLOOKUP($A114,csapatok!$A:$NN,CX$320,FALSE),5)="Csere",VLOOKUP(LEFT(VLOOKUP($A114,csapatok!$A:$NN,CX$320,FALSE),LEN(VLOOKUP($A114,csapatok!$A:$NN,CX$320,FALSE))-6),'csapat-ranglista'!$A:$FP,CX$321,FALSE)/8,VLOOKUP(VLOOKUP($A114,csapatok!$A:$NN,CX$320,FALSE),'csapat-ranglista'!$A:$FP,CX$321,FALSE)/4),0)</f>
        <v>0</v>
      </c>
      <c r="CY114" s="223">
        <f>IFERROR(IF(RIGHT(VLOOKUP($A114,csapatok!$A:$NN,CY$320,FALSE),5)="Csere",VLOOKUP(LEFT(VLOOKUP($A114,csapatok!$A:$NN,CY$320,FALSE),LEN(VLOOKUP($A114,csapatok!$A:$NN,CY$320,FALSE))-6),'csapat-ranglista'!$A:$FP,CY$321,FALSE)/8,VLOOKUP(VLOOKUP($A114,csapatok!$A:$NN,CY$320,FALSE),'csapat-ranglista'!$A:$FP,CY$321,FALSE)/4),0)</f>
        <v>0</v>
      </c>
      <c r="CZ114" s="223">
        <f>IFERROR(IF(RIGHT(VLOOKUP($A114,csapatok!$A:$NN,CZ$320,FALSE),5)="Csere",VLOOKUP(LEFT(VLOOKUP($A114,csapatok!$A:$NN,CZ$320,FALSE),LEN(VLOOKUP($A114,csapatok!$A:$NN,CZ$320,FALSE))-6),'csapat-ranglista'!$A:$FP,CZ$321,FALSE)/8,VLOOKUP(VLOOKUP($A114,csapatok!$A:$NN,CZ$320,FALSE),'csapat-ranglista'!$A:$FP,CZ$321,FALSE)/4),0)</f>
        <v>0</v>
      </c>
      <c r="DA114" s="223">
        <f>IFERROR(IF(RIGHT(VLOOKUP($A114,csapatok!$A:$NN,DA$320,FALSE),5)="Csere",VLOOKUP(LEFT(VLOOKUP($A114,csapatok!$A:$NN,DA$320,FALSE),LEN(VLOOKUP($A114,csapatok!$A:$NN,DA$320,FALSE))-6),'csapat-ranglista'!$A:$FP,DA$321,FALSE)/8,VLOOKUP(VLOOKUP($A114,csapatok!$A:$NN,DA$320,FALSE),'csapat-ranglista'!$A:$FP,DA$321,FALSE)/4),0)</f>
        <v>0</v>
      </c>
      <c r="DB114" s="223">
        <f>IFERROR(IF(RIGHT(VLOOKUP($A114,csapatok!$A:$NN,DB$320,FALSE),5)="Csere",VLOOKUP(LEFT(VLOOKUP($A114,csapatok!$A:$NN,DB$320,FALSE),LEN(VLOOKUP($A114,csapatok!$A:$NN,DB$320,FALSE))-6),'csapat-ranglista'!$A:$FP,DB$321,FALSE)/8,VLOOKUP(VLOOKUP($A114,csapatok!$A:$NN,DB$320,FALSE),'csapat-ranglista'!$A:$FP,DB$321,FALSE)/4),0)</f>
        <v>0</v>
      </c>
      <c r="DC114" s="223">
        <f>IFERROR(IF(RIGHT(VLOOKUP($A114,csapatok!$A:$NN,DC$320,FALSE),5)="Csere",VLOOKUP(LEFT(VLOOKUP($A114,csapatok!$A:$NN,DC$320,FALSE),LEN(VLOOKUP($A114,csapatok!$A:$NN,DC$320,FALSE))-6),'csapat-ranglista'!$A:$FP,DC$321,FALSE)/8,VLOOKUP(VLOOKUP($A114,csapatok!$A:$NN,DC$320,FALSE),'csapat-ranglista'!$A:$FP,DC$321,FALSE)/4),0)</f>
        <v>0</v>
      </c>
      <c r="DD114" s="223">
        <f>IFERROR(IF(RIGHT(VLOOKUP($A114,csapatok!$A:$NN,DD$320,FALSE),5)="Csere",VLOOKUP(LEFT(VLOOKUP($A114,csapatok!$A:$NN,DD$320,FALSE),LEN(VLOOKUP($A114,csapatok!$A:$NN,DD$320,FALSE))-6),'csapat-ranglista'!$A:$FP,DD$321,FALSE)/8,VLOOKUP(VLOOKUP($A114,csapatok!$A:$NN,DD$320,FALSE),'csapat-ranglista'!$A:$FP,DD$321,FALSE)/4),0)</f>
        <v>0</v>
      </c>
      <c r="DE114" s="223">
        <f>IFERROR(IF(RIGHT(VLOOKUP($A114,csapatok!$A:$NN,DE$320,FALSE),5)="Csere",VLOOKUP(LEFT(VLOOKUP($A114,csapatok!$A:$NN,DE$320,FALSE),LEN(VLOOKUP($A114,csapatok!$A:$NN,DE$320,FALSE))-6),'csapat-ranglista'!$A:$FP,DE$321,FALSE)/8,VLOOKUP(VLOOKUP($A114,csapatok!$A:$NN,DE$320,FALSE),'csapat-ranglista'!$A:$FP,DE$321,FALSE)/4),0)</f>
        <v>0</v>
      </c>
      <c r="DF114" s="223">
        <f>IFERROR(IF(RIGHT(VLOOKUP($A114,csapatok!$A:$NN,DF$320,FALSE),5)="Csere",VLOOKUP(LEFT(VLOOKUP($A114,csapatok!$A:$NN,DF$320,FALSE),LEN(VLOOKUP($A114,csapatok!$A:$NN,DF$320,FALSE))-6),'csapat-ranglista'!$A:$FP,DF$321,FALSE)/8,VLOOKUP(VLOOKUP($A114,csapatok!$A:$NN,DF$320,FALSE),'csapat-ranglista'!$A:$FP,DF$321,FALSE)/4),0)</f>
        <v>0</v>
      </c>
      <c r="DG114" s="223">
        <f>IFERROR(IF(RIGHT(VLOOKUP($A114,csapatok!$A:$NN,DG$320,FALSE),5)="Csere",VLOOKUP(LEFT(VLOOKUP($A114,csapatok!$A:$NN,DG$320,FALSE),LEN(VLOOKUP($A114,csapatok!$A:$NN,DG$320,FALSE))-6),'csapat-ranglista'!$A:$FP,DG$321,FALSE)/8,VLOOKUP(VLOOKUP($A114,csapatok!$A:$NN,DG$320,FALSE),'csapat-ranglista'!$A:$FP,DG$321,FALSE)/4),0)</f>
        <v>0</v>
      </c>
      <c r="DH114" s="223">
        <f>IFERROR(IF(RIGHT(VLOOKUP($A114,csapatok!$A:$NN,DH$320,FALSE),5)="Csere",VLOOKUP(LEFT(VLOOKUP($A114,csapatok!$A:$NN,DH$320,FALSE),LEN(VLOOKUP($A114,csapatok!$A:$NN,DH$320,FALSE))-6),'csapat-ranglista'!$A:$FP,DH$321,FALSE)/8,VLOOKUP(VLOOKUP($A114,csapatok!$A:$NN,DH$320,FALSE),'csapat-ranglista'!$A:$FP,DH$321,FALSE)/4),0)</f>
        <v>0</v>
      </c>
      <c r="DI114" s="223">
        <f>IFERROR(IF(RIGHT(VLOOKUP($A114,csapatok!$A:$NN,DI$320,FALSE),5)="Csere",VLOOKUP(LEFT(VLOOKUP($A114,csapatok!$A:$NN,DI$320,FALSE),LEN(VLOOKUP($A114,csapatok!$A:$NN,DI$320,FALSE))-6),'csapat-ranglista'!$A:$FP,DI$321,FALSE)/8,VLOOKUP(VLOOKUP($A114,csapatok!$A:$NN,DI$320,FALSE),'csapat-ranglista'!$A:$FP,DI$321,FALSE)/4),0)</f>
        <v>0</v>
      </c>
      <c r="DJ114" s="223">
        <f>IFERROR(IF(RIGHT(VLOOKUP($A114,csapatok!$A:$NN,DJ$320,FALSE),5)="Csere",VLOOKUP(LEFT(VLOOKUP($A114,csapatok!$A:$NN,DJ$320,FALSE),LEN(VLOOKUP($A114,csapatok!$A:$NN,DJ$320,FALSE))-6),'csapat-ranglista'!$A:$FP,DJ$321,FALSE)/8,VLOOKUP(VLOOKUP($A114,csapatok!$A:$NN,DJ$320,FALSE),'csapat-ranglista'!$A:$FP,DJ$321,FALSE)/4),0)</f>
        <v>0</v>
      </c>
      <c r="DK114" s="223">
        <f>IFERROR(IF(RIGHT(VLOOKUP($A114,csapatok!$A:$NN,DK$320,FALSE),5)="Csere",VLOOKUP(LEFT(VLOOKUP($A114,csapatok!$A:$NN,DK$320,FALSE),LEN(VLOOKUP($A114,csapatok!$A:$NN,DK$320,FALSE))-6),'csapat-ranglista'!$A:$FP,DK$321,FALSE)/8,VLOOKUP(VLOOKUP($A114,csapatok!$A:$NN,DK$320,FALSE),'csapat-ranglista'!$A:$FP,DK$321,FALSE)/4),0)</f>
        <v>0</v>
      </c>
      <c r="DL114" s="223">
        <f>IFERROR(IF(RIGHT(VLOOKUP($A114,csapatok!$A:$NN,DL$320,FALSE),5)="Csere",VLOOKUP(LEFT(VLOOKUP($A114,csapatok!$A:$NN,DL$320,FALSE),LEN(VLOOKUP($A114,csapatok!$A:$NN,DL$320,FALSE))-6),'csapat-ranglista'!$A:$FP,DL$321,FALSE)/8,VLOOKUP(VLOOKUP($A114,csapatok!$A:$NN,DL$320,FALSE),'csapat-ranglista'!$A:$FP,DL$321,FALSE)/4),0)</f>
        <v>0</v>
      </c>
      <c r="DM114" s="223">
        <f>IFERROR(IF(RIGHT(VLOOKUP($A114,csapatok!$A:$NN,DM$320,FALSE),5)="Csere",VLOOKUP(LEFT(VLOOKUP($A114,csapatok!$A:$NN,DM$320,FALSE),LEN(VLOOKUP($A114,csapatok!$A:$NN,DM$320,FALSE))-6),'csapat-ranglista'!$A:$FP,DM$321,FALSE)/8,VLOOKUP(VLOOKUP($A114,csapatok!$A:$NN,DM$320,FALSE),'csapat-ranglista'!$A:$FP,DM$321,FALSE)/4),0)</f>
        <v>0</v>
      </c>
      <c r="DN114" s="223">
        <f>IFERROR(IF(RIGHT(VLOOKUP($A114,csapatok!$A:$NN,DN$320,FALSE),5)="Csere",VLOOKUP(LEFT(VLOOKUP($A114,csapatok!$A:$NN,DN$320,FALSE),LEN(VLOOKUP($A114,csapatok!$A:$NN,DN$320,FALSE))-6),'csapat-ranglista'!$A:$FP,DN$321,FALSE)/8,VLOOKUP(VLOOKUP($A114,csapatok!$A:$NN,DN$320,FALSE),'csapat-ranglista'!$A:$FP,DN$321,FALSE)/4),0)</f>
        <v>0</v>
      </c>
      <c r="DO114" s="224">
        <f>versenyek!$MF$11*IFERROR(VLOOKUP(VLOOKUP($A114,versenyek!ME:MG,3,FALSE),szabalyok!$A$16:$B$23,2,FALSE)/4,0)</f>
        <v>0</v>
      </c>
      <c r="DP114" s="224">
        <f>versenyek!$MI$11*IFERROR(VLOOKUP(VLOOKUP($A114,versenyek!MH:MJ,3,FALSE),szabalyok!$A$16:$B$23,2,FALSE)/4,0)</f>
        <v>0</v>
      </c>
      <c r="DQ114" s="223">
        <f>IFERROR(IF(RIGHT(VLOOKUP($A114,csapatok!$A:$NN,DQ$320,FALSE),5)="Csere",VLOOKUP(LEFT(VLOOKUP($A114,csapatok!$A:$NN,DQ$320,FALSE),LEN(VLOOKUP($A114,csapatok!$A:$NN,DQ$320,FALSE))-6),'csapat-ranglista'!$A:$FP,DQ$321,FALSE)/8,VLOOKUP(VLOOKUP($A114,csapatok!$A:$NN,DQ$320,FALSE),'csapat-ranglista'!$A:$FP,DQ$321,FALSE)/4),0)</f>
        <v>0</v>
      </c>
      <c r="DR114" s="223">
        <f>IFERROR(IF(RIGHT(VLOOKUP($A114,csapatok!$A:$NN,DR$320,FALSE),5)="Csere",VLOOKUP(LEFT(VLOOKUP($A114,csapatok!$A:$NN,DR$320,FALSE),LEN(VLOOKUP($A114,csapatok!$A:$NN,DR$320,FALSE))-6),'csapat-ranglista'!$A:$FP,DR$321,FALSE)/8,VLOOKUP(VLOOKUP($A114,csapatok!$A:$NN,DR$320,FALSE),'csapat-ranglista'!$A:$FP,DR$321,FALSE)/4),0)</f>
        <v>0</v>
      </c>
      <c r="DS114" s="223">
        <f>IFERROR(IF(RIGHT(VLOOKUP($A114,csapatok!$A:$NN,DS$320,FALSE),5)="Csere",VLOOKUP(LEFT(VLOOKUP($A114,csapatok!$A:$NN,DS$320,FALSE),LEN(VLOOKUP($A114,csapatok!$A:$NN,DS$320,FALSE))-6),'csapat-ranglista'!$A:$FP,DS$321,FALSE)/8,VLOOKUP(VLOOKUP($A114,csapatok!$A:$NN,DS$320,FALSE),'csapat-ranglista'!$A:$FP,DS$321,FALSE)/4),0)</f>
        <v>0</v>
      </c>
      <c r="DT114" s="223">
        <f>IFERROR(IF(RIGHT(VLOOKUP($A114,csapatok!$A:$NN,DT$320,FALSE),5)="Csere",VLOOKUP(LEFT(VLOOKUP($A114,csapatok!$A:$NN,DT$320,FALSE),LEN(VLOOKUP($A114,csapatok!$A:$NN,DT$320,FALSE))-6),'csapat-ranglista'!$A:$FP,DT$321,FALSE)/8,VLOOKUP(VLOOKUP($A114,csapatok!$A:$NN,DT$320,FALSE),'csapat-ranglista'!$A:$FP,DT$321,FALSE)/4),0)</f>
        <v>0</v>
      </c>
      <c r="DU114" s="223">
        <f>IFERROR(IF(RIGHT(VLOOKUP($A114,csapatok!$A:$NN,DU$320,FALSE),5)="Csere",VLOOKUP(LEFT(VLOOKUP($A114,csapatok!$A:$NN,DU$320,FALSE),LEN(VLOOKUP($A114,csapatok!$A:$NN,DU$320,FALSE))-6),'csapat-ranglista'!$A:$FP,DU$321,FALSE)/8,VLOOKUP(VLOOKUP($A114,csapatok!$A:$NN,DU$320,FALSE),'csapat-ranglista'!$A:$FP,DU$321,FALSE)/4),0)</f>
        <v>0</v>
      </c>
      <c r="DV114" s="223">
        <f>IFERROR(IF(RIGHT(VLOOKUP($A114,csapatok!$A:$NN,DV$320,FALSE),5)="Csere",VLOOKUP(LEFT(VLOOKUP($A114,csapatok!$A:$NN,DV$320,FALSE),LEN(VLOOKUP($A114,csapatok!$A:$NN,DV$320,FALSE))-6),'csapat-ranglista'!$A:$FP,DV$321,FALSE)/8,VLOOKUP(VLOOKUP($A114,csapatok!$A:$NN,DV$320,FALSE),'csapat-ranglista'!$A:$FP,DV$321,FALSE)/4),0)</f>
        <v>0</v>
      </c>
      <c r="DW114" s="223">
        <f>IFERROR(IF(RIGHT(VLOOKUP($A114,csapatok!$A:$NN,DW$320,FALSE),5)="Csere",VLOOKUP(LEFT(VLOOKUP($A114,csapatok!$A:$NN,DW$320,FALSE),LEN(VLOOKUP($A114,csapatok!$A:$NN,DW$320,FALSE))-6),'csapat-ranglista'!$A:$FP,DW$321,FALSE)/8,VLOOKUP(VLOOKUP($A114,csapatok!$A:$NN,DW$320,FALSE),'csapat-ranglista'!$A:$FP,DW$321,FALSE)/4),0)</f>
        <v>0</v>
      </c>
      <c r="DX114" s="223">
        <f>IFERROR(IF(RIGHT(VLOOKUP($A114,csapatok!$A:$NN,DX$320,FALSE),5)="Csere",VLOOKUP(LEFT(VLOOKUP($A114,csapatok!$A:$NN,DX$320,FALSE),LEN(VLOOKUP($A114,csapatok!$A:$NN,DX$320,FALSE))-6),'csapat-ranglista'!$A:$FP,DX$321,FALSE)/8,VLOOKUP(VLOOKUP($A114,csapatok!$A:$NN,DX$320,FALSE),'csapat-ranglista'!$A:$FP,DX$321,FALSE)/4),0)</f>
        <v>0</v>
      </c>
      <c r="DY114" s="223">
        <f>IFERROR(IF(RIGHT(VLOOKUP($A114,csapatok!$A:$NN,DY$320,FALSE),5)="Csere",VLOOKUP(LEFT(VLOOKUP($A114,csapatok!$A:$NN,DY$320,FALSE),LEN(VLOOKUP($A114,csapatok!$A:$NN,DY$320,FALSE))-6),'csapat-ranglista'!$A:$FP,DY$321,FALSE)/8,VLOOKUP(VLOOKUP($A114,csapatok!$A:$NN,DY$320,FALSE),'csapat-ranglista'!$A:$FP,DY$321,FALSE)/4),0)</f>
        <v>0</v>
      </c>
      <c r="DZ114" s="223">
        <f>IFERROR(IF(RIGHT(VLOOKUP($A114,csapatok!$A:$NN,DZ$320,FALSE),5)="Csere",VLOOKUP(LEFT(VLOOKUP($A114,csapatok!$A:$NN,DZ$320,FALSE),LEN(VLOOKUP($A114,csapatok!$A:$NN,DZ$320,FALSE))-6),'csapat-ranglista'!$A:$FP,DZ$321,FALSE)/8,VLOOKUP(VLOOKUP($A114,csapatok!$A:$NN,DZ$320,FALSE),'csapat-ranglista'!$A:$FP,DZ$321,FALSE)/4),0)</f>
        <v>0</v>
      </c>
      <c r="EA114" s="223">
        <f>IFERROR(IF(RIGHT(VLOOKUP($A114,csapatok!$A:$NN,EA$320,FALSE),5)="Csere",VLOOKUP(LEFT(VLOOKUP($A114,csapatok!$A:$NN,EA$320,FALSE),LEN(VLOOKUP($A114,csapatok!$A:$NN,EA$320,FALSE))-6),'csapat-ranglista'!$A:$FP,EA$321,FALSE)/8,VLOOKUP(VLOOKUP($A114,csapatok!$A:$NN,EA$320,FALSE),'csapat-ranglista'!$A:$FP,EA$321,FALSE)/4),0)</f>
        <v>0</v>
      </c>
      <c r="EB114" s="223">
        <f>IFERROR(IF(RIGHT(VLOOKUP($A114,csapatok!$A:$NN,EB$320,FALSE),5)="Csere",VLOOKUP(LEFT(VLOOKUP($A114,csapatok!$A:$NN,EB$320,FALSE),LEN(VLOOKUP($A114,csapatok!$A:$NN,EB$320,FALSE))-6),'csapat-ranglista'!$A:$FP,EB$321,FALSE)/8,VLOOKUP(VLOOKUP($A114,csapatok!$A:$NN,EB$320,FALSE),'csapat-ranglista'!$A:$FP,EB$321,FALSE)/4),0)</f>
        <v>0</v>
      </c>
      <c r="EC114" s="223">
        <f>IFERROR(IF(RIGHT(VLOOKUP($A114,csapatok!$A:$NN,EC$320,FALSE),5)="Csere",VLOOKUP(LEFT(VLOOKUP($A114,csapatok!$A:$NN,EC$320,FALSE),LEN(VLOOKUP($A114,csapatok!$A:$NN,EC$320,FALSE))-6),'csapat-ranglista'!$A:$FP,EC$321,FALSE)/8,VLOOKUP(VLOOKUP($A114,csapatok!$A:$NN,EC$320,FALSE),'csapat-ranglista'!$A:$FP,EC$321,FALSE)/4),0)</f>
        <v>0</v>
      </c>
      <c r="ED114" s="223">
        <f>IFERROR(IF(RIGHT(VLOOKUP($A114,csapatok!$A:$NN,ED$320,FALSE),5)="Csere",VLOOKUP(LEFT(VLOOKUP($A114,csapatok!$A:$NN,ED$320,FALSE),LEN(VLOOKUP($A114,csapatok!$A:$NN,ED$320,FALSE))-6),'csapat-ranglista'!$A:$FP,ED$321,FALSE)/8,VLOOKUP(VLOOKUP($A114,csapatok!$A:$NN,ED$320,FALSE),'csapat-ranglista'!$A:$FP,ED$321,FALSE)/4),0)</f>
        <v>0</v>
      </c>
      <c r="EE114" s="223">
        <f>IFERROR(IF(RIGHT(VLOOKUP($A114,csapatok!$A:$NN,EE$320,FALSE),5)="Csere",VLOOKUP(LEFT(VLOOKUP($A114,csapatok!$A:$NN,EE$320,FALSE),LEN(VLOOKUP($A114,csapatok!$A:$NN,EE$320,FALSE))-6),'csapat-ranglista'!$A:$FP,EE$321,FALSE)/8,VLOOKUP(VLOOKUP($A114,csapatok!$A:$NN,EE$320,FALSE),'csapat-ranglista'!$A:$FP,EE$321,FALSE)/4),0)</f>
        <v>0</v>
      </c>
      <c r="EF114" s="223">
        <f>IFERROR(IF(RIGHT(VLOOKUP($A114,csapatok!$A:$NN,EF$320,FALSE),5)="Csere",VLOOKUP(LEFT(VLOOKUP($A114,csapatok!$A:$NN,EF$320,FALSE),LEN(VLOOKUP($A114,csapatok!$A:$NN,EF$320,FALSE))-6),'csapat-ranglista'!$A:$FP,EF$321,FALSE)/8,VLOOKUP(VLOOKUP($A114,csapatok!$A:$NN,EF$320,FALSE),'csapat-ranglista'!$A:$FP,EF$321,FALSE)/4),0)</f>
        <v>0</v>
      </c>
      <c r="EG114" s="223">
        <f>IFERROR(IF(RIGHT(VLOOKUP($A114,csapatok!$A:$NN,EG$320,FALSE),5)="Csere",VLOOKUP(LEFT(VLOOKUP($A114,csapatok!$A:$NN,EG$320,FALSE),LEN(VLOOKUP($A114,csapatok!$A:$NN,EG$320,FALSE))-6),'csapat-ranglista'!$A:$FP,EG$321,FALSE)/8,VLOOKUP(VLOOKUP($A114,csapatok!$A:$NN,EG$320,FALSE),'csapat-ranglista'!$A:$FP,EG$321,FALSE)/4),0)</f>
        <v>0</v>
      </c>
      <c r="EH114" s="223">
        <f>IFERROR(IF(RIGHT(VLOOKUP($A114,csapatok!$A:$NN,EH$320,FALSE),5)="Csere",VLOOKUP(LEFT(VLOOKUP($A114,csapatok!$A:$NN,EH$320,FALSE),LEN(VLOOKUP($A114,csapatok!$A:$NN,EH$320,FALSE))-6),'csapat-ranglista'!$A:$FP,EH$321,FALSE)/8,VLOOKUP(VLOOKUP($A114,csapatok!$A:$NN,EH$320,FALSE),'csapat-ranglista'!$A:$FP,EH$321,FALSE)/4),0)</f>
        <v>0</v>
      </c>
      <c r="EI114" s="223">
        <f>IFERROR(IF(RIGHT(VLOOKUP($A114,csapatok!$A:$NN,EI$320,FALSE),5)="Csere",VLOOKUP(LEFT(VLOOKUP($A114,csapatok!$A:$NN,EI$320,FALSE),LEN(VLOOKUP($A114,csapatok!$A:$NN,EI$320,FALSE))-6),'csapat-ranglista'!$A:$FP,EI$321,FALSE)/8,VLOOKUP(VLOOKUP($A114,csapatok!$A:$NN,EI$320,FALSE),'csapat-ranglista'!$A:$FP,EI$321,FALSE)/4),0)</f>
        <v>0</v>
      </c>
      <c r="EJ114" s="223">
        <f>IFERROR(IF(RIGHT(VLOOKUP($A114,csapatok!$A:$NN,EJ$320,FALSE),5)="Csere",VLOOKUP(LEFT(VLOOKUP($A114,csapatok!$A:$NN,EJ$320,FALSE),LEN(VLOOKUP($A114,csapatok!$A:$NN,EJ$320,FALSE))-6),'csapat-ranglista'!$A:$FP,EJ$321,FALSE)/8,VLOOKUP(VLOOKUP($A114,csapatok!$A:$NN,EJ$320,FALSE),'csapat-ranglista'!$A:$FP,EJ$321,FALSE)/4),0)</f>
        <v>0</v>
      </c>
      <c r="EK114" s="223">
        <f>IFERROR(IF(RIGHT(VLOOKUP($A114,csapatok!$A:$NN,EK$320,FALSE),5)="Csere",VLOOKUP(LEFT(VLOOKUP($A114,csapatok!$A:$NN,EK$320,FALSE),LEN(VLOOKUP($A114,csapatok!$A:$NN,EK$320,FALSE))-6),'csapat-ranglista'!$A:$FP,EK$321,FALSE)/8,VLOOKUP(VLOOKUP($A114,csapatok!$A:$NN,EK$320,FALSE),'csapat-ranglista'!$A:$FP,EK$321,FALSE)/4),0)</f>
        <v>0</v>
      </c>
      <c r="EL114" s="223">
        <f>IFERROR(IF(RIGHT(VLOOKUP($A114,csapatok!$A:$NN,EL$320,FALSE),5)="Csere",VLOOKUP(LEFT(VLOOKUP($A114,csapatok!$A:$NN,EL$320,FALSE),LEN(VLOOKUP($A114,csapatok!$A:$NN,EL$320,FALSE))-6),'csapat-ranglista'!$A:$FP,EL$321,FALSE)/8,VLOOKUP(VLOOKUP($A114,csapatok!$A:$NN,EL$320,FALSE),'csapat-ranglista'!$A:$FP,EL$321,FALSE)/4),0)</f>
        <v>0</v>
      </c>
      <c r="EM114" s="223">
        <f>IFERROR(IF(RIGHT(VLOOKUP($A114,csapatok!$A:$NN,EM$320,FALSE),5)="Csere",VLOOKUP(LEFT(VLOOKUP($A114,csapatok!$A:$NN,EM$320,FALSE),LEN(VLOOKUP($A114,csapatok!$A:$NN,EM$320,FALSE))-6),'csapat-ranglista'!$A:$FP,EM$321,FALSE)/8,VLOOKUP(VLOOKUP($A114,csapatok!$A:$NN,EM$320,FALSE),'csapat-ranglista'!$A:$FP,EM$321,FALSE)/4),0)</f>
        <v>0</v>
      </c>
      <c r="EN114" s="223">
        <f>IFERROR(IF(RIGHT(VLOOKUP($A114,csapatok!$A:$NN,EN$320,FALSE),5)="Csere",VLOOKUP(LEFT(VLOOKUP($A114,csapatok!$A:$NN,EN$320,FALSE),LEN(VLOOKUP($A114,csapatok!$A:$NN,EN$320,FALSE))-6),'csapat-ranglista'!$A:$FP,EN$321,FALSE)/8,VLOOKUP(VLOOKUP($A114,csapatok!$A:$NN,EN$320,FALSE),'csapat-ranglista'!$A:$FP,EN$321,FALSE)/4),0)</f>
        <v>0</v>
      </c>
      <c r="EO114" s="223">
        <f>IFERROR(IF(RIGHT(VLOOKUP($A114,csapatok!$A:$NN,EO$320,FALSE),5)="Csere",VLOOKUP(LEFT(VLOOKUP($A114,csapatok!$A:$NN,EO$320,FALSE),LEN(VLOOKUP($A114,csapatok!$A:$NN,EO$320,FALSE))-6),'csapat-ranglista'!$A:$FP,EO$321,FALSE)/8,VLOOKUP(VLOOKUP($A114,csapatok!$A:$NN,EO$320,FALSE),'csapat-ranglista'!$A:$FP,EO$321,FALSE)/4),0)</f>
        <v>0</v>
      </c>
      <c r="EP114" s="223">
        <f>IFERROR(IF(RIGHT(VLOOKUP($A114,csapatok!$A:$NN,EP$320,FALSE),5)="Csere",VLOOKUP(LEFT(VLOOKUP($A114,csapatok!$A:$NN,EP$320,FALSE),LEN(VLOOKUP($A114,csapatok!$A:$NN,EP$320,FALSE))-6),'csapat-ranglista'!$A:$FP,EP$321,FALSE)/8,VLOOKUP(VLOOKUP($A114,csapatok!$A:$NN,EP$320,FALSE),'csapat-ranglista'!$A:$FP,EP$321,FALSE)/4),0)</f>
        <v>0</v>
      </c>
      <c r="EQ114" s="223">
        <f>IFERROR(IF(RIGHT(VLOOKUP($A114,csapatok!$A:$NN,EQ$320,FALSE),5)="Csere",VLOOKUP(LEFT(VLOOKUP($A114,csapatok!$A:$NN,EQ$320,FALSE),LEN(VLOOKUP($A114,csapatok!$A:$NN,EQ$320,FALSE))-6),'csapat-ranglista'!$A:$FP,EQ$321,FALSE)/8,VLOOKUP(VLOOKUP($A114,csapatok!$A:$NN,EQ$320,FALSE),'csapat-ranglista'!$A:$FP,EQ$321,FALSE)/4),0)</f>
        <v>0</v>
      </c>
      <c r="ER114" s="223">
        <f>IFERROR(IF(RIGHT(VLOOKUP($A114,csapatok!$A:$NN,ER$320,FALSE),5)="Csere",VLOOKUP(LEFT(VLOOKUP($A114,csapatok!$A:$NN,ER$320,FALSE),LEN(VLOOKUP($A114,csapatok!$A:$NN,ER$320,FALSE))-6),'csapat-ranglista'!$A:$FP,ER$321,FALSE)/8,VLOOKUP(VLOOKUP($A114,csapatok!$A:$NN,ER$320,FALSE),'csapat-ranglista'!$A:$FP,ER$321,FALSE)/4),0)</f>
        <v>0</v>
      </c>
      <c r="ES114" s="223">
        <f>IFERROR(IF(RIGHT(VLOOKUP($A114,csapatok!$A:$NN,ES$320,FALSE),5)="Csere",VLOOKUP(LEFT(VLOOKUP($A114,csapatok!$A:$NN,ES$320,FALSE),LEN(VLOOKUP($A114,csapatok!$A:$NN,ES$320,FALSE))-6),'csapat-ranglista'!$A:$FP,ES$321,FALSE)/8,VLOOKUP(VLOOKUP($A114,csapatok!$A:$NN,ES$320,FALSE),'csapat-ranglista'!$A:$FP,ES$321,FALSE)/4),0)</f>
        <v>0</v>
      </c>
      <c r="ET114" s="223">
        <f>IFERROR(IF(RIGHT(VLOOKUP($A114,csapatok!$A:$NN,ET$320,FALSE),5)="Csere",VLOOKUP(LEFT(VLOOKUP($A114,csapatok!$A:$NN,ET$320,FALSE),LEN(VLOOKUP($A114,csapatok!$A:$NN,ET$320,FALSE))-6),'csapat-ranglista'!$A:$FP,ET$321,FALSE)/8,VLOOKUP(VLOOKUP($A114,csapatok!$A:$NN,ET$320,FALSE),'csapat-ranglista'!$A:$FP,ET$321,FALSE)/4),0)</f>
        <v>0</v>
      </c>
      <c r="EU114" s="223">
        <f>IFERROR(IF(RIGHT(VLOOKUP($A114,csapatok!$A:$NN,EU$320,FALSE),5)="Csere",VLOOKUP(LEFT(VLOOKUP($A114,csapatok!$A:$NN,EU$320,FALSE),LEN(VLOOKUP($A114,csapatok!$A:$NN,EU$320,FALSE))-6),'csapat-ranglista'!$A:$FP,EU$321,FALSE)/8,VLOOKUP(VLOOKUP($A114,csapatok!$A:$NN,EU$320,FALSE),'csapat-ranglista'!$A:$FP,EU$321,FALSE)/4),0)</f>
        <v>0</v>
      </c>
      <c r="EV114" s="223">
        <f>IFERROR(IF(RIGHT(VLOOKUP($A114,csapatok!$A:$NN,EV$320,FALSE),5)="Csere",VLOOKUP(LEFT(VLOOKUP($A114,csapatok!$A:$NN,EV$320,FALSE),LEN(VLOOKUP($A114,csapatok!$A:$NN,EV$320,FALSE))-6),'csapat-ranglista'!$A:$FP,EV$321,FALSE)/8,VLOOKUP(VLOOKUP($A114,csapatok!$A:$NN,EV$320,FALSE),'csapat-ranglista'!$A:$FP,EV$321,FALSE)/4),0)</f>
        <v>0</v>
      </c>
      <c r="EW114" s="223">
        <f>IFERROR(IF(RIGHT(VLOOKUP($A114,csapatok!$A:$NN,EW$320,FALSE),5)="Csere",VLOOKUP(LEFT(VLOOKUP($A114,csapatok!$A:$NN,EW$320,FALSE),LEN(VLOOKUP($A114,csapatok!$A:$NN,EW$320,FALSE))-6),'csapat-ranglista'!$A:$FP,EW$321,FALSE)/8,VLOOKUP(VLOOKUP($A114,csapatok!$A:$NN,EW$320,FALSE),'csapat-ranglista'!$A:$FP,EW$321,FALSE)/4),0)</f>
        <v>0</v>
      </c>
      <c r="EX114" s="223">
        <f>IFERROR(IF(RIGHT(VLOOKUP($A114,csapatok!$A:$NN,EX$320,FALSE),5)="Csere",VLOOKUP(LEFT(VLOOKUP($A114,csapatok!$A:$NN,EX$320,FALSE),LEN(VLOOKUP($A114,csapatok!$A:$NN,EX$320,FALSE))-6),'csapat-ranglista'!$A:$FP,EX$321,FALSE)/8,VLOOKUP(VLOOKUP($A114,csapatok!$A:$NN,EX$320,FALSE),'csapat-ranglista'!$A:$FP,EX$321,FALSE)/4),0)</f>
        <v>0</v>
      </c>
      <c r="EY114" s="223">
        <f>IFERROR(IF(RIGHT(VLOOKUP($A114,csapatok!$A:$NN,EY$320,FALSE),5)="Csere",VLOOKUP(LEFT(VLOOKUP($A114,csapatok!$A:$NN,EY$320,FALSE),LEN(VLOOKUP($A114,csapatok!$A:$NN,EY$320,FALSE))-6),'csapat-ranglista'!$A:$FP,EY$321,FALSE)/8,VLOOKUP(VLOOKUP($A114,csapatok!$A:$NN,EY$320,FALSE),'csapat-ranglista'!$A:$FP,EY$321,FALSE)/4),0)</f>
        <v>0</v>
      </c>
      <c r="EZ114" s="223">
        <f>IFERROR(IF(RIGHT(VLOOKUP($A114,csapatok!$A:$NN,EZ$320,FALSE),5)="Csere",VLOOKUP(LEFT(VLOOKUP($A114,csapatok!$A:$NN,EZ$320,FALSE),LEN(VLOOKUP($A114,csapatok!$A:$NN,EZ$320,FALSE))-6),'csapat-ranglista'!$A:$FP,EZ$321,FALSE)/8,VLOOKUP(VLOOKUP($A114,csapatok!$A:$NN,EZ$320,FALSE),'csapat-ranglista'!$A:$FP,EZ$321,FALSE)/4),0)</f>
        <v>0</v>
      </c>
      <c r="FA114" s="223">
        <f>IFERROR(IF(RIGHT(VLOOKUP($A114,csapatok!$A:$NN,FA$320,FALSE),5)="Csere",VLOOKUP(LEFT(VLOOKUP($A114,csapatok!$A:$NN,FA$320,FALSE),LEN(VLOOKUP($A114,csapatok!$A:$NN,FA$320,FALSE))-6),'csapat-ranglista'!$A:$FP,FA$321,FALSE)/8,VLOOKUP(VLOOKUP($A114,csapatok!$A:$NN,FA$320,FALSE),'csapat-ranglista'!$A:$FP,FA$321,FALSE)/4),0)</f>
        <v>0</v>
      </c>
      <c r="FB114" s="223">
        <f>IFERROR(IF(RIGHT(VLOOKUP($A114,csapatok!$A:$NN,FB$320,FALSE),5)="Csere",VLOOKUP(LEFT(VLOOKUP($A114,csapatok!$A:$NN,FB$320,FALSE),LEN(VLOOKUP($A114,csapatok!$A:$NN,FB$320,FALSE))-6),'csapat-ranglista'!$A:$FP,FB$321,FALSE)/8,VLOOKUP(VLOOKUP($A114,csapatok!$A:$NN,FB$320,FALSE),'csapat-ranglista'!$A:$FP,FB$321,FALSE)/4),0)</f>
        <v>0</v>
      </c>
      <c r="FC114" s="223">
        <f>IFERROR(IF(RIGHT(VLOOKUP($A114,csapatok!$A:$NN,FC$320,FALSE),5)="Csere",VLOOKUP(LEFT(VLOOKUP($A114,csapatok!$A:$NN,FC$320,FALSE),LEN(VLOOKUP($A114,csapatok!$A:$NN,FC$320,FALSE))-6),'csapat-ranglista'!$A:$FP,FC$321,FALSE)/8,VLOOKUP(VLOOKUP($A114,csapatok!$A:$NN,FC$320,FALSE),'csapat-ranglista'!$A:$FP,FC$321,FALSE)/4),0)</f>
        <v>0</v>
      </c>
      <c r="FD114" s="224">
        <f>versenyek!$QY$11*IFERROR(VLOOKUP(VLOOKUP($A114,versenyek!QX:QZ,3,FALSE),szabalyok!$A$16:$B$23,2,FALSE)/4,0)</f>
        <v>0</v>
      </c>
      <c r="FE114" s="224">
        <f>versenyek!$RB$11*IFERROR(VLOOKUP(VLOOKUP($A114,versenyek!RA:RC,3,FALSE),szabalyok!$A$16:$B$23,2,FALSE)/4,0)</f>
        <v>0</v>
      </c>
      <c r="FF114" s="223">
        <f>IFERROR(IF(RIGHT(VLOOKUP($A114,csapatok!$A:$NN,FF$320,FALSE),5)="Csere",VLOOKUP(LEFT(VLOOKUP($A114,csapatok!$A:$NN,FF$320,FALSE),LEN(VLOOKUP($A114,csapatok!$A:$NN,FF$320,FALSE))-6),'csapat-ranglista'!$A:$FP,FF$321,FALSE)/8,VLOOKUP(VLOOKUP($A114,csapatok!$A:$NN,FF$320,FALSE),'csapat-ranglista'!$A:$FP,FF$321,FALSE)/4),0)</f>
        <v>0</v>
      </c>
      <c r="FG114" s="223">
        <f>IFERROR(IF(RIGHT(VLOOKUP($A114,csapatok!$A:$NN,FG$320,FALSE),5)="Csere",VLOOKUP(LEFT(VLOOKUP($A114,csapatok!$A:$NN,FG$320,FALSE),LEN(VLOOKUP($A114,csapatok!$A:$NN,FG$320,FALSE))-6),'csapat-ranglista'!$A:$FP,FG$321,FALSE)/8,VLOOKUP(VLOOKUP($A114,csapatok!$A:$NN,FG$320,FALSE),'csapat-ranglista'!$A:$FP,FG$321,FALSE)/4),0)</f>
        <v>2.0236714139154843</v>
      </c>
      <c r="FH114" s="223">
        <f>IFERROR(IF(RIGHT(VLOOKUP($A114,csapatok!$A:$NN,FH$320,FALSE),5)="Csere",VLOOKUP(LEFT(VLOOKUP($A114,csapatok!$A:$NN,FH$320,FALSE),LEN(VLOOKUP($A114,csapatok!$A:$NN,FH$320,FALSE))-6),'csapat-ranglista'!$A:$FP,FH$321,FALSE)/8,VLOOKUP(VLOOKUP($A114,csapatok!$A:$NN,FH$320,FALSE),'csapat-ranglista'!$A:$FP,FH$321,FALSE)/4),0)</f>
        <v>0</v>
      </c>
      <c r="FI114" s="223">
        <f>IFERROR(IF(RIGHT(VLOOKUP($A114,csapatok!$A:$NN,FI$320,FALSE),5)="Csere",VLOOKUP(LEFT(VLOOKUP($A114,csapatok!$A:$NN,FI$320,FALSE),LEN(VLOOKUP($A114,csapatok!$A:$NN,FI$320,FALSE))-6),'csapat-ranglista'!$A:$FP,FI$321,FALSE)/8,VLOOKUP(VLOOKUP($A114,csapatok!$A:$NN,FI$320,FALSE),'csapat-ranglista'!$A:$FP,FI$321,FALSE)/4),0)</f>
        <v>0</v>
      </c>
      <c r="FJ114" s="223">
        <f>IFERROR(IF(RIGHT(VLOOKUP($A114,csapatok!$A:$NN,FJ$320,FALSE),5)="Csere",VLOOKUP(LEFT(VLOOKUP($A114,csapatok!$A:$NN,FJ$320,FALSE),LEN(VLOOKUP($A114,csapatok!$A:$NN,FJ$320,FALSE))-6),'csapat-ranglista'!$A:$FP,FJ$321,FALSE)/8,VLOOKUP(VLOOKUP($A114,csapatok!$A:$NN,FJ$320,FALSE),'csapat-ranglista'!$A:$FP,FJ$321,FALSE)/4),0)</f>
        <v>0</v>
      </c>
      <c r="FK114" s="223">
        <f>IFERROR(IF(RIGHT(VLOOKUP($A114,csapatok!$A:$NN,FK$320,FALSE),5)="Csere",VLOOKUP(LEFT(VLOOKUP($A114,csapatok!$A:$NN,FK$320,FALSE),LEN(VLOOKUP($A114,csapatok!$A:$NN,FK$320,FALSE))-6),'csapat-ranglista'!$A:$FP,FK$321,FALSE)/8,VLOOKUP(VLOOKUP($A114,csapatok!$A:$NN,FK$320,FALSE),'csapat-ranglista'!$A:$FP,FK$321,FALSE)/4),0)</f>
        <v>0</v>
      </c>
      <c r="FL114" s="223">
        <f>IFERROR(IF(RIGHT(VLOOKUP($A114,csapatok!$A:$NN,FL$320,FALSE),5)="Csere",VLOOKUP(LEFT(VLOOKUP($A114,csapatok!$A:$NN,FL$320,FALSE),LEN(VLOOKUP($A114,csapatok!$A:$NN,FL$320,FALSE))-6),'csapat-ranglista'!$A:$FP,FL$321,FALSE)/8,VLOOKUP(VLOOKUP($A114,csapatok!$A:$NN,FL$320,FALSE),'csapat-ranglista'!$A:$FP,FL$321,FALSE)/4),0)</f>
        <v>0</v>
      </c>
      <c r="FM114" s="223">
        <f>IFERROR(IF(RIGHT(VLOOKUP($A114,csapatok!$A:$NN,FM$320,FALSE),5)="Csere",VLOOKUP(LEFT(VLOOKUP($A114,csapatok!$A:$NN,FM$320,FALSE),LEN(VLOOKUP($A114,csapatok!$A:$NN,FM$320,FALSE))-6),'csapat-ranglista'!$A:$FP,FM$321,FALSE)/8,VLOOKUP(VLOOKUP($A114,csapatok!$A:$NN,FM$320,FALSE),'csapat-ranglista'!$A:$FP,FM$321,FALSE)/4),0)</f>
        <v>0</v>
      </c>
      <c r="FN114" s="223">
        <f>IFERROR(IF(RIGHT(VLOOKUP($A114,csapatok!$A:$NN,FN$320,FALSE),5)="Csere",VLOOKUP(LEFT(VLOOKUP($A114,csapatok!$A:$NN,FN$320,FALSE),LEN(VLOOKUP($A114,csapatok!$A:$NN,FN$320,FALSE))-6),'csapat-ranglista'!$A:$FP,FN$321,FALSE)/8,VLOOKUP(VLOOKUP($A114,csapatok!$A:$NN,FN$320,FALSE),'csapat-ranglista'!$A:$FP,FN$321,FALSE)/4),0)</f>
        <v>0</v>
      </c>
      <c r="FO114" s="223">
        <f>IFERROR(IF(RIGHT(VLOOKUP($A114,csapatok!$A:$NN,FO$320,FALSE),5)="Csere",VLOOKUP(LEFT(VLOOKUP($A114,csapatok!$A:$NN,FO$320,FALSE),LEN(VLOOKUP($A114,csapatok!$A:$NN,FO$320,FALSE))-6),'csapat-ranglista'!$A:$FP,FO$321,FALSE)/8,VLOOKUP(VLOOKUP($A114,csapatok!$A:$NN,FO$320,FALSE),'csapat-ranglista'!$A:$FP,FO$321,FALSE)/4),0)</f>
        <v>0</v>
      </c>
      <c r="FP114" s="223">
        <f>IFERROR(IF(RIGHT(VLOOKUP($A114,csapatok!$A:$NN,FP$320,FALSE),5)="Csere",VLOOKUP(LEFT(VLOOKUP($A114,csapatok!$A:$NN,FP$320,FALSE),LEN(VLOOKUP($A114,csapatok!$A:$NN,FP$320,FALSE))-6),'csapat-ranglista'!$A:$FP,FP$321,FALSE)/8,VLOOKUP(VLOOKUP($A114,csapatok!$A:$NN,FP$320,FALSE),'csapat-ranglista'!$A:$FP,FP$321,FALSE)/4),0)</f>
        <v>0</v>
      </c>
      <c r="FQ114" s="223">
        <f>IFERROR(IF(RIGHT(VLOOKUP($A114,csapatok!$A:$NN,FQ$320,FALSE),5)="Csere",VLOOKUP(LEFT(VLOOKUP($A114,csapatok!$A:$NN,FQ$320,FALSE),LEN(VLOOKUP($A114,csapatok!$A:$NN,FQ$320,FALSE))-6),'csapat-ranglista'!$A:$FP,FQ$321,FALSE)/8,VLOOKUP(VLOOKUP($A114,csapatok!$A:$NN,FQ$320,FALSE),'csapat-ranglista'!$A:$FP,FQ$321,FALSE)/4),0)</f>
        <v>0</v>
      </c>
      <c r="FR114" s="223">
        <f>IFERROR(IF(RIGHT(VLOOKUP($A114,csapatok!$A:$NN,FR$320,FALSE),5)="Csere",VLOOKUP(LEFT(VLOOKUP($A114,csapatok!$A:$NN,FR$320,FALSE),LEN(VLOOKUP($A114,csapatok!$A:$NN,FR$320,FALSE))-6),'csapat-ranglista'!$A:$FP,FR$321,FALSE)/8,VLOOKUP(VLOOKUP($A114,csapatok!$A:$NN,FR$320,FALSE),'csapat-ranglista'!$A:$FP,FR$321,FALSE)/4),0)</f>
        <v>0</v>
      </c>
      <c r="FS114" s="223">
        <f>IFERROR(IF(RIGHT(VLOOKUP($A114,csapatok!$A:$NN,FS$320,FALSE),5)="Csere",VLOOKUP(LEFT(VLOOKUP($A114,csapatok!$A:$NN,FS$320,FALSE),LEN(VLOOKUP($A114,csapatok!$A:$NN,FS$320,FALSE))-6),'csapat-ranglista'!$A:$FP,FS$321,FALSE)/8,VLOOKUP(VLOOKUP($A114,csapatok!$A:$NN,FS$320,FALSE),'csapat-ranglista'!$A:$FP,FS$321,FALSE)/4),0)</f>
        <v>0</v>
      </c>
      <c r="FT114" s="223">
        <f>IFERROR(IF(RIGHT(VLOOKUP($A114,csapatok!$A:$NN,FT$320,FALSE),5)="Csere",VLOOKUP(LEFT(VLOOKUP($A114,csapatok!$A:$NN,FT$320,FALSE),LEN(VLOOKUP($A114,csapatok!$A:$NN,FT$320,FALSE))-6),'csapat-ranglista'!$A:$FP,FT$321,FALSE)/8,VLOOKUP(VLOOKUP($A114,csapatok!$A:$NN,FT$320,FALSE),'csapat-ranglista'!$A:$FP,FT$321,FALSE)/4),0)</f>
        <v>0</v>
      </c>
      <c r="FU114" s="223">
        <f>IFERROR(IF(RIGHT(VLOOKUP($A114,csapatok!$A:$NN,FU$320,FALSE),5)="Csere",VLOOKUP(LEFT(VLOOKUP($A114,csapatok!$A:$NN,FU$320,FALSE),LEN(VLOOKUP($A114,csapatok!$A:$NN,FU$320,FALSE))-6),'csapat-ranglista'!$A:$FP,FU$321,FALSE)/8,VLOOKUP(VLOOKUP($A114,csapatok!$A:$NN,FU$320,FALSE),'csapat-ranglista'!$A:$FP,FU$321,FALSE)/4),0)</f>
        <v>0</v>
      </c>
      <c r="FV114" s="223">
        <f>IFERROR(IF(RIGHT(VLOOKUP($A114,csapatok!$A:$NN,FV$320,FALSE),5)="Csere",VLOOKUP(LEFT(VLOOKUP($A114,csapatok!$A:$NN,FV$320,FALSE),LEN(VLOOKUP($A114,csapatok!$A:$NN,FV$320,FALSE))-6),'csapat-ranglista'!$A:$FP,FV$321,FALSE)/8,VLOOKUP(VLOOKUP($A114,csapatok!$A:$NN,FV$320,FALSE),'csapat-ranglista'!$A:$FP,FV$321,FALSE)/4),0)</f>
        <v>0</v>
      </c>
      <c r="FW114" s="223">
        <f>IFERROR(IF(RIGHT(VLOOKUP($A114,csapatok!$A:$NN,FW$320,FALSE),5)="Csere",VLOOKUP(LEFT(VLOOKUP($A114,csapatok!$A:$NN,FW$320,FALSE),LEN(VLOOKUP($A114,csapatok!$A:$NN,FW$320,FALSE))-6),'csapat-ranglista'!$A:$FP,FW$321,FALSE)/8,VLOOKUP(VLOOKUP($A114,csapatok!$A:$NN,FW$320,FALSE),'csapat-ranglista'!$A:$FP,FW$321,FALSE)/4),0)</f>
        <v>0</v>
      </c>
      <c r="FX114" s="223">
        <f>IFERROR(IF(RIGHT(VLOOKUP($A114,csapatok!$A:$NN,FX$320,FALSE),5)="Csere",VLOOKUP(LEFT(VLOOKUP($A114,csapatok!$A:$NN,FX$320,FALSE),LEN(VLOOKUP($A114,csapatok!$A:$NN,FX$320,FALSE))-6),'csapat-ranglista'!$A:$FP,FX$321,FALSE)/8,VLOOKUP(VLOOKUP($A114,csapatok!$A:$NN,FX$320,FALSE),'csapat-ranglista'!$A:$FP,FX$321,FALSE)/4),0)</f>
        <v>0</v>
      </c>
      <c r="FY114" s="223">
        <f>IFERROR(IF(RIGHT(VLOOKUP($A114,csapatok!$A:$NN,FY$320,FALSE),5)="Csere",VLOOKUP(LEFT(VLOOKUP($A114,csapatok!$A:$NN,FY$320,FALSE),LEN(VLOOKUP($A114,csapatok!$A:$NN,FY$320,FALSE))-6),'csapat-ranglista'!$A:$FP,FY$321,FALSE)/8,VLOOKUP(VLOOKUP($A114,csapatok!$A:$NN,FY$320,FALSE),'csapat-ranglista'!$A:$FP,FY$321,FALSE)/4),0)</f>
        <v>0</v>
      </c>
      <c r="FZ114" s="223">
        <f>IFERROR(IF(RIGHT(VLOOKUP($A114,csapatok!$A:$NN,FZ$320,FALSE),5)="Csere",VLOOKUP(LEFT(VLOOKUP($A114,csapatok!$A:$NN,FZ$320,FALSE),LEN(VLOOKUP($A114,csapatok!$A:$NN,FZ$320,FALSE))-6),'csapat-ranglista'!$A:$FP,FZ$321,FALSE)/8,VLOOKUP(VLOOKUP($A114,csapatok!$A:$NN,FZ$320,FALSE),'csapat-ranglista'!$A:$FP,FZ$321,FALSE)/4),0)</f>
        <v>0</v>
      </c>
      <c r="GA114" s="223">
        <f>IFERROR(IF(RIGHT(VLOOKUP($A114,csapatok!$A:$NN,GA$320,FALSE),5)="Csere",VLOOKUP(LEFT(VLOOKUP($A114,csapatok!$A:$NN,GA$320,FALSE),LEN(VLOOKUP($A114,csapatok!$A:$NN,GA$320,FALSE))-6),'csapat-ranglista'!$A:$FP,GA$321,FALSE)/8,VLOOKUP(VLOOKUP($A114,csapatok!$A:$NN,GA$320,FALSE),'csapat-ranglista'!$A:$FP,GA$321,FALSE)/4),0)</f>
        <v>0</v>
      </c>
      <c r="GB114" s="223">
        <f>IFERROR(IF(RIGHT(VLOOKUP($A114,csapatok!$A:$NN,GB$320,FALSE),5)="Csere",VLOOKUP(LEFT(VLOOKUP($A114,csapatok!$A:$NN,GB$320,FALSE),LEN(VLOOKUP($A114,csapatok!$A:$NN,GB$320,FALSE))-6),'csapat-ranglista'!$A:$FP,GB$321,FALSE)/8,VLOOKUP(VLOOKUP($A114,csapatok!$A:$NN,GB$320,FALSE),'csapat-ranglista'!$A:$FP,GB$321,FALSE)/4),0)</f>
        <v>0</v>
      </c>
      <c r="GC114" s="223">
        <f>IFERROR(IF(RIGHT(VLOOKUP($A114,csapatok!$A:$NN,GC$320,FALSE),5)="Csere",VLOOKUP(LEFT(VLOOKUP($A114,csapatok!$A:$NN,GC$320,FALSE),LEN(VLOOKUP($A114,csapatok!$A:$NN,GC$320,FALSE))-6),'csapat-ranglista'!$A:$FP,GC$321,FALSE)/8,VLOOKUP(VLOOKUP($A114,csapatok!$A:$NN,GC$320,FALSE),'csapat-ranglista'!$A:$FP,GC$321,FALSE)/4),0)</f>
        <v>0</v>
      </c>
      <c r="GD114" s="247">
        <f>SUM(EQ114:GC114)</f>
        <v>2.0236714139154843</v>
      </c>
    </row>
    <row r="115" spans="1:186">
      <c r="A115" s="1" t="s">
        <v>1595</v>
      </c>
      <c r="B115" s="130"/>
      <c r="C115" s="131" t="str">
        <f>IF(B115=0,"",IF(B115&lt;$C$1,"felnőtt","ifi"))</f>
        <v/>
      </c>
      <c r="D115" s="32" t="s">
        <v>101</v>
      </c>
      <c r="E115" s="45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4"/>
      <c r="BD115" s="224"/>
      <c r="BE115" s="223">
        <f>IFERROR(IF(RIGHT(VLOOKUP($A115,csapatok!$A:$NN,BE$320,FALSE),5)="Csere",VLOOKUP(LEFT(VLOOKUP($A115,csapatok!$A:$NN,BE$320,FALSE),LEN(VLOOKUP($A115,csapatok!$A:$NN,BE$320,FALSE))-6),'csapat-ranglista'!$A:$FP,BE$321,FALSE)/8,VLOOKUP(VLOOKUP($A115,csapatok!$A:$NN,BE$320,FALSE),'csapat-ranglista'!$A:$FP,BE$321,FALSE)/4),0)</f>
        <v>0</v>
      </c>
      <c r="BF115" s="223">
        <f>IFERROR(IF(RIGHT(VLOOKUP($A115,csapatok!$A:$NN,BF$320,FALSE),5)="Csere",VLOOKUP(LEFT(VLOOKUP($A115,csapatok!$A:$NN,BF$320,FALSE),LEN(VLOOKUP($A115,csapatok!$A:$NN,BF$320,FALSE))-6),'csapat-ranglista'!$A:$FP,BF$321,FALSE)/8,VLOOKUP(VLOOKUP($A115,csapatok!$A:$NN,BF$320,FALSE),'csapat-ranglista'!$A:$FP,BF$321,FALSE)/4),0)</f>
        <v>0</v>
      </c>
      <c r="BG115" s="223">
        <f>IFERROR(IF(RIGHT(VLOOKUP($A115,csapatok!$A:$NN,BG$320,FALSE),5)="Csere",VLOOKUP(LEFT(VLOOKUP($A115,csapatok!$A:$NN,BG$320,FALSE),LEN(VLOOKUP($A115,csapatok!$A:$NN,BG$320,FALSE))-6),'csapat-ranglista'!$A:$FP,BG$321,FALSE)/8,VLOOKUP(VLOOKUP($A115,csapatok!$A:$NN,BG$320,FALSE),'csapat-ranglista'!$A:$FP,BG$321,FALSE)/4),0)</f>
        <v>0</v>
      </c>
      <c r="BH115" s="223">
        <f>IFERROR(IF(RIGHT(VLOOKUP($A115,csapatok!$A:$NN,BH$320,FALSE),5)="Csere",VLOOKUP(LEFT(VLOOKUP($A115,csapatok!$A:$NN,BH$320,FALSE),LEN(VLOOKUP($A115,csapatok!$A:$NN,BH$320,FALSE))-6),'csapat-ranglista'!$A:$FP,BH$321,FALSE)/8,VLOOKUP(VLOOKUP($A115,csapatok!$A:$NN,BH$320,FALSE),'csapat-ranglista'!$A:$FP,BH$321,FALSE)/4),0)</f>
        <v>0</v>
      </c>
      <c r="BI115" s="223">
        <f>IFERROR(IF(RIGHT(VLOOKUP($A115,csapatok!$A:$NN,BI$320,FALSE),5)="Csere",VLOOKUP(LEFT(VLOOKUP($A115,csapatok!$A:$NN,BI$320,FALSE),LEN(VLOOKUP($A115,csapatok!$A:$NN,BI$320,FALSE))-6),'csapat-ranglista'!$A:$FP,BI$321,FALSE)/8,VLOOKUP(VLOOKUP($A115,csapatok!$A:$NN,BI$320,FALSE),'csapat-ranglista'!$A:$FP,BI$321,FALSE)/4),0)</f>
        <v>0</v>
      </c>
      <c r="BJ115" s="223">
        <f>IFERROR(IF(RIGHT(VLOOKUP($A115,csapatok!$A:$NN,BJ$320,FALSE),5)="Csere",VLOOKUP(LEFT(VLOOKUP($A115,csapatok!$A:$NN,BJ$320,FALSE),LEN(VLOOKUP($A115,csapatok!$A:$NN,BJ$320,FALSE))-6),'csapat-ranglista'!$A:$FP,BJ$321,FALSE)/8,VLOOKUP(VLOOKUP($A115,csapatok!$A:$NN,BJ$320,FALSE),'csapat-ranglista'!$A:$FP,BJ$321,FALSE)/4),0)</f>
        <v>0</v>
      </c>
      <c r="BK115" s="223">
        <f>IFERROR(IF(RIGHT(VLOOKUP($A115,csapatok!$A:$NN,BK$320,FALSE),5)="Csere",VLOOKUP(LEFT(VLOOKUP($A115,csapatok!$A:$NN,BK$320,FALSE),LEN(VLOOKUP($A115,csapatok!$A:$NN,BK$320,FALSE))-6),'csapat-ranglista'!$A:$FP,BK$321,FALSE)/8,VLOOKUP(VLOOKUP($A115,csapatok!$A:$NN,BK$320,FALSE),'csapat-ranglista'!$A:$FP,BK$321,FALSE)/4),0)</f>
        <v>0</v>
      </c>
      <c r="BL115" s="223">
        <f>IFERROR(IF(RIGHT(VLOOKUP($A115,csapatok!$A:$NN,BL$320,FALSE),5)="Csere",VLOOKUP(LEFT(VLOOKUP($A115,csapatok!$A:$NN,BL$320,FALSE),LEN(VLOOKUP($A115,csapatok!$A:$NN,BL$320,FALSE))-6),'csapat-ranglista'!$A:$FP,BL$321,FALSE)/8,VLOOKUP(VLOOKUP($A115,csapatok!$A:$NN,BL$320,FALSE),'csapat-ranglista'!$A:$FP,BL$321,FALSE)/4),0)</f>
        <v>0</v>
      </c>
      <c r="BM115" s="223">
        <f>IFERROR(IF(RIGHT(VLOOKUP($A115,csapatok!$A:$NN,BM$320,FALSE),5)="Csere",VLOOKUP(LEFT(VLOOKUP($A115,csapatok!$A:$NN,BM$320,FALSE),LEN(VLOOKUP($A115,csapatok!$A:$NN,BM$320,FALSE))-6),'csapat-ranglista'!$A:$FP,BM$321,FALSE)/8,VLOOKUP(VLOOKUP($A115,csapatok!$A:$NN,BM$320,FALSE),'csapat-ranglista'!$A:$FP,BM$321,FALSE)/4),0)</f>
        <v>0</v>
      </c>
      <c r="BN115" s="223">
        <f>IFERROR(IF(RIGHT(VLOOKUP($A115,csapatok!$A:$NN,BN$320,FALSE),5)="Csere",VLOOKUP(LEFT(VLOOKUP($A115,csapatok!$A:$NN,BN$320,FALSE),LEN(VLOOKUP($A115,csapatok!$A:$NN,BN$320,FALSE))-6),'csapat-ranglista'!$A:$FP,BN$321,FALSE)/8,VLOOKUP(VLOOKUP($A115,csapatok!$A:$NN,BN$320,FALSE),'csapat-ranglista'!$A:$FP,BN$321,FALSE)/4),0)</f>
        <v>0</v>
      </c>
      <c r="BO115" s="223">
        <f>IFERROR(IF(RIGHT(VLOOKUP($A115,csapatok!$A:$NN,BO$320,FALSE),5)="Csere",VLOOKUP(LEFT(VLOOKUP($A115,csapatok!$A:$NN,BO$320,FALSE),LEN(VLOOKUP($A115,csapatok!$A:$NN,BO$320,FALSE))-6),'csapat-ranglista'!$A:$FP,BO$321,FALSE)/8,VLOOKUP(VLOOKUP($A115,csapatok!$A:$NN,BO$320,FALSE),'csapat-ranglista'!$A:$FP,BO$321,FALSE)/4),0)</f>
        <v>0</v>
      </c>
      <c r="BP115" s="223">
        <f>IFERROR(IF(RIGHT(VLOOKUP($A115,csapatok!$A:$NN,BP$320,FALSE),5)="Csere",VLOOKUP(LEFT(VLOOKUP($A115,csapatok!$A:$NN,BP$320,FALSE),LEN(VLOOKUP($A115,csapatok!$A:$NN,BP$320,FALSE))-6),'csapat-ranglista'!$A:$FP,BP$321,FALSE)/8,VLOOKUP(VLOOKUP($A115,csapatok!$A:$NN,BP$320,FALSE),'csapat-ranglista'!$A:$FP,BP$321,FALSE)/4),0)</f>
        <v>0</v>
      </c>
      <c r="BQ115" s="223">
        <f>IFERROR(IF(RIGHT(VLOOKUP($A115,csapatok!$A:$NN,BQ$320,FALSE),5)="Csere",VLOOKUP(LEFT(VLOOKUP($A115,csapatok!$A:$NN,BQ$320,FALSE),LEN(VLOOKUP($A115,csapatok!$A:$NN,BQ$320,FALSE))-6),'csapat-ranglista'!$A:$FP,BQ$321,FALSE)/8,VLOOKUP(VLOOKUP($A115,csapatok!$A:$NN,BQ$320,FALSE),'csapat-ranglista'!$A:$FP,BQ$321,FALSE)/4),0)</f>
        <v>0</v>
      </c>
      <c r="BR115" s="223">
        <f>IFERROR(IF(RIGHT(VLOOKUP($A115,csapatok!$A:$NN,BR$320,FALSE),5)="Csere",VLOOKUP(LEFT(VLOOKUP($A115,csapatok!$A:$NN,BR$320,FALSE),LEN(VLOOKUP($A115,csapatok!$A:$NN,BR$320,FALSE))-6),'csapat-ranglista'!$A:$FP,BR$321,FALSE)/8,VLOOKUP(VLOOKUP($A115,csapatok!$A:$NN,BR$320,FALSE),'csapat-ranglista'!$A:$FP,BR$321,FALSE)/4),0)</f>
        <v>0</v>
      </c>
      <c r="BS115" s="223">
        <f>IFERROR(IF(RIGHT(VLOOKUP($A115,csapatok!$A:$NN,BS$320,FALSE),5)="Csere",VLOOKUP(LEFT(VLOOKUP($A115,csapatok!$A:$NN,BS$320,FALSE),LEN(VLOOKUP($A115,csapatok!$A:$NN,BS$320,FALSE))-6),'csapat-ranglista'!$A:$FP,BS$321,FALSE)/8,VLOOKUP(VLOOKUP($A115,csapatok!$A:$NN,BS$320,FALSE),'csapat-ranglista'!$A:$FP,BS$321,FALSE)/4),0)</f>
        <v>0</v>
      </c>
      <c r="BT115" s="223">
        <f>IFERROR(IF(RIGHT(VLOOKUP($A115,csapatok!$A:$NN,BT$320,FALSE),5)="Csere",VLOOKUP(LEFT(VLOOKUP($A115,csapatok!$A:$NN,BT$320,FALSE),LEN(VLOOKUP($A115,csapatok!$A:$NN,BT$320,FALSE))-6),'csapat-ranglista'!$A:$FP,BT$321,FALSE)/8,VLOOKUP(VLOOKUP($A115,csapatok!$A:$NN,BT$320,FALSE),'csapat-ranglista'!$A:$FP,BT$321,FALSE)/4),0)</f>
        <v>0</v>
      </c>
      <c r="BU115" s="223">
        <f>IFERROR(IF(RIGHT(VLOOKUP($A115,csapatok!$A:$NN,BU$320,FALSE),5)="Csere",VLOOKUP(LEFT(VLOOKUP($A115,csapatok!$A:$NN,BU$320,FALSE),LEN(VLOOKUP($A115,csapatok!$A:$NN,BU$320,FALSE))-6),'csapat-ranglista'!$A:$FP,BU$321,FALSE)/8,VLOOKUP(VLOOKUP($A115,csapatok!$A:$NN,BU$320,FALSE),'csapat-ranglista'!$A:$FP,BU$321,FALSE)/4),0)</f>
        <v>0</v>
      </c>
      <c r="BV115" s="223">
        <f>IFERROR(IF(RIGHT(VLOOKUP($A115,csapatok!$A:$NN,BV$320,FALSE),5)="Csere",VLOOKUP(LEFT(VLOOKUP($A115,csapatok!$A:$NN,BV$320,FALSE),LEN(VLOOKUP($A115,csapatok!$A:$NN,BV$320,FALSE))-6),'csapat-ranglista'!$A:$FP,BV$321,FALSE)/8,VLOOKUP(VLOOKUP($A115,csapatok!$A:$NN,BV$320,FALSE),'csapat-ranglista'!$A:$FP,BV$321,FALSE)/4),0)</f>
        <v>0</v>
      </c>
      <c r="BW115" s="223">
        <f>IFERROR(IF(RIGHT(VLOOKUP($A115,csapatok!$A:$NN,BW$320,FALSE),5)="Csere",VLOOKUP(LEFT(VLOOKUP($A115,csapatok!$A:$NN,BW$320,FALSE),LEN(VLOOKUP($A115,csapatok!$A:$NN,BW$320,FALSE))-6),'csapat-ranglista'!$A:$FP,BW$321,FALSE)/8,VLOOKUP(VLOOKUP($A115,csapatok!$A:$NN,BW$320,FALSE),'csapat-ranglista'!$A:$FP,BW$321,FALSE)/4),0)</f>
        <v>0</v>
      </c>
      <c r="BX115" s="223">
        <f>IFERROR(IF(RIGHT(VLOOKUP($A115,csapatok!$A:$NN,BX$320,FALSE),5)="Csere",VLOOKUP(LEFT(VLOOKUP($A115,csapatok!$A:$NN,BX$320,FALSE),LEN(VLOOKUP($A115,csapatok!$A:$NN,BX$320,FALSE))-6),'csapat-ranglista'!$A:$FP,BX$321,FALSE)/8,VLOOKUP(VLOOKUP($A115,csapatok!$A:$NN,BX$320,FALSE),'csapat-ranglista'!$A:$FP,BX$321,FALSE)/4),0)</f>
        <v>0</v>
      </c>
      <c r="BY115" s="223">
        <f>IFERROR(IF(RIGHT(VLOOKUP($A115,csapatok!$A:$NN,BY$320,FALSE),5)="Csere",VLOOKUP(LEFT(VLOOKUP($A115,csapatok!$A:$NN,BY$320,FALSE),LEN(VLOOKUP($A115,csapatok!$A:$NN,BY$320,FALSE))-6),'csapat-ranglista'!$A:$FP,BY$321,FALSE)/8,VLOOKUP(VLOOKUP($A115,csapatok!$A:$NN,BY$320,FALSE),'csapat-ranglista'!$A:$FP,BY$321,FALSE)/4),0)</f>
        <v>0</v>
      </c>
      <c r="BZ115" s="223">
        <f>IFERROR(IF(RIGHT(VLOOKUP($A115,csapatok!$A:$NN,BZ$320,FALSE),5)="Csere",VLOOKUP(LEFT(VLOOKUP($A115,csapatok!$A:$NN,BZ$320,FALSE),LEN(VLOOKUP($A115,csapatok!$A:$NN,BZ$320,FALSE))-6),'csapat-ranglista'!$A:$FP,BZ$321,FALSE)/8,VLOOKUP(VLOOKUP($A115,csapatok!$A:$NN,BZ$320,FALSE),'csapat-ranglista'!$A:$FP,BZ$321,FALSE)/4),0)</f>
        <v>0</v>
      </c>
      <c r="CA115" s="223">
        <f>IFERROR(IF(RIGHT(VLOOKUP($A115,csapatok!$A:$NN,CA$320,FALSE),5)="Csere",VLOOKUP(LEFT(VLOOKUP($A115,csapatok!$A:$NN,CA$320,FALSE),LEN(VLOOKUP($A115,csapatok!$A:$NN,CA$320,FALSE))-6),'csapat-ranglista'!$A:$FP,CA$321,FALSE)/8,VLOOKUP(VLOOKUP($A115,csapatok!$A:$NN,CA$320,FALSE),'csapat-ranglista'!$A:$FP,CA$321,FALSE)/4),0)</f>
        <v>0</v>
      </c>
      <c r="CB115" s="223">
        <f>IFERROR(IF(RIGHT(VLOOKUP($A115,csapatok!$A:$NN,CB$320,FALSE),5)="Csere",VLOOKUP(LEFT(VLOOKUP($A115,csapatok!$A:$NN,CB$320,FALSE),LEN(VLOOKUP($A115,csapatok!$A:$NN,CB$320,FALSE))-6),'csapat-ranglista'!$A:$FP,CB$321,FALSE)/8,VLOOKUP(VLOOKUP($A115,csapatok!$A:$NN,CB$320,FALSE),'csapat-ranglista'!$A:$FP,CB$321,FALSE)/4),0)</f>
        <v>0</v>
      </c>
      <c r="CC115" s="223">
        <f>IFERROR(IF(RIGHT(VLOOKUP($A115,csapatok!$A:$NN,CC$320,FALSE),5)="Csere",VLOOKUP(LEFT(VLOOKUP($A115,csapatok!$A:$NN,CC$320,FALSE),LEN(VLOOKUP($A115,csapatok!$A:$NN,CC$320,FALSE))-6),'csapat-ranglista'!$A:$FP,CC$321,FALSE)/8,VLOOKUP(VLOOKUP($A115,csapatok!$A:$NN,CC$320,FALSE),'csapat-ranglista'!$A:$FP,CC$321,FALSE)/4),0)</f>
        <v>0</v>
      </c>
      <c r="CD115" s="223">
        <f>IFERROR(IF(RIGHT(VLOOKUP($A115,csapatok!$A:$NN,CD$320,FALSE),5)="Csere",VLOOKUP(LEFT(VLOOKUP($A115,csapatok!$A:$NN,CD$320,FALSE),LEN(VLOOKUP($A115,csapatok!$A:$NN,CD$320,FALSE))-6),'csapat-ranglista'!$A:$FP,CD$321,FALSE)/8,VLOOKUP(VLOOKUP($A115,csapatok!$A:$NN,CD$320,FALSE),'csapat-ranglista'!$A:$FP,CD$321,FALSE)/4),0)</f>
        <v>0</v>
      </c>
      <c r="CE115" s="223">
        <f>IFERROR(IF(RIGHT(VLOOKUP($A115,csapatok!$A:$NN,CE$320,FALSE),5)="Csere",VLOOKUP(LEFT(VLOOKUP($A115,csapatok!$A:$NN,CE$320,FALSE),LEN(VLOOKUP($A115,csapatok!$A:$NN,CE$320,FALSE))-6),'csapat-ranglista'!$A:$FP,CE$321,FALSE)/8,VLOOKUP(VLOOKUP($A115,csapatok!$A:$NN,CE$320,FALSE),'csapat-ranglista'!$A:$FP,CE$321,FALSE)/4),0)</f>
        <v>0</v>
      </c>
      <c r="CF115" s="223">
        <f>IFERROR(IF(RIGHT(VLOOKUP($A115,csapatok!$A:$NN,CF$320,FALSE),5)="Csere",VLOOKUP(LEFT(VLOOKUP($A115,csapatok!$A:$NN,CF$320,FALSE),LEN(VLOOKUP($A115,csapatok!$A:$NN,CF$320,FALSE))-6),'csapat-ranglista'!$A:$FP,CF$321,FALSE)/8,VLOOKUP(VLOOKUP($A115,csapatok!$A:$NN,CF$320,FALSE),'csapat-ranglista'!$A:$FP,CF$321,FALSE)/4),0)</f>
        <v>0</v>
      </c>
      <c r="CG115" s="223">
        <f>IFERROR(IF(RIGHT(VLOOKUP($A115,csapatok!$A:$NN,CG$320,FALSE),5)="Csere",VLOOKUP(LEFT(VLOOKUP($A115,csapatok!$A:$NN,CG$320,FALSE),LEN(VLOOKUP($A115,csapatok!$A:$NN,CG$320,FALSE))-6),'csapat-ranglista'!$A:$FP,CG$321,FALSE)/8,VLOOKUP(VLOOKUP($A115,csapatok!$A:$NN,CG$320,FALSE),'csapat-ranglista'!$A:$FP,CG$321,FALSE)/4),0)</f>
        <v>0</v>
      </c>
      <c r="CH115" s="223">
        <f>IFERROR(IF(RIGHT(VLOOKUP($A115,csapatok!$A:$NN,CH$320,FALSE),5)="Csere",VLOOKUP(LEFT(VLOOKUP($A115,csapatok!$A:$NN,CH$320,FALSE),LEN(VLOOKUP($A115,csapatok!$A:$NN,CH$320,FALSE))-6),'csapat-ranglista'!$A:$FP,CH$321,FALSE)/8,VLOOKUP(VLOOKUP($A115,csapatok!$A:$NN,CH$320,FALSE),'csapat-ranglista'!$A:$FP,CH$321,FALSE)/4),0)</f>
        <v>0</v>
      </c>
      <c r="CI115" s="223">
        <f>IFERROR(IF(RIGHT(VLOOKUP($A115,csapatok!$A:$NN,CI$320,FALSE),5)="Csere",VLOOKUP(LEFT(VLOOKUP($A115,csapatok!$A:$NN,CI$320,FALSE),LEN(VLOOKUP($A115,csapatok!$A:$NN,CI$320,FALSE))-6),'csapat-ranglista'!$A:$FP,CI$321,FALSE)/8,VLOOKUP(VLOOKUP($A115,csapatok!$A:$NN,CI$320,FALSE),'csapat-ranglista'!$A:$FP,CI$321,FALSE)/4),0)</f>
        <v>0</v>
      </c>
      <c r="CJ115" s="224">
        <f>versenyek!$IQ$11*IFERROR(VLOOKUP(VLOOKUP($A115,versenyek!IP:IR,3,FALSE),szabalyok!$A$16:$B$23,2,FALSE)/4,0)</f>
        <v>0</v>
      </c>
      <c r="CK115" s="224">
        <f>versenyek!$IT$11*IFERROR(VLOOKUP(VLOOKUP($A115,versenyek!IS:IU,3,FALSE),szabalyok!$A$16:$B$23,2,FALSE)/4,0)</f>
        <v>0</v>
      </c>
      <c r="CL115" s="223">
        <f>IFERROR(IF(RIGHT(VLOOKUP($A115,csapatok!$A:$NN,CL$320,FALSE),5)="Csere",VLOOKUP(LEFT(VLOOKUP($A115,csapatok!$A:$NN,CL$320,FALSE),LEN(VLOOKUP($A115,csapatok!$A:$NN,CL$320,FALSE))-6),'csapat-ranglista'!$A:$FP,CL$321,FALSE)/8,VLOOKUP(VLOOKUP($A115,csapatok!$A:$NN,CL$320,FALSE),'csapat-ranglista'!$A:$FP,CL$321,FALSE)/4),0)</f>
        <v>0</v>
      </c>
      <c r="CM115" s="223">
        <f>IFERROR(IF(RIGHT(VLOOKUP($A115,csapatok!$A:$NN,CM$320,FALSE),5)="Csere",VLOOKUP(LEFT(VLOOKUP($A115,csapatok!$A:$NN,CM$320,FALSE),LEN(VLOOKUP($A115,csapatok!$A:$NN,CM$320,FALSE))-6),'csapat-ranglista'!$A:$FP,CM$321,FALSE)/8,VLOOKUP(VLOOKUP($A115,csapatok!$A:$NN,CM$320,FALSE),'csapat-ranglista'!$A:$FP,CM$321,FALSE)/4),0)</f>
        <v>0</v>
      </c>
      <c r="CN115" s="223">
        <f>IFERROR(IF(RIGHT(VLOOKUP($A115,csapatok!$A:$NN,CN$320,FALSE),5)="Csere",VLOOKUP(LEFT(VLOOKUP($A115,csapatok!$A:$NN,CN$320,FALSE),LEN(VLOOKUP($A115,csapatok!$A:$NN,CN$320,FALSE))-6),'csapat-ranglista'!$A:$FP,CN$321,FALSE)/8,VLOOKUP(VLOOKUP($A115,csapatok!$A:$NN,CN$320,FALSE),'csapat-ranglista'!$A:$FP,CN$321,FALSE)/4),0)</f>
        <v>0</v>
      </c>
      <c r="CO115" s="223">
        <f>IFERROR(IF(RIGHT(VLOOKUP($A115,csapatok!$A:$NN,CO$320,FALSE),5)="Csere",VLOOKUP(LEFT(VLOOKUP($A115,csapatok!$A:$NN,CO$320,FALSE),LEN(VLOOKUP($A115,csapatok!$A:$NN,CO$320,FALSE))-6),'csapat-ranglista'!$A:$FP,CO$321,FALSE)/8,VLOOKUP(VLOOKUP($A115,csapatok!$A:$NN,CO$320,FALSE),'csapat-ranglista'!$A:$FP,CO$321,FALSE)/4),0)</f>
        <v>0</v>
      </c>
      <c r="CP115" s="223">
        <f>IFERROR(IF(RIGHT(VLOOKUP($A115,csapatok!$A:$NN,CP$320,FALSE),5)="Csere",VLOOKUP(LEFT(VLOOKUP($A115,csapatok!$A:$NN,CP$320,FALSE),LEN(VLOOKUP($A115,csapatok!$A:$NN,CP$320,FALSE))-6),'csapat-ranglista'!$A:$FP,CP$321,FALSE)/8,VLOOKUP(VLOOKUP($A115,csapatok!$A:$NN,CP$320,FALSE),'csapat-ranglista'!$A:$FP,CP$321,FALSE)/4),0)</f>
        <v>0</v>
      </c>
      <c r="CQ115" s="223">
        <f>IFERROR(IF(RIGHT(VLOOKUP($A115,csapatok!$A:$NN,CQ$320,FALSE),5)="Csere",VLOOKUP(LEFT(VLOOKUP($A115,csapatok!$A:$NN,CQ$320,FALSE),LEN(VLOOKUP($A115,csapatok!$A:$NN,CQ$320,FALSE))-6),'csapat-ranglista'!$A:$FP,CQ$321,FALSE)/8,VLOOKUP(VLOOKUP($A115,csapatok!$A:$NN,CQ$320,FALSE),'csapat-ranglista'!$A:$FP,CQ$321,FALSE)/4),0)</f>
        <v>0</v>
      </c>
      <c r="CR115" s="223">
        <f>IFERROR(IF(RIGHT(VLOOKUP($A115,csapatok!$A:$NN,CR$320,FALSE),5)="Csere",VLOOKUP(LEFT(VLOOKUP($A115,csapatok!$A:$NN,CR$320,FALSE),LEN(VLOOKUP($A115,csapatok!$A:$NN,CR$320,FALSE))-6),'csapat-ranglista'!$A:$FP,CR$321,FALSE)/8,VLOOKUP(VLOOKUP($A115,csapatok!$A:$NN,CR$320,FALSE),'csapat-ranglista'!$A:$FP,CR$321,FALSE)/4),0)</f>
        <v>0</v>
      </c>
      <c r="CS115" s="223">
        <f>IFERROR(IF(RIGHT(VLOOKUP($A115,csapatok!$A:$NN,CS$320,FALSE),5)="Csere",VLOOKUP(LEFT(VLOOKUP($A115,csapatok!$A:$NN,CS$320,FALSE),LEN(VLOOKUP($A115,csapatok!$A:$NN,CS$320,FALSE))-6),'csapat-ranglista'!$A:$FP,CS$321,FALSE)/8,VLOOKUP(VLOOKUP($A115,csapatok!$A:$NN,CS$320,FALSE),'csapat-ranglista'!$A:$FP,CS$321,FALSE)/4),0)</f>
        <v>0</v>
      </c>
      <c r="CT115" s="223">
        <f>IFERROR(IF(RIGHT(VLOOKUP($A115,csapatok!$A:$NN,CT$320,FALSE),5)="Csere",VLOOKUP(LEFT(VLOOKUP($A115,csapatok!$A:$NN,CT$320,FALSE),LEN(VLOOKUP($A115,csapatok!$A:$NN,CT$320,FALSE))-6),'csapat-ranglista'!$A:$FP,CT$321,FALSE)/8,VLOOKUP(VLOOKUP($A115,csapatok!$A:$NN,CT$320,FALSE),'csapat-ranglista'!$A:$FP,CT$321,FALSE)/4),0)</f>
        <v>0</v>
      </c>
      <c r="CU115" s="223">
        <f>IFERROR(IF(RIGHT(VLOOKUP($A115,csapatok!$A:$NN,CU$320,FALSE),5)="Csere",VLOOKUP(LEFT(VLOOKUP($A115,csapatok!$A:$NN,CU$320,FALSE),LEN(VLOOKUP($A115,csapatok!$A:$NN,CU$320,FALSE))-6),'csapat-ranglista'!$A:$FP,CU$321,FALSE)/8,VLOOKUP(VLOOKUP($A115,csapatok!$A:$NN,CU$320,FALSE),'csapat-ranglista'!$A:$FP,CU$321,FALSE)/4),0)</f>
        <v>0</v>
      </c>
      <c r="CV115" s="223">
        <f>IFERROR(IF(RIGHT(VLOOKUP($A115,csapatok!$A:$NN,CV$320,FALSE),5)="Csere",VLOOKUP(LEFT(VLOOKUP($A115,csapatok!$A:$NN,CV$320,FALSE),LEN(VLOOKUP($A115,csapatok!$A:$NN,CV$320,FALSE))-6),'csapat-ranglista'!$A:$FP,CV$321,FALSE)/8,VLOOKUP(VLOOKUP($A115,csapatok!$A:$NN,CV$320,FALSE),'csapat-ranglista'!$A:$FP,CV$321,FALSE)/4),0)</f>
        <v>0</v>
      </c>
      <c r="CW115" s="223">
        <f>IFERROR(IF(RIGHT(VLOOKUP($A115,csapatok!$A:$NN,CW$320,FALSE),5)="Csere",VLOOKUP(LEFT(VLOOKUP($A115,csapatok!$A:$NN,CW$320,FALSE),LEN(VLOOKUP($A115,csapatok!$A:$NN,CW$320,FALSE))-6),'csapat-ranglista'!$A:$FP,CW$321,FALSE)/8,VLOOKUP(VLOOKUP($A115,csapatok!$A:$NN,CW$320,FALSE),'csapat-ranglista'!$A:$FP,CW$321,FALSE)/4),0)</f>
        <v>0</v>
      </c>
      <c r="CX115" s="223">
        <f>IFERROR(IF(RIGHT(VLOOKUP($A115,csapatok!$A:$NN,CX$320,FALSE),5)="Csere",VLOOKUP(LEFT(VLOOKUP($A115,csapatok!$A:$NN,CX$320,FALSE),LEN(VLOOKUP($A115,csapatok!$A:$NN,CX$320,FALSE))-6),'csapat-ranglista'!$A:$FP,CX$321,FALSE)/8,VLOOKUP(VLOOKUP($A115,csapatok!$A:$NN,CX$320,FALSE),'csapat-ranglista'!$A:$FP,CX$321,FALSE)/4),0)</f>
        <v>0</v>
      </c>
      <c r="CY115" s="223">
        <f>IFERROR(IF(RIGHT(VLOOKUP($A115,csapatok!$A:$NN,CY$320,FALSE),5)="Csere",VLOOKUP(LEFT(VLOOKUP($A115,csapatok!$A:$NN,CY$320,FALSE),LEN(VLOOKUP($A115,csapatok!$A:$NN,CY$320,FALSE))-6),'csapat-ranglista'!$A:$FP,CY$321,FALSE)/8,VLOOKUP(VLOOKUP($A115,csapatok!$A:$NN,CY$320,FALSE),'csapat-ranglista'!$A:$FP,CY$321,FALSE)/4),0)</f>
        <v>0</v>
      </c>
      <c r="CZ115" s="223">
        <f>IFERROR(IF(RIGHT(VLOOKUP($A115,csapatok!$A:$NN,CZ$320,FALSE),5)="Csere",VLOOKUP(LEFT(VLOOKUP($A115,csapatok!$A:$NN,CZ$320,FALSE),LEN(VLOOKUP($A115,csapatok!$A:$NN,CZ$320,FALSE))-6),'csapat-ranglista'!$A:$FP,CZ$321,FALSE)/8,VLOOKUP(VLOOKUP($A115,csapatok!$A:$NN,CZ$320,FALSE),'csapat-ranglista'!$A:$FP,CZ$321,FALSE)/4),0)</f>
        <v>0</v>
      </c>
      <c r="DA115" s="223">
        <f>IFERROR(IF(RIGHT(VLOOKUP($A115,csapatok!$A:$NN,DA$320,FALSE),5)="Csere",VLOOKUP(LEFT(VLOOKUP($A115,csapatok!$A:$NN,DA$320,FALSE),LEN(VLOOKUP($A115,csapatok!$A:$NN,DA$320,FALSE))-6),'csapat-ranglista'!$A:$FP,DA$321,FALSE)/8,VLOOKUP(VLOOKUP($A115,csapatok!$A:$NN,DA$320,FALSE),'csapat-ranglista'!$A:$FP,DA$321,FALSE)/4),0)</f>
        <v>0</v>
      </c>
      <c r="DB115" s="223">
        <f>IFERROR(IF(RIGHT(VLOOKUP($A115,csapatok!$A:$NN,DB$320,FALSE),5)="Csere",VLOOKUP(LEFT(VLOOKUP($A115,csapatok!$A:$NN,DB$320,FALSE),LEN(VLOOKUP($A115,csapatok!$A:$NN,DB$320,FALSE))-6),'csapat-ranglista'!$A:$FP,DB$321,FALSE)/8,VLOOKUP(VLOOKUP($A115,csapatok!$A:$NN,DB$320,FALSE),'csapat-ranglista'!$A:$FP,DB$321,FALSE)/4),0)</f>
        <v>0</v>
      </c>
      <c r="DC115" s="223">
        <f>IFERROR(IF(RIGHT(VLOOKUP($A115,csapatok!$A:$NN,DC$320,FALSE),5)="Csere",VLOOKUP(LEFT(VLOOKUP($A115,csapatok!$A:$NN,DC$320,FALSE),LEN(VLOOKUP($A115,csapatok!$A:$NN,DC$320,FALSE))-6),'csapat-ranglista'!$A:$FP,DC$321,FALSE)/8,VLOOKUP(VLOOKUP($A115,csapatok!$A:$NN,DC$320,FALSE),'csapat-ranglista'!$A:$FP,DC$321,FALSE)/4),0)</f>
        <v>0</v>
      </c>
      <c r="DD115" s="223">
        <f>IFERROR(IF(RIGHT(VLOOKUP($A115,csapatok!$A:$NN,DD$320,FALSE),5)="Csere",VLOOKUP(LEFT(VLOOKUP($A115,csapatok!$A:$NN,DD$320,FALSE),LEN(VLOOKUP($A115,csapatok!$A:$NN,DD$320,FALSE))-6),'csapat-ranglista'!$A:$FP,DD$321,FALSE)/8,VLOOKUP(VLOOKUP($A115,csapatok!$A:$NN,DD$320,FALSE),'csapat-ranglista'!$A:$FP,DD$321,FALSE)/4),0)</f>
        <v>0</v>
      </c>
      <c r="DE115" s="223">
        <f>IFERROR(IF(RIGHT(VLOOKUP($A115,csapatok!$A:$NN,DE$320,FALSE),5)="Csere",VLOOKUP(LEFT(VLOOKUP($A115,csapatok!$A:$NN,DE$320,FALSE),LEN(VLOOKUP($A115,csapatok!$A:$NN,DE$320,FALSE))-6),'csapat-ranglista'!$A:$FP,DE$321,FALSE)/8,VLOOKUP(VLOOKUP($A115,csapatok!$A:$NN,DE$320,FALSE),'csapat-ranglista'!$A:$FP,DE$321,FALSE)/4),0)</f>
        <v>0</v>
      </c>
      <c r="DF115" s="223">
        <f>IFERROR(IF(RIGHT(VLOOKUP($A115,csapatok!$A:$NN,DF$320,FALSE),5)="Csere",VLOOKUP(LEFT(VLOOKUP($A115,csapatok!$A:$NN,DF$320,FALSE),LEN(VLOOKUP($A115,csapatok!$A:$NN,DF$320,FALSE))-6),'csapat-ranglista'!$A:$FP,DF$321,FALSE)/8,VLOOKUP(VLOOKUP($A115,csapatok!$A:$NN,DF$320,FALSE),'csapat-ranglista'!$A:$FP,DF$321,FALSE)/4),0)</f>
        <v>0</v>
      </c>
      <c r="DG115" s="223">
        <f>IFERROR(IF(RIGHT(VLOOKUP($A115,csapatok!$A:$NN,DG$320,FALSE),5)="Csere",VLOOKUP(LEFT(VLOOKUP($A115,csapatok!$A:$NN,DG$320,FALSE),LEN(VLOOKUP($A115,csapatok!$A:$NN,DG$320,FALSE))-6),'csapat-ranglista'!$A:$FP,DG$321,FALSE)/8,VLOOKUP(VLOOKUP($A115,csapatok!$A:$NN,DG$320,FALSE),'csapat-ranglista'!$A:$FP,DG$321,FALSE)/4),0)</f>
        <v>0</v>
      </c>
      <c r="DH115" s="223">
        <f>IFERROR(IF(RIGHT(VLOOKUP($A115,csapatok!$A:$NN,DH$320,FALSE),5)="Csere",VLOOKUP(LEFT(VLOOKUP($A115,csapatok!$A:$NN,DH$320,FALSE),LEN(VLOOKUP($A115,csapatok!$A:$NN,DH$320,FALSE))-6),'csapat-ranglista'!$A:$FP,DH$321,FALSE)/8,VLOOKUP(VLOOKUP($A115,csapatok!$A:$NN,DH$320,FALSE),'csapat-ranglista'!$A:$FP,DH$321,FALSE)/4),0)</f>
        <v>0</v>
      </c>
      <c r="DI115" s="223">
        <f>IFERROR(IF(RIGHT(VLOOKUP($A115,csapatok!$A:$NN,DI$320,FALSE),5)="Csere",VLOOKUP(LEFT(VLOOKUP($A115,csapatok!$A:$NN,DI$320,FALSE),LEN(VLOOKUP($A115,csapatok!$A:$NN,DI$320,FALSE))-6),'csapat-ranglista'!$A:$FP,DI$321,FALSE)/8,VLOOKUP(VLOOKUP($A115,csapatok!$A:$NN,DI$320,FALSE),'csapat-ranglista'!$A:$FP,DI$321,FALSE)/4),0)</f>
        <v>0</v>
      </c>
      <c r="DJ115" s="223">
        <f>IFERROR(IF(RIGHT(VLOOKUP($A115,csapatok!$A:$NN,DJ$320,FALSE),5)="Csere",VLOOKUP(LEFT(VLOOKUP($A115,csapatok!$A:$NN,DJ$320,FALSE),LEN(VLOOKUP($A115,csapatok!$A:$NN,DJ$320,FALSE))-6),'csapat-ranglista'!$A:$FP,DJ$321,FALSE)/8,VLOOKUP(VLOOKUP($A115,csapatok!$A:$NN,DJ$320,FALSE),'csapat-ranglista'!$A:$FP,DJ$321,FALSE)/4),0)</f>
        <v>0</v>
      </c>
      <c r="DK115" s="223">
        <f>IFERROR(IF(RIGHT(VLOOKUP($A115,csapatok!$A:$NN,DK$320,FALSE),5)="Csere",VLOOKUP(LEFT(VLOOKUP($A115,csapatok!$A:$NN,DK$320,FALSE),LEN(VLOOKUP($A115,csapatok!$A:$NN,DK$320,FALSE))-6),'csapat-ranglista'!$A:$FP,DK$321,FALSE)/8,VLOOKUP(VLOOKUP($A115,csapatok!$A:$NN,DK$320,FALSE),'csapat-ranglista'!$A:$FP,DK$321,FALSE)/4),0)</f>
        <v>0</v>
      </c>
      <c r="DL115" s="223">
        <f>IFERROR(IF(RIGHT(VLOOKUP($A115,csapatok!$A:$NN,DL$320,FALSE),5)="Csere",VLOOKUP(LEFT(VLOOKUP($A115,csapatok!$A:$NN,DL$320,FALSE),LEN(VLOOKUP($A115,csapatok!$A:$NN,DL$320,FALSE))-6),'csapat-ranglista'!$A:$FP,DL$321,FALSE)/8,VLOOKUP(VLOOKUP($A115,csapatok!$A:$NN,DL$320,FALSE),'csapat-ranglista'!$A:$FP,DL$321,FALSE)/4),0)</f>
        <v>0</v>
      </c>
      <c r="DM115" s="223">
        <f>IFERROR(IF(RIGHT(VLOOKUP($A115,csapatok!$A:$NN,DM$320,FALSE),5)="Csere",VLOOKUP(LEFT(VLOOKUP($A115,csapatok!$A:$NN,DM$320,FALSE),LEN(VLOOKUP($A115,csapatok!$A:$NN,DM$320,FALSE))-6),'csapat-ranglista'!$A:$FP,DM$321,FALSE)/8,VLOOKUP(VLOOKUP($A115,csapatok!$A:$NN,DM$320,FALSE),'csapat-ranglista'!$A:$FP,DM$321,FALSE)/4),0)</f>
        <v>0</v>
      </c>
      <c r="DN115" s="223">
        <f>IFERROR(IF(RIGHT(VLOOKUP($A115,csapatok!$A:$NN,DN$320,FALSE),5)="Csere",VLOOKUP(LEFT(VLOOKUP($A115,csapatok!$A:$NN,DN$320,FALSE),LEN(VLOOKUP($A115,csapatok!$A:$NN,DN$320,FALSE))-6),'csapat-ranglista'!$A:$FP,DN$321,FALSE)/8,VLOOKUP(VLOOKUP($A115,csapatok!$A:$NN,DN$320,FALSE),'csapat-ranglista'!$A:$FP,DN$321,FALSE)/4),0)</f>
        <v>0</v>
      </c>
      <c r="DO115" s="224">
        <f>versenyek!$MF$11*IFERROR(VLOOKUP(VLOOKUP($A115,versenyek!ME:MG,3,FALSE),szabalyok!$A$16:$B$23,2,FALSE)/4,0)</f>
        <v>0</v>
      </c>
      <c r="DP115" s="224">
        <f>versenyek!$MI$11*IFERROR(VLOOKUP(VLOOKUP($A115,versenyek!MH:MJ,3,FALSE),szabalyok!$A$16:$B$23,2,FALSE)/4,0)</f>
        <v>0</v>
      </c>
      <c r="DQ115" s="223">
        <f>IFERROR(IF(RIGHT(VLOOKUP($A115,csapatok!$A:$NN,DQ$320,FALSE),5)="Csere",VLOOKUP(LEFT(VLOOKUP($A115,csapatok!$A:$NN,DQ$320,FALSE),LEN(VLOOKUP($A115,csapatok!$A:$NN,DQ$320,FALSE))-6),'csapat-ranglista'!$A:$FP,DQ$321,FALSE)/8,VLOOKUP(VLOOKUP($A115,csapatok!$A:$NN,DQ$320,FALSE),'csapat-ranglista'!$A:$FP,DQ$321,FALSE)/4),0)</f>
        <v>0</v>
      </c>
      <c r="DR115" s="223">
        <f>IFERROR(IF(RIGHT(VLOOKUP($A115,csapatok!$A:$NN,DR$320,FALSE),5)="Csere",VLOOKUP(LEFT(VLOOKUP($A115,csapatok!$A:$NN,DR$320,FALSE),LEN(VLOOKUP($A115,csapatok!$A:$NN,DR$320,FALSE))-6),'csapat-ranglista'!$A:$FP,DR$321,FALSE)/8,VLOOKUP(VLOOKUP($A115,csapatok!$A:$NN,DR$320,FALSE),'csapat-ranglista'!$A:$FP,DR$321,FALSE)/4),0)</f>
        <v>0</v>
      </c>
      <c r="DS115" s="223">
        <f>IFERROR(IF(RIGHT(VLOOKUP($A115,csapatok!$A:$NN,DS$320,FALSE),5)="Csere",VLOOKUP(LEFT(VLOOKUP($A115,csapatok!$A:$NN,DS$320,FALSE),LEN(VLOOKUP($A115,csapatok!$A:$NN,DS$320,FALSE))-6),'csapat-ranglista'!$A:$FP,DS$321,FALSE)/8,VLOOKUP(VLOOKUP($A115,csapatok!$A:$NN,DS$320,FALSE),'csapat-ranglista'!$A:$FP,DS$321,FALSE)/4),0)</f>
        <v>0</v>
      </c>
      <c r="DT115" s="223">
        <f>IFERROR(IF(RIGHT(VLOOKUP($A115,csapatok!$A:$NN,DT$320,FALSE),5)="Csere",VLOOKUP(LEFT(VLOOKUP($A115,csapatok!$A:$NN,DT$320,FALSE),LEN(VLOOKUP($A115,csapatok!$A:$NN,DT$320,FALSE))-6),'csapat-ranglista'!$A:$FP,DT$321,FALSE)/8,VLOOKUP(VLOOKUP($A115,csapatok!$A:$NN,DT$320,FALSE),'csapat-ranglista'!$A:$FP,DT$321,FALSE)/4),0)</f>
        <v>0</v>
      </c>
      <c r="DU115" s="223">
        <f>IFERROR(IF(RIGHT(VLOOKUP($A115,csapatok!$A:$NN,DU$320,FALSE),5)="Csere",VLOOKUP(LEFT(VLOOKUP($A115,csapatok!$A:$NN,DU$320,FALSE),LEN(VLOOKUP($A115,csapatok!$A:$NN,DU$320,FALSE))-6),'csapat-ranglista'!$A:$FP,DU$321,FALSE)/8,VLOOKUP(VLOOKUP($A115,csapatok!$A:$NN,DU$320,FALSE),'csapat-ranglista'!$A:$FP,DU$321,FALSE)/4),0)</f>
        <v>0</v>
      </c>
      <c r="DV115" s="223">
        <f>IFERROR(IF(RIGHT(VLOOKUP($A115,csapatok!$A:$NN,DV$320,FALSE),5)="Csere",VLOOKUP(LEFT(VLOOKUP($A115,csapatok!$A:$NN,DV$320,FALSE),LEN(VLOOKUP($A115,csapatok!$A:$NN,DV$320,FALSE))-6),'csapat-ranglista'!$A:$FP,DV$321,FALSE)/8,VLOOKUP(VLOOKUP($A115,csapatok!$A:$NN,DV$320,FALSE),'csapat-ranglista'!$A:$FP,DV$321,FALSE)/4),0)</f>
        <v>0</v>
      </c>
      <c r="DW115" s="223">
        <f>IFERROR(IF(RIGHT(VLOOKUP($A115,csapatok!$A:$NN,DW$320,FALSE),5)="Csere",VLOOKUP(LEFT(VLOOKUP($A115,csapatok!$A:$NN,DW$320,FALSE),LEN(VLOOKUP($A115,csapatok!$A:$NN,DW$320,FALSE))-6),'csapat-ranglista'!$A:$FP,DW$321,FALSE)/8,VLOOKUP(VLOOKUP($A115,csapatok!$A:$NN,DW$320,FALSE),'csapat-ranglista'!$A:$FP,DW$321,FALSE)/4),0)</f>
        <v>0</v>
      </c>
      <c r="DX115" s="223">
        <f>IFERROR(IF(RIGHT(VLOOKUP($A115,csapatok!$A:$NN,DX$320,FALSE),5)="Csere",VLOOKUP(LEFT(VLOOKUP($A115,csapatok!$A:$NN,DX$320,FALSE),LEN(VLOOKUP($A115,csapatok!$A:$NN,DX$320,FALSE))-6),'csapat-ranglista'!$A:$FP,DX$321,FALSE)/8,VLOOKUP(VLOOKUP($A115,csapatok!$A:$NN,DX$320,FALSE),'csapat-ranglista'!$A:$FP,DX$321,FALSE)/4),0)</f>
        <v>0</v>
      </c>
      <c r="DY115" s="223">
        <f>IFERROR(IF(RIGHT(VLOOKUP($A115,csapatok!$A:$NN,DY$320,FALSE),5)="Csere",VLOOKUP(LEFT(VLOOKUP($A115,csapatok!$A:$NN,DY$320,FALSE),LEN(VLOOKUP($A115,csapatok!$A:$NN,DY$320,FALSE))-6),'csapat-ranglista'!$A:$FP,DY$321,FALSE)/8,VLOOKUP(VLOOKUP($A115,csapatok!$A:$NN,DY$320,FALSE),'csapat-ranglista'!$A:$FP,DY$321,FALSE)/4),0)</f>
        <v>0</v>
      </c>
      <c r="DZ115" s="223">
        <f>IFERROR(IF(RIGHT(VLOOKUP($A115,csapatok!$A:$NN,DZ$320,FALSE),5)="Csere",VLOOKUP(LEFT(VLOOKUP($A115,csapatok!$A:$NN,DZ$320,FALSE),LEN(VLOOKUP($A115,csapatok!$A:$NN,DZ$320,FALSE))-6),'csapat-ranglista'!$A:$FP,DZ$321,FALSE)/8,VLOOKUP(VLOOKUP($A115,csapatok!$A:$NN,DZ$320,FALSE),'csapat-ranglista'!$A:$FP,DZ$321,FALSE)/4),0)</f>
        <v>0</v>
      </c>
      <c r="EA115" s="223">
        <f>IFERROR(IF(RIGHT(VLOOKUP($A115,csapatok!$A:$NN,EA$320,FALSE),5)="Csere",VLOOKUP(LEFT(VLOOKUP($A115,csapatok!$A:$NN,EA$320,FALSE),LEN(VLOOKUP($A115,csapatok!$A:$NN,EA$320,FALSE))-6),'csapat-ranglista'!$A:$FP,EA$321,FALSE)/8,VLOOKUP(VLOOKUP($A115,csapatok!$A:$NN,EA$320,FALSE),'csapat-ranglista'!$A:$FP,EA$321,FALSE)/4),0)</f>
        <v>0</v>
      </c>
      <c r="EB115" s="223">
        <f>IFERROR(IF(RIGHT(VLOOKUP($A115,csapatok!$A:$NN,EB$320,FALSE),5)="Csere",VLOOKUP(LEFT(VLOOKUP($A115,csapatok!$A:$NN,EB$320,FALSE),LEN(VLOOKUP($A115,csapatok!$A:$NN,EB$320,FALSE))-6),'csapat-ranglista'!$A:$FP,EB$321,FALSE)/8,VLOOKUP(VLOOKUP($A115,csapatok!$A:$NN,EB$320,FALSE),'csapat-ranglista'!$A:$FP,EB$321,FALSE)/4),0)</f>
        <v>0</v>
      </c>
      <c r="EC115" s="223">
        <f>IFERROR(IF(RIGHT(VLOOKUP($A115,csapatok!$A:$NN,EC$320,FALSE),5)="Csere",VLOOKUP(LEFT(VLOOKUP($A115,csapatok!$A:$NN,EC$320,FALSE),LEN(VLOOKUP($A115,csapatok!$A:$NN,EC$320,FALSE))-6),'csapat-ranglista'!$A:$FP,EC$321,FALSE)/8,VLOOKUP(VLOOKUP($A115,csapatok!$A:$NN,EC$320,FALSE),'csapat-ranglista'!$A:$FP,EC$321,FALSE)/4),0)</f>
        <v>0</v>
      </c>
      <c r="ED115" s="223">
        <f>IFERROR(IF(RIGHT(VLOOKUP($A115,csapatok!$A:$NN,ED$320,FALSE),5)="Csere",VLOOKUP(LEFT(VLOOKUP($A115,csapatok!$A:$NN,ED$320,FALSE),LEN(VLOOKUP($A115,csapatok!$A:$NN,ED$320,FALSE))-6),'csapat-ranglista'!$A:$FP,ED$321,FALSE)/8,VLOOKUP(VLOOKUP($A115,csapatok!$A:$NN,ED$320,FALSE),'csapat-ranglista'!$A:$FP,ED$321,FALSE)/4),0)</f>
        <v>0</v>
      </c>
      <c r="EE115" s="223">
        <f>IFERROR(IF(RIGHT(VLOOKUP($A115,csapatok!$A:$NN,EE$320,FALSE),5)="Csere",VLOOKUP(LEFT(VLOOKUP($A115,csapatok!$A:$NN,EE$320,FALSE),LEN(VLOOKUP($A115,csapatok!$A:$NN,EE$320,FALSE))-6),'csapat-ranglista'!$A:$FP,EE$321,FALSE)/8,VLOOKUP(VLOOKUP($A115,csapatok!$A:$NN,EE$320,FALSE),'csapat-ranglista'!$A:$FP,EE$321,FALSE)/4),0)</f>
        <v>0</v>
      </c>
      <c r="EF115" s="223">
        <f>IFERROR(IF(RIGHT(VLOOKUP($A115,csapatok!$A:$NN,EF$320,FALSE),5)="Csere",VLOOKUP(LEFT(VLOOKUP($A115,csapatok!$A:$NN,EF$320,FALSE),LEN(VLOOKUP($A115,csapatok!$A:$NN,EF$320,FALSE))-6),'csapat-ranglista'!$A:$FP,EF$321,FALSE)/8,VLOOKUP(VLOOKUP($A115,csapatok!$A:$NN,EF$320,FALSE),'csapat-ranglista'!$A:$FP,EF$321,FALSE)/4),0)</f>
        <v>0</v>
      </c>
      <c r="EG115" s="223">
        <f>IFERROR(IF(RIGHT(VLOOKUP($A115,csapatok!$A:$NN,EG$320,FALSE),5)="Csere",VLOOKUP(LEFT(VLOOKUP($A115,csapatok!$A:$NN,EG$320,FALSE),LEN(VLOOKUP($A115,csapatok!$A:$NN,EG$320,FALSE))-6),'csapat-ranglista'!$A:$FP,EG$321,FALSE)/8,VLOOKUP(VLOOKUP($A115,csapatok!$A:$NN,EG$320,FALSE),'csapat-ranglista'!$A:$FP,EG$321,FALSE)/4),0)</f>
        <v>0</v>
      </c>
      <c r="EH115" s="223">
        <f>IFERROR(IF(RIGHT(VLOOKUP($A115,csapatok!$A:$NN,EH$320,FALSE),5)="Csere",VLOOKUP(LEFT(VLOOKUP($A115,csapatok!$A:$NN,EH$320,FALSE),LEN(VLOOKUP($A115,csapatok!$A:$NN,EH$320,FALSE))-6),'csapat-ranglista'!$A:$FP,EH$321,FALSE)/8,VLOOKUP(VLOOKUP($A115,csapatok!$A:$NN,EH$320,FALSE),'csapat-ranglista'!$A:$FP,EH$321,FALSE)/4),0)</f>
        <v>0</v>
      </c>
      <c r="EI115" s="223">
        <f>IFERROR(IF(RIGHT(VLOOKUP($A115,csapatok!$A:$NN,EI$320,FALSE),5)="Csere",VLOOKUP(LEFT(VLOOKUP($A115,csapatok!$A:$NN,EI$320,FALSE),LEN(VLOOKUP($A115,csapatok!$A:$NN,EI$320,FALSE))-6),'csapat-ranglista'!$A:$FP,EI$321,FALSE)/8,VLOOKUP(VLOOKUP($A115,csapatok!$A:$NN,EI$320,FALSE),'csapat-ranglista'!$A:$FP,EI$321,FALSE)/4),0)</f>
        <v>0</v>
      </c>
      <c r="EJ115" s="223">
        <f>IFERROR(IF(RIGHT(VLOOKUP($A115,csapatok!$A:$NN,EJ$320,FALSE),5)="Csere",VLOOKUP(LEFT(VLOOKUP($A115,csapatok!$A:$NN,EJ$320,FALSE),LEN(VLOOKUP($A115,csapatok!$A:$NN,EJ$320,FALSE))-6),'csapat-ranglista'!$A:$FP,EJ$321,FALSE)/8,VLOOKUP(VLOOKUP($A115,csapatok!$A:$NN,EJ$320,FALSE),'csapat-ranglista'!$A:$FP,EJ$321,FALSE)/4),0)</f>
        <v>0</v>
      </c>
      <c r="EK115" s="223">
        <f>IFERROR(IF(RIGHT(VLOOKUP($A115,csapatok!$A:$NN,EK$320,FALSE),5)="Csere",VLOOKUP(LEFT(VLOOKUP($A115,csapatok!$A:$NN,EK$320,FALSE),LEN(VLOOKUP($A115,csapatok!$A:$NN,EK$320,FALSE))-6),'csapat-ranglista'!$A:$FP,EK$321,FALSE)/8,VLOOKUP(VLOOKUP($A115,csapatok!$A:$NN,EK$320,FALSE),'csapat-ranglista'!$A:$FP,EK$321,FALSE)/4),0)</f>
        <v>0</v>
      </c>
      <c r="EL115" s="223">
        <f>IFERROR(IF(RIGHT(VLOOKUP($A115,csapatok!$A:$NN,EL$320,FALSE),5)="Csere",VLOOKUP(LEFT(VLOOKUP($A115,csapatok!$A:$NN,EL$320,FALSE),LEN(VLOOKUP($A115,csapatok!$A:$NN,EL$320,FALSE))-6),'csapat-ranglista'!$A:$FP,EL$321,FALSE)/8,VLOOKUP(VLOOKUP($A115,csapatok!$A:$NN,EL$320,FALSE),'csapat-ranglista'!$A:$FP,EL$321,FALSE)/4),0)</f>
        <v>0</v>
      </c>
      <c r="EM115" s="223">
        <f>IFERROR(IF(RIGHT(VLOOKUP($A115,csapatok!$A:$NN,EM$320,FALSE),5)="Csere",VLOOKUP(LEFT(VLOOKUP($A115,csapatok!$A:$NN,EM$320,FALSE),LEN(VLOOKUP($A115,csapatok!$A:$NN,EM$320,FALSE))-6),'csapat-ranglista'!$A:$FP,EM$321,FALSE)/8,VLOOKUP(VLOOKUP($A115,csapatok!$A:$NN,EM$320,FALSE),'csapat-ranglista'!$A:$FP,EM$321,FALSE)/4),0)</f>
        <v>0</v>
      </c>
      <c r="EN115" s="223">
        <f>IFERROR(IF(RIGHT(VLOOKUP($A115,csapatok!$A:$NN,EN$320,FALSE),5)="Csere",VLOOKUP(LEFT(VLOOKUP($A115,csapatok!$A:$NN,EN$320,FALSE),LEN(VLOOKUP($A115,csapatok!$A:$NN,EN$320,FALSE))-6),'csapat-ranglista'!$A:$FP,EN$321,FALSE)/8,VLOOKUP(VLOOKUP($A115,csapatok!$A:$NN,EN$320,FALSE),'csapat-ranglista'!$A:$FP,EN$321,FALSE)/4),0)</f>
        <v>0</v>
      </c>
      <c r="EO115" s="223">
        <f>IFERROR(IF(RIGHT(VLOOKUP($A115,csapatok!$A:$NN,EO$320,FALSE),5)="Csere",VLOOKUP(LEFT(VLOOKUP($A115,csapatok!$A:$NN,EO$320,FALSE),LEN(VLOOKUP($A115,csapatok!$A:$NN,EO$320,FALSE))-6),'csapat-ranglista'!$A:$FP,EO$321,FALSE)/8,VLOOKUP(VLOOKUP($A115,csapatok!$A:$NN,EO$320,FALSE),'csapat-ranglista'!$A:$FP,EO$321,FALSE)/4),0)</f>
        <v>0</v>
      </c>
      <c r="EP115" s="223">
        <f>IFERROR(IF(RIGHT(VLOOKUP($A115,csapatok!$A:$NN,EP$320,FALSE),5)="Csere",VLOOKUP(LEFT(VLOOKUP($A115,csapatok!$A:$NN,EP$320,FALSE),LEN(VLOOKUP($A115,csapatok!$A:$NN,EP$320,FALSE))-6),'csapat-ranglista'!$A:$FP,EP$321,FALSE)/8,VLOOKUP(VLOOKUP($A115,csapatok!$A:$NN,EP$320,FALSE),'csapat-ranglista'!$A:$FP,EP$321,FALSE)/4),0)</f>
        <v>0</v>
      </c>
      <c r="EQ115" s="223">
        <f>IFERROR(IF(RIGHT(VLOOKUP($A115,csapatok!$A:$NN,EQ$320,FALSE),5)="Csere",VLOOKUP(LEFT(VLOOKUP($A115,csapatok!$A:$NN,EQ$320,FALSE),LEN(VLOOKUP($A115,csapatok!$A:$NN,EQ$320,FALSE))-6),'csapat-ranglista'!$A:$FP,EQ$321,FALSE)/8,VLOOKUP(VLOOKUP($A115,csapatok!$A:$NN,EQ$320,FALSE),'csapat-ranglista'!$A:$FP,EQ$321,FALSE)/4),0)</f>
        <v>0</v>
      </c>
      <c r="ER115" s="223">
        <f>IFERROR(IF(RIGHT(VLOOKUP($A115,csapatok!$A:$NN,ER$320,FALSE),5)="Csere",VLOOKUP(LEFT(VLOOKUP($A115,csapatok!$A:$NN,ER$320,FALSE),LEN(VLOOKUP($A115,csapatok!$A:$NN,ER$320,FALSE))-6),'csapat-ranglista'!$A:$FP,ER$321,FALSE)/8,VLOOKUP(VLOOKUP($A115,csapatok!$A:$NN,ER$320,FALSE),'csapat-ranglista'!$A:$FP,ER$321,FALSE)/4),0)</f>
        <v>0</v>
      </c>
      <c r="ES115" s="223">
        <f>IFERROR(IF(RIGHT(VLOOKUP($A115,csapatok!$A:$NN,ES$320,FALSE),5)="Csere",VLOOKUP(LEFT(VLOOKUP($A115,csapatok!$A:$NN,ES$320,FALSE),LEN(VLOOKUP($A115,csapatok!$A:$NN,ES$320,FALSE))-6),'csapat-ranglista'!$A:$FP,ES$321,FALSE)/8,VLOOKUP(VLOOKUP($A115,csapatok!$A:$NN,ES$320,FALSE),'csapat-ranglista'!$A:$FP,ES$321,FALSE)/4),0)</f>
        <v>0</v>
      </c>
      <c r="ET115" s="223">
        <f>IFERROR(IF(RIGHT(VLOOKUP($A115,csapatok!$A:$NN,ET$320,FALSE),5)="Csere",VLOOKUP(LEFT(VLOOKUP($A115,csapatok!$A:$NN,ET$320,FALSE),LEN(VLOOKUP($A115,csapatok!$A:$NN,ET$320,FALSE))-6),'csapat-ranglista'!$A:$FP,ET$321,FALSE)/8,VLOOKUP(VLOOKUP($A115,csapatok!$A:$NN,ET$320,FALSE),'csapat-ranglista'!$A:$FP,ET$321,FALSE)/4),0)</f>
        <v>0</v>
      </c>
      <c r="EU115" s="223">
        <f>IFERROR(IF(RIGHT(VLOOKUP($A115,csapatok!$A:$NN,EU$320,FALSE),5)="Csere",VLOOKUP(LEFT(VLOOKUP($A115,csapatok!$A:$NN,EU$320,FALSE),LEN(VLOOKUP($A115,csapatok!$A:$NN,EU$320,FALSE))-6),'csapat-ranglista'!$A:$FP,EU$321,FALSE)/8,VLOOKUP(VLOOKUP($A115,csapatok!$A:$NN,EU$320,FALSE),'csapat-ranglista'!$A:$FP,EU$321,FALSE)/4),0)</f>
        <v>0</v>
      </c>
      <c r="EV115" s="223">
        <f>IFERROR(IF(RIGHT(VLOOKUP($A115,csapatok!$A:$NN,EV$320,FALSE),5)="Csere",VLOOKUP(LEFT(VLOOKUP($A115,csapatok!$A:$NN,EV$320,FALSE),LEN(VLOOKUP($A115,csapatok!$A:$NN,EV$320,FALSE))-6),'csapat-ranglista'!$A:$FP,EV$321,FALSE)/8,VLOOKUP(VLOOKUP($A115,csapatok!$A:$NN,EV$320,FALSE),'csapat-ranglista'!$A:$FP,EV$321,FALSE)/4),0)</f>
        <v>0</v>
      </c>
      <c r="EW115" s="223">
        <f>IFERROR(IF(RIGHT(VLOOKUP($A115,csapatok!$A:$NN,EW$320,FALSE),5)="Csere",VLOOKUP(LEFT(VLOOKUP($A115,csapatok!$A:$NN,EW$320,FALSE),LEN(VLOOKUP($A115,csapatok!$A:$NN,EW$320,FALSE))-6),'csapat-ranglista'!$A:$FP,EW$321,FALSE)/8,VLOOKUP(VLOOKUP($A115,csapatok!$A:$NN,EW$320,FALSE),'csapat-ranglista'!$A:$FP,EW$321,FALSE)/4),0)</f>
        <v>0</v>
      </c>
      <c r="EX115" s="223">
        <f>IFERROR(IF(RIGHT(VLOOKUP($A115,csapatok!$A:$NN,EX$320,FALSE),5)="Csere",VLOOKUP(LEFT(VLOOKUP($A115,csapatok!$A:$NN,EX$320,FALSE),LEN(VLOOKUP($A115,csapatok!$A:$NN,EX$320,FALSE))-6),'csapat-ranglista'!$A:$FP,EX$321,FALSE)/8,VLOOKUP(VLOOKUP($A115,csapatok!$A:$NN,EX$320,FALSE),'csapat-ranglista'!$A:$FP,EX$321,FALSE)/4),0)</f>
        <v>0</v>
      </c>
      <c r="EY115" s="223">
        <f>IFERROR(IF(RIGHT(VLOOKUP($A115,csapatok!$A:$NN,EY$320,FALSE),5)="Csere",VLOOKUP(LEFT(VLOOKUP($A115,csapatok!$A:$NN,EY$320,FALSE),LEN(VLOOKUP($A115,csapatok!$A:$NN,EY$320,FALSE))-6),'csapat-ranglista'!$A:$FP,EY$321,FALSE)/8,VLOOKUP(VLOOKUP($A115,csapatok!$A:$NN,EY$320,FALSE),'csapat-ranglista'!$A:$FP,EY$321,FALSE)/4),0)</f>
        <v>0</v>
      </c>
      <c r="EZ115" s="223">
        <f>IFERROR(IF(RIGHT(VLOOKUP($A115,csapatok!$A:$NN,EZ$320,FALSE),5)="Csere",VLOOKUP(LEFT(VLOOKUP($A115,csapatok!$A:$NN,EZ$320,FALSE),LEN(VLOOKUP($A115,csapatok!$A:$NN,EZ$320,FALSE))-6),'csapat-ranglista'!$A:$FP,EZ$321,FALSE)/8,VLOOKUP(VLOOKUP($A115,csapatok!$A:$NN,EZ$320,FALSE),'csapat-ranglista'!$A:$FP,EZ$321,FALSE)/4),0)</f>
        <v>0</v>
      </c>
      <c r="FA115" s="223">
        <f>IFERROR(IF(RIGHT(VLOOKUP($A115,csapatok!$A:$NN,FA$320,FALSE),5)="Csere",VLOOKUP(LEFT(VLOOKUP($A115,csapatok!$A:$NN,FA$320,FALSE),LEN(VLOOKUP($A115,csapatok!$A:$NN,FA$320,FALSE))-6),'csapat-ranglista'!$A:$FP,FA$321,FALSE)/8,VLOOKUP(VLOOKUP($A115,csapatok!$A:$NN,FA$320,FALSE),'csapat-ranglista'!$A:$FP,FA$321,FALSE)/4),0)</f>
        <v>0</v>
      </c>
      <c r="FB115" s="223">
        <f>IFERROR(IF(RIGHT(VLOOKUP($A115,csapatok!$A:$NN,FB$320,FALSE),5)="Csere",VLOOKUP(LEFT(VLOOKUP($A115,csapatok!$A:$NN,FB$320,FALSE),LEN(VLOOKUP($A115,csapatok!$A:$NN,FB$320,FALSE))-6),'csapat-ranglista'!$A:$FP,FB$321,FALSE)/8,VLOOKUP(VLOOKUP($A115,csapatok!$A:$NN,FB$320,FALSE),'csapat-ranglista'!$A:$FP,FB$321,FALSE)/4),0)</f>
        <v>0</v>
      </c>
      <c r="FC115" s="223">
        <f>IFERROR(IF(RIGHT(VLOOKUP($A115,csapatok!$A:$NN,FC$320,FALSE),5)="Csere",VLOOKUP(LEFT(VLOOKUP($A115,csapatok!$A:$NN,FC$320,FALSE),LEN(VLOOKUP($A115,csapatok!$A:$NN,FC$320,FALSE))-6),'csapat-ranglista'!$A:$FP,FC$321,FALSE)/8,VLOOKUP(VLOOKUP($A115,csapatok!$A:$NN,FC$320,FALSE),'csapat-ranglista'!$A:$FP,FC$321,FALSE)/4),0)</f>
        <v>0</v>
      </c>
      <c r="FD115" s="224">
        <f>versenyek!$QY$11*IFERROR(VLOOKUP(VLOOKUP($A115,versenyek!QX:QZ,3,FALSE),szabalyok!$A$16:$B$23,2,FALSE)/4,0)</f>
        <v>0</v>
      </c>
      <c r="FE115" s="224">
        <f>versenyek!$RB$11*IFERROR(VLOOKUP(VLOOKUP($A115,versenyek!RA:RC,3,FALSE),szabalyok!$A$16:$B$23,2,FALSE)/4,0)</f>
        <v>0</v>
      </c>
      <c r="FF115" s="223">
        <f>IFERROR(IF(RIGHT(VLOOKUP($A115,csapatok!$A:$NN,FF$320,FALSE),5)="Csere",VLOOKUP(LEFT(VLOOKUP($A115,csapatok!$A:$NN,FF$320,FALSE),LEN(VLOOKUP($A115,csapatok!$A:$NN,FF$320,FALSE))-6),'csapat-ranglista'!$A:$FP,FF$321,FALSE)/8,VLOOKUP(VLOOKUP($A115,csapatok!$A:$NN,FF$320,FALSE),'csapat-ranglista'!$A:$FP,FF$321,FALSE)/4),0)</f>
        <v>0</v>
      </c>
      <c r="FG115" s="223">
        <f>IFERROR(IF(RIGHT(VLOOKUP($A115,csapatok!$A:$NN,FG$320,FALSE),5)="Csere",VLOOKUP(LEFT(VLOOKUP($A115,csapatok!$A:$NN,FG$320,FALSE),LEN(VLOOKUP($A115,csapatok!$A:$NN,FG$320,FALSE))-6),'csapat-ranglista'!$A:$FP,FG$321,FALSE)/8,VLOOKUP(VLOOKUP($A115,csapatok!$A:$NN,FG$320,FALSE),'csapat-ranglista'!$A:$FP,FG$321,FALSE)/4),0)</f>
        <v>2.0236714139154843</v>
      </c>
      <c r="FH115" s="223">
        <f>IFERROR(IF(RIGHT(VLOOKUP($A115,csapatok!$A:$NN,FH$320,FALSE),5)="Csere",VLOOKUP(LEFT(VLOOKUP($A115,csapatok!$A:$NN,FH$320,FALSE),LEN(VLOOKUP($A115,csapatok!$A:$NN,FH$320,FALSE))-6),'csapat-ranglista'!$A:$FP,FH$321,FALSE)/8,VLOOKUP(VLOOKUP($A115,csapatok!$A:$NN,FH$320,FALSE),'csapat-ranglista'!$A:$FP,FH$321,FALSE)/4),0)</f>
        <v>0</v>
      </c>
      <c r="FI115" s="223">
        <f>IFERROR(IF(RIGHT(VLOOKUP($A115,csapatok!$A:$NN,FI$320,FALSE),5)="Csere",VLOOKUP(LEFT(VLOOKUP($A115,csapatok!$A:$NN,FI$320,FALSE),LEN(VLOOKUP($A115,csapatok!$A:$NN,FI$320,FALSE))-6),'csapat-ranglista'!$A:$FP,FI$321,FALSE)/8,VLOOKUP(VLOOKUP($A115,csapatok!$A:$NN,FI$320,FALSE),'csapat-ranglista'!$A:$FP,FI$321,FALSE)/4),0)</f>
        <v>0</v>
      </c>
      <c r="FJ115" s="223">
        <f>IFERROR(IF(RIGHT(VLOOKUP($A115,csapatok!$A:$NN,FJ$320,FALSE),5)="Csere",VLOOKUP(LEFT(VLOOKUP($A115,csapatok!$A:$NN,FJ$320,FALSE),LEN(VLOOKUP($A115,csapatok!$A:$NN,FJ$320,FALSE))-6),'csapat-ranglista'!$A:$FP,FJ$321,FALSE)/8,VLOOKUP(VLOOKUP($A115,csapatok!$A:$NN,FJ$320,FALSE),'csapat-ranglista'!$A:$FP,FJ$321,FALSE)/4),0)</f>
        <v>0</v>
      </c>
      <c r="FK115" s="223">
        <f>IFERROR(IF(RIGHT(VLOOKUP($A115,csapatok!$A:$NN,FK$320,FALSE),5)="Csere",VLOOKUP(LEFT(VLOOKUP($A115,csapatok!$A:$NN,FK$320,FALSE),LEN(VLOOKUP($A115,csapatok!$A:$NN,FK$320,FALSE))-6),'csapat-ranglista'!$A:$FP,FK$321,FALSE)/8,VLOOKUP(VLOOKUP($A115,csapatok!$A:$NN,FK$320,FALSE),'csapat-ranglista'!$A:$FP,FK$321,FALSE)/4),0)</f>
        <v>0</v>
      </c>
      <c r="FL115" s="223">
        <f>IFERROR(IF(RIGHT(VLOOKUP($A115,csapatok!$A:$NN,FL$320,FALSE),5)="Csere",VLOOKUP(LEFT(VLOOKUP($A115,csapatok!$A:$NN,FL$320,FALSE),LEN(VLOOKUP($A115,csapatok!$A:$NN,FL$320,FALSE))-6),'csapat-ranglista'!$A:$FP,FL$321,FALSE)/8,VLOOKUP(VLOOKUP($A115,csapatok!$A:$NN,FL$320,FALSE),'csapat-ranglista'!$A:$FP,FL$321,FALSE)/4),0)</f>
        <v>0</v>
      </c>
      <c r="FM115" s="223">
        <f>IFERROR(IF(RIGHT(VLOOKUP($A115,csapatok!$A:$NN,FM$320,FALSE),5)="Csere",VLOOKUP(LEFT(VLOOKUP($A115,csapatok!$A:$NN,FM$320,FALSE),LEN(VLOOKUP($A115,csapatok!$A:$NN,FM$320,FALSE))-6),'csapat-ranglista'!$A:$FP,FM$321,FALSE)/8,VLOOKUP(VLOOKUP($A115,csapatok!$A:$NN,FM$320,FALSE),'csapat-ranglista'!$A:$FP,FM$321,FALSE)/4),0)</f>
        <v>0</v>
      </c>
      <c r="FN115" s="223">
        <f>IFERROR(IF(RIGHT(VLOOKUP($A115,csapatok!$A:$NN,FN$320,FALSE),5)="Csere",VLOOKUP(LEFT(VLOOKUP($A115,csapatok!$A:$NN,FN$320,FALSE),LEN(VLOOKUP($A115,csapatok!$A:$NN,FN$320,FALSE))-6),'csapat-ranglista'!$A:$FP,FN$321,FALSE)/8,VLOOKUP(VLOOKUP($A115,csapatok!$A:$NN,FN$320,FALSE),'csapat-ranglista'!$A:$FP,FN$321,FALSE)/4),0)</f>
        <v>0</v>
      </c>
      <c r="FO115" s="223">
        <f>IFERROR(IF(RIGHT(VLOOKUP($A115,csapatok!$A:$NN,FO$320,FALSE),5)="Csere",VLOOKUP(LEFT(VLOOKUP($A115,csapatok!$A:$NN,FO$320,FALSE),LEN(VLOOKUP($A115,csapatok!$A:$NN,FO$320,FALSE))-6),'csapat-ranglista'!$A:$FP,FO$321,FALSE)/8,VLOOKUP(VLOOKUP($A115,csapatok!$A:$NN,FO$320,FALSE),'csapat-ranglista'!$A:$FP,FO$321,FALSE)/4),0)</f>
        <v>0</v>
      </c>
      <c r="FP115" s="223">
        <f>IFERROR(IF(RIGHT(VLOOKUP($A115,csapatok!$A:$NN,FP$320,FALSE),5)="Csere",VLOOKUP(LEFT(VLOOKUP($A115,csapatok!$A:$NN,FP$320,FALSE),LEN(VLOOKUP($A115,csapatok!$A:$NN,FP$320,FALSE))-6),'csapat-ranglista'!$A:$FP,FP$321,FALSE)/8,VLOOKUP(VLOOKUP($A115,csapatok!$A:$NN,FP$320,FALSE),'csapat-ranglista'!$A:$FP,FP$321,FALSE)/4),0)</f>
        <v>0</v>
      </c>
      <c r="FQ115" s="223">
        <f>IFERROR(IF(RIGHT(VLOOKUP($A115,csapatok!$A:$NN,FQ$320,FALSE),5)="Csere",VLOOKUP(LEFT(VLOOKUP($A115,csapatok!$A:$NN,FQ$320,FALSE),LEN(VLOOKUP($A115,csapatok!$A:$NN,FQ$320,FALSE))-6),'csapat-ranglista'!$A:$FP,FQ$321,FALSE)/8,VLOOKUP(VLOOKUP($A115,csapatok!$A:$NN,FQ$320,FALSE),'csapat-ranglista'!$A:$FP,FQ$321,FALSE)/4),0)</f>
        <v>0</v>
      </c>
      <c r="FR115" s="223">
        <f>IFERROR(IF(RIGHT(VLOOKUP($A115,csapatok!$A:$NN,FR$320,FALSE),5)="Csere",VLOOKUP(LEFT(VLOOKUP($A115,csapatok!$A:$NN,FR$320,FALSE),LEN(VLOOKUP($A115,csapatok!$A:$NN,FR$320,FALSE))-6),'csapat-ranglista'!$A:$FP,FR$321,FALSE)/8,VLOOKUP(VLOOKUP($A115,csapatok!$A:$NN,FR$320,FALSE),'csapat-ranglista'!$A:$FP,FR$321,FALSE)/4),0)</f>
        <v>0</v>
      </c>
      <c r="FS115" s="223">
        <f>IFERROR(IF(RIGHT(VLOOKUP($A115,csapatok!$A:$NN,FS$320,FALSE),5)="Csere",VLOOKUP(LEFT(VLOOKUP($A115,csapatok!$A:$NN,FS$320,FALSE),LEN(VLOOKUP($A115,csapatok!$A:$NN,FS$320,FALSE))-6),'csapat-ranglista'!$A:$FP,FS$321,FALSE)/8,VLOOKUP(VLOOKUP($A115,csapatok!$A:$NN,FS$320,FALSE),'csapat-ranglista'!$A:$FP,FS$321,FALSE)/4),0)</f>
        <v>0</v>
      </c>
      <c r="FT115" s="223">
        <f>IFERROR(IF(RIGHT(VLOOKUP($A115,csapatok!$A:$NN,FT$320,FALSE),5)="Csere",VLOOKUP(LEFT(VLOOKUP($A115,csapatok!$A:$NN,FT$320,FALSE),LEN(VLOOKUP($A115,csapatok!$A:$NN,FT$320,FALSE))-6),'csapat-ranglista'!$A:$FP,FT$321,FALSE)/8,VLOOKUP(VLOOKUP($A115,csapatok!$A:$NN,FT$320,FALSE),'csapat-ranglista'!$A:$FP,FT$321,FALSE)/4),0)</f>
        <v>0</v>
      </c>
      <c r="FU115" s="223">
        <f>IFERROR(IF(RIGHT(VLOOKUP($A115,csapatok!$A:$NN,FU$320,FALSE),5)="Csere",VLOOKUP(LEFT(VLOOKUP($A115,csapatok!$A:$NN,FU$320,FALSE),LEN(VLOOKUP($A115,csapatok!$A:$NN,FU$320,FALSE))-6),'csapat-ranglista'!$A:$FP,FU$321,FALSE)/8,VLOOKUP(VLOOKUP($A115,csapatok!$A:$NN,FU$320,FALSE),'csapat-ranglista'!$A:$FP,FU$321,FALSE)/4),0)</f>
        <v>0</v>
      </c>
      <c r="FV115" s="223">
        <f>IFERROR(IF(RIGHT(VLOOKUP($A115,csapatok!$A:$NN,FV$320,FALSE),5)="Csere",VLOOKUP(LEFT(VLOOKUP($A115,csapatok!$A:$NN,FV$320,FALSE),LEN(VLOOKUP($A115,csapatok!$A:$NN,FV$320,FALSE))-6),'csapat-ranglista'!$A:$FP,FV$321,FALSE)/8,VLOOKUP(VLOOKUP($A115,csapatok!$A:$NN,FV$320,FALSE),'csapat-ranglista'!$A:$FP,FV$321,FALSE)/4),0)</f>
        <v>0</v>
      </c>
      <c r="FW115" s="223">
        <f>IFERROR(IF(RIGHT(VLOOKUP($A115,csapatok!$A:$NN,FW$320,FALSE),5)="Csere",VLOOKUP(LEFT(VLOOKUP($A115,csapatok!$A:$NN,FW$320,FALSE),LEN(VLOOKUP($A115,csapatok!$A:$NN,FW$320,FALSE))-6),'csapat-ranglista'!$A:$FP,FW$321,FALSE)/8,VLOOKUP(VLOOKUP($A115,csapatok!$A:$NN,FW$320,FALSE),'csapat-ranglista'!$A:$FP,FW$321,FALSE)/4),0)</f>
        <v>0</v>
      </c>
      <c r="FX115" s="223">
        <f>IFERROR(IF(RIGHT(VLOOKUP($A115,csapatok!$A:$NN,FX$320,FALSE),5)="Csere",VLOOKUP(LEFT(VLOOKUP($A115,csapatok!$A:$NN,FX$320,FALSE),LEN(VLOOKUP($A115,csapatok!$A:$NN,FX$320,FALSE))-6),'csapat-ranglista'!$A:$FP,FX$321,FALSE)/8,VLOOKUP(VLOOKUP($A115,csapatok!$A:$NN,FX$320,FALSE),'csapat-ranglista'!$A:$FP,FX$321,FALSE)/4),0)</f>
        <v>0</v>
      </c>
      <c r="FY115" s="223">
        <f>IFERROR(IF(RIGHT(VLOOKUP($A115,csapatok!$A:$NN,FY$320,FALSE),5)="Csere",VLOOKUP(LEFT(VLOOKUP($A115,csapatok!$A:$NN,FY$320,FALSE),LEN(VLOOKUP($A115,csapatok!$A:$NN,FY$320,FALSE))-6),'csapat-ranglista'!$A:$FP,FY$321,FALSE)/8,VLOOKUP(VLOOKUP($A115,csapatok!$A:$NN,FY$320,FALSE),'csapat-ranglista'!$A:$FP,FY$321,FALSE)/4),0)</f>
        <v>0</v>
      </c>
      <c r="FZ115" s="223">
        <f>IFERROR(IF(RIGHT(VLOOKUP($A115,csapatok!$A:$NN,FZ$320,FALSE),5)="Csere",VLOOKUP(LEFT(VLOOKUP($A115,csapatok!$A:$NN,FZ$320,FALSE),LEN(VLOOKUP($A115,csapatok!$A:$NN,FZ$320,FALSE))-6),'csapat-ranglista'!$A:$FP,FZ$321,FALSE)/8,VLOOKUP(VLOOKUP($A115,csapatok!$A:$NN,FZ$320,FALSE),'csapat-ranglista'!$A:$FP,FZ$321,FALSE)/4),0)</f>
        <v>0</v>
      </c>
      <c r="GA115" s="223">
        <f>IFERROR(IF(RIGHT(VLOOKUP($A115,csapatok!$A:$NN,GA$320,FALSE),5)="Csere",VLOOKUP(LEFT(VLOOKUP($A115,csapatok!$A:$NN,GA$320,FALSE),LEN(VLOOKUP($A115,csapatok!$A:$NN,GA$320,FALSE))-6),'csapat-ranglista'!$A:$FP,GA$321,FALSE)/8,VLOOKUP(VLOOKUP($A115,csapatok!$A:$NN,GA$320,FALSE),'csapat-ranglista'!$A:$FP,GA$321,FALSE)/4),0)</f>
        <v>0</v>
      </c>
      <c r="GB115" s="223">
        <f>IFERROR(IF(RIGHT(VLOOKUP($A115,csapatok!$A:$NN,GB$320,FALSE),5)="Csere",VLOOKUP(LEFT(VLOOKUP($A115,csapatok!$A:$NN,GB$320,FALSE),LEN(VLOOKUP($A115,csapatok!$A:$NN,GB$320,FALSE))-6),'csapat-ranglista'!$A:$FP,GB$321,FALSE)/8,VLOOKUP(VLOOKUP($A115,csapatok!$A:$NN,GB$320,FALSE),'csapat-ranglista'!$A:$FP,GB$321,FALSE)/4),0)</f>
        <v>0</v>
      </c>
      <c r="GC115" s="223">
        <f>IFERROR(IF(RIGHT(VLOOKUP($A115,csapatok!$A:$NN,GC$320,FALSE),5)="Csere",VLOOKUP(LEFT(VLOOKUP($A115,csapatok!$A:$NN,GC$320,FALSE),LEN(VLOOKUP($A115,csapatok!$A:$NN,GC$320,FALSE))-6),'csapat-ranglista'!$A:$FP,GC$321,FALSE)/8,VLOOKUP(VLOOKUP($A115,csapatok!$A:$NN,GC$320,FALSE),'csapat-ranglista'!$A:$FP,GC$321,FALSE)/4),0)</f>
        <v>0</v>
      </c>
      <c r="GD115" s="247">
        <f>SUM(EQ115:GC115)</f>
        <v>2.0236714139154843</v>
      </c>
    </row>
    <row r="116" spans="1:186">
      <c r="A116" s="1" t="s">
        <v>1596</v>
      </c>
      <c r="B116" s="130"/>
      <c r="C116" s="131" t="str">
        <f>IF(B116=0,"",IF(B116&lt;$C$1,"felnőtt","ifi"))</f>
        <v/>
      </c>
      <c r="D116" s="32" t="s">
        <v>101</v>
      </c>
      <c r="E116" s="45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4"/>
      <c r="BD116" s="224"/>
      <c r="BE116" s="223">
        <f>IFERROR(IF(RIGHT(VLOOKUP($A116,csapatok!$A:$NN,BE$320,FALSE),5)="Csere",VLOOKUP(LEFT(VLOOKUP($A116,csapatok!$A:$NN,BE$320,FALSE),LEN(VLOOKUP($A116,csapatok!$A:$NN,BE$320,FALSE))-6),'csapat-ranglista'!$A:$FP,BE$321,FALSE)/8,VLOOKUP(VLOOKUP($A116,csapatok!$A:$NN,BE$320,FALSE),'csapat-ranglista'!$A:$FP,BE$321,FALSE)/4),0)</f>
        <v>0</v>
      </c>
      <c r="BF116" s="223">
        <f>IFERROR(IF(RIGHT(VLOOKUP($A116,csapatok!$A:$NN,BF$320,FALSE),5)="Csere",VLOOKUP(LEFT(VLOOKUP($A116,csapatok!$A:$NN,BF$320,FALSE),LEN(VLOOKUP($A116,csapatok!$A:$NN,BF$320,FALSE))-6),'csapat-ranglista'!$A:$FP,BF$321,FALSE)/8,VLOOKUP(VLOOKUP($A116,csapatok!$A:$NN,BF$320,FALSE),'csapat-ranglista'!$A:$FP,BF$321,FALSE)/4),0)</f>
        <v>0</v>
      </c>
      <c r="BG116" s="223">
        <f>IFERROR(IF(RIGHT(VLOOKUP($A116,csapatok!$A:$NN,BG$320,FALSE),5)="Csere",VLOOKUP(LEFT(VLOOKUP($A116,csapatok!$A:$NN,BG$320,FALSE),LEN(VLOOKUP($A116,csapatok!$A:$NN,BG$320,FALSE))-6),'csapat-ranglista'!$A:$FP,BG$321,FALSE)/8,VLOOKUP(VLOOKUP($A116,csapatok!$A:$NN,BG$320,FALSE),'csapat-ranglista'!$A:$FP,BG$321,FALSE)/4),0)</f>
        <v>0</v>
      </c>
      <c r="BH116" s="223">
        <f>IFERROR(IF(RIGHT(VLOOKUP($A116,csapatok!$A:$NN,BH$320,FALSE),5)="Csere",VLOOKUP(LEFT(VLOOKUP($A116,csapatok!$A:$NN,BH$320,FALSE),LEN(VLOOKUP($A116,csapatok!$A:$NN,BH$320,FALSE))-6),'csapat-ranglista'!$A:$FP,BH$321,FALSE)/8,VLOOKUP(VLOOKUP($A116,csapatok!$A:$NN,BH$320,FALSE),'csapat-ranglista'!$A:$FP,BH$321,FALSE)/4),0)</f>
        <v>0</v>
      </c>
      <c r="BI116" s="223">
        <f>IFERROR(IF(RIGHT(VLOOKUP($A116,csapatok!$A:$NN,BI$320,FALSE),5)="Csere",VLOOKUP(LEFT(VLOOKUP($A116,csapatok!$A:$NN,BI$320,FALSE),LEN(VLOOKUP($A116,csapatok!$A:$NN,BI$320,FALSE))-6),'csapat-ranglista'!$A:$FP,BI$321,FALSE)/8,VLOOKUP(VLOOKUP($A116,csapatok!$A:$NN,BI$320,FALSE),'csapat-ranglista'!$A:$FP,BI$321,FALSE)/4),0)</f>
        <v>0</v>
      </c>
      <c r="BJ116" s="223">
        <f>IFERROR(IF(RIGHT(VLOOKUP($A116,csapatok!$A:$NN,BJ$320,FALSE),5)="Csere",VLOOKUP(LEFT(VLOOKUP($A116,csapatok!$A:$NN,BJ$320,FALSE),LEN(VLOOKUP($A116,csapatok!$A:$NN,BJ$320,FALSE))-6),'csapat-ranglista'!$A:$FP,BJ$321,FALSE)/8,VLOOKUP(VLOOKUP($A116,csapatok!$A:$NN,BJ$320,FALSE),'csapat-ranglista'!$A:$FP,BJ$321,FALSE)/4),0)</f>
        <v>0</v>
      </c>
      <c r="BK116" s="223">
        <f>IFERROR(IF(RIGHT(VLOOKUP($A116,csapatok!$A:$NN,BK$320,FALSE),5)="Csere",VLOOKUP(LEFT(VLOOKUP($A116,csapatok!$A:$NN,BK$320,FALSE),LEN(VLOOKUP($A116,csapatok!$A:$NN,BK$320,FALSE))-6),'csapat-ranglista'!$A:$FP,BK$321,FALSE)/8,VLOOKUP(VLOOKUP($A116,csapatok!$A:$NN,BK$320,FALSE),'csapat-ranglista'!$A:$FP,BK$321,FALSE)/4),0)</f>
        <v>0</v>
      </c>
      <c r="BL116" s="223">
        <f>IFERROR(IF(RIGHT(VLOOKUP($A116,csapatok!$A:$NN,BL$320,FALSE),5)="Csere",VLOOKUP(LEFT(VLOOKUP($A116,csapatok!$A:$NN,BL$320,FALSE),LEN(VLOOKUP($A116,csapatok!$A:$NN,BL$320,FALSE))-6),'csapat-ranglista'!$A:$FP,BL$321,FALSE)/8,VLOOKUP(VLOOKUP($A116,csapatok!$A:$NN,BL$320,FALSE),'csapat-ranglista'!$A:$FP,BL$321,FALSE)/4),0)</f>
        <v>0</v>
      </c>
      <c r="BM116" s="223">
        <f>IFERROR(IF(RIGHT(VLOOKUP($A116,csapatok!$A:$NN,BM$320,FALSE),5)="Csere",VLOOKUP(LEFT(VLOOKUP($A116,csapatok!$A:$NN,BM$320,FALSE),LEN(VLOOKUP($A116,csapatok!$A:$NN,BM$320,FALSE))-6),'csapat-ranglista'!$A:$FP,BM$321,FALSE)/8,VLOOKUP(VLOOKUP($A116,csapatok!$A:$NN,BM$320,FALSE),'csapat-ranglista'!$A:$FP,BM$321,FALSE)/4),0)</f>
        <v>0</v>
      </c>
      <c r="BN116" s="223">
        <f>IFERROR(IF(RIGHT(VLOOKUP($A116,csapatok!$A:$NN,BN$320,FALSE),5)="Csere",VLOOKUP(LEFT(VLOOKUP($A116,csapatok!$A:$NN,BN$320,FALSE),LEN(VLOOKUP($A116,csapatok!$A:$NN,BN$320,FALSE))-6),'csapat-ranglista'!$A:$FP,BN$321,FALSE)/8,VLOOKUP(VLOOKUP($A116,csapatok!$A:$NN,BN$320,FALSE),'csapat-ranglista'!$A:$FP,BN$321,FALSE)/4),0)</f>
        <v>0</v>
      </c>
      <c r="BO116" s="223">
        <f>IFERROR(IF(RIGHT(VLOOKUP($A116,csapatok!$A:$NN,BO$320,FALSE),5)="Csere",VLOOKUP(LEFT(VLOOKUP($A116,csapatok!$A:$NN,BO$320,FALSE),LEN(VLOOKUP($A116,csapatok!$A:$NN,BO$320,FALSE))-6),'csapat-ranglista'!$A:$FP,BO$321,FALSE)/8,VLOOKUP(VLOOKUP($A116,csapatok!$A:$NN,BO$320,FALSE),'csapat-ranglista'!$A:$FP,BO$321,FALSE)/4),0)</f>
        <v>0</v>
      </c>
      <c r="BP116" s="223">
        <f>IFERROR(IF(RIGHT(VLOOKUP($A116,csapatok!$A:$NN,BP$320,FALSE),5)="Csere",VLOOKUP(LEFT(VLOOKUP($A116,csapatok!$A:$NN,BP$320,FALSE),LEN(VLOOKUP($A116,csapatok!$A:$NN,BP$320,FALSE))-6),'csapat-ranglista'!$A:$FP,BP$321,FALSE)/8,VLOOKUP(VLOOKUP($A116,csapatok!$A:$NN,BP$320,FALSE),'csapat-ranglista'!$A:$FP,BP$321,FALSE)/4),0)</f>
        <v>0</v>
      </c>
      <c r="BQ116" s="223">
        <f>IFERROR(IF(RIGHT(VLOOKUP($A116,csapatok!$A:$NN,BQ$320,FALSE),5)="Csere",VLOOKUP(LEFT(VLOOKUP($A116,csapatok!$A:$NN,BQ$320,FALSE),LEN(VLOOKUP($A116,csapatok!$A:$NN,BQ$320,FALSE))-6),'csapat-ranglista'!$A:$FP,BQ$321,FALSE)/8,VLOOKUP(VLOOKUP($A116,csapatok!$A:$NN,BQ$320,FALSE),'csapat-ranglista'!$A:$FP,BQ$321,FALSE)/4),0)</f>
        <v>0</v>
      </c>
      <c r="BR116" s="223">
        <f>IFERROR(IF(RIGHT(VLOOKUP($A116,csapatok!$A:$NN,BR$320,FALSE),5)="Csere",VLOOKUP(LEFT(VLOOKUP($A116,csapatok!$A:$NN,BR$320,FALSE),LEN(VLOOKUP($A116,csapatok!$A:$NN,BR$320,FALSE))-6),'csapat-ranglista'!$A:$FP,BR$321,FALSE)/8,VLOOKUP(VLOOKUP($A116,csapatok!$A:$NN,BR$320,FALSE),'csapat-ranglista'!$A:$FP,BR$321,FALSE)/4),0)</f>
        <v>0</v>
      </c>
      <c r="BS116" s="223">
        <f>IFERROR(IF(RIGHT(VLOOKUP($A116,csapatok!$A:$NN,BS$320,FALSE),5)="Csere",VLOOKUP(LEFT(VLOOKUP($A116,csapatok!$A:$NN,BS$320,FALSE),LEN(VLOOKUP($A116,csapatok!$A:$NN,BS$320,FALSE))-6),'csapat-ranglista'!$A:$FP,BS$321,FALSE)/8,VLOOKUP(VLOOKUP($A116,csapatok!$A:$NN,BS$320,FALSE),'csapat-ranglista'!$A:$FP,BS$321,FALSE)/4),0)</f>
        <v>0</v>
      </c>
      <c r="BT116" s="223">
        <f>IFERROR(IF(RIGHT(VLOOKUP($A116,csapatok!$A:$NN,BT$320,FALSE),5)="Csere",VLOOKUP(LEFT(VLOOKUP($A116,csapatok!$A:$NN,BT$320,FALSE),LEN(VLOOKUP($A116,csapatok!$A:$NN,BT$320,FALSE))-6),'csapat-ranglista'!$A:$FP,BT$321,FALSE)/8,VLOOKUP(VLOOKUP($A116,csapatok!$A:$NN,BT$320,FALSE),'csapat-ranglista'!$A:$FP,BT$321,FALSE)/4),0)</f>
        <v>0</v>
      </c>
      <c r="BU116" s="223">
        <f>IFERROR(IF(RIGHT(VLOOKUP($A116,csapatok!$A:$NN,BU$320,FALSE),5)="Csere",VLOOKUP(LEFT(VLOOKUP($A116,csapatok!$A:$NN,BU$320,FALSE),LEN(VLOOKUP($A116,csapatok!$A:$NN,BU$320,FALSE))-6),'csapat-ranglista'!$A:$FP,BU$321,FALSE)/8,VLOOKUP(VLOOKUP($A116,csapatok!$A:$NN,BU$320,FALSE),'csapat-ranglista'!$A:$FP,BU$321,FALSE)/4),0)</f>
        <v>0</v>
      </c>
      <c r="BV116" s="223">
        <f>IFERROR(IF(RIGHT(VLOOKUP($A116,csapatok!$A:$NN,BV$320,FALSE),5)="Csere",VLOOKUP(LEFT(VLOOKUP($A116,csapatok!$A:$NN,BV$320,FALSE),LEN(VLOOKUP($A116,csapatok!$A:$NN,BV$320,FALSE))-6),'csapat-ranglista'!$A:$FP,BV$321,FALSE)/8,VLOOKUP(VLOOKUP($A116,csapatok!$A:$NN,BV$320,FALSE),'csapat-ranglista'!$A:$FP,BV$321,FALSE)/4),0)</f>
        <v>0</v>
      </c>
      <c r="BW116" s="223">
        <f>IFERROR(IF(RIGHT(VLOOKUP($A116,csapatok!$A:$NN,BW$320,FALSE),5)="Csere",VLOOKUP(LEFT(VLOOKUP($A116,csapatok!$A:$NN,BW$320,FALSE),LEN(VLOOKUP($A116,csapatok!$A:$NN,BW$320,FALSE))-6),'csapat-ranglista'!$A:$FP,BW$321,FALSE)/8,VLOOKUP(VLOOKUP($A116,csapatok!$A:$NN,BW$320,FALSE),'csapat-ranglista'!$A:$FP,BW$321,FALSE)/4),0)</f>
        <v>0</v>
      </c>
      <c r="BX116" s="223">
        <f>IFERROR(IF(RIGHT(VLOOKUP($A116,csapatok!$A:$NN,BX$320,FALSE),5)="Csere",VLOOKUP(LEFT(VLOOKUP($A116,csapatok!$A:$NN,BX$320,FALSE),LEN(VLOOKUP($A116,csapatok!$A:$NN,BX$320,FALSE))-6),'csapat-ranglista'!$A:$FP,BX$321,FALSE)/8,VLOOKUP(VLOOKUP($A116,csapatok!$A:$NN,BX$320,FALSE),'csapat-ranglista'!$A:$FP,BX$321,FALSE)/4),0)</f>
        <v>0</v>
      </c>
      <c r="BY116" s="223">
        <f>IFERROR(IF(RIGHT(VLOOKUP($A116,csapatok!$A:$NN,BY$320,FALSE),5)="Csere",VLOOKUP(LEFT(VLOOKUP($A116,csapatok!$A:$NN,BY$320,FALSE),LEN(VLOOKUP($A116,csapatok!$A:$NN,BY$320,FALSE))-6),'csapat-ranglista'!$A:$FP,BY$321,FALSE)/8,VLOOKUP(VLOOKUP($A116,csapatok!$A:$NN,BY$320,FALSE),'csapat-ranglista'!$A:$FP,BY$321,FALSE)/4),0)</f>
        <v>0</v>
      </c>
      <c r="BZ116" s="223">
        <f>IFERROR(IF(RIGHT(VLOOKUP($A116,csapatok!$A:$NN,BZ$320,FALSE),5)="Csere",VLOOKUP(LEFT(VLOOKUP($A116,csapatok!$A:$NN,BZ$320,FALSE),LEN(VLOOKUP($A116,csapatok!$A:$NN,BZ$320,FALSE))-6),'csapat-ranglista'!$A:$FP,BZ$321,FALSE)/8,VLOOKUP(VLOOKUP($A116,csapatok!$A:$NN,BZ$320,FALSE),'csapat-ranglista'!$A:$FP,BZ$321,FALSE)/4),0)</f>
        <v>0</v>
      </c>
      <c r="CA116" s="223">
        <f>IFERROR(IF(RIGHT(VLOOKUP($A116,csapatok!$A:$NN,CA$320,FALSE),5)="Csere",VLOOKUP(LEFT(VLOOKUP($A116,csapatok!$A:$NN,CA$320,FALSE),LEN(VLOOKUP($A116,csapatok!$A:$NN,CA$320,FALSE))-6),'csapat-ranglista'!$A:$FP,CA$321,FALSE)/8,VLOOKUP(VLOOKUP($A116,csapatok!$A:$NN,CA$320,FALSE),'csapat-ranglista'!$A:$FP,CA$321,FALSE)/4),0)</f>
        <v>0</v>
      </c>
      <c r="CB116" s="223">
        <f>IFERROR(IF(RIGHT(VLOOKUP($A116,csapatok!$A:$NN,CB$320,FALSE),5)="Csere",VLOOKUP(LEFT(VLOOKUP($A116,csapatok!$A:$NN,CB$320,FALSE),LEN(VLOOKUP($A116,csapatok!$A:$NN,CB$320,FALSE))-6),'csapat-ranglista'!$A:$FP,CB$321,FALSE)/8,VLOOKUP(VLOOKUP($A116,csapatok!$A:$NN,CB$320,FALSE),'csapat-ranglista'!$A:$FP,CB$321,FALSE)/4),0)</f>
        <v>0</v>
      </c>
      <c r="CC116" s="223">
        <f>IFERROR(IF(RIGHT(VLOOKUP($A116,csapatok!$A:$NN,CC$320,FALSE),5)="Csere",VLOOKUP(LEFT(VLOOKUP($A116,csapatok!$A:$NN,CC$320,FALSE),LEN(VLOOKUP($A116,csapatok!$A:$NN,CC$320,FALSE))-6),'csapat-ranglista'!$A:$FP,CC$321,FALSE)/8,VLOOKUP(VLOOKUP($A116,csapatok!$A:$NN,CC$320,FALSE),'csapat-ranglista'!$A:$FP,CC$321,FALSE)/4),0)</f>
        <v>0</v>
      </c>
      <c r="CD116" s="223">
        <f>IFERROR(IF(RIGHT(VLOOKUP($A116,csapatok!$A:$NN,CD$320,FALSE),5)="Csere",VLOOKUP(LEFT(VLOOKUP($A116,csapatok!$A:$NN,CD$320,FALSE),LEN(VLOOKUP($A116,csapatok!$A:$NN,CD$320,FALSE))-6),'csapat-ranglista'!$A:$FP,CD$321,FALSE)/8,VLOOKUP(VLOOKUP($A116,csapatok!$A:$NN,CD$320,FALSE),'csapat-ranglista'!$A:$FP,CD$321,FALSE)/4),0)</f>
        <v>0</v>
      </c>
      <c r="CE116" s="223">
        <f>IFERROR(IF(RIGHT(VLOOKUP($A116,csapatok!$A:$NN,CE$320,FALSE),5)="Csere",VLOOKUP(LEFT(VLOOKUP($A116,csapatok!$A:$NN,CE$320,FALSE),LEN(VLOOKUP($A116,csapatok!$A:$NN,CE$320,FALSE))-6),'csapat-ranglista'!$A:$FP,CE$321,FALSE)/8,VLOOKUP(VLOOKUP($A116,csapatok!$A:$NN,CE$320,FALSE),'csapat-ranglista'!$A:$FP,CE$321,FALSE)/4),0)</f>
        <v>0</v>
      </c>
      <c r="CF116" s="223">
        <f>IFERROR(IF(RIGHT(VLOOKUP($A116,csapatok!$A:$NN,CF$320,FALSE),5)="Csere",VLOOKUP(LEFT(VLOOKUP($A116,csapatok!$A:$NN,CF$320,FALSE),LEN(VLOOKUP($A116,csapatok!$A:$NN,CF$320,FALSE))-6),'csapat-ranglista'!$A:$FP,CF$321,FALSE)/8,VLOOKUP(VLOOKUP($A116,csapatok!$A:$NN,CF$320,FALSE),'csapat-ranglista'!$A:$FP,CF$321,FALSE)/4),0)</f>
        <v>0</v>
      </c>
      <c r="CG116" s="223">
        <f>IFERROR(IF(RIGHT(VLOOKUP($A116,csapatok!$A:$NN,CG$320,FALSE),5)="Csere",VLOOKUP(LEFT(VLOOKUP($A116,csapatok!$A:$NN,CG$320,FALSE),LEN(VLOOKUP($A116,csapatok!$A:$NN,CG$320,FALSE))-6),'csapat-ranglista'!$A:$FP,CG$321,FALSE)/8,VLOOKUP(VLOOKUP($A116,csapatok!$A:$NN,CG$320,FALSE),'csapat-ranglista'!$A:$FP,CG$321,FALSE)/4),0)</f>
        <v>0</v>
      </c>
      <c r="CH116" s="223">
        <f>IFERROR(IF(RIGHT(VLOOKUP($A116,csapatok!$A:$NN,CH$320,FALSE),5)="Csere",VLOOKUP(LEFT(VLOOKUP($A116,csapatok!$A:$NN,CH$320,FALSE),LEN(VLOOKUP($A116,csapatok!$A:$NN,CH$320,FALSE))-6),'csapat-ranglista'!$A:$FP,CH$321,FALSE)/8,VLOOKUP(VLOOKUP($A116,csapatok!$A:$NN,CH$320,FALSE),'csapat-ranglista'!$A:$FP,CH$321,FALSE)/4),0)</f>
        <v>0</v>
      </c>
      <c r="CI116" s="223">
        <f>IFERROR(IF(RIGHT(VLOOKUP($A116,csapatok!$A:$NN,CI$320,FALSE),5)="Csere",VLOOKUP(LEFT(VLOOKUP($A116,csapatok!$A:$NN,CI$320,FALSE),LEN(VLOOKUP($A116,csapatok!$A:$NN,CI$320,FALSE))-6),'csapat-ranglista'!$A:$FP,CI$321,FALSE)/8,VLOOKUP(VLOOKUP($A116,csapatok!$A:$NN,CI$320,FALSE),'csapat-ranglista'!$A:$FP,CI$321,FALSE)/4),0)</f>
        <v>0</v>
      </c>
      <c r="CJ116" s="224">
        <f>versenyek!$IQ$11*IFERROR(VLOOKUP(VLOOKUP($A116,versenyek!IP:IR,3,FALSE),szabalyok!$A$16:$B$23,2,FALSE)/4,0)</f>
        <v>0</v>
      </c>
      <c r="CK116" s="224">
        <f>versenyek!$IT$11*IFERROR(VLOOKUP(VLOOKUP($A116,versenyek!IS:IU,3,FALSE),szabalyok!$A$16:$B$23,2,FALSE)/4,0)</f>
        <v>0</v>
      </c>
      <c r="CL116" s="223">
        <f>IFERROR(IF(RIGHT(VLOOKUP($A116,csapatok!$A:$NN,CL$320,FALSE),5)="Csere",VLOOKUP(LEFT(VLOOKUP($A116,csapatok!$A:$NN,CL$320,FALSE),LEN(VLOOKUP($A116,csapatok!$A:$NN,CL$320,FALSE))-6),'csapat-ranglista'!$A:$FP,CL$321,FALSE)/8,VLOOKUP(VLOOKUP($A116,csapatok!$A:$NN,CL$320,FALSE),'csapat-ranglista'!$A:$FP,CL$321,FALSE)/4),0)</f>
        <v>0</v>
      </c>
      <c r="CM116" s="223">
        <f>IFERROR(IF(RIGHT(VLOOKUP($A116,csapatok!$A:$NN,CM$320,FALSE),5)="Csere",VLOOKUP(LEFT(VLOOKUP($A116,csapatok!$A:$NN,CM$320,FALSE),LEN(VLOOKUP($A116,csapatok!$A:$NN,CM$320,FALSE))-6),'csapat-ranglista'!$A:$FP,CM$321,FALSE)/8,VLOOKUP(VLOOKUP($A116,csapatok!$A:$NN,CM$320,FALSE),'csapat-ranglista'!$A:$FP,CM$321,FALSE)/4),0)</f>
        <v>0</v>
      </c>
      <c r="CN116" s="223">
        <f>IFERROR(IF(RIGHT(VLOOKUP($A116,csapatok!$A:$NN,CN$320,FALSE),5)="Csere",VLOOKUP(LEFT(VLOOKUP($A116,csapatok!$A:$NN,CN$320,FALSE),LEN(VLOOKUP($A116,csapatok!$A:$NN,CN$320,FALSE))-6),'csapat-ranglista'!$A:$FP,CN$321,FALSE)/8,VLOOKUP(VLOOKUP($A116,csapatok!$A:$NN,CN$320,FALSE),'csapat-ranglista'!$A:$FP,CN$321,FALSE)/4),0)</f>
        <v>0</v>
      </c>
      <c r="CO116" s="223">
        <f>IFERROR(IF(RIGHT(VLOOKUP($A116,csapatok!$A:$NN,CO$320,FALSE),5)="Csere",VLOOKUP(LEFT(VLOOKUP($A116,csapatok!$A:$NN,CO$320,FALSE),LEN(VLOOKUP($A116,csapatok!$A:$NN,CO$320,FALSE))-6),'csapat-ranglista'!$A:$FP,CO$321,FALSE)/8,VLOOKUP(VLOOKUP($A116,csapatok!$A:$NN,CO$320,FALSE),'csapat-ranglista'!$A:$FP,CO$321,FALSE)/4),0)</f>
        <v>0</v>
      </c>
      <c r="CP116" s="223">
        <f>IFERROR(IF(RIGHT(VLOOKUP($A116,csapatok!$A:$NN,CP$320,FALSE),5)="Csere",VLOOKUP(LEFT(VLOOKUP($A116,csapatok!$A:$NN,CP$320,FALSE),LEN(VLOOKUP($A116,csapatok!$A:$NN,CP$320,FALSE))-6),'csapat-ranglista'!$A:$FP,CP$321,FALSE)/8,VLOOKUP(VLOOKUP($A116,csapatok!$A:$NN,CP$320,FALSE),'csapat-ranglista'!$A:$FP,CP$321,FALSE)/4),0)</f>
        <v>0</v>
      </c>
      <c r="CQ116" s="223">
        <f>IFERROR(IF(RIGHT(VLOOKUP($A116,csapatok!$A:$NN,CQ$320,FALSE),5)="Csere",VLOOKUP(LEFT(VLOOKUP($A116,csapatok!$A:$NN,CQ$320,FALSE),LEN(VLOOKUP($A116,csapatok!$A:$NN,CQ$320,FALSE))-6),'csapat-ranglista'!$A:$FP,CQ$321,FALSE)/8,VLOOKUP(VLOOKUP($A116,csapatok!$A:$NN,CQ$320,FALSE),'csapat-ranglista'!$A:$FP,CQ$321,FALSE)/4),0)</f>
        <v>0</v>
      </c>
      <c r="CR116" s="223">
        <f>IFERROR(IF(RIGHT(VLOOKUP($A116,csapatok!$A:$NN,CR$320,FALSE),5)="Csere",VLOOKUP(LEFT(VLOOKUP($A116,csapatok!$A:$NN,CR$320,FALSE),LEN(VLOOKUP($A116,csapatok!$A:$NN,CR$320,FALSE))-6),'csapat-ranglista'!$A:$FP,CR$321,FALSE)/8,VLOOKUP(VLOOKUP($A116,csapatok!$A:$NN,CR$320,FALSE),'csapat-ranglista'!$A:$FP,CR$321,FALSE)/4),0)</f>
        <v>0</v>
      </c>
      <c r="CS116" s="223">
        <f>IFERROR(IF(RIGHT(VLOOKUP($A116,csapatok!$A:$NN,CS$320,FALSE),5)="Csere",VLOOKUP(LEFT(VLOOKUP($A116,csapatok!$A:$NN,CS$320,FALSE),LEN(VLOOKUP($A116,csapatok!$A:$NN,CS$320,FALSE))-6),'csapat-ranglista'!$A:$FP,CS$321,FALSE)/8,VLOOKUP(VLOOKUP($A116,csapatok!$A:$NN,CS$320,FALSE),'csapat-ranglista'!$A:$FP,CS$321,FALSE)/4),0)</f>
        <v>0</v>
      </c>
      <c r="CT116" s="223">
        <f>IFERROR(IF(RIGHT(VLOOKUP($A116,csapatok!$A:$NN,CT$320,FALSE),5)="Csere",VLOOKUP(LEFT(VLOOKUP($A116,csapatok!$A:$NN,CT$320,FALSE),LEN(VLOOKUP($A116,csapatok!$A:$NN,CT$320,FALSE))-6),'csapat-ranglista'!$A:$FP,CT$321,FALSE)/8,VLOOKUP(VLOOKUP($A116,csapatok!$A:$NN,CT$320,FALSE),'csapat-ranglista'!$A:$FP,CT$321,FALSE)/4),0)</f>
        <v>0</v>
      </c>
      <c r="CU116" s="223">
        <f>IFERROR(IF(RIGHT(VLOOKUP($A116,csapatok!$A:$NN,CU$320,FALSE),5)="Csere",VLOOKUP(LEFT(VLOOKUP($A116,csapatok!$A:$NN,CU$320,FALSE),LEN(VLOOKUP($A116,csapatok!$A:$NN,CU$320,FALSE))-6),'csapat-ranglista'!$A:$FP,CU$321,FALSE)/8,VLOOKUP(VLOOKUP($A116,csapatok!$A:$NN,CU$320,FALSE),'csapat-ranglista'!$A:$FP,CU$321,FALSE)/4),0)</f>
        <v>0</v>
      </c>
      <c r="CV116" s="223">
        <f>IFERROR(IF(RIGHT(VLOOKUP($A116,csapatok!$A:$NN,CV$320,FALSE),5)="Csere",VLOOKUP(LEFT(VLOOKUP($A116,csapatok!$A:$NN,CV$320,FALSE),LEN(VLOOKUP($A116,csapatok!$A:$NN,CV$320,FALSE))-6),'csapat-ranglista'!$A:$FP,CV$321,FALSE)/8,VLOOKUP(VLOOKUP($A116,csapatok!$A:$NN,CV$320,FALSE),'csapat-ranglista'!$A:$FP,CV$321,FALSE)/4),0)</f>
        <v>0</v>
      </c>
      <c r="CW116" s="223">
        <f>IFERROR(IF(RIGHT(VLOOKUP($A116,csapatok!$A:$NN,CW$320,FALSE),5)="Csere",VLOOKUP(LEFT(VLOOKUP($A116,csapatok!$A:$NN,CW$320,FALSE),LEN(VLOOKUP($A116,csapatok!$A:$NN,CW$320,FALSE))-6),'csapat-ranglista'!$A:$FP,CW$321,FALSE)/8,VLOOKUP(VLOOKUP($A116,csapatok!$A:$NN,CW$320,FALSE),'csapat-ranglista'!$A:$FP,CW$321,FALSE)/4),0)</f>
        <v>0</v>
      </c>
      <c r="CX116" s="223">
        <f>IFERROR(IF(RIGHT(VLOOKUP($A116,csapatok!$A:$NN,CX$320,FALSE),5)="Csere",VLOOKUP(LEFT(VLOOKUP($A116,csapatok!$A:$NN,CX$320,FALSE),LEN(VLOOKUP($A116,csapatok!$A:$NN,CX$320,FALSE))-6),'csapat-ranglista'!$A:$FP,CX$321,FALSE)/8,VLOOKUP(VLOOKUP($A116,csapatok!$A:$NN,CX$320,FALSE),'csapat-ranglista'!$A:$FP,CX$321,FALSE)/4),0)</f>
        <v>0</v>
      </c>
      <c r="CY116" s="223">
        <f>IFERROR(IF(RIGHT(VLOOKUP($A116,csapatok!$A:$NN,CY$320,FALSE),5)="Csere",VLOOKUP(LEFT(VLOOKUP($A116,csapatok!$A:$NN,CY$320,FALSE),LEN(VLOOKUP($A116,csapatok!$A:$NN,CY$320,FALSE))-6),'csapat-ranglista'!$A:$FP,CY$321,FALSE)/8,VLOOKUP(VLOOKUP($A116,csapatok!$A:$NN,CY$320,FALSE),'csapat-ranglista'!$A:$FP,CY$321,FALSE)/4),0)</f>
        <v>0</v>
      </c>
      <c r="CZ116" s="223">
        <f>IFERROR(IF(RIGHT(VLOOKUP($A116,csapatok!$A:$NN,CZ$320,FALSE),5)="Csere",VLOOKUP(LEFT(VLOOKUP($A116,csapatok!$A:$NN,CZ$320,FALSE),LEN(VLOOKUP($A116,csapatok!$A:$NN,CZ$320,FALSE))-6),'csapat-ranglista'!$A:$FP,CZ$321,FALSE)/8,VLOOKUP(VLOOKUP($A116,csapatok!$A:$NN,CZ$320,FALSE),'csapat-ranglista'!$A:$FP,CZ$321,FALSE)/4),0)</f>
        <v>0</v>
      </c>
      <c r="DA116" s="223">
        <f>IFERROR(IF(RIGHT(VLOOKUP($A116,csapatok!$A:$NN,DA$320,FALSE),5)="Csere",VLOOKUP(LEFT(VLOOKUP($A116,csapatok!$A:$NN,DA$320,FALSE),LEN(VLOOKUP($A116,csapatok!$A:$NN,DA$320,FALSE))-6),'csapat-ranglista'!$A:$FP,DA$321,FALSE)/8,VLOOKUP(VLOOKUP($A116,csapatok!$A:$NN,DA$320,FALSE),'csapat-ranglista'!$A:$FP,DA$321,FALSE)/4),0)</f>
        <v>0</v>
      </c>
      <c r="DB116" s="223">
        <f>IFERROR(IF(RIGHT(VLOOKUP($A116,csapatok!$A:$NN,DB$320,FALSE),5)="Csere",VLOOKUP(LEFT(VLOOKUP($A116,csapatok!$A:$NN,DB$320,FALSE),LEN(VLOOKUP($A116,csapatok!$A:$NN,DB$320,FALSE))-6),'csapat-ranglista'!$A:$FP,DB$321,FALSE)/8,VLOOKUP(VLOOKUP($A116,csapatok!$A:$NN,DB$320,FALSE),'csapat-ranglista'!$A:$FP,DB$321,FALSE)/4),0)</f>
        <v>0</v>
      </c>
      <c r="DC116" s="223">
        <f>IFERROR(IF(RIGHT(VLOOKUP($A116,csapatok!$A:$NN,DC$320,FALSE),5)="Csere",VLOOKUP(LEFT(VLOOKUP($A116,csapatok!$A:$NN,DC$320,FALSE),LEN(VLOOKUP($A116,csapatok!$A:$NN,DC$320,FALSE))-6),'csapat-ranglista'!$A:$FP,DC$321,FALSE)/8,VLOOKUP(VLOOKUP($A116,csapatok!$A:$NN,DC$320,FALSE),'csapat-ranglista'!$A:$FP,DC$321,FALSE)/4),0)</f>
        <v>0</v>
      </c>
      <c r="DD116" s="223">
        <f>IFERROR(IF(RIGHT(VLOOKUP($A116,csapatok!$A:$NN,DD$320,FALSE),5)="Csere",VLOOKUP(LEFT(VLOOKUP($A116,csapatok!$A:$NN,DD$320,FALSE),LEN(VLOOKUP($A116,csapatok!$A:$NN,DD$320,FALSE))-6),'csapat-ranglista'!$A:$FP,DD$321,FALSE)/8,VLOOKUP(VLOOKUP($A116,csapatok!$A:$NN,DD$320,FALSE),'csapat-ranglista'!$A:$FP,DD$321,FALSE)/4),0)</f>
        <v>0</v>
      </c>
      <c r="DE116" s="223">
        <f>IFERROR(IF(RIGHT(VLOOKUP($A116,csapatok!$A:$NN,DE$320,FALSE),5)="Csere",VLOOKUP(LEFT(VLOOKUP($A116,csapatok!$A:$NN,DE$320,FALSE),LEN(VLOOKUP($A116,csapatok!$A:$NN,DE$320,FALSE))-6),'csapat-ranglista'!$A:$FP,DE$321,FALSE)/8,VLOOKUP(VLOOKUP($A116,csapatok!$A:$NN,DE$320,FALSE),'csapat-ranglista'!$A:$FP,DE$321,FALSE)/4),0)</f>
        <v>0</v>
      </c>
      <c r="DF116" s="223">
        <f>IFERROR(IF(RIGHT(VLOOKUP($A116,csapatok!$A:$NN,DF$320,FALSE),5)="Csere",VLOOKUP(LEFT(VLOOKUP($A116,csapatok!$A:$NN,DF$320,FALSE),LEN(VLOOKUP($A116,csapatok!$A:$NN,DF$320,FALSE))-6),'csapat-ranglista'!$A:$FP,DF$321,FALSE)/8,VLOOKUP(VLOOKUP($A116,csapatok!$A:$NN,DF$320,FALSE),'csapat-ranglista'!$A:$FP,DF$321,FALSE)/4),0)</f>
        <v>0</v>
      </c>
      <c r="DG116" s="223">
        <f>IFERROR(IF(RIGHT(VLOOKUP($A116,csapatok!$A:$NN,DG$320,FALSE),5)="Csere",VLOOKUP(LEFT(VLOOKUP($A116,csapatok!$A:$NN,DG$320,FALSE),LEN(VLOOKUP($A116,csapatok!$A:$NN,DG$320,FALSE))-6),'csapat-ranglista'!$A:$FP,DG$321,FALSE)/8,VLOOKUP(VLOOKUP($A116,csapatok!$A:$NN,DG$320,FALSE),'csapat-ranglista'!$A:$FP,DG$321,FALSE)/4),0)</f>
        <v>0</v>
      </c>
      <c r="DH116" s="223">
        <f>IFERROR(IF(RIGHT(VLOOKUP($A116,csapatok!$A:$NN,DH$320,FALSE),5)="Csere",VLOOKUP(LEFT(VLOOKUP($A116,csapatok!$A:$NN,DH$320,FALSE),LEN(VLOOKUP($A116,csapatok!$A:$NN,DH$320,FALSE))-6),'csapat-ranglista'!$A:$FP,DH$321,FALSE)/8,VLOOKUP(VLOOKUP($A116,csapatok!$A:$NN,DH$320,FALSE),'csapat-ranglista'!$A:$FP,DH$321,FALSE)/4),0)</f>
        <v>0</v>
      </c>
      <c r="DI116" s="223">
        <f>IFERROR(IF(RIGHT(VLOOKUP($A116,csapatok!$A:$NN,DI$320,FALSE),5)="Csere",VLOOKUP(LEFT(VLOOKUP($A116,csapatok!$A:$NN,DI$320,FALSE),LEN(VLOOKUP($A116,csapatok!$A:$NN,DI$320,FALSE))-6),'csapat-ranglista'!$A:$FP,DI$321,FALSE)/8,VLOOKUP(VLOOKUP($A116,csapatok!$A:$NN,DI$320,FALSE),'csapat-ranglista'!$A:$FP,DI$321,FALSE)/4),0)</f>
        <v>0</v>
      </c>
      <c r="DJ116" s="223">
        <f>IFERROR(IF(RIGHT(VLOOKUP($A116,csapatok!$A:$NN,DJ$320,FALSE),5)="Csere",VLOOKUP(LEFT(VLOOKUP($A116,csapatok!$A:$NN,DJ$320,FALSE),LEN(VLOOKUP($A116,csapatok!$A:$NN,DJ$320,FALSE))-6),'csapat-ranglista'!$A:$FP,DJ$321,FALSE)/8,VLOOKUP(VLOOKUP($A116,csapatok!$A:$NN,DJ$320,FALSE),'csapat-ranglista'!$A:$FP,DJ$321,FALSE)/4),0)</f>
        <v>0</v>
      </c>
      <c r="DK116" s="223">
        <f>IFERROR(IF(RIGHT(VLOOKUP($A116,csapatok!$A:$NN,DK$320,FALSE),5)="Csere",VLOOKUP(LEFT(VLOOKUP($A116,csapatok!$A:$NN,DK$320,FALSE),LEN(VLOOKUP($A116,csapatok!$A:$NN,DK$320,FALSE))-6),'csapat-ranglista'!$A:$FP,DK$321,FALSE)/8,VLOOKUP(VLOOKUP($A116,csapatok!$A:$NN,DK$320,FALSE),'csapat-ranglista'!$A:$FP,DK$321,FALSE)/4),0)</f>
        <v>0</v>
      </c>
      <c r="DL116" s="223">
        <f>IFERROR(IF(RIGHT(VLOOKUP($A116,csapatok!$A:$NN,DL$320,FALSE),5)="Csere",VLOOKUP(LEFT(VLOOKUP($A116,csapatok!$A:$NN,DL$320,FALSE),LEN(VLOOKUP($A116,csapatok!$A:$NN,DL$320,FALSE))-6),'csapat-ranglista'!$A:$FP,DL$321,FALSE)/8,VLOOKUP(VLOOKUP($A116,csapatok!$A:$NN,DL$320,FALSE),'csapat-ranglista'!$A:$FP,DL$321,FALSE)/4),0)</f>
        <v>0</v>
      </c>
      <c r="DM116" s="223">
        <f>IFERROR(IF(RIGHT(VLOOKUP($A116,csapatok!$A:$NN,DM$320,FALSE),5)="Csere",VLOOKUP(LEFT(VLOOKUP($A116,csapatok!$A:$NN,DM$320,FALSE),LEN(VLOOKUP($A116,csapatok!$A:$NN,DM$320,FALSE))-6),'csapat-ranglista'!$A:$FP,DM$321,FALSE)/8,VLOOKUP(VLOOKUP($A116,csapatok!$A:$NN,DM$320,FALSE),'csapat-ranglista'!$A:$FP,DM$321,FALSE)/4),0)</f>
        <v>0</v>
      </c>
      <c r="DN116" s="223">
        <f>IFERROR(IF(RIGHT(VLOOKUP($A116,csapatok!$A:$NN,DN$320,FALSE),5)="Csere",VLOOKUP(LEFT(VLOOKUP($A116,csapatok!$A:$NN,DN$320,FALSE),LEN(VLOOKUP($A116,csapatok!$A:$NN,DN$320,FALSE))-6),'csapat-ranglista'!$A:$FP,DN$321,FALSE)/8,VLOOKUP(VLOOKUP($A116,csapatok!$A:$NN,DN$320,FALSE),'csapat-ranglista'!$A:$FP,DN$321,FALSE)/4),0)</f>
        <v>0</v>
      </c>
      <c r="DO116" s="224">
        <f>versenyek!$MF$11*IFERROR(VLOOKUP(VLOOKUP($A116,versenyek!ME:MG,3,FALSE),szabalyok!$A$16:$B$23,2,FALSE)/4,0)</f>
        <v>0</v>
      </c>
      <c r="DP116" s="224">
        <f>versenyek!$MI$11*IFERROR(VLOOKUP(VLOOKUP($A116,versenyek!MH:MJ,3,FALSE),szabalyok!$A$16:$B$23,2,FALSE)/4,0)</f>
        <v>0</v>
      </c>
      <c r="DQ116" s="223">
        <f>IFERROR(IF(RIGHT(VLOOKUP($A116,csapatok!$A:$NN,DQ$320,FALSE),5)="Csere",VLOOKUP(LEFT(VLOOKUP($A116,csapatok!$A:$NN,DQ$320,FALSE),LEN(VLOOKUP($A116,csapatok!$A:$NN,DQ$320,FALSE))-6),'csapat-ranglista'!$A:$FP,DQ$321,FALSE)/8,VLOOKUP(VLOOKUP($A116,csapatok!$A:$NN,DQ$320,FALSE),'csapat-ranglista'!$A:$FP,DQ$321,FALSE)/4),0)</f>
        <v>0</v>
      </c>
      <c r="DR116" s="223">
        <f>IFERROR(IF(RIGHT(VLOOKUP($A116,csapatok!$A:$NN,DR$320,FALSE),5)="Csere",VLOOKUP(LEFT(VLOOKUP($A116,csapatok!$A:$NN,DR$320,FALSE),LEN(VLOOKUP($A116,csapatok!$A:$NN,DR$320,FALSE))-6),'csapat-ranglista'!$A:$FP,DR$321,FALSE)/8,VLOOKUP(VLOOKUP($A116,csapatok!$A:$NN,DR$320,FALSE),'csapat-ranglista'!$A:$FP,DR$321,FALSE)/4),0)</f>
        <v>0</v>
      </c>
      <c r="DS116" s="223">
        <f>IFERROR(IF(RIGHT(VLOOKUP($A116,csapatok!$A:$NN,DS$320,FALSE),5)="Csere",VLOOKUP(LEFT(VLOOKUP($A116,csapatok!$A:$NN,DS$320,FALSE),LEN(VLOOKUP($A116,csapatok!$A:$NN,DS$320,FALSE))-6),'csapat-ranglista'!$A:$FP,DS$321,FALSE)/8,VLOOKUP(VLOOKUP($A116,csapatok!$A:$NN,DS$320,FALSE),'csapat-ranglista'!$A:$FP,DS$321,FALSE)/4),0)</f>
        <v>0</v>
      </c>
      <c r="DT116" s="223">
        <f>IFERROR(IF(RIGHT(VLOOKUP($A116,csapatok!$A:$NN,DT$320,FALSE),5)="Csere",VLOOKUP(LEFT(VLOOKUP($A116,csapatok!$A:$NN,DT$320,FALSE),LEN(VLOOKUP($A116,csapatok!$A:$NN,DT$320,FALSE))-6),'csapat-ranglista'!$A:$FP,DT$321,FALSE)/8,VLOOKUP(VLOOKUP($A116,csapatok!$A:$NN,DT$320,FALSE),'csapat-ranglista'!$A:$FP,DT$321,FALSE)/4),0)</f>
        <v>0</v>
      </c>
      <c r="DU116" s="223">
        <f>IFERROR(IF(RIGHT(VLOOKUP($A116,csapatok!$A:$NN,DU$320,FALSE),5)="Csere",VLOOKUP(LEFT(VLOOKUP($A116,csapatok!$A:$NN,DU$320,FALSE),LEN(VLOOKUP($A116,csapatok!$A:$NN,DU$320,FALSE))-6),'csapat-ranglista'!$A:$FP,DU$321,FALSE)/8,VLOOKUP(VLOOKUP($A116,csapatok!$A:$NN,DU$320,FALSE),'csapat-ranglista'!$A:$FP,DU$321,FALSE)/4),0)</f>
        <v>0</v>
      </c>
      <c r="DV116" s="223">
        <f>IFERROR(IF(RIGHT(VLOOKUP($A116,csapatok!$A:$NN,DV$320,FALSE),5)="Csere",VLOOKUP(LEFT(VLOOKUP($A116,csapatok!$A:$NN,DV$320,FALSE),LEN(VLOOKUP($A116,csapatok!$A:$NN,DV$320,FALSE))-6),'csapat-ranglista'!$A:$FP,DV$321,FALSE)/8,VLOOKUP(VLOOKUP($A116,csapatok!$A:$NN,DV$320,FALSE),'csapat-ranglista'!$A:$FP,DV$321,FALSE)/4),0)</f>
        <v>0</v>
      </c>
      <c r="DW116" s="223">
        <f>IFERROR(IF(RIGHT(VLOOKUP($A116,csapatok!$A:$NN,DW$320,FALSE),5)="Csere",VLOOKUP(LEFT(VLOOKUP($A116,csapatok!$A:$NN,DW$320,FALSE),LEN(VLOOKUP($A116,csapatok!$A:$NN,DW$320,FALSE))-6),'csapat-ranglista'!$A:$FP,DW$321,FALSE)/8,VLOOKUP(VLOOKUP($A116,csapatok!$A:$NN,DW$320,FALSE),'csapat-ranglista'!$A:$FP,DW$321,FALSE)/4),0)</f>
        <v>0</v>
      </c>
      <c r="DX116" s="223">
        <f>IFERROR(IF(RIGHT(VLOOKUP($A116,csapatok!$A:$NN,DX$320,FALSE),5)="Csere",VLOOKUP(LEFT(VLOOKUP($A116,csapatok!$A:$NN,DX$320,FALSE),LEN(VLOOKUP($A116,csapatok!$A:$NN,DX$320,FALSE))-6),'csapat-ranglista'!$A:$FP,DX$321,FALSE)/8,VLOOKUP(VLOOKUP($A116,csapatok!$A:$NN,DX$320,FALSE),'csapat-ranglista'!$A:$FP,DX$321,FALSE)/4),0)</f>
        <v>0</v>
      </c>
      <c r="DY116" s="223">
        <f>IFERROR(IF(RIGHT(VLOOKUP($A116,csapatok!$A:$NN,DY$320,FALSE),5)="Csere",VLOOKUP(LEFT(VLOOKUP($A116,csapatok!$A:$NN,DY$320,FALSE),LEN(VLOOKUP($A116,csapatok!$A:$NN,DY$320,FALSE))-6),'csapat-ranglista'!$A:$FP,DY$321,FALSE)/8,VLOOKUP(VLOOKUP($A116,csapatok!$A:$NN,DY$320,FALSE),'csapat-ranglista'!$A:$FP,DY$321,FALSE)/4),0)</f>
        <v>0</v>
      </c>
      <c r="DZ116" s="223">
        <f>IFERROR(IF(RIGHT(VLOOKUP($A116,csapatok!$A:$NN,DZ$320,FALSE),5)="Csere",VLOOKUP(LEFT(VLOOKUP($A116,csapatok!$A:$NN,DZ$320,FALSE),LEN(VLOOKUP($A116,csapatok!$A:$NN,DZ$320,FALSE))-6),'csapat-ranglista'!$A:$FP,DZ$321,FALSE)/8,VLOOKUP(VLOOKUP($A116,csapatok!$A:$NN,DZ$320,FALSE),'csapat-ranglista'!$A:$FP,DZ$321,FALSE)/4),0)</f>
        <v>0</v>
      </c>
      <c r="EA116" s="223">
        <f>IFERROR(IF(RIGHT(VLOOKUP($A116,csapatok!$A:$NN,EA$320,FALSE),5)="Csere",VLOOKUP(LEFT(VLOOKUP($A116,csapatok!$A:$NN,EA$320,FALSE),LEN(VLOOKUP($A116,csapatok!$A:$NN,EA$320,FALSE))-6),'csapat-ranglista'!$A:$FP,EA$321,FALSE)/8,VLOOKUP(VLOOKUP($A116,csapatok!$A:$NN,EA$320,FALSE),'csapat-ranglista'!$A:$FP,EA$321,FALSE)/4),0)</f>
        <v>0</v>
      </c>
      <c r="EB116" s="223">
        <f>IFERROR(IF(RIGHT(VLOOKUP($A116,csapatok!$A:$NN,EB$320,FALSE),5)="Csere",VLOOKUP(LEFT(VLOOKUP($A116,csapatok!$A:$NN,EB$320,FALSE),LEN(VLOOKUP($A116,csapatok!$A:$NN,EB$320,FALSE))-6),'csapat-ranglista'!$A:$FP,EB$321,FALSE)/8,VLOOKUP(VLOOKUP($A116,csapatok!$A:$NN,EB$320,FALSE),'csapat-ranglista'!$A:$FP,EB$321,FALSE)/4),0)</f>
        <v>0</v>
      </c>
      <c r="EC116" s="223">
        <f>IFERROR(IF(RIGHT(VLOOKUP($A116,csapatok!$A:$NN,EC$320,FALSE),5)="Csere",VLOOKUP(LEFT(VLOOKUP($A116,csapatok!$A:$NN,EC$320,FALSE),LEN(VLOOKUP($A116,csapatok!$A:$NN,EC$320,FALSE))-6),'csapat-ranglista'!$A:$FP,EC$321,FALSE)/8,VLOOKUP(VLOOKUP($A116,csapatok!$A:$NN,EC$320,FALSE),'csapat-ranglista'!$A:$FP,EC$321,FALSE)/4),0)</f>
        <v>0</v>
      </c>
      <c r="ED116" s="223">
        <f>IFERROR(IF(RIGHT(VLOOKUP($A116,csapatok!$A:$NN,ED$320,FALSE),5)="Csere",VLOOKUP(LEFT(VLOOKUP($A116,csapatok!$A:$NN,ED$320,FALSE),LEN(VLOOKUP($A116,csapatok!$A:$NN,ED$320,FALSE))-6),'csapat-ranglista'!$A:$FP,ED$321,FALSE)/8,VLOOKUP(VLOOKUP($A116,csapatok!$A:$NN,ED$320,FALSE),'csapat-ranglista'!$A:$FP,ED$321,FALSE)/4),0)</f>
        <v>0</v>
      </c>
      <c r="EE116" s="223">
        <f>IFERROR(IF(RIGHT(VLOOKUP($A116,csapatok!$A:$NN,EE$320,FALSE),5)="Csere",VLOOKUP(LEFT(VLOOKUP($A116,csapatok!$A:$NN,EE$320,FALSE),LEN(VLOOKUP($A116,csapatok!$A:$NN,EE$320,FALSE))-6),'csapat-ranglista'!$A:$FP,EE$321,FALSE)/8,VLOOKUP(VLOOKUP($A116,csapatok!$A:$NN,EE$320,FALSE),'csapat-ranglista'!$A:$FP,EE$321,FALSE)/4),0)</f>
        <v>0</v>
      </c>
      <c r="EF116" s="223">
        <f>IFERROR(IF(RIGHT(VLOOKUP($A116,csapatok!$A:$NN,EF$320,FALSE),5)="Csere",VLOOKUP(LEFT(VLOOKUP($A116,csapatok!$A:$NN,EF$320,FALSE),LEN(VLOOKUP($A116,csapatok!$A:$NN,EF$320,FALSE))-6),'csapat-ranglista'!$A:$FP,EF$321,FALSE)/8,VLOOKUP(VLOOKUP($A116,csapatok!$A:$NN,EF$320,FALSE),'csapat-ranglista'!$A:$FP,EF$321,FALSE)/4),0)</f>
        <v>0</v>
      </c>
      <c r="EG116" s="223">
        <f>IFERROR(IF(RIGHT(VLOOKUP($A116,csapatok!$A:$NN,EG$320,FALSE),5)="Csere",VLOOKUP(LEFT(VLOOKUP($A116,csapatok!$A:$NN,EG$320,FALSE),LEN(VLOOKUP($A116,csapatok!$A:$NN,EG$320,FALSE))-6),'csapat-ranglista'!$A:$FP,EG$321,FALSE)/8,VLOOKUP(VLOOKUP($A116,csapatok!$A:$NN,EG$320,FALSE),'csapat-ranglista'!$A:$FP,EG$321,FALSE)/4),0)</f>
        <v>0</v>
      </c>
      <c r="EH116" s="223">
        <f>IFERROR(IF(RIGHT(VLOOKUP($A116,csapatok!$A:$NN,EH$320,FALSE),5)="Csere",VLOOKUP(LEFT(VLOOKUP($A116,csapatok!$A:$NN,EH$320,FALSE),LEN(VLOOKUP($A116,csapatok!$A:$NN,EH$320,FALSE))-6),'csapat-ranglista'!$A:$FP,EH$321,FALSE)/8,VLOOKUP(VLOOKUP($A116,csapatok!$A:$NN,EH$320,FALSE),'csapat-ranglista'!$A:$FP,EH$321,FALSE)/4),0)</f>
        <v>0</v>
      </c>
      <c r="EI116" s="223">
        <f>IFERROR(IF(RIGHT(VLOOKUP($A116,csapatok!$A:$NN,EI$320,FALSE),5)="Csere",VLOOKUP(LEFT(VLOOKUP($A116,csapatok!$A:$NN,EI$320,FALSE),LEN(VLOOKUP($A116,csapatok!$A:$NN,EI$320,FALSE))-6),'csapat-ranglista'!$A:$FP,EI$321,FALSE)/8,VLOOKUP(VLOOKUP($A116,csapatok!$A:$NN,EI$320,FALSE),'csapat-ranglista'!$A:$FP,EI$321,FALSE)/4),0)</f>
        <v>0</v>
      </c>
      <c r="EJ116" s="223">
        <f>IFERROR(IF(RIGHT(VLOOKUP($A116,csapatok!$A:$NN,EJ$320,FALSE),5)="Csere",VLOOKUP(LEFT(VLOOKUP($A116,csapatok!$A:$NN,EJ$320,FALSE),LEN(VLOOKUP($A116,csapatok!$A:$NN,EJ$320,FALSE))-6),'csapat-ranglista'!$A:$FP,EJ$321,FALSE)/8,VLOOKUP(VLOOKUP($A116,csapatok!$A:$NN,EJ$320,FALSE),'csapat-ranglista'!$A:$FP,EJ$321,FALSE)/4),0)</f>
        <v>0</v>
      </c>
      <c r="EK116" s="223">
        <f>IFERROR(IF(RIGHT(VLOOKUP($A116,csapatok!$A:$NN,EK$320,FALSE),5)="Csere",VLOOKUP(LEFT(VLOOKUP($A116,csapatok!$A:$NN,EK$320,FALSE),LEN(VLOOKUP($A116,csapatok!$A:$NN,EK$320,FALSE))-6),'csapat-ranglista'!$A:$FP,EK$321,FALSE)/8,VLOOKUP(VLOOKUP($A116,csapatok!$A:$NN,EK$320,FALSE),'csapat-ranglista'!$A:$FP,EK$321,FALSE)/4),0)</f>
        <v>0</v>
      </c>
      <c r="EL116" s="223">
        <f>IFERROR(IF(RIGHT(VLOOKUP($A116,csapatok!$A:$NN,EL$320,FALSE),5)="Csere",VLOOKUP(LEFT(VLOOKUP($A116,csapatok!$A:$NN,EL$320,FALSE),LEN(VLOOKUP($A116,csapatok!$A:$NN,EL$320,FALSE))-6),'csapat-ranglista'!$A:$FP,EL$321,FALSE)/8,VLOOKUP(VLOOKUP($A116,csapatok!$A:$NN,EL$320,FALSE),'csapat-ranglista'!$A:$FP,EL$321,FALSE)/4),0)</f>
        <v>0</v>
      </c>
      <c r="EM116" s="223">
        <f>IFERROR(IF(RIGHT(VLOOKUP($A116,csapatok!$A:$NN,EM$320,FALSE),5)="Csere",VLOOKUP(LEFT(VLOOKUP($A116,csapatok!$A:$NN,EM$320,FALSE),LEN(VLOOKUP($A116,csapatok!$A:$NN,EM$320,FALSE))-6),'csapat-ranglista'!$A:$FP,EM$321,FALSE)/8,VLOOKUP(VLOOKUP($A116,csapatok!$A:$NN,EM$320,FALSE),'csapat-ranglista'!$A:$FP,EM$321,FALSE)/4),0)</f>
        <v>0</v>
      </c>
      <c r="EN116" s="223">
        <f>IFERROR(IF(RIGHT(VLOOKUP($A116,csapatok!$A:$NN,EN$320,FALSE),5)="Csere",VLOOKUP(LEFT(VLOOKUP($A116,csapatok!$A:$NN,EN$320,FALSE),LEN(VLOOKUP($A116,csapatok!$A:$NN,EN$320,FALSE))-6),'csapat-ranglista'!$A:$FP,EN$321,FALSE)/8,VLOOKUP(VLOOKUP($A116,csapatok!$A:$NN,EN$320,FALSE),'csapat-ranglista'!$A:$FP,EN$321,FALSE)/4),0)</f>
        <v>0</v>
      </c>
      <c r="EO116" s="223">
        <f>IFERROR(IF(RIGHT(VLOOKUP($A116,csapatok!$A:$NN,EO$320,FALSE),5)="Csere",VLOOKUP(LEFT(VLOOKUP($A116,csapatok!$A:$NN,EO$320,FALSE),LEN(VLOOKUP($A116,csapatok!$A:$NN,EO$320,FALSE))-6),'csapat-ranglista'!$A:$FP,EO$321,FALSE)/8,VLOOKUP(VLOOKUP($A116,csapatok!$A:$NN,EO$320,FALSE),'csapat-ranglista'!$A:$FP,EO$321,FALSE)/4),0)</f>
        <v>0</v>
      </c>
      <c r="EP116" s="223">
        <f>IFERROR(IF(RIGHT(VLOOKUP($A116,csapatok!$A:$NN,EP$320,FALSE),5)="Csere",VLOOKUP(LEFT(VLOOKUP($A116,csapatok!$A:$NN,EP$320,FALSE),LEN(VLOOKUP($A116,csapatok!$A:$NN,EP$320,FALSE))-6),'csapat-ranglista'!$A:$FP,EP$321,FALSE)/8,VLOOKUP(VLOOKUP($A116,csapatok!$A:$NN,EP$320,FALSE),'csapat-ranglista'!$A:$FP,EP$321,FALSE)/4),0)</f>
        <v>0</v>
      </c>
      <c r="EQ116" s="223">
        <f>IFERROR(IF(RIGHT(VLOOKUP($A116,csapatok!$A:$NN,EQ$320,FALSE),5)="Csere",VLOOKUP(LEFT(VLOOKUP($A116,csapatok!$A:$NN,EQ$320,FALSE),LEN(VLOOKUP($A116,csapatok!$A:$NN,EQ$320,FALSE))-6),'csapat-ranglista'!$A:$FP,EQ$321,FALSE)/8,VLOOKUP(VLOOKUP($A116,csapatok!$A:$NN,EQ$320,FALSE),'csapat-ranglista'!$A:$FP,EQ$321,FALSE)/4),0)</f>
        <v>0</v>
      </c>
      <c r="ER116" s="223">
        <f>IFERROR(IF(RIGHT(VLOOKUP($A116,csapatok!$A:$NN,ER$320,FALSE),5)="Csere",VLOOKUP(LEFT(VLOOKUP($A116,csapatok!$A:$NN,ER$320,FALSE),LEN(VLOOKUP($A116,csapatok!$A:$NN,ER$320,FALSE))-6),'csapat-ranglista'!$A:$FP,ER$321,FALSE)/8,VLOOKUP(VLOOKUP($A116,csapatok!$A:$NN,ER$320,FALSE),'csapat-ranglista'!$A:$FP,ER$321,FALSE)/4),0)</f>
        <v>0</v>
      </c>
      <c r="ES116" s="223">
        <f>IFERROR(IF(RIGHT(VLOOKUP($A116,csapatok!$A:$NN,ES$320,FALSE),5)="Csere",VLOOKUP(LEFT(VLOOKUP($A116,csapatok!$A:$NN,ES$320,FALSE),LEN(VLOOKUP($A116,csapatok!$A:$NN,ES$320,FALSE))-6),'csapat-ranglista'!$A:$FP,ES$321,FALSE)/8,VLOOKUP(VLOOKUP($A116,csapatok!$A:$NN,ES$320,FALSE),'csapat-ranglista'!$A:$FP,ES$321,FALSE)/4),0)</f>
        <v>0</v>
      </c>
      <c r="ET116" s="223">
        <f>IFERROR(IF(RIGHT(VLOOKUP($A116,csapatok!$A:$NN,ET$320,FALSE),5)="Csere",VLOOKUP(LEFT(VLOOKUP($A116,csapatok!$A:$NN,ET$320,FALSE),LEN(VLOOKUP($A116,csapatok!$A:$NN,ET$320,FALSE))-6),'csapat-ranglista'!$A:$FP,ET$321,FALSE)/8,VLOOKUP(VLOOKUP($A116,csapatok!$A:$NN,ET$320,FALSE),'csapat-ranglista'!$A:$FP,ET$321,FALSE)/4),0)</f>
        <v>0</v>
      </c>
      <c r="EU116" s="223">
        <f>IFERROR(IF(RIGHT(VLOOKUP($A116,csapatok!$A:$NN,EU$320,FALSE),5)="Csere",VLOOKUP(LEFT(VLOOKUP($A116,csapatok!$A:$NN,EU$320,FALSE),LEN(VLOOKUP($A116,csapatok!$A:$NN,EU$320,FALSE))-6),'csapat-ranglista'!$A:$FP,EU$321,FALSE)/8,VLOOKUP(VLOOKUP($A116,csapatok!$A:$NN,EU$320,FALSE),'csapat-ranglista'!$A:$FP,EU$321,FALSE)/4),0)</f>
        <v>0</v>
      </c>
      <c r="EV116" s="223">
        <f>IFERROR(IF(RIGHT(VLOOKUP($A116,csapatok!$A:$NN,EV$320,FALSE),5)="Csere",VLOOKUP(LEFT(VLOOKUP($A116,csapatok!$A:$NN,EV$320,FALSE),LEN(VLOOKUP($A116,csapatok!$A:$NN,EV$320,FALSE))-6),'csapat-ranglista'!$A:$FP,EV$321,FALSE)/8,VLOOKUP(VLOOKUP($A116,csapatok!$A:$NN,EV$320,FALSE),'csapat-ranglista'!$A:$FP,EV$321,FALSE)/4),0)</f>
        <v>0</v>
      </c>
      <c r="EW116" s="223">
        <f>IFERROR(IF(RIGHT(VLOOKUP($A116,csapatok!$A:$NN,EW$320,FALSE),5)="Csere",VLOOKUP(LEFT(VLOOKUP($A116,csapatok!$A:$NN,EW$320,FALSE),LEN(VLOOKUP($A116,csapatok!$A:$NN,EW$320,FALSE))-6),'csapat-ranglista'!$A:$FP,EW$321,FALSE)/8,VLOOKUP(VLOOKUP($A116,csapatok!$A:$NN,EW$320,FALSE),'csapat-ranglista'!$A:$FP,EW$321,FALSE)/4),0)</f>
        <v>0</v>
      </c>
      <c r="EX116" s="223">
        <f>IFERROR(IF(RIGHT(VLOOKUP($A116,csapatok!$A:$NN,EX$320,FALSE),5)="Csere",VLOOKUP(LEFT(VLOOKUP($A116,csapatok!$A:$NN,EX$320,FALSE),LEN(VLOOKUP($A116,csapatok!$A:$NN,EX$320,FALSE))-6),'csapat-ranglista'!$A:$FP,EX$321,FALSE)/8,VLOOKUP(VLOOKUP($A116,csapatok!$A:$NN,EX$320,FALSE),'csapat-ranglista'!$A:$FP,EX$321,FALSE)/4),0)</f>
        <v>0</v>
      </c>
      <c r="EY116" s="223">
        <f>IFERROR(IF(RIGHT(VLOOKUP($A116,csapatok!$A:$NN,EY$320,FALSE),5)="Csere",VLOOKUP(LEFT(VLOOKUP($A116,csapatok!$A:$NN,EY$320,FALSE),LEN(VLOOKUP($A116,csapatok!$A:$NN,EY$320,FALSE))-6),'csapat-ranglista'!$A:$FP,EY$321,FALSE)/8,VLOOKUP(VLOOKUP($A116,csapatok!$A:$NN,EY$320,FALSE),'csapat-ranglista'!$A:$FP,EY$321,FALSE)/4),0)</f>
        <v>0</v>
      </c>
      <c r="EZ116" s="223">
        <f>IFERROR(IF(RIGHT(VLOOKUP($A116,csapatok!$A:$NN,EZ$320,FALSE),5)="Csere",VLOOKUP(LEFT(VLOOKUP($A116,csapatok!$A:$NN,EZ$320,FALSE),LEN(VLOOKUP($A116,csapatok!$A:$NN,EZ$320,FALSE))-6),'csapat-ranglista'!$A:$FP,EZ$321,FALSE)/8,VLOOKUP(VLOOKUP($A116,csapatok!$A:$NN,EZ$320,FALSE),'csapat-ranglista'!$A:$FP,EZ$321,FALSE)/4),0)</f>
        <v>0</v>
      </c>
      <c r="FA116" s="223">
        <f>IFERROR(IF(RIGHT(VLOOKUP($A116,csapatok!$A:$NN,FA$320,FALSE),5)="Csere",VLOOKUP(LEFT(VLOOKUP($A116,csapatok!$A:$NN,FA$320,FALSE),LEN(VLOOKUP($A116,csapatok!$A:$NN,FA$320,FALSE))-6),'csapat-ranglista'!$A:$FP,FA$321,FALSE)/8,VLOOKUP(VLOOKUP($A116,csapatok!$A:$NN,FA$320,FALSE),'csapat-ranglista'!$A:$FP,FA$321,FALSE)/4),0)</f>
        <v>0</v>
      </c>
      <c r="FB116" s="223">
        <f>IFERROR(IF(RIGHT(VLOOKUP($A116,csapatok!$A:$NN,FB$320,FALSE),5)="Csere",VLOOKUP(LEFT(VLOOKUP($A116,csapatok!$A:$NN,FB$320,FALSE),LEN(VLOOKUP($A116,csapatok!$A:$NN,FB$320,FALSE))-6),'csapat-ranglista'!$A:$FP,FB$321,FALSE)/8,VLOOKUP(VLOOKUP($A116,csapatok!$A:$NN,FB$320,FALSE),'csapat-ranglista'!$A:$FP,FB$321,FALSE)/4),0)</f>
        <v>0</v>
      </c>
      <c r="FC116" s="223">
        <f>IFERROR(IF(RIGHT(VLOOKUP($A116,csapatok!$A:$NN,FC$320,FALSE),5)="Csere",VLOOKUP(LEFT(VLOOKUP($A116,csapatok!$A:$NN,FC$320,FALSE),LEN(VLOOKUP($A116,csapatok!$A:$NN,FC$320,FALSE))-6),'csapat-ranglista'!$A:$FP,FC$321,FALSE)/8,VLOOKUP(VLOOKUP($A116,csapatok!$A:$NN,FC$320,FALSE),'csapat-ranglista'!$A:$FP,FC$321,FALSE)/4),0)</f>
        <v>0</v>
      </c>
      <c r="FD116" s="224">
        <f>versenyek!$QY$11*IFERROR(VLOOKUP(VLOOKUP($A116,versenyek!QX:QZ,3,FALSE),szabalyok!$A$16:$B$23,2,FALSE)/4,0)</f>
        <v>0</v>
      </c>
      <c r="FE116" s="224">
        <f>versenyek!$RB$11*IFERROR(VLOOKUP(VLOOKUP($A116,versenyek!RA:RC,3,FALSE),szabalyok!$A$16:$B$23,2,FALSE)/4,0)</f>
        <v>0</v>
      </c>
      <c r="FF116" s="223">
        <f>IFERROR(IF(RIGHT(VLOOKUP($A116,csapatok!$A:$NN,FF$320,FALSE),5)="Csere",VLOOKUP(LEFT(VLOOKUP($A116,csapatok!$A:$NN,FF$320,FALSE),LEN(VLOOKUP($A116,csapatok!$A:$NN,FF$320,FALSE))-6),'csapat-ranglista'!$A:$FP,FF$321,FALSE)/8,VLOOKUP(VLOOKUP($A116,csapatok!$A:$NN,FF$320,FALSE),'csapat-ranglista'!$A:$FP,FF$321,FALSE)/4),0)</f>
        <v>0</v>
      </c>
      <c r="FG116" s="223">
        <f>IFERROR(IF(RIGHT(VLOOKUP($A116,csapatok!$A:$NN,FG$320,FALSE),5)="Csere",VLOOKUP(LEFT(VLOOKUP($A116,csapatok!$A:$NN,FG$320,FALSE),LEN(VLOOKUP($A116,csapatok!$A:$NN,FG$320,FALSE))-6),'csapat-ranglista'!$A:$FP,FG$321,FALSE)/8,VLOOKUP(VLOOKUP($A116,csapatok!$A:$NN,FG$320,FALSE),'csapat-ranglista'!$A:$FP,FG$321,FALSE)/4),0)</f>
        <v>2.0236714139154843</v>
      </c>
      <c r="FH116" s="223">
        <f>IFERROR(IF(RIGHT(VLOOKUP($A116,csapatok!$A:$NN,FH$320,FALSE),5)="Csere",VLOOKUP(LEFT(VLOOKUP($A116,csapatok!$A:$NN,FH$320,FALSE),LEN(VLOOKUP($A116,csapatok!$A:$NN,FH$320,FALSE))-6),'csapat-ranglista'!$A:$FP,FH$321,FALSE)/8,VLOOKUP(VLOOKUP($A116,csapatok!$A:$NN,FH$320,FALSE),'csapat-ranglista'!$A:$FP,FH$321,FALSE)/4),0)</f>
        <v>0</v>
      </c>
      <c r="FI116" s="223">
        <f>IFERROR(IF(RIGHT(VLOOKUP($A116,csapatok!$A:$NN,FI$320,FALSE),5)="Csere",VLOOKUP(LEFT(VLOOKUP($A116,csapatok!$A:$NN,FI$320,FALSE),LEN(VLOOKUP($A116,csapatok!$A:$NN,FI$320,FALSE))-6),'csapat-ranglista'!$A:$FP,FI$321,FALSE)/8,VLOOKUP(VLOOKUP($A116,csapatok!$A:$NN,FI$320,FALSE),'csapat-ranglista'!$A:$FP,FI$321,FALSE)/4),0)</f>
        <v>0</v>
      </c>
      <c r="FJ116" s="223">
        <f>IFERROR(IF(RIGHT(VLOOKUP($A116,csapatok!$A:$NN,FJ$320,FALSE),5)="Csere",VLOOKUP(LEFT(VLOOKUP($A116,csapatok!$A:$NN,FJ$320,FALSE),LEN(VLOOKUP($A116,csapatok!$A:$NN,FJ$320,FALSE))-6),'csapat-ranglista'!$A:$FP,FJ$321,FALSE)/8,VLOOKUP(VLOOKUP($A116,csapatok!$A:$NN,FJ$320,FALSE),'csapat-ranglista'!$A:$FP,FJ$321,FALSE)/4),0)</f>
        <v>0</v>
      </c>
      <c r="FK116" s="223">
        <f>IFERROR(IF(RIGHT(VLOOKUP($A116,csapatok!$A:$NN,FK$320,FALSE),5)="Csere",VLOOKUP(LEFT(VLOOKUP($A116,csapatok!$A:$NN,FK$320,FALSE),LEN(VLOOKUP($A116,csapatok!$A:$NN,FK$320,FALSE))-6),'csapat-ranglista'!$A:$FP,FK$321,FALSE)/8,VLOOKUP(VLOOKUP($A116,csapatok!$A:$NN,FK$320,FALSE),'csapat-ranglista'!$A:$FP,FK$321,FALSE)/4),0)</f>
        <v>0</v>
      </c>
      <c r="FL116" s="223">
        <f>IFERROR(IF(RIGHT(VLOOKUP($A116,csapatok!$A:$NN,FL$320,FALSE),5)="Csere",VLOOKUP(LEFT(VLOOKUP($A116,csapatok!$A:$NN,FL$320,FALSE),LEN(VLOOKUP($A116,csapatok!$A:$NN,FL$320,FALSE))-6),'csapat-ranglista'!$A:$FP,FL$321,FALSE)/8,VLOOKUP(VLOOKUP($A116,csapatok!$A:$NN,FL$320,FALSE),'csapat-ranglista'!$A:$FP,FL$321,FALSE)/4),0)</f>
        <v>0</v>
      </c>
      <c r="FM116" s="223">
        <f>IFERROR(IF(RIGHT(VLOOKUP($A116,csapatok!$A:$NN,FM$320,FALSE),5)="Csere",VLOOKUP(LEFT(VLOOKUP($A116,csapatok!$A:$NN,FM$320,FALSE),LEN(VLOOKUP($A116,csapatok!$A:$NN,FM$320,FALSE))-6),'csapat-ranglista'!$A:$FP,FM$321,FALSE)/8,VLOOKUP(VLOOKUP($A116,csapatok!$A:$NN,FM$320,FALSE),'csapat-ranglista'!$A:$FP,FM$321,FALSE)/4),0)</f>
        <v>0</v>
      </c>
      <c r="FN116" s="223">
        <f>IFERROR(IF(RIGHT(VLOOKUP($A116,csapatok!$A:$NN,FN$320,FALSE),5)="Csere",VLOOKUP(LEFT(VLOOKUP($A116,csapatok!$A:$NN,FN$320,FALSE),LEN(VLOOKUP($A116,csapatok!$A:$NN,FN$320,FALSE))-6),'csapat-ranglista'!$A:$FP,FN$321,FALSE)/8,VLOOKUP(VLOOKUP($A116,csapatok!$A:$NN,FN$320,FALSE),'csapat-ranglista'!$A:$FP,FN$321,FALSE)/4),0)</f>
        <v>0</v>
      </c>
      <c r="FO116" s="223">
        <f>IFERROR(IF(RIGHT(VLOOKUP($A116,csapatok!$A:$NN,FO$320,FALSE),5)="Csere",VLOOKUP(LEFT(VLOOKUP($A116,csapatok!$A:$NN,FO$320,FALSE),LEN(VLOOKUP($A116,csapatok!$A:$NN,FO$320,FALSE))-6),'csapat-ranglista'!$A:$FP,FO$321,FALSE)/8,VLOOKUP(VLOOKUP($A116,csapatok!$A:$NN,FO$320,FALSE),'csapat-ranglista'!$A:$FP,FO$321,FALSE)/4),0)</f>
        <v>0</v>
      </c>
      <c r="FP116" s="223">
        <f>IFERROR(IF(RIGHT(VLOOKUP($A116,csapatok!$A:$NN,FP$320,FALSE),5)="Csere",VLOOKUP(LEFT(VLOOKUP($A116,csapatok!$A:$NN,FP$320,FALSE),LEN(VLOOKUP($A116,csapatok!$A:$NN,FP$320,FALSE))-6),'csapat-ranglista'!$A:$FP,FP$321,FALSE)/8,VLOOKUP(VLOOKUP($A116,csapatok!$A:$NN,FP$320,FALSE),'csapat-ranglista'!$A:$FP,FP$321,FALSE)/4),0)</f>
        <v>0</v>
      </c>
      <c r="FQ116" s="223">
        <f>IFERROR(IF(RIGHT(VLOOKUP($A116,csapatok!$A:$NN,FQ$320,FALSE),5)="Csere",VLOOKUP(LEFT(VLOOKUP($A116,csapatok!$A:$NN,FQ$320,FALSE),LEN(VLOOKUP($A116,csapatok!$A:$NN,FQ$320,FALSE))-6),'csapat-ranglista'!$A:$FP,FQ$321,FALSE)/8,VLOOKUP(VLOOKUP($A116,csapatok!$A:$NN,FQ$320,FALSE),'csapat-ranglista'!$A:$FP,FQ$321,FALSE)/4),0)</f>
        <v>0</v>
      </c>
      <c r="FR116" s="223">
        <f>IFERROR(IF(RIGHT(VLOOKUP($A116,csapatok!$A:$NN,FR$320,FALSE),5)="Csere",VLOOKUP(LEFT(VLOOKUP($A116,csapatok!$A:$NN,FR$320,FALSE),LEN(VLOOKUP($A116,csapatok!$A:$NN,FR$320,FALSE))-6),'csapat-ranglista'!$A:$FP,FR$321,FALSE)/8,VLOOKUP(VLOOKUP($A116,csapatok!$A:$NN,FR$320,FALSE),'csapat-ranglista'!$A:$FP,FR$321,FALSE)/4),0)</f>
        <v>0</v>
      </c>
      <c r="FS116" s="223">
        <f>IFERROR(IF(RIGHT(VLOOKUP($A116,csapatok!$A:$NN,FS$320,FALSE),5)="Csere",VLOOKUP(LEFT(VLOOKUP($A116,csapatok!$A:$NN,FS$320,FALSE),LEN(VLOOKUP($A116,csapatok!$A:$NN,FS$320,FALSE))-6),'csapat-ranglista'!$A:$FP,FS$321,FALSE)/8,VLOOKUP(VLOOKUP($A116,csapatok!$A:$NN,FS$320,FALSE),'csapat-ranglista'!$A:$FP,FS$321,FALSE)/4),0)</f>
        <v>0</v>
      </c>
      <c r="FT116" s="223">
        <f>IFERROR(IF(RIGHT(VLOOKUP($A116,csapatok!$A:$NN,FT$320,FALSE),5)="Csere",VLOOKUP(LEFT(VLOOKUP($A116,csapatok!$A:$NN,FT$320,FALSE),LEN(VLOOKUP($A116,csapatok!$A:$NN,FT$320,FALSE))-6),'csapat-ranglista'!$A:$FP,FT$321,FALSE)/8,VLOOKUP(VLOOKUP($A116,csapatok!$A:$NN,FT$320,FALSE),'csapat-ranglista'!$A:$FP,FT$321,FALSE)/4),0)</f>
        <v>0</v>
      </c>
      <c r="FU116" s="223">
        <f>IFERROR(IF(RIGHT(VLOOKUP($A116,csapatok!$A:$NN,FU$320,FALSE),5)="Csere",VLOOKUP(LEFT(VLOOKUP($A116,csapatok!$A:$NN,FU$320,FALSE),LEN(VLOOKUP($A116,csapatok!$A:$NN,FU$320,FALSE))-6),'csapat-ranglista'!$A:$FP,FU$321,FALSE)/8,VLOOKUP(VLOOKUP($A116,csapatok!$A:$NN,FU$320,FALSE),'csapat-ranglista'!$A:$FP,FU$321,FALSE)/4),0)</f>
        <v>0</v>
      </c>
      <c r="FV116" s="223">
        <f>IFERROR(IF(RIGHT(VLOOKUP($A116,csapatok!$A:$NN,FV$320,FALSE),5)="Csere",VLOOKUP(LEFT(VLOOKUP($A116,csapatok!$A:$NN,FV$320,FALSE),LEN(VLOOKUP($A116,csapatok!$A:$NN,FV$320,FALSE))-6),'csapat-ranglista'!$A:$FP,FV$321,FALSE)/8,VLOOKUP(VLOOKUP($A116,csapatok!$A:$NN,FV$320,FALSE),'csapat-ranglista'!$A:$FP,FV$321,FALSE)/4),0)</f>
        <v>0</v>
      </c>
      <c r="FW116" s="223">
        <f>IFERROR(IF(RIGHT(VLOOKUP($A116,csapatok!$A:$NN,FW$320,FALSE),5)="Csere",VLOOKUP(LEFT(VLOOKUP($A116,csapatok!$A:$NN,FW$320,FALSE),LEN(VLOOKUP($A116,csapatok!$A:$NN,FW$320,FALSE))-6),'csapat-ranglista'!$A:$FP,FW$321,FALSE)/8,VLOOKUP(VLOOKUP($A116,csapatok!$A:$NN,FW$320,FALSE),'csapat-ranglista'!$A:$FP,FW$321,FALSE)/4),0)</f>
        <v>0</v>
      </c>
      <c r="FX116" s="223">
        <f>IFERROR(IF(RIGHT(VLOOKUP($A116,csapatok!$A:$NN,FX$320,FALSE),5)="Csere",VLOOKUP(LEFT(VLOOKUP($A116,csapatok!$A:$NN,FX$320,FALSE),LEN(VLOOKUP($A116,csapatok!$A:$NN,FX$320,FALSE))-6),'csapat-ranglista'!$A:$FP,FX$321,FALSE)/8,VLOOKUP(VLOOKUP($A116,csapatok!$A:$NN,FX$320,FALSE),'csapat-ranglista'!$A:$FP,FX$321,FALSE)/4),0)</f>
        <v>0</v>
      </c>
      <c r="FY116" s="223">
        <f>IFERROR(IF(RIGHT(VLOOKUP($A116,csapatok!$A:$NN,FY$320,FALSE),5)="Csere",VLOOKUP(LEFT(VLOOKUP($A116,csapatok!$A:$NN,FY$320,FALSE),LEN(VLOOKUP($A116,csapatok!$A:$NN,FY$320,FALSE))-6),'csapat-ranglista'!$A:$FP,FY$321,FALSE)/8,VLOOKUP(VLOOKUP($A116,csapatok!$A:$NN,FY$320,FALSE),'csapat-ranglista'!$A:$FP,FY$321,FALSE)/4),0)</f>
        <v>0</v>
      </c>
      <c r="FZ116" s="223">
        <f>IFERROR(IF(RIGHT(VLOOKUP($A116,csapatok!$A:$NN,FZ$320,FALSE),5)="Csere",VLOOKUP(LEFT(VLOOKUP($A116,csapatok!$A:$NN,FZ$320,FALSE),LEN(VLOOKUP($A116,csapatok!$A:$NN,FZ$320,FALSE))-6),'csapat-ranglista'!$A:$FP,FZ$321,FALSE)/8,VLOOKUP(VLOOKUP($A116,csapatok!$A:$NN,FZ$320,FALSE),'csapat-ranglista'!$A:$FP,FZ$321,FALSE)/4),0)</f>
        <v>0</v>
      </c>
      <c r="GA116" s="223">
        <f>IFERROR(IF(RIGHT(VLOOKUP($A116,csapatok!$A:$NN,GA$320,FALSE),5)="Csere",VLOOKUP(LEFT(VLOOKUP($A116,csapatok!$A:$NN,GA$320,FALSE),LEN(VLOOKUP($A116,csapatok!$A:$NN,GA$320,FALSE))-6),'csapat-ranglista'!$A:$FP,GA$321,FALSE)/8,VLOOKUP(VLOOKUP($A116,csapatok!$A:$NN,GA$320,FALSE),'csapat-ranglista'!$A:$FP,GA$321,FALSE)/4),0)</f>
        <v>0</v>
      </c>
      <c r="GB116" s="223">
        <f>IFERROR(IF(RIGHT(VLOOKUP($A116,csapatok!$A:$NN,GB$320,FALSE),5)="Csere",VLOOKUP(LEFT(VLOOKUP($A116,csapatok!$A:$NN,GB$320,FALSE),LEN(VLOOKUP($A116,csapatok!$A:$NN,GB$320,FALSE))-6),'csapat-ranglista'!$A:$FP,GB$321,FALSE)/8,VLOOKUP(VLOOKUP($A116,csapatok!$A:$NN,GB$320,FALSE),'csapat-ranglista'!$A:$FP,GB$321,FALSE)/4),0)</f>
        <v>0</v>
      </c>
      <c r="GC116" s="223">
        <f>IFERROR(IF(RIGHT(VLOOKUP($A116,csapatok!$A:$NN,GC$320,FALSE),5)="Csere",VLOOKUP(LEFT(VLOOKUP($A116,csapatok!$A:$NN,GC$320,FALSE),LEN(VLOOKUP($A116,csapatok!$A:$NN,GC$320,FALSE))-6),'csapat-ranglista'!$A:$FP,GC$321,FALSE)/8,VLOOKUP(VLOOKUP($A116,csapatok!$A:$NN,GC$320,FALSE),'csapat-ranglista'!$A:$FP,GC$321,FALSE)/4),0)</f>
        <v>0</v>
      </c>
      <c r="GD116" s="247">
        <f>SUM(EQ116:GC116)</f>
        <v>2.0236714139154843</v>
      </c>
    </row>
    <row r="117" spans="1:186">
      <c r="A117" s="1" t="s">
        <v>1597</v>
      </c>
      <c r="B117" s="130"/>
      <c r="C117" s="131" t="str">
        <f>IF(B117=0,"",IF(B117&lt;$C$1,"felnőtt","ifi"))</f>
        <v/>
      </c>
      <c r="D117" s="32" t="s">
        <v>101</v>
      </c>
      <c r="E117" s="45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223"/>
      <c r="AC117" s="223"/>
      <c r="AD117" s="223"/>
      <c r="AE117" s="223"/>
      <c r="AF117" s="223"/>
      <c r="AG117" s="223"/>
      <c r="AH117" s="223"/>
      <c r="AI117" s="223"/>
      <c r="AJ117" s="223"/>
      <c r="AK117" s="223"/>
      <c r="AL117" s="223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4"/>
      <c r="BD117" s="224"/>
      <c r="BE117" s="223">
        <f>IFERROR(IF(RIGHT(VLOOKUP($A117,csapatok!$A:$NN,BE$320,FALSE),5)="Csere",VLOOKUP(LEFT(VLOOKUP($A117,csapatok!$A:$NN,BE$320,FALSE),LEN(VLOOKUP($A117,csapatok!$A:$NN,BE$320,FALSE))-6),'csapat-ranglista'!$A:$FP,BE$321,FALSE)/8,VLOOKUP(VLOOKUP($A117,csapatok!$A:$NN,BE$320,FALSE),'csapat-ranglista'!$A:$FP,BE$321,FALSE)/4),0)</f>
        <v>0</v>
      </c>
      <c r="BF117" s="223">
        <f>IFERROR(IF(RIGHT(VLOOKUP($A117,csapatok!$A:$NN,BF$320,FALSE),5)="Csere",VLOOKUP(LEFT(VLOOKUP($A117,csapatok!$A:$NN,BF$320,FALSE),LEN(VLOOKUP($A117,csapatok!$A:$NN,BF$320,FALSE))-6),'csapat-ranglista'!$A:$FP,BF$321,FALSE)/8,VLOOKUP(VLOOKUP($A117,csapatok!$A:$NN,BF$320,FALSE),'csapat-ranglista'!$A:$FP,BF$321,FALSE)/4),0)</f>
        <v>0</v>
      </c>
      <c r="BG117" s="223">
        <f>IFERROR(IF(RIGHT(VLOOKUP($A117,csapatok!$A:$NN,BG$320,FALSE),5)="Csere",VLOOKUP(LEFT(VLOOKUP($A117,csapatok!$A:$NN,BG$320,FALSE),LEN(VLOOKUP($A117,csapatok!$A:$NN,BG$320,FALSE))-6),'csapat-ranglista'!$A:$FP,BG$321,FALSE)/8,VLOOKUP(VLOOKUP($A117,csapatok!$A:$NN,BG$320,FALSE),'csapat-ranglista'!$A:$FP,BG$321,FALSE)/4),0)</f>
        <v>0</v>
      </c>
      <c r="BH117" s="223">
        <f>IFERROR(IF(RIGHT(VLOOKUP($A117,csapatok!$A:$NN,BH$320,FALSE),5)="Csere",VLOOKUP(LEFT(VLOOKUP($A117,csapatok!$A:$NN,BH$320,FALSE),LEN(VLOOKUP($A117,csapatok!$A:$NN,BH$320,FALSE))-6),'csapat-ranglista'!$A:$FP,BH$321,FALSE)/8,VLOOKUP(VLOOKUP($A117,csapatok!$A:$NN,BH$320,FALSE),'csapat-ranglista'!$A:$FP,BH$321,FALSE)/4),0)</f>
        <v>0</v>
      </c>
      <c r="BI117" s="223">
        <f>IFERROR(IF(RIGHT(VLOOKUP($A117,csapatok!$A:$NN,BI$320,FALSE),5)="Csere",VLOOKUP(LEFT(VLOOKUP($A117,csapatok!$A:$NN,BI$320,FALSE),LEN(VLOOKUP($A117,csapatok!$A:$NN,BI$320,FALSE))-6),'csapat-ranglista'!$A:$FP,BI$321,FALSE)/8,VLOOKUP(VLOOKUP($A117,csapatok!$A:$NN,BI$320,FALSE),'csapat-ranglista'!$A:$FP,BI$321,FALSE)/4),0)</f>
        <v>0</v>
      </c>
      <c r="BJ117" s="223">
        <f>IFERROR(IF(RIGHT(VLOOKUP($A117,csapatok!$A:$NN,BJ$320,FALSE),5)="Csere",VLOOKUP(LEFT(VLOOKUP($A117,csapatok!$A:$NN,BJ$320,FALSE),LEN(VLOOKUP($A117,csapatok!$A:$NN,BJ$320,FALSE))-6),'csapat-ranglista'!$A:$FP,BJ$321,FALSE)/8,VLOOKUP(VLOOKUP($A117,csapatok!$A:$NN,BJ$320,FALSE),'csapat-ranglista'!$A:$FP,BJ$321,FALSE)/4),0)</f>
        <v>0</v>
      </c>
      <c r="BK117" s="223">
        <f>IFERROR(IF(RIGHT(VLOOKUP($A117,csapatok!$A:$NN,BK$320,FALSE),5)="Csere",VLOOKUP(LEFT(VLOOKUP($A117,csapatok!$A:$NN,BK$320,FALSE),LEN(VLOOKUP($A117,csapatok!$A:$NN,BK$320,FALSE))-6),'csapat-ranglista'!$A:$FP,BK$321,FALSE)/8,VLOOKUP(VLOOKUP($A117,csapatok!$A:$NN,BK$320,FALSE),'csapat-ranglista'!$A:$FP,BK$321,FALSE)/4),0)</f>
        <v>0</v>
      </c>
      <c r="BL117" s="223">
        <f>IFERROR(IF(RIGHT(VLOOKUP($A117,csapatok!$A:$NN,BL$320,FALSE),5)="Csere",VLOOKUP(LEFT(VLOOKUP($A117,csapatok!$A:$NN,BL$320,FALSE),LEN(VLOOKUP($A117,csapatok!$A:$NN,BL$320,FALSE))-6),'csapat-ranglista'!$A:$FP,BL$321,FALSE)/8,VLOOKUP(VLOOKUP($A117,csapatok!$A:$NN,BL$320,FALSE),'csapat-ranglista'!$A:$FP,BL$321,FALSE)/4),0)</f>
        <v>0</v>
      </c>
      <c r="BM117" s="223">
        <f>IFERROR(IF(RIGHT(VLOOKUP($A117,csapatok!$A:$NN,BM$320,FALSE),5)="Csere",VLOOKUP(LEFT(VLOOKUP($A117,csapatok!$A:$NN,BM$320,FALSE),LEN(VLOOKUP($A117,csapatok!$A:$NN,BM$320,FALSE))-6),'csapat-ranglista'!$A:$FP,BM$321,FALSE)/8,VLOOKUP(VLOOKUP($A117,csapatok!$A:$NN,BM$320,FALSE),'csapat-ranglista'!$A:$FP,BM$321,FALSE)/4),0)</f>
        <v>0</v>
      </c>
      <c r="BN117" s="223">
        <f>IFERROR(IF(RIGHT(VLOOKUP($A117,csapatok!$A:$NN,BN$320,FALSE),5)="Csere",VLOOKUP(LEFT(VLOOKUP($A117,csapatok!$A:$NN,BN$320,FALSE),LEN(VLOOKUP($A117,csapatok!$A:$NN,BN$320,FALSE))-6),'csapat-ranglista'!$A:$FP,BN$321,FALSE)/8,VLOOKUP(VLOOKUP($A117,csapatok!$A:$NN,BN$320,FALSE),'csapat-ranglista'!$A:$FP,BN$321,FALSE)/4),0)</f>
        <v>0</v>
      </c>
      <c r="BO117" s="223">
        <f>IFERROR(IF(RIGHT(VLOOKUP($A117,csapatok!$A:$NN,BO$320,FALSE),5)="Csere",VLOOKUP(LEFT(VLOOKUP($A117,csapatok!$A:$NN,BO$320,FALSE),LEN(VLOOKUP($A117,csapatok!$A:$NN,BO$320,FALSE))-6),'csapat-ranglista'!$A:$FP,BO$321,FALSE)/8,VLOOKUP(VLOOKUP($A117,csapatok!$A:$NN,BO$320,FALSE),'csapat-ranglista'!$A:$FP,BO$321,FALSE)/4),0)</f>
        <v>0</v>
      </c>
      <c r="BP117" s="223">
        <f>IFERROR(IF(RIGHT(VLOOKUP($A117,csapatok!$A:$NN,BP$320,FALSE),5)="Csere",VLOOKUP(LEFT(VLOOKUP($A117,csapatok!$A:$NN,BP$320,FALSE),LEN(VLOOKUP($A117,csapatok!$A:$NN,BP$320,FALSE))-6),'csapat-ranglista'!$A:$FP,BP$321,FALSE)/8,VLOOKUP(VLOOKUP($A117,csapatok!$A:$NN,BP$320,FALSE),'csapat-ranglista'!$A:$FP,BP$321,FALSE)/4),0)</f>
        <v>0</v>
      </c>
      <c r="BQ117" s="223">
        <f>IFERROR(IF(RIGHT(VLOOKUP($A117,csapatok!$A:$NN,BQ$320,FALSE),5)="Csere",VLOOKUP(LEFT(VLOOKUP($A117,csapatok!$A:$NN,BQ$320,FALSE),LEN(VLOOKUP($A117,csapatok!$A:$NN,BQ$320,FALSE))-6),'csapat-ranglista'!$A:$FP,BQ$321,FALSE)/8,VLOOKUP(VLOOKUP($A117,csapatok!$A:$NN,BQ$320,FALSE),'csapat-ranglista'!$A:$FP,BQ$321,FALSE)/4),0)</f>
        <v>0</v>
      </c>
      <c r="BR117" s="223">
        <f>IFERROR(IF(RIGHT(VLOOKUP($A117,csapatok!$A:$NN,BR$320,FALSE),5)="Csere",VLOOKUP(LEFT(VLOOKUP($A117,csapatok!$A:$NN,BR$320,FALSE),LEN(VLOOKUP($A117,csapatok!$A:$NN,BR$320,FALSE))-6),'csapat-ranglista'!$A:$FP,BR$321,FALSE)/8,VLOOKUP(VLOOKUP($A117,csapatok!$A:$NN,BR$320,FALSE),'csapat-ranglista'!$A:$FP,BR$321,FALSE)/4),0)</f>
        <v>0</v>
      </c>
      <c r="BS117" s="223">
        <f>IFERROR(IF(RIGHT(VLOOKUP($A117,csapatok!$A:$NN,BS$320,FALSE),5)="Csere",VLOOKUP(LEFT(VLOOKUP($A117,csapatok!$A:$NN,BS$320,FALSE),LEN(VLOOKUP($A117,csapatok!$A:$NN,BS$320,FALSE))-6),'csapat-ranglista'!$A:$FP,BS$321,FALSE)/8,VLOOKUP(VLOOKUP($A117,csapatok!$A:$NN,BS$320,FALSE),'csapat-ranglista'!$A:$FP,BS$321,FALSE)/4),0)</f>
        <v>0</v>
      </c>
      <c r="BT117" s="223">
        <f>IFERROR(IF(RIGHT(VLOOKUP($A117,csapatok!$A:$NN,BT$320,FALSE),5)="Csere",VLOOKUP(LEFT(VLOOKUP($A117,csapatok!$A:$NN,BT$320,FALSE),LEN(VLOOKUP($A117,csapatok!$A:$NN,BT$320,FALSE))-6),'csapat-ranglista'!$A:$FP,BT$321,FALSE)/8,VLOOKUP(VLOOKUP($A117,csapatok!$A:$NN,BT$320,FALSE),'csapat-ranglista'!$A:$FP,BT$321,FALSE)/4),0)</f>
        <v>0</v>
      </c>
      <c r="BU117" s="223">
        <f>IFERROR(IF(RIGHT(VLOOKUP($A117,csapatok!$A:$NN,BU$320,FALSE),5)="Csere",VLOOKUP(LEFT(VLOOKUP($A117,csapatok!$A:$NN,BU$320,FALSE),LEN(VLOOKUP($A117,csapatok!$A:$NN,BU$320,FALSE))-6),'csapat-ranglista'!$A:$FP,BU$321,FALSE)/8,VLOOKUP(VLOOKUP($A117,csapatok!$A:$NN,BU$320,FALSE),'csapat-ranglista'!$A:$FP,BU$321,FALSE)/4),0)</f>
        <v>0</v>
      </c>
      <c r="BV117" s="223">
        <f>IFERROR(IF(RIGHT(VLOOKUP($A117,csapatok!$A:$NN,BV$320,FALSE),5)="Csere",VLOOKUP(LEFT(VLOOKUP($A117,csapatok!$A:$NN,BV$320,FALSE),LEN(VLOOKUP($A117,csapatok!$A:$NN,BV$320,FALSE))-6),'csapat-ranglista'!$A:$FP,BV$321,FALSE)/8,VLOOKUP(VLOOKUP($A117,csapatok!$A:$NN,BV$320,FALSE),'csapat-ranglista'!$A:$FP,BV$321,FALSE)/4),0)</f>
        <v>0</v>
      </c>
      <c r="BW117" s="223">
        <f>IFERROR(IF(RIGHT(VLOOKUP($A117,csapatok!$A:$NN,BW$320,FALSE),5)="Csere",VLOOKUP(LEFT(VLOOKUP($A117,csapatok!$A:$NN,BW$320,FALSE),LEN(VLOOKUP($A117,csapatok!$A:$NN,BW$320,FALSE))-6),'csapat-ranglista'!$A:$FP,BW$321,FALSE)/8,VLOOKUP(VLOOKUP($A117,csapatok!$A:$NN,BW$320,FALSE),'csapat-ranglista'!$A:$FP,BW$321,FALSE)/4),0)</f>
        <v>0</v>
      </c>
      <c r="BX117" s="223">
        <f>IFERROR(IF(RIGHT(VLOOKUP($A117,csapatok!$A:$NN,BX$320,FALSE),5)="Csere",VLOOKUP(LEFT(VLOOKUP($A117,csapatok!$A:$NN,BX$320,FALSE),LEN(VLOOKUP($A117,csapatok!$A:$NN,BX$320,FALSE))-6),'csapat-ranglista'!$A:$FP,BX$321,FALSE)/8,VLOOKUP(VLOOKUP($A117,csapatok!$A:$NN,BX$320,FALSE),'csapat-ranglista'!$A:$FP,BX$321,FALSE)/4),0)</f>
        <v>0</v>
      </c>
      <c r="BY117" s="223">
        <f>IFERROR(IF(RIGHT(VLOOKUP($A117,csapatok!$A:$NN,BY$320,FALSE),5)="Csere",VLOOKUP(LEFT(VLOOKUP($A117,csapatok!$A:$NN,BY$320,FALSE),LEN(VLOOKUP($A117,csapatok!$A:$NN,BY$320,FALSE))-6),'csapat-ranglista'!$A:$FP,BY$321,FALSE)/8,VLOOKUP(VLOOKUP($A117,csapatok!$A:$NN,BY$320,FALSE),'csapat-ranglista'!$A:$FP,BY$321,FALSE)/4),0)</f>
        <v>0</v>
      </c>
      <c r="BZ117" s="223">
        <f>IFERROR(IF(RIGHT(VLOOKUP($A117,csapatok!$A:$NN,BZ$320,FALSE),5)="Csere",VLOOKUP(LEFT(VLOOKUP($A117,csapatok!$A:$NN,BZ$320,FALSE),LEN(VLOOKUP($A117,csapatok!$A:$NN,BZ$320,FALSE))-6),'csapat-ranglista'!$A:$FP,BZ$321,FALSE)/8,VLOOKUP(VLOOKUP($A117,csapatok!$A:$NN,BZ$320,FALSE),'csapat-ranglista'!$A:$FP,BZ$321,FALSE)/4),0)</f>
        <v>0</v>
      </c>
      <c r="CA117" s="223">
        <f>IFERROR(IF(RIGHT(VLOOKUP($A117,csapatok!$A:$NN,CA$320,FALSE),5)="Csere",VLOOKUP(LEFT(VLOOKUP($A117,csapatok!$A:$NN,CA$320,FALSE),LEN(VLOOKUP($A117,csapatok!$A:$NN,CA$320,FALSE))-6),'csapat-ranglista'!$A:$FP,CA$321,FALSE)/8,VLOOKUP(VLOOKUP($A117,csapatok!$A:$NN,CA$320,FALSE),'csapat-ranglista'!$A:$FP,CA$321,FALSE)/4),0)</f>
        <v>0</v>
      </c>
      <c r="CB117" s="223">
        <f>IFERROR(IF(RIGHT(VLOOKUP($A117,csapatok!$A:$NN,CB$320,FALSE),5)="Csere",VLOOKUP(LEFT(VLOOKUP($A117,csapatok!$A:$NN,CB$320,FALSE),LEN(VLOOKUP($A117,csapatok!$A:$NN,CB$320,FALSE))-6),'csapat-ranglista'!$A:$FP,CB$321,FALSE)/8,VLOOKUP(VLOOKUP($A117,csapatok!$A:$NN,CB$320,FALSE),'csapat-ranglista'!$A:$FP,CB$321,FALSE)/4),0)</f>
        <v>0</v>
      </c>
      <c r="CC117" s="223">
        <f>IFERROR(IF(RIGHT(VLOOKUP($A117,csapatok!$A:$NN,CC$320,FALSE),5)="Csere",VLOOKUP(LEFT(VLOOKUP($A117,csapatok!$A:$NN,CC$320,FALSE),LEN(VLOOKUP($A117,csapatok!$A:$NN,CC$320,FALSE))-6),'csapat-ranglista'!$A:$FP,CC$321,FALSE)/8,VLOOKUP(VLOOKUP($A117,csapatok!$A:$NN,CC$320,FALSE),'csapat-ranglista'!$A:$FP,CC$321,FALSE)/4),0)</f>
        <v>0</v>
      </c>
      <c r="CD117" s="223">
        <f>IFERROR(IF(RIGHT(VLOOKUP($A117,csapatok!$A:$NN,CD$320,FALSE),5)="Csere",VLOOKUP(LEFT(VLOOKUP($A117,csapatok!$A:$NN,CD$320,FALSE),LEN(VLOOKUP($A117,csapatok!$A:$NN,CD$320,FALSE))-6),'csapat-ranglista'!$A:$FP,CD$321,FALSE)/8,VLOOKUP(VLOOKUP($A117,csapatok!$A:$NN,CD$320,FALSE),'csapat-ranglista'!$A:$FP,CD$321,FALSE)/4),0)</f>
        <v>0</v>
      </c>
      <c r="CE117" s="223">
        <f>IFERROR(IF(RIGHT(VLOOKUP($A117,csapatok!$A:$NN,CE$320,FALSE),5)="Csere",VLOOKUP(LEFT(VLOOKUP($A117,csapatok!$A:$NN,CE$320,FALSE),LEN(VLOOKUP($A117,csapatok!$A:$NN,CE$320,FALSE))-6),'csapat-ranglista'!$A:$FP,CE$321,FALSE)/8,VLOOKUP(VLOOKUP($A117,csapatok!$A:$NN,CE$320,FALSE),'csapat-ranglista'!$A:$FP,CE$321,FALSE)/4),0)</f>
        <v>0</v>
      </c>
      <c r="CF117" s="223">
        <f>IFERROR(IF(RIGHT(VLOOKUP($A117,csapatok!$A:$NN,CF$320,FALSE),5)="Csere",VLOOKUP(LEFT(VLOOKUP($A117,csapatok!$A:$NN,CF$320,FALSE),LEN(VLOOKUP($A117,csapatok!$A:$NN,CF$320,FALSE))-6),'csapat-ranglista'!$A:$FP,CF$321,FALSE)/8,VLOOKUP(VLOOKUP($A117,csapatok!$A:$NN,CF$320,FALSE),'csapat-ranglista'!$A:$FP,CF$321,FALSE)/4),0)</f>
        <v>0</v>
      </c>
      <c r="CG117" s="223">
        <f>IFERROR(IF(RIGHT(VLOOKUP($A117,csapatok!$A:$NN,CG$320,FALSE),5)="Csere",VLOOKUP(LEFT(VLOOKUP($A117,csapatok!$A:$NN,CG$320,FALSE),LEN(VLOOKUP($A117,csapatok!$A:$NN,CG$320,FALSE))-6),'csapat-ranglista'!$A:$FP,CG$321,FALSE)/8,VLOOKUP(VLOOKUP($A117,csapatok!$A:$NN,CG$320,FALSE),'csapat-ranglista'!$A:$FP,CG$321,FALSE)/4),0)</f>
        <v>0</v>
      </c>
      <c r="CH117" s="223">
        <f>IFERROR(IF(RIGHT(VLOOKUP($A117,csapatok!$A:$NN,CH$320,FALSE),5)="Csere",VLOOKUP(LEFT(VLOOKUP($A117,csapatok!$A:$NN,CH$320,FALSE),LEN(VLOOKUP($A117,csapatok!$A:$NN,CH$320,FALSE))-6),'csapat-ranglista'!$A:$FP,CH$321,FALSE)/8,VLOOKUP(VLOOKUP($A117,csapatok!$A:$NN,CH$320,FALSE),'csapat-ranglista'!$A:$FP,CH$321,FALSE)/4),0)</f>
        <v>0</v>
      </c>
      <c r="CI117" s="223">
        <f>IFERROR(IF(RIGHT(VLOOKUP($A117,csapatok!$A:$NN,CI$320,FALSE),5)="Csere",VLOOKUP(LEFT(VLOOKUP($A117,csapatok!$A:$NN,CI$320,FALSE),LEN(VLOOKUP($A117,csapatok!$A:$NN,CI$320,FALSE))-6),'csapat-ranglista'!$A:$FP,CI$321,FALSE)/8,VLOOKUP(VLOOKUP($A117,csapatok!$A:$NN,CI$320,FALSE),'csapat-ranglista'!$A:$FP,CI$321,FALSE)/4),0)</f>
        <v>0</v>
      </c>
      <c r="CJ117" s="224">
        <f>versenyek!$IQ$11*IFERROR(VLOOKUP(VLOOKUP($A117,versenyek!IP:IR,3,FALSE),szabalyok!$A$16:$B$23,2,FALSE)/4,0)</f>
        <v>0</v>
      </c>
      <c r="CK117" s="224">
        <f>versenyek!$IT$11*IFERROR(VLOOKUP(VLOOKUP($A117,versenyek!IS:IU,3,FALSE),szabalyok!$A$16:$B$23,2,FALSE)/4,0)</f>
        <v>0</v>
      </c>
      <c r="CL117" s="223">
        <f>IFERROR(IF(RIGHT(VLOOKUP($A117,csapatok!$A:$NN,CL$320,FALSE),5)="Csere",VLOOKUP(LEFT(VLOOKUP($A117,csapatok!$A:$NN,CL$320,FALSE),LEN(VLOOKUP($A117,csapatok!$A:$NN,CL$320,FALSE))-6),'csapat-ranglista'!$A:$FP,CL$321,FALSE)/8,VLOOKUP(VLOOKUP($A117,csapatok!$A:$NN,CL$320,FALSE),'csapat-ranglista'!$A:$FP,CL$321,FALSE)/4),0)</f>
        <v>0</v>
      </c>
      <c r="CM117" s="223">
        <f>IFERROR(IF(RIGHT(VLOOKUP($A117,csapatok!$A:$NN,CM$320,FALSE),5)="Csere",VLOOKUP(LEFT(VLOOKUP($A117,csapatok!$A:$NN,CM$320,FALSE),LEN(VLOOKUP($A117,csapatok!$A:$NN,CM$320,FALSE))-6),'csapat-ranglista'!$A:$FP,CM$321,FALSE)/8,VLOOKUP(VLOOKUP($A117,csapatok!$A:$NN,CM$320,FALSE),'csapat-ranglista'!$A:$FP,CM$321,FALSE)/4),0)</f>
        <v>0</v>
      </c>
      <c r="CN117" s="223">
        <f>IFERROR(IF(RIGHT(VLOOKUP($A117,csapatok!$A:$NN,CN$320,FALSE),5)="Csere",VLOOKUP(LEFT(VLOOKUP($A117,csapatok!$A:$NN,CN$320,FALSE),LEN(VLOOKUP($A117,csapatok!$A:$NN,CN$320,FALSE))-6),'csapat-ranglista'!$A:$FP,CN$321,FALSE)/8,VLOOKUP(VLOOKUP($A117,csapatok!$A:$NN,CN$320,FALSE),'csapat-ranglista'!$A:$FP,CN$321,FALSE)/4),0)</f>
        <v>0</v>
      </c>
      <c r="CO117" s="223">
        <f>IFERROR(IF(RIGHT(VLOOKUP($A117,csapatok!$A:$NN,CO$320,FALSE),5)="Csere",VLOOKUP(LEFT(VLOOKUP($A117,csapatok!$A:$NN,CO$320,FALSE),LEN(VLOOKUP($A117,csapatok!$A:$NN,CO$320,FALSE))-6),'csapat-ranglista'!$A:$FP,CO$321,FALSE)/8,VLOOKUP(VLOOKUP($A117,csapatok!$A:$NN,CO$320,FALSE),'csapat-ranglista'!$A:$FP,CO$321,FALSE)/4),0)</f>
        <v>0</v>
      </c>
      <c r="CP117" s="223">
        <f>IFERROR(IF(RIGHT(VLOOKUP($A117,csapatok!$A:$NN,CP$320,FALSE),5)="Csere",VLOOKUP(LEFT(VLOOKUP($A117,csapatok!$A:$NN,CP$320,FALSE),LEN(VLOOKUP($A117,csapatok!$A:$NN,CP$320,FALSE))-6),'csapat-ranglista'!$A:$FP,CP$321,FALSE)/8,VLOOKUP(VLOOKUP($A117,csapatok!$A:$NN,CP$320,FALSE),'csapat-ranglista'!$A:$FP,CP$321,FALSE)/4),0)</f>
        <v>0</v>
      </c>
      <c r="CQ117" s="223">
        <f>IFERROR(IF(RIGHT(VLOOKUP($A117,csapatok!$A:$NN,CQ$320,FALSE),5)="Csere",VLOOKUP(LEFT(VLOOKUP($A117,csapatok!$A:$NN,CQ$320,FALSE),LEN(VLOOKUP($A117,csapatok!$A:$NN,CQ$320,FALSE))-6),'csapat-ranglista'!$A:$FP,CQ$321,FALSE)/8,VLOOKUP(VLOOKUP($A117,csapatok!$A:$NN,CQ$320,FALSE),'csapat-ranglista'!$A:$FP,CQ$321,FALSE)/4),0)</f>
        <v>0</v>
      </c>
      <c r="CR117" s="223">
        <f>IFERROR(IF(RIGHT(VLOOKUP($A117,csapatok!$A:$NN,CR$320,FALSE),5)="Csere",VLOOKUP(LEFT(VLOOKUP($A117,csapatok!$A:$NN,CR$320,FALSE),LEN(VLOOKUP($A117,csapatok!$A:$NN,CR$320,FALSE))-6),'csapat-ranglista'!$A:$FP,CR$321,FALSE)/8,VLOOKUP(VLOOKUP($A117,csapatok!$A:$NN,CR$320,FALSE),'csapat-ranglista'!$A:$FP,CR$321,FALSE)/4),0)</f>
        <v>0</v>
      </c>
      <c r="CS117" s="223">
        <f>IFERROR(IF(RIGHT(VLOOKUP($A117,csapatok!$A:$NN,CS$320,FALSE),5)="Csere",VLOOKUP(LEFT(VLOOKUP($A117,csapatok!$A:$NN,CS$320,FALSE),LEN(VLOOKUP($A117,csapatok!$A:$NN,CS$320,FALSE))-6),'csapat-ranglista'!$A:$FP,CS$321,FALSE)/8,VLOOKUP(VLOOKUP($A117,csapatok!$A:$NN,CS$320,FALSE),'csapat-ranglista'!$A:$FP,CS$321,FALSE)/4),0)</f>
        <v>0</v>
      </c>
      <c r="CT117" s="223">
        <f>IFERROR(IF(RIGHT(VLOOKUP($A117,csapatok!$A:$NN,CT$320,FALSE),5)="Csere",VLOOKUP(LEFT(VLOOKUP($A117,csapatok!$A:$NN,CT$320,FALSE),LEN(VLOOKUP($A117,csapatok!$A:$NN,CT$320,FALSE))-6),'csapat-ranglista'!$A:$FP,CT$321,FALSE)/8,VLOOKUP(VLOOKUP($A117,csapatok!$A:$NN,CT$320,FALSE),'csapat-ranglista'!$A:$FP,CT$321,FALSE)/4),0)</f>
        <v>0</v>
      </c>
      <c r="CU117" s="223">
        <f>IFERROR(IF(RIGHT(VLOOKUP($A117,csapatok!$A:$NN,CU$320,FALSE),5)="Csere",VLOOKUP(LEFT(VLOOKUP($A117,csapatok!$A:$NN,CU$320,FALSE),LEN(VLOOKUP($A117,csapatok!$A:$NN,CU$320,FALSE))-6),'csapat-ranglista'!$A:$FP,CU$321,FALSE)/8,VLOOKUP(VLOOKUP($A117,csapatok!$A:$NN,CU$320,FALSE),'csapat-ranglista'!$A:$FP,CU$321,FALSE)/4),0)</f>
        <v>0</v>
      </c>
      <c r="CV117" s="223">
        <f>IFERROR(IF(RIGHT(VLOOKUP($A117,csapatok!$A:$NN,CV$320,FALSE),5)="Csere",VLOOKUP(LEFT(VLOOKUP($A117,csapatok!$A:$NN,CV$320,FALSE),LEN(VLOOKUP($A117,csapatok!$A:$NN,CV$320,FALSE))-6),'csapat-ranglista'!$A:$FP,CV$321,FALSE)/8,VLOOKUP(VLOOKUP($A117,csapatok!$A:$NN,CV$320,FALSE),'csapat-ranglista'!$A:$FP,CV$321,FALSE)/4),0)</f>
        <v>0</v>
      </c>
      <c r="CW117" s="223">
        <f>IFERROR(IF(RIGHT(VLOOKUP($A117,csapatok!$A:$NN,CW$320,FALSE),5)="Csere",VLOOKUP(LEFT(VLOOKUP($A117,csapatok!$A:$NN,CW$320,FALSE),LEN(VLOOKUP($A117,csapatok!$A:$NN,CW$320,FALSE))-6),'csapat-ranglista'!$A:$FP,CW$321,FALSE)/8,VLOOKUP(VLOOKUP($A117,csapatok!$A:$NN,CW$320,FALSE),'csapat-ranglista'!$A:$FP,CW$321,FALSE)/4),0)</f>
        <v>0</v>
      </c>
      <c r="CX117" s="223">
        <f>IFERROR(IF(RIGHT(VLOOKUP($A117,csapatok!$A:$NN,CX$320,FALSE),5)="Csere",VLOOKUP(LEFT(VLOOKUP($A117,csapatok!$A:$NN,CX$320,FALSE),LEN(VLOOKUP($A117,csapatok!$A:$NN,CX$320,FALSE))-6),'csapat-ranglista'!$A:$FP,CX$321,FALSE)/8,VLOOKUP(VLOOKUP($A117,csapatok!$A:$NN,CX$320,FALSE),'csapat-ranglista'!$A:$FP,CX$321,FALSE)/4),0)</f>
        <v>0</v>
      </c>
      <c r="CY117" s="223">
        <f>IFERROR(IF(RIGHT(VLOOKUP($A117,csapatok!$A:$NN,CY$320,FALSE),5)="Csere",VLOOKUP(LEFT(VLOOKUP($A117,csapatok!$A:$NN,CY$320,FALSE),LEN(VLOOKUP($A117,csapatok!$A:$NN,CY$320,FALSE))-6),'csapat-ranglista'!$A:$FP,CY$321,FALSE)/8,VLOOKUP(VLOOKUP($A117,csapatok!$A:$NN,CY$320,FALSE),'csapat-ranglista'!$A:$FP,CY$321,FALSE)/4),0)</f>
        <v>0</v>
      </c>
      <c r="CZ117" s="223">
        <f>IFERROR(IF(RIGHT(VLOOKUP($A117,csapatok!$A:$NN,CZ$320,FALSE),5)="Csere",VLOOKUP(LEFT(VLOOKUP($A117,csapatok!$A:$NN,CZ$320,FALSE),LEN(VLOOKUP($A117,csapatok!$A:$NN,CZ$320,FALSE))-6),'csapat-ranglista'!$A:$FP,CZ$321,FALSE)/8,VLOOKUP(VLOOKUP($A117,csapatok!$A:$NN,CZ$320,FALSE),'csapat-ranglista'!$A:$FP,CZ$321,FALSE)/4),0)</f>
        <v>0</v>
      </c>
      <c r="DA117" s="223">
        <f>IFERROR(IF(RIGHT(VLOOKUP($A117,csapatok!$A:$NN,DA$320,FALSE),5)="Csere",VLOOKUP(LEFT(VLOOKUP($A117,csapatok!$A:$NN,DA$320,FALSE),LEN(VLOOKUP($A117,csapatok!$A:$NN,DA$320,FALSE))-6),'csapat-ranglista'!$A:$FP,DA$321,FALSE)/8,VLOOKUP(VLOOKUP($A117,csapatok!$A:$NN,DA$320,FALSE),'csapat-ranglista'!$A:$FP,DA$321,FALSE)/4),0)</f>
        <v>0</v>
      </c>
      <c r="DB117" s="223">
        <f>IFERROR(IF(RIGHT(VLOOKUP($A117,csapatok!$A:$NN,DB$320,FALSE),5)="Csere",VLOOKUP(LEFT(VLOOKUP($A117,csapatok!$A:$NN,DB$320,FALSE),LEN(VLOOKUP($A117,csapatok!$A:$NN,DB$320,FALSE))-6),'csapat-ranglista'!$A:$FP,DB$321,FALSE)/8,VLOOKUP(VLOOKUP($A117,csapatok!$A:$NN,DB$320,FALSE),'csapat-ranglista'!$A:$FP,DB$321,FALSE)/4),0)</f>
        <v>0</v>
      </c>
      <c r="DC117" s="223">
        <f>IFERROR(IF(RIGHT(VLOOKUP($A117,csapatok!$A:$NN,DC$320,FALSE),5)="Csere",VLOOKUP(LEFT(VLOOKUP($A117,csapatok!$A:$NN,DC$320,FALSE),LEN(VLOOKUP($A117,csapatok!$A:$NN,DC$320,FALSE))-6),'csapat-ranglista'!$A:$FP,DC$321,FALSE)/8,VLOOKUP(VLOOKUP($A117,csapatok!$A:$NN,DC$320,FALSE),'csapat-ranglista'!$A:$FP,DC$321,FALSE)/4),0)</f>
        <v>0</v>
      </c>
      <c r="DD117" s="223">
        <f>IFERROR(IF(RIGHT(VLOOKUP($A117,csapatok!$A:$NN,DD$320,FALSE),5)="Csere",VLOOKUP(LEFT(VLOOKUP($A117,csapatok!$A:$NN,DD$320,FALSE),LEN(VLOOKUP($A117,csapatok!$A:$NN,DD$320,FALSE))-6),'csapat-ranglista'!$A:$FP,DD$321,FALSE)/8,VLOOKUP(VLOOKUP($A117,csapatok!$A:$NN,DD$320,FALSE),'csapat-ranglista'!$A:$FP,DD$321,FALSE)/4),0)</f>
        <v>0</v>
      </c>
      <c r="DE117" s="223">
        <f>IFERROR(IF(RIGHT(VLOOKUP($A117,csapatok!$A:$NN,DE$320,FALSE),5)="Csere",VLOOKUP(LEFT(VLOOKUP($A117,csapatok!$A:$NN,DE$320,FALSE),LEN(VLOOKUP($A117,csapatok!$A:$NN,DE$320,FALSE))-6),'csapat-ranglista'!$A:$FP,DE$321,FALSE)/8,VLOOKUP(VLOOKUP($A117,csapatok!$A:$NN,DE$320,FALSE),'csapat-ranglista'!$A:$FP,DE$321,FALSE)/4),0)</f>
        <v>0</v>
      </c>
      <c r="DF117" s="223">
        <f>IFERROR(IF(RIGHT(VLOOKUP($A117,csapatok!$A:$NN,DF$320,FALSE),5)="Csere",VLOOKUP(LEFT(VLOOKUP($A117,csapatok!$A:$NN,DF$320,FALSE),LEN(VLOOKUP($A117,csapatok!$A:$NN,DF$320,FALSE))-6),'csapat-ranglista'!$A:$FP,DF$321,FALSE)/8,VLOOKUP(VLOOKUP($A117,csapatok!$A:$NN,DF$320,FALSE),'csapat-ranglista'!$A:$FP,DF$321,FALSE)/4),0)</f>
        <v>0</v>
      </c>
      <c r="DG117" s="223">
        <f>IFERROR(IF(RIGHT(VLOOKUP($A117,csapatok!$A:$NN,DG$320,FALSE),5)="Csere",VLOOKUP(LEFT(VLOOKUP($A117,csapatok!$A:$NN,DG$320,FALSE),LEN(VLOOKUP($A117,csapatok!$A:$NN,DG$320,FALSE))-6),'csapat-ranglista'!$A:$FP,DG$321,FALSE)/8,VLOOKUP(VLOOKUP($A117,csapatok!$A:$NN,DG$320,FALSE),'csapat-ranglista'!$A:$FP,DG$321,FALSE)/4),0)</f>
        <v>0</v>
      </c>
      <c r="DH117" s="223">
        <f>IFERROR(IF(RIGHT(VLOOKUP($A117,csapatok!$A:$NN,DH$320,FALSE),5)="Csere",VLOOKUP(LEFT(VLOOKUP($A117,csapatok!$A:$NN,DH$320,FALSE),LEN(VLOOKUP($A117,csapatok!$A:$NN,DH$320,FALSE))-6),'csapat-ranglista'!$A:$FP,DH$321,FALSE)/8,VLOOKUP(VLOOKUP($A117,csapatok!$A:$NN,DH$320,FALSE),'csapat-ranglista'!$A:$FP,DH$321,FALSE)/4),0)</f>
        <v>0</v>
      </c>
      <c r="DI117" s="223">
        <f>IFERROR(IF(RIGHT(VLOOKUP($A117,csapatok!$A:$NN,DI$320,FALSE),5)="Csere",VLOOKUP(LEFT(VLOOKUP($A117,csapatok!$A:$NN,DI$320,FALSE),LEN(VLOOKUP($A117,csapatok!$A:$NN,DI$320,FALSE))-6),'csapat-ranglista'!$A:$FP,DI$321,FALSE)/8,VLOOKUP(VLOOKUP($A117,csapatok!$A:$NN,DI$320,FALSE),'csapat-ranglista'!$A:$FP,DI$321,FALSE)/4),0)</f>
        <v>0</v>
      </c>
      <c r="DJ117" s="223">
        <f>IFERROR(IF(RIGHT(VLOOKUP($A117,csapatok!$A:$NN,DJ$320,FALSE),5)="Csere",VLOOKUP(LEFT(VLOOKUP($A117,csapatok!$A:$NN,DJ$320,FALSE),LEN(VLOOKUP($A117,csapatok!$A:$NN,DJ$320,FALSE))-6),'csapat-ranglista'!$A:$FP,DJ$321,FALSE)/8,VLOOKUP(VLOOKUP($A117,csapatok!$A:$NN,DJ$320,FALSE),'csapat-ranglista'!$A:$FP,DJ$321,FALSE)/4),0)</f>
        <v>0</v>
      </c>
      <c r="DK117" s="223">
        <f>IFERROR(IF(RIGHT(VLOOKUP($A117,csapatok!$A:$NN,DK$320,FALSE),5)="Csere",VLOOKUP(LEFT(VLOOKUP($A117,csapatok!$A:$NN,DK$320,FALSE),LEN(VLOOKUP($A117,csapatok!$A:$NN,DK$320,FALSE))-6),'csapat-ranglista'!$A:$FP,DK$321,FALSE)/8,VLOOKUP(VLOOKUP($A117,csapatok!$A:$NN,DK$320,FALSE),'csapat-ranglista'!$A:$FP,DK$321,FALSE)/4),0)</f>
        <v>0</v>
      </c>
      <c r="DL117" s="223">
        <f>IFERROR(IF(RIGHT(VLOOKUP($A117,csapatok!$A:$NN,DL$320,FALSE),5)="Csere",VLOOKUP(LEFT(VLOOKUP($A117,csapatok!$A:$NN,DL$320,FALSE),LEN(VLOOKUP($A117,csapatok!$A:$NN,DL$320,FALSE))-6),'csapat-ranglista'!$A:$FP,DL$321,FALSE)/8,VLOOKUP(VLOOKUP($A117,csapatok!$A:$NN,DL$320,FALSE),'csapat-ranglista'!$A:$FP,DL$321,FALSE)/4),0)</f>
        <v>0</v>
      </c>
      <c r="DM117" s="223">
        <f>IFERROR(IF(RIGHT(VLOOKUP($A117,csapatok!$A:$NN,DM$320,FALSE),5)="Csere",VLOOKUP(LEFT(VLOOKUP($A117,csapatok!$A:$NN,DM$320,FALSE),LEN(VLOOKUP($A117,csapatok!$A:$NN,DM$320,FALSE))-6),'csapat-ranglista'!$A:$FP,DM$321,FALSE)/8,VLOOKUP(VLOOKUP($A117,csapatok!$A:$NN,DM$320,FALSE),'csapat-ranglista'!$A:$FP,DM$321,FALSE)/4),0)</f>
        <v>0</v>
      </c>
      <c r="DN117" s="223">
        <f>IFERROR(IF(RIGHT(VLOOKUP($A117,csapatok!$A:$NN,DN$320,FALSE),5)="Csere",VLOOKUP(LEFT(VLOOKUP($A117,csapatok!$A:$NN,DN$320,FALSE),LEN(VLOOKUP($A117,csapatok!$A:$NN,DN$320,FALSE))-6),'csapat-ranglista'!$A:$FP,DN$321,FALSE)/8,VLOOKUP(VLOOKUP($A117,csapatok!$A:$NN,DN$320,FALSE),'csapat-ranglista'!$A:$FP,DN$321,FALSE)/4),0)</f>
        <v>0</v>
      </c>
      <c r="DO117" s="224">
        <f>versenyek!$MF$11*IFERROR(VLOOKUP(VLOOKUP($A117,versenyek!ME:MG,3,FALSE),szabalyok!$A$16:$B$23,2,FALSE)/4,0)</f>
        <v>0</v>
      </c>
      <c r="DP117" s="224">
        <f>versenyek!$MI$11*IFERROR(VLOOKUP(VLOOKUP($A117,versenyek!MH:MJ,3,FALSE),szabalyok!$A$16:$B$23,2,FALSE)/4,0)</f>
        <v>0</v>
      </c>
      <c r="DQ117" s="223">
        <f>IFERROR(IF(RIGHT(VLOOKUP($A117,csapatok!$A:$NN,DQ$320,FALSE),5)="Csere",VLOOKUP(LEFT(VLOOKUP($A117,csapatok!$A:$NN,DQ$320,FALSE),LEN(VLOOKUP($A117,csapatok!$A:$NN,DQ$320,FALSE))-6),'csapat-ranglista'!$A:$FP,DQ$321,FALSE)/8,VLOOKUP(VLOOKUP($A117,csapatok!$A:$NN,DQ$320,FALSE),'csapat-ranglista'!$A:$FP,DQ$321,FALSE)/4),0)</f>
        <v>0</v>
      </c>
      <c r="DR117" s="223">
        <f>IFERROR(IF(RIGHT(VLOOKUP($A117,csapatok!$A:$NN,DR$320,FALSE),5)="Csere",VLOOKUP(LEFT(VLOOKUP($A117,csapatok!$A:$NN,DR$320,FALSE),LEN(VLOOKUP($A117,csapatok!$A:$NN,DR$320,FALSE))-6),'csapat-ranglista'!$A:$FP,DR$321,FALSE)/8,VLOOKUP(VLOOKUP($A117,csapatok!$A:$NN,DR$320,FALSE),'csapat-ranglista'!$A:$FP,DR$321,FALSE)/4),0)</f>
        <v>0</v>
      </c>
      <c r="DS117" s="223">
        <f>IFERROR(IF(RIGHT(VLOOKUP($A117,csapatok!$A:$NN,DS$320,FALSE),5)="Csere",VLOOKUP(LEFT(VLOOKUP($A117,csapatok!$A:$NN,DS$320,FALSE),LEN(VLOOKUP($A117,csapatok!$A:$NN,DS$320,FALSE))-6),'csapat-ranglista'!$A:$FP,DS$321,FALSE)/8,VLOOKUP(VLOOKUP($A117,csapatok!$A:$NN,DS$320,FALSE),'csapat-ranglista'!$A:$FP,DS$321,FALSE)/4),0)</f>
        <v>0</v>
      </c>
      <c r="DT117" s="223">
        <f>IFERROR(IF(RIGHT(VLOOKUP($A117,csapatok!$A:$NN,DT$320,FALSE),5)="Csere",VLOOKUP(LEFT(VLOOKUP($A117,csapatok!$A:$NN,DT$320,FALSE),LEN(VLOOKUP($A117,csapatok!$A:$NN,DT$320,FALSE))-6),'csapat-ranglista'!$A:$FP,DT$321,FALSE)/8,VLOOKUP(VLOOKUP($A117,csapatok!$A:$NN,DT$320,FALSE),'csapat-ranglista'!$A:$FP,DT$321,FALSE)/4),0)</f>
        <v>0</v>
      </c>
      <c r="DU117" s="223">
        <f>IFERROR(IF(RIGHT(VLOOKUP($A117,csapatok!$A:$NN,DU$320,FALSE),5)="Csere",VLOOKUP(LEFT(VLOOKUP($A117,csapatok!$A:$NN,DU$320,FALSE),LEN(VLOOKUP($A117,csapatok!$A:$NN,DU$320,FALSE))-6),'csapat-ranglista'!$A:$FP,DU$321,FALSE)/8,VLOOKUP(VLOOKUP($A117,csapatok!$A:$NN,DU$320,FALSE),'csapat-ranglista'!$A:$FP,DU$321,FALSE)/4),0)</f>
        <v>0</v>
      </c>
      <c r="DV117" s="223">
        <f>IFERROR(IF(RIGHT(VLOOKUP($A117,csapatok!$A:$NN,DV$320,FALSE),5)="Csere",VLOOKUP(LEFT(VLOOKUP($A117,csapatok!$A:$NN,DV$320,FALSE),LEN(VLOOKUP($A117,csapatok!$A:$NN,DV$320,FALSE))-6),'csapat-ranglista'!$A:$FP,DV$321,FALSE)/8,VLOOKUP(VLOOKUP($A117,csapatok!$A:$NN,DV$320,FALSE),'csapat-ranglista'!$A:$FP,DV$321,FALSE)/4),0)</f>
        <v>0</v>
      </c>
      <c r="DW117" s="223">
        <f>IFERROR(IF(RIGHT(VLOOKUP($A117,csapatok!$A:$NN,DW$320,FALSE),5)="Csere",VLOOKUP(LEFT(VLOOKUP($A117,csapatok!$A:$NN,DW$320,FALSE),LEN(VLOOKUP($A117,csapatok!$A:$NN,DW$320,FALSE))-6),'csapat-ranglista'!$A:$FP,DW$321,FALSE)/8,VLOOKUP(VLOOKUP($A117,csapatok!$A:$NN,DW$320,FALSE),'csapat-ranglista'!$A:$FP,DW$321,FALSE)/4),0)</f>
        <v>0</v>
      </c>
      <c r="DX117" s="223">
        <f>IFERROR(IF(RIGHT(VLOOKUP($A117,csapatok!$A:$NN,DX$320,FALSE),5)="Csere",VLOOKUP(LEFT(VLOOKUP($A117,csapatok!$A:$NN,DX$320,FALSE),LEN(VLOOKUP($A117,csapatok!$A:$NN,DX$320,FALSE))-6),'csapat-ranglista'!$A:$FP,DX$321,FALSE)/8,VLOOKUP(VLOOKUP($A117,csapatok!$A:$NN,DX$320,FALSE),'csapat-ranglista'!$A:$FP,DX$321,FALSE)/4),0)</f>
        <v>0</v>
      </c>
      <c r="DY117" s="223">
        <f>IFERROR(IF(RIGHT(VLOOKUP($A117,csapatok!$A:$NN,DY$320,FALSE),5)="Csere",VLOOKUP(LEFT(VLOOKUP($A117,csapatok!$A:$NN,DY$320,FALSE),LEN(VLOOKUP($A117,csapatok!$A:$NN,DY$320,FALSE))-6),'csapat-ranglista'!$A:$FP,DY$321,FALSE)/8,VLOOKUP(VLOOKUP($A117,csapatok!$A:$NN,DY$320,FALSE),'csapat-ranglista'!$A:$FP,DY$321,FALSE)/4),0)</f>
        <v>0</v>
      </c>
      <c r="DZ117" s="223">
        <f>IFERROR(IF(RIGHT(VLOOKUP($A117,csapatok!$A:$NN,DZ$320,FALSE),5)="Csere",VLOOKUP(LEFT(VLOOKUP($A117,csapatok!$A:$NN,DZ$320,FALSE),LEN(VLOOKUP($A117,csapatok!$A:$NN,DZ$320,FALSE))-6),'csapat-ranglista'!$A:$FP,DZ$321,FALSE)/8,VLOOKUP(VLOOKUP($A117,csapatok!$A:$NN,DZ$320,FALSE),'csapat-ranglista'!$A:$FP,DZ$321,FALSE)/4),0)</f>
        <v>0</v>
      </c>
      <c r="EA117" s="223">
        <f>IFERROR(IF(RIGHT(VLOOKUP($A117,csapatok!$A:$NN,EA$320,FALSE),5)="Csere",VLOOKUP(LEFT(VLOOKUP($A117,csapatok!$A:$NN,EA$320,FALSE),LEN(VLOOKUP($A117,csapatok!$A:$NN,EA$320,FALSE))-6),'csapat-ranglista'!$A:$FP,EA$321,FALSE)/8,VLOOKUP(VLOOKUP($A117,csapatok!$A:$NN,EA$320,FALSE),'csapat-ranglista'!$A:$FP,EA$321,FALSE)/4),0)</f>
        <v>0</v>
      </c>
      <c r="EB117" s="223">
        <f>IFERROR(IF(RIGHT(VLOOKUP($A117,csapatok!$A:$NN,EB$320,FALSE),5)="Csere",VLOOKUP(LEFT(VLOOKUP($A117,csapatok!$A:$NN,EB$320,FALSE),LEN(VLOOKUP($A117,csapatok!$A:$NN,EB$320,FALSE))-6),'csapat-ranglista'!$A:$FP,EB$321,FALSE)/8,VLOOKUP(VLOOKUP($A117,csapatok!$A:$NN,EB$320,FALSE),'csapat-ranglista'!$A:$FP,EB$321,FALSE)/4),0)</f>
        <v>0</v>
      </c>
      <c r="EC117" s="223">
        <f>IFERROR(IF(RIGHT(VLOOKUP($A117,csapatok!$A:$NN,EC$320,FALSE),5)="Csere",VLOOKUP(LEFT(VLOOKUP($A117,csapatok!$A:$NN,EC$320,FALSE),LEN(VLOOKUP($A117,csapatok!$A:$NN,EC$320,FALSE))-6),'csapat-ranglista'!$A:$FP,EC$321,FALSE)/8,VLOOKUP(VLOOKUP($A117,csapatok!$A:$NN,EC$320,FALSE),'csapat-ranglista'!$A:$FP,EC$321,FALSE)/4),0)</f>
        <v>0</v>
      </c>
      <c r="ED117" s="223">
        <f>IFERROR(IF(RIGHT(VLOOKUP($A117,csapatok!$A:$NN,ED$320,FALSE),5)="Csere",VLOOKUP(LEFT(VLOOKUP($A117,csapatok!$A:$NN,ED$320,FALSE),LEN(VLOOKUP($A117,csapatok!$A:$NN,ED$320,FALSE))-6),'csapat-ranglista'!$A:$FP,ED$321,FALSE)/8,VLOOKUP(VLOOKUP($A117,csapatok!$A:$NN,ED$320,FALSE),'csapat-ranglista'!$A:$FP,ED$321,FALSE)/4),0)</f>
        <v>0</v>
      </c>
      <c r="EE117" s="223">
        <f>IFERROR(IF(RIGHT(VLOOKUP($A117,csapatok!$A:$NN,EE$320,FALSE),5)="Csere",VLOOKUP(LEFT(VLOOKUP($A117,csapatok!$A:$NN,EE$320,FALSE),LEN(VLOOKUP($A117,csapatok!$A:$NN,EE$320,FALSE))-6),'csapat-ranglista'!$A:$FP,EE$321,FALSE)/8,VLOOKUP(VLOOKUP($A117,csapatok!$A:$NN,EE$320,FALSE),'csapat-ranglista'!$A:$FP,EE$321,FALSE)/4),0)</f>
        <v>0</v>
      </c>
      <c r="EF117" s="223">
        <f>IFERROR(IF(RIGHT(VLOOKUP($A117,csapatok!$A:$NN,EF$320,FALSE),5)="Csere",VLOOKUP(LEFT(VLOOKUP($A117,csapatok!$A:$NN,EF$320,FALSE),LEN(VLOOKUP($A117,csapatok!$A:$NN,EF$320,FALSE))-6),'csapat-ranglista'!$A:$FP,EF$321,FALSE)/8,VLOOKUP(VLOOKUP($A117,csapatok!$A:$NN,EF$320,FALSE),'csapat-ranglista'!$A:$FP,EF$321,FALSE)/4),0)</f>
        <v>0</v>
      </c>
      <c r="EG117" s="223">
        <f>IFERROR(IF(RIGHT(VLOOKUP($A117,csapatok!$A:$NN,EG$320,FALSE),5)="Csere",VLOOKUP(LEFT(VLOOKUP($A117,csapatok!$A:$NN,EG$320,FALSE),LEN(VLOOKUP($A117,csapatok!$A:$NN,EG$320,FALSE))-6),'csapat-ranglista'!$A:$FP,EG$321,FALSE)/8,VLOOKUP(VLOOKUP($A117,csapatok!$A:$NN,EG$320,FALSE),'csapat-ranglista'!$A:$FP,EG$321,FALSE)/4),0)</f>
        <v>0</v>
      </c>
      <c r="EH117" s="223">
        <f>IFERROR(IF(RIGHT(VLOOKUP($A117,csapatok!$A:$NN,EH$320,FALSE),5)="Csere",VLOOKUP(LEFT(VLOOKUP($A117,csapatok!$A:$NN,EH$320,FALSE),LEN(VLOOKUP($A117,csapatok!$A:$NN,EH$320,FALSE))-6),'csapat-ranglista'!$A:$FP,EH$321,FALSE)/8,VLOOKUP(VLOOKUP($A117,csapatok!$A:$NN,EH$320,FALSE),'csapat-ranglista'!$A:$FP,EH$321,FALSE)/4),0)</f>
        <v>0</v>
      </c>
      <c r="EI117" s="223">
        <f>IFERROR(IF(RIGHT(VLOOKUP($A117,csapatok!$A:$NN,EI$320,FALSE),5)="Csere",VLOOKUP(LEFT(VLOOKUP($A117,csapatok!$A:$NN,EI$320,FALSE),LEN(VLOOKUP($A117,csapatok!$A:$NN,EI$320,FALSE))-6),'csapat-ranglista'!$A:$FP,EI$321,FALSE)/8,VLOOKUP(VLOOKUP($A117,csapatok!$A:$NN,EI$320,FALSE),'csapat-ranglista'!$A:$FP,EI$321,FALSE)/4),0)</f>
        <v>0</v>
      </c>
      <c r="EJ117" s="223">
        <f>IFERROR(IF(RIGHT(VLOOKUP($A117,csapatok!$A:$NN,EJ$320,FALSE),5)="Csere",VLOOKUP(LEFT(VLOOKUP($A117,csapatok!$A:$NN,EJ$320,FALSE),LEN(VLOOKUP($A117,csapatok!$A:$NN,EJ$320,FALSE))-6),'csapat-ranglista'!$A:$FP,EJ$321,FALSE)/8,VLOOKUP(VLOOKUP($A117,csapatok!$A:$NN,EJ$320,FALSE),'csapat-ranglista'!$A:$FP,EJ$321,FALSE)/4),0)</f>
        <v>0</v>
      </c>
      <c r="EK117" s="223">
        <f>IFERROR(IF(RIGHT(VLOOKUP($A117,csapatok!$A:$NN,EK$320,FALSE),5)="Csere",VLOOKUP(LEFT(VLOOKUP($A117,csapatok!$A:$NN,EK$320,FALSE),LEN(VLOOKUP($A117,csapatok!$A:$NN,EK$320,FALSE))-6),'csapat-ranglista'!$A:$FP,EK$321,FALSE)/8,VLOOKUP(VLOOKUP($A117,csapatok!$A:$NN,EK$320,FALSE),'csapat-ranglista'!$A:$FP,EK$321,FALSE)/4),0)</f>
        <v>0</v>
      </c>
      <c r="EL117" s="223">
        <f>IFERROR(IF(RIGHT(VLOOKUP($A117,csapatok!$A:$NN,EL$320,FALSE),5)="Csere",VLOOKUP(LEFT(VLOOKUP($A117,csapatok!$A:$NN,EL$320,FALSE),LEN(VLOOKUP($A117,csapatok!$A:$NN,EL$320,FALSE))-6),'csapat-ranglista'!$A:$FP,EL$321,FALSE)/8,VLOOKUP(VLOOKUP($A117,csapatok!$A:$NN,EL$320,FALSE),'csapat-ranglista'!$A:$FP,EL$321,FALSE)/4),0)</f>
        <v>0</v>
      </c>
      <c r="EM117" s="223">
        <f>IFERROR(IF(RIGHT(VLOOKUP($A117,csapatok!$A:$NN,EM$320,FALSE),5)="Csere",VLOOKUP(LEFT(VLOOKUP($A117,csapatok!$A:$NN,EM$320,FALSE),LEN(VLOOKUP($A117,csapatok!$A:$NN,EM$320,FALSE))-6),'csapat-ranglista'!$A:$FP,EM$321,FALSE)/8,VLOOKUP(VLOOKUP($A117,csapatok!$A:$NN,EM$320,FALSE),'csapat-ranglista'!$A:$FP,EM$321,FALSE)/4),0)</f>
        <v>0</v>
      </c>
      <c r="EN117" s="223">
        <f>IFERROR(IF(RIGHT(VLOOKUP($A117,csapatok!$A:$NN,EN$320,FALSE),5)="Csere",VLOOKUP(LEFT(VLOOKUP($A117,csapatok!$A:$NN,EN$320,FALSE),LEN(VLOOKUP($A117,csapatok!$A:$NN,EN$320,FALSE))-6),'csapat-ranglista'!$A:$FP,EN$321,FALSE)/8,VLOOKUP(VLOOKUP($A117,csapatok!$A:$NN,EN$320,FALSE),'csapat-ranglista'!$A:$FP,EN$321,FALSE)/4),0)</f>
        <v>0</v>
      </c>
      <c r="EO117" s="223">
        <f>IFERROR(IF(RIGHT(VLOOKUP($A117,csapatok!$A:$NN,EO$320,FALSE),5)="Csere",VLOOKUP(LEFT(VLOOKUP($A117,csapatok!$A:$NN,EO$320,FALSE),LEN(VLOOKUP($A117,csapatok!$A:$NN,EO$320,FALSE))-6),'csapat-ranglista'!$A:$FP,EO$321,FALSE)/8,VLOOKUP(VLOOKUP($A117,csapatok!$A:$NN,EO$320,FALSE),'csapat-ranglista'!$A:$FP,EO$321,FALSE)/4),0)</f>
        <v>0</v>
      </c>
      <c r="EP117" s="223">
        <f>IFERROR(IF(RIGHT(VLOOKUP($A117,csapatok!$A:$NN,EP$320,FALSE),5)="Csere",VLOOKUP(LEFT(VLOOKUP($A117,csapatok!$A:$NN,EP$320,FALSE),LEN(VLOOKUP($A117,csapatok!$A:$NN,EP$320,FALSE))-6),'csapat-ranglista'!$A:$FP,EP$321,FALSE)/8,VLOOKUP(VLOOKUP($A117,csapatok!$A:$NN,EP$320,FALSE),'csapat-ranglista'!$A:$FP,EP$321,FALSE)/4),0)</f>
        <v>0</v>
      </c>
      <c r="EQ117" s="223">
        <f>IFERROR(IF(RIGHT(VLOOKUP($A117,csapatok!$A:$NN,EQ$320,FALSE),5)="Csere",VLOOKUP(LEFT(VLOOKUP($A117,csapatok!$A:$NN,EQ$320,FALSE),LEN(VLOOKUP($A117,csapatok!$A:$NN,EQ$320,FALSE))-6),'csapat-ranglista'!$A:$FP,EQ$321,FALSE)/8,VLOOKUP(VLOOKUP($A117,csapatok!$A:$NN,EQ$320,FALSE),'csapat-ranglista'!$A:$FP,EQ$321,FALSE)/4),0)</f>
        <v>0</v>
      </c>
      <c r="ER117" s="223">
        <f>IFERROR(IF(RIGHT(VLOOKUP($A117,csapatok!$A:$NN,ER$320,FALSE),5)="Csere",VLOOKUP(LEFT(VLOOKUP($A117,csapatok!$A:$NN,ER$320,FALSE),LEN(VLOOKUP($A117,csapatok!$A:$NN,ER$320,FALSE))-6),'csapat-ranglista'!$A:$FP,ER$321,FALSE)/8,VLOOKUP(VLOOKUP($A117,csapatok!$A:$NN,ER$320,FALSE),'csapat-ranglista'!$A:$FP,ER$321,FALSE)/4),0)</f>
        <v>0</v>
      </c>
      <c r="ES117" s="223">
        <f>IFERROR(IF(RIGHT(VLOOKUP($A117,csapatok!$A:$NN,ES$320,FALSE),5)="Csere",VLOOKUP(LEFT(VLOOKUP($A117,csapatok!$A:$NN,ES$320,FALSE),LEN(VLOOKUP($A117,csapatok!$A:$NN,ES$320,FALSE))-6),'csapat-ranglista'!$A:$FP,ES$321,FALSE)/8,VLOOKUP(VLOOKUP($A117,csapatok!$A:$NN,ES$320,FALSE),'csapat-ranglista'!$A:$FP,ES$321,FALSE)/4),0)</f>
        <v>0</v>
      </c>
      <c r="ET117" s="223">
        <f>IFERROR(IF(RIGHT(VLOOKUP($A117,csapatok!$A:$NN,ET$320,FALSE),5)="Csere",VLOOKUP(LEFT(VLOOKUP($A117,csapatok!$A:$NN,ET$320,FALSE),LEN(VLOOKUP($A117,csapatok!$A:$NN,ET$320,FALSE))-6),'csapat-ranglista'!$A:$FP,ET$321,FALSE)/8,VLOOKUP(VLOOKUP($A117,csapatok!$A:$NN,ET$320,FALSE),'csapat-ranglista'!$A:$FP,ET$321,FALSE)/4),0)</f>
        <v>0</v>
      </c>
      <c r="EU117" s="223">
        <f>IFERROR(IF(RIGHT(VLOOKUP($A117,csapatok!$A:$NN,EU$320,FALSE),5)="Csere",VLOOKUP(LEFT(VLOOKUP($A117,csapatok!$A:$NN,EU$320,FALSE),LEN(VLOOKUP($A117,csapatok!$A:$NN,EU$320,FALSE))-6),'csapat-ranglista'!$A:$FP,EU$321,FALSE)/8,VLOOKUP(VLOOKUP($A117,csapatok!$A:$NN,EU$320,FALSE),'csapat-ranglista'!$A:$FP,EU$321,FALSE)/4),0)</f>
        <v>0</v>
      </c>
      <c r="EV117" s="223">
        <f>IFERROR(IF(RIGHT(VLOOKUP($A117,csapatok!$A:$NN,EV$320,FALSE),5)="Csere",VLOOKUP(LEFT(VLOOKUP($A117,csapatok!$A:$NN,EV$320,FALSE),LEN(VLOOKUP($A117,csapatok!$A:$NN,EV$320,FALSE))-6),'csapat-ranglista'!$A:$FP,EV$321,FALSE)/8,VLOOKUP(VLOOKUP($A117,csapatok!$A:$NN,EV$320,FALSE),'csapat-ranglista'!$A:$FP,EV$321,FALSE)/4),0)</f>
        <v>0</v>
      </c>
      <c r="EW117" s="223">
        <f>IFERROR(IF(RIGHT(VLOOKUP($A117,csapatok!$A:$NN,EW$320,FALSE),5)="Csere",VLOOKUP(LEFT(VLOOKUP($A117,csapatok!$A:$NN,EW$320,FALSE),LEN(VLOOKUP($A117,csapatok!$A:$NN,EW$320,FALSE))-6),'csapat-ranglista'!$A:$FP,EW$321,FALSE)/8,VLOOKUP(VLOOKUP($A117,csapatok!$A:$NN,EW$320,FALSE),'csapat-ranglista'!$A:$FP,EW$321,FALSE)/4),0)</f>
        <v>0</v>
      </c>
      <c r="EX117" s="223">
        <f>IFERROR(IF(RIGHT(VLOOKUP($A117,csapatok!$A:$NN,EX$320,FALSE),5)="Csere",VLOOKUP(LEFT(VLOOKUP($A117,csapatok!$A:$NN,EX$320,FALSE),LEN(VLOOKUP($A117,csapatok!$A:$NN,EX$320,FALSE))-6),'csapat-ranglista'!$A:$FP,EX$321,FALSE)/8,VLOOKUP(VLOOKUP($A117,csapatok!$A:$NN,EX$320,FALSE),'csapat-ranglista'!$A:$FP,EX$321,FALSE)/4),0)</f>
        <v>0</v>
      </c>
      <c r="EY117" s="223">
        <f>IFERROR(IF(RIGHT(VLOOKUP($A117,csapatok!$A:$NN,EY$320,FALSE),5)="Csere",VLOOKUP(LEFT(VLOOKUP($A117,csapatok!$A:$NN,EY$320,FALSE),LEN(VLOOKUP($A117,csapatok!$A:$NN,EY$320,FALSE))-6),'csapat-ranglista'!$A:$FP,EY$321,FALSE)/8,VLOOKUP(VLOOKUP($A117,csapatok!$A:$NN,EY$320,FALSE),'csapat-ranglista'!$A:$FP,EY$321,FALSE)/4),0)</f>
        <v>0</v>
      </c>
      <c r="EZ117" s="223">
        <f>IFERROR(IF(RIGHT(VLOOKUP($A117,csapatok!$A:$NN,EZ$320,FALSE),5)="Csere",VLOOKUP(LEFT(VLOOKUP($A117,csapatok!$A:$NN,EZ$320,FALSE),LEN(VLOOKUP($A117,csapatok!$A:$NN,EZ$320,FALSE))-6),'csapat-ranglista'!$A:$FP,EZ$321,FALSE)/8,VLOOKUP(VLOOKUP($A117,csapatok!$A:$NN,EZ$320,FALSE),'csapat-ranglista'!$A:$FP,EZ$321,FALSE)/4),0)</f>
        <v>0</v>
      </c>
      <c r="FA117" s="223">
        <f>IFERROR(IF(RIGHT(VLOOKUP($A117,csapatok!$A:$NN,FA$320,FALSE),5)="Csere",VLOOKUP(LEFT(VLOOKUP($A117,csapatok!$A:$NN,FA$320,FALSE),LEN(VLOOKUP($A117,csapatok!$A:$NN,FA$320,FALSE))-6),'csapat-ranglista'!$A:$FP,FA$321,FALSE)/8,VLOOKUP(VLOOKUP($A117,csapatok!$A:$NN,FA$320,FALSE),'csapat-ranglista'!$A:$FP,FA$321,FALSE)/4),0)</f>
        <v>0</v>
      </c>
      <c r="FB117" s="223">
        <f>IFERROR(IF(RIGHT(VLOOKUP($A117,csapatok!$A:$NN,FB$320,FALSE),5)="Csere",VLOOKUP(LEFT(VLOOKUP($A117,csapatok!$A:$NN,FB$320,FALSE),LEN(VLOOKUP($A117,csapatok!$A:$NN,FB$320,FALSE))-6),'csapat-ranglista'!$A:$FP,FB$321,FALSE)/8,VLOOKUP(VLOOKUP($A117,csapatok!$A:$NN,FB$320,FALSE),'csapat-ranglista'!$A:$FP,FB$321,FALSE)/4),0)</f>
        <v>0</v>
      </c>
      <c r="FC117" s="223">
        <f>IFERROR(IF(RIGHT(VLOOKUP($A117,csapatok!$A:$NN,FC$320,FALSE),5)="Csere",VLOOKUP(LEFT(VLOOKUP($A117,csapatok!$A:$NN,FC$320,FALSE),LEN(VLOOKUP($A117,csapatok!$A:$NN,FC$320,FALSE))-6),'csapat-ranglista'!$A:$FP,FC$321,FALSE)/8,VLOOKUP(VLOOKUP($A117,csapatok!$A:$NN,FC$320,FALSE),'csapat-ranglista'!$A:$FP,FC$321,FALSE)/4),0)</f>
        <v>0</v>
      </c>
      <c r="FD117" s="224">
        <f>versenyek!$QY$11*IFERROR(VLOOKUP(VLOOKUP($A117,versenyek!QX:QZ,3,FALSE),szabalyok!$A$16:$B$23,2,FALSE)/4,0)</f>
        <v>0</v>
      </c>
      <c r="FE117" s="224">
        <f>versenyek!$RB$11*IFERROR(VLOOKUP(VLOOKUP($A117,versenyek!RA:RC,3,FALSE),szabalyok!$A$16:$B$23,2,FALSE)/4,0)</f>
        <v>0</v>
      </c>
      <c r="FF117" s="223">
        <f>IFERROR(IF(RIGHT(VLOOKUP($A117,csapatok!$A:$NN,FF$320,FALSE),5)="Csere",VLOOKUP(LEFT(VLOOKUP($A117,csapatok!$A:$NN,FF$320,FALSE),LEN(VLOOKUP($A117,csapatok!$A:$NN,FF$320,FALSE))-6),'csapat-ranglista'!$A:$FP,FF$321,FALSE)/8,VLOOKUP(VLOOKUP($A117,csapatok!$A:$NN,FF$320,FALSE),'csapat-ranglista'!$A:$FP,FF$321,FALSE)/4),0)</f>
        <v>0</v>
      </c>
      <c r="FG117" s="223">
        <f>IFERROR(IF(RIGHT(VLOOKUP($A117,csapatok!$A:$NN,FG$320,FALSE),5)="Csere",VLOOKUP(LEFT(VLOOKUP($A117,csapatok!$A:$NN,FG$320,FALSE),LEN(VLOOKUP($A117,csapatok!$A:$NN,FG$320,FALSE))-6),'csapat-ranglista'!$A:$FP,FG$321,FALSE)/8,VLOOKUP(VLOOKUP($A117,csapatok!$A:$NN,FG$320,FALSE),'csapat-ranglista'!$A:$FP,FG$321,FALSE)/4),0)</f>
        <v>2.0236714139154843</v>
      </c>
      <c r="FH117" s="223">
        <f>IFERROR(IF(RIGHT(VLOOKUP($A117,csapatok!$A:$NN,FH$320,FALSE),5)="Csere",VLOOKUP(LEFT(VLOOKUP($A117,csapatok!$A:$NN,FH$320,FALSE),LEN(VLOOKUP($A117,csapatok!$A:$NN,FH$320,FALSE))-6),'csapat-ranglista'!$A:$FP,FH$321,FALSE)/8,VLOOKUP(VLOOKUP($A117,csapatok!$A:$NN,FH$320,FALSE),'csapat-ranglista'!$A:$FP,FH$321,FALSE)/4),0)</f>
        <v>0</v>
      </c>
      <c r="FI117" s="223">
        <f>IFERROR(IF(RIGHT(VLOOKUP($A117,csapatok!$A:$NN,FI$320,FALSE),5)="Csere",VLOOKUP(LEFT(VLOOKUP($A117,csapatok!$A:$NN,FI$320,FALSE),LEN(VLOOKUP($A117,csapatok!$A:$NN,FI$320,FALSE))-6),'csapat-ranglista'!$A:$FP,FI$321,FALSE)/8,VLOOKUP(VLOOKUP($A117,csapatok!$A:$NN,FI$320,FALSE),'csapat-ranglista'!$A:$FP,FI$321,FALSE)/4),0)</f>
        <v>0</v>
      </c>
      <c r="FJ117" s="223">
        <f>IFERROR(IF(RIGHT(VLOOKUP($A117,csapatok!$A:$NN,FJ$320,FALSE),5)="Csere",VLOOKUP(LEFT(VLOOKUP($A117,csapatok!$A:$NN,FJ$320,FALSE),LEN(VLOOKUP($A117,csapatok!$A:$NN,FJ$320,FALSE))-6),'csapat-ranglista'!$A:$FP,FJ$321,FALSE)/8,VLOOKUP(VLOOKUP($A117,csapatok!$A:$NN,FJ$320,FALSE),'csapat-ranglista'!$A:$FP,FJ$321,FALSE)/4),0)</f>
        <v>0</v>
      </c>
      <c r="FK117" s="223">
        <f>IFERROR(IF(RIGHT(VLOOKUP($A117,csapatok!$A:$NN,FK$320,FALSE),5)="Csere",VLOOKUP(LEFT(VLOOKUP($A117,csapatok!$A:$NN,FK$320,FALSE),LEN(VLOOKUP($A117,csapatok!$A:$NN,FK$320,FALSE))-6),'csapat-ranglista'!$A:$FP,FK$321,FALSE)/8,VLOOKUP(VLOOKUP($A117,csapatok!$A:$NN,FK$320,FALSE),'csapat-ranglista'!$A:$FP,FK$321,FALSE)/4),0)</f>
        <v>0</v>
      </c>
      <c r="FL117" s="223">
        <f>IFERROR(IF(RIGHT(VLOOKUP($A117,csapatok!$A:$NN,FL$320,FALSE),5)="Csere",VLOOKUP(LEFT(VLOOKUP($A117,csapatok!$A:$NN,FL$320,FALSE),LEN(VLOOKUP($A117,csapatok!$A:$NN,FL$320,FALSE))-6),'csapat-ranglista'!$A:$FP,FL$321,FALSE)/8,VLOOKUP(VLOOKUP($A117,csapatok!$A:$NN,FL$320,FALSE),'csapat-ranglista'!$A:$FP,FL$321,FALSE)/4),0)</f>
        <v>0</v>
      </c>
      <c r="FM117" s="223">
        <f>IFERROR(IF(RIGHT(VLOOKUP($A117,csapatok!$A:$NN,FM$320,FALSE),5)="Csere",VLOOKUP(LEFT(VLOOKUP($A117,csapatok!$A:$NN,FM$320,FALSE),LEN(VLOOKUP($A117,csapatok!$A:$NN,FM$320,FALSE))-6),'csapat-ranglista'!$A:$FP,FM$321,FALSE)/8,VLOOKUP(VLOOKUP($A117,csapatok!$A:$NN,FM$320,FALSE),'csapat-ranglista'!$A:$FP,FM$321,FALSE)/4),0)</f>
        <v>0</v>
      </c>
      <c r="FN117" s="223">
        <f>IFERROR(IF(RIGHT(VLOOKUP($A117,csapatok!$A:$NN,FN$320,FALSE),5)="Csere",VLOOKUP(LEFT(VLOOKUP($A117,csapatok!$A:$NN,FN$320,FALSE),LEN(VLOOKUP($A117,csapatok!$A:$NN,FN$320,FALSE))-6),'csapat-ranglista'!$A:$FP,FN$321,FALSE)/8,VLOOKUP(VLOOKUP($A117,csapatok!$A:$NN,FN$320,FALSE),'csapat-ranglista'!$A:$FP,FN$321,FALSE)/4),0)</f>
        <v>0</v>
      </c>
      <c r="FO117" s="223">
        <f>IFERROR(IF(RIGHT(VLOOKUP($A117,csapatok!$A:$NN,FO$320,FALSE),5)="Csere",VLOOKUP(LEFT(VLOOKUP($A117,csapatok!$A:$NN,FO$320,FALSE),LEN(VLOOKUP($A117,csapatok!$A:$NN,FO$320,FALSE))-6),'csapat-ranglista'!$A:$FP,FO$321,FALSE)/8,VLOOKUP(VLOOKUP($A117,csapatok!$A:$NN,FO$320,FALSE),'csapat-ranglista'!$A:$FP,FO$321,FALSE)/4),0)</f>
        <v>0</v>
      </c>
      <c r="FP117" s="223">
        <f>IFERROR(IF(RIGHT(VLOOKUP($A117,csapatok!$A:$NN,FP$320,FALSE),5)="Csere",VLOOKUP(LEFT(VLOOKUP($A117,csapatok!$A:$NN,FP$320,FALSE),LEN(VLOOKUP($A117,csapatok!$A:$NN,FP$320,FALSE))-6),'csapat-ranglista'!$A:$FP,FP$321,FALSE)/8,VLOOKUP(VLOOKUP($A117,csapatok!$A:$NN,FP$320,FALSE),'csapat-ranglista'!$A:$FP,FP$321,FALSE)/4),0)</f>
        <v>0</v>
      </c>
      <c r="FQ117" s="223">
        <f>IFERROR(IF(RIGHT(VLOOKUP($A117,csapatok!$A:$NN,FQ$320,FALSE),5)="Csere",VLOOKUP(LEFT(VLOOKUP($A117,csapatok!$A:$NN,FQ$320,FALSE),LEN(VLOOKUP($A117,csapatok!$A:$NN,FQ$320,FALSE))-6),'csapat-ranglista'!$A:$FP,FQ$321,FALSE)/8,VLOOKUP(VLOOKUP($A117,csapatok!$A:$NN,FQ$320,FALSE),'csapat-ranglista'!$A:$FP,FQ$321,FALSE)/4),0)</f>
        <v>0</v>
      </c>
      <c r="FR117" s="223">
        <f>IFERROR(IF(RIGHT(VLOOKUP($A117,csapatok!$A:$NN,FR$320,FALSE),5)="Csere",VLOOKUP(LEFT(VLOOKUP($A117,csapatok!$A:$NN,FR$320,FALSE),LEN(VLOOKUP($A117,csapatok!$A:$NN,FR$320,FALSE))-6),'csapat-ranglista'!$A:$FP,FR$321,FALSE)/8,VLOOKUP(VLOOKUP($A117,csapatok!$A:$NN,FR$320,FALSE),'csapat-ranglista'!$A:$FP,FR$321,FALSE)/4),0)</f>
        <v>0</v>
      </c>
      <c r="FS117" s="223">
        <f>IFERROR(IF(RIGHT(VLOOKUP($A117,csapatok!$A:$NN,FS$320,FALSE),5)="Csere",VLOOKUP(LEFT(VLOOKUP($A117,csapatok!$A:$NN,FS$320,FALSE),LEN(VLOOKUP($A117,csapatok!$A:$NN,FS$320,FALSE))-6),'csapat-ranglista'!$A:$FP,FS$321,FALSE)/8,VLOOKUP(VLOOKUP($A117,csapatok!$A:$NN,FS$320,FALSE),'csapat-ranglista'!$A:$FP,FS$321,FALSE)/4),0)</f>
        <v>0</v>
      </c>
      <c r="FT117" s="223">
        <f>IFERROR(IF(RIGHT(VLOOKUP($A117,csapatok!$A:$NN,FT$320,FALSE),5)="Csere",VLOOKUP(LEFT(VLOOKUP($A117,csapatok!$A:$NN,FT$320,FALSE),LEN(VLOOKUP($A117,csapatok!$A:$NN,FT$320,FALSE))-6),'csapat-ranglista'!$A:$FP,FT$321,FALSE)/8,VLOOKUP(VLOOKUP($A117,csapatok!$A:$NN,FT$320,FALSE),'csapat-ranglista'!$A:$FP,FT$321,FALSE)/4),0)</f>
        <v>0</v>
      </c>
      <c r="FU117" s="223">
        <f>IFERROR(IF(RIGHT(VLOOKUP($A117,csapatok!$A:$NN,FU$320,FALSE),5)="Csere",VLOOKUP(LEFT(VLOOKUP($A117,csapatok!$A:$NN,FU$320,FALSE),LEN(VLOOKUP($A117,csapatok!$A:$NN,FU$320,FALSE))-6),'csapat-ranglista'!$A:$FP,FU$321,FALSE)/8,VLOOKUP(VLOOKUP($A117,csapatok!$A:$NN,FU$320,FALSE),'csapat-ranglista'!$A:$FP,FU$321,FALSE)/4),0)</f>
        <v>0</v>
      </c>
      <c r="FV117" s="223">
        <f>IFERROR(IF(RIGHT(VLOOKUP($A117,csapatok!$A:$NN,FV$320,FALSE),5)="Csere",VLOOKUP(LEFT(VLOOKUP($A117,csapatok!$A:$NN,FV$320,FALSE),LEN(VLOOKUP($A117,csapatok!$A:$NN,FV$320,FALSE))-6),'csapat-ranglista'!$A:$FP,FV$321,FALSE)/8,VLOOKUP(VLOOKUP($A117,csapatok!$A:$NN,FV$320,FALSE),'csapat-ranglista'!$A:$FP,FV$321,FALSE)/4),0)</f>
        <v>0</v>
      </c>
      <c r="FW117" s="223">
        <f>IFERROR(IF(RIGHT(VLOOKUP($A117,csapatok!$A:$NN,FW$320,FALSE),5)="Csere",VLOOKUP(LEFT(VLOOKUP($A117,csapatok!$A:$NN,FW$320,FALSE),LEN(VLOOKUP($A117,csapatok!$A:$NN,FW$320,FALSE))-6),'csapat-ranglista'!$A:$FP,FW$321,FALSE)/8,VLOOKUP(VLOOKUP($A117,csapatok!$A:$NN,FW$320,FALSE),'csapat-ranglista'!$A:$FP,FW$321,FALSE)/4),0)</f>
        <v>0</v>
      </c>
      <c r="FX117" s="223">
        <f>IFERROR(IF(RIGHT(VLOOKUP($A117,csapatok!$A:$NN,FX$320,FALSE),5)="Csere",VLOOKUP(LEFT(VLOOKUP($A117,csapatok!$A:$NN,FX$320,FALSE),LEN(VLOOKUP($A117,csapatok!$A:$NN,FX$320,FALSE))-6),'csapat-ranglista'!$A:$FP,FX$321,FALSE)/8,VLOOKUP(VLOOKUP($A117,csapatok!$A:$NN,FX$320,FALSE),'csapat-ranglista'!$A:$FP,FX$321,FALSE)/4),0)</f>
        <v>0</v>
      </c>
      <c r="FY117" s="223">
        <f>IFERROR(IF(RIGHT(VLOOKUP($A117,csapatok!$A:$NN,FY$320,FALSE),5)="Csere",VLOOKUP(LEFT(VLOOKUP($A117,csapatok!$A:$NN,FY$320,FALSE),LEN(VLOOKUP($A117,csapatok!$A:$NN,FY$320,FALSE))-6),'csapat-ranglista'!$A:$FP,FY$321,FALSE)/8,VLOOKUP(VLOOKUP($A117,csapatok!$A:$NN,FY$320,FALSE),'csapat-ranglista'!$A:$FP,FY$321,FALSE)/4),0)</f>
        <v>0</v>
      </c>
      <c r="FZ117" s="223">
        <f>IFERROR(IF(RIGHT(VLOOKUP($A117,csapatok!$A:$NN,FZ$320,FALSE),5)="Csere",VLOOKUP(LEFT(VLOOKUP($A117,csapatok!$A:$NN,FZ$320,FALSE),LEN(VLOOKUP($A117,csapatok!$A:$NN,FZ$320,FALSE))-6),'csapat-ranglista'!$A:$FP,FZ$321,FALSE)/8,VLOOKUP(VLOOKUP($A117,csapatok!$A:$NN,FZ$320,FALSE),'csapat-ranglista'!$A:$FP,FZ$321,FALSE)/4),0)</f>
        <v>0</v>
      </c>
      <c r="GA117" s="223">
        <f>IFERROR(IF(RIGHT(VLOOKUP($A117,csapatok!$A:$NN,GA$320,FALSE),5)="Csere",VLOOKUP(LEFT(VLOOKUP($A117,csapatok!$A:$NN,GA$320,FALSE),LEN(VLOOKUP($A117,csapatok!$A:$NN,GA$320,FALSE))-6),'csapat-ranglista'!$A:$FP,GA$321,FALSE)/8,VLOOKUP(VLOOKUP($A117,csapatok!$A:$NN,GA$320,FALSE),'csapat-ranglista'!$A:$FP,GA$321,FALSE)/4),0)</f>
        <v>0</v>
      </c>
      <c r="GB117" s="223">
        <f>IFERROR(IF(RIGHT(VLOOKUP($A117,csapatok!$A:$NN,GB$320,FALSE),5)="Csere",VLOOKUP(LEFT(VLOOKUP($A117,csapatok!$A:$NN,GB$320,FALSE),LEN(VLOOKUP($A117,csapatok!$A:$NN,GB$320,FALSE))-6),'csapat-ranglista'!$A:$FP,GB$321,FALSE)/8,VLOOKUP(VLOOKUP($A117,csapatok!$A:$NN,GB$320,FALSE),'csapat-ranglista'!$A:$FP,GB$321,FALSE)/4),0)</f>
        <v>0</v>
      </c>
      <c r="GC117" s="223">
        <f>IFERROR(IF(RIGHT(VLOOKUP($A117,csapatok!$A:$NN,GC$320,FALSE),5)="Csere",VLOOKUP(LEFT(VLOOKUP($A117,csapatok!$A:$NN,GC$320,FALSE),LEN(VLOOKUP($A117,csapatok!$A:$NN,GC$320,FALSE))-6),'csapat-ranglista'!$A:$FP,GC$321,FALSE)/8,VLOOKUP(VLOOKUP($A117,csapatok!$A:$NN,GC$320,FALSE),'csapat-ranglista'!$A:$FP,GC$321,FALSE)/4),0)</f>
        <v>0</v>
      </c>
      <c r="GD117" s="247">
        <f>SUM(EQ117:GC117)</f>
        <v>2.0236714139154843</v>
      </c>
    </row>
    <row r="118" spans="1:186">
      <c r="A118" s="1" t="s">
        <v>1473</v>
      </c>
      <c r="B118" s="131">
        <v>28542</v>
      </c>
      <c r="C118" s="131" t="str">
        <f>IF(B118=0,"",IF(B118&lt;$C$1,"felnőtt","ifi"))</f>
        <v>felnőtt</v>
      </c>
      <c r="D118" s="32" t="s">
        <v>101</v>
      </c>
      <c r="E118" s="45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4"/>
      <c r="BD118" s="224"/>
      <c r="BE118" s="223">
        <f>IFERROR(IF(RIGHT(VLOOKUP($A118,csapatok!$A:$NN,BE$320,FALSE),5)="Csere",VLOOKUP(LEFT(VLOOKUP($A118,csapatok!$A:$NN,BE$320,FALSE),LEN(VLOOKUP($A118,csapatok!$A:$NN,BE$320,FALSE))-6),'csapat-ranglista'!$A:$FP,BE$321,FALSE)/8,VLOOKUP(VLOOKUP($A118,csapatok!$A:$NN,BE$320,FALSE),'csapat-ranglista'!$A:$FP,BE$321,FALSE)/4),0)</f>
        <v>0</v>
      </c>
      <c r="BF118" s="223">
        <f>IFERROR(IF(RIGHT(VLOOKUP($A118,csapatok!$A:$NN,BF$320,FALSE),5)="Csere",VLOOKUP(LEFT(VLOOKUP($A118,csapatok!$A:$NN,BF$320,FALSE),LEN(VLOOKUP($A118,csapatok!$A:$NN,BF$320,FALSE))-6),'csapat-ranglista'!$A:$FP,BF$321,FALSE)/8,VLOOKUP(VLOOKUP($A118,csapatok!$A:$NN,BF$320,FALSE),'csapat-ranglista'!$A:$FP,BF$321,FALSE)/4),0)</f>
        <v>0</v>
      </c>
      <c r="BG118" s="223">
        <f>IFERROR(IF(RIGHT(VLOOKUP($A118,csapatok!$A:$NN,BG$320,FALSE),5)="Csere",VLOOKUP(LEFT(VLOOKUP($A118,csapatok!$A:$NN,BG$320,FALSE),LEN(VLOOKUP($A118,csapatok!$A:$NN,BG$320,FALSE))-6),'csapat-ranglista'!$A:$FP,BG$321,FALSE)/8,VLOOKUP(VLOOKUP($A118,csapatok!$A:$NN,BG$320,FALSE),'csapat-ranglista'!$A:$FP,BG$321,FALSE)/4),0)</f>
        <v>0</v>
      </c>
      <c r="BH118" s="223">
        <f>IFERROR(IF(RIGHT(VLOOKUP($A118,csapatok!$A:$NN,BH$320,FALSE),5)="Csere",VLOOKUP(LEFT(VLOOKUP($A118,csapatok!$A:$NN,BH$320,FALSE),LEN(VLOOKUP($A118,csapatok!$A:$NN,BH$320,FALSE))-6),'csapat-ranglista'!$A:$FP,BH$321,FALSE)/8,VLOOKUP(VLOOKUP($A118,csapatok!$A:$NN,BH$320,FALSE),'csapat-ranglista'!$A:$FP,BH$321,FALSE)/4),0)</f>
        <v>0</v>
      </c>
      <c r="BI118" s="223">
        <f>IFERROR(IF(RIGHT(VLOOKUP($A118,csapatok!$A:$NN,BI$320,FALSE),5)="Csere",VLOOKUP(LEFT(VLOOKUP($A118,csapatok!$A:$NN,BI$320,FALSE),LEN(VLOOKUP($A118,csapatok!$A:$NN,BI$320,FALSE))-6),'csapat-ranglista'!$A:$FP,BI$321,FALSE)/8,VLOOKUP(VLOOKUP($A118,csapatok!$A:$NN,BI$320,FALSE),'csapat-ranglista'!$A:$FP,BI$321,FALSE)/4),0)</f>
        <v>0</v>
      </c>
      <c r="BJ118" s="223">
        <f>IFERROR(IF(RIGHT(VLOOKUP($A118,csapatok!$A:$NN,BJ$320,FALSE),5)="Csere",VLOOKUP(LEFT(VLOOKUP($A118,csapatok!$A:$NN,BJ$320,FALSE),LEN(VLOOKUP($A118,csapatok!$A:$NN,BJ$320,FALSE))-6),'csapat-ranglista'!$A:$FP,BJ$321,FALSE)/8,VLOOKUP(VLOOKUP($A118,csapatok!$A:$NN,BJ$320,FALSE),'csapat-ranglista'!$A:$FP,BJ$321,FALSE)/4),0)</f>
        <v>0</v>
      </c>
      <c r="BK118" s="223">
        <f>IFERROR(IF(RIGHT(VLOOKUP($A118,csapatok!$A:$NN,BK$320,FALSE),5)="Csere",VLOOKUP(LEFT(VLOOKUP($A118,csapatok!$A:$NN,BK$320,FALSE),LEN(VLOOKUP($A118,csapatok!$A:$NN,BK$320,FALSE))-6),'csapat-ranglista'!$A:$FP,BK$321,FALSE)/8,VLOOKUP(VLOOKUP($A118,csapatok!$A:$NN,BK$320,FALSE),'csapat-ranglista'!$A:$FP,BK$321,FALSE)/4),0)</f>
        <v>0</v>
      </c>
      <c r="BL118" s="223">
        <f>IFERROR(IF(RIGHT(VLOOKUP($A118,csapatok!$A:$NN,BL$320,FALSE),5)="Csere",VLOOKUP(LEFT(VLOOKUP($A118,csapatok!$A:$NN,BL$320,FALSE),LEN(VLOOKUP($A118,csapatok!$A:$NN,BL$320,FALSE))-6),'csapat-ranglista'!$A:$FP,BL$321,FALSE)/8,VLOOKUP(VLOOKUP($A118,csapatok!$A:$NN,BL$320,FALSE),'csapat-ranglista'!$A:$FP,BL$321,FALSE)/4),0)</f>
        <v>0</v>
      </c>
      <c r="BM118" s="223">
        <f>IFERROR(IF(RIGHT(VLOOKUP($A118,csapatok!$A:$NN,BM$320,FALSE),5)="Csere",VLOOKUP(LEFT(VLOOKUP($A118,csapatok!$A:$NN,BM$320,FALSE),LEN(VLOOKUP($A118,csapatok!$A:$NN,BM$320,FALSE))-6),'csapat-ranglista'!$A:$FP,BM$321,FALSE)/8,VLOOKUP(VLOOKUP($A118,csapatok!$A:$NN,BM$320,FALSE),'csapat-ranglista'!$A:$FP,BM$321,FALSE)/4),0)</f>
        <v>0</v>
      </c>
      <c r="BN118" s="223">
        <f>IFERROR(IF(RIGHT(VLOOKUP($A118,csapatok!$A:$NN,BN$320,FALSE),5)="Csere",VLOOKUP(LEFT(VLOOKUP($A118,csapatok!$A:$NN,BN$320,FALSE),LEN(VLOOKUP($A118,csapatok!$A:$NN,BN$320,FALSE))-6),'csapat-ranglista'!$A:$FP,BN$321,FALSE)/8,VLOOKUP(VLOOKUP($A118,csapatok!$A:$NN,BN$320,FALSE),'csapat-ranglista'!$A:$FP,BN$321,FALSE)/4),0)</f>
        <v>0</v>
      </c>
      <c r="BO118" s="223">
        <f>IFERROR(IF(RIGHT(VLOOKUP($A118,csapatok!$A:$NN,BO$320,FALSE),5)="Csere",VLOOKUP(LEFT(VLOOKUP($A118,csapatok!$A:$NN,BO$320,FALSE),LEN(VLOOKUP($A118,csapatok!$A:$NN,BO$320,FALSE))-6),'csapat-ranglista'!$A:$FP,BO$321,FALSE)/8,VLOOKUP(VLOOKUP($A118,csapatok!$A:$NN,BO$320,FALSE),'csapat-ranglista'!$A:$FP,BO$321,FALSE)/4),0)</f>
        <v>0</v>
      </c>
      <c r="BP118" s="223">
        <f>IFERROR(IF(RIGHT(VLOOKUP($A118,csapatok!$A:$NN,BP$320,FALSE),5)="Csere",VLOOKUP(LEFT(VLOOKUP($A118,csapatok!$A:$NN,BP$320,FALSE),LEN(VLOOKUP($A118,csapatok!$A:$NN,BP$320,FALSE))-6),'csapat-ranglista'!$A:$FP,BP$321,FALSE)/8,VLOOKUP(VLOOKUP($A118,csapatok!$A:$NN,BP$320,FALSE),'csapat-ranglista'!$A:$FP,BP$321,FALSE)/4),0)</f>
        <v>0</v>
      </c>
      <c r="BQ118" s="223">
        <f>IFERROR(IF(RIGHT(VLOOKUP($A118,csapatok!$A:$NN,BQ$320,FALSE),5)="Csere",VLOOKUP(LEFT(VLOOKUP($A118,csapatok!$A:$NN,BQ$320,FALSE),LEN(VLOOKUP($A118,csapatok!$A:$NN,BQ$320,FALSE))-6),'csapat-ranglista'!$A:$FP,BQ$321,FALSE)/8,VLOOKUP(VLOOKUP($A118,csapatok!$A:$NN,BQ$320,FALSE),'csapat-ranglista'!$A:$FP,BQ$321,FALSE)/4),0)</f>
        <v>0</v>
      </c>
      <c r="BR118" s="223">
        <f>IFERROR(IF(RIGHT(VLOOKUP($A118,csapatok!$A:$NN,BR$320,FALSE),5)="Csere",VLOOKUP(LEFT(VLOOKUP($A118,csapatok!$A:$NN,BR$320,FALSE),LEN(VLOOKUP($A118,csapatok!$A:$NN,BR$320,FALSE))-6),'csapat-ranglista'!$A:$FP,BR$321,FALSE)/8,VLOOKUP(VLOOKUP($A118,csapatok!$A:$NN,BR$320,FALSE),'csapat-ranglista'!$A:$FP,BR$321,FALSE)/4),0)</f>
        <v>0</v>
      </c>
      <c r="BS118" s="223">
        <f>IFERROR(IF(RIGHT(VLOOKUP($A118,csapatok!$A:$NN,BS$320,FALSE),5)="Csere",VLOOKUP(LEFT(VLOOKUP($A118,csapatok!$A:$NN,BS$320,FALSE),LEN(VLOOKUP($A118,csapatok!$A:$NN,BS$320,FALSE))-6),'csapat-ranglista'!$A:$FP,BS$321,FALSE)/8,VLOOKUP(VLOOKUP($A118,csapatok!$A:$NN,BS$320,FALSE),'csapat-ranglista'!$A:$FP,BS$321,FALSE)/4),0)</f>
        <v>0</v>
      </c>
      <c r="BT118" s="223">
        <f>IFERROR(IF(RIGHT(VLOOKUP($A118,csapatok!$A:$NN,BT$320,FALSE),5)="Csere",VLOOKUP(LEFT(VLOOKUP($A118,csapatok!$A:$NN,BT$320,FALSE),LEN(VLOOKUP($A118,csapatok!$A:$NN,BT$320,FALSE))-6),'csapat-ranglista'!$A:$FP,BT$321,FALSE)/8,VLOOKUP(VLOOKUP($A118,csapatok!$A:$NN,BT$320,FALSE),'csapat-ranglista'!$A:$FP,BT$321,FALSE)/4),0)</f>
        <v>0</v>
      </c>
      <c r="BU118" s="223">
        <f>IFERROR(IF(RIGHT(VLOOKUP($A118,csapatok!$A:$NN,BU$320,FALSE),5)="Csere",VLOOKUP(LEFT(VLOOKUP($A118,csapatok!$A:$NN,BU$320,FALSE),LEN(VLOOKUP($A118,csapatok!$A:$NN,BU$320,FALSE))-6),'csapat-ranglista'!$A:$FP,BU$321,FALSE)/8,VLOOKUP(VLOOKUP($A118,csapatok!$A:$NN,BU$320,FALSE),'csapat-ranglista'!$A:$FP,BU$321,FALSE)/4),0)</f>
        <v>0</v>
      </c>
      <c r="BV118" s="223">
        <f>IFERROR(IF(RIGHT(VLOOKUP($A118,csapatok!$A:$NN,BV$320,FALSE),5)="Csere",VLOOKUP(LEFT(VLOOKUP($A118,csapatok!$A:$NN,BV$320,FALSE),LEN(VLOOKUP($A118,csapatok!$A:$NN,BV$320,FALSE))-6),'csapat-ranglista'!$A:$FP,BV$321,FALSE)/8,VLOOKUP(VLOOKUP($A118,csapatok!$A:$NN,BV$320,FALSE),'csapat-ranglista'!$A:$FP,BV$321,FALSE)/4),0)</f>
        <v>0</v>
      </c>
      <c r="BW118" s="223">
        <f>IFERROR(IF(RIGHT(VLOOKUP($A118,csapatok!$A:$NN,BW$320,FALSE),5)="Csere",VLOOKUP(LEFT(VLOOKUP($A118,csapatok!$A:$NN,BW$320,FALSE),LEN(VLOOKUP($A118,csapatok!$A:$NN,BW$320,FALSE))-6),'csapat-ranglista'!$A:$FP,BW$321,FALSE)/8,VLOOKUP(VLOOKUP($A118,csapatok!$A:$NN,BW$320,FALSE),'csapat-ranglista'!$A:$FP,BW$321,FALSE)/4),0)</f>
        <v>0</v>
      </c>
      <c r="BX118" s="223">
        <f>IFERROR(IF(RIGHT(VLOOKUP($A118,csapatok!$A:$NN,BX$320,FALSE),5)="Csere",VLOOKUP(LEFT(VLOOKUP($A118,csapatok!$A:$NN,BX$320,FALSE),LEN(VLOOKUP($A118,csapatok!$A:$NN,BX$320,FALSE))-6),'csapat-ranglista'!$A:$FP,BX$321,FALSE)/8,VLOOKUP(VLOOKUP($A118,csapatok!$A:$NN,BX$320,FALSE),'csapat-ranglista'!$A:$FP,BX$321,FALSE)/4),0)</f>
        <v>0</v>
      </c>
      <c r="BY118" s="223">
        <f>IFERROR(IF(RIGHT(VLOOKUP($A118,csapatok!$A:$NN,BY$320,FALSE),5)="Csere",VLOOKUP(LEFT(VLOOKUP($A118,csapatok!$A:$NN,BY$320,FALSE),LEN(VLOOKUP($A118,csapatok!$A:$NN,BY$320,FALSE))-6),'csapat-ranglista'!$A:$FP,BY$321,FALSE)/8,VLOOKUP(VLOOKUP($A118,csapatok!$A:$NN,BY$320,FALSE),'csapat-ranglista'!$A:$FP,BY$321,FALSE)/4),0)</f>
        <v>0</v>
      </c>
      <c r="BZ118" s="223">
        <f>IFERROR(IF(RIGHT(VLOOKUP($A118,csapatok!$A:$NN,BZ$320,FALSE),5)="Csere",VLOOKUP(LEFT(VLOOKUP($A118,csapatok!$A:$NN,BZ$320,FALSE),LEN(VLOOKUP($A118,csapatok!$A:$NN,BZ$320,FALSE))-6),'csapat-ranglista'!$A:$FP,BZ$321,FALSE)/8,VLOOKUP(VLOOKUP($A118,csapatok!$A:$NN,BZ$320,FALSE),'csapat-ranglista'!$A:$FP,BZ$321,FALSE)/4),0)</f>
        <v>0</v>
      </c>
      <c r="CA118" s="223">
        <f>IFERROR(IF(RIGHT(VLOOKUP($A118,csapatok!$A:$NN,CA$320,FALSE),5)="Csere",VLOOKUP(LEFT(VLOOKUP($A118,csapatok!$A:$NN,CA$320,FALSE),LEN(VLOOKUP($A118,csapatok!$A:$NN,CA$320,FALSE))-6),'csapat-ranglista'!$A:$FP,CA$321,FALSE)/8,VLOOKUP(VLOOKUP($A118,csapatok!$A:$NN,CA$320,FALSE),'csapat-ranglista'!$A:$FP,CA$321,FALSE)/4),0)</f>
        <v>0</v>
      </c>
      <c r="CB118" s="223">
        <f>IFERROR(IF(RIGHT(VLOOKUP($A118,csapatok!$A:$NN,CB$320,FALSE),5)="Csere",VLOOKUP(LEFT(VLOOKUP($A118,csapatok!$A:$NN,CB$320,FALSE),LEN(VLOOKUP($A118,csapatok!$A:$NN,CB$320,FALSE))-6),'csapat-ranglista'!$A:$FP,CB$321,FALSE)/8,VLOOKUP(VLOOKUP($A118,csapatok!$A:$NN,CB$320,FALSE),'csapat-ranglista'!$A:$FP,CB$321,FALSE)/4),0)</f>
        <v>0</v>
      </c>
      <c r="CC118" s="223">
        <f>IFERROR(IF(RIGHT(VLOOKUP($A118,csapatok!$A:$NN,CC$320,FALSE),5)="Csere",VLOOKUP(LEFT(VLOOKUP($A118,csapatok!$A:$NN,CC$320,FALSE),LEN(VLOOKUP($A118,csapatok!$A:$NN,CC$320,FALSE))-6),'csapat-ranglista'!$A:$FP,CC$321,FALSE)/8,VLOOKUP(VLOOKUP($A118,csapatok!$A:$NN,CC$320,FALSE),'csapat-ranglista'!$A:$FP,CC$321,FALSE)/4),0)</f>
        <v>0</v>
      </c>
      <c r="CD118" s="223">
        <f>IFERROR(IF(RIGHT(VLOOKUP($A118,csapatok!$A:$NN,CD$320,FALSE),5)="Csere",VLOOKUP(LEFT(VLOOKUP($A118,csapatok!$A:$NN,CD$320,FALSE),LEN(VLOOKUP($A118,csapatok!$A:$NN,CD$320,FALSE))-6),'csapat-ranglista'!$A:$FP,CD$321,FALSE)/8,VLOOKUP(VLOOKUP($A118,csapatok!$A:$NN,CD$320,FALSE),'csapat-ranglista'!$A:$FP,CD$321,FALSE)/4),0)</f>
        <v>0</v>
      </c>
      <c r="CE118" s="223">
        <f>IFERROR(IF(RIGHT(VLOOKUP($A118,csapatok!$A:$NN,CE$320,FALSE),5)="Csere",VLOOKUP(LEFT(VLOOKUP($A118,csapatok!$A:$NN,CE$320,FALSE),LEN(VLOOKUP($A118,csapatok!$A:$NN,CE$320,FALSE))-6),'csapat-ranglista'!$A:$FP,CE$321,FALSE)/8,VLOOKUP(VLOOKUP($A118,csapatok!$A:$NN,CE$320,FALSE),'csapat-ranglista'!$A:$FP,CE$321,FALSE)/4),0)</f>
        <v>0</v>
      </c>
      <c r="CF118" s="223">
        <f>IFERROR(IF(RIGHT(VLOOKUP($A118,csapatok!$A:$NN,CF$320,FALSE),5)="Csere",VLOOKUP(LEFT(VLOOKUP($A118,csapatok!$A:$NN,CF$320,FALSE),LEN(VLOOKUP($A118,csapatok!$A:$NN,CF$320,FALSE))-6),'csapat-ranglista'!$A:$FP,CF$321,FALSE)/8,VLOOKUP(VLOOKUP($A118,csapatok!$A:$NN,CF$320,FALSE),'csapat-ranglista'!$A:$FP,CF$321,FALSE)/4),0)</f>
        <v>0</v>
      </c>
      <c r="CG118" s="223">
        <f>IFERROR(IF(RIGHT(VLOOKUP($A118,csapatok!$A:$NN,CG$320,FALSE),5)="Csere",VLOOKUP(LEFT(VLOOKUP($A118,csapatok!$A:$NN,CG$320,FALSE),LEN(VLOOKUP($A118,csapatok!$A:$NN,CG$320,FALSE))-6),'csapat-ranglista'!$A:$FP,CG$321,FALSE)/8,VLOOKUP(VLOOKUP($A118,csapatok!$A:$NN,CG$320,FALSE),'csapat-ranglista'!$A:$FP,CG$321,FALSE)/4),0)</f>
        <v>0</v>
      </c>
      <c r="CH118" s="223">
        <f>IFERROR(IF(RIGHT(VLOOKUP($A118,csapatok!$A:$NN,CH$320,FALSE),5)="Csere",VLOOKUP(LEFT(VLOOKUP($A118,csapatok!$A:$NN,CH$320,FALSE),LEN(VLOOKUP($A118,csapatok!$A:$NN,CH$320,FALSE))-6),'csapat-ranglista'!$A:$FP,CH$321,FALSE)/8,VLOOKUP(VLOOKUP($A118,csapatok!$A:$NN,CH$320,FALSE),'csapat-ranglista'!$A:$FP,CH$321,FALSE)/4),0)</f>
        <v>0</v>
      </c>
      <c r="CI118" s="223">
        <f>IFERROR(IF(RIGHT(VLOOKUP($A118,csapatok!$A:$NN,CI$320,FALSE),5)="Csere",VLOOKUP(LEFT(VLOOKUP($A118,csapatok!$A:$NN,CI$320,FALSE),LEN(VLOOKUP($A118,csapatok!$A:$NN,CI$320,FALSE))-6),'csapat-ranglista'!$A:$FP,CI$321,FALSE)/8,VLOOKUP(VLOOKUP($A118,csapatok!$A:$NN,CI$320,FALSE),'csapat-ranglista'!$A:$FP,CI$321,FALSE)/4),0)</f>
        <v>0</v>
      </c>
      <c r="CJ118" s="224">
        <f>versenyek!$IQ$11*IFERROR(VLOOKUP(VLOOKUP($A118,versenyek!IP:IR,3,FALSE),szabalyok!$A$16:$B$23,2,FALSE)/4,0)</f>
        <v>0</v>
      </c>
      <c r="CK118" s="224">
        <f>versenyek!$IT$11*IFERROR(VLOOKUP(VLOOKUP($A118,versenyek!IS:IU,3,FALSE),szabalyok!$A$16:$B$23,2,FALSE)/4,0)</f>
        <v>0</v>
      </c>
      <c r="CL118" s="223">
        <f>IFERROR(IF(RIGHT(VLOOKUP($A118,csapatok!$A:$NN,CL$320,FALSE),5)="Csere",VLOOKUP(LEFT(VLOOKUP($A118,csapatok!$A:$NN,CL$320,FALSE),LEN(VLOOKUP($A118,csapatok!$A:$NN,CL$320,FALSE))-6),'csapat-ranglista'!$A:$FP,CL$321,FALSE)/8,VLOOKUP(VLOOKUP($A118,csapatok!$A:$NN,CL$320,FALSE),'csapat-ranglista'!$A:$FP,CL$321,FALSE)/4),0)</f>
        <v>0</v>
      </c>
      <c r="CM118" s="223">
        <f>IFERROR(IF(RIGHT(VLOOKUP($A118,csapatok!$A:$NN,CM$320,FALSE),5)="Csere",VLOOKUP(LEFT(VLOOKUP($A118,csapatok!$A:$NN,CM$320,FALSE),LEN(VLOOKUP($A118,csapatok!$A:$NN,CM$320,FALSE))-6),'csapat-ranglista'!$A:$FP,CM$321,FALSE)/8,VLOOKUP(VLOOKUP($A118,csapatok!$A:$NN,CM$320,FALSE),'csapat-ranglista'!$A:$FP,CM$321,FALSE)/4),0)</f>
        <v>0</v>
      </c>
      <c r="CN118" s="223">
        <f>IFERROR(IF(RIGHT(VLOOKUP($A118,csapatok!$A:$NN,CN$320,FALSE),5)="Csere",VLOOKUP(LEFT(VLOOKUP($A118,csapatok!$A:$NN,CN$320,FALSE),LEN(VLOOKUP($A118,csapatok!$A:$NN,CN$320,FALSE))-6),'csapat-ranglista'!$A:$FP,CN$321,FALSE)/8,VLOOKUP(VLOOKUP($A118,csapatok!$A:$NN,CN$320,FALSE),'csapat-ranglista'!$A:$FP,CN$321,FALSE)/4),0)</f>
        <v>0</v>
      </c>
      <c r="CO118" s="223">
        <f>IFERROR(IF(RIGHT(VLOOKUP($A118,csapatok!$A:$NN,CO$320,FALSE),5)="Csere",VLOOKUP(LEFT(VLOOKUP($A118,csapatok!$A:$NN,CO$320,FALSE),LEN(VLOOKUP($A118,csapatok!$A:$NN,CO$320,FALSE))-6),'csapat-ranglista'!$A:$FP,CO$321,FALSE)/8,VLOOKUP(VLOOKUP($A118,csapatok!$A:$NN,CO$320,FALSE),'csapat-ranglista'!$A:$FP,CO$321,FALSE)/4),0)</f>
        <v>0</v>
      </c>
      <c r="CP118" s="223">
        <f>IFERROR(IF(RIGHT(VLOOKUP($A118,csapatok!$A:$NN,CP$320,FALSE),5)="Csere",VLOOKUP(LEFT(VLOOKUP($A118,csapatok!$A:$NN,CP$320,FALSE),LEN(VLOOKUP($A118,csapatok!$A:$NN,CP$320,FALSE))-6),'csapat-ranglista'!$A:$FP,CP$321,FALSE)/8,VLOOKUP(VLOOKUP($A118,csapatok!$A:$NN,CP$320,FALSE),'csapat-ranglista'!$A:$FP,CP$321,FALSE)/4),0)</f>
        <v>0</v>
      </c>
      <c r="CQ118" s="223">
        <f>IFERROR(IF(RIGHT(VLOOKUP($A118,csapatok!$A:$NN,CQ$320,FALSE),5)="Csere",VLOOKUP(LEFT(VLOOKUP($A118,csapatok!$A:$NN,CQ$320,FALSE),LEN(VLOOKUP($A118,csapatok!$A:$NN,CQ$320,FALSE))-6),'csapat-ranglista'!$A:$FP,CQ$321,FALSE)/8,VLOOKUP(VLOOKUP($A118,csapatok!$A:$NN,CQ$320,FALSE),'csapat-ranglista'!$A:$FP,CQ$321,FALSE)/4),0)</f>
        <v>0</v>
      </c>
      <c r="CR118" s="223">
        <f>IFERROR(IF(RIGHT(VLOOKUP($A118,csapatok!$A:$NN,CR$320,FALSE),5)="Csere",VLOOKUP(LEFT(VLOOKUP($A118,csapatok!$A:$NN,CR$320,FALSE),LEN(VLOOKUP($A118,csapatok!$A:$NN,CR$320,FALSE))-6),'csapat-ranglista'!$A:$FP,CR$321,FALSE)/8,VLOOKUP(VLOOKUP($A118,csapatok!$A:$NN,CR$320,FALSE),'csapat-ranglista'!$A:$FP,CR$321,FALSE)/4),0)</f>
        <v>0</v>
      </c>
      <c r="CS118" s="223">
        <f>IFERROR(IF(RIGHT(VLOOKUP($A118,csapatok!$A:$NN,CS$320,FALSE),5)="Csere",VLOOKUP(LEFT(VLOOKUP($A118,csapatok!$A:$NN,CS$320,FALSE),LEN(VLOOKUP($A118,csapatok!$A:$NN,CS$320,FALSE))-6),'csapat-ranglista'!$A:$FP,CS$321,FALSE)/8,VLOOKUP(VLOOKUP($A118,csapatok!$A:$NN,CS$320,FALSE),'csapat-ranglista'!$A:$FP,CS$321,FALSE)/4),0)</f>
        <v>0</v>
      </c>
      <c r="CT118" s="223">
        <f>IFERROR(IF(RIGHT(VLOOKUP($A118,csapatok!$A:$NN,CT$320,FALSE),5)="Csere",VLOOKUP(LEFT(VLOOKUP($A118,csapatok!$A:$NN,CT$320,FALSE),LEN(VLOOKUP($A118,csapatok!$A:$NN,CT$320,FALSE))-6),'csapat-ranglista'!$A:$FP,CT$321,FALSE)/8,VLOOKUP(VLOOKUP($A118,csapatok!$A:$NN,CT$320,FALSE),'csapat-ranglista'!$A:$FP,CT$321,FALSE)/4),0)</f>
        <v>0</v>
      </c>
      <c r="CU118" s="223">
        <f>IFERROR(IF(RIGHT(VLOOKUP($A118,csapatok!$A:$NN,CU$320,FALSE),5)="Csere",VLOOKUP(LEFT(VLOOKUP($A118,csapatok!$A:$NN,CU$320,FALSE),LEN(VLOOKUP($A118,csapatok!$A:$NN,CU$320,FALSE))-6),'csapat-ranglista'!$A:$FP,CU$321,FALSE)/8,VLOOKUP(VLOOKUP($A118,csapatok!$A:$NN,CU$320,FALSE),'csapat-ranglista'!$A:$FP,CU$321,FALSE)/4),0)</f>
        <v>0</v>
      </c>
      <c r="CV118" s="223">
        <f>IFERROR(IF(RIGHT(VLOOKUP($A118,csapatok!$A:$NN,CV$320,FALSE),5)="Csere",VLOOKUP(LEFT(VLOOKUP($A118,csapatok!$A:$NN,CV$320,FALSE),LEN(VLOOKUP($A118,csapatok!$A:$NN,CV$320,FALSE))-6),'csapat-ranglista'!$A:$FP,CV$321,FALSE)/8,VLOOKUP(VLOOKUP($A118,csapatok!$A:$NN,CV$320,FALSE),'csapat-ranglista'!$A:$FP,CV$321,FALSE)/4),0)</f>
        <v>0</v>
      </c>
      <c r="CW118" s="223">
        <f>IFERROR(IF(RIGHT(VLOOKUP($A118,csapatok!$A:$NN,CW$320,FALSE),5)="Csere",VLOOKUP(LEFT(VLOOKUP($A118,csapatok!$A:$NN,CW$320,FALSE),LEN(VLOOKUP($A118,csapatok!$A:$NN,CW$320,FALSE))-6),'csapat-ranglista'!$A:$FP,CW$321,FALSE)/8,VLOOKUP(VLOOKUP($A118,csapatok!$A:$NN,CW$320,FALSE),'csapat-ranglista'!$A:$FP,CW$321,FALSE)/4),0)</f>
        <v>1.1745322623384364</v>
      </c>
      <c r="CX118" s="223">
        <f>IFERROR(IF(RIGHT(VLOOKUP($A118,csapatok!$A:$NN,CX$320,FALSE),5)="Csere",VLOOKUP(LEFT(VLOOKUP($A118,csapatok!$A:$NN,CX$320,FALSE),LEN(VLOOKUP($A118,csapatok!$A:$NN,CX$320,FALSE))-6),'csapat-ranglista'!$A:$FP,CX$321,FALSE)/8,VLOOKUP(VLOOKUP($A118,csapatok!$A:$NN,CX$320,FALSE),'csapat-ranglista'!$A:$FP,CX$321,FALSE)/4),0)</f>
        <v>0</v>
      </c>
      <c r="CY118" s="223">
        <f>IFERROR(IF(RIGHT(VLOOKUP($A118,csapatok!$A:$NN,CY$320,FALSE),5)="Csere",VLOOKUP(LEFT(VLOOKUP($A118,csapatok!$A:$NN,CY$320,FALSE),LEN(VLOOKUP($A118,csapatok!$A:$NN,CY$320,FALSE))-6),'csapat-ranglista'!$A:$FP,CY$321,FALSE)/8,VLOOKUP(VLOOKUP($A118,csapatok!$A:$NN,CY$320,FALSE),'csapat-ranglista'!$A:$FP,CY$321,FALSE)/4),0)</f>
        <v>0</v>
      </c>
      <c r="CZ118" s="223">
        <f>IFERROR(IF(RIGHT(VLOOKUP($A118,csapatok!$A:$NN,CZ$320,FALSE),5)="Csere",VLOOKUP(LEFT(VLOOKUP($A118,csapatok!$A:$NN,CZ$320,FALSE),LEN(VLOOKUP($A118,csapatok!$A:$NN,CZ$320,FALSE))-6),'csapat-ranglista'!$A:$FP,CZ$321,FALSE)/8,VLOOKUP(VLOOKUP($A118,csapatok!$A:$NN,CZ$320,FALSE),'csapat-ranglista'!$A:$FP,CZ$321,FALSE)/4),0)</f>
        <v>0</v>
      </c>
      <c r="DA118" s="223">
        <f>IFERROR(IF(RIGHT(VLOOKUP($A118,csapatok!$A:$NN,DA$320,FALSE),5)="Csere",VLOOKUP(LEFT(VLOOKUP($A118,csapatok!$A:$NN,DA$320,FALSE),LEN(VLOOKUP($A118,csapatok!$A:$NN,DA$320,FALSE))-6),'csapat-ranglista'!$A:$FP,DA$321,FALSE)/8,VLOOKUP(VLOOKUP($A118,csapatok!$A:$NN,DA$320,FALSE),'csapat-ranglista'!$A:$FP,DA$321,FALSE)/4),0)</f>
        <v>0</v>
      </c>
      <c r="DB118" s="223">
        <f>IFERROR(IF(RIGHT(VLOOKUP($A118,csapatok!$A:$NN,DB$320,FALSE),5)="Csere",VLOOKUP(LEFT(VLOOKUP($A118,csapatok!$A:$NN,DB$320,FALSE),LEN(VLOOKUP($A118,csapatok!$A:$NN,DB$320,FALSE))-6),'csapat-ranglista'!$A:$FP,DB$321,FALSE)/8,VLOOKUP(VLOOKUP($A118,csapatok!$A:$NN,DB$320,FALSE),'csapat-ranglista'!$A:$FP,DB$321,FALSE)/4),0)</f>
        <v>0</v>
      </c>
      <c r="DC118" s="223">
        <f>IFERROR(IF(RIGHT(VLOOKUP($A118,csapatok!$A:$NN,DC$320,FALSE),5)="Csere",VLOOKUP(LEFT(VLOOKUP($A118,csapatok!$A:$NN,DC$320,FALSE),LEN(VLOOKUP($A118,csapatok!$A:$NN,DC$320,FALSE))-6),'csapat-ranglista'!$A:$FP,DC$321,FALSE)/8,VLOOKUP(VLOOKUP($A118,csapatok!$A:$NN,DC$320,FALSE),'csapat-ranglista'!$A:$FP,DC$321,FALSE)/4),0)</f>
        <v>0</v>
      </c>
      <c r="DD118" s="223">
        <f>IFERROR(IF(RIGHT(VLOOKUP($A118,csapatok!$A:$NN,DD$320,FALSE),5)="Csere",VLOOKUP(LEFT(VLOOKUP($A118,csapatok!$A:$NN,DD$320,FALSE),LEN(VLOOKUP($A118,csapatok!$A:$NN,DD$320,FALSE))-6),'csapat-ranglista'!$A:$FP,DD$321,FALSE)/8,VLOOKUP(VLOOKUP($A118,csapatok!$A:$NN,DD$320,FALSE),'csapat-ranglista'!$A:$FP,DD$321,FALSE)/4),0)</f>
        <v>0</v>
      </c>
      <c r="DE118" s="223">
        <f>IFERROR(IF(RIGHT(VLOOKUP($A118,csapatok!$A:$NN,DE$320,FALSE),5)="Csere",VLOOKUP(LEFT(VLOOKUP($A118,csapatok!$A:$NN,DE$320,FALSE),LEN(VLOOKUP($A118,csapatok!$A:$NN,DE$320,FALSE))-6),'csapat-ranglista'!$A:$FP,DE$321,FALSE)/8,VLOOKUP(VLOOKUP($A118,csapatok!$A:$NN,DE$320,FALSE),'csapat-ranglista'!$A:$FP,DE$321,FALSE)/4),0)</f>
        <v>0</v>
      </c>
      <c r="DF118" s="223">
        <f>IFERROR(IF(RIGHT(VLOOKUP($A118,csapatok!$A:$NN,DF$320,FALSE),5)="Csere",VLOOKUP(LEFT(VLOOKUP($A118,csapatok!$A:$NN,DF$320,FALSE),LEN(VLOOKUP($A118,csapatok!$A:$NN,DF$320,FALSE))-6),'csapat-ranglista'!$A:$FP,DF$321,FALSE)/8,VLOOKUP(VLOOKUP($A118,csapatok!$A:$NN,DF$320,FALSE),'csapat-ranglista'!$A:$FP,DF$321,FALSE)/4),0)</f>
        <v>0</v>
      </c>
      <c r="DG118" s="223">
        <f>IFERROR(IF(RIGHT(VLOOKUP($A118,csapatok!$A:$NN,DG$320,FALSE),5)="Csere",VLOOKUP(LEFT(VLOOKUP($A118,csapatok!$A:$NN,DG$320,FALSE),LEN(VLOOKUP($A118,csapatok!$A:$NN,DG$320,FALSE))-6),'csapat-ranglista'!$A:$FP,DG$321,FALSE)/8,VLOOKUP(VLOOKUP($A118,csapatok!$A:$NN,DG$320,FALSE),'csapat-ranglista'!$A:$FP,DG$321,FALSE)/4),0)</f>
        <v>0</v>
      </c>
      <c r="DH118" s="223">
        <f>IFERROR(IF(RIGHT(VLOOKUP($A118,csapatok!$A:$NN,DH$320,FALSE),5)="Csere",VLOOKUP(LEFT(VLOOKUP($A118,csapatok!$A:$NN,DH$320,FALSE),LEN(VLOOKUP($A118,csapatok!$A:$NN,DH$320,FALSE))-6),'csapat-ranglista'!$A:$FP,DH$321,FALSE)/8,VLOOKUP(VLOOKUP($A118,csapatok!$A:$NN,DH$320,FALSE),'csapat-ranglista'!$A:$FP,DH$321,FALSE)/4),0)</f>
        <v>0</v>
      </c>
      <c r="DI118" s="223">
        <f>IFERROR(IF(RIGHT(VLOOKUP($A118,csapatok!$A:$NN,DI$320,FALSE),5)="Csere",VLOOKUP(LEFT(VLOOKUP($A118,csapatok!$A:$NN,DI$320,FALSE),LEN(VLOOKUP($A118,csapatok!$A:$NN,DI$320,FALSE))-6),'csapat-ranglista'!$A:$FP,DI$321,FALSE)/8,VLOOKUP(VLOOKUP($A118,csapatok!$A:$NN,DI$320,FALSE),'csapat-ranglista'!$A:$FP,DI$321,FALSE)/4),0)</f>
        <v>0</v>
      </c>
      <c r="DJ118" s="223">
        <f>IFERROR(IF(RIGHT(VLOOKUP($A118,csapatok!$A:$NN,DJ$320,FALSE),5)="Csere",VLOOKUP(LEFT(VLOOKUP($A118,csapatok!$A:$NN,DJ$320,FALSE),LEN(VLOOKUP($A118,csapatok!$A:$NN,DJ$320,FALSE))-6),'csapat-ranglista'!$A:$FP,DJ$321,FALSE)/8,VLOOKUP(VLOOKUP($A118,csapatok!$A:$NN,DJ$320,FALSE),'csapat-ranglista'!$A:$FP,DJ$321,FALSE)/4),0)</f>
        <v>0</v>
      </c>
      <c r="DK118" s="223">
        <f>IFERROR(IF(RIGHT(VLOOKUP($A118,csapatok!$A:$NN,DK$320,FALSE),5)="Csere",VLOOKUP(LEFT(VLOOKUP($A118,csapatok!$A:$NN,DK$320,FALSE),LEN(VLOOKUP($A118,csapatok!$A:$NN,DK$320,FALSE))-6),'csapat-ranglista'!$A:$FP,DK$321,FALSE)/8,VLOOKUP(VLOOKUP($A118,csapatok!$A:$NN,DK$320,FALSE),'csapat-ranglista'!$A:$FP,DK$321,FALSE)/4),0)</f>
        <v>0</v>
      </c>
      <c r="DL118" s="223">
        <f>IFERROR(IF(RIGHT(VLOOKUP($A118,csapatok!$A:$NN,DL$320,FALSE),5)="Csere",VLOOKUP(LEFT(VLOOKUP($A118,csapatok!$A:$NN,DL$320,FALSE),LEN(VLOOKUP($A118,csapatok!$A:$NN,DL$320,FALSE))-6),'csapat-ranglista'!$A:$FP,DL$321,FALSE)/8,VLOOKUP(VLOOKUP($A118,csapatok!$A:$NN,DL$320,FALSE),'csapat-ranglista'!$A:$FP,DL$321,FALSE)/4),0)</f>
        <v>0</v>
      </c>
      <c r="DM118" s="223">
        <f>IFERROR(IF(RIGHT(VLOOKUP($A118,csapatok!$A:$NN,DM$320,FALSE),5)="Csere",VLOOKUP(LEFT(VLOOKUP($A118,csapatok!$A:$NN,DM$320,FALSE),LEN(VLOOKUP($A118,csapatok!$A:$NN,DM$320,FALSE))-6),'csapat-ranglista'!$A:$FP,DM$321,FALSE)/8,VLOOKUP(VLOOKUP($A118,csapatok!$A:$NN,DM$320,FALSE),'csapat-ranglista'!$A:$FP,DM$321,FALSE)/4),0)</f>
        <v>4.698633519579432</v>
      </c>
      <c r="DN118" s="223">
        <f>IFERROR(IF(RIGHT(VLOOKUP($A118,csapatok!$A:$NN,DN$320,FALSE),5)="Csere",VLOOKUP(LEFT(VLOOKUP($A118,csapatok!$A:$NN,DN$320,FALSE),LEN(VLOOKUP($A118,csapatok!$A:$NN,DN$320,FALSE))-6),'csapat-ranglista'!$A:$FP,DN$321,FALSE)/8,VLOOKUP(VLOOKUP($A118,csapatok!$A:$NN,DN$320,FALSE),'csapat-ranglista'!$A:$FP,DN$321,FALSE)/4),0)</f>
        <v>0</v>
      </c>
      <c r="DO118" s="224">
        <f>versenyek!$MF$11*IFERROR(VLOOKUP(VLOOKUP($A118,versenyek!ME:MG,3,FALSE),szabalyok!$A$16:$B$23,2,FALSE)/4,0)</f>
        <v>0</v>
      </c>
      <c r="DP118" s="224">
        <f>versenyek!$MI$11*IFERROR(VLOOKUP(VLOOKUP($A118,versenyek!MH:MJ,3,FALSE),szabalyok!$A$16:$B$23,2,FALSE)/4,0)</f>
        <v>0</v>
      </c>
      <c r="DQ118" s="223">
        <f>IFERROR(IF(RIGHT(VLOOKUP($A118,csapatok!$A:$NN,DQ$320,FALSE),5)="Csere",VLOOKUP(LEFT(VLOOKUP($A118,csapatok!$A:$NN,DQ$320,FALSE),LEN(VLOOKUP($A118,csapatok!$A:$NN,DQ$320,FALSE))-6),'csapat-ranglista'!$A:$FP,DQ$321,FALSE)/8,VLOOKUP(VLOOKUP($A118,csapatok!$A:$NN,DQ$320,FALSE),'csapat-ranglista'!$A:$FP,DQ$321,FALSE)/4),0)</f>
        <v>0</v>
      </c>
      <c r="DR118" s="223">
        <f>IFERROR(IF(RIGHT(VLOOKUP($A118,csapatok!$A:$NN,DR$320,FALSE),5)="Csere",VLOOKUP(LEFT(VLOOKUP($A118,csapatok!$A:$NN,DR$320,FALSE),LEN(VLOOKUP($A118,csapatok!$A:$NN,DR$320,FALSE))-6),'csapat-ranglista'!$A:$FP,DR$321,FALSE)/8,VLOOKUP(VLOOKUP($A118,csapatok!$A:$NN,DR$320,FALSE),'csapat-ranglista'!$A:$FP,DR$321,FALSE)/4),0)</f>
        <v>0</v>
      </c>
      <c r="DS118" s="223">
        <f>IFERROR(IF(RIGHT(VLOOKUP($A118,csapatok!$A:$NN,DS$320,FALSE),5)="Csere",VLOOKUP(LEFT(VLOOKUP($A118,csapatok!$A:$NN,DS$320,FALSE),LEN(VLOOKUP($A118,csapatok!$A:$NN,DS$320,FALSE))-6),'csapat-ranglista'!$A:$FP,DS$321,FALSE)/8,VLOOKUP(VLOOKUP($A118,csapatok!$A:$NN,DS$320,FALSE),'csapat-ranglista'!$A:$FP,DS$321,FALSE)/4),0)</f>
        <v>0</v>
      </c>
      <c r="DT118" s="223">
        <f>IFERROR(IF(RIGHT(VLOOKUP($A118,csapatok!$A:$NN,DT$320,FALSE),5)="Csere",VLOOKUP(LEFT(VLOOKUP($A118,csapatok!$A:$NN,DT$320,FALSE),LEN(VLOOKUP($A118,csapatok!$A:$NN,DT$320,FALSE))-6),'csapat-ranglista'!$A:$FP,DT$321,FALSE)/8,VLOOKUP(VLOOKUP($A118,csapatok!$A:$NN,DT$320,FALSE),'csapat-ranglista'!$A:$FP,DT$321,FALSE)/4),0)</f>
        <v>0</v>
      </c>
      <c r="DU118" s="223">
        <f>IFERROR(IF(RIGHT(VLOOKUP($A118,csapatok!$A:$NN,DU$320,FALSE),5)="Csere",VLOOKUP(LEFT(VLOOKUP($A118,csapatok!$A:$NN,DU$320,FALSE),LEN(VLOOKUP($A118,csapatok!$A:$NN,DU$320,FALSE))-6),'csapat-ranglista'!$A:$FP,DU$321,FALSE)/8,VLOOKUP(VLOOKUP($A118,csapatok!$A:$NN,DU$320,FALSE),'csapat-ranglista'!$A:$FP,DU$321,FALSE)/4),0)</f>
        <v>0</v>
      </c>
      <c r="DV118" s="223">
        <f>IFERROR(IF(RIGHT(VLOOKUP($A118,csapatok!$A:$NN,DV$320,FALSE),5)="Csere",VLOOKUP(LEFT(VLOOKUP($A118,csapatok!$A:$NN,DV$320,FALSE),LEN(VLOOKUP($A118,csapatok!$A:$NN,DV$320,FALSE))-6),'csapat-ranglista'!$A:$FP,DV$321,FALSE)/8,VLOOKUP(VLOOKUP($A118,csapatok!$A:$NN,DV$320,FALSE),'csapat-ranglista'!$A:$FP,DV$321,FALSE)/4),0)</f>
        <v>0</v>
      </c>
      <c r="DW118" s="223">
        <f>IFERROR(IF(RIGHT(VLOOKUP($A118,csapatok!$A:$NN,DW$320,FALSE),5)="Csere",VLOOKUP(LEFT(VLOOKUP($A118,csapatok!$A:$NN,DW$320,FALSE),LEN(VLOOKUP($A118,csapatok!$A:$NN,DW$320,FALSE))-6),'csapat-ranglista'!$A:$FP,DW$321,FALSE)/8,VLOOKUP(VLOOKUP($A118,csapatok!$A:$NN,DW$320,FALSE),'csapat-ranglista'!$A:$FP,DW$321,FALSE)/4),0)</f>
        <v>0</v>
      </c>
      <c r="DX118" s="223">
        <f>IFERROR(IF(RIGHT(VLOOKUP($A118,csapatok!$A:$NN,DX$320,FALSE),5)="Csere",VLOOKUP(LEFT(VLOOKUP($A118,csapatok!$A:$NN,DX$320,FALSE),LEN(VLOOKUP($A118,csapatok!$A:$NN,DX$320,FALSE))-6),'csapat-ranglista'!$A:$FP,DX$321,FALSE)/8,VLOOKUP(VLOOKUP($A118,csapatok!$A:$NN,DX$320,FALSE),'csapat-ranglista'!$A:$FP,DX$321,FALSE)/4),0)</f>
        <v>0</v>
      </c>
      <c r="DY118" s="223">
        <f>IFERROR(IF(RIGHT(VLOOKUP($A118,csapatok!$A:$NN,DY$320,FALSE),5)="Csere",VLOOKUP(LEFT(VLOOKUP($A118,csapatok!$A:$NN,DY$320,FALSE),LEN(VLOOKUP($A118,csapatok!$A:$NN,DY$320,FALSE))-6),'csapat-ranglista'!$A:$FP,DY$321,FALSE)/8,VLOOKUP(VLOOKUP($A118,csapatok!$A:$NN,DY$320,FALSE),'csapat-ranglista'!$A:$FP,DY$321,FALSE)/4),0)</f>
        <v>0</v>
      </c>
      <c r="DZ118" s="223">
        <f>IFERROR(IF(RIGHT(VLOOKUP($A118,csapatok!$A:$NN,DZ$320,FALSE),5)="Csere",VLOOKUP(LEFT(VLOOKUP($A118,csapatok!$A:$NN,DZ$320,FALSE),LEN(VLOOKUP($A118,csapatok!$A:$NN,DZ$320,FALSE))-6),'csapat-ranglista'!$A:$FP,DZ$321,FALSE)/8,VLOOKUP(VLOOKUP($A118,csapatok!$A:$NN,DZ$320,FALSE),'csapat-ranglista'!$A:$FP,DZ$321,FALSE)/4),0)</f>
        <v>0</v>
      </c>
      <c r="EA118" s="223">
        <f>IFERROR(IF(RIGHT(VLOOKUP($A118,csapatok!$A:$NN,EA$320,FALSE),5)="Csere",VLOOKUP(LEFT(VLOOKUP($A118,csapatok!$A:$NN,EA$320,FALSE),LEN(VLOOKUP($A118,csapatok!$A:$NN,EA$320,FALSE))-6),'csapat-ranglista'!$A:$FP,EA$321,FALSE)/8,VLOOKUP(VLOOKUP($A118,csapatok!$A:$NN,EA$320,FALSE),'csapat-ranglista'!$A:$FP,EA$321,FALSE)/4),0)</f>
        <v>0</v>
      </c>
      <c r="EB118" s="223">
        <f>IFERROR(IF(RIGHT(VLOOKUP($A118,csapatok!$A:$NN,EB$320,FALSE),5)="Csere",VLOOKUP(LEFT(VLOOKUP($A118,csapatok!$A:$NN,EB$320,FALSE),LEN(VLOOKUP($A118,csapatok!$A:$NN,EB$320,FALSE))-6),'csapat-ranglista'!$A:$FP,EB$321,FALSE)/8,VLOOKUP(VLOOKUP($A118,csapatok!$A:$NN,EB$320,FALSE),'csapat-ranglista'!$A:$FP,EB$321,FALSE)/4),0)</f>
        <v>0</v>
      </c>
      <c r="EC118" s="223">
        <f>IFERROR(IF(RIGHT(VLOOKUP($A118,csapatok!$A:$NN,EC$320,FALSE),5)="Csere",VLOOKUP(LEFT(VLOOKUP($A118,csapatok!$A:$NN,EC$320,FALSE),LEN(VLOOKUP($A118,csapatok!$A:$NN,EC$320,FALSE))-6),'csapat-ranglista'!$A:$FP,EC$321,FALSE)/8,VLOOKUP(VLOOKUP($A118,csapatok!$A:$NN,EC$320,FALSE),'csapat-ranglista'!$A:$FP,EC$321,FALSE)/4),0)</f>
        <v>0</v>
      </c>
      <c r="ED118" s="223">
        <f>IFERROR(IF(RIGHT(VLOOKUP($A118,csapatok!$A:$NN,ED$320,FALSE),5)="Csere",VLOOKUP(LEFT(VLOOKUP($A118,csapatok!$A:$NN,ED$320,FALSE),LEN(VLOOKUP($A118,csapatok!$A:$NN,ED$320,FALSE))-6),'csapat-ranglista'!$A:$FP,ED$321,FALSE)/8,VLOOKUP(VLOOKUP($A118,csapatok!$A:$NN,ED$320,FALSE),'csapat-ranglista'!$A:$FP,ED$321,FALSE)/4),0)</f>
        <v>0</v>
      </c>
      <c r="EE118" s="223">
        <f>IFERROR(IF(RIGHT(VLOOKUP($A118,csapatok!$A:$NN,EE$320,FALSE),5)="Csere",VLOOKUP(LEFT(VLOOKUP($A118,csapatok!$A:$NN,EE$320,FALSE),LEN(VLOOKUP($A118,csapatok!$A:$NN,EE$320,FALSE))-6),'csapat-ranglista'!$A:$FP,EE$321,FALSE)/8,VLOOKUP(VLOOKUP($A118,csapatok!$A:$NN,EE$320,FALSE),'csapat-ranglista'!$A:$FP,EE$321,FALSE)/4),0)</f>
        <v>0</v>
      </c>
      <c r="EF118" s="223">
        <f>IFERROR(IF(RIGHT(VLOOKUP($A118,csapatok!$A:$NN,EF$320,FALSE),5)="Csere",VLOOKUP(LEFT(VLOOKUP($A118,csapatok!$A:$NN,EF$320,FALSE),LEN(VLOOKUP($A118,csapatok!$A:$NN,EF$320,FALSE))-6),'csapat-ranglista'!$A:$FP,EF$321,FALSE)/8,VLOOKUP(VLOOKUP($A118,csapatok!$A:$NN,EF$320,FALSE),'csapat-ranglista'!$A:$FP,EF$321,FALSE)/4),0)</f>
        <v>0</v>
      </c>
      <c r="EG118" s="223">
        <f>IFERROR(IF(RIGHT(VLOOKUP($A118,csapatok!$A:$NN,EG$320,FALSE),5)="Csere",VLOOKUP(LEFT(VLOOKUP($A118,csapatok!$A:$NN,EG$320,FALSE),LEN(VLOOKUP($A118,csapatok!$A:$NN,EG$320,FALSE))-6),'csapat-ranglista'!$A:$FP,EG$321,FALSE)/8,VLOOKUP(VLOOKUP($A118,csapatok!$A:$NN,EG$320,FALSE),'csapat-ranglista'!$A:$FP,EG$321,FALSE)/4),0)</f>
        <v>0</v>
      </c>
      <c r="EH118" s="223">
        <f>IFERROR(IF(RIGHT(VLOOKUP($A118,csapatok!$A:$NN,EH$320,FALSE),5)="Csere",VLOOKUP(LEFT(VLOOKUP($A118,csapatok!$A:$NN,EH$320,FALSE),LEN(VLOOKUP($A118,csapatok!$A:$NN,EH$320,FALSE))-6),'csapat-ranglista'!$A:$FP,EH$321,FALSE)/8,VLOOKUP(VLOOKUP($A118,csapatok!$A:$NN,EH$320,FALSE),'csapat-ranglista'!$A:$FP,EH$321,FALSE)/4),0)</f>
        <v>0</v>
      </c>
      <c r="EI118" s="223">
        <f>IFERROR(IF(RIGHT(VLOOKUP($A118,csapatok!$A:$NN,EI$320,FALSE),5)="Csere",VLOOKUP(LEFT(VLOOKUP($A118,csapatok!$A:$NN,EI$320,FALSE),LEN(VLOOKUP($A118,csapatok!$A:$NN,EI$320,FALSE))-6),'csapat-ranglista'!$A:$FP,EI$321,FALSE)/8,VLOOKUP(VLOOKUP($A118,csapatok!$A:$NN,EI$320,FALSE),'csapat-ranglista'!$A:$FP,EI$321,FALSE)/4),0)</f>
        <v>0</v>
      </c>
      <c r="EJ118" s="223">
        <f>IFERROR(IF(RIGHT(VLOOKUP($A118,csapatok!$A:$NN,EJ$320,FALSE),5)="Csere",VLOOKUP(LEFT(VLOOKUP($A118,csapatok!$A:$NN,EJ$320,FALSE),LEN(VLOOKUP($A118,csapatok!$A:$NN,EJ$320,FALSE))-6),'csapat-ranglista'!$A:$FP,EJ$321,FALSE)/8,VLOOKUP(VLOOKUP($A118,csapatok!$A:$NN,EJ$320,FALSE),'csapat-ranglista'!$A:$FP,EJ$321,FALSE)/4),0)</f>
        <v>0</v>
      </c>
      <c r="EK118" s="223">
        <f>IFERROR(IF(RIGHT(VLOOKUP($A118,csapatok!$A:$NN,EK$320,FALSE),5)="Csere",VLOOKUP(LEFT(VLOOKUP($A118,csapatok!$A:$NN,EK$320,FALSE),LEN(VLOOKUP($A118,csapatok!$A:$NN,EK$320,FALSE))-6),'csapat-ranglista'!$A:$FP,EK$321,FALSE)/8,VLOOKUP(VLOOKUP($A118,csapatok!$A:$NN,EK$320,FALSE),'csapat-ranglista'!$A:$FP,EK$321,FALSE)/4),0)</f>
        <v>0</v>
      </c>
      <c r="EL118" s="223">
        <f>IFERROR(IF(RIGHT(VLOOKUP($A118,csapatok!$A:$NN,EL$320,FALSE),5)="Csere",VLOOKUP(LEFT(VLOOKUP($A118,csapatok!$A:$NN,EL$320,FALSE),LEN(VLOOKUP($A118,csapatok!$A:$NN,EL$320,FALSE))-6),'csapat-ranglista'!$A:$FP,EL$321,FALSE)/8,VLOOKUP(VLOOKUP($A118,csapatok!$A:$NN,EL$320,FALSE),'csapat-ranglista'!$A:$FP,EL$321,FALSE)/4),0)</f>
        <v>0</v>
      </c>
      <c r="EM118" s="223">
        <f>IFERROR(IF(RIGHT(VLOOKUP($A118,csapatok!$A:$NN,EM$320,FALSE),5)="Csere",VLOOKUP(LEFT(VLOOKUP($A118,csapatok!$A:$NN,EM$320,FALSE),LEN(VLOOKUP($A118,csapatok!$A:$NN,EM$320,FALSE))-6),'csapat-ranglista'!$A:$FP,EM$321,FALSE)/8,VLOOKUP(VLOOKUP($A118,csapatok!$A:$NN,EM$320,FALSE),'csapat-ranglista'!$A:$FP,EM$321,FALSE)/4),0)</f>
        <v>0</v>
      </c>
      <c r="EN118" s="223">
        <f>IFERROR(IF(RIGHT(VLOOKUP($A118,csapatok!$A:$NN,EN$320,FALSE),5)="Csere",VLOOKUP(LEFT(VLOOKUP($A118,csapatok!$A:$NN,EN$320,FALSE),LEN(VLOOKUP($A118,csapatok!$A:$NN,EN$320,FALSE))-6),'csapat-ranglista'!$A:$FP,EN$321,FALSE)/8,VLOOKUP(VLOOKUP($A118,csapatok!$A:$NN,EN$320,FALSE),'csapat-ranglista'!$A:$FP,EN$321,FALSE)/4),0)</f>
        <v>0.62109961047911655</v>
      </c>
      <c r="EO118" s="223">
        <f>IFERROR(IF(RIGHT(VLOOKUP($A118,csapatok!$A:$NN,EO$320,FALSE),5)="Csere",VLOOKUP(LEFT(VLOOKUP($A118,csapatok!$A:$NN,EO$320,FALSE),LEN(VLOOKUP($A118,csapatok!$A:$NN,EO$320,FALSE))-6),'csapat-ranglista'!$A:$FP,EO$321,FALSE)/8,VLOOKUP(VLOOKUP($A118,csapatok!$A:$NN,EO$320,FALSE),'csapat-ranglista'!$A:$FP,EO$321,FALSE)/4),0)</f>
        <v>0</v>
      </c>
      <c r="EP118" s="223">
        <f>IFERROR(IF(RIGHT(VLOOKUP($A118,csapatok!$A:$NN,EP$320,FALSE),5)="Csere",VLOOKUP(LEFT(VLOOKUP($A118,csapatok!$A:$NN,EP$320,FALSE),LEN(VLOOKUP($A118,csapatok!$A:$NN,EP$320,FALSE))-6),'csapat-ranglista'!$A:$FP,EP$321,FALSE)/8,VLOOKUP(VLOOKUP($A118,csapatok!$A:$NN,EP$320,FALSE),'csapat-ranglista'!$A:$FP,EP$321,FALSE)/4),0)</f>
        <v>0</v>
      </c>
      <c r="EQ118" s="223">
        <f>IFERROR(IF(RIGHT(VLOOKUP($A118,csapatok!$A:$NN,EQ$320,FALSE),5)="Csere",VLOOKUP(LEFT(VLOOKUP($A118,csapatok!$A:$NN,EQ$320,FALSE),LEN(VLOOKUP($A118,csapatok!$A:$NN,EQ$320,FALSE))-6),'csapat-ranglista'!$A:$FP,EQ$321,FALSE)/8,VLOOKUP(VLOOKUP($A118,csapatok!$A:$NN,EQ$320,FALSE),'csapat-ranglista'!$A:$FP,EQ$321,FALSE)/4),0)</f>
        <v>0</v>
      </c>
      <c r="ER118" s="223">
        <f>IFERROR(IF(RIGHT(VLOOKUP($A118,csapatok!$A:$NN,ER$320,FALSE),5)="Csere",VLOOKUP(LEFT(VLOOKUP($A118,csapatok!$A:$NN,ER$320,FALSE),LEN(VLOOKUP($A118,csapatok!$A:$NN,ER$320,FALSE))-6),'csapat-ranglista'!$A:$FP,ER$321,FALSE)/8,VLOOKUP(VLOOKUP($A118,csapatok!$A:$NN,ER$320,FALSE),'csapat-ranglista'!$A:$FP,ER$321,FALSE)/4),0)</f>
        <v>0</v>
      </c>
      <c r="ES118" s="223">
        <f>IFERROR(IF(RIGHT(VLOOKUP($A118,csapatok!$A:$NN,ES$320,FALSE),5)="Csere",VLOOKUP(LEFT(VLOOKUP($A118,csapatok!$A:$NN,ES$320,FALSE),LEN(VLOOKUP($A118,csapatok!$A:$NN,ES$320,FALSE))-6),'csapat-ranglista'!$A:$FP,ES$321,FALSE)/8,VLOOKUP(VLOOKUP($A118,csapatok!$A:$NN,ES$320,FALSE),'csapat-ranglista'!$A:$FP,ES$321,FALSE)/4),0)</f>
        <v>0</v>
      </c>
      <c r="ET118" s="223">
        <f>IFERROR(IF(RIGHT(VLOOKUP($A118,csapatok!$A:$NN,ET$320,FALSE),5)="Csere",VLOOKUP(LEFT(VLOOKUP($A118,csapatok!$A:$NN,ET$320,FALSE),LEN(VLOOKUP($A118,csapatok!$A:$NN,ET$320,FALSE))-6),'csapat-ranglista'!$A:$FP,ET$321,FALSE)/8,VLOOKUP(VLOOKUP($A118,csapatok!$A:$NN,ET$320,FALSE),'csapat-ranglista'!$A:$FP,ET$321,FALSE)/4),0)</f>
        <v>0</v>
      </c>
      <c r="EU118" s="223">
        <f>IFERROR(IF(RIGHT(VLOOKUP($A118,csapatok!$A:$NN,EU$320,FALSE),5)="Csere",VLOOKUP(LEFT(VLOOKUP($A118,csapatok!$A:$NN,EU$320,FALSE),LEN(VLOOKUP($A118,csapatok!$A:$NN,EU$320,FALSE))-6),'csapat-ranglista'!$A:$FP,EU$321,FALSE)/8,VLOOKUP(VLOOKUP($A118,csapatok!$A:$NN,EU$320,FALSE),'csapat-ranglista'!$A:$FP,EU$321,FALSE)/4),0)</f>
        <v>0</v>
      </c>
      <c r="EV118" s="223">
        <f>IFERROR(IF(RIGHT(VLOOKUP($A118,csapatok!$A:$NN,EV$320,FALSE),5)="Csere",VLOOKUP(LEFT(VLOOKUP($A118,csapatok!$A:$NN,EV$320,FALSE),LEN(VLOOKUP($A118,csapatok!$A:$NN,EV$320,FALSE))-6),'csapat-ranglista'!$A:$FP,EV$321,FALSE)/8,VLOOKUP(VLOOKUP($A118,csapatok!$A:$NN,EV$320,FALSE),'csapat-ranglista'!$A:$FP,EV$321,FALSE)/4),0)</f>
        <v>0</v>
      </c>
      <c r="EW118" s="223">
        <f>IFERROR(IF(RIGHT(VLOOKUP($A118,csapatok!$A:$NN,EW$320,FALSE),5)="Csere",VLOOKUP(LEFT(VLOOKUP($A118,csapatok!$A:$NN,EW$320,FALSE),LEN(VLOOKUP($A118,csapatok!$A:$NN,EW$320,FALSE))-6),'csapat-ranglista'!$A:$FP,EW$321,FALSE)/8,VLOOKUP(VLOOKUP($A118,csapatok!$A:$NN,EW$320,FALSE),'csapat-ranglista'!$A:$FP,EW$321,FALSE)/4),0)</f>
        <v>0</v>
      </c>
      <c r="EX118" s="223">
        <f>IFERROR(IF(RIGHT(VLOOKUP($A118,csapatok!$A:$NN,EX$320,FALSE),5)="Csere",VLOOKUP(LEFT(VLOOKUP($A118,csapatok!$A:$NN,EX$320,FALSE),LEN(VLOOKUP($A118,csapatok!$A:$NN,EX$320,FALSE))-6),'csapat-ranglista'!$A:$FP,EX$321,FALSE)/8,VLOOKUP(VLOOKUP($A118,csapatok!$A:$NN,EX$320,FALSE),'csapat-ranglista'!$A:$FP,EX$321,FALSE)/4),0)</f>
        <v>0</v>
      </c>
      <c r="EY118" s="223">
        <f>IFERROR(IF(RIGHT(VLOOKUP($A118,csapatok!$A:$NN,EY$320,FALSE),5)="Csere",VLOOKUP(LEFT(VLOOKUP($A118,csapatok!$A:$NN,EY$320,FALSE),LEN(VLOOKUP($A118,csapatok!$A:$NN,EY$320,FALSE))-6),'csapat-ranglista'!$A:$FP,EY$321,FALSE)/8,VLOOKUP(VLOOKUP($A118,csapatok!$A:$NN,EY$320,FALSE),'csapat-ranglista'!$A:$FP,EY$321,FALSE)/4),0)</f>
        <v>0</v>
      </c>
      <c r="EZ118" s="223">
        <f>IFERROR(IF(RIGHT(VLOOKUP($A118,csapatok!$A:$NN,EZ$320,FALSE),5)="Csere",VLOOKUP(LEFT(VLOOKUP($A118,csapatok!$A:$NN,EZ$320,FALSE),LEN(VLOOKUP($A118,csapatok!$A:$NN,EZ$320,FALSE))-6),'csapat-ranglista'!$A:$FP,EZ$321,FALSE)/8,VLOOKUP(VLOOKUP($A118,csapatok!$A:$NN,EZ$320,FALSE),'csapat-ranglista'!$A:$FP,EZ$321,FALSE)/4),0)</f>
        <v>0</v>
      </c>
      <c r="FA118" s="223">
        <f>IFERROR(IF(RIGHT(VLOOKUP($A118,csapatok!$A:$NN,FA$320,FALSE),5)="Csere",VLOOKUP(LEFT(VLOOKUP($A118,csapatok!$A:$NN,FA$320,FALSE),LEN(VLOOKUP($A118,csapatok!$A:$NN,FA$320,FALSE))-6),'csapat-ranglista'!$A:$FP,FA$321,FALSE)/8,VLOOKUP(VLOOKUP($A118,csapatok!$A:$NN,FA$320,FALSE),'csapat-ranglista'!$A:$FP,FA$321,FALSE)/4),0)</f>
        <v>1.7439974101165898</v>
      </c>
      <c r="FB118" s="223">
        <f>IFERROR(IF(RIGHT(VLOOKUP($A118,csapatok!$A:$NN,FB$320,FALSE),5)="Csere",VLOOKUP(LEFT(VLOOKUP($A118,csapatok!$A:$NN,FB$320,FALSE),LEN(VLOOKUP($A118,csapatok!$A:$NN,FB$320,FALSE))-6),'csapat-ranglista'!$A:$FP,FB$321,FALSE)/8,VLOOKUP(VLOOKUP($A118,csapatok!$A:$NN,FB$320,FALSE),'csapat-ranglista'!$A:$FP,FB$321,FALSE)/4),0)</f>
        <v>0</v>
      </c>
      <c r="FC118" s="223">
        <f>IFERROR(IF(RIGHT(VLOOKUP($A118,csapatok!$A:$NN,FC$320,FALSE),5)="Csere",VLOOKUP(LEFT(VLOOKUP($A118,csapatok!$A:$NN,FC$320,FALSE),LEN(VLOOKUP($A118,csapatok!$A:$NN,FC$320,FALSE))-6),'csapat-ranglista'!$A:$FP,FC$321,FALSE)/8,VLOOKUP(VLOOKUP($A118,csapatok!$A:$NN,FC$320,FALSE),'csapat-ranglista'!$A:$FP,FC$321,FALSE)/4),0)</f>
        <v>0</v>
      </c>
      <c r="FD118" s="224">
        <f>versenyek!$QY$11*IFERROR(VLOOKUP(VLOOKUP($A118,versenyek!QX:QZ,3,FALSE),szabalyok!$A$16:$B$23,2,FALSE)/4,0)</f>
        <v>0</v>
      </c>
      <c r="FE118" s="224">
        <f>versenyek!$RB$11*IFERROR(VLOOKUP(VLOOKUP($A118,versenyek!RA:RC,3,FALSE),szabalyok!$A$16:$B$23,2,FALSE)/4,0)</f>
        <v>0</v>
      </c>
      <c r="FF118" s="223">
        <f>IFERROR(IF(RIGHT(VLOOKUP($A118,csapatok!$A:$NN,FF$320,FALSE),5)="Csere",VLOOKUP(LEFT(VLOOKUP($A118,csapatok!$A:$NN,FF$320,FALSE),LEN(VLOOKUP($A118,csapatok!$A:$NN,FF$320,FALSE))-6),'csapat-ranglista'!$A:$FP,FF$321,FALSE)/8,VLOOKUP(VLOOKUP($A118,csapatok!$A:$NN,FF$320,FALSE),'csapat-ranglista'!$A:$FP,FF$321,FALSE)/4),0)</f>
        <v>0</v>
      </c>
      <c r="FG118" s="223">
        <f>IFERROR(IF(RIGHT(VLOOKUP($A118,csapatok!$A:$NN,FG$320,FALSE),5)="Csere",VLOOKUP(LEFT(VLOOKUP($A118,csapatok!$A:$NN,FG$320,FALSE),LEN(VLOOKUP($A118,csapatok!$A:$NN,FG$320,FALSE))-6),'csapat-ranglista'!$A:$FP,FG$321,FALSE)/8,VLOOKUP(VLOOKUP($A118,csapatok!$A:$NN,FG$320,FALSE),'csapat-ranglista'!$A:$FP,FG$321,FALSE)/4),0)</f>
        <v>0</v>
      </c>
      <c r="FH118" s="223">
        <f>IFERROR(IF(RIGHT(VLOOKUP($A118,csapatok!$A:$NN,FH$320,FALSE),5)="Csere",VLOOKUP(LEFT(VLOOKUP($A118,csapatok!$A:$NN,FH$320,FALSE),LEN(VLOOKUP($A118,csapatok!$A:$NN,FH$320,FALSE))-6),'csapat-ranglista'!$A:$FP,FH$321,FALSE)/8,VLOOKUP(VLOOKUP($A118,csapatok!$A:$NN,FH$320,FALSE),'csapat-ranglista'!$A:$FP,FH$321,FALSE)/4),0)</f>
        <v>0</v>
      </c>
      <c r="FI118" s="223">
        <f>IFERROR(IF(RIGHT(VLOOKUP($A118,csapatok!$A:$NN,FI$320,FALSE),5)="Csere",VLOOKUP(LEFT(VLOOKUP($A118,csapatok!$A:$NN,FI$320,FALSE),LEN(VLOOKUP($A118,csapatok!$A:$NN,FI$320,FALSE))-6),'csapat-ranglista'!$A:$FP,FI$321,FALSE)/8,VLOOKUP(VLOOKUP($A118,csapatok!$A:$NN,FI$320,FALSE),'csapat-ranglista'!$A:$FP,FI$321,FALSE)/4),0)</f>
        <v>0</v>
      </c>
      <c r="FJ118" s="223">
        <f>IFERROR(IF(RIGHT(VLOOKUP($A118,csapatok!$A:$NN,FJ$320,FALSE),5)="Csere",VLOOKUP(LEFT(VLOOKUP($A118,csapatok!$A:$NN,FJ$320,FALSE),LEN(VLOOKUP($A118,csapatok!$A:$NN,FJ$320,FALSE))-6),'csapat-ranglista'!$A:$FP,FJ$321,FALSE)/8,VLOOKUP(VLOOKUP($A118,csapatok!$A:$NN,FJ$320,FALSE),'csapat-ranglista'!$A:$FP,FJ$321,FALSE)/4),0)</f>
        <v>0</v>
      </c>
      <c r="FK118" s="223">
        <f>IFERROR(IF(RIGHT(VLOOKUP($A118,csapatok!$A:$NN,FK$320,FALSE),5)="Csere",VLOOKUP(LEFT(VLOOKUP($A118,csapatok!$A:$NN,FK$320,FALSE),LEN(VLOOKUP($A118,csapatok!$A:$NN,FK$320,FALSE))-6),'csapat-ranglista'!$A:$FP,FK$321,FALSE)/8,VLOOKUP(VLOOKUP($A118,csapatok!$A:$NN,FK$320,FALSE),'csapat-ranglista'!$A:$FP,FK$321,FALSE)/4),0)</f>
        <v>0</v>
      </c>
      <c r="FL118" s="223">
        <f>IFERROR(IF(RIGHT(VLOOKUP($A118,csapatok!$A:$NN,FL$320,FALSE),5)="Csere",VLOOKUP(LEFT(VLOOKUP($A118,csapatok!$A:$NN,FL$320,FALSE),LEN(VLOOKUP($A118,csapatok!$A:$NN,FL$320,FALSE))-6),'csapat-ranglista'!$A:$FP,FL$321,FALSE)/8,VLOOKUP(VLOOKUP($A118,csapatok!$A:$NN,FL$320,FALSE),'csapat-ranglista'!$A:$FP,FL$321,FALSE)/4),0)</f>
        <v>0</v>
      </c>
      <c r="FM118" s="223">
        <f>IFERROR(IF(RIGHT(VLOOKUP($A118,csapatok!$A:$NN,FM$320,FALSE),5)="Csere",VLOOKUP(LEFT(VLOOKUP($A118,csapatok!$A:$NN,FM$320,FALSE),LEN(VLOOKUP($A118,csapatok!$A:$NN,FM$320,FALSE))-6),'csapat-ranglista'!$A:$FP,FM$321,FALSE)/8,VLOOKUP(VLOOKUP($A118,csapatok!$A:$NN,FM$320,FALSE),'csapat-ranglista'!$A:$FP,FM$321,FALSE)/4),0)</f>
        <v>0</v>
      </c>
      <c r="FN118" s="223">
        <f>IFERROR(IF(RIGHT(VLOOKUP($A118,csapatok!$A:$NN,FN$320,FALSE),5)="Csere",VLOOKUP(LEFT(VLOOKUP($A118,csapatok!$A:$NN,FN$320,FALSE),LEN(VLOOKUP($A118,csapatok!$A:$NN,FN$320,FALSE))-6),'csapat-ranglista'!$A:$FP,FN$321,FALSE)/8,VLOOKUP(VLOOKUP($A118,csapatok!$A:$NN,FN$320,FALSE),'csapat-ranglista'!$A:$FP,FN$321,FALSE)/4),0)</f>
        <v>0</v>
      </c>
      <c r="FO118" s="223">
        <f>IFERROR(IF(RIGHT(VLOOKUP($A118,csapatok!$A:$NN,FO$320,FALSE),5)="Csere",VLOOKUP(LEFT(VLOOKUP($A118,csapatok!$A:$NN,FO$320,FALSE),LEN(VLOOKUP($A118,csapatok!$A:$NN,FO$320,FALSE))-6),'csapat-ranglista'!$A:$FP,FO$321,FALSE)/8,VLOOKUP(VLOOKUP($A118,csapatok!$A:$NN,FO$320,FALSE),'csapat-ranglista'!$A:$FP,FO$321,FALSE)/4),0)</f>
        <v>0</v>
      </c>
      <c r="FP118" s="223">
        <f>IFERROR(IF(RIGHT(VLOOKUP($A118,csapatok!$A:$NN,FP$320,FALSE),5)="Csere",VLOOKUP(LEFT(VLOOKUP($A118,csapatok!$A:$NN,FP$320,FALSE),LEN(VLOOKUP($A118,csapatok!$A:$NN,FP$320,FALSE))-6),'csapat-ranglista'!$A:$FP,FP$321,FALSE)/8,VLOOKUP(VLOOKUP($A118,csapatok!$A:$NN,FP$320,FALSE),'csapat-ranglista'!$A:$FP,FP$321,FALSE)/4),0)</f>
        <v>0</v>
      </c>
      <c r="FQ118" s="223">
        <f>IFERROR(IF(RIGHT(VLOOKUP($A118,csapatok!$A:$NN,FQ$320,FALSE),5)="Csere",VLOOKUP(LEFT(VLOOKUP($A118,csapatok!$A:$NN,FQ$320,FALSE),LEN(VLOOKUP($A118,csapatok!$A:$NN,FQ$320,FALSE))-6),'csapat-ranglista'!$A:$FP,FQ$321,FALSE)/8,VLOOKUP(VLOOKUP($A118,csapatok!$A:$NN,FQ$320,FALSE),'csapat-ranglista'!$A:$FP,FQ$321,FALSE)/4),0)</f>
        <v>0</v>
      </c>
      <c r="FR118" s="223">
        <f>IFERROR(IF(RIGHT(VLOOKUP($A118,csapatok!$A:$NN,FR$320,FALSE),5)="Csere",VLOOKUP(LEFT(VLOOKUP($A118,csapatok!$A:$NN,FR$320,FALSE),LEN(VLOOKUP($A118,csapatok!$A:$NN,FR$320,FALSE))-6),'csapat-ranglista'!$A:$FP,FR$321,FALSE)/8,VLOOKUP(VLOOKUP($A118,csapatok!$A:$NN,FR$320,FALSE),'csapat-ranglista'!$A:$FP,FR$321,FALSE)/4),0)</f>
        <v>0</v>
      </c>
      <c r="FS118" s="223">
        <f>IFERROR(IF(RIGHT(VLOOKUP($A118,csapatok!$A:$NN,FS$320,FALSE),5)="Csere",VLOOKUP(LEFT(VLOOKUP($A118,csapatok!$A:$NN,FS$320,FALSE),LEN(VLOOKUP($A118,csapatok!$A:$NN,FS$320,FALSE))-6),'csapat-ranglista'!$A:$FP,FS$321,FALSE)/8,VLOOKUP(VLOOKUP($A118,csapatok!$A:$NN,FS$320,FALSE),'csapat-ranglista'!$A:$FP,FS$321,FALSE)/4),0)</f>
        <v>0</v>
      </c>
      <c r="FT118" s="223">
        <f>IFERROR(IF(RIGHT(VLOOKUP($A118,csapatok!$A:$NN,FT$320,FALSE),5)="Csere",VLOOKUP(LEFT(VLOOKUP($A118,csapatok!$A:$NN,FT$320,FALSE),LEN(VLOOKUP($A118,csapatok!$A:$NN,FT$320,FALSE))-6),'csapat-ranglista'!$A:$FP,FT$321,FALSE)/8,VLOOKUP(VLOOKUP($A118,csapatok!$A:$NN,FT$320,FALSE),'csapat-ranglista'!$A:$FP,FT$321,FALSE)/4),0)</f>
        <v>0</v>
      </c>
      <c r="FU118" s="223">
        <f>IFERROR(IF(RIGHT(VLOOKUP($A118,csapatok!$A:$NN,FU$320,FALSE),5)="Csere",VLOOKUP(LEFT(VLOOKUP($A118,csapatok!$A:$NN,FU$320,FALSE),LEN(VLOOKUP($A118,csapatok!$A:$NN,FU$320,FALSE))-6),'csapat-ranglista'!$A:$FP,FU$321,FALSE)/8,VLOOKUP(VLOOKUP($A118,csapatok!$A:$NN,FU$320,FALSE),'csapat-ranglista'!$A:$FP,FU$321,FALSE)/4),0)</f>
        <v>0</v>
      </c>
      <c r="FV118" s="223">
        <f>IFERROR(IF(RIGHT(VLOOKUP($A118,csapatok!$A:$NN,FV$320,FALSE),5)="Csere",VLOOKUP(LEFT(VLOOKUP($A118,csapatok!$A:$NN,FV$320,FALSE),LEN(VLOOKUP($A118,csapatok!$A:$NN,FV$320,FALSE))-6),'csapat-ranglista'!$A:$FP,FV$321,FALSE)/8,VLOOKUP(VLOOKUP($A118,csapatok!$A:$NN,FV$320,FALSE),'csapat-ranglista'!$A:$FP,FV$321,FALSE)/4),0)</f>
        <v>0</v>
      </c>
      <c r="FW118" s="223">
        <f>IFERROR(IF(RIGHT(VLOOKUP($A118,csapatok!$A:$NN,FW$320,FALSE),5)="Csere",VLOOKUP(LEFT(VLOOKUP($A118,csapatok!$A:$NN,FW$320,FALSE),LEN(VLOOKUP($A118,csapatok!$A:$NN,FW$320,FALSE))-6),'csapat-ranglista'!$A:$FP,FW$321,FALSE)/8,VLOOKUP(VLOOKUP($A118,csapatok!$A:$NN,FW$320,FALSE),'csapat-ranglista'!$A:$FP,FW$321,FALSE)/4),0)</f>
        <v>0</v>
      </c>
      <c r="FX118" s="223">
        <f>IFERROR(IF(RIGHT(VLOOKUP($A118,csapatok!$A:$NN,FX$320,FALSE),5)="Csere",VLOOKUP(LEFT(VLOOKUP($A118,csapatok!$A:$NN,FX$320,FALSE),LEN(VLOOKUP($A118,csapatok!$A:$NN,FX$320,FALSE))-6),'csapat-ranglista'!$A:$FP,FX$321,FALSE)/8,VLOOKUP(VLOOKUP($A118,csapatok!$A:$NN,FX$320,FALSE),'csapat-ranglista'!$A:$FP,FX$321,FALSE)/4),0)</f>
        <v>0</v>
      </c>
      <c r="FY118" s="223">
        <f>IFERROR(IF(RIGHT(VLOOKUP($A118,csapatok!$A:$NN,FY$320,FALSE),5)="Csere",VLOOKUP(LEFT(VLOOKUP($A118,csapatok!$A:$NN,FY$320,FALSE),LEN(VLOOKUP($A118,csapatok!$A:$NN,FY$320,FALSE))-6),'csapat-ranglista'!$A:$FP,FY$321,FALSE)/8,VLOOKUP(VLOOKUP($A118,csapatok!$A:$NN,FY$320,FALSE),'csapat-ranglista'!$A:$FP,FY$321,FALSE)/4),0)</f>
        <v>0</v>
      </c>
      <c r="FZ118" s="223">
        <f>IFERROR(IF(RIGHT(VLOOKUP($A118,csapatok!$A:$NN,FZ$320,FALSE),5)="Csere",VLOOKUP(LEFT(VLOOKUP($A118,csapatok!$A:$NN,FZ$320,FALSE),LEN(VLOOKUP($A118,csapatok!$A:$NN,FZ$320,FALSE))-6),'csapat-ranglista'!$A:$FP,FZ$321,FALSE)/8,VLOOKUP(VLOOKUP($A118,csapatok!$A:$NN,FZ$320,FALSE),'csapat-ranglista'!$A:$FP,FZ$321,FALSE)/4),0)</f>
        <v>0</v>
      </c>
      <c r="GA118" s="223">
        <f>IFERROR(IF(RIGHT(VLOOKUP($A118,csapatok!$A:$NN,GA$320,FALSE),5)="Csere",VLOOKUP(LEFT(VLOOKUP($A118,csapatok!$A:$NN,GA$320,FALSE),LEN(VLOOKUP($A118,csapatok!$A:$NN,GA$320,FALSE))-6),'csapat-ranglista'!$A:$FP,GA$321,FALSE)/8,VLOOKUP(VLOOKUP($A118,csapatok!$A:$NN,GA$320,FALSE),'csapat-ranglista'!$A:$FP,GA$321,FALSE)/4),0)</f>
        <v>0</v>
      </c>
      <c r="GB118" s="223">
        <f>IFERROR(IF(RIGHT(VLOOKUP($A118,csapatok!$A:$NN,GB$320,FALSE),5)="Csere",VLOOKUP(LEFT(VLOOKUP($A118,csapatok!$A:$NN,GB$320,FALSE),LEN(VLOOKUP($A118,csapatok!$A:$NN,GB$320,FALSE))-6),'csapat-ranglista'!$A:$FP,GB$321,FALSE)/8,VLOOKUP(VLOOKUP($A118,csapatok!$A:$NN,GB$320,FALSE),'csapat-ranglista'!$A:$FP,GB$321,FALSE)/4),0)</f>
        <v>0</v>
      </c>
      <c r="GC118" s="223">
        <f>IFERROR(IF(RIGHT(VLOOKUP($A118,csapatok!$A:$NN,GC$320,FALSE),5)="Csere",VLOOKUP(LEFT(VLOOKUP($A118,csapatok!$A:$NN,GC$320,FALSE),LEN(VLOOKUP($A118,csapatok!$A:$NN,GC$320,FALSE))-6),'csapat-ranglista'!$A:$FP,GC$321,FALSE)/8,VLOOKUP(VLOOKUP($A118,csapatok!$A:$NN,GC$320,FALSE),'csapat-ranglista'!$A:$FP,GC$321,FALSE)/4),0)</f>
        <v>0</v>
      </c>
      <c r="GD118" s="247">
        <f>SUM(EQ118:GC118)</f>
        <v>1.7439974101165898</v>
      </c>
    </row>
    <row r="119" spans="1:186">
      <c r="A119" s="1" t="s">
        <v>1588</v>
      </c>
      <c r="B119" s="130"/>
      <c r="C119" s="131" t="str">
        <f>IF(B119=0,"",IF(B119&lt;$C$1,"felnőtt","ifi"))</f>
        <v/>
      </c>
      <c r="D119" s="32" t="s">
        <v>9</v>
      </c>
      <c r="E119" s="45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4"/>
      <c r="BD119" s="224"/>
      <c r="BE119" s="223">
        <f>IFERROR(IF(RIGHT(VLOOKUP($A119,csapatok!$A:$NN,BE$320,FALSE),5)="Csere",VLOOKUP(LEFT(VLOOKUP($A119,csapatok!$A:$NN,BE$320,FALSE),LEN(VLOOKUP($A119,csapatok!$A:$NN,BE$320,FALSE))-6),'csapat-ranglista'!$A:$FP,BE$321,FALSE)/8,VLOOKUP(VLOOKUP($A119,csapatok!$A:$NN,BE$320,FALSE),'csapat-ranglista'!$A:$FP,BE$321,FALSE)/4),0)</f>
        <v>0</v>
      </c>
      <c r="BF119" s="223">
        <f>IFERROR(IF(RIGHT(VLOOKUP($A119,csapatok!$A:$NN,BF$320,FALSE),5)="Csere",VLOOKUP(LEFT(VLOOKUP($A119,csapatok!$A:$NN,BF$320,FALSE),LEN(VLOOKUP($A119,csapatok!$A:$NN,BF$320,FALSE))-6),'csapat-ranglista'!$A:$FP,BF$321,FALSE)/8,VLOOKUP(VLOOKUP($A119,csapatok!$A:$NN,BF$320,FALSE),'csapat-ranglista'!$A:$FP,BF$321,FALSE)/4),0)</f>
        <v>0</v>
      </c>
      <c r="BG119" s="223">
        <f>IFERROR(IF(RIGHT(VLOOKUP($A119,csapatok!$A:$NN,BG$320,FALSE),5)="Csere",VLOOKUP(LEFT(VLOOKUP($A119,csapatok!$A:$NN,BG$320,FALSE),LEN(VLOOKUP($A119,csapatok!$A:$NN,BG$320,FALSE))-6),'csapat-ranglista'!$A:$FP,BG$321,FALSE)/8,VLOOKUP(VLOOKUP($A119,csapatok!$A:$NN,BG$320,FALSE),'csapat-ranglista'!$A:$FP,BG$321,FALSE)/4),0)</f>
        <v>0</v>
      </c>
      <c r="BH119" s="223">
        <f>IFERROR(IF(RIGHT(VLOOKUP($A119,csapatok!$A:$NN,BH$320,FALSE),5)="Csere",VLOOKUP(LEFT(VLOOKUP($A119,csapatok!$A:$NN,BH$320,FALSE),LEN(VLOOKUP($A119,csapatok!$A:$NN,BH$320,FALSE))-6),'csapat-ranglista'!$A:$FP,BH$321,FALSE)/8,VLOOKUP(VLOOKUP($A119,csapatok!$A:$NN,BH$320,FALSE),'csapat-ranglista'!$A:$FP,BH$321,FALSE)/4),0)</f>
        <v>0</v>
      </c>
      <c r="BI119" s="223">
        <f>IFERROR(IF(RIGHT(VLOOKUP($A119,csapatok!$A:$NN,BI$320,FALSE),5)="Csere",VLOOKUP(LEFT(VLOOKUP($A119,csapatok!$A:$NN,BI$320,FALSE),LEN(VLOOKUP($A119,csapatok!$A:$NN,BI$320,FALSE))-6),'csapat-ranglista'!$A:$FP,BI$321,FALSE)/8,VLOOKUP(VLOOKUP($A119,csapatok!$A:$NN,BI$320,FALSE),'csapat-ranglista'!$A:$FP,BI$321,FALSE)/4),0)</f>
        <v>0</v>
      </c>
      <c r="BJ119" s="223">
        <f>IFERROR(IF(RIGHT(VLOOKUP($A119,csapatok!$A:$NN,BJ$320,FALSE),5)="Csere",VLOOKUP(LEFT(VLOOKUP($A119,csapatok!$A:$NN,BJ$320,FALSE),LEN(VLOOKUP($A119,csapatok!$A:$NN,BJ$320,FALSE))-6),'csapat-ranglista'!$A:$FP,BJ$321,FALSE)/8,VLOOKUP(VLOOKUP($A119,csapatok!$A:$NN,BJ$320,FALSE),'csapat-ranglista'!$A:$FP,BJ$321,FALSE)/4),0)</f>
        <v>0</v>
      </c>
      <c r="BK119" s="223">
        <f>IFERROR(IF(RIGHT(VLOOKUP($A119,csapatok!$A:$NN,BK$320,FALSE),5)="Csere",VLOOKUP(LEFT(VLOOKUP($A119,csapatok!$A:$NN,BK$320,FALSE),LEN(VLOOKUP($A119,csapatok!$A:$NN,BK$320,FALSE))-6),'csapat-ranglista'!$A:$FP,BK$321,FALSE)/8,VLOOKUP(VLOOKUP($A119,csapatok!$A:$NN,BK$320,FALSE),'csapat-ranglista'!$A:$FP,BK$321,FALSE)/4),0)</f>
        <v>0</v>
      </c>
      <c r="BL119" s="223">
        <f>IFERROR(IF(RIGHT(VLOOKUP($A119,csapatok!$A:$NN,BL$320,FALSE),5)="Csere",VLOOKUP(LEFT(VLOOKUP($A119,csapatok!$A:$NN,BL$320,FALSE),LEN(VLOOKUP($A119,csapatok!$A:$NN,BL$320,FALSE))-6),'csapat-ranglista'!$A:$FP,BL$321,FALSE)/8,VLOOKUP(VLOOKUP($A119,csapatok!$A:$NN,BL$320,FALSE),'csapat-ranglista'!$A:$FP,BL$321,FALSE)/4),0)</f>
        <v>0</v>
      </c>
      <c r="BM119" s="223">
        <f>IFERROR(IF(RIGHT(VLOOKUP($A119,csapatok!$A:$NN,BM$320,FALSE),5)="Csere",VLOOKUP(LEFT(VLOOKUP($A119,csapatok!$A:$NN,BM$320,FALSE),LEN(VLOOKUP($A119,csapatok!$A:$NN,BM$320,FALSE))-6),'csapat-ranglista'!$A:$FP,BM$321,FALSE)/8,VLOOKUP(VLOOKUP($A119,csapatok!$A:$NN,BM$320,FALSE),'csapat-ranglista'!$A:$FP,BM$321,FALSE)/4),0)</f>
        <v>0</v>
      </c>
      <c r="BN119" s="223">
        <f>IFERROR(IF(RIGHT(VLOOKUP($A119,csapatok!$A:$NN,BN$320,FALSE),5)="Csere",VLOOKUP(LEFT(VLOOKUP($A119,csapatok!$A:$NN,BN$320,FALSE),LEN(VLOOKUP($A119,csapatok!$A:$NN,BN$320,FALSE))-6),'csapat-ranglista'!$A:$FP,BN$321,FALSE)/8,VLOOKUP(VLOOKUP($A119,csapatok!$A:$NN,BN$320,FALSE),'csapat-ranglista'!$A:$FP,BN$321,FALSE)/4),0)</f>
        <v>0</v>
      </c>
      <c r="BO119" s="223">
        <f>IFERROR(IF(RIGHT(VLOOKUP($A119,csapatok!$A:$NN,BO$320,FALSE),5)="Csere",VLOOKUP(LEFT(VLOOKUP($A119,csapatok!$A:$NN,BO$320,FALSE),LEN(VLOOKUP($A119,csapatok!$A:$NN,BO$320,FALSE))-6),'csapat-ranglista'!$A:$FP,BO$321,FALSE)/8,VLOOKUP(VLOOKUP($A119,csapatok!$A:$NN,BO$320,FALSE),'csapat-ranglista'!$A:$FP,BO$321,FALSE)/4),0)</f>
        <v>0</v>
      </c>
      <c r="BP119" s="223">
        <f>IFERROR(IF(RIGHT(VLOOKUP($A119,csapatok!$A:$NN,BP$320,FALSE),5)="Csere",VLOOKUP(LEFT(VLOOKUP($A119,csapatok!$A:$NN,BP$320,FALSE),LEN(VLOOKUP($A119,csapatok!$A:$NN,BP$320,FALSE))-6),'csapat-ranglista'!$A:$FP,BP$321,FALSE)/8,VLOOKUP(VLOOKUP($A119,csapatok!$A:$NN,BP$320,FALSE),'csapat-ranglista'!$A:$FP,BP$321,FALSE)/4),0)</f>
        <v>0</v>
      </c>
      <c r="BQ119" s="223">
        <f>IFERROR(IF(RIGHT(VLOOKUP($A119,csapatok!$A:$NN,BQ$320,FALSE),5)="Csere",VLOOKUP(LEFT(VLOOKUP($A119,csapatok!$A:$NN,BQ$320,FALSE),LEN(VLOOKUP($A119,csapatok!$A:$NN,BQ$320,FALSE))-6),'csapat-ranglista'!$A:$FP,BQ$321,FALSE)/8,VLOOKUP(VLOOKUP($A119,csapatok!$A:$NN,BQ$320,FALSE),'csapat-ranglista'!$A:$FP,BQ$321,FALSE)/4),0)</f>
        <v>0</v>
      </c>
      <c r="BR119" s="223">
        <f>IFERROR(IF(RIGHT(VLOOKUP($A119,csapatok!$A:$NN,BR$320,FALSE),5)="Csere",VLOOKUP(LEFT(VLOOKUP($A119,csapatok!$A:$NN,BR$320,FALSE),LEN(VLOOKUP($A119,csapatok!$A:$NN,BR$320,FALSE))-6),'csapat-ranglista'!$A:$FP,BR$321,FALSE)/8,VLOOKUP(VLOOKUP($A119,csapatok!$A:$NN,BR$320,FALSE),'csapat-ranglista'!$A:$FP,BR$321,FALSE)/4),0)</f>
        <v>0</v>
      </c>
      <c r="BS119" s="223">
        <f>IFERROR(IF(RIGHT(VLOOKUP($A119,csapatok!$A:$NN,BS$320,FALSE),5)="Csere",VLOOKUP(LEFT(VLOOKUP($A119,csapatok!$A:$NN,BS$320,FALSE),LEN(VLOOKUP($A119,csapatok!$A:$NN,BS$320,FALSE))-6),'csapat-ranglista'!$A:$FP,BS$321,FALSE)/8,VLOOKUP(VLOOKUP($A119,csapatok!$A:$NN,BS$320,FALSE),'csapat-ranglista'!$A:$FP,BS$321,FALSE)/4),0)</f>
        <v>0</v>
      </c>
      <c r="BT119" s="223">
        <f>IFERROR(IF(RIGHT(VLOOKUP($A119,csapatok!$A:$NN,BT$320,FALSE),5)="Csere",VLOOKUP(LEFT(VLOOKUP($A119,csapatok!$A:$NN,BT$320,FALSE),LEN(VLOOKUP($A119,csapatok!$A:$NN,BT$320,FALSE))-6),'csapat-ranglista'!$A:$FP,BT$321,FALSE)/8,VLOOKUP(VLOOKUP($A119,csapatok!$A:$NN,BT$320,FALSE),'csapat-ranglista'!$A:$FP,BT$321,FALSE)/4),0)</f>
        <v>0</v>
      </c>
      <c r="BU119" s="223">
        <f>IFERROR(IF(RIGHT(VLOOKUP($A119,csapatok!$A:$NN,BU$320,FALSE),5)="Csere",VLOOKUP(LEFT(VLOOKUP($A119,csapatok!$A:$NN,BU$320,FALSE),LEN(VLOOKUP($A119,csapatok!$A:$NN,BU$320,FALSE))-6),'csapat-ranglista'!$A:$FP,BU$321,FALSE)/8,VLOOKUP(VLOOKUP($A119,csapatok!$A:$NN,BU$320,FALSE),'csapat-ranglista'!$A:$FP,BU$321,FALSE)/4),0)</f>
        <v>0</v>
      </c>
      <c r="BV119" s="223">
        <f>IFERROR(IF(RIGHT(VLOOKUP($A119,csapatok!$A:$NN,BV$320,FALSE),5)="Csere",VLOOKUP(LEFT(VLOOKUP($A119,csapatok!$A:$NN,BV$320,FALSE),LEN(VLOOKUP($A119,csapatok!$A:$NN,BV$320,FALSE))-6),'csapat-ranglista'!$A:$FP,BV$321,FALSE)/8,VLOOKUP(VLOOKUP($A119,csapatok!$A:$NN,BV$320,FALSE),'csapat-ranglista'!$A:$FP,BV$321,FALSE)/4),0)</f>
        <v>0</v>
      </c>
      <c r="BW119" s="223">
        <f>IFERROR(IF(RIGHT(VLOOKUP($A119,csapatok!$A:$NN,BW$320,FALSE),5)="Csere",VLOOKUP(LEFT(VLOOKUP($A119,csapatok!$A:$NN,BW$320,FALSE),LEN(VLOOKUP($A119,csapatok!$A:$NN,BW$320,FALSE))-6),'csapat-ranglista'!$A:$FP,BW$321,FALSE)/8,VLOOKUP(VLOOKUP($A119,csapatok!$A:$NN,BW$320,FALSE),'csapat-ranglista'!$A:$FP,BW$321,FALSE)/4),0)</f>
        <v>0</v>
      </c>
      <c r="BX119" s="223">
        <f>IFERROR(IF(RIGHT(VLOOKUP($A119,csapatok!$A:$NN,BX$320,FALSE),5)="Csere",VLOOKUP(LEFT(VLOOKUP($A119,csapatok!$A:$NN,BX$320,FALSE),LEN(VLOOKUP($A119,csapatok!$A:$NN,BX$320,FALSE))-6),'csapat-ranglista'!$A:$FP,BX$321,FALSE)/8,VLOOKUP(VLOOKUP($A119,csapatok!$A:$NN,BX$320,FALSE),'csapat-ranglista'!$A:$FP,BX$321,FALSE)/4),0)</f>
        <v>0</v>
      </c>
      <c r="BY119" s="223">
        <f>IFERROR(IF(RIGHT(VLOOKUP($A119,csapatok!$A:$NN,BY$320,FALSE),5)="Csere",VLOOKUP(LEFT(VLOOKUP($A119,csapatok!$A:$NN,BY$320,FALSE),LEN(VLOOKUP($A119,csapatok!$A:$NN,BY$320,FALSE))-6),'csapat-ranglista'!$A:$FP,BY$321,FALSE)/8,VLOOKUP(VLOOKUP($A119,csapatok!$A:$NN,BY$320,FALSE),'csapat-ranglista'!$A:$FP,BY$321,FALSE)/4),0)</f>
        <v>0</v>
      </c>
      <c r="BZ119" s="223">
        <f>IFERROR(IF(RIGHT(VLOOKUP($A119,csapatok!$A:$NN,BZ$320,FALSE),5)="Csere",VLOOKUP(LEFT(VLOOKUP($A119,csapatok!$A:$NN,BZ$320,FALSE),LEN(VLOOKUP($A119,csapatok!$A:$NN,BZ$320,FALSE))-6),'csapat-ranglista'!$A:$FP,BZ$321,FALSE)/8,VLOOKUP(VLOOKUP($A119,csapatok!$A:$NN,BZ$320,FALSE),'csapat-ranglista'!$A:$FP,BZ$321,FALSE)/4),0)</f>
        <v>0</v>
      </c>
      <c r="CA119" s="223">
        <f>IFERROR(IF(RIGHT(VLOOKUP($A119,csapatok!$A:$NN,CA$320,FALSE),5)="Csere",VLOOKUP(LEFT(VLOOKUP($A119,csapatok!$A:$NN,CA$320,FALSE),LEN(VLOOKUP($A119,csapatok!$A:$NN,CA$320,FALSE))-6),'csapat-ranglista'!$A:$FP,CA$321,FALSE)/8,VLOOKUP(VLOOKUP($A119,csapatok!$A:$NN,CA$320,FALSE),'csapat-ranglista'!$A:$FP,CA$321,FALSE)/4),0)</f>
        <v>0</v>
      </c>
      <c r="CB119" s="223">
        <f>IFERROR(IF(RIGHT(VLOOKUP($A119,csapatok!$A:$NN,CB$320,FALSE),5)="Csere",VLOOKUP(LEFT(VLOOKUP($A119,csapatok!$A:$NN,CB$320,FALSE),LEN(VLOOKUP($A119,csapatok!$A:$NN,CB$320,FALSE))-6),'csapat-ranglista'!$A:$FP,CB$321,FALSE)/8,VLOOKUP(VLOOKUP($A119,csapatok!$A:$NN,CB$320,FALSE),'csapat-ranglista'!$A:$FP,CB$321,FALSE)/4),0)</f>
        <v>0</v>
      </c>
      <c r="CC119" s="223">
        <f>IFERROR(IF(RIGHT(VLOOKUP($A119,csapatok!$A:$NN,CC$320,FALSE),5)="Csere",VLOOKUP(LEFT(VLOOKUP($A119,csapatok!$A:$NN,CC$320,FALSE),LEN(VLOOKUP($A119,csapatok!$A:$NN,CC$320,FALSE))-6),'csapat-ranglista'!$A:$FP,CC$321,FALSE)/8,VLOOKUP(VLOOKUP($A119,csapatok!$A:$NN,CC$320,FALSE),'csapat-ranglista'!$A:$FP,CC$321,FALSE)/4),0)</f>
        <v>0</v>
      </c>
      <c r="CD119" s="223">
        <f>IFERROR(IF(RIGHT(VLOOKUP($A119,csapatok!$A:$NN,CD$320,FALSE),5)="Csere",VLOOKUP(LEFT(VLOOKUP($A119,csapatok!$A:$NN,CD$320,FALSE),LEN(VLOOKUP($A119,csapatok!$A:$NN,CD$320,FALSE))-6),'csapat-ranglista'!$A:$FP,CD$321,FALSE)/8,VLOOKUP(VLOOKUP($A119,csapatok!$A:$NN,CD$320,FALSE),'csapat-ranglista'!$A:$FP,CD$321,FALSE)/4),0)</f>
        <v>0</v>
      </c>
      <c r="CE119" s="223">
        <f>IFERROR(IF(RIGHT(VLOOKUP($A119,csapatok!$A:$NN,CE$320,FALSE),5)="Csere",VLOOKUP(LEFT(VLOOKUP($A119,csapatok!$A:$NN,CE$320,FALSE),LEN(VLOOKUP($A119,csapatok!$A:$NN,CE$320,FALSE))-6),'csapat-ranglista'!$A:$FP,CE$321,FALSE)/8,VLOOKUP(VLOOKUP($A119,csapatok!$A:$NN,CE$320,FALSE),'csapat-ranglista'!$A:$FP,CE$321,FALSE)/4),0)</f>
        <v>0</v>
      </c>
      <c r="CF119" s="223">
        <f>IFERROR(IF(RIGHT(VLOOKUP($A119,csapatok!$A:$NN,CF$320,FALSE),5)="Csere",VLOOKUP(LEFT(VLOOKUP($A119,csapatok!$A:$NN,CF$320,FALSE),LEN(VLOOKUP($A119,csapatok!$A:$NN,CF$320,FALSE))-6),'csapat-ranglista'!$A:$FP,CF$321,FALSE)/8,VLOOKUP(VLOOKUP($A119,csapatok!$A:$NN,CF$320,FALSE),'csapat-ranglista'!$A:$FP,CF$321,FALSE)/4),0)</f>
        <v>0</v>
      </c>
      <c r="CG119" s="223">
        <f>IFERROR(IF(RIGHT(VLOOKUP($A119,csapatok!$A:$NN,CG$320,FALSE),5)="Csere",VLOOKUP(LEFT(VLOOKUP($A119,csapatok!$A:$NN,CG$320,FALSE),LEN(VLOOKUP($A119,csapatok!$A:$NN,CG$320,FALSE))-6),'csapat-ranglista'!$A:$FP,CG$321,FALSE)/8,VLOOKUP(VLOOKUP($A119,csapatok!$A:$NN,CG$320,FALSE),'csapat-ranglista'!$A:$FP,CG$321,FALSE)/4),0)</f>
        <v>0</v>
      </c>
      <c r="CH119" s="223">
        <f>IFERROR(IF(RIGHT(VLOOKUP($A119,csapatok!$A:$NN,CH$320,FALSE),5)="Csere",VLOOKUP(LEFT(VLOOKUP($A119,csapatok!$A:$NN,CH$320,FALSE),LEN(VLOOKUP($A119,csapatok!$A:$NN,CH$320,FALSE))-6),'csapat-ranglista'!$A:$FP,CH$321,FALSE)/8,VLOOKUP(VLOOKUP($A119,csapatok!$A:$NN,CH$320,FALSE),'csapat-ranglista'!$A:$FP,CH$321,FALSE)/4),0)</f>
        <v>0</v>
      </c>
      <c r="CI119" s="223">
        <f>IFERROR(IF(RIGHT(VLOOKUP($A119,csapatok!$A:$NN,CI$320,FALSE),5)="Csere",VLOOKUP(LEFT(VLOOKUP($A119,csapatok!$A:$NN,CI$320,FALSE),LEN(VLOOKUP($A119,csapatok!$A:$NN,CI$320,FALSE))-6),'csapat-ranglista'!$A:$FP,CI$321,FALSE)/8,VLOOKUP(VLOOKUP($A119,csapatok!$A:$NN,CI$320,FALSE),'csapat-ranglista'!$A:$FP,CI$321,FALSE)/4),0)</f>
        <v>0</v>
      </c>
      <c r="CJ119" s="224">
        <f>versenyek!$IQ$11*IFERROR(VLOOKUP(VLOOKUP($A119,versenyek!IP:IR,3,FALSE),szabalyok!$A$16:$B$23,2,FALSE)/4,0)</f>
        <v>0</v>
      </c>
      <c r="CK119" s="224">
        <f>versenyek!$IT$11*IFERROR(VLOOKUP(VLOOKUP($A119,versenyek!IS:IU,3,FALSE),szabalyok!$A$16:$B$23,2,FALSE)/4,0)</f>
        <v>0</v>
      </c>
      <c r="CL119" s="223">
        <f>IFERROR(IF(RIGHT(VLOOKUP($A119,csapatok!$A:$NN,CL$320,FALSE),5)="Csere",VLOOKUP(LEFT(VLOOKUP($A119,csapatok!$A:$NN,CL$320,FALSE),LEN(VLOOKUP($A119,csapatok!$A:$NN,CL$320,FALSE))-6),'csapat-ranglista'!$A:$FP,CL$321,FALSE)/8,VLOOKUP(VLOOKUP($A119,csapatok!$A:$NN,CL$320,FALSE),'csapat-ranglista'!$A:$FP,CL$321,FALSE)/4),0)</f>
        <v>0</v>
      </c>
      <c r="CM119" s="223">
        <f>IFERROR(IF(RIGHT(VLOOKUP($A119,csapatok!$A:$NN,CM$320,FALSE),5)="Csere",VLOOKUP(LEFT(VLOOKUP($A119,csapatok!$A:$NN,CM$320,FALSE),LEN(VLOOKUP($A119,csapatok!$A:$NN,CM$320,FALSE))-6),'csapat-ranglista'!$A:$FP,CM$321,FALSE)/8,VLOOKUP(VLOOKUP($A119,csapatok!$A:$NN,CM$320,FALSE),'csapat-ranglista'!$A:$FP,CM$321,FALSE)/4),0)</f>
        <v>0</v>
      </c>
      <c r="CN119" s="223">
        <f>IFERROR(IF(RIGHT(VLOOKUP($A119,csapatok!$A:$NN,CN$320,FALSE),5)="Csere",VLOOKUP(LEFT(VLOOKUP($A119,csapatok!$A:$NN,CN$320,FALSE),LEN(VLOOKUP($A119,csapatok!$A:$NN,CN$320,FALSE))-6),'csapat-ranglista'!$A:$FP,CN$321,FALSE)/8,VLOOKUP(VLOOKUP($A119,csapatok!$A:$NN,CN$320,FALSE),'csapat-ranglista'!$A:$FP,CN$321,FALSE)/4),0)</f>
        <v>0</v>
      </c>
      <c r="CO119" s="223">
        <f>IFERROR(IF(RIGHT(VLOOKUP($A119,csapatok!$A:$NN,CO$320,FALSE),5)="Csere",VLOOKUP(LEFT(VLOOKUP($A119,csapatok!$A:$NN,CO$320,FALSE),LEN(VLOOKUP($A119,csapatok!$A:$NN,CO$320,FALSE))-6),'csapat-ranglista'!$A:$FP,CO$321,FALSE)/8,VLOOKUP(VLOOKUP($A119,csapatok!$A:$NN,CO$320,FALSE),'csapat-ranglista'!$A:$FP,CO$321,FALSE)/4),0)</f>
        <v>0</v>
      </c>
      <c r="CP119" s="223">
        <f>IFERROR(IF(RIGHT(VLOOKUP($A119,csapatok!$A:$NN,CP$320,FALSE),5)="Csere",VLOOKUP(LEFT(VLOOKUP($A119,csapatok!$A:$NN,CP$320,FALSE),LEN(VLOOKUP($A119,csapatok!$A:$NN,CP$320,FALSE))-6),'csapat-ranglista'!$A:$FP,CP$321,FALSE)/8,VLOOKUP(VLOOKUP($A119,csapatok!$A:$NN,CP$320,FALSE),'csapat-ranglista'!$A:$FP,CP$321,FALSE)/4),0)</f>
        <v>0</v>
      </c>
      <c r="CQ119" s="223">
        <f>IFERROR(IF(RIGHT(VLOOKUP($A119,csapatok!$A:$NN,CQ$320,FALSE),5)="Csere",VLOOKUP(LEFT(VLOOKUP($A119,csapatok!$A:$NN,CQ$320,FALSE),LEN(VLOOKUP($A119,csapatok!$A:$NN,CQ$320,FALSE))-6),'csapat-ranglista'!$A:$FP,CQ$321,FALSE)/8,VLOOKUP(VLOOKUP($A119,csapatok!$A:$NN,CQ$320,FALSE),'csapat-ranglista'!$A:$FP,CQ$321,FALSE)/4),0)</f>
        <v>0</v>
      </c>
      <c r="CR119" s="223">
        <f>IFERROR(IF(RIGHT(VLOOKUP($A119,csapatok!$A:$NN,CR$320,FALSE),5)="Csere",VLOOKUP(LEFT(VLOOKUP($A119,csapatok!$A:$NN,CR$320,FALSE),LEN(VLOOKUP($A119,csapatok!$A:$NN,CR$320,FALSE))-6),'csapat-ranglista'!$A:$FP,CR$321,FALSE)/8,VLOOKUP(VLOOKUP($A119,csapatok!$A:$NN,CR$320,FALSE),'csapat-ranglista'!$A:$FP,CR$321,FALSE)/4),0)</f>
        <v>0</v>
      </c>
      <c r="CS119" s="223">
        <f>IFERROR(IF(RIGHT(VLOOKUP($A119,csapatok!$A:$NN,CS$320,FALSE),5)="Csere",VLOOKUP(LEFT(VLOOKUP($A119,csapatok!$A:$NN,CS$320,FALSE),LEN(VLOOKUP($A119,csapatok!$A:$NN,CS$320,FALSE))-6),'csapat-ranglista'!$A:$FP,CS$321,FALSE)/8,VLOOKUP(VLOOKUP($A119,csapatok!$A:$NN,CS$320,FALSE),'csapat-ranglista'!$A:$FP,CS$321,FALSE)/4),0)</f>
        <v>0</v>
      </c>
      <c r="CT119" s="223">
        <f>IFERROR(IF(RIGHT(VLOOKUP($A119,csapatok!$A:$NN,CT$320,FALSE),5)="Csere",VLOOKUP(LEFT(VLOOKUP($A119,csapatok!$A:$NN,CT$320,FALSE),LEN(VLOOKUP($A119,csapatok!$A:$NN,CT$320,FALSE))-6),'csapat-ranglista'!$A:$FP,CT$321,FALSE)/8,VLOOKUP(VLOOKUP($A119,csapatok!$A:$NN,CT$320,FALSE),'csapat-ranglista'!$A:$FP,CT$321,FALSE)/4),0)</f>
        <v>0</v>
      </c>
      <c r="CU119" s="223">
        <f>IFERROR(IF(RIGHT(VLOOKUP($A119,csapatok!$A:$NN,CU$320,FALSE),5)="Csere",VLOOKUP(LEFT(VLOOKUP($A119,csapatok!$A:$NN,CU$320,FALSE),LEN(VLOOKUP($A119,csapatok!$A:$NN,CU$320,FALSE))-6),'csapat-ranglista'!$A:$FP,CU$321,FALSE)/8,VLOOKUP(VLOOKUP($A119,csapatok!$A:$NN,CU$320,FALSE),'csapat-ranglista'!$A:$FP,CU$321,FALSE)/4),0)</f>
        <v>0</v>
      </c>
      <c r="CV119" s="223">
        <f>IFERROR(IF(RIGHT(VLOOKUP($A119,csapatok!$A:$NN,CV$320,FALSE),5)="Csere",VLOOKUP(LEFT(VLOOKUP($A119,csapatok!$A:$NN,CV$320,FALSE),LEN(VLOOKUP($A119,csapatok!$A:$NN,CV$320,FALSE))-6),'csapat-ranglista'!$A:$FP,CV$321,FALSE)/8,VLOOKUP(VLOOKUP($A119,csapatok!$A:$NN,CV$320,FALSE),'csapat-ranglista'!$A:$FP,CV$321,FALSE)/4),0)</f>
        <v>0</v>
      </c>
      <c r="CW119" s="223">
        <f>IFERROR(IF(RIGHT(VLOOKUP($A119,csapatok!$A:$NN,CW$320,FALSE),5)="Csere",VLOOKUP(LEFT(VLOOKUP($A119,csapatok!$A:$NN,CW$320,FALSE),LEN(VLOOKUP($A119,csapatok!$A:$NN,CW$320,FALSE))-6),'csapat-ranglista'!$A:$FP,CW$321,FALSE)/8,VLOOKUP(VLOOKUP($A119,csapatok!$A:$NN,CW$320,FALSE),'csapat-ranglista'!$A:$FP,CW$321,FALSE)/4),0)</f>
        <v>0</v>
      </c>
      <c r="CX119" s="223">
        <f>IFERROR(IF(RIGHT(VLOOKUP($A119,csapatok!$A:$NN,CX$320,FALSE),5)="Csere",VLOOKUP(LEFT(VLOOKUP($A119,csapatok!$A:$NN,CX$320,FALSE),LEN(VLOOKUP($A119,csapatok!$A:$NN,CX$320,FALSE))-6),'csapat-ranglista'!$A:$FP,CX$321,FALSE)/8,VLOOKUP(VLOOKUP($A119,csapatok!$A:$NN,CX$320,FALSE),'csapat-ranglista'!$A:$FP,CX$321,FALSE)/4),0)</f>
        <v>0</v>
      </c>
      <c r="CY119" s="223">
        <f>IFERROR(IF(RIGHT(VLOOKUP($A119,csapatok!$A:$NN,CY$320,FALSE),5)="Csere",VLOOKUP(LEFT(VLOOKUP($A119,csapatok!$A:$NN,CY$320,FALSE),LEN(VLOOKUP($A119,csapatok!$A:$NN,CY$320,FALSE))-6),'csapat-ranglista'!$A:$FP,CY$321,FALSE)/8,VLOOKUP(VLOOKUP($A119,csapatok!$A:$NN,CY$320,FALSE),'csapat-ranglista'!$A:$FP,CY$321,FALSE)/4),0)</f>
        <v>0</v>
      </c>
      <c r="CZ119" s="223">
        <f>IFERROR(IF(RIGHT(VLOOKUP($A119,csapatok!$A:$NN,CZ$320,FALSE),5)="Csere",VLOOKUP(LEFT(VLOOKUP($A119,csapatok!$A:$NN,CZ$320,FALSE),LEN(VLOOKUP($A119,csapatok!$A:$NN,CZ$320,FALSE))-6),'csapat-ranglista'!$A:$FP,CZ$321,FALSE)/8,VLOOKUP(VLOOKUP($A119,csapatok!$A:$NN,CZ$320,FALSE),'csapat-ranglista'!$A:$FP,CZ$321,FALSE)/4),0)</f>
        <v>0</v>
      </c>
      <c r="DA119" s="223">
        <f>IFERROR(IF(RIGHT(VLOOKUP($A119,csapatok!$A:$NN,DA$320,FALSE),5)="Csere",VLOOKUP(LEFT(VLOOKUP($A119,csapatok!$A:$NN,DA$320,FALSE),LEN(VLOOKUP($A119,csapatok!$A:$NN,DA$320,FALSE))-6),'csapat-ranglista'!$A:$FP,DA$321,FALSE)/8,VLOOKUP(VLOOKUP($A119,csapatok!$A:$NN,DA$320,FALSE),'csapat-ranglista'!$A:$FP,DA$321,FALSE)/4),0)</f>
        <v>0</v>
      </c>
      <c r="DB119" s="223">
        <f>IFERROR(IF(RIGHT(VLOOKUP($A119,csapatok!$A:$NN,DB$320,FALSE),5)="Csere",VLOOKUP(LEFT(VLOOKUP($A119,csapatok!$A:$NN,DB$320,FALSE),LEN(VLOOKUP($A119,csapatok!$A:$NN,DB$320,FALSE))-6),'csapat-ranglista'!$A:$FP,DB$321,FALSE)/8,VLOOKUP(VLOOKUP($A119,csapatok!$A:$NN,DB$320,FALSE),'csapat-ranglista'!$A:$FP,DB$321,FALSE)/4),0)</f>
        <v>0</v>
      </c>
      <c r="DC119" s="223">
        <f>IFERROR(IF(RIGHT(VLOOKUP($A119,csapatok!$A:$NN,DC$320,FALSE),5)="Csere",VLOOKUP(LEFT(VLOOKUP($A119,csapatok!$A:$NN,DC$320,FALSE),LEN(VLOOKUP($A119,csapatok!$A:$NN,DC$320,FALSE))-6),'csapat-ranglista'!$A:$FP,DC$321,FALSE)/8,VLOOKUP(VLOOKUP($A119,csapatok!$A:$NN,DC$320,FALSE),'csapat-ranglista'!$A:$FP,DC$321,FALSE)/4),0)</f>
        <v>0</v>
      </c>
      <c r="DD119" s="223">
        <f>IFERROR(IF(RIGHT(VLOOKUP($A119,csapatok!$A:$NN,DD$320,FALSE),5)="Csere",VLOOKUP(LEFT(VLOOKUP($A119,csapatok!$A:$NN,DD$320,FALSE),LEN(VLOOKUP($A119,csapatok!$A:$NN,DD$320,FALSE))-6),'csapat-ranglista'!$A:$FP,DD$321,FALSE)/8,VLOOKUP(VLOOKUP($A119,csapatok!$A:$NN,DD$320,FALSE),'csapat-ranglista'!$A:$FP,DD$321,FALSE)/4),0)</f>
        <v>0</v>
      </c>
      <c r="DE119" s="223">
        <f>IFERROR(IF(RIGHT(VLOOKUP($A119,csapatok!$A:$NN,DE$320,FALSE),5)="Csere",VLOOKUP(LEFT(VLOOKUP($A119,csapatok!$A:$NN,DE$320,FALSE),LEN(VLOOKUP($A119,csapatok!$A:$NN,DE$320,FALSE))-6),'csapat-ranglista'!$A:$FP,DE$321,FALSE)/8,VLOOKUP(VLOOKUP($A119,csapatok!$A:$NN,DE$320,FALSE),'csapat-ranglista'!$A:$FP,DE$321,FALSE)/4),0)</f>
        <v>0</v>
      </c>
      <c r="DF119" s="223">
        <f>IFERROR(IF(RIGHT(VLOOKUP($A119,csapatok!$A:$NN,DF$320,FALSE),5)="Csere",VLOOKUP(LEFT(VLOOKUP($A119,csapatok!$A:$NN,DF$320,FALSE),LEN(VLOOKUP($A119,csapatok!$A:$NN,DF$320,FALSE))-6),'csapat-ranglista'!$A:$FP,DF$321,FALSE)/8,VLOOKUP(VLOOKUP($A119,csapatok!$A:$NN,DF$320,FALSE),'csapat-ranglista'!$A:$FP,DF$321,FALSE)/4),0)</f>
        <v>0</v>
      </c>
      <c r="DG119" s="223">
        <f>IFERROR(IF(RIGHT(VLOOKUP($A119,csapatok!$A:$NN,DG$320,FALSE),5)="Csere",VLOOKUP(LEFT(VLOOKUP($A119,csapatok!$A:$NN,DG$320,FALSE),LEN(VLOOKUP($A119,csapatok!$A:$NN,DG$320,FALSE))-6),'csapat-ranglista'!$A:$FP,DG$321,FALSE)/8,VLOOKUP(VLOOKUP($A119,csapatok!$A:$NN,DG$320,FALSE),'csapat-ranglista'!$A:$FP,DG$321,FALSE)/4),0)</f>
        <v>0</v>
      </c>
      <c r="DH119" s="223">
        <f>IFERROR(IF(RIGHT(VLOOKUP($A119,csapatok!$A:$NN,DH$320,FALSE),5)="Csere",VLOOKUP(LEFT(VLOOKUP($A119,csapatok!$A:$NN,DH$320,FALSE),LEN(VLOOKUP($A119,csapatok!$A:$NN,DH$320,FALSE))-6),'csapat-ranglista'!$A:$FP,DH$321,FALSE)/8,VLOOKUP(VLOOKUP($A119,csapatok!$A:$NN,DH$320,FALSE),'csapat-ranglista'!$A:$FP,DH$321,FALSE)/4),0)</f>
        <v>0</v>
      </c>
      <c r="DI119" s="223">
        <f>IFERROR(IF(RIGHT(VLOOKUP($A119,csapatok!$A:$NN,DI$320,FALSE),5)="Csere",VLOOKUP(LEFT(VLOOKUP($A119,csapatok!$A:$NN,DI$320,FALSE),LEN(VLOOKUP($A119,csapatok!$A:$NN,DI$320,FALSE))-6),'csapat-ranglista'!$A:$FP,DI$321,FALSE)/8,VLOOKUP(VLOOKUP($A119,csapatok!$A:$NN,DI$320,FALSE),'csapat-ranglista'!$A:$FP,DI$321,FALSE)/4),0)</f>
        <v>0</v>
      </c>
      <c r="DJ119" s="223">
        <f>IFERROR(IF(RIGHT(VLOOKUP($A119,csapatok!$A:$NN,DJ$320,FALSE),5)="Csere",VLOOKUP(LEFT(VLOOKUP($A119,csapatok!$A:$NN,DJ$320,FALSE),LEN(VLOOKUP($A119,csapatok!$A:$NN,DJ$320,FALSE))-6),'csapat-ranglista'!$A:$FP,DJ$321,FALSE)/8,VLOOKUP(VLOOKUP($A119,csapatok!$A:$NN,DJ$320,FALSE),'csapat-ranglista'!$A:$FP,DJ$321,FALSE)/4),0)</f>
        <v>0</v>
      </c>
      <c r="DK119" s="223">
        <f>IFERROR(IF(RIGHT(VLOOKUP($A119,csapatok!$A:$NN,DK$320,FALSE),5)="Csere",VLOOKUP(LEFT(VLOOKUP($A119,csapatok!$A:$NN,DK$320,FALSE),LEN(VLOOKUP($A119,csapatok!$A:$NN,DK$320,FALSE))-6),'csapat-ranglista'!$A:$FP,DK$321,FALSE)/8,VLOOKUP(VLOOKUP($A119,csapatok!$A:$NN,DK$320,FALSE),'csapat-ranglista'!$A:$FP,DK$321,FALSE)/4),0)</f>
        <v>0</v>
      </c>
      <c r="DL119" s="223">
        <f>IFERROR(IF(RIGHT(VLOOKUP($A119,csapatok!$A:$NN,DL$320,FALSE),5)="Csere",VLOOKUP(LEFT(VLOOKUP($A119,csapatok!$A:$NN,DL$320,FALSE),LEN(VLOOKUP($A119,csapatok!$A:$NN,DL$320,FALSE))-6),'csapat-ranglista'!$A:$FP,DL$321,FALSE)/8,VLOOKUP(VLOOKUP($A119,csapatok!$A:$NN,DL$320,FALSE),'csapat-ranglista'!$A:$FP,DL$321,FALSE)/4),0)</f>
        <v>0</v>
      </c>
      <c r="DM119" s="223">
        <f>IFERROR(IF(RIGHT(VLOOKUP($A119,csapatok!$A:$NN,DM$320,FALSE),5)="Csere",VLOOKUP(LEFT(VLOOKUP($A119,csapatok!$A:$NN,DM$320,FALSE),LEN(VLOOKUP($A119,csapatok!$A:$NN,DM$320,FALSE))-6),'csapat-ranglista'!$A:$FP,DM$321,FALSE)/8,VLOOKUP(VLOOKUP($A119,csapatok!$A:$NN,DM$320,FALSE),'csapat-ranglista'!$A:$FP,DM$321,FALSE)/4),0)</f>
        <v>0</v>
      </c>
      <c r="DN119" s="223">
        <f>IFERROR(IF(RIGHT(VLOOKUP($A119,csapatok!$A:$NN,DN$320,FALSE),5)="Csere",VLOOKUP(LEFT(VLOOKUP($A119,csapatok!$A:$NN,DN$320,FALSE),LEN(VLOOKUP($A119,csapatok!$A:$NN,DN$320,FALSE))-6),'csapat-ranglista'!$A:$FP,DN$321,FALSE)/8,VLOOKUP(VLOOKUP($A119,csapatok!$A:$NN,DN$320,FALSE),'csapat-ranglista'!$A:$FP,DN$321,FALSE)/4),0)</f>
        <v>0</v>
      </c>
      <c r="DO119" s="224">
        <f>versenyek!$MF$11*IFERROR(VLOOKUP(VLOOKUP($A119,versenyek!ME:MG,3,FALSE),szabalyok!$A$16:$B$23,2,FALSE)/4,0)</f>
        <v>0</v>
      </c>
      <c r="DP119" s="224">
        <f>versenyek!$MI$11*IFERROR(VLOOKUP(VLOOKUP($A119,versenyek!MH:MJ,3,FALSE),szabalyok!$A$16:$B$23,2,FALSE)/4,0)</f>
        <v>0</v>
      </c>
      <c r="DQ119" s="223">
        <f>IFERROR(IF(RIGHT(VLOOKUP($A119,csapatok!$A:$NN,DQ$320,FALSE),5)="Csere",VLOOKUP(LEFT(VLOOKUP($A119,csapatok!$A:$NN,DQ$320,FALSE),LEN(VLOOKUP($A119,csapatok!$A:$NN,DQ$320,FALSE))-6),'csapat-ranglista'!$A:$FP,DQ$321,FALSE)/8,VLOOKUP(VLOOKUP($A119,csapatok!$A:$NN,DQ$320,FALSE),'csapat-ranglista'!$A:$FP,DQ$321,FALSE)/4),0)</f>
        <v>0</v>
      </c>
      <c r="DR119" s="223">
        <f>IFERROR(IF(RIGHT(VLOOKUP($A119,csapatok!$A:$NN,DR$320,FALSE),5)="Csere",VLOOKUP(LEFT(VLOOKUP($A119,csapatok!$A:$NN,DR$320,FALSE),LEN(VLOOKUP($A119,csapatok!$A:$NN,DR$320,FALSE))-6),'csapat-ranglista'!$A:$FP,DR$321,FALSE)/8,VLOOKUP(VLOOKUP($A119,csapatok!$A:$NN,DR$320,FALSE),'csapat-ranglista'!$A:$FP,DR$321,FALSE)/4),0)</f>
        <v>0</v>
      </c>
      <c r="DS119" s="223">
        <f>IFERROR(IF(RIGHT(VLOOKUP($A119,csapatok!$A:$NN,DS$320,FALSE),5)="Csere",VLOOKUP(LEFT(VLOOKUP($A119,csapatok!$A:$NN,DS$320,FALSE),LEN(VLOOKUP($A119,csapatok!$A:$NN,DS$320,FALSE))-6),'csapat-ranglista'!$A:$FP,DS$321,FALSE)/8,VLOOKUP(VLOOKUP($A119,csapatok!$A:$NN,DS$320,FALSE),'csapat-ranglista'!$A:$FP,DS$321,FALSE)/4),0)</f>
        <v>0</v>
      </c>
      <c r="DT119" s="223">
        <f>IFERROR(IF(RIGHT(VLOOKUP($A119,csapatok!$A:$NN,DT$320,FALSE),5)="Csere",VLOOKUP(LEFT(VLOOKUP($A119,csapatok!$A:$NN,DT$320,FALSE),LEN(VLOOKUP($A119,csapatok!$A:$NN,DT$320,FALSE))-6),'csapat-ranglista'!$A:$FP,DT$321,FALSE)/8,VLOOKUP(VLOOKUP($A119,csapatok!$A:$NN,DT$320,FALSE),'csapat-ranglista'!$A:$FP,DT$321,FALSE)/4),0)</f>
        <v>0</v>
      </c>
      <c r="DU119" s="223">
        <f>IFERROR(IF(RIGHT(VLOOKUP($A119,csapatok!$A:$NN,DU$320,FALSE),5)="Csere",VLOOKUP(LEFT(VLOOKUP($A119,csapatok!$A:$NN,DU$320,FALSE),LEN(VLOOKUP($A119,csapatok!$A:$NN,DU$320,FALSE))-6),'csapat-ranglista'!$A:$FP,DU$321,FALSE)/8,VLOOKUP(VLOOKUP($A119,csapatok!$A:$NN,DU$320,FALSE),'csapat-ranglista'!$A:$FP,DU$321,FALSE)/4),0)</f>
        <v>0</v>
      </c>
      <c r="DV119" s="223">
        <f>IFERROR(IF(RIGHT(VLOOKUP($A119,csapatok!$A:$NN,DV$320,FALSE),5)="Csere",VLOOKUP(LEFT(VLOOKUP($A119,csapatok!$A:$NN,DV$320,FALSE),LEN(VLOOKUP($A119,csapatok!$A:$NN,DV$320,FALSE))-6),'csapat-ranglista'!$A:$FP,DV$321,FALSE)/8,VLOOKUP(VLOOKUP($A119,csapatok!$A:$NN,DV$320,FALSE),'csapat-ranglista'!$A:$FP,DV$321,FALSE)/4),0)</f>
        <v>0</v>
      </c>
      <c r="DW119" s="223">
        <f>IFERROR(IF(RIGHT(VLOOKUP($A119,csapatok!$A:$NN,DW$320,FALSE),5)="Csere",VLOOKUP(LEFT(VLOOKUP($A119,csapatok!$A:$NN,DW$320,FALSE),LEN(VLOOKUP($A119,csapatok!$A:$NN,DW$320,FALSE))-6),'csapat-ranglista'!$A:$FP,DW$321,FALSE)/8,VLOOKUP(VLOOKUP($A119,csapatok!$A:$NN,DW$320,FALSE),'csapat-ranglista'!$A:$FP,DW$321,FALSE)/4),0)</f>
        <v>0</v>
      </c>
      <c r="DX119" s="223">
        <f>IFERROR(IF(RIGHT(VLOOKUP($A119,csapatok!$A:$NN,DX$320,FALSE),5)="Csere",VLOOKUP(LEFT(VLOOKUP($A119,csapatok!$A:$NN,DX$320,FALSE),LEN(VLOOKUP($A119,csapatok!$A:$NN,DX$320,FALSE))-6),'csapat-ranglista'!$A:$FP,DX$321,FALSE)/8,VLOOKUP(VLOOKUP($A119,csapatok!$A:$NN,DX$320,FALSE),'csapat-ranglista'!$A:$FP,DX$321,FALSE)/4),0)</f>
        <v>0</v>
      </c>
      <c r="DY119" s="223">
        <f>IFERROR(IF(RIGHT(VLOOKUP($A119,csapatok!$A:$NN,DY$320,FALSE),5)="Csere",VLOOKUP(LEFT(VLOOKUP($A119,csapatok!$A:$NN,DY$320,FALSE),LEN(VLOOKUP($A119,csapatok!$A:$NN,DY$320,FALSE))-6),'csapat-ranglista'!$A:$FP,DY$321,FALSE)/8,VLOOKUP(VLOOKUP($A119,csapatok!$A:$NN,DY$320,FALSE),'csapat-ranglista'!$A:$FP,DY$321,FALSE)/4),0)</f>
        <v>0</v>
      </c>
      <c r="DZ119" s="223">
        <f>IFERROR(IF(RIGHT(VLOOKUP($A119,csapatok!$A:$NN,DZ$320,FALSE),5)="Csere",VLOOKUP(LEFT(VLOOKUP($A119,csapatok!$A:$NN,DZ$320,FALSE),LEN(VLOOKUP($A119,csapatok!$A:$NN,DZ$320,FALSE))-6),'csapat-ranglista'!$A:$FP,DZ$321,FALSE)/8,VLOOKUP(VLOOKUP($A119,csapatok!$A:$NN,DZ$320,FALSE),'csapat-ranglista'!$A:$FP,DZ$321,FALSE)/4),0)</f>
        <v>0</v>
      </c>
      <c r="EA119" s="223">
        <f>IFERROR(IF(RIGHT(VLOOKUP($A119,csapatok!$A:$NN,EA$320,FALSE),5)="Csere",VLOOKUP(LEFT(VLOOKUP($A119,csapatok!$A:$NN,EA$320,FALSE),LEN(VLOOKUP($A119,csapatok!$A:$NN,EA$320,FALSE))-6),'csapat-ranglista'!$A:$FP,EA$321,FALSE)/8,VLOOKUP(VLOOKUP($A119,csapatok!$A:$NN,EA$320,FALSE),'csapat-ranglista'!$A:$FP,EA$321,FALSE)/4),0)</f>
        <v>0</v>
      </c>
      <c r="EB119" s="223">
        <f>IFERROR(IF(RIGHT(VLOOKUP($A119,csapatok!$A:$NN,EB$320,FALSE),5)="Csere",VLOOKUP(LEFT(VLOOKUP($A119,csapatok!$A:$NN,EB$320,FALSE),LEN(VLOOKUP($A119,csapatok!$A:$NN,EB$320,FALSE))-6),'csapat-ranglista'!$A:$FP,EB$321,FALSE)/8,VLOOKUP(VLOOKUP($A119,csapatok!$A:$NN,EB$320,FALSE),'csapat-ranglista'!$A:$FP,EB$321,FALSE)/4),0)</f>
        <v>0</v>
      </c>
      <c r="EC119" s="223">
        <f>IFERROR(IF(RIGHT(VLOOKUP($A119,csapatok!$A:$NN,EC$320,FALSE),5)="Csere",VLOOKUP(LEFT(VLOOKUP($A119,csapatok!$A:$NN,EC$320,FALSE),LEN(VLOOKUP($A119,csapatok!$A:$NN,EC$320,FALSE))-6),'csapat-ranglista'!$A:$FP,EC$321,FALSE)/8,VLOOKUP(VLOOKUP($A119,csapatok!$A:$NN,EC$320,FALSE),'csapat-ranglista'!$A:$FP,EC$321,FALSE)/4),0)</f>
        <v>0</v>
      </c>
      <c r="ED119" s="223">
        <f>IFERROR(IF(RIGHT(VLOOKUP($A119,csapatok!$A:$NN,ED$320,FALSE),5)="Csere",VLOOKUP(LEFT(VLOOKUP($A119,csapatok!$A:$NN,ED$320,FALSE),LEN(VLOOKUP($A119,csapatok!$A:$NN,ED$320,FALSE))-6),'csapat-ranglista'!$A:$FP,ED$321,FALSE)/8,VLOOKUP(VLOOKUP($A119,csapatok!$A:$NN,ED$320,FALSE),'csapat-ranglista'!$A:$FP,ED$321,FALSE)/4),0)</f>
        <v>0</v>
      </c>
      <c r="EE119" s="223">
        <f>IFERROR(IF(RIGHT(VLOOKUP($A119,csapatok!$A:$NN,EE$320,FALSE),5)="Csere",VLOOKUP(LEFT(VLOOKUP($A119,csapatok!$A:$NN,EE$320,FALSE),LEN(VLOOKUP($A119,csapatok!$A:$NN,EE$320,FALSE))-6),'csapat-ranglista'!$A:$FP,EE$321,FALSE)/8,VLOOKUP(VLOOKUP($A119,csapatok!$A:$NN,EE$320,FALSE),'csapat-ranglista'!$A:$FP,EE$321,FALSE)/4),0)</f>
        <v>0</v>
      </c>
      <c r="EF119" s="223">
        <f>IFERROR(IF(RIGHT(VLOOKUP($A119,csapatok!$A:$NN,EF$320,FALSE),5)="Csere",VLOOKUP(LEFT(VLOOKUP($A119,csapatok!$A:$NN,EF$320,FALSE),LEN(VLOOKUP($A119,csapatok!$A:$NN,EF$320,FALSE))-6),'csapat-ranglista'!$A:$FP,EF$321,FALSE)/8,VLOOKUP(VLOOKUP($A119,csapatok!$A:$NN,EF$320,FALSE),'csapat-ranglista'!$A:$FP,EF$321,FALSE)/4),0)</f>
        <v>0</v>
      </c>
      <c r="EG119" s="223">
        <f>IFERROR(IF(RIGHT(VLOOKUP($A119,csapatok!$A:$NN,EG$320,FALSE),5)="Csere",VLOOKUP(LEFT(VLOOKUP($A119,csapatok!$A:$NN,EG$320,FALSE),LEN(VLOOKUP($A119,csapatok!$A:$NN,EG$320,FALSE))-6),'csapat-ranglista'!$A:$FP,EG$321,FALSE)/8,VLOOKUP(VLOOKUP($A119,csapatok!$A:$NN,EG$320,FALSE),'csapat-ranglista'!$A:$FP,EG$321,FALSE)/4),0)</f>
        <v>0</v>
      </c>
      <c r="EH119" s="223">
        <f>IFERROR(IF(RIGHT(VLOOKUP($A119,csapatok!$A:$NN,EH$320,FALSE),5)="Csere",VLOOKUP(LEFT(VLOOKUP($A119,csapatok!$A:$NN,EH$320,FALSE),LEN(VLOOKUP($A119,csapatok!$A:$NN,EH$320,FALSE))-6),'csapat-ranglista'!$A:$FP,EH$321,FALSE)/8,VLOOKUP(VLOOKUP($A119,csapatok!$A:$NN,EH$320,FALSE),'csapat-ranglista'!$A:$FP,EH$321,FALSE)/4),0)</f>
        <v>0</v>
      </c>
      <c r="EI119" s="223">
        <f>IFERROR(IF(RIGHT(VLOOKUP($A119,csapatok!$A:$NN,EI$320,FALSE),5)="Csere",VLOOKUP(LEFT(VLOOKUP($A119,csapatok!$A:$NN,EI$320,FALSE),LEN(VLOOKUP($A119,csapatok!$A:$NN,EI$320,FALSE))-6),'csapat-ranglista'!$A:$FP,EI$321,FALSE)/8,VLOOKUP(VLOOKUP($A119,csapatok!$A:$NN,EI$320,FALSE),'csapat-ranglista'!$A:$FP,EI$321,FALSE)/4),0)</f>
        <v>0</v>
      </c>
      <c r="EJ119" s="223">
        <f>IFERROR(IF(RIGHT(VLOOKUP($A119,csapatok!$A:$NN,EJ$320,FALSE),5)="Csere",VLOOKUP(LEFT(VLOOKUP($A119,csapatok!$A:$NN,EJ$320,FALSE),LEN(VLOOKUP($A119,csapatok!$A:$NN,EJ$320,FALSE))-6),'csapat-ranglista'!$A:$FP,EJ$321,FALSE)/8,VLOOKUP(VLOOKUP($A119,csapatok!$A:$NN,EJ$320,FALSE),'csapat-ranglista'!$A:$FP,EJ$321,FALSE)/4),0)</f>
        <v>0</v>
      </c>
      <c r="EK119" s="223">
        <f>IFERROR(IF(RIGHT(VLOOKUP($A119,csapatok!$A:$NN,EK$320,FALSE),5)="Csere",VLOOKUP(LEFT(VLOOKUP($A119,csapatok!$A:$NN,EK$320,FALSE),LEN(VLOOKUP($A119,csapatok!$A:$NN,EK$320,FALSE))-6),'csapat-ranglista'!$A:$FP,EK$321,FALSE)/8,VLOOKUP(VLOOKUP($A119,csapatok!$A:$NN,EK$320,FALSE),'csapat-ranglista'!$A:$FP,EK$321,FALSE)/4),0)</f>
        <v>0</v>
      </c>
      <c r="EL119" s="223">
        <f>IFERROR(IF(RIGHT(VLOOKUP($A119,csapatok!$A:$NN,EL$320,FALSE),5)="Csere",VLOOKUP(LEFT(VLOOKUP($A119,csapatok!$A:$NN,EL$320,FALSE),LEN(VLOOKUP($A119,csapatok!$A:$NN,EL$320,FALSE))-6),'csapat-ranglista'!$A:$FP,EL$321,FALSE)/8,VLOOKUP(VLOOKUP($A119,csapatok!$A:$NN,EL$320,FALSE),'csapat-ranglista'!$A:$FP,EL$321,FALSE)/4),0)</f>
        <v>0</v>
      </c>
      <c r="EM119" s="223">
        <f>IFERROR(IF(RIGHT(VLOOKUP($A119,csapatok!$A:$NN,EM$320,FALSE),5)="Csere",VLOOKUP(LEFT(VLOOKUP($A119,csapatok!$A:$NN,EM$320,FALSE),LEN(VLOOKUP($A119,csapatok!$A:$NN,EM$320,FALSE))-6),'csapat-ranglista'!$A:$FP,EM$321,FALSE)/8,VLOOKUP(VLOOKUP($A119,csapatok!$A:$NN,EM$320,FALSE),'csapat-ranglista'!$A:$FP,EM$321,FALSE)/4),0)</f>
        <v>0</v>
      </c>
      <c r="EN119" s="223">
        <f>IFERROR(IF(RIGHT(VLOOKUP($A119,csapatok!$A:$NN,EN$320,FALSE),5)="Csere",VLOOKUP(LEFT(VLOOKUP($A119,csapatok!$A:$NN,EN$320,FALSE),LEN(VLOOKUP($A119,csapatok!$A:$NN,EN$320,FALSE))-6),'csapat-ranglista'!$A:$FP,EN$321,FALSE)/8,VLOOKUP(VLOOKUP($A119,csapatok!$A:$NN,EN$320,FALSE),'csapat-ranglista'!$A:$FP,EN$321,FALSE)/4),0)</f>
        <v>0</v>
      </c>
      <c r="EO119" s="223">
        <f>IFERROR(IF(RIGHT(VLOOKUP($A119,csapatok!$A:$NN,EO$320,FALSE),5)="Csere",VLOOKUP(LEFT(VLOOKUP($A119,csapatok!$A:$NN,EO$320,FALSE),LEN(VLOOKUP($A119,csapatok!$A:$NN,EO$320,FALSE))-6),'csapat-ranglista'!$A:$FP,EO$321,FALSE)/8,VLOOKUP(VLOOKUP($A119,csapatok!$A:$NN,EO$320,FALSE),'csapat-ranglista'!$A:$FP,EO$321,FALSE)/4),0)</f>
        <v>0</v>
      </c>
      <c r="EP119" s="223">
        <f>IFERROR(IF(RIGHT(VLOOKUP($A119,csapatok!$A:$NN,EP$320,FALSE),5)="Csere",VLOOKUP(LEFT(VLOOKUP($A119,csapatok!$A:$NN,EP$320,FALSE),LEN(VLOOKUP($A119,csapatok!$A:$NN,EP$320,FALSE))-6),'csapat-ranglista'!$A:$FP,EP$321,FALSE)/8,VLOOKUP(VLOOKUP($A119,csapatok!$A:$NN,EP$320,FALSE),'csapat-ranglista'!$A:$FP,EP$321,FALSE)/4),0)</f>
        <v>0</v>
      </c>
      <c r="EQ119" s="223">
        <f>IFERROR(IF(RIGHT(VLOOKUP($A119,csapatok!$A:$NN,EQ$320,FALSE),5)="Csere",VLOOKUP(LEFT(VLOOKUP($A119,csapatok!$A:$NN,EQ$320,FALSE),LEN(VLOOKUP($A119,csapatok!$A:$NN,EQ$320,FALSE))-6),'csapat-ranglista'!$A:$FP,EQ$321,FALSE)/8,VLOOKUP(VLOOKUP($A119,csapatok!$A:$NN,EQ$320,FALSE),'csapat-ranglista'!$A:$FP,EQ$321,FALSE)/4),0)</f>
        <v>0</v>
      </c>
      <c r="ER119" s="223">
        <f>IFERROR(IF(RIGHT(VLOOKUP($A119,csapatok!$A:$NN,ER$320,FALSE),5)="Csere",VLOOKUP(LEFT(VLOOKUP($A119,csapatok!$A:$NN,ER$320,FALSE),LEN(VLOOKUP($A119,csapatok!$A:$NN,ER$320,FALSE))-6),'csapat-ranglista'!$A:$FP,ER$321,FALSE)/8,VLOOKUP(VLOOKUP($A119,csapatok!$A:$NN,ER$320,FALSE),'csapat-ranglista'!$A:$FP,ER$321,FALSE)/4),0)</f>
        <v>0</v>
      </c>
      <c r="ES119" s="223">
        <f>IFERROR(IF(RIGHT(VLOOKUP($A119,csapatok!$A:$NN,ES$320,FALSE),5)="Csere",VLOOKUP(LEFT(VLOOKUP($A119,csapatok!$A:$NN,ES$320,FALSE),LEN(VLOOKUP($A119,csapatok!$A:$NN,ES$320,FALSE))-6),'csapat-ranglista'!$A:$FP,ES$321,FALSE)/8,VLOOKUP(VLOOKUP($A119,csapatok!$A:$NN,ES$320,FALSE),'csapat-ranglista'!$A:$FP,ES$321,FALSE)/4),0)</f>
        <v>0</v>
      </c>
      <c r="ET119" s="223">
        <f>IFERROR(IF(RIGHT(VLOOKUP($A119,csapatok!$A:$NN,ET$320,FALSE),5)="Csere",VLOOKUP(LEFT(VLOOKUP($A119,csapatok!$A:$NN,ET$320,FALSE),LEN(VLOOKUP($A119,csapatok!$A:$NN,ET$320,FALSE))-6),'csapat-ranglista'!$A:$FP,ET$321,FALSE)/8,VLOOKUP(VLOOKUP($A119,csapatok!$A:$NN,ET$320,FALSE),'csapat-ranglista'!$A:$FP,ET$321,FALSE)/4),0)</f>
        <v>0</v>
      </c>
      <c r="EU119" s="223">
        <f>IFERROR(IF(RIGHT(VLOOKUP($A119,csapatok!$A:$NN,EU$320,FALSE),5)="Csere",VLOOKUP(LEFT(VLOOKUP($A119,csapatok!$A:$NN,EU$320,FALSE),LEN(VLOOKUP($A119,csapatok!$A:$NN,EU$320,FALSE))-6),'csapat-ranglista'!$A:$FP,EU$321,FALSE)/8,VLOOKUP(VLOOKUP($A119,csapatok!$A:$NN,EU$320,FALSE),'csapat-ranglista'!$A:$FP,EU$321,FALSE)/4),0)</f>
        <v>0</v>
      </c>
      <c r="EV119" s="223">
        <f>IFERROR(IF(RIGHT(VLOOKUP($A119,csapatok!$A:$NN,EV$320,FALSE),5)="Csere",VLOOKUP(LEFT(VLOOKUP($A119,csapatok!$A:$NN,EV$320,FALSE),LEN(VLOOKUP($A119,csapatok!$A:$NN,EV$320,FALSE))-6),'csapat-ranglista'!$A:$FP,EV$321,FALSE)/8,VLOOKUP(VLOOKUP($A119,csapatok!$A:$NN,EV$320,FALSE),'csapat-ranglista'!$A:$FP,EV$321,FALSE)/4),0)</f>
        <v>0</v>
      </c>
      <c r="EW119" s="223">
        <f>IFERROR(IF(RIGHT(VLOOKUP($A119,csapatok!$A:$NN,EW$320,FALSE),5)="Csere",VLOOKUP(LEFT(VLOOKUP($A119,csapatok!$A:$NN,EW$320,FALSE),LEN(VLOOKUP($A119,csapatok!$A:$NN,EW$320,FALSE))-6),'csapat-ranglista'!$A:$FP,EW$321,FALSE)/8,VLOOKUP(VLOOKUP($A119,csapatok!$A:$NN,EW$320,FALSE),'csapat-ranglista'!$A:$FP,EW$321,FALSE)/4),0)</f>
        <v>0</v>
      </c>
      <c r="EX119" s="223">
        <f>IFERROR(IF(RIGHT(VLOOKUP($A119,csapatok!$A:$NN,EX$320,FALSE),5)="Csere",VLOOKUP(LEFT(VLOOKUP($A119,csapatok!$A:$NN,EX$320,FALSE),LEN(VLOOKUP($A119,csapatok!$A:$NN,EX$320,FALSE))-6),'csapat-ranglista'!$A:$FP,EX$321,FALSE)/8,VLOOKUP(VLOOKUP($A119,csapatok!$A:$NN,EX$320,FALSE),'csapat-ranglista'!$A:$FP,EX$321,FALSE)/4),0)</f>
        <v>0</v>
      </c>
      <c r="EY119" s="223">
        <f>IFERROR(IF(RIGHT(VLOOKUP($A119,csapatok!$A:$NN,EY$320,FALSE),5)="Csere",VLOOKUP(LEFT(VLOOKUP($A119,csapatok!$A:$NN,EY$320,FALSE),LEN(VLOOKUP($A119,csapatok!$A:$NN,EY$320,FALSE))-6),'csapat-ranglista'!$A:$FP,EY$321,FALSE)/8,VLOOKUP(VLOOKUP($A119,csapatok!$A:$NN,EY$320,FALSE),'csapat-ranglista'!$A:$FP,EY$321,FALSE)/4),0)</f>
        <v>0</v>
      </c>
      <c r="EZ119" s="223">
        <f>IFERROR(IF(RIGHT(VLOOKUP($A119,csapatok!$A:$NN,EZ$320,FALSE),5)="Csere",VLOOKUP(LEFT(VLOOKUP($A119,csapatok!$A:$NN,EZ$320,FALSE),LEN(VLOOKUP($A119,csapatok!$A:$NN,EZ$320,FALSE))-6),'csapat-ranglista'!$A:$FP,EZ$321,FALSE)/8,VLOOKUP(VLOOKUP($A119,csapatok!$A:$NN,EZ$320,FALSE),'csapat-ranglista'!$A:$FP,EZ$321,FALSE)/4),0)</f>
        <v>0</v>
      </c>
      <c r="FA119" s="223">
        <f>IFERROR(IF(RIGHT(VLOOKUP($A119,csapatok!$A:$NN,FA$320,FALSE),5)="Csere",VLOOKUP(LEFT(VLOOKUP($A119,csapatok!$A:$NN,FA$320,FALSE),LEN(VLOOKUP($A119,csapatok!$A:$NN,FA$320,FALSE))-6),'csapat-ranglista'!$A:$FP,FA$321,FALSE)/8,VLOOKUP(VLOOKUP($A119,csapatok!$A:$NN,FA$320,FALSE),'csapat-ranglista'!$A:$FP,FA$321,FALSE)/4),0)</f>
        <v>0</v>
      </c>
      <c r="FB119" s="223">
        <f>IFERROR(IF(RIGHT(VLOOKUP($A119,csapatok!$A:$NN,FB$320,FALSE),5)="Csere",VLOOKUP(LEFT(VLOOKUP($A119,csapatok!$A:$NN,FB$320,FALSE),LEN(VLOOKUP($A119,csapatok!$A:$NN,FB$320,FALSE))-6),'csapat-ranglista'!$A:$FP,FB$321,FALSE)/8,VLOOKUP(VLOOKUP($A119,csapatok!$A:$NN,FB$320,FALSE),'csapat-ranglista'!$A:$FP,FB$321,FALSE)/4),0)</f>
        <v>0</v>
      </c>
      <c r="FC119" s="223">
        <f>IFERROR(IF(RIGHT(VLOOKUP($A119,csapatok!$A:$NN,FC$320,FALSE),5)="Csere",VLOOKUP(LEFT(VLOOKUP($A119,csapatok!$A:$NN,FC$320,FALSE),LEN(VLOOKUP($A119,csapatok!$A:$NN,FC$320,FALSE))-6),'csapat-ranglista'!$A:$FP,FC$321,FALSE)/8,VLOOKUP(VLOOKUP($A119,csapatok!$A:$NN,FC$320,FALSE),'csapat-ranglista'!$A:$FP,FC$321,FALSE)/4),0)</f>
        <v>0</v>
      </c>
      <c r="FD119" s="224">
        <f>versenyek!$QY$11*IFERROR(VLOOKUP(VLOOKUP($A119,versenyek!QX:QZ,3,FALSE),szabalyok!$A$16:$B$23,2,FALSE)/4,0)</f>
        <v>0</v>
      </c>
      <c r="FE119" s="224">
        <f>versenyek!$RB$11*IFERROR(VLOOKUP(VLOOKUP($A119,versenyek!RA:RC,3,FALSE),szabalyok!$A$16:$B$23,2,FALSE)/4,0)</f>
        <v>0</v>
      </c>
      <c r="FF119" s="223">
        <f>IFERROR(IF(RIGHT(VLOOKUP($A119,csapatok!$A:$NN,FF$320,FALSE),5)="Csere",VLOOKUP(LEFT(VLOOKUP($A119,csapatok!$A:$NN,FF$320,FALSE),LEN(VLOOKUP($A119,csapatok!$A:$NN,FF$320,FALSE))-6),'csapat-ranglista'!$A:$FP,FF$321,FALSE)/8,VLOOKUP(VLOOKUP($A119,csapatok!$A:$NN,FF$320,FALSE),'csapat-ranglista'!$A:$FP,FF$321,FALSE)/4),0)</f>
        <v>1.6520121859730155</v>
      </c>
      <c r="FG119" s="223">
        <f>IFERROR(IF(RIGHT(VLOOKUP($A119,csapatok!$A:$NN,FG$320,FALSE),5)="Csere",VLOOKUP(LEFT(VLOOKUP($A119,csapatok!$A:$NN,FG$320,FALSE),LEN(VLOOKUP($A119,csapatok!$A:$NN,FG$320,FALSE))-6),'csapat-ranglista'!$A:$FP,FG$321,FALSE)/8,VLOOKUP(VLOOKUP($A119,csapatok!$A:$NN,FG$320,FALSE),'csapat-ranglista'!$A:$FP,FG$321,FALSE)/4),0)</f>
        <v>0</v>
      </c>
      <c r="FH119" s="223">
        <f>IFERROR(IF(RIGHT(VLOOKUP($A119,csapatok!$A:$NN,FH$320,FALSE),5)="Csere",VLOOKUP(LEFT(VLOOKUP($A119,csapatok!$A:$NN,FH$320,FALSE),LEN(VLOOKUP($A119,csapatok!$A:$NN,FH$320,FALSE))-6),'csapat-ranglista'!$A:$FP,FH$321,FALSE)/8,VLOOKUP(VLOOKUP($A119,csapatok!$A:$NN,FH$320,FALSE),'csapat-ranglista'!$A:$FP,FH$321,FALSE)/4),0)</f>
        <v>0</v>
      </c>
      <c r="FI119" s="223">
        <f>IFERROR(IF(RIGHT(VLOOKUP($A119,csapatok!$A:$NN,FI$320,FALSE),5)="Csere",VLOOKUP(LEFT(VLOOKUP($A119,csapatok!$A:$NN,FI$320,FALSE),LEN(VLOOKUP($A119,csapatok!$A:$NN,FI$320,FALSE))-6),'csapat-ranglista'!$A:$FP,FI$321,FALSE)/8,VLOOKUP(VLOOKUP($A119,csapatok!$A:$NN,FI$320,FALSE),'csapat-ranglista'!$A:$FP,FI$321,FALSE)/4),0)</f>
        <v>0</v>
      </c>
      <c r="FJ119" s="223">
        <f>IFERROR(IF(RIGHT(VLOOKUP($A119,csapatok!$A:$NN,FJ$320,FALSE),5)="Csere",VLOOKUP(LEFT(VLOOKUP($A119,csapatok!$A:$NN,FJ$320,FALSE),LEN(VLOOKUP($A119,csapatok!$A:$NN,FJ$320,FALSE))-6),'csapat-ranglista'!$A:$FP,FJ$321,FALSE)/8,VLOOKUP(VLOOKUP($A119,csapatok!$A:$NN,FJ$320,FALSE),'csapat-ranglista'!$A:$FP,FJ$321,FALSE)/4),0)</f>
        <v>0</v>
      </c>
      <c r="FK119" s="223">
        <f>IFERROR(IF(RIGHT(VLOOKUP($A119,csapatok!$A:$NN,FK$320,FALSE),5)="Csere",VLOOKUP(LEFT(VLOOKUP($A119,csapatok!$A:$NN,FK$320,FALSE),LEN(VLOOKUP($A119,csapatok!$A:$NN,FK$320,FALSE))-6),'csapat-ranglista'!$A:$FP,FK$321,FALSE)/8,VLOOKUP(VLOOKUP($A119,csapatok!$A:$NN,FK$320,FALSE),'csapat-ranglista'!$A:$FP,FK$321,FALSE)/4),0)</f>
        <v>0</v>
      </c>
      <c r="FL119" s="223">
        <f>IFERROR(IF(RIGHT(VLOOKUP($A119,csapatok!$A:$NN,FL$320,FALSE),5)="Csere",VLOOKUP(LEFT(VLOOKUP($A119,csapatok!$A:$NN,FL$320,FALSE),LEN(VLOOKUP($A119,csapatok!$A:$NN,FL$320,FALSE))-6),'csapat-ranglista'!$A:$FP,FL$321,FALSE)/8,VLOOKUP(VLOOKUP($A119,csapatok!$A:$NN,FL$320,FALSE),'csapat-ranglista'!$A:$FP,FL$321,FALSE)/4),0)</f>
        <v>0</v>
      </c>
      <c r="FM119" s="223">
        <f>IFERROR(IF(RIGHT(VLOOKUP($A119,csapatok!$A:$NN,FM$320,FALSE),5)="Csere",VLOOKUP(LEFT(VLOOKUP($A119,csapatok!$A:$NN,FM$320,FALSE),LEN(VLOOKUP($A119,csapatok!$A:$NN,FM$320,FALSE))-6),'csapat-ranglista'!$A:$FP,FM$321,FALSE)/8,VLOOKUP(VLOOKUP($A119,csapatok!$A:$NN,FM$320,FALSE),'csapat-ranglista'!$A:$FP,FM$321,FALSE)/4),0)</f>
        <v>0</v>
      </c>
      <c r="FN119" s="223">
        <f>IFERROR(IF(RIGHT(VLOOKUP($A119,csapatok!$A:$NN,FN$320,FALSE),5)="Csere",VLOOKUP(LEFT(VLOOKUP($A119,csapatok!$A:$NN,FN$320,FALSE),LEN(VLOOKUP($A119,csapatok!$A:$NN,FN$320,FALSE))-6),'csapat-ranglista'!$A:$FP,FN$321,FALSE)/8,VLOOKUP(VLOOKUP($A119,csapatok!$A:$NN,FN$320,FALSE),'csapat-ranglista'!$A:$FP,FN$321,FALSE)/4),0)</f>
        <v>0</v>
      </c>
      <c r="FO119" s="223">
        <f>IFERROR(IF(RIGHT(VLOOKUP($A119,csapatok!$A:$NN,FO$320,FALSE),5)="Csere",VLOOKUP(LEFT(VLOOKUP($A119,csapatok!$A:$NN,FO$320,FALSE),LEN(VLOOKUP($A119,csapatok!$A:$NN,FO$320,FALSE))-6),'csapat-ranglista'!$A:$FP,FO$321,FALSE)/8,VLOOKUP(VLOOKUP($A119,csapatok!$A:$NN,FO$320,FALSE),'csapat-ranglista'!$A:$FP,FO$321,FALSE)/4),0)</f>
        <v>0</v>
      </c>
      <c r="FP119" s="223">
        <f>IFERROR(IF(RIGHT(VLOOKUP($A119,csapatok!$A:$NN,FP$320,FALSE),5)="Csere",VLOOKUP(LEFT(VLOOKUP($A119,csapatok!$A:$NN,FP$320,FALSE),LEN(VLOOKUP($A119,csapatok!$A:$NN,FP$320,FALSE))-6),'csapat-ranglista'!$A:$FP,FP$321,FALSE)/8,VLOOKUP(VLOOKUP($A119,csapatok!$A:$NN,FP$320,FALSE),'csapat-ranglista'!$A:$FP,FP$321,FALSE)/4),0)</f>
        <v>0</v>
      </c>
      <c r="FQ119" s="223">
        <f>IFERROR(IF(RIGHT(VLOOKUP($A119,csapatok!$A:$NN,FQ$320,FALSE),5)="Csere",VLOOKUP(LEFT(VLOOKUP($A119,csapatok!$A:$NN,FQ$320,FALSE),LEN(VLOOKUP($A119,csapatok!$A:$NN,FQ$320,FALSE))-6),'csapat-ranglista'!$A:$FP,FQ$321,FALSE)/8,VLOOKUP(VLOOKUP($A119,csapatok!$A:$NN,FQ$320,FALSE),'csapat-ranglista'!$A:$FP,FQ$321,FALSE)/4),0)</f>
        <v>0</v>
      </c>
      <c r="FR119" s="223">
        <f>IFERROR(IF(RIGHT(VLOOKUP($A119,csapatok!$A:$NN,FR$320,FALSE),5)="Csere",VLOOKUP(LEFT(VLOOKUP($A119,csapatok!$A:$NN,FR$320,FALSE),LEN(VLOOKUP($A119,csapatok!$A:$NN,FR$320,FALSE))-6),'csapat-ranglista'!$A:$FP,FR$321,FALSE)/8,VLOOKUP(VLOOKUP($A119,csapatok!$A:$NN,FR$320,FALSE),'csapat-ranglista'!$A:$FP,FR$321,FALSE)/4),0)</f>
        <v>0</v>
      </c>
      <c r="FS119" s="223">
        <f>IFERROR(IF(RIGHT(VLOOKUP($A119,csapatok!$A:$NN,FS$320,FALSE),5)="Csere",VLOOKUP(LEFT(VLOOKUP($A119,csapatok!$A:$NN,FS$320,FALSE),LEN(VLOOKUP($A119,csapatok!$A:$NN,FS$320,FALSE))-6),'csapat-ranglista'!$A:$FP,FS$321,FALSE)/8,VLOOKUP(VLOOKUP($A119,csapatok!$A:$NN,FS$320,FALSE),'csapat-ranglista'!$A:$FP,FS$321,FALSE)/4),0)</f>
        <v>0</v>
      </c>
      <c r="FT119" s="223">
        <f>IFERROR(IF(RIGHT(VLOOKUP($A119,csapatok!$A:$NN,FT$320,FALSE),5)="Csere",VLOOKUP(LEFT(VLOOKUP($A119,csapatok!$A:$NN,FT$320,FALSE),LEN(VLOOKUP($A119,csapatok!$A:$NN,FT$320,FALSE))-6),'csapat-ranglista'!$A:$FP,FT$321,FALSE)/8,VLOOKUP(VLOOKUP($A119,csapatok!$A:$NN,FT$320,FALSE),'csapat-ranglista'!$A:$FP,FT$321,FALSE)/4),0)</f>
        <v>0</v>
      </c>
      <c r="FU119" s="223">
        <f>IFERROR(IF(RIGHT(VLOOKUP($A119,csapatok!$A:$NN,FU$320,FALSE),5)="Csere",VLOOKUP(LEFT(VLOOKUP($A119,csapatok!$A:$NN,FU$320,FALSE),LEN(VLOOKUP($A119,csapatok!$A:$NN,FU$320,FALSE))-6),'csapat-ranglista'!$A:$FP,FU$321,FALSE)/8,VLOOKUP(VLOOKUP($A119,csapatok!$A:$NN,FU$320,FALSE),'csapat-ranglista'!$A:$FP,FU$321,FALSE)/4),0)</f>
        <v>0</v>
      </c>
      <c r="FV119" s="223">
        <f>IFERROR(IF(RIGHT(VLOOKUP($A119,csapatok!$A:$NN,FV$320,FALSE),5)="Csere",VLOOKUP(LEFT(VLOOKUP($A119,csapatok!$A:$NN,FV$320,FALSE),LEN(VLOOKUP($A119,csapatok!$A:$NN,FV$320,FALSE))-6),'csapat-ranglista'!$A:$FP,FV$321,FALSE)/8,VLOOKUP(VLOOKUP($A119,csapatok!$A:$NN,FV$320,FALSE),'csapat-ranglista'!$A:$FP,FV$321,FALSE)/4),0)</f>
        <v>0</v>
      </c>
      <c r="FW119" s="223">
        <f>IFERROR(IF(RIGHT(VLOOKUP($A119,csapatok!$A:$NN,FW$320,FALSE),5)="Csere",VLOOKUP(LEFT(VLOOKUP($A119,csapatok!$A:$NN,FW$320,FALSE),LEN(VLOOKUP($A119,csapatok!$A:$NN,FW$320,FALSE))-6),'csapat-ranglista'!$A:$FP,FW$321,FALSE)/8,VLOOKUP(VLOOKUP($A119,csapatok!$A:$NN,FW$320,FALSE),'csapat-ranglista'!$A:$FP,FW$321,FALSE)/4),0)</f>
        <v>0</v>
      </c>
      <c r="FX119" s="223">
        <f>IFERROR(IF(RIGHT(VLOOKUP($A119,csapatok!$A:$NN,FX$320,FALSE),5)="Csere",VLOOKUP(LEFT(VLOOKUP($A119,csapatok!$A:$NN,FX$320,FALSE),LEN(VLOOKUP($A119,csapatok!$A:$NN,FX$320,FALSE))-6),'csapat-ranglista'!$A:$FP,FX$321,FALSE)/8,VLOOKUP(VLOOKUP($A119,csapatok!$A:$NN,FX$320,FALSE),'csapat-ranglista'!$A:$FP,FX$321,FALSE)/4),0)</f>
        <v>0</v>
      </c>
      <c r="FY119" s="223">
        <f>IFERROR(IF(RIGHT(VLOOKUP($A119,csapatok!$A:$NN,FY$320,FALSE),5)="Csere",VLOOKUP(LEFT(VLOOKUP($A119,csapatok!$A:$NN,FY$320,FALSE),LEN(VLOOKUP($A119,csapatok!$A:$NN,FY$320,FALSE))-6),'csapat-ranglista'!$A:$FP,FY$321,FALSE)/8,VLOOKUP(VLOOKUP($A119,csapatok!$A:$NN,FY$320,FALSE),'csapat-ranglista'!$A:$FP,FY$321,FALSE)/4),0)</f>
        <v>0</v>
      </c>
      <c r="FZ119" s="223">
        <f>IFERROR(IF(RIGHT(VLOOKUP($A119,csapatok!$A:$NN,FZ$320,FALSE),5)="Csere",VLOOKUP(LEFT(VLOOKUP($A119,csapatok!$A:$NN,FZ$320,FALSE),LEN(VLOOKUP($A119,csapatok!$A:$NN,FZ$320,FALSE))-6),'csapat-ranglista'!$A:$FP,FZ$321,FALSE)/8,VLOOKUP(VLOOKUP($A119,csapatok!$A:$NN,FZ$320,FALSE),'csapat-ranglista'!$A:$FP,FZ$321,FALSE)/4),0)</f>
        <v>0</v>
      </c>
      <c r="GA119" s="223">
        <f>IFERROR(IF(RIGHT(VLOOKUP($A119,csapatok!$A:$NN,GA$320,FALSE),5)="Csere",VLOOKUP(LEFT(VLOOKUP($A119,csapatok!$A:$NN,GA$320,FALSE),LEN(VLOOKUP($A119,csapatok!$A:$NN,GA$320,FALSE))-6),'csapat-ranglista'!$A:$FP,GA$321,FALSE)/8,VLOOKUP(VLOOKUP($A119,csapatok!$A:$NN,GA$320,FALSE),'csapat-ranglista'!$A:$FP,GA$321,FALSE)/4),0)</f>
        <v>0</v>
      </c>
      <c r="GB119" s="223">
        <f>IFERROR(IF(RIGHT(VLOOKUP($A119,csapatok!$A:$NN,GB$320,FALSE),5)="Csere",VLOOKUP(LEFT(VLOOKUP($A119,csapatok!$A:$NN,GB$320,FALSE),LEN(VLOOKUP($A119,csapatok!$A:$NN,GB$320,FALSE))-6),'csapat-ranglista'!$A:$FP,GB$321,FALSE)/8,VLOOKUP(VLOOKUP($A119,csapatok!$A:$NN,GB$320,FALSE),'csapat-ranglista'!$A:$FP,GB$321,FALSE)/4),0)</f>
        <v>0</v>
      </c>
      <c r="GC119" s="223">
        <f>IFERROR(IF(RIGHT(VLOOKUP($A119,csapatok!$A:$NN,GC$320,FALSE),5)="Csere",VLOOKUP(LEFT(VLOOKUP($A119,csapatok!$A:$NN,GC$320,FALSE),LEN(VLOOKUP($A119,csapatok!$A:$NN,GC$320,FALSE))-6),'csapat-ranglista'!$A:$FP,GC$321,FALSE)/8,VLOOKUP(VLOOKUP($A119,csapatok!$A:$NN,GC$320,FALSE),'csapat-ranglista'!$A:$FP,GC$321,FALSE)/4),0)</f>
        <v>0</v>
      </c>
      <c r="GD119" s="247">
        <f>SUM(EQ119:GC119)</f>
        <v>1.6520121859730155</v>
      </c>
    </row>
    <row r="120" spans="1:186">
      <c r="A120" s="1" t="s">
        <v>1589</v>
      </c>
      <c r="B120" s="130"/>
      <c r="C120" s="131" t="str">
        <f>IF(B120=0,"",IF(B120&lt;$C$1,"felnőtt","ifi"))</f>
        <v/>
      </c>
      <c r="D120" s="32" t="s">
        <v>9</v>
      </c>
      <c r="E120" s="45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4"/>
      <c r="BD120" s="224"/>
      <c r="BE120" s="223">
        <f>IFERROR(IF(RIGHT(VLOOKUP($A120,csapatok!$A:$NN,BE$320,FALSE),5)="Csere",VLOOKUP(LEFT(VLOOKUP($A120,csapatok!$A:$NN,BE$320,FALSE),LEN(VLOOKUP($A120,csapatok!$A:$NN,BE$320,FALSE))-6),'csapat-ranglista'!$A:$FP,BE$321,FALSE)/8,VLOOKUP(VLOOKUP($A120,csapatok!$A:$NN,BE$320,FALSE),'csapat-ranglista'!$A:$FP,BE$321,FALSE)/4),0)</f>
        <v>0</v>
      </c>
      <c r="BF120" s="223">
        <f>IFERROR(IF(RIGHT(VLOOKUP($A120,csapatok!$A:$NN,BF$320,FALSE),5)="Csere",VLOOKUP(LEFT(VLOOKUP($A120,csapatok!$A:$NN,BF$320,FALSE),LEN(VLOOKUP($A120,csapatok!$A:$NN,BF$320,FALSE))-6),'csapat-ranglista'!$A:$FP,BF$321,FALSE)/8,VLOOKUP(VLOOKUP($A120,csapatok!$A:$NN,BF$320,FALSE),'csapat-ranglista'!$A:$FP,BF$321,FALSE)/4),0)</f>
        <v>0</v>
      </c>
      <c r="BG120" s="223">
        <f>IFERROR(IF(RIGHT(VLOOKUP($A120,csapatok!$A:$NN,BG$320,FALSE),5)="Csere",VLOOKUP(LEFT(VLOOKUP($A120,csapatok!$A:$NN,BG$320,FALSE),LEN(VLOOKUP($A120,csapatok!$A:$NN,BG$320,FALSE))-6),'csapat-ranglista'!$A:$FP,BG$321,FALSE)/8,VLOOKUP(VLOOKUP($A120,csapatok!$A:$NN,BG$320,FALSE),'csapat-ranglista'!$A:$FP,BG$321,FALSE)/4),0)</f>
        <v>0</v>
      </c>
      <c r="BH120" s="223">
        <f>IFERROR(IF(RIGHT(VLOOKUP($A120,csapatok!$A:$NN,BH$320,FALSE),5)="Csere",VLOOKUP(LEFT(VLOOKUP($A120,csapatok!$A:$NN,BH$320,FALSE),LEN(VLOOKUP($A120,csapatok!$A:$NN,BH$320,FALSE))-6),'csapat-ranglista'!$A:$FP,BH$321,FALSE)/8,VLOOKUP(VLOOKUP($A120,csapatok!$A:$NN,BH$320,FALSE),'csapat-ranglista'!$A:$FP,BH$321,FALSE)/4),0)</f>
        <v>0</v>
      </c>
      <c r="BI120" s="223">
        <f>IFERROR(IF(RIGHT(VLOOKUP($A120,csapatok!$A:$NN,BI$320,FALSE),5)="Csere",VLOOKUP(LEFT(VLOOKUP($A120,csapatok!$A:$NN,BI$320,FALSE),LEN(VLOOKUP($A120,csapatok!$A:$NN,BI$320,FALSE))-6),'csapat-ranglista'!$A:$FP,BI$321,FALSE)/8,VLOOKUP(VLOOKUP($A120,csapatok!$A:$NN,BI$320,FALSE),'csapat-ranglista'!$A:$FP,BI$321,FALSE)/4),0)</f>
        <v>0</v>
      </c>
      <c r="BJ120" s="223">
        <f>IFERROR(IF(RIGHT(VLOOKUP($A120,csapatok!$A:$NN,BJ$320,FALSE),5)="Csere",VLOOKUP(LEFT(VLOOKUP($A120,csapatok!$A:$NN,BJ$320,FALSE),LEN(VLOOKUP($A120,csapatok!$A:$NN,BJ$320,FALSE))-6),'csapat-ranglista'!$A:$FP,BJ$321,FALSE)/8,VLOOKUP(VLOOKUP($A120,csapatok!$A:$NN,BJ$320,FALSE),'csapat-ranglista'!$A:$FP,BJ$321,FALSE)/4),0)</f>
        <v>0</v>
      </c>
      <c r="BK120" s="223">
        <f>IFERROR(IF(RIGHT(VLOOKUP($A120,csapatok!$A:$NN,BK$320,FALSE),5)="Csere",VLOOKUP(LEFT(VLOOKUP($A120,csapatok!$A:$NN,BK$320,FALSE),LEN(VLOOKUP($A120,csapatok!$A:$NN,BK$320,FALSE))-6),'csapat-ranglista'!$A:$FP,BK$321,FALSE)/8,VLOOKUP(VLOOKUP($A120,csapatok!$A:$NN,BK$320,FALSE),'csapat-ranglista'!$A:$FP,BK$321,FALSE)/4),0)</f>
        <v>0</v>
      </c>
      <c r="BL120" s="223">
        <f>IFERROR(IF(RIGHT(VLOOKUP($A120,csapatok!$A:$NN,BL$320,FALSE),5)="Csere",VLOOKUP(LEFT(VLOOKUP($A120,csapatok!$A:$NN,BL$320,FALSE),LEN(VLOOKUP($A120,csapatok!$A:$NN,BL$320,FALSE))-6),'csapat-ranglista'!$A:$FP,BL$321,FALSE)/8,VLOOKUP(VLOOKUP($A120,csapatok!$A:$NN,BL$320,FALSE),'csapat-ranglista'!$A:$FP,BL$321,FALSE)/4),0)</f>
        <v>0</v>
      </c>
      <c r="BM120" s="223">
        <f>IFERROR(IF(RIGHT(VLOOKUP($A120,csapatok!$A:$NN,BM$320,FALSE),5)="Csere",VLOOKUP(LEFT(VLOOKUP($A120,csapatok!$A:$NN,BM$320,FALSE),LEN(VLOOKUP($A120,csapatok!$A:$NN,BM$320,FALSE))-6),'csapat-ranglista'!$A:$FP,BM$321,FALSE)/8,VLOOKUP(VLOOKUP($A120,csapatok!$A:$NN,BM$320,FALSE),'csapat-ranglista'!$A:$FP,BM$321,FALSE)/4),0)</f>
        <v>0</v>
      </c>
      <c r="BN120" s="223">
        <f>IFERROR(IF(RIGHT(VLOOKUP($A120,csapatok!$A:$NN,BN$320,FALSE),5)="Csere",VLOOKUP(LEFT(VLOOKUP($A120,csapatok!$A:$NN,BN$320,FALSE),LEN(VLOOKUP($A120,csapatok!$A:$NN,BN$320,FALSE))-6),'csapat-ranglista'!$A:$FP,BN$321,FALSE)/8,VLOOKUP(VLOOKUP($A120,csapatok!$A:$NN,BN$320,FALSE),'csapat-ranglista'!$A:$FP,BN$321,FALSE)/4),0)</f>
        <v>0</v>
      </c>
      <c r="BO120" s="223">
        <f>IFERROR(IF(RIGHT(VLOOKUP($A120,csapatok!$A:$NN,BO$320,FALSE),5)="Csere",VLOOKUP(LEFT(VLOOKUP($A120,csapatok!$A:$NN,BO$320,FALSE),LEN(VLOOKUP($A120,csapatok!$A:$NN,BO$320,FALSE))-6),'csapat-ranglista'!$A:$FP,BO$321,FALSE)/8,VLOOKUP(VLOOKUP($A120,csapatok!$A:$NN,BO$320,FALSE),'csapat-ranglista'!$A:$FP,BO$321,FALSE)/4),0)</f>
        <v>0</v>
      </c>
      <c r="BP120" s="223">
        <f>IFERROR(IF(RIGHT(VLOOKUP($A120,csapatok!$A:$NN,BP$320,FALSE),5)="Csere",VLOOKUP(LEFT(VLOOKUP($A120,csapatok!$A:$NN,BP$320,FALSE),LEN(VLOOKUP($A120,csapatok!$A:$NN,BP$320,FALSE))-6),'csapat-ranglista'!$A:$FP,BP$321,FALSE)/8,VLOOKUP(VLOOKUP($A120,csapatok!$A:$NN,BP$320,FALSE),'csapat-ranglista'!$A:$FP,BP$321,FALSE)/4),0)</f>
        <v>0</v>
      </c>
      <c r="BQ120" s="223">
        <f>IFERROR(IF(RIGHT(VLOOKUP($A120,csapatok!$A:$NN,BQ$320,FALSE),5)="Csere",VLOOKUP(LEFT(VLOOKUP($A120,csapatok!$A:$NN,BQ$320,FALSE),LEN(VLOOKUP($A120,csapatok!$A:$NN,BQ$320,FALSE))-6),'csapat-ranglista'!$A:$FP,BQ$321,FALSE)/8,VLOOKUP(VLOOKUP($A120,csapatok!$A:$NN,BQ$320,FALSE),'csapat-ranglista'!$A:$FP,BQ$321,FALSE)/4),0)</f>
        <v>0</v>
      </c>
      <c r="BR120" s="223">
        <f>IFERROR(IF(RIGHT(VLOOKUP($A120,csapatok!$A:$NN,BR$320,FALSE),5)="Csere",VLOOKUP(LEFT(VLOOKUP($A120,csapatok!$A:$NN,BR$320,FALSE),LEN(VLOOKUP($A120,csapatok!$A:$NN,BR$320,FALSE))-6),'csapat-ranglista'!$A:$FP,BR$321,FALSE)/8,VLOOKUP(VLOOKUP($A120,csapatok!$A:$NN,BR$320,FALSE),'csapat-ranglista'!$A:$FP,BR$321,FALSE)/4),0)</f>
        <v>0</v>
      </c>
      <c r="BS120" s="223">
        <f>IFERROR(IF(RIGHT(VLOOKUP($A120,csapatok!$A:$NN,BS$320,FALSE),5)="Csere",VLOOKUP(LEFT(VLOOKUP($A120,csapatok!$A:$NN,BS$320,FALSE),LEN(VLOOKUP($A120,csapatok!$A:$NN,BS$320,FALSE))-6),'csapat-ranglista'!$A:$FP,BS$321,FALSE)/8,VLOOKUP(VLOOKUP($A120,csapatok!$A:$NN,BS$320,FALSE),'csapat-ranglista'!$A:$FP,BS$321,FALSE)/4),0)</f>
        <v>0</v>
      </c>
      <c r="BT120" s="223">
        <f>IFERROR(IF(RIGHT(VLOOKUP($A120,csapatok!$A:$NN,BT$320,FALSE),5)="Csere",VLOOKUP(LEFT(VLOOKUP($A120,csapatok!$A:$NN,BT$320,FALSE),LEN(VLOOKUP($A120,csapatok!$A:$NN,BT$320,FALSE))-6),'csapat-ranglista'!$A:$FP,BT$321,FALSE)/8,VLOOKUP(VLOOKUP($A120,csapatok!$A:$NN,BT$320,FALSE),'csapat-ranglista'!$A:$FP,BT$321,FALSE)/4),0)</f>
        <v>0</v>
      </c>
      <c r="BU120" s="223">
        <f>IFERROR(IF(RIGHT(VLOOKUP($A120,csapatok!$A:$NN,BU$320,FALSE),5)="Csere",VLOOKUP(LEFT(VLOOKUP($A120,csapatok!$A:$NN,BU$320,FALSE),LEN(VLOOKUP($A120,csapatok!$A:$NN,BU$320,FALSE))-6),'csapat-ranglista'!$A:$FP,BU$321,FALSE)/8,VLOOKUP(VLOOKUP($A120,csapatok!$A:$NN,BU$320,FALSE),'csapat-ranglista'!$A:$FP,BU$321,FALSE)/4),0)</f>
        <v>0</v>
      </c>
      <c r="BV120" s="223">
        <f>IFERROR(IF(RIGHT(VLOOKUP($A120,csapatok!$A:$NN,BV$320,FALSE),5)="Csere",VLOOKUP(LEFT(VLOOKUP($A120,csapatok!$A:$NN,BV$320,FALSE),LEN(VLOOKUP($A120,csapatok!$A:$NN,BV$320,FALSE))-6),'csapat-ranglista'!$A:$FP,BV$321,FALSE)/8,VLOOKUP(VLOOKUP($A120,csapatok!$A:$NN,BV$320,FALSE),'csapat-ranglista'!$A:$FP,BV$321,FALSE)/4),0)</f>
        <v>0</v>
      </c>
      <c r="BW120" s="223">
        <f>IFERROR(IF(RIGHT(VLOOKUP($A120,csapatok!$A:$NN,BW$320,FALSE),5)="Csere",VLOOKUP(LEFT(VLOOKUP($A120,csapatok!$A:$NN,BW$320,FALSE),LEN(VLOOKUP($A120,csapatok!$A:$NN,BW$320,FALSE))-6),'csapat-ranglista'!$A:$FP,BW$321,FALSE)/8,VLOOKUP(VLOOKUP($A120,csapatok!$A:$NN,BW$320,FALSE),'csapat-ranglista'!$A:$FP,BW$321,FALSE)/4),0)</f>
        <v>0</v>
      </c>
      <c r="BX120" s="223">
        <f>IFERROR(IF(RIGHT(VLOOKUP($A120,csapatok!$A:$NN,BX$320,FALSE),5)="Csere",VLOOKUP(LEFT(VLOOKUP($A120,csapatok!$A:$NN,BX$320,FALSE),LEN(VLOOKUP($A120,csapatok!$A:$NN,BX$320,FALSE))-6),'csapat-ranglista'!$A:$FP,BX$321,FALSE)/8,VLOOKUP(VLOOKUP($A120,csapatok!$A:$NN,BX$320,FALSE),'csapat-ranglista'!$A:$FP,BX$321,FALSE)/4),0)</f>
        <v>0</v>
      </c>
      <c r="BY120" s="223">
        <f>IFERROR(IF(RIGHT(VLOOKUP($A120,csapatok!$A:$NN,BY$320,FALSE),5)="Csere",VLOOKUP(LEFT(VLOOKUP($A120,csapatok!$A:$NN,BY$320,FALSE),LEN(VLOOKUP($A120,csapatok!$A:$NN,BY$320,FALSE))-6),'csapat-ranglista'!$A:$FP,BY$321,FALSE)/8,VLOOKUP(VLOOKUP($A120,csapatok!$A:$NN,BY$320,FALSE),'csapat-ranglista'!$A:$FP,BY$321,FALSE)/4),0)</f>
        <v>0</v>
      </c>
      <c r="BZ120" s="223">
        <f>IFERROR(IF(RIGHT(VLOOKUP($A120,csapatok!$A:$NN,BZ$320,FALSE),5)="Csere",VLOOKUP(LEFT(VLOOKUP($A120,csapatok!$A:$NN,BZ$320,FALSE),LEN(VLOOKUP($A120,csapatok!$A:$NN,BZ$320,FALSE))-6),'csapat-ranglista'!$A:$FP,BZ$321,FALSE)/8,VLOOKUP(VLOOKUP($A120,csapatok!$A:$NN,BZ$320,FALSE),'csapat-ranglista'!$A:$FP,BZ$321,FALSE)/4),0)</f>
        <v>0</v>
      </c>
      <c r="CA120" s="223">
        <f>IFERROR(IF(RIGHT(VLOOKUP($A120,csapatok!$A:$NN,CA$320,FALSE),5)="Csere",VLOOKUP(LEFT(VLOOKUP($A120,csapatok!$A:$NN,CA$320,FALSE),LEN(VLOOKUP($A120,csapatok!$A:$NN,CA$320,FALSE))-6),'csapat-ranglista'!$A:$FP,CA$321,FALSE)/8,VLOOKUP(VLOOKUP($A120,csapatok!$A:$NN,CA$320,FALSE),'csapat-ranglista'!$A:$FP,CA$321,FALSE)/4),0)</f>
        <v>0</v>
      </c>
      <c r="CB120" s="223">
        <f>IFERROR(IF(RIGHT(VLOOKUP($A120,csapatok!$A:$NN,CB$320,FALSE),5)="Csere",VLOOKUP(LEFT(VLOOKUP($A120,csapatok!$A:$NN,CB$320,FALSE),LEN(VLOOKUP($A120,csapatok!$A:$NN,CB$320,FALSE))-6),'csapat-ranglista'!$A:$FP,CB$321,FALSE)/8,VLOOKUP(VLOOKUP($A120,csapatok!$A:$NN,CB$320,FALSE),'csapat-ranglista'!$A:$FP,CB$321,FALSE)/4),0)</f>
        <v>0</v>
      </c>
      <c r="CC120" s="223">
        <f>IFERROR(IF(RIGHT(VLOOKUP($A120,csapatok!$A:$NN,CC$320,FALSE),5)="Csere",VLOOKUP(LEFT(VLOOKUP($A120,csapatok!$A:$NN,CC$320,FALSE),LEN(VLOOKUP($A120,csapatok!$A:$NN,CC$320,FALSE))-6),'csapat-ranglista'!$A:$FP,CC$321,FALSE)/8,VLOOKUP(VLOOKUP($A120,csapatok!$A:$NN,CC$320,FALSE),'csapat-ranglista'!$A:$FP,CC$321,FALSE)/4),0)</f>
        <v>0</v>
      </c>
      <c r="CD120" s="223">
        <f>IFERROR(IF(RIGHT(VLOOKUP($A120,csapatok!$A:$NN,CD$320,FALSE),5)="Csere",VLOOKUP(LEFT(VLOOKUP($A120,csapatok!$A:$NN,CD$320,FALSE),LEN(VLOOKUP($A120,csapatok!$A:$NN,CD$320,FALSE))-6),'csapat-ranglista'!$A:$FP,CD$321,FALSE)/8,VLOOKUP(VLOOKUP($A120,csapatok!$A:$NN,CD$320,FALSE),'csapat-ranglista'!$A:$FP,CD$321,FALSE)/4),0)</f>
        <v>0</v>
      </c>
      <c r="CE120" s="223">
        <f>IFERROR(IF(RIGHT(VLOOKUP($A120,csapatok!$A:$NN,CE$320,FALSE),5)="Csere",VLOOKUP(LEFT(VLOOKUP($A120,csapatok!$A:$NN,CE$320,FALSE),LEN(VLOOKUP($A120,csapatok!$A:$NN,CE$320,FALSE))-6),'csapat-ranglista'!$A:$FP,CE$321,FALSE)/8,VLOOKUP(VLOOKUP($A120,csapatok!$A:$NN,CE$320,FALSE),'csapat-ranglista'!$A:$FP,CE$321,FALSE)/4),0)</f>
        <v>0</v>
      </c>
      <c r="CF120" s="223">
        <f>IFERROR(IF(RIGHT(VLOOKUP($A120,csapatok!$A:$NN,CF$320,FALSE),5)="Csere",VLOOKUP(LEFT(VLOOKUP($A120,csapatok!$A:$NN,CF$320,FALSE),LEN(VLOOKUP($A120,csapatok!$A:$NN,CF$320,FALSE))-6),'csapat-ranglista'!$A:$FP,CF$321,FALSE)/8,VLOOKUP(VLOOKUP($A120,csapatok!$A:$NN,CF$320,FALSE),'csapat-ranglista'!$A:$FP,CF$321,FALSE)/4),0)</f>
        <v>0</v>
      </c>
      <c r="CG120" s="223">
        <f>IFERROR(IF(RIGHT(VLOOKUP($A120,csapatok!$A:$NN,CG$320,FALSE),5)="Csere",VLOOKUP(LEFT(VLOOKUP($A120,csapatok!$A:$NN,CG$320,FALSE),LEN(VLOOKUP($A120,csapatok!$A:$NN,CG$320,FALSE))-6),'csapat-ranglista'!$A:$FP,CG$321,FALSE)/8,VLOOKUP(VLOOKUP($A120,csapatok!$A:$NN,CG$320,FALSE),'csapat-ranglista'!$A:$FP,CG$321,FALSE)/4),0)</f>
        <v>0</v>
      </c>
      <c r="CH120" s="223">
        <f>IFERROR(IF(RIGHT(VLOOKUP($A120,csapatok!$A:$NN,CH$320,FALSE),5)="Csere",VLOOKUP(LEFT(VLOOKUP($A120,csapatok!$A:$NN,CH$320,FALSE),LEN(VLOOKUP($A120,csapatok!$A:$NN,CH$320,FALSE))-6),'csapat-ranglista'!$A:$FP,CH$321,FALSE)/8,VLOOKUP(VLOOKUP($A120,csapatok!$A:$NN,CH$320,FALSE),'csapat-ranglista'!$A:$FP,CH$321,FALSE)/4),0)</f>
        <v>0</v>
      </c>
      <c r="CI120" s="223">
        <f>IFERROR(IF(RIGHT(VLOOKUP($A120,csapatok!$A:$NN,CI$320,FALSE),5)="Csere",VLOOKUP(LEFT(VLOOKUP($A120,csapatok!$A:$NN,CI$320,FALSE),LEN(VLOOKUP($A120,csapatok!$A:$NN,CI$320,FALSE))-6),'csapat-ranglista'!$A:$FP,CI$321,FALSE)/8,VLOOKUP(VLOOKUP($A120,csapatok!$A:$NN,CI$320,FALSE),'csapat-ranglista'!$A:$FP,CI$321,FALSE)/4),0)</f>
        <v>0</v>
      </c>
      <c r="CJ120" s="224">
        <f>versenyek!$IQ$11*IFERROR(VLOOKUP(VLOOKUP($A120,versenyek!IP:IR,3,FALSE),szabalyok!$A$16:$B$23,2,FALSE)/4,0)</f>
        <v>0</v>
      </c>
      <c r="CK120" s="224">
        <f>versenyek!$IT$11*IFERROR(VLOOKUP(VLOOKUP($A120,versenyek!IS:IU,3,FALSE),szabalyok!$A$16:$B$23,2,FALSE)/4,0)</f>
        <v>0</v>
      </c>
      <c r="CL120" s="223">
        <f>IFERROR(IF(RIGHT(VLOOKUP($A120,csapatok!$A:$NN,CL$320,FALSE),5)="Csere",VLOOKUP(LEFT(VLOOKUP($A120,csapatok!$A:$NN,CL$320,FALSE),LEN(VLOOKUP($A120,csapatok!$A:$NN,CL$320,FALSE))-6),'csapat-ranglista'!$A:$FP,CL$321,FALSE)/8,VLOOKUP(VLOOKUP($A120,csapatok!$A:$NN,CL$320,FALSE),'csapat-ranglista'!$A:$FP,CL$321,FALSE)/4),0)</f>
        <v>0</v>
      </c>
      <c r="CM120" s="223">
        <f>IFERROR(IF(RIGHT(VLOOKUP($A120,csapatok!$A:$NN,CM$320,FALSE),5)="Csere",VLOOKUP(LEFT(VLOOKUP($A120,csapatok!$A:$NN,CM$320,FALSE),LEN(VLOOKUP($A120,csapatok!$A:$NN,CM$320,FALSE))-6),'csapat-ranglista'!$A:$FP,CM$321,FALSE)/8,VLOOKUP(VLOOKUP($A120,csapatok!$A:$NN,CM$320,FALSE),'csapat-ranglista'!$A:$FP,CM$321,FALSE)/4),0)</f>
        <v>0</v>
      </c>
      <c r="CN120" s="223">
        <f>IFERROR(IF(RIGHT(VLOOKUP($A120,csapatok!$A:$NN,CN$320,FALSE),5)="Csere",VLOOKUP(LEFT(VLOOKUP($A120,csapatok!$A:$NN,CN$320,FALSE),LEN(VLOOKUP($A120,csapatok!$A:$NN,CN$320,FALSE))-6),'csapat-ranglista'!$A:$FP,CN$321,FALSE)/8,VLOOKUP(VLOOKUP($A120,csapatok!$A:$NN,CN$320,FALSE),'csapat-ranglista'!$A:$FP,CN$321,FALSE)/4),0)</f>
        <v>0</v>
      </c>
      <c r="CO120" s="223">
        <f>IFERROR(IF(RIGHT(VLOOKUP($A120,csapatok!$A:$NN,CO$320,FALSE),5)="Csere",VLOOKUP(LEFT(VLOOKUP($A120,csapatok!$A:$NN,CO$320,FALSE),LEN(VLOOKUP($A120,csapatok!$A:$NN,CO$320,FALSE))-6),'csapat-ranglista'!$A:$FP,CO$321,FALSE)/8,VLOOKUP(VLOOKUP($A120,csapatok!$A:$NN,CO$320,FALSE),'csapat-ranglista'!$A:$FP,CO$321,FALSE)/4),0)</f>
        <v>0</v>
      </c>
      <c r="CP120" s="223">
        <f>IFERROR(IF(RIGHT(VLOOKUP($A120,csapatok!$A:$NN,CP$320,FALSE),5)="Csere",VLOOKUP(LEFT(VLOOKUP($A120,csapatok!$A:$NN,CP$320,FALSE),LEN(VLOOKUP($A120,csapatok!$A:$NN,CP$320,FALSE))-6),'csapat-ranglista'!$A:$FP,CP$321,FALSE)/8,VLOOKUP(VLOOKUP($A120,csapatok!$A:$NN,CP$320,FALSE),'csapat-ranglista'!$A:$FP,CP$321,FALSE)/4),0)</f>
        <v>0</v>
      </c>
      <c r="CQ120" s="223">
        <f>IFERROR(IF(RIGHT(VLOOKUP($A120,csapatok!$A:$NN,CQ$320,FALSE),5)="Csere",VLOOKUP(LEFT(VLOOKUP($A120,csapatok!$A:$NN,CQ$320,FALSE),LEN(VLOOKUP($A120,csapatok!$A:$NN,CQ$320,FALSE))-6),'csapat-ranglista'!$A:$FP,CQ$321,FALSE)/8,VLOOKUP(VLOOKUP($A120,csapatok!$A:$NN,CQ$320,FALSE),'csapat-ranglista'!$A:$FP,CQ$321,FALSE)/4),0)</f>
        <v>0</v>
      </c>
      <c r="CR120" s="223">
        <f>IFERROR(IF(RIGHT(VLOOKUP($A120,csapatok!$A:$NN,CR$320,FALSE),5)="Csere",VLOOKUP(LEFT(VLOOKUP($A120,csapatok!$A:$NN,CR$320,FALSE),LEN(VLOOKUP($A120,csapatok!$A:$NN,CR$320,FALSE))-6),'csapat-ranglista'!$A:$FP,CR$321,FALSE)/8,VLOOKUP(VLOOKUP($A120,csapatok!$A:$NN,CR$320,FALSE),'csapat-ranglista'!$A:$FP,CR$321,FALSE)/4),0)</f>
        <v>0</v>
      </c>
      <c r="CS120" s="223">
        <f>IFERROR(IF(RIGHT(VLOOKUP($A120,csapatok!$A:$NN,CS$320,FALSE),5)="Csere",VLOOKUP(LEFT(VLOOKUP($A120,csapatok!$A:$NN,CS$320,FALSE),LEN(VLOOKUP($A120,csapatok!$A:$NN,CS$320,FALSE))-6),'csapat-ranglista'!$A:$FP,CS$321,FALSE)/8,VLOOKUP(VLOOKUP($A120,csapatok!$A:$NN,CS$320,FALSE),'csapat-ranglista'!$A:$FP,CS$321,FALSE)/4),0)</f>
        <v>0</v>
      </c>
      <c r="CT120" s="223">
        <f>IFERROR(IF(RIGHT(VLOOKUP($A120,csapatok!$A:$NN,CT$320,FALSE),5)="Csere",VLOOKUP(LEFT(VLOOKUP($A120,csapatok!$A:$NN,CT$320,FALSE),LEN(VLOOKUP($A120,csapatok!$A:$NN,CT$320,FALSE))-6),'csapat-ranglista'!$A:$FP,CT$321,FALSE)/8,VLOOKUP(VLOOKUP($A120,csapatok!$A:$NN,CT$320,FALSE),'csapat-ranglista'!$A:$FP,CT$321,FALSE)/4),0)</f>
        <v>0</v>
      </c>
      <c r="CU120" s="223">
        <f>IFERROR(IF(RIGHT(VLOOKUP($A120,csapatok!$A:$NN,CU$320,FALSE),5)="Csere",VLOOKUP(LEFT(VLOOKUP($A120,csapatok!$A:$NN,CU$320,FALSE),LEN(VLOOKUP($A120,csapatok!$A:$NN,CU$320,FALSE))-6),'csapat-ranglista'!$A:$FP,CU$321,FALSE)/8,VLOOKUP(VLOOKUP($A120,csapatok!$A:$NN,CU$320,FALSE),'csapat-ranglista'!$A:$FP,CU$321,FALSE)/4),0)</f>
        <v>0</v>
      </c>
      <c r="CV120" s="223">
        <f>IFERROR(IF(RIGHT(VLOOKUP($A120,csapatok!$A:$NN,CV$320,FALSE),5)="Csere",VLOOKUP(LEFT(VLOOKUP($A120,csapatok!$A:$NN,CV$320,FALSE),LEN(VLOOKUP($A120,csapatok!$A:$NN,CV$320,FALSE))-6),'csapat-ranglista'!$A:$FP,CV$321,FALSE)/8,VLOOKUP(VLOOKUP($A120,csapatok!$A:$NN,CV$320,FALSE),'csapat-ranglista'!$A:$FP,CV$321,FALSE)/4),0)</f>
        <v>0</v>
      </c>
      <c r="CW120" s="223">
        <f>IFERROR(IF(RIGHT(VLOOKUP($A120,csapatok!$A:$NN,CW$320,FALSE),5)="Csere",VLOOKUP(LEFT(VLOOKUP($A120,csapatok!$A:$NN,CW$320,FALSE),LEN(VLOOKUP($A120,csapatok!$A:$NN,CW$320,FALSE))-6),'csapat-ranglista'!$A:$FP,CW$321,FALSE)/8,VLOOKUP(VLOOKUP($A120,csapatok!$A:$NN,CW$320,FALSE),'csapat-ranglista'!$A:$FP,CW$321,FALSE)/4),0)</f>
        <v>0</v>
      </c>
      <c r="CX120" s="223">
        <f>IFERROR(IF(RIGHT(VLOOKUP($A120,csapatok!$A:$NN,CX$320,FALSE),5)="Csere",VLOOKUP(LEFT(VLOOKUP($A120,csapatok!$A:$NN,CX$320,FALSE),LEN(VLOOKUP($A120,csapatok!$A:$NN,CX$320,FALSE))-6),'csapat-ranglista'!$A:$FP,CX$321,FALSE)/8,VLOOKUP(VLOOKUP($A120,csapatok!$A:$NN,CX$320,FALSE),'csapat-ranglista'!$A:$FP,CX$321,FALSE)/4),0)</f>
        <v>0</v>
      </c>
      <c r="CY120" s="223">
        <f>IFERROR(IF(RIGHT(VLOOKUP($A120,csapatok!$A:$NN,CY$320,FALSE),5)="Csere",VLOOKUP(LEFT(VLOOKUP($A120,csapatok!$A:$NN,CY$320,FALSE),LEN(VLOOKUP($A120,csapatok!$A:$NN,CY$320,FALSE))-6),'csapat-ranglista'!$A:$FP,CY$321,FALSE)/8,VLOOKUP(VLOOKUP($A120,csapatok!$A:$NN,CY$320,FALSE),'csapat-ranglista'!$A:$FP,CY$321,FALSE)/4),0)</f>
        <v>0</v>
      </c>
      <c r="CZ120" s="223">
        <f>IFERROR(IF(RIGHT(VLOOKUP($A120,csapatok!$A:$NN,CZ$320,FALSE),5)="Csere",VLOOKUP(LEFT(VLOOKUP($A120,csapatok!$A:$NN,CZ$320,FALSE),LEN(VLOOKUP($A120,csapatok!$A:$NN,CZ$320,FALSE))-6),'csapat-ranglista'!$A:$FP,CZ$321,FALSE)/8,VLOOKUP(VLOOKUP($A120,csapatok!$A:$NN,CZ$320,FALSE),'csapat-ranglista'!$A:$FP,CZ$321,FALSE)/4),0)</f>
        <v>0</v>
      </c>
      <c r="DA120" s="223">
        <f>IFERROR(IF(RIGHT(VLOOKUP($A120,csapatok!$A:$NN,DA$320,FALSE),5)="Csere",VLOOKUP(LEFT(VLOOKUP($A120,csapatok!$A:$NN,DA$320,FALSE),LEN(VLOOKUP($A120,csapatok!$A:$NN,DA$320,FALSE))-6),'csapat-ranglista'!$A:$FP,DA$321,FALSE)/8,VLOOKUP(VLOOKUP($A120,csapatok!$A:$NN,DA$320,FALSE),'csapat-ranglista'!$A:$FP,DA$321,FALSE)/4),0)</f>
        <v>0</v>
      </c>
      <c r="DB120" s="223">
        <f>IFERROR(IF(RIGHT(VLOOKUP($A120,csapatok!$A:$NN,DB$320,FALSE),5)="Csere",VLOOKUP(LEFT(VLOOKUP($A120,csapatok!$A:$NN,DB$320,FALSE),LEN(VLOOKUP($A120,csapatok!$A:$NN,DB$320,FALSE))-6),'csapat-ranglista'!$A:$FP,DB$321,FALSE)/8,VLOOKUP(VLOOKUP($A120,csapatok!$A:$NN,DB$320,FALSE),'csapat-ranglista'!$A:$FP,DB$321,FALSE)/4),0)</f>
        <v>0</v>
      </c>
      <c r="DC120" s="223">
        <f>IFERROR(IF(RIGHT(VLOOKUP($A120,csapatok!$A:$NN,DC$320,FALSE),5)="Csere",VLOOKUP(LEFT(VLOOKUP($A120,csapatok!$A:$NN,DC$320,FALSE),LEN(VLOOKUP($A120,csapatok!$A:$NN,DC$320,FALSE))-6),'csapat-ranglista'!$A:$FP,DC$321,FALSE)/8,VLOOKUP(VLOOKUP($A120,csapatok!$A:$NN,DC$320,FALSE),'csapat-ranglista'!$A:$FP,DC$321,FALSE)/4),0)</f>
        <v>0</v>
      </c>
      <c r="DD120" s="223">
        <f>IFERROR(IF(RIGHT(VLOOKUP($A120,csapatok!$A:$NN,DD$320,FALSE),5)="Csere",VLOOKUP(LEFT(VLOOKUP($A120,csapatok!$A:$NN,DD$320,FALSE),LEN(VLOOKUP($A120,csapatok!$A:$NN,DD$320,FALSE))-6),'csapat-ranglista'!$A:$FP,DD$321,FALSE)/8,VLOOKUP(VLOOKUP($A120,csapatok!$A:$NN,DD$320,FALSE),'csapat-ranglista'!$A:$FP,DD$321,FALSE)/4),0)</f>
        <v>0</v>
      </c>
      <c r="DE120" s="223">
        <f>IFERROR(IF(RIGHT(VLOOKUP($A120,csapatok!$A:$NN,DE$320,FALSE),5)="Csere",VLOOKUP(LEFT(VLOOKUP($A120,csapatok!$A:$NN,DE$320,FALSE),LEN(VLOOKUP($A120,csapatok!$A:$NN,DE$320,FALSE))-6),'csapat-ranglista'!$A:$FP,DE$321,FALSE)/8,VLOOKUP(VLOOKUP($A120,csapatok!$A:$NN,DE$320,FALSE),'csapat-ranglista'!$A:$FP,DE$321,FALSE)/4),0)</f>
        <v>0</v>
      </c>
      <c r="DF120" s="223">
        <f>IFERROR(IF(RIGHT(VLOOKUP($A120,csapatok!$A:$NN,DF$320,FALSE),5)="Csere",VLOOKUP(LEFT(VLOOKUP($A120,csapatok!$A:$NN,DF$320,FALSE),LEN(VLOOKUP($A120,csapatok!$A:$NN,DF$320,FALSE))-6),'csapat-ranglista'!$A:$FP,DF$321,FALSE)/8,VLOOKUP(VLOOKUP($A120,csapatok!$A:$NN,DF$320,FALSE),'csapat-ranglista'!$A:$FP,DF$321,FALSE)/4),0)</f>
        <v>0</v>
      </c>
      <c r="DG120" s="223">
        <f>IFERROR(IF(RIGHT(VLOOKUP($A120,csapatok!$A:$NN,DG$320,FALSE),5)="Csere",VLOOKUP(LEFT(VLOOKUP($A120,csapatok!$A:$NN,DG$320,FALSE),LEN(VLOOKUP($A120,csapatok!$A:$NN,DG$320,FALSE))-6),'csapat-ranglista'!$A:$FP,DG$321,FALSE)/8,VLOOKUP(VLOOKUP($A120,csapatok!$A:$NN,DG$320,FALSE),'csapat-ranglista'!$A:$FP,DG$321,FALSE)/4),0)</f>
        <v>0</v>
      </c>
      <c r="DH120" s="223">
        <f>IFERROR(IF(RIGHT(VLOOKUP($A120,csapatok!$A:$NN,DH$320,FALSE),5)="Csere",VLOOKUP(LEFT(VLOOKUP($A120,csapatok!$A:$NN,DH$320,FALSE),LEN(VLOOKUP($A120,csapatok!$A:$NN,DH$320,FALSE))-6),'csapat-ranglista'!$A:$FP,DH$321,FALSE)/8,VLOOKUP(VLOOKUP($A120,csapatok!$A:$NN,DH$320,FALSE),'csapat-ranglista'!$A:$FP,DH$321,FALSE)/4),0)</f>
        <v>0</v>
      </c>
      <c r="DI120" s="223">
        <f>IFERROR(IF(RIGHT(VLOOKUP($A120,csapatok!$A:$NN,DI$320,FALSE),5)="Csere",VLOOKUP(LEFT(VLOOKUP($A120,csapatok!$A:$NN,DI$320,FALSE),LEN(VLOOKUP($A120,csapatok!$A:$NN,DI$320,FALSE))-6),'csapat-ranglista'!$A:$FP,DI$321,FALSE)/8,VLOOKUP(VLOOKUP($A120,csapatok!$A:$NN,DI$320,FALSE),'csapat-ranglista'!$A:$FP,DI$321,FALSE)/4),0)</f>
        <v>0</v>
      </c>
      <c r="DJ120" s="223">
        <f>IFERROR(IF(RIGHT(VLOOKUP($A120,csapatok!$A:$NN,DJ$320,FALSE),5)="Csere",VLOOKUP(LEFT(VLOOKUP($A120,csapatok!$A:$NN,DJ$320,FALSE),LEN(VLOOKUP($A120,csapatok!$A:$NN,DJ$320,FALSE))-6),'csapat-ranglista'!$A:$FP,DJ$321,FALSE)/8,VLOOKUP(VLOOKUP($A120,csapatok!$A:$NN,DJ$320,FALSE),'csapat-ranglista'!$A:$FP,DJ$321,FALSE)/4),0)</f>
        <v>0</v>
      </c>
      <c r="DK120" s="223">
        <f>IFERROR(IF(RIGHT(VLOOKUP($A120,csapatok!$A:$NN,DK$320,FALSE),5)="Csere",VLOOKUP(LEFT(VLOOKUP($A120,csapatok!$A:$NN,DK$320,FALSE),LEN(VLOOKUP($A120,csapatok!$A:$NN,DK$320,FALSE))-6),'csapat-ranglista'!$A:$FP,DK$321,FALSE)/8,VLOOKUP(VLOOKUP($A120,csapatok!$A:$NN,DK$320,FALSE),'csapat-ranglista'!$A:$FP,DK$321,FALSE)/4),0)</f>
        <v>0</v>
      </c>
      <c r="DL120" s="223">
        <f>IFERROR(IF(RIGHT(VLOOKUP($A120,csapatok!$A:$NN,DL$320,FALSE),5)="Csere",VLOOKUP(LEFT(VLOOKUP($A120,csapatok!$A:$NN,DL$320,FALSE),LEN(VLOOKUP($A120,csapatok!$A:$NN,DL$320,FALSE))-6),'csapat-ranglista'!$A:$FP,DL$321,FALSE)/8,VLOOKUP(VLOOKUP($A120,csapatok!$A:$NN,DL$320,FALSE),'csapat-ranglista'!$A:$FP,DL$321,FALSE)/4),0)</f>
        <v>0</v>
      </c>
      <c r="DM120" s="223">
        <f>IFERROR(IF(RIGHT(VLOOKUP($A120,csapatok!$A:$NN,DM$320,FALSE),5)="Csere",VLOOKUP(LEFT(VLOOKUP($A120,csapatok!$A:$NN,DM$320,FALSE),LEN(VLOOKUP($A120,csapatok!$A:$NN,DM$320,FALSE))-6),'csapat-ranglista'!$A:$FP,DM$321,FALSE)/8,VLOOKUP(VLOOKUP($A120,csapatok!$A:$NN,DM$320,FALSE),'csapat-ranglista'!$A:$FP,DM$321,FALSE)/4),0)</f>
        <v>0</v>
      </c>
      <c r="DN120" s="223">
        <f>IFERROR(IF(RIGHT(VLOOKUP($A120,csapatok!$A:$NN,DN$320,FALSE),5)="Csere",VLOOKUP(LEFT(VLOOKUP($A120,csapatok!$A:$NN,DN$320,FALSE),LEN(VLOOKUP($A120,csapatok!$A:$NN,DN$320,FALSE))-6),'csapat-ranglista'!$A:$FP,DN$321,FALSE)/8,VLOOKUP(VLOOKUP($A120,csapatok!$A:$NN,DN$320,FALSE),'csapat-ranglista'!$A:$FP,DN$321,FALSE)/4),0)</f>
        <v>0</v>
      </c>
      <c r="DO120" s="224">
        <f>versenyek!$MF$11*IFERROR(VLOOKUP(VLOOKUP($A120,versenyek!ME:MG,3,FALSE),szabalyok!$A$16:$B$23,2,FALSE)/4,0)</f>
        <v>0</v>
      </c>
      <c r="DP120" s="224">
        <f>versenyek!$MI$11*IFERROR(VLOOKUP(VLOOKUP($A120,versenyek!MH:MJ,3,FALSE),szabalyok!$A$16:$B$23,2,FALSE)/4,0)</f>
        <v>0</v>
      </c>
      <c r="DQ120" s="223">
        <f>IFERROR(IF(RIGHT(VLOOKUP($A120,csapatok!$A:$NN,DQ$320,FALSE),5)="Csere",VLOOKUP(LEFT(VLOOKUP($A120,csapatok!$A:$NN,DQ$320,FALSE),LEN(VLOOKUP($A120,csapatok!$A:$NN,DQ$320,FALSE))-6),'csapat-ranglista'!$A:$FP,DQ$321,FALSE)/8,VLOOKUP(VLOOKUP($A120,csapatok!$A:$NN,DQ$320,FALSE),'csapat-ranglista'!$A:$FP,DQ$321,FALSE)/4),0)</f>
        <v>0</v>
      </c>
      <c r="DR120" s="223">
        <f>IFERROR(IF(RIGHT(VLOOKUP($A120,csapatok!$A:$NN,DR$320,FALSE),5)="Csere",VLOOKUP(LEFT(VLOOKUP($A120,csapatok!$A:$NN,DR$320,FALSE),LEN(VLOOKUP($A120,csapatok!$A:$NN,DR$320,FALSE))-6),'csapat-ranglista'!$A:$FP,DR$321,FALSE)/8,VLOOKUP(VLOOKUP($A120,csapatok!$A:$NN,DR$320,FALSE),'csapat-ranglista'!$A:$FP,DR$321,FALSE)/4),0)</f>
        <v>0</v>
      </c>
      <c r="DS120" s="223">
        <f>IFERROR(IF(RIGHT(VLOOKUP($A120,csapatok!$A:$NN,DS$320,FALSE),5)="Csere",VLOOKUP(LEFT(VLOOKUP($A120,csapatok!$A:$NN,DS$320,FALSE),LEN(VLOOKUP($A120,csapatok!$A:$NN,DS$320,FALSE))-6),'csapat-ranglista'!$A:$FP,DS$321,FALSE)/8,VLOOKUP(VLOOKUP($A120,csapatok!$A:$NN,DS$320,FALSE),'csapat-ranglista'!$A:$FP,DS$321,FALSE)/4),0)</f>
        <v>0</v>
      </c>
      <c r="DT120" s="223">
        <f>IFERROR(IF(RIGHT(VLOOKUP($A120,csapatok!$A:$NN,DT$320,FALSE),5)="Csere",VLOOKUP(LEFT(VLOOKUP($A120,csapatok!$A:$NN,DT$320,FALSE),LEN(VLOOKUP($A120,csapatok!$A:$NN,DT$320,FALSE))-6),'csapat-ranglista'!$A:$FP,DT$321,FALSE)/8,VLOOKUP(VLOOKUP($A120,csapatok!$A:$NN,DT$320,FALSE),'csapat-ranglista'!$A:$FP,DT$321,FALSE)/4),0)</f>
        <v>0</v>
      </c>
      <c r="DU120" s="223">
        <f>IFERROR(IF(RIGHT(VLOOKUP($A120,csapatok!$A:$NN,DU$320,FALSE),5)="Csere",VLOOKUP(LEFT(VLOOKUP($A120,csapatok!$A:$NN,DU$320,FALSE),LEN(VLOOKUP($A120,csapatok!$A:$NN,DU$320,FALSE))-6),'csapat-ranglista'!$A:$FP,DU$321,FALSE)/8,VLOOKUP(VLOOKUP($A120,csapatok!$A:$NN,DU$320,FALSE),'csapat-ranglista'!$A:$FP,DU$321,FALSE)/4),0)</f>
        <v>0</v>
      </c>
      <c r="DV120" s="223">
        <f>IFERROR(IF(RIGHT(VLOOKUP($A120,csapatok!$A:$NN,DV$320,FALSE),5)="Csere",VLOOKUP(LEFT(VLOOKUP($A120,csapatok!$A:$NN,DV$320,FALSE),LEN(VLOOKUP($A120,csapatok!$A:$NN,DV$320,FALSE))-6),'csapat-ranglista'!$A:$FP,DV$321,FALSE)/8,VLOOKUP(VLOOKUP($A120,csapatok!$A:$NN,DV$320,FALSE),'csapat-ranglista'!$A:$FP,DV$321,FALSE)/4),0)</f>
        <v>0</v>
      </c>
      <c r="DW120" s="223">
        <f>IFERROR(IF(RIGHT(VLOOKUP($A120,csapatok!$A:$NN,DW$320,FALSE),5)="Csere",VLOOKUP(LEFT(VLOOKUP($A120,csapatok!$A:$NN,DW$320,FALSE),LEN(VLOOKUP($A120,csapatok!$A:$NN,DW$320,FALSE))-6),'csapat-ranglista'!$A:$FP,DW$321,FALSE)/8,VLOOKUP(VLOOKUP($A120,csapatok!$A:$NN,DW$320,FALSE),'csapat-ranglista'!$A:$FP,DW$321,FALSE)/4),0)</f>
        <v>0</v>
      </c>
      <c r="DX120" s="223">
        <f>IFERROR(IF(RIGHT(VLOOKUP($A120,csapatok!$A:$NN,DX$320,FALSE),5)="Csere",VLOOKUP(LEFT(VLOOKUP($A120,csapatok!$A:$NN,DX$320,FALSE),LEN(VLOOKUP($A120,csapatok!$A:$NN,DX$320,FALSE))-6),'csapat-ranglista'!$A:$FP,DX$321,FALSE)/8,VLOOKUP(VLOOKUP($A120,csapatok!$A:$NN,DX$320,FALSE),'csapat-ranglista'!$A:$FP,DX$321,FALSE)/4),0)</f>
        <v>0</v>
      </c>
      <c r="DY120" s="223">
        <f>IFERROR(IF(RIGHT(VLOOKUP($A120,csapatok!$A:$NN,DY$320,FALSE),5)="Csere",VLOOKUP(LEFT(VLOOKUP($A120,csapatok!$A:$NN,DY$320,FALSE),LEN(VLOOKUP($A120,csapatok!$A:$NN,DY$320,FALSE))-6),'csapat-ranglista'!$A:$FP,DY$321,FALSE)/8,VLOOKUP(VLOOKUP($A120,csapatok!$A:$NN,DY$320,FALSE),'csapat-ranglista'!$A:$FP,DY$321,FALSE)/4),0)</f>
        <v>0</v>
      </c>
      <c r="DZ120" s="223">
        <f>IFERROR(IF(RIGHT(VLOOKUP($A120,csapatok!$A:$NN,DZ$320,FALSE),5)="Csere",VLOOKUP(LEFT(VLOOKUP($A120,csapatok!$A:$NN,DZ$320,FALSE),LEN(VLOOKUP($A120,csapatok!$A:$NN,DZ$320,FALSE))-6),'csapat-ranglista'!$A:$FP,DZ$321,FALSE)/8,VLOOKUP(VLOOKUP($A120,csapatok!$A:$NN,DZ$320,FALSE),'csapat-ranglista'!$A:$FP,DZ$321,FALSE)/4),0)</f>
        <v>0</v>
      </c>
      <c r="EA120" s="223">
        <f>IFERROR(IF(RIGHT(VLOOKUP($A120,csapatok!$A:$NN,EA$320,FALSE),5)="Csere",VLOOKUP(LEFT(VLOOKUP($A120,csapatok!$A:$NN,EA$320,FALSE),LEN(VLOOKUP($A120,csapatok!$A:$NN,EA$320,FALSE))-6),'csapat-ranglista'!$A:$FP,EA$321,FALSE)/8,VLOOKUP(VLOOKUP($A120,csapatok!$A:$NN,EA$320,FALSE),'csapat-ranglista'!$A:$FP,EA$321,FALSE)/4),0)</f>
        <v>0</v>
      </c>
      <c r="EB120" s="223">
        <f>IFERROR(IF(RIGHT(VLOOKUP($A120,csapatok!$A:$NN,EB$320,FALSE),5)="Csere",VLOOKUP(LEFT(VLOOKUP($A120,csapatok!$A:$NN,EB$320,FALSE),LEN(VLOOKUP($A120,csapatok!$A:$NN,EB$320,FALSE))-6),'csapat-ranglista'!$A:$FP,EB$321,FALSE)/8,VLOOKUP(VLOOKUP($A120,csapatok!$A:$NN,EB$320,FALSE),'csapat-ranglista'!$A:$FP,EB$321,FALSE)/4),0)</f>
        <v>0</v>
      </c>
      <c r="EC120" s="223">
        <f>IFERROR(IF(RIGHT(VLOOKUP($A120,csapatok!$A:$NN,EC$320,FALSE),5)="Csere",VLOOKUP(LEFT(VLOOKUP($A120,csapatok!$A:$NN,EC$320,FALSE),LEN(VLOOKUP($A120,csapatok!$A:$NN,EC$320,FALSE))-6),'csapat-ranglista'!$A:$FP,EC$321,FALSE)/8,VLOOKUP(VLOOKUP($A120,csapatok!$A:$NN,EC$320,FALSE),'csapat-ranglista'!$A:$FP,EC$321,FALSE)/4),0)</f>
        <v>0</v>
      </c>
      <c r="ED120" s="223">
        <f>IFERROR(IF(RIGHT(VLOOKUP($A120,csapatok!$A:$NN,ED$320,FALSE),5)="Csere",VLOOKUP(LEFT(VLOOKUP($A120,csapatok!$A:$NN,ED$320,FALSE),LEN(VLOOKUP($A120,csapatok!$A:$NN,ED$320,FALSE))-6),'csapat-ranglista'!$A:$FP,ED$321,FALSE)/8,VLOOKUP(VLOOKUP($A120,csapatok!$A:$NN,ED$320,FALSE),'csapat-ranglista'!$A:$FP,ED$321,FALSE)/4),0)</f>
        <v>0</v>
      </c>
      <c r="EE120" s="223">
        <f>IFERROR(IF(RIGHT(VLOOKUP($A120,csapatok!$A:$NN,EE$320,FALSE),5)="Csere",VLOOKUP(LEFT(VLOOKUP($A120,csapatok!$A:$NN,EE$320,FALSE),LEN(VLOOKUP($A120,csapatok!$A:$NN,EE$320,FALSE))-6),'csapat-ranglista'!$A:$FP,EE$321,FALSE)/8,VLOOKUP(VLOOKUP($A120,csapatok!$A:$NN,EE$320,FALSE),'csapat-ranglista'!$A:$FP,EE$321,FALSE)/4),0)</f>
        <v>0</v>
      </c>
      <c r="EF120" s="223">
        <f>IFERROR(IF(RIGHT(VLOOKUP($A120,csapatok!$A:$NN,EF$320,FALSE),5)="Csere",VLOOKUP(LEFT(VLOOKUP($A120,csapatok!$A:$NN,EF$320,FALSE),LEN(VLOOKUP($A120,csapatok!$A:$NN,EF$320,FALSE))-6),'csapat-ranglista'!$A:$FP,EF$321,FALSE)/8,VLOOKUP(VLOOKUP($A120,csapatok!$A:$NN,EF$320,FALSE),'csapat-ranglista'!$A:$FP,EF$321,FALSE)/4),0)</f>
        <v>0</v>
      </c>
      <c r="EG120" s="223">
        <f>IFERROR(IF(RIGHT(VLOOKUP($A120,csapatok!$A:$NN,EG$320,FALSE),5)="Csere",VLOOKUP(LEFT(VLOOKUP($A120,csapatok!$A:$NN,EG$320,FALSE),LEN(VLOOKUP($A120,csapatok!$A:$NN,EG$320,FALSE))-6),'csapat-ranglista'!$A:$FP,EG$321,FALSE)/8,VLOOKUP(VLOOKUP($A120,csapatok!$A:$NN,EG$320,FALSE),'csapat-ranglista'!$A:$FP,EG$321,FALSE)/4),0)</f>
        <v>0</v>
      </c>
      <c r="EH120" s="223">
        <f>IFERROR(IF(RIGHT(VLOOKUP($A120,csapatok!$A:$NN,EH$320,FALSE),5)="Csere",VLOOKUP(LEFT(VLOOKUP($A120,csapatok!$A:$NN,EH$320,FALSE),LEN(VLOOKUP($A120,csapatok!$A:$NN,EH$320,FALSE))-6),'csapat-ranglista'!$A:$FP,EH$321,FALSE)/8,VLOOKUP(VLOOKUP($A120,csapatok!$A:$NN,EH$320,FALSE),'csapat-ranglista'!$A:$FP,EH$321,FALSE)/4),0)</f>
        <v>0</v>
      </c>
      <c r="EI120" s="223">
        <f>IFERROR(IF(RIGHT(VLOOKUP($A120,csapatok!$A:$NN,EI$320,FALSE),5)="Csere",VLOOKUP(LEFT(VLOOKUP($A120,csapatok!$A:$NN,EI$320,FALSE),LEN(VLOOKUP($A120,csapatok!$A:$NN,EI$320,FALSE))-6),'csapat-ranglista'!$A:$FP,EI$321,FALSE)/8,VLOOKUP(VLOOKUP($A120,csapatok!$A:$NN,EI$320,FALSE),'csapat-ranglista'!$A:$FP,EI$321,FALSE)/4),0)</f>
        <v>0</v>
      </c>
      <c r="EJ120" s="223">
        <f>IFERROR(IF(RIGHT(VLOOKUP($A120,csapatok!$A:$NN,EJ$320,FALSE),5)="Csere",VLOOKUP(LEFT(VLOOKUP($A120,csapatok!$A:$NN,EJ$320,FALSE),LEN(VLOOKUP($A120,csapatok!$A:$NN,EJ$320,FALSE))-6),'csapat-ranglista'!$A:$FP,EJ$321,FALSE)/8,VLOOKUP(VLOOKUP($A120,csapatok!$A:$NN,EJ$320,FALSE),'csapat-ranglista'!$A:$FP,EJ$321,FALSE)/4),0)</f>
        <v>0</v>
      </c>
      <c r="EK120" s="223">
        <f>IFERROR(IF(RIGHT(VLOOKUP($A120,csapatok!$A:$NN,EK$320,FALSE),5)="Csere",VLOOKUP(LEFT(VLOOKUP($A120,csapatok!$A:$NN,EK$320,FALSE),LEN(VLOOKUP($A120,csapatok!$A:$NN,EK$320,FALSE))-6),'csapat-ranglista'!$A:$FP,EK$321,FALSE)/8,VLOOKUP(VLOOKUP($A120,csapatok!$A:$NN,EK$320,FALSE),'csapat-ranglista'!$A:$FP,EK$321,FALSE)/4),0)</f>
        <v>0</v>
      </c>
      <c r="EL120" s="223">
        <f>IFERROR(IF(RIGHT(VLOOKUP($A120,csapatok!$A:$NN,EL$320,FALSE),5)="Csere",VLOOKUP(LEFT(VLOOKUP($A120,csapatok!$A:$NN,EL$320,FALSE),LEN(VLOOKUP($A120,csapatok!$A:$NN,EL$320,FALSE))-6),'csapat-ranglista'!$A:$FP,EL$321,FALSE)/8,VLOOKUP(VLOOKUP($A120,csapatok!$A:$NN,EL$320,FALSE),'csapat-ranglista'!$A:$FP,EL$321,FALSE)/4),0)</f>
        <v>0</v>
      </c>
      <c r="EM120" s="223">
        <f>IFERROR(IF(RIGHT(VLOOKUP($A120,csapatok!$A:$NN,EM$320,FALSE),5)="Csere",VLOOKUP(LEFT(VLOOKUP($A120,csapatok!$A:$NN,EM$320,FALSE),LEN(VLOOKUP($A120,csapatok!$A:$NN,EM$320,FALSE))-6),'csapat-ranglista'!$A:$FP,EM$321,FALSE)/8,VLOOKUP(VLOOKUP($A120,csapatok!$A:$NN,EM$320,FALSE),'csapat-ranglista'!$A:$FP,EM$321,FALSE)/4),0)</f>
        <v>0</v>
      </c>
      <c r="EN120" s="223">
        <f>IFERROR(IF(RIGHT(VLOOKUP($A120,csapatok!$A:$NN,EN$320,FALSE),5)="Csere",VLOOKUP(LEFT(VLOOKUP($A120,csapatok!$A:$NN,EN$320,FALSE),LEN(VLOOKUP($A120,csapatok!$A:$NN,EN$320,FALSE))-6),'csapat-ranglista'!$A:$FP,EN$321,FALSE)/8,VLOOKUP(VLOOKUP($A120,csapatok!$A:$NN,EN$320,FALSE),'csapat-ranglista'!$A:$FP,EN$321,FALSE)/4),0)</f>
        <v>0</v>
      </c>
      <c r="EO120" s="223">
        <f>IFERROR(IF(RIGHT(VLOOKUP($A120,csapatok!$A:$NN,EO$320,FALSE),5)="Csere",VLOOKUP(LEFT(VLOOKUP($A120,csapatok!$A:$NN,EO$320,FALSE),LEN(VLOOKUP($A120,csapatok!$A:$NN,EO$320,FALSE))-6),'csapat-ranglista'!$A:$FP,EO$321,FALSE)/8,VLOOKUP(VLOOKUP($A120,csapatok!$A:$NN,EO$320,FALSE),'csapat-ranglista'!$A:$FP,EO$321,FALSE)/4),0)</f>
        <v>0</v>
      </c>
      <c r="EP120" s="223">
        <f>IFERROR(IF(RIGHT(VLOOKUP($A120,csapatok!$A:$NN,EP$320,FALSE),5)="Csere",VLOOKUP(LEFT(VLOOKUP($A120,csapatok!$A:$NN,EP$320,FALSE),LEN(VLOOKUP($A120,csapatok!$A:$NN,EP$320,FALSE))-6),'csapat-ranglista'!$A:$FP,EP$321,FALSE)/8,VLOOKUP(VLOOKUP($A120,csapatok!$A:$NN,EP$320,FALSE),'csapat-ranglista'!$A:$FP,EP$321,FALSE)/4),0)</f>
        <v>0</v>
      </c>
      <c r="EQ120" s="223">
        <f>IFERROR(IF(RIGHT(VLOOKUP($A120,csapatok!$A:$NN,EQ$320,FALSE),5)="Csere",VLOOKUP(LEFT(VLOOKUP($A120,csapatok!$A:$NN,EQ$320,FALSE),LEN(VLOOKUP($A120,csapatok!$A:$NN,EQ$320,FALSE))-6),'csapat-ranglista'!$A:$FP,EQ$321,FALSE)/8,VLOOKUP(VLOOKUP($A120,csapatok!$A:$NN,EQ$320,FALSE),'csapat-ranglista'!$A:$FP,EQ$321,FALSE)/4),0)</f>
        <v>0</v>
      </c>
      <c r="ER120" s="223">
        <f>IFERROR(IF(RIGHT(VLOOKUP($A120,csapatok!$A:$NN,ER$320,FALSE),5)="Csere",VLOOKUP(LEFT(VLOOKUP($A120,csapatok!$A:$NN,ER$320,FALSE),LEN(VLOOKUP($A120,csapatok!$A:$NN,ER$320,FALSE))-6),'csapat-ranglista'!$A:$FP,ER$321,FALSE)/8,VLOOKUP(VLOOKUP($A120,csapatok!$A:$NN,ER$320,FALSE),'csapat-ranglista'!$A:$FP,ER$321,FALSE)/4),0)</f>
        <v>0</v>
      </c>
      <c r="ES120" s="223">
        <f>IFERROR(IF(RIGHT(VLOOKUP($A120,csapatok!$A:$NN,ES$320,FALSE),5)="Csere",VLOOKUP(LEFT(VLOOKUP($A120,csapatok!$A:$NN,ES$320,FALSE),LEN(VLOOKUP($A120,csapatok!$A:$NN,ES$320,FALSE))-6),'csapat-ranglista'!$A:$FP,ES$321,FALSE)/8,VLOOKUP(VLOOKUP($A120,csapatok!$A:$NN,ES$320,FALSE),'csapat-ranglista'!$A:$FP,ES$321,FALSE)/4),0)</f>
        <v>0</v>
      </c>
      <c r="ET120" s="223">
        <f>IFERROR(IF(RIGHT(VLOOKUP($A120,csapatok!$A:$NN,ET$320,FALSE),5)="Csere",VLOOKUP(LEFT(VLOOKUP($A120,csapatok!$A:$NN,ET$320,FALSE),LEN(VLOOKUP($A120,csapatok!$A:$NN,ET$320,FALSE))-6),'csapat-ranglista'!$A:$FP,ET$321,FALSE)/8,VLOOKUP(VLOOKUP($A120,csapatok!$A:$NN,ET$320,FALSE),'csapat-ranglista'!$A:$FP,ET$321,FALSE)/4),0)</f>
        <v>0</v>
      </c>
      <c r="EU120" s="223">
        <f>IFERROR(IF(RIGHT(VLOOKUP($A120,csapatok!$A:$NN,EU$320,FALSE),5)="Csere",VLOOKUP(LEFT(VLOOKUP($A120,csapatok!$A:$NN,EU$320,FALSE),LEN(VLOOKUP($A120,csapatok!$A:$NN,EU$320,FALSE))-6),'csapat-ranglista'!$A:$FP,EU$321,FALSE)/8,VLOOKUP(VLOOKUP($A120,csapatok!$A:$NN,EU$320,FALSE),'csapat-ranglista'!$A:$FP,EU$321,FALSE)/4),0)</f>
        <v>0</v>
      </c>
      <c r="EV120" s="223">
        <f>IFERROR(IF(RIGHT(VLOOKUP($A120,csapatok!$A:$NN,EV$320,FALSE),5)="Csere",VLOOKUP(LEFT(VLOOKUP($A120,csapatok!$A:$NN,EV$320,FALSE),LEN(VLOOKUP($A120,csapatok!$A:$NN,EV$320,FALSE))-6),'csapat-ranglista'!$A:$FP,EV$321,FALSE)/8,VLOOKUP(VLOOKUP($A120,csapatok!$A:$NN,EV$320,FALSE),'csapat-ranglista'!$A:$FP,EV$321,FALSE)/4),0)</f>
        <v>0</v>
      </c>
      <c r="EW120" s="223">
        <f>IFERROR(IF(RIGHT(VLOOKUP($A120,csapatok!$A:$NN,EW$320,FALSE),5)="Csere",VLOOKUP(LEFT(VLOOKUP($A120,csapatok!$A:$NN,EW$320,FALSE),LEN(VLOOKUP($A120,csapatok!$A:$NN,EW$320,FALSE))-6),'csapat-ranglista'!$A:$FP,EW$321,FALSE)/8,VLOOKUP(VLOOKUP($A120,csapatok!$A:$NN,EW$320,FALSE),'csapat-ranglista'!$A:$FP,EW$321,FALSE)/4),0)</f>
        <v>0</v>
      </c>
      <c r="EX120" s="223">
        <f>IFERROR(IF(RIGHT(VLOOKUP($A120,csapatok!$A:$NN,EX$320,FALSE),5)="Csere",VLOOKUP(LEFT(VLOOKUP($A120,csapatok!$A:$NN,EX$320,FALSE),LEN(VLOOKUP($A120,csapatok!$A:$NN,EX$320,FALSE))-6),'csapat-ranglista'!$A:$FP,EX$321,FALSE)/8,VLOOKUP(VLOOKUP($A120,csapatok!$A:$NN,EX$320,FALSE),'csapat-ranglista'!$A:$FP,EX$321,FALSE)/4),0)</f>
        <v>0</v>
      </c>
      <c r="EY120" s="223">
        <f>IFERROR(IF(RIGHT(VLOOKUP($A120,csapatok!$A:$NN,EY$320,FALSE),5)="Csere",VLOOKUP(LEFT(VLOOKUP($A120,csapatok!$A:$NN,EY$320,FALSE),LEN(VLOOKUP($A120,csapatok!$A:$NN,EY$320,FALSE))-6),'csapat-ranglista'!$A:$FP,EY$321,FALSE)/8,VLOOKUP(VLOOKUP($A120,csapatok!$A:$NN,EY$320,FALSE),'csapat-ranglista'!$A:$FP,EY$321,FALSE)/4),0)</f>
        <v>0</v>
      </c>
      <c r="EZ120" s="223">
        <f>IFERROR(IF(RIGHT(VLOOKUP($A120,csapatok!$A:$NN,EZ$320,FALSE),5)="Csere",VLOOKUP(LEFT(VLOOKUP($A120,csapatok!$A:$NN,EZ$320,FALSE),LEN(VLOOKUP($A120,csapatok!$A:$NN,EZ$320,FALSE))-6),'csapat-ranglista'!$A:$FP,EZ$321,FALSE)/8,VLOOKUP(VLOOKUP($A120,csapatok!$A:$NN,EZ$320,FALSE),'csapat-ranglista'!$A:$FP,EZ$321,FALSE)/4),0)</f>
        <v>0</v>
      </c>
      <c r="FA120" s="223">
        <f>IFERROR(IF(RIGHT(VLOOKUP($A120,csapatok!$A:$NN,FA$320,FALSE),5)="Csere",VLOOKUP(LEFT(VLOOKUP($A120,csapatok!$A:$NN,FA$320,FALSE),LEN(VLOOKUP($A120,csapatok!$A:$NN,FA$320,FALSE))-6),'csapat-ranglista'!$A:$FP,FA$321,FALSE)/8,VLOOKUP(VLOOKUP($A120,csapatok!$A:$NN,FA$320,FALSE),'csapat-ranglista'!$A:$FP,FA$321,FALSE)/4),0)</f>
        <v>0</v>
      </c>
      <c r="FB120" s="223">
        <f>IFERROR(IF(RIGHT(VLOOKUP($A120,csapatok!$A:$NN,FB$320,FALSE),5)="Csere",VLOOKUP(LEFT(VLOOKUP($A120,csapatok!$A:$NN,FB$320,FALSE),LEN(VLOOKUP($A120,csapatok!$A:$NN,FB$320,FALSE))-6),'csapat-ranglista'!$A:$FP,FB$321,FALSE)/8,VLOOKUP(VLOOKUP($A120,csapatok!$A:$NN,FB$320,FALSE),'csapat-ranglista'!$A:$FP,FB$321,FALSE)/4),0)</f>
        <v>0</v>
      </c>
      <c r="FC120" s="223">
        <f>IFERROR(IF(RIGHT(VLOOKUP($A120,csapatok!$A:$NN,FC$320,FALSE),5)="Csere",VLOOKUP(LEFT(VLOOKUP($A120,csapatok!$A:$NN,FC$320,FALSE),LEN(VLOOKUP($A120,csapatok!$A:$NN,FC$320,FALSE))-6),'csapat-ranglista'!$A:$FP,FC$321,FALSE)/8,VLOOKUP(VLOOKUP($A120,csapatok!$A:$NN,FC$320,FALSE),'csapat-ranglista'!$A:$FP,FC$321,FALSE)/4),0)</f>
        <v>0</v>
      </c>
      <c r="FD120" s="224">
        <f>versenyek!$QY$11*IFERROR(VLOOKUP(VLOOKUP($A120,versenyek!QX:QZ,3,FALSE),szabalyok!$A$16:$B$23,2,FALSE)/4,0)</f>
        <v>0</v>
      </c>
      <c r="FE120" s="224">
        <f>versenyek!$RB$11*IFERROR(VLOOKUP(VLOOKUP($A120,versenyek!RA:RC,3,FALSE),szabalyok!$A$16:$B$23,2,FALSE)/4,0)</f>
        <v>0</v>
      </c>
      <c r="FF120" s="223">
        <f>IFERROR(IF(RIGHT(VLOOKUP($A120,csapatok!$A:$NN,FF$320,FALSE),5)="Csere",VLOOKUP(LEFT(VLOOKUP($A120,csapatok!$A:$NN,FF$320,FALSE),LEN(VLOOKUP($A120,csapatok!$A:$NN,FF$320,FALSE))-6),'csapat-ranglista'!$A:$FP,FF$321,FALSE)/8,VLOOKUP(VLOOKUP($A120,csapatok!$A:$NN,FF$320,FALSE),'csapat-ranglista'!$A:$FP,FF$321,FALSE)/4),0)</f>
        <v>1.6520121859730155</v>
      </c>
      <c r="FG120" s="223">
        <f>IFERROR(IF(RIGHT(VLOOKUP($A120,csapatok!$A:$NN,FG$320,FALSE),5)="Csere",VLOOKUP(LEFT(VLOOKUP($A120,csapatok!$A:$NN,FG$320,FALSE),LEN(VLOOKUP($A120,csapatok!$A:$NN,FG$320,FALSE))-6),'csapat-ranglista'!$A:$FP,FG$321,FALSE)/8,VLOOKUP(VLOOKUP($A120,csapatok!$A:$NN,FG$320,FALSE),'csapat-ranglista'!$A:$FP,FG$321,FALSE)/4),0)</f>
        <v>0</v>
      </c>
      <c r="FH120" s="223">
        <f>IFERROR(IF(RIGHT(VLOOKUP($A120,csapatok!$A:$NN,FH$320,FALSE),5)="Csere",VLOOKUP(LEFT(VLOOKUP($A120,csapatok!$A:$NN,FH$320,FALSE),LEN(VLOOKUP($A120,csapatok!$A:$NN,FH$320,FALSE))-6),'csapat-ranglista'!$A:$FP,FH$321,FALSE)/8,VLOOKUP(VLOOKUP($A120,csapatok!$A:$NN,FH$320,FALSE),'csapat-ranglista'!$A:$FP,FH$321,FALSE)/4),0)</f>
        <v>0</v>
      </c>
      <c r="FI120" s="223">
        <f>IFERROR(IF(RIGHT(VLOOKUP($A120,csapatok!$A:$NN,FI$320,FALSE),5)="Csere",VLOOKUP(LEFT(VLOOKUP($A120,csapatok!$A:$NN,FI$320,FALSE),LEN(VLOOKUP($A120,csapatok!$A:$NN,FI$320,FALSE))-6),'csapat-ranglista'!$A:$FP,FI$321,FALSE)/8,VLOOKUP(VLOOKUP($A120,csapatok!$A:$NN,FI$320,FALSE),'csapat-ranglista'!$A:$FP,FI$321,FALSE)/4),0)</f>
        <v>0</v>
      </c>
      <c r="FJ120" s="223">
        <f>IFERROR(IF(RIGHT(VLOOKUP($A120,csapatok!$A:$NN,FJ$320,FALSE),5)="Csere",VLOOKUP(LEFT(VLOOKUP($A120,csapatok!$A:$NN,FJ$320,FALSE),LEN(VLOOKUP($A120,csapatok!$A:$NN,FJ$320,FALSE))-6),'csapat-ranglista'!$A:$FP,FJ$321,FALSE)/8,VLOOKUP(VLOOKUP($A120,csapatok!$A:$NN,FJ$320,FALSE),'csapat-ranglista'!$A:$FP,FJ$321,FALSE)/4),0)</f>
        <v>0</v>
      </c>
      <c r="FK120" s="223">
        <f>IFERROR(IF(RIGHT(VLOOKUP($A120,csapatok!$A:$NN,FK$320,FALSE),5)="Csere",VLOOKUP(LEFT(VLOOKUP($A120,csapatok!$A:$NN,FK$320,FALSE),LEN(VLOOKUP($A120,csapatok!$A:$NN,FK$320,FALSE))-6),'csapat-ranglista'!$A:$FP,FK$321,FALSE)/8,VLOOKUP(VLOOKUP($A120,csapatok!$A:$NN,FK$320,FALSE),'csapat-ranglista'!$A:$FP,FK$321,FALSE)/4),0)</f>
        <v>0</v>
      </c>
      <c r="FL120" s="223">
        <f>IFERROR(IF(RIGHT(VLOOKUP($A120,csapatok!$A:$NN,FL$320,FALSE),5)="Csere",VLOOKUP(LEFT(VLOOKUP($A120,csapatok!$A:$NN,FL$320,FALSE),LEN(VLOOKUP($A120,csapatok!$A:$NN,FL$320,FALSE))-6),'csapat-ranglista'!$A:$FP,FL$321,FALSE)/8,VLOOKUP(VLOOKUP($A120,csapatok!$A:$NN,FL$320,FALSE),'csapat-ranglista'!$A:$FP,FL$321,FALSE)/4),0)</f>
        <v>0</v>
      </c>
      <c r="FM120" s="223">
        <f>IFERROR(IF(RIGHT(VLOOKUP($A120,csapatok!$A:$NN,FM$320,FALSE),5)="Csere",VLOOKUP(LEFT(VLOOKUP($A120,csapatok!$A:$NN,FM$320,FALSE),LEN(VLOOKUP($A120,csapatok!$A:$NN,FM$320,FALSE))-6),'csapat-ranglista'!$A:$FP,FM$321,FALSE)/8,VLOOKUP(VLOOKUP($A120,csapatok!$A:$NN,FM$320,FALSE),'csapat-ranglista'!$A:$FP,FM$321,FALSE)/4),0)</f>
        <v>0</v>
      </c>
      <c r="FN120" s="223">
        <f>IFERROR(IF(RIGHT(VLOOKUP($A120,csapatok!$A:$NN,FN$320,FALSE),5)="Csere",VLOOKUP(LEFT(VLOOKUP($A120,csapatok!$A:$NN,FN$320,FALSE),LEN(VLOOKUP($A120,csapatok!$A:$NN,FN$320,FALSE))-6),'csapat-ranglista'!$A:$FP,FN$321,FALSE)/8,VLOOKUP(VLOOKUP($A120,csapatok!$A:$NN,FN$320,FALSE),'csapat-ranglista'!$A:$FP,FN$321,FALSE)/4),0)</f>
        <v>0</v>
      </c>
      <c r="FO120" s="223">
        <f>IFERROR(IF(RIGHT(VLOOKUP($A120,csapatok!$A:$NN,FO$320,FALSE),5)="Csere",VLOOKUP(LEFT(VLOOKUP($A120,csapatok!$A:$NN,FO$320,FALSE),LEN(VLOOKUP($A120,csapatok!$A:$NN,FO$320,FALSE))-6),'csapat-ranglista'!$A:$FP,FO$321,FALSE)/8,VLOOKUP(VLOOKUP($A120,csapatok!$A:$NN,FO$320,FALSE),'csapat-ranglista'!$A:$FP,FO$321,FALSE)/4),0)</f>
        <v>0</v>
      </c>
      <c r="FP120" s="223">
        <f>IFERROR(IF(RIGHT(VLOOKUP($A120,csapatok!$A:$NN,FP$320,FALSE),5)="Csere",VLOOKUP(LEFT(VLOOKUP($A120,csapatok!$A:$NN,FP$320,FALSE),LEN(VLOOKUP($A120,csapatok!$A:$NN,FP$320,FALSE))-6),'csapat-ranglista'!$A:$FP,FP$321,FALSE)/8,VLOOKUP(VLOOKUP($A120,csapatok!$A:$NN,FP$320,FALSE),'csapat-ranglista'!$A:$FP,FP$321,FALSE)/4),0)</f>
        <v>0</v>
      </c>
      <c r="FQ120" s="223">
        <f>IFERROR(IF(RIGHT(VLOOKUP($A120,csapatok!$A:$NN,FQ$320,FALSE),5)="Csere",VLOOKUP(LEFT(VLOOKUP($A120,csapatok!$A:$NN,FQ$320,FALSE),LEN(VLOOKUP($A120,csapatok!$A:$NN,FQ$320,FALSE))-6),'csapat-ranglista'!$A:$FP,FQ$321,FALSE)/8,VLOOKUP(VLOOKUP($A120,csapatok!$A:$NN,FQ$320,FALSE),'csapat-ranglista'!$A:$FP,FQ$321,FALSE)/4),0)</f>
        <v>0</v>
      </c>
      <c r="FR120" s="223">
        <f>IFERROR(IF(RIGHT(VLOOKUP($A120,csapatok!$A:$NN,FR$320,FALSE),5)="Csere",VLOOKUP(LEFT(VLOOKUP($A120,csapatok!$A:$NN,FR$320,FALSE),LEN(VLOOKUP($A120,csapatok!$A:$NN,FR$320,FALSE))-6),'csapat-ranglista'!$A:$FP,FR$321,FALSE)/8,VLOOKUP(VLOOKUP($A120,csapatok!$A:$NN,FR$320,FALSE),'csapat-ranglista'!$A:$FP,FR$321,FALSE)/4),0)</f>
        <v>0</v>
      </c>
      <c r="FS120" s="223">
        <f>IFERROR(IF(RIGHT(VLOOKUP($A120,csapatok!$A:$NN,FS$320,FALSE),5)="Csere",VLOOKUP(LEFT(VLOOKUP($A120,csapatok!$A:$NN,FS$320,FALSE),LEN(VLOOKUP($A120,csapatok!$A:$NN,FS$320,FALSE))-6),'csapat-ranglista'!$A:$FP,FS$321,FALSE)/8,VLOOKUP(VLOOKUP($A120,csapatok!$A:$NN,FS$320,FALSE),'csapat-ranglista'!$A:$FP,FS$321,FALSE)/4),0)</f>
        <v>0</v>
      </c>
      <c r="FT120" s="223">
        <f>IFERROR(IF(RIGHT(VLOOKUP($A120,csapatok!$A:$NN,FT$320,FALSE),5)="Csere",VLOOKUP(LEFT(VLOOKUP($A120,csapatok!$A:$NN,FT$320,FALSE),LEN(VLOOKUP($A120,csapatok!$A:$NN,FT$320,FALSE))-6),'csapat-ranglista'!$A:$FP,FT$321,FALSE)/8,VLOOKUP(VLOOKUP($A120,csapatok!$A:$NN,FT$320,FALSE),'csapat-ranglista'!$A:$FP,FT$321,FALSE)/4),0)</f>
        <v>0</v>
      </c>
      <c r="FU120" s="223">
        <f>IFERROR(IF(RIGHT(VLOOKUP($A120,csapatok!$A:$NN,FU$320,FALSE),5)="Csere",VLOOKUP(LEFT(VLOOKUP($A120,csapatok!$A:$NN,FU$320,FALSE),LEN(VLOOKUP($A120,csapatok!$A:$NN,FU$320,FALSE))-6),'csapat-ranglista'!$A:$FP,FU$321,FALSE)/8,VLOOKUP(VLOOKUP($A120,csapatok!$A:$NN,FU$320,FALSE),'csapat-ranglista'!$A:$FP,FU$321,FALSE)/4),0)</f>
        <v>0</v>
      </c>
      <c r="FV120" s="223">
        <f>IFERROR(IF(RIGHT(VLOOKUP($A120,csapatok!$A:$NN,FV$320,FALSE),5)="Csere",VLOOKUP(LEFT(VLOOKUP($A120,csapatok!$A:$NN,FV$320,FALSE),LEN(VLOOKUP($A120,csapatok!$A:$NN,FV$320,FALSE))-6),'csapat-ranglista'!$A:$FP,FV$321,FALSE)/8,VLOOKUP(VLOOKUP($A120,csapatok!$A:$NN,FV$320,FALSE),'csapat-ranglista'!$A:$FP,FV$321,FALSE)/4),0)</f>
        <v>0</v>
      </c>
      <c r="FW120" s="223">
        <f>IFERROR(IF(RIGHT(VLOOKUP($A120,csapatok!$A:$NN,FW$320,FALSE),5)="Csere",VLOOKUP(LEFT(VLOOKUP($A120,csapatok!$A:$NN,FW$320,FALSE),LEN(VLOOKUP($A120,csapatok!$A:$NN,FW$320,FALSE))-6),'csapat-ranglista'!$A:$FP,FW$321,FALSE)/8,VLOOKUP(VLOOKUP($A120,csapatok!$A:$NN,FW$320,FALSE),'csapat-ranglista'!$A:$FP,FW$321,FALSE)/4),0)</f>
        <v>0</v>
      </c>
      <c r="FX120" s="223">
        <f>IFERROR(IF(RIGHT(VLOOKUP($A120,csapatok!$A:$NN,FX$320,FALSE),5)="Csere",VLOOKUP(LEFT(VLOOKUP($A120,csapatok!$A:$NN,FX$320,FALSE),LEN(VLOOKUP($A120,csapatok!$A:$NN,FX$320,FALSE))-6),'csapat-ranglista'!$A:$FP,FX$321,FALSE)/8,VLOOKUP(VLOOKUP($A120,csapatok!$A:$NN,FX$320,FALSE),'csapat-ranglista'!$A:$FP,FX$321,FALSE)/4),0)</f>
        <v>0</v>
      </c>
      <c r="FY120" s="223">
        <f>IFERROR(IF(RIGHT(VLOOKUP($A120,csapatok!$A:$NN,FY$320,FALSE),5)="Csere",VLOOKUP(LEFT(VLOOKUP($A120,csapatok!$A:$NN,FY$320,FALSE),LEN(VLOOKUP($A120,csapatok!$A:$NN,FY$320,FALSE))-6),'csapat-ranglista'!$A:$FP,FY$321,FALSE)/8,VLOOKUP(VLOOKUP($A120,csapatok!$A:$NN,FY$320,FALSE),'csapat-ranglista'!$A:$FP,FY$321,FALSE)/4),0)</f>
        <v>0</v>
      </c>
      <c r="FZ120" s="223">
        <f>IFERROR(IF(RIGHT(VLOOKUP($A120,csapatok!$A:$NN,FZ$320,FALSE),5)="Csere",VLOOKUP(LEFT(VLOOKUP($A120,csapatok!$A:$NN,FZ$320,FALSE),LEN(VLOOKUP($A120,csapatok!$A:$NN,FZ$320,FALSE))-6),'csapat-ranglista'!$A:$FP,FZ$321,FALSE)/8,VLOOKUP(VLOOKUP($A120,csapatok!$A:$NN,FZ$320,FALSE),'csapat-ranglista'!$A:$FP,FZ$321,FALSE)/4),0)</f>
        <v>0</v>
      </c>
      <c r="GA120" s="223">
        <f>IFERROR(IF(RIGHT(VLOOKUP($A120,csapatok!$A:$NN,GA$320,FALSE),5)="Csere",VLOOKUP(LEFT(VLOOKUP($A120,csapatok!$A:$NN,GA$320,FALSE),LEN(VLOOKUP($A120,csapatok!$A:$NN,GA$320,FALSE))-6),'csapat-ranglista'!$A:$FP,GA$321,FALSE)/8,VLOOKUP(VLOOKUP($A120,csapatok!$A:$NN,GA$320,FALSE),'csapat-ranglista'!$A:$FP,GA$321,FALSE)/4),0)</f>
        <v>0</v>
      </c>
      <c r="GB120" s="223">
        <f>IFERROR(IF(RIGHT(VLOOKUP($A120,csapatok!$A:$NN,GB$320,FALSE),5)="Csere",VLOOKUP(LEFT(VLOOKUP($A120,csapatok!$A:$NN,GB$320,FALSE),LEN(VLOOKUP($A120,csapatok!$A:$NN,GB$320,FALSE))-6),'csapat-ranglista'!$A:$FP,GB$321,FALSE)/8,VLOOKUP(VLOOKUP($A120,csapatok!$A:$NN,GB$320,FALSE),'csapat-ranglista'!$A:$FP,GB$321,FALSE)/4),0)</f>
        <v>0</v>
      </c>
      <c r="GC120" s="223">
        <f>IFERROR(IF(RIGHT(VLOOKUP($A120,csapatok!$A:$NN,GC$320,FALSE),5)="Csere",VLOOKUP(LEFT(VLOOKUP($A120,csapatok!$A:$NN,GC$320,FALSE),LEN(VLOOKUP($A120,csapatok!$A:$NN,GC$320,FALSE))-6),'csapat-ranglista'!$A:$FP,GC$321,FALSE)/8,VLOOKUP(VLOOKUP($A120,csapatok!$A:$NN,GC$320,FALSE),'csapat-ranglista'!$A:$FP,GC$321,FALSE)/4),0)</f>
        <v>0</v>
      </c>
      <c r="GD120" s="247">
        <f>SUM(EQ120:GC120)</f>
        <v>1.6520121859730155</v>
      </c>
    </row>
    <row r="121" spans="1:186">
      <c r="A121" s="32" t="s">
        <v>61</v>
      </c>
      <c r="B121" s="131">
        <v>32211</v>
      </c>
      <c r="C121" s="131" t="str">
        <f>IF(B121=0,"",IF(B121&lt;$C$1,"felnőtt","ifi"))</f>
        <v>felnőtt</v>
      </c>
      <c r="D121" s="32" t="s">
        <v>9</v>
      </c>
      <c r="E121" s="45">
        <v>13.5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8.6142706298441283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f>IFERROR(IF(RIGHT(VLOOKUP($A121,csapatok!$A:$BL,X$320,FALSE),5)="Csere",VLOOKUP(LEFT(VLOOKUP($A121,csapatok!$A:$BL,X$320,FALSE),LEN(VLOOKUP($A121,csapatok!$A:$BL,X$320,FALSE))-6),'csapat-ranglista'!$A:$FP,X$321,FALSE)/8,VLOOKUP(VLOOKUP($A121,csapatok!$A:$BL,X$320,FALSE),'csapat-ranglista'!$A:$FP,X$321,FALSE)/4),0)</f>
        <v>0</v>
      </c>
      <c r="Y121" s="32">
        <f>IFERROR(IF(RIGHT(VLOOKUP($A121,csapatok!$A:$BL,Y$320,FALSE),5)="Csere",VLOOKUP(LEFT(VLOOKUP($A121,csapatok!$A:$BL,Y$320,FALSE),LEN(VLOOKUP($A121,csapatok!$A:$BL,Y$320,FALSE))-6),'csapat-ranglista'!$A:$FP,Y$321,FALSE)/8,VLOOKUP(VLOOKUP($A121,csapatok!$A:$BL,Y$320,FALSE),'csapat-ranglista'!$A:$FP,Y$321,FALSE)/4),0)</f>
        <v>0</v>
      </c>
      <c r="Z121" s="32">
        <f>IFERROR(IF(RIGHT(VLOOKUP($A121,csapatok!$A:$BL,Z$320,FALSE),5)="Csere",VLOOKUP(LEFT(VLOOKUP($A121,csapatok!$A:$BL,Z$320,FALSE),LEN(VLOOKUP($A121,csapatok!$A:$BL,Z$320,FALSE))-6),'csapat-ranglista'!$A:$FP,Z$321,FALSE)/8,VLOOKUP(VLOOKUP($A121,csapatok!$A:$BL,Z$320,FALSE),'csapat-ranglista'!$A:$FP,Z$321,FALSE)/4),0)</f>
        <v>0</v>
      </c>
      <c r="AA121" s="32">
        <f>IFERROR(IF(RIGHT(VLOOKUP($A121,csapatok!$A:$BL,AA$320,FALSE),5)="Csere",VLOOKUP(LEFT(VLOOKUP($A121,csapatok!$A:$BL,AA$320,FALSE),LEN(VLOOKUP($A121,csapatok!$A:$BL,AA$320,FALSE))-6),'csapat-ranglista'!$A:$FP,AA$321,FALSE)/8,VLOOKUP(VLOOKUP($A121,csapatok!$A:$BL,AA$320,FALSE),'csapat-ranglista'!$A:$FP,AA$321,FALSE)/4),0)</f>
        <v>0</v>
      </c>
      <c r="AB121" s="223">
        <f>IFERROR(IF(RIGHT(VLOOKUP($A121,csapatok!$A:$BL,AB$320,FALSE),5)="Csere",VLOOKUP(LEFT(VLOOKUP($A121,csapatok!$A:$BL,AB$320,FALSE),LEN(VLOOKUP($A121,csapatok!$A:$BL,AB$320,FALSE))-6),'csapat-ranglista'!$A:$FP,AB$321,FALSE)/8,VLOOKUP(VLOOKUP($A121,csapatok!$A:$BL,AB$320,FALSE),'csapat-ranglista'!$A:$FP,AB$321,FALSE)/4),0)</f>
        <v>0</v>
      </c>
      <c r="AC121" s="223">
        <f>IFERROR(IF(RIGHT(VLOOKUP($A121,csapatok!$A:$BL,AC$320,FALSE),5)="Csere",VLOOKUP(LEFT(VLOOKUP($A121,csapatok!$A:$BL,AC$320,FALSE),LEN(VLOOKUP($A121,csapatok!$A:$BL,AC$320,FALSE))-6),'csapat-ranglista'!$A:$FP,AC$321,FALSE)/8,VLOOKUP(VLOOKUP($A121,csapatok!$A:$BL,AC$320,FALSE),'csapat-ranglista'!$A:$FP,AC$321,FALSE)/4),0)</f>
        <v>0</v>
      </c>
      <c r="AD121" s="223">
        <f>IFERROR(IF(RIGHT(VLOOKUP($A121,csapatok!$A:$BL,AD$320,FALSE),5)="Csere",VLOOKUP(LEFT(VLOOKUP($A121,csapatok!$A:$BL,AD$320,FALSE),LEN(VLOOKUP($A121,csapatok!$A:$BL,AD$320,FALSE))-6),'csapat-ranglista'!$A:$FP,AD$321,FALSE)/8,VLOOKUP(VLOOKUP($A121,csapatok!$A:$BL,AD$320,FALSE),'csapat-ranglista'!$A:$FP,AD$321,FALSE)/4),0)</f>
        <v>0</v>
      </c>
      <c r="AE121" s="223">
        <f>IFERROR(IF(RIGHT(VLOOKUP($A121,csapatok!$A:$BL,AE$320,FALSE),5)="Csere",VLOOKUP(LEFT(VLOOKUP($A121,csapatok!$A:$BL,AE$320,FALSE),LEN(VLOOKUP($A121,csapatok!$A:$BL,AE$320,FALSE))-6),'csapat-ranglista'!$A:$FP,AE$321,FALSE)/8,VLOOKUP(VLOOKUP($A121,csapatok!$A:$BL,AE$320,FALSE),'csapat-ranglista'!$A:$FP,AE$321,FALSE)/4),0)</f>
        <v>0</v>
      </c>
      <c r="AF121" s="223">
        <f>IFERROR(IF(RIGHT(VLOOKUP($A121,csapatok!$A:$BL,AF$320,FALSE),5)="Csere",VLOOKUP(LEFT(VLOOKUP($A121,csapatok!$A:$BL,AF$320,FALSE),LEN(VLOOKUP($A121,csapatok!$A:$BL,AF$320,FALSE))-6),'csapat-ranglista'!$A:$FP,AF$321,FALSE)/8,VLOOKUP(VLOOKUP($A121,csapatok!$A:$BL,AF$320,FALSE),'csapat-ranglista'!$A:$FP,AF$321,FALSE)/4),0)</f>
        <v>0</v>
      </c>
      <c r="AG121" s="223">
        <f>IFERROR(IF(RIGHT(VLOOKUP($A121,csapatok!$A:$BL,AG$320,FALSE),5)="Csere",VLOOKUP(LEFT(VLOOKUP($A121,csapatok!$A:$BL,AG$320,FALSE),LEN(VLOOKUP($A121,csapatok!$A:$BL,AG$320,FALSE))-6),'csapat-ranglista'!$A:$FP,AG$321,FALSE)/8,VLOOKUP(VLOOKUP($A121,csapatok!$A:$BL,AG$320,FALSE),'csapat-ranglista'!$A:$FP,AG$321,FALSE)/4),0)</f>
        <v>0</v>
      </c>
      <c r="AH121" s="223">
        <f>IFERROR(IF(RIGHT(VLOOKUP($A121,csapatok!$A:$BL,AH$320,FALSE),5)="Csere",VLOOKUP(LEFT(VLOOKUP($A121,csapatok!$A:$BL,AH$320,FALSE),LEN(VLOOKUP($A121,csapatok!$A:$BL,AH$320,FALSE))-6),'csapat-ranglista'!$A:$FP,AH$321,FALSE)/8,VLOOKUP(VLOOKUP($A121,csapatok!$A:$BL,AH$320,FALSE),'csapat-ranglista'!$A:$FP,AH$321,FALSE)/4),0)</f>
        <v>0</v>
      </c>
      <c r="AI121" s="223">
        <f>IFERROR(IF(RIGHT(VLOOKUP($A121,csapatok!$A:$BL,AI$320,FALSE),5)="Csere",VLOOKUP(LEFT(VLOOKUP($A121,csapatok!$A:$BL,AI$320,FALSE),LEN(VLOOKUP($A121,csapatok!$A:$BL,AI$320,FALSE))-6),'csapat-ranglista'!$A:$FP,AI$321,FALSE)/8,VLOOKUP(VLOOKUP($A121,csapatok!$A:$BL,AI$320,FALSE),'csapat-ranglista'!$A:$FP,AI$321,FALSE)/4),0)</f>
        <v>14.217798670497324</v>
      </c>
      <c r="AJ121" s="223">
        <f>IFERROR(IF(RIGHT(VLOOKUP($A121,csapatok!$A:$BL,AJ$320,FALSE),5)="Csere",VLOOKUP(LEFT(VLOOKUP($A121,csapatok!$A:$BL,AJ$320,FALSE),LEN(VLOOKUP($A121,csapatok!$A:$BL,AJ$320,FALSE))-6),'csapat-ranglista'!$A:$FP,AJ$321,FALSE)/8,VLOOKUP(VLOOKUP($A121,csapatok!$A:$BL,AJ$320,FALSE),'csapat-ranglista'!$A:$FP,AJ$321,FALSE)/2),0)</f>
        <v>0</v>
      </c>
      <c r="AK121" s="223">
        <f>IFERROR(IF(RIGHT(VLOOKUP($A121,csapatok!$A:$CN,AK$320,FALSE),5)="Csere",VLOOKUP(LEFT(VLOOKUP($A121,csapatok!$A:$CN,AK$320,FALSE),LEN(VLOOKUP($A121,csapatok!$A:$CN,AK$320,FALSE))-6),'csapat-ranglista'!$A:$FP,AK$321,FALSE)/8,VLOOKUP(VLOOKUP($A121,csapatok!$A:$CN,AK$320,FALSE),'csapat-ranglista'!$A:$FP,AK$321,FALSE)/4),0)</f>
        <v>0</v>
      </c>
      <c r="AL121" s="223">
        <f>IFERROR(IF(RIGHT(VLOOKUP($A121,csapatok!$A:$CN,AL$320,FALSE),5)="Csere",VLOOKUP(LEFT(VLOOKUP($A121,csapatok!$A:$CN,AL$320,FALSE),LEN(VLOOKUP($A121,csapatok!$A:$CN,AL$320,FALSE))-6),'csapat-ranglista'!$A:$FP,AL$321,FALSE)/8,VLOOKUP(VLOOKUP($A121,csapatok!$A:$CN,AL$320,FALSE),'csapat-ranglista'!$A:$FP,AL$321,FALSE)/4),0)</f>
        <v>0</v>
      </c>
      <c r="AM121" s="223">
        <f>IFERROR(IF(RIGHT(VLOOKUP($A121,csapatok!$A:$CN,AM$320,FALSE),5)="Csere",VLOOKUP(LEFT(VLOOKUP($A121,csapatok!$A:$CN,AM$320,FALSE),LEN(VLOOKUP($A121,csapatok!$A:$CN,AM$320,FALSE))-6),'csapat-ranglista'!$A:$FP,AM$321,FALSE)/8,VLOOKUP(VLOOKUP($A121,csapatok!$A:$CN,AM$320,FALSE),'csapat-ranglista'!$A:$FP,AM$321,FALSE)/4),0)</f>
        <v>0</v>
      </c>
      <c r="AN121" s="223">
        <f>IFERROR(IF(RIGHT(VLOOKUP($A121,csapatok!$A:$CN,AN$320,FALSE),5)="Csere",VLOOKUP(LEFT(VLOOKUP($A121,csapatok!$A:$CN,AN$320,FALSE),LEN(VLOOKUP($A121,csapatok!$A:$CN,AN$320,FALSE))-6),'csapat-ranglista'!$A:$FP,AN$321,FALSE)/8,VLOOKUP(VLOOKUP($A121,csapatok!$A:$CN,AN$320,FALSE),'csapat-ranglista'!$A:$FP,AN$321,FALSE)/4),0)</f>
        <v>0</v>
      </c>
      <c r="AO121" s="223">
        <f>IFERROR(IF(RIGHT(VLOOKUP($A121,csapatok!$A:$CN,AO$320,FALSE),5)="Csere",VLOOKUP(LEFT(VLOOKUP($A121,csapatok!$A:$CN,AO$320,FALSE),LEN(VLOOKUP($A121,csapatok!$A:$CN,AO$320,FALSE))-6),'csapat-ranglista'!$A:$FP,AO$321,FALSE)/8,VLOOKUP(VLOOKUP($A121,csapatok!$A:$CN,AO$320,FALSE),'csapat-ranglista'!$A:$FP,AO$321,FALSE)/4),0)</f>
        <v>0</v>
      </c>
      <c r="AP121" s="223">
        <f>IFERROR(IF(RIGHT(VLOOKUP($A121,csapatok!$A:$CN,AP$320,FALSE),5)="Csere",VLOOKUP(LEFT(VLOOKUP($A121,csapatok!$A:$CN,AP$320,FALSE),LEN(VLOOKUP($A121,csapatok!$A:$CN,AP$320,FALSE))-6),'csapat-ranglista'!$A:$FP,AP$321,FALSE)/8,VLOOKUP(VLOOKUP($A121,csapatok!$A:$CN,AP$320,FALSE),'csapat-ranglista'!$A:$FP,AP$321,FALSE)/4),0)</f>
        <v>0</v>
      </c>
      <c r="AQ121" s="223">
        <f>IFERROR(IF(RIGHT(VLOOKUP($A121,csapatok!$A:$CN,AQ$320,FALSE),5)="Csere",VLOOKUP(LEFT(VLOOKUP($A121,csapatok!$A:$CN,AQ$320,FALSE),LEN(VLOOKUP($A121,csapatok!$A:$CN,AQ$320,FALSE))-6),'csapat-ranglista'!$A:$FP,AQ$321,FALSE)/8,VLOOKUP(VLOOKUP($A121,csapatok!$A:$CN,AQ$320,FALSE),'csapat-ranglista'!$A:$FP,AQ$321,FALSE)/4),0)</f>
        <v>0</v>
      </c>
      <c r="AR121" s="223">
        <f>IFERROR(IF(RIGHT(VLOOKUP($A121,csapatok!$A:$CN,AR$320,FALSE),5)="Csere",VLOOKUP(LEFT(VLOOKUP($A121,csapatok!$A:$CN,AR$320,FALSE),LEN(VLOOKUP($A121,csapatok!$A:$CN,AR$320,FALSE))-6),'csapat-ranglista'!$A:$FP,AR$321,FALSE)/8,VLOOKUP(VLOOKUP($A121,csapatok!$A:$CN,AR$320,FALSE),'csapat-ranglista'!$A:$FP,AR$321,FALSE)/4),0)</f>
        <v>0</v>
      </c>
      <c r="AS121" s="223">
        <f>IFERROR(IF(RIGHT(VLOOKUP($A121,csapatok!$A:$CN,AS$320,FALSE),5)="Csere",VLOOKUP(LEFT(VLOOKUP($A121,csapatok!$A:$CN,AS$320,FALSE),LEN(VLOOKUP($A121,csapatok!$A:$CN,AS$320,FALSE))-6),'csapat-ranglista'!$A:$FP,AS$321,FALSE)/8,VLOOKUP(VLOOKUP($A121,csapatok!$A:$CN,AS$320,FALSE),'csapat-ranglista'!$A:$FP,AS$321,FALSE)/4),0)</f>
        <v>25.745276155162582</v>
      </c>
      <c r="AT121" s="223">
        <f>IFERROR(IF(RIGHT(VLOOKUP($A121,csapatok!$A:$CN,AT$320,FALSE),5)="Csere",VLOOKUP(LEFT(VLOOKUP($A121,csapatok!$A:$CN,AT$320,FALSE),LEN(VLOOKUP($A121,csapatok!$A:$CN,AT$320,FALSE))-6),'csapat-ranglista'!$A:$FP,AT$321,FALSE)/8,VLOOKUP(VLOOKUP($A121,csapatok!$A:$CN,AT$320,FALSE),'csapat-ranglista'!$A:$FP,AT$321,FALSE)/4),0)</f>
        <v>0</v>
      </c>
      <c r="AU121" s="223">
        <f>IFERROR(IF(RIGHT(VLOOKUP($A121,csapatok!$A:$CN,AU$320,FALSE),5)="Csere",VLOOKUP(LEFT(VLOOKUP($A121,csapatok!$A:$CN,AU$320,FALSE),LEN(VLOOKUP($A121,csapatok!$A:$CN,AU$320,FALSE))-6),'csapat-ranglista'!$A:$FP,AU$321,FALSE)/8,VLOOKUP(VLOOKUP($A121,csapatok!$A:$CN,AU$320,FALSE),'csapat-ranglista'!$A:$FP,AU$321,FALSE)/4),0)</f>
        <v>0</v>
      </c>
      <c r="AV121" s="223">
        <f>IFERROR(IF(RIGHT(VLOOKUP($A121,csapatok!$A:$CN,AV$320,FALSE),5)="Csere",VLOOKUP(LEFT(VLOOKUP($A121,csapatok!$A:$CN,AV$320,FALSE),LEN(VLOOKUP($A121,csapatok!$A:$CN,AV$320,FALSE))-6),'csapat-ranglista'!$A:$FP,AV$321,FALSE)/8,VLOOKUP(VLOOKUP($A121,csapatok!$A:$CN,AV$320,FALSE),'csapat-ranglista'!$A:$FP,AV$321,FALSE)/4),0)</f>
        <v>0</v>
      </c>
      <c r="AW121" s="223">
        <f>IFERROR(IF(RIGHT(VLOOKUP($A121,csapatok!$A:$CN,AW$320,FALSE),5)="Csere",VLOOKUP(LEFT(VLOOKUP($A121,csapatok!$A:$CN,AW$320,FALSE),LEN(VLOOKUP($A121,csapatok!$A:$CN,AW$320,FALSE))-6),'csapat-ranglista'!$A:$FP,AW$321,FALSE)/8,VLOOKUP(VLOOKUP($A121,csapatok!$A:$CN,AW$320,FALSE),'csapat-ranglista'!$A:$FP,AW$321,FALSE)/4),0)</f>
        <v>0</v>
      </c>
      <c r="AX121" s="223">
        <f>IFERROR(IF(RIGHT(VLOOKUP($A121,csapatok!$A:$CN,AX$320,FALSE),5)="Csere",VLOOKUP(LEFT(VLOOKUP($A121,csapatok!$A:$CN,AX$320,FALSE),LEN(VLOOKUP($A121,csapatok!$A:$CN,AX$320,FALSE))-6),'csapat-ranglista'!$A:$FP,AX$321,FALSE)/8,VLOOKUP(VLOOKUP($A121,csapatok!$A:$CN,AX$320,FALSE),'csapat-ranglista'!$A:$FP,AX$321,FALSE)/4),0)</f>
        <v>0</v>
      </c>
      <c r="AY121" s="223">
        <f>IFERROR(IF(RIGHT(VLOOKUP($A121,csapatok!$A:$NN,AY$320,FALSE),5)="Csere",VLOOKUP(LEFT(VLOOKUP($A121,csapatok!$A:$NN,AY$320,FALSE),LEN(VLOOKUP($A121,csapatok!$A:$NN,AY$320,FALSE))-6),'csapat-ranglista'!$A:$FP,AY$321,FALSE)/8,VLOOKUP(VLOOKUP($A121,csapatok!$A:$NN,AY$320,FALSE),'csapat-ranglista'!$A:$FP,AY$321,FALSE)/4),0)</f>
        <v>4.1463070070469383</v>
      </c>
      <c r="AZ121" s="223">
        <f>IFERROR(IF(RIGHT(VLOOKUP($A121,csapatok!$A:$NN,AZ$320,FALSE),5)="Csere",VLOOKUP(LEFT(VLOOKUP($A121,csapatok!$A:$NN,AZ$320,FALSE),LEN(VLOOKUP($A121,csapatok!$A:$NN,AZ$320,FALSE))-6),'csapat-ranglista'!$A:$FP,AZ$321,FALSE)/8,VLOOKUP(VLOOKUP($A121,csapatok!$A:$NN,AZ$320,FALSE),'csapat-ranglista'!$A:$FP,AZ$321,FALSE)/4),0)</f>
        <v>0</v>
      </c>
      <c r="BA121" s="223">
        <f>IFERROR(IF(RIGHT(VLOOKUP($A121,csapatok!$A:$NN,BA$320,FALSE),5)="Csere",VLOOKUP(LEFT(VLOOKUP($A121,csapatok!$A:$NN,BA$320,FALSE),LEN(VLOOKUP($A121,csapatok!$A:$NN,BA$320,FALSE))-6),'csapat-ranglista'!$A:$FP,BA$321,FALSE)/8,VLOOKUP(VLOOKUP($A121,csapatok!$A:$NN,BA$320,FALSE),'csapat-ranglista'!$A:$FP,BA$321,FALSE)/4),0)</f>
        <v>0</v>
      </c>
      <c r="BB121" s="223">
        <f>IFERROR(IF(RIGHT(VLOOKUP($A121,csapatok!$A:$NN,BB$320,FALSE),5)="Csere",VLOOKUP(LEFT(VLOOKUP($A121,csapatok!$A:$NN,BB$320,FALSE),LEN(VLOOKUP($A121,csapatok!$A:$NN,BB$320,FALSE))-6),'csapat-ranglista'!$A:$FP,BB$321,FALSE)/8,VLOOKUP(VLOOKUP($A121,csapatok!$A:$NN,BB$320,FALSE),'csapat-ranglista'!$A:$FP,BB$321,FALSE)/4),0)</f>
        <v>0</v>
      </c>
      <c r="BC121" s="224">
        <f>versenyek!$ES$11*IFERROR(VLOOKUP(VLOOKUP($A121,versenyek!ER:ET,3,FALSE),szabalyok!$A$16:$B$23,2,FALSE)/4,0)</f>
        <v>0</v>
      </c>
      <c r="BD121" s="224">
        <f>versenyek!$EV$11*IFERROR(VLOOKUP(VLOOKUP($A121,versenyek!EU:EW,3,FALSE),szabalyok!$A$16:$B$23,2,FALSE)/4,0)</f>
        <v>0</v>
      </c>
      <c r="BE121" s="223">
        <f>IFERROR(IF(RIGHT(VLOOKUP($A121,csapatok!$A:$NN,BE$320,FALSE),5)="Csere",VLOOKUP(LEFT(VLOOKUP($A121,csapatok!$A:$NN,BE$320,FALSE),LEN(VLOOKUP($A121,csapatok!$A:$NN,BE$320,FALSE))-6),'csapat-ranglista'!$A:$FP,BE$321,FALSE)/8,VLOOKUP(VLOOKUP($A121,csapatok!$A:$NN,BE$320,FALSE),'csapat-ranglista'!$A:$FP,BE$321,FALSE)/4),0)</f>
        <v>0</v>
      </c>
      <c r="BF121" s="223">
        <f>IFERROR(IF(RIGHT(VLOOKUP($A121,csapatok!$A:$NN,BF$320,FALSE),5)="Csere",VLOOKUP(LEFT(VLOOKUP($A121,csapatok!$A:$NN,BF$320,FALSE),LEN(VLOOKUP($A121,csapatok!$A:$NN,BF$320,FALSE))-6),'csapat-ranglista'!$A:$FP,BF$321,FALSE)/8,VLOOKUP(VLOOKUP($A121,csapatok!$A:$NN,BF$320,FALSE),'csapat-ranglista'!$A:$FP,BF$321,FALSE)/4),0)</f>
        <v>0</v>
      </c>
      <c r="BG121" s="223">
        <f>IFERROR(IF(RIGHT(VLOOKUP($A121,csapatok!$A:$NN,BG$320,FALSE),5)="Csere",VLOOKUP(LEFT(VLOOKUP($A121,csapatok!$A:$NN,BG$320,FALSE),LEN(VLOOKUP($A121,csapatok!$A:$NN,BG$320,FALSE))-6),'csapat-ranglista'!$A:$FP,BG$321,FALSE)/8,VLOOKUP(VLOOKUP($A121,csapatok!$A:$NN,BG$320,FALSE),'csapat-ranglista'!$A:$FP,BG$321,FALSE)/4),0)</f>
        <v>0</v>
      </c>
      <c r="BH121" s="223">
        <f>IFERROR(IF(RIGHT(VLOOKUP($A121,csapatok!$A:$NN,BH$320,FALSE),5)="Csere",VLOOKUP(LEFT(VLOOKUP($A121,csapatok!$A:$NN,BH$320,FALSE),LEN(VLOOKUP($A121,csapatok!$A:$NN,BH$320,FALSE))-6),'csapat-ranglista'!$A:$FP,BH$321,FALSE)/8,VLOOKUP(VLOOKUP($A121,csapatok!$A:$NN,BH$320,FALSE),'csapat-ranglista'!$A:$FP,BH$321,FALSE)/4),0)</f>
        <v>0</v>
      </c>
      <c r="BI121" s="223">
        <f>IFERROR(IF(RIGHT(VLOOKUP($A121,csapatok!$A:$NN,BI$320,FALSE),5)="Csere",VLOOKUP(LEFT(VLOOKUP($A121,csapatok!$A:$NN,BI$320,FALSE),LEN(VLOOKUP($A121,csapatok!$A:$NN,BI$320,FALSE))-6),'csapat-ranglista'!$A:$FP,BI$321,FALSE)/8,VLOOKUP(VLOOKUP($A121,csapatok!$A:$NN,BI$320,FALSE),'csapat-ranglista'!$A:$FP,BI$321,FALSE)/4),0)</f>
        <v>0</v>
      </c>
      <c r="BJ121" s="223">
        <f>IFERROR(IF(RIGHT(VLOOKUP($A121,csapatok!$A:$NN,BJ$320,FALSE),5)="Csere",VLOOKUP(LEFT(VLOOKUP($A121,csapatok!$A:$NN,BJ$320,FALSE),LEN(VLOOKUP($A121,csapatok!$A:$NN,BJ$320,FALSE))-6),'csapat-ranglista'!$A:$FP,BJ$321,FALSE)/8,VLOOKUP(VLOOKUP($A121,csapatok!$A:$NN,BJ$320,FALSE),'csapat-ranglista'!$A:$FP,BJ$321,FALSE)/4),0)</f>
        <v>0</v>
      </c>
      <c r="BK121" s="223">
        <f>IFERROR(IF(RIGHT(VLOOKUP($A121,csapatok!$A:$NN,BK$320,FALSE),5)="Csere",VLOOKUP(LEFT(VLOOKUP($A121,csapatok!$A:$NN,BK$320,FALSE),LEN(VLOOKUP($A121,csapatok!$A:$NN,BK$320,FALSE))-6),'csapat-ranglista'!$A:$FP,BK$321,FALSE)/8,VLOOKUP(VLOOKUP($A121,csapatok!$A:$NN,BK$320,FALSE),'csapat-ranglista'!$A:$FP,BK$321,FALSE)/4),0)</f>
        <v>0</v>
      </c>
      <c r="BL121" s="223">
        <f>IFERROR(IF(RIGHT(VLOOKUP($A121,csapatok!$A:$NN,BL$320,FALSE),5)="Csere",VLOOKUP(LEFT(VLOOKUP($A121,csapatok!$A:$NN,BL$320,FALSE),LEN(VLOOKUP($A121,csapatok!$A:$NN,BL$320,FALSE))-6),'csapat-ranglista'!$A:$FP,BL$321,FALSE)/8,VLOOKUP(VLOOKUP($A121,csapatok!$A:$NN,BL$320,FALSE),'csapat-ranglista'!$A:$FP,BL$321,FALSE)/4),0)</f>
        <v>11.508060968398196</v>
      </c>
      <c r="BM121" s="223">
        <f>IFERROR(IF(RIGHT(VLOOKUP($A121,csapatok!$A:$NN,BM$320,FALSE),5)="Csere",VLOOKUP(LEFT(VLOOKUP($A121,csapatok!$A:$NN,BM$320,FALSE),LEN(VLOOKUP($A121,csapatok!$A:$NN,BM$320,FALSE))-6),'csapat-ranglista'!$A:$FP,BM$321,FALSE)/8,VLOOKUP(VLOOKUP($A121,csapatok!$A:$NN,BM$320,FALSE),'csapat-ranglista'!$A:$FP,BM$321,FALSE)/4),0)</f>
        <v>0</v>
      </c>
      <c r="BN121" s="223">
        <f>IFERROR(IF(RIGHT(VLOOKUP($A121,csapatok!$A:$NN,BN$320,FALSE),5)="Csere",VLOOKUP(LEFT(VLOOKUP($A121,csapatok!$A:$NN,BN$320,FALSE),LEN(VLOOKUP($A121,csapatok!$A:$NN,BN$320,FALSE))-6),'csapat-ranglista'!$A:$FP,BN$321,FALSE)/8,VLOOKUP(VLOOKUP($A121,csapatok!$A:$NN,BN$320,FALSE),'csapat-ranglista'!$A:$FP,BN$321,FALSE)/4),0)</f>
        <v>0</v>
      </c>
      <c r="BO121" s="223">
        <f>IFERROR(IF(RIGHT(VLOOKUP($A121,csapatok!$A:$NN,BO$320,FALSE),5)="Csere",VLOOKUP(LEFT(VLOOKUP($A121,csapatok!$A:$NN,BO$320,FALSE),LEN(VLOOKUP($A121,csapatok!$A:$NN,BO$320,FALSE))-6),'csapat-ranglista'!$A:$FP,BO$321,FALSE)/8,VLOOKUP(VLOOKUP($A121,csapatok!$A:$NN,BO$320,FALSE),'csapat-ranglista'!$A:$FP,BO$321,FALSE)/4),0)</f>
        <v>7.8705134940299075</v>
      </c>
      <c r="BP121" s="223">
        <f>IFERROR(IF(RIGHT(VLOOKUP($A121,csapatok!$A:$NN,BP$320,FALSE),5)="Csere",VLOOKUP(LEFT(VLOOKUP($A121,csapatok!$A:$NN,BP$320,FALSE),LEN(VLOOKUP($A121,csapatok!$A:$NN,BP$320,FALSE))-6),'csapat-ranglista'!$A:$FP,BP$321,FALSE)/8,VLOOKUP(VLOOKUP($A121,csapatok!$A:$NN,BP$320,FALSE),'csapat-ranglista'!$A:$FP,BP$321,FALSE)/4),0)</f>
        <v>0</v>
      </c>
      <c r="BQ121" s="223">
        <f>IFERROR(IF(RIGHT(VLOOKUP($A121,csapatok!$A:$NN,BQ$320,FALSE),5)="Csere",VLOOKUP(LEFT(VLOOKUP($A121,csapatok!$A:$NN,BQ$320,FALSE),LEN(VLOOKUP($A121,csapatok!$A:$NN,BQ$320,FALSE))-6),'csapat-ranglista'!$A:$FP,BQ$321,FALSE)/8,VLOOKUP(VLOOKUP($A121,csapatok!$A:$NN,BQ$320,FALSE),'csapat-ranglista'!$A:$FP,BQ$321,FALSE)/4),0)</f>
        <v>0</v>
      </c>
      <c r="BR121" s="223">
        <f>IFERROR(IF(RIGHT(VLOOKUP($A121,csapatok!$A:$NN,BR$320,FALSE),5)="Csere",VLOOKUP(LEFT(VLOOKUP($A121,csapatok!$A:$NN,BR$320,FALSE),LEN(VLOOKUP($A121,csapatok!$A:$NN,BR$320,FALSE))-6),'csapat-ranglista'!$A:$FP,BR$321,FALSE)/8,VLOOKUP(VLOOKUP($A121,csapatok!$A:$NN,BR$320,FALSE),'csapat-ranglista'!$A:$FP,BR$321,FALSE)/4),0)</f>
        <v>25.387151650142222</v>
      </c>
      <c r="BS121" s="223">
        <f>IFERROR(IF(RIGHT(VLOOKUP($A121,csapatok!$A:$NN,BS$320,FALSE),5)="Csere",VLOOKUP(LEFT(VLOOKUP($A121,csapatok!$A:$NN,BS$320,FALSE),LEN(VLOOKUP($A121,csapatok!$A:$NN,BS$320,FALSE))-6),'csapat-ranglista'!$A:$FP,BS$321,FALSE)/8,VLOOKUP(VLOOKUP($A121,csapatok!$A:$NN,BS$320,FALSE),'csapat-ranglista'!$A:$FP,BS$321,FALSE)/4),0)</f>
        <v>10.835971162121787</v>
      </c>
      <c r="BT121" s="223">
        <f>IFERROR(IF(RIGHT(VLOOKUP($A121,csapatok!$A:$NN,BT$320,FALSE),5)="Csere",VLOOKUP(LEFT(VLOOKUP($A121,csapatok!$A:$NN,BT$320,FALSE),LEN(VLOOKUP($A121,csapatok!$A:$NN,BT$320,FALSE))-6),'csapat-ranglista'!$A:$FP,BT$321,FALSE)/8,VLOOKUP(VLOOKUP($A121,csapatok!$A:$NN,BT$320,FALSE),'csapat-ranglista'!$A:$FP,BT$321,FALSE)/4),0)</f>
        <v>0</v>
      </c>
      <c r="BU121" s="223">
        <f>IFERROR(IF(RIGHT(VLOOKUP($A121,csapatok!$A:$NN,BU$320,FALSE),5)="Csere",VLOOKUP(LEFT(VLOOKUP($A121,csapatok!$A:$NN,BU$320,FALSE),LEN(VLOOKUP($A121,csapatok!$A:$NN,BU$320,FALSE))-6),'csapat-ranglista'!$A:$FP,BU$321,FALSE)/8,VLOOKUP(VLOOKUP($A121,csapatok!$A:$NN,BU$320,FALSE),'csapat-ranglista'!$A:$FP,BU$321,FALSE)/4),0)</f>
        <v>0</v>
      </c>
      <c r="BV121" s="223">
        <f>IFERROR(IF(RIGHT(VLOOKUP($A121,csapatok!$A:$NN,BV$320,FALSE),5)="Csere",VLOOKUP(LEFT(VLOOKUP($A121,csapatok!$A:$NN,BV$320,FALSE),LEN(VLOOKUP($A121,csapatok!$A:$NN,BV$320,FALSE))-6),'csapat-ranglista'!$A:$FP,BV$321,FALSE)/8,VLOOKUP(VLOOKUP($A121,csapatok!$A:$NN,BV$320,FALSE),'csapat-ranglista'!$A:$FP,BV$321,FALSE)/4),0)</f>
        <v>0</v>
      </c>
      <c r="BW121" s="223">
        <f>IFERROR(IF(RIGHT(VLOOKUP($A121,csapatok!$A:$NN,BW$320,FALSE),5)="Csere",VLOOKUP(LEFT(VLOOKUP($A121,csapatok!$A:$NN,BW$320,FALSE),LEN(VLOOKUP($A121,csapatok!$A:$NN,BW$320,FALSE))-6),'csapat-ranglista'!$A:$FP,BW$321,FALSE)/8,VLOOKUP(VLOOKUP($A121,csapatok!$A:$NN,BW$320,FALSE),'csapat-ranglista'!$A:$FP,BW$321,FALSE)/4),0)</f>
        <v>0</v>
      </c>
      <c r="BX121" s="223">
        <f>IFERROR(IF(RIGHT(VLOOKUP($A121,csapatok!$A:$NN,BX$320,FALSE),5)="Csere",VLOOKUP(LEFT(VLOOKUP($A121,csapatok!$A:$NN,BX$320,FALSE),LEN(VLOOKUP($A121,csapatok!$A:$NN,BX$320,FALSE))-6),'csapat-ranglista'!$A:$FP,BX$321,FALSE)/8,VLOOKUP(VLOOKUP($A121,csapatok!$A:$NN,BX$320,FALSE),'csapat-ranglista'!$A:$FP,BX$321,FALSE)/4),0)</f>
        <v>30.21368996903086</v>
      </c>
      <c r="BY121" s="223">
        <f>IFERROR(IF(RIGHT(VLOOKUP($A121,csapatok!$A:$NN,BY$320,FALSE),5)="Csere",VLOOKUP(LEFT(VLOOKUP($A121,csapatok!$A:$NN,BY$320,FALSE),LEN(VLOOKUP($A121,csapatok!$A:$NN,BY$320,FALSE))-6),'csapat-ranglista'!$A:$FP,BY$321,FALSE)/8,VLOOKUP(VLOOKUP($A121,csapatok!$A:$NN,BY$320,FALSE),'csapat-ranglista'!$A:$FP,BY$321,FALSE)/4),0)</f>
        <v>0</v>
      </c>
      <c r="BZ121" s="223">
        <f>IFERROR(IF(RIGHT(VLOOKUP($A121,csapatok!$A:$NN,BZ$320,FALSE),5)="Csere",VLOOKUP(LEFT(VLOOKUP($A121,csapatok!$A:$NN,BZ$320,FALSE),LEN(VLOOKUP($A121,csapatok!$A:$NN,BZ$320,FALSE))-6),'csapat-ranglista'!$A:$FP,BZ$321,FALSE)/8,VLOOKUP(VLOOKUP($A121,csapatok!$A:$NN,BZ$320,FALSE),'csapat-ranglista'!$A:$FP,BZ$321,FALSE)/4),0)</f>
        <v>0</v>
      </c>
      <c r="CA121" s="223">
        <f>IFERROR(IF(RIGHT(VLOOKUP($A121,csapatok!$A:$NN,CA$320,FALSE),5)="Csere",VLOOKUP(LEFT(VLOOKUP($A121,csapatok!$A:$NN,CA$320,FALSE),LEN(VLOOKUP($A121,csapatok!$A:$NN,CA$320,FALSE))-6),'csapat-ranglista'!$A:$FP,CA$321,FALSE)/8,VLOOKUP(VLOOKUP($A121,csapatok!$A:$NN,CA$320,FALSE),'csapat-ranglista'!$A:$FP,CA$321,FALSE)/4),0)</f>
        <v>0</v>
      </c>
      <c r="CB121" s="223">
        <f>IFERROR(IF(RIGHT(VLOOKUP($A121,csapatok!$A:$NN,CB$320,FALSE),5)="Csere",VLOOKUP(LEFT(VLOOKUP($A121,csapatok!$A:$NN,CB$320,FALSE),LEN(VLOOKUP($A121,csapatok!$A:$NN,CB$320,FALSE))-6),'csapat-ranglista'!$A:$FP,CB$321,FALSE)/8,VLOOKUP(VLOOKUP($A121,csapatok!$A:$NN,CB$320,FALSE),'csapat-ranglista'!$A:$FP,CB$321,FALSE)/4),0)</f>
        <v>0</v>
      </c>
      <c r="CC121" s="223">
        <f>IFERROR(IF(RIGHT(VLOOKUP($A121,csapatok!$A:$NN,CC$320,FALSE),5)="Csere",VLOOKUP(LEFT(VLOOKUP($A121,csapatok!$A:$NN,CC$320,FALSE),LEN(VLOOKUP($A121,csapatok!$A:$NN,CC$320,FALSE))-6),'csapat-ranglista'!$A:$FP,CC$321,FALSE)/8,VLOOKUP(VLOOKUP($A121,csapatok!$A:$NN,CC$320,FALSE),'csapat-ranglista'!$A:$FP,CC$321,FALSE)/4),0)</f>
        <v>0</v>
      </c>
      <c r="CD121" s="223">
        <f>IFERROR(IF(RIGHT(VLOOKUP($A121,csapatok!$A:$NN,CD$320,FALSE),5)="Csere",VLOOKUP(LEFT(VLOOKUP($A121,csapatok!$A:$NN,CD$320,FALSE),LEN(VLOOKUP($A121,csapatok!$A:$NN,CD$320,FALSE))-6),'csapat-ranglista'!$A:$FP,CD$321,FALSE)/8,VLOOKUP(VLOOKUP($A121,csapatok!$A:$NN,CD$320,FALSE),'csapat-ranglista'!$A:$FP,CD$321,FALSE)/4),0)</f>
        <v>0</v>
      </c>
      <c r="CE121" s="223">
        <f>IFERROR(IF(RIGHT(VLOOKUP($A121,csapatok!$A:$NN,CE$320,FALSE),5)="Csere",VLOOKUP(LEFT(VLOOKUP($A121,csapatok!$A:$NN,CE$320,FALSE),LEN(VLOOKUP($A121,csapatok!$A:$NN,CE$320,FALSE))-6),'csapat-ranglista'!$A:$FP,CE$321,FALSE)/8,VLOOKUP(VLOOKUP($A121,csapatok!$A:$NN,CE$320,FALSE),'csapat-ranglista'!$A:$FP,CE$321,FALSE)/4),0)</f>
        <v>0</v>
      </c>
      <c r="CF121" s="223">
        <f>IFERROR(IF(RIGHT(VLOOKUP($A121,csapatok!$A:$NN,CF$320,FALSE),5)="Csere",VLOOKUP(LEFT(VLOOKUP($A121,csapatok!$A:$NN,CF$320,FALSE),LEN(VLOOKUP($A121,csapatok!$A:$NN,CF$320,FALSE))-6),'csapat-ranglista'!$A:$FP,CF$321,FALSE)/8,VLOOKUP(VLOOKUP($A121,csapatok!$A:$NN,CF$320,FALSE),'csapat-ranglista'!$A:$FP,CF$321,FALSE)/4),0)</f>
        <v>0</v>
      </c>
      <c r="CG121" s="223">
        <f>IFERROR(IF(RIGHT(VLOOKUP($A121,csapatok!$A:$NN,CG$320,FALSE),5)="Csere",VLOOKUP(LEFT(VLOOKUP($A121,csapatok!$A:$NN,CG$320,FALSE),LEN(VLOOKUP($A121,csapatok!$A:$NN,CG$320,FALSE))-6),'csapat-ranglista'!$A:$FP,CG$321,FALSE)/8,VLOOKUP(VLOOKUP($A121,csapatok!$A:$NN,CG$320,FALSE),'csapat-ranglista'!$A:$FP,CG$321,FALSE)/4),0)</f>
        <v>0</v>
      </c>
      <c r="CH121" s="223">
        <f>IFERROR(IF(RIGHT(VLOOKUP($A121,csapatok!$A:$NN,CH$320,FALSE),5)="Csere",VLOOKUP(LEFT(VLOOKUP($A121,csapatok!$A:$NN,CH$320,FALSE),LEN(VLOOKUP($A121,csapatok!$A:$NN,CH$320,FALSE))-6),'csapat-ranglista'!$A:$FP,CH$321,FALSE)/8,VLOOKUP(VLOOKUP($A121,csapatok!$A:$NN,CH$320,FALSE),'csapat-ranglista'!$A:$FP,CH$321,FALSE)/4),0)</f>
        <v>0</v>
      </c>
      <c r="CI121" s="223">
        <f>IFERROR(IF(RIGHT(VLOOKUP($A121,csapatok!$A:$NN,CI$320,FALSE),5)="Csere",VLOOKUP(LEFT(VLOOKUP($A121,csapatok!$A:$NN,CI$320,FALSE),LEN(VLOOKUP($A121,csapatok!$A:$NN,CI$320,FALSE))-6),'csapat-ranglista'!$A:$FP,CI$321,FALSE)/8,VLOOKUP(VLOOKUP($A121,csapatok!$A:$NN,CI$320,FALSE),'csapat-ranglista'!$A:$FP,CI$321,FALSE)/4),0)</f>
        <v>0</v>
      </c>
      <c r="CJ121" s="224">
        <f>versenyek!$IQ$11*IFERROR(VLOOKUP(VLOOKUP($A121,versenyek!IP:IR,3,FALSE),szabalyok!$A$16:$B$23,2,FALSE)/4,0)</f>
        <v>0</v>
      </c>
      <c r="CK121" s="224">
        <f>versenyek!$IT$11*IFERROR(VLOOKUP(VLOOKUP($A121,versenyek!IS:IU,3,FALSE),szabalyok!$A$16:$B$23,2,FALSE)/4,0)</f>
        <v>1.1729490141039853</v>
      </c>
      <c r="CL121" s="223">
        <f>IFERROR(IF(RIGHT(VLOOKUP($A121,csapatok!$A:$NN,CL$320,FALSE),5)="Csere",VLOOKUP(LEFT(VLOOKUP($A121,csapatok!$A:$NN,CL$320,FALSE),LEN(VLOOKUP($A121,csapatok!$A:$NN,CL$320,FALSE))-6),'csapat-ranglista'!$A:$FP,CL$321,FALSE)/8,VLOOKUP(VLOOKUP($A121,csapatok!$A:$NN,CL$320,FALSE),'csapat-ranglista'!$A:$FP,CL$321,FALSE)/4),0)</f>
        <v>0</v>
      </c>
      <c r="CM121" s="223">
        <f>IFERROR(IF(RIGHT(VLOOKUP($A121,csapatok!$A:$NN,CM$320,FALSE),5)="Csere",VLOOKUP(LEFT(VLOOKUP($A121,csapatok!$A:$NN,CM$320,FALSE),LEN(VLOOKUP($A121,csapatok!$A:$NN,CM$320,FALSE))-6),'csapat-ranglista'!$A:$FP,CM$321,FALSE)/8,VLOOKUP(VLOOKUP($A121,csapatok!$A:$NN,CM$320,FALSE),'csapat-ranglista'!$A:$FP,CM$321,FALSE)/4),0)</f>
        <v>0</v>
      </c>
      <c r="CN121" s="223">
        <f>IFERROR(IF(RIGHT(VLOOKUP($A121,csapatok!$A:$NN,CN$320,FALSE),5)="Csere",VLOOKUP(LEFT(VLOOKUP($A121,csapatok!$A:$NN,CN$320,FALSE),LEN(VLOOKUP($A121,csapatok!$A:$NN,CN$320,FALSE))-6),'csapat-ranglista'!$A:$FP,CN$321,FALSE)/8,VLOOKUP(VLOOKUP($A121,csapatok!$A:$NN,CN$320,FALSE),'csapat-ranglista'!$A:$FP,CN$321,FALSE)/4),0)</f>
        <v>5.2041798514433424</v>
      </c>
      <c r="CO121" s="223">
        <f>IFERROR(IF(RIGHT(VLOOKUP($A121,csapatok!$A:$NN,CO$320,FALSE),5)="Csere",VLOOKUP(LEFT(VLOOKUP($A121,csapatok!$A:$NN,CO$320,FALSE),LEN(VLOOKUP($A121,csapatok!$A:$NN,CO$320,FALSE))-6),'csapat-ranglista'!$A:$FP,CO$321,FALSE)/8,VLOOKUP(VLOOKUP($A121,csapatok!$A:$NN,CO$320,FALSE),'csapat-ranglista'!$A:$FP,CO$321,FALSE)/4),0)</f>
        <v>0</v>
      </c>
      <c r="CP121" s="223">
        <f>IFERROR(IF(RIGHT(VLOOKUP($A121,csapatok!$A:$NN,CP$320,FALSE),5)="Csere",VLOOKUP(LEFT(VLOOKUP($A121,csapatok!$A:$NN,CP$320,FALSE),LEN(VLOOKUP($A121,csapatok!$A:$NN,CP$320,FALSE))-6),'csapat-ranglista'!$A:$FP,CP$321,FALSE)/8,VLOOKUP(VLOOKUP($A121,csapatok!$A:$NN,CP$320,FALSE),'csapat-ranglista'!$A:$FP,CP$321,FALSE)/4),0)</f>
        <v>1.0374372562581189</v>
      </c>
      <c r="CQ121" s="223">
        <f>IFERROR(IF(RIGHT(VLOOKUP($A121,csapatok!$A:$NN,CQ$320,FALSE),5)="Csere",VLOOKUP(LEFT(VLOOKUP($A121,csapatok!$A:$NN,CQ$320,FALSE),LEN(VLOOKUP($A121,csapatok!$A:$NN,CQ$320,FALSE))-6),'csapat-ranglista'!$A:$FP,CQ$321,FALSE)/8,VLOOKUP(VLOOKUP($A121,csapatok!$A:$NN,CQ$320,FALSE),'csapat-ranglista'!$A:$FP,CQ$321,FALSE)/4),0)</f>
        <v>0</v>
      </c>
      <c r="CR121" s="223">
        <f>IFERROR(IF(RIGHT(VLOOKUP($A121,csapatok!$A:$NN,CR$320,FALSE),5)="Csere",VLOOKUP(LEFT(VLOOKUP($A121,csapatok!$A:$NN,CR$320,FALSE),LEN(VLOOKUP($A121,csapatok!$A:$NN,CR$320,FALSE))-6),'csapat-ranglista'!$A:$FP,CR$321,FALSE)/8,VLOOKUP(VLOOKUP($A121,csapatok!$A:$NN,CR$320,FALSE),'csapat-ranglista'!$A:$FP,CR$321,FALSE)/4),0)</f>
        <v>0</v>
      </c>
      <c r="CS121" s="223">
        <f>IFERROR(IF(RIGHT(VLOOKUP($A121,csapatok!$A:$NN,CS$320,FALSE),5)="Csere",VLOOKUP(LEFT(VLOOKUP($A121,csapatok!$A:$NN,CS$320,FALSE),LEN(VLOOKUP($A121,csapatok!$A:$NN,CS$320,FALSE))-6),'csapat-ranglista'!$A:$FP,CS$321,FALSE)/8,VLOOKUP(VLOOKUP($A121,csapatok!$A:$NN,CS$320,FALSE),'csapat-ranglista'!$A:$FP,CS$321,FALSE)/4),0)</f>
        <v>5.2430626530258122</v>
      </c>
      <c r="CT121" s="223">
        <f>IFERROR(IF(RIGHT(VLOOKUP($A121,csapatok!$A:$NN,CT$320,FALSE),5)="Csere",VLOOKUP(LEFT(VLOOKUP($A121,csapatok!$A:$NN,CT$320,FALSE),LEN(VLOOKUP($A121,csapatok!$A:$NN,CT$320,FALSE))-6),'csapat-ranglista'!$A:$FP,CT$321,FALSE)/8,VLOOKUP(VLOOKUP($A121,csapatok!$A:$NN,CT$320,FALSE),'csapat-ranglista'!$A:$FP,CT$321,FALSE)/4),0)</f>
        <v>1.7057150211812795</v>
      </c>
      <c r="CU121" s="223">
        <f>IFERROR(IF(RIGHT(VLOOKUP($A121,csapatok!$A:$NN,CU$320,FALSE),5)="Csere",VLOOKUP(LEFT(VLOOKUP($A121,csapatok!$A:$NN,CU$320,FALSE),LEN(VLOOKUP($A121,csapatok!$A:$NN,CU$320,FALSE))-6),'csapat-ranglista'!$A:$FP,CU$321,FALSE)/8,VLOOKUP(VLOOKUP($A121,csapatok!$A:$NN,CU$320,FALSE),'csapat-ranglista'!$A:$FP,CU$321,FALSE)/4),0)</f>
        <v>0</v>
      </c>
      <c r="CV121" s="223">
        <f>IFERROR(IF(RIGHT(VLOOKUP($A121,csapatok!$A:$NN,CV$320,FALSE),5)="Csere",VLOOKUP(LEFT(VLOOKUP($A121,csapatok!$A:$NN,CV$320,FALSE),LEN(VLOOKUP($A121,csapatok!$A:$NN,CV$320,FALSE))-6),'csapat-ranglista'!$A:$FP,CV$321,FALSE)/8,VLOOKUP(VLOOKUP($A121,csapatok!$A:$NN,CV$320,FALSE),'csapat-ranglista'!$A:$FP,CV$321,FALSE)/4),0)</f>
        <v>0</v>
      </c>
      <c r="CW121" s="223">
        <f>IFERROR(IF(RIGHT(VLOOKUP($A121,csapatok!$A:$NN,CW$320,FALSE),5)="Csere",VLOOKUP(LEFT(VLOOKUP($A121,csapatok!$A:$NN,CW$320,FALSE),LEN(VLOOKUP($A121,csapatok!$A:$NN,CW$320,FALSE))-6),'csapat-ranglista'!$A:$FP,CW$321,FALSE)/8,VLOOKUP(VLOOKUP($A121,csapatok!$A:$NN,CW$320,FALSE),'csapat-ranglista'!$A:$FP,CW$321,FALSE)/4),0)</f>
        <v>0</v>
      </c>
      <c r="CX121" s="223">
        <f>IFERROR(IF(RIGHT(VLOOKUP($A121,csapatok!$A:$NN,CX$320,FALSE),5)="Csere",VLOOKUP(LEFT(VLOOKUP($A121,csapatok!$A:$NN,CX$320,FALSE),LEN(VLOOKUP($A121,csapatok!$A:$NN,CX$320,FALSE))-6),'csapat-ranglista'!$A:$FP,CX$321,FALSE)/8,VLOOKUP(VLOOKUP($A121,csapatok!$A:$NN,CX$320,FALSE),'csapat-ranglista'!$A:$FP,CX$321,FALSE)/4),0)</f>
        <v>0</v>
      </c>
      <c r="CY121" s="223">
        <f>IFERROR(IF(RIGHT(VLOOKUP($A121,csapatok!$A:$NN,CY$320,FALSE),5)="Csere",VLOOKUP(LEFT(VLOOKUP($A121,csapatok!$A:$NN,CY$320,FALSE),LEN(VLOOKUP($A121,csapatok!$A:$NN,CY$320,FALSE))-6),'csapat-ranglista'!$A:$FP,CY$321,FALSE)/8,VLOOKUP(VLOOKUP($A121,csapatok!$A:$NN,CY$320,FALSE),'csapat-ranglista'!$A:$FP,CY$321,FALSE)/4),0)</f>
        <v>0</v>
      </c>
      <c r="CZ121" s="223">
        <f>IFERROR(IF(RIGHT(VLOOKUP($A121,csapatok!$A:$NN,CZ$320,FALSE),5)="Csere",VLOOKUP(LEFT(VLOOKUP($A121,csapatok!$A:$NN,CZ$320,FALSE),LEN(VLOOKUP($A121,csapatok!$A:$NN,CZ$320,FALSE))-6),'csapat-ranglista'!$A:$FP,CZ$321,FALSE)/8,VLOOKUP(VLOOKUP($A121,csapatok!$A:$NN,CZ$320,FALSE),'csapat-ranglista'!$A:$FP,CZ$321,FALSE)/4),0)</f>
        <v>0</v>
      </c>
      <c r="DA121" s="223">
        <f>IFERROR(IF(RIGHT(VLOOKUP($A121,csapatok!$A:$NN,DA$320,FALSE),5)="Csere",VLOOKUP(LEFT(VLOOKUP($A121,csapatok!$A:$NN,DA$320,FALSE),LEN(VLOOKUP($A121,csapatok!$A:$NN,DA$320,FALSE))-6),'csapat-ranglista'!$A:$FP,DA$321,FALSE)/8,VLOOKUP(VLOOKUP($A121,csapatok!$A:$NN,DA$320,FALSE),'csapat-ranglista'!$A:$FP,DA$321,FALSE)/4),0)</f>
        <v>0</v>
      </c>
      <c r="DB121" s="223">
        <f>IFERROR(IF(RIGHT(VLOOKUP($A121,csapatok!$A:$NN,DB$320,FALSE),5)="Csere",VLOOKUP(LEFT(VLOOKUP($A121,csapatok!$A:$NN,DB$320,FALSE),LEN(VLOOKUP($A121,csapatok!$A:$NN,DB$320,FALSE))-6),'csapat-ranglista'!$A:$FP,DB$321,FALSE)/8,VLOOKUP(VLOOKUP($A121,csapatok!$A:$NN,DB$320,FALSE),'csapat-ranglista'!$A:$FP,DB$321,FALSE)/4),0)</f>
        <v>0</v>
      </c>
      <c r="DC121" s="223">
        <f>IFERROR(IF(RIGHT(VLOOKUP($A121,csapatok!$A:$NN,DC$320,FALSE),5)="Csere",VLOOKUP(LEFT(VLOOKUP($A121,csapatok!$A:$NN,DC$320,FALSE),LEN(VLOOKUP($A121,csapatok!$A:$NN,DC$320,FALSE))-6),'csapat-ranglista'!$A:$FP,DC$321,FALSE)/8,VLOOKUP(VLOOKUP($A121,csapatok!$A:$NN,DC$320,FALSE),'csapat-ranglista'!$A:$FP,DC$321,FALSE)/4),0)</f>
        <v>0</v>
      </c>
      <c r="DD121" s="223">
        <f>IFERROR(IF(RIGHT(VLOOKUP($A121,csapatok!$A:$NN,DD$320,FALSE),5)="Csere",VLOOKUP(LEFT(VLOOKUP($A121,csapatok!$A:$NN,DD$320,FALSE),LEN(VLOOKUP($A121,csapatok!$A:$NN,DD$320,FALSE))-6),'csapat-ranglista'!$A:$FP,DD$321,FALSE)/8,VLOOKUP(VLOOKUP($A121,csapatok!$A:$NN,DD$320,FALSE),'csapat-ranglista'!$A:$FP,DD$321,FALSE)/4),0)</f>
        <v>0</v>
      </c>
      <c r="DE121" s="223">
        <f>IFERROR(IF(RIGHT(VLOOKUP($A121,csapatok!$A:$NN,DE$320,FALSE),5)="Csere",VLOOKUP(LEFT(VLOOKUP($A121,csapatok!$A:$NN,DE$320,FALSE),LEN(VLOOKUP($A121,csapatok!$A:$NN,DE$320,FALSE))-6),'csapat-ranglista'!$A:$FP,DE$321,FALSE)/8,VLOOKUP(VLOOKUP($A121,csapatok!$A:$NN,DE$320,FALSE),'csapat-ranglista'!$A:$FP,DE$321,FALSE)/4),0)</f>
        <v>0</v>
      </c>
      <c r="DF121" s="223">
        <f>IFERROR(IF(RIGHT(VLOOKUP($A121,csapatok!$A:$NN,DF$320,FALSE),5)="Csere",VLOOKUP(LEFT(VLOOKUP($A121,csapatok!$A:$NN,DF$320,FALSE),LEN(VLOOKUP($A121,csapatok!$A:$NN,DF$320,FALSE))-6),'csapat-ranglista'!$A:$FP,DF$321,FALSE)/8,VLOOKUP(VLOOKUP($A121,csapatok!$A:$NN,DF$320,FALSE),'csapat-ranglista'!$A:$FP,DF$321,FALSE)/4),0)</f>
        <v>0</v>
      </c>
      <c r="DG121" s="223">
        <f>IFERROR(IF(RIGHT(VLOOKUP($A121,csapatok!$A:$NN,DG$320,FALSE),5)="Csere",VLOOKUP(LEFT(VLOOKUP($A121,csapatok!$A:$NN,DG$320,FALSE),LEN(VLOOKUP($A121,csapatok!$A:$NN,DG$320,FALSE))-6),'csapat-ranglista'!$A:$FP,DG$321,FALSE)/8,VLOOKUP(VLOOKUP($A121,csapatok!$A:$NN,DG$320,FALSE),'csapat-ranglista'!$A:$FP,DG$321,FALSE)/4),0)</f>
        <v>0</v>
      </c>
      <c r="DH121" s="223">
        <f>IFERROR(IF(RIGHT(VLOOKUP($A121,csapatok!$A:$NN,DH$320,FALSE),5)="Csere",VLOOKUP(LEFT(VLOOKUP($A121,csapatok!$A:$NN,DH$320,FALSE),LEN(VLOOKUP($A121,csapatok!$A:$NN,DH$320,FALSE))-6),'csapat-ranglista'!$A:$FP,DH$321,FALSE)/8,VLOOKUP(VLOOKUP($A121,csapatok!$A:$NN,DH$320,FALSE),'csapat-ranglista'!$A:$FP,DH$321,FALSE)/4),0)</f>
        <v>0</v>
      </c>
      <c r="DI121" s="223">
        <f>IFERROR(IF(RIGHT(VLOOKUP($A121,csapatok!$A:$NN,DI$320,FALSE),5)="Csere",VLOOKUP(LEFT(VLOOKUP($A121,csapatok!$A:$NN,DI$320,FALSE),LEN(VLOOKUP($A121,csapatok!$A:$NN,DI$320,FALSE))-6),'csapat-ranglista'!$A:$FP,DI$321,FALSE)/8,VLOOKUP(VLOOKUP($A121,csapatok!$A:$NN,DI$320,FALSE),'csapat-ranglista'!$A:$FP,DI$321,FALSE)/4),0)</f>
        <v>0</v>
      </c>
      <c r="DJ121" s="223">
        <f>IFERROR(IF(RIGHT(VLOOKUP($A121,csapatok!$A:$NN,DJ$320,FALSE),5)="Csere",VLOOKUP(LEFT(VLOOKUP($A121,csapatok!$A:$NN,DJ$320,FALSE),LEN(VLOOKUP($A121,csapatok!$A:$NN,DJ$320,FALSE))-6),'csapat-ranglista'!$A:$FP,DJ$321,FALSE)/8,VLOOKUP(VLOOKUP($A121,csapatok!$A:$NN,DJ$320,FALSE),'csapat-ranglista'!$A:$FP,DJ$321,FALSE)/4),0)</f>
        <v>0</v>
      </c>
      <c r="DK121" s="223">
        <f>IFERROR(IF(RIGHT(VLOOKUP($A121,csapatok!$A:$NN,DK$320,FALSE),5)="Csere",VLOOKUP(LEFT(VLOOKUP($A121,csapatok!$A:$NN,DK$320,FALSE),LEN(VLOOKUP($A121,csapatok!$A:$NN,DK$320,FALSE))-6),'csapat-ranglista'!$A:$FP,DK$321,FALSE)/8,VLOOKUP(VLOOKUP($A121,csapatok!$A:$NN,DK$320,FALSE),'csapat-ranglista'!$A:$FP,DK$321,FALSE)/4),0)</f>
        <v>0</v>
      </c>
      <c r="DL121" s="223">
        <f>IFERROR(IF(RIGHT(VLOOKUP($A121,csapatok!$A:$NN,DL$320,FALSE),5)="Csere",VLOOKUP(LEFT(VLOOKUP($A121,csapatok!$A:$NN,DL$320,FALSE),LEN(VLOOKUP($A121,csapatok!$A:$NN,DL$320,FALSE))-6),'csapat-ranglista'!$A:$FP,DL$321,FALSE)/8,VLOOKUP(VLOOKUP($A121,csapatok!$A:$NN,DL$320,FALSE),'csapat-ranglista'!$A:$FP,DL$321,FALSE)/4),0)</f>
        <v>22.931256711458765</v>
      </c>
      <c r="DM121" s="223">
        <f>IFERROR(IF(RIGHT(VLOOKUP($A121,csapatok!$A:$NN,DM$320,FALSE),5)="Csere",VLOOKUP(LEFT(VLOOKUP($A121,csapatok!$A:$NN,DM$320,FALSE),LEN(VLOOKUP($A121,csapatok!$A:$NN,DM$320,FALSE))-6),'csapat-ranglista'!$A:$FP,DM$321,FALSE)/8,VLOOKUP(VLOOKUP($A121,csapatok!$A:$NN,DM$320,FALSE),'csapat-ranglista'!$A:$FP,DM$321,FALSE)/4),0)</f>
        <v>0</v>
      </c>
      <c r="DN121" s="223">
        <f>IFERROR(IF(RIGHT(VLOOKUP($A121,csapatok!$A:$NN,DN$320,FALSE),5)="Csere",VLOOKUP(LEFT(VLOOKUP($A121,csapatok!$A:$NN,DN$320,FALSE),LEN(VLOOKUP($A121,csapatok!$A:$NN,DN$320,FALSE))-6),'csapat-ranglista'!$A:$FP,DN$321,FALSE)/8,VLOOKUP(VLOOKUP($A121,csapatok!$A:$NN,DN$320,FALSE),'csapat-ranglista'!$A:$FP,DN$321,FALSE)/4),0)</f>
        <v>0</v>
      </c>
      <c r="DO121" s="224">
        <f>versenyek!$MF$11*IFERROR(VLOOKUP(VLOOKUP($A121,versenyek!ME:MG,3,FALSE),szabalyok!$A$16:$B$23,2,FALSE)/4,0)</f>
        <v>0</v>
      </c>
      <c r="DP121" s="224">
        <f>versenyek!$MI$11*IFERROR(VLOOKUP(VLOOKUP($A121,versenyek!MH:MJ,3,FALSE),szabalyok!$A$16:$B$23,2,FALSE)/4,0)</f>
        <v>0</v>
      </c>
      <c r="DQ121" s="223">
        <f>IFERROR(IF(RIGHT(VLOOKUP($A121,csapatok!$A:$NN,DQ$320,FALSE),5)="Csere",VLOOKUP(LEFT(VLOOKUP($A121,csapatok!$A:$NN,DQ$320,FALSE),LEN(VLOOKUP($A121,csapatok!$A:$NN,DQ$320,FALSE))-6),'csapat-ranglista'!$A:$FP,DQ$321,FALSE)/8,VLOOKUP(VLOOKUP($A121,csapatok!$A:$NN,DQ$320,FALSE),'csapat-ranglista'!$A:$FP,DQ$321,FALSE)/4),0)</f>
        <v>0</v>
      </c>
      <c r="DR121" s="223">
        <f>IFERROR(IF(RIGHT(VLOOKUP($A121,csapatok!$A:$NN,DR$320,FALSE),5)="Csere",VLOOKUP(LEFT(VLOOKUP($A121,csapatok!$A:$NN,DR$320,FALSE),LEN(VLOOKUP($A121,csapatok!$A:$NN,DR$320,FALSE))-6),'csapat-ranglista'!$A:$FP,DR$321,FALSE)/8,VLOOKUP(VLOOKUP($A121,csapatok!$A:$NN,DR$320,FALSE),'csapat-ranglista'!$A:$FP,DR$321,FALSE)/4),0)</f>
        <v>0</v>
      </c>
      <c r="DS121" s="223">
        <f>IFERROR(IF(RIGHT(VLOOKUP($A121,csapatok!$A:$NN,DS$320,FALSE),5)="Csere",VLOOKUP(LEFT(VLOOKUP($A121,csapatok!$A:$NN,DS$320,FALSE),LEN(VLOOKUP($A121,csapatok!$A:$NN,DS$320,FALSE))-6),'csapat-ranglista'!$A:$FP,DS$321,FALSE)/8,VLOOKUP(VLOOKUP($A121,csapatok!$A:$NN,DS$320,FALSE),'csapat-ranglista'!$A:$FP,DS$321,FALSE)/4),0)</f>
        <v>0</v>
      </c>
      <c r="DT121" s="223">
        <f>IFERROR(IF(RIGHT(VLOOKUP($A121,csapatok!$A:$NN,DT$320,FALSE),5)="Csere",VLOOKUP(LEFT(VLOOKUP($A121,csapatok!$A:$NN,DT$320,FALSE),LEN(VLOOKUP($A121,csapatok!$A:$NN,DT$320,FALSE))-6),'csapat-ranglista'!$A:$FP,DT$321,FALSE)/8,VLOOKUP(VLOOKUP($A121,csapatok!$A:$NN,DT$320,FALSE),'csapat-ranglista'!$A:$FP,DT$321,FALSE)/4),0)</f>
        <v>0</v>
      </c>
      <c r="DU121" s="223">
        <f>IFERROR(IF(RIGHT(VLOOKUP($A121,csapatok!$A:$NN,DU$320,FALSE),5)="Csere",VLOOKUP(LEFT(VLOOKUP($A121,csapatok!$A:$NN,DU$320,FALSE),LEN(VLOOKUP($A121,csapatok!$A:$NN,DU$320,FALSE))-6),'csapat-ranglista'!$A:$FP,DU$321,FALSE)/8,VLOOKUP(VLOOKUP($A121,csapatok!$A:$NN,DU$320,FALSE),'csapat-ranglista'!$A:$FP,DU$321,FALSE)/4),0)</f>
        <v>0</v>
      </c>
      <c r="DV121" s="223">
        <f>IFERROR(IF(RIGHT(VLOOKUP($A121,csapatok!$A:$NN,DV$320,FALSE),5)="Csere",VLOOKUP(LEFT(VLOOKUP($A121,csapatok!$A:$NN,DV$320,FALSE),LEN(VLOOKUP($A121,csapatok!$A:$NN,DV$320,FALSE))-6),'csapat-ranglista'!$A:$FP,DV$321,FALSE)/8,VLOOKUP(VLOOKUP($A121,csapatok!$A:$NN,DV$320,FALSE),'csapat-ranglista'!$A:$FP,DV$321,FALSE)/4),0)</f>
        <v>0</v>
      </c>
      <c r="DW121" s="223">
        <f>IFERROR(IF(RIGHT(VLOOKUP($A121,csapatok!$A:$NN,DW$320,FALSE),5)="Csere",VLOOKUP(LEFT(VLOOKUP($A121,csapatok!$A:$NN,DW$320,FALSE),LEN(VLOOKUP($A121,csapatok!$A:$NN,DW$320,FALSE))-6),'csapat-ranglista'!$A:$FP,DW$321,FALSE)/8,VLOOKUP(VLOOKUP($A121,csapatok!$A:$NN,DW$320,FALSE),'csapat-ranglista'!$A:$FP,DW$321,FALSE)/4),0)</f>
        <v>0</v>
      </c>
      <c r="DX121" s="223">
        <f>IFERROR(IF(RIGHT(VLOOKUP($A121,csapatok!$A:$NN,DX$320,FALSE),5)="Csere",VLOOKUP(LEFT(VLOOKUP($A121,csapatok!$A:$NN,DX$320,FALSE),LEN(VLOOKUP($A121,csapatok!$A:$NN,DX$320,FALSE))-6),'csapat-ranglista'!$A:$FP,DX$321,FALSE)/8,VLOOKUP(VLOOKUP($A121,csapatok!$A:$NN,DX$320,FALSE),'csapat-ranglista'!$A:$FP,DX$321,FALSE)/4),0)</f>
        <v>0</v>
      </c>
      <c r="DY121" s="223">
        <f>IFERROR(IF(RIGHT(VLOOKUP($A121,csapatok!$A:$NN,DY$320,FALSE),5)="Csere",VLOOKUP(LEFT(VLOOKUP($A121,csapatok!$A:$NN,DY$320,FALSE),LEN(VLOOKUP($A121,csapatok!$A:$NN,DY$320,FALSE))-6),'csapat-ranglista'!$A:$FP,DY$321,FALSE)/8,VLOOKUP(VLOOKUP($A121,csapatok!$A:$NN,DY$320,FALSE),'csapat-ranglista'!$A:$FP,DY$321,FALSE)/4),0)</f>
        <v>0</v>
      </c>
      <c r="DZ121" s="223">
        <f>IFERROR(IF(RIGHT(VLOOKUP($A121,csapatok!$A:$NN,DZ$320,FALSE),5)="Csere",VLOOKUP(LEFT(VLOOKUP($A121,csapatok!$A:$NN,DZ$320,FALSE),LEN(VLOOKUP($A121,csapatok!$A:$NN,DZ$320,FALSE))-6),'csapat-ranglista'!$A:$FP,DZ$321,FALSE)/8,VLOOKUP(VLOOKUP($A121,csapatok!$A:$NN,DZ$320,FALSE),'csapat-ranglista'!$A:$FP,DZ$321,FALSE)/4),0)</f>
        <v>0</v>
      </c>
      <c r="EA121" s="223">
        <f>IFERROR(IF(RIGHT(VLOOKUP($A121,csapatok!$A:$NN,EA$320,FALSE),5)="Csere",VLOOKUP(LEFT(VLOOKUP($A121,csapatok!$A:$NN,EA$320,FALSE),LEN(VLOOKUP($A121,csapatok!$A:$NN,EA$320,FALSE))-6),'csapat-ranglista'!$A:$FP,EA$321,FALSE)/8,VLOOKUP(VLOOKUP($A121,csapatok!$A:$NN,EA$320,FALSE),'csapat-ranglista'!$A:$FP,EA$321,FALSE)/4),0)</f>
        <v>0</v>
      </c>
      <c r="EB121" s="223">
        <f>IFERROR(IF(RIGHT(VLOOKUP($A121,csapatok!$A:$NN,EB$320,FALSE),5)="Csere",VLOOKUP(LEFT(VLOOKUP($A121,csapatok!$A:$NN,EB$320,FALSE),LEN(VLOOKUP($A121,csapatok!$A:$NN,EB$320,FALSE))-6),'csapat-ranglista'!$A:$FP,EB$321,FALSE)/8,VLOOKUP(VLOOKUP($A121,csapatok!$A:$NN,EB$320,FALSE),'csapat-ranglista'!$A:$FP,EB$321,FALSE)/4),0)</f>
        <v>0</v>
      </c>
      <c r="EC121" s="223">
        <f>IFERROR(IF(RIGHT(VLOOKUP($A121,csapatok!$A:$NN,EC$320,FALSE),5)="Csere",VLOOKUP(LEFT(VLOOKUP($A121,csapatok!$A:$NN,EC$320,FALSE),LEN(VLOOKUP($A121,csapatok!$A:$NN,EC$320,FALSE))-6),'csapat-ranglista'!$A:$FP,EC$321,FALSE)/8,VLOOKUP(VLOOKUP($A121,csapatok!$A:$NN,EC$320,FALSE),'csapat-ranglista'!$A:$FP,EC$321,FALSE)/4),0)</f>
        <v>0</v>
      </c>
      <c r="ED121" s="223">
        <f>IFERROR(IF(RIGHT(VLOOKUP($A121,csapatok!$A:$NN,ED$320,FALSE),5)="Csere",VLOOKUP(LEFT(VLOOKUP($A121,csapatok!$A:$NN,ED$320,FALSE),LEN(VLOOKUP($A121,csapatok!$A:$NN,ED$320,FALSE))-6),'csapat-ranglista'!$A:$FP,ED$321,FALSE)/8,VLOOKUP(VLOOKUP($A121,csapatok!$A:$NN,ED$320,FALSE),'csapat-ranglista'!$A:$FP,ED$321,FALSE)/4),0)</f>
        <v>0</v>
      </c>
      <c r="EE121" s="223">
        <f>IFERROR(IF(RIGHT(VLOOKUP($A121,csapatok!$A:$NN,EE$320,FALSE),5)="Csere",VLOOKUP(LEFT(VLOOKUP($A121,csapatok!$A:$NN,EE$320,FALSE),LEN(VLOOKUP($A121,csapatok!$A:$NN,EE$320,FALSE))-6),'csapat-ranglista'!$A:$FP,EE$321,FALSE)/8,VLOOKUP(VLOOKUP($A121,csapatok!$A:$NN,EE$320,FALSE),'csapat-ranglista'!$A:$FP,EE$321,FALSE)/4),0)</f>
        <v>0</v>
      </c>
      <c r="EF121" s="223">
        <f>IFERROR(IF(RIGHT(VLOOKUP($A121,csapatok!$A:$NN,EF$320,FALSE),5)="Csere",VLOOKUP(LEFT(VLOOKUP($A121,csapatok!$A:$NN,EF$320,FALSE),LEN(VLOOKUP($A121,csapatok!$A:$NN,EF$320,FALSE))-6),'csapat-ranglista'!$A:$FP,EF$321,FALSE)/8,VLOOKUP(VLOOKUP($A121,csapatok!$A:$NN,EF$320,FALSE),'csapat-ranglista'!$A:$FP,EF$321,FALSE)/4),0)</f>
        <v>0</v>
      </c>
      <c r="EG121" s="223">
        <f>IFERROR(IF(RIGHT(VLOOKUP($A121,csapatok!$A:$NN,EG$320,FALSE),5)="Csere",VLOOKUP(LEFT(VLOOKUP($A121,csapatok!$A:$NN,EG$320,FALSE),LEN(VLOOKUP($A121,csapatok!$A:$NN,EG$320,FALSE))-6),'csapat-ranglista'!$A:$FP,EG$321,FALSE)/8,VLOOKUP(VLOOKUP($A121,csapatok!$A:$NN,EG$320,FALSE),'csapat-ranglista'!$A:$FP,EG$321,FALSE)/4),0)</f>
        <v>0</v>
      </c>
      <c r="EH121" s="223">
        <f>IFERROR(IF(RIGHT(VLOOKUP($A121,csapatok!$A:$NN,EH$320,FALSE),5)="Csere",VLOOKUP(LEFT(VLOOKUP($A121,csapatok!$A:$NN,EH$320,FALSE),LEN(VLOOKUP($A121,csapatok!$A:$NN,EH$320,FALSE))-6),'csapat-ranglista'!$A:$FP,EH$321,FALSE)/8,VLOOKUP(VLOOKUP($A121,csapatok!$A:$NN,EH$320,FALSE),'csapat-ranglista'!$A:$FP,EH$321,FALSE)/4),0)</f>
        <v>0</v>
      </c>
      <c r="EI121" s="223">
        <f>IFERROR(IF(RIGHT(VLOOKUP($A121,csapatok!$A:$NN,EI$320,FALSE),5)="Csere",VLOOKUP(LEFT(VLOOKUP($A121,csapatok!$A:$NN,EI$320,FALSE),LEN(VLOOKUP($A121,csapatok!$A:$NN,EI$320,FALSE))-6),'csapat-ranglista'!$A:$FP,EI$321,FALSE)/8,VLOOKUP(VLOOKUP($A121,csapatok!$A:$NN,EI$320,FALSE),'csapat-ranglista'!$A:$FP,EI$321,FALSE)/4),0)</f>
        <v>0</v>
      </c>
      <c r="EJ121" s="223">
        <f>IFERROR(IF(RIGHT(VLOOKUP($A121,csapatok!$A:$NN,EJ$320,FALSE),5)="Csere",VLOOKUP(LEFT(VLOOKUP($A121,csapatok!$A:$NN,EJ$320,FALSE),LEN(VLOOKUP($A121,csapatok!$A:$NN,EJ$320,FALSE))-6),'csapat-ranglista'!$A:$FP,EJ$321,FALSE)/8,VLOOKUP(VLOOKUP($A121,csapatok!$A:$NN,EJ$320,FALSE),'csapat-ranglista'!$A:$FP,EJ$321,FALSE)/4),0)</f>
        <v>0</v>
      </c>
      <c r="EK121" s="223">
        <f>IFERROR(IF(RIGHT(VLOOKUP($A121,csapatok!$A:$NN,EK$320,FALSE),5)="Csere",VLOOKUP(LEFT(VLOOKUP($A121,csapatok!$A:$NN,EK$320,FALSE),LEN(VLOOKUP($A121,csapatok!$A:$NN,EK$320,FALSE))-6),'csapat-ranglista'!$A:$FP,EK$321,FALSE)/8,VLOOKUP(VLOOKUP($A121,csapatok!$A:$NN,EK$320,FALSE),'csapat-ranglista'!$A:$FP,EK$321,FALSE)/4),0)</f>
        <v>0</v>
      </c>
      <c r="EL121" s="223">
        <f>IFERROR(IF(RIGHT(VLOOKUP($A121,csapatok!$A:$NN,EL$320,FALSE),5)="Csere",VLOOKUP(LEFT(VLOOKUP($A121,csapatok!$A:$NN,EL$320,FALSE),LEN(VLOOKUP($A121,csapatok!$A:$NN,EL$320,FALSE))-6),'csapat-ranglista'!$A:$FP,EL$321,FALSE)/8,VLOOKUP(VLOOKUP($A121,csapatok!$A:$NN,EL$320,FALSE),'csapat-ranglista'!$A:$FP,EL$321,FALSE)/4),0)</f>
        <v>0</v>
      </c>
      <c r="EM121" s="223">
        <f>IFERROR(IF(RIGHT(VLOOKUP($A121,csapatok!$A:$NN,EM$320,FALSE),5)="Csere",VLOOKUP(LEFT(VLOOKUP($A121,csapatok!$A:$NN,EM$320,FALSE),LEN(VLOOKUP($A121,csapatok!$A:$NN,EM$320,FALSE))-6),'csapat-ranglista'!$A:$FP,EM$321,FALSE)/8,VLOOKUP(VLOOKUP($A121,csapatok!$A:$NN,EM$320,FALSE),'csapat-ranglista'!$A:$FP,EM$321,FALSE)/4),0)</f>
        <v>0</v>
      </c>
      <c r="EN121" s="223">
        <f>IFERROR(IF(RIGHT(VLOOKUP($A121,csapatok!$A:$NN,EN$320,FALSE),5)="Csere",VLOOKUP(LEFT(VLOOKUP($A121,csapatok!$A:$NN,EN$320,FALSE),LEN(VLOOKUP($A121,csapatok!$A:$NN,EN$320,FALSE))-6),'csapat-ranglista'!$A:$FP,EN$321,FALSE)/8,VLOOKUP(VLOOKUP($A121,csapatok!$A:$NN,EN$320,FALSE),'csapat-ranglista'!$A:$FP,EN$321,FALSE)/4),0)</f>
        <v>0</v>
      </c>
      <c r="EO121" s="223">
        <f>IFERROR(IF(RIGHT(VLOOKUP($A121,csapatok!$A:$NN,EO$320,FALSE),5)="Csere",VLOOKUP(LEFT(VLOOKUP($A121,csapatok!$A:$NN,EO$320,FALSE),LEN(VLOOKUP($A121,csapatok!$A:$NN,EO$320,FALSE))-6),'csapat-ranglista'!$A:$FP,EO$321,FALSE)/8,VLOOKUP(VLOOKUP($A121,csapatok!$A:$NN,EO$320,FALSE),'csapat-ranglista'!$A:$FP,EO$321,FALSE)/4),0)</f>
        <v>0</v>
      </c>
      <c r="EP121" s="223">
        <f>IFERROR(IF(RIGHT(VLOOKUP($A121,csapatok!$A:$NN,EP$320,FALSE),5)="Csere",VLOOKUP(LEFT(VLOOKUP($A121,csapatok!$A:$NN,EP$320,FALSE),LEN(VLOOKUP($A121,csapatok!$A:$NN,EP$320,FALSE))-6),'csapat-ranglista'!$A:$FP,EP$321,FALSE)/8,VLOOKUP(VLOOKUP($A121,csapatok!$A:$NN,EP$320,FALSE),'csapat-ranglista'!$A:$FP,EP$321,FALSE)/4),0)</f>
        <v>0</v>
      </c>
      <c r="EQ121" s="223">
        <f>IFERROR(IF(RIGHT(VLOOKUP($A121,csapatok!$A:$NN,EQ$320,FALSE),5)="Csere",VLOOKUP(LEFT(VLOOKUP($A121,csapatok!$A:$NN,EQ$320,FALSE),LEN(VLOOKUP($A121,csapatok!$A:$NN,EQ$320,FALSE))-6),'csapat-ranglista'!$A:$FP,EQ$321,FALSE)/8,VLOOKUP(VLOOKUP($A121,csapatok!$A:$NN,EQ$320,FALSE),'csapat-ranglista'!$A:$FP,EQ$321,FALSE)/4),0)</f>
        <v>0</v>
      </c>
      <c r="ER121" s="223">
        <f>IFERROR(IF(RIGHT(VLOOKUP($A121,csapatok!$A:$NN,ER$320,FALSE),5)="Csere",VLOOKUP(LEFT(VLOOKUP($A121,csapatok!$A:$NN,ER$320,FALSE),LEN(VLOOKUP($A121,csapatok!$A:$NN,ER$320,FALSE))-6),'csapat-ranglista'!$A:$FP,ER$321,FALSE)/8,VLOOKUP(VLOOKUP($A121,csapatok!$A:$NN,ER$320,FALSE),'csapat-ranglista'!$A:$FP,ER$321,FALSE)/4),0)</f>
        <v>0</v>
      </c>
      <c r="ES121" s="223">
        <f>IFERROR(IF(RIGHT(VLOOKUP($A121,csapatok!$A:$NN,ES$320,FALSE),5)="Csere",VLOOKUP(LEFT(VLOOKUP($A121,csapatok!$A:$NN,ES$320,FALSE),LEN(VLOOKUP($A121,csapatok!$A:$NN,ES$320,FALSE))-6),'csapat-ranglista'!$A:$FP,ES$321,FALSE)/8,VLOOKUP(VLOOKUP($A121,csapatok!$A:$NN,ES$320,FALSE),'csapat-ranglista'!$A:$FP,ES$321,FALSE)/4),0)</f>
        <v>0</v>
      </c>
      <c r="ET121" s="223">
        <f>IFERROR(IF(RIGHT(VLOOKUP($A121,csapatok!$A:$NN,ET$320,FALSE),5)="Csere",VLOOKUP(LEFT(VLOOKUP($A121,csapatok!$A:$NN,ET$320,FALSE),LEN(VLOOKUP($A121,csapatok!$A:$NN,ET$320,FALSE))-6),'csapat-ranglista'!$A:$FP,ET$321,FALSE)/8,VLOOKUP(VLOOKUP($A121,csapatok!$A:$NN,ET$320,FALSE),'csapat-ranglista'!$A:$FP,ET$321,FALSE)/4),0)</f>
        <v>0</v>
      </c>
      <c r="EU121" s="223">
        <f>IFERROR(IF(RIGHT(VLOOKUP($A121,csapatok!$A:$NN,EU$320,FALSE),5)="Csere",VLOOKUP(LEFT(VLOOKUP($A121,csapatok!$A:$NN,EU$320,FALSE),LEN(VLOOKUP($A121,csapatok!$A:$NN,EU$320,FALSE))-6),'csapat-ranglista'!$A:$FP,EU$321,FALSE)/8,VLOOKUP(VLOOKUP($A121,csapatok!$A:$NN,EU$320,FALSE),'csapat-ranglista'!$A:$FP,EU$321,FALSE)/4),0)</f>
        <v>0</v>
      </c>
      <c r="EV121" s="223">
        <f>IFERROR(IF(RIGHT(VLOOKUP($A121,csapatok!$A:$NN,EV$320,FALSE),5)="Csere",VLOOKUP(LEFT(VLOOKUP($A121,csapatok!$A:$NN,EV$320,FALSE),LEN(VLOOKUP($A121,csapatok!$A:$NN,EV$320,FALSE))-6),'csapat-ranglista'!$A:$FP,EV$321,FALSE)/8,VLOOKUP(VLOOKUP($A121,csapatok!$A:$NN,EV$320,FALSE),'csapat-ranglista'!$A:$FP,EV$321,FALSE)/4),0)</f>
        <v>0</v>
      </c>
      <c r="EW121" s="223">
        <f>IFERROR(IF(RIGHT(VLOOKUP($A121,csapatok!$A:$NN,EW$320,FALSE),5)="Csere",VLOOKUP(LEFT(VLOOKUP($A121,csapatok!$A:$NN,EW$320,FALSE),LEN(VLOOKUP($A121,csapatok!$A:$NN,EW$320,FALSE))-6),'csapat-ranglista'!$A:$FP,EW$321,FALSE)/8,VLOOKUP(VLOOKUP($A121,csapatok!$A:$NN,EW$320,FALSE),'csapat-ranglista'!$A:$FP,EW$321,FALSE)/4),0)</f>
        <v>0</v>
      </c>
      <c r="EX121" s="223">
        <f>IFERROR(IF(RIGHT(VLOOKUP($A121,csapatok!$A:$NN,EX$320,FALSE),5)="Csere",VLOOKUP(LEFT(VLOOKUP($A121,csapatok!$A:$NN,EX$320,FALSE),LEN(VLOOKUP($A121,csapatok!$A:$NN,EX$320,FALSE))-6),'csapat-ranglista'!$A:$FP,EX$321,FALSE)/8,VLOOKUP(VLOOKUP($A121,csapatok!$A:$NN,EX$320,FALSE),'csapat-ranglista'!$A:$FP,EX$321,FALSE)/4),0)</f>
        <v>1.5695896142835131</v>
      </c>
      <c r="EY121" s="223">
        <f>IFERROR(IF(RIGHT(VLOOKUP($A121,csapatok!$A:$NN,EY$320,FALSE),5)="Csere",VLOOKUP(LEFT(VLOOKUP($A121,csapatok!$A:$NN,EY$320,FALSE),LEN(VLOOKUP($A121,csapatok!$A:$NN,EY$320,FALSE))-6),'csapat-ranglista'!$A:$FP,EY$321,FALSE)/8,VLOOKUP(VLOOKUP($A121,csapatok!$A:$NN,EY$320,FALSE),'csapat-ranglista'!$A:$FP,EY$321,FALSE)/4),0)</f>
        <v>0</v>
      </c>
      <c r="EZ121" s="223">
        <f>IFERROR(IF(RIGHT(VLOOKUP($A121,csapatok!$A:$NN,EZ$320,FALSE),5)="Csere",VLOOKUP(LEFT(VLOOKUP($A121,csapatok!$A:$NN,EZ$320,FALSE),LEN(VLOOKUP($A121,csapatok!$A:$NN,EZ$320,FALSE))-6),'csapat-ranglista'!$A:$FP,EZ$321,FALSE)/8,VLOOKUP(VLOOKUP($A121,csapatok!$A:$NN,EZ$320,FALSE),'csapat-ranglista'!$A:$FP,EZ$321,FALSE)/4),0)</f>
        <v>0</v>
      </c>
      <c r="FA121" s="223">
        <f>IFERROR(IF(RIGHT(VLOOKUP($A121,csapatok!$A:$NN,FA$320,FALSE),5)="Csere",VLOOKUP(LEFT(VLOOKUP($A121,csapatok!$A:$NN,FA$320,FALSE),LEN(VLOOKUP($A121,csapatok!$A:$NN,FA$320,FALSE))-6),'csapat-ranglista'!$A:$FP,FA$321,FALSE)/8,VLOOKUP(VLOOKUP($A121,csapatok!$A:$NN,FA$320,FALSE),'csapat-ranglista'!$A:$FP,FA$321,FALSE)/4),0)</f>
        <v>0</v>
      </c>
      <c r="FB121" s="223">
        <f>IFERROR(IF(RIGHT(VLOOKUP($A121,csapatok!$A:$NN,FB$320,FALSE),5)="Csere",VLOOKUP(LEFT(VLOOKUP($A121,csapatok!$A:$NN,FB$320,FALSE),LEN(VLOOKUP($A121,csapatok!$A:$NN,FB$320,FALSE))-6),'csapat-ranglista'!$A:$FP,FB$321,FALSE)/8,VLOOKUP(VLOOKUP($A121,csapatok!$A:$NN,FB$320,FALSE),'csapat-ranglista'!$A:$FP,FB$321,FALSE)/4),0)</f>
        <v>0</v>
      </c>
      <c r="FC121" s="223">
        <f>IFERROR(IF(RIGHT(VLOOKUP($A121,csapatok!$A:$NN,FC$320,FALSE),5)="Csere",VLOOKUP(LEFT(VLOOKUP($A121,csapatok!$A:$NN,FC$320,FALSE),LEN(VLOOKUP($A121,csapatok!$A:$NN,FC$320,FALSE))-6),'csapat-ranglista'!$A:$FP,FC$321,FALSE)/8,VLOOKUP(VLOOKUP($A121,csapatok!$A:$NN,FC$320,FALSE),'csapat-ranglista'!$A:$FP,FC$321,FALSE)/4),0)</f>
        <v>0</v>
      </c>
      <c r="FD121" s="224">
        <f>versenyek!$QY$11*IFERROR(VLOOKUP(VLOOKUP($A121,versenyek!QX:QZ,3,FALSE),szabalyok!$A$16:$B$23,2,FALSE)/4,0)</f>
        <v>0</v>
      </c>
      <c r="FE121" s="224">
        <f>versenyek!$RB$11*IFERROR(VLOOKUP(VLOOKUP($A121,versenyek!RA:RC,3,FALSE),szabalyok!$A$16:$B$23,2,FALSE)/4,0)</f>
        <v>0</v>
      </c>
      <c r="FF121" s="223">
        <f>IFERROR(IF(RIGHT(VLOOKUP($A121,csapatok!$A:$NN,FF$320,FALSE),5)="Csere",VLOOKUP(LEFT(VLOOKUP($A121,csapatok!$A:$NN,FF$320,FALSE),LEN(VLOOKUP($A121,csapatok!$A:$NN,FF$320,FALSE))-6),'csapat-ranglista'!$A:$FP,FF$321,FALSE)/8,VLOOKUP(VLOOKUP($A121,csapatok!$A:$NN,FF$320,FALSE),'csapat-ranglista'!$A:$FP,FF$321,FALSE)/4),0)</f>
        <v>0</v>
      </c>
      <c r="FG121" s="223">
        <f>IFERROR(IF(RIGHT(VLOOKUP($A121,csapatok!$A:$NN,FG$320,FALSE),5)="Csere",VLOOKUP(LEFT(VLOOKUP($A121,csapatok!$A:$NN,FG$320,FALSE),LEN(VLOOKUP($A121,csapatok!$A:$NN,FG$320,FALSE))-6),'csapat-ranglista'!$A:$FP,FG$321,FALSE)/8,VLOOKUP(VLOOKUP($A121,csapatok!$A:$NN,FG$320,FALSE),'csapat-ranglista'!$A:$FP,FG$321,FALSE)/4),0)</f>
        <v>0</v>
      </c>
      <c r="FH121" s="223">
        <f>IFERROR(IF(RIGHT(VLOOKUP($A121,csapatok!$A:$NN,FH$320,FALSE),5)="Csere",VLOOKUP(LEFT(VLOOKUP($A121,csapatok!$A:$NN,FH$320,FALSE),LEN(VLOOKUP($A121,csapatok!$A:$NN,FH$320,FALSE))-6),'csapat-ranglista'!$A:$FP,FH$321,FALSE)/8,VLOOKUP(VLOOKUP($A121,csapatok!$A:$NN,FH$320,FALSE),'csapat-ranglista'!$A:$FP,FH$321,FALSE)/4),0)</f>
        <v>0</v>
      </c>
      <c r="FI121" s="223">
        <f>IFERROR(IF(RIGHT(VLOOKUP($A121,csapatok!$A:$NN,FI$320,FALSE),5)="Csere",VLOOKUP(LEFT(VLOOKUP($A121,csapatok!$A:$NN,FI$320,FALSE),LEN(VLOOKUP($A121,csapatok!$A:$NN,FI$320,FALSE))-6),'csapat-ranglista'!$A:$FP,FI$321,FALSE)/8,VLOOKUP(VLOOKUP($A121,csapatok!$A:$NN,FI$320,FALSE),'csapat-ranglista'!$A:$FP,FI$321,FALSE)/4),0)</f>
        <v>0</v>
      </c>
      <c r="FJ121" s="223">
        <f>IFERROR(IF(RIGHT(VLOOKUP($A121,csapatok!$A:$NN,FJ$320,FALSE),5)="Csere",VLOOKUP(LEFT(VLOOKUP($A121,csapatok!$A:$NN,FJ$320,FALSE),LEN(VLOOKUP($A121,csapatok!$A:$NN,FJ$320,FALSE))-6),'csapat-ranglista'!$A:$FP,FJ$321,FALSE)/8,VLOOKUP(VLOOKUP($A121,csapatok!$A:$NN,FJ$320,FALSE),'csapat-ranglista'!$A:$FP,FJ$321,FALSE)/4),0)</f>
        <v>0</v>
      </c>
      <c r="FK121" s="223">
        <f>IFERROR(IF(RIGHT(VLOOKUP($A121,csapatok!$A:$NN,FK$320,FALSE),5)="Csere",VLOOKUP(LEFT(VLOOKUP($A121,csapatok!$A:$NN,FK$320,FALSE),LEN(VLOOKUP($A121,csapatok!$A:$NN,FK$320,FALSE))-6),'csapat-ranglista'!$A:$FP,FK$321,FALSE)/8,VLOOKUP(VLOOKUP($A121,csapatok!$A:$NN,FK$320,FALSE),'csapat-ranglista'!$A:$FP,FK$321,FALSE)/4),0)</f>
        <v>0</v>
      </c>
      <c r="FL121" s="223">
        <f>IFERROR(IF(RIGHT(VLOOKUP($A121,csapatok!$A:$NN,FL$320,FALSE),5)="Csere",VLOOKUP(LEFT(VLOOKUP($A121,csapatok!$A:$NN,FL$320,FALSE),LEN(VLOOKUP($A121,csapatok!$A:$NN,FL$320,FALSE))-6),'csapat-ranglista'!$A:$FP,FL$321,FALSE)/8,VLOOKUP(VLOOKUP($A121,csapatok!$A:$NN,FL$320,FALSE),'csapat-ranglista'!$A:$FP,FL$321,FALSE)/4),0)</f>
        <v>0</v>
      </c>
      <c r="FM121" s="223">
        <f>IFERROR(IF(RIGHT(VLOOKUP($A121,csapatok!$A:$NN,FM$320,FALSE),5)="Csere",VLOOKUP(LEFT(VLOOKUP($A121,csapatok!$A:$NN,FM$320,FALSE),LEN(VLOOKUP($A121,csapatok!$A:$NN,FM$320,FALSE))-6),'csapat-ranglista'!$A:$FP,FM$321,FALSE)/8,VLOOKUP(VLOOKUP($A121,csapatok!$A:$NN,FM$320,FALSE),'csapat-ranglista'!$A:$FP,FM$321,FALSE)/4),0)</f>
        <v>0</v>
      </c>
      <c r="FN121" s="223">
        <f>IFERROR(IF(RIGHT(VLOOKUP($A121,csapatok!$A:$NN,FN$320,FALSE),5)="Csere",VLOOKUP(LEFT(VLOOKUP($A121,csapatok!$A:$NN,FN$320,FALSE),LEN(VLOOKUP($A121,csapatok!$A:$NN,FN$320,FALSE))-6),'csapat-ranglista'!$A:$FP,FN$321,FALSE)/8,VLOOKUP(VLOOKUP($A121,csapatok!$A:$NN,FN$320,FALSE),'csapat-ranglista'!$A:$FP,FN$321,FALSE)/4),0)</f>
        <v>0</v>
      </c>
      <c r="FO121" s="223">
        <f>IFERROR(IF(RIGHT(VLOOKUP($A121,csapatok!$A:$NN,FO$320,FALSE),5)="Csere",VLOOKUP(LEFT(VLOOKUP($A121,csapatok!$A:$NN,FO$320,FALSE),LEN(VLOOKUP($A121,csapatok!$A:$NN,FO$320,FALSE))-6),'csapat-ranglista'!$A:$FP,FO$321,FALSE)/8,VLOOKUP(VLOOKUP($A121,csapatok!$A:$NN,FO$320,FALSE),'csapat-ranglista'!$A:$FP,FO$321,FALSE)/4),0)</f>
        <v>0</v>
      </c>
      <c r="FP121" s="223">
        <f>IFERROR(IF(RIGHT(VLOOKUP($A121,csapatok!$A:$NN,FP$320,FALSE),5)="Csere",VLOOKUP(LEFT(VLOOKUP($A121,csapatok!$A:$NN,FP$320,FALSE),LEN(VLOOKUP($A121,csapatok!$A:$NN,FP$320,FALSE))-6),'csapat-ranglista'!$A:$FP,FP$321,FALSE)/8,VLOOKUP(VLOOKUP($A121,csapatok!$A:$NN,FP$320,FALSE),'csapat-ranglista'!$A:$FP,FP$321,FALSE)/4),0)</f>
        <v>0</v>
      </c>
      <c r="FQ121" s="223">
        <f>IFERROR(IF(RIGHT(VLOOKUP($A121,csapatok!$A:$NN,FQ$320,FALSE),5)="Csere",VLOOKUP(LEFT(VLOOKUP($A121,csapatok!$A:$NN,FQ$320,FALSE),LEN(VLOOKUP($A121,csapatok!$A:$NN,FQ$320,FALSE))-6),'csapat-ranglista'!$A:$FP,FQ$321,FALSE)/8,VLOOKUP(VLOOKUP($A121,csapatok!$A:$NN,FQ$320,FALSE),'csapat-ranglista'!$A:$FP,FQ$321,FALSE)/4),0)</f>
        <v>0</v>
      </c>
      <c r="FR121" s="223">
        <f>IFERROR(IF(RIGHT(VLOOKUP($A121,csapatok!$A:$NN,FR$320,FALSE),5)="Csere",VLOOKUP(LEFT(VLOOKUP($A121,csapatok!$A:$NN,FR$320,FALSE),LEN(VLOOKUP($A121,csapatok!$A:$NN,FR$320,FALSE))-6),'csapat-ranglista'!$A:$FP,FR$321,FALSE)/8,VLOOKUP(VLOOKUP($A121,csapatok!$A:$NN,FR$320,FALSE),'csapat-ranglista'!$A:$FP,FR$321,FALSE)/4),0)</f>
        <v>0</v>
      </c>
      <c r="FS121" s="223">
        <f>IFERROR(IF(RIGHT(VLOOKUP($A121,csapatok!$A:$NN,FS$320,FALSE),5)="Csere",VLOOKUP(LEFT(VLOOKUP($A121,csapatok!$A:$NN,FS$320,FALSE),LEN(VLOOKUP($A121,csapatok!$A:$NN,FS$320,FALSE))-6),'csapat-ranglista'!$A:$FP,FS$321,FALSE)/8,VLOOKUP(VLOOKUP($A121,csapatok!$A:$NN,FS$320,FALSE),'csapat-ranglista'!$A:$FP,FS$321,FALSE)/4),0)</f>
        <v>0</v>
      </c>
      <c r="FT121" s="223">
        <f>IFERROR(IF(RIGHT(VLOOKUP($A121,csapatok!$A:$NN,FT$320,FALSE),5)="Csere",VLOOKUP(LEFT(VLOOKUP($A121,csapatok!$A:$NN,FT$320,FALSE),LEN(VLOOKUP($A121,csapatok!$A:$NN,FT$320,FALSE))-6),'csapat-ranglista'!$A:$FP,FT$321,FALSE)/8,VLOOKUP(VLOOKUP($A121,csapatok!$A:$NN,FT$320,FALSE),'csapat-ranglista'!$A:$FP,FT$321,FALSE)/4),0)</f>
        <v>0</v>
      </c>
      <c r="FU121" s="223">
        <f>IFERROR(IF(RIGHT(VLOOKUP($A121,csapatok!$A:$NN,FU$320,FALSE),5)="Csere",VLOOKUP(LEFT(VLOOKUP($A121,csapatok!$A:$NN,FU$320,FALSE),LEN(VLOOKUP($A121,csapatok!$A:$NN,FU$320,FALSE))-6),'csapat-ranglista'!$A:$FP,FU$321,FALSE)/8,VLOOKUP(VLOOKUP($A121,csapatok!$A:$NN,FU$320,FALSE),'csapat-ranglista'!$A:$FP,FU$321,FALSE)/4),0)</f>
        <v>0</v>
      </c>
      <c r="FV121" s="223">
        <f>IFERROR(IF(RIGHT(VLOOKUP($A121,csapatok!$A:$NN,FV$320,FALSE),5)="Csere",VLOOKUP(LEFT(VLOOKUP($A121,csapatok!$A:$NN,FV$320,FALSE),LEN(VLOOKUP($A121,csapatok!$A:$NN,FV$320,FALSE))-6),'csapat-ranglista'!$A:$FP,FV$321,FALSE)/8,VLOOKUP(VLOOKUP($A121,csapatok!$A:$NN,FV$320,FALSE),'csapat-ranglista'!$A:$FP,FV$321,FALSE)/4),0)</f>
        <v>0</v>
      </c>
      <c r="FW121" s="223">
        <f>IFERROR(IF(RIGHT(VLOOKUP($A121,csapatok!$A:$NN,FW$320,FALSE),5)="Csere",VLOOKUP(LEFT(VLOOKUP($A121,csapatok!$A:$NN,FW$320,FALSE),LEN(VLOOKUP($A121,csapatok!$A:$NN,FW$320,FALSE))-6),'csapat-ranglista'!$A:$FP,FW$321,FALSE)/8,VLOOKUP(VLOOKUP($A121,csapatok!$A:$NN,FW$320,FALSE),'csapat-ranglista'!$A:$FP,FW$321,FALSE)/4),0)</f>
        <v>0</v>
      </c>
      <c r="FX121" s="223">
        <f>IFERROR(IF(RIGHT(VLOOKUP($A121,csapatok!$A:$NN,FX$320,FALSE),5)="Csere",VLOOKUP(LEFT(VLOOKUP($A121,csapatok!$A:$NN,FX$320,FALSE),LEN(VLOOKUP($A121,csapatok!$A:$NN,FX$320,FALSE))-6),'csapat-ranglista'!$A:$FP,FX$321,FALSE)/8,VLOOKUP(VLOOKUP($A121,csapatok!$A:$NN,FX$320,FALSE),'csapat-ranglista'!$A:$FP,FX$321,FALSE)/4),0)</f>
        <v>0</v>
      </c>
      <c r="FY121" s="223">
        <f>IFERROR(IF(RIGHT(VLOOKUP($A121,csapatok!$A:$NN,FY$320,FALSE),5)="Csere",VLOOKUP(LEFT(VLOOKUP($A121,csapatok!$A:$NN,FY$320,FALSE),LEN(VLOOKUP($A121,csapatok!$A:$NN,FY$320,FALSE))-6),'csapat-ranglista'!$A:$FP,FY$321,FALSE)/8,VLOOKUP(VLOOKUP($A121,csapatok!$A:$NN,FY$320,FALSE),'csapat-ranglista'!$A:$FP,FY$321,FALSE)/4),0)</f>
        <v>0</v>
      </c>
      <c r="FZ121" s="223">
        <f>IFERROR(IF(RIGHT(VLOOKUP($A121,csapatok!$A:$NN,FZ$320,FALSE),5)="Csere",VLOOKUP(LEFT(VLOOKUP($A121,csapatok!$A:$NN,FZ$320,FALSE),LEN(VLOOKUP($A121,csapatok!$A:$NN,FZ$320,FALSE))-6),'csapat-ranglista'!$A:$FP,FZ$321,FALSE)/8,VLOOKUP(VLOOKUP($A121,csapatok!$A:$NN,FZ$320,FALSE),'csapat-ranglista'!$A:$FP,FZ$321,FALSE)/4),0)</f>
        <v>0</v>
      </c>
      <c r="GA121" s="223">
        <f>IFERROR(IF(RIGHT(VLOOKUP($A121,csapatok!$A:$NN,GA$320,FALSE),5)="Csere",VLOOKUP(LEFT(VLOOKUP($A121,csapatok!$A:$NN,GA$320,FALSE),LEN(VLOOKUP($A121,csapatok!$A:$NN,GA$320,FALSE))-6),'csapat-ranglista'!$A:$FP,GA$321,FALSE)/8,VLOOKUP(VLOOKUP($A121,csapatok!$A:$NN,GA$320,FALSE),'csapat-ranglista'!$A:$FP,GA$321,FALSE)/4),0)</f>
        <v>0</v>
      </c>
      <c r="GB121" s="223">
        <f>IFERROR(IF(RIGHT(VLOOKUP($A121,csapatok!$A:$NN,GB$320,FALSE),5)="Csere",VLOOKUP(LEFT(VLOOKUP($A121,csapatok!$A:$NN,GB$320,FALSE),LEN(VLOOKUP($A121,csapatok!$A:$NN,GB$320,FALSE))-6),'csapat-ranglista'!$A:$FP,GB$321,FALSE)/8,VLOOKUP(VLOOKUP($A121,csapatok!$A:$NN,GB$320,FALSE),'csapat-ranglista'!$A:$FP,GB$321,FALSE)/4),0)</f>
        <v>0</v>
      </c>
      <c r="GC121" s="223">
        <f>IFERROR(IF(RIGHT(VLOOKUP($A121,csapatok!$A:$NN,GC$320,FALSE),5)="Csere",VLOOKUP(LEFT(VLOOKUP($A121,csapatok!$A:$NN,GC$320,FALSE),LEN(VLOOKUP($A121,csapatok!$A:$NN,GC$320,FALSE))-6),'csapat-ranglista'!$A:$FP,GC$321,FALSE)/8,VLOOKUP(VLOOKUP($A121,csapatok!$A:$NN,GC$320,FALSE),'csapat-ranglista'!$A:$FP,GC$321,FALSE)/4),0)</f>
        <v>0</v>
      </c>
      <c r="GD121" s="247">
        <f>SUM(EQ121:GC121)</f>
        <v>1.5695896142835131</v>
      </c>
    </row>
    <row r="122" spans="1:186">
      <c r="A122" s="1" t="s">
        <v>1590</v>
      </c>
      <c r="B122" s="130"/>
      <c r="C122" s="131" t="str">
        <f>IF(B122=0,"",IF(B122&lt;$C$1,"felnőtt","ifi"))</f>
        <v/>
      </c>
      <c r="D122" s="32" t="s">
        <v>9</v>
      </c>
      <c r="E122" s="45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4"/>
      <c r="BD122" s="224"/>
      <c r="BE122" s="223">
        <f>IFERROR(IF(RIGHT(VLOOKUP($A122,csapatok!$A:$NN,BE$320,FALSE),5)="Csere",VLOOKUP(LEFT(VLOOKUP($A122,csapatok!$A:$NN,BE$320,FALSE),LEN(VLOOKUP($A122,csapatok!$A:$NN,BE$320,FALSE))-6),'csapat-ranglista'!$A:$FP,BE$321,FALSE)/8,VLOOKUP(VLOOKUP($A122,csapatok!$A:$NN,BE$320,FALSE),'csapat-ranglista'!$A:$FP,BE$321,FALSE)/4),0)</f>
        <v>0</v>
      </c>
      <c r="BF122" s="223">
        <f>IFERROR(IF(RIGHT(VLOOKUP($A122,csapatok!$A:$NN,BF$320,FALSE),5)="Csere",VLOOKUP(LEFT(VLOOKUP($A122,csapatok!$A:$NN,BF$320,FALSE),LEN(VLOOKUP($A122,csapatok!$A:$NN,BF$320,FALSE))-6),'csapat-ranglista'!$A:$FP,BF$321,FALSE)/8,VLOOKUP(VLOOKUP($A122,csapatok!$A:$NN,BF$320,FALSE),'csapat-ranglista'!$A:$FP,BF$321,FALSE)/4),0)</f>
        <v>0</v>
      </c>
      <c r="BG122" s="223">
        <f>IFERROR(IF(RIGHT(VLOOKUP($A122,csapatok!$A:$NN,BG$320,FALSE),5)="Csere",VLOOKUP(LEFT(VLOOKUP($A122,csapatok!$A:$NN,BG$320,FALSE),LEN(VLOOKUP($A122,csapatok!$A:$NN,BG$320,FALSE))-6),'csapat-ranglista'!$A:$FP,BG$321,FALSE)/8,VLOOKUP(VLOOKUP($A122,csapatok!$A:$NN,BG$320,FALSE),'csapat-ranglista'!$A:$FP,BG$321,FALSE)/4),0)</f>
        <v>0</v>
      </c>
      <c r="BH122" s="223">
        <f>IFERROR(IF(RIGHT(VLOOKUP($A122,csapatok!$A:$NN,BH$320,FALSE),5)="Csere",VLOOKUP(LEFT(VLOOKUP($A122,csapatok!$A:$NN,BH$320,FALSE),LEN(VLOOKUP($A122,csapatok!$A:$NN,BH$320,FALSE))-6),'csapat-ranglista'!$A:$FP,BH$321,FALSE)/8,VLOOKUP(VLOOKUP($A122,csapatok!$A:$NN,BH$320,FALSE),'csapat-ranglista'!$A:$FP,BH$321,FALSE)/4),0)</f>
        <v>0</v>
      </c>
      <c r="BI122" s="223">
        <f>IFERROR(IF(RIGHT(VLOOKUP($A122,csapatok!$A:$NN,BI$320,FALSE),5)="Csere",VLOOKUP(LEFT(VLOOKUP($A122,csapatok!$A:$NN,BI$320,FALSE),LEN(VLOOKUP($A122,csapatok!$A:$NN,BI$320,FALSE))-6),'csapat-ranglista'!$A:$FP,BI$321,FALSE)/8,VLOOKUP(VLOOKUP($A122,csapatok!$A:$NN,BI$320,FALSE),'csapat-ranglista'!$A:$FP,BI$321,FALSE)/4),0)</f>
        <v>0</v>
      </c>
      <c r="BJ122" s="223">
        <f>IFERROR(IF(RIGHT(VLOOKUP($A122,csapatok!$A:$NN,BJ$320,FALSE),5)="Csere",VLOOKUP(LEFT(VLOOKUP($A122,csapatok!$A:$NN,BJ$320,FALSE),LEN(VLOOKUP($A122,csapatok!$A:$NN,BJ$320,FALSE))-6),'csapat-ranglista'!$A:$FP,BJ$321,FALSE)/8,VLOOKUP(VLOOKUP($A122,csapatok!$A:$NN,BJ$320,FALSE),'csapat-ranglista'!$A:$FP,BJ$321,FALSE)/4),0)</f>
        <v>0</v>
      </c>
      <c r="BK122" s="223">
        <f>IFERROR(IF(RIGHT(VLOOKUP($A122,csapatok!$A:$NN,BK$320,FALSE),5)="Csere",VLOOKUP(LEFT(VLOOKUP($A122,csapatok!$A:$NN,BK$320,FALSE),LEN(VLOOKUP($A122,csapatok!$A:$NN,BK$320,FALSE))-6),'csapat-ranglista'!$A:$FP,BK$321,FALSE)/8,VLOOKUP(VLOOKUP($A122,csapatok!$A:$NN,BK$320,FALSE),'csapat-ranglista'!$A:$FP,BK$321,FALSE)/4),0)</f>
        <v>0</v>
      </c>
      <c r="BL122" s="223">
        <f>IFERROR(IF(RIGHT(VLOOKUP($A122,csapatok!$A:$NN,BL$320,FALSE),5)="Csere",VLOOKUP(LEFT(VLOOKUP($A122,csapatok!$A:$NN,BL$320,FALSE),LEN(VLOOKUP($A122,csapatok!$A:$NN,BL$320,FALSE))-6),'csapat-ranglista'!$A:$FP,BL$321,FALSE)/8,VLOOKUP(VLOOKUP($A122,csapatok!$A:$NN,BL$320,FALSE),'csapat-ranglista'!$A:$FP,BL$321,FALSE)/4),0)</f>
        <v>0</v>
      </c>
      <c r="BM122" s="223">
        <f>IFERROR(IF(RIGHT(VLOOKUP($A122,csapatok!$A:$NN,BM$320,FALSE),5)="Csere",VLOOKUP(LEFT(VLOOKUP($A122,csapatok!$A:$NN,BM$320,FALSE),LEN(VLOOKUP($A122,csapatok!$A:$NN,BM$320,FALSE))-6),'csapat-ranglista'!$A:$FP,BM$321,FALSE)/8,VLOOKUP(VLOOKUP($A122,csapatok!$A:$NN,BM$320,FALSE),'csapat-ranglista'!$A:$FP,BM$321,FALSE)/4),0)</f>
        <v>0</v>
      </c>
      <c r="BN122" s="223">
        <f>IFERROR(IF(RIGHT(VLOOKUP($A122,csapatok!$A:$NN,BN$320,FALSE),5)="Csere",VLOOKUP(LEFT(VLOOKUP($A122,csapatok!$A:$NN,BN$320,FALSE),LEN(VLOOKUP($A122,csapatok!$A:$NN,BN$320,FALSE))-6),'csapat-ranglista'!$A:$FP,BN$321,FALSE)/8,VLOOKUP(VLOOKUP($A122,csapatok!$A:$NN,BN$320,FALSE),'csapat-ranglista'!$A:$FP,BN$321,FALSE)/4),0)</f>
        <v>0</v>
      </c>
      <c r="BO122" s="223">
        <f>IFERROR(IF(RIGHT(VLOOKUP($A122,csapatok!$A:$NN,BO$320,FALSE),5)="Csere",VLOOKUP(LEFT(VLOOKUP($A122,csapatok!$A:$NN,BO$320,FALSE),LEN(VLOOKUP($A122,csapatok!$A:$NN,BO$320,FALSE))-6),'csapat-ranglista'!$A:$FP,BO$321,FALSE)/8,VLOOKUP(VLOOKUP($A122,csapatok!$A:$NN,BO$320,FALSE),'csapat-ranglista'!$A:$FP,BO$321,FALSE)/4),0)</f>
        <v>0</v>
      </c>
      <c r="BP122" s="223">
        <f>IFERROR(IF(RIGHT(VLOOKUP($A122,csapatok!$A:$NN,BP$320,FALSE),5)="Csere",VLOOKUP(LEFT(VLOOKUP($A122,csapatok!$A:$NN,BP$320,FALSE),LEN(VLOOKUP($A122,csapatok!$A:$NN,BP$320,FALSE))-6),'csapat-ranglista'!$A:$FP,BP$321,FALSE)/8,VLOOKUP(VLOOKUP($A122,csapatok!$A:$NN,BP$320,FALSE),'csapat-ranglista'!$A:$FP,BP$321,FALSE)/4),0)</f>
        <v>0</v>
      </c>
      <c r="BQ122" s="223">
        <f>IFERROR(IF(RIGHT(VLOOKUP($A122,csapatok!$A:$NN,BQ$320,FALSE),5)="Csere",VLOOKUP(LEFT(VLOOKUP($A122,csapatok!$A:$NN,BQ$320,FALSE),LEN(VLOOKUP($A122,csapatok!$A:$NN,BQ$320,FALSE))-6),'csapat-ranglista'!$A:$FP,BQ$321,FALSE)/8,VLOOKUP(VLOOKUP($A122,csapatok!$A:$NN,BQ$320,FALSE),'csapat-ranglista'!$A:$FP,BQ$321,FALSE)/4),0)</f>
        <v>0</v>
      </c>
      <c r="BR122" s="223">
        <f>IFERROR(IF(RIGHT(VLOOKUP($A122,csapatok!$A:$NN,BR$320,FALSE),5)="Csere",VLOOKUP(LEFT(VLOOKUP($A122,csapatok!$A:$NN,BR$320,FALSE),LEN(VLOOKUP($A122,csapatok!$A:$NN,BR$320,FALSE))-6),'csapat-ranglista'!$A:$FP,BR$321,FALSE)/8,VLOOKUP(VLOOKUP($A122,csapatok!$A:$NN,BR$320,FALSE),'csapat-ranglista'!$A:$FP,BR$321,FALSE)/4),0)</f>
        <v>0</v>
      </c>
      <c r="BS122" s="223">
        <f>IFERROR(IF(RIGHT(VLOOKUP($A122,csapatok!$A:$NN,BS$320,FALSE),5)="Csere",VLOOKUP(LEFT(VLOOKUP($A122,csapatok!$A:$NN,BS$320,FALSE),LEN(VLOOKUP($A122,csapatok!$A:$NN,BS$320,FALSE))-6),'csapat-ranglista'!$A:$FP,BS$321,FALSE)/8,VLOOKUP(VLOOKUP($A122,csapatok!$A:$NN,BS$320,FALSE),'csapat-ranglista'!$A:$FP,BS$321,FALSE)/4),0)</f>
        <v>0</v>
      </c>
      <c r="BT122" s="223">
        <f>IFERROR(IF(RIGHT(VLOOKUP($A122,csapatok!$A:$NN,BT$320,FALSE),5)="Csere",VLOOKUP(LEFT(VLOOKUP($A122,csapatok!$A:$NN,BT$320,FALSE),LEN(VLOOKUP($A122,csapatok!$A:$NN,BT$320,FALSE))-6),'csapat-ranglista'!$A:$FP,BT$321,FALSE)/8,VLOOKUP(VLOOKUP($A122,csapatok!$A:$NN,BT$320,FALSE),'csapat-ranglista'!$A:$FP,BT$321,FALSE)/4),0)</f>
        <v>0</v>
      </c>
      <c r="BU122" s="223">
        <f>IFERROR(IF(RIGHT(VLOOKUP($A122,csapatok!$A:$NN,BU$320,FALSE),5)="Csere",VLOOKUP(LEFT(VLOOKUP($A122,csapatok!$A:$NN,BU$320,FALSE),LEN(VLOOKUP($A122,csapatok!$A:$NN,BU$320,FALSE))-6),'csapat-ranglista'!$A:$FP,BU$321,FALSE)/8,VLOOKUP(VLOOKUP($A122,csapatok!$A:$NN,BU$320,FALSE),'csapat-ranglista'!$A:$FP,BU$321,FALSE)/4),0)</f>
        <v>0</v>
      </c>
      <c r="BV122" s="223">
        <f>IFERROR(IF(RIGHT(VLOOKUP($A122,csapatok!$A:$NN,BV$320,FALSE),5)="Csere",VLOOKUP(LEFT(VLOOKUP($A122,csapatok!$A:$NN,BV$320,FALSE),LEN(VLOOKUP($A122,csapatok!$A:$NN,BV$320,FALSE))-6),'csapat-ranglista'!$A:$FP,BV$321,FALSE)/8,VLOOKUP(VLOOKUP($A122,csapatok!$A:$NN,BV$320,FALSE),'csapat-ranglista'!$A:$FP,BV$321,FALSE)/4),0)</f>
        <v>0</v>
      </c>
      <c r="BW122" s="223">
        <f>IFERROR(IF(RIGHT(VLOOKUP($A122,csapatok!$A:$NN,BW$320,FALSE),5)="Csere",VLOOKUP(LEFT(VLOOKUP($A122,csapatok!$A:$NN,BW$320,FALSE),LEN(VLOOKUP($A122,csapatok!$A:$NN,BW$320,FALSE))-6),'csapat-ranglista'!$A:$FP,BW$321,FALSE)/8,VLOOKUP(VLOOKUP($A122,csapatok!$A:$NN,BW$320,FALSE),'csapat-ranglista'!$A:$FP,BW$321,FALSE)/4),0)</f>
        <v>0</v>
      </c>
      <c r="BX122" s="223">
        <f>IFERROR(IF(RIGHT(VLOOKUP($A122,csapatok!$A:$NN,BX$320,FALSE),5)="Csere",VLOOKUP(LEFT(VLOOKUP($A122,csapatok!$A:$NN,BX$320,FALSE),LEN(VLOOKUP($A122,csapatok!$A:$NN,BX$320,FALSE))-6),'csapat-ranglista'!$A:$FP,BX$321,FALSE)/8,VLOOKUP(VLOOKUP($A122,csapatok!$A:$NN,BX$320,FALSE),'csapat-ranglista'!$A:$FP,BX$321,FALSE)/4),0)</f>
        <v>0</v>
      </c>
      <c r="BY122" s="223">
        <f>IFERROR(IF(RIGHT(VLOOKUP($A122,csapatok!$A:$NN,BY$320,FALSE),5)="Csere",VLOOKUP(LEFT(VLOOKUP($A122,csapatok!$A:$NN,BY$320,FALSE),LEN(VLOOKUP($A122,csapatok!$A:$NN,BY$320,FALSE))-6),'csapat-ranglista'!$A:$FP,BY$321,FALSE)/8,VLOOKUP(VLOOKUP($A122,csapatok!$A:$NN,BY$320,FALSE),'csapat-ranglista'!$A:$FP,BY$321,FALSE)/4),0)</f>
        <v>0</v>
      </c>
      <c r="BZ122" s="223">
        <f>IFERROR(IF(RIGHT(VLOOKUP($A122,csapatok!$A:$NN,BZ$320,FALSE),5)="Csere",VLOOKUP(LEFT(VLOOKUP($A122,csapatok!$A:$NN,BZ$320,FALSE),LEN(VLOOKUP($A122,csapatok!$A:$NN,BZ$320,FALSE))-6),'csapat-ranglista'!$A:$FP,BZ$321,FALSE)/8,VLOOKUP(VLOOKUP($A122,csapatok!$A:$NN,BZ$320,FALSE),'csapat-ranglista'!$A:$FP,BZ$321,FALSE)/4),0)</f>
        <v>0</v>
      </c>
      <c r="CA122" s="223">
        <f>IFERROR(IF(RIGHT(VLOOKUP($A122,csapatok!$A:$NN,CA$320,FALSE),5)="Csere",VLOOKUP(LEFT(VLOOKUP($A122,csapatok!$A:$NN,CA$320,FALSE),LEN(VLOOKUP($A122,csapatok!$A:$NN,CA$320,FALSE))-6),'csapat-ranglista'!$A:$FP,CA$321,FALSE)/8,VLOOKUP(VLOOKUP($A122,csapatok!$A:$NN,CA$320,FALSE),'csapat-ranglista'!$A:$FP,CA$321,FALSE)/4),0)</f>
        <v>0</v>
      </c>
      <c r="CB122" s="223">
        <f>IFERROR(IF(RIGHT(VLOOKUP($A122,csapatok!$A:$NN,CB$320,FALSE),5)="Csere",VLOOKUP(LEFT(VLOOKUP($A122,csapatok!$A:$NN,CB$320,FALSE),LEN(VLOOKUP($A122,csapatok!$A:$NN,CB$320,FALSE))-6),'csapat-ranglista'!$A:$FP,CB$321,FALSE)/8,VLOOKUP(VLOOKUP($A122,csapatok!$A:$NN,CB$320,FALSE),'csapat-ranglista'!$A:$FP,CB$321,FALSE)/4),0)</f>
        <v>0</v>
      </c>
      <c r="CC122" s="223">
        <f>IFERROR(IF(RIGHT(VLOOKUP($A122,csapatok!$A:$NN,CC$320,FALSE),5)="Csere",VLOOKUP(LEFT(VLOOKUP($A122,csapatok!$A:$NN,CC$320,FALSE),LEN(VLOOKUP($A122,csapatok!$A:$NN,CC$320,FALSE))-6),'csapat-ranglista'!$A:$FP,CC$321,FALSE)/8,VLOOKUP(VLOOKUP($A122,csapatok!$A:$NN,CC$320,FALSE),'csapat-ranglista'!$A:$FP,CC$321,FALSE)/4),0)</f>
        <v>0</v>
      </c>
      <c r="CD122" s="223">
        <f>IFERROR(IF(RIGHT(VLOOKUP($A122,csapatok!$A:$NN,CD$320,FALSE),5)="Csere",VLOOKUP(LEFT(VLOOKUP($A122,csapatok!$A:$NN,CD$320,FALSE),LEN(VLOOKUP($A122,csapatok!$A:$NN,CD$320,FALSE))-6),'csapat-ranglista'!$A:$FP,CD$321,FALSE)/8,VLOOKUP(VLOOKUP($A122,csapatok!$A:$NN,CD$320,FALSE),'csapat-ranglista'!$A:$FP,CD$321,FALSE)/4),0)</f>
        <v>0</v>
      </c>
      <c r="CE122" s="223">
        <f>IFERROR(IF(RIGHT(VLOOKUP($A122,csapatok!$A:$NN,CE$320,FALSE),5)="Csere",VLOOKUP(LEFT(VLOOKUP($A122,csapatok!$A:$NN,CE$320,FALSE),LEN(VLOOKUP($A122,csapatok!$A:$NN,CE$320,FALSE))-6),'csapat-ranglista'!$A:$FP,CE$321,FALSE)/8,VLOOKUP(VLOOKUP($A122,csapatok!$A:$NN,CE$320,FALSE),'csapat-ranglista'!$A:$FP,CE$321,FALSE)/4),0)</f>
        <v>0</v>
      </c>
      <c r="CF122" s="223">
        <f>IFERROR(IF(RIGHT(VLOOKUP($A122,csapatok!$A:$NN,CF$320,FALSE),5)="Csere",VLOOKUP(LEFT(VLOOKUP($A122,csapatok!$A:$NN,CF$320,FALSE),LEN(VLOOKUP($A122,csapatok!$A:$NN,CF$320,FALSE))-6),'csapat-ranglista'!$A:$FP,CF$321,FALSE)/8,VLOOKUP(VLOOKUP($A122,csapatok!$A:$NN,CF$320,FALSE),'csapat-ranglista'!$A:$FP,CF$321,FALSE)/4),0)</f>
        <v>0</v>
      </c>
      <c r="CG122" s="223">
        <f>IFERROR(IF(RIGHT(VLOOKUP($A122,csapatok!$A:$NN,CG$320,FALSE),5)="Csere",VLOOKUP(LEFT(VLOOKUP($A122,csapatok!$A:$NN,CG$320,FALSE),LEN(VLOOKUP($A122,csapatok!$A:$NN,CG$320,FALSE))-6),'csapat-ranglista'!$A:$FP,CG$321,FALSE)/8,VLOOKUP(VLOOKUP($A122,csapatok!$A:$NN,CG$320,FALSE),'csapat-ranglista'!$A:$FP,CG$321,FALSE)/4),0)</f>
        <v>0</v>
      </c>
      <c r="CH122" s="223">
        <f>IFERROR(IF(RIGHT(VLOOKUP($A122,csapatok!$A:$NN,CH$320,FALSE),5)="Csere",VLOOKUP(LEFT(VLOOKUP($A122,csapatok!$A:$NN,CH$320,FALSE),LEN(VLOOKUP($A122,csapatok!$A:$NN,CH$320,FALSE))-6),'csapat-ranglista'!$A:$FP,CH$321,FALSE)/8,VLOOKUP(VLOOKUP($A122,csapatok!$A:$NN,CH$320,FALSE),'csapat-ranglista'!$A:$FP,CH$321,FALSE)/4),0)</f>
        <v>0</v>
      </c>
      <c r="CI122" s="223">
        <f>IFERROR(IF(RIGHT(VLOOKUP($A122,csapatok!$A:$NN,CI$320,FALSE),5)="Csere",VLOOKUP(LEFT(VLOOKUP($A122,csapatok!$A:$NN,CI$320,FALSE),LEN(VLOOKUP($A122,csapatok!$A:$NN,CI$320,FALSE))-6),'csapat-ranglista'!$A:$FP,CI$321,FALSE)/8,VLOOKUP(VLOOKUP($A122,csapatok!$A:$NN,CI$320,FALSE),'csapat-ranglista'!$A:$FP,CI$321,FALSE)/4),0)</f>
        <v>0</v>
      </c>
      <c r="CJ122" s="224">
        <f>versenyek!$IQ$11*IFERROR(VLOOKUP(VLOOKUP($A122,versenyek!IP:IR,3,FALSE),szabalyok!$A$16:$B$23,2,FALSE)/4,0)</f>
        <v>0</v>
      </c>
      <c r="CK122" s="224">
        <f>versenyek!$IT$11*IFERROR(VLOOKUP(VLOOKUP($A122,versenyek!IS:IU,3,FALSE),szabalyok!$A$16:$B$23,2,FALSE)/4,0)</f>
        <v>0</v>
      </c>
      <c r="CL122" s="223">
        <f>IFERROR(IF(RIGHT(VLOOKUP($A122,csapatok!$A:$NN,CL$320,FALSE),5)="Csere",VLOOKUP(LEFT(VLOOKUP($A122,csapatok!$A:$NN,CL$320,FALSE),LEN(VLOOKUP($A122,csapatok!$A:$NN,CL$320,FALSE))-6),'csapat-ranglista'!$A:$FP,CL$321,FALSE)/8,VLOOKUP(VLOOKUP($A122,csapatok!$A:$NN,CL$320,FALSE),'csapat-ranglista'!$A:$FP,CL$321,FALSE)/4),0)</f>
        <v>0</v>
      </c>
      <c r="CM122" s="223">
        <f>IFERROR(IF(RIGHT(VLOOKUP($A122,csapatok!$A:$NN,CM$320,FALSE),5)="Csere",VLOOKUP(LEFT(VLOOKUP($A122,csapatok!$A:$NN,CM$320,FALSE),LEN(VLOOKUP($A122,csapatok!$A:$NN,CM$320,FALSE))-6),'csapat-ranglista'!$A:$FP,CM$321,FALSE)/8,VLOOKUP(VLOOKUP($A122,csapatok!$A:$NN,CM$320,FALSE),'csapat-ranglista'!$A:$FP,CM$321,FALSE)/4),0)</f>
        <v>0</v>
      </c>
      <c r="CN122" s="223">
        <f>IFERROR(IF(RIGHT(VLOOKUP($A122,csapatok!$A:$NN,CN$320,FALSE),5)="Csere",VLOOKUP(LEFT(VLOOKUP($A122,csapatok!$A:$NN,CN$320,FALSE),LEN(VLOOKUP($A122,csapatok!$A:$NN,CN$320,FALSE))-6),'csapat-ranglista'!$A:$FP,CN$321,FALSE)/8,VLOOKUP(VLOOKUP($A122,csapatok!$A:$NN,CN$320,FALSE),'csapat-ranglista'!$A:$FP,CN$321,FALSE)/4),0)</f>
        <v>0</v>
      </c>
      <c r="CO122" s="223">
        <f>IFERROR(IF(RIGHT(VLOOKUP($A122,csapatok!$A:$NN,CO$320,FALSE),5)="Csere",VLOOKUP(LEFT(VLOOKUP($A122,csapatok!$A:$NN,CO$320,FALSE),LEN(VLOOKUP($A122,csapatok!$A:$NN,CO$320,FALSE))-6),'csapat-ranglista'!$A:$FP,CO$321,FALSE)/8,VLOOKUP(VLOOKUP($A122,csapatok!$A:$NN,CO$320,FALSE),'csapat-ranglista'!$A:$FP,CO$321,FALSE)/4),0)</f>
        <v>0</v>
      </c>
      <c r="CP122" s="223">
        <f>IFERROR(IF(RIGHT(VLOOKUP($A122,csapatok!$A:$NN,CP$320,FALSE),5)="Csere",VLOOKUP(LEFT(VLOOKUP($A122,csapatok!$A:$NN,CP$320,FALSE),LEN(VLOOKUP($A122,csapatok!$A:$NN,CP$320,FALSE))-6),'csapat-ranglista'!$A:$FP,CP$321,FALSE)/8,VLOOKUP(VLOOKUP($A122,csapatok!$A:$NN,CP$320,FALSE),'csapat-ranglista'!$A:$FP,CP$321,FALSE)/4),0)</f>
        <v>0</v>
      </c>
      <c r="CQ122" s="223">
        <f>IFERROR(IF(RIGHT(VLOOKUP($A122,csapatok!$A:$NN,CQ$320,FALSE),5)="Csere",VLOOKUP(LEFT(VLOOKUP($A122,csapatok!$A:$NN,CQ$320,FALSE),LEN(VLOOKUP($A122,csapatok!$A:$NN,CQ$320,FALSE))-6),'csapat-ranglista'!$A:$FP,CQ$321,FALSE)/8,VLOOKUP(VLOOKUP($A122,csapatok!$A:$NN,CQ$320,FALSE),'csapat-ranglista'!$A:$FP,CQ$321,FALSE)/4),0)</f>
        <v>0</v>
      </c>
      <c r="CR122" s="223">
        <f>IFERROR(IF(RIGHT(VLOOKUP($A122,csapatok!$A:$NN,CR$320,FALSE),5)="Csere",VLOOKUP(LEFT(VLOOKUP($A122,csapatok!$A:$NN,CR$320,FALSE),LEN(VLOOKUP($A122,csapatok!$A:$NN,CR$320,FALSE))-6),'csapat-ranglista'!$A:$FP,CR$321,FALSE)/8,VLOOKUP(VLOOKUP($A122,csapatok!$A:$NN,CR$320,FALSE),'csapat-ranglista'!$A:$FP,CR$321,FALSE)/4),0)</f>
        <v>0</v>
      </c>
      <c r="CS122" s="223">
        <f>IFERROR(IF(RIGHT(VLOOKUP($A122,csapatok!$A:$NN,CS$320,FALSE),5)="Csere",VLOOKUP(LEFT(VLOOKUP($A122,csapatok!$A:$NN,CS$320,FALSE),LEN(VLOOKUP($A122,csapatok!$A:$NN,CS$320,FALSE))-6),'csapat-ranglista'!$A:$FP,CS$321,FALSE)/8,VLOOKUP(VLOOKUP($A122,csapatok!$A:$NN,CS$320,FALSE),'csapat-ranglista'!$A:$FP,CS$321,FALSE)/4),0)</f>
        <v>0</v>
      </c>
      <c r="CT122" s="223">
        <f>IFERROR(IF(RIGHT(VLOOKUP($A122,csapatok!$A:$NN,CT$320,FALSE),5)="Csere",VLOOKUP(LEFT(VLOOKUP($A122,csapatok!$A:$NN,CT$320,FALSE),LEN(VLOOKUP($A122,csapatok!$A:$NN,CT$320,FALSE))-6),'csapat-ranglista'!$A:$FP,CT$321,FALSE)/8,VLOOKUP(VLOOKUP($A122,csapatok!$A:$NN,CT$320,FALSE),'csapat-ranglista'!$A:$FP,CT$321,FALSE)/4),0)</f>
        <v>0</v>
      </c>
      <c r="CU122" s="223">
        <f>IFERROR(IF(RIGHT(VLOOKUP($A122,csapatok!$A:$NN,CU$320,FALSE),5)="Csere",VLOOKUP(LEFT(VLOOKUP($A122,csapatok!$A:$NN,CU$320,FALSE),LEN(VLOOKUP($A122,csapatok!$A:$NN,CU$320,FALSE))-6),'csapat-ranglista'!$A:$FP,CU$321,FALSE)/8,VLOOKUP(VLOOKUP($A122,csapatok!$A:$NN,CU$320,FALSE),'csapat-ranglista'!$A:$FP,CU$321,FALSE)/4),0)</f>
        <v>0</v>
      </c>
      <c r="CV122" s="223">
        <f>IFERROR(IF(RIGHT(VLOOKUP($A122,csapatok!$A:$NN,CV$320,FALSE),5)="Csere",VLOOKUP(LEFT(VLOOKUP($A122,csapatok!$A:$NN,CV$320,FALSE),LEN(VLOOKUP($A122,csapatok!$A:$NN,CV$320,FALSE))-6),'csapat-ranglista'!$A:$FP,CV$321,FALSE)/8,VLOOKUP(VLOOKUP($A122,csapatok!$A:$NN,CV$320,FALSE),'csapat-ranglista'!$A:$FP,CV$321,FALSE)/4),0)</f>
        <v>0</v>
      </c>
      <c r="CW122" s="223">
        <f>IFERROR(IF(RIGHT(VLOOKUP($A122,csapatok!$A:$NN,CW$320,FALSE),5)="Csere",VLOOKUP(LEFT(VLOOKUP($A122,csapatok!$A:$NN,CW$320,FALSE),LEN(VLOOKUP($A122,csapatok!$A:$NN,CW$320,FALSE))-6),'csapat-ranglista'!$A:$FP,CW$321,FALSE)/8,VLOOKUP(VLOOKUP($A122,csapatok!$A:$NN,CW$320,FALSE),'csapat-ranglista'!$A:$FP,CW$321,FALSE)/4),0)</f>
        <v>0</v>
      </c>
      <c r="CX122" s="223">
        <f>IFERROR(IF(RIGHT(VLOOKUP($A122,csapatok!$A:$NN,CX$320,FALSE),5)="Csere",VLOOKUP(LEFT(VLOOKUP($A122,csapatok!$A:$NN,CX$320,FALSE),LEN(VLOOKUP($A122,csapatok!$A:$NN,CX$320,FALSE))-6),'csapat-ranglista'!$A:$FP,CX$321,FALSE)/8,VLOOKUP(VLOOKUP($A122,csapatok!$A:$NN,CX$320,FALSE),'csapat-ranglista'!$A:$FP,CX$321,FALSE)/4),0)</f>
        <v>0</v>
      </c>
      <c r="CY122" s="223">
        <f>IFERROR(IF(RIGHT(VLOOKUP($A122,csapatok!$A:$NN,CY$320,FALSE),5)="Csere",VLOOKUP(LEFT(VLOOKUP($A122,csapatok!$A:$NN,CY$320,FALSE),LEN(VLOOKUP($A122,csapatok!$A:$NN,CY$320,FALSE))-6),'csapat-ranglista'!$A:$FP,CY$321,FALSE)/8,VLOOKUP(VLOOKUP($A122,csapatok!$A:$NN,CY$320,FALSE),'csapat-ranglista'!$A:$FP,CY$321,FALSE)/4),0)</f>
        <v>0</v>
      </c>
      <c r="CZ122" s="223">
        <f>IFERROR(IF(RIGHT(VLOOKUP($A122,csapatok!$A:$NN,CZ$320,FALSE),5)="Csere",VLOOKUP(LEFT(VLOOKUP($A122,csapatok!$A:$NN,CZ$320,FALSE),LEN(VLOOKUP($A122,csapatok!$A:$NN,CZ$320,FALSE))-6),'csapat-ranglista'!$A:$FP,CZ$321,FALSE)/8,VLOOKUP(VLOOKUP($A122,csapatok!$A:$NN,CZ$320,FALSE),'csapat-ranglista'!$A:$FP,CZ$321,FALSE)/4),0)</f>
        <v>0</v>
      </c>
      <c r="DA122" s="223">
        <f>IFERROR(IF(RIGHT(VLOOKUP($A122,csapatok!$A:$NN,DA$320,FALSE),5)="Csere",VLOOKUP(LEFT(VLOOKUP($A122,csapatok!$A:$NN,DA$320,FALSE),LEN(VLOOKUP($A122,csapatok!$A:$NN,DA$320,FALSE))-6),'csapat-ranglista'!$A:$FP,DA$321,FALSE)/8,VLOOKUP(VLOOKUP($A122,csapatok!$A:$NN,DA$320,FALSE),'csapat-ranglista'!$A:$FP,DA$321,FALSE)/4),0)</f>
        <v>0</v>
      </c>
      <c r="DB122" s="223">
        <f>IFERROR(IF(RIGHT(VLOOKUP($A122,csapatok!$A:$NN,DB$320,FALSE),5)="Csere",VLOOKUP(LEFT(VLOOKUP($A122,csapatok!$A:$NN,DB$320,FALSE),LEN(VLOOKUP($A122,csapatok!$A:$NN,DB$320,FALSE))-6),'csapat-ranglista'!$A:$FP,DB$321,FALSE)/8,VLOOKUP(VLOOKUP($A122,csapatok!$A:$NN,DB$320,FALSE),'csapat-ranglista'!$A:$FP,DB$321,FALSE)/4),0)</f>
        <v>0</v>
      </c>
      <c r="DC122" s="223">
        <f>IFERROR(IF(RIGHT(VLOOKUP($A122,csapatok!$A:$NN,DC$320,FALSE),5)="Csere",VLOOKUP(LEFT(VLOOKUP($A122,csapatok!$A:$NN,DC$320,FALSE),LEN(VLOOKUP($A122,csapatok!$A:$NN,DC$320,FALSE))-6),'csapat-ranglista'!$A:$FP,DC$321,FALSE)/8,VLOOKUP(VLOOKUP($A122,csapatok!$A:$NN,DC$320,FALSE),'csapat-ranglista'!$A:$FP,DC$321,FALSE)/4),0)</f>
        <v>0</v>
      </c>
      <c r="DD122" s="223">
        <f>IFERROR(IF(RIGHT(VLOOKUP($A122,csapatok!$A:$NN,DD$320,FALSE),5)="Csere",VLOOKUP(LEFT(VLOOKUP($A122,csapatok!$A:$NN,DD$320,FALSE),LEN(VLOOKUP($A122,csapatok!$A:$NN,DD$320,FALSE))-6),'csapat-ranglista'!$A:$FP,DD$321,FALSE)/8,VLOOKUP(VLOOKUP($A122,csapatok!$A:$NN,DD$320,FALSE),'csapat-ranglista'!$A:$FP,DD$321,FALSE)/4),0)</f>
        <v>0</v>
      </c>
      <c r="DE122" s="223">
        <f>IFERROR(IF(RIGHT(VLOOKUP($A122,csapatok!$A:$NN,DE$320,FALSE),5)="Csere",VLOOKUP(LEFT(VLOOKUP($A122,csapatok!$A:$NN,DE$320,FALSE),LEN(VLOOKUP($A122,csapatok!$A:$NN,DE$320,FALSE))-6),'csapat-ranglista'!$A:$FP,DE$321,FALSE)/8,VLOOKUP(VLOOKUP($A122,csapatok!$A:$NN,DE$320,FALSE),'csapat-ranglista'!$A:$FP,DE$321,FALSE)/4),0)</f>
        <v>0</v>
      </c>
      <c r="DF122" s="223">
        <f>IFERROR(IF(RIGHT(VLOOKUP($A122,csapatok!$A:$NN,DF$320,FALSE),5)="Csere",VLOOKUP(LEFT(VLOOKUP($A122,csapatok!$A:$NN,DF$320,FALSE),LEN(VLOOKUP($A122,csapatok!$A:$NN,DF$320,FALSE))-6),'csapat-ranglista'!$A:$FP,DF$321,FALSE)/8,VLOOKUP(VLOOKUP($A122,csapatok!$A:$NN,DF$320,FALSE),'csapat-ranglista'!$A:$FP,DF$321,FALSE)/4),0)</f>
        <v>0</v>
      </c>
      <c r="DG122" s="223">
        <f>IFERROR(IF(RIGHT(VLOOKUP($A122,csapatok!$A:$NN,DG$320,FALSE),5)="Csere",VLOOKUP(LEFT(VLOOKUP($A122,csapatok!$A:$NN,DG$320,FALSE),LEN(VLOOKUP($A122,csapatok!$A:$NN,DG$320,FALSE))-6),'csapat-ranglista'!$A:$FP,DG$321,FALSE)/8,VLOOKUP(VLOOKUP($A122,csapatok!$A:$NN,DG$320,FALSE),'csapat-ranglista'!$A:$FP,DG$321,FALSE)/4),0)</f>
        <v>0</v>
      </c>
      <c r="DH122" s="223">
        <f>IFERROR(IF(RIGHT(VLOOKUP($A122,csapatok!$A:$NN,DH$320,FALSE),5)="Csere",VLOOKUP(LEFT(VLOOKUP($A122,csapatok!$A:$NN,DH$320,FALSE),LEN(VLOOKUP($A122,csapatok!$A:$NN,DH$320,FALSE))-6),'csapat-ranglista'!$A:$FP,DH$321,FALSE)/8,VLOOKUP(VLOOKUP($A122,csapatok!$A:$NN,DH$320,FALSE),'csapat-ranglista'!$A:$FP,DH$321,FALSE)/4),0)</f>
        <v>0</v>
      </c>
      <c r="DI122" s="223">
        <f>IFERROR(IF(RIGHT(VLOOKUP($A122,csapatok!$A:$NN,DI$320,FALSE),5)="Csere",VLOOKUP(LEFT(VLOOKUP($A122,csapatok!$A:$NN,DI$320,FALSE),LEN(VLOOKUP($A122,csapatok!$A:$NN,DI$320,FALSE))-6),'csapat-ranglista'!$A:$FP,DI$321,FALSE)/8,VLOOKUP(VLOOKUP($A122,csapatok!$A:$NN,DI$320,FALSE),'csapat-ranglista'!$A:$FP,DI$321,FALSE)/4),0)</f>
        <v>0</v>
      </c>
      <c r="DJ122" s="223">
        <f>IFERROR(IF(RIGHT(VLOOKUP($A122,csapatok!$A:$NN,DJ$320,FALSE),5)="Csere",VLOOKUP(LEFT(VLOOKUP($A122,csapatok!$A:$NN,DJ$320,FALSE),LEN(VLOOKUP($A122,csapatok!$A:$NN,DJ$320,FALSE))-6),'csapat-ranglista'!$A:$FP,DJ$321,FALSE)/8,VLOOKUP(VLOOKUP($A122,csapatok!$A:$NN,DJ$320,FALSE),'csapat-ranglista'!$A:$FP,DJ$321,FALSE)/4),0)</f>
        <v>0</v>
      </c>
      <c r="DK122" s="223">
        <f>IFERROR(IF(RIGHT(VLOOKUP($A122,csapatok!$A:$NN,DK$320,FALSE),5)="Csere",VLOOKUP(LEFT(VLOOKUP($A122,csapatok!$A:$NN,DK$320,FALSE),LEN(VLOOKUP($A122,csapatok!$A:$NN,DK$320,FALSE))-6),'csapat-ranglista'!$A:$FP,DK$321,FALSE)/8,VLOOKUP(VLOOKUP($A122,csapatok!$A:$NN,DK$320,FALSE),'csapat-ranglista'!$A:$FP,DK$321,FALSE)/4),0)</f>
        <v>0</v>
      </c>
      <c r="DL122" s="223">
        <f>IFERROR(IF(RIGHT(VLOOKUP($A122,csapatok!$A:$NN,DL$320,FALSE),5)="Csere",VLOOKUP(LEFT(VLOOKUP($A122,csapatok!$A:$NN,DL$320,FALSE),LEN(VLOOKUP($A122,csapatok!$A:$NN,DL$320,FALSE))-6),'csapat-ranglista'!$A:$FP,DL$321,FALSE)/8,VLOOKUP(VLOOKUP($A122,csapatok!$A:$NN,DL$320,FALSE),'csapat-ranglista'!$A:$FP,DL$321,FALSE)/4),0)</f>
        <v>0</v>
      </c>
      <c r="DM122" s="223">
        <f>IFERROR(IF(RIGHT(VLOOKUP($A122,csapatok!$A:$NN,DM$320,FALSE),5)="Csere",VLOOKUP(LEFT(VLOOKUP($A122,csapatok!$A:$NN,DM$320,FALSE),LEN(VLOOKUP($A122,csapatok!$A:$NN,DM$320,FALSE))-6),'csapat-ranglista'!$A:$FP,DM$321,FALSE)/8,VLOOKUP(VLOOKUP($A122,csapatok!$A:$NN,DM$320,FALSE),'csapat-ranglista'!$A:$FP,DM$321,FALSE)/4),0)</f>
        <v>0</v>
      </c>
      <c r="DN122" s="223">
        <f>IFERROR(IF(RIGHT(VLOOKUP($A122,csapatok!$A:$NN,DN$320,FALSE),5)="Csere",VLOOKUP(LEFT(VLOOKUP($A122,csapatok!$A:$NN,DN$320,FALSE),LEN(VLOOKUP($A122,csapatok!$A:$NN,DN$320,FALSE))-6),'csapat-ranglista'!$A:$FP,DN$321,FALSE)/8,VLOOKUP(VLOOKUP($A122,csapatok!$A:$NN,DN$320,FALSE),'csapat-ranglista'!$A:$FP,DN$321,FALSE)/4),0)</f>
        <v>0</v>
      </c>
      <c r="DO122" s="224">
        <f>versenyek!$MF$11*IFERROR(VLOOKUP(VLOOKUP($A122,versenyek!ME:MG,3,FALSE),szabalyok!$A$16:$B$23,2,FALSE)/4,0)</f>
        <v>0</v>
      </c>
      <c r="DP122" s="224">
        <f>versenyek!$MI$11*IFERROR(VLOOKUP(VLOOKUP($A122,versenyek!MH:MJ,3,FALSE),szabalyok!$A$16:$B$23,2,FALSE)/4,0)</f>
        <v>0</v>
      </c>
      <c r="DQ122" s="223">
        <f>IFERROR(IF(RIGHT(VLOOKUP($A122,csapatok!$A:$NN,DQ$320,FALSE),5)="Csere",VLOOKUP(LEFT(VLOOKUP($A122,csapatok!$A:$NN,DQ$320,FALSE),LEN(VLOOKUP($A122,csapatok!$A:$NN,DQ$320,FALSE))-6),'csapat-ranglista'!$A:$FP,DQ$321,FALSE)/8,VLOOKUP(VLOOKUP($A122,csapatok!$A:$NN,DQ$320,FALSE),'csapat-ranglista'!$A:$FP,DQ$321,FALSE)/4),0)</f>
        <v>0</v>
      </c>
      <c r="DR122" s="223">
        <f>IFERROR(IF(RIGHT(VLOOKUP($A122,csapatok!$A:$NN,DR$320,FALSE),5)="Csere",VLOOKUP(LEFT(VLOOKUP($A122,csapatok!$A:$NN,DR$320,FALSE),LEN(VLOOKUP($A122,csapatok!$A:$NN,DR$320,FALSE))-6),'csapat-ranglista'!$A:$FP,DR$321,FALSE)/8,VLOOKUP(VLOOKUP($A122,csapatok!$A:$NN,DR$320,FALSE),'csapat-ranglista'!$A:$FP,DR$321,FALSE)/4),0)</f>
        <v>0</v>
      </c>
      <c r="DS122" s="223">
        <f>IFERROR(IF(RIGHT(VLOOKUP($A122,csapatok!$A:$NN,DS$320,FALSE),5)="Csere",VLOOKUP(LEFT(VLOOKUP($A122,csapatok!$A:$NN,DS$320,FALSE),LEN(VLOOKUP($A122,csapatok!$A:$NN,DS$320,FALSE))-6),'csapat-ranglista'!$A:$FP,DS$321,FALSE)/8,VLOOKUP(VLOOKUP($A122,csapatok!$A:$NN,DS$320,FALSE),'csapat-ranglista'!$A:$FP,DS$321,FALSE)/4),0)</f>
        <v>0</v>
      </c>
      <c r="DT122" s="223">
        <f>IFERROR(IF(RIGHT(VLOOKUP($A122,csapatok!$A:$NN,DT$320,FALSE),5)="Csere",VLOOKUP(LEFT(VLOOKUP($A122,csapatok!$A:$NN,DT$320,FALSE),LEN(VLOOKUP($A122,csapatok!$A:$NN,DT$320,FALSE))-6),'csapat-ranglista'!$A:$FP,DT$321,FALSE)/8,VLOOKUP(VLOOKUP($A122,csapatok!$A:$NN,DT$320,FALSE),'csapat-ranglista'!$A:$FP,DT$321,FALSE)/4),0)</f>
        <v>0</v>
      </c>
      <c r="DU122" s="223">
        <f>IFERROR(IF(RIGHT(VLOOKUP($A122,csapatok!$A:$NN,DU$320,FALSE),5)="Csere",VLOOKUP(LEFT(VLOOKUP($A122,csapatok!$A:$NN,DU$320,FALSE),LEN(VLOOKUP($A122,csapatok!$A:$NN,DU$320,FALSE))-6),'csapat-ranglista'!$A:$FP,DU$321,FALSE)/8,VLOOKUP(VLOOKUP($A122,csapatok!$A:$NN,DU$320,FALSE),'csapat-ranglista'!$A:$FP,DU$321,FALSE)/4),0)</f>
        <v>0</v>
      </c>
      <c r="DV122" s="223">
        <f>IFERROR(IF(RIGHT(VLOOKUP($A122,csapatok!$A:$NN,DV$320,FALSE),5)="Csere",VLOOKUP(LEFT(VLOOKUP($A122,csapatok!$A:$NN,DV$320,FALSE),LEN(VLOOKUP($A122,csapatok!$A:$NN,DV$320,FALSE))-6),'csapat-ranglista'!$A:$FP,DV$321,FALSE)/8,VLOOKUP(VLOOKUP($A122,csapatok!$A:$NN,DV$320,FALSE),'csapat-ranglista'!$A:$FP,DV$321,FALSE)/4),0)</f>
        <v>0</v>
      </c>
      <c r="DW122" s="223">
        <f>IFERROR(IF(RIGHT(VLOOKUP($A122,csapatok!$A:$NN,DW$320,FALSE),5)="Csere",VLOOKUP(LEFT(VLOOKUP($A122,csapatok!$A:$NN,DW$320,FALSE),LEN(VLOOKUP($A122,csapatok!$A:$NN,DW$320,FALSE))-6),'csapat-ranglista'!$A:$FP,DW$321,FALSE)/8,VLOOKUP(VLOOKUP($A122,csapatok!$A:$NN,DW$320,FALSE),'csapat-ranglista'!$A:$FP,DW$321,FALSE)/4),0)</f>
        <v>0</v>
      </c>
      <c r="DX122" s="223">
        <f>IFERROR(IF(RIGHT(VLOOKUP($A122,csapatok!$A:$NN,DX$320,FALSE),5)="Csere",VLOOKUP(LEFT(VLOOKUP($A122,csapatok!$A:$NN,DX$320,FALSE),LEN(VLOOKUP($A122,csapatok!$A:$NN,DX$320,FALSE))-6),'csapat-ranglista'!$A:$FP,DX$321,FALSE)/8,VLOOKUP(VLOOKUP($A122,csapatok!$A:$NN,DX$320,FALSE),'csapat-ranglista'!$A:$FP,DX$321,FALSE)/4),0)</f>
        <v>0</v>
      </c>
      <c r="DY122" s="223">
        <f>IFERROR(IF(RIGHT(VLOOKUP($A122,csapatok!$A:$NN,DY$320,FALSE),5)="Csere",VLOOKUP(LEFT(VLOOKUP($A122,csapatok!$A:$NN,DY$320,FALSE),LEN(VLOOKUP($A122,csapatok!$A:$NN,DY$320,FALSE))-6),'csapat-ranglista'!$A:$FP,DY$321,FALSE)/8,VLOOKUP(VLOOKUP($A122,csapatok!$A:$NN,DY$320,FALSE),'csapat-ranglista'!$A:$FP,DY$321,FALSE)/4),0)</f>
        <v>0</v>
      </c>
      <c r="DZ122" s="223">
        <f>IFERROR(IF(RIGHT(VLOOKUP($A122,csapatok!$A:$NN,DZ$320,FALSE),5)="Csere",VLOOKUP(LEFT(VLOOKUP($A122,csapatok!$A:$NN,DZ$320,FALSE),LEN(VLOOKUP($A122,csapatok!$A:$NN,DZ$320,FALSE))-6),'csapat-ranglista'!$A:$FP,DZ$321,FALSE)/8,VLOOKUP(VLOOKUP($A122,csapatok!$A:$NN,DZ$320,FALSE),'csapat-ranglista'!$A:$FP,DZ$321,FALSE)/4),0)</f>
        <v>0</v>
      </c>
      <c r="EA122" s="223">
        <f>IFERROR(IF(RIGHT(VLOOKUP($A122,csapatok!$A:$NN,EA$320,FALSE),5)="Csere",VLOOKUP(LEFT(VLOOKUP($A122,csapatok!$A:$NN,EA$320,FALSE),LEN(VLOOKUP($A122,csapatok!$A:$NN,EA$320,FALSE))-6),'csapat-ranglista'!$A:$FP,EA$321,FALSE)/8,VLOOKUP(VLOOKUP($A122,csapatok!$A:$NN,EA$320,FALSE),'csapat-ranglista'!$A:$FP,EA$321,FALSE)/4),0)</f>
        <v>0</v>
      </c>
      <c r="EB122" s="223">
        <f>IFERROR(IF(RIGHT(VLOOKUP($A122,csapatok!$A:$NN,EB$320,FALSE),5)="Csere",VLOOKUP(LEFT(VLOOKUP($A122,csapatok!$A:$NN,EB$320,FALSE),LEN(VLOOKUP($A122,csapatok!$A:$NN,EB$320,FALSE))-6),'csapat-ranglista'!$A:$FP,EB$321,FALSE)/8,VLOOKUP(VLOOKUP($A122,csapatok!$A:$NN,EB$320,FALSE),'csapat-ranglista'!$A:$FP,EB$321,FALSE)/4),0)</f>
        <v>0</v>
      </c>
      <c r="EC122" s="223">
        <f>IFERROR(IF(RIGHT(VLOOKUP($A122,csapatok!$A:$NN,EC$320,FALSE),5)="Csere",VLOOKUP(LEFT(VLOOKUP($A122,csapatok!$A:$NN,EC$320,FALSE),LEN(VLOOKUP($A122,csapatok!$A:$NN,EC$320,FALSE))-6),'csapat-ranglista'!$A:$FP,EC$321,FALSE)/8,VLOOKUP(VLOOKUP($A122,csapatok!$A:$NN,EC$320,FALSE),'csapat-ranglista'!$A:$FP,EC$321,FALSE)/4),0)</f>
        <v>0</v>
      </c>
      <c r="ED122" s="223">
        <f>IFERROR(IF(RIGHT(VLOOKUP($A122,csapatok!$A:$NN,ED$320,FALSE),5)="Csere",VLOOKUP(LEFT(VLOOKUP($A122,csapatok!$A:$NN,ED$320,FALSE),LEN(VLOOKUP($A122,csapatok!$A:$NN,ED$320,FALSE))-6),'csapat-ranglista'!$A:$FP,ED$321,FALSE)/8,VLOOKUP(VLOOKUP($A122,csapatok!$A:$NN,ED$320,FALSE),'csapat-ranglista'!$A:$FP,ED$321,FALSE)/4),0)</f>
        <v>0</v>
      </c>
      <c r="EE122" s="223">
        <f>IFERROR(IF(RIGHT(VLOOKUP($A122,csapatok!$A:$NN,EE$320,FALSE),5)="Csere",VLOOKUP(LEFT(VLOOKUP($A122,csapatok!$A:$NN,EE$320,FALSE),LEN(VLOOKUP($A122,csapatok!$A:$NN,EE$320,FALSE))-6),'csapat-ranglista'!$A:$FP,EE$321,FALSE)/8,VLOOKUP(VLOOKUP($A122,csapatok!$A:$NN,EE$320,FALSE),'csapat-ranglista'!$A:$FP,EE$321,FALSE)/4),0)</f>
        <v>0</v>
      </c>
      <c r="EF122" s="223">
        <f>IFERROR(IF(RIGHT(VLOOKUP($A122,csapatok!$A:$NN,EF$320,FALSE),5)="Csere",VLOOKUP(LEFT(VLOOKUP($A122,csapatok!$A:$NN,EF$320,FALSE),LEN(VLOOKUP($A122,csapatok!$A:$NN,EF$320,FALSE))-6),'csapat-ranglista'!$A:$FP,EF$321,FALSE)/8,VLOOKUP(VLOOKUP($A122,csapatok!$A:$NN,EF$320,FALSE),'csapat-ranglista'!$A:$FP,EF$321,FALSE)/4),0)</f>
        <v>0</v>
      </c>
      <c r="EG122" s="223">
        <f>IFERROR(IF(RIGHT(VLOOKUP($A122,csapatok!$A:$NN,EG$320,FALSE),5)="Csere",VLOOKUP(LEFT(VLOOKUP($A122,csapatok!$A:$NN,EG$320,FALSE),LEN(VLOOKUP($A122,csapatok!$A:$NN,EG$320,FALSE))-6),'csapat-ranglista'!$A:$FP,EG$321,FALSE)/8,VLOOKUP(VLOOKUP($A122,csapatok!$A:$NN,EG$320,FALSE),'csapat-ranglista'!$A:$FP,EG$321,FALSE)/4),0)</f>
        <v>0</v>
      </c>
      <c r="EH122" s="223">
        <f>IFERROR(IF(RIGHT(VLOOKUP($A122,csapatok!$A:$NN,EH$320,FALSE),5)="Csere",VLOOKUP(LEFT(VLOOKUP($A122,csapatok!$A:$NN,EH$320,FALSE),LEN(VLOOKUP($A122,csapatok!$A:$NN,EH$320,FALSE))-6),'csapat-ranglista'!$A:$FP,EH$321,FALSE)/8,VLOOKUP(VLOOKUP($A122,csapatok!$A:$NN,EH$320,FALSE),'csapat-ranglista'!$A:$FP,EH$321,FALSE)/4),0)</f>
        <v>0</v>
      </c>
      <c r="EI122" s="223">
        <f>IFERROR(IF(RIGHT(VLOOKUP($A122,csapatok!$A:$NN,EI$320,FALSE),5)="Csere",VLOOKUP(LEFT(VLOOKUP($A122,csapatok!$A:$NN,EI$320,FALSE),LEN(VLOOKUP($A122,csapatok!$A:$NN,EI$320,FALSE))-6),'csapat-ranglista'!$A:$FP,EI$321,FALSE)/8,VLOOKUP(VLOOKUP($A122,csapatok!$A:$NN,EI$320,FALSE),'csapat-ranglista'!$A:$FP,EI$321,FALSE)/4),0)</f>
        <v>0</v>
      </c>
      <c r="EJ122" s="223">
        <f>IFERROR(IF(RIGHT(VLOOKUP($A122,csapatok!$A:$NN,EJ$320,FALSE),5)="Csere",VLOOKUP(LEFT(VLOOKUP($A122,csapatok!$A:$NN,EJ$320,FALSE),LEN(VLOOKUP($A122,csapatok!$A:$NN,EJ$320,FALSE))-6),'csapat-ranglista'!$A:$FP,EJ$321,FALSE)/8,VLOOKUP(VLOOKUP($A122,csapatok!$A:$NN,EJ$320,FALSE),'csapat-ranglista'!$A:$FP,EJ$321,FALSE)/4),0)</f>
        <v>0</v>
      </c>
      <c r="EK122" s="223">
        <f>IFERROR(IF(RIGHT(VLOOKUP($A122,csapatok!$A:$NN,EK$320,FALSE),5)="Csere",VLOOKUP(LEFT(VLOOKUP($A122,csapatok!$A:$NN,EK$320,FALSE),LEN(VLOOKUP($A122,csapatok!$A:$NN,EK$320,FALSE))-6),'csapat-ranglista'!$A:$FP,EK$321,FALSE)/8,VLOOKUP(VLOOKUP($A122,csapatok!$A:$NN,EK$320,FALSE),'csapat-ranglista'!$A:$FP,EK$321,FALSE)/4),0)</f>
        <v>0</v>
      </c>
      <c r="EL122" s="223">
        <f>IFERROR(IF(RIGHT(VLOOKUP($A122,csapatok!$A:$NN,EL$320,FALSE),5)="Csere",VLOOKUP(LEFT(VLOOKUP($A122,csapatok!$A:$NN,EL$320,FALSE),LEN(VLOOKUP($A122,csapatok!$A:$NN,EL$320,FALSE))-6),'csapat-ranglista'!$A:$FP,EL$321,FALSE)/8,VLOOKUP(VLOOKUP($A122,csapatok!$A:$NN,EL$320,FALSE),'csapat-ranglista'!$A:$FP,EL$321,FALSE)/4),0)</f>
        <v>0</v>
      </c>
      <c r="EM122" s="223">
        <f>IFERROR(IF(RIGHT(VLOOKUP($A122,csapatok!$A:$NN,EM$320,FALSE),5)="Csere",VLOOKUP(LEFT(VLOOKUP($A122,csapatok!$A:$NN,EM$320,FALSE),LEN(VLOOKUP($A122,csapatok!$A:$NN,EM$320,FALSE))-6),'csapat-ranglista'!$A:$FP,EM$321,FALSE)/8,VLOOKUP(VLOOKUP($A122,csapatok!$A:$NN,EM$320,FALSE),'csapat-ranglista'!$A:$FP,EM$321,FALSE)/4),0)</f>
        <v>0</v>
      </c>
      <c r="EN122" s="223">
        <f>IFERROR(IF(RIGHT(VLOOKUP($A122,csapatok!$A:$NN,EN$320,FALSE),5)="Csere",VLOOKUP(LEFT(VLOOKUP($A122,csapatok!$A:$NN,EN$320,FALSE),LEN(VLOOKUP($A122,csapatok!$A:$NN,EN$320,FALSE))-6),'csapat-ranglista'!$A:$FP,EN$321,FALSE)/8,VLOOKUP(VLOOKUP($A122,csapatok!$A:$NN,EN$320,FALSE),'csapat-ranglista'!$A:$FP,EN$321,FALSE)/4),0)</f>
        <v>0</v>
      </c>
      <c r="EO122" s="223">
        <f>IFERROR(IF(RIGHT(VLOOKUP($A122,csapatok!$A:$NN,EO$320,FALSE),5)="Csere",VLOOKUP(LEFT(VLOOKUP($A122,csapatok!$A:$NN,EO$320,FALSE),LEN(VLOOKUP($A122,csapatok!$A:$NN,EO$320,FALSE))-6),'csapat-ranglista'!$A:$FP,EO$321,FALSE)/8,VLOOKUP(VLOOKUP($A122,csapatok!$A:$NN,EO$320,FALSE),'csapat-ranglista'!$A:$FP,EO$321,FALSE)/4),0)</f>
        <v>0</v>
      </c>
      <c r="EP122" s="223">
        <f>IFERROR(IF(RIGHT(VLOOKUP($A122,csapatok!$A:$NN,EP$320,FALSE),5)="Csere",VLOOKUP(LEFT(VLOOKUP($A122,csapatok!$A:$NN,EP$320,FALSE),LEN(VLOOKUP($A122,csapatok!$A:$NN,EP$320,FALSE))-6),'csapat-ranglista'!$A:$FP,EP$321,FALSE)/8,VLOOKUP(VLOOKUP($A122,csapatok!$A:$NN,EP$320,FALSE),'csapat-ranglista'!$A:$FP,EP$321,FALSE)/4),0)</f>
        <v>0</v>
      </c>
      <c r="EQ122" s="223">
        <f>IFERROR(IF(RIGHT(VLOOKUP($A122,csapatok!$A:$NN,EQ$320,FALSE),5)="Csere",VLOOKUP(LEFT(VLOOKUP($A122,csapatok!$A:$NN,EQ$320,FALSE),LEN(VLOOKUP($A122,csapatok!$A:$NN,EQ$320,FALSE))-6),'csapat-ranglista'!$A:$FP,EQ$321,FALSE)/8,VLOOKUP(VLOOKUP($A122,csapatok!$A:$NN,EQ$320,FALSE),'csapat-ranglista'!$A:$FP,EQ$321,FALSE)/4),0)</f>
        <v>0</v>
      </c>
      <c r="ER122" s="223">
        <f>IFERROR(IF(RIGHT(VLOOKUP($A122,csapatok!$A:$NN,ER$320,FALSE),5)="Csere",VLOOKUP(LEFT(VLOOKUP($A122,csapatok!$A:$NN,ER$320,FALSE),LEN(VLOOKUP($A122,csapatok!$A:$NN,ER$320,FALSE))-6),'csapat-ranglista'!$A:$FP,ER$321,FALSE)/8,VLOOKUP(VLOOKUP($A122,csapatok!$A:$NN,ER$320,FALSE),'csapat-ranglista'!$A:$FP,ER$321,FALSE)/4),0)</f>
        <v>0</v>
      </c>
      <c r="ES122" s="223">
        <f>IFERROR(IF(RIGHT(VLOOKUP($A122,csapatok!$A:$NN,ES$320,FALSE),5)="Csere",VLOOKUP(LEFT(VLOOKUP($A122,csapatok!$A:$NN,ES$320,FALSE),LEN(VLOOKUP($A122,csapatok!$A:$NN,ES$320,FALSE))-6),'csapat-ranglista'!$A:$FP,ES$321,FALSE)/8,VLOOKUP(VLOOKUP($A122,csapatok!$A:$NN,ES$320,FALSE),'csapat-ranglista'!$A:$FP,ES$321,FALSE)/4),0)</f>
        <v>0</v>
      </c>
      <c r="ET122" s="223">
        <f>IFERROR(IF(RIGHT(VLOOKUP($A122,csapatok!$A:$NN,ET$320,FALSE),5)="Csere",VLOOKUP(LEFT(VLOOKUP($A122,csapatok!$A:$NN,ET$320,FALSE),LEN(VLOOKUP($A122,csapatok!$A:$NN,ET$320,FALSE))-6),'csapat-ranglista'!$A:$FP,ET$321,FALSE)/8,VLOOKUP(VLOOKUP($A122,csapatok!$A:$NN,ET$320,FALSE),'csapat-ranglista'!$A:$FP,ET$321,FALSE)/4),0)</f>
        <v>0</v>
      </c>
      <c r="EU122" s="223">
        <f>IFERROR(IF(RIGHT(VLOOKUP($A122,csapatok!$A:$NN,EU$320,FALSE),5)="Csere",VLOOKUP(LEFT(VLOOKUP($A122,csapatok!$A:$NN,EU$320,FALSE),LEN(VLOOKUP($A122,csapatok!$A:$NN,EU$320,FALSE))-6),'csapat-ranglista'!$A:$FP,EU$321,FALSE)/8,VLOOKUP(VLOOKUP($A122,csapatok!$A:$NN,EU$320,FALSE),'csapat-ranglista'!$A:$FP,EU$321,FALSE)/4),0)</f>
        <v>0</v>
      </c>
      <c r="EV122" s="223">
        <f>IFERROR(IF(RIGHT(VLOOKUP($A122,csapatok!$A:$NN,EV$320,FALSE),5)="Csere",VLOOKUP(LEFT(VLOOKUP($A122,csapatok!$A:$NN,EV$320,FALSE),LEN(VLOOKUP($A122,csapatok!$A:$NN,EV$320,FALSE))-6),'csapat-ranglista'!$A:$FP,EV$321,FALSE)/8,VLOOKUP(VLOOKUP($A122,csapatok!$A:$NN,EV$320,FALSE),'csapat-ranglista'!$A:$FP,EV$321,FALSE)/4),0)</f>
        <v>0</v>
      </c>
      <c r="EW122" s="223">
        <f>IFERROR(IF(RIGHT(VLOOKUP($A122,csapatok!$A:$NN,EW$320,FALSE),5)="Csere",VLOOKUP(LEFT(VLOOKUP($A122,csapatok!$A:$NN,EW$320,FALSE),LEN(VLOOKUP($A122,csapatok!$A:$NN,EW$320,FALSE))-6),'csapat-ranglista'!$A:$FP,EW$321,FALSE)/8,VLOOKUP(VLOOKUP($A122,csapatok!$A:$NN,EW$320,FALSE),'csapat-ranglista'!$A:$FP,EW$321,FALSE)/4),0)</f>
        <v>0</v>
      </c>
      <c r="EX122" s="223">
        <f>IFERROR(IF(RIGHT(VLOOKUP($A122,csapatok!$A:$NN,EX$320,FALSE),5)="Csere",VLOOKUP(LEFT(VLOOKUP($A122,csapatok!$A:$NN,EX$320,FALSE),LEN(VLOOKUP($A122,csapatok!$A:$NN,EX$320,FALSE))-6),'csapat-ranglista'!$A:$FP,EX$321,FALSE)/8,VLOOKUP(VLOOKUP($A122,csapatok!$A:$NN,EX$320,FALSE),'csapat-ranglista'!$A:$FP,EX$321,FALSE)/4),0)</f>
        <v>0</v>
      </c>
      <c r="EY122" s="223">
        <f>IFERROR(IF(RIGHT(VLOOKUP($A122,csapatok!$A:$NN,EY$320,FALSE),5)="Csere",VLOOKUP(LEFT(VLOOKUP($A122,csapatok!$A:$NN,EY$320,FALSE),LEN(VLOOKUP($A122,csapatok!$A:$NN,EY$320,FALSE))-6),'csapat-ranglista'!$A:$FP,EY$321,FALSE)/8,VLOOKUP(VLOOKUP($A122,csapatok!$A:$NN,EY$320,FALSE),'csapat-ranglista'!$A:$FP,EY$321,FALSE)/4),0)</f>
        <v>0</v>
      </c>
      <c r="EZ122" s="223">
        <f>IFERROR(IF(RIGHT(VLOOKUP($A122,csapatok!$A:$NN,EZ$320,FALSE),5)="Csere",VLOOKUP(LEFT(VLOOKUP($A122,csapatok!$A:$NN,EZ$320,FALSE),LEN(VLOOKUP($A122,csapatok!$A:$NN,EZ$320,FALSE))-6),'csapat-ranglista'!$A:$FP,EZ$321,FALSE)/8,VLOOKUP(VLOOKUP($A122,csapatok!$A:$NN,EZ$320,FALSE),'csapat-ranglista'!$A:$FP,EZ$321,FALSE)/4),0)</f>
        <v>0</v>
      </c>
      <c r="FA122" s="223">
        <f>IFERROR(IF(RIGHT(VLOOKUP($A122,csapatok!$A:$NN,FA$320,FALSE),5)="Csere",VLOOKUP(LEFT(VLOOKUP($A122,csapatok!$A:$NN,FA$320,FALSE),LEN(VLOOKUP($A122,csapatok!$A:$NN,FA$320,FALSE))-6),'csapat-ranglista'!$A:$FP,FA$321,FALSE)/8,VLOOKUP(VLOOKUP($A122,csapatok!$A:$NN,FA$320,FALSE),'csapat-ranglista'!$A:$FP,FA$321,FALSE)/4),0)</f>
        <v>0</v>
      </c>
      <c r="FB122" s="223">
        <f>IFERROR(IF(RIGHT(VLOOKUP($A122,csapatok!$A:$NN,FB$320,FALSE),5)="Csere",VLOOKUP(LEFT(VLOOKUP($A122,csapatok!$A:$NN,FB$320,FALSE),LEN(VLOOKUP($A122,csapatok!$A:$NN,FB$320,FALSE))-6),'csapat-ranglista'!$A:$FP,FB$321,FALSE)/8,VLOOKUP(VLOOKUP($A122,csapatok!$A:$NN,FB$320,FALSE),'csapat-ranglista'!$A:$FP,FB$321,FALSE)/4),0)</f>
        <v>0</v>
      </c>
      <c r="FC122" s="223">
        <f>IFERROR(IF(RIGHT(VLOOKUP($A122,csapatok!$A:$NN,FC$320,FALSE),5)="Csere",VLOOKUP(LEFT(VLOOKUP($A122,csapatok!$A:$NN,FC$320,FALSE),LEN(VLOOKUP($A122,csapatok!$A:$NN,FC$320,FALSE))-6),'csapat-ranglista'!$A:$FP,FC$321,FALSE)/8,VLOOKUP(VLOOKUP($A122,csapatok!$A:$NN,FC$320,FALSE),'csapat-ranglista'!$A:$FP,FC$321,FALSE)/4),0)</f>
        <v>0</v>
      </c>
      <c r="FD122" s="224">
        <f>versenyek!$QY$11*IFERROR(VLOOKUP(VLOOKUP($A122,versenyek!QX:QZ,3,FALSE),szabalyok!$A$16:$B$23,2,FALSE)/4,0)</f>
        <v>0</v>
      </c>
      <c r="FE122" s="224">
        <f>versenyek!$RB$11*IFERROR(VLOOKUP(VLOOKUP($A122,versenyek!RA:RC,3,FALSE),szabalyok!$A$16:$B$23,2,FALSE)/4,0)</f>
        <v>0</v>
      </c>
      <c r="FF122" s="223">
        <f>IFERROR(IF(RIGHT(VLOOKUP($A122,csapatok!$A:$NN,FF$320,FALSE),5)="Csere",VLOOKUP(LEFT(VLOOKUP($A122,csapatok!$A:$NN,FF$320,FALSE),LEN(VLOOKUP($A122,csapatok!$A:$NN,FF$320,FALSE))-6),'csapat-ranglista'!$A:$FP,FF$321,FALSE)/8,VLOOKUP(VLOOKUP($A122,csapatok!$A:$NN,FF$320,FALSE),'csapat-ranglista'!$A:$FP,FF$321,FALSE)/4),0)</f>
        <v>1.5018292599754686</v>
      </c>
      <c r="FG122" s="223">
        <f>IFERROR(IF(RIGHT(VLOOKUP($A122,csapatok!$A:$NN,FG$320,FALSE),5)="Csere",VLOOKUP(LEFT(VLOOKUP($A122,csapatok!$A:$NN,FG$320,FALSE),LEN(VLOOKUP($A122,csapatok!$A:$NN,FG$320,FALSE))-6),'csapat-ranglista'!$A:$FP,FG$321,FALSE)/8,VLOOKUP(VLOOKUP($A122,csapatok!$A:$NN,FG$320,FALSE),'csapat-ranglista'!$A:$FP,FG$321,FALSE)/4),0)</f>
        <v>0</v>
      </c>
      <c r="FH122" s="223">
        <f>IFERROR(IF(RIGHT(VLOOKUP($A122,csapatok!$A:$NN,FH$320,FALSE),5)="Csere",VLOOKUP(LEFT(VLOOKUP($A122,csapatok!$A:$NN,FH$320,FALSE),LEN(VLOOKUP($A122,csapatok!$A:$NN,FH$320,FALSE))-6),'csapat-ranglista'!$A:$FP,FH$321,FALSE)/8,VLOOKUP(VLOOKUP($A122,csapatok!$A:$NN,FH$320,FALSE),'csapat-ranglista'!$A:$FP,FH$321,FALSE)/4),0)</f>
        <v>0</v>
      </c>
      <c r="FI122" s="223">
        <f>IFERROR(IF(RIGHT(VLOOKUP($A122,csapatok!$A:$NN,FI$320,FALSE),5)="Csere",VLOOKUP(LEFT(VLOOKUP($A122,csapatok!$A:$NN,FI$320,FALSE),LEN(VLOOKUP($A122,csapatok!$A:$NN,FI$320,FALSE))-6),'csapat-ranglista'!$A:$FP,FI$321,FALSE)/8,VLOOKUP(VLOOKUP($A122,csapatok!$A:$NN,FI$320,FALSE),'csapat-ranglista'!$A:$FP,FI$321,FALSE)/4),0)</f>
        <v>0</v>
      </c>
      <c r="FJ122" s="223">
        <f>IFERROR(IF(RIGHT(VLOOKUP($A122,csapatok!$A:$NN,FJ$320,FALSE),5)="Csere",VLOOKUP(LEFT(VLOOKUP($A122,csapatok!$A:$NN,FJ$320,FALSE),LEN(VLOOKUP($A122,csapatok!$A:$NN,FJ$320,FALSE))-6),'csapat-ranglista'!$A:$FP,FJ$321,FALSE)/8,VLOOKUP(VLOOKUP($A122,csapatok!$A:$NN,FJ$320,FALSE),'csapat-ranglista'!$A:$FP,FJ$321,FALSE)/4),0)</f>
        <v>0</v>
      </c>
      <c r="FK122" s="223">
        <f>IFERROR(IF(RIGHT(VLOOKUP($A122,csapatok!$A:$NN,FK$320,FALSE),5)="Csere",VLOOKUP(LEFT(VLOOKUP($A122,csapatok!$A:$NN,FK$320,FALSE),LEN(VLOOKUP($A122,csapatok!$A:$NN,FK$320,FALSE))-6),'csapat-ranglista'!$A:$FP,FK$321,FALSE)/8,VLOOKUP(VLOOKUP($A122,csapatok!$A:$NN,FK$320,FALSE),'csapat-ranglista'!$A:$FP,FK$321,FALSE)/4),0)</f>
        <v>0</v>
      </c>
      <c r="FL122" s="223">
        <f>IFERROR(IF(RIGHT(VLOOKUP($A122,csapatok!$A:$NN,FL$320,FALSE),5)="Csere",VLOOKUP(LEFT(VLOOKUP($A122,csapatok!$A:$NN,FL$320,FALSE),LEN(VLOOKUP($A122,csapatok!$A:$NN,FL$320,FALSE))-6),'csapat-ranglista'!$A:$FP,FL$321,FALSE)/8,VLOOKUP(VLOOKUP($A122,csapatok!$A:$NN,FL$320,FALSE),'csapat-ranglista'!$A:$FP,FL$321,FALSE)/4),0)</f>
        <v>0</v>
      </c>
      <c r="FM122" s="223">
        <f>IFERROR(IF(RIGHT(VLOOKUP($A122,csapatok!$A:$NN,FM$320,FALSE),5)="Csere",VLOOKUP(LEFT(VLOOKUP($A122,csapatok!$A:$NN,FM$320,FALSE),LEN(VLOOKUP($A122,csapatok!$A:$NN,FM$320,FALSE))-6),'csapat-ranglista'!$A:$FP,FM$321,FALSE)/8,VLOOKUP(VLOOKUP($A122,csapatok!$A:$NN,FM$320,FALSE),'csapat-ranglista'!$A:$FP,FM$321,FALSE)/4),0)</f>
        <v>0</v>
      </c>
      <c r="FN122" s="223">
        <f>IFERROR(IF(RIGHT(VLOOKUP($A122,csapatok!$A:$NN,FN$320,FALSE),5)="Csere",VLOOKUP(LEFT(VLOOKUP($A122,csapatok!$A:$NN,FN$320,FALSE),LEN(VLOOKUP($A122,csapatok!$A:$NN,FN$320,FALSE))-6),'csapat-ranglista'!$A:$FP,FN$321,FALSE)/8,VLOOKUP(VLOOKUP($A122,csapatok!$A:$NN,FN$320,FALSE),'csapat-ranglista'!$A:$FP,FN$321,FALSE)/4),0)</f>
        <v>0</v>
      </c>
      <c r="FO122" s="223">
        <f>IFERROR(IF(RIGHT(VLOOKUP($A122,csapatok!$A:$NN,FO$320,FALSE),5)="Csere",VLOOKUP(LEFT(VLOOKUP($A122,csapatok!$A:$NN,FO$320,FALSE),LEN(VLOOKUP($A122,csapatok!$A:$NN,FO$320,FALSE))-6),'csapat-ranglista'!$A:$FP,FO$321,FALSE)/8,VLOOKUP(VLOOKUP($A122,csapatok!$A:$NN,FO$320,FALSE),'csapat-ranglista'!$A:$FP,FO$321,FALSE)/4),0)</f>
        <v>0</v>
      </c>
      <c r="FP122" s="223">
        <f>IFERROR(IF(RIGHT(VLOOKUP($A122,csapatok!$A:$NN,FP$320,FALSE),5)="Csere",VLOOKUP(LEFT(VLOOKUP($A122,csapatok!$A:$NN,FP$320,FALSE),LEN(VLOOKUP($A122,csapatok!$A:$NN,FP$320,FALSE))-6),'csapat-ranglista'!$A:$FP,FP$321,FALSE)/8,VLOOKUP(VLOOKUP($A122,csapatok!$A:$NN,FP$320,FALSE),'csapat-ranglista'!$A:$FP,FP$321,FALSE)/4),0)</f>
        <v>0</v>
      </c>
      <c r="FQ122" s="223">
        <f>IFERROR(IF(RIGHT(VLOOKUP($A122,csapatok!$A:$NN,FQ$320,FALSE),5)="Csere",VLOOKUP(LEFT(VLOOKUP($A122,csapatok!$A:$NN,FQ$320,FALSE),LEN(VLOOKUP($A122,csapatok!$A:$NN,FQ$320,FALSE))-6),'csapat-ranglista'!$A:$FP,FQ$321,FALSE)/8,VLOOKUP(VLOOKUP($A122,csapatok!$A:$NN,FQ$320,FALSE),'csapat-ranglista'!$A:$FP,FQ$321,FALSE)/4),0)</f>
        <v>0</v>
      </c>
      <c r="FR122" s="223">
        <f>IFERROR(IF(RIGHT(VLOOKUP($A122,csapatok!$A:$NN,FR$320,FALSE),5)="Csere",VLOOKUP(LEFT(VLOOKUP($A122,csapatok!$A:$NN,FR$320,FALSE),LEN(VLOOKUP($A122,csapatok!$A:$NN,FR$320,FALSE))-6),'csapat-ranglista'!$A:$FP,FR$321,FALSE)/8,VLOOKUP(VLOOKUP($A122,csapatok!$A:$NN,FR$320,FALSE),'csapat-ranglista'!$A:$FP,FR$321,FALSE)/4),0)</f>
        <v>0</v>
      </c>
      <c r="FS122" s="223">
        <f>IFERROR(IF(RIGHT(VLOOKUP($A122,csapatok!$A:$NN,FS$320,FALSE),5)="Csere",VLOOKUP(LEFT(VLOOKUP($A122,csapatok!$A:$NN,FS$320,FALSE),LEN(VLOOKUP($A122,csapatok!$A:$NN,FS$320,FALSE))-6),'csapat-ranglista'!$A:$FP,FS$321,FALSE)/8,VLOOKUP(VLOOKUP($A122,csapatok!$A:$NN,FS$320,FALSE),'csapat-ranglista'!$A:$FP,FS$321,FALSE)/4),0)</f>
        <v>0</v>
      </c>
      <c r="FT122" s="223">
        <f>IFERROR(IF(RIGHT(VLOOKUP($A122,csapatok!$A:$NN,FT$320,FALSE),5)="Csere",VLOOKUP(LEFT(VLOOKUP($A122,csapatok!$A:$NN,FT$320,FALSE),LEN(VLOOKUP($A122,csapatok!$A:$NN,FT$320,FALSE))-6),'csapat-ranglista'!$A:$FP,FT$321,FALSE)/8,VLOOKUP(VLOOKUP($A122,csapatok!$A:$NN,FT$320,FALSE),'csapat-ranglista'!$A:$FP,FT$321,FALSE)/4),0)</f>
        <v>0</v>
      </c>
      <c r="FU122" s="223">
        <f>IFERROR(IF(RIGHT(VLOOKUP($A122,csapatok!$A:$NN,FU$320,FALSE),5)="Csere",VLOOKUP(LEFT(VLOOKUP($A122,csapatok!$A:$NN,FU$320,FALSE),LEN(VLOOKUP($A122,csapatok!$A:$NN,FU$320,FALSE))-6),'csapat-ranglista'!$A:$FP,FU$321,FALSE)/8,VLOOKUP(VLOOKUP($A122,csapatok!$A:$NN,FU$320,FALSE),'csapat-ranglista'!$A:$FP,FU$321,FALSE)/4),0)</f>
        <v>0</v>
      </c>
      <c r="FV122" s="223">
        <f>IFERROR(IF(RIGHT(VLOOKUP($A122,csapatok!$A:$NN,FV$320,FALSE),5)="Csere",VLOOKUP(LEFT(VLOOKUP($A122,csapatok!$A:$NN,FV$320,FALSE),LEN(VLOOKUP($A122,csapatok!$A:$NN,FV$320,FALSE))-6),'csapat-ranglista'!$A:$FP,FV$321,FALSE)/8,VLOOKUP(VLOOKUP($A122,csapatok!$A:$NN,FV$320,FALSE),'csapat-ranglista'!$A:$FP,FV$321,FALSE)/4),0)</f>
        <v>0</v>
      </c>
      <c r="FW122" s="223">
        <f>IFERROR(IF(RIGHT(VLOOKUP($A122,csapatok!$A:$NN,FW$320,FALSE),5)="Csere",VLOOKUP(LEFT(VLOOKUP($A122,csapatok!$A:$NN,FW$320,FALSE),LEN(VLOOKUP($A122,csapatok!$A:$NN,FW$320,FALSE))-6),'csapat-ranglista'!$A:$FP,FW$321,FALSE)/8,VLOOKUP(VLOOKUP($A122,csapatok!$A:$NN,FW$320,FALSE),'csapat-ranglista'!$A:$FP,FW$321,FALSE)/4),0)</f>
        <v>0</v>
      </c>
      <c r="FX122" s="223">
        <f>IFERROR(IF(RIGHT(VLOOKUP($A122,csapatok!$A:$NN,FX$320,FALSE),5)="Csere",VLOOKUP(LEFT(VLOOKUP($A122,csapatok!$A:$NN,FX$320,FALSE),LEN(VLOOKUP($A122,csapatok!$A:$NN,FX$320,FALSE))-6),'csapat-ranglista'!$A:$FP,FX$321,FALSE)/8,VLOOKUP(VLOOKUP($A122,csapatok!$A:$NN,FX$320,FALSE),'csapat-ranglista'!$A:$FP,FX$321,FALSE)/4),0)</f>
        <v>0</v>
      </c>
      <c r="FY122" s="223">
        <f>IFERROR(IF(RIGHT(VLOOKUP($A122,csapatok!$A:$NN,FY$320,FALSE),5)="Csere",VLOOKUP(LEFT(VLOOKUP($A122,csapatok!$A:$NN,FY$320,FALSE),LEN(VLOOKUP($A122,csapatok!$A:$NN,FY$320,FALSE))-6),'csapat-ranglista'!$A:$FP,FY$321,FALSE)/8,VLOOKUP(VLOOKUP($A122,csapatok!$A:$NN,FY$320,FALSE),'csapat-ranglista'!$A:$FP,FY$321,FALSE)/4),0)</f>
        <v>0</v>
      </c>
      <c r="FZ122" s="223">
        <f>IFERROR(IF(RIGHT(VLOOKUP($A122,csapatok!$A:$NN,FZ$320,FALSE),5)="Csere",VLOOKUP(LEFT(VLOOKUP($A122,csapatok!$A:$NN,FZ$320,FALSE),LEN(VLOOKUP($A122,csapatok!$A:$NN,FZ$320,FALSE))-6),'csapat-ranglista'!$A:$FP,FZ$321,FALSE)/8,VLOOKUP(VLOOKUP($A122,csapatok!$A:$NN,FZ$320,FALSE),'csapat-ranglista'!$A:$FP,FZ$321,FALSE)/4),0)</f>
        <v>0</v>
      </c>
      <c r="GA122" s="223">
        <f>IFERROR(IF(RIGHT(VLOOKUP($A122,csapatok!$A:$NN,GA$320,FALSE),5)="Csere",VLOOKUP(LEFT(VLOOKUP($A122,csapatok!$A:$NN,GA$320,FALSE),LEN(VLOOKUP($A122,csapatok!$A:$NN,GA$320,FALSE))-6),'csapat-ranglista'!$A:$FP,GA$321,FALSE)/8,VLOOKUP(VLOOKUP($A122,csapatok!$A:$NN,GA$320,FALSE),'csapat-ranglista'!$A:$FP,GA$321,FALSE)/4),0)</f>
        <v>0</v>
      </c>
      <c r="GB122" s="223">
        <f>IFERROR(IF(RIGHT(VLOOKUP($A122,csapatok!$A:$NN,GB$320,FALSE),5)="Csere",VLOOKUP(LEFT(VLOOKUP($A122,csapatok!$A:$NN,GB$320,FALSE),LEN(VLOOKUP($A122,csapatok!$A:$NN,GB$320,FALSE))-6),'csapat-ranglista'!$A:$FP,GB$321,FALSE)/8,VLOOKUP(VLOOKUP($A122,csapatok!$A:$NN,GB$320,FALSE),'csapat-ranglista'!$A:$FP,GB$321,FALSE)/4),0)</f>
        <v>0</v>
      </c>
      <c r="GC122" s="223">
        <f>IFERROR(IF(RIGHT(VLOOKUP($A122,csapatok!$A:$NN,GC$320,FALSE),5)="Csere",VLOOKUP(LEFT(VLOOKUP($A122,csapatok!$A:$NN,GC$320,FALSE),LEN(VLOOKUP($A122,csapatok!$A:$NN,GC$320,FALSE))-6),'csapat-ranglista'!$A:$FP,GC$321,FALSE)/8,VLOOKUP(VLOOKUP($A122,csapatok!$A:$NN,GC$320,FALSE),'csapat-ranglista'!$A:$FP,GC$321,FALSE)/4),0)</f>
        <v>0</v>
      </c>
      <c r="GD122" s="247">
        <f>SUM(EQ122:GC122)</f>
        <v>1.5018292599754686</v>
      </c>
    </row>
    <row r="123" spans="1:186">
      <c r="A123" s="1" t="s">
        <v>1591</v>
      </c>
      <c r="B123" s="130"/>
      <c r="C123" s="131" t="str">
        <f>IF(B123=0,"",IF(B123&lt;$C$1,"felnőtt","ifi"))</f>
        <v/>
      </c>
      <c r="D123" s="32" t="s">
        <v>9</v>
      </c>
      <c r="E123" s="45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4"/>
      <c r="BD123" s="224"/>
      <c r="BE123" s="223">
        <f>IFERROR(IF(RIGHT(VLOOKUP($A123,csapatok!$A:$NN,BE$320,FALSE),5)="Csere",VLOOKUP(LEFT(VLOOKUP($A123,csapatok!$A:$NN,BE$320,FALSE),LEN(VLOOKUP($A123,csapatok!$A:$NN,BE$320,FALSE))-6),'csapat-ranglista'!$A:$FP,BE$321,FALSE)/8,VLOOKUP(VLOOKUP($A123,csapatok!$A:$NN,BE$320,FALSE),'csapat-ranglista'!$A:$FP,BE$321,FALSE)/4),0)</f>
        <v>0</v>
      </c>
      <c r="BF123" s="223">
        <f>IFERROR(IF(RIGHT(VLOOKUP($A123,csapatok!$A:$NN,BF$320,FALSE),5)="Csere",VLOOKUP(LEFT(VLOOKUP($A123,csapatok!$A:$NN,BF$320,FALSE),LEN(VLOOKUP($A123,csapatok!$A:$NN,BF$320,FALSE))-6),'csapat-ranglista'!$A:$FP,BF$321,FALSE)/8,VLOOKUP(VLOOKUP($A123,csapatok!$A:$NN,BF$320,FALSE),'csapat-ranglista'!$A:$FP,BF$321,FALSE)/4),0)</f>
        <v>0</v>
      </c>
      <c r="BG123" s="223">
        <f>IFERROR(IF(RIGHT(VLOOKUP($A123,csapatok!$A:$NN,BG$320,FALSE),5)="Csere",VLOOKUP(LEFT(VLOOKUP($A123,csapatok!$A:$NN,BG$320,FALSE),LEN(VLOOKUP($A123,csapatok!$A:$NN,BG$320,FALSE))-6),'csapat-ranglista'!$A:$FP,BG$321,FALSE)/8,VLOOKUP(VLOOKUP($A123,csapatok!$A:$NN,BG$320,FALSE),'csapat-ranglista'!$A:$FP,BG$321,FALSE)/4),0)</f>
        <v>0</v>
      </c>
      <c r="BH123" s="223">
        <f>IFERROR(IF(RIGHT(VLOOKUP($A123,csapatok!$A:$NN,BH$320,FALSE),5)="Csere",VLOOKUP(LEFT(VLOOKUP($A123,csapatok!$A:$NN,BH$320,FALSE),LEN(VLOOKUP($A123,csapatok!$A:$NN,BH$320,FALSE))-6),'csapat-ranglista'!$A:$FP,BH$321,FALSE)/8,VLOOKUP(VLOOKUP($A123,csapatok!$A:$NN,BH$320,FALSE),'csapat-ranglista'!$A:$FP,BH$321,FALSE)/4),0)</f>
        <v>0</v>
      </c>
      <c r="BI123" s="223">
        <f>IFERROR(IF(RIGHT(VLOOKUP($A123,csapatok!$A:$NN,BI$320,FALSE),5)="Csere",VLOOKUP(LEFT(VLOOKUP($A123,csapatok!$A:$NN,BI$320,FALSE),LEN(VLOOKUP($A123,csapatok!$A:$NN,BI$320,FALSE))-6),'csapat-ranglista'!$A:$FP,BI$321,FALSE)/8,VLOOKUP(VLOOKUP($A123,csapatok!$A:$NN,BI$320,FALSE),'csapat-ranglista'!$A:$FP,BI$321,FALSE)/4),0)</f>
        <v>0</v>
      </c>
      <c r="BJ123" s="223">
        <f>IFERROR(IF(RIGHT(VLOOKUP($A123,csapatok!$A:$NN,BJ$320,FALSE),5)="Csere",VLOOKUP(LEFT(VLOOKUP($A123,csapatok!$A:$NN,BJ$320,FALSE),LEN(VLOOKUP($A123,csapatok!$A:$NN,BJ$320,FALSE))-6),'csapat-ranglista'!$A:$FP,BJ$321,FALSE)/8,VLOOKUP(VLOOKUP($A123,csapatok!$A:$NN,BJ$320,FALSE),'csapat-ranglista'!$A:$FP,BJ$321,FALSE)/4),0)</f>
        <v>0</v>
      </c>
      <c r="BK123" s="223">
        <f>IFERROR(IF(RIGHT(VLOOKUP($A123,csapatok!$A:$NN,BK$320,FALSE),5)="Csere",VLOOKUP(LEFT(VLOOKUP($A123,csapatok!$A:$NN,BK$320,FALSE),LEN(VLOOKUP($A123,csapatok!$A:$NN,BK$320,FALSE))-6),'csapat-ranglista'!$A:$FP,BK$321,FALSE)/8,VLOOKUP(VLOOKUP($A123,csapatok!$A:$NN,BK$320,FALSE),'csapat-ranglista'!$A:$FP,BK$321,FALSE)/4),0)</f>
        <v>0</v>
      </c>
      <c r="BL123" s="223">
        <f>IFERROR(IF(RIGHT(VLOOKUP($A123,csapatok!$A:$NN,BL$320,FALSE),5)="Csere",VLOOKUP(LEFT(VLOOKUP($A123,csapatok!$A:$NN,BL$320,FALSE),LEN(VLOOKUP($A123,csapatok!$A:$NN,BL$320,FALSE))-6),'csapat-ranglista'!$A:$FP,BL$321,FALSE)/8,VLOOKUP(VLOOKUP($A123,csapatok!$A:$NN,BL$320,FALSE),'csapat-ranglista'!$A:$FP,BL$321,FALSE)/4),0)</f>
        <v>0</v>
      </c>
      <c r="BM123" s="223">
        <f>IFERROR(IF(RIGHT(VLOOKUP($A123,csapatok!$A:$NN,BM$320,FALSE),5)="Csere",VLOOKUP(LEFT(VLOOKUP($A123,csapatok!$A:$NN,BM$320,FALSE),LEN(VLOOKUP($A123,csapatok!$A:$NN,BM$320,FALSE))-6),'csapat-ranglista'!$A:$FP,BM$321,FALSE)/8,VLOOKUP(VLOOKUP($A123,csapatok!$A:$NN,BM$320,FALSE),'csapat-ranglista'!$A:$FP,BM$321,FALSE)/4),0)</f>
        <v>0</v>
      </c>
      <c r="BN123" s="223">
        <f>IFERROR(IF(RIGHT(VLOOKUP($A123,csapatok!$A:$NN,BN$320,FALSE),5)="Csere",VLOOKUP(LEFT(VLOOKUP($A123,csapatok!$A:$NN,BN$320,FALSE),LEN(VLOOKUP($A123,csapatok!$A:$NN,BN$320,FALSE))-6),'csapat-ranglista'!$A:$FP,BN$321,FALSE)/8,VLOOKUP(VLOOKUP($A123,csapatok!$A:$NN,BN$320,FALSE),'csapat-ranglista'!$A:$FP,BN$321,FALSE)/4),0)</f>
        <v>0</v>
      </c>
      <c r="BO123" s="223">
        <f>IFERROR(IF(RIGHT(VLOOKUP($A123,csapatok!$A:$NN,BO$320,FALSE),5)="Csere",VLOOKUP(LEFT(VLOOKUP($A123,csapatok!$A:$NN,BO$320,FALSE),LEN(VLOOKUP($A123,csapatok!$A:$NN,BO$320,FALSE))-6),'csapat-ranglista'!$A:$FP,BO$321,FALSE)/8,VLOOKUP(VLOOKUP($A123,csapatok!$A:$NN,BO$320,FALSE),'csapat-ranglista'!$A:$FP,BO$321,FALSE)/4),0)</f>
        <v>0</v>
      </c>
      <c r="BP123" s="223">
        <f>IFERROR(IF(RIGHT(VLOOKUP($A123,csapatok!$A:$NN,BP$320,FALSE),5)="Csere",VLOOKUP(LEFT(VLOOKUP($A123,csapatok!$A:$NN,BP$320,FALSE),LEN(VLOOKUP($A123,csapatok!$A:$NN,BP$320,FALSE))-6),'csapat-ranglista'!$A:$FP,BP$321,FALSE)/8,VLOOKUP(VLOOKUP($A123,csapatok!$A:$NN,BP$320,FALSE),'csapat-ranglista'!$A:$FP,BP$321,FALSE)/4),0)</f>
        <v>0</v>
      </c>
      <c r="BQ123" s="223">
        <f>IFERROR(IF(RIGHT(VLOOKUP($A123,csapatok!$A:$NN,BQ$320,FALSE),5)="Csere",VLOOKUP(LEFT(VLOOKUP($A123,csapatok!$A:$NN,BQ$320,FALSE),LEN(VLOOKUP($A123,csapatok!$A:$NN,BQ$320,FALSE))-6),'csapat-ranglista'!$A:$FP,BQ$321,FALSE)/8,VLOOKUP(VLOOKUP($A123,csapatok!$A:$NN,BQ$320,FALSE),'csapat-ranglista'!$A:$FP,BQ$321,FALSE)/4),0)</f>
        <v>0</v>
      </c>
      <c r="BR123" s="223">
        <f>IFERROR(IF(RIGHT(VLOOKUP($A123,csapatok!$A:$NN,BR$320,FALSE),5)="Csere",VLOOKUP(LEFT(VLOOKUP($A123,csapatok!$A:$NN,BR$320,FALSE),LEN(VLOOKUP($A123,csapatok!$A:$NN,BR$320,FALSE))-6),'csapat-ranglista'!$A:$FP,BR$321,FALSE)/8,VLOOKUP(VLOOKUP($A123,csapatok!$A:$NN,BR$320,FALSE),'csapat-ranglista'!$A:$FP,BR$321,FALSE)/4),0)</f>
        <v>0</v>
      </c>
      <c r="BS123" s="223">
        <f>IFERROR(IF(RIGHT(VLOOKUP($A123,csapatok!$A:$NN,BS$320,FALSE),5)="Csere",VLOOKUP(LEFT(VLOOKUP($A123,csapatok!$A:$NN,BS$320,FALSE),LEN(VLOOKUP($A123,csapatok!$A:$NN,BS$320,FALSE))-6),'csapat-ranglista'!$A:$FP,BS$321,FALSE)/8,VLOOKUP(VLOOKUP($A123,csapatok!$A:$NN,BS$320,FALSE),'csapat-ranglista'!$A:$FP,BS$321,FALSE)/4),0)</f>
        <v>0</v>
      </c>
      <c r="BT123" s="223">
        <f>IFERROR(IF(RIGHT(VLOOKUP($A123,csapatok!$A:$NN,BT$320,FALSE),5)="Csere",VLOOKUP(LEFT(VLOOKUP($A123,csapatok!$A:$NN,BT$320,FALSE),LEN(VLOOKUP($A123,csapatok!$A:$NN,BT$320,FALSE))-6),'csapat-ranglista'!$A:$FP,BT$321,FALSE)/8,VLOOKUP(VLOOKUP($A123,csapatok!$A:$NN,BT$320,FALSE),'csapat-ranglista'!$A:$FP,BT$321,FALSE)/4),0)</f>
        <v>0</v>
      </c>
      <c r="BU123" s="223">
        <f>IFERROR(IF(RIGHT(VLOOKUP($A123,csapatok!$A:$NN,BU$320,FALSE),5)="Csere",VLOOKUP(LEFT(VLOOKUP($A123,csapatok!$A:$NN,BU$320,FALSE),LEN(VLOOKUP($A123,csapatok!$A:$NN,BU$320,FALSE))-6),'csapat-ranglista'!$A:$FP,BU$321,FALSE)/8,VLOOKUP(VLOOKUP($A123,csapatok!$A:$NN,BU$320,FALSE),'csapat-ranglista'!$A:$FP,BU$321,FALSE)/4),0)</f>
        <v>0</v>
      </c>
      <c r="BV123" s="223">
        <f>IFERROR(IF(RIGHT(VLOOKUP($A123,csapatok!$A:$NN,BV$320,FALSE),5)="Csere",VLOOKUP(LEFT(VLOOKUP($A123,csapatok!$A:$NN,BV$320,FALSE),LEN(VLOOKUP($A123,csapatok!$A:$NN,BV$320,FALSE))-6),'csapat-ranglista'!$A:$FP,BV$321,FALSE)/8,VLOOKUP(VLOOKUP($A123,csapatok!$A:$NN,BV$320,FALSE),'csapat-ranglista'!$A:$FP,BV$321,FALSE)/4),0)</f>
        <v>0</v>
      </c>
      <c r="BW123" s="223">
        <f>IFERROR(IF(RIGHT(VLOOKUP($A123,csapatok!$A:$NN,BW$320,FALSE),5)="Csere",VLOOKUP(LEFT(VLOOKUP($A123,csapatok!$A:$NN,BW$320,FALSE),LEN(VLOOKUP($A123,csapatok!$A:$NN,BW$320,FALSE))-6),'csapat-ranglista'!$A:$FP,BW$321,FALSE)/8,VLOOKUP(VLOOKUP($A123,csapatok!$A:$NN,BW$320,FALSE),'csapat-ranglista'!$A:$FP,BW$321,FALSE)/4),0)</f>
        <v>0</v>
      </c>
      <c r="BX123" s="223">
        <f>IFERROR(IF(RIGHT(VLOOKUP($A123,csapatok!$A:$NN,BX$320,FALSE),5)="Csere",VLOOKUP(LEFT(VLOOKUP($A123,csapatok!$A:$NN,BX$320,FALSE),LEN(VLOOKUP($A123,csapatok!$A:$NN,BX$320,FALSE))-6),'csapat-ranglista'!$A:$FP,BX$321,FALSE)/8,VLOOKUP(VLOOKUP($A123,csapatok!$A:$NN,BX$320,FALSE),'csapat-ranglista'!$A:$FP,BX$321,FALSE)/4),0)</f>
        <v>0</v>
      </c>
      <c r="BY123" s="223">
        <f>IFERROR(IF(RIGHT(VLOOKUP($A123,csapatok!$A:$NN,BY$320,FALSE),5)="Csere",VLOOKUP(LEFT(VLOOKUP($A123,csapatok!$A:$NN,BY$320,FALSE),LEN(VLOOKUP($A123,csapatok!$A:$NN,BY$320,FALSE))-6),'csapat-ranglista'!$A:$FP,BY$321,FALSE)/8,VLOOKUP(VLOOKUP($A123,csapatok!$A:$NN,BY$320,FALSE),'csapat-ranglista'!$A:$FP,BY$321,FALSE)/4),0)</f>
        <v>0</v>
      </c>
      <c r="BZ123" s="223">
        <f>IFERROR(IF(RIGHT(VLOOKUP($A123,csapatok!$A:$NN,BZ$320,FALSE),5)="Csere",VLOOKUP(LEFT(VLOOKUP($A123,csapatok!$A:$NN,BZ$320,FALSE),LEN(VLOOKUP($A123,csapatok!$A:$NN,BZ$320,FALSE))-6),'csapat-ranglista'!$A:$FP,BZ$321,FALSE)/8,VLOOKUP(VLOOKUP($A123,csapatok!$A:$NN,BZ$320,FALSE),'csapat-ranglista'!$A:$FP,BZ$321,FALSE)/4),0)</f>
        <v>0</v>
      </c>
      <c r="CA123" s="223">
        <f>IFERROR(IF(RIGHT(VLOOKUP($A123,csapatok!$A:$NN,CA$320,FALSE),5)="Csere",VLOOKUP(LEFT(VLOOKUP($A123,csapatok!$A:$NN,CA$320,FALSE),LEN(VLOOKUP($A123,csapatok!$A:$NN,CA$320,FALSE))-6),'csapat-ranglista'!$A:$FP,CA$321,FALSE)/8,VLOOKUP(VLOOKUP($A123,csapatok!$A:$NN,CA$320,FALSE),'csapat-ranglista'!$A:$FP,CA$321,FALSE)/4),0)</f>
        <v>0</v>
      </c>
      <c r="CB123" s="223">
        <f>IFERROR(IF(RIGHT(VLOOKUP($A123,csapatok!$A:$NN,CB$320,FALSE),5)="Csere",VLOOKUP(LEFT(VLOOKUP($A123,csapatok!$A:$NN,CB$320,FALSE),LEN(VLOOKUP($A123,csapatok!$A:$NN,CB$320,FALSE))-6),'csapat-ranglista'!$A:$FP,CB$321,FALSE)/8,VLOOKUP(VLOOKUP($A123,csapatok!$A:$NN,CB$320,FALSE),'csapat-ranglista'!$A:$FP,CB$321,FALSE)/4),0)</f>
        <v>0</v>
      </c>
      <c r="CC123" s="223">
        <f>IFERROR(IF(RIGHT(VLOOKUP($A123,csapatok!$A:$NN,CC$320,FALSE),5)="Csere",VLOOKUP(LEFT(VLOOKUP($A123,csapatok!$A:$NN,CC$320,FALSE),LEN(VLOOKUP($A123,csapatok!$A:$NN,CC$320,FALSE))-6),'csapat-ranglista'!$A:$FP,CC$321,FALSE)/8,VLOOKUP(VLOOKUP($A123,csapatok!$A:$NN,CC$320,FALSE),'csapat-ranglista'!$A:$FP,CC$321,FALSE)/4),0)</f>
        <v>0</v>
      </c>
      <c r="CD123" s="223">
        <f>IFERROR(IF(RIGHT(VLOOKUP($A123,csapatok!$A:$NN,CD$320,FALSE),5)="Csere",VLOOKUP(LEFT(VLOOKUP($A123,csapatok!$A:$NN,CD$320,FALSE),LEN(VLOOKUP($A123,csapatok!$A:$NN,CD$320,FALSE))-6),'csapat-ranglista'!$A:$FP,CD$321,FALSE)/8,VLOOKUP(VLOOKUP($A123,csapatok!$A:$NN,CD$320,FALSE),'csapat-ranglista'!$A:$FP,CD$321,FALSE)/4),0)</f>
        <v>0</v>
      </c>
      <c r="CE123" s="223">
        <f>IFERROR(IF(RIGHT(VLOOKUP($A123,csapatok!$A:$NN,CE$320,FALSE),5)="Csere",VLOOKUP(LEFT(VLOOKUP($A123,csapatok!$A:$NN,CE$320,FALSE),LEN(VLOOKUP($A123,csapatok!$A:$NN,CE$320,FALSE))-6),'csapat-ranglista'!$A:$FP,CE$321,FALSE)/8,VLOOKUP(VLOOKUP($A123,csapatok!$A:$NN,CE$320,FALSE),'csapat-ranglista'!$A:$FP,CE$321,FALSE)/4),0)</f>
        <v>0</v>
      </c>
      <c r="CF123" s="223">
        <f>IFERROR(IF(RIGHT(VLOOKUP($A123,csapatok!$A:$NN,CF$320,FALSE),5)="Csere",VLOOKUP(LEFT(VLOOKUP($A123,csapatok!$A:$NN,CF$320,FALSE),LEN(VLOOKUP($A123,csapatok!$A:$NN,CF$320,FALSE))-6),'csapat-ranglista'!$A:$FP,CF$321,FALSE)/8,VLOOKUP(VLOOKUP($A123,csapatok!$A:$NN,CF$320,FALSE),'csapat-ranglista'!$A:$FP,CF$321,FALSE)/4),0)</f>
        <v>0</v>
      </c>
      <c r="CG123" s="223">
        <f>IFERROR(IF(RIGHT(VLOOKUP($A123,csapatok!$A:$NN,CG$320,FALSE),5)="Csere",VLOOKUP(LEFT(VLOOKUP($A123,csapatok!$A:$NN,CG$320,FALSE),LEN(VLOOKUP($A123,csapatok!$A:$NN,CG$320,FALSE))-6),'csapat-ranglista'!$A:$FP,CG$321,FALSE)/8,VLOOKUP(VLOOKUP($A123,csapatok!$A:$NN,CG$320,FALSE),'csapat-ranglista'!$A:$FP,CG$321,FALSE)/4),0)</f>
        <v>0</v>
      </c>
      <c r="CH123" s="223">
        <f>IFERROR(IF(RIGHT(VLOOKUP($A123,csapatok!$A:$NN,CH$320,FALSE),5)="Csere",VLOOKUP(LEFT(VLOOKUP($A123,csapatok!$A:$NN,CH$320,FALSE),LEN(VLOOKUP($A123,csapatok!$A:$NN,CH$320,FALSE))-6),'csapat-ranglista'!$A:$FP,CH$321,FALSE)/8,VLOOKUP(VLOOKUP($A123,csapatok!$A:$NN,CH$320,FALSE),'csapat-ranglista'!$A:$FP,CH$321,FALSE)/4),0)</f>
        <v>0</v>
      </c>
      <c r="CI123" s="223">
        <f>IFERROR(IF(RIGHT(VLOOKUP($A123,csapatok!$A:$NN,CI$320,FALSE),5)="Csere",VLOOKUP(LEFT(VLOOKUP($A123,csapatok!$A:$NN,CI$320,FALSE),LEN(VLOOKUP($A123,csapatok!$A:$NN,CI$320,FALSE))-6),'csapat-ranglista'!$A:$FP,CI$321,FALSE)/8,VLOOKUP(VLOOKUP($A123,csapatok!$A:$NN,CI$320,FALSE),'csapat-ranglista'!$A:$FP,CI$321,FALSE)/4),0)</f>
        <v>0</v>
      </c>
      <c r="CJ123" s="224">
        <f>versenyek!$IQ$11*IFERROR(VLOOKUP(VLOOKUP($A123,versenyek!IP:IR,3,FALSE),szabalyok!$A$16:$B$23,2,FALSE)/4,0)</f>
        <v>0</v>
      </c>
      <c r="CK123" s="224">
        <f>versenyek!$IT$11*IFERROR(VLOOKUP(VLOOKUP($A123,versenyek!IS:IU,3,FALSE),szabalyok!$A$16:$B$23,2,FALSE)/4,0)</f>
        <v>0</v>
      </c>
      <c r="CL123" s="223">
        <f>IFERROR(IF(RIGHT(VLOOKUP($A123,csapatok!$A:$NN,CL$320,FALSE),5)="Csere",VLOOKUP(LEFT(VLOOKUP($A123,csapatok!$A:$NN,CL$320,FALSE),LEN(VLOOKUP($A123,csapatok!$A:$NN,CL$320,FALSE))-6),'csapat-ranglista'!$A:$FP,CL$321,FALSE)/8,VLOOKUP(VLOOKUP($A123,csapatok!$A:$NN,CL$320,FALSE),'csapat-ranglista'!$A:$FP,CL$321,FALSE)/4),0)</f>
        <v>0</v>
      </c>
      <c r="CM123" s="223">
        <f>IFERROR(IF(RIGHT(VLOOKUP($A123,csapatok!$A:$NN,CM$320,FALSE),5)="Csere",VLOOKUP(LEFT(VLOOKUP($A123,csapatok!$A:$NN,CM$320,FALSE),LEN(VLOOKUP($A123,csapatok!$A:$NN,CM$320,FALSE))-6),'csapat-ranglista'!$A:$FP,CM$321,FALSE)/8,VLOOKUP(VLOOKUP($A123,csapatok!$A:$NN,CM$320,FALSE),'csapat-ranglista'!$A:$FP,CM$321,FALSE)/4),0)</f>
        <v>0</v>
      </c>
      <c r="CN123" s="223">
        <f>IFERROR(IF(RIGHT(VLOOKUP($A123,csapatok!$A:$NN,CN$320,FALSE),5)="Csere",VLOOKUP(LEFT(VLOOKUP($A123,csapatok!$A:$NN,CN$320,FALSE),LEN(VLOOKUP($A123,csapatok!$A:$NN,CN$320,FALSE))-6),'csapat-ranglista'!$A:$FP,CN$321,FALSE)/8,VLOOKUP(VLOOKUP($A123,csapatok!$A:$NN,CN$320,FALSE),'csapat-ranglista'!$A:$FP,CN$321,FALSE)/4),0)</f>
        <v>0</v>
      </c>
      <c r="CO123" s="223">
        <f>IFERROR(IF(RIGHT(VLOOKUP($A123,csapatok!$A:$NN,CO$320,FALSE),5)="Csere",VLOOKUP(LEFT(VLOOKUP($A123,csapatok!$A:$NN,CO$320,FALSE),LEN(VLOOKUP($A123,csapatok!$A:$NN,CO$320,FALSE))-6),'csapat-ranglista'!$A:$FP,CO$321,FALSE)/8,VLOOKUP(VLOOKUP($A123,csapatok!$A:$NN,CO$320,FALSE),'csapat-ranglista'!$A:$FP,CO$321,FALSE)/4),0)</f>
        <v>0</v>
      </c>
      <c r="CP123" s="223">
        <f>IFERROR(IF(RIGHT(VLOOKUP($A123,csapatok!$A:$NN,CP$320,FALSE),5)="Csere",VLOOKUP(LEFT(VLOOKUP($A123,csapatok!$A:$NN,CP$320,FALSE),LEN(VLOOKUP($A123,csapatok!$A:$NN,CP$320,FALSE))-6),'csapat-ranglista'!$A:$FP,CP$321,FALSE)/8,VLOOKUP(VLOOKUP($A123,csapatok!$A:$NN,CP$320,FALSE),'csapat-ranglista'!$A:$FP,CP$321,FALSE)/4),0)</f>
        <v>0</v>
      </c>
      <c r="CQ123" s="223">
        <f>IFERROR(IF(RIGHT(VLOOKUP($A123,csapatok!$A:$NN,CQ$320,FALSE),5)="Csere",VLOOKUP(LEFT(VLOOKUP($A123,csapatok!$A:$NN,CQ$320,FALSE),LEN(VLOOKUP($A123,csapatok!$A:$NN,CQ$320,FALSE))-6),'csapat-ranglista'!$A:$FP,CQ$321,FALSE)/8,VLOOKUP(VLOOKUP($A123,csapatok!$A:$NN,CQ$320,FALSE),'csapat-ranglista'!$A:$FP,CQ$321,FALSE)/4),0)</f>
        <v>0</v>
      </c>
      <c r="CR123" s="223">
        <f>IFERROR(IF(RIGHT(VLOOKUP($A123,csapatok!$A:$NN,CR$320,FALSE),5)="Csere",VLOOKUP(LEFT(VLOOKUP($A123,csapatok!$A:$NN,CR$320,FALSE),LEN(VLOOKUP($A123,csapatok!$A:$NN,CR$320,FALSE))-6),'csapat-ranglista'!$A:$FP,CR$321,FALSE)/8,VLOOKUP(VLOOKUP($A123,csapatok!$A:$NN,CR$320,FALSE),'csapat-ranglista'!$A:$FP,CR$321,FALSE)/4),0)</f>
        <v>0</v>
      </c>
      <c r="CS123" s="223">
        <f>IFERROR(IF(RIGHT(VLOOKUP($A123,csapatok!$A:$NN,CS$320,FALSE),5)="Csere",VLOOKUP(LEFT(VLOOKUP($A123,csapatok!$A:$NN,CS$320,FALSE),LEN(VLOOKUP($A123,csapatok!$A:$NN,CS$320,FALSE))-6),'csapat-ranglista'!$A:$FP,CS$321,FALSE)/8,VLOOKUP(VLOOKUP($A123,csapatok!$A:$NN,CS$320,FALSE),'csapat-ranglista'!$A:$FP,CS$321,FALSE)/4),0)</f>
        <v>0</v>
      </c>
      <c r="CT123" s="223">
        <f>IFERROR(IF(RIGHT(VLOOKUP($A123,csapatok!$A:$NN,CT$320,FALSE),5)="Csere",VLOOKUP(LEFT(VLOOKUP($A123,csapatok!$A:$NN,CT$320,FALSE),LEN(VLOOKUP($A123,csapatok!$A:$NN,CT$320,FALSE))-6),'csapat-ranglista'!$A:$FP,CT$321,FALSE)/8,VLOOKUP(VLOOKUP($A123,csapatok!$A:$NN,CT$320,FALSE),'csapat-ranglista'!$A:$FP,CT$321,FALSE)/4),0)</f>
        <v>0</v>
      </c>
      <c r="CU123" s="223">
        <f>IFERROR(IF(RIGHT(VLOOKUP($A123,csapatok!$A:$NN,CU$320,FALSE),5)="Csere",VLOOKUP(LEFT(VLOOKUP($A123,csapatok!$A:$NN,CU$320,FALSE),LEN(VLOOKUP($A123,csapatok!$A:$NN,CU$320,FALSE))-6),'csapat-ranglista'!$A:$FP,CU$321,FALSE)/8,VLOOKUP(VLOOKUP($A123,csapatok!$A:$NN,CU$320,FALSE),'csapat-ranglista'!$A:$FP,CU$321,FALSE)/4),0)</f>
        <v>0</v>
      </c>
      <c r="CV123" s="223">
        <f>IFERROR(IF(RIGHT(VLOOKUP($A123,csapatok!$A:$NN,CV$320,FALSE),5)="Csere",VLOOKUP(LEFT(VLOOKUP($A123,csapatok!$A:$NN,CV$320,FALSE),LEN(VLOOKUP($A123,csapatok!$A:$NN,CV$320,FALSE))-6),'csapat-ranglista'!$A:$FP,CV$321,FALSE)/8,VLOOKUP(VLOOKUP($A123,csapatok!$A:$NN,CV$320,FALSE),'csapat-ranglista'!$A:$FP,CV$321,FALSE)/4),0)</f>
        <v>0</v>
      </c>
      <c r="CW123" s="223">
        <f>IFERROR(IF(RIGHT(VLOOKUP($A123,csapatok!$A:$NN,CW$320,FALSE),5)="Csere",VLOOKUP(LEFT(VLOOKUP($A123,csapatok!$A:$NN,CW$320,FALSE),LEN(VLOOKUP($A123,csapatok!$A:$NN,CW$320,FALSE))-6),'csapat-ranglista'!$A:$FP,CW$321,FALSE)/8,VLOOKUP(VLOOKUP($A123,csapatok!$A:$NN,CW$320,FALSE),'csapat-ranglista'!$A:$FP,CW$321,FALSE)/4),0)</f>
        <v>0</v>
      </c>
      <c r="CX123" s="223">
        <f>IFERROR(IF(RIGHT(VLOOKUP($A123,csapatok!$A:$NN,CX$320,FALSE),5)="Csere",VLOOKUP(LEFT(VLOOKUP($A123,csapatok!$A:$NN,CX$320,FALSE),LEN(VLOOKUP($A123,csapatok!$A:$NN,CX$320,FALSE))-6),'csapat-ranglista'!$A:$FP,CX$321,FALSE)/8,VLOOKUP(VLOOKUP($A123,csapatok!$A:$NN,CX$320,FALSE),'csapat-ranglista'!$A:$FP,CX$321,FALSE)/4),0)</f>
        <v>0</v>
      </c>
      <c r="CY123" s="223">
        <f>IFERROR(IF(RIGHT(VLOOKUP($A123,csapatok!$A:$NN,CY$320,FALSE),5)="Csere",VLOOKUP(LEFT(VLOOKUP($A123,csapatok!$A:$NN,CY$320,FALSE),LEN(VLOOKUP($A123,csapatok!$A:$NN,CY$320,FALSE))-6),'csapat-ranglista'!$A:$FP,CY$321,FALSE)/8,VLOOKUP(VLOOKUP($A123,csapatok!$A:$NN,CY$320,FALSE),'csapat-ranglista'!$A:$FP,CY$321,FALSE)/4),0)</f>
        <v>0</v>
      </c>
      <c r="CZ123" s="223">
        <f>IFERROR(IF(RIGHT(VLOOKUP($A123,csapatok!$A:$NN,CZ$320,FALSE),5)="Csere",VLOOKUP(LEFT(VLOOKUP($A123,csapatok!$A:$NN,CZ$320,FALSE),LEN(VLOOKUP($A123,csapatok!$A:$NN,CZ$320,FALSE))-6),'csapat-ranglista'!$A:$FP,CZ$321,FALSE)/8,VLOOKUP(VLOOKUP($A123,csapatok!$A:$NN,CZ$320,FALSE),'csapat-ranglista'!$A:$FP,CZ$321,FALSE)/4),0)</f>
        <v>0</v>
      </c>
      <c r="DA123" s="223">
        <f>IFERROR(IF(RIGHT(VLOOKUP($A123,csapatok!$A:$NN,DA$320,FALSE),5)="Csere",VLOOKUP(LEFT(VLOOKUP($A123,csapatok!$A:$NN,DA$320,FALSE),LEN(VLOOKUP($A123,csapatok!$A:$NN,DA$320,FALSE))-6),'csapat-ranglista'!$A:$FP,DA$321,FALSE)/8,VLOOKUP(VLOOKUP($A123,csapatok!$A:$NN,DA$320,FALSE),'csapat-ranglista'!$A:$FP,DA$321,FALSE)/4),0)</f>
        <v>0</v>
      </c>
      <c r="DB123" s="223">
        <f>IFERROR(IF(RIGHT(VLOOKUP($A123,csapatok!$A:$NN,DB$320,FALSE),5)="Csere",VLOOKUP(LEFT(VLOOKUP($A123,csapatok!$A:$NN,DB$320,FALSE),LEN(VLOOKUP($A123,csapatok!$A:$NN,DB$320,FALSE))-6),'csapat-ranglista'!$A:$FP,DB$321,FALSE)/8,VLOOKUP(VLOOKUP($A123,csapatok!$A:$NN,DB$320,FALSE),'csapat-ranglista'!$A:$FP,DB$321,FALSE)/4),0)</f>
        <v>0</v>
      </c>
      <c r="DC123" s="223">
        <f>IFERROR(IF(RIGHT(VLOOKUP($A123,csapatok!$A:$NN,DC$320,FALSE),5)="Csere",VLOOKUP(LEFT(VLOOKUP($A123,csapatok!$A:$NN,DC$320,FALSE),LEN(VLOOKUP($A123,csapatok!$A:$NN,DC$320,FALSE))-6),'csapat-ranglista'!$A:$FP,DC$321,FALSE)/8,VLOOKUP(VLOOKUP($A123,csapatok!$A:$NN,DC$320,FALSE),'csapat-ranglista'!$A:$FP,DC$321,FALSE)/4),0)</f>
        <v>0</v>
      </c>
      <c r="DD123" s="223">
        <f>IFERROR(IF(RIGHT(VLOOKUP($A123,csapatok!$A:$NN,DD$320,FALSE),5)="Csere",VLOOKUP(LEFT(VLOOKUP($A123,csapatok!$A:$NN,DD$320,FALSE),LEN(VLOOKUP($A123,csapatok!$A:$NN,DD$320,FALSE))-6),'csapat-ranglista'!$A:$FP,DD$321,FALSE)/8,VLOOKUP(VLOOKUP($A123,csapatok!$A:$NN,DD$320,FALSE),'csapat-ranglista'!$A:$FP,DD$321,FALSE)/4),0)</f>
        <v>0</v>
      </c>
      <c r="DE123" s="223">
        <f>IFERROR(IF(RIGHT(VLOOKUP($A123,csapatok!$A:$NN,DE$320,FALSE),5)="Csere",VLOOKUP(LEFT(VLOOKUP($A123,csapatok!$A:$NN,DE$320,FALSE),LEN(VLOOKUP($A123,csapatok!$A:$NN,DE$320,FALSE))-6),'csapat-ranglista'!$A:$FP,DE$321,FALSE)/8,VLOOKUP(VLOOKUP($A123,csapatok!$A:$NN,DE$320,FALSE),'csapat-ranglista'!$A:$FP,DE$321,FALSE)/4),0)</f>
        <v>0</v>
      </c>
      <c r="DF123" s="223">
        <f>IFERROR(IF(RIGHT(VLOOKUP($A123,csapatok!$A:$NN,DF$320,FALSE),5)="Csere",VLOOKUP(LEFT(VLOOKUP($A123,csapatok!$A:$NN,DF$320,FALSE),LEN(VLOOKUP($A123,csapatok!$A:$NN,DF$320,FALSE))-6),'csapat-ranglista'!$A:$FP,DF$321,FALSE)/8,VLOOKUP(VLOOKUP($A123,csapatok!$A:$NN,DF$320,FALSE),'csapat-ranglista'!$A:$FP,DF$321,FALSE)/4),0)</f>
        <v>0</v>
      </c>
      <c r="DG123" s="223">
        <f>IFERROR(IF(RIGHT(VLOOKUP($A123,csapatok!$A:$NN,DG$320,FALSE),5)="Csere",VLOOKUP(LEFT(VLOOKUP($A123,csapatok!$A:$NN,DG$320,FALSE),LEN(VLOOKUP($A123,csapatok!$A:$NN,DG$320,FALSE))-6),'csapat-ranglista'!$A:$FP,DG$321,FALSE)/8,VLOOKUP(VLOOKUP($A123,csapatok!$A:$NN,DG$320,FALSE),'csapat-ranglista'!$A:$FP,DG$321,FALSE)/4),0)</f>
        <v>0</v>
      </c>
      <c r="DH123" s="223">
        <f>IFERROR(IF(RIGHT(VLOOKUP($A123,csapatok!$A:$NN,DH$320,FALSE),5)="Csere",VLOOKUP(LEFT(VLOOKUP($A123,csapatok!$A:$NN,DH$320,FALSE),LEN(VLOOKUP($A123,csapatok!$A:$NN,DH$320,FALSE))-6),'csapat-ranglista'!$A:$FP,DH$321,FALSE)/8,VLOOKUP(VLOOKUP($A123,csapatok!$A:$NN,DH$320,FALSE),'csapat-ranglista'!$A:$FP,DH$321,FALSE)/4),0)</f>
        <v>0</v>
      </c>
      <c r="DI123" s="223">
        <f>IFERROR(IF(RIGHT(VLOOKUP($A123,csapatok!$A:$NN,DI$320,FALSE),5)="Csere",VLOOKUP(LEFT(VLOOKUP($A123,csapatok!$A:$NN,DI$320,FALSE),LEN(VLOOKUP($A123,csapatok!$A:$NN,DI$320,FALSE))-6),'csapat-ranglista'!$A:$FP,DI$321,FALSE)/8,VLOOKUP(VLOOKUP($A123,csapatok!$A:$NN,DI$320,FALSE),'csapat-ranglista'!$A:$FP,DI$321,FALSE)/4),0)</f>
        <v>0</v>
      </c>
      <c r="DJ123" s="223">
        <f>IFERROR(IF(RIGHT(VLOOKUP($A123,csapatok!$A:$NN,DJ$320,FALSE),5)="Csere",VLOOKUP(LEFT(VLOOKUP($A123,csapatok!$A:$NN,DJ$320,FALSE),LEN(VLOOKUP($A123,csapatok!$A:$NN,DJ$320,FALSE))-6),'csapat-ranglista'!$A:$FP,DJ$321,FALSE)/8,VLOOKUP(VLOOKUP($A123,csapatok!$A:$NN,DJ$320,FALSE),'csapat-ranglista'!$A:$FP,DJ$321,FALSE)/4),0)</f>
        <v>0</v>
      </c>
      <c r="DK123" s="223">
        <f>IFERROR(IF(RIGHT(VLOOKUP($A123,csapatok!$A:$NN,DK$320,FALSE),5)="Csere",VLOOKUP(LEFT(VLOOKUP($A123,csapatok!$A:$NN,DK$320,FALSE),LEN(VLOOKUP($A123,csapatok!$A:$NN,DK$320,FALSE))-6),'csapat-ranglista'!$A:$FP,DK$321,FALSE)/8,VLOOKUP(VLOOKUP($A123,csapatok!$A:$NN,DK$320,FALSE),'csapat-ranglista'!$A:$FP,DK$321,FALSE)/4),0)</f>
        <v>0</v>
      </c>
      <c r="DL123" s="223">
        <f>IFERROR(IF(RIGHT(VLOOKUP($A123,csapatok!$A:$NN,DL$320,FALSE),5)="Csere",VLOOKUP(LEFT(VLOOKUP($A123,csapatok!$A:$NN,DL$320,FALSE),LEN(VLOOKUP($A123,csapatok!$A:$NN,DL$320,FALSE))-6),'csapat-ranglista'!$A:$FP,DL$321,FALSE)/8,VLOOKUP(VLOOKUP($A123,csapatok!$A:$NN,DL$320,FALSE),'csapat-ranglista'!$A:$FP,DL$321,FALSE)/4),0)</f>
        <v>0</v>
      </c>
      <c r="DM123" s="223">
        <f>IFERROR(IF(RIGHT(VLOOKUP($A123,csapatok!$A:$NN,DM$320,FALSE),5)="Csere",VLOOKUP(LEFT(VLOOKUP($A123,csapatok!$A:$NN,DM$320,FALSE),LEN(VLOOKUP($A123,csapatok!$A:$NN,DM$320,FALSE))-6),'csapat-ranglista'!$A:$FP,DM$321,FALSE)/8,VLOOKUP(VLOOKUP($A123,csapatok!$A:$NN,DM$320,FALSE),'csapat-ranglista'!$A:$FP,DM$321,FALSE)/4),0)</f>
        <v>0</v>
      </c>
      <c r="DN123" s="223">
        <f>IFERROR(IF(RIGHT(VLOOKUP($A123,csapatok!$A:$NN,DN$320,FALSE),5)="Csere",VLOOKUP(LEFT(VLOOKUP($A123,csapatok!$A:$NN,DN$320,FALSE),LEN(VLOOKUP($A123,csapatok!$A:$NN,DN$320,FALSE))-6),'csapat-ranglista'!$A:$FP,DN$321,FALSE)/8,VLOOKUP(VLOOKUP($A123,csapatok!$A:$NN,DN$320,FALSE),'csapat-ranglista'!$A:$FP,DN$321,FALSE)/4),0)</f>
        <v>0</v>
      </c>
      <c r="DO123" s="224">
        <f>versenyek!$MF$11*IFERROR(VLOOKUP(VLOOKUP($A123,versenyek!ME:MG,3,FALSE),szabalyok!$A$16:$B$23,2,FALSE)/4,0)</f>
        <v>0</v>
      </c>
      <c r="DP123" s="224">
        <f>versenyek!$MI$11*IFERROR(VLOOKUP(VLOOKUP($A123,versenyek!MH:MJ,3,FALSE),szabalyok!$A$16:$B$23,2,FALSE)/4,0)</f>
        <v>0</v>
      </c>
      <c r="DQ123" s="223">
        <f>IFERROR(IF(RIGHT(VLOOKUP($A123,csapatok!$A:$NN,DQ$320,FALSE),5)="Csere",VLOOKUP(LEFT(VLOOKUP($A123,csapatok!$A:$NN,DQ$320,FALSE),LEN(VLOOKUP($A123,csapatok!$A:$NN,DQ$320,FALSE))-6),'csapat-ranglista'!$A:$FP,DQ$321,FALSE)/8,VLOOKUP(VLOOKUP($A123,csapatok!$A:$NN,DQ$320,FALSE),'csapat-ranglista'!$A:$FP,DQ$321,FALSE)/4),0)</f>
        <v>0</v>
      </c>
      <c r="DR123" s="223">
        <f>IFERROR(IF(RIGHT(VLOOKUP($A123,csapatok!$A:$NN,DR$320,FALSE),5)="Csere",VLOOKUP(LEFT(VLOOKUP($A123,csapatok!$A:$NN,DR$320,FALSE),LEN(VLOOKUP($A123,csapatok!$A:$NN,DR$320,FALSE))-6),'csapat-ranglista'!$A:$FP,DR$321,FALSE)/8,VLOOKUP(VLOOKUP($A123,csapatok!$A:$NN,DR$320,FALSE),'csapat-ranglista'!$A:$FP,DR$321,FALSE)/4),0)</f>
        <v>0</v>
      </c>
      <c r="DS123" s="223">
        <f>IFERROR(IF(RIGHT(VLOOKUP($A123,csapatok!$A:$NN,DS$320,FALSE),5)="Csere",VLOOKUP(LEFT(VLOOKUP($A123,csapatok!$A:$NN,DS$320,FALSE),LEN(VLOOKUP($A123,csapatok!$A:$NN,DS$320,FALSE))-6),'csapat-ranglista'!$A:$FP,DS$321,FALSE)/8,VLOOKUP(VLOOKUP($A123,csapatok!$A:$NN,DS$320,FALSE),'csapat-ranglista'!$A:$FP,DS$321,FALSE)/4),0)</f>
        <v>0</v>
      </c>
      <c r="DT123" s="223">
        <f>IFERROR(IF(RIGHT(VLOOKUP($A123,csapatok!$A:$NN,DT$320,FALSE),5)="Csere",VLOOKUP(LEFT(VLOOKUP($A123,csapatok!$A:$NN,DT$320,FALSE),LEN(VLOOKUP($A123,csapatok!$A:$NN,DT$320,FALSE))-6),'csapat-ranglista'!$A:$FP,DT$321,FALSE)/8,VLOOKUP(VLOOKUP($A123,csapatok!$A:$NN,DT$320,FALSE),'csapat-ranglista'!$A:$FP,DT$321,FALSE)/4),0)</f>
        <v>0</v>
      </c>
      <c r="DU123" s="223">
        <f>IFERROR(IF(RIGHT(VLOOKUP($A123,csapatok!$A:$NN,DU$320,FALSE),5)="Csere",VLOOKUP(LEFT(VLOOKUP($A123,csapatok!$A:$NN,DU$320,FALSE),LEN(VLOOKUP($A123,csapatok!$A:$NN,DU$320,FALSE))-6),'csapat-ranglista'!$A:$FP,DU$321,FALSE)/8,VLOOKUP(VLOOKUP($A123,csapatok!$A:$NN,DU$320,FALSE),'csapat-ranglista'!$A:$FP,DU$321,FALSE)/4),0)</f>
        <v>0</v>
      </c>
      <c r="DV123" s="223">
        <f>IFERROR(IF(RIGHT(VLOOKUP($A123,csapatok!$A:$NN,DV$320,FALSE),5)="Csere",VLOOKUP(LEFT(VLOOKUP($A123,csapatok!$A:$NN,DV$320,FALSE),LEN(VLOOKUP($A123,csapatok!$A:$NN,DV$320,FALSE))-6),'csapat-ranglista'!$A:$FP,DV$321,FALSE)/8,VLOOKUP(VLOOKUP($A123,csapatok!$A:$NN,DV$320,FALSE),'csapat-ranglista'!$A:$FP,DV$321,FALSE)/4),0)</f>
        <v>0</v>
      </c>
      <c r="DW123" s="223">
        <f>IFERROR(IF(RIGHT(VLOOKUP($A123,csapatok!$A:$NN,DW$320,FALSE),5)="Csere",VLOOKUP(LEFT(VLOOKUP($A123,csapatok!$A:$NN,DW$320,FALSE),LEN(VLOOKUP($A123,csapatok!$A:$NN,DW$320,FALSE))-6),'csapat-ranglista'!$A:$FP,DW$321,FALSE)/8,VLOOKUP(VLOOKUP($A123,csapatok!$A:$NN,DW$320,FALSE),'csapat-ranglista'!$A:$FP,DW$321,FALSE)/4),0)</f>
        <v>0</v>
      </c>
      <c r="DX123" s="223">
        <f>IFERROR(IF(RIGHT(VLOOKUP($A123,csapatok!$A:$NN,DX$320,FALSE),5)="Csere",VLOOKUP(LEFT(VLOOKUP($A123,csapatok!$A:$NN,DX$320,FALSE),LEN(VLOOKUP($A123,csapatok!$A:$NN,DX$320,FALSE))-6),'csapat-ranglista'!$A:$FP,DX$321,FALSE)/8,VLOOKUP(VLOOKUP($A123,csapatok!$A:$NN,DX$320,FALSE),'csapat-ranglista'!$A:$FP,DX$321,FALSE)/4),0)</f>
        <v>0</v>
      </c>
      <c r="DY123" s="223">
        <f>IFERROR(IF(RIGHT(VLOOKUP($A123,csapatok!$A:$NN,DY$320,FALSE),5)="Csere",VLOOKUP(LEFT(VLOOKUP($A123,csapatok!$A:$NN,DY$320,FALSE),LEN(VLOOKUP($A123,csapatok!$A:$NN,DY$320,FALSE))-6),'csapat-ranglista'!$A:$FP,DY$321,FALSE)/8,VLOOKUP(VLOOKUP($A123,csapatok!$A:$NN,DY$320,FALSE),'csapat-ranglista'!$A:$FP,DY$321,FALSE)/4),0)</f>
        <v>0</v>
      </c>
      <c r="DZ123" s="223">
        <f>IFERROR(IF(RIGHT(VLOOKUP($A123,csapatok!$A:$NN,DZ$320,FALSE),5)="Csere",VLOOKUP(LEFT(VLOOKUP($A123,csapatok!$A:$NN,DZ$320,FALSE),LEN(VLOOKUP($A123,csapatok!$A:$NN,DZ$320,FALSE))-6),'csapat-ranglista'!$A:$FP,DZ$321,FALSE)/8,VLOOKUP(VLOOKUP($A123,csapatok!$A:$NN,DZ$320,FALSE),'csapat-ranglista'!$A:$FP,DZ$321,FALSE)/4),0)</f>
        <v>0</v>
      </c>
      <c r="EA123" s="223">
        <f>IFERROR(IF(RIGHT(VLOOKUP($A123,csapatok!$A:$NN,EA$320,FALSE),5)="Csere",VLOOKUP(LEFT(VLOOKUP($A123,csapatok!$A:$NN,EA$320,FALSE),LEN(VLOOKUP($A123,csapatok!$A:$NN,EA$320,FALSE))-6),'csapat-ranglista'!$A:$FP,EA$321,FALSE)/8,VLOOKUP(VLOOKUP($A123,csapatok!$A:$NN,EA$320,FALSE),'csapat-ranglista'!$A:$FP,EA$321,FALSE)/4),0)</f>
        <v>0</v>
      </c>
      <c r="EB123" s="223">
        <f>IFERROR(IF(RIGHT(VLOOKUP($A123,csapatok!$A:$NN,EB$320,FALSE),5)="Csere",VLOOKUP(LEFT(VLOOKUP($A123,csapatok!$A:$NN,EB$320,FALSE),LEN(VLOOKUP($A123,csapatok!$A:$NN,EB$320,FALSE))-6),'csapat-ranglista'!$A:$FP,EB$321,FALSE)/8,VLOOKUP(VLOOKUP($A123,csapatok!$A:$NN,EB$320,FALSE),'csapat-ranglista'!$A:$FP,EB$321,FALSE)/4),0)</f>
        <v>0</v>
      </c>
      <c r="EC123" s="223">
        <f>IFERROR(IF(RIGHT(VLOOKUP($A123,csapatok!$A:$NN,EC$320,FALSE),5)="Csere",VLOOKUP(LEFT(VLOOKUP($A123,csapatok!$A:$NN,EC$320,FALSE),LEN(VLOOKUP($A123,csapatok!$A:$NN,EC$320,FALSE))-6),'csapat-ranglista'!$A:$FP,EC$321,FALSE)/8,VLOOKUP(VLOOKUP($A123,csapatok!$A:$NN,EC$320,FALSE),'csapat-ranglista'!$A:$FP,EC$321,FALSE)/4),0)</f>
        <v>0</v>
      </c>
      <c r="ED123" s="223">
        <f>IFERROR(IF(RIGHT(VLOOKUP($A123,csapatok!$A:$NN,ED$320,FALSE),5)="Csere",VLOOKUP(LEFT(VLOOKUP($A123,csapatok!$A:$NN,ED$320,FALSE),LEN(VLOOKUP($A123,csapatok!$A:$NN,ED$320,FALSE))-6),'csapat-ranglista'!$A:$FP,ED$321,FALSE)/8,VLOOKUP(VLOOKUP($A123,csapatok!$A:$NN,ED$320,FALSE),'csapat-ranglista'!$A:$FP,ED$321,FALSE)/4),0)</f>
        <v>0</v>
      </c>
      <c r="EE123" s="223">
        <f>IFERROR(IF(RIGHT(VLOOKUP($A123,csapatok!$A:$NN,EE$320,FALSE),5)="Csere",VLOOKUP(LEFT(VLOOKUP($A123,csapatok!$A:$NN,EE$320,FALSE),LEN(VLOOKUP($A123,csapatok!$A:$NN,EE$320,FALSE))-6),'csapat-ranglista'!$A:$FP,EE$321,FALSE)/8,VLOOKUP(VLOOKUP($A123,csapatok!$A:$NN,EE$320,FALSE),'csapat-ranglista'!$A:$FP,EE$321,FALSE)/4),0)</f>
        <v>0</v>
      </c>
      <c r="EF123" s="223">
        <f>IFERROR(IF(RIGHT(VLOOKUP($A123,csapatok!$A:$NN,EF$320,FALSE),5)="Csere",VLOOKUP(LEFT(VLOOKUP($A123,csapatok!$A:$NN,EF$320,FALSE),LEN(VLOOKUP($A123,csapatok!$A:$NN,EF$320,FALSE))-6),'csapat-ranglista'!$A:$FP,EF$321,FALSE)/8,VLOOKUP(VLOOKUP($A123,csapatok!$A:$NN,EF$320,FALSE),'csapat-ranglista'!$A:$FP,EF$321,FALSE)/4),0)</f>
        <v>0</v>
      </c>
      <c r="EG123" s="223">
        <f>IFERROR(IF(RIGHT(VLOOKUP($A123,csapatok!$A:$NN,EG$320,FALSE),5)="Csere",VLOOKUP(LEFT(VLOOKUP($A123,csapatok!$A:$NN,EG$320,FALSE),LEN(VLOOKUP($A123,csapatok!$A:$NN,EG$320,FALSE))-6),'csapat-ranglista'!$A:$FP,EG$321,FALSE)/8,VLOOKUP(VLOOKUP($A123,csapatok!$A:$NN,EG$320,FALSE),'csapat-ranglista'!$A:$FP,EG$321,FALSE)/4),0)</f>
        <v>0</v>
      </c>
      <c r="EH123" s="223">
        <f>IFERROR(IF(RIGHT(VLOOKUP($A123,csapatok!$A:$NN,EH$320,FALSE),5)="Csere",VLOOKUP(LEFT(VLOOKUP($A123,csapatok!$A:$NN,EH$320,FALSE),LEN(VLOOKUP($A123,csapatok!$A:$NN,EH$320,FALSE))-6),'csapat-ranglista'!$A:$FP,EH$321,FALSE)/8,VLOOKUP(VLOOKUP($A123,csapatok!$A:$NN,EH$320,FALSE),'csapat-ranglista'!$A:$FP,EH$321,FALSE)/4),0)</f>
        <v>0</v>
      </c>
      <c r="EI123" s="223">
        <f>IFERROR(IF(RIGHT(VLOOKUP($A123,csapatok!$A:$NN,EI$320,FALSE),5)="Csere",VLOOKUP(LEFT(VLOOKUP($A123,csapatok!$A:$NN,EI$320,FALSE),LEN(VLOOKUP($A123,csapatok!$A:$NN,EI$320,FALSE))-6),'csapat-ranglista'!$A:$FP,EI$321,FALSE)/8,VLOOKUP(VLOOKUP($A123,csapatok!$A:$NN,EI$320,FALSE),'csapat-ranglista'!$A:$FP,EI$321,FALSE)/4),0)</f>
        <v>0</v>
      </c>
      <c r="EJ123" s="223">
        <f>IFERROR(IF(RIGHT(VLOOKUP($A123,csapatok!$A:$NN,EJ$320,FALSE),5)="Csere",VLOOKUP(LEFT(VLOOKUP($A123,csapatok!$A:$NN,EJ$320,FALSE),LEN(VLOOKUP($A123,csapatok!$A:$NN,EJ$320,FALSE))-6),'csapat-ranglista'!$A:$FP,EJ$321,FALSE)/8,VLOOKUP(VLOOKUP($A123,csapatok!$A:$NN,EJ$320,FALSE),'csapat-ranglista'!$A:$FP,EJ$321,FALSE)/4),0)</f>
        <v>0</v>
      </c>
      <c r="EK123" s="223">
        <f>IFERROR(IF(RIGHT(VLOOKUP($A123,csapatok!$A:$NN,EK$320,FALSE),5)="Csere",VLOOKUP(LEFT(VLOOKUP($A123,csapatok!$A:$NN,EK$320,FALSE),LEN(VLOOKUP($A123,csapatok!$A:$NN,EK$320,FALSE))-6),'csapat-ranglista'!$A:$FP,EK$321,FALSE)/8,VLOOKUP(VLOOKUP($A123,csapatok!$A:$NN,EK$320,FALSE),'csapat-ranglista'!$A:$FP,EK$321,FALSE)/4),0)</f>
        <v>0</v>
      </c>
      <c r="EL123" s="223">
        <f>IFERROR(IF(RIGHT(VLOOKUP($A123,csapatok!$A:$NN,EL$320,FALSE),5)="Csere",VLOOKUP(LEFT(VLOOKUP($A123,csapatok!$A:$NN,EL$320,FALSE),LEN(VLOOKUP($A123,csapatok!$A:$NN,EL$320,FALSE))-6),'csapat-ranglista'!$A:$FP,EL$321,FALSE)/8,VLOOKUP(VLOOKUP($A123,csapatok!$A:$NN,EL$320,FALSE),'csapat-ranglista'!$A:$FP,EL$321,FALSE)/4),0)</f>
        <v>0</v>
      </c>
      <c r="EM123" s="223">
        <f>IFERROR(IF(RIGHT(VLOOKUP($A123,csapatok!$A:$NN,EM$320,FALSE),5)="Csere",VLOOKUP(LEFT(VLOOKUP($A123,csapatok!$A:$NN,EM$320,FALSE),LEN(VLOOKUP($A123,csapatok!$A:$NN,EM$320,FALSE))-6),'csapat-ranglista'!$A:$FP,EM$321,FALSE)/8,VLOOKUP(VLOOKUP($A123,csapatok!$A:$NN,EM$320,FALSE),'csapat-ranglista'!$A:$FP,EM$321,FALSE)/4),0)</f>
        <v>0</v>
      </c>
      <c r="EN123" s="223">
        <f>IFERROR(IF(RIGHT(VLOOKUP($A123,csapatok!$A:$NN,EN$320,FALSE),5)="Csere",VLOOKUP(LEFT(VLOOKUP($A123,csapatok!$A:$NN,EN$320,FALSE),LEN(VLOOKUP($A123,csapatok!$A:$NN,EN$320,FALSE))-6),'csapat-ranglista'!$A:$FP,EN$321,FALSE)/8,VLOOKUP(VLOOKUP($A123,csapatok!$A:$NN,EN$320,FALSE),'csapat-ranglista'!$A:$FP,EN$321,FALSE)/4),0)</f>
        <v>0</v>
      </c>
      <c r="EO123" s="223">
        <f>IFERROR(IF(RIGHT(VLOOKUP($A123,csapatok!$A:$NN,EO$320,FALSE),5)="Csere",VLOOKUP(LEFT(VLOOKUP($A123,csapatok!$A:$NN,EO$320,FALSE),LEN(VLOOKUP($A123,csapatok!$A:$NN,EO$320,FALSE))-6),'csapat-ranglista'!$A:$FP,EO$321,FALSE)/8,VLOOKUP(VLOOKUP($A123,csapatok!$A:$NN,EO$320,FALSE),'csapat-ranglista'!$A:$FP,EO$321,FALSE)/4),0)</f>
        <v>0</v>
      </c>
      <c r="EP123" s="223">
        <f>IFERROR(IF(RIGHT(VLOOKUP($A123,csapatok!$A:$NN,EP$320,FALSE),5)="Csere",VLOOKUP(LEFT(VLOOKUP($A123,csapatok!$A:$NN,EP$320,FALSE),LEN(VLOOKUP($A123,csapatok!$A:$NN,EP$320,FALSE))-6),'csapat-ranglista'!$A:$FP,EP$321,FALSE)/8,VLOOKUP(VLOOKUP($A123,csapatok!$A:$NN,EP$320,FALSE),'csapat-ranglista'!$A:$FP,EP$321,FALSE)/4),0)</f>
        <v>0</v>
      </c>
      <c r="EQ123" s="223">
        <f>IFERROR(IF(RIGHT(VLOOKUP($A123,csapatok!$A:$NN,EQ$320,FALSE),5)="Csere",VLOOKUP(LEFT(VLOOKUP($A123,csapatok!$A:$NN,EQ$320,FALSE),LEN(VLOOKUP($A123,csapatok!$A:$NN,EQ$320,FALSE))-6),'csapat-ranglista'!$A:$FP,EQ$321,FALSE)/8,VLOOKUP(VLOOKUP($A123,csapatok!$A:$NN,EQ$320,FALSE),'csapat-ranglista'!$A:$FP,EQ$321,FALSE)/4),0)</f>
        <v>0</v>
      </c>
      <c r="ER123" s="223">
        <f>IFERROR(IF(RIGHT(VLOOKUP($A123,csapatok!$A:$NN,ER$320,FALSE),5)="Csere",VLOOKUP(LEFT(VLOOKUP($A123,csapatok!$A:$NN,ER$320,FALSE),LEN(VLOOKUP($A123,csapatok!$A:$NN,ER$320,FALSE))-6),'csapat-ranglista'!$A:$FP,ER$321,FALSE)/8,VLOOKUP(VLOOKUP($A123,csapatok!$A:$NN,ER$320,FALSE),'csapat-ranglista'!$A:$FP,ER$321,FALSE)/4),0)</f>
        <v>0</v>
      </c>
      <c r="ES123" s="223">
        <f>IFERROR(IF(RIGHT(VLOOKUP($A123,csapatok!$A:$NN,ES$320,FALSE),5)="Csere",VLOOKUP(LEFT(VLOOKUP($A123,csapatok!$A:$NN,ES$320,FALSE),LEN(VLOOKUP($A123,csapatok!$A:$NN,ES$320,FALSE))-6),'csapat-ranglista'!$A:$FP,ES$321,FALSE)/8,VLOOKUP(VLOOKUP($A123,csapatok!$A:$NN,ES$320,FALSE),'csapat-ranglista'!$A:$FP,ES$321,FALSE)/4),0)</f>
        <v>0</v>
      </c>
      <c r="ET123" s="223">
        <f>IFERROR(IF(RIGHT(VLOOKUP($A123,csapatok!$A:$NN,ET$320,FALSE),5)="Csere",VLOOKUP(LEFT(VLOOKUP($A123,csapatok!$A:$NN,ET$320,FALSE),LEN(VLOOKUP($A123,csapatok!$A:$NN,ET$320,FALSE))-6),'csapat-ranglista'!$A:$FP,ET$321,FALSE)/8,VLOOKUP(VLOOKUP($A123,csapatok!$A:$NN,ET$320,FALSE),'csapat-ranglista'!$A:$FP,ET$321,FALSE)/4),0)</f>
        <v>0</v>
      </c>
      <c r="EU123" s="223">
        <f>IFERROR(IF(RIGHT(VLOOKUP($A123,csapatok!$A:$NN,EU$320,FALSE),5)="Csere",VLOOKUP(LEFT(VLOOKUP($A123,csapatok!$A:$NN,EU$320,FALSE),LEN(VLOOKUP($A123,csapatok!$A:$NN,EU$320,FALSE))-6),'csapat-ranglista'!$A:$FP,EU$321,FALSE)/8,VLOOKUP(VLOOKUP($A123,csapatok!$A:$NN,EU$320,FALSE),'csapat-ranglista'!$A:$FP,EU$321,FALSE)/4),0)</f>
        <v>0</v>
      </c>
      <c r="EV123" s="223">
        <f>IFERROR(IF(RIGHT(VLOOKUP($A123,csapatok!$A:$NN,EV$320,FALSE),5)="Csere",VLOOKUP(LEFT(VLOOKUP($A123,csapatok!$A:$NN,EV$320,FALSE),LEN(VLOOKUP($A123,csapatok!$A:$NN,EV$320,FALSE))-6),'csapat-ranglista'!$A:$FP,EV$321,FALSE)/8,VLOOKUP(VLOOKUP($A123,csapatok!$A:$NN,EV$320,FALSE),'csapat-ranglista'!$A:$FP,EV$321,FALSE)/4),0)</f>
        <v>0</v>
      </c>
      <c r="EW123" s="223">
        <f>IFERROR(IF(RIGHT(VLOOKUP($A123,csapatok!$A:$NN,EW$320,FALSE),5)="Csere",VLOOKUP(LEFT(VLOOKUP($A123,csapatok!$A:$NN,EW$320,FALSE),LEN(VLOOKUP($A123,csapatok!$A:$NN,EW$320,FALSE))-6),'csapat-ranglista'!$A:$FP,EW$321,FALSE)/8,VLOOKUP(VLOOKUP($A123,csapatok!$A:$NN,EW$320,FALSE),'csapat-ranglista'!$A:$FP,EW$321,FALSE)/4),0)</f>
        <v>0</v>
      </c>
      <c r="EX123" s="223">
        <f>IFERROR(IF(RIGHT(VLOOKUP($A123,csapatok!$A:$NN,EX$320,FALSE),5)="Csere",VLOOKUP(LEFT(VLOOKUP($A123,csapatok!$A:$NN,EX$320,FALSE),LEN(VLOOKUP($A123,csapatok!$A:$NN,EX$320,FALSE))-6),'csapat-ranglista'!$A:$FP,EX$321,FALSE)/8,VLOOKUP(VLOOKUP($A123,csapatok!$A:$NN,EX$320,FALSE),'csapat-ranglista'!$A:$FP,EX$321,FALSE)/4),0)</f>
        <v>0</v>
      </c>
      <c r="EY123" s="223">
        <f>IFERROR(IF(RIGHT(VLOOKUP($A123,csapatok!$A:$NN,EY$320,FALSE),5)="Csere",VLOOKUP(LEFT(VLOOKUP($A123,csapatok!$A:$NN,EY$320,FALSE),LEN(VLOOKUP($A123,csapatok!$A:$NN,EY$320,FALSE))-6),'csapat-ranglista'!$A:$FP,EY$321,FALSE)/8,VLOOKUP(VLOOKUP($A123,csapatok!$A:$NN,EY$320,FALSE),'csapat-ranglista'!$A:$FP,EY$321,FALSE)/4),0)</f>
        <v>0</v>
      </c>
      <c r="EZ123" s="223">
        <f>IFERROR(IF(RIGHT(VLOOKUP($A123,csapatok!$A:$NN,EZ$320,FALSE),5)="Csere",VLOOKUP(LEFT(VLOOKUP($A123,csapatok!$A:$NN,EZ$320,FALSE),LEN(VLOOKUP($A123,csapatok!$A:$NN,EZ$320,FALSE))-6),'csapat-ranglista'!$A:$FP,EZ$321,FALSE)/8,VLOOKUP(VLOOKUP($A123,csapatok!$A:$NN,EZ$320,FALSE),'csapat-ranglista'!$A:$FP,EZ$321,FALSE)/4),0)</f>
        <v>0</v>
      </c>
      <c r="FA123" s="223">
        <f>IFERROR(IF(RIGHT(VLOOKUP($A123,csapatok!$A:$NN,FA$320,FALSE),5)="Csere",VLOOKUP(LEFT(VLOOKUP($A123,csapatok!$A:$NN,FA$320,FALSE),LEN(VLOOKUP($A123,csapatok!$A:$NN,FA$320,FALSE))-6),'csapat-ranglista'!$A:$FP,FA$321,FALSE)/8,VLOOKUP(VLOOKUP($A123,csapatok!$A:$NN,FA$320,FALSE),'csapat-ranglista'!$A:$FP,FA$321,FALSE)/4),0)</f>
        <v>0</v>
      </c>
      <c r="FB123" s="223">
        <f>IFERROR(IF(RIGHT(VLOOKUP($A123,csapatok!$A:$NN,FB$320,FALSE),5)="Csere",VLOOKUP(LEFT(VLOOKUP($A123,csapatok!$A:$NN,FB$320,FALSE),LEN(VLOOKUP($A123,csapatok!$A:$NN,FB$320,FALSE))-6),'csapat-ranglista'!$A:$FP,FB$321,FALSE)/8,VLOOKUP(VLOOKUP($A123,csapatok!$A:$NN,FB$320,FALSE),'csapat-ranglista'!$A:$FP,FB$321,FALSE)/4),0)</f>
        <v>0</v>
      </c>
      <c r="FC123" s="223">
        <f>IFERROR(IF(RIGHT(VLOOKUP($A123,csapatok!$A:$NN,FC$320,FALSE),5)="Csere",VLOOKUP(LEFT(VLOOKUP($A123,csapatok!$A:$NN,FC$320,FALSE),LEN(VLOOKUP($A123,csapatok!$A:$NN,FC$320,FALSE))-6),'csapat-ranglista'!$A:$FP,FC$321,FALSE)/8,VLOOKUP(VLOOKUP($A123,csapatok!$A:$NN,FC$320,FALSE),'csapat-ranglista'!$A:$FP,FC$321,FALSE)/4),0)</f>
        <v>0</v>
      </c>
      <c r="FD123" s="224">
        <f>versenyek!$QY$11*IFERROR(VLOOKUP(VLOOKUP($A123,versenyek!QX:QZ,3,FALSE),szabalyok!$A$16:$B$23,2,FALSE)/4,0)</f>
        <v>0</v>
      </c>
      <c r="FE123" s="224">
        <f>versenyek!$RB$11*IFERROR(VLOOKUP(VLOOKUP($A123,versenyek!RA:RC,3,FALSE),szabalyok!$A$16:$B$23,2,FALSE)/4,0)</f>
        <v>0</v>
      </c>
      <c r="FF123" s="223">
        <f>IFERROR(IF(RIGHT(VLOOKUP($A123,csapatok!$A:$NN,FF$320,FALSE),5)="Csere",VLOOKUP(LEFT(VLOOKUP($A123,csapatok!$A:$NN,FF$320,FALSE),LEN(VLOOKUP($A123,csapatok!$A:$NN,FF$320,FALSE))-6),'csapat-ranglista'!$A:$FP,FF$321,FALSE)/8,VLOOKUP(VLOOKUP($A123,csapatok!$A:$NN,FF$320,FALSE),'csapat-ranglista'!$A:$FP,FF$321,FALSE)/4),0)</f>
        <v>1.5018292599754686</v>
      </c>
      <c r="FG123" s="223">
        <f>IFERROR(IF(RIGHT(VLOOKUP($A123,csapatok!$A:$NN,FG$320,FALSE),5)="Csere",VLOOKUP(LEFT(VLOOKUP($A123,csapatok!$A:$NN,FG$320,FALSE),LEN(VLOOKUP($A123,csapatok!$A:$NN,FG$320,FALSE))-6),'csapat-ranglista'!$A:$FP,FG$321,FALSE)/8,VLOOKUP(VLOOKUP($A123,csapatok!$A:$NN,FG$320,FALSE),'csapat-ranglista'!$A:$FP,FG$321,FALSE)/4),0)</f>
        <v>0</v>
      </c>
      <c r="FH123" s="223">
        <f>IFERROR(IF(RIGHT(VLOOKUP($A123,csapatok!$A:$NN,FH$320,FALSE),5)="Csere",VLOOKUP(LEFT(VLOOKUP($A123,csapatok!$A:$NN,FH$320,FALSE),LEN(VLOOKUP($A123,csapatok!$A:$NN,FH$320,FALSE))-6),'csapat-ranglista'!$A:$FP,FH$321,FALSE)/8,VLOOKUP(VLOOKUP($A123,csapatok!$A:$NN,FH$320,FALSE),'csapat-ranglista'!$A:$FP,FH$321,FALSE)/4),0)</f>
        <v>0</v>
      </c>
      <c r="FI123" s="223">
        <f>IFERROR(IF(RIGHT(VLOOKUP($A123,csapatok!$A:$NN,FI$320,FALSE),5)="Csere",VLOOKUP(LEFT(VLOOKUP($A123,csapatok!$A:$NN,FI$320,FALSE),LEN(VLOOKUP($A123,csapatok!$A:$NN,FI$320,FALSE))-6),'csapat-ranglista'!$A:$FP,FI$321,FALSE)/8,VLOOKUP(VLOOKUP($A123,csapatok!$A:$NN,FI$320,FALSE),'csapat-ranglista'!$A:$FP,FI$321,FALSE)/4),0)</f>
        <v>0</v>
      </c>
      <c r="FJ123" s="223">
        <f>IFERROR(IF(RIGHT(VLOOKUP($A123,csapatok!$A:$NN,FJ$320,FALSE),5)="Csere",VLOOKUP(LEFT(VLOOKUP($A123,csapatok!$A:$NN,FJ$320,FALSE),LEN(VLOOKUP($A123,csapatok!$A:$NN,FJ$320,FALSE))-6),'csapat-ranglista'!$A:$FP,FJ$321,FALSE)/8,VLOOKUP(VLOOKUP($A123,csapatok!$A:$NN,FJ$320,FALSE),'csapat-ranglista'!$A:$FP,FJ$321,FALSE)/4),0)</f>
        <v>0</v>
      </c>
      <c r="FK123" s="223">
        <f>IFERROR(IF(RIGHT(VLOOKUP($A123,csapatok!$A:$NN,FK$320,FALSE),5)="Csere",VLOOKUP(LEFT(VLOOKUP($A123,csapatok!$A:$NN,FK$320,FALSE),LEN(VLOOKUP($A123,csapatok!$A:$NN,FK$320,FALSE))-6),'csapat-ranglista'!$A:$FP,FK$321,FALSE)/8,VLOOKUP(VLOOKUP($A123,csapatok!$A:$NN,FK$320,FALSE),'csapat-ranglista'!$A:$FP,FK$321,FALSE)/4),0)</f>
        <v>0</v>
      </c>
      <c r="FL123" s="223">
        <f>IFERROR(IF(RIGHT(VLOOKUP($A123,csapatok!$A:$NN,FL$320,FALSE),5)="Csere",VLOOKUP(LEFT(VLOOKUP($A123,csapatok!$A:$NN,FL$320,FALSE),LEN(VLOOKUP($A123,csapatok!$A:$NN,FL$320,FALSE))-6),'csapat-ranglista'!$A:$FP,FL$321,FALSE)/8,VLOOKUP(VLOOKUP($A123,csapatok!$A:$NN,FL$320,FALSE),'csapat-ranglista'!$A:$FP,FL$321,FALSE)/4),0)</f>
        <v>0</v>
      </c>
      <c r="FM123" s="223">
        <f>IFERROR(IF(RIGHT(VLOOKUP($A123,csapatok!$A:$NN,FM$320,FALSE),5)="Csere",VLOOKUP(LEFT(VLOOKUP($A123,csapatok!$A:$NN,FM$320,FALSE),LEN(VLOOKUP($A123,csapatok!$A:$NN,FM$320,FALSE))-6),'csapat-ranglista'!$A:$FP,FM$321,FALSE)/8,VLOOKUP(VLOOKUP($A123,csapatok!$A:$NN,FM$320,FALSE),'csapat-ranglista'!$A:$FP,FM$321,FALSE)/4),0)</f>
        <v>0</v>
      </c>
      <c r="FN123" s="223">
        <f>IFERROR(IF(RIGHT(VLOOKUP($A123,csapatok!$A:$NN,FN$320,FALSE),5)="Csere",VLOOKUP(LEFT(VLOOKUP($A123,csapatok!$A:$NN,FN$320,FALSE),LEN(VLOOKUP($A123,csapatok!$A:$NN,FN$320,FALSE))-6),'csapat-ranglista'!$A:$FP,FN$321,FALSE)/8,VLOOKUP(VLOOKUP($A123,csapatok!$A:$NN,FN$320,FALSE),'csapat-ranglista'!$A:$FP,FN$321,FALSE)/4),0)</f>
        <v>0</v>
      </c>
      <c r="FO123" s="223">
        <f>IFERROR(IF(RIGHT(VLOOKUP($A123,csapatok!$A:$NN,FO$320,FALSE),5)="Csere",VLOOKUP(LEFT(VLOOKUP($A123,csapatok!$A:$NN,FO$320,FALSE),LEN(VLOOKUP($A123,csapatok!$A:$NN,FO$320,FALSE))-6),'csapat-ranglista'!$A:$FP,FO$321,FALSE)/8,VLOOKUP(VLOOKUP($A123,csapatok!$A:$NN,FO$320,FALSE),'csapat-ranglista'!$A:$FP,FO$321,FALSE)/4),0)</f>
        <v>0</v>
      </c>
      <c r="FP123" s="223">
        <f>IFERROR(IF(RIGHT(VLOOKUP($A123,csapatok!$A:$NN,FP$320,FALSE),5)="Csere",VLOOKUP(LEFT(VLOOKUP($A123,csapatok!$A:$NN,FP$320,FALSE),LEN(VLOOKUP($A123,csapatok!$A:$NN,FP$320,FALSE))-6),'csapat-ranglista'!$A:$FP,FP$321,FALSE)/8,VLOOKUP(VLOOKUP($A123,csapatok!$A:$NN,FP$320,FALSE),'csapat-ranglista'!$A:$FP,FP$321,FALSE)/4),0)</f>
        <v>0</v>
      </c>
      <c r="FQ123" s="223">
        <f>IFERROR(IF(RIGHT(VLOOKUP($A123,csapatok!$A:$NN,FQ$320,FALSE),5)="Csere",VLOOKUP(LEFT(VLOOKUP($A123,csapatok!$A:$NN,FQ$320,FALSE),LEN(VLOOKUP($A123,csapatok!$A:$NN,FQ$320,FALSE))-6),'csapat-ranglista'!$A:$FP,FQ$321,FALSE)/8,VLOOKUP(VLOOKUP($A123,csapatok!$A:$NN,FQ$320,FALSE),'csapat-ranglista'!$A:$FP,FQ$321,FALSE)/4),0)</f>
        <v>0</v>
      </c>
      <c r="FR123" s="223">
        <f>IFERROR(IF(RIGHT(VLOOKUP($A123,csapatok!$A:$NN,FR$320,FALSE),5)="Csere",VLOOKUP(LEFT(VLOOKUP($A123,csapatok!$A:$NN,FR$320,FALSE),LEN(VLOOKUP($A123,csapatok!$A:$NN,FR$320,FALSE))-6),'csapat-ranglista'!$A:$FP,FR$321,FALSE)/8,VLOOKUP(VLOOKUP($A123,csapatok!$A:$NN,FR$320,FALSE),'csapat-ranglista'!$A:$FP,FR$321,FALSE)/4),0)</f>
        <v>0</v>
      </c>
      <c r="FS123" s="223">
        <f>IFERROR(IF(RIGHT(VLOOKUP($A123,csapatok!$A:$NN,FS$320,FALSE),5)="Csere",VLOOKUP(LEFT(VLOOKUP($A123,csapatok!$A:$NN,FS$320,FALSE),LEN(VLOOKUP($A123,csapatok!$A:$NN,FS$320,FALSE))-6),'csapat-ranglista'!$A:$FP,FS$321,FALSE)/8,VLOOKUP(VLOOKUP($A123,csapatok!$A:$NN,FS$320,FALSE),'csapat-ranglista'!$A:$FP,FS$321,FALSE)/4),0)</f>
        <v>0</v>
      </c>
      <c r="FT123" s="223">
        <f>IFERROR(IF(RIGHT(VLOOKUP($A123,csapatok!$A:$NN,FT$320,FALSE),5)="Csere",VLOOKUP(LEFT(VLOOKUP($A123,csapatok!$A:$NN,FT$320,FALSE),LEN(VLOOKUP($A123,csapatok!$A:$NN,FT$320,FALSE))-6),'csapat-ranglista'!$A:$FP,FT$321,FALSE)/8,VLOOKUP(VLOOKUP($A123,csapatok!$A:$NN,FT$320,FALSE),'csapat-ranglista'!$A:$FP,FT$321,FALSE)/4),0)</f>
        <v>0</v>
      </c>
      <c r="FU123" s="223">
        <f>IFERROR(IF(RIGHT(VLOOKUP($A123,csapatok!$A:$NN,FU$320,FALSE),5)="Csere",VLOOKUP(LEFT(VLOOKUP($A123,csapatok!$A:$NN,FU$320,FALSE),LEN(VLOOKUP($A123,csapatok!$A:$NN,FU$320,FALSE))-6),'csapat-ranglista'!$A:$FP,FU$321,FALSE)/8,VLOOKUP(VLOOKUP($A123,csapatok!$A:$NN,FU$320,FALSE),'csapat-ranglista'!$A:$FP,FU$321,FALSE)/4),0)</f>
        <v>0</v>
      </c>
      <c r="FV123" s="223">
        <f>IFERROR(IF(RIGHT(VLOOKUP($A123,csapatok!$A:$NN,FV$320,FALSE),5)="Csere",VLOOKUP(LEFT(VLOOKUP($A123,csapatok!$A:$NN,FV$320,FALSE),LEN(VLOOKUP($A123,csapatok!$A:$NN,FV$320,FALSE))-6),'csapat-ranglista'!$A:$FP,FV$321,FALSE)/8,VLOOKUP(VLOOKUP($A123,csapatok!$A:$NN,FV$320,FALSE),'csapat-ranglista'!$A:$FP,FV$321,FALSE)/4),0)</f>
        <v>0</v>
      </c>
      <c r="FW123" s="223">
        <f>IFERROR(IF(RIGHT(VLOOKUP($A123,csapatok!$A:$NN,FW$320,FALSE),5)="Csere",VLOOKUP(LEFT(VLOOKUP($A123,csapatok!$A:$NN,FW$320,FALSE),LEN(VLOOKUP($A123,csapatok!$A:$NN,FW$320,FALSE))-6),'csapat-ranglista'!$A:$FP,FW$321,FALSE)/8,VLOOKUP(VLOOKUP($A123,csapatok!$A:$NN,FW$320,FALSE),'csapat-ranglista'!$A:$FP,FW$321,FALSE)/4),0)</f>
        <v>0</v>
      </c>
      <c r="FX123" s="223">
        <f>IFERROR(IF(RIGHT(VLOOKUP($A123,csapatok!$A:$NN,FX$320,FALSE),5)="Csere",VLOOKUP(LEFT(VLOOKUP($A123,csapatok!$A:$NN,FX$320,FALSE),LEN(VLOOKUP($A123,csapatok!$A:$NN,FX$320,FALSE))-6),'csapat-ranglista'!$A:$FP,FX$321,FALSE)/8,VLOOKUP(VLOOKUP($A123,csapatok!$A:$NN,FX$320,FALSE),'csapat-ranglista'!$A:$FP,FX$321,FALSE)/4),0)</f>
        <v>0</v>
      </c>
      <c r="FY123" s="223">
        <f>IFERROR(IF(RIGHT(VLOOKUP($A123,csapatok!$A:$NN,FY$320,FALSE),5)="Csere",VLOOKUP(LEFT(VLOOKUP($A123,csapatok!$A:$NN,FY$320,FALSE),LEN(VLOOKUP($A123,csapatok!$A:$NN,FY$320,FALSE))-6),'csapat-ranglista'!$A:$FP,FY$321,FALSE)/8,VLOOKUP(VLOOKUP($A123,csapatok!$A:$NN,FY$320,FALSE),'csapat-ranglista'!$A:$FP,FY$321,FALSE)/4),0)</f>
        <v>0</v>
      </c>
      <c r="FZ123" s="223">
        <f>IFERROR(IF(RIGHT(VLOOKUP($A123,csapatok!$A:$NN,FZ$320,FALSE),5)="Csere",VLOOKUP(LEFT(VLOOKUP($A123,csapatok!$A:$NN,FZ$320,FALSE),LEN(VLOOKUP($A123,csapatok!$A:$NN,FZ$320,FALSE))-6),'csapat-ranglista'!$A:$FP,FZ$321,FALSE)/8,VLOOKUP(VLOOKUP($A123,csapatok!$A:$NN,FZ$320,FALSE),'csapat-ranglista'!$A:$FP,FZ$321,FALSE)/4),0)</f>
        <v>0</v>
      </c>
      <c r="GA123" s="223">
        <f>IFERROR(IF(RIGHT(VLOOKUP($A123,csapatok!$A:$NN,GA$320,FALSE),5)="Csere",VLOOKUP(LEFT(VLOOKUP($A123,csapatok!$A:$NN,GA$320,FALSE),LEN(VLOOKUP($A123,csapatok!$A:$NN,GA$320,FALSE))-6),'csapat-ranglista'!$A:$FP,GA$321,FALSE)/8,VLOOKUP(VLOOKUP($A123,csapatok!$A:$NN,GA$320,FALSE),'csapat-ranglista'!$A:$FP,GA$321,FALSE)/4),0)</f>
        <v>0</v>
      </c>
      <c r="GB123" s="223">
        <f>IFERROR(IF(RIGHT(VLOOKUP($A123,csapatok!$A:$NN,GB$320,FALSE),5)="Csere",VLOOKUP(LEFT(VLOOKUP($A123,csapatok!$A:$NN,GB$320,FALSE),LEN(VLOOKUP($A123,csapatok!$A:$NN,GB$320,FALSE))-6),'csapat-ranglista'!$A:$FP,GB$321,FALSE)/8,VLOOKUP(VLOOKUP($A123,csapatok!$A:$NN,GB$320,FALSE),'csapat-ranglista'!$A:$FP,GB$321,FALSE)/4),0)</f>
        <v>0</v>
      </c>
      <c r="GC123" s="223">
        <f>IFERROR(IF(RIGHT(VLOOKUP($A123,csapatok!$A:$NN,GC$320,FALSE),5)="Csere",VLOOKUP(LEFT(VLOOKUP($A123,csapatok!$A:$NN,GC$320,FALSE),LEN(VLOOKUP($A123,csapatok!$A:$NN,GC$320,FALSE))-6),'csapat-ranglista'!$A:$FP,GC$321,FALSE)/8,VLOOKUP(VLOOKUP($A123,csapatok!$A:$NN,GC$320,FALSE),'csapat-ranglista'!$A:$FP,GC$321,FALSE)/4),0)</f>
        <v>0</v>
      </c>
      <c r="GD123" s="247">
        <f>SUM(EQ123:GC123)</f>
        <v>1.5018292599754686</v>
      </c>
    </row>
    <row r="124" spans="1:186">
      <c r="A124" s="1" t="s">
        <v>1592</v>
      </c>
      <c r="B124" s="130"/>
      <c r="C124" s="131" t="str">
        <f>IF(B124=0,"",IF(B124&lt;$C$1,"felnőtt","ifi"))</f>
        <v/>
      </c>
      <c r="D124" s="32" t="s">
        <v>9</v>
      </c>
      <c r="E124" s="45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223"/>
      <c r="AC124" s="223"/>
      <c r="AD124" s="223"/>
      <c r="AE124" s="223"/>
      <c r="AF124" s="223"/>
      <c r="AG124" s="223"/>
      <c r="AH124" s="223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4"/>
      <c r="BD124" s="224"/>
      <c r="BE124" s="223">
        <f>IFERROR(IF(RIGHT(VLOOKUP($A124,csapatok!$A:$NN,BE$320,FALSE),5)="Csere",VLOOKUP(LEFT(VLOOKUP($A124,csapatok!$A:$NN,BE$320,FALSE),LEN(VLOOKUP($A124,csapatok!$A:$NN,BE$320,FALSE))-6),'csapat-ranglista'!$A:$FP,BE$321,FALSE)/8,VLOOKUP(VLOOKUP($A124,csapatok!$A:$NN,BE$320,FALSE),'csapat-ranglista'!$A:$FP,BE$321,FALSE)/4),0)</f>
        <v>0</v>
      </c>
      <c r="BF124" s="223">
        <f>IFERROR(IF(RIGHT(VLOOKUP($A124,csapatok!$A:$NN,BF$320,FALSE),5)="Csere",VLOOKUP(LEFT(VLOOKUP($A124,csapatok!$A:$NN,BF$320,FALSE),LEN(VLOOKUP($A124,csapatok!$A:$NN,BF$320,FALSE))-6),'csapat-ranglista'!$A:$FP,BF$321,FALSE)/8,VLOOKUP(VLOOKUP($A124,csapatok!$A:$NN,BF$320,FALSE),'csapat-ranglista'!$A:$FP,BF$321,FALSE)/4),0)</f>
        <v>0</v>
      </c>
      <c r="BG124" s="223">
        <f>IFERROR(IF(RIGHT(VLOOKUP($A124,csapatok!$A:$NN,BG$320,FALSE),5)="Csere",VLOOKUP(LEFT(VLOOKUP($A124,csapatok!$A:$NN,BG$320,FALSE),LEN(VLOOKUP($A124,csapatok!$A:$NN,BG$320,FALSE))-6),'csapat-ranglista'!$A:$FP,BG$321,FALSE)/8,VLOOKUP(VLOOKUP($A124,csapatok!$A:$NN,BG$320,FALSE),'csapat-ranglista'!$A:$FP,BG$321,FALSE)/4),0)</f>
        <v>0</v>
      </c>
      <c r="BH124" s="223">
        <f>IFERROR(IF(RIGHT(VLOOKUP($A124,csapatok!$A:$NN,BH$320,FALSE),5)="Csere",VLOOKUP(LEFT(VLOOKUP($A124,csapatok!$A:$NN,BH$320,FALSE),LEN(VLOOKUP($A124,csapatok!$A:$NN,BH$320,FALSE))-6),'csapat-ranglista'!$A:$FP,BH$321,FALSE)/8,VLOOKUP(VLOOKUP($A124,csapatok!$A:$NN,BH$320,FALSE),'csapat-ranglista'!$A:$FP,BH$321,FALSE)/4),0)</f>
        <v>0</v>
      </c>
      <c r="BI124" s="223">
        <f>IFERROR(IF(RIGHT(VLOOKUP($A124,csapatok!$A:$NN,BI$320,FALSE),5)="Csere",VLOOKUP(LEFT(VLOOKUP($A124,csapatok!$A:$NN,BI$320,FALSE),LEN(VLOOKUP($A124,csapatok!$A:$NN,BI$320,FALSE))-6),'csapat-ranglista'!$A:$FP,BI$321,FALSE)/8,VLOOKUP(VLOOKUP($A124,csapatok!$A:$NN,BI$320,FALSE),'csapat-ranglista'!$A:$FP,BI$321,FALSE)/4),0)</f>
        <v>0</v>
      </c>
      <c r="BJ124" s="223">
        <f>IFERROR(IF(RIGHT(VLOOKUP($A124,csapatok!$A:$NN,BJ$320,FALSE),5)="Csere",VLOOKUP(LEFT(VLOOKUP($A124,csapatok!$A:$NN,BJ$320,FALSE),LEN(VLOOKUP($A124,csapatok!$A:$NN,BJ$320,FALSE))-6),'csapat-ranglista'!$A:$FP,BJ$321,FALSE)/8,VLOOKUP(VLOOKUP($A124,csapatok!$A:$NN,BJ$320,FALSE),'csapat-ranglista'!$A:$FP,BJ$321,FALSE)/4),0)</f>
        <v>0</v>
      </c>
      <c r="BK124" s="223">
        <f>IFERROR(IF(RIGHT(VLOOKUP($A124,csapatok!$A:$NN,BK$320,FALSE),5)="Csere",VLOOKUP(LEFT(VLOOKUP($A124,csapatok!$A:$NN,BK$320,FALSE),LEN(VLOOKUP($A124,csapatok!$A:$NN,BK$320,FALSE))-6),'csapat-ranglista'!$A:$FP,BK$321,FALSE)/8,VLOOKUP(VLOOKUP($A124,csapatok!$A:$NN,BK$320,FALSE),'csapat-ranglista'!$A:$FP,BK$321,FALSE)/4),0)</f>
        <v>0</v>
      </c>
      <c r="BL124" s="223">
        <f>IFERROR(IF(RIGHT(VLOOKUP($A124,csapatok!$A:$NN,BL$320,FALSE),5)="Csere",VLOOKUP(LEFT(VLOOKUP($A124,csapatok!$A:$NN,BL$320,FALSE),LEN(VLOOKUP($A124,csapatok!$A:$NN,BL$320,FALSE))-6),'csapat-ranglista'!$A:$FP,BL$321,FALSE)/8,VLOOKUP(VLOOKUP($A124,csapatok!$A:$NN,BL$320,FALSE),'csapat-ranglista'!$A:$FP,BL$321,FALSE)/4),0)</f>
        <v>0</v>
      </c>
      <c r="BM124" s="223">
        <f>IFERROR(IF(RIGHT(VLOOKUP($A124,csapatok!$A:$NN,BM$320,FALSE),5)="Csere",VLOOKUP(LEFT(VLOOKUP($A124,csapatok!$A:$NN,BM$320,FALSE),LEN(VLOOKUP($A124,csapatok!$A:$NN,BM$320,FALSE))-6),'csapat-ranglista'!$A:$FP,BM$321,FALSE)/8,VLOOKUP(VLOOKUP($A124,csapatok!$A:$NN,BM$320,FALSE),'csapat-ranglista'!$A:$FP,BM$321,FALSE)/4),0)</f>
        <v>0</v>
      </c>
      <c r="BN124" s="223">
        <f>IFERROR(IF(RIGHT(VLOOKUP($A124,csapatok!$A:$NN,BN$320,FALSE),5)="Csere",VLOOKUP(LEFT(VLOOKUP($A124,csapatok!$A:$NN,BN$320,FALSE),LEN(VLOOKUP($A124,csapatok!$A:$NN,BN$320,FALSE))-6),'csapat-ranglista'!$A:$FP,BN$321,FALSE)/8,VLOOKUP(VLOOKUP($A124,csapatok!$A:$NN,BN$320,FALSE),'csapat-ranglista'!$A:$FP,BN$321,FALSE)/4),0)</f>
        <v>0</v>
      </c>
      <c r="BO124" s="223">
        <f>IFERROR(IF(RIGHT(VLOOKUP($A124,csapatok!$A:$NN,BO$320,FALSE),5)="Csere",VLOOKUP(LEFT(VLOOKUP($A124,csapatok!$A:$NN,BO$320,FALSE),LEN(VLOOKUP($A124,csapatok!$A:$NN,BO$320,FALSE))-6),'csapat-ranglista'!$A:$FP,BO$321,FALSE)/8,VLOOKUP(VLOOKUP($A124,csapatok!$A:$NN,BO$320,FALSE),'csapat-ranglista'!$A:$FP,BO$321,FALSE)/4),0)</f>
        <v>0</v>
      </c>
      <c r="BP124" s="223">
        <f>IFERROR(IF(RIGHT(VLOOKUP($A124,csapatok!$A:$NN,BP$320,FALSE),5)="Csere",VLOOKUP(LEFT(VLOOKUP($A124,csapatok!$A:$NN,BP$320,FALSE),LEN(VLOOKUP($A124,csapatok!$A:$NN,BP$320,FALSE))-6),'csapat-ranglista'!$A:$FP,BP$321,FALSE)/8,VLOOKUP(VLOOKUP($A124,csapatok!$A:$NN,BP$320,FALSE),'csapat-ranglista'!$A:$FP,BP$321,FALSE)/4),0)</f>
        <v>0</v>
      </c>
      <c r="BQ124" s="223">
        <f>IFERROR(IF(RIGHT(VLOOKUP($A124,csapatok!$A:$NN,BQ$320,FALSE),5)="Csere",VLOOKUP(LEFT(VLOOKUP($A124,csapatok!$A:$NN,BQ$320,FALSE),LEN(VLOOKUP($A124,csapatok!$A:$NN,BQ$320,FALSE))-6),'csapat-ranglista'!$A:$FP,BQ$321,FALSE)/8,VLOOKUP(VLOOKUP($A124,csapatok!$A:$NN,BQ$320,FALSE),'csapat-ranglista'!$A:$FP,BQ$321,FALSE)/4),0)</f>
        <v>0</v>
      </c>
      <c r="BR124" s="223">
        <f>IFERROR(IF(RIGHT(VLOOKUP($A124,csapatok!$A:$NN,BR$320,FALSE),5)="Csere",VLOOKUP(LEFT(VLOOKUP($A124,csapatok!$A:$NN,BR$320,FALSE),LEN(VLOOKUP($A124,csapatok!$A:$NN,BR$320,FALSE))-6),'csapat-ranglista'!$A:$FP,BR$321,FALSE)/8,VLOOKUP(VLOOKUP($A124,csapatok!$A:$NN,BR$320,FALSE),'csapat-ranglista'!$A:$FP,BR$321,FALSE)/4),0)</f>
        <v>0</v>
      </c>
      <c r="BS124" s="223">
        <f>IFERROR(IF(RIGHT(VLOOKUP($A124,csapatok!$A:$NN,BS$320,FALSE),5)="Csere",VLOOKUP(LEFT(VLOOKUP($A124,csapatok!$A:$NN,BS$320,FALSE),LEN(VLOOKUP($A124,csapatok!$A:$NN,BS$320,FALSE))-6),'csapat-ranglista'!$A:$FP,BS$321,FALSE)/8,VLOOKUP(VLOOKUP($A124,csapatok!$A:$NN,BS$320,FALSE),'csapat-ranglista'!$A:$FP,BS$321,FALSE)/4),0)</f>
        <v>0</v>
      </c>
      <c r="BT124" s="223">
        <f>IFERROR(IF(RIGHT(VLOOKUP($A124,csapatok!$A:$NN,BT$320,FALSE),5)="Csere",VLOOKUP(LEFT(VLOOKUP($A124,csapatok!$A:$NN,BT$320,FALSE),LEN(VLOOKUP($A124,csapatok!$A:$NN,BT$320,FALSE))-6),'csapat-ranglista'!$A:$FP,BT$321,FALSE)/8,VLOOKUP(VLOOKUP($A124,csapatok!$A:$NN,BT$320,FALSE),'csapat-ranglista'!$A:$FP,BT$321,FALSE)/4),0)</f>
        <v>0</v>
      </c>
      <c r="BU124" s="223">
        <f>IFERROR(IF(RIGHT(VLOOKUP($A124,csapatok!$A:$NN,BU$320,FALSE),5)="Csere",VLOOKUP(LEFT(VLOOKUP($A124,csapatok!$A:$NN,BU$320,FALSE),LEN(VLOOKUP($A124,csapatok!$A:$NN,BU$320,FALSE))-6),'csapat-ranglista'!$A:$FP,BU$321,FALSE)/8,VLOOKUP(VLOOKUP($A124,csapatok!$A:$NN,BU$320,FALSE),'csapat-ranglista'!$A:$FP,BU$321,FALSE)/4),0)</f>
        <v>0</v>
      </c>
      <c r="BV124" s="223">
        <f>IFERROR(IF(RIGHT(VLOOKUP($A124,csapatok!$A:$NN,BV$320,FALSE),5)="Csere",VLOOKUP(LEFT(VLOOKUP($A124,csapatok!$A:$NN,BV$320,FALSE),LEN(VLOOKUP($A124,csapatok!$A:$NN,BV$320,FALSE))-6),'csapat-ranglista'!$A:$FP,BV$321,FALSE)/8,VLOOKUP(VLOOKUP($A124,csapatok!$A:$NN,BV$320,FALSE),'csapat-ranglista'!$A:$FP,BV$321,FALSE)/4),0)</f>
        <v>0</v>
      </c>
      <c r="BW124" s="223">
        <f>IFERROR(IF(RIGHT(VLOOKUP($A124,csapatok!$A:$NN,BW$320,FALSE),5)="Csere",VLOOKUP(LEFT(VLOOKUP($A124,csapatok!$A:$NN,BW$320,FALSE),LEN(VLOOKUP($A124,csapatok!$A:$NN,BW$320,FALSE))-6),'csapat-ranglista'!$A:$FP,BW$321,FALSE)/8,VLOOKUP(VLOOKUP($A124,csapatok!$A:$NN,BW$320,FALSE),'csapat-ranglista'!$A:$FP,BW$321,FALSE)/4),0)</f>
        <v>0</v>
      </c>
      <c r="BX124" s="223">
        <f>IFERROR(IF(RIGHT(VLOOKUP($A124,csapatok!$A:$NN,BX$320,FALSE),5)="Csere",VLOOKUP(LEFT(VLOOKUP($A124,csapatok!$A:$NN,BX$320,FALSE),LEN(VLOOKUP($A124,csapatok!$A:$NN,BX$320,FALSE))-6),'csapat-ranglista'!$A:$FP,BX$321,FALSE)/8,VLOOKUP(VLOOKUP($A124,csapatok!$A:$NN,BX$320,FALSE),'csapat-ranglista'!$A:$FP,BX$321,FALSE)/4),0)</f>
        <v>0</v>
      </c>
      <c r="BY124" s="223">
        <f>IFERROR(IF(RIGHT(VLOOKUP($A124,csapatok!$A:$NN,BY$320,FALSE),5)="Csere",VLOOKUP(LEFT(VLOOKUP($A124,csapatok!$A:$NN,BY$320,FALSE),LEN(VLOOKUP($A124,csapatok!$A:$NN,BY$320,FALSE))-6),'csapat-ranglista'!$A:$FP,BY$321,FALSE)/8,VLOOKUP(VLOOKUP($A124,csapatok!$A:$NN,BY$320,FALSE),'csapat-ranglista'!$A:$FP,BY$321,FALSE)/4),0)</f>
        <v>0</v>
      </c>
      <c r="BZ124" s="223">
        <f>IFERROR(IF(RIGHT(VLOOKUP($A124,csapatok!$A:$NN,BZ$320,FALSE),5)="Csere",VLOOKUP(LEFT(VLOOKUP($A124,csapatok!$A:$NN,BZ$320,FALSE),LEN(VLOOKUP($A124,csapatok!$A:$NN,BZ$320,FALSE))-6),'csapat-ranglista'!$A:$FP,BZ$321,FALSE)/8,VLOOKUP(VLOOKUP($A124,csapatok!$A:$NN,BZ$320,FALSE),'csapat-ranglista'!$A:$FP,BZ$321,FALSE)/4),0)</f>
        <v>0</v>
      </c>
      <c r="CA124" s="223">
        <f>IFERROR(IF(RIGHT(VLOOKUP($A124,csapatok!$A:$NN,CA$320,FALSE),5)="Csere",VLOOKUP(LEFT(VLOOKUP($A124,csapatok!$A:$NN,CA$320,FALSE),LEN(VLOOKUP($A124,csapatok!$A:$NN,CA$320,FALSE))-6),'csapat-ranglista'!$A:$FP,CA$321,FALSE)/8,VLOOKUP(VLOOKUP($A124,csapatok!$A:$NN,CA$320,FALSE),'csapat-ranglista'!$A:$FP,CA$321,FALSE)/4),0)</f>
        <v>0</v>
      </c>
      <c r="CB124" s="223">
        <f>IFERROR(IF(RIGHT(VLOOKUP($A124,csapatok!$A:$NN,CB$320,FALSE),5)="Csere",VLOOKUP(LEFT(VLOOKUP($A124,csapatok!$A:$NN,CB$320,FALSE),LEN(VLOOKUP($A124,csapatok!$A:$NN,CB$320,FALSE))-6),'csapat-ranglista'!$A:$FP,CB$321,FALSE)/8,VLOOKUP(VLOOKUP($A124,csapatok!$A:$NN,CB$320,FALSE),'csapat-ranglista'!$A:$FP,CB$321,FALSE)/4),0)</f>
        <v>0</v>
      </c>
      <c r="CC124" s="223">
        <f>IFERROR(IF(RIGHT(VLOOKUP($A124,csapatok!$A:$NN,CC$320,FALSE),5)="Csere",VLOOKUP(LEFT(VLOOKUP($A124,csapatok!$A:$NN,CC$320,FALSE),LEN(VLOOKUP($A124,csapatok!$A:$NN,CC$320,FALSE))-6),'csapat-ranglista'!$A:$FP,CC$321,FALSE)/8,VLOOKUP(VLOOKUP($A124,csapatok!$A:$NN,CC$320,FALSE),'csapat-ranglista'!$A:$FP,CC$321,FALSE)/4),0)</f>
        <v>0</v>
      </c>
      <c r="CD124" s="223">
        <f>IFERROR(IF(RIGHT(VLOOKUP($A124,csapatok!$A:$NN,CD$320,FALSE),5)="Csere",VLOOKUP(LEFT(VLOOKUP($A124,csapatok!$A:$NN,CD$320,FALSE),LEN(VLOOKUP($A124,csapatok!$A:$NN,CD$320,FALSE))-6),'csapat-ranglista'!$A:$FP,CD$321,FALSE)/8,VLOOKUP(VLOOKUP($A124,csapatok!$A:$NN,CD$320,FALSE),'csapat-ranglista'!$A:$FP,CD$321,FALSE)/4),0)</f>
        <v>0</v>
      </c>
      <c r="CE124" s="223">
        <f>IFERROR(IF(RIGHT(VLOOKUP($A124,csapatok!$A:$NN,CE$320,FALSE),5)="Csere",VLOOKUP(LEFT(VLOOKUP($A124,csapatok!$A:$NN,CE$320,FALSE),LEN(VLOOKUP($A124,csapatok!$A:$NN,CE$320,FALSE))-6),'csapat-ranglista'!$A:$FP,CE$321,FALSE)/8,VLOOKUP(VLOOKUP($A124,csapatok!$A:$NN,CE$320,FALSE),'csapat-ranglista'!$A:$FP,CE$321,FALSE)/4),0)</f>
        <v>0</v>
      </c>
      <c r="CF124" s="223">
        <f>IFERROR(IF(RIGHT(VLOOKUP($A124,csapatok!$A:$NN,CF$320,FALSE),5)="Csere",VLOOKUP(LEFT(VLOOKUP($A124,csapatok!$A:$NN,CF$320,FALSE),LEN(VLOOKUP($A124,csapatok!$A:$NN,CF$320,FALSE))-6),'csapat-ranglista'!$A:$FP,CF$321,FALSE)/8,VLOOKUP(VLOOKUP($A124,csapatok!$A:$NN,CF$320,FALSE),'csapat-ranglista'!$A:$FP,CF$321,FALSE)/4),0)</f>
        <v>0</v>
      </c>
      <c r="CG124" s="223">
        <f>IFERROR(IF(RIGHT(VLOOKUP($A124,csapatok!$A:$NN,CG$320,FALSE),5)="Csere",VLOOKUP(LEFT(VLOOKUP($A124,csapatok!$A:$NN,CG$320,FALSE),LEN(VLOOKUP($A124,csapatok!$A:$NN,CG$320,FALSE))-6),'csapat-ranglista'!$A:$FP,CG$321,FALSE)/8,VLOOKUP(VLOOKUP($A124,csapatok!$A:$NN,CG$320,FALSE),'csapat-ranglista'!$A:$FP,CG$321,FALSE)/4),0)</f>
        <v>0</v>
      </c>
      <c r="CH124" s="223">
        <f>IFERROR(IF(RIGHT(VLOOKUP($A124,csapatok!$A:$NN,CH$320,FALSE),5)="Csere",VLOOKUP(LEFT(VLOOKUP($A124,csapatok!$A:$NN,CH$320,FALSE),LEN(VLOOKUP($A124,csapatok!$A:$NN,CH$320,FALSE))-6),'csapat-ranglista'!$A:$FP,CH$321,FALSE)/8,VLOOKUP(VLOOKUP($A124,csapatok!$A:$NN,CH$320,FALSE),'csapat-ranglista'!$A:$FP,CH$321,FALSE)/4),0)</f>
        <v>0</v>
      </c>
      <c r="CI124" s="223">
        <f>IFERROR(IF(RIGHT(VLOOKUP($A124,csapatok!$A:$NN,CI$320,FALSE),5)="Csere",VLOOKUP(LEFT(VLOOKUP($A124,csapatok!$A:$NN,CI$320,FALSE),LEN(VLOOKUP($A124,csapatok!$A:$NN,CI$320,FALSE))-6),'csapat-ranglista'!$A:$FP,CI$321,FALSE)/8,VLOOKUP(VLOOKUP($A124,csapatok!$A:$NN,CI$320,FALSE),'csapat-ranglista'!$A:$FP,CI$321,FALSE)/4),0)</f>
        <v>0</v>
      </c>
      <c r="CJ124" s="224">
        <f>versenyek!$IQ$11*IFERROR(VLOOKUP(VLOOKUP($A124,versenyek!IP:IR,3,FALSE),szabalyok!$A$16:$B$23,2,FALSE)/4,0)</f>
        <v>0</v>
      </c>
      <c r="CK124" s="224">
        <f>versenyek!$IT$11*IFERROR(VLOOKUP(VLOOKUP($A124,versenyek!IS:IU,3,FALSE),szabalyok!$A$16:$B$23,2,FALSE)/4,0)</f>
        <v>0</v>
      </c>
      <c r="CL124" s="223">
        <f>IFERROR(IF(RIGHT(VLOOKUP($A124,csapatok!$A:$NN,CL$320,FALSE),5)="Csere",VLOOKUP(LEFT(VLOOKUP($A124,csapatok!$A:$NN,CL$320,FALSE),LEN(VLOOKUP($A124,csapatok!$A:$NN,CL$320,FALSE))-6),'csapat-ranglista'!$A:$FP,CL$321,FALSE)/8,VLOOKUP(VLOOKUP($A124,csapatok!$A:$NN,CL$320,FALSE),'csapat-ranglista'!$A:$FP,CL$321,FALSE)/4),0)</f>
        <v>0</v>
      </c>
      <c r="CM124" s="223">
        <f>IFERROR(IF(RIGHT(VLOOKUP($A124,csapatok!$A:$NN,CM$320,FALSE),5)="Csere",VLOOKUP(LEFT(VLOOKUP($A124,csapatok!$A:$NN,CM$320,FALSE),LEN(VLOOKUP($A124,csapatok!$A:$NN,CM$320,FALSE))-6),'csapat-ranglista'!$A:$FP,CM$321,FALSE)/8,VLOOKUP(VLOOKUP($A124,csapatok!$A:$NN,CM$320,FALSE),'csapat-ranglista'!$A:$FP,CM$321,FALSE)/4),0)</f>
        <v>0</v>
      </c>
      <c r="CN124" s="223">
        <f>IFERROR(IF(RIGHT(VLOOKUP($A124,csapatok!$A:$NN,CN$320,FALSE),5)="Csere",VLOOKUP(LEFT(VLOOKUP($A124,csapatok!$A:$NN,CN$320,FALSE),LEN(VLOOKUP($A124,csapatok!$A:$NN,CN$320,FALSE))-6),'csapat-ranglista'!$A:$FP,CN$321,FALSE)/8,VLOOKUP(VLOOKUP($A124,csapatok!$A:$NN,CN$320,FALSE),'csapat-ranglista'!$A:$FP,CN$321,FALSE)/4),0)</f>
        <v>0</v>
      </c>
      <c r="CO124" s="223">
        <f>IFERROR(IF(RIGHT(VLOOKUP($A124,csapatok!$A:$NN,CO$320,FALSE),5)="Csere",VLOOKUP(LEFT(VLOOKUP($A124,csapatok!$A:$NN,CO$320,FALSE),LEN(VLOOKUP($A124,csapatok!$A:$NN,CO$320,FALSE))-6),'csapat-ranglista'!$A:$FP,CO$321,FALSE)/8,VLOOKUP(VLOOKUP($A124,csapatok!$A:$NN,CO$320,FALSE),'csapat-ranglista'!$A:$FP,CO$321,FALSE)/4),0)</f>
        <v>0</v>
      </c>
      <c r="CP124" s="223">
        <f>IFERROR(IF(RIGHT(VLOOKUP($A124,csapatok!$A:$NN,CP$320,FALSE),5)="Csere",VLOOKUP(LEFT(VLOOKUP($A124,csapatok!$A:$NN,CP$320,FALSE),LEN(VLOOKUP($A124,csapatok!$A:$NN,CP$320,FALSE))-6),'csapat-ranglista'!$A:$FP,CP$321,FALSE)/8,VLOOKUP(VLOOKUP($A124,csapatok!$A:$NN,CP$320,FALSE),'csapat-ranglista'!$A:$FP,CP$321,FALSE)/4),0)</f>
        <v>0</v>
      </c>
      <c r="CQ124" s="223">
        <f>IFERROR(IF(RIGHT(VLOOKUP($A124,csapatok!$A:$NN,CQ$320,FALSE),5)="Csere",VLOOKUP(LEFT(VLOOKUP($A124,csapatok!$A:$NN,CQ$320,FALSE),LEN(VLOOKUP($A124,csapatok!$A:$NN,CQ$320,FALSE))-6),'csapat-ranglista'!$A:$FP,CQ$321,FALSE)/8,VLOOKUP(VLOOKUP($A124,csapatok!$A:$NN,CQ$320,FALSE),'csapat-ranglista'!$A:$FP,CQ$321,FALSE)/4),0)</f>
        <v>0</v>
      </c>
      <c r="CR124" s="223">
        <f>IFERROR(IF(RIGHT(VLOOKUP($A124,csapatok!$A:$NN,CR$320,FALSE),5)="Csere",VLOOKUP(LEFT(VLOOKUP($A124,csapatok!$A:$NN,CR$320,FALSE),LEN(VLOOKUP($A124,csapatok!$A:$NN,CR$320,FALSE))-6),'csapat-ranglista'!$A:$FP,CR$321,FALSE)/8,VLOOKUP(VLOOKUP($A124,csapatok!$A:$NN,CR$320,FALSE),'csapat-ranglista'!$A:$FP,CR$321,FALSE)/4),0)</f>
        <v>0</v>
      </c>
      <c r="CS124" s="223">
        <f>IFERROR(IF(RIGHT(VLOOKUP($A124,csapatok!$A:$NN,CS$320,FALSE),5)="Csere",VLOOKUP(LEFT(VLOOKUP($A124,csapatok!$A:$NN,CS$320,FALSE),LEN(VLOOKUP($A124,csapatok!$A:$NN,CS$320,FALSE))-6),'csapat-ranglista'!$A:$FP,CS$321,FALSE)/8,VLOOKUP(VLOOKUP($A124,csapatok!$A:$NN,CS$320,FALSE),'csapat-ranglista'!$A:$FP,CS$321,FALSE)/4),0)</f>
        <v>0</v>
      </c>
      <c r="CT124" s="223">
        <f>IFERROR(IF(RIGHT(VLOOKUP($A124,csapatok!$A:$NN,CT$320,FALSE),5)="Csere",VLOOKUP(LEFT(VLOOKUP($A124,csapatok!$A:$NN,CT$320,FALSE),LEN(VLOOKUP($A124,csapatok!$A:$NN,CT$320,FALSE))-6),'csapat-ranglista'!$A:$FP,CT$321,FALSE)/8,VLOOKUP(VLOOKUP($A124,csapatok!$A:$NN,CT$320,FALSE),'csapat-ranglista'!$A:$FP,CT$321,FALSE)/4),0)</f>
        <v>0</v>
      </c>
      <c r="CU124" s="223">
        <f>IFERROR(IF(RIGHT(VLOOKUP($A124,csapatok!$A:$NN,CU$320,FALSE),5)="Csere",VLOOKUP(LEFT(VLOOKUP($A124,csapatok!$A:$NN,CU$320,FALSE),LEN(VLOOKUP($A124,csapatok!$A:$NN,CU$320,FALSE))-6),'csapat-ranglista'!$A:$FP,CU$321,FALSE)/8,VLOOKUP(VLOOKUP($A124,csapatok!$A:$NN,CU$320,FALSE),'csapat-ranglista'!$A:$FP,CU$321,FALSE)/4),0)</f>
        <v>0</v>
      </c>
      <c r="CV124" s="223">
        <f>IFERROR(IF(RIGHT(VLOOKUP($A124,csapatok!$A:$NN,CV$320,FALSE),5)="Csere",VLOOKUP(LEFT(VLOOKUP($A124,csapatok!$A:$NN,CV$320,FALSE),LEN(VLOOKUP($A124,csapatok!$A:$NN,CV$320,FALSE))-6),'csapat-ranglista'!$A:$FP,CV$321,FALSE)/8,VLOOKUP(VLOOKUP($A124,csapatok!$A:$NN,CV$320,FALSE),'csapat-ranglista'!$A:$FP,CV$321,FALSE)/4),0)</f>
        <v>0</v>
      </c>
      <c r="CW124" s="223">
        <f>IFERROR(IF(RIGHT(VLOOKUP($A124,csapatok!$A:$NN,CW$320,FALSE),5)="Csere",VLOOKUP(LEFT(VLOOKUP($A124,csapatok!$A:$NN,CW$320,FALSE),LEN(VLOOKUP($A124,csapatok!$A:$NN,CW$320,FALSE))-6),'csapat-ranglista'!$A:$FP,CW$321,FALSE)/8,VLOOKUP(VLOOKUP($A124,csapatok!$A:$NN,CW$320,FALSE),'csapat-ranglista'!$A:$FP,CW$321,FALSE)/4),0)</f>
        <v>0</v>
      </c>
      <c r="CX124" s="223">
        <f>IFERROR(IF(RIGHT(VLOOKUP($A124,csapatok!$A:$NN,CX$320,FALSE),5)="Csere",VLOOKUP(LEFT(VLOOKUP($A124,csapatok!$A:$NN,CX$320,FALSE),LEN(VLOOKUP($A124,csapatok!$A:$NN,CX$320,FALSE))-6),'csapat-ranglista'!$A:$FP,CX$321,FALSE)/8,VLOOKUP(VLOOKUP($A124,csapatok!$A:$NN,CX$320,FALSE),'csapat-ranglista'!$A:$FP,CX$321,FALSE)/4),0)</f>
        <v>0</v>
      </c>
      <c r="CY124" s="223">
        <f>IFERROR(IF(RIGHT(VLOOKUP($A124,csapatok!$A:$NN,CY$320,FALSE),5)="Csere",VLOOKUP(LEFT(VLOOKUP($A124,csapatok!$A:$NN,CY$320,FALSE),LEN(VLOOKUP($A124,csapatok!$A:$NN,CY$320,FALSE))-6),'csapat-ranglista'!$A:$FP,CY$321,FALSE)/8,VLOOKUP(VLOOKUP($A124,csapatok!$A:$NN,CY$320,FALSE),'csapat-ranglista'!$A:$FP,CY$321,FALSE)/4),0)</f>
        <v>0</v>
      </c>
      <c r="CZ124" s="223">
        <f>IFERROR(IF(RIGHT(VLOOKUP($A124,csapatok!$A:$NN,CZ$320,FALSE),5)="Csere",VLOOKUP(LEFT(VLOOKUP($A124,csapatok!$A:$NN,CZ$320,FALSE),LEN(VLOOKUP($A124,csapatok!$A:$NN,CZ$320,FALSE))-6),'csapat-ranglista'!$A:$FP,CZ$321,FALSE)/8,VLOOKUP(VLOOKUP($A124,csapatok!$A:$NN,CZ$320,FALSE),'csapat-ranglista'!$A:$FP,CZ$321,FALSE)/4),0)</f>
        <v>0</v>
      </c>
      <c r="DA124" s="223">
        <f>IFERROR(IF(RIGHT(VLOOKUP($A124,csapatok!$A:$NN,DA$320,FALSE),5)="Csere",VLOOKUP(LEFT(VLOOKUP($A124,csapatok!$A:$NN,DA$320,FALSE),LEN(VLOOKUP($A124,csapatok!$A:$NN,DA$320,FALSE))-6),'csapat-ranglista'!$A:$FP,DA$321,FALSE)/8,VLOOKUP(VLOOKUP($A124,csapatok!$A:$NN,DA$320,FALSE),'csapat-ranglista'!$A:$FP,DA$321,FALSE)/4),0)</f>
        <v>0</v>
      </c>
      <c r="DB124" s="223">
        <f>IFERROR(IF(RIGHT(VLOOKUP($A124,csapatok!$A:$NN,DB$320,FALSE),5)="Csere",VLOOKUP(LEFT(VLOOKUP($A124,csapatok!$A:$NN,DB$320,FALSE),LEN(VLOOKUP($A124,csapatok!$A:$NN,DB$320,FALSE))-6),'csapat-ranglista'!$A:$FP,DB$321,FALSE)/8,VLOOKUP(VLOOKUP($A124,csapatok!$A:$NN,DB$320,FALSE),'csapat-ranglista'!$A:$FP,DB$321,FALSE)/4),0)</f>
        <v>0</v>
      </c>
      <c r="DC124" s="223">
        <f>IFERROR(IF(RIGHT(VLOOKUP($A124,csapatok!$A:$NN,DC$320,FALSE),5)="Csere",VLOOKUP(LEFT(VLOOKUP($A124,csapatok!$A:$NN,DC$320,FALSE),LEN(VLOOKUP($A124,csapatok!$A:$NN,DC$320,FALSE))-6),'csapat-ranglista'!$A:$FP,DC$321,FALSE)/8,VLOOKUP(VLOOKUP($A124,csapatok!$A:$NN,DC$320,FALSE),'csapat-ranglista'!$A:$FP,DC$321,FALSE)/4),0)</f>
        <v>0</v>
      </c>
      <c r="DD124" s="223">
        <f>IFERROR(IF(RIGHT(VLOOKUP($A124,csapatok!$A:$NN,DD$320,FALSE),5)="Csere",VLOOKUP(LEFT(VLOOKUP($A124,csapatok!$A:$NN,DD$320,FALSE),LEN(VLOOKUP($A124,csapatok!$A:$NN,DD$320,FALSE))-6),'csapat-ranglista'!$A:$FP,DD$321,FALSE)/8,VLOOKUP(VLOOKUP($A124,csapatok!$A:$NN,DD$320,FALSE),'csapat-ranglista'!$A:$FP,DD$321,FALSE)/4),0)</f>
        <v>0</v>
      </c>
      <c r="DE124" s="223">
        <f>IFERROR(IF(RIGHT(VLOOKUP($A124,csapatok!$A:$NN,DE$320,FALSE),5)="Csere",VLOOKUP(LEFT(VLOOKUP($A124,csapatok!$A:$NN,DE$320,FALSE),LEN(VLOOKUP($A124,csapatok!$A:$NN,DE$320,FALSE))-6),'csapat-ranglista'!$A:$FP,DE$321,FALSE)/8,VLOOKUP(VLOOKUP($A124,csapatok!$A:$NN,DE$320,FALSE),'csapat-ranglista'!$A:$FP,DE$321,FALSE)/4),0)</f>
        <v>0</v>
      </c>
      <c r="DF124" s="223">
        <f>IFERROR(IF(RIGHT(VLOOKUP($A124,csapatok!$A:$NN,DF$320,FALSE),5)="Csere",VLOOKUP(LEFT(VLOOKUP($A124,csapatok!$A:$NN,DF$320,FALSE),LEN(VLOOKUP($A124,csapatok!$A:$NN,DF$320,FALSE))-6),'csapat-ranglista'!$A:$FP,DF$321,FALSE)/8,VLOOKUP(VLOOKUP($A124,csapatok!$A:$NN,DF$320,FALSE),'csapat-ranglista'!$A:$FP,DF$321,FALSE)/4),0)</f>
        <v>0</v>
      </c>
      <c r="DG124" s="223">
        <f>IFERROR(IF(RIGHT(VLOOKUP($A124,csapatok!$A:$NN,DG$320,FALSE),5)="Csere",VLOOKUP(LEFT(VLOOKUP($A124,csapatok!$A:$NN,DG$320,FALSE),LEN(VLOOKUP($A124,csapatok!$A:$NN,DG$320,FALSE))-6),'csapat-ranglista'!$A:$FP,DG$321,FALSE)/8,VLOOKUP(VLOOKUP($A124,csapatok!$A:$NN,DG$320,FALSE),'csapat-ranglista'!$A:$FP,DG$321,FALSE)/4),0)</f>
        <v>0</v>
      </c>
      <c r="DH124" s="223">
        <f>IFERROR(IF(RIGHT(VLOOKUP($A124,csapatok!$A:$NN,DH$320,FALSE),5)="Csere",VLOOKUP(LEFT(VLOOKUP($A124,csapatok!$A:$NN,DH$320,FALSE),LEN(VLOOKUP($A124,csapatok!$A:$NN,DH$320,FALSE))-6),'csapat-ranglista'!$A:$FP,DH$321,FALSE)/8,VLOOKUP(VLOOKUP($A124,csapatok!$A:$NN,DH$320,FALSE),'csapat-ranglista'!$A:$FP,DH$321,FALSE)/4),0)</f>
        <v>0</v>
      </c>
      <c r="DI124" s="223">
        <f>IFERROR(IF(RIGHT(VLOOKUP($A124,csapatok!$A:$NN,DI$320,FALSE),5)="Csere",VLOOKUP(LEFT(VLOOKUP($A124,csapatok!$A:$NN,DI$320,FALSE),LEN(VLOOKUP($A124,csapatok!$A:$NN,DI$320,FALSE))-6),'csapat-ranglista'!$A:$FP,DI$321,FALSE)/8,VLOOKUP(VLOOKUP($A124,csapatok!$A:$NN,DI$320,FALSE),'csapat-ranglista'!$A:$FP,DI$321,FALSE)/4),0)</f>
        <v>0</v>
      </c>
      <c r="DJ124" s="223">
        <f>IFERROR(IF(RIGHT(VLOOKUP($A124,csapatok!$A:$NN,DJ$320,FALSE),5)="Csere",VLOOKUP(LEFT(VLOOKUP($A124,csapatok!$A:$NN,DJ$320,FALSE),LEN(VLOOKUP($A124,csapatok!$A:$NN,DJ$320,FALSE))-6),'csapat-ranglista'!$A:$FP,DJ$321,FALSE)/8,VLOOKUP(VLOOKUP($A124,csapatok!$A:$NN,DJ$320,FALSE),'csapat-ranglista'!$A:$FP,DJ$321,FALSE)/4),0)</f>
        <v>0</v>
      </c>
      <c r="DK124" s="223">
        <f>IFERROR(IF(RIGHT(VLOOKUP($A124,csapatok!$A:$NN,DK$320,FALSE),5)="Csere",VLOOKUP(LEFT(VLOOKUP($A124,csapatok!$A:$NN,DK$320,FALSE),LEN(VLOOKUP($A124,csapatok!$A:$NN,DK$320,FALSE))-6),'csapat-ranglista'!$A:$FP,DK$321,FALSE)/8,VLOOKUP(VLOOKUP($A124,csapatok!$A:$NN,DK$320,FALSE),'csapat-ranglista'!$A:$FP,DK$321,FALSE)/4),0)</f>
        <v>0</v>
      </c>
      <c r="DL124" s="223">
        <f>IFERROR(IF(RIGHT(VLOOKUP($A124,csapatok!$A:$NN,DL$320,FALSE),5)="Csere",VLOOKUP(LEFT(VLOOKUP($A124,csapatok!$A:$NN,DL$320,FALSE),LEN(VLOOKUP($A124,csapatok!$A:$NN,DL$320,FALSE))-6),'csapat-ranglista'!$A:$FP,DL$321,FALSE)/8,VLOOKUP(VLOOKUP($A124,csapatok!$A:$NN,DL$320,FALSE),'csapat-ranglista'!$A:$FP,DL$321,FALSE)/4),0)</f>
        <v>0</v>
      </c>
      <c r="DM124" s="223">
        <f>IFERROR(IF(RIGHT(VLOOKUP($A124,csapatok!$A:$NN,DM$320,FALSE),5)="Csere",VLOOKUP(LEFT(VLOOKUP($A124,csapatok!$A:$NN,DM$320,FALSE),LEN(VLOOKUP($A124,csapatok!$A:$NN,DM$320,FALSE))-6),'csapat-ranglista'!$A:$FP,DM$321,FALSE)/8,VLOOKUP(VLOOKUP($A124,csapatok!$A:$NN,DM$320,FALSE),'csapat-ranglista'!$A:$FP,DM$321,FALSE)/4),0)</f>
        <v>0</v>
      </c>
      <c r="DN124" s="223">
        <f>IFERROR(IF(RIGHT(VLOOKUP($A124,csapatok!$A:$NN,DN$320,FALSE),5)="Csere",VLOOKUP(LEFT(VLOOKUP($A124,csapatok!$A:$NN,DN$320,FALSE),LEN(VLOOKUP($A124,csapatok!$A:$NN,DN$320,FALSE))-6),'csapat-ranglista'!$A:$FP,DN$321,FALSE)/8,VLOOKUP(VLOOKUP($A124,csapatok!$A:$NN,DN$320,FALSE),'csapat-ranglista'!$A:$FP,DN$321,FALSE)/4),0)</f>
        <v>0</v>
      </c>
      <c r="DO124" s="224">
        <f>versenyek!$MF$11*IFERROR(VLOOKUP(VLOOKUP($A124,versenyek!ME:MG,3,FALSE),szabalyok!$A$16:$B$23,2,FALSE)/4,0)</f>
        <v>0</v>
      </c>
      <c r="DP124" s="224">
        <f>versenyek!$MI$11*IFERROR(VLOOKUP(VLOOKUP($A124,versenyek!MH:MJ,3,FALSE),szabalyok!$A$16:$B$23,2,FALSE)/4,0)</f>
        <v>0</v>
      </c>
      <c r="DQ124" s="223">
        <f>IFERROR(IF(RIGHT(VLOOKUP($A124,csapatok!$A:$NN,DQ$320,FALSE),5)="Csere",VLOOKUP(LEFT(VLOOKUP($A124,csapatok!$A:$NN,DQ$320,FALSE),LEN(VLOOKUP($A124,csapatok!$A:$NN,DQ$320,FALSE))-6),'csapat-ranglista'!$A:$FP,DQ$321,FALSE)/8,VLOOKUP(VLOOKUP($A124,csapatok!$A:$NN,DQ$320,FALSE),'csapat-ranglista'!$A:$FP,DQ$321,FALSE)/4),0)</f>
        <v>0</v>
      </c>
      <c r="DR124" s="223">
        <f>IFERROR(IF(RIGHT(VLOOKUP($A124,csapatok!$A:$NN,DR$320,FALSE),5)="Csere",VLOOKUP(LEFT(VLOOKUP($A124,csapatok!$A:$NN,DR$320,FALSE),LEN(VLOOKUP($A124,csapatok!$A:$NN,DR$320,FALSE))-6),'csapat-ranglista'!$A:$FP,DR$321,FALSE)/8,VLOOKUP(VLOOKUP($A124,csapatok!$A:$NN,DR$320,FALSE),'csapat-ranglista'!$A:$FP,DR$321,FALSE)/4),0)</f>
        <v>0</v>
      </c>
      <c r="DS124" s="223">
        <f>IFERROR(IF(RIGHT(VLOOKUP($A124,csapatok!$A:$NN,DS$320,FALSE),5)="Csere",VLOOKUP(LEFT(VLOOKUP($A124,csapatok!$A:$NN,DS$320,FALSE),LEN(VLOOKUP($A124,csapatok!$A:$NN,DS$320,FALSE))-6),'csapat-ranglista'!$A:$FP,DS$321,FALSE)/8,VLOOKUP(VLOOKUP($A124,csapatok!$A:$NN,DS$320,FALSE),'csapat-ranglista'!$A:$FP,DS$321,FALSE)/4),0)</f>
        <v>0</v>
      </c>
      <c r="DT124" s="223">
        <f>IFERROR(IF(RIGHT(VLOOKUP($A124,csapatok!$A:$NN,DT$320,FALSE),5)="Csere",VLOOKUP(LEFT(VLOOKUP($A124,csapatok!$A:$NN,DT$320,FALSE),LEN(VLOOKUP($A124,csapatok!$A:$NN,DT$320,FALSE))-6),'csapat-ranglista'!$A:$FP,DT$321,FALSE)/8,VLOOKUP(VLOOKUP($A124,csapatok!$A:$NN,DT$320,FALSE),'csapat-ranglista'!$A:$FP,DT$321,FALSE)/4),0)</f>
        <v>0</v>
      </c>
      <c r="DU124" s="223">
        <f>IFERROR(IF(RIGHT(VLOOKUP($A124,csapatok!$A:$NN,DU$320,FALSE),5)="Csere",VLOOKUP(LEFT(VLOOKUP($A124,csapatok!$A:$NN,DU$320,FALSE),LEN(VLOOKUP($A124,csapatok!$A:$NN,DU$320,FALSE))-6),'csapat-ranglista'!$A:$FP,DU$321,FALSE)/8,VLOOKUP(VLOOKUP($A124,csapatok!$A:$NN,DU$320,FALSE),'csapat-ranglista'!$A:$FP,DU$321,FALSE)/4),0)</f>
        <v>0</v>
      </c>
      <c r="DV124" s="223">
        <f>IFERROR(IF(RIGHT(VLOOKUP($A124,csapatok!$A:$NN,DV$320,FALSE),5)="Csere",VLOOKUP(LEFT(VLOOKUP($A124,csapatok!$A:$NN,DV$320,FALSE),LEN(VLOOKUP($A124,csapatok!$A:$NN,DV$320,FALSE))-6),'csapat-ranglista'!$A:$FP,DV$321,FALSE)/8,VLOOKUP(VLOOKUP($A124,csapatok!$A:$NN,DV$320,FALSE),'csapat-ranglista'!$A:$FP,DV$321,FALSE)/4),0)</f>
        <v>0</v>
      </c>
      <c r="DW124" s="223">
        <f>IFERROR(IF(RIGHT(VLOOKUP($A124,csapatok!$A:$NN,DW$320,FALSE),5)="Csere",VLOOKUP(LEFT(VLOOKUP($A124,csapatok!$A:$NN,DW$320,FALSE),LEN(VLOOKUP($A124,csapatok!$A:$NN,DW$320,FALSE))-6),'csapat-ranglista'!$A:$FP,DW$321,FALSE)/8,VLOOKUP(VLOOKUP($A124,csapatok!$A:$NN,DW$320,FALSE),'csapat-ranglista'!$A:$FP,DW$321,FALSE)/4),0)</f>
        <v>0</v>
      </c>
      <c r="DX124" s="223">
        <f>IFERROR(IF(RIGHT(VLOOKUP($A124,csapatok!$A:$NN,DX$320,FALSE),5)="Csere",VLOOKUP(LEFT(VLOOKUP($A124,csapatok!$A:$NN,DX$320,FALSE),LEN(VLOOKUP($A124,csapatok!$A:$NN,DX$320,FALSE))-6),'csapat-ranglista'!$A:$FP,DX$321,FALSE)/8,VLOOKUP(VLOOKUP($A124,csapatok!$A:$NN,DX$320,FALSE),'csapat-ranglista'!$A:$FP,DX$321,FALSE)/4),0)</f>
        <v>0</v>
      </c>
      <c r="DY124" s="223">
        <f>IFERROR(IF(RIGHT(VLOOKUP($A124,csapatok!$A:$NN,DY$320,FALSE),5)="Csere",VLOOKUP(LEFT(VLOOKUP($A124,csapatok!$A:$NN,DY$320,FALSE),LEN(VLOOKUP($A124,csapatok!$A:$NN,DY$320,FALSE))-6),'csapat-ranglista'!$A:$FP,DY$321,FALSE)/8,VLOOKUP(VLOOKUP($A124,csapatok!$A:$NN,DY$320,FALSE),'csapat-ranglista'!$A:$FP,DY$321,FALSE)/4),0)</f>
        <v>0</v>
      </c>
      <c r="DZ124" s="223">
        <f>IFERROR(IF(RIGHT(VLOOKUP($A124,csapatok!$A:$NN,DZ$320,FALSE),5)="Csere",VLOOKUP(LEFT(VLOOKUP($A124,csapatok!$A:$NN,DZ$320,FALSE),LEN(VLOOKUP($A124,csapatok!$A:$NN,DZ$320,FALSE))-6),'csapat-ranglista'!$A:$FP,DZ$321,FALSE)/8,VLOOKUP(VLOOKUP($A124,csapatok!$A:$NN,DZ$320,FALSE),'csapat-ranglista'!$A:$FP,DZ$321,FALSE)/4),0)</f>
        <v>0</v>
      </c>
      <c r="EA124" s="223">
        <f>IFERROR(IF(RIGHT(VLOOKUP($A124,csapatok!$A:$NN,EA$320,FALSE),5)="Csere",VLOOKUP(LEFT(VLOOKUP($A124,csapatok!$A:$NN,EA$320,FALSE),LEN(VLOOKUP($A124,csapatok!$A:$NN,EA$320,FALSE))-6),'csapat-ranglista'!$A:$FP,EA$321,FALSE)/8,VLOOKUP(VLOOKUP($A124,csapatok!$A:$NN,EA$320,FALSE),'csapat-ranglista'!$A:$FP,EA$321,FALSE)/4),0)</f>
        <v>0</v>
      </c>
      <c r="EB124" s="223">
        <f>IFERROR(IF(RIGHT(VLOOKUP($A124,csapatok!$A:$NN,EB$320,FALSE),5)="Csere",VLOOKUP(LEFT(VLOOKUP($A124,csapatok!$A:$NN,EB$320,FALSE),LEN(VLOOKUP($A124,csapatok!$A:$NN,EB$320,FALSE))-6),'csapat-ranglista'!$A:$FP,EB$321,FALSE)/8,VLOOKUP(VLOOKUP($A124,csapatok!$A:$NN,EB$320,FALSE),'csapat-ranglista'!$A:$FP,EB$321,FALSE)/4),0)</f>
        <v>0</v>
      </c>
      <c r="EC124" s="223">
        <f>IFERROR(IF(RIGHT(VLOOKUP($A124,csapatok!$A:$NN,EC$320,FALSE),5)="Csere",VLOOKUP(LEFT(VLOOKUP($A124,csapatok!$A:$NN,EC$320,FALSE),LEN(VLOOKUP($A124,csapatok!$A:$NN,EC$320,FALSE))-6),'csapat-ranglista'!$A:$FP,EC$321,FALSE)/8,VLOOKUP(VLOOKUP($A124,csapatok!$A:$NN,EC$320,FALSE),'csapat-ranglista'!$A:$FP,EC$321,FALSE)/4),0)</f>
        <v>0</v>
      </c>
      <c r="ED124" s="223">
        <f>IFERROR(IF(RIGHT(VLOOKUP($A124,csapatok!$A:$NN,ED$320,FALSE),5)="Csere",VLOOKUP(LEFT(VLOOKUP($A124,csapatok!$A:$NN,ED$320,FALSE),LEN(VLOOKUP($A124,csapatok!$A:$NN,ED$320,FALSE))-6),'csapat-ranglista'!$A:$FP,ED$321,FALSE)/8,VLOOKUP(VLOOKUP($A124,csapatok!$A:$NN,ED$320,FALSE),'csapat-ranglista'!$A:$FP,ED$321,FALSE)/4),0)</f>
        <v>0</v>
      </c>
      <c r="EE124" s="223">
        <f>IFERROR(IF(RIGHT(VLOOKUP($A124,csapatok!$A:$NN,EE$320,FALSE),5)="Csere",VLOOKUP(LEFT(VLOOKUP($A124,csapatok!$A:$NN,EE$320,FALSE),LEN(VLOOKUP($A124,csapatok!$A:$NN,EE$320,FALSE))-6),'csapat-ranglista'!$A:$FP,EE$321,FALSE)/8,VLOOKUP(VLOOKUP($A124,csapatok!$A:$NN,EE$320,FALSE),'csapat-ranglista'!$A:$FP,EE$321,FALSE)/4),0)</f>
        <v>0</v>
      </c>
      <c r="EF124" s="223">
        <f>IFERROR(IF(RIGHT(VLOOKUP($A124,csapatok!$A:$NN,EF$320,FALSE),5)="Csere",VLOOKUP(LEFT(VLOOKUP($A124,csapatok!$A:$NN,EF$320,FALSE),LEN(VLOOKUP($A124,csapatok!$A:$NN,EF$320,FALSE))-6),'csapat-ranglista'!$A:$FP,EF$321,FALSE)/8,VLOOKUP(VLOOKUP($A124,csapatok!$A:$NN,EF$320,FALSE),'csapat-ranglista'!$A:$FP,EF$321,FALSE)/4),0)</f>
        <v>0</v>
      </c>
      <c r="EG124" s="223">
        <f>IFERROR(IF(RIGHT(VLOOKUP($A124,csapatok!$A:$NN,EG$320,FALSE),5)="Csere",VLOOKUP(LEFT(VLOOKUP($A124,csapatok!$A:$NN,EG$320,FALSE),LEN(VLOOKUP($A124,csapatok!$A:$NN,EG$320,FALSE))-6),'csapat-ranglista'!$A:$FP,EG$321,FALSE)/8,VLOOKUP(VLOOKUP($A124,csapatok!$A:$NN,EG$320,FALSE),'csapat-ranglista'!$A:$FP,EG$321,FALSE)/4),0)</f>
        <v>0</v>
      </c>
      <c r="EH124" s="223">
        <f>IFERROR(IF(RIGHT(VLOOKUP($A124,csapatok!$A:$NN,EH$320,FALSE),5)="Csere",VLOOKUP(LEFT(VLOOKUP($A124,csapatok!$A:$NN,EH$320,FALSE),LEN(VLOOKUP($A124,csapatok!$A:$NN,EH$320,FALSE))-6),'csapat-ranglista'!$A:$FP,EH$321,FALSE)/8,VLOOKUP(VLOOKUP($A124,csapatok!$A:$NN,EH$320,FALSE),'csapat-ranglista'!$A:$FP,EH$321,FALSE)/4),0)</f>
        <v>0</v>
      </c>
      <c r="EI124" s="223">
        <f>IFERROR(IF(RIGHT(VLOOKUP($A124,csapatok!$A:$NN,EI$320,FALSE),5)="Csere",VLOOKUP(LEFT(VLOOKUP($A124,csapatok!$A:$NN,EI$320,FALSE),LEN(VLOOKUP($A124,csapatok!$A:$NN,EI$320,FALSE))-6),'csapat-ranglista'!$A:$FP,EI$321,FALSE)/8,VLOOKUP(VLOOKUP($A124,csapatok!$A:$NN,EI$320,FALSE),'csapat-ranglista'!$A:$FP,EI$321,FALSE)/4),0)</f>
        <v>0</v>
      </c>
      <c r="EJ124" s="223">
        <f>IFERROR(IF(RIGHT(VLOOKUP($A124,csapatok!$A:$NN,EJ$320,FALSE),5)="Csere",VLOOKUP(LEFT(VLOOKUP($A124,csapatok!$A:$NN,EJ$320,FALSE),LEN(VLOOKUP($A124,csapatok!$A:$NN,EJ$320,FALSE))-6),'csapat-ranglista'!$A:$FP,EJ$321,FALSE)/8,VLOOKUP(VLOOKUP($A124,csapatok!$A:$NN,EJ$320,FALSE),'csapat-ranglista'!$A:$FP,EJ$321,FALSE)/4),0)</f>
        <v>0</v>
      </c>
      <c r="EK124" s="223">
        <f>IFERROR(IF(RIGHT(VLOOKUP($A124,csapatok!$A:$NN,EK$320,FALSE),5)="Csere",VLOOKUP(LEFT(VLOOKUP($A124,csapatok!$A:$NN,EK$320,FALSE),LEN(VLOOKUP($A124,csapatok!$A:$NN,EK$320,FALSE))-6),'csapat-ranglista'!$A:$FP,EK$321,FALSE)/8,VLOOKUP(VLOOKUP($A124,csapatok!$A:$NN,EK$320,FALSE),'csapat-ranglista'!$A:$FP,EK$321,FALSE)/4),0)</f>
        <v>0</v>
      </c>
      <c r="EL124" s="223">
        <f>IFERROR(IF(RIGHT(VLOOKUP($A124,csapatok!$A:$NN,EL$320,FALSE),5)="Csere",VLOOKUP(LEFT(VLOOKUP($A124,csapatok!$A:$NN,EL$320,FALSE),LEN(VLOOKUP($A124,csapatok!$A:$NN,EL$320,FALSE))-6),'csapat-ranglista'!$A:$FP,EL$321,FALSE)/8,VLOOKUP(VLOOKUP($A124,csapatok!$A:$NN,EL$320,FALSE),'csapat-ranglista'!$A:$FP,EL$321,FALSE)/4),0)</f>
        <v>0</v>
      </c>
      <c r="EM124" s="223">
        <f>IFERROR(IF(RIGHT(VLOOKUP($A124,csapatok!$A:$NN,EM$320,FALSE),5)="Csere",VLOOKUP(LEFT(VLOOKUP($A124,csapatok!$A:$NN,EM$320,FALSE),LEN(VLOOKUP($A124,csapatok!$A:$NN,EM$320,FALSE))-6),'csapat-ranglista'!$A:$FP,EM$321,FALSE)/8,VLOOKUP(VLOOKUP($A124,csapatok!$A:$NN,EM$320,FALSE),'csapat-ranglista'!$A:$FP,EM$321,FALSE)/4),0)</f>
        <v>0</v>
      </c>
      <c r="EN124" s="223">
        <f>IFERROR(IF(RIGHT(VLOOKUP($A124,csapatok!$A:$NN,EN$320,FALSE),5)="Csere",VLOOKUP(LEFT(VLOOKUP($A124,csapatok!$A:$NN,EN$320,FALSE),LEN(VLOOKUP($A124,csapatok!$A:$NN,EN$320,FALSE))-6),'csapat-ranglista'!$A:$FP,EN$321,FALSE)/8,VLOOKUP(VLOOKUP($A124,csapatok!$A:$NN,EN$320,FALSE),'csapat-ranglista'!$A:$FP,EN$321,FALSE)/4),0)</f>
        <v>0</v>
      </c>
      <c r="EO124" s="223">
        <f>IFERROR(IF(RIGHT(VLOOKUP($A124,csapatok!$A:$NN,EO$320,FALSE),5)="Csere",VLOOKUP(LEFT(VLOOKUP($A124,csapatok!$A:$NN,EO$320,FALSE),LEN(VLOOKUP($A124,csapatok!$A:$NN,EO$320,FALSE))-6),'csapat-ranglista'!$A:$FP,EO$321,FALSE)/8,VLOOKUP(VLOOKUP($A124,csapatok!$A:$NN,EO$320,FALSE),'csapat-ranglista'!$A:$FP,EO$321,FALSE)/4),0)</f>
        <v>0</v>
      </c>
      <c r="EP124" s="223">
        <f>IFERROR(IF(RIGHT(VLOOKUP($A124,csapatok!$A:$NN,EP$320,FALSE),5)="Csere",VLOOKUP(LEFT(VLOOKUP($A124,csapatok!$A:$NN,EP$320,FALSE),LEN(VLOOKUP($A124,csapatok!$A:$NN,EP$320,FALSE))-6),'csapat-ranglista'!$A:$FP,EP$321,FALSE)/8,VLOOKUP(VLOOKUP($A124,csapatok!$A:$NN,EP$320,FALSE),'csapat-ranglista'!$A:$FP,EP$321,FALSE)/4),0)</f>
        <v>0</v>
      </c>
      <c r="EQ124" s="223">
        <f>IFERROR(IF(RIGHT(VLOOKUP($A124,csapatok!$A:$NN,EQ$320,FALSE),5)="Csere",VLOOKUP(LEFT(VLOOKUP($A124,csapatok!$A:$NN,EQ$320,FALSE),LEN(VLOOKUP($A124,csapatok!$A:$NN,EQ$320,FALSE))-6),'csapat-ranglista'!$A:$FP,EQ$321,FALSE)/8,VLOOKUP(VLOOKUP($A124,csapatok!$A:$NN,EQ$320,FALSE),'csapat-ranglista'!$A:$FP,EQ$321,FALSE)/4),0)</f>
        <v>0</v>
      </c>
      <c r="ER124" s="223">
        <f>IFERROR(IF(RIGHT(VLOOKUP($A124,csapatok!$A:$NN,ER$320,FALSE),5)="Csere",VLOOKUP(LEFT(VLOOKUP($A124,csapatok!$A:$NN,ER$320,FALSE),LEN(VLOOKUP($A124,csapatok!$A:$NN,ER$320,FALSE))-6),'csapat-ranglista'!$A:$FP,ER$321,FALSE)/8,VLOOKUP(VLOOKUP($A124,csapatok!$A:$NN,ER$320,FALSE),'csapat-ranglista'!$A:$FP,ER$321,FALSE)/4),0)</f>
        <v>0</v>
      </c>
      <c r="ES124" s="223">
        <f>IFERROR(IF(RIGHT(VLOOKUP($A124,csapatok!$A:$NN,ES$320,FALSE),5)="Csere",VLOOKUP(LEFT(VLOOKUP($A124,csapatok!$A:$NN,ES$320,FALSE),LEN(VLOOKUP($A124,csapatok!$A:$NN,ES$320,FALSE))-6),'csapat-ranglista'!$A:$FP,ES$321,FALSE)/8,VLOOKUP(VLOOKUP($A124,csapatok!$A:$NN,ES$320,FALSE),'csapat-ranglista'!$A:$FP,ES$321,FALSE)/4),0)</f>
        <v>0</v>
      </c>
      <c r="ET124" s="223">
        <f>IFERROR(IF(RIGHT(VLOOKUP($A124,csapatok!$A:$NN,ET$320,FALSE),5)="Csere",VLOOKUP(LEFT(VLOOKUP($A124,csapatok!$A:$NN,ET$320,FALSE),LEN(VLOOKUP($A124,csapatok!$A:$NN,ET$320,FALSE))-6),'csapat-ranglista'!$A:$FP,ET$321,FALSE)/8,VLOOKUP(VLOOKUP($A124,csapatok!$A:$NN,ET$320,FALSE),'csapat-ranglista'!$A:$FP,ET$321,FALSE)/4),0)</f>
        <v>0</v>
      </c>
      <c r="EU124" s="223">
        <f>IFERROR(IF(RIGHT(VLOOKUP($A124,csapatok!$A:$NN,EU$320,FALSE),5)="Csere",VLOOKUP(LEFT(VLOOKUP($A124,csapatok!$A:$NN,EU$320,FALSE),LEN(VLOOKUP($A124,csapatok!$A:$NN,EU$320,FALSE))-6),'csapat-ranglista'!$A:$FP,EU$321,FALSE)/8,VLOOKUP(VLOOKUP($A124,csapatok!$A:$NN,EU$320,FALSE),'csapat-ranglista'!$A:$FP,EU$321,FALSE)/4),0)</f>
        <v>0</v>
      </c>
      <c r="EV124" s="223">
        <f>IFERROR(IF(RIGHT(VLOOKUP($A124,csapatok!$A:$NN,EV$320,FALSE),5)="Csere",VLOOKUP(LEFT(VLOOKUP($A124,csapatok!$A:$NN,EV$320,FALSE),LEN(VLOOKUP($A124,csapatok!$A:$NN,EV$320,FALSE))-6),'csapat-ranglista'!$A:$FP,EV$321,FALSE)/8,VLOOKUP(VLOOKUP($A124,csapatok!$A:$NN,EV$320,FALSE),'csapat-ranglista'!$A:$FP,EV$321,FALSE)/4),0)</f>
        <v>0</v>
      </c>
      <c r="EW124" s="223">
        <f>IFERROR(IF(RIGHT(VLOOKUP($A124,csapatok!$A:$NN,EW$320,FALSE),5)="Csere",VLOOKUP(LEFT(VLOOKUP($A124,csapatok!$A:$NN,EW$320,FALSE),LEN(VLOOKUP($A124,csapatok!$A:$NN,EW$320,FALSE))-6),'csapat-ranglista'!$A:$FP,EW$321,FALSE)/8,VLOOKUP(VLOOKUP($A124,csapatok!$A:$NN,EW$320,FALSE),'csapat-ranglista'!$A:$FP,EW$321,FALSE)/4),0)</f>
        <v>0</v>
      </c>
      <c r="EX124" s="223">
        <f>IFERROR(IF(RIGHT(VLOOKUP($A124,csapatok!$A:$NN,EX$320,FALSE),5)="Csere",VLOOKUP(LEFT(VLOOKUP($A124,csapatok!$A:$NN,EX$320,FALSE),LEN(VLOOKUP($A124,csapatok!$A:$NN,EX$320,FALSE))-6),'csapat-ranglista'!$A:$FP,EX$321,FALSE)/8,VLOOKUP(VLOOKUP($A124,csapatok!$A:$NN,EX$320,FALSE),'csapat-ranglista'!$A:$FP,EX$321,FALSE)/4),0)</f>
        <v>0</v>
      </c>
      <c r="EY124" s="223">
        <f>IFERROR(IF(RIGHT(VLOOKUP($A124,csapatok!$A:$NN,EY$320,FALSE),5)="Csere",VLOOKUP(LEFT(VLOOKUP($A124,csapatok!$A:$NN,EY$320,FALSE),LEN(VLOOKUP($A124,csapatok!$A:$NN,EY$320,FALSE))-6),'csapat-ranglista'!$A:$FP,EY$321,FALSE)/8,VLOOKUP(VLOOKUP($A124,csapatok!$A:$NN,EY$320,FALSE),'csapat-ranglista'!$A:$FP,EY$321,FALSE)/4),0)</f>
        <v>0</v>
      </c>
      <c r="EZ124" s="223">
        <f>IFERROR(IF(RIGHT(VLOOKUP($A124,csapatok!$A:$NN,EZ$320,FALSE),5)="Csere",VLOOKUP(LEFT(VLOOKUP($A124,csapatok!$A:$NN,EZ$320,FALSE),LEN(VLOOKUP($A124,csapatok!$A:$NN,EZ$320,FALSE))-6),'csapat-ranglista'!$A:$FP,EZ$321,FALSE)/8,VLOOKUP(VLOOKUP($A124,csapatok!$A:$NN,EZ$320,FALSE),'csapat-ranglista'!$A:$FP,EZ$321,FALSE)/4),0)</f>
        <v>0</v>
      </c>
      <c r="FA124" s="223">
        <f>IFERROR(IF(RIGHT(VLOOKUP($A124,csapatok!$A:$NN,FA$320,FALSE),5)="Csere",VLOOKUP(LEFT(VLOOKUP($A124,csapatok!$A:$NN,FA$320,FALSE),LEN(VLOOKUP($A124,csapatok!$A:$NN,FA$320,FALSE))-6),'csapat-ranglista'!$A:$FP,FA$321,FALSE)/8,VLOOKUP(VLOOKUP($A124,csapatok!$A:$NN,FA$320,FALSE),'csapat-ranglista'!$A:$FP,FA$321,FALSE)/4),0)</f>
        <v>0</v>
      </c>
      <c r="FB124" s="223">
        <f>IFERROR(IF(RIGHT(VLOOKUP($A124,csapatok!$A:$NN,FB$320,FALSE),5)="Csere",VLOOKUP(LEFT(VLOOKUP($A124,csapatok!$A:$NN,FB$320,FALSE),LEN(VLOOKUP($A124,csapatok!$A:$NN,FB$320,FALSE))-6),'csapat-ranglista'!$A:$FP,FB$321,FALSE)/8,VLOOKUP(VLOOKUP($A124,csapatok!$A:$NN,FB$320,FALSE),'csapat-ranglista'!$A:$FP,FB$321,FALSE)/4),0)</f>
        <v>0</v>
      </c>
      <c r="FC124" s="223">
        <f>IFERROR(IF(RIGHT(VLOOKUP($A124,csapatok!$A:$NN,FC$320,FALSE),5)="Csere",VLOOKUP(LEFT(VLOOKUP($A124,csapatok!$A:$NN,FC$320,FALSE),LEN(VLOOKUP($A124,csapatok!$A:$NN,FC$320,FALSE))-6),'csapat-ranglista'!$A:$FP,FC$321,FALSE)/8,VLOOKUP(VLOOKUP($A124,csapatok!$A:$NN,FC$320,FALSE),'csapat-ranglista'!$A:$FP,FC$321,FALSE)/4),0)</f>
        <v>0</v>
      </c>
      <c r="FD124" s="224">
        <f>versenyek!$QY$11*IFERROR(VLOOKUP(VLOOKUP($A124,versenyek!QX:QZ,3,FALSE),szabalyok!$A$16:$B$23,2,FALSE)/4,0)</f>
        <v>0</v>
      </c>
      <c r="FE124" s="224">
        <f>versenyek!$RB$11*IFERROR(VLOOKUP(VLOOKUP($A124,versenyek!RA:RC,3,FALSE),szabalyok!$A$16:$B$23,2,FALSE)/4,0)</f>
        <v>0</v>
      </c>
      <c r="FF124" s="223">
        <f>IFERROR(IF(RIGHT(VLOOKUP($A124,csapatok!$A:$NN,FF$320,FALSE),5)="Csere",VLOOKUP(LEFT(VLOOKUP($A124,csapatok!$A:$NN,FF$320,FALSE),LEN(VLOOKUP($A124,csapatok!$A:$NN,FF$320,FALSE))-6),'csapat-ranglista'!$A:$FP,FF$321,FALSE)/8,VLOOKUP(VLOOKUP($A124,csapatok!$A:$NN,FF$320,FALSE),'csapat-ranglista'!$A:$FP,FF$321,FALSE)/4),0)</f>
        <v>1.5018292599754686</v>
      </c>
      <c r="FG124" s="223">
        <f>IFERROR(IF(RIGHT(VLOOKUP($A124,csapatok!$A:$NN,FG$320,FALSE),5)="Csere",VLOOKUP(LEFT(VLOOKUP($A124,csapatok!$A:$NN,FG$320,FALSE),LEN(VLOOKUP($A124,csapatok!$A:$NN,FG$320,FALSE))-6),'csapat-ranglista'!$A:$FP,FG$321,FALSE)/8,VLOOKUP(VLOOKUP($A124,csapatok!$A:$NN,FG$320,FALSE),'csapat-ranglista'!$A:$FP,FG$321,FALSE)/4),0)</f>
        <v>0</v>
      </c>
      <c r="FH124" s="223">
        <f>IFERROR(IF(RIGHT(VLOOKUP($A124,csapatok!$A:$NN,FH$320,FALSE),5)="Csere",VLOOKUP(LEFT(VLOOKUP($A124,csapatok!$A:$NN,FH$320,FALSE),LEN(VLOOKUP($A124,csapatok!$A:$NN,FH$320,FALSE))-6),'csapat-ranglista'!$A:$FP,FH$321,FALSE)/8,VLOOKUP(VLOOKUP($A124,csapatok!$A:$NN,FH$320,FALSE),'csapat-ranglista'!$A:$FP,FH$321,FALSE)/4),0)</f>
        <v>0</v>
      </c>
      <c r="FI124" s="223">
        <f>IFERROR(IF(RIGHT(VLOOKUP($A124,csapatok!$A:$NN,FI$320,FALSE),5)="Csere",VLOOKUP(LEFT(VLOOKUP($A124,csapatok!$A:$NN,FI$320,FALSE),LEN(VLOOKUP($A124,csapatok!$A:$NN,FI$320,FALSE))-6),'csapat-ranglista'!$A:$FP,FI$321,FALSE)/8,VLOOKUP(VLOOKUP($A124,csapatok!$A:$NN,FI$320,FALSE),'csapat-ranglista'!$A:$FP,FI$321,FALSE)/4),0)</f>
        <v>0</v>
      </c>
      <c r="FJ124" s="223">
        <f>IFERROR(IF(RIGHT(VLOOKUP($A124,csapatok!$A:$NN,FJ$320,FALSE),5)="Csere",VLOOKUP(LEFT(VLOOKUP($A124,csapatok!$A:$NN,FJ$320,FALSE),LEN(VLOOKUP($A124,csapatok!$A:$NN,FJ$320,FALSE))-6),'csapat-ranglista'!$A:$FP,FJ$321,FALSE)/8,VLOOKUP(VLOOKUP($A124,csapatok!$A:$NN,FJ$320,FALSE),'csapat-ranglista'!$A:$FP,FJ$321,FALSE)/4),0)</f>
        <v>0</v>
      </c>
      <c r="FK124" s="223">
        <f>IFERROR(IF(RIGHT(VLOOKUP($A124,csapatok!$A:$NN,FK$320,FALSE),5)="Csere",VLOOKUP(LEFT(VLOOKUP($A124,csapatok!$A:$NN,FK$320,FALSE),LEN(VLOOKUP($A124,csapatok!$A:$NN,FK$320,FALSE))-6),'csapat-ranglista'!$A:$FP,FK$321,FALSE)/8,VLOOKUP(VLOOKUP($A124,csapatok!$A:$NN,FK$320,FALSE),'csapat-ranglista'!$A:$FP,FK$321,FALSE)/4),0)</f>
        <v>0</v>
      </c>
      <c r="FL124" s="223">
        <f>IFERROR(IF(RIGHT(VLOOKUP($A124,csapatok!$A:$NN,FL$320,FALSE),5)="Csere",VLOOKUP(LEFT(VLOOKUP($A124,csapatok!$A:$NN,FL$320,FALSE),LEN(VLOOKUP($A124,csapatok!$A:$NN,FL$320,FALSE))-6),'csapat-ranglista'!$A:$FP,FL$321,FALSE)/8,VLOOKUP(VLOOKUP($A124,csapatok!$A:$NN,FL$320,FALSE),'csapat-ranglista'!$A:$FP,FL$321,FALSE)/4),0)</f>
        <v>0</v>
      </c>
      <c r="FM124" s="223">
        <f>IFERROR(IF(RIGHT(VLOOKUP($A124,csapatok!$A:$NN,FM$320,FALSE),5)="Csere",VLOOKUP(LEFT(VLOOKUP($A124,csapatok!$A:$NN,FM$320,FALSE),LEN(VLOOKUP($A124,csapatok!$A:$NN,FM$320,FALSE))-6),'csapat-ranglista'!$A:$FP,FM$321,FALSE)/8,VLOOKUP(VLOOKUP($A124,csapatok!$A:$NN,FM$320,FALSE),'csapat-ranglista'!$A:$FP,FM$321,FALSE)/4),0)</f>
        <v>0</v>
      </c>
      <c r="FN124" s="223">
        <f>IFERROR(IF(RIGHT(VLOOKUP($A124,csapatok!$A:$NN,FN$320,FALSE),5)="Csere",VLOOKUP(LEFT(VLOOKUP($A124,csapatok!$A:$NN,FN$320,FALSE),LEN(VLOOKUP($A124,csapatok!$A:$NN,FN$320,FALSE))-6),'csapat-ranglista'!$A:$FP,FN$321,FALSE)/8,VLOOKUP(VLOOKUP($A124,csapatok!$A:$NN,FN$320,FALSE),'csapat-ranglista'!$A:$FP,FN$321,FALSE)/4),0)</f>
        <v>0</v>
      </c>
      <c r="FO124" s="223">
        <f>IFERROR(IF(RIGHT(VLOOKUP($A124,csapatok!$A:$NN,FO$320,FALSE),5)="Csere",VLOOKUP(LEFT(VLOOKUP($A124,csapatok!$A:$NN,FO$320,FALSE),LEN(VLOOKUP($A124,csapatok!$A:$NN,FO$320,FALSE))-6),'csapat-ranglista'!$A:$FP,FO$321,FALSE)/8,VLOOKUP(VLOOKUP($A124,csapatok!$A:$NN,FO$320,FALSE),'csapat-ranglista'!$A:$FP,FO$321,FALSE)/4),0)</f>
        <v>0</v>
      </c>
      <c r="FP124" s="223">
        <f>IFERROR(IF(RIGHT(VLOOKUP($A124,csapatok!$A:$NN,FP$320,FALSE),5)="Csere",VLOOKUP(LEFT(VLOOKUP($A124,csapatok!$A:$NN,FP$320,FALSE),LEN(VLOOKUP($A124,csapatok!$A:$NN,FP$320,FALSE))-6),'csapat-ranglista'!$A:$FP,FP$321,FALSE)/8,VLOOKUP(VLOOKUP($A124,csapatok!$A:$NN,FP$320,FALSE),'csapat-ranglista'!$A:$FP,FP$321,FALSE)/4),0)</f>
        <v>0</v>
      </c>
      <c r="FQ124" s="223">
        <f>IFERROR(IF(RIGHT(VLOOKUP($A124,csapatok!$A:$NN,FQ$320,FALSE),5)="Csere",VLOOKUP(LEFT(VLOOKUP($A124,csapatok!$A:$NN,FQ$320,FALSE),LEN(VLOOKUP($A124,csapatok!$A:$NN,FQ$320,FALSE))-6),'csapat-ranglista'!$A:$FP,FQ$321,FALSE)/8,VLOOKUP(VLOOKUP($A124,csapatok!$A:$NN,FQ$320,FALSE),'csapat-ranglista'!$A:$FP,FQ$321,FALSE)/4),0)</f>
        <v>0</v>
      </c>
      <c r="FR124" s="223">
        <f>IFERROR(IF(RIGHT(VLOOKUP($A124,csapatok!$A:$NN,FR$320,FALSE),5)="Csere",VLOOKUP(LEFT(VLOOKUP($A124,csapatok!$A:$NN,FR$320,FALSE),LEN(VLOOKUP($A124,csapatok!$A:$NN,FR$320,FALSE))-6),'csapat-ranglista'!$A:$FP,FR$321,FALSE)/8,VLOOKUP(VLOOKUP($A124,csapatok!$A:$NN,FR$320,FALSE),'csapat-ranglista'!$A:$FP,FR$321,FALSE)/4),0)</f>
        <v>0</v>
      </c>
      <c r="FS124" s="223">
        <f>IFERROR(IF(RIGHT(VLOOKUP($A124,csapatok!$A:$NN,FS$320,FALSE),5)="Csere",VLOOKUP(LEFT(VLOOKUP($A124,csapatok!$A:$NN,FS$320,FALSE),LEN(VLOOKUP($A124,csapatok!$A:$NN,FS$320,FALSE))-6),'csapat-ranglista'!$A:$FP,FS$321,FALSE)/8,VLOOKUP(VLOOKUP($A124,csapatok!$A:$NN,FS$320,FALSE),'csapat-ranglista'!$A:$FP,FS$321,FALSE)/4),0)</f>
        <v>0</v>
      </c>
      <c r="FT124" s="223">
        <f>IFERROR(IF(RIGHT(VLOOKUP($A124,csapatok!$A:$NN,FT$320,FALSE),5)="Csere",VLOOKUP(LEFT(VLOOKUP($A124,csapatok!$A:$NN,FT$320,FALSE),LEN(VLOOKUP($A124,csapatok!$A:$NN,FT$320,FALSE))-6),'csapat-ranglista'!$A:$FP,FT$321,FALSE)/8,VLOOKUP(VLOOKUP($A124,csapatok!$A:$NN,FT$320,FALSE),'csapat-ranglista'!$A:$FP,FT$321,FALSE)/4),0)</f>
        <v>0</v>
      </c>
      <c r="FU124" s="223">
        <f>IFERROR(IF(RIGHT(VLOOKUP($A124,csapatok!$A:$NN,FU$320,FALSE),5)="Csere",VLOOKUP(LEFT(VLOOKUP($A124,csapatok!$A:$NN,FU$320,FALSE),LEN(VLOOKUP($A124,csapatok!$A:$NN,FU$320,FALSE))-6),'csapat-ranglista'!$A:$FP,FU$321,FALSE)/8,VLOOKUP(VLOOKUP($A124,csapatok!$A:$NN,FU$320,FALSE),'csapat-ranglista'!$A:$FP,FU$321,FALSE)/4),0)</f>
        <v>0</v>
      </c>
      <c r="FV124" s="223">
        <f>IFERROR(IF(RIGHT(VLOOKUP($A124,csapatok!$A:$NN,FV$320,FALSE),5)="Csere",VLOOKUP(LEFT(VLOOKUP($A124,csapatok!$A:$NN,FV$320,FALSE),LEN(VLOOKUP($A124,csapatok!$A:$NN,FV$320,FALSE))-6),'csapat-ranglista'!$A:$FP,FV$321,FALSE)/8,VLOOKUP(VLOOKUP($A124,csapatok!$A:$NN,FV$320,FALSE),'csapat-ranglista'!$A:$FP,FV$321,FALSE)/4),0)</f>
        <v>0</v>
      </c>
      <c r="FW124" s="223">
        <f>IFERROR(IF(RIGHT(VLOOKUP($A124,csapatok!$A:$NN,FW$320,FALSE),5)="Csere",VLOOKUP(LEFT(VLOOKUP($A124,csapatok!$A:$NN,FW$320,FALSE),LEN(VLOOKUP($A124,csapatok!$A:$NN,FW$320,FALSE))-6),'csapat-ranglista'!$A:$FP,FW$321,FALSE)/8,VLOOKUP(VLOOKUP($A124,csapatok!$A:$NN,FW$320,FALSE),'csapat-ranglista'!$A:$FP,FW$321,FALSE)/4),0)</f>
        <v>0</v>
      </c>
      <c r="FX124" s="223">
        <f>IFERROR(IF(RIGHT(VLOOKUP($A124,csapatok!$A:$NN,FX$320,FALSE),5)="Csere",VLOOKUP(LEFT(VLOOKUP($A124,csapatok!$A:$NN,FX$320,FALSE),LEN(VLOOKUP($A124,csapatok!$A:$NN,FX$320,FALSE))-6),'csapat-ranglista'!$A:$FP,FX$321,FALSE)/8,VLOOKUP(VLOOKUP($A124,csapatok!$A:$NN,FX$320,FALSE),'csapat-ranglista'!$A:$FP,FX$321,FALSE)/4),0)</f>
        <v>0</v>
      </c>
      <c r="FY124" s="223">
        <f>IFERROR(IF(RIGHT(VLOOKUP($A124,csapatok!$A:$NN,FY$320,FALSE),5)="Csere",VLOOKUP(LEFT(VLOOKUP($A124,csapatok!$A:$NN,FY$320,FALSE),LEN(VLOOKUP($A124,csapatok!$A:$NN,FY$320,FALSE))-6),'csapat-ranglista'!$A:$FP,FY$321,FALSE)/8,VLOOKUP(VLOOKUP($A124,csapatok!$A:$NN,FY$320,FALSE),'csapat-ranglista'!$A:$FP,FY$321,FALSE)/4),0)</f>
        <v>0</v>
      </c>
      <c r="FZ124" s="223">
        <f>IFERROR(IF(RIGHT(VLOOKUP($A124,csapatok!$A:$NN,FZ$320,FALSE),5)="Csere",VLOOKUP(LEFT(VLOOKUP($A124,csapatok!$A:$NN,FZ$320,FALSE),LEN(VLOOKUP($A124,csapatok!$A:$NN,FZ$320,FALSE))-6),'csapat-ranglista'!$A:$FP,FZ$321,FALSE)/8,VLOOKUP(VLOOKUP($A124,csapatok!$A:$NN,FZ$320,FALSE),'csapat-ranglista'!$A:$FP,FZ$321,FALSE)/4),0)</f>
        <v>0</v>
      </c>
      <c r="GA124" s="223">
        <f>IFERROR(IF(RIGHT(VLOOKUP($A124,csapatok!$A:$NN,GA$320,FALSE),5)="Csere",VLOOKUP(LEFT(VLOOKUP($A124,csapatok!$A:$NN,GA$320,FALSE),LEN(VLOOKUP($A124,csapatok!$A:$NN,GA$320,FALSE))-6),'csapat-ranglista'!$A:$FP,GA$321,FALSE)/8,VLOOKUP(VLOOKUP($A124,csapatok!$A:$NN,GA$320,FALSE),'csapat-ranglista'!$A:$FP,GA$321,FALSE)/4),0)</f>
        <v>0</v>
      </c>
      <c r="GB124" s="223">
        <f>IFERROR(IF(RIGHT(VLOOKUP($A124,csapatok!$A:$NN,GB$320,FALSE),5)="Csere",VLOOKUP(LEFT(VLOOKUP($A124,csapatok!$A:$NN,GB$320,FALSE),LEN(VLOOKUP($A124,csapatok!$A:$NN,GB$320,FALSE))-6),'csapat-ranglista'!$A:$FP,GB$321,FALSE)/8,VLOOKUP(VLOOKUP($A124,csapatok!$A:$NN,GB$320,FALSE),'csapat-ranglista'!$A:$FP,GB$321,FALSE)/4),0)</f>
        <v>0</v>
      </c>
      <c r="GC124" s="223">
        <f>IFERROR(IF(RIGHT(VLOOKUP($A124,csapatok!$A:$NN,GC$320,FALSE),5)="Csere",VLOOKUP(LEFT(VLOOKUP($A124,csapatok!$A:$NN,GC$320,FALSE),LEN(VLOOKUP($A124,csapatok!$A:$NN,GC$320,FALSE))-6),'csapat-ranglista'!$A:$FP,GC$321,FALSE)/8,VLOOKUP(VLOOKUP($A124,csapatok!$A:$NN,GC$320,FALSE),'csapat-ranglista'!$A:$FP,GC$321,FALSE)/4),0)</f>
        <v>0</v>
      </c>
      <c r="GD124" s="247">
        <f>SUM(EQ124:GC124)</f>
        <v>1.5018292599754686</v>
      </c>
    </row>
    <row r="125" spans="1:186">
      <c r="A125" s="1" t="s">
        <v>1593</v>
      </c>
      <c r="B125" s="130"/>
      <c r="C125" s="131" t="str">
        <f>IF(B125=0,"",IF(B125&lt;$C$1,"felnőtt","ifi"))</f>
        <v/>
      </c>
      <c r="D125" s="32" t="s">
        <v>9</v>
      </c>
      <c r="E125" s="45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223"/>
      <c r="AC125" s="223"/>
      <c r="AD125" s="223"/>
      <c r="AE125" s="223"/>
      <c r="AF125" s="223"/>
      <c r="AG125" s="223"/>
      <c r="AH125" s="223"/>
      <c r="AI125" s="223"/>
      <c r="AJ125" s="223"/>
      <c r="AK125" s="223"/>
      <c r="AL125" s="223"/>
      <c r="AM125" s="223"/>
      <c r="AN125" s="223"/>
      <c r="AO125" s="223"/>
      <c r="AP125" s="223"/>
      <c r="AQ125" s="223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4"/>
      <c r="BD125" s="224"/>
      <c r="BE125" s="223">
        <f>IFERROR(IF(RIGHT(VLOOKUP($A125,csapatok!$A:$NN,BE$320,FALSE),5)="Csere",VLOOKUP(LEFT(VLOOKUP($A125,csapatok!$A:$NN,BE$320,FALSE),LEN(VLOOKUP($A125,csapatok!$A:$NN,BE$320,FALSE))-6),'csapat-ranglista'!$A:$FP,BE$321,FALSE)/8,VLOOKUP(VLOOKUP($A125,csapatok!$A:$NN,BE$320,FALSE),'csapat-ranglista'!$A:$FP,BE$321,FALSE)/4),0)</f>
        <v>0</v>
      </c>
      <c r="BF125" s="223">
        <f>IFERROR(IF(RIGHT(VLOOKUP($A125,csapatok!$A:$NN,BF$320,FALSE),5)="Csere",VLOOKUP(LEFT(VLOOKUP($A125,csapatok!$A:$NN,BF$320,FALSE),LEN(VLOOKUP($A125,csapatok!$A:$NN,BF$320,FALSE))-6),'csapat-ranglista'!$A:$FP,BF$321,FALSE)/8,VLOOKUP(VLOOKUP($A125,csapatok!$A:$NN,BF$320,FALSE),'csapat-ranglista'!$A:$FP,BF$321,FALSE)/4),0)</f>
        <v>0</v>
      </c>
      <c r="BG125" s="223">
        <f>IFERROR(IF(RIGHT(VLOOKUP($A125,csapatok!$A:$NN,BG$320,FALSE),5)="Csere",VLOOKUP(LEFT(VLOOKUP($A125,csapatok!$A:$NN,BG$320,FALSE),LEN(VLOOKUP($A125,csapatok!$A:$NN,BG$320,FALSE))-6),'csapat-ranglista'!$A:$FP,BG$321,FALSE)/8,VLOOKUP(VLOOKUP($A125,csapatok!$A:$NN,BG$320,FALSE),'csapat-ranglista'!$A:$FP,BG$321,FALSE)/4),0)</f>
        <v>0</v>
      </c>
      <c r="BH125" s="223">
        <f>IFERROR(IF(RIGHT(VLOOKUP($A125,csapatok!$A:$NN,BH$320,FALSE),5)="Csere",VLOOKUP(LEFT(VLOOKUP($A125,csapatok!$A:$NN,BH$320,FALSE),LEN(VLOOKUP($A125,csapatok!$A:$NN,BH$320,FALSE))-6),'csapat-ranglista'!$A:$FP,BH$321,FALSE)/8,VLOOKUP(VLOOKUP($A125,csapatok!$A:$NN,BH$320,FALSE),'csapat-ranglista'!$A:$FP,BH$321,FALSE)/4),0)</f>
        <v>0</v>
      </c>
      <c r="BI125" s="223">
        <f>IFERROR(IF(RIGHT(VLOOKUP($A125,csapatok!$A:$NN,BI$320,FALSE),5)="Csere",VLOOKUP(LEFT(VLOOKUP($A125,csapatok!$A:$NN,BI$320,FALSE),LEN(VLOOKUP($A125,csapatok!$A:$NN,BI$320,FALSE))-6),'csapat-ranglista'!$A:$FP,BI$321,FALSE)/8,VLOOKUP(VLOOKUP($A125,csapatok!$A:$NN,BI$320,FALSE),'csapat-ranglista'!$A:$FP,BI$321,FALSE)/4),0)</f>
        <v>0</v>
      </c>
      <c r="BJ125" s="223">
        <f>IFERROR(IF(RIGHT(VLOOKUP($A125,csapatok!$A:$NN,BJ$320,FALSE),5)="Csere",VLOOKUP(LEFT(VLOOKUP($A125,csapatok!$A:$NN,BJ$320,FALSE),LEN(VLOOKUP($A125,csapatok!$A:$NN,BJ$320,FALSE))-6),'csapat-ranglista'!$A:$FP,BJ$321,FALSE)/8,VLOOKUP(VLOOKUP($A125,csapatok!$A:$NN,BJ$320,FALSE),'csapat-ranglista'!$A:$FP,BJ$321,FALSE)/4),0)</f>
        <v>0</v>
      </c>
      <c r="BK125" s="223">
        <f>IFERROR(IF(RIGHT(VLOOKUP($A125,csapatok!$A:$NN,BK$320,FALSE),5)="Csere",VLOOKUP(LEFT(VLOOKUP($A125,csapatok!$A:$NN,BK$320,FALSE),LEN(VLOOKUP($A125,csapatok!$A:$NN,BK$320,FALSE))-6),'csapat-ranglista'!$A:$FP,BK$321,FALSE)/8,VLOOKUP(VLOOKUP($A125,csapatok!$A:$NN,BK$320,FALSE),'csapat-ranglista'!$A:$FP,BK$321,FALSE)/4),0)</f>
        <v>0</v>
      </c>
      <c r="BL125" s="223">
        <f>IFERROR(IF(RIGHT(VLOOKUP($A125,csapatok!$A:$NN,BL$320,FALSE),5)="Csere",VLOOKUP(LEFT(VLOOKUP($A125,csapatok!$A:$NN,BL$320,FALSE),LEN(VLOOKUP($A125,csapatok!$A:$NN,BL$320,FALSE))-6),'csapat-ranglista'!$A:$FP,BL$321,FALSE)/8,VLOOKUP(VLOOKUP($A125,csapatok!$A:$NN,BL$320,FALSE),'csapat-ranglista'!$A:$FP,BL$321,FALSE)/4),0)</f>
        <v>0</v>
      </c>
      <c r="BM125" s="223">
        <f>IFERROR(IF(RIGHT(VLOOKUP($A125,csapatok!$A:$NN,BM$320,FALSE),5)="Csere",VLOOKUP(LEFT(VLOOKUP($A125,csapatok!$A:$NN,BM$320,FALSE),LEN(VLOOKUP($A125,csapatok!$A:$NN,BM$320,FALSE))-6),'csapat-ranglista'!$A:$FP,BM$321,FALSE)/8,VLOOKUP(VLOOKUP($A125,csapatok!$A:$NN,BM$320,FALSE),'csapat-ranglista'!$A:$FP,BM$321,FALSE)/4),0)</f>
        <v>0</v>
      </c>
      <c r="BN125" s="223">
        <f>IFERROR(IF(RIGHT(VLOOKUP($A125,csapatok!$A:$NN,BN$320,FALSE),5)="Csere",VLOOKUP(LEFT(VLOOKUP($A125,csapatok!$A:$NN,BN$320,FALSE),LEN(VLOOKUP($A125,csapatok!$A:$NN,BN$320,FALSE))-6),'csapat-ranglista'!$A:$FP,BN$321,FALSE)/8,VLOOKUP(VLOOKUP($A125,csapatok!$A:$NN,BN$320,FALSE),'csapat-ranglista'!$A:$FP,BN$321,FALSE)/4),0)</f>
        <v>0</v>
      </c>
      <c r="BO125" s="223">
        <f>IFERROR(IF(RIGHT(VLOOKUP($A125,csapatok!$A:$NN,BO$320,FALSE),5)="Csere",VLOOKUP(LEFT(VLOOKUP($A125,csapatok!$A:$NN,BO$320,FALSE),LEN(VLOOKUP($A125,csapatok!$A:$NN,BO$320,FALSE))-6),'csapat-ranglista'!$A:$FP,BO$321,FALSE)/8,VLOOKUP(VLOOKUP($A125,csapatok!$A:$NN,BO$320,FALSE),'csapat-ranglista'!$A:$FP,BO$321,FALSE)/4),0)</f>
        <v>0</v>
      </c>
      <c r="BP125" s="223">
        <f>IFERROR(IF(RIGHT(VLOOKUP($A125,csapatok!$A:$NN,BP$320,FALSE),5)="Csere",VLOOKUP(LEFT(VLOOKUP($A125,csapatok!$A:$NN,BP$320,FALSE),LEN(VLOOKUP($A125,csapatok!$A:$NN,BP$320,FALSE))-6),'csapat-ranglista'!$A:$FP,BP$321,FALSE)/8,VLOOKUP(VLOOKUP($A125,csapatok!$A:$NN,BP$320,FALSE),'csapat-ranglista'!$A:$FP,BP$321,FALSE)/4),0)</f>
        <v>0</v>
      </c>
      <c r="BQ125" s="223">
        <f>IFERROR(IF(RIGHT(VLOOKUP($A125,csapatok!$A:$NN,BQ$320,FALSE),5)="Csere",VLOOKUP(LEFT(VLOOKUP($A125,csapatok!$A:$NN,BQ$320,FALSE),LEN(VLOOKUP($A125,csapatok!$A:$NN,BQ$320,FALSE))-6),'csapat-ranglista'!$A:$FP,BQ$321,FALSE)/8,VLOOKUP(VLOOKUP($A125,csapatok!$A:$NN,BQ$320,FALSE),'csapat-ranglista'!$A:$FP,BQ$321,FALSE)/4),0)</f>
        <v>0</v>
      </c>
      <c r="BR125" s="223">
        <f>IFERROR(IF(RIGHT(VLOOKUP($A125,csapatok!$A:$NN,BR$320,FALSE),5)="Csere",VLOOKUP(LEFT(VLOOKUP($A125,csapatok!$A:$NN,BR$320,FALSE),LEN(VLOOKUP($A125,csapatok!$A:$NN,BR$320,FALSE))-6),'csapat-ranglista'!$A:$FP,BR$321,FALSE)/8,VLOOKUP(VLOOKUP($A125,csapatok!$A:$NN,BR$320,FALSE),'csapat-ranglista'!$A:$FP,BR$321,FALSE)/4),0)</f>
        <v>0</v>
      </c>
      <c r="BS125" s="223">
        <f>IFERROR(IF(RIGHT(VLOOKUP($A125,csapatok!$A:$NN,BS$320,FALSE),5)="Csere",VLOOKUP(LEFT(VLOOKUP($A125,csapatok!$A:$NN,BS$320,FALSE),LEN(VLOOKUP($A125,csapatok!$A:$NN,BS$320,FALSE))-6),'csapat-ranglista'!$A:$FP,BS$321,FALSE)/8,VLOOKUP(VLOOKUP($A125,csapatok!$A:$NN,BS$320,FALSE),'csapat-ranglista'!$A:$FP,BS$321,FALSE)/4),0)</f>
        <v>0</v>
      </c>
      <c r="BT125" s="223">
        <f>IFERROR(IF(RIGHT(VLOOKUP($A125,csapatok!$A:$NN,BT$320,FALSE),5)="Csere",VLOOKUP(LEFT(VLOOKUP($A125,csapatok!$A:$NN,BT$320,FALSE),LEN(VLOOKUP($A125,csapatok!$A:$NN,BT$320,FALSE))-6),'csapat-ranglista'!$A:$FP,BT$321,FALSE)/8,VLOOKUP(VLOOKUP($A125,csapatok!$A:$NN,BT$320,FALSE),'csapat-ranglista'!$A:$FP,BT$321,FALSE)/4),0)</f>
        <v>0</v>
      </c>
      <c r="BU125" s="223">
        <f>IFERROR(IF(RIGHT(VLOOKUP($A125,csapatok!$A:$NN,BU$320,FALSE),5)="Csere",VLOOKUP(LEFT(VLOOKUP($A125,csapatok!$A:$NN,BU$320,FALSE),LEN(VLOOKUP($A125,csapatok!$A:$NN,BU$320,FALSE))-6),'csapat-ranglista'!$A:$FP,BU$321,FALSE)/8,VLOOKUP(VLOOKUP($A125,csapatok!$A:$NN,BU$320,FALSE),'csapat-ranglista'!$A:$FP,BU$321,FALSE)/4),0)</f>
        <v>0</v>
      </c>
      <c r="BV125" s="223">
        <f>IFERROR(IF(RIGHT(VLOOKUP($A125,csapatok!$A:$NN,BV$320,FALSE),5)="Csere",VLOOKUP(LEFT(VLOOKUP($A125,csapatok!$A:$NN,BV$320,FALSE),LEN(VLOOKUP($A125,csapatok!$A:$NN,BV$320,FALSE))-6),'csapat-ranglista'!$A:$FP,BV$321,FALSE)/8,VLOOKUP(VLOOKUP($A125,csapatok!$A:$NN,BV$320,FALSE),'csapat-ranglista'!$A:$FP,BV$321,FALSE)/4),0)</f>
        <v>0</v>
      </c>
      <c r="BW125" s="223">
        <f>IFERROR(IF(RIGHT(VLOOKUP($A125,csapatok!$A:$NN,BW$320,FALSE),5)="Csere",VLOOKUP(LEFT(VLOOKUP($A125,csapatok!$A:$NN,BW$320,FALSE),LEN(VLOOKUP($A125,csapatok!$A:$NN,BW$320,FALSE))-6),'csapat-ranglista'!$A:$FP,BW$321,FALSE)/8,VLOOKUP(VLOOKUP($A125,csapatok!$A:$NN,BW$320,FALSE),'csapat-ranglista'!$A:$FP,BW$321,FALSE)/4),0)</f>
        <v>0</v>
      </c>
      <c r="BX125" s="223">
        <f>IFERROR(IF(RIGHT(VLOOKUP($A125,csapatok!$A:$NN,BX$320,FALSE),5)="Csere",VLOOKUP(LEFT(VLOOKUP($A125,csapatok!$A:$NN,BX$320,FALSE),LEN(VLOOKUP($A125,csapatok!$A:$NN,BX$320,FALSE))-6),'csapat-ranglista'!$A:$FP,BX$321,FALSE)/8,VLOOKUP(VLOOKUP($A125,csapatok!$A:$NN,BX$320,FALSE),'csapat-ranglista'!$A:$FP,BX$321,FALSE)/4),0)</f>
        <v>0</v>
      </c>
      <c r="BY125" s="223">
        <f>IFERROR(IF(RIGHT(VLOOKUP($A125,csapatok!$A:$NN,BY$320,FALSE),5)="Csere",VLOOKUP(LEFT(VLOOKUP($A125,csapatok!$A:$NN,BY$320,FALSE),LEN(VLOOKUP($A125,csapatok!$A:$NN,BY$320,FALSE))-6),'csapat-ranglista'!$A:$FP,BY$321,FALSE)/8,VLOOKUP(VLOOKUP($A125,csapatok!$A:$NN,BY$320,FALSE),'csapat-ranglista'!$A:$FP,BY$321,FALSE)/4),0)</f>
        <v>0</v>
      </c>
      <c r="BZ125" s="223">
        <f>IFERROR(IF(RIGHT(VLOOKUP($A125,csapatok!$A:$NN,BZ$320,FALSE),5)="Csere",VLOOKUP(LEFT(VLOOKUP($A125,csapatok!$A:$NN,BZ$320,FALSE),LEN(VLOOKUP($A125,csapatok!$A:$NN,BZ$320,FALSE))-6),'csapat-ranglista'!$A:$FP,BZ$321,FALSE)/8,VLOOKUP(VLOOKUP($A125,csapatok!$A:$NN,BZ$320,FALSE),'csapat-ranglista'!$A:$FP,BZ$321,FALSE)/4),0)</f>
        <v>0</v>
      </c>
      <c r="CA125" s="223">
        <f>IFERROR(IF(RIGHT(VLOOKUP($A125,csapatok!$A:$NN,CA$320,FALSE),5)="Csere",VLOOKUP(LEFT(VLOOKUP($A125,csapatok!$A:$NN,CA$320,FALSE),LEN(VLOOKUP($A125,csapatok!$A:$NN,CA$320,FALSE))-6),'csapat-ranglista'!$A:$FP,CA$321,FALSE)/8,VLOOKUP(VLOOKUP($A125,csapatok!$A:$NN,CA$320,FALSE),'csapat-ranglista'!$A:$FP,CA$321,FALSE)/4),0)</f>
        <v>0</v>
      </c>
      <c r="CB125" s="223">
        <f>IFERROR(IF(RIGHT(VLOOKUP($A125,csapatok!$A:$NN,CB$320,FALSE),5)="Csere",VLOOKUP(LEFT(VLOOKUP($A125,csapatok!$A:$NN,CB$320,FALSE),LEN(VLOOKUP($A125,csapatok!$A:$NN,CB$320,FALSE))-6),'csapat-ranglista'!$A:$FP,CB$321,FALSE)/8,VLOOKUP(VLOOKUP($A125,csapatok!$A:$NN,CB$320,FALSE),'csapat-ranglista'!$A:$FP,CB$321,FALSE)/4),0)</f>
        <v>0</v>
      </c>
      <c r="CC125" s="223">
        <f>IFERROR(IF(RIGHT(VLOOKUP($A125,csapatok!$A:$NN,CC$320,FALSE),5)="Csere",VLOOKUP(LEFT(VLOOKUP($A125,csapatok!$A:$NN,CC$320,FALSE),LEN(VLOOKUP($A125,csapatok!$A:$NN,CC$320,FALSE))-6),'csapat-ranglista'!$A:$FP,CC$321,FALSE)/8,VLOOKUP(VLOOKUP($A125,csapatok!$A:$NN,CC$320,FALSE),'csapat-ranglista'!$A:$FP,CC$321,FALSE)/4),0)</f>
        <v>0</v>
      </c>
      <c r="CD125" s="223">
        <f>IFERROR(IF(RIGHT(VLOOKUP($A125,csapatok!$A:$NN,CD$320,FALSE),5)="Csere",VLOOKUP(LEFT(VLOOKUP($A125,csapatok!$A:$NN,CD$320,FALSE),LEN(VLOOKUP($A125,csapatok!$A:$NN,CD$320,FALSE))-6),'csapat-ranglista'!$A:$FP,CD$321,FALSE)/8,VLOOKUP(VLOOKUP($A125,csapatok!$A:$NN,CD$320,FALSE),'csapat-ranglista'!$A:$FP,CD$321,FALSE)/4),0)</f>
        <v>0</v>
      </c>
      <c r="CE125" s="223">
        <f>IFERROR(IF(RIGHT(VLOOKUP($A125,csapatok!$A:$NN,CE$320,FALSE),5)="Csere",VLOOKUP(LEFT(VLOOKUP($A125,csapatok!$A:$NN,CE$320,FALSE),LEN(VLOOKUP($A125,csapatok!$A:$NN,CE$320,FALSE))-6),'csapat-ranglista'!$A:$FP,CE$321,FALSE)/8,VLOOKUP(VLOOKUP($A125,csapatok!$A:$NN,CE$320,FALSE),'csapat-ranglista'!$A:$FP,CE$321,FALSE)/4),0)</f>
        <v>0</v>
      </c>
      <c r="CF125" s="223">
        <f>IFERROR(IF(RIGHT(VLOOKUP($A125,csapatok!$A:$NN,CF$320,FALSE),5)="Csere",VLOOKUP(LEFT(VLOOKUP($A125,csapatok!$A:$NN,CF$320,FALSE),LEN(VLOOKUP($A125,csapatok!$A:$NN,CF$320,FALSE))-6),'csapat-ranglista'!$A:$FP,CF$321,FALSE)/8,VLOOKUP(VLOOKUP($A125,csapatok!$A:$NN,CF$320,FALSE),'csapat-ranglista'!$A:$FP,CF$321,FALSE)/4),0)</f>
        <v>0</v>
      </c>
      <c r="CG125" s="223">
        <f>IFERROR(IF(RIGHT(VLOOKUP($A125,csapatok!$A:$NN,CG$320,FALSE),5)="Csere",VLOOKUP(LEFT(VLOOKUP($A125,csapatok!$A:$NN,CG$320,FALSE),LEN(VLOOKUP($A125,csapatok!$A:$NN,CG$320,FALSE))-6),'csapat-ranglista'!$A:$FP,CG$321,FALSE)/8,VLOOKUP(VLOOKUP($A125,csapatok!$A:$NN,CG$320,FALSE),'csapat-ranglista'!$A:$FP,CG$321,FALSE)/4),0)</f>
        <v>0</v>
      </c>
      <c r="CH125" s="223">
        <f>IFERROR(IF(RIGHT(VLOOKUP($A125,csapatok!$A:$NN,CH$320,FALSE),5)="Csere",VLOOKUP(LEFT(VLOOKUP($A125,csapatok!$A:$NN,CH$320,FALSE),LEN(VLOOKUP($A125,csapatok!$A:$NN,CH$320,FALSE))-6),'csapat-ranglista'!$A:$FP,CH$321,FALSE)/8,VLOOKUP(VLOOKUP($A125,csapatok!$A:$NN,CH$320,FALSE),'csapat-ranglista'!$A:$FP,CH$321,FALSE)/4),0)</f>
        <v>0</v>
      </c>
      <c r="CI125" s="223">
        <f>IFERROR(IF(RIGHT(VLOOKUP($A125,csapatok!$A:$NN,CI$320,FALSE),5)="Csere",VLOOKUP(LEFT(VLOOKUP($A125,csapatok!$A:$NN,CI$320,FALSE),LEN(VLOOKUP($A125,csapatok!$A:$NN,CI$320,FALSE))-6),'csapat-ranglista'!$A:$FP,CI$321,FALSE)/8,VLOOKUP(VLOOKUP($A125,csapatok!$A:$NN,CI$320,FALSE),'csapat-ranglista'!$A:$FP,CI$321,FALSE)/4),0)</f>
        <v>0</v>
      </c>
      <c r="CJ125" s="224">
        <f>versenyek!$IQ$11*IFERROR(VLOOKUP(VLOOKUP($A125,versenyek!IP:IR,3,FALSE),szabalyok!$A$16:$B$23,2,FALSE)/4,0)</f>
        <v>0</v>
      </c>
      <c r="CK125" s="224">
        <f>versenyek!$IT$11*IFERROR(VLOOKUP(VLOOKUP($A125,versenyek!IS:IU,3,FALSE),szabalyok!$A$16:$B$23,2,FALSE)/4,0)</f>
        <v>0</v>
      </c>
      <c r="CL125" s="223">
        <f>IFERROR(IF(RIGHT(VLOOKUP($A125,csapatok!$A:$NN,CL$320,FALSE),5)="Csere",VLOOKUP(LEFT(VLOOKUP($A125,csapatok!$A:$NN,CL$320,FALSE),LEN(VLOOKUP($A125,csapatok!$A:$NN,CL$320,FALSE))-6),'csapat-ranglista'!$A:$FP,CL$321,FALSE)/8,VLOOKUP(VLOOKUP($A125,csapatok!$A:$NN,CL$320,FALSE),'csapat-ranglista'!$A:$FP,CL$321,FALSE)/4),0)</f>
        <v>0</v>
      </c>
      <c r="CM125" s="223">
        <f>IFERROR(IF(RIGHT(VLOOKUP($A125,csapatok!$A:$NN,CM$320,FALSE),5)="Csere",VLOOKUP(LEFT(VLOOKUP($A125,csapatok!$A:$NN,CM$320,FALSE),LEN(VLOOKUP($A125,csapatok!$A:$NN,CM$320,FALSE))-6),'csapat-ranglista'!$A:$FP,CM$321,FALSE)/8,VLOOKUP(VLOOKUP($A125,csapatok!$A:$NN,CM$320,FALSE),'csapat-ranglista'!$A:$FP,CM$321,FALSE)/4),0)</f>
        <v>0</v>
      </c>
      <c r="CN125" s="223">
        <f>IFERROR(IF(RIGHT(VLOOKUP($A125,csapatok!$A:$NN,CN$320,FALSE),5)="Csere",VLOOKUP(LEFT(VLOOKUP($A125,csapatok!$A:$NN,CN$320,FALSE),LEN(VLOOKUP($A125,csapatok!$A:$NN,CN$320,FALSE))-6),'csapat-ranglista'!$A:$FP,CN$321,FALSE)/8,VLOOKUP(VLOOKUP($A125,csapatok!$A:$NN,CN$320,FALSE),'csapat-ranglista'!$A:$FP,CN$321,FALSE)/4),0)</f>
        <v>0</v>
      </c>
      <c r="CO125" s="223">
        <f>IFERROR(IF(RIGHT(VLOOKUP($A125,csapatok!$A:$NN,CO$320,FALSE),5)="Csere",VLOOKUP(LEFT(VLOOKUP($A125,csapatok!$A:$NN,CO$320,FALSE),LEN(VLOOKUP($A125,csapatok!$A:$NN,CO$320,FALSE))-6),'csapat-ranglista'!$A:$FP,CO$321,FALSE)/8,VLOOKUP(VLOOKUP($A125,csapatok!$A:$NN,CO$320,FALSE),'csapat-ranglista'!$A:$FP,CO$321,FALSE)/4),0)</f>
        <v>0</v>
      </c>
      <c r="CP125" s="223">
        <f>IFERROR(IF(RIGHT(VLOOKUP($A125,csapatok!$A:$NN,CP$320,FALSE),5)="Csere",VLOOKUP(LEFT(VLOOKUP($A125,csapatok!$A:$NN,CP$320,FALSE),LEN(VLOOKUP($A125,csapatok!$A:$NN,CP$320,FALSE))-6),'csapat-ranglista'!$A:$FP,CP$321,FALSE)/8,VLOOKUP(VLOOKUP($A125,csapatok!$A:$NN,CP$320,FALSE),'csapat-ranglista'!$A:$FP,CP$321,FALSE)/4),0)</f>
        <v>0</v>
      </c>
      <c r="CQ125" s="223">
        <f>IFERROR(IF(RIGHT(VLOOKUP($A125,csapatok!$A:$NN,CQ$320,FALSE),5)="Csere",VLOOKUP(LEFT(VLOOKUP($A125,csapatok!$A:$NN,CQ$320,FALSE),LEN(VLOOKUP($A125,csapatok!$A:$NN,CQ$320,FALSE))-6),'csapat-ranglista'!$A:$FP,CQ$321,FALSE)/8,VLOOKUP(VLOOKUP($A125,csapatok!$A:$NN,CQ$320,FALSE),'csapat-ranglista'!$A:$FP,CQ$321,FALSE)/4),0)</f>
        <v>0</v>
      </c>
      <c r="CR125" s="223">
        <f>IFERROR(IF(RIGHT(VLOOKUP($A125,csapatok!$A:$NN,CR$320,FALSE),5)="Csere",VLOOKUP(LEFT(VLOOKUP($A125,csapatok!$A:$NN,CR$320,FALSE),LEN(VLOOKUP($A125,csapatok!$A:$NN,CR$320,FALSE))-6),'csapat-ranglista'!$A:$FP,CR$321,FALSE)/8,VLOOKUP(VLOOKUP($A125,csapatok!$A:$NN,CR$320,FALSE),'csapat-ranglista'!$A:$FP,CR$321,FALSE)/4),0)</f>
        <v>0</v>
      </c>
      <c r="CS125" s="223">
        <f>IFERROR(IF(RIGHT(VLOOKUP($A125,csapatok!$A:$NN,CS$320,FALSE),5)="Csere",VLOOKUP(LEFT(VLOOKUP($A125,csapatok!$A:$NN,CS$320,FALSE),LEN(VLOOKUP($A125,csapatok!$A:$NN,CS$320,FALSE))-6),'csapat-ranglista'!$A:$FP,CS$321,FALSE)/8,VLOOKUP(VLOOKUP($A125,csapatok!$A:$NN,CS$320,FALSE),'csapat-ranglista'!$A:$FP,CS$321,FALSE)/4),0)</f>
        <v>0</v>
      </c>
      <c r="CT125" s="223">
        <f>IFERROR(IF(RIGHT(VLOOKUP($A125,csapatok!$A:$NN,CT$320,FALSE),5)="Csere",VLOOKUP(LEFT(VLOOKUP($A125,csapatok!$A:$NN,CT$320,FALSE),LEN(VLOOKUP($A125,csapatok!$A:$NN,CT$320,FALSE))-6),'csapat-ranglista'!$A:$FP,CT$321,FALSE)/8,VLOOKUP(VLOOKUP($A125,csapatok!$A:$NN,CT$320,FALSE),'csapat-ranglista'!$A:$FP,CT$321,FALSE)/4),0)</f>
        <v>0</v>
      </c>
      <c r="CU125" s="223">
        <f>IFERROR(IF(RIGHT(VLOOKUP($A125,csapatok!$A:$NN,CU$320,FALSE),5)="Csere",VLOOKUP(LEFT(VLOOKUP($A125,csapatok!$A:$NN,CU$320,FALSE),LEN(VLOOKUP($A125,csapatok!$A:$NN,CU$320,FALSE))-6),'csapat-ranglista'!$A:$FP,CU$321,FALSE)/8,VLOOKUP(VLOOKUP($A125,csapatok!$A:$NN,CU$320,FALSE),'csapat-ranglista'!$A:$FP,CU$321,FALSE)/4),0)</f>
        <v>0</v>
      </c>
      <c r="CV125" s="223">
        <f>IFERROR(IF(RIGHT(VLOOKUP($A125,csapatok!$A:$NN,CV$320,FALSE),5)="Csere",VLOOKUP(LEFT(VLOOKUP($A125,csapatok!$A:$NN,CV$320,FALSE),LEN(VLOOKUP($A125,csapatok!$A:$NN,CV$320,FALSE))-6),'csapat-ranglista'!$A:$FP,CV$321,FALSE)/8,VLOOKUP(VLOOKUP($A125,csapatok!$A:$NN,CV$320,FALSE),'csapat-ranglista'!$A:$FP,CV$321,FALSE)/4),0)</f>
        <v>0</v>
      </c>
      <c r="CW125" s="223">
        <f>IFERROR(IF(RIGHT(VLOOKUP($A125,csapatok!$A:$NN,CW$320,FALSE),5)="Csere",VLOOKUP(LEFT(VLOOKUP($A125,csapatok!$A:$NN,CW$320,FALSE),LEN(VLOOKUP($A125,csapatok!$A:$NN,CW$320,FALSE))-6),'csapat-ranglista'!$A:$FP,CW$321,FALSE)/8,VLOOKUP(VLOOKUP($A125,csapatok!$A:$NN,CW$320,FALSE),'csapat-ranglista'!$A:$FP,CW$321,FALSE)/4),0)</f>
        <v>0</v>
      </c>
      <c r="CX125" s="223">
        <f>IFERROR(IF(RIGHT(VLOOKUP($A125,csapatok!$A:$NN,CX$320,FALSE),5)="Csere",VLOOKUP(LEFT(VLOOKUP($A125,csapatok!$A:$NN,CX$320,FALSE),LEN(VLOOKUP($A125,csapatok!$A:$NN,CX$320,FALSE))-6),'csapat-ranglista'!$A:$FP,CX$321,FALSE)/8,VLOOKUP(VLOOKUP($A125,csapatok!$A:$NN,CX$320,FALSE),'csapat-ranglista'!$A:$FP,CX$321,FALSE)/4),0)</f>
        <v>0</v>
      </c>
      <c r="CY125" s="223">
        <f>IFERROR(IF(RIGHT(VLOOKUP($A125,csapatok!$A:$NN,CY$320,FALSE),5)="Csere",VLOOKUP(LEFT(VLOOKUP($A125,csapatok!$A:$NN,CY$320,FALSE),LEN(VLOOKUP($A125,csapatok!$A:$NN,CY$320,FALSE))-6),'csapat-ranglista'!$A:$FP,CY$321,FALSE)/8,VLOOKUP(VLOOKUP($A125,csapatok!$A:$NN,CY$320,FALSE),'csapat-ranglista'!$A:$FP,CY$321,FALSE)/4),0)</f>
        <v>0</v>
      </c>
      <c r="CZ125" s="223">
        <f>IFERROR(IF(RIGHT(VLOOKUP($A125,csapatok!$A:$NN,CZ$320,FALSE),5)="Csere",VLOOKUP(LEFT(VLOOKUP($A125,csapatok!$A:$NN,CZ$320,FALSE),LEN(VLOOKUP($A125,csapatok!$A:$NN,CZ$320,FALSE))-6),'csapat-ranglista'!$A:$FP,CZ$321,FALSE)/8,VLOOKUP(VLOOKUP($A125,csapatok!$A:$NN,CZ$320,FALSE),'csapat-ranglista'!$A:$FP,CZ$321,FALSE)/4),0)</f>
        <v>0</v>
      </c>
      <c r="DA125" s="223">
        <f>IFERROR(IF(RIGHT(VLOOKUP($A125,csapatok!$A:$NN,DA$320,FALSE),5)="Csere",VLOOKUP(LEFT(VLOOKUP($A125,csapatok!$A:$NN,DA$320,FALSE),LEN(VLOOKUP($A125,csapatok!$A:$NN,DA$320,FALSE))-6),'csapat-ranglista'!$A:$FP,DA$321,FALSE)/8,VLOOKUP(VLOOKUP($A125,csapatok!$A:$NN,DA$320,FALSE),'csapat-ranglista'!$A:$FP,DA$321,FALSE)/4),0)</f>
        <v>0</v>
      </c>
      <c r="DB125" s="223">
        <f>IFERROR(IF(RIGHT(VLOOKUP($A125,csapatok!$A:$NN,DB$320,FALSE),5)="Csere",VLOOKUP(LEFT(VLOOKUP($A125,csapatok!$A:$NN,DB$320,FALSE),LEN(VLOOKUP($A125,csapatok!$A:$NN,DB$320,FALSE))-6),'csapat-ranglista'!$A:$FP,DB$321,FALSE)/8,VLOOKUP(VLOOKUP($A125,csapatok!$A:$NN,DB$320,FALSE),'csapat-ranglista'!$A:$FP,DB$321,FALSE)/4),0)</f>
        <v>0</v>
      </c>
      <c r="DC125" s="223">
        <f>IFERROR(IF(RIGHT(VLOOKUP($A125,csapatok!$A:$NN,DC$320,FALSE),5)="Csere",VLOOKUP(LEFT(VLOOKUP($A125,csapatok!$A:$NN,DC$320,FALSE),LEN(VLOOKUP($A125,csapatok!$A:$NN,DC$320,FALSE))-6),'csapat-ranglista'!$A:$FP,DC$321,FALSE)/8,VLOOKUP(VLOOKUP($A125,csapatok!$A:$NN,DC$320,FALSE),'csapat-ranglista'!$A:$FP,DC$321,FALSE)/4),0)</f>
        <v>0</v>
      </c>
      <c r="DD125" s="223">
        <f>IFERROR(IF(RIGHT(VLOOKUP($A125,csapatok!$A:$NN,DD$320,FALSE),5)="Csere",VLOOKUP(LEFT(VLOOKUP($A125,csapatok!$A:$NN,DD$320,FALSE),LEN(VLOOKUP($A125,csapatok!$A:$NN,DD$320,FALSE))-6),'csapat-ranglista'!$A:$FP,DD$321,FALSE)/8,VLOOKUP(VLOOKUP($A125,csapatok!$A:$NN,DD$320,FALSE),'csapat-ranglista'!$A:$FP,DD$321,FALSE)/4),0)</f>
        <v>0</v>
      </c>
      <c r="DE125" s="223">
        <f>IFERROR(IF(RIGHT(VLOOKUP($A125,csapatok!$A:$NN,DE$320,FALSE),5)="Csere",VLOOKUP(LEFT(VLOOKUP($A125,csapatok!$A:$NN,DE$320,FALSE),LEN(VLOOKUP($A125,csapatok!$A:$NN,DE$320,FALSE))-6),'csapat-ranglista'!$A:$FP,DE$321,FALSE)/8,VLOOKUP(VLOOKUP($A125,csapatok!$A:$NN,DE$320,FALSE),'csapat-ranglista'!$A:$FP,DE$321,FALSE)/4),0)</f>
        <v>0</v>
      </c>
      <c r="DF125" s="223">
        <f>IFERROR(IF(RIGHT(VLOOKUP($A125,csapatok!$A:$NN,DF$320,FALSE),5)="Csere",VLOOKUP(LEFT(VLOOKUP($A125,csapatok!$A:$NN,DF$320,FALSE),LEN(VLOOKUP($A125,csapatok!$A:$NN,DF$320,FALSE))-6),'csapat-ranglista'!$A:$FP,DF$321,FALSE)/8,VLOOKUP(VLOOKUP($A125,csapatok!$A:$NN,DF$320,FALSE),'csapat-ranglista'!$A:$FP,DF$321,FALSE)/4),0)</f>
        <v>0</v>
      </c>
      <c r="DG125" s="223">
        <f>IFERROR(IF(RIGHT(VLOOKUP($A125,csapatok!$A:$NN,DG$320,FALSE),5)="Csere",VLOOKUP(LEFT(VLOOKUP($A125,csapatok!$A:$NN,DG$320,FALSE),LEN(VLOOKUP($A125,csapatok!$A:$NN,DG$320,FALSE))-6),'csapat-ranglista'!$A:$FP,DG$321,FALSE)/8,VLOOKUP(VLOOKUP($A125,csapatok!$A:$NN,DG$320,FALSE),'csapat-ranglista'!$A:$FP,DG$321,FALSE)/4),0)</f>
        <v>0</v>
      </c>
      <c r="DH125" s="223">
        <f>IFERROR(IF(RIGHT(VLOOKUP($A125,csapatok!$A:$NN,DH$320,FALSE),5)="Csere",VLOOKUP(LEFT(VLOOKUP($A125,csapatok!$A:$NN,DH$320,FALSE),LEN(VLOOKUP($A125,csapatok!$A:$NN,DH$320,FALSE))-6),'csapat-ranglista'!$A:$FP,DH$321,FALSE)/8,VLOOKUP(VLOOKUP($A125,csapatok!$A:$NN,DH$320,FALSE),'csapat-ranglista'!$A:$FP,DH$321,FALSE)/4),0)</f>
        <v>0</v>
      </c>
      <c r="DI125" s="223">
        <f>IFERROR(IF(RIGHT(VLOOKUP($A125,csapatok!$A:$NN,DI$320,FALSE),5)="Csere",VLOOKUP(LEFT(VLOOKUP($A125,csapatok!$A:$NN,DI$320,FALSE),LEN(VLOOKUP($A125,csapatok!$A:$NN,DI$320,FALSE))-6),'csapat-ranglista'!$A:$FP,DI$321,FALSE)/8,VLOOKUP(VLOOKUP($A125,csapatok!$A:$NN,DI$320,FALSE),'csapat-ranglista'!$A:$FP,DI$321,FALSE)/4),0)</f>
        <v>0</v>
      </c>
      <c r="DJ125" s="223">
        <f>IFERROR(IF(RIGHT(VLOOKUP($A125,csapatok!$A:$NN,DJ$320,FALSE),5)="Csere",VLOOKUP(LEFT(VLOOKUP($A125,csapatok!$A:$NN,DJ$320,FALSE),LEN(VLOOKUP($A125,csapatok!$A:$NN,DJ$320,FALSE))-6),'csapat-ranglista'!$A:$FP,DJ$321,FALSE)/8,VLOOKUP(VLOOKUP($A125,csapatok!$A:$NN,DJ$320,FALSE),'csapat-ranglista'!$A:$FP,DJ$321,FALSE)/4),0)</f>
        <v>0</v>
      </c>
      <c r="DK125" s="223">
        <f>IFERROR(IF(RIGHT(VLOOKUP($A125,csapatok!$A:$NN,DK$320,FALSE),5)="Csere",VLOOKUP(LEFT(VLOOKUP($A125,csapatok!$A:$NN,DK$320,FALSE),LEN(VLOOKUP($A125,csapatok!$A:$NN,DK$320,FALSE))-6),'csapat-ranglista'!$A:$FP,DK$321,FALSE)/8,VLOOKUP(VLOOKUP($A125,csapatok!$A:$NN,DK$320,FALSE),'csapat-ranglista'!$A:$FP,DK$321,FALSE)/4),0)</f>
        <v>0</v>
      </c>
      <c r="DL125" s="223">
        <f>IFERROR(IF(RIGHT(VLOOKUP($A125,csapatok!$A:$NN,DL$320,FALSE),5)="Csere",VLOOKUP(LEFT(VLOOKUP($A125,csapatok!$A:$NN,DL$320,FALSE),LEN(VLOOKUP($A125,csapatok!$A:$NN,DL$320,FALSE))-6),'csapat-ranglista'!$A:$FP,DL$321,FALSE)/8,VLOOKUP(VLOOKUP($A125,csapatok!$A:$NN,DL$320,FALSE),'csapat-ranglista'!$A:$FP,DL$321,FALSE)/4),0)</f>
        <v>0</v>
      </c>
      <c r="DM125" s="223">
        <f>IFERROR(IF(RIGHT(VLOOKUP($A125,csapatok!$A:$NN,DM$320,FALSE),5)="Csere",VLOOKUP(LEFT(VLOOKUP($A125,csapatok!$A:$NN,DM$320,FALSE),LEN(VLOOKUP($A125,csapatok!$A:$NN,DM$320,FALSE))-6),'csapat-ranglista'!$A:$FP,DM$321,FALSE)/8,VLOOKUP(VLOOKUP($A125,csapatok!$A:$NN,DM$320,FALSE),'csapat-ranglista'!$A:$FP,DM$321,FALSE)/4),0)</f>
        <v>0</v>
      </c>
      <c r="DN125" s="223">
        <f>IFERROR(IF(RIGHT(VLOOKUP($A125,csapatok!$A:$NN,DN$320,FALSE),5)="Csere",VLOOKUP(LEFT(VLOOKUP($A125,csapatok!$A:$NN,DN$320,FALSE),LEN(VLOOKUP($A125,csapatok!$A:$NN,DN$320,FALSE))-6),'csapat-ranglista'!$A:$FP,DN$321,FALSE)/8,VLOOKUP(VLOOKUP($A125,csapatok!$A:$NN,DN$320,FALSE),'csapat-ranglista'!$A:$FP,DN$321,FALSE)/4),0)</f>
        <v>0</v>
      </c>
      <c r="DO125" s="224">
        <f>versenyek!$MF$11*IFERROR(VLOOKUP(VLOOKUP($A125,versenyek!ME:MG,3,FALSE),szabalyok!$A$16:$B$23,2,FALSE)/4,0)</f>
        <v>0</v>
      </c>
      <c r="DP125" s="224">
        <f>versenyek!$MI$11*IFERROR(VLOOKUP(VLOOKUP($A125,versenyek!MH:MJ,3,FALSE),szabalyok!$A$16:$B$23,2,FALSE)/4,0)</f>
        <v>0</v>
      </c>
      <c r="DQ125" s="223">
        <f>IFERROR(IF(RIGHT(VLOOKUP($A125,csapatok!$A:$NN,DQ$320,FALSE),5)="Csere",VLOOKUP(LEFT(VLOOKUP($A125,csapatok!$A:$NN,DQ$320,FALSE),LEN(VLOOKUP($A125,csapatok!$A:$NN,DQ$320,FALSE))-6),'csapat-ranglista'!$A:$FP,DQ$321,FALSE)/8,VLOOKUP(VLOOKUP($A125,csapatok!$A:$NN,DQ$320,FALSE),'csapat-ranglista'!$A:$FP,DQ$321,FALSE)/4),0)</f>
        <v>0</v>
      </c>
      <c r="DR125" s="223">
        <f>IFERROR(IF(RIGHT(VLOOKUP($A125,csapatok!$A:$NN,DR$320,FALSE),5)="Csere",VLOOKUP(LEFT(VLOOKUP($A125,csapatok!$A:$NN,DR$320,FALSE),LEN(VLOOKUP($A125,csapatok!$A:$NN,DR$320,FALSE))-6),'csapat-ranglista'!$A:$FP,DR$321,FALSE)/8,VLOOKUP(VLOOKUP($A125,csapatok!$A:$NN,DR$320,FALSE),'csapat-ranglista'!$A:$FP,DR$321,FALSE)/4),0)</f>
        <v>0</v>
      </c>
      <c r="DS125" s="223">
        <f>IFERROR(IF(RIGHT(VLOOKUP($A125,csapatok!$A:$NN,DS$320,FALSE),5)="Csere",VLOOKUP(LEFT(VLOOKUP($A125,csapatok!$A:$NN,DS$320,FALSE),LEN(VLOOKUP($A125,csapatok!$A:$NN,DS$320,FALSE))-6),'csapat-ranglista'!$A:$FP,DS$321,FALSE)/8,VLOOKUP(VLOOKUP($A125,csapatok!$A:$NN,DS$320,FALSE),'csapat-ranglista'!$A:$FP,DS$321,FALSE)/4),0)</f>
        <v>0</v>
      </c>
      <c r="DT125" s="223">
        <f>IFERROR(IF(RIGHT(VLOOKUP($A125,csapatok!$A:$NN,DT$320,FALSE),5)="Csere",VLOOKUP(LEFT(VLOOKUP($A125,csapatok!$A:$NN,DT$320,FALSE),LEN(VLOOKUP($A125,csapatok!$A:$NN,DT$320,FALSE))-6),'csapat-ranglista'!$A:$FP,DT$321,FALSE)/8,VLOOKUP(VLOOKUP($A125,csapatok!$A:$NN,DT$320,FALSE),'csapat-ranglista'!$A:$FP,DT$321,FALSE)/4),0)</f>
        <v>0</v>
      </c>
      <c r="DU125" s="223">
        <f>IFERROR(IF(RIGHT(VLOOKUP($A125,csapatok!$A:$NN,DU$320,FALSE),5)="Csere",VLOOKUP(LEFT(VLOOKUP($A125,csapatok!$A:$NN,DU$320,FALSE),LEN(VLOOKUP($A125,csapatok!$A:$NN,DU$320,FALSE))-6),'csapat-ranglista'!$A:$FP,DU$321,FALSE)/8,VLOOKUP(VLOOKUP($A125,csapatok!$A:$NN,DU$320,FALSE),'csapat-ranglista'!$A:$FP,DU$321,FALSE)/4),0)</f>
        <v>0</v>
      </c>
      <c r="DV125" s="223">
        <f>IFERROR(IF(RIGHT(VLOOKUP($A125,csapatok!$A:$NN,DV$320,FALSE),5)="Csere",VLOOKUP(LEFT(VLOOKUP($A125,csapatok!$A:$NN,DV$320,FALSE),LEN(VLOOKUP($A125,csapatok!$A:$NN,DV$320,FALSE))-6),'csapat-ranglista'!$A:$FP,DV$321,FALSE)/8,VLOOKUP(VLOOKUP($A125,csapatok!$A:$NN,DV$320,FALSE),'csapat-ranglista'!$A:$FP,DV$321,FALSE)/4),0)</f>
        <v>0</v>
      </c>
      <c r="DW125" s="223">
        <f>IFERROR(IF(RIGHT(VLOOKUP($A125,csapatok!$A:$NN,DW$320,FALSE),5)="Csere",VLOOKUP(LEFT(VLOOKUP($A125,csapatok!$A:$NN,DW$320,FALSE),LEN(VLOOKUP($A125,csapatok!$A:$NN,DW$320,FALSE))-6),'csapat-ranglista'!$A:$FP,DW$321,FALSE)/8,VLOOKUP(VLOOKUP($A125,csapatok!$A:$NN,DW$320,FALSE),'csapat-ranglista'!$A:$FP,DW$321,FALSE)/4),0)</f>
        <v>0</v>
      </c>
      <c r="DX125" s="223">
        <f>IFERROR(IF(RIGHT(VLOOKUP($A125,csapatok!$A:$NN,DX$320,FALSE),5)="Csere",VLOOKUP(LEFT(VLOOKUP($A125,csapatok!$A:$NN,DX$320,FALSE),LEN(VLOOKUP($A125,csapatok!$A:$NN,DX$320,FALSE))-6),'csapat-ranglista'!$A:$FP,DX$321,FALSE)/8,VLOOKUP(VLOOKUP($A125,csapatok!$A:$NN,DX$320,FALSE),'csapat-ranglista'!$A:$FP,DX$321,FALSE)/4),0)</f>
        <v>0</v>
      </c>
      <c r="DY125" s="223">
        <f>IFERROR(IF(RIGHT(VLOOKUP($A125,csapatok!$A:$NN,DY$320,FALSE),5)="Csere",VLOOKUP(LEFT(VLOOKUP($A125,csapatok!$A:$NN,DY$320,FALSE),LEN(VLOOKUP($A125,csapatok!$A:$NN,DY$320,FALSE))-6),'csapat-ranglista'!$A:$FP,DY$321,FALSE)/8,VLOOKUP(VLOOKUP($A125,csapatok!$A:$NN,DY$320,FALSE),'csapat-ranglista'!$A:$FP,DY$321,FALSE)/4),0)</f>
        <v>0</v>
      </c>
      <c r="DZ125" s="223">
        <f>IFERROR(IF(RIGHT(VLOOKUP($A125,csapatok!$A:$NN,DZ$320,FALSE),5)="Csere",VLOOKUP(LEFT(VLOOKUP($A125,csapatok!$A:$NN,DZ$320,FALSE),LEN(VLOOKUP($A125,csapatok!$A:$NN,DZ$320,FALSE))-6),'csapat-ranglista'!$A:$FP,DZ$321,FALSE)/8,VLOOKUP(VLOOKUP($A125,csapatok!$A:$NN,DZ$320,FALSE),'csapat-ranglista'!$A:$FP,DZ$321,FALSE)/4),0)</f>
        <v>0</v>
      </c>
      <c r="EA125" s="223">
        <f>IFERROR(IF(RIGHT(VLOOKUP($A125,csapatok!$A:$NN,EA$320,FALSE),5)="Csere",VLOOKUP(LEFT(VLOOKUP($A125,csapatok!$A:$NN,EA$320,FALSE),LEN(VLOOKUP($A125,csapatok!$A:$NN,EA$320,FALSE))-6),'csapat-ranglista'!$A:$FP,EA$321,FALSE)/8,VLOOKUP(VLOOKUP($A125,csapatok!$A:$NN,EA$320,FALSE),'csapat-ranglista'!$A:$FP,EA$321,FALSE)/4),0)</f>
        <v>0</v>
      </c>
      <c r="EB125" s="223">
        <f>IFERROR(IF(RIGHT(VLOOKUP($A125,csapatok!$A:$NN,EB$320,FALSE),5)="Csere",VLOOKUP(LEFT(VLOOKUP($A125,csapatok!$A:$NN,EB$320,FALSE),LEN(VLOOKUP($A125,csapatok!$A:$NN,EB$320,FALSE))-6),'csapat-ranglista'!$A:$FP,EB$321,FALSE)/8,VLOOKUP(VLOOKUP($A125,csapatok!$A:$NN,EB$320,FALSE),'csapat-ranglista'!$A:$FP,EB$321,FALSE)/4),0)</f>
        <v>0</v>
      </c>
      <c r="EC125" s="223">
        <f>IFERROR(IF(RIGHT(VLOOKUP($A125,csapatok!$A:$NN,EC$320,FALSE),5)="Csere",VLOOKUP(LEFT(VLOOKUP($A125,csapatok!$A:$NN,EC$320,FALSE),LEN(VLOOKUP($A125,csapatok!$A:$NN,EC$320,FALSE))-6),'csapat-ranglista'!$A:$FP,EC$321,FALSE)/8,VLOOKUP(VLOOKUP($A125,csapatok!$A:$NN,EC$320,FALSE),'csapat-ranglista'!$A:$FP,EC$321,FALSE)/4),0)</f>
        <v>0</v>
      </c>
      <c r="ED125" s="223">
        <f>IFERROR(IF(RIGHT(VLOOKUP($A125,csapatok!$A:$NN,ED$320,FALSE),5)="Csere",VLOOKUP(LEFT(VLOOKUP($A125,csapatok!$A:$NN,ED$320,FALSE),LEN(VLOOKUP($A125,csapatok!$A:$NN,ED$320,FALSE))-6),'csapat-ranglista'!$A:$FP,ED$321,FALSE)/8,VLOOKUP(VLOOKUP($A125,csapatok!$A:$NN,ED$320,FALSE),'csapat-ranglista'!$A:$FP,ED$321,FALSE)/4),0)</f>
        <v>0</v>
      </c>
      <c r="EE125" s="223">
        <f>IFERROR(IF(RIGHT(VLOOKUP($A125,csapatok!$A:$NN,EE$320,FALSE),5)="Csere",VLOOKUP(LEFT(VLOOKUP($A125,csapatok!$A:$NN,EE$320,FALSE),LEN(VLOOKUP($A125,csapatok!$A:$NN,EE$320,FALSE))-6),'csapat-ranglista'!$A:$FP,EE$321,FALSE)/8,VLOOKUP(VLOOKUP($A125,csapatok!$A:$NN,EE$320,FALSE),'csapat-ranglista'!$A:$FP,EE$321,FALSE)/4),0)</f>
        <v>0</v>
      </c>
      <c r="EF125" s="223">
        <f>IFERROR(IF(RIGHT(VLOOKUP($A125,csapatok!$A:$NN,EF$320,FALSE),5)="Csere",VLOOKUP(LEFT(VLOOKUP($A125,csapatok!$A:$NN,EF$320,FALSE),LEN(VLOOKUP($A125,csapatok!$A:$NN,EF$320,FALSE))-6),'csapat-ranglista'!$A:$FP,EF$321,FALSE)/8,VLOOKUP(VLOOKUP($A125,csapatok!$A:$NN,EF$320,FALSE),'csapat-ranglista'!$A:$FP,EF$321,FALSE)/4),0)</f>
        <v>0</v>
      </c>
      <c r="EG125" s="223">
        <f>IFERROR(IF(RIGHT(VLOOKUP($A125,csapatok!$A:$NN,EG$320,FALSE),5)="Csere",VLOOKUP(LEFT(VLOOKUP($A125,csapatok!$A:$NN,EG$320,FALSE),LEN(VLOOKUP($A125,csapatok!$A:$NN,EG$320,FALSE))-6),'csapat-ranglista'!$A:$FP,EG$321,FALSE)/8,VLOOKUP(VLOOKUP($A125,csapatok!$A:$NN,EG$320,FALSE),'csapat-ranglista'!$A:$FP,EG$321,FALSE)/4),0)</f>
        <v>0</v>
      </c>
      <c r="EH125" s="223">
        <f>IFERROR(IF(RIGHT(VLOOKUP($A125,csapatok!$A:$NN,EH$320,FALSE),5)="Csere",VLOOKUP(LEFT(VLOOKUP($A125,csapatok!$A:$NN,EH$320,FALSE),LEN(VLOOKUP($A125,csapatok!$A:$NN,EH$320,FALSE))-6),'csapat-ranglista'!$A:$FP,EH$321,FALSE)/8,VLOOKUP(VLOOKUP($A125,csapatok!$A:$NN,EH$320,FALSE),'csapat-ranglista'!$A:$FP,EH$321,FALSE)/4),0)</f>
        <v>0</v>
      </c>
      <c r="EI125" s="223">
        <f>IFERROR(IF(RIGHT(VLOOKUP($A125,csapatok!$A:$NN,EI$320,FALSE),5)="Csere",VLOOKUP(LEFT(VLOOKUP($A125,csapatok!$A:$NN,EI$320,FALSE),LEN(VLOOKUP($A125,csapatok!$A:$NN,EI$320,FALSE))-6),'csapat-ranglista'!$A:$FP,EI$321,FALSE)/8,VLOOKUP(VLOOKUP($A125,csapatok!$A:$NN,EI$320,FALSE),'csapat-ranglista'!$A:$FP,EI$321,FALSE)/4),0)</f>
        <v>0</v>
      </c>
      <c r="EJ125" s="223">
        <f>IFERROR(IF(RIGHT(VLOOKUP($A125,csapatok!$A:$NN,EJ$320,FALSE),5)="Csere",VLOOKUP(LEFT(VLOOKUP($A125,csapatok!$A:$NN,EJ$320,FALSE),LEN(VLOOKUP($A125,csapatok!$A:$NN,EJ$320,FALSE))-6),'csapat-ranglista'!$A:$FP,EJ$321,FALSE)/8,VLOOKUP(VLOOKUP($A125,csapatok!$A:$NN,EJ$320,FALSE),'csapat-ranglista'!$A:$FP,EJ$321,FALSE)/4),0)</f>
        <v>0</v>
      </c>
      <c r="EK125" s="223">
        <f>IFERROR(IF(RIGHT(VLOOKUP($A125,csapatok!$A:$NN,EK$320,FALSE),5)="Csere",VLOOKUP(LEFT(VLOOKUP($A125,csapatok!$A:$NN,EK$320,FALSE),LEN(VLOOKUP($A125,csapatok!$A:$NN,EK$320,FALSE))-6),'csapat-ranglista'!$A:$FP,EK$321,FALSE)/8,VLOOKUP(VLOOKUP($A125,csapatok!$A:$NN,EK$320,FALSE),'csapat-ranglista'!$A:$FP,EK$321,FALSE)/4),0)</f>
        <v>0</v>
      </c>
      <c r="EL125" s="223">
        <f>IFERROR(IF(RIGHT(VLOOKUP($A125,csapatok!$A:$NN,EL$320,FALSE),5)="Csere",VLOOKUP(LEFT(VLOOKUP($A125,csapatok!$A:$NN,EL$320,FALSE),LEN(VLOOKUP($A125,csapatok!$A:$NN,EL$320,FALSE))-6),'csapat-ranglista'!$A:$FP,EL$321,FALSE)/8,VLOOKUP(VLOOKUP($A125,csapatok!$A:$NN,EL$320,FALSE),'csapat-ranglista'!$A:$FP,EL$321,FALSE)/4),0)</f>
        <v>0</v>
      </c>
      <c r="EM125" s="223">
        <f>IFERROR(IF(RIGHT(VLOOKUP($A125,csapatok!$A:$NN,EM$320,FALSE),5)="Csere",VLOOKUP(LEFT(VLOOKUP($A125,csapatok!$A:$NN,EM$320,FALSE),LEN(VLOOKUP($A125,csapatok!$A:$NN,EM$320,FALSE))-6),'csapat-ranglista'!$A:$FP,EM$321,FALSE)/8,VLOOKUP(VLOOKUP($A125,csapatok!$A:$NN,EM$320,FALSE),'csapat-ranglista'!$A:$FP,EM$321,FALSE)/4),0)</f>
        <v>0</v>
      </c>
      <c r="EN125" s="223">
        <f>IFERROR(IF(RIGHT(VLOOKUP($A125,csapatok!$A:$NN,EN$320,FALSE),5)="Csere",VLOOKUP(LEFT(VLOOKUP($A125,csapatok!$A:$NN,EN$320,FALSE),LEN(VLOOKUP($A125,csapatok!$A:$NN,EN$320,FALSE))-6),'csapat-ranglista'!$A:$FP,EN$321,FALSE)/8,VLOOKUP(VLOOKUP($A125,csapatok!$A:$NN,EN$320,FALSE),'csapat-ranglista'!$A:$FP,EN$321,FALSE)/4),0)</f>
        <v>0</v>
      </c>
      <c r="EO125" s="223">
        <f>IFERROR(IF(RIGHT(VLOOKUP($A125,csapatok!$A:$NN,EO$320,FALSE),5)="Csere",VLOOKUP(LEFT(VLOOKUP($A125,csapatok!$A:$NN,EO$320,FALSE),LEN(VLOOKUP($A125,csapatok!$A:$NN,EO$320,FALSE))-6),'csapat-ranglista'!$A:$FP,EO$321,FALSE)/8,VLOOKUP(VLOOKUP($A125,csapatok!$A:$NN,EO$320,FALSE),'csapat-ranglista'!$A:$FP,EO$321,FALSE)/4),0)</f>
        <v>0</v>
      </c>
      <c r="EP125" s="223">
        <f>IFERROR(IF(RIGHT(VLOOKUP($A125,csapatok!$A:$NN,EP$320,FALSE),5)="Csere",VLOOKUP(LEFT(VLOOKUP($A125,csapatok!$A:$NN,EP$320,FALSE),LEN(VLOOKUP($A125,csapatok!$A:$NN,EP$320,FALSE))-6),'csapat-ranglista'!$A:$FP,EP$321,FALSE)/8,VLOOKUP(VLOOKUP($A125,csapatok!$A:$NN,EP$320,FALSE),'csapat-ranglista'!$A:$FP,EP$321,FALSE)/4),0)</f>
        <v>0</v>
      </c>
      <c r="EQ125" s="223">
        <f>IFERROR(IF(RIGHT(VLOOKUP($A125,csapatok!$A:$NN,EQ$320,FALSE),5)="Csere",VLOOKUP(LEFT(VLOOKUP($A125,csapatok!$A:$NN,EQ$320,FALSE),LEN(VLOOKUP($A125,csapatok!$A:$NN,EQ$320,FALSE))-6),'csapat-ranglista'!$A:$FP,EQ$321,FALSE)/8,VLOOKUP(VLOOKUP($A125,csapatok!$A:$NN,EQ$320,FALSE),'csapat-ranglista'!$A:$FP,EQ$321,FALSE)/4),0)</f>
        <v>0</v>
      </c>
      <c r="ER125" s="223">
        <f>IFERROR(IF(RIGHT(VLOOKUP($A125,csapatok!$A:$NN,ER$320,FALSE),5)="Csere",VLOOKUP(LEFT(VLOOKUP($A125,csapatok!$A:$NN,ER$320,FALSE),LEN(VLOOKUP($A125,csapatok!$A:$NN,ER$320,FALSE))-6),'csapat-ranglista'!$A:$FP,ER$321,FALSE)/8,VLOOKUP(VLOOKUP($A125,csapatok!$A:$NN,ER$320,FALSE),'csapat-ranglista'!$A:$FP,ER$321,FALSE)/4),0)</f>
        <v>0</v>
      </c>
      <c r="ES125" s="223">
        <f>IFERROR(IF(RIGHT(VLOOKUP($A125,csapatok!$A:$NN,ES$320,FALSE),5)="Csere",VLOOKUP(LEFT(VLOOKUP($A125,csapatok!$A:$NN,ES$320,FALSE),LEN(VLOOKUP($A125,csapatok!$A:$NN,ES$320,FALSE))-6),'csapat-ranglista'!$A:$FP,ES$321,FALSE)/8,VLOOKUP(VLOOKUP($A125,csapatok!$A:$NN,ES$320,FALSE),'csapat-ranglista'!$A:$FP,ES$321,FALSE)/4),0)</f>
        <v>0</v>
      </c>
      <c r="ET125" s="223">
        <f>IFERROR(IF(RIGHT(VLOOKUP($A125,csapatok!$A:$NN,ET$320,FALSE),5)="Csere",VLOOKUP(LEFT(VLOOKUP($A125,csapatok!$A:$NN,ET$320,FALSE),LEN(VLOOKUP($A125,csapatok!$A:$NN,ET$320,FALSE))-6),'csapat-ranglista'!$A:$FP,ET$321,FALSE)/8,VLOOKUP(VLOOKUP($A125,csapatok!$A:$NN,ET$320,FALSE),'csapat-ranglista'!$A:$FP,ET$321,FALSE)/4),0)</f>
        <v>0</v>
      </c>
      <c r="EU125" s="223">
        <f>IFERROR(IF(RIGHT(VLOOKUP($A125,csapatok!$A:$NN,EU$320,FALSE),5)="Csere",VLOOKUP(LEFT(VLOOKUP($A125,csapatok!$A:$NN,EU$320,FALSE),LEN(VLOOKUP($A125,csapatok!$A:$NN,EU$320,FALSE))-6),'csapat-ranglista'!$A:$FP,EU$321,FALSE)/8,VLOOKUP(VLOOKUP($A125,csapatok!$A:$NN,EU$320,FALSE),'csapat-ranglista'!$A:$FP,EU$321,FALSE)/4),0)</f>
        <v>0</v>
      </c>
      <c r="EV125" s="223">
        <f>IFERROR(IF(RIGHT(VLOOKUP($A125,csapatok!$A:$NN,EV$320,FALSE),5)="Csere",VLOOKUP(LEFT(VLOOKUP($A125,csapatok!$A:$NN,EV$320,FALSE),LEN(VLOOKUP($A125,csapatok!$A:$NN,EV$320,FALSE))-6),'csapat-ranglista'!$A:$FP,EV$321,FALSE)/8,VLOOKUP(VLOOKUP($A125,csapatok!$A:$NN,EV$320,FALSE),'csapat-ranglista'!$A:$FP,EV$321,FALSE)/4),0)</f>
        <v>0</v>
      </c>
      <c r="EW125" s="223">
        <f>IFERROR(IF(RIGHT(VLOOKUP($A125,csapatok!$A:$NN,EW$320,FALSE),5)="Csere",VLOOKUP(LEFT(VLOOKUP($A125,csapatok!$A:$NN,EW$320,FALSE),LEN(VLOOKUP($A125,csapatok!$A:$NN,EW$320,FALSE))-6),'csapat-ranglista'!$A:$FP,EW$321,FALSE)/8,VLOOKUP(VLOOKUP($A125,csapatok!$A:$NN,EW$320,FALSE),'csapat-ranglista'!$A:$FP,EW$321,FALSE)/4),0)</f>
        <v>0</v>
      </c>
      <c r="EX125" s="223">
        <f>IFERROR(IF(RIGHT(VLOOKUP($A125,csapatok!$A:$NN,EX$320,FALSE),5)="Csere",VLOOKUP(LEFT(VLOOKUP($A125,csapatok!$A:$NN,EX$320,FALSE),LEN(VLOOKUP($A125,csapatok!$A:$NN,EX$320,FALSE))-6),'csapat-ranglista'!$A:$FP,EX$321,FALSE)/8,VLOOKUP(VLOOKUP($A125,csapatok!$A:$NN,EX$320,FALSE),'csapat-ranglista'!$A:$FP,EX$321,FALSE)/4),0)</f>
        <v>0</v>
      </c>
      <c r="EY125" s="223">
        <f>IFERROR(IF(RIGHT(VLOOKUP($A125,csapatok!$A:$NN,EY$320,FALSE),5)="Csere",VLOOKUP(LEFT(VLOOKUP($A125,csapatok!$A:$NN,EY$320,FALSE),LEN(VLOOKUP($A125,csapatok!$A:$NN,EY$320,FALSE))-6),'csapat-ranglista'!$A:$FP,EY$321,FALSE)/8,VLOOKUP(VLOOKUP($A125,csapatok!$A:$NN,EY$320,FALSE),'csapat-ranglista'!$A:$FP,EY$321,FALSE)/4),0)</f>
        <v>0</v>
      </c>
      <c r="EZ125" s="223">
        <f>IFERROR(IF(RIGHT(VLOOKUP($A125,csapatok!$A:$NN,EZ$320,FALSE),5)="Csere",VLOOKUP(LEFT(VLOOKUP($A125,csapatok!$A:$NN,EZ$320,FALSE),LEN(VLOOKUP($A125,csapatok!$A:$NN,EZ$320,FALSE))-6),'csapat-ranglista'!$A:$FP,EZ$321,FALSE)/8,VLOOKUP(VLOOKUP($A125,csapatok!$A:$NN,EZ$320,FALSE),'csapat-ranglista'!$A:$FP,EZ$321,FALSE)/4),0)</f>
        <v>0</v>
      </c>
      <c r="FA125" s="223">
        <f>IFERROR(IF(RIGHT(VLOOKUP($A125,csapatok!$A:$NN,FA$320,FALSE),5)="Csere",VLOOKUP(LEFT(VLOOKUP($A125,csapatok!$A:$NN,FA$320,FALSE),LEN(VLOOKUP($A125,csapatok!$A:$NN,FA$320,FALSE))-6),'csapat-ranglista'!$A:$FP,FA$321,FALSE)/8,VLOOKUP(VLOOKUP($A125,csapatok!$A:$NN,FA$320,FALSE),'csapat-ranglista'!$A:$FP,FA$321,FALSE)/4),0)</f>
        <v>0</v>
      </c>
      <c r="FB125" s="223">
        <f>IFERROR(IF(RIGHT(VLOOKUP($A125,csapatok!$A:$NN,FB$320,FALSE),5)="Csere",VLOOKUP(LEFT(VLOOKUP($A125,csapatok!$A:$NN,FB$320,FALSE),LEN(VLOOKUP($A125,csapatok!$A:$NN,FB$320,FALSE))-6),'csapat-ranglista'!$A:$FP,FB$321,FALSE)/8,VLOOKUP(VLOOKUP($A125,csapatok!$A:$NN,FB$320,FALSE),'csapat-ranglista'!$A:$FP,FB$321,FALSE)/4),0)</f>
        <v>0</v>
      </c>
      <c r="FC125" s="223">
        <f>IFERROR(IF(RIGHT(VLOOKUP($A125,csapatok!$A:$NN,FC$320,FALSE),5)="Csere",VLOOKUP(LEFT(VLOOKUP($A125,csapatok!$A:$NN,FC$320,FALSE),LEN(VLOOKUP($A125,csapatok!$A:$NN,FC$320,FALSE))-6),'csapat-ranglista'!$A:$FP,FC$321,FALSE)/8,VLOOKUP(VLOOKUP($A125,csapatok!$A:$NN,FC$320,FALSE),'csapat-ranglista'!$A:$FP,FC$321,FALSE)/4),0)</f>
        <v>0</v>
      </c>
      <c r="FD125" s="224">
        <f>versenyek!$QY$11*IFERROR(VLOOKUP(VLOOKUP($A125,versenyek!QX:QZ,3,FALSE),szabalyok!$A$16:$B$23,2,FALSE)/4,0)</f>
        <v>0</v>
      </c>
      <c r="FE125" s="224">
        <f>versenyek!$RB$11*IFERROR(VLOOKUP(VLOOKUP($A125,versenyek!RA:RC,3,FALSE),szabalyok!$A$16:$B$23,2,FALSE)/4,0)</f>
        <v>0</v>
      </c>
      <c r="FF125" s="223">
        <f>IFERROR(IF(RIGHT(VLOOKUP($A125,csapatok!$A:$NN,FF$320,FALSE),5)="Csere",VLOOKUP(LEFT(VLOOKUP($A125,csapatok!$A:$NN,FF$320,FALSE),LEN(VLOOKUP($A125,csapatok!$A:$NN,FF$320,FALSE))-6),'csapat-ranglista'!$A:$FP,FF$321,FALSE)/8,VLOOKUP(VLOOKUP($A125,csapatok!$A:$NN,FF$320,FALSE),'csapat-ranglista'!$A:$FP,FF$321,FALSE)/4),0)</f>
        <v>1.5018292599754686</v>
      </c>
      <c r="FG125" s="223">
        <f>IFERROR(IF(RIGHT(VLOOKUP($A125,csapatok!$A:$NN,FG$320,FALSE),5)="Csere",VLOOKUP(LEFT(VLOOKUP($A125,csapatok!$A:$NN,FG$320,FALSE),LEN(VLOOKUP($A125,csapatok!$A:$NN,FG$320,FALSE))-6),'csapat-ranglista'!$A:$FP,FG$321,FALSE)/8,VLOOKUP(VLOOKUP($A125,csapatok!$A:$NN,FG$320,FALSE),'csapat-ranglista'!$A:$FP,FG$321,FALSE)/4),0)</f>
        <v>0</v>
      </c>
      <c r="FH125" s="223">
        <f>IFERROR(IF(RIGHT(VLOOKUP($A125,csapatok!$A:$NN,FH$320,FALSE),5)="Csere",VLOOKUP(LEFT(VLOOKUP($A125,csapatok!$A:$NN,FH$320,FALSE),LEN(VLOOKUP($A125,csapatok!$A:$NN,FH$320,FALSE))-6),'csapat-ranglista'!$A:$FP,FH$321,FALSE)/8,VLOOKUP(VLOOKUP($A125,csapatok!$A:$NN,FH$320,FALSE),'csapat-ranglista'!$A:$FP,FH$321,FALSE)/4),0)</f>
        <v>0</v>
      </c>
      <c r="FI125" s="223">
        <f>IFERROR(IF(RIGHT(VLOOKUP($A125,csapatok!$A:$NN,FI$320,FALSE),5)="Csere",VLOOKUP(LEFT(VLOOKUP($A125,csapatok!$A:$NN,FI$320,FALSE),LEN(VLOOKUP($A125,csapatok!$A:$NN,FI$320,FALSE))-6),'csapat-ranglista'!$A:$FP,FI$321,FALSE)/8,VLOOKUP(VLOOKUP($A125,csapatok!$A:$NN,FI$320,FALSE),'csapat-ranglista'!$A:$FP,FI$321,FALSE)/4),0)</f>
        <v>0</v>
      </c>
      <c r="FJ125" s="223">
        <f>IFERROR(IF(RIGHT(VLOOKUP($A125,csapatok!$A:$NN,FJ$320,FALSE),5)="Csere",VLOOKUP(LEFT(VLOOKUP($A125,csapatok!$A:$NN,FJ$320,FALSE),LEN(VLOOKUP($A125,csapatok!$A:$NN,FJ$320,FALSE))-6),'csapat-ranglista'!$A:$FP,FJ$321,FALSE)/8,VLOOKUP(VLOOKUP($A125,csapatok!$A:$NN,FJ$320,FALSE),'csapat-ranglista'!$A:$FP,FJ$321,FALSE)/4),0)</f>
        <v>0</v>
      </c>
      <c r="FK125" s="223">
        <f>IFERROR(IF(RIGHT(VLOOKUP($A125,csapatok!$A:$NN,FK$320,FALSE),5)="Csere",VLOOKUP(LEFT(VLOOKUP($A125,csapatok!$A:$NN,FK$320,FALSE),LEN(VLOOKUP($A125,csapatok!$A:$NN,FK$320,FALSE))-6),'csapat-ranglista'!$A:$FP,FK$321,FALSE)/8,VLOOKUP(VLOOKUP($A125,csapatok!$A:$NN,FK$320,FALSE),'csapat-ranglista'!$A:$FP,FK$321,FALSE)/4),0)</f>
        <v>0</v>
      </c>
      <c r="FL125" s="223">
        <f>IFERROR(IF(RIGHT(VLOOKUP($A125,csapatok!$A:$NN,FL$320,FALSE),5)="Csere",VLOOKUP(LEFT(VLOOKUP($A125,csapatok!$A:$NN,FL$320,FALSE),LEN(VLOOKUP($A125,csapatok!$A:$NN,FL$320,FALSE))-6),'csapat-ranglista'!$A:$FP,FL$321,FALSE)/8,VLOOKUP(VLOOKUP($A125,csapatok!$A:$NN,FL$320,FALSE),'csapat-ranglista'!$A:$FP,FL$321,FALSE)/4),0)</f>
        <v>0</v>
      </c>
      <c r="FM125" s="223">
        <f>IFERROR(IF(RIGHT(VLOOKUP($A125,csapatok!$A:$NN,FM$320,FALSE),5)="Csere",VLOOKUP(LEFT(VLOOKUP($A125,csapatok!$A:$NN,FM$320,FALSE),LEN(VLOOKUP($A125,csapatok!$A:$NN,FM$320,FALSE))-6),'csapat-ranglista'!$A:$FP,FM$321,FALSE)/8,VLOOKUP(VLOOKUP($A125,csapatok!$A:$NN,FM$320,FALSE),'csapat-ranglista'!$A:$FP,FM$321,FALSE)/4),0)</f>
        <v>0</v>
      </c>
      <c r="FN125" s="223">
        <f>IFERROR(IF(RIGHT(VLOOKUP($A125,csapatok!$A:$NN,FN$320,FALSE),5)="Csere",VLOOKUP(LEFT(VLOOKUP($A125,csapatok!$A:$NN,FN$320,FALSE),LEN(VLOOKUP($A125,csapatok!$A:$NN,FN$320,FALSE))-6),'csapat-ranglista'!$A:$FP,FN$321,FALSE)/8,VLOOKUP(VLOOKUP($A125,csapatok!$A:$NN,FN$320,FALSE),'csapat-ranglista'!$A:$FP,FN$321,FALSE)/4),0)</f>
        <v>0</v>
      </c>
      <c r="FO125" s="223">
        <f>IFERROR(IF(RIGHT(VLOOKUP($A125,csapatok!$A:$NN,FO$320,FALSE),5)="Csere",VLOOKUP(LEFT(VLOOKUP($A125,csapatok!$A:$NN,FO$320,FALSE),LEN(VLOOKUP($A125,csapatok!$A:$NN,FO$320,FALSE))-6),'csapat-ranglista'!$A:$FP,FO$321,FALSE)/8,VLOOKUP(VLOOKUP($A125,csapatok!$A:$NN,FO$320,FALSE),'csapat-ranglista'!$A:$FP,FO$321,FALSE)/4),0)</f>
        <v>0</v>
      </c>
      <c r="FP125" s="223">
        <f>IFERROR(IF(RIGHT(VLOOKUP($A125,csapatok!$A:$NN,FP$320,FALSE),5)="Csere",VLOOKUP(LEFT(VLOOKUP($A125,csapatok!$A:$NN,FP$320,FALSE),LEN(VLOOKUP($A125,csapatok!$A:$NN,FP$320,FALSE))-6),'csapat-ranglista'!$A:$FP,FP$321,FALSE)/8,VLOOKUP(VLOOKUP($A125,csapatok!$A:$NN,FP$320,FALSE),'csapat-ranglista'!$A:$FP,FP$321,FALSE)/4),0)</f>
        <v>0</v>
      </c>
      <c r="FQ125" s="223">
        <f>IFERROR(IF(RIGHT(VLOOKUP($A125,csapatok!$A:$NN,FQ$320,FALSE),5)="Csere",VLOOKUP(LEFT(VLOOKUP($A125,csapatok!$A:$NN,FQ$320,FALSE),LEN(VLOOKUP($A125,csapatok!$A:$NN,FQ$320,FALSE))-6),'csapat-ranglista'!$A:$FP,FQ$321,FALSE)/8,VLOOKUP(VLOOKUP($A125,csapatok!$A:$NN,FQ$320,FALSE),'csapat-ranglista'!$A:$FP,FQ$321,FALSE)/4),0)</f>
        <v>0</v>
      </c>
      <c r="FR125" s="223">
        <f>IFERROR(IF(RIGHT(VLOOKUP($A125,csapatok!$A:$NN,FR$320,FALSE),5)="Csere",VLOOKUP(LEFT(VLOOKUP($A125,csapatok!$A:$NN,FR$320,FALSE),LEN(VLOOKUP($A125,csapatok!$A:$NN,FR$320,FALSE))-6),'csapat-ranglista'!$A:$FP,FR$321,FALSE)/8,VLOOKUP(VLOOKUP($A125,csapatok!$A:$NN,FR$320,FALSE),'csapat-ranglista'!$A:$FP,FR$321,FALSE)/4),0)</f>
        <v>0</v>
      </c>
      <c r="FS125" s="223">
        <f>IFERROR(IF(RIGHT(VLOOKUP($A125,csapatok!$A:$NN,FS$320,FALSE),5)="Csere",VLOOKUP(LEFT(VLOOKUP($A125,csapatok!$A:$NN,FS$320,FALSE),LEN(VLOOKUP($A125,csapatok!$A:$NN,FS$320,FALSE))-6),'csapat-ranglista'!$A:$FP,FS$321,FALSE)/8,VLOOKUP(VLOOKUP($A125,csapatok!$A:$NN,FS$320,FALSE),'csapat-ranglista'!$A:$FP,FS$321,FALSE)/4),0)</f>
        <v>0</v>
      </c>
      <c r="FT125" s="223">
        <f>IFERROR(IF(RIGHT(VLOOKUP($A125,csapatok!$A:$NN,FT$320,FALSE),5)="Csere",VLOOKUP(LEFT(VLOOKUP($A125,csapatok!$A:$NN,FT$320,FALSE),LEN(VLOOKUP($A125,csapatok!$A:$NN,FT$320,FALSE))-6),'csapat-ranglista'!$A:$FP,FT$321,FALSE)/8,VLOOKUP(VLOOKUP($A125,csapatok!$A:$NN,FT$320,FALSE),'csapat-ranglista'!$A:$FP,FT$321,FALSE)/4),0)</f>
        <v>0</v>
      </c>
      <c r="FU125" s="223">
        <f>IFERROR(IF(RIGHT(VLOOKUP($A125,csapatok!$A:$NN,FU$320,FALSE),5)="Csere",VLOOKUP(LEFT(VLOOKUP($A125,csapatok!$A:$NN,FU$320,FALSE),LEN(VLOOKUP($A125,csapatok!$A:$NN,FU$320,FALSE))-6),'csapat-ranglista'!$A:$FP,FU$321,FALSE)/8,VLOOKUP(VLOOKUP($A125,csapatok!$A:$NN,FU$320,FALSE),'csapat-ranglista'!$A:$FP,FU$321,FALSE)/4),0)</f>
        <v>0</v>
      </c>
      <c r="FV125" s="223">
        <f>IFERROR(IF(RIGHT(VLOOKUP($A125,csapatok!$A:$NN,FV$320,FALSE),5)="Csere",VLOOKUP(LEFT(VLOOKUP($A125,csapatok!$A:$NN,FV$320,FALSE),LEN(VLOOKUP($A125,csapatok!$A:$NN,FV$320,FALSE))-6),'csapat-ranglista'!$A:$FP,FV$321,FALSE)/8,VLOOKUP(VLOOKUP($A125,csapatok!$A:$NN,FV$320,FALSE),'csapat-ranglista'!$A:$FP,FV$321,FALSE)/4),0)</f>
        <v>0</v>
      </c>
      <c r="FW125" s="223">
        <f>IFERROR(IF(RIGHT(VLOOKUP($A125,csapatok!$A:$NN,FW$320,FALSE),5)="Csere",VLOOKUP(LEFT(VLOOKUP($A125,csapatok!$A:$NN,FW$320,FALSE),LEN(VLOOKUP($A125,csapatok!$A:$NN,FW$320,FALSE))-6),'csapat-ranglista'!$A:$FP,FW$321,FALSE)/8,VLOOKUP(VLOOKUP($A125,csapatok!$A:$NN,FW$320,FALSE),'csapat-ranglista'!$A:$FP,FW$321,FALSE)/4),0)</f>
        <v>0</v>
      </c>
      <c r="FX125" s="223">
        <f>IFERROR(IF(RIGHT(VLOOKUP($A125,csapatok!$A:$NN,FX$320,FALSE),5)="Csere",VLOOKUP(LEFT(VLOOKUP($A125,csapatok!$A:$NN,FX$320,FALSE),LEN(VLOOKUP($A125,csapatok!$A:$NN,FX$320,FALSE))-6),'csapat-ranglista'!$A:$FP,FX$321,FALSE)/8,VLOOKUP(VLOOKUP($A125,csapatok!$A:$NN,FX$320,FALSE),'csapat-ranglista'!$A:$FP,FX$321,FALSE)/4),0)</f>
        <v>0</v>
      </c>
      <c r="FY125" s="223">
        <f>IFERROR(IF(RIGHT(VLOOKUP($A125,csapatok!$A:$NN,FY$320,FALSE),5)="Csere",VLOOKUP(LEFT(VLOOKUP($A125,csapatok!$A:$NN,FY$320,FALSE),LEN(VLOOKUP($A125,csapatok!$A:$NN,FY$320,FALSE))-6),'csapat-ranglista'!$A:$FP,FY$321,FALSE)/8,VLOOKUP(VLOOKUP($A125,csapatok!$A:$NN,FY$320,FALSE),'csapat-ranglista'!$A:$FP,FY$321,FALSE)/4),0)</f>
        <v>0</v>
      </c>
      <c r="FZ125" s="223">
        <f>IFERROR(IF(RIGHT(VLOOKUP($A125,csapatok!$A:$NN,FZ$320,FALSE),5)="Csere",VLOOKUP(LEFT(VLOOKUP($A125,csapatok!$A:$NN,FZ$320,FALSE),LEN(VLOOKUP($A125,csapatok!$A:$NN,FZ$320,FALSE))-6),'csapat-ranglista'!$A:$FP,FZ$321,FALSE)/8,VLOOKUP(VLOOKUP($A125,csapatok!$A:$NN,FZ$320,FALSE),'csapat-ranglista'!$A:$FP,FZ$321,FALSE)/4),0)</f>
        <v>0</v>
      </c>
      <c r="GA125" s="223">
        <f>IFERROR(IF(RIGHT(VLOOKUP($A125,csapatok!$A:$NN,GA$320,FALSE),5)="Csere",VLOOKUP(LEFT(VLOOKUP($A125,csapatok!$A:$NN,GA$320,FALSE),LEN(VLOOKUP($A125,csapatok!$A:$NN,GA$320,FALSE))-6),'csapat-ranglista'!$A:$FP,GA$321,FALSE)/8,VLOOKUP(VLOOKUP($A125,csapatok!$A:$NN,GA$320,FALSE),'csapat-ranglista'!$A:$FP,GA$321,FALSE)/4),0)</f>
        <v>0</v>
      </c>
      <c r="GB125" s="223">
        <f>IFERROR(IF(RIGHT(VLOOKUP($A125,csapatok!$A:$NN,GB$320,FALSE),5)="Csere",VLOOKUP(LEFT(VLOOKUP($A125,csapatok!$A:$NN,GB$320,FALSE),LEN(VLOOKUP($A125,csapatok!$A:$NN,GB$320,FALSE))-6),'csapat-ranglista'!$A:$FP,GB$321,FALSE)/8,VLOOKUP(VLOOKUP($A125,csapatok!$A:$NN,GB$320,FALSE),'csapat-ranglista'!$A:$FP,GB$321,FALSE)/4),0)</f>
        <v>0</v>
      </c>
      <c r="GC125" s="223">
        <f>IFERROR(IF(RIGHT(VLOOKUP($A125,csapatok!$A:$NN,GC$320,FALSE),5)="Csere",VLOOKUP(LEFT(VLOOKUP($A125,csapatok!$A:$NN,GC$320,FALSE),LEN(VLOOKUP($A125,csapatok!$A:$NN,GC$320,FALSE))-6),'csapat-ranglista'!$A:$FP,GC$321,FALSE)/8,VLOOKUP(VLOOKUP($A125,csapatok!$A:$NN,GC$320,FALSE),'csapat-ranglista'!$A:$FP,GC$321,FALSE)/4),0)</f>
        <v>0</v>
      </c>
      <c r="GD125" s="247">
        <f>SUM(EQ125:GC125)</f>
        <v>1.5018292599754686</v>
      </c>
    </row>
    <row r="126" spans="1:186">
      <c r="A126" s="32" t="s">
        <v>192</v>
      </c>
      <c r="B126" s="2">
        <v>27919</v>
      </c>
      <c r="C126" s="131" t="str">
        <f>IF(B126=0,"",IF(B126&lt;$C$1,"felnőtt","ifi"))</f>
        <v>felnőtt</v>
      </c>
      <c r="D126" s="32" t="s">
        <v>9</v>
      </c>
      <c r="E126" s="45">
        <v>72</v>
      </c>
      <c r="F126" s="32">
        <v>0</v>
      </c>
      <c r="G126" s="32">
        <v>6.7148078164635647</v>
      </c>
      <c r="H126" s="32">
        <v>3.1696393630270014</v>
      </c>
      <c r="I126" s="32">
        <v>3.3983939795270959</v>
      </c>
      <c r="J126" s="32">
        <v>7.4758539917251614</v>
      </c>
      <c r="K126" s="32">
        <v>0</v>
      </c>
      <c r="L126" s="32">
        <v>2.3995488553331357</v>
      </c>
      <c r="M126" s="32">
        <v>0</v>
      </c>
      <c r="N126" s="32">
        <v>31.01137426743886</v>
      </c>
      <c r="O126" s="32">
        <v>0</v>
      </c>
      <c r="P126" s="32">
        <v>0</v>
      </c>
      <c r="Q126" s="32">
        <v>0</v>
      </c>
      <c r="R126" s="32">
        <v>0</v>
      </c>
      <c r="S126" s="32">
        <v>12.4936553328288</v>
      </c>
      <c r="T126" s="32">
        <v>18.626517470140559</v>
      </c>
      <c r="U126" s="32">
        <v>0</v>
      </c>
      <c r="V126" s="32">
        <v>0</v>
      </c>
      <c r="W126" s="32">
        <v>8.200560189250389</v>
      </c>
      <c r="X126" s="32">
        <f>IFERROR(IF(RIGHT(VLOOKUP($A126,csapatok!$A:$BL,X$320,FALSE),5)="Csere",VLOOKUP(LEFT(VLOOKUP($A126,csapatok!$A:$BL,X$320,FALSE),LEN(VLOOKUP($A126,csapatok!$A:$BL,X$320,FALSE))-6),'csapat-ranglista'!$A:$FP,X$321,FALSE)/8,VLOOKUP(VLOOKUP($A126,csapatok!$A:$BL,X$320,FALSE),'csapat-ranglista'!$A:$FP,X$321,FALSE)/4),0)</f>
        <v>0</v>
      </c>
      <c r="Y126" s="32">
        <f>IFERROR(IF(RIGHT(VLOOKUP($A126,csapatok!$A:$BL,Y$320,FALSE),5)="Csere",VLOOKUP(LEFT(VLOOKUP($A126,csapatok!$A:$BL,Y$320,FALSE),LEN(VLOOKUP($A126,csapatok!$A:$BL,Y$320,FALSE))-6),'csapat-ranglista'!$A:$FP,Y$321,FALSE)/8,VLOOKUP(VLOOKUP($A126,csapatok!$A:$BL,Y$320,FALSE),'csapat-ranglista'!$A:$FP,Y$321,FALSE)/4),0)</f>
        <v>0</v>
      </c>
      <c r="Z126" s="32">
        <f>IFERROR(IF(RIGHT(VLOOKUP($A126,csapatok!$A:$BL,Z$320,FALSE),5)="Csere",VLOOKUP(LEFT(VLOOKUP($A126,csapatok!$A:$BL,Z$320,FALSE),LEN(VLOOKUP($A126,csapatok!$A:$BL,Z$320,FALSE))-6),'csapat-ranglista'!$A:$FP,Z$321,FALSE)/8,VLOOKUP(VLOOKUP($A126,csapatok!$A:$BL,Z$320,FALSE),'csapat-ranglista'!$A:$FP,Z$321,FALSE)/4),0)</f>
        <v>0</v>
      </c>
      <c r="AA126" s="32">
        <f>IFERROR(IF(RIGHT(VLOOKUP($A126,csapatok!$A:$BL,AA$320,FALSE),5)="Csere",VLOOKUP(LEFT(VLOOKUP($A126,csapatok!$A:$BL,AA$320,FALSE),LEN(VLOOKUP($A126,csapatok!$A:$BL,AA$320,FALSE))-6),'csapat-ranglista'!$A:$FP,AA$321,FALSE)/8,VLOOKUP(VLOOKUP($A126,csapatok!$A:$BL,AA$320,FALSE),'csapat-ranglista'!$A:$FP,AA$321,FALSE)/4),0)</f>
        <v>0</v>
      </c>
      <c r="AB126" s="223">
        <f>IFERROR(IF(RIGHT(VLOOKUP($A126,csapatok!$A:$BL,AB$320,FALSE),5)="Csere",VLOOKUP(LEFT(VLOOKUP($A126,csapatok!$A:$BL,AB$320,FALSE),LEN(VLOOKUP($A126,csapatok!$A:$BL,AB$320,FALSE))-6),'csapat-ranglista'!$A:$FP,AB$321,FALSE)/8,VLOOKUP(VLOOKUP($A126,csapatok!$A:$BL,AB$320,FALSE),'csapat-ranglista'!$A:$FP,AB$321,FALSE)/4),0)</f>
        <v>5.0290087831601413</v>
      </c>
      <c r="AC126" s="223">
        <f>IFERROR(IF(RIGHT(VLOOKUP($A126,csapatok!$A:$BL,AC$320,FALSE),5)="Csere",VLOOKUP(LEFT(VLOOKUP($A126,csapatok!$A:$BL,AC$320,FALSE),LEN(VLOOKUP($A126,csapatok!$A:$BL,AC$320,FALSE))-6),'csapat-ranglista'!$A:$FP,AC$321,FALSE)/8,VLOOKUP(VLOOKUP($A126,csapatok!$A:$BL,AC$320,FALSE),'csapat-ranglista'!$A:$FP,AC$321,FALSE)/4),0)</f>
        <v>0</v>
      </c>
      <c r="AD126" s="223">
        <f>IFERROR(IF(RIGHT(VLOOKUP($A126,csapatok!$A:$BL,AD$320,FALSE),5)="Csere",VLOOKUP(LEFT(VLOOKUP($A126,csapatok!$A:$BL,AD$320,FALSE),LEN(VLOOKUP($A126,csapatok!$A:$BL,AD$320,FALSE))-6),'csapat-ranglista'!$A:$FP,AD$321,FALSE)/8,VLOOKUP(VLOOKUP($A126,csapatok!$A:$BL,AD$320,FALSE),'csapat-ranglista'!$A:$FP,AD$321,FALSE)/4),0)</f>
        <v>0</v>
      </c>
      <c r="AE126" s="223">
        <f>IFERROR(IF(RIGHT(VLOOKUP($A126,csapatok!$A:$BL,AE$320,FALSE),5)="Csere",VLOOKUP(LEFT(VLOOKUP($A126,csapatok!$A:$BL,AE$320,FALSE),LEN(VLOOKUP($A126,csapatok!$A:$BL,AE$320,FALSE))-6),'csapat-ranglista'!$A:$FP,AE$321,FALSE)/8,VLOOKUP(VLOOKUP($A126,csapatok!$A:$BL,AE$320,FALSE),'csapat-ranglista'!$A:$FP,AE$321,FALSE)/4),0)</f>
        <v>0</v>
      </c>
      <c r="AF126" s="223">
        <f>IFERROR(IF(RIGHT(VLOOKUP($A126,csapatok!$A:$BL,AF$320,FALSE),5)="Csere",VLOOKUP(LEFT(VLOOKUP($A126,csapatok!$A:$BL,AF$320,FALSE),LEN(VLOOKUP($A126,csapatok!$A:$BL,AF$320,FALSE))-6),'csapat-ranglista'!$A:$FP,AF$321,FALSE)/8,VLOOKUP(VLOOKUP($A126,csapatok!$A:$BL,AF$320,FALSE),'csapat-ranglista'!$A:$FP,AF$321,FALSE)/4),0)</f>
        <v>0</v>
      </c>
      <c r="AG126" s="223">
        <f>IFERROR(IF(RIGHT(VLOOKUP($A126,csapatok!$A:$BL,AG$320,FALSE),5)="Csere",VLOOKUP(LEFT(VLOOKUP($A126,csapatok!$A:$BL,AG$320,FALSE),LEN(VLOOKUP($A126,csapatok!$A:$BL,AG$320,FALSE))-6),'csapat-ranglista'!$A:$FP,AG$321,FALSE)/8,VLOOKUP(VLOOKUP($A126,csapatok!$A:$BL,AG$320,FALSE),'csapat-ranglista'!$A:$FP,AG$321,FALSE)/4),0)</f>
        <v>4.2863103812433989</v>
      </c>
      <c r="AH126" s="223">
        <f>IFERROR(IF(RIGHT(VLOOKUP($A126,csapatok!$A:$BL,AH$320,FALSE),5)="Csere",VLOOKUP(LEFT(VLOOKUP($A126,csapatok!$A:$BL,AH$320,FALSE),LEN(VLOOKUP($A126,csapatok!$A:$BL,AH$320,FALSE))-6),'csapat-ranglista'!$A:$FP,AH$321,FALSE)/8,VLOOKUP(VLOOKUP($A126,csapatok!$A:$BL,AH$320,FALSE),'csapat-ranglista'!$A:$FP,AH$321,FALSE)/4),0)</f>
        <v>0</v>
      </c>
      <c r="AI126" s="223">
        <f>IFERROR(IF(RIGHT(VLOOKUP($A126,csapatok!$A:$BL,AI$320,FALSE),5)="Csere",VLOOKUP(LEFT(VLOOKUP($A126,csapatok!$A:$BL,AI$320,FALSE),LEN(VLOOKUP($A126,csapatok!$A:$BL,AI$320,FALSE))-6),'csapat-ranglista'!$A:$FP,AI$321,FALSE)/8,VLOOKUP(VLOOKUP($A126,csapatok!$A:$BL,AI$320,FALSE),'csapat-ranglista'!$A:$FP,AI$321,FALSE)/4),0)</f>
        <v>9.4785324469982157</v>
      </c>
      <c r="AJ126" s="223">
        <f>IFERROR(IF(RIGHT(VLOOKUP($A126,csapatok!$A:$BL,AJ$320,FALSE),5)="Csere",VLOOKUP(LEFT(VLOOKUP($A126,csapatok!$A:$BL,AJ$320,FALSE),LEN(VLOOKUP($A126,csapatok!$A:$BL,AJ$320,FALSE))-6),'csapat-ranglista'!$A:$FP,AJ$321,FALSE)/8,VLOOKUP(VLOOKUP($A126,csapatok!$A:$BL,AJ$320,FALSE),'csapat-ranglista'!$A:$FP,AJ$321,FALSE)/2),0)</f>
        <v>0</v>
      </c>
      <c r="AK126" s="223">
        <f>IFERROR(IF(RIGHT(VLOOKUP($A126,csapatok!$A:$CN,AK$320,FALSE),5)="Csere",VLOOKUP(LEFT(VLOOKUP($A126,csapatok!$A:$CN,AK$320,FALSE),LEN(VLOOKUP($A126,csapatok!$A:$CN,AK$320,FALSE))-6),'csapat-ranglista'!$A:$FP,AK$321,FALSE)/8,VLOOKUP(VLOOKUP($A126,csapatok!$A:$CN,AK$320,FALSE),'csapat-ranglista'!$A:$FP,AK$321,FALSE)/4),0)</f>
        <v>0</v>
      </c>
      <c r="AL126" s="223">
        <f>IFERROR(IF(RIGHT(VLOOKUP($A126,csapatok!$A:$CN,AL$320,FALSE),5)="Csere",VLOOKUP(LEFT(VLOOKUP($A126,csapatok!$A:$CN,AL$320,FALSE),LEN(VLOOKUP($A126,csapatok!$A:$CN,AL$320,FALSE))-6),'csapat-ranglista'!$A:$FP,AL$321,FALSE)/8,VLOOKUP(VLOOKUP($A126,csapatok!$A:$CN,AL$320,FALSE),'csapat-ranglista'!$A:$FP,AL$321,FALSE)/4),0)</f>
        <v>19.555436030644113</v>
      </c>
      <c r="AM126" s="223">
        <f>IFERROR(IF(RIGHT(VLOOKUP($A126,csapatok!$A:$CN,AM$320,FALSE),5)="Csere",VLOOKUP(LEFT(VLOOKUP($A126,csapatok!$A:$CN,AM$320,FALSE),LEN(VLOOKUP($A126,csapatok!$A:$CN,AM$320,FALSE))-6),'csapat-ranglista'!$A:$FP,AM$321,FALSE)/8,VLOOKUP(VLOOKUP($A126,csapatok!$A:$CN,AM$320,FALSE),'csapat-ranglista'!$A:$FP,AM$321,FALSE)/4),0)</f>
        <v>0</v>
      </c>
      <c r="AN126" s="223">
        <f>IFERROR(IF(RIGHT(VLOOKUP($A126,csapatok!$A:$CN,AN$320,FALSE),5)="Csere",VLOOKUP(LEFT(VLOOKUP($A126,csapatok!$A:$CN,AN$320,FALSE),LEN(VLOOKUP($A126,csapatok!$A:$CN,AN$320,FALSE))-6),'csapat-ranglista'!$A:$FP,AN$321,FALSE)/8,VLOOKUP(VLOOKUP($A126,csapatok!$A:$CN,AN$320,FALSE),'csapat-ranglista'!$A:$FP,AN$321,FALSE)/4),0)</f>
        <v>0</v>
      </c>
      <c r="AO126" s="223">
        <f>IFERROR(IF(RIGHT(VLOOKUP($A126,csapatok!$A:$CN,AO$320,FALSE),5)="Csere",VLOOKUP(LEFT(VLOOKUP($A126,csapatok!$A:$CN,AO$320,FALSE),LEN(VLOOKUP($A126,csapatok!$A:$CN,AO$320,FALSE))-6),'csapat-ranglista'!$A:$FP,AO$321,FALSE)/8,VLOOKUP(VLOOKUP($A126,csapatok!$A:$CN,AO$320,FALSE),'csapat-ranglista'!$A:$FP,AO$321,FALSE)/4),0)</f>
        <v>12.407846234860452</v>
      </c>
      <c r="AP126" s="223">
        <f>IFERROR(IF(RIGHT(VLOOKUP($A126,csapatok!$A:$CN,AP$320,FALSE),5)="Csere",VLOOKUP(LEFT(VLOOKUP($A126,csapatok!$A:$CN,AP$320,FALSE),LEN(VLOOKUP($A126,csapatok!$A:$CN,AP$320,FALSE))-6),'csapat-ranglista'!$A:$FP,AP$321,FALSE)/8,VLOOKUP(VLOOKUP($A126,csapatok!$A:$CN,AP$320,FALSE),'csapat-ranglista'!$A:$FP,AP$321,FALSE)/4),0)</f>
        <v>0</v>
      </c>
      <c r="AQ126" s="223">
        <f>IFERROR(IF(RIGHT(VLOOKUP($A126,csapatok!$A:$CN,AQ$320,FALSE),5)="Csere",VLOOKUP(LEFT(VLOOKUP($A126,csapatok!$A:$CN,AQ$320,FALSE),LEN(VLOOKUP($A126,csapatok!$A:$CN,AQ$320,FALSE))-6),'csapat-ranglista'!$A:$FP,AQ$321,FALSE)/8,VLOOKUP(VLOOKUP($A126,csapatok!$A:$CN,AQ$320,FALSE),'csapat-ranglista'!$A:$FP,AQ$321,FALSE)/4),0)</f>
        <v>0.8670786701761255</v>
      </c>
      <c r="AR126" s="223">
        <f>IFERROR(IF(RIGHT(VLOOKUP($A126,csapatok!$A:$CN,AR$320,FALSE),5)="Csere",VLOOKUP(LEFT(VLOOKUP($A126,csapatok!$A:$CN,AR$320,FALSE),LEN(VLOOKUP($A126,csapatok!$A:$CN,AR$320,FALSE))-6),'csapat-ranglista'!$A:$FP,AR$321,FALSE)/8,VLOOKUP(VLOOKUP($A126,csapatok!$A:$CN,AR$320,FALSE),'csapat-ranglista'!$A:$FP,AR$321,FALSE)/4),0)</f>
        <v>0</v>
      </c>
      <c r="AS126" s="223">
        <f>IFERROR(IF(RIGHT(VLOOKUP($A126,csapatok!$A:$CN,AS$320,FALSE),5)="Csere",VLOOKUP(LEFT(VLOOKUP($A126,csapatok!$A:$CN,AS$320,FALSE),LEN(VLOOKUP($A126,csapatok!$A:$CN,AS$320,FALSE))-6),'csapat-ranglista'!$A:$FP,AS$321,FALSE)/8,VLOOKUP(VLOOKUP($A126,csapatok!$A:$CN,AS$320,FALSE),'csapat-ranglista'!$A:$FP,AS$321,FALSE)/4),0)</f>
        <v>7.151465598656273</v>
      </c>
      <c r="AT126" s="223">
        <f>IFERROR(IF(RIGHT(VLOOKUP($A126,csapatok!$A:$CN,AT$320,FALSE),5)="Csere",VLOOKUP(LEFT(VLOOKUP($A126,csapatok!$A:$CN,AT$320,FALSE),LEN(VLOOKUP($A126,csapatok!$A:$CN,AT$320,FALSE))-6),'csapat-ranglista'!$A:$FP,AT$321,FALSE)/8,VLOOKUP(VLOOKUP($A126,csapatok!$A:$CN,AT$320,FALSE),'csapat-ranglista'!$A:$FP,AT$321,FALSE)/4),0)</f>
        <v>0</v>
      </c>
      <c r="AU126" s="223">
        <f>IFERROR(IF(RIGHT(VLOOKUP($A126,csapatok!$A:$CN,AU$320,FALSE),5)="Csere",VLOOKUP(LEFT(VLOOKUP($A126,csapatok!$A:$CN,AU$320,FALSE),LEN(VLOOKUP($A126,csapatok!$A:$CN,AU$320,FALSE))-6),'csapat-ranglista'!$A:$FP,AU$321,FALSE)/8,VLOOKUP(VLOOKUP($A126,csapatok!$A:$CN,AU$320,FALSE),'csapat-ranglista'!$A:$FP,AU$321,FALSE)/4),0)</f>
        <v>0</v>
      </c>
      <c r="AV126" s="223">
        <f>IFERROR(IF(RIGHT(VLOOKUP($A126,csapatok!$A:$CN,AV$320,FALSE),5)="Csere",VLOOKUP(LEFT(VLOOKUP($A126,csapatok!$A:$CN,AV$320,FALSE),LEN(VLOOKUP($A126,csapatok!$A:$CN,AV$320,FALSE))-6),'csapat-ranglista'!$A:$FP,AV$321,FALSE)/8,VLOOKUP(VLOOKUP($A126,csapatok!$A:$CN,AV$320,FALSE),'csapat-ranglista'!$A:$FP,AV$321,FALSE)/4),0)</f>
        <v>0</v>
      </c>
      <c r="AW126" s="223">
        <f>IFERROR(IF(RIGHT(VLOOKUP($A126,csapatok!$A:$CN,AW$320,FALSE),5)="Csere",VLOOKUP(LEFT(VLOOKUP($A126,csapatok!$A:$CN,AW$320,FALSE),LEN(VLOOKUP($A126,csapatok!$A:$CN,AW$320,FALSE))-6),'csapat-ranglista'!$A:$FP,AW$321,FALSE)/8,VLOOKUP(VLOOKUP($A126,csapatok!$A:$CN,AW$320,FALSE),'csapat-ranglista'!$A:$FP,AW$321,FALSE)/4),0)</f>
        <v>0</v>
      </c>
      <c r="AX126" s="223">
        <f>IFERROR(IF(RIGHT(VLOOKUP($A126,csapatok!$A:$CN,AX$320,FALSE),5)="Csere",VLOOKUP(LEFT(VLOOKUP($A126,csapatok!$A:$CN,AX$320,FALSE),LEN(VLOOKUP($A126,csapatok!$A:$CN,AX$320,FALSE))-6),'csapat-ranglista'!$A:$FP,AX$321,FALSE)/8,VLOOKUP(VLOOKUP($A126,csapatok!$A:$CN,AX$320,FALSE),'csapat-ranglista'!$A:$FP,AX$321,FALSE)/4),0)</f>
        <v>0</v>
      </c>
      <c r="AY126" s="223">
        <f>IFERROR(IF(RIGHT(VLOOKUP($A126,csapatok!$A:$NN,AY$320,FALSE),5)="Csere",VLOOKUP(LEFT(VLOOKUP($A126,csapatok!$A:$NN,AY$320,FALSE),LEN(VLOOKUP($A126,csapatok!$A:$NN,AY$320,FALSE))-6),'csapat-ranglista'!$A:$FP,AY$321,FALSE)/8,VLOOKUP(VLOOKUP($A126,csapatok!$A:$NN,AY$320,FALSE),'csapat-ranglista'!$A:$FP,AY$321,FALSE)/4),0)</f>
        <v>0</v>
      </c>
      <c r="AZ126" s="223">
        <f>IFERROR(IF(RIGHT(VLOOKUP($A126,csapatok!$A:$NN,AZ$320,FALSE),5)="Csere",VLOOKUP(LEFT(VLOOKUP($A126,csapatok!$A:$NN,AZ$320,FALSE),LEN(VLOOKUP($A126,csapatok!$A:$NN,AZ$320,FALSE))-6),'csapat-ranglista'!$A:$FP,AZ$321,FALSE)/8,VLOOKUP(VLOOKUP($A126,csapatok!$A:$NN,AZ$320,FALSE),'csapat-ranglista'!$A:$FP,AZ$321,FALSE)/4),0)</f>
        <v>0</v>
      </c>
      <c r="BA126" s="223">
        <f>IFERROR(IF(RIGHT(VLOOKUP($A126,csapatok!$A:$NN,BA$320,FALSE),5)="Csere",VLOOKUP(LEFT(VLOOKUP($A126,csapatok!$A:$NN,BA$320,FALSE),LEN(VLOOKUP($A126,csapatok!$A:$NN,BA$320,FALSE))-6),'csapat-ranglista'!$A:$FP,BA$321,FALSE)/8,VLOOKUP(VLOOKUP($A126,csapatok!$A:$NN,BA$320,FALSE),'csapat-ranglista'!$A:$FP,BA$321,FALSE)/4),0)</f>
        <v>8.4426913385584577</v>
      </c>
      <c r="BB126" s="223">
        <f>IFERROR(IF(RIGHT(VLOOKUP($A126,csapatok!$A:$NN,BB$320,FALSE),5)="Csere",VLOOKUP(LEFT(VLOOKUP($A126,csapatok!$A:$NN,BB$320,FALSE),LEN(VLOOKUP($A126,csapatok!$A:$NN,BB$320,FALSE))-6),'csapat-ranglista'!$A:$FP,BB$321,FALSE)/8,VLOOKUP(VLOOKUP($A126,csapatok!$A:$NN,BB$320,FALSE),'csapat-ranglista'!$A:$FP,BB$321,FALSE)/4),0)</f>
        <v>0</v>
      </c>
      <c r="BC126" s="224">
        <f>versenyek!$ES$11*IFERROR(VLOOKUP(VLOOKUP($A126,versenyek!ER:ET,3,FALSE),szabalyok!$A$16:$B$23,2,FALSE)/4,0)</f>
        <v>0</v>
      </c>
      <c r="BD126" s="224">
        <f>versenyek!$EV$11*IFERROR(VLOOKUP(VLOOKUP($A126,versenyek!EU:EW,3,FALSE),szabalyok!$A$16:$B$23,2,FALSE)/4,0)</f>
        <v>0</v>
      </c>
      <c r="BE126" s="223">
        <f>IFERROR(IF(RIGHT(VLOOKUP($A126,csapatok!$A:$NN,BE$320,FALSE),5)="Csere",VLOOKUP(LEFT(VLOOKUP($A126,csapatok!$A:$NN,BE$320,FALSE),LEN(VLOOKUP($A126,csapatok!$A:$NN,BE$320,FALSE))-6),'csapat-ranglista'!$A:$FP,BE$321,FALSE)/8,VLOOKUP(VLOOKUP($A126,csapatok!$A:$NN,BE$320,FALSE),'csapat-ranglista'!$A:$FP,BE$321,FALSE)/4),0)</f>
        <v>5.4662063349522692</v>
      </c>
      <c r="BF126" s="223">
        <f>IFERROR(IF(RIGHT(VLOOKUP($A126,csapatok!$A:$NN,BF$320,FALSE),5)="Csere",VLOOKUP(LEFT(VLOOKUP($A126,csapatok!$A:$NN,BF$320,FALSE),LEN(VLOOKUP($A126,csapatok!$A:$NN,BF$320,FALSE))-6),'csapat-ranglista'!$A:$FP,BF$321,FALSE)/8,VLOOKUP(VLOOKUP($A126,csapatok!$A:$NN,BF$320,FALSE),'csapat-ranglista'!$A:$FP,BF$321,FALSE)/4),0)</f>
        <v>0</v>
      </c>
      <c r="BG126" s="223">
        <f>IFERROR(IF(RIGHT(VLOOKUP($A126,csapatok!$A:$NN,BG$320,FALSE),5)="Csere",VLOOKUP(LEFT(VLOOKUP($A126,csapatok!$A:$NN,BG$320,FALSE),LEN(VLOOKUP($A126,csapatok!$A:$NN,BG$320,FALSE))-6),'csapat-ranglista'!$A:$FP,BG$321,FALSE)/8,VLOOKUP(VLOOKUP($A126,csapatok!$A:$NN,BG$320,FALSE),'csapat-ranglista'!$A:$FP,BG$321,FALSE)/4),0)</f>
        <v>0</v>
      </c>
      <c r="BH126" s="223">
        <f>IFERROR(IF(RIGHT(VLOOKUP($A126,csapatok!$A:$NN,BH$320,FALSE),5)="Csere",VLOOKUP(LEFT(VLOOKUP($A126,csapatok!$A:$NN,BH$320,FALSE),LEN(VLOOKUP($A126,csapatok!$A:$NN,BH$320,FALSE))-6),'csapat-ranglista'!$A:$FP,BH$321,FALSE)/8,VLOOKUP(VLOOKUP($A126,csapatok!$A:$NN,BH$320,FALSE),'csapat-ranglista'!$A:$FP,BH$321,FALSE)/4),0)</f>
        <v>0</v>
      </c>
      <c r="BI126" s="223">
        <f>IFERROR(IF(RIGHT(VLOOKUP($A126,csapatok!$A:$NN,BI$320,FALSE),5)="Csere",VLOOKUP(LEFT(VLOOKUP($A126,csapatok!$A:$NN,BI$320,FALSE),LEN(VLOOKUP($A126,csapatok!$A:$NN,BI$320,FALSE))-6),'csapat-ranglista'!$A:$FP,BI$321,FALSE)/8,VLOOKUP(VLOOKUP($A126,csapatok!$A:$NN,BI$320,FALSE),'csapat-ranglista'!$A:$FP,BI$321,FALSE)/4),0)</f>
        <v>0</v>
      </c>
      <c r="BJ126" s="223">
        <f>IFERROR(IF(RIGHT(VLOOKUP($A126,csapatok!$A:$NN,BJ$320,FALSE),5)="Csere",VLOOKUP(LEFT(VLOOKUP($A126,csapatok!$A:$NN,BJ$320,FALSE),LEN(VLOOKUP($A126,csapatok!$A:$NN,BJ$320,FALSE))-6),'csapat-ranglista'!$A:$FP,BJ$321,FALSE)/8,VLOOKUP(VLOOKUP($A126,csapatok!$A:$NN,BJ$320,FALSE),'csapat-ranglista'!$A:$FP,BJ$321,FALSE)/4),0)</f>
        <v>0</v>
      </c>
      <c r="BK126" s="223">
        <f>IFERROR(IF(RIGHT(VLOOKUP($A126,csapatok!$A:$NN,BK$320,FALSE),5)="Csere",VLOOKUP(LEFT(VLOOKUP($A126,csapatok!$A:$NN,BK$320,FALSE),LEN(VLOOKUP($A126,csapatok!$A:$NN,BK$320,FALSE))-6),'csapat-ranglista'!$A:$FP,BK$321,FALSE)/8,VLOOKUP(VLOOKUP($A126,csapatok!$A:$NN,BK$320,FALSE),'csapat-ranglista'!$A:$FP,BK$321,FALSE)/4),0)</f>
        <v>0</v>
      </c>
      <c r="BL126" s="223">
        <f>IFERROR(IF(RIGHT(VLOOKUP($A126,csapatok!$A:$NN,BL$320,FALSE),5)="Csere",VLOOKUP(LEFT(VLOOKUP($A126,csapatok!$A:$NN,BL$320,FALSE),LEN(VLOOKUP($A126,csapatok!$A:$NN,BL$320,FALSE))-6),'csapat-ranglista'!$A:$FP,BL$321,FALSE)/8,VLOOKUP(VLOOKUP($A126,csapatok!$A:$NN,BL$320,FALSE),'csapat-ranglista'!$A:$FP,BL$321,FALSE)/4),0)</f>
        <v>1.5344081291197593</v>
      </c>
      <c r="BM126" s="223">
        <f>IFERROR(IF(RIGHT(VLOOKUP($A126,csapatok!$A:$NN,BM$320,FALSE),5)="Csere",VLOOKUP(LEFT(VLOOKUP($A126,csapatok!$A:$NN,BM$320,FALSE),LEN(VLOOKUP($A126,csapatok!$A:$NN,BM$320,FALSE))-6),'csapat-ranglista'!$A:$FP,BM$321,FALSE)/8,VLOOKUP(VLOOKUP($A126,csapatok!$A:$NN,BM$320,FALSE),'csapat-ranglista'!$A:$FP,BM$321,FALSE)/4),0)</f>
        <v>13.316219076046455</v>
      </c>
      <c r="BN126" s="223">
        <f>IFERROR(IF(RIGHT(VLOOKUP($A126,csapatok!$A:$NN,BN$320,FALSE),5)="Csere",VLOOKUP(LEFT(VLOOKUP($A126,csapatok!$A:$NN,BN$320,FALSE),LEN(VLOOKUP($A126,csapatok!$A:$NN,BN$320,FALSE))-6),'csapat-ranglista'!$A:$FP,BN$321,FALSE)/8,VLOOKUP(VLOOKUP($A126,csapatok!$A:$NN,BN$320,FALSE),'csapat-ranglista'!$A:$FP,BN$321,FALSE)/4),0)</f>
        <v>0</v>
      </c>
      <c r="BO126" s="223">
        <f>IFERROR(IF(RIGHT(VLOOKUP($A126,csapatok!$A:$NN,BO$320,FALSE),5)="Csere",VLOOKUP(LEFT(VLOOKUP($A126,csapatok!$A:$NN,BO$320,FALSE),LEN(VLOOKUP($A126,csapatok!$A:$NN,BO$320,FALSE))-6),'csapat-ranglista'!$A:$FP,BO$321,FALSE)/8,VLOOKUP(VLOOKUP($A126,csapatok!$A:$NN,BO$320,FALSE),'csapat-ranglista'!$A:$FP,BO$321,FALSE)/4),0)</f>
        <v>0</v>
      </c>
      <c r="BP126" s="223">
        <f>IFERROR(IF(RIGHT(VLOOKUP($A126,csapatok!$A:$NN,BP$320,FALSE),5)="Csere",VLOOKUP(LEFT(VLOOKUP($A126,csapatok!$A:$NN,BP$320,FALSE),LEN(VLOOKUP($A126,csapatok!$A:$NN,BP$320,FALSE))-6),'csapat-ranglista'!$A:$FP,BP$321,FALSE)/8,VLOOKUP(VLOOKUP($A126,csapatok!$A:$NN,BP$320,FALSE),'csapat-ranglista'!$A:$FP,BP$321,FALSE)/4),0)</f>
        <v>0</v>
      </c>
      <c r="BQ126" s="223">
        <f>IFERROR(IF(RIGHT(VLOOKUP($A126,csapatok!$A:$NN,BQ$320,FALSE),5)="Csere",VLOOKUP(LEFT(VLOOKUP($A126,csapatok!$A:$NN,BQ$320,FALSE),LEN(VLOOKUP($A126,csapatok!$A:$NN,BQ$320,FALSE))-6),'csapat-ranglista'!$A:$FP,BQ$321,FALSE)/8,VLOOKUP(VLOOKUP($A126,csapatok!$A:$NN,BQ$320,FALSE),'csapat-ranglista'!$A:$FP,BQ$321,FALSE)/4),0)</f>
        <v>0</v>
      </c>
      <c r="BR126" s="223">
        <f>IFERROR(IF(RIGHT(VLOOKUP($A126,csapatok!$A:$NN,BR$320,FALSE),5)="Csere",VLOOKUP(LEFT(VLOOKUP($A126,csapatok!$A:$NN,BR$320,FALSE),LEN(VLOOKUP($A126,csapatok!$A:$NN,BR$320,FALSE))-6),'csapat-ranglista'!$A:$FP,BR$321,FALSE)/8,VLOOKUP(VLOOKUP($A126,csapatok!$A:$NN,BR$320,FALSE),'csapat-ranglista'!$A:$FP,BR$321,FALSE)/4),0)</f>
        <v>0</v>
      </c>
      <c r="BS126" s="223">
        <f>IFERROR(IF(RIGHT(VLOOKUP($A126,csapatok!$A:$NN,BS$320,FALSE),5)="Csere",VLOOKUP(LEFT(VLOOKUP($A126,csapatok!$A:$NN,BS$320,FALSE),LEN(VLOOKUP($A126,csapatok!$A:$NN,BS$320,FALSE))-6),'csapat-ranglista'!$A:$FP,BS$321,FALSE)/8,VLOOKUP(VLOOKUP($A126,csapatok!$A:$NN,BS$320,FALSE),'csapat-ranglista'!$A:$FP,BS$321,FALSE)/4),0)</f>
        <v>0</v>
      </c>
      <c r="BT126" s="223">
        <f>IFERROR(IF(RIGHT(VLOOKUP($A126,csapatok!$A:$NN,BT$320,FALSE),5)="Csere",VLOOKUP(LEFT(VLOOKUP($A126,csapatok!$A:$NN,BT$320,FALSE),LEN(VLOOKUP($A126,csapatok!$A:$NN,BT$320,FALSE))-6),'csapat-ranglista'!$A:$FP,BT$321,FALSE)/8,VLOOKUP(VLOOKUP($A126,csapatok!$A:$NN,BT$320,FALSE),'csapat-ranglista'!$A:$FP,BT$321,FALSE)/4),0)</f>
        <v>0</v>
      </c>
      <c r="BU126" s="223">
        <f>IFERROR(IF(RIGHT(VLOOKUP($A126,csapatok!$A:$NN,BU$320,FALSE),5)="Csere",VLOOKUP(LEFT(VLOOKUP($A126,csapatok!$A:$NN,BU$320,FALSE),LEN(VLOOKUP($A126,csapatok!$A:$NN,BU$320,FALSE))-6),'csapat-ranglista'!$A:$FP,BU$321,FALSE)/8,VLOOKUP(VLOOKUP($A126,csapatok!$A:$NN,BU$320,FALSE),'csapat-ranglista'!$A:$FP,BU$321,FALSE)/4),0)</f>
        <v>1.5234740797423412</v>
      </c>
      <c r="BV126" s="223">
        <f>IFERROR(IF(RIGHT(VLOOKUP($A126,csapatok!$A:$NN,BV$320,FALSE),5)="Csere",VLOOKUP(LEFT(VLOOKUP($A126,csapatok!$A:$NN,BV$320,FALSE),LEN(VLOOKUP($A126,csapatok!$A:$NN,BV$320,FALSE))-6),'csapat-ranglista'!$A:$FP,BV$321,FALSE)/8,VLOOKUP(VLOOKUP($A126,csapatok!$A:$NN,BV$320,FALSE),'csapat-ranglista'!$A:$FP,BV$321,FALSE)/4),0)</f>
        <v>0</v>
      </c>
      <c r="BW126" s="223">
        <f>IFERROR(IF(RIGHT(VLOOKUP($A126,csapatok!$A:$NN,BW$320,FALSE),5)="Csere",VLOOKUP(LEFT(VLOOKUP($A126,csapatok!$A:$NN,BW$320,FALSE),LEN(VLOOKUP($A126,csapatok!$A:$NN,BW$320,FALSE))-6),'csapat-ranglista'!$A:$FP,BW$321,FALSE)/8,VLOOKUP(VLOOKUP($A126,csapatok!$A:$NN,BW$320,FALSE),'csapat-ranglista'!$A:$FP,BW$321,FALSE)/4),0)</f>
        <v>0</v>
      </c>
      <c r="BX126" s="223">
        <f>IFERROR(IF(RIGHT(VLOOKUP($A126,csapatok!$A:$NN,BX$320,FALSE),5)="Csere",VLOOKUP(LEFT(VLOOKUP($A126,csapatok!$A:$NN,BX$320,FALSE),LEN(VLOOKUP($A126,csapatok!$A:$NN,BX$320,FALSE))-6),'csapat-ranglista'!$A:$FP,BX$321,FALSE)/8,VLOOKUP(VLOOKUP($A126,csapatok!$A:$NN,BX$320,FALSE),'csapat-ranglista'!$A:$FP,BX$321,FALSE)/4),0)</f>
        <v>11.74976832128978</v>
      </c>
      <c r="BY126" s="223">
        <f>IFERROR(IF(RIGHT(VLOOKUP($A126,csapatok!$A:$NN,BY$320,FALSE),5)="Csere",VLOOKUP(LEFT(VLOOKUP($A126,csapatok!$A:$NN,BY$320,FALSE),LEN(VLOOKUP($A126,csapatok!$A:$NN,BY$320,FALSE))-6),'csapat-ranglista'!$A:$FP,BY$321,FALSE)/8,VLOOKUP(VLOOKUP($A126,csapatok!$A:$NN,BY$320,FALSE),'csapat-ranglista'!$A:$FP,BY$321,FALSE)/4),0)</f>
        <v>0</v>
      </c>
      <c r="BZ126" s="223">
        <f>IFERROR(IF(RIGHT(VLOOKUP($A126,csapatok!$A:$NN,BZ$320,FALSE),5)="Csere",VLOOKUP(LEFT(VLOOKUP($A126,csapatok!$A:$NN,BZ$320,FALSE),LEN(VLOOKUP($A126,csapatok!$A:$NN,BZ$320,FALSE))-6),'csapat-ranglista'!$A:$FP,BZ$321,FALSE)/8,VLOOKUP(VLOOKUP($A126,csapatok!$A:$NN,BZ$320,FALSE),'csapat-ranglista'!$A:$FP,BZ$321,FALSE)/4),0)</f>
        <v>0</v>
      </c>
      <c r="CA126" s="223">
        <f>IFERROR(IF(RIGHT(VLOOKUP($A126,csapatok!$A:$NN,CA$320,FALSE),5)="Csere",VLOOKUP(LEFT(VLOOKUP($A126,csapatok!$A:$NN,CA$320,FALSE),LEN(VLOOKUP($A126,csapatok!$A:$NN,CA$320,FALSE))-6),'csapat-ranglista'!$A:$FP,CA$321,FALSE)/8,VLOOKUP(VLOOKUP($A126,csapatok!$A:$NN,CA$320,FALSE),'csapat-ranglista'!$A:$FP,CA$321,FALSE)/4),0)</f>
        <v>0</v>
      </c>
      <c r="CB126" s="223">
        <f>IFERROR(IF(RIGHT(VLOOKUP($A126,csapatok!$A:$NN,CB$320,FALSE),5)="Csere",VLOOKUP(LEFT(VLOOKUP($A126,csapatok!$A:$NN,CB$320,FALSE),LEN(VLOOKUP($A126,csapatok!$A:$NN,CB$320,FALSE))-6),'csapat-ranglista'!$A:$FP,CB$321,FALSE)/8,VLOOKUP(VLOOKUP($A126,csapatok!$A:$NN,CB$320,FALSE),'csapat-ranglista'!$A:$FP,CB$321,FALSE)/4),0)</f>
        <v>0</v>
      </c>
      <c r="CC126" s="223">
        <f>IFERROR(IF(RIGHT(VLOOKUP($A126,csapatok!$A:$NN,CC$320,FALSE),5)="Csere",VLOOKUP(LEFT(VLOOKUP($A126,csapatok!$A:$NN,CC$320,FALSE),LEN(VLOOKUP($A126,csapatok!$A:$NN,CC$320,FALSE))-6),'csapat-ranglista'!$A:$FP,CC$321,FALSE)/8,VLOOKUP(VLOOKUP($A126,csapatok!$A:$NN,CC$320,FALSE),'csapat-ranglista'!$A:$FP,CC$321,FALSE)/4),0)</f>
        <v>0</v>
      </c>
      <c r="CD126" s="223">
        <f>IFERROR(IF(RIGHT(VLOOKUP($A126,csapatok!$A:$NN,CD$320,FALSE),5)="Csere",VLOOKUP(LEFT(VLOOKUP($A126,csapatok!$A:$NN,CD$320,FALSE),LEN(VLOOKUP($A126,csapatok!$A:$NN,CD$320,FALSE))-6),'csapat-ranglista'!$A:$FP,CD$321,FALSE)/8,VLOOKUP(VLOOKUP($A126,csapatok!$A:$NN,CD$320,FALSE),'csapat-ranglista'!$A:$FP,CD$321,FALSE)/4),0)</f>
        <v>0</v>
      </c>
      <c r="CE126" s="223">
        <f>IFERROR(IF(RIGHT(VLOOKUP($A126,csapatok!$A:$NN,CE$320,FALSE),5)="Csere",VLOOKUP(LEFT(VLOOKUP($A126,csapatok!$A:$NN,CE$320,FALSE),LEN(VLOOKUP($A126,csapatok!$A:$NN,CE$320,FALSE))-6),'csapat-ranglista'!$A:$FP,CE$321,FALSE)/8,VLOOKUP(VLOOKUP($A126,csapatok!$A:$NN,CE$320,FALSE),'csapat-ranglista'!$A:$FP,CE$321,FALSE)/4),0)</f>
        <v>0</v>
      </c>
      <c r="CF126" s="223">
        <f>IFERROR(IF(RIGHT(VLOOKUP($A126,csapatok!$A:$NN,CF$320,FALSE),5)="Csere",VLOOKUP(LEFT(VLOOKUP($A126,csapatok!$A:$NN,CF$320,FALSE),LEN(VLOOKUP($A126,csapatok!$A:$NN,CF$320,FALSE))-6),'csapat-ranglista'!$A:$FP,CF$321,FALSE)/8,VLOOKUP(VLOOKUP($A126,csapatok!$A:$NN,CF$320,FALSE),'csapat-ranglista'!$A:$FP,CF$321,FALSE)/4),0)</f>
        <v>0</v>
      </c>
      <c r="CG126" s="223">
        <f>IFERROR(IF(RIGHT(VLOOKUP($A126,csapatok!$A:$NN,CG$320,FALSE),5)="Csere",VLOOKUP(LEFT(VLOOKUP($A126,csapatok!$A:$NN,CG$320,FALSE),LEN(VLOOKUP($A126,csapatok!$A:$NN,CG$320,FALSE))-6),'csapat-ranglista'!$A:$FP,CG$321,FALSE)/8,VLOOKUP(VLOOKUP($A126,csapatok!$A:$NN,CG$320,FALSE),'csapat-ranglista'!$A:$FP,CG$321,FALSE)/4),0)</f>
        <v>0</v>
      </c>
      <c r="CH126" s="223">
        <f>IFERROR(IF(RIGHT(VLOOKUP($A126,csapatok!$A:$NN,CH$320,FALSE),5)="Csere",VLOOKUP(LEFT(VLOOKUP($A126,csapatok!$A:$NN,CH$320,FALSE),LEN(VLOOKUP($A126,csapatok!$A:$NN,CH$320,FALSE))-6),'csapat-ranglista'!$A:$FP,CH$321,FALSE)/8,VLOOKUP(VLOOKUP($A126,csapatok!$A:$NN,CH$320,FALSE),'csapat-ranglista'!$A:$FP,CH$321,FALSE)/4),0)</f>
        <v>11.471829181412383</v>
      </c>
      <c r="CI126" s="223">
        <f>IFERROR(IF(RIGHT(VLOOKUP($A126,csapatok!$A:$NN,CI$320,FALSE),5)="Csere",VLOOKUP(LEFT(VLOOKUP($A126,csapatok!$A:$NN,CI$320,FALSE),LEN(VLOOKUP($A126,csapatok!$A:$NN,CI$320,FALSE))-6),'csapat-ranglista'!$A:$FP,CI$321,FALSE)/8,VLOOKUP(VLOOKUP($A126,csapatok!$A:$NN,CI$320,FALSE),'csapat-ranglista'!$A:$FP,CI$321,FALSE)/4),0)</f>
        <v>0</v>
      </c>
      <c r="CJ126" s="224">
        <f>versenyek!$IQ$11*IFERROR(VLOOKUP(VLOOKUP($A126,versenyek!IP:IR,3,FALSE),szabalyok!$A$16:$B$23,2,FALSE)/4,0)</f>
        <v>0</v>
      </c>
      <c r="CK126" s="224">
        <f>versenyek!$IT$11*IFERROR(VLOOKUP(VLOOKUP($A126,versenyek!IS:IU,3,FALSE),szabalyok!$A$16:$B$23,2,FALSE)/4,0)</f>
        <v>0</v>
      </c>
      <c r="CL126" s="223">
        <f>IFERROR(IF(RIGHT(VLOOKUP($A126,csapatok!$A:$NN,CL$320,FALSE),5)="Csere",VLOOKUP(LEFT(VLOOKUP($A126,csapatok!$A:$NN,CL$320,FALSE),LEN(VLOOKUP($A126,csapatok!$A:$NN,CL$320,FALSE))-6),'csapat-ranglista'!$A:$FP,CL$321,FALSE)/8,VLOOKUP(VLOOKUP($A126,csapatok!$A:$NN,CL$320,FALSE),'csapat-ranglista'!$A:$FP,CL$321,FALSE)/4),0)</f>
        <v>0</v>
      </c>
      <c r="CM126" s="223">
        <f>IFERROR(IF(RIGHT(VLOOKUP($A126,csapatok!$A:$NN,CM$320,FALSE),5)="Csere",VLOOKUP(LEFT(VLOOKUP($A126,csapatok!$A:$NN,CM$320,FALSE),LEN(VLOOKUP($A126,csapatok!$A:$NN,CM$320,FALSE))-6),'csapat-ranglista'!$A:$FP,CM$321,FALSE)/8,VLOOKUP(VLOOKUP($A126,csapatok!$A:$NN,CM$320,FALSE),'csapat-ranglista'!$A:$FP,CM$321,FALSE)/4),0)</f>
        <v>0</v>
      </c>
      <c r="CN126" s="223">
        <f>IFERROR(IF(RIGHT(VLOOKUP($A126,csapatok!$A:$NN,CN$320,FALSE),5)="Csere",VLOOKUP(LEFT(VLOOKUP($A126,csapatok!$A:$NN,CN$320,FALSE),LEN(VLOOKUP($A126,csapatok!$A:$NN,CN$320,FALSE))-6),'csapat-ranglista'!$A:$FP,CN$321,FALSE)/8,VLOOKUP(VLOOKUP($A126,csapatok!$A:$NN,CN$320,FALSE),'csapat-ranglista'!$A:$FP,CN$321,FALSE)/4),0)</f>
        <v>0</v>
      </c>
      <c r="CO126" s="223">
        <f>IFERROR(IF(RIGHT(VLOOKUP($A126,csapatok!$A:$NN,CO$320,FALSE),5)="Csere",VLOOKUP(LEFT(VLOOKUP($A126,csapatok!$A:$NN,CO$320,FALSE),LEN(VLOOKUP($A126,csapatok!$A:$NN,CO$320,FALSE))-6),'csapat-ranglista'!$A:$FP,CO$321,FALSE)/8,VLOOKUP(VLOOKUP($A126,csapatok!$A:$NN,CO$320,FALSE),'csapat-ranglista'!$A:$FP,CO$321,FALSE)/4),0)</f>
        <v>0</v>
      </c>
      <c r="CP126" s="223">
        <f>IFERROR(IF(RIGHT(VLOOKUP($A126,csapatok!$A:$NN,CP$320,FALSE),5)="Csere",VLOOKUP(LEFT(VLOOKUP($A126,csapatok!$A:$NN,CP$320,FALSE),LEN(VLOOKUP($A126,csapatok!$A:$NN,CP$320,FALSE))-6),'csapat-ranglista'!$A:$FP,CP$321,FALSE)/8,VLOOKUP(VLOOKUP($A126,csapatok!$A:$NN,CP$320,FALSE),'csapat-ranglista'!$A:$FP,CP$321,FALSE)/4),0)</f>
        <v>0</v>
      </c>
      <c r="CQ126" s="223">
        <f>IFERROR(IF(RIGHT(VLOOKUP($A126,csapatok!$A:$NN,CQ$320,FALSE),5)="Csere",VLOOKUP(LEFT(VLOOKUP($A126,csapatok!$A:$NN,CQ$320,FALSE),LEN(VLOOKUP($A126,csapatok!$A:$NN,CQ$320,FALSE))-6),'csapat-ranglista'!$A:$FP,CQ$321,FALSE)/8,VLOOKUP(VLOOKUP($A126,csapatok!$A:$NN,CQ$320,FALSE),'csapat-ranglista'!$A:$FP,CQ$321,FALSE)/4),0)</f>
        <v>3.1832401561695542</v>
      </c>
      <c r="CR126" s="223">
        <f>IFERROR(IF(RIGHT(VLOOKUP($A126,csapatok!$A:$NN,CR$320,FALSE),5)="Csere",VLOOKUP(LEFT(VLOOKUP($A126,csapatok!$A:$NN,CR$320,FALSE),LEN(VLOOKUP($A126,csapatok!$A:$NN,CR$320,FALSE))-6),'csapat-ranglista'!$A:$FP,CR$321,FALSE)/8,VLOOKUP(VLOOKUP($A126,csapatok!$A:$NN,CR$320,FALSE),'csapat-ranglista'!$A:$FP,CR$321,FALSE)/4),0)</f>
        <v>0</v>
      </c>
      <c r="CS126" s="223">
        <f>IFERROR(IF(RIGHT(VLOOKUP($A126,csapatok!$A:$NN,CS$320,FALSE),5)="Csere",VLOOKUP(LEFT(VLOOKUP($A126,csapatok!$A:$NN,CS$320,FALSE),LEN(VLOOKUP($A126,csapatok!$A:$NN,CS$320,FALSE))-6),'csapat-ranglista'!$A:$FP,CS$321,FALSE)/8,VLOOKUP(VLOOKUP($A126,csapatok!$A:$NN,CS$320,FALSE),'csapat-ranglista'!$A:$FP,CS$321,FALSE)/4),0)</f>
        <v>15.379650448875717</v>
      </c>
      <c r="CT126" s="223">
        <f>IFERROR(IF(RIGHT(VLOOKUP($A126,csapatok!$A:$NN,CT$320,FALSE),5)="Csere",VLOOKUP(LEFT(VLOOKUP($A126,csapatok!$A:$NN,CT$320,FALSE),LEN(VLOOKUP($A126,csapatok!$A:$NN,CT$320,FALSE))-6),'csapat-ranglista'!$A:$FP,CT$321,FALSE)/8,VLOOKUP(VLOOKUP($A126,csapatok!$A:$NN,CT$320,FALSE),'csapat-ranglista'!$A:$FP,CT$321,FALSE)/4),0)</f>
        <v>0</v>
      </c>
      <c r="CU126" s="223">
        <f>IFERROR(IF(RIGHT(VLOOKUP($A126,csapatok!$A:$NN,CU$320,FALSE),5)="Csere",VLOOKUP(LEFT(VLOOKUP($A126,csapatok!$A:$NN,CU$320,FALSE),LEN(VLOOKUP($A126,csapatok!$A:$NN,CU$320,FALSE))-6),'csapat-ranglista'!$A:$FP,CU$321,FALSE)/8,VLOOKUP(VLOOKUP($A126,csapatok!$A:$NN,CU$320,FALSE),'csapat-ranglista'!$A:$FP,CU$321,FALSE)/4),0)</f>
        <v>25.1667007345239</v>
      </c>
      <c r="CV126" s="223">
        <f>IFERROR(IF(RIGHT(VLOOKUP($A126,csapatok!$A:$NN,CV$320,FALSE),5)="Csere",VLOOKUP(LEFT(VLOOKUP($A126,csapatok!$A:$NN,CV$320,FALSE),LEN(VLOOKUP($A126,csapatok!$A:$NN,CV$320,FALSE))-6),'csapat-ranglista'!$A:$FP,CV$321,FALSE)/8,VLOOKUP(VLOOKUP($A126,csapatok!$A:$NN,CV$320,FALSE),'csapat-ranglista'!$A:$FP,CV$321,FALSE)/4),0)</f>
        <v>0</v>
      </c>
      <c r="CW126" s="223">
        <f>IFERROR(IF(RIGHT(VLOOKUP($A126,csapatok!$A:$NN,CW$320,FALSE),5)="Csere",VLOOKUP(LEFT(VLOOKUP($A126,csapatok!$A:$NN,CW$320,FALSE),LEN(VLOOKUP($A126,csapatok!$A:$NN,CW$320,FALSE))-6),'csapat-ranglista'!$A:$FP,CW$321,FALSE)/8,VLOOKUP(VLOOKUP($A126,csapatok!$A:$NN,CW$320,FALSE),'csapat-ranglista'!$A:$FP,CW$321,FALSE)/4),0)</f>
        <v>0</v>
      </c>
      <c r="CX126" s="223">
        <f>IFERROR(IF(RIGHT(VLOOKUP($A126,csapatok!$A:$NN,CX$320,FALSE),5)="Csere",VLOOKUP(LEFT(VLOOKUP($A126,csapatok!$A:$NN,CX$320,FALSE),LEN(VLOOKUP($A126,csapatok!$A:$NN,CX$320,FALSE))-6),'csapat-ranglista'!$A:$FP,CX$321,FALSE)/8,VLOOKUP(VLOOKUP($A126,csapatok!$A:$NN,CX$320,FALSE),'csapat-ranglista'!$A:$FP,CX$321,FALSE)/4),0)</f>
        <v>0</v>
      </c>
      <c r="CY126" s="223">
        <f>IFERROR(IF(RIGHT(VLOOKUP($A126,csapatok!$A:$NN,CY$320,FALSE),5)="Csere",VLOOKUP(LEFT(VLOOKUP($A126,csapatok!$A:$NN,CY$320,FALSE),LEN(VLOOKUP($A126,csapatok!$A:$NN,CY$320,FALSE))-6),'csapat-ranglista'!$A:$FP,CY$321,FALSE)/8,VLOOKUP(VLOOKUP($A126,csapatok!$A:$NN,CY$320,FALSE),'csapat-ranglista'!$A:$FP,CY$321,FALSE)/4),0)</f>
        <v>26.28623936661732</v>
      </c>
      <c r="CZ126" s="223">
        <f>IFERROR(IF(RIGHT(VLOOKUP($A126,csapatok!$A:$NN,CZ$320,FALSE),5)="Csere",VLOOKUP(LEFT(VLOOKUP($A126,csapatok!$A:$NN,CZ$320,FALSE),LEN(VLOOKUP($A126,csapatok!$A:$NN,CZ$320,FALSE))-6),'csapat-ranglista'!$A:$FP,CZ$321,FALSE)/8,VLOOKUP(VLOOKUP($A126,csapatok!$A:$NN,CZ$320,FALSE),'csapat-ranglista'!$A:$FP,CZ$321,FALSE)/4),0)</f>
        <v>0</v>
      </c>
      <c r="DA126" s="223">
        <f>IFERROR(IF(RIGHT(VLOOKUP($A126,csapatok!$A:$NN,DA$320,FALSE),5)="Csere",VLOOKUP(LEFT(VLOOKUP($A126,csapatok!$A:$NN,DA$320,FALSE),LEN(VLOOKUP($A126,csapatok!$A:$NN,DA$320,FALSE))-6),'csapat-ranglista'!$A:$FP,DA$321,FALSE)/8,VLOOKUP(VLOOKUP($A126,csapatok!$A:$NN,DA$320,FALSE),'csapat-ranglista'!$A:$FP,DA$321,FALSE)/4),0)</f>
        <v>0</v>
      </c>
      <c r="DB126" s="223">
        <f>IFERROR(IF(RIGHT(VLOOKUP($A126,csapatok!$A:$NN,DB$320,FALSE),5)="Csere",VLOOKUP(LEFT(VLOOKUP($A126,csapatok!$A:$NN,DB$320,FALSE),LEN(VLOOKUP($A126,csapatok!$A:$NN,DB$320,FALSE))-6),'csapat-ranglista'!$A:$FP,DB$321,FALSE)/8,VLOOKUP(VLOOKUP($A126,csapatok!$A:$NN,DB$320,FALSE),'csapat-ranglista'!$A:$FP,DB$321,FALSE)/4),0)</f>
        <v>0</v>
      </c>
      <c r="DC126" s="223">
        <f>IFERROR(IF(RIGHT(VLOOKUP($A126,csapatok!$A:$NN,DC$320,FALSE),5)="Csere",VLOOKUP(LEFT(VLOOKUP($A126,csapatok!$A:$NN,DC$320,FALSE),LEN(VLOOKUP($A126,csapatok!$A:$NN,DC$320,FALSE))-6),'csapat-ranglista'!$A:$FP,DC$321,FALSE)/8,VLOOKUP(VLOOKUP($A126,csapatok!$A:$NN,DC$320,FALSE),'csapat-ranglista'!$A:$FP,DC$321,FALSE)/4),0)</f>
        <v>0</v>
      </c>
      <c r="DD126" s="223">
        <f>IFERROR(IF(RIGHT(VLOOKUP($A126,csapatok!$A:$NN,DD$320,FALSE),5)="Csere",VLOOKUP(LEFT(VLOOKUP($A126,csapatok!$A:$NN,DD$320,FALSE),LEN(VLOOKUP($A126,csapatok!$A:$NN,DD$320,FALSE))-6),'csapat-ranglista'!$A:$FP,DD$321,FALSE)/8,VLOOKUP(VLOOKUP($A126,csapatok!$A:$NN,DD$320,FALSE),'csapat-ranglista'!$A:$FP,DD$321,FALSE)/4),0)</f>
        <v>0</v>
      </c>
      <c r="DE126" s="223">
        <f>IFERROR(IF(RIGHT(VLOOKUP($A126,csapatok!$A:$NN,DE$320,FALSE),5)="Csere",VLOOKUP(LEFT(VLOOKUP($A126,csapatok!$A:$NN,DE$320,FALSE),LEN(VLOOKUP($A126,csapatok!$A:$NN,DE$320,FALSE))-6),'csapat-ranglista'!$A:$FP,DE$321,FALSE)/8,VLOOKUP(VLOOKUP($A126,csapatok!$A:$NN,DE$320,FALSE),'csapat-ranglista'!$A:$FP,DE$321,FALSE)/4),0)</f>
        <v>0</v>
      </c>
      <c r="DF126" s="223">
        <f>IFERROR(IF(RIGHT(VLOOKUP($A126,csapatok!$A:$NN,DF$320,FALSE),5)="Csere",VLOOKUP(LEFT(VLOOKUP($A126,csapatok!$A:$NN,DF$320,FALSE),LEN(VLOOKUP($A126,csapatok!$A:$NN,DF$320,FALSE))-6),'csapat-ranglista'!$A:$FP,DF$321,FALSE)/8,VLOOKUP(VLOOKUP($A126,csapatok!$A:$NN,DF$320,FALSE),'csapat-ranglista'!$A:$FP,DF$321,FALSE)/4),0)</f>
        <v>0</v>
      </c>
      <c r="DG126" s="223">
        <f>IFERROR(IF(RIGHT(VLOOKUP($A126,csapatok!$A:$NN,DG$320,FALSE),5)="Csere",VLOOKUP(LEFT(VLOOKUP($A126,csapatok!$A:$NN,DG$320,FALSE),LEN(VLOOKUP($A126,csapatok!$A:$NN,DG$320,FALSE))-6),'csapat-ranglista'!$A:$FP,DG$321,FALSE)/8,VLOOKUP(VLOOKUP($A126,csapatok!$A:$NN,DG$320,FALSE),'csapat-ranglista'!$A:$FP,DG$321,FALSE)/4),0)</f>
        <v>0</v>
      </c>
      <c r="DH126" s="223">
        <f>IFERROR(IF(RIGHT(VLOOKUP($A126,csapatok!$A:$NN,DH$320,FALSE),5)="Csere",VLOOKUP(LEFT(VLOOKUP($A126,csapatok!$A:$NN,DH$320,FALSE),LEN(VLOOKUP($A126,csapatok!$A:$NN,DH$320,FALSE))-6),'csapat-ranglista'!$A:$FP,DH$321,FALSE)/8,VLOOKUP(VLOOKUP($A126,csapatok!$A:$NN,DH$320,FALSE),'csapat-ranglista'!$A:$FP,DH$321,FALSE)/4),0)</f>
        <v>0</v>
      </c>
      <c r="DI126" s="223">
        <f>IFERROR(IF(RIGHT(VLOOKUP($A126,csapatok!$A:$NN,DI$320,FALSE),5)="Csere",VLOOKUP(LEFT(VLOOKUP($A126,csapatok!$A:$NN,DI$320,FALSE),LEN(VLOOKUP($A126,csapatok!$A:$NN,DI$320,FALSE))-6),'csapat-ranglista'!$A:$FP,DI$321,FALSE)/8,VLOOKUP(VLOOKUP($A126,csapatok!$A:$NN,DI$320,FALSE),'csapat-ranglista'!$A:$FP,DI$321,FALSE)/4),0)</f>
        <v>0</v>
      </c>
      <c r="DJ126" s="223">
        <f>IFERROR(IF(RIGHT(VLOOKUP($A126,csapatok!$A:$NN,DJ$320,FALSE),5)="Csere",VLOOKUP(LEFT(VLOOKUP($A126,csapatok!$A:$NN,DJ$320,FALSE),LEN(VLOOKUP($A126,csapatok!$A:$NN,DJ$320,FALSE))-6),'csapat-ranglista'!$A:$FP,DJ$321,FALSE)/8,VLOOKUP(VLOOKUP($A126,csapatok!$A:$NN,DJ$320,FALSE),'csapat-ranglista'!$A:$FP,DJ$321,FALSE)/4),0)</f>
        <v>0</v>
      </c>
      <c r="DK126" s="223">
        <f>IFERROR(IF(RIGHT(VLOOKUP($A126,csapatok!$A:$NN,DK$320,FALSE),5)="Csere",VLOOKUP(LEFT(VLOOKUP($A126,csapatok!$A:$NN,DK$320,FALSE),LEN(VLOOKUP($A126,csapatok!$A:$NN,DK$320,FALSE))-6),'csapat-ranglista'!$A:$FP,DK$321,FALSE)/8,VLOOKUP(VLOOKUP($A126,csapatok!$A:$NN,DK$320,FALSE),'csapat-ranglista'!$A:$FP,DK$321,FALSE)/4),0)</f>
        <v>0</v>
      </c>
      <c r="DL126" s="223">
        <f>IFERROR(IF(RIGHT(VLOOKUP($A126,csapatok!$A:$NN,DL$320,FALSE),5)="Csere",VLOOKUP(LEFT(VLOOKUP($A126,csapatok!$A:$NN,DL$320,FALSE),LEN(VLOOKUP($A126,csapatok!$A:$NN,DL$320,FALSE))-6),'csapat-ranglista'!$A:$FP,DL$321,FALSE)/8,VLOOKUP(VLOOKUP($A126,csapatok!$A:$NN,DL$320,FALSE),'csapat-ranglista'!$A:$FP,DL$321,FALSE)/4),0)</f>
        <v>19.109380592882307</v>
      </c>
      <c r="DM126" s="223">
        <f>IFERROR(IF(RIGHT(VLOOKUP($A126,csapatok!$A:$NN,DM$320,FALSE),5)="Csere",VLOOKUP(LEFT(VLOOKUP($A126,csapatok!$A:$NN,DM$320,FALSE),LEN(VLOOKUP($A126,csapatok!$A:$NN,DM$320,FALSE))-6),'csapat-ranglista'!$A:$FP,DM$321,FALSE)/8,VLOOKUP(VLOOKUP($A126,csapatok!$A:$NN,DM$320,FALSE),'csapat-ranglista'!$A:$FP,DM$321,FALSE)/4),0)</f>
        <v>0</v>
      </c>
      <c r="DN126" s="223">
        <f>IFERROR(IF(RIGHT(VLOOKUP($A126,csapatok!$A:$NN,DN$320,FALSE),5)="Csere",VLOOKUP(LEFT(VLOOKUP($A126,csapatok!$A:$NN,DN$320,FALSE),LEN(VLOOKUP($A126,csapatok!$A:$NN,DN$320,FALSE))-6),'csapat-ranglista'!$A:$FP,DN$321,FALSE)/8,VLOOKUP(VLOOKUP($A126,csapatok!$A:$NN,DN$320,FALSE),'csapat-ranglista'!$A:$FP,DN$321,FALSE)/4),0)</f>
        <v>0</v>
      </c>
      <c r="DO126" s="224">
        <f>versenyek!$MF$11*IFERROR(VLOOKUP(VLOOKUP($A126,versenyek!ME:MG,3,FALSE),szabalyok!$A$16:$B$23,2,FALSE)/4,0)</f>
        <v>0</v>
      </c>
      <c r="DP126" s="224">
        <f>versenyek!$MI$11*IFERROR(VLOOKUP(VLOOKUP($A126,versenyek!MH:MJ,3,FALSE),szabalyok!$A$16:$B$23,2,FALSE)/4,0)</f>
        <v>0</v>
      </c>
      <c r="DQ126" s="223">
        <f>IFERROR(IF(RIGHT(VLOOKUP($A126,csapatok!$A:$NN,DQ$320,FALSE),5)="Csere",VLOOKUP(LEFT(VLOOKUP($A126,csapatok!$A:$NN,DQ$320,FALSE),LEN(VLOOKUP($A126,csapatok!$A:$NN,DQ$320,FALSE))-6),'csapat-ranglista'!$A:$FP,DQ$321,FALSE)/8,VLOOKUP(VLOOKUP($A126,csapatok!$A:$NN,DQ$320,FALSE),'csapat-ranglista'!$A:$FP,DQ$321,FALSE)/4),0)</f>
        <v>0</v>
      </c>
      <c r="DR126" s="223">
        <f>IFERROR(IF(RIGHT(VLOOKUP($A126,csapatok!$A:$NN,DR$320,FALSE),5)="Csere",VLOOKUP(LEFT(VLOOKUP($A126,csapatok!$A:$NN,DR$320,FALSE),LEN(VLOOKUP($A126,csapatok!$A:$NN,DR$320,FALSE))-6),'csapat-ranglista'!$A:$FP,DR$321,FALSE)/8,VLOOKUP(VLOOKUP($A126,csapatok!$A:$NN,DR$320,FALSE),'csapat-ranglista'!$A:$FP,DR$321,FALSE)/4),0)</f>
        <v>0</v>
      </c>
      <c r="DS126" s="223">
        <f>IFERROR(IF(RIGHT(VLOOKUP($A126,csapatok!$A:$NN,DS$320,FALSE),5)="Csere",VLOOKUP(LEFT(VLOOKUP($A126,csapatok!$A:$NN,DS$320,FALSE),LEN(VLOOKUP($A126,csapatok!$A:$NN,DS$320,FALSE))-6),'csapat-ranglista'!$A:$FP,DS$321,FALSE)/8,VLOOKUP(VLOOKUP($A126,csapatok!$A:$NN,DS$320,FALSE),'csapat-ranglista'!$A:$FP,DS$321,FALSE)/4),0)</f>
        <v>0</v>
      </c>
      <c r="DT126" s="223">
        <f>IFERROR(IF(RIGHT(VLOOKUP($A126,csapatok!$A:$NN,DT$320,FALSE),5)="Csere",VLOOKUP(LEFT(VLOOKUP($A126,csapatok!$A:$NN,DT$320,FALSE),LEN(VLOOKUP($A126,csapatok!$A:$NN,DT$320,FALSE))-6),'csapat-ranglista'!$A:$FP,DT$321,FALSE)/8,VLOOKUP(VLOOKUP($A126,csapatok!$A:$NN,DT$320,FALSE),'csapat-ranglista'!$A:$FP,DT$321,FALSE)/4),0)</f>
        <v>0</v>
      </c>
      <c r="DU126" s="223">
        <f>IFERROR(IF(RIGHT(VLOOKUP($A126,csapatok!$A:$NN,DU$320,FALSE),5)="Csere",VLOOKUP(LEFT(VLOOKUP($A126,csapatok!$A:$NN,DU$320,FALSE),LEN(VLOOKUP($A126,csapatok!$A:$NN,DU$320,FALSE))-6),'csapat-ranglista'!$A:$FP,DU$321,FALSE)/8,VLOOKUP(VLOOKUP($A126,csapatok!$A:$NN,DU$320,FALSE),'csapat-ranglista'!$A:$FP,DU$321,FALSE)/4),0)</f>
        <v>0</v>
      </c>
      <c r="DV126" s="223">
        <f>IFERROR(IF(RIGHT(VLOOKUP($A126,csapatok!$A:$NN,DV$320,FALSE),5)="Csere",VLOOKUP(LEFT(VLOOKUP($A126,csapatok!$A:$NN,DV$320,FALSE),LEN(VLOOKUP($A126,csapatok!$A:$NN,DV$320,FALSE))-6),'csapat-ranglista'!$A:$FP,DV$321,FALSE)/8,VLOOKUP(VLOOKUP($A126,csapatok!$A:$NN,DV$320,FALSE),'csapat-ranglista'!$A:$FP,DV$321,FALSE)/4),0)</f>
        <v>0</v>
      </c>
      <c r="DW126" s="223">
        <f>IFERROR(IF(RIGHT(VLOOKUP($A126,csapatok!$A:$NN,DW$320,FALSE),5)="Csere",VLOOKUP(LEFT(VLOOKUP($A126,csapatok!$A:$NN,DW$320,FALSE),LEN(VLOOKUP($A126,csapatok!$A:$NN,DW$320,FALSE))-6),'csapat-ranglista'!$A:$FP,DW$321,FALSE)/8,VLOOKUP(VLOOKUP($A126,csapatok!$A:$NN,DW$320,FALSE),'csapat-ranglista'!$A:$FP,DW$321,FALSE)/4),0)</f>
        <v>0</v>
      </c>
      <c r="DX126" s="223">
        <f>IFERROR(IF(RIGHT(VLOOKUP($A126,csapatok!$A:$NN,DX$320,FALSE),5)="Csere",VLOOKUP(LEFT(VLOOKUP($A126,csapatok!$A:$NN,DX$320,FALSE),LEN(VLOOKUP($A126,csapatok!$A:$NN,DX$320,FALSE))-6),'csapat-ranglista'!$A:$FP,DX$321,FALSE)/8,VLOOKUP(VLOOKUP($A126,csapatok!$A:$NN,DX$320,FALSE),'csapat-ranglista'!$A:$FP,DX$321,FALSE)/4),0)</f>
        <v>0</v>
      </c>
      <c r="DY126" s="223">
        <f>IFERROR(IF(RIGHT(VLOOKUP($A126,csapatok!$A:$NN,DY$320,FALSE),5)="Csere",VLOOKUP(LEFT(VLOOKUP($A126,csapatok!$A:$NN,DY$320,FALSE),LEN(VLOOKUP($A126,csapatok!$A:$NN,DY$320,FALSE))-6),'csapat-ranglista'!$A:$FP,DY$321,FALSE)/8,VLOOKUP(VLOOKUP($A126,csapatok!$A:$NN,DY$320,FALSE),'csapat-ranglista'!$A:$FP,DY$321,FALSE)/4),0)</f>
        <v>0</v>
      </c>
      <c r="DZ126" s="223">
        <f>IFERROR(IF(RIGHT(VLOOKUP($A126,csapatok!$A:$NN,DZ$320,FALSE),5)="Csere",VLOOKUP(LEFT(VLOOKUP($A126,csapatok!$A:$NN,DZ$320,FALSE),LEN(VLOOKUP($A126,csapatok!$A:$NN,DZ$320,FALSE))-6),'csapat-ranglista'!$A:$FP,DZ$321,FALSE)/8,VLOOKUP(VLOOKUP($A126,csapatok!$A:$NN,DZ$320,FALSE),'csapat-ranglista'!$A:$FP,DZ$321,FALSE)/4),0)</f>
        <v>0</v>
      </c>
      <c r="EA126" s="223">
        <f>IFERROR(IF(RIGHT(VLOOKUP($A126,csapatok!$A:$NN,EA$320,FALSE),5)="Csere",VLOOKUP(LEFT(VLOOKUP($A126,csapatok!$A:$NN,EA$320,FALSE),LEN(VLOOKUP($A126,csapatok!$A:$NN,EA$320,FALSE))-6),'csapat-ranglista'!$A:$FP,EA$321,FALSE)/8,VLOOKUP(VLOOKUP($A126,csapatok!$A:$NN,EA$320,FALSE),'csapat-ranglista'!$A:$FP,EA$321,FALSE)/4),0)</f>
        <v>0</v>
      </c>
      <c r="EB126" s="223">
        <f>IFERROR(IF(RIGHT(VLOOKUP($A126,csapatok!$A:$NN,EB$320,FALSE),5)="Csere",VLOOKUP(LEFT(VLOOKUP($A126,csapatok!$A:$NN,EB$320,FALSE),LEN(VLOOKUP($A126,csapatok!$A:$NN,EB$320,FALSE))-6),'csapat-ranglista'!$A:$FP,EB$321,FALSE)/8,VLOOKUP(VLOOKUP($A126,csapatok!$A:$NN,EB$320,FALSE),'csapat-ranglista'!$A:$FP,EB$321,FALSE)/4),0)</f>
        <v>0</v>
      </c>
      <c r="EC126" s="223">
        <f>IFERROR(IF(RIGHT(VLOOKUP($A126,csapatok!$A:$NN,EC$320,FALSE),5)="Csere",VLOOKUP(LEFT(VLOOKUP($A126,csapatok!$A:$NN,EC$320,FALSE),LEN(VLOOKUP($A126,csapatok!$A:$NN,EC$320,FALSE))-6),'csapat-ranglista'!$A:$FP,EC$321,FALSE)/8,VLOOKUP(VLOOKUP($A126,csapatok!$A:$NN,EC$320,FALSE),'csapat-ranglista'!$A:$FP,EC$321,FALSE)/4),0)</f>
        <v>0</v>
      </c>
      <c r="ED126" s="223">
        <f>IFERROR(IF(RIGHT(VLOOKUP($A126,csapatok!$A:$NN,ED$320,FALSE),5)="Csere",VLOOKUP(LEFT(VLOOKUP($A126,csapatok!$A:$NN,ED$320,FALSE),LEN(VLOOKUP($A126,csapatok!$A:$NN,ED$320,FALSE))-6),'csapat-ranglista'!$A:$FP,ED$321,FALSE)/8,VLOOKUP(VLOOKUP($A126,csapatok!$A:$NN,ED$320,FALSE),'csapat-ranglista'!$A:$FP,ED$321,FALSE)/4),0)</f>
        <v>0</v>
      </c>
      <c r="EE126" s="223">
        <f>IFERROR(IF(RIGHT(VLOOKUP($A126,csapatok!$A:$NN,EE$320,FALSE),5)="Csere",VLOOKUP(LEFT(VLOOKUP($A126,csapatok!$A:$NN,EE$320,FALSE),LEN(VLOOKUP($A126,csapatok!$A:$NN,EE$320,FALSE))-6),'csapat-ranglista'!$A:$FP,EE$321,FALSE)/8,VLOOKUP(VLOOKUP($A126,csapatok!$A:$NN,EE$320,FALSE),'csapat-ranglista'!$A:$FP,EE$321,FALSE)/4),0)</f>
        <v>0</v>
      </c>
      <c r="EF126" s="223">
        <f>IFERROR(IF(RIGHT(VLOOKUP($A126,csapatok!$A:$NN,EF$320,FALSE),5)="Csere",VLOOKUP(LEFT(VLOOKUP($A126,csapatok!$A:$NN,EF$320,FALSE),LEN(VLOOKUP($A126,csapatok!$A:$NN,EF$320,FALSE))-6),'csapat-ranglista'!$A:$FP,EF$321,FALSE)/8,VLOOKUP(VLOOKUP($A126,csapatok!$A:$NN,EF$320,FALSE),'csapat-ranglista'!$A:$FP,EF$321,FALSE)/4),0)</f>
        <v>0</v>
      </c>
      <c r="EG126" s="223">
        <f>IFERROR(IF(RIGHT(VLOOKUP($A126,csapatok!$A:$NN,EG$320,FALSE),5)="Csere",VLOOKUP(LEFT(VLOOKUP($A126,csapatok!$A:$NN,EG$320,FALSE),LEN(VLOOKUP($A126,csapatok!$A:$NN,EG$320,FALSE))-6),'csapat-ranglista'!$A:$FP,EG$321,FALSE)/8,VLOOKUP(VLOOKUP($A126,csapatok!$A:$NN,EG$320,FALSE),'csapat-ranglista'!$A:$FP,EG$321,FALSE)/4),0)</f>
        <v>0</v>
      </c>
      <c r="EH126" s="223">
        <f>IFERROR(IF(RIGHT(VLOOKUP($A126,csapatok!$A:$NN,EH$320,FALSE),5)="Csere",VLOOKUP(LEFT(VLOOKUP($A126,csapatok!$A:$NN,EH$320,FALSE),LEN(VLOOKUP($A126,csapatok!$A:$NN,EH$320,FALSE))-6),'csapat-ranglista'!$A:$FP,EH$321,FALSE)/8,VLOOKUP(VLOOKUP($A126,csapatok!$A:$NN,EH$320,FALSE),'csapat-ranglista'!$A:$FP,EH$321,FALSE)/4),0)</f>
        <v>0</v>
      </c>
      <c r="EI126" s="223">
        <f>IFERROR(IF(RIGHT(VLOOKUP($A126,csapatok!$A:$NN,EI$320,FALSE),5)="Csere",VLOOKUP(LEFT(VLOOKUP($A126,csapatok!$A:$NN,EI$320,FALSE),LEN(VLOOKUP($A126,csapatok!$A:$NN,EI$320,FALSE))-6),'csapat-ranglista'!$A:$FP,EI$321,FALSE)/8,VLOOKUP(VLOOKUP($A126,csapatok!$A:$NN,EI$320,FALSE),'csapat-ranglista'!$A:$FP,EI$321,FALSE)/4),0)</f>
        <v>0</v>
      </c>
      <c r="EJ126" s="223">
        <f>IFERROR(IF(RIGHT(VLOOKUP($A126,csapatok!$A:$NN,EJ$320,FALSE),5)="Csere",VLOOKUP(LEFT(VLOOKUP($A126,csapatok!$A:$NN,EJ$320,FALSE),LEN(VLOOKUP($A126,csapatok!$A:$NN,EJ$320,FALSE))-6),'csapat-ranglista'!$A:$FP,EJ$321,FALSE)/8,VLOOKUP(VLOOKUP($A126,csapatok!$A:$NN,EJ$320,FALSE),'csapat-ranglista'!$A:$FP,EJ$321,FALSE)/4),0)</f>
        <v>0</v>
      </c>
      <c r="EK126" s="223">
        <f>IFERROR(IF(RIGHT(VLOOKUP($A126,csapatok!$A:$NN,EK$320,FALSE),5)="Csere",VLOOKUP(LEFT(VLOOKUP($A126,csapatok!$A:$NN,EK$320,FALSE),LEN(VLOOKUP($A126,csapatok!$A:$NN,EK$320,FALSE))-6),'csapat-ranglista'!$A:$FP,EK$321,FALSE)/8,VLOOKUP(VLOOKUP($A126,csapatok!$A:$NN,EK$320,FALSE),'csapat-ranglista'!$A:$FP,EK$321,FALSE)/4),0)</f>
        <v>0</v>
      </c>
      <c r="EL126" s="223">
        <f>IFERROR(IF(RIGHT(VLOOKUP($A126,csapatok!$A:$NN,EL$320,FALSE),5)="Csere",VLOOKUP(LEFT(VLOOKUP($A126,csapatok!$A:$NN,EL$320,FALSE),LEN(VLOOKUP($A126,csapatok!$A:$NN,EL$320,FALSE))-6),'csapat-ranglista'!$A:$FP,EL$321,FALSE)/8,VLOOKUP(VLOOKUP($A126,csapatok!$A:$NN,EL$320,FALSE),'csapat-ranglista'!$A:$FP,EL$321,FALSE)/4),0)</f>
        <v>0</v>
      </c>
      <c r="EM126" s="223">
        <f>IFERROR(IF(RIGHT(VLOOKUP($A126,csapatok!$A:$NN,EM$320,FALSE),5)="Csere",VLOOKUP(LEFT(VLOOKUP($A126,csapatok!$A:$NN,EM$320,FALSE),LEN(VLOOKUP($A126,csapatok!$A:$NN,EM$320,FALSE))-6),'csapat-ranglista'!$A:$FP,EM$321,FALSE)/8,VLOOKUP(VLOOKUP($A126,csapatok!$A:$NN,EM$320,FALSE),'csapat-ranglista'!$A:$FP,EM$321,FALSE)/4),0)</f>
        <v>0</v>
      </c>
      <c r="EN126" s="223">
        <f>IFERROR(IF(RIGHT(VLOOKUP($A126,csapatok!$A:$NN,EN$320,FALSE),5)="Csere",VLOOKUP(LEFT(VLOOKUP($A126,csapatok!$A:$NN,EN$320,FALSE),LEN(VLOOKUP($A126,csapatok!$A:$NN,EN$320,FALSE))-6),'csapat-ranglista'!$A:$FP,EN$321,FALSE)/8,VLOOKUP(VLOOKUP($A126,csapatok!$A:$NN,EN$320,FALSE),'csapat-ranglista'!$A:$FP,EN$321,FALSE)/4),0)</f>
        <v>0</v>
      </c>
      <c r="EO126" s="223">
        <f>IFERROR(IF(RIGHT(VLOOKUP($A126,csapatok!$A:$NN,EO$320,FALSE),5)="Csere",VLOOKUP(LEFT(VLOOKUP($A126,csapatok!$A:$NN,EO$320,FALSE),LEN(VLOOKUP($A126,csapatok!$A:$NN,EO$320,FALSE))-6),'csapat-ranglista'!$A:$FP,EO$321,FALSE)/8,VLOOKUP(VLOOKUP($A126,csapatok!$A:$NN,EO$320,FALSE),'csapat-ranglista'!$A:$FP,EO$321,FALSE)/4),0)</f>
        <v>0</v>
      </c>
      <c r="EP126" s="223">
        <f>IFERROR(IF(RIGHT(VLOOKUP($A126,csapatok!$A:$NN,EP$320,FALSE),5)="Csere",VLOOKUP(LEFT(VLOOKUP($A126,csapatok!$A:$NN,EP$320,FALSE),LEN(VLOOKUP($A126,csapatok!$A:$NN,EP$320,FALSE))-6),'csapat-ranglista'!$A:$FP,EP$321,FALSE)/8,VLOOKUP(VLOOKUP($A126,csapatok!$A:$NN,EP$320,FALSE),'csapat-ranglista'!$A:$FP,EP$321,FALSE)/4),0)</f>
        <v>0</v>
      </c>
      <c r="EQ126" s="223">
        <f>IFERROR(IF(RIGHT(VLOOKUP($A126,csapatok!$A:$NN,EQ$320,FALSE),5)="Csere",VLOOKUP(LEFT(VLOOKUP($A126,csapatok!$A:$NN,EQ$320,FALSE),LEN(VLOOKUP($A126,csapatok!$A:$NN,EQ$320,FALSE))-6),'csapat-ranglista'!$A:$FP,EQ$321,FALSE)/8,VLOOKUP(VLOOKUP($A126,csapatok!$A:$NN,EQ$320,FALSE),'csapat-ranglista'!$A:$FP,EQ$321,FALSE)/4),0)</f>
        <v>0</v>
      </c>
      <c r="ER126" s="223">
        <f>IFERROR(IF(RIGHT(VLOOKUP($A126,csapatok!$A:$NN,ER$320,FALSE),5)="Csere",VLOOKUP(LEFT(VLOOKUP($A126,csapatok!$A:$NN,ER$320,FALSE),LEN(VLOOKUP($A126,csapatok!$A:$NN,ER$320,FALSE))-6),'csapat-ranglista'!$A:$FP,ER$321,FALSE)/8,VLOOKUP(VLOOKUP($A126,csapatok!$A:$NN,ER$320,FALSE),'csapat-ranglista'!$A:$FP,ER$321,FALSE)/4),0)</f>
        <v>0</v>
      </c>
      <c r="ES126" s="223">
        <f>IFERROR(IF(RIGHT(VLOOKUP($A126,csapatok!$A:$NN,ES$320,FALSE),5)="Csere",VLOOKUP(LEFT(VLOOKUP($A126,csapatok!$A:$NN,ES$320,FALSE),LEN(VLOOKUP($A126,csapatok!$A:$NN,ES$320,FALSE))-6),'csapat-ranglista'!$A:$FP,ES$321,FALSE)/8,VLOOKUP(VLOOKUP($A126,csapatok!$A:$NN,ES$320,FALSE),'csapat-ranglista'!$A:$FP,ES$321,FALSE)/4),0)</f>
        <v>0</v>
      </c>
      <c r="ET126" s="223">
        <f>IFERROR(IF(RIGHT(VLOOKUP($A126,csapatok!$A:$NN,ET$320,FALSE),5)="Csere",VLOOKUP(LEFT(VLOOKUP($A126,csapatok!$A:$NN,ET$320,FALSE),LEN(VLOOKUP($A126,csapatok!$A:$NN,ET$320,FALSE))-6),'csapat-ranglista'!$A:$FP,ET$321,FALSE)/8,VLOOKUP(VLOOKUP($A126,csapatok!$A:$NN,ET$320,FALSE),'csapat-ranglista'!$A:$FP,ET$321,FALSE)/4),0)</f>
        <v>0</v>
      </c>
      <c r="EU126" s="223">
        <f>IFERROR(IF(RIGHT(VLOOKUP($A126,csapatok!$A:$NN,EU$320,FALSE),5)="Csere",VLOOKUP(LEFT(VLOOKUP($A126,csapatok!$A:$NN,EU$320,FALSE),LEN(VLOOKUP($A126,csapatok!$A:$NN,EU$320,FALSE))-6),'csapat-ranglista'!$A:$FP,EU$321,FALSE)/8,VLOOKUP(VLOOKUP($A126,csapatok!$A:$NN,EU$320,FALSE),'csapat-ranglista'!$A:$FP,EU$321,FALSE)/4),0)</f>
        <v>0</v>
      </c>
      <c r="EV126" s="223">
        <f>IFERROR(IF(RIGHT(VLOOKUP($A126,csapatok!$A:$NN,EV$320,FALSE),5)="Csere",VLOOKUP(LEFT(VLOOKUP($A126,csapatok!$A:$NN,EV$320,FALSE),LEN(VLOOKUP($A126,csapatok!$A:$NN,EV$320,FALSE))-6),'csapat-ranglista'!$A:$FP,EV$321,FALSE)/8,VLOOKUP(VLOOKUP($A126,csapatok!$A:$NN,EV$320,FALSE),'csapat-ranglista'!$A:$FP,EV$321,FALSE)/4),0)</f>
        <v>0</v>
      </c>
      <c r="EW126" s="223">
        <f>IFERROR(IF(RIGHT(VLOOKUP($A126,csapatok!$A:$NN,EW$320,FALSE),5)="Csere",VLOOKUP(LEFT(VLOOKUP($A126,csapatok!$A:$NN,EW$320,FALSE),LEN(VLOOKUP($A126,csapatok!$A:$NN,EW$320,FALSE))-6),'csapat-ranglista'!$A:$FP,EW$321,FALSE)/8,VLOOKUP(VLOOKUP($A126,csapatok!$A:$NN,EW$320,FALSE),'csapat-ranglista'!$A:$FP,EW$321,FALSE)/4),0)</f>
        <v>0</v>
      </c>
      <c r="EX126" s="223">
        <f>IFERROR(IF(RIGHT(VLOOKUP($A126,csapatok!$A:$NN,EX$320,FALSE),5)="Csere",VLOOKUP(LEFT(VLOOKUP($A126,csapatok!$A:$NN,EX$320,FALSE),LEN(VLOOKUP($A126,csapatok!$A:$NN,EX$320,FALSE))-6),'csapat-ranglista'!$A:$FP,EX$321,FALSE)/8,VLOOKUP(VLOOKUP($A126,csapatok!$A:$NN,EX$320,FALSE),'csapat-ranglista'!$A:$FP,EX$321,FALSE)/4),0)</f>
        <v>0</v>
      </c>
      <c r="EY126" s="223">
        <f>IFERROR(IF(RIGHT(VLOOKUP($A126,csapatok!$A:$NN,EY$320,FALSE),5)="Csere",VLOOKUP(LEFT(VLOOKUP($A126,csapatok!$A:$NN,EY$320,FALSE),LEN(VLOOKUP($A126,csapatok!$A:$NN,EY$320,FALSE))-6),'csapat-ranglista'!$A:$FP,EY$321,FALSE)/8,VLOOKUP(VLOOKUP($A126,csapatok!$A:$NN,EY$320,FALSE),'csapat-ranglista'!$A:$FP,EY$321,FALSE)/4),0)</f>
        <v>0</v>
      </c>
      <c r="EZ126" s="223">
        <f>IFERROR(IF(RIGHT(VLOOKUP($A126,csapatok!$A:$NN,EZ$320,FALSE),5)="Csere",VLOOKUP(LEFT(VLOOKUP($A126,csapatok!$A:$NN,EZ$320,FALSE),LEN(VLOOKUP($A126,csapatok!$A:$NN,EZ$320,FALSE))-6),'csapat-ranglista'!$A:$FP,EZ$321,FALSE)/8,VLOOKUP(VLOOKUP($A126,csapatok!$A:$NN,EZ$320,FALSE),'csapat-ranglista'!$A:$FP,EZ$321,FALSE)/4),0)</f>
        <v>0</v>
      </c>
      <c r="FA126" s="223">
        <f>IFERROR(IF(RIGHT(VLOOKUP($A126,csapatok!$A:$NN,FA$320,FALSE),5)="Csere",VLOOKUP(LEFT(VLOOKUP($A126,csapatok!$A:$NN,FA$320,FALSE),LEN(VLOOKUP($A126,csapatok!$A:$NN,FA$320,FALSE))-6),'csapat-ranglista'!$A:$FP,FA$321,FALSE)/8,VLOOKUP(VLOOKUP($A126,csapatok!$A:$NN,FA$320,FALSE),'csapat-ranglista'!$A:$FP,FA$321,FALSE)/4),0)</f>
        <v>0</v>
      </c>
      <c r="FB126" s="223">
        <f>IFERROR(IF(RIGHT(VLOOKUP($A126,csapatok!$A:$NN,FB$320,FALSE),5)="Csere",VLOOKUP(LEFT(VLOOKUP($A126,csapatok!$A:$NN,FB$320,FALSE),LEN(VLOOKUP($A126,csapatok!$A:$NN,FB$320,FALSE))-6),'csapat-ranglista'!$A:$FP,FB$321,FALSE)/8,VLOOKUP(VLOOKUP($A126,csapatok!$A:$NN,FB$320,FALSE),'csapat-ranglista'!$A:$FP,FB$321,FALSE)/4),0)</f>
        <v>0</v>
      </c>
      <c r="FC126" s="223">
        <f>IFERROR(IF(RIGHT(VLOOKUP($A126,csapatok!$A:$NN,FC$320,FALSE),5)="Csere",VLOOKUP(LEFT(VLOOKUP($A126,csapatok!$A:$NN,FC$320,FALSE),LEN(VLOOKUP($A126,csapatok!$A:$NN,FC$320,FALSE))-6),'csapat-ranglista'!$A:$FP,FC$321,FALSE)/8,VLOOKUP(VLOOKUP($A126,csapatok!$A:$NN,FC$320,FALSE),'csapat-ranglista'!$A:$FP,FC$321,FALSE)/4),0)</f>
        <v>0</v>
      </c>
      <c r="FD126" s="224">
        <f>versenyek!$QY$11*IFERROR(VLOOKUP(VLOOKUP($A126,versenyek!QX:QZ,3,FALSE),szabalyok!$A$16:$B$23,2,FALSE)/4,0)</f>
        <v>0</v>
      </c>
      <c r="FE126" s="224">
        <f>versenyek!$RB$11*IFERROR(VLOOKUP(VLOOKUP($A126,versenyek!RA:RC,3,FALSE),szabalyok!$A$16:$B$23,2,FALSE)/4,0)</f>
        <v>0</v>
      </c>
      <c r="FF126" s="223">
        <f>IFERROR(IF(RIGHT(VLOOKUP($A126,csapatok!$A:$NN,FF$320,FALSE),5)="Csere",VLOOKUP(LEFT(VLOOKUP($A126,csapatok!$A:$NN,FF$320,FALSE),LEN(VLOOKUP($A126,csapatok!$A:$NN,FF$320,FALSE))-6),'csapat-ranglista'!$A:$FP,FF$321,FALSE)/8,VLOOKUP(VLOOKUP($A126,csapatok!$A:$NN,FF$320,FALSE),'csapat-ranglista'!$A:$FP,FF$321,FALSE)/4),0)</f>
        <v>0</v>
      </c>
      <c r="FG126" s="223">
        <f>IFERROR(IF(RIGHT(VLOOKUP($A126,csapatok!$A:$NN,FG$320,FALSE),5)="Csere",VLOOKUP(LEFT(VLOOKUP($A126,csapatok!$A:$NN,FG$320,FALSE),LEN(VLOOKUP($A126,csapatok!$A:$NN,FG$320,FALSE))-6),'csapat-ranglista'!$A:$FP,FG$321,FALSE)/8,VLOOKUP(VLOOKUP($A126,csapatok!$A:$NN,FG$320,FALSE),'csapat-ranglista'!$A:$FP,FG$321,FALSE)/4),0)</f>
        <v>0</v>
      </c>
      <c r="FH126" s="223">
        <f>IFERROR(IF(RIGHT(VLOOKUP($A126,csapatok!$A:$NN,FH$320,FALSE),5)="Csere",VLOOKUP(LEFT(VLOOKUP($A126,csapatok!$A:$NN,FH$320,FALSE),LEN(VLOOKUP($A126,csapatok!$A:$NN,FH$320,FALSE))-6),'csapat-ranglista'!$A:$FP,FH$321,FALSE)/8,VLOOKUP(VLOOKUP($A126,csapatok!$A:$NN,FH$320,FALSE),'csapat-ranglista'!$A:$FP,FH$321,FALSE)/4),0)</f>
        <v>0</v>
      </c>
      <c r="FI126" s="223">
        <f>IFERROR(IF(RIGHT(VLOOKUP($A126,csapatok!$A:$NN,FI$320,FALSE),5)="Csere",VLOOKUP(LEFT(VLOOKUP($A126,csapatok!$A:$NN,FI$320,FALSE),LEN(VLOOKUP($A126,csapatok!$A:$NN,FI$320,FALSE))-6),'csapat-ranglista'!$A:$FP,FI$321,FALSE)/8,VLOOKUP(VLOOKUP($A126,csapatok!$A:$NN,FI$320,FALSE),'csapat-ranglista'!$A:$FP,FI$321,FALSE)/4),0)</f>
        <v>0</v>
      </c>
      <c r="FJ126" s="223">
        <f>IFERROR(IF(RIGHT(VLOOKUP($A126,csapatok!$A:$NN,FJ$320,FALSE),5)="Csere",VLOOKUP(LEFT(VLOOKUP($A126,csapatok!$A:$NN,FJ$320,FALSE),LEN(VLOOKUP($A126,csapatok!$A:$NN,FJ$320,FALSE))-6),'csapat-ranglista'!$A:$FP,FJ$321,FALSE)/8,VLOOKUP(VLOOKUP($A126,csapatok!$A:$NN,FJ$320,FALSE),'csapat-ranglista'!$A:$FP,FJ$321,FALSE)/4),0)</f>
        <v>0</v>
      </c>
      <c r="FK126" s="223">
        <f>IFERROR(IF(RIGHT(VLOOKUP($A126,csapatok!$A:$NN,FK$320,FALSE),5)="Csere",VLOOKUP(LEFT(VLOOKUP($A126,csapatok!$A:$NN,FK$320,FALSE),LEN(VLOOKUP($A126,csapatok!$A:$NN,FK$320,FALSE))-6),'csapat-ranglista'!$A:$FP,FK$321,FALSE)/8,VLOOKUP(VLOOKUP($A126,csapatok!$A:$NN,FK$320,FALSE),'csapat-ranglista'!$A:$FP,FK$321,FALSE)/4),0)</f>
        <v>1.1674395724477145</v>
      </c>
      <c r="FL126" s="223">
        <f>IFERROR(IF(RIGHT(VLOOKUP($A126,csapatok!$A:$NN,FL$320,FALSE),5)="Csere",VLOOKUP(LEFT(VLOOKUP($A126,csapatok!$A:$NN,FL$320,FALSE),LEN(VLOOKUP($A126,csapatok!$A:$NN,FL$320,FALSE))-6),'csapat-ranglista'!$A:$FP,FL$321,FALSE)/8,VLOOKUP(VLOOKUP($A126,csapatok!$A:$NN,FL$320,FALSE),'csapat-ranglista'!$A:$FP,FL$321,FALSE)/4),0)</f>
        <v>0</v>
      </c>
      <c r="FM126" s="223">
        <f>IFERROR(IF(RIGHT(VLOOKUP($A126,csapatok!$A:$NN,FM$320,FALSE),5)="Csere",VLOOKUP(LEFT(VLOOKUP($A126,csapatok!$A:$NN,FM$320,FALSE),LEN(VLOOKUP($A126,csapatok!$A:$NN,FM$320,FALSE))-6),'csapat-ranglista'!$A:$FP,FM$321,FALSE)/8,VLOOKUP(VLOOKUP($A126,csapatok!$A:$NN,FM$320,FALSE),'csapat-ranglista'!$A:$FP,FM$321,FALSE)/4),0)</f>
        <v>0</v>
      </c>
      <c r="FN126" s="223">
        <f>IFERROR(IF(RIGHT(VLOOKUP($A126,csapatok!$A:$NN,FN$320,FALSE),5)="Csere",VLOOKUP(LEFT(VLOOKUP($A126,csapatok!$A:$NN,FN$320,FALSE),LEN(VLOOKUP($A126,csapatok!$A:$NN,FN$320,FALSE))-6),'csapat-ranglista'!$A:$FP,FN$321,FALSE)/8,VLOOKUP(VLOOKUP($A126,csapatok!$A:$NN,FN$320,FALSE),'csapat-ranglista'!$A:$FP,FN$321,FALSE)/4),0)</f>
        <v>0</v>
      </c>
      <c r="FO126" s="223">
        <f>IFERROR(IF(RIGHT(VLOOKUP($A126,csapatok!$A:$NN,FO$320,FALSE),5)="Csere",VLOOKUP(LEFT(VLOOKUP($A126,csapatok!$A:$NN,FO$320,FALSE),LEN(VLOOKUP($A126,csapatok!$A:$NN,FO$320,FALSE))-6),'csapat-ranglista'!$A:$FP,FO$321,FALSE)/8,VLOOKUP(VLOOKUP($A126,csapatok!$A:$NN,FO$320,FALSE),'csapat-ranglista'!$A:$FP,FO$321,FALSE)/4),0)</f>
        <v>0</v>
      </c>
      <c r="FP126" s="223">
        <f>IFERROR(IF(RIGHT(VLOOKUP($A126,csapatok!$A:$NN,FP$320,FALSE),5)="Csere",VLOOKUP(LEFT(VLOOKUP($A126,csapatok!$A:$NN,FP$320,FALSE),LEN(VLOOKUP($A126,csapatok!$A:$NN,FP$320,FALSE))-6),'csapat-ranglista'!$A:$FP,FP$321,FALSE)/8,VLOOKUP(VLOOKUP($A126,csapatok!$A:$NN,FP$320,FALSE),'csapat-ranglista'!$A:$FP,FP$321,FALSE)/4),0)</f>
        <v>0</v>
      </c>
      <c r="FQ126" s="223">
        <f>IFERROR(IF(RIGHT(VLOOKUP($A126,csapatok!$A:$NN,FQ$320,FALSE),5)="Csere",VLOOKUP(LEFT(VLOOKUP($A126,csapatok!$A:$NN,FQ$320,FALSE),LEN(VLOOKUP($A126,csapatok!$A:$NN,FQ$320,FALSE))-6),'csapat-ranglista'!$A:$FP,FQ$321,FALSE)/8,VLOOKUP(VLOOKUP($A126,csapatok!$A:$NN,FQ$320,FALSE),'csapat-ranglista'!$A:$FP,FQ$321,FALSE)/4),0)</f>
        <v>0</v>
      </c>
      <c r="FR126" s="223">
        <f>IFERROR(IF(RIGHT(VLOOKUP($A126,csapatok!$A:$NN,FR$320,FALSE),5)="Csere",VLOOKUP(LEFT(VLOOKUP($A126,csapatok!$A:$NN,FR$320,FALSE),LEN(VLOOKUP($A126,csapatok!$A:$NN,FR$320,FALSE))-6),'csapat-ranglista'!$A:$FP,FR$321,FALSE)/8,VLOOKUP(VLOOKUP($A126,csapatok!$A:$NN,FR$320,FALSE),'csapat-ranglista'!$A:$FP,FR$321,FALSE)/4),0)</f>
        <v>0</v>
      </c>
      <c r="FS126" s="223">
        <f>IFERROR(IF(RIGHT(VLOOKUP($A126,csapatok!$A:$NN,FS$320,FALSE),5)="Csere",VLOOKUP(LEFT(VLOOKUP($A126,csapatok!$A:$NN,FS$320,FALSE),LEN(VLOOKUP($A126,csapatok!$A:$NN,FS$320,FALSE))-6),'csapat-ranglista'!$A:$FP,FS$321,FALSE)/8,VLOOKUP(VLOOKUP($A126,csapatok!$A:$NN,FS$320,FALSE),'csapat-ranglista'!$A:$FP,FS$321,FALSE)/4),0)</f>
        <v>0</v>
      </c>
      <c r="FT126" s="223">
        <f>IFERROR(IF(RIGHT(VLOOKUP($A126,csapatok!$A:$NN,FT$320,FALSE),5)="Csere",VLOOKUP(LEFT(VLOOKUP($A126,csapatok!$A:$NN,FT$320,FALSE),LEN(VLOOKUP($A126,csapatok!$A:$NN,FT$320,FALSE))-6),'csapat-ranglista'!$A:$FP,FT$321,FALSE)/8,VLOOKUP(VLOOKUP($A126,csapatok!$A:$NN,FT$320,FALSE),'csapat-ranglista'!$A:$FP,FT$321,FALSE)/4),0)</f>
        <v>0</v>
      </c>
      <c r="FU126" s="223">
        <f>IFERROR(IF(RIGHT(VLOOKUP($A126,csapatok!$A:$NN,FU$320,FALSE),5)="Csere",VLOOKUP(LEFT(VLOOKUP($A126,csapatok!$A:$NN,FU$320,FALSE),LEN(VLOOKUP($A126,csapatok!$A:$NN,FU$320,FALSE))-6),'csapat-ranglista'!$A:$FP,FU$321,FALSE)/8,VLOOKUP(VLOOKUP($A126,csapatok!$A:$NN,FU$320,FALSE),'csapat-ranglista'!$A:$FP,FU$321,FALSE)/4),0)</f>
        <v>0</v>
      </c>
      <c r="FV126" s="223">
        <f>IFERROR(IF(RIGHT(VLOOKUP($A126,csapatok!$A:$NN,FV$320,FALSE),5)="Csere",VLOOKUP(LEFT(VLOOKUP($A126,csapatok!$A:$NN,FV$320,FALSE),LEN(VLOOKUP($A126,csapatok!$A:$NN,FV$320,FALSE))-6),'csapat-ranglista'!$A:$FP,FV$321,FALSE)/8,VLOOKUP(VLOOKUP($A126,csapatok!$A:$NN,FV$320,FALSE),'csapat-ranglista'!$A:$FP,FV$321,FALSE)/4),0)</f>
        <v>0</v>
      </c>
      <c r="FW126" s="223">
        <f>IFERROR(IF(RIGHT(VLOOKUP($A126,csapatok!$A:$NN,FW$320,FALSE),5)="Csere",VLOOKUP(LEFT(VLOOKUP($A126,csapatok!$A:$NN,FW$320,FALSE),LEN(VLOOKUP($A126,csapatok!$A:$NN,FW$320,FALSE))-6),'csapat-ranglista'!$A:$FP,FW$321,FALSE)/8,VLOOKUP(VLOOKUP($A126,csapatok!$A:$NN,FW$320,FALSE),'csapat-ranglista'!$A:$FP,FW$321,FALSE)/4),0)</f>
        <v>0</v>
      </c>
      <c r="FX126" s="223">
        <f>IFERROR(IF(RIGHT(VLOOKUP($A126,csapatok!$A:$NN,FX$320,FALSE),5)="Csere",VLOOKUP(LEFT(VLOOKUP($A126,csapatok!$A:$NN,FX$320,FALSE),LEN(VLOOKUP($A126,csapatok!$A:$NN,FX$320,FALSE))-6),'csapat-ranglista'!$A:$FP,FX$321,FALSE)/8,VLOOKUP(VLOOKUP($A126,csapatok!$A:$NN,FX$320,FALSE),'csapat-ranglista'!$A:$FP,FX$321,FALSE)/4),0)</f>
        <v>0</v>
      </c>
      <c r="FY126" s="223">
        <f>IFERROR(IF(RIGHT(VLOOKUP($A126,csapatok!$A:$NN,FY$320,FALSE),5)="Csere",VLOOKUP(LEFT(VLOOKUP($A126,csapatok!$A:$NN,FY$320,FALSE),LEN(VLOOKUP($A126,csapatok!$A:$NN,FY$320,FALSE))-6),'csapat-ranglista'!$A:$FP,FY$321,FALSE)/8,VLOOKUP(VLOOKUP($A126,csapatok!$A:$NN,FY$320,FALSE),'csapat-ranglista'!$A:$FP,FY$321,FALSE)/4),0)</f>
        <v>0</v>
      </c>
      <c r="FZ126" s="223">
        <f>IFERROR(IF(RIGHT(VLOOKUP($A126,csapatok!$A:$NN,FZ$320,FALSE),5)="Csere",VLOOKUP(LEFT(VLOOKUP($A126,csapatok!$A:$NN,FZ$320,FALSE),LEN(VLOOKUP($A126,csapatok!$A:$NN,FZ$320,FALSE))-6),'csapat-ranglista'!$A:$FP,FZ$321,FALSE)/8,VLOOKUP(VLOOKUP($A126,csapatok!$A:$NN,FZ$320,FALSE),'csapat-ranglista'!$A:$FP,FZ$321,FALSE)/4),0)</f>
        <v>0</v>
      </c>
      <c r="GA126" s="223">
        <f>IFERROR(IF(RIGHT(VLOOKUP($A126,csapatok!$A:$NN,GA$320,FALSE),5)="Csere",VLOOKUP(LEFT(VLOOKUP($A126,csapatok!$A:$NN,GA$320,FALSE),LEN(VLOOKUP($A126,csapatok!$A:$NN,GA$320,FALSE))-6),'csapat-ranglista'!$A:$FP,GA$321,FALSE)/8,VLOOKUP(VLOOKUP($A126,csapatok!$A:$NN,GA$320,FALSE),'csapat-ranglista'!$A:$FP,GA$321,FALSE)/4),0)</f>
        <v>0</v>
      </c>
      <c r="GB126" s="223">
        <f>IFERROR(IF(RIGHT(VLOOKUP($A126,csapatok!$A:$NN,GB$320,FALSE),5)="Csere",VLOOKUP(LEFT(VLOOKUP($A126,csapatok!$A:$NN,GB$320,FALSE),LEN(VLOOKUP($A126,csapatok!$A:$NN,GB$320,FALSE))-6),'csapat-ranglista'!$A:$FP,GB$321,FALSE)/8,VLOOKUP(VLOOKUP($A126,csapatok!$A:$NN,GB$320,FALSE),'csapat-ranglista'!$A:$FP,GB$321,FALSE)/4),0)</f>
        <v>0</v>
      </c>
      <c r="GC126" s="223">
        <f>IFERROR(IF(RIGHT(VLOOKUP($A126,csapatok!$A:$NN,GC$320,FALSE),5)="Csere",VLOOKUP(LEFT(VLOOKUP($A126,csapatok!$A:$NN,GC$320,FALSE),LEN(VLOOKUP($A126,csapatok!$A:$NN,GC$320,FALSE))-6),'csapat-ranglista'!$A:$FP,GC$321,FALSE)/8,VLOOKUP(VLOOKUP($A126,csapatok!$A:$NN,GC$320,FALSE),'csapat-ranglista'!$A:$FP,GC$321,FALSE)/4),0)</f>
        <v>0</v>
      </c>
      <c r="GD126" s="247">
        <f>SUM(EQ126:GC126)</f>
        <v>1.1674395724477145</v>
      </c>
    </row>
    <row r="127" spans="1:186">
      <c r="A127" s="1" t="s">
        <v>1585</v>
      </c>
      <c r="B127" s="130"/>
      <c r="C127" s="131" t="str">
        <f>IF(B127=0,"",IF(B127&lt;$C$1,"felnőtt","ifi"))</f>
        <v/>
      </c>
      <c r="D127" s="32" t="s">
        <v>9</v>
      </c>
      <c r="E127" s="45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223"/>
      <c r="AC127" s="223"/>
      <c r="AD127" s="223"/>
      <c r="AE127" s="223"/>
      <c r="AF127" s="223"/>
      <c r="AG127" s="223"/>
      <c r="AH127" s="223"/>
      <c r="AI127" s="223"/>
      <c r="AJ127" s="223"/>
      <c r="AK127" s="223"/>
      <c r="AL127" s="223"/>
      <c r="AM127" s="223"/>
      <c r="AN127" s="223"/>
      <c r="AO127" s="223"/>
      <c r="AP127" s="223"/>
      <c r="AQ127" s="223"/>
      <c r="AR127" s="223"/>
      <c r="AS127" s="223"/>
      <c r="AT127" s="223"/>
      <c r="AU127" s="223"/>
      <c r="AV127" s="223"/>
      <c r="AW127" s="223"/>
      <c r="AX127" s="223"/>
      <c r="AY127" s="223"/>
      <c r="AZ127" s="223"/>
      <c r="BA127" s="223"/>
      <c r="BB127" s="223"/>
      <c r="BC127" s="224"/>
      <c r="BD127" s="224"/>
      <c r="BE127" s="223">
        <f>IFERROR(IF(RIGHT(VLOOKUP($A127,csapatok!$A:$NN,BE$320,FALSE),5)="Csere",VLOOKUP(LEFT(VLOOKUP($A127,csapatok!$A:$NN,BE$320,FALSE),LEN(VLOOKUP($A127,csapatok!$A:$NN,BE$320,FALSE))-6),'csapat-ranglista'!$A:$FP,BE$321,FALSE)/8,VLOOKUP(VLOOKUP($A127,csapatok!$A:$NN,BE$320,FALSE),'csapat-ranglista'!$A:$FP,BE$321,FALSE)/4),0)</f>
        <v>0</v>
      </c>
      <c r="BF127" s="223">
        <f>IFERROR(IF(RIGHT(VLOOKUP($A127,csapatok!$A:$NN,BF$320,FALSE),5)="Csere",VLOOKUP(LEFT(VLOOKUP($A127,csapatok!$A:$NN,BF$320,FALSE),LEN(VLOOKUP($A127,csapatok!$A:$NN,BF$320,FALSE))-6),'csapat-ranglista'!$A:$FP,BF$321,FALSE)/8,VLOOKUP(VLOOKUP($A127,csapatok!$A:$NN,BF$320,FALSE),'csapat-ranglista'!$A:$FP,BF$321,FALSE)/4),0)</f>
        <v>0</v>
      </c>
      <c r="BG127" s="223">
        <f>IFERROR(IF(RIGHT(VLOOKUP($A127,csapatok!$A:$NN,BG$320,FALSE),5)="Csere",VLOOKUP(LEFT(VLOOKUP($A127,csapatok!$A:$NN,BG$320,FALSE),LEN(VLOOKUP($A127,csapatok!$A:$NN,BG$320,FALSE))-6),'csapat-ranglista'!$A:$FP,BG$321,FALSE)/8,VLOOKUP(VLOOKUP($A127,csapatok!$A:$NN,BG$320,FALSE),'csapat-ranglista'!$A:$FP,BG$321,FALSE)/4),0)</f>
        <v>0</v>
      </c>
      <c r="BH127" s="223">
        <f>IFERROR(IF(RIGHT(VLOOKUP($A127,csapatok!$A:$NN,BH$320,FALSE),5)="Csere",VLOOKUP(LEFT(VLOOKUP($A127,csapatok!$A:$NN,BH$320,FALSE),LEN(VLOOKUP($A127,csapatok!$A:$NN,BH$320,FALSE))-6),'csapat-ranglista'!$A:$FP,BH$321,FALSE)/8,VLOOKUP(VLOOKUP($A127,csapatok!$A:$NN,BH$320,FALSE),'csapat-ranglista'!$A:$FP,BH$321,FALSE)/4),0)</f>
        <v>0</v>
      </c>
      <c r="BI127" s="223">
        <f>IFERROR(IF(RIGHT(VLOOKUP($A127,csapatok!$A:$NN,BI$320,FALSE),5)="Csere",VLOOKUP(LEFT(VLOOKUP($A127,csapatok!$A:$NN,BI$320,FALSE),LEN(VLOOKUP($A127,csapatok!$A:$NN,BI$320,FALSE))-6),'csapat-ranglista'!$A:$FP,BI$321,FALSE)/8,VLOOKUP(VLOOKUP($A127,csapatok!$A:$NN,BI$320,FALSE),'csapat-ranglista'!$A:$FP,BI$321,FALSE)/4),0)</f>
        <v>0</v>
      </c>
      <c r="BJ127" s="223">
        <f>IFERROR(IF(RIGHT(VLOOKUP($A127,csapatok!$A:$NN,BJ$320,FALSE),5)="Csere",VLOOKUP(LEFT(VLOOKUP($A127,csapatok!$A:$NN,BJ$320,FALSE),LEN(VLOOKUP($A127,csapatok!$A:$NN,BJ$320,FALSE))-6),'csapat-ranglista'!$A:$FP,BJ$321,FALSE)/8,VLOOKUP(VLOOKUP($A127,csapatok!$A:$NN,BJ$320,FALSE),'csapat-ranglista'!$A:$FP,BJ$321,FALSE)/4),0)</f>
        <v>0</v>
      </c>
      <c r="BK127" s="223">
        <f>IFERROR(IF(RIGHT(VLOOKUP($A127,csapatok!$A:$NN,BK$320,FALSE),5)="Csere",VLOOKUP(LEFT(VLOOKUP($A127,csapatok!$A:$NN,BK$320,FALSE),LEN(VLOOKUP($A127,csapatok!$A:$NN,BK$320,FALSE))-6),'csapat-ranglista'!$A:$FP,BK$321,FALSE)/8,VLOOKUP(VLOOKUP($A127,csapatok!$A:$NN,BK$320,FALSE),'csapat-ranglista'!$A:$FP,BK$321,FALSE)/4),0)</f>
        <v>0</v>
      </c>
      <c r="BL127" s="223">
        <f>IFERROR(IF(RIGHT(VLOOKUP($A127,csapatok!$A:$NN,BL$320,FALSE),5)="Csere",VLOOKUP(LEFT(VLOOKUP($A127,csapatok!$A:$NN,BL$320,FALSE),LEN(VLOOKUP($A127,csapatok!$A:$NN,BL$320,FALSE))-6),'csapat-ranglista'!$A:$FP,BL$321,FALSE)/8,VLOOKUP(VLOOKUP($A127,csapatok!$A:$NN,BL$320,FALSE),'csapat-ranglista'!$A:$FP,BL$321,FALSE)/4),0)</f>
        <v>0</v>
      </c>
      <c r="BM127" s="223">
        <f>IFERROR(IF(RIGHT(VLOOKUP($A127,csapatok!$A:$NN,BM$320,FALSE),5)="Csere",VLOOKUP(LEFT(VLOOKUP($A127,csapatok!$A:$NN,BM$320,FALSE),LEN(VLOOKUP($A127,csapatok!$A:$NN,BM$320,FALSE))-6),'csapat-ranglista'!$A:$FP,BM$321,FALSE)/8,VLOOKUP(VLOOKUP($A127,csapatok!$A:$NN,BM$320,FALSE),'csapat-ranglista'!$A:$FP,BM$321,FALSE)/4),0)</f>
        <v>0</v>
      </c>
      <c r="BN127" s="223">
        <f>IFERROR(IF(RIGHT(VLOOKUP($A127,csapatok!$A:$NN,BN$320,FALSE),5)="Csere",VLOOKUP(LEFT(VLOOKUP($A127,csapatok!$A:$NN,BN$320,FALSE),LEN(VLOOKUP($A127,csapatok!$A:$NN,BN$320,FALSE))-6),'csapat-ranglista'!$A:$FP,BN$321,FALSE)/8,VLOOKUP(VLOOKUP($A127,csapatok!$A:$NN,BN$320,FALSE),'csapat-ranglista'!$A:$FP,BN$321,FALSE)/4),0)</f>
        <v>0</v>
      </c>
      <c r="BO127" s="223">
        <f>IFERROR(IF(RIGHT(VLOOKUP($A127,csapatok!$A:$NN,BO$320,FALSE),5)="Csere",VLOOKUP(LEFT(VLOOKUP($A127,csapatok!$A:$NN,BO$320,FALSE),LEN(VLOOKUP($A127,csapatok!$A:$NN,BO$320,FALSE))-6),'csapat-ranglista'!$A:$FP,BO$321,FALSE)/8,VLOOKUP(VLOOKUP($A127,csapatok!$A:$NN,BO$320,FALSE),'csapat-ranglista'!$A:$FP,BO$321,FALSE)/4),0)</f>
        <v>0</v>
      </c>
      <c r="BP127" s="223">
        <f>IFERROR(IF(RIGHT(VLOOKUP($A127,csapatok!$A:$NN,BP$320,FALSE),5)="Csere",VLOOKUP(LEFT(VLOOKUP($A127,csapatok!$A:$NN,BP$320,FALSE),LEN(VLOOKUP($A127,csapatok!$A:$NN,BP$320,FALSE))-6),'csapat-ranglista'!$A:$FP,BP$321,FALSE)/8,VLOOKUP(VLOOKUP($A127,csapatok!$A:$NN,BP$320,FALSE),'csapat-ranglista'!$A:$FP,BP$321,FALSE)/4),0)</f>
        <v>0</v>
      </c>
      <c r="BQ127" s="223">
        <f>IFERROR(IF(RIGHT(VLOOKUP($A127,csapatok!$A:$NN,BQ$320,FALSE),5)="Csere",VLOOKUP(LEFT(VLOOKUP($A127,csapatok!$A:$NN,BQ$320,FALSE),LEN(VLOOKUP($A127,csapatok!$A:$NN,BQ$320,FALSE))-6),'csapat-ranglista'!$A:$FP,BQ$321,FALSE)/8,VLOOKUP(VLOOKUP($A127,csapatok!$A:$NN,BQ$320,FALSE),'csapat-ranglista'!$A:$FP,BQ$321,FALSE)/4),0)</f>
        <v>0</v>
      </c>
      <c r="BR127" s="223">
        <f>IFERROR(IF(RIGHT(VLOOKUP($A127,csapatok!$A:$NN,BR$320,FALSE),5)="Csere",VLOOKUP(LEFT(VLOOKUP($A127,csapatok!$A:$NN,BR$320,FALSE),LEN(VLOOKUP($A127,csapatok!$A:$NN,BR$320,FALSE))-6),'csapat-ranglista'!$A:$FP,BR$321,FALSE)/8,VLOOKUP(VLOOKUP($A127,csapatok!$A:$NN,BR$320,FALSE),'csapat-ranglista'!$A:$FP,BR$321,FALSE)/4),0)</f>
        <v>0</v>
      </c>
      <c r="BS127" s="223">
        <f>IFERROR(IF(RIGHT(VLOOKUP($A127,csapatok!$A:$NN,BS$320,FALSE),5)="Csere",VLOOKUP(LEFT(VLOOKUP($A127,csapatok!$A:$NN,BS$320,FALSE),LEN(VLOOKUP($A127,csapatok!$A:$NN,BS$320,FALSE))-6),'csapat-ranglista'!$A:$FP,BS$321,FALSE)/8,VLOOKUP(VLOOKUP($A127,csapatok!$A:$NN,BS$320,FALSE),'csapat-ranglista'!$A:$FP,BS$321,FALSE)/4),0)</f>
        <v>0</v>
      </c>
      <c r="BT127" s="223">
        <f>IFERROR(IF(RIGHT(VLOOKUP($A127,csapatok!$A:$NN,BT$320,FALSE),5)="Csere",VLOOKUP(LEFT(VLOOKUP($A127,csapatok!$A:$NN,BT$320,FALSE),LEN(VLOOKUP($A127,csapatok!$A:$NN,BT$320,FALSE))-6),'csapat-ranglista'!$A:$FP,BT$321,FALSE)/8,VLOOKUP(VLOOKUP($A127,csapatok!$A:$NN,BT$320,FALSE),'csapat-ranglista'!$A:$FP,BT$321,FALSE)/4),0)</f>
        <v>0</v>
      </c>
      <c r="BU127" s="223">
        <f>IFERROR(IF(RIGHT(VLOOKUP($A127,csapatok!$A:$NN,BU$320,FALSE),5)="Csere",VLOOKUP(LEFT(VLOOKUP($A127,csapatok!$A:$NN,BU$320,FALSE),LEN(VLOOKUP($A127,csapatok!$A:$NN,BU$320,FALSE))-6),'csapat-ranglista'!$A:$FP,BU$321,FALSE)/8,VLOOKUP(VLOOKUP($A127,csapatok!$A:$NN,BU$320,FALSE),'csapat-ranglista'!$A:$FP,BU$321,FALSE)/4),0)</f>
        <v>0</v>
      </c>
      <c r="BV127" s="223">
        <f>IFERROR(IF(RIGHT(VLOOKUP($A127,csapatok!$A:$NN,BV$320,FALSE),5)="Csere",VLOOKUP(LEFT(VLOOKUP($A127,csapatok!$A:$NN,BV$320,FALSE),LEN(VLOOKUP($A127,csapatok!$A:$NN,BV$320,FALSE))-6),'csapat-ranglista'!$A:$FP,BV$321,FALSE)/8,VLOOKUP(VLOOKUP($A127,csapatok!$A:$NN,BV$320,FALSE),'csapat-ranglista'!$A:$FP,BV$321,FALSE)/4),0)</f>
        <v>0</v>
      </c>
      <c r="BW127" s="223">
        <f>IFERROR(IF(RIGHT(VLOOKUP($A127,csapatok!$A:$NN,BW$320,FALSE),5)="Csere",VLOOKUP(LEFT(VLOOKUP($A127,csapatok!$A:$NN,BW$320,FALSE),LEN(VLOOKUP($A127,csapatok!$A:$NN,BW$320,FALSE))-6),'csapat-ranglista'!$A:$FP,BW$321,FALSE)/8,VLOOKUP(VLOOKUP($A127,csapatok!$A:$NN,BW$320,FALSE),'csapat-ranglista'!$A:$FP,BW$321,FALSE)/4),0)</f>
        <v>0</v>
      </c>
      <c r="BX127" s="223">
        <f>IFERROR(IF(RIGHT(VLOOKUP($A127,csapatok!$A:$NN,BX$320,FALSE),5)="Csere",VLOOKUP(LEFT(VLOOKUP($A127,csapatok!$A:$NN,BX$320,FALSE),LEN(VLOOKUP($A127,csapatok!$A:$NN,BX$320,FALSE))-6),'csapat-ranglista'!$A:$FP,BX$321,FALSE)/8,VLOOKUP(VLOOKUP($A127,csapatok!$A:$NN,BX$320,FALSE),'csapat-ranglista'!$A:$FP,BX$321,FALSE)/4),0)</f>
        <v>0</v>
      </c>
      <c r="BY127" s="223">
        <f>IFERROR(IF(RIGHT(VLOOKUP($A127,csapatok!$A:$NN,BY$320,FALSE),5)="Csere",VLOOKUP(LEFT(VLOOKUP($A127,csapatok!$A:$NN,BY$320,FALSE),LEN(VLOOKUP($A127,csapatok!$A:$NN,BY$320,FALSE))-6),'csapat-ranglista'!$A:$FP,BY$321,FALSE)/8,VLOOKUP(VLOOKUP($A127,csapatok!$A:$NN,BY$320,FALSE),'csapat-ranglista'!$A:$FP,BY$321,FALSE)/4),0)</f>
        <v>0</v>
      </c>
      <c r="BZ127" s="223">
        <f>IFERROR(IF(RIGHT(VLOOKUP($A127,csapatok!$A:$NN,BZ$320,FALSE),5)="Csere",VLOOKUP(LEFT(VLOOKUP($A127,csapatok!$A:$NN,BZ$320,FALSE),LEN(VLOOKUP($A127,csapatok!$A:$NN,BZ$320,FALSE))-6),'csapat-ranglista'!$A:$FP,BZ$321,FALSE)/8,VLOOKUP(VLOOKUP($A127,csapatok!$A:$NN,BZ$320,FALSE),'csapat-ranglista'!$A:$FP,BZ$321,FALSE)/4),0)</f>
        <v>0</v>
      </c>
      <c r="CA127" s="223">
        <f>IFERROR(IF(RIGHT(VLOOKUP($A127,csapatok!$A:$NN,CA$320,FALSE),5)="Csere",VLOOKUP(LEFT(VLOOKUP($A127,csapatok!$A:$NN,CA$320,FALSE),LEN(VLOOKUP($A127,csapatok!$A:$NN,CA$320,FALSE))-6),'csapat-ranglista'!$A:$FP,CA$321,FALSE)/8,VLOOKUP(VLOOKUP($A127,csapatok!$A:$NN,CA$320,FALSE),'csapat-ranglista'!$A:$FP,CA$321,FALSE)/4),0)</f>
        <v>0</v>
      </c>
      <c r="CB127" s="223">
        <f>IFERROR(IF(RIGHT(VLOOKUP($A127,csapatok!$A:$NN,CB$320,FALSE),5)="Csere",VLOOKUP(LEFT(VLOOKUP($A127,csapatok!$A:$NN,CB$320,FALSE),LEN(VLOOKUP($A127,csapatok!$A:$NN,CB$320,FALSE))-6),'csapat-ranglista'!$A:$FP,CB$321,FALSE)/8,VLOOKUP(VLOOKUP($A127,csapatok!$A:$NN,CB$320,FALSE),'csapat-ranglista'!$A:$FP,CB$321,FALSE)/4),0)</f>
        <v>0</v>
      </c>
      <c r="CC127" s="223">
        <f>IFERROR(IF(RIGHT(VLOOKUP($A127,csapatok!$A:$NN,CC$320,FALSE),5)="Csere",VLOOKUP(LEFT(VLOOKUP($A127,csapatok!$A:$NN,CC$320,FALSE),LEN(VLOOKUP($A127,csapatok!$A:$NN,CC$320,FALSE))-6),'csapat-ranglista'!$A:$FP,CC$321,FALSE)/8,VLOOKUP(VLOOKUP($A127,csapatok!$A:$NN,CC$320,FALSE),'csapat-ranglista'!$A:$FP,CC$321,FALSE)/4),0)</f>
        <v>0</v>
      </c>
      <c r="CD127" s="223">
        <f>IFERROR(IF(RIGHT(VLOOKUP($A127,csapatok!$A:$NN,CD$320,FALSE),5)="Csere",VLOOKUP(LEFT(VLOOKUP($A127,csapatok!$A:$NN,CD$320,FALSE),LEN(VLOOKUP($A127,csapatok!$A:$NN,CD$320,FALSE))-6),'csapat-ranglista'!$A:$FP,CD$321,FALSE)/8,VLOOKUP(VLOOKUP($A127,csapatok!$A:$NN,CD$320,FALSE),'csapat-ranglista'!$A:$FP,CD$321,FALSE)/4),0)</f>
        <v>0</v>
      </c>
      <c r="CE127" s="223">
        <f>IFERROR(IF(RIGHT(VLOOKUP($A127,csapatok!$A:$NN,CE$320,FALSE),5)="Csere",VLOOKUP(LEFT(VLOOKUP($A127,csapatok!$A:$NN,CE$320,FALSE),LEN(VLOOKUP($A127,csapatok!$A:$NN,CE$320,FALSE))-6),'csapat-ranglista'!$A:$FP,CE$321,FALSE)/8,VLOOKUP(VLOOKUP($A127,csapatok!$A:$NN,CE$320,FALSE),'csapat-ranglista'!$A:$FP,CE$321,FALSE)/4),0)</f>
        <v>0</v>
      </c>
      <c r="CF127" s="223">
        <f>IFERROR(IF(RIGHT(VLOOKUP($A127,csapatok!$A:$NN,CF$320,FALSE),5)="Csere",VLOOKUP(LEFT(VLOOKUP($A127,csapatok!$A:$NN,CF$320,FALSE),LEN(VLOOKUP($A127,csapatok!$A:$NN,CF$320,FALSE))-6),'csapat-ranglista'!$A:$FP,CF$321,FALSE)/8,VLOOKUP(VLOOKUP($A127,csapatok!$A:$NN,CF$320,FALSE),'csapat-ranglista'!$A:$FP,CF$321,FALSE)/4),0)</f>
        <v>0</v>
      </c>
      <c r="CG127" s="223">
        <f>IFERROR(IF(RIGHT(VLOOKUP($A127,csapatok!$A:$NN,CG$320,FALSE),5)="Csere",VLOOKUP(LEFT(VLOOKUP($A127,csapatok!$A:$NN,CG$320,FALSE),LEN(VLOOKUP($A127,csapatok!$A:$NN,CG$320,FALSE))-6),'csapat-ranglista'!$A:$FP,CG$321,FALSE)/8,VLOOKUP(VLOOKUP($A127,csapatok!$A:$NN,CG$320,FALSE),'csapat-ranglista'!$A:$FP,CG$321,FALSE)/4),0)</f>
        <v>0</v>
      </c>
      <c r="CH127" s="223">
        <f>IFERROR(IF(RIGHT(VLOOKUP($A127,csapatok!$A:$NN,CH$320,FALSE),5)="Csere",VLOOKUP(LEFT(VLOOKUP($A127,csapatok!$A:$NN,CH$320,FALSE),LEN(VLOOKUP($A127,csapatok!$A:$NN,CH$320,FALSE))-6),'csapat-ranglista'!$A:$FP,CH$321,FALSE)/8,VLOOKUP(VLOOKUP($A127,csapatok!$A:$NN,CH$320,FALSE),'csapat-ranglista'!$A:$FP,CH$321,FALSE)/4),0)</f>
        <v>0</v>
      </c>
      <c r="CI127" s="223">
        <f>IFERROR(IF(RIGHT(VLOOKUP($A127,csapatok!$A:$NN,CI$320,FALSE),5)="Csere",VLOOKUP(LEFT(VLOOKUP($A127,csapatok!$A:$NN,CI$320,FALSE),LEN(VLOOKUP($A127,csapatok!$A:$NN,CI$320,FALSE))-6),'csapat-ranglista'!$A:$FP,CI$321,FALSE)/8,VLOOKUP(VLOOKUP($A127,csapatok!$A:$NN,CI$320,FALSE),'csapat-ranglista'!$A:$FP,CI$321,FALSE)/4),0)</f>
        <v>0</v>
      </c>
      <c r="CJ127" s="224">
        <f>versenyek!$IQ$11*IFERROR(VLOOKUP(VLOOKUP($A127,versenyek!IP:IR,3,FALSE),szabalyok!$A$16:$B$23,2,FALSE)/4,0)</f>
        <v>0</v>
      </c>
      <c r="CK127" s="224">
        <f>versenyek!$IT$11*IFERROR(VLOOKUP(VLOOKUP($A127,versenyek!IS:IU,3,FALSE),szabalyok!$A$16:$B$23,2,FALSE)/4,0)</f>
        <v>0</v>
      </c>
      <c r="CL127" s="223">
        <f>IFERROR(IF(RIGHT(VLOOKUP($A127,csapatok!$A:$NN,CL$320,FALSE),5)="Csere",VLOOKUP(LEFT(VLOOKUP($A127,csapatok!$A:$NN,CL$320,FALSE),LEN(VLOOKUP($A127,csapatok!$A:$NN,CL$320,FALSE))-6),'csapat-ranglista'!$A:$FP,CL$321,FALSE)/8,VLOOKUP(VLOOKUP($A127,csapatok!$A:$NN,CL$320,FALSE),'csapat-ranglista'!$A:$FP,CL$321,FALSE)/4),0)</f>
        <v>0</v>
      </c>
      <c r="CM127" s="223">
        <f>IFERROR(IF(RIGHT(VLOOKUP($A127,csapatok!$A:$NN,CM$320,FALSE),5)="Csere",VLOOKUP(LEFT(VLOOKUP($A127,csapatok!$A:$NN,CM$320,FALSE),LEN(VLOOKUP($A127,csapatok!$A:$NN,CM$320,FALSE))-6),'csapat-ranglista'!$A:$FP,CM$321,FALSE)/8,VLOOKUP(VLOOKUP($A127,csapatok!$A:$NN,CM$320,FALSE),'csapat-ranglista'!$A:$FP,CM$321,FALSE)/4),0)</f>
        <v>0</v>
      </c>
      <c r="CN127" s="223">
        <f>IFERROR(IF(RIGHT(VLOOKUP($A127,csapatok!$A:$NN,CN$320,FALSE),5)="Csere",VLOOKUP(LEFT(VLOOKUP($A127,csapatok!$A:$NN,CN$320,FALSE),LEN(VLOOKUP($A127,csapatok!$A:$NN,CN$320,FALSE))-6),'csapat-ranglista'!$A:$FP,CN$321,FALSE)/8,VLOOKUP(VLOOKUP($A127,csapatok!$A:$NN,CN$320,FALSE),'csapat-ranglista'!$A:$FP,CN$321,FALSE)/4),0)</f>
        <v>0</v>
      </c>
      <c r="CO127" s="223">
        <f>IFERROR(IF(RIGHT(VLOOKUP($A127,csapatok!$A:$NN,CO$320,FALSE),5)="Csere",VLOOKUP(LEFT(VLOOKUP($A127,csapatok!$A:$NN,CO$320,FALSE),LEN(VLOOKUP($A127,csapatok!$A:$NN,CO$320,FALSE))-6),'csapat-ranglista'!$A:$FP,CO$321,FALSE)/8,VLOOKUP(VLOOKUP($A127,csapatok!$A:$NN,CO$320,FALSE),'csapat-ranglista'!$A:$FP,CO$321,FALSE)/4),0)</f>
        <v>0</v>
      </c>
      <c r="CP127" s="223">
        <f>IFERROR(IF(RIGHT(VLOOKUP($A127,csapatok!$A:$NN,CP$320,FALSE),5)="Csere",VLOOKUP(LEFT(VLOOKUP($A127,csapatok!$A:$NN,CP$320,FALSE),LEN(VLOOKUP($A127,csapatok!$A:$NN,CP$320,FALSE))-6),'csapat-ranglista'!$A:$FP,CP$321,FALSE)/8,VLOOKUP(VLOOKUP($A127,csapatok!$A:$NN,CP$320,FALSE),'csapat-ranglista'!$A:$FP,CP$321,FALSE)/4),0)</f>
        <v>0</v>
      </c>
      <c r="CQ127" s="223">
        <f>IFERROR(IF(RIGHT(VLOOKUP($A127,csapatok!$A:$NN,CQ$320,FALSE),5)="Csere",VLOOKUP(LEFT(VLOOKUP($A127,csapatok!$A:$NN,CQ$320,FALSE),LEN(VLOOKUP($A127,csapatok!$A:$NN,CQ$320,FALSE))-6),'csapat-ranglista'!$A:$FP,CQ$321,FALSE)/8,VLOOKUP(VLOOKUP($A127,csapatok!$A:$NN,CQ$320,FALSE),'csapat-ranglista'!$A:$FP,CQ$321,FALSE)/4),0)</f>
        <v>0</v>
      </c>
      <c r="CR127" s="223">
        <f>IFERROR(IF(RIGHT(VLOOKUP($A127,csapatok!$A:$NN,CR$320,FALSE),5)="Csere",VLOOKUP(LEFT(VLOOKUP($A127,csapatok!$A:$NN,CR$320,FALSE),LEN(VLOOKUP($A127,csapatok!$A:$NN,CR$320,FALSE))-6),'csapat-ranglista'!$A:$FP,CR$321,FALSE)/8,VLOOKUP(VLOOKUP($A127,csapatok!$A:$NN,CR$320,FALSE),'csapat-ranglista'!$A:$FP,CR$321,FALSE)/4),0)</f>
        <v>0</v>
      </c>
      <c r="CS127" s="223">
        <f>IFERROR(IF(RIGHT(VLOOKUP($A127,csapatok!$A:$NN,CS$320,FALSE),5)="Csere",VLOOKUP(LEFT(VLOOKUP($A127,csapatok!$A:$NN,CS$320,FALSE),LEN(VLOOKUP($A127,csapatok!$A:$NN,CS$320,FALSE))-6),'csapat-ranglista'!$A:$FP,CS$321,FALSE)/8,VLOOKUP(VLOOKUP($A127,csapatok!$A:$NN,CS$320,FALSE),'csapat-ranglista'!$A:$FP,CS$321,FALSE)/4),0)</f>
        <v>0</v>
      </c>
      <c r="CT127" s="223">
        <f>IFERROR(IF(RIGHT(VLOOKUP($A127,csapatok!$A:$NN,CT$320,FALSE),5)="Csere",VLOOKUP(LEFT(VLOOKUP($A127,csapatok!$A:$NN,CT$320,FALSE),LEN(VLOOKUP($A127,csapatok!$A:$NN,CT$320,FALSE))-6),'csapat-ranglista'!$A:$FP,CT$321,FALSE)/8,VLOOKUP(VLOOKUP($A127,csapatok!$A:$NN,CT$320,FALSE),'csapat-ranglista'!$A:$FP,CT$321,FALSE)/4),0)</f>
        <v>0</v>
      </c>
      <c r="CU127" s="223">
        <f>IFERROR(IF(RIGHT(VLOOKUP($A127,csapatok!$A:$NN,CU$320,FALSE),5)="Csere",VLOOKUP(LEFT(VLOOKUP($A127,csapatok!$A:$NN,CU$320,FALSE),LEN(VLOOKUP($A127,csapatok!$A:$NN,CU$320,FALSE))-6),'csapat-ranglista'!$A:$FP,CU$321,FALSE)/8,VLOOKUP(VLOOKUP($A127,csapatok!$A:$NN,CU$320,FALSE),'csapat-ranglista'!$A:$FP,CU$321,FALSE)/4),0)</f>
        <v>0</v>
      </c>
      <c r="CV127" s="223">
        <f>IFERROR(IF(RIGHT(VLOOKUP($A127,csapatok!$A:$NN,CV$320,FALSE),5)="Csere",VLOOKUP(LEFT(VLOOKUP($A127,csapatok!$A:$NN,CV$320,FALSE),LEN(VLOOKUP($A127,csapatok!$A:$NN,CV$320,FALSE))-6),'csapat-ranglista'!$A:$FP,CV$321,FALSE)/8,VLOOKUP(VLOOKUP($A127,csapatok!$A:$NN,CV$320,FALSE),'csapat-ranglista'!$A:$FP,CV$321,FALSE)/4),0)</f>
        <v>0</v>
      </c>
      <c r="CW127" s="223">
        <f>IFERROR(IF(RIGHT(VLOOKUP($A127,csapatok!$A:$NN,CW$320,FALSE),5)="Csere",VLOOKUP(LEFT(VLOOKUP($A127,csapatok!$A:$NN,CW$320,FALSE),LEN(VLOOKUP($A127,csapatok!$A:$NN,CW$320,FALSE))-6),'csapat-ranglista'!$A:$FP,CW$321,FALSE)/8,VLOOKUP(VLOOKUP($A127,csapatok!$A:$NN,CW$320,FALSE),'csapat-ranglista'!$A:$FP,CW$321,FALSE)/4),0)</f>
        <v>0</v>
      </c>
      <c r="CX127" s="223">
        <f>IFERROR(IF(RIGHT(VLOOKUP($A127,csapatok!$A:$NN,CX$320,FALSE),5)="Csere",VLOOKUP(LEFT(VLOOKUP($A127,csapatok!$A:$NN,CX$320,FALSE),LEN(VLOOKUP($A127,csapatok!$A:$NN,CX$320,FALSE))-6),'csapat-ranglista'!$A:$FP,CX$321,FALSE)/8,VLOOKUP(VLOOKUP($A127,csapatok!$A:$NN,CX$320,FALSE),'csapat-ranglista'!$A:$FP,CX$321,FALSE)/4),0)</f>
        <v>0</v>
      </c>
      <c r="CY127" s="223">
        <f>IFERROR(IF(RIGHT(VLOOKUP($A127,csapatok!$A:$NN,CY$320,FALSE),5)="Csere",VLOOKUP(LEFT(VLOOKUP($A127,csapatok!$A:$NN,CY$320,FALSE),LEN(VLOOKUP($A127,csapatok!$A:$NN,CY$320,FALSE))-6),'csapat-ranglista'!$A:$FP,CY$321,FALSE)/8,VLOOKUP(VLOOKUP($A127,csapatok!$A:$NN,CY$320,FALSE),'csapat-ranglista'!$A:$FP,CY$321,FALSE)/4),0)</f>
        <v>0</v>
      </c>
      <c r="CZ127" s="223">
        <f>IFERROR(IF(RIGHT(VLOOKUP($A127,csapatok!$A:$NN,CZ$320,FALSE),5)="Csere",VLOOKUP(LEFT(VLOOKUP($A127,csapatok!$A:$NN,CZ$320,FALSE),LEN(VLOOKUP($A127,csapatok!$A:$NN,CZ$320,FALSE))-6),'csapat-ranglista'!$A:$FP,CZ$321,FALSE)/8,VLOOKUP(VLOOKUP($A127,csapatok!$A:$NN,CZ$320,FALSE),'csapat-ranglista'!$A:$FP,CZ$321,FALSE)/4),0)</f>
        <v>0</v>
      </c>
      <c r="DA127" s="223">
        <f>IFERROR(IF(RIGHT(VLOOKUP($A127,csapatok!$A:$NN,DA$320,FALSE),5)="Csere",VLOOKUP(LEFT(VLOOKUP($A127,csapatok!$A:$NN,DA$320,FALSE),LEN(VLOOKUP($A127,csapatok!$A:$NN,DA$320,FALSE))-6),'csapat-ranglista'!$A:$FP,DA$321,FALSE)/8,VLOOKUP(VLOOKUP($A127,csapatok!$A:$NN,DA$320,FALSE),'csapat-ranglista'!$A:$FP,DA$321,FALSE)/4),0)</f>
        <v>0</v>
      </c>
      <c r="DB127" s="223">
        <f>IFERROR(IF(RIGHT(VLOOKUP($A127,csapatok!$A:$NN,DB$320,FALSE),5)="Csere",VLOOKUP(LEFT(VLOOKUP($A127,csapatok!$A:$NN,DB$320,FALSE),LEN(VLOOKUP($A127,csapatok!$A:$NN,DB$320,FALSE))-6),'csapat-ranglista'!$A:$FP,DB$321,FALSE)/8,VLOOKUP(VLOOKUP($A127,csapatok!$A:$NN,DB$320,FALSE),'csapat-ranglista'!$A:$FP,DB$321,FALSE)/4),0)</f>
        <v>0</v>
      </c>
      <c r="DC127" s="223">
        <f>IFERROR(IF(RIGHT(VLOOKUP($A127,csapatok!$A:$NN,DC$320,FALSE),5)="Csere",VLOOKUP(LEFT(VLOOKUP($A127,csapatok!$A:$NN,DC$320,FALSE),LEN(VLOOKUP($A127,csapatok!$A:$NN,DC$320,FALSE))-6),'csapat-ranglista'!$A:$FP,DC$321,FALSE)/8,VLOOKUP(VLOOKUP($A127,csapatok!$A:$NN,DC$320,FALSE),'csapat-ranglista'!$A:$FP,DC$321,FALSE)/4),0)</f>
        <v>0</v>
      </c>
      <c r="DD127" s="223">
        <f>IFERROR(IF(RIGHT(VLOOKUP($A127,csapatok!$A:$NN,DD$320,FALSE),5)="Csere",VLOOKUP(LEFT(VLOOKUP($A127,csapatok!$A:$NN,DD$320,FALSE),LEN(VLOOKUP($A127,csapatok!$A:$NN,DD$320,FALSE))-6),'csapat-ranglista'!$A:$FP,DD$321,FALSE)/8,VLOOKUP(VLOOKUP($A127,csapatok!$A:$NN,DD$320,FALSE),'csapat-ranglista'!$A:$FP,DD$321,FALSE)/4),0)</f>
        <v>0</v>
      </c>
      <c r="DE127" s="223">
        <f>IFERROR(IF(RIGHT(VLOOKUP($A127,csapatok!$A:$NN,DE$320,FALSE),5)="Csere",VLOOKUP(LEFT(VLOOKUP($A127,csapatok!$A:$NN,DE$320,FALSE),LEN(VLOOKUP($A127,csapatok!$A:$NN,DE$320,FALSE))-6),'csapat-ranglista'!$A:$FP,DE$321,FALSE)/8,VLOOKUP(VLOOKUP($A127,csapatok!$A:$NN,DE$320,FALSE),'csapat-ranglista'!$A:$FP,DE$321,FALSE)/4),0)</f>
        <v>0</v>
      </c>
      <c r="DF127" s="223">
        <f>IFERROR(IF(RIGHT(VLOOKUP($A127,csapatok!$A:$NN,DF$320,FALSE),5)="Csere",VLOOKUP(LEFT(VLOOKUP($A127,csapatok!$A:$NN,DF$320,FALSE),LEN(VLOOKUP($A127,csapatok!$A:$NN,DF$320,FALSE))-6),'csapat-ranglista'!$A:$FP,DF$321,FALSE)/8,VLOOKUP(VLOOKUP($A127,csapatok!$A:$NN,DF$320,FALSE),'csapat-ranglista'!$A:$FP,DF$321,FALSE)/4),0)</f>
        <v>0</v>
      </c>
      <c r="DG127" s="223">
        <f>IFERROR(IF(RIGHT(VLOOKUP($A127,csapatok!$A:$NN,DG$320,FALSE),5)="Csere",VLOOKUP(LEFT(VLOOKUP($A127,csapatok!$A:$NN,DG$320,FALSE),LEN(VLOOKUP($A127,csapatok!$A:$NN,DG$320,FALSE))-6),'csapat-ranglista'!$A:$FP,DG$321,FALSE)/8,VLOOKUP(VLOOKUP($A127,csapatok!$A:$NN,DG$320,FALSE),'csapat-ranglista'!$A:$FP,DG$321,FALSE)/4),0)</f>
        <v>0</v>
      </c>
      <c r="DH127" s="223">
        <f>IFERROR(IF(RIGHT(VLOOKUP($A127,csapatok!$A:$NN,DH$320,FALSE),5)="Csere",VLOOKUP(LEFT(VLOOKUP($A127,csapatok!$A:$NN,DH$320,FALSE),LEN(VLOOKUP($A127,csapatok!$A:$NN,DH$320,FALSE))-6),'csapat-ranglista'!$A:$FP,DH$321,FALSE)/8,VLOOKUP(VLOOKUP($A127,csapatok!$A:$NN,DH$320,FALSE),'csapat-ranglista'!$A:$FP,DH$321,FALSE)/4),0)</f>
        <v>0</v>
      </c>
      <c r="DI127" s="223">
        <f>IFERROR(IF(RIGHT(VLOOKUP($A127,csapatok!$A:$NN,DI$320,FALSE),5)="Csere",VLOOKUP(LEFT(VLOOKUP($A127,csapatok!$A:$NN,DI$320,FALSE),LEN(VLOOKUP($A127,csapatok!$A:$NN,DI$320,FALSE))-6),'csapat-ranglista'!$A:$FP,DI$321,FALSE)/8,VLOOKUP(VLOOKUP($A127,csapatok!$A:$NN,DI$320,FALSE),'csapat-ranglista'!$A:$FP,DI$321,FALSE)/4),0)</f>
        <v>0</v>
      </c>
      <c r="DJ127" s="223">
        <f>IFERROR(IF(RIGHT(VLOOKUP($A127,csapatok!$A:$NN,DJ$320,FALSE),5)="Csere",VLOOKUP(LEFT(VLOOKUP($A127,csapatok!$A:$NN,DJ$320,FALSE),LEN(VLOOKUP($A127,csapatok!$A:$NN,DJ$320,FALSE))-6),'csapat-ranglista'!$A:$FP,DJ$321,FALSE)/8,VLOOKUP(VLOOKUP($A127,csapatok!$A:$NN,DJ$320,FALSE),'csapat-ranglista'!$A:$FP,DJ$321,FALSE)/4),0)</f>
        <v>0</v>
      </c>
      <c r="DK127" s="223">
        <f>IFERROR(IF(RIGHT(VLOOKUP($A127,csapatok!$A:$NN,DK$320,FALSE),5)="Csere",VLOOKUP(LEFT(VLOOKUP($A127,csapatok!$A:$NN,DK$320,FALSE),LEN(VLOOKUP($A127,csapatok!$A:$NN,DK$320,FALSE))-6),'csapat-ranglista'!$A:$FP,DK$321,FALSE)/8,VLOOKUP(VLOOKUP($A127,csapatok!$A:$NN,DK$320,FALSE),'csapat-ranglista'!$A:$FP,DK$321,FALSE)/4),0)</f>
        <v>0</v>
      </c>
      <c r="DL127" s="223">
        <f>IFERROR(IF(RIGHT(VLOOKUP($A127,csapatok!$A:$NN,DL$320,FALSE),5)="Csere",VLOOKUP(LEFT(VLOOKUP($A127,csapatok!$A:$NN,DL$320,FALSE),LEN(VLOOKUP($A127,csapatok!$A:$NN,DL$320,FALSE))-6),'csapat-ranglista'!$A:$FP,DL$321,FALSE)/8,VLOOKUP(VLOOKUP($A127,csapatok!$A:$NN,DL$320,FALSE),'csapat-ranglista'!$A:$FP,DL$321,FALSE)/4),0)</f>
        <v>0</v>
      </c>
      <c r="DM127" s="223">
        <f>IFERROR(IF(RIGHT(VLOOKUP($A127,csapatok!$A:$NN,DM$320,FALSE),5)="Csere",VLOOKUP(LEFT(VLOOKUP($A127,csapatok!$A:$NN,DM$320,FALSE),LEN(VLOOKUP($A127,csapatok!$A:$NN,DM$320,FALSE))-6),'csapat-ranglista'!$A:$FP,DM$321,FALSE)/8,VLOOKUP(VLOOKUP($A127,csapatok!$A:$NN,DM$320,FALSE),'csapat-ranglista'!$A:$FP,DM$321,FALSE)/4),0)</f>
        <v>0</v>
      </c>
      <c r="DN127" s="223">
        <f>IFERROR(IF(RIGHT(VLOOKUP($A127,csapatok!$A:$NN,DN$320,FALSE),5)="Csere",VLOOKUP(LEFT(VLOOKUP($A127,csapatok!$A:$NN,DN$320,FALSE),LEN(VLOOKUP($A127,csapatok!$A:$NN,DN$320,FALSE))-6),'csapat-ranglista'!$A:$FP,DN$321,FALSE)/8,VLOOKUP(VLOOKUP($A127,csapatok!$A:$NN,DN$320,FALSE),'csapat-ranglista'!$A:$FP,DN$321,FALSE)/4),0)</f>
        <v>0</v>
      </c>
      <c r="DO127" s="224">
        <f>versenyek!$MF$11*IFERROR(VLOOKUP(VLOOKUP($A127,versenyek!ME:MG,3,FALSE),szabalyok!$A$16:$B$23,2,FALSE)/4,0)</f>
        <v>0</v>
      </c>
      <c r="DP127" s="224">
        <f>versenyek!$MI$11*IFERROR(VLOOKUP(VLOOKUP($A127,versenyek!MH:MJ,3,FALSE),szabalyok!$A$16:$B$23,2,FALSE)/4,0)</f>
        <v>0</v>
      </c>
      <c r="DQ127" s="223">
        <f>IFERROR(IF(RIGHT(VLOOKUP($A127,csapatok!$A:$NN,DQ$320,FALSE),5)="Csere",VLOOKUP(LEFT(VLOOKUP($A127,csapatok!$A:$NN,DQ$320,FALSE),LEN(VLOOKUP($A127,csapatok!$A:$NN,DQ$320,FALSE))-6),'csapat-ranglista'!$A:$FP,DQ$321,FALSE)/8,VLOOKUP(VLOOKUP($A127,csapatok!$A:$NN,DQ$320,FALSE),'csapat-ranglista'!$A:$FP,DQ$321,FALSE)/4),0)</f>
        <v>0</v>
      </c>
      <c r="DR127" s="223">
        <f>IFERROR(IF(RIGHT(VLOOKUP($A127,csapatok!$A:$NN,DR$320,FALSE),5)="Csere",VLOOKUP(LEFT(VLOOKUP($A127,csapatok!$A:$NN,DR$320,FALSE),LEN(VLOOKUP($A127,csapatok!$A:$NN,DR$320,FALSE))-6),'csapat-ranglista'!$A:$FP,DR$321,FALSE)/8,VLOOKUP(VLOOKUP($A127,csapatok!$A:$NN,DR$320,FALSE),'csapat-ranglista'!$A:$FP,DR$321,FALSE)/4),0)</f>
        <v>0</v>
      </c>
      <c r="DS127" s="223">
        <f>IFERROR(IF(RIGHT(VLOOKUP($A127,csapatok!$A:$NN,DS$320,FALSE),5)="Csere",VLOOKUP(LEFT(VLOOKUP($A127,csapatok!$A:$NN,DS$320,FALSE),LEN(VLOOKUP($A127,csapatok!$A:$NN,DS$320,FALSE))-6),'csapat-ranglista'!$A:$FP,DS$321,FALSE)/8,VLOOKUP(VLOOKUP($A127,csapatok!$A:$NN,DS$320,FALSE),'csapat-ranglista'!$A:$FP,DS$321,FALSE)/4),0)</f>
        <v>0</v>
      </c>
      <c r="DT127" s="223">
        <f>IFERROR(IF(RIGHT(VLOOKUP($A127,csapatok!$A:$NN,DT$320,FALSE),5)="Csere",VLOOKUP(LEFT(VLOOKUP($A127,csapatok!$A:$NN,DT$320,FALSE),LEN(VLOOKUP($A127,csapatok!$A:$NN,DT$320,FALSE))-6),'csapat-ranglista'!$A:$FP,DT$321,FALSE)/8,VLOOKUP(VLOOKUP($A127,csapatok!$A:$NN,DT$320,FALSE),'csapat-ranglista'!$A:$FP,DT$321,FALSE)/4),0)</f>
        <v>0</v>
      </c>
      <c r="DU127" s="223">
        <f>IFERROR(IF(RIGHT(VLOOKUP($A127,csapatok!$A:$NN,DU$320,FALSE),5)="Csere",VLOOKUP(LEFT(VLOOKUP($A127,csapatok!$A:$NN,DU$320,FALSE),LEN(VLOOKUP($A127,csapatok!$A:$NN,DU$320,FALSE))-6),'csapat-ranglista'!$A:$FP,DU$321,FALSE)/8,VLOOKUP(VLOOKUP($A127,csapatok!$A:$NN,DU$320,FALSE),'csapat-ranglista'!$A:$FP,DU$321,FALSE)/4),0)</f>
        <v>0</v>
      </c>
      <c r="DV127" s="223">
        <f>IFERROR(IF(RIGHT(VLOOKUP($A127,csapatok!$A:$NN,DV$320,FALSE),5)="Csere",VLOOKUP(LEFT(VLOOKUP($A127,csapatok!$A:$NN,DV$320,FALSE),LEN(VLOOKUP($A127,csapatok!$A:$NN,DV$320,FALSE))-6),'csapat-ranglista'!$A:$FP,DV$321,FALSE)/8,VLOOKUP(VLOOKUP($A127,csapatok!$A:$NN,DV$320,FALSE),'csapat-ranglista'!$A:$FP,DV$321,FALSE)/4),0)</f>
        <v>0</v>
      </c>
      <c r="DW127" s="223">
        <f>IFERROR(IF(RIGHT(VLOOKUP($A127,csapatok!$A:$NN,DW$320,FALSE),5)="Csere",VLOOKUP(LEFT(VLOOKUP($A127,csapatok!$A:$NN,DW$320,FALSE),LEN(VLOOKUP($A127,csapatok!$A:$NN,DW$320,FALSE))-6),'csapat-ranglista'!$A:$FP,DW$321,FALSE)/8,VLOOKUP(VLOOKUP($A127,csapatok!$A:$NN,DW$320,FALSE),'csapat-ranglista'!$A:$FP,DW$321,FALSE)/4),0)</f>
        <v>0</v>
      </c>
      <c r="DX127" s="223">
        <f>IFERROR(IF(RIGHT(VLOOKUP($A127,csapatok!$A:$NN,DX$320,FALSE),5)="Csere",VLOOKUP(LEFT(VLOOKUP($A127,csapatok!$A:$NN,DX$320,FALSE),LEN(VLOOKUP($A127,csapatok!$A:$NN,DX$320,FALSE))-6),'csapat-ranglista'!$A:$FP,DX$321,FALSE)/8,VLOOKUP(VLOOKUP($A127,csapatok!$A:$NN,DX$320,FALSE),'csapat-ranglista'!$A:$FP,DX$321,FALSE)/4),0)</f>
        <v>0</v>
      </c>
      <c r="DY127" s="223">
        <f>IFERROR(IF(RIGHT(VLOOKUP($A127,csapatok!$A:$NN,DY$320,FALSE),5)="Csere",VLOOKUP(LEFT(VLOOKUP($A127,csapatok!$A:$NN,DY$320,FALSE),LEN(VLOOKUP($A127,csapatok!$A:$NN,DY$320,FALSE))-6),'csapat-ranglista'!$A:$FP,DY$321,FALSE)/8,VLOOKUP(VLOOKUP($A127,csapatok!$A:$NN,DY$320,FALSE),'csapat-ranglista'!$A:$FP,DY$321,FALSE)/4),0)</f>
        <v>0</v>
      </c>
      <c r="DZ127" s="223">
        <f>IFERROR(IF(RIGHT(VLOOKUP($A127,csapatok!$A:$NN,DZ$320,FALSE),5)="Csere",VLOOKUP(LEFT(VLOOKUP($A127,csapatok!$A:$NN,DZ$320,FALSE),LEN(VLOOKUP($A127,csapatok!$A:$NN,DZ$320,FALSE))-6),'csapat-ranglista'!$A:$FP,DZ$321,FALSE)/8,VLOOKUP(VLOOKUP($A127,csapatok!$A:$NN,DZ$320,FALSE),'csapat-ranglista'!$A:$FP,DZ$321,FALSE)/4),0)</f>
        <v>0</v>
      </c>
      <c r="EA127" s="223">
        <f>IFERROR(IF(RIGHT(VLOOKUP($A127,csapatok!$A:$NN,EA$320,FALSE),5)="Csere",VLOOKUP(LEFT(VLOOKUP($A127,csapatok!$A:$NN,EA$320,FALSE),LEN(VLOOKUP($A127,csapatok!$A:$NN,EA$320,FALSE))-6),'csapat-ranglista'!$A:$FP,EA$321,FALSE)/8,VLOOKUP(VLOOKUP($A127,csapatok!$A:$NN,EA$320,FALSE),'csapat-ranglista'!$A:$FP,EA$321,FALSE)/4),0)</f>
        <v>0</v>
      </c>
      <c r="EB127" s="223">
        <f>IFERROR(IF(RIGHT(VLOOKUP($A127,csapatok!$A:$NN,EB$320,FALSE),5)="Csere",VLOOKUP(LEFT(VLOOKUP($A127,csapatok!$A:$NN,EB$320,FALSE),LEN(VLOOKUP($A127,csapatok!$A:$NN,EB$320,FALSE))-6),'csapat-ranglista'!$A:$FP,EB$321,FALSE)/8,VLOOKUP(VLOOKUP($A127,csapatok!$A:$NN,EB$320,FALSE),'csapat-ranglista'!$A:$FP,EB$321,FALSE)/4),0)</f>
        <v>0</v>
      </c>
      <c r="EC127" s="223">
        <f>IFERROR(IF(RIGHT(VLOOKUP($A127,csapatok!$A:$NN,EC$320,FALSE),5)="Csere",VLOOKUP(LEFT(VLOOKUP($A127,csapatok!$A:$NN,EC$320,FALSE),LEN(VLOOKUP($A127,csapatok!$A:$NN,EC$320,FALSE))-6),'csapat-ranglista'!$A:$FP,EC$321,FALSE)/8,VLOOKUP(VLOOKUP($A127,csapatok!$A:$NN,EC$320,FALSE),'csapat-ranglista'!$A:$FP,EC$321,FALSE)/4),0)</f>
        <v>0</v>
      </c>
      <c r="ED127" s="223">
        <f>IFERROR(IF(RIGHT(VLOOKUP($A127,csapatok!$A:$NN,ED$320,FALSE),5)="Csere",VLOOKUP(LEFT(VLOOKUP($A127,csapatok!$A:$NN,ED$320,FALSE),LEN(VLOOKUP($A127,csapatok!$A:$NN,ED$320,FALSE))-6),'csapat-ranglista'!$A:$FP,ED$321,FALSE)/8,VLOOKUP(VLOOKUP($A127,csapatok!$A:$NN,ED$320,FALSE),'csapat-ranglista'!$A:$FP,ED$321,FALSE)/4),0)</f>
        <v>0</v>
      </c>
      <c r="EE127" s="223">
        <f>IFERROR(IF(RIGHT(VLOOKUP($A127,csapatok!$A:$NN,EE$320,FALSE),5)="Csere",VLOOKUP(LEFT(VLOOKUP($A127,csapatok!$A:$NN,EE$320,FALSE),LEN(VLOOKUP($A127,csapatok!$A:$NN,EE$320,FALSE))-6),'csapat-ranglista'!$A:$FP,EE$321,FALSE)/8,VLOOKUP(VLOOKUP($A127,csapatok!$A:$NN,EE$320,FALSE),'csapat-ranglista'!$A:$FP,EE$321,FALSE)/4),0)</f>
        <v>0</v>
      </c>
      <c r="EF127" s="223">
        <f>IFERROR(IF(RIGHT(VLOOKUP($A127,csapatok!$A:$NN,EF$320,FALSE),5)="Csere",VLOOKUP(LEFT(VLOOKUP($A127,csapatok!$A:$NN,EF$320,FALSE),LEN(VLOOKUP($A127,csapatok!$A:$NN,EF$320,FALSE))-6),'csapat-ranglista'!$A:$FP,EF$321,FALSE)/8,VLOOKUP(VLOOKUP($A127,csapatok!$A:$NN,EF$320,FALSE),'csapat-ranglista'!$A:$FP,EF$321,FALSE)/4),0)</f>
        <v>0</v>
      </c>
      <c r="EG127" s="223">
        <f>IFERROR(IF(RIGHT(VLOOKUP($A127,csapatok!$A:$NN,EG$320,FALSE),5)="Csere",VLOOKUP(LEFT(VLOOKUP($A127,csapatok!$A:$NN,EG$320,FALSE),LEN(VLOOKUP($A127,csapatok!$A:$NN,EG$320,FALSE))-6),'csapat-ranglista'!$A:$FP,EG$321,FALSE)/8,VLOOKUP(VLOOKUP($A127,csapatok!$A:$NN,EG$320,FALSE),'csapat-ranglista'!$A:$FP,EG$321,FALSE)/4),0)</f>
        <v>0</v>
      </c>
      <c r="EH127" s="223">
        <f>IFERROR(IF(RIGHT(VLOOKUP($A127,csapatok!$A:$NN,EH$320,FALSE),5)="Csere",VLOOKUP(LEFT(VLOOKUP($A127,csapatok!$A:$NN,EH$320,FALSE),LEN(VLOOKUP($A127,csapatok!$A:$NN,EH$320,FALSE))-6),'csapat-ranglista'!$A:$FP,EH$321,FALSE)/8,VLOOKUP(VLOOKUP($A127,csapatok!$A:$NN,EH$320,FALSE),'csapat-ranglista'!$A:$FP,EH$321,FALSE)/4),0)</f>
        <v>0</v>
      </c>
      <c r="EI127" s="223">
        <f>IFERROR(IF(RIGHT(VLOOKUP($A127,csapatok!$A:$NN,EI$320,FALSE),5)="Csere",VLOOKUP(LEFT(VLOOKUP($A127,csapatok!$A:$NN,EI$320,FALSE),LEN(VLOOKUP($A127,csapatok!$A:$NN,EI$320,FALSE))-6),'csapat-ranglista'!$A:$FP,EI$321,FALSE)/8,VLOOKUP(VLOOKUP($A127,csapatok!$A:$NN,EI$320,FALSE),'csapat-ranglista'!$A:$FP,EI$321,FALSE)/4),0)</f>
        <v>0</v>
      </c>
      <c r="EJ127" s="223">
        <f>IFERROR(IF(RIGHT(VLOOKUP($A127,csapatok!$A:$NN,EJ$320,FALSE),5)="Csere",VLOOKUP(LEFT(VLOOKUP($A127,csapatok!$A:$NN,EJ$320,FALSE),LEN(VLOOKUP($A127,csapatok!$A:$NN,EJ$320,FALSE))-6),'csapat-ranglista'!$A:$FP,EJ$321,FALSE)/8,VLOOKUP(VLOOKUP($A127,csapatok!$A:$NN,EJ$320,FALSE),'csapat-ranglista'!$A:$FP,EJ$321,FALSE)/4),0)</f>
        <v>0</v>
      </c>
      <c r="EK127" s="223">
        <f>IFERROR(IF(RIGHT(VLOOKUP($A127,csapatok!$A:$NN,EK$320,FALSE),5)="Csere",VLOOKUP(LEFT(VLOOKUP($A127,csapatok!$A:$NN,EK$320,FALSE),LEN(VLOOKUP($A127,csapatok!$A:$NN,EK$320,FALSE))-6),'csapat-ranglista'!$A:$FP,EK$321,FALSE)/8,VLOOKUP(VLOOKUP($A127,csapatok!$A:$NN,EK$320,FALSE),'csapat-ranglista'!$A:$FP,EK$321,FALSE)/4),0)</f>
        <v>0</v>
      </c>
      <c r="EL127" s="223">
        <f>IFERROR(IF(RIGHT(VLOOKUP($A127,csapatok!$A:$NN,EL$320,FALSE),5)="Csere",VLOOKUP(LEFT(VLOOKUP($A127,csapatok!$A:$NN,EL$320,FALSE),LEN(VLOOKUP($A127,csapatok!$A:$NN,EL$320,FALSE))-6),'csapat-ranglista'!$A:$FP,EL$321,FALSE)/8,VLOOKUP(VLOOKUP($A127,csapatok!$A:$NN,EL$320,FALSE),'csapat-ranglista'!$A:$FP,EL$321,FALSE)/4),0)</f>
        <v>0</v>
      </c>
      <c r="EM127" s="223">
        <f>IFERROR(IF(RIGHT(VLOOKUP($A127,csapatok!$A:$NN,EM$320,FALSE),5)="Csere",VLOOKUP(LEFT(VLOOKUP($A127,csapatok!$A:$NN,EM$320,FALSE),LEN(VLOOKUP($A127,csapatok!$A:$NN,EM$320,FALSE))-6),'csapat-ranglista'!$A:$FP,EM$321,FALSE)/8,VLOOKUP(VLOOKUP($A127,csapatok!$A:$NN,EM$320,FALSE),'csapat-ranglista'!$A:$FP,EM$321,FALSE)/4),0)</f>
        <v>0</v>
      </c>
      <c r="EN127" s="223">
        <f>IFERROR(IF(RIGHT(VLOOKUP($A127,csapatok!$A:$NN,EN$320,FALSE),5)="Csere",VLOOKUP(LEFT(VLOOKUP($A127,csapatok!$A:$NN,EN$320,FALSE),LEN(VLOOKUP($A127,csapatok!$A:$NN,EN$320,FALSE))-6),'csapat-ranglista'!$A:$FP,EN$321,FALSE)/8,VLOOKUP(VLOOKUP($A127,csapatok!$A:$NN,EN$320,FALSE),'csapat-ranglista'!$A:$FP,EN$321,FALSE)/4),0)</f>
        <v>0</v>
      </c>
      <c r="EO127" s="223">
        <f>IFERROR(IF(RIGHT(VLOOKUP($A127,csapatok!$A:$NN,EO$320,FALSE),5)="Csere",VLOOKUP(LEFT(VLOOKUP($A127,csapatok!$A:$NN,EO$320,FALSE),LEN(VLOOKUP($A127,csapatok!$A:$NN,EO$320,FALSE))-6),'csapat-ranglista'!$A:$FP,EO$321,FALSE)/8,VLOOKUP(VLOOKUP($A127,csapatok!$A:$NN,EO$320,FALSE),'csapat-ranglista'!$A:$FP,EO$321,FALSE)/4),0)</f>
        <v>0</v>
      </c>
      <c r="EP127" s="223">
        <f>IFERROR(IF(RIGHT(VLOOKUP($A127,csapatok!$A:$NN,EP$320,FALSE),5)="Csere",VLOOKUP(LEFT(VLOOKUP($A127,csapatok!$A:$NN,EP$320,FALSE),LEN(VLOOKUP($A127,csapatok!$A:$NN,EP$320,FALSE))-6),'csapat-ranglista'!$A:$FP,EP$321,FALSE)/8,VLOOKUP(VLOOKUP($A127,csapatok!$A:$NN,EP$320,FALSE),'csapat-ranglista'!$A:$FP,EP$321,FALSE)/4),0)</f>
        <v>0</v>
      </c>
      <c r="EQ127" s="223">
        <f>IFERROR(IF(RIGHT(VLOOKUP($A127,csapatok!$A:$NN,EQ$320,FALSE),5)="Csere",VLOOKUP(LEFT(VLOOKUP($A127,csapatok!$A:$NN,EQ$320,FALSE),LEN(VLOOKUP($A127,csapatok!$A:$NN,EQ$320,FALSE))-6),'csapat-ranglista'!$A:$FP,EQ$321,FALSE)/8,VLOOKUP(VLOOKUP($A127,csapatok!$A:$NN,EQ$320,FALSE),'csapat-ranglista'!$A:$FP,EQ$321,FALSE)/4),0)</f>
        <v>0</v>
      </c>
      <c r="ER127" s="223">
        <f>IFERROR(IF(RIGHT(VLOOKUP($A127,csapatok!$A:$NN,ER$320,FALSE),5)="Csere",VLOOKUP(LEFT(VLOOKUP($A127,csapatok!$A:$NN,ER$320,FALSE),LEN(VLOOKUP($A127,csapatok!$A:$NN,ER$320,FALSE))-6),'csapat-ranglista'!$A:$FP,ER$321,FALSE)/8,VLOOKUP(VLOOKUP($A127,csapatok!$A:$NN,ER$320,FALSE),'csapat-ranglista'!$A:$FP,ER$321,FALSE)/4),0)</f>
        <v>0</v>
      </c>
      <c r="ES127" s="223">
        <f>IFERROR(IF(RIGHT(VLOOKUP($A127,csapatok!$A:$NN,ES$320,FALSE),5)="Csere",VLOOKUP(LEFT(VLOOKUP($A127,csapatok!$A:$NN,ES$320,FALSE),LEN(VLOOKUP($A127,csapatok!$A:$NN,ES$320,FALSE))-6),'csapat-ranglista'!$A:$FP,ES$321,FALSE)/8,VLOOKUP(VLOOKUP($A127,csapatok!$A:$NN,ES$320,FALSE),'csapat-ranglista'!$A:$FP,ES$321,FALSE)/4),0)</f>
        <v>0</v>
      </c>
      <c r="ET127" s="223">
        <f>IFERROR(IF(RIGHT(VLOOKUP($A127,csapatok!$A:$NN,ET$320,FALSE),5)="Csere",VLOOKUP(LEFT(VLOOKUP($A127,csapatok!$A:$NN,ET$320,FALSE),LEN(VLOOKUP($A127,csapatok!$A:$NN,ET$320,FALSE))-6),'csapat-ranglista'!$A:$FP,ET$321,FALSE)/8,VLOOKUP(VLOOKUP($A127,csapatok!$A:$NN,ET$320,FALSE),'csapat-ranglista'!$A:$FP,ET$321,FALSE)/4),0)</f>
        <v>0</v>
      </c>
      <c r="EU127" s="223">
        <f>IFERROR(IF(RIGHT(VLOOKUP($A127,csapatok!$A:$NN,EU$320,FALSE),5)="Csere",VLOOKUP(LEFT(VLOOKUP($A127,csapatok!$A:$NN,EU$320,FALSE),LEN(VLOOKUP($A127,csapatok!$A:$NN,EU$320,FALSE))-6),'csapat-ranglista'!$A:$FP,EU$321,FALSE)/8,VLOOKUP(VLOOKUP($A127,csapatok!$A:$NN,EU$320,FALSE),'csapat-ranglista'!$A:$FP,EU$321,FALSE)/4),0)</f>
        <v>0</v>
      </c>
      <c r="EV127" s="223">
        <f>IFERROR(IF(RIGHT(VLOOKUP($A127,csapatok!$A:$NN,EV$320,FALSE),5)="Csere",VLOOKUP(LEFT(VLOOKUP($A127,csapatok!$A:$NN,EV$320,FALSE),LEN(VLOOKUP($A127,csapatok!$A:$NN,EV$320,FALSE))-6),'csapat-ranglista'!$A:$FP,EV$321,FALSE)/8,VLOOKUP(VLOOKUP($A127,csapatok!$A:$NN,EV$320,FALSE),'csapat-ranglista'!$A:$FP,EV$321,FALSE)/4),0)</f>
        <v>0</v>
      </c>
      <c r="EW127" s="223">
        <f>IFERROR(IF(RIGHT(VLOOKUP($A127,csapatok!$A:$NN,EW$320,FALSE),5)="Csere",VLOOKUP(LEFT(VLOOKUP($A127,csapatok!$A:$NN,EW$320,FALSE),LEN(VLOOKUP($A127,csapatok!$A:$NN,EW$320,FALSE))-6),'csapat-ranglista'!$A:$FP,EW$321,FALSE)/8,VLOOKUP(VLOOKUP($A127,csapatok!$A:$NN,EW$320,FALSE),'csapat-ranglista'!$A:$FP,EW$321,FALSE)/4),0)</f>
        <v>0</v>
      </c>
      <c r="EX127" s="223">
        <f>IFERROR(IF(RIGHT(VLOOKUP($A127,csapatok!$A:$NN,EX$320,FALSE),5)="Csere",VLOOKUP(LEFT(VLOOKUP($A127,csapatok!$A:$NN,EX$320,FALSE),LEN(VLOOKUP($A127,csapatok!$A:$NN,EX$320,FALSE))-6),'csapat-ranglista'!$A:$FP,EX$321,FALSE)/8,VLOOKUP(VLOOKUP($A127,csapatok!$A:$NN,EX$320,FALSE),'csapat-ranglista'!$A:$FP,EX$321,FALSE)/4),0)</f>
        <v>0</v>
      </c>
      <c r="EY127" s="223">
        <f>IFERROR(IF(RIGHT(VLOOKUP($A127,csapatok!$A:$NN,EY$320,FALSE),5)="Csere",VLOOKUP(LEFT(VLOOKUP($A127,csapatok!$A:$NN,EY$320,FALSE),LEN(VLOOKUP($A127,csapatok!$A:$NN,EY$320,FALSE))-6),'csapat-ranglista'!$A:$FP,EY$321,FALSE)/8,VLOOKUP(VLOOKUP($A127,csapatok!$A:$NN,EY$320,FALSE),'csapat-ranglista'!$A:$FP,EY$321,FALSE)/4),0)</f>
        <v>0</v>
      </c>
      <c r="EZ127" s="223">
        <f>IFERROR(IF(RIGHT(VLOOKUP($A127,csapatok!$A:$NN,EZ$320,FALSE),5)="Csere",VLOOKUP(LEFT(VLOOKUP($A127,csapatok!$A:$NN,EZ$320,FALSE),LEN(VLOOKUP($A127,csapatok!$A:$NN,EZ$320,FALSE))-6),'csapat-ranglista'!$A:$FP,EZ$321,FALSE)/8,VLOOKUP(VLOOKUP($A127,csapatok!$A:$NN,EZ$320,FALSE),'csapat-ranglista'!$A:$FP,EZ$321,FALSE)/4),0)</f>
        <v>0</v>
      </c>
      <c r="FA127" s="223">
        <f>IFERROR(IF(RIGHT(VLOOKUP($A127,csapatok!$A:$NN,FA$320,FALSE),5)="Csere",VLOOKUP(LEFT(VLOOKUP($A127,csapatok!$A:$NN,FA$320,FALSE),LEN(VLOOKUP($A127,csapatok!$A:$NN,FA$320,FALSE))-6),'csapat-ranglista'!$A:$FP,FA$321,FALSE)/8,VLOOKUP(VLOOKUP($A127,csapatok!$A:$NN,FA$320,FALSE),'csapat-ranglista'!$A:$FP,FA$321,FALSE)/4),0)</f>
        <v>0</v>
      </c>
      <c r="FB127" s="223">
        <f>IFERROR(IF(RIGHT(VLOOKUP($A127,csapatok!$A:$NN,FB$320,FALSE),5)="Csere",VLOOKUP(LEFT(VLOOKUP($A127,csapatok!$A:$NN,FB$320,FALSE),LEN(VLOOKUP($A127,csapatok!$A:$NN,FB$320,FALSE))-6),'csapat-ranglista'!$A:$FP,FB$321,FALSE)/8,VLOOKUP(VLOOKUP($A127,csapatok!$A:$NN,FB$320,FALSE),'csapat-ranglista'!$A:$FP,FB$321,FALSE)/4),0)</f>
        <v>0</v>
      </c>
      <c r="FC127" s="223">
        <f>IFERROR(IF(RIGHT(VLOOKUP($A127,csapatok!$A:$NN,FC$320,FALSE),5)="Csere",VLOOKUP(LEFT(VLOOKUP($A127,csapatok!$A:$NN,FC$320,FALSE),LEN(VLOOKUP($A127,csapatok!$A:$NN,FC$320,FALSE))-6),'csapat-ranglista'!$A:$FP,FC$321,FALSE)/8,VLOOKUP(VLOOKUP($A127,csapatok!$A:$NN,FC$320,FALSE),'csapat-ranglista'!$A:$FP,FC$321,FALSE)/4),0)</f>
        <v>0</v>
      </c>
      <c r="FD127" s="224">
        <f>versenyek!$QY$11*IFERROR(VLOOKUP(VLOOKUP($A127,versenyek!QX:QZ,3,FALSE),szabalyok!$A$16:$B$23,2,FALSE)/4,0)</f>
        <v>0</v>
      </c>
      <c r="FE127" s="224">
        <f>versenyek!$RB$11*IFERROR(VLOOKUP(VLOOKUP($A127,versenyek!RA:RC,3,FALSE),szabalyok!$A$16:$B$23,2,FALSE)/4,0)</f>
        <v>0</v>
      </c>
      <c r="FF127" s="223">
        <f>IFERROR(IF(RIGHT(VLOOKUP($A127,csapatok!$A:$NN,FF$320,FALSE),5)="Csere",VLOOKUP(LEFT(VLOOKUP($A127,csapatok!$A:$NN,FF$320,FALSE),LEN(VLOOKUP($A127,csapatok!$A:$NN,FF$320,FALSE))-6),'csapat-ranglista'!$A:$FP,FF$321,FALSE)/8,VLOOKUP(VLOOKUP($A127,csapatok!$A:$NN,FF$320,FALSE),'csapat-ranglista'!$A:$FP,FF$321,FALSE)/4),0)</f>
        <v>1.1263719449816014</v>
      </c>
      <c r="FG127" s="223">
        <f>IFERROR(IF(RIGHT(VLOOKUP($A127,csapatok!$A:$NN,FG$320,FALSE),5)="Csere",VLOOKUP(LEFT(VLOOKUP($A127,csapatok!$A:$NN,FG$320,FALSE),LEN(VLOOKUP($A127,csapatok!$A:$NN,FG$320,FALSE))-6),'csapat-ranglista'!$A:$FP,FG$321,FALSE)/8,VLOOKUP(VLOOKUP($A127,csapatok!$A:$NN,FG$320,FALSE),'csapat-ranglista'!$A:$FP,FG$321,FALSE)/4),0)</f>
        <v>0</v>
      </c>
      <c r="FH127" s="223">
        <f>IFERROR(IF(RIGHT(VLOOKUP($A127,csapatok!$A:$NN,FH$320,FALSE),5)="Csere",VLOOKUP(LEFT(VLOOKUP($A127,csapatok!$A:$NN,FH$320,FALSE),LEN(VLOOKUP($A127,csapatok!$A:$NN,FH$320,FALSE))-6),'csapat-ranglista'!$A:$FP,FH$321,FALSE)/8,VLOOKUP(VLOOKUP($A127,csapatok!$A:$NN,FH$320,FALSE),'csapat-ranglista'!$A:$FP,FH$321,FALSE)/4),0)</f>
        <v>0</v>
      </c>
      <c r="FI127" s="223">
        <f>IFERROR(IF(RIGHT(VLOOKUP($A127,csapatok!$A:$NN,FI$320,FALSE),5)="Csere",VLOOKUP(LEFT(VLOOKUP($A127,csapatok!$A:$NN,FI$320,FALSE),LEN(VLOOKUP($A127,csapatok!$A:$NN,FI$320,FALSE))-6),'csapat-ranglista'!$A:$FP,FI$321,FALSE)/8,VLOOKUP(VLOOKUP($A127,csapatok!$A:$NN,FI$320,FALSE),'csapat-ranglista'!$A:$FP,FI$321,FALSE)/4),0)</f>
        <v>0</v>
      </c>
      <c r="FJ127" s="223">
        <f>IFERROR(IF(RIGHT(VLOOKUP($A127,csapatok!$A:$NN,FJ$320,FALSE),5)="Csere",VLOOKUP(LEFT(VLOOKUP($A127,csapatok!$A:$NN,FJ$320,FALSE),LEN(VLOOKUP($A127,csapatok!$A:$NN,FJ$320,FALSE))-6),'csapat-ranglista'!$A:$FP,FJ$321,FALSE)/8,VLOOKUP(VLOOKUP($A127,csapatok!$A:$NN,FJ$320,FALSE),'csapat-ranglista'!$A:$FP,FJ$321,FALSE)/4),0)</f>
        <v>0</v>
      </c>
      <c r="FK127" s="223">
        <f>IFERROR(IF(RIGHT(VLOOKUP($A127,csapatok!$A:$NN,FK$320,FALSE),5)="Csere",VLOOKUP(LEFT(VLOOKUP($A127,csapatok!$A:$NN,FK$320,FALSE),LEN(VLOOKUP($A127,csapatok!$A:$NN,FK$320,FALSE))-6),'csapat-ranglista'!$A:$FP,FK$321,FALSE)/8,VLOOKUP(VLOOKUP($A127,csapatok!$A:$NN,FK$320,FALSE),'csapat-ranglista'!$A:$FP,FK$321,FALSE)/4),0)</f>
        <v>0</v>
      </c>
      <c r="FL127" s="223">
        <f>IFERROR(IF(RIGHT(VLOOKUP($A127,csapatok!$A:$NN,FL$320,FALSE),5)="Csere",VLOOKUP(LEFT(VLOOKUP($A127,csapatok!$A:$NN,FL$320,FALSE),LEN(VLOOKUP($A127,csapatok!$A:$NN,FL$320,FALSE))-6),'csapat-ranglista'!$A:$FP,FL$321,FALSE)/8,VLOOKUP(VLOOKUP($A127,csapatok!$A:$NN,FL$320,FALSE),'csapat-ranglista'!$A:$FP,FL$321,FALSE)/4),0)</f>
        <v>0</v>
      </c>
      <c r="FM127" s="223">
        <f>IFERROR(IF(RIGHT(VLOOKUP($A127,csapatok!$A:$NN,FM$320,FALSE),5)="Csere",VLOOKUP(LEFT(VLOOKUP($A127,csapatok!$A:$NN,FM$320,FALSE),LEN(VLOOKUP($A127,csapatok!$A:$NN,FM$320,FALSE))-6),'csapat-ranglista'!$A:$FP,FM$321,FALSE)/8,VLOOKUP(VLOOKUP($A127,csapatok!$A:$NN,FM$320,FALSE),'csapat-ranglista'!$A:$FP,FM$321,FALSE)/4),0)</f>
        <v>0</v>
      </c>
      <c r="FN127" s="223">
        <f>IFERROR(IF(RIGHT(VLOOKUP($A127,csapatok!$A:$NN,FN$320,FALSE),5)="Csere",VLOOKUP(LEFT(VLOOKUP($A127,csapatok!$A:$NN,FN$320,FALSE),LEN(VLOOKUP($A127,csapatok!$A:$NN,FN$320,FALSE))-6),'csapat-ranglista'!$A:$FP,FN$321,FALSE)/8,VLOOKUP(VLOOKUP($A127,csapatok!$A:$NN,FN$320,FALSE),'csapat-ranglista'!$A:$FP,FN$321,FALSE)/4),0)</f>
        <v>0</v>
      </c>
      <c r="FO127" s="223">
        <f>IFERROR(IF(RIGHT(VLOOKUP($A127,csapatok!$A:$NN,FO$320,FALSE),5)="Csere",VLOOKUP(LEFT(VLOOKUP($A127,csapatok!$A:$NN,FO$320,FALSE),LEN(VLOOKUP($A127,csapatok!$A:$NN,FO$320,FALSE))-6),'csapat-ranglista'!$A:$FP,FO$321,FALSE)/8,VLOOKUP(VLOOKUP($A127,csapatok!$A:$NN,FO$320,FALSE),'csapat-ranglista'!$A:$FP,FO$321,FALSE)/4),0)</f>
        <v>0</v>
      </c>
      <c r="FP127" s="223">
        <f>IFERROR(IF(RIGHT(VLOOKUP($A127,csapatok!$A:$NN,FP$320,FALSE),5)="Csere",VLOOKUP(LEFT(VLOOKUP($A127,csapatok!$A:$NN,FP$320,FALSE),LEN(VLOOKUP($A127,csapatok!$A:$NN,FP$320,FALSE))-6),'csapat-ranglista'!$A:$FP,FP$321,FALSE)/8,VLOOKUP(VLOOKUP($A127,csapatok!$A:$NN,FP$320,FALSE),'csapat-ranglista'!$A:$FP,FP$321,FALSE)/4),0)</f>
        <v>0</v>
      </c>
      <c r="FQ127" s="223">
        <f>IFERROR(IF(RIGHT(VLOOKUP($A127,csapatok!$A:$NN,FQ$320,FALSE),5)="Csere",VLOOKUP(LEFT(VLOOKUP($A127,csapatok!$A:$NN,FQ$320,FALSE),LEN(VLOOKUP($A127,csapatok!$A:$NN,FQ$320,FALSE))-6),'csapat-ranglista'!$A:$FP,FQ$321,FALSE)/8,VLOOKUP(VLOOKUP($A127,csapatok!$A:$NN,FQ$320,FALSE),'csapat-ranglista'!$A:$FP,FQ$321,FALSE)/4),0)</f>
        <v>0</v>
      </c>
      <c r="FR127" s="223">
        <f>IFERROR(IF(RIGHT(VLOOKUP($A127,csapatok!$A:$NN,FR$320,FALSE),5)="Csere",VLOOKUP(LEFT(VLOOKUP($A127,csapatok!$A:$NN,FR$320,FALSE),LEN(VLOOKUP($A127,csapatok!$A:$NN,FR$320,FALSE))-6),'csapat-ranglista'!$A:$FP,FR$321,FALSE)/8,VLOOKUP(VLOOKUP($A127,csapatok!$A:$NN,FR$320,FALSE),'csapat-ranglista'!$A:$FP,FR$321,FALSE)/4),0)</f>
        <v>0</v>
      </c>
      <c r="FS127" s="223">
        <f>IFERROR(IF(RIGHT(VLOOKUP($A127,csapatok!$A:$NN,FS$320,FALSE),5)="Csere",VLOOKUP(LEFT(VLOOKUP($A127,csapatok!$A:$NN,FS$320,FALSE),LEN(VLOOKUP($A127,csapatok!$A:$NN,FS$320,FALSE))-6),'csapat-ranglista'!$A:$FP,FS$321,FALSE)/8,VLOOKUP(VLOOKUP($A127,csapatok!$A:$NN,FS$320,FALSE),'csapat-ranglista'!$A:$FP,FS$321,FALSE)/4),0)</f>
        <v>0</v>
      </c>
      <c r="FT127" s="223">
        <f>IFERROR(IF(RIGHT(VLOOKUP($A127,csapatok!$A:$NN,FT$320,FALSE),5)="Csere",VLOOKUP(LEFT(VLOOKUP($A127,csapatok!$A:$NN,FT$320,FALSE),LEN(VLOOKUP($A127,csapatok!$A:$NN,FT$320,FALSE))-6),'csapat-ranglista'!$A:$FP,FT$321,FALSE)/8,VLOOKUP(VLOOKUP($A127,csapatok!$A:$NN,FT$320,FALSE),'csapat-ranglista'!$A:$FP,FT$321,FALSE)/4),0)</f>
        <v>0</v>
      </c>
      <c r="FU127" s="223">
        <f>IFERROR(IF(RIGHT(VLOOKUP($A127,csapatok!$A:$NN,FU$320,FALSE),5)="Csere",VLOOKUP(LEFT(VLOOKUP($A127,csapatok!$A:$NN,FU$320,FALSE),LEN(VLOOKUP($A127,csapatok!$A:$NN,FU$320,FALSE))-6),'csapat-ranglista'!$A:$FP,FU$321,FALSE)/8,VLOOKUP(VLOOKUP($A127,csapatok!$A:$NN,FU$320,FALSE),'csapat-ranglista'!$A:$FP,FU$321,FALSE)/4),0)</f>
        <v>0</v>
      </c>
      <c r="FV127" s="223">
        <f>IFERROR(IF(RIGHT(VLOOKUP($A127,csapatok!$A:$NN,FV$320,FALSE),5)="Csere",VLOOKUP(LEFT(VLOOKUP($A127,csapatok!$A:$NN,FV$320,FALSE),LEN(VLOOKUP($A127,csapatok!$A:$NN,FV$320,FALSE))-6),'csapat-ranglista'!$A:$FP,FV$321,FALSE)/8,VLOOKUP(VLOOKUP($A127,csapatok!$A:$NN,FV$320,FALSE),'csapat-ranglista'!$A:$FP,FV$321,FALSE)/4),0)</f>
        <v>0</v>
      </c>
      <c r="FW127" s="223">
        <f>IFERROR(IF(RIGHT(VLOOKUP($A127,csapatok!$A:$NN,FW$320,FALSE),5)="Csere",VLOOKUP(LEFT(VLOOKUP($A127,csapatok!$A:$NN,FW$320,FALSE),LEN(VLOOKUP($A127,csapatok!$A:$NN,FW$320,FALSE))-6),'csapat-ranglista'!$A:$FP,FW$321,FALSE)/8,VLOOKUP(VLOOKUP($A127,csapatok!$A:$NN,FW$320,FALSE),'csapat-ranglista'!$A:$FP,FW$321,FALSE)/4),0)</f>
        <v>0</v>
      </c>
      <c r="FX127" s="223">
        <f>IFERROR(IF(RIGHT(VLOOKUP($A127,csapatok!$A:$NN,FX$320,FALSE),5)="Csere",VLOOKUP(LEFT(VLOOKUP($A127,csapatok!$A:$NN,FX$320,FALSE),LEN(VLOOKUP($A127,csapatok!$A:$NN,FX$320,FALSE))-6),'csapat-ranglista'!$A:$FP,FX$321,FALSE)/8,VLOOKUP(VLOOKUP($A127,csapatok!$A:$NN,FX$320,FALSE),'csapat-ranglista'!$A:$FP,FX$321,FALSE)/4),0)</f>
        <v>0</v>
      </c>
      <c r="FY127" s="223">
        <f>IFERROR(IF(RIGHT(VLOOKUP($A127,csapatok!$A:$NN,FY$320,FALSE),5)="Csere",VLOOKUP(LEFT(VLOOKUP($A127,csapatok!$A:$NN,FY$320,FALSE),LEN(VLOOKUP($A127,csapatok!$A:$NN,FY$320,FALSE))-6),'csapat-ranglista'!$A:$FP,FY$321,FALSE)/8,VLOOKUP(VLOOKUP($A127,csapatok!$A:$NN,FY$320,FALSE),'csapat-ranglista'!$A:$FP,FY$321,FALSE)/4),0)</f>
        <v>0</v>
      </c>
      <c r="FZ127" s="223">
        <f>IFERROR(IF(RIGHT(VLOOKUP($A127,csapatok!$A:$NN,FZ$320,FALSE),5)="Csere",VLOOKUP(LEFT(VLOOKUP($A127,csapatok!$A:$NN,FZ$320,FALSE),LEN(VLOOKUP($A127,csapatok!$A:$NN,FZ$320,FALSE))-6),'csapat-ranglista'!$A:$FP,FZ$321,FALSE)/8,VLOOKUP(VLOOKUP($A127,csapatok!$A:$NN,FZ$320,FALSE),'csapat-ranglista'!$A:$FP,FZ$321,FALSE)/4),0)</f>
        <v>0</v>
      </c>
      <c r="GA127" s="223">
        <f>IFERROR(IF(RIGHT(VLOOKUP($A127,csapatok!$A:$NN,GA$320,FALSE),5)="Csere",VLOOKUP(LEFT(VLOOKUP($A127,csapatok!$A:$NN,GA$320,FALSE),LEN(VLOOKUP($A127,csapatok!$A:$NN,GA$320,FALSE))-6),'csapat-ranglista'!$A:$FP,GA$321,FALSE)/8,VLOOKUP(VLOOKUP($A127,csapatok!$A:$NN,GA$320,FALSE),'csapat-ranglista'!$A:$FP,GA$321,FALSE)/4),0)</f>
        <v>0</v>
      </c>
      <c r="GB127" s="223">
        <f>IFERROR(IF(RIGHT(VLOOKUP($A127,csapatok!$A:$NN,GB$320,FALSE),5)="Csere",VLOOKUP(LEFT(VLOOKUP($A127,csapatok!$A:$NN,GB$320,FALSE),LEN(VLOOKUP($A127,csapatok!$A:$NN,GB$320,FALSE))-6),'csapat-ranglista'!$A:$FP,GB$321,FALSE)/8,VLOOKUP(VLOOKUP($A127,csapatok!$A:$NN,GB$320,FALSE),'csapat-ranglista'!$A:$FP,GB$321,FALSE)/4),0)</f>
        <v>0</v>
      </c>
      <c r="GC127" s="223">
        <f>IFERROR(IF(RIGHT(VLOOKUP($A127,csapatok!$A:$NN,GC$320,FALSE),5)="Csere",VLOOKUP(LEFT(VLOOKUP($A127,csapatok!$A:$NN,GC$320,FALSE),LEN(VLOOKUP($A127,csapatok!$A:$NN,GC$320,FALSE))-6),'csapat-ranglista'!$A:$FP,GC$321,FALSE)/8,VLOOKUP(VLOOKUP($A127,csapatok!$A:$NN,GC$320,FALSE),'csapat-ranglista'!$A:$FP,GC$321,FALSE)/4),0)</f>
        <v>0</v>
      </c>
      <c r="GD127" s="247">
        <f>SUM(EQ127:GC127)</f>
        <v>1.1263719449816014</v>
      </c>
    </row>
    <row r="128" spans="1:186">
      <c r="A128" s="1" t="s">
        <v>1586</v>
      </c>
      <c r="B128" s="130"/>
      <c r="C128" s="131" t="str">
        <f>IF(B128=0,"",IF(B128&lt;$C$1,"felnőtt","ifi"))</f>
        <v/>
      </c>
      <c r="D128" s="32" t="s">
        <v>9</v>
      </c>
      <c r="E128" s="45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223"/>
      <c r="AC128" s="223"/>
      <c r="AD128" s="223"/>
      <c r="AE128" s="223"/>
      <c r="AF128" s="223"/>
      <c r="AG128" s="223"/>
      <c r="AH128" s="223"/>
      <c r="AI128" s="223"/>
      <c r="AJ128" s="223"/>
      <c r="AK128" s="223"/>
      <c r="AL128" s="223"/>
      <c r="AM128" s="223"/>
      <c r="AN128" s="223"/>
      <c r="AO128" s="223"/>
      <c r="AP128" s="223"/>
      <c r="AQ128" s="223"/>
      <c r="AR128" s="223"/>
      <c r="AS128" s="223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224"/>
      <c r="BD128" s="224"/>
      <c r="BE128" s="223">
        <f>IFERROR(IF(RIGHT(VLOOKUP($A128,csapatok!$A:$NN,BE$320,FALSE),5)="Csere",VLOOKUP(LEFT(VLOOKUP($A128,csapatok!$A:$NN,BE$320,FALSE),LEN(VLOOKUP($A128,csapatok!$A:$NN,BE$320,FALSE))-6),'csapat-ranglista'!$A:$FP,BE$321,FALSE)/8,VLOOKUP(VLOOKUP($A128,csapatok!$A:$NN,BE$320,FALSE),'csapat-ranglista'!$A:$FP,BE$321,FALSE)/4),0)</f>
        <v>0</v>
      </c>
      <c r="BF128" s="223">
        <f>IFERROR(IF(RIGHT(VLOOKUP($A128,csapatok!$A:$NN,BF$320,FALSE),5)="Csere",VLOOKUP(LEFT(VLOOKUP($A128,csapatok!$A:$NN,BF$320,FALSE),LEN(VLOOKUP($A128,csapatok!$A:$NN,BF$320,FALSE))-6),'csapat-ranglista'!$A:$FP,BF$321,FALSE)/8,VLOOKUP(VLOOKUP($A128,csapatok!$A:$NN,BF$320,FALSE),'csapat-ranglista'!$A:$FP,BF$321,FALSE)/4),0)</f>
        <v>0</v>
      </c>
      <c r="BG128" s="223">
        <f>IFERROR(IF(RIGHT(VLOOKUP($A128,csapatok!$A:$NN,BG$320,FALSE),5)="Csere",VLOOKUP(LEFT(VLOOKUP($A128,csapatok!$A:$NN,BG$320,FALSE),LEN(VLOOKUP($A128,csapatok!$A:$NN,BG$320,FALSE))-6),'csapat-ranglista'!$A:$FP,BG$321,FALSE)/8,VLOOKUP(VLOOKUP($A128,csapatok!$A:$NN,BG$320,FALSE),'csapat-ranglista'!$A:$FP,BG$321,FALSE)/4),0)</f>
        <v>0</v>
      </c>
      <c r="BH128" s="223">
        <f>IFERROR(IF(RIGHT(VLOOKUP($A128,csapatok!$A:$NN,BH$320,FALSE),5)="Csere",VLOOKUP(LEFT(VLOOKUP($A128,csapatok!$A:$NN,BH$320,FALSE),LEN(VLOOKUP($A128,csapatok!$A:$NN,BH$320,FALSE))-6),'csapat-ranglista'!$A:$FP,BH$321,FALSE)/8,VLOOKUP(VLOOKUP($A128,csapatok!$A:$NN,BH$320,FALSE),'csapat-ranglista'!$A:$FP,BH$321,FALSE)/4),0)</f>
        <v>0</v>
      </c>
      <c r="BI128" s="223">
        <f>IFERROR(IF(RIGHT(VLOOKUP($A128,csapatok!$A:$NN,BI$320,FALSE),5)="Csere",VLOOKUP(LEFT(VLOOKUP($A128,csapatok!$A:$NN,BI$320,FALSE),LEN(VLOOKUP($A128,csapatok!$A:$NN,BI$320,FALSE))-6),'csapat-ranglista'!$A:$FP,BI$321,FALSE)/8,VLOOKUP(VLOOKUP($A128,csapatok!$A:$NN,BI$320,FALSE),'csapat-ranglista'!$A:$FP,BI$321,FALSE)/4),0)</f>
        <v>0</v>
      </c>
      <c r="BJ128" s="223">
        <f>IFERROR(IF(RIGHT(VLOOKUP($A128,csapatok!$A:$NN,BJ$320,FALSE),5)="Csere",VLOOKUP(LEFT(VLOOKUP($A128,csapatok!$A:$NN,BJ$320,FALSE),LEN(VLOOKUP($A128,csapatok!$A:$NN,BJ$320,FALSE))-6),'csapat-ranglista'!$A:$FP,BJ$321,FALSE)/8,VLOOKUP(VLOOKUP($A128,csapatok!$A:$NN,BJ$320,FALSE),'csapat-ranglista'!$A:$FP,BJ$321,FALSE)/4),0)</f>
        <v>0</v>
      </c>
      <c r="BK128" s="223">
        <f>IFERROR(IF(RIGHT(VLOOKUP($A128,csapatok!$A:$NN,BK$320,FALSE),5)="Csere",VLOOKUP(LEFT(VLOOKUP($A128,csapatok!$A:$NN,BK$320,FALSE),LEN(VLOOKUP($A128,csapatok!$A:$NN,BK$320,FALSE))-6),'csapat-ranglista'!$A:$FP,BK$321,FALSE)/8,VLOOKUP(VLOOKUP($A128,csapatok!$A:$NN,BK$320,FALSE),'csapat-ranglista'!$A:$FP,BK$321,FALSE)/4),0)</f>
        <v>0</v>
      </c>
      <c r="BL128" s="223">
        <f>IFERROR(IF(RIGHT(VLOOKUP($A128,csapatok!$A:$NN,BL$320,FALSE),5)="Csere",VLOOKUP(LEFT(VLOOKUP($A128,csapatok!$A:$NN,BL$320,FALSE),LEN(VLOOKUP($A128,csapatok!$A:$NN,BL$320,FALSE))-6),'csapat-ranglista'!$A:$FP,BL$321,FALSE)/8,VLOOKUP(VLOOKUP($A128,csapatok!$A:$NN,BL$320,FALSE),'csapat-ranglista'!$A:$FP,BL$321,FALSE)/4),0)</f>
        <v>0</v>
      </c>
      <c r="BM128" s="223">
        <f>IFERROR(IF(RIGHT(VLOOKUP($A128,csapatok!$A:$NN,BM$320,FALSE),5)="Csere",VLOOKUP(LEFT(VLOOKUP($A128,csapatok!$A:$NN,BM$320,FALSE),LEN(VLOOKUP($A128,csapatok!$A:$NN,BM$320,FALSE))-6),'csapat-ranglista'!$A:$FP,BM$321,FALSE)/8,VLOOKUP(VLOOKUP($A128,csapatok!$A:$NN,BM$320,FALSE),'csapat-ranglista'!$A:$FP,BM$321,FALSE)/4),0)</f>
        <v>0</v>
      </c>
      <c r="BN128" s="223">
        <f>IFERROR(IF(RIGHT(VLOOKUP($A128,csapatok!$A:$NN,BN$320,FALSE),5)="Csere",VLOOKUP(LEFT(VLOOKUP($A128,csapatok!$A:$NN,BN$320,FALSE),LEN(VLOOKUP($A128,csapatok!$A:$NN,BN$320,FALSE))-6),'csapat-ranglista'!$A:$FP,BN$321,FALSE)/8,VLOOKUP(VLOOKUP($A128,csapatok!$A:$NN,BN$320,FALSE),'csapat-ranglista'!$A:$FP,BN$321,FALSE)/4),0)</f>
        <v>0</v>
      </c>
      <c r="BO128" s="223">
        <f>IFERROR(IF(RIGHT(VLOOKUP($A128,csapatok!$A:$NN,BO$320,FALSE),5)="Csere",VLOOKUP(LEFT(VLOOKUP($A128,csapatok!$A:$NN,BO$320,FALSE),LEN(VLOOKUP($A128,csapatok!$A:$NN,BO$320,FALSE))-6),'csapat-ranglista'!$A:$FP,BO$321,FALSE)/8,VLOOKUP(VLOOKUP($A128,csapatok!$A:$NN,BO$320,FALSE),'csapat-ranglista'!$A:$FP,BO$321,FALSE)/4),0)</f>
        <v>0</v>
      </c>
      <c r="BP128" s="223">
        <f>IFERROR(IF(RIGHT(VLOOKUP($A128,csapatok!$A:$NN,BP$320,FALSE),5)="Csere",VLOOKUP(LEFT(VLOOKUP($A128,csapatok!$A:$NN,BP$320,FALSE),LEN(VLOOKUP($A128,csapatok!$A:$NN,BP$320,FALSE))-6),'csapat-ranglista'!$A:$FP,BP$321,FALSE)/8,VLOOKUP(VLOOKUP($A128,csapatok!$A:$NN,BP$320,FALSE),'csapat-ranglista'!$A:$FP,BP$321,FALSE)/4),0)</f>
        <v>0</v>
      </c>
      <c r="BQ128" s="223">
        <f>IFERROR(IF(RIGHT(VLOOKUP($A128,csapatok!$A:$NN,BQ$320,FALSE),5)="Csere",VLOOKUP(LEFT(VLOOKUP($A128,csapatok!$A:$NN,BQ$320,FALSE),LEN(VLOOKUP($A128,csapatok!$A:$NN,BQ$320,FALSE))-6),'csapat-ranglista'!$A:$FP,BQ$321,FALSE)/8,VLOOKUP(VLOOKUP($A128,csapatok!$A:$NN,BQ$320,FALSE),'csapat-ranglista'!$A:$FP,BQ$321,FALSE)/4),0)</f>
        <v>0</v>
      </c>
      <c r="BR128" s="223">
        <f>IFERROR(IF(RIGHT(VLOOKUP($A128,csapatok!$A:$NN,BR$320,FALSE),5)="Csere",VLOOKUP(LEFT(VLOOKUP($A128,csapatok!$A:$NN,BR$320,FALSE),LEN(VLOOKUP($A128,csapatok!$A:$NN,BR$320,FALSE))-6),'csapat-ranglista'!$A:$FP,BR$321,FALSE)/8,VLOOKUP(VLOOKUP($A128,csapatok!$A:$NN,BR$320,FALSE),'csapat-ranglista'!$A:$FP,BR$321,FALSE)/4),0)</f>
        <v>0</v>
      </c>
      <c r="BS128" s="223">
        <f>IFERROR(IF(RIGHT(VLOOKUP($A128,csapatok!$A:$NN,BS$320,FALSE),5)="Csere",VLOOKUP(LEFT(VLOOKUP($A128,csapatok!$A:$NN,BS$320,FALSE),LEN(VLOOKUP($A128,csapatok!$A:$NN,BS$320,FALSE))-6),'csapat-ranglista'!$A:$FP,BS$321,FALSE)/8,VLOOKUP(VLOOKUP($A128,csapatok!$A:$NN,BS$320,FALSE),'csapat-ranglista'!$A:$FP,BS$321,FALSE)/4),0)</f>
        <v>0</v>
      </c>
      <c r="BT128" s="223">
        <f>IFERROR(IF(RIGHT(VLOOKUP($A128,csapatok!$A:$NN,BT$320,FALSE),5)="Csere",VLOOKUP(LEFT(VLOOKUP($A128,csapatok!$A:$NN,BT$320,FALSE),LEN(VLOOKUP($A128,csapatok!$A:$NN,BT$320,FALSE))-6),'csapat-ranglista'!$A:$FP,BT$321,FALSE)/8,VLOOKUP(VLOOKUP($A128,csapatok!$A:$NN,BT$320,FALSE),'csapat-ranglista'!$A:$FP,BT$321,FALSE)/4),0)</f>
        <v>0</v>
      </c>
      <c r="BU128" s="223">
        <f>IFERROR(IF(RIGHT(VLOOKUP($A128,csapatok!$A:$NN,BU$320,FALSE),5)="Csere",VLOOKUP(LEFT(VLOOKUP($A128,csapatok!$A:$NN,BU$320,FALSE),LEN(VLOOKUP($A128,csapatok!$A:$NN,BU$320,FALSE))-6),'csapat-ranglista'!$A:$FP,BU$321,FALSE)/8,VLOOKUP(VLOOKUP($A128,csapatok!$A:$NN,BU$320,FALSE),'csapat-ranglista'!$A:$FP,BU$321,FALSE)/4),0)</f>
        <v>0</v>
      </c>
      <c r="BV128" s="223">
        <f>IFERROR(IF(RIGHT(VLOOKUP($A128,csapatok!$A:$NN,BV$320,FALSE),5)="Csere",VLOOKUP(LEFT(VLOOKUP($A128,csapatok!$A:$NN,BV$320,FALSE),LEN(VLOOKUP($A128,csapatok!$A:$NN,BV$320,FALSE))-6),'csapat-ranglista'!$A:$FP,BV$321,FALSE)/8,VLOOKUP(VLOOKUP($A128,csapatok!$A:$NN,BV$320,FALSE),'csapat-ranglista'!$A:$FP,BV$321,FALSE)/4),0)</f>
        <v>0</v>
      </c>
      <c r="BW128" s="223">
        <f>IFERROR(IF(RIGHT(VLOOKUP($A128,csapatok!$A:$NN,BW$320,FALSE),5)="Csere",VLOOKUP(LEFT(VLOOKUP($A128,csapatok!$A:$NN,BW$320,FALSE),LEN(VLOOKUP($A128,csapatok!$A:$NN,BW$320,FALSE))-6),'csapat-ranglista'!$A:$FP,BW$321,FALSE)/8,VLOOKUP(VLOOKUP($A128,csapatok!$A:$NN,BW$320,FALSE),'csapat-ranglista'!$A:$FP,BW$321,FALSE)/4),0)</f>
        <v>0</v>
      </c>
      <c r="BX128" s="223">
        <f>IFERROR(IF(RIGHT(VLOOKUP($A128,csapatok!$A:$NN,BX$320,FALSE),5)="Csere",VLOOKUP(LEFT(VLOOKUP($A128,csapatok!$A:$NN,BX$320,FALSE),LEN(VLOOKUP($A128,csapatok!$A:$NN,BX$320,FALSE))-6),'csapat-ranglista'!$A:$FP,BX$321,FALSE)/8,VLOOKUP(VLOOKUP($A128,csapatok!$A:$NN,BX$320,FALSE),'csapat-ranglista'!$A:$FP,BX$321,FALSE)/4),0)</f>
        <v>0</v>
      </c>
      <c r="BY128" s="223">
        <f>IFERROR(IF(RIGHT(VLOOKUP($A128,csapatok!$A:$NN,BY$320,FALSE),5)="Csere",VLOOKUP(LEFT(VLOOKUP($A128,csapatok!$A:$NN,BY$320,FALSE),LEN(VLOOKUP($A128,csapatok!$A:$NN,BY$320,FALSE))-6),'csapat-ranglista'!$A:$FP,BY$321,FALSE)/8,VLOOKUP(VLOOKUP($A128,csapatok!$A:$NN,BY$320,FALSE),'csapat-ranglista'!$A:$FP,BY$321,FALSE)/4),0)</f>
        <v>0</v>
      </c>
      <c r="BZ128" s="223">
        <f>IFERROR(IF(RIGHT(VLOOKUP($A128,csapatok!$A:$NN,BZ$320,FALSE),5)="Csere",VLOOKUP(LEFT(VLOOKUP($A128,csapatok!$A:$NN,BZ$320,FALSE),LEN(VLOOKUP($A128,csapatok!$A:$NN,BZ$320,FALSE))-6),'csapat-ranglista'!$A:$FP,BZ$321,FALSE)/8,VLOOKUP(VLOOKUP($A128,csapatok!$A:$NN,BZ$320,FALSE),'csapat-ranglista'!$A:$FP,BZ$321,FALSE)/4),0)</f>
        <v>0</v>
      </c>
      <c r="CA128" s="223">
        <f>IFERROR(IF(RIGHT(VLOOKUP($A128,csapatok!$A:$NN,CA$320,FALSE),5)="Csere",VLOOKUP(LEFT(VLOOKUP($A128,csapatok!$A:$NN,CA$320,FALSE),LEN(VLOOKUP($A128,csapatok!$A:$NN,CA$320,FALSE))-6),'csapat-ranglista'!$A:$FP,CA$321,FALSE)/8,VLOOKUP(VLOOKUP($A128,csapatok!$A:$NN,CA$320,FALSE),'csapat-ranglista'!$A:$FP,CA$321,FALSE)/4),0)</f>
        <v>0</v>
      </c>
      <c r="CB128" s="223">
        <f>IFERROR(IF(RIGHT(VLOOKUP($A128,csapatok!$A:$NN,CB$320,FALSE),5)="Csere",VLOOKUP(LEFT(VLOOKUP($A128,csapatok!$A:$NN,CB$320,FALSE),LEN(VLOOKUP($A128,csapatok!$A:$NN,CB$320,FALSE))-6),'csapat-ranglista'!$A:$FP,CB$321,FALSE)/8,VLOOKUP(VLOOKUP($A128,csapatok!$A:$NN,CB$320,FALSE),'csapat-ranglista'!$A:$FP,CB$321,FALSE)/4),0)</f>
        <v>0</v>
      </c>
      <c r="CC128" s="223">
        <f>IFERROR(IF(RIGHT(VLOOKUP($A128,csapatok!$A:$NN,CC$320,FALSE),5)="Csere",VLOOKUP(LEFT(VLOOKUP($A128,csapatok!$A:$NN,CC$320,FALSE),LEN(VLOOKUP($A128,csapatok!$A:$NN,CC$320,FALSE))-6),'csapat-ranglista'!$A:$FP,CC$321,FALSE)/8,VLOOKUP(VLOOKUP($A128,csapatok!$A:$NN,CC$320,FALSE),'csapat-ranglista'!$A:$FP,CC$321,FALSE)/4),0)</f>
        <v>0</v>
      </c>
      <c r="CD128" s="223">
        <f>IFERROR(IF(RIGHT(VLOOKUP($A128,csapatok!$A:$NN,CD$320,FALSE),5)="Csere",VLOOKUP(LEFT(VLOOKUP($A128,csapatok!$A:$NN,CD$320,FALSE),LEN(VLOOKUP($A128,csapatok!$A:$NN,CD$320,FALSE))-6),'csapat-ranglista'!$A:$FP,CD$321,FALSE)/8,VLOOKUP(VLOOKUP($A128,csapatok!$A:$NN,CD$320,FALSE),'csapat-ranglista'!$A:$FP,CD$321,FALSE)/4),0)</f>
        <v>0</v>
      </c>
      <c r="CE128" s="223">
        <f>IFERROR(IF(RIGHT(VLOOKUP($A128,csapatok!$A:$NN,CE$320,FALSE),5)="Csere",VLOOKUP(LEFT(VLOOKUP($A128,csapatok!$A:$NN,CE$320,FALSE),LEN(VLOOKUP($A128,csapatok!$A:$NN,CE$320,FALSE))-6),'csapat-ranglista'!$A:$FP,CE$321,FALSE)/8,VLOOKUP(VLOOKUP($A128,csapatok!$A:$NN,CE$320,FALSE),'csapat-ranglista'!$A:$FP,CE$321,FALSE)/4),0)</f>
        <v>0</v>
      </c>
      <c r="CF128" s="223">
        <f>IFERROR(IF(RIGHT(VLOOKUP($A128,csapatok!$A:$NN,CF$320,FALSE),5)="Csere",VLOOKUP(LEFT(VLOOKUP($A128,csapatok!$A:$NN,CF$320,FALSE),LEN(VLOOKUP($A128,csapatok!$A:$NN,CF$320,FALSE))-6),'csapat-ranglista'!$A:$FP,CF$321,FALSE)/8,VLOOKUP(VLOOKUP($A128,csapatok!$A:$NN,CF$320,FALSE),'csapat-ranglista'!$A:$FP,CF$321,FALSE)/4),0)</f>
        <v>0</v>
      </c>
      <c r="CG128" s="223">
        <f>IFERROR(IF(RIGHT(VLOOKUP($A128,csapatok!$A:$NN,CG$320,FALSE),5)="Csere",VLOOKUP(LEFT(VLOOKUP($A128,csapatok!$A:$NN,CG$320,FALSE),LEN(VLOOKUP($A128,csapatok!$A:$NN,CG$320,FALSE))-6),'csapat-ranglista'!$A:$FP,CG$321,FALSE)/8,VLOOKUP(VLOOKUP($A128,csapatok!$A:$NN,CG$320,FALSE),'csapat-ranglista'!$A:$FP,CG$321,FALSE)/4),0)</f>
        <v>0</v>
      </c>
      <c r="CH128" s="223">
        <f>IFERROR(IF(RIGHT(VLOOKUP($A128,csapatok!$A:$NN,CH$320,FALSE),5)="Csere",VLOOKUP(LEFT(VLOOKUP($A128,csapatok!$A:$NN,CH$320,FALSE),LEN(VLOOKUP($A128,csapatok!$A:$NN,CH$320,FALSE))-6),'csapat-ranglista'!$A:$FP,CH$321,FALSE)/8,VLOOKUP(VLOOKUP($A128,csapatok!$A:$NN,CH$320,FALSE),'csapat-ranglista'!$A:$FP,CH$321,FALSE)/4),0)</f>
        <v>0</v>
      </c>
      <c r="CI128" s="223">
        <f>IFERROR(IF(RIGHT(VLOOKUP($A128,csapatok!$A:$NN,CI$320,FALSE),5)="Csere",VLOOKUP(LEFT(VLOOKUP($A128,csapatok!$A:$NN,CI$320,FALSE),LEN(VLOOKUP($A128,csapatok!$A:$NN,CI$320,FALSE))-6),'csapat-ranglista'!$A:$FP,CI$321,FALSE)/8,VLOOKUP(VLOOKUP($A128,csapatok!$A:$NN,CI$320,FALSE),'csapat-ranglista'!$A:$FP,CI$321,FALSE)/4),0)</f>
        <v>0</v>
      </c>
      <c r="CJ128" s="224">
        <f>versenyek!$IQ$11*IFERROR(VLOOKUP(VLOOKUP($A128,versenyek!IP:IR,3,FALSE),szabalyok!$A$16:$B$23,2,FALSE)/4,0)</f>
        <v>0</v>
      </c>
      <c r="CK128" s="224">
        <f>versenyek!$IT$11*IFERROR(VLOOKUP(VLOOKUP($A128,versenyek!IS:IU,3,FALSE),szabalyok!$A$16:$B$23,2,FALSE)/4,0)</f>
        <v>0</v>
      </c>
      <c r="CL128" s="223">
        <f>IFERROR(IF(RIGHT(VLOOKUP($A128,csapatok!$A:$NN,CL$320,FALSE),5)="Csere",VLOOKUP(LEFT(VLOOKUP($A128,csapatok!$A:$NN,CL$320,FALSE),LEN(VLOOKUP($A128,csapatok!$A:$NN,CL$320,FALSE))-6),'csapat-ranglista'!$A:$FP,CL$321,FALSE)/8,VLOOKUP(VLOOKUP($A128,csapatok!$A:$NN,CL$320,FALSE),'csapat-ranglista'!$A:$FP,CL$321,FALSE)/4),0)</f>
        <v>0</v>
      </c>
      <c r="CM128" s="223">
        <f>IFERROR(IF(RIGHT(VLOOKUP($A128,csapatok!$A:$NN,CM$320,FALSE),5)="Csere",VLOOKUP(LEFT(VLOOKUP($A128,csapatok!$A:$NN,CM$320,FALSE),LEN(VLOOKUP($A128,csapatok!$A:$NN,CM$320,FALSE))-6),'csapat-ranglista'!$A:$FP,CM$321,FALSE)/8,VLOOKUP(VLOOKUP($A128,csapatok!$A:$NN,CM$320,FALSE),'csapat-ranglista'!$A:$FP,CM$321,FALSE)/4),0)</f>
        <v>0</v>
      </c>
      <c r="CN128" s="223">
        <f>IFERROR(IF(RIGHT(VLOOKUP($A128,csapatok!$A:$NN,CN$320,FALSE),5)="Csere",VLOOKUP(LEFT(VLOOKUP($A128,csapatok!$A:$NN,CN$320,FALSE),LEN(VLOOKUP($A128,csapatok!$A:$NN,CN$320,FALSE))-6),'csapat-ranglista'!$A:$FP,CN$321,FALSE)/8,VLOOKUP(VLOOKUP($A128,csapatok!$A:$NN,CN$320,FALSE),'csapat-ranglista'!$A:$FP,CN$321,FALSE)/4),0)</f>
        <v>0</v>
      </c>
      <c r="CO128" s="223">
        <f>IFERROR(IF(RIGHT(VLOOKUP($A128,csapatok!$A:$NN,CO$320,FALSE),5)="Csere",VLOOKUP(LEFT(VLOOKUP($A128,csapatok!$A:$NN,CO$320,FALSE),LEN(VLOOKUP($A128,csapatok!$A:$NN,CO$320,FALSE))-6),'csapat-ranglista'!$A:$FP,CO$321,FALSE)/8,VLOOKUP(VLOOKUP($A128,csapatok!$A:$NN,CO$320,FALSE),'csapat-ranglista'!$A:$FP,CO$321,FALSE)/4),0)</f>
        <v>0</v>
      </c>
      <c r="CP128" s="223">
        <f>IFERROR(IF(RIGHT(VLOOKUP($A128,csapatok!$A:$NN,CP$320,FALSE),5)="Csere",VLOOKUP(LEFT(VLOOKUP($A128,csapatok!$A:$NN,CP$320,FALSE),LEN(VLOOKUP($A128,csapatok!$A:$NN,CP$320,FALSE))-6),'csapat-ranglista'!$A:$FP,CP$321,FALSE)/8,VLOOKUP(VLOOKUP($A128,csapatok!$A:$NN,CP$320,FALSE),'csapat-ranglista'!$A:$FP,CP$321,FALSE)/4),0)</f>
        <v>0</v>
      </c>
      <c r="CQ128" s="223">
        <f>IFERROR(IF(RIGHT(VLOOKUP($A128,csapatok!$A:$NN,CQ$320,FALSE),5)="Csere",VLOOKUP(LEFT(VLOOKUP($A128,csapatok!$A:$NN,CQ$320,FALSE),LEN(VLOOKUP($A128,csapatok!$A:$NN,CQ$320,FALSE))-6),'csapat-ranglista'!$A:$FP,CQ$321,FALSE)/8,VLOOKUP(VLOOKUP($A128,csapatok!$A:$NN,CQ$320,FALSE),'csapat-ranglista'!$A:$FP,CQ$321,FALSE)/4),0)</f>
        <v>0</v>
      </c>
      <c r="CR128" s="223">
        <f>IFERROR(IF(RIGHT(VLOOKUP($A128,csapatok!$A:$NN,CR$320,FALSE),5)="Csere",VLOOKUP(LEFT(VLOOKUP($A128,csapatok!$A:$NN,CR$320,FALSE),LEN(VLOOKUP($A128,csapatok!$A:$NN,CR$320,FALSE))-6),'csapat-ranglista'!$A:$FP,CR$321,FALSE)/8,VLOOKUP(VLOOKUP($A128,csapatok!$A:$NN,CR$320,FALSE),'csapat-ranglista'!$A:$FP,CR$321,FALSE)/4),0)</f>
        <v>0</v>
      </c>
      <c r="CS128" s="223">
        <f>IFERROR(IF(RIGHT(VLOOKUP($A128,csapatok!$A:$NN,CS$320,FALSE),5)="Csere",VLOOKUP(LEFT(VLOOKUP($A128,csapatok!$A:$NN,CS$320,FALSE),LEN(VLOOKUP($A128,csapatok!$A:$NN,CS$320,FALSE))-6),'csapat-ranglista'!$A:$FP,CS$321,FALSE)/8,VLOOKUP(VLOOKUP($A128,csapatok!$A:$NN,CS$320,FALSE),'csapat-ranglista'!$A:$FP,CS$321,FALSE)/4),0)</f>
        <v>0</v>
      </c>
      <c r="CT128" s="223">
        <f>IFERROR(IF(RIGHT(VLOOKUP($A128,csapatok!$A:$NN,CT$320,FALSE),5)="Csere",VLOOKUP(LEFT(VLOOKUP($A128,csapatok!$A:$NN,CT$320,FALSE),LEN(VLOOKUP($A128,csapatok!$A:$NN,CT$320,FALSE))-6),'csapat-ranglista'!$A:$FP,CT$321,FALSE)/8,VLOOKUP(VLOOKUP($A128,csapatok!$A:$NN,CT$320,FALSE),'csapat-ranglista'!$A:$FP,CT$321,FALSE)/4),0)</f>
        <v>0</v>
      </c>
      <c r="CU128" s="223">
        <f>IFERROR(IF(RIGHT(VLOOKUP($A128,csapatok!$A:$NN,CU$320,FALSE),5)="Csere",VLOOKUP(LEFT(VLOOKUP($A128,csapatok!$A:$NN,CU$320,FALSE),LEN(VLOOKUP($A128,csapatok!$A:$NN,CU$320,FALSE))-6),'csapat-ranglista'!$A:$FP,CU$321,FALSE)/8,VLOOKUP(VLOOKUP($A128,csapatok!$A:$NN,CU$320,FALSE),'csapat-ranglista'!$A:$FP,CU$321,FALSE)/4),0)</f>
        <v>0</v>
      </c>
      <c r="CV128" s="223">
        <f>IFERROR(IF(RIGHT(VLOOKUP($A128,csapatok!$A:$NN,CV$320,FALSE),5)="Csere",VLOOKUP(LEFT(VLOOKUP($A128,csapatok!$A:$NN,CV$320,FALSE),LEN(VLOOKUP($A128,csapatok!$A:$NN,CV$320,FALSE))-6),'csapat-ranglista'!$A:$FP,CV$321,FALSE)/8,VLOOKUP(VLOOKUP($A128,csapatok!$A:$NN,CV$320,FALSE),'csapat-ranglista'!$A:$FP,CV$321,FALSE)/4),0)</f>
        <v>0</v>
      </c>
      <c r="CW128" s="223">
        <f>IFERROR(IF(RIGHT(VLOOKUP($A128,csapatok!$A:$NN,CW$320,FALSE),5)="Csere",VLOOKUP(LEFT(VLOOKUP($A128,csapatok!$A:$NN,CW$320,FALSE),LEN(VLOOKUP($A128,csapatok!$A:$NN,CW$320,FALSE))-6),'csapat-ranglista'!$A:$FP,CW$321,FALSE)/8,VLOOKUP(VLOOKUP($A128,csapatok!$A:$NN,CW$320,FALSE),'csapat-ranglista'!$A:$FP,CW$321,FALSE)/4),0)</f>
        <v>0</v>
      </c>
      <c r="CX128" s="223">
        <f>IFERROR(IF(RIGHT(VLOOKUP($A128,csapatok!$A:$NN,CX$320,FALSE),5)="Csere",VLOOKUP(LEFT(VLOOKUP($A128,csapatok!$A:$NN,CX$320,FALSE),LEN(VLOOKUP($A128,csapatok!$A:$NN,CX$320,FALSE))-6),'csapat-ranglista'!$A:$FP,CX$321,FALSE)/8,VLOOKUP(VLOOKUP($A128,csapatok!$A:$NN,CX$320,FALSE),'csapat-ranglista'!$A:$FP,CX$321,FALSE)/4),0)</f>
        <v>0</v>
      </c>
      <c r="CY128" s="223">
        <f>IFERROR(IF(RIGHT(VLOOKUP($A128,csapatok!$A:$NN,CY$320,FALSE),5)="Csere",VLOOKUP(LEFT(VLOOKUP($A128,csapatok!$A:$NN,CY$320,FALSE),LEN(VLOOKUP($A128,csapatok!$A:$NN,CY$320,FALSE))-6),'csapat-ranglista'!$A:$FP,CY$321,FALSE)/8,VLOOKUP(VLOOKUP($A128,csapatok!$A:$NN,CY$320,FALSE),'csapat-ranglista'!$A:$FP,CY$321,FALSE)/4),0)</f>
        <v>0</v>
      </c>
      <c r="CZ128" s="223">
        <f>IFERROR(IF(RIGHT(VLOOKUP($A128,csapatok!$A:$NN,CZ$320,FALSE),5)="Csere",VLOOKUP(LEFT(VLOOKUP($A128,csapatok!$A:$NN,CZ$320,FALSE),LEN(VLOOKUP($A128,csapatok!$A:$NN,CZ$320,FALSE))-6),'csapat-ranglista'!$A:$FP,CZ$321,FALSE)/8,VLOOKUP(VLOOKUP($A128,csapatok!$A:$NN,CZ$320,FALSE),'csapat-ranglista'!$A:$FP,CZ$321,FALSE)/4),0)</f>
        <v>0</v>
      </c>
      <c r="DA128" s="223">
        <f>IFERROR(IF(RIGHT(VLOOKUP($A128,csapatok!$A:$NN,DA$320,FALSE),5)="Csere",VLOOKUP(LEFT(VLOOKUP($A128,csapatok!$A:$NN,DA$320,FALSE),LEN(VLOOKUP($A128,csapatok!$A:$NN,DA$320,FALSE))-6),'csapat-ranglista'!$A:$FP,DA$321,FALSE)/8,VLOOKUP(VLOOKUP($A128,csapatok!$A:$NN,DA$320,FALSE),'csapat-ranglista'!$A:$FP,DA$321,FALSE)/4),0)</f>
        <v>0</v>
      </c>
      <c r="DB128" s="223">
        <f>IFERROR(IF(RIGHT(VLOOKUP($A128,csapatok!$A:$NN,DB$320,FALSE),5)="Csere",VLOOKUP(LEFT(VLOOKUP($A128,csapatok!$A:$NN,DB$320,FALSE),LEN(VLOOKUP($A128,csapatok!$A:$NN,DB$320,FALSE))-6),'csapat-ranglista'!$A:$FP,DB$321,FALSE)/8,VLOOKUP(VLOOKUP($A128,csapatok!$A:$NN,DB$320,FALSE),'csapat-ranglista'!$A:$FP,DB$321,FALSE)/4),0)</f>
        <v>0</v>
      </c>
      <c r="DC128" s="223">
        <f>IFERROR(IF(RIGHT(VLOOKUP($A128,csapatok!$A:$NN,DC$320,FALSE),5)="Csere",VLOOKUP(LEFT(VLOOKUP($A128,csapatok!$A:$NN,DC$320,FALSE),LEN(VLOOKUP($A128,csapatok!$A:$NN,DC$320,FALSE))-6),'csapat-ranglista'!$A:$FP,DC$321,FALSE)/8,VLOOKUP(VLOOKUP($A128,csapatok!$A:$NN,DC$320,FALSE),'csapat-ranglista'!$A:$FP,DC$321,FALSE)/4),0)</f>
        <v>0</v>
      </c>
      <c r="DD128" s="223">
        <f>IFERROR(IF(RIGHT(VLOOKUP($A128,csapatok!$A:$NN,DD$320,FALSE),5)="Csere",VLOOKUP(LEFT(VLOOKUP($A128,csapatok!$A:$NN,DD$320,FALSE),LEN(VLOOKUP($A128,csapatok!$A:$NN,DD$320,FALSE))-6),'csapat-ranglista'!$A:$FP,DD$321,FALSE)/8,VLOOKUP(VLOOKUP($A128,csapatok!$A:$NN,DD$320,FALSE),'csapat-ranglista'!$A:$FP,DD$321,FALSE)/4),0)</f>
        <v>0</v>
      </c>
      <c r="DE128" s="223">
        <f>IFERROR(IF(RIGHT(VLOOKUP($A128,csapatok!$A:$NN,DE$320,FALSE),5)="Csere",VLOOKUP(LEFT(VLOOKUP($A128,csapatok!$A:$NN,DE$320,FALSE),LEN(VLOOKUP($A128,csapatok!$A:$NN,DE$320,FALSE))-6),'csapat-ranglista'!$A:$FP,DE$321,FALSE)/8,VLOOKUP(VLOOKUP($A128,csapatok!$A:$NN,DE$320,FALSE),'csapat-ranglista'!$A:$FP,DE$321,FALSE)/4),0)</f>
        <v>0</v>
      </c>
      <c r="DF128" s="223">
        <f>IFERROR(IF(RIGHT(VLOOKUP($A128,csapatok!$A:$NN,DF$320,FALSE),5)="Csere",VLOOKUP(LEFT(VLOOKUP($A128,csapatok!$A:$NN,DF$320,FALSE),LEN(VLOOKUP($A128,csapatok!$A:$NN,DF$320,FALSE))-6),'csapat-ranglista'!$A:$FP,DF$321,FALSE)/8,VLOOKUP(VLOOKUP($A128,csapatok!$A:$NN,DF$320,FALSE),'csapat-ranglista'!$A:$FP,DF$321,FALSE)/4),0)</f>
        <v>0</v>
      </c>
      <c r="DG128" s="223">
        <f>IFERROR(IF(RIGHT(VLOOKUP($A128,csapatok!$A:$NN,DG$320,FALSE),5)="Csere",VLOOKUP(LEFT(VLOOKUP($A128,csapatok!$A:$NN,DG$320,FALSE),LEN(VLOOKUP($A128,csapatok!$A:$NN,DG$320,FALSE))-6),'csapat-ranglista'!$A:$FP,DG$321,FALSE)/8,VLOOKUP(VLOOKUP($A128,csapatok!$A:$NN,DG$320,FALSE),'csapat-ranglista'!$A:$FP,DG$321,FALSE)/4),0)</f>
        <v>0</v>
      </c>
      <c r="DH128" s="223">
        <f>IFERROR(IF(RIGHT(VLOOKUP($A128,csapatok!$A:$NN,DH$320,FALSE),5)="Csere",VLOOKUP(LEFT(VLOOKUP($A128,csapatok!$A:$NN,DH$320,FALSE),LEN(VLOOKUP($A128,csapatok!$A:$NN,DH$320,FALSE))-6),'csapat-ranglista'!$A:$FP,DH$321,FALSE)/8,VLOOKUP(VLOOKUP($A128,csapatok!$A:$NN,DH$320,FALSE),'csapat-ranglista'!$A:$FP,DH$321,FALSE)/4),0)</f>
        <v>0</v>
      </c>
      <c r="DI128" s="223">
        <f>IFERROR(IF(RIGHT(VLOOKUP($A128,csapatok!$A:$NN,DI$320,FALSE),5)="Csere",VLOOKUP(LEFT(VLOOKUP($A128,csapatok!$A:$NN,DI$320,FALSE),LEN(VLOOKUP($A128,csapatok!$A:$NN,DI$320,FALSE))-6),'csapat-ranglista'!$A:$FP,DI$321,FALSE)/8,VLOOKUP(VLOOKUP($A128,csapatok!$A:$NN,DI$320,FALSE),'csapat-ranglista'!$A:$FP,DI$321,FALSE)/4),0)</f>
        <v>0</v>
      </c>
      <c r="DJ128" s="223">
        <f>IFERROR(IF(RIGHT(VLOOKUP($A128,csapatok!$A:$NN,DJ$320,FALSE),5)="Csere",VLOOKUP(LEFT(VLOOKUP($A128,csapatok!$A:$NN,DJ$320,FALSE),LEN(VLOOKUP($A128,csapatok!$A:$NN,DJ$320,FALSE))-6),'csapat-ranglista'!$A:$FP,DJ$321,FALSE)/8,VLOOKUP(VLOOKUP($A128,csapatok!$A:$NN,DJ$320,FALSE),'csapat-ranglista'!$A:$FP,DJ$321,FALSE)/4),0)</f>
        <v>0</v>
      </c>
      <c r="DK128" s="223">
        <f>IFERROR(IF(RIGHT(VLOOKUP($A128,csapatok!$A:$NN,DK$320,FALSE),5)="Csere",VLOOKUP(LEFT(VLOOKUP($A128,csapatok!$A:$NN,DK$320,FALSE),LEN(VLOOKUP($A128,csapatok!$A:$NN,DK$320,FALSE))-6),'csapat-ranglista'!$A:$FP,DK$321,FALSE)/8,VLOOKUP(VLOOKUP($A128,csapatok!$A:$NN,DK$320,FALSE),'csapat-ranglista'!$A:$FP,DK$321,FALSE)/4),0)</f>
        <v>0</v>
      </c>
      <c r="DL128" s="223">
        <f>IFERROR(IF(RIGHT(VLOOKUP($A128,csapatok!$A:$NN,DL$320,FALSE),5)="Csere",VLOOKUP(LEFT(VLOOKUP($A128,csapatok!$A:$NN,DL$320,FALSE),LEN(VLOOKUP($A128,csapatok!$A:$NN,DL$320,FALSE))-6),'csapat-ranglista'!$A:$FP,DL$321,FALSE)/8,VLOOKUP(VLOOKUP($A128,csapatok!$A:$NN,DL$320,FALSE),'csapat-ranglista'!$A:$FP,DL$321,FALSE)/4),0)</f>
        <v>0</v>
      </c>
      <c r="DM128" s="223">
        <f>IFERROR(IF(RIGHT(VLOOKUP($A128,csapatok!$A:$NN,DM$320,FALSE),5)="Csere",VLOOKUP(LEFT(VLOOKUP($A128,csapatok!$A:$NN,DM$320,FALSE),LEN(VLOOKUP($A128,csapatok!$A:$NN,DM$320,FALSE))-6),'csapat-ranglista'!$A:$FP,DM$321,FALSE)/8,VLOOKUP(VLOOKUP($A128,csapatok!$A:$NN,DM$320,FALSE),'csapat-ranglista'!$A:$FP,DM$321,FALSE)/4),0)</f>
        <v>0</v>
      </c>
      <c r="DN128" s="223">
        <f>IFERROR(IF(RIGHT(VLOOKUP($A128,csapatok!$A:$NN,DN$320,FALSE),5)="Csere",VLOOKUP(LEFT(VLOOKUP($A128,csapatok!$A:$NN,DN$320,FALSE),LEN(VLOOKUP($A128,csapatok!$A:$NN,DN$320,FALSE))-6),'csapat-ranglista'!$A:$FP,DN$321,FALSE)/8,VLOOKUP(VLOOKUP($A128,csapatok!$A:$NN,DN$320,FALSE),'csapat-ranglista'!$A:$FP,DN$321,FALSE)/4),0)</f>
        <v>0</v>
      </c>
      <c r="DO128" s="224">
        <f>versenyek!$MF$11*IFERROR(VLOOKUP(VLOOKUP($A128,versenyek!ME:MG,3,FALSE),szabalyok!$A$16:$B$23,2,FALSE)/4,0)</f>
        <v>0</v>
      </c>
      <c r="DP128" s="224">
        <f>versenyek!$MI$11*IFERROR(VLOOKUP(VLOOKUP($A128,versenyek!MH:MJ,3,FALSE),szabalyok!$A$16:$B$23,2,FALSE)/4,0)</f>
        <v>0</v>
      </c>
      <c r="DQ128" s="223">
        <f>IFERROR(IF(RIGHT(VLOOKUP($A128,csapatok!$A:$NN,DQ$320,FALSE),5)="Csere",VLOOKUP(LEFT(VLOOKUP($A128,csapatok!$A:$NN,DQ$320,FALSE),LEN(VLOOKUP($A128,csapatok!$A:$NN,DQ$320,FALSE))-6),'csapat-ranglista'!$A:$FP,DQ$321,FALSE)/8,VLOOKUP(VLOOKUP($A128,csapatok!$A:$NN,DQ$320,FALSE),'csapat-ranglista'!$A:$FP,DQ$321,FALSE)/4),0)</f>
        <v>0</v>
      </c>
      <c r="DR128" s="223">
        <f>IFERROR(IF(RIGHT(VLOOKUP($A128,csapatok!$A:$NN,DR$320,FALSE),5)="Csere",VLOOKUP(LEFT(VLOOKUP($A128,csapatok!$A:$NN,DR$320,FALSE),LEN(VLOOKUP($A128,csapatok!$A:$NN,DR$320,FALSE))-6),'csapat-ranglista'!$A:$FP,DR$321,FALSE)/8,VLOOKUP(VLOOKUP($A128,csapatok!$A:$NN,DR$320,FALSE),'csapat-ranglista'!$A:$FP,DR$321,FALSE)/4),0)</f>
        <v>0</v>
      </c>
      <c r="DS128" s="223">
        <f>IFERROR(IF(RIGHT(VLOOKUP($A128,csapatok!$A:$NN,DS$320,FALSE),5)="Csere",VLOOKUP(LEFT(VLOOKUP($A128,csapatok!$A:$NN,DS$320,FALSE),LEN(VLOOKUP($A128,csapatok!$A:$NN,DS$320,FALSE))-6),'csapat-ranglista'!$A:$FP,DS$321,FALSE)/8,VLOOKUP(VLOOKUP($A128,csapatok!$A:$NN,DS$320,FALSE),'csapat-ranglista'!$A:$FP,DS$321,FALSE)/4),0)</f>
        <v>0</v>
      </c>
      <c r="DT128" s="223">
        <f>IFERROR(IF(RIGHT(VLOOKUP($A128,csapatok!$A:$NN,DT$320,FALSE),5)="Csere",VLOOKUP(LEFT(VLOOKUP($A128,csapatok!$A:$NN,DT$320,FALSE),LEN(VLOOKUP($A128,csapatok!$A:$NN,DT$320,FALSE))-6),'csapat-ranglista'!$A:$FP,DT$321,FALSE)/8,VLOOKUP(VLOOKUP($A128,csapatok!$A:$NN,DT$320,FALSE),'csapat-ranglista'!$A:$FP,DT$321,FALSE)/4),0)</f>
        <v>0</v>
      </c>
      <c r="DU128" s="223">
        <f>IFERROR(IF(RIGHT(VLOOKUP($A128,csapatok!$A:$NN,DU$320,FALSE),5)="Csere",VLOOKUP(LEFT(VLOOKUP($A128,csapatok!$A:$NN,DU$320,FALSE),LEN(VLOOKUP($A128,csapatok!$A:$NN,DU$320,FALSE))-6),'csapat-ranglista'!$A:$FP,DU$321,FALSE)/8,VLOOKUP(VLOOKUP($A128,csapatok!$A:$NN,DU$320,FALSE),'csapat-ranglista'!$A:$FP,DU$321,FALSE)/4),0)</f>
        <v>0</v>
      </c>
      <c r="DV128" s="223">
        <f>IFERROR(IF(RIGHT(VLOOKUP($A128,csapatok!$A:$NN,DV$320,FALSE),5)="Csere",VLOOKUP(LEFT(VLOOKUP($A128,csapatok!$A:$NN,DV$320,FALSE),LEN(VLOOKUP($A128,csapatok!$A:$NN,DV$320,FALSE))-6),'csapat-ranglista'!$A:$FP,DV$321,FALSE)/8,VLOOKUP(VLOOKUP($A128,csapatok!$A:$NN,DV$320,FALSE),'csapat-ranglista'!$A:$FP,DV$321,FALSE)/4),0)</f>
        <v>0</v>
      </c>
      <c r="DW128" s="223">
        <f>IFERROR(IF(RIGHT(VLOOKUP($A128,csapatok!$A:$NN,DW$320,FALSE),5)="Csere",VLOOKUP(LEFT(VLOOKUP($A128,csapatok!$A:$NN,DW$320,FALSE),LEN(VLOOKUP($A128,csapatok!$A:$NN,DW$320,FALSE))-6),'csapat-ranglista'!$A:$FP,DW$321,FALSE)/8,VLOOKUP(VLOOKUP($A128,csapatok!$A:$NN,DW$320,FALSE),'csapat-ranglista'!$A:$FP,DW$321,FALSE)/4),0)</f>
        <v>0</v>
      </c>
      <c r="DX128" s="223">
        <f>IFERROR(IF(RIGHT(VLOOKUP($A128,csapatok!$A:$NN,DX$320,FALSE),5)="Csere",VLOOKUP(LEFT(VLOOKUP($A128,csapatok!$A:$NN,DX$320,FALSE),LEN(VLOOKUP($A128,csapatok!$A:$NN,DX$320,FALSE))-6),'csapat-ranglista'!$A:$FP,DX$321,FALSE)/8,VLOOKUP(VLOOKUP($A128,csapatok!$A:$NN,DX$320,FALSE),'csapat-ranglista'!$A:$FP,DX$321,FALSE)/4),0)</f>
        <v>0</v>
      </c>
      <c r="DY128" s="223">
        <f>IFERROR(IF(RIGHT(VLOOKUP($A128,csapatok!$A:$NN,DY$320,FALSE),5)="Csere",VLOOKUP(LEFT(VLOOKUP($A128,csapatok!$A:$NN,DY$320,FALSE),LEN(VLOOKUP($A128,csapatok!$A:$NN,DY$320,FALSE))-6),'csapat-ranglista'!$A:$FP,DY$321,FALSE)/8,VLOOKUP(VLOOKUP($A128,csapatok!$A:$NN,DY$320,FALSE),'csapat-ranglista'!$A:$FP,DY$321,FALSE)/4),0)</f>
        <v>0</v>
      </c>
      <c r="DZ128" s="223">
        <f>IFERROR(IF(RIGHT(VLOOKUP($A128,csapatok!$A:$NN,DZ$320,FALSE),5)="Csere",VLOOKUP(LEFT(VLOOKUP($A128,csapatok!$A:$NN,DZ$320,FALSE),LEN(VLOOKUP($A128,csapatok!$A:$NN,DZ$320,FALSE))-6),'csapat-ranglista'!$A:$FP,DZ$321,FALSE)/8,VLOOKUP(VLOOKUP($A128,csapatok!$A:$NN,DZ$320,FALSE),'csapat-ranglista'!$A:$FP,DZ$321,FALSE)/4),0)</f>
        <v>0</v>
      </c>
      <c r="EA128" s="223">
        <f>IFERROR(IF(RIGHT(VLOOKUP($A128,csapatok!$A:$NN,EA$320,FALSE),5)="Csere",VLOOKUP(LEFT(VLOOKUP($A128,csapatok!$A:$NN,EA$320,FALSE),LEN(VLOOKUP($A128,csapatok!$A:$NN,EA$320,FALSE))-6),'csapat-ranglista'!$A:$FP,EA$321,FALSE)/8,VLOOKUP(VLOOKUP($A128,csapatok!$A:$NN,EA$320,FALSE),'csapat-ranglista'!$A:$FP,EA$321,FALSE)/4),0)</f>
        <v>0</v>
      </c>
      <c r="EB128" s="223">
        <f>IFERROR(IF(RIGHT(VLOOKUP($A128,csapatok!$A:$NN,EB$320,FALSE),5)="Csere",VLOOKUP(LEFT(VLOOKUP($A128,csapatok!$A:$NN,EB$320,FALSE),LEN(VLOOKUP($A128,csapatok!$A:$NN,EB$320,FALSE))-6),'csapat-ranglista'!$A:$FP,EB$321,FALSE)/8,VLOOKUP(VLOOKUP($A128,csapatok!$A:$NN,EB$320,FALSE),'csapat-ranglista'!$A:$FP,EB$321,FALSE)/4),0)</f>
        <v>0</v>
      </c>
      <c r="EC128" s="223">
        <f>IFERROR(IF(RIGHT(VLOOKUP($A128,csapatok!$A:$NN,EC$320,FALSE),5)="Csere",VLOOKUP(LEFT(VLOOKUP($A128,csapatok!$A:$NN,EC$320,FALSE),LEN(VLOOKUP($A128,csapatok!$A:$NN,EC$320,FALSE))-6),'csapat-ranglista'!$A:$FP,EC$321,FALSE)/8,VLOOKUP(VLOOKUP($A128,csapatok!$A:$NN,EC$320,FALSE),'csapat-ranglista'!$A:$FP,EC$321,FALSE)/4),0)</f>
        <v>0</v>
      </c>
      <c r="ED128" s="223">
        <f>IFERROR(IF(RIGHT(VLOOKUP($A128,csapatok!$A:$NN,ED$320,FALSE),5)="Csere",VLOOKUP(LEFT(VLOOKUP($A128,csapatok!$A:$NN,ED$320,FALSE),LEN(VLOOKUP($A128,csapatok!$A:$NN,ED$320,FALSE))-6),'csapat-ranglista'!$A:$FP,ED$321,FALSE)/8,VLOOKUP(VLOOKUP($A128,csapatok!$A:$NN,ED$320,FALSE),'csapat-ranglista'!$A:$FP,ED$321,FALSE)/4),0)</f>
        <v>0</v>
      </c>
      <c r="EE128" s="223">
        <f>IFERROR(IF(RIGHT(VLOOKUP($A128,csapatok!$A:$NN,EE$320,FALSE),5)="Csere",VLOOKUP(LEFT(VLOOKUP($A128,csapatok!$A:$NN,EE$320,FALSE),LEN(VLOOKUP($A128,csapatok!$A:$NN,EE$320,FALSE))-6),'csapat-ranglista'!$A:$FP,EE$321,FALSE)/8,VLOOKUP(VLOOKUP($A128,csapatok!$A:$NN,EE$320,FALSE),'csapat-ranglista'!$A:$FP,EE$321,FALSE)/4),0)</f>
        <v>0</v>
      </c>
      <c r="EF128" s="223">
        <f>IFERROR(IF(RIGHT(VLOOKUP($A128,csapatok!$A:$NN,EF$320,FALSE),5)="Csere",VLOOKUP(LEFT(VLOOKUP($A128,csapatok!$A:$NN,EF$320,FALSE),LEN(VLOOKUP($A128,csapatok!$A:$NN,EF$320,FALSE))-6),'csapat-ranglista'!$A:$FP,EF$321,FALSE)/8,VLOOKUP(VLOOKUP($A128,csapatok!$A:$NN,EF$320,FALSE),'csapat-ranglista'!$A:$FP,EF$321,FALSE)/4),0)</f>
        <v>0</v>
      </c>
      <c r="EG128" s="223">
        <f>IFERROR(IF(RIGHT(VLOOKUP($A128,csapatok!$A:$NN,EG$320,FALSE),5)="Csere",VLOOKUP(LEFT(VLOOKUP($A128,csapatok!$A:$NN,EG$320,FALSE),LEN(VLOOKUP($A128,csapatok!$A:$NN,EG$320,FALSE))-6),'csapat-ranglista'!$A:$FP,EG$321,FALSE)/8,VLOOKUP(VLOOKUP($A128,csapatok!$A:$NN,EG$320,FALSE),'csapat-ranglista'!$A:$FP,EG$321,FALSE)/4),0)</f>
        <v>0</v>
      </c>
      <c r="EH128" s="223">
        <f>IFERROR(IF(RIGHT(VLOOKUP($A128,csapatok!$A:$NN,EH$320,FALSE),5)="Csere",VLOOKUP(LEFT(VLOOKUP($A128,csapatok!$A:$NN,EH$320,FALSE),LEN(VLOOKUP($A128,csapatok!$A:$NN,EH$320,FALSE))-6),'csapat-ranglista'!$A:$FP,EH$321,FALSE)/8,VLOOKUP(VLOOKUP($A128,csapatok!$A:$NN,EH$320,FALSE),'csapat-ranglista'!$A:$FP,EH$321,FALSE)/4),0)</f>
        <v>0</v>
      </c>
      <c r="EI128" s="223">
        <f>IFERROR(IF(RIGHT(VLOOKUP($A128,csapatok!$A:$NN,EI$320,FALSE),5)="Csere",VLOOKUP(LEFT(VLOOKUP($A128,csapatok!$A:$NN,EI$320,FALSE),LEN(VLOOKUP($A128,csapatok!$A:$NN,EI$320,FALSE))-6),'csapat-ranglista'!$A:$FP,EI$321,FALSE)/8,VLOOKUP(VLOOKUP($A128,csapatok!$A:$NN,EI$320,FALSE),'csapat-ranglista'!$A:$FP,EI$321,FALSE)/4),0)</f>
        <v>0</v>
      </c>
      <c r="EJ128" s="223">
        <f>IFERROR(IF(RIGHT(VLOOKUP($A128,csapatok!$A:$NN,EJ$320,FALSE),5)="Csere",VLOOKUP(LEFT(VLOOKUP($A128,csapatok!$A:$NN,EJ$320,FALSE),LEN(VLOOKUP($A128,csapatok!$A:$NN,EJ$320,FALSE))-6),'csapat-ranglista'!$A:$FP,EJ$321,FALSE)/8,VLOOKUP(VLOOKUP($A128,csapatok!$A:$NN,EJ$320,FALSE),'csapat-ranglista'!$A:$FP,EJ$321,FALSE)/4),0)</f>
        <v>0</v>
      </c>
      <c r="EK128" s="223">
        <f>IFERROR(IF(RIGHT(VLOOKUP($A128,csapatok!$A:$NN,EK$320,FALSE),5)="Csere",VLOOKUP(LEFT(VLOOKUP($A128,csapatok!$A:$NN,EK$320,FALSE),LEN(VLOOKUP($A128,csapatok!$A:$NN,EK$320,FALSE))-6),'csapat-ranglista'!$A:$FP,EK$321,FALSE)/8,VLOOKUP(VLOOKUP($A128,csapatok!$A:$NN,EK$320,FALSE),'csapat-ranglista'!$A:$FP,EK$321,FALSE)/4),0)</f>
        <v>0</v>
      </c>
      <c r="EL128" s="223">
        <f>IFERROR(IF(RIGHT(VLOOKUP($A128,csapatok!$A:$NN,EL$320,FALSE),5)="Csere",VLOOKUP(LEFT(VLOOKUP($A128,csapatok!$A:$NN,EL$320,FALSE),LEN(VLOOKUP($A128,csapatok!$A:$NN,EL$320,FALSE))-6),'csapat-ranglista'!$A:$FP,EL$321,FALSE)/8,VLOOKUP(VLOOKUP($A128,csapatok!$A:$NN,EL$320,FALSE),'csapat-ranglista'!$A:$FP,EL$321,FALSE)/4),0)</f>
        <v>0</v>
      </c>
      <c r="EM128" s="223">
        <f>IFERROR(IF(RIGHT(VLOOKUP($A128,csapatok!$A:$NN,EM$320,FALSE),5)="Csere",VLOOKUP(LEFT(VLOOKUP($A128,csapatok!$A:$NN,EM$320,FALSE),LEN(VLOOKUP($A128,csapatok!$A:$NN,EM$320,FALSE))-6),'csapat-ranglista'!$A:$FP,EM$321,FALSE)/8,VLOOKUP(VLOOKUP($A128,csapatok!$A:$NN,EM$320,FALSE),'csapat-ranglista'!$A:$FP,EM$321,FALSE)/4),0)</f>
        <v>0</v>
      </c>
      <c r="EN128" s="223">
        <f>IFERROR(IF(RIGHT(VLOOKUP($A128,csapatok!$A:$NN,EN$320,FALSE),5)="Csere",VLOOKUP(LEFT(VLOOKUP($A128,csapatok!$A:$NN,EN$320,FALSE),LEN(VLOOKUP($A128,csapatok!$A:$NN,EN$320,FALSE))-6),'csapat-ranglista'!$A:$FP,EN$321,FALSE)/8,VLOOKUP(VLOOKUP($A128,csapatok!$A:$NN,EN$320,FALSE),'csapat-ranglista'!$A:$FP,EN$321,FALSE)/4),0)</f>
        <v>0</v>
      </c>
      <c r="EO128" s="223">
        <f>IFERROR(IF(RIGHT(VLOOKUP($A128,csapatok!$A:$NN,EO$320,FALSE),5)="Csere",VLOOKUP(LEFT(VLOOKUP($A128,csapatok!$A:$NN,EO$320,FALSE),LEN(VLOOKUP($A128,csapatok!$A:$NN,EO$320,FALSE))-6),'csapat-ranglista'!$A:$FP,EO$321,FALSE)/8,VLOOKUP(VLOOKUP($A128,csapatok!$A:$NN,EO$320,FALSE),'csapat-ranglista'!$A:$FP,EO$321,FALSE)/4),0)</f>
        <v>0</v>
      </c>
      <c r="EP128" s="223">
        <f>IFERROR(IF(RIGHT(VLOOKUP($A128,csapatok!$A:$NN,EP$320,FALSE),5)="Csere",VLOOKUP(LEFT(VLOOKUP($A128,csapatok!$A:$NN,EP$320,FALSE),LEN(VLOOKUP($A128,csapatok!$A:$NN,EP$320,FALSE))-6),'csapat-ranglista'!$A:$FP,EP$321,FALSE)/8,VLOOKUP(VLOOKUP($A128,csapatok!$A:$NN,EP$320,FALSE),'csapat-ranglista'!$A:$FP,EP$321,FALSE)/4),0)</f>
        <v>0</v>
      </c>
      <c r="EQ128" s="223">
        <f>IFERROR(IF(RIGHT(VLOOKUP($A128,csapatok!$A:$NN,EQ$320,FALSE),5)="Csere",VLOOKUP(LEFT(VLOOKUP($A128,csapatok!$A:$NN,EQ$320,FALSE),LEN(VLOOKUP($A128,csapatok!$A:$NN,EQ$320,FALSE))-6),'csapat-ranglista'!$A:$FP,EQ$321,FALSE)/8,VLOOKUP(VLOOKUP($A128,csapatok!$A:$NN,EQ$320,FALSE),'csapat-ranglista'!$A:$FP,EQ$321,FALSE)/4),0)</f>
        <v>0</v>
      </c>
      <c r="ER128" s="223">
        <f>IFERROR(IF(RIGHT(VLOOKUP($A128,csapatok!$A:$NN,ER$320,FALSE),5)="Csere",VLOOKUP(LEFT(VLOOKUP($A128,csapatok!$A:$NN,ER$320,FALSE),LEN(VLOOKUP($A128,csapatok!$A:$NN,ER$320,FALSE))-6),'csapat-ranglista'!$A:$FP,ER$321,FALSE)/8,VLOOKUP(VLOOKUP($A128,csapatok!$A:$NN,ER$320,FALSE),'csapat-ranglista'!$A:$FP,ER$321,FALSE)/4),0)</f>
        <v>0</v>
      </c>
      <c r="ES128" s="223">
        <f>IFERROR(IF(RIGHT(VLOOKUP($A128,csapatok!$A:$NN,ES$320,FALSE),5)="Csere",VLOOKUP(LEFT(VLOOKUP($A128,csapatok!$A:$NN,ES$320,FALSE),LEN(VLOOKUP($A128,csapatok!$A:$NN,ES$320,FALSE))-6),'csapat-ranglista'!$A:$FP,ES$321,FALSE)/8,VLOOKUP(VLOOKUP($A128,csapatok!$A:$NN,ES$320,FALSE),'csapat-ranglista'!$A:$FP,ES$321,FALSE)/4),0)</f>
        <v>0</v>
      </c>
      <c r="ET128" s="223">
        <f>IFERROR(IF(RIGHT(VLOOKUP($A128,csapatok!$A:$NN,ET$320,FALSE),5)="Csere",VLOOKUP(LEFT(VLOOKUP($A128,csapatok!$A:$NN,ET$320,FALSE),LEN(VLOOKUP($A128,csapatok!$A:$NN,ET$320,FALSE))-6),'csapat-ranglista'!$A:$FP,ET$321,FALSE)/8,VLOOKUP(VLOOKUP($A128,csapatok!$A:$NN,ET$320,FALSE),'csapat-ranglista'!$A:$FP,ET$321,FALSE)/4),0)</f>
        <v>0</v>
      </c>
      <c r="EU128" s="223">
        <f>IFERROR(IF(RIGHT(VLOOKUP($A128,csapatok!$A:$NN,EU$320,FALSE),5)="Csere",VLOOKUP(LEFT(VLOOKUP($A128,csapatok!$A:$NN,EU$320,FALSE),LEN(VLOOKUP($A128,csapatok!$A:$NN,EU$320,FALSE))-6),'csapat-ranglista'!$A:$FP,EU$321,FALSE)/8,VLOOKUP(VLOOKUP($A128,csapatok!$A:$NN,EU$320,FALSE),'csapat-ranglista'!$A:$FP,EU$321,FALSE)/4),0)</f>
        <v>0</v>
      </c>
      <c r="EV128" s="223">
        <f>IFERROR(IF(RIGHT(VLOOKUP($A128,csapatok!$A:$NN,EV$320,FALSE),5)="Csere",VLOOKUP(LEFT(VLOOKUP($A128,csapatok!$A:$NN,EV$320,FALSE),LEN(VLOOKUP($A128,csapatok!$A:$NN,EV$320,FALSE))-6),'csapat-ranglista'!$A:$FP,EV$321,FALSE)/8,VLOOKUP(VLOOKUP($A128,csapatok!$A:$NN,EV$320,FALSE),'csapat-ranglista'!$A:$FP,EV$321,FALSE)/4),0)</f>
        <v>0</v>
      </c>
      <c r="EW128" s="223">
        <f>IFERROR(IF(RIGHT(VLOOKUP($A128,csapatok!$A:$NN,EW$320,FALSE),5)="Csere",VLOOKUP(LEFT(VLOOKUP($A128,csapatok!$A:$NN,EW$320,FALSE),LEN(VLOOKUP($A128,csapatok!$A:$NN,EW$320,FALSE))-6),'csapat-ranglista'!$A:$FP,EW$321,FALSE)/8,VLOOKUP(VLOOKUP($A128,csapatok!$A:$NN,EW$320,FALSE),'csapat-ranglista'!$A:$FP,EW$321,FALSE)/4),0)</f>
        <v>0</v>
      </c>
      <c r="EX128" s="223">
        <f>IFERROR(IF(RIGHT(VLOOKUP($A128,csapatok!$A:$NN,EX$320,FALSE),5)="Csere",VLOOKUP(LEFT(VLOOKUP($A128,csapatok!$A:$NN,EX$320,FALSE),LEN(VLOOKUP($A128,csapatok!$A:$NN,EX$320,FALSE))-6),'csapat-ranglista'!$A:$FP,EX$321,FALSE)/8,VLOOKUP(VLOOKUP($A128,csapatok!$A:$NN,EX$320,FALSE),'csapat-ranglista'!$A:$FP,EX$321,FALSE)/4),0)</f>
        <v>0</v>
      </c>
      <c r="EY128" s="223">
        <f>IFERROR(IF(RIGHT(VLOOKUP($A128,csapatok!$A:$NN,EY$320,FALSE),5)="Csere",VLOOKUP(LEFT(VLOOKUP($A128,csapatok!$A:$NN,EY$320,FALSE),LEN(VLOOKUP($A128,csapatok!$A:$NN,EY$320,FALSE))-6),'csapat-ranglista'!$A:$FP,EY$321,FALSE)/8,VLOOKUP(VLOOKUP($A128,csapatok!$A:$NN,EY$320,FALSE),'csapat-ranglista'!$A:$FP,EY$321,FALSE)/4),0)</f>
        <v>0</v>
      </c>
      <c r="EZ128" s="223">
        <f>IFERROR(IF(RIGHT(VLOOKUP($A128,csapatok!$A:$NN,EZ$320,FALSE),5)="Csere",VLOOKUP(LEFT(VLOOKUP($A128,csapatok!$A:$NN,EZ$320,FALSE),LEN(VLOOKUP($A128,csapatok!$A:$NN,EZ$320,FALSE))-6),'csapat-ranglista'!$A:$FP,EZ$321,FALSE)/8,VLOOKUP(VLOOKUP($A128,csapatok!$A:$NN,EZ$320,FALSE),'csapat-ranglista'!$A:$FP,EZ$321,FALSE)/4),0)</f>
        <v>0</v>
      </c>
      <c r="FA128" s="223">
        <f>IFERROR(IF(RIGHT(VLOOKUP($A128,csapatok!$A:$NN,FA$320,FALSE),5)="Csere",VLOOKUP(LEFT(VLOOKUP($A128,csapatok!$A:$NN,FA$320,FALSE),LEN(VLOOKUP($A128,csapatok!$A:$NN,FA$320,FALSE))-6),'csapat-ranglista'!$A:$FP,FA$321,FALSE)/8,VLOOKUP(VLOOKUP($A128,csapatok!$A:$NN,FA$320,FALSE),'csapat-ranglista'!$A:$FP,FA$321,FALSE)/4),0)</f>
        <v>0</v>
      </c>
      <c r="FB128" s="223">
        <f>IFERROR(IF(RIGHT(VLOOKUP($A128,csapatok!$A:$NN,FB$320,FALSE),5)="Csere",VLOOKUP(LEFT(VLOOKUP($A128,csapatok!$A:$NN,FB$320,FALSE),LEN(VLOOKUP($A128,csapatok!$A:$NN,FB$320,FALSE))-6),'csapat-ranglista'!$A:$FP,FB$321,FALSE)/8,VLOOKUP(VLOOKUP($A128,csapatok!$A:$NN,FB$320,FALSE),'csapat-ranglista'!$A:$FP,FB$321,FALSE)/4),0)</f>
        <v>0</v>
      </c>
      <c r="FC128" s="223">
        <f>IFERROR(IF(RIGHT(VLOOKUP($A128,csapatok!$A:$NN,FC$320,FALSE),5)="Csere",VLOOKUP(LEFT(VLOOKUP($A128,csapatok!$A:$NN,FC$320,FALSE),LEN(VLOOKUP($A128,csapatok!$A:$NN,FC$320,FALSE))-6),'csapat-ranglista'!$A:$FP,FC$321,FALSE)/8,VLOOKUP(VLOOKUP($A128,csapatok!$A:$NN,FC$320,FALSE),'csapat-ranglista'!$A:$FP,FC$321,FALSE)/4),0)</f>
        <v>0</v>
      </c>
      <c r="FD128" s="224">
        <f>versenyek!$QY$11*IFERROR(VLOOKUP(VLOOKUP($A128,versenyek!QX:QZ,3,FALSE),szabalyok!$A$16:$B$23,2,FALSE)/4,0)</f>
        <v>0</v>
      </c>
      <c r="FE128" s="224">
        <f>versenyek!$RB$11*IFERROR(VLOOKUP(VLOOKUP($A128,versenyek!RA:RC,3,FALSE),szabalyok!$A$16:$B$23,2,FALSE)/4,0)</f>
        <v>0</v>
      </c>
      <c r="FF128" s="223">
        <f>IFERROR(IF(RIGHT(VLOOKUP($A128,csapatok!$A:$NN,FF$320,FALSE),5)="Csere",VLOOKUP(LEFT(VLOOKUP($A128,csapatok!$A:$NN,FF$320,FALSE),LEN(VLOOKUP($A128,csapatok!$A:$NN,FF$320,FALSE))-6),'csapat-ranglista'!$A:$FP,FF$321,FALSE)/8,VLOOKUP(VLOOKUP($A128,csapatok!$A:$NN,FF$320,FALSE),'csapat-ranglista'!$A:$FP,FF$321,FALSE)/4),0)</f>
        <v>1.1263719449816014</v>
      </c>
      <c r="FG128" s="223">
        <f>IFERROR(IF(RIGHT(VLOOKUP($A128,csapatok!$A:$NN,FG$320,FALSE),5)="Csere",VLOOKUP(LEFT(VLOOKUP($A128,csapatok!$A:$NN,FG$320,FALSE),LEN(VLOOKUP($A128,csapatok!$A:$NN,FG$320,FALSE))-6),'csapat-ranglista'!$A:$FP,FG$321,FALSE)/8,VLOOKUP(VLOOKUP($A128,csapatok!$A:$NN,FG$320,FALSE),'csapat-ranglista'!$A:$FP,FG$321,FALSE)/4),0)</f>
        <v>0</v>
      </c>
      <c r="FH128" s="223">
        <f>IFERROR(IF(RIGHT(VLOOKUP($A128,csapatok!$A:$NN,FH$320,FALSE),5)="Csere",VLOOKUP(LEFT(VLOOKUP($A128,csapatok!$A:$NN,FH$320,FALSE),LEN(VLOOKUP($A128,csapatok!$A:$NN,FH$320,FALSE))-6),'csapat-ranglista'!$A:$FP,FH$321,FALSE)/8,VLOOKUP(VLOOKUP($A128,csapatok!$A:$NN,FH$320,FALSE),'csapat-ranglista'!$A:$FP,FH$321,FALSE)/4),0)</f>
        <v>0</v>
      </c>
      <c r="FI128" s="223">
        <f>IFERROR(IF(RIGHT(VLOOKUP($A128,csapatok!$A:$NN,FI$320,FALSE),5)="Csere",VLOOKUP(LEFT(VLOOKUP($A128,csapatok!$A:$NN,FI$320,FALSE),LEN(VLOOKUP($A128,csapatok!$A:$NN,FI$320,FALSE))-6),'csapat-ranglista'!$A:$FP,FI$321,FALSE)/8,VLOOKUP(VLOOKUP($A128,csapatok!$A:$NN,FI$320,FALSE),'csapat-ranglista'!$A:$FP,FI$321,FALSE)/4),0)</f>
        <v>0</v>
      </c>
      <c r="FJ128" s="223">
        <f>IFERROR(IF(RIGHT(VLOOKUP($A128,csapatok!$A:$NN,FJ$320,FALSE),5)="Csere",VLOOKUP(LEFT(VLOOKUP($A128,csapatok!$A:$NN,FJ$320,FALSE),LEN(VLOOKUP($A128,csapatok!$A:$NN,FJ$320,FALSE))-6),'csapat-ranglista'!$A:$FP,FJ$321,FALSE)/8,VLOOKUP(VLOOKUP($A128,csapatok!$A:$NN,FJ$320,FALSE),'csapat-ranglista'!$A:$FP,FJ$321,FALSE)/4),0)</f>
        <v>0</v>
      </c>
      <c r="FK128" s="223">
        <f>IFERROR(IF(RIGHT(VLOOKUP($A128,csapatok!$A:$NN,FK$320,FALSE),5)="Csere",VLOOKUP(LEFT(VLOOKUP($A128,csapatok!$A:$NN,FK$320,FALSE),LEN(VLOOKUP($A128,csapatok!$A:$NN,FK$320,FALSE))-6),'csapat-ranglista'!$A:$FP,FK$321,FALSE)/8,VLOOKUP(VLOOKUP($A128,csapatok!$A:$NN,FK$320,FALSE),'csapat-ranglista'!$A:$FP,FK$321,FALSE)/4),0)</f>
        <v>0</v>
      </c>
      <c r="FL128" s="223">
        <f>IFERROR(IF(RIGHT(VLOOKUP($A128,csapatok!$A:$NN,FL$320,FALSE),5)="Csere",VLOOKUP(LEFT(VLOOKUP($A128,csapatok!$A:$NN,FL$320,FALSE),LEN(VLOOKUP($A128,csapatok!$A:$NN,FL$320,FALSE))-6),'csapat-ranglista'!$A:$FP,FL$321,FALSE)/8,VLOOKUP(VLOOKUP($A128,csapatok!$A:$NN,FL$320,FALSE),'csapat-ranglista'!$A:$FP,FL$321,FALSE)/4),0)</f>
        <v>0</v>
      </c>
      <c r="FM128" s="223">
        <f>IFERROR(IF(RIGHT(VLOOKUP($A128,csapatok!$A:$NN,FM$320,FALSE),5)="Csere",VLOOKUP(LEFT(VLOOKUP($A128,csapatok!$A:$NN,FM$320,FALSE),LEN(VLOOKUP($A128,csapatok!$A:$NN,FM$320,FALSE))-6),'csapat-ranglista'!$A:$FP,FM$321,FALSE)/8,VLOOKUP(VLOOKUP($A128,csapatok!$A:$NN,FM$320,FALSE),'csapat-ranglista'!$A:$FP,FM$321,FALSE)/4),0)</f>
        <v>0</v>
      </c>
      <c r="FN128" s="223">
        <f>IFERROR(IF(RIGHT(VLOOKUP($A128,csapatok!$A:$NN,FN$320,FALSE),5)="Csere",VLOOKUP(LEFT(VLOOKUP($A128,csapatok!$A:$NN,FN$320,FALSE),LEN(VLOOKUP($A128,csapatok!$A:$NN,FN$320,FALSE))-6),'csapat-ranglista'!$A:$FP,FN$321,FALSE)/8,VLOOKUP(VLOOKUP($A128,csapatok!$A:$NN,FN$320,FALSE),'csapat-ranglista'!$A:$FP,FN$321,FALSE)/4),0)</f>
        <v>0</v>
      </c>
      <c r="FO128" s="223">
        <f>IFERROR(IF(RIGHT(VLOOKUP($A128,csapatok!$A:$NN,FO$320,FALSE),5)="Csere",VLOOKUP(LEFT(VLOOKUP($A128,csapatok!$A:$NN,FO$320,FALSE),LEN(VLOOKUP($A128,csapatok!$A:$NN,FO$320,FALSE))-6),'csapat-ranglista'!$A:$FP,FO$321,FALSE)/8,VLOOKUP(VLOOKUP($A128,csapatok!$A:$NN,FO$320,FALSE),'csapat-ranglista'!$A:$FP,FO$321,FALSE)/4),0)</f>
        <v>0</v>
      </c>
      <c r="FP128" s="223">
        <f>IFERROR(IF(RIGHT(VLOOKUP($A128,csapatok!$A:$NN,FP$320,FALSE),5)="Csere",VLOOKUP(LEFT(VLOOKUP($A128,csapatok!$A:$NN,FP$320,FALSE),LEN(VLOOKUP($A128,csapatok!$A:$NN,FP$320,FALSE))-6),'csapat-ranglista'!$A:$FP,FP$321,FALSE)/8,VLOOKUP(VLOOKUP($A128,csapatok!$A:$NN,FP$320,FALSE),'csapat-ranglista'!$A:$FP,FP$321,FALSE)/4),0)</f>
        <v>0</v>
      </c>
      <c r="FQ128" s="223">
        <f>IFERROR(IF(RIGHT(VLOOKUP($A128,csapatok!$A:$NN,FQ$320,FALSE),5)="Csere",VLOOKUP(LEFT(VLOOKUP($A128,csapatok!$A:$NN,FQ$320,FALSE),LEN(VLOOKUP($A128,csapatok!$A:$NN,FQ$320,FALSE))-6),'csapat-ranglista'!$A:$FP,FQ$321,FALSE)/8,VLOOKUP(VLOOKUP($A128,csapatok!$A:$NN,FQ$320,FALSE),'csapat-ranglista'!$A:$FP,FQ$321,FALSE)/4),0)</f>
        <v>0</v>
      </c>
      <c r="FR128" s="223">
        <f>IFERROR(IF(RIGHT(VLOOKUP($A128,csapatok!$A:$NN,FR$320,FALSE),5)="Csere",VLOOKUP(LEFT(VLOOKUP($A128,csapatok!$A:$NN,FR$320,FALSE),LEN(VLOOKUP($A128,csapatok!$A:$NN,FR$320,FALSE))-6),'csapat-ranglista'!$A:$FP,FR$321,FALSE)/8,VLOOKUP(VLOOKUP($A128,csapatok!$A:$NN,FR$320,FALSE),'csapat-ranglista'!$A:$FP,FR$321,FALSE)/4),0)</f>
        <v>0</v>
      </c>
      <c r="FS128" s="223">
        <f>IFERROR(IF(RIGHT(VLOOKUP($A128,csapatok!$A:$NN,FS$320,FALSE),5)="Csere",VLOOKUP(LEFT(VLOOKUP($A128,csapatok!$A:$NN,FS$320,FALSE),LEN(VLOOKUP($A128,csapatok!$A:$NN,FS$320,FALSE))-6),'csapat-ranglista'!$A:$FP,FS$321,FALSE)/8,VLOOKUP(VLOOKUP($A128,csapatok!$A:$NN,FS$320,FALSE),'csapat-ranglista'!$A:$FP,FS$321,FALSE)/4),0)</f>
        <v>0</v>
      </c>
      <c r="FT128" s="223">
        <f>IFERROR(IF(RIGHT(VLOOKUP($A128,csapatok!$A:$NN,FT$320,FALSE),5)="Csere",VLOOKUP(LEFT(VLOOKUP($A128,csapatok!$A:$NN,FT$320,FALSE),LEN(VLOOKUP($A128,csapatok!$A:$NN,FT$320,FALSE))-6),'csapat-ranglista'!$A:$FP,FT$321,FALSE)/8,VLOOKUP(VLOOKUP($A128,csapatok!$A:$NN,FT$320,FALSE),'csapat-ranglista'!$A:$FP,FT$321,FALSE)/4),0)</f>
        <v>0</v>
      </c>
      <c r="FU128" s="223">
        <f>IFERROR(IF(RIGHT(VLOOKUP($A128,csapatok!$A:$NN,FU$320,FALSE),5)="Csere",VLOOKUP(LEFT(VLOOKUP($A128,csapatok!$A:$NN,FU$320,FALSE),LEN(VLOOKUP($A128,csapatok!$A:$NN,FU$320,FALSE))-6),'csapat-ranglista'!$A:$FP,FU$321,FALSE)/8,VLOOKUP(VLOOKUP($A128,csapatok!$A:$NN,FU$320,FALSE),'csapat-ranglista'!$A:$FP,FU$321,FALSE)/4),0)</f>
        <v>0</v>
      </c>
      <c r="FV128" s="223">
        <f>IFERROR(IF(RIGHT(VLOOKUP($A128,csapatok!$A:$NN,FV$320,FALSE),5)="Csere",VLOOKUP(LEFT(VLOOKUP($A128,csapatok!$A:$NN,FV$320,FALSE),LEN(VLOOKUP($A128,csapatok!$A:$NN,FV$320,FALSE))-6),'csapat-ranglista'!$A:$FP,FV$321,FALSE)/8,VLOOKUP(VLOOKUP($A128,csapatok!$A:$NN,FV$320,FALSE),'csapat-ranglista'!$A:$FP,FV$321,FALSE)/4),0)</f>
        <v>0</v>
      </c>
      <c r="FW128" s="223">
        <f>IFERROR(IF(RIGHT(VLOOKUP($A128,csapatok!$A:$NN,FW$320,FALSE),5)="Csere",VLOOKUP(LEFT(VLOOKUP($A128,csapatok!$A:$NN,FW$320,FALSE),LEN(VLOOKUP($A128,csapatok!$A:$NN,FW$320,FALSE))-6),'csapat-ranglista'!$A:$FP,FW$321,FALSE)/8,VLOOKUP(VLOOKUP($A128,csapatok!$A:$NN,FW$320,FALSE),'csapat-ranglista'!$A:$FP,FW$321,FALSE)/4),0)</f>
        <v>0</v>
      </c>
      <c r="FX128" s="223">
        <f>IFERROR(IF(RIGHT(VLOOKUP($A128,csapatok!$A:$NN,FX$320,FALSE),5)="Csere",VLOOKUP(LEFT(VLOOKUP($A128,csapatok!$A:$NN,FX$320,FALSE),LEN(VLOOKUP($A128,csapatok!$A:$NN,FX$320,FALSE))-6),'csapat-ranglista'!$A:$FP,FX$321,FALSE)/8,VLOOKUP(VLOOKUP($A128,csapatok!$A:$NN,FX$320,FALSE),'csapat-ranglista'!$A:$FP,FX$321,FALSE)/4),0)</f>
        <v>0</v>
      </c>
      <c r="FY128" s="223">
        <f>IFERROR(IF(RIGHT(VLOOKUP($A128,csapatok!$A:$NN,FY$320,FALSE),5)="Csere",VLOOKUP(LEFT(VLOOKUP($A128,csapatok!$A:$NN,FY$320,FALSE),LEN(VLOOKUP($A128,csapatok!$A:$NN,FY$320,FALSE))-6),'csapat-ranglista'!$A:$FP,FY$321,FALSE)/8,VLOOKUP(VLOOKUP($A128,csapatok!$A:$NN,FY$320,FALSE),'csapat-ranglista'!$A:$FP,FY$321,FALSE)/4),0)</f>
        <v>0</v>
      </c>
      <c r="FZ128" s="223">
        <f>IFERROR(IF(RIGHT(VLOOKUP($A128,csapatok!$A:$NN,FZ$320,FALSE),5)="Csere",VLOOKUP(LEFT(VLOOKUP($A128,csapatok!$A:$NN,FZ$320,FALSE),LEN(VLOOKUP($A128,csapatok!$A:$NN,FZ$320,FALSE))-6),'csapat-ranglista'!$A:$FP,FZ$321,FALSE)/8,VLOOKUP(VLOOKUP($A128,csapatok!$A:$NN,FZ$320,FALSE),'csapat-ranglista'!$A:$FP,FZ$321,FALSE)/4),0)</f>
        <v>0</v>
      </c>
      <c r="GA128" s="223">
        <f>IFERROR(IF(RIGHT(VLOOKUP($A128,csapatok!$A:$NN,GA$320,FALSE),5)="Csere",VLOOKUP(LEFT(VLOOKUP($A128,csapatok!$A:$NN,GA$320,FALSE),LEN(VLOOKUP($A128,csapatok!$A:$NN,GA$320,FALSE))-6),'csapat-ranglista'!$A:$FP,GA$321,FALSE)/8,VLOOKUP(VLOOKUP($A128,csapatok!$A:$NN,GA$320,FALSE),'csapat-ranglista'!$A:$FP,GA$321,FALSE)/4),0)</f>
        <v>0</v>
      </c>
      <c r="GB128" s="223">
        <f>IFERROR(IF(RIGHT(VLOOKUP($A128,csapatok!$A:$NN,GB$320,FALSE),5)="Csere",VLOOKUP(LEFT(VLOOKUP($A128,csapatok!$A:$NN,GB$320,FALSE),LEN(VLOOKUP($A128,csapatok!$A:$NN,GB$320,FALSE))-6),'csapat-ranglista'!$A:$FP,GB$321,FALSE)/8,VLOOKUP(VLOOKUP($A128,csapatok!$A:$NN,GB$320,FALSE),'csapat-ranglista'!$A:$FP,GB$321,FALSE)/4),0)</f>
        <v>0</v>
      </c>
      <c r="GC128" s="223">
        <f>IFERROR(IF(RIGHT(VLOOKUP($A128,csapatok!$A:$NN,GC$320,FALSE),5)="Csere",VLOOKUP(LEFT(VLOOKUP($A128,csapatok!$A:$NN,GC$320,FALSE),LEN(VLOOKUP($A128,csapatok!$A:$NN,GC$320,FALSE))-6),'csapat-ranglista'!$A:$FP,GC$321,FALSE)/8,VLOOKUP(VLOOKUP($A128,csapatok!$A:$NN,GC$320,FALSE),'csapat-ranglista'!$A:$FP,GC$321,FALSE)/4),0)</f>
        <v>0</v>
      </c>
      <c r="GD128" s="247">
        <f>SUM(EQ128:GC128)</f>
        <v>1.1263719449816014</v>
      </c>
    </row>
    <row r="129" spans="1:186">
      <c r="A129" s="32" t="s">
        <v>5</v>
      </c>
      <c r="B129" s="131">
        <v>25495</v>
      </c>
      <c r="C129" s="131" t="str">
        <f>IF(B129=0,"",IF(B129&lt;$C$1,"felnőtt","ifi"))</f>
        <v>felnőtt</v>
      </c>
      <c r="D129" s="32" t="s">
        <v>9</v>
      </c>
      <c r="E129" s="45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f>IFERROR(IF(RIGHT(VLOOKUP($A129,csapatok!$A:$BL,X$320,FALSE),5)="Csere",VLOOKUP(LEFT(VLOOKUP($A129,csapatok!$A:$BL,X$320,FALSE),LEN(VLOOKUP($A129,csapatok!$A:$BL,X$320,FALSE))-6),'csapat-ranglista'!$A:$FP,X$321,FALSE)/8,VLOOKUP(VLOOKUP($A129,csapatok!$A:$BL,X$320,FALSE),'csapat-ranglista'!$A:$FP,X$321,FALSE)/4),0)</f>
        <v>0</v>
      </c>
      <c r="Y129" s="32">
        <f>IFERROR(IF(RIGHT(VLOOKUP($A129,csapatok!$A:$BL,Y$320,FALSE),5)="Csere",VLOOKUP(LEFT(VLOOKUP($A129,csapatok!$A:$BL,Y$320,FALSE),LEN(VLOOKUP($A129,csapatok!$A:$BL,Y$320,FALSE))-6),'csapat-ranglista'!$A:$FP,Y$321,FALSE)/8,VLOOKUP(VLOOKUP($A129,csapatok!$A:$BL,Y$320,FALSE),'csapat-ranglista'!$A:$FP,Y$321,FALSE)/4),0)</f>
        <v>0</v>
      </c>
      <c r="Z129" s="32">
        <f>IFERROR(IF(RIGHT(VLOOKUP($A129,csapatok!$A:$BL,Z$320,FALSE),5)="Csere",VLOOKUP(LEFT(VLOOKUP($A129,csapatok!$A:$BL,Z$320,FALSE),LEN(VLOOKUP($A129,csapatok!$A:$BL,Z$320,FALSE))-6),'csapat-ranglista'!$A:$FP,Z$321,FALSE)/8,VLOOKUP(VLOOKUP($A129,csapatok!$A:$BL,Z$320,FALSE),'csapat-ranglista'!$A:$FP,Z$321,FALSE)/4),0)</f>
        <v>0</v>
      </c>
      <c r="AA129" s="32">
        <f>IFERROR(IF(RIGHT(VLOOKUP($A129,csapatok!$A:$BL,AA$320,FALSE),5)="Csere",VLOOKUP(LEFT(VLOOKUP($A129,csapatok!$A:$BL,AA$320,FALSE),LEN(VLOOKUP($A129,csapatok!$A:$BL,AA$320,FALSE))-6),'csapat-ranglista'!$A:$FP,AA$321,FALSE)/8,VLOOKUP(VLOOKUP($A129,csapatok!$A:$BL,AA$320,FALSE),'csapat-ranglista'!$A:$FP,AA$321,FALSE)/4),0)</f>
        <v>0</v>
      </c>
      <c r="AB129" s="223">
        <f>IFERROR(IF(RIGHT(VLOOKUP($A129,csapatok!$A:$BL,AB$320,FALSE),5)="Csere",VLOOKUP(LEFT(VLOOKUP($A129,csapatok!$A:$BL,AB$320,FALSE),LEN(VLOOKUP($A129,csapatok!$A:$BL,AB$320,FALSE))-6),'csapat-ranglista'!$A:$FP,AB$321,FALSE)/8,VLOOKUP(VLOOKUP($A129,csapatok!$A:$BL,AB$320,FALSE),'csapat-ranglista'!$A:$FP,AB$321,FALSE)/4),0)</f>
        <v>0</v>
      </c>
      <c r="AC129" s="223">
        <f>IFERROR(IF(RIGHT(VLOOKUP($A129,csapatok!$A:$BL,AC$320,FALSE),5)="Csere",VLOOKUP(LEFT(VLOOKUP($A129,csapatok!$A:$BL,AC$320,FALSE),LEN(VLOOKUP($A129,csapatok!$A:$BL,AC$320,FALSE))-6),'csapat-ranglista'!$A:$FP,AC$321,FALSE)/8,VLOOKUP(VLOOKUP($A129,csapatok!$A:$BL,AC$320,FALSE),'csapat-ranglista'!$A:$FP,AC$321,FALSE)/4),0)</f>
        <v>0</v>
      </c>
      <c r="AD129" s="223">
        <f>IFERROR(IF(RIGHT(VLOOKUP($A129,csapatok!$A:$BL,AD$320,FALSE),5)="Csere",VLOOKUP(LEFT(VLOOKUP($A129,csapatok!$A:$BL,AD$320,FALSE),LEN(VLOOKUP($A129,csapatok!$A:$BL,AD$320,FALSE))-6),'csapat-ranglista'!$A:$FP,AD$321,FALSE)/8,VLOOKUP(VLOOKUP($A129,csapatok!$A:$BL,AD$320,FALSE),'csapat-ranglista'!$A:$FP,AD$321,FALSE)/4),0)</f>
        <v>0</v>
      </c>
      <c r="AE129" s="223">
        <f>IFERROR(IF(RIGHT(VLOOKUP($A129,csapatok!$A:$BL,AE$320,FALSE),5)="Csere",VLOOKUP(LEFT(VLOOKUP($A129,csapatok!$A:$BL,AE$320,FALSE),LEN(VLOOKUP($A129,csapatok!$A:$BL,AE$320,FALSE))-6),'csapat-ranglista'!$A:$FP,AE$321,FALSE)/8,VLOOKUP(VLOOKUP($A129,csapatok!$A:$BL,AE$320,FALSE),'csapat-ranglista'!$A:$FP,AE$321,FALSE)/4),0)</f>
        <v>0</v>
      </c>
      <c r="AF129" s="223">
        <f>IFERROR(IF(RIGHT(VLOOKUP($A129,csapatok!$A:$BL,AF$320,FALSE),5)="Csere",VLOOKUP(LEFT(VLOOKUP($A129,csapatok!$A:$BL,AF$320,FALSE),LEN(VLOOKUP($A129,csapatok!$A:$BL,AF$320,FALSE))-6),'csapat-ranglista'!$A:$FP,AF$321,FALSE)/8,VLOOKUP(VLOOKUP($A129,csapatok!$A:$BL,AF$320,FALSE),'csapat-ranglista'!$A:$FP,AF$321,FALSE)/4),0)</f>
        <v>0</v>
      </c>
      <c r="AG129" s="223">
        <f>IFERROR(IF(RIGHT(VLOOKUP($A129,csapatok!$A:$BL,AG$320,FALSE),5)="Csere",VLOOKUP(LEFT(VLOOKUP($A129,csapatok!$A:$BL,AG$320,FALSE),LEN(VLOOKUP($A129,csapatok!$A:$BL,AG$320,FALSE))-6),'csapat-ranglista'!$A:$FP,AG$321,FALSE)/8,VLOOKUP(VLOOKUP($A129,csapatok!$A:$BL,AG$320,FALSE),'csapat-ranglista'!$A:$FP,AG$321,FALSE)/4),0)</f>
        <v>0</v>
      </c>
      <c r="AH129" s="223">
        <f>IFERROR(IF(RIGHT(VLOOKUP($A129,csapatok!$A:$BL,AH$320,FALSE),5)="Csere",VLOOKUP(LEFT(VLOOKUP($A129,csapatok!$A:$BL,AH$320,FALSE),LEN(VLOOKUP($A129,csapatok!$A:$BL,AH$320,FALSE))-6),'csapat-ranglista'!$A:$FP,AH$321,FALSE)/8,VLOOKUP(VLOOKUP($A129,csapatok!$A:$BL,AH$320,FALSE),'csapat-ranglista'!$A:$FP,AH$321,FALSE)/4),0)</f>
        <v>0</v>
      </c>
      <c r="AI129" s="223">
        <f>IFERROR(IF(RIGHT(VLOOKUP($A129,csapatok!$A:$BL,AI$320,FALSE),5)="Csere",VLOOKUP(LEFT(VLOOKUP($A129,csapatok!$A:$BL,AI$320,FALSE),LEN(VLOOKUP($A129,csapatok!$A:$BL,AI$320,FALSE))-6),'csapat-ranglista'!$A:$FP,AI$321,FALSE)/8,VLOOKUP(VLOOKUP($A129,csapatok!$A:$BL,AI$320,FALSE),'csapat-ranglista'!$A:$FP,AI$321,FALSE)/4),0)</f>
        <v>0</v>
      </c>
      <c r="AJ129" s="223">
        <f>IFERROR(IF(RIGHT(VLOOKUP($A129,csapatok!$A:$BL,AJ$320,FALSE),5)="Csere",VLOOKUP(LEFT(VLOOKUP($A129,csapatok!$A:$BL,AJ$320,FALSE),LEN(VLOOKUP($A129,csapatok!$A:$BL,AJ$320,FALSE))-6),'csapat-ranglista'!$A:$FP,AJ$321,FALSE)/8,VLOOKUP(VLOOKUP($A129,csapatok!$A:$BL,AJ$320,FALSE),'csapat-ranglista'!$A:$FP,AJ$321,FALSE)/2),0)</f>
        <v>0</v>
      </c>
      <c r="AK129" s="223">
        <f>IFERROR(IF(RIGHT(VLOOKUP($A129,csapatok!$A:$CN,AK$320,FALSE),5)="Csere",VLOOKUP(LEFT(VLOOKUP($A129,csapatok!$A:$CN,AK$320,FALSE),LEN(VLOOKUP($A129,csapatok!$A:$CN,AK$320,FALSE))-6),'csapat-ranglista'!$A:$FP,AK$321,FALSE)/8,VLOOKUP(VLOOKUP($A129,csapatok!$A:$CN,AK$320,FALSE),'csapat-ranglista'!$A:$FP,AK$321,FALSE)/4),0)</f>
        <v>0</v>
      </c>
      <c r="AL129" s="223">
        <f>IFERROR(IF(RIGHT(VLOOKUP($A129,csapatok!$A:$CN,AL$320,FALSE),5)="Csere",VLOOKUP(LEFT(VLOOKUP($A129,csapatok!$A:$CN,AL$320,FALSE),LEN(VLOOKUP($A129,csapatok!$A:$CN,AL$320,FALSE))-6),'csapat-ranglista'!$A:$FP,AL$321,FALSE)/8,VLOOKUP(VLOOKUP($A129,csapatok!$A:$CN,AL$320,FALSE),'csapat-ranglista'!$A:$FP,AL$321,FALSE)/4),0)</f>
        <v>0</v>
      </c>
      <c r="AM129" s="223">
        <f>IFERROR(IF(RIGHT(VLOOKUP($A129,csapatok!$A:$CN,AM$320,FALSE),5)="Csere",VLOOKUP(LEFT(VLOOKUP($A129,csapatok!$A:$CN,AM$320,FALSE),LEN(VLOOKUP($A129,csapatok!$A:$CN,AM$320,FALSE))-6),'csapat-ranglista'!$A:$FP,AM$321,FALSE)/8,VLOOKUP(VLOOKUP($A129,csapatok!$A:$CN,AM$320,FALSE),'csapat-ranglista'!$A:$FP,AM$321,FALSE)/4),0)</f>
        <v>0</v>
      </c>
      <c r="AN129" s="223">
        <f>IFERROR(IF(RIGHT(VLOOKUP($A129,csapatok!$A:$CN,AN$320,FALSE),5)="Csere",VLOOKUP(LEFT(VLOOKUP($A129,csapatok!$A:$CN,AN$320,FALSE),LEN(VLOOKUP($A129,csapatok!$A:$CN,AN$320,FALSE))-6),'csapat-ranglista'!$A:$FP,AN$321,FALSE)/8,VLOOKUP(VLOOKUP($A129,csapatok!$A:$CN,AN$320,FALSE),'csapat-ranglista'!$A:$FP,AN$321,FALSE)/4),0)</f>
        <v>0</v>
      </c>
      <c r="AO129" s="223">
        <f>IFERROR(IF(RIGHT(VLOOKUP($A129,csapatok!$A:$CN,AO$320,FALSE),5)="Csere",VLOOKUP(LEFT(VLOOKUP($A129,csapatok!$A:$CN,AO$320,FALSE),LEN(VLOOKUP($A129,csapatok!$A:$CN,AO$320,FALSE))-6),'csapat-ranglista'!$A:$FP,AO$321,FALSE)/8,VLOOKUP(VLOOKUP($A129,csapatok!$A:$CN,AO$320,FALSE),'csapat-ranglista'!$A:$FP,AO$321,FALSE)/4),0)</f>
        <v>0</v>
      </c>
      <c r="AP129" s="223">
        <f>IFERROR(IF(RIGHT(VLOOKUP($A129,csapatok!$A:$CN,AP$320,FALSE),5)="Csere",VLOOKUP(LEFT(VLOOKUP($A129,csapatok!$A:$CN,AP$320,FALSE),LEN(VLOOKUP($A129,csapatok!$A:$CN,AP$320,FALSE))-6),'csapat-ranglista'!$A:$FP,AP$321,FALSE)/8,VLOOKUP(VLOOKUP($A129,csapatok!$A:$CN,AP$320,FALSE),'csapat-ranglista'!$A:$FP,AP$321,FALSE)/4),0)</f>
        <v>0</v>
      </c>
      <c r="AQ129" s="223">
        <f>IFERROR(IF(RIGHT(VLOOKUP($A129,csapatok!$A:$CN,AQ$320,FALSE),5)="Csere",VLOOKUP(LEFT(VLOOKUP($A129,csapatok!$A:$CN,AQ$320,FALSE),LEN(VLOOKUP($A129,csapatok!$A:$CN,AQ$320,FALSE))-6),'csapat-ranglista'!$A:$FP,AQ$321,FALSE)/8,VLOOKUP(VLOOKUP($A129,csapatok!$A:$CN,AQ$320,FALSE),'csapat-ranglista'!$A:$FP,AQ$321,FALSE)/4),0)</f>
        <v>0</v>
      </c>
      <c r="AR129" s="223">
        <f>IFERROR(IF(RIGHT(VLOOKUP($A129,csapatok!$A:$CN,AR$320,FALSE),5)="Csere",VLOOKUP(LEFT(VLOOKUP($A129,csapatok!$A:$CN,AR$320,FALSE),LEN(VLOOKUP($A129,csapatok!$A:$CN,AR$320,FALSE))-6),'csapat-ranglista'!$A:$FP,AR$321,FALSE)/8,VLOOKUP(VLOOKUP($A129,csapatok!$A:$CN,AR$320,FALSE),'csapat-ranglista'!$A:$FP,AR$321,FALSE)/4),0)</f>
        <v>0</v>
      </c>
      <c r="AS129" s="223">
        <f>IFERROR(IF(RIGHT(VLOOKUP($A129,csapatok!$A:$CN,AS$320,FALSE),5)="Csere",VLOOKUP(LEFT(VLOOKUP($A129,csapatok!$A:$CN,AS$320,FALSE),LEN(VLOOKUP($A129,csapatok!$A:$CN,AS$320,FALSE))-6),'csapat-ranglista'!$A:$FP,AS$321,FALSE)/8,VLOOKUP(VLOOKUP($A129,csapatok!$A:$CN,AS$320,FALSE),'csapat-ranglista'!$A:$FP,AS$321,FALSE)/4),0)</f>
        <v>0</v>
      </c>
      <c r="AT129" s="223">
        <f>IFERROR(IF(RIGHT(VLOOKUP($A129,csapatok!$A:$CN,AT$320,FALSE),5)="Csere",VLOOKUP(LEFT(VLOOKUP($A129,csapatok!$A:$CN,AT$320,FALSE),LEN(VLOOKUP($A129,csapatok!$A:$CN,AT$320,FALSE))-6),'csapat-ranglista'!$A:$FP,AT$321,FALSE)/8,VLOOKUP(VLOOKUP($A129,csapatok!$A:$CN,AT$320,FALSE),'csapat-ranglista'!$A:$FP,AT$321,FALSE)/4),0)</f>
        <v>0</v>
      </c>
      <c r="AU129" s="223">
        <f>IFERROR(IF(RIGHT(VLOOKUP($A129,csapatok!$A:$CN,AU$320,FALSE),5)="Csere",VLOOKUP(LEFT(VLOOKUP($A129,csapatok!$A:$CN,AU$320,FALSE),LEN(VLOOKUP($A129,csapatok!$A:$CN,AU$320,FALSE))-6),'csapat-ranglista'!$A:$FP,AU$321,FALSE)/8,VLOOKUP(VLOOKUP($A129,csapatok!$A:$CN,AU$320,FALSE),'csapat-ranglista'!$A:$FP,AU$321,FALSE)/4),0)</f>
        <v>0</v>
      </c>
      <c r="AV129" s="223">
        <f>IFERROR(IF(RIGHT(VLOOKUP($A129,csapatok!$A:$CN,AV$320,FALSE),5)="Csere",VLOOKUP(LEFT(VLOOKUP($A129,csapatok!$A:$CN,AV$320,FALSE),LEN(VLOOKUP($A129,csapatok!$A:$CN,AV$320,FALSE))-6),'csapat-ranglista'!$A:$FP,AV$321,FALSE)/8,VLOOKUP(VLOOKUP($A129,csapatok!$A:$CN,AV$320,FALSE),'csapat-ranglista'!$A:$FP,AV$321,FALSE)/4),0)</f>
        <v>0</v>
      </c>
      <c r="AW129" s="223">
        <f>IFERROR(IF(RIGHT(VLOOKUP($A129,csapatok!$A:$CN,AW$320,FALSE),5)="Csere",VLOOKUP(LEFT(VLOOKUP($A129,csapatok!$A:$CN,AW$320,FALSE),LEN(VLOOKUP($A129,csapatok!$A:$CN,AW$320,FALSE))-6),'csapat-ranglista'!$A:$FP,AW$321,FALSE)/8,VLOOKUP(VLOOKUP($A129,csapatok!$A:$CN,AW$320,FALSE),'csapat-ranglista'!$A:$FP,AW$321,FALSE)/4),0)</f>
        <v>0</v>
      </c>
      <c r="AX129" s="223">
        <f>IFERROR(IF(RIGHT(VLOOKUP($A129,csapatok!$A:$CN,AX$320,FALSE),5)="Csere",VLOOKUP(LEFT(VLOOKUP($A129,csapatok!$A:$CN,AX$320,FALSE),LEN(VLOOKUP($A129,csapatok!$A:$CN,AX$320,FALSE))-6),'csapat-ranglista'!$A:$FP,AX$321,FALSE)/8,VLOOKUP(VLOOKUP($A129,csapatok!$A:$CN,AX$320,FALSE),'csapat-ranglista'!$A:$FP,AX$321,FALSE)/4),0)</f>
        <v>0</v>
      </c>
      <c r="AY129" s="223">
        <f>IFERROR(IF(RIGHT(VLOOKUP($A129,csapatok!$A:$NN,AY$320,FALSE),5)="Csere",VLOOKUP(LEFT(VLOOKUP($A129,csapatok!$A:$NN,AY$320,FALSE),LEN(VLOOKUP($A129,csapatok!$A:$NN,AY$320,FALSE))-6),'csapat-ranglista'!$A:$FP,AY$321,FALSE)/8,VLOOKUP(VLOOKUP($A129,csapatok!$A:$NN,AY$320,FALSE),'csapat-ranglista'!$A:$FP,AY$321,FALSE)/4),0)</f>
        <v>0</v>
      </c>
      <c r="AZ129" s="223">
        <f>IFERROR(IF(RIGHT(VLOOKUP($A129,csapatok!$A:$NN,AZ$320,FALSE),5)="Csere",VLOOKUP(LEFT(VLOOKUP($A129,csapatok!$A:$NN,AZ$320,FALSE),LEN(VLOOKUP($A129,csapatok!$A:$NN,AZ$320,FALSE))-6),'csapat-ranglista'!$A:$FP,AZ$321,FALSE)/8,VLOOKUP(VLOOKUP($A129,csapatok!$A:$NN,AZ$320,FALSE),'csapat-ranglista'!$A:$FP,AZ$321,FALSE)/4),0)</f>
        <v>0</v>
      </c>
      <c r="BA129" s="223">
        <f>IFERROR(IF(RIGHT(VLOOKUP($A129,csapatok!$A:$NN,BA$320,FALSE),5)="Csere",VLOOKUP(LEFT(VLOOKUP($A129,csapatok!$A:$NN,BA$320,FALSE),LEN(VLOOKUP($A129,csapatok!$A:$NN,BA$320,FALSE))-6),'csapat-ranglista'!$A:$FP,BA$321,FALSE)/8,VLOOKUP(VLOOKUP($A129,csapatok!$A:$NN,BA$320,FALSE),'csapat-ranglista'!$A:$FP,BA$321,FALSE)/4),0)</f>
        <v>0</v>
      </c>
      <c r="BB129" s="223">
        <f>IFERROR(IF(RIGHT(VLOOKUP($A129,csapatok!$A:$NN,BB$320,FALSE),5)="Csere",VLOOKUP(LEFT(VLOOKUP($A129,csapatok!$A:$NN,BB$320,FALSE),LEN(VLOOKUP($A129,csapatok!$A:$NN,BB$320,FALSE))-6),'csapat-ranglista'!$A:$FP,BB$321,FALSE)/8,VLOOKUP(VLOOKUP($A129,csapatok!$A:$NN,BB$320,FALSE),'csapat-ranglista'!$A:$FP,BB$321,FALSE)/4),0)</f>
        <v>0</v>
      </c>
      <c r="BC129" s="224">
        <f>versenyek!$ES$11*IFERROR(VLOOKUP(VLOOKUP($A129,versenyek!ER:ET,3,FALSE),szabalyok!$A$16:$B$23,2,FALSE)/4,0)</f>
        <v>0</v>
      </c>
      <c r="BD129" s="224">
        <f>versenyek!$EV$11*IFERROR(VLOOKUP(VLOOKUP($A129,versenyek!EU:EW,3,FALSE),szabalyok!$A$16:$B$23,2,FALSE)/4,0)</f>
        <v>0</v>
      </c>
      <c r="BE129" s="223">
        <f>IFERROR(IF(RIGHT(VLOOKUP($A129,csapatok!$A:$NN,BE$320,FALSE),5)="Csere",VLOOKUP(LEFT(VLOOKUP($A129,csapatok!$A:$NN,BE$320,FALSE),LEN(VLOOKUP($A129,csapatok!$A:$NN,BE$320,FALSE))-6),'csapat-ranglista'!$A:$FP,BE$321,FALSE)/8,VLOOKUP(VLOOKUP($A129,csapatok!$A:$NN,BE$320,FALSE),'csapat-ranglista'!$A:$FP,BE$321,FALSE)/4),0)</f>
        <v>0</v>
      </c>
      <c r="BF129" s="223">
        <f>IFERROR(IF(RIGHT(VLOOKUP($A129,csapatok!$A:$NN,BF$320,FALSE),5)="Csere",VLOOKUP(LEFT(VLOOKUP($A129,csapatok!$A:$NN,BF$320,FALSE),LEN(VLOOKUP($A129,csapatok!$A:$NN,BF$320,FALSE))-6),'csapat-ranglista'!$A:$FP,BF$321,FALSE)/8,VLOOKUP(VLOOKUP($A129,csapatok!$A:$NN,BF$320,FALSE),'csapat-ranglista'!$A:$FP,BF$321,FALSE)/4),0)</f>
        <v>0</v>
      </c>
      <c r="BG129" s="223">
        <f>IFERROR(IF(RIGHT(VLOOKUP($A129,csapatok!$A:$NN,BG$320,FALSE),5)="Csere",VLOOKUP(LEFT(VLOOKUP($A129,csapatok!$A:$NN,BG$320,FALSE),LEN(VLOOKUP($A129,csapatok!$A:$NN,BG$320,FALSE))-6),'csapat-ranglista'!$A:$FP,BG$321,FALSE)/8,VLOOKUP(VLOOKUP($A129,csapatok!$A:$NN,BG$320,FALSE),'csapat-ranglista'!$A:$FP,BG$321,FALSE)/4),0)</f>
        <v>0</v>
      </c>
      <c r="BH129" s="223">
        <f>IFERROR(IF(RIGHT(VLOOKUP($A129,csapatok!$A:$NN,BH$320,FALSE),5)="Csere",VLOOKUP(LEFT(VLOOKUP($A129,csapatok!$A:$NN,BH$320,FALSE),LEN(VLOOKUP($A129,csapatok!$A:$NN,BH$320,FALSE))-6),'csapat-ranglista'!$A:$FP,BH$321,FALSE)/8,VLOOKUP(VLOOKUP($A129,csapatok!$A:$NN,BH$320,FALSE),'csapat-ranglista'!$A:$FP,BH$321,FALSE)/4),0)</f>
        <v>0</v>
      </c>
      <c r="BI129" s="223">
        <f>IFERROR(IF(RIGHT(VLOOKUP($A129,csapatok!$A:$NN,BI$320,FALSE),5)="Csere",VLOOKUP(LEFT(VLOOKUP($A129,csapatok!$A:$NN,BI$320,FALSE),LEN(VLOOKUP($A129,csapatok!$A:$NN,BI$320,FALSE))-6),'csapat-ranglista'!$A:$FP,BI$321,FALSE)/8,VLOOKUP(VLOOKUP($A129,csapatok!$A:$NN,BI$320,FALSE),'csapat-ranglista'!$A:$FP,BI$321,FALSE)/4),0)</f>
        <v>0</v>
      </c>
      <c r="BJ129" s="223">
        <f>IFERROR(IF(RIGHT(VLOOKUP($A129,csapatok!$A:$NN,BJ$320,FALSE),5)="Csere",VLOOKUP(LEFT(VLOOKUP($A129,csapatok!$A:$NN,BJ$320,FALSE),LEN(VLOOKUP($A129,csapatok!$A:$NN,BJ$320,FALSE))-6),'csapat-ranglista'!$A:$FP,BJ$321,FALSE)/8,VLOOKUP(VLOOKUP($A129,csapatok!$A:$NN,BJ$320,FALSE),'csapat-ranglista'!$A:$FP,BJ$321,FALSE)/4),0)</f>
        <v>0</v>
      </c>
      <c r="BK129" s="223">
        <f>IFERROR(IF(RIGHT(VLOOKUP($A129,csapatok!$A:$NN,BK$320,FALSE),5)="Csere",VLOOKUP(LEFT(VLOOKUP($A129,csapatok!$A:$NN,BK$320,FALSE),LEN(VLOOKUP($A129,csapatok!$A:$NN,BK$320,FALSE))-6),'csapat-ranglista'!$A:$FP,BK$321,FALSE)/8,VLOOKUP(VLOOKUP($A129,csapatok!$A:$NN,BK$320,FALSE),'csapat-ranglista'!$A:$FP,BK$321,FALSE)/4),0)</f>
        <v>0</v>
      </c>
      <c r="BL129" s="223">
        <f>IFERROR(IF(RIGHT(VLOOKUP($A129,csapatok!$A:$NN,BL$320,FALSE),5)="Csere",VLOOKUP(LEFT(VLOOKUP($A129,csapatok!$A:$NN,BL$320,FALSE),LEN(VLOOKUP($A129,csapatok!$A:$NN,BL$320,FALSE))-6),'csapat-ranglista'!$A:$FP,BL$321,FALSE)/8,VLOOKUP(VLOOKUP($A129,csapatok!$A:$NN,BL$320,FALSE),'csapat-ranglista'!$A:$FP,BL$321,FALSE)/4),0)</f>
        <v>0</v>
      </c>
      <c r="BM129" s="223">
        <f>IFERROR(IF(RIGHT(VLOOKUP($A129,csapatok!$A:$NN,BM$320,FALSE),5)="Csere",VLOOKUP(LEFT(VLOOKUP($A129,csapatok!$A:$NN,BM$320,FALSE),LEN(VLOOKUP($A129,csapatok!$A:$NN,BM$320,FALSE))-6),'csapat-ranglista'!$A:$FP,BM$321,FALSE)/8,VLOOKUP(VLOOKUP($A129,csapatok!$A:$NN,BM$320,FALSE),'csapat-ranglista'!$A:$FP,BM$321,FALSE)/4),0)</f>
        <v>0</v>
      </c>
      <c r="BN129" s="223">
        <f>IFERROR(IF(RIGHT(VLOOKUP($A129,csapatok!$A:$NN,BN$320,FALSE),5)="Csere",VLOOKUP(LEFT(VLOOKUP($A129,csapatok!$A:$NN,BN$320,FALSE),LEN(VLOOKUP($A129,csapatok!$A:$NN,BN$320,FALSE))-6),'csapat-ranglista'!$A:$FP,BN$321,FALSE)/8,VLOOKUP(VLOOKUP($A129,csapatok!$A:$NN,BN$320,FALSE),'csapat-ranglista'!$A:$FP,BN$321,FALSE)/4),0)</f>
        <v>0</v>
      </c>
      <c r="BO129" s="223">
        <f>IFERROR(IF(RIGHT(VLOOKUP($A129,csapatok!$A:$NN,BO$320,FALSE),5)="Csere",VLOOKUP(LEFT(VLOOKUP($A129,csapatok!$A:$NN,BO$320,FALSE),LEN(VLOOKUP($A129,csapatok!$A:$NN,BO$320,FALSE))-6),'csapat-ranglista'!$A:$FP,BO$321,FALSE)/8,VLOOKUP(VLOOKUP($A129,csapatok!$A:$NN,BO$320,FALSE),'csapat-ranglista'!$A:$FP,BO$321,FALSE)/4),0)</f>
        <v>0</v>
      </c>
      <c r="BP129" s="223">
        <f>IFERROR(IF(RIGHT(VLOOKUP($A129,csapatok!$A:$NN,BP$320,FALSE),5)="Csere",VLOOKUP(LEFT(VLOOKUP($A129,csapatok!$A:$NN,BP$320,FALSE),LEN(VLOOKUP($A129,csapatok!$A:$NN,BP$320,FALSE))-6),'csapat-ranglista'!$A:$FP,BP$321,FALSE)/8,VLOOKUP(VLOOKUP($A129,csapatok!$A:$NN,BP$320,FALSE),'csapat-ranglista'!$A:$FP,BP$321,FALSE)/4),0)</f>
        <v>0</v>
      </c>
      <c r="BQ129" s="223">
        <f>IFERROR(IF(RIGHT(VLOOKUP($A129,csapatok!$A:$NN,BQ$320,FALSE),5)="Csere",VLOOKUP(LEFT(VLOOKUP($A129,csapatok!$A:$NN,BQ$320,FALSE),LEN(VLOOKUP($A129,csapatok!$A:$NN,BQ$320,FALSE))-6),'csapat-ranglista'!$A:$FP,BQ$321,FALSE)/8,VLOOKUP(VLOOKUP($A129,csapatok!$A:$NN,BQ$320,FALSE),'csapat-ranglista'!$A:$FP,BQ$321,FALSE)/4),0)</f>
        <v>0</v>
      </c>
      <c r="BR129" s="223">
        <f>IFERROR(IF(RIGHT(VLOOKUP($A129,csapatok!$A:$NN,BR$320,FALSE),5)="Csere",VLOOKUP(LEFT(VLOOKUP($A129,csapatok!$A:$NN,BR$320,FALSE),LEN(VLOOKUP($A129,csapatok!$A:$NN,BR$320,FALSE))-6),'csapat-ranglista'!$A:$FP,BR$321,FALSE)/8,VLOOKUP(VLOOKUP($A129,csapatok!$A:$NN,BR$320,FALSE),'csapat-ranglista'!$A:$FP,BR$321,FALSE)/4),0)</f>
        <v>0</v>
      </c>
      <c r="BS129" s="223">
        <f>IFERROR(IF(RIGHT(VLOOKUP($A129,csapatok!$A:$NN,BS$320,FALSE),5)="Csere",VLOOKUP(LEFT(VLOOKUP($A129,csapatok!$A:$NN,BS$320,FALSE),LEN(VLOOKUP($A129,csapatok!$A:$NN,BS$320,FALSE))-6),'csapat-ranglista'!$A:$FP,BS$321,FALSE)/8,VLOOKUP(VLOOKUP($A129,csapatok!$A:$NN,BS$320,FALSE),'csapat-ranglista'!$A:$FP,BS$321,FALSE)/4),0)</f>
        <v>0</v>
      </c>
      <c r="BT129" s="223">
        <f>IFERROR(IF(RIGHT(VLOOKUP($A129,csapatok!$A:$NN,BT$320,FALSE),5)="Csere",VLOOKUP(LEFT(VLOOKUP($A129,csapatok!$A:$NN,BT$320,FALSE),LEN(VLOOKUP($A129,csapatok!$A:$NN,BT$320,FALSE))-6),'csapat-ranglista'!$A:$FP,BT$321,FALSE)/8,VLOOKUP(VLOOKUP($A129,csapatok!$A:$NN,BT$320,FALSE),'csapat-ranglista'!$A:$FP,BT$321,FALSE)/4),0)</f>
        <v>0</v>
      </c>
      <c r="BU129" s="223">
        <f>IFERROR(IF(RIGHT(VLOOKUP($A129,csapatok!$A:$NN,BU$320,FALSE),5)="Csere",VLOOKUP(LEFT(VLOOKUP($A129,csapatok!$A:$NN,BU$320,FALSE),LEN(VLOOKUP($A129,csapatok!$A:$NN,BU$320,FALSE))-6),'csapat-ranglista'!$A:$FP,BU$321,FALSE)/8,VLOOKUP(VLOOKUP($A129,csapatok!$A:$NN,BU$320,FALSE),'csapat-ranglista'!$A:$FP,BU$321,FALSE)/4),0)</f>
        <v>0</v>
      </c>
      <c r="BV129" s="223">
        <f>IFERROR(IF(RIGHT(VLOOKUP($A129,csapatok!$A:$NN,BV$320,FALSE),5)="Csere",VLOOKUP(LEFT(VLOOKUP($A129,csapatok!$A:$NN,BV$320,FALSE),LEN(VLOOKUP($A129,csapatok!$A:$NN,BV$320,FALSE))-6),'csapat-ranglista'!$A:$FP,BV$321,FALSE)/8,VLOOKUP(VLOOKUP($A129,csapatok!$A:$NN,BV$320,FALSE),'csapat-ranglista'!$A:$FP,BV$321,FALSE)/4),0)</f>
        <v>0</v>
      </c>
      <c r="BW129" s="223">
        <f>IFERROR(IF(RIGHT(VLOOKUP($A129,csapatok!$A:$NN,BW$320,FALSE),5)="Csere",VLOOKUP(LEFT(VLOOKUP($A129,csapatok!$A:$NN,BW$320,FALSE),LEN(VLOOKUP($A129,csapatok!$A:$NN,BW$320,FALSE))-6),'csapat-ranglista'!$A:$FP,BW$321,FALSE)/8,VLOOKUP(VLOOKUP($A129,csapatok!$A:$NN,BW$320,FALSE),'csapat-ranglista'!$A:$FP,BW$321,FALSE)/4),0)</f>
        <v>0</v>
      </c>
      <c r="BX129" s="223">
        <f>IFERROR(IF(RIGHT(VLOOKUP($A129,csapatok!$A:$NN,BX$320,FALSE),5)="Csere",VLOOKUP(LEFT(VLOOKUP($A129,csapatok!$A:$NN,BX$320,FALSE),LEN(VLOOKUP($A129,csapatok!$A:$NN,BX$320,FALSE))-6),'csapat-ranglista'!$A:$FP,BX$321,FALSE)/8,VLOOKUP(VLOOKUP($A129,csapatok!$A:$NN,BX$320,FALSE),'csapat-ranglista'!$A:$FP,BX$321,FALSE)/4),0)</f>
        <v>0</v>
      </c>
      <c r="BY129" s="223">
        <f>IFERROR(IF(RIGHT(VLOOKUP($A129,csapatok!$A:$NN,BY$320,FALSE),5)="Csere",VLOOKUP(LEFT(VLOOKUP($A129,csapatok!$A:$NN,BY$320,FALSE),LEN(VLOOKUP($A129,csapatok!$A:$NN,BY$320,FALSE))-6),'csapat-ranglista'!$A:$FP,BY$321,FALSE)/8,VLOOKUP(VLOOKUP($A129,csapatok!$A:$NN,BY$320,FALSE),'csapat-ranglista'!$A:$FP,BY$321,FALSE)/4),0)</f>
        <v>0</v>
      </c>
      <c r="BZ129" s="223">
        <f>IFERROR(IF(RIGHT(VLOOKUP($A129,csapatok!$A:$NN,BZ$320,FALSE),5)="Csere",VLOOKUP(LEFT(VLOOKUP($A129,csapatok!$A:$NN,BZ$320,FALSE),LEN(VLOOKUP($A129,csapatok!$A:$NN,BZ$320,FALSE))-6),'csapat-ranglista'!$A:$FP,BZ$321,FALSE)/8,VLOOKUP(VLOOKUP($A129,csapatok!$A:$NN,BZ$320,FALSE),'csapat-ranglista'!$A:$FP,BZ$321,FALSE)/4),0)</f>
        <v>0</v>
      </c>
      <c r="CA129" s="223">
        <f>IFERROR(IF(RIGHT(VLOOKUP($A129,csapatok!$A:$NN,CA$320,FALSE),5)="Csere",VLOOKUP(LEFT(VLOOKUP($A129,csapatok!$A:$NN,CA$320,FALSE),LEN(VLOOKUP($A129,csapatok!$A:$NN,CA$320,FALSE))-6),'csapat-ranglista'!$A:$FP,CA$321,FALSE)/8,VLOOKUP(VLOOKUP($A129,csapatok!$A:$NN,CA$320,FALSE),'csapat-ranglista'!$A:$FP,CA$321,FALSE)/4),0)</f>
        <v>0</v>
      </c>
      <c r="CB129" s="223">
        <f>IFERROR(IF(RIGHT(VLOOKUP($A129,csapatok!$A:$NN,CB$320,FALSE),5)="Csere",VLOOKUP(LEFT(VLOOKUP($A129,csapatok!$A:$NN,CB$320,FALSE),LEN(VLOOKUP($A129,csapatok!$A:$NN,CB$320,FALSE))-6),'csapat-ranglista'!$A:$FP,CB$321,FALSE)/8,VLOOKUP(VLOOKUP($A129,csapatok!$A:$NN,CB$320,FALSE),'csapat-ranglista'!$A:$FP,CB$321,FALSE)/4),0)</f>
        <v>0</v>
      </c>
      <c r="CC129" s="223">
        <f>IFERROR(IF(RIGHT(VLOOKUP($A129,csapatok!$A:$NN,CC$320,FALSE),5)="Csere",VLOOKUP(LEFT(VLOOKUP($A129,csapatok!$A:$NN,CC$320,FALSE),LEN(VLOOKUP($A129,csapatok!$A:$NN,CC$320,FALSE))-6),'csapat-ranglista'!$A:$FP,CC$321,FALSE)/8,VLOOKUP(VLOOKUP($A129,csapatok!$A:$NN,CC$320,FALSE),'csapat-ranglista'!$A:$FP,CC$321,FALSE)/4),0)</f>
        <v>0</v>
      </c>
      <c r="CD129" s="223">
        <f>IFERROR(IF(RIGHT(VLOOKUP($A129,csapatok!$A:$NN,CD$320,FALSE),5)="Csere",VLOOKUP(LEFT(VLOOKUP($A129,csapatok!$A:$NN,CD$320,FALSE),LEN(VLOOKUP($A129,csapatok!$A:$NN,CD$320,FALSE))-6),'csapat-ranglista'!$A:$FP,CD$321,FALSE)/8,VLOOKUP(VLOOKUP($A129,csapatok!$A:$NN,CD$320,FALSE),'csapat-ranglista'!$A:$FP,CD$321,FALSE)/4),0)</f>
        <v>0</v>
      </c>
      <c r="CE129" s="223">
        <f>IFERROR(IF(RIGHT(VLOOKUP($A129,csapatok!$A:$NN,CE$320,FALSE),5)="Csere",VLOOKUP(LEFT(VLOOKUP($A129,csapatok!$A:$NN,CE$320,FALSE),LEN(VLOOKUP($A129,csapatok!$A:$NN,CE$320,FALSE))-6),'csapat-ranglista'!$A:$FP,CE$321,FALSE)/8,VLOOKUP(VLOOKUP($A129,csapatok!$A:$NN,CE$320,FALSE),'csapat-ranglista'!$A:$FP,CE$321,FALSE)/4),0)</f>
        <v>0</v>
      </c>
      <c r="CF129" s="223">
        <f>IFERROR(IF(RIGHT(VLOOKUP($A129,csapatok!$A:$NN,CF$320,FALSE),5)="Csere",VLOOKUP(LEFT(VLOOKUP($A129,csapatok!$A:$NN,CF$320,FALSE),LEN(VLOOKUP($A129,csapatok!$A:$NN,CF$320,FALSE))-6),'csapat-ranglista'!$A:$FP,CF$321,FALSE)/8,VLOOKUP(VLOOKUP($A129,csapatok!$A:$NN,CF$320,FALSE),'csapat-ranglista'!$A:$FP,CF$321,FALSE)/4),0)</f>
        <v>0</v>
      </c>
      <c r="CG129" s="223">
        <f>IFERROR(IF(RIGHT(VLOOKUP($A129,csapatok!$A:$NN,CG$320,FALSE),5)="Csere",VLOOKUP(LEFT(VLOOKUP($A129,csapatok!$A:$NN,CG$320,FALSE),LEN(VLOOKUP($A129,csapatok!$A:$NN,CG$320,FALSE))-6),'csapat-ranglista'!$A:$FP,CG$321,FALSE)/8,VLOOKUP(VLOOKUP($A129,csapatok!$A:$NN,CG$320,FALSE),'csapat-ranglista'!$A:$FP,CG$321,FALSE)/4),0)</f>
        <v>0</v>
      </c>
      <c r="CH129" s="223">
        <f>IFERROR(IF(RIGHT(VLOOKUP($A129,csapatok!$A:$NN,CH$320,FALSE),5)="Csere",VLOOKUP(LEFT(VLOOKUP($A129,csapatok!$A:$NN,CH$320,FALSE),LEN(VLOOKUP($A129,csapatok!$A:$NN,CH$320,FALSE))-6),'csapat-ranglista'!$A:$FP,CH$321,FALSE)/8,VLOOKUP(VLOOKUP($A129,csapatok!$A:$NN,CH$320,FALSE),'csapat-ranglista'!$A:$FP,CH$321,FALSE)/4),0)</f>
        <v>0</v>
      </c>
      <c r="CI129" s="223">
        <f>IFERROR(IF(RIGHT(VLOOKUP($A129,csapatok!$A:$NN,CI$320,FALSE),5)="Csere",VLOOKUP(LEFT(VLOOKUP($A129,csapatok!$A:$NN,CI$320,FALSE),LEN(VLOOKUP($A129,csapatok!$A:$NN,CI$320,FALSE))-6),'csapat-ranglista'!$A:$FP,CI$321,FALSE)/8,VLOOKUP(VLOOKUP($A129,csapatok!$A:$NN,CI$320,FALSE),'csapat-ranglista'!$A:$FP,CI$321,FALSE)/4),0)</f>
        <v>0</v>
      </c>
      <c r="CJ129" s="224">
        <f>versenyek!$IQ$11*IFERROR(VLOOKUP(VLOOKUP($A129,versenyek!IP:IR,3,FALSE),szabalyok!$A$16:$B$23,2,FALSE)/4,0)</f>
        <v>0</v>
      </c>
      <c r="CK129" s="224">
        <f>versenyek!$IT$11*IFERROR(VLOOKUP(VLOOKUP($A129,versenyek!IS:IU,3,FALSE),szabalyok!$A$16:$B$23,2,FALSE)/4,0)</f>
        <v>0</v>
      </c>
      <c r="CL129" s="223">
        <f>IFERROR(IF(RIGHT(VLOOKUP($A129,csapatok!$A:$NN,CL$320,FALSE),5)="Csere",VLOOKUP(LEFT(VLOOKUP($A129,csapatok!$A:$NN,CL$320,FALSE),LEN(VLOOKUP($A129,csapatok!$A:$NN,CL$320,FALSE))-6),'csapat-ranglista'!$A:$FP,CL$321,FALSE)/8,VLOOKUP(VLOOKUP($A129,csapatok!$A:$NN,CL$320,FALSE),'csapat-ranglista'!$A:$FP,CL$321,FALSE)/4),0)</f>
        <v>0</v>
      </c>
      <c r="CM129" s="223">
        <f>IFERROR(IF(RIGHT(VLOOKUP($A129,csapatok!$A:$NN,CM$320,FALSE),5)="Csere",VLOOKUP(LEFT(VLOOKUP($A129,csapatok!$A:$NN,CM$320,FALSE),LEN(VLOOKUP($A129,csapatok!$A:$NN,CM$320,FALSE))-6),'csapat-ranglista'!$A:$FP,CM$321,FALSE)/8,VLOOKUP(VLOOKUP($A129,csapatok!$A:$NN,CM$320,FALSE),'csapat-ranglista'!$A:$FP,CM$321,FALSE)/4),0)</f>
        <v>0</v>
      </c>
      <c r="CN129" s="223">
        <f>IFERROR(IF(RIGHT(VLOOKUP($A129,csapatok!$A:$NN,CN$320,FALSE),5)="Csere",VLOOKUP(LEFT(VLOOKUP($A129,csapatok!$A:$NN,CN$320,FALSE),LEN(VLOOKUP($A129,csapatok!$A:$NN,CN$320,FALSE))-6),'csapat-ranglista'!$A:$FP,CN$321,FALSE)/8,VLOOKUP(VLOOKUP($A129,csapatok!$A:$NN,CN$320,FALSE),'csapat-ranglista'!$A:$FP,CN$321,FALSE)/4),0)</f>
        <v>0</v>
      </c>
      <c r="CO129" s="223">
        <f>IFERROR(IF(RIGHT(VLOOKUP($A129,csapatok!$A:$NN,CO$320,FALSE),5)="Csere",VLOOKUP(LEFT(VLOOKUP($A129,csapatok!$A:$NN,CO$320,FALSE),LEN(VLOOKUP($A129,csapatok!$A:$NN,CO$320,FALSE))-6),'csapat-ranglista'!$A:$FP,CO$321,FALSE)/8,VLOOKUP(VLOOKUP($A129,csapatok!$A:$NN,CO$320,FALSE),'csapat-ranglista'!$A:$FP,CO$321,FALSE)/4),0)</f>
        <v>0</v>
      </c>
      <c r="CP129" s="223">
        <f>IFERROR(IF(RIGHT(VLOOKUP($A129,csapatok!$A:$NN,CP$320,FALSE),5)="Csere",VLOOKUP(LEFT(VLOOKUP($A129,csapatok!$A:$NN,CP$320,FALSE),LEN(VLOOKUP($A129,csapatok!$A:$NN,CP$320,FALSE))-6),'csapat-ranglista'!$A:$FP,CP$321,FALSE)/8,VLOOKUP(VLOOKUP($A129,csapatok!$A:$NN,CP$320,FALSE),'csapat-ranglista'!$A:$FP,CP$321,FALSE)/4),0)</f>
        <v>0</v>
      </c>
      <c r="CQ129" s="223">
        <f>IFERROR(IF(RIGHT(VLOOKUP($A129,csapatok!$A:$NN,CQ$320,FALSE),5)="Csere",VLOOKUP(LEFT(VLOOKUP($A129,csapatok!$A:$NN,CQ$320,FALSE),LEN(VLOOKUP($A129,csapatok!$A:$NN,CQ$320,FALSE))-6),'csapat-ranglista'!$A:$FP,CQ$321,FALSE)/8,VLOOKUP(VLOOKUP($A129,csapatok!$A:$NN,CQ$320,FALSE),'csapat-ranglista'!$A:$FP,CQ$321,FALSE)/4),0)</f>
        <v>0</v>
      </c>
      <c r="CR129" s="223">
        <f>IFERROR(IF(RIGHT(VLOOKUP($A129,csapatok!$A:$NN,CR$320,FALSE),5)="Csere",VLOOKUP(LEFT(VLOOKUP($A129,csapatok!$A:$NN,CR$320,FALSE),LEN(VLOOKUP($A129,csapatok!$A:$NN,CR$320,FALSE))-6),'csapat-ranglista'!$A:$FP,CR$321,FALSE)/8,VLOOKUP(VLOOKUP($A129,csapatok!$A:$NN,CR$320,FALSE),'csapat-ranglista'!$A:$FP,CR$321,FALSE)/4),0)</f>
        <v>0</v>
      </c>
      <c r="CS129" s="223">
        <f>IFERROR(IF(RIGHT(VLOOKUP($A129,csapatok!$A:$NN,CS$320,FALSE),5)="Csere",VLOOKUP(LEFT(VLOOKUP($A129,csapatok!$A:$NN,CS$320,FALSE),LEN(VLOOKUP($A129,csapatok!$A:$NN,CS$320,FALSE))-6),'csapat-ranglista'!$A:$FP,CS$321,FALSE)/8,VLOOKUP(VLOOKUP($A129,csapatok!$A:$NN,CS$320,FALSE),'csapat-ranglista'!$A:$FP,CS$321,FALSE)/4),0)</f>
        <v>0</v>
      </c>
      <c r="CT129" s="223">
        <f>IFERROR(IF(RIGHT(VLOOKUP($A129,csapatok!$A:$NN,CT$320,FALSE),5)="Csere",VLOOKUP(LEFT(VLOOKUP($A129,csapatok!$A:$NN,CT$320,FALSE),LEN(VLOOKUP($A129,csapatok!$A:$NN,CT$320,FALSE))-6),'csapat-ranglista'!$A:$FP,CT$321,FALSE)/8,VLOOKUP(VLOOKUP($A129,csapatok!$A:$NN,CT$320,FALSE),'csapat-ranglista'!$A:$FP,CT$321,FALSE)/4),0)</f>
        <v>0</v>
      </c>
      <c r="CU129" s="223">
        <f>IFERROR(IF(RIGHT(VLOOKUP($A129,csapatok!$A:$NN,CU$320,FALSE),5)="Csere",VLOOKUP(LEFT(VLOOKUP($A129,csapatok!$A:$NN,CU$320,FALSE),LEN(VLOOKUP($A129,csapatok!$A:$NN,CU$320,FALSE))-6),'csapat-ranglista'!$A:$FP,CU$321,FALSE)/8,VLOOKUP(VLOOKUP($A129,csapatok!$A:$NN,CU$320,FALSE),'csapat-ranglista'!$A:$FP,CU$321,FALSE)/4),0)</f>
        <v>0</v>
      </c>
      <c r="CV129" s="223">
        <f>IFERROR(IF(RIGHT(VLOOKUP($A129,csapatok!$A:$NN,CV$320,FALSE),5)="Csere",VLOOKUP(LEFT(VLOOKUP($A129,csapatok!$A:$NN,CV$320,FALSE),LEN(VLOOKUP($A129,csapatok!$A:$NN,CV$320,FALSE))-6),'csapat-ranglista'!$A:$FP,CV$321,FALSE)/8,VLOOKUP(VLOOKUP($A129,csapatok!$A:$NN,CV$320,FALSE),'csapat-ranglista'!$A:$FP,CV$321,FALSE)/4),0)</f>
        <v>0</v>
      </c>
      <c r="CW129" s="223">
        <f>IFERROR(IF(RIGHT(VLOOKUP($A129,csapatok!$A:$NN,CW$320,FALSE),5)="Csere",VLOOKUP(LEFT(VLOOKUP($A129,csapatok!$A:$NN,CW$320,FALSE),LEN(VLOOKUP($A129,csapatok!$A:$NN,CW$320,FALSE))-6),'csapat-ranglista'!$A:$FP,CW$321,FALSE)/8,VLOOKUP(VLOOKUP($A129,csapatok!$A:$NN,CW$320,FALSE),'csapat-ranglista'!$A:$FP,CW$321,FALSE)/4),0)</f>
        <v>0</v>
      </c>
      <c r="CX129" s="223">
        <f>IFERROR(IF(RIGHT(VLOOKUP($A129,csapatok!$A:$NN,CX$320,FALSE),5)="Csere",VLOOKUP(LEFT(VLOOKUP($A129,csapatok!$A:$NN,CX$320,FALSE),LEN(VLOOKUP($A129,csapatok!$A:$NN,CX$320,FALSE))-6),'csapat-ranglista'!$A:$FP,CX$321,FALSE)/8,VLOOKUP(VLOOKUP($A129,csapatok!$A:$NN,CX$320,FALSE),'csapat-ranglista'!$A:$FP,CX$321,FALSE)/4),0)</f>
        <v>0</v>
      </c>
      <c r="CY129" s="223">
        <f>IFERROR(IF(RIGHT(VLOOKUP($A129,csapatok!$A:$NN,CY$320,FALSE),5)="Csere",VLOOKUP(LEFT(VLOOKUP($A129,csapatok!$A:$NN,CY$320,FALSE),LEN(VLOOKUP($A129,csapatok!$A:$NN,CY$320,FALSE))-6),'csapat-ranglista'!$A:$FP,CY$321,FALSE)/8,VLOOKUP(VLOOKUP($A129,csapatok!$A:$NN,CY$320,FALSE),'csapat-ranglista'!$A:$FP,CY$321,FALSE)/4),0)</f>
        <v>0</v>
      </c>
      <c r="CZ129" s="223">
        <f>IFERROR(IF(RIGHT(VLOOKUP($A129,csapatok!$A:$NN,CZ$320,FALSE),5)="Csere",VLOOKUP(LEFT(VLOOKUP($A129,csapatok!$A:$NN,CZ$320,FALSE),LEN(VLOOKUP($A129,csapatok!$A:$NN,CZ$320,FALSE))-6),'csapat-ranglista'!$A:$FP,CZ$321,FALSE)/8,VLOOKUP(VLOOKUP($A129,csapatok!$A:$NN,CZ$320,FALSE),'csapat-ranglista'!$A:$FP,CZ$321,FALSE)/4),0)</f>
        <v>0</v>
      </c>
      <c r="DA129" s="223">
        <f>IFERROR(IF(RIGHT(VLOOKUP($A129,csapatok!$A:$NN,DA$320,FALSE),5)="Csere",VLOOKUP(LEFT(VLOOKUP($A129,csapatok!$A:$NN,DA$320,FALSE),LEN(VLOOKUP($A129,csapatok!$A:$NN,DA$320,FALSE))-6),'csapat-ranglista'!$A:$FP,DA$321,FALSE)/8,VLOOKUP(VLOOKUP($A129,csapatok!$A:$NN,DA$320,FALSE),'csapat-ranglista'!$A:$FP,DA$321,FALSE)/4),0)</f>
        <v>0</v>
      </c>
      <c r="DB129" s="223">
        <f>IFERROR(IF(RIGHT(VLOOKUP($A129,csapatok!$A:$NN,DB$320,FALSE),5)="Csere",VLOOKUP(LEFT(VLOOKUP($A129,csapatok!$A:$NN,DB$320,FALSE),LEN(VLOOKUP($A129,csapatok!$A:$NN,DB$320,FALSE))-6),'csapat-ranglista'!$A:$FP,DB$321,FALSE)/8,VLOOKUP(VLOOKUP($A129,csapatok!$A:$NN,DB$320,FALSE),'csapat-ranglista'!$A:$FP,DB$321,FALSE)/4),0)</f>
        <v>0</v>
      </c>
      <c r="DC129" s="223">
        <f>IFERROR(IF(RIGHT(VLOOKUP($A129,csapatok!$A:$NN,DC$320,FALSE),5)="Csere",VLOOKUP(LEFT(VLOOKUP($A129,csapatok!$A:$NN,DC$320,FALSE),LEN(VLOOKUP($A129,csapatok!$A:$NN,DC$320,FALSE))-6),'csapat-ranglista'!$A:$FP,DC$321,FALSE)/8,VLOOKUP(VLOOKUP($A129,csapatok!$A:$NN,DC$320,FALSE),'csapat-ranglista'!$A:$FP,DC$321,FALSE)/4),0)</f>
        <v>0</v>
      </c>
      <c r="DD129" s="223">
        <f>IFERROR(IF(RIGHT(VLOOKUP($A129,csapatok!$A:$NN,DD$320,FALSE),5)="Csere",VLOOKUP(LEFT(VLOOKUP($A129,csapatok!$A:$NN,DD$320,FALSE),LEN(VLOOKUP($A129,csapatok!$A:$NN,DD$320,FALSE))-6),'csapat-ranglista'!$A:$FP,DD$321,FALSE)/8,VLOOKUP(VLOOKUP($A129,csapatok!$A:$NN,DD$320,FALSE),'csapat-ranglista'!$A:$FP,DD$321,FALSE)/4),0)</f>
        <v>0</v>
      </c>
      <c r="DE129" s="223">
        <f>IFERROR(IF(RIGHT(VLOOKUP($A129,csapatok!$A:$NN,DE$320,FALSE),5)="Csere",VLOOKUP(LEFT(VLOOKUP($A129,csapatok!$A:$NN,DE$320,FALSE),LEN(VLOOKUP($A129,csapatok!$A:$NN,DE$320,FALSE))-6),'csapat-ranglista'!$A:$FP,DE$321,FALSE)/8,VLOOKUP(VLOOKUP($A129,csapatok!$A:$NN,DE$320,FALSE),'csapat-ranglista'!$A:$FP,DE$321,FALSE)/4),0)</f>
        <v>0</v>
      </c>
      <c r="DF129" s="223">
        <f>IFERROR(IF(RIGHT(VLOOKUP($A129,csapatok!$A:$NN,DF$320,FALSE),5)="Csere",VLOOKUP(LEFT(VLOOKUP($A129,csapatok!$A:$NN,DF$320,FALSE),LEN(VLOOKUP($A129,csapatok!$A:$NN,DF$320,FALSE))-6),'csapat-ranglista'!$A:$FP,DF$321,FALSE)/8,VLOOKUP(VLOOKUP($A129,csapatok!$A:$NN,DF$320,FALSE),'csapat-ranglista'!$A:$FP,DF$321,FALSE)/4),0)</f>
        <v>0</v>
      </c>
      <c r="DG129" s="223">
        <f>IFERROR(IF(RIGHT(VLOOKUP($A129,csapatok!$A:$NN,DG$320,FALSE),5)="Csere",VLOOKUP(LEFT(VLOOKUP($A129,csapatok!$A:$NN,DG$320,FALSE),LEN(VLOOKUP($A129,csapatok!$A:$NN,DG$320,FALSE))-6),'csapat-ranglista'!$A:$FP,DG$321,FALSE)/8,VLOOKUP(VLOOKUP($A129,csapatok!$A:$NN,DG$320,FALSE),'csapat-ranglista'!$A:$FP,DG$321,FALSE)/4),0)</f>
        <v>0</v>
      </c>
      <c r="DH129" s="223">
        <f>IFERROR(IF(RIGHT(VLOOKUP($A129,csapatok!$A:$NN,DH$320,FALSE),5)="Csere",VLOOKUP(LEFT(VLOOKUP($A129,csapatok!$A:$NN,DH$320,FALSE),LEN(VLOOKUP($A129,csapatok!$A:$NN,DH$320,FALSE))-6),'csapat-ranglista'!$A:$FP,DH$321,FALSE)/8,VLOOKUP(VLOOKUP($A129,csapatok!$A:$NN,DH$320,FALSE),'csapat-ranglista'!$A:$FP,DH$321,FALSE)/4),0)</f>
        <v>0</v>
      </c>
      <c r="DI129" s="223">
        <f>IFERROR(IF(RIGHT(VLOOKUP($A129,csapatok!$A:$NN,DI$320,FALSE),5)="Csere",VLOOKUP(LEFT(VLOOKUP($A129,csapatok!$A:$NN,DI$320,FALSE),LEN(VLOOKUP($A129,csapatok!$A:$NN,DI$320,FALSE))-6),'csapat-ranglista'!$A:$FP,DI$321,FALSE)/8,VLOOKUP(VLOOKUP($A129,csapatok!$A:$NN,DI$320,FALSE),'csapat-ranglista'!$A:$FP,DI$321,FALSE)/4),0)</f>
        <v>0</v>
      </c>
      <c r="DJ129" s="223">
        <f>IFERROR(IF(RIGHT(VLOOKUP($A129,csapatok!$A:$NN,DJ$320,FALSE),5)="Csere",VLOOKUP(LEFT(VLOOKUP($A129,csapatok!$A:$NN,DJ$320,FALSE),LEN(VLOOKUP($A129,csapatok!$A:$NN,DJ$320,FALSE))-6),'csapat-ranglista'!$A:$FP,DJ$321,FALSE)/8,VLOOKUP(VLOOKUP($A129,csapatok!$A:$NN,DJ$320,FALSE),'csapat-ranglista'!$A:$FP,DJ$321,FALSE)/4),0)</f>
        <v>0</v>
      </c>
      <c r="DK129" s="223">
        <f>IFERROR(IF(RIGHT(VLOOKUP($A129,csapatok!$A:$NN,DK$320,FALSE),5)="Csere",VLOOKUP(LEFT(VLOOKUP($A129,csapatok!$A:$NN,DK$320,FALSE),LEN(VLOOKUP($A129,csapatok!$A:$NN,DK$320,FALSE))-6),'csapat-ranglista'!$A:$FP,DK$321,FALSE)/8,VLOOKUP(VLOOKUP($A129,csapatok!$A:$NN,DK$320,FALSE),'csapat-ranglista'!$A:$FP,DK$321,FALSE)/4),0)</f>
        <v>0</v>
      </c>
      <c r="DL129" s="223">
        <f>IFERROR(IF(RIGHT(VLOOKUP($A129,csapatok!$A:$NN,DL$320,FALSE),5)="Csere",VLOOKUP(LEFT(VLOOKUP($A129,csapatok!$A:$NN,DL$320,FALSE),LEN(VLOOKUP($A129,csapatok!$A:$NN,DL$320,FALSE))-6),'csapat-ranglista'!$A:$FP,DL$321,FALSE)/8,VLOOKUP(VLOOKUP($A129,csapatok!$A:$NN,DL$320,FALSE),'csapat-ranglista'!$A:$FP,DL$321,FALSE)/4),0)</f>
        <v>0</v>
      </c>
      <c r="DM129" s="223">
        <f>IFERROR(IF(RIGHT(VLOOKUP($A129,csapatok!$A:$NN,DM$320,FALSE),5)="Csere",VLOOKUP(LEFT(VLOOKUP($A129,csapatok!$A:$NN,DM$320,FALSE),LEN(VLOOKUP($A129,csapatok!$A:$NN,DM$320,FALSE))-6),'csapat-ranglista'!$A:$FP,DM$321,FALSE)/8,VLOOKUP(VLOOKUP($A129,csapatok!$A:$NN,DM$320,FALSE),'csapat-ranglista'!$A:$FP,DM$321,FALSE)/4),0)</f>
        <v>0</v>
      </c>
      <c r="DN129" s="223">
        <f>IFERROR(IF(RIGHT(VLOOKUP($A129,csapatok!$A:$NN,DN$320,FALSE),5)="Csere",VLOOKUP(LEFT(VLOOKUP($A129,csapatok!$A:$NN,DN$320,FALSE),LEN(VLOOKUP($A129,csapatok!$A:$NN,DN$320,FALSE))-6),'csapat-ranglista'!$A:$FP,DN$321,FALSE)/8,VLOOKUP(VLOOKUP($A129,csapatok!$A:$NN,DN$320,FALSE),'csapat-ranglista'!$A:$FP,DN$321,FALSE)/4),0)</f>
        <v>0</v>
      </c>
      <c r="DO129" s="224">
        <f>versenyek!$MF$11*IFERROR(VLOOKUP(VLOOKUP($A129,versenyek!ME:MG,3,FALSE),szabalyok!$A$16:$B$23,2,FALSE)/4,0)</f>
        <v>0</v>
      </c>
      <c r="DP129" s="224">
        <f>versenyek!$MI$11*IFERROR(VLOOKUP(VLOOKUP($A129,versenyek!MH:MJ,3,FALSE),szabalyok!$A$16:$B$23,2,FALSE)/4,0)</f>
        <v>0</v>
      </c>
      <c r="DQ129" s="223">
        <f>IFERROR(IF(RIGHT(VLOOKUP($A129,csapatok!$A:$NN,DQ$320,FALSE),5)="Csere",VLOOKUP(LEFT(VLOOKUP($A129,csapatok!$A:$NN,DQ$320,FALSE),LEN(VLOOKUP($A129,csapatok!$A:$NN,DQ$320,FALSE))-6),'csapat-ranglista'!$A:$FP,DQ$321,FALSE)/8,VLOOKUP(VLOOKUP($A129,csapatok!$A:$NN,DQ$320,FALSE),'csapat-ranglista'!$A:$FP,DQ$321,FALSE)/4),0)</f>
        <v>0</v>
      </c>
      <c r="DR129" s="223">
        <f>IFERROR(IF(RIGHT(VLOOKUP($A129,csapatok!$A:$NN,DR$320,FALSE),5)="Csere",VLOOKUP(LEFT(VLOOKUP($A129,csapatok!$A:$NN,DR$320,FALSE),LEN(VLOOKUP($A129,csapatok!$A:$NN,DR$320,FALSE))-6),'csapat-ranglista'!$A:$FP,DR$321,FALSE)/8,VLOOKUP(VLOOKUP($A129,csapatok!$A:$NN,DR$320,FALSE),'csapat-ranglista'!$A:$FP,DR$321,FALSE)/4),0)</f>
        <v>0</v>
      </c>
      <c r="DS129" s="223">
        <f>IFERROR(IF(RIGHT(VLOOKUP($A129,csapatok!$A:$NN,DS$320,FALSE),5)="Csere",VLOOKUP(LEFT(VLOOKUP($A129,csapatok!$A:$NN,DS$320,FALSE),LEN(VLOOKUP($A129,csapatok!$A:$NN,DS$320,FALSE))-6),'csapat-ranglista'!$A:$FP,DS$321,FALSE)/8,VLOOKUP(VLOOKUP($A129,csapatok!$A:$NN,DS$320,FALSE),'csapat-ranglista'!$A:$FP,DS$321,FALSE)/4),0)</f>
        <v>0</v>
      </c>
      <c r="DT129" s="223">
        <f>IFERROR(IF(RIGHT(VLOOKUP($A129,csapatok!$A:$NN,DT$320,FALSE),5)="Csere",VLOOKUP(LEFT(VLOOKUP($A129,csapatok!$A:$NN,DT$320,FALSE),LEN(VLOOKUP($A129,csapatok!$A:$NN,DT$320,FALSE))-6),'csapat-ranglista'!$A:$FP,DT$321,FALSE)/8,VLOOKUP(VLOOKUP($A129,csapatok!$A:$NN,DT$320,FALSE),'csapat-ranglista'!$A:$FP,DT$321,FALSE)/4),0)</f>
        <v>0</v>
      </c>
      <c r="DU129" s="223">
        <f>IFERROR(IF(RIGHT(VLOOKUP($A129,csapatok!$A:$NN,DU$320,FALSE),5)="Csere",VLOOKUP(LEFT(VLOOKUP($A129,csapatok!$A:$NN,DU$320,FALSE),LEN(VLOOKUP($A129,csapatok!$A:$NN,DU$320,FALSE))-6),'csapat-ranglista'!$A:$FP,DU$321,FALSE)/8,VLOOKUP(VLOOKUP($A129,csapatok!$A:$NN,DU$320,FALSE),'csapat-ranglista'!$A:$FP,DU$321,FALSE)/4),0)</f>
        <v>0</v>
      </c>
      <c r="DV129" s="223">
        <f>IFERROR(IF(RIGHT(VLOOKUP($A129,csapatok!$A:$NN,DV$320,FALSE),5)="Csere",VLOOKUP(LEFT(VLOOKUP($A129,csapatok!$A:$NN,DV$320,FALSE),LEN(VLOOKUP($A129,csapatok!$A:$NN,DV$320,FALSE))-6),'csapat-ranglista'!$A:$FP,DV$321,FALSE)/8,VLOOKUP(VLOOKUP($A129,csapatok!$A:$NN,DV$320,FALSE),'csapat-ranglista'!$A:$FP,DV$321,FALSE)/4),0)</f>
        <v>0</v>
      </c>
      <c r="DW129" s="223">
        <f>IFERROR(IF(RIGHT(VLOOKUP($A129,csapatok!$A:$NN,DW$320,FALSE),5)="Csere",VLOOKUP(LEFT(VLOOKUP($A129,csapatok!$A:$NN,DW$320,FALSE),LEN(VLOOKUP($A129,csapatok!$A:$NN,DW$320,FALSE))-6),'csapat-ranglista'!$A:$FP,DW$321,FALSE)/8,VLOOKUP(VLOOKUP($A129,csapatok!$A:$NN,DW$320,FALSE),'csapat-ranglista'!$A:$FP,DW$321,FALSE)/4),0)</f>
        <v>0</v>
      </c>
      <c r="DX129" s="223">
        <f>IFERROR(IF(RIGHT(VLOOKUP($A129,csapatok!$A:$NN,DX$320,FALSE),5)="Csere",VLOOKUP(LEFT(VLOOKUP($A129,csapatok!$A:$NN,DX$320,FALSE),LEN(VLOOKUP($A129,csapatok!$A:$NN,DX$320,FALSE))-6),'csapat-ranglista'!$A:$FP,DX$321,FALSE)/8,VLOOKUP(VLOOKUP($A129,csapatok!$A:$NN,DX$320,FALSE),'csapat-ranglista'!$A:$FP,DX$321,FALSE)/4),0)</f>
        <v>0</v>
      </c>
      <c r="DY129" s="223">
        <f>IFERROR(IF(RIGHT(VLOOKUP($A129,csapatok!$A:$NN,DY$320,FALSE),5)="Csere",VLOOKUP(LEFT(VLOOKUP($A129,csapatok!$A:$NN,DY$320,FALSE),LEN(VLOOKUP($A129,csapatok!$A:$NN,DY$320,FALSE))-6),'csapat-ranglista'!$A:$FP,DY$321,FALSE)/8,VLOOKUP(VLOOKUP($A129,csapatok!$A:$NN,DY$320,FALSE),'csapat-ranglista'!$A:$FP,DY$321,FALSE)/4),0)</f>
        <v>0</v>
      </c>
      <c r="DZ129" s="223">
        <f>IFERROR(IF(RIGHT(VLOOKUP($A129,csapatok!$A:$NN,DZ$320,FALSE),5)="Csere",VLOOKUP(LEFT(VLOOKUP($A129,csapatok!$A:$NN,DZ$320,FALSE),LEN(VLOOKUP($A129,csapatok!$A:$NN,DZ$320,FALSE))-6),'csapat-ranglista'!$A:$FP,DZ$321,FALSE)/8,VLOOKUP(VLOOKUP($A129,csapatok!$A:$NN,DZ$320,FALSE),'csapat-ranglista'!$A:$FP,DZ$321,FALSE)/4),0)</f>
        <v>0</v>
      </c>
      <c r="EA129" s="223">
        <f>IFERROR(IF(RIGHT(VLOOKUP($A129,csapatok!$A:$NN,EA$320,FALSE),5)="Csere",VLOOKUP(LEFT(VLOOKUP($A129,csapatok!$A:$NN,EA$320,FALSE),LEN(VLOOKUP($A129,csapatok!$A:$NN,EA$320,FALSE))-6),'csapat-ranglista'!$A:$FP,EA$321,FALSE)/8,VLOOKUP(VLOOKUP($A129,csapatok!$A:$NN,EA$320,FALSE),'csapat-ranglista'!$A:$FP,EA$321,FALSE)/4),0)</f>
        <v>0</v>
      </c>
      <c r="EB129" s="223">
        <f>IFERROR(IF(RIGHT(VLOOKUP($A129,csapatok!$A:$NN,EB$320,FALSE),5)="Csere",VLOOKUP(LEFT(VLOOKUP($A129,csapatok!$A:$NN,EB$320,FALSE),LEN(VLOOKUP($A129,csapatok!$A:$NN,EB$320,FALSE))-6),'csapat-ranglista'!$A:$FP,EB$321,FALSE)/8,VLOOKUP(VLOOKUP($A129,csapatok!$A:$NN,EB$320,FALSE),'csapat-ranglista'!$A:$FP,EB$321,FALSE)/4),0)</f>
        <v>0</v>
      </c>
      <c r="EC129" s="223">
        <f>IFERROR(IF(RIGHT(VLOOKUP($A129,csapatok!$A:$NN,EC$320,FALSE),5)="Csere",VLOOKUP(LEFT(VLOOKUP($A129,csapatok!$A:$NN,EC$320,FALSE),LEN(VLOOKUP($A129,csapatok!$A:$NN,EC$320,FALSE))-6),'csapat-ranglista'!$A:$FP,EC$321,FALSE)/8,VLOOKUP(VLOOKUP($A129,csapatok!$A:$NN,EC$320,FALSE),'csapat-ranglista'!$A:$FP,EC$321,FALSE)/4),0)</f>
        <v>0</v>
      </c>
      <c r="ED129" s="223">
        <f>IFERROR(IF(RIGHT(VLOOKUP($A129,csapatok!$A:$NN,ED$320,FALSE),5)="Csere",VLOOKUP(LEFT(VLOOKUP($A129,csapatok!$A:$NN,ED$320,FALSE),LEN(VLOOKUP($A129,csapatok!$A:$NN,ED$320,FALSE))-6),'csapat-ranglista'!$A:$FP,ED$321,FALSE)/8,VLOOKUP(VLOOKUP($A129,csapatok!$A:$NN,ED$320,FALSE),'csapat-ranglista'!$A:$FP,ED$321,FALSE)/4),0)</f>
        <v>0</v>
      </c>
      <c r="EE129" s="223">
        <f>IFERROR(IF(RIGHT(VLOOKUP($A129,csapatok!$A:$NN,EE$320,FALSE),5)="Csere",VLOOKUP(LEFT(VLOOKUP($A129,csapatok!$A:$NN,EE$320,FALSE),LEN(VLOOKUP($A129,csapatok!$A:$NN,EE$320,FALSE))-6),'csapat-ranglista'!$A:$FP,EE$321,FALSE)/8,VLOOKUP(VLOOKUP($A129,csapatok!$A:$NN,EE$320,FALSE),'csapat-ranglista'!$A:$FP,EE$321,FALSE)/4),0)</f>
        <v>0</v>
      </c>
      <c r="EF129" s="223">
        <f>IFERROR(IF(RIGHT(VLOOKUP($A129,csapatok!$A:$NN,EF$320,FALSE),5)="Csere",VLOOKUP(LEFT(VLOOKUP($A129,csapatok!$A:$NN,EF$320,FALSE),LEN(VLOOKUP($A129,csapatok!$A:$NN,EF$320,FALSE))-6),'csapat-ranglista'!$A:$FP,EF$321,FALSE)/8,VLOOKUP(VLOOKUP($A129,csapatok!$A:$NN,EF$320,FALSE),'csapat-ranglista'!$A:$FP,EF$321,FALSE)/4),0)</f>
        <v>0</v>
      </c>
      <c r="EG129" s="223">
        <f>IFERROR(IF(RIGHT(VLOOKUP($A129,csapatok!$A:$NN,EG$320,FALSE),5)="Csere",VLOOKUP(LEFT(VLOOKUP($A129,csapatok!$A:$NN,EG$320,FALSE),LEN(VLOOKUP($A129,csapatok!$A:$NN,EG$320,FALSE))-6),'csapat-ranglista'!$A:$FP,EG$321,FALSE)/8,VLOOKUP(VLOOKUP($A129,csapatok!$A:$NN,EG$320,FALSE),'csapat-ranglista'!$A:$FP,EG$321,FALSE)/4),0)</f>
        <v>0</v>
      </c>
      <c r="EH129" s="223">
        <f>IFERROR(IF(RIGHT(VLOOKUP($A129,csapatok!$A:$NN,EH$320,FALSE),5)="Csere",VLOOKUP(LEFT(VLOOKUP($A129,csapatok!$A:$NN,EH$320,FALSE),LEN(VLOOKUP($A129,csapatok!$A:$NN,EH$320,FALSE))-6),'csapat-ranglista'!$A:$FP,EH$321,FALSE)/8,VLOOKUP(VLOOKUP($A129,csapatok!$A:$NN,EH$320,FALSE),'csapat-ranglista'!$A:$FP,EH$321,FALSE)/4),0)</f>
        <v>0</v>
      </c>
      <c r="EI129" s="223">
        <f>IFERROR(IF(RIGHT(VLOOKUP($A129,csapatok!$A:$NN,EI$320,FALSE),5)="Csere",VLOOKUP(LEFT(VLOOKUP($A129,csapatok!$A:$NN,EI$320,FALSE),LEN(VLOOKUP($A129,csapatok!$A:$NN,EI$320,FALSE))-6),'csapat-ranglista'!$A:$FP,EI$321,FALSE)/8,VLOOKUP(VLOOKUP($A129,csapatok!$A:$NN,EI$320,FALSE),'csapat-ranglista'!$A:$FP,EI$321,FALSE)/4),0)</f>
        <v>0</v>
      </c>
      <c r="EJ129" s="223">
        <f>IFERROR(IF(RIGHT(VLOOKUP($A129,csapatok!$A:$NN,EJ$320,FALSE),5)="Csere",VLOOKUP(LEFT(VLOOKUP($A129,csapatok!$A:$NN,EJ$320,FALSE),LEN(VLOOKUP($A129,csapatok!$A:$NN,EJ$320,FALSE))-6),'csapat-ranglista'!$A:$FP,EJ$321,FALSE)/8,VLOOKUP(VLOOKUP($A129,csapatok!$A:$NN,EJ$320,FALSE),'csapat-ranglista'!$A:$FP,EJ$321,FALSE)/4),0)</f>
        <v>0</v>
      </c>
      <c r="EK129" s="223">
        <f>IFERROR(IF(RIGHT(VLOOKUP($A129,csapatok!$A:$NN,EK$320,FALSE),5)="Csere",VLOOKUP(LEFT(VLOOKUP($A129,csapatok!$A:$NN,EK$320,FALSE),LEN(VLOOKUP($A129,csapatok!$A:$NN,EK$320,FALSE))-6),'csapat-ranglista'!$A:$FP,EK$321,FALSE)/8,VLOOKUP(VLOOKUP($A129,csapatok!$A:$NN,EK$320,FALSE),'csapat-ranglista'!$A:$FP,EK$321,FALSE)/4),0)</f>
        <v>0</v>
      </c>
      <c r="EL129" s="223">
        <f>IFERROR(IF(RIGHT(VLOOKUP($A129,csapatok!$A:$NN,EL$320,FALSE),5)="Csere",VLOOKUP(LEFT(VLOOKUP($A129,csapatok!$A:$NN,EL$320,FALSE),LEN(VLOOKUP($A129,csapatok!$A:$NN,EL$320,FALSE))-6),'csapat-ranglista'!$A:$FP,EL$321,FALSE)/8,VLOOKUP(VLOOKUP($A129,csapatok!$A:$NN,EL$320,FALSE),'csapat-ranglista'!$A:$FP,EL$321,FALSE)/4),0)</f>
        <v>0</v>
      </c>
      <c r="EM129" s="223">
        <f>IFERROR(IF(RIGHT(VLOOKUP($A129,csapatok!$A:$NN,EM$320,FALSE),5)="Csere",VLOOKUP(LEFT(VLOOKUP($A129,csapatok!$A:$NN,EM$320,FALSE),LEN(VLOOKUP($A129,csapatok!$A:$NN,EM$320,FALSE))-6),'csapat-ranglista'!$A:$FP,EM$321,FALSE)/8,VLOOKUP(VLOOKUP($A129,csapatok!$A:$NN,EM$320,FALSE),'csapat-ranglista'!$A:$FP,EM$321,FALSE)/4),0)</f>
        <v>0</v>
      </c>
      <c r="EN129" s="223">
        <f>IFERROR(IF(RIGHT(VLOOKUP($A129,csapatok!$A:$NN,EN$320,FALSE),5)="Csere",VLOOKUP(LEFT(VLOOKUP($A129,csapatok!$A:$NN,EN$320,FALSE),LEN(VLOOKUP($A129,csapatok!$A:$NN,EN$320,FALSE))-6),'csapat-ranglista'!$A:$FP,EN$321,FALSE)/8,VLOOKUP(VLOOKUP($A129,csapatok!$A:$NN,EN$320,FALSE),'csapat-ranglista'!$A:$FP,EN$321,FALSE)/4),0)</f>
        <v>0</v>
      </c>
      <c r="EO129" s="223">
        <f>IFERROR(IF(RIGHT(VLOOKUP($A129,csapatok!$A:$NN,EO$320,FALSE),5)="Csere",VLOOKUP(LEFT(VLOOKUP($A129,csapatok!$A:$NN,EO$320,FALSE),LEN(VLOOKUP($A129,csapatok!$A:$NN,EO$320,FALSE))-6),'csapat-ranglista'!$A:$FP,EO$321,FALSE)/8,VLOOKUP(VLOOKUP($A129,csapatok!$A:$NN,EO$320,FALSE),'csapat-ranglista'!$A:$FP,EO$321,FALSE)/4),0)</f>
        <v>0</v>
      </c>
      <c r="EP129" s="223">
        <f>IFERROR(IF(RIGHT(VLOOKUP($A129,csapatok!$A:$NN,EP$320,FALSE),5)="Csere",VLOOKUP(LEFT(VLOOKUP($A129,csapatok!$A:$NN,EP$320,FALSE),LEN(VLOOKUP($A129,csapatok!$A:$NN,EP$320,FALSE))-6),'csapat-ranglista'!$A:$FP,EP$321,FALSE)/8,VLOOKUP(VLOOKUP($A129,csapatok!$A:$NN,EP$320,FALSE),'csapat-ranglista'!$A:$FP,EP$321,FALSE)/4),0)</f>
        <v>0</v>
      </c>
      <c r="EQ129" s="223">
        <f>IFERROR(IF(RIGHT(VLOOKUP($A129,csapatok!$A:$NN,EQ$320,FALSE),5)="Csere",VLOOKUP(LEFT(VLOOKUP($A129,csapatok!$A:$NN,EQ$320,FALSE),LEN(VLOOKUP($A129,csapatok!$A:$NN,EQ$320,FALSE))-6),'csapat-ranglista'!$A:$FP,EQ$321,FALSE)/8,VLOOKUP(VLOOKUP($A129,csapatok!$A:$NN,EQ$320,FALSE),'csapat-ranglista'!$A:$FP,EQ$321,FALSE)/4),0)</f>
        <v>0</v>
      </c>
      <c r="ER129" s="223">
        <f>IFERROR(IF(RIGHT(VLOOKUP($A129,csapatok!$A:$NN,ER$320,FALSE),5)="Csere",VLOOKUP(LEFT(VLOOKUP($A129,csapatok!$A:$NN,ER$320,FALSE),LEN(VLOOKUP($A129,csapatok!$A:$NN,ER$320,FALSE))-6),'csapat-ranglista'!$A:$FP,ER$321,FALSE)/8,VLOOKUP(VLOOKUP($A129,csapatok!$A:$NN,ER$320,FALSE),'csapat-ranglista'!$A:$FP,ER$321,FALSE)/4),0)</f>
        <v>0</v>
      </c>
      <c r="ES129" s="223">
        <f>IFERROR(IF(RIGHT(VLOOKUP($A129,csapatok!$A:$NN,ES$320,FALSE),5)="Csere",VLOOKUP(LEFT(VLOOKUP($A129,csapatok!$A:$NN,ES$320,FALSE),LEN(VLOOKUP($A129,csapatok!$A:$NN,ES$320,FALSE))-6),'csapat-ranglista'!$A:$FP,ES$321,FALSE)/8,VLOOKUP(VLOOKUP($A129,csapatok!$A:$NN,ES$320,FALSE),'csapat-ranglista'!$A:$FP,ES$321,FALSE)/4),0)</f>
        <v>0</v>
      </c>
      <c r="ET129" s="223">
        <f>IFERROR(IF(RIGHT(VLOOKUP($A129,csapatok!$A:$NN,ET$320,FALSE),5)="Csere",VLOOKUP(LEFT(VLOOKUP($A129,csapatok!$A:$NN,ET$320,FALSE),LEN(VLOOKUP($A129,csapatok!$A:$NN,ET$320,FALSE))-6),'csapat-ranglista'!$A:$FP,ET$321,FALSE)/8,VLOOKUP(VLOOKUP($A129,csapatok!$A:$NN,ET$320,FALSE),'csapat-ranglista'!$A:$FP,ET$321,FALSE)/4),0)</f>
        <v>0</v>
      </c>
      <c r="EU129" s="223">
        <f>IFERROR(IF(RIGHT(VLOOKUP($A129,csapatok!$A:$NN,EU$320,FALSE),5)="Csere",VLOOKUP(LEFT(VLOOKUP($A129,csapatok!$A:$NN,EU$320,FALSE),LEN(VLOOKUP($A129,csapatok!$A:$NN,EU$320,FALSE))-6),'csapat-ranglista'!$A:$FP,EU$321,FALSE)/8,VLOOKUP(VLOOKUP($A129,csapatok!$A:$NN,EU$320,FALSE),'csapat-ranglista'!$A:$FP,EU$321,FALSE)/4),0)</f>
        <v>0</v>
      </c>
      <c r="EV129" s="223">
        <f>IFERROR(IF(RIGHT(VLOOKUP($A129,csapatok!$A:$NN,EV$320,FALSE),5)="Csere",VLOOKUP(LEFT(VLOOKUP($A129,csapatok!$A:$NN,EV$320,FALSE),LEN(VLOOKUP($A129,csapatok!$A:$NN,EV$320,FALSE))-6),'csapat-ranglista'!$A:$FP,EV$321,FALSE)/8,VLOOKUP(VLOOKUP($A129,csapatok!$A:$NN,EV$320,FALSE),'csapat-ranglista'!$A:$FP,EV$321,FALSE)/4),0)</f>
        <v>0</v>
      </c>
      <c r="EW129" s="223">
        <f>IFERROR(IF(RIGHT(VLOOKUP($A129,csapatok!$A:$NN,EW$320,FALSE),5)="Csere",VLOOKUP(LEFT(VLOOKUP($A129,csapatok!$A:$NN,EW$320,FALSE),LEN(VLOOKUP($A129,csapatok!$A:$NN,EW$320,FALSE))-6),'csapat-ranglista'!$A:$FP,EW$321,FALSE)/8,VLOOKUP(VLOOKUP($A129,csapatok!$A:$NN,EW$320,FALSE),'csapat-ranglista'!$A:$FP,EW$321,FALSE)/4),0)</f>
        <v>0</v>
      </c>
      <c r="EX129" s="223">
        <f>IFERROR(IF(RIGHT(VLOOKUP($A129,csapatok!$A:$NN,EX$320,FALSE),5)="Csere",VLOOKUP(LEFT(VLOOKUP($A129,csapatok!$A:$NN,EX$320,FALSE),LEN(VLOOKUP($A129,csapatok!$A:$NN,EX$320,FALSE))-6),'csapat-ranglista'!$A:$FP,EX$321,FALSE)/8,VLOOKUP(VLOOKUP($A129,csapatok!$A:$NN,EX$320,FALSE),'csapat-ranglista'!$A:$FP,EX$321,FALSE)/4),0)</f>
        <v>0</v>
      </c>
      <c r="EY129" s="223">
        <f>IFERROR(IF(RIGHT(VLOOKUP($A129,csapatok!$A:$NN,EY$320,FALSE),5)="Csere",VLOOKUP(LEFT(VLOOKUP($A129,csapatok!$A:$NN,EY$320,FALSE),LEN(VLOOKUP($A129,csapatok!$A:$NN,EY$320,FALSE))-6),'csapat-ranglista'!$A:$FP,EY$321,FALSE)/8,VLOOKUP(VLOOKUP($A129,csapatok!$A:$NN,EY$320,FALSE),'csapat-ranglista'!$A:$FP,EY$321,FALSE)/4),0)</f>
        <v>0</v>
      </c>
      <c r="EZ129" s="223">
        <f>IFERROR(IF(RIGHT(VLOOKUP($A129,csapatok!$A:$NN,EZ$320,FALSE),5)="Csere",VLOOKUP(LEFT(VLOOKUP($A129,csapatok!$A:$NN,EZ$320,FALSE),LEN(VLOOKUP($A129,csapatok!$A:$NN,EZ$320,FALSE))-6),'csapat-ranglista'!$A:$FP,EZ$321,FALSE)/8,VLOOKUP(VLOOKUP($A129,csapatok!$A:$NN,EZ$320,FALSE),'csapat-ranglista'!$A:$FP,EZ$321,FALSE)/4),0)</f>
        <v>0</v>
      </c>
      <c r="FA129" s="223">
        <f>IFERROR(IF(RIGHT(VLOOKUP($A129,csapatok!$A:$NN,FA$320,FALSE),5)="Csere",VLOOKUP(LEFT(VLOOKUP($A129,csapatok!$A:$NN,FA$320,FALSE),LEN(VLOOKUP($A129,csapatok!$A:$NN,FA$320,FALSE))-6),'csapat-ranglista'!$A:$FP,FA$321,FALSE)/8,VLOOKUP(VLOOKUP($A129,csapatok!$A:$NN,FA$320,FALSE),'csapat-ranglista'!$A:$FP,FA$321,FALSE)/4),0)</f>
        <v>0</v>
      </c>
      <c r="FB129" s="223">
        <f>IFERROR(IF(RIGHT(VLOOKUP($A129,csapatok!$A:$NN,FB$320,FALSE),5)="Csere",VLOOKUP(LEFT(VLOOKUP($A129,csapatok!$A:$NN,FB$320,FALSE),LEN(VLOOKUP($A129,csapatok!$A:$NN,FB$320,FALSE))-6),'csapat-ranglista'!$A:$FP,FB$321,FALSE)/8,VLOOKUP(VLOOKUP($A129,csapatok!$A:$NN,FB$320,FALSE),'csapat-ranglista'!$A:$FP,FB$321,FALSE)/4),0)</f>
        <v>0</v>
      </c>
      <c r="FC129" s="223">
        <f>IFERROR(IF(RIGHT(VLOOKUP($A129,csapatok!$A:$NN,FC$320,FALSE),5)="Csere",VLOOKUP(LEFT(VLOOKUP($A129,csapatok!$A:$NN,FC$320,FALSE),LEN(VLOOKUP($A129,csapatok!$A:$NN,FC$320,FALSE))-6),'csapat-ranglista'!$A:$FP,FC$321,FALSE)/8,VLOOKUP(VLOOKUP($A129,csapatok!$A:$NN,FC$320,FALSE),'csapat-ranglista'!$A:$FP,FC$321,FALSE)/4),0)</f>
        <v>0</v>
      </c>
      <c r="FD129" s="224">
        <f>versenyek!$QY$11*IFERROR(VLOOKUP(VLOOKUP($A129,versenyek!QX:QZ,3,FALSE),szabalyok!$A$16:$B$23,2,FALSE)/4,0)</f>
        <v>0</v>
      </c>
      <c r="FE129" s="224">
        <f>versenyek!$RB$11*IFERROR(VLOOKUP(VLOOKUP($A129,versenyek!RA:RC,3,FALSE),szabalyok!$A$16:$B$23,2,FALSE)/4,0)</f>
        <v>0</v>
      </c>
      <c r="FF129" s="223">
        <f>IFERROR(IF(RIGHT(VLOOKUP($A129,csapatok!$A:$NN,FF$320,FALSE),5)="Csere",VLOOKUP(LEFT(VLOOKUP($A129,csapatok!$A:$NN,FF$320,FALSE),LEN(VLOOKUP($A129,csapatok!$A:$NN,FF$320,FALSE))-6),'csapat-ranglista'!$A:$FP,FF$321,FALSE)/8,VLOOKUP(VLOOKUP($A129,csapatok!$A:$NN,FF$320,FALSE),'csapat-ranglista'!$A:$FP,FF$321,FALSE)/4),0)</f>
        <v>0</v>
      </c>
      <c r="FG129" s="223">
        <f>IFERROR(IF(RIGHT(VLOOKUP($A129,csapatok!$A:$NN,FG$320,FALSE),5)="Csere",VLOOKUP(LEFT(VLOOKUP($A129,csapatok!$A:$NN,FG$320,FALSE),LEN(VLOOKUP($A129,csapatok!$A:$NN,FG$320,FALSE))-6),'csapat-ranglista'!$A:$FP,FG$321,FALSE)/8,VLOOKUP(VLOOKUP($A129,csapatok!$A:$NN,FG$320,FALSE),'csapat-ranglista'!$A:$FP,FG$321,FALSE)/4),0)</f>
        <v>0</v>
      </c>
      <c r="FH129" s="223">
        <f>IFERROR(IF(RIGHT(VLOOKUP($A129,csapatok!$A:$NN,FH$320,FALSE),5)="Csere",VLOOKUP(LEFT(VLOOKUP($A129,csapatok!$A:$NN,FH$320,FALSE),LEN(VLOOKUP($A129,csapatok!$A:$NN,FH$320,FALSE))-6),'csapat-ranglista'!$A:$FP,FH$321,FALSE)/8,VLOOKUP(VLOOKUP($A129,csapatok!$A:$NN,FH$320,FALSE),'csapat-ranglista'!$A:$FP,FH$321,FALSE)/4),0)</f>
        <v>0</v>
      </c>
      <c r="FI129" s="223">
        <f>IFERROR(IF(RIGHT(VLOOKUP($A129,csapatok!$A:$NN,FI$320,FALSE),5)="Csere",VLOOKUP(LEFT(VLOOKUP($A129,csapatok!$A:$NN,FI$320,FALSE),LEN(VLOOKUP($A129,csapatok!$A:$NN,FI$320,FALSE))-6),'csapat-ranglista'!$A:$FP,FI$321,FALSE)/8,VLOOKUP(VLOOKUP($A129,csapatok!$A:$NN,FI$320,FALSE),'csapat-ranglista'!$A:$FP,FI$321,FALSE)/4),0)</f>
        <v>0</v>
      </c>
      <c r="FJ129" s="223">
        <f>IFERROR(IF(RIGHT(VLOOKUP($A129,csapatok!$A:$NN,FJ$320,FALSE),5)="Csere",VLOOKUP(LEFT(VLOOKUP($A129,csapatok!$A:$NN,FJ$320,FALSE),LEN(VLOOKUP($A129,csapatok!$A:$NN,FJ$320,FALSE))-6),'csapat-ranglista'!$A:$FP,FJ$321,FALSE)/8,VLOOKUP(VLOOKUP($A129,csapatok!$A:$NN,FJ$320,FALSE),'csapat-ranglista'!$A:$FP,FJ$321,FALSE)/4),0)</f>
        <v>0</v>
      </c>
      <c r="FK129" s="223">
        <f>IFERROR(IF(RIGHT(VLOOKUP($A129,csapatok!$A:$NN,FK$320,FALSE),5)="Csere",VLOOKUP(LEFT(VLOOKUP($A129,csapatok!$A:$NN,FK$320,FALSE),LEN(VLOOKUP($A129,csapatok!$A:$NN,FK$320,FALSE))-6),'csapat-ranglista'!$A:$FP,FK$321,FALSE)/8,VLOOKUP(VLOOKUP($A129,csapatok!$A:$NN,FK$320,FALSE),'csapat-ranglista'!$A:$FP,FK$321,FALSE)/4),0)</f>
        <v>0</v>
      </c>
      <c r="FL129" s="223">
        <f>IFERROR(IF(RIGHT(VLOOKUP($A129,csapatok!$A:$NN,FL$320,FALSE),5)="Csere",VLOOKUP(LEFT(VLOOKUP($A129,csapatok!$A:$NN,FL$320,FALSE),LEN(VLOOKUP($A129,csapatok!$A:$NN,FL$320,FALSE))-6),'csapat-ranglista'!$A:$FP,FL$321,FALSE)/8,VLOOKUP(VLOOKUP($A129,csapatok!$A:$NN,FL$320,FALSE),'csapat-ranglista'!$A:$FP,FL$321,FALSE)/4),0)</f>
        <v>0</v>
      </c>
      <c r="FM129" s="223">
        <f>IFERROR(IF(RIGHT(VLOOKUP($A129,csapatok!$A:$NN,FM$320,FALSE),5)="Csere",VLOOKUP(LEFT(VLOOKUP($A129,csapatok!$A:$NN,FM$320,FALSE),LEN(VLOOKUP($A129,csapatok!$A:$NN,FM$320,FALSE))-6),'csapat-ranglista'!$A:$FP,FM$321,FALSE)/8,VLOOKUP(VLOOKUP($A129,csapatok!$A:$NN,FM$320,FALSE),'csapat-ranglista'!$A:$FP,FM$321,FALSE)/4),0)</f>
        <v>0</v>
      </c>
      <c r="FN129" s="223">
        <f>IFERROR(IF(RIGHT(VLOOKUP($A129,csapatok!$A:$NN,FN$320,FALSE),5)="Csere",VLOOKUP(LEFT(VLOOKUP($A129,csapatok!$A:$NN,FN$320,FALSE),LEN(VLOOKUP($A129,csapatok!$A:$NN,FN$320,FALSE))-6),'csapat-ranglista'!$A:$FP,FN$321,FALSE)/8,VLOOKUP(VLOOKUP($A129,csapatok!$A:$NN,FN$320,FALSE),'csapat-ranglista'!$A:$FP,FN$321,FALSE)/4),0)</f>
        <v>0</v>
      </c>
      <c r="FO129" s="223">
        <f>IFERROR(IF(RIGHT(VLOOKUP($A129,csapatok!$A:$NN,FO$320,FALSE),5)="Csere",VLOOKUP(LEFT(VLOOKUP($A129,csapatok!$A:$NN,FO$320,FALSE),LEN(VLOOKUP($A129,csapatok!$A:$NN,FO$320,FALSE))-6),'csapat-ranglista'!$A:$FP,FO$321,FALSE)/8,VLOOKUP(VLOOKUP($A129,csapatok!$A:$NN,FO$320,FALSE),'csapat-ranglista'!$A:$FP,FO$321,FALSE)/4),0)</f>
        <v>0</v>
      </c>
      <c r="FP129" s="223">
        <f>IFERROR(IF(RIGHT(VLOOKUP($A129,csapatok!$A:$NN,FP$320,FALSE),5)="Csere",VLOOKUP(LEFT(VLOOKUP($A129,csapatok!$A:$NN,FP$320,FALSE),LEN(VLOOKUP($A129,csapatok!$A:$NN,FP$320,FALSE))-6),'csapat-ranglista'!$A:$FP,FP$321,FALSE)/8,VLOOKUP(VLOOKUP($A129,csapatok!$A:$NN,FP$320,FALSE),'csapat-ranglista'!$A:$FP,FP$321,FALSE)/4),0)</f>
        <v>0</v>
      </c>
      <c r="FQ129" s="223">
        <f>IFERROR(IF(RIGHT(VLOOKUP($A129,csapatok!$A:$NN,FQ$320,FALSE),5)="Csere",VLOOKUP(LEFT(VLOOKUP($A129,csapatok!$A:$NN,FQ$320,FALSE),LEN(VLOOKUP($A129,csapatok!$A:$NN,FQ$320,FALSE))-6),'csapat-ranglista'!$A:$FP,FQ$321,FALSE)/8,VLOOKUP(VLOOKUP($A129,csapatok!$A:$NN,FQ$320,FALSE),'csapat-ranglista'!$A:$FP,FQ$321,FALSE)/4),0)</f>
        <v>0</v>
      </c>
      <c r="FR129" s="223">
        <f>IFERROR(IF(RIGHT(VLOOKUP($A129,csapatok!$A:$NN,FR$320,FALSE),5)="Csere",VLOOKUP(LEFT(VLOOKUP($A129,csapatok!$A:$NN,FR$320,FALSE),LEN(VLOOKUP($A129,csapatok!$A:$NN,FR$320,FALSE))-6),'csapat-ranglista'!$A:$FP,FR$321,FALSE)/8,VLOOKUP(VLOOKUP($A129,csapatok!$A:$NN,FR$320,FALSE),'csapat-ranglista'!$A:$FP,FR$321,FALSE)/4),0)</f>
        <v>0</v>
      </c>
      <c r="FS129" s="223">
        <f>IFERROR(IF(RIGHT(VLOOKUP($A129,csapatok!$A:$NN,FS$320,FALSE),5)="Csere",VLOOKUP(LEFT(VLOOKUP($A129,csapatok!$A:$NN,FS$320,FALSE),LEN(VLOOKUP($A129,csapatok!$A:$NN,FS$320,FALSE))-6),'csapat-ranglista'!$A:$FP,FS$321,FALSE)/8,VLOOKUP(VLOOKUP($A129,csapatok!$A:$NN,FS$320,FALSE),'csapat-ranglista'!$A:$FP,FS$321,FALSE)/4),0)</f>
        <v>0</v>
      </c>
      <c r="FT129" s="223">
        <f>IFERROR(IF(RIGHT(VLOOKUP($A129,csapatok!$A:$NN,FT$320,FALSE),5)="Csere",VLOOKUP(LEFT(VLOOKUP($A129,csapatok!$A:$NN,FT$320,FALSE),LEN(VLOOKUP($A129,csapatok!$A:$NN,FT$320,FALSE))-6),'csapat-ranglista'!$A:$FP,FT$321,FALSE)/8,VLOOKUP(VLOOKUP($A129,csapatok!$A:$NN,FT$320,FALSE),'csapat-ranglista'!$A:$FP,FT$321,FALSE)/4),0)</f>
        <v>0</v>
      </c>
      <c r="FU129" s="223">
        <f>IFERROR(IF(RIGHT(VLOOKUP($A129,csapatok!$A:$NN,FU$320,FALSE),5)="Csere",VLOOKUP(LEFT(VLOOKUP($A129,csapatok!$A:$NN,FU$320,FALSE),LEN(VLOOKUP($A129,csapatok!$A:$NN,FU$320,FALSE))-6),'csapat-ranglista'!$A:$FP,FU$321,FALSE)/8,VLOOKUP(VLOOKUP($A129,csapatok!$A:$NN,FU$320,FALSE),'csapat-ranglista'!$A:$FP,FU$321,FALSE)/4),0)</f>
        <v>0.83973749826991506</v>
      </c>
      <c r="FV129" s="223">
        <f>IFERROR(IF(RIGHT(VLOOKUP($A129,csapatok!$A:$NN,FV$320,FALSE),5)="Csere",VLOOKUP(LEFT(VLOOKUP($A129,csapatok!$A:$NN,FV$320,FALSE),LEN(VLOOKUP($A129,csapatok!$A:$NN,FV$320,FALSE))-6),'csapat-ranglista'!$A:$FP,FV$321,FALSE)/8,VLOOKUP(VLOOKUP($A129,csapatok!$A:$NN,FV$320,FALSE),'csapat-ranglista'!$A:$FP,FV$321,FALSE)/4),0)</f>
        <v>0</v>
      </c>
      <c r="FW129" s="223">
        <f>IFERROR(IF(RIGHT(VLOOKUP($A129,csapatok!$A:$NN,FW$320,FALSE),5)="Csere",VLOOKUP(LEFT(VLOOKUP($A129,csapatok!$A:$NN,FW$320,FALSE),LEN(VLOOKUP($A129,csapatok!$A:$NN,FW$320,FALSE))-6),'csapat-ranglista'!$A:$FP,FW$321,FALSE)/8,VLOOKUP(VLOOKUP($A129,csapatok!$A:$NN,FW$320,FALSE),'csapat-ranglista'!$A:$FP,FW$321,FALSE)/4),0)</f>
        <v>0</v>
      </c>
      <c r="FX129" s="223">
        <f>IFERROR(IF(RIGHT(VLOOKUP($A129,csapatok!$A:$NN,FX$320,FALSE),5)="Csere",VLOOKUP(LEFT(VLOOKUP($A129,csapatok!$A:$NN,FX$320,FALSE),LEN(VLOOKUP($A129,csapatok!$A:$NN,FX$320,FALSE))-6),'csapat-ranglista'!$A:$FP,FX$321,FALSE)/8,VLOOKUP(VLOOKUP($A129,csapatok!$A:$NN,FX$320,FALSE),'csapat-ranglista'!$A:$FP,FX$321,FALSE)/4),0)</f>
        <v>0</v>
      </c>
      <c r="FY129" s="223">
        <f>IFERROR(IF(RIGHT(VLOOKUP($A129,csapatok!$A:$NN,FY$320,FALSE),5)="Csere",VLOOKUP(LEFT(VLOOKUP($A129,csapatok!$A:$NN,FY$320,FALSE),LEN(VLOOKUP($A129,csapatok!$A:$NN,FY$320,FALSE))-6),'csapat-ranglista'!$A:$FP,FY$321,FALSE)/8,VLOOKUP(VLOOKUP($A129,csapatok!$A:$NN,FY$320,FALSE),'csapat-ranglista'!$A:$FP,FY$321,FALSE)/4),0)</f>
        <v>0</v>
      </c>
      <c r="FZ129" s="223">
        <f>IFERROR(IF(RIGHT(VLOOKUP($A129,csapatok!$A:$NN,FZ$320,FALSE),5)="Csere",VLOOKUP(LEFT(VLOOKUP($A129,csapatok!$A:$NN,FZ$320,FALSE),LEN(VLOOKUP($A129,csapatok!$A:$NN,FZ$320,FALSE))-6),'csapat-ranglista'!$A:$FP,FZ$321,FALSE)/8,VLOOKUP(VLOOKUP($A129,csapatok!$A:$NN,FZ$320,FALSE),'csapat-ranglista'!$A:$FP,FZ$321,FALSE)/4),0)</f>
        <v>0</v>
      </c>
      <c r="GA129" s="223">
        <f>IFERROR(IF(RIGHT(VLOOKUP($A129,csapatok!$A:$NN,GA$320,FALSE),5)="Csere",VLOOKUP(LEFT(VLOOKUP($A129,csapatok!$A:$NN,GA$320,FALSE),LEN(VLOOKUP($A129,csapatok!$A:$NN,GA$320,FALSE))-6),'csapat-ranglista'!$A:$FP,GA$321,FALSE)/8,VLOOKUP(VLOOKUP($A129,csapatok!$A:$NN,GA$320,FALSE),'csapat-ranglista'!$A:$FP,GA$321,FALSE)/4),0)</f>
        <v>0</v>
      </c>
      <c r="GB129" s="223">
        <f>IFERROR(IF(RIGHT(VLOOKUP($A129,csapatok!$A:$NN,GB$320,FALSE),5)="Csere",VLOOKUP(LEFT(VLOOKUP($A129,csapatok!$A:$NN,GB$320,FALSE),LEN(VLOOKUP($A129,csapatok!$A:$NN,GB$320,FALSE))-6),'csapat-ranglista'!$A:$FP,GB$321,FALSE)/8,VLOOKUP(VLOOKUP($A129,csapatok!$A:$NN,GB$320,FALSE),'csapat-ranglista'!$A:$FP,GB$321,FALSE)/4),0)</f>
        <v>0</v>
      </c>
      <c r="GC129" s="223">
        <f>IFERROR(IF(RIGHT(VLOOKUP($A129,csapatok!$A:$NN,GC$320,FALSE),5)="Csere",VLOOKUP(LEFT(VLOOKUP($A129,csapatok!$A:$NN,GC$320,FALSE),LEN(VLOOKUP($A129,csapatok!$A:$NN,GC$320,FALSE))-6),'csapat-ranglista'!$A:$FP,GC$321,FALSE)/8,VLOOKUP(VLOOKUP($A129,csapatok!$A:$NN,GC$320,FALSE),'csapat-ranglista'!$A:$FP,GC$321,FALSE)/4),0)</f>
        <v>0</v>
      </c>
      <c r="GD129" s="247">
        <f>SUM(EQ129:GC129)</f>
        <v>0.83973749826991506</v>
      </c>
    </row>
    <row r="130" spans="1:186">
      <c r="A130" s="32" t="s">
        <v>170</v>
      </c>
      <c r="B130" s="2">
        <v>27404</v>
      </c>
      <c r="C130" s="131" t="str">
        <f>IF(B130=0,"",IF(B130&lt;$C$1,"felnőtt","ifi"))</f>
        <v>felnőtt</v>
      </c>
      <c r="D130" s="32" t="s">
        <v>101</v>
      </c>
      <c r="E130" s="45">
        <v>3.8</v>
      </c>
      <c r="F130" s="32">
        <v>0</v>
      </c>
      <c r="G130" s="32">
        <v>2.2382692721545214</v>
      </c>
      <c r="H130" s="32">
        <v>6.3392787260540029</v>
      </c>
      <c r="I130" s="32">
        <v>0</v>
      </c>
      <c r="J130" s="32">
        <v>16.446878781795355</v>
      </c>
      <c r="K130" s="32">
        <v>0</v>
      </c>
      <c r="L130" s="32">
        <v>0</v>
      </c>
      <c r="M130" s="32">
        <v>0</v>
      </c>
      <c r="N130" s="32">
        <v>0</v>
      </c>
      <c r="O130" s="32">
        <v>16.935025887934827</v>
      </c>
      <c r="P130" s="32">
        <v>0</v>
      </c>
      <c r="Q130" s="32">
        <v>0</v>
      </c>
      <c r="R130" s="32">
        <v>0</v>
      </c>
      <c r="S130" s="32">
        <v>3.4704598146746672</v>
      </c>
      <c r="T130" s="32">
        <v>0</v>
      </c>
      <c r="U130" s="32">
        <v>0</v>
      </c>
      <c r="V130" s="32">
        <v>0</v>
      </c>
      <c r="W130" s="32">
        <v>2.6092691511251238</v>
      </c>
      <c r="X130" s="32">
        <f>IFERROR(IF(RIGHT(VLOOKUP($A130,csapatok!$A:$BL,X$320,FALSE),5)="Csere",VLOOKUP(LEFT(VLOOKUP($A130,csapatok!$A:$BL,X$320,FALSE),LEN(VLOOKUP($A130,csapatok!$A:$BL,X$320,FALSE))-6),'csapat-ranglista'!$A:$FP,X$321,FALSE)/8,VLOOKUP(VLOOKUP($A130,csapatok!$A:$BL,X$320,FALSE),'csapat-ranglista'!$A:$FP,X$321,FALSE)/4),0)</f>
        <v>0</v>
      </c>
      <c r="Y130" s="32">
        <f>IFERROR(IF(RIGHT(VLOOKUP($A130,csapatok!$A:$BL,Y$320,FALSE),5)="Csere",VLOOKUP(LEFT(VLOOKUP($A130,csapatok!$A:$BL,Y$320,FALSE),LEN(VLOOKUP($A130,csapatok!$A:$BL,Y$320,FALSE))-6),'csapat-ranglista'!$A:$FP,Y$321,FALSE)/8,VLOOKUP(VLOOKUP($A130,csapatok!$A:$BL,Y$320,FALSE),'csapat-ranglista'!$A:$FP,Y$321,FALSE)/4),0)</f>
        <v>0</v>
      </c>
      <c r="Z130" s="32">
        <f>IFERROR(IF(RIGHT(VLOOKUP($A130,csapatok!$A:$BL,Z$320,FALSE),5)="Csere",VLOOKUP(LEFT(VLOOKUP($A130,csapatok!$A:$BL,Z$320,FALSE),LEN(VLOOKUP($A130,csapatok!$A:$BL,Z$320,FALSE))-6),'csapat-ranglista'!$A:$FP,Z$321,FALSE)/8,VLOOKUP(VLOOKUP($A130,csapatok!$A:$BL,Z$320,FALSE),'csapat-ranglista'!$A:$FP,Z$321,FALSE)/4),0)</f>
        <v>9.7265067157778997</v>
      </c>
      <c r="AA130" s="32">
        <f>IFERROR(IF(RIGHT(VLOOKUP($A130,csapatok!$A:$BL,AA$320,FALSE),5)="Csere",VLOOKUP(LEFT(VLOOKUP($A130,csapatok!$A:$BL,AA$320,FALSE),LEN(VLOOKUP($A130,csapatok!$A:$BL,AA$320,FALSE))-6),'csapat-ranglista'!$A:$FP,AA$321,FALSE)/8,VLOOKUP(VLOOKUP($A130,csapatok!$A:$BL,AA$320,FALSE),'csapat-ranglista'!$A:$FP,AA$321,FALSE)/4),0)</f>
        <v>0</v>
      </c>
      <c r="AB130" s="223">
        <f>IFERROR(IF(RIGHT(VLOOKUP($A130,csapatok!$A:$BL,AB$320,FALSE),5)="Csere",VLOOKUP(LEFT(VLOOKUP($A130,csapatok!$A:$BL,AB$320,FALSE),LEN(VLOOKUP($A130,csapatok!$A:$BL,AB$320,FALSE))-6),'csapat-ranglista'!$A:$FP,AB$321,FALSE)/8,VLOOKUP(VLOOKUP($A130,csapatok!$A:$BL,AB$320,FALSE),'csapat-ranglista'!$A:$FP,AB$321,FALSE)/4),0)</f>
        <v>0</v>
      </c>
      <c r="AC130" s="223">
        <f>IFERROR(IF(RIGHT(VLOOKUP($A130,csapatok!$A:$BL,AC$320,FALSE),5)="Csere",VLOOKUP(LEFT(VLOOKUP($A130,csapatok!$A:$BL,AC$320,FALSE),LEN(VLOOKUP($A130,csapatok!$A:$BL,AC$320,FALSE))-6),'csapat-ranglista'!$A:$FP,AC$321,FALSE)/8,VLOOKUP(VLOOKUP($A130,csapatok!$A:$BL,AC$320,FALSE),'csapat-ranglista'!$A:$FP,AC$321,FALSE)/4),0)</f>
        <v>4.0997706422018343</v>
      </c>
      <c r="AD130" s="223">
        <f>IFERROR(IF(RIGHT(VLOOKUP($A130,csapatok!$A:$BL,AD$320,FALSE),5)="Csere",VLOOKUP(LEFT(VLOOKUP($A130,csapatok!$A:$BL,AD$320,FALSE),LEN(VLOOKUP($A130,csapatok!$A:$BL,AD$320,FALSE))-6),'csapat-ranglista'!$A:$FP,AD$321,FALSE)/8,VLOOKUP(VLOOKUP($A130,csapatok!$A:$BL,AD$320,FALSE),'csapat-ranglista'!$A:$FP,AD$321,FALSE)/4),0)</f>
        <v>0</v>
      </c>
      <c r="AE130" s="223">
        <f>IFERROR(IF(RIGHT(VLOOKUP($A130,csapatok!$A:$BL,AE$320,FALSE),5)="Csere",VLOOKUP(LEFT(VLOOKUP($A130,csapatok!$A:$BL,AE$320,FALSE),LEN(VLOOKUP($A130,csapatok!$A:$BL,AE$320,FALSE))-6),'csapat-ranglista'!$A:$FP,AE$321,FALSE)/8,VLOOKUP(VLOOKUP($A130,csapatok!$A:$BL,AE$320,FALSE),'csapat-ranglista'!$A:$FP,AE$321,FALSE)/4),0)</f>
        <v>0</v>
      </c>
      <c r="AF130" s="223">
        <f>IFERROR(IF(RIGHT(VLOOKUP($A130,csapatok!$A:$BL,AF$320,FALSE),5)="Csere",VLOOKUP(LEFT(VLOOKUP($A130,csapatok!$A:$BL,AF$320,FALSE),LEN(VLOOKUP($A130,csapatok!$A:$BL,AF$320,FALSE))-6),'csapat-ranglista'!$A:$FP,AF$321,FALSE)/8,VLOOKUP(VLOOKUP($A130,csapatok!$A:$BL,AF$320,FALSE),'csapat-ranglista'!$A:$FP,AF$321,FALSE)/4),0)</f>
        <v>0</v>
      </c>
      <c r="AG130" s="223">
        <f>IFERROR(IF(RIGHT(VLOOKUP($A130,csapatok!$A:$BL,AG$320,FALSE),5)="Csere",VLOOKUP(LEFT(VLOOKUP($A130,csapatok!$A:$BL,AG$320,FALSE),LEN(VLOOKUP($A130,csapatok!$A:$BL,AG$320,FALSE))-6),'csapat-ranglista'!$A:$FP,AG$321,FALSE)/8,VLOOKUP(VLOOKUP($A130,csapatok!$A:$BL,AG$320,FALSE),'csapat-ranglista'!$A:$FP,AG$321,FALSE)/4),0)</f>
        <v>6.1233005446334268</v>
      </c>
      <c r="AH130" s="223">
        <f>IFERROR(IF(RIGHT(VLOOKUP($A130,csapatok!$A:$BL,AH$320,FALSE),5)="Csere",VLOOKUP(LEFT(VLOOKUP($A130,csapatok!$A:$BL,AH$320,FALSE),LEN(VLOOKUP($A130,csapatok!$A:$BL,AH$320,FALSE))-6),'csapat-ranglista'!$A:$FP,AH$321,FALSE)/8,VLOOKUP(VLOOKUP($A130,csapatok!$A:$BL,AH$320,FALSE),'csapat-ranglista'!$A:$FP,AH$321,FALSE)/4),0)</f>
        <v>0</v>
      </c>
      <c r="AI130" s="223">
        <f>IFERROR(IF(RIGHT(VLOOKUP($A130,csapatok!$A:$BL,AI$320,FALSE),5)="Csere",VLOOKUP(LEFT(VLOOKUP($A130,csapatok!$A:$BL,AI$320,FALSE),LEN(VLOOKUP($A130,csapatok!$A:$BL,AI$320,FALSE))-6),'csapat-ranglista'!$A:$FP,AI$321,FALSE)/8,VLOOKUP(VLOOKUP($A130,csapatok!$A:$BL,AI$320,FALSE),'csapat-ranglista'!$A:$FP,AI$321,FALSE)/4),0)</f>
        <v>0</v>
      </c>
      <c r="AJ130" s="223">
        <f>IFERROR(IF(RIGHT(VLOOKUP($A130,csapatok!$A:$BL,AJ$320,FALSE),5)="Csere",VLOOKUP(LEFT(VLOOKUP($A130,csapatok!$A:$BL,AJ$320,FALSE),LEN(VLOOKUP($A130,csapatok!$A:$BL,AJ$320,FALSE))-6),'csapat-ranglista'!$A:$FP,AJ$321,FALSE)/8,VLOOKUP(VLOOKUP($A130,csapatok!$A:$BL,AJ$320,FALSE),'csapat-ranglista'!$A:$FP,AJ$321,FALSE)/2),0)</f>
        <v>0</v>
      </c>
      <c r="AK130" s="223">
        <f>IFERROR(IF(RIGHT(VLOOKUP($A130,csapatok!$A:$CN,AK$320,FALSE),5)="Csere",VLOOKUP(LEFT(VLOOKUP($A130,csapatok!$A:$CN,AK$320,FALSE),LEN(VLOOKUP($A130,csapatok!$A:$CN,AK$320,FALSE))-6),'csapat-ranglista'!$A:$FP,AK$321,FALSE)/8,VLOOKUP(VLOOKUP($A130,csapatok!$A:$CN,AK$320,FALSE),'csapat-ranglista'!$A:$FP,AK$321,FALSE)/4),0)</f>
        <v>0</v>
      </c>
      <c r="AL130" s="223">
        <f>IFERROR(IF(RIGHT(VLOOKUP($A130,csapatok!$A:$CN,AL$320,FALSE),5)="Csere",VLOOKUP(LEFT(VLOOKUP($A130,csapatok!$A:$CN,AL$320,FALSE),LEN(VLOOKUP($A130,csapatok!$A:$CN,AL$320,FALSE))-6),'csapat-ranglista'!$A:$FP,AL$321,FALSE)/8,VLOOKUP(VLOOKUP($A130,csapatok!$A:$CN,AL$320,FALSE),'csapat-ranglista'!$A:$FP,AL$321,FALSE)/4),0)</f>
        <v>0</v>
      </c>
      <c r="AM130" s="223">
        <f>IFERROR(IF(RIGHT(VLOOKUP($A130,csapatok!$A:$CN,AM$320,FALSE),5)="Csere",VLOOKUP(LEFT(VLOOKUP($A130,csapatok!$A:$CN,AM$320,FALSE),LEN(VLOOKUP($A130,csapatok!$A:$CN,AM$320,FALSE))-6),'csapat-ranglista'!$A:$FP,AM$321,FALSE)/8,VLOOKUP(VLOOKUP($A130,csapatok!$A:$CN,AM$320,FALSE),'csapat-ranglista'!$A:$FP,AM$321,FALSE)/4),0)</f>
        <v>2.1842175242653901</v>
      </c>
      <c r="AN130" s="223">
        <f>IFERROR(IF(RIGHT(VLOOKUP($A130,csapatok!$A:$CN,AN$320,FALSE),5)="Csere",VLOOKUP(LEFT(VLOOKUP($A130,csapatok!$A:$CN,AN$320,FALSE),LEN(VLOOKUP($A130,csapatok!$A:$CN,AN$320,FALSE))-6),'csapat-ranglista'!$A:$FP,AN$321,FALSE)/8,VLOOKUP(VLOOKUP($A130,csapatok!$A:$CN,AN$320,FALSE),'csapat-ranglista'!$A:$FP,AN$321,FALSE)/4),0)</f>
        <v>0</v>
      </c>
      <c r="AO130" s="223">
        <f>IFERROR(IF(RIGHT(VLOOKUP($A130,csapatok!$A:$CN,AO$320,FALSE),5)="Csere",VLOOKUP(LEFT(VLOOKUP($A130,csapatok!$A:$CN,AO$320,FALSE),LEN(VLOOKUP($A130,csapatok!$A:$CN,AO$320,FALSE))-6),'csapat-ranglista'!$A:$FP,AO$321,FALSE)/8,VLOOKUP(VLOOKUP($A130,csapatok!$A:$CN,AO$320,FALSE),'csapat-ranglista'!$A:$FP,AO$321,FALSE)/4),0)</f>
        <v>0</v>
      </c>
      <c r="AP130" s="223">
        <f>IFERROR(IF(RIGHT(VLOOKUP($A130,csapatok!$A:$CN,AP$320,FALSE),5)="Csere",VLOOKUP(LEFT(VLOOKUP($A130,csapatok!$A:$CN,AP$320,FALSE),LEN(VLOOKUP($A130,csapatok!$A:$CN,AP$320,FALSE))-6),'csapat-ranglista'!$A:$FP,AP$321,FALSE)/8,VLOOKUP(VLOOKUP($A130,csapatok!$A:$CN,AP$320,FALSE),'csapat-ranglista'!$A:$FP,AP$321,FALSE)/4),0)</f>
        <v>2.5427843223584099</v>
      </c>
      <c r="AQ130" s="223">
        <f>IFERROR(IF(RIGHT(VLOOKUP($A130,csapatok!$A:$CN,AQ$320,FALSE),5)="Csere",VLOOKUP(LEFT(VLOOKUP($A130,csapatok!$A:$CN,AQ$320,FALSE),LEN(VLOOKUP($A130,csapatok!$A:$CN,AQ$320,FALSE))-6),'csapat-ranglista'!$A:$FP,AQ$321,FALSE)/8,VLOOKUP(VLOOKUP($A130,csapatok!$A:$CN,AQ$320,FALSE),'csapat-ranglista'!$A:$FP,AQ$321,FALSE)/4),0)</f>
        <v>0</v>
      </c>
      <c r="AR130" s="223">
        <f>IFERROR(IF(RIGHT(VLOOKUP($A130,csapatok!$A:$CN,AR$320,FALSE),5)="Csere",VLOOKUP(LEFT(VLOOKUP($A130,csapatok!$A:$CN,AR$320,FALSE),LEN(VLOOKUP($A130,csapatok!$A:$CN,AR$320,FALSE))-6),'csapat-ranglista'!$A:$FP,AR$321,FALSE)/8,VLOOKUP(VLOOKUP($A130,csapatok!$A:$CN,AR$320,FALSE),'csapat-ranglista'!$A:$FP,AR$321,FALSE)/4),0)</f>
        <v>0</v>
      </c>
      <c r="AS130" s="223">
        <f>IFERROR(IF(RIGHT(VLOOKUP($A130,csapatok!$A:$CN,AS$320,FALSE),5)="Csere",VLOOKUP(LEFT(VLOOKUP($A130,csapatok!$A:$CN,AS$320,FALSE),LEN(VLOOKUP($A130,csapatok!$A:$CN,AS$320,FALSE))-6),'csapat-ranglista'!$A:$FP,AS$321,FALSE)/8,VLOOKUP(VLOOKUP($A130,csapatok!$A:$CN,AS$320,FALSE),'csapat-ranglista'!$A:$FP,AS$321,FALSE)/4),0)</f>
        <v>0</v>
      </c>
      <c r="AT130" s="223">
        <f>IFERROR(IF(RIGHT(VLOOKUP($A130,csapatok!$A:$CN,AT$320,FALSE),5)="Csere",VLOOKUP(LEFT(VLOOKUP($A130,csapatok!$A:$CN,AT$320,FALSE),LEN(VLOOKUP($A130,csapatok!$A:$CN,AT$320,FALSE))-6),'csapat-ranglista'!$A:$FP,AT$321,FALSE)/8,VLOOKUP(VLOOKUP($A130,csapatok!$A:$CN,AT$320,FALSE),'csapat-ranglista'!$A:$FP,AT$321,FALSE)/4),0)</f>
        <v>22.453830857740957</v>
      </c>
      <c r="AU130" s="223">
        <f>IFERROR(IF(RIGHT(VLOOKUP($A130,csapatok!$A:$CN,AU$320,FALSE),5)="Csere",VLOOKUP(LEFT(VLOOKUP($A130,csapatok!$A:$CN,AU$320,FALSE),LEN(VLOOKUP($A130,csapatok!$A:$CN,AU$320,FALSE))-6),'csapat-ranglista'!$A:$FP,AU$321,FALSE)/8,VLOOKUP(VLOOKUP($A130,csapatok!$A:$CN,AU$320,FALSE),'csapat-ranglista'!$A:$FP,AU$321,FALSE)/4),0)</f>
        <v>0</v>
      </c>
      <c r="AV130" s="223">
        <f>IFERROR(IF(RIGHT(VLOOKUP($A130,csapatok!$A:$CN,AV$320,FALSE),5)="Csere",VLOOKUP(LEFT(VLOOKUP($A130,csapatok!$A:$CN,AV$320,FALSE),LEN(VLOOKUP($A130,csapatok!$A:$CN,AV$320,FALSE))-6),'csapat-ranglista'!$A:$FP,AV$321,FALSE)/8,VLOOKUP(VLOOKUP($A130,csapatok!$A:$CN,AV$320,FALSE),'csapat-ranglista'!$A:$FP,AV$321,FALSE)/4),0)</f>
        <v>0</v>
      </c>
      <c r="AW130" s="223">
        <f>IFERROR(IF(RIGHT(VLOOKUP($A130,csapatok!$A:$CN,AW$320,FALSE),5)="Csere",VLOOKUP(LEFT(VLOOKUP($A130,csapatok!$A:$CN,AW$320,FALSE),LEN(VLOOKUP($A130,csapatok!$A:$CN,AW$320,FALSE))-6),'csapat-ranglista'!$A:$FP,AW$321,FALSE)/8,VLOOKUP(VLOOKUP($A130,csapatok!$A:$CN,AW$320,FALSE),'csapat-ranglista'!$A:$FP,AW$321,FALSE)/4),0)</f>
        <v>0</v>
      </c>
      <c r="AX130" s="223">
        <f>IFERROR(IF(RIGHT(VLOOKUP($A130,csapatok!$A:$CN,AX$320,FALSE),5)="Csere",VLOOKUP(LEFT(VLOOKUP($A130,csapatok!$A:$CN,AX$320,FALSE),LEN(VLOOKUP($A130,csapatok!$A:$CN,AX$320,FALSE))-6),'csapat-ranglista'!$A:$FP,AX$321,FALSE)/8,VLOOKUP(VLOOKUP($A130,csapatok!$A:$CN,AX$320,FALSE),'csapat-ranglista'!$A:$FP,AX$321,FALSE)/4),0)</f>
        <v>0</v>
      </c>
      <c r="AY130" s="223">
        <f>IFERROR(IF(RIGHT(VLOOKUP($A130,csapatok!$A:$NN,AY$320,FALSE),5)="Csere",VLOOKUP(LEFT(VLOOKUP($A130,csapatok!$A:$NN,AY$320,FALSE),LEN(VLOOKUP($A130,csapatok!$A:$NN,AY$320,FALSE))-6),'csapat-ranglista'!$A:$FP,AY$321,FALSE)/8,VLOOKUP(VLOOKUP($A130,csapatok!$A:$NN,AY$320,FALSE),'csapat-ranglista'!$A:$FP,AY$321,FALSE)/4),0)</f>
        <v>0</v>
      </c>
      <c r="AZ130" s="223">
        <f>IFERROR(IF(RIGHT(VLOOKUP($A130,csapatok!$A:$NN,AZ$320,FALSE),5)="Csere",VLOOKUP(LEFT(VLOOKUP($A130,csapatok!$A:$NN,AZ$320,FALSE),LEN(VLOOKUP($A130,csapatok!$A:$NN,AZ$320,FALSE))-6),'csapat-ranglista'!$A:$FP,AZ$321,FALSE)/8,VLOOKUP(VLOOKUP($A130,csapatok!$A:$NN,AZ$320,FALSE),'csapat-ranglista'!$A:$FP,AZ$321,FALSE)/4),0)</f>
        <v>0</v>
      </c>
      <c r="BA130" s="223">
        <f>IFERROR(IF(RIGHT(VLOOKUP($A130,csapatok!$A:$NN,BA$320,FALSE),5)="Csere",VLOOKUP(LEFT(VLOOKUP($A130,csapatok!$A:$NN,BA$320,FALSE),LEN(VLOOKUP($A130,csapatok!$A:$NN,BA$320,FALSE))-6),'csapat-ranglista'!$A:$FP,BA$321,FALSE)/8,VLOOKUP(VLOOKUP($A130,csapatok!$A:$NN,BA$320,FALSE),'csapat-ranglista'!$A:$FP,BA$321,FALSE)/4),0)</f>
        <v>12.664037007837685</v>
      </c>
      <c r="BB130" s="223">
        <f>IFERROR(IF(RIGHT(VLOOKUP($A130,csapatok!$A:$NN,BB$320,FALSE),5)="Csere",VLOOKUP(LEFT(VLOOKUP($A130,csapatok!$A:$NN,BB$320,FALSE),LEN(VLOOKUP($A130,csapatok!$A:$NN,BB$320,FALSE))-6),'csapat-ranglista'!$A:$FP,BB$321,FALSE)/8,VLOOKUP(VLOOKUP($A130,csapatok!$A:$NN,BB$320,FALSE),'csapat-ranglista'!$A:$FP,BB$321,FALSE)/4),0)</f>
        <v>0</v>
      </c>
      <c r="BC130" s="224">
        <f>versenyek!$ES$11*IFERROR(VLOOKUP(VLOOKUP($A130,versenyek!ER:ET,3,FALSE),szabalyok!$A$16:$B$23,2,FALSE)/4,0)</f>
        <v>0</v>
      </c>
      <c r="BD130" s="224">
        <f>versenyek!$EV$11*IFERROR(VLOOKUP(VLOOKUP($A130,versenyek!EU:EW,3,FALSE),szabalyok!$A$16:$B$23,2,FALSE)/4,0)</f>
        <v>0</v>
      </c>
      <c r="BE130" s="223">
        <f>IFERROR(IF(RIGHT(VLOOKUP($A130,csapatok!$A:$NN,BE$320,FALSE),5)="Csere",VLOOKUP(LEFT(VLOOKUP($A130,csapatok!$A:$NN,BE$320,FALSE),LEN(VLOOKUP($A130,csapatok!$A:$NN,BE$320,FALSE))-6),'csapat-ranglista'!$A:$FP,BE$321,FALSE)/8,VLOOKUP(VLOOKUP($A130,csapatok!$A:$NN,BE$320,FALSE),'csapat-ranglista'!$A:$FP,BE$321,FALSE)/4),0)</f>
        <v>1.5617732385577909</v>
      </c>
      <c r="BF130" s="223">
        <f>IFERROR(IF(RIGHT(VLOOKUP($A130,csapatok!$A:$NN,BF$320,FALSE),5)="Csere",VLOOKUP(LEFT(VLOOKUP($A130,csapatok!$A:$NN,BF$320,FALSE),LEN(VLOOKUP($A130,csapatok!$A:$NN,BF$320,FALSE))-6),'csapat-ranglista'!$A:$FP,BF$321,FALSE)/8,VLOOKUP(VLOOKUP($A130,csapatok!$A:$NN,BF$320,FALSE),'csapat-ranglista'!$A:$FP,BF$321,FALSE)/4),0)</f>
        <v>0</v>
      </c>
      <c r="BG130" s="223">
        <f>IFERROR(IF(RIGHT(VLOOKUP($A130,csapatok!$A:$NN,BG$320,FALSE),5)="Csere",VLOOKUP(LEFT(VLOOKUP($A130,csapatok!$A:$NN,BG$320,FALSE),LEN(VLOOKUP($A130,csapatok!$A:$NN,BG$320,FALSE))-6),'csapat-ranglista'!$A:$FP,BG$321,FALSE)/8,VLOOKUP(VLOOKUP($A130,csapatok!$A:$NN,BG$320,FALSE),'csapat-ranglista'!$A:$FP,BG$321,FALSE)/4),0)</f>
        <v>0</v>
      </c>
      <c r="BH130" s="223">
        <f>IFERROR(IF(RIGHT(VLOOKUP($A130,csapatok!$A:$NN,BH$320,FALSE),5)="Csere",VLOOKUP(LEFT(VLOOKUP($A130,csapatok!$A:$NN,BH$320,FALSE),LEN(VLOOKUP($A130,csapatok!$A:$NN,BH$320,FALSE))-6),'csapat-ranglista'!$A:$FP,BH$321,FALSE)/8,VLOOKUP(VLOOKUP($A130,csapatok!$A:$NN,BH$320,FALSE),'csapat-ranglista'!$A:$FP,BH$321,FALSE)/4),0)</f>
        <v>0</v>
      </c>
      <c r="BI130" s="223">
        <f>IFERROR(IF(RIGHT(VLOOKUP($A130,csapatok!$A:$NN,BI$320,FALSE),5)="Csere",VLOOKUP(LEFT(VLOOKUP($A130,csapatok!$A:$NN,BI$320,FALSE),LEN(VLOOKUP($A130,csapatok!$A:$NN,BI$320,FALSE))-6),'csapat-ranglista'!$A:$FP,BI$321,FALSE)/8,VLOOKUP(VLOOKUP($A130,csapatok!$A:$NN,BI$320,FALSE),'csapat-ranglista'!$A:$FP,BI$321,FALSE)/4),0)</f>
        <v>0</v>
      </c>
      <c r="BJ130" s="223">
        <f>IFERROR(IF(RIGHT(VLOOKUP($A130,csapatok!$A:$NN,BJ$320,FALSE),5)="Csere",VLOOKUP(LEFT(VLOOKUP($A130,csapatok!$A:$NN,BJ$320,FALSE),LEN(VLOOKUP($A130,csapatok!$A:$NN,BJ$320,FALSE))-6),'csapat-ranglista'!$A:$FP,BJ$321,FALSE)/8,VLOOKUP(VLOOKUP($A130,csapatok!$A:$NN,BJ$320,FALSE),'csapat-ranglista'!$A:$FP,BJ$321,FALSE)/4),0)</f>
        <v>0</v>
      </c>
      <c r="BK130" s="223">
        <f>IFERROR(IF(RIGHT(VLOOKUP($A130,csapatok!$A:$NN,BK$320,FALSE),5)="Csere",VLOOKUP(LEFT(VLOOKUP($A130,csapatok!$A:$NN,BK$320,FALSE),LEN(VLOOKUP($A130,csapatok!$A:$NN,BK$320,FALSE))-6),'csapat-ranglista'!$A:$FP,BK$321,FALSE)/8,VLOOKUP(VLOOKUP($A130,csapatok!$A:$NN,BK$320,FALSE),'csapat-ranglista'!$A:$FP,BK$321,FALSE)/4),0)</f>
        <v>0</v>
      </c>
      <c r="BL130" s="223">
        <f>IFERROR(IF(RIGHT(VLOOKUP($A130,csapatok!$A:$NN,BL$320,FALSE),5)="Csere",VLOOKUP(LEFT(VLOOKUP($A130,csapatok!$A:$NN,BL$320,FALSE),LEN(VLOOKUP($A130,csapatok!$A:$NN,BL$320,FALSE))-6),'csapat-ranglista'!$A:$FP,BL$321,FALSE)/8,VLOOKUP(VLOOKUP($A130,csapatok!$A:$NN,BL$320,FALSE),'csapat-ranglista'!$A:$FP,BL$321,FALSE)/4),0)</f>
        <v>0</v>
      </c>
      <c r="BM130" s="223">
        <f>IFERROR(IF(RIGHT(VLOOKUP($A130,csapatok!$A:$NN,BM$320,FALSE),5)="Csere",VLOOKUP(LEFT(VLOOKUP($A130,csapatok!$A:$NN,BM$320,FALSE),LEN(VLOOKUP($A130,csapatok!$A:$NN,BM$320,FALSE))-6),'csapat-ranglista'!$A:$FP,BM$321,FALSE)/8,VLOOKUP(VLOOKUP($A130,csapatok!$A:$NN,BM$320,FALSE),'csapat-ranglista'!$A:$FP,BM$321,FALSE)/4),0)</f>
        <v>2.6632438152092908</v>
      </c>
      <c r="BN130" s="223">
        <f>IFERROR(IF(RIGHT(VLOOKUP($A130,csapatok!$A:$NN,BN$320,FALSE),5)="Csere",VLOOKUP(LEFT(VLOOKUP($A130,csapatok!$A:$NN,BN$320,FALSE),LEN(VLOOKUP($A130,csapatok!$A:$NN,BN$320,FALSE))-6),'csapat-ranglista'!$A:$FP,BN$321,FALSE)/8,VLOOKUP(VLOOKUP($A130,csapatok!$A:$NN,BN$320,FALSE),'csapat-ranglista'!$A:$FP,BN$321,FALSE)/4),0)</f>
        <v>0</v>
      </c>
      <c r="BO130" s="223">
        <f>IFERROR(IF(RIGHT(VLOOKUP($A130,csapatok!$A:$NN,BO$320,FALSE),5)="Csere",VLOOKUP(LEFT(VLOOKUP($A130,csapatok!$A:$NN,BO$320,FALSE),LEN(VLOOKUP($A130,csapatok!$A:$NN,BO$320,FALSE))-6),'csapat-ranglista'!$A:$FP,BO$321,FALSE)/8,VLOOKUP(VLOOKUP($A130,csapatok!$A:$NN,BO$320,FALSE),'csapat-ranglista'!$A:$FP,BO$321,FALSE)/4),0)</f>
        <v>28.333848578507666</v>
      </c>
      <c r="BP130" s="223">
        <f>IFERROR(IF(RIGHT(VLOOKUP($A130,csapatok!$A:$NN,BP$320,FALSE),5)="Csere",VLOOKUP(LEFT(VLOOKUP($A130,csapatok!$A:$NN,BP$320,FALSE),LEN(VLOOKUP($A130,csapatok!$A:$NN,BP$320,FALSE))-6),'csapat-ranglista'!$A:$FP,BP$321,FALSE)/8,VLOOKUP(VLOOKUP($A130,csapatok!$A:$NN,BP$320,FALSE),'csapat-ranglista'!$A:$FP,BP$321,FALSE)/4),0)</f>
        <v>0</v>
      </c>
      <c r="BQ130" s="223">
        <f>IFERROR(IF(RIGHT(VLOOKUP($A130,csapatok!$A:$NN,BQ$320,FALSE),5)="Csere",VLOOKUP(LEFT(VLOOKUP($A130,csapatok!$A:$NN,BQ$320,FALSE),LEN(VLOOKUP($A130,csapatok!$A:$NN,BQ$320,FALSE))-6),'csapat-ranglista'!$A:$FP,BQ$321,FALSE)/8,VLOOKUP(VLOOKUP($A130,csapatok!$A:$NN,BQ$320,FALSE),'csapat-ranglista'!$A:$FP,BQ$321,FALSE)/4),0)</f>
        <v>0</v>
      </c>
      <c r="BR130" s="223">
        <f>IFERROR(IF(RIGHT(VLOOKUP($A130,csapatok!$A:$NN,BR$320,FALSE),5)="Csere",VLOOKUP(LEFT(VLOOKUP($A130,csapatok!$A:$NN,BR$320,FALSE),LEN(VLOOKUP($A130,csapatok!$A:$NN,BR$320,FALSE))-6),'csapat-ranglista'!$A:$FP,BR$321,FALSE)/8,VLOOKUP(VLOOKUP($A130,csapatok!$A:$NN,BR$320,FALSE),'csapat-ranglista'!$A:$FP,BR$321,FALSE)/4),0)</f>
        <v>0</v>
      </c>
      <c r="BS130" s="223">
        <f>IFERROR(IF(RIGHT(VLOOKUP($A130,csapatok!$A:$NN,BS$320,FALSE),5)="Csere",VLOOKUP(LEFT(VLOOKUP($A130,csapatok!$A:$NN,BS$320,FALSE),LEN(VLOOKUP($A130,csapatok!$A:$NN,BS$320,FALSE))-6),'csapat-ranglista'!$A:$FP,BS$321,FALSE)/8,VLOOKUP(VLOOKUP($A130,csapatok!$A:$NN,BS$320,FALSE),'csapat-ranglista'!$A:$FP,BS$321,FALSE)/4),0)</f>
        <v>0</v>
      </c>
      <c r="BT130" s="223">
        <f>IFERROR(IF(RIGHT(VLOOKUP($A130,csapatok!$A:$NN,BT$320,FALSE),5)="Csere",VLOOKUP(LEFT(VLOOKUP($A130,csapatok!$A:$NN,BT$320,FALSE),LEN(VLOOKUP($A130,csapatok!$A:$NN,BT$320,FALSE))-6),'csapat-ranglista'!$A:$FP,BT$321,FALSE)/8,VLOOKUP(VLOOKUP($A130,csapatok!$A:$NN,BT$320,FALSE),'csapat-ranglista'!$A:$FP,BT$321,FALSE)/4),0)</f>
        <v>0</v>
      </c>
      <c r="BU130" s="223">
        <f>IFERROR(IF(RIGHT(VLOOKUP($A130,csapatok!$A:$NN,BU$320,FALSE),5)="Csere",VLOOKUP(LEFT(VLOOKUP($A130,csapatok!$A:$NN,BU$320,FALSE),LEN(VLOOKUP($A130,csapatok!$A:$NN,BU$320,FALSE))-6),'csapat-ranglista'!$A:$FP,BU$321,FALSE)/8,VLOOKUP(VLOOKUP($A130,csapatok!$A:$NN,BU$320,FALSE),'csapat-ranglista'!$A:$FP,BU$321,FALSE)/4),0)</f>
        <v>5.4845066870724279</v>
      </c>
      <c r="BV130" s="223">
        <f>IFERROR(IF(RIGHT(VLOOKUP($A130,csapatok!$A:$NN,BV$320,FALSE),5)="Csere",VLOOKUP(LEFT(VLOOKUP($A130,csapatok!$A:$NN,BV$320,FALSE),LEN(VLOOKUP($A130,csapatok!$A:$NN,BV$320,FALSE))-6),'csapat-ranglista'!$A:$FP,BV$321,FALSE)/8,VLOOKUP(VLOOKUP($A130,csapatok!$A:$NN,BV$320,FALSE),'csapat-ranglista'!$A:$FP,BV$321,FALSE)/4),0)</f>
        <v>21.216610414657666</v>
      </c>
      <c r="BW130" s="223">
        <f>IFERROR(IF(RIGHT(VLOOKUP($A130,csapatok!$A:$NN,BW$320,FALSE),5)="Csere",VLOOKUP(LEFT(VLOOKUP($A130,csapatok!$A:$NN,BW$320,FALSE),LEN(VLOOKUP($A130,csapatok!$A:$NN,BW$320,FALSE))-6),'csapat-ranglista'!$A:$FP,BW$321,FALSE)/8,VLOOKUP(VLOOKUP($A130,csapatok!$A:$NN,BW$320,FALSE),'csapat-ranglista'!$A:$FP,BW$321,FALSE)/4),0)</f>
        <v>0</v>
      </c>
      <c r="BX130" s="223">
        <f>IFERROR(IF(RIGHT(VLOOKUP($A130,csapatok!$A:$NN,BX$320,FALSE),5)="Csere",VLOOKUP(LEFT(VLOOKUP($A130,csapatok!$A:$NN,BX$320,FALSE),LEN(VLOOKUP($A130,csapatok!$A:$NN,BX$320,FALSE))-6),'csapat-ranglista'!$A:$FP,BX$321,FALSE)/8,VLOOKUP(VLOOKUP($A130,csapatok!$A:$NN,BX$320,FALSE),'csapat-ranglista'!$A:$FP,BX$321,FALSE)/4),0)</f>
        <v>0</v>
      </c>
      <c r="BY130" s="223">
        <f>IFERROR(IF(RIGHT(VLOOKUP($A130,csapatok!$A:$NN,BY$320,FALSE),5)="Csere",VLOOKUP(LEFT(VLOOKUP($A130,csapatok!$A:$NN,BY$320,FALSE),LEN(VLOOKUP($A130,csapatok!$A:$NN,BY$320,FALSE))-6),'csapat-ranglista'!$A:$FP,BY$321,FALSE)/8,VLOOKUP(VLOOKUP($A130,csapatok!$A:$NN,BY$320,FALSE),'csapat-ranglista'!$A:$FP,BY$321,FALSE)/4),0)</f>
        <v>35.434994035337532</v>
      </c>
      <c r="BZ130" s="223">
        <f>IFERROR(IF(RIGHT(VLOOKUP($A130,csapatok!$A:$NN,BZ$320,FALSE),5)="Csere",VLOOKUP(LEFT(VLOOKUP($A130,csapatok!$A:$NN,BZ$320,FALSE),LEN(VLOOKUP($A130,csapatok!$A:$NN,BZ$320,FALSE))-6),'csapat-ranglista'!$A:$FP,BZ$321,FALSE)/8,VLOOKUP(VLOOKUP($A130,csapatok!$A:$NN,BZ$320,FALSE),'csapat-ranglista'!$A:$FP,BZ$321,FALSE)/4),0)</f>
        <v>0</v>
      </c>
      <c r="CA130" s="223">
        <f>IFERROR(IF(RIGHT(VLOOKUP($A130,csapatok!$A:$NN,CA$320,FALSE),5)="Csere",VLOOKUP(LEFT(VLOOKUP($A130,csapatok!$A:$NN,CA$320,FALSE),LEN(VLOOKUP($A130,csapatok!$A:$NN,CA$320,FALSE))-6),'csapat-ranglista'!$A:$FP,CA$321,FALSE)/8,VLOOKUP(VLOOKUP($A130,csapatok!$A:$NN,CA$320,FALSE),'csapat-ranglista'!$A:$FP,CA$321,FALSE)/4),0)</f>
        <v>0</v>
      </c>
      <c r="CB130" s="223">
        <f>IFERROR(IF(RIGHT(VLOOKUP($A130,csapatok!$A:$NN,CB$320,FALSE),5)="Csere",VLOOKUP(LEFT(VLOOKUP($A130,csapatok!$A:$NN,CB$320,FALSE),LEN(VLOOKUP($A130,csapatok!$A:$NN,CB$320,FALSE))-6),'csapat-ranglista'!$A:$FP,CB$321,FALSE)/8,VLOOKUP(VLOOKUP($A130,csapatok!$A:$NN,CB$320,FALSE),'csapat-ranglista'!$A:$FP,CB$321,FALSE)/4),0)</f>
        <v>0</v>
      </c>
      <c r="CC130" s="223">
        <f>IFERROR(IF(RIGHT(VLOOKUP($A130,csapatok!$A:$NN,CC$320,FALSE),5)="Csere",VLOOKUP(LEFT(VLOOKUP($A130,csapatok!$A:$NN,CC$320,FALSE),LEN(VLOOKUP($A130,csapatok!$A:$NN,CC$320,FALSE))-6),'csapat-ranglista'!$A:$FP,CC$321,FALSE)/8,VLOOKUP(VLOOKUP($A130,csapatok!$A:$NN,CC$320,FALSE),'csapat-ranglista'!$A:$FP,CC$321,FALSE)/4),0)</f>
        <v>0</v>
      </c>
      <c r="CD130" s="223">
        <f>IFERROR(IF(RIGHT(VLOOKUP($A130,csapatok!$A:$NN,CD$320,FALSE),5)="Csere",VLOOKUP(LEFT(VLOOKUP($A130,csapatok!$A:$NN,CD$320,FALSE),LEN(VLOOKUP($A130,csapatok!$A:$NN,CD$320,FALSE))-6),'csapat-ranglista'!$A:$FP,CD$321,FALSE)/8,VLOOKUP(VLOOKUP($A130,csapatok!$A:$NN,CD$320,FALSE),'csapat-ranglista'!$A:$FP,CD$321,FALSE)/4),0)</f>
        <v>0</v>
      </c>
      <c r="CE130" s="223">
        <f>IFERROR(IF(RIGHT(VLOOKUP($A130,csapatok!$A:$NN,CE$320,FALSE),5)="Csere",VLOOKUP(LEFT(VLOOKUP($A130,csapatok!$A:$NN,CE$320,FALSE),LEN(VLOOKUP($A130,csapatok!$A:$NN,CE$320,FALSE))-6),'csapat-ranglista'!$A:$FP,CE$321,FALSE)/8,VLOOKUP(VLOOKUP($A130,csapatok!$A:$NN,CE$320,FALSE),'csapat-ranglista'!$A:$FP,CE$321,FALSE)/4),0)</f>
        <v>0</v>
      </c>
      <c r="CF130" s="223">
        <f>IFERROR(IF(RIGHT(VLOOKUP($A130,csapatok!$A:$NN,CF$320,FALSE),5)="Csere",VLOOKUP(LEFT(VLOOKUP($A130,csapatok!$A:$NN,CF$320,FALSE),LEN(VLOOKUP($A130,csapatok!$A:$NN,CF$320,FALSE))-6),'csapat-ranglista'!$A:$FP,CF$321,FALSE)/8,VLOOKUP(VLOOKUP($A130,csapatok!$A:$NN,CF$320,FALSE),'csapat-ranglista'!$A:$FP,CF$321,FALSE)/4),0)</f>
        <v>0</v>
      </c>
      <c r="CG130" s="223">
        <f>IFERROR(IF(RIGHT(VLOOKUP($A130,csapatok!$A:$NN,CG$320,FALSE),5)="Csere",VLOOKUP(LEFT(VLOOKUP($A130,csapatok!$A:$NN,CG$320,FALSE),LEN(VLOOKUP($A130,csapatok!$A:$NN,CG$320,FALSE))-6),'csapat-ranglista'!$A:$FP,CG$321,FALSE)/8,VLOOKUP(VLOOKUP($A130,csapatok!$A:$NN,CG$320,FALSE),'csapat-ranglista'!$A:$FP,CG$321,FALSE)/4),0)</f>
        <v>0</v>
      </c>
      <c r="CH130" s="223">
        <f>IFERROR(IF(RIGHT(VLOOKUP($A130,csapatok!$A:$NN,CH$320,FALSE),5)="Csere",VLOOKUP(LEFT(VLOOKUP($A130,csapatok!$A:$NN,CH$320,FALSE),LEN(VLOOKUP($A130,csapatok!$A:$NN,CH$320,FALSE))-6),'csapat-ranglista'!$A:$FP,CH$321,FALSE)/8,VLOOKUP(VLOOKUP($A130,csapatok!$A:$NN,CH$320,FALSE),'csapat-ranglista'!$A:$FP,CH$321,FALSE)/4),0)</f>
        <v>8.6038718860592862</v>
      </c>
      <c r="CI130" s="223">
        <f>IFERROR(IF(RIGHT(VLOOKUP($A130,csapatok!$A:$NN,CI$320,FALSE),5)="Csere",VLOOKUP(LEFT(VLOOKUP($A130,csapatok!$A:$NN,CI$320,FALSE),LEN(VLOOKUP($A130,csapatok!$A:$NN,CI$320,FALSE))-6),'csapat-ranglista'!$A:$FP,CI$321,FALSE)/8,VLOOKUP(VLOOKUP($A130,csapatok!$A:$NN,CI$320,FALSE),'csapat-ranglista'!$A:$FP,CI$321,FALSE)/4),0)</f>
        <v>0</v>
      </c>
      <c r="CJ130" s="224">
        <f>versenyek!$IQ$11*IFERROR(VLOOKUP(VLOOKUP($A130,versenyek!IP:IR,3,FALSE),szabalyok!$A$16:$B$23,2,FALSE)/4,0)</f>
        <v>0</v>
      </c>
      <c r="CK130" s="224">
        <f>versenyek!$IT$11*IFERROR(VLOOKUP(VLOOKUP($A130,versenyek!IS:IU,3,FALSE),szabalyok!$A$16:$B$23,2,FALSE)/4,0)</f>
        <v>0</v>
      </c>
      <c r="CL130" s="223">
        <f>IFERROR(IF(RIGHT(VLOOKUP($A130,csapatok!$A:$NN,CL$320,FALSE),5)="Csere",VLOOKUP(LEFT(VLOOKUP($A130,csapatok!$A:$NN,CL$320,FALSE),LEN(VLOOKUP($A130,csapatok!$A:$NN,CL$320,FALSE))-6),'csapat-ranglista'!$A:$FP,CL$321,FALSE)/8,VLOOKUP(VLOOKUP($A130,csapatok!$A:$NN,CL$320,FALSE),'csapat-ranglista'!$A:$FP,CL$321,FALSE)/4),0)</f>
        <v>0</v>
      </c>
      <c r="CM130" s="223">
        <f>IFERROR(IF(RIGHT(VLOOKUP($A130,csapatok!$A:$NN,CM$320,FALSE),5)="Csere",VLOOKUP(LEFT(VLOOKUP($A130,csapatok!$A:$NN,CM$320,FALSE),LEN(VLOOKUP($A130,csapatok!$A:$NN,CM$320,FALSE))-6),'csapat-ranglista'!$A:$FP,CM$321,FALSE)/8,VLOOKUP(VLOOKUP($A130,csapatok!$A:$NN,CM$320,FALSE),'csapat-ranglista'!$A:$FP,CM$321,FALSE)/4),0)</f>
        <v>0</v>
      </c>
      <c r="CN130" s="223">
        <f>IFERROR(IF(RIGHT(VLOOKUP($A130,csapatok!$A:$NN,CN$320,FALSE),5)="Csere",VLOOKUP(LEFT(VLOOKUP($A130,csapatok!$A:$NN,CN$320,FALSE),LEN(VLOOKUP($A130,csapatok!$A:$NN,CN$320,FALSE))-6),'csapat-ranglista'!$A:$FP,CN$321,FALSE)/8,VLOOKUP(VLOOKUP($A130,csapatok!$A:$NN,CN$320,FALSE),'csapat-ranglista'!$A:$FP,CN$321,FALSE)/4),0)</f>
        <v>0</v>
      </c>
      <c r="CO130" s="223">
        <f>IFERROR(IF(RIGHT(VLOOKUP($A130,csapatok!$A:$NN,CO$320,FALSE),5)="Csere",VLOOKUP(LEFT(VLOOKUP($A130,csapatok!$A:$NN,CO$320,FALSE),LEN(VLOOKUP($A130,csapatok!$A:$NN,CO$320,FALSE))-6),'csapat-ranglista'!$A:$FP,CO$321,FALSE)/8,VLOOKUP(VLOOKUP($A130,csapatok!$A:$NN,CO$320,FALSE),'csapat-ranglista'!$A:$FP,CO$321,FALSE)/4),0)</f>
        <v>0</v>
      </c>
      <c r="CP130" s="223">
        <f>IFERROR(IF(RIGHT(VLOOKUP($A130,csapatok!$A:$NN,CP$320,FALSE),5)="Csere",VLOOKUP(LEFT(VLOOKUP($A130,csapatok!$A:$NN,CP$320,FALSE),LEN(VLOOKUP($A130,csapatok!$A:$NN,CP$320,FALSE))-6),'csapat-ranglista'!$A:$FP,CP$321,FALSE)/8,VLOOKUP(VLOOKUP($A130,csapatok!$A:$NN,CP$320,FALSE),'csapat-ranglista'!$A:$FP,CP$321,FALSE)/4),0)</f>
        <v>0</v>
      </c>
      <c r="CQ130" s="223">
        <f>IFERROR(IF(RIGHT(VLOOKUP($A130,csapatok!$A:$NN,CQ$320,FALSE),5)="Csere",VLOOKUP(LEFT(VLOOKUP($A130,csapatok!$A:$NN,CQ$320,FALSE),LEN(VLOOKUP($A130,csapatok!$A:$NN,CQ$320,FALSE))-6),'csapat-ranglista'!$A:$FP,CQ$321,FALSE)/8,VLOOKUP(VLOOKUP($A130,csapatok!$A:$NN,CQ$320,FALSE),'csapat-ranglista'!$A:$FP,CQ$321,FALSE)/4),0)</f>
        <v>0</v>
      </c>
      <c r="CR130" s="223">
        <f>IFERROR(IF(RIGHT(VLOOKUP($A130,csapatok!$A:$NN,CR$320,FALSE),5)="Csere",VLOOKUP(LEFT(VLOOKUP($A130,csapatok!$A:$NN,CR$320,FALSE),LEN(VLOOKUP($A130,csapatok!$A:$NN,CR$320,FALSE))-6),'csapat-ranglista'!$A:$FP,CR$321,FALSE)/8,VLOOKUP(VLOOKUP($A130,csapatok!$A:$NN,CR$320,FALSE),'csapat-ranglista'!$A:$FP,CR$321,FALSE)/4),0)</f>
        <v>0</v>
      </c>
      <c r="CS130" s="223">
        <f>IFERROR(IF(RIGHT(VLOOKUP($A130,csapatok!$A:$NN,CS$320,FALSE),5)="Csere",VLOOKUP(LEFT(VLOOKUP($A130,csapatok!$A:$NN,CS$320,FALSE),LEN(VLOOKUP($A130,csapatok!$A:$NN,CS$320,FALSE))-6),'csapat-ranglista'!$A:$FP,CS$321,FALSE)/8,VLOOKUP(VLOOKUP($A130,csapatok!$A:$NN,CS$320,FALSE),'csapat-ranglista'!$A:$FP,CS$321,FALSE)/4),0)</f>
        <v>25.1667007345239</v>
      </c>
      <c r="CT130" s="223">
        <f>IFERROR(IF(RIGHT(VLOOKUP($A130,csapatok!$A:$NN,CT$320,FALSE),5)="Csere",VLOOKUP(LEFT(VLOOKUP($A130,csapatok!$A:$NN,CT$320,FALSE),LEN(VLOOKUP($A130,csapatok!$A:$NN,CT$320,FALSE))-6),'csapat-ranglista'!$A:$FP,CT$321,FALSE)/8,VLOOKUP(VLOOKUP($A130,csapatok!$A:$NN,CT$320,FALSE),'csapat-ranglista'!$A:$FP,CT$321,FALSE)/4),0)</f>
        <v>0</v>
      </c>
      <c r="CU130" s="223">
        <f>IFERROR(IF(RIGHT(VLOOKUP($A130,csapatok!$A:$NN,CU$320,FALSE),5)="Csere",VLOOKUP(LEFT(VLOOKUP($A130,csapatok!$A:$NN,CU$320,FALSE),LEN(VLOOKUP($A130,csapatok!$A:$NN,CU$320,FALSE))-6),'csapat-ranglista'!$A:$FP,CU$321,FALSE)/8,VLOOKUP(VLOOKUP($A130,csapatok!$A:$NN,CU$320,FALSE),'csapat-ranglista'!$A:$FP,CU$321,FALSE)/4),0)</f>
        <v>0</v>
      </c>
      <c r="CV130" s="223">
        <f>IFERROR(IF(RIGHT(VLOOKUP($A130,csapatok!$A:$NN,CV$320,FALSE),5)="Csere",VLOOKUP(LEFT(VLOOKUP($A130,csapatok!$A:$NN,CV$320,FALSE),LEN(VLOOKUP($A130,csapatok!$A:$NN,CV$320,FALSE))-6),'csapat-ranglista'!$A:$FP,CV$321,FALSE)/8,VLOOKUP(VLOOKUP($A130,csapatok!$A:$NN,CV$320,FALSE),'csapat-ranglista'!$A:$FP,CV$321,FALSE)/4),0)</f>
        <v>0</v>
      </c>
      <c r="CW130" s="223">
        <f>IFERROR(IF(RIGHT(VLOOKUP($A130,csapatok!$A:$NN,CW$320,FALSE),5)="Csere",VLOOKUP(LEFT(VLOOKUP($A130,csapatok!$A:$NN,CW$320,FALSE),LEN(VLOOKUP($A130,csapatok!$A:$NN,CW$320,FALSE))-6),'csapat-ranglista'!$A:$FP,CW$321,FALSE)/8,VLOOKUP(VLOOKUP($A130,csapatok!$A:$NN,CW$320,FALSE),'csapat-ranglista'!$A:$FP,CW$321,FALSE)/4),0)</f>
        <v>5.0337096957361549</v>
      </c>
      <c r="CX130" s="223">
        <f>IFERROR(IF(RIGHT(VLOOKUP($A130,csapatok!$A:$NN,CX$320,FALSE),5)="Csere",VLOOKUP(LEFT(VLOOKUP($A130,csapatok!$A:$NN,CX$320,FALSE),LEN(VLOOKUP($A130,csapatok!$A:$NN,CX$320,FALSE))-6),'csapat-ranglista'!$A:$FP,CX$321,FALSE)/8,VLOOKUP(VLOOKUP($A130,csapatok!$A:$NN,CX$320,FALSE),'csapat-ranglista'!$A:$FP,CX$321,FALSE)/4),0)</f>
        <v>0</v>
      </c>
      <c r="CY130" s="223">
        <f>IFERROR(IF(RIGHT(VLOOKUP($A130,csapatok!$A:$NN,CY$320,FALSE),5)="Csere",VLOOKUP(LEFT(VLOOKUP($A130,csapatok!$A:$NN,CY$320,FALSE),LEN(VLOOKUP($A130,csapatok!$A:$NN,CY$320,FALSE))-6),'csapat-ranglista'!$A:$FP,CY$321,FALSE)/8,VLOOKUP(VLOOKUP($A130,csapatok!$A:$NN,CY$320,FALSE),'csapat-ranglista'!$A:$FP,CY$321,FALSE)/4),0)</f>
        <v>0</v>
      </c>
      <c r="CZ130" s="223">
        <f>IFERROR(IF(RIGHT(VLOOKUP($A130,csapatok!$A:$NN,CZ$320,FALSE),5)="Csere",VLOOKUP(LEFT(VLOOKUP($A130,csapatok!$A:$NN,CZ$320,FALSE),LEN(VLOOKUP($A130,csapatok!$A:$NN,CZ$320,FALSE))-6),'csapat-ranglista'!$A:$FP,CZ$321,FALSE)/8,VLOOKUP(VLOOKUP($A130,csapatok!$A:$NN,CZ$320,FALSE),'csapat-ranglista'!$A:$FP,CZ$321,FALSE)/4),0)</f>
        <v>0</v>
      </c>
      <c r="DA130" s="223">
        <f>IFERROR(IF(RIGHT(VLOOKUP($A130,csapatok!$A:$NN,DA$320,FALSE),5)="Csere",VLOOKUP(LEFT(VLOOKUP($A130,csapatok!$A:$NN,DA$320,FALSE),LEN(VLOOKUP($A130,csapatok!$A:$NN,DA$320,FALSE))-6),'csapat-ranglista'!$A:$FP,DA$321,FALSE)/8,VLOOKUP(VLOOKUP($A130,csapatok!$A:$NN,DA$320,FALSE),'csapat-ranglista'!$A:$FP,DA$321,FALSE)/4),0)</f>
        <v>0</v>
      </c>
      <c r="DB130" s="223">
        <f>IFERROR(IF(RIGHT(VLOOKUP($A130,csapatok!$A:$NN,DB$320,FALSE),5)="Csere",VLOOKUP(LEFT(VLOOKUP($A130,csapatok!$A:$NN,DB$320,FALSE),LEN(VLOOKUP($A130,csapatok!$A:$NN,DB$320,FALSE))-6),'csapat-ranglista'!$A:$FP,DB$321,FALSE)/8,VLOOKUP(VLOOKUP($A130,csapatok!$A:$NN,DB$320,FALSE),'csapat-ranglista'!$A:$FP,DB$321,FALSE)/4),0)</f>
        <v>0</v>
      </c>
      <c r="DC130" s="223">
        <f>IFERROR(IF(RIGHT(VLOOKUP($A130,csapatok!$A:$NN,DC$320,FALSE),5)="Csere",VLOOKUP(LEFT(VLOOKUP($A130,csapatok!$A:$NN,DC$320,FALSE),LEN(VLOOKUP($A130,csapatok!$A:$NN,DC$320,FALSE))-6),'csapat-ranglista'!$A:$FP,DC$321,FALSE)/8,VLOOKUP(VLOOKUP($A130,csapatok!$A:$NN,DC$320,FALSE),'csapat-ranglista'!$A:$FP,DC$321,FALSE)/4),0)</f>
        <v>0</v>
      </c>
      <c r="DD130" s="223">
        <f>IFERROR(IF(RIGHT(VLOOKUP($A130,csapatok!$A:$NN,DD$320,FALSE),5)="Csere",VLOOKUP(LEFT(VLOOKUP($A130,csapatok!$A:$NN,DD$320,FALSE),LEN(VLOOKUP($A130,csapatok!$A:$NN,DD$320,FALSE))-6),'csapat-ranglista'!$A:$FP,DD$321,FALSE)/8,VLOOKUP(VLOOKUP($A130,csapatok!$A:$NN,DD$320,FALSE),'csapat-ranglista'!$A:$FP,DD$321,FALSE)/4),0)</f>
        <v>0</v>
      </c>
      <c r="DE130" s="223">
        <f>IFERROR(IF(RIGHT(VLOOKUP($A130,csapatok!$A:$NN,DE$320,FALSE),5)="Csere",VLOOKUP(LEFT(VLOOKUP($A130,csapatok!$A:$NN,DE$320,FALSE),LEN(VLOOKUP($A130,csapatok!$A:$NN,DE$320,FALSE))-6),'csapat-ranglista'!$A:$FP,DE$321,FALSE)/8,VLOOKUP(VLOOKUP($A130,csapatok!$A:$NN,DE$320,FALSE),'csapat-ranglista'!$A:$FP,DE$321,FALSE)/4),0)</f>
        <v>0</v>
      </c>
      <c r="DF130" s="223">
        <f>IFERROR(IF(RIGHT(VLOOKUP($A130,csapatok!$A:$NN,DF$320,FALSE),5)="Csere",VLOOKUP(LEFT(VLOOKUP($A130,csapatok!$A:$NN,DF$320,FALSE),LEN(VLOOKUP($A130,csapatok!$A:$NN,DF$320,FALSE))-6),'csapat-ranglista'!$A:$FP,DF$321,FALSE)/8,VLOOKUP(VLOOKUP($A130,csapatok!$A:$NN,DF$320,FALSE),'csapat-ranglista'!$A:$FP,DF$321,FALSE)/4),0)</f>
        <v>0</v>
      </c>
      <c r="DG130" s="223">
        <f>IFERROR(IF(RIGHT(VLOOKUP($A130,csapatok!$A:$NN,DG$320,FALSE),5)="Csere",VLOOKUP(LEFT(VLOOKUP($A130,csapatok!$A:$NN,DG$320,FALSE),LEN(VLOOKUP($A130,csapatok!$A:$NN,DG$320,FALSE))-6),'csapat-ranglista'!$A:$FP,DG$321,FALSE)/8,VLOOKUP(VLOOKUP($A130,csapatok!$A:$NN,DG$320,FALSE),'csapat-ranglista'!$A:$FP,DG$321,FALSE)/4),0)</f>
        <v>0</v>
      </c>
      <c r="DH130" s="223">
        <f>IFERROR(IF(RIGHT(VLOOKUP($A130,csapatok!$A:$NN,DH$320,FALSE),5)="Csere",VLOOKUP(LEFT(VLOOKUP($A130,csapatok!$A:$NN,DH$320,FALSE),LEN(VLOOKUP($A130,csapatok!$A:$NN,DH$320,FALSE))-6),'csapat-ranglista'!$A:$FP,DH$321,FALSE)/8,VLOOKUP(VLOOKUP($A130,csapatok!$A:$NN,DH$320,FALSE),'csapat-ranglista'!$A:$FP,DH$321,FALSE)/4),0)</f>
        <v>0</v>
      </c>
      <c r="DI130" s="223">
        <f>IFERROR(IF(RIGHT(VLOOKUP($A130,csapatok!$A:$NN,DI$320,FALSE),5)="Csere",VLOOKUP(LEFT(VLOOKUP($A130,csapatok!$A:$NN,DI$320,FALSE),LEN(VLOOKUP($A130,csapatok!$A:$NN,DI$320,FALSE))-6),'csapat-ranglista'!$A:$FP,DI$321,FALSE)/8,VLOOKUP(VLOOKUP($A130,csapatok!$A:$NN,DI$320,FALSE),'csapat-ranglista'!$A:$FP,DI$321,FALSE)/4),0)</f>
        <v>0</v>
      </c>
      <c r="DJ130" s="223">
        <f>IFERROR(IF(RIGHT(VLOOKUP($A130,csapatok!$A:$NN,DJ$320,FALSE),5)="Csere",VLOOKUP(LEFT(VLOOKUP($A130,csapatok!$A:$NN,DJ$320,FALSE),LEN(VLOOKUP($A130,csapatok!$A:$NN,DJ$320,FALSE))-6),'csapat-ranglista'!$A:$FP,DJ$321,FALSE)/8,VLOOKUP(VLOOKUP($A130,csapatok!$A:$NN,DJ$320,FALSE),'csapat-ranglista'!$A:$FP,DJ$321,FALSE)/4),0)</f>
        <v>0</v>
      </c>
      <c r="DK130" s="223">
        <f>IFERROR(IF(RIGHT(VLOOKUP($A130,csapatok!$A:$NN,DK$320,FALSE),5)="Csere",VLOOKUP(LEFT(VLOOKUP($A130,csapatok!$A:$NN,DK$320,FALSE),LEN(VLOOKUP($A130,csapatok!$A:$NN,DK$320,FALSE))-6),'csapat-ranglista'!$A:$FP,DK$321,FALSE)/8,VLOOKUP(VLOOKUP($A130,csapatok!$A:$NN,DK$320,FALSE),'csapat-ranglista'!$A:$FP,DK$321,FALSE)/4),0)</f>
        <v>0</v>
      </c>
      <c r="DL130" s="223">
        <f>IFERROR(IF(RIGHT(VLOOKUP($A130,csapatok!$A:$NN,DL$320,FALSE),5)="Csere",VLOOKUP(LEFT(VLOOKUP($A130,csapatok!$A:$NN,DL$320,FALSE),LEN(VLOOKUP($A130,csapatok!$A:$NN,DL$320,FALSE))-6),'csapat-ranglista'!$A:$FP,DL$321,FALSE)/8,VLOOKUP(VLOOKUP($A130,csapatok!$A:$NN,DL$320,FALSE),'csapat-ranglista'!$A:$FP,DL$321,FALSE)/4),0)</f>
        <v>0</v>
      </c>
      <c r="DM130" s="223">
        <f>IFERROR(IF(RIGHT(VLOOKUP($A130,csapatok!$A:$NN,DM$320,FALSE),5)="Csere",VLOOKUP(LEFT(VLOOKUP($A130,csapatok!$A:$NN,DM$320,FALSE),LEN(VLOOKUP($A130,csapatok!$A:$NN,DM$320,FALSE))-6),'csapat-ranglista'!$A:$FP,DM$321,FALSE)/8,VLOOKUP(VLOOKUP($A130,csapatok!$A:$NN,DM$320,FALSE),'csapat-ranglista'!$A:$FP,DM$321,FALSE)/4),0)</f>
        <v>6.7123335993991873</v>
      </c>
      <c r="DN130" s="223">
        <f>IFERROR(IF(RIGHT(VLOOKUP($A130,csapatok!$A:$NN,DN$320,FALSE),5)="Csere",VLOOKUP(LEFT(VLOOKUP($A130,csapatok!$A:$NN,DN$320,FALSE),LEN(VLOOKUP($A130,csapatok!$A:$NN,DN$320,FALSE))-6),'csapat-ranglista'!$A:$FP,DN$321,FALSE)/8,VLOOKUP(VLOOKUP($A130,csapatok!$A:$NN,DN$320,FALSE),'csapat-ranglista'!$A:$FP,DN$321,FALSE)/4),0)</f>
        <v>0</v>
      </c>
      <c r="DO130" s="224">
        <f>versenyek!$MF$11*IFERROR(VLOOKUP(VLOOKUP($A130,versenyek!ME:MG,3,FALSE),szabalyok!$A$16:$B$23,2,FALSE)/4,0)</f>
        <v>0</v>
      </c>
      <c r="DP130" s="224">
        <f>versenyek!$MI$11*IFERROR(VLOOKUP(VLOOKUP($A130,versenyek!MH:MJ,3,FALSE),szabalyok!$A$16:$B$23,2,FALSE)/4,0)</f>
        <v>0</v>
      </c>
      <c r="DQ130" s="223">
        <f>IFERROR(IF(RIGHT(VLOOKUP($A130,csapatok!$A:$NN,DQ$320,FALSE),5)="Csere",VLOOKUP(LEFT(VLOOKUP($A130,csapatok!$A:$NN,DQ$320,FALSE),LEN(VLOOKUP($A130,csapatok!$A:$NN,DQ$320,FALSE))-6),'csapat-ranglista'!$A:$FP,DQ$321,FALSE)/8,VLOOKUP(VLOOKUP($A130,csapatok!$A:$NN,DQ$320,FALSE),'csapat-ranglista'!$A:$FP,DQ$321,FALSE)/4),0)</f>
        <v>0</v>
      </c>
      <c r="DR130" s="223">
        <f>IFERROR(IF(RIGHT(VLOOKUP($A130,csapatok!$A:$NN,DR$320,FALSE),5)="Csere",VLOOKUP(LEFT(VLOOKUP($A130,csapatok!$A:$NN,DR$320,FALSE),LEN(VLOOKUP($A130,csapatok!$A:$NN,DR$320,FALSE))-6),'csapat-ranglista'!$A:$FP,DR$321,FALSE)/8,VLOOKUP(VLOOKUP($A130,csapatok!$A:$NN,DR$320,FALSE),'csapat-ranglista'!$A:$FP,DR$321,FALSE)/4),0)</f>
        <v>0</v>
      </c>
      <c r="DS130" s="223">
        <f>IFERROR(IF(RIGHT(VLOOKUP($A130,csapatok!$A:$NN,DS$320,FALSE),5)="Csere",VLOOKUP(LEFT(VLOOKUP($A130,csapatok!$A:$NN,DS$320,FALSE),LEN(VLOOKUP($A130,csapatok!$A:$NN,DS$320,FALSE))-6),'csapat-ranglista'!$A:$FP,DS$321,FALSE)/8,VLOOKUP(VLOOKUP($A130,csapatok!$A:$NN,DS$320,FALSE),'csapat-ranglista'!$A:$FP,DS$321,FALSE)/4),0)</f>
        <v>0</v>
      </c>
      <c r="DT130" s="223">
        <f>IFERROR(IF(RIGHT(VLOOKUP($A130,csapatok!$A:$NN,DT$320,FALSE),5)="Csere",VLOOKUP(LEFT(VLOOKUP($A130,csapatok!$A:$NN,DT$320,FALSE),LEN(VLOOKUP($A130,csapatok!$A:$NN,DT$320,FALSE))-6),'csapat-ranglista'!$A:$FP,DT$321,FALSE)/8,VLOOKUP(VLOOKUP($A130,csapatok!$A:$NN,DT$320,FALSE),'csapat-ranglista'!$A:$FP,DT$321,FALSE)/4),0)</f>
        <v>0</v>
      </c>
      <c r="DU130" s="223">
        <f>IFERROR(IF(RIGHT(VLOOKUP($A130,csapatok!$A:$NN,DU$320,FALSE),5)="Csere",VLOOKUP(LEFT(VLOOKUP($A130,csapatok!$A:$NN,DU$320,FALSE),LEN(VLOOKUP($A130,csapatok!$A:$NN,DU$320,FALSE))-6),'csapat-ranglista'!$A:$FP,DU$321,FALSE)/8,VLOOKUP(VLOOKUP($A130,csapatok!$A:$NN,DU$320,FALSE),'csapat-ranglista'!$A:$FP,DU$321,FALSE)/4),0)</f>
        <v>0</v>
      </c>
      <c r="DV130" s="223">
        <f>IFERROR(IF(RIGHT(VLOOKUP($A130,csapatok!$A:$NN,DV$320,FALSE),5)="Csere",VLOOKUP(LEFT(VLOOKUP($A130,csapatok!$A:$NN,DV$320,FALSE),LEN(VLOOKUP($A130,csapatok!$A:$NN,DV$320,FALSE))-6),'csapat-ranglista'!$A:$FP,DV$321,FALSE)/8,VLOOKUP(VLOOKUP($A130,csapatok!$A:$NN,DV$320,FALSE),'csapat-ranglista'!$A:$FP,DV$321,FALSE)/4),0)</f>
        <v>0</v>
      </c>
      <c r="DW130" s="223">
        <f>IFERROR(IF(RIGHT(VLOOKUP($A130,csapatok!$A:$NN,DW$320,FALSE),5)="Csere",VLOOKUP(LEFT(VLOOKUP($A130,csapatok!$A:$NN,DW$320,FALSE),LEN(VLOOKUP($A130,csapatok!$A:$NN,DW$320,FALSE))-6),'csapat-ranglista'!$A:$FP,DW$321,FALSE)/8,VLOOKUP(VLOOKUP($A130,csapatok!$A:$NN,DW$320,FALSE),'csapat-ranglista'!$A:$FP,DW$321,FALSE)/4),0)</f>
        <v>0</v>
      </c>
      <c r="DX130" s="223">
        <f>IFERROR(IF(RIGHT(VLOOKUP($A130,csapatok!$A:$NN,DX$320,FALSE),5)="Csere",VLOOKUP(LEFT(VLOOKUP($A130,csapatok!$A:$NN,DX$320,FALSE),LEN(VLOOKUP($A130,csapatok!$A:$NN,DX$320,FALSE))-6),'csapat-ranglista'!$A:$FP,DX$321,FALSE)/8,VLOOKUP(VLOOKUP($A130,csapatok!$A:$NN,DX$320,FALSE),'csapat-ranglista'!$A:$FP,DX$321,FALSE)/4),0)</f>
        <v>0</v>
      </c>
      <c r="DY130" s="223">
        <f>IFERROR(IF(RIGHT(VLOOKUP($A130,csapatok!$A:$NN,DY$320,FALSE),5)="Csere",VLOOKUP(LEFT(VLOOKUP($A130,csapatok!$A:$NN,DY$320,FALSE),LEN(VLOOKUP($A130,csapatok!$A:$NN,DY$320,FALSE))-6),'csapat-ranglista'!$A:$FP,DY$321,FALSE)/8,VLOOKUP(VLOOKUP($A130,csapatok!$A:$NN,DY$320,FALSE),'csapat-ranglista'!$A:$FP,DY$321,FALSE)/4),0)</f>
        <v>0</v>
      </c>
      <c r="DZ130" s="223">
        <f>IFERROR(IF(RIGHT(VLOOKUP($A130,csapatok!$A:$NN,DZ$320,FALSE),5)="Csere",VLOOKUP(LEFT(VLOOKUP($A130,csapatok!$A:$NN,DZ$320,FALSE),LEN(VLOOKUP($A130,csapatok!$A:$NN,DZ$320,FALSE))-6),'csapat-ranglista'!$A:$FP,DZ$321,FALSE)/8,VLOOKUP(VLOOKUP($A130,csapatok!$A:$NN,DZ$320,FALSE),'csapat-ranglista'!$A:$FP,DZ$321,FALSE)/4),0)</f>
        <v>0</v>
      </c>
      <c r="EA130" s="223">
        <f>IFERROR(IF(RIGHT(VLOOKUP($A130,csapatok!$A:$NN,EA$320,FALSE),5)="Csere",VLOOKUP(LEFT(VLOOKUP($A130,csapatok!$A:$NN,EA$320,FALSE),LEN(VLOOKUP($A130,csapatok!$A:$NN,EA$320,FALSE))-6),'csapat-ranglista'!$A:$FP,EA$321,FALSE)/8,VLOOKUP(VLOOKUP($A130,csapatok!$A:$NN,EA$320,FALSE),'csapat-ranglista'!$A:$FP,EA$321,FALSE)/4),0)</f>
        <v>0</v>
      </c>
      <c r="EB130" s="223">
        <f>IFERROR(IF(RIGHT(VLOOKUP($A130,csapatok!$A:$NN,EB$320,FALSE),5)="Csere",VLOOKUP(LEFT(VLOOKUP($A130,csapatok!$A:$NN,EB$320,FALSE),LEN(VLOOKUP($A130,csapatok!$A:$NN,EB$320,FALSE))-6),'csapat-ranglista'!$A:$FP,EB$321,FALSE)/8,VLOOKUP(VLOOKUP($A130,csapatok!$A:$NN,EB$320,FALSE),'csapat-ranglista'!$A:$FP,EB$321,FALSE)/4),0)</f>
        <v>0</v>
      </c>
      <c r="EC130" s="223">
        <f>IFERROR(IF(RIGHT(VLOOKUP($A130,csapatok!$A:$NN,EC$320,FALSE),5)="Csere",VLOOKUP(LEFT(VLOOKUP($A130,csapatok!$A:$NN,EC$320,FALSE),LEN(VLOOKUP($A130,csapatok!$A:$NN,EC$320,FALSE))-6),'csapat-ranglista'!$A:$FP,EC$321,FALSE)/8,VLOOKUP(VLOOKUP($A130,csapatok!$A:$NN,EC$320,FALSE),'csapat-ranglista'!$A:$FP,EC$321,FALSE)/4),0)</f>
        <v>0</v>
      </c>
      <c r="ED130" s="223">
        <f>IFERROR(IF(RIGHT(VLOOKUP($A130,csapatok!$A:$NN,ED$320,FALSE),5)="Csere",VLOOKUP(LEFT(VLOOKUP($A130,csapatok!$A:$NN,ED$320,FALSE),LEN(VLOOKUP($A130,csapatok!$A:$NN,ED$320,FALSE))-6),'csapat-ranglista'!$A:$FP,ED$321,FALSE)/8,VLOOKUP(VLOOKUP($A130,csapatok!$A:$NN,ED$320,FALSE),'csapat-ranglista'!$A:$FP,ED$321,FALSE)/4),0)</f>
        <v>0</v>
      </c>
      <c r="EE130" s="223">
        <f>IFERROR(IF(RIGHT(VLOOKUP($A130,csapatok!$A:$NN,EE$320,FALSE),5)="Csere",VLOOKUP(LEFT(VLOOKUP($A130,csapatok!$A:$NN,EE$320,FALSE),LEN(VLOOKUP($A130,csapatok!$A:$NN,EE$320,FALSE))-6),'csapat-ranglista'!$A:$FP,EE$321,FALSE)/8,VLOOKUP(VLOOKUP($A130,csapatok!$A:$NN,EE$320,FALSE),'csapat-ranglista'!$A:$FP,EE$321,FALSE)/4),0)</f>
        <v>0</v>
      </c>
      <c r="EF130" s="223">
        <f>IFERROR(IF(RIGHT(VLOOKUP($A130,csapatok!$A:$NN,EF$320,FALSE),5)="Csere",VLOOKUP(LEFT(VLOOKUP($A130,csapatok!$A:$NN,EF$320,FALSE),LEN(VLOOKUP($A130,csapatok!$A:$NN,EF$320,FALSE))-6),'csapat-ranglista'!$A:$FP,EF$321,FALSE)/8,VLOOKUP(VLOOKUP($A130,csapatok!$A:$NN,EF$320,FALSE),'csapat-ranglista'!$A:$FP,EF$321,FALSE)/4),0)</f>
        <v>0</v>
      </c>
      <c r="EG130" s="223">
        <f>IFERROR(IF(RIGHT(VLOOKUP($A130,csapatok!$A:$NN,EG$320,FALSE),5)="Csere",VLOOKUP(LEFT(VLOOKUP($A130,csapatok!$A:$NN,EG$320,FALSE),LEN(VLOOKUP($A130,csapatok!$A:$NN,EG$320,FALSE))-6),'csapat-ranglista'!$A:$FP,EG$321,FALSE)/8,VLOOKUP(VLOOKUP($A130,csapatok!$A:$NN,EG$320,FALSE),'csapat-ranglista'!$A:$FP,EG$321,FALSE)/4),0)</f>
        <v>0</v>
      </c>
      <c r="EH130" s="223">
        <f>IFERROR(IF(RIGHT(VLOOKUP($A130,csapatok!$A:$NN,EH$320,FALSE),5)="Csere",VLOOKUP(LEFT(VLOOKUP($A130,csapatok!$A:$NN,EH$320,FALSE),LEN(VLOOKUP($A130,csapatok!$A:$NN,EH$320,FALSE))-6),'csapat-ranglista'!$A:$FP,EH$321,FALSE)/8,VLOOKUP(VLOOKUP($A130,csapatok!$A:$NN,EH$320,FALSE),'csapat-ranglista'!$A:$FP,EH$321,FALSE)/4),0)</f>
        <v>0</v>
      </c>
      <c r="EI130" s="223">
        <f>IFERROR(IF(RIGHT(VLOOKUP($A130,csapatok!$A:$NN,EI$320,FALSE),5)="Csere",VLOOKUP(LEFT(VLOOKUP($A130,csapatok!$A:$NN,EI$320,FALSE),LEN(VLOOKUP($A130,csapatok!$A:$NN,EI$320,FALSE))-6),'csapat-ranglista'!$A:$FP,EI$321,FALSE)/8,VLOOKUP(VLOOKUP($A130,csapatok!$A:$NN,EI$320,FALSE),'csapat-ranglista'!$A:$FP,EI$321,FALSE)/4),0)</f>
        <v>0</v>
      </c>
      <c r="EJ130" s="223">
        <f>IFERROR(IF(RIGHT(VLOOKUP($A130,csapatok!$A:$NN,EJ$320,FALSE),5)="Csere",VLOOKUP(LEFT(VLOOKUP($A130,csapatok!$A:$NN,EJ$320,FALSE),LEN(VLOOKUP($A130,csapatok!$A:$NN,EJ$320,FALSE))-6),'csapat-ranglista'!$A:$FP,EJ$321,FALSE)/8,VLOOKUP(VLOOKUP($A130,csapatok!$A:$NN,EJ$320,FALSE),'csapat-ranglista'!$A:$FP,EJ$321,FALSE)/4),0)</f>
        <v>0</v>
      </c>
      <c r="EK130" s="223">
        <f>IFERROR(IF(RIGHT(VLOOKUP($A130,csapatok!$A:$NN,EK$320,FALSE),5)="Csere",VLOOKUP(LEFT(VLOOKUP($A130,csapatok!$A:$NN,EK$320,FALSE),LEN(VLOOKUP($A130,csapatok!$A:$NN,EK$320,FALSE))-6),'csapat-ranglista'!$A:$FP,EK$321,FALSE)/8,VLOOKUP(VLOOKUP($A130,csapatok!$A:$NN,EK$320,FALSE),'csapat-ranglista'!$A:$FP,EK$321,FALSE)/4),0)</f>
        <v>0</v>
      </c>
      <c r="EL130" s="223">
        <f>IFERROR(IF(RIGHT(VLOOKUP($A130,csapatok!$A:$NN,EL$320,FALSE),5)="Csere",VLOOKUP(LEFT(VLOOKUP($A130,csapatok!$A:$NN,EL$320,FALSE),LEN(VLOOKUP($A130,csapatok!$A:$NN,EL$320,FALSE))-6),'csapat-ranglista'!$A:$FP,EL$321,FALSE)/8,VLOOKUP(VLOOKUP($A130,csapatok!$A:$NN,EL$320,FALSE),'csapat-ranglista'!$A:$FP,EL$321,FALSE)/4),0)</f>
        <v>0</v>
      </c>
      <c r="EM130" s="223">
        <f>IFERROR(IF(RIGHT(VLOOKUP($A130,csapatok!$A:$NN,EM$320,FALSE),5)="Csere",VLOOKUP(LEFT(VLOOKUP($A130,csapatok!$A:$NN,EM$320,FALSE),LEN(VLOOKUP($A130,csapatok!$A:$NN,EM$320,FALSE))-6),'csapat-ranglista'!$A:$FP,EM$321,FALSE)/8,VLOOKUP(VLOOKUP($A130,csapatok!$A:$NN,EM$320,FALSE),'csapat-ranglista'!$A:$FP,EM$321,FALSE)/4),0)</f>
        <v>0</v>
      </c>
      <c r="EN130" s="223">
        <f>IFERROR(IF(RIGHT(VLOOKUP($A130,csapatok!$A:$NN,EN$320,FALSE),5)="Csere",VLOOKUP(LEFT(VLOOKUP($A130,csapatok!$A:$NN,EN$320,FALSE),LEN(VLOOKUP($A130,csapatok!$A:$NN,EN$320,FALSE))-6),'csapat-ranglista'!$A:$FP,EN$321,FALSE)/8,VLOOKUP(VLOOKUP($A130,csapatok!$A:$NN,EN$320,FALSE),'csapat-ranglista'!$A:$FP,EN$321,FALSE)/4),0)</f>
        <v>0</v>
      </c>
      <c r="EO130" s="223">
        <f>IFERROR(IF(RIGHT(VLOOKUP($A130,csapatok!$A:$NN,EO$320,FALSE),5)="Csere",VLOOKUP(LEFT(VLOOKUP($A130,csapatok!$A:$NN,EO$320,FALSE),LEN(VLOOKUP($A130,csapatok!$A:$NN,EO$320,FALSE))-6),'csapat-ranglista'!$A:$FP,EO$321,FALSE)/8,VLOOKUP(VLOOKUP($A130,csapatok!$A:$NN,EO$320,FALSE),'csapat-ranglista'!$A:$FP,EO$321,FALSE)/4),0)</f>
        <v>0</v>
      </c>
      <c r="EP130" s="223">
        <f>IFERROR(IF(RIGHT(VLOOKUP($A130,csapatok!$A:$NN,EP$320,FALSE),5)="Csere",VLOOKUP(LEFT(VLOOKUP($A130,csapatok!$A:$NN,EP$320,FALSE),LEN(VLOOKUP($A130,csapatok!$A:$NN,EP$320,FALSE))-6),'csapat-ranglista'!$A:$FP,EP$321,FALSE)/8,VLOOKUP(VLOOKUP($A130,csapatok!$A:$NN,EP$320,FALSE),'csapat-ranglista'!$A:$FP,EP$321,FALSE)/4),0)</f>
        <v>0</v>
      </c>
      <c r="EQ130" s="223">
        <f>IFERROR(IF(RIGHT(VLOOKUP($A130,csapatok!$A:$NN,EQ$320,FALSE),5)="Csere",VLOOKUP(LEFT(VLOOKUP($A130,csapatok!$A:$NN,EQ$320,FALSE),LEN(VLOOKUP($A130,csapatok!$A:$NN,EQ$320,FALSE))-6),'csapat-ranglista'!$A:$FP,EQ$321,FALSE)/8,VLOOKUP(VLOOKUP($A130,csapatok!$A:$NN,EQ$320,FALSE),'csapat-ranglista'!$A:$FP,EQ$321,FALSE)/4),0)</f>
        <v>0</v>
      </c>
      <c r="ER130" s="223">
        <f>IFERROR(IF(RIGHT(VLOOKUP($A130,csapatok!$A:$NN,ER$320,FALSE),5)="Csere",VLOOKUP(LEFT(VLOOKUP($A130,csapatok!$A:$NN,ER$320,FALSE),LEN(VLOOKUP($A130,csapatok!$A:$NN,ER$320,FALSE))-6),'csapat-ranglista'!$A:$FP,ER$321,FALSE)/8,VLOOKUP(VLOOKUP($A130,csapatok!$A:$NN,ER$320,FALSE),'csapat-ranglista'!$A:$FP,ER$321,FALSE)/4),0)</f>
        <v>0</v>
      </c>
      <c r="ES130" s="223">
        <f>IFERROR(IF(RIGHT(VLOOKUP($A130,csapatok!$A:$NN,ES$320,FALSE),5)="Csere",VLOOKUP(LEFT(VLOOKUP($A130,csapatok!$A:$NN,ES$320,FALSE),LEN(VLOOKUP($A130,csapatok!$A:$NN,ES$320,FALSE))-6),'csapat-ranglista'!$A:$FP,ES$321,FALSE)/8,VLOOKUP(VLOOKUP($A130,csapatok!$A:$NN,ES$320,FALSE),'csapat-ranglista'!$A:$FP,ES$321,FALSE)/4),0)</f>
        <v>0</v>
      </c>
      <c r="ET130" s="223">
        <f>IFERROR(IF(RIGHT(VLOOKUP($A130,csapatok!$A:$NN,ET$320,FALSE),5)="Csere",VLOOKUP(LEFT(VLOOKUP($A130,csapatok!$A:$NN,ET$320,FALSE),LEN(VLOOKUP($A130,csapatok!$A:$NN,ET$320,FALSE))-6),'csapat-ranglista'!$A:$FP,ET$321,FALSE)/8,VLOOKUP(VLOOKUP($A130,csapatok!$A:$NN,ET$320,FALSE),'csapat-ranglista'!$A:$FP,ET$321,FALSE)/4),0)</f>
        <v>0</v>
      </c>
      <c r="EU130" s="223">
        <f>IFERROR(IF(RIGHT(VLOOKUP($A130,csapatok!$A:$NN,EU$320,FALSE),5)="Csere",VLOOKUP(LEFT(VLOOKUP($A130,csapatok!$A:$NN,EU$320,FALSE),LEN(VLOOKUP($A130,csapatok!$A:$NN,EU$320,FALSE))-6),'csapat-ranglista'!$A:$FP,EU$321,FALSE)/8,VLOOKUP(VLOOKUP($A130,csapatok!$A:$NN,EU$320,FALSE),'csapat-ranglista'!$A:$FP,EU$321,FALSE)/4),0)</f>
        <v>0</v>
      </c>
      <c r="EV130" s="223">
        <f>IFERROR(IF(RIGHT(VLOOKUP($A130,csapatok!$A:$NN,EV$320,FALSE),5)="Csere",VLOOKUP(LEFT(VLOOKUP($A130,csapatok!$A:$NN,EV$320,FALSE),LEN(VLOOKUP($A130,csapatok!$A:$NN,EV$320,FALSE))-6),'csapat-ranglista'!$A:$FP,EV$321,FALSE)/8,VLOOKUP(VLOOKUP($A130,csapatok!$A:$NN,EV$320,FALSE),'csapat-ranglista'!$A:$FP,EV$321,FALSE)/4),0)</f>
        <v>0</v>
      </c>
      <c r="EW130" s="223">
        <f>IFERROR(IF(RIGHT(VLOOKUP($A130,csapatok!$A:$NN,EW$320,FALSE),5)="Csere",VLOOKUP(LEFT(VLOOKUP($A130,csapatok!$A:$NN,EW$320,FALSE),LEN(VLOOKUP($A130,csapatok!$A:$NN,EW$320,FALSE))-6),'csapat-ranglista'!$A:$FP,EW$321,FALSE)/8,VLOOKUP(VLOOKUP($A130,csapatok!$A:$NN,EW$320,FALSE),'csapat-ranglista'!$A:$FP,EW$321,FALSE)/4),0)</f>
        <v>0</v>
      </c>
      <c r="EX130" s="223">
        <f>IFERROR(IF(RIGHT(VLOOKUP($A130,csapatok!$A:$NN,EX$320,FALSE),5)="Csere",VLOOKUP(LEFT(VLOOKUP($A130,csapatok!$A:$NN,EX$320,FALSE),LEN(VLOOKUP($A130,csapatok!$A:$NN,EX$320,FALSE))-6),'csapat-ranglista'!$A:$FP,EX$321,FALSE)/8,VLOOKUP(VLOOKUP($A130,csapatok!$A:$NN,EX$320,FALSE),'csapat-ranglista'!$A:$FP,EX$321,FALSE)/4),0)</f>
        <v>0</v>
      </c>
      <c r="EY130" s="223">
        <f>IFERROR(IF(RIGHT(VLOOKUP($A130,csapatok!$A:$NN,EY$320,FALSE),5)="Csere",VLOOKUP(LEFT(VLOOKUP($A130,csapatok!$A:$NN,EY$320,FALSE),LEN(VLOOKUP($A130,csapatok!$A:$NN,EY$320,FALSE))-6),'csapat-ranglista'!$A:$FP,EY$321,FALSE)/8,VLOOKUP(VLOOKUP($A130,csapatok!$A:$NN,EY$320,FALSE),'csapat-ranglista'!$A:$FP,EY$321,FALSE)/4),0)</f>
        <v>0</v>
      </c>
      <c r="EZ130" s="223">
        <f>IFERROR(IF(RIGHT(VLOOKUP($A130,csapatok!$A:$NN,EZ$320,FALSE),5)="Csere",VLOOKUP(LEFT(VLOOKUP($A130,csapatok!$A:$NN,EZ$320,FALSE),LEN(VLOOKUP($A130,csapatok!$A:$NN,EZ$320,FALSE))-6),'csapat-ranglista'!$A:$FP,EZ$321,FALSE)/8,VLOOKUP(VLOOKUP($A130,csapatok!$A:$NN,EZ$320,FALSE),'csapat-ranglista'!$A:$FP,EZ$321,FALSE)/4),0)</f>
        <v>0</v>
      </c>
      <c r="FA130" s="223">
        <f>IFERROR(IF(RIGHT(VLOOKUP($A130,csapatok!$A:$NN,FA$320,FALSE),5)="Csere",VLOOKUP(LEFT(VLOOKUP($A130,csapatok!$A:$NN,FA$320,FALSE),LEN(VLOOKUP($A130,csapatok!$A:$NN,FA$320,FALSE))-6),'csapat-ranglista'!$A:$FP,FA$321,FALSE)/8,VLOOKUP(VLOOKUP($A130,csapatok!$A:$NN,FA$320,FALSE),'csapat-ranglista'!$A:$FP,FA$321,FALSE)/4),0)</f>
        <v>0</v>
      </c>
      <c r="FB130" s="223">
        <f>IFERROR(IF(RIGHT(VLOOKUP($A130,csapatok!$A:$NN,FB$320,FALSE),5)="Csere",VLOOKUP(LEFT(VLOOKUP($A130,csapatok!$A:$NN,FB$320,FALSE),LEN(VLOOKUP($A130,csapatok!$A:$NN,FB$320,FALSE))-6),'csapat-ranglista'!$A:$FP,FB$321,FALSE)/8,VLOOKUP(VLOOKUP($A130,csapatok!$A:$NN,FB$320,FALSE),'csapat-ranglista'!$A:$FP,FB$321,FALSE)/4),0)</f>
        <v>0</v>
      </c>
      <c r="FC130" s="223">
        <f>IFERROR(IF(RIGHT(VLOOKUP($A130,csapatok!$A:$NN,FC$320,FALSE),5)="Csere",VLOOKUP(LEFT(VLOOKUP($A130,csapatok!$A:$NN,FC$320,FALSE),LEN(VLOOKUP($A130,csapatok!$A:$NN,FC$320,FALSE))-6),'csapat-ranglista'!$A:$FP,FC$321,FALSE)/8,VLOOKUP(VLOOKUP($A130,csapatok!$A:$NN,FC$320,FALSE),'csapat-ranglista'!$A:$FP,FC$321,FALSE)/4),0)</f>
        <v>0</v>
      </c>
      <c r="FD130" s="224">
        <f>versenyek!$QY$11*IFERROR(VLOOKUP(VLOOKUP($A130,versenyek!QX:QZ,3,FALSE),szabalyok!$A$16:$B$23,2,FALSE)/4,0)</f>
        <v>0</v>
      </c>
      <c r="FE130" s="224">
        <f>versenyek!$RB$11*IFERROR(VLOOKUP(VLOOKUP($A130,versenyek!RA:RC,3,FALSE),szabalyok!$A$16:$B$23,2,FALSE)/4,0)</f>
        <v>0</v>
      </c>
      <c r="FF130" s="223">
        <f>IFERROR(IF(RIGHT(VLOOKUP($A130,csapatok!$A:$NN,FF$320,FALSE),5)="Csere",VLOOKUP(LEFT(VLOOKUP($A130,csapatok!$A:$NN,FF$320,FALSE),LEN(VLOOKUP($A130,csapatok!$A:$NN,FF$320,FALSE))-6),'csapat-ranglista'!$A:$FP,FF$321,FALSE)/8,VLOOKUP(VLOOKUP($A130,csapatok!$A:$NN,FF$320,FALSE),'csapat-ranglista'!$A:$FP,FF$321,FALSE)/4),0)</f>
        <v>0</v>
      </c>
      <c r="FG130" s="223">
        <f>IFERROR(IF(RIGHT(VLOOKUP($A130,csapatok!$A:$NN,FG$320,FALSE),5)="Csere",VLOOKUP(LEFT(VLOOKUP($A130,csapatok!$A:$NN,FG$320,FALSE),LEN(VLOOKUP($A130,csapatok!$A:$NN,FG$320,FALSE))-6),'csapat-ranglista'!$A:$FP,FG$321,FALSE)/8,VLOOKUP(VLOOKUP($A130,csapatok!$A:$NN,FG$320,FALSE),'csapat-ranglista'!$A:$FP,FG$321,FALSE)/4),0)</f>
        <v>0</v>
      </c>
      <c r="FH130" s="223">
        <f>IFERROR(IF(RIGHT(VLOOKUP($A130,csapatok!$A:$NN,FH$320,FALSE),5)="Csere",VLOOKUP(LEFT(VLOOKUP($A130,csapatok!$A:$NN,FH$320,FALSE),LEN(VLOOKUP($A130,csapatok!$A:$NN,FH$320,FALSE))-6),'csapat-ranglista'!$A:$FP,FH$321,FALSE)/8,VLOOKUP(VLOOKUP($A130,csapatok!$A:$NN,FH$320,FALSE),'csapat-ranglista'!$A:$FP,FH$321,FALSE)/4),0)</f>
        <v>0</v>
      </c>
      <c r="FI130" s="223">
        <f>IFERROR(IF(RIGHT(VLOOKUP($A130,csapatok!$A:$NN,FI$320,FALSE),5)="Csere",VLOOKUP(LEFT(VLOOKUP($A130,csapatok!$A:$NN,FI$320,FALSE),LEN(VLOOKUP($A130,csapatok!$A:$NN,FI$320,FALSE))-6),'csapat-ranglista'!$A:$FP,FI$321,FALSE)/8,VLOOKUP(VLOOKUP($A130,csapatok!$A:$NN,FI$320,FALSE),'csapat-ranglista'!$A:$FP,FI$321,FALSE)/4),0)</f>
        <v>0</v>
      </c>
      <c r="FJ130" s="223">
        <f>IFERROR(IF(RIGHT(VLOOKUP($A130,csapatok!$A:$NN,FJ$320,FALSE),5)="Csere",VLOOKUP(LEFT(VLOOKUP($A130,csapatok!$A:$NN,FJ$320,FALSE),LEN(VLOOKUP($A130,csapatok!$A:$NN,FJ$320,FALSE))-6),'csapat-ranglista'!$A:$FP,FJ$321,FALSE)/8,VLOOKUP(VLOOKUP($A130,csapatok!$A:$NN,FJ$320,FALSE),'csapat-ranglista'!$A:$FP,FJ$321,FALSE)/4),0)</f>
        <v>0</v>
      </c>
      <c r="FK130" s="223">
        <f>IFERROR(IF(RIGHT(VLOOKUP($A130,csapatok!$A:$NN,FK$320,FALSE),5)="Csere",VLOOKUP(LEFT(VLOOKUP($A130,csapatok!$A:$NN,FK$320,FALSE),LEN(VLOOKUP($A130,csapatok!$A:$NN,FK$320,FALSE))-6),'csapat-ranglista'!$A:$FP,FK$321,FALSE)/8,VLOOKUP(VLOOKUP($A130,csapatok!$A:$NN,FK$320,FALSE),'csapat-ranglista'!$A:$FP,FK$321,FALSE)/4),0)</f>
        <v>0</v>
      </c>
      <c r="FL130" s="223">
        <f>IFERROR(IF(RIGHT(VLOOKUP($A130,csapatok!$A:$NN,FL$320,FALSE),5)="Csere",VLOOKUP(LEFT(VLOOKUP($A130,csapatok!$A:$NN,FL$320,FALSE),LEN(VLOOKUP($A130,csapatok!$A:$NN,FL$320,FALSE))-6),'csapat-ranglista'!$A:$FP,FL$321,FALSE)/8,VLOOKUP(VLOOKUP($A130,csapatok!$A:$NN,FL$320,FALSE),'csapat-ranglista'!$A:$FP,FL$321,FALSE)/4),0)</f>
        <v>0</v>
      </c>
      <c r="FM130" s="223">
        <f>IFERROR(IF(RIGHT(VLOOKUP($A130,csapatok!$A:$NN,FM$320,FALSE),5)="Csere",VLOOKUP(LEFT(VLOOKUP($A130,csapatok!$A:$NN,FM$320,FALSE),LEN(VLOOKUP($A130,csapatok!$A:$NN,FM$320,FALSE))-6),'csapat-ranglista'!$A:$FP,FM$321,FALSE)/8,VLOOKUP(VLOOKUP($A130,csapatok!$A:$NN,FM$320,FALSE),'csapat-ranglista'!$A:$FP,FM$321,FALSE)/4),0)</f>
        <v>0</v>
      </c>
      <c r="FN130" s="223">
        <f>IFERROR(IF(RIGHT(VLOOKUP($A130,csapatok!$A:$NN,FN$320,FALSE),5)="Csere",VLOOKUP(LEFT(VLOOKUP($A130,csapatok!$A:$NN,FN$320,FALSE),LEN(VLOOKUP($A130,csapatok!$A:$NN,FN$320,FALSE))-6),'csapat-ranglista'!$A:$FP,FN$321,FALSE)/8,VLOOKUP(VLOOKUP($A130,csapatok!$A:$NN,FN$320,FALSE),'csapat-ranglista'!$A:$FP,FN$321,FALSE)/4),0)</f>
        <v>0</v>
      </c>
      <c r="FO130" s="223">
        <f>IFERROR(IF(RIGHT(VLOOKUP($A130,csapatok!$A:$NN,FO$320,FALSE),5)="Csere",VLOOKUP(LEFT(VLOOKUP($A130,csapatok!$A:$NN,FO$320,FALSE),LEN(VLOOKUP($A130,csapatok!$A:$NN,FO$320,FALSE))-6),'csapat-ranglista'!$A:$FP,FO$321,FALSE)/8,VLOOKUP(VLOOKUP($A130,csapatok!$A:$NN,FO$320,FALSE),'csapat-ranglista'!$A:$FP,FO$321,FALSE)/4),0)</f>
        <v>0</v>
      </c>
      <c r="FP130" s="223">
        <f>IFERROR(IF(RIGHT(VLOOKUP($A130,csapatok!$A:$NN,FP$320,FALSE),5)="Csere",VLOOKUP(LEFT(VLOOKUP($A130,csapatok!$A:$NN,FP$320,FALSE),LEN(VLOOKUP($A130,csapatok!$A:$NN,FP$320,FALSE))-6),'csapat-ranglista'!$A:$FP,FP$321,FALSE)/8,VLOOKUP(VLOOKUP($A130,csapatok!$A:$NN,FP$320,FALSE),'csapat-ranglista'!$A:$FP,FP$321,FALSE)/4),0)</f>
        <v>0</v>
      </c>
      <c r="FQ130" s="223">
        <f>IFERROR(IF(RIGHT(VLOOKUP($A130,csapatok!$A:$NN,FQ$320,FALSE),5)="Csere",VLOOKUP(LEFT(VLOOKUP($A130,csapatok!$A:$NN,FQ$320,FALSE),LEN(VLOOKUP($A130,csapatok!$A:$NN,FQ$320,FALSE))-6),'csapat-ranglista'!$A:$FP,FQ$321,FALSE)/8,VLOOKUP(VLOOKUP($A130,csapatok!$A:$NN,FQ$320,FALSE),'csapat-ranglista'!$A:$FP,FQ$321,FALSE)/4),0)</f>
        <v>0</v>
      </c>
      <c r="FR130" s="223">
        <f>IFERROR(IF(RIGHT(VLOOKUP($A130,csapatok!$A:$NN,FR$320,FALSE),5)="Csere",VLOOKUP(LEFT(VLOOKUP($A130,csapatok!$A:$NN,FR$320,FALSE),LEN(VLOOKUP($A130,csapatok!$A:$NN,FR$320,FALSE))-6),'csapat-ranglista'!$A:$FP,FR$321,FALSE)/8,VLOOKUP(VLOOKUP($A130,csapatok!$A:$NN,FR$320,FALSE),'csapat-ranglista'!$A:$FP,FR$321,FALSE)/4),0)</f>
        <v>0</v>
      </c>
      <c r="FS130" s="223">
        <f>IFERROR(IF(RIGHT(VLOOKUP($A130,csapatok!$A:$NN,FS$320,FALSE),5)="Csere",VLOOKUP(LEFT(VLOOKUP($A130,csapatok!$A:$NN,FS$320,FALSE),LEN(VLOOKUP($A130,csapatok!$A:$NN,FS$320,FALSE))-6),'csapat-ranglista'!$A:$FP,FS$321,FALSE)/8,VLOOKUP(VLOOKUP($A130,csapatok!$A:$NN,FS$320,FALSE),'csapat-ranglista'!$A:$FP,FS$321,FALSE)/4),0)</f>
        <v>0</v>
      </c>
      <c r="FT130" s="223">
        <f>IFERROR(IF(RIGHT(VLOOKUP($A130,csapatok!$A:$NN,FT$320,FALSE),5)="Csere",VLOOKUP(LEFT(VLOOKUP($A130,csapatok!$A:$NN,FT$320,FALSE),LEN(VLOOKUP($A130,csapatok!$A:$NN,FT$320,FALSE))-6),'csapat-ranglista'!$A:$FP,FT$321,FALSE)/8,VLOOKUP(VLOOKUP($A130,csapatok!$A:$NN,FT$320,FALSE),'csapat-ranglista'!$A:$FP,FT$321,FALSE)/4),0)</f>
        <v>0</v>
      </c>
      <c r="FU130" s="223">
        <f>IFERROR(IF(RIGHT(VLOOKUP($A130,csapatok!$A:$NN,FU$320,FALSE),5)="Csere",VLOOKUP(LEFT(VLOOKUP($A130,csapatok!$A:$NN,FU$320,FALSE),LEN(VLOOKUP($A130,csapatok!$A:$NN,FU$320,FALSE))-6),'csapat-ranglista'!$A:$FP,FU$321,FALSE)/8,VLOOKUP(VLOOKUP($A130,csapatok!$A:$NN,FU$320,FALSE),'csapat-ranglista'!$A:$FP,FU$321,FALSE)/4),0)</f>
        <v>0.71977499851706994</v>
      </c>
      <c r="FV130" s="223">
        <f>IFERROR(IF(RIGHT(VLOOKUP($A130,csapatok!$A:$NN,FV$320,FALSE),5)="Csere",VLOOKUP(LEFT(VLOOKUP($A130,csapatok!$A:$NN,FV$320,FALSE),LEN(VLOOKUP($A130,csapatok!$A:$NN,FV$320,FALSE))-6),'csapat-ranglista'!$A:$FP,FV$321,FALSE)/8,VLOOKUP(VLOOKUP($A130,csapatok!$A:$NN,FV$320,FALSE),'csapat-ranglista'!$A:$FP,FV$321,FALSE)/4),0)</f>
        <v>0</v>
      </c>
      <c r="FW130" s="223">
        <f>IFERROR(IF(RIGHT(VLOOKUP($A130,csapatok!$A:$NN,FW$320,FALSE),5)="Csere",VLOOKUP(LEFT(VLOOKUP($A130,csapatok!$A:$NN,FW$320,FALSE),LEN(VLOOKUP($A130,csapatok!$A:$NN,FW$320,FALSE))-6),'csapat-ranglista'!$A:$FP,FW$321,FALSE)/8,VLOOKUP(VLOOKUP($A130,csapatok!$A:$NN,FW$320,FALSE),'csapat-ranglista'!$A:$FP,FW$321,FALSE)/4),0)</f>
        <v>0</v>
      </c>
      <c r="FX130" s="223">
        <f>IFERROR(IF(RIGHT(VLOOKUP($A130,csapatok!$A:$NN,FX$320,FALSE),5)="Csere",VLOOKUP(LEFT(VLOOKUP($A130,csapatok!$A:$NN,FX$320,FALSE),LEN(VLOOKUP($A130,csapatok!$A:$NN,FX$320,FALSE))-6),'csapat-ranglista'!$A:$FP,FX$321,FALSE)/8,VLOOKUP(VLOOKUP($A130,csapatok!$A:$NN,FX$320,FALSE),'csapat-ranglista'!$A:$FP,FX$321,FALSE)/4),0)</f>
        <v>0</v>
      </c>
      <c r="FY130" s="223">
        <f>IFERROR(IF(RIGHT(VLOOKUP($A130,csapatok!$A:$NN,FY$320,FALSE),5)="Csere",VLOOKUP(LEFT(VLOOKUP($A130,csapatok!$A:$NN,FY$320,FALSE),LEN(VLOOKUP($A130,csapatok!$A:$NN,FY$320,FALSE))-6),'csapat-ranglista'!$A:$FP,FY$321,FALSE)/8,VLOOKUP(VLOOKUP($A130,csapatok!$A:$NN,FY$320,FALSE),'csapat-ranglista'!$A:$FP,FY$321,FALSE)/4),0)</f>
        <v>0</v>
      </c>
      <c r="FZ130" s="223">
        <f>IFERROR(IF(RIGHT(VLOOKUP($A130,csapatok!$A:$NN,FZ$320,FALSE),5)="Csere",VLOOKUP(LEFT(VLOOKUP($A130,csapatok!$A:$NN,FZ$320,FALSE),LEN(VLOOKUP($A130,csapatok!$A:$NN,FZ$320,FALSE))-6),'csapat-ranglista'!$A:$FP,FZ$321,FALSE)/8,VLOOKUP(VLOOKUP($A130,csapatok!$A:$NN,FZ$320,FALSE),'csapat-ranglista'!$A:$FP,FZ$321,FALSE)/4),0)</f>
        <v>0</v>
      </c>
      <c r="GA130" s="223">
        <f>IFERROR(IF(RIGHT(VLOOKUP($A130,csapatok!$A:$NN,GA$320,FALSE),5)="Csere",VLOOKUP(LEFT(VLOOKUP($A130,csapatok!$A:$NN,GA$320,FALSE),LEN(VLOOKUP($A130,csapatok!$A:$NN,GA$320,FALSE))-6),'csapat-ranglista'!$A:$FP,GA$321,FALSE)/8,VLOOKUP(VLOOKUP($A130,csapatok!$A:$NN,GA$320,FALSE),'csapat-ranglista'!$A:$FP,GA$321,FALSE)/4),0)</f>
        <v>0</v>
      </c>
      <c r="GB130" s="223">
        <f>IFERROR(IF(RIGHT(VLOOKUP($A130,csapatok!$A:$NN,GB$320,FALSE),5)="Csere",VLOOKUP(LEFT(VLOOKUP($A130,csapatok!$A:$NN,GB$320,FALSE),LEN(VLOOKUP($A130,csapatok!$A:$NN,GB$320,FALSE))-6),'csapat-ranglista'!$A:$FP,GB$321,FALSE)/8,VLOOKUP(VLOOKUP($A130,csapatok!$A:$NN,GB$320,FALSE),'csapat-ranglista'!$A:$FP,GB$321,FALSE)/4),0)</f>
        <v>0</v>
      </c>
      <c r="GC130" s="223">
        <f>IFERROR(IF(RIGHT(VLOOKUP($A130,csapatok!$A:$NN,GC$320,FALSE),5)="Csere",VLOOKUP(LEFT(VLOOKUP($A130,csapatok!$A:$NN,GC$320,FALSE),LEN(VLOOKUP($A130,csapatok!$A:$NN,GC$320,FALSE))-6),'csapat-ranglista'!$A:$FP,GC$321,FALSE)/8,VLOOKUP(VLOOKUP($A130,csapatok!$A:$NN,GC$320,FALSE),'csapat-ranglista'!$A:$FP,GC$321,FALSE)/4),0)</f>
        <v>0</v>
      </c>
      <c r="GD130" s="247">
        <f>SUM(EQ130:GC130)</f>
        <v>0.71977499851706994</v>
      </c>
    </row>
    <row r="131" spans="1:186">
      <c r="A131" s="1" t="s">
        <v>1401</v>
      </c>
      <c r="B131" s="130"/>
      <c r="C131" s="131" t="str">
        <f>IF(B131=0,"",IF(B131&lt;$C$1,"felnőtt","ifi"))</f>
        <v/>
      </c>
      <c r="D131" s="32" t="s">
        <v>9</v>
      </c>
      <c r="E131" s="45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223"/>
      <c r="AC131" s="223"/>
      <c r="AD131" s="223"/>
      <c r="AE131" s="223"/>
      <c r="AF131" s="223"/>
      <c r="AG131" s="223"/>
      <c r="AH131" s="223"/>
      <c r="AI131" s="223"/>
      <c r="AJ131" s="223"/>
      <c r="AK131" s="223"/>
      <c r="AL131" s="223"/>
      <c r="AM131" s="223"/>
      <c r="AN131" s="223"/>
      <c r="AO131" s="223"/>
      <c r="AP131" s="223"/>
      <c r="AQ131" s="223"/>
      <c r="AR131" s="223"/>
      <c r="AS131" s="223"/>
      <c r="AT131" s="223"/>
      <c r="AU131" s="223"/>
      <c r="AV131" s="223"/>
      <c r="AW131" s="223"/>
      <c r="AX131" s="223"/>
      <c r="AY131" s="223"/>
      <c r="AZ131" s="223"/>
      <c r="BA131" s="223"/>
      <c r="BB131" s="223"/>
      <c r="BC131" s="224"/>
      <c r="BD131" s="224"/>
      <c r="BE131" s="223">
        <f>IFERROR(IF(RIGHT(VLOOKUP($A131,csapatok!$A:$NN,BE$320,FALSE),5)="Csere",VLOOKUP(LEFT(VLOOKUP($A131,csapatok!$A:$NN,BE$320,FALSE),LEN(VLOOKUP($A131,csapatok!$A:$NN,BE$320,FALSE))-6),'csapat-ranglista'!$A:$FP,BE$321,FALSE)/8,VLOOKUP(VLOOKUP($A131,csapatok!$A:$NN,BE$320,FALSE),'csapat-ranglista'!$A:$FP,BE$321,FALSE)/4),0)</f>
        <v>0</v>
      </c>
      <c r="BF131" s="223">
        <f>IFERROR(IF(RIGHT(VLOOKUP($A131,csapatok!$A:$NN,BF$320,FALSE),5)="Csere",VLOOKUP(LEFT(VLOOKUP($A131,csapatok!$A:$NN,BF$320,FALSE),LEN(VLOOKUP($A131,csapatok!$A:$NN,BF$320,FALSE))-6),'csapat-ranglista'!$A:$FP,BF$321,FALSE)/8,VLOOKUP(VLOOKUP($A131,csapatok!$A:$NN,BF$320,FALSE),'csapat-ranglista'!$A:$FP,BF$321,FALSE)/4),0)</f>
        <v>0</v>
      </c>
      <c r="BG131" s="223">
        <f>IFERROR(IF(RIGHT(VLOOKUP($A131,csapatok!$A:$NN,BG$320,FALSE),5)="Csere",VLOOKUP(LEFT(VLOOKUP($A131,csapatok!$A:$NN,BG$320,FALSE),LEN(VLOOKUP($A131,csapatok!$A:$NN,BG$320,FALSE))-6),'csapat-ranglista'!$A:$FP,BG$321,FALSE)/8,VLOOKUP(VLOOKUP($A131,csapatok!$A:$NN,BG$320,FALSE),'csapat-ranglista'!$A:$FP,BG$321,FALSE)/4),0)</f>
        <v>0</v>
      </c>
      <c r="BH131" s="223">
        <f>IFERROR(IF(RIGHT(VLOOKUP($A131,csapatok!$A:$NN,BH$320,FALSE),5)="Csere",VLOOKUP(LEFT(VLOOKUP($A131,csapatok!$A:$NN,BH$320,FALSE),LEN(VLOOKUP($A131,csapatok!$A:$NN,BH$320,FALSE))-6),'csapat-ranglista'!$A:$FP,BH$321,FALSE)/8,VLOOKUP(VLOOKUP($A131,csapatok!$A:$NN,BH$320,FALSE),'csapat-ranglista'!$A:$FP,BH$321,FALSE)/4),0)</f>
        <v>0</v>
      </c>
      <c r="BI131" s="223">
        <f>IFERROR(IF(RIGHT(VLOOKUP($A131,csapatok!$A:$NN,BI$320,FALSE),5)="Csere",VLOOKUP(LEFT(VLOOKUP($A131,csapatok!$A:$NN,BI$320,FALSE),LEN(VLOOKUP($A131,csapatok!$A:$NN,BI$320,FALSE))-6),'csapat-ranglista'!$A:$FP,BI$321,FALSE)/8,VLOOKUP(VLOOKUP($A131,csapatok!$A:$NN,BI$320,FALSE),'csapat-ranglista'!$A:$FP,BI$321,FALSE)/4),0)</f>
        <v>0</v>
      </c>
      <c r="BJ131" s="223">
        <f>IFERROR(IF(RIGHT(VLOOKUP($A131,csapatok!$A:$NN,BJ$320,FALSE),5)="Csere",VLOOKUP(LEFT(VLOOKUP($A131,csapatok!$A:$NN,BJ$320,FALSE),LEN(VLOOKUP($A131,csapatok!$A:$NN,BJ$320,FALSE))-6),'csapat-ranglista'!$A:$FP,BJ$321,FALSE)/8,VLOOKUP(VLOOKUP($A131,csapatok!$A:$NN,BJ$320,FALSE),'csapat-ranglista'!$A:$FP,BJ$321,FALSE)/4),0)</f>
        <v>0</v>
      </c>
      <c r="BK131" s="223">
        <f>IFERROR(IF(RIGHT(VLOOKUP($A131,csapatok!$A:$NN,BK$320,FALSE),5)="Csere",VLOOKUP(LEFT(VLOOKUP($A131,csapatok!$A:$NN,BK$320,FALSE),LEN(VLOOKUP($A131,csapatok!$A:$NN,BK$320,FALSE))-6),'csapat-ranglista'!$A:$FP,BK$321,FALSE)/8,VLOOKUP(VLOOKUP($A131,csapatok!$A:$NN,BK$320,FALSE),'csapat-ranglista'!$A:$FP,BK$321,FALSE)/4),0)</f>
        <v>0</v>
      </c>
      <c r="BL131" s="223">
        <f>IFERROR(IF(RIGHT(VLOOKUP($A131,csapatok!$A:$NN,BL$320,FALSE),5)="Csere",VLOOKUP(LEFT(VLOOKUP($A131,csapatok!$A:$NN,BL$320,FALSE),LEN(VLOOKUP($A131,csapatok!$A:$NN,BL$320,FALSE))-6),'csapat-ranglista'!$A:$FP,BL$321,FALSE)/8,VLOOKUP(VLOOKUP($A131,csapatok!$A:$NN,BL$320,FALSE),'csapat-ranglista'!$A:$FP,BL$321,FALSE)/4),0)</f>
        <v>0</v>
      </c>
      <c r="BM131" s="223">
        <f>IFERROR(IF(RIGHT(VLOOKUP($A131,csapatok!$A:$NN,BM$320,FALSE),5)="Csere",VLOOKUP(LEFT(VLOOKUP($A131,csapatok!$A:$NN,BM$320,FALSE),LEN(VLOOKUP($A131,csapatok!$A:$NN,BM$320,FALSE))-6),'csapat-ranglista'!$A:$FP,BM$321,FALSE)/8,VLOOKUP(VLOOKUP($A131,csapatok!$A:$NN,BM$320,FALSE),'csapat-ranglista'!$A:$FP,BM$321,FALSE)/4),0)</f>
        <v>0</v>
      </c>
      <c r="BN131" s="223">
        <f>IFERROR(IF(RIGHT(VLOOKUP($A131,csapatok!$A:$NN,BN$320,FALSE),5)="Csere",VLOOKUP(LEFT(VLOOKUP($A131,csapatok!$A:$NN,BN$320,FALSE),LEN(VLOOKUP($A131,csapatok!$A:$NN,BN$320,FALSE))-6),'csapat-ranglista'!$A:$FP,BN$321,FALSE)/8,VLOOKUP(VLOOKUP($A131,csapatok!$A:$NN,BN$320,FALSE),'csapat-ranglista'!$A:$FP,BN$321,FALSE)/4),0)</f>
        <v>0</v>
      </c>
      <c r="BO131" s="223">
        <f>IFERROR(IF(RIGHT(VLOOKUP($A131,csapatok!$A:$NN,BO$320,FALSE),5)="Csere",VLOOKUP(LEFT(VLOOKUP($A131,csapatok!$A:$NN,BO$320,FALSE),LEN(VLOOKUP($A131,csapatok!$A:$NN,BO$320,FALSE))-6),'csapat-ranglista'!$A:$FP,BO$321,FALSE)/8,VLOOKUP(VLOOKUP($A131,csapatok!$A:$NN,BO$320,FALSE),'csapat-ranglista'!$A:$FP,BO$321,FALSE)/4),0)</f>
        <v>0</v>
      </c>
      <c r="BP131" s="223">
        <f>IFERROR(IF(RIGHT(VLOOKUP($A131,csapatok!$A:$NN,BP$320,FALSE),5)="Csere",VLOOKUP(LEFT(VLOOKUP($A131,csapatok!$A:$NN,BP$320,FALSE),LEN(VLOOKUP($A131,csapatok!$A:$NN,BP$320,FALSE))-6),'csapat-ranglista'!$A:$FP,BP$321,FALSE)/8,VLOOKUP(VLOOKUP($A131,csapatok!$A:$NN,BP$320,FALSE),'csapat-ranglista'!$A:$FP,BP$321,FALSE)/4),0)</f>
        <v>0</v>
      </c>
      <c r="BQ131" s="223">
        <f>IFERROR(IF(RIGHT(VLOOKUP($A131,csapatok!$A:$NN,BQ$320,FALSE),5)="Csere",VLOOKUP(LEFT(VLOOKUP($A131,csapatok!$A:$NN,BQ$320,FALSE),LEN(VLOOKUP($A131,csapatok!$A:$NN,BQ$320,FALSE))-6),'csapat-ranglista'!$A:$FP,BQ$321,FALSE)/8,VLOOKUP(VLOOKUP($A131,csapatok!$A:$NN,BQ$320,FALSE),'csapat-ranglista'!$A:$FP,BQ$321,FALSE)/4),0)</f>
        <v>0</v>
      </c>
      <c r="BR131" s="223">
        <f>IFERROR(IF(RIGHT(VLOOKUP($A131,csapatok!$A:$NN,BR$320,FALSE),5)="Csere",VLOOKUP(LEFT(VLOOKUP($A131,csapatok!$A:$NN,BR$320,FALSE),LEN(VLOOKUP($A131,csapatok!$A:$NN,BR$320,FALSE))-6),'csapat-ranglista'!$A:$FP,BR$321,FALSE)/8,VLOOKUP(VLOOKUP($A131,csapatok!$A:$NN,BR$320,FALSE),'csapat-ranglista'!$A:$FP,BR$321,FALSE)/4),0)</f>
        <v>0</v>
      </c>
      <c r="BS131" s="223">
        <f>IFERROR(IF(RIGHT(VLOOKUP($A131,csapatok!$A:$NN,BS$320,FALSE),5)="Csere",VLOOKUP(LEFT(VLOOKUP($A131,csapatok!$A:$NN,BS$320,FALSE),LEN(VLOOKUP($A131,csapatok!$A:$NN,BS$320,FALSE))-6),'csapat-ranglista'!$A:$FP,BS$321,FALSE)/8,VLOOKUP(VLOOKUP($A131,csapatok!$A:$NN,BS$320,FALSE),'csapat-ranglista'!$A:$FP,BS$321,FALSE)/4),0)</f>
        <v>0</v>
      </c>
      <c r="BT131" s="223">
        <f>IFERROR(IF(RIGHT(VLOOKUP($A131,csapatok!$A:$NN,BT$320,FALSE),5)="Csere",VLOOKUP(LEFT(VLOOKUP($A131,csapatok!$A:$NN,BT$320,FALSE),LEN(VLOOKUP($A131,csapatok!$A:$NN,BT$320,FALSE))-6),'csapat-ranglista'!$A:$FP,BT$321,FALSE)/8,VLOOKUP(VLOOKUP($A131,csapatok!$A:$NN,BT$320,FALSE),'csapat-ranglista'!$A:$FP,BT$321,FALSE)/4),0)</f>
        <v>0</v>
      </c>
      <c r="BU131" s="223">
        <f>IFERROR(IF(RIGHT(VLOOKUP($A131,csapatok!$A:$NN,BU$320,FALSE),5)="Csere",VLOOKUP(LEFT(VLOOKUP($A131,csapatok!$A:$NN,BU$320,FALSE),LEN(VLOOKUP($A131,csapatok!$A:$NN,BU$320,FALSE))-6),'csapat-ranglista'!$A:$FP,BU$321,FALSE)/8,VLOOKUP(VLOOKUP($A131,csapatok!$A:$NN,BU$320,FALSE),'csapat-ranglista'!$A:$FP,BU$321,FALSE)/4),0)</f>
        <v>0</v>
      </c>
      <c r="BV131" s="223">
        <f>IFERROR(IF(RIGHT(VLOOKUP($A131,csapatok!$A:$NN,BV$320,FALSE),5)="Csere",VLOOKUP(LEFT(VLOOKUP($A131,csapatok!$A:$NN,BV$320,FALSE),LEN(VLOOKUP($A131,csapatok!$A:$NN,BV$320,FALSE))-6),'csapat-ranglista'!$A:$FP,BV$321,FALSE)/8,VLOOKUP(VLOOKUP($A131,csapatok!$A:$NN,BV$320,FALSE),'csapat-ranglista'!$A:$FP,BV$321,FALSE)/4),0)</f>
        <v>0</v>
      </c>
      <c r="BW131" s="223">
        <f>IFERROR(IF(RIGHT(VLOOKUP($A131,csapatok!$A:$NN,BW$320,FALSE),5)="Csere",VLOOKUP(LEFT(VLOOKUP($A131,csapatok!$A:$NN,BW$320,FALSE),LEN(VLOOKUP($A131,csapatok!$A:$NN,BW$320,FALSE))-6),'csapat-ranglista'!$A:$FP,BW$321,FALSE)/8,VLOOKUP(VLOOKUP($A131,csapatok!$A:$NN,BW$320,FALSE),'csapat-ranglista'!$A:$FP,BW$321,FALSE)/4),0)</f>
        <v>0</v>
      </c>
      <c r="BX131" s="223">
        <f>IFERROR(IF(RIGHT(VLOOKUP($A131,csapatok!$A:$NN,BX$320,FALSE),5)="Csere",VLOOKUP(LEFT(VLOOKUP($A131,csapatok!$A:$NN,BX$320,FALSE),LEN(VLOOKUP($A131,csapatok!$A:$NN,BX$320,FALSE))-6),'csapat-ranglista'!$A:$FP,BX$321,FALSE)/8,VLOOKUP(VLOOKUP($A131,csapatok!$A:$NN,BX$320,FALSE),'csapat-ranglista'!$A:$FP,BX$321,FALSE)/4),0)</f>
        <v>0</v>
      </c>
      <c r="BY131" s="223">
        <f>IFERROR(IF(RIGHT(VLOOKUP($A131,csapatok!$A:$NN,BY$320,FALSE),5)="Csere",VLOOKUP(LEFT(VLOOKUP($A131,csapatok!$A:$NN,BY$320,FALSE),LEN(VLOOKUP($A131,csapatok!$A:$NN,BY$320,FALSE))-6),'csapat-ranglista'!$A:$FP,BY$321,FALSE)/8,VLOOKUP(VLOOKUP($A131,csapatok!$A:$NN,BY$320,FALSE),'csapat-ranglista'!$A:$FP,BY$321,FALSE)/4),0)</f>
        <v>0</v>
      </c>
      <c r="BZ131" s="223">
        <f>IFERROR(IF(RIGHT(VLOOKUP($A131,csapatok!$A:$NN,BZ$320,FALSE),5)="Csere",VLOOKUP(LEFT(VLOOKUP($A131,csapatok!$A:$NN,BZ$320,FALSE),LEN(VLOOKUP($A131,csapatok!$A:$NN,BZ$320,FALSE))-6),'csapat-ranglista'!$A:$FP,BZ$321,FALSE)/8,VLOOKUP(VLOOKUP($A131,csapatok!$A:$NN,BZ$320,FALSE),'csapat-ranglista'!$A:$FP,BZ$321,FALSE)/4),0)</f>
        <v>0</v>
      </c>
      <c r="CA131" s="223">
        <f>IFERROR(IF(RIGHT(VLOOKUP($A131,csapatok!$A:$NN,CA$320,FALSE),5)="Csere",VLOOKUP(LEFT(VLOOKUP($A131,csapatok!$A:$NN,CA$320,FALSE),LEN(VLOOKUP($A131,csapatok!$A:$NN,CA$320,FALSE))-6),'csapat-ranglista'!$A:$FP,CA$321,FALSE)/8,VLOOKUP(VLOOKUP($A131,csapatok!$A:$NN,CA$320,FALSE),'csapat-ranglista'!$A:$FP,CA$321,FALSE)/4),0)</f>
        <v>0</v>
      </c>
      <c r="CB131" s="223">
        <f>IFERROR(IF(RIGHT(VLOOKUP($A131,csapatok!$A:$NN,CB$320,FALSE),5)="Csere",VLOOKUP(LEFT(VLOOKUP($A131,csapatok!$A:$NN,CB$320,FALSE),LEN(VLOOKUP($A131,csapatok!$A:$NN,CB$320,FALSE))-6),'csapat-ranglista'!$A:$FP,CB$321,FALSE)/8,VLOOKUP(VLOOKUP($A131,csapatok!$A:$NN,CB$320,FALSE),'csapat-ranglista'!$A:$FP,CB$321,FALSE)/4),0)</f>
        <v>0</v>
      </c>
      <c r="CC131" s="223">
        <f>IFERROR(IF(RIGHT(VLOOKUP($A131,csapatok!$A:$NN,CC$320,FALSE),5)="Csere",VLOOKUP(LEFT(VLOOKUP($A131,csapatok!$A:$NN,CC$320,FALSE),LEN(VLOOKUP($A131,csapatok!$A:$NN,CC$320,FALSE))-6),'csapat-ranglista'!$A:$FP,CC$321,FALSE)/8,VLOOKUP(VLOOKUP($A131,csapatok!$A:$NN,CC$320,FALSE),'csapat-ranglista'!$A:$FP,CC$321,FALSE)/4),0)</f>
        <v>0</v>
      </c>
      <c r="CD131" s="223">
        <f>IFERROR(IF(RIGHT(VLOOKUP($A131,csapatok!$A:$NN,CD$320,FALSE),5)="Csere",VLOOKUP(LEFT(VLOOKUP($A131,csapatok!$A:$NN,CD$320,FALSE),LEN(VLOOKUP($A131,csapatok!$A:$NN,CD$320,FALSE))-6),'csapat-ranglista'!$A:$FP,CD$321,FALSE)/8,VLOOKUP(VLOOKUP($A131,csapatok!$A:$NN,CD$320,FALSE),'csapat-ranglista'!$A:$FP,CD$321,FALSE)/4),0)</f>
        <v>0</v>
      </c>
      <c r="CE131" s="223">
        <f>IFERROR(IF(RIGHT(VLOOKUP($A131,csapatok!$A:$NN,CE$320,FALSE),5)="Csere",VLOOKUP(LEFT(VLOOKUP($A131,csapatok!$A:$NN,CE$320,FALSE),LEN(VLOOKUP($A131,csapatok!$A:$NN,CE$320,FALSE))-6),'csapat-ranglista'!$A:$FP,CE$321,FALSE)/8,VLOOKUP(VLOOKUP($A131,csapatok!$A:$NN,CE$320,FALSE),'csapat-ranglista'!$A:$FP,CE$321,FALSE)/4),0)</f>
        <v>0</v>
      </c>
      <c r="CF131" s="223">
        <f>IFERROR(IF(RIGHT(VLOOKUP($A131,csapatok!$A:$NN,CF$320,FALSE),5)="Csere",VLOOKUP(LEFT(VLOOKUP($A131,csapatok!$A:$NN,CF$320,FALSE),LEN(VLOOKUP($A131,csapatok!$A:$NN,CF$320,FALSE))-6),'csapat-ranglista'!$A:$FP,CF$321,FALSE)/8,VLOOKUP(VLOOKUP($A131,csapatok!$A:$NN,CF$320,FALSE),'csapat-ranglista'!$A:$FP,CF$321,FALSE)/4),0)</f>
        <v>0</v>
      </c>
      <c r="CG131" s="223">
        <f>IFERROR(IF(RIGHT(VLOOKUP($A131,csapatok!$A:$NN,CG$320,FALSE),5)="Csere",VLOOKUP(LEFT(VLOOKUP($A131,csapatok!$A:$NN,CG$320,FALSE),LEN(VLOOKUP($A131,csapatok!$A:$NN,CG$320,FALSE))-6),'csapat-ranglista'!$A:$FP,CG$321,FALSE)/8,VLOOKUP(VLOOKUP($A131,csapatok!$A:$NN,CG$320,FALSE),'csapat-ranglista'!$A:$FP,CG$321,FALSE)/4),0)</f>
        <v>0</v>
      </c>
      <c r="CH131" s="223">
        <f>IFERROR(IF(RIGHT(VLOOKUP($A131,csapatok!$A:$NN,CH$320,FALSE),5)="Csere",VLOOKUP(LEFT(VLOOKUP($A131,csapatok!$A:$NN,CH$320,FALSE),LEN(VLOOKUP($A131,csapatok!$A:$NN,CH$320,FALSE))-6),'csapat-ranglista'!$A:$FP,CH$321,FALSE)/8,VLOOKUP(VLOOKUP($A131,csapatok!$A:$NN,CH$320,FALSE),'csapat-ranglista'!$A:$FP,CH$321,FALSE)/4),0)</f>
        <v>0</v>
      </c>
      <c r="CI131" s="223">
        <f>IFERROR(IF(RIGHT(VLOOKUP($A131,csapatok!$A:$NN,CI$320,FALSE),5)="Csere",VLOOKUP(LEFT(VLOOKUP($A131,csapatok!$A:$NN,CI$320,FALSE),LEN(VLOOKUP($A131,csapatok!$A:$NN,CI$320,FALSE))-6),'csapat-ranglista'!$A:$FP,CI$321,FALSE)/8,VLOOKUP(VLOOKUP($A131,csapatok!$A:$NN,CI$320,FALSE),'csapat-ranglista'!$A:$FP,CI$321,FALSE)/4),0)</f>
        <v>0</v>
      </c>
      <c r="CJ131" s="224">
        <f>versenyek!$IQ$11*IFERROR(VLOOKUP(VLOOKUP($A131,versenyek!IP:IR,3,FALSE),szabalyok!$A$16:$B$23,2,FALSE)/4,0)</f>
        <v>0</v>
      </c>
      <c r="CK131" s="224">
        <f>versenyek!$IT$11*IFERROR(VLOOKUP(VLOOKUP($A131,versenyek!IS:IU,3,FALSE),szabalyok!$A$16:$B$23,2,FALSE)/4,0)</f>
        <v>0</v>
      </c>
      <c r="CL131" s="223">
        <f>IFERROR(IF(RIGHT(VLOOKUP($A131,csapatok!$A:$NN,CL$320,FALSE),5)="Csere",VLOOKUP(LEFT(VLOOKUP($A131,csapatok!$A:$NN,CL$320,FALSE),LEN(VLOOKUP($A131,csapatok!$A:$NN,CL$320,FALSE))-6),'csapat-ranglista'!$A:$FP,CL$321,FALSE)/8,VLOOKUP(VLOOKUP($A131,csapatok!$A:$NN,CL$320,FALSE),'csapat-ranglista'!$A:$FP,CL$321,FALSE)/4),0)</f>
        <v>0</v>
      </c>
      <c r="CM131" s="223">
        <f>IFERROR(IF(RIGHT(VLOOKUP($A131,csapatok!$A:$NN,CM$320,FALSE),5)="Csere",VLOOKUP(LEFT(VLOOKUP($A131,csapatok!$A:$NN,CM$320,FALSE),LEN(VLOOKUP($A131,csapatok!$A:$NN,CM$320,FALSE))-6),'csapat-ranglista'!$A:$FP,CM$321,FALSE)/8,VLOOKUP(VLOOKUP($A131,csapatok!$A:$NN,CM$320,FALSE),'csapat-ranglista'!$A:$FP,CM$321,FALSE)/4),0)</f>
        <v>0</v>
      </c>
      <c r="CN131" s="223">
        <f>IFERROR(IF(RIGHT(VLOOKUP($A131,csapatok!$A:$NN,CN$320,FALSE),5)="Csere",VLOOKUP(LEFT(VLOOKUP($A131,csapatok!$A:$NN,CN$320,FALSE),LEN(VLOOKUP($A131,csapatok!$A:$NN,CN$320,FALSE))-6),'csapat-ranglista'!$A:$FP,CN$321,FALSE)/8,VLOOKUP(VLOOKUP($A131,csapatok!$A:$NN,CN$320,FALSE),'csapat-ranglista'!$A:$FP,CN$321,FALSE)/4),0)</f>
        <v>0</v>
      </c>
      <c r="CO131" s="223">
        <f>IFERROR(IF(RIGHT(VLOOKUP($A131,csapatok!$A:$NN,CO$320,FALSE),5)="Csere",VLOOKUP(LEFT(VLOOKUP($A131,csapatok!$A:$NN,CO$320,FALSE),LEN(VLOOKUP($A131,csapatok!$A:$NN,CO$320,FALSE))-6),'csapat-ranglista'!$A:$FP,CO$321,FALSE)/8,VLOOKUP(VLOOKUP($A131,csapatok!$A:$NN,CO$320,FALSE),'csapat-ranglista'!$A:$FP,CO$321,FALSE)/4),0)</f>
        <v>0</v>
      </c>
      <c r="CP131" s="223">
        <f>IFERROR(IF(RIGHT(VLOOKUP($A131,csapatok!$A:$NN,CP$320,FALSE),5)="Csere",VLOOKUP(LEFT(VLOOKUP($A131,csapatok!$A:$NN,CP$320,FALSE),LEN(VLOOKUP($A131,csapatok!$A:$NN,CP$320,FALSE))-6),'csapat-ranglista'!$A:$FP,CP$321,FALSE)/8,VLOOKUP(VLOOKUP($A131,csapatok!$A:$NN,CP$320,FALSE),'csapat-ranglista'!$A:$FP,CP$321,FALSE)/4),0)</f>
        <v>0</v>
      </c>
      <c r="CQ131" s="223">
        <f>IFERROR(IF(RIGHT(VLOOKUP($A131,csapatok!$A:$NN,CQ$320,FALSE),5)="Csere",VLOOKUP(LEFT(VLOOKUP($A131,csapatok!$A:$NN,CQ$320,FALSE),LEN(VLOOKUP($A131,csapatok!$A:$NN,CQ$320,FALSE))-6),'csapat-ranglista'!$A:$FP,CQ$321,FALSE)/8,VLOOKUP(VLOOKUP($A131,csapatok!$A:$NN,CQ$320,FALSE),'csapat-ranglista'!$A:$FP,CQ$321,FALSE)/4),0)</f>
        <v>0</v>
      </c>
      <c r="CR131" s="223">
        <f>IFERROR(IF(RIGHT(VLOOKUP($A131,csapatok!$A:$NN,CR$320,FALSE),5)="Csere",VLOOKUP(LEFT(VLOOKUP($A131,csapatok!$A:$NN,CR$320,FALSE),LEN(VLOOKUP($A131,csapatok!$A:$NN,CR$320,FALSE))-6),'csapat-ranglista'!$A:$FP,CR$321,FALSE)/8,VLOOKUP(VLOOKUP($A131,csapatok!$A:$NN,CR$320,FALSE),'csapat-ranglista'!$A:$FP,CR$321,FALSE)/4),0)</f>
        <v>0</v>
      </c>
      <c r="CS131" s="223">
        <f>IFERROR(IF(RIGHT(VLOOKUP($A131,csapatok!$A:$NN,CS$320,FALSE),5)="Csere",VLOOKUP(LEFT(VLOOKUP($A131,csapatok!$A:$NN,CS$320,FALSE),LEN(VLOOKUP($A131,csapatok!$A:$NN,CS$320,FALSE))-6),'csapat-ranglista'!$A:$FP,CS$321,FALSE)/8,VLOOKUP(VLOOKUP($A131,csapatok!$A:$NN,CS$320,FALSE),'csapat-ranglista'!$A:$FP,CS$321,FALSE)/4),0)</f>
        <v>0</v>
      </c>
      <c r="CT131" s="223">
        <f>IFERROR(IF(RIGHT(VLOOKUP($A131,csapatok!$A:$NN,CT$320,FALSE),5)="Csere",VLOOKUP(LEFT(VLOOKUP($A131,csapatok!$A:$NN,CT$320,FALSE),LEN(VLOOKUP($A131,csapatok!$A:$NN,CT$320,FALSE))-6),'csapat-ranglista'!$A:$FP,CT$321,FALSE)/8,VLOOKUP(VLOOKUP($A131,csapatok!$A:$NN,CT$320,FALSE),'csapat-ranglista'!$A:$FP,CT$321,FALSE)/4),0)</f>
        <v>0</v>
      </c>
      <c r="CU131" s="223">
        <f>IFERROR(IF(RIGHT(VLOOKUP($A131,csapatok!$A:$NN,CU$320,FALSE),5)="Csere",VLOOKUP(LEFT(VLOOKUP($A131,csapatok!$A:$NN,CU$320,FALSE),LEN(VLOOKUP($A131,csapatok!$A:$NN,CU$320,FALSE))-6),'csapat-ranglista'!$A:$FP,CU$321,FALSE)/8,VLOOKUP(VLOOKUP($A131,csapatok!$A:$NN,CU$320,FALSE),'csapat-ranglista'!$A:$FP,CU$321,FALSE)/4),0)</f>
        <v>0</v>
      </c>
      <c r="CV131" s="223">
        <f>IFERROR(IF(RIGHT(VLOOKUP($A131,csapatok!$A:$NN,CV$320,FALSE),5)="Csere",VLOOKUP(LEFT(VLOOKUP($A131,csapatok!$A:$NN,CV$320,FALSE),LEN(VLOOKUP($A131,csapatok!$A:$NN,CV$320,FALSE))-6),'csapat-ranglista'!$A:$FP,CV$321,FALSE)/8,VLOOKUP(VLOOKUP($A131,csapatok!$A:$NN,CV$320,FALSE),'csapat-ranglista'!$A:$FP,CV$321,FALSE)/4),0)</f>
        <v>0</v>
      </c>
      <c r="CW131" s="223">
        <f>IFERROR(IF(RIGHT(VLOOKUP($A131,csapatok!$A:$NN,CW$320,FALSE),5)="Csere",VLOOKUP(LEFT(VLOOKUP($A131,csapatok!$A:$NN,CW$320,FALSE),LEN(VLOOKUP($A131,csapatok!$A:$NN,CW$320,FALSE))-6),'csapat-ranglista'!$A:$FP,CW$321,FALSE)/8,VLOOKUP(VLOOKUP($A131,csapatok!$A:$NN,CW$320,FALSE),'csapat-ranglista'!$A:$FP,CW$321,FALSE)/4),0)</f>
        <v>0</v>
      </c>
      <c r="CX131" s="223">
        <f>IFERROR(IF(RIGHT(VLOOKUP($A131,csapatok!$A:$NN,CX$320,FALSE),5)="Csere",VLOOKUP(LEFT(VLOOKUP($A131,csapatok!$A:$NN,CX$320,FALSE),LEN(VLOOKUP($A131,csapatok!$A:$NN,CX$320,FALSE))-6),'csapat-ranglista'!$A:$FP,CX$321,FALSE)/8,VLOOKUP(VLOOKUP($A131,csapatok!$A:$NN,CX$320,FALSE),'csapat-ranglista'!$A:$FP,CX$321,FALSE)/4),0)</f>
        <v>0</v>
      </c>
      <c r="CY131" s="223">
        <f>IFERROR(IF(RIGHT(VLOOKUP($A131,csapatok!$A:$NN,CY$320,FALSE),5)="Csere",VLOOKUP(LEFT(VLOOKUP($A131,csapatok!$A:$NN,CY$320,FALSE),LEN(VLOOKUP($A131,csapatok!$A:$NN,CY$320,FALSE))-6),'csapat-ranglista'!$A:$FP,CY$321,FALSE)/8,VLOOKUP(VLOOKUP($A131,csapatok!$A:$NN,CY$320,FALSE),'csapat-ranglista'!$A:$FP,CY$321,FALSE)/4),0)</f>
        <v>0</v>
      </c>
      <c r="CZ131" s="223">
        <f>IFERROR(IF(RIGHT(VLOOKUP($A131,csapatok!$A:$NN,CZ$320,FALSE),5)="Csere",VLOOKUP(LEFT(VLOOKUP($A131,csapatok!$A:$NN,CZ$320,FALSE),LEN(VLOOKUP($A131,csapatok!$A:$NN,CZ$320,FALSE))-6),'csapat-ranglista'!$A:$FP,CZ$321,FALSE)/8,VLOOKUP(VLOOKUP($A131,csapatok!$A:$NN,CZ$320,FALSE),'csapat-ranglista'!$A:$FP,CZ$321,FALSE)/4),0)</f>
        <v>0</v>
      </c>
      <c r="DA131" s="223">
        <f>IFERROR(IF(RIGHT(VLOOKUP($A131,csapatok!$A:$NN,DA$320,FALSE),5)="Csere",VLOOKUP(LEFT(VLOOKUP($A131,csapatok!$A:$NN,DA$320,FALSE),LEN(VLOOKUP($A131,csapatok!$A:$NN,DA$320,FALSE))-6),'csapat-ranglista'!$A:$FP,DA$321,FALSE)/8,VLOOKUP(VLOOKUP($A131,csapatok!$A:$NN,DA$320,FALSE),'csapat-ranglista'!$A:$FP,DA$321,FALSE)/4),0)</f>
        <v>0</v>
      </c>
      <c r="DB131" s="223">
        <f>IFERROR(IF(RIGHT(VLOOKUP($A131,csapatok!$A:$NN,DB$320,FALSE),5)="Csere",VLOOKUP(LEFT(VLOOKUP($A131,csapatok!$A:$NN,DB$320,FALSE),LEN(VLOOKUP($A131,csapatok!$A:$NN,DB$320,FALSE))-6),'csapat-ranglista'!$A:$FP,DB$321,FALSE)/8,VLOOKUP(VLOOKUP($A131,csapatok!$A:$NN,DB$320,FALSE),'csapat-ranglista'!$A:$FP,DB$321,FALSE)/4),0)</f>
        <v>0</v>
      </c>
      <c r="DC131" s="223">
        <f>IFERROR(IF(RIGHT(VLOOKUP($A131,csapatok!$A:$NN,DC$320,FALSE),5)="Csere",VLOOKUP(LEFT(VLOOKUP($A131,csapatok!$A:$NN,DC$320,FALSE),LEN(VLOOKUP($A131,csapatok!$A:$NN,DC$320,FALSE))-6),'csapat-ranglista'!$A:$FP,DC$321,FALSE)/8,VLOOKUP(VLOOKUP($A131,csapatok!$A:$NN,DC$320,FALSE),'csapat-ranglista'!$A:$FP,DC$321,FALSE)/4),0)</f>
        <v>0</v>
      </c>
      <c r="DD131" s="223">
        <f>IFERROR(IF(RIGHT(VLOOKUP($A131,csapatok!$A:$NN,DD$320,FALSE),5)="Csere",VLOOKUP(LEFT(VLOOKUP($A131,csapatok!$A:$NN,DD$320,FALSE),LEN(VLOOKUP($A131,csapatok!$A:$NN,DD$320,FALSE))-6),'csapat-ranglista'!$A:$FP,DD$321,FALSE)/8,VLOOKUP(VLOOKUP($A131,csapatok!$A:$NN,DD$320,FALSE),'csapat-ranglista'!$A:$FP,DD$321,FALSE)/4),0)</f>
        <v>0</v>
      </c>
      <c r="DE131" s="223">
        <f>IFERROR(IF(RIGHT(VLOOKUP($A131,csapatok!$A:$NN,DE$320,FALSE),5)="Csere",VLOOKUP(LEFT(VLOOKUP($A131,csapatok!$A:$NN,DE$320,FALSE),LEN(VLOOKUP($A131,csapatok!$A:$NN,DE$320,FALSE))-6),'csapat-ranglista'!$A:$FP,DE$321,FALSE)/8,VLOOKUP(VLOOKUP($A131,csapatok!$A:$NN,DE$320,FALSE),'csapat-ranglista'!$A:$FP,DE$321,FALSE)/4),0)</f>
        <v>0</v>
      </c>
      <c r="DF131" s="223">
        <f>IFERROR(IF(RIGHT(VLOOKUP($A131,csapatok!$A:$NN,DF$320,FALSE),5)="Csere",VLOOKUP(LEFT(VLOOKUP($A131,csapatok!$A:$NN,DF$320,FALSE),LEN(VLOOKUP($A131,csapatok!$A:$NN,DF$320,FALSE))-6),'csapat-ranglista'!$A:$FP,DF$321,FALSE)/8,VLOOKUP(VLOOKUP($A131,csapatok!$A:$NN,DF$320,FALSE),'csapat-ranglista'!$A:$FP,DF$321,FALSE)/4),0)</f>
        <v>0</v>
      </c>
      <c r="DG131" s="223">
        <f>IFERROR(IF(RIGHT(VLOOKUP($A131,csapatok!$A:$NN,DG$320,FALSE),5)="Csere",VLOOKUP(LEFT(VLOOKUP($A131,csapatok!$A:$NN,DG$320,FALSE),LEN(VLOOKUP($A131,csapatok!$A:$NN,DG$320,FALSE))-6),'csapat-ranglista'!$A:$FP,DG$321,FALSE)/8,VLOOKUP(VLOOKUP($A131,csapatok!$A:$NN,DG$320,FALSE),'csapat-ranglista'!$A:$FP,DG$321,FALSE)/4),0)</f>
        <v>0</v>
      </c>
      <c r="DH131" s="223">
        <f>IFERROR(IF(RIGHT(VLOOKUP($A131,csapatok!$A:$NN,DH$320,FALSE),5)="Csere",VLOOKUP(LEFT(VLOOKUP($A131,csapatok!$A:$NN,DH$320,FALSE),LEN(VLOOKUP($A131,csapatok!$A:$NN,DH$320,FALSE))-6),'csapat-ranglista'!$A:$FP,DH$321,FALSE)/8,VLOOKUP(VLOOKUP($A131,csapatok!$A:$NN,DH$320,FALSE),'csapat-ranglista'!$A:$FP,DH$321,FALSE)/4),0)</f>
        <v>0</v>
      </c>
      <c r="DI131" s="223">
        <f>IFERROR(IF(RIGHT(VLOOKUP($A131,csapatok!$A:$NN,DI$320,FALSE),5)="Csere",VLOOKUP(LEFT(VLOOKUP($A131,csapatok!$A:$NN,DI$320,FALSE),LEN(VLOOKUP($A131,csapatok!$A:$NN,DI$320,FALSE))-6),'csapat-ranglista'!$A:$FP,DI$321,FALSE)/8,VLOOKUP(VLOOKUP($A131,csapatok!$A:$NN,DI$320,FALSE),'csapat-ranglista'!$A:$FP,DI$321,FALSE)/4),0)</f>
        <v>0</v>
      </c>
      <c r="DJ131" s="223">
        <f>IFERROR(IF(RIGHT(VLOOKUP($A131,csapatok!$A:$NN,DJ$320,FALSE),5)="Csere",VLOOKUP(LEFT(VLOOKUP($A131,csapatok!$A:$NN,DJ$320,FALSE),LEN(VLOOKUP($A131,csapatok!$A:$NN,DJ$320,FALSE))-6),'csapat-ranglista'!$A:$FP,DJ$321,FALSE)/8,VLOOKUP(VLOOKUP($A131,csapatok!$A:$NN,DJ$320,FALSE),'csapat-ranglista'!$A:$FP,DJ$321,FALSE)/4),0)</f>
        <v>0</v>
      </c>
      <c r="DK131" s="223">
        <f>IFERROR(IF(RIGHT(VLOOKUP($A131,csapatok!$A:$NN,DK$320,FALSE),5)="Csere",VLOOKUP(LEFT(VLOOKUP($A131,csapatok!$A:$NN,DK$320,FALSE),LEN(VLOOKUP($A131,csapatok!$A:$NN,DK$320,FALSE))-6),'csapat-ranglista'!$A:$FP,DK$321,FALSE)/8,VLOOKUP(VLOOKUP($A131,csapatok!$A:$NN,DK$320,FALSE),'csapat-ranglista'!$A:$FP,DK$321,FALSE)/4),0)</f>
        <v>0</v>
      </c>
      <c r="DL131" s="223">
        <f>IFERROR(IF(RIGHT(VLOOKUP($A131,csapatok!$A:$NN,DL$320,FALSE),5)="Csere",VLOOKUP(LEFT(VLOOKUP($A131,csapatok!$A:$NN,DL$320,FALSE),LEN(VLOOKUP($A131,csapatok!$A:$NN,DL$320,FALSE))-6),'csapat-ranglista'!$A:$FP,DL$321,FALSE)/8,VLOOKUP(VLOOKUP($A131,csapatok!$A:$NN,DL$320,FALSE),'csapat-ranglista'!$A:$FP,DL$321,FALSE)/4),0)</f>
        <v>0</v>
      </c>
      <c r="DM131" s="223">
        <f>IFERROR(IF(RIGHT(VLOOKUP($A131,csapatok!$A:$NN,DM$320,FALSE),5)="Csere",VLOOKUP(LEFT(VLOOKUP($A131,csapatok!$A:$NN,DM$320,FALSE),LEN(VLOOKUP($A131,csapatok!$A:$NN,DM$320,FALSE))-6),'csapat-ranglista'!$A:$FP,DM$321,FALSE)/8,VLOOKUP(VLOOKUP($A131,csapatok!$A:$NN,DM$320,FALSE),'csapat-ranglista'!$A:$FP,DM$321,FALSE)/4),0)</f>
        <v>0</v>
      </c>
      <c r="DN131" s="223">
        <f>IFERROR(IF(RIGHT(VLOOKUP($A131,csapatok!$A:$NN,DN$320,FALSE),5)="Csere",VLOOKUP(LEFT(VLOOKUP($A131,csapatok!$A:$NN,DN$320,FALSE),LEN(VLOOKUP($A131,csapatok!$A:$NN,DN$320,FALSE))-6),'csapat-ranglista'!$A:$FP,DN$321,FALSE)/8,VLOOKUP(VLOOKUP($A131,csapatok!$A:$NN,DN$320,FALSE),'csapat-ranglista'!$A:$FP,DN$321,FALSE)/4),0)</f>
        <v>0</v>
      </c>
      <c r="DO131" s="224">
        <f>versenyek!$MF$11*IFERROR(VLOOKUP(VLOOKUP($A131,versenyek!ME:MG,3,FALSE),szabalyok!$A$16:$B$23,2,FALSE)/4,0)</f>
        <v>0</v>
      </c>
      <c r="DP131" s="224">
        <f>versenyek!$MI$11*IFERROR(VLOOKUP(VLOOKUP($A131,versenyek!MH:MJ,3,FALSE),szabalyok!$A$16:$B$23,2,FALSE)/4,0)</f>
        <v>0</v>
      </c>
      <c r="DQ131" s="223">
        <f>IFERROR(IF(RIGHT(VLOOKUP($A131,csapatok!$A:$NN,DQ$320,FALSE),5)="Csere",VLOOKUP(LEFT(VLOOKUP($A131,csapatok!$A:$NN,DQ$320,FALSE),LEN(VLOOKUP($A131,csapatok!$A:$NN,DQ$320,FALSE))-6),'csapat-ranglista'!$A:$FP,DQ$321,FALSE)/8,VLOOKUP(VLOOKUP($A131,csapatok!$A:$NN,DQ$320,FALSE),'csapat-ranglista'!$A:$FP,DQ$321,FALSE)/4),0)</f>
        <v>0</v>
      </c>
      <c r="DR131" s="223">
        <f>IFERROR(IF(RIGHT(VLOOKUP($A131,csapatok!$A:$NN,DR$320,FALSE),5)="Csere",VLOOKUP(LEFT(VLOOKUP($A131,csapatok!$A:$NN,DR$320,FALSE),LEN(VLOOKUP($A131,csapatok!$A:$NN,DR$320,FALSE))-6),'csapat-ranglista'!$A:$FP,DR$321,FALSE)/8,VLOOKUP(VLOOKUP($A131,csapatok!$A:$NN,DR$320,FALSE),'csapat-ranglista'!$A:$FP,DR$321,FALSE)/4),0)</f>
        <v>0</v>
      </c>
      <c r="DS131" s="223">
        <f>IFERROR(IF(RIGHT(VLOOKUP($A131,csapatok!$A:$NN,DS$320,FALSE),5)="Csere",VLOOKUP(LEFT(VLOOKUP($A131,csapatok!$A:$NN,DS$320,FALSE),LEN(VLOOKUP($A131,csapatok!$A:$NN,DS$320,FALSE))-6),'csapat-ranglista'!$A:$FP,DS$321,FALSE)/8,VLOOKUP(VLOOKUP($A131,csapatok!$A:$NN,DS$320,FALSE),'csapat-ranglista'!$A:$FP,DS$321,FALSE)/4),0)</f>
        <v>0</v>
      </c>
      <c r="DT131" s="223">
        <f>IFERROR(IF(RIGHT(VLOOKUP($A131,csapatok!$A:$NN,DT$320,FALSE),5)="Csere",VLOOKUP(LEFT(VLOOKUP($A131,csapatok!$A:$NN,DT$320,FALSE),LEN(VLOOKUP($A131,csapatok!$A:$NN,DT$320,FALSE))-6),'csapat-ranglista'!$A:$FP,DT$321,FALSE)/8,VLOOKUP(VLOOKUP($A131,csapatok!$A:$NN,DT$320,FALSE),'csapat-ranglista'!$A:$FP,DT$321,FALSE)/4),0)</f>
        <v>0</v>
      </c>
      <c r="DU131" s="223">
        <f>IFERROR(IF(RIGHT(VLOOKUP($A131,csapatok!$A:$NN,DU$320,FALSE),5)="Csere",VLOOKUP(LEFT(VLOOKUP($A131,csapatok!$A:$NN,DU$320,FALSE),LEN(VLOOKUP($A131,csapatok!$A:$NN,DU$320,FALSE))-6),'csapat-ranglista'!$A:$FP,DU$321,FALSE)/8,VLOOKUP(VLOOKUP($A131,csapatok!$A:$NN,DU$320,FALSE),'csapat-ranglista'!$A:$FP,DU$321,FALSE)/4),0)</f>
        <v>0</v>
      </c>
      <c r="DV131" s="223">
        <f>IFERROR(IF(RIGHT(VLOOKUP($A131,csapatok!$A:$NN,DV$320,FALSE),5)="Csere",VLOOKUP(LEFT(VLOOKUP($A131,csapatok!$A:$NN,DV$320,FALSE),LEN(VLOOKUP($A131,csapatok!$A:$NN,DV$320,FALSE))-6),'csapat-ranglista'!$A:$FP,DV$321,FALSE)/8,VLOOKUP(VLOOKUP($A131,csapatok!$A:$NN,DV$320,FALSE),'csapat-ranglista'!$A:$FP,DV$321,FALSE)/4),0)</f>
        <v>0</v>
      </c>
      <c r="DW131" s="223">
        <f>IFERROR(IF(RIGHT(VLOOKUP($A131,csapatok!$A:$NN,DW$320,FALSE),5)="Csere",VLOOKUP(LEFT(VLOOKUP($A131,csapatok!$A:$NN,DW$320,FALSE),LEN(VLOOKUP($A131,csapatok!$A:$NN,DW$320,FALSE))-6),'csapat-ranglista'!$A:$FP,DW$321,FALSE)/8,VLOOKUP(VLOOKUP($A131,csapatok!$A:$NN,DW$320,FALSE),'csapat-ranglista'!$A:$FP,DW$321,FALSE)/4),0)</f>
        <v>0</v>
      </c>
      <c r="DX131" s="223">
        <f>IFERROR(IF(RIGHT(VLOOKUP($A131,csapatok!$A:$NN,DX$320,FALSE),5)="Csere",VLOOKUP(LEFT(VLOOKUP($A131,csapatok!$A:$NN,DX$320,FALSE),LEN(VLOOKUP($A131,csapatok!$A:$NN,DX$320,FALSE))-6),'csapat-ranglista'!$A:$FP,DX$321,FALSE)/8,VLOOKUP(VLOOKUP($A131,csapatok!$A:$NN,DX$320,FALSE),'csapat-ranglista'!$A:$FP,DX$321,FALSE)/4),0)</f>
        <v>0</v>
      </c>
      <c r="DY131" s="223">
        <f>IFERROR(IF(RIGHT(VLOOKUP($A131,csapatok!$A:$NN,DY$320,FALSE),5)="Csere",VLOOKUP(LEFT(VLOOKUP($A131,csapatok!$A:$NN,DY$320,FALSE),LEN(VLOOKUP($A131,csapatok!$A:$NN,DY$320,FALSE))-6),'csapat-ranglista'!$A:$FP,DY$321,FALSE)/8,VLOOKUP(VLOOKUP($A131,csapatok!$A:$NN,DY$320,FALSE),'csapat-ranglista'!$A:$FP,DY$321,FALSE)/4),0)</f>
        <v>0</v>
      </c>
      <c r="DZ131" s="223">
        <f>IFERROR(IF(RIGHT(VLOOKUP($A131,csapatok!$A:$NN,DZ$320,FALSE),5)="Csere",VLOOKUP(LEFT(VLOOKUP($A131,csapatok!$A:$NN,DZ$320,FALSE),LEN(VLOOKUP($A131,csapatok!$A:$NN,DZ$320,FALSE))-6),'csapat-ranglista'!$A:$FP,DZ$321,FALSE)/8,VLOOKUP(VLOOKUP($A131,csapatok!$A:$NN,DZ$320,FALSE),'csapat-ranglista'!$A:$FP,DZ$321,FALSE)/4),0)</f>
        <v>0</v>
      </c>
      <c r="EA131" s="223">
        <f>IFERROR(IF(RIGHT(VLOOKUP($A131,csapatok!$A:$NN,EA$320,FALSE),5)="Csere",VLOOKUP(LEFT(VLOOKUP($A131,csapatok!$A:$NN,EA$320,FALSE),LEN(VLOOKUP($A131,csapatok!$A:$NN,EA$320,FALSE))-6),'csapat-ranglista'!$A:$FP,EA$321,FALSE)/8,VLOOKUP(VLOOKUP($A131,csapatok!$A:$NN,EA$320,FALSE),'csapat-ranglista'!$A:$FP,EA$321,FALSE)/4),0)</f>
        <v>0</v>
      </c>
      <c r="EB131" s="223">
        <f>IFERROR(IF(RIGHT(VLOOKUP($A131,csapatok!$A:$NN,EB$320,FALSE),5)="Csere",VLOOKUP(LEFT(VLOOKUP($A131,csapatok!$A:$NN,EB$320,FALSE),LEN(VLOOKUP($A131,csapatok!$A:$NN,EB$320,FALSE))-6),'csapat-ranglista'!$A:$FP,EB$321,FALSE)/8,VLOOKUP(VLOOKUP($A131,csapatok!$A:$NN,EB$320,FALSE),'csapat-ranglista'!$A:$FP,EB$321,FALSE)/4),0)</f>
        <v>0</v>
      </c>
      <c r="EC131" s="223">
        <f>IFERROR(IF(RIGHT(VLOOKUP($A131,csapatok!$A:$NN,EC$320,FALSE),5)="Csere",VLOOKUP(LEFT(VLOOKUP($A131,csapatok!$A:$NN,EC$320,FALSE),LEN(VLOOKUP($A131,csapatok!$A:$NN,EC$320,FALSE))-6),'csapat-ranglista'!$A:$FP,EC$321,FALSE)/8,VLOOKUP(VLOOKUP($A131,csapatok!$A:$NN,EC$320,FALSE),'csapat-ranglista'!$A:$FP,EC$321,FALSE)/4),0)</f>
        <v>0</v>
      </c>
      <c r="ED131" s="223">
        <f>IFERROR(IF(RIGHT(VLOOKUP($A131,csapatok!$A:$NN,ED$320,FALSE),5)="Csere",VLOOKUP(LEFT(VLOOKUP($A131,csapatok!$A:$NN,ED$320,FALSE),LEN(VLOOKUP($A131,csapatok!$A:$NN,ED$320,FALSE))-6),'csapat-ranglista'!$A:$FP,ED$321,FALSE)/8,VLOOKUP(VLOOKUP($A131,csapatok!$A:$NN,ED$320,FALSE),'csapat-ranglista'!$A:$FP,ED$321,FALSE)/4),0)</f>
        <v>0</v>
      </c>
      <c r="EE131" s="223">
        <f>IFERROR(IF(RIGHT(VLOOKUP($A131,csapatok!$A:$NN,EE$320,FALSE),5)="Csere",VLOOKUP(LEFT(VLOOKUP($A131,csapatok!$A:$NN,EE$320,FALSE),LEN(VLOOKUP($A131,csapatok!$A:$NN,EE$320,FALSE))-6),'csapat-ranglista'!$A:$FP,EE$321,FALSE)/8,VLOOKUP(VLOOKUP($A131,csapatok!$A:$NN,EE$320,FALSE),'csapat-ranglista'!$A:$FP,EE$321,FALSE)/4),0)</f>
        <v>0</v>
      </c>
      <c r="EF131" s="223">
        <f>IFERROR(IF(RIGHT(VLOOKUP($A131,csapatok!$A:$NN,EF$320,FALSE),5)="Csere",VLOOKUP(LEFT(VLOOKUP($A131,csapatok!$A:$NN,EF$320,FALSE),LEN(VLOOKUP($A131,csapatok!$A:$NN,EF$320,FALSE))-6),'csapat-ranglista'!$A:$FP,EF$321,FALSE)/8,VLOOKUP(VLOOKUP($A131,csapatok!$A:$NN,EF$320,FALSE),'csapat-ranglista'!$A:$FP,EF$321,FALSE)/4),0)</f>
        <v>0</v>
      </c>
      <c r="EG131" s="223">
        <f>IFERROR(IF(RIGHT(VLOOKUP($A131,csapatok!$A:$NN,EG$320,FALSE),5)="Csere",VLOOKUP(LEFT(VLOOKUP($A131,csapatok!$A:$NN,EG$320,FALSE),LEN(VLOOKUP($A131,csapatok!$A:$NN,EG$320,FALSE))-6),'csapat-ranglista'!$A:$FP,EG$321,FALSE)/8,VLOOKUP(VLOOKUP($A131,csapatok!$A:$NN,EG$320,FALSE),'csapat-ranglista'!$A:$FP,EG$321,FALSE)/4),0)</f>
        <v>0</v>
      </c>
      <c r="EH131" s="223">
        <f>IFERROR(IF(RIGHT(VLOOKUP($A131,csapatok!$A:$NN,EH$320,FALSE),5)="Csere",VLOOKUP(LEFT(VLOOKUP($A131,csapatok!$A:$NN,EH$320,FALSE),LEN(VLOOKUP($A131,csapatok!$A:$NN,EH$320,FALSE))-6),'csapat-ranglista'!$A:$FP,EH$321,FALSE)/8,VLOOKUP(VLOOKUP($A131,csapatok!$A:$NN,EH$320,FALSE),'csapat-ranglista'!$A:$FP,EH$321,FALSE)/4),0)</f>
        <v>0</v>
      </c>
      <c r="EI131" s="223">
        <f>IFERROR(IF(RIGHT(VLOOKUP($A131,csapatok!$A:$NN,EI$320,FALSE),5)="Csere",VLOOKUP(LEFT(VLOOKUP($A131,csapatok!$A:$NN,EI$320,FALSE),LEN(VLOOKUP($A131,csapatok!$A:$NN,EI$320,FALSE))-6),'csapat-ranglista'!$A:$FP,EI$321,FALSE)/8,VLOOKUP(VLOOKUP($A131,csapatok!$A:$NN,EI$320,FALSE),'csapat-ranglista'!$A:$FP,EI$321,FALSE)/4),0)</f>
        <v>0</v>
      </c>
      <c r="EJ131" s="223">
        <f>IFERROR(IF(RIGHT(VLOOKUP($A131,csapatok!$A:$NN,EJ$320,FALSE),5)="Csere",VLOOKUP(LEFT(VLOOKUP($A131,csapatok!$A:$NN,EJ$320,FALSE),LEN(VLOOKUP($A131,csapatok!$A:$NN,EJ$320,FALSE))-6),'csapat-ranglista'!$A:$FP,EJ$321,FALSE)/8,VLOOKUP(VLOOKUP($A131,csapatok!$A:$NN,EJ$320,FALSE),'csapat-ranglista'!$A:$FP,EJ$321,FALSE)/4),0)</f>
        <v>0</v>
      </c>
      <c r="EK131" s="223">
        <f>IFERROR(IF(RIGHT(VLOOKUP($A131,csapatok!$A:$NN,EK$320,FALSE),5)="Csere",VLOOKUP(LEFT(VLOOKUP($A131,csapatok!$A:$NN,EK$320,FALSE),LEN(VLOOKUP($A131,csapatok!$A:$NN,EK$320,FALSE))-6),'csapat-ranglista'!$A:$FP,EK$321,FALSE)/8,VLOOKUP(VLOOKUP($A131,csapatok!$A:$NN,EK$320,FALSE),'csapat-ranglista'!$A:$FP,EK$321,FALSE)/4),0)</f>
        <v>0</v>
      </c>
      <c r="EL131" s="223">
        <f>IFERROR(IF(RIGHT(VLOOKUP($A131,csapatok!$A:$NN,EL$320,FALSE),5)="Csere",VLOOKUP(LEFT(VLOOKUP($A131,csapatok!$A:$NN,EL$320,FALSE),LEN(VLOOKUP($A131,csapatok!$A:$NN,EL$320,FALSE))-6),'csapat-ranglista'!$A:$FP,EL$321,FALSE)/8,VLOOKUP(VLOOKUP($A131,csapatok!$A:$NN,EL$320,FALSE),'csapat-ranglista'!$A:$FP,EL$321,FALSE)/4),0)</f>
        <v>0</v>
      </c>
      <c r="EM131" s="223">
        <f>IFERROR(IF(RIGHT(VLOOKUP($A131,csapatok!$A:$NN,EM$320,FALSE),5)="Csere",VLOOKUP(LEFT(VLOOKUP($A131,csapatok!$A:$NN,EM$320,FALSE),LEN(VLOOKUP($A131,csapatok!$A:$NN,EM$320,FALSE))-6),'csapat-ranglista'!$A:$FP,EM$321,FALSE)/8,VLOOKUP(VLOOKUP($A131,csapatok!$A:$NN,EM$320,FALSE),'csapat-ranglista'!$A:$FP,EM$321,FALSE)/4),0)</f>
        <v>0</v>
      </c>
      <c r="EN131" s="223">
        <f>IFERROR(IF(RIGHT(VLOOKUP($A131,csapatok!$A:$NN,EN$320,FALSE),5)="Csere",VLOOKUP(LEFT(VLOOKUP($A131,csapatok!$A:$NN,EN$320,FALSE),LEN(VLOOKUP($A131,csapatok!$A:$NN,EN$320,FALSE))-6),'csapat-ranglista'!$A:$FP,EN$321,FALSE)/8,VLOOKUP(VLOOKUP($A131,csapatok!$A:$NN,EN$320,FALSE),'csapat-ranglista'!$A:$FP,EN$321,FALSE)/4),0)</f>
        <v>0</v>
      </c>
      <c r="EO131" s="223">
        <f>IFERROR(IF(RIGHT(VLOOKUP($A131,csapatok!$A:$NN,EO$320,FALSE),5)="Csere",VLOOKUP(LEFT(VLOOKUP($A131,csapatok!$A:$NN,EO$320,FALSE),LEN(VLOOKUP($A131,csapatok!$A:$NN,EO$320,FALSE))-6),'csapat-ranglista'!$A:$FP,EO$321,FALSE)/8,VLOOKUP(VLOOKUP($A131,csapatok!$A:$NN,EO$320,FALSE),'csapat-ranglista'!$A:$FP,EO$321,FALSE)/4),0)</f>
        <v>0</v>
      </c>
      <c r="EP131" s="223">
        <f>IFERROR(IF(RIGHT(VLOOKUP($A131,csapatok!$A:$NN,EP$320,FALSE),5)="Csere",VLOOKUP(LEFT(VLOOKUP($A131,csapatok!$A:$NN,EP$320,FALSE),LEN(VLOOKUP($A131,csapatok!$A:$NN,EP$320,FALSE))-6),'csapat-ranglista'!$A:$FP,EP$321,FALSE)/8,VLOOKUP(VLOOKUP($A131,csapatok!$A:$NN,EP$320,FALSE),'csapat-ranglista'!$A:$FP,EP$321,FALSE)/4),0)</f>
        <v>0</v>
      </c>
      <c r="EQ131" s="223">
        <f>IFERROR(IF(RIGHT(VLOOKUP($A131,csapatok!$A:$NN,EQ$320,FALSE),5)="Csere",VLOOKUP(LEFT(VLOOKUP($A131,csapatok!$A:$NN,EQ$320,FALSE),LEN(VLOOKUP($A131,csapatok!$A:$NN,EQ$320,FALSE))-6),'csapat-ranglista'!$A:$FP,EQ$321,FALSE)/8,VLOOKUP(VLOOKUP($A131,csapatok!$A:$NN,EQ$320,FALSE),'csapat-ranglista'!$A:$FP,EQ$321,FALSE)/4),0)</f>
        <v>0</v>
      </c>
      <c r="ER131" s="223">
        <f>IFERROR(IF(RIGHT(VLOOKUP($A131,csapatok!$A:$NN,ER$320,FALSE),5)="Csere",VLOOKUP(LEFT(VLOOKUP($A131,csapatok!$A:$NN,ER$320,FALSE),LEN(VLOOKUP($A131,csapatok!$A:$NN,ER$320,FALSE))-6),'csapat-ranglista'!$A:$FP,ER$321,FALSE)/8,VLOOKUP(VLOOKUP($A131,csapatok!$A:$NN,ER$320,FALSE),'csapat-ranglista'!$A:$FP,ER$321,FALSE)/4),0)</f>
        <v>0</v>
      </c>
      <c r="ES131" s="223">
        <f>IFERROR(IF(RIGHT(VLOOKUP($A131,csapatok!$A:$NN,ES$320,FALSE),5)="Csere",VLOOKUP(LEFT(VLOOKUP($A131,csapatok!$A:$NN,ES$320,FALSE),LEN(VLOOKUP($A131,csapatok!$A:$NN,ES$320,FALSE))-6),'csapat-ranglista'!$A:$FP,ES$321,FALSE)/8,VLOOKUP(VLOOKUP($A131,csapatok!$A:$NN,ES$320,FALSE),'csapat-ranglista'!$A:$FP,ES$321,FALSE)/4),0)</f>
        <v>0</v>
      </c>
      <c r="ET131" s="223">
        <f>IFERROR(IF(RIGHT(VLOOKUP($A131,csapatok!$A:$NN,ET$320,FALSE),5)="Csere",VLOOKUP(LEFT(VLOOKUP($A131,csapatok!$A:$NN,ET$320,FALSE),LEN(VLOOKUP($A131,csapatok!$A:$NN,ET$320,FALSE))-6),'csapat-ranglista'!$A:$FP,ET$321,FALSE)/8,VLOOKUP(VLOOKUP($A131,csapatok!$A:$NN,ET$320,FALSE),'csapat-ranglista'!$A:$FP,ET$321,FALSE)/4),0)</f>
        <v>0</v>
      </c>
      <c r="EU131" s="223">
        <f>IFERROR(IF(RIGHT(VLOOKUP($A131,csapatok!$A:$NN,EU$320,FALSE),5)="Csere",VLOOKUP(LEFT(VLOOKUP($A131,csapatok!$A:$NN,EU$320,FALSE),LEN(VLOOKUP($A131,csapatok!$A:$NN,EU$320,FALSE))-6),'csapat-ranglista'!$A:$FP,EU$321,FALSE)/8,VLOOKUP(VLOOKUP($A131,csapatok!$A:$NN,EU$320,FALSE),'csapat-ranglista'!$A:$FP,EU$321,FALSE)/4),0)</f>
        <v>0</v>
      </c>
      <c r="EV131" s="223">
        <f>IFERROR(IF(RIGHT(VLOOKUP($A131,csapatok!$A:$NN,EV$320,FALSE),5)="Csere",VLOOKUP(LEFT(VLOOKUP($A131,csapatok!$A:$NN,EV$320,FALSE),LEN(VLOOKUP($A131,csapatok!$A:$NN,EV$320,FALSE))-6),'csapat-ranglista'!$A:$FP,EV$321,FALSE)/8,VLOOKUP(VLOOKUP($A131,csapatok!$A:$NN,EV$320,FALSE),'csapat-ranglista'!$A:$FP,EV$321,FALSE)/4),0)</f>
        <v>0</v>
      </c>
      <c r="EW131" s="223">
        <f>IFERROR(IF(RIGHT(VLOOKUP($A131,csapatok!$A:$NN,EW$320,FALSE),5)="Csere",VLOOKUP(LEFT(VLOOKUP($A131,csapatok!$A:$NN,EW$320,FALSE),LEN(VLOOKUP($A131,csapatok!$A:$NN,EW$320,FALSE))-6),'csapat-ranglista'!$A:$FP,EW$321,FALSE)/8,VLOOKUP(VLOOKUP($A131,csapatok!$A:$NN,EW$320,FALSE),'csapat-ranglista'!$A:$FP,EW$321,FALSE)/4),0)</f>
        <v>0</v>
      </c>
      <c r="EX131" s="223">
        <f>IFERROR(IF(RIGHT(VLOOKUP($A131,csapatok!$A:$NN,EX$320,FALSE),5)="Csere",VLOOKUP(LEFT(VLOOKUP($A131,csapatok!$A:$NN,EX$320,FALSE),LEN(VLOOKUP($A131,csapatok!$A:$NN,EX$320,FALSE))-6),'csapat-ranglista'!$A:$FP,EX$321,FALSE)/8,VLOOKUP(VLOOKUP($A131,csapatok!$A:$NN,EX$320,FALSE),'csapat-ranglista'!$A:$FP,EX$321,FALSE)/4),0)</f>
        <v>0</v>
      </c>
      <c r="EY131" s="223">
        <f>IFERROR(IF(RIGHT(VLOOKUP($A131,csapatok!$A:$NN,EY$320,FALSE),5)="Csere",VLOOKUP(LEFT(VLOOKUP($A131,csapatok!$A:$NN,EY$320,FALSE),LEN(VLOOKUP($A131,csapatok!$A:$NN,EY$320,FALSE))-6),'csapat-ranglista'!$A:$FP,EY$321,FALSE)/8,VLOOKUP(VLOOKUP($A131,csapatok!$A:$NN,EY$320,FALSE),'csapat-ranglista'!$A:$FP,EY$321,FALSE)/4),0)</f>
        <v>0</v>
      </c>
      <c r="EZ131" s="223">
        <f>IFERROR(IF(RIGHT(VLOOKUP($A131,csapatok!$A:$NN,EZ$320,FALSE),5)="Csere",VLOOKUP(LEFT(VLOOKUP($A131,csapatok!$A:$NN,EZ$320,FALSE),LEN(VLOOKUP($A131,csapatok!$A:$NN,EZ$320,FALSE))-6),'csapat-ranglista'!$A:$FP,EZ$321,FALSE)/8,VLOOKUP(VLOOKUP($A131,csapatok!$A:$NN,EZ$320,FALSE),'csapat-ranglista'!$A:$FP,EZ$321,FALSE)/4),0)</f>
        <v>0</v>
      </c>
      <c r="FA131" s="223">
        <f>IFERROR(IF(RIGHT(VLOOKUP($A131,csapatok!$A:$NN,FA$320,FALSE),5)="Csere",VLOOKUP(LEFT(VLOOKUP($A131,csapatok!$A:$NN,FA$320,FALSE),LEN(VLOOKUP($A131,csapatok!$A:$NN,FA$320,FALSE))-6),'csapat-ranglista'!$A:$FP,FA$321,FALSE)/8,VLOOKUP(VLOOKUP($A131,csapatok!$A:$NN,FA$320,FALSE),'csapat-ranglista'!$A:$FP,FA$321,FALSE)/4),0)</f>
        <v>0</v>
      </c>
      <c r="FB131" s="223">
        <f>IFERROR(IF(RIGHT(VLOOKUP($A131,csapatok!$A:$NN,FB$320,FALSE),5)="Csere",VLOOKUP(LEFT(VLOOKUP($A131,csapatok!$A:$NN,FB$320,FALSE),LEN(VLOOKUP($A131,csapatok!$A:$NN,FB$320,FALSE))-6),'csapat-ranglista'!$A:$FP,FB$321,FALSE)/8,VLOOKUP(VLOOKUP($A131,csapatok!$A:$NN,FB$320,FALSE),'csapat-ranglista'!$A:$FP,FB$321,FALSE)/4),0)</f>
        <v>0</v>
      </c>
      <c r="FC131" s="223">
        <f>IFERROR(IF(RIGHT(VLOOKUP($A131,csapatok!$A:$NN,FC$320,FALSE),5)="Csere",VLOOKUP(LEFT(VLOOKUP($A131,csapatok!$A:$NN,FC$320,FALSE),LEN(VLOOKUP($A131,csapatok!$A:$NN,FC$320,FALSE))-6),'csapat-ranglista'!$A:$FP,FC$321,FALSE)/8,VLOOKUP(VLOOKUP($A131,csapatok!$A:$NN,FC$320,FALSE),'csapat-ranglista'!$A:$FP,FC$321,FALSE)/4),0)</f>
        <v>0</v>
      </c>
      <c r="FD131" s="224">
        <f>versenyek!$QY$11*IFERROR(VLOOKUP(VLOOKUP($A131,versenyek!QX:QZ,3,FALSE),szabalyok!$A$16:$B$23,2,FALSE)/4,0)</f>
        <v>0</v>
      </c>
      <c r="FE131" s="224">
        <f>versenyek!$RB$11*IFERROR(VLOOKUP(VLOOKUP($A131,versenyek!RA:RC,3,FALSE),szabalyok!$A$16:$B$23,2,FALSE)/4,0)</f>
        <v>0</v>
      </c>
      <c r="FF131" s="223">
        <f>IFERROR(IF(RIGHT(VLOOKUP($A131,csapatok!$A:$NN,FF$320,FALSE),5)="Csere",VLOOKUP(LEFT(VLOOKUP($A131,csapatok!$A:$NN,FF$320,FALSE),LEN(VLOOKUP($A131,csapatok!$A:$NN,FF$320,FALSE))-6),'csapat-ranglista'!$A:$FP,FF$321,FALSE)/8,VLOOKUP(VLOOKUP($A131,csapatok!$A:$NN,FF$320,FALSE),'csapat-ranglista'!$A:$FP,FF$321,FALSE)/4),0)</f>
        <v>0</v>
      </c>
      <c r="FG131" s="223">
        <f>IFERROR(IF(RIGHT(VLOOKUP($A131,csapatok!$A:$NN,FG$320,FALSE),5)="Csere",VLOOKUP(LEFT(VLOOKUP($A131,csapatok!$A:$NN,FG$320,FALSE),LEN(VLOOKUP($A131,csapatok!$A:$NN,FG$320,FALSE))-6),'csapat-ranglista'!$A:$FP,FG$321,FALSE)/8,VLOOKUP(VLOOKUP($A131,csapatok!$A:$NN,FG$320,FALSE),'csapat-ranglista'!$A:$FP,FG$321,FALSE)/4),0)</f>
        <v>0</v>
      </c>
      <c r="FH131" s="223">
        <f>IFERROR(IF(RIGHT(VLOOKUP($A131,csapatok!$A:$NN,FH$320,FALSE),5)="Csere",VLOOKUP(LEFT(VLOOKUP($A131,csapatok!$A:$NN,FH$320,FALSE),LEN(VLOOKUP($A131,csapatok!$A:$NN,FH$320,FALSE))-6),'csapat-ranglista'!$A:$FP,FH$321,FALSE)/8,VLOOKUP(VLOOKUP($A131,csapatok!$A:$NN,FH$320,FALSE),'csapat-ranglista'!$A:$FP,FH$321,FALSE)/4),0)</f>
        <v>0</v>
      </c>
      <c r="FI131" s="223">
        <f>IFERROR(IF(RIGHT(VLOOKUP($A131,csapatok!$A:$NN,FI$320,FALSE),5)="Csere",VLOOKUP(LEFT(VLOOKUP($A131,csapatok!$A:$NN,FI$320,FALSE),LEN(VLOOKUP($A131,csapatok!$A:$NN,FI$320,FALSE))-6),'csapat-ranglista'!$A:$FP,FI$321,FALSE)/8,VLOOKUP(VLOOKUP($A131,csapatok!$A:$NN,FI$320,FALSE),'csapat-ranglista'!$A:$FP,FI$321,FALSE)/4),0)</f>
        <v>0</v>
      </c>
      <c r="FJ131" s="223">
        <f>IFERROR(IF(RIGHT(VLOOKUP($A131,csapatok!$A:$NN,FJ$320,FALSE),5)="Csere",VLOOKUP(LEFT(VLOOKUP($A131,csapatok!$A:$NN,FJ$320,FALSE),LEN(VLOOKUP($A131,csapatok!$A:$NN,FJ$320,FALSE))-6),'csapat-ranglista'!$A:$FP,FJ$321,FALSE)/8,VLOOKUP(VLOOKUP($A131,csapatok!$A:$NN,FJ$320,FALSE),'csapat-ranglista'!$A:$FP,FJ$321,FALSE)/4),0)</f>
        <v>0</v>
      </c>
      <c r="FK131" s="223">
        <f>IFERROR(IF(RIGHT(VLOOKUP($A131,csapatok!$A:$NN,FK$320,FALSE),5)="Csere",VLOOKUP(LEFT(VLOOKUP($A131,csapatok!$A:$NN,FK$320,FALSE),LEN(VLOOKUP($A131,csapatok!$A:$NN,FK$320,FALSE))-6),'csapat-ranglista'!$A:$FP,FK$321,FALSE)/8,VLOOKUP(VLOOKUP($A131,csapatok!$A:$NN,FK$320,FALSE),'csapat-ranglista'!$A:$FP,FK$321,FALSE)/4),0)</f>
        <v>0</v>
      </c>
      <c r="FL131" s="223">
        <f>IFERROR(IF(RIGHT(VLOOKUP($A131,csapatok!$A:$NN,FL$320,FALSE),5)="Csere",VLOOKUP(LEFT(VLOOKUP($A131,csapatok!$A:$NN,FL$320,FALSE),LEN(VLOOKUP($A131,csapatok!$A:$NN,FL$320,FALSE))-6),'csapat-ranglista'!$A:$FP,FL$321,FALSE)/8,VLOOKUP(VLOOKUP($A131,csapatok!$A:$NN,FL$320,FALSE),'csapat-ranglista'!$A:$FP,FL$321,FALSE)/4),0)</f>
        <v>0</v>
      </c>
      <c r="FM131" s="223">
        <f>IFERROR(IF(RIGHT(VLOOKUP($A131,csapatok!$A:$NN,FM$320,FALSE),5)="Csere",VLOOKUP(LEFT(VLOOKUP($A131,csapatok!$A:$NN,FM$320,FALSE),LEN(VLOOKUP($A131,csapatok!$A:$NN,FM$320,FALSE))-6),'csapat-ranglista'!$A:$FP,FM$321,FALSE)/8,VLOOKUP(VLOOKUP($A131,csapatok!$A:$NN,FM$320,FALSE),'csapat-ranglista'!$A:$FP,FM$321,FALSE)/4),0)</f>
        <v>0</v>
      </c>
      <c r="FN131" s="223">
        <f>IFERROR(IF(RIGHT(VLOOKUP($A131,csapatok!$A:$NN,FN$320,FALSE),5)="Csere",VLOOKUP(LEFT(VLOOKUP($A131,csapatok!$A:$NN,FN$320,FALSE),LEN(VLOOKUP($A131,csapatok!$A:$NN,FN$320,FALSE))-6),'csapat-ranglista'!$A:$FP,FN$321,FALSE)/8,VLOOKUP(VLOOKUP($A131,csapatok!$A:$NN,FN$320,FALSE),'csapat-ranglista'!$A:$FP,FN$321,FALSE)/4),0)</f>
        <v>0.69331003316613704</v>
      </c>
      <c r="FO131" s="223">
        <f>IFERROR(IF(RIGHT(VLOOKUP($A131,csapatok!$A:$NN,FO$320,FALSE),5)="Csere",VLOOKUP(LEFT(VLOOKUP($A131,csapatok!$A:$NN,FO$320,FALSE),LEN(VLOOKUP($A131,csapatok!$A:$NN,FO$320,FALSE))-6),'csapat-ranglista'!$A:$FP,FO$321,FALSE)/8,VLOOKUP(VLOOKUP($A131,csapatok!$A:$NN,FO$320,FALSE),'csapat-ranglista'!$A:$FP,FO$321,FALSE)/4),0)</f>
        <v>0</v>
      </c>
      <c r="FP131" s="223">
        <f>IFERROR(IF(RIGHT(VLOOKUP($A131,csapatok!$A:$NN,FP$320,FALSE),5)="Csere",VLOOKUP(LEFT(VLOOKUP($A131,csapatok!$A:$NN,FP$320,FALSE),LEN(VLOOKUP($A131,csapatok!$A:$NN,FP$320,FALSE))-6),'csapat-ranglista'!$A:$FP,FP$321,FALSE)/8,VLOOKUP(VLOOKUP($A131,csapatok!$A:$NN,FP$320,FALSE),'csapat-ranglista'!$A:$FP,FP$321,FALSE)/4),0)</f>
        <v>0</v>
      </c>
      <c r="FQ131" s="223">
        <f>IFERROR(IF(RIGHT(VLOOKUP($A131,csapatok!$A:$NN,FQ$320,FALSE),5)="Csere",VLOOKUP(LEFT(VLOOKUP($A131,csapatok!$A:$NN,FQ$320,FALSE),LEN(VLOOKUP($A131,csapatok!$A:$NN,FQ$320,FALSE))-6),'csapat-ranglista'!$A:$FP,FQ$321,FALSE)/8,VLOOKUP(VLOOKUP($A131,csapatok!$A:$NN,FQ$320,FALSE),'csapat-ranglista'!$A:$FP,FQ$321,FALSE)/4),0)</f>
        <v>0</v>
      </c>
      <c r="FR131" s="223">
        <f>IFERROR(IF(RIGHT(VLOOKUP($A131,csapatok!$A:$NN,FR$320,FALSE),5)="Csere",VLOOKUP(LEFT(VLOOKUP($A131,csapatok!$A:$NN,FR$320,FALSE),LEN(VLOOKUP($A131,csapatok!$A:$NN,FR$320,FALSE))-6),'csapat-ranglista'!$A:$FP,FR$321,FALSE)/8,VLOOKUP(VLOOKUP($A131,csapatok!$A:$NN,FR$320,FALSE),'csapat-ranglista'!$A:$FP,FR$321,FALSE)/4),0)</f>
        <v>0</v>
      </c>
      <c r="FS131" s="223">
        <f>IFERROR(IF(RIGHT(VLOOKUP($A131,csapatok!$A:$NN,FS$320,FALSE),5)="Csere",VLOOKUP(LEFT(VLOOKUP($A131,csapatok!$A:$NN,FS$320,FALSE),LEN(VLOOKUP($A131,csapatok!$A:$NN,FS$320,FALSE))-6),'csapat-ranglista'!$A:$FP,FS$321,FALSE)/8,VLOOKUP(VLOOKUP($A131,csapatok!$A:$NN,FS$320,FALSE),'csapat-ranglista'!$A:$FP,FS$321,FALSE)/4),0)</f>
        <v>0</v>
      </c>
      <c r="FT131" s="223">
        <f>IFERROR(IF(RIGHT(VLOOKUP($A131,csapatok!$A:$NN,FT$320,FALSE),5)="Csere",VLOOKUP(LEFT(VLOOKUP($A131,csapatok!$A:$NN,FT$320,FALSE),LEN(VLOOKUP($A131,csapatok!$A:$NN,FT$320,FALSE))-6),'csapat-ranglista'!$A:$FP,FT$321,FALSE)/8,VLOOKUP(VLOOKUP($A131,csapatok!$A:$NN,FT$320,FALSE),'csapat-ranglista'!$A:$FP,FT$321,FALSE)/4),0)</f>
        <v>0</v>
      </c>
      <c r="FU131" s="223">
        <f>IFERROR(IF(RIGHT(VLOOKUP($A131,csapatok!$A:$NN,FU$320,FALSE),5)="Csere",VLOOKUP(LEFT(VLOOKUP($A131,csapatok!$A:$NN,FU$320,FALSE),LEN(VLOOKUP($A131,csapatok!$A:$NN,FU$320,FALSE))-6),'csapat-ranglista'!$A:$FP,FU$321,FALSE)/8,VLOOKUP(VLOOKUP($A131,csapatok!$A:$NN,FU$320,FALSE),'csapat-ranglista'!$A:$FP,FU$321,FALSE)/4),0)</f>
        <v>0</v>
      </c>
      <c r="FV131" s="223">
        <f>IFERROR(IF(RIGHT(VLOOKUP($A131,csapatok!$A:$NN,FV$320,FALSE),5)="Csere",VLOOKUP(LEFT(VLOOKUP($A131,csapatok!$A:$NN,FV$320,FALSE),LEN(VLOOKUP($A131,csapatok!$A:$NN,FV$320,FALSE))-6),'csapat-ranglista'!$A:$FP,FV$321,FALSE)/8,VLOOKUP(VLOOKUP($A131,csapatok!$A:$NN,FV$320,FALSE),'csapat-ranglista'!$A:$FP,FV$321,FALSE)/4),0)</f>
        <v>0</v>
      </c>
      <c r="FW131" s="223">
        <f>IFERROR(IF(RIGHT(VLOOKUP($A131,csapatok!$A:$NN,FW$320,FALSE),5)="Csere",VLOOKUP(LEFT(VLOOKUP($A131,csapatok!$A:$NN,FW$320,FALSE),LEN(VLOOKUP($A131,csapatok!$A:$NN,FW$320,FALSE))-6),'csapat-ranglista'!$A:$FP,FW$321,FALSE)/8,VLOOKUP(VLOOKUP($A131,csapatok!$A:$NN,FW$320,FALSE),'csapat-ranglista'!$A:$FP,FW$321,FALSE)/4),0)</f>
        <v>0</v>
      </c>
      <c r="FX131" s="223">
        <f>IFERROR(IF(RIGHT(VLOOKUP($A131,csapatok!$A:$NN,FX$320,FALSE),5)="Csere",VLOOKUP(LEFT(VLOOKUP($A131,csapatok!$A:$NN,FX$320,FALSE),LEN(VLOOKUP($A131,csapatok!$A:$NN,FX$320,FALSE))-6),'csapat-ranglista'!$A:$FP,FX$321,FALSE)/8,VLOOKUP(VLOOKUP($A131,csapatok!$A:$NN,FX$320,FALSE),'csapat-ranglista'!$A:$FP,FX$321,FALSE)/4),0)</f>
        <v>0</v>
      </c>
      <c r="FY131" s="223">
        <f>IFERROR(IF(RIGHT(VLOOKUP($A131,csapatok!$A:$NN,FY$320,FALSE),5)="Csere",VLOOKUP(LEFT(VLOOKUP($A131,csapatok!$A:$NN,FY$320,FALSE),LEN(VLOOKUP($A131,csapatok!$A:$NN,FY$320,FALSE))-6),'csapat-ranglista'!$A:$FP,FY$321,FALSE)/8,VLOOKUP(VLOOKUP($A131,csapatok!$A:$NN,FY$320,FALSE),'csapat-ranglista'!$A:$FP,FY$321,FALSE)/4),0)</f>
        <v>0</v>
      </c>
      <c r="FZ131" s="223">
        <f>IFERROR(IF(RIGHT(VLOOKUP($A131,csapatok!$A:$NN,FZ$320,FALSE),5)="Csere",VLOOKUP(LEFT(VLOOKUP($A131,csapatok!$A:$NN,FZ$320,FALSE),LEN(VLOOKUP($A131,csapatok!$A:$NN,FZ$320,FALSE))-6),'csapat-ranglista'!$A:$FP,FZ$321,FALSE)/8,VLOOKUP(VLOOKUP($A131,csapatok!$A:$NN,FZ$320,FALSE),'csapat-ranglista'!$A:$FP,FZ$321,FALSE)/4),0)</f>
        <v>0</v>
      </c>
      <c r="GA131" s="223">
        <f>IFERROR(IF(RIGHT(VLOOKUP($A131,csapatok!$A:$NN,GA$320,FALSE),5)="Csere",VLOOKUP(LEFT(VLOOKUP($A131,csapatok!$A:$NN,GA$320,FALSE),LEN(VLOOKUP($A131,csapatok!$A:$NN,GA$320,FALSE))-6),'csapat-ranglista'!$A:$FP,GA$321,FALSE)/8,VLOOKUP(VLOOKUP($A131,csapatok!$A:$NN,GA$320,FALSE),'csapat-ranglista'!$A:$FP,GA$321,FALSE)/4),0)</f>
        <v>0</v>
      </c>
      <c r="GB131" s="223">
        <f>IFERROR(IF(RIGHT(VLOOKUP($A131,csapatok!$A:$NN,GB$320,FALSE),5)="Csere",VLOOKUP(LEFT(VLOOKUP($A131,csapatok!$A:$NN,GB$320,FALSE),LEN(VLOOKUP($A131,csapatok!$A:$NN,GB$320,FALSE))-6),'csapat-ranglista'!$A:$FP,GB$321,FALSE)/8,VLOOKUP(VLOOKUP($A131,csapatok!$A:$NN,GB$320,FALSE),'csapat-ranglista'!$A:$FP,GB$321,FALSE)/4),0)</f>
        <v>0</v>
      </c>
      <c r="GC131" s="223">
        <f>IFERROR(IF(RIGHT(VLOOKUP($A131,csapatok!$A:$NN,GC$320,FALSE),5)="Csere",VLOOKUP(LEFT(VLOOKUP($A131,csapatok!$A:$NN,GC$320,FALSE),LEN(VLOOKUP($A131,csapatok!$A:$NN,GC$320,FALSE))-6),'csapat-ranglista'!$A:$FP,GC$321,FALSE)/8,VLOOKUP(VLOOKUP($A131,csapatok!$A:$NN,GC$320,FALSE),'csapat-ranglista'!$A:$FP,GC$321,FALSE)/4),0)</f>
        <v>0</v>
      </c>
      <c r="GD131" s="247">
        <f>SUM(EQ131:GC131)</f>
        <v>0.69331003316613704</v>
      </c>
    </row>
    <row r="132" spans="1:186">
      <c r="A132" s="32" t="s">
        <v>52</v>
      </c>
      <c r="B132" s="131">
        <v>27468</v>
      </c>
      <c r="C132" s="131" t="str">
        <f>IF(B132=0,"",IF(B132&lt;$C$1,"felnőtt","ifi"))</f>
        <v>felnőtt</v>
      </c>
      <c r="D132" s="32" t="s">
        <v>101</v>
      </c>
      <c r="E132" s="45">
        <v>25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f>IFERROR(IF(RIGHT(VLOOKUP($A132,csapatok!$A:$BL,X$320,FALSE),5)="Csere",VLOOKUP(LEFT(VLOOKUP($A132,csapatok!$A:$BL,X$320,FALSE),LEN(VLOOKUP($A132,csapatok!$A:$BL,X$320,FALSE))-6),'csapat-ranglista'!$A:$FP,X$321,FALSE)/8,VLOOKUP(VLOOKUP($A132,csapatok!$A:$BL,X$320,FALSE),'csapat-ranglista'!$A:$FP,X$321,FALSE)/4),0)</f>
        <v>0</v>
      </c>
      <c r="Y132" s="32">
        <f>IFERROR(IF(RIGHT(VLOOKUP($A132,csapatok!$A:$BL,Y$320,FALSE),5)="Csere",VLOOKUP(LEFT(VLOOKUP($A132,csapatok!$A:$BL,Y$320,FALSE),LEN(VLOOKUP($A132,csapatok!$A:$BL,Y$320,FALSE))-6),'csapat-ranglista'!$A:$FP,Y$321,FALSE)/8,VLOOKUP(VLOOKUP($A132,csapatok!$A:$BL,Y$320,FALSE),'csapat-ranglista'!$A:$FP,Y$321,FALSE)/4),0)</f>
        <v>0</v>
      </c>
      <c r="Z132" s="32">
        <f>IFERROR(IF(RIGHT(VLOOKUP($A132,csapatok!$A:$BL,Z$320,FALSE),5)="Csere",VLOOKUP(LEFT(VLOOKUP($A132,csapatok!$A:$BL,Z$320,FALSE),LEN(VLOOKUP($A132,csapatok!$A:$BL,Z$320,FALSE))-6),'csapat-ranglista'!$A:$FP,Z$321,FALSE)/8,VLOOKUP(VLOOKUP($A132,csapatok!$A:$BL,Z$320,FALSE),'csapat-ranglista'!$A:$FP,Z$321,FALSE)/4),0)</f>
        <v>0</v>
      </c>
      <c r="AA132" s="32">
        <f>IFERROR(IF(RIGHT(VLOOKUP($A132,csapatok!$A:$BL,AA$320,FALSE),5)="Csere",VLOOKUP(LEFT(VLOOKUP($A132,csapatok!$A:$BL,AA$320,FALSE),LEN(VLOOKUP($A132,csapatok!$A:$BL,AA$320,FALSE))-6),'csapat-ranglista'!$A:$FP,AA$321,FALSE)/8,VLOOKUP(VLOOKUP($A132,csapatok!$A:$BL,AA$320,FALSE),'csapat-ranglista'!$A:$FP,AA$321,FALSE)/4),0)</f>
        <v>0</v>
      </c>
      <c r="AB132" s="223">
        <f>IFERROR(IF(RIGHT(VLOOKUP($A132,csapatok!$A:$BL,AB$320,FALSE),5)="Csere",VLOOKUP(LEFT(VLOOKUP($A132,csapatok!$A:$BL,AB$320,FALSE),LEN(VLOOKUP($A132,csapatok!$A:$BL,AB$320,FALSE))-6),'csapat-ranglista'!$A:$FP,AB$321,FALSE)/8,VLOOKUP(VLOOKUP($A132,csapatok!$A:$BL,AB$320,FALSE),'csapat-ranglista'!$A:$FP,AB$321,FALSE)/4),0)</f>
        <v>0</v>
      </c>
      <c r="AC132" s="223">
        <f>IFERROR(IF(RIGHT(VLOOKUP($A132,csapatok!$A:$BL,AC$320,FALSE),5)="Csere",VLOOKUP(LEFT(VLOOKUP($A132,csapatok!$A:$BL,AC$320,FALSE),LEN(VLOOKUP($A132,csapatok!$A:$BL,AC$320,FALSE))-6),'csapat-ranglista'!$A:$FP,AC$321,FALSE)/8,VLOOKUP(VLOOKUP($A132,csapatok!$A:$BL,AC$320,FALSE),'csapat-ranglista'!$A:$FP,AC$321,FALSE)/4),0)</f>
        <v>0</v>
      </c>
      <c r="AD132" s="223">
        <f>IFERROR(IF(RIGHT(VLOOKUP($A132,csapatok!$A:$BL,AD$320,FALSE),5)="Csere",VLOOKUP(LEFT(VLOOKUP($A132,csapatok!$A:$BL,AD$320,FALSE),LEN(VLOOKUP($A132,csapatok!$A:$BL,AD$320,FALSE))-6),'csapat-ranglista'!$A:$FP,AD$321,FALSE)/8,VLOOKUP(VLOOKUP($A132,csapatok!$A:$BL,AD$320,FALSE),'csapat-ranglista'!$A:$FP,AD$321,FALSE)/4),0)</f>
        <v>0</v>
      </c>
      <c r="AE132" s="223">
        <f>IFERROR(IF(RIGHT(VLOOKUP($A132,csapatok!$A:$BL,AE$320,FALSE),5)="Csere",VLOOKUP(LEFT(VLOOKUP($A132,csapatok!$A:$BL,AE$320,FALSE),LEN(VLOOKUP($A132,csapatok!$A:$BL,AE$320,FALSE))-6),'csapat-ranglista'!$A:$FP,AE$321,FALSE)/8,VLOOKUP(VLOOKUP($A132,csapatok!$A:$BL,AE$320,FALSE),'csapat-ranglista'!$A:$FP,AE$321,FALSE)/4),0)</f>
        <v>0</v>
      </c>
      <c r="AF132" s="223">
        <f>IFERROR(IF(RIGHT(VLOOKUP($A132,csapatok!$A:$BL,AF$320,FALSE),5)="Csere",VLOOKUP(LEFT(VLOOKUP($A132,csapatok!$A:$BL,AF$320,FALSE),LEN(VLOOKUP($A132,csapatok!$A:$BL,AF$320,FALSE))-6),'csapat-ranglista'!$A:$FP,AF$321,FALSE)/8,VLOOKUP(VLOOKUP($A132,csapatok!$A:$BL,AF$320,FALSE),'csapat-ranglista'!$A:$FP,AF$321,FALSE)/4),0)</f>
        <v>0</v>
      </c>
      <c r="AG132" s="223">
        <f>IFERROR(IF(RIGHT(VLOOKUP($A132,csapatok!$A:$BL,AG$320,FALSE),5)="Csere",VLOOKUP(LEFT(VLOOKUP($A132,csapatok!$A:$BL,AG$320,FALSE),LEN(VLOOKUP($A132,csapatok!$A:$BL,AG$320,FALSE))-6),'csapat-ranglista'!$A:$FP,AG$321,FALSE)/8,VLOOKUP(VLOOKUP($A132,csapatok!$A:$BL,AG$320,FALSE),'csapat-ranglista'!$A:$FP,AG$321,FALSE)/4),0)</f>
        <v>0</v>
      </c>
      <c r="AH132" s="223">
        <f>IFERROR(IF(RIGHT(VLOOKUP($A132,csapatok!$A:$BL,AH$320,FALSE),5)="Csere",VLOOKUP(LEFT(VLOOKUP($A132,csapatok!$A:$BL,AH$320,FALSE),LEN(VLOOKUP($A132,csapatok!$A:$BL,AH$320,FALSE))-6),'csapat-ranglista'!$A:$FP,AH$321,FALSE)/8,VLOOKUP(VLOOKUP($A132,csapatok!$A:$BL,AH$320,FALSE),'csapat-ranglista'!$A:$FP,AH$321,FALSE)/4),0)</f>
        <v>0</v>
      </c>
      <c r="AI132" s="223">
        <f>IFERROR(IF(RIGHT(VLOOKUP($A132,csapatok!$A:$BL,AI$320,FALSE),5)="Csere",VLOOKUP(LEFT(VLOOKUP($A132,csapatok!$A:$BL,AI$320,FALSE),LEN(VLOOKUP($A132,csapatok!$A:$BL,AI$320,FALSE))-6),'csapat-ranglista'!$A:$FP,AI$321,FALSE)/8,VLOOKUP(VLOOKUP($A132,csapatok!$A:$BL,AI$320,FALSE),'csapat-ranglista'!$A:$FP,AI$321,FALSE)/4),0)</f>
        <v>0</v>
      </c>
      <c r="AJ132" s="223">
        <f>IFERROR(IF(RIGHT(VLOOKUP($A132,csapatok!$A:$BL,AJ$320,FALSE),5)="Csere",VLOOKUP(LEFT(VLOOKUP($A132,csapatok!$A:$BL,AJ$320,FALSE),LEN(VLOOKUP($A132,csapatok!$A:$BL,AJ$320,FALSE))-6),'csapat-ranglista'!$A:$FP,AJ$321,FALSE)/8,VLOOKUP(VLOOKUP($A132,csapatok!$A:$BL,AJ$320,FALSE),'csapat-ranglista'!$A:$FP,AJ$321,FALSE)/2),0)</f>
        <v>0</v>
      </c>
      <c r="AK132" s="223">
        <f>IFERROR(IF(RIGHT(VLOOKUP($A132,csapatok!$A:$CN,AK$320,FALSE),5)="Csere",VLOOKUP(LEFT(VLOOKUP($A132,csapatok!$A:$CN,AK$320,FALSE),LEN(VLOOKUP($A132,csapatok!$A:$CN,AK$320,FALSE))-6),'csapat-ranglista'!$A:$FP,AK$321,FALSE)/8,VLOOKUP(VLOOKUP($A132,csapatok!$A:$CN,AK$320,FALSE),'csapat-ranglista'!$A:$FP,AK$321,FALSE)/4),0)</f>
        <v>0</v>
      </c>
      <c r="AL132" s="223">
        <f>IFERROR(IF(RIGHT(VLOOKUP($A132,csapatok!$A:$CN,AL$320,FALSE),5)="Csere",VLOOKUP(LEFT(VLOOKUP($A132,csapatok!$A:$CN,AL$320,FALSE),LEN(VLOOKUP($A132,csapatok!$A:$CN,AL$320,FALSE))-6),'csapat-ranglista'!$A:$FP,AL$321,FALSE)/8,VLOOKUP(VLOOKUP($A132,csapatok!$A:$CN,AL$320,FALSE),'csapat-ranglista'!$A:$FP,AL$321,FALSE)/4),0)</f>
        <v>0</v>
      </c>
      <c r="AM132" s="223">
        <f>IFERROR(IF(RIGHT(VLOOKUP($A132,csapatok!$A:$CN,AM$320,FALSE),5)="Csere",VLOOKUP(LEFT(VLOOKUP($A132,csapatok!$A:$CN,AM$320,FALSE),LEN(VLOOKUP($A132,csapatok!$A:$CN,AM$320,FALSE))-6),'csapat-ranglista'!$A:$FP,AM$321,FALSE)/8,VLOOKUP(VLOOKUP($A132,csapatok!$A:$CN,AM$320,FALSE),'csapat-ranglista'!$A:$FP,AM$321,FALSE)/4),0)</f>
        <v>0</v>
      </c>
      <c r="AN132" s="223">
        <f>IFERROR(IF(RIGHT(VLOOKUP($A132,csapatok!$A:$CN,AN$320,FALSE),5)="Csere",VLOOKUP(LEFT(VLOOKUP($A132,csapatok!$A:$CN,AN$320,FALSE),LEN(VLOOKUP($A132,csapatok!$A:$CN,AN$320,FALSE))-6),'csapat-ranglista'!$A:$FP,AN$321,FALSE)/8,VLOOKUP(VLOOKUP($A132,csapatok!$A:$CN,AN$320,FALSE),'csapat-ranglista'!$A:$FP,AN$321,FALSE)/4),0)</f>
        <v>0</v>
      </c>
      <c r="AO132" s="223">
        <f>IFERROR(IF(RIGHT(VLOOKUP($A132,csapatok!$A:$CN,AO$320,FALSE),5)="Csere",VLOOKUP(LEFT(VLOOKUP($A132,csapatok!$A:$CN,AO$320,FALSE),LEN(VLOOKUP($A132,csapatok!$A:$CN,AO$320,FALSE))-6),'csapat-ranglista'!$A:$FP,AO$321,FALSE)/8,VLOOKUP(VLOOKUP($A132,csapatok!$A:$CN,AO$320,FALSE),'csapat-ranglista'!$A:$FP,AO$321,FALSE)/4),0)</f>
        <v>0</v>
      </c>
      <c r="AP132" s="223">
        <f>IFERROR(IF(RIGHT(VLOOKUP($A132,csapatok!$A:$CN,AP$320,FALSE),5)="Csere",VLOOKUP(LEFT(VLOOKUP($A132,csapatok!$A:$CN,AP$320,FALSE),LEN(VLOOKUP($A132,csapatok!$A:$CN,AP$320,FALSE))-6),'csapat-ranglista'!$A:$FP,AP$321,FALSE)/8,VLOOKUP(VLOOKUP($A132,csapatok!$A:$CN,AP$320,FALSE),'csapat-ranglista'!$A:$FP,AP$321,FALSE)/4),0)</f>
        <v>0</v>
      </c>
      <c r="AQ132" s="223">
        <f>IFERROR(IF(RIGHT(VLOOKUP($A132,csapatok!$A:$CN,AQ$320,FALSE),5)="Csere",VLOOKUP(LEFT(VLOOKUP($A132,csapatok!$A:$CN,AQ$320,FALSE),LEN(VLOOKUP($A132,csapatok!$A:$CN,AQ$320,FALSE))-6),'csapat-ranglista'!$A:$FP,AQ$321,FALSE)/8,VLOOKUP(VLOOKUP($A132,csapatok!$A:$CN,AQ$320,FALSE),'csapat-ranglista'!$A:$FP,AQ$321,FALSE)/4),0)</f>
        <v>0</v>
      </c>
      <c r="AR132" s="223">
        <f>IFERROR(IF(RIGHT(VLOOKUP($A132,csapatok!$A:$CN,AR$320,FALSE),5)="Csere",VLOOKUP(LEFT(VLOOKUP($A132,csapatok!$A:$CN,AR$320,FALSE),LEN(VLOOKUP($A132,csapatok!$A:$CN,AR$320,FALSE))-6),'csapat-ranglista'!$A:$FP,AR$321,FALSE)/8,VLOOKUP(VLOOKUP($A132,csapatok!$A:$CN,AR$320,FALSE),'csapat-ranglista'!$A:$FP,AR$321,FALSE)/4),0)</f>
        <v>0</v>
      </c>
      <c r="AS132" s="223">
        <f>IFERROR(IF(RIGHT(VLOOKUP($A132,csapatok!$A:$CN,AS$320,FALSE),5)="Csere",VLOOKUP(LEFT(VLOOKUP($A132,csapatok!$A:$CN,AS$320,FALSE),LEN(VLOOKUP($A132,csapatok!$A:$CN,AS$320,FALSE))-6),'csapat-ranglista'!$A:$FP,AS$321,FALSE)/8,VLOOKUP(VLOOKUP($A132,csapatok!$A:$CN,AS$320,FALSE),'csapat-ranglista'!$A:$FP,AS$321,FALSE)/4),0)</f>
        <v>0</v>
      </c>
      <c r="AT132" s="223">
        <f>IFERROR(IF(RIGHT(VLOOKUP($A132,csapatok!$A:$CN,AT$320,FALSE),5)="Csere",VLOOKUP(LEFT(VLOOKUP($A132,csapatok!$A:$CN,AT$320,FALSE),LEN(VLOOKUP($A132,csapatok!$A:$CN,AT$320,FALSE))-6),'csapat-ranglista'!$A:$FP,AT$321,FALSE)/8,VLOOKUP(VLOOKUP($A132,csapatok!$A:$CN,AT$320,FALSE),'csapat-ranglista'!$A:$FP,AT$321,FALSE)/4),0)</f>
        <v>5.239227200139557</v>
      </c>
      <c r="AU132" s="223">
        <f>IFERROR(IF(RIGHT(VLOOKUP($A132,csapatok!$A:$CN,AU$320,FALSE),5)="Csere",VLOOKUP(LEFT(VLOOKUP($A132,csapatok!$A:$CN,AU$320,FALSE),LEN(VLOOKUP($A132,csapatok!$A:$CN,AU$320,FALSE))-6),'csapat-ranglista'!$A:$FP,AU$321,FALSE)/8,VLOOKUP(VLOOKUP($A132,csapatok!$A:$CN,AU$320,FALSE),'csapat-ranglista'!$A:$FP,AU$321,FALSE)/4),0)</f>
        <v>0</v>
      </c>
      <c r="AV132" s="223">
        <f>IFERROR(IF(RIGHT(VLOOKUP($A132,csapatok!$A:$CN,AV$320,FALSE),5)="Csere",VLOOKUP(LEFT(VLOOKUP($A132,csapatok!$A:$CN,AV$320,FALSE),LEN(VLOOKUP($A132,csapatok!$A:$CN,AV$320,FALSE))-6),'csapat-ranglista'!$A:$FP,AV$321,FALSE)/8,VLOOKUP(VLOOKUP($A132,csapatok!$A:$CN,AV$320,FALSE),'csapat-ranglista'!$A:$FP,AV$321,FALSE)/4),0)</f>
        <v>0</v>
      </c>
      <c r="AW132" s="223">
        <f>IFERROR(IF(RIGHT(VLOOKUP($A132,csapatok!$A:$CN,AW$320,FALSE),5)="Csere",VLOOKUP(LEFT(VLOOKUP($A132,csapatok!$A:$CN,AW$320,FALSE),LEN(VLOOKUP($A132,csapatok!$A:$CN,AW$320,FALSE))-6),'csapat-ranglista'!$A:$FP,AW$321,FALSE)/8,VLOOKUP(VLOOKUP($A132,csapatok!$A:$CN,AW$320,FALSE),'csapat-ranglista'!$A:$FP,AW$321,FALSE)/4),0)</f>
        <v>0</v>
      </c>
      <c r="AX132" s="223">
        <f>IFERROR(IF(RIGHT(VLOOKUP($A132,csapatok!$A:$CN,AX$320,FALSE),5)="Csere",VLOOKUP(LEFT(VLOOKUP($A132,csapatok!$A:$CN,AX$320,FALSE),LEN(VLOOKUP($A132,csapatok!$A:$CN,AX$320,FALSE))-6),'csapat-ranglista'!$A:$FP,AX$321,FALSE)/8,VLOOKUP(VLOOKUP($A132,csapatok!$A:$CN,AX$320,FALSE),'csapat-ranglista'!$A:$FP,AX$321,FALSE)/4),0)</f>
        <v>0</v>
      </c>
      <c r="AY132" s="223">
        <f>IFERROR(IF(RIGHT(VLOOKUP($A132,csapatok!$A:$NN,AY$320,FALSE),5)="Csere",VLOOKUP(LEFT(VLOOKUP($A132,csapatok!$A:$NN,AY$320,FALSE),LEN(VLOOKUP($A132,csapatok!$A:$NN,AY$320,FALSE))-6),'csapat-ranglista'!$A:$FP,AY$321,FALSE)/8,VLOOKUP(VLOOKUP($A132,csapatok!$A:$NN,AY$320,FALSE),'csapat-ranglista'!$A:$FP,AY$321,FALSE)/4),0)</f>
        <v>0</v>
      </c>
      <c r="AZ132" s="223">
        <f>IFERROR(IF(RIGHT(VLOOKUP($A132,csapatok!$A:$NN,AZ$320,FALSE),5)="Csere",VLOOKUP(LEFT(VLOOKUP($A132,csapatok!$A:$NN,AZ$320,FALSE),LEN(VLOOKUP($A132,csapatok!$A:$NN,AZ$320,FALSE))-6),'csapat-ranglista'!$A:$FP,AZ$321,FALSE)/8,VLOOKUP(VLOOKUP($A132,csapatok!$A:$NN,AZ$320,FALSE),'csapat-ranglista'!$A:$FP,AZ$321,FALSE)/4),0)</f>
        <v>0</v>
      </c>
      <c r="BA132" s="223">
        <f>IFERROR(IF(RIGHT(VLOOKUP($A132,csapatok!$A:$NN,BA$320,FALSE),5)="Csere",VLOOKUP(LEFT(VLOOKUP($A132,csapatok!$A:$NN,BA$320,FALSE),LEN(VLOOKUP($A132,csapatok!$A:$NN,BA$320,FALSE))-6),'csapat-ranglista'!$A:$FP,BA$321,FALSE)/8,VLOOKUP(VLOOKUP($A132,csapatok!$A:$NN,BA$320,FALSE),'csapat-ranglista'!$A:$FP,BA$321,FALSE)/4),0)</f>
        <v>0</v>
      </c>
      <c r="BB132" s="223">
        <f>IFERROR(IF(RIGHT(VLOOKUP($A132,csapatok!$A:$NN,BB$320,FALSE),5)="Csere",VLOOKUP(LEFT(VLOOKUP($A132,csapatok!$A:$NN,BB$320,FALSE),LEN(VLOOKUP($A132,csapatok!$A:$NN,BB$320,FALSE))-6),'csapat-ranglista'!$A:$FP,BB$321,FALSE)/8,VLOOKUP(VLOOKUP($A132,csapatok!$A:$NN,BB$320,FALSE),'csapat-ranglista'!$A:$FP,BB$321,FALSE)/4),0)</f>
        <v>0</v>
      </c>
      <c r="BC132" s="224">
        <f>versenyek!$ES$11*IFERROR(VLOOKUP(VLOOKUP($A132,versenyek!ER:ET,3,FALSE),szabalyok!$A$16:$B$23,2,FALSE)/4,0)</f>
        <v>0</v>
      </c>
      <c r="BD132" s="224">
        <f>versenyek!$EV$11*IFERROR(VLOOKUP(VLOOKUP($A132,versenyek!EU:EW,3,FALSE),szabalyok!$A$16:$B$23,2,FALSE)/4,0)</f>
        <v>0</v>
      </c>
      <c r="BE132" s="223">
        <f>IFERROR(IF(RIGHT(VLOOKUP($A132,csapatok!$A:$NN,BE$320,FALSE),5)="Csere",VLOOKUP(LEFT(VLOOKUP($A132,csapatok!$A:$NN,BE$320,FALSE),LEN(VLOOKUP($A132,csapatok!$A:$NN,BE$320,FALSE))-6),'csapat-ranglista'!$A:$FP,BE$321,FALSE)/8,VLOOKUP(VLOOKUP($A132,csapatok!$A:$NN,BE$320,FALSE),'csapat-ranglista'!$A:$FP,BE$321,FALSE)/4),0)</f>
        <v>0</v>
      </c>
      <c r="BF132" s="223">
        <f>IFERROR(IF(RIGHT(VLOOKUP($A132,csapatok!$A:$NN,BF$320,FALSE),5)="Csere",VLOOKUP(LEFT(VLOOKUP($A132,csapatok!$A:$NN,BF$320,FALSE),LEN(VLOOKUP($A132,csapatok!$A:$NN,BF$320,FALSE))-6),'csapat-ranglista'!$A:$FP,BF$321,FALSE)/8,VLOOKUP(VLOOKUP($A132,csapatok!$A:$NN,BF$320,FALSE),'csapat-ranglista'!$A:$FP,BF$321,FALSE)/4),0)</f>
        <v>0</v>
      </c>
      <c r="BG132" s="223">
        <f>IFERROR(IF(RIGHT(VLOOKUP($A132,csapatok!$A:$NN,BG$320,FALSE),5)="Csere",VLOOKUP(LEFT(VLOOKUP($A132,csapatok!$A:$NN,BG$320,FALSE),LEN(VLOOKUP($A132,csapatok!$A:$NN,BG$320,FALSE))-6),'csapat-ranglista'!$A:$FP,BG$321,FALSE)/8,VLOOKUP(VLOOKUP($A132,csapatok!$A:$NN,BG$320,FALSE),'csapat-ranglista'!$A:$FP,BG$321,FALSE)/4),0)</f>
        <v>0</v>
      </c>
      <c r="BH132" s="223">
        <f>IFERROR(IF(RIGHT(VLOOKUP($A132,csapatok!$A:$NN,BH$320,FALSE),5)="Csere",VLOOKUP(LEFT(VLOOKUP($A132,csapatok!$A:$NN,BH$320,FALSE),LEN(VLOOKUP($A132,csapatok!$A:$NN,BH$320,FALSE))-6),'csapat-ranglista'!$A:$FP,BH$321,FALSE)/8,VLOOKUP(VLOOKUP($A132,csapatok!$A:$NN,BH$320,FALSE),'csapat-ranglista'!$A:$FP,BH$321,FALSE)/4),0)</f>
        <v>0</v>
      </c>
      <c r="BI132" s="223">
        <f>IFERROR(IF(RIGHT(VLOOKUP($A132,csapatok!$A:$NN,BI$320,FALSE),5)="Csere",VLOOKUP(LEFT(VLOOKUP($A132,csapatok!$A:$NN,BI$320,FALSE),LEN(VLOOKUP($A132,csapatok!$A:$NN,BI$320,FALSE))-6),'csapat-ranglista'!$A:$FP,BI$321,FALSE)/8,VLOOKUP(VLOOKUP($A132,csapatok!$A:$NN,BI$320,FALSE),'csapat-ranglista'!$A:$FP,BI$321,FALSE)/4),0)</f>
        <v>0</v>
      </c>
      <c r="BJ132" s="223">
        <f>IFERROR(IF(RIGHT(VLOOKUP($A132,csapatok!$A:$NN,BJ$320,FALSE),5)="Csere",VLOOKUP(LEFT(VLOOKUP($A132,csapatok!$A:$NN,BJ$320,FALSE),LEN(VLOOKUP($A132,csapatok!$A:$NN,BJ$320,FALSE))-6),'csapat-ranglista'!$A:$FP,BJ$321,FALSE)/8,VLOOKUP(VLOOKUP($A132,csapatok!$A:$NN,BJ$320,FALSE),'csapat-ranglista'!$A:$FP,BJ$321,FALSE)/4),0)</f>
        <v>0</v>
      </c>
      <c r="BK132" s="223">
        <f>IFERROR(IF(RIGHT(VLOOKUP($A132,csapatok!$A:$NN,BK$320,FALSE),5)="Csere",VLOOKUP(LEFT(VLOOKUP($A132,csapatok!$A:$NN,BK$320,FALSE),LEN(VLOOKUP($A132,csapatok!$A:$NN,BK$320,FALSE))-6),'csapat-ranglista'!$A:$FP,BK$321,FALSE)/8,VLOOKUP(VLOOKUP($A132,csapatok!$A:$NN,BK$320,FALSE),'csapat-ranglista'!$A:$FP,BK$321,FALSE)/4),0)</f>
        <v>0</v>
      </c>
      <c r="BL132" s="223">
        <f>IFERROR(IF(RIGHT(VLOOKUP($A132,csapatok!$A:$NN,BL$320,FALSE),5)="Csere",VLOOKUP(LEFT(VLOOKUP($A132,csapatok!$A:$NN,BL$320,FALSE),LEN(VLOOKUP($A132,csapatok!$A:$NN,BL$320,FALSE))-6),'csapat-ranglista'!$A:$FP,BL$321,FALSE)/8,VLOOKUP(VLOOKUP($A132,csapatok!$A:$NN,BL$320,FALSE),'csapat-ranglista'!$A:$FP,BL$321,FALSE)/4),0)</f>
        <v>0</v>
      </c>
      <c r="BM132" s="223">
        <f>IFERROR(IF(RIGHT(VLOOKUP($A132,csapatok!$A:$NN,BM$320,FALSE),5)="Csere",VLOOKUP(LEFT(VLOOKUP($A132,csapatok!$A:$NN,BM$320,FALSE),LEN(VLOOKUP($A132,csapatok!$A:$NN,BM$320,FALSE))-6),'csapat-ranglista'!$A:$FP,BM$321,FALSE)/8,VLOOKUP(VLOOKUP($A132,csapatok!$A:$NN,BM$320,FALSE),'csapat-ranglista'!$A:$FP,BM$321,FALSE)/4),0)</f>
        <v>0</v>
      </c>
      <c r="BN132" s="223">
        <f>IFERROR(IF(RIGHT(VLOOKUP($A132,csapatok!$A:$NN,BN$320,FALSE),5)="Csere",VLOOKUP(LEFT(VLOOKUP($A132,csapatok!$A:$NN,BN$320,FALSE),LEN(VLOOKUP($A132,csapatok!$A:$NN,BN$320,FALSE))-6),'csapat-ranglista'!$A:$FP,BN$321,FALSE)/8,VLOOKUP(VLOOKUP($A132,csapatok!$A:$NN,BN$320,FALSE),'csapat-ranglista'!$A:$FP,BN$321,FALSE)/4),0)</f>
        <v>0</v>
      </c>
      <c r="BO132" s="223">
        <f>IFERROR(IF(RIGHT(VLOOKUP($A132,csapatok!$A:$NN,BO$320,FALSE),5)="Csere",VLOOKUP(LEFT(VLOOKUP($A132,csapatok!$A:$NN,BO$320,FALSE),LEN(VLOOKUP($A132,csapatok!$A:$NN,BO$320,FALSE))-6),'csapat-ranglista'!$A:$FP,BO$321,FALSE)/8,VLOOKUP(VLOOKUP($A132,csapatok!$A:$NN,BO$320,FALSE),'csapat-ranglista'!$A:$FP,BO$321,FALSE)/4),0)</f>
        <v>0</v>
      </c>
      <c r="BP132" s="223">
        <f>IFERROR(IF(RIGHT(VLOOKUP($A132,csapatok!$A:$NN,BP$320,FALSE),5)="Csere",VLOOKUP(LEFT(VLOOKUP($A132,csapatok!$A:$NN,BP$320,FALSE),LEN(VLOOKUP($A132,csapatok!$A:$NN,BP$320,FALSE))-6),'csapat-ranglista'!$A:$FP,BP$321,FALSE)/8,VLOOKUP(VLOOKUP($A132,csapatok!$A:$NN,BP$320,FALSE),'csapat-ranglista'!$A:$FP,BP$321,FALSE)/4),0)</f>
        <v>0</v>
      </c>
      <c r="BQ132" s="223">
        <f>IFERROR(IF(RIGHT(VLOOKUP($A132,csapatok!$A:$NN,BQ$320,FALSE),5)="Csere",VLOOKUP(LEFT(VLOOKUP($A132,csapatok!$A:$NN,BQ$320,FALSE),LEN(VLOOKUP($A132,csapatok!$A:$NN,BQ$320,FALSE))-6),'csapat-ranglista'!$A:$FP,BQ$321,FALSE)/8,VLOOKUP(VLOOKUP($A132,csapatok!$A:$NN,BQ$320,FALSE),'csapat-ranglista'!$A:$FP,BQ$321,FALSE)/4),0)</f>
        <v>0</v>
      </c>
      <c r="BR132" s="223">
        <f>IFERROR(IF(RIGHT(VLOOKUP($A132,csapatok!$A:$NN,BR$320,FALSE),5)="Csere",VLOOKUP(LEFT(VLOOKUP($A132,csapatok!$A:$NN,BR$320,FALSE),LEN(VLOOKUP($A132,csapatok!$A:$NN,BR$320,FALSE))-6),'csapat-ranglista'!$A:$FP,BR$321,FALSE)/8,VLOOKUP(VLOOKUP($A132,csapatok!$A:$NN,BR$320,FALSE),'csapat-ranglista'!$A:$FP,BR$321,FALSE)/4),0)</f>
        <v>0</v>
      </c>
      <c r="BS132" s="223">
        <f>IFERROR(IF(RIGHT(VLOOKUP($A132,csapatok!$A:$NN,BS$320,FALSE),5)="Csere",VLOOKUP(LEFT(VLOOKUP($A132,csapatok!$A:$NN,BS$320,FALSE),LEN(VLOOKUP($A132,csapatok!$A:$NN,BS$320,FALSE))-6),'csapat-ranglista'!$A:$FP,BS$321,FALSE)/8,VLOOKUP(VLOOKUP($A132,csapatok!$A:$NN,BS$320,FALSE),'csapat-ranglista'!$A:$FP,BS$321,FALSE)/4),0)</f>
        <v>0</v>
      </c>
      <c r="BT132" s="223">
        <f>IFERROR(IF(RIGHT(VLOOKUP($A132,csapatok!$A:$NN,BT$320,FALSE),5)="Csere",VLOOKUP(LEFT(VLOOKUP($A132,csapatok!$A:$NN,BT$320,FALSE),LEN(VLOOKUP($A132,csapatok!$A:$NN,BT$320,FALSE))-6),'csapat-ranglista'!$A:$FP,BT$321,FALSE)/8,VLOOKUP(VLOOKUP($A132,csapatok!$A:$NN,BT$320,FALSE),'csapat-ranglista'!$A:$FP,BT$321,FALSE)/4),0)</f>
        <v>0</v>
      </c>
      <c r="BU132" s="223">
        <f>IFERROR(IF(RIGHT(VLOOKUP($A132,csapatok!$A:$NN,BU$320,FALSE),5)="Csere",VLOOKUP(LEFT(VLOOKUP($A132,csapatok!$A:$NN,BU$320,FALSE),LEN(VLOOKUP($A132,csapatok!$A:$NN,BU$320,FALSE))-6),'csapat-ranglista'!$A:$FP,BU$321,FALSE)/8,VLOOKUP(VLOOKUP($A132,csapatok!$A:$NN,BU$320,FALSE),'csapat-ranglista'!$A:$FP,BU$321,FALSE)/4),0)</f>
        <v>0</v>
      </c>
      <c r="BV132" s="223">
        <f>IFERROR(IF(RIGHT(VLOOKUP($A132,csapatok!$A:$NN,BV$320,FALSE),5)="Csere",VLOOKUP(LEFT(VLOOKUP($A132,csapatok!$A:$NN,BV$320,FALSE),LEN(VLOOKUP($A132,csapatok!$A:$NN,BV$320,FALSE))-6),'csapat-ranglista'!$A:$FP,BV$321,FALSE)/8,VLOOKUP(VLOOKUP($A132,csapatok!$A:$NN,BV$320,FALSE),'csapat-ranglista'!$A:$FP,BV$321,FALSE)/4),0)</f>
        <v>0</v>
      </c>
      <c r="BW132" s="223">
        <f>IFERROR(IF(RIGHT(VLOOKUP($A132,csapatok!$A:$NN,BW$320,FALSE),5)="Csere",VLOOKUP(LEFT(VLOOKUP($A132,csapatok!$A:$NN,BW$320,FALSE),LEN(VLOOKUP($A132,csapatok!$A:$NN,BW$320,FALSE))-6),'csapat-ranglista'!$A:$FP,BW$321,FALSE)/8,VLOOKUP(VLOOKUP($A132,csapatok!$A:$NN,BW$320,FALSE),'csapat-ranglista'!$A:$FP,BW$321,FALSE)/4),0)</f>
        <v>0</v>
      </c>
      <c r="BX132" s="223">
        <f>IFERROR(IF(RIGHT(VLOOKUP($A132,csapatok!$A:$NN,BX$320,FALSE),5)="Csere",VLOOKUP(LEFT(VLOOKUP($A132,csapatok!$A:$NN,BX$320,FALSE),LEN(VLOOKUP($A132,csapatok!$A:$NN,BX$320,FALSE))-6),'csapat-ranglista'!$A:$FP,BX$321,FALSE)/8,VLOOKUP(VLOOKUP($A132,csapatok!$A:$NN,BX$320,FALSE),'csapat-ranglista'!$A:$FP,BX$321,FALSE)/4),0)</f>
        <v>0</v>
      </c>
      <c r="BY132" s="223">
        <f>IFERROR(IF(RIGHT(VLOOKUP($A132,csapatok!$A:$NN,BY$320,FALSE),5)="Csere",VLOOKUP(LEFT(VLOOKUP($A132,csapatok!$A:$NN,BY$320,FALSE),LEN(VLOOKUP($A132,csapatok!$A:$NN,BY$320,FALSE))-6),'csapat-ranglista'!$A:$FP,BY$321,FALSE)/8,VLOOKUP(VLOOKUP($A132,csapatok!$A:$NN,BY$320,FALSE),'csapat-ranglista'!$A:$FP,BY$321,FALSE)/4),0)</f>
        <v>0</v>
      </c>
      <c r="BZ132" s="223">
        <f>IFERROR(IF(RIGHT(VLOOKUP($A132,csapatok!$A:$NN,BZ$320,FALSE),5)="Csere",VLOOKUP(LEFT(VLOOKUP($A132,csapatok!$A:$NN,BZ$320,FALSE),LEN(VLOOKUP($A132,csapatok!$A:$NN,BZ$320,FALSE))-6),'csapat-ranglista'!$A:$FP,BZ$321,FALSE)/8,VLOOKUP(VLOOKUP($A132,csapatok!$A:$NN,BZ$320,FALSE),'csapat-ranglista'!$A:$FP,BZ$321,FALSE)/4),0)</f>
        <v>0</v>
      </c>
      <c r="CA132" s="223">
        <f>IFERROR(IF(RIGHT(VLOOKUP($A132,csapatok!$A:$NN,CA$320,FALSE),5)="Csere",VLOOKUP(LEFT(VLOOKUP($A132,csapatok!$A:$NN,CA$320,FALSE),LEN(VLOOKUP($A132,csapatok!$A:$NN,CA$320,FALSE))-6),'csapat-ranglista'!$A:$FP,CA$321,FALSE)/8,VLOOKUP(VLOOKUP($A132,csapatok!$A:$NN,CA$320,FALSE),'csapat-ranglista'!$A:$FP,CA$321,FALSE)/4),0)</f>
        <v>0</v>
      </c>
      <c r="CB132" s="223">
        <f>IFERROR(IF(RIGHT(VLOOKUP($A132,csapatok!$A:$NN,CB$320,FALSE),5)="Csere",VLOOKUP(LEFT(VLOOKUP($A132,csapatok!$A:$NN,CB$320,FALSE),LEN(VLOOKUP($A132,csapatok!$A:$NN,CB$320,FALSE))-6),'csapat-ranglista'!$A:$FP,CB$321,FALSE)/8,VLOOKUP(VLOOKUP($A132,csapatok!$A:$NN,CB$320,FALSE),'csapat-ranglista'!$A:$FP,CB$321,FALSE)/4),0)</f>
        <v>0</v>
      </c>
      <c r="CC132" s="223">
        <f>IFERROR(IF(RIGHT(VLOOKUP($A132,csapatok!$A:$NN,CC$320,FALSE),5)="Csere",VLOOKUP(LEFT(VLOOKUP($A132,csapatok!$A:$NN,CC$320,FALSE),LEN(VLOOKUP($A132,csapatok!$A:$NN,CC$320,FALSE))-6),'csapat-ranglista'!$A:$FP,CC$321,FALSE)/8,VLOOKUP(VLOOKUP($A132,csapatok!$A:$NN,CC$320,FALSE),'csapat-ranglista'!$A:$FP,CC$321,FALSE)/4),0)</f>
        <v>0</v>
      </c>
      <c r="CD132" s="223">
        <f>IFERROR(IF(RIGHT(VLOOKUP($A132,csapatok!$A:$NN,CD$320,FALSE),5)="Csere",VLOOKUP(LEFT(VLOOKUP($A132,csapatok!$A:$NN,CD$320,FALSE),LEN(VLOOKUP($A132,csapatok!$A:$NN,CD$320,FALSE))-6),'csapat-ranglista'!$A:$FP,CD$321,FALSE)/8,VLOOKUP(VLOOKUP($A132,csapatok!$A:$NN,CD$320,FALSE),'csapat-ranglista'!$A:$FP,CD$321,FALSE)/4),0)</f>
        <v>0</v>
      </c>
      <c r="CE132" s="223">
        <f>IFERROR(IF(RIGHT(VLOOKUP($A132,csapatok!$A:$NN,CE$320,FALSE),5)="Csere",VLOOKUP(LEFT(VLOOKUP($A132,csapatok!$A:$NN,CE$320,FALSE),LEN(VLOOKUP($A132,csapatok!$A:$NN,CE$320,FALSE))-6),'csapat-ranglista'!$A:$FP,CE$321,FALSE)/8,VLOOKUP(VLOOKUP($A132,csapatok!$A:$NN,CE$320,FALSE),'csapat-ranglista'!$A:$FP,CE$321,FALSE)/4),0)</f>
        <v>0</v>
      </c>
      <c r="CF132" s="223">
        <f>IFERROR(IF(RIGHT(VLOOKUP($A132,csapatok!$A:$NN,CF$320,FALSE),5)="Csere",VLOOKUP(LEFT(VLOOKUP($A132,csapatok!$A:$NN,CF$320,FALSE),LEN(VLOOKUP($A132,csapatok!$A:$NN,CF$320,FALSE))-6),'csapat-ranglista'!$A:$FP,CF$321,FALSE)/8,VLOOKUP(VLOOKUP($A132,csapatok!$A:$NN,CF$320,FALSE),'csapat-ranglista'!$A:$FP,CF$321,FALSE)/4),0)</f>
        <v>0</v>
      </c>
      <c r="CG132" s="223">
        <f>IFERROR(IF(RIGHT(VLOOKUP($A132,csapatok!$A:$NN,CG$320,FALSE),5)="Csere",VLOOKUP(LEFT(VLOOKUP($A132,csapatok!$A:$NN,CG$320,FALSE),LEN(VLOOKUP($A132,csapatok!$A:$NN,CG$320,FALSE))-6),'csapat-ranglista'!$A:$FP,CG$321,FALSE)/8,VLOOKUP(VLOOKUP($A132,csapatok!$A:$NN,CG$320,FALSE),'csapat-ranglista'!$A:$FP,CG$321,FALSE)/4),0)</f>
        <v>0</v>
      </c>
      <c r="CH132" s="223">
        <f>IFERROR(IF(RIGHT(VLOOKUP($A132,csapatok!$A:$NN,CH$320,FALSE),5)="Csere",VLOOKUP(LEFT(VLOOKUP($A132,csapatok!$A:$NN,CH$320,FALSE),LEN(VLOOKUP($A132,csapatok!$A:$NN,CH$320,FALSE))-6),'csapat-ranglista'!$A:$FP,CH$321,FALSE)/8,VLOOKUP(VLOOKUP($A132,csapatok!$A:$NN,CH$320,FALSE),'csapat-ranglista'!$A:$FP,CH$321,FALSE)/4),0)</f>
        <v>0</v>
      </c>
      <c r="CI132" s="223">
        <f>IFERROR(IF(RIGHT(VLOOKUP($A132,csapatok!$A:$NN,CI$320,FALSE),5)="Csere",VLOOKUP(LEFT(VLOOKUP($A132,csapatok!$A:$NN,CI$320,FALSE),LEN(VLOOKUP($A132,csapatok!$A:$NN,CI$320,FALSE))-6),'csapat-ranglista'!$A:$FP,CI$321,FALSE)/8,VLOOKUP(VLOOKUP($A132,csapatok!$A:$NN,CI$320,FALSE),'csapat-ranglista'!$A:$FP,CI$321,FALSE)/4),0)</f>
        <v>0</v>
      </c>
      <c r="CJ132" s="224">
        <f>versenyek!$IQ$11*IFERROR(VLOOKUP(VLOOKUP($A132,versenyek!IP:IR,3,FALSE),szabalyok!$A$16:$B$23,2,FALSE)/4,0)</f>
        <v>0</v>
      </c>
      <c r="CK132" s="224">
        <f>versenyek!$IT$11*IFERROR(VLOOKUP(VLOOKUP($A132,versenyek!IS:IU,3,FALSE),szabalyok!$A$16:$B$23,2,FALSE)/4,0)</f>
        <v>0</v>
      </c>
      <c r="CL132" s="223">
        <f>IFERROR(IF(RIGHT(VLOOKUP($A132,csapatok!$A:$NN,CL$320,FALSE),5)="Csere",VLOOKUP(LEFT(VLOOKUP($A132,csapatok!$A:$NN,CL$320,FALSE),LEN(VLOOKUP($A132,csapatok!$A:$NN,CL$320,FALSE))-6),'csapat-ranglista'!$A:$FP,CL$321,FALSE)/8,VLOOKUP(VLOOKUP($A132,csapatok!$A:$NN,CL$320,FALSE),'csapat-ranglista'!$A:$FP,CL$321,FALSE)/4),0)</f>
        <v>0</v>
      </c>
      <c r="CM132" s="223">
        <f>IFERROR(IF(RIGHT(VLOOKUP($A132,csapatok!$A:$NN,CM$320,FALSE),5)="Csere",VLOOKUP(LEFT(VLOOKUP($A132,csapatok!$A:$NN,CM$320,FALSE),LEN(VLOOKUP($A132,csapatok!$A:$NN,CM$320,FALSE))-6),'csapat-ranglista'!$A:$FP,CM$321,FALSE)/8,VLOOKUP(VLOOKUP($A132,csapatok!$A:$NN,CM$320,FALSE),'csapat-ranglista'!$A:$FP,CM$321,FALSE)/4),0)</f>
        <v>0</v>
      </c>
      <c r="CN132" s="223">
        <f>IFERROR(IF(RIGHT(VLOOKUP($A132,csapatok!$A:$NN,CN$320,FALSE),5)="Csere",VLOOKUP(LEFT(VLOOKUP($A132,csapatok!$A:$NN,CN$320,FALSE),LEN(VLOOKUP($A132,csapatok!$A:$NN,CN$320,FALSE))-6),'csapat-ranglista'!$A:$FP,CN$321,FALSE)/8,VLOOKUP(VLOOKUP($A132,csapatok!$A:$NN,CN$320,FALSE),'csapat-ranglista'!$A:$FP,CN$321,FALSE)/4),0)</f>
        <v>0</v>
      </c>
      <c r="CO132" s="223">
        <f>IFERROR(IF(RIGHT(VLOOKUP($A132,csapatok!$A:$NN,CO$320,FALSE),5)="Csere",VLOOKUP(LEFT(VLOOKUP($A132,csapatok!$A:$NN,CO$320,FALSE),LEN(VLOOKUP($A132,csapatok!$A:$NN,CO$320,FALSE))-6),'csapat-ranglista'!$A:$FP,CO$321,FALSE)/8,VLOOKUP(VLOOKUP($A132,csapatok!$A:$NN,CO$320,FALSE),'csapat-ranglista'!$A:$FP,CO$321,FALSE)/4),0)</f>
        <v>0</v>
      </c>
      <c r="CP132" s="223">
        <f>IFERROR(IF(RIGHT(VLOOKUP($A132,csapatok!$A:$NN,CP$320,FALSE),5)="Csere",VLOOKUP(LEFT(VLOOKUP($A132,csapatok!$A:$NN,CP$320,FALSE),LEN(VLOOKUP($A132,csapatok!$A:$NN,CP$320,FALSE))-6),'csapat-ranglista'!$A:$FP,CP$321,FALSE)/8,VLOOKUP(VLOOKUP($A132,csapatok!$A:$NN,CP$320,FALSE),'csapat-ranglista'!$A:$FP,CP$321,FALSE)/4),0)</f>
        <v>0</v>
      </c>
      <c r="CQ132" s="223">
        <f>IFERROR(IF(RIGHT(VLOOKUP($A132,csapatok!$A:$NN,CQ$320,FALSE),5)="Csere",VLOOKUP(LEFT(VLOOKUP($A132,csapatok!$A:$NN,CQ$320,FALSE),LEN(VLOOKUP($A132,csapatok!$A:$NN,CQ$320,FALSE))-6),'csapat-ranglista'!$A:$FP,CQ$321,FALSE)/8,VLOOKUP(VLOOKUP($A132,csapatok!$A:$NN,CQ$320,FALSE),'csapat-ranglista'!$A:$FP,CQ$321,FALSE)/4),0)</f>
        <v>0</v>
      </c>
      <c r="CR132" s="223">
        <f>IFERROR(IF(RIGHT(VLOOKUP($A132,csapatok!$A:$NN,CR$320,FALSE),5)="Csere",VLOOKUP(LEFT(VLOOKUP($A132,csapatok!$A:$NN,CR$320,FALSE),LEN(VLOOKUP($A132,csapatok!$A:$NN,CR$320,FALSE))-6),'csapat-ranglista'!$A:$FP,CR$321,FALSE)/8,VLOOKUP(VLOOKUP($A132,csapatok!$A:$NN,CR$320,FALSE),'csapat-ranglista'!$A:$FP,CR$321,FALSE)/4),0)</f>
        <v>0</v>
      </c>
      <c r="CS132" s="223">
        <f>IFERROR(IF(RIGHT(VLOOKUP($A132,csapatok!$A:$NN,CS$320,FALSE),5)="Csere",VLOOKUP(LEFT(VLOOKUP($A132,csapatok!$A:$NN,CS$320,FALSE),LEN(VLOOKUP($A132,csapatok!$A:$NN,CS$320,FALSE))-6),'csapat-ranglista'!$A:$FP,CS$321,FALSE)/8,VLOOKUP(VLOOKUP($A132,csapatok!$A:$NN,CS$320,FALSE),'csapat-ranglista'!$A:$FP,CS$321,FALSE)/4),0)</f>
        <v>0</v>
      </c>
      <c r="CT132" s="223">
        <f>IFERROR(IF(RIGHT(VLOOKUP($A132,csapatok!$A:$NN,CT$320,FALSE),5)="Csere",VLOOKUP(LEFT(VLOOKUP($A132,csapatok!$A:$NN,CT$320,FALSE),LEN(VLOOKUP($A132,csapatok!$A:$NN,CT$320,FALSE))-6),'csapat-ranglista'!$A:$FP,CT$321,FALSE)/8,VLOOKUP(VLOOKUP($A132,csapatok!$A:$NN,CT$320,FALSE),'csapat-ranglista'!$A:$FP,CT$321,FALSE)/4),0)</f>
        <v>0</v>
      </c>
      <c r="CU132" s="223">
        <f>IFERROR(IF(RIGHT(VLOOKUP($A132,csapatok!$A:$NN,CU$320,FALSE),5)="Csere",VLOOKUP(LEFT(VLOOKUP($A132,csapatok!$A:$NN,CU$320,FALSE),LEN(VLOOKUP($A132,csapatok!$A:$NN,CU$320,FALSE))-6),'csapat-ranglista'!$A:$FP,CU$321,FALSE)/8,VLOOKUP(VLOOKUP($A132,csapatok!$A:$NN,CU$320,FALSE),'csapat-ranglista'!$A:$FP,CU$321,FALSE)/4),0)</f>
        <v>0</v>
      </c>
      <c r="CV132" s="223">
        <f>IFERROR(IF(RIGHT(VLOOKUP($A132,csapatok!$A:$NN,CV$320,FALSE),5)="Csere",VLOOKUP(LEFT(VLOOKUP($A132,csapatok!$A:$NN,CV$320,FALSE),LEN(VLOOKUP($A132,csapatok!$A:$NN,CV$320,FALSE))-6),'csapat-ranglista'!$A:$FP,CV$321,FALSE)/8,VLOOKUP(VLOOKUP($A132,csapatok!$A:$NN,CV$320,FALSE),'csapat-ranglista'!$A:$FP,CV$321,FALSE)/4),0)</f>
        <v>0</v>
      </c>
      <c r="CW132" s="223">
        <f>IFERROR(IF(RIGHT(VLOOKUP($A132,csapatok!$A:$NN,CW$320,FALSE),5)="Csere",VLOOKUP(LEFT(VLOOKUP($A132,csapatok!$A:$NN,CW$320,FALSE),LEN(VLOOKUP($A132,csapatok!$A:$NN,CW$320,FALSE))-6),'csapat-ranglista'!$A:$FP,CW$321,FALSE)/8,VLOOKUP(VLOOKUP($A132,csapatok!$A:$NN,CW$320,FALSE),'csapat-ranglista'!$A:$FP,CW$321,FALSE)/4),0)</f>
        <v>0</v>
      </c>
      <c r="CX132" s="223">
        <f>IFERROR(IF(RIGHT(VLOOKUP($A132,csapatok!$A:$NN,CX$320,FALSE),5)="Csere",VLOOKUP(LEFT(VLOOKUP($A132,csapatok!$A:$NN,CX$320,FALSE),LEN(VLOOKUP($A132,csapatok!$A:$NN,CX$320,FALSE))-6),'csapat-ranglista'!$A:$FP,CX$321,FALSE)/8,VLOOKUP(VLOOKUP($A132,csapatok!$A:$NN,CX$320,FALSE),'csapat-ranglista'!$A:$FP,CX$321,FALSE)/4),0)</f>
        <v>0</v>
      </c>
      <c r="CY132" s="223">
        <f>IFERROR(IF(RIGHT(VLOOKUP($A132,csapatok!$A:$NN,CY$320,FALSE),5)="Csere",VLOOKUP(LEFT(VLOOKUP($A132,csapatok!$A:$NN,CY$320,FALSE),LEN(VLOOKUP($A132,csapatok!$A:$NN,CY$320,FALSE))-6),'csapat-ranglista'!$A:$FP,CY$321,FALSE)/8,VLOOKUP(VLOOKUP($A132,csapatok!$A:$NN,CY$320,FALSE),'csapat-ranglista'!$A:$FP,CY$321,FALSE)/4),0)</f>
        <v>0</v>
      </c>
      <c r="CZ132" s="223">
        <f>IFERROR(IF(RIGHT(VLOOKUP($A132,csapatok!$A:$NN,CZ$320,FALSE),5)="Csere",VLOOKUP(LEFT(VLOOKUP($A132,csapatok!$A:$NN,CZ$320,FALSE),LEN(VLOOKUP($A132,csapatok!$A:$NN,CZ$320,FALSE))-6),'csapat-ranglista'!$A:$FP,CZ$321,FALSE)/8,VLOOKUP(VLOOKUP($A132,csapatok!$A:$NN,CZ$320,FALSE),'csapat-ranglista'!$A:$FP,CZ$321,FALSE)/4),0)</f>
        <v>0</v>
      </c>
      <c r="DA132" s="223">
        <f>IFERROR(IF(RIGHT(VLOOKUP($A132,csapatok!$A:$NN,DA$320,FALSE),5)="Csere",VLOOKUP(LEFT(VLOOKUP($A132,csapatok!$A:$NN,DA$320,FALSE),LEN(VLOOKUP($A132,csapatok!$A:$NN,DA$320,FALSE))-6),'csapat-ranglista'!$A:$FP,DA$321,FALSE)/8,VLOOKUP(VLOOKUP($A132,csapatok!$A:$NN,DA$320,FALSE),'csapat-ranglista'!$A:$FP,DA$321,FALSE)/4),0)</f>
        <v>0</v>
      </c>
      <c r="DB132" s="223">
        <f>IFERROR(IF(RIGHT(VLOOKUP($A132,csapatok!$A:$NN,DB$320,FALSE),5)="Csere",VLOOKUP(LEFT(VLOOKUP($A132,csapatok!$A:$NN,DB$320,FALSE),LEN(VLOOKUP($A132,csapatok!$A:$NN,DB$320,FALSE))-6),'csapat-ranglista'!$A:$FP,DB$321,FALSE)/8,VLOOKUP(VLOOKUP($A132,csapatok!$A:$NN,DB$320,FALSE),'csapat-ranglista'!$A:$FP,DB$321,FALSE)/4),0)</f>
        <v>0</v>
      </c>
      <c r="DC132" s="223">
        <f>IFERROR(IF(RIGHT(VLOOKUP($A132,csapatok!$A:$NN,DC$320,FALSE),5)="Csere",VLOOKUP(LEFT(VLOOKUP($A132,csapatok!$A:$NN,DC$320,FALSE),LEN(VLOOKUP($A132,csapatok!$A:$NN,DC$320,FALSE))-6),'csapat-ranglista'!$A:$FP,DC$321,FALSE)/8,VLOOKUP(VLOOKUP($A132,csapatok!$A:$NN,DC$320,FALSE),'csapat-ranglista'!$A:$FP,DC$321,FALSE)/4),0)</f>
        <v>0</v>
      </c>
      <c r="DD132" s="223">
        <f>IFERROR(IF(RIGHT(VLOOKUP($A132,csapatok!$A:$NN,DD$320,FALSE),5)="Csere",VLOOKUP(LEFT(VLOOKUP($A132,csapatok!$A:$NN,DD$320,FALSE),LEN(VLOOKUP($A132,csapatok!$A:$NN,DD$320,FALSE))-6),'csapat-ranglista'!$A:$FP,DD$321,FALSE)/8,VLOOKUP(VLOOKUP($A132,csapatok!$A:$NN,DD$320,FALSE),'csapat-ranglista'!$A:$FP,DD$321,FALSE)/4),0)</f>
        <v>0</v>
      </c>
      <c r="DE132" s="223">
        <f>IFERROR(IF(RIGHT(VLOOKUP($A132,csapatok!$A:$NN,DE$320,FALSE),5)="Csere",VLOOKUP(LEFT(VLOOKUP($A132,csapatok!$A:$NN,DE$320,FALSE),LEN(VLOOKUP($A132,csapatok!$A:$NN,DE$320,FALSE))-6),'csapat-ranglista'!$A:$FP,DE$321,FALSE)/8,VLOOKUP(VLOOKUP($A132,csapatok!$A:$NN,DE$320,FALSE),'csapat-ranglista'!$A:$FP,DE$321,FALSE)/4),0)</f>
        <v>0</v>
      </c>
      <c r="DF132" s="223">
        <f>IFERROR(IF(RIGHT(VLOOKUP($A132,csapatok!$A:$NN,DF$320,FALSE),5)="Csere",VLOOKUP(LEFT(VLOOKUP($A132,csapatok!$A:$NN,DF$320,FALSE),LEN(VLOOKUP($A132,csapatok!$A:$NN,DF$320,FALSE))-6),'csapat-ranglista'!$A:$FP,DF$321,FALSE)/8,VLOOKUP(VLOOKUP($A132,csapatok!$A:$NN,DF$320,FALSE),'csapat-ranglista'!$A:$FP,DF$321,FALSE)/4),0)</f>
        <v>0</v>
      </c>
      <c r="DG132" s="223">
        <f>IFERROR(IF(RIGHT(VLOOKUP($A132,csapatok!$A:$NN,DG$320,FALSE),5)="Csere",VLOOKUP(LEFT(VLOOKUP($A132,csapatok!$A:$NN,DG$320,FALSE),LEN(VLOOKUP($A132,csapatok!$A:$NN,DG$320,FALSE))-6),'csapat-ranglista'!$A:$FP,DG$321,FALSE)/8,VLOOKUP(VLOOKUP($A132,csapatok!$A:$NN,DG$320,FALSE),'csapat-ranglista'!$A:$FP,DG$321,FALSE)/4),0)</f>
        <v>0</v>
      </c>
      <c r="DH132" s="223">
        <f>IFERROR(IF(RIGHT(VLOOKUP($A132,csapatok!$A:$NN,DH$320,FALSE),5)="Csere",VLOOKUP(LEFT(VLOOKUP($A132,csapatok!$A:$NN,DH$320,FALSE),LEN(VLOOKUP($A132,csapatok!$A:$NN,DH$320,FALSE))-6),'csapat-ranglista'!$A:$FP,DH$321,FALSE)/8,VLOOKUP(VLOOKUP($A132,csapatok!$A:$NN,DH$320,FALSE),'csapat-ranglista'!$A:$FP,DH$321,FALSE)/4),0)</f>
        <v>0</v>
      </c>
      <c r="DI132" s="223">
        <f>IFERROR(IF(RIGHT(VLOOKUP($A132,csapatok!$A:$NN,DI$320,FALSE),5)="Csere",VLOOKUP(LEFT(VLOOKUP($A132,csapatok!$A:$NN,DI$320,FALSE),LEN(VLOOKUP($A132,csapatok!$A:$NN,DI$320,FALSE))-6),'csapat-ranglista'!$A:$FP,DI$321,FALSE)/8,VLOOKUP(VLOOKUP($A132,csapatok!$A:$NN,DI$320,FALSE),'csapat-ranglista'!$A:$FP,DI$321,FALSE)/4),0)</f>
        <v>0</v>
      </c>
      <c r="DJ132" s="223">
        <f>IFERROR(IF(RIGHT(VLOOKUP($A132,csapatok!$A:$NN,DJ$320,FALSE),5)="Csere",VLOOKUP(LEFT(VLOOKUP($A132,csapatok!$A:$NN,DJ$320,FALSE),LEN(VLOOKUP($A132,csapatok!$A:$NN,DJ$320,FALSE))-6),'csapat-ranglista'!$A:$FP,DJ$321,FALSE)/8,VLOOKUP(VLOOKUP($A132,csapatok!$A:$NN,DJ$320,FALSE),'csapat-ranglista'!$A:$FP,DJ$321,FALSE)/4),0)</f>
        <v>0</v>
      </c>
      <c r="DK132" s="223">
        <f>IFERROR(IF(RIGHT(VLOOKUP($A132,csapatok!$A:$NN,DK$320,FALSE),5)="Csere",VLOOKUP(LEFT(VLOOKUP($A132,csapatok!$A:$NN,DK$320,FALSE),LEN(VLOOKUP($A132,csapatok!$A:$NN,DK$320,FALSE))-6),'csapat-ranglista'!$A:$FP,DK$321,FALSE)/8,VLOOKUP(VLOOKUP($A132,csapatok!$A:$NN,DK$320,FALSE),'csapat-ranglista'!$A:$FP,DK$321,FALSE)/4),0)</f>
        <v>0</v>
      </c>
      <c r="DL132" s="223">
        <f>IFERROR(IF(RIGHT(VLOOKUP($A132,csapatok!$A:$NN,DL$320,FALSE),5)="Csere",VLOOKUP(LEFT(VLOOKUP($A132,csapatok!$A:$NN,DL$320,FALSE),LEN(VLOOKUP($A132,csapatok!$A:$NN,DL$320,FALSE))-6),'csapat-ranglista'!$A:$FP,DL$321,FALSE)/8,VLOOKUP(VLOOKUP($A132,csapatok!$A:$NN,DL$320,FALSE),'csapat-ranglista'!$A:$FP,DL$321,FALSE)/4),0)</f>
        <v>0</v>
      </c>
      <c r="DM132" s="223">
        <f>IFERROR(IF(RIGHT(VLOOKUP($A132,csapatok!$A:$NN,DM$320,FALSE),5)="Csere",VLOOKUP(LEFT(VLOOKUP($A132,csapatok!$A:$NN,DM$320,FALSE),LEN(VLOOKUP($A132,csapatok!$A:$NN,DM$320,FALSE))-6),'csapat-ranglista'!$A:$FP,DM$321,FALSE)/8,VLOOKUP(VLOOKUP($A132,csapatok!$A:$NN,DM$320,FALSE),'csapat-ranglista'!$A:$FP,DM$321,FALSE)/4),0)</f>
        <v>0</v>
      </c>
      <c r="DN132" s="223">
        <f>IFERROR(IF(RIGHT(VLOOKUP($A132,csapatok!$A:$NN,DN$320,FALSE),5)="Csere",VLOOKUP(LEFT(VLOOKUP($A132,csapatok!$A:$NN,DN$320,FALSE),LEN(VLOOKUP($A132,csapatok!$A:$NN,DN$320,FALSE))-6),'csapat-ranglista'!$A:$FP,DN$321,FALSE)/8,VLOOKUP(VLOOKUP($A132,csapatok!$A:$NN,DN$320,FALSE),'csapat-ranglista'!$A:$FP,DN$321,FALSE)/4),0)</f>
        <v>0</v>
      </c>
      <c r="DO132" s="224">
        <f>versenyek!$MF$11*IFERROR(VLOOKUP(VLOOKUP($A132,versenyek!ME:MG,3,FALSE),szabalyok!$A$16:$B$23,2,FALSE)/4,0)</f>
        <v>0</v>
      </c>
      <c r="DP132" s="224">
        <f>versenyek!$MI$11*IFERROR(VLOOKUP(VLOOKUP($A132,versenyek!MH:MJ,3,FALSE),szabalyok!$A$16:$B$23,2,FALSE)/4,0)</f>
        <v>0</v>
      </c>
      <c r="DQ132" s="223">
        <f>IFERROR(IF(RIGHT(VLOOKUP($A132,csapatok!$A:$NN,DQ$320,FALSE),5)="Csere",VLOOKUP(LEFT(VLOOKUP($A132,csapatok!$A:$NN,DQ$320,FALSE),LEN(VLOOKUP($A132,csapatok!$A:$NN,DQ$320,FALSE))-6),'csapat-ranglista'!$A:$FP,DQ$321,FALSE)/8,VLOOKUP(VLOOKUP($A132,csapatok!$A:$NN,DQ$320,FALSE),'csapat-ranglista'!$A:$FP,DQ$321,FALSE)/4),0)</f>
        <v>0</v>
      </c>
      <c r="DR132" s="223">
        <f>IFERROR(IF(RIGHT(VLOOKUP($A132,csapatok!$A:$NN,DR$320,FALSE),5)="Csere",VLOOKUP(LEFT(VLOOKUP($A132,csapatok!$A:$NN,DR$320,FALSE),LEN(VLOOKUP($A132,csapatok!$A:$NN,DR$320,FALSE))-6),'csapat-ranglista'!$A:$FP,DR$321,FALSE)/8,VLOOKUP(VLOOKUP($A132,csapatok!$A:$NN,DR$320,FALSE),'csapat-ranglista'!$A:$FP,DR$321,FALSE)/4),0)</f>
        <v>0</v>
      </c>
      <c r="DS132" s="223">
        <f>IFERROR(IF(RIGHT(VLOOKUP($A132,csapatok!$A:$NN,DS$320,FALSE),5)="Csere",VLOOKUP(LEFT(VLOOKUP($A132,csapatok!$A:$NN,DS$320,FALSE),LEN(VLOOKUP($A132,csapatok!$A:$NN,DS$320,FALSE))-6),'csapat-ranglista'!$A:$FP,DS$321,FALSE)/8,VLOOKUP(VLOOKUP($A132,csapatok!$A:$NN,DS$320,FALSE),'csapat-ranglista'!$A:$FP,DS$321,FALSE)/4),0)</f>
        <v>0</v>
      </c>
      <c r="DT132" s="223">
        <f>IFERROR(IF(RIGHT(VLOOKUP($A132,csapatok!$A:$NN,DT$320,FALSE),5)="Csere",VLOOKUP(LEFT(VLOOKUP($A132,csapatok!$A:$NN,DT$320,FALSE),LEN(VLOOKUP($A132,csapatok!$A:$NN,DT$320,FALSE))-6),'csapat-ranglista'!$A:$FP,DT$321,FALSE)/8,VLOOKUP(VLOOKUP($A132,csapatok!$A:$NN,DT$320,FALSE),'csapat-ranglista'!$A:$FP,DT$321,FALSE)/4),0)</f>
        <v>0</v>
      </c>
      <c r="DU132" s="223">
        <f>IFERROR(IF(RIGHT(VLOOKUP($A132,csapatok!$A:$NN,DU$320,FALSE),5)="Csere",VLOOKUP(LEFT(VLOOKUP($A132,csapatok!$A:$NN,DU$320,FALSE),LEN(VLOOKUP($A132,csapatok!$A:$NN,DU$320,FALSE))-6),'csapat-ranglista'!$A:$FP,DU$321,FALSE)/8,VLOOKUP(VLOOKUP($A132,csapatok!$A:$NN,DU$320,FALSE),'csapat-ranglista'!$A:$FP,DU$321,FALSE)/4),0)</f>
        <v>0</v>
      </c>
      <c r="DV132" s="223">
        <f>IFERROR(IF(RIGHT(VLOOKUP($A132,csapatok!$A:$NN,DV$320,FALSE),5)="Csere",VLOOKUP(LEFT(VLOOKUP($A132,csapatok!$A:$NN,DV$320,FALSE),LEN(VLOOKUP($A132,csapatok!$A:$NN,DV$320,FALSE))-6),'csapat-ranglista'!$A:$FP,DV$321,FALSE)/8,VLOOKUP(VLOOKUP($A132,csapatok!$A:$NN,DV$320,FALSE),'csapat-ranglista'!$A:$FP,DV$321,FALSE)/4),0)</f>
        <v>0</v>
      </c>
      <c r="DW132" s="223">
        <f>IFERROR(IF(RIGHT(VLOOKUP($A132,csapatok!$A:$NN,DW$320,FALSE),5)="Csere",VLOOKUP(LEFT(VLOOKUP($A132,csapatok!$A:$NN,DW$320,FALSE),LEN(VLOOKUP($A132,csapatok!$A:$NN,DW$320,FALSE))-6),'csapat-ranglista'!$A:$FP,DW$321,FALSE)/8,VLOOKUP(VLOOKUP($A132,csapatok!$A:$NN,DW$320,FALSE),'csapat-ranglista'!$A:$FP,DW$321,FALSE)/4),0)</f>
        <v>0</v>
      </c>
      <c r="DX132" s="223">
        <f>IFERROR(IF(RIGHT(VLOOKUP($A132,csapatok!$A:$NN,DX$320,FALSE),5)="Csere",VLOOKUP(LEFT(VLOOKUP($A132,csapatok!$A:$NN,DX$320,FALSE),LEN(VLOOKUP($A132,csapatok!$A:$NN,DX$320,FALSE))-6),'csapat-ranglista'!$A:$FP,DX$321,FALSE)/8,VLOOKUP(VLOOKUP($A132,csapatok!$A:$NN,DX$320,FALSE),'csapat-ranglista'!$A:$FP,DX$321,FALSE)/4),0)</f>
        <v>0</v>
      </c>
      <c r="DY132" s="223">
        <f>IFERROR(IF(RIGHT(VLOOKUP($A132,csapatok!$A:$NN,DY$320,FALSE),5)="Csere",VLOOKUP(LEFT(VLOOKUP($A132,csapatok!$A:$NN,DY$320,FALSE),LEN(VLOOKUP($A132,csapatok!$A:$NN,DY$320,FALSE))-6),'csapat-ranglista'!$A:$FP,DY$321,FALSE)/8,VLOOKUP(VLOOKUP($A132,csapatok!$A:$NN,DY$320,FALSE),'csapat-ranglista'!$A:$FP,DY$321,FALSE)/4),0)</f>
        <v>0</v>
      </c>
      <c r="DZ132" s="223">
        <f>IFERROR(IF(RIGHT(VLOOKUP($A132,csapatok!$A:$NN,DZ$320,FALSE),5)="Csere",VLOOKUP(LEFT(VLOOKUP($A132,csapatok!$A:$NN,DZ$320,FALSE),LEN(VLOOKUP($A132,csapatok!$A:$NN,DZ$320,FALSE))-6),'csapat-ranglista'!$A:$FP,DZ$321,FALSE)/8,VLOOKUP(VLOOKUP($A132,csapatok!$A:$NN,DZ$320,FALSE),'csapat-ranglista'!$A:$FP,DZ$321,FALSE)/4),0)</f>
        <v>0</v>
      </c>
      <c r="EA132" s="223">
        <f>IFERROR(IF(RIGHT(VLOOKUP($A132,csapatok!$A:$NN,EA$320,FALSE),5)="Csere",VLOOKUP(LEFT(VLOOKUP($A132,csapatok!$A:$NN,EA$320,FALSE),LEN(VLOOKUP($A132,csapatok!$A:$NN,EA$320,FALSE))-6),'csapat-ranglista'!$A:$FP,EA$321,FALSE)/8,VLOOKUP(VLOOKUP($A132,csapatok!$A:$NN,EA$320,FALSE),'csapat-ranglista'!$A:$FP,EA$321,FALSE)/4),0)</f>
        <v>0</v>
      </c>
      <c r="EB132" s="223">
        <f>IFERROR(IF(RIGHT(VLOOKUP($A132,csapatok!$A:$NN,EB$320,FALSE),5)="Csere",VLOOKUP(LEFT(VLOOKUP($A132,csapatok!$A:$NN,EB$320,FALSE),LEN(VLOOKUP($A132,csapatok!$A:$NN,EB$320,FALSE))-6),'csapat-ranglista'!$A:$FP,EB$321,FALSE)/8,VLOOKUP(VLOOKUP($A132,csapatok!$A:$NN,EB$320,FALSE),'csapat-ranglista'!$A:$FP,EB$321,FALSE)/4),0)</f>
        <v>0</v>
      </c>
      <c r="EC132" s="223">
        <f>IFERROR(IF(RIGHT(VLOOKUP($A132,csapatok!$A:$NN,EC$320,FALSE),5)="Csere",VLOOKUP(LEFT(VLOOKUP($A132,csapatok!$A:$NN,EC$320,FALSE),LEN(VLOOKUP($A132,csapatok!$A:$NN,EC$320,FALSE))-6),'csapat-ranglista'!$A:$FP,EC$321,FALSE)/8,VLOOKUP(VLOOKUP($A132,csapatok!$A:$NN,EC$320,FALSE),'csapat-ranglista'!$A:$FP,EC$321,FALSE)/4),0)</f>
        <v>0</v>
      </c>
      <c r="ED132" s="223">
        <f>IFERROR(IF(RIGHT(VLOOKUP($A132,csapatok!$A:$NN,ED$320,FALSE),5)="Csere",VLOOKUP(LEFT(VLOOKUP($A132,csapatok!$A:$NN,ED$320,FALSE),LEN(VLOOKUP($A132,csapatok!$A:$NN,ED$320,FALSE))-6),'csapat-ranglista'!$A:$FP,ED$321,FALSE)/8,VLOOKUP(VLOOKUP($A132,csapatok!$A:$NN,ED$320,FALSE),'csapat-ranglista'!$A:$FP,ED$321,FALSE)/4),0)</f>
        <v>0</v>
      </c>
      <c r="EE132" s="223">
        <f>IFERROR(IF(RIGHT(VLOOKUP($A132,csapatok!$A:$NN,EE$320,FALSE),5)="Csere",VLOOKUP(LEFT(VLOOKUP($A132,csapatok!$A:$NN,EE$320,FALSE),LEN(VLOOKUP($A132,csapatok!$A:$NN,EE$320,FALSE))-6),'csapat-ranglista'!$A:$FP,EE$321,FALSE)/8,VLOOKUP(VLOOKUP($A132,csapatok!$A:$NN,EE$320,FALSE),'csapat-ranglista'!$A:$FP,EE$321,FALSE)/4),0)</f>
        <v>0</v>
      </c>
      <c r="EF132" s="223">
        <f>IFERROR(IF(RIGHT(VLOOKUP($A132,csapatok!$A:$NN,EF$320,FALSE),5)="Csere",VLOOKUP(LEFT(VLOOKUP($A132,csapatok!$A:$NN,EF$320,FALSE),LEN(VLOOKUP($A132,csapatok!$A:$NN,EF$320,FALSE))-6),'csapat-ranglista'!$A:$FP,EF$321,FALSE)/8,VLOOKUP(VLOOKUP($A132,csapatok!$A:$NN,EF$320,FALSE),'csapat-ranglista'!$A:$FP,EF$321,FALSE)/4),0)</f>
        <v>0</v>
      </c>
      <c r="EG132" s="223">
        <f>IFERROR(IF(RIGHT(VLOOKUP($A132,csapatok!$A:$NN,EG$320,FALSE),5)="Csere",VLOOKUP(LEFT(VLOOKUP($A132,csapatok!$A:$NN,EG$320,FALSE),LEN(VLOOKUP($A132,csapatok!$A:$NN,EG$320,FALSE))-6),'csapat-ranglista'!$A:$FP,EG$321,FALSE)/8,VLOOKUP(VLOOKUP($A132,csapatok!$A:$NN,EG$320,FALSE),'csapat-ranglista'!$A:$FP,EG$321,FALSE)/4),0)</f>
        <v>0</v>
      </c>
      <c r="EH132" s="223">
        <f>IFERROR(IF(RIGHT(VLOOKUP($A132,csapatok!$A:$NN,EH$320,FALSE),5)="Csere",VLOOKUP(LEFT(VLOOKUP($A132,csapatok!$A:$NN,EH$320,FALSE),LEN(VLOOKUP($A132,csapatok!$A:$NN,EH$320,FALSE))-6),'csapat-ranglista'!$A:$FP,EH$321,FALSE)/8,VLOOKUP(VLOOKUP($A132,csapatok!$A:$NN,EH$320,FALSE),'csapat-ranglista'!$A:$FP,EH$321,FALSE)/4),0)</f>
        <v>0</v>
      </c>
      <c r="EI132" s="223">
        <f>IFERROR(IF(RIGHT(VLOOKUP($A132,csapatok!$A:$NN,EI$320,FALSE),5)="Csere",VLOOKUP(LEFT(VLOOKUP($A132,csapatok!$A:$NN,EI$320,FALSE),LEN(VLOOKUP($A132,csapatok!$A:$NN,EI$320,FALSE))-6),'csapat-ranglista'!$A:$FP,EI$321,FALSE)/8,VLOOKUP(VLOOKUP($A132,csapatok!$A:$NN,EI$320,FALSE),'csapat-ranglista'!$A:$FP,EI$321,FALSE)/4),0)</f>
        <v>0</v>
      </c>
      <c r="EJ132" s="223">
        <f>IFERROR(IF(RIGHT(VLOOKUP($A132,csapatok!$A:$NN,EJ$320,FALSE),5)="Csere",VLOOKUP(LEFT(VLOOKUP($A132,csapatok!$A:$NN,EJ$320,FALSE),LEN(VLOOKUP($A132,csapatok!$A:$NN,EJ$320,FALSE))-6),'csapat-ranglista'!$A:$FP,EJ$321,FALSE)/8,VLOOKUP(VLOOKUP($A132,csapatok!$A:$NN,EJ$320,FALSE),'csapat-ranglista'!$A:$FP,EJ$321,FALSE)/4),0)</f>
        <v>0</v>
      </c>
      <c r="EK132" s="223">
        <f>IFERROR(IF(RIGHT(VLOOKUP($A132,csapatok!$A:$NN,EK$320,FALSE),5)="Csere",VLOOKUP(LEFT(VLOOKUP($A132,csapatok!$A:$NN,EK$320,FALSE),LEN(VLOOKUP($A132,csapatok!$A:$NN,EK$320,FALSE))-6),'csapat-ranglista'!$A:$FP,EK$321,FALSE)/8,VLOOKUP(VLOOKUP($A132,csapatok!$A:$NN,EK$320,FALSE),'csapat-ranglista'!$A:$FP,EK$321,FALSE)/4),0)</f>
        <v>0</v>
      </c>
      <c r="EL132" s="223">
        <f>IFERROR(IF(RIGHT(VLOOKUP($A132,csapatok!$A:$NN,EL$320,FALSE),5)="Csere",VLOOKUP(LEFT(VLOOKUP($A132,csapatok!$A:$NN,EL$320,FALSE),LEN(VLOOKUP($A132,csapatok!$A:$NN,EL$320,FALSE))-6),'csapat-ranglista'!$A:$FP,EL$321,FALSE)/8,VLOOKUP(VLOOKUP($A132,csapatok!$A:$NN,EL$320,FALSE),'csapat-ranglista'!$A:$FP,EL$321,FALSE)/4),0)</f>
        <v>0</v>
      </c>
      <c r="EM132" s="223">
        <f>IFERROR(IF(RIGHT(VLOOKUP($A132,csapatok!$A:$NN,EM$320,FALSE),5)="Csere",VLOOKUP(LEFT(VLOOKUP($A132,csapatok!$A:$NN,EM$320,FALSE),LEN(VLOOKUP($A132,csapatok!$A:$NN,EM$320,FALSE))-6),'csapat-ranglista'!$A:$FP,EM$321,FALSE)/8,VLOOKUP(VLOOKUP($A132,csapatok!$A:$NN,EM$320,FALSE),'csapat-ranglista'!$A:$FP,EM$321,FALSE)/4),0)</f>
        <v>0</v>
      </c>
      <c r="EN132" s="223">
        <f>IFERROR(IF(RIGHT(VLOOKUP($A132,csapatok!$A:$NN,EN$320,FALSE),5)="Csere",VLOOKUP(LEFT(VLOOKUP($A132,csapatok!$A:$NN,EN$320,FALSE),LEN(VLOOKUP($A132,csapatok!$A:$NN,EN$320,FALSE))-6),'csapat-ranglista'!$A:$FP,EN$321,FALSE)/8,VLOOKUP(VLOOKUP($A132,csapatok!$A:$NN,EN$320,FALSE),'csapat-ranglista'!$A:$FP,EN$321,FALSE)/4),0)</f>
        <v>0.31054980523955827</v>
      </c>
      <c r="EO132" s="223">
        <f>IFERROR(IF(RIGHT(VLOOKUP($A132,csapatok!$A:$NN,EO$320,FALSE),5)="Csere",VLOOKUP(LEFT(VLOOKUP($A132,csapatok!$A:$NN,EO$320,FALSE),LEN(VLOOKUP($A132,csapatok!$A:$NN,EO$320,FALSE))-6),'csapat-ranglista'!$A:$FP,EO$321,FALSE)/8,VLOOKUP(VLOOKUP($A132,csapatok!$A:$NN,EO$320,FALSE),'csapat-ranglista'!$A:$FP,EO$321,FALSE)/4),0)</f>
        <v>0</v>
      </c>
      <c r="EP132" s="223">
        <f>IFERROR(IF(RIGHT(VLOOKUP($A132,csapatok!$A:$NN,EP$320,FALSE),5)="Csere",VLOOKUP(LEFT(VLOOKUP($A132,csapatok!$A:$NN,EP$320,FALSE),LEN(VLOOKUP($A132,csapatok!$A:$NN,EP$320,FALSE))-6),'csapat-ranglista'!$A:$FP,EP$321,FALSE)/8,VLOOKUP(VLOOKUP($A132,csapatok!$A:$NN,EP$320,FALSE),'csapat-ranglista'!$A:$FP,EP$321,FALSE)/4),0)</f>
        <v>0</v>
      </c>
      <c r="EQ132" s="223">
        <f>IFERROR(IF(RIGHT(VLOOKUP($A132,csapatok!$A:$NN,EQ$320,FALSE),5)="Csere",VLOOKUP(LEFT(VLOOKUP($A132,csapatok!$A:$NN,EQ$320,FALSE),LEN(VLOOKUP($A132,csapatok!$A:$NN,EQ$320,FALSE))-6),'csapat-ranglista'!$A:$FP,EQ$321,FALSE)/8,VLOOKUP(VLOOKUP($A132,csapatok!$A:$NN,EQ$320,FALSE),'csapat-ranglista'!$A:$FP,EQ$321,FALSE)/4),0)</f>
        <v>0</v>
      </c>
      <c r="ER132" s="223">
        <f>IFERROR(IF(RIGHT(VLOOKUP($A132,csapatok!$A:$NN,ER$320,FALSE),5)="Csere",VLOOKUP(LEFT(VLOOKUP($A132,csapatok!$A:$NN,ER$320,FALSE),LEN(VLOOKUP($A132,csapatok!$A:$NN,ER$320,FALSE))-6),'csapat-ranglista'!$A:$FP,ER$321,FALSE)/8,VLOOKUP(VLOOKUP($A132,csapatok!$A:$NN,ER$320,FALSE),'csapat-ranglista'!$A:$FP,ER$321,FALSE)/4),0)</f>
        <v>0</v>
      </c>
      <c r="ES132" s="223">
        <f>IFERROR(IF(RIGHT(VLOOKUP($A132,csapatok!$A:$NN,ES$320,FALSE),5)="Csere",VLOOKUP(LEFT(VLOOKUP($A132,csapatok!$A:$NN,ES$320,FALSE),LEN(VLOOKUP($A132,csapatok!$A:$NN,ES$320,FALSE))-6),'csapat-ranglista'!$A:$FP,ES$321,FALSE)/8,VLOOKUP(VLOOKUP($A132,csapatok!$A:$NN,ES$320,FALSE),'csapat-ranglista'!$A:$FP,ES$321,FALSE)/4),0)</f>
        <v>0</v>
      </c>
      <c r="ET132" s="223">
        <f>IFERROR(IF(RIGHT(VLOOKUP($A132,csapatok!$A:$NN,ET$320,FALSE),5)="Csere",VLOOKUP(LEFT(VLOOKUP($A132,csapatok!$A:$NN,ET$320,FALSE),LEN(VLOOKUP($A132,csapatok!$A:$NN,ET$320,FALSE))-6),'csapat-ranglista'!$A:$FP,ET$321,FALSE)/8,VLOOKUP(VLOOKUP($A132,csapatok!$A:$NN,ET$320,FALSE),'csapat-ranglista'!$A:$FP,ET$321,FALSE)/4),0)</f>
        <v>0</v>
      </c>
      <c r="EU132" s="223">
        <f>IFERROR(IF(RIGHT(VLOOKUP($A132,csapatok!$A:$NN,EU$320,FALSE),5)="Csere",VLOOKUP(LEFT(VLOOKUP($A132,csapatok!$A:$NN,EU$320,FALSE),LEN(VLOOKUP($A132,csapatok!$A:$NN,EU$320,FALSE))-6),'csapat-ranglista'!$A:$FP,EU$321,FALSE)/8,VLOOKUP(VLOOKUP($A132,csapatok!$A:$NN,EU$320,FALSE),'csapat-ranglista'!$A:$FP,EU$321,FALSE)/4),0)</f>
        <v>0</v>
      </c>
      <c r="EV132" s="223">
        <f>IFERROR(IF(RIGHT(VLOOKUP($A132,csapatok!$A:$NN,EV$320,FALSE),5)="Csere",VLOOKUP(LEFT(VLOOKUP($A132,csapatok!$A:$NN,EV$320,FALSE),LEN(VLOOKUP($A132,csapatok!$A:$NN,EV$320,FALSE))-6),'csapat-ranglista'!$A:$FP,EV$321,FALSE)/8,VLOOKUP(VLOOKUP($A132,csapatok!$A:$NN,EV$320,FALSE),'csapat-ranglista'!$A:$FP,EV$321,FALSE)/4),0)</f>
        <v>0</v>
      </c>
      <c r="EW132" s="223">
        <f>IFERROR(IF(RIGHT(VLOOKUP($A132,csapatok!$A:$NN,EW$320,FALSE),5)="Csere",VLOOKUP(LEFT(VLOOKUP($A132,csapatok!$A:$NN,EW$320,FALSE),LEN(VLOOKUP($A132,csapatok!$A:$NN,EW$320,FALSE))-6),'csapat-ranglista'!$A:$FP,EW$321,FALSE)/8,VLOOKUP(VLOOKUP($A132,csapatok!$A:$NN,EW$320,FALSE),'csapat-ranglista'!$A:$FP,EW$321,FALSE)/4),0)</f>
        <v>0</v>
      </c>
      <c r="EX132" s="223">
        <f>IFERROR(IF(RIGHT(VLOOKUP($A132,csapatok!$A:$NN,EX$320,FALSE),5)="Csere",VLOOKUP(LEFT(VLOOKUP($A132,csapatok!$A:$NN,EX$320,FALSE),LEN(VLOOKUP($A132,csapatok!$A:$NN,EX$320,FALSE))-6),'csapat-ranglista'!$A:$FP,EX$321,FALSE)/8,VLOOKUP(VLOOKUP($A132,csapatok!$A:$NN,EX$320,FALSE),'csapat-ranglista'!$A:$FP,EX$321,FALSE)/4),0)</f>
        <v>0</v>
      </c>
      <c r="EY132" s="223">
        <f>IFERROR(IF(RIGHT(VLOOKUP($A132,csapatok!$A:$NN,EY$320,FALSE),5)="Csere",VLOOKUP(LEFT(VLOOKUP($A132,csapatok!$A:$NN,EY$320,FALSE),LEN(VLOOKUP($A132,csapatok!$A:$NN,EY$320,FALSE))-6),'csapat-ranglista'!$A:$FP,EY$321,FALSE)/8,VLOOKUP(VLOOKUP($A132,csapatok!$A:$NN,EY$320,FALSE),'csapat-ranglista'!$A:$FP,EY$321,FALSE)/4),0)</f>
        <v>0</v>
      </c>
      <c r="EZ132" s="223">
        <f>IFERROR(IF(RIGHT(VLOOKUP($A132,csapatok!$A:$NN,EZ$320,FALSE),5)="Csere",VLOOKUP(LEFT(VLOOKUP($A132,csapatok!$A:$NN,EZ$320,FALSE),LEN(VLOOKUP($A132,csapatok!$A:$NN,EZ$320,FALSE))-6),'csapat-ranglista'!$A:$FP,EZ$321,FALSE)/8,VLOOKUP(VLOOKUP($A132,csapatok!$A:$NN,EZ$320,FALSE),'csapat-ranglista'!$A:$FP,EZ$321,FALSE)/4),0)</f>
        <v>0</v>
      </c>
      <c r="FA132" s="223">
        <f>IFERROR(IF(RIGHT(VLOOKUP($A132,csapatok!$A:$NN,FA$320,FALSE),5)="Csere",VLOOKUP(LEFT(VLOOKUP($A132,csapatok!$A:$NN,FA$320,FALSE),LEN(VLOOKUP($A132,csapatok!$A:$NN,FA$320,FALSE))-6),'csapat-ranglista'!$A:$FP,FA$321,FALSE)/8,VLOOKUP(VLOOKUP($A132,csapatok!$A:$NN,FA$320,FALSE),'csapat-ranglista'!$A:$FP,FA$321,FALSE)/4),0)</f>
        <v>0</v>
      </c>
      <c r="FB132" s="223">
        <f>IFERROR(IF(RIGHT(VLOOKUP($A132,csapatok!$A:$NN,FB$320,FALSE),5)="Csere",VLOOKUP(LEFT(VLOOKUP($A132,csapatok!$A:$NN,FB$320,FALSE),LEN(VLOOKUP($A132,csapatok!$A:$NN,FB$320,FALSE))-6),'csapat-ranglista'!$A:$FP,FB$321,FALSE)/8,VLOOKUP(VLOOKUP($A132,csapatok!$A:$NN,FB$320,FALSE),'csapat-ranglista'!$A:$FP,FB$321,FALSE)/4),0)</f>
        <v>0</v>
      </c>
      <c r="FC132" s="223">
        <f>IFERROR(IF(RIGHT(VLOOKUP($A132,csapatok!$A:$NN,FC$320,FALSE),5)="Csere",VLOOKUP(LEFT(VLOOKUP($A132,csapatok!$A:$NN,FC$320,FALSE),LEN(VLOOKUP($A132,csapatok!$A:$NN,FC$320,FALSE))-6),'csapat-ranglista'!$A:$FP,FC$321,FALSE)/8,VLOOKUP(VLOOKUP($A132,csapatok!$A:$NN,FC$320,FALSE),'csapat-ranglista'!$A:$FP,FC$321,FALSE)/4),0)</f>
        <v>0</v>
      </c>
      <c r="FD132" s="224">
        <f>versenyek!$QY$11*IFERROR(VLOOKUP(VLOOKUP($A132,versenyek!QX:QZ,3,FALSE),szabalyok!$A$16:$B$23,2,FALSE)/4,0)</f>
        <v>0</v>
      </c>
      <c r="FE132" s="224">
        <f>versenyek!$RB$11*IFERROR(VLOOKUP(VLOOKUP($A132,versenyek!RA:RC,3,FALSE),szabalyok!$A$16:$B$23,2,FALSE)/4,0)</f>
        <v>0</v>
      </c>
      <c r="FF132" s="223">
        <f>IFERROR(IF(RIGHT(VLOOKUP($A132,csapatok!$A:$NN,FF$320,FALSE),5)="Csere",VLOOKUP(LEFT(VLOOKUP($A132,csapatok!$A:$NN,FF$320,FALSE),LEN(VLOOKUP($A132,csapatok!$A:$NN,FF$320,FALSE))-6),'csapat-ranglista'!$A:$FP,FF$321,FALSE)/8,VLOOKUP(VLOOKUP($A132,csapatok!$A:$NN,FF$320,FALSE),'csapat-ranglista'!$A:$FP,FF$321,FALSE)/4),0)</f>
        <v>0</v>
      </c>
      <c r="FG132" s="223">
        <f>IFERROR(IF(RIGHT(VLOOKUP($A132,csapatok!$A:$NN,FG$320,FALSE),5)="Csere",VLOOKUP(LEFT(VLOOKUP($A132,csapatok!$A:$NN,FG$320,FALSE),LEN(VLOOKUP($A132,csapatok!$A:$NN,FG$320,FALSE))-6),'csapat-ranglista'!$A:$FP,FG$321,FALSE)/8,VLOOKUP(VLOOKUP($A132,csapatok!$A:$NN,FG$320,FALSE),'csapat-ranglista'!$A:$FP,FG$321,FALSE)/4),0)</f>
        <v>0</v>
      </c>
      <c r="FH132" s="223">
        <f>IFERROR(IF(RIGHT(VLOOKUP($A132,csapatok!$A:$NN,FH$320,FALSE),5)="Csere",VLOOKUP(LEFT(VLOOKUP($A132,csapatok!$A:$NN,FH$320,FALSE),LEN(VLOOKUP($A132,csapatok!$A:$NN,FH$320,FALSE))-6),'csapat-ranglista'!$A:$FP,FH$321,FALSE)/8,VLOOKUP(VLOOKUP($A132,csapatok!$A:$NN,FH$320,FALSE),'csapat-ranglista'!$A:$FP,FH$321,FALSE)/4),0)</f>
        <v>0</v>
      </c>
      <c r="FI132" s="223">
        <f>IFERROR(IF(RIGHT(VLOOKUP($A132,csapatok!$A:$NN,FI$320,FALSE),5)="Csere",VLOOKUP(LEFT(VLOOKUP($A132,csapatok!$A:$NN,FI$320,FALSE),LEN(VLOOKUP($A132,csapatok!$A:$NN,FI$320,FALSE))-6),'csapat-ranglista'!$A:$FP,FI$321,FALSE)/8,VLOOKUP(VLOOKUP($A132,csapatok!$A:$NN,FI$320,FALSE),'csapat-ranglista'!$A:$FP,FI$321,FALSE)/4),0)</f>
        <v>0</v>
      </c>
      <c r="FJ132" s="223">
        <f>IFERROR(IF(RIGHT(VLOOKUP($A132,csapatok!$A:$NN,FJ$320,FALSE),5)="Csere",VLOOKUP(LEFT(VLOOKUP($A132,csapatok!$A:$NN,FJ$320,FALSE),LEN(VLOOKUP($A132,csapatok!$A:$NN,FJ$320,FALSE))-6),'csapat-ranglista'!$A:$FP,FJ$321,FALSE)/8,VLOOKUP(VLOOKUP($A132,csapatok!$A:$NN,FJ$320,FALSE),'csapat-ranglista'!$A:$FP,FJ$321,FALSE)/4),0)</f>
        <v>0</v>
      </c>
      <c r="FK132" s="223">
        <f>IFERROR(IF(RIGHT(VLOOKUP($A132,csapatok!$A:$NN,FK$320,FALSE),5)="Csere",VLOOKUP(LEFT(VLOOKUP($A132,csapatok!$A:$NN,FK$320,FALSE),LEN(VLOOKUP($A132,csapatok!$A:$NN,FK$320,FALSE))-6),'csapat-ranglista'!$A:$FP,FK$321,FALSE)/8,VLOOKUP(VLOOKUP($A132,csapatok!$A:$NN,FK$320,FALSE),'csapat-ranglista'!$A:$FP,FK$321,FALSE)/4),0)</f>
        <v>0</v>
      </c>
      <c r="FL132" s="223">
        <f>IFERROR(IF(RIGHT(VLOOKUP($A132,csapatok!$A:$NN,FL$320,FALSE),5)="Csere",VLOOKUP(LEFT(VLOOKUP($A132,csapatok!$A:$NN,FL$320,FALSE),LEN(VLOOKUP($A132,csapatok!$A:$NN,FL$320,FALSE))-6),'csapat-ranglista'!$A:$FP,FL$321,FALSE)/8,VLOOKUP(VLOOKUP($A132,csapatok!$A:$NN,FL$320,FALSE),'csapat-ranglista'!$A:$FP,FL$321,FALSE)/4),0)</f>
        <v>0</v>
      </c>
      <c r="FM132" s="223">
        <f>IFERROR(IF(RIGHT(VLOOKUP($A132,csapatok!$A:$NN,FM$320,FALSE),5)="Csere",VLOOKUP(LEFT(VLOOKUP($A132,csapatok!$A:$NN,FM$320,FALSE),LEN(VLOOKUP($A132,csapatok!$A:$NN,FM$320,FALSE))-6),'csapat-ranglista'!$A:$FP,FM$321,FALSE)/8,VLOOKUP(VLOOKUP($A132,csapatok!$A:$NN,FM$320,FALSE),'csapat-ranglista'!$A:$FP,FM$321,FALSE)/4),0)</f>
        <v>0</v>
      </c>
      <c r="FN132" s="223">
        <f>IFERROR(IF(RIGHT(VLOOKUP($A132,csapatok!$A:$NN,FN$320,FALSE),5)="Csere",VLOOKUP(LEFT(VLOOKUP($A132,csapatok!$A:$NN,FN$320,FALSE),LEN(VLOOKUP($A132,csapatok!$A:$NN,FN$320,FALSE))-6),'csapat-ranglista'!$A:$FP,FN$321,FALSE)/8,VLOOKUP(VLOOKUP($A132,csapatok!$A:$NN,FN$320,FALSE),'csapat-ranglista'!$A:$FP,FN$321,FALSE)/4),0)</f>
        <v>0</v>
      </c>
      <c r="FO132" s="223">
        <f>IFERROR(IF(RIGHT(VLOOKUP($A132,csapatok!$A:$NN,FO$320,FALSE),5)="Csere",VLOOKUP(LEFT(VLOOKUP($A132,csapatok!$A:$NN,FO$320,FALSE),LEN(VLOOKUP($A132,csapatok!$A:$NN,FO$320,FALSE))-6),'csapat-ranglista'!$A:$FP,FO$321,FALSE)/8,VLOOKUP(VLOOKUP($A132,csapatok!$A:$NN,FO$320,FALSE),'csapat-ranglista'!$A:$FP,FO$321,FALSE)/4),0)</f>
        <v>0</v>
      </c>
      <c r="FP132" s="223">
        <f>IFERROR(IF(RIGHT(VLOOKUP($A132,csapatok!$A:$NN,FP$320,FALSE),5)="Csere",VLOOKUP(LEFT(VLOOKUP($A132,csapatok!$A:$NN,FP$320,FALSE),LEN(VLOOKUP($A132,csapatok!$A:$NN,FP$320,FALSE))-6),'csapat-ranglista'!$A:$FP,FP$321,FALSE)/8,VLOOKUP(VLOOKUP($A132,csapatok!$A:$NN,FP$320,FALSE),'csapat-ranglista'!$A:$FP,FP$321,FALSE)/4),0)</f>
        <v>0</v>
      </c>
      <c r="FQ132" s="223">
        <f>IFERROR(IF(RIGHT(VLOOKUP($A132,csapatok!$A:$NN,FQ$320,FALSE),5)="Csere",VLOOKUP(LEFT(VLOOKUP($A132,csapatok!$A:$NN,FQ$320,FALSE),LEN(VLOOKUP($A132,csapatok!$A:$NN,FQ$320,FALSE))-6),'csapat-ranglista'!$A:$FP,FQ$321,FALSE)/8,VLOOKUP(VLOOKUP($A132,csapatok!$A:$NN,FQ$320,FALSE),'csapat-ranglista'!$A:$FP,FQ$321,FALSE)/4),0)</f>
        <v>0</v>
      </c>
      <c r="FR132" s="223">
        <f>IFERROR(IF(RIGHT(VLOOKUP($A132,csapatok!$A:$NN,FR$320,FALSE),5)="Csere",VLOOKUP(LEFT(VLOOKUP($A132,csapatok!$A:$NN,FR$320,FALSE),LEN(VLOOKUP($A132,csapatok!$A:$NN,FR$320,FALSE))-6),'csapat-ranglista'!$A:$FP,FR$321,FALSE)/8,VLOOKUP(VLOOKUP($A132,csapatok!$A:$NN,FR$320,FALSE),'csapat-ranglista'!$A:$FP,FR$321,FALSE)/4),0)</f>
        <v>0</v>
      </c>
      <c r="FS132" s="223">
        <f>IFERROR(IF(RIGHT(VLOOKUP($A132,csapatok!$A:$NN,FS$320,FALSE),5)="Csere",VLOOKUP(LEFT(VLOOKUP($A132,csapatok!$A:$NN,FS$320,FALSE),LEN(VLOOKUP($A132,csapatok!$A:$NN,FS$320,FALSE))-6),'csapat-ranglista'!$A:$FP,FS$321,FALSE)/8,VLOOKUP(VLOOKUP($A132,csapatok!$A:$NN,FS$320,FALSE),'csapat-ranglista'!$A:$FP,FS$321,FALSE)/4),0)</f>
        <v>0</v>
      </c>
      <c r="FT132" s="223">
        <f>IFERROR(IF(RIGHT(VLOOKUP($A132,csapatok!$A:$NN,FT$320,FALSE),5)="Csere",VLOOKUP(LEFT(VLOOKUP($A132,csapatok!$A:$NN,FT$320,FALSE),LEN(VLOOKUP($A132,csapatok!$A:$NN,FT$320,FALSE))-6),'csapat-ranglista'!$A:$FP,FT$321,FALSE)/8,VLOOKUP(VLOOKUP($A132,csapatok!$A:$NN,FT$320,FALSE),'csapat-ranglista'!$A:$FP,FT$321,FALSE)/4),0)</f>
        <v>0</v>
      </c>
      <c r="FU132" s="223">
        <f>IFERROR(IF(RIGHT(VLOOKUP($A132,csapatok!$A:$NN,FU$320,FALSE),5)="Csere",VLOOKUP(LEFT(VLOOKUP($A132,csapatok!$A:$NN,FU$320,FALSE),LEN(VLOOKUP($A132,csapatok!$A:$NN,FU$320,FALSE))-6),'csapat-ranglista'!$A:$FP,FU$321,FALSE)/8,VLOOKUP(VLOOKUP($A132,csapatok!$A:$NN,FU$320,FALSE),'csapat-ranglista'!$A:$FP,FU$321,FALSE)/4),0)</f>
        <v>0.35988749925853497</v>
      </c>
      <c r="FV132" s="223">
        <f>IFERROR(IF(RIGHT(VLOOKUP($A132,csapatok!$A:$NN,FV$320,FALSE),5)="Csere",VLOOKUP(LEFT(VLOOKUP($A132,csapatok!$A:$NN,FV$320,FALSE),LEN(VLOOKUP($A132,csapatok!$A:$NN,FV$320,FALSE))-6),'csapat-ranglista'!$A:$FP,FV$321,FALSE)/8,VLOOKUP(VLOOKUP($A132,csapatok!$A:$NN,FV$320,FALSE),'csapat-ranglista'!$A:$FP,FV$321,FALSE)/4),0)</f>
        <v>0</v>
      </c>
      <c r="FW132" s="223">
        <f>IFERROR(IF(RIGHT(VLOOKUP($A132,csapatok!$A:$NN,FW$320,FALSE),5)="Csere",VLOOKUP(LEFT(VLOOKUP($A132,csapatok!$A:$NN,FW$320,FALSE),LEN(VLOOKUP($A132,csapatok!$A:$NN,FW$320,FALSE))-6),'csapat-ranglista'!$A:$FP,FW$321,FALSE)/8,VLOOKUP(VLOOKUP($A132,csapatok!$A:$NN,FW$320,FALSE),'csapat-ranglista'!$A:$FP,FW$321,FALSE)/4),0)</f>
        <v>0</v>
      </c>
      <c r="FX132" s="223">
        <f>IFERROR(IF(RIGHT(VLOOKUP($A132,csapatok!$A:$NN,FX$320,FALSE),5)="Csere",VLOOKUP(LEFT(VLOOKUP($A132,csapatok!$A:$NN,FX$320,FALSE),LEN(VLOOKUP($A132,csapatok!$A:$NN,FX$320,FALSE))-6),'csapat-ranglista'!$A:$FP,FX$321,FALSE)/8,VLOOKUP(VLOOKUP($A132,csapatok!$A:$NN,FX$320,FALSE),'csapat-ranglista'!$A:$FP,FX$321,FALSE)/4),0)</f>
        <v>0</v>
      </c>
      <c r="FY132" s="223">
        <f>IFERROR(IF(RIGHT(VLOOKUP($A132,csapatok!$A:$NN,FY$320,FALSE),5)="Csere",VLOOKUP(LEFT(VLOOKUP($A132,csapatok!$A:$NN,FY$320,FALSE),LEN(VLOOKUP($A132,csapatok!$A:$NN,FY$320,FALSE))-6),'csapat-ranglista'!$A:$FP,FY$321,FALSE)/8,VLOOKUP(VLOOKUP($A132,csapatok!$A:$NN,FY$320,FALSE),'csapat-ranglista'!$A:$FP,FY$321,FALSE)/4),0)</f>
        <v>0</v>
      </c>
      <c r="FZ132" s="223">
        <f>IFERROR(IF(RIGHT(VLOOKUP($A132,csapatok!$A:$NN,FZ$320,FALSE),5)="Csere",VLOOKUP(LEFT(VLOOKUP($A132,csapatok!$A:$NN,FZ$320,FALSE),LEN(VLOOKUP($A132,csapatok!$A:$NN,FZ$320,FALSE))-6),'csapat-ranglista'!$A:$FP,FZ$321,FALSE)/8,VLOOKUP(VLOOKUP($A132,csapatok!$A:$NN,FZ$320,FALSE),'csapat-ranglista'!$A:$FP,FZ$321,FALSE)/4),0)</f>
        <v>0</v>
      </c>
      <c r="GA132" s="223">
        <f>IFERROR(IF(RIGHT(VLOOKUP($A132,csapatok!$A:$NN,GA$320,FALSE),5)="Csere",VLOOKUP(LEFT(VLOOKUP($A132,csapatok!$A:$NN,GA$320,FALSE),LEN(VLOOKUP($A132,csapatok!$A:$NN,GA$320,FALSE))-6),'csapat-ranglista'!$A:$FP,GA$321,FALSE)/8,VLOOKUP(VLOOKUP($A132,csapatok!$A:$NN,GA$320,FALSE),'csapat-ranglista'!$A:$FP,GA$321,FALSE)/4),0)</f>
        <v>0</v>
      </c>
      <c r="GB132" s="223">
        <f>IFERROR(IF(RIGHT(VLOOKUP($A132,csapatok!$A:$NN,GB$320,FALSE),5)="Csere",VLOOKUP(LEFT(VLOOKUP($A132,csapatok!$A:$NN,GB$320,FALSE),LEN(VLOOKUP($A132,csapatok!$A:$NN,GB$320,FALSE))-6),'csapat-ranglista'!$A:$FP,GB$321,FALSE)/8,VLOOKUP(VLOOKUP($A132,csapatok!$A:$NN,GB$320,FALSE),'csapat-ranglista'!$A:$FP,GB$321,FALSE)/4),0)</f>
        <v>0</v>
      </c>
      <c r="GC132" s="223">
        <f>IFERROR(IF(RIGHT(VLOOKUP($A132,csapatok!$A:$NN,GC$320,FALSE),5)="Csere",VLOOKUP(LEFT(VLOOKUP($A132,csapatok!$A:$NN,GC$320,FALSE),LEN(VLOOKUP($A132,csapatok!$A:$NN,GC$320,FALSE))-6),'csapat-ranglista'!$A:$FP,GC$321,FALSE)/8,VLOOKUP(VLOOKUP($A132,csapatok!$A:$NN,GC$320,FALSE),'csapat-ranglista'!$A:$FP,GC$321,FALSE)/4),0)</f>
        <v>0</v>
      </c>
      <c r="GD132" s="247">
        <f>SUM(EQ132:GC132)</f>
        <v>0.35988749925853497</v>
      </c>
    </row>
    <row r="133" spans="1:186">
      <c r="A133" s="32" t="s">
        <v>99</v>
      </c>
      <c r="B133" s="131">
        <v>29662</v>
      </c>
      <c r="C133" s="131" t="str">
        <f>IF(B133=0,"",IF(B133&lt;$C$1,"felnőtt","ifi"))</f>
        <v>felnőtt</v>
      </c>
      <c r="D133" s="32" t="s">
        <v>101</v>
      </c>
      <c r="E133" s="45">
        <v>0</v>
      </c>
      <c r="F133" s="32">
        <v>0</v>
      </c>
      <c r="G133" s="32">
        <v>0</v>
      </c>
      <c r="H133" s="32">
        <v>1.2678557452108006</v>
      </c>
      <c r="I133" s="32">
        <v>0</v>
      </c>
      <c r="J133" s="32">
        <v>0</v>
      </c>
      <c r="K133" s="32">
        <v>0</v>
      </c>
      <c r="L133" s="32">
        <v>0</v>
      </c>
      <c r="M133" s="32">
        <v>0.81833873328174578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f>IFERROR(IF(RIGHT(VLOOKUP($A133,csapatok!$A:$BL,X$320,FALSE),5)="Csere",VLOOKUP(LEFT(VLOOKUP($A133,csapatok!$A:$BL,X$320,FALSE),LEN(VLOOKUP($A133,csapatok!$A:$BL,X$320,FALSE))-6),'csapat-ranglista'!$A:$FP,X$321,FALSE)/8,VLOOKUP(VLOOKUP($A133,csapatok!$A:$BL,X$320,FALSE),'csapat-ranglista'!$A:$FP,X$321,FALSE)/4),0)</f>
        <v>0</v>
      </c>
      <c r="Y133" s="32">
        <f>IFERROR(IF(RIGHT(VLOOKUP($A133,csapatok!$A:$BL,Y$320,FALSE),5)="Csere",VLOOKUP(LEFT(VLOOKUP($A133,csapatok!$A:$BL,Y$320,FALSE),LEN(VLOOKUP($A133,csapatok!$A:$BL,Y$320,FALSE))-6),'csapat-ranglista'!$A:$FP,Y$321,FALSE)/8,VLOOKUP(VLOOKUP($A133,csapatok!$A:$BL,Y$320,FALSE),'csapat-ranglista'!$A:$FP,Y$321,FALSE)/4),0)</f>
        <v>0</v>
      </c>
      <c r="Z133" s="32">
        <f>IFERROR(IF(RIGHT(VLOOKUP($A133,csapatok!$A:$BL,Z$320,FALSE),5)="Csere",VLOOKUP(LEFT(VLOOKUP($A133,csapatok!$A:$BL,Z$320,FALSE),LEN(VLOOKUP($A133,csapatok!$A:$BL,Z$320,FALSE))-6),'csapat-ranglista'!$A:$FP,Z$321,FALSE)/8,VLOOKUP(VLOOKUP($A133,csapatok!$A:$BL,Z$320,FALSE),'csapat-ranglista'!$A:$FP,Z$321,FALSE)/4),0)</f>
        <v>0</v>
      </c>
      <c r="AA133" s="32">
        <f>IFERROR(IF(RIGHT(VLOOKUP($A133,csapatok!$A:$BL,AA$320,FALSE),5)="Csere",VLOOKUP(LEFT(VLOOKUP($A133,csapatok!$A:$BL,AA$320,FALSE),LEN(VLOOKUP($A133,csapatok!$A:$BL,AA$320,FALSE))-6),'csapat-ranglista'!$A:$FP,AA$321,FALSE)/8,VLOOKUP(VLOOKUP($A133,csapatok!$A:$BL,AA$320,FALSE),'csapat-ranglista'!$A:$FP,AA$321,FALSE)/4),0)</f>
        <v>0</v>
      </c>
      <c r="AB133" s="223">
        <f>IFERROR(IF(RIGHT(VLOOKUP($A133,csapatok!$A:$BL,AB$320,FALSE),5)="Csere",VLOOKUP(LEFT(VLOOKUP($A133,csapatok!$A:$BL,AB$320,FALSE),LEN(VLOOKUP($A133,csapatok!$A:$BL,AB$320,FALSE))-6),'csapat-ranglista'!$A:$FP,AB$321,FALSE)/8,VLOOKUP(VLOOKUP($A133,csapatok!$A:$BL,AB$320,FALSE),'csapat-ranglista'!$A:$FP,AB$321,FALSE)/4),0)</f>
        <v>0</v>
      </c>
      <c r="AC133" s="223">
        <f>IFERROR(IF(RIGHT(VLOOKUP($A133,csapatok!$A:$BL,AC$320,FALSE),5)="Csere",VLOOKUP(LEFT(VLOOKUP($A133,csapatok!$A:$BL,AC$320,FALSE),LEN(VLOOKUP($A133,csapatok!$A:$BL,AC$320,FALSE))-6),'csapat-ranglista'!$A:$FP,AC$321,FALSE)/8,VLOOKUP(VLOOKUP($A133,csapatok!$A:$BL,AC$320,FALSE),'csapat-ranglista'!$A:$FP,AC$321,FALSE)/4),0)</f>
        <v>0</v>
      </c>
      <c r="AD133" s="223">
        <f>IFERROR(IF(RIGHT(VLOOKUP($A133,csapatok!$A:$BL,AD$320,FALSE),5)="Csere",VLOOKUP(LEFT(VLOOKUP($A133,csapatok!$A:$BL,AD$320,FALSE),LEN(VLOOKUP($A133,csapatok!$A:$BL,AD$320,FALSE))-6),'csapat-ranglista'!$A:$FP,AD$321,FALSE)/8,VLOOKUP(VLOOKUP($A133,csapatok!$A:$BL,AD$320,FALSE),'csapat-ranglista'!$A:$FP,AD$321,FALSE)/4),0)</f>
        <v>0</v>
      </c>
      <c r="AE133" s="223">
        <f>IFERROR(IF(RIGHT(VLOOKUP($A133,csapatok!$A:$BL,AE$320,FALSE),5)="Csere",VLOOKUP(LEFT(VLOOKUP($A133,csapatok!$A:$BL,AE$320,FALSE),LEN(VLOOKUP($A133,csapatok!$A:$BL,AE$320,FALSE))-6),'csapat-ranglista'!$A:$FP,AE$321,FALSE)/8,VLOOKUP(VLOOKUP($A133,csapatok!$A:$BL,AE$320,FALSE),'csapat-ranglista'!$A:$FP,AE$321,FALSE)/4),0)</f>
        <v>0</v>
      </c>
      <c r="AF133" s="223">
        <f>IFERROR(IF(RIGHT(VLOOKUP($A133,csapatok!$A:$BL,AF$320,FALSE),5)="Csere",VLOOKUP(LEFT(VLOOKUP($A133,csapatok!$A:$BL,AF$320,FALSE),LEN(VLOOKUP($A133,csapatok!$A:$BL,AF$320,FALSE))-6),'csapat-ranglista'!$A:$FP,AF$321,FALSE)/8,VLOOKUP(VLOOKUP($A133,csapatok!$A:$BL,AF$320,FALSE),'csapat-ranglista'!$A:$FP,AF$321,FALSE)/4),0)</f>
        <v>0</v>
      </c>
      <c r="AG133" s="223">
        <f>IFERROR(IF(RIGHT(VLOOKUP($A133,csapatok!$A:$BL,AG$320,FALSE),5)="Csere",VLOOKUP(LEFT(VLOOKUP($A133,csapatok!$A:$BL,AG$320,FALSE),LEN(VLOOKUP($A133,csapatok!$A:$BL,AG$320,FALSE))-6),'csapat-ranglista'!$A:$FP,AG$321,FALSE)/8,VLOOKUP(VLOOKUP($A133,csapatok!$A:$BL,AG$320,FALSE),'csapat-ranglista'!$A:$FP,AG$321,FALSE)/4),0)</f>
        <v>0</v>
      </c>
      <c r="AH133" s="223">
        <f>IFERROR(IF(RIGHT(VLOOKUP($A133,csapatok!$A:$BL,AH$320,FALSE),5)="Csere",VLOOKUP(LEFT(VLOOKUP($A133,csapatok!$A:$BL,AH$320,FALSE),LEN(VLOOKUP($A133,csapatok!$A:$BL,AH$320,FALSE))-6),'csapat-ranglista'!$A:$FP,AH$321,FALSE)/8,VLOOKUP(VLOOKUP($A133,csapatok!$A:$BL,AH$320,FALSE),'csapat-ranglista'!$A:$FP,AH$321,FALSE)/4),0)</f>
        <v>0</v>
      </c>
      <c r="AI133" s="223">
        <f>IFERROR(IF(RIGHT(VLOOKUP($A133,csapatok!$A:$BL,AI$320,FALSE),5)="Csere",VLOOKUP(LEFT(VLOOKUP($A133,csapatok!$A:$BL,AI$320,FALSE),LEN(VLOOKUP($A133,csapatok!$A:$BL,AI$320,FALSE))-6),'csapat-ranglista'!$A:$FP,AI$321,FALSE)/8,VLOOKUP(VLOOKUP($A133,csapatok!$A:$BL,AI$320,FALSE),'csapat-ranglista'!$A:$FP,AI$321,FALSE)/4),0)</f>
        <v>0</v>
      </c>
      <c r="AJ133" s="223">
        <f>IFERROR(IF(RIGHT(VLOOKUP($A133,csapatok!$A:$BL,AJ$320,FALSE),5)="Csere",VLOOKUP(LEFT(VLOOKUP($A133,csapatok!$A:$BL,AJ$320,FALSE),LEN(VLOOKUP($A133,csapatok!$A:$BL,AJ$320,FALSE))-6),'csapat-ranglista'!$A:$FP,AJ$321,FALSE)/8,VLOOKUP(VLOOKUP($A133,csapatok!$A:$BL,AJ$320,FALSE),'csapat-ranglista'!$A:$FP,AJ$321,FALSE)/2),0)</f>
        <v>0</v>
      </c>
      <c r="AK133" s="223">
        <f>IFERROR(IF(RIGHT(VLOOKUP($A133,csapatok!$A:$CN,AK$320,FALSE),5)="Csere",VLOOKUP(LEFT(VLOOKUP($A133,csapatok!$A:$CN,AK$320,FALSE),LEN(VLOOKUP($A133,csapatok!$A:$CN,AK$320,FALSE))-6),'csapat-ranglista'!$A:$FP,AK$321,FALSE)/8,VLOOKUP(VLOOKUP($A133,csapatok!$A:$CN,AK$320,FALSE),'csapat-ranglista'!$A:$FP,AK$321,FALSE)/4),0)</f>
        <v>0</v>
      </c>
      <c r="AL133" s="223">
        <f>IFERROR(IF(RIGHT(VLOOKUP($A133,csapatok!$A:$CN,AL$320,FALSE),5)="Csere",VLOOKUP(LEFT(VLOOKUP($A133,csapatok!$A:$CN,AL$320,FALSE),LEN(VLOOKUP($A133,csapatok!$A:$CN,AL$320,FALSE))-6),'csapat-ranglista'!$A:$FP,AL$321,FALSE)/8,VLOOKUP(VLOOKUP($A133,csapatok!$A:$CN,AL$320,FALSE),'csapat-ranglista'!$A:$FP,AL$321,FALSE)/4),0)</f>
        <v>8.1480983461017136</v>
      </c>
      <c r="AM133" s="223">
        <f>IFERROR(IF(RIGHT(VLOOKUP($A133,csapatok!$A:$CN,AM$320,FALSE),5)="Csere",VLOOKUP(LEFT(VLOOKUP($A133,csapatok!$A:$CN,AM$320,FALSE),LEN(VLOOKUP($A133,csapatok!$A:$CN,AM$320,FALSE))-6),'csapat-ranglista'!$A:$FP,AM$321,FALSE)/8,VLOOKUP(VLOOKUP($A133,csapatok!$A:$CN,AM$320,FALSE),'csapat-ranglista'!$A:$FP,AM$321,FALSE)/4),0)</f>
        <v>0</v>
      </c>
      <c r="AN133" s="223">
        <f>IFERROR(IF(RIGHT(VLOOKUP($A133,csapatok!$A:$CN,AN$320,FALSE),5)="Csere",VLOOKUP(LEFT(VLOOKUP($A133,csapatok!$A:$CN,AN$320,FALSE),LEN(VLOOKUP($A133,csapatok!$A:$CN,AN$320,FALSE))-6),'csapat-ranglista'!$A:$FP,AN$321,FALSE)/8,VLOOKUP(VLOOKUP($A133,csapatok!$A:$CN,AN$320,FALSE),'csapat-ranglista'!$A:$FP,AN$321,FALSE)/4),0)</f>
        <v>0</v>
      </c>
      <c r="AO133" s="223">
        <f>IFERROR(IF(RIGHT(VLOOKUP($A133,csapatok!$A:$CN,AO$320,FALSE),5)="Csere",VLOOKUP(LEFT(VLOOKUP($A133,csapatok!$A:$CN,AO$320,FALSE),LEN(VLOOKUP($A133,csapatok!$A:$CN,AO$320,FALSE))-6),'csapat-ranglista'!$A:$FP,AO$321,FALSE)/8,VLOOKUP(VLOOKUP($A133,csapatok!$A:$CN,AO$320,FALSE),'csapat-ranglista'!$A:$FP,AO$321,FALSE)/4),0)</f>
        <v>0</v>
      </c>
      <c r="AP133" s="223">
        <f>IFERROR(IF(RIGHT(VLOOKUP($A133,csapatok!$A:$CN,AP$320,FALSE),5)="Csere",VLOOKUP(LEFT(VLOOKUP($A133,csapatok!$A:$CN,AP$320,FALSE),LEN(VLOOKUP($A133,csapatok!$A:$CN,AP$320,FALSE))-6),'csapat-ranglista'!$A:$FP,AP$321,FALSE)/8,VLOOKUP(VLOOKUP($A133,csapatok!$A:$CN,AP$320,FALSE),'csapat-ranglista'!$A:$FP,AP$321,FALSE)/4),0)</f>
        <v>0</v>
      </c>
      <c r="AQ133" s="223">
        <f>IFERROR(IF(RIGHT(VLOOKUP($A133,csapatok!$A:$CN,AQ$320,FALSE),5)="Csere",VLOOKUP(LEFT(VLOOKUP($A133,csapatok!$A:$CN,AQ$320,FALSE),LEN(VLOOKUP($A133,csapatok!$A:$CN,AQ$320,FALSE))-6),'csapat-ranglista'!$A:$FP,AQ$321,FALSE)/8,VLOOKUP(VLOOKUP($A133,csapatok!$A:$CN,AQ$320,FALSE),'csapat-ranglista'!$A:$FP,AQ$321,FALSE)/4),0)</f>
        <v>0</v>
      </c>
      <c r="AR133" s="223">
        <f>IFERROR(IF(RIGHT(VLOOKUP($A133,csapatok!$A:$CN,AR$320,FALSE),5)="Csere",VLOOKUP(LEFT(VLOOKUP($A133,csapatok!$A:$CN,AR$320,FALSE),LEN(VLOOKUP($A133,csapatok!$A:$CN,AR$320,FALSE))-6),'csapat-ranglista'!$A:$FP,AR$321,FALSE)/8,VLOOKUP(VLOOKUP($A133,csapatok!$A:$CN,AR$320,FALSE),'csapat-ranglista'!$A:$FP,AR$321,FALSE)/4),0)</f>
        <v>0</v>
      </c>
      <c r="AS133" s="223">
        <f>IFERROR(IF(RIGHT(VLOOKUP($A133,csapatok!$A:$CN,AS$320,FALSE),5)="Csere",VLOOKUP(LEFT(VLOOKUP($A133,csapatok!$A:$CN,AS$320,FALSE),LEN(VLOOKUP($A133,csapatok!$A:$CN,AS$320,FALSE))-6),'csapat-ranglista'!$A:$FP,AS$321,FALSE)/8,VLOOKUP(VLOOKUP($A133,csapatok!$A:$CN,AS$320,FALSE),'csapat-ranglista'!$A:$FP,AS$321,FALSE)/4),0)</f>
        <v>0</v>
      </c>
      <c r="AT133" s="223">
        <f>IFERROR(IF(RIGHT(VLOOKUP($A133,csapatok!$A:$CN,AT$320,FALSE),5)="Csere",VLOOKUP(LEFT(VLOOKUP($A133,csapatok!$A:$CN,AT$320,FALSE),LEN(VLOOKUP($A133,csapatok!$A:$CN,AT$320,FALSE))-6),'csapat-ranglista'!$A:$FP,AT$321,FALSE)/8,VLOOKUP(VLOOKUP($A133,csapatok!$A:$CN,AT$320,FALSE),'csapat-ranglista'!$A:$FP,AT$321,FALSE)/4),0)</f>
        <v>0</v>
      </c>
      <c r="AU133" s="223">
        <f>IFERROR(IF(RIGHT(VLOOKUP($A133,csapatok!$A:$CN,AU$320,FALSE),5)="Csere",VLOOKUP(LEFT(VLOOKUP($A133,csapatok!$A:$CN,AU$320,FALSE),LEN(VLOOKUP($A133,csapatok!$A:$CN,AU$320,FALSE))-6),'csapat-ranglista'!$A:$FP,AU$321,FALSE)/8,VLOOKUP(VLOOKUP($A133,csapatok!$A:$CN,AU$320,FALSE),'csapat-ranglista'!$A:$FP,AU$321,FALSE)/4),0)</f>
        <v>1.1384103643186885</v>
      </c>
      <c r="AV133" s="223">
        <f>IFERROR(IF(RIGHT(VLOOKUP($A133,csapatok!$A:$CN,AV$320,FALSE),5)="Csere",VLOOKUP(LEFT(VLOOKUP($A133,csapatok!$A:$CN,AV$320,FALSE),LEN(VLOOKUP($A133,csapatok!$A:$CN,AV$320,FALSE))-6),'csapat-ranglista'!$A:$FP,AV$321,FALSE)/8,VLOOKUP(VLOOKUP($A133,csapatok!$A:$CN,AV$320,FALSE),'csapat-ranglista'!$A:$FP,AV$321,FALSE)/4),0)</f>
        <v>0</v>
      </c>
      <c r="AW133" s="223">
        <f>IFERROR(IF(RIGHT(VLOOKUP($A133,csapatok!$A:$CN,AW$320,FALSE),5)="Csere",VLOOKUP(LEFT(VLOOKUP($A133,csapatok!$A:$CN,AW$320,FALSE),LEN(VLOOKUP($A133,csapatok!$A:$CN,AW$320,FALSE))-6),'csapat-ranglista'!$A:$FP,AW$321,FALSE)/8,VLOOKUP(VLOOKUP($A133,csapatok!$A:$CN,AW$320,FALSE),'csapat-ranglista'!$A:$FP,AW$321,FALSE)/4),0)</f>
        <v>0</v>
      </c>
      <c r="AX133" s="223">
        <f>IFERROR(IF(RIGHT(VLOOKUP($A133,csapatok!$A:$CN,AX$320,FALSE),5)="Csere",VLOOKUP(LEFT(VLOOKUP($A133,csapatok!$A:$CN,AX$320,FALSE),LEN(VLOOKUP($A133,csapatok!$A:$CN,AX$320,FALSE))-6),'csapat-ranglista'!$A:$FP,AX$321,FALSE)/8,VLOOKUP(VLOOKUP($A133,csapatok!$A:$CN,AX$320,FALSE),'csapat-ranglista'!$A:$FP,AX$321,FALSE)/4),0)</f>
        <v>0</v>
      </c>
      <c r="AY133" s="223">
        <f>IFERROR(IF(RIGHT(VLOOKUP($A133,csapatok!$A:$NN,AY$320,FALSE),5)="Csere",VLOOKUP(LEFT(VLOOKUP($A133,csapatok!$A:$NN,AY$320,FALSE),LEN(VLOOKUP($A133,csapatok!$A:$NN,AY$320,FALSE))-6),'csapat-ranglista'!$A:$FP,AY$321,FALSE)/8,VLOOKUP(VLOOKUP($A133,csapatok!$A:$NN,AY$320,FALSE),'csapat-ranglista'!$A:$FP,AY$321,FALSE)/4),0)</f>
        <v>0</v>
      </c>
      <c r="AZ133" s="223">
        <f>IFERROR(IF(RIGHT(VLOOKUP($A133,csapatok!$A:$NN,AZ$320,FALSE),5)="Csere",VLOOKUP(LEFT(VLOOKUP($A133,csapatok!$A:$NN,AZ$320,FALSE),LEN(VLOOKUP($A133,csapatok!$A:$NN,AZ$320,FALSE))-6),'csapat-ranglista'!$A:$FP,AZ$321,FALSE)/8,VLOOKUP(VLOOKUP($A133,csapatok!$A:$NN,AZ$320,FALSE),'csapat-ranglista'!$A:$FP,AZ$321,FALSE)/4),0)</f>
        <v>0</v>
      </c>
      <c r="BA133" s="223">
        <f>IFERROR(IF(RIGHT(VLOOKUP($A133,csapatok!$A:$NN,BA$320,FALSE),5)="Csere",VLOOKUP(LEFT(VLOOKUP($A133,csapatok!$A:$NN,BA$320,FALSE),LEN(VLOOKUP($A133,csapatok!$A:$NN,BA$320,FALSE))-6),'csapat-ranglista'!$A:$FP,BA$321,FALSE)/8,VLOOKUP(VLOOKUP($A133,csapatok!$A:$NN,BA$320,FALSE),'csapat-ranglista'!$A:$FP,BA$321,FALSE)/4),0)</f>
        <v>0</v>
      </c>
      <c r="BB133" s="223">
        <f>IFERROR(IF(RIGHT(VLOOKUP($A133,csapatok!$A:$NN,BB$320,FALSE),5)="Csere",VLOOKUP(LEFT(VLOOKUP($A133,csapatok!$A:$NN,BB$320,FALSE),LEN(VLOOKUP($A133,csapatok!$A:$NN,BB$320,FALSE))-6),'csapat-ranglista'!$A:$FP,BB$321,FALSE)/8,VLOOKUP(VLOOKUP($A133,csapatok!$A:$NN,BB$320,FALSE),'csapat-ranglista'!$A:$FP,BB$321,FALSE)/4),0)</f>
        <v>0</v>
      </c>
      <c r="BC133" s="224">
        <f>versenyek!$ES$11*IFERROR(VLOOKUP(VLOOKUP($A133,versenyek!ER:ET,3,FALSE),szabalyok!$A$16:$B$23,2,FALSE)/4,0)</f>
        <v>0</v>
      </c>
      <c r="BD133" s="224">
        <f>versenyek!$EV$11*IFERROR(VLOOKUP(VLOOKUP($A133,versenyek!EU:EW,3,FALSE),szabalyok!$A$16:$B$23,2,FALSE)/4,0)</f>
        <v>0</v>
      </c>
      <c r="BE133" s="223">
        <f>IFERROR(IF(RIGHT(VLOOKUP($A133,csapatok!$A:$NN,BE$320,FALSE),5)="Csere",VLOOKUP(LEFT(VLOOKUP($A133,csapatok!$A:$NN,BE$320,FALSE),LEN(VLOOKUP($A133,csapatok!$A:$NN,BE$320,FALSE))-6),'csapat-ranglista'!$A:$FP,BE$321,FALSE)/8,VLOOKUP(VLOOKUP($A133,csapatok!$A:$NN,BE$320,FALSE),'csapat-ranglista'!$A:$FP,BE$321,FALSE)/4),0)</f>
        <v>0</v>
      </c>
      <c r="BF133" s="223">
        <f>IFERROR(IF(RIGHT(VLOOKUP($A133,csapatok!$A:$NN,BF$320,FALSE),5)="Csere",VLOOKUP(LEFT(VLOOKUP($A133,csapatok!$A:$NN,BF$320,FALSE),LEN(VLOOKUP($A133,csapatok!$A:$NN,BF$320,FALSE))-6),'csapat-ranglista'!$A:$FP,BF$321,FALSE)/8,VLOOKUP(VLOOKUP($A133,csapatok!$A:$NN,BF$320,FALSE),'csapat-ranglista'!$A:$FP,BF$321,FALSE)/4),0)</f>
        <v>0</v>
      </c>
      <c r="BG133" s="223">
        <f>IFERROR(IF(RIGHT(VLOOKUP($A133,csapatok!$A:$NN,BG$320,FALSE),5)="Csere",VLOOKUP(LEFT(VLOOKUP($A133,csapatok!$A:$NN,BG$320,FALSE),LEN(VLOOKUP($A133,csapatok!$A:$NN,BG$320,FALSE))-6),'csapat-ranglista'!$A:$FP,BG$321,FALSE)/8,VLOOKUP(VLOOKUP($A133,csapatok!$A:$NN,BG$320,FALSE),'csapat-ranglista'!$A:$FP,BG$321,FALSE)/4),0)</f>
        <v>0</v>
      </c>
      <c r="BH133" s="223">
        <f>IFERROR(IF(RIGHT(VLOOKUP($A133,csapatok!$A:$NN,BH$320,FALSE),5)="Csere",VLOOKUP(LEFT(VLOOKUP($A133,csapatok!$A:$NN,BH$320,FALSE),LEN(VLOOKUP($A133,csapatok!$A:$NN,BH$320,FALSE))-6),'csapat-ranglista'!$A:$FP,BH$321,FALSE)/8,VLOOKUP(VLOOKUP($A133,csapatok!$A:$NN,BH$320,FALSE),'csapat-ranglista'!$A:$FP,BH$321,FALSE)/4),0)</f>
        <v>6.2206483139233066</v>
      </c>
      <c r="BI133" s="223">
        <f>IFERROR(IF(RIGHT(VLOOKUP($A133,csapatok!$A:$NN,BI$320,FALSE),5)="Csere",VLOOKUP(LEFT(VLOOKUP($A133,csapatok!$A:$NN,BI$320,FALSE),LEN(VLOOKUP($A133,csapatok!$A:$NN,BI$320,FALSE))-6),'csapat-ranglista'!$A:$FP,BI$321,FALSE)/8,VLOOKUP(VLOOKUP($A133,csapatok!$A:$NN,BI$320,FALSE),'csapat-ranglista'!$A:$FP,BI$321,FALSE)/4),0)</f>
        <v>0</v>
      </c>
      <c r="BJ133" s="223">
        <f>IFERROR(IF(RIGHT(VLOOKUP($A133,csapatok!$A:$NN,BJ$320,FALSE),5)="Csere",VLOOKUP(LEFT(VLOOKUP($A133,csapatok!$A:$NN,BJ$320,FALSE),LEN(VLOOKUP($A133,csapatok!$A:$NN,BJ$320,FALSE))-6),'csapat-ranglista'!$A:$FP,BJ$321,FALSE)/8,VLOOKUP(VLOOKUP($A133,csapatok!$A:$NN,BJ$320,FALSE),'csapat-ranglista'!$A:$FP,BJ$321,FALSE)/4),0)</f>
        <v>0</v>
      </c>
      <c r="BK133" s="223">
        <f>IFERROR(IF(RIGHT(VLOOKUP($A133,csapatok!$A:$NN,BK$320,FALSE),5)="Csere",VLOOKUP(LEFT(VLOOKUP($A133,csapatok!$A:$NN,BK$320,FALSE),LEN(VLOOKUP($A133,csapatok!$A:$NN,BK$320,FALSE))-6),'csapat-ranglista'!$A:$FP,BK$321,FALSE)/8,VLOOKUP(VLOOKUP($A133,csapatok!$A:$NN,BK$320,FALSE),'csapat-ranglista'!$A:$FP,BK$321,FALSE)/4),0)</f>
        <v>0</v>
      </c>
      <c r="BL133" s="223">
        <f>IFERROR(IF(RIGHT(VLOOKUP($A133,csapatok!$A:$NN,BL$320,FALSE),5)="Csere",VLOOKUP(LEFT(VLOOKUP($A133,csapatok!$A:$NN,BL$320,FALSE),LEN(VLOOKUP($A133,csapatok!$A:$NN,BL$320,FALSE))-6),'csapat-ranglista'!$A:$FP,BL$321,FALSE)/8,VLOOKUP(VLOOKUP($A133,csapatok!$A:$NN,BL$320,FALSE),'csapat-ranglista'!$A:$FP,BL$321,FALSE)/4),0)</f>
        <v>0</v>
      </c>
      <c r="BM133" s="223">
        <f>IFERROR(IF(RIGHT(VLOOKUP($A133,csapatok!$A:$NN,BM$320,FALSE),5)="Csere",VLOOKUP(LEFT(VLOOKUP($A133,csapatok!$A:$NN,BM$320,FALSE),LEN(VLOOKUP($A133,csapatok!$A:$NN,BM$320,FALSE))-6),'csapat-ranglista'!$A:$FP,BM$321,FALSE)/8,VLOOKUP(VLOOKUP($A133,csapatok!$A:$NN,BM$320,FALSE),'csapat-ranglista'!$A:$FP,BM$321,FALSE)/4),0)</f>
        <v>0</v>
      </c>
      <c r="BN133" s="223">
        <f>IFERROR(IF(RIGHT(VLOOKUP($A133,csapatok!$A:$NN,BN$320,FALSE),5)="Csere",VLOOKUP(LEFT(VLOOKUP($A133,csapatok!$A:$NN,BN$320,FALSE),LEN(VLOOKUP($A133,csapatok!$A:$NN,BN$320,FALSE))-6),'csapat-ranglista'!$A:$FP,BN$321,FALSE)/8,VLOOKUP(VLOOKUP($A133,csapatok!$A:$NN,BN$320,FALSE),'csapat-ranglista'!$A:$FP,BN$321,FALSE)/4),0)</f>
        <v>0</v>
      </c>
      <c r="BO133" s="223">
        <f>IFERROR(IF(RIGHT(VLOOKUP($A133,csapatok!$A:$NN,BO$320,FALSE),5)="Csere",VLOOKUP(LEFT(VLOOKUP($A133,csapatok!$A:$NN,BO$320,FALSE),LEN(VLOOKUP($A133,csapatok!$A:$NN,BO$320,FALSE))-6),'csapat-ranglista'!$A:$FP,BO$321,FALSE)/8,VLOOKUP(VLOOKUP($A133,csapatok!$A:$NN,BO$320,FALSE),'csapat-ranglista'!$A:$FP,BO$321,FALSE)/4),0)</f>
        <v>0</v>
      </c>
      <c r="BP133" s="223">
        <f>IFERROR(IF(RIGHT(VLOOKUP($A133,csapatok!$A:$NN,BP$320,FALSE),5)="Csere",VLOOKUP(LEFT(VLOOKUP($A133,csapatok!$A:$NN,BP$320,FALSE),LEN(VLOOKUP($A133,csapatok!$A:$NN,BP$320,FALSE))-6),'csapat-ranglista'!$A:$FP,BP$321,FALSE)/8,VLOOKUP(VLOOKUP($A133,csapatok!$A:$NN,BP$320,FALSE),'csapat-ranglista'!$A:$FP,BP$321,FALSE)/4),0)</f>
        <v>0</v>
      </c>
      <c r="BQ133" s="223">
        <f>IFERROR(IF(RIGHT(VLOOKUP($A133,csapatok!$A:$NN,BQ$320,FALSE),5)="Csere",VLOOKUP(LEFT(VLOOKUP($A133,csapatok!$A:$NN,BQ$320,FALSE),LEN(VLOOKUP($A133,csapatok!$A:$NN,BQ$320,FALSE))-6),'csapat-ranglista'!$A:$FP,BQ$321,FALSE)/8,VLOOKUP(VLOOKUP($A133,csapatok!$A:$NN,BQ$320,FALSE),'csapat-ranglista'!$A:$FP,BQ$321,FALSE)/4),0)</f>
        <v>0</v>
      </c>
      <c r="BR133" s="223">
        <f>IFERROR(IF(RIGHT(VLOOKUP($A133,csapatok!$A:$NN,BR$320,FALSE),5)="Csere",VLOOKUP(LEFT(VLOOKUP($A133,csapatok!$A:$NN,BR$320,FALSE),LEN(VLOOKUP($A133,csapatok!$A:$NN,BR$320,FALSE))-6),'csapat-ranglista'!$A:$FP,BR$321,FALSE)/8,VLOOKUP(VLOOKUP($A133,csapatok!$A:$NN,BR$320,FALSE),'csapat-ranglista'!$A:$FP,BR$321,FALSE)/4),0)</f>
        <v>0</v>
      </c>
      <c r="BS133" s="223">
        <f>IFERROR(IF(RIGHT(VLOOKUP($A133,csapatok!$A:$NN,BS$320,FALSE),5)="Csere",VLOOKUP(LEFT(VLOOKUP($A133,csapatok!$A:$NN,BS$320,FALSE),LEN(VLOOKUP($A133,csapatok!$A:$NN,BS$320,FALSE))-6),'csapat-ranglista'!$A:$FP,BS$321,FALSE)/8,VLOOKUP(VLOOKUP($A133,csapatok!$A:$NN,BS$320,FALSE),'csapat-ranglista'!$A:$FP,BS$321,FALSE)/4),0)</f>
        <v>0</v>
      </c>
      <c r="BT133" s="223">
        <f>IFERROR(IF(RIGHT(VLOOKUP($A133,csapatok!$A:$NN,BT$320,FALSE),5)="Csere",VLOOKUP(LEFT(VLOOKUP($A133,csapatok!$A:$NN,BT$320,FALSE),LEN(VLOOKUP($A133,csapatok!$A:$NN,BT$320,FALSE))-6),'csapat-ranglista'!$A:$FP,BT$321,FALSE)/8,VLOOKUP(VLOOKUP($A133,csapatok!$A:$NN,BT$320,FALSE),'csapat-ranglista'!$A:$FP,BT$321,FALSE)/4),0)</f>
        <v>0</v>
      </c>
      <c r="BU133" s="223">
        <f>IFERROR(IF(RIGHT(VLOOKUP($A133,csapatok!$A:$NN,BU$320,FALSE),5)="Csere",VLOOKUP(LEFT(VLOOKUP($A133,csapatok!$A:$NN,BU$320,FALSE),LEN(VLOOKUP($A133,csapatok!$A:$NN,BU$320,FALSE))-6),'csapat-ranglista'!$A:$FP,BU$321,FALSE)/8,VLOOKUP(VLOOKUP($A133,csapatok!$A:$NN,BU$320,FALSE),'csapat-ranglista'!$A:$FP,BU$321,FALSE)/4),0)</f>
        <v>0</v>
      </c>
      <c r="BV133" s="223">
        <f>IFERROR(IF(RIGHT(VLOOKUP($A133,csapatok!$A:$NN,BV$320,FALSE),5)="Csere",VLOOKUP(LEFT(VLOOKUP($A133,csapatok!$A:$NN,BV$320,FALSE),LEN(VLOOKUP($A133,csapatok!$A:$NN,BV$320,FALSE))-6),'csapat-ranglista'!$A:$FP,BV$321,FALSE)/8,VLOOKUP(VLOOKUP($A133,csapatok!$A:$NN,BV$320,FALSE),'csapat-ranglista'!$A:$FP,BV$321,FALSE)/4),0)</f>
        <v>0</v>
      </c>
      <c r="BW133" s="223">
        <f>IFERROR(IF(RIGHT(VLOOKUP($A133,csapatok!$A:$NN,BW$320,FALSE),5)="Csere",VLOOKUP(LEFT(VLOOKUP($A133,csapatok!$A:$NN,BW$320,FALSE),LEN(VLOOKUP($A133,csapatok!$A:$NN,BW$320,FALSE))-6),'csapat-ranglista'!$A:$FP,BW$321,FALSE)/8,VLOOKUP(VLOOKUP($A133,csapatok!$A:$NN,BW$320,FALSE),'csapat-ranglista'!$A:$FP,BW$321,FALSE)/4),0)</f>
        <v>0</v>
      </c>
      <c r="BX133" s="223">
        <f>IFERROR(IF(RIGHT(VLOOKUP($A133,csapatok!$A:$NN,BX$320,FALSE),5)="Csere",VLOOKUP(LEFT(VLOOKUP($A133,csapatok!$A:$NN,BX$320,FALSE),LEN(VLOOKUP($A133,csapatok!$A:$NN,BX$320,FALSE))-6),'csapat-ranglista'!$A:$FP,BX$321,FALSE)/8,VLOOKUP(VLOOKUP($A133,csapatok!$A:$NN,BX$320,FALSE),'csapat-ranglista'!$A:$FP,BX$321,FALSE)/4),0)</f>
        <v>0</v>
      </c>
      <c r="BY133" s="223">
        <f>IFERROR(IF(RIGHT(VLOOKUP($A133,csapatok!$A:$NN,BY$320,FALSE),5)="Csere",VLOOKUP(LEFT(VLOOKUP($A133,csapatok!$A:$NN,BY$320,FALSE),LEN(VLOOKUP($A133,csapatok!$A:$NN,BY$320,FALSE))-6),'csapat-ranglista'!$A:$FP,BY$321,FALSE)/8,VLOOKUP(VLOOKUP($A133,csapatok!$A:$NN,BY$320,FALSE),'csapat-ranglista'!$A:$FP,BY$321,FALSE)/4),0)</f>
        <v>4.7246658713783383</v>
      </c>
      <c r="BZ133" s="223">
        <f>IFERROR(IF(RIGHT(VLOOKUP($A133,csapatok!$A:$NN,BZ$320,FALSE),5)="Csere",VLOOKUP(LEFT(VLOOKUP($A133,csapatok!$A:$NN,BZ$320,FALSE),LEN(VLOOKUP($A133,csapatok!$A:$NN,BZ$320,FALSE))-6),'csapat-ranglista'!$A:$FP,BZ$321,FALSE)/8,VLOOKUP(VLOOKUP($A133,csapatok!$A:$NN,BZ$320,FALSE),'csapat-ranglista'!$A:$FP,BZ$321,FALSE)/4),0)</f>
        <v>0</v>
      </c>
      <c r="CA133" s="223">
        <f>IFERROR(IF(RIGHT(VLOOKUP($A133,csapatok!$A:$NN,CA$320,FALSE),5)="Csere",VLOOKUP(LEFT(VLOOKUP($A133,csapatok!$A:$NN,CA$320,FALSE),LEN(VLOOKUP($A133,csapatok!$A:$NN,CA$320,FALSE))-6),'csapat-ranglista'!$A:$FP,CA$321,FALSE)/8,VLOOKUP(VLOOKUP($A133,csapatok!$A:$NN,CA$320,FALSE),'csapat-ranglista'!$A:$FP,CA$321,FALSE)/4),0)</f>
        <v>0</v>
      </c>
      <c r="CB133" s="223">
        <f>IFERROR(IF(RIGHT(VLOOKUP($A133,csapatok!$A:$NN,CB$320,FALSE),5)="Csere",VLOOKUP(LEFT(VLOOKUP($A133,csapatok!$A:$NN,CB$320,FALSE),LEN(VLOOKUP($A133,csapatok!$A:$NN,CB$320,FALSE))-6),'csapat-ranglista'!$A:$FP,CB$321,FALSE)/8,VLOOKUP(VLOOKUP($A133,csapatok!$A:$NN,CB$320,FALSE),'csapat-ranglista'!$A:$FP,CB$321,FALSE)/4),0)</f>
        <v>0</v>
      </c>
      <c r="CC133" s="223">
        <f>IFERROR(IF(RIGHT(VLOOKUP($A133,csapatok!$A:$NN,CC$320,FALSE),5)="Csere",VLOOKUP(LEFT(VLOOKUP($A133,csapatok!$A:$NN,CC$320,FALSE),LEN(VLOOKUP($A133,csapatok!$A:$NN,CC$320,FALSE))-6),'csapat-ranglista'!$A:$FP,CC$321,FALSE)/8,VLOOKUP(VLOOKUP($A133,csapatok!$A:$NN,CC$320,FALSE),'csapat-ranglista'!$A:$FP,CC$321,FALSE)/4),0)</f>
        <v>0</v>
      </c>
      <c r="CD133" s="223">
        <f>IFERROR(IF(RIGHT(VLOOKUP($A133,csapatok!$A:$NN,CD$320,FALSE),5)="Csere",VLOOKUP(LEFT(VLOOKUP($A133,csapatok!$A:$NN,CD$320,FALSE),LEN(VLOOKUP($A133,csapatok!$A:$NN,CD$320,FALSE))-6),'csapat-ranglista'!$A:$FP,CD$321,FALSE)/8,VLOOKUP(VLOOKUP($A133,csapatok!$A:$NN,CD$320,FALSE),'csapat-ranglista'!$A:$FP,CD$321,FALSE)/4),0)</f>
        <v>0</v>
      </c>
      <c r="CE133" s="223">
        <f>IFERROR(IF(RIGHT(VLOOKUP($A133,csapatok!$A:$NN,CE$320,FALSE),5)="Csere",VLOOKUP(LEFT(VLOOKUP($A133,csapatok!$A:$NN,CE$320,FALSE),LEN(VLOOKUP($A133,csapatok!$A:$NN,CE$320,FALSE))-6),'csapat-ranglista'!$A:$FP,CE$321,FALSE)/8,VLOOKUP(VLOOKUP($A133,csapatok!$A:$NN,CE$320,FALSE),'csapat-ranglista'!$A:$FP,CE$321,FALSE)/4),0)</f>
        <v>0</v>
      </c>
      <c r="CF133" s="223">
        <f>IFERROR(IF(RIGHT(VLOOKUP($A133,csapatok!$A:$NN,CF$320,FALSE),5)="Csere",VLOOKUP(LEFT(VLOOKUP($A133,csapatok!$A:$NN,CF$320,FALSE),LEN(VLOOKUP($A133,csapatok!$A:$NN,CF$320,FALSE))-6),'csapat-ranglista'!$A:$FP,CF$321,FALSE)/8,VLOOKUP(VLOOKUP($A133,csapatok!$A:$NN,CF$320,FALSE),'csapat-ranglista'!$A:$FP,CF$321,FALSE)/4),0)</f>
        <v>0</v>
      </c>
      <c r="CG133" s="223">
        <f>IFERROR(IF(RIGHT(VLOOKUP($A133,csapatok!$A:$NN,CG$320,FALSE),5)="Csere",VLOOKUP(LEFT(VLOOKUP($A133,csapatok!$A:$NN,CG$320,FALSE),LEN(VLOOKUP($A133,csapatok!$A:$NN,CG$320,FALSE))-6),'csapat-ranglista'!$A:$FP,CG$321,FALSE)/8,VLOOKUP(VLOOKUP($A133,csapatok!$A:$NN,CG$320,FALSE),'csapat-ranglista'!$A:$FP,CG$321,FALSE)/4),0)</f>
        <v>0</v>
      </c>
      <c r="CH133" s="223">
        <f>IFERROR(IF(RIGHT(VLOOKUP($A133,csapatok!$A:$NN,CH$320,FALSE),5)="Csere",VLOOKUP(LEFT(VLOOKUP($A133,csapatok!$A:$NN,CH$320,FALSE),LEN(VLOOKUP($A133,csapatok!$A:$NN,CH$320,FALSE))-6),'csapat-ranglista'!$A:$FP,CH$321,FALSE)/8,VLOOKUP(VLOOKUP($A133,csapatok!$A:$NN,CH$320,FALSE),'csapat-ranglista'!$A:$FP,CH$321,FALSE)/4),0)</f>
        <v>0</v>
      </c>
      <c r="CI133" s="223">
        <f>IFERROR(IF(RIGHT(VLOOKUP($A133,csapatok!$A:$NN,CI$320,FALSE),5)="Csere",VLOOKUP(LEFT(VLOOKUP($A133,csapatok!$A:$NN,CI$320,FALSE),LEN(VLOOKUP($A133,csapatok!$A:$NN,CI$320,FALSE))-6),'csapat-ranglista'!$A:$FP,CI$321,FALSE)/8,VLOOKUP(VLOOKUP($A133,csapatok!$A:$NN,CI$320,FALSE),'csapat-ranglista'!$A:$FP,CI$321,FALSE)/4),0)</f>
        <v>0</v>
      </c>
      <c r="CJ133" s="224">
        <f>versenyek!$IQ$11*IFERROR(VLOOKUP(VLOOKUP($A133,versenyek!IP:IR,3,FALSE),szabalyok!$A$16:$B$23,2,FALSE)/4,0)</f>
        <v>0</v>
      </c>
      <c r="CK133" s="224">
        <f>versenyek!$IT$11*IFERROR(VLOOKUP(VLOOKUP($A133,versenyek!IS:IU,3,FALSE),szabalyok!$A$16:$B$23,2,FALSE)/4,0)</f>
        <v>0</v>
      </c>
      <c r="CL133" s="223">
        <f>IFERROR(IF(RIGHT(VLOOKUP($A133,csapatok!$A:$NN,CL$320,FALSE),5)="Csere",VLOOKUP(LEFT(VLOOKUP($A133,csapatok!$A:$NN,CL$320,FALSE),LEN(VLOOKUP($A133,csapatok!$A:$NN,CL$320,FALSE))-6),'csapat-ranglista'!$A:$FP,CL$321,FALSE)/8,VLOOKUP(VLOOKUP($A133,csapatok!$A:$NN,CL$320,FALSE),'csapat-ranglista'!$A:$FP,CL$321,FALSE)/4),0)</f>
        <v>0</v>
      </c>
      <c r="CM133" s="223">
        <f>IFERROR(IF(RIGHT(VLOOKUP($A133,csapatok!$A:$NN,CM$320,FALSE),5)="Csere",VLOOKUP(LEFT(VLOOKUP($A133,csapatok!$A:$NN,CM$320,FALSE),LEN(VLOOKUP($A133,csapatok!$A:$NN,CM$320,FALSE))-6),'csapat-ranglista'!$A:$FP,CM$321,FALSE)/8,VLOOKUP(VLOOKUP($A133,csapatok!$A:$NN,CM$320,FALSE),'csapat-ranglista'!$A:$FP,CM$321,FALSE)/4),0)</f>
        <v>0</v>
      </c>
      <c r="CN133" s="223">
        <f>IFERROR(IF(RIGHT(VLOOKUP($A133,csapatok!$A:$NN,CN$320,FALSE),5)="Csere",VLOOKUP(LEFT(VLOOKUP($A133,csapatok!$A:$NN,CN$320,FALSE),LEN(VLOOKUP($A133,csapatok!$A:$NN,CN$320,FALSE))-6),'csapat-ranglista'!$A:$FP,CN$321,FALSE)/8,VLOOKUP(VLOOKUP($A133,csapatok!$A:$NN,CN$320,FALSE),'csapat-ranglista'!$A:$FP,CN$321,FALSE)/4),0)</f>
        <v>1.0408359702886685</v>
      </c>
      <c r="CO133" s="223">
        <f>IFERROR(IF(RIGHT(VLOOKUP($A133,csapatok!$A:$NN,CO$320,FALSE),5)="Csere",VLOOKUP(LEFT(VLOOKUP($A133,csapatok!$A:$NN,CO$320,FALSE),LEN(VLOOKUP($A133,csapatok!$A:$NN,CO$320,FALSE))-6),'csapat-ranglista'!$A:$FP,CO$321,FALSE)/8,VLOOKUP(VLOOKUP($A133,csapatok!$A:$NN,CO$320,FALSE),'csapat-ranglista'!$A:$FP,CO$321,FALSE)/4),0)</f>
        <v>0</v>
      </c>
      <c r="CP133" s="223">
        <f>IFERROR(IF(RIGHT(VLOOKUP($A133,csapatok!$A:$NN,CP$320,FALSE),5)="Csere",VLOOKUP(LEFT(VLOOKUP($A133,csapatok!$A:$NN,CP$320,FALSE),LEN(VLOOKUP($A133,csapatok!$A:$NN,CP$320,FALSE))-6),'csapat-ranglista'!$A:$FP,CP$321,FALSE)/8,VLOOKUP(VLOOKUP($A133,csapatok!$A:$NN,CP$320,FALSE),'csapat-ranglista'!$A:$FP,CP$321,FALSE)/4),0)</f>
        <v>0</v>
      </c>
      <c r="CQ133" s="223">
        <f>IFERROR(IF(RIGHT(VLOOKUP($A133,csapatok!$A:$NN,CQ$320,FALSE),5)="Csere",VLOOKUP(LEFT(VLOOKUP($A133,csapatok!$A:$NN,CQ$320,FALSE),LEN(VLOOKUP($A133,csapatok!$A:$NN,CQ$320,FALSE))-6),'csapat-ranglista'!$A:$FP,CQ$321,FALSE)/8,VLOOKUP(VLOOKUP($A133,csapatok!$A:$NN,CQ$320,FALSE),'csapat-ranglista'!$A:$FP,CQ$321,FALSE)/4),0)</f>
        <v>0</v>
      </c>
      <c r="CR133" s="223">
        <f>IFERROR(IF(RIGHT(VLOOKUP($A133,csapatok!$A:$NN,CR$320,FALSE),5)="Csere",VLOOKUP(LEFT(VLOOKUP($A133,csapatok!$A:$NN,CR$320,FALSE),LEN(VLOOKUP($A133,csapatok!$A:$NN,CR$320,FALSE))-6),'csapat-ranglista'!$A:$FP,CR$321,FALSE)/8,VLOOKUP(VLOOKUP($A133,csapatok!$A:$NN,CR$320,FALSE),'csapat-ranglista'!$A:$FP,CR$321,FALSE)/4),0)</f>
        <v>0</v>
      </c>
      <c r="CS133" s="223">
        <f>IFERROR(IF(RIGHT(VLOOKUP($A133,csapatok!$A:$NN,CS$320,FALSE),5)="Csere",VLOOKUP(LEFT(VLOOKUP($A133,csapatok!$A:$NN,CS$320,FALSE),LEN(VLOOKUP($A133,csapatok!$A:$NN,CS$320,FALSE))-6),'csapat-ranglista'!$A:$FP,CS$321,FALSE)/8,VLOOKUP(VLOOKUP($A133,csapatok!$A:$NN,CS$320,FALSE),'csapat-ranglista'!$A:$FP,CS$321,FALSE)/4),0)</f>
        <v>0</v>
      </c>
      <c r="CT133" s="223">
        <f>IFERROR(IF(RIGHT(VLOOKUP($A133,csapatok!$A:$NN,CT$320,FALSE),5)="Csere",VLOOKUP(LEFT(VLOOKUP($A133,csapatok!$A:$NN,CT$320,FALSE),LEN(VLOOKUP($A133,csapatok!$A:$NN,CT$320,FALSE))-6),'csapat-ranglista'!$A:$FP,CT$321,FALSE)/8,VLOOKUP(VLOOKUP($A133,csapatok!$A:$NN,CT$320,FALSE),'csapat-ranglista'!$A:$FP,CT$321,FALSE)/4),0)</f>
        <v>0</v>
      </c>
      <c r="CU133" s="223">
        <f>IFERROR(IF(RIGHT(VLOOKUP($A133,csapatok!$A:$NN,CU$320,FALSE),5)="Csere",VLOOKUP(LEFT(VLOOKUP($A133,csapatok!$A:$NN,CU$320,FALSE),LEN(VLOOKUP($A133,csapatok!$A:$NN,CU$320,FALSE))-6),'csapat-ranglista'!$A:$FP,CU$321,FALSE)/8,VLOOKUP(VLOOKUP($A133,csapatok!$A:$NN,CU$320,FALSE),'csapat-ranglista'!$A:$FP,CU$321,FALSE)/4),0)</f>
        <v>0</v>
      </c>
      <c r="CV133" s="223">
        <f>IFERROR(IF(RIGHT(VLOOKUP($A133,csapatok!$A:$NN,CV$320,FALSE),5)="Csere",VLOOKUP(LEFT(VLOOKUP($A133,csapatok!$A:$NN,CV$320,FALSE),LEN(VLOOKUP($A133,csapatok!$A:$NN,CV$320,FALSE))-6),'csapat-ranglista'!$A:$FP,CV$321,FALSE)/8,VLOOKUP(VLOOKUP($A133,csapatok!$A:$NN,CV$320,FALSE),'csapat-ranglista'!$A:$FP,CV$321,FALSE)/4),0)</f>
        <v>0</v>
      </c>
      <c r="CW133" s="223">
        <f>IFERROR(IF(RIGHT(VLOOKUP($A133,csapatok!$A:$NN,CW$320,FALSE),5)="Csere",VLOOKUP(LEFT(VLOOKUP($A133,csapatok!$A:$NN,CW$320,FALSE),LEN(VLOOKUP($A133,csapatok!$A:$NN,CW$320,FALSE))-6),'csapat-ranglista'!$A:$FP,CW$321,FALSE)/8,VLOOKUP(VLOOKUP($A133,csapatok!$A:$NN,CW$320,FALSE),'csapat-ranglista'!$A:$FP,CW$321,FALSE)/4),0)</f>
        <v>0</v>
      </c>
      <c r="CX133" s="223">
        <f>IFERROR(IF(RIGHT(VLOOKUP($A133,csapatok!$A:$NN,CX$320,FALSE),5)="Csere",VLOOKUP(LEFT(VLOOKUP($A133,csapatok!$A:$NN,CX$320,FALSE),LEN(VLOOKUP($A133,csapatok!$A:$NN,CX$320,FALSE))-6),'csapat-ranglista'!$A:$FP,CX$321,FALSE)/8,VLOOKUP(VLOOKUP($A133,csapatok!$A:$NN,CX$320,FALSE),'csapat-ranglista'!$A:$FP,CX$321,FALSE)/4),0)</f>
        <v>0</v>
      </c>
      <c r="CY133" s="223">
        <f>IFERROR(IF(RIGHT(VLOOKUP($A133,csapatok!$A:$NN,CY$320,FALSE),5)="Csere",VLOOKUP(LEFT(VLOOKUP($A133,csapatok!$A:$NN,CY$320,FALSE),LEN(VLOOKUP($A133,csapatok!$A:$NN,CY$320,FALSE))-6),'csapat-ranglista'!$A:$FP,CY$321,FALSE)/8,VLOOKUP(VLOOKUP($A133,csapatok!$A:$NN,CY$320,FALSE),'csapat-ranglista'!$A:$FP,CY$321,FALSE)/4),0)</f>
        <v>0</v>
      </c>
      <c r="CZ133" s="223">
        <f>IFERROR(IF(RIGHT(VLOOKUP($A133,csapatok!$A:$NN,CZ$320,FALSE),5)="Csere",VLOOKUP(LEFT(VLOOKUP($A133,csapatok!$A:$NN,CZ$320,FALSE),LEN(VLOOKUP($A133,csapatok!$A:$NN,CZ$320,FALSE))-6),'csapat-ranglista'!$A:$FP,CZ$321,FALSE)/8,VLOOKUP(VLOOKUP($A133,csapatok!$A:$NN,CZ$320,FALSE),'csapat-ranglista'!$A:$FP,CZ$321,FALSE)/4),0)</f>
        <v>0</v>
      </c>
      <c r="DA133" s="223">
        <f>IFERROR(IF(RIGHT(VLOOKUP($A133,csapatok!$A:$NN,DA$320,FALSE),5)="Csere",VLOOKUP(LEFT(VLOOKUP($A133,csapatok!$A:$NN,DA$320,FALSE),LEN(VLOOKUP($A133,csapatok!$A:$NN,DA$320,FALSE))-6),'csapat-ranglista'!$A:$FP,DA$321,FALSE)/8,VLOOKUP(VLOOKUP($A133,csapatok!$A:$NN,DA$320,FALSE),'csapat-ranglista'!$A:$FP,DA$321,FALSE)/4),0)</f>
        <v>0</v>
      </c>
      <c r="DB133" s="223">
        <f>IFERROR(IF(RIGHT(VLOOKUP($A133,csapatok!$A:$NN,DB$320,FALSE),5)="Csere",VLOOKUP(LEFT(VLOOKUP($A133,csapatok!$A:$NN,DB$320,FALSE),LEN(VLOOKUP($A133,csapatok!$A:$NN,DB$320,FALSE))-6),'csapat-ranglista'!$A:$FP,DB$321,FALSE)/8,VLOOKUP(VLOOKUP($A133,csapatok!$A:$NN,DB$320,FALSE),'csapat-ranglista'!$A:$FP,DB$321,FALSE)/4),0)</f>
        <v>0</v>
      </c>
      <c r="DC133" s="223">
        <f>IFERROR(IF(RIGHT(VLOOKUP($A133,csapatok!$A:$NN,DC$320,FALSE),5)="Csere",VLOOKUP(LEFT(VLOOKUP($A133,csapatok!$A:$NN,DC$320,FALSE),LEN(VLOOKUP($A133,csapatok!$A:$NN,DC$320,FALSE))-6),'csapat-ranglista'!$A:$FP,DC$321,FALSE)/8,VLOOKUP(VLOOKUP($A133,csapatok!$A:$NN,DC$320,FALSE),'csapat-ranglista'!$A:$FP,DC$321,FALSE)/4),0)</f>
        <v>0</v>
      </c>
      <c r="DD133" s="223">
        <f>IFERROR(IF(RIGHT(VLOOKUP($A133,csapatok!$A:$NN,DD$320,FALSE),5)="Csere",VLOOKUP(LEFT(VLOOKUP($A133,csapatok!$A:$NN,DD$320,FALSE),LEN(VLOOKUP($A133,csapatok!$A:$NN,DD$320,FALSE))-6),'csapat-ranglista'!$A:$FP,DD$321,FALSE)/8,VLOOKUP(VLOOKUP($A133,csapatok!$A:$NN,DD$320,FALSE),'csapat-ranglista'!$A:$FP,DD$321,FALSE)/4),0)</f>
        <v>0</v>
      </c>
      <c r="DE133" s="223">
        <f>IFERROR(IF(RIGHT(VLOOKUP($A133,csapatok!$A:$NN,DE$320,FALSE),5)="Csere",VLOOKUP(LEFT(VLOOKUP($A133,csapatok!$A:$NN,DE$320,FALSE),LEN(VLOOKUP($A133,csapatok!$A:$NN,DE$320,FALSE))-6),'csapat-ranglista'!$A:$FP,DE$321,FALSE)/8,VLOOKUP(VLOOKUP($A133,csapatok!$A:$NN,DE$320,FALSE),'csapat-ranglista'!$A:$FP,DE$321,FALSE)/4),0)</f>
        <v>0</v>
      </c>
      <c r="DF133" s="223">
        <f>IFERROR(IF(RIGHT(VLOOKUP($A133,csapatok!$A:$NN,DF$320,FALSE),5)="Csere",VLOOKUP(LEFT(VLOOKUP($A133,csapatok!$A:$NN,DF$320,FALSE),LEN(VLOOKUP($A133,csapatok!$A:$NN,DF$320,FALSE))-6),'csapat-ranglista'!$A:$FP,DF$321,FALSE)/8,VLOOKUP(VLOOKUP($A133,csapatok!$A:$NN,DF$320,FALSE),'csapat-ranglista'!$A:$FP,DF$321,FALSE)/4),0)</f>
        <v>0</v>
      </c>
      <c r="DG133" s="223">
        <f>IFERROR(IF(RIGHT(VLOOKUP($A133,csapatok!$A:$NN,DG$320,FALSE),5)="Csere",VLOOKUP(LEFT(VLOOKUP($A133,csapatok!$A:$NN,DG$320,FALSE),LEN(VLOOKUP($A133,csapatok!$A:$NN,DG$320,FALSE))-6),'csapat-ranglista'!$A:$FP,DG$321,FALSE)/8,VLOOKUP(VLOOKUP($A133,csapatok!$A:$NN,DG$320,FALSE),'csapat-ranglista'!$A:$FP,DG$321,FALSE)/4),0)</f>
        <v>0</v>
      </c>
      <c r="DH133" s="223">
        <f>IFERROR(IF(RIGHT(VLOOKUP($A133,csapatok!$A:$NN,DH$320,FALSE),5)="Csere",VLOOKUP(LEFT(VLOOKUP($A133,csapatok!$A:$NN,DH$320,FALSE),LEN(VLOOKUP($A133,csapatok!$A:$NN,DH$320,FALSE))-6),'csapat-ranglista'!$A:$FP,DH$321,FALSE)/8,VLOOKUP(VLOOKUP($A133,csapatok!$A:$NN,DH$320,FALSE),'csapat-ranglista'!$A:$FP,DH$321,FALSE)/4),0)</f>
        <v>10.732822342897867</v>
      </c>
      <c r="DI133" s="223">
        <f>IFERROR(IF(RIGHT(VLOOKUP($A133,csapatok!$A:$NN,DI$320,FALSE),5)="Csere",VLOOKUP(LEFT(VLOOKUP($A133,csapatok!$A:$NN,DI$320,FALSE),LEN(VLOOKUP($A133,csapatok!$A:$NN,DI$320,FALSE))-6),'csapat-ranglista'!$A:$FP,DI$321,FALSE)/8,VLOOKUP(VLOOKUP($A133,csapatok!$A:$NN,DI$320,FALSE),'csapat-ranglista'!$A:$FP,DI$321,FALSE)/4),0)</f>
        <v>0</v>
      </c>
      <c r="DJ133" s="223">
        <f>IFERROR(IF(RIGHT(VLOOKUP($A133,csapatok!$A:$NN,DJ$320,FALSE),5)="Csere",VLOOKUP(LEFT(VLOOKUP($A133,csapatok!$A:$NN,DJ$320,FALSE),LEN(VLOOKUP($A133,csapatok!$A:$NN,DJ$320,FALSE))-6),'csapat-ranglista'!$A:$FP,DJ$321,FALSE)/8,VLOOKUP(VLOOKUP($A133,csapatok!$A:$NN,DJ$320,FALSE),'csapat-ranglista'!$A:$FP,DJ$321,FALSE)/4),0)</f>
        <v>0</v>
      </c>
      <c r="DK133" s="223">
        <f>IFERROR(IF(RIGHT(VLOOKUP($A133,csapatok!$A:$NN,DK$320,FALSE),5)="Csere",VLOOKUP(LEFT(VLOOKUP($A133,csapatok!$A:$NN,DK$320,FALSE),LEN(VLOOKUP($A133,csapatok!$A:$NN,DK$320,FALSE))-6),'csapat-ranglista'!$A:$FP,DK$321,FALSE)/8,VLOOKUP(VLOOKUP($A133,csapatok!$A:$NN,DK$320,FALSE),'csapat-ranglista'!$A:$FP,DK$321,FALSE)/4),0)</f>
        <v>0</v>
      </c>
      <c r="DL133" s="223">
        <f>IFERROR(IF(RIGHT(VLOOKUP($A133,csapatok!$A:$NN,DL$320,FALSE),5)="Csere",VLOOKUP(LEFT(VLOOKUP($A133,csapatok!$A:$NN,DL$320,FALSE),LEN(VLOOKUP($A133,csapatok!$A:$NN,DL$320,FALSE))-6),'csapat-ranglista'!$A:$FP,DL$321,FALSE)/8,VLOOKUP(VLOOKUP($A133,csapatok!$A:$NN,DL$320,FALSE),'csapat-ranglista'!$A:$FP,DL$321,FALSE)/4),0)</f>
        <v>0</v>
      </c>
      <c r="DM133" s="223">
        <f>IFERROR(IF(RIGHT(VLOOKUP($A133,csapatok!$A:$NN,DM$320,FALSE),5)="Csere",VLOOKUP(LEFT(VLOOKUP($A133,csapatok!$A:$NN,DM$320,FALSE),LEN(VLOOKUP($A133,csapatok!$A:$NN,DM$320,FALSE))-6),'csapat-ranglista'!$A:$FP,DM$321,FALSE)/8,VLOOKUP(VLOOKUP($A133,csapatok!$A:$NN,DM$320,FALSE),'csapat-ranglista'!$A:$FP,DM$321,FALSE)/4),0)</f>
        <v>0</v>
      </c>
      <c r="DN133" s="223">
        <f>IFERROR(IF(RIGHT(VLOOKUP($A133,csapatok!$A:$NN,DN$320,FALSE),5)="Csere",VLOOKUP(LEFT(VLOOKUP($A133,csapatok!$A:$NN,DN$320,FALSE),LEN(VLOOKUP($A133,csapatok!$A:$NN,DN$320,FALSE))-6),'csapat-ranglista'!$A:$FP,DN$321,FALSE)/8,VLOOKUP(VLOOKUP($A133,csapatok!$A:$NN,DN$320,FALSE),'csapat-ranglista'!$A:$FP,DN$321,FALSE)/4),0)</f>
        <v>0</v>
      </c>
      <c r="DO133" s="224">
        <f>versenyek!$MF$11*IFERROR(VLOOKUP(VLOOKUP($A133,versenyek!ME:MG,3,FALSE),szabalyok!$A$16:$B$23,2,FALSE)/4,0)</f>
        <v>0</v>
      </c>
      <c r="DP133" s="224">
        <f>versenyek!$MI$11*IFERROR(VLOOKUP(VLOOKUP($A133,versenyek!MH:MJ,3,FALSE),szabalyok!$A$16:$B$23,2,FALSE)/4,0)</f>
        <v>0</v>
      </c>
      <c r="DQ133" s="223">
        <f>IFERROR(IF(RIGHT(VLOOKUP($A133,csapatok!$A:$NN,DQ$320,FALSE),5)="Csere",VLOOKUP(LEFT(VLOOKUP($A133,csapatok!$A:$NN,DQ$320,FALSE),LEN(VLOOKUP($A133,csapatok!$A:$NN,DQ$320,FALSE))-6),'csapat-ranglista'!$A:$FP,DQ$321,FALSE)/8,VLOOKUP(VLOOKUP($A133,csapatok!$A:$NN,DQ$320,FALSE),'csapat-ranglista'!$A:$FP,DQ$321,FALSE)/4),0)</f>
        <v>0</v>
      </c>
      <c r="DR133" s="223">
        <f>IFERROR(IF(RIGHT(VLOOKUP($A133,csapatok!$A:$NN,DR$320,FALSE),5)="Csere",VLOOKUP(LEFT(VLOOKUP($A133,csapatok!$A:$NN,DR$320,FALSE),LEN(VLOOKUP($A133,csapatok!$A:$NN,DR$320,FALSE))-6),'csapat-ranglista'!$A:$FP,DR$321,FALSE)/8,VLOOKUP(VLOOKUP($A133,csapatok!$A:$NN,DR$320,FALSE),'csapat-ranglista'!$A:$FP,DR$321,FALSE)/4),0)</f>
        <v>0</v>
      </c>
      <c r="DS133" s="223">
        <f>IFERROR(IF(RIGHT(VLOOKUP($A133,csapatok!$A:$NN,DS$320,FALSE),5)="Csere",VLOOKUP(LEFT(VLOOKUP($A133,csapatok!$A:$NN,DS$320,FALSE),LEN(VLOOKUP($A133,csapatok!$A:$NN,DS$320,FALSE))-6),'csapat-ranglista'!$A:$FP,DS$321,FALSE)/8,VLOOKUP(VLOOKUP($A133,csapatok!$A:$NN,DS$320,FALSE),'csapat-ranglista'!$A:$FP,DS$321,FALSE)/4),0)</f>
        <v>0</v>
      </c>
      <c r="DT133" s="223">
        <f>IFERROR(IF(RIGHT(VLOOKUP($A133,csapatok!$A:$NN,DT$320,FALSE),5)="Csere",VLOOKUP(LEFT(VLOOKUP($A133,csapatok!$A:$NN,DT$320,FALSE),LEN(VLOOKUP($A133,csapatok!$A:$NN,DT$320,FALSE))-6),'csapat-ranglista'!$A:$FP,DT$321,FALSE)/8,VLOOKUP(VLOOKUP($A133,csapatok!$A:$NN,DT$320,FALSE),'csapat-ranglista'!$A:$FP,DT$321,FALSE)/4),0)</f>
        <v>0</v>
      </c>
      <c r="DU133" s="223">
        <f>IFERROR(IF(RIGHT(VLOOKUP($A133,csapatok!$A:$NN,DU$320,FALSE),5)="Csere",VLOOKUP(LEFT(VLOOKUP($A133,csapatok!$A:$NN,DU$320,FALSE),LEN(VLOOKUP($A133,csapatok!$A:$NN,DU$320,FALSE))-6),'csapat-ranglista'!$A:$FP,DU$321,FALSE)/8,VLOOKUP(VLOOKUP($A133,csapatok!$A:$NN,DU$320,FALSE),'csapat-ranglista'!$A:$FP,DU$321,FALSE)/4),0)</f>
        <v>0</v>
      </c>
      <c r="DV133" s="223">
        <f>IFERROR(IF(RIGHT(VLOOKUP($A133,csapatok!$A:$NN,DV$320,FALSE),5)="Csere",VLOOKUP(LEFT(VLOOKUP($A133,csapatok!$A:$NN,DV$320,FALSE),LEN(VLOOKUP($A133,csapatok!$A:$NN,DV$320,FALSE))-6),'csapat-ranglista'!$A:$FP,DV$321,FALSE)/8,VLOOKUP(VLOOKUP($A133,csapatok!$A:$NN,DV$320,FALSE),'csapat-ranglista'!$A:$FP,DV$321,FALSE)/4),0)</f>
        <v>0</v>
      </c>
      <c r="DW133" s="223">
        <f>IFERROR(IF(RIGHT(VLOOKUP($A133,csapatok!$A:$NN,DW$320,FALSE),5)="Csere",VLOOKUP(LEFT(VLOOKUP($A133,csapatok!$A:$NN,DW$320,FALSE),LEN(VLOOKUP($A133,csapatok!$A:$NN,DW$320,FALSE))-6),'csapat-ranglista'!$A:$FP,DW$321,FALSE)/8,VLOOKUP(VLOOKUP($A133,csapatok!$A:$NN,DW$320,FALSE),'csapat-ranglista'!$A:$FP,DW$321,FALSE)/4),0)</f>
        <v>0</v>
      </c>
      <c r="DX133" s="223">
        <f>IFERROR(IF(RIGHT(VLOOKUP($A133,csapatok!$A:$NN,DX$320,FALSE),5)="Csere",VLOOKUP(LEFT(VLOOKUP($A133,csapatok!$A:$NN,DX$320,FALSE),LEN(VLOOKUP($A133,csapatok!$A:$NN,DX$320,FALSE))-6),'csapat-ranglista'!$A:$FP,DX$321,FALSE)/8,VLOOKUP(VLOOKUP($A133,csapatok!$A:$NN,DX$320,FALSE),'csapat-ranglista'!$A:$FP,DX$321,FALSE)/4),0)</f>
        <v>0</v>
      </c>
      <c r="DY133" s="223">
        <f>IFERROR(IF(RIGHT(VLOOKUP($A133,csapatok!$A:$NN,DY$320,FALSE),5)="Csere",VLOOKUP(LEFT(VLOOKUP($A133,csapatok!$A:$NN,DY$320,FALSE),LEN(VLOOKUP($A133,csapatok!$A:$NN,DY$320,FALSE))-6),'csapat-ranglista'!$A:$FP,DY$321,FALSE)/8,VLOOKUP(VLOOKUP($A133,csapatok!$A:$NN,DY$320,FALSE),'csapat-ranglista'!$A:$FP,DY$321,FALSE)/4),0)</f>
        <v>0</v>
      </c>
      <c r="DZ133" s="223">
        <f>IFERROR(IF(RIGHT(VLOOKUP($A133,csapatok!$A:$NN,DZ$320,FALSE),5)="Csere",VLOOKUP(LEFT(VLOOKUP($A133,csapatok!$A:$NN,DZ$320,FALSE),LEN(VLOOKUP($A133,csapatok!$A:$NN,DZ$320,FALSE))-6),'csapat-ranglista'!$A:$FP,DZ$321,FALSE)/8,VLOOKUP(VLOOKUP($A133,csapatok!$A:$NN,DZ$320,FALSE),'csapat-ranglista'!$A:$FP,DZ$321,FALSE)/4),0)</f>
        <v>0</v>
      </c>
      <c r="EA133" s="223">
        <f>IFERROR(IF(RIGHT(VLOOKUP($A133,csapatok!$A:$NN,EA$320,FALSE),5)="Csere",VLOOKUP(LEFT(VLOOKUP($A133,csapatok!$A:$NN,EA$320,FALSE),LEN(VLOOKUP($A133,csapatok!$A:$NN,EA$320,FALSE))-6),'csapat-ranglista'!$A:$FP,EA$321,FALSE)/8,VLOOKUP(VLOOKUP($A133,csapatok!$A:$NN,EA$320,FALSE),'csapat-ranglista'!$A:$FP,EA$321,FALSE)/4),0)</f>
        <v>0</v>
      </c>
      <c r="EB133" s="223">
        <f>IFERROR(IF(RIGHT(VLOOKUP($A133,csapatok!$A:$NN,EB$320,FALSE),5)="Csere",VLOOKUP(LEFT(VLOOKUP($A133,csapatok!$A:$NN,EB$320,FALSE),LEN(VLOOKUP($A133,csapatok!$A:$NN,EB$320,FALSE))-6),'csapat-ranglista'!$A:$FP,EB$321,FALSE)/8,VLOOKUP(VLOOKUP($A133,csapatok!$A:$NN,EB$320,FALSE),'csapat-ranglista'!$A:$FP,EB$321,FALSE)/4),0)</f>
        <v>0</v>
      </c>
      <c r="EC133" s="223">
        <f>IFERROR(IF(RIGHT(VLOOKUP($A133,csapatok!$A:$NN,EC$320,FALSE),5)="Csere",VLOOKUP(LEFT(VLOOKUP($A133,csapatok!$A:$NN,EC$320,FALSE),LEN(VLOOKUP($A133,csapatok!$A:$NN,EC$320,FALSE))-6),'csapat-ranglista'!$A:$FP,EC$321,FALSE)/8,VLOOKUP(VLOOKUP($A133,csapatok!$A:$NN,EC$320,FALSE),'csapat-ranglista'!$A:$FP,EC$321,FALSE)/4),0)</f>
        <v>0</v>
      </c>
      <c r="ED133" s="223">
        <f>IFERROR(IF(RIGHT(VLOOKUP($A133,csapatok!$A:$NN,ED$320,FALSE),5)="Csere",VLOOKUP(LEFT(VLOOKUP($A133,csapatok!$A:$NN,ED$320,FALSE),LEN(VLOOKUP($A133,csapatok!$A:$NN,ED$320,FALSE))-6),'csapat-ranglista'!$A:$FP,ED$321,FALSE)/8,VLOOKUP(VLOOKUP($A133,csapatok!$A:$NN,ED$320,FALSE),'csapat-ranglista'!$A:$FP,ED$321,FALSE)/4),0)</f>
        <v>0</v>
      </c>
      <c r="EE133" s="223">
        <f>IFERROR(IF(RIGHT(VLOOKUP($A133,csapatok!$A:$NN,EE$320,FALSE),5)="Csere",VLOOKUP(LEFT(VLOOKUP($A133,csapatok!$A:$NN,EE$320,FALSE),LEN(VLOOKUP($A133,csapatok!$A:$NN,EE$320,FALSE))-6),'csapat-ranglista'!$A:$FP,EE$321,FALSE)/8,VLOOKUP(VLOOKUP($A133,csapatok!$A:$NN,EE$320,FALSE),'csapat-ranglista'!$A:$FP,EE$321,FALSE)/4),0)</f>
        <v>0</v>
      </c>
      <c r="EF133" s="223">
        <f>IFERROR(IF(RIGHT(VLOOKUP($A133,csapatok!$A:$NN,EF$320,FALSE),5)="Csere",VLOOKUP(LEFT(VLOOKUP($A133,csapatok!$A:$NN,EF$320,FALSE),LEN(VLOOKUP($A133,csapatok!$A:$NN,EF$320,FALSE))-6),'csapat-ranglista'!$A:$FP,EF$321,FALSE)/8,VLOOKUP(VLOOKUP($A133,csapatok!$A:$NN,EF$320,FALSE),'csapat-ranglista'!$A:$FP,EF$321,FALSE)/4),0)</f>
        <v>0</v>
      </c>
      <c r="EG133" s="223">
        <f>IFERROR(IF(RIGHT(VLOOKUP($A133,csapatok!$A:$NN,EG$320,FALSE),5)="Csere",VLOOKUP(LEFT(VLOOKUP($A133,csapatok!$A:$NN,EG$320,FALSE),LEN(VLOOKUP($A133,csapatok!$A:$NN,EG$320,FALSE))-6),'csapat-ranglista'!$A:$FP,EG$321,FALSE)/8,VLOOKUP(VLOOKUP($A133,csapatok!$A:$NN,EG$320,FALSE),'csapat-ranglista'!$A:$FP,EG$321,FALSE)/4),0)</f>
        <v>0</v>
      </c>
      <c r="EH133" s="223">
        <f>IFERROR(IF(RIGHT(VLOOKUP($A133,csapatok!$A:$NN,EH$320,FALSE),5)="Csere",VLOOKUP(LEFT(VLOOKUP($A133,csapatok!$A:$NN,EH$320,FALSE),LEN(VLOOKUP($A133,csapatok!$A:$NN,EH$320,FALSE))-6),'csapat-ranglista'!$A:$FP,EH$321,FALSE)/8,VLOOKUP(VLOOKUP($A133,csapatok!$A:$NN,EH$320,FALSE),'csapat-ranglista'!$A:$FP,EH$321,FALSE)/4),0)</f>
        <v>0</v>
      </c>
      <c r="EI133" s="223">
        <f>IFERROR(IF(RIGHT(VLOOKUP($A133,csapatok!$A:$NN,EI$320,FALSE),5)="Csere",VLOOKUP(LEFT(VLOOKUP($A133,csapatok!$A:$NN,EI$320,FALSE),LEN(VLOOKUP($A133,csapatok!$A:$NN,EI$320,FALSE))-6),'csapat-ranglista'!$A:$FP,EI$321,FALSE)/8,VLOOKUP(VLOOKUP($A133,csapatok!$A:$NN,EI$320,FALSE),'csapat-ranglista'!$A:$FP,EI$321,FALSE)/4),0)</f>
        <v>0</v>
      </c>
      <c r="EJ133" s="223">
        <f>IFERROR(IF(RIGHT(VLOOKUP($A133,csapatok!$A:$NN,EJ$320,FALSE),5)="Csere",VLOOKUP(LEFT(VLOOKUP($A133,csapatok!$A:$NN,EJ$320,FALSE),LEN(VLOOKUP($A133,csapatok!$A:$NN,EJ$320,FALSE))-6),'csapat-ranglista'!$A:$FP,EJ$321,FALSE)/8,VLOOKUP(VLOOKUP($A133,csapatok!$A:$NN,EJ$320,FALSE),'csapat-ranglista'!$A:$FP,EJ$321,FALSE)/4),0)</f>
        <v>0</v>
      </c>
      <c r="EK133" s="223">
        <f>IFERROR(IF(RIGHT(VLOOKUP($A133,csapatok!$A:$NN,EK$320,FALSE),5)="Csere",VLOOKUP(LEFT(VLOOKUP($A133,csapatok!$A:$NN,EK$320,FALSE),LEN(VLOOKUP($A133,csapatok!$A:$NN,EK$320,FALSE))-6),'csapat-ranglista'!$A:$FP,EK$321,FALSE)/8,VLOOKUP(VLOOKUP($A133,csapatok!$A:$NN,EK$320,FALSE),'csapat-ranglista'!$A:$FP,EK$321,FALSE)/4),0)</f>
        <v>0</v>
      </c>
      <c r="EL133" s="223">
        <f>IFERROR(IF(RIGHT(VLOOKUP($A133,csapatok!$A:$NN,EL$320,FALSE),5)="Csere",VLOOKUP(LEFT(VLOOKUP($A133,csapatok!$A:$NN,EL$320,FALSE),LEN(VLOOKUP($A133,csapatok!$A:$NN,EL$320,FALSE))-6),'csapat-ranglista'!$A:$FP,EL$321,FALSE)/8,VLOOKUP(VLOOKUP($A133,csapatok!$A:$NN,EL$320,FALSE),'csapat-ranglista'!$A:$FP,EL$321,FALSE)/4),0)</f>
        <v>0</v>
      </c>
      <c r="EM133" s="223">
        <f>IFERROR(IF(RIGHT(VLOOKUP($A133,csapatok!$A:$NN,EM$320,FALSE),5)="Csere",VLOOKUP(LEFT(VLOOKUP($A133,csapatok!$A:$NN,EM$320,FALSE),LEN(VLOOKUP($A133,csapatok!$A:$NN,EM$320,FALSE))-6),'csapat-ranglista'!$A:$FP,EM$321,FALSE)/8,VLOOKUP(VLOOKUP($A133,csapatok!$A:$NN,EM$320,FALSE),'csapat-ranglista'!$A:$FP,EM$321,FALSE)/4),0)</f>
        <v>0</v>
      </c>
      <c r="EN133" s="223">
        <f>IFERROR(IF(RIGHT(VLOOKUP($A133,csapatok!$A:$NN,EN$320,FALSE),5)="Csere",VLOOKUP(LEFT(VLOOKUP($A133,csapatok!$A:$NN,EN$320,FALSE),LEN(VLOOKUP($A133,csapatok!$A:$NN,EN$320,FALSE))-6),'csapat-ranglista'!$A:$FP,EN$321,FALSE)/8,VLOOKUP(VLOOKUP($A133,csapatok!$A:$NN,EN$320,FALSE),'csapat-ranglista'!$A:$FP,EN$321,FALSE)/4),0)</f>
        <v>0</v>
      </c>
      <c r="EO133" s="223">
        <f>IFERROR(IF(RIGHT(VLOOKUP($A133,csapatok!$A:$NN,EO$320,FALSE),5)="Csere",VLOOKUP(LEFT(VLOOKUP($A133,csapatok!$A:$NN,EO$320,FALSE),LEN(VLOOKUP($A133,csapatok!$A:$NN,EO$320,FALSE))-6),'csapat-ranglista'!$A:$FP,EO$321,FALSE)/8,VLOOKUP(VLOOKUP($A133,csapatok!$A:$NN,EO$320,FALSE),'csapat-ranglista'!$A:$FP,EO$321,FALSE)/4),0)</f>
        <v>0</v>
      </c>
      <c r="EP133" s="223">
        <f>IFERROR(IF(RIGHT(VLOOKUP($A133,csapatok!$A:$NN,EP$320,FALSE),5)="Csere",VLOOKUP(LEFT(VLOOKUP($A133,csapatok!$A:$NN,EP$320,FALSE),LEN(VLOOKUP($A133,csapatok!$A:$NN,EP$320,FALSE))-6),'csapat-ranglista'!$A:$FP,EP$321,FALSE)/8,VLOOKUP(VLOOKUP($A133,csapatok!$A:$NN,EP$320,FALSE),'csapat-ranglista'!$A:$FP,EP$321,FALSE)/4),0)</f>
        <v>0</v>
      </c>
      <c r="EQ133" s="223">
        <f>IFERROR(IF(RIGHT(VLOOKUP($A133,csapatok!$A:$NN,EQ$320,FALSE),5)="Csere",VLOOKUP(LEFT(VLOOKUP($A133,csapatok!$A:$NN,EQ$320,FALSE),LEN(VLOOKUP($A133,csapatok!$A:$NN,EQ$320,FALSE))-6),'csapat-ranglista'!$A:$FP,EQ$321,FALSE)/8,VLOOKUP(VLOOKUP($A133,csapatok!$A:$NN,EQ$320,FALSE),'csapat-ranglista'!$A:$FP,EQ$321,FALSE)/4),0)</f>
        <v>0</v>
      </c>
      <c r="ER133" s="223">
        <f>IFERROR(IF(RIGHT(VLOOKUP($A133,csapatok!$A:$NN,ER$320,FALSE),5)="Csere",VLOOKUP(LEFT(VLOOKUP($A133,csapatok!$A:$NN,ER$320,FALSE),LEN(VLOOKUP($A133,csapatok!$A:$NN,ER$320,FALSE))-6),'csapat-ranglista'!$A:$FP,ER$321,FALSE)/8,VLOOKUP(VLOOKUP($A133,csapatok!$A:$NN,ER$320,FALSE),'csapat-ranglista'!$A:$FP,ER$321,FALSE)/4),0)</f>
        <v>0</v>
      </c>
      <c r="ES133" s="223">
        <f>IFERROR(IF(RIGHT(VLOOKUP($A133,csapatok!$A:$NN,ES$320,FALSE),5)="Csere",VLOOKUP(LEFT(VLOOKUP($A133,csapatok!$A:$NN,ES$320,FALSE),LEN(VLOOKUP($A133,csapatok!$A:$NN,ES$320,FALSE))-6),'csapat-ranglista'!$A:$FP,ES$321,FALSE)/8,VLOOKUP(VLOOKUP($A133,csapatok!$A:$NN,ES$320,FALSE),'csapat-ranglista'!$A:$FP,ES$321,FALSE)/4),0)</f>
        <v>0</v>
      </c>
      <c r="ET133" s="223">
        <f>IFERROR(IF(RIGHT(VLOOKUP($A133,csapatok!$A:$NN,ET$320,FALSE),5)="Csere",VLOOKUP(LEFT(VLOOKUP($A133,csapatok!$A:$NN,ET$320,FALSE),LEN(VLOOKUP($A133,csapatok!$A:$NN,ET$320,FALSE))-6),'csapat-ranglista'!$A:$FP,ET$321,FALSE)/8,VLOOKUP(VLOOKUP($A133,csapatok!$A:$NN,ET$320,FALSE),'csapat-ranglista'!$A:$FP,ET$321,FALSE)/4),0)</f>
        <v>0</v>
      </c>
      <c r="EU133" s="223">
        <f>IFERROR(IF(RIGHT(VLOOKUP($A133,csapatok!$A:$NN,EU$320,FALSE),5)="Csere",VLOOKUP(LEFT(VLOOKUP($A133,csapatok!$A:$NN,EU$320,FALSE),LEN(VLOOKUP($A133,csapatok!$A:$NN,EU$320,FALSE))-6),'csapat-ranglista'!$A:$FP,EU$321,FALSE)/8,VLOOKUP(VLOOKUP($A133,csapatok!$A:$NN,EU$320,FALSE),'csapat-ranglista'!$A:$FP,EU$321,FALSE)/4),0)</f>
        <v>0</v>
      </c>
      <c r="EV133" s="223">
        <f>IFERROR(IF(RIGHT(VLOOKUP($A133,csapatok!$A:$NN,EV$320,FALSE),5)="Csere",VLOOKUP(LEFT(VLOOKUP($A133,csapatok!$A:$NN,EV$320,FALSE),LEN(VLOOKUP($A133,csapatok!$A:$NN,EV$320,FALSE))-6),'csapat-ranglista'!$A:$FP,EV$321,FALSE)/8,VLOOKUP(VLOOKUP($A133,csapatok!$A:$NN,EV$320,FALSE),'csapat-ranglista'!$A:$FP,EV$321,FALSE)/4),0)</f>
        <v>0</v>
      </c>
      <c r="EW133" s="223">
        <f>IFERROR(IF(RIGHT(VLOOKUP($A133,csapatok!$A:$NN,EW$320,FALSE),5)="Csere",VLOOKUP(LEFT(VLOOKUP($A133,csapatok!$A:$NN,EW$320,FALSE),LEN(VLOOKUP($A133,csapatok!$A:$NN,EW$320,FALSE))-6),'csapat-ranglista'!$A:$FP,EW$321,FALSE)/8,VLOOKUP(VLOOKUP($A133,csapatok!$A:$NN,EW$320,FALSE),'csapat-ranglista'!$A:$FP,EW$321,FALSE)/4),0)</f>
        <v>0</v>
      </c>
      <c r="EX133" s="223">
        <f>IFERROR(IF(RIGHT(VLOOKUP($A133,csapatok!$A:$NN,EX$320,FALSE),5)="Csere",VLOOKUP(LEFT(VLOOKUP($A133,csapatok!$A:$NN,EX$320,FALSE),LEN(VLOOKUP($A133,csapatok!$A:$NN,EX$320,FALSE))-6),'csapat-ranglista'!$A:$FP,EX$321,FALSE)/8,VLOOKUP(VLOOKUP($A133,csapatok!$A:$NN,EX$320,FALSE),'csapat-ranglista'!$A:$FP,EX$321,FALSE)/4),0)</f>
        <v>0</v>
      </c>
      <c r="EY133" s="223">
        <f>IFERROR(IF(RIGHT(VLOOKUP($A133,csapatok!$A:$NN,EY$320,FALSE),5)="Csere",VLOOKUP(LEFT(VLOOKUP($A133,csapatok!$A:$NN,EY$320,FALSE),LEN(VLOOKUP($A133,csapatok!$A:$NN,EY$320,FALSE))-6),'csapat-ranglista'!$A:$FP,EY$321,FALSE)/8,VLOOKUP(VLOOKUP($A133,csapatok!$A:$NN,EY$320,FALSE),'csapat-ranglista'!$A:$FP,EY$321,FALSE)/4),0)</f>
        <v>0</v>
      </c>
      <c r="EZ133" s="223">
        <f>IFERROR(IF(RIGHT(VLOOKUP($A133,csapatok!$A:$NN,EZ$320,FALSE),5)="Csere",VLOOKUP(LEFT(VLOOKUP($A133,csapatok!$A:$NN,EZ$320,FALSE),LEN(VLOOKUP($A133,csapatok!$A:$NN,EZ$320,FALSE))-6),'csapat-ranglista'!$A:$FP,EZ$321,FALSE)/8,VLOOKUP(VLOOKUP($A133,csapatok!$A:$NN,EZ$320,FALSE),'csapat-ranglista'!$A:$FP,EZ$321,FALSE)/4),0)</f>
        <v>0</v>
      </c>
      <c r="FA133" s="223">
        <f>IFERROR(IF(RIGHT(VLOOKUP($A133,csapatok!$A:$NN,FA$320,FALSE),5)="Csere",VLOOKUP(LEFT(VLOOKUP($A133,csapatok!$A:$NN,FA$320,FALSE),LEN(VLOOKUP($A133,csapatok!$A:$NN,FA$320,FALSE))-6),'csapat-ranglista'!$A:$FP,FA$321,FALSE)/8,VLOOKUP(VLOOKUP($A133,csapatok!$A:$NN,FA$320,FALSE),'csapat-ranglista'!$A:$FP,FA$321,FALSE)/4),0)</f>
        <v>0</v>
      </c>
      <c r="FB133" s="223">
        <f>IFERROR(IF(RIGHT(VLOOKUP($A133,csapatok!$A:$NN,FB$320,FALSE),5)="Csere",VLOOKUP(LEFT(VLOOKUP($A133,csapatok!$A:$NN,FB$320,FALSE),LEN(VLOOKUP($A133,csapatok!$A:$NN,FB$320,FALSE))-6),'csapat-ranglista'!$A:$FP,FB$321,FALSE)/8,VLOOKUP(VLOOKUP($A133,csapatok!$A:$NN,FB$320,FALSE),'csapat-ranglista'!$A:$FP,FB$321,FALSE)/4),0)</f>
        <v>0</v>
      </c>
      <c r="FC133" s="223">
        <f>IFERROR(IF(RIGHT(VLOOKUP($A133,csapatok!$A:$NN,FC$320,FALSE),5)="Csere",VLOOKUP(LEFT(VLOOKUP($A133,csapatok!$A:$NN,FC$320,FALSE),LEN(VLOOKUP($A133,csapatok!$A:$NN,FC$320,FALSE))-6),'csapat-ranglista'!$A:$FP,FC$321,FALSE)/8,VLOOKUP(VLOOKUP($A133,csapatok!$A:$NN,FC$320,FALSE),'csapat-ranglista'!$A:$FP,FC$321,FALSE)/4),0)</f>
        <v>0</v>
      </c>
      <c r="FD133" s="224">
        <f>versenyek!$QY$11*IFERROR(VLOOKUP(VLOOKUP($A133,versenyek!QX:QZ,3,FALSE),szabalyok!$A$16:$B$23,2,FALSE)/4,0)</f>
        <v>0</v>
      </c>
      <c r="FE133" s="224">
        <f>versenyek!$RB$11*IFERROR(VLOOKUP(VLOOKUP($A133,versenyek!RA:RC,3,FALSE),szabalyok!$A$16:$B$23,2,FALSE)/4,0)</f>
        <v>0</v>
      </c>
      <c r="FF133" s="223">
        <f>IFERROR(IF(RIGHT(VLOOKUP($A133,csapatok!$A:$NN,FF$320,FALSE),5)="Csere",VLOOKUP(LEFT(VLOOKUP($A133,csapatok!$A:$NN,FF$320,FALSE),LEN(VLOOKUP($A133,csapatok!$A:$NN,FF$320,FALSE))-6),'csapat-ranglista'!$A:$FP,FF$321,FALSE)/8,VLOOKUP(VLOOKUP($A133,csapatok!$A:$NN,FF$320,FALSE),'csapat-ranglista'!$A:$FP,FF$321,FALSE)/4),0)</f>
        <v>0</v>
      </c>
      <c r="FG133" s="223">
        <f>IFERROR(IF(RIGHT(VLOOKUP($A133,csapatok!$A:$NN,FG$320,FALSE),5)="Csere",VLOOKUP(LEFT(VLOOKUP($A133,csapatok!$A:$NN,FG$320,FALSE),LEN(VLOOKUP($A133,csapatok!$A:$NN,FG$320,FALSE))-6),'csapat-ranglista'!$A:$FP,FG$321,FALSE)/8,VLOOKUP(VLOOKUP($A133,csapatok!$A:$NN,FG$320,FALSE),'csapat-ranglista'!$A:$FP,FG$321,FALSE)/4),0)</f>
        <v>0</v>
      </c>
      <c r="FH133" s="223">
        <f>IFERROR(IF(RIGHT(VLOOKUP($A133,csapatok!$A:$NN,FH$320,FALSE),5)="Csere",VLOOKUP(LEFT(VLOOKUP($A133,csapatok!$A:$NN,FH$320,FALSE),LEN(VLOOKUP($A133,csapatok!$A:$NN,FH$320,FALSE))-6),'csapat-ranglista'!$A:$FP,FH$321,FALSE)/8,VLOOKUP(VLOOKUP($A133,csapatok!$A:$NN,FH$320,FALSE),'csapat-ranglista'!$A:$FP,FH$321,FALSE)/4),0)</f>
        <v>0</v>
      </c>
      <c r="FI133" s="223">
        <f>IFERROR(IF(RIGHT(VLOOKUP($A133,csapatok!$A:$NN,FI$320,FALSE),5)="Csere",VLOOKUP(LEFT(VLOOKUP($A133,csapatok!$A:$NN,FI$320,FALSE),LEN(VLOOKUP($A133,csapatok!$A:$NN,FI$320,FALSE))-6),'csapat-ranglista'!$A:$FP,FI$321,FALSE)/8,VLOOKUP(VLOOKUP($A133,csapatok!$A:$NN,FI$320,FALSE),'csapat-ranglista'!$A:$FP,FI$321,FALSE)/4),0)</f>
        <v>0</v>
      </c>
      <c r="FJ133" s="223">
        <f>IFERROR(IF(RIGHT(VLOOKUP($A133,csapatok!$A:$NN,FJ$320,FALSE),5)="Csere",VLOOKUP(LEFT(VLOOKUP($A133,csapatok!$A:$NN,FJ$320,FALSE),LEN(VLOOKUP($A133,csapatok!$A:$NN,FJ$320,FALSE))-6),'csapat-ranglista'!$A:$FP,FJ$321,FALSE)/8,VLOOKUP(VLOOKUP($A133,csapatok!$A:$NN,FJ$320,FALSE),'csapat-ranglista'!$A:$FP,FJ$321,FALSE)/4),0)</f>
        <v>0</v>
      </c>
      <c r="FK133" s="223">
        <f>IFERROR(IF(RIGHT(VLOOKUP($A133,csapatok!$A:$NN,FK$320,FALSE),5)="Csere",VLOOKUP(LEFT(VLOOKUP($A133,csapatok!$A:$NN,FK$320,FALSE),LEN(VLOOKUP($A133,csapatok!$A:$NN,FK$320,FALSE))-6),'csapat-ranglista'!$A:$FP,FK$321,FALSE)/8,VLOOKUP(VLOOKUP($A133,csapatok!$A:$NN,FK$320,FALSE),'csapat-ranglista'!$A:$FP,FK$321,FALSE)/4),0)</f>
        <v>0</v>
      </c>
      <c r="FL133" s="223">
        <f>IFERROR(IF(RIGHT(VLOOKUP($A133,csapatok!$A:$NN,FL$320,FALSE),5)="Csere",VLOOKUP(LEFT(VLOOKUP($A133,csapatok!$A:$NN,FL$320,FALSE),LEN(VLOOKUP($A133,csapatok!$A:$NN,FL$320,FALSE))-6),'csapat-ranglista'!$A:$FP,FL$321,FALSE)/8,VLOOKUP(VLOOKUP($A133,csapatok!$A:$NN,FL$320,FALSE),'csapat-ranglista'!$A:$FP,FL$321,FALSE)/4),0)</f>
        <v>0</v>
      </c>
      <c r="FM133" s="223">
        <f>IFERROR(IF(RIGHT(VLOOKUP($A133,csapatok!$A:$NN,FM$320,FALSE),5)="Csere",VLOOKUP(LEFT(VLOOKUP($A133,csapatok!$A:$NN,FM$320,FALSE),LEN(VLOOKUP($A133,csapatok!$A:$NN,FM$320,FALSE))-6),'csapat-ranglista'!$A:$FP,FM$321,FALSE)/8,VLOOKUP(VLOOKUP($A133,csapatok!$A:$NN,FM$320,FALSE),'csapat-ranglista'!$A:$FP,FM$321,FALSE)/4),0)</f>
        <v>0</v>
      </c>
      <c r="FN133" s="223">
        <f>IFERROR(IF(RIGHT(VLOOKUP($A133,csapatok!$A:$NN,FN$320,FALSE),5)="Csere",VLOOKUP(LEFT(VLOOKUP($A133,csapatok!$A:$NN,FN$320,FALSE),LEN(VLOOKUP($A133,csapatok!$A:$NN,FN$320,FALSE))-6),'csapat-ranglista'!$A:$FP,FN$321,FALSE)/8,VLOOKUP(VLOOKUP($A133,csapatok!$A:$NN,FN$320,FALSE),'csapat-ranglista'!$A:$FP,FN$321,FALSE)/4),0)</f>
        <v>0</v>
      </c>
      <c r="FO133" s="223">
        <f>IFERROR(IF(RIGHT(VLOOKUP($A133,csapatok!$A:$NN,FO$320,FALSE),5)="Csere",VLOOKUP(LEFT(VLOOKUP($A133,csapatok!$A:$NN,FO$320,FALSE),LEN(VLOOKUP($A133,csapatok!$A:$NN,FO$320,FALSE))-6),'csapat-ranglista'!$A:$FP,FO$321,FALSE)/8,VLOOKUP(VLOOKUP($A133,csapatok!$A:$NN,FO$320,FALSE),'csapat-ranglista'!$A:$FP,FO$321,FALSE)/4),0)</f>
        <v>0</v>
      </c>
      <c r="FP133" s="223">
        <f>IFERROR(IF(RIGHT(VLOOKUP($A133,csapatok!$A:$NN,FP$320,FALSE),5)="Csere",VLOOKUP(LEFT(VLOOKUP($A133,csapatok!$A:$NN,FP$320,FALSE),LEN(VLOOKUP($A133,csapatok!$A:$NN,FP$320,FALSE))-6),'csapat-ranglista'!$A:$FP,FP$321,FALSE)/8,VLOOKUP(VLOOKUP($A133,csapatok!$A:$NN,FP$320,FALSE),'csapat-ranglista'!$A:$FP,FP$321,FALSE)/4),0)</f>
        <v>0</v>
      </c>
      <c r="FQ133" s="223">
        <f>IFERROR(IF(RIGHT(VLOOKUP($A133,csapatok!$A:$NN,FQ$320,FALSE),5)="Csere",VLOOKUP(LEFT(VLOOKUP($A133,csapatok!$A:$NN,FQ$320,FALSE),LEN(VLOOKUP($A133,csapatok!$A:$NN,FQ$320,FALSE))-6),'csapat-ranglista'!$A:$FP,FQ$321,FALSE)/8,VLOOKUP(VLOOKUP($A133,csapatok!$A:$NN,FQ$320,FALSE),'csapat-ranglista'!$A:$FP,FQ$321,FALSE)/4),0)</f>
        <v>0</v>
      </c>
      <c r="FR133" s="223">
        <f>IFERROR(IF(RIGHT(VLOOKUP($A133,csapatok!$A:$NN,FR$320,FALSE),5)="Csere",VLOOKUP(LEFT(VLOOKUP($A133,csapatok!$A:$NN,FR$320,FALSE),LEN(VLOOKUP($A133,csapatok!$A:$NN,FR$320,FALSE))-6),'csapat-ranglista'!$A:$FP,FR$321,FALSE)/8,VLOOKUP(VLOOKUP($A133,csapatok!$A:$NN,FR$320,FALSE),'csapat-ranglista'!$A:$FP,FR$321,FALSE)/4),0)</f>
        <v>0</v>
      </c>
      <c r="FS133" s="223">
        <f>IFERROR(IF(RIGHT(VLOOKUP($A133,csapatok!$A:$NN,FS$320,FALSE),5)="Csere",VLOOKUP(LEFT(VLOOKUP($A133,csapatok!$A:$NN,FS$320,FALSE),LEN(VLOOKUP($A133,csapatok!$A:$NN,FS$320,FALSE))-6),'csapat-ranglista'!$A:$FP,FS$321,FALSE)/8,VLOOKUP(VLOOKUP($A133,csapatok!$A:$NN,FS$320,FALSE),'csapat-ranglista'!$A:$FP,FS$321,FALSE)/4),0)</f>
        <v>0</v>
      </c>
      <c r="FT133" s="223">
        <f>IFERROR(IF(RIGHT(VLOOKUP($A133,csapatok!$A:$NN,FT$320,FALSE),5)="Csere",VLOOKUP(LEFT(VLOOKUP($A133,csapatok!$A:$NN,FT$320,FALSE),LEN(VLOOKUP($A133,csapatok!$A:$NN,FT$320,FALSE))-6),'csapat-ranglista'!$A:$FP,FT$321,FALSE)/8,VLOOKUP(VLOOKUP($A133,csapatok!$A:$NN,FT$320,FALSE),'csapat-ranglista'!$A:$FP,FT$321,FALSE)/4),0)</f>
        <v>0</v>
      </c>
      <c r="FU133" s="223">
        <f>IFERROR(IF(RIGHT(VLOOKUP($A133,csapatok!$A:$NN,FU$320,FALSE),5)="Csere",VLOOKUP(LEFT(VLOOKUP($A133,csapatok!$A:$NN,FU$320,FALSE),LEN(VLOOKUP($A133,csapatok!$A:$NN,FU$320,FALSE))-6),'csapat-ranglista'!$A:$FP,FU$321,FALSE)/8,VLOOKUP(VLOOKUP($A133,csapatok!$A:$NN,FU$320,FALSE),'csapat-ranglista'!$A:$FP,FU$321,FALSE)/4),0)</f>
        <v>0.35988749925853497</v>
      </c>
      <c r="FV133" s="223">
        <f>IFERROR(IF(RIGHT(VLOOKUP($A133,csapatok!$A:$NN,FV$320,FALSE),5)="Csere",VLOOKUP(LEFT(VLOOKUP($A133,csapatok!$A:$NN,FV$320,FALSE),LEN(VLOOKUP($A133,csapatok!$A:$NN,FV$320,FALSE))-6),'csapat-ranglista'!$A:$FP,FV$321,FALSE)/8,VLOOKUP(VLOOKUP($A133,csapatok!$A:$NN,FV$320,FALSE),'csapat-ranglista'!$A:$FP,FV$321,FALSE)/4),0)</f>
        <v>0</v>
      </c>
      <c r="FW133" s="223">
        <f>IFERROR(IF(RIGHT(VLOOKUP($A133,csapatok!$A:$NN,FW$320,FALSE),5)="Csere",VLOOKUP(LEFT(VLOOKUP($A133,csapatok!$A:$NN,FW$320,FALSE),LEN(VLOOKUP($A133,csapatok!$A:$NN,FW$320,FALSE))-6),'csapat-ranglista'!$A:$FP,FW$321,FALSE)/8,VLOOKUP(VLOOKUP($A133,csapatok!$A:$NN,FW$320,FALSE),'csapat-ranglista'!$A:$FP,FW$321,FALSE)/4),0)</f>
        <v>0</v>
      </c>
      <c r="FX133" s="223">
        <f>IFERROR(IF(RIGHT(VLOOKUP($A133,csapatok!$A:$NN,FX$320,FALSE),5)="Csere",VLOOKUP(LEFT(VLOOKUP($A133,csapatok!$A:$NN,FX$320,FALSE),LEN(VLOOKUP($A133,csapatok!$A:$NN,FX$320,FALSE))-6),'csapat-ranglista'!$A:$FP,FX$321,FALSE)/8,VLOOKUP(VLOOKUP($A133,csapatok!$A:$NN,FX$320,FALSE),'csapat-ranglista'!$A:$FP,FX$321,FALSE)/4),0)</f>
        <v>0</v>
      </c>
      <c r="FY133" s="223">
        <f>IFERROR(IF(RIGHT(VLOOKUP($A133,csapatok!$A:$NN,FY$320,FALSE),5)="Csere",VLOOKUP(LEFT(VLOOKUP($A133,csapatok!$A:$NN,FY$320,FALSE),LEN(VLOOKUP($A133,csapatok!$A:$NN,FY$320,FALSE))-6),'csapat-ranglista'!$A:$FP,FY$321,FALSE)/8,VLOOKUP(VLOOKUP($A133,csapatok!$A:$NN,FY$320,FALSE),'csapat-ranglista'!$A:$FP,FY$321,FALSE)/4),0)</f>
        <v>0</v>
      </c>
      <c r="FZ133" s="223">
        <f>IFERROR(IF(RIGHT(VLOOKUP($A133,csapatok!$A:$NN,FZ$320,FALSE),5)="Csere",VLOOKUP(LEFT(VLOOKUP($A133,csapatok!$A:$NN,FZ$320,FALSE),LEN(VLOOKUP($A133,csapatok!$A:$NN,FZ$320,FALSE))-6),'csapat-ranglista'!$A:$FP,FZ$321,FALSE)/8,VLOOKUP(VLOOKUP($A133,csapatok!$A:$NN,FZ$320,FALSE),'csapat-ranglista'!$A:$FP,FZ$321,FALSE)/4),0)</f>
        <v>0</v>
      </c>
      <c r="GA133" s="223">
        <f>IFERROR(IF(RIGHT(VLOOKUP($A133,csapatok!$A:$NN,GA$320,FALSE),5)="Csere",VLOOKUP(LEFT(VLOOKUP($A133,csapatok!$A:$NN,GA$320,FALSE),LEN(VLOOKUP($A133,csapatok!$A:$NN,GA$320,FALSE))-6),'csapat-ranglista'!$A:$FP,GA$321,FALSE)/8,VLOOKUP(VLOOKUP($A133,csapatok!$A:$NN,GA$320,FALSE),'csapat-ranglista'!$A:$FP,GA$321,FALSE)/4),0)</f>
        <v>0</v>
      </c>
      <c r="GB133" s="223">
        <f>IFERROR(IF(RIGHT(VLOOKUP($A133,csapatok!$A:$NN,GB$320,FALSE),5)="Csere",VLOOKUP(LEFT(VLOOKUP($A133,csapatok!$A:$NN,GB$320,FALSE),LEN(VLOOKUP($A133,csapatok!$A:$NN,GB$320,FALSE))-6),'csapat-ranglista'!$A:$FP,GB$321,FALSE)/8,VLOOKUP(VLOOKUP($A133,csapatok!$A:$NN,GB$320,FALSE),'csapat-ranglista'!$A:$FP,GB$321,FALSE)/4),0)</f>
        <v>0</v>
      </c>
      <c r="GC133" s="223">
        <f>IFERROR(IF(RIGHT(VLOOKUP($A133,csapatok!$A:$NN,GC$320,FALSE),5)="Csere",VLOOKUP(LEFT(VLOOKUP($A133,csapatok!$A:$NN,GC$320,FALSE),LEN(VLOOKUP($A133,csapatok!$A:$NN,GC$320,FALSE))-6),'csapat-ranglista'!$A:$FP,GC$321,FALSE)/8,VLOOKUP(VLOOKUP($A133,csapatok!$A:$NN,GC$320,FALSE),'csapat-ranglista'!$A:$FP,GC$321,FALSE)/4),0)</f>
        <v>0</v>
      </c>
      <c r="GD133" s="247">
        <f>SUM(EQ133:GC133)</f>
        <v>0.35988749925853497</v>
      </c>
    </row>
    <row r="134" spans="1:186">
      <c r="A134" s="32" t="s">
        <v>78</v>
      </c>
      <c r="B134" s="2">
        <v>21122</v>
      </c>
      <c r="C134" s="131" t="str">
        <f>IF(B134=0,"",IF(B134&lt;$C$1,"felnőtt","ifi"))</f>
        <v>felnőtt</v>
      </c>
      <c r="D134" s="32" t="s">
        <v>101</v>
      </c>
      <c r="E134" s="45">
        <v>5</v>
      </c>
      <c r="F134" s="32">
        <v>9.5125013299287158</v>
      </c>
      <c r="G134" s="32">
        <v>0</v>
      </c>
      <c r="H134" s="32">
        <v>1.2678557452108006</v>
      </c>
      <c r="I134" s="32">
        <v>0</v>
      </c>
      <c r="J134" s="32">
        <v>0</v>
      </c>
      <c r="K134" s="32">
        <v>0</v>
      </c>
      <c r="L134" s="32">
        <v>0</v>
      </c>
      <c r="M134" s="32">
        <v>0.81833873328174578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7.6350115922842674</v>
      </c>
      <c r="T134" s="32">
        <v>0</v>
      </c>
      <c r="U134" s="32">
        <v>0</v>
      </c>
      <c r="V134" s="32">
        <v>0</v>
      </c>
      <c r="W134" s="32">
        <v>0</v>
      </c>
      <c r="X134" s="32">
        <f>IFERROR(IF(RIGHT(VLOOKUP($A134,csapatok!$A:$BL,X$320,FALSE),5)="Csere",VLOOKUP(LEFT(VLOOKUP($A134,csapatok!$A:$BL,X$320,FALSE),LEN(VLOOKUP($A134,csapatok!$A:$BL,X$320,FALSE))-6),'csapat-ranglista'!$A:$FP,X$321,FALSE)/8,VLOOKUP(VLOOKUP($A134,csapatok!$A:$BL,X$320,FALSE),'csapat-ranglista'!$A:$FP,X$321,FALSE)/4),0)</f>
        <v>0</v>
      </c>
      <c r="Y134" s="32">
        <f>IFERROR(IF(RIGHT(VLOOKUP($A134,csapatok!$A:$BL,Y$320,FALSE),5)="Csere",VLOOKUP(LEFT(VLOOKUP($A134,csapatok!$A:$BL,Y$320,FALSE),LEN(VLOOKUP($A134,csapatok!$A:$BL,Y$320,FALSE))-6),'csapat-ranglista'!$A:$FP,Y$321,FALSE)/8,VLOOKUP(VLOOKUP($A134,csapatok!$A:$BL,Y$320,FALSE),'csapat-ranglista'!$A:$FP,Y$321,FALSE)/4),0)</f>
        <v>0</v>
      </c>
      <c r="Z134" s="32">
        <f>IFERROR(IF(RIGHT(VLOOKUP($A134,csapatok!$A:$BL,Z$320,FALSE),5)="Csere",VLOOKUP(LEFT(VLOOKUP($A134,csapatok!$A:$BL,Z$320,FALSE),LEN(VLOOKUP($A134,csapatok!$A:$BL,Z$320,FALSE))-6),'csapat-ranglista'!$A:$FP,Z$321,FALSE)/8,VLOOKUP(VLOOKUP($A134,csapatok!$A:$BL,Z$320,FALSE),'csapat-ranglista'!$A:$FP,Z$321,FALSE)/4),0)</f>
        <v>0</v>
      </c>
      <c r="AA134" s="32">
        <f>IFERROR(IF(RIGHT(VLOOKUP($A134,csapatok!$A:$BL,AA$320,FALSE),5)="Csere",VLOOKUP(LEFT(VLOOKUP($A134,csapatok!$A:$BL,AA$320,FALSE),LEN(VLOOKUP($A134,csapatok!$A:$BL,AA$320,FALSE))-6),'csapat-ranglista'!$A:$FP,AA$321,FALSE)/8,VLOOKUP(VLOOKUP($A134,csapatok!$A:$BL,AA$320,FALSE),'csapat-ranglista'!$A:$FP,AA$321,FALSE)/4),0)</f>
        <v>0</v>
      </c>
      <c r="AB134" s="223">
        <f>IFERROR(IF(RIGHT(VLOOKUP($A134,csapatok!$A:$BL,AB$320,FALSE),5)="Csere",VLOOKUP(LEFT(VLOOKUP($A134,csapatok!$A:$BL,AB$320,FALSE),LEN(VLOOKUP($A134,csapatok!$A:$BL,AB$320,FALSE))-6),'csapat-ranglista'!$A:$FP,AB$321,FALSE)/8,VLOOKUP(VLOOKUP($A134,csapatok!$A:$BL,AB$320,FALSE),'csapat-ranglista'!$A:$FP,AB$321,FALSE)/4),0)</f>
        <v>0</v>
      </c>
      <c r="AC134" s="223">
        <f>IFERROR(IF(RIGHT(VLOOKUP($A134,csapatok!$A:$BL,AC$320,FALSE),5)="Csere",VLOOKUP(LEFT(VLOOKUP($A134,csapatok!$A:$BL,AC$320,FALSE),LEN(VLOOKUP($A134,csapatok!$A:$BL,AC$320,FALSE))-6),'csapat-ranglista'!$A:$FP,AC$321,FALSE)/8,VLOOKUP(VLOOKUP($A134,csapatok!$A:$BL,AC$320,FALSE),'csapat-ranglista'!$A:$FP,AC$321,FALSE)/4),0)</f>
        <v>0</v>
      </c>
      <c r="AD134" s="223">
        <f>IFERROR(IF(RIGHT(VLOOKUP($A134,csapatok!$A:$BL,AD$320,FALSE),5)="Csere",VLOOKUP(LEFT(VLOOKUP($A134,csapatok!$A:$BL,AD$320,FALSE),LEN(VLOOKUP($A134,csapatok!$A:$BL,AD$320,FALSE))-6),'csapat-ranglista'!$A:$FP,AD$321,FALSE)/8,VLOOKUP(VLOOKUP($A134,csapatok!$A:$BL,AD$320,FALSE),'csapat-ranglista'!$A:$FP,AD$321,FALSE)/4),0)</f>
        <v>0</v>
      </c>
      <c r="AE134" s="223">
        <f>IFERROR(IF(RIGHT(VLOOKUP($A134,csapatok!$A:$BL,AE$320,FALSE),5)="Csere",VLOOKUP(LEFT(VLOOKUP($A134,csapatok!$A:$BL,AE$320,FALSE),LEN(VLOOKUP($A134,csapatok!$A:$BL,AE$320,FALSE))-6),'csapat-ranglista'!$A:$FP,AE$321,FALSE)/8,VLOOKUP(VLOOKUP($A134,csapatok!$A:$BL,AE$320,FALSE),'csapat-ranglista'!$A:$FP,AE$321,FALSE)/4),0)</f>
        <v>0</v>
      </c>
      <c r="AF134" s="223">
        <f>IFERROR(IF(RIGHT(VLOOKUP($A134,csapatok!$A:$BL,AF$320,FALSE),5)="Csere",VLOOKUP(LEFT(VLOOKUP($A134,csapatok!$A:$BL,AF$320,FALSE),LEN(VLOOKUP($A134,csapatok!$A:$BL,AF$320,FALSE))-6),'csapat-ranglista'!$A:$FP,AF$321,FALSE)/8,VLOOKUP(VLOOKUP($A134,csapatok!$A:$BL,AF$320,FALSE),'csapat-ranglista'!$A:$FP,AF$321,FALSE)/4),0)</f>
        <v>0</v>
      </c>
      <c r="AG134" s="223">
        <f>IFERROR(IF(RIGHT(VLOOKUP($A134,csapatok!$A:$BL,AG$320,FALSE),5)="Csere",VLOOKUP(LEFT(VLOOKUP($A134,csapatok!$A:$BL,AG$320,FALSE),LEN(VLOOKUP($A134,csapatok!$A:$BL,AG$320,FALSE))-6),'csapat-ranglista'!$A:$FP,AG$321,FALSE)/8,VLOOKUP(VLOOKUP($A134,csapatok!$A:$BL,AG$320,FALSE),'csapat-ranglista'!$A:$FP,AG$321,FALSE)/4),0)</f>
        <v>0</v>
      </c>
      <c r="AH134" s="223">
        <f>IFERROR(IF(RIGHT(VLOOKUP($A134,csapatok!$A:$BL,AH$320,FALSE),5)="Csere",VLOOKUP(LEFT(VLOOKUP($A134,csapatok!$A:$BL,AH$320,FALSE),LEN(VLOOKUP($A134,csapatok!$A:$BL,AH$320,FALSE))-6),'csapat-ranglista'!$A:$FP,AH$321,FALSE)/8,VLOOKUP(VLOOKUP($A134,csapatok!$A:$BL,AH$320,FALSE),'csapat-ranglista'!$A:$FP,AH$321,FALSE)/4),0)</f>
        <v>0</v>
      </c>
      <c r="AI134" s="223">
        <f>IFERROR(IF(RIGHT(VLOOKUP($A134,csapatok!$A:$BL,AI$320,FALSE),5)="Csere",VLOOKUP(LEFT(VLOOKUP($A134,csapatok!$A:$BL,AI$320,FALSE),LEN(VLOOKUP($A134,csapatok!$A:$BL,AI$320,FALSE))-6),'csapat-ranglista'!$A:$FP,AI$321,FALSE)/8,VLOOKUP(VLOOKUP($A134,csapatok!$A:$BL,AI$320,FALSE),'csapat-ranglista'!$A:$FP,AI$321,FALSE)/4),0)</f>
        <v>0</v>
      </c>
      <c r="AJ134" s="223">
        <f>IFERROR(IF(RIGHT(VLOOKUP($A134,csapatok!$A:$BL,AJ$320,FALSE),5)="Csere",VLOOKUP(LEFT(VLOOKUP($A134,csapatok!$A:$BL,AJ$320,FALSE),LEN(VLOOKUP($A134,csapatok!$A:$BL,AJ$320,FALSE))-6),'csapat-ranglista'!$A:$FP,AJ$321,FALSE)/8,VLOOKUP(VLOOKUP($A134,csapatok!$A:$BL,AJ$320,FALSE),'csapat-ranglista'!$A:$FP,AJ$321,FALSE)/2),0)</f>
        <v>0</v>
      </c>
      <c r="AK134" s="223">
        <f>IFERROR(IF(RIGHT(VLOOKUP($A134,csapatok!$A:$CN,AK$320,FALSE),5)="Csere",VLOOKUP(LEFT(VLOOKUP($A134,csapatok!$A:$CN,AK$320,FALSE),LEN(VLOOKUP($A134,csapatok!$A:$CN,AK$320,FALSE))-6),'csapat-ranglista'!$A:$FP,AK$321,FALSE)/8,VLOOKUP(VLOOKUP($A134,csapatok!$A:$CN,AK$320,FALSE),'csapat-ranglista'!$A:$FP,AK$321,FALSE)/4),0)</f>
        <v>0</v>
      </c>
      <c r="AL134" s="223">
        <f>IFERROR(IF(RIGHT(VLOOKUP($A134,csapatok!$A:$CN,AL$320,FALSE),5)="Csere",VLOOKUP(LEFT(VLOOKUP($A134,csapatok!$A:$CN,AL$320,FALSE),LEN(VLOOKUP($A134,csapatok!$A:$CN,AL$320,FALSE))-6),'csapat-ranglista'!$A:$FP,AL$321,FALSE)/8,VLOOKUP(VLOOKUP($A134,csapatok!$A:$CN,AL$320,FALSE),'csapat-ranglista'!$A:$FP,AL$321,FALSE)/4),0)</f>
        <v>8.1480983461017136</v>
      </c>
      <c r="AM134" s="223">
        <f>IFERROR(IF(RIGHT(VLOOKUP($A134,csapatok!$A:$CN,AM$320,FALSE),5)="Csere",VLOOKUP(LEFT(VLOOKUP($A134,csapatok!$A:$CN,AM$320,FALSE),LEN(VLOOKUP($A134,csapatok!$A:$CN,AM$320,FALSE))-6),'csapat-ranglista'!$A:$FP,AM$321,FALSE)/8,VLOOKUP(VLOOKUP($A134,csapatok!$A:$CN,AM$320,FALSE),'csapat-ranglista'!$A:$FP,AM$321,FALSE)/4),0)</f>
        <v>0</v>
      </c>
      <c r="AN134" s="223">
        <f>IFERROR(IF(RIGHT(VLOOKUP($A134,csapatok!$A:$CN,AN$320,FALSE),5)="Csere",VLOOKUP(LEFT(VLOOKUP($A134,csapatok!$A:$CN,AN$320,FALSE),LEN(VLOOKUP($A134,csapatok!$A:$CN,AN$320,FALSE))-6),'csapat-ranglista'!$A:$FP,AN$321,FALSE)/8,VLOOKUP(VLOOKUP($A134,csapatok!$A:$CN,AN$320,FALSE),'csapat-ranglista'!$A:$FP,AN$321,FALSE)/4),0)</f>
        <v>0</v>
      </c>
      <c r="AO134" s="223">
        <f>IFERROR(IF(RIGHT(VLOOKUP($A134,csapatok!$A:$CN,AO$320,FALSE),5)="Csere",VLOOKUP(LEFT(VLOOKUP($A134,csapatok!$A:$CN,AO$320,FALSE),LEN(VLOOKUP($A134,csapatok!$A:$CN,AO$320,FALSE))-6),'csapat-ranglista'!$A:$FP,AO$321,FALSE)/8,VLOOKUP(VLOOKUP($A134,csapatok!$A:$CN,AO$320,FALSE),'csapat-ranglista'!$A:$FP,AO$321,FALSE)/4),0)</f>
        <v>0</v>
      </c>
      <c r="AP134" s="223">
        <f>IFERROR(IF(RIGHT(VLOOKUP($A134,csapatok!$A:$CN,AP$320,FALSE),5)="Csere",VLOOKUP(LEFT(VLOOKUP($A134,csapatok!$A:$CN,AP$320,FALSE),LEN(VLOOKUP($A134,csapatok!$A:$CN,AP$320,FALSE))-6),'csapat-ranglista'!$A:$FP,AP$321,FALSE)/8,VLOOKUP(VLOOKUP($A134,csapatok!$A:$CN,AP$320,FALSE),'csapat-ranglista'!$A:$FP,AP$321,FALSE)/4),0)</f>
        <v>1.8162745159702927</v>
      </c>
      <c r="AQ134" s="223">
        <f>IFERROR(IF(RIGHT(VLOOKUP($A134,csapatok!$A:$CN,AQ$320,FALSE),5)="Csere",VLOOKUP(LEFT(VLOOKUP($A134,csapatok!$A:$CN,AQ$320,FALSE),LEN(VLOOKUP($A134,csapatok!$A:$CN,AQ$320,FALSE))-6),'csapat-ranglista'!$A:$FP,AQ$321,FALSE)/8,VLOOKUP(VLOOKUP($A134,csapatok!$A:$CN,AQ$320,FALSE),'csapat-ranglista'!$A:$FP,AQ$321,FALSE)/4),0)</f>
        <v>0</v>
      </c>
      <c r="AR134" s="223">
        <f>IFERROR(IF(RIGHT(VLOOKUP($A134,csapatok!$A:$CN,AR$320,FALSE),5)="Csere",VLOOKUP(LEFT(VLOOKUP($A134,csapatok!$A:$CN,AR$320,FALSE),LEN(VLOOKUP($A134,csapatok!$A:$CN,AR$320,FALSE))-6),'csapat-ranglista'!$A:$FP,AR$321,FALSE)/8,VLOOKUP(VLOOKUP($A134,csapatok!$A:$CN,AR$320,FALSE),'csapat-ranglista'!$A:$FP,AR$321,FALSE)/4),0)</f>
        <v>0</v>
      </c>
      <c r="AS134" s="223">
        <f>IFERROR(IF(RIGHT(VLOOKUP($A134,csapatok!$A:$CN,AS$320,FALSE),5)="Csere",VLOOKUP(LEFT(VLOOKUP($A134,csapatok!$A:$CN,AS$320,FALSE),LEN(VLOOKUP($A134,csapatok!$A:$CN,AS$320,FALSE))-6),'csapat-ranglista'!$A:$FP,AS$321,FALSE)/8,VLOOKUP(VLOOKUP($A134,csapatok!$A:$CN,AS$320,FALSE),'csapat-ranglista'!$A:$FP,AS$321,FALSE)/4),0)</f>
        <v>0</v>
      </c>
      <c r="AT134" s="223">
        <f>IFERROR(IF(RIGHT(VLOOKUP($A134,csapatok!$A:$CN,AT$320,FALSE),5)="Csere",VLOOKUP(LEFT(VLOOKUP($A134,csapatok!$A:$CN,AT$320,FALSE),LEN(VLOOKUP($A134,csapatok!$A:$CN,AT$320,FALSE))-6),'csapat-ranglista'!$A:$FP,AT$321,FALSE)/8,VLOOKUP(VLOOKUP($A134,csapatok!$A:$CN,AT$320,FALSE),'csapat-ranglista'!$A:$FP,AT$321,FALSE)/4),0)</f>
        <v>0</v>
      </c>
      <c r="AU134" s="223">
        <f>IFERROR(IF(RIGHT(VLOOKUP($A134,csapatok!$A:$CN,AU$320,FALSE),5)="Csere",VLOOKUP(LEFT(VLOOKUP($A134,csapatok!$A:$CN,AU$320,FALSE),LEN(VLOOKUP($A134,csapatok!$A:$CN,AU$320,FALSE))-6),'csapat-ranglista'!$A:$FP,AU$321,FALSE)/8,VLOOKUP(VLOOKUP($A134,csapatok!$A:$CN,AU$320,FALSE),'csapat-ranglista'!$A:$FP,AU$321,FALSE)/4),0)</f>
        <v>1.1384103643186885</v>
      </c>
      <c r="AV134" s="223">
        <f>IFERROR(IF(RIGHT(VLOOKUP($A134,csapatok!$A:$CN,AV$320,FALSE),5)="Csere",VLOOKUP(LEFT(VLOOKUP($A134,csapatok!$A:$CN,AV$320,FALSE),LEN(VLOOKUP($A134,csapatok!$A:$CN,AV$320,FALSE))-6),'csapat-ranglista'!$A:$FP,AV$321,FALSE)/8,VLOOKUP(VLOOKUP($A134,csapatok!$A:$CN,AV$320,FALSE),'csapat-ranglista'!$A:$FP,AV$321,FALSE)/4),0)</f>
        <v>0</v>
      </c>
      <c r="AW134" s="223">
        <f>IFERROR(IF(RIGHT(VLOOKUP($A134,csapatok!$A:$CN,AW$320,FALSE),5)="Csere",VLOOKUP(LEFT(VLOOKUP($A134,csapatok!$A:$CN,AW$320,FALSE),LEN(VLOOKUP($A134,csapatok!$A:$CN,AW$320,FALSE))-6),'csapat-ranglista'!$A:$FP,AW$321,FALSE)/8,VLOOKUP(VLOOKUP($A134,csapatok!$A:$CN,AW$320,FALSE),'csapat-ranglista'!$A:$FP,AW$321,FALSE)/4),0)</f>
        <v>0</v>
      </c>
      <c r="AX134" s="223">
        <f>IFERROR(IF(RIGHT(VLOOKUP($A134,csapatok!$A:$CN,AX$320,FALSE),5)="Csere",VLOOKUP(LEFT(VLOOKUP($A134,csapatok!$A:$CN,AX$320,FALSE),LEN(VLOOKUP($A134,csapatok!$A:$CN,AX$320,FALSE))-6),'csapat-ranglista'!$A:$FP,AX$321,FALSE)/8,VLOOKUP(VLOOKUP($A134,csapatok!$A:$CN,AX$320,FALSE),'csapat-ranglista'!$A:$FP,AX$321,FALSE)/4),0)</f>
        <v>0</v>
      </c>
      <c r="AY134" s="223">
        <f>IFERROR(IF(RIGHT(VLOOKUP($A134,csapatok!$A:$NN,AY$320,FALSE),5)="Csere",VLOOKUP(LEFT(VLOOKUP($A134,csapatok!$A:$NN,AY$320,FALSE),LEN(VLOOKUP($A134,csapatok!$A:$NN,AY$320,FALSE))-6),'csapat-ranglista'!$A:$FP,AY$321,FALSE)/8,VLOOKUP(VLOOKUP($A134,csapatok!$A:$NN,AY$320,FALSE),'csapat-ranglista'!$A:$FP,AY$321,FALSE)/4),0)</f>
        <v>0</v>
      </c>
      <c r="AZ134" s="223">
        <f>IFERROR(IF(RIGHT(VLOOKUP($A134,csapatok!$A:$NN,AZ$320,FALSE),5)="Csere",VLOOKUP(LEFT(VLOOKUP($A134,csapatok!$A:$NN,AZ$320,FALSE),LEN(VLOOKUP($A134,csapatok!$A:$NN,AZ$320,FALSE))-6),'csapat-ranglista'!$A:$FP,AZ$321,FALSE)/8,VLOOKUP(VLOOKUP($A134,csapatok!$A:$NN,AZ$320,FALSE),'csapat-ranglista'!$A:$FP,AZ$321,FALSE)/4),0)</f>
        <v>0</v>
      </c>
      <c r="BA134" s="223">
        <f>IFERROR(IF(RIGHT(VLOOKUP($A134,csapatok!$A:$NN,BA$320,FALSE),5)="Csere",VLOOKUP(LEFT(VLOOKUP($A134,csapatok!$A:$NN,BA$320,FALSE),LEN(VLOOKUP($A134,csapatok!$A:$NN,BA$320,FALSE))-6),'csapat-ranglista'!$A:$FP,BA$321,FALSE)/8,VLOOKUP(VLOOKUP($A134,csapatok!$A:$NN,BA$320,FALSE),'csapat-ranglista'!$A:$FP,BA$321,FALSE)/4),0)</f>
        <v>0</v>
      </c>
      <c r="BB134" s="223">
        <f>IFERROR(IF(RIGHT(VLOOKUP($A134,csapatok!$A:$NN,BB$320,FALSE),5)="Csere",VLOOKUP(LEFT(VLOOKUP($A134,csapatok!$A:$NN,BB$320,FALSE),LEN(VLOOKUP($A134,csapatok!$A:$NN,BB$320,FALSE))-6),'csapat-ranglista'!$A:$FP,BB$321,FALSE)/8,VLOOKUP(VLOOKUP($A134,csapatok!$A:$NN,BB$320,FALSE),'csapat-ranglista'!$A:$FP,BB$321,FALSE)/4),0)</f>
        <v>0</v>
      </c>
      <c r="BC134" s="224">
        <f>versenyek!$ES$11*IFERROR(VLOOKUP(VLOOKUP($A134,versenyek!ER:ET,3,FALSE),szabalyok!$A$16:$B$23,2,FALSE)/4,0)</f>
        <v>1.0530923442033246</v>
      </c>
      <c r="BD134" s="224">
        <f>versenyek!$EV$11*IFERROR(VLOOKUP(VLOOKUP($A134,versenyek!EU:EW,3,FALSE),szabalyok!$A$16:$B$23,2,FALSE)/4,0)</f>
        <v>0</v>
      </c>
      <c r="BE134" s="223">
        <f>IFERROR(IF(RIGHT(VLOOKUP($A134,csapatok!$A:$NN,BE$320,FALSE),5)="Csere",VLOOKUP(LEFT(VLOOKUP($A134,csapatok!$A:$NN,BE$320,FALSE),LEN(VLOOKUP($A134,csapatok!$A:$NN,BE$320,FALSE))-6),'csapat-ranglista'!$A:$FP,BE$321,FALSE)/8,VLOOKUP(VLOOKUP($A134,csapatok!$A:$NN,BE$320,FALSE),'csapat-ranglista'!$A:$FP,BE$321,FALSE)/4),0)</f>
        <v>0</v>
      </c>
      <c r="BF134" s="223">
        <f>IFERROR(IF(RIGHT(VLOOKUP($A134,csapatok!$A:$NN,BF$320,FALSE),5)="Csere",VLOOKUP(LEFT(VLOOKUP($A134,csapatok!$A:$NN,BF$320,FALSE),LEN(VLOOKUP($A134,csapatok!$A:$NN,BF$320,FALSE))-6),'csapat-ranglista'!$A:$FP,BF$321,FALSE)/8,VLOOKUP(VLOOKUP($A134,csapatok!$A:$NN,BF$320,FALSE),'csapat-ranglista'!$A:$FP,BF$321,FALSE)/4),0)</f>
        <v>0</v>
      </c>
      <c r="BG134" s="223">
        <f>IFERROR(IF(RIGHT(VLOOKUP($A134,csapatok!$A:$NN,BG$320,FALSE),5)="Csere",VLOOKUP(LEFT(VLOOKUP($A134,csapatok!$A:$NN,BG$320,FALSE),LEN(VLOOKUP($A134,csapatok!$A:$NN,BG$320,FALSE))-6),'csapat-ranglista'!$A:$FP,BG$321,FALSE)/8,VLOOKUP(VLOOKUP($A134,csapatok!$A:$NN,BG$320,FALSE),'csapat-ranglista'!$A:$FP,BG$321,FALSE)/4),0)</f>
        <v>0</v>
      </c>
      <c r="BH134" s="223">
        <f>IFERROR(IF(RIGHT(VLOOKUP($A134,csapatok!$A:$NN,BH$320,FALSE),5)="Csere",VLOOKUP(LEFT(VLOOKUP($A134,csapatok!$A:$NN,BH$320,FALSE),LEN(VLOOKUP($A134,csapatok!$A:$NN,BH$320,FALSE))-6),'csapat-ranglista'!$A:$FP,BH$321,FALSE)/8,VLOOKUP(VLOOKUP($A134,csapatok!$A:$NN,BH$320,FALSE),'csapat-ranglista'!$A:$FP,BH$321,FALSE)/4),0)</f>
        <v>6.2206483139233066</v>
      </c>
      <c r="BI134" s="223">
        <f>IFERROR(IF(RIGHT(VLOOKUP($A134,csapatok!$A:$NN,BI$320,FALSE),5)="Csere",VLOOKUP(LEFT(VLOOKUP($A134,csapatok!$A:$NN,BI$320,FALSE),LEN(VLOOKUP($A134,csapatok!$A:$NN,BI$320,FALSE))-6),'csapat-ranglista'!$A:$FP,BI$321,FALSE)/8,VLOOKUP(VLOOKUP($A134,csapatok!$A:$NN,BI$320,FALSE),'csapat-ranglista'!$A:$FP,BI$321,FALSE)/4),0)</f>
        <v>0</v>
      </c>
      <c r="BJ134" s="223">
        <f>IFERROR(IF(RIGHT(VLOOKUP($A134,csapatok!$A:$NN,BJ$320,FALSE),5)="Csere",VLOOKUP(LEFT(VLOOKUP($A134,csapatok!$A:$NN,BJ$320,FALSE),LEN(VLOOKUP($A134,csapatok!$A:$NN,BJ$320,FALSE))-6),'csapat-ranglista'!$A:$FP,BJ$321,FALSE)/8,VLOOKUP(VLOOKUP($A134,csapatok!$A:$NN,BJ$320,FALSE),'csapat-ranglista'!$A:$FP,BJ$321,FALSE)/4),0)</f>
        <v>0</v>
      </c>
      <c r="BK134" s="223">
        <f>IFERROR(IF(RIGHT(VLOOKUP($A134,csapatok!$A:$NN,BK$320,FALSE),5)="Csere",VLOOKUP(LEFT(VLOOKUP($A134,csapatok!$A:$NN,BK$320,FALSE),LEN(VLOOKUP($A134,csapatok!$A:$NN,BK$320,FALSE))-6),'csapat-ranglista'!$A:$FP,BK$321,FALSE)/8,VLOOKUP(VLOOKUP($A134,csapatok!$A:$NN,BK$320,FALSE),'csapat-ranglista'!$A:$FP,BK$321,FALSE)/4),0)</f>
        <v>0</v>
      </c>
      <c r="BL134" s="223">
        <f>IFERROR(IF(RIGHT(VLOOKUP($A134,csapatok!$A:$NN,BL$320,FALSE),5)="Csere",VLOOKUP(LEFT(VLOOKUP($A134,csapatok!$A:$NN,BL$320,FALSE),LEN(VLOOKUP($A134,csapatok!$A:$NN,BL$320,FALSE))-6),'csapat-ranglista'!$A:$FP,BL$321,FALSE)/8,VLOOKUP(VLOOKUP($A134,csapatok!$A:$NN,BL$320,FALSE),'csapat-ranglista'!$A:$FP,BL$321,FALSE)/4),0)</f>
        <v>0</v>
      </c>
      <c r="BM134" s="223">
        <f>IFERROR(IF(RIGHT(VLOOKUP($A134,csapatok!$A:$NN,BM$320,FALSE),5)="Csere",VLOOKUP(LEFT(VLOOKUP($A134,csapatok!$A:$NN,BM$320,FALSE),LEN(VLOOKUP($A134,csapatok!$A:$NN,BM$320,FALSE))-6),'csapat-ranglista'!$A:$FP,BM$321,FALSE)/8,VLOOKUP(VLOOKUP($A134,csapatok!$A:$NN,BM$320,FALSE),'csapat-ranglista'!$A:$FP,BM$321,FALSE)/4),0)</f>
        <v>0</v>
      </c>
      <c r="BN134" s="223">
        <f>IFERROR(IF(RIGHT(VLOOKUP($A134,csapatok!$A:$NN,BN$320,FALSE),5)="Csere",VLOOKUP(LEFT(VLOOKUP($A134,csapatok!$A:$NN,BN$320,FALSE),LEN(VLOOKUP($A134,csapatok!$A:$NN,BN$320,FALSE))-6),'csapat-ranglista'!$A:$FP,BN$321,FALSE)/8,VLOOKUP(VLOOKUP($A134,csapatok!$A:$NN,BN$320,FALSE),'csapat-ranglista'!$A:$FP,BN$321,FALSE)/4),0)</f>
        <v>0</v>
      </c>
      <c r="BO134" s="223">
        <f>IFERROR(IF(RIGHT(VLOOKUP($A134,csapatok!$A:$NN,BO$320,FALSE),5)="Csere",VLOOKUP(LEFT(VLOOKUP($A134,csapatok!$A:$NN,BO$320,FALSE),LEN(VLOOKUP($A134,csapatok!$A:$NN,BO$320,FALSE))-6),'csapat-ranglista'!$A:$FP,BO$321,FALSE)/8,VLOOKUP(VLOOKUP($A134,csapatok!$A:$NN,BO$320,FALSE),'csapat-ranglista'!$A:$FP,BO$321,FALSE)/4),0)</f>
        <v>0</v>
      </c>
      <c r="BP134" s="223">
        <f>IFERROR(IF(RIGHT(VLOOKUP($A134,csapatok!$A:$NN,BP$320,FALSE),5)="Csere",VLOOKUP(LEFT(VLOOKUP($A134,csapatok!$A:$NN,BP$320,FALSE),LEN(VLOOKUP($A134,csapatok!$A:$NN,BP$320,FALSE))-6),'csapat-ranglista'!$A:$FP,BP$321,FALSE)/8,VLOOKUP(VLOOKUP($A134,csapatok!$A:$NN,BP$320,FALSE),'csapat-ranglista'!$A:$FP,BP$321,FALSE)/4),0)</f>
        <v>0</v>
      </c>
      <c r="BQ134" s="223">
        <f>IFERROR(IF(RIGHT(VLOOKUP($A134,csapatok!$A:$NN,BQ$320,FALSE),5)="Csere",VLOOKUP(LEFT(VLOOKUP($A134,csapatok!$A:$NN,BQ$320,FALSE),LEN(VLOOKUP($A134,csapatok!$A:$NN,BQ$320,FALSE))-6),'csapat-ranglista'!$A:$FP,BQ$321,FALSE)/8,VLOOKUP(VLOOKUP($A134,csapatok!$A:$NN,BQ$320,FALSE),'csapat-ranglista'!$A:$FP,BQ$321,FALSE)/4),0)</f>
        <v>0</v>
      </c>
      <c r="BR134" s="223">
        <f>IFERROR(IF(RIGHT(VLOOKUP($A134,csapatok!$A:$NN,BR$320,FALSE),5)="Csere",VLOOKUP(LEFT(VLOOKUP($A134,csapatok!$A:$NN,BR$320,FALSE),LEN(VLOOKUP($A134,csapatok!$A:$NN,BR$320,FALSE))-6),'csapat-ranglista'!$A:$FP,BR$321,FALSE)/8,VLOOKUP(VLOOKUP($A134,csapatok!$A:$NN,BR$320,FALSE),'csapat-ranglista'!$A:$FP,BR$321,FALSE)/4),0)</f>
        <v>0</v>
      </c>
      <c r="BS134" s="223">
        <f>IFERROR(IF(RIGHT(VLOOKUP($A134,csapatok!$A:$NN,BS$320,FALSE),5)="Csere",VLOOKUP(LEFT(VLOOKUP($A134,csapatok!$A:$NN,BS$320,FALSE),LEN(VLOOKUP($A134,csapatok!$A:$NN,BS$320,FALSE))-6),'csapat-ranglista'!$A:$FP,BS$321,FALSE)/8,VLOOKUP(VLOOKUP($A134,csapatok!$A:$NN,BS$320,FALSE),'csapat-ranglista'!$A:$FP,BS$321,FALSE)/4),0)</f>
        <v>0</v>
      </c>
      <c r="BT134" s="223">
        <f>IFERROR(IF(RIGHT(VLOOKUP($A134,csapatok!$A:$NN,BT$320,FALSE),5)="Csere",VLOOKUP(LEFT(VLOOKUP($A134,csapatok!$A:$NN,BT$320,FALSE),LEN(VLOOKUP($A134,csapatok!$A:$NN,BT$320,FALSE))-6),'csapat-ranglista'!$A:$FP,BT$321,FALSE)/8,VLOOKUP(VLOOKUP($A134,csapatok!$A:$NN,BT$320,FALSE),'csapat-ranglista'!$A:$FP,BT$321,FALSE)/4),0)</f>
        <v>0</v>
      </c>
      <c r="BU134" s="223">
        <f>IFERROR(IF(RIGHT(VLOOKUP($A134,csapatok!$A:$NN,BU$320,FALSE),5)="Csere",VLOOKUP(LEFT(VLOOKUP($A134,csapatok!$A:$NN,BU$320,FALSE),LEN(VLOOKUP($A134,csapatok!$A:$NN,BU$320,FALSE))-6),'csapat-ranglista'!$A:$FP,BU$321,FALSE)/8,VLOOKUP(VLOOKUP($A134,csapatok!$A:$NN,BU$320,FALSE),'csapat-ranglista'!$A:$FP,BU$321,FALSE)/4),0)</f>
        <v>0</v>
      </c>
      <c r="BV134" s="223">
        <f>IFERROR(IF(RIGHT(VLOOKUP($A134,csapatok!$A:$NN,BV$320,FALSE),5)="Csere",VLOOKUP(LEFT(VLOOKUP($A134,csapatok!$A:$NN,BV$320,FALSE),LEN(VLOOKUP($A134,csapatok!$A:$NN,BV$320,FALSE))-6),'csapat-ranglista'!$A:$FP,BV$321,FALSE)/8,VLOOKUP(VLOOKUP($A134,csapatok!$A:$NN,BV$320,FALSE),'csapat-ranglista'!$A:$FP,BV$321,FALSE)/4),0)</f>
        <v>0</v>
      </c>
      <c r="BW134" s="223">
        <f>IFERROR(IF(RIGHT(VLOOKUP($A134,csapatok!$A:$NN,BW$320,FALSE),5)="Csere",VLOOKUP(LEFT(VLOOKUP($A134,csapatok!$A:$NN,BW$320,FALSE),LEN(VLOOKUP($A134,csapatok!$A:$NN,BW$320,FALSE))-6),'csapat-ranglista'!$A:$FP,BW$321,FALSE)/8,VLOOKUP(VLOOKUP($A134,csapatok!$A:$NN,BW$320,FALSE),'csapat-ranglista'!$A:$FP,BW$321,FALSE)/4),0)</f>
        <v>0</v>
      </c>
      <c r="BX134" s="223">
        <f>IFERROR(IF(RIGHT(VLOOKUP($A134,csapatok!$A:$NN,BX$320,FALSE),5)="Csere",VLOOKUP(LEFT(VLOOKUP($A134,csapatok!$A:$NN,BX$320,FALSE),LEN(VLOOKUP($A134,csapatok!$A:$NN,BX$320,FALSE))-6),'csapat-ranglista'!$A:$FP,BX$321,FALSE)/8,VLOOKUP(VLOOKUP($A134,csapatok!$A:$NN,BX$320,FALSE),'csapat-ranglista'!$A:$FP,BX$321,FALSE)/4),0)</f>
        <v>0</v>
      </c>
      <c r="BY134" s="223">
        <f>IFERROR(IF(RIGHT(VLOOKUP($A134,csapatok!$A:$NN,BY$320,FALSE),5)="Csere",VLOOKUP(LEFT(VLOOKUP($A134,csapatok!$A:$NN,BY$320,FALSE),LEN(VLOOKUP($A134,csapatok!$A:$NN,BY$320,FALSE))-6),'csapat-ranglista'!$A:$FP,BY$321,FALSE)/8,VLOOKUP(VLOOKUP($A134,csapatok!$A:$NN,BY$320,FALSE),'csapat-ranglista'!$A:$FP,BY$321,FALSE)/4),0)</f>
        <v>4.7246658713783383</v>
      </c>
      <c r="BZ134" s="223">
        <f>IFERROR(IF(RIGHT(VLOOKUP($A134,csapatok!$A:$NN,BZ$320,FALSE),5)="Csere",VLOOKUP(LEFT(VLOOKUP($A134,csapatok!$A:$NN,BZ$320,FALSE),LEN(VLOOKUP($A134,csapatok!$A:$NN,BZ$320,FALSE))-6),'csapat-ranglista'!$A:$FP,BZ$321,FALSE)/8,VLOOKUP(VLOOKUP($A134,csapatok!$A:$NN,BZ$320,FALSE),'csapat-ranglista'!$A:$FP,BZ$321,FALSE)/4),0)</f>
        <v>0</v>
      </c>
      <c r="CA134" s="223">
        <f>IFERROR(IF(RIGHT(VLOOKUP($A134,csapatok!$A:$NN,CA$320,FALSE),5)="Csere",VLOOKUP(LEFT(VLOOKUP($A134,csapatok!$A:$NN,CA$320,FALSE),LEN(VLOOKUP($A134,csapatok!$A:$NN,CA$320,FALSE))-6),'csapat-ranglista'!$A:$FP,CA$321,FALSE)/8,VLOOKUP(VLOOKUP($A134,csapatok!$A:$NN,CA$320,FALSE),'csapat-ranglista'!$A:$FP,CA$321,FALSE)/4),0)</f>
        <v>0</v>
      </c>
      <c r="CB134" s="223">
        <f>IFERROR(IF(RIGHT(VLOOKUP($A134,csapatok!$A:$NN,CB$320,FALSE),5)="Csere",VLOOKUP(LEFT(VLOOKUP($A134,csapatok!$A:$NN,CB$320,FALSE),LEN(VLOOKUP($A134,csapatok!$A:$NN,CB$320,FALSE))-6),'csapat-ranglista'!$A:$FP,CB$321,FALSE)/8,VLOOKUP(VLOOKUP($A134,csapatok!$A:$NN,CB$320,FALSE),'csapat-ranglista'!$A:$FP,CB$321,FALSE)/4),0)</f>
        <v>0</v>
      </c>
      <c r="CC134" s="223">
        <f>IFERROR(IF(RIGHT(VLOOKUP($A134,csapatok!$A:$NN,CC$320,FALSE),5)="Csere",VLOOKUP(LEFT(VLOOKUP($A134,csapatok!$A:$NN,CC$320,FALSE),LEN(VLOOKUP($A134,csapatok!$A:$NN,CC$320,FALSE))-6),'csapat-ranglista'!$A:$FP,CC$321,FALSE)/8,VLOOKUP(VLOOKUP($A134,csapatok!$A:$NN,CC$320,FALSE),'csapat-ranglista'!$A:$FP,CC$321,FALSE)/4),0)</f>
        <v>0</v>
      </c>
      <c r="CD134" s="223">
        <f>IFERROR(IF(RIGHT(VLOOKUP($A134,csapatok!$A:$NN,CD$320,FALSE),5)="Csere",VLOOKUP(LEFT(VLOOKUP($A134,csapatok!$A:$NN,CD$320,FALSE),LEN(VLOOKUP($A134,csapatok!$A:$NN,CD$320,FALSE))-6),'csapat-ranglista'!$A:$FP,CD$321,FALSE)/8,VLOOKUP(VLOOKUP($A134,csapatok!$A:$NN,CD$320,FALSE),'csapat-ranglista'!$A:$FP,CD$321,FALSE)/4),0)</f>
        <v>0</v>
      </c>
      <c r="CE134" s="223">
        <f>IFERROR(IF(RIGHT(VLOOKUP($A134,csapatok!$A:$NN,CE$320,FALSE),5)="Csere",VLOOKUP(LEFT(VLOOKUP($A134,csapatok!$A:$NN,CE$320,FALSE),LEN(VLOOKUP($A134,csapatok!$A:$NN,CE$320,FALSE))-6),'csapat-ranglista'!$A:$FP,CE$321,FALSE)/8,VLOOKUP(VLOOKUP($A134,csapatok!$A:$NN,CE$320,FALSE),'csapat-ranglista'!$A:$FP,CE$321,FALSE)/4),0)</f>
        <v>0</v>
      </c>
      <c r="CF134" s="223">
        <f>IFERROR(IF(RIGHT(VLOOKUP($A134,csapatok!$A:$NN,CF$320,FALSE),5)="Csere",VLOOKUP(LEFT(VLOOKUP($A134,csapatok!$A:$NN,CF$320,FALSE),LEN(VLOOKUP($A134,csapatok!$A:$NN,CF$320,FALSE))-6),'csapat-ranglista'!$A:$FP,CF$321,FALSE)/8,VLOOKUP(VLOOKUP($A134,csapatok!$A:$NN,CF$320,FALSE),'csapat-ranglista'!$A:$FP,CF$321,FALSE)/4),0)</f>
        <v>0</v>
      </c>
      <c r="CG134" s="223">
        <f>IFERROR(IF(RIGHT(VLOOKUP($A134,csapatok!$A:$NN,CG$320,FALSE),5)="Csere",VLOOKUP(LEFT(VLOOKUP($A134,csapatok!$A:$NN,CG$320,FALSE),LEN(VLOOKUP($A134,csapatok!$A:$NN,CG$320,FALSE))-6),'csapat-ranglista'!$A:$FP,CG$321,FALSE)/8,VLOOKUP(VLOOKUP($A134,csapatok!$A:$NN,CG$320,FALSE),'csapat-ranglista'!$A:$FP,CG$321,FALSE)/4),0)</f>
        <v>0</v>
      </c>
      <c r="CH134" s="223">
        <f>IFERROR(IF(RIGHT(VLOOKUP($A134,csapatok!$A:$NN,CH$320,FALSE),5)="Csere",VLOOKUP(LEFT(VLOOKUP($A134,csapatok!$A:$NN,CH$320,FALSE),LEN(VLOOKUP($A134,csapatok!$A:$NN,CH$320,FALSE))-6),'csapat-ranglista'!$A:$FP,CH$321,FALSE)/8,VLOOKUP(VLOOKUP($A134,csapatok!$A:$NN,CH$320,FALSE),'csapat-ranglista'!$A:$FP,CH$321,FALSE)/4),0)</f>
        <v>0</v>
      </c>
      <c r="CI134" s="223">
        <f>IFERROR(IF(RIGHT(VLOOKUP($A134,csapatok!$A:$NN,CI$320,FALSE),5)="Csere",VLOOKUP(LEFT(VLOOKUP($A134,csapatok!$A:$NN,CI$320,FALSE),LEN(VLOOKUP($A134,csapatok!$A:$NN,CI$320,FALSE))-6),'csapat-ranglista'!$A:$FP,CI$321,FALSE)/8,VLOOKUP(VLOOKUP($A134,csapatok!$A:$NN,CI$320,FALSE),'csapat-ranglista'!$A:$FP,CI$321,FALSE)/4),0)</f>
        <v>0</v>
      </c>
      <c r="CJ134" s="224">
        <f>versenyek!$IQ$11*IFERROR(VLOOKUP(VLOOKUP($A134,versenyek!IP:IR,3,FALSE),szabalyok!$A$16:$B$23,2,FALSE)/4,0)</f>
        <v>0</v>
      </c>
      <c r="CK134" s="224">
        <f>versenyek!$IT$11*IFERROR(VLOOKUP(VLOOKUP($A134,versenyek!IS:IU,3,FALSE),szabalyok!$A$16:$B$23,2,FALSE)/4,0)</f>
        <v>0</v>
      </c>
      <c r="CL134" s="223">
        <f>IFERROR(IF(RIGHT(VLOOKUP($A134,csapatok!$A:$NN,CL$320,FALSE),5)="Csere",VLOOKUP(LEFT(VLOOKUP($A134,csapatok!$A:$NN,CL$320,FALSE),LEN(VLOOKUP($A134,csapatok!$A:$NN,CL$320,FALSE))-6),'csapat-ranglista'!$A:$FP,CL$321,FALSE)/8,VLOOKUP(VLOOKUP($A134,csapatok!$A:$NN,CL$320,FALSE),'csapat-ranglista'!$A:$FP,CL$321,FALSE)/4),0)</f>
        <v>0</v>
      </c>
      <c r="CM134" s="223">
        <f>IFERROR(IF(RIGHT(VLOOKUP($A134,csapatok!$A:$NN,CM$320,FALSE),5)="Csere",VLOOKUP(LEFT(VLOOKUP($A134,csapatok!$A:$NN,CM$320,FALSE),LEN(VLOOKUP($A134,csapatok!$A:$NN,CM$320,FALSE))-6),'csapat-ranglista'!$A:$FP,CM$321,FALSE)/8,VLOOKUP(VLOOKUP($A134,csapatok!$A:$NN,CM$320,FALSE),'csapat-ranglista'!$A:$FP,CM$321,FALSE)/4),0)</f>
        <v>0</v>
      </c>
      <c r="CN134" s="223">
        <f>IFERROR(IF(RIGHT(VLOOKUP($A134,csapatok!$A:$NN,CN$320,FALSE),5)="Csere",VLOOKUP(LEFT(VLOOKUP($A134,csapatok!$A:$NN,CN$320,FALSE),LEN(VLOOKUP($A134,csapatok!$A:$NN,CN$320,FALSE))-6),'csapat-ranglista'!$A:$FP,CN$321,FALSE)/8,VLOOKUP(VLOOKUP($A134,csapatok!$A:$NN,CN$320,FALSE),'csapat-ranglista'!$A:$FP,CN$321,FALSE)/4),0)</f>
        <v>0</v>
      </c>
      <c r="CO134" s="223">
        <f>IFERROR(IF(RIGHT(VLOOKUP($A134,csapatok!$A:$NN,CO$320,FALSE),5)="Csere",VLOOKUP(LEFT(VLOOKUP($A134,csapatok!$A:$NN,CO$320,FALSE),LEN(VLOOKUP($A134,csapatok!$A:$NN,CO$320,FALSE))-6),'csapat-ranglista'!$A:$FP,CO$321,FALSE)/8,VLOOKUP(VLOOKUP($A134,csapatok!$A:$NN,CO$320,FALSE),'csapat-ranglista'!$A:$FP,CO$321,FALSE)/4),0)</f>
        <v>0</v>
      </c>
      <c r="CP134" s="223">
        <f>IFERROR(IF(RIGHT(VLOOKUP($A134,csapatok!$A:$NN,CP$320,FALSE),5)="Csere",VLOOKUP(LEFT(VLOOKUP($A134,csapatok!$A:$NN,CP$320,FALSE),LEN(VLOOKUP($A134,csapatok!$A:$NN,CP$320,FALSE))-6),'csapat-ranglista'!$A:$FP,CP$321,FALSE)/8,VLOOKUP(VLOOKUP($A134,csapatok!$A:$NN,CP$320,FALSE),'csapat-ranglista'!$A:$FP,CP$321,FALSE)/4),0)</f>
        <v>0</v>
      </c>
      <c r="CQ134" s="223">
        <f>IFERROR(IF(RIGHT(VLOOKUP($A134,csapatok!$A:$NN,CQ$320,FALSE),5)="Csere",VLOOKUP(LEFT(VLOOKUP($A134,csapatok!$A:$NN,CQ$320,FALSE),LEN(VLOOKUP($A134,csapatok!$A:$NN,CQ$320,FALSE))-6),'csapat-ranglista'!$A:$FP,CQ$321,FALSE)/8,VLOOKUP(VLOOKUP($A134,csapatok!$A:$NN,CQ$320,FALSE),'csapat-ranglista'!$A:$FP,CQ$321,FALSE)/4),0)</f>
        <v>0</v>
      </c>
      <c r="CR134" s="223">
        <f>IFERROR(IF(RIGHT(VLOOKUP($A134,csapatok!$A:$NN,CR$320,FALSE),5)="Csere",VLOOKUP(LEFT(VLOOKUP($A134,csapatok!$A:$NN,CR$320,FALSE),LEN(VLOOKUP($A134,csapatok!$A:$NN,CR$320,FALSE))-6),'csapat-ranglista'!$A:$FP,CR$321,FALSE)/8,VLOOKUP(VLOOKUP($A134,csapatok!$A:$NN,CR$320,FALSE),'csapat-ranglista'!$A:$FP,CR$321,FALSE)/4),0)</f>
        <v>0</v>
      </c>
      <c r="CS134" s="223">
        <f>IFERROR(IF(RIGHT(VLOOKUP($A134,csapatok!$A:$NN,CS$320,FALSE),5)="Csere",VLOOKUP(LEFT(VLOOKUP($A134,csapatok!$A:$NN,CS$320,FALSE),LEN(VLOOKUP($A134,csapatok!$A:$NN,CS$320,FALSE))-6),'csapat-ranglista'!$A:$FP,CS$321,FALSE)/8,VLOOKUP(VLOOKUP($A134,csapatok!$A:$NN,CS$320,FALSE),'csapat-ranglista'!$A:$FP,CS$321,FALSE)/4),0)</f>
        <v>0</v>
      </c>
      <c r="CT134" s="223">
        <f>IFERROR(IF(RIGHT(VLOOKUP($A134,csapatok!$A:$NN,CT$320,FALSE),5)="Csere",VLOOKUP(LEFT(VLOOKUP($A134,csapatok!$A:$NN,CT$320,FALSE),LEN(VLOOKUP($A134,csapatok!$A:$NN,CT$320,FALSE))-6),'csapat-ranglista'!$A:$FP,CT$321,FALSE)/8,VLOOKUP(VLOOKUP($A134,csapatok!$A:$NN,CT$320,FALSE),'csapat-ranglista'!$A:$FP,CT$321,FALSE)/4),0)</f>
        <v>0</v>
      </c>
      <c r="CU134" s="223">
        <f>IFERROR(IF(RIGHT(VLOOKUP($A134,csapatok!$A:$NN,CU$320,FALSE),5)="Csere",VLOOKUP(LEFT(VLOOKUP($A134,csapatok!$A:$NN,CU$320,FALSE),LEN(VLOOKUP($A134,csapatok!$A:$NN,CU$320,FALSE))-6),'csapat-ranglista'!$A:$FP,CU$321,FALSE)/8,VLOOKUP(VLOOKUP($A134,csapatok!$A:$NN,CU$320,FALSE),'csapat-ranglista'!$A:$FP,CU$321,FALSE)/4),0)</f>
        <v>0</v>
      </c>
      <c r="CV134" s="223">
        <f>IFERROR(IF(RIGHT(VLOOKUP($A134,csapatok!$A:$NN,CV$320,FALSE),5)="Csere",VLOOKUP(LEFT(VLOOKUP($A134,csapatok!$A:$NN,CV$320,FALSE),LEN(VLOOKUP($A134,csapatok!$A:$NN,CV$320,FALSE))-6),'csapat-ranglista'!$A:$FP,CV$321,FALSE)/8,VLOOKUP(VLOOKUP($A134,csapatok!$A:$NN,CV$320,FALSE),'csapat-ranglista'!$A:$FP,CV$321,FALSE)/4),0)</f>
        <v>0</v>
      </c>
      <c r="CW134" s="223">
        <f>IFERROR(IF(RIGHT(VLOOKUP($A134,csapatok!$A:$NN,CW$320,FALSE),5)="Csere",VLOOKUP(LEFT(VLOOKUP($A134,csapatok!$A:$NN,CW$320,FALSE),LEN(VLOOKUP($A134,csapatok!$A:$NN,CW$320,FALSE))-6),'csapat-ranglista'!$A:$FP,CW$321,FALSE)/8,VLOOKUP(VLOOKUP($A134,csapatok!$A:$NN,CW$320,FALSE),'csapat-ranglista'!$A:$FP,CW$321,FALSE)/4),0)</f>
        <v>0</v>
      </c>
      <c r="CX134" s="223">
        <f>IFERROR(IF(RIGHT(VLOOKUP($A134,csapatok!$A:$NN,CX$320,FALSE),5)="Csere",VLOOKUP(LEFT(VLOOKUP($A134,csapatok!$A:$NN,CX$320,FALSE),LEN(VLOOKUP($A134,csapatok!$A:$NN,CX$320,FALSE))-6),'csapat-ranglista'!$A:$FP,CX$321,FALSE)/8,VLOOKUP(VLOOKUP($A134,csapatok!$A:$NN,CX$320,FALSE),'csapat-ranglista'!$A:$FP,CX$321,FALSE)/4),0)</f>
        <v>0</v>
      </c>
      <c r="CY134" s="223">
        <f>IFERROR(IF(RIGHT(VLOOKUP($A134,csapatok!$A:$NN,CY$320,FALSE),5)="Csere",VLOOKUP(LEFT(VLOOKUP($A134,csapatok!$A:$NN,CY$320,FALSE),LEN(VLOOKUP($A134,csapatok!$A:$NN,CY$320,FALSE))-6),'csapat-ranglista'!$A:$FP,CY$321,FALSE)/8,VLOOKUP(VLOOKUP($A134,csapatok!$A:$NN,CY$320,FALSE),'csapat-ranglista'!$A:$FP,CY$321,FALSE)/4),0)</f>
        <v>0</v>
      </c>
      <c r="CZ134" s="223">
        <f>IFERROR(IF(RIGHT(VLOOKUP($A134,csapatok!$A:$NN,CZ$320,FALSE),5)="Csere",VLOOKUP(LEFT(VLOOKUP($A134,csapatok!$A:$NN,CZ$320,FALSE),LEN(VLOOKUP($A134,csapatok!$A:$NN,CZ$320,FALSE))-6),'csapat-ranglista'!$A:$FP,CZ$321,FALSE)/8,VLOOKUP(VLOOKUP($A134,csapatok!$A:$NN,CZ$320,FALSE),'csapat-ranglista'!$A:$FP,CZ$321,FALSE)/4),0)</f>
        <v>0</v>
      </c>
      <c r="DA134" s="223">
        <f>IFERROR(IF(RIGHT(VLOOKUP($A134,csapatok!$A:$NN,DA$320,FALSE),5)="Csere",VLOOKUP(LEFT(VLOOKUP($A134,csapatok!$A:$NN,DA$320,FALSE),LEN(VLOOKUP($A134,csapatok!$A:$NN,DA$320,FALSE))-6),'csapat-ranglista'!$A:$FP,DA$321,FALSE)/8,VLOOKUP(VLOOKUP($A134,csapatok!$A:$NN,DA$320,FALSE),'csapat-ranglista'!$A:$FP,DA$321,FALSE)/4),0)</f>
        <v>0</v>
      </c>
      <c r="DB134" s="223">
        <f>IFERROR(IF(RIGHT(VLOOKUP($A134,csapatok!$A:$NN,DB$320,FALSE),5)="Csere",VLOOKUP(LEFT(VLOOKUP($A134,csapatok!$A:$NN,DB$320,FALSE),LEN(VLOOKUP($A134,csapatok!$A:$NN,DB$320,FALSE))-6),'csapat-ranglista'!$A:$FP,DB$321,FALSE)/8,VLOOKUP(VLOOKUP($A134,csapatok!$A:$NN,DB$320,FALSE),'csapat-ranglista'!$A:$FP,DB$321,FALSE)/4),0)</f>
        <v>0</v>
      </c>
      <c r="DC134" s="223">
        <f>IFERROR(IF(RIGHT(VLOOKUP($A134,csapatok!$A:$NN,DC$320,FALSE),5)="Csere",VLOOKUP(LEFT(VLOOKUP($A134,csapatok!$A:$NN,DC$320,FALSE),LEN(VLOOKUP($A134,csapatok!$A:$NN,DC$320,FALSE))-6),'csapat-ranglista'!$A:$FP,DC$321,FALSE)/8,VLOOKUP(VLOOKUP($A134,csapatok!$A:$NN,DC$320,FALSE),'csapat-ranglista'!$A:$FP,DC$321,FALSE)/4),0)</f>
        <v>0</v>
      </c>
      <c r="DD134" s="223">
        <f>IFERROR(IF(RIGHT(VLOOKUP($A134,csapatok!$A:$NN,DD$320,FALSE),5)="Csere",VLOOKUP(LEFT(VLOOKUP($A134,csapatok!$A:$NN,DD$320,FALSE),LEN(VLOOKUP($A134,csapatok!$A:$NN,DD$320,FALSE))-6),'csapat-ranglista'!$A:$FP,DD$321,FALSE)/8,VLOOKUP(VLOOKUP($A134,csapatok!$A:$NN,DD$320,FALSE),'csapat-ranglista'!$A:$FP,DD$321,FALSE)/4),0)</f>
        <v>0</v>
      </c>
      <c r="DE134" s="223">
        <f>IFERROR(IF(RIGHT(VLOOKUP($A134,csapatok!$A:$NN,DE$320,FALSE),5)="Csere",VLOOKUP(LEFT(VLOOKUP($A134,csapatok!$A:$NN,DE$320,FALSE),LEN(VLOOKUP($A134,csapatok!$A:$NN,DE$320,FALSE))-6),'csapat-ranglista'!$A:$FP,DE$321,FALSE)/8,VLOOKUP(VLOOKUP($A134,csapatok!$A:$NN,DE$320,FALSE),'csapat-ranglista'!$A:$FP,DE$321,FALSE)/4),0)</f>
        <v>0</v>
      </c>
      <c r="DF134" s="223">
        <f>IFERROR(IF(RIGHT(VLOOKUP($A134,csapatok!$A:$NN,DF$320,FALSE),5)="Csere",VLOOKUP(LEFT(VLOOKUP($A134,csapatok!$A:$NN,DF$320,FALSE),LEN(VLOOKUP($A134,csapatok!$A:$NN,DF$320,FALSE))-6),'csapat-ranglista'!$A:$FP,DF$321,FALSE)/8,VLOOKUP(VLOOKUP($A134,csapatok!$A:$NN,DF$320,FALSE),'csapat-ranglista'!$A:$FP,DF$321,FALSE)/4),0)</f>
        <v>0</v>
      </c>
      <c r="DG134" s="223">
        <f>IFERROR(IF(RIGHT(VLOOKUP($A134,csapatok!$A:$NN,DG$320,FALSE),5)="Csere",VLOOKUP(LEFT(VLOOKUP($A134,csapatok!$A:$NN,DG$320,FALSE),LEN(VLOOKUP($A134,csapatok!$A:$NN,DG$320,FALSE))-6),'csapat-ranglista'!$A:$FP,DG$321,FALSE)/8,VLOOKUP(VLOOKUP($A134,csapatok!$A:$NN,DG$320,FALSE),'csapat-ranglista'!$A:$FP,DG$321,FALSE)/4),0)</f>
        <v>0</v>
      </c>
      <c r="DH134" s="223">
        <f>IFERROR(IF(RIGHT(VLOOKUP($A134,csapatok!$A:$NN,DH$320,FALSE),5)="Csere",VLOOKUP(LEFT(VLOOKUP($A134,csapatok!$A:$NN,DH$320,FALSE),LEN(VLOOKUP($A134,csapatok!$A:$NN,DH$320,FALSE))-6),'csapat-ranglista'!$A:$FP,DH$321,FALSE)/8,VLOOKUP(VLOOKUP($A134,csapatok!$A:$NN,DH$320,FALSE),'csapat-ranglista'!$A:$FP,DH$321,FALSE)/4),0)</f>
        <v>10.732822342897867</v>
      </c>
      <c r="DI134" s="223">
        <f>IFERROR(IF(RIGHT(VLOOKUP($A134,csapatok!$A:$NN,DI$320,FALSE),5)="Csere",VLOOKUP(LEFT(VLOOKUP($A134,csapatok!$A:$NN,DI$320,FALSE),LEN(VLOOKUP($A134,csapatok!$A:$NN,DI$320,FALSE))-6),'csapat-ranglista'!$A:$FP,DI$321,FALSE)/8,VLOOKUP(VLOOKUP($A134,csapatok!$A:$NN,DI$320,FALSE),'csapat-ranglista'!$A:$FP,DI$321,FALSE)/4),0)</f>
        <v>0</v>
      </c>
      <c r="DJ134" s="223">
        <f>IFERROR(IF(RIGHT(VLOOKUP($A134,csapatok!$A:$NN,DJ$320,FALSE),5)="Csere",VLOOKUP(LEFT(VLOOKUP($A134,csapatok!$A:$NN,DJ$320,FALSE),LEN(VLOOKUP($A134,csapatok!$A:$NN,DJ$320,FALSE))-6),'csapat-ranglista'!$A:$FP,DJ$321,FALSE)/8,VLOOKUP(VLOOKUP($A134,csapatok!$A:$NN,DJ$320,FALSE),'csapat-ranglista'!$A:$FP,DJ$321,FALSE)/4),0)</f>
        <v>0</v>
      </c>
      <c r="DK134" s="223">
        <f>IFERROR(IF(RIGHT(VLOOKUP($A134,csapatok!$A:$NN,DK$320,FALSE),5)="Csere",VLOOKUP(LEFT(VLOOKUP($A134,csapatok!$A:$NN,DK$320,FALSE),LEN(VLOOKUP($A134,csapatok!$A:$NN,DK$320,FALSE))-6),'csapat-ranglista'!$A:$FP,DK$321,FALSE)/8,VLOOKUP(VLOOKUP($A134,csapatok!$A:$NN,DK$320,FALSE),'csapat-ranglista'!$A:$FP,DK$321,FALSE)/4),0)</f>
        <v>0</v>
      </c>
      <c r="DL134" s="223">
        <f>IFERROR(IF(RIGHT(VLOOKUP($A134,csapatok!$A:$NN,DL$320,FALSE),5)="Csere",VLOOKUP(LEFT(VLOOKUP($A134,csapatok!$A:$NN,DL$320,FALSE),LEN(VLOOKUP($A134,csapatok!$A:$NN,DL$320,FALSE))-6),'csapat-ranglista'!$A:$FP,DL$321,FALSE)/8,VLOOKUP(VLOOKUP($A134,csapatok!$A:$NN,DL$320,FALSE),'csapat-ranglista'!$A:$FP,DL$321,FALSE)/4),0)</f>
        <v>0</v>
      </c>
      <c r="DM134" s="223">
        <f>IFERROR(IF(RIGHT(VLOOKUP($A134,csapatok!$A:$NN,DM$320,FALSE),5)="Csere",VLOOKUP(LEFT(VLOOKUP($A134,csapatok!$A:$NN,DM$320,FALSE),LEN(VLOOKUP($A134,csapatok!$A:$NN,DM$320,FALSE))-6),'csapat-ranglista'!$A:$FP,DM$321,FALSE)/8,VLOOKUP(VLOOKUP($A134,csapatok!$A:$NN,DM$320,FALSE),'csapat-ranglista'!$A:$FP,DM$321,FALSE)/4),0)</f>
        <v>0</v>
      </c>
      <c r="DN134" s="223">
        <f>IFERROR(IF(RIGHT(VLOOKUP($A134,csapatok!$A:$NN,DN$320,FALSE),5)="Csere",VLOOKUP(LEFT(VLOOKUP($A134,csapatok!$A:$NN,DN$320,FALSE),LEN(VLOOKUP($A134,csapatok!$A:$NN,DN$320,FALSE))-6),'csapat-ranglista'!$A:$FP,DN$321,FALSE)/8,VLOOKUP(VLOOKUP($A134,csapatok!$A:$NN,DN$320,FALSE),'csapat-ranglista'!$A:$FP,DN$321,FALSE)/4),0)</f>
        <v>0</v>
      </c>
      <c r="DO134" s="224">
        <f>versenyek!$MF$11*IFERROR(VLOOKUP(VLOOKUP($A134,versenyek!ME:MG,3,FALSE),szabalyok!$A$16:$B$23,2,FALSE)/4,0)</f>
        <v>0</v>
      </c>
      <c r="DP134" s="224">
        <f>versenyek!$MI$11*IFERROR(VLOOKUP(VLOOKUP($A134,versenyek!MH:MJ,3,FALSE),szabalyok!$A$16:$B$23,2,FALSE)/4,0)</f>
        <v>0</v>
      </c>
      <c r="DQ134" s="223">
        <f>IFERROR(IF(RIGHT(VLOOKUP($A134,csapatok!$A:$NN,DQ$320,FALSE),5)="Csere",VLOOKUP(LEFT(VLOOKUP($A134,csapatok!$A:$NN,DQ$320,FALSE),LEN(VLOOKUP($A134,csapatok!$A:$NN,DQ$320,FALSE))-6),'csapat-ranglista'!$A:$FP,DQ$321,FALSE)/8,VLOOKUP(VLOOKUP($A134,csapatok!$A:$NN,DQ$320,FALSE),'csapat-ranglista'!$A:$FP,DQ$321,FALSE)/4),0)</f>
        <v>0</v>
      </c>
      <c r="DR134" s="223">
        <f>IFERROR(IF(RIGHT(VLOOKUP($A134,csapatok!$A:$NN,DR$320,FALSE),5)="Csere",VLOOKUP(LEFT(VLOOKUP($A134,csapatok!$A:$NN,DR$320,FALSE),LEN(VLOOKUP($A134,csapatok!$A:$NN,DR$320,FALSE))-6),'csapat-ranglista'!$A:$FP,DR$321,FALSE)/8,VLOOKUP(VLOOKUP($A134,csapatok!$A:$NN,DR$320,FALSE),'csapat-ranglista'!$A:$FP,DR$321,FALSE)/4),0)</f>
        <v>0</v>
      </c>
      <c r="DS134" s="223">
        <f>IFERROR(IF(RIGHT(VLOOKUP($A134,csapatok!$A:$NN,DS$320,FALSE),5)="Csere",VLOOKUP(LEFT(VLOOKUP($A134,csapatok!$A:$NN,DS$320,FALSE),LEN(VLOOKUP($A134,csapatok!$A:$NN,DS$320,FALSE))-6),'csapat-ranglista'!$A:$FP,DS$321,FALSE)/8,VLOOKUP(VLOOKUP($A134,csapatok!$A:$NN,DS$320,FALSE),'csapat-ranglista'!$A:$FP,DS$321,FALSE)/4),0)</f>
        <v>0</v>
      </c>
      <c r="DT134" s="223">
        <f>IFERROR(IF(RIGHT(VLOOKUP($A134,csapatok!$A:$NN,DT$320,FALSE),5)="Csere",VLOOKUP(LEFT(VLOOKUP($A134,csapatok!$A:$NN,DT$320,FALSE),LEN(VLOOKUP($A134,csapatok!$A:$NN,DT$320,FALSE))-6),'csapat-ranglista'!$A:$FP,DT$321,FALSE)/8,VLOOKUP(VLOOKUP($A134,csapatok!$A:$NN,DT$320,FALSE),'csapat-ranglista'!$A:$FP,DT$321,FALSE)/4),0)</f>
        <v>0</v>
      </c>
      <c r="DU134" s="223">
        <f>IFERROR(IF(RIGHT(VLOOKUP($A134,csapatok!$A:$NN,DU$320,FALSE),5)="Csere",VLOOKUP(LEFT(VLOOKUP($A134,csapatok!$A:$NN,DU$320,FALSE),LEN(VLOOKUP($A134,csapatok!$A:$NN,DU$320,FALSE))-6),'csapat-ranglista'!$A:$FP,DU$321,FALSE)/8,VLOOKUP(VLOOKUP($A134,csapatok!$A:$NN,DU$320,FALSE),'csapat-ranglista'!$A:$FP,DU$321,FALSE)/4),0)</f>
        <v>0</v>
      </c>
      <c r="DV134" s="223">
        <f>IFERROR(IF(RIGHT(VLOOKUP($A134,csapatok!$A:$NN,DV$320,FALSE),5)="Csere",VLOOKUP(LEFT(VLOOKUP($A134,csapatok!$A:$NN,DV$320,FALSE),LEN(VLOOKUP($A134,csapatok!$A:$NN,DV$320,FALSE))-6),'csapat-ranglista'!$A:$FP,DV$321,FALSE)/8,VLOOKUP(VLOOKUP($A134,csapatok!$A:$NN,DV$320,FALSE),'csapat-ranglista'!$A:$FP,DV$321,FALSE)/4),0)</f>
        <v>0</v>
      </c>
      <c r="DW134" s="223">
        <f>IFERROR(IF(RIGHT(VLOOKUP($A134,csapatok!$A:$NN,DW$320,FALSE),5)="Csere",VLOOKUP(LEFT(VLOOKUP($A134,csapatok!$A:$NN,DW$320,FALSE),LEN(VLOOKUP($A134,csapatok!$A:$NN,DW$320,FALSE))-6),'csapat-ranglista'!$A:$FP,DW$321,FALSE)/8,VLOOKUP(VLOOKUP($A134,csapatok!$A:$NN,DW$320,FALSE),'csapat-ranglista'!$A:$FP,DW$321,FALSE)/4),0)</f>
        <v>0</v>
      </c>
      <c r="DX134" s="223">
        <f>IFERROR(IF(RIGHT(VLOOKUP($A134,csapatok!$A:$NN,DX$320,FALSE),5)="Csere",VLOOKUP(LEFT(VLOOKUP($A134,csapatok!$A:$NN,DX$320,FALSE),LEN(VLOOKUP($A134,csapatok!$A:$NN,DX$320,FALSE))-6),'csapat-ranglista'!$A:$FP,DX$321,FALSE)/8,VLOOKUP(VLOOKUP($A134,csapatok!$A:$NN,DX$320,FALSE),'csapat-ranglista'!$A:$FP,DX$321,FALSE)/4),0)</f>
        <v>0</v>
      </c>
      <c r="DY134" s="223">
        <f>IFERROR(IF(RIGHT(VLOOKUP($A134,csapatok!$A:$NN,DY$320,FALSE),5)="Csere",VLOOKUP(LEFT(VLOOKUP($A134,csapatok!$A:$NN,DY$320,FALSE),LEN(VLOOKUP($A134,csapatok!$A:$NN,DY$320,FALSE))-6),'csapat-ranglista'!$A:$FP,DY$321,FALSE)/8,VLOOKUP(VLOOKUP($A134,csapatok!$A:$NN,DY$320,FALSE),'csapat-ranglista'!$A:$FP,DY$321,FALSE)/4),0)</f>
        <v>0</v>
      </c>
      <c r="DZ134" s="223">
        <f>IFERROR(IF(RIGHT(VLOOKUP($A134,csapatok!$A:$NN,DZ$320,FALSE),5)="Csere",VLOOKUP(LEFT(VLOOKUP($A134,csapatok!$A:$NN,DZ$320,FALSE),LEN(VLOOKUP($A134,csapatok!$A:$NN,DZ$320,FALSE))-6),'csapat-ranglista'!$A:$FP,DZ$321,FALSE)/8,VLOOKUP(VLOOKUP($A134,csapatok!$A:$NN,DZ$320,FALSE),'csapat-ranglista'!$A:$FP,DZ$321,FALSE)/4),0)</f>
        <v>0</v>
      </c>
      <c r="EA134" s="223">
        <f>IFERROR(IF(RIGHT(VLOOKUP($A134,csapatok!$A:$NN,EA$320,FALSE),5)="Csere",VLOOKUP(LEFT(VLOOKUP($A134,csapatok!$A:$NN,EA$320,FALSE),LEN(VLOOKUP($A134,csapatok!$A:$NN,EA$320,FALSE))-6),'csapat-ranglista'!$A:$FP,EA$321,FALSE)/8,VLOOKUP(VLOOKUP($A134,csapatok!$A:$NN,EA$320,FALSE),'csapat-ranglista'!$A:$FP,EA$321,FALSE)/4),0)</f>
        <v>0</v>
      </c>
      <c r="EB134" s="223">
        <f>IFERROR(IF(RIGHT(VLOOKUP($A134,csapatok!$A:$NN,EB$320,FALSE),5)="Csere",VLOOKUP(LEFT(VLOOKUP($A134,csapatok!$A:$NN,EB$320,FALSE),LEN(VLOOKUP($A134,csapatok!$A:$NN,EB$320,FALSE))-6),'csapat-ranglista'!$A:$FP,EB$321,FALSE)/8,VLOOKUP(VLOOKUP($A134,csapatok!$A:$NN,EB$320,FALSE),'csapat-ranglista'!$A:$FP,EB$321,FALSE)/4),0)</f>
        <v>0</v>
      </c>
      <c r="EC134" s="223">
        <f>IFERROR(IF(RIGHT(VLOOKUP($A134,csapatok!$A:$NN,EC$320,FALSE),5)="Csere",VLOOKUP(LEFT(VLOOKUP($A134,csapatok!$A:$NN,EC$320,FALSE),LEN(VLOOKUP($A134,csapatok!$A:$NN,EC$320,FALSE))-6),'csapat-ranglista'!$A:$FP,EC$321,FALSE)/8,VLOOKUP(VLOOKUP($A134,csapatok!$A:$NN,EC$320,FALSE),'csapat-ranglista'!$A:$FP,EC$321,FALSE)/4),0)</f>
        <v>0</v>
      </c>
      <c r="ED134" s="223">
        <f>IFERROR(IF(RIGHT(VLOOKUP($A134,csapatok!$A:$NN,ED$320,FALSE),5)="Csere",VLOOKUP(LEFT(VLOOKUP($A134,csapatok!$A:$NN,ED$320,FALSE),LEN(VLOOKUP($A134,csapatok!$A:$NN,ED$320,FALSE))-6),'csapat-ranglista'!$A:$FP,ED$321,FALSE)/8,VLOOKUP(VLOOKUP($A134,csapatok!$A:$NN,ED$320,FALSE),'csapat-ranglista'!$A:$FP,ED$321,FALSE)/4),0)</f>
        <v>0</v>
      </c>
      <c r="EE134" s="223">
        <f>IFERROR(IF(RIGHT(VLOOKUP($A134,csapatok!$A:$NN,EE$320,FALSE),5)="Csere",VLOOKUP(LEFT(VLOOKUP($A134,csapatok!$A:$NN,EE$320,FALSE),LEN(VLOOKUP($A134,csapatok!$A:$NN,EE$320,FALSE))-6),'csapat-ranglista'!$A:$FP,EE$321,FALSE)/8,VLOOKUP(VLOOKUP($A134,csapatok!$A:$NN,EE$320,FALSE),'csapat-ranglista'!$A:$FP,EE$321,FALSE)/4),0)</f>
        <v>0</v>
      </c>
      <c r="EF134" s="223">
        <f>IFERROR(IF(RIGHT(VLOOKUP($A134,csapatok!$A:$NN,EF$320,FALSE),5)="Csere",VLOOKUP(LEFT(VLOOKUP($A134,csapatok!$A:$NN,EF$320,FALSE),LEN(VLOOKUP($A134,csapatok!$A:$NN,EF$320,FALSE))-6),'csapat-ranglista'!$A:$FP,EF$321,FALSE)/8,VLOOKUP(VLOOKUP($A134,csapatok!$A:$NN,EF$320,FALSE),'csapat-ranglista'!$A:$FP,EF$321,FALSE)/4),0)</f>
        <v>0</v>
      </c>
      <c r="EG134" s="223">
        <f>IFERROR(IF(RIGHT(VLOOKUP($A134,csapatok!$A:$NN,EG$320,FALSE),5)="Csere",VLOOKUP(LEFT(VLOOKUP($A134,csapatok!$A:$NN,EG$320,FALSE),LEN(VLOOKUP($A134,csapatok!$A:$NN,EG$320,FALSE))-6),'csapat-ranglista'!$A:$FP,EG$321,FALSE)/8,VLOOKUP(VLOOKUP($A134,csapatok!$A:$NN,EG$320,FALSE),'csapat-ranglista'!$A:$FP,EG$321,FALSE)/4),0)</f>
        <v>0</v>
      </c>
      <c r="EH134" s="223">
        <f>IFERROR(IF(RIGHT(VLOOKUP($A134,csapatok!$A:$NN,EH$320,FALSE),5)="Csere",VLOOKUP(LEFT(VLOOKUP($A134,csapatok!$A:$NN,EH$320,FALSE),LEN(VLOOKUP($A134,csapatok!$A:$NN,EH$320,FALSE))-6),'csapat-ranglista'!$A:$FP,EH$321,FALSE)/8,VLOOKUP(VLOOKUP($A134,csapatok!$A:$NN,EH$320,FALSE),'csapat-ranglista'!$A:$FP,EH$321,FALSE)/4),0)</f>
        <v>0</v>
      </c>
      <c r="EI134" s="223">
        <f>IFERROR(IF(RIGHT(VLOOKUP($A134,csapatok!$A:$NN,EI$320,FALSE),5)="Csere",VLOOKUP(LEFT(VLOOKUP($A134,csapatok!$A:$NN,EI$320,FALSE),LEN(VLOOKUP($A134,csapatok!$A:$NN,EI$320,FALSE))-6),'csapat-ranglista'!$A:$FP,EI$321,FALSE)/8,VLOOKUP(VLOOKUP($A134,csapatok!$A:$NN,EI$320,FALSE),'csapat-ranglista'!$A:$FP,EI$321,FALSE)/4),0)</f>
        <v>0</v>
      </c>
      <c r="EJ134" s="223">
        <f>IFERROR(IF(RIGHT(VLOOKUP($A134,csapatok!$A:$NN,EJ$320,FALSE),5)="Csere",VLOOKUP(LEFT(VLOOKUP($A134,csapatok!$A:$NN,EJ$320,FALSE),LEN(VLOOKUP($A134,csapatok!$A:$NN,EJ$320,FALSE))-6),'csapat-ranglista'!$A:$FP,EJ$321,FALSE)/8,VLOOKUP(VLOOKUP($A134,csapatok!$A:$NN,EJ$320,FALSE),'csapat-ranglista'!$A:$FP,EJ$321,FALSE)/4),0)</f>
        <v>0</v>
      </c>
      <c r="EK134" s="223">
        <f>IFERROR(IF(RIGHT(VLOOKUP($A134,csapatok!$A:$NN,EK$320,FALSE),5)="Csere",VLOOKUP(LEFT(VLOOKUP($A134,csapatok!$A:$NN,EK$320,FALSE),LEN(VLOOKUP($A134,csapatok!$A:$NN,EK$320,FALSE))-6),'csapat-ranglista'!$A:$FP,EK$321,FALSE)/8,VLOOKUP(VLOOKUP($A134,csapatok!$A:$NN,EK$320,FALSE),'csapat-ranglista'!$A:$FP,EK$321,FALSE)/4),0)</f>
        <v>0</v>
      </c>
      <c r="EL134" s="223">
        <f>IFERROR(IF(RIGHT(VLOOKUP($A134,csapatok!$A:$NN,EL$320,FALSE),5)="Csere",VLOOKUP(LEFT(VLOOKUP($A134,csapatok!$A:$NN,EL$320,FALSE),LEN(VLOOKUP($A134,csapatok!$A:$NN,EL$320,FALSE))-6),'csapat-ranglista'!$A:$FP,EL$321,FALSE)/8,VLOOKUP(VLOOKUP($A134,csapatok!$A:$NN,EL$320,FALSE),'csapat-ranglista'!$A:$FP,EL$321,FALSE)/4),0)</f>
        <v>0</v>
      </c>
      <c r="EM134" s="223">
        <f>IFERROR(IF(RIGHT(VLOOKUP($A134,csapatok!$A:$NN,EM$320,FALSE),5)="Csere",VLOOKUP(LEFT(VLOOKUP($A134,csapatok!$A:$NN,EM$320,FALSE),LEN(VLOOKUP($A134,csapatok!$A:$NN,EM$320,FALSE))-6),'csapat-ranglista'!$A:$FP,EM$321,FALSE)/8,VLOOKUP(VLOOKUP($A134,csapatok!$A:$NN,EM$320,FALSE),'csapat-ranglista'!$A:$FP,EM$321,FALSE)/4),0)</f>
        <v>0</v>
      </c>
      <c r="EN134" s="223">
        <f>IFERROR(IF(RIGHT(VLOOKUP($A134,csapatok!$A:$NN,EN$320,FALSE),5)="Csere",VLOOKUP(LEFT(VLOOKUP($A134,csapatok!$A:$NN,EN$320,FALSE),LEN(VLOOKUP($A134,csapatok!$A:$NN,EN$320,FALSE))-6),'csapat-ranglista'!$A:$FP,EN$321,FALSE)/8,VLOOKUP(VLOOKUP($A134,csapatok!$A:$NN,EN$320,FALSE),'csapat-ranglista'!$A:$FP,EN$321,FALSE)/4),0)</f>
        <v>4.5547304768468555</v>
      </c>
      <c r="EO134" s="223">
        <f>IFERROR(IF(RIGHT(VLOOKUP($A134,csapatok!$A:$NN,EO$320,FALSE),5)="Csere",VLOOKUP(LEFT(VLOOKUP($A134,csapatok!$A:$NN,EO$320,FALSE),LEN(VLOOKUP($A134,csapatok!$A:$NN,EO$320,FALSE))-6),'csapat-ranglista'!$A:$FP,EO$321,FALSE)/8,VLOOKUP(VLOOKUP($A134,csapatok!$A:$NN,EO$320,FALSE),'csapat-ranglista'!$A:$FP,EO$321,FALSE)/4),0)</f>
        <v>0</v>
      </c>
      <c r="EP134" s="223">
        <f>IFERROR(IF(RIGHT(VLOOKUP($A134,csapatok!$A:$NN,EP$320,FALSE),5)="Csere",VLOOKUP(LEFT(VLOOKUP($A134,csapatok!$A:$NN,EP$320,FALSE),LEN(VLOOKUP($A134,csapatok!$A:$NN,EP$320,FALSE))-6),'csapat-ranglista'!$A:$FP,EP$321,FALSE)/8,VLOOKUP(VLOOKUP($A134,csapatok!$A:$NN,EP$320,FALSE),'csapat-ranglista'!$A:$FP,EP$321,FALSE)/4),0)</f>
        <v>0</v>
      </c>
      <c r="EQ134" s="223">
        <f>IFERROR(IF(RIGHT(VLOOKUP($A134,csapatok!$A:$NN,EQ$320,FALSE),5)="Csere",VLOOKUP(LEFT(VLOOKUP($A134,csapatok!$A:$NN,EQ$320,FALSE),LEN(VLOOKUP($A134,csapatok!$A:$NN,EQ$320,FALSE))-6),'csapat-ranglista'!$A:$FP,EQ$321,FALSE)/8,VLOOKUP(VLOOKUP($A134,csapatok!$A:$NN,EQ$320,FALSE),'csapat-ranglista'!$A:$FP,EQ$321,FALSE)/4),0)</f>
        <v>0</v>
      </c>
      <c r="ER134" s="223">
        <f>IFERROR(IF(RIGHT(VLOOKUP($A134,csapatok!$A:$NN,ER$320,FALSE),5)="Csere",VLOOKUP(LEFT(VLOOKUP($A134,csapatok!$A:$NN,ER$320,FALSE),LEN(VLOOKUP($A134,csapatok!$A:$NN,ER$320,FALSE))-6),'csapat-ranglista'!$A:$FP,ER$321,FALSE)/8,VLOOKUP(VLOOKUP($A134,csapatok!$A:$NN,ER$320,FALSE),'csapat-ranglista'!$A:$FP,ER$321,FALSE)/4),0)</f>
        <v>0</v>
      </c>
      <c r="ES134" s="223">
        <f>IFERROR(IF(RIGHT(VLOOKUP($A134,csapatok!$A:$NN,ES$320,FALSE),5)="Csere",VLOOKUP(LEFT(VLOOKUP($A134,csapatok!$A:$NN,ES$320,FALSE),LEN(VLOOKUP($A134,csapatok!$A:$NN,ES$320,FALSE))-6),'csapat-ranglista'!$A:$FP,ES$321,FALSE)/8,VLOOKUP(VLOOKUP($A134,csapatok!$A:$NN,ES$320,FALSE),'csapat-ranglista'!$A:$FP,ES$321,FALSE)/4),0)</f>
        <v>0</v>
      </c>
      <c r="ET134" s="223">
        <f>IFERROR(IF(RIGHT(VLOOKUP($A134,csapatok!$A:$NN,ET$320,FALSE),5)="Csere",VLOOKUP(LEFT(VLOOKUP($A134,csapatok!$A:$NN,ET$320,FALSE),LEN(VLOOKUP($A134,csapatok!$A:$NN,ET$320,FALSE))-6),'csapat-ranglista'!$A:$FP,ET$321,FALSE)/8,VLOOKUP(VLOOKUP($A134,csapatok!$A:$NN,ET$320,FALSE),'csapat-ranglista'!$A:$FP,ET$321,FALSE)/4),0)</f>
        <v>0</v>
      </c>
      <c r="EU134" s="223">
        <f>IFERROR(IF(RIGHT(VLOOKUP($A134,csapatok!$A:$NN,EU$320,FALSE),5)="Csere",VLOOKUP(LEFT(VLOOKUP($A134,csapatok!$A:$NN,EU$320,FALSE),LEN(VLOOKUP($A134,csapatok!$A:$NN,EU$320,FALSE))-6),'csapat-ranglista'!$A:$FP,EU$321,FALSE)/8,VLOOKUP(VLOOKUP($A134,csapatok!$A:$NN,EU$320,FALSE),'csapat-ranglista'!$A:$FP,EU$321,FALSE)/4),0)</f>
        <v>0</v>
      </c>
      <c r="EV134" s="223">
        <f>IFERROR(IF(RIGHT(VLOOKUP($A134,csapatok!$A:$NN,EV$320,FALSE),5)="Csere",VLOOKUP(LEFT(VLOOKUP($A134,csapatok!$A:$NN,EV$320,FALSE),LEN(VLOOKUP($A134,csapatok!$A:$NN,EV$320,FALSE))-6),'csapat-ranglista'!$A:$FP,EV$321,FALSE)/8,VLOOKUP(VLOOKUP($A134,csapatok!$A:$NN,EV$320,FALSE),'csapat-ranglista'!$A:$FP,EV$321,FALSE)/4),0)</f>
        <v>0</v>
      </c>
      <c r="EW134" s="223">
        <f>IFERROR(IF(RIGHT(VLOOKUP($A134,csapatok!$A:$NN,EW$320,FALSE),5)="Csere",VLOOKUP(LEFT(VLOOKUP($A134,csapatok!$A:$NN,EW$320,FALSE),LEN(VLOOKUP($A134,csapatok!$A:$NN,EW$320,FALSE))-6),'csapat-ranglista'!$A:$FP,EW$321,FALSE)/8,VLOOKUP(VLOOKUP($A134,csapatok!$A:$NN,EW$320,FALSE),'csapat-ranglista'!$A:$FP,EW$321,FALSE)/4),0)</f>
        <v>0</v>
      </c>
      <c r="EX134" s="223">
        <f>IFERROR(IF(RIGHT(VLOOKUP($A134,csapatok!$A:$NN,EX$320,FALSE),5)="Csere",VLOOKUP(LEFT(VLOOKUP($A134,csapatok!$A:$NN,EX$320,FALSE),LEN(VLOOKUP($A134,csapatok!$A:$NN,EX$320,FALSE))-6),'csapat-ranglista'!$A:$FP,EX$321,FALSE)/8,VLOOKUP(VLOOKUP($A134,csapatok!$A:$NN,EX$320,FALSE),'csapat-ranglista'!$A:$FP,EX$321,FALSE)/4),0)</f>
        <v>0</v>
      </c>
      <c r="EY134" s="223">
        <f>IFERROR(IF(RIGHT(VLOOKUP($A134,csapatok!$A:$NN,EY$320,FALSE),5)="Csere",VLOOKUP(LEFT(VLOOKUP($A134,csapatok!$A:$NN,EY$320,FALSE),LEN(VLOOKUP($A134,csapatok!$A:$NN,EY$320,FALSE))-6),'csapat-ranglista'!$A:$FP,EY$321,FALSE)/8,VLOOKUP(VLOOKUP($A134,csapatok!$A:$NN,EY$320,FALSE),'csapat-ranglista'!$A:$FP,EY$321,FALSE)/4),0)</f>
        <v>0</v>
      </c>
      <c r="EZ134" s="223">
        <f>IFERROR(IF(RIGHT(VLOOKUP($A134,csapatok!$A:$NN,EZ$320,FALSE),5)="Csere",VLOOKUP(LEFT(VLOOKUP($A134,csapatok!$A:$NN,EZ$320,FALSE),LEN(VLOOKUP($A134,csapatok!$A:$NN,EZ$320,FALSE))-6),'csapat-ranglista'!$A:$FP,EZ$321,FALSE)/8,VLOOKUP(VLOOKUP($A134,csapatok!$A:$NN,EZ$320,FALSE),'csapat-ranglista'!$A:$FP,EZ$321,FALSE)/4),0)</f>
        <v>0</v>
      </c>
      <c r="FA134" s="223">
        <f>IFERROR(IF(RIGHT(VLOOKUP($A134,csapatok!$A:$NN,FA$320,FALSE),5)="Csere",VLOOKUP(LEFT(VLOOKUP($A134,csapatok!$A:$NN,FA$320,FALSE),LEN(VLOOKUP($A134,csapatok!$A:$NN,FA$320,FALSE))-6),'csapat-ranglista'!$A:$FP,FA$321,FALSE)/8,VLOOKUP(VLOOKUP($A134,csapatok!$A:$NN,FA$320,FALSE),'csapat-ranglista'!$A:$FP,FA$321,FALSE)/4),0)</f>
        <v>0</v>
      </c>
      <c r="FB134" s="223">
        <f>IFERROR(IF(RIGHT(VLOOKUP($A134,csapatok!$A:$NN,FB$320,FALSE),5)="Csere",VLOOKUP(LEFT(VLOOKUP($A134,csapatok!$A:$NN,FB$320,FALSE),LEN(VLOOKUP($A134,csapatok!$A:$NN,FB$320,FALSE))-6),'csapat-ranglista'!$A:$FP,FB$321,FALSE)/8,VLOOKUP(VLOOKUP($A134,csapatok!$A:$NN,FB$320,FALSE),'csapat-ranglista'!$A:$FP,FB$321,FALSE)/4),0)</f>
        <v>0</v>
      </c>
      <c r="FC134" s="223">
        <f>IFERROR(IF(RIGHT(VLOOKUP($A134,csapatok!$A:$NN,FC$320,FALSE),5)="Csere",VLOOKUP(LEFT(VLOOKUP($A134,csapatok!$A:$NN,FC$320,FALSE),LEN(VLOOKUP($A134,csapatok!$A:$NN,FC$320,FALSE))-6),'csapat-ranglista'!$A:$FP,FC$321,FALSE)/8,VLOOKUP(VLOOKUP($A134,csapatok!$A:$NN,FC$320,FALSE),'csapat-ranglista'!$A:$FP,FC$321,FALSE)/4),0)</f>
        <v>0</v>
      </c>
      <c r="FD134" s="224">
        <f>versenyek!$QY$11*IFERROR(VLOOKUP(VLOOKUP($A134,versenyek!QX:QZ,3,FALSE),szabalyok!$A$16:$B$23,2,FALSE)/4,0)</f>
        <v>0</v>
      </c>
      <c r="FE134" s="224">
        <f>versenyek!$RB$11*IFERROR(VLOOKUP(VLOOKUP($A134,versenyek!RA:RC,3,FALSE),szabalyok!$A$16:$B$23,2,FALSE)/4,0)</f>
        <v>0</v>
      </c>
      <c r="FF134" s="223">
        <f>IFERROR(IF(RIGHT(VLOOKUP($A134,csapatok!$A:$NN,FF$320,FALSE),5)="Csere",VLOOKUP(LEFT(VLOOKUP($A134,csapatok!$A:$NN,FF$320,FALSE),LEN(VLOOKUP($A134,csapatok!$A:$NN,FF$320,FALSE))-6),'csapat-ranglista'!$A:$FP,FF$321,FALSE)/8,VLOOKUP(VLOOKUP($A134,csapatok!$A:$NN,FF$320,FALSE),'csapat-ranglista'!$A:$FP,FF$321,FALSE)/4),0)</f>
        <v>0</v>
      </c>
      <c r="FG134" s="223">
        <f>IFERROR(IF(RIGHT(VLOOKUP($A134,csapatok!$A:$NN,FG$320,FALSE),5)="Csere",VLOOKUP(LEFT(VLOOKUP($A134,csapatok!$A:$NN,FG$320,FALSE),LEN(VLOOKUP($A134,csapatok!$A:$NN,FG$320,FALSE))-6),'csapat-ranglista'!$A:$FP,FG$321,FALSE)/8,VLOOKUP(VLOOKUP($A134,csapatok!$A:$NN,FG$320,FALSE),'csapat-ranglista'!$A:$FP,FG$321,FALSE)/4),0)</f>
        <v>0</v>
      </c>
      <c r="FH134" s="223">
        <f>IFERROR(IF(RIGHT(VLOOKUP($A134,csapatok!$A:$NN,FH$320,FALSE),5)="Csere",VLOOKUP(LEFT(VLOOKUP($A134,csapatok!$A:$NN,FH$320,FALSE),LEN(VLOOKUP($A134,csapatok!$A:$NN,FH$320,FALSE))-6),'csapat-ranglista'!$A:$FP,FH$321,FALSE)/8,VLOOKUP(VLOOKUP($A134,csapatok!$A:$NN,FH$320,FALSE),'csapat-ranglista'!$A:$FP,FH$321,FALSE)/4),0)</f>
        <v>0</v>
      </c>
      <c r="FI134" s="223">
        <f>IFERROR(IF(RIGHT(VLOOKUP($A134,csapatok!$A:$NN,FI$320,FALSE),5)="Csere",VLOOKUP(LEFT(VLOOKUP($A134,csapatok!$A:$NN,FI$320,FALSE),LEN(VLOOKUP($A134,csapatok!$A:$NN,FI$320,FALSE))-6),'csapat-ranglista'!$A:$FP,FI$321,FALSE)/8,VLOOKUP(VLOOKUP($A134,csapatok!$A:$NN,FI$320,FALSE),'csapat-ranglista'!$A:$FP,FI$321,FALSE)/4),0)</f>
        <v>0</v>
      </c>
      <c r="FJ134" s="223">
        <f>IFERROR(IF(RIGHT(VLOOKUP($A134,csapatok!$A:$NN,FJ$320,FALSE),5)="Csere",VLOOKUP(LEFT(VLOOKUP($A134,csapatok!$A:$NN,FJ$320,FALSE),LEN(VLOOKUP($A134,csapatok!$A:$NN,FJ$320,FALSE))-6),'csapat-ranglista'!$A:$FP,FJ$321,FALSE)/8,VLOOKUP(VLOOKUP($A134,csapatok!$A:$NN,FJ$320,FALSE),'csapat-ranglista'!$A:$FP,FJ$321,FALSE)/4),0)</f>
        <v>0</v>
      </c>
      <c r="FK134" s="223">
        <f>IFERROR(IF(RIGHT(VLOOKUP($A134,csapatok!$A:$NN,FK$320,FALSE),5)="Csere",VLOOKUP(LEFT(VLOOKUP($A134,csapatok!$A:$NN,FK$320,FALSE),LEN(VLOOKUP($A134,csapatok!$A:$NN,FK$320,FALSE))-6),'csapat-ranglista'!$A:$FP,FK$321,FALSE)/8,VLOOKUP(VLOOKUP($A134,csapatok!$A:$NN,FK$320,FALSE),'csapat-ranglista'!$A:$FP,FK$321,FALSE)/4),0)</f>
        <v>0</v>
      </c>
      <c r="FL134" s="223">
        <f>IFERROR(IF(RIGHT(VLOOKUP($A134,csapatok!$A:$NN,FL$320,FALSE),5)="Csere",VLOOKUP(LEFT(VLOOKUP($A134,csapatok!$A:$NN,FL$320,FALSE),LEN(VLOOKUP($A134,csapatok!$A:$NN,FL$320,FALSE))-6),'csapat-ranglista'!$A:$FP,FL$321,FALSE)/8,VLOOKUP(VLOOKUP($A134,csapatok!$A:$NN,FL$320,FALSE),'csapat-ranglista'!$A:$FP,FL$321,FALSE)/4),0)</f>
        <v>0</v>
      </c>
      <c r="FM134" s="223">
        <f>IFERROR(IF(RIGHT(VLOOKUP($A134,csapatok!$A:$NN,FM$320,FALSE),5)="Csere",VLOOKUP(LEFT(VLOOKUP($A134,csapatok!$A:$NN,FM$320,FALSE),LEN(VLOOKUP($A134,csapatok!$A:$NN,FM$320,FALSE))-6),'csapat-ranglista'!$A:$FP,FM$321,FALSE)/8,VLOOKUP(VLOOKUP($A134,csapatok!$A:$NN,FM$320,FALSE),'csapat-ranglista'!$A:$FP,FM$321,FALSE)/4),0)</f>
        <v>0</v>
      </c>
      <c r="FN134" s="223">
        <f>IFERROR(IF(RIGHT(VLOOKUP($A134,csapatok!$A:$NN,FN$320,FALSE),5)="Csere",VLOOKUP(LEFT(VLOOKUP($A134,csapatok!$A:$NN,FN$320,FALSE),LEN(VLOOKUP($A134,csapatok!$A:$NN,FN$320,FALSE))-6),'csapat-ranglista'!$A:$FP,FN$321,FALSE)/8,VLOOKUP(VLOOKUP($A134,csapatok!$A:$NN,FN$320,FALSE),'csapat-ranglista'!$A:$FP,FN$321,FALSE)/4),0)</f>
        <v>0</v>
      </c>
      <c r="FO134" s="223">
        <f>IFERROR(IF(RIGHT(VLOOKUP($A134,csapatok!$A:$NN,FO$320,FALSE),5)="Csere",VLOOKUP(LEFT(VLOOKUP($A134,csapatok!$A:$NN,FO$320,FALSE),LEN(VLOOKUP($A134,csapatok!$A:$NN,FO$320,FALSE))-6),'csapat-ranglista'!$A:$FP,FO$321,FALSE)/8,VLOOKUP(VLOOKUP($A134,csapatok!$A:$NN,FO$320,FALSE),'csapat-ranglista'!$A:$FP,FO$321,FALSE)/4),0)</f>
        <v>0</v>
      </c>
      <c r="FP134" s="223">
        <f>IFERROR(IF(RIGHT(VLOOKUP($A134,csapatok!$A:$NN,FP$320,FALSE),5)="Csere",VLOOKUP(LEFT(VLOOKUP($A134,csapatok!$A:$NN,FP$320,FALSE),LEN(VLOOKUP($A134,csapatok!$A:$NN,FP$320,FALSE))-6),'csapat-ranglista'!$A:$FP,FP$321,FALSE)/8,VLOOKUP(VLOOKUP($A134,csapatok!$A:$NN,FP$320,FALSE),'csapat-ranglista'!$A:$FP,FP$321,FALSE)/4),0)</f>
        <v>0</v>
      </c>
      <c r="FQ134" s="223">
        <f>IFERROR(IF(RIGHT(VLOOKUP($A134,csapatok!$A:$NN,FQ$320,FALSE),5)="Csere",VLOOKUP(LEFT(VLOOKUP($A134,csapatok!$A:$NN,FQ$320,FALSE),LEN(VLOOKUP($A134,csapatok!$A:$NN,FQ$320,FALSE))-6),'csapat-ranglista'!$A:$FP,FQ$321,FALSE)/8,VLOOKUP(VLOOKUP($A134,csapatok!$A:$NN,FQ$320,FALSE),'csapat-ranglista'!$A:$FP,FQ$321,FALSE)/4),0)</f>
        <v>0</v>
      </c>
      <c r="FR134" s="223">
        <f>IFERROR(IF(RIGHT(VLOOKUP($A134,csapatok!$A:$NN,FR$320,FALSE),5)="Csere",VLOOKUP(LEFT(VLOOKUP($A134,csapatok!$A:$NN,FR$320,FALSE),LEN(VLOOKUP($A134,csapatok!$A:$NN,FR$320,FALSE))-6),'csapat-ranglista'!$A:$FP,FR$321,FALSE)/8,VLOOKUP(VLOOKUP($A134,csapatok!$A:$NN,FR$320,FALSE),'csapat-ranglista'!$A:$FP,FR$321,FALSE)/4),0)</f>
        <v>0</v>
      </c>
      <c r="FS134" s="223">
        <f>IFERROR(IF(RIGHT(VLOOKUP($A134,csapatok!$A:$NN,FS$320,FALSE),5)="Csere",VLOOKUP(LEFT(VLOOKUP($A134,csapatok!$A:$NN,FS$320,FALSE),LEN(VLOOKUP($A134,csapatok!$A:$NN,FS$320,FALSE))-6),'csapat-ranglista'!$A:$FP,FS$321,FALSE)/8,VLOOKUP(VLOOKUP($A134,csapatok!$A:$NN,FS$320,FALSE),'csapat-ranglista'!$A:$FP,FS$321,FALSE)/4),0)</f>
        <v>0</v>
      </c>
      <c r="FT134" s="223">
        <f>IFERROR(IF(RIGHT(VLOOKUP($A134,csapatok!$A:$NN,FT$320,FALSE),5)="Csere",VLOOKUP(LEFT(VLOOKUP($A134,csapatok!$A:$NN,FT$320,FALSE),LEN(VLOOKUP($A134,csapatok!$A:$NN,FT$320,FALSE))-6),'csapat-ranglista'!$A:$FP,FT$321,FALSE)/8,VLOOKUP(VLOOKUP($A134,csapatok!$A:$NN,FT$320,FALSE),'csapat-ranglista'!$A:$FP,FT$321,FALSE)/4),0)</f>
        <v>0</v>
      </c>
      <c r="FU134" s="223">
        <f>IFERROR(IF(RIGHT(VLOOKUP($A134,csapatok!$A:$NN,FU$320,FALSE),5)="Csere",VLOOKUP(LEFT(VLOOKUP($A134,csapatok!$A:$NN,FU$320,FALSE),LEN(VLOOKUP($A134,csapatok!$A:$NN,FU$320,FALSE))-6),'csapat-ranglista'!$A:$FP,FU$321,FALSE)/8,VLOOKUP(VLOOKUP($A134,csapatok!$A:$NN,FU$320,FALSE),'csapat-ranglista'!$A:$FP,FU$321,FALSE)/4),0)</f>
        <v>0</v>
      </c>
      <c r="FV134" s="223">
        <f>IFERROR(IF(RIGHT(VLOOKUP($A134,csapatok!$A:$NN,FV$320,FALSE),5)="Csere",VLOOKUP(LEFT(VLOOKUP($A134,csapatok!$A:$NN,FV$320,FALSE),LEN(VLOOKUP($A134,csapatok!$A:$NN,FV$320,FALSE))-6),'csapat-ranglista'!$A:$FP,FV$321,FALSE)/8,VLOOKUP(VLOOKUP($A134,csapatok!$A:$NN,FV$320,FALSE),'csapat-ranglista'!$A:$FP,FV$321,FALSE)/4),0)</f>
        <v>0</v>
      </c>
      <c r="FW134" s="223">
        <f>IFERROR(IF(RIGHT(VLOOKUP($A134,csapatok!$A:$NN,FW$320,FALSE),5)="Csere",VLOOKUP(LEFT(VLOOKUP($A134,csapatok!$A:$NN,FW$320,FALSE),LEN(VLOOKUP($A134,csapatok!$A:$NN,FW$320,FALSE))-6),'csapat-ranglista'!$A:$FP,FW$321,FALSE)/8,VLOOKUP(VLOOKUP($A134,csapatok!$A:$NN,FW$320,FALSE),'csapat-ranglista'!$A:$FP,FW$321,FALSE)/4),0)</f>
        <v>0</v>
      </c>
      <c r="FX134" s="223">
        <f>IFERROR(IF(RIGHT(VLOOKUP($A134,csapatok!$A:$NN,FX$320,FALSE),5)="Csere",VLOOKUP(LEFT(VLOOKUP($A134,csapatok!$A:$NN,FX$320,FALSE),LEN(VLOOKUP($A134,csapatok!$A:$NN,FX$320,FALSE))-6),'csapat-ranglista'!$A:$FP,FX$321,FALSE)/8,VLOOKUP(VLOOKUP($A134,csapatok!$A:$NN,FX$320,FALSE),'csapat-ranglista'!$A:$FP,FX$321,FALSE)/4),0)</f>
        <v>0</v>
      </c>
      <c r="FY134" s="223">
        <f>IFERROR(IF(RIGHT(VLOOKUP($A134,csapatok!$A:$NN,FY$320,FALSE),5)="Csere",VLOOKUP(LEFT(VLOOKUP($A134,csapatok!$A:$NN,FY$320,FALSE),LEN(VLOOKUP($A134,csapatok!$A:$NN,FY$320,FALSE))-6),'csapat-ranglista'!$A:$FP,FY$321,FALSE)/8,VLOOKUP(VLOOKUP($A134,csapatok!$A:$NN,FY$320,FALSE),'csapat-ranglista'!$A:$FP,FY$321,FALSE)/4),0)</f>
        <v>0</v>
      </c>
      <c r="FZ134" s="223">
        <f>IFERROR(IF(RIGHT(VLOOKUP($A134,csapatok!$A:$NN,FZ$320,FALSE),5)="Csere",VLOOKUP(LEFT(VLOOKUP($A134,csapatok!$A:$NN,FZ$320,FALSE),LEN(VLOOKUP($A134,csapatok!$A:$NN,FZ$320,FALSE))-6),'csapat-ranglista'!$A:$FP,FZ$321,FALSE)/8,VLOOKUP(VLOOKUP($A134,csapatok!$A:$NN,FZ$320,FALSE),'csapat-ranglista'!$A:$FP,FZ$321,FALSE)/4),0)</f>
        <v>0</v>
      </c>
      <c r="GA134" s="223">
        <f>IFERROR(IF(RIGHT(VLOOKUP($A134,csapatok!$A:$NN,GA$320,FALSE),5)="Csere",VLOOKUP(LEFT(VLOOKUP($A134,csapatok!$A:$NN,GA$320,FALSE),LEN(VLOOKUP($A134,csapatok!$A:$NN,GA$320,FALSE))-6),'csapat-ranglista'!$A:$FP,GA$321,FALSE)/8,VLOOKUP(VLOOKUP($A134,csapatok!$A:$NN,GA$320,FALSE),'csapat-ranglista'!$A:$FP,GA$321,FALSE)/4),0)</f>
        <v>0</v>
      </c>
      <c r="GB134" s="223">
        <f>IFERROR(IF(RIGHT(VLOOKUP($A134,csapatok!$A:$NN,GB$320,FALSE),5)="Csere",VLOOKUP(LEFT(VLOOKUP($A134,csapatok!$A:$NN,GB$320,FALSE),LEN(VLOOKUP($A134,csapatok!$A:$NN,GB$320,FALSE))-6),'csapat-ranglista'!$A:$FP,GB$321,FALSE)/8,VLOOKUP(VLOOKUP($A134,csapatok!$A:$NN,GB$320,FALSE),'csapat-ranglista'!$A:$FP,GB$321,FALSE)/4),0)</f>
        <v>0</v>
      </c>
      <c r="GC134" s="223">
        <f>IFERROR(IF(RIGHT(VLOOKUP($A134,csapatok!$A:$NN,GC$320,FALSE),5)="Csere",VLOOKUP(LEFT(VLOOKUP($A134,csapatok!$A:$NN,GC$320,FALSE),LEN(VLOOKUP($A134,csapatok!$A:$NN,GC$320,FALSE))-6),'csapat-ranglista'!$A:$FP,GC$321,FALSE)/8,VLOOKUP(VLOOKUP($A134,csapatok!$A:$NN,GC$320,FALSE),'csapat-ranglista'!$A:$FP,GC$321,FALSE)/4),0)</f>
        <v>0</v>
      </c>
      <c r="GD134" s="247">
        <f>SUM(EQ134:GC134)</f>
        <v>0</v>
      </c>
    </row>
    <row r="135" spans="1:186">
      <c r="A135" s="32" t="s">
        <v>177</v>
      </c>
      <c r="B135" s="2">
        <v>26866</v>
      </c>
      <c r="C135" s="131" t="str">
        <f>IF(B135=0,"",IF(B135&lt;$C$1,"felnőtt","ifi"))</f>
        <v>felnőtt</v>
      </c>
      <c r="D135" s="32" t="s">
        <v>101</v>
      </c>
      <c r="E135" s="45">
        <v>90</v>
      </c>
      <c r="F135" s="32">
        <v>15.56591126715608</v>
      </c>
      <c r="G135" s="32">
        <v>16.115538759512553</v>
      </c>
      <c r="H135" s="32">
        <v>9.5089180890810034</v>
      </c>
      <c r="I135" s="32">
        <v>0</v>
      </c>
      <c r="J135" s="32">
        <v>5.2330977942076133</v>
      </c>
      <c r="K135" s="32">
        <v>0</v>
      </c>
      <c r="L135" s="32">
        <v>8.6383758791992875</v>
      </c>
      <c r="M135" s="32">
        <v>0</v>
      </c>
      <c r="N135" s="32">
        <v>0</v>
      </c>
      <c r="O135" s="32">
        <v>60.966093196565375</v>
      </c>
      <c r="P135" s="32">
        <v>0</v>
      </c>
      <c r="Q135" s="32">
        <v>0</v>
      </c>
      <c r="R135" s="32">
        <v>0</v>
      </c>
      <c r="S135" s="32">
        <v>5.205689722012</v>
      </c>
      <c r="T135" s="32">
        <v>27.318892289539491</v>
      </c>
      <c r="U135" s="32">
        <v>0</v>
      </c>
      <c r="V135" s="32">
        <v>0</v>
      </c>
      <c r="W135" s="32">
        <v>0</v>
      </c>
      <c r="X135" s="32">
        <f>IFERROR(IF(RIGHT(VLOOKUP($A135,csapatok!$A:$BL,X$320,FALSE),5)="Csere",VLOOKUP(LEFT(VLOOKUP($A135,csapatok!$A:$BL,X$320,FALSE),LEN(VLOOKUP($A135,csapatok!$A:$BL,X$320,FALSE))-6),'csapat-ranglista'!$A:$FP,X$321,FALSE)/8,VLOOKUP(VLOOKUP($A135,csapatok!$A:$BL,X$320,FALSE),'csapat-ranglista'!$A:$FP,X$321,FALSE)/4),0)</f>
        <v>5</v>
      </c>
      <c r="Y135" s="32">
        <f>IFERROR(IF(RIGHT(VLOOKUP($A135,csapatok!$A:$BL,Y$320,FALSE),5)="Csere",VLOOKUP(LEFT(VLOOKUP($A135,csapatok!$A:$BL,Y$320,FALSE),LEN(VLOOKUP($A135,csapatok!$A:$BL,Y$320,FALSE))-6),'csapat-ranglista'!$A:$FP,Y$321,FALSE)/8,VLOOKUP(VLOOKUP($A135,csapatok!$A:$BL,Y$320,FALSE),'csapat-ranglista'!$A:$FP,Y$321,FALSE)/4),0)</f>
        <v>0</v>
      </c>
      <c r="Z135" s="32">
        <f>IFERROR(IF(RIGHT(VLOOKUP($A135,csapatok!$A:$BL,Z$320,FALSE),5)="Csere",VLOOKUP(LEFT(VLOOKUP($A135,csapatok!$A:$BL,Z$320,FALSE),LEN(VLOOKUP($A135,csapatok!$A:$BL,Z$320,FALSE))-6),'csapat-ranglista'!$A:$FP,Z$321,FALSE)/8,VLOOKUP(VLOOKUP($A135,csapatok!$A:$BL,Z$320,FALSE),'csapat-ranglista'!$A:$FP,Z$321,FALSE)/4),0)</f>
        <v>0</v>
      </c>
      <c r="AA135" s="32">
        <f>IFERROR(IF(RIGHT(VLOOKUP($A135,csapatok!$A:$BL,AA$320,FALSE),5)="Csere",VLOOKUP(LEFT(VLOOKUP($A135,csapatok!$A:$BL,AA$320,FALSE),LEN(VLOOKUP($A135,csapatok!$A:$BL,AA$320,FALSE))-6),'csapat-ranglista'!$A:$FP,AA$321,FALSE)/8,VLOOKUP(VLOOKUP($A135,csapatok!$A:$BL,AA$320,FALSE),'csapat-ranglista'!$A:$FP,AA$321,FALSE)/4),0)</f>
        <v>0</v>
      </c>
      <c r="AB135" s="223">
        <f>IFERROR(IF(RIGHT(VLOOKUP($A135,csapatok!$A:$BL,AB$320,FALSE),5)="Csere",VLOOKUP(LEFT(VLOOKUP($A135,csapatok!$A:$BL,AB$320,FALSE),LEN(VLOOKUP($A135,csapatok!$A:$BL,AB$320,FALSE))-6),'csapat-ranglista'!$A:$FP,AB$321,FALSE)/8,VLOOKUP(VLOOKUP($A135,csapatok!$A:$BL,AB$320,FALSE),'csapat-ranglista'!$A:$FP,AB$321,FALSE)/4),0)</f>
        <v>7.5435131747402115</v>
      </c>
      <c r="AC135" s="223">
        <f>IFERROR(IF(RIGHT(VLOOKUP($A135,csapatok!$A:$BL,AC$320,FALSE),5)="Csere",VLOOKUP(LEFT(VLOOKUP($A135,csapatok!$A:$BL,AC$320,FALSE),LEN(VLOOKUP($A135,csapatok!$A:$BL,AC$320,FALSE))-6),'csapat-ranglista'!$A:$FP,AC$321,FALSE)/8,VLOOKUP(VLOOKUP($A135,csapatok!$A:$BL,AC$320,FALSE),'csapat-ranglista'!$A:$FP,AC$321,FALSE)/4),0)</f>
        <v>0</v>
      </c>
      <c r="AD135" s="223">
        <f>IFERROR(IF(RIGHT(VLOOKUP($A135,csapatok!$A:$BL,AD$320,FALSE),5)="Csere",VLOOKUP(LEFT(VLOOKUP($A135,csapatok!$A:$BL,AD$320,FALSE),LEN(VLOOKUP($A135,csapatok!$A:$BL,AD$320,FALSE))-6),'csapat-ranglista'!$A:$FP,AD$321,FALSE)/8,VLOOKUP(VLOOKUP($A135,csapatok!$A:$BL,AD$320,FALSE),'csapat-ranglista'!$A:$FP,AD$321,FALSE)/4),0)</f>
        <v>0</v>
      </c>
      <c r="AE135" s="223">
        <f>IFERROR(IF(RIGHT(VLOOKUP($A135,csapatok!$A:$BL,AE$320,FALSE),5)="Csere",VLOOKUP(LEFT(VLOOKUP($A135,csapatok!$A:$BL,AE$320,FALSE),LEN(VLOOKUP($A135,csapatok!$A:$BL,AE$320,FALSE))-6),'csapat-ranglista'!$A:$FP,AE$321,FALSE)/8,VLOOKUP(VLOOKUP($A135,csapatok!$A:$BL,AE$320,FALSE),'csapat-ranglista'!$A:$FP,AE$321,FALSE)/4),0)</f>
        <v>0</v>
      </c>
      <c r="AF135" s="223">
        <f>IFERROR(IF(RIGHT(VLOOKUP($A135,csapatok!$A:$BL,AF$320,FALSE),5)="Csere",VLOOKUP(LEFT(VLOOKUP($A135,csapatok!$A:$BL,AF$320,FALSE),LEN(VLOOKUP($A135,csapatok!$A:$BL,AF$320,FALSE))-6),'csapat-ranglista'!$A:$FP,AF$321,FALSE)/8,VLOOKUP(VLOOKUP($A135,csapatok!$A:$BL,AF$320,FALSE),'csapat-ranglista'!$A:$FP,AF$321,FALSE)/4),0)</f>
        <v>0</v>
      </c>
      <c r="AG135" s="223">
        <f>IFERROR(IF(RIGHT(VLOOKUP($A135,csapatok!$A:$BL,AG$320,FALSE),5)="Csere",VLOOKUP(LEFT(VLOOKUP($A135,csapatok!$A:$BL,AG$320,FALSE),LEN(VLOOKUP($A135,csapatok!$A:$BL,AG$320,FALSE))-6),'csapat-ranglista'!$A:$FP,AG$321,FALSE)/8,VLOOKUP(VLOOKUP($A135,csapatok!$A:$BL,AG$320,FALSE),'csapat-ranglista'!$A:$FP,AG$321,FALSE)/4),0)</f>
        <v>0</v>
      </c>
      <c r="AH135" s="223">
        <f>IFERROR(IF(RIGHT(VLOOKUP($A135,csapatok!$A:$BL,AH$320,FALSE),5)="Csere",VLOOKUP(LEFT(VLOOKUP($A135,csapatok!$A:$BL,AH$320,FALSE),LEN(VLOOKUP($A135,csapatok!$A:$BL,AH$320,FALSE))-6),'csapat-ranglista'!$A:$FP,AH$321,FALSE)/8,VLOOKUP(VLOOKUP($A135,csapatok!$A:$BL,AH$320,FALSE),'csapat-ranglista'!$A:$FP,AH$321,FALSE)/4),0)</f>
        <v>10.232881265789125</v>
      </c>
      <c r="AI135" s="223">
        <f>IFERROR(IF(RIGHT(VLOOKUP($A135,csapatok!$A:$BL,AI$320,FALSE),5)="Csere",VLOOKUP(LEFT(VLOOKUP($A135,csapatok!$A:$BL,AI$320,FALSE),LEN(VLOOKUP($A135,csapatok!$A:$BL,AI$320,FALSE))-6),'csapat-ranglista'!$A:$FP,AI$321,FALSE)/8,VLOOKUP(VLOOKUP($A135,csapatok!$A:$BL,AI$320,FALSE),'csapat-ranglista'!$A:$FP,AI$321,FALSE)/4),0)</f>
        <v>6.6349727128987519</v>
      </c>
      <c r="AJ135" s="223">
        <f>IFERROR(IF(RIGHT(VLOOKUP($A135,csapatok!$A:$BL,AJ$320,FALSE),5)="Csere",VLOOKUP(LEFT(VLOOKUP($A135,csapatok!$A:$BL,AJ$320,FALSE),LEN(VLOOKUP($A135,csapatok!$A:$BL,AJ$320,FALSE))-6),'csapat-ranglista'!$A:$FP,AJ$321,FALSE)/8,VLOOKUP(VLOOKUP($A135,csapatok!$A:$BL,AJ$320,FALSE),'csapat-ranglista'!$A:$FP,AJ$321,FALSE)/2),0)</f>
        <v>0</v>
      </c>
      <c r="AK135" s="223">
        <f>IFERROR(IF(RIGHT(VLOOKUP($A135,csapatok!$A:$CN,AK$320,FALSE),5)="Csere",VLOOKUP(LEFT(VLOOKUP($A135,csapatok!$A:$CN,AK$320,FALSE),LEN(VLOOKUP($A135,csapatok!$A:$CN,AK$320,FALSE))-6),'csapat-ranglista'!$A:$FP,AK$321,FALSE)/8,VLOOKUP(VLOOKUP($A135,csapatok!$A:$CN,AK$320,FALSE),'csapat-ranglista'!$A:$FP,AK$321,FALSE)/4),0)</f>
        <v>13.832269644994017</v>
      </c>
      <c r="AL135" s="223">
        <f>IFERROR(IF(RIGHT(VLOOKUP($A135,csapatok!$A:$CN,AL$320,FALSE),5)="Csere",VLOOKUP(LEFT(VLOOKUP($A135,csapatok!$A:$CN,AL$320,FALSE),LEN(VLOOKUP($A135,csapatok!$A:$CN,AL$320,FALSE))-6),'csapat-ranglista'!$A:$FP,AL$321,FALSE)/8,VLOOKUP(VLOOKUP($A135,csapatok!$A:$CN,AL$320,FALSE),'csapat-ranglista'!$A:$FP,AL$321,FALSE)/4),0)</f>
        <v>0</v>
      </c>
      <c r="AM135" s="223">
        <f>IFERROR(IF(RIGHT(VLOOKUP($A135,csapatok!$A:$CN,AM$320,FALSE),5)="Csere",VLOOKUP(LEFT(VLOOKUP($A135,csapatok!$A:$CN,AM$320,FALSE),LEN(VLOOKUP($A135,csapatok!$A:$CN,AM$320,FALSE))-6),'csapat-ranglista'!$A:$FP,AM$321,FALSE)/8,VLOOKUP(VLOOKUP($A135,csapatok!$A:$CN,AM$320,FALSE),'csapat-ranglista'!$A:$FP,AM$321,FALSE)/4),0)</f>
        <v>0</v>
      </c>
      <c r="AN135" s="223">
        <f>IFERROR(IF(RIGHT(VLOOKUP($A135,csapatok!$A:$CN,AN$320,FALSE),5)="Csere",VLOOKUP(LEFT(VLOOKUP($A135,csapatok!$A:$CN,AN$320,FALSE),LEN(VLOOKUP($A135,csapatok!$A:$CN,AN$320,FALSE))-6),'csapat-ranglista'!$A:$FP,AN$321,FALSE)/8,VLOOKUP(VLOOKUP($A135,csapatok!$A:$CN,AN$320,FALSE),'csapat-ranglista'!$A:$FP,AN$321,FALSE)/4),0)</f>
        <v>62.648104265402843</v>
      </c>
      <c r="AO135" s="223">
        <f>IFERROR(IF(RIGHT(VLOOKUP($A135,csapatok!$A:$CN,AO$320,FALSE),5)="Csere",VLOOKUP(LEFT(VLOOKUP($A135,csapatok!$A:$CN,AO$320,FALSE),LEN(VLOOKUP($A135,csapatok!$A:$CN,AO$320,FALSE))-6),'csapat-ranglista'!$A:$FP,AO$321,FALSE)/8,VLOOKUP(VLOOKUP($A135,csapatok!$A:$CN,AO$320,FALSE),'csapat-ranglista'!$A:$FP,AO$321,FALSE)/4),0)</f>
        <v>0</v>
      </c>
      <c r="AP135" s="223">
        <f>IFERROR(IF(RIGHT(VLOOKUP($A135,csapatok!$A:$CN,AP$320,FALSE),5)="Csere",VLOOKUP(LEFT(VLOOKUP($A135,csapatok!$A:$CN,AP$320,FALSE),LEN(VLOOKUP($A135,csapatok!$A:$CN,AP$320,FALSE))-6),'csapat-ranglista'!$A:$FP,AP$321,FALSE)/8,VLOOKUP(VLOOKUP($A135,csapatok!$A:$CN,AP$320,FALSE),'csapat-ranglista'!$A:$FP,AP$321,FALSE)/4),0)</f>
        <v>0</v>
      </c>
      <c r="AQ135" s="223">
        <f>IFERROR(IF(RIGHT(VLOOKUP($A135,csapatok!$A:$CN,AQ$320,FALSE),5)="Csere",VLOOKUP(LEFT(VLOOKUP($A135,csapatok!$A:$CN,AQ$320,FALSE),LEN(VLOOKUP($A135,csapatok!$A:$CN,AQ$320,FALSE))-6),'csapat-ranglista'!$A:$FP,AQ$321,FALSE)/8,VLOOKUP(VLOOKUP($A135,csapatok!$A:$CN,AQ$320,FALSE),'csapat-ranglista'!$A:$FP,AQ$321,FALSE)/4),0)</f>
        <v>15.607416063170257</v>
      </c>
      <c r="AR135" s="223">
        <f>IFERROR(IF(RIGHT(VLOOKUP($A135,csapatok!$A:$CN,AR$320,FALSE),5)="Csere",VLOOKUP(LEFT(VLOOKUP($A135,csapatok!$A:$CN,AR$320,FALSE),LEN(VLOOKUP($A135,csapatok!$A:$CN,AR$320,FALSE))-6),'csapat-ranglista'!$A:$FP,AR$321,FALSE)/8,VLOOKUP(VLOOKUP($A135,csapatok!$A:$CN,AR$320,FALSE),'csapat-ranglista'!$A:$FP,AR$321,FALSE)/4),0)</f>
        <v>0</v>
      </c>
      <c r="AS135" s="223">
        <f>IFERROR(IF(RIGHT(VLOOKUP($A135,csapatok!$A:$CN,AS$320,FALSE),5)="Csere",VLOOKUP(LEFT(VLOOKUP($A135,csapatok!$A:$CN,AS$320,FALSE),LEN(VLOOKUP($A135,csapatok!$A:$CN,AS$320,FALSE))-6),'csapat-ranglista'!$A:$FP,AS$321,FALSE)/8,VLOOKUP(VLOOKUP($A135,csapatok!$A:$CN,AS$320,FALSE),'csapat-ranglista'!$A:$FP,AS$321,FALSE)/4),0)</f>
        <v>0</v>
      </c>
      <c r="AT135" s="223">
        <f>IFERROR(IF(RIGHT(VLOOKUP($A135,csapatok!$A:$CN,AT$320,FALSE),5)="Csere",VLOOKUP(LEFT(VLOOKUP($A135,csapatok!$A:$CN,AT$320,FALSE),LEN(VLOOKUP($A135,csapatok!$A:$CN,AT$320,FALSE))-6),'csapat-ranglista'!$A:$FP,AT$321,FALSE)/8,VLOOKUP(VLOOKUP($A135,csapatok!$A:$CN,AT$320,FALSE),'csapat-ranglista'!$A:$FP,AT$321,FALSE)/4),0)</f>
        <v>53.88919405857829</v>
      </c>
      <c r="AU135" s="223">
        <f>IFERROR(IF(RIGHT(VLOOKUP($A135,csapatok!$A:$CN,AU$320,FALSE),5)="Csere",VLOOKUP(LEFT(VLOOKUP($A135,csapatok!$A:$CN,AU$320,FALSE),LEN(VLOOKUP($A135,csapatok!$A:$CN,AU$320,FALSE))-6),'csapat-ranglista'!$A:$FP,AU$321,FALSE)/8,VLOOKUP(VLOOKUP($A135,csapatok!$A:$CN,AU$320,FALSE),'csapat-ranglista'!$A:$FP,AU$321,FALSE)/4),0)</f>
        <v>0</v>
      </c>
      <c r="AV135" s="223">
        <f>IFERROR(IF(RIGHT(VLOOKUP($A135,csapatok!$A:$CN,AV$320,FALSE),5)="Csere",VLOOKUP(LEFT(VLOOKUP($A135,csapatok!$A:$CN,AV$320,FALSE),LEN(VLOOKUP($A135,csapatok!$A:$CN,AV$320,FALSE))-6),'csapat-ranglista'!$A:$FP,AV$321,FALSE)/8,VLOOKUP(VLOOKUP($A135,csapatok!$A:$CN,AV$320,FALSE),'csapat-ranglista'!$A:$FP,AV$321,FALSE)/4),0)</f>
        <v>0</v>
      </c>
      <c r="AW135" s="223">
        <f>IFERROR(IF(RIGHT(VLOOKUP($A135,csapatok!$A:$CN,AW$320,FALSE),5)="Csere",VLOOKUP(LEFT(VLOOKUP($A135,csapatok!$A:$CN,AW$320,FALSE),LEN(VLOOKUP($A135,csapatok!$A:$CN,AW$320,FALSE))-6),'csapat-ranglista'!$A:$FP,AW$321,FALSE)/8,VLOOKUP(VLOOKUP($A135,csapatok!$A:$CN,AW$320,FALSE),'csapat-ranglista'!$A:$FP,AW$321,FALSE)/4),0)</f>
        <v>0</v>
      </c>
      <c r="AX135" s="223">
        <f>IFERROR(IF(RIGHT(VLOOKUP($A135,csapatok!$A:$CN,AX$320,FALSE),5)="Csere",VLOOKUP(LEFT(VLOOKUP($A135,csapatok!$A:$CN,AX$320,FALSE),LEN(VLOOKUP($A135,csapatok!$A:$CN,AX$320,FALSE))-6),'csapat-ranglista'!$A:$FP,AX$321,FALSE)/8,VLOOKUP(VLOOKUP($A135,csapatok!$A:$CN,AX$320,FALSE),'csapat-ranglista'!$A:$FP,AX$321,FALSE)/4),0)</f>
        <v>0</v>
      </c>
      <c r="AY135" s="223">
        <f>IFERROR(IF(RIGHT(VLOOKUP($A135,csapatok!$A:$NN,AY$320,FALSE),5)="Csere",VLOOKUP(LEFT(VLOOKUP($A135,csapatok!$A:$NN,AY$320,FALSE),LEN(VLOOKUP($A135,csapatok!$A:$NN,AY$320,FALSE))-6),'csapat-ranglista'!$A:$FP,AY$321,FALSE)/8,VLOOKUP(VLOOKUP($A135,csapatok!$A:$NN,AY$320,FALSE),'csapat-ranglista'!$A:$FP,AY$321,FALSE)/4),0)</f>
        <v>0</v>
      </c>
      <c r="AZ135" s="223">
        <f>IFERROR(IF(RIGHT(VLOOKUP($A135,csapatok!$A:$NN,AZ$320,FALSE),5)="Csere",VLOOKUP(LEFT(VLOOKUP($A135,csapatok!$A:$NN,AZ$320,FALSE),LEN(VLOOKUP($A135,csapatok!$A:$NN,AZ$320,FALSE))-6),'csapat-ranglista'!$A:$FP,AZ$321,FALSE)/8,VLOOKUP(VLOOKUP($A135,csapatok!$A:$NN,AZ$320,FALSE),'csapat-ranglista'!$A:$FP,AZ$321,FALSE)/4),0)</f>
        <v>0</v>
      </c>
      <c r="BA135" s="223">
        <f>IFERROR(IF(RIGHT(VLOOKUP($A135,csapatok!$A:$NN,BA$320,FALSE),5)="Csere",VLOOKUP(LEFT(VLOOKUP($A135,csapatok!$A:$NN,BA$320,FALSE),LEN(VLOOKUP($A135,csapatok!$A:$NN,BA$320,FALSE))-6),'csapat-ranglista'!$A:$FP,BA$321,FALSE)/8,VLOOKUP(VLOOKUP($A135,csapatok!$A:$NN,BA$320,FALSE),'csapat-ranglista'!$A:$FP,BA$321,FALSE)/4),0)</f>
        <v>18.573920944828604</v>
      </c>
      <c r="BB135" s="223">
        <f>IFERROR(IF(RIGHT(VLOOKUP($A135,csapatok!$A:$NN,BB$320,FALSE),5)="Csere",VLOOKUP(LEFT(VLOOKUP($A135,csapatok!$A:$NN,BB$320,FALSE),LEN(VLOOKUP($A135,csapatok!$A:$NN,BB$320,FALSE))-6),'csapat-ranglista'!$A:$FP,BB$321,FALSE)/8,VLOOKUP(VLOOKUP($A135,csapatok!$A:$NN,BB$320,FALSE),'csapat-ranglista'!$A:$FP,BB$321,FALSE)/4),0)</f>
        <v>0</v>
      </c>
      <c r="BC135" s="224">
        <f>versenyek!$ES$11*IFERROR(VLOOKUP(VLOOKUP($A135,versenyek!ER:ET,3,FALSE),szabalyok!$A$16:$B$23,2,FALSE)/4,0)</f>
        <v>0</v>
      </c>
      <c r="BD135" s="224">
        <f>versenyek!$EV$11*IFERROR(VLOOKUP(VLOOKUP($A135,versenyek!EU:EW,3,FALSE),szabalyok!$A$16:$B$23,2,FALSE)/4,0)</f>
        <v>0</v>
      </c>
      <c r="BE135" s="223">
        <f>IFERROR(IF(RIGHT(VLOOKUP($A135,csapatok!$A:$NN,BE$320,FALSE),5)="Csere",VLOOKUP(LEFT(VLOOKUP($A135,csapatok!$A:$NN,BE$320,FALSE),LEN(VLOOKUP($A135,csapatok!$A:$NN,BE$320,FALSE))-6),'csapat-ranglista'!$A:$FP,BE$321,FALSE)/8,VLOOKUP(VLOOKUP($A135,csapatok!$A:$NN,BE$320,FALSE),'csapat-ranglista'!$A:$FP,BE$321,FALSE)/4),0)</f>
        <v>17.1795056241357</v>
      </c>
      <c r="BF135" s="223">
        <f>IFERROR(IF(RIGHT(VLOOKUP($A135,csapatok!$A:$NN,BF$320,FALSE),5)="Csere",VLOOKUP(LEFT(VLOOKUP($A135,csapatok!$A:$NN,BF$320,FALSE),LEN(VLOOKUP($A135,csapatok!$A:$NN,BF$320,FALSE))-6),'csapat-ranglista'!$A:$FP,BF$321,FALSE)/8,VLOOKUP(VLOOKUP($A135,csapatok!$A:$NN,BF$320,FALSE),'csapat-ranglista'!$A:$FP,BF$321,FALSE)/4),0)</f>
        <v>0</v>
      </c>
      <c r="BG135" s="223">
        <f>IFERROR(IF(RIGHT(VLOOKUP($A135,csapatok!$A:$NN,BG$320,FALSE),5)="Csere",VLOOKUP(LEFT(VLOOKUP($A135,csapatok!$A:$NN,BG$320,FALSE),LEN(VLOOKUP($A135,csapatok!$A:$NN,BG$320,FALSE))-6),'csapat-ranglista'!$A:$FP,BG$321,FALSE)/8,VLOOKUP(VLOOKUP($A135,csapatok!$A:$NN,BG$320,FALSE),'csapat-ranglista'!$A:$FP,BG$321,FALSE)/4),0)</f>
        <v>0</v>
      </c>
      <c r="BH135" s="223">
        <f>IFERROR(IF(RIGHT(VLOOKUP($A135,csapatok!$A:$NN,BH$320,FALSE),5)="Csere",VLOOKUP(LEFT(VLOOKUP($A135,csapatok!$A:$NN,BH$320,FALSE),LEN(VLOOKUP($A135,csapatok!$A:$NN,BH$320,FALSE))-6),'csapat-ranglista'!$A:$FP,BH$321,FALSE)/8,VLOOKUP(VLOOKUP($A135,csapatok!$A:$NN,BH$320,FALSE),'csapat-ranglista'!$A:$FP,BH$321,FALSE)/4),0)</f>
        <v>14.929555953415935</v>
      </c>
      <c r="BI135" s="223">
        <f>IFERROR(IF(RIGHT(VLOOKUP($A135,csapatok!$A:$NN,BI$320,FALSE),5)="Csere",VLOOKUP(LEFT(VLOOKUP($A135,csapatok!$A:$NN,BI$320,FALSE),LEN(VLOOKUP($A135,csapatok!$A:$NN,BI$320,FALSE))-6),'csapat-ranglista'!$A:$FP,BI$321,FALSE)/8,VLOOKUP(VLOOKUP($A135,csapatok!$A:$NN,BI$320,FALSE),'csapat-ranglista'!$A:$FP,BI$321,FALSE)/4),0)</f>
        <v>0</v>
      </c>
      <c r="BJ135" s="223">
        <f>IFERROR(IF(RIGHT(VLOOKUP($A135,csapatok!$A:$NN,BJ$320,FALSE),5)="Csere",VLOOKUP(LEFT(VLOOKUP($A135,csapatok!$A:$NN,BJ$320,FALSE),LEN(VLOOKUP($A135,csapatok!$A:$NN,BJ$320,FALSE))-6),'csapat-ranglista'!$A:$FP,BJ$321,FALSE)/8,VLOOKUP(VLOOKUP($A135,csapatok!$A:$NN,BJ$320,FALSE),'csapat-ranglista'!$A:$FP,BJ$321,FALSE)/4),0)</f>
        <v>0</v>
      </c>
      <c r="BK135" s="223">
        <f>IFERROR(IF(RIGHT(VLOOKUP($A135,csapatok!$A:$NN,BK$320,FALSE),5)="Csere",VLOOKUP(LEFT(VLOOKUP($A135,csapatok!$A:$NN,BK$320,FALSE),LEN(VLOOKUP($A135,csapatok!$A:$NN,BK$320,FALSE))-6),'csapat-ranglista'!$A:$FP,BK$321,FALSE)/8,VLOOKUP(VLOOKUP($A135,csapatok!$A:$NN,BK$320,FALSE),'csapat-ranglista'!$A:$FP,BK$321,FALSE)/4),0)</f>
        <v>8.0886264040699132</v>
      </c>
      <c r="BL135" s="223">
        <f>IFERROR(IF(RIGHT(VLOOKUP($A135,csapatok!$A:$NN,BL$320,FALSE),5)="Csere",VLOOKUP(LEFT(VLOOKUP($A135,csapatok!$A:$NN,BL$320,FALSE),LEN(VLOOKUP($A135,csapatok!$A:$NN,BL$320,FALSE))-6),'csapat-ranglista'!$A:$FP,BL$321,FALSE)/8,VLOOKUP(VLOOKUP($A135,csapatok!$A:$NN,BL$320,FALSE),'csapat-ranglista'!$A:$FP,BL$321,FALSE)/4),0)</f>
        <v>3.8360203227993988</v>
      </c>
      <c r="BM135" s="223">
        <f>IFERROR(IF(RIGHT(VLOOKUP($A135,csapatok!$A:$NN,BM$320,FALSE),5)="Csere",VLOOKUP(LEFT(VLOOKUP($A135,csapatok!$A:$NN,BM$320,FALSE),LEN(VLOOKUP($A135,csapatok!$A:$NN,BM$320,FALSE))-6),'csapat-ranglista'!$A:$FP,BM$321,FALSE)/8,VLOOKUP(VLOOKUP($A135,csapatok!$A:$NN,BM$320,FALSE),'csapat-ranglista'!$A:$FP,BM$321,FALSE)/4),0)</f>
        <v>0</v>
      </c>
      <c r="BN135" s="223">
        <f>IFERROR(IF(RIGHT(VLOOKUP($A135,csapatok!$A:$NN,BN$320,FALSE),5)="Csere",VLOOKUP(LEFT(VLOOKUP($A135,csapatok!$A:$NN,BN$320,FALSE),LEN(VLOOKUP($A135,csapatok!$A:$NN,BN$320,FALSE))-6),'csapat-ranglista'!$A:$FP,BN$321,FALSE)/8,VLOOKUP(VLOOKUP($A135,csapatok!$A:$NN,BN$320,FALSE),'csapat-ranglista'!$A:$FP,BN$321,FALSE)/4),0)</f>
        <v>2</v>
      </c>
      <c r="BO135" s="223">
        <f>IFERROR(IF(RIGHT(VLOOKUP($A135,csapatok!$A:$NN,BO$320,FALSE),5)="Csere",VLOOKUP(LEFT(VLOOKUP($A135,csapatok!$A:$NN,BO$320,FALSE),LEN(VLOOKUP($A135,csapatok!$A:$NN,BO$320,FALSE))-6),'csapat-ranglista'!$A:$FP,BO$321,FALSE)/8,VLOOKUP(VLOOKUP($A135,csapatok!$A:$NN,BO$320,FALSE),'csapat-ranglista'!$A:$FP,BO$321,FALSE)/4),0)</f>
        <v>3.9352567470149538</v>
      </c>
      <c r="BP135" s="223">
        <f>IFERROR(IF(RIGHT(VLOOKUP($A135,csapatok!$A:$NN,BP$320,FALSE),5)="Csere",VLOOKUP(LEFT(VLOOKUP($A135,csapatok!$A:$NN,BP$320,FALSE),LEN(VLOOKUP($A135,csapatok!$A:$NN,BP$320,FALSE))-6),'csapat-ranglista'!$A:$FP,BP$321,FALSE)/8,VLOOKUP(VLOOKUP($A135,csapatok!$A:$NN,BP$320,FALSE),'csapat-ranglista'!$A:$FP,BP$321,FALSE)/4),0)</f>
        <v>0</v>
      </c>
      <c r="BQ135" s="223">
        <f>IFERROR(IF(RIGHT(VLOOKUP($A135,csapatok!$A:$NN,BQ$320,FALSE),5)="Csere",VLOOKUP(LEFT(VLOOKUP($A135,csapatok!$A:$NN,BQ$320,FALSE),LEN(VLOOKUP($A135,csapatok!$A:$NN,BQ$320,FALSE))-6),'csapat-ranglista'!$A:$FP,BQ$321,FALSE)/8,VLOOKUP(VLOOKUP($A135,csapatok!$A:$NN,BQ$320,FALSE),'csapat-ranglista'!$A:$FP,BQ$321,FALSE)/4),0)</f>
        <v>29.598361474672796</v>
      </c>
      <c r="BR135" s="223">
        <f>IFERROR(IF(RIGHT(VLOOKUP($A135,csapatok!$A:$NN,BR$320,FALSE),5)="Csere",VLOOKUP(LEFT(VLOOKUP($A135,csapatok!$A:$NN,BR$320,FALSE),LEN(VLOOKUP($A135,csapatok!$A:$NN,BR$320,FALSE))-6),'csapat-ranglista'!$A:$FP,BR$321,FALSE)/8,VLOOKUP(VLOOKUP($A135,csapatok!$A:$NN,BR$320,FALSE),'csapat-ranglista'!$A:$FP,BR$321,FALSE)/4),0)</f>
        <v>0</v>
      </c>
      <c r="BS135" s="223">
        <f>IFERROR(IF(RIGHT(VLOOKUP($A135,csapatok!$A:$NN,BS$320,FALSE),5)="Csere",VLOOKUP(LEFT(VLOOKUP($A135,csapatok!$A:$NN,BS$320,FALSE),LEN(VLOOKUP($A135,csapatok!$A:$NN,BS$320,FALSE))-6),'csapat-ranglista'!$A:$FP,BS$321,FALSE)/8,VLOOKUP(VLOOKUP($A135,csapatok!$A:$NN,BS$320,FALSE),'csapat-ranglista'!$A:$FP,BS$321,FALSE)/4),0)</f>
        <v>0</v>
      </c>
      <c r="BT135" s="223">
        <f>IFERROR(IF(RIGHT(VLOOKUP($A135,csapatok!$A:$NN,BT$320,FALSE),5)="Csere",VLOOKUP(LEFT(VLOOKUP($A135,csapatok!$A:$NN,BT$320,FALSE),LEN(VLOOKUP($A135,csapatok!$A:$NN,BT$320,FALSE))-6),'csapat-ranglista'!$A:$FP,BT$321,FALSE)/8,VLOOKUP(VLOOKUP($A135,csapatok!$A:$NN,BT$320,FALSE),'csapat-ranglista'!$A:$FP,BT$321,FALSE)/4),0)</f>
        <v>0</v>
      </c>
      <c r="BU135" s="223">
        <f>IFERROR(IF(RIGHT(VLOOKUP($A135,csapatok!$A:$NN,BU$320,FALSE),5)="Csere",VLOOKUP(LEFT(VLOOKUP($A135,csapatok!$A:$NN,BU$320,FALSE),LEN(VLOOKUP($A135,csapatok!$A:$NN,BU$320,FALSE))-6),'csapat-ranglista'!$A:$FP,BU$321,FALSE)/8,VLOOKUP(VLOOKUP($A135,csapatok!$A:$NN,BU$320,FALSE),'csapat-ranglista'!$A:$FP,BU$321,FALSE)/4),0)</f>
        <v>0</v>
      </c>
      <c r="BV135" s="223">
        <f>IFERROR(IF(RIGHT(VLOOKUP($A135,csapatok!$A:$NN,BV$320,FALSE),5)="Csere",VLOOKUP(LEFT(VLOOKUP($A135,csapatok!$A:$NN,BV$320,FALSE),LEN(VLOOKUP($A135,csapatok!$A:$NN,BV$320,FALSE))-6),'csapat-ranglista'!$A:$FP,BV$321,FALSE)/8,VLOOKUP(VLOOKUP($A135,csapatok!$A:$NN,BV$320,FALSE),'csapat-ranglista'!$A:$FP,BV$321,FALSE)/4),0)</f>
        <v>0</v>
      </c>
      <c r="BW135" s="223">
        <f>IFERROR(IF(RIGHT(VLOOKUP($A135,csapatok!$A:$NN,BW$320,FALSE),5)="Csere",VLOOKUP(LEFT(VLOOKUP($A135,csapatok!$A:$NN,BW$320,FALSE),LEN(VLOOKUP($A135,csapatok!$A:$NN,BW$320,FALSE))-6),'csapat-ranglista'!$A:$FP,BW$321,FALSE)/8,VLOOKUP(VLOOKUP($A135,csapatok!$A:$NN,BW$320,FALSE),'csapat-ranglista'!$A:$FP,BW$321,FALSE)/4),0)</f>
        <v>0</v>
      </c>
      <c r="BX135" s="223">
        <f>IFERROR(IF(RIGHT(VLOOKUP($A135,csapatok!$A:$NN,BX$320,FALSE),5)="Csere",VLOOKUP(LEFT(VLOOKUP($A135,csapatok!$A:$NN,BX$320,FALSE),LEN(VLOOKUP($A135,csapatok!$A:$NN,BX$320,FALSE))-6),'csapat-ranglista'!$A:$FP,BX$321,FALSE)/8,VLOOKUP(VLOOKUP($A135,csapatok!$A:$NN,BX$320,FALSE),'csapat-ranglista'!$A:$FP,BX$321,FALSE)/4),0)</f>
        <v>0</v>
      </c>
      <c r="BY135" s="223">
        <f>IFERROR(IF(RIGHT(VLOOKUP($A135,csapatok!$A:$NN,BY$320,FALSE),5)="Csere",VLOOKUP(LEFT(VLOOKUP($A135,csapatok!$A:$NN,BY$320,FALSE),LEN(VLOOKUP($A135,csapatok!$A:$NN,BY$320,FALSE))-6),'csapat-ranglista'!$A:$FP,BY$321,FALSE)/8,VLOOKUP(VLOOKUP($A135,csapatok!$A:$NN,BY$320,FALSE),'csapat-ranglista'!$A:$FP,BY$321,FALSE)/4),0)</f>
        <v>51.971324585161717</v>
      </c>
      <c r="BZ135" s="223">
        <f>IFERROR(IF(RIGHT(VLOOKUP($A135,csapatok!$A:$NN,BZ$320,FALSE),5)="Csere",VLOOKUP(LEFT(VLOOKUP($A135,csapatok!$A:$NN,BZ$320,FALSE),LEN(VLOOKUP($A135,csapatok!$A:$NN,BZ$320,FALSE))-6),'csapat-ranglista'!$A:$FP,BZ$321,FALSE)/8,VLOOKUP(VLOOKUP($A135,csapatok!$A:$NN,BZ$320,FALSE),'csapat-ranglista'!$A:$FP,BZ$321,FALSE)/4),0)</f>
        <v>0</v>
      </c>
      <c r="CA135" s="223">
        <f>IFERROR(IF(RIGHT(VLOOKUP($A135,csapatok!$A:$NN,CA$320,FALSE),5)="Csere",VLOOKUP(LEFT(VLOOKUP($A135,csapatok!$A:$NN,CA$320,FALSE),LEN(VLOOKUP($A135,csapatok!$A:$NN,CA$320,FALSE))-6),'csapat-ranglista'!$A:$FP,CA$321,FALSE)/8,VLOOKUP(VLOOKUP($A135,csapatok!$A:$NN,CA$320,FALSE),'csapat-ranglista'!$A:$FP,CA$321,FALSE)/4),0)</f>
        <v>0</v>
      </c>
      <c r="CB135" s="223">
        <f>IFERROR(IF(RIGHT(VLOOKUP($A135,csapatok!$A:$NN,CB$320,FALSE),5)="Csere",VLOOKUP(LEFT(VLOOKUP($A135,csapatok!$A:$NN,CB$320,FALSE),LEN(VLOOKUP($A135,csapatok!$A:$NN,CB$320,FALSE))-6),'csapat-ranglista'!$A:$FP,CB$321,FALSE)/8,VLOOKUP(VLOOKUP($A135,csapatok!$A:$NN,CB$320,FALSE),'csapat-ranglista'!$A:$FP,CB$321,FALSE)/4),0)</f>
        <v>0</v>
      </c>
      <c r="CC135" s="223">
        <f>IFERROR(IF(RIGHT(VLOOKUP($A135,csapatok!$A:$NN,CC$320,FALSE),5)="Csere",VLOOKUP(LEFT(VLOOKUP($A135,csapatok!$A:$NN,CC$320,FALSE),LEN(VLOOKUP($A135,csapatok!$A:$NN,CC$320,FALSE))-6),'csapat-ranglista'!$A:$FP,CC$321,FALSE)/8,VLOOKUP(VLOOKUP($A135,csapatok!$A:$NN,CC$320,FALSE),'csapat-ranglista'!$A:$FP,CC$321,FALSE)/4),0)</f>
        <v>0</v>
      </c>
      <c r="CD135" s="223">
        <f>IFERROR(IF(RIGHT(VLOOKUP($A135,csapatok!$A:$NN,CD$320,FALSE),5)="Csere",VLOOKUP(LEFT(VLOOKUP($A135,csapatok!$A:$NN,CD$320,FALSE),LEN(VLOOKUP($A135,csapatok!$A:$NN,CD$320,FALSE))-6),'csapat-ranglista'!$A:$FP,CD$321,FALSE)/8,VLOOKUP(VLOOKUP($A135,csapatok!$A:$NN,CD$320,FALSE),'csapat-ranglista'!$A:$FP,CD$321,FALSE)/4),0)</f>
        <v>0</v>
      </c>
      <c r="CE135" s="223">
        <f>IFERROR(IF(RIGHT(VLOOKUP($A135,csapatok!$A:$NN,CE$320,FALSE),5)="Csere",VLOOKUP(LEFT(VLOOKUP($A135,csapatok!$A:$NN,CE$320,FALSE),LEN(VLOOKUP($A135,csapatok!$A:$NN,CE$320,FALSE))-6),'csapat-ranglista'!$A:$FP,CE$321,FALSE)/8,VLOOKUP(VLOOKUP($A135,csapatok!$A:$NN,CE$320,FALSE),'csapat-ranglista'!$A:$FP,CE$321,FALSE)/4),0)</f>
        <v>0</v>
      </c>
      <c r="CF135" s="223">
        <f>IFERROR(IF(RIGHT(VLOOKUP($A135,csapatok!$A:$NN,CF$320,FALSE),5)="Csere",VLOOKUP(LEFT(VLOOKUP($A135,csapatok!$A:$NN,CF$320,FALSE),LEN(VLOOKUP($A135,csapatok!$A:$NN,CF$320,FALSE))-6),'csapat-ranglista'!$A:$FP,CF$321,FALSE)/8,VLOOKUP(VLOOKUP($A135,csapatok!$A:$NN,CF$320,FALSE),'csapat-ranglista'!$A:$FP,CF$321,FALSE)/4),0)</f>
        <v>0</v>
      </c>
      <c r="CG135" s="223">
        <f>IFERROR(IF(RIGHT(VLOOKUP($A135,csapatok!$A:$NN,CG$320,FALSE),5)="Csere",VLOOKUP(LEFT(VLOOKUP($A135,csapatok!$A:$NN,CG$320,FALSE),LEN(VLOOKUP($A135,csapatok!$A:$NN,CG$320,FALSE))-6),'csapat-ranglista'!$A:$FP,CG$321,FALSE)/8,VLOOKUP(VLOOKUP($A135,csapatok!$A:$NN,CG$320,FALSE),'csapat-ranglista'!$A:$FP,CG$321,FALSE)/4),0)</f>
        <v>0</v>
      </c>
      <c r="CH135" s="223">
        <f>IFERROR(IF(RIGHT(VLOOKUP($A135,csapatok!$A:$NN,CH$320,FALSE),5)="Csere",VLOOKUP(LEFT(VLOOKUP($A135,csapatok!$A:$NN,CH$320,FALSE),LEN(VLOOKUP($A135,csapatok!$A:$NN,CH$320,FALSE))-6),'csapat-ranglista'!$A:$FP,CH$321,FALSE)/8,VLOOKUP(VLOOKUP($A135,csapatok!$A:$NN,CH$320,FALSE),'csapat-ranglista'!$A:$FP,CH$321,FALSE)/4),0)</f>
        <v>25.238024199107244</v>
      </c>
      <c r="CI135" s="223">
        <f>IFERROR(IF(RIGHT(VLOOKUP($A135,csapatok!$A:$NN,CI$320,FALSE),5)="Csere",VLOOKUP(LEFT(VLOOKUP($A135,csapatok!$A:$NN,CI$320,FALSE),LEN(VLOOKUP($A135,csapatok!$A:$NN,CI$320,FALSE))-6),'csapat-ranglista'!$A:$FP,CI$321,FALSE)/8,VLOOKUP(VLOOKUP($A135,csapatok!$A:$NN,CI$320,FALSE),'csapat-ranglista'!$A:$FP,CI$321,FALSE)/4),0)</f>
        <v>0</v>
      </c>
      <c r="CJ135" s="224">
        <f>versenyek!$IQ$11*IFERROR(VLOOKUP(VLOOKUP($A135,versenyek!IP:IR,3,FALSE),szabalyok!$A$16:$B$23,2,FALSE)/4,0)</f>
        <v>0</v>
      </c>
      <c r="CK135" s="224">
        <f>versenyek!$IT$11*IFERROR(VLOOKUP(VLOOKUP($A135,versenyek!IS:IU,3,FALSE),szabalyok!$A$16:$B$23,2,FALSE)/4,0)</f>
        <v>0</v>
      </c>
      <c r="CL135" s="223">
        <f>IFERROR(IF(RIGHT(VLOOKUP($A135,csapatok!$A:$NN,CL$320,FALSE),5)="Csere",VLOOKUP(LEFT(VLOOKUP($A135,csapatok!$A:$NN,CL$320,FALSE),LEN(VLOOKUP($A135,csapatok!$A:$NN,CL$320,FALSE))-6),'csapat-ranglista'!$A:$FP,CL$321,FALSE)/8,VLOOKUP(VLOOKUP($A135,csapatok!$A:$NN,CL$320,FALSE),'csapat-ranglista'!$A:$FP,CL$321,FALSE)/4),0)</f>
        <v>0</v>
      </c>
      <c r="CM135" s="223">
        <f>IFERROR(IF(RIGHT(VLOOKUP($A135,csapatok!$A:$NN,CM$320,FALSE),5)="Csere",VLOOKUP(LEFT(VLOOKUP($A135,csapatok!$A:$NN,CM$320,FALSE),LEN(VLOOKUP($A135,csapatok!$A:$NN,CM$320,FALSE))-6),'csapat-ranglista'!$A:$FP,CM$321,FALSE)/8,VLOOKUP(VLOOKUP($A135,csapatok!$A:$NN,CM$320,FALSE),'csapat-ranglista'!$A:$FP,CM$321,FALSE)/4),0)</f>
        <v>0</v>
      </c>
      <c r="CN135" s="223">
        <f>IFERROR(IF(RIGHT(VLOOKUP($A135,csapatok!$A:$NN,CN$320,FALSE),5)="Csere",VLOOKUP(LEFT(VLOOKUP($A135,csapatok!$A:$NN,CN$320,FALSE),LEN(VLOOKUP($A135,csapatok!$A:$NN,CN$320,FALSE))-6),'csapat-ranglista'!$A:$FP,CN$321,FALSE)/8,VLOOKUP(VLOOKUP($A135,csapatok!$A:$NN,CN$320,FALSE),'csapat-ranglista'!$A:$FP,CN$321,FALSE)/4),0)</f>
        <v>0</v>
      </c>
      <c r="CO135" s="223">
        <f>IFERROR(IF(RIGHT(VLOOKUP($A135,csapatok!$A:$NN,CO$320,FALSE),5)="Csere",VLOOKUP(LEFT(VLOOKUP($A135,csapatok!$A:$NN,CO$320,FALSE),LEN(VLOOKUP($A135,csapatok!$A:$NN,CO$320,FALSE))-6),'csapat-ranglista'!$A:$FP,CO$321,FALSE)/8,VLOOKUP(VLOOKUP($A135,csapatok!$A:$NN,CO$320,FALSE),'csapat-ranglista'!$A:$FP,CO$321,FALSE)/4),0)</f>
        <v>0</v>
      </c>
      <c r="CP135" s="223">
        <f>IFERROR(IF(RIGHT(VLOOKUP($A135,csapatok!$A:$NN,CP$320,FALSE),5)="Csere",VLOOKUP(LEFT(VLOOKUP($A135,csapatok!$A:$NN,CP$320,FALSE),LEN(VLOOKUP($A135,csapatok!$A:$NN,CP$320,FALSE))-6),'csapat-ranglista'!$A:$FP,CP$321,FALSE)/8,VLOOKUP(VLOOKUP($A135,csapatok!$A:$NN,CP$320,FALSE),'csapat-ranglista'!$A:$FP,CP$321,FALSE)/4),0)</f>
        <v>0</v>
      </c>
      <c r="CQ135" s="223">
        <f>IFERROR(IF(RIGHT(VLOOKUP($A135,csapatok!$A:$NN,CQ$320,FALSE),5)="Csere",VLOOKUP(LEFT(VLOOKUP($A135,csapatok!$A:$NN,CQ$320,FALSE),LEN(VLOOKUP($A135,csapatok!$A:$NN,CQ$320,FALSE))-6),'csapat-ranglista'!$A:$FP,CQ$321,FALSE)/8,VLOOKUP(VLOOKUP($A135,csapatok!$A:$NN,CQ$320,FALSE),'csapat-ranglista'!$A:$FP,CQ$321,FALSE)/4),0)</f>
        <v>0</v>
      </c>
      <c r="CR135" s="223">
        <f>IFERROR(IF(RIGHT(VLOOKUP($A135,csapatok!$A:$NN,CR$320,FALSE),5)="Csere",VLOOKUP(LEFT(VLOOKUP($A135,csapatok!$A:$NN,CR$320,FALSE),LEN(VLOOKUP($A135,csapatok!$A:$NN,CR$320,FALSE))-6),'csapat-ranglista'!$A:$FP,CR$321,FALSE)/8,VLOOKUP(VLOOKUP($A135,csapatok!$A:$NN,CR$320,FALSE),'csapat-ranglista'!$A:$FP,CR$321,FALSE)/4),0)</f>
        <v>0</v>
      </c>
      <c r="CS135" s="223">
        <f>IFERROR(IF(RIGHT(VLOOKUP($A135,csapatok!$A:$NN,CS$320,FALSE),5)="Csere",VLOOKUP(LEFT(VLOOKUP($A135,csapatok!$A:$NN,CS$320,FALSE),LEN(VLOOKUP($A135,csapatok!$A:$NN,CS$320,FALSE))-6),'csapat-ranglista'!$A:$FP,CS$321,FALSE)/8,VLOOKUP(VLOOKUP($A135,csapatok!$A:$NN,CS$320,FALSE),'csapat-ranglista'!$A:$FP,CS$321,FALSE)/4),0)</f>
        <v>0</v>
      </c>
      <c r="CT135" s="223">
        <f>IFERROR(IF(RIGHT(VLOOKUP($A135,csapatok!$A:$NN,CT$320,FALSE),5)="Csere",VLOOKUP(LEFT(VLOOKUP($A135,csapatok!$A:$NN,CT$320,FALSE),LEN(VLOOKUP($A135,csapatok!$A:$NN,CT$320,FALSE))-6),'csapat-ranglista'!$A:$FP,CT$321,FALSE)/8,VLOOKUP(VLOOKUP($A135,csapatok!$A:$NN,CT$320,FALSE),'csapat-ranglista'!$A:$FP,CT$321,FALSE)/4),0)</f>
        <v>0</v>
      </c>
      <c r="CU135" s="223">
        <f>IFERROR(IF(RIGHT(VLOOKUP($A135,csapatok!$A:$NN,CU$320,FALSE),5)="Csere",VLOOKUP(LEFT(VLOOKUP($A135,csapatok!$A:$NN,CU$320,FALSE),LEN(VLOOKUP($A135,csapatok!$A:$NN,CU$320,FALSE))-6),'csapat-ranglista'!$A:$FP,CU$321,FALSE)/8,VLOOKUP(VLOOKUP($A135,csapatok!$A:$NN,CU$320,FALSE),'csapat-ranglista'!$A:$FP,CU$321,FALSE)/4),0)</f>
        <v>0</v>
      </c>
      <c r="CV135" s="223">
        <f>IFERROR(IF(RIGHT(VLOOKUP($A135,csapatok!$A:$NN,CV$320,FALSE),5)="Csere",VLOOKUP(LEFT(VLOOKUP($A135,csapatok!$A:$NN,CV$320,FALSE),LEN(VLOOKUP($A135,csapatok!$A:$NN,CV$320,FALSE))-6),'csapat-ranglista'!$A:$FP,CV$321,FALSE)/8,VLOOKUP(VLOOKUP($A135,csapatok!$A:$NN,CV$320,FALSE),'csapat-ranglista'!$A:$FP,CV$321,FALSE)/4),0)</f>
        <v>0</v>
      </c>
      <c r="CW135" s="223">
        <f>IFERROR(IF(RIGHT(VLOOKUP($A135,csapatok!$A:$NN,CW$320,FALSE),5)="Csere",VLOOKUP(LEFT(VLOOKUP($A135,csapatok!$A:$NN,CW$320,FALSE),LEN(VLOOKUP($A135,csapatok!$A:$NN,CW$320,FALSE))-6),'csapat-ranglista'!$A:$FP,CW$321,FALSE)/8,VLOOKUP(VLOOKUP($A135,csapatok!$A:$NN,CW$320,FALSE),'csapat-ranglista'!$A:$FP,CW$321,FALSE)/4),0)</f>
        <v>0</v>
      </c>
      <c r="CX135" s="223">
        <f>IFERROR(IF(RIGHT(VLOOKUP($A135,csapatok!$A:$NN,CX$320,FALSE),5)="Csere",VLOOKUP(LEFT(VLOOKUP($A135,csapatok!$A:$NN,CX$320,FALSE),LEN(VLOOKUP($A135,csapatok!$A:$NN,CX$320,FALSE))-6),'csapat-ranglista'!$A:$FP,CX$321,FALSE)/8,VLOOKUP(VLOOKUP($A135,csapatok!$A:$NN,CX$320,FALSE),'csapat-ranglista'!$A:$FP,CX$321,FALSE)/4),0)</f>
        <v>0</v>
      </c>
      <c r="CY135" s="223">
        <f>IFERROR(IF(RIGHT(VLOOKUP($A135,csapatok!$A:$NN,CY$320,FALSE),5)="Csere",VLOOKUP(LEFT(VLOOKUP($A135,csapatok!$A:$NN,CY$320,FALSE),LEN(VLOOKUP($A135,csapatok!$A:$NN,CY$320,FALSE))-6),'csapat-ranglista'!$A:$FP,CY$321,FALSE)/8,VLOOKUP(VLOOKUP($A135,csapatok!$A:$NN,CY$320,FALSE),'csapat-ranglista'!$A:$FP,CY$321,FALSE)/4),0)</f>
        <v>0</v>
      </c>
      <c r="CZ135" s="223">
        <f>IFERROR(IF(RIGHT(VLOOKUP($A135,csapatok!$A:$NN,CZ$320,FALSE),5)="Csere",VLOOKUP(LEFT(VLOOKUP($A135,csapatok!$A:$NN,CZ$320,FALSE),LEN(VLOOKUP($A135,csapatok!$A:$NN,CZ$320,FALSE))-6),'csapat-ranglista'!$A:$FP,CZ$321,FALSE)/8,VLOOKUP(VLOOKUP($A135,csapatok!$A:$NN,CZ$320,FALSE),'csapat-ranglista'!$A:$FP,CZ$321,FALSE)/4),0)</f>
        <v>0</v>
      </c>
      <c r="DA135" s="223">
        <f>IFERROR(IF(RIGHT(VLOOKUP($A135,csapatok!$A:$NN,DA$320,FALSE),5)="Csere",VLOOKUP(LEFT(VLOOKUP($A135,csapatok!$A:$NN,DA$320,FALSE),LEN(VLOOKUP($A135,csapatok!$A:$NN,DA$320,FALSE))-6),'csapat-ranglista'!$A:$FP,DA$321,FALSE)/8,VLOOKUP(VLOOKUP($A135,csapatok!$A:$NN,DA$320,FALSE),'csapat-ranglista'!$A:$FP,DA$321,FALSE)/4),0)</f>
        <v>0</v>
      </c>
      <c r="DB135" s="223">
        <f>IFERROR(IF(RIGHT(VLOOKUP($A135,csapatok!$A:$NN,DB$320,FALSE),5)="Csere",VLOOKUP(LEFT(VLOOKUP($A135,csapatok!$A:$NN,DB$320,FALSE),LEN(VLOOKUP($A135,csapatok!$A:$NN,DB$320,FALSE))-6),'csapat-ranglista'!$A:$FP,DB$321,FALSE)/8,VLOOKUP(VLOOKUP($A135,csapatok!$A:$NN,DB$320,FALSE),'csapat-ranglista'!$A:$FP,DB$321,FALSE)/4),0)</f>
        <v>0</v>
      </c>
      <c r="DC135" s="223">
        <f>IFERROR(IF(RIGHT(VLOOKUP($A135,csapatok!$A:$NN,DC$320,FALSE),5)="Csere",VLOOKUP(LEFT(VLOOKUP($A135,csapatok!$A:$NN,DC$320,FALSE),LEN(VLOOKUP($A135,csapatok!$A:$NN,DC$320,FALSE))-6),'csapat-ranglista'!$A:$FP,DC$321,FALSE)/8,VLOOKUP(VLOOKUP($A135,csapatok!$A:$NN,DC$320,FALSE),'csapat-ranglista'!$A:$FP,DC$321,FALSE)/4),0)</f>
        <v>0</v>
      </c>
      <c r="DD135" s="223">
        <f>IFERROR(IF(RIGHT(VLOOKUP($A135,csapatok!$A:$NN,DD$320,FALSE),5)="Csere",VLOOKUP(LEFT(VLOOKUP($A135,csapatok!$A:$NN,DD$320,FALSE),LEN(VLOOKUP($A135,csapatok!$A:$NN,DD$320,FALSE))-6),'csapat-ranglista'!$A:$FP,DD$321,FALSE)/8,VLOOKUP(VLOOKUP($A135,csapatok!$A:$NN,DD$320,FALSE),'csapat-ranglista'!$A:$FP,DD$321,FALSE)/4),0)</f>
        <v>0</v>
      </c>
      <c r="DE135" s="223">
        <f>IFERROR(IF(RIGHT(VLOOKUP($A135,csapatok!$A:$NN,DE$320,FALSE),5)="Csere",VLOOKUP(LEFT(VLOOKUP($A135,csapatok!$A:$NN,DE$320,FALSE),LEN(VLOOKUP($A135,csapatok!$A:$NN,DE$320,FALSE))-6),'csapat-ranglista'!$A:$FP,DE$321,FALSE)/8,VLOOKUP(VLOOKUP($A135,csapatok!$A:$NN,DE$320,FALSE),'csapat-ranglista'!$A:$FP,DE$321,FALSE)/4),0)</f>
        <v>0</v>
      </c>
      <c r="DF135" s="223">
        <f>IFERROR(IF(RIGHT(VLOOKUP($A135,csapatok!$A:$NN,DF$320,FALSE),5)="Csere",VLOOKUP(LEFT(VLOOKUP($A135,csapatok!$A:$NN,DF$320,FALSE),LEN(VLOOKUP($A135,csapatok!$A:$NN,DF$320,FALSE))-6),'csapat-ranglista'!$A:$FP,DF$321,FALSE)/8,VLOOKUP(VLOOKUP($A135,csapatok!$A:$NN,DF$320,FALSE),'csapat-ranglista'!$A:$FP,DF$321,FALSE)/4),0)</f>
        <v>0</v>
      </c>
      <c r="DG135" s="223">
        <f>IFERROR(IF(RIGHT(VLOOKUP($A135,csapatok!$A:$NN,DG$320,FALSE),5)="Csere",VLOOKUP(LEFT(VLOOKUP($A135,csapatok!$A:$NN,DG$320,FALSE),LEN(VLOOKUP($A135,csapatok!$A:$NN,DG$320,FALSE))-6),'csapat-ranglista'!$A:$FP,DG$321,FALSE)/8,VLOOKUP(VLOOKUP($A135,csapatok!$A:$NN,DG$320,FALSE),'csapat-ranglista'!$A:$FP,DG$321,FALSE)/4),0)</f>
        <v>0</v>
      </c>
      <c r="DH135" s="223">
        <f>IFERROR(IF(RIGHT(VLOOKUP($A135,csapatok!$A:$NN,DH$320,FALSE),5)="Csere",VLOOKUP(LEFT(VLOOKUP($A135,csapatok!$A:$NN,DH$320,FALSE),LEN(VLOOKUP($A135,csapatok!$A:$NN,DH$320,FALSE))-6),'csapat-ranglista'!$A:$FP,DH$321,FALSE)/8,VLOOKUP(VLOOKUP($A135,csapatok!$A:$NN,DH$320,FALSE),'csapat-ranglista'!$A:$FP,DH$321,FALSE)/4),0)</f>
        <v>0</v>
      </c>
      <c r="DI135" s="223">
        <f>IFERROR(IF(RIGHT(VLOOKUP($A135,csapatok!$A:$NN,DI$320,FALSE),5)="Csere",VLOOKUP(LEFT(VLOOKUP($A135,csapatok!$A:$NN,DI$320,FALSE),LEN(VLOOKUP($A135,csapatok!$A:$NN,DI$320,FALSE))-6),'csapat-ranglista'!$A:$FP,DI$321,FALSE)/8,VLOOKUP(VLOOKUP($A135,csapatok!$A:$NN,DI$320,FALSE),'csapat-ranglista'!$A:$FP,DI$321,FALSE)/4),0)</f>
        <v>0</v>
      </c>
      <c r="DJ135" s="223">
        <f>IFERROR(IF(RIGHT(VLOOKUP($A135,csapatok!$A:$NN,DJ$320,FALSE),5)="Csere",VLOOKUP(LEFT(VLOOKUP($A135,csapatok!$A:$NN,DJ$320,FALSE),LEN(VLOOKUP($A135,csapatok!$A:$NN,DJ$320,FALSE))-6),'csapat-ranglista'!$A:$FP,DJ$321,FALSE)/8,VLOOKUP(VLOOKUP($A135,csapatok!$A:$NN,DJ$320,FALSE),'csapat-ranglista'!$A:$FP,DJ$321,FALSE)/4),0)</f>
        <v>0</v>
      </c>
      <c r="DK135" s="223">
        <f>IFERROR(IF(RIGHT(VLOOKUP($A135,csapatok!$A:$NN,DK$320,FALSE),5)="Csere",VLOOKUP(LEFT(VLOOKUP($A135,csapatok!$A:$NN,DK$320,FALSE),LEN(VLOOKUP($A135,csapatok!$A:$NN,DK$320,FALSE))-6),'csapat-ranglista'!$A:$FP,DK$321,FALSE)/8,VLOOKUP(VLOOKUP($A135,csapatok!$A:$NN,DK$320,FALSE),'csapat-ranglista'!$A:$FP,DK$321,FALSE)/4),0)</f>
        <v>0</v>
      </c>
      <c r="DL135" s="223">
        <f>IFERROR(IF(RIGHT(VLOOKUP($A135,csapatok!$A:$NN,DL$320,FALSE),5)="Csere",VLOOKUP(LEFT(VLOOKUP($A135,csapatok!$A:$NN,DL$320,FALSE),LEN(VLOOKUP($A135,csapatok!$A:$NN,DL$320,FALSE))-6),'csapat-ranglista'!$A:$FP,DL$321,FALSE)/8,VLOOKUP(VLOOKUP($A135,csapatok!$A:$NN,DL$320,FALSE),'csapat-ranglista'!$A:$FP,DL$321,FALSE)/4),0)</f>
        <v>0</v>
      </c>
      <c r="DM135" s="223">
        <f>IFERROR(IF(RIGHT(VLOOKUP($A135,csapatok!$A:$NN,DM$320,FALSE),5)="Csere",VLOOKUP(LEFT(VLOOKUP($A135,csapatok!$A:$NN,DM$320,FALSE),LEN(VLOOKUP($A135,csapatok!$A:$NN,DM$320,FALSE))-6),'csapat-ranglista'!$A:$FP,DM$321,FALSE)/8,VLOOKUP(VLOOKUP($A135,csapatok!$A:$NN,DM$320,FALSE),'csapat-ranglista'!$A:$FP,DM$321,FALSE)/4),0)</f>
        <v>0</v>
      </c>
      <c r="DN135" s="223">
        <f>IFERROR(IF(RIGHT(VLOOKUP($A135,csapatok!$A:$NN,DN$320,FALSE),5)="Csere",VLOOKUP(LEFT(VLOOKUP($A135,csapatok!$A:$NN,DN$320,FALSE),LEN(VLOOKUP($A135,csapatok!$A:$NN,DN$320,FALSE))-6),'csapat-ranglista'!$A:$FP,DN$321,FALSE)/8,VLOOKUP(VLOOKUP($A135,csapatok!$A:$NN,DN$320,FALSE),'csapat-ranglista'!$A:$FP,DN$321,FALSE)/4),0)</f>
        <v>0</v>
      </c>
      <c r="DO135" s="224">
        <f>versenyek!$MF$11*IFERROR(VLOOKUP(VLOOKUP($A135,versenyek!ME:MG,3,FALSE),szabalyok!$A$16:$B$23,2,FALSE)/4,0)</f>
        <v>0</v>
      </c>
      <c r="DP135" s="224">
        <f>versenyek!$MI$11*IFERROR(VLOOKUP(VLOOKUP($A135,versenyek!MH:MJ,3,FALSE),szabalyok!$A$16:$B$23,2,FALSE)/4,0)</f>
        <v>0</v>
      </c>
      <c r="DQ135" s="223">
        <f>IFERROR(IF(RIGHT(VLOOKUP($A135,csapatok!$A:$NN,DQ$320,FALSE),5)="Csere",VLOOKUP(LEFT(VLOOKUP($A135,csapatok!$A:$NN,DQ$320,FALSE),LEN(VLOOKUP($A135,csapatok!$A:$NN,DQ$320,FALSE))-6),'csapat-ranglista'!$A:$FP,DQ$321,FALSE)/8,VLOOKUP(VLOOKUP($A135,csapatok!$A:$NN,DQ$320,FALSE),'csapat-ranglista'!$A:$FP,DQ$321,FALSE)/4),0)</f>
        <v>0</v>
      </c>
      <c r="DR135" s="223">
        <f>IFERROR(IF(RIGHT(VLOOKUP($A135,csapatok!$A:$NN,DR$320,FALSE),5)="Csere",VLOOKUP(LEFT(VLOOKUP($A135,csapatok!$A:$NN,DR$320,FALSE),LEN(VLOOKUP($A135,csapatok!$A:$NN,DR$320,FALSE))-6),'csapat-ranglista'!$A:$FP,DR$321,FALSE)/8,VLOOKUP(VLOOKUP($A135,csapatok!$A:$NN,DR$320,FALSE),'csapat-ranglista'!$A:$FP,DR$321,FALSE)/4),0)</f>
        <v>0</v>
      </c>
      <c r="DS135" s="223">
        <f>IFERROR(IF(RIGHT(VLOOKUP($A135,csapatok!$A:$NN,DS$320,FALSE),5)="Csere",VLOOKUP(LEFT(VLOOKUP($A135,csapatok!$A:$NN,DS$320,FALSE),LEN(VLOOKUP($A135,csapatok!$A:$NN,DS$320,FALSE))-6),'csapat-ranglista'!$A:$FP,DS$321,FALSE)/8,VLOOKUP(VLOOKUP($A135,csapatok!$A:$NN,DS$320,FALSE),'csapat-ranglista'!$A:$FP,DS$321,FALSE)/4),0)</f>
        <v>0</v>
      </c>
      <c r="DT135" s="223">
        <f>IFERROR(IF(RIGHT(VLOOKUP($A135,csapatok!$A:$NN,DT$320,FALSE),5)="Csere",VLOOKUP(LEFT(VLOOKUP($A135,csapatok!$A:$NN,DT$320,FALSE),LEN(VLOOKUP($A135,csapatok!$A:$NN,DT$320,FALSE))-6),'csapat-ranglista'!$A:$FP,DT$321,FALSE)/8,VLOOKUP(VLOOKUP($A135,csapatok!$A:$NN,DT$320,FALSE),'csapat-ranglista'!$A:$FP,DT$321,FALSE)/4),0)</f>
        <v>0</v>
      </c>
      <c r="DU135" s="223">
        <f>IFERROR(IF(RIGHT(VLOOKUP($A135,csapatok!$A:$NN,DU$320,FALSE),5)="Csere",VLOOKUP(LEFT(VLOOKUP($A135,csapatok!$A:$NN,DU$320,FALSE),LEN(VLOOKUP($A135,csapatok!$A:$NN,DU$320,FALSE))-6),'csapat-ranglista'!$A:$FP,DU$321,FALSE)/8,VLOOKUP(VLOOKUP($A135,csapatok!$A:$NN,DU$320,FALSE),'csapat-ranglista'!$A:$FP,DU$321,FALSE)/4),0)</f>
        <v>0</v>
      </c>
      <c r="DV135" s="223">
        <f>IFERROR(IF(RIGHT(VLOOKUP($A135,csapatok!$A:$NN,DV$320,FALSE),5)="Csere",VLOOKUP(LEFT(VLOOKUP($A135,csapatok!$A:$NN,DV$320,FALSE),LEN(VLOOKUP($A135,csapatok!$A:$NN,DV$320,FALSE))-6),'csapat-ranglista'!$A:$FP,DV$321,FALSE)/8,VLOOKUP(VLOOKUP($A135,csapatok!$A:$NN,DV$320,FALSE),'csapat-ranglista'!$A:$FP,DV$321,FALSE)/4),0)</f>
        <v>0</v>
      </c>
      <c r="DW135" s="223">
        <f>IFERROR(IF(RIGHT(VLOOKUP($A135,csapatok!$A:$NN,DW$320,FALSE),5)="Csere",VLOOKUP(LEFT(VLOOKUP($A135,csapatok!$A:$NN,DW$320,FALSE),LEN(VLOOKUP($A135,csapatok!$A:$NN,DW$320,FALSE))-6),'csapat-ranglista'!$A:$FP,DW$321,FALSE)/8,VLOOKUP(VLOOKUP($A135,csapatok!$A:$NN,DW$320,FALSE),'csapat-ranglista'!$A:$FP,DW$321,FALSE)/4),0)</f>
        <v>0</v>
      </c>
      <c r="DX135" s="223">
        <f>IFERROR(IF(RIGHT(VLOOKUP($A135,csapatok!$A:$NN,DX$320,FALSE),5)="Csere",VLOOKUP(LEFT(VLOOKUP($A135,csapatok!$A:$NN,DX$320,FALSE),LEN(VLOOKUP($A135,csapatok!$A:$NN,DX$320,FALSE))-6),'csapat-ranglista'!$A:$FP,DX$321,FALSE)/8,VLOOKUP(VLOOKUP($A135,csapatok!$A:$NN,DX$320,FALSE),'csapat-ranglista'!$A:$FP,DX$321,FALSE)/4),0)</f>
        <v>0</v>
      </c>
      <c r="DY135" s="223">
        <f>IFERROR(IF(RIGHT(VLOOKUP($A135,csapatok!$A:$NN,DY$320,FALSE),5)="Csere",VLOOKUP(LEFT(VLOOKUP($A135,csapatok!$A:$NN,DY$320,FALSE),LEN(VLOOKUP($A135,csapatok!$A:$NN,DY$320,FALSE))-6),'csapat-ranglista'!$A:$FP,DY$321,FALSE)/8,VLOOKUP(VLOOKUP($A135,csapatok!$A:$NN,DY$320,FALSE),'csapat-ranglista'!$A:$FP,DY$321,FALSE)/4),0)</f>
        <v>0</v>
      </c>
      <c r="DZ135" s="223">
        <f>IFERROR(IF(RIGHT(VLOOKUP($A135,csapatok!$A:$NN,DZ$320,FALSE),5)="Csere",VLOOKUP(LEFT(VLOOKUP($A135,csapatok!$A:$NN,DZ$320,FALSE),LEN(VLOOKUP($A135,csapatok!$A:$NN,DZ$320,FALSE))-6),'csapat-ranglista'!$A:$FP,DZ$321,FALSE)/8,VLOOKUP(VLOOKUP($A135,csapatok!$A:$NN,DZ$320,FALSE),'csapat-ranglista'!$A:$FP,DZ$321,FALSE)/4),0)</f>
        <v>0</v>
      </c>
      <c r="EA135" s="223">
        <f>IFERROR(IF(RIGHT(VLOOKUP($A135,csapatok!$A:$NN,EA$320,FALSE),5)="Csere",VLOOKUP(LEFT(VLOOKUP($A135,csapatok!$A:$NN,EA$320,FALSE),LEN(VLOOKUP($A135,csapatok!$A:$NN,EA$320,FALSE))-6),'csapat-ranglista'!$A:$FP,EA$321,FALSE)/8,VLOOKUP(VLOOKUP($A135,csapatok!$A:$NN,EA$320,FALSE),'csapat-ranglista'!$A:$FP,EA$321,FALSE)/4),0)</f>
        <v>0</v>
      </c>
      <c r="EB135" s="223">
        <f>IFERROR(IF(RIGHT(VLOOKUP($A135,csapatok!$A:$NN,EB$320,FALSE),5)="Csere",VLOOKUP(LEFT(VLOOKUP($A135,csapatok!$A:$NN,EB$320,FALSE),LEN(VLOOKUP($A135,csapatok!$A:$NN,EB$320,FALSE))-6),'csapat-ranglista'!$A:$FP,EB$321,FALSE)/8,VLOOKUP(VLOOKUP($A135,csapatok!$A:$NN,EB$320,FALSE),'csapat-ranglista'!$A:$FP,EB$321,FALSE)/4),0)</f>
        <v>0</v>
      </c>
      <c r="EC135" s="223">
        <f>IFERROR(IF(RIGHT(VLOOKUP($A135,csapatok!$A:$NN,EC$320,FALSE),5)="Csere",VLOOKUP(LEFT(VLOOKUP($A135,csapatok!$A:$NN,EC$320,FALSE),LEN(VLOOKUP($A135,csapatok!$A:$NN,EC$320,FALSE))-6),'csapat-ranglista'!$A:$FP,EC$321,FALSE)/8,VLOOKUP(VLOOKUP($A135,csapatok!$A:$NN,EC$320,FALSE),'csapat-ranglista'!$A:$FP,EC$321,FALSE)/4),0)</f>
        <v>0</v>
      </c>
      <c r="ED135" s="223">
        <f>IFERROR(IF(RIGHT(VLOOKUP($A135,csapatok!$A:$NN,ED$320,FALSE),5)="Csere",VLOOKUP(LEFT(VLOOKUP($A135,csapatok!$A:$NN,ED$320,FALSE),LEN(VLOOKUP($A135,csapatok!$A:$NN,ED$320,FALSE))-6),'csapat-ranglista'!$A:$FP,ED$321,FALSE)/8,VLOOKUP(VLOOKUP($A135,csapatok!$A:$NN,ED$320,FALSE),'csapat-ranglista'!$A:$FP,ED$321,FALSE)/4),0)</f>
        <v>0</v>
      </c>
      <c r="EE135" s="223">
        <f>IFERROR(IF(RIGHT(VLOOKUP($A135,csapatok!$A:$NN,EE$320,FALSE),5)="Csere",VLOOKUP(LEFT(VLOOKUP($A135,csapatok!$A:$NN,EE$320,FALSE),LEN(VLOOKUP($A135,csapatok!$A:$NN,EE$320,FALSE))-6),'csapat-ranglista'!$A:$FP,EE$321,FALSE)/8,VLOOKUP(VLOOKUP($A135,csapatok!$A:$NN,EE$320,FALSE),'csapat-ranglista'!$A:$FP,EE$321,FALSE)/4),0)</f>
        <v>0</v>
      </c>
      <c r="EF135" s="223">
        <f>IFERROR(IF(RIGHT(VLOOKUP($A135,csapatok!$A:$NN,EF$320,FALSE),5)="Csere",VLOOKUP(LEFT(VLOOKUP($A135,csapatok!$A:$NN,EF$320,FALSE),LEN(VLOOKUP($A135,csapatok!$A:$NN,EF$320,FALSE))-6),'csapat-ranglista'!$A:$FP,EF$321,FALSE)/8,VLOOKUP(VLOOKUP($A135,csapatok!$A:$NN,EF$320,FALSE),'csapat-ranglista'!$A:$FP,EF$321,FALSE)/4),0)</f>
        <v>0</v>
      </c>
      <c r="EG135" s="223">
        <f>IFERROR(IF(RIGHT(VLOOKUP($A135,csapatok!$A:$NN,EG$320,FALSE),5)="Csere",VLOOKUP(LEFT(VLOOKUP($A135,csapatok!$A:$NN,EG$320,FALSE),LEN(VLOOKUP($A135,csapatok!$A:$NN,EG$320,FALSE))-6),'csapat-ranglista'!$A:$FP,EG$321,FALSE)/8,VLOOKUP(VLOOKUP($A135,csapatok!$A:$NN,EG$320,FALSE),'csapat-ranglista'!$A:$FP,EG$321,FALSE)/4),0)</f>
        <v>0</v>
      </c>
      <c r="EH135" s="223">
        <f>IFERROR(IF(RIGHT(VLOOKUP($A135,csapatok!$A:$NN,EH$320,FALSE),5)="Csere",VLOOKUP(LEFT(VLOOKUP($A135,csapatok!$A:$NN,EH$320,FALSE),LEN(VLOOKUP($A135,csapatok!$A:$NN,EH$320,FALSE))-6),'csapat-ranglista'!$A:$FP,EH$321,FALSE)/8,VLOOKUP(VLOOKUP($A135,csapatok!$A:$NN,EH$320,FALSE),'csapat-ranglista'!$A:$FP,EH$321,FALSE)/4),0)</f>
        <v>0</v>
      </c>
      <c r="EI135" s="223">
        <f>IFERROR(IF(RIGHT(VLOOKUP($A135,csapatok!$A:$NN,EI$320,FALSE),5)="Csere",VLOOKUP(LEFT(VLOOKUP($A135,csapatok!$A:$NN,EI$320,FALSE),LEN(VLOOKUP($A135,csapatok!$A:$NN,EI$320,FALSE))-6),'csapat-ranglista'!$A:$FP,EI$321,FALSE)/8,VLOOKUP(VLOOKUP($A135,csapatok!$A:$NN,EI$320,FALSE),'csapat-ranglista'!$A:$FP,EI$321,FALSE)/4),0)</f>
        <v>0</v>
      </c>
      <c r="EJ135" s="223">
        <f>IFERROR(IF(RIGHT(VLOOKUP($A135,csapatok!$A:$NN,EJ$320,FALSE),5)="Csere",VLOOKUP(LEFT(VLOOKUP($A135,csapatok!$A:$NN,EJ$320,FALSE),LEN(VLOOKUP($A135,csapatok!$A:$NN,EJ$320,FALSE))-6),'csapat-ranglista'!$A:$FP,EJ$321,FALSE)/8,VLOOKUP(VLOOKUP($A135,csapatok!$A:$NN,EJ$320,FALSE),'csapat-ranglista'!$A:$FP,EJ$321,FALSE)/4),0)</f>
        <v>0</v>
      </c>
      <c r="EK135" s="223">
        <f>IFERROR(IF(RIGHT(VLOOKUP($A135,csapatok!$A:$NN,EK$320,FALSE),5)="Csere",VLOOKUP(LEFT(VLOOKUP($A135,csapatok!$A:$NN,EK$320,FALSE),LEN(VLOOKUP($A135,csapatok!$A:$NN,EK$320,FALSE))-6),'csapat-ranglista'!$A:$FP,EK$321,FALSE)/8,VLOOKUP(VLOOKUP($A135,csapatok!$A:$NN,EK$320,FALSE),'csapat-ranglista'!$A:$FP,EK$321,FALSE)/4),0)</f>
        <v>0</v>
      </c>
      <c r="EL135" s="223">
        <f>IFERROR(IF(RIGHT(VLOOKUP($A135,csapatok!$A:$NN,EL$320,FALSE),5)="Csere",VLOOKUP(LEFT(VLOOKUP($A135,csapatok!$A:$NN,EL$320,FALSE),LEN(VLOOKUP($A135,csapatok!$A:$NN,EL$320,FALSE))-6),'csapat-ranglista'!$A:$FP,EL$321,FALSE)/8,VLOOKUP(VLOOKUP($A135,csapatok!$A:$NN,EL$320,FALSE),'csapat-ranglista'!$A:$FP,EL$321,FALSE)/4),0)</f>
        <v>5.3528077176378339</v>
      </c>
      <c r="EM135" s="223">
        <f>IFERROR(IF(RIGHT(VLOOKUP($A135,csapatok!$A:$NN,EM$320,FALSE),5)="Csere",VLOOKUP(LEFT(VLOOKUP($A135,csapatok!$A:$NN,EM$320,FALSE),LEN(VLOOKUP($A135,csapatok!$A:$NN,EM$320,FALSE))-6),'csapat-ranglista'!$A:$FP,EM$321,FALSE)/8,VLOOKUP(VLOOKUP($A135,csapatok!$A:$NN,EM$320,FALSE),'csapat-ranglista'!$A:$FP,EM$321,FALSE)/4),0)</f>
        <v>0</v>
      </c>
      <c r="EN135" s="223">
        <f>IFERROR(IF(RIGHT(VLOOKUP($A135,csapatok!$A:$NN,EN$320,FALSE),5)="Csere",VLOOKUP(LEFT(VLOOKUP($A135,csapatok!$A:$NN,EN$320,FALSE),LEN(VLOOKUP($A135,csapatok!$A:$NN,EN$320,FALSE))-6),'csapat-ranglista'!$A:$FP,EN$321,FALSE)/8,VLOOKUP(VLOOKUP($A135,csapatok!$A:$NN,EN$320,FALSE),'csapat-ranglista'!$A:$FP,EN$321,FALSE)/4),0)</f>
        <v>0</v>
      </c>
      <c r="EO135" s="223">
        <f>IFERROR(IF(RIGHT(VLOOKUP($A135,csapatok!$A:$NN,EO$320,FALSE),5)="Csere",VLOOKUP(LEFT(VLOOKUP($A135,csapatok!$A:$NN,EO$320,FALSE),LEN(VLOOKUP($A135,csapatok!$A:$NN,EO$320,FALSE))-6),'csapat-ranglista'!$A:$FP,EO$321,FALSE)/8,VLOOKUP(VLOOKUP($A135,csapatok!$A:$NN,EO$320,FALSE),'csapat-ranglista'!$A:$FP,EO$321,FALSE)/4),0)</f>
        <v>0</v>
      </c>
      <c r="EP135" s="223">
        <f>IFERROR(IF(RIGHT(VLOOKUP($A135,csapatok!$A:$NN,EP$320,FALSE),5)="Csere",VLOOKUP(LEFT(VLOOKUP($A135,csapatok!$A:$NN,EP$320,FALSE),LEN(VLOOKUP($A135,csapatok!$A:$NN,EP$320,FALSE))-6),'csapat-ranglista'!$A:$FP,EP$321,FALSE)/8,VLOOKUP(VLOOKUP($A135,csapatok!$A:$NN,EP$320,FALSE),'csapat-ranglista'!$A:$FP,EP$321,FALSE)/4),0)</f>
        <v>0</v>
      </c>
      <c r="EQ135" s="223">
        <f>IFERROR(IF(RIGHT(VLOOKUP($A135,csapatok!$A:$NN,EQ$320,FALSE),5)="Csere",VLOOKUP(LEFT(VLOOKUP($A135,csapatok!$A:$NN,EQ$320,FALSE),LEN(VLOOKUP($A135,csapatok!$A:$NN,EQ$320,FALSE))-6),'csapat-ranglista'!$A:$FP,EQ$321,FALSE)/8,VLOOKUP(VLOOKUP($A135,csapatok!$A:$NN,EQ$320,FALSE),'csapat-ranglista'!$A:$FP,EQ$321,FALSE)/4),0)</f>
        <v>0</v>
      </c>
      <c r="ER135" s="223">
        <f>IFERROR(IF(RIGHT(VLOOKUP($A135,csapatok!$A:$NN,ER$320,FALSE),5)="Csere",VLOOKUP(LEFT(VLOOKUP($A135,csapatok!$A:$NN,ER$320,FALSE),LEN(VLOOKUP($A135,csapatok!$A:$NN,ER$320,FALSE))-6),'csapat-ranglista'!$A:$FP,ER$321,FALSE)/8,VLOOKUP(VLOOKUP($A135,csapatok!$A:$NN,ER$320,FALSE),'csapat-ranglista'!$A:$FP,ER$321,FALSE)/4),0)</f>
        <v>0</v>
      </c>
      <c r="ES135" s="223">
        <f>IFERROR(IF(RIGHT(VLOOKUP($A135,csapatok!$A:$NN,ES$320,FALSE),5)="Csere",VLOOKUP(LEFT(VLOOKUP($A135,csapatok!$A:$NN,ES$320,FALSE),LEN(VLOOKUP($A135,csapatok!$A:$NN,ES$320,FALSE))-6),'csapat-ranglista'!$A:$FP,ES$321,FALSE)/8,VLOOKUP(VLOOKUP($A135,csapatok!$A:$NN,ES$320,FALSE),'csapat-ranglista'!$A:$FP,ES$321,FALSE)/4),0)</f>
        <v>0</v>
      </c>
      <c r="ET135" s="223">
        <f>IFERROR(IF(RIGHT(VLOOKUP($A135,csapatok!$A:$NN,ET$320,FALSE),5)="Csere",VLOOKUP(LEFT(VLOOKUP($A135,csapatok!$A:$NN,ET$320,FALSE),LEN(VLOOKUP($A135,csapatok!$A:$NN,ET$320,FALSE))-6),'csapat-ranglista'!$A:$FP,ET$321,FALSE)/8,VLOOKUP(VLOOKUP($A135,csapatok!$A:$NN,ET$320,FALSE),'csapat-ranglista'!$A:$FP,ET$321,FALSE)/4),0)</f>
        <v>0</v>
      </c>
      <c r="EU135" s="223">
        <f>IFERROR(IF(RIGHT(VLOOKUP($A135,csapatok!$A:$NN,EU$320,FALSE),5)="Csere",VLOOKUP(LEFT(VLOOKUP($A135,csapatok!$A:$NN,EU$320,FALSE),LEN(VLOOKUP($A135,csapatok!$A:$NN,EU$320,FALSE))-6),'csapat-ranglista'!$A:$FP,EU$321,FALSE)/8,VLOOKUP(VLOOKUP($A135,csapatok!$A:$NN,EU$320,FALSE),'csapat-ranglista'!$A:$FP,EU$321,FALSE)/4),0)</f>
        <v>0</v>
      </c>
      <c r="EV135" s="223">
        <f>IFERROR(IF(RIGHT(VLOOKUP($A135,csapatok!$A:$NN,EV$320,FALSE),5)="Csere",VLOOKUP(LEFT(VLOOKUP($A135,csapatok!$A:$NN,EV$320,FALSE),LEN(VLOOKUP($A135,csapatok!$A:$NN,EV$320,FALSE))-6),'csapat-ranglista'!$A:$FP,EV$321,FALSE)/8,VLOOKUP(VLOOKUP($A135,csapatok!$A:$NN,EV$320,FALSE),'csapat-ranglista'!$A:$FP,EV$321,FALSE)/4),0)</f>
        <v>0</v>
      </c>
      <c r="EW135" s="223">
        <f>IFERROR(IF(RIGHT(VLOOKUP($A135,csapatok!$A:$NN,EW$320,FALSE),5)="Csere",VLOOKUP(LEFT(VLOOKUP($A135,csapatok!$A:$NN,EW$320,FALSE),LEN(VLOOKUP($A135,csapatok!$A:$NN,EW$320,FALSE))-6),'csapat-ranglista'!$A:$FP,EW$321,FALSE)/8,VLOOKUP(VLOOKUP($A135,csapatok!$A:$NN,EW$320,FALSE),'csapat-ranglista'!$A:$FP,EW$321,FALSE)/4),0)</f>
        <v>0</v>
      </c>
      <c r="EX135" s="223">
        <f>IFERROR(IF(RIGHT(VLOOKUP($A135,csapatok!$A:$NN,EX$320,FALSE),5)="Csere",VLOOKUP(LEFT(VLOOKUP($A135,csapatok!$A:$NN,EX$320,FALSE),LEN(VLOOKUP($A135,csapatok!$A:$NN,EX$320,FALSE))-6),'csapat-ranglista'!$A:$FP,EX$321,FALSE)/8,VLOOKUP(VLOOKUP($A135,csapatok!$A:$NN,EX$320,FALSE),'csapat-ranglista'!$A:$FP,EX$321,FALSE)/4),0)</f>
        <v>0</v>
      </c>
      <c r="EY135" s="223">
        <f>IFERROR(IF(RIGHT(VLOOKUP($A135,csapatok!$A:$NN,EY$320,FALSE),5)="Csere",VLOOKUP(LEFT(VLOOKUP($A135,csapatok!$A:$NN,EY$320,FALSE),LEN(VLOOKUP($A135,csapatok!$A:$NN,EY$320,FALSE))-6),'csapat-ranglista'!$A:$FP,EY$321,FALSE)/8,VLOOKUP(VLOOKUP($A135,csapatok!$A:$NN,EY$320,FALSE),'csapat-ranglista'!$A:$FP,EY$321,FALSE)/4),0)</f>
        <v>0</v>
      </c>
      <c r="EZ135" s="223">
        <f>IFERROR(IF(RIGHT(VLOOKUP($A135,csapatok!$A:$NN,EZ$320,FALSE),5)="Csere",VLOOKUP(LEFT(VLOOKUP($A135,csapatok!$A:$NN,EZ$320,FALSE),LEN(VLOOKUP($A135,csapatok!$A:$NN,EZ$320,FALSE))-6),'csapat-ranglista'!$A:$FP,EZ$321,FALSE)/8,VLOOKUP(VLOOKUP($A135,csapatok!$A:$NN,EZ$320,FALSE),'csapat-ranglista'!$A:$FP,EZ$321,FALSE)/4),0)</f>
        <v>0</v>
      </c>
      <c r="FA135" s="223">
        <f>IFERROR(IF(RIGHT(VLOOKUP($A135,csapatok!$A:$NN,FA$320,FALSE),5)="Csere",VLOOKUP(LEFT(VLOOKUP($A135,csapatok!$A:$NN,FA$320,FALSE),LEN(VLOOKUP($A135,csapatok!$A:$NN,FA$320,FALSE))-6),'csapat-ranglista'!$A:$FP,FA$321,FALSE)/8,VLOOKUP(VLOOKUP($A135,csapatok!$A:$NN,FA$320,FALSE),'csapat-ranglista'!$A:$FP,FA$321,FALSE)/4),0)</f>
        <v>0</v>
      </c>
      <c r="FB135" s="223">
        <f>IFERROR(IF(RIGHT(VLOOKUP($A135,csapatok!$A:$NN,FB$320,FALSE),5)="Csere",VLOOKUP(LEFT(VLOOKUP($A135,csapatok!$A:$NN,FB$320,FALSE),LEN(VLOOKUP($A135,csapatok!$A:$NN,FB$320,FALSE))-6),'csapat-ranglista'!$A:$FP,FB$321,FALSE)/8,VLOOKUP(VLOOKUP($A135,csapatok!$A:$NN,FB$320,FALSE),'csapat-ranglista'!$A:$FP,FB$321,FALSE)/4),0)</f>
        <v>0</v>
      </c>
      <c r="FC135" s="223">
        <f>IFERROR(IF(RIGHT(VLOOKUP($A135,csapatok!$A:$NN,FC$320,FALSE),5)="Csere",VLOOKUP(LEFT(VLOOKUP($A135,csapatok!$A:$NN,FC$320,FALSE),LEN(VLOOKUP($A135,csapatok!$A:$NN,FC$320,FALSE))-6),'csapat-ranglista'!$A:$FP,FC$321,FALSE)/8,VLOOKUP(VLOOKUP($A135,csapatok!$A:$NN,FC$320,FALSE),'csapat-ranglista'!$A:$FP,FC$321,FALSE)/4),0)</f>
        <v>0</v>
      </c>
      <c r="FD135" s="224">
        <f>versenyek!$QY$11*IFERROR(VLOOKUP(VLOOKUP($A135,versenyek!QX:QZ,3,FALSE),szabalyok!$A$16:$B$23,2,FALSE)/4,0)</f>
        <v>0</v>
      </c>
      <c r="FE135" s="224">
        <f>versenyek!$RB$11*IFERROR(VLOOKUP(VLOOKUP($A135,versenyek!RA:RC,3,FALSE),szabalyok!$A$16:$B$23,2,FALSE)/4,0)</f>
        <v>0</v>
      </c>
      <c r="FF135" s="223">
        <f>IFERROR(IF(RIGHT(VLOOKUP($A135,csapatok!$A:$NN,FF$320,FALSE),5)="Csere",VLOOKUP(LEFT(VLOOKUP($A135,csapatok!$A:$NN,FF$320,FALSE),LEN(VLOOKUP($A135,csapatok!$A:$NN,FF$320,FALSE))-6),'csapat-ranglista'!$A:$FP,FF$321,FALSE)/8,VLOOKUP(VLOOKUP($A135,csapatok!$A:$NN,FF$320,FALSE),'csapat-ranglista'!$A:$FP,FF$321,FALSE)/4),0)</f>
        <v>0</v>
      </c>
      <c r="FG135" s="223">
        <f>IFERROR(IF(RIGHT(VLOOKUP($A135,csapatok!$A:$NN,FG$320,FALSE),5)="Csere",VLOOKUP(LEFT(VLOOKUP($A135,csapatok!$A:$NN,FG$320,FALSE),LEN(VLOOKUP($A135,csapatok!$A:$NN,FG$320,FALSE))-6),'csapat-ranglista'!$A:$FP,FG$321,FALSE)/8,VLOOKUP(VLOOKUP($A135,csapatok!$A:$NN,FG$320,FALSE),'csapat-ranglista'!$A:$FP,FG$321,FALSE)/4),0)</f>
        <v>0</v>
      </c>
      <c r="FH135" s="223">
        <f>IFERROR(IF(RIGHT(VLOOKUP($A135,csapatok!$A:$NN,FH$320,FALSE),5)="Csere",VLOOKUP(LEFT(VLOOKUP($A135,csapatok!$A:$NN,FH$320,FALSE),LEN(VLOOKUP($A135,csapatok!$A:$NN,FH$320,FALSE))-6),'csapat-ranglista'!$A:$FP,FH$321,FALSE)/8,VLOOKUP(VLOOKUP($A135,csapatok!$A:$NN,FH$320,FALSE),'csapat-ranglista'!$A:$FP,FH$321,FALSE)/4),0)</f>
        <v>0</v>
      </c>
      <c r="FI135" s="223">
        <f>IFERROR(IF(RIGHT(VLOOKUP($A135,csapatok!$A:$NN,FI$320,FALSE),5)="Csere",VLOOKUP(LEFT(VLOOKUP($A135,csapatok!$A:$NN,FI$320,FALSE),LEN(VLOOKUP($A135,csapatok!$A:$NN,FI$320,FALSE))-6),'csapat-ranglista'!$A:$FP,FI$321,FALSE)/8,VLOOKUP(VLOOKUP($A135,csapatok!$A:$NN,FI$320,FALSE),'csapat-ranglista'!$A:$FP,FI$321,FALSE)/4),0)</f>
        <v>0</v>
      </c>
      <c r="FJ135" s="223">
        <f>IFERROR(IF(RIGHT(VLOOKUP($A135,csapatok!$A:$NN,FJ$320,FALSE),5)="Csere",VLOOKUP(LEFT(VLOOKUP($A135,csapatok!$A:$NN,FJ$320,FALSE),LEN(VLOOKUP($A135,csapatok!$A:$NN,FJ$320,FALSE))-6),'csapat-ranglista'!$A:$FP,FJ$321,FALSE)/8,VLOOKUP(VLOOKUP($A135,csapatok!$A:$NN,FJ$320,FALSE),'csapat-ranglista'!$A:$FP,FJ$321,FALSE)/4),0)</f>
        <v>0</v>
      </c>
      <c r="FK135" s="223">
        <f>IFERROR(IF(RIGHT(VLOOKUP($A135,csapatok!$A:$NN,FK$320,FALSE),5)="Csere",VLOOKUP(LEFT(VLOOKUP($A135,csapatok!$A:$NN,FK$320,FALSE),LEN(VLOOKUP($A135,csapatok!$A:$NN,FK$320,FALSE))-6),'csapat-ranglista'!$A:$FP,FK$321,FALSE)/8,VLOOKUP(VLOOKUP($A135,csapatok!$A:$NN,FK$320,FALSE),'csapat-ranglista'!$A:$FP,FK$321,FALSE)/4),0)</f>
        <v>0</v>
      </c>
      <c r="FL135" s="223">
        <f>IFERROR(IF(RIGHT(VLOOKUP($A135,csapatok!$A:$NN,FL$320,FALSE),5)="Csere",VLOOKUP(LEFT(VLOOKUP($A135,csapatok!$A:$NN,FL$320,FALSE),LEN(VLOOKUP($A135,csapatok!$A:$NN,FL$320,FALSE))-6),'csapat-ranglista'!$A:$FP,FL$321,FALSE)/8,VLOOKUP(VLOOKUP($A135,csapatok!$A:$NN,FL$320,FALSE),'csapat-ranglista'!$A:$FP,FL$321,FALSE)/4),0)</f>
        <v>0</v>
      </c>
      <c r="FM135" s="223">
        <f>IFERROR(IF(RIGHT(VLOOKUP($A135,csapatok!$A:$NN,FM$320,FALSE),5)="Csere",VLOOKUP(LEFT(VLOOKUP($A135,csapatok!$A:$NN,FM$320,FALSE),LEN(VLOOKUP($A135,csapatok!$A:$NN,FM$320,FALSE))-6),'csapat-ranglista'!$A:$FP,FM$321,FALSE)/8,VLOOKUP(VLOOKUP($A135,csapatok!$A:$NN,FM$320,FALSE),'csapat-ranglista'!$A:$FP,FM$321,FALSE)/4),0)</f>
        <v>0</v>
      </c>
      <c r="FN135" s="223">
        <f>IFERROR(IF(RIGHT(VLOOKUP($A135,csapatok!$A:$NN,FN$320,FALSE),5)="Csere",VLOOKUP(LEFT(VLOOKUP($A135,csapatok!$A:$NN,FN$320,FALSE),LEN(VLOOKUP($A135,csapatok!$A:$NN,FN$320,FALSE))-6),'csapat-ranglista'!$A:$FP,FN$321,FALSE)/8,VLOOKUP(VLOOKUP($A135,csapatok!$A:$NN,FN$320,FALSE),'csapat-ranglista'!$A:$FP,FN$321,FALSE)/4),0)</f>
        <v>0</v>
      </c>
      <c r="FO135" s="223">
        <f>IFERROR(IF(RIGHT(VLOOKUP($A135,csapatok!$A:$NN,FO$320,FALSE),5)="Csere",VLOOKUP(LEFT(VLOOKUP($A135,csapatok!$A:$NN,FO$320,FALSE),LEN(VLOOKUP($A135,csapatok!$A:$NN,FO$320,FALSE))-6),'csapat-ranglista'!$A:$FP,FO$321,FALSE)/8,VLOOKUP(VLOOKUP($A135,csapatok!$A:$NN,FO$320,FALSE),'csapat-ranglista'!$A:$FP,FO$321,FALSE)/4),0)</f>
        <v>0</v>
      </c>
      <c r="FP135" s="223">
        <f>IFERROR(IF(RIGHT(VLOOKUP($A135,csapatok!$A:$NN,FP$320,FALSE),5)="Csere",VLOOKUP(LEFT(VLOOKUP($A135,csapatok!$A:$NN,FP$320,FALSE),LEN(VLOOKUP($A135,csapatok!$A:$NN,FP$320,FALSE))-6),'csapat-ranglista'!$A:$FP,FP$321,FALSE)/8,VLOOKUP(VLOOKUP($A135,csapatok!$A:$NN,FP$320,FALSE),'csapat-ranglista'!$A:$FP,FP$321,FALSE)/4),0)</f>
        <v>0</v>
      </c>
      <c r="FQ135" s="223">
        <f>IFERROR(IF(RIGHT(VLOOKUP($A135,csapatok!$A:$NN,FQ$320,FALSE),5)="Csere",VLOOKUP(LEFT(VLOOKUP($A135,csapatok!$A:$NN,FQ$320,FALSE),LEN(VLOOKUP($A135,csapatok!$A:$NN,FQ$320,FALSE))-6),'csapat-ranglista'!$A:$FP,FQ$321,FALSE)/8,VLOOKUP(VLOOKUP($A135,csapatok!$A:$NN,FQ$320,FALSE),'csapat-ranglista'!$A:$FP,FQ$321,FALSE)/4),0)</f>
        <v>0</v>
      </c>
      <c r="FR135" s="223">
        <f>IFERROR(IF(RIGHT(VLOOKUP($A135,csapatok!$A:$NN,FR$320,FALSE),5)="Csere",VLOOKUP(LEFT(VLOOKUP($A135,csapatok!$A:$NN,FR$320,FALSE),LEN(VLOOKUP($A135,csapatok!$A:$NN,FR$320,FALSE))-6),'csapat-ranglista'!$A:$FP,FR$321,FALSE)/8,VLOOKUP(VLOOKUP($A135,csapatok!$A:$NN,FR$320,FALSE),'csapat-ranglista'!$A:$FP,FR$321,FALSE)/4),0)</f>
        <v>0</v>
      </c>
      <c r="FS135" s="223">
        <f>IFERROR(IF(RIGHT(VLOOKUP($A135,csapatok!$A:$NN,FS$320,FALSE),5)="Csere",VLOOKUP(LEFT(VLOOKUP($A135,csapatok!$A:$NN,FS$320,FALSE),LEN(VLOOKUP($A135,csapatok!$A:$NN,FS$320,FALSE))-6),'csapat-ranglista'!$A:$FP,FS$321,FALSE)/8,VLOOKUP(VLOOKUP($A135,csapatok!$A:$NN,FS$320,FALSE),'csapat-ranglista'!$A:$FP,FS$321,FALSE)/4),0)</f>
        <v>0</v>
      </c>
      <c r="FT135" s="223">
        <f>IFERROR(IF(RIGHT(VLOOKUP($A135,csapatok!$A:$NN,FT$320,FALSE),5)="Csere",VLOOKUP(LEFT(VLOOKUP($A135,csapatok!$A:$NN,FT$320,FALSE),LEN(VLOOKUP($A135,csapatok!$A:$NN,FT$320,FALSE))-6),'csapat-ranglista'!$A:$FP,FT$321,FALSE)/8,VLOOKUP(VLOOKUP($A135,csapatok!$A:$NN,FT$320,FALSE),'csapat-ranglista'!$A:$FP,FT$321,FALSE)/4),0)</f>
        <v>0</v>
      </c>
      <c r="FU135" s="223">
        <f>IFERROR(IF(RIGHT(VLOOKUP($A135,csapatok!$A:$NN,FU$320,FALSE),5)="Csere",VLOOKUP(LEFT(VLOOKUP($A135,csapatok!$A:$NN,FU$320,FALSE),LEN(VLOOKUP($A135,csapatok!$A:$NN,FU$320,FALSE))-6),'csapat-ranglista'!$A:$FP,FU$321,FALSE)/8,VLOOKUP(VLOOKUP($A135,csapatok!$A:$NN,FU$320,FALSE),'csapat-ranglista'!$A:$FP,FU$321,FALSE)/4),0)</f>
        <v>0</v>
      </c>
      <c r="FV135" s="223">
        <f>IFERROR(IF(RIGHT(VLOOKUP($A135,csapatok!$A:$NN,FV$320,FALSE),5)="Csere",VLOOKUP(LEFT(VLOOKUP($A135,csapatok!$A:$NN,FV$320,FALSE),LEN(VLOOKUP($A135,csapatok!$A:$NN,FV$320,FALSE))-6),'csapat-ranglista'!$A:$FP,FV$321,FALSE)/8,VLOOKUP(VLOOKUP($A135,csapatok!$A:$NN,FV$320,FALSE),'csapat-ranglista'!$A:$FP,FV$321,FALSE)/4),0)</f>
        <v>0</v>
      </c>
      <c r="FW135" s="223">
        <f>IFERROR(IF(RIGHT(VLOOKUP($A135,csapatok!$A:$NN,FW$320,FALSE),5)="Csere",VLOOKUP(LEFT(VLOOKUP($A135,csapatok!$A:$NN,FW$320,FALSE),LEN(VLOOKUP($A135,csapatok!$A:$NN,FW$320,FALSE))-6),'csapat-ranglista'!$A:$FP,FW$321,FALSE)/8,VLOOKUP(VLOOKUP($A135,csapatok!$A:$NN,FW$320,FALSE),'csapat-ranglista'!$A:$FP,FW$321,FALSE)/4),0)</f>
        <v>0</v>
      </c>
      <c r="FX135" s="223">
        <f>IFERROR(IF(RIGHT(VLOOKUP($A135,csapatok!$A:$NN,FX$320,FALSE),5)="Csere",VLOOKUP(LEFT(VLOOKUP($A135,csapatok!$A:$NN,FX$320,FALSE),LEN(VLOOKUP($A135,csapatok!$A:$NN,FX$320,FALSE))-6),'csapat-ranglista'!$A:$FP,FX$321,FALSE)/8,VLOOKUP(VLOOKUP($A135,csapatok!$A:$NN,FX$320,FALSE),'csapat-ranglista'!$A:$FP,FX$321,FALSE)/4),0)</f>
        <v>0</v>
      </c>
      <c r="FY135" s="223">
        <f>IFERROR(IF(RIGHT(VLOOKUP($A135,csapatok!$A:$NN,FY$320,FALSE),5)="Csere",VLOOKUP(LEFT(VLOOKUP($A135,csapatok!$A:$NN,FY$320,FALSE),LEN(VLOOKUP($A135,csapatok!$A:$NN,FY$320,FALSE))-6),'csapat-ranglista'!$A:$FP,FY$321,FALSE)/8,VLOOKUP(VLOOKUP($A135,csapatok!$A:$NN,FY$320,FALSE),'csapat-ranglista'!$A:$FP,FY$321,FALSE)/4),0)</f>
        <v>0</v>
      </c>
      <c r="FZ135" s="223">
        <f>IFERROR(IF(RIGHT(VLOOKUP($A135,csapatok!$A:$NN,FZ$320,FALSE),5)="Csere",VLOOKUP(LEFT(VLOOKUP($A135,csapatok!$A:$NN,FZ$320,FALSE),LEN(VLOOKUP($A135,csapatok!$A:$NN,FZ$320,FALSE))-6),'csapat-ranglista'!$A:$FP,FZ$321,FALSE)/8,VLOOKUP(VLOOKUP($A135,csapatok!$A:$NN,FZ$320,FALSE),'csapat-ranglista'!$A:$FP,FZ$321,FALSE)/4),0)</f>
        <v>0</v>
      </c>
      <c r="GA135" s="223">
        <f>IFERROR(IF(RIGHT(VLOOKUP($A135,csapatok!$A:$NN,GA$320,FALSE),5)="Csere",VLOOKUP(LEFT(VLOOKUP($A135,csapatok!$A:$NN,GA$320,FALSE),LEN(VLOOKUP($A135,csapatok!$A:$NN,GA$320,FALSE))-6),'csapat-ranglista'!$A:$FP,GA$321,FALSE)/8,VLOOKUP(VLOOKUP($A135,csapatok!$A:$NN,GA$320,FALSE),'csapat-ranglista'!$A:$FP,GA$321,FALSE)/4),0)</f>
        <v>0</v>
      </c>
      <c r="GB135" s="223">
        <f>IFERROR(IF(RIGHT(VLOOKUP($A135,csapatok!$A:$NN,GB$320,FALSE),5)="Csere",VLOOKUP(LEFT(VLOOKUP($A135,csapatok!$A:$NN,GB$320,FALSE),LEN(VLOOKUP($A135,csapatok!$A:$NN,GB$320,FALSE))-6),'csapat-ranglista'!$A:$FP,GB$321,FALSE)/8,VLOOKUP(VLOOKUP($A135,csapatok!$A:$NN,GB$320,FALSE),'csapat-ranglista'!$A:$FP,GB$321,FALSE)/4),0)</f>
        <v>0</v>
      </c>
      <c r="GC135" s="223">
        <f>IFERROR(IF(RIGHT(VLOOKUP($A135,csapatok!$A:$NN,GC$320,FALSE),5)="Csere",VLOOKUP(LEFT(VLOOKUP($A135,csapatok!$A:$NN,GC$320,FALSE),LEN(VLOOKUP($A135,csapatok!$A:$NN,GC$320,FALSE))-6),'csapat-ranglista'!$A:$FP,GC$321,FALSE)/8,VLOOKUP(VLOOKUP($A135,csapatok!$A:$NN,GC$320,FALSE),'csapat-ranglista'!$A:$FP,GC$321,FALSE)/4),0)</f>
        <v>0</v>
      </c>
      <c r="GD135" s="247">
        <f>SUM(EQ135:GC135)</f>
        <v>0</v>
      </c>
    </row>
    <row r="136" spans="1:186">
      <c r="A136" s="32" t="s">
        <v>109</v>
      </c>
      <c r="B136" s="2">
        <v>29712</v>
      </c>
      <c r="C136" s="131" t="str">
        <f>IF(B136=0,"",IF(B136&lt;$C$1,"felnőtt","ifi"))</f>
        <v>felnőtt</v>
      </c>
      <c r="D136" s="32" t="s">
        <v>101</v>
      </c>
      <c r="E136" s="45">
        <v>90</v>
      </c>
      <c r="F136" s="32">
        <v>15.56591126715608</v>
      </c>
      <c r="G136" s="32">
        <v>16.115538759512553</v>
      </c>
      <c r="H136" s="32">
        <v>9.5089180890810034</v>
      </c>
      <c r="I136" s="32">
        <v>4.7577515713379341</v>
      </c>
      <c r="J136" s="32">
        <v>5.2330977942076133</v>
      </c>
      <c r="K136" s="32">
        <v>0</v>
      </c>
      <c r="L136" s="32">
        <v>0</v>
      </c>
      <c r="M136" s="32">
        <v>0</v>
      </c>
      <c r="N136" s="32">
        <v>0</v>
      </c>
      <c r="O136" s="32">
        <v>60.966093196565375</v>
      </c>
      <c r="P136" s="32">
        <v>0</v>
      </c>
      <c r="Q136" s="32">
        <v>0</v>
      </c>
      <c r="R136" s="32">
        <v>0</v>
      </c>
      <c r="S136" s="32">
        <v>0</v>
      </c>
      <c r="T136" s="32">
        <v>12.417678313427041</v>
      </c>
      <c r="U136" s="32">
        <v>0</v>
      </c>
      <c r="V136" s="32">
        <v>0</v>
      </c>
      <c r="W136" s="32">
        <v>0</v>
      </c>
      <c r="X136" s="32">
        <f>IFERROR(IF(RIGHT(VLOOKUP($A136,csapatok!$A:$BL,X$320,FALSE),5)="Csere",VLOOKUP(LEFT(VLOOKUP($A136,csapatok!$A:$BL,X$320,FALSE),LEN(VLOOKUP($A136,csapatok!$A:$BL,X$320,FALSE))-6),'csapat-ranglista'!$A:$FP,X$321,FALSE)/8,VLOOKUP(VLOOKUP($A136,csapatok!$A:$BL,X$320,FALSE),'csapat-ranglista'!$A:$FP,X$321,FALSE)/4),0)</f>
        <v>5</v>
      </c>
      <c r="Y136" s="32">
        <f>IFERROR(IF(RIGHT(VLOOKUP($A136,csapatok!$A:$BL,Y$320,FALSE),5)="Csere",VLOOKUP(LEFT(VLOOKUP($A136,csapatok!$A:$BL,Y$320,FALSE),LEN(VLOOKUP($A136,csapatok!$A:$BL,Y$320,FALSE))-6),'csapat-ranglista'!$A:$FP,Y$321,FALSE)/8,VLOOKUP(VLOOKUP($A136,csapatok!$A:$BL,Y$320,FALSE),'csapat-ranglista'!$A:$FP,Y$321,FALSE)/4),0)</f>
        <v>0</v>
      </c>
      <c r="Z136" s="32">
        <f>IFERROR(IF(RIGHT(VLOOKUP($A136,csapatok!$A:$BL,Z$320,FALSE),5)="Csere",VLOOKUP(LEFT(VLOOKUP($A136,csapatok!$A:$BL,Z$320,FALSE),LEN(VLOOKUP($A136,csapatok!$A:$BL,Z$320,FALSE))-6),'csapat-ranglista'!$A:$FP,Z$321,FALSE)/8,VLOOKUP(VLOOKUP($A136,csapatok!$A:$BL,Z$320,FALSE),'csapat-ranglista'!$A:$FP,Z$321,FALSE)/4),0)</f>
        <v>14.265543183140922</v>
      </c>
      <c r="AA136" s="32">
        <f>IFERROR(IF(RIGHT(VLOOKUP($A136,csapatok!$A:$BL,AA$320,FALSE),5)="Csere",VLOOKUP(LEFT(VLOOKUP($A136,csapatok!$A:$BL,AA$320,FALSE),LEN(VLOOKUP($A136,csapatok!$A:$BL,AA$320,FALSE))-6),'csapat-ranglista'!$A:$FP,AA$321,FALSE)/8,VLOOKUP(VLOOKUP($A136,csapatok!$A:$BL,AA$320,FALSE),'csapat-ranglista'!$A:$FP,AA$321,FALSE)/4),0)</f>
        <v>0</v>
      </c>
      <c r="AB136" s="223">
        <f>IFERROR(IF(RIGHT(VLOOKUP($A136,csapatok!$A:$BL,AB$320,FALSE),5)="Csere",VLOOKUP(LEFT(VLOOKUP($A136,csapatok!$A:$BL,AB$320,FALSE),LEN(VLOOKUP($A136,csapatok!$A:$BL,AB$320,FALSE))-6),'csapat-ranglista'!$A:$FP,AB$321,FALSE)/8,VLOOKUP(VLOOKUP($A136,csapatok!$A:$BL,AB$320,FALSE),'csapat-ranglista'!$A:$FP,AB$321,FALSE)/4),0)</f>
        <v>3.7717565873701058</v>
      </c>
      <c r="AC136" s="223">
        <f>IFERROR(IF(RIGHT(VLOOKUP($A136,csapatok!$A:$BL,AC$320,FALSE),5)="Csere",VLOOKUP(LEFT(VLOOKUP($A136,csapatok!$A:$BL,AC$320,FALSE),LEN(VLOOKUP($A136,csapatok!$A:$BL,AC$320,FALSE))-6),'csapat-ranglista'!$A:$FP,AC$321,FALSE)/8,VLOOKUP(VLOOKUP($A136,csapatok!$A:$BL,AC$320,FALSE),'csapat-ranglista'!$A:$FP,AC$321,FALSE)/4),0)</f>
        <v>0</v>
      </c>
      <c r="AD136" s="223">
        <f>IFERROR(IF(RIGHT(VLOOKUP($A136,csapatok!$A:$BL,AD$320,FALSE),5)="Csere",VLOOKUP(LEFT(VLOOKUP($A136,csapatok!$A:$BL,AD$320,FALSE),LEN(VLOOKUP($A136,csapatok!$A:$BL,AD$320,FALSE))-6),'csapat-ranglista'!$A:$FP,AD$321,FALSE)/8,VLOOKUP(VLOOKUP($A136,csapatok!$A:$BL,AD$320,FALSE),'csapat-ranglista'!$A:$FP,AD$321,FALSE)/4),0)</f>
        <v>0</v>
      </c>
      <c r="AE136" s="223">
        <f>IFERROR(IF(RIGHT(VLOOKUP($A136,csapatok!$A:$BL,AE$320,FALSE),5)="Csere",VLOOKUP(LEFT(VLOOKUP($A136,csapatok!$A:$BL,AE$320,FALSE),LEN(VLOOKUP($A136,csapatok!$A:$BL,AE$320,FALSE))-6),'csapat-ranglista'!$A:$FP,AE$321,FALSE)/8,VLOOKUP(VLOOKUP($A136,csapatok!$A:$BL,AE$320,FALSE),'csapat-ranglista'!$A:$FP,AE$321,FALSE)/4),0)</f>
        <v>0</v>
      </c>
      <c r="AF136" s="223">
        <f>IFERROR(IF(RIGHT(VLOOKUP($A136,csapatok!$A:$BL,AF$320,FALSE),5)="Csere",VLOOKUP(LEFT(VLOOKUP($A136,csapatok!$A:$BL,AF$320,FALSE),LEN(VLOOKUP($A136,csapatok!$A:$BL,AF$320,FALSE))-6),'csapat-ranglista'!$A:$FP,AF$321,FALSE)/8,VLOOKUP(VLOOKUP($A136,csapatok!$A:$BL,AF$320,FALSE),'csapat-ranglista'!$A:$FP,AF$321,FALSE)/4),0)</f>
        <v>0</v>
      </c>
      <c r="AG136" s="223">
        <f>IFERROR(IF(RIGHT(VLOOKUP($A136,csapatok!$A:$BL,AG$320,FALSE),5)="Csere",VLOOKUP(LEFT(VLOOKUP($A136,csapatok!$A:$BL,AG$320,FALSE),LEN(VLOOKUP($A136,csapatok!$A:$BL,AG$320,FALSE))-6),'csapat-ranglista'!$A:$FP,AG$321,FALSE)/8,VLOOKUP(VLOOKUP($A136,csapatok!$A:$BL,AG$320,FALSE),'csapat-ranglista'!$A:$FP,AG$321,FALSE)/4),0)</f>
        <v>0</v>
      </c>
      <c r="AH136" s="223">
        <f>IFERROR(IF(RIGHT(VLOOKUP($A136,csapatok!$A:$BL,AH$320,FALSE),5)="Csere",VLOOKUP(LEFT(VLOOKUP($A136,csapatok!$A:$BL,AH$320,FALSE),LEN(VLOOKUP($A136,csapatok!$A:$BL,AH$320,FALSE))-6),'csapat-ranglista'!$A:$FP,AH$321,FALSE)/8,VLOOKUP(VLOOKUP($A136,csapatok!$A:$BL,AH$320,FALSE),'csapat-ranglista'!$A:$FP,AH$321,FALSE)/4),0)</f>
        <v>10.232881265789125</v>
      </c>
      <c r="AI136" s="223">
        <f>IFERROR(IF(RIGHT(VLOOKUP($A136,csapatok!$A:$BL,AI$320,FALSE),5)="Csere",VLOOKUP(LEFT(VLOOKUP($A136,csapatok!$A:$BL,AI$320,FALSE),LEN(VLOOKUP($A136,csapatok!$A:$BL,AI$320,FALSE))-6),'csapat-ranglista'!$A:$FP,AI$321,FALSE)/8,VLOOKUP(VLOOKUP($A136,csapatok!$A:$BL,AI$320,FALSE),'csapat-ranglista'!$A:$FP,AI$321,FALSE)/4),0)</f>
        <v>6.6349727128987519</v>
      </c>
      <c r="AJ136" s="223">
        <f>IFERROR(IF(RIGHT(VLOOKUP($A136,csapatok!$A:$BL,AJ$320,FALSE),5)="Csere",VLOOKUP(LEFT(VLOOKUP($A136,csapatok!$A:$BL,AJ$320,FALSE),LEN(VLOOKUP($A136,csapatok!$A:$BL,AJ$320,FALSE))-6),'csapat-ranglista'!$A:$FP,AJ$321,FALSE)/8,VLOOKUP(VLOOKUP($A136,csapatok!$A:$BL,AJ$320,FALSE),'csapat-ranglista'!$A:$FP,AJ$321,FALSE)/2),0)</f>
        <v>15.320317252921747</v>
      </c>
      <c r="AK136" s="223">
        <f>IFERROR(IF(RIGHT(VLOOKUP($A136,csapatok!$A:$CN,AK$320,FALSE),5)="Csere",VLOOKUP(LEFT(VLOOKUP($A136,csapatok!$A:$CN,AK$320,FALSE),LEN(VLOOKUP($A136,csapatok!$A:$CN,AK$320,FALSE))-6),'csapat-ranglista'!$A:$FP,AK$321,FALSE)/8,VLOOKUP(VLOOKUP($A136,csapatok!$A:$CN,AK$320,FALSE),'csapat-ranglista'!$A:$FP,AK$321,FALSE)/4),0)</f>
        <v>13.832269644994017</v>
      </c>
      <c r="AL136" s="223">
        <f>IFERROR(IF(RIGHT(VLOOKUP($A136,csapatok!$A:$CN,AL$320,FALSE),5)="Csere",VLOOKUP(LEFT(VLOOKUP($A136,csapatok!$A:$CN,AL$320,FALSE),LEN(VLOOKUP($A136,csapatok!$A:$CN,AL$320,FALSE))-6),'csapat-ranglista'!$A:$FP,AL$321,FALSE)/8,VLOOKUP(VLOOKUP($A136,csapatok!$A:$CN,AL$320,FALSE),'csapat-ranglista'!$A:$FP,AL$321,FALSE)/4),0)</f>
        <v>0</v>
      </c>
      <c r="AM136" s="223">
        <f>IFERROR(IF(RIGHT(VLOOKUP($A136,csapatok!$A:$CN,AM$320,FALSE),5)="Csere",VLOOKUP(LEFT(VLOOKUP($A136,csapatok!$A:$CN,AM$320,FALSE),LEN(VLOOKUP($A136,csapatok!$A:$CN,AM$320,FALSE))-6),'csapat-ranglista'!$A:$FP,AM$321,FALSE)/8,VLOOKUP(VLOOKUP($A136,csapatok!$A:$CN,AM$320,FALSE),'csapat-ranglista'!$A:$FP,AM$321,FALSE)/4),0)</f>
        <v>0</v>
      </c>
      <c r="AN136" s="223">
        <f>IFERROR(IF(RIGHT(VLOOKUP($A136,csapatok!$A:$CN,AN$320,FALSE),5)="Csere",VLOOKUP(LEFT(VLOOKUP($A136,csapatok!$A:$CN,AN$320,FALSE),LEN(VLOOKUP($A136,csapatok!$A:$CN,AN$320,FALSE))-6),'csapat-ranglista'!$A:$FP,AN$321,FALSE)/8,VLOOKUP(VLOOKUP($A136,csapatok!$A:$CN,AN$320,FALSE),'csapat-ranglista'!$A:$FP,AN$321,FALSE)/4),0)</f>
        <v>62.648104265402843</v>
      </c>
      <c r="AO136" s="223">
        <f>IFERROR(IF(RIGHT(VLOOKUP($A136,csapatok!$A:$CN,AO$320,FALSE),5)="Csere",VLOOKUP(LEFT(VLOOKUP($A136,csapatok!$A:$CN,AO$320,FALSE),LEN(VLOOKUP($A136,csapatok!$A:$CN,AO$320,FALSE))-6),'csapat-ranglista'!$A:$FP,AO$321,FALSE)/8,VLOOKUP(VLOOKUP($A136,csapatok!$A:$CN,AO$320,FALSE),'csapat-ranglista'!$A:$FP,AO$321,FALSE)/4),0)</f>
        <v>0</v>
      </c>
      <c r="AP136" s="223">
        <f>IFERROR(IF(RIGHT(VLOOKUP($A136,csapatok!$A:$CN,AP$320,FALSE),5)="Csere",VLOOKUP(LEFT(VLOOKUP($A136,csapatok!$A:$CN,AP$320,FALSE),LEN(VLOOKUP($A136,csapatok!$A:$CN,AP$320,FALSE))-6),'csapat-ranglista'!$A:$FP,AP$321,FALSE)/8,VLOOKUP(VLOOKUP($A136,csapatok!$A:$CN,AP$320,FALSE),'csapat-ranglista'!$A:$FP,AP$321,FALSE)/4),0)</f>
        <v>0</v>
      </c>
      <c r="AQ136" s="223">
        <f>IFERROR(IF(RIGHT(VLOOKUP($A136,csapatok!$A:$CN,AQ$320,FALSE),5)="Csere",VLOOKUP(LEFT(VLOOKUP($A136,csapatok!$A:$CN,AQ$320,FALSE),LEN(VLOOKUP($A136,csapatok!$A:$CN,AQ$320,FALSE))-6),'csapat-ranglista'!$A:$FP,AQ$321,FALSE)/8,VLOOKUP(VLOOKUP($A136,csapatok!$A:$CN,AQ$320,FALSE),'csapat-ranglista'!$A:$FP,AQ$321,FALSE)/4),0)</f>
        <v>15.607416063170257</v>
      </c>
      <c r="AR136" s="223">
        <f>IFERROR(IF(RIGHT(VLOOKUP($A136,csapatok!$A:$CN,AR$320,FALSE),5)="Csere",VLOOKUP(LEFT(VLOOKUP($A136,csapatok!$A:$CN,AR$320,FALSE),LEN(VLOOKUP($A136,csapatok!$A:$CN,AR$320,FALSE))-6),'csapat-ranglista'!$A:$FP,AR$321,FALSE)/8,VLOOKUP(VLOOKUP($A136,csapatok!$A:$CN,AR$320,FALSE),'csapat-ranglista'!$A:$FP,AR$321,FALSE)/4),0)</f>
        <v>0</v>
      </c>
      <c r="AS136" s="223">
        <f>IFERROR(IF(RIGHT(VLOOKUP($A136,csapatok!$A:$CN,AS$320,FALSE),5)="Csere",VLOOKUP(LEFT(VLOOKUP($A136,csapatok!$A:$CN,AS$320,FALSE),LEN(VLOOKUP($A136,csapatok!$A:$CN,AS$320,FALSE))-6),'csapat-ranglista'!$A:$FP,AS$321,FALSE)/8,VLOOKUP(VLOOKUP($A136,csapatok!$A:$CN,AS$320,FALSE),'csapat-ranglista'!$A:$FP,AS$321,FALSE)/4),0)</f>
        <v>0</v>
      </c>
      <c r="AT136" s="223">
        <f>IFERROR(IF(RIGHT(VLOOKUP($A136,csapatok!$A:$CN,AT$320,FALSE),5)="Csere",VLOOKUP(LEFT(VLOOKUP($A136,csapatok!$A:$CN,AT$320,FALSE),LEN(VLOOKUP($A136,csapatok!$A:$CN,AT$320,FALSE))-6),'csapat-ranglista'!$A:$FP,AT$321,FALSE)/8,VLOOKUP(VLOOKUP($A136,csapatok!$A:$CN,AT$320,FALSE),'csapat-ranglista'!$A:$FP,AT$321,FALSE)/4),0)</f>
        <v>53.88919405857829</v>
      </c>
      <c r="AU136" s="223">
        <f>IFERROR(IF(RIGHT(VLOOKUP($A136,csapatok!$A:$CN,AU$320,FALSE),5)="Csere",VLOOKUP(LEFT(VLOOKUP($A136,csapatok!$A:$CN,AU$320,FALSE),LEN(VLOOKUP($A136,csapatok!$A:$CN,AU$320,FALSE))-6),'csapat-ranglista'!$A:$FP,AU$321,FALSE)/8,VLOOKUP(VLOOKUP($A136,csapatok!$A:$CN,AU$320,FALSE),'csapat-ranglista'!$A:$FP,AU$321,FALSE)/4),0)</f>
        <v>0</v>
      </c>
      <c r="AV136" s="223">
        <f>IFERROR(IF(RIGHT(VLOOKUP($A136,csapatok!$A:$CN,AV$320,FALSE),5)="Csere",VLOOKUP(LEFT(VLOOKUP($A136,csapatok!$A:$CN,AV$320,FALSE),LEN(VLOOKUP($A136,csapatok!$A:$CN,AV$320,FALSE))-6),'csapat-ranglista'!$A:$FP,AV$321,FALSE)/8,VLOOKUP(VLOOKUP($A136,csapatok!$A:$CN,AV$320,FALSE),'csapat-ranglista'!$A:$FP,AV$321,FALSE)/4),0)</f>
        <v>3.3357391900836073</v>
      </c>
      <c r="AW136" s="223">
        <f>IFERROR(IF(RIGHT(VLOOKUP($A136,csapatok!$A:$CN,AW$320,FALSE),5)="Csere",VLOOKUP(LEFT(VLOOKUP($A136,csapatok!$A:$CN,AW$320,FALSE),LEN(VLOOKUP($A136,csapatok!$A:$CN,AW$320,FALSE))-6),'csapat-ranglista'!$A:$FP,AW$321,FALSE)/8,VLOOKUP(VLOOKUP($A136,csapatok!$A:$CN,AW$320,FALSE),'csapat-ranglista'!$A:$FP,AW$321,FALSE)/4),0)</f>
        <v>0</v>
      </c>
      <c r="AX136" s="223">
        <f>IFERROR(IF(RIGHT(VLOOKUP($A136,csapatok!$A:$CN,AX$320,FALSE),5)="Csere",VLOOKUP(LEFT(VLOOKUP($A136,csapatok!$A:$CN,AX$320,FALSE),LEN(VLOOKUP($A136,csapatok!$A:$CN,AX$320,FALSE))-6),'csapat-ranglista'!$A:$FP,AX$321,FALSE)/8,VLOOKUP(VLOOKUP($A136,csapatok!$A:$CN,AX$320,FALSE),'csapat-ranglista'!$A:$FP,AX$321,FALSE)/4),0)</f>
        <v>0</v>
      </c>
      <c r="AY136" s="223">
        <f>IFERROR(IF(RIGHT(VLOOKUP($A136,csapatok!$A:$NN,AY$320,FALSE),5)="Csere",VLOOKUP(LEFT(VLOOKUP($A136,csapatok!$A:$NN,AY$320,FALSE),LEN(VLOOKUP($A136,csapatok!$A:$NN,AY$320,FALSE))-6),'csapat-ranglista'!$A:$FP,AY$321,FALSE)/8,VLOOKUP(VLOOKUP($A136,csapatok!$A:$NN,AY$320,FALSE),'csapat-ranglista'!$A:$FP,AY$321,FALSE)/4),0)</f>
        <v>0</v>
      </c>
      <c r="AZ136" s="223">
        <f>IFERROR(IF(RIGHT(VLOOKUP($A136,csapatok!$A:$NN,AZ$320,FALSE),5)="Csere",VLOOKUP(LEFT(VLOOKUP($A136,csapatok!$A:$NN,AZ$320,FALSE),LEN(VLOOKUP($A136,csapatok!$A:$NN,AZ$320,FALSE))-6),'csapat-ranglista'!$A:$FP,AZ$321,FALSE)/8,VLOOKUP(VLOOKUP($A136,csapatok!$A:$NN,AZ$320,FALSE),'csapat-ranglista'!$A:$FP,AZ$321,FALSE)/4),0)</f>
        <v>0</v>
      </c>
      <c r="BA136" s="223">
        <f>IFERROR(IF(RIGHT(VLOOKUP($A136,csapatok!$A:$NN,BA$320,FALSE),5)="Csere",VLOOKUP(LEFT(VLOOKUP($A136,csapatok!$A:$NN,BA$320,FALSE),LEN(VLOOKUP($A136,csapatok!$A:$NN,BA$320,FALSE))-6),'csapat-ranglista'!$A:$FP,BA$321,FALSE)/8,VLOOKUP(VLOOKUP($A136,csapatok!$A:$NN,BA$320,FALSE),'csapat-ranglista'!$A:$FP,BA$321,FALSE)/4),0)</f>
        <v>0</v>
      </c>
      <c r="BB136" s="223">
        <f>IFERROR(IF(RIGHT(VLOOKUP($A136,csapatok!$A:$NN,BB$320,FALSE),5)="Csere",VLOOKUP(LEFT(VLOOKUP($A136,csapatok!$A:$NN,BB$320,FALSE),LEN(VLOOKUP($A136,csapatok!$A:$NN,BB$320,FALSE))-6),'csapat-ranglista'!$A:$FP,BB$321,FALSE)/8,VLOOKUP(VLOOKUP($A136,csapatok!$A:$NN,BB$320,FALSE),'csapat-ranglista'!$A:$FP,BB$321,FALSE)/4),0)</f>
        <v>0</v>
      </c>
      <c r="BC136" s="224">
        <f>versenyek!$ES$11*IFERROR(VLOOKUP(VLOOKUP($A136,versenyek!ER:ET,3,FALSE),szabalyok!$A$16:$B$23,2,FALSE)/4,0)</f>
        <v>0</v>
      </c>
      <c r="BD136" s="224">
        <f>versenyek!$EV$11*IFERROR(VLOOKUP(VLOOKUP($A136,versenyek!EU:EW,3,FALSE),szabalyok!$A$16:$B$23,2,FALSE)/4,0)</f>
        <v>0</v>
      </c>
      <c r="BE136" s="223">
        <f>IFERROR(IF(RIGHT(VLOOKUP($A136,csapatok!$A:$NN,BE$320,FALSE),5)="Csere",VLOOKUP(LEFT(VLOOKUP($A136,csapatok!$A:$NN,BE$320,FALSE),LEN(VLOOKUP($A136,csapatok!$A:$NN,BE$320,FALSE))-6),'csapat-ranglista'!$A:$FP,BE$321,FALSE)/8,VLOOKUP(VLOOKUP($A136,csapatok!$A:$NN,BE$320,FALSE),'csapat-ranglista'!$A:$FP,BE$321,FALSE)/4),0)</f>
        <v>17.1795056241357</v>
      </c>
      <c r="BF136" s="223">
        <f>IFERROR(IF(RIGHT(VLOOKUP($A136,csapatok!$A:$NN,BF$320,FALSE),5)="Csere",VLOOKUP(LEFT(VLOOKUP($A136,csapatok!$A:$NN,BF$320,FALSE),LEN(VLOOKUP($A136,csapatok!$A:$NN,BF$320,FALSE))-6),'csapat-ranglista'!$A:$FP,BF$321,FALSE)/8,VLOOKUP(VLOOKUP($A136,csapatok!$A:$NN,BF$320,FALSE),'csapat-ranglista'!$A:$FP,BF$321,FALSE)/4),0)</f>
        <v>0</v>
      </c>
      <c r="BG136" s="223">
        <f>IFERROR(IF(RIGHT(VLOOKUP($A136,csapatok!$A:$NN,BG$320,FALSE),5)="Csere",VLOOKUP(LEFT(VLOOKUP($A136,csapatok!$A:$NN,BG$320,FALSE),LEN(VLOOKUP($A136,csapatok!$A:$NN,BG$320,FALSE))-6),'csapat-ranglista'!$A:$FP,BG$321,FALSE)/8,VLOOKUP(VLOOKUP($A136,csapatok!$A:$NN,BG$320,FALSE),'csapat-ranglista'!$A:$FP,BG$321,FALSE)/4),0)</f>
        <v>0</v>
      </c>
      <c r="BH136" s="223">
        <f>IFERROR(IF(RIGHT(VLOOKUP($A136,csapatok!$A:$NN,BH$320,FALSE),5)="Csere",VLOOKUP(LEFT(VLOOKUP($A136,csapatok!$A:$NN,BH$320,FALSE),LEN(VLOOKUP($A136,csapatok!$A:$NN,BH$320,FALSE))-6),'csapat-ranglista'!$A:$FP,BH$321,FALSE)/8,VLOOKUP(VLOOKUP($A136,csapatok!$A:$NN,BH$320,FALSE),'csapat-ranglista'!$A:$FP,BH$321,FALSE)/4),0)</f>
        <v>14.929555953415935</v>
      </c>
      <c r="BI136" s="223">
        <f>IFERROR(IF(RIGHT(VLOOKUP($A136,csapatok!$A:$NN,BI$320,FALSE),5)="Csere",VLOOKUP(LEFT(VLOOKUP($A136,csapatok!$A:$NN,BI$320,FALSE),LEN(VLOOKUP($A136,csapatok!$A:$NN,BI$320,FALSE))-6),'csapat-ranglista'!$A:$FP,BI$321,FALSE)/8,VLOOKUP(VLOOKUP($A136,csapatok!$A:$NN,BI$320,FALSE),'csapat-ranglista'!$A:$FP,BI$321,FALSE)/4),0)</f>
        <v>0</v>
      </c>
      <c r="BJ136" s="223">
        <f>IFERROR(IF(RIGHT(VLOOKUP($A136,csapatok!$A:$NN,BJ$320,FALSE),5)="Csere",VLOOKUP(LEFT(VLOOKUP($A136,csapatok!$A:$NN,BJ$320,FALSE),LEN(VLOOKUP($A136,csapatok!$A:$NN,BJ$320,FALSE))-6),'csapat-ranglista'!$A:$FP,BJ$321,FALSE)/8,VLOOKUP(VLOOKUP($A136,csapatok!$A:$NN,BJ$320,FALSE),'csapat-ranglista'!$A:$FP,BJ$321,FALSE)/4),0)</f>
        <v>0</v>
      </c>
      <c r="BK136" s="223">
        <f>IFERROR(IF(RIGHT(VLOOKUP($A136,csapatok!$A:$NN,BK$320,FALSE),5)="Csere",VLOOKUP(LEFT(VLOOKUP($A136,csapatok!$A:$NN,BK$320,FALSE),LEN(VLOOKUP($A136,csapatok!$A:$NN,BK$320,FALSE))-6),'csapat-ranglista'!$A:$FP,BK$321,FALSE)/8,VLOOKUP(VLOOKUP($A136,csapatok!$A:$NN,BK$320,FALSE),'csapat-ranglista'!$A:$FP,BK$321,FALSE)/4),0)</f>
        <v>8.0886264040699132</v>
      </c>
      <c r="BL136" s="223">
        <f>IFERROR(IF(RIGHT(VLOOKUP($A136,csapatok!$A:$NN,BL$320,FALSE),5)="Csere",VLOOKUP(LEFT(VLOOKUP($A136,csapatok!$A:$NN,BL$320,FALSE),LEN(VLOOKUP($A136,csapatok!$A:$NN,BL$320,FALSE))-6),'csapat-ranglista'!$A:$FP,BL$321,FALSE)/8,VLOOKUP(VLOOKUP($A136,csapatok!$A:$NN,BL$320,FALSE),'csapat-ranglista'!$A:$FP,BL$321,FALSE)/4),0)</f>
        <v>0</v>
      </c>
      <c r="BM136" s="223">
        <f>IFERROR(IF(RIGHT(VLOOKUP($A136,csapatok!$A:$NN,BM$320,FALSE),5)="Csere",VLOOKUP(LEFT(VLOOKUP($A136,csapatok!$A:$NN,BM$320,FALSE),LEN(VLOOKUP($A136,csapatok!$A:$NN,BM$320,FALSE))-6),'csapat-ranglista'!$A:$FP,BM$321,FALSE)/8,VLOOKUP(VLOOKUP($A136,csapatok!$A:$NN,BM$320,FALSE),'csapat-ranglista'!$A:$FP,BM$321,FALSE)/4),0)</f>
        <v>19.97432861406968</v>
      </c>
      <c r="BN136" s="223">
        <f>IFERROR(IF(RIGHT(VLOOKUP($A136,csapatok!$A:$NN,BN$320,FALSE),5)="Csere",VLOOKUP(LEFT(VLOOKUP($A136,csapatok!$A:$NN,BN$320,FALSE),LEN(VLOOKUP($A136,csapatok!$A:$NN,BN$320,FALSE))-6),'csapat-ranglista'!$A:$FP,BN$321,FALSE)/8,VLOOKUP(VLOOKUP($A136,csapatok!$A:$NN,BN$320,FALSE),'csapat-ranglista'!$A:$FP,BN$321,FALSE)/4),0)</f>
        <v>2</v>
      </c>
      <c r="BO136" s="223">
        <f>IFERROR(IF(RIGHT(VLOOKUP($A136,csapatok!$A:$NN,BO$320,FALSE),5)="Csere",VLOOKUP(LEFT(VLOOKUP($A136,csapatok!$A:$NN,BO$320,FALSE),LEN(VLOOKUP($A136,csapatok!$A:$NN,BO$320,FALSE))-6),'csapat-ranglista'!$A:$FP,BO$321,FALSE)/8,VLOOKUP(VLOOKUP($A136,csapatok!$A:$NN,BO$320,FALSE),'csapat-ranglista'!$A:$FP,BO$321,FALSE)/4),0)</f>
        <v>3.9352567470149538</v>
      </c>
      <c r="BP136" s="223">
        <f>IFERROR(IF(RIGHT(VLOOKUP($A136,csapatok!$A:$NN,BP$320,FALSE),5)="Csere",VLOOKUP(LEFT(VLOOKUP($A136,csapatok!$A:$NN,BP$320,FALSE),LEN(VLOOKUP($A136,csapatok!$A:$NN,BP$320,FALSE))-6),'csapat-ranglista'!$A:$FP,BP$321,FALSE)/8,VLOOKUP(VLOOKUP($A136,csapatok!$A:$NN,BP$320,FALSE),'csapat-ranglista'!$A:$FP,BP$321,FALSE)/4),0)</f>
        <v>0</v>
      </c>
      <c r="BQ136" s="223">
        <f>IFERROR(IF(RIGHT(VLOOKUP($A136,csapatok!$A:$NN,BQ$320,FALSE),5)="Csere",VLOOKUP(LEFT(VLOOKUP($A136,csapatok!$A:$NN,BQ$320,FALSE),LEN(VLOOKUP($A136,csapatok!$A:$NN,BQ$320,FALSE))-6),'csapat-ranglista'!$A:$FP,BQ$321,FALSE)/8,VLOOKUP(VLOOKUP($A136,csapatok!$A:$NN,BQ$320,FALSE),'csapat-ranglista'!$A:$FP,BQ$321,FALSE)/4),0)</f>
        <v>29.598361474672796</v>
      </c>
      <c r="BR136" s="223">
        <f>IFERROR(IF(RIGHT(VLOOKUP($A136,csapatok!$A:$NN,BR$320,FALSE),5)="Csere",VLOOKUP(LEFT(VLOOKUP($A136,csapatok!$A:$NN,BR$320,FALSE),LEN(VLOOKUP($A136,csapatok!$A:$NN,BR$320,FALSE))-6),'csapat-ranglista'!$A:$FP,BR$321,FALSE)/8,VLOOKUP(VLOOKUP($A136,csapatok!$A:$NN,BR$320,FALSE),'csapat-ranglista'!$A:$FP,BR$321,FALSE)/4),0)</f>
        <v>0</v>
      </c>
      <c r="BS136" s="223">
        <f>IFERROR(IF(RIGHT(VLOOKUP($A136,csapatok!$A:$NN,BS$320,FALSE),5)="Csere",VLOOKUP(LEFT(VLOOKUP($A136,csapatok!$A:$NN,BS$320,FALSE),LEN(VLOOKUP($A136,csapatok!$A:$NN,BS$320,FALSE))-6),'csapat-ranglista'!$A:$FP,BS$321,FALSE)/8,VLOOKUP(VLOOKUP($A136,csapatok!$A:$NN,BS$320,FALSE),'csapat-ranglista'!$A:$FP,BS$321,FALSE)/4),0)</f>
        <v>0</v>
      </c>
      <c r="BT136" s="223">
        <f>IFERROR(IF(RIGHT(VLOOKUP($A136,csapatok!$A:$NN,BT$320,FALSE),5)="Csere",VLOOKUP(LEFT(VLOOKUP($A136,csapatok!$A:$NN,BT$320,FALSE),LEN(VLOOKUP($A136,csapatok!$A:$NN,BT$320,FALSE))-6),'csapat-ranglista'!$A:$FP,BT$321,FALSE)/8,VLOOKUP(VLOOKUP($A136,csapatok!$A:$NN,BT$320,FALSE),'csapat-ranglista'!$A:$FP,BT$321,FALSE)/4),0)</f>
        <v>0</v>
      </c>
      <c r="BU136" s="223">
        <f>IFERROR(IF(RIGHT(VLOOKUP($A136,csapatok!$A:$NN,BU$320,FALSE),5)="Csere",VLOOKUP(LEFT(VLOOKUP($A136,csapatok!$A:$NN,BU$320,FALSE),LEN(VLOOKUP($A136,csapatok!$A:$NN,BU$320,FALSE))-6),'csapat-ranglista'!$A:$FP,BU$321,FALSE)/8,VLOOKUP(VLOOKUP($A136,csapatok!$A:$NN,BU$320,FALSE),'csapat-ranglista'!$A:$FP,BU$321,FALSE)/4),0)</f>
        <v>0</v>
      </c>
      <c r="BV136" s="223">
        <f>IFERROR(IF(RIGHT(VLOOKUP($A136,csapatok!$A:$NN,BV$320,FALSE),5)="Csere",VLOOKUP(LEFT(VLOOKUP($A136,csapatok!$A:$NN,BV$320,FALSE),LEN(VLOOKUP($A136,csapatok!$A:$NN,BV$320,FALSE))-6),'csapat-ranglista'!$A:$FP,BV$321,FALSE)/8,VLOOKUP(VLOOKUP($A136,csapatok!$A:$NN,BV$320,FALSE),'csapat-ranglista'!$A:$FP,BV$321,FALSE)/4),0)</f>
        <v>0</v>
      </c>
      <c r="BW136" s="223">
        <f>IFERROR(IF(RIGHT(VLOOKUP($A136,csapatok!$A:$NN,BW$320,FALSE),5)="Csere",VLOOKUP(LEFT(VLOOKUP($A136,csapatok!$A:$NN,BW$320,FALSE),LEN(VLOOKUP($A136,csapatok!$A:$NN,BW$320,FALSE))-6),'csapat-ranglista'!$A:$FP,BW$321,FALSE)/8,VLOOKUP(VLOOKUP($A136,csapatok!$A:$NN,BW$320,FALSE),'csapat-ranglista'!$A:$FP,BW$321,FALSE)/4),0)</f>
        <v>0</v>
      </c>
      <c r="BX136" s="223">
        <f>IFERROR(IF(RIGHT(VLOOKUP($A136,csapatok!$A:$NN,BX$320,FALSE),5)="Csere",VLOOKUP(LEFT(VLOOKUP($A136,csapatok!$A:$NN,BX$320,FALSE),LEN(VLOOKUP($A136,csapatok!$A:$NN,BX$320,FALSE))-6),'csapat-ranglista'!$A:$FP,BX$321,FALSE)/8,VLOOKUP(VLOOKUP($A136,csapatok!$A:$NN,BX$320,FALSE),'csapat-ranglista'!$A:$FP,BX$321,FALSE)/4),0)</f>
        <v>0</v>
      </c>
      <c r="BY136" s="223">
        <f>IFERROR(IF(RIGHT(VLOOKUP($A136,csapatok!$A:$NN,BY$320,FALSE),5)="Csere",VLOOKUP(LEFT(VLOOKUP($A136,csapatok!$A:$NN,BY$320,FALSE),LEN(VLOOKUP($A136,csapatok!$A:$NN,BY$320,FALSE))-6),'csapat-ranglista'!$A:$FP,BY$321,FALSE)/8,VLOOKUP(VLOOKUP($A136,csapatok!$A:$NN,BY$320,FALSE),'csapat-ranglista'!$A:$FP,BY$321,FALSE)/4),0)</f>
        <v>51.971324585161717</v>
      </c>
      <c r="BZ136" s="223">
        <f>IFERROR(IF(RIGHT(VLOOKUP($A136,csapatok!$A:$NN,BZ$320,FALSE),5)="Csere",VLOOKUP(LEFT(VLOOKUP($A136,csapatok!$A:$NN,BZ$320,FALSE),LEN(VLOOKUP($A136,csapatok!$A:$NN,BZ$320,FALSE))-6),'csapat-ranglista'!$A:$FP,BZ$321,FALSE)/8,VLOOKUP(VLOOKUP($A136,csapatok!$A:$NN,BZ$320,FALSE),'csapat-ranglista'!$A:$FP,BZ$321,FALSE)/4),0)</f>
        <v>0</v>
      </c>
      <c r="CA136" s="223">
        <f>IFERROR(IF(RIGHT(VLOOKUP($A136,csapatok!$A:$NN,CA$320,FALSE),5)="Csere",VLOOKUP(LEFT(VLOOKUP($A136,csapatok!$A:$NN,CA$320,FALSE),LEN(VLOOKUP($A136,csapatok!$A:$NN,CA$320,FALSE))-6),'csapat-ranglista'!$A:$FP,CA$321,FALSE)/8,VLOOKUP(VLOOKUP($A136,csapatok!$A:$NN,CA$320,FALSE),'csapat-ranglista'!$A:$FP,CA$321,FALSE)/4),0)</f>
        <v>0</v>
      </c>
      <c r="CB136" s="223">
        <f>IFERROR(IF(RIGHT(VLOOKUP($A136,csapatok!$A:$NN,CB$320,FALSE),5)="Csere",VLOOKUP(LEFT(VLOOKUP($A136,csapatok!$A:$NN,CB$320,FALSE),LEN(VLOOKUP($A136,csapatok!$A:$NN,CB$320,FALSE))-6),'csapat-ranglista'!$A:$FP,CB$321,FALSE)/8,VLOOKUP(VLOOKUP($A136,csapatok!$A:$NN,CB$320,FALSE),'csapat-ranglista'!$A:$FP,CB$321,FALSE)/4),0)</f>
        <v>0</v>
      </c>
      <c r="CC136" s="223">
        <f>IFERROR(IF(RIGHT(VLOOKUP($A136,csapatok!$A:$NN,CC$320,FALSE),5)="Csere",VLOOKUP(LEFT(VLOOKUP($A136,csapatok!$A:$NN,CC$320,FALSE),LEN(VLOOKUP($A136,csapatok!$A:$NN,CC$320,FALSE))-6),'csapat-ranglista'!$A:$FP,CC$321,FALSE)/8,VLOOKUP(VLOOKUP($A136,csapatok!$A:$NN,CC$320,FALSE),'csapat-ranglista'!$A:$FP,CC$321,FALSE)/4),0)</f>
        <v>0</v>
      </c>
      <c r="CD136" s="223">
        <f>IFERROR(IF(RIGHT(VLOOKUP($A136,csapatok!$A:$NN,CD$320,FALSE),5)="Csere",VLOOKUP(LEFT(VLOOKUP($A136,csapatok!$A:$NN,CD$320,FALSE),LEN(VLOOKUP($A136,csapatok!$A:$NN,CD$320,FALSE))-6),'csapat-ranglista'!$A:$FP,CD$321,FALSE)/8,VLOOKUP(VLOOKUP($A136,csapatok!$A:$NN,CD$320,FALSE),'csapat-ranglista'!$A:$FP,CD$321,FALSE)/4),0)</f>
        <v>0</v>
      </c>
      <c r="CE136" s="223">
        <f>IFERROR(IF(RIGHT(VLOOKUP($A136,csapatok!$A:$NN,CE$320,FALSE),5)="Csere",VLOOKUP(LEFT(VLOOKUP($A136,csapatok!$A:$NN,CE$320,FALSE),LEN(VLOOKUP($A136,csapatok!$A:$NN,CE$320,FALSE))-6),'csapat-ranglista'!$A:$FP,CE$321,FALSE)/8,VLOOKUP(VLOOKUP($A136,csapatok!$A:$NN,CE$320,FALSE),'csapat-ranglista'!$A:$FP,CE$321,FALSE)/4),0)</f>
        <v>0</v>
      </c>
      <c r="CF136" s="223">
        <f>IFERROR(IF(RIGHT(VLOOKUP($A136,csapatok!$A:$NN,CF$320,FALSE),5)="Csere",VLOOKUP(LEFT(VLOOKUP($A136,csapatok!$A:$NN,CF$320,FALSE),LEN(VLOOKUP($A136,csapatok!$A:$NN,CF$320,FALSE))-6),'csapat-ranglista'!$A:$FP,CF$321,FALSE)/8,VLOOKUP(VLOOKUP($A136,csapatok!$A:$NN,CF$320,FALSE),'csapat-ranglista'!$A:$FP,CF$321,FALSE)/4),0)</f>
        <v>0</v>
      </c>
      <c r="CG136" s="223">
        <f>IFERROR(IF(RIGHT(VLOOKUP($A136,csapatok!$A:$NN,CG$320,FALSE),5)="Csere",VLOOKUP(LEFT(VLOOKUP($A136,csapatok!$A:$NN,CG$320,FALSE),LEN(VLOOKUP($A136,csapatok!$A:$NN,CG$320,FALSE))-6),'csapat-ranglista'!$A:$FP,CG$321,FALSE)/8,VLOOKUP(VLOOKUP($A136,csapatok!$A:$NN,CG$320,FALSE),'csapat-ranglista'!$A:$FP,CG$321,FALSE)/4),0)</f>
        <v>0</v>
      </c>
      <c r="CH136" s="223">
        <f>IFERROR(IF(RIGHT(VLOOKUP($A136,csapatok!$A:$NN,CH$320,FALSE),5)="Csere",VLOOKUP(LEFT(VLOOKUP($A136,csapatok!$A:$NN,CH$320,FALSE),LEN(VLOOKUP($A136,csapatok!$A:$NN,CH$320,FALSE))-6),'csapat-ranglista'!$A:$FP,CH$321,FALSE)/8,VLOOKUP(VLOOKUP($A136,csapatok!$A:$NN,CH$320,FALSE),'csapat-ranglista'!$A:$FP,CH$321,FALSE)/4),0)</f>
        <v>0</v>
      </c>
      <c r="CI136" s="223">
        <f>IFERROR(IF(RIGHT(VLOOKUP($A136,csapatok!$A:$NN,CI$320,FALSE),5)="Csere",VLOOKUP(LEFT(VLOOKUP($A136,csapatok!$A:$NN,CI$320,FALSE),LEN(VLOOKUP($A136,csapatok!$A:$NN,CI$320,FALSE))-6),'csapat-ranglista'!$A:$FP,CI$321,FALSE)/8,VLOOKUP(VLOOKUP($A136,csapatok!$A:$NN,CI$320,FALSE),'csapat-ranglista'!$A:$FP,CI$321,FALSE)/4),0)</f>
        <v>0</v>
      </c>
      <c r="CJ136" s="224">
        <f>versenyek!$IQ$11*IFERROR(VLOOKUP(VLOOKUP($A136,versenyek!IP:IR,3,FALSE),szabalyok!$A$16:$B$23,2,FALSE)/4,0)</f>
        <v>0</v>
      </c>
      <c r="CK136" s="224">
        <f>versenyek!$IT$11*IFERROR(VLOOKUP(VLOOKUP($A136,versenyek!IS:IU,3,FALSE),szabalyok!$A$16:$B$23,2,FALSE)/4,0)</f>
        <v>0</v>
      </c>
      <c r="CL136" s="223">
        <f>IFERROR(IF(RIGHT(VLOOKUP($A136,csapatok!$A:$NN,CL$320,FALSE),5)="Csere",VLOOKUP(LEFT(VLOOKUP($A136,csapatok!$A:$NN,CL$320,FALSE),LEN(VLOOKUP($A136,csapatok!$A:$NN,CL$320,FALSE))-6),'csapat-ranglista'!$A:$FP,CL$321,FALSE)/8,VLOOKUP(VLOOKUP($A136,csapatok!$A:$NN,CL$320,FALSE),'csapat-ranglista'!$A:$FP,CL$321,FALSE)/4),0)</f>
        <v>0</v>
      </c>
      <c r="CM136" s="223">
        <f>IFERROR(IF(RIGHT(VLOOKUP($A136,csapatok!$A:$NN,CM$320,FALSE),5)="Csere",VLOOKUP(LEFT(VLOOKUP($A136,csapatok!$A:$NN,CM$320,FALSE),LEN(VLOOKUP($A136,csapatok!$A:$NN,CM$320,FALSE))-6),'csapat-ranglista'!$A:$FP,CM$321,FALSE)/8,VLOOKUP(VLOOKUP($A136,csapatok!$A:$NN,CM$320,FALSE),'csapat-ranglista'!$A:$FP,CM$321,FALSE)/4),0)</f>
        <v>0</v>
      </c>
      <c r="CN136" s="223">
        <f>IFERROR(IF(RIGHT(VLOOKUP($A136,csapatok!$A:$NN,CN$320,FALSE),5)="Csere",VLOOKUP(LEFT(VLOOKUP($A136,csapatok!$A:$NN,CN$320,FALSE),LEN(VLOOKUP($A136,csapatok!$A:$NN,CN$320,FALSE))-6),'csapat-ranglista'!$A:$FP,CN$321,FALSE)/8,VLOOKUP(VLOOKUP($A136,csapatok!$A:$NN,CN$320,FALSE),'csapat-ranglista'!$A:$FP,CN$321,FALSE)/4),0)</f>
        <v>0</v>
      </c>
      <c r="CO136" s="223">
        <f>IFERROR(IF(RIGHT(VLOOKUP($A136,csapatok!$A:$NN,CO$320,FALSE),5)="Csere",VLOOKUP(LEFT(VLOOKUP($A136,csapatok!$A:$NN,CO$320,FALSE),LEN(VLOOKUP($A136,csapatok!$A:$NN,CO$320,FALSE))-6),'csapat-ranglista'!$A:$FP,CO$321,FALSE)/8,VLOOKUP(VLOOKUP($A136,csapatok!$A:$NN,CO$320,FALSE),'csapat-ranglista'!$A:$FP,CO$321,FALSE)/4),0)</f>
        <v>0</v>
      </c>
      <c r="CP136" s="223">
        <f>IFERROR(IF(RIGHT(VLOOKUP($A136,csapatok!$A:$NN,CP$320,FALSE),5)="Csere",VLOOKUP(LEFT(VLOOKUP($A136,csapatok!$A:$NN,CP$320,FALSE),LEN(VLOOKUP($A136,csapatok!$A:$NN,CP$320,FALSE))-6),'csapat-ranglista'!$A:$FP,CP$321,FALSE)/8,VLOOKUP(VLOOKUP($A136,csapatok!$A:$NN,CP$320,FALSE),'csapat-ranglista'!$A:$FP,CP$321,FALSE)/4),0)</f>
        <v>0</v>
      </c>
      <c r="CQ136" s="223">
        <f>IFERROR(IF(RIGHT(VLOOKUP($A136,csapatok!$A:$NN,CQ$320,FALSE),5)="Csere",VLOOKUP(LEFT(VLOOKUP($A136,csapatok!$A:$NN,CQ$320,FALSE),LEN(VLOOKUP($A136,csapatok!$A:$NN,CQ$320,FALSE))-6),'csapat-ranglista'!$A:$FP,CQ$321,FALSE)/8,VLOOKUP(VLOOKUP($A136,csapatok!$A:$NN,CQ$320,FALSE),'csapat-ranglista'!$A:$FP,CQ$321,FALSE)/4),0)</f>
        <v>15.916200780847772</v>
      </c>
      <c r="CR136" s="223">
        <f>IFERROR(IF(RIGHT(VLOOKUP($A136,csapatok!$A:$NN,CR$320,FALSE),5)="Csere",VLOOKUP(LEFT(VLOOKUP($A136,csapatok!$A:$NN,CR$320,FALSE),LEN(VLOOKUP($A136,csapatok!$A:$NN,CR$320,FALSE))-6),'csapat-ranglista'!$A:$FP,CR$321,FALSE)/8,VLOOKUP(VLOOKUP($A136,csapatok!$A:$NN,CR$320,FALSE),'csapat-ranglista'!$A:$FP,CR$321,FALSE)/4),0)</f>
        <v>2</v>
      </c>
      <c r="CS136" s="223">
        <f>IFERROR(IF(RIGHT(VLOOKUP($A136,csapatok!$A:$NN,CS$320,FALSE),5)="Csere",VLOOKUP(LEFT(VLOOKUP($A136,csapatok!$A:$NN,CS$320,FALSE),LEN(VLOOKUP($A136,csapatok!$A:$NN,CS$320,FALSE))-6),'csapat-ranglista'!$A:$FP,CS$321,FALSE)/8,VLOOKUP(VLOOKUP($A136,csapatok!$A:$NN,CS$320,FALSE),'csapat-ranglista'!$A:$FP,CS$321,FALSE)/4),0)</f>
        <v>0</v>
      </c>
      <c r="CT136" s="223">
        <f>IFERROR(IF(RIGHT(VLOOKUP($A136,csapatok!$A:$NN,CT$320,FALSE),5)="Csere",VLOOKUP(LEFT(VLOOKUP($A136,csapatok!$A:$NN,CT$320,FALSE),LEN(VLOOKUP($A136,csapatok!$A:$NN,CT$320,FALSE))-6),'csapat-ranglista'!$A:$FP,CT$321,FALSE)/8,VLOOKUP(VLOOKUP($A136,csapatok!$A:$NN,CT$320,FALSE),'csapat-ranglista'!$A:$FP,CT$321,FALSE)/4),0)</f>
        <v>0</v>
      </c>
      <c r="CU136" s="223">
        <f>IFERROR(IF(RIGHT(VLOOKUP($A136,csapatok!$A:$NN,CU$320,FALSE),5)="Csere",VLOOKUP(LEFT(VLOOKUP($A136,csapatok!$A:$NN,CU$320,FALSE),LEN(VLOOKUP($A136,csapatok!$A:$NN,CU$320,FALSE))-6),'csapat-ranglista'!$A:$FP,CU$321,FALSE)/8,VLOOKUP(VLOOKUP($A136,csapatok!$A:$NN,CU$320,FALSE),'csapat-ranglista'!$A:$FP,CU$321,FALSE)/4),0)</f>
        <v>0</v>
      </c>
      <c r="CV136" s="223">
        <f>IFERROR(IF(RIGHT(VLOOKUP($A136,csapatok!$A:$NN,CV$320,FALSE),5)="Csere",VLOOKUP(LEFT(VLOOKUP($A136,csapatok!$A:$NN,CV$320,FALSE),LEN(VLOOKUP($A136,csapatok!$A:$NN,CV$320,FALSE))-6),'csapat-ranglista'!$A:$FP,CV$321,FALSE)/8,VLOOKUP(VLOOKUP($A136,csapatok!$A:$NN,CV$320,FALSE),'csapat-ranglista'!$A:$FP,CV$321,FALSE)/4),0)</f>
        <v>0</v>
      </c>
      <c r="CW136" s="223">
        <f>IFERROR(IF(RIGHT(VLOOKUP($A136,csapatok!$A:$NN,CW$320,FALSE),5)="Csere",VLOOKUP(LEFT(VLOOKUP($A136,csapatok!$A:$NN,CW$320,FALSE),LEN(VLOOKUP($A136,csapatok!$A:$NN,CW$320,FALSE))-6),'csapat-ranglista'!$A:$FP,CW$321,FALSE)/8,VLOOKUP(VLOOKUP($A136,csapatok!$A:$NN,CW$320,FALSE),'csapat-ranglista'!$A:$FP,CW$321,FALSE)/4),0)</f>
        <v>1.006741939147231</v>
      </c>
      <c r="CX136" s="223">
        <f>IFERROR(IF(RIGHT(VLOOKUP($A136,csapatok!$A:$NN,CX$320,FALSE),5)="Csere",VLOOKUP(LEFT(VLOOKUP($A136,csapatok!$A:$NN,CX$320,FALSE),LEN(VLOOKUP($A136,csapatok!$A:$NN,CX$320,FALSE))-6),'csapat-ranglista'!$A:$FP,CX$321,FALSE)/8,VLOOKUP(VLOOKUP($A136,csapatok!$A:$NN,CX$320,FALSE),'csapat-ranglista'!$A:$FP,CX$321,FALSE)/4),0)</f>
        <v>0</v>
      </c>
      <c r="CY136" s="223">
        <f>IFERROR(IF(RIGHT(VLOOKUP($A136,csapatok!$A:$NN,CY$320,FALSE),5)="Csere",VLOOKUP(LEFT(VLOOKUP($A136,csapatok!$A:$NN,CY$320,FALSE),LEN(VLOOKUP($A136,csapatok!$A:$NN,CY$320,FALSE))-6),'csapat-ranglista'!$A:$FP,CY$321,FALSE)/8,VLOOKUP(VLOOKUP($A136,csapatok!$A:$NN,CY$320,FALSE),'csapat-ranglista'!$A:$FP,CY$321,FALSE)/4),0)</f>
        <v>11.948290621189692</v>
      </c>
      <c r="CZ136" s="223">
        <f>IFERROR(IF(RIGHT(VLOOKUP($A136,csapatok!$A:$NN,CZ$320,FALSE),5)="Csere",VLOOKUP(LEFT(VLOOKUP($A136,csapatok!$A:$NN,CZ$320,FALSE),LEN(VLOOKUP($A136,csapatok!$A:$NN,CZ$320,FALSE))-6),'csapat-ranglista'!$A:$FP,CZ$321,FALSE)/8,VLOOKUP(VLOOKUP($A136,csapatok!$A:$NN,CZ$320,FALSE),'csapat-ranglista'!$A:$FP,CZ$321,FALSE)/4),0)</f>
        <v>0</v>
      </c>
      <c r="DA136" s="223">
        <f>IFERROR(IF(RIGHT(VLOOKUP($A136,csapatok!$A:$NN,DA$320,FALSE),5)="Csere",VLOOKUP(LEFT(VLOOKUP($A136,csapatok!$A:$NN,DA$320,FALSE),LEN(VLOOKUP($A136,csapatok!$A:$NN,DA$320,FALSE))-6),'csapat-ranglista'!$A:$FP,DA$321,FALSE)/8,VLOOKUP(VLOOKUP($A136,csapatok!$A:$NN,DA$320,FALSE),'csapat-ranglista'!$A:$FP,DA$321,FALSE)/4),0)</f>
        <v>0</v>
      </c>
      <c r="DB136" s="223">
        <f>IFERROR(IF(RIGHT(VLOOKUP($A136,csapatok!$A:$NN,DB$320,FALSE),5)="Csere",VLOOKUP(LEFT(VLOOKUP($A136,csapatok!$A:$NN,DB$320,FALSE),LEN(VLOOKUP($A136,csapatok!$A:$NN,DB$320,FALSE))-6),'csapat-ranglista'!$A:$FP,DB$321,FALSE)/8,VLOOKUP(VLOOKUP($A136,csapatok!$A:$NN,DB$320,FALSE),'csapat-ranglista'!$A:$FP,DB$321,FALSE)/4),0)</f>
        <v>0</v>
      </c>
      <c r="DC136" s="223">
        <f>IFERROR(IF(RIGHT(VLOOKUP($A136,csapatok!$A:$NN,DC$320,FALSE),5)="Csere",VLOOKUP(LEFT(VLOOKUP($A136,csapatok!$A:$NN,DC$320,FALSE),LEN(VLOOKUP($A136,csapatok!$A:$NN,DC$320,FALSE))-6),'csapat-ranglista'!$A:$FP,DC$321,FALSE)/8,VLOOKUP(VLOOKUP($A136,csapatok!$A:$NN,DC$320,FALSE),'csapat-ranglista'!$A:$FP,DC$321,FALSE)/4),0)</f>
        <v>0</v>
      </c>
      <c r="DD136" s="223">
        <f>IFERROR(IF(RIGHT(VLOOKUP($A136,csapatok!$A:$NN,DD$320,FALSE),5)="Csere",VLOOKUP(LEFT(VLOOKUP($A136,csapatok!$A:$NN,DD$320,FALSE),LEN(VLOOKUP($A136,csapatok!$A:$NN,DD$320,FALSE))-6),'csapat-ranglista'!$A:$FP,DD$321,FALSE)/8,VLOOKUP(VLOOKUP($A136,csapatok!$A:$NN,DD$320,FALSE),'csapat-ranglista'!$A:$FP,DD$321,FALSE)/4),0)</f>
        <v>0</v>
      </c>
      <c r="DE136" s="223">
        <f>IFERROR(IF(RIGHT(VLOOKUP($A136,csapatok!$A:$NN,DE$320,FALSE),5)="Csere",VLOOKUP(LEFT(VLOOKUP($A136,csapatok!$A:$NN,DE$320,FALSE),LEN(VLOOKUP($A136,csapatok!$A:$NN,DE$320,FALSE))-6),'csapat-ranglista'!$A:$FP,DE$321,FALSE)/8,VLOOKUP(VLOOKUP($A136,csapatok!$A:$NN,DE$320,FALSE),'csapat-ranglista'!$A:$FP,DE$321,FALSE)/4),0)</f>
        <v>0</v>
      </c>
      <c r="DF136" s="223">
        <f>IFERROR(IF(RIGHT(VLOOKUP($A136,csapatok!$A:$NN,DF$320,FALSE),5)="Csere",VLOOKUP(LEFT(VLOOKUP($A136,csapatok!$A:$NN,DF$320,FALSE),LEN(VLOOKUP($A136,csapatok!$A:$NN,DF$320,FALSE))-6),'csapat-ranglista'!$A:$FP,DF$321,FALSE)/8,VLOOKUP(VLOOKUP($A136,csapatok!$A:$NN,DF$320,FALSE),'csapat-ranglista'!$A:$FP,DF$321,FALSE)/4),0)</f>
        <v>0</v>
      </c>
      <c r="DG136" s="223">
        <f>IFERROR(IF(RIGHT(VLOOKUP($A136,csapatok!$A:$NN,DG$320,FALSE),5)="Csere",VLOOKUP(LEFT(VLOOKUP($A136,csapatok!$A:$NN,DG$320,FALSE),LEN(VLOOKUP($A136,csapatok!$A:$NN,DG$320,FALSE))-6),'csapat-ranglista'!$A:$FP,DG$321,FALSE)/8,VLOOKUP(VLOOKUP($A136,csapatok!$A:$NN,DG$320,FALSE),'csapat-ranglista'!$A:$FP,DG$321,FALSE)/4),0)</f>
        <v>0</v>
      </c>
      <c r="DH136" s="223">
        <f>IFERROR(IF(RIGHT(VLOOKUP($A136,csapatok!$A:$NN,DH$320,FALSE),5)="Csere",VLOOKUP(LEFT(VLOOKUP($A136,csapatok!$A:$NN,DH$320,FALSE),LEN(VLOOKUP($A136,csapatok!$A:$NN,DH$320,FALSE))-6),'csapat-ranglista'!$A:$FP,DH$321,FALSE)/8,VLOOKUP(VLOOKUP($A136,csapatok!$A:$NN,DH$320,FALSE),'csapat-ranglista'!$A:$FP,DH$321,FALSE)/4),0)</f>
        <v>0</v>
      </c>
      <c r="DI136" s="223">
        <f>IFERROR(IF(RIGHT(VLOOKUP($A136,csapatok!$A:$NN,DI$320,FALSE),5)="Csere",VLOOKUP(LEFT(VLOOKUP($A136,csapatok!$A:$NN,DI$320,FALSE),LEN(VLOOKUP($A136,csapatok!$A:$NN,DI$320,FALSE))-6),'csapat-ranglista'!$A:$FP,DI$321,FALSE)/8,VLOOKUP(VLOOKUP($A136,csapatok!$A:$NN,DI$320,FALSE),'csapat-ranglista'!$A:$FP,DI$321,FALSE)/4),0)</f>
        <v>0</v>
      </c>
      <c r="DJ136" s="223">
        <f>IFERROR(IF(RIGHT(VLOOKUP($A136,csapatok!$A:$NN,DJ$320,FALSE),5)="Csere",VLOOKUP(LEFT(VLOOKUP($A136,csapatok!$A:$NN,DJ$320,FALSE),LEN(VLOOKUP($A136,csapatok!$A:$NN,DJ$320,FALSE))-6),'csapat-ranglista'!$A:$FP,DJ$321,FALSE)/8,VLOOKUP(VLOOKUP($A136,csapatok!$A:$NN,DJ$320,FALSE),'csapat-ranglista'!$A:$FP,DJ$321,FALSE)/4),0)</f>
        <v>0</v>
      </c>
      <c r="DK136" s="223">
        <f>IFERROR(IF(RIGHT(VLOOKUP($A136,csapatok!$A:$NN,DK$320,FALSE),5)="Csere",VLOOKUP(LEFT(VLOOKUP($A136,csapatok!$A:$NN,DK$320,FALSE),LEN(VLOOKUP($A136,csapatok!$A:$NN,DK$320,FALSE))-6),'csapat-ranglista'!$A:$FP,DK$321,FALSE)/8,VLOOKUP(VLOOKUP($A136,csapatok!$A:$NN,DK$320,FALSE),'csapat-ranglista'!$A:$FP,DK$321,FALSE)/4),0)</f>
        <v>0</v>
      </c>
      <c r="DL136" s="223">
        <f>IFERROR(IF(RIGHT(VLOOKUP($A136,csapatok!$A:$NN,DL$320,FALSE),5)="Csere",VLOOKUP(LEFT(VLOOKUP($A136,csapatok!$A:$NN,DL$320,FALSE),LEN(VLOOKUP($A136,csapatok!$A:$NN,DL$320,FALSE))-6),'csapat-ranglista'!$A:$FP,DL$321,FALSE)/8,VLOOKUP(VLOOKUP($A136,csapatok!$A:$NN,DL$320,FALSE),'csapat-ranglista'!$A:$FP,DL$321,FALSE)/4),0)</f>
        <v>0</v>
      </c>
      <c r="DM136" s="223">
        <f>IFERROR(IF(RIGHT(VLOOKUP($A136,csapatok!$A:$NN,DM$320,FALSE),5)="Csere",VLOOKUP(LEFT(VLOOKUP($A136,csapatok!$A:$NN,DM$320,FALSE),LEN(VLOOKUP($A136,csapatok!$A:$NN,DM$320,FALSE))-6),'csapat-ranglista'!$A:$FP,DM$321,FALSE)/8,VLOOKUP(VLOOKUP($A136,csapatok!$A:$NN,DM$320,FALSE),'csapat-ranglista'!$A:$FP,DM$321,FALSE)/4),0)</f>
        <v>6.7123335993991873</v>
      </c>
      <c r="DN136" s="223">
        <f>IFERROR(IF(RIGHT(VLOOKUP($A136,csapatok!$A:$NN,DN$320,FALSE),5)="Csere",VLOOKUP(LEFT(VLOOKUP($A136,csapatok!$A:$NN,DN$320,FALSE),LEN(VLOOKUP($A136,csapatok!$A:$NN,DN$320,FALSE))-6),'csapat-ranglista'!$A:$FP,DN$321,FALSE)/8,VLOOKUP(VLOOKUP($A136,csapatok!$A:$NN,DN$320,FALSE),'csapat-ranglista'!$A:$FP,DN$321,FALSE)/4),0)</f>
        <v>0</v>
      </c>
      <c r="DO136" s="224">
        <f>versenyek!$MF$11*IFERROR(VLOOKUP(VLOOKUP($A136,versenyek!ME:MG,3,FALSE),szabalyok!$A$16:$B$23,2,FALSE)/4,0)</f>
        <v>0</v>
      </c>
      <c r="DP136" s="224">
        <f>versenyek!$MI$11*IFERROR(VLOOKUP(VLOOKUP($A136,versenyek!MH:MJ,3,FALSE),szabalyok!$A$16:$B$23,2,FALSE)/4,0)</f>
        <v>0</v>
      </c>
      <c r="DQ136" s="223">
        <f>IFERROR(IF(RIGHT(VLOOKUP($A136,csapatok!$A:$NN,DQ$320,FALSE),5)="Csere",VLOOKUP(LEFT(VLOOKUP($A136,csapatok!$A:$NN,DQ$320,FALSE),LEN(VLOOKUP($A136,csapatok!$A:$NN,DQ$320,FALSE))-6),'csapat-ranglista'!$A:$FP,DQ$321,FALSE)/8,VLOOKUP(VLOOKUP($A136,csapatok!$A:$NN,DQ$320,FALSE),'csapat-ranglista'!$A:$FP,DQ$321,FALSE)/4),0)</f>
        <v>0</v>
      </c>
      <c r="DR136" s="223">
        <f>IFERROR(IF(RIGHT(VLOOKUP($A136,csapatok!$A:$NN,DR$320,FALSE),5)="Csere",VLOOKUP(LEFT(VLOOKUP($A136,csapatok!$A:$NN,DR$320,FALSE),LEN(VLOOKUP($A136,csapatok!$A:$NN,DR$320,FALSE))-6),'csapat-ranglista'!$A:$FP,DR$321,FALSE)/8,VLOOKUP(VLOOKUP($A136,csapatok!$A:$NN,DR$320,FALSE),'csapat-ranglista'!$A:$FP,DR$321,FALSE)/4),0)</f>
        <v>0</v>
      </c>
      <c r="DS136" s="223">
        <f>IFERROR(IF(RIGHT(VLOOKUP($A136,csapatok!$A:$NN,DS$320,FALSE),5)="Csere",VLOOKUP(LEFT(VLOOKUP($A136,csapatok!$A:$NN,DS$320,FALSE),LEN(VLOOKUP($A136,csapatok!$A:$NN,DS$320,FALSE))-6),'csapat-ranglista'!$A:$FP,DS$321,FALSE)/8,VLOOKUP(VLOOKUP($A136,csapatok!$A:$NN,DS$320,FALSE),'csapat-ranglista'!$A:$FP,DS$321,FALSE)/4),0)</f>
        <v>0</v>
      </c>
      <c r="DT136" s="223">
        <f>IFERROR(IF(RIGHT(VLOOKUP($A136,csapatok!$A:$NN,DT$320,FALSE),5)="Csere",VLOOKUP(LEFT(VLOOKUP($A136,csapatok!$A:$NN,DT$320,FALSE),LEN(VLOOKUP($A136,csapatok!$A:$NN,DT$320,FALSE))-6),'csapat-ranglista'!$A:$FP,DT$321,FALSE)/8,VLOOKUP(VLOOKUP($A136,csapatok!$A:$NN,DT$320,FALSE),'csapat-ranglista'!$A:$FP,DT$321,FALSE)/4),0)</f>
        <v>0</v>
      </c>
      <c r="DU136" s="223">
        <f>IFERROR(IF(RIGHT(VLOOKUP($A136,csapatok!$A:$NN,DU$320,FALSE),5)="Csere",VLOOKUP(LEFT(VLOOKUP($A136,csapatok!$A:$NN,DU$320,FALSE),LEN(VLOOKUP($A136,csapatok!$A:$NN,DU$320,FALSE))-6),'csapat-ranglista'!$A:$FP,DU$321,FALSE)/8,VLOOKUP(VLOOKUP($A136,csapatok!$A:$NN,DU$320,FALSE),'csapat-ranglista'!$A:$FP,DU$321,FALSE)/4),0)</f>
        <v>0</v>
      </c>
      <c r="DV136" s="223">
        <f>IFERROR(IF(RIGHT(VLOOKUP($A136,csapatok!$A:$NN,DV$320,FALSE),5)="Csere",VLOOKUP(LEFT(VLOOKUP($A136,csapatok!$A:$NN,DV$320,FALSE),LEN(VLOOKUP($A136,csapatok!$A:$NN,DV$320,FALSE))-6),'csapat-ranglista'!$A:$FP,DV$321,FALSE)/8,VLOOKUP(VLOOKUP($A136,csapatok!$A:$NN,DV$320,FALSE),'csapat-ranglista'!$A:$FP,DV$321,FALSE)/4),0)</f>
        <v>0</v>
      </c>
      <c r="DW136" s="223">
        <f>IFERROR(IF(RIGHT(VLOOKUP($A136,csapatok!$A:$NN,DW$320,FALSE),5)="Csere",VLOOKUP(LEFT(VLOOKUP($A136,csapatok!$A:$NN,DW$320,FALSE),LEN(VLOOKUP($A136,csapatok!$A:$NN,DW$320,FALSE))-6),'csapat-ranglista'!$A:$FP,DW$321,FALSE)/8,VLOOKUP(VLOOKUP($A136,csapatok!$A:$NN,DW$320,FALSE),'csapat-ranglista'!$A:$FP,DW$321,FALSE)/4),0)</f>
        <v>0</v>
      </c>
      <c r="DX136" s="223">
        <f>IFERROR(IF(RIGHT(VLOOKUP($A136,csapatok!$A:$NN,DX$320,FALSE),5)="Csere",VLOOKUP(LEFT(VLOOKUP($A136,csapatok!$A:$NN,DX$320,FALSE),LEN(VLOOKUP($A136,csapatok!$A:$NN,DX$320,FALSE))-6),'csapat-ranglista'!$A:$FP,DX$321,FALSE)/8,VLOOKUP(VLOOKUP($A136,csapatok!$A:$NN,DX$320,FALSE),'csapat-ranglista'!$A:$FP,DX$321,FALSE)/4),0)</f>
        <v>0</v>
      </c>
      <c r="DY136" s="223">
        <f>IFERROR(IF(RIGHT(VLOOKUP($A136,csapatok!$A:$NN,DY$320,FALSE),5)="Csere",VLOOKUP(LEFT(VLOOKUP($A136,csapatok!$A:$NN,DY$320,FALSE),LEN(VLOOKUP($A136,csapatok!$A:$NN,DY$320,FALSE))-6),'csapat-ranglista'!$A:$FP,DY$321,FALSE)/8,VLOOKUP(VLOOKUP($A136,csapatok!$A:$NN,DY$320,FALSE),'csapat-ranglista'!$A:$FP,DY$321,FALSE)/4),0)</f>
        <v>0</v>
      </c>
      <c r="DZ136" s="223">
        <f>IFERROR(IF(RIGHT(VLOOKUP($A136,csapatok!$A:$NN,DZ$320,FALSE),5)="Csere",VLOOKUP(LEFT(VLOOKUP($A136,csapatok!$A:$NN,DZ$320,FALSE),LEN(VLOOKUP($A136,csapatok!$A:$NN,DZ$320,FALSE))-6),'csapat-ranglista'!$A:$FP,DZ$321,FALSE)/8,VLOOKUP(VLOOKUP($A136,csapatok!$A:$NN,DZ$320,FALSE),'csapat-ranglista'!$A:$FP,DZ$321,FALSE)/4),0)</f>
        <v>0</v>
      </c>
      <c r="EA136" s="223">
        <f>IFERROR(IF(RIGHT(VLOOKUP($A136,csapatok!$A:$NN,EA$320,FALSE),5)="Csere",VLOOKUP(LEFT(VLOOKUP($A136,csapatok!$A:$NN,EA$320,FALSE),LEN(VLOOKUP($A136,csapatok!$A:$NN,EA$320,FALSE))-6),'csapat-ranglista'!$A:$FP,EA$321,FALSE)/8,VLOOKUP(VLOOKUP($A136,csapatok!$A:$NN,EA$320,FALSE),'csapat-ranglista'!$A:$FP,EA$321,FALSE)/4),0)</f>
        <v>0</v>
      </c>
      <c r="EB136" s="223">
        <f>IFERROR(IF(RIGHT(VLOOKUP($A136,csapatok!$A:$NN,EB$320,FALSE),5)="Csere",VLOOKUP(LEFT(VLOOKUP($A136,csapatok!$A:$NN,EB$320,FALSE),LEN(VLOOKUP($A136,csapatok!$A:$NN,EB$320,FALSE))-6),'csapat-ranglista'!$A:$FP,EB$321,FALSE)/8,VLOOKUP(VLOOKUP($A136,csapatok!$A:$NN,EB$320,FALSE),'csapat-ranglista'!$A:$FP,EB$321,FALSE)/4),0)</f>
        <v>0</v>
      </c>
      <c r="EC136" s="223">
        <f>IFERROR(IF(RIGHT(VLOOKUP($A136,csapatok!$A:$NN,EC$320,FALSE),5)="Csere",VLOOKUP(LEFT(VLOOKUP($A136,csapatok!$A:$NN,EC$320,FALSE),LEN(VLOOKUP($A136,csapatok!$A:$NN,EC$320,FALSE))-6),'csapat-ranglista'!$A:$FP,EC$321,FALSE)/8,VLOOKUP(VLOOKUP($A136,csapatok!$A:$NN,EC$320,FALSE),'csapat-ranglista'!$A:$FP,EC$321,FALSE)/4),0)</f>
        <v>0</v>
      </c>
      <c r="ED136" s="223">
        <f>IFERROR(IF(RIGHT(VLOOKUP($A136,csapatok!$A:$NN,ED$320,FALSE),5)="Csere",VLOOKUP(LEFT(VLOOKUP($A136,csapatok!$A:$NN,ED$320,FALSE),LEN(VLOOKUP($A136,csapatok!$A:$NN,ED$320,FALSE))-6),'csapat-ranglista'!$A:$FP,ED$321,FALSE)/8,VLOOKUP(VLOOKUP($A136,csapatok!$A:$NN,ED$320,FALSE),'csapat-ranglista'!$A:$FP,ED$321,FALSE)/4),0)</f>
        <v>0</v>
      </c>
      <c r="EE136" s="223">
        <f>IFERROR(IF(RIGHT(VLOOKUP($A136,csapatok!$A:$NN,EE$320,FALSE),5)="Csere",VLOOKUP(LEFT(VLOOKUP($A136,csapatok!$A:$NN,EE$320,FALSE),LEN(VLOOKUP($A136,csapatok!$A:$NN,EE$320,FALSE))-6),'csapat-ranglista'!$A:$FP,EE$321,FALSE)/8,VLOOKUP(VLOOKUP($A136,csapatok!$A:$NN,EE$320,FALSE),'csapat-ranglista'!$A:$FP,EE$321,FALSE)/4),0)</f>
        <v>0</v>
      </c>
      <c r="EF136" s="223">
        <f>IFERROR(IF(RIGHT(VLOOKUP($A136,csapatok!$A:$NN,EF$320,FALSE),5)="Csere",VLOOKUP(LEFT(VLOOKUP($A136,csapatok!$A:$NN,EF$320,FALSE),LEN(VLOOKUP($A136,csapatok!$A:$NN,EF$320,FALSE))-6),'csapat-ranglista'!$A:$FP,EF$321,FALSE)/8,VLOOKUP(VLOOKUP($A136,csapatok!$A:$NN,EF$320,FALSE),'csapat-ranglista'!$A:$FP,EF$321,FALSE)/4),0)</f>
        <v>9.1794612433527405</v>
      </c>
      <c r="EG136" s="223">
        <f>IFERROR(IF(RIGHT(VLOOKUP($A136,csapatok!$A:$NN,EG$320,FALSE),5)="Csere",VLOOKUP(LEFT(VLOOKUP($A136,csapatok!$A:$NN,EG$320,FALSE),LEN(VLOOKUP($A136,csapatok!$A:$NN,EG$320,FALSE))-6),'csapat-ranglista'!$A:$FP,EG$321,FALSE)/8,VLOOKUP(VLOOKUP($A136,csapatok!$A:$NN,EG$320,FALSE),'csapat-ranglista'!$A:$FP,EG$321,FALSE)/4),0)</f>
        <v>0</v>
      </c>
      <c r="EH136" s="223">
        <f>IFERROR(IF(RIGHT(VLOOKUP($A136,csapatok!$A:$NN,EH$320,FALSE),5)="Csere",VLOOKUP(LEFT(VLOOKUP($A136,csapatok!$A:$NN,EH$320,FALSE),LEN(VLOOKUP($A136,csapatok!$A:$NN,EH$320,FALSE))-6),'csapat-ranglista'!$A:$FP,EH$321,FALSE)/8,VLOOKUP(VLOOKUP($A136,csapatok!$A:$NN,EH$320,FALSE),'csapat-ranglista'!$A:$FP,EH$321,FALSE)/4),0)</f>
        <v>0</v>
      </c>
      <c r="EI136" s="223">
        <f>IFERROR(IF(RIGHT(VLOOKUP($A136,csapatok!$A:$NN,EI$320,FALSE),5)="Csere",VLOOKUP(LEFT(VLOOKUP($A136,csapatok!$A:$NN,EI$320,FALSE),LEN(VLOOKUP($A136,csapatok!$A:$NN,EI$320,FALSE))-6),'csapat-ranglista'!$A:$FP,EI$321,FALSE)/8,VLOOKUP(VLOOKUP($A136,csapatok!$A:$NN,EI$320,FALSE),'csapat-ranglista'!$A:$FP,EI$321,FALSE)/4),0)</f>
        <v>0</v>
      </c>
      <c r="EJ136" s="223">
        <f>IFERROR(IF(RIGHT(VLOOKUP($A136,csapatok!$A:$NN,EJ$320,FALSE),5)="Csere",VLOOKUP(LEFT(VLOOKUP($A136,csapatok!$A:$NN,EJ$320,FALSE),LEN(VLOOKUP($A136,csapatok!$A:$NN,EJ$320,FALSE))-6),'csapat-ranglista'!$A:$FP,EJ$321,FALSE)/8,VLOOKUP(VLOOKUP($A136,csapatok!$A:$NN,EJ$320,FALSE),'csapat-ranglista'!$A:$FP,EJ$321,FALSE)/4),0)</f>
        <v>0</v>
      </c>
      <c r="EK136" s="223">
        <f>IFERROR(IF(RIGHT(VLOOKUP($A136,csapatok!$A:$NN,EK$320,FALSE),5)="Csere",VLOOKUP(LEFT(VLOOKUP($A136,csapatok!$A:$NN,EK$320,FALSE),LEN(VLOOKUP($A136,csapatok!$A:$NN,EK$320,FALSE))-6),'csapat-ranglista'!$A:$FP,EK$321,FALSE)/8,VLOOKUP(VLOOKUP($A136,csapatok!$A:$NN,EK$320,FALSE),'csapat-ranglista'!$A:$FP,EK$321,FALSE)/4),0)</f>
        <v>0</v>
      </c>
      <c r="EL136" s="223">
        <f>IFERROR(IF(RIGHT(VLOOKUP($A136,csapatok!$A:$NN,EL$320,FALSE),5)="Csere",VLOOKUP(LEFT(VLOOKUP($A136,csapatok!$A:$NN,EL$320,FALSE),LEN(VLOOKUP($A136,csapatok!$A:$NN,EL$320,FALSE))-6),'csapat-ranglista'!$A:$FP,EL$321,FALSE)/8,VLOOKUP(VLOOKUP($A136,csapatok!$A:$NN,EL$320,FALSE),'csapat-ranglista'!$A:$FP,EL$321,FALSE)/4),0)</f>
        <v>0</v>
      </c>
      <c r="EM136" s="223">
        <f>IFERROR(IF(RIGHT(VLOOKUP($A136,csapatok!$A:$NN,EM$320,FALSE),5)="Csere",VLOOKUP(LEFT(VLOOKUP($A136,csapatok!$A:$NN,EM$320,FALSE),LEN(VLOOKUP($A136,csapatok!$A:$NN,EM$320,FALSE))-6),'csapat-ranglista'!$A:$FP,EM$321,FALSE)/8,VLOOKUP(VLOOKUP($A136,csapatok!$A:$NN,EM$320,FALSE),'csapat-ranglista'!$A:$FP,EM$321,FALSE)/4),0)</f>
        <v>0</v>
      </c>
      <c r="EN136" s="223">
        <f>IFERROR(IF(RIGHT(VLOOKUP($A136,csapatok!$A:$NN,EN$320,FALSE),5)="Csere",VLOOKUP(LEFT(VLOOKUP($A136,csapatok!$A:$NN,EN$320,FALSE),LEN(VLOOKUP($A136,csapatok!$A:$NN,EN$320,FALSE))-6),'csapat-ranglista'!$A:$FP,EN$321,FALSE)/8,VLOOKUP(VLOOKUP($A136,csapatok!$A:$NN,EN$320,FALSE),'csapat-ranglista'!$A:$FP,EN$321,FALSE)/4),0)</f>
        <v>0</v>
      </c>
      <c r="EO136" s="223">
        <f>IFERROR(IF(RIGHT(VLOOKUP($A136,csapatok!$A:$NN,EO$320,FALSE),5)="Csere",VLOOKUP(LEFT(VLOOKUP($A136,csapatok!$A:$NN,EO$320,FALSE),LEN(VLOOKUP($A136,csapatok!$A:$NN,EO$320,FALSE))-6),'csapat-ranglista'!$A:$FP,EO$321,FALSE)/8,VLOOKUP(VLOOKUP($A136,csapatok!$A:$NN,EO$320,FALSE),'csapat-ranglista'!$A:$FP,EO$321,FALSE)/4),0)</f>
        <v>0</v>
      </c>
      <c r="EP136" s="223">
        <f>IFERROR(IF(RIGHT(VLOOKUP($A136,csapatok!$A:$NN,EP$320,FALSE),5)="Csere",VLOOKUP(LEFT(VLOOKUP($A136,csapatok!$A:$NN,EP$320,FALSE),LEN(VLOOKUP($A136,csapatok!$A:$NN,EP$320,FALSE))-6),'csapat-ranglista'!$A:$FP,EP$321,FALSE)/8,VLOOKUP(VLOOKUP($A136,csapatok!$A:$NN,EP$320,FALSE),'csapat-ranglista'!$A:$FP,EP$321,FALSE)/4),0)</f>
        <v>0</v>
      </c>
      <c r="EQ136" s="223">
        <f>IFERROR(IF(RIGHT(VLOOKUP($A136,csapatok!$A:$NN,EQ$320,FALSE),5)="Csere",VLOOKUP(LEFT(VLOOKUP($A136,csapatok!$A:$NN,EQ$320,FALSE),LEN(VLOOKUP($A136,csapatok!$A:$NN,EQ$320,FALSE))-6),'csapat-ranglista'!$A:$FP,EQ$321,FALSE)/8,VLOOKUP(VLOOKUP($A136,csapatok!$A:$NN,EQ$320,FALSE),'csapat-ranglista'!$A:$FP,EQ$321,FALSE)/4),0)</f>
        <v>0</v>
      </c>
      <c r="ER136" s="223">
        <f>IFERROR(IF(RIGHT(VLOOKUP($A136,csapatok!$A:$NN,ER$320,FALSE),5)="Csere",VLOOKUP(LEFT(VLOOKUP($A136,csapatok!$A:$NN,ER$320,FALSE),LEN(VLOOKUP($A136,csapatok!$A:$NN,ER$320,FALSE))-6),'csapat-ranglista'!$A:$FP,ER$321,FALSE)/8,VLOOKUP(VLOOKUP($A136,csapatok!$A:$NN,ER$320,FALSE),'csapat-ranglista'!$A:$FP,ER$321,FALSE)/4),0)</f>
        <v>0</v>
      </c>
      <c r="ES136" s="223">
        <f>IFERROR(IF(RIGHT(VLOOKUP($A136,csapatok!$A:$NN,ES$320,FALSE),5)="Csere",VLOOKUP(LEFT(VLOOKUP($A136,csapatok!$A:$NN,ES$320,FALSE),LEN(VLOOKUP($A136,csapatok!$A:$NN,ES$320,FALSE))-6),'csapat-ranglista'!$A:$FP,ES$321,FALSE)/8,VLOOKUP(VLOOKUP($A136,csapatok!$A:$NN,ES$320,FALSE),'csapat-ranglista'!$A:$FP,ES$321,FALSE)/4),0)</f>
        <v>0</v>
      </c>
      <c r="ET136" s="223">
        <f>IFERROR(IF(RIGHT(VLOOKUP($A136,csapatok!$A:$NN,ET$320,FALSE),5)="Csere",VLOOKUP(LEFT(VLOOKUP($A136,csapatok!$A:$NN,ET$320,FALSE),LEN(VLOOKUP($A136,csapatok!$A:$NN,ET$320,FALSE))-6),'csapat-ranglista'!$A:$FP,ET$321,FALSE)/8,VLOOKUP(VLOOKUP($A136,csapatok!$A:$NN,ET$320,FALSE),'csapat-ranglista'!$A:$FP,ET$321,FALSE)/4),0)</f>
        <v>0</v>
      </c>
      <c r="EU136" s="223">
        <f>IFERROR(IF(RIGHT(VLOOKUP($A136,csapatok!$A:$NN,EU$320,FALSE),5)="Csere",VLOOKUP(LEFT(VLOOKUP($A136,csapatok!$A:$NN,EU$320,FALSE),LEN(VLOOKUP($A136,csapatok!$A:$NN,EU$320,FALSE))-6),'csapat-ranglista'!$A:$FP,EU$321,FALSE)/8,VLOOKUP(VLOOKUP($A136,csapatok!$A:$NN,EU$320,FALSE),'csapat-ranglista'!$A:$FP,EU$321,FALSE)/4),0)</f>
        <v>0</v>
      </c>
      <c r="EV136" s="223">
        <f>IFERROR(IF(RIGHT(VLOOKUP($A136,csapatok!$A:$NN,EV$320,FALSE),5)="Csere",VLOOKUP(LEFT(VLOOKUP($A136,csapatok!$A:$NN,EV$320,FALSE),LEN(VLOOKUP($A136,csapatok!$A:$NN,EV$320,FALSE))-6),'csapat-ranglista'!$A:$FP,EV$321,FALSE)/8,VLOOKUP(VLOOKUP($A136,csapatok!$A:$NN,EV$320,FALSE),'csapat-ranglista'!$A:$FP,EV$321,FALSE)/4),0)</f>
        <v>0</v>
      </c>
      <c r="EW136" s="223">
        <f>IFERROR(IF(RIGHT(VLOOKUP($A136,csapatok!$A:$NN,EW$320,FALSE),5)="Csere",VLOOKUP(LEFT(VLOOKUP($A136,csapatok!$A:$NN,EW$320,FALSE),LEN(VLOOKUP($A136,csapatok!$A:$NN,EW$320,FALSE))-6),'csapat-ranglista'!$A:$FP,EW$321,FALSE)/8,VLOOKUP(VLOOKUP($A136,csapatok!$A:$NN,EW$320,FALSE),'csapat-ranglista'!$A:$FP,EW$321,FALSE)/4),0)</f>
        <v>0</v>
      </c>
      <c r="EX136" s="223">
        <f>IFERROR(IF(RIGHT(VLOOKUP($A136,csapatok!$A:$NN,EX$320,FALSE),5)="Csere",VLOOKUP(LEFT(VLOOKUP($A136,csapatok!$A:$NN,EX$320,FALSE),LEN(VLOOKUP($A136,csapatok!$A:$NN,EX$320,FALSE))-6),'csapat-ranglista'!$A:$FP,EX$321,FALSE)/8,VLOOKUP(VLOOKUP($A136,csapatok!$A:$NN,EX$320,FALSE),'csapat-ranglista'!$A:$FP,EX$321,FALSE)/4),0)</f>
        <v>0</v>
      </c>
      <c r="EY136" s="223">
        <f>IFERROR(IF(RIGHT(VLOOKUP($A136,csapatok!$A:$NN,EY$320,FALSE),5)="Csere",VLOOKUP(LEFT(VLOOKUP($A136,csapatok!$A:$NN,EY$320,FALSE),LEN(VLOOKUP($A136,csapatok!$A:$NN,EY$320,FALSE))-6),'csapat-ranglista'!$A:$FP,EY$321,FALSE)/8,VLOOKUP(VLOOKUP($A136,csapatok!$A:$NN,EY$320,FALSE),'csapat-ranglista'!$A:$FP,EY$321,FALSE)/4),0)</f>
        <v>0</v>
      </c>
      <c r="EZ136" s="223">
        <f>IFERROR(IF(RIGHT(VLOOKUP($A136,csapatok!$A:$NN,EZ$320,FALSE),5)="Csere",VLOOKUP(LEFT(VLOOKUP($A136,csapatok!$A:$NN,EZ$320,FALSE),LEN(VLOOKUP($A136,csapatok!$A:$NN,EZ$320,FALSE))-6),'csapat-ranglista'!$A:$FP,EZ$321,FALSE)/8,VLOOKUP(VLOOKUP($A136,csapatok!$A:$NN,EZ$320,FALSE),'csapat-ranglista'!$A:$FP,EZ$321,FALSE)/4),0)</f>
        <v>0</v>
      </c>
      <c r="FA136" s="223">
        <f>IFERROR(IF(RIGHT(VLOOKUP($A136,csapatok!$A:$NN,FA$320,FALSE),5)="Csere",VLOOKUP(LEFT(VLOOKUP($A136,csapatok!$A:$NN,FA$320,FALSE),LEN(VLOOKUP($A136,csapatok!$A:$NN,FA$320,FALSE))-6),'csapat-ranglista'!$A:$FP,FA$321,FALSE)/8,VLOOKUP(VLOOKUP($A136,csapatok!$A:$NN,FA$320,FALSE),'csapat-ranglista'!$A:$FP,FA$321,FALSE)/4),0)</f>
        <v>0</v>
      </c>
      <c r="FB136" s="223">
        <f>IFERROR(IF(RIGHT(VLOOKUP($A136,csapatok!$A:$NN,FB$320,FALSE),5)="Csere",VLOOKUP(LEFT(VLOOKUP($A136,csapatok!$A:$NN,FB$320,FALSE),LEN(VLOOKUP($A136,csapatok!$A:$NN,FB$320,FALSE))-6),'csapat-ranglista'!$A:$FP,FB$321,FALSE)/8,VLOOKUP(VLOOKUP($A136,csapatok!$A:$NN,FB$320,FALSE),'csapat-ranglista'!$A:$FP,FB$321,FALSE)/4),0)</f>
        <v>0</v>
      </c>
      <c r="FC136" s="223">
        <f>IFERROR(IF(RIGHT(VLOOKUP($A136,csapatok!$A:$NN,FC$320,FALSE),5)="Csere",VLOOKUP(LEFT(VLOOKUP($A136,csapatok!$A:$NN,FC$320,FALSE),LEN(VLOOKUP($A136,csapatok!$A:$NN,FC$320,FALSE))-6),'csapat-ranglista'!$A:$FP,FC$321,FALSE)/8,VLOOKUP(VLOOKUP($A136,csapatok!$A:$NN,FC$320,FALSE),'csapat-ranglista'!$A:$FP,FC$321,FALSE)/4),0)</f>
        <v>0</v>
      </c>
      <c r="FD136" s="224">
        <f>versenyek!$QY$11*IFERROR(VLOOKUP(VLOOKUP($A136,versenyek!QX:QZ,3,FALSE),szabalyok!$A$16:$B$23,2,FALSE)/4,0)</f>
        <v>0</v>
      </c>
      <c r="FE136" s="224">
        <f>versenyek!$RB$11*IFERROR(VLOOKUP(VLOOKUP($A136,versenyek!RA:RC,3,FALSE),szabalyok!$A$16:$B$23,2,FALSE)/4,0)</f>
        <v>0</v>
      </c>
      <c r="FF136" s="223">
        <f>IFERROR(IF(RIGHT(VLOOKUP($A136,csapatok!$A:$NN,FF$320,FALSE),5)="Csere",VLOOKUP(LEFT(VLOOKUP($A136,csapatok!$A:$NN,FF$320,FALSE),LEN(VLOOKUP($A136,csapatok!$A:$NN,FF$320,FALSE))-6),'csapat-ranglista'!$A:$FP,FF$321,FALSE)/8,VLOOKUP(VLOOKUP($A136,csapatok!$A:$NN,FF$320,FALSE),'csapat-ranglista'!$A:$FP,FF$321,FALSE)/4),0)</f>
        <v>0</v>
      </c>
      <c r="FG136" s="223">
        <f>IFERROR(IF(RIGHT(VLOOKUP($A136,csapatok!$A:$NN,FG$320,FALSE),5)="Csere",VLOOKUP(LEFT(VLOOKUP($A136,csapatok!$A:$NN,FG$320,FALSE),LEN(VLOOKUP($A136,csapatok!$A:$NN,FG$320,FALSE))-6),'csapat-ranglista'!$A:$FP,FG$321,FALSE)/8,VLOOKUP(VLOOKUP($A136,csapatok!$A:$NN,FG$320,FALSE),'csapat-ranglista'!$A:$FP,FG$321,FALSE)/4),0)</f>
        <v>0</v>
      </c>
      <c r="FH136" s="223">
        <f>IFERROR(IF(RIGHT(VLOOKUP($A136,csapatok!$A:$NN,FH$320,FALSE),5)="Csere",VLOOKUP(LEFT(VLOOKUP($A136,csapatok!$A:$NN,FH$320,FALSE),LEN(VLOOKUP($A136,csapatok!$A:$NN,FH$320,FALSE))-6),'csapat-ranglista'!$A:$FP,FH$321,FALSE)/8,VLOOKUP(VLOOKUP($A136,csapatok!$A:$NN,FH$320,FALSE),'csapat-ranglista'!$A:$FP,FH$321,FALSE)/4),0)</f>
        <v>0</v>
      </c>
      <c r="FI136" s="223">
        <f>IFERROR(IF(RIGHT(VLOOKUP($A136,csapatok!$A:$NN,FI$320,FALSE),5)="Csere",VLOOKUP(LEFT(VLOOKUP($A136,csapatok!$A:$NN,FI$320,FALSE),LEN(VLOOKUP($A136,csapatok!$A:$NN,FI$320,FALSE))-6),'csapat-ranglista'!$A:$FP,FI$321,FALSE)/8,VLOOKUP(VLOOKUP($A136,csapatok!$A:$NN,FI$320,FALSE),'csapat-ranglista'!$A:$FP,FI$321,FALSE)/4),0)</f>
        <v>0</v>
      </c>
      <c r="FJ136" s="223">
        <f>IFERROR(IF(RIGHT(VLOOKUP($A136,csapatok!$A:$NN,FJ$320,FALSE),5)="Csere",VLOOKUP(LEFT(VLOOKUP($A136,csapatok!$A:$NN,FJ$320,FALSE),LEN(VLOOKUP($A136,csapatok!$A:$NN,FJ$320,FALSE))-6),'csapat-ranglista'!$A:$FP,FJ$321,FALSE)/8,VLOOKUP(VLOOKUP($A136,csapatok!$A:$NN,FJ$320,FALSE),'csapat-ranglista'!$A:$FP,FJ$321,FALSE)/4),0)</f>
        <v>0</v>
      </c>
      <c r="FK136" s="223">
        <f>IFERROR(IF(RIGHT(VLOOKUP($A136,csapatok!$A:$NN,FK$320,FALSE),5)="Csere",VLOOKUP(LEFT(VLOOKUP($A136,csapatok!$A:$NN,FK$320,FALSE),LEN(VLOOKUP($A136,csapatok!$A:$NN,FK$320,FALSE))-6),'csapat-ranglista'!$A:$FP,FK$321,FALSE)/8,VLOOKUP(VLOOKUP($A136,csapatok!$A:$NN,FK$320,FALSE),'csapat-ranglista'!$A:$FP,FK$321,FALSE)/4),0)</f>
        <v>0</v>
      </c>
      <c r="FL136" s="223">
        <f>IFERROR(IF(RIGHT(VLOOKUP($A136,csapatok!$A:$NN,FL$320,FALSE),5)="Csere",VLOOKUP(LEFT(VLOOKUP($A136,csapatok!$A:$NN,FL$320,FALSE),LEN(VLOOKUP($A136,csapatok!$A:$NN,FL$320,FALSE))-6),'csapat-ranglista'!$A:$FP,FL$321,FALSE)/8,VLOOKUP(VLOOKUP($A136,csapatok!$A:$NN,FL$320,FALSE),'csapat-ranglista'!$A:$FP,FL$321,FALSE)/4),0)</f>
        <v>0</v>
      </c>
      <c r="FM136" s="223">
        <f>IFERROR(IF(RIGHT(VLOOKUP($A136,csapatok!$A:$NN,FM$320,FALSE),5)="Csere",VLOOKUP(LEFT(VLOOKUP($A136,csapatok!$A:$NN,FM$320,FALSE),LEN(VLOOKUP($A136,csapatok!$A:$NN,FM$320,FALSE))-6),'csapat-ranglista'!$A:$FP,FM$321,FALSE)/8,VLOOKUP(VLOOKUP($A136,csapatok!$A:$NN,FM$320,FALSE),'csapat-ranglista'!$A:$FP,FM$321,FALSE)/4),0)</f>
        <v>0</v>
      </c>
      <c r="FN136" s="223">
        <f>IFERROR(IF(RIGHT(VLOOKUP($A136,csapatok!$A:$NN,FN$320,FALSE),5)="Csere",VLOOKUP(LEFT(VLOOKUP($A136,csapatok!$A:$NN,FN$320,FALSE),LEN(VLOOKUP($A136,csapatok!$A:$NN,FN$320,FALSE))-6),'csapat-ranglista'!$A:$FP,FN$321,FALSE)/8,VLOOKUP(VLOOKUP($A136,csapatok!$A:$NN,FN$320,FALSE),'csapat-ranglista'!$A:$FP,FN$321,FALSE)/4),0)</f>
        <v>0</v>
      </c>
      <c r="FO136" s="223">
        <f>IFERROR(IF(RIGHT(VLOOKUP($A136,csapatok!$A:$NN,FO$320,FALSE),5)="Csere",VLOOKUP(LEFT(VLOOKUP($A136,csapatok!$A:$NN,FO$320,FALSE),LEN(VLOOKUP($A136,csapatok!$A:$NN,FO$320,FALSE))-6),'csapat-ranglista'!$A:$FP,FO$321,FALSE)/8,VLOOKUP(VLOOKUP($A136,csapatok!$A:$NN,FO$320,FALSE),'csapat-ranglista'!$A:$FP,FO$321,FALSE)/4),0)</f>
        <v>0</v>
      </c>
      <c r="FP136" s="223">
        <f>IFERROR(IF(RIGHT(VLOOKUP($A136,csapatok!$A:$NN,FP$320,FALSE),5)="Csere",VLOOKUP(LEFT(VLOOKUP($A136,csapatok!$A:$NN,FP$320,FALSE),LEN(VLOOKUP($A136,csapatok!$A:$NN,FP$320,FALSE))-6),'csapat-ranglista'!$A:$FP,FP$321,FALSE)/8,VLOOKUP(VLOOKUP($A136,csapatok!$A:$NN,FP$320,FALSE),'csapat-ranglista'!$A:$FP,FP$321,FALSE)/4),0)</f>
        <v>0</v>
      </c>
      <c r="FQ136" s="223">
        <f>IFERROR(IF(RIGHT(VLOOKUP($A136,csapatok!$A:$NN,FQ$320,FALSE),5)="Csere",VLOOKUP(LEFT(VLOOKUP($A136,csapatok!$A:$NN,FQ$320,FALSE),LEN(VLOOKUP($A136,csapatok!$A:$NN,FQ$320,FALSE))-6),'csapat-ranglista'!$A:$FP,FQ$321,FALSE)/8,VLOOKUP(VLOOKUP($A136,csapatok!$A:$NN,FQ$320,FALSE),'csapat-ranglista'!$A:$FP,FQ$321,FALSE)/4),0)</f>
        <v>0</v>
      </c>
      <c r="FR136" s="223">
        <f>IFERROR(IF(RIGHT(VLOOKUP($A136,csapatok!$A:$NN,FR$320,FALSE),5)="Csere",VLOOKUP(LEFT(VLOOKUP($A136,csapatok!$A:$NN,FR$320,FALSE),LEN(VLOOKUP($A136,csapatok!$A:$NN,FR$320,FALSE))-6),'csapat-ranglista'!$A:$FP,FR$321,FALSE)/8,VLOOKUP(VLOOKUP($A136,csapatok!$A:$NN,FR$320,FALSE),'csapat-ranglista'!$A:$FP,FR$321,FALSE)/4),0)</f>
        <v>0</v>
      </c>
      <c r="FS136" s="223">
        <f>IFERROR(IF(RIGHT(VLOOKUP($A136,csapatok!$A:$NN,FS$320,FALSE),5)="Csere",VLOOKUP(LEFT(VLOOKUP($A136,csapatok!$A:$NN,FS$320,FALSE),LEN(VLOOKUP($A136,csapatok!$A:$NN,FS$320,FALSE))-6),'csapat-ranglista'!$A:$FP,FS$321,FALSE)/8,VLOOKUP(VLOOKUP($A136,csapatok!$A:$NN,FS$320,FALSE),'csapat-ranglista'!$A:$FP,FS$321,FALSE)/4),0)</f>
        <v>0</v>
      </c>
      <c r="FT136" s="223">
        <f>IFERROR(IF(RIGHT(VLOOKUP($A136,csapatok!$A:$NN,FT$320,FALSE),5)="Csere",VLOOKUP(LEFT(VLOOKUP($A136,csapatok!$A:$NN,FT$320,FALSE),LEN(VLOOKUP($A136,csapatok!$A:$NN,FT$320,FALSE))-6),'csapat-ranglista'!$A:$FP,FT$321,FALSE)/8,VLOOKUP(VLOOKUP($A136,csapatok!$A:$NN,FT$320,FALSE),'csapat-ranglista'!$A:$FP,FT$321,FALSE)/4),0)</f>
        <v>0</v>
      </c>
      <c r="FU136" s="223">
        <f>IFERROR(IF(RIGHT(VLOOKUP($A136,csapatok!$A:$NN,FU$320,FALSE),5)="Csere",VLOOKUP(LEFT(VLOOKUP($A136,csapatok!$A:$NN,FU$320,FALSE),LEN(VLOOKUP($A136,csapatok!$A:$NN,FU$320,FALSE))-6),'csapat-ranglista'!$A:$FP,FU$321,FALSE)/8,VLOOKUP(VLOOKUP($A136,csapatok!$A:$NN,FU$320,FALSE),'csapat-ranglista'!$A:$FP,FU$321,FALSE)/4),0)</f>
        <v>0</v>
      </c>
      <c r="FV136" s="223">
        <f>IFERROR(IF(RIGHT(VLOOKUP($A136,csapatok!$A:$NN,FV$320,FALSE),5)="Csere",VLOOKUP(LEFT(VLOOKUP($A136,csapatok!$A:$NN,FV$320,FALSE),LEN(VLOOKUP($A136,csapatok!$A:$NN,FV$320,FALSE))-6),'csapat-ranglista'!$A:$FP,FV$321,FALSE)/8,VLOOKUP(VLOOKUP($A136,csapatok!$A:$NN,FV$320,FALSE),'csapat-ranglista'!$A:$FP,FV$321,FALSE)/4),0)</f>
        <v>0</v>
      </c>
      <c r="FW136" s="223">
        <f>IFERROR(IF(RIGHT(VLOOKUP($A136,csapatok!$A:$NN,FW$320,FALSE),5)="Csere",VLOOKUP(LEFT(VLOOKUP($A136,csapatok!$A:$NN,FW$320,FALSE),LEN(VLOOKUP($A136,csapatok!$A:$NN,FW$320,FALSE))-6),'csapat-ranglista'!$A:$FP,FW$321,FALSE)/8,VLOOKUP(VLOOKUP($A136,csapatok!$A:$NN,FW$320,FALSE),'csapat-ranglista'!$A:$FP,FW$321,FALSE)/4),0)</f>
        <v>0</v>
      </c>
      <c r="FX136" s="223">
        <f>IFERROR(IF(RIGHT(VLOOKUP($A136,csapatok!$A:$NN,FX$320,FALSE),5)="Csere",VLOOKUP(LEFT(VLOOKUP($A136,csapatok!$A:$NN,FX$320,FALSE),LEN(VLOOKUP($A136,csapatok!$A:$NN,FX$320,FALSE))-6),'csapat-ranglista'!$A:$FP,FX$321,FALSE)/8,VLOOKUP(VLOOKUP($A136,csapatok!$A:$NN,FX$320,FALSE),'csapat-ranglista'!$A:$FP,FX$321,FALSE)/4),0)</f>
        <v>0</v>
      </c>
      <c r="FY136" s="223">
        <f>IFERROR(IF(RIGHT(VLOOKUP($A136,csapatok!$A:$NN,FY$320,FALSE),5)="Csere",VLOOKUP(LEFT(VLOOKUP($A136,csapatok!$A:$NN,FY$320,FALSE),LEN(VLOOKUP($A136,csapatok!$A:$NN,FY$320,FALSE))-6),'csapat-ranglista'!$A:$FP,FY$321,FALSE)/8,VLOOKUP(VLOOKUP($A136,csapatok!$A:$NN,FY$320,FALSE),'csapat-ranglista'!$A:$FP,FY$321,FALSE)/4),0)</f>
        <v>0</v>
      </c>
      <c r="FZ136" s="223">
        <f>IFERROR(IF(RIGHT(VLOOKUP($A136,csapatok!$A:$NN,FZ$320,FALSE),5)="Csere",VLOOKUP(LEFT(VLOOKUP($A136,csapatok!$A:$NN,FZ$320,FALSE),LEN(VLOOKUP($A136,csapatok!$A:$NN,FZ$320,FALSE))-6),'csapat-ranglista'!$A:$FP,FZ$321,FALSE)/8,VLOOKUP(VLOOKUP($A136,csapatok!$A:$NN,FZ$320,FALSE),'csapat-ranglista'!$A:$FP,FZ$321,FALSE)/4),0)</f>
        <v>0</v>
      </c>
      <c r="GA136" s="223">
        <f>IFERROR(IF(RIGHT(VLOOKUP($A136,csapatok!$A:$NN,GA$320,FALSE),5)="Csere",VLOOKUP(LEFT(VLOOKUP($A136,csapatok!$A:$NN,GA$320,FALSE),LEN(VLOOKUP($A136,csapatok!$A:$NN,GA$320,FALSE))-6),'csapat-ranglista'!$A:$FP,GA$321,FALSE)/8,VLOOKUP(VLOOKUP($A136,csapatok!$A:$NN,GA$320,FALSE),'csapat-ranglista'!$A:$FP,GA$321,FALSE)/4),0)</f>
        <v>0</v>
      </c>
      <c r="GB136" s="223">
        <f>IFERROR(IF(RIGHT(VLOOKUP($A136,csapatok!$A:$NN,GB$320,FALSE),5)="Csere",VLOOKUP(LEFT(VLOOKUP($A136,csapatok!$A:$NN,GB$320,FALSE),LEN(VLOOKUP($A136,csapatok!$A:$NN,GB$320,FALSE))-6),'csapat-ranglista'!$A:$FP,GB$321,FALSE)/8,VLOOKUP(VLOOKUP($A136,csapatok!$A:$NN,GB$320,FALSE),'csapat-ranglista'!$A:$FP,GB$321,FALSE)/4),0)</f>
        <v>0</v>
      </c>
      <c r="GC136" s="223">
        <f>IFERROR(IF(RIGHT(VLOOKUP($A136,csapatok!$A:$NN,GC$320,FALSE),5)="Csere",VLOOKUP(LEFT(VLOOKUP($A136,csapatok!$A:$NN,GC$320,FALSE),LEN(VLOOKUP($A136,csapatok!$A:$NN,GC$320,FALSE))-6),'csapat-ranglista'!$A:$FP,GC$321,FALSE)/8,VLOOKUP(VLOOKUP($A136,csapatok!$A:$NN,GC$320,FALSE),'csapat-ranglista'!$A:$FP,GC$321,FALSE)/4),0)</f>
        <v>0</v>
      </c>
      <c r="GD136" s="247">
        <f>SUM(EQ136:GC136)</f>
        <v>0</v>
      </c>
    </row>
    <row r="137" spans="1:186">
      <c r="A137" s="32" t="s">
        <v>807</v>
      </c>
      <c r="B137" s="131">
        <v>34279</v>
      </c>
      <c r="C137" s="131" t="str">
        <f>IF(B137=0,"",IF(B137&lt;$C$1,"felnőtt","ifi"))</f>
        <v>ifi</v>
      </c>
      <c r="D137" s="32" t="s">
        <v>101</v>
      </c>
      <c r="E137" s="45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223"/>
      <c r="AC137" s="223"/>
      <c r="AD137" s="223"/>
      <c r="AE137" s="223"/>
      <c r="AF137" s="223"/>
      <c r="AG137" s="223"/>
      <c r="AH137" s="223"/>
      <c r="AI137" s="223"/>
      <c r="AJ137" s="223">
        <f>IFERROR(IF(RIGHT(VLOOKUP($A137,csapatok!$A:$BL,AJ$320,FALSE),5)="Csere",VLOOKUP(LEFT(VLOOKUP($A137,csapatok!$A:$BL,AJ$320,FALSE),LEN(VLOOKUP($A137,csapatok!$A:$BL,AJ$320,FALSE))-6),'csapat-ranglista'!$A:$FP,AJ$321,FALSE)/8,VLOOKUP(VLOOKUP($A137,csapatok!$A:$BL,AJ$320,FALSE),'csapat-ranglista'!$A:$FP,AJ$321,FALSE)/2),0)</f>
        <v>0</v>
      </c>
      <c r="AK137" s="223">
        <f>IFERROR(IF(RIGHT(VLOOKUP($A137,csapatok!$A:$CN,AK$320,FALSE),5)="Csere",VLOOKUP(LEFT(VLOOKUP($A137,csapatok!$A:$CN,AK$320,FALSE),LEN(VLOOKUP($A137,csapatok!$A:$CN,AK$320,FALSE))-6),'csapat-ranglista'!$A:$FP,AK$321,FALSE)/8,VLOOKUP(VLOOKUP($A137,csapatok!$A:$CN,AK$320,FALSE),'csapat-ranglista'!$A:$FP,AK$321,FALSE)/4),0)</f>
        <v>0</v>
      </c>
      <c r="AL137" s="223">
        <f>IFERROR(IF(RIGHT(VLOOKUP($A137,csapatok!$A:$CN,AL$320,FALSE),5)="Csere",VLOOKUP(LEFT(VLOOKUP($A137,csapatok!$A:$CN,AL$320,FALSE),LEN(VLOOKUP($A137,csapatok!$A:$CN,AL$320,FALSE))-6),'csapat-ranglista'!$A:$FP,AL$321,FALSE)/8,VLOOKUP(VLOOKUP($A137,csapatok!$A:$CN,AL$320,FALSE),'csapat-ranglista'!$A:$FP,AL$321,FALSE)/4),0)</f>
        <v>0</v>
      </c>
      <c r="AM137" s="223">
        <f>IFERROR(IF(RIGHT(VLOOKUP($A137,csapatok!$A:$CN,AM$320,FALSE),5)="Csere",VLOOKUP(LEFT(VLOOKUP($A137,csapatok!$A:$CN,AM$320,FALSE),LEN(VLOOKUP($A137,csapatok!$A:$CN,AM$320,FALSE))-6),'csapat-ranglista'!$A:$FP,AM$321,FALSE)/8,VLOOKUP(VLOOKUP($A137,csapatok!$A:$CN,AM$320,FALSE),'csapat-ranglista'!$A:$FP,AM$321,FALSE)/4),0)</f>
        <v>0</v>
      </c>
      <c r="AN137" s="223">
        <f>IFERROR(IF(RIGHT(VLOOKUP($A137,csapatok!$A:$CN,AN$320,FALSE),5)="Csere",VLOOKUP(LEFT(VLOOKUP($A137,csapatok!$A:$CN,AN$320,FALSE),LEN(VLOOKUP($A137,csapatok!$A:$CN,AN$320,FALSE))-6),'csapat-ranglista'!$A:$FP,AN$321,FALSE)/8,VLOOKUP(VLOOKUP($A137,csapatok!$A:$CN,AN$320,FALSE),'csapat-ranglista'!$A:$FP,AN$321,FALSE)/4),0)</f>
        <v>0</v>
      </c>
      <c r="AO137" s="223">
        <f>IFERROR(IF(RIGHT(VLOOKUP($A137,csapatok!$A:$CN,AO$320,FALSE),5)="Csere",VLOOKUP(LEFT(VLOOKUP($A137,csapatok!$A:$CN,AO$320,FALSE),LEN(VLOOKUP($A137,csapatok!$A:$CN,AO$320,FALSE))-6),'csapat-ranglista'!$A:$FP,AO$321,FALSE)/8,VLOOKUP(VLOOKUP($A137,csapatok!$A:$CN,AO$320,FALSE),'csapat-ranglista'!$A:$FP,AO$321,FALSE)/4),0)</f>
        <v>0</v>
      </c>
      <c r="AP137" s="223">
        <f>IFERROR(IF(RIGHT(VLOOKUP($A137,csapatok!$A:$CN,AP$320,FALSE),5)="Csere",VLOOKUP(LEFT(VLOOKUP($A137,csapatok!$A:$CN,AP$320,FALSE),LEN(VLOOKUP($A137,csapatok!$A:$CN,AP$320,FALSE))-6),'csapat-ranglista'!$A:$FP,AP$321,FALSE)/8,VLOOKUP(VLOOKUP($A137,csapatok!$A:$CN,AP$320,FALSE),'csapat-ranglista'!$A:$FP,AP$321,FALSE)/4),0)</f>
        <v>0</v>
      </c>
      <c r="AQ137" s="223">
        <f>IFERROR(IF(RIGHT(VLOOKUP($A137,csapatok!$A:$CN,AQ$320,FALSE),5)="Csere",VLOOKUP(LEFT(VLOOKUP($A137,csapatok!$A:$CN,AQ$320,FALSE),LEN(VLOOKUP($A137,csapatok!$A:$CN,AQ$320,FALSE))-6),'csapat-ranglista'!$A:$FP,AQ$321,FALSE)/8,VLOOKUP(VLOOKUP($A137,csapatok!$A:$CN,AQ$320,FALSE),'csapat-ranglista'!$A:$FP,AQ$321,FALSE)/4),0)</f>
        <v>0</v>
      </c>
      <c r="AR137" s="223">
        <f>IFERROR(IF(RIGHT(VLOOKUP($A137,csapatok!$A:$CN,AR$320,FALSE),5)="Csere",VLOOKUP(LEFT(VLOOKUP($A137,csapatok!$A:$CN,AR$320,FALSE),LEN(VLOOKUP($A137,csapatok!$A:$CN,AR$320,FALSE))-6),'csapat-ranglista'!$A:$FP,AR$321,FALSE)/8,VLOOKUP(VLOOKUP($A137,csapatok!$A:$CN,AR$320,FALSE),'csapat-ranglista'!$A:$FP,AR$321,FALSE)/4),0)</f>
        <v>0</v>
      </c>
      <c r="AS137" s="223">
        <f>IFERROR(IF(RIGHT(VLOOKUP($A137,csapatok!$A:$CN,AS$320,FALSE),5)="Csere",VLOOKUP(LEFT(VLOOKUP($A137,csapatok!$A:$CN,AS$320,FALSE),LEN(VLOOKUP($A137,csapatok!$A:$CN,AS$320,FALSE))-6),'csapat-ranglista'!$A:$FP,AS$321,FALSE)/8,VLOOKUP(VLOOKUP($A137,csapatok!$A:$CN,AS$320,FALSE),'csapat-ranglista'!$A:$FP,AS$321,FALSE)/4),0)</f>
        <v>0</v>
      </c>
      <c r="AT137" s="223">
        <f>IFERROR(IF(RIGHT(VLOOKUP($A137,csapatok!$A:$CN,AT$320,FALSE),5)="Csere",VLOOKUP(LEFT(VLOOKUP($A137,csapatok!$A:$CN,AT$320,FALSE),LEN(VLOOKUP($A137,csapatok!$A:$CN,AT$320,FALSE))-6),'csapat-ranglista'!$A:$FP,AT$321,FALSE)/8,VLOOKUP(VLOOKUP($A137,csapatok!$A:$CN,AT$320,FALSE),'csapat-ranglista'!$A:$FP,AT$321,FALSE)/4),0)</f>
        <v>0</v>
      </c>
      <c r="AU137" s="223">
        <f>IFERROR(IF(RIGHT(VLOOKUP($A137,csapatok!$A:$CN,AU$320,FALSE),5)="Csere",VLOOKUP(LEFT(VLOOKUP($A137,csapatok!$A:$CN,AU$320,FALSE),LEN(VLOOKUP($A137,csapatok!$A:$CN,AU$320,FALSE))-6),'csapat-ranglista'!$A:$FP,AU$321,FALSE)/8,VLOOKUP(VLOOKUP($A137,csapatok!$A:$CN,AU$320,FALSE),'csapat-ranglista'!$A:$FP,AU$321,FALSE)/4),0)</f>
        <v>0</v>
      </c>
      <c r="AV137" s="223">
        <f>IFERROR(IF(RIGHT(VLOOKUP($A137,csapatok!$A:$CN,AV$320,FALSE),5)="Csere",VLOOKUP(LEFT(VLOOKUP($A137,csapatok!$A:$CN,AV$320,FALSE),LEN(VLOOKUP($A137,csapatok!$A:$CN,AV$320,FALSE))-6),'csapat-ranglista'!$A:$FP,AV$321,FALSE)/8,VLOOKUP(VLOOKUP($A137,csapatok!$A:$CN,AV$320,FALSE),'csapat-ranglista'!$A:$FP,AV$321,FALSE)/4),0)</f>
        <v>0</v>
      </c>
      <c r="AW137" s="223">
        <f>IFERROR(IF(RIGHT(VLOOKUP($A137,csapatok!$A:$CN,AW$320,FALSE),5)="Csere",VLOOKUP(LEFT(VLOOKUP($A137,csapatok!$A:$CN,AW$320,FALSE),LEN(VLOOKUP($A137,csapatok!$A:$CN,AW$320,FALSE))-6),'csapat-ranglista'!$A:$FP,AW$321,FALSE)/8,VLOOKUP(VLOOKUP($A137,csapatok!$A:$CN,AW$320,FALSE),'csapat-ranglista'!$A:$FP,AW$321,FALSE)/4),0)</f>
        <v>0</v>
      </c>
      <c r="AX137" s="223">
        <f>IFERROR(IF(RIGHT(VLOOKUP($A137,csapatok!$A:$CN,AX$320,FALSE),5)="Csere",VLOOKUP(LEFT(VLOOKUP($A137,csapatok!$A:$CN,AX$320,FALSE),LEN(VLOOKUP($A137,csapatok!$A:$CN,AX$320,FALSE))-6),'csapat-ranglista'!$A:$FP,AX$321,FALSE)/8,VLOOKUP(VLOOKUP($A137,csapatok!$A:$CN,AX$320,FALSE),'csapat-ranglista'!$A:$FP,AX$321,FALSE)/4),0)</f>
        <v>0</v>
      </c>
      <c r="AY137" s="223">
        <f>IFERROR(IF(RIGHT(VLOOKUP($A137,csapatok!$A:$NN,AY$320,FALSE),5)="Csere",VLOOKUP(LEFT(VLOOKUP($A137,csapatok!$A:$NN,AY$320,FALSE),LEN(VLOOKUP($A137,csapatok!$A:$NN,AY$320,FALSE))-6),'csapat-ranglista'!$A:$FP,AY$321,FALSE)/8,VLOOKUP(VLOOKUP($A137,csapatok!$A:$NN,AY$320,FALSE),'csapat-ranglista'!$A:$FP,AY$321,FALSE)/4),0)</f>
        <v>0</v>
      </c>
      <c r="AZ137" s="223">
        <f>IFERROR(IF(RIGHT(VLOOKUP($A137,csapatok!$A:$NN,AZ$320,FALSE),5)="Csere",VLOOKUP(LEFT(VLOOKUP($A137,csapatok!$A:$NN,AZ$320,FALSE),LEN(VLOOKUP($A137,csapatok!$A:$NN,AZ$320,FALSE))-6),'csapat-ranglista'!$A:$FP,AZ$321,FALSE)/8,VLOOKUP(VLOOKUP($A137,csapatok!$A:$NN,AZ$320,FALSE),'csapat-ranglista'!$A:$FP,AZ$321,FALSE)/4),0)</f>
        <v>0</v>
      </c>
      <c r="BA137" s="223">
        <f>IFERROR(IF(RIGHT(VLOOKUP($A137,csapatok!$A:$NN,BA$320,FALSE),5)="Csere",VLOOKUP(LEFT(VLOOKUP($A137,csapatok!$A:$NN,BA$320,FALSE),LEN(VLOOKUP($A137,csapatok!$A:$NN,BA$320,FALSE))-6),'csapat-ranglista'!$A:$FP,BA$321,FALSE)/8,VLOOKUP(VLOOKUP($A137,csapatok!$A:$NN,BA$320,FALSE),'csapat-ranglista'!$A:$FP,BA$321,FALSE)/4),0)</f>
        <v>0</v>
      </c>
      <c r="BB137" s="223">
        <f>IFERROR(IF(RIGHT(VLOOKUP($A137,csapatok!$A:$NN,BB$320,FALSE),5)="Csere",VLOOKUP(LEFT(VLOOKUP($A137,csapatok!$A:$NN,BB$320,FALSE),LEN(VLOOKUP($A137,csapatok!$A:$NN,BB$320,FALSE))-6),'csapat-ranglista'!$A:$FP,BB$321,FALSE)/8,VLOOKUP(VLOOKUP($A137,csapatok!$A:$NN,BB$320,FALSE),'csapat-ranglista'!$A:$FP,BB$321,FALSE)/4),0)</f>
        <v>0</v>
      </c>
      <c r="BC137" s="224">
        <f>versenyek!$ES$11*IFERROR(VLOOKUP(VLOOKUP($A137,versenyek!ER:ET,3,FALSE),szabalyok!$A$16:$B$23,2,FALSE)/4,0)</f>
        <v>0</v>
      </c>
      <c r="BD137" s="224">
        <f>versenyek!$EV$11*IFERROR(VLOOKUP(VLOOKUP($A137,versenyek!EU:EW,3,FALSE),szabalyok!$A$16:$B$23,2,FALSE)/4,0)</f>
        <v>0</v>
      </c>
      <c r="BE137" s="223">
        <f>IFERROR(IF(RIGHT(VLOOKUP($A137,csapatok!$A:$NN,BE$320,FALSE),5)="Csere",VLOOKUP(LEFT(VLOOKUP($A137,csapatok!$A:$NN,BE$320,FALSE),LEN(VLOOKUP($A137,csapatok!$A:$NN,BE$320,FALSE))-6),'csapat-ranglista'!$A:$FP,BE$321,FALSE)/8,VLOOKUP(VLOOKUP($A137,csapatok!$A:$NN,BE$320,FALSE),'csapat-ranglista'!$A:$FP,BE$321,FALSE)/4),0)</f>
        <v>0</v>
      </c>
      <c r="BF137" s="223">
        <f>IFERROR(IF(RIGHT(VLOOKUP($A137,csapatok!$A:$NN,BF$320,FALSE),5)="Csere",VLOOKUP(LEFT(VLOOKUP($A137,csapatok!$A:$NN,BF$320,FALSE),LEN(VLOOKUP($A137,csapatok!$A:$NN,BF$320,FALSE))-6),'csapat-ranglista'!$A:$FP,BF$321,FALSE)/8,VLOOKUP(VLOOKUP($A137,csapatok!$A:$NN,BF$320,FALSE),'csapat-ranglista'!$A:$FP,BF$321,FALSE)/4),0)</f>
        <v>0</v>
      </c>
      <c r="BG137" s="223">
        <f>IFERROR(IF(RIGHT(VLOOKUP($A137,csapatok!$A:$NN,BG$320,FALSE),5)="Csere",VLOOKUP(LEFT(VLOOKUP($A137,csapatok!$A:$NN,BG$320,FALSE),LEN(VLOOKUP($A137,csapatok!$A:$NN,BG$320,FALSE))-6),'csapat-ranglista'!$A:$FP,BG$321,FALSE)/8,VLOOKUP(VLOOKUP($A137,csapatok!$A:$NN,BG$320,FALSE),'csapat-ranglista'!$A:$FP,BG$321,FALSE)/4),0)</f>
        <v>0</v>
      </c>
      <c r="BH137" s="223">
        <f>IFERROR(IF(RIGHT(VLOOKUP($A137,csapatok!$A:$NN,BH$320,FALSE),5)="Csere",VLOOKUP(LEFT(VLOOKUP($A137,csapatok!$A:$NN,BH$320,FALSE),LEN(VLOOKUP($A137,csapatok!$A:$NN,BH$320,FALSE))-6),'csapat-ranglista'!$A:$FP,BH$321,FALSE)/8,VLOOKUP(VLOOKUP($A137,csapatok!$A:$NN,BH$320,FALSE),'csapat-ranglista'!$A:$FP,BH$321,FALSE)/4),0)</f>
        <v>0</v>
      </c>
      <c r="BI137" s="223">
        <f>IFERROR(IF(RIGHT(VLOOKUP($A137,csapatok!$A:$NN,BI$320,FALSE),5)="Csere",VLOOKUP(LEFT(VLOOKUP($A137,csapatok!$A:$NN,BI$320,FALSE),LEN(VLOOKUP($A137,csapatok!$A:$NN,BI$320,FALSE))-6),'csapat-ranglista'!$A:$FP,BI$321,FALSE)/8,VLOOKUP(VLOOKUP($A137,csapatok!$A:$NN,BI$320,FALSE),'csapat-ranglista'!$A:$FP,BI$321,FALSE)/4),0)</f>
        <v>0</v>
      </c>
      <c r="BJ137" s="223">
        <f>IFERROR(IF(RIGHT(VLOOKUP($A137,csapatok!$A:$NN,BJ$320,FALSE),5)="Csere",VLOOKUP(LEFT(VLOOKUP($A137,csapatok!$A:$NN,BJ$320,FALSE),LEN(VLOOKUP($A137,csapatok!$A:$NN,BJ$320,FALSE))-6),'csapat-ranglista'!$A:$FP,BJ$321,FALSE)/8,VLOOKUP(VLOOKUP($A137,csapatok!$A:$NN,BJ$320,FALSE),'csapat-ranglista'!$A:$FP,BJ$321,FALSE)/4),0)</f>
        <v>0</v>
      </c>
      <c r="BK137" s="223">
        <f>IFERROR(IF(RIGHT(VLOOKUP($A137,csapatok!$A:$NN,BK$320,FALSE),5)="Csere",VLOOKUP(LEFT(VLOOKUP($A137,csapatok!$A:$NN,BK$320,FALSE),LEN(VLOOKUP($A137,csapatok!$A:$NN,BK$320,FALSE))-6),'csapat-ranglista'!$A:$FP,BK$321,FALSE)/8,VLOOKUP(VLOOKUP($A137,csapatok!$A:$NN,BK$320,FALSE),'csapat-ranglista'!$A:$FP,BK$321,FALSE)/4),0)</f>
        <v>0</v>
      </c>
      <c r="BL137" s="223">
        <f>IFERROR(IF(RIGHT(VLOOKUP($A137,csapatok!$A:$NN,BL$320,FALSE),5)="Csere",VLOOKUP(LEFT(VLOOKUP($A137,csapatok!$A:$NN,BL$320,FALSE),LEN(VLOOKUP($A137,csapatok!$A:$NN,BL$320,FALSE))-6),'csapat-ranglista'!$A:$FP,BL$321,FALSE)/8,VLOOKUP(VLOOKUP($A137,csapatok!$A:$NN,BL$320,FALSE),'csapat-ranglista'!$A:$FP,BL$321,FALSE)/4),0)</f>
        <v>0</v>
      </c>
      <c r="BM137" s="223">
        <f>IFERROR(IF(RIGHT(VLOOKUP($A137,csapatok!$A:$NN,BM$320,FALSE),5)="Csere",VLOOKUP(LEFT(VLOOKUP($A137,csapatok!$A:$NN,BM$320,FALSE),LEN(VLOOKUP($A137,csapatok!$A:$NN,BM$320,FALSE))-6),'csapat-ranglista'!$A:$FP,BM$321,FALSE)/8,VLOOKUP(VLOOKUP($A137,csapatok!$A:$NN,BM$320,FALSE),'csapat-ranglista'!$A:$FP,BM$321,FALSE)/4),0)</f>
        <v>0</v>
      </c>
      <c r="BN137" s="223">
        <f>IFERROR(IF(RIGHT(VLOOKUP($A137,csapatok!$A:$NN,BN$320,FALSE),5)="Csere",VLOOKUP(LEFT(VLOOKUP($A137,csapatok!$A:$NN,BN$320,FALSE),LEN(VLOOKUP($A137,csapatok!$A:$NN,BN$320,FALSE))-6),'csapat-ranglista'!$A:$FP,BN$321,FALSE)/8,VLOOKUP(VLOOKUP($A137,csapatok!$A:$NN,BN$320,FALSE),'csapat-ranglista'!$A:$FP,BN$321,FALSE)/4),0)</f>
        <v>0</v>
      </c>
      <c r="BO137" s="223">
        <f>IFERROR(IF(RIGHT(VLOOKUP($A137,csapatok!$A:$NN,BO$320,FALSE),5)="Csere",VLOOKUP(LEFT(VLOOKUP($A137,csapatok!$A:$NN,BO$320,FALSE),LEN(VLOOKUP($A137,csapatok!$A:$NN,BO$320,FALSE))-6),'csapat-ranglista'!$A:$FP,BO$321,FALSE)/8,VLOOKUP(VLOOKUP($A137,csapatok!$A:$NN,BO$320,FALSE),'csapat-ranglista'!$A:$FP,BO$321,FALSE)/4),0)</f>
        <v>0</v>
      </c>
      <c r="BP137" s="223">
        <f>IFERROR(IF(RIGHT(VLOOKUP($A137,csapatok!$A:$NN,BP$320,FALSE),5)="Csere",VLOOKUP(LEFT(VLOOKUP($A137,csapatok!$A:$NN,BP$320,FALSE),LEN(VLOOKUP($A137,csapatok!$A:$NN,BP$320,FALSE))-6),'csapat-ranglista'!$A:$FP,BP$321,FALSE)/8,VLOOKUP(VLOOKUP($A137,csapatok!$A:$NN,BP$320,FALSE),'csapat-ranglista'!$A:$FP,BP$321,FALSE)/4),0)</f>
        <v>0</v>
      </c>
      <c r="BQ137" s="223">
        <f>IFERROR(IF(RIGHT(VLOOKUP($A137,csapatok!$A:$NN,BQ$320,FALSE),5)="Csere",VLOOKUP(LEFT(VLOOKUP($A137,csapatok!$A:$NN,BQ$320,FALSE),LEN(VLOOKUP($A137,csapatok!$A:$NN,BQ$320,FALSE))-6),'csapat-ranglista'!$A:$FP,BQ$321,FALSE)/8,VLOOKUP(VLOOKUP($A137,csapatok!$A:$NN,BQ$320,FALSE),'csapat-ranglista'!$A:$FP,BQ$321,FALSE)/4),0)</f>
        <v>0</v>
      </c>
      <c r="BR137" s="223">
        <f>IFERROR(IF(RIGHT(VLOOKUP($A137,csapatok!$A:$NN,BR$320,FALSE),5)="Csere",VLOOKUP(LEFT(VLOOKUP($A137,csapatok!$A:$NN,BR$320,FALSE),LEN(VLOOKUP($A137,csapatok!$A:$NN,BR$320,FALSE))-6),'csapat-ranglista'!$A:$FP,BR$321,FALSE)/8,VLOOKUP(VLOOKUP($A137,csapatok!$A:$NN,BR$320,FALSE),'csapat-ranglista'!$A:$FP,BR$321,FALSE)/4),0)</f>
        <v>0</v>
      </c>
      <c r="BS137" s="223">
        <f>IFERROR(IF(RIGHT(VLOOKUP($A137,csapatok!$A:$NN,BS$320,FALSE),5)="Csere",VLOOKUP(LEFT(VLOOKUP($A137,csapatok!$A:$NN,BS$320,FALSE),LEN(VLOOKUP($A137,csapatok!$A:$NN,BS$320,FALSE))-6),'csapat-ranglista'!$A:$FP,BS$321,FALSE)/8,VLOOKUP(VLOOKUP($A137,csapatok!$A:$NN,BS$320,FALSE),'csapat-ranglista'!$A:$FP,BS$321,FALSE)/4),0)</f>
        <v>0.90299759684348213</v>
      </c>
      <c r="BT137" s="223">
        <f>IFERROR(IF(RIGHT(VLOOKUP($A137,csapatok!$A:$NN,BT$320,FALSE),5)="Csere",VLOOKUP(LEFT(VLOOKUP($A137,csapatok!$A:$NN,BT$320,FALSE),LEN(VLOOKUP($A137,csapatok!$A:$NN,BT$320,FALSE))-6),'csapat-ranglista'!$A:$FP,BT$321,FALSE)/8,VLOOKUP(VLOOKUP($A137,csapatok!$A:$NN,BT$320,FALSE),'csapat-ranglista'!$A:$FP,BT$321,FALSE)/4),0)</f>
        <v>0</v>
      </c>
      <c r="BU137" s="223">
        <f>IFERROR(IF(RIGHT(VLOOKUP($A137,csapatok!$A:$NN,BU$320,FALSE),5)="Csere",VLOOKUP(LEFT(VLOOKUP($A137,csapatok!$A:$NN,BU$320,FALSE),LEN(VLOOKUP($A137,csapatok!$A:$NN,BU$320,FALSE))-6),'csapat-ranglista'!$A:$FP,BU$321,FALSE)/8,VLOOKUP(VLOOKUP($A137,csapatok!$A:$NN,BU$320,FALSE),'csapat-ranglista'!$A:$FP,BU$321,FALSE)/4),0)</f>
        <v>0</v>
      </c>
      <c r="BV137" s="223">
        <f>IFERROR(IF(RIGHT(VLOOKUP($A137,csapatok!$A:$NN,BV$320,FALSE),5)="Csere",VLOOKUP(LEFT(VLOOKUP($A137,csapatok!$A:$NN,BV$320,FALSE),LEN(VLOOKUP($A137,csapatok!$A:$NN,BV$320,FALSE))-6),'csapat-ranglista'!$A:$FP,BV$321,FALSE)/8,VLOOKUP(VLOOKUP($A137,csapatok!$A:$NN,BV$320,FALSE),'csapat-ranglista'!$A:$FP,BV$321,FALSE)/4),0)</f>
        <v>0</v>
      </c>
      <c r="BW137" s="223">
        <f>IFERROR(IF(RIGHT(VLOOKUP($A137,csapatok!$A:$NN,BW$320,FALSE),5)="Csere",VLOOKUP(LEFT(VLOOKUP($A137,csapatok!$A:$NN,BW$320,FALSE),LEN(VLOOKUP($A137,csapatok!$A:$NN,BW$320,FALSE))-6),'csapat-ranglista'!$A:$FP,BW$321,FALSE)/8,VLOOKUP(VLOOKUP($A137,csapatok!$A:$NN,BW$320,FALSE),'csapat-ranglista'!$A:$FP,BW$321,FALSE)/4),0)</f>
        <v>0</v>
      </c>
      <c r="BX137" s="223">
        <f>IFERROR(IF(RIGHT(VLOOKUP($A137,csapatok!$A:$NN,BX$320,FALSE),5)="Csere",VLOOKUP(LEFT(VLOOKUP($A137,csapatok!$A:$NN,BX$320,FALSE),LEN(VLOOKUP($A137,csapatok!$A:$NN,BX$320,FALSE))-6),'csapat-ranglista'!$A:$FP,BX$321,FALSE)/8,VLOOKUP(VLOOKUP($A137,csapatok!$A:$NN,BX$320,FALSE),'csapat-ranglista'!$A:$FP,BX$321,FALSE)/4),0)</f>
        <v>0</v>
      </c>
      <c r="BY137" s="223">
        <f>IFERROR(IF(RIGHT(VLOOKUP($A137,csapatok!$A:$NN,BY$320,FALSE),5)="Csere",VLOOKUP(LEFT(VLOOKUP($A137,csapatok!$A:$NN,BY$320,FALSE),LEN(VLOOKUP($A137,csapatok!$A:$NN,BY$320,FALSE))-6),'csapat-ranglista'!$A:$FP,BY$321,FALSE)/8,VLOOKUP(VLOOKUP($A137,csapatok!$A:$NN,BY$320,FALSE),'csapat-ranglista'!$A:$FP,BY$321,FALSE)/4),0)</f>
        <v>2.3623329356891691</v>
      </c>
      <c r="BZ137" s="223">
        <f>IFERROR(IF(RIGHT(VLOOKUP($A137,csapatok!$A:$NN,BZ$320,FALSE),5)="Csere",VLOOKUP(LEFT(VLOOKUP($A137,csapatok!$A:$NN,BZ$320,FALSE),LEN(VLOOKUP($A137,csapatok!$A:$NN,BZ$320,FALSE))-6),'csapat-ranglista'!$A:$FP,BZ$321,FALSE)/8,VLOOKUP(VLOOKUP($A137,csapatok!$A:$NN,BZ$320,FALSE),'csapat-ranglista'!$A:$FP,BZ$321,FALSE)/4),0)</f>
        <v>0</v>
      </c>
      <c r="CA137" s="223">
        <f>IFERROR(IF(RIGHT(VLOOKUP($A137,csapatok!$A:$NN,CA$320,FALSE),5)="Csere",VLOOKUP(LEFT(VLOOKUP($A137,csapatok!$A:$NN,CA$320,FALSE),LEN(VLOOKUP($A137,csapatok!$A:$NN,CA$320,FALSE))-6),'csapat-ranglista'!$A:$FP,CA$321,FALSE)/8,VLOOKUP(VLOOKUP($A137,csapatok!$A:$NN,CA$320,FALSE),'csapat-ranglista'!$A:$FP,CA$321,FALSE)/4),0)</f>
        <v>8.4880634899965965</v>
      </c>
      <c r="CB137" s="223">
        <f>IFERROR(IF(RIGHT(VLOOKUP($A137,csapatok!$A:$NN,CB$320,FALSE),5)="Csere",VLOOKUP(LEFT(VLOOKUP($A137,csapatok!$A:$NN,CB$320,FALSE),LEN(VLOOKUP($A137,csapatok!$A:$NN,CB$320,FALSE))-6),'csapat-ranglista'!$A:$FP,CB$321,FALSE)/8,VLOOKUP(VLOOKUP($A137,csapatok!$A:$NN,CB$320,FALSE),'csapat-ranglista'!$A:$FP,CB$321,FALSE)/4),0)</f>
        <v>0</v>
      </c>
      <c r="CC137" s="223">
        <f>IFERROR(IF(RIGHT(VLOOKUP($A137,csapatok!$A:$NN,CC$320,FALSE),5)="Csere",VLOOKUP(LEFT(VLOOKUP($A137,csapatok!$A:$NN,CC$320,FALSE),LEN(VLOOKUP($A137,csapatok!$A:$NN,CC$320,FALSE))-6),'csapat-ranglista'!$A:$FP,CC$321,FALSE)/8,VLOOKUP(VLOOKUP($A137,csapatok!$A:$NN,CC$320,FALSE),'csapat-ranglista'!$A:$FP,CC$321,FALSE)/4),0)</f>
        <v>0</v>
      </c>
      <c r="CD137" s="223">
        <f>IFERROR(IF(RIGHT(VLOOKUP($A137,csapatok!$A:$NN,CD$320,FALSE),5)="Csere",VLOOKUP(LEFT(VLOOKUP($A137,csapatok!$A:$NN,CD$320,FALSE),LEN(VLOOKUP($A137,csapatok!$A:$NN,CD$320,FALSE))-6),'csapat-ranglista'!$A:$FP,CD$321,FALSE)/8,VLOOKUP(VLOOKUP($A137,csapatok!$A:$NN,CD$320,FALSE),'csapat-ranglista'!$A:$FP,CD$321,FALSE)/4),0)</f>
        <v>0</v>
      </c>
      <c r="CE137" s="223">
        <f>IFERROR(IF(RIGHT(VLOOKUP($A137,csapatok!$A:$NN,CE$320,FALSE),5)="Csere",VLOOKUP(LEFT(VLOOKUP($A137,csapatok!$A:$NN,CE$320,FALSE),LEN(VLOOKUP($A137,csapatok!$A:$NN,CE$320,FALSE))-6),'csapat-ranglista'!$A:$FP,CE$321,FALSE)/8,VLOOKUP(VLOOKUP($A137,csapatok!$A:$NN,CE$320,FALSE),'csapat-ranglista'!$A:$FP,CE$321,FALSE)/4),0)</f>
        <v>7.9419063653929083</v>
      </c>
      <c r="CF137" s="223">
        <f>IFERROR(IF(RIGHT(VLOOKUP($A137,csapatok!$A:$NN,CF$320,FALSE),5)="Csere",VLOOKUP(LEFT(VLOOKUP($A137,csapatok!$A:$NN,CF$320,FALSE),LEN(VLOOKUP($A137,csapatok!$A:$NN,CF$320,FALSE))-6),'csapat-ranglista'!$A:$FP,CF$321,FALSE)/8,VLOOKUP(VLOOKUP($A137,csapatok!$A:$NN,CF$320,FALSE),'csapat-ranglista'!$A:$FP,CF$321,FALSE)/4),0)</f>
        <v>0</v>
      </c>
      <c r="CG137" s="223">
        <f>IFERROR(IF(RIGHT(VLOOKUP($A137,csapatok!$A:$NN,CG$320,FALSE),5)="Csere",VLOOKUP(LEFT(VLOOKUP($A137,csapatok!$A:$NN,CG$320,FALSE),LEN(VLOOKUP($A137,csapatok!$A:$NN,CG$320,FALSE))-6),'csapat-ranglista'!$A:$FP,CG$321,FALSE)/8,VLOOKUP(VLOOKUP($A137,csapatok!$A:$NN,CG$320,FALSE),'csapat-ranglista'!$A:$FP,CG$321,FALSE)/4),0)</f>
        <v>0</v>
      </c>
      <c r="CH137" s="223">
        <f>IFERROR(IF(RIGHT(VLOOKUP($A137,csapatok!$A:$NN,CH$320,FALSE),5)="Csere",VLOOKUP(LEFT(VLOOKUP($A137,csapatok!$A:$NN,CH$320,FALSE),LEN(VLOOKUP($A137,csapatok!$A:$NN,CH$320,FALSE))-6),'csapat-ranglista'!$A:$FP,CH$321,FALSE)/8,VLOOKUP(VLOOKUP($A137,csapatok!$A:$NN,CH$320,FALSE),'csapat-ranglista'!$A:$FP,CH$321,FALSE)/4),0)</f>
        <v>0</v>
      </c>
      <c r="CI137" s="223">
        <f>IFERROR(IF(RIGHT(VLOOKUP($A137,csapatok!$A:$NN,CI$320,FALSE),5)="Csere",VLOOKUP(LEFT(VLOOKUP($A137,csapatok!$A:$NN,CI$320,FALSE),LEN(VLOOKUP($A137,csapatok!$A:$NN,CI$320,FALSE))-6),'csapat-ranglista'!$A:$FP,CI$321,FALSE)/8,VLOOKUP(VLOOKUP($A137,csapatok!$A:$NN,CI$320,FALSE),'csapat-ranglista'!$A:$FP,CI$321,FALSE)/4),0)</f>
        <v>0</v>
      </c>
      <c r="CJ137" s="224">
        <f>versenyek!$IQ$11*IFERROR(VLOOKUP(VLOOKUP($A137,versenyek!IP:IR,3,FALSE),szabalyok!$A$16:$B$23,2,FALSE)/4,0)</f>
        <v>0</v>
      </c>
      <c r="CK137" s="224">
        <f>versenyek!$IT$11*IFERROR(VLOOKUP(VLOOKUP($A137,versenyek!IS:IU,3,FALSE),szabalyok!$A$16:$B$23,2,FALSE)/4,0)</f>
        <v>0</v>
      </c>
      <c r="CL137" s="223">
        <f>IFERROR(IF(RIGHT(VLOOKUP($A137,csapatok!$A:$NN,CL$320,FALSE),5)="Csere",VLOOKUP(LEFT(VLOOKUP($A137,csapatok!$A:$NN,CL$320,FALSE),LEN(VLOOKUP($A137,csapatok!$A:$NN,CL$320,FALSE))-6),'csapat-ranglista'!$A:$FP,CL$321,FALSE)/8,VLOOKUP(VLOOKUP($A137,csapatok!$A:$NN,CL$320,FALSE),'csapat-ranglista'!$A:$FP,CL$321,FALSE)/4),0)</f>
        <v>0</v>
      </c>
      <c r="CM137" s="223">
        <f>IFERROR(IF(RIGHT(VLOOKUP($A137,csapatok!$A:$NN,CM$320,FALSE),5)="Csere",VLOOKUP(LEFT(VLOOKUP($A137,csapatok!$A:$NN,CM$320,FALSE),LEN(VLOOKUP($A137,csapatok!$A:$NN,CM$320,FALSE))-6),'csapat-ranglista'!$A:$FP,CM$321,FALSE)/8,VLOOKUP(VLOOKUP($A137,csapatok!$A:$NN,CM$320,FALSE),'csapat-ranglista'!$A:$FP,CM$321,FALSE)/4),0)</f>
        <v>0</v>
      </c>
      <c r="CN137" s="223">
        <f>IFERROR(IF(RIGHT(VLOOKUP($A137,csapatok!$A:$NN,CN$320,FALSE),5)="Csere",VLOOKUP(LEFT(VLOOKUP($A137,csapatok!$A:$NN,CN$320,FALSE),LEN(VLOOKUP($A137,csapatok!$A:$NN,CN$320,FALSE))-6),'csapat-ranglista'!$A:$FP,CN$321,FALSE)/8,VLOOKUP(VLOOKUP($A137,csapatok!$A:$NN,CN$320,FALSE),'csapat-ranglista'!$A:$FP,CN$321,FALSE)/4),0)</f>
        <v>1.0408359702886685</v>
      </c>
      <c r="CO137" s="223">
        <f>IFERROR(IF(RIGHT(VLOOKUP($A137,csapatok!$A:$NN,CO$320,FALSE),5)="Csere",VLOOKUP(LEFT(VLOOKUP($A137,csapatok!$A:$NN,CO$320,FALSE),LEN(VLOOKUP($A137,csapatok!$A:$NN,CO$320,FALSE))-6),'csapat-ranglista'!$A:$FP,CO$321,FALSE)/8,VLOOKUP(VLOOKUP($A137,csapatok!$A:$NN,CO$320,FALSE),'csapat-ranglista'!$A:$FP,CO$321,FALSE)/4),0)</f>
        <v>0</v>
      </c>
      <c r="CP137" s="223">
        <f>IFERROR(IF(RIGHT(VLOOKUP($A137,csapatok!$A:$NN,CP$320,FALSE),5)="Csere",VLOOKUP(LEFT(VLOOKUP($A137,csapatok!$A:$NN,CP$320,FALSE),LEN(VLOOKUP($A137,csapatok!$A:$NN,CP$320,FALSE))-6),'csapat-ranglista'!$A:$FP,CP$321,FALSE)/8,VLOOKUP(VLOOKUP($A137,csapatok!$A:$NN,CP$320,FALSE),'csapat-ranglista'!$A:$FP,CP$321,FALSE)/4),0)</f>
        <v>0</v>
      </c>
      <c r="CQ137" s="223">
        <f>IFERROR(IF(RIGHT(VLOOKUP($A137,csapatok!$A:$NN,CQ$320,FALSE),5)="Csere",VLOOKUP(LEFT(VLOOKUP($A137,csapatok!$A:$NN,CQ$320,FALSE),LEN(VLOOKUP($A137,csapatok!$A:$NN,CQ$320,FALSE))-6),'csapat-ranglista'!$A:$FP,CQ$321,FALSE)/8,VLOOKUP(VLOOKUP($A137,csapatok!$A:$NN,CQ$320,FALSE),'csapat-ranglista'!$A:$FP,CQ$321,FALSE)/4),0)</f>
        <v>0</v>
      </c>
      <c r="CR137" s="223">
        <f>IFERROR(IF(RIGHT(VLOOKUP($A137,csapatok!$A:$NN,CR$320,FALSE),5)="Csere",VLOOKUP(LEFT(VLOOKUP($A137,csapatok!$A:$NN,CR$320,FALSE),LEN(VLOOKUP($A137,csapatok!$A:$NN,CR$320,FALSE))-6),'csapat-ranglista'!$A:$FP,CR$321,FALSE)/8,VLOOKUP(VLOOKUP($A137,csapatok!$A:$NN,CR$320,FALSE),'csapat-ranglista'!$A:$FP,CR$321,FALSE)/4),0)</f>
        <v>0</v>
      </c>
      <c r="CS137" s="223">
        <f>IFERROR(IF(RIGHT(VLOOKUP($A137,csapatok!$A:$NN,CS$320,FALSE),5)="Csere",VLOOKUP(LEFT(VLOOKUP($A137,csapatok!$A:$NN,CS$320,FALSE),LEN(VLOOKUP($A137,csapatok!$A:$NN,CS$320,FALSE))-6),'csapat-ranglista'!$A:$FP,CS$321,FALSE)/8,VLOOKUP(VLOOKUP($A137,csapatok!$A:$NN,CS$320,FALSE),'csapat-ranglista'!$A:$FP,CS$321,FALSE)/4),0)</f>
        <v>0</v>
      </c>
      <c r="CT137" s="223">
        <f>IFERROR(IF(RIGHT(VLOOKUP($A137,csapatok!$A:$NN,CT$320,FALSE),5)="Csere",VLOOKUP(LEFT(VLOOKUP($A137,csapatok!$A:$NN,CT$320,FALSE),LEN(VLOOKUP($A137,csapatok!$A:$NN,CT$320,FALSE))-6),'csapat-ranglista'!$A:$FP,CT$321,FALSE)/8,VLOOKUP(VLOOKUP($A137,csapatok!$A:$NN,CT$320,FALSE),'csapat-ranglista'!$A:$FP,CT$321,FALSE)/4),0)</f>
        <v>0</v>
      </c>
      <c r="CU137" s="223">
        <f>IFERROR(IF(RIGHT(VLOOKUP($A137,csapatok!$A:$NN,CU$320,FALSE),5)="Csere",VLOOKUP(LEFT(VLOOKUP($A137,csapatok!$A:$NN,CU$320,FALSE),LEN(VLOOKUP($A137,csapatok!$A:$NN,CU$320,FALSE))-6),'csapat-ranglista'!$A:$FP,CU$321,FALSE)/8,VLOOKUP(VLOOKUP($A137,csapatok!$A:$NN,CU$320,FALSE),'csapat-ranglista'!$A:$FP,CU$321,FALSE)/4),0)</f>
        <v>0</v>
      </c>
      <c r="CV137" s="223">
        <f>IFERROR(IF(RIGHT(VLOOKUP($A137,csapatok!$A:$NN,CV$320,FALSE),5)="Csere",VLOOKUP(LEFT(VLOOKUP($A137,csapatok!$A:$NN,CV$320,FALSE),LEN(VLOOKUP($A137,csapatok!$A:$NN,CV$320,FALSE))-6),'csapat-ranglista'!$A:$FP,CV$321,FALSE)/8,VLOOKUP(VLOOKUP($A137,csapatok!$A:$NN,CV$320,FALSE),'csapat-ranglista'!$A:$FP,CV$321,FALSE)/4),0)</f>
        <v>0</v>
      </c>
      <c r="CW137" s="223">
        <f>IFERROR(IF(RIGHT(VLOOKUP($A137,csapatok!$A:$NN,CW$320,FALSE),5)="Csere",VLOOKUP(LEFT(VLOOKUP($A137,csapatok!$A:$NN,CW$320,FALSE),LEN(VLOOKUP($A137,csapatok!$A:$NN,CW$320,FALSE))-6),'csapat-ranglista'!$A:$FP,CW$321,FALSE)/8,VLOOKUP(VLOOKUP($A137,csapatok!$A:$NN,CW$320,FALSE),'csapat-ranglista'!$A:$FP,CW$321,FALSE)/4),0)</f>
        <v>0</v>
      </c>
      <c r="CX137" s="223">
        <f>IFERROR(IF(RIGHT(VLOOKUP($A137,csapatok!$A:$NN,CX$320,FALSE),5)="Csere",VLOOKUP(LEFT(VLOOKUP($A137,csapatok!$A:$NN,CX$320,FALSE),LEN(VLOOKUP($A137,csapatok!$A:$NN,CX$320,FALSE))-6),'csapat-ranglista'!$A:$FP,CX$321,FALSE)/8,VLOOKUP(VLOOKUP($A137,csapatok!$A:$NN,CX$320,FALSE),'csapat-ranglista'!$A:$FP,CX$321,FALSE)/4),0)</f>
        <v>0</v>
      </c>
      <c r="CY137" s="223">
        <f>IFERROR(IF(RIGHT(VLOOKUP($A137,csapatok!$A:$NN,CY$320,FALSE),5)="Csere",VLOOKUP(LEFT(VLOOKUP($A137,csapatok!$A:$NN,CY$320,FALSE),LEN(VLOOKUP($A137,csapatok!$A:$NN,CY$320,FALSE))-6),'csapat-ranglista'!$A:$FP,CY$321,FALSE)/8,VLOOKUP(VLOOKUP($A137,csapatok!$A:$NN,CY$320,FALSE),'csapat-ranglista'!$A:$FP,CY$321,FALSE)/4),0)</f>
        <v>0</v>
      </c>
      <c r="CZ137" s="223">
        <f>IFERROR(IF(RIGHT(VLOOKUP($A137,csapatok!$A:$NN,CZ$320,FALSE),5)="Csere",VLOOKUP(LEFT(VLOOKUP($A137,csapatok!$A:$NN,CZ$320,FALSE),LEN(VLOOKUP($A137,csapatok!$A:$NN,CZ$320,FALSE))-6),'csapat-ranglista'!$A:$FP,CZ$321,FALSE)/8,VLOOKUP(VLOOKUP($A137,csapatok!$A:$NN,CZ$320,FALSE),'csapat-ranglista'!$A:$FP,CZ$321,FALSE)/4),0)</f>
        <v>0</v>
      </c>
      <c r="DA137" s="223">
        <f>IFERROR(IF(RIGHT(VLOOKUP($A137,csapatok!$A:$NN,DA$320,FALSE),5)="Csere",VLOOKUP(LEFT(VLOOKUP($A137,csapatok!$A:$NN,DA$320,FALSE),LEN(VLOOKUP($A137,csapatok!$A:$NN,DA$320,FALSE))-6),'csapat-ranglista'!$A:$FP,DA$321,FALSE)/8,VLOOKUP(VLOOKUP($A137,csapatok!$A:$NN,DA$320,FALSE),'csapat-ranglista'!$A:$FP,DA$321,FALSE)/4),0)</f>
        <v>0</v>
      </c>
      <c r="DB137" s="223">
        <f>IFERROR(IF(RIGHT(VLOOKUP($A137,csapatok!$A:$NN,DB$320,FALSE),5)="Csere",VLOOKUP(LEFT(VLOOKUP($A137,csapatok!$A:$NN,DB$320,FALSE),LEN(VLOOKUP($A137,csapatok!$A:$NN,DB$320,FALSE))-6),'csapat-ranglista'!$A:$FP,DB$321,FALSE)/8,VLOOKUP(VLOOKUP($A137,csapatok!$A:$NN,DB$320,FALSE),'csapat-ranglista'!$A:$FP,DB$321,FALSE)/4),0)</f>
        <v>0</v>
      </c>
      <c r="DC137" s="223">
        <f>IFERROR(IF(RIGHT(VLOOKUP($A137,csapatok!$A:$NN,DC$320,FALSE),5)="Csere",VLOOKUP(LEFT(VLOOKUP($A137,csapatok!$A:$NN,DC$320,FALSE),LEN(VLOOKUP($A137,csapatok!$A:$NN,DC$320,FALSE))-6),'csapat-ranglista'!$A:$FP,DC$321,FALSE)/8,VLOOKUP(VLOOKUP($A137,csapatok!$A:$NN,DC$320,FALSE),'csapat-ranglista'!$A:$FP,DC$321,FALSE)/4),0)</f>
        <v>0</v>
      </c>
      <c r="DD137" s="223">
        <f>IFERROR(IF(RIGHT(VLOOKUP($A137,csapatok!$A:$NN,DD$320,FALSE),5)="Csere",VLOOKUP(LEFT(VLOOKUP($A137,csapatok!$A:$NN,DD$320,FALSE),LEN(VLOOKUP($A137,csapatok!$A:$NN,DD$320,FALSE))-6),'csapat-ranglista'!$A:$FP,DD$321,FALSE)/8,VLOOKUP(VLOOKUP($A137,csapatok!$A:$NN,DD$320,FALSE),'csapat-ranglista'!$A:$FP,DD$321,FALSE)/4),0)</f>
        <v>0</v>
      </c>
      <c r="DE137" s="223">
        <f>IFERROR(IF(RIGHT(VLOOKUP($A137,csapatok!$A:$NN,DE$320,FALSE),5)="Csere",VLOOKUP(LEFT(VLOOKUP($A137,csapatok!$A:$NN,DE$320,FALSE),LEN(VLOOKUP($A137,csapatok!$A:$NN,DE$320,FALSE))-6),'csapat-ranglista'!$A:$FP,DE$321,FALSE)/8,VLOOKUP(VLOOKUP($A137,csapatok!$A:$NN,DE$320,FALSE),'csapat-ranglista'!$A:$FP,DE$321,FALSE)/4),0)</f>
        <v>0</v>
      </c>
      <c r="DF137" s="223">
        <f>IFERROR(IF(RIGHT(VLOOKUP($A137,csapatok!$A:$NN,DF$320,FALSE),5)="Csere",VLOOKUP(LEFT(VLOOKUP($A137,csapatok!$A:$NN,DF$320,FALSE),LEN(VLOOKUP($A137,csapatok!$A:$NN,DF$320,FALSE))-6),'csapat-ranglista'!$A:$FP,DF$321,FALSE)/8,VLOOKUP(VLOOKUP($A137,csapatok!$A:$NN,DF$320,FALSE),'csapat-ranglista'!$A:$FP,DF$321,FALSE)/4),0)</f>
        <v>0</v>
      </c>
      <c r="DG137" s="223">
        <f>IFERROR(IF(RIGHT(VLOOKUP($A137,csapatok!$A:$NN,DG$320,FALSE),5)="Csere",VLOOKUP(LEFT(VLOOKUP($A137,csapatok!$A:$NN,DG$320,FALSE),LEN(VLOOKUP($A137,csapatok!$A:$NN,DG$320,FALSE))-6),'csapat-ranglista'!$A:$FP,DG$321,FALSE)/8,VLOOKUP(VLOOKUP($A137,csapatok!$A:$NN,DG$320,FALSE),'csapat-ranglista'!$A:$FP,DG$321,FALSE)/4),0)</f>
        <v>0</v>
      </c>
      <c r="DH137" s="223">
        <f>IFERROR(IF(RIGHT(VLOOKUP($A137,csapatok!$A:$NN,DH$320,FALSE),5)="Csere",VLOOKUP(LEFT(VLOOKUP($A137,csapatok!$A:$NN,DH$320,FALSE),LEN(VLOOKUP($A137,csapatok!$A:$NN,DH$320,FALSE))-6),'csapat-ranglista'!$A:$FP,DH$321,FALSE)/8,VLOOKUP(VLOOKUP($A137,csapatok!$A:$NN,DH$320,FALSE),'csapat-ranglista'!$A:$FP,DH$321,FALSE)/4),0)</f>
        <v>10.732822342897867</v>
      </c>
      <c r="DI137" s="223">
        <f>IFERROR(IF(RIGHT(VLOOKUP($A137,csapatok!$A:$NN,DI$320,FALSE),5)="Csere",VLOOKUP(LEFT(VLOOKUP($A137,csapatok!$A:$NN,DI$320,FALSE),LEN(VLOOKUP($A137,csapatok!$A:$NN,DI$320,FALSE))-6),'csapat-ranglista'!$A:$FP,DI$321,FALSE)/8,VLOOKUP(VLOOKUP($A137,csapatok!$A:$NN,DI$320,FALSE),'csapat-ranglista'!$A:$FP,DI$321,FALSE)/4),0)</f>
        <v>0</v>
      </c>
      <c r="DJ137" s="223">
        <f>IFERROR(IF(RIGHT(VLOOKUP($A137,csapatok!$A:$NN,DJ$320,FALSE),5)="Csere",VLOOKUP(LEFT(VLOOKUP($A137,csapatok!$A:$NN,DJ$320,FALSE),LEN(VLOOKUP($A137,csapatok!$A:$NN,DJ$320,FALSE))-6),'csapat-ranglista'!$A:$FP,DJ$321,FALSE)/8,VLOOKUP(VLOOKUP($A137,csapatok!$A:$NN,DJ$320,FALSE),'csapat-ranglista'!$A:$FP,DJ$321,FALSE)/4),0)</f>
        <v>0</v>
      </c>
      <c r="DK137" s="223">
        <f>IFERROR(IF(RIGHT(VLOOKUP($A137,csapatok!$A:$NN,DK$320,FALSE),5)="Csere",VLOOKUP(LEFT(VLOOKUP($A137,csapatok!$A:$NN,DK$320,FALSE),LEN(VLOOKUP($A137,csapatok!$A:$NN,DK$320,FALSE))-6),'csapat-ranglista'!$A:$FP,DK$321,FALSE)/8,VLOOKUP(VLOOKUP($A137,csapatok!$A:$NN,DK$320,FALSE),'csapat-ranglista'!$A:$FP,DK$321,FALSE)/4),0)</f>
        <v>0.84392222539475381</v>
      </c>
      <c r="DL137" s="223">
        <f>IFERROR(IF(RIGHT(VLOOKUP($A137,csapatok!$A:$NN,DL$320,FALSE),5)="Csere",VLOOKUP(LEFT(VLOOKUP($A137,csapatok!$A:$NN,DL$320,FALSE),LEN(VLOOKUP($A137,csapatok!$A:$NN,DL$320,FALSE))-6),'csapat-ranglista'!$A:$FP,DL$321,FALSE)/8,VLOOKUP(VLOOKUP($A137,csapatok!$A:$NN,DL$320,FALSE),'csapat-ranglista'!$A:$FP,DL$321,FALSE)/4),0)</f>
        <v>0</v>
      </c>
      <c r="DM137" s="223">
        <f>IFERROR(IF(RIGHT(VLOOKUP($A137,csapatok!$A:$NN,DM$320,FALSE),5)="Csere",VLOOKUP(LEFT(VLOOKUP($A137,csapatok!$A:$NN,DM$320,FALSE),LEN(VLOOKUP($A137,csapatok!$A:$NN,DM$320,FALSE))-6),'csapat-ranglista'!$A:$FP,DM$321,FALSE)/8,VLOOKUP(VLOOKUP($A137,csapatok!$A:$NN,DM$320,FALSE),'csapat-ranglista'!$A:$FP,DM$321,FALSE)/4),0)</f>
        <v>0</v>
      </c>
      <c r="DN137" s="223">
        <f>IFERROR(IF(RIGHT(VLOOKUP($A137,csapatok!$A:$NN,DN$320,FALSE),5)="Csere",VLOOKUP(LEFT(VLOOKUP($A137,csapatok!$A:$NN,DN$320,FALSE),LEN(VLOOKUP($A137,csapatok!$A:$NN,DN$320,FALSE))-6),'csapat-ranglista'!$A:$FP,DN$321,FALSE)/8,VLOOKUP(VLOOKUP($A137,csapatok!$A:$NN,DN$320,FALSE),'csapat-ranglista'!$A:$FP,DN$321,FALSE)/4),0)</f>
        <v>0.55385681902255157</v>
      </c>
      <c r="DO137" s="224">
        <f>versenyek!$MF$11*IFERROR(VLOOKUP(VLOOKUP($A137,versenyek!ME:MG,3,FALSE),szabalyok!$A$16:$B$23,2,FALSE)/4,0)</f>
        <v>0</v>
      </c>
      <c r="DP137" s="224">
        <f>versenyek!$MI$11*IFERROR(VLOOKUP(VLOOKUP($A137,versenyek!MH:MJ,3,FALSE),szabalyok!$A$16:$B$23,2,FALSE)/4,0)</f>
        <v>0</v>
      </c>
      <c r="DQ137" s="223">
        <f>IFERROR(IF(RIGHT(VLOOKUP($A137,csapatok!$A:$NN,DQ$320,FALSE),5)="Csere",VLOOKUP(LEFT(VLOOKUP($A137,csapatok!$A:$NN,DQ$320,FALSE),LEN(VLOOKUP($A137,csapatok!$A:$NN,DQ$320,FALSE))-6),'csapat-ranglista'!$A:$FP,DQ$321,FALSE)/8,VLOOKUP(VLOOKUP($A137,csapatok!$A:$NN,DQ$320,FALSE),'csapat-ranglista'!$A:$FP,DQ$321,FALSE)/4),0)</f>
        <v>0</v>
      </c>
      <c r="DR137" s="223">
        <f>IFERROR(IF(RIGHT(VLOOKUP($A137,csapatok!$A:$NN,DR$320,FALSE),5)="Csere",VLOOKUP(LEFT(VLOOKUP($A137,csapatok!$A:$NN,DR$320,FALSE),LEN(VLOOKUP($A137,csapatok!$A:$NN,DR$320,FALSE))-6),'csapat-ranglista'!$A:$FP,DR$321,FALSE)/8,VLOOKUP(VLOOKUP($A137,csapatok!$A:$NN,DR$320,FALSE),'csapat-ranglista'!$A:$FP,DR$321,FALSE)/4),0)</f>
        <v>0</v>
      </c>
      <c r="DS137" s="223">
        <f>IFERROR(IF(RIGHT(VLOOKUP($A137,csapatok!$A:$NN,DS$320,FALSE),5)="Csere",VLOOKUP(LEFT(VLOOKUP($A137,csapatok!$A:$NN,DS$320,FALSE),LEN(VLOOKUP($A137,csapatok!$A:$NN,DS$320,FALSE))-6),'csapat-ranglista'!$A:$FP,DS$321,FALSE)/8,VLOOKUP(VLOOKUP($A137,csapatok!$A:$NN,DS$320,FALSE),'csapat-ranglista'!$A:$FP,DS$321,FALSE)/4),0)</f>
        <v>0</v>
      </c>
      <c r="DT137" s="223">
        <f>IFERROR(IF(RIGHT(VLOOKUP($A137,csapatok!$A:$NN,DT$320,FALSE),5)="Csere",VLOOKUP(LEFT(VLOOKUP($A137,csapatok!$A:$NN,DT$320,FALSE),LEN(VLOOKUP($A137,csapatok!$A:$NN,DT$320,FALSE))-6),'csapat-ranglista'!$A:$FP,DT$321,FALSE)/8,VLOOKUP(VLOOKUP($A137,csapatok!$A:$NN,DT$320,FALSE),'csapat-ranglista'!$A:$FP,DT$321,FALSE)/4),0)</f>
        <v>0</v>
      </c>
      <c r="DU137" s="223">
        <f>IFERROR(IF(RIGHT(VLOOKUP($A137,csapatok!$A:$NN,DU$320,FALSE),5)="Csere",VLOOKUP(LEFT(VLOOKUP($A137,csapatok!$A:$NN,DU$320,FALSE),LEN(VLOOKUP($A137,csapatok!$A:$NN,DU$320,FALSE))-6),'csapat-ranglista'!$A:$FP,DU$321,FALSE)/8,VLOOKUP(VLOOKUP($A137,csapatok!$A:$NN,DU$320,FALSE),'csapat-ranglista'!$A:$FP,DU$321,FALSE)/4),0)</f>
        <v>0</v>
      </c>
      <c r="DV137" s="223">
        <f>IFERROR(IF(RIGHT(VLOOKUP($A137,csapatok!$A:$NN,DV$320,FALSE),5)="Csere",VLOOKUP(LEFT(VLOOKUP($A137,csapatok!$A:$NN,DV$320,FALSE),LEN(VLOOKUP($A137,csapatok!$A:$NN,DV$320,FALSE))-6),'csapat-ranglista'!$A:$FP,DV$321,FALSE)/8,VLOOKUP(VLOOKUP($A137,csapatok!$A:$NN,DV$320,FALSE),'csapat-ranglista'!$A:$FP,DV$321,FALSE)/4),0)</f>
        <v>0</v>
      </c>
      <c r="DW137" s="223">
        <f>IFERROR(IF(RIGHT(VLOOKUP($A137,csapatok!$A:$NN,DW$320,FALSE),5)="Csere",VLOOKUP(LEFT(VLOOKUP($A137,csapatok!$A:$NN,DW$320,FALSE),LEN(VLOOKUP($A137,csapatok!$A:$NN,DW$320,FALSE))-6),'csapat-ranglista'!$A:$FP,DW$321,FALSE)/8,VLOOKUP(VLOOKUP($A137,csapatok!$A:$NN,DW$320,FALSE),'csapat-ranglista'!$A:$FP,DW$321,FALSE)/4),0)</f>
        <v>0</v>
      </c>
      <c r="DX137" s="223">
        <f>IFERROR(IF(RIGHT(VLOOKUP($A137,csapatok!$A:$NN,DX$320,FALSE),5)="Csere",VLOOKUP(LEFT(VLOOKUP($A137,csapatok!$A:$NN,DX$320,FALSE),LEN(VLOOKUP($A137,csapatok!$A:$NN,DX$320,FALSE))-6),'csapat-ranglista'!$A:$FP,DX$321,FALSE)/8,VLOOKUP(VLOOKUP($A137,csapatok!$A:$NN,DX$320,FALSE),'csapat-ranglista'!$A:$FP,DX$321,FALSE)/4),0)</f>
        <v>0</v>
      </c>
      <c r="DY137" s="223">
        <f>IFERROR(IF(RIGHT(VLOOKUP($A137,csapatok!$A:$NN,DY$320,FALSE),5)="Csere",VLOOKUP(LEFT(VLOOKUP($A137,csapatok!$A:$NN,DY$320,FALSE),LEN(VLOOKUP($A137,csapatok!$A:$NN,DY$320,FALSE))-6),'csapat-ranglista'!$A:$FP,DY$321,FALSE)/8,VLOOKUP(VLOOKUP($A137,csapatok!$A:$NN,DY$320,FALSE),'csapat-ranglista'!$A:$FP,DY$321,FALSE)/4),0)</f>
        <v>0</v>
      </c>
      <c r="DZ137" s="223">
        <f>IFERROR(IF(RIGHT(VLOOKUP($A137,csapatok!$A:$NN,DZ$320,FALSE),5)="Csere",VLOOKUP(LEFT(VLOOKUP($A137,csapatok!$A:$NN,DZ$320,FALSE),LEN(VLOOKUP($A137,csapatok!$A:$NN,DZ$320,FALSE))-6),'csapat-ranglista'!$A:$FP,DZ$321,FALSE)/8,VLOOKUP(VLOOKUP($A137,csapatok!$A:$NN,DZ$320,FALSE),'csapat-ranglista'!$A:$FP,DZ$321,FALSE)/4),0)</f>
        <v>0</v>
      </c>
      <c r="EA137" s="223">
        <f>IFERROR(IF(RIGHT(VLOOKUP($A137,csapatok!$A:$NN,EA$320,FALSE),5)="Csere",VLOOKUP(LEFT(VLOOKUP($A137,csapatok!$A:$NN,EA$320,FALSE),LEN(VLOOKUP($A137,csapatok!$A:$NN,EA$320,FALSE))-6),'csapat-ranglista'!$A:$FP,EA$321,FALSE)/8,VLOOKUP(VLOOKUP($A137,csapatok!$A:$NN,EA$320,FALSE),'csapat-ranglista'!$A:$FP,EA$321,FALSE)/4),0)</f>
        <v>0</v>
      </c>
      <c r="EB137" s="223">
        <f>IFERROR(IF(RIGHT(VLOOKUP($A137,csapatok!$A:$NN,EB$320,FALSE),5)="Csere",VLOOKUP(LEFT(VLOOKUP($A137,csapatok!$A:$NN,EB$320,FALSE),LEN(VLOOKUP($A137,csapatok!$A:$NN,EB$320,FALSE))-6),'csapat-ranglista'!$A:$FP,EB$321,FALSE)/8,VLOOKUP(VLOOKUP($A137,csapatok!$A:$NN,EB$320,FALSE),'csapat-ranglista'!$A:$FP,EB$321,FALSE)/4),0)</f>
        <v>0</v>
      </c>
      <c r="EC137" s="223">
        <f>IFERROR(IF(RIGHT(VLOOKUP($A137,csapatok!$A:$NN,EC$320,FALSE),5)="Csere",VLOOKUP(LEFT(VLOOKUP($A137,csapatok!$A:$NN,EC$320,FALSE),LEN(VLOOKUP($A137,csapatok!$A:$NN,EC$320,FALSE))-6),'csapat-ranglista'!$A:$FP,EC$321,FALSE)/8,VLOOKUP(VLOOKUP($A137,csapatok!$A:$NN,EC$320,FALSE),'csapat-ranglista'!$A:$FP,EC$321,FALSE)/4),0)</f>
        <v>0</v>
      </c>
      <c r="ED137" s="223">
        <f>IFERROR(IF(RIGHT(VLOOKUP($A137,csapatok!$A:$NN,ED$320,FALSE),5)="Csere",VLOOKUP(LEFT(VLOOKUP($A137,csapatok!$A:$NN,ED$320,FALSE),LEN(VLOOKUP($A137,csapatok!$A:$NN,ED$320,FALSE))-6),'csapat-ranglista'!$A:$FP,ED$321,FALSE)/8,VLOOKUP(VLOOKUP($A137,csapatok!$A:$NN,ED$320,FALSE),'csapat-ranglista'!$A:$FP,ED$321,FALSE)/4),0)</f>
        <v>0</v>
      </c>
      <c r="EE137" s="223">
        <f>IFERROR(IF(RIGHT(VLOOKUP($A137,csapatok!$A:$NN,EE$320,FALSE),5)="Csere",VLOOKUP(LEFT(VLOOKUP($A137,csapatok!$A:$NN,EE$320,FALSE),LEN(VLOOKUP($A137,csapatok!$A:$NN,EE$320,FALSE))-6),'csapat-ranglista'!$A:$FP,EE$321,FALSE)/8,VLOOKUP(VLOOKUP($A137,csapatok!$A:$NN,EE$320,FALSE),'csapat-ranglista'!$A:$FP,EE$321,FALSE)/4),0)</f>
        <v>0</v>
      </c>
      <c r="EF137" s="223">
        <f>IFERROR(IF(RIGHT(VLOOKUP($A137,csapatok!$A:$NN,EF$320,FALSE),5)="Csere",VLOOKUP(LEFT(VLOOKUP($A137,csapatok!$A:$NN,EF$320,FALSE),LEN(VLOOKUP($A137,csapatok!$A:$NN,EF$320,FALSE))-6),'csapat-ranglista'!$A:$FP,EF$321,FALSE)/8,VLOOKUP(VLOOKUP($A137,csapatok!$A:$NN,EF$320,FALSE),'csapat-ranglista'!$A:$FP,EF$321,FALSE)/4),0)</f>
        <v>0</v>
      </c>
      <c r="EG137" s="223">
        <f>IFERROR(IF(RIGHT(VLOOKUP($A137,csapatok!$A:$NN,EG$320,FALSE),5)="Csere",VLOOKUP(LEFT(VLOOKUP($A137,csapatok!$A:$NN,EG$320,FALSE),LEN(VLOOKUP($A137,csapatok!$A:$NN,EG$320,FALSE))-6),'csapat-ranglista'!$A:$FP,EG$321,FALSE)/8,VLOOKUP(VLOOKUP($A137,csapatok!$A:$NN,EG$320,FALSE),'csapat-ranglista'!$A:$FP,EG$321,FALSE)/4),0)</f>
        <v>0</v>
      </c>
      <c r="EH137" s="223">
        <f>IFERROR(IF(RIGHT(VLOOKUP($A137,csapatok!$A:$NN,EH$320,FALSE),5)="Csere",VLOOKUP(LEFT(VLOOKUP($A137,csapatok!$A:$NN,EH$320,FALSE),LEN(VLOOKUP($A137,csapatok!$A:$NN,EH$320,FALSE))-6),'csapat-ranglista'!$A:$FP,EH$321,FALSE)/8,VLOOKUP(VLOOKUP($A137,csapatok!$A:$NN,EH$320,FALSE),'csapat-ranglista'!$A:$FP,EH$321,FALSE)/4),0)</f>
        <v>0</v>
      </c>
      <c r="EI137" s="223">
        <f>IFERROR(IF(RIGHT(VLOOKUP($A137,csapatok!$A:$NN,EI$320,FALSE),5)="Csere",VLOOKUP(LEFT(VLOOKUP($A137,csapatok!$A:$NN,EI$320,FALSE),LEN(VLOOKUP($A137,csapatok!$A:$NN,EI$320,FALSE))-6),'csapat-ranglista'!$A:$FP,EI$321,FALSE)/8,VLOOKUP(VLOOKUP($A137,csapatok!$A:$NN,EI$320,FALSE),'csapat-ranglista'!$A:$FP,EI$321,FALSE)/4),0)</f>
        <v>0</v>
      </c>
      <c r="EJ137" s="223">
        <f>IFERROR(IF(RIGHT(VLOOKUP($A137,csapatok!$A:$NN,EJ$320,FALSE),5)="Csere",VLOOKUP(LEFT(VLOOKUP($A137,csapatok!$A:$NN,EJ$320,FALSE),LEN(VLOOKUP($A137,csapatok!$A:$NN,EJ$320,FALSE))-6),'csapat-ranglista'!$A:$FP,EJ$321,FALSE)/8,VLOOKUP(VLOOKUP($A137,csapatok!$A:$NN,EJ$320,FALSE),'csapat-ranglista'!$A:$FP,EJ$321,FALSE)/4),0)</f>
        <v>0</v>
      </c>
      <c r="EK137" s="223">
        <f>IFERROR(IF(RIGHT(VLOOKUP($A137,csapatok!$A:$NN,EK$320,FALSE),5)="Csere",VLOOKUP(LEFT(VLOOKUP($A137,csapatok!$A:$NN,EK$320,FALSE),LEN(VLOOKUP($A137,csapatok!$A:$NN,EK$320,FALSE))-6),'csapat-ranglista'!$A:$FP,EK$321,FALSE)/8,VLOOKUP(VLOOKUP($A137,csapatok!$A:$NN,EK$320,FALSE),'csapat-ranglista'!$A:$FP,EK$321,FALSE)/4),0)</f>
        <v>0</v>
      </c>
      <c r="EL137" s="223">
        <f>IFERROR(IF(RIGHT(VLOOKUP($A137,csapatok!$A:$NN,EL$320,FALSE),5)="Csere",VLOOKUP(LEFT(VLOOKUP($A137,csapatok!$A:$NN,EL$320,FALSE),LEN(VLOOKUP($A137,csapatok!$A:$NN,EL$320,FALSE))-6),'csapat-ranglista'!$A:$FP,EL$321,FALSE)/8,VLOOKUP(VLOOKUP($A137,csapatok!$A:$NN,EL$320,FALSE),'csapat-ranglista'!$A:$FP,EL$321,FALSE)/4),0)</f>
        <v>0</v>
      </c>
      <c r="EM137" s="223">
        <f>IFERROR(IF(RIGHT(VLOOKUP($A137,csapatok!$A:$NN,EM$320,FALSE),5)="Csere",VLOOKUP(LEFT(VLOOKUP($A137,csapatok!$A:$NN,EM$320,FALSE),LEN(VLOOKUP($A137,csapatok!$A:$NN,EM$320,FALSE))-6),'csapat-ranglista'!$A:$FP,EM$321,FALSE)/8,VLOOKUP(VLOOKUP($A137,csapatok!$A:$NN,EM$320,FALSE),'csapat-ranglista'!$A:$FP,EM$321,FALSE)/4),0)</f>
        <v>0</v>
      </c>
      <c r="EN137" s="223">
        <f>IFERROR(IF(RIGHT(VLOOKUP($A137,csapatok!$A:$NN,EN$320,FALSE),5)="Csere",VLOOKUP(LEFT(VLOOKUP($A137,csapatok!$A:$NN,EN$320,FALSE),LEN(VLOOKUP($A137,csapatok!$A:$NN,EN$320,FALSE))-6),'csapat-ranglista'!$A:$FP,EN$321,FALSE)/8,VLOOKUP(VLOOKUP($A137,csapatok!$A:$NN,EN$320,FALSE),'csapat-ranglista'!$A:$FP,EN$321,FALSE)/4),0)</f>
        <v>0</v>
      </c>
      <c r="EO137" s="223">
        <f>IFERROR(IF(RIGHT(VLOOKUP($A137,csapatok!$A:$NN,EO$320,FALSE),5)="Csere",VLOOKUP(LEFT(VLOOKUP($A137,csapatok!$A:$NN,EO$320,FALSE),LEN(VLOOKUP($A137,csapatok!$A:$NN,EO$320,FALSE))-6),'csapat-ranglista'!$A:$FP,EO$321,FALSE)/8,VLOOKUP(VLOOKUP($A137,csapatok!$A:$NN,EO$320,FALSE),'csapat-ranglista'!$A:$FP,EO$321,FALSE)/4),0)</f>
        <v>0</v>
      </c>
      <c r="EP137" s="223">
        <f>IFERROR(IF(RIGHT(VLOOKUP($A137,csapatok!$A:$NN,EP$320,FALSE),5)="Csere",VLOOKUP(LEFT(VLOOKUP($A137,csapatok!$A:$NN,EP$320,FALSE),LEN(VLOOKUP($A137,csapatok!$A:$NN,EP$320,FALSE))-6),'csapat-ranglista'!$A:$FP,EP$321,FALSE)/8,VLOOKUP(VLOOKUP($A137,csapatok!$A:$NN,EP$320,FALSE),'csapat-ranglista'!$A:$FP,EP$321,FALSE)/4),0)</f>
        <v>0</v>
      </c>
      <c r="EQ137" s="223">
        <f>IFERROR(IF(RIGHT(VLOOKUP($A137,csapatok!$A:$NN,EQ$320,FALSE),5)="Csere",VLOOKUP(LEFT(VLOOKUP($A137,csapatok!$A:$NN,EQ$320,FALSE),LEN(VLOOKUP($A137,csapatok!$A:$NN,EQ$320,FALSE))-6),'csapat-ranglista'!$A:$FP,EQ$321,FALSE)/8,VLOOKUP(VLOOKUP($A137,csapatok!$A:$NN,EQ$320,FALSE),'csapat-ranglista'!$A:$FP,EQ$321,FALSE)/4),0)</f>
        <v>0</v>
      </c>
      <c r="ER137" s="223">
        <f>IFERROR(IF(RIGHT(VLOOKUP($A137,csapatok!$A:$NN,ER$320,FALSE),5)="Csere",VLOOKUP(LEFT(VLOOKUP($A137,csapatok!$A:$NN,ER$320,FALSE),LEN(VLOOKUP($A137,csapatok!$A:$NN,ER$320,FALSE))-6),'csapat-ranglista'!$A:$FP,ER$321,FALSE)/8,VLOOKUP(VLOOKUP($A137,csapatok!$A:$NN,ER$320,FALSE),'csapat-ranglista'!$A:$FP,ER$321,FALSE)/4),0)</f>
        <v>0</v>
      </c>
      <c r="ES137" s="223">
        <f>IFERROR(IF(RIGHT(VLOOKUP($A137,csapatok!$A:$NN,ES$320,FALSE),5)="Csere",VLOOKUP(LEFT(VLOOKUP($A137,csapatok!$A:$NN,ES$320,FALSE),LEN(VLOOKUP($A137,csapatok!$A:$NN,ES$320,FALSE))-6),'csapat-ranglista'!$A:$FP,ES$321,FALSE)/8,VLOOKUP(VLOOKUP($A137,csapatok!$A:$NN,ES$320,FALSE),'csapat-ranglista'!$A:$FP,ES$321,FALSE)/4),0)</f>
        <v>0</v>
      </c>
      <c r="ET137" s="223">
        <f>IFERROR(IF(RIGHT(VLOOKUP($A137,csapatok!$A:$NN,ET$320,FALSE),5)="Csere",VLOOKUP(LEFT(VLOOKUP($A137,csapatok!$A:$NN,ET$320,FALSE),LEN(VLOOKUP($A137,csapatok!$A:$NN,ET$320,FALSE))-6),'csapat-ranglista'!$A:$FP,ET$321,FALSE)/8,VLOOKUP(VLOOKUP($A137,csapatok!$A:$NN,ET$320,FALSE),'csapat-ranglista'!$A:$FP,ET$321,FALSE)/4),0)</f>
        <v>0</v>
      </c>
      <c r="EU137" s="223">
        <f>IFERROR(IF(RIGHT(VLOOKUP($A137,csapatok!$A:$NN,EU$320,FALSE),5)="Csere",VLOOKUP(LEFT(VLOOKUP($A137,csapatok!$A:$NN,EU$320,FALSE),LEN(VLOOKUP($A137,csapatok!$A:$NN,EU$320,FALSE))-6),'csapat-ranglista'!$A:$FP,EU$321,FALSE)/8,VLOOKUP(VLOOKUP($A137,csapatok!$A:$NN,EU$320,FALSE),'csapat-ranglista'!$A:$FP,EU$321,FALSE)/4),0)</f>
        <v>0</v>
      </c>
      <c r="EV137" s="223">
        <f>IFERROR(IF(RIGHT(VLOOKUP($A137,csapatok!$A:$NN,EV$320,FALSE),5)="Csere",VLOOKUP(LEFT(VLOOKUP($A137,csapatok!$A:$NN,EV$320,FALSE),LEN(VLOOKUP($A137,csapatok!$A:$NN,EV$320,FALSE))-6),'csapat-ranglista'!$A:$FP,EV$321,FALSE)/8,VLOOKUP(VLOOKUP($A137,csapatok!$A:$NN,EV$320,FALSE),'csapat-ranglista'!$A:$FP,EV$321,FALSE)/4),0)</f>
        <v>0</v>
      </c>
      <c r="EW137" s="223">
        <f>IFERROR(IF(RIGHT(VLOOKUP($A137,csapatok!$A:$NN,EW$320,FALSE),5)="Csere",VLOOKUP(LEFT(VLOOKUP($A137,csapatok!$A:$NN,EW$320,FALSE),LEN(VLOOKUP($A137,csapatok!$A:$NN,EW$320,FALSE))-6),'csapat-ranglista'!$A:$FP,EW$321,FALSE)/8,VLOOKUP(VLOOKUP($A137,csapatok!$A:$NN,EW$320,FALSE),'csapat-ranglista'!$A:$FP,EW$321,FALSE)/4),0)</f>
        <v>0</v>
      </c>
      <c r="EX137" s="223">
        <f>IFERROR(IF(RIGHT(VLOOKUP($A137,csapatok!$A:$NN,EX$320,FALSE),5)="Csere",VLOOKUP(LEFT(VLOOKUP($A137,csapatok!$A:$NN,EX$320,FALSE),LEN(VLOOKUP($A137,csapatok!$A:$NN,EX$320,FALSE))-6),'csapat-ranglista'!$A:$FP,EX$321,FALSE)/8,VLOOKUP(VLOOKUP($A137,csapatok!$A:$NN,EX$320,FALSE),'csapat-ranglista'!$A:$FP,EX$321,FALSE)/4),0)</f>
        <v>0</v>
      </c>
      <c r="EY137" s="223">
        <f>IFERROR(IF(RIGHT(VLOOKUP($A137,csapatok!$A:$NN,EY$320,FALSE),5)="Csere",VLOOKUP(LEFT(VLOOKUP($A137,csapatok!$A:$NN,EY$320,FALSE),LEN(VLOOKUP($A137,csapatok!$A:$NN,EY$320,FALSE))-6),'csapat-ranglista'!$A:$FP,EY$321,FALSE)/8,VLOOKUP(VLOOKUP($A137,csapatok!$A:$NN,EY$320,FALSE),'csapat-ranglista'!$A:$FP,EY$321,FALSE)/4),0)</f>
        <v>0</v>
      </c>
      <c r="EZ137" s="223">
        <f>IFERROR(IF(RIGHT(VLOOKUP($A137,csapatok!$A:$NN,EZ$320,FALSE),5)="Csere",VLOOKUP(LEFT(VLOOKUP($A137,csapatok!$A:$NN,EZ$320,FALSE),LEN(VLOOKUP($A137,csapatok!$A:$NN,EZ$320,FALSE))-6),'csapat-ranglista'!$A:$FP,EZ$321,FALSE)/8,VLOOKUP(VLOOKUP($A137,csapatok!$A:$NN,EZ$320,FALSE),'csapat-ranglista'!$A:$FP,EZ$321,FALSE)/4),0)</f>
        <v>0</v>
      </c>
      <c r="FA137" s="223">
        <f>IFERROR(IF(RIGHT(VLOOKUP($A137,csapatok!$A:$NN,FA$320,FALSE),5)="Csere",VLOOKUP(LEFT(VLOOKUP($A137,csapatok!$A:$NN,FA$320,FALSE),LEN(VLOOKUP($A137,csapatok!$A:$NN,FA$320,FALSE))-6),'csapat-ranglista'!$A:$FP,FA$321,FALSE)/8,VLOOKUP(VLOOKUP($A137,csapatok!$A:$NN,FA$320,FALSE),'csapat-ranglista'!$A:$FP,FA$321,FALSE)/4),0)</f>
        <v>0</v>
      </c>
      <c r="FB137" s="223">
        <f>IFERROR(IF(RIGHT(VLOOKUP($A137,csapatok!$A:$NN,FB$320,FALSE),5)="Csere",VLOOKUP(LEFT(VLOOKUP($A137,csapatok!$A:$NN,FB$320,FALSE),LEN(VLOOKUP($A137,csapatok!$A:$NN,FB$320,FALSE))-6),'csapat-ranglista'!$A:$FP,FB$321,FALSE)/8,VLOOKUP(VLOOKUP($A137,csapatok!$A:$NN,FB$320,FALSE),'csapat-ranglista'!$A:$FP,FB$321,FALSE)/4),0)</f>
        <v>0</v>
      </c>
      <c r="FC137" s="223">
        <f>IFERROR(IF(RIGHT(VLOOKUP($A137,csapatok!$A:$NN,FC$320,FALSE),5)="Csere",VLOOKUP(LEFT(VLOOKUP($A137,csapatok!$A:$NN,FC$320,FALSE),LEN(VLOOKUP($A137,csapatok!$A:$NN,FC$320,FALSE))-6),'csapat-ranglista'!$A:$FP,FC$321,FALSE)/8,VLOOKUP(VLOOKUP($A137,csapatok!$A:$NN,FC$320,FALSE),'csapat-ranglista'!$A:$FP,FC$321,FALSE)/4),0)</f>
        <v>0</v>
      </c>
      <c r="FD137" s="224">
        <f>versenyek!$QY$11*IFERROR(VLOOKUP(VLOOKUP($A137,versenyek!QX:QZ,3,FALSE),szabalyok!$A$16:$B$23,2,FALSE)/4,0)</f>
        <v>0</v>
      </c>
      <c r="FE137" s="224">
        <f>versenyek!$RB$11*IFERROR(VLOOKUP(VLOOKUP($A137,versenyek!RA:RC,3,FALSE),szabalyok!$A$16:$B$23,2,FALSE)/4,0)</f>
        <v>0</v>
      </c>
      <c r="FF137" s="223">
        <f>IFERROR(IF(RIGHT(VLOOKUP($A137,csapatok!$A:$NN,FF$320,FALSE),5)="Csere",VLOOKUP(LEFT(VLOOKUP($A137,csapatok!$A:$NN,FF$320,FALSE),LEN(VLOOKUP($A137,csapatok!$A:$NN,FF$320,FALSE))-6),'csapat-ranglista'!$A:$FP,FF$321,FALSE)/8,VLOOKUP(VLOOKUP($A137,csapatok!$A:$NN,FF$320,FALSE),'csapat-ranglista'!$A:$FP,FF$321,FALSE)/4),0)</f>
        <v>0</v>
      </c>
      <c r="FG137" s="223">
        <f>IFERROR(IF(RIGHT(VLOOKUP($A137,csapatok!$A:$NN,FG$320,FALSE),5)="Csere",VLOOKUP(LEFT(VLOOKUP($A137,csapatok!$A:$NN,FG$320,FALSE),LEN(VLOOKUP($A137,csapatok!$A:$NN,FG$320,FALSE))-6),'csapat-ranglista'!$A:$FP,FG$321,FALSE)/8,VLOOKUP(VLOOKUP($A137,csapatok!$A:$NN,FG$320,FALSE),'csapat-ranglista'!$A:$FP,FG$321,FALSE)/4),0)</f>
        <v>0</v>
      </c>
      <c r="FH137" s="223">
        <f>IFERROR(IF(RIGHT(VLOOKUP($A137,csapatok!$A:$NN,FH$320,FALSE),5)="Csere",VLOOKUP(LEFT(VLOOKUP($A137,csapatok!$A:$NN,FH$320,FALSE),LEN(VLOOKUP($A137,csapatok!$A:$NN,FH$320,FALSE))-6),'csapat-ranglista'!$A:$FP,FH$321,FALSE)/8,VLOOKUP(VLOOKUP($A137,csapatok!$A:$NN,FH$320,FALSE),'csapat-ranglista'!$A:$FP,FH$321,FALSE)/4),0)</f>
        <v>0</v>
      </c>
      <c r="FI137" s="223">
        <f>IFERROR(IF(RIGHT(VLOOKUP($A137,csapatok!$A:$NN,FI$320,FALSE),5)="Csere",VLOOKUP(LEFT(VLOOKUP($A137,csapatok!$A:$NN,FI$320,FALSE),LEN(VLOOKUP($A137,csapatok!$A:$NN,FI$320,FALSE))-6),'csapat-ranglista'!$A:$FP,FI$321,FALSE)/8,VLOOKUP(VLOOKUP($A137,csapatok!$A:$NN,FI$320,FALSE),'csapat-ranglista'!$A:$FP,FI$321,FALSE)/4),0)</f>
        <v>0</v>
      </c>
      <c r="FJ137" s="223">
        <f>IFERROR(IF(RIGHT(VLOOKUP($A137,csapatok!$A:$NN,FJ$320,FALSE),5)="Csere",VLOOKUP(LEFT(VLOOKUP($A137,csapatok!$A:$NN,FJ$320,FALSE),LEN(VLOOKUP($A137,csapatok!$A:$NN,FJ$320,FALSE))-6),'csapat-ranglista'!$A:$FP,FJ$321,FALSE)/8,VLOOKUP(VLOOKUP($A137,csapatok!$A:$NN,FJ$320,FALSE),'csapat-ranglista'!$A:$FP,FJ$321,FALSE)/4),0)</f>
        <v>0</v>
      </c>
      <c r="FK137" s="223">
        <f>IFERROR(IF(RIGHT(VLOOKUP($A137,csapatok!$A:$NN,FK$320,FALSE),5)="Csere",VLOOKUP(LEFT(VLOOKUP($A137,csapatok!$A:$NN,FK$320,FALSE),LEN(VLOOKUP($A137,csapatok!$A:$NN,FK$320,FALSE))-6),'csapat-ranglista'!$A:$FP,FK$321,FALSE)/8,VLOOKUP(VLOOKUP($A137,csapatok!$A:$NN,FK$320,FALSE),'csapat-ranglista'!$A:$FP,FK$321,FALSE)/4),0)</f>
        <v>0</v>
      </c>
      <c r="FL137" s="223">
        <f>IFERROR(IF(RIGHT(VLOOKUP($A137,csapatok!$A:$NN,FL$320,FALSE),5)="Csere",VLOOKUP(LEFT(VLOOKUP($A137,csapatok!$A:$NN,FL$320,FALSE),LEN(VLOOKUP($A137,csapatok!$A:$NN,FL$320,FALSE))-6),'csapat-ranglista'!$A:$FP,FL$321,FALSE)/8,VLOOKUP(VLOOKUP($A137,csapatok!$A:$NN,FL$320,FALSE),'csapat-ranglista'!$A:$FP,FL$321,FALSE)/4),0)</f>
        <v>0</v>
      </c>
      <c r="FM137" s="223">
        <f>IFERROR(IF(RIGHT(VLOOKUP($A137,csapatok!$A:$NN,FM$320,FALSE),5)="Csere",VLOOKUP(LEFT(VLOOKUP($A137,csapatok!$A:$NN,FM$320,FALSE),LEN(VLOOKUP($A137,csapatok!$A:$NN,FM$320,FALSE))-6),'csapat-ranglista'!$A:$FP,FM$321,FALSE)/8,VLOOKUP(VLOOKUP($A137,csapatok!$A:$NN,FM$320,FALSE),'csapat-ranglista'!$A:$FP,FM$321,FALSE)/4),0)</f>
        <v>0</v>
      </c>
      <c r="FN137" s="223">
        <f>IFERROR(IF(RIGHT(VLOOKUP($A137,csapatok!$A:$NN,FN$320,FALSE),5)="Csere",VLOOKUP(LEFT(VLOOKUP($A137,csapatok!$A:$NN,FN$320,FALSE),LEN(VLOOKUP($A137,csapatok!$A:$NN,FN$320,FALSE))-6),'csapat-ranglista'!$A:$FP,FN$321,FALSE)/8,VLOOKUP(VLOOKUP($A137,csapatok!$A:$NN,FN$320,FALSE),'csapat-ranglista'!$A:$FP,FN$321,FALSE)/4),0)</f>
        <v>0</v>
      </c>
      <c r="FO137" s="223">
        <f>IFERROR(IF(RIGHT(VLOOKUP($A137,csapatok!$A:$NN,FO$320,FALSE),5)="Csere",VLOOKUP(LEFT(VLOOKUP($A137,csapatok!$A:$NN,FO$320,FALSE),LEN(VLOOKUP($A137,csapatok!$A:$NN,FO$320,FALSE))-6),'csapat-ranglista'!$A:$FP,FO$321,FALSE)/8,VLOOKUP(VLOOKUP($A137,csapatok!$A:$NN,FO$320,FALSE),'csapat-ranglista'!$A:$FP,FO$321,FALSE)/4),0)</f>
        <v>0</v>
      </c>
      <c r="FP137" s="223">
        <f>IFERROR(IF(RIGHT(VLOOKUP($A137,csapatok!$A:$NN,FP$320,FALSE),5)="Csere",VLOOKUP(LEFT(VLOOKUP($A137,csapatok!$A:$NN,FP$320,FALSE),LEN(VLOOKUP($A137,csapatok!$A:$NN,FP$320,FALSE))-6),'csapat-ranglista'!$A:$FP,FP$321,FALSE)/8,VLOOKUP(VLOOKUP($A137,csapatok!$A:$NN,FP$320,FALSE),'csapat-ranglista'!$A:$FP,FP$321,FALSE)/4),0)</f>
        <v>0</v>
      </c>
      <c r="FQ137" s="223">
        <f>IFERROR(IF(RIGHT(VLOOKUP($A137,csapatok!$A:$NN,FQ$320,FALSE),5)="Csere",VLOOKUP(LEFT(VLOOKUP($A137,csapatok!$A:$NN,FQ$320,FALSE),LEN(VLOOKUP($A137,csapatok!$A:$NN,FQ$320,FALSE))-6),'csapat-ranglista'!$A:$FP,FQ$321,FALSE)/8,VLOOKUP(VLOOKUP($A137,csapatok!$A:$NN,FQ$320,FALSE),'csapat-ranglista'!$A:$FP,FQ$321,FALSE)/4),0)</f>
        <v>0</v>
      </c>
      <c r="FR137" s="223">
        <f>IFERROR(IF(RIGHT(VLOOKUP($A137,csapatok!$A:$NN,FR$320,FALSE),5)="Csere",VLOOKUP(LEFT(VLOOKUP($A137,csapatok!$A:$NN,FR$320,FALSE),LEN(VLOOKUP($A137,csapatok!$A:$NN,FR$320,FALSE))-6),'csapat-ranglista'!$A:$FP,FR$321,FALSE)/8,VLOOKUP(VLOOKUP($A137,csapatok!$A:$NN,FR$320,FALSE),'csapat-ranglista'!$A:$FP,FR$321,FALSE)/4),0)</f>
        <v>0</v>
      </c>
      <c r="FS137" s="223">
        <f>IFERROR(IF(RIGHT(VLOOKUP($A137,csapatok!$A:$NN,FS$320,FALSE),5)="Csere",VLOOKUP(LEFT(VLOOKUP($A137,csapatok!$A:$NN,FS$320,FALSE),LEN(VLOOKUP($A137,csapatok!$A:$NN,FS$320,FALSE))-6),'csapat-ranglista'!$A:$FP,FS$321,FALSE)/8,VLOOKUP(VLOOKUP($A137,csapatok!$A:$NN,FS$320,FALSE),'csapat-ranglista'!$A:$FP,FS$321,FALSE)/4),0)</f>
        <v>0</v>
      </c>
      <c r="FT137" s="223">
        <f>IFERROR(IF(RIGHT(VLOOKUP($A137,csapatok!$A:$NN,FT$320,FALSE),5)="Csere",VLOOKUP(LEFT(VLOOKUP($A137,csapatok!$A:$NN,FT$320,FALSE),LEN(VLOOKUP($A137,csapatok!$A:$NN,FT$320,FALSE))-6),'csapat-ranglista'!$A:$FP,FT$321,FALSE)/8,VLOOKUP(VLOOKUP($A137,csapatok!$A:$NN,FT$320,FALSE),'csapat-ranglista'!$A:$FP,FT$321,FALSE)/4),0)</f>
        <v>0</v>
      </c>
      <c r="FU137" s="223">
        <f>IFERROR(IF(RIGHT(VLOOKUP($A137,csapatok!$A:$NN,FU$320,FALSE),5)="Csere",VLOOKUP(LEFT(VLOOKUP($A137,csapatok!$A:$NN,FU$320,FALSE),LEN(VLOOKUP($A137,csapatok!$A:$NN,FU$320,FALSE))-6),'csapat-ranglista'!$A:$FP,FU$321,FALSE)/8,VLOOKUP(VLOOKUP($A137,csapatok!$A:$NN,FU$320,FALSE),'csapat-ranglista'!$A:$FP,FU$321,FALSE)/4),0)</f>
        <v>0</v>
      </c>
      <c r="FV137" s="223">
        <f>IFERROR(IF(RIGHT(VLOOKUP($A137,csapatok!$A:$NN,FV$320,FALSE),5)="Csere",VLOOKUP(LEFT(VLOOKUP($A137,csapatok!$A:$NN,FV$320,FALSE),LEN(VLOOKUP($A137,csapatok!$A:$NN,FV$320,FALSE))-6),'csapat-ranglista'!$A:$FP,FV$321,FALSE)/8,VLOOKUP(VLOOKUP($A137,csapatok!$A:$NN,FV$320,FALSE),'csapat-ranglista'!$A:$FP,FV$321,FALSE)/4),0)</f>
        <v>0</v>
      </c>
      <c r="FW137" s="223">
        <f>IFERROR(IF(RIGHT(VLOOKUP($A137,csapatok!$A:$NN,FW$320,FALSE),5)="Csere",VLOOKUP(LEFT(VLOOKUP($A137,csapatok!$A:$NN,FW$320,FALSE),LEN(VLOOKUP($A137,csapatok!$A:$NN,FW$320,FALSE))-6),'csapat-ranglista'!$A:$FP,FW$321,FALSE)/8,VLOOKUP(VLOOKUP($A137,csapatok!$A:$NN,FW$320,FALSE),'csapat-ranglista'!$A:$FP,FW$321,FALSE)/4),0)</f>
        <v>0</v>
      </c>
      <c r="FX137" s="223">
        <f>IFERROR(IF(RIGHT(VLOOKUP($A137,csapatok!$A:$NN,FX$320,FALSE),5)="Csere",VLOOKUP(LEFT(VLOOKUP($A137,csapatok!$A:$NN,FX$320,FALSE),LEN(VLOOKUP($A137,csapatok!$A:$NN,FX$320,FALSE))-6),'csapat-ranglista'!$A:$FP,FX$321,FALSE)/8,VLOOKUP(VLOOKUP($A137,csapatok!$A:$NN,FX$320,FALSE),'csapat-ranglista'!$A:$FP,FX$321,FALSE)/4),0)</f>
        <v>0</v>
      </c>
      <c r="FY137" s="223">
        <f>IFERROR(IF(RIGHT(VLOOKUP($A137,csapatok!$A:$NN,FY$320,FALSE),5)="Csere",VLOOKUP(LEFT(VLOOKUP($A137,csapatok!$A:$NN,FY$320,FALSE),LEN(VLOOKUP($A137,csapatok!$A:$NN,FY$320,FALSE))-6),'csapat-ranglista'!$A:$FP,FY$321,FALSE)/8,VLOOKUP(VLOOKUP($A137,csapatok!$A:$NN,FY$320,FALSE),'csapat-ranglista'!$A:$FP,FY$321,FALSE)/4),0)</f>
        <v>0</v>
      </c>
      <c r="FZ137" s="223">
        <f>IFERROR(IF(RIGHT(VLOOKUP($A137,csapatok!$A:$NN,FZ$320,FALSE),5)="Csere",VLOOKUP(LEFT(VLOOKUP($A137,csapatok!$A:$NN,FZ$320,FALSE),LEN(VLOOKUP($A137,csapatok!$A:$NN,FZ$320,FALSE))-6),'csapat-ranglista'!$A:$FP,FZ$321,FALSE)/8,VLOOKUP(VLOOKUP($A137,csapatok!$A:$NN,FZ$320,FALSE),'csapat-ranglista'!$A:$FP,FZ$321,FALSE)/4),0)</f>
        <v>0</v>
      </c>
      <c r="GA137" s="223">
        <f>IFERROR(IF(RIGHT(VLOOKUP($A137,csapatok!$A:$NN,GA$320,FALSE),5)="Csere",VLOOKUP(LEFT(VLOOKUP($A137,csapatok!$A:$NN,GA$320,FALSE),LEN(VLOOKUP($A137,csapatok!$A:$NN,GA$320,FALSE))-6),'csapat-ranglista'!$A:$FP,GA$321,FALSE)/8,VLOOKUP(VLOOKUP($A137,csapatok!$A:$NN,GA$320,FALSE),'csapat-ranglista'!$A:$FP,GA$321,FALSE)/4),0)</f>
        <v>0</v>
      </c>
      <c r="GB137" s="223">
        <f>IFERROR(IF(RIGHT(VLOOKUP($A137,csapatok!$A:$NN,GB$320,FALSE),5)="Csere",VLOOKUP(LEFT(VLOOKUP($A137,csapatok!$A:$NN,GB$320,FALSE),LEN(VLOOKUP($A137,csapatok!$A:$NN,GB$320,FALSE))-6),'csapat-ranglista'!$A:$FP,GB$321,FALSE)/8,VLOOKUP(VLOOKUP($A137,csapatok!$A:$NN,GB$320,FALSE),'csapat-ranglista'!$A:$FP,GB$321,FALSE)/4),0)</f>
        <v>0</v>
      </c>
      <c r="GC137" s="223">
        <f>IFERROR(IF(RIGHT(VLOOKUP($A137,csapatok!$A:$NN,GC$320,FALSE),5)="Csere",VLOOKUP(LEFT(VLOOKUP($A137,csapatok!$A:$NN,GC$320,FALSE),LEN(VLOOKUP($A137,csapatok!$A:$NN,GC$320,FALSE))-6),'csapat-ranglista'!$A:$FP,GC$321,FALSE)/8,VLOOKUP(VLOOKUP($A137,csapatok!$A:$NN,GC$320,FALSE),'csapat-ranglista'!$A:$FP,GC$321,FALSE)/4),0)</f>
        <v>0</v>
      </c>
      <c r="GD137" s="247">
        <f>SUM(EQ137:GC137)</f>
        <v>0</v>
      </c>
    </row>
    <row r="138" spans="1:186">
      <c r="A138" s="32" t="s">
        <v>1272</v>
      </c>
      <c r="B138" s="289">
        <v>25123</v>
      </c>
      <c r="C138" s="131" t="str">
        <f>IF(B138=0,"",IF(B138&lt;$C$1,"felnőtt","ifi"))</f>
        <v>felnőtt</v>
      </c>
      <c r="D138" s="32" t="s">
        <v>101</v>
      </c>
      <c r="E138" s="45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223"/>
      <c r="AC138" s="223"/>
      <c r="AD138" s="223"/>
      <c r="AE138" s="223"/>
      <c r="AF138" s="223"/>
      <c r="AG138" s="223"/>
      <c r="AH138" s="223"/>
      <c r="AI138" s="223"/>
      <c r="AJ138" s="223">
        <f>IFERROR(IF(RIGHT(VLOOKUP($A138,csapatok!$A:$BL,AJ$320,FALSE),5)="Csere",VLOOKUP(LEFT(VLOOKUP($A138,csapatok!$A:$BL,AJ$320,FALSE),LEN(VLOOKUP($A138,csapatok!$A:$BL,AJ$320,FALSE))-6),'csapat-ranglista'!$A:$FP,AJ$321,FALSE)/8,VLOOKUP(VLOOKUP($A138,csapatok!$A:$BL,AJ$320,FALSE),'csapat-ranglista'!$A:$FP,AJ$321,FALSE)/2),0)</f>
        <v>0</v>
      </c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224">
        <f>versenyek!$ES$11*IFERROR(VLOOKUP(VLOOKUP($A138,versenyek!ER:ET,3,FALSE),szabalyok!$A$16:$B$23,2,FALSE)/4,0)</f>
        <v>0</v>
      </c>
      <c r="BD138" s="224">
        <f>versenyek!$EV$11*IFERROR(VLOOKUP(VLOOKUP($A138,versenyek!EU:EW,3,FALSE),szabalyok!$A$16:$B$23,2,FALSE)/4,0)</f>
        <v>0</v>
      </c>
      <c r="BE138" s="223">
        <f>IFERROR(IF(RIGHT(VLOOKUP($A138,csapatok!$A:$NN,BE$320,FALSE),5)="Csere",VLOOKUP(LEFT(VLOOKUP($A138,csapatok!$A:$NN,BE$320,FALSE),LEN(VLOOKUP($A138,csapatok!$A:$NN,BE$320,FALSE))-6),'csapat-ranglista'!$A:$FP,BE$321,FALSE)/8,VLOOKUP(VLOOKUP($A138,csapatok!$A:$NN,BE$320,FALSE),'csapat-ranglista'!$A:$FP,BE$321,FALSE)/4),0)</f>
        <v>0</v>
      </c>
      <c r="BF138" s="223">
        <f>IFERROR(IF(RIGHT(VLOOKUP($A138,csapatok!$A:$NN,BF$320,FALSE),5)="Csere",VLOOKUP(LEFT(VLOOKUP($A138,csapatok!$A:$NN,BF$320,FALSE),LEN(VLOOKUP($A138,csapatok!$A:$NN,BF$320,FALSE))-6),'csapat-ranglista'!$A:$FP,BF$321,FALSE)/8,VLOOKUP(VLOOKUP($A138,csapatok!$A:$NN,BF$320,FALSE),'csapat-ranglista'!$A:$FP,BF$321,FALSE)/4),0)</f>
        <v>0</v>
      </c>
      <c r="BG138" s="223">
        <f>IFERROR(IF(RIGHT(VLOOKUP($A138,csapatok!$A:$NN,BG$320,FALSE),5)="Csere",VLOOKUP(LEFT(VLOOKUP($A138,csapatok!$A:$NN,BG$320,FALSE),LEN(VLOOKUP($A138,csapatok!$A:$NN,BG$320,FALSE))-6),'csapat-ranglista'!$A:$FP,BG$321,FALSE)/8,VLOOKUP(VLOOKUP($A138,csapatok!$A:$NN,BG$320,FALSE),'csapat-ranglista'!$A:$FP,BG$321,FALSE)/4),0)</f>
        <v>0</v>
      </c>
      <c r="BH138" s="223">
        <f>IFERROR(IF(RIGHT(VLOOKUP($A138,csapatok!$A:$NN,BH$320,FALSE),5)="Csere",VLOOKUP(LEFT(VLOOKUP($A138,csapatok!$A:$NN,BH$320,FALSE),LEN(VLOOKUP($A138,csapatok!$A:$NN,BH$320,FALSE))-6),'csapat-ranglista'!$A:$FP,BH$321,FALSE)/8,VLOOKUP(VLOOKUP($A138,csapatok!$A:$NN,BH$320,FALSE),'csapat-ranglista'!$A:$FP,BH$321,FALSE)/4),0)</f>
        <v>0</v>
      </c>
      <c r="BI138" s="223">
        <f>IFERROR(IF(RIGHT(VLOOKUP($A138,csapatok!$A:$NN,BI$320,FALSE),5)="Csere",VLOOKUP(LEFT(VLOOKUP($A138,csapatok!$A:$NN,BI$320,FALSE),LEN(VLOOKUP($A138,csapatok!$A:$NN,BI$320,FALSE))-6),'csapat-ranglista'!$A:$FP,BI$321,FALSE)/8,VLOOKUP(VLOOKUP($A138,csapatok!$A:$NN,BI$320,FALSE),'csapat-ranglista'!$A:$FP,BI$321,FALSE)/4),0)</f>
        <v>0</v>
      </c>
      <c r="BJ138" s="223">
        <f>IFERROR(IF(RIGHT(VLOOKUP($A138,csapatok!$A:$NN,BJ$320,FALSE),5)="Csere",VLOOKUP(LEFT(VLOOKUP($A138,csapatok!$A:$NN,BJ$320,FALSE),LEN(VLOOKUP($A138,csapatok!$A:$NN,BJ$320,FALSE))-6),'csapat-ranglista'!$A:$FP,BJ$321,FALSE)/8,VLOOKUP(VLOOKUP($A138,csapatok!$A:$NN,BJ$320,FALSE),'csapat-ranglista'!$A:$FP,BJ$321,FALSE)/4),0)</f>
        <v>0</v>
      </c>
      <c r="BK138" s="223">
        <f>IFERROR(IF(RIGHT(VLOOKUP($A138,csapatok!$A:$NN,BK$320,FALSE),5)="Csere",VLOOKUP(LEFT(VLOOKUP($A138,csapatok!$A:$NN,BK$320,FALSE),LEN(VLOOKUP($A138,csapatok!$A:$NN,BK$320,FALSE))-6),'csapat-ranglista'!$A:$FP,BK$321,FALSE)/8,VLOOKUP(VLOOKUP($A138,csapatok!$A:$NN,BK$320,FALSE),'csapat-ranglista'!$A:$FP,BK$321,FALSE)/4),0)</f>
        <v>0</v>
      </c>
      <c r="BL138" s="223">
        <f>IFERROR(IF(RIGHT(VLOOKUP($A138,csapatok!$A:$NN,BL$320,FALSE),5)="Csere",VLOOKUP(LEFT(VLOOKUP($A138,csapatok!$A:$NN,BL$320,FALSE),LEN(VLOOKUP($A138,csapatok!$A:$NN,BL$320,FALSE))-6),'csapat-ranglista'!$A:$FP,BL$321,FALSE)/8,VLOOKUP(VLOOKUP($A138,csapatok!$A:$NN,BL$320,FALSE),'csapat-ranglista'!$A:$FP,BL$321,FALSE)/4),0)</f>
        <v>0</v>
      </c>
      <c r="BM138" s="223">
        <f>IFERROR(IF(RIGHT(VLOOKUP($A138,csapatok!$A:$NN,BM$320,FALSE),5)="Csere",VLOOKUP(LEFT(VLOOKUP($A138,csapatok!$A:$NN,BM$320,FALSE),LEN(VLOOKUP($A138,csapatok!$A:$NN,BM$320,FALSE))-6),'csapat-ranglista'!$A:$FP,BM$321,FALSE)/8,VLOOKUP(VLOOKUP($A138,csapatok!$A:$NN,BM$320,FALSE),'csapat-ranglista'!$A:$FP,BM$321,FALSE)/4),0)</f>
        <v>0</v>
      </c>
      <c r="BN138" s="223">
        <f>IFERROR(IF(RIGHT(VLOOKUP($A138,csapatok!$A:$NN,BN$320,FALSE),5)="Csere",VLOOKUP(LEFT(VLOOKUP($A138,csapatok!$A:$NN,BN$320,FALSE),LEN(VLOOKUP($A138,csapatok!$A:$NN,BN$320,FALSE))-6),'csapat-ranglista'!$A:$FP,BN$321,FALSE)/8,VLOOKUP(VLOOKUP($A138,csapatok!$A:$NN,BN$320,FALSE),'csapat-ranglista'!$A:$FP,BN$321,FALSE)/4),0)</f>
        <v>0</v>
      </c>
      <c r="BO138" s="223">
        <f>IFERROR(IF(RIGHT(VLOOKUP($A138,csapatok!$A:$NN,BO$320,FALSE),5)="Csere",VLOOKUP(LEFT(VLOOKUP($A138,csapatok!$A:$NN,BO$320,FALSE),LEN(VLOOKUP($A138,csapatok!$A:$NN,BO$320,FALSE))-6),'csapat-ranglista'!$A:$FP,BO$321,FALSE)/8,VLOOKUP(VLOOKUP($A138,csapatok!$A:$NN,BO$320,FALSE),'csapat-ranglista'!$A:$FP,BO$321,FALSE)/4),0)</f>
        <v>0</v>
      </c>
      <c r="BP138" s="223">
        <f>IFERROR(IF(RIGHT(VLOOKUP($A138,csapatok!$A:$NN,BP$320,FALSE),5)="Csere",VLOOKUP(LEFT(VLOOKUP($A138,csapatok!$A:$NN,BP$320,FALSE),LEN(VLOOKUP($A138,csapatok!$A:$NN,BP$320,FALSE))-6),'csapat-ranglista'!$A:$FP,BP$321,FALSE)/8,VLOOKUP(VLOOKUP($A138,csapatok!$A:$NN,BP$320,FALSE),'csapat-ranglista'!$A:$FP,BP$321,FALSE)/4),0)</f>
        <v>0</v>
      </c>
      <c r="BQ138" s="223">
        <f>IFERROR(IF(RIGHT(VLOOKUP($A138,csapatok!$A:$NN,BQ$320,FALSE),5)="Csere",VLOOKUP(LEFT(VLOOKUP($A138,csapatok!$A:$NN,BQ$320,FALSE),LEN(VLOOKUP($A138,csapatok!$A:$NN,BQ$320,FALSE))-6),'csapat-ranglista'!$A:$FP,BQ$321,FALSE)/8,VLOOKUP(VLOOKUP($A138,csapatok!$A:$NN,BQ$320,FALSE),'csapat-ranglista'!$A:$FP,BQ$321,FALSE)/4),0)</f>
        <v>0</v>
      </c>
      <c r="BR138" s="223">
        <f>IFERROR(IF(RIGHT(VLOOKUP($A138,csapatok!$A:$NN,BR$320,FALSE),5)="Csere",VLOOKUP(LEFT(VLOOKUP($A138,csapatok!$A:$NN,BR$320,FALSE),LEN(VLOOKUP($A138,csapatok!$A:$NN,BR$320,FALSE))-6),'csapat-ranglista'!$A:$FP,BR$321,FALSE)/8,VLOOKUP(VLOOKUP($A138,csapatok!$A:$NN,BR$320,FALSE),'csapat-ranglista'!$A:$FP,BR$321,FALSE)/4),0)</f>
        <v>0</v>
      </c>
      <c r="BS138" s="223">
        <f>IFERROR(IF(RIGHT(VLOOKUP($A138,csapatok!$A:$NN,BS$320,FALSE),5)="Csere",VLOOKUP(LEFT(VLOOKUP($A138,csapatok!$A:$NN,BS$320,FALSE),LEN(VLOOKUP($A138,csapatok!$A:$NN,BS$320,FALSE))-6),'csapat-ranglista'!$A:$FP,BS$321,FALSE)/8,VLOOKUP(VLOOKUP($A138,csapatok!$A:$NN,BS$320,FALSE),'csapat-ranglista'!$A:$FP,BS$321,FALSE)/4),0)</f>
        <v>0</v>
      </c>
      <c r="BT138" s="223">
        <f>IFERROR(IF(RIGHT(VLOOKUP($A138,csapatok!$A:$NN,BT$320,FALSE),5)="Csere",VLOOKUP(LEFT(VLOOKUP($A138,csapatok!$A:$NN,BT$320,FALSE),LEN(VLOOKUP($A138,csapatok!$A:$NN,BT$320,FALSE))-6),'csapat-ranglista'!$A:$FP,BT$321,FALSE)/8,VLOOKUP(VLOOKUP($A138,csapatok!$A:$NN,BT$320,FALSE),'csapat-ranglista'!$A:$FP,BT$321,FALSE)/4),0)</f>
        <v>0</v>
      </c>
      <c r="BU138" s="223">
        <f>IFERROR(IF(RIGHT(VLOOKUP($A138,csapatok!$A:$NN,BU$320,FALSE),5)="Csere",VLOOKUP(LEFT(VLOOKUP($A138,csapatok!$A:$NN,BU$320,FALSE),LEN(VLOOKUP($A138,csapatok!$A:$NN,BU$320,FALSE))-6),'csapat-ranglista'!$A:$FP,BU$321,FALSE)/8,VLOOKUP(VLOOKUP($A138,csapatok!$A:$NN,BU$320,FALSE),'csapat-ranglista'!$A:$FP,BU$321,FALSE)/4),0)</f>
        <v>0.91408444784540466</v>
      </c>
      <c r="BV138" s="223">
        <f>IFERROR(IF(RIGHT(VLOOKUP($A138,csapatok!$A:$NN,BV$320,FALSE),5)="Csere",VLOOKUP(LEFT(VLOOKUP($A138,csapatok!$A:$NN,BV$320,FALSE),LEN(VLOOKUP($A138,csapatok!$A:$NN,BV$320,FALSE))-6),'csapat-ranglista'!$A:$FP,BV$321,FALSE)/8,VLOOKUP(VLOOKUP($A138,csapatok!$A:$NN,BV$320,FALSE),'csapat-ranglista'!$A:$FP,BV$321,FALSE)/4),0)</f>
        <v>0</v>
      </c>
      <c r="BW138" s="223">
        <f>IFERROR(IF(RIGHT(VLOOKUP($A138,csapatok!$A:$NN,BW$320,FALSE),5)="Csere",VLOOKUP(LEFT(VLOOKUP($A138,csapatok!$A:$NN,BW$320,FALSE),LEN(VLOOKUP($A138,csapatok!$A:$NN,BW$320,FALSE))-6),'csapat-ranglista'!$A:$FP,BW$321,FALSE)/8,VLOOKUP(VLOOKUP($A138,csapatok!$A:$NN,BW$320,FALSE),'csapat-ranglista'!$A:$FP,BW$321,FALSE)/4),0)</f>
        <v>0</v>
      </c>
      <c r="BX138" s="223">
        <f>IFERROR(IF(RIGHT(VLOOKUP($A138,csapatok!$A:$NN,BX$320,FALSE),5)="Csere",VLOOKUP(LEFT(VLOOKUP($A138,csapatok!$A:$NN,BX$320,FALSE),LEN(VLOOKUP($A138,csapatok!$A:$NN,BX$320,FALSE))-6),'csapat-ranglista'!$A:$FP,BX$321,FALSE)/8,VLOOKUP(VLOOKUP($A138,csapatok!$A:$NN,BX$320,FALSE),'csapat-ranglista'!$A:$FP,BX$321,FALSE)/4),0)</f>
        <v>0</v>
      </c>
      <c r="BY138" s="223">
        <f>IFERROR(IF(RIGHT(VLOOKUP($A138,csapatok!$A:$NN,BY$320,FALSE),5)="Csere",VLOOKUP(LEFT(VLOOKUP($A138,csapatok!$A:$NN,BY$320,FALSE),LEN(VLOOKUP($A138,csapatok!$A:$NN,BY$320,FALSE))-6),'csapat-ranglista'!$A:$FP,BY$321,FALSE)/8,VLOOKUP(VLOOKUP($A138,csapatok!$A:$NN,BY$320,FALSE),'csapat-ranglista'!$A:$FP,BY$321,FALSE)/4),0)</f>
        <v>0</v>
      </c>
      <c r="BZ138" s="223">
        <f>IFERROR(IF(RIGHT(VLOOKUP($A138,csapatok!$A:$NN,BZ$320,FALSE),5)="Csere",VLOOKUP(LEFT(VLOOKUP($A138,csapatok!$A:$NN,BZ$320,FALSE),LEN(VLOOKUP($A138,csapatok!$A:$NN,BZ$320,FALSE))-6),'csapat-ranglista'!$A:$FP,BZ$321,FALSE)/8,VLOOKUP(VLOOKUP($A138,csapatok!$A:$NN,BZ$320,FALSE),'csapat-ranglista'!$A:$FP,BZ$321,FALSE)/4),0)</f>
        <v>0</v>
      </c>
      <c r="CA138" s="223">
        <f>IFERROR(IF(RIGHT(VLOOKUP($A138,csapatok!$A:$NN,CA$320,FALSE),5)="Csere",VLOOKUP(LEFT(VLOOKUP($A138,csapatok!$A:$NN,CA$320,FALSE),LEN(VLOOKUP($A138,csapatok!$A:$NN,CA$320,FALSE))-6),'csapat-ranglista'!$A:$FP,CA$321,FALSE)/8,VLOOKUP(VLOOKUP($A138,csapatok!$A:$NN,CA$320,FALSE),'csapat-ranglista'!$A:$FP,CA$321,FALSE)/4),0)</f>
        <v>3.5366931208319152</v>
      </c>
      <c r="CB138" s="223">
        <f>IFERROR(IF(RIGHT(VLOOKUP($A138,csapatok!$A:$NN,CB$320,FALSE),5)="Csere",VLOOKUP(LEFT(VLOOKUP($A138,csapatok!$A:$NN,CB$320,FALSE),LEN(VLOOKUP($A138,csapatok!$A:$NN,CB$320,FALSE))-6),'csapat-ranglista'!$A:$FP,CB$321,FALSE)/8,VLOOKUP(VLOOKUP($A138,csapatok!$A:$NN,CB$320,FALSE),'csapat-ranglista'!$A:$FP,CB$321,FALSE)/4),0)</f>
        <v>0</v>
      </c>
      <c r="CC138" s="223">
        <f>IFERROR(IF(RIGHT(VLOOKUP($A138,csapatok!$A:$NN,CC$320,FALSE),5)="Csere",VLOOKUP(LEFT(VLOOKUP($A138,csapatok!$A:$NN,CC$320,FALSE),LEN(VLOOKUP($A138,csapatok!$A:$NN,CC$320,FALSE))-6),'csapat-ranglista'!$A:$FP,CC$321,FALSE)/8,VLOOKUP(VLOOKUP($A138,csapatok!$A:$NN,CC$320,FALSE),'csapat-ranglista'!$A:$FP,CC$321,FALSE)/4),0)</f>
        <v>0</v>
      </c>
      <c r="CD138" s="223">
        <f>IFERROR(IF(RIGHT(VLOOKUP($A138,csapatok!$A:$NN,CD$320,FALSE),5)="Csere",VLOOKUP(LEFT(VLOOKUP($A138,csapatok!$A:$NN,CD$320,FALSE),LEN(VLOOKUP($A138,csapatok!$A:$NN,CD$320,FALSE))-6),'csapat-ranglista'!$A:$FP,CD$321,FALSE)/8,VLOOKUP(VLOOKUP($A138,csapatok!$A:$NN,CD$320,FALSE),'csapat-ranglista'!$A:$FP,CD$321,FALSE)/4),0)</f>
        <v>0</v>
      </c>
      <c r="CE138" s="223">
        <f>IFERROR(IF(RIGHT(VLOOKUP($A138,csapatok!$A:$NN,CE$320,FALSE),5)="Csere",VLOOKUP(LEFT(VLOOKUP($A138,csapatok!$A:$NN,CE$320,FALSE),LEN(VLOOKUP($A138,csapatok!$A:$NN,CE$320,FALSE))-6),'csapat-ranglista'!$A:$FP,CE$321,FALSE)/8,VLOOKUP(VLOOKUP($A138,csapatok!$A:$NN,CE$320,FALSE),'csapat-ranglista'!$A:$FP,CE$321,FALSE)/4),0)</f>
        <v>0</v>
      </c>
      <c r="CF138" s="223">
        <f>IFERROR(IF(RIGHT(VLOOKUP($A138,csapatok!$A:$NN,CF$320,FALSE),5)="Csere",VLOOKUP(LEFT(VLOOKUP($A138,csapatok!$A:$NN,CF$320,FALSE),LEN(VLOOKUP($A138,csapatok!$A:$NN,CF$320,FALSE))-6),'csapat-ranglista'!$A:$FP,CF$321,FALSE)/8,VLOOKUP(VLOOKUP($A138,csapatok!$A:$NN,CF$320,FALSE),'csapat-ranglista'!$A:$FP,CF$321,FALSE)/4),0)</f>
        <v>0</v>
      </c>
      <c r="CG138" s="223">
        <f>IFERROR(IF(RIGHT(VLOOKUP($A138,csapatok!$A:$NN,CG$320,FALSE),5)="Csere",VLOOKUP(LEFT(VLOOKUP($A138,csapatok!$A:$NN,CG$320,FALSE),LEN(VLOOKUP($A138,csapatok!$A:$NN,CG$320,FALSE))-6),'csapat-ranglista'!$A:$FP,CG$321,FALSE)/8,VLOOKUP(VLOOKUP($A138,csapatok!$A:$NN,CG$320,FALSE),'csapat-ranglista'!$A:$FP,CG$321,FALSE)/4),0)</f>
        <v>0</v>
      </c>
      <c r="CH138" s="223">
        <f>IFERROR(IF(RIGHT(VLOOKUP($A138,csapatok!$A:$NN,CH$320,FALSE),5)="Csere",VLOOKUP(LEFT(VLOOKUP($A138,csapatok!$A:$NN,CH$320,FALSE),LEN(VLOOKUP($A138,csapatok!$A:$NN,CH$320,FALSE))-6),'csapat-ranglista'!$A:$FP,CH$321,FALSE)/8,VLOOKUP(VLOOKUP($A138,csapatok!$A:$NN,CH$320,FALSE),'csapat-ranglista'!$A:$FP,CH$321,FALSE)/4),0)</f>
        <v>0</v>
      </c>
      <c r="CI138" s="223">
        <f>IFERROR(IF(RIGHT(VLOOKUP($A138,csapatok!$A:$NN,CI$320,FALSE),5)="Csere",VLOOKUP(LEFT(VLOOKUP($A138,csapatok!$A:$NN,CI$320,FALSE),LEN(VLOOKUP($A138,csapatok!$A:$NN,CI$320,FALSE))-6),'csapat-ranglista'!$A:$FP,CI$321,FALSE)/8,VLOOKUP(VLOOKUP($A138,csapatok!$A:$NN,CI$320,FALSE),'csapat-ranglista'!$A:$FP,CI$321,FALSE)/4),0)</f>
        <v>0</v>
      </c>
      <c r="CJ138" s="224">
        <f>versenyek!$IQ$11*IFERROR(VLOOKUP(VLOOKUP($A138,versenyek!IP:IR,3,FALSE),szabalyok!$A$16:$B$23,2,FALSE)/4,0)</f>
        <v>0</v>
      </c>
      <c r="CK138" s="224">
        <f>versenyek!$IT$11*IFERROR(VLOOKUP(VLOOKUP($A138,versenyek!IS:IU,3,FALSE),szabalyok!$A$16:$B$23,2,FALSE)/4,0)</f>
        <v>0</v>
      </c>
      <c r="CL138" s="223">
        <f>IFERROR(IF(RIGHT(VLOOKUP($A138,csapatok!$A:$NN,CL$320,FALSE),5)="Csere",VLOOKUP(LEFT(VLOOKUP($A138,csapatok!$A:$NN,CL$320,FALSE),LEN(VLOOKUP($A138,csapatok!$A:$NN,CL$320,FALSE))-6),'csapat-ranglista'!$A:$FP,CL$321,FALSE)/8,VLOOKUP(VLOOKUP($A138,csapatok!$A:$NN,CL$320,FALSE),'csapat-ranglista'!$A:$FP,CL$321,FALSE)/4),0)</f>
        <v>0</v>
      </c>
      <c r="CM138" s="223">
        <f>IFERROR(IF(RIGHT(VLOOKUP($A138,csapatok!$A:$NN,CM$320,FALSE),5)="Csere",VLOOKUP(LEFT(VLOOKUP($A138,csapatok!$A:$NN,CM$320,FALSE),LEN(VLOOKUP($A138,csapatok!$A:$NN,CM$320,FALSE))-6),'csapat-ranglista'!$A:$FP,CM$321,FALSE)/8,VLOOKUP(VLOOKUP($A138,csapatok!$A:$NN,CM$320,FALSE),'csapat-ranglista'!$A:$FP,CM$321,FALSE)/4),0)</f>
        <v>0</v>
      </c>
      <c r="CN138" s="223">
        <f>IFERROR(IF(RIGHT(VLOOKUP($A138,csapatok!$A:$NN,CN$320,FALSE),5)="Csere",VLOOKUP(LEFT(VLOOKUP($A138,csapatok!$A:$NN,CN$320,FALSE),LEN(VLOOKUP($A138,csapatok!$A:$NN,CN$320,FALSE))-6),'csapat-ranglista'!$A:$FP,CN$321,FALSE)/8,VLOOKUP(VLOOKUP($A138,csapatok!$A:$NN,CN$320,FALSE),'csapat-ranglista'!$A:$FP,CN$321,FALSE)/4),0)</f>
        <v>0</v>
      </c>
      <c r="CO138" s="223">
        <f>IFERROR(IF(RIGHT(VLOOKUP($A138,csapatok!$A:$NN,CO$320,FALSE),5)="Csere",VLOOKUP(LEFT(VLOOKUP($A138,csapatok!$A:$NN,CO$320,FALSE),LEN(VLOOKUP($A138,csapatok!$A:$NN,CO$320,FALSE))-6),'csapat-ranglista'!$A:$FP,CO$321,FALSE)/8,VLOOKUP(VLOOKUP($A138,csapatok!$A:$NN,CO$320,FALSE),'csapat-ranglista'!$A:$FP,CO$321,FALSE)/4),0)</f>
        <v>0</v>
      </c>
      <c r="CP138" s="223">
        <f>IFERROR(IF(RIGHT(VLOOKUP($A138,csapatok!$A:$NN,CP$320,FALSE),5)="Csere",VLOOKUP(LEFT(VLOOKUP($A138,csapatok!$A:$NN,CP$320,FALSE),LEN(VLOOKUP($A138,csapatok!$A:$NN,CP$320,FALSE))-6),'csapat-ranglista'!$A:$FP,CP$321,FALSE)/8,VLOOKUP(VLOOKUP($A138,csapatok!$A:$NN,CP$320,FALSE),'csapat-ranglista'!$A:$FP,CP$321,FALSE)/4),0)</f>
        <v>0</v>
      </c>
      <c r="CQ138" s="223">
        <f>IFERROR(IF(RIGHT(VLOOKUP($A138,csapatok!$A:$NN,CQ$320,FALSE),5)="Csere",VLOOKUP(LEFT(VLOOKUP($A138,csapatok!$A:$NN,CQ$320,FALSE),LEN(VLOOKUP($A138,csapatok!$A:$NN,CQ$320,FALSE))-6),'csapat-ranglista'!$A:$FP,CQ$321,FALSE)/8,VLOOKUP(VLOOKUP($A138,csapatok!$A:$NN,CQ$320,FALSE),'csapat-ranglista'!$A:$FP,CQ$321,FALSE)/4),0)</f>
        <v>0</v>
      </c>
      <c r="CR138" s="223">
        <f>IFERROR(IF(RIGHT(VLOOKUP($A138,csapatok!$A:$NN,CR$320,FALSE),5)="Csere",VLOOKUP(LEFT(VLOOKUP($A138,csapatok!$A:$NN,CR$320,FALSE),LEN(VLOOKUP($A138,csapatok!$A:$NN,CR$320,FALSE))-6),'csapat-ranglista'!$A:$FP,CR$321,FALSE)/8,VLOOKUP(VLOOKUP($A138,csapatok!$A:$NN,CR$320,FALSE),'csapat-ranglista'!$A:$FP,CR$321,FALSE)/4),0)</f>
        <v>0</v>
      </c>
      <c r="CS138" s="223">
        <f>IFERROR(IF(RIGHT(VLOOKUP($A138,csapatok!$A:$NN,CS$320,FALSE),5)="Csere",VLOOKUP(LEFT(VLOOKUP($A138,csapatok!$A:$NN,CS$320,FALSE),LEN(VLOOKUP($A138,csapatok!$A:$NN,CS$320,FALSE))-6),'csapat-ranglista'!$A:$FP,CS$321,FALSE)/8,VLOOKUP(VLOOKUP($A138,csapatok!$A:$NN,CS$320,FALSE),'csapat-ranglista'!$A:$FP,CS$321,FALSE)/4),0)</f>
        <v>0</v>
      </c>
      <c r="CT138" s="223">
        <f>IFERROR(IF(RIGHT(VLOOKUP($A138,csapatok!$A:$NN,CT$320,FALSE),5)="Csere",VLOOKUP(LEFT(VLOOKUP($A138,csapatok!$A:$NN,CT$320,FALSE),LEN(VLOOKUP($A138,csapatok!$A:$NN,CT$320,FALSE))-6),'csapat-ranglista'!$A:$FP,CT$321,FALSE)/8,VLOOKUP(VLOOKUP($A138,csapatok!$A:$NN,CT$320,FALSE),'csapat-ranglista'!$A:$FP,CT$321,FALSE)/4),0)</f>
        <v>0</v>
      </c>
      <c r="CU138" s="223">
        <f>IFERROR(IF(RIGHT(VLOOKUP($A138,csapatok!$A:$NN,CU$320,FALSE),5)="Csere",VLOOKUP(LEFT(VLOOKUP($A138,csapatok!$A:$NN,CU$320,FALSE),LEN(VLOOKUP($A138,csapatok!$A:$NN,CU$320,FALSE))-6),'csapat-ranglista'!$A:$FP,CU$321,FALSE)/8,VLOOKUP(VLOOKUP($A138,csapatok!$A:$NN,CU$320,FALSE),'csapat-ranglista'!$A:$FP,CU$321,FALSE)/4),0)</f>
        <v>0</v>
      </c>
      <c r="CV138" s="223">
        <f>IFERROR(IF(RIGHT(VLOOKUP($A138,csapatok!$A:$NN,CV$320,FALSE),5)="Csere",VLOOKUP(LEFT(VLOOKUP($A138,csapatok!$A:$NN,CV$320,FALSE),LEN(VLOOKUP($A138,csapatok!$A:$NN,CV$320,FALSE))-6),'csapat-ranglista'!$A:$FP,CV$321,FALSE)/8,VLOOKUP(VLOOKUP($A138,csapatok!$A:$NN,CV$320,FALSE),'csapat-ranglista'!$A:$FP,CV$321,FALSE)/4),0)</f>
        <v>0</v>
      </c>
      <c r="CW138" s="223">
        <f>IFERROR(IF(RIGHT(VLOOKUP($A138,csapatok!$A:$NN,CW$320,FALSE),5)="Csere",VLOOKUP(LEFT(VLOOKUP($A138,csapatok!$A:$NN,CW$320,FALSE),LEN(VLOOKUP($A138,csapatok!$A:$NN,CW$320,FALSE))-6),'csapat-ranglista'!$A:$FP,CW$321,FALSE)/8,VLOOKUP(VLOOKUP($A138,csapatok!$A:$NN,CW$320,FALSE),'csapat-ranglista'!$A:$FP,CW$321,FALSE)/4),0)</f>
        <v>1.1745322623384364</v>
      </c>
      <c r="CX138" s="223">
        <f>IFERROR(IF(RIGHT(VLOOKUP($A138,csapatok!$A:$NN,CX$320,FALSE),5)="Csere",VLOOKUP(LEFT(VLOOKUP($A138,csapatok!$A:$NN,CX$320,FALSE),LEN(VLOOKUP($A138,csapatok!$A:$NN,CX$320,FALSE))-6),'csapat-ranglista'!$A:$FP,CX$321,FALSE)/8,VLOOKUP(VLOOKUP($A138,csapatok!$A:$NN,CX$320,FALSE),'csapat-ranglista'!$A:$FP,CX$321,FALSE)/4),0)</f>
        <v>0</v>
      </c>
      <c r="CY138" s="223">
        <f>IFERROR(IF(RIGHT(VLOOKUP($A138,csapatok!$A:$NN,CY$320,FALSE),5)="Csere",VLOOKUP(LEFT(VLOOKUP($A138,csapatok!$A:$NN,CY$320,FALSE),LEN(VLOOKUP($A138,csapatok!$A:$NN,CY$320,FALSE))-6),'csapat-ranglista'!$A:$FP,CY$321,FALSE)/8,VLOOKUP(VLOOKUP($A138,csapatok!$A:$NN,CY$320,FALSE),'csapat-ranglista'!$A:$FP,CY$321,FALSE)/4),0)</f>
        <v>0</v>
      </c>
      <c r="CZ138" s="223">
        <f>IFERROR(IF(RIGHT(VLOOKUP($A138,csapatok!$A:$NN,CZ$320,FALSE),5)="Csere",VLOOKUP(LEFT(VLOOKUP($A138,csapatok!$A:$NN,CZ$320,FALSE),LEN(VLOOKUP($A138,csapatok!$A:$NN,CZ$320,FALSE))-6),'csapat-ranglista'!$A:$FP,CZ$321,FALSE)/8,VLOOKUP(VLOOKUP($A138,csapatok!$A:$NN,CZ$320,FALSE),'csapat-ranglista'!$A:$FP,CZ$321,FALSE)/4),0)</f>
        <v>0</v>
      </c>
      <c r="DA138" s="223">
        <f>IFERROR(IF(RIGHT(VLOOKUP($A138,csapatok!$A:$NN,DA$320,FALSE),5)="Csere",VLOOKUP(LEFT(VLOOKUP($A138,csapatok!$A:$NN,DA$320,FALSE),LEN(VLOOKUP($A138,csapatok!$A:$NN,DA$320,FALSE))-6),'csapat-ranglista'!$A:$FP,DA$321,FALSE)/8,VLOOKUP(VLOOKUP($A138,csapatok!$A:$NN,DA$320,FALSE),'csapat-ranglista'!$A:$FP,DA$321,FALSE)/4),0)</f>
        <v>0</v>
      </c>
      <c r="DB138" s="223">
        <f>IFERROR(IF(RIGHT(VLOOKUP($A138,csapatok!$A:$NN,DB$320,FALSE),5)="Csere",VLOOKUP(LEFT(VLOOKUP($A138,csapatok!$A:$NN,DB$320,FALSE),LEN(VLOOKUP($A138,csapatok!$A:$NN,DB$320,FALSE))-6),'csapat-ranglista'!$A:$FP,DB$321,FALSE)/8,VLOOKUP(VLOOKUP($A138,csapatok!$A:$NN,DB$320,FALSE),'csapat-ranglista'!$A:$FP,DB$321,FALSE)/4),0)</f>
        <v>0</v>
      </c>
      <c r="DC138" s="223">
        <f>IFERROR(IF(RIGHT(VLOOKUP($A138,csapatok!$A:$NN,DC$320,FALSE),5)="Csere",VLOOKUP(LEFT(VLOOKUP($A138,csapatok!$A:$NN,DC$320,FALSE),LEN(VLOOKUP($A138,csapatok!$A:$NN,DC$320,FALSE))-6),'csapat-ranglista'!$A:$FP,DC$321,FALSE)/8,VLOOKUP(VLOOKUP($A138,csapatok!$A:$NN,DC$320,FALSE),'csapat-ranglista'!$A:$FP,DC$321,FALSE)/4),0)</f>
        <v>0</v>
      </c>
      <c r="DD138" s="223">
        <f>IFERROR(IF(RIGHT(VLOOKUP($A138,csapatok!$A:$NN,DD$320,FALSE),5)="Csere",VLOOKUP(LEFT(VLOOKUP($A138,csapatok!$A:$NN,DD$320,FALSE),LEN(VLOOKUP($A138,csapatok!$A:$NN,DD$320,FALSE))-6),'csapat-ranglista'!$A:$FP,DD$321,FALSE)/8,VLOOKUP(VLOOKUP($A138,csapatok!$A:$NN,DD$320,FALSE),'csapat-ranglista'!$A:$FP,DD$321,FALSE)/4),0)</f>
        <v>0</v>
      </c>
      <c r="DE138" s="223">
        <f>IFERROR(IF(RIGHT(VLOOKUP($A138,csapatok!$A:$NN,DE$320,FALSE),5)="Csere",VLOOKUP(LEFT(VLOOKUP($A138,csapatok!$A:$NN,DE$320,FALSE),LEN(VLOOKUP($A138,csapatok!$A:$NN,DE$320,FALSE))-6),'csapat-ranglista'!$A:$FP,DE$321,FALSE)/8,VLOOKUP(VLOOKUP($A138,csapatok!$A:$NN,DE$320,FALSE),'csapat-ranglista'!$A:$FP,DE$321,FALSE)/4),0)</f>
        <v>0</v>
      </c>
      <c r="DF138" s="223">
        <f>IFERROR(IF(RIGHT(VLOOKUP($A138,csapatok!$A:$NN,DF$320,FALSE),5)="Csere",VLOOKUP(LEFT(VLOOKUP($A138,csapatok!$A:$NN,DF$320,FALSE),LEN(VLOOKUP($A138,csapatok!$A:$NN,DF$320,FALSE))-6),'csapat-ranglista'!$A:$FP,DF$321,FALSE)/8,VLOOKUP(VLOOKUP($A138,csapatok!$A:$NN,DF$320,FALSE),'csapat-ranglista'!$A:$FP,DF$321,FALSE)/4),0)</f>
        <v>0</v>
      </c>
      <c r="DG138" s="223">
        <f>IFERROR(IF(RIGHT(VLOOKUP($A138,csapatok!$A:$NN,DG$320,FALSE),5)="Csere",VLOOKUP(LEFT(VLOOKUP($A138,csapatok!$A:$NN,DG$320,FALSE),LEN(VLOOKUP($A138,csapatok!$A:$NN,DG$320,FALSE))-6),'csapat-ranglista'!$A:$FP,DG$321,FALSE)/8,VLOOKUP(VLOOKUP($A138,csapatok!$A:$NN,DG$320,FALSE),'csapat-ranglista'!$A:$FP,DG$321,FALSE)/4),0)</f>
        <v>0</v>
      </c>
      <c r="DH138" s="223">
        <f>IFERROR(IF(RIGHT(VLOOKUP($A138,csapatok!$A:$NN,DH$320,FALSE),5)="Csere",VLOOKUP(LEFT(VLOOKUP($A138,csapatok!$A:$NN,DH$320,FALSE),LEN(VLOOKUP($A138,csapatok!$A:$NN,DH$320,FALSE))-6),'csapat-ranglista'!$A:$FP,DH$321,FALSE)/8,VLOOKUP(VLOOKUP($A138,csapatok!$A:$NN,DH$320,FALSE),'csapat-ranglista'!$A:$FP,DH$321,FALSE)/4),0)</f>
        <v>0</v>
      </c>
      <c r="DI138" s="223">
        <f>IFERROR(IF(RIGHT(VLOOKUP($A138,csapatok!$A:$NN,DI$320,FALSE),5)="Csere",VLOOKUP(LEFT(VLOOKUP($A138,csapatok!$A:$NN,DI$320,FALSE),LEN(VLOOKUP($A138,csapatok!$A:$NN,DI$320,FALSE))-6),'csapat-ranglista'!$A:$FP,DI$321,FALSE)/8,VLOOKUP(VLOOKUP($A138,csapatok!$A:$NN,DI$320,FALSE),'csapat-ranglista'!$A:$FP,DI$321,FALSE)/4),0)</f>
        <v>0</v>
      </c>
      <c r="DJ138" s="223">
        <f>IFERROR(IF(RIGHT(VLOOKUP($A138,csapatok!$A:$NN,DJ$320,FALSE),5)="Csere",VLOOKUP(LEFT(VLOOKUP($A138,csapatok!$A:$NN,DJ$320,FALSE),LEN(VLOOKUP($A138,csapatok!$A:$NN,DJ$320,FALSE))-6),'csapat-ranglista'!$A:$FP,DJ$321,FALSE)/8,VLOOKUP(VLOOKUP($A138,csapatok!$A:$NN,DJ$320,FALSE),'csapat-ranglista'!$A:$FP,DJ$321,FALSE)/4),0)</f>
        <v>0</v>
      </c>
      <c r="DK138" s="223">
        <f>IFERROR(IF(RIGHT(VLOOKUP($A138,csapatok!$A:$NN,DK$320,FALSE),5)="Csere",VLOOKUP(LEFT(VLOOKUP($A138,csapatok!$A:$NN,DK$320,FALSE),LEN(VLOOKUP($A138,csapatok!$A:$NN,DK$320,FALSE))-6),'csapat-ranglista'!$A:$FP,DK$321,FALSE)/8,VLOOKUP(VLOOKUP($A138,csapatok!$A:$NN,DK$320,FALSE),'csapat-ranglista'!$A:$FP,DK$321,FALSE)/4),0)</f>
        <v>0</v>
      </c>
      <c r="DL138" s="223">
        <f>IFERROR(IF(RIGHT(VLOOKUP($A138,csapatok!$A:$NN,DL$320,FALSE),5)="Csere",VLOOKUP(LEFT(VLOOKUP($A138,csapatok!$A:$NN,DL$320,FALSE),LEN(VLOOKUP($A138,csapatok!$A:$NN,DL$320,FALSE))-6),'csapat-ranglista'!$A:$FP,DL$321,FALSE)/8,VLOOKUP(VLOOKUP($A138,csapatok!$A:$NN,DL$320,FALSE),'csapat-ranglista'!$A:$FP,DL$321,FALSE)/4),0)</f>
        <v>0</v>
      </c>
      <c r="DM138" s="223">
        <f>IFERROR(IF(RIGHT(VLOOKUP($A138,csapatok!$A:$NN,DM$320,FALSE),5)="Csere",VLOOKUP(LEFT(VLOOKUP($A138,csapatok!$A:$NN,DM$320,FALSE),LEN(VLOOKUP($A138,csapatok!$A:$NN,DM$320,FALSE))-6),'csapat-ranglista'!$A:$FP,DM$321,FALSE)/8,VLOOKUP(VLOOKUP($A138,csapatok!$A:$NN,DM$320,FALSE),'csapat-ranglista'!$A:$FP,DM$321,FALSE)/4),0)</f>
        <v>10.068500399098781</v>
      </c>
      <c r="DN138" s="223">
        <f>IFERROR(IF(RIGHT(VLOOKUP($A138,csapatok!$A:$NN,DN$320,FALSE),5)="Csere",VLOOKUP(LEFT(VLOOKUP($A138,csapatok!$A:$NN,DN$320,FALSE),LEN(VLOOKUP($A138,csapatok!$A:$NN,DN$320,FALSE))-6),'csapat-ranglista'!$A:$FP,DN$321,FALSE)/8,VLOOKUP(VLOOKUP($A138,csapatok!$A:$NN,DN$320,FALSE),'csapat-ranglista'!$A:$FP,DN$321,FALSE)/4),0)</f>
        <v>0</v>
      </c>
      <c r="DO138" s="224">
        <f>versenyek!$MF$11*IFERROR(VLOOKUP(VLOOKUP($A138,versenyek!ME:MG,3,FALSE),szabalyok!$A$16:$B$23,2,FALSE)/4,0)</f>
        <v>0</v>
      </c>
      <c r="DP138" s="224">
        <f>versenyek!$MI$11*IFERROR(VLOOKUP(VLOOKUP($A138,versenyek!MH:MJ,3,FALSE),szabalyok!$A$16:$B$23,2,FALSE)/4,0)</f>
        <v>0</v>
      </c>
      <c r="DQ138" s="223">
        <f>IFERROR(IF(RIGHT(VLOOKUP($A138,csapatok!$A:$NN,DQ$320,FALSE),5)="Csere",VLOOKUP(LEFT(VLOOKUP($A138,csapatok!$A:$NN,DQ$320,FALSE),LEN(VLOOKUP($A138,csapatok!$A:$NN,DQ$320,FALSE))-6),'csapat-ranglista'!$A:$FP,DQ$321,FALSE)/8,VLOOKUP(VLOOKUP($A138,csapatok!$A:$NN,DQ$320,FALSE),'csapat-ranglista'!$A:$FP,DQ$321,FALSE)/4),0)</f>
        <v>0</v>
      </c>
      <c r="DR138" s="223">
        <f>IFERROR(IF(RIGHT(VLOOKUP($A138,csapatok!$A:$NN,DR$320,FALSE),5)="Csere",VLOOKUP(LEFT(VLOOKUP($A138,csapatok!$A:$NN,DR$320,FALSE),LEN(VLOOKUP($A138,csapatok!$A:$NN,DR$320,FALSE))-6),'csapat-ranglista'!$A:$FP,DR$321,FALSE)/8,VLOOKUP(VLOOKUP($A138,csapatok!$A:$NN,DR$320,FALSE),'csapat-ranglista'!$A:$FP,DR$321,FALSE)/4),0)</f>
        <v>0</v>
      </c>
      <c r="DS138" s="223">
        <f>IFERROR(IF(RIGHT(VLOOKUP($A138,csapatok!$A:$NN,DS$320,FALSE),5)="Csere",VLOOKUP(LEFT(VLOOKUP($A138,csapatok!$A:$NN,DS$320,FALSE),LEN(VLOOKUP($A138,csapatok!$A:$NN,DS$320,FALSE))-6),'csapat-ranglista'!$A:$FP,DS$321,FALSE)/8,VLOOKUP(VLOOKUP($A138,csapatok!$A:$NN,DS$320,FALSE),'csapat-ranglista'!$A:$FP,DS$321,FALSE)/4),0)</f>
        <v>0</v>
      </c>
      <c r="DT138" s="223">
        <f>IFERROR(IF(RIGHT(VLOOKUP($A138,csapatok!$A:$NN,DT$320,FALSE),5)="Csere",VLOOKUP(LEFT(VLOOKUP($A138,csapatok!$A:$NN,DT$320,FALSE),LEN(VLOOKUP($A138,csapatok!$A:$NN,DT$320,FALSE))-6),'csapat-ranglista'!$A:$FP,DT$321,FALSE)/8,VLOOKUP(VLOOKUP($A138,csapatok!$A:$NN,DT$320,FALSE),'csapat-ranglista'!$A:$FP,DT$321,FALSE)/4),0)</f>
        <v>0</v>
      </c>
      <c r="DU138" s="223">
        <f>IFERROR(IF(RIGHT(VLOOKUP($A138,csapatok!$A:$NN,DU$320,FALSE),5)="Csere",VLOOKUP(LEFT(VLOOKUP($A138,csapatok!$A:$NN,DU$320,FALSE),LEN(VLOOKUP($A138,csapatok!$A:$NN,DU$320,FALSE))-6),'csapat-ranglista'!$A:$FP,DU$321,FALSE)/8,VLOOKUP(VLOOKUP($A138,csapatok!$A:$NN,DU$320,FALSE),'csapat-ranglista'!$A:$FP,DU$321,FALSE)/4),0)</f>
        <v>0</v>
      </c>
      <c r="DV138" s="223">
        <f>IFERROR(IF(RIGHT(VLOOKUP($A138,csapatok!$A:$NN,DV$320,FALSE),5)="Csere",VLOOKUP(LEFT(VLOOKUP($A138,csapatok!$A:$NN,DV$320,FALSE),LEN(VLOOKUP($A138,csapatok!$A:$NN,DV$320,FALSE))-6),'csapat-ranglista'!$A:$FP,DV$321,FALSE)/8,VLOOKUP(VLOOKUP($A138,csapatok!$A:$NN,DV$320,FALSE),'csapat-ranglista'!$A:$FP,DV$321,FALSE)/4),0)</f>
        <v>0</v>
      </c>
      <c r="DW138" s="223">
        <f>IFERROR(IF(RIGHT(VLOOKUP($A138,csapatok!$A:$NN,DW$320,FALSE),5)="Csere",VLOOKUP(LEFT(VLOOKUP($A138,csapatok!$A:$NN,DW$320,FALSE),LEN(VLOOKUP($A138,csapatok!$A:$NN,DW$320,FALSE))-6),'csapat-ranglista'!$A:$FP,DW$321,FALSE)/8,VLOOKUP(VLOOKUP($A138,csapatok!$A:$NN,DW$320,FALSE),'csapat-ranglista'!$A:$FP,DW$321,FALSE)/4),0)</f>
        <v>0</v>
      </c>
      <c r="DX138" s="223">
        <f>IFERROR(IF(RIGHT(VLOOKUP($A138,csapatok!$A:$NN,DX$320,FALSE),5)="Csere",VLOOKUP(LEFT(VLOOKUP($A138,csapatok!$A:$NN,DX$320,FALSE),LEN(VLOOKUP($A138,csapatok!$A:$NN,DX$320,FALSE))-6),'csapat-ranglista'!$A:$FP,DX$321,FALSE)/8,VLOOKUP(VLOOKUP($A138,csapatok!$A:$NN,DX$320,FALSE),'csapat-ranglista'!$A:$FP,DX$321,FALSE)/4),0)</f>
        <v>0</v>
      </c>
      <c r="DY138" s="223">
        <f>IFERROR(IF(RIGHT(VLOOKUP($A138,csapatok!$A:$NN,DY$320,FALSE),5)="Csere",VLOOKUP(LEFT(VLOOKUP($A138,csapatok!$A:$NN,DY$320,FALSE),LEN(VLOOKUP($A138,csapatok!$A:$NN,DY$320,FALSE))-6),'csapat-ranglista'!$A:$FP,DY$321,FALSE)/8,VLOOKUP(VLOOKUP($A138,csapatok!$A:$NN,DY$320,FALSE),'csapat-ranglista'!$A:$FP,DY$321,FALSE)/4),0)</f>
        <v>0</v>
      </c>
      <c r="DZ138" s="223">
        <f>IFERROR(IF(RIGHT(VLOOKUP($A138,csapatok!$A:$NN,DZ$320,FALSE),5)="Csere",VLOOKUP(LEFT(VLOOKUP($A138,csapatok!$A:$NN,DZ$320,FALSE),LEN(VLOOKUP($A138,csapatok!$A:$NN,DZ$320,FALSE))-6),'csapat-ranglista'!$A:$FP,DZ$321,FALSE)/8,VLOOKUP(VLOOKUP($A138,csapatok!$A:$NN,DZ$320,FALSE),'csapat-ranglista'!$A:$FP,DZ$321,FALSE)/4),0)</f>
        <v>0</v>
      </c>
      <c r="EA138" s="223">
        <f>IFERROR(IF(RIGHT(VLOOKUP($A138,csapatok!$A:$NN,EA$320,FALSE),5)="Csere",VLOOKUP(LEFT(VLOOKUP($A138,csapatok!$A:$NN,EA$320,FALSE),LEN(VLOOKUP($A138,csapatok!$A:$NN,EA$320,FALSE))-6),'csapat-ranglista'!$A:$FP,EA$321,FALSE)/8,VLOOKUP(VLOOKUP($A138,csapatok!$A:$NN,EA$320,FALSE),'csapat-ranglista'!$A:$FP,EA$321,FALSE)/4),0)</f>
        <v>0</v>
      </c>
      <c r="EB138" s="223">
        <f>IFERROR(IF(RIGHT(VLOOKUP($A138,csapatok!$A:$NN,EB$320,FALSE),5)="Csere",VLOOKUP(LEFT(VLOOKUP($A138,csapatok!$A:$NN,EB$320,FALSE),LEN(VLOOKUP($A138,csapatok!$A:$NN,EB$320,FALSE))-6),'csapat-ranglista'!$A:$FP,EB$321,FALSE)/8,VLOOKUP(VLOOKUP($A138,csapatok!$A:$NN,EB$320,FALSE),'csapat-ranglista'!$A:$FP,EB$321,FALSE)/4),0)</f>
        <v>0</v>
      </c>
      <c r="EC138" s="223">
        <f>IFERROR(IF(RIGHT(VLOOKUP($A138,csapatok!$A:$NN,EC$320,FALSE),5)="Csere",VLOOKUP(LEFT(VLOOKUP($A138,csapatok!$A:$NN,EC$320,FALSE),LEN(VLOOKUP($A138,csapatok!$A:$NN,EC$320,FALSE))-6),'csapat-ranglista'!$A:$FP,EC$321,FALSE)/8,VLOOKUP(VLOOKUP($A138,csapatok!$A:$NN,EC$320,FALSE),'csapat-ranglista'!$A:$FP,EC$321,FALSE)/4),0)</f>
        <v>0</v>
      </c>
      <c r="ED138" s="223">
        <f>IFERROR(IF(RIGHT(VLOOKUP($A138,csapatok!$A:$NN,ED$320,FALSE),5)="Csere",VLOOKUP(LEFT(VLOOKUP($A138,csapatok!$A:$NN,ED$320,FALSE),LEN(VLOOKUP($A138,csapatok!$A:$NN,ED$320,FALSE))-6),'csapat-ranglista'!$A:$FP,ED$321,FALSE)/8,VLOOKUP(VLOOKUP($A138,csapatok!$A:$NN,ED$320,FALSE),'csapat-ranglista'!$A:$FP,ED$321,FALSE)/4),0)</f>
        <v>0</v>
      </c>
      <c r="EE138" s="223">
        <f>IFERROR(IF(RIGHT(VLOOKUP($A138,csapatok!$A:$NN,EE$320,FALSE),5)="Csere",VLOOKUP(LEFT(VLOOKUP($A138,csapatok!$A:$NN,EE$320,FALSE),LEN(VLOOKUP($A138,csapatok!$A:$NN,EE$320,FALSE))-6),'csapat-ranglista'!$A:$FP,EE$321,FALSE)/8,VLOOKUP(VLOOKUP($A138,csapatok!$A:$NN,EE$320,FALSE),'csapat-ranglista'!$A:$FP,EE$321,FALSE)/4),0)</f>
        <v>0</v>
      </c>
      <c r="EF138" s="223">
        <f>IFERROR(IF(RIGHT(VLOOKUP($A138,csapatok!$A:$NN,EF$320,FALSE),5)="Csere",VLOOKUP(LEFT(VLOOKUP($A138,csapatok!$A:$NN,EF$320,FALSE),LEN(VLOOKUP($A138,csapatok!$A:$NN,EF$320,FALSE))-6),'csapat-ranglista'!$A:$FP,EF$321,FALSE)/8,VLOOKUP(VLOOKUP($A138,csapatok!$A:$NN,EF$320,FALSE),'csapat-ranglista'!$A:$FP,EF$321,FALSE)/4),0)</f>
        <v>0</v>
      </c>
      <c r="EG138" s="223">
        <f>IFERROR(IF(RIGHT(VLOOKUP($A138,csapatok!$A:$NN,EG$320,FALSE),5)="Csere",VLOOKUP(LEFT(VLOOKUP($A138,csapatok!$A:$NN,EG$320,FALSE),LEN(VLOOKUP($A138,csapatok!$A:$NN,EG$320,FALSE))-6),'csapat-ranglista'!$A:$FP,EG$321,FALSE)/8,VLOOKUP(VLOOKUP($A138,csapatok!$A:$NN,EG$320,FALSE),'csapat-ranglista'!$A:$FP,EG$321,FALSE)/4),0)</f>
        <v>0</v>
      </c>
      <c r="EH138" s="223">
        <f>IFERROR(IF(RIGHT(VLOOKUP($A138,csapatok!$A:$NN,EH$320,FALSE),5)="Csere",VLOOKUP(LEFT(VLOOKUP($A138,csapatok!$A:$NN,EH$320,FALSE),LEN(VLOOKUP($A138,csapatok!$A:$NN,EH$320,FALSE))-6),'csapat-ranglista'!$A:$FP,EH$321,FALSE)/8,VLOOKUP(VLOOKUP($A138,csapatok!$A:$NN,EH$320,FALSE),'csapat-ranglista'!$A:$FP,EH$321,FALSE)/4),0)</f>
        <v>0</v>
      </c>
      <c r="EI138" s="223">
        <f>IFERROR(IF(RIGHT(VLOOKUP($A138,csapatok!$A:$NN,EI$320,FALSE),5)="Csere",VLOOKUP(LEFT(VLOOKUP($A138,csapatok!$A:$NN,EI$320,FALSE),LEN(VLOOKUP($A138,csapatok!$A:$NN,EI$320,FALSE))-6),'csapat-ranglista'!$A:$FP,EI$321,FALSE)/8,VLOOKUP(VLOOKUP($A138,csapatok!$A:$NN,EI$320,FALSE),'csapat-ranglista'!$A:$FP,EI$321,FALSE)/4),0)</f>
        <v>0</v>
      </c>
      <c r="EJ138" s="223">
        <f>IFERROR(IF(RIGHT(VLOOKUP($A138,csapatok!$A:$NN,EJ$320,FALSE),5)="Csere",VLOOKUP(LEFT(VLOOKUP($A138,csapatok!$A:$NN,EJ$320,FALSE),LEN(VLOOKUP($A138,csapatok!$A:$NN,EJ$320,FALSE))-6),'csapat-ranglista'!$A:$FP,EJ$321,FALSE)/8,VLOOKUP(VLOOKUP($A138,csapatok!$A:$NN,EJ$320,FALSE),'csapat-ranglista'!$A:$FP,EJ$321,FALSE)/4),0)</f>
        <v>0</v>
      </c>
      <c r="EK138" s="223">
        <f>IFERROR(IF(RIGHT(VLOOKUP($A138,csapatok!$A:$NN,EK$320,FALSE),5)="Csere",VLOOKUP(LEFT(VLOOKUP($A138,csapatok!$A:$NN,EK$320,FALSE),LEN(VLOOKUP($A138,csapatok!$A:$NN,EK$320,FALSE))-6),'csapat-ranglista'!$A:$FP,EK$321,FALSE)/8,VLOOKUP(VLOOKUP($A138,csapatok!$A:$NN,EK$320,FALSE),'csapat-ranglista'!$A:$FP,EK$321,FALSE)/4),0)</f>
        <v>0</v>
      </c>
      <c r="EL138" s="223">
        <f>IFERROR(IF(RIGHT(VLOOKUP($A138,csapatok!$A:$NN,EL$320,FALSE),5)="Csere",VLOOKUP(LEFT(VLOOKUP($A138,csapatok!$A:$NN,EL$320,FALSE),LEN(VLOOKUP($A138,csapatok!$A:$NN,EL$320,FALSE))-6),'csapat-ranglista'!$A:$FP,EL$321,FALSE)/8,VLOOKUP(VLOOKUP($A138,csapatok!$A:$NN,EL$320,FALSE),'csapat-ranglista'!$A:$FP,EL$321,FALSE)/4),0)</f>
        <v>0</v>
      </c>
      <c r="EM138" s="223">
        <f>IFERROR(IF(RIGHT(VLOOKUP($A138,csapatok!$A:$NN,EM$320,FALSE),5)="Csere",VLOOKUP(LEFT(VLOOKUP($A138,csapatok!$A:$NN,EM$320,FALSE),LEN(VLOOKUP($A138,csapatok!$A:$NN,EM$320,FALSE))-6),'csapat-ranglista'!$A:$FP,EM$321,FALSE)/8,VLOOKUP(VLOOKUP($A138,csapatok!$A:$NN,EM$320,FALSE),'csapat-ranglista'!$A:$FP,EM$321,FALSE)/4),0)</f>
        <v>0</v>
      </c>
      <c r="EN138" s="223">
        <f>IFERROR(IF(RIGHT(VLOOKUP($A138,csapatok!$A:$NN,EN$320,FALSE),5)="Csere",VLOOKUP(LEFT(VLOOKUP($A138,csapatok!$A:$NN,EN$320,FALSE),LEN(VLOOKUP($A138,csapatok!$A:$NN,EN$320,FALSE))-6),'csapat-ranglista'!$A:$FP,EN$321,FALSE)/8,VLOOKUP(VLOOKUP($A138,csapatok!$A:$NN,EN$320,FALSE),'csapat-ranglista'!$A:$FP,EN$321,FALSE)/4),0)</f>
        <v>0</v>
      </c>
      <c r="EO138" s="223">
        <f>IFERROR(IF(RIGHT(VLOOKUP($A138,csapatok!$A:$NN,EO$320,FALSE),5)="Csere",VLOOKUP(LEFT(VLOOKUP($A138,csapatok!$A:$NN,EO$320,FALSE),LEN(VLOOKUP($A138,csapatok!$A:$NN,EO$320,FALSE))-6),'csapat-ranglista'!$A:$FP,EO$321,FALSE)/8,VLOOKUP(VLOOKUP($A138,csapatok!$A:$NN,EO$320,FALSE),'csapat-ranglista'!$A:$FP,EO$321,FALSE)/4),0)</f>
        <v>0</v>
      </c>
      <c r="EP138" s="223">
        <f>IFERROR(IF(RIGHT(VLOOKUP($A138,csapatok!$A:$NN,EP$320,FALSE),5)="Csere",VLOOKUP(LEFT(VLOOKUP($A138,csapatok!$A:$NN,EP$320,FALSE),LEN(VLOOKUP($A138,csapatok!$A:$NN,EP$320,FALSE))-6),'csapat-ranglista'!$A:$FP,EP$321,FALSE)/8,VLOOKUP(VLOOKUP($A138,csapatok!$A:$NN,EP$320,FALSE),'csapat-ranglista'!$A:$FP,EP$321,FALSE)/4),0)</f>
        <v>0</v>
      </c>
      <c r="EQ138" s="223">
        <f>IFERROR(IF(RIGHT(VLOOKUP($A138,csapatok!$A:$NN,EQ$320,FALSE),5)="Csere",VLOOKUP(LEFT(VLOOKUP($A138,csapatok!$A:$NN,EQ$320,FALSE),LEN(VLOOKUP($A138,csapatok!$A:$NN,EQ$320,FALSE))-6),'csapat-ranglista'!$A:$FP,EQ$321,FALSE)/8,VLOOKUP(VLOOKUP($A138,csapatok!$A:$NN,EQ$320,FALSE),'csapat-ranglista'!$A:$FP,EQ$321,FALSE)/4),0)</f>
        <v>0</v>
      </c>
      <c r="ER138" s="223">
        <f>IFERROR(IF(RIGHT(VLOOKUP($A138,csapatok!$A:$NN,ER$320,FALSE),5)="Csere",VLOOKUP(LEFT(VLOOKUP($A138,csapatok!$A:$NN,ER$320,FALSE),LEN(VLOOKUP($A138,csapatok!$A:$NN,ER$320,FALSE))-6),'csapat-ranglista'!$A:$FP,ER$321,FALSE)/8,VLOOKUP(VLOOKUP($A138,csapatok!$A:$NN,ER$320,FALSE),'csapat-ranglista'!$A:$FP,ER$321,FALSE)/4),0)</f>
        <v>0</v>
      </c>
      <c r="ES138" s="223">
        <f>IFERROR(IF(RIGHT(VLOOKUP($A138,csapatok!$A:$NN,ES$320,FALSE),5)="Csere",VLOOKUP(LEFT(VLOOKUP($A138,csapatok!$A:$NN,ES$320,FALSE),LEN(VLOOKUP($A138,csapatok!$A:$NN,ES$320,FALSE))-6),'csapat-ranglista'!$A:$FP,ES$321,FALSE)/8,VLOOKUP(VLOOKUP($A138,csapatok!$A:$NN,ES$320,FALSE),'csapat-ranglista'!$A:$FP,ES$321,FALSE)/4),0)</f>
        <v>0</v>
      </c>
      <c r="ET138" s="223">
        <f>IFERROR(IF(RIGHT(VLOOKUP($A138,csapatok!$A:$NN,ET$320,FALSE),5)="Csere",VLOOKUP(LEFT(VLOOKUP($A138,csapatok!$A:$NN,ET$320,FALSE),LEN(VLOOKUP($A138,csapatok!$A:$NN,ET$320,FALSE))-6),'csapat-ranglista'!$A:$FP,ET$321,FALSE)/8,VLOOKUP(VLOOKUP($A138,csapatok!$A:$NN,ET$320,FALSE),'csapat-ranglista'!$A:$FP,ET$321,FALSE)/4),0)</f>
        <v>0</v>
      </c>
      <c r="EU138" s="223">
        <f>IFERROR(IF(RIGHT(VLOOKUP($A138,csapatok!$A:$NN,EU$320,FALSE),5)="Csere",VLOOKUP(LEFT(VLOOKUP($A138,csapatok!$A:$NN,EU$320,FALSE),LEN(VLOOKUP($A138,csapatok!$A:$NN,EU$320,FALSE))-6),'csapat-ranglista'!$A:$FP,EU$321,FALSE)/8,VLOOKUP(VLOOKUP($A138,csapatok!$A:$NN,EU$320,FALSE),'csapat-ranglista'!$A:$FP,EU$321,FALSE)/4),0)</f>
        <v>0</v>
      </c>
      <c r="EV138" s="223">
        <f>IFERROR(IF(RIGHT(VLOOKUP($A138,csapatok!$A:$NN,EV$320,FALSE),5)="Csere",VLOOKUP(LEFT(VLOOKUP($A138,csapatok!$A:$NN,EV$320,FALSE),LEN(VLOOKUP($A138,csapatok!$A:$NN,EV$320,FALSE))-6),'csapat-ranglista'!$A:$FP,EV$321,FALSE)/8,VLOOKUP(VLOOKUP($A138,csapatok!$A:$NN,EV$320,FALSE),'csapat-ranglista'!$A:$FP,EV$321,FALSE)/4),0)</f>
        <v>0</v>
      </c>
      <c r="EW138" s="223">
        <f>IFERROR(IF(RIGHT(VLOOKUP($A138,csapatok!$A:$NN,EW$320,FALSE),5)="Csere",VLOOKUP(LEFT(VLOOKUP($A138,csapatok!$A:$NN,EW$320,FALSE),LEN(VLOOKUP($A138,csapatok!$A:$NN,EW$320,FALSE))-6),'csapat-ranglista'!$A:$FP,EW$321,FALSE)/8,VLOOKUP(VLOOKUP($A138,csapatok!$A:$NN,EW$320,FALSE),'csapat-ranglista'!$A:$FP,EW$321,FALSE)/4),0)</f>
        <v>0</v>
      </c>
      <c r="EX138" s="223">
        <f>IFERROR(IF(RIGHT(VLOOKUP($A138,csapatok!$A:$NN,EX$320,FALSE),5)="Csere",VLOOKUP(LEFT(VLOOKUP($A138,csapatok!$A:$NN,EX$320,FALSE),LEN(VLOOKUP($A138,csapatok!$A:$NN,EX$320,FALSE))-6),'csapat-ranglista'!$A:$FP,EX$321,FALSE)/8,VLOOKUP(VLOOKUP($A138,csapatok!$A:$NN,EX$320,FALSE),'csapat-ranglista'!$A:$FP,EX$321,FALSE)/4),0)</f>
        <v>0</v>
      </c>
      <c r="EY138" s="223">
        <f>IFERROR(IF(RIGHT(VLOOKUP($A138,csapatok!$A:$NN,EY$320,FALSE),5)="Csere",VLOOKUP(LEFT(VLOOKUP($A138,csapatok!$A:$NN,EY$320,FALSE),LEN(VLOOKUP($A138,csapatok!$A:$NN,EY$320,FALSE))-6),'csapat-ranglista'!$A:$FP,EY$321,FALSE)/8,VLOOKUP(VLOOKUP($A138,csapatok!$A:$NN,EY$320,FALSE),'csapat-ranglista'!$A:$FP,EY$321,FALSE)/4),0)</f>
        <v>0</v>
      </c>
      <c r="EZ138" s="223">
        <f>IFERROR(IF(RIGHT(VLOOKUP($A138,csapatok!$A:$NN,EZ$320,FALSE),5)="Csere",VLOOKUP(LEFT(VLOOKUP($A138,csapatok!$A:$NN,EZ$320,FALSE),LEN(VLOOKUP($A138,csapatok!$A:$NN,EZ$320,FALSE))-6),'csapat-ranglista'!$A:$FP,EZ$321,FALSE)/8,VLOOKUP(VLOOKUP($A138,csapatok!$A:$NN,EZ$320,FALSE),'csapat-ranglista'!$A:$FP,EZ$321,FALSE)/4),0)</f>
        <v>0</v>
      </c>
      <c r="FA138" s="223">
        <f>IFERROR(IF(RIGHT(VLOOKUP($A138,csapatok!$A:$NN,FA$320,FALSE),5)="Csere",VLOOKUP(LEFT(VLOOKUP($A138,csapatok!$A:$NN,FA$320,FALSE),LEN(VLOOKUP($A138,csapatok!$A:$NN,FA$320,FALSE))-6),'csapat-ranglista'!$A:$FP,FA$321,FALSE)/8,VLOOKUP(VLOOKUP($A138,csapatok!$A:$NN,FA$320,FALSE),'csapat-ranglista'!$A:$FP,FA$321,FALSE)/4),0)</f>
        <v>0</v>
      </c>
      <c r="FB138" s="223">
        <f>IFERROR(IF(RIGHT(VLOOKUP($A138,csapatok!$A:$NN,FB$320,FALSE),5)="Csere",VLOOKUP(LEFT(VLOOKUP($A138,csapatok!$A:$NN,FB$320,FALSE),LEN(VLOOKUP($A138,csapatok!$A:$NN,FB$320,FALSE))-6),'csapat-ranglista'!$A:$FP,FB$321,FALSE)/8,VLOOKUP(VLOOKUP($A138,csapatok!$A:$NN,FB$320,FALSE),'csapat-ranglista'!$A:$FP,FB$321,FALSE)/4),0)</f>
        <v>0</v>
      </c>
      <c r="FC138" s="223">
        <f>IFERROR(IF(RIGHT(VLOOKUP($A138,csapatok!$A:$NN,FC$320,FALSE),5)="Csere",VLOOKUP(LEFT(VLOOKUP($A138,csapatok!$A:$NN,FC$320,FALSE),LEN(VLOOKUP($A138,csapatok!$A:$NN,FC$320,FALSE))-6),'csapat-ranglista'!$A:$FP,FC$321,FALSE)/8,VLOOKUP(VLOOKUP($A138,csapatok!$A:$NN,FC$320,FALSE),'csapat-ranglista'!$A:$FP,FC$321,FALSE)/4),0)</f>
        <v>0</v>
      </c>
      <c r="FD138" s="224">
        <f>versenyek!$QY$11*IFERROR(VLOOKUP(VLOOKUP($A138,versenyek!QX:QZ,3,FALSE),szabalyok!$A$16:$B$23,2,FALSE)/4,0)</f>
        <v>0</v>
      </c>
      <c r="FE138" s="224">
        <f>versenyek!$RB$11*IFERROR(VLOOKUP(VLOOKUP($A138,versenyek!RA:RC,3,FALSE),szabalyok!$A$16:$B$23,2,FALSE)/4,0)</f>
        <v>0</v>
      </c>
      <c r="FF138" s="223">
        <f>IFERROR(IF(RIGHT(VLOOKUP($A138,csapatok!$A:$NN,FF$320,FALSE),5)="Csere",VLOOKUP(LEFT(VLOOKUP($A138,csapatok!$A:$NN,FF$320,FALSE),LEN(VLOOKUP($A138,csapatok!$A:$NN,FF$320,FALSE))-6),'csapat-ranglista'!$A:$FP,FF$321,FALSE)/8,VLOOKUP(VLOOKUP($A138,csapatok!$A:$NN,FF$320,FALSE),'csapat-ranglista'!$A:$FP,FF$321,FALSE)/4),0)</f>
        <v>0</v>
      </c>
      <c r="FG138" s="223">
        <f>IFERROR(IF(RIGHT(VLOOKUP($A138,csapatok!$A:$NN,FG$320,FALSE),5)="Csere",VLOOKUP(LEFT(VLOOKUP($A138,csapatok!$A:$NN,FG$320,FALSE),LEN(VLOOKUP($A138,csapatok!$A:$NN,FG$320,FALSE))-6),'csapat-ranglista'!$A:$FP,FG$321,FALSE)/8,VLOOKUP(VLOOKUP($A138,csapatok!$A:$NN,FG$320,FALSE),'csapat-ranglista'!$A:$FP,FG$321,FALSE)/4),0)</f>
        <v>0</v>
      </c>
      <c r="FH138" s="223">
        <f>IFERROR(IF(RIGHT(VLOOKUP($A138,csapatok!$A:$NN,FH$320,FALSE),5)="Csere",VLOOKUP(LEFT(VLOOKUP($A138,csapatok!$A:$NN,FH$320,FALSE),LEN(VLOOKUP($A138,csapatok!$A:$NN,FH$320,FALSE))-6),'csapat-ranglista'!$A:$FP,FH$321,FALSE)/8,VLOOKUP(VLOOKUP($A138,csapatok!$A:$NN,FH$320,FALSE),'csapat-ranglista'!$A:$FP,FH$321,FALSE)/4),0)</f>
        <v>0</v>
      </c>
      <c r="FI138" s="223">
        <f>IFERROR(IF(RIGHT(VLOOKUP($A138,csapatok!$A:$NN,FI$320,FALSE),5)="Csere",VLOOKUP(LEFT(VLOOKUP($A138,csapatok!$A:$NN,FI$320,FALSE),LEN(VLOOKUP($A138,csapatok!$A:$NN,FI$320,FALSE))-6),'csapat-ranglista'!$A:$FP,FI$321,FALSE)/8,VLOOKUP(VLOOKUP($A138,csapatok!$A:$NN,FI$320,FALSE),'csapat-ranglista'!$A:$FP,FI$321,FALSE)/4),0)</f>
        <v>0</v>
      </c>
      <c r="FJ138" s="223">
        <f>IFERROR(IF(RIGHT(VLOOKUP($A138,csapatok!$A:$NN,FJ$320,FALSE),5)="Csere",VLOOKUP(LEFT(VLOOKUP($A138,csapatok!$A:$NN,FJ$320,FALSE),LEN(VLOOKUP($A138,csapatok!$A:$NN,FJ$320,FALSE))-6),'csapat-ranglista'!$A:$FP,FJ$321,FALSE)/8,VLOOKUP(VLOOKUP($A138,csapatok!$A:$NN,FJ$320,FALSE),'csapat-ranglista'!$A:$FP,FJ$321,FALSE)/4),0)</f>
        <v>0</v>
      </c>
      <c r="FK138" s="223">
        <f>IFERROR(IF(RIGHT(VLOOKUP($A138,csapatok!$A:$NN,FK$320,FALSE),5)="Csere",VLOOKUP(LEFT(VLOOKUP($A138,csapatok!$A:$NN,FK$320,FALSE),LEN(VLOOKUP($A138,csapatok!$A:$NN,FK$320,FALSE))-6),'csapat-ranglista'!$A:$FP,FK$321,FALSE)/8,VLOOKUP(VLOOKUP($A138,csapatok!$A:$NN,FK$320,FALSE),'csapat-ranglista'!$A:$FP,FK$321,FALSE)/4),0)</f>
        <v>0</v>
      </c>
      <c r="FL138" s="223">
        <f>IFERROR(IF(RIGHT(VLOOKUP($A138,csapatok!$A:$NN,FL$320,FALSE),5)="Csere",VLOOKUP(LEFT(VLOOKUP($A138,csapatok!$A:$NN,FL$320,FALSE),LEN(VLOOKUP($A138,csapatok!$A:$NN,FL$320,FALSE))-6),'csapat-ranglista'!$A:$FP,FL$321,FALSE)/8,VLOOKUP(VLOOKUP($A138,csapatok!$A:$NN,FL$320,FALSE),'csapat-ranglista'!$A:$FP,FL$321,FALSE)/4),0)</f>
        <v>0</v>
      </c>
      <c r="FM138" s="223">
        <f>IFERROR(IF(RIGHT(VLOOKUP($A138,csapatok!$A:$NN,FM$320,FALSE),5)="Csere",VLOOKUP(LEFT(VLOOKUP($A138,csapatok!$A:$NN,FM$320,FALSE),LEN(VLOOKUP($A138,csapatok!$A:$NN,FM$320,FALSE))-6),'csapat-ranglista'!$A:$FP,FM$321,FALSE)/8,VLOOKUP(VLOOKUP($A138,csapatok!$A:$NN,FM$320,FALSE),'csapat-ranglista'!$A:$FP,FM$321,FALSE)/4),0)</f>
        <v>0</v>
      </c>
      <c r="FN138" s="223">
        <f>IFERROR(IF(RIGHT(VLOOKUP($A138,csapatok!$A:$NN,FN$320,FALSE),5)="Csere",VLOOKUP(LEFT(VLOOKUP($A138,csapatok!$A:$NN,FN$320,FALSE),LEN(VLOOKUP($A138,csapatok!$A:$NN,FN$320,FALSE))-6),'csapat-ranglista'!$A:$FP,FN$321,FALSE)/8,VLOOKUP(VLOOKUP($A138,csapatok!$A:$NN,FN$320,FALSE),'csapat-ranglista'!$A:$FP,FN$321,FALSE)/4),0)</f>
        <v>0</v>
      </c>
      <c r="FO138" s="223">
        <f>IFERROR(IF(RIGHT(VLOOKUP($A138,csapatok!$A:$NN,FO$320,FALSE),5)="Csere",VLOOKUP(LEFT(VLOOKUP($A138,csapatok!$A:$NN,FO$320,FALSE),LEN(VLOOKUP($A138,csapatok!$A:$NN,FO$320,FALSE))-6),'csapat-ranglista'!$A:$FP,FO$321,FALSE)/8,VLOOKUP(VLOOKUP($A138,csapatok!$A:$NN,FO$320,FALSE),'csapat-ranglista'!$A:$FP,FO$321,FALSE)/4),0)</f>
        <v>0</v>
      </c>
      <c r="FP138" s="223">
        <f>IFERROR(IF(RIGHT(VLOOKUP($A138,csapatok!$A:$NN,FP$320,FALSE),5)="Csere",VLOOKUP(LEFT(VLOOKUP($A138,csapatok!$A:$NN,FP$320,FALSE),LEN(VLOOKUP($A138,csapatok!$A:$NN,FP$320,FALSE))-6),'csapat-ranglista'!$A:$FP,FP$321,FALSE)/8,VLOOKUP(VLOOKUP($A138,csapatok!$A:$NN,FP$320,FALSE),'csapat-ranglista'!$A:$FP,FP$321,FALSE)/4),0)</f>
        <v>0</v>
      </c>
      <c r="FQ138" s="223">
        <f>IFERROR(IF(RIGHT(VLOOKUP($A138,csapatok!$A:$NN,FQ$320,FALSE),5)="Csere",VLOOKUP(LEFT(VLOOKUP($A138,csapatok!$A:$NN,FQ$320,FALSE),LEN(VLOOKUP($A138,csapatok!$A:$NN,FQ$320,FALSE))-6),'csapat-ranglista'!$A:$FP,FQ$321,FALSE)/8,VLOOKUP(VLOOKUP($A138,csapatok!$A:$NN,FQ$320,FALSE),'csapat-ranglista'!$A:$FP,FQ$321,FALSE)/4),0)</f>
        <v>0</v>
      </c>
      <c r="FR138" s="223">
        <f>IFERROR(IF(RIGHT(VLOOKUP($A138,csapatok!$A:$NN,FR$320,FALSE),5)="Csere",VLOOKUP(LEFT(VLOOKUP($A138,csapatok!$A:$NN,FR$320,FALSE),LEN(VLOOKUP($A138,csapatok!$A:$NN,FR$320,FALSE))-6),'csapat-ranglista'!$A:$FP,FR$321,FALSE)/8,VLOOKUP(VLOOKUP($A138,csapatok!$A:$NN,FR$320,FALSE),'csapat-ranglista'!$A:$FP,FR$321,FALSE)/4),0)</f>
        <v>0</v>
      </c>
      <c r="FS138" s="223">
        <f>IFERROR(IF(RIGHT(VLOOKUP($A138,csapatok!$A:$NN,FS$320,FALSE),5)="Csere",VLOOKUP(LEFT(VLOOKUP($A138,csapatok!$A:$NN,FS$320,FALSE),LEN(VLOOKUP($A138,csapatok!$A:$NN,FS$320,FALSE))-6),'csapat-ranglista'!$A:$FP,FS$321,FALSE)/8,VLOOKUP(VLOOKUP($A138,csapatok!$A:$NN,FS$320,FALSE),'csapat-ranglista'!$A:$FP,FS$321,FALSE)/4),0)</f>
        <v>0</v>
      </c>
      <c r="FT138" s="223">
        <f>IFERROR(IF(RIGHT(VLOOKUP($A138,csapatok!$A:$NN,FT$320,FALSE),5)="Csere",VLOOKUP(LEFT(VLOOKUP($A138,csapatok!$A:$NN,FT$320,FALSE),LEN(VLOOKUP($A138,csapatok!$A:$NN,FT$320,FALSE))-6),'csapat-ranglista'!$A:$FP,FT$321,FALSE)/8,VLOOKUP(VLOOKUP($A138,csapatok!$A:$NN,FT$320,FALSE),'csapat-ranglista'!$A:$FP,FT$321,FALSE)/4),0)</f>
        <v>0</v>
      </c>
      <c r="FU138" s="223">
        <f>IFERROR(IF(RIGHT(VLOOKUP($A138,csapatok!$A:$NN,FU$320,FALSE),5)="Csere",VLOOKUP(LEFT(VLOOKUP($A138,csapatok!$A:$NN,FU$320,FALSE),LEN(VLOOKUP($A138,csapatok!$A:$NN,FU$320,FALSE))-6),'csapat-ranglista'!$A:$FP,FU$321,FALSE)/8,VLOOKUP(VLOOKUP($A138,csapatok!$A:$NN,FU$320,FALSE),'csapat-ranglista'!$A:$FP,FU$321,FALSE)/4),0)</f>
        <v>0</v>
      </c>
      <c r="FV138" s="223">
        <f>IFERROR(IF(RIGHT(VLOOKUP($A138,csapatok!$A:$NN,FV$320,FALSE),5)="Csere",VLOOKUP(LEFT(VLOOKUP($A138,csapatok!$A:$NN,FV$320,FALSE),LEN(VLOOKUP($A138,csapatok!$A:$NN,FV$320,FALSE))-6),'csapat-ranglista'!$A:$FP,FV$321,FALSE)/8,VLOOKUP(VLOOKUP($A138,csapatok!$A:$NN,FV$320,FALSE),'csapat-ranglista'!$A:$FP,FV$321,FALSE)/4),0)</f>
        <v>0</v>
      </c>
      <c r="FW138" s="223">
        <f>IFERROR(IF(RIGHT(VLOOKUP($A138,csapatok!$A:$NN,FW$320,FALSE),5)="Csere",VLOOKUP(LEFT(VLOOKUP($A138,csapatok!$A:$NN,FW$320,FALSE),LEN(VLOOKUP($A138,csapatok!$A:$NN,FW$320,FALSE))-6),'csapat-ranglista'!$A:$FP,FW$321,FALSE)/8,VLOOKUP(VLOOKUP($A138,csapatok!$A:$NN,FW$320,FALSE),'csapat-ranglista'!$A:$FP,FW$321,FALSE)/4),0)</f>
        <v>0</v>
      </c>
      <c r="FX138" s="223">
        <f>IFERROR(IF(RIGHT(VLOOKUP($A138,csapatok!$A:$NN,FX$320,FALSE),5)="Csere",VLOOKUP(LEFT(VLOOKUP($A138,csapatok!$A:$NN,FX$320,FALSE),LEN(VLOOKUP($A138,csapatok!$A:$NN,FX$320,FALSE))-6),'csapat-ranglista'!$A:$FP,FX$321,FALSE)/8,VLOOKUP(VLOOKUP($A138,csapatok!$A:$NN,FX$320,FALSE),'csapat-ranglista'!$A:$FP,FX$321,FALSE)/4),0)</f>
        <v>0</v>
      </c>
      <c r="FY138" s="223">
        <f>IFERROR(IF(RIGHT(VLOOKUP($A138,csapatok!$A:$NN,FY$320,FALSE),5)="Csere",VLOOKUP(LEFT(VLOOKUP($A138,csapatok!$A:$NN,FY$320,FALSE),LEN(VLOOKUP($A138,csapatok!$A:$NN,FY$320,FALSE))-6),'csapat-ranglista'!$A:$FP,FY$321,FALSE)/8,VLOOKUP(VLOOKUP($A138,csapatok!$A:$NN,FY$320,FALSE),'csapat-ranglista'!$A:$FP,FY$321,FALSE)/4),0)</f>
        <v>0</v>
      </c>
      <c r="FZ138" s="223">
        <f>IFERROR(IF(RIGHT(VLOOKUP($A138,csapatok!$A:$NN,FZ$320,FALSE),5)="Csere",VLOOKUP(LEFT(VLOOKUP($A138,csapatok!$A:$NN,FZ$320,FALSE),LEN(VLOOKUP($A138,csapatok!$A:$NN,FZ$320,FALSE))-6),'csapat-ranglista'!$A:$FP,FZ$321,FALSE)/8,VLOOKUP(VLOOKUP($A138,csapatok!$A:$NN,FZ$320,FALSE),'csapat-ranglista'!$A:$FP,FZ$321,FALSE)/4),0)</f>
        <v>0</v>
      </c>
      <c r="GA138" s="223">
        <f>IFERROR(IF(RIGHT(VLOOKUP($A138,csapatok!$A:$NN,GA$320,FALSE),5)="Csere",VLOOKUP(LEFT(VLOOKUP($A138,csapatok!$A:$NN,GA$320,FALSE),LEN(VLOOKUP($A138,csapatok!$A:$NN,GA$320,FALSE))-6),'csapat-ranglista'!$A:$FP,GA$321,FALSE)/8,VLOOKUP(VLOOKUP($A138,csapatok!$A:$NN,GA$320,FALSE),'csapat-ranglista'!$A:$FP,GA$321,FALSE)/4),0)</f>
        <v>0</v>
      </c>
      <c r="GB138" s="223">
        <f>IFERROR(IF(RIGHT(VLOOKUP($A138,csapatok!$A:$NN,GB$320,FALSE),5)="Csere",VLOOKUP(LEFT(VLOOKUP($A138,csapatok!$A:$NN,GB$320,FALSE),LEN(VLOOKUP($A138,csapatok!$A:$NN,GB$320,FALSE))-6),'csapat-ranglista'!$A:$FP,GB$321,FALSE)/8,VLOOKUP(VLOOKUP($A138,csapatok!$A:$NN,GB$320,FALSE),'csapat-ranglista'!$A:$FP,GB$321,FALSE)/4),0)</f>
        <v>0</v>
      </c>
      <c r="GC138" s="223">
        <f>IFERROR(IF(RIGHT(VLOOKUP($A138,csapatok!$A:$NN,GC$320,FALSE),5)="Csere",VLOOKUP(LEFT(VLOOKUP($A138,csapatok!$A:$NN,GC$320,FALSE),LEN(VLOOKUP($A138,csapatok!$A:$NN,GC$320,FALSE))-6),'csapat-ranglista'!$A:$FP,GC$321,FALSE)/8,VLOOKUP(VLOOKUP($A138,csapatok!$A:$NN,GC$320,FALSE),'csapat-ranglista'!$A:$FP,GC$321,FALSE)/4),0)</f>
        <v>0</v>
      </c>
      <c r="GD138" s="247">
        <f>SUM(EQ138:GC138)</f>
        <v>0</v>
      </c>
    </row>
    <row r="139" spans="1:186">
      <c r="A139" s="32" t="s">
        <v>58</v>
      </c>
      <c r="B139" s="131">
        <v>32712</v>
      </c>
      <c r="C139" s="131" t="str">
        <f>IF(B139=0,"",IF(B139&lt;$C$1,"felnőtt","ifi"))</f>
        <v>felnőtt</v>
      </c>
      <c r="D139" s="32" t="s">
        <v>101</v>
      </c>
      <c r="E139" s="45">
        <v>8.3000000000000007</v>
      </c>
      <c r="F139" s="32">
        <v>0</v>
      </c>
      <c r="G139" s="32">
        <v>0</v>
      </c>
      <c r="H139" s="32">
        <v>0</v>
      </c>
      <c r="I139" s="32">
        <v>0</v>
      </c>
      <c r="J139" s="32">
        <v>1.4951707983450322</v>
      </c>
      <c r="K139" s="32">
        <v>0.9387382205360576</v>
      </c>
      <c r="L139" s="32">
        <v>0</v>
      </c>
      <c r="M139" s="32">
        <v>9.001726066099204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2.429321870272267</v>
      </c>
      <c r="T139" s="32">
        <v>0</v>
      </c>
      <c r="U139" s="32">
        <v>0</v>
      </c>
      <c r="V139" s="32">
        <v>0</v>
      </c>
      <c r="W139" s="32">
        <v>0</v>
      </c>
      <c r="X139" s="32">
        <f>IFERROR(IF(RIGHT(VLOOKUP($A139,csapatok!$A:$BL,X$320,FALSE),5)="Csere",VLOOKUP(LEFT(VLOOKUP($A139,csapatok!$A:$BL,X$320,FALSE),LEN(VLOOKUP($A139,csapatok!$A:$BL,X$320,FALSE))-6),'csapat-ranglista'!$A:$FP,X$321,FALSE)/8,VLOOKUP(VLOOKUP($A139,csapatok!$A:$BL,X$320,FALSE),'csapat-ranglista'!$A:$FP,X$321,FALSE)/4),0)</f>
        <v>0</v>
      </c>
      <c r="Y139" s="32">
        <f>IFERROR(IF(RIGHT(VLOOKUP($A139,csapatok!$A:$BL,Y$320,FALSE),5)="Csere",VLOOKUP(LEFT(VLOOKUP($A139,csapatok!$A:$BL,Y$320,FALSE),LEN(VLOOKUP($A139,csapatok!$A:$BL,Y$320,FALSE))-6),'csapat-ranglista'!$A:$FP,Y$321,FALSE)/8,VLOOKUP(VLOOKUP($A139,csapatok!$A:$BL,Y$320,FALSE),'csapat-ranglista'!$A:$FP,Y$321,FALSE)/4),0)</f>
        <v>0</v>
      </c>
      <c r="Z139" s="32">
        <f>IFERROR(IF(RIGHT(VLOOKUP($A139,csapatok!$A:$BL,Z$320,FALSE),5)="Csere",VLOOKUP(LEFT(VLOOKUP($A139,csapatok!$A:$BL,Z$320,FALSE),LEN(VLOOKUP($A139,csapatok!$A:$BL,Z$320,FALSE))-6),'csapat-ranglista'!$A:$FP,Z$321,FALSE)/8,VLOOKUP(VLOOKUP($A139,csapatok!$A:$BL,Z$320,FALSE),'csapat-ranglista'!$A:$FP,Z$321,FALSE)/4),0)</f>
        <v>0</v>
      </c>
      <c r="AA139" s="32">
        <f>IFERROR(IF(RIGHT(VLOOKUP($A139,csapatok!$A:$BL,AA$320,FALSE),5)="Csere",VLOOKUP(LEFT(VLOOKUP($A139,csapatok!$A:$BL,AA$320,FALSE),LEN(VLOOKUP($A139,csapatok!$A:$BL,AA$320,FALSE))-6),'csapat-ranglista'!$A:$FP,AA$321,FALSE)/8,VLOOKUP(VLOOKUP($A139,csapatok!$A:$BL,AA$320,FALSE),'csapat-ranglista'!$A:$FP,AA$321,FALSE)/4),0)</f>
        <v>0</v>
      </c>
      <c r="AB139" s="223">
        <f>IFERROR(IF(RIGHT(VLOOKUP($A139,csapatok!$A:$BL,AB$320,FALSE),5)="Csere",VLOOKUP(LEFT(VLOOKUP($A139,csapatok!$A:$BL,AB$320,FALSE),LEN(VLOOKUP($A139,csapatok!$A:$BL,AB$320,FALSE))-6),'csapat-ranglista'!$A:$FP,AB$321,FALSE)/8,VLOOKUP(VLOOKUP($A139,csapatok!$A:$BL,AB$320,FALSE),'csapat-ranglista'!$A:$FP,AB$321,FALSE)/4),0)</f>
        <v>0</v>
      </c>
      <c r="AC139" s="223">
        <f>IFERROR(IF(RIGHT(VLOOKUP($A139,csapatok!$A:$BL,AC$320,FALSE),5)="Csere",VLOOKUP(LEFT(VLOOKUP($A139,csapatok!$A:$BL,AC$320,FALSE),LEN(VLOOKUP($A139,csapatok!$A:$BL,AC$320,FALSE))-6),'csapat-ranglista'!$A:$FP,AC$321,FALSE)/8,VLOOKUP(VLOOKUP($A139,csapatok!$A:$BL,AC$320,FALSE),'csapat-ranglista'!$A:$FP,AC$321,FALSE)/4),0)</f>
        <v>0</v>
      </c>
      <c r="AD139" s="223">
        <f>IFERROR(IF(RIGHT(VLOOKUP($A139,csapatok!$A:$BL,AD$320,FALSE),5)="Csere",VLOOKUP(LEFT(VLOOKUP($A139,csapatok!$A:$BL,AD$320,FALSE),LEN(VLOOKUP($A139,csapatok!$A:$BL,AD$320,FALSE))-6),'csapat-ranglista'!$A:$FP,AD$321,FALSE)/8,VLOOKUP(VLOOKUP($A139,csapatok!$A:$BL,AD$320,FALSE),'csapat-ranglista'!$A:$FP,AD$321,FALSE)/4),0)</f>
        <v>0</v>
      </c>
      <c r="AE139" s="223">
        <f>IFERROR(IF(RIGHT(VLOOKUP($A139,csapatok!$A:$BL,AE$320,FALSE),5)="Csere",VLOOKUP(LEFT(VLOOKUP($A139,csapatok!$A:$BL,AE$320,FALSE),LEN(VLOOKUP($A139,csapatok!$A:$BL,AE$320,FALSE))-6),'csapat-ranglista'!$A:$FP,AE$321,FALSE)/8,VLOOKUP(VLOOKUP($A139,csapatok!$A:$BL,AE$320,FALSE),'csapat-ranglista'!$A:$FP,AE$321,FALSE)/4),0)</f>
        <v>0</v>
      </c>
      <c r="AF139" s="223">
        <f>IFERROR(IF(RIGHT(VLOOKUP($A139,csapatok!$A:$BL,AF$320,FALSE),5)="Csere",VLOOKUP(LEFT(VLOOKUP($A139,csapatok!$A:$BL,AF$320,FALSE),LEN(VLOOKUP($A139,csapatok!$A:$BL,AF$320,FALSE))-6),'csapat-ranglista'!$A:$FP,AF$321,FALSE)/8,VLOOKUP(VLOOKUP($A139,csapatok!$A:$BL,AF$320,FALSE),'csapat-ranglista'!$A:$FP,AF$321,FALSE)/4),0)</f>
        <v>0</v>
      </c>
      <c r="AG139" s="223">
        <f>IFERROR(IF(RIGHT(VLOOKUP($A139,csapatok!$A:$BL,AG$320,FALSE),5)="Csere",VLOOKUP(LEFT(VLOOKUP($A139,csapatok!$A:$BL,AG$320,FALSE),LEN(VLOOKUP($A139,csapatok!$A:$BL,AG$320,FALSE))-6),'csapat-ranglista'!$A:$FP,AG$321,FALSE)/8,VLOOKUP(VLOOKUP($A139,csapatok!$A:$BL,AG$320,FALSE),'csapat-ranglista'!$A:$FP,AG$321,FALSE)/4),0)</f>
        <v>3.0616502723167134</v>
      </c>
      <c r="AH139" s="223">
        <f>IFERROR(IF(RIGHT(VLOOKUP($A139,csapatok!$A:$BL,AH$320,FALSE),5)="Csere",VLOOKUP(LEFT(VLOOKUP($A139,csapatok!$A:$BL,AH$320,FALSE),LEN(VLOOKUP($A139,csapatok!$A:$BL,AH$320,FALSE))-6),'csapat-ranglista'!$A:$FP,AH$321,FALSE)/8,VLOOKUP(VLOOKUP($A139,csapatok!$A:$BL,AH$320,FALSE),'csapat-ranglista'!$A:$FP,AH$321,FALSE)/4),0)</f>
        <v>0</v>
      </c>
      <c r="AI139" s="223">
        <f>IFERROR(IF(RIGHT(VLOOKUP($A139,csapatok!$A:$BL,AI$320,FALSE),5)="Csere",VLOOKUP(LEFT(VLOOKUP($A139,csapatok!$A:$BL,AI$320,FALSE),LEN(VLOOKUP($A139,csapatok!$A:$BL,AI$320,FALSE))-6),'csapat-ranglista'!$A:$FP,AI$321,FALSE)/8,VLOOKUP(VLOOKUP($A139,csapatok!$A:$BL,AI$320,FALSE),'csapat-ranglista'!$A:$FP,AI$321,FALSE)/4),0)</f>
        <v>2.8435597340994647</v>
      </c>
      <c r="AJ139" s="223">
        <f>IFERROR(IF(RIGHT(VLOOKUP($A139,csapatok!$A:$BL,AJ$320,FALSE),5)="Csere",VLOOKUP(LEFT(VLOOKUP($A139,csapatok!$A:$BL,AJ$320,FALSE),LEN(VLOOKUP($A139,csapatok!$A:$BL,AJ$320,FALSE))-6),'csapat-ranglista'!$A:$FP,AJ$321,FALSE)/8,VLOOKUP(VLOOKUP($A139,csapatok!$A:$BL,AJ$320,FALSE),'csapat-ranglista'!$A:$FP,AJ$321,FALSE)/2),0)</f>
        <v>0</v>
      </c>
      <c r="AK139" s="223">
        <f>IFERROR(IF(RIGHT(VLOOKUP($A139,csapatok!$A:$CN,AK$320,FALSE),5)="Csere",VLOOKUP(LEFT(VLOOKUP($A139,csapatok!$A:$CN,AK$320,FALSE),LEN(VLOOKUP($A139,csapatok!$A:$CN,AK$320,FALSE))-6),'csapat-ranglista'!$A:$FP,AK$321,FALSE)/8,VLOOKUP(VLOOKUP($A139,csapatok!$A:$CN,AK$320,FALSE),'csapat-ranglista'!$A:$FP,AK$321,FALSE)/4),0)</f>
        <v>0</v>
      </c>
      <c r="AL139" s="223">
        <f>IFERROR(IF(RIGHT(VLOOKUP($A139,csapatok!$A:$CN,AL$320,FALSE),5)="Csere",VLOOKUP(LEFT(VLOOKUP($A139,csapatok!$A:$CN,AL$320,FALSE),LEN(VLOOKUP($A139,csapatok!$A:$CN,AL$320,FALSE))-6),'csapat-ranglista'!$A:$FP,AL$321,FALSE)/8,VLOOKUP(VLOOKUP($A139,csapatok!$A:$CN,AL$320,FALSE),'csapat-ranglista'!$A:$FP,AL$321,FALSE)/4),0)</f>
        <v>0</v>
      </c>
      <c r="AM139" s="223">
        <f>IFERROR(IF(RIGHT(VLOOKUP($A139,csapatok!$A:$CN,AM$320,FALSE),5)="Csere",VLOOKUP(LEFT(VLOOKUP($A139,csapatok!$A:$CN,AM$320,FALSE),LEN(VLOOKUP($A139,csapatok!$A:$CN,AM$320,FALSE))-6),'csapat-ranglista'!$A:$FP,AM$321,FALSE)/8,VLOOKUP(VLOOKUP($A139,csapatok!$A:$CN,AM$320,FALSE),'csapat-ranglista'!$A:$FP,AM$321,FALSE)/4),0)</f>
        <v>0</v>
      </c>
      <c r="AN139" s="223">
        <f>IFERROR(IF(RIGHT(VLOOKUP($A139,csapatok!$A:$CN,AN$320,FALSE),5)="Csere",VLOOKUP(LEFT(VLOOKUP($A139,csapatok!$A:$CN,AN$320,FALSE),LEN(VLOOKUP($A139,csapatok!$A:$CN,AN$320,FALSE))-6),'csapat-ranglista'!$A:$FP,AN$321,FALSE)/8,VLOOKUP(VLOOKUP($A139,csapatok!$A:$CN,AN$320,FALSE),'csapat-ranglista'!$A:$FP,AN$321,FALSE)/4),0)</f>
        <v>0</v>
      </c>
      <c r="AO139" s="223">
        <f>IFERROR(IF(RIGHT(VLOOKUP($A139,csapatok!$A:$CN,AO$320,FALSE),5)="Csere",VLOOKUP(LEFT(VLOOKUP($A139,csapatok!$A:$CN,AO$320,FALSE),LEN(VLOOKUP($A139,csapatok!$A:$CN,AO$320,FALSE))-6),'csapat-ranglista'!$A:$FP,AO$321,FALSE)/8,VLOOKUP(VLOOKUP($A139,csapatok!$A:$CN,AO$320,FALSE),'csapat-ranglista'!$A:$FP,AO$321,FALSE)/4),0)</f>
        <v>0</v>
      </c>
      <c r="AP139" s="223">
        <f>IFERROR(IF(RIGHT(VLOOKUP($A139,csapatok!$A:$CN,AP$320,FALSE),5)="Csere",VLOOKUP(LEFT(VLOOKUP($A139,csapatok!$A:$CN,AP$320,FALSE),LEN(VLOOKUP($A139,csapatok!$A:$CN,AP$320,FALSE))-6),'csapat-ranglista'!$A:$FP,AP$321,FALSE)/8,VLOOKUP(VLOOKUP($A139,csapatok!$A:$CN,AP$320,FALSE),'csapat-ranglista'!$A:$FP,AP$321,FALSE)/4),0)</f>
        <v>0</v>
      </c>
      <c r="AQ139" s="223">
        <f>IFERROR(IF(RIGHT(VLOOKUP($A139,csapatok!$A:$CN,AQ$320,FALSE),5)="Csere",VLOOKUP(LEFT(VLOOKUP($A139,csapatok!$A:$CN,AQ$320,FALSE),LEN(VLOOKUP($A139,csapatok!$A:$CN,AQ$320,FALSE))-6),'csapat-ranglista'!$A:$FP,AQ$321,FALSE)/8,VLOOKUP(VLOOKUP($A139,csapatok!$A:$CN,AQ$320,FALSE),'csapat-ranglista'!$A:$FP,AQ$321,FALSE)/4),0)</f>
        <v>4.7689326859686902</v>
      </c>
      <c r="AR139" s="223">
        <f>IFERROR(IF(RIGHT(VLOOKUP($A139,csapatok!$A:$CN,AR$320,FALSE),5)="Csere",VLOOKUP(LEFT(VLOOKUP($A139,csapatok!$A:$CN,AR$320,FALSE),LEN(VLOOKUP($A139,csapatok!$A:$CN,AR$320,FALSE))-6),'csapat-ranglista'!$A:$FP,AR$321,FALSE)/8,VLOOKUP(VLOOKUP($A139,csapatok!$A:$CN,AR$320,FALSE),'csapat-ranglista'!$A:$FP,AR$321,FALSE)/4),0)</f>
        <v>0</v>
      </c>
      <c r="AS139" s="223">
        <f>IFERROR(IF(RIGHT(VLOOKUP($A139,csapatok!$A:$CN,AS$320,FALSE),5)="Csere",VLOOKUP(LEFT(VLOOKUP($A139,csapatok!$A:$CN,AS$320,FALSE),LEN(VLOOKUP($A139,csapatok!$A:$CN,AS$320,FALSE))-6),'csapat-ranglista'!$A:$FP,AS$321,FALSE)/8,VLOOKUP(VLOOKUP($A139,csapatok!$A:$CN,AS$320,FALSE),'csapat-ranglista'!$A:$FP,AS$321,FALSE)/4),0)</f>
        <v>0</v>
      </c>
      <c r="AT139" s="223">
        <f>IFERROR(IF(RIGHT(VLOOKUP($A139,csapatok!$A:$CN,AT$320,FALSE),5)="Csere",VLOOKUP(LEFT(VLOOKUP($A139,csapatok!$A:$CN,AT$320,FALSE),LEN(VLOOKUP($A139,csapatok!$A:$CN,AT$320,FALSE))-6),'csapat-ranglista'!$A:$FP,AT$321,FALSE)/8,VLOOKUP(VLOOKUP($A139,csapatok!$A:$CN,AT$320,FALSE),'csapat-ranglista'!$A:$FP,AT$321,FALSE)/4),0)</f>
        <v>3.7423051429568264</v>
      </c>
      <c r="AU139" s="223">
        <f>IFERROR(IF(RIGHT(VLOOKUP($A139,csapatok!$A:$CN,AU$320,FALSE),5)="Csere",VLOOKUP(LEFT(VLOOKUP($A139,csapatok!$A:$CN,AU$320,FALSE),LEN(VLOOKUP($A139,csapatok!$A:$CN,AU$320,FALSE))-6),'csapat-ranglista'!$A:$FP,AU$321,FALSE)/8,VLOOKUP(VLOOKUP($A139,csapatok!$A:$CN,AU$320,FALSE),'csapat-ranglista'!$A:$FP,AU$321,FALSE)/4),0)</f>
        <v>0</v>
      </c>
      <c r="AV139" s="223">
        <f>IFERROR(IF(RIGHT(VLOOKUP($A139,csapatok!$A:$CN,AV$320,FALSE),5)="Csere",VLOOKUP(LEFT(VLOOKUP($A139,csapatok!$A:$CN,AV$320,FALSE),LEN(VLOOKUP($A139,csapatok!$A:$CN,AV$320,FALSE))-6),'csapat-ranglista'!$A:$FP,AV$321,FALSE)/8,VLOOKUP(VLOOKUP($A139,csapatok!$A:$CN,AV$320,FALSE),'csapat-ranglista'!$A:$FP,AV$321,FALSE)/4),0)</f>
        <v>0</v>
      </c>
      <c r="AW139" s="223">
        <f>IFERROR(IF(RIGHT(VLOOKUP($A139,csapatok!$A:$CN,AW$320,FALSE),5)="Csere",VLOOKUP(LEFT(VLOOKUP($A139,csapatok!$A:$CN,AW$320,FALSE),LEN(VLOOKUP($A139,csapatok!$A:$CN,AW$320,FALSE))-6),'csapat-ranglista'!$A:$FP,AW$321,FALSE)/8,VLOOKUP(VLOOKUP($A139,csapatok!$A:$CN,AW$320,FALSE),'csapat-ranglista'!$A:$FP,AW$321,FALSE)/4),0)</f>
        <v>0</v>
      </c>
      <c r="AX139" s="223">
        <f>IFERROR(IF(RIGHT(VLOOKUP($A139,csapatok!$A:$CN,AX$320,FALSE),5)="Csere",VLOOKUP(LEFT(VLOOKUP($A139,csapatok!$A:$CN,AX$320,FALSE),LEN(VLOOKUP($A139,csapatok!$A:$CN,AX$320,FALSE))-6),'csapat-ranglista'!$A:$FP,AX$321,FALSE)/8,VLOOKUP(VLOOKUP($A139,csapatok!$A:$CN,AX$320,FALSE),'csapat-ranglista'!$A:$FP,AX$321,FALSE)/4),0)</f>
        <v>0</v>
      </c>
      <c r="AY139" s="223">
        <f>IFERROR(IF(RIGHT(VLOOKUP($A139,csapatok!$A:$NN,AY$320,FALSE),5)="Csere",VLOOKUP(LEFT(VLOOKUP($A139,csapatok!$A:$NN,AY$320,FALSE),LEN(VLOOKUP($A139,csapatok!$A:$NN,AY$320,FALSE))-6),'csapat-ranglista'!$A:$FP,AY$321,FALSE)/8,VLOOKUP(VLOOKUP($A139,csapatok!$A:$NN,AY$320,FALSE),'csapat-ranglista'!$A:$FP,AY$321,FALSE)/4),0)</f>
        <v>0</v>
      </c>
      <c r="AZ139" s="223">
        <f>IFERROR(IF(RIGHT(VLOOKUP($A139,csapatok!$A:$NN,AZ$320,FALSE),5)="Csere",VLOOKUP(LEFT(VLOOKUP($A139,csapatok!$A:$NN,AZ$320,FALSE),LEN(VLOOKUP($A139,csapatok!$A:$NN,AZ$320,FALSE))-6),'csapat-ranglista'!$A:$FP,AZ$321,FALSE)/8,VLOOKUP(VLOOKUP($A139,csapatok!$A:$NN,AZ$320,FALSE),'csapat-ranglista'!$A:$FP,AZ$321,FALSE)/4),0)</f>
        <v>0</v>
      </c>
      <c r="BA139" s="223">
        <f>IFERROR(IF(RIGHT(VLOOKUP($A139,csapatok!$A:$NN,BA$320,FALSE),5)="Csere",VLOOKUP(LEFT(VLOOKUP($A139,csapatok!$A:$NN,BA$320,FALSE),LEN(VLOOKUP($A139,csapatok!$A:$NN,BA$320,FALSE))-6),'csapat-ranglista'!$A:$FP,BA$321,FALSE)/8,VLOOKUP(VLOOKUP($A139,csapatok!$A:$NN,BA$320,FALSE),'csapat-ranglista'!$A:$FP,BA$321,FALSE)/4),0)</f>
        <v>0</v>
      </c>
      <c r="BB139" s="223">
        <f>IFERROR(IF(RIGHT(VLOOKUP($A139,csapatok!$A:$NN,BB$320,FALSE),5)="Csere",VLOOKUP(LEFT(VLOOKUP($A139,csapatok!$A:$NN,BB$320,FALSE),LEN(VLOOKUP($A139,csapatok!$A:$NN,BB$320,FALSE))-6),'csapat-ranglista'!$A:$FP,BB$321,FALSE)/8,VLOOKUP(VLOOKUP($A139,csapatok!$A:$NN,BB$320,FALSE),'csapat-ranglista'!$A:$FP,BB$321,FALSE)/4),0)</f>
        <v>0</v>
      </c>
      <c r="BC139" s="224">
        <f>versenyek!$ES$11*IFERROR(VLOOKUP(VLOOKUP($A139,versenyek!ER:ET,3,FALSE),szabalyok!$A$16:$B$23,2,FALSE)/4,0)</f>
        <v>0</v>
      </c>
      <c r="BD139" s="224">
        <f>versenyek!$EV$11*IFERROR(VLOOKUP(VLOOKUP($A139,versenyek!EU:EW,3,FALSE),szabalyok!$A$16:$B$23,2,FALSE)/4,0)</f>
        <v>0</v>
      </c>
      <c r="BE139" s="223">
        <f>IFERROR(IF(RIGHT(VLOOKUP($A139,csapatok!$A:$NN,BE$320,FALSE),5)="Csere",VLOOKUP(LEFT(VLOOKUP($A139,csapatok!$A:$NN,BE$320,FALSE),LEN(VLOOKUP($A139,csapatok!$A:$NN,BE$320,FALSE))-6),'csapat-ranglista'!$A:$FP,BE$321,FALSE)/8,VLOOKUP(VLOOKUP($A139,csapatok!$A:$NN,BE$320,FALSE),'csapat-ranglista'!$A:$FP,BE$321,FALSE)/4),0)</f>
        <v>0</v>
      </c>
      <c r="BF139" s="223">
        <f>IFERROR(IF(RIGHT(VLOOKUP($A139,csapatok!$A:$NN,BF$320,FALSE),5)="Csere",VLOOKUP(LEFT(VLOOKUP($A139,csapatok!$A:$NN,BF$320,FALSE),LEN(VLOOKUP($A139,csapatok!$A:$NN,BF$320,FALSE))-6),'csapat-ranglista'!$A:$FP,BF$321,FALSE)/8,VLOOKUP(VLOOKUP($A139,csapatok!$A:$NN,BF$320,FALSE),'csapat-ranglista'!$A:$FP,BF$321,FALSE)/4),0)</f>
        <v>0</v>
      </c>
      <c r="BG139" s="223">
        <f>IFERROR(IF(RIGHT(VLOOKUP($A139,csapatok!$A:$NN,BG$320,FALSE),5)="Csere",VLOOKUP(LEFT(VLOOKUP($A139,csapatok!$A:$NN,BG$320,FALSE),LEN(VLOOKUP($A139,csapatok!$A:$NN,BG$320,FALSE))-6),'csapat-ranglista'!$A:$FP,BG$321,FALSE)/8,VLOOKUP(VLOOKUP($A139,csapatok!$A:$NN,BG$320,FALSE),'csapat-ranglista'!$A:$FP,BG$321,FALSE)/4),0)</f>
        <v>0</v>
      </c>
      <c r="BH139" s="223">
        <f>IFERROR(IF(RIGHT(VLOOKUP($A139,csapatok!$A:$NN,BH$320,FALSE),5)="Csere",VLOOKUP(LEFT(VLOOKUP($A139,csapatok!$A:$NN,BH$320,FALSE),LEN(VLOOKUP($A139,csapatok!$A:$NN,BH$320,FALSE))-6),'csapat-ranglista'!$A:$FP,BH$321,FALSE)/8,VLOOKUP(VLOOKUP($A139,csapatok!$A:$NN,BH$320,FALSE),'csapat-ranglista'!$A:$FP,BH$321,FALSE)/4),0)</f>
        <v>0</v>
      </c>
      <c r="BI139" s="223">
        <f>IFERROR(IF(RIGHT(VLOOKUP($A139,csapatok!$A:$NN,BI$320,FALSE),5)="Csere",VLOOKUP(LEFT(VLOOKUP($A139,csapatok!$A:$NN,BI$320,FALSE),LEN(VLOOKUP($A139,csapatok!$A:$NN,BI$320,FALSE))-6),'csapat-ranglista'!$A:$FP,BI$321,FALSE)/8,VLOOKUP(VLOOKUP($A139,csapatok!$A:$NN,BI$320,FALSE),'csapat-ranglista'!$A:$FP,BI$321,FALSE)/4),0)</f>
        <v>0</v>
      </c>
      <c r="BJ139" s="223">
        <f>IFERROR(IF(RIGHT(VLOOKUP($A139,csapatok!$A:$NN,BJ$320,FALSE),5)="Csere",VLOOKUP(LEFT(VLOOKUP($A139,csapatok!$A:$NN,BJ$320,FALSE),LEN(VLOOKUP($A139,csapatok!$A:$NN,BJ$320,FALSE))-6),'csapat-ranglista'!$A:$FP,BJ$321,FALSE)/8,VLOOKUP(VLOOKUP($A139,csapatok!$A:$NN,BJ$320,FALSE),'csapat-ranglista'!$A:$FP,BJ$321,FALSE)/4),0)</f>
        <v>0</v>
      </c>
      <c r="BK139" s="223">
        <f>IFERROR(IF(RIGHT(VLOOKUP($A139,csapatok!$A:$NN,BK$320,FALSE),5)="Csere",VLOOKUP(LEFT(VLOOKUP($A139,csapatok!$A:$NN,BK$320,FALSE),LEN(VLOOKUP($A139,csapatok!$A:$NN,BK$320,FALSE))-6),'csapat-ranglista'!$A:$FP,BK$321,FALSE)/8,VLOOKUP(VLOOKUP($A139,csapatok!$A:$NN,BK$320,FALSE),'csapat-ranglista'!$A:$FP,BK$321,FALSE)/4),0)</f>
        <v>0</v>
      </c>
      <c r="BL139" s="223">
        <f>IFERROR(IF(RIGHT(VLOOKUP($A139,csapatok!$A:$NN,BL$320,FALSE),5)="Csere",VLOOKUP(LEFT(VLOOKUP($A139,csapatok!$A:$NN,BL$320,FALSE),LEN(VLOOKUP($A139,csapatok!$A:$NN,BL$320,FALSE))-6),'csapat-ranglista'!$A:$FP,BL$321,FALSE)/8,VLOOKUP(VLOOKUP($A139,csapatok!$A:$NN,BL$320,FALSE),'csapat-ranglista'!$A:$FP,BL$321,FALSE)/4),0)</f>
        <v>0</v>
      </c>
      <c r="BM139" s="223">
        <f>IFERROR(IF(RIGHT(VLOOKUP($A139,csapatok!$A:$NN,BM$320,FALSE),5)="Csere",VLOOKUP(LEFT(VLOOKUP($A139,csapatok!$A:$NN,BM$320,FALSE),LEN(VLOOKUP($A139,csapatok!$A:$NN,BM$320,FALSE))-6),'csapat-ranglista'!$A:$FP,BM$321,FALSE)/8,VLOOKUP(VLOOKUP($A139,csapatok!$A:$NN,BM$320,FALSE),'csapat-ranglista'!$A:$FP,BM$321,FALSE)/4),0)</f>
        <v>0</v>
      </c>
      <c r="BN139" s="223">
        <f>IFERROR(IF(RIGHT(VLOOKUP($A139,csapatok!$A:$NN,BN$320,FALSE),5)="Csere",VLOOKUP(LEFT(VLOOKUP($A139,csapatok!$A:$NN,BN$320,FALSE),LEN(VLOOKUP($A139,csapatok!$A:$NN,BN$320,FALSE))-6),'csapat-ranglista'!$A:$FP,BN$321,FALSE)/8,VLOOKUP(VLOOKUP($A139,csapatok!$A:$NN,BN$320,FALSE),'csapat-ranglista'!$A:$FP,BN$321,FALSE)/4),0)</f>
        <v>0</v>
      </c>
      <c r="BO139" s="223">
        <f>IFERROR(IF(RIGHT(VLOOKUP($A139,csapatok!$A:$NN,BO$320,FALSE),5)="Csere",VLOOKUP(LEFT(VLOOKUP($A139,csapatok!$A:$NN,BO$320,FALSE),LEN(VLOOKUP($A139,csapatok!$A:$NN,BO$320,FALSE))-6),'csapat-ranglista'!$A:$FP,BO$321,FALSE)/8,VLOOKUP(VLOOKUP($A139,csapatok!$A:$NN,BO$320,FALSE),'csapat-ranglista'!$A:$FP,BO$321,FALSE)/4),0)</f>
        <v>0</v>
      </c>
      <c r="BP139" s="223">
        <f>IFERROR(IF(RIGHT(VLOOKUP($A139,csapatok!$A:$NN,BP$320,FALSE),5)="Csere",VLOOKUP(LEFT(VLOOKUP($A139,csapatok!$A:$NN,BP$320,FALSE),LEN(VLOOKUP($A139,csapatok!$A:$NN,BP$320,FALSE))-6),'csapat-ranglista'!$A:$FP,BP$321,FALSE)/8,VLOOKUP(VLOOKUP($A139,csapatok!$A:$NN,BP$320,FALSE),'csapat-ranglista'!$A:$FP,BP$321,FALSE)/4),0)</f>
        <v>0</v>
      </c>
      <c r="BQ139" s="223">
        <f>IFERROR(IF(RIGHT(VLOOKUP($A139,csapatok!$A:$NN,BQ$320,FALSE),5)="Csere",VLOOKUP(LEFT(VLOOKUP($A139,csapatok!$A:$NN,BQ$320,FALSE),LEN(VLOOKUP($A139,csapatok!$A:$NN,BQ$320,FALSE))-6),'csapat-ranglista'!$A:$FP,BQ$321,FALSE)/8,VLOOKUP(VLOOKUP($A139,csapatok!$A:$NN,BQ$320,FALSE),'csapat-ranglista'!$A:$FP,BQ$321,FALSE)/4),0)</f>
        <v>0</v>
      </c>
      <c r="BR139" s="223">
        <f>IFERROR(IF(RIGHT(VLOOKUP($A139,csapatok!$A:$NN,BR$320,FALSE),5)="Csere",VLOOKUP(LEFT(VLOOKUP($A139,csapatok!$A:$NN,BR$320,FALSE),LEN(VLOOKUP($A139,csapatok!$A:$NN,BR$320,FALSE))-6),'csapat-ranglista'!$A:$FP,BR$321,FALSE)/8,VLOOKUP(VLOOKUP($A139,csapatok!$A:$NN,BR$320,FALSE),'csapat-ranglista'!$A:$FP,BR$321,FALSE)/4),0)</f>
        <v>0</v>
      </c>
      <c r="BS139" s="223">
        <f>IFERROR(IF(RIGHT(VLOOKUP($A139,csapatok!$A:$NN,BS$320,FALSE),5)="Csere",VLOOKUP(LEFT(VLOOKUP($A139,csapatok!$A:$NN,BS$320,FALSE),LEN(VLOOKUP($A139,csapatok!$A:$NN,BS$320,FALSE))-6),'csapat-ranglista'!$A:$FP,BS$321,FALSE)/8,VLOOKUP(VLOOKUP($A139,csapatok!$A:$NN,BS$320,FALSE),'csapat-ranglista'!$A:$FP,BS$321,FALSE)/4),0)</f>
        <v>0</v>
      </c>
      <c r="BT139" s="223">
        <f>IFERROR(IF(RIGHT(VLOOKUP($A139,csapatok!$A:$NN,BT$320,FALSE),5)="Csere",VLOOKUP(LEFT(VLOOKUP($A139,csapatok!$A:$NN,BT$320,FALSE),LEN(VLOOKUP($A139,csapatok!$A:$NN,BT$320,FALSE))-6),'csapat-ranglista'!$A:$FP,BT$321,FALSE)/8,VLOOKUP(VLOOKUP($A139,csapatok!$A:$NN,BT$320,FALSE),'csapat-ranglista'!$A:$FP,BT$321,FALSE)/4),0)</f>
        <v>0</v>
      </c>
      <c r="BU139" s="223">
        <f>IFERROR(IF(RIGHT(VLOOKUP($A139,csapatok!$A:$NN,BU$320,FALSE),5)="Csere",VLOOKUP(LEFT(VLOOKUP($A139,csapatok!$A:$NN,BU$320,FALSE),LEN(VLOOKUP($A139,csapatok!$A:$NN,BU$320,FALSE))-6),'csapat-ranglista'!$A:$FP,BU$321,FALSE)/8,VLOOKUP(VLOOKUP($A139,csapatok!$A:$NN,BU$320,FALSE),'csapat-ranglista'!$A:$FP,BU$321,FALSE)/4),0)</f>
        <v>0</v>
      </c>
      <c r="BV139" s="223">
        <f>IFERROR(IF(RIGHT(VLOOKUP($A139,csapatok!$A:$NN,BV$320,FALSE),5)="Csere",VLOOKUP(LEFT(VLOOKUP($A139,csapatok!$A:$NN,BV$320,FALSE),LEN(VLOOKUP($A139,csapatok!$A:$NN,BV$320,FALSE))-6),'csapat-ranglista'!$A:$FP,BV$321,FALSE)/8,VLOOKUP(VLOOKUP($A139,csapatok!$A:$NN,BV$320,FALSE),'csapat-ranglista'!$A:$FP,BV$321,FALSE)/4),0)</f>
        <v>0</v>
      </c>
      <c r="BW139" s="223">
        <f>IFERROR(IF(RIGHT(VLOOKUP($A139,csapatok!$A:$NN,BW$320,FALSE),5)="Csere",VLOOKUP(LEFT(VLOOKUP($A139,csapatok!$A:$NN,BW$320,FALSE),LEN(VLOOKUP($A139,csapatok!$A:$NN,BW$320,FALSE))-6),'csapat-ranglista'!$A:$FP,BW$321,FALSE)/8,VLOOKUP(VLOOKUP($A139,csapatok!$A:$NN,BW$320,FALSE),'csapat-ranglista'!$A:$FP,BW$321,FALSE)/4),0)</f>
        <v>0</v>
      </c>
      <c r="BX139" s="223">
        <f>IFERROR(IF(RIGHT(VLOOKUP($A139,csapatok!$A:$NN,BX$320,FALSE),5)="Csere",VLOOKUP(LEFT(VLOOKUP($A139,csapatok!$A:$NN,BX$320,FALSE),LEN(VLOOKUP($A139,csapatok!$A:$NN,BX$320,FALSE))-6),'csapat-ranglista'!$A:$FP,BX$321,FALSE)/8,VLOOKUP(VLOOKUP($A139,csapatok!$A:$NN,BX$320,FALSE),'csapat-ranglista'!$A:$FP,BX$321,FALSE)/4),0)</f>
        <v>0</v>
      </c>
      <c r="BY139" s="223">
        <f>IFERROR(IF(RIGHT(VLOOKUP($A139,csapatok!$A:$NN,BY$320,FALSE),5)="Csere",VLOOKUP(LEFT(VLOOKUP($A139,csapatok!$A:$NN,BY$320,FALSE),LEN(VLOOKUP($A139,csapatok!$A:$NN,BY$320,FALSE))-6),'csapat-ranglista'!$A:$FP,BY$321,FALSE)/8,VLOOKUP(VLOOKUP($A139,csapatok!$A:$NN,BY$320,FALSE),'csapat-ranglista'!$A:$FP,BY$321,FALSE)/4),0)</f>
        <v>23.623329356891691</v>
      </c>
      <c r="BZ139" s="223">
        <f>IFERROR(IF(RIGHT(VLOOKUP($A139,csapatok!$A:$NN,BZ$320,FALSE),5)="Csere",VLOOKUP(LEFT(VLOOKUP($A139,csapatok!$A:$NN,BZ$320,FALSE),LEN(VLOOKUP($A139,csapatok!$A:$NN,BZ$320,FALSE))-6),'csapat-ranglista'!$A:$FP,BZ$321,FALSE)/8,VLOOKUP(VLOOKUP($A139,csapatok!$A:$NN,BZ$320,FALSE),'csapat-ranglista'!$A:$FP,BZ$321,FALSE)/4),0)</f>
        <v>0</v>
      </c>
      <c r="CA139" s="223">
        <f>IFERROR(IF(RIGHT(VLOOKUP($A139,csapatok!$A:$NN,CA$320,FALSE),5)="Csere",VLOOKUP(LEFT(VLOOKUP($A139,csapatok!$A:$NN,CA$320,FALSE),LEN(VLOOKUP($A139,csapatok!$A:$NN,CA$320,FALSE))-6),'csapat-ranglista'!$A:$FP,CA$321,FALSE)/8,VLOOKUP(VLOOKUP($A139,csapatok!$A:$NN,CA$320,FALSE),'csapat-ranglista'!$A:$FP,CA$321,FALSE)/4),0)</f>
        <v>0</v>
      </c>
      <c r="CB139" s="223">
        <f>IFERROR(IF(RIGHT(VLOOKUP($A139,csapatok!$A:$NN,CB$320,FALSE),5)="Csere",VLOOKUP(LEFT(VLOOKUP($A139,csapatok!$A:$NN,CB$320,FALSE),LEN(VLOOKUP($A139,csapatok!$A:$NN,CB$320,FALSE))-6),'csapat-ranglista'!$A:$FP,CB$321,FALSE)/8,VLOOKUP(VLOOKUP($A139,csapatok!$A:$NN,CB$320,FALSE),'csapat-ranglista'!$A:$FP,CB$321,FALSE)/4),0)</f>
        <v>0</v>
      </c>
      <c r="CC139" s="223">
        <f>IFERROR(IF(RIGHT(VLOOKUP($A139,csapatok!$A:$NN,CC$320,FALSE),5)="Csere",VLOOKUP(LEFT(VLOOKUP($A139,csapatok!$A:$NN,CC$320,FALSE),LEN(VLOOKUP($A139,csapatok!$A:$NN,CC$320,FALSE))-6),'csapat-ranglista'!$A:$FP,CC$321,FALSE)/8,VLOOKUP(VLOOKUP($A139,csapatok!$A:$NN,CC$320,FALSE),'csapat-ranglista'!$A:$FP,CC$321,FALSE)/4),0)</f>
        <v>0</v>
      </c>
      <c r="CD139" s="223">
        <f>IFERROR(IF(RIGHT(VLOOKUP($A139,csapatok!$A:$NN,CD$320,FALSE),5)="Csere",VLOOKUP(LEFT(VLOOKUP($A139,csapatok!$A:$NN,CD$320,FALSE),LEN(VLOOKUP($A139,csapatok!$A:$NN,CD$320,FALSE))-6),'csapat-ranglista'!$A:$FP,CD$321,FALSE)/8,VLOOKUP(VLOOKUP($A139,csapatok!$A:$NN,CD$320,FALSE),'csapat-ranglista'!$A:$FP,CD$321,FALSE)/4),0)</f>
        <v>0</v>
      </c>
      <c r="CE139" s="223">
        <f>IFERROR(IF(RIGHT(VLOOKUP($A139,csapatok!$A:$NN,CE$320,FALSE),5)="Csere",VLOOKUP(LEFT(VLOOKUP($A139,csapatok!$A:$NN,CE$320,FALSE),LEN(VLOOKUP($A139,csapatok!$A:$NN,CE$320,FALSE))-6),'csapat-ranglista'!$A:$FP,CE$321,FALSE)/8,VLOOKUP(VLOOKUP($A139,csapatok!$A:$NN,CE$320,FALSE),'csapat-ranglista'!$A:$FP,CE$321,FALSE)/4),0)</f>
        <v>0</v>
      </c>
      <c r="CF139" s="223">
        <f>IFERROR(IF(RIGHT(VLOOKUP($A139,csapatok!$A:$NN,CF$320,FALSE),5)="Csere",VLOOKUP(LEFT(VLOOKUP($A139,csapatok!$A:$NN,CF$320,FALSE),LEN(VLOOKUP($A139,csapatok!$A:$NN,CF$320,FALSE))-6),'csapat-ranglista'!$A:$FP,CF$321,FALSE)/8,VLOOKUP(VLOOKUP($A139,csapatok!$A:$NN,CF$320,FALSE),'csapat-ranglista'!$A:$FP,CF$321,FALSE)/4),0)</f>
        <v>0</v>
      </c>
      <c r="CG139" s="223">
        <f>IFERROR(IF(RIGHT(VLOOKUP($A139,csapatok!$A:$NN,CG$320,FALSE),5)="Csere",VLOOKUP(LEFT(VLOOKUP($A139,csapatok!$A:$NN,CG$320,FALSE),LEN(VLOOKUP($A139,csapatok!$A:$NN,CG$320,FALSE))-6),'csapat-ranglista'!$A:$FP,CG$321,FALSE)/8,VLOOKUP(VLOOKUP($A139,csapatok!$A:$NN,CG$320,FALSE),'csapat-ranglista'!$A:$FP,CG$321,FALSE)/4),0)</f>
        <v>0</v>
      </c>
      <c r="CH139" s="223">
        <f>IFERROR(IF(RIGHT(VLOOKUP($A139,csapatok!$A:$NN,CH$320,FALSE),5)="Csere",VLOOKUP(LEFT(VLOOKUP($A139,csapatok!$A:$NN,CH$320,FALSE),LEN(VLOOKUP($A139,csapatok!$A:$NN,CH$320,FALSE))-6),'csapat-ranglista'!$A:$FP,CH$321,FALSE)/8,VLOOKUP(VLOOKUP($A139,csapatok!$A:$NN,CH$320,FALSE),'csapat-ranglista'!$A:$FP,CH$321,FALSE)/4),0)</f>
        <v>0</v>
      </c>
      <c r="CI139" s="223">
        <f>IFERROR(IF(RIGHT(VLOOKUP($A139,csapatok!$A:$NN,CI$320,FALSE),5)="Csere",VLOOKUP(LEFT(VLOOKUP($A139,csapatok!$A:$NN,CI$320,FALSE),LEN(VLOOKUP($A139,csapatok!$A:$NN,CI$320,FALSE))-6),'csapat-ranglista'!$A:$FP,CI$321,FALSE)/8,VLOOKUP(VLOOKUP($A139,csapatok!$A:$NN,CI$320,FALSE),'csapat-ranglista'!$A:$FP,CI$321,FALSE)/4),0)</f>
        <v>0</v>
      </c>
      <c r="CJ139" s="224">
        <f>versenyek!$IQ$11*IFERROR(VLOOKUP(VLOOKUP($A139,versenyek!IP:IR,3,FALSE),szabalyok!$A$16:$B$23,2,FALSE)/4,0)</f>
        <v>0</v>
      </c>
      <c r="CK139" s="224">
        <f>versenyek!$IT$11*IFERROR(VLOOKUP(VLOOKUP($A139,versenyek!IS:IU,3,FALSE),szabalyok!$A$16:$B$23,2,FALSE)/4,0)</f>
        <v>0</v>
      </c>
      <c r="CL139" s="223">
        <f>IFERROR(IF(RIGHT(VLOOKUP($A139,csapatok!$A:$NN,CL$320,FALSE),5)="Csere",VLOOKUP(LEFT(VLOOKUP($A139,csapatok!$A:$NN,CL$320,FALSE),LEN(VLOOKUP($A139,csapatok!$A:$NN,CL$320,FALSE))-6),'csapat-ranglista'!$A:$FP,CL$321,FALSE)/8,VLOOKUP(VLOOKUP($A139,csapatok!$A:$NN,CL$320,FALSE),'csapat-ranglista'!$A:$FP,CL$321,FALSE)/4),0)</f>
        <v>0</v>
      </c>
      <c r="CM139" s="223">
        <f>IFERROR(IF(RIGHT(VLOOKUP($A139,csapatok!$A:$NN,CM$320,FALSE),5)="Csere",VLOOKUP(LEFT(VLOOKUP($A139,csapatok!$A:$NN,CM$320,FALSE),LEN(VLOOKUP($A139,csapatok!$A:$NN,CM$320,FALSE))-6),'csapat-ranglista'!$A:$FP,CM$321,FALSE)/8,VLOOKUP(VLOOKUP($A139,csapatok!$A:$NN,CM$320,FALSE),'csapat-ranglista'!$A:$FP,CM$321,FALSE)/4),0)</f>
        <v>0</v>
      </c>
      <c r="CN139" s="223">
        <f>IFERROR(IF(RIGHT(VLOOKUP($A139,csapatok!$A:$NN,CN$320,FALSE),5)="Csere",VLOOKUP(LEFT(VLOOKUP($A139,csapatok!$A:$NN,CN$320,FALSE),LEN(VLOOKUP($A139,csapatok!$A:$NN,CN$320,FALSE))-6),'csapat-ranglista'!$A:$FP,CN$321,FALSE)/8,VLOOKUP(VLOOKUP($A139,csapatok!$A:$NN,CN$320,FALSE),'csapat-ranglista'!$A:$FP,CN$321,FALSE)/4),0)</f>
        <v>0</v>
      </c>
      <c r="CO139" s="223">
        <f>IFERROR(IF(RIGHT(VLOOKUP($A139,csapatok!$A:$NN,CO$320,FALSE),5)="Csere",VLOOKUP(LEFT(VLOOKUP($A139,csapatok!$A:$NN,CO$320,FALSE),LEN(VLOOKUP($A139,csapatok!$A:$NN,CO$320,FALSE))-6),'csapat-ranglista'!$A:$FP,CO$321,FALSE)/8,VLOOKUP(VLOOKUP($A139,csapatok!$A:$NN,CO$320,FALSE),'csapat-ranglista'!$A:$FP,CO$321,FALSE)/4),0)</f>
        <v>0</v>
      </c>
      <c r="CP139" s="223">
        <f>IFERROR(IF(RIGHT(VLOOKUP($A139,csapatok!$A:$NN,CP$320,FALSE),5)="Csere",VLOOKUP(LEFT(VLOOKUP($A139,csapatok!$A:$NN,CP$320,FALSE),LEN(VLOOKUP($A139,csapatok!$A:$NN,CP$320,FALSE))-6),'csapat-ranglista'!$A:$FP,CP$321,FALSE)/8,VLOOKUP(VLOOKUP($A139,csapatok!$A:$NN,CP$320,FALSE),'csapat-ranglista'!$A:$FP,CP$321,FALSE)/4),0)</f>
        <v>0</v>
      </c>
      <c r="CQ139" s="223">
        <f>IFERROR(IF(RIGHT(VLOOKUP($A139,csapatok!$A:$NN,CQ$320,FALSE),5)="Csere",VLOOKUP(LEFT(VLOOKUP($A139,csapatok!$A:$NN,CQ$320,FALSE),LEN(VLOOKUP($A139,csapatok!$A:$NN,CQ$320,FALSE))-6),'csapat-ranglista'!$A:$FP,CQ$321,FALSE)/8,VLOOKUP(VLOOKUP($A139,csapatok!$A:$NN,CQ$320,FALSE),'csapat-ranglista'!$A:$FP,CQ$321,FALSE)/4),0)</f>
        <v>0</v>
      </c>
      <c r="CR139" s="223">
        <f>IFERROR(IF(RIGHT(VLOOKUP($A139,csapatok!$A:$NN,CR$320,FALSE),5)="Csere",VLOOKUP(LEFT(VLOOKUP($A139,csapatok!$A:$NN,CR$320,FALSE),LEN(VLOOKUP($A139,csapatok!$A:$NN,CR$320,FALSE))-6),'csapat-ranglista'!$A:$FP,CR$321,FALSE)/8,VLOOKUP(VLOOKUP($A139,csapatok!$A:$NN,CR$320,FALSE),'csapat-ranglista'!$A:$FP,CR$321,FALSE)/4),0)</f>
        <v>0</v>
      </c>
      <c r="CS139" s="223">
        <f>IFERROR(IF(RIGHT(VLOOKUP($A139,csapatok!$A:$NN,CS$320,FALSE),5)="Csere",VLOOKUP(LEFT(VLOOKUP($A139,csapatok!$A:$NN,CS$320,FALSE),LEN(VLOOKUP($A139,csapatok!$A:$NN,CS$320,FALSE))-6),'csapat-ranglista'!$A:$FP,CS$321,FALSE)/8,VLOOKUP(VLOOKUP($A139,csapatok!$A:$NN,CS$320,FALSE),'csapat-ranglista'!$A:$FP,CS$321,FALSE)/4),0)</f>
        <v>0</v>
      </c>
      <c r="CT139" s="223">
        <f>IFERROR(IF(RIGHT(VLOOKUP($A139,csapatok!$A:$NN,CT$320,FALSE),5)="Csere",VLOOKUP(LEFT(VLOOKUP($A139,csapatok!$A:$NN,CT$320,FALSE),LEN(VLOOKUP($A139,csapatok!$A:$NN,CT$320,FALSE))-6),'csapat-ranglista'!$A:$FP,CT$321,FALSE)/8,VLOOKUP(VLOOKUP($A139,csapatok!$A:$NN,CT$320,FALSE),'csapat-ranglista'!$A:$FP,CT$321,FALSE)/4),0)</f>
        <v>0</v>
      </c>
      <c r="CU139" s="223">
        <f>IFERROR(IF(RIGHT(VLOOKUP($A139,csapatok!$A:$NN,CU$320,FALSE),5)="Csere",VLOOKUP(LEFT(VLOOKUP($A139,csapatok!$A:$NN,CU$320,FALSE),LEN(VLOOKUP($A139,csapatok!$A:$NN,CU$320,FALSE))-6),'csapat-ranglista'!$A:$FP,CU$321,FALSE)/8,VLOOKUP(VLOOKUP($A139,csapatok!$A:$NN,CU$320,FALSE),'csapat-ranglista'!$A:$FP,CU$321,FALSE)/4),0)</f>
        <v>0</v>
      </c>
      <c r="CV139" s="223">
        <f>IFERROR(IF(RIGHT(VLOOKUP($A139,csapatok!$A:$NN,CV$320,FALSE),5)="Csere",VLOOKUP(LEFT(VLOOKUP($A139,csapatok!$A:$NN,CV$320,FALSE),LEN(VLOOKUP($A139,csapatok!$A:$NN,CV$320,FALSE))-6),'csapat-ranglista'!$A:$FP,CV$321,FALSE)/8,VLOOKUP(VLOOKUP($A139,csapatok!$A:$NN,CV$320,FALSE),'csapat-ranglista'!$A:$FP,CV$321,FALSE)/4),0)</f>
        <v>0</v>
      </c>
      <c r="CW139" s="223">
        <f>IFERROR(IF(RIGHT(VLOOKUP($A139,csapatok!$A:$NN,CW$320,FALSE),5)="Csere",VLOOKUP(LEFT(VLOOKUP($A139,csapatok!$A:$NN,CW$320,FALSE),LEN(VLOOKUP($A139,csapatok!$A:$NN,CW$320,FALSE))-6),'csapat-ranglista'!$A:$FP,CW$321,FALSE)/8,VLOOKUP(VLOOKUP($A139,csapatok!$A:$NN,CW$320,FALSE),'csapat-ranglista'!$A:$FP,CW$321,FALSE)/4),0)</f>
        <v>0</v>
      </c>
      <c r="CX139" s="223">
        <f>IFERROR(IF(RIGHT(VLOOKUP($A139,csapatok!$A:$NN,CX$320,FALSE),5)="Csere",VLOOKUP(LEFT(VLOOKUP($A139,csapatok!$A:$NN,CX$320,FALSE),LEN(VLOOKUP($A139,csapatok!$A:$NN,CX$320,FALSE))-6),'csapat-ranglista'!$A:$FP,CX$321,FALSE)/8,VLOOKUP(VLOOKUP($A139,csapatok!$A:$NN,CX$320,FALSE),'csapat-ranglista'!$A:$FP,CX$321,FALSE)/4),0)</f>
        <v>0</v>
      </c>
      <c r="CY139" s="223">
        <f>IFERROR(IF(RIGHT(VLOOKUP($A139,csapatok!$A:$NN,CY$320,FALSE),5)="Csere",VLOOKUP(LEFT(VLOOKUP($A139,csapatok!$A:$NN,CY$320,FALSE),LEN(VLOOKUP($A139,csapatok!$A:$NN,CY$320,FALSE))-6),'csapat-ranglista'!$A:$FP,CY$321,FALSE)/8,VLOOKUP(VLOOKUP($A139,csapatok!$A:$NN,CY$320,FALSE),'csapat-ranglista'!$A:$FP,CY$321,FALSE)/4),0)</f>
        <v>0</v>
      </c>
      <c r="CZ139" s="223">
        <f>IFERROR(IF(RIGHT(VLOOKUP($A139,csapatok!$A:$NN,CZ$320,FALSE),5)="Csere",VLOOKUP(LEFT(VLOOKUP($A139,csapatok!$A:$NN,CZ$320,FALSE),LEN(VLOOKUP($A139,csapatok!$A:$NN,CZ$320,FALSE))-6),'csapat-ranglista'!$A:$FP,CZ$321,FALSE)/8,VLOOKUP(VLOOKUP($A139,csapatok!$A:$NN,CZ$320,FALSE),'csapat-ranglista'!$A:$FP,CZ$321,FALSE)/4),0)</f>
        <v>0</v>
      </c>
      <c r="DA139" s="223">
        <f>IFERROR(IF(RIGHT(VLOOKUP($A139,csapatok!$A:$NN,DA$320,FALSE),5)="Csere",VLOOKUP(LEFT(VLOOKUP($A139,csapatok!$A:$NN,DA$320,FALSE),LEN(VLOOKUP($A139,csapatok!$A:$NN,DA$320,FALSE))-6),'csapat-ranglista'!$A:$FP,DA$321,FALSE)/8,VLOOKUP(VLOOKUP($A139,csapatok!$A:$NN,DA$320,FALSE),'csapat-ranglista'!$A:$FP,DA$321,FALSE)/4),0)</f>
        <v>0</v>
      </c>
      <c r="DB139" s="223">
        <f>IFERROR(IF(RIGHT(VLOOKUP($A139,csapatok!$A:$NN,DB$320,FALSE),5)="Csere",VLOOKUP(LEFT(VLOOKUP($A139,csapatok!$A:$NN,DB$320,FALSE),LEN(VLOOKUP($A139,csapatok!$A:$NN,DB$320,FALSE))-6),'csapat-ranglista'!$A:$FP,DB$321,FALSE)/8,VLOOKUP(VLOOKUP($A139,csapatok!$A:$NN,DB$320,FALSE),'csapat-ranglista'!$A:$FP,DB$321,FALSE)/4),0)</f>
        <v>0</v>
      </c>
      <c r="DC139" s="223">
        <f>IFERROR(IF(RIGHT(VLOOKUP($A139,csapatok!$A:$NN,DC$320,FALSE),5)="Csere",VLOOKUP(LEFT(VLOOKUP($A139,csapatok!$A:$NN,DC$320,FALSE),LEN(VLOOKUP($A139,csapatok!$A:$NN,DC$320,FALSE))-6),'csapat-ranglista'!$A:$FP,DC$321,FALSE)/8,VLOOKUP(VLOOKUP($A139,csapatok!$A:$NN,DC$320,FALSE),'csapat-ranglista'!$A:$FP,DC$321,FALSE)/4),0)</f>
        <v>0</v>
      </c>
      <c r="DD139" s="223">
        <f>IFERROR(IF(RIGHT(VLOOKUP($A139,csapatok!$A:$NN,DD$320,FALSE),5)="Csere",VLOOKUP(LEFT(VLOOKUP($A139,csapatok!$A:$NN,DD$320,FALSE),LEN(VLOOKUP($A139,csapatok!$A:$NN,DD$320,FALSE))-6),'csapat-ranglista'!$A:$FP,DD$321,FALSE)/8,VLOOKUP(VLOOKUP($A139,csapatok!$A:$NN,DD$320,FALSE),'csapat-ranglista'!$A:$FP,DD$321,FALSE)/4),0)</f>
        <v>0</v>
      </c>
      <c r="DE139" s="223">
        <f>IFERROR(IF(RIGHT(VLOOKUP($A139,csapatok!$A:$NN,DE$320,FALSE),5)="Csere",VLOOKUP(LEFT(VLOOKUP($A139,csapatok!$A:$NN,DE$320,FALSE),LEN(VLOOKUP($A139,csapatok!$A:$NN,DE$320,FALSE))-6),'csapat-ranglista'!$A:$FP,DE$321,FALSE)/8,VLOOKUP(VLOOKUP($A139,csapatok!$A:$NN,DE$320,FALSE),'csapat-ranglista'!$A:$FP,DE$321,FALSE)/4),0)</f>
        <v>0</v>
      </c>
      <c r="DF139" s="223">
        <f>IFERROR(IF(RIGHT(VLOOKUP($A139,csapatok!$A:$NN,DF$320,FALSE),5)="Csere",VLOOKUP(LEFT(VLOOKUP($A139,csapatok!$A:$NN,DF$320,FALSE),LEN(VLOOKUP($A139,csapatok!$A:$NN,DF$320,FALSE))-6),'csapat-ranglista'!$A:$FP,DF$321,FALSE)/8,VLOOKUP(VLOOKUP($A139,csapatok!$A:$NN,DF$320,FALSE),'csapat-ranglista'!$A:$FP,DF$321,FALSE)/4),0)</f>
        <v>0</v>
      </c>
      <c r="DG139" s="223">
        <f>IFERROR(IF(RIGHT(VLOOKUP($A139,csapatok!$A:$NN,DG$320,FALSE),5)="Csere",VLOOKUP(LEFT(VLOOKUP($A139,csapatok!$A:$NN,DG$320,FALSE),LEN(VLOOKUP($A139,csapatok!$A:$NN,DG$320,FALSE))-6),'csapat-ranglista'!$A:$FP,DG$321,FALSE)/8,VLOOKUP(VLOOKUP($A139,csapatok!$A:$NN,DG$320,FALSE),'csapat-ranglista'!$A:$FP,DG$321,FALSE)/4),0)</f>
        <v>0</v>
      </c>
      <c r="DH139" s="223">
        <f>IFERROR(IF(RIGHT(VLOOKUP($A139,csapatok!$A:$NN,DH$320,FALSE),5)="Csere",VLOOKUP(LEFT(VLOOKUP($A139,csapatok!$A:$NN,DH$320,FALSE),LEN(VLOOKUP($A139,csapatok!$A:$NN,DH$320,FALSE))-6),'csapat-ranglista'!$A:$FP,DH$321,FALSE)/8,VLOOKUP(VLOOKUP($A139,csapatok!$A:$NN,DH$320,FALSE),'csapat-ranglista'!$A:$FP,DH$321,FALSE)/4),0)</f>
        <v>0</v>
      </c>
      <c r="DI139" s="223">
        <f>IFERROR(IF(RIGHT(VLOOKUP($A139,csapatok!$A:$NN,DI$320,FALSE),5)="Csere",VLOOKUP(LEFT(VLOOKUP($A139,csapatok!$A:$NN,DI$320,FALSE),LEN(VLOOKUP($A139,csapatok!$A:$NN,DI$320,FALSE))-6),'csapat-ranglista'!$A:$FP,DI$321,FALSE)/8,VLOOKUP(VLOOKUP($A139,csapatok!$A:$NN,DI$320,FALSE),'csapat-ranglista'!$A:$FP,DI$321,FALSE)/4),0)</f>
        <v>0</v>
      </c>
      <c r="DJ139" s="223">
        <f>IFERROR(IF(RIGHT(VLOOKUP($A139,csapatok!$A:$NN,DJ$320,FALSE),5)="Csere",VLOOKUP(LEFT(VLOOKUP($A139,csapatok!$A:$NN,DJ$320,FALSE),LEN(VLOOKUP($A139,csapatok!$A:$NN,DJ$320,FALSE))-6),'csapat-ranglista'!$A:$FP,DJ$321,FALSE)/8,VLOOKUP(VLOOKUP($A139,csapatok!$A:$NN,DJ$320,FALSE),'csapat-ranglista'!$A:$FP,DJ$321,FALSE)/4),0)</f>
        <v>0</v>
      </c>
      <c r="DK139" s="223">
        <f>IFERROR(IF(RIGHT(VLOOKUP($A139,csapatok!$A:$NN,DK$320,FALSE),5)="Csere",VLOOKUP(LEFT(VLOOKUP($A139,csapatok!$A:$NN,DK$320,FALSE),LEN(VLOOKUP($A139,csapatok!$A:$NN,DK$320,FALSE))-6),'csapat-ranglista'!$A:$FP,DK$321,FALSE)/8,VLOOKUP(VLOOKUP($A139,csapatok!$A:$NN,DK$320,FALSE),'csapat-ranglista'!$A:$FP,DK$321,FALSE)/4),0)</f>
        <v>0</v>
      </c>
      <c r="DL139" s="223">
        <f>IFERROR(IF(RIGHT(VLOOKUP($A139,csapatok!$A:$NN,DL$320,FALSE),5)="Csere",VLOOKUP(LEFT(VLOOKUP($A139,csapatok!$A:$NN,DL$320,FALSE),LEN(VLOOKUP($A139,csapatok!$A:$NN,DL$320,FALSE))-6),'csapat-ranglista'!$A:$FP,DL$321,FALSE)/8,VLOOKUP(VLOOKUP($A139,csapatok!$A:$NN,DL$320,FALSE),'csapat-ranglista'!$A:$FP,DL$321,FALSE)/4),0)</f>
        <v>0</v>
      </c>
      <c r="DM139" s="223">
        <f>IFERROR(IF(RIGHT(VLOOKUP($A139,csapatok!$A:$NN,DM$320,FALSE),5)="Csere",VLOOKUP(LEFT(VLOOKUP($A139,csapatok!$A:$NN,DM$320,FALSE),LEN(VLOOKUP($A139,csapatok!$A:$NN,DM$320,FALSE))-6),'csapat-ranglista'!$A:$FP,DM$321,FALSE)/8,VLOOKUP(VLOOKUP($A139,csapatok!$A:$NN,DM$320,FALSE),'csapat-ranglista'!$A:$FP,DM$321,FALSE)/4),0)</f>
        <v>10.068500399098781</v>
      </c>
      <c r="DN139" s="223">
        <f>IFERROR(IF(RIGHT(VLOOKUP($A139,csapatok!$A:$NN,DN$320,FALSE),5)="Csere",VLOOKUP(LEFT(VLOOKUP($A139,csapatok!$A:$NN,DN$320,FALSE),LEN(VLOOKUP($A139,csapatok!$A:$NN,DN$320,FALSE))-6),'csapat-ranglista'!$A:$FP,DN$321,FALSE)/8,VLOOKUP(VLOOKUP($A139,csapatok!$A:$NN,DN$320,FALSE),'csapat-ranglista'!$A:$FP,DN$321,FALSE)/4),0)</f>
        <v>0</v>
      </c>
      <c r="DO139" s="224">
        <f>versenyek!$MF$11*IFERROR(VLOOKUP(VLOOKUP($A139,versenyek!ME:MG,3,FALSE),szabalyok!$A$16:$B$23,2,FALSE)/4,0)</f>
        <v>0</v>
      </c>
      <c r="DP139" s="224">
        <f>versenyek!$MI$11*IFERROR(VLOOKUP(VLOOKUP($A139,versenyek!MH:MJ,3,FALSE),szabalyok!$A$16:$B$23,2,FALSE)/4,0)</f>
        <v>0</v>
      </c>
      <c r="DQ139" s="223">
        <f>IFERROR(IF(RIGHT(VLOOKUP($A139,csapatok!$A:$NN,DQ$320,FALSE),5)="Csere",VLOOKUP(LEFT(VLOOKUP($A139,csapatok!$A:$NN,DQ$320,FALSE),LEN(VLOOKUP($A139,csapatok!$A:$NN,DQ$320,FALSE))-6),'csapat-ranglista'!$A:$FP,DQ$321,FALSE)/8,VLOOKUP(VLOOKUP($A139,csapatok!$A:$NN,DQ$320,FALSE),'csapat-ranglista'!$A:$FP,DQ$321,FALSE)/4),0)</f>
        <v>0</v>
      </c>
      <c r="DR139" s="223">
        <f>IFERROR(IF(RIGHT(VLOOKUP($A139,csapatok!$A:$NN,DR$320,FALSE),5)="Csere",VLOOKUP(LEFT(VLOOKUP($A139,csapatok!$A:$NN,DR$320,FALSE),LEN(VLOOKUP($A139,csapatok!$A:$NN,DR$320,FALSE))-6),'csapat-ranglista'!$A:$FP,DR$321,FALSE)/8,VLOOKUP(VLOOKUP($A139,csapatok!$A:$NN,DR$320,FALSE),'csapat-ranglista'!$A:$FP,DR$321,FALSE)/4),0)</f>
        <v>0</v>
      </c>
      <c r="DS139" s="223">
        <f>IFERROR(IF(RIGHT(VLOOKUP($A139,csapatok!$A:$NN,DS$320,FALSE),5)="Csere",VLOOKUP(LEFT(VLOOKUP($A139,csapatok!$A:$NN,DS$320,FALSE),LEN(VLOOKUP($A139,csapatok!$A:$NN,DS$320,FALSE))-6),'csapat-ranglista'!$A:$FP,DS$321,FALSE)/8,VLOOKUP(VLOOKUP($A139,csapatok!$A:$NN,DS$320,FALSE),'csapat-ranglista'!$A:$FP,DS$321,FALSE)/4),0)</f>
        <v>0</v>
      </c>
      <c r="DT139" s="223">
        <f>IFERROR(IF(RIGHT(VLOOKUP($A139,csapatok!$A:$NN,DT$320,FALSE),5)="Csere",VLOOKUP(LEFT(VLOOKUP($A139,csapatok!$A:$NN,DT$320,FALSE),LEN(VLOOKUP($A139,csapatok!$A:$NN,DT$320,FALSE))-6),'csapat-ranglista'!$A:$FP,DT$321,FALSE)/8,VLOOKUP(VLOOKUP($A139,csapatok!$A:$NN,DT$320,FALSE),'csapat-ranglista'!$A:$FP,DT$321,FALSE)/4),0)</f>
        <v>0</v>
      </c>
      <c r="DU139" s="223">
        <f>IFERROR(IF(RIGHT(VLOOKUP($A139,csapatok!$A:$NN,DU$320,FALSE),5)="Csere",VLOOKUP(LEFT(VLOOKUP($A139,csapatok!$A:$NN,DU$320,FALSE),LEN(VLOOKUP($A139,csapatok!$A:$NN,DU$320,FALSE))-6),'csapat-ranglista'!$A:$FP,DU$321,FALSE)/8,VLOOKUP(VLOOKUP($A139,csapatok!$A:$NN,DU$320,FALSE),'csapat-ranglista'!$A:$FP,DU$321,FALSE)/4),0)</f>
        <v>0</v>
      </c>
      <c r="DV139" s="223">
        <f>IFERROR(IF(RIGHT(VLOOKUP($A139,csapatok!$A:$NN,DV$320,FALSE),5)="Csere",VLOOKUP(LEFT(VLOOKUP($A139,csapatok!$A:$NN,DV$320,FALSE),LEN(VLOOKUP($A139,csapatok!$A:$NN,DV$320,FALSE))-6),'csapat-ranglista'!$A:$FP,DV$321,FALSE)/8,VLOOKUP(VLOOKUP($A139,csapatok!$A:$NN,DV$320,FALSE),'csapat-ranglista'!$A:$FP,DV$321,FALSE)/4),0)</f>
        <v>0</v>
      </c>
      <c r="DW139" s="223">
        <f>IFERROR(IF(RIGHT(VLOOKUP($A139,csapatok!$A:$NN,DW$320,FALSE),5)="Csere",VLOOKUP(LEFT(VLOOKUP($A139,csapatok!$A:$NN,DW$320,FALSE),LEN(VLOOKUP($A139,csapatok!$A:$NN,DW$320,FALSE))-6),'csapat-ranglista'!$A:$FP,DW$321,FALSE)/8,VLOOKUP(VLOOKUP($A139,csapatok!$A:$NN,DW$320,FALSE),'csapat-ranglista'!$A:$FP,DW$321,FALSE)/4),0)</f>
        <v>0</v>
      </c>
      <c r="DX139" s="223">
        <f>IFERROR(IF(RIGHT(VLOOKUP($A139,csapatok!$A:$NN,DX$320,FALSE),5)="Csere",VLOOKUP(LEFT(VLOOKUP($A139,csapatok!$A:$NN,DX$320,FALSE),LEN(VLOOKUP($A139,csapatok!$A:$NN,DX$320,FALSE))-6),'csapat-ranglista'!$A:$FP,DX$321,FALSE)/8,VLOOKUP(VLOOKUP($A139,csapatok!$A:$NN,DX$320,FALSE),'csapat-ranglista'!$A:$FP,DX$321,FALSE)/4),0)</f>
        <v>0</v>
      </c>
      <c r="DY139" s="223">
        <f>IFERROR(IF(RIGHT(VLOOKUP($A139,csapatok!$A:$NN,DY$320,FALSE),5)="Csere",VLOOKUP(LEFT(VLOOKUP($A139,csapatok!$A:$NN,DY$320,FALSE),LEN(VLOOKUP($A139,csapatok!$A:$NN,DY$320,FALSE))-6),'csapat-ranglista'!$A:$FP,DY$321,FALSE)/8,VLOOKUP(VLOOKUP($A139,csapatok!$A:$NN,DY$320,FALSE),'csapat-ranglista'!$A:$FP,DY$321,FALSE)/4),0)</f>
        <v>0</v>
      </c>
      <c r="DZ139" s="223">
        <f>IFERROR(IF(RIGHT(VLOOKUP($A139,csapatok!$A:$NN,DZ$320,FALSE),5)="Csere",VLOOKUP(LEFT(VLOOKUP($A139,csapatok!$A:$NN,DZ$320,FALSE),LEN(VLOOKUP($A139,csapatok!$A:$NN,DZ$320,FALSE))-6),'csapat-ranglista'!$A:$FP,DZ$321,FALSE)/8,VLOOKUP(VLOOKUP($A139,csapatok!$A:$NN,DZ$320,FALSE),'csapat-ranglista'!$A:$FP,DZ$321,FALSE)/4),0)</f>
        <v>0</v>
      </c>
      <c r="EA139" s="223">
        <f>IFERROR(IF(RIGHT(VLOOKUP($A139,csapatok!$A:$NN,EA$320,FALSE),5)="Csere",VLOOKUP(LEFT(VLOOKUP($A139,csapatok!$A:$NN,EA$320,FALSE),LEN(VLOOKUP($A139,csapatok!$A:$NN,EA$320,FALSE))-6),'csapat-ranglista'!$A:$FP,EA$321,FALSE)/8,VLOOKUP(VLOOKUP($A139,csapatok!$A:$NN,EA$320,FALSE),'csapat-ranglista'!$A:$FP,EA$321,FALSE)/4),0)</f>
        <v>0</v>
      </c>
      <c r="EB139" s="223">
        <f>IFERROR(IF(RIGHT(VLOOKUP($A139,csapatok!$A:$NN,EB$320,FALSE),5)="Csere",VLOOKUP(LEFT(VLOOKUP($A139,csapatok!$A:$NN,EB$320,FALSE),LEN(VLOOKUP($A139,csapatok!$A:$NN,EB$320,FALSE))-6),'csapat-ranglista'!$A:$FP,EB$321,FALSE)/8,VLOOKUP(VLOOKUP($A139,csapatok!$A:$NN,EB$320,FALSE),'csapat-ranglista'!$A:$FP,EB$321,FALSE)/4),0)</f>
        <v>0</v>
      </c>
      <c r="EC139" s="223">
        <f>IFERROR(IF(RIGHT(VLOOKUP($A139,csapatok!$A:$NN,EC$320,FALSE),5)="Csere",VLOOKUP(LEFT(VLOOKUP($A139,csapatok!$A:$NN,EC$320,FALSE),LEN(VLOOKUP($A139,csapatok!$A:$NN,EC$320,FALSE))-6),'csapat-ranglista'!$A:$FP,EC$321,FALSE)/8,VLOOKUP(VLOOKUP($A139,csapatok!$A:$NN,EC$320,FALSE),'csapat-ranglista'!$A:$FP,EC$321,FALSE)/4),0)</f>
        <v>0</v>
      </c>
      <c r="ED139" s="223">
        <f>IFERROR(IF(RIGHT(VLOOKUP($A139,csapatok!$A:$NN,ED$320,FALSE),5)="Csere",VLOOKUP(LEFT(VLOOKUP($A139,csapatok!$A:$NN,ED$320,FALSE),LEN(VLOOKUP($A139,csapatok!$A:$NN,ED$320,FALSE))-6),'csapat-ranglista'!$A:$FP,ED$321,FALSE)/8,VLOOKUP(VLOOKUP($A139,csapatok!$A:$NN,ED$320,FALSE),'csapat-ranglista'!$A:$FP,ED$321,FALSE)/4),0)</f>
        <v>0</v>
      </c>
      <c r="EE139" s="223">
        <f>IFERROR(IF(RIGHT(VLOOKUP($A139,csapatok!$A:$NN,EE$320,FALSE),5)="Csere",VLOOKUP(LEFT(VLOOKUP($A139,csapatok!$A:$NN,EE$320,FALSE),LEN(VLOOKUP($A139,csapatok!$A:$NN,EE$320,FALSE))-6),'csapat-ranglista'!$A:$FP,EE$321,FALSE)/8,VLOOKUP(VLOOKUP($A139,csapatok!$A:$NN,EE$320,FALSE),'csapat-ranglista'!$A:$FP,EE$321,FALSE)/4),0)</f>
        <v>0</v>
      </c>
      <c r="EF139" s="223">
        <f>IFERROR(IF(RIGHT(VLOOKUP($A139,csapatok!$A:$NN,EF$320,FALSE),5)="Csere",VLOOKUP(LEFT(VLOOKUP($A139,csapatok!$A:$NN,EF$320,FALSE),LEN(VLOOKUP($A139,csapatok!$A:$NN,EF$320,FALSE))-6),'csapat-ranglista'!$A:$FP,EF$321,FALSE)/8,VLOOKUP(VLOOKUP($A139,csapatok!$A:$NN,EF$320,FALSE),'csapat-ranglista'!$A:$FP,EF$321,FALSE)/4),0)</f>
        <v>0</v>
      </c>
      <c r="EG139" s="223">
        <f>IFERROR(IF(RIGHT(VLOOKUP($A139,csapatok!$A:$NN,EG$320,FALSE),5)="Csere",VLOOKUP(LEFT(VLOOKUP($A139,csapatok!$A:$NN,EG$320,FALSE),LEN(VLOOKUP($A139,csapatok!$A:$NN,EG$320,FALSE))-6),'csapat-ranglista'!$A:$FP,EG$321,FALSE)/8,VLOOKUP(VLOOKUP($A139,csapatok!$A:$NN,EG$320,FALSE),'csapat-ranglista'!$A:$FP,EG$321,FALSE)/4),0)</f>
        <v>0</v>
      </c>
      <c r="EH139" s="223">
        <f>IFERROR(IF(RIGHT(VLOOKUP($A139,csapatok!$A:$NN,EH$320,FALSE),5)="Csere",VLOOKUP(LEFT(VLOOKUP($A139,csapatok!$A:$NN,EH$320,FALSE),LEN(VLOOKUP($A139,csapatok!$A:$NN,EH$320,FALSE))-6),'csapat-ranglista'!$A:$FP,EH$321,FALSE)/8,VLOOKUP(VLOOKUP($A139,csapatok!$A:$NN,EH$320,FALSE),'csapat-ranglista'!$A:$FP,EH$321,FALSE)/4),0)</f>
        <v>0</v>
      </c>
      <c r="EI139" s="223">
        <f>IFERROR(IF(RIGHT(VLOOKUP($A139,csapatok!$A:$NN,EI$320,FALSE),5)="Csere",VLOOKUP(LEFT(VLOOKUP($A139,csapatok!$A:$NN,EI$320,FALSE),LEN(VLOOKUP($A139,csapatok!$A:$NN,EI$320,FALSE))-6),'csapat-ranglista'!$A:$FP,EI$321,FALSE)/8,VLOOKUP(VLOOKUP($A139,csapatok!$A:$NN,EI$320,FALSE),'csapat-ranglista'!$A:$FP,EI$321,FALSE)/4),0)</f>
        <v>0</v>
      </c>
      <c r="EJ139" s="223">
        <f>IFERROR(IF(RIGHT(VLOOKUP($A139,csapatok!$A:$NN,EJ$320,FALSE),5)="Csere",VLOOKUP(LEFT(VLOOKUP($A139,csapatok!$A:$NN,EJ$320,FALSE),LEN(VLOOKUP($A139,csapatok!$A:$NN,EJ$320,FALSE))-6),'csapat-ranglista'!$A:$FP,EJ$321,FALSE)/8,VLOOKUP(VLOOKUP($A139,csapatok!$A:$NN,EJ$320,FALSE),'csapat-ranglista'!$A:$FP,EJ$321,FALSE)/4),0)</f>
        <v>0</v>
      </c>
      <c r="EK139" s="223">
        <f>IFERROR(IF(RIGHT(VLOOKUP($A139,csapatok!$A:$NN,EK$320,FALSE),5)="Csere",VLOOKUP(LEFT(VLOOKUP($A139,csapatok!$A:$NN,EK$320,FALSE),LEN(VLOOKUP($A139,csapatok!$A:$NN,EK$320,FALSE))-6),'csapat-ranglista'!$A:$FP,EK$321,FALSE)/8,VLOOKUP(VLOOKUP($A139,csapatok!$A:$NN,EK$320,FALSE),'csapat-ranglista'!$A:$FP,EK$321,FALSE)/4),0)</f>
        <v>0</v>
      </c>
      <c r="EL139" s="223">
        <f>IFERROR(IF(RIGHT(VLOOKUP($A139,csapatok!$A:$NN,EL$320,FALSE),5)="Csere",VLOOKUP(LEFT(VLOOKUP($A139,csapatok!$A:$NN,EL$320,FALSE),LEN(VLOOKUP($A139,csapatok!$A:$NN,EL$320,FALSE))-6),'csapat-ranglista'!$A:$FP,EL$321,FALSE)/8,VLOOKUP(VLOOKUP($A139,csapatok!$A:$NN,EL$320,FALSE),'csapat-ranglista'!$A:$FP,EL$321,FALSE)/4),0)</f>
        <v>0</v>
      </c>
      <c r="EM139" s="223">
        <f>IFERROR(IF(RIGHT(VLOOKUP($A139,csapatok!$A:$NN,EM$320,FALSE),5)="Csere",VLOOKUP(LEFT(VLOOKUP($A139,csapatok!$A:$NN,EM$320,FALSE),LEN(VLOOKUP($A139,csapatok!$A:$NN,EM$320,FALSE))-6),'csapat-ranglista'!$A:$FP,EM$321,FALSE)/8,VLOOKUP(VLOOKUP($A139,csapatok!$A:$NN,EM$320,FALSE),'csapat-ranglista'!$A:$FP,EM$321,FALSE)/4),0)</f>
        <v>0</v>
      </c>
      <c r="EN139" s="223">
        <f>IFERROR(IF(RIGHT(VLOOKUP($A139,csapatok!$A:$NN,EN$320,FALSE),5)="Csere",VLOOKUP(LEFT(VLOOKUP($A139,csapatok!$A:$NN,EN$320,FALSE),LEN(VLOOKUP($A139,csapatok!$A:$NN,EN$320,FALSE))-6),'csapat-ranglista'!$A:$FP,EN$321,FALSE)/8,VLOOKUP(VLOOKUP($A139,csapatok!$A:$NN,EN$320,FALSE),'csapat-ranglista'!$A:$FP,EN$321,FALSE)/4),0)</f>
        <v>0</v>
      </c>
      <c r="EO139" s="223">
        <f>IFERROR(IF(RIGHT(VLOOKUP($A139,csapatok!$A:$NN,EO$320,FALSE),5)="Csere",VLOOKUP(LEFT(VLOOKUP($A139,csapatok!$A:$NN,EO$320,FALSE),LEN(VLOOKUP($A139,csapatok!$A:$NN,EO$320,FALSE))-6),'csapat-ranglista'!$A:$FP,EO$321,FALSE)/8,VLOOKUP(VLOOKUP($A139,csapatok!$A:$NN,EO$320,FALSE),'csapat-ranglista'!$A:$FP,EO$321,FALSE)/4),0)</f>
        <v>0</v>
      </c>
      <c r="EP139" s="223">
        <f>IFERROR(IF(RIGHT(VLOOKUP($A139,csapatok!$A:$NN,EP$320,FALSE),5)="Csere",VLOOKUP(LEFT(VLOOKUP($A139,csapatok!$A:$NN,EP$320,FALSE),LEN(VLOOKUP($A139,csapatok!$A:$NN,EP$320,FALSE))-6),'csapat-ranglista'!$A:$FP,EP$321,FALSE)/8,VLOOKUP(VLOOKUP($A139,csapatok!$A:$NN,EP$320,FALSE),'csapat-ranglista'!$A:$FP,EP$321,FALSE)/4),0)</f>
        <v>0</v>
      </c>
      <c r="EQ139" s="223">
        <f>IFERROR(IF(RIGHT(VLOOKUP($A139,csapatok!$A:$NN,EQ$320,FALSE),5)="Csere",VLOOKUP(LEFT(VLOOKUP($A139,csapatok!$A:$NN,EQ$320,FALSE),LEN(VLOOKUP($A139,csapatok!$A:$NN,EQ$320,FALSE))-6),'csapat-ranglista'!$A:$FP,EQ$321,FALSE)/8,VLOOKUP(VLOOKUP($A139,csapatok!$A:$NN,EQ$320,FALSE),'csapat-ranglista'!$A:$FP,EQ$321,FALSE)/4),0)</f>
        <v>0</v>
      </c>
      <c r="ER139" s="223">
        <f>IFERROR(IF(RIGHT(VLOOKUP($A139,csapatok!$A:$NN,ER$320,FALSE),5)="Csere",VLOOKUP(LEFT(VLOOKUP($A139,csapatok!$A:$NN,ER$320,FALSE),LEN(VLOOKUP($A139,csapatok!$A:$NN,ER$320,FALSE))-6),'csapat-ranglista'!$A:$FP,ER$321,FALSE)/8,VLOOKUP(VLOOKUP($A139,csapatok!$A:$NN,ER$320,FALSE),'csapat-ranglista'!$A:$FP,ER$321,FALSE)/4),0)</f>
        <v>0</v>
      </c>
      <c r="ES139" s="223">
        <f>IFERROR(IF(RIGHT(VLOOKUP($A139,csapatok!$A:$NN,ES$320,FALSE),5)="Csere",VLOOKUP(LEFT(VLOOKUP($A139,csapatok!$A:$NN,ES$320,FALSE),LEN(VLOOKUP($A139,csapatok!$A:$NN,ES$320,FALSE))-6),'csapat-ranglista'!$A:$FP,ES$321,FALSE)/8,VLOOKUP(VLOOKUP($A139,csapatok!$A:$NN,ES$320,FALSE),'csapat-ranglista'!$A:$FP,ES$321,FALSE)/4),0)</f>
        <v>0</v>
      </c>
      <c r="ET139" s="223">
        <f>IFERROR(IF(RIGHT(VLOOKUP($A139,csapatok!$A:$NN,ET$320,FALSE),5)="Csere",VLOOKUP(LEFT(VLOOKUP($A139,csapatok!$A:$NN,ET$320,FALSE),LEN(VLOOKUP($A139,csapatok!$A:$NN,ET$320,FALSE))-6),'csapat-ranglista'!$A:$FP,ET$321,FALSE)/8,VLOOKUP(VLOOKUP($A139,csapatok!$A:$NN,ET$320,FALSE),'csapat-ranglista'!$A:$FP,ET$321,FALSE)/4),0)</f>
        <v>0</v>
      </c>
      <c r="EU139" s="223">
        <f>IFERROR(IF(RIGHT(VLOOKUP($A139,csapatok!$A:$NN,EU$320,FALSE),5)="Csere",VLOOKUP(LEFT(VLOOKUP($A139,csapatok!$A:$NN,EU$320,FALSE),LEN(VLOOKUP($A139,csapatok!$A:$NN,EU$320,FALSE))-6),'csapat-ranglista'!$A:$FP,EU$321,FALSE)/8,VLOOKUP(VLOOKUP($A139,csapatok!$A:$NN,EU$320,FALSE),'csapat-ranglista'!$A:$FP,EU$321,FALSE)/4),0)</f>
        <v>0</v>
      </c>
      <c r="EV139" s="223">
        <f>IFERROR(IF(RIGHT(VLOOKUP($A139,csapatok!$A:$NN,EV$320,FALSE),5)="Csere",VLOOKUP(LEFT(VLOOKUP($A139,csapatok!$A:$NN,EV$320,FALSE),LEN(VLOOKUP($A139,csapatok!$A:$NN,EV$320,FALSE))-6),'csapat-ranglista'!$A:$FP,EV$321,FALSE)/8,VLOOKUP(VLOOKUP($A139,csapatok!$A:$NN,EV$320,FALSE),'csapat-ranglista'!$A:$FP,EV$321,FALSE)/4),0)</f>
        <v>0</v>
      </c>
      <c r="EW139" s="223">
        <f>IFERROR(IF(RIGHT(VLOOKUP($A139,csapatok!$A:$NN,EW$320,FALSE),5)="Csere",VLOOKUP(LEFT(VLOOKUP($A139,csapatok!$A:$NN,EW$320,FALSE),LEN(VLOOKUP($A139,csapatok!$A:$NN,EW$320,FALSE))-6),'csapat-ranglista'!$A:$FP,EW$321,FALSE)/8,VLOOKUP(VLOOKUP($A139,csapatok!$A:$NN,EW$320,FALSE),'csapat-ranglista'!$A:$FP,EW$321,FALSE)/4),0)</f>
        <v>0</v>
      </c>
      <c r="EX139" s="223">
        <f>IFERROR(IF(RIGHT(VLOOKUP($A139,csapatok!$A:$NN,EX$320,FALSE),5)="Csere",VLOOKUP(LEFT(VLOOKUP($A139,csapatok!$A:$NN,EX$320,FALSE),LEN(VLOOKUP($A139,csapatok!$A:$NN,EX$320,FALSE))-6),'csapat-ranglista'!$A:$FP,EX$321,FALSE)/8,VLOOKUP(VLOOKUP($A139,csapatok!$A:$NN,EX$320,FALSE),'csapat-ranglista'!$A:$FP,EX$321,FALSE)/4),0)</f>
        <v>0</v>
      </c>
      <c r="EY139" s="223">
        <f>IFERROR(IF(RIGHT(VLOOKUP($A139,csapatok!$A:$NN,EY$320,FALSE),5)="Csere",VLOOKUP(LEFT(VLOOKUP($A139,csapatok!$A:$NN,EY$320,FALSE),LEN(VLOOKUP($A139,csapatok!$A:$NN,EY$320,FALSE))-6),'csapat-ranglista'!$A:$FP,EY$321,FALSE)/8,VLOOKUP(VLOOKUP($A139,csapatok!$A:$NN,EY$320,FALSE),'csapat-ranglista'!$A:$FP,EY$321,FALSE)/4),0)</f>
        <v>0</v>
      </c>
      <c r="EZ139" s="223">
        <f>IFERROR(IF(RIGHT(VLOOKUP($A139,csapatok!$A:$NN,EZ$320,FALSE),5)="Csere",VLOOKUP(LEFT(VLOOKUP($A139,csapatok!$A:$NN,EZ$320,FALSE),LEN(VLOOKUP($A139,csapatok!$A:$NN,EZ$320,FALSE))-6),'csapat-ranglista'!$A:$FP,EZ$321,FALSE)/8,VLOOKUP(VLOOKUP($A139,csapatok!$A:$NN,EZ$320,FALSE),'csapat-ranglista'!$A:$FP,EZ$321,FALSE)/4),0)</f>
        <v>0</v>
      </c>
      <c r="FA139" s="223">
        <f>IFERROR(IF(RIGHT(VLOOKUP($A139,csapatok!$A:$NN,FA$320,FALSE),5)="Csere",VLOOKUP(LEFT(VLOOKUP($A139,csapatok!$A:$NN,FA$320,FALSE),LEN(VLOOKUP($A139,csapatok!$A:$NN,FA$320,FALSE))-6),'csapat-ranglista'!$A:$FP,FA$321,FALSE)/8,VLOOKUP(VLOOKUP($A139,csapatok!$A:$NN,FA$320,FALSE),'csapat-ranglista'!$A:$FP,FA$321,FALSE)/4),0)</f>
        <v>0</v>
      </c>
      <c r="FB139" s="223">
        <f>IFERROR(IF(RIGHT(VLOOKUP($A139,csapatok!$A:$NN,FB$320,FALSE),5)="Csere",VLOOKUP(LEFT(VLOOKUP($A139,csapatok!$A:$NN,FB$320,FALSE),LEN(VLOOKUP($A139,csapatok!$A:$NN,FB$320,FALSE))-6),'csapat-ranglista'!$A:$FP,FB$321,FALSE)/8,VLOOKUP(VLOOKUP($A139,csapatok!$A:$NN,FB$320,FALSE),'csapat-ranglista'!$A:$FP,FB$321,FALSE)/4),0)</f>
        <v>0</v>
      </c>
      <c r="FC139" s="223">
        <f>IFERROR(IF(RIGHT(VLOOKUP($A139,csapatok!$A:$NN,FC$320,FALSE),5)="Csere",VLOOKUP(LEFT(VLOOKUP($A139,csapatok!$A:$NN,FC$320,FALSE),LEN(VLOOKUP($A139,csapatok!$A:$NN,FC$320,FALSE))-6),'csapat-ranglista'!$A:$FP,FC$321,FALSE)/8,VLOOKUP(VLOOKUP($A139,csapatok!$A:$NN,FC$320,FALSE),'csapat-ranglista'!$A:$FP,FC$321,FALSE)/4),0)</f>
        <v>0</v>
      </c>
      <c r="FD139" s="224">
        <f>versenyek!$QY$11*IFERROR(VLOOKUP(VLOOKUP($A139,versenyek!QX:QZ,3,FALSE),szabalyok!$A$16:$B$23,2,FALSE)/4,0)</f>
        <v>0</v>
      </c>
      <c r="FE139" s="224">
        <f>versenyek!$RB$11*IFERROR(VLOOKUP(VLOOKUP($A139,versenyek!RA:RC,3,FALSE),szabalyok!$A$16:$B$23,2,FALSE)/4,0)</f>
        <v>0</v>
      </c>
      <c r="FF139" s="223">
        <f>IFERROR(IF(RIGHT(VLOOKUP($A139,csapatok!$A:$NN,FF$320,FALSE),5)="Csere",VLOOKUP(LEFT(VLOOKUP($A139,csapatok!$A:$NN,FF$320,FALSE),LEN(VLOOKUP($A139,csapatok!$A:$NN,FF$320,FALSE))-6),'csapat-ranglista'!$A:$FP,FF$321,FALSE)/8,VLOOKUP(VLOOKUP($A139,csapatok!$A:$NN,FF$320,FALSE),'csapat-ranglista'!$A:$FP,FF$321,FALSE)/4),0)</f>
        <v>0</v>
      </c>
      <c r="FG139" s="223">
        <f>IFERROR(IF(RIGHT(VLOOKUP($A139,csapatok!$A:$NN,FG$320,FALSE),5)="Csere",VLOOKUP(LEFT(VLOOKUP($A139,csapatok!$A:$NN,FG$320,FALSE),LEN(VLOOKUP($A139,csapatok!$A:$NN,FG$320,FALSE))-6),'csapat-ranglista'!$A:$FP,FG$321,FALSE)/8,VLOOKUP(VLOOKUP($A139,csapatok!$A:$NN,FG$320,FALSE),'csapat-ranglista'!$A:$FP,FG$321,FALSE)/4),0)</f>
        <v>0</v>
      </c>
      <c r="FH139" s="223">
        <f>IFERROR(IF(RIGHT(VLOOKUP($A139,csapatok!$A:$NN,FH$320,FALSE),5)="Csere",VLOOKUP(LEFT(VLOOKUP($A139,csapatok!$A:$NN,FH$320,FALSE),LEN(VLOOKUP($A139,csapatok!$A:$NN,FH$320,FALSE))-6),'csapat-ranglista'!$A:$FP,FH$321,FALSE)/8,VLOOKUP(VLOOKUP($A139,csapatok!$A:$NN,FH$320,FALSE),'csapat-ranglista'!$A:$FP,FH$321,FALSE)/4),0)</f>
        <v>0</v>
      </c>
      <c r="FI139" s="223">
        <f>IFERROR(IF(RIGHT(VLOOKUP($A139,csapatok!$A:$NN,FI$320,FALSE),5)="Csere",VLOOKUP(LEFT(VLOOKUP($A139,csapatok!$A:$NN,FI$320,FALSE),LEN(VLOOKUP($A139,csapatok!$A:$NN,FI$320,FALSE))-6),'csapat-ranglista'!$A:$FP,FI$321,FALSE)/8,VLOOKUP(VLOOKUP($A139,csapatok!$A:$NN,FI$320,FALSE),'csapat-ranglista'!$A:$FP,FI$321,FALSE)/4),0)</f>
        <v>0</v>
      </c>
      <c r="FJ139" s="223">
        <f>IFERROR(IF(RIGHT(VLOOKUP($A139,csapatok!$A:$NN,FJ$320,FALSE),5)="Csere",VLOOKUP(LEFT(VLOOKUP($A139,csapatok!$A:$NN,FJ$320,FALSE),LEN(VLOOKUP($A139,csapatok!$A:$NN,FJ$320,FALSE))-6),'csapat-ranglista'!$A:$FP,FJ$321,FALSE)/8,VLOOKUP(VLOOKUP($A139,csapatok!$A:$NN,FJ$320,FALSE),'csapat-ranglista'!$A:$FP,FJ$321,FALSE)/4),0)</f>
        <v>0</v>
      </c>
      <c r="FK139" s="223">
        <f>IFERROR(IF(RIGHT(VLOOKUP($A139,csapatok!$A:$NN,FK$320,FALSE),5)="Csere",VLOOKUP(LEFT(VLOOKUP($A139,csapatok!$A:$NN,FK$320,FALSE),LEN(VLOOKUP($A139,csapatok!$A:$NN,FK$320,FALSE))-6),'csapat-ranglista'!$A:$FP,FK$321,FALSE)/8,VLOOKUP(VLOOKUP($A139,csapatok!$A:$NN,FK$320,FALSE),'csapat-ranglista'!$A:$FP,FK$321,FALSE)/4),0)</f>
        <v>0</v>
      </c>
      <c r="FL139" s="223">
        <f>IFERROR(IF(RIGHT(VLOOKUP($A139,csapatok!$A:$NN,FL$320,FALSE),5)="Csere",VLOOKUP(LEFT(VLOOKUP($A139,csapatok!$A:$NN,FL$320,FALSE),LEN(VLOOKUP($A139,csapatok!$A:$NN,FL$320,FALSE))-6),'csapat-ranglista'!$A:$FP,FL$321,FALSE)/8,VLOOKUP(VLOOKUP($A139,csapatok!$A:$NN,FL$320,FALSE),'csapat-ranglista'!$A:$FP,FL$321,FALSE)/4),0)</f>
        <v>0</v>
      </c>
      <c r="FM139" s="223">
        <f>IFERROR(IF(RIGHT(VLOOKUP($A139,csapatok!$A:$NN,FM$320,FALSE),5)="Csere",VLOOKUP(LEFT(VLOOKUP($A139,csapatok!$A:$NN,FM$320,FALSE),LEN(VLOOKUP($A139,csapatok!$A:$NN,FM$320,FALSE))-6),'csapat-ranglista'!$A:$FP,FM$321,FALSE)/8,VLOOKUP(VLOOKUP($A139,csapatok!$A:$NN,FM$320,FALSE),'csapat-ranglista'!$A:$FP,FM$321,FALSE)/4),0)</f>
        <v>0</v>
      </c>
      <c r="FN139" s="223">
        <f>IFERROR(IF(RIGHT(VLOOKUP($A139,csapatok!$A:$NN,FN$320,FALSE),5)="Csere",VLOOKUP(LEFT(VLOOKUP($A139,csapatok!$A:$NN,FN$320,FALSE),LEN(VLOOKUP($A139,csapatok!$A:$NN,FN$320,FALSE))-6),'csapat-ranglista'!$A:$FP,FN$321,FALSE)/8,VLOOKUP(VLOOKUP($A139,csapatok!$A:$NN,FN$320,FALSE),'csapat-ranglista'!$A:$FP,FN$321,FALSE)/4),0)</f>
        <v>0</v>
      </c>
      <c r="FO139" s="223">
        <f>IFERROR(IF(RIGHT(VLOOKUP($A139,csapatok!$A:$NN,FO$320,FALSE),5)="Csere",VLOOKUP(LEFT(VLOOKUP($A139,csapatok!$A:$NN,FO$320,FALSE),LEN(VLOOKUP($A139,csapatok!$A:$NN,FO$320,FALSE))-6),'csapat-ranglista'!$A:$FP,FO$321,FALSE)/8,VLOOKUP(VLOOKUP($A139,csapatok!$A:$NN,FO$320,FALSE),'csapat-ranglista'!$A:$FP,FO$321,FALSE)/4),0)</f>
        <v>0</v>
      </c>
      <c r="FP139" s="223">
        <f>IFERROR(IF(RIGHT(VLOOKUP($A139,csapatok!$A:$NN,FP$320,FALSE),5)="Csere",VLOOKUP(LEFT(VLOOKUP($A139,csapatok!$A:$NN,FP$320,FALSE),LEN(VLOOKUP($A139,csapatok!$A:$NN,FP$320,FALSE))-6),'csapat-ranglista'!$A:$FP,FP$321,FALSE)/8,VLOOKUP(VLOOKUP($A139,csapatok!$A:$NN,FP$320,FALSE),'csapat-ranglista'!$A:$FP,FP$321,FALSE)/4),0)</f>
        <v>0</v>
      </c>
      <c r="FQ139" s="223">
        <f>IFERROR(IF(RIGHT(VLOOKUP($A139,csapatok!$A:$NN,FQ$320,FALSE),5)="Csere",VLOOKUP(LEFT(VLOOKUP($A139,csapatok!$A:$NN,FQ$320,FALSE),LEN(VLOOKUP($A139,csapatok!$A:$NN,FQ$320,FALSE))-6),'csapat-ranglista'!$A:$FP,FQ$321,FALSE)/8,VLOOKUP(VLOOKUP($A139,csapatok!$A:$NN,FQ$320,FALSE),'csapat-ranglista'!$A:$FP,FQ$321,FALSE)/4),0)</f>
        <v>0</v>
      </c>
      <c r="FR139" s="223">
        <f>IFERROR(IF(RIGHT(VLOOKUP($A139,csapatok!$A:$NN,FR$320,FALSE),5)="Csere",VLOOKUP(LEFT(VLOOKUP($A139,csapatok!$A:$NN,FR$320,FALSE),LEN(VLOOKUP($A139,csapatok!$A:$NN,FR$320,FALSE))-6),'csapat-ranglista'!$A:$FP,FR$321,FALSE)/8,VLOOKUP(VLOOKUP($A139,csapatok!$A:$NN,FR$320,FALSE),'csapat-ranglista'!$A:$FP,FR$321,FALSE)/4),0)</f>
        <v>0</v>
      </c>
      <c r="FS139" s="223">
        <f>IFERROR(IF(RIGHT(VLOOKUP($A139,csapatok!$A:$NN,FS$320,FALSE),5)="Csere",VLOOKUP(LEFT(VLOOKUP($A139,csapatok!$A:$NN,FS$320,FALSE),LEN(VLOOKUP($A139,csapatok!$A:$NN,FS$320,FALSE))-6),'csapat-ranglista'!$A:$FP,FS$321,FALSE)/8,VLOOKUP(VLOOKUP($A139,csapatok!$A:$NN,FS$320,FALSE),'csapat-ranglista'!$A:$FP,FS$321,FALSE)/4),0)</f>
        <v>0</v>
      </c>
      <c r="FT139" s="223">
        <f>IFERROR(IF(RIGHT(VLOOKUP($A139,csapatok!$A:$NN,FT$320,FALSE),5)="Csere",VLOOKUP(LEFT(VLOOKUP($A139,csapatok!$A:$NN,FT$320,FALSE),LEN(VLOOKUP($A139,csapatok!$A:$NN,FT$320,FALSE))-6),'csapat-ranglista'!$A:$FP,FT$321,FALSE)/8,VLOOKUP(VLOOKUP($A139,csapatok!$A:$NN,FT$320,FALSE),'csapat-ranglista'!$A:$FP,FT$321,FALSE)/4),0)</f>
        <v>0</v>
      </c>
      <c r="FU139" s="223">
        <f>IFERROR(IF(RIGHT(VLOOKUP($A139,csapatok!$A:$NN,FU$320,FALSE),5)="Csere",VLOOKUP(LEFT(VLOOKUP($A139,csapatok!$A:$NN,FU$320,FALSE),LEN(VLOOKUP($A139,csapatok!$A:$NN,FU$320,FALSE))-6),'csapat-ranglista'!$A:$FP,FU$321,FALSE)/8,VLOOKUP(VLOOKUP($A139,csapatok!$A:$NN,FU$320,FALSE),'csapat-ranglista'!$A:$FP,FU$321,FALSE)/4),0)</f>
        <v>0</v>
      </c>
      <c r="FV139" s="223">
        <f>IFERROR(IF(RIGHT(VLOOKUP($A139,csapatok!$A:$NN,FV$320,FALSE),5)="Csere",VLOOKUP(LEFT(VLOOKUP($A139,csapatok!$A:$NN,FV$320,FALSE),LEN(VLOOKUP($A139,csapatok!$A:$NN,FV$320,FALSE))-6),'csapat-ranglista'!$A:$FP,FV$321,FALSE)/8,VLOOKUP(VLOOKUP($A139,csapatok!$A:$NN,FV$320,FALSE),'csapat-ranglista'!$A:$FP,FV$321,FALSE)/4),0)</f>
        <v>0</v>
      </c>
      <c r="FW139" s="223">
        <f>IFERROR(IF(RIGHT(VLOOKUP($A139,csapatok!$A:$NN,FW$320,FALSE),5)="Csere",VLOOKUP(LEFT(VLOOKUP($A139,csapatok!$A:$NN,FW$320,FALSE),LEN(VLOOKUP($A139,csapatok!$A:$NN,FW$320,FALSE))-6),'csapat-ranglista'!$A:$FP,FW$321,FALSE)/8,VLOOKUP(VLOOKUP($A139,csapatok!$A:$NN,FW$320,FALSE),'csapat-ranglista'!$A:$FP,FW$321,FALSE)/4),0)</f>
        <v>0</v>
      </c>
      <c r="FX139" s="223">
        <f>IFERROR(IF(RIGHT(VLOOKUP($A139,csapatok!$A:$NN,FX$320,FALSE),5)="Csere",VLOOKUP(LEFT(VLOOKUP($A139,csapatok!$A:$NN,FX$320,FALSE),LEN(VLOOKUP($A139,csapatok!$A:$NN,FX$320,FALSE))-6),'csapat-ranglista'!$A:$FP,FX$321,FALSE)/8,VLOOKUP(VLOOKUP($A139,csapatok!$A:$NN,FX$320,FALSE),'csapat-ranglista'!$A:$FP,FX$321,FALSE)/4),0)</f>
        <v>0</v>
      </c>
      <c r="FY139" s="223">
        <f>IFERROR(IF(RIGHT(VLOOKUP($A139,csapatok!$A:$NN,FY$320,FALSE),5)="Csere",VLOOKUP(LEFT(VLOOKUP($A139,csapatok!$A:$NN,FY$320,FALSE),LEN(VLOOKUP($A139,csapatok!$A:$NN,FY$320,FALSE))-6),'csapat-ranglista'!$A:$FP,FY$321,FALSE)/8,VLOOKUP(VLOOKUP($A139,csapatok!$A:$NN,FY$320,FALSE),'csapat-ranglista'!$A:$FP,FY$321,FALSE)/4),0)</f>
        <v>0</v>
      </c>
      <c r="FZ139" s="223">
        <f>IFERROR(IF(RIGHT(VLOOKUP($A139,csapatok!$A:$NN,FZ$320,FALSE),5)="Csere",VLOOKUP(LEFT(VLOOKUP($A139,csapatok!$A:$NN,FZ$320,FALSE),LEN(VLOOKUP($A139,csapatok!$A:$NN,FZ$320,FALSE))-6),'csapat-ranglista'!$A:$FP,FZ$321,FALSE)/8,VLOOKUP(VLOOKUP($A139,csapatok!$A:$NN,FZ$320,FALSE),'csapat-ranglista'!$A:$FP,FZ$321,FALSE)/4),0)</f>
        <v>0</v>
      </c>
      <c r="GA139" s="223">
        <f>IFERROR(IF(RIGHT(VLOOKUP($A139,csapatok!$A:$NN,GA$320,FALSE),5)="Csere",VLOOKUP(LEFT(VLOOKUP($A139,csapatok!$A:$NN,GA$320,FALSE),LEN(VLOOKUP($A139,csapatok!$A:$NN,GA$320,FALSE))-6),'csapat-ranglista'!$A:$FP,GA$321,FALSE)/8,VLOOKUP(VLOOKUP($A139,csapatok!$A:$NN,GA$320,FALSE),'csapat-ranglista'!$A:$FP,GA$321,FALSE)/4),0)</f>
        <v>0</v>
      </c>
      <c r="GB139" s="223">
        <f>IFERROR(IF(RIGHT(VLOOKUP($A139,csapatok!$A:$NN,GB$320,FALSE),5)="Csere",VLOOKUP(LEFT(VLOOKUP($A139,csapatok!$A:$NN,GB$320,FALSE),LEN(VLOOKUP($A139,csapatok!$A:$NN,GB$320,FALSE))-6),'csapat-ranglista'!$A:$FP,GB$321,FALSE)/8,VLOOKUP(VLOOKUP($A139,csapatok!$A:$NN,GB$320,FALSE),'csapat-ranglista'!$A:$FP,GB$321,FALSE)/4),0)</f>
        <v>0</v>
      </c>
      <c r="GC139" s="223">
        <f>IFERROR(IF(RIGHT(VLOOKUP($A139,csapatok!$A:$NN,GC$320,FALSE),5)="Csere",VLOOKUP(LEFT(VLOOKUP($A139,csapatok!$A:$NN,GC$320,FALSE),LEN(VLOOKUP($A139,csapatok!$A:$NN,GC$320,FALSE))-6),'csapat-ranglista'!$A:$FP,GC$321,FALSE)/8,VLOOKUP(VLOOKUP($A139,csapatok!$A:$NN,GC$320,FALSE),'csapat-ranglista'!$A:$FP,GC$321,FALSE)/4),0)</f>
        <v>0</v>
      </c>
      <c r="GD139" s="247">
        <f>SUM(EQ139:GC139)</f>
        <v>0</v>
      </c>
    </row>
    <row r="140" spans="1:186">
      <c r="A140" s="1" t="s">
        <v>1499</v>
      </c>
      <c r="B140" s="131"/>
      <c r="C140" s="131" t="str">
        <f>IF(B140=0,"",IF(B140&lt;$C$1,"felnőtt","ifi"))</f>
        <v/>
      </c>
      <c r="D140" s="32" t="s">
        <v>9</v>
      </c>
      <c r="E140" s="45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224"/>
      <c r="BD140" s="224"/>
      <c r="BE140" s="223">
        <f>IFERROR(IF(RIGHT(VLOOKUP($A140,csapatok!$A:$NN,BE$320,FALSE),5)="Csere",VLOOKUP(LEFT(VLOOKUP($A140,csapatok!$A:$NN,BE$320,FALSE),LEN(VLOOKUP($A140,csapatok!$A:$NN,BE$320,FALSE))-6),'csapat-ranglista'!$A:$FP,BE$321,FALSE)/8,VLOOKUP(VLOOKUP($A140,csapatok!$A:$NN,BE$320,FALSE),'csapat-ranglista'!$A:$FP,BE$321,FALSE)/4),0)</f>
        <v>0</v>
      </c>
      <c r="BF140" s="223">
        <f>IFERROR(IF(RIGHT(VLOOKUP($A140,csapatok!$A:$NN,BF$320,FALSE),5)="Csere",VLOOKUP(LEFT(VLOOKUP($A140,csapatok!$A:$NN,BF$320,FALSE),LEN(VLOOKUP($A140,csapatok!$A:$NN,BF$320,FALSE))-6),'csapat-ranglista'!$A:$FP,BF$321,FALSE)/8,VLOOKUP(VLOOKUP($A140,csapatok!$A:$NN,BF$320,FALSE),'csapat-ranglista'!$A:$FP,BF$321,FALSE)/4),0)</f>
        <v>0</v>
      </c>
      <c r="BG140" s="223">
        <f>IFERROR(IF(RIGHT(VLOOKUP($A140,csapatok!$A:$NN,BG$320,FALSE),5)="Csere",VLOOKUP(LEFT(VLOOKUP($A140,csapatok!$A:$NN,BG$320,FALSE),LEN(VLOOKUP($A140,csapatok!$A:$NN,BG$320,FALSE))-6),'csapat-ranglista'!$A:$FP,BG$321,FALSE)/8,VLOOKUP(VLOOKUP($A140,csapatok!$A:$NN,BG$320,FALSE),'csapat-ranglista'!$A:$FP,BG$321,FALSE)/4),0)</f>
        <v>0</v>
      </c>
      <c r="BH140" s="223">
        <f>IFERROR(IF(RIGHT(VLOOKUP($A140,csapatok!$A:$NN,BH$320,FALSE),5)="Csere",VLOOKUP(LEFT(VLOOKUP($A140,csapatok!$A:$NN,BH$320,FALSE),LEN(VLOOKUP($A140,csapatok!$A:$NN,BH$320,FALSE))-6),'csapat-ranglista'!$A:$FP,BH$321,FALSE)/8,VLOOKUP(VLOOKUP($A140,csapatok!$A:$NN,BH$320,FALSE),'csapat-ranglista'!$A:$FP,BH$321,FALSE)/4),0)</f>
        <v>0</v>
      </c>
      <c r="BI140" s="223">
        <f>IFERROR(IF(RIGHT(VLOOKUP($A140,csapatok!$A:$NN,BI$320,FALSE),5)="Csere",VLOOKUP(LEFT(VLOOKUP($A140,csapatok!$A:$NN,BI$320,FALSE),LEN(VLOOKUP($A140,csapatok!$A:$NN,BI$320,FALSE))-6),'csapat-ranglista'!$A:$FP,BI$321,FALSE)/8,VLOOKUP(VLOOKUP($A140,csapatok!$A:$NN,BI$320,FALSE),'csapat-ranglista'!$A:$FP,BI$321,FALSE)/4),0)</f>
        <v>0</v>
      </c>
      <c r="BJ140" s="223">
        <f>IFERROR(IF(RIGHT(VLOOKUP($A140,csapatok!$A:$NN,BJ$320,FALSE),5)="Csere",VLOOKUP(LEFT(VLOOKUP($A140,csapatok!$A:$NN,BJ$320,FALSE),LEN(VLOOKUP($A140,csapatok!$A:$NN,BJ$320,FALSE))-6),'csapat-ranglista'!$A:$FP,BJ$321,FALSE)/8,VLOOKUP(VLOOKUP($A140,csapatok!$A:$NN,BJ$320,FALSE),'csapat-ranglista'!$A:$FP,BJ$321,FALSE)/4),0)</f>
        <v>0</v>
      </c>
      <c r="BK140" s="223">
        <f>IFERROR(IF(RIGHT(VLOOKUP($A140,csapatok!$A:$NN,BK$320,FALSE),5)="Csere",VLOOKUP(LEFT(VLOOKUP($A140,csapatok!$A:$NN,BK$320,FALSE),LEN(VLOOKUP($A140,csapatok!$A:$NN,BK$320,FALSE))-6),'csapat-ranglista'!$A:$FP,BK$321,FALSE)/8,VLOOKUP(VLOOKUP($A140,csapatok!$A:$NN,BK$320,FALSE),'csapat-ranglista'!$A:$FP,BK$321,FALSE)/4),0)</f>
        <v>0</v>
      </c>
      <c r="BL140" s="223">
        <f>IFERROR(IF(RIGHT(VLOOKUP($A140,csapatok!$A:$NN,BL$320,FALSE),5)="Csere",VLOOKUP(LEFT(VLOOKUP($A140,csapatok!$A:$NN,BL$320,FALSE),LEN(VLOOKUP($A140,csapatok!$A:$NN,BL$320,FALSE))-6),'csapat-ranglista'!$A:$FP,BL$321,FALSE)/8,VLOOKUP(VLOOKUP($A140,csapatok!$A:$NN,BL$320,FALSE),'csapat-ranglista'!$A:$FP,BL$321,FALSE)/4),0)</f>
        <v>0</v>
      </c>
      <c r="BM140" s="223">
        <f>IFERROR(IF(RIGHT(VLOOKUP($A140,csapatok!$A:$NN,BM$320,FALSE),5)="Csere",VLOOKUP(LEFT(VLOOKUP($A140,csapatok!$A:$NN,BM$320,FALSE),LEN(VLOOKUP($A140,csapatok!$A:$NN,BM$320,FALSE))-6),'csapat-ranglista'!$A:$FP,BM$321,FALSE)/8,VLOOKUP(VLOOKUP($A140,csapatok!$A:$NN,BM$320,FALSE),'csapat-ranglista'!$A:$FP,BM$321,FALSE)/4),0)</f>
        <v>0</v>
      </c>
      <c r="BN140" s="223">
        <f>IFERROR(IF(RIGHT(VLOOKUP($A140,csapatok!$A:$NN,BN$320,FALSE),5)="Csere",VLOOKUP(LEFT(VLOOKUP($A140,csapatok!$A:$NN,BN$320,FALSE),LEN(VLOOKUP($A140,csapatok!$A:$NN,BN$320,FALSE))-6),'csapat-ranglista'!$A:$FP,BN$321,FALSE)/8,VLOOKUP(VLOOKUP($A140,csapatok!$A:$NN,BN$320,FALSE),'csapat-ranglista'!$A:$FP,BN$321,FALSE)/4),0)</f>
        <v>0</v>
      </c>
      <c r="BO140" s="223">
        <f>IFERROR(IF(RIGHT(VLOOKUP($A140,csapatok!$A:$NN,BO$320,FALSE),5)="Csere",VLOOKUP(LEFT(VLOOKUP($A140,csapatok!$A:$NN,BO$320,FALSE),LEN(VLOOKUP($A140,csapatok!$A:$NN,BO$320,FALSE))-6),'csapat-ranglista'!$A:$FP,BO$321,FALSE)/8,VLOOKUP(VLOOKUP($A140,csapatok!$A:$NN,BO$320,FALSE),'csapat-ranglista'!$A:$FP,BO$321,FALSE)/4),0)</f>
        <v>0</v>
      </c>
      <c r="BP140" s="223">
        <f>IFERROR(IF(RIGHT(VLOOKUP($A140,csapatok!$A:$NN,BP$320,FALSE),5)="Csere",VLOOKUP(LEFT(VLOOKUP($A140,csapatok!$A:$NN,BP$320,FALSE),LEN(VLOOKUP($A140,csapatok!$A:$NN,BP$320,FALSE))-6),'csapat-ranglista'!$A:$FP,BP$321,FALSE)/8,VLOOKUP(VLOOKUP($A140,csapatok!$A:$NN,BP$320,FALSE),'csapat-ranglista'!$A:$FP,BP$321,FALSE)/4),0)</f>
        <v>0</v>
      </c>
      <c r="BQ140" s="223">
        <f>IFERROR(IF(RIGHT(VLOOKUP($A140,csapatok!$A:$NN,BQ$320,FALSE),5)="Csere",VLOOKUP(LEFT(VLOOKUP($A140,csapatok!$A:$NN,BQ$320,FALSE),LEN(VLOOKUP($A140,csapatok!$A:$NN,BQ$320,FALSE))-6),'csapat-ranglista'!$A:$FP,BQ$321,FALSE)/8,VLOOKUP(VLOOKUP($A140,csapatok!$A:$NN,BQ$320,FALSE),'csapat-ranglista'!$A:$FP,BQ$321,FALSE)/4),0)</f>
        <v>0</v>
      </c>
      <c r="BR140" s="223">
        <f>IFERROR(IF(RIGHT(VLOOKUP($A140,csapatok!$A:$NN,BR$320,FALSE),5)="Csere",VLOOKUP(LEFT(VLOOKUP($A140,csapatok!$A:$NN,BR$320,FALSE),LEN(VLOOKUP($A140,csapatok!$A:$NN,BR$320,FALSE))-6),'csapat-ranglista'!$A:$FP,BR$321,FALSE)/8,VLOOKUP(VLOOKUP($A140,csapatok!$A:$NN,BR$320,FALSE),'csapat-ranglista'!$A:$FP,BR$321,FALSE)/4),0)</f>
        <v>0</v>
      </c>
      <c r="BS140" s="223">
        <f>IFERROR(IF(RIGHT(VLOOKUP($A140,csapatok!$A:$NN,BS$320,FALSE),5)="Csere",VLOOKUP(LEFT(VLOOKUP($A140,csapatok!$A:$NN,BS$320,FALSE),LEN(VLOOKUP($A140,csapatok!$A:$NN,BS$320,FALSE))-6),'csapat-ranglista'!$A:$FP,BS$321,FALSE)/8,VLOOKUP(VLOOKUP($A140,csapatok!$A:$NN,BS$320,FALSE),'csapat-ranglista'!$A:$FP,BS$321,FALSE)/4),0)</f>
        <v>0</v>
      </c>
      <c r="BT140" s="223">
        <f>IFERROR(IF(RIGHT(VLOOKUP($A140,csapatok!$A:$NN,BT$320,FALSE),5)="Csere",VLOOKUP(LEFT(VLOOKUP($A140,csapatok!$A:$NN,BT$320,FALSE),LEN(VLOOKUP($A140,csapatok!$A:$NN,BT$320,FALSE))-6),'csapat-ranglista'!$A:$FP,BT$321,FALSE)/8,VLOOKUP(VLOOKUP($A140,csapatok!$A:$NN,BT$320,FALSE),'csapat-ranglista'!$A:$FP,BT$321,FALSE)/4),0)</f>
        <v>0</v>
      </c>
      <c r="BU140" s="223">
        <f>IFERROR(IF(RIGHT(VLOOKUP($A140,csapatok!$A:$NN,BU$320,FALSE),5)="Csere",VLOOKUP(LEFT(VLOOKUP($A140,csapatok!$A:$NN,BU$320,FALSE),LEN(VLOOKUP($A140,csapatok!$A:$NN,BU$320,FALSE))-6),'csapat-ranglista'!$A:$FP,BU$321,FALSE)/8,VLOOKUP(VLOOKUP($A140,csapatok!$A:$NN,BU$320,FALSE),'csapat-ranglista'!$A:$FP,BU$321,FALSE)/4),0)</f>
        <v>0</v>
      </c>
      <c r="BV140" s="223">
        <f>IFERROR(IF(RIGHT(VLOOKUP($A140,csapatok!$A:$NN,BV$320,FALSE),5)="Csere",VLOOKUP(LEFT(VLOOKUP($A140,csapatok!$A:$NN,BV$320,FALSE),LEN(VLOOKUP($A140,csapatok!$A:$NN,BV$320,FALSE))-6),'csapat-ranglista'!$A:$FP,BV$321,FALSE)/8,VLOOKUP(VLOOKUP($A140,csapatok!$A:$NN,BV$320,FALSE),'csapat-ranglista'!$A:$FP,BV$321,FALSE)/4),0)</f>
        <v>0</v>
      </c>
      <c r="BW140" s="223">
        <f>IFERROR(IF(RIGHT(VLOOKUP($A140,csapatok!$A:$NN,BW$320,FALSE),5)="Csere",VLOOKUP(LEFT(VLOOKUP($A140,csapatok!$A:$NN,BW$320,FALSE),LEN(VLOOKUP($A140,csapatok!$A:$NN,BW$320,FALSE))-6),'csapat-ranglista'!$A:$FP,BW$321,FALSE)/8,VLOOKUP(VLOOKUP($A140,csapatok!$A:$NN,BW$320,FALSE),'csapat-ranglista'!$A:$FP,BW$321,FALSE)/4),0)</f>
        <v>0</v>
      </c>
      <c r="BX140" s="223">
        <f>IFERROR(IF(RIGHT(VLOOKUP($A140,csapatok!$A:$NN,BX$320,FALSE),5)="Csere",VLOOKUP(LEFT(VLOOKUP($A140,csapatok!$A:$NN,BX$320,FALSE),LEN(VLOOKUP($A140,csapatok!$A:$NN,BX$320,FALSE))-6),'csapat-ranglista'!$A:$FP,BX$321,FALSE)/8,VLOOKUP(VLOOKUP($A140,csapatok!$A:$NN,BX$320,FALSE),'csapat-ranglista'!$A:$FP,BX$321,FALSE)/4),0)</f>
        <v>0</v>
      </c>
      <c r="BY140" s="223">
        <f>IFERROR(IF(RIGHT(VLOOKUP($A140,csapatok!$A:$NN,BY$320,FALSE),5)="Csere",VLOOKUP(LEFT(VLOOKUP($A140,csapatok!$A:$NN,BY$320,FALSE),LEN(VLOOKUP($A140,csapatok!$A:$NN,BY$320,FALSE))-6),'csapat-ranglista'!$A:$FP,BY$321,FALSE)/8,VLOOKUP(VLOOKUP($A140,csapatok!$A:$NN,BY$320,FALSE),'csapat-ranglista'!$A:$FP,BY$321,FALSE)/4),0)</f>
        <v>0</v>
      </c>
      <c r="BZ140" s="223">
        <f>IFERROR(IF(RIGHT(VLOOKUP($A140,csapatok!$A:$NN,BZ$320,FALSE),5)="Csere",VLOOKUP(LEFT(VLOOKUP($A140,csapatok!$A:$NN,BZ$320,FALSE),LEN(VLOOKUP($A140,csapatok!$A:$NN,BZ$320,FALSE))-6),'csapat-ranglista'!$A:$FP,BZ$321,FALSE)/8,VLOOKUP(VLOOKUP($A140,csapatok!$A:$NN,BZ$320,FALSE),'csapat-ranglista'!$A:$FP,BZ$321,FALSE)/4),0)</f>
        <v>0</v>
      </c>
      <c r="CA140" s="223">
        <f>IFERROR(IF(RIGHT(VLOOKUP($A140,csapatok!$A:$NN,CA$320,FALSE),5)="Csere",VLOOKUP(LEFT(VLOOKUP($A140,csapatok!$A:$NN,CA$320,FALSE),LEN(VLOOKUP($A140,csapatok!$A:$NN,CA$320,FALSE))-6),'csapat-ranglista'!$A:$FP,CA$321,FALSE)/8,VLOOKUP(VLOOKUP($A140,csapatok!$A:$NN,CA$320,FALSE),'csapat-ranglista'!$A:$FP,CA$321,FALSE)/4),0)</f>
        <v>0</v>
      </c>
      <c r="CB140" s="223">
        <f>IFERROR(IF(RIGHT(VLOOKUP($A140,csapatok!$A:$NN,CB$320,FALSE),5)="Csere",VLOOKUP(LEFT(VLOOKUP($A140,csapatok!$A:$NN,CB$320,FALSE),LEN(VLOOKUP($A140,csapatok!$A:$NN,CB$320,FALSE))-6),'csapat-ranglista'!$A:$FP,CB$321,FALSE)/8,VLOOKUP(VLOOKUP($A140,csapatok!$A:$NN,CB$320,FALSE),'csapat-ranglista'!$A:$FP,CB$321,FALSE)/4),0)</f>
        <v>0</v>
      </c>
      <c r="CC140" s="223">
        <f>IFERROR(IF(RIGHT(VLOOKUP($A140,csapatok!$A:$NN,CC$320,FALSE),5)="Csere",VLOOKUP(LEFT(VLOOKUP($A140,csapatok!$A:$NN,CC$320,FALSE),LEN(VLOOKUP($A140,csapatok!$A:$NN,CC$320,FALSE))-6),'csapat-ranglista'!$A:$FP,CC$321,FALSE)/8,VLOOKUP(VLOOKUP($A140,csapatok!$A:$NN,CC$320,FALSE),'csapat-ranglista'!$A:$FP,CC$321,FALSE)/4),0)</f>
        <v>0</v>
      </c>
      <c r="CD140" s="223">
        <f>IFERROR(IF(RIGHT(VLOOKUP($A140,csapatok!$A:$NN,CD$320,FALSE),5)="Csere",VLOOKUP(LEFT(VLOOKUP($A140,csapatok!$A:$NN,CD$320,FALSE),LEN(VLOOKUP($A140,csapatok!$A:$NN,CD$320,FALSE))-6),'csapat-ranglista'!$A:$FP,CD$321,FALSE)/8,VLOOKUP(VLOOKUP($A140,csapatok!$A:$NN,CD$320,FALSE),'csapat-ranglista'!$A:$FP,CD$321,FALSE)/4),0)</f>
        <v>0</v>
      </c>
      <c r="CE140" s="223">
        <f>IFERROR(IF(RIGHT(VLOOKUP($A140,csapatok!$A:$NN,CE$320,FALSE),5)="Csere",VLOOKUP(LEFT(VLOOKUP($A140,csapatok!$A:$NN,CE$320,FALSE),LEN(VLOOKUP($A140,csapatok!$A:$NN,CE$320,FALSE))-6),'csapat-ranglista'!$A:$FP,CE$321,FALSE)/8,VLOOKUP(VLOOKUP($A140,csapatok!$A:$NN,CE$320,FALSE),'csapat-ranglista'!$A:$FP,CE$321,FALSE)/4),0)</f>
        <v>0</v>
      </c>
      <c r="CF140" s="223">
        <f>IFERROR(IF(RIGHT(VLOOKUP($A140,csapatok!$A:$NN,CF$320,FALSE),5)="Csere",VLOOKUP(LEFT(VLOOKUP($A140,csapatok!$A:$NN,CF$320,FALSE),LEN(VLOOKUP($A140,csapatok!$A:$NN,CF$320,FALSE))-6),'csapat-ranglista'!$A:$FP,CF$321,FALSE)/8,VLOOKUP(VLOOKUP($A140,csapatok!$A:$NN,CF$320,FALSE),'csapat-ranglista'!$A:$FP,CF$321,FALSE)/4),0)</f>
        <v>0</v>
      </c>
      <c r="CG140" s="223">
        <f>IFERROR(IF(RIGHT(VLOOKUP($A140,csapatok!$A:$NN,CG$320,FALSE),5)="Csere",VLOOKUP(LEFT(VLOOKUP($A140,csapatok!$A:$NN,CG$320,FALSE),LEN(VLOOKUP($A140,csapatok!$A:$NN,CG$320,FALSE))-6),'csapat-ranglista'!$A:$FP,CG$321,FALSE)/8,VLOOKUP(VLOOKUP($A140,csapatok!$A:$NN,CG$320,FALSE),'csapat-ranglista'!$A:$FP,CG$321,FALSE)/4),0)</f>
        <v>0</v>
      </c>
      <c r="CH140" s="223">
        <f>IFERROR(IF(RIGHT(VLOOKUP($A140,csapatok!$A:$NN,CH$320,FALSE),5)="Csere",VLOOKUP(LEFT(VLOOKUP($A140,csapatok!$A:$NN,CH$320,FALSE),LEN(VLOOKUP($A140,csapatok!$A:$NN,CH$320,FALSE))-6),'csapat-ranglista'!$A:$FP,CH$321,FALSE)/8,VLOOKUP(VLOOKUP($A140,csapatok!$A:$NN,CH$320,FALSE),'csapat-ranglista'!$A:$FP,CH$321,FALSE)/4),0)</f>
        <v>0</v>
      </c>
      <c r="CI140" s="223">
        <f>IFERROR(IF(RIGHT(VLOOKUP($A140,csapatok!$A:$NN,CI$320,FALSE),5)="Csere",VLOOKUP(LEFT(VLOOKUP($A140,csapatok!$A:$NN,CI$320,FALSE),LEN(VLOOKUP($A140,csapatok!$A:$NN,CI$320,FALSE))-6),'csapat-ranglista'!$A:$FP,CI$321,FALSE)/8,VLOOKUP(VLOOKUP($A140,csapatok!$A:$NN,CI$320,FALSE),'csapat-ranglista'!$A:$FP,CI$321,FALSE)/4),0)</f>
        <v>0</v>
      </c>
      <c r="CJ140" s="224">
        <f>versenyek!$IQ$11*IFERROR(VLOOKUP(VLOOKUP($A140,versenyek!IP:IR,3,FALSE),szabalyok!$A$16:$B$23,2,FALSE)/4,0)</f>
        <v>0</v>
      </c>
      <c r="CK140" s="224">
        <f>versenyek!$IT$11*IFERROR(VLOOKUP(VLOOKUP($A140,versenyek!IS:IU,3,FALSE),szabalyok!$A$16:$B$23,2,FALSE)/4,0)</f>
        <v>0</v>
      </c>
      <c r="CL140" s="223">
        <f>IFERROR(IF(RIGHT(VLOOKUP($A140,csapatok!$A:$NN,CL$320,FALSE),5)="Csere",VLOOKUP(LEFT(VLOOKUP($A140,csapatok!$A:$NN,CL$320,FALSE),LEN(VLOOKUP($A140,csapatok!$A:$NN,CL$320,FALSE))-6),'csapat-ranglista'!$A:$FP,CL$321,FALSE)/8,VLOOKUP(VLOOKUP($A140,csapatok!$A:$NN,CL$320,FALSE),'csapat-ranglista'!$A:$FP,CL$321,FALSE)/4),0)</f>
        <v>0</v>
      </c>
      <c r="CM140" s="223">
        <f>IFERROR(IF(RIGHT(VLOOKUP($A140,csapatok!$A:$NN,CM$320,FALSE),5)="Csere",VLOOKUP(LEFT(VLOOKUP($A140,csapatok!$A:$NN,CM$320,FALSE),LEN(VLOOKUP($A140,csapatok!$A:$NN,CM$320,FALSE))-6),'csapat-ranglista'!$A:$FP,CM$321,FALSE)/8,VLOOKUP(VLOOKUP($A140,csapatok!$A:$NN,CM$320,FALSE),'csapat-ranglista'!$A:$FP,CM$321,FALSE)/4),0)</f>
        <v>0</v>
      </c>
      <c r="CN140" s="223">
        <f>IFERROR(IF(RIGHT(VLOOKUP($A140,csapatok!$A:$NN,CN$320,FALSE),5)="Csere",VLOOKUP(LEFT(VLOOKUP($A140,csapatok!$A:$NN,CN$320,FALSE),LEN(VLOOKUP($A140,csapatok!$A:$NN,CN$320,FALSE))-6),'csapat-ranglista'!$A:$FP,CN$321,FALSE)/8,VLOOKUP(VLOOKUP($A140,csapatok!$A:$NN,CN$320,FALSE),'csapat-ranglista'!$A:$FP,CN$321,FALSE)/4),0)</f>
        <v>0</v>
      </c>
      <c r="CO140" s="223">
        <f>IFERROR(IF(RIGHT(VLOOKUP($A140,csapatok!$A:$NN,CO$320,FALSE),5)="Csere",VLOOKUP(LEFT(VLOOKUP($A140,csapatok!$A:$NN,CO$320,FALSE),LEN(VLOOKUP($A140,csapatok!$A:$NN,CO$320,FALSE))-6),'csapat-ranglista'!$A:$FP,CO$321,FALSE)/8,VLOOKUP(VLOOKUP($A140,csapatok!$A:$NN,CO$320,FALSE),'csapat-ranglista'!$A:$FP,CO$321,FALSE)/4),0)</f>
        <v>0</v>
      </c>
      <c r="CP140" s="223">
        <f>IFERROR(IF(RIGHT(VLOOKUP($A140,csapatok!$A:$NN,CP$320,FALSE),5)="Csere",VLOOKUP(LEFT(VLOOKUP($A140,csapatok!$A:$NN,CP$320,FALSE),LEN(VLOOKUP($A140,csapatok!$A:$NN,CP$320,FALSE))-6),'csapat-ranglista'!$A:$FP,CP$321,FALSE)/8,VLOOKUP(VLOOKUP($A140,csapatok!$A:$NN,CP$320,FALSE),'csapat-ranglista'!$A:$FP,CP$321,FALSE)/4),0)</f>
        <v>0</v>
      </c>
      <c r="CQ140" s="223">
        <f>IFERROR(IF(RIGHT(VLOOKUP($A140,csapatok!$A:$NN,CQ$320,FALSE),5)="Csere",VLOOKUP(LEFT(VLOOKUP($A140,csapatok!$A:$NN,CQ$320,FALSE),LEN(VLOOKUP($A140,csapatok!$A:$NN,CQ$320,FALSE))-6),'csapat-ranglista'!$A:$FP,CQ$321,FALSE)/8,VLOOKUP(VLOOKUP($A140,csapatok!$A:$NN,CQ$320,FALSE),'csapat-ranglista'!$A:$FP,CQ$321,FALSE)/4),0)</f>
        <v>0</v>
      </c>
      <c r="CR140" s="223">
        <f>IFERROR(IF(RIGHT(VLOOKUP($A140,csapatok!$A:$NN,CR$320,FALSE),5)="Csere",VLOOKUP(LEFT(VLOOKUP($A140,csapatok!$A:$NN,CR$320,FALSE),LEN(VLOOKUP($A140,csapatok!$A:$NN,CR$320,FALSE))-6),'csapat-ranglista'!$A:$FP,CR$321,FALSE)/8,VLOOKUP(VLOOKUP($A140,csapatok!$A:$NN,CR$320,FALSE),'csapat-ranglista'!$A:$FP,CR$321,FALSE)/4),0)</f>
        <v>0</v>
      </c>
      <c r="CS140" s="223">
        <f>IFERROR(IF(RIGHT(VLOOKUP($A140,csapatok!$A:$NN,CS$320,FALSE),5)="Csere",VLOOKUP(LEFT(VLOOKUP($A140,csapatok!$A:$NN,CS$320,FALSE),LEN(VLOOKUP($A140,csapatok!$A:$NN,CS$320,FALSE))-6),'csapat-ranglista'!$A:$FP,CS$321,FALSE)/8,VLOOKUP(VLOOKUP($A140,csapatok!$A:$NN,CS$320,FALSE),'csapat-ranglista'!$A:$FP,CS$321,FALSE)/4),0)</f>
        <v>0</v>
      </c>
      <c r="CT140" s="223">
        <f>IFERROR(IF(RIGHT(VLOOKUP($A140,csapatok!$A:$NN,CT$320,FALSE),5)="Csere",VLOOKUP(LEFT(VLOOKUP($A140,csapatok!$A:$NN,CT$320,FALSE),LEN(VLOOKUP($A140,csapatok!$A:$NN,CT$320,FALSE))-6),'csapat-ranglista'!$A:$FP,CT$321,FALSE)/8,VLOOKUP(VLOOKUP($A140,csapatok!$A:$NN,CT$320,FALSE),'csapat-ranglista'!$A:$FP,CT$321,FALSE)/4),0)</f>
        <v>0</v>
      </c>
      <c r="CU140" s="223">
        <f>IFERROR(IF(RIGHT(VLOOKUP($A140,csapatok!$A:$NN,CU$320,FALSE),5)="Csere",VLOOKUP(LEFT(VLOOKUP($A140,csapatok!$A:$NN,CU$320,FALSE),LEN(VLOOKUP($A140,csapatok!$A:$NN,CU$320,FALSE))-6),'csapat-ranglista'!$A:$FP,CU$321,FALSE)/8,VLOOKUP(VLOOKUP($A140,csapatok!$A:$NN,CU$320,FALSE),'csapat-ranglista'!$A:$FP,CU$321,FALSE)/4),0)</f>
        <v>0</v>
      </c>
      <c r="CV140" s="223">
        <f>IFERROR(IF(RIGHT(VLOOKUP($A140,csapatok!$A:$NN,CV$320,FALSE),5)="Csere",VLOOKUP(LEFT(VLOOKUP($A140,csapatok!$A:$NN,CV$320,FALSE),LEN(VLOOKUP($A140,csapatok!$A:$NN,CV$320,FALSE))-6),'csapat-ranglista'!$A:$FP,CV$321,FALSE)/8,VLOOKUP(VLOOKUP($A140,csapatok!$A:$NN,CV$320,FALSE),'csapat-ranglista'!$A:$FP,CV$321,FALSE)/4),0)</f>
        <v>0</v>
      </c>
      <c r="CW140" s="223">
        <f>IFERROR(IF(RIGHT(VLOOKUP($A140,csapatok!$A:$NN,CW$320,FALSE),5)="Csere",VLOOKUP(LEFT(VLOOKUP($A140,csapatok!$A:$NN,CW$320,FALSE),LEN(VLOOKUP($A140,csapatok!$A:$NN,CW$320,FALSE))-6),'csapat-ranglista'!$A:$FP,CW$321,FALSE)/8,VLOOKUP(VLOOKUP($A140,csapatok!$A:$NN,CW$320,FALSE),'csapat-ranglista'!$A:$FP,CW$321,FALSE)/4),0)</f>
        <v>0</v>
      </c>
      <c r="CX140" s="223">
        <f>IFERROR(IF(RIGHT(VLOOKUP($A140,csapatok!$A:$NN,CX$320,FALSE),5)="Csere",VLOOKUP(LEFT(VLOOKUP($A140,csapatok!$A:$NN,CX$320,FALSE),LEN(VLOOKUP($A140,csapatok!$A:$NN,CX$320,FALSE))-6),'csapat-ranglista'!$A:$FP,CX$321,FALSE)/8,VLOOKUP(VLOOKUP($A140,csapatok!$A:$NN,CX$320,FALSE),'csapat-ranglista'!$A:$FP,CX$321,FALSE)/4),0)</f>
        <v>0</v>
      </c>
      <c r="CY140" s="223">
        <f>IFERROR(IF(RIGHT(VLOOKUP($A140,csapatok!$A:$NN,CY$320,FALSE),5)="Csere",VLOOKUP(LEFT(VLOOKUP($A140,csapatok!$A:$NN,CY$320,FALSE),LEN(VLOOKUP($A140,csapatok!$A:$NN,CY$320,FALSE))-6),'csapat-ranglista'!$A:$FP,CY$321,FALSE)/8,VLOOKUP(VLOOKUP($A140,csapatok!$A:$NN,CY$320,FALSE),'csapat-ranglista'!$A:$FP,CY$321,FALSE)/4),0)</f>
        <v>0</v>
      </c>
      <c r="CZ140" s="223">
        <f>IFERROR(IF(RIGHT(VLOOKUP($A140,csapatok!$A:$NN,CZ$320,FALSE),5)="Csere",VLOOKUP(LEFT(VLOOKUP($A140,csapatok!$A:$NN,CZ$320,FALSE),LEN(VLOOKUP($A140,csapatok!$A:$NN,CZ$320,FALSE))-6),'csapat-ranglista'!$A:$FP,CZ$321,FALSE)/8,VLOOKUP(VLOOKUP($A140,csapatok!$A:$NN,CZ$320,FALSE),'csapat-ranglista'!$A:$FP,CZ$321,FALSE)/4),0)</f>
        <v>0</v>
      </c>
      <c r="DA140" s="223">
        <f>IFERROR(IF(RIGHT(VLOOKUP($A140,csapatok!$A:$NN,DA$320,FALSE),5)="Csere",VLOOKUP(LEFT(VLOOKUP($A140,csapatok!$A:$NN,DA$320,FALSE),LEN(VLOOKUP($A140,csapatok!$A:$NN,DA$320,FALSE))-6),'csapat-ranglista'!$A:$FP,DA$321,FALSE)/8,VLOOKUP(VLOOKUP($A140,csapatok!$A:$NN,DA$320,FALSE),'csapat-ranglista'!$A:$FP,DA$321,FALSE)/4),0)</f>
        <v>0</v>
      </c>
      <c r="DB140" s="223">
        <f>IFERROR(IF(RIGHT(VLOOKUP($A140,csapatok!$A:$NN,DB$320,FALSE),5)="Csere",VLOOKUP(LEFT(VLOOKUP($A140,csapatok!$A:$NN,DB$320,FALSE),LEN(VLOOKUP($A140,csapatok!$A:$NN,DB$320,FALSE))-6),'csapat-ranglista'!$A:$FP,DB$321,FALSE)/8,VLOOKUP(VLOOKUP($A140,csapatok!$A:$NN,DB$320,FALSE),'csapat-ranglista'!$A:$FP,DB$321,FALSE)/4),0)</f>
        <v>0</v>
      </c>
      <c r="DC140" s="223">
        <f>IFERROR(IF(RIGHT(VLOOKUP($A140,csapatok!$A:$NN,DC$320,FALSE),5)="Csere",VLOOKUP(LEFT(VLOOKUP($A140,csapatok!$A:$NN,DC$320,FALSE),LEN(VLOOKUP($A140,csapatok!$A:$NN,DC$320,FALSE))-6),'csapat-ranglista'!$A:$FP,DC$321,FALSE)/8,VLOOKUP(VLOOKUP($A140,csapatok!$A:$NN,DC$320,FALSE),'csapat-ranglista'!$A:$FP,DC$321,FALSE)/4),0)</f>
        <v>0</v>
      </c>
      <c r="DD140" s="223">
        <f>IFERROR(IF(RIGHT(VLOOKUP($A140,csapatok!$A:$NN,DD$320,FALSE),5)="Csere",VLOOKUP(LEFT(VLOOKUP($A140,csapatok!$A:$NN,DD$320,FALSE),LEN(VLOOKUP($A140,csapatok!$A:$NN,DD$320,FALSE))-6),'csapat-ranglista'!$A:$FP,DD$321,FALSE)/8,VLOOKUP(VLOOKUP($A140,csapatok!$A:$NN,DD$320,FALSE),'csapat-ranglista'!$A:$FP,DD$321,FALSE)/4),0)</f>
        <v>0</v>
      </c>
      <c r="DE140" s="223">
        <f>IFERROR(IF(RIGHT(VLOOKUP($A140,csapatok!$A:$NN,DE$320,FALSE),5)="Csere",VLOOKUP(LEFT(VLOOKUP($A140,csapatok!$A:$NN,DE$320,FALSE),LEN(VLOOKUP($A140,csapatok!$A:$NN,DE$320,FALSE))-6),'csapat-ranglista'!$A:$FP,DE$321,FALSE)/8,VLOOKUP(VLOOKUP($A140,csapatok!$A:$NN,DE$320,FALSE),'csapat-ranglista'!$A:$FP,DE$321,FALSE)/4),0)</f>
        <v>0</v>
      </c>
      <c r="DF140" s="223">
        <f>IFERROR(IF(RIGHT(VLOOKUP($A140,csapatok!$A:$NN,DF$320,FALSE),5)="Csere",VLOOKUP(LEFT(VLOOKUP($A140,csapatok!$A:$NN,DF$320,FALSE),LEN(VLOOKUP($A140,csapatok!$A:$NN,DF$320,FALSE))-6),'csapat-ranglista'!$A:$FP,DF$321,FALSE)/8,VLOOKUP(VLOOKUP($A140,csapatok!$A:$NN,DF$320,FALSE),'csapat-ranglista'!$A:$FP,DF$321,FALSE)/4),0)</f>
        <v>0</v>
      </c>
      <c r="DG140" s="223">
        <f>IFERROR(IF(RIGHT(VLOOKUP($A140,csapatok!$A:$NN,DG$320,FALSE),5)="Csere",VLOOKUP(LEFT(VLOOKUP($A140,csapatok!$A:$NN,DG$320,FALSE),LEN(VLOOKUP($A140,csapatok!$A:$NN,DG$320,FALSE))-6),'csapat-ranglista'!$A:$FP,DG$321,FALSE)/8,VLOOKUP(VLOOKUP($A140,csapatok!$A:$NN,DG$320,FALSE),'csapat-ranglista'!$A:$FP,DG$321,FALSE)/4),0)</f>
        <v>0</v>
      </c>
      <c r="DH140" s="223">
        <f>IFERROR(IF(RIGHT(VLOOKUP($A140,csapatok!$A:$NN,DH$320,FALSE),5)="Csere",VLOOKUP(LEFT(VLOOKUP($A140,csapatok!$A:$NN,DH$320,FALSE),LEN(VLOOKUP($A140,csapatok!$A:$NN,DH$320,FALSE))-6),'csapat-ranglista'!$A:$FP,DH$321,FALSE)/8,VLOOKUP(VLOOKUP($A140,csapatok!$A:$NN,DH$320,FALSE),'csapat-ranglista'!$A:$FP,DH$321,FALSE)/4),0)</f>
        <v>0</v>
      </c>
      <c r="DI140" s="223">
        <f>IFERROR(IF(RIGHT(VLOOKUP($A140,csapatok!$A:$NN,DI$320,FALSE),5)="Csere",VLOOKUP(LEFT(VLOOKUP($A140,csapatok!$A:$NN,DI$320,FALSE),LEN(VLOOKUP($A140,csapatok!$A:$NN,DI$320,FALSE))-6),'csapat-ranglista'!$A:$FP,DI$321,FALSE)/8,VLOOKUP(VLOOKUP($A140,csapatok!$A:$NN,DI$320,FALSE),'csapat-ranglista'!$A:$FP,DI$321,FALSE)/4),0)</f>
        <v>0</v>
      </c>
      <c r="DJ140" s="223">
        <f>IFERROR(IF(RIGHT(VLOOKUP($A140,csapatok!$A:$NN,DJ$320,FALSE),5)="Csere",VLOOKUP(LEFT(VLOOKUP($A140,csapatok!$A:$NN,DJ$320,FALSE),LEN(VLOOKUP($A140,csapatok!$A:$NN,DJ$320,FALSE))-6),'csapat-ranglista'!$A:$FP,DJ$321,FALSE)/8,VLOOKUP(VLOOKUP($A140,csapatok!$A:$NN,DJ$320,FALSE),'csapat-ranglista'!$A:$FP,DJ$321,FALSE)/4),0)</f>
        <v>2.4884401959743547</v>
      </c>
      <c r="DK140" s="223">
        <f>IFERROR(IF(RIGHT(VLOOKUP($A140,csapatok!$A:$NN,DK$320,FALSE),5)="Csere",VLOOKUP(LEFT(VLOOKUP($A140,csapatok!$A:$NN,DK$320,FALSE),LEN(VLOOKUP($A140,csapatok!$A:$NN,DK$320,FALSE))-6),'csapat-ranglista'!$A:$FP,DK$321,FALSE)/8,VLOOKUP(VLOOKUP($A140,csapatok!$A:$NN,DK$320,FALSE),'csapat-ranglista'!$A:$FP,DK$321,FALSE)/4),0)</f>
        <v>0</v>
      </c>
      <c r="DL140" s="223">
        <f>IFERROR(IF(RIGHT(VLOOKUP($A140,csapatok!$A:$NN,DL$320,FALSE),5)="Csere",VLOOKUP(LEFT(VLOOKUP($A140,csapatok!$A:$NN,DL$320,FALSE),LEN(VLOOKUP($A140,csapatok!$A:$NN,DL$320,FALSE))-6),'csapat-ranglista'!$A:$FP,DL$321,FALSE)/8,VLOOKUP(VLOOKUP($A140,csapatok!$A:$NN,DL$320,FALSE),'csapat-ranglista'!$A:$FP,DL$321,FALSE)/4),0)</f>
        <v>0</v>
      </c>
      <c r="DM140" s="223">
        <f>IFERROR(IF(RIGHT(VLOOKUP($A140,csapatok!$A:$NN,DM$320,FALSE),5)="Csere",VLOOKUP(LEFT(VLOOKUP($A140,csapatok!$A:$NN,DM$320,FALSE),LEN(VLOOKUP($A140,csapatok!$A:$NN,DM$320,FALSE))-6),'csapat-ranglista'!$A:$FP,DM$321,FALSE)/8,VLOOKUP(VLOOKUP($A140,csapatok!$A:$NN,DM$320,FALSE),'csapat-ranglista'!$A:$FP,DM$321,FALSE)/4),0)</f>
        <v>0</v>
      </c>
      <c r="DN140" s="223">
        <f>IFERROR(IF(RIGHT(VLOOKUP($A140,csapatok!$A:$NN,DN$320,FALSE),5)="Csere",VLOOKUP(LEFT(VLOOKUP($A140,csapatok!$A:$NN,DN$320,FALSE),LEN(VLOOKUP($A140,csapatok!$A:$NN,DN$320,FALSE))-6),'csapat-ranglista'!$A:$FP,DN$321,FALSE)/8,VLOOKUP(VLOOKUP($A140,csapatok!$A:$NN,DN$320,FALSE),'csapat-ranglista'!$A:$FP,DN$321,FALSE)/4),0)</f>
        <v>0</v>
      </c>
      <c r="DO140" s="224">
        <f>versenyek!$MF$11*IFERROR(VLOOKUP(VLOOKUP($A140,versenyek!ME:MG,3,FALSE),szabalyok!$A$16:$B$23,2,FALSE)/4,0)</f>
        <v>0</v>
      </c>
      <c r="DP140" s="224">
        <f>versenyek!$MI$11*IFERROR(VLOOKUP(VLOOKUP($A140,versenyek!MH:MJ,3,FALSE),szabalyok!$A$16:$B$23,2,FALSE)/4,0)</f>
        <v>0</v>
      </c>
      <c r="DQ140" s="223">
        <f>IFERROR(IF(RIGHT(VLOOKUP($A140,csapatok!$A:$NN,DQ$320,FALSE),5)="Csere",VLOOKUP(LEFT(VLOOKUP($A140,csapatok!$A:$NN,DQ$320,FALSE),LEN(VLOOKUP($A140,csapatok!$A:$NN,DQ$320,FALSE))-6),'csapat-ranglista'!$A:$FP,DQ$321,FALSE)/8,VLOOKUP(VLOOKUP($A140,csapatok!$A:$NN,DQ$320,FALSE),'csapat-ranglista'!$A:$FP,DQ$321,FALSE)/4),0)</f>
        <v>0</v>
      </c>
      <c r="DR140" s="223">
        <f>IFERROR(IF(RIGHT(VLOOKUP($A140,csapatok!$A:$NN,DR$320,FALSE),5)="Csere",VLOOKUP(LEFT(VLOOKUP($A140,csapatok!$A:$NN,DR$320,FALSE),LEN(VLOOKUP($A140,csapatok!$A:$NN,DR$320,FALSE))-6),'csapat-ranglista'!$A:$FP,DR$321,FALSE)/8,VLOOKUP(VLOOKUP($A140,csapatok!$A:$NN,DR$320,FALSE),'csapat-ranglista'!$A:$FP,DR$321,FALSE)/4),0)</f>
        <v>0</v>
      </c>
      <c r="DS140" s="223">
        <f>IFERROR(IF(RIGHT(VLOOKUP($A140,csapatok!$A:$NN,DS$320,FALSE),5)="Csere",VLOOKUP(LEFT(VLOOKUP($A140,csapatok!$A:$NN,DS$320,FALSE),LEN(VLOOKUP($A140,csapatok!$A:$NN,DS$320,FALSE))-6),'csapat-ranglista'!$A:$FP,DS$321,FALSE)/8,VLOOKUP(VLOOKUP($A140,csapatok!$A:$NN,DS$320,FALSE),'csapat-ranglista'!$A:$FP,DS$321,FALSE)/4),0)</f>
        <v>0</v>
      </c>
      <c r="DT140" s="223">
        <f>IFERROR(IF(RIGHT(VLOOKUP($A140,csapatok!$A:$NN,DT$320,FALSE),5)="Csere",VLOOKUP(LEFT(VLOOKUP($A140,csapatok!$A:$NN,DT$320,FALSE),LEN(VLOOKUP($A140,csapatok!$A:$NN,DT$320,FALSE))-6),'csapat-ranglista'!$A:$FP,DT$321,FALSE)/8,VLOOKUP(VLOOKUP($A140,csapatok!$A:$NN,DT$320,FALSE),'csapat-ranglista'!$A:$FP,DT$321,FALSE)/4),0)</f>
        <v>0</v>
      </c>
      <c r="DU140" s="223">
        <f>IFERROR(IF(RIGHT(VLOOKUP($A140,csapatok!$A:$NN,DU$320,FALSE),5)="Csere",VLOOKUP(LEFT(VLOOKUP($A140,csapatok!$A:$NN,DU$320,FALSE),LEN(VLOOKUP($A140,csapatok!$A:$NN,DU$320,FALSE))-6),'csapat-ranglista'!$A:$FP,DU$321,FALSE)/8,VLOOKUP(VLOOKUP($A140,csapatok!$A:$NN,DU$320,FALSE),'csapat-ranglista'!$A:$FP,DU$321,FALSE)/4),0)</f>
        <v>0</v>
      </c>
      <c r="DV140" s="223">
        <f>IFERROR(IF(RIGHT(VLOOKUP($A140,csapatok!$A:$NN,DV$320,FALSE),5)="Csere",VLOOKUP(LEFT(VLOOKUP($A140,csapatok!$A:$NN,DV$320,FALSE),LEN(VLOOKUP($A140,csapatok!$A:$NN,DV$320,FALSE))-6),'csapat-ranglista'!$A:$FP,DV$321,FALSE)/8,VLOOKUP(VLOOKUP($A140,csapatok!$A:$NN,DV$320,FALSE),'csapat-ranglista'!$A:$FP,DV$321,FALSE)/4),0)</f>
        <v>0</v>
      </c>
      <c r="DW140" s="223">
        <f>IFERROR(IF(RIGHT(VLOOKUP($A140,csapatok!$A:$NN,DW$320,FALSE),5)="Csere",VLOOKUP(LEFT(VLOOKUP($A140,csapatok!$A:$NN,DW$320,FALSE),LEN(VLOOKUP($A140,csapatok!$A:$NN,DW$320,FALSE))-6),'csapat-ranglista'!$A:$FP,DW$321,FALSE)/8,VLOOKUP(VLOOKUP($A140,csapatok!$A:$NN,DW$320,FALSE),'csapat-ranglista'!$A:$FP,DW$321,FALSE)/4),0)</f>
        <v>0</v>
      </c>
      <c r="DX140" s="223">
        <f>IFERROR(IF(RIGHT(VLOOKUP($A140,csapatok!$A:$NN,DX$320,FALSE),5)="Csere",VLOOKUP(LEFT(VLOOKUP($A140,csapatok!$A:$NN,DX$320,FALSE),LEN(VLOOKUP($A140,csapatok!$A:$NN,DX$320,FALSE))-6),'csapat-ranglista'!$A:$FP,DX$321,FALSE)/8,VLOOKUP(VLOOKUP($A140,csapatok!$A:$NN,DX$320,FALSE),'csapat-ranglista'!$A:$FP,DX$321,FALSE)/4),0)</f>
        <v>0</v>
      </c>
      <c r="DY140" s="223">
        <f>IFERROR(IF(RIGHT(VLOOKUP($A140,csapatok!$A:$NN,DY$320,FALSE),5)="Csere",VLOOKUP(LEFT(VLOOKUP($A140,csapatok!$A:$NN,DY$320,FALSE),LEN(VLOOKUP($A140,csapatok!$A:$NN,DY$320,FALSE))-6),'csapat-ranglista'!$A:$FP,DY$321,FALSE)/8,VLOOKUP(VLOOKUP($A140,csapatok!$A:$NN,DY$320,FALSE),'csapat-ranglista'!$A:$FP,DY$321,FALSE)/4),0)</f>
        <v>0</v>
      </c>
      <c r="DZ140" s="223">
        <f>IFERROR(IF(RIGHT(VLOOKUP($A140,csapatok!$A:$NN,DZ$320,FALSE),5)="Csere",VLOOKUP(LEFT(VLOOKUP($A140,csapatok!$A:$NN,DZ$320,FALSE),LEN(VLOOKUP($A140,csapatok!$A:$NN,DZ$320,FALSE))-6),'csapat-ranglista'!$A:$FP,DZ$321,FALSE)/8,VLOOKUP(VLOOKUP($A140,csapatok!$A:$NN,DZ$320,FALSE),'csapat-ranglista'!$A:$FP,DZ$321,FALSE)/4),0)</f>
        <v>0</v>
      </c>
      <c r="EA140" s="223">
        <f>IFERROR(IF(RIGHT(VLOOKUP($A140,csapatok!$A:$NN,EA$320,FALSE),5)="Csere",VLOOKUP(LEFT(VLOOKUP($A140,csapatok!$A:$NN,EA$320,FALSE),LEN(VLOOKUP($A140,csapatok!$A:$NN,EA$320,FALSE))-6),'csapat-ranglista'!$A:$FP,EA$321,FALSE)/8,VLOOKUP(VLOOKUP($A140,csapatok!$A:$NN,EA$320,FALSE),'csapat-ranglista'!$A:$FP,EA$321,FALSE)/4),0)</f>
        <v>0</v>
      </c>
      <c r="EB140" s="223">
        <f>IFERROR(IF(RIGHT(VLOOKUP($A140,csapatok!$A:$NN,EB$320,FALSE),5)="Csere",VLOOKUP(LEFT(VLOOKUP($A140,csapatok!$A:$NN,EB$320,FALSE),LEN(VLOOKUP($A140,csapatok!$A:$NN,EB$320,FALSE))-6),'csapat-ranglista'!$A:$FP,EB$321,FALSE)/8,VLOOKUP(VLOOKUP($A140,csapatok!$A:$NN,EB$320,FALSE),'csapat-ranglista'!$A:$FP,EB$321,FALSE)/4),0)</f>
        <v>0</v>
      </c>
      <c r="EC140" s="223">
        <f>IFERROR(IF(RIGHT(VLOOKUP($A140,csapatok!$A:$NN,EC$320,FALSE),5)="Csere",VLOOKUP(LEFT(VLOOKUP($A140,csapatok!$A:$NN,EC$320,FALSE),LEN(VLOOKUP($A140,csapatok!$A:$NN,EC$320,FALSE))-6),'csapat-ranglista'!$A:$FP,EC$321,FALSE)/8,VLOOKUP(VLOOKUP($A140,csapatok!$A:$NN,EC$320,FALSE),'csapat-ranglista'!$A:$FP,EC$321,FALSE)/4),0)</f>
        <v>0</v>
      </c>
      <c r="ED140" s="223">
        <f>IFERROR(IF(RIGHT(VLOOKUP($A140,csapatok!$A:$NN,ED$320,FALSE),5)="Csere",VLOOKUP(LEFT(VLOOKUP($A140,csapatok!$A:$NN,ED$320,FALSE),LEN(VLOOKUP($A140,csapatok!$A:$NN,ED$320,FALSE))-6),'csapat-ranglista'!$A:$FP,ED$321,FALSE)/8,VLOOKUP(VLOOKUP($A140,csapatok!$A:$NN,ED$320,FALSE),'csapat-ranglista'!$A:$FP,ED$321,FALSE)/4),0)</f>
        <v>0</v>
      </c>
      <c r="EE140" s="223">
        <f>IFERROR(IF(RIGHT(VLOOKUP($A140,csapatok!$A:$NN,EE$320,FALSE),5)="Csere",VLOOKUP(LEFT(VLOOKUP($A140,csapatok!$A:$NN,EE$320,FALSE),LEN(VLOOKUP($A140,csapatok!$A:$NN,EE$320,FALSE))-6),'csapat-ranglista'!$A:$FP,EE$321,FALSE)/8,VLOOKUP(VLOOKUP($A140,csapatok!$A:$NN,EE$320,FALSE),'csapat-ranglista'!$A:$FP,EE$321,FALSE)/4),0)</f>
        <v>0</v>
      </c>
      <c r="EF140" s="223">
        <f>IFERROR(IF(RIGHT(VLOOKUP($A140,csapatok!$A:$NN,EF$320,FALSE),5)="Csere",VLOOKUP(LEFT(VLOOKUP($A140,csapatok!$A:$NN,EF$320,FALSE),LEN(VLOOKUP($A140,csapatok!$A:$NN,EF$320,FALSE))-6),'csapat-ranglista'!$A:$FP,EF$321,FALSE)/8,VLOOKUP(VLOOKUP($A140,csapatok!$A:$NN,EF$320,FALSE),'csapat-ranglista'!$A:$FP,EF$321,FALSE)/4),0)</f>
        <v>0</v>
      </c>
      <c r="EG140" s="223">
        <f>IFERROR(IF(RIGHT(VLOOKUP($A140,csapatok!$A:$NN,EG$320,FALSE),5)="Csere",VLOOKUP(LEFT(VLOOKUP($A140,csapatok!$A:$NN,EG$320,FALSE),LEN(VLOOKUP($A140,csapatok!$A:$NN,EG$320,FALSE))-6),'csapat-ranglista'!$A:$FP,EG$321,FALSE)/8,VLOOKUP(VLOOKUP($A140,csapatok!$A:$NN,EG$320,FALSE),'csapat-ranglista'!$A:$FP,EG$321,FALSE)/4),0)</f>
        <v>0</v>
      </c>
      <c r="EH140" s="223">
        <f>IFERROR(IF(RIGHT(VLOOKUP($A140,csapatok!$A:$NN,EH$320,FALSE),5)="Csere",VLOOKUP(LEFT(VLOOKUP($A140,csapatok!$A:$NN,EH$320,FALSE),LEN(VLOOKUP($A140,csapatok!$A:$NN,EH$320,FALSE))-6),'csapat-ranglista'!$A:$FP,EH$321,FALSE)/8,VLOOKUP(VLOOKUP($A140,csapatok!$A:$NN,EH$320,FALSE),'csapat-ranglista'!$A:$FP,EH$321,FALSE)/4),0)</f>
        <v>0</v>
      </c>
      <c r="EI140" s="223">
        <f>IFERROR(IF(RIGHT(VLOOKUP($A140,csapatok!$A:$NN,EI$320,FALSE),5)="Csere",VLOOKUP(LEFT(VLOOKUP($A140,csapatok!$A:$NN,EI$320,FALSE),LEN(VLOOKUP($A140,csapatok!$A:$NN,EI$320,FALSE))-6),'csapat-ranglista'!$A:$FP,EI$321,FALSE)/8,VLOOKUP(VLOOKUP($A140,csapatok!$A:$NN,EI$320,FALSE),'csapat-ranglista'!$A:$FP,EI$321,FALSE)/4),0)</f>
        <v>0</v>
      </c>
      <c r="EJ140" s="223">
        <f>IFERROR(IF(RIGHT(VLOOKUP($A140,csapatok!$A:$NN,EJ$320,FALSE),5)="Csere",VLOOKUP(LEFT(VLOOKUP($A140,csapatok!$A:$NN,EJ$320,FALSE),LEN(VLOOKUP($A140,csapatok!$A:$NN,EJ$320,FALSE))-6),'csapat-ranglista'!$A:$FP,EJ$321,FALSE)/8,VLOOKUP(VLOOKUP($A140,csapatok!$A:$NN,EJ$320,FALSE),'csapat-ranglista'!$A:$FP,EJ$321,FALSE)/4),0)</f>
        <v>0</v>
      </c>
      <c r="EK140" s="223">
        <f>IFERROR(IF(RIGHT(VLOOKUP($A140,csapatok!$A:$NN,EK$320,FALSE),5)="Csere",VLOOKUP(LEFT(VLOOKUP($A140,csapatok!$A:$NN,EK$320,FALSE),LEN(VLOOKUP($A140,csapatok!$A:$NN,EK$320,FALSE))-6),'csapat-ranglista'!$A:$FP,EK$321,FALSE)/8,VLOOKUP(VLOOKUP($A140,csapatok!$A:$NN,EK$320,FALSE),'csapat-ranglista'!$A:$FP,EK$321,FALSE)/4),0)</f>
        <v>0</v>
      </c>
      <c r="EL140" s="223">
        <f>IFERROR(IF(RIGHT(VLOOKUP($A140,csapatok!$A:$NN,EL$320,FALSE),5)="Csere",VLOOKUP(LEFT(VLOOKUP($A140,csapatok!$A:$NN,EL$320,FALSE),LEN(VLOOKUP($A140,csapatok!$A:$NN,EL$320,FALSE))-6),'csapat-ranglista'!$A:$FP,EL$321,FALSE)/8,VLOOKUP(VLOOKUP($A140,csapatok!$A:$NN,EL$320,FALSE),'csapat-ranglista'!$A:$FP,EL$321,FALSE)/4),0)</f>
        <v>0</v>
      </c>
      <c r="EM140" s="223">
        <f>IFERROR(IF(RIGHT(VLOOKUP($A140,csapatok!$A:$NN,EM$320,FALSE),5)="Csere",VLOOKUP(LEFT(VLOOKUP($A140,csapatok!$A:$NN,EM$320,FALSE),LEN(VLOOKUP($A140,csapatok!$A:$NN,EM$320,FALSE))-6),'csapat-ranglista'!$A:$FP,EM$321,FALSE)/8,VLOOKUP(VLOOKUP($A140,csapatok!$A:$NN,EM$320,FALSE),'csapat-ranglista'!$A:$FP,EM$321,FALSE)/4),0)</f>
        <v>0</v>
      </c>
      <c r="EN140" s="223">
        <f>IFERROR(IF(RIGHT(VLOOKUP($A140,csapatok!$A:$NN,EN$320,FALSE),5)="Csere",VLOOKUP(LEFT(VLOOKUP($A140,csapatok!$A:$NN,EN$320,FALSE),LEN(VLOOKUP($A140,csapatok!$A:$NN,EN$320,FALSE))-6),'csapat-ranglista'!$A:$FP,EN$321,FALSE)/8,VLOOKUP(VLOOKUP($A140,csapatok!$A:$NN,EN$320,FALSE),'csapat-ranglista'!$A:$FP,EN$321,FALSE)/4),0)</f>
        <v>0</v>
      </c>
      <c r="EO140" s="223">
        <f>IFERROR(IF(RIGHT(VLOOKUP($A140,csapatok!$A:$NN,EO$320,FALSE),5)="Csere",VLOOKUP(LEFT(VLOOKUP($A140,csapatok!$A:$NN,EO$320,FALSE),LEN(VLOOKUP($A140,csapatok!$A:$NN,EO$320,FALSE))-6),'csapat-ranglista'!$A:$FP,EO$321,FALSE)/8,VLOOKUP(VLOOKUP($A140,csapatok!$A:$NN,EO$320,FALSE),'csapat-ranglista'!$A:$FP,EO$321,FALSE)/4),0)</f>
        <v>0</v>
      </c>
      <c r="EP140" s="223">
        <f>IFERROR(IF(RIGHT(VLOOKUP($A140,csapatok!$A:$NN,EP$320,FALSE),5)="Csere",VLOOKUP(LEFT(VLOOKUP($A140,csapatok!$A:$NN,EP$320,FALSE),LEN(VLOOKUP($A140,csapatok!$A:$NN,EP$320,FALSE))-6),'csapat-ranglista'!$A:$FP,EP$321,FALSE)/8,VLOOKUP(VLOOKUP($A140,csapatok!$A:$NN,EP$320,FALSE),'csapat-ranglista'!$A:$FP,EP$321,FALSE)/4),0)</f>
        <v>0</v>
      </c>
      <c r="EQ140" s="223">
        <f>IFERROR(IF(RIGHT(VLOOKUP($A140,csapatok!$A:$NN,EQ$320,FALSE),5)="Csere",VLOOKUP(LEFT(VLOOKUP($A140,csapatok!$A:$NN,EQ$320,FALSE),LEN(VLOOKUP($A140,csapatok!$A:$NN,EQ$320,FALSE))-6),'csapat-ranglista'!$A:$FP,EQ$321,FALSE)/8,VLOOKUP(VLOOKUP($A140,csapatok!$A:$NN,EQ$320,FALSE),'csapat-ranglista'!$A:$FP,EQ$321,FALSE)/4),0)</f>
        <v>0</v>
      </c>
      <c r="ER140" s="223">
        <f>IFERROR(IF(RIGHT(VLOOKUP($A140,csapatok!$A:$NN,ER$320,FALSE),5)="Csere",VLOOKUP(LEFT(VLOOKUP($A140,csapatok!$A:$NN,ER$320,FALSE),LEN(VLOOKUP($A140,csapatok!$A:$NN,ER$320,FALSE))-6),'csapat-ranglista'!$A:$FP,ER$321,FALSE)/8,VLOOKUP(VLOOKUP($A140,csapatok!$A:$NN,ER$320,FALSE),'csapat-ranglista'!$A:$FP,ER$321,FALSE)/4),0)</f>
        <v>0</v>
      </c>
      <c r="ES140" s="223">
        <f>IFERROR(IF(RIGHT(VLOOKUP($A140,csapatok!$A:$NN,ES$320,FALSE),5)="Csere",VLOOKUP(LEFT(VLOOKUP($A140,csapatok!$A:$NN,ES$320,FALSE),LEN(VLOOKUP($A140,csapatok!$A:$NN,ES$320,FALSE))-6),'csapat-ranglista'!$A:$FP,ES$321,FALSE)/8,VLOOKUP(VLOOKUP($A140,csapatok!$A:$NN,ES$320,FALSE),'csapat-ranglista'!$A:$FP,ES$321,FALSE)/4),0)</f>
        <v>0</v>
      </c>
      <c r="ET140" s="223">
        <f>IFERROR(IF(RIGHT(VLOOKUP($A140,csapatok!$A:$NN,ET$320,FALSE),5)="Csere",VLOOKUP(LEFT(VLOOKUP($A140,csapatok!$A:$NN,ET$320,FALSE),LEN(VLOOKUP($A140,csapatok!$A:$NN,ET$320,FALSE))-6),'csapat-ranglista'!$A:$FP,ET$321,FALSE)/8,VLOOKUP(VLOOKUP($A140,csapatok!$A:$NN,ET$320,FALSE),'csapat-ranglista'!$A:$FP,ET$321,FALSE)/4),0)</f>
        <v>0</v>
      </c>
      <c r="EU140" s="223">
        <f>IFERROR(IF(RIGHT(VLOOKUP($A140,csapatok!$A:$NN,EU$320,FALSE),5)="Csere",VLOOKUP(LEFT(VLOOKUP($A140,csapatok!$A:$NN,EU$320,FALSE),LEN(VLOOKUP($A140,csapatok!$A:$NN,EU$320,FALSE))-6),'csapat-ranglista'!$A:$FP,EU$321,FALSE)/8,VLOOKUP(VLOOKUP($A140,csapatok!$A:$NN,EU$320,FALSE),'csapat-ranglista'!$A:$FP,EU$321,FALSE)/4),0)</f>
        <v>0</v>
      </c>
      <c r="EV140" s="223">
        <f>IFERROR(IF(RIGHT(VLOOKUP($A140,csapatok!$A:$NN,EV$320,FALSE),5)="Csere",VLOOKUP(LEFT(VLOOKUP($A140,csapatok!$A:$NN,EV$320,FALSE),LEN(VLOOKUP($A140,csapatok!$A:$NN,EV$320,FALSE))-6),'csapat-ranglista'!$A:$FP,EV$321,FALSE)/8,VLOOKUP(VLOOKUP($A140,csapatok!$A:$NN,EV$320,FALSE),'csapat-ranglista'!$A:$FP,EV$321,FALSE)/4),0)</f>
        <v>0</v>
      </c>
      <c r="EW140" s="223">
        <f>IFERROR(IF(RIGHT(VLOOKUP($A140,csapatok!$A:$NN,EW$320,FALSE),5)="Csere",VLOOKUP(LEFT(VLOOKUP($A140,csapatok!$A:$NN,EW$320,FALSE),LEN(VLOOKUP($A140,csapatok!$A:$NN,EW$320,FALSE))-6),'csapat-ranglista'!$A:$FP,EW$321,FALSE)/8,VLOOKUP(VLOOKUP($A140,csapatok!$A:$NN,EW$320,FALSE),'csapat-ranglista'!$A:$FP,EW$321,FALSE)/4),0)</f>
        <v>0</v>
      </c>
      <c r="EX140" s="223">
        <f>IFERROR(IF(RIGHT(VLOOKUP($A140,csapatok!$A:$NN,EX$320,FALSE),5)="Csere",VLOOKUP(LEFT(VLOOKUP($A140,csapatok!$A:$NN,EX$320,FALSE),LEN(VLOOKUP($A140,csapatok!$A:$NN,EX$320,FALSE))-6),'csapat-ranglista'!$A:$FP,EX$321,FALSE)/8,VLOOKUP(VLOOKUP($A140,csapatok!$A:$NN,EX$320,FALSE),'csapat-ranglista'!$A:$FP,EX$321,FALSE)/4),0)</f>
        <v>0</v>
      </c>
      <c r="EY140" s="223">
        <f>IFERROR(IF(RIGHT(VLOOKUP($A140,csapatok!$A:$NN,EY$320,FALSE),5)="Csere",VLOOKUP(LEFT(VLOOKUP($A140,csapatok!$A:$NN,EY$320,FALSE),LEN(VLOOKUP($A140,csapatok!$A:$NN,EY$320,FALSE))-6),'csapat-ranglista'!$A:$FP,EY$321,FALSE)/8,VLOOKUP(VLOOKUP($A140,csapatok!$A:$NN,EY$320,FALSE),'csapat-ranglista'!$A:$FP,EY$321,FALSE)/4),0)</f>
        <v>0</v>
      </c>
      <c r="EZ140" s="223">
        <f>IFERROR(IF(RIGHT(VLOOKUP($A140,csapatok!$A:$NN,EZ$320,FALSE),5)="Csere",VLOOKUP(LEFT(VLOOKUP($A140,csapatok!$A:$NN,EZ$320,FALSE),LEN(VLOOKUP($A140,csapatok!$A:$NN,EZ$320,FALSE))-6),'csapat-ranglista'!$A:$FP,EZ$321,FALSE)/8,VLOOKUP(VLOOKUP($A140,csapatok!$A:$NN,EZ$320,FALSE),'csapat-ranglista'!$A:$FP,EZ$321,FALSE)/4),0)</f>
        <v>0</v>
      </c>
      <c r="FA140" s="223">
        <f>IFERROR(IF(RIGHT(VLOOKUP($A140,csapatok!$A:$NN,FA$320,FALSE),5)="Csere",VLOOKUP(LEFT(VLOOKUP($A140,csapatok!$A:$NN,FA$320,FALSE),LEN(VLOOKUP($A140,csapatok!$A:$NN,FA$320,FALSE))-6),'csapat-ranglista'!$A:$FP,FA$321,FALSE)/8,VLOOKUP(VLOOKUP($A140,csapatok!$A:$NN,FA$320,FALSE),'csapat-ranglista'!$A:$FP,FA$321,FALSE)/4),0)</f>
        <v>0</v>
      </c>
      <c r="FB140" s="223">
        <f>IFERROR(IF(RIGHT(VLOOKUP($A140,csapatok!$A:$NN,FB$320,FALSE),5)="Csere",VLOOKUP(LEFT(VLOOKUP($A140,csapatok!$A:$NN,FB$320,FALSE),LEN(VLOOKUP($A140,csapatok!$A:$NN,FB$320,FALSE))-6),'csapat-ranglista'!$A:$FP,FB$321,FALSE)/8,VLOOKUP(VLOOKUP($A140,csapatok!$A:$NN,FB$320,FALSE),'csapat-ranglista'!$A:$FP,FB$321,FALSE)/4),0)</f>
        <v>0</v>
      </c>
      <c r="FC140" s="223">
        <f>IFERROR(IF(RIGHT(VLOOKUP($A140,csapatok!$A:$NN,FC$320,FALSE),5)="Csere",VLOOKUP(LEFT(VLOOKUP($A140,csapatok!$A:$NN,FC$320,FALSE),LEN(VLOOKUP($A140,csapatok!$A:$NN,FC$320,FALSE))-6),'csapat-ranglista'!$A:$FP,FC$321,FALSE)/8,VLOOKUP(VLOOKUP($A140,csapatok!$A:$NN,FC$320,FALSE),'csapat-ranglista'!$A:$FP,FC$321,FALSE)/4),0)</f>
        <v>0</v>
      </c>
      <c r="FD140" s="224">
        <f>versenyek!$QY$11*IFERROR(VLOOKUP(VLOOKUP($A140,versenyek!QX:QZ,3,FALSE),szabalyok!$A$16:$B$23,2,FALSE)/4,0)</f>
        <v>0</v>
      </c>
      <c r="FE140" s="224">
        <f>versenyek!$RB$11*IFERROR(VLOOKUP(VLOOKUP($A140,versenyek!RA:RC,3,FALSE),szabalyok!$A$16:$B$23,2,FALSE)/4,0)</f>
        <v>0</v>
      </c>
      <c r="FF140" s="223">
        <f>IFERROR(IF(RIGHT(VLOOKUP($A140,csapatok!$A:$NN,FF$320,FALSE),5)="Csere",VLOOKUP(LEFT(VLOOKUP($A140,csapatok!$A:$NN,FF$320,FALSE),LEN(VLOOKUP($A140,csapatok!$A:$NN,FF$320,FALSE))-6),'csapat-ranglista'!$A:$FP,FF$321,FALSE)/8,VLOOKUP(VLOOKUP($A140,csapatok!$A:$NN,FF$320,FALSE),'csapat-ranglista'!$A:$FP,FF$321,FALSE)/4),0)</f>
        <v>0</v>
      </c>
      <c r="FG140" s="223">
        <f>IFERROR(IF(RIGHT(VLOOKUP($A140,csapatok!$A:$NN,FG$320,FALSE),5)="Csere",VLOOKUP(LEFT(VLOOKUP($A140,csapatok!$A:$NN,FG$320,FALSE),LEN(VLOOKUP($A140,csapatok!$A:$NN,FG$320,FALSE))-6),'csapat-ranglista'!$A:$FP,FG$321,FALSE)/8,VLOOKUP(VLOOKUP($A140,csapatok!$A:$NN,FG$320,FALSE),'csapat-ranglista'!$A:$FP,FG$321,FALSE)/4),0)</f>
        <v>0</v>
      </c>
      <c r="FH140" s="223">
        <f>IFERROR(IF(RIGHT(VLOOKUP($A140,csapatok!$A:$NN,FH$320,FALSE),5)="Csere",VLOOKUP(LEFT(VLOOKUP($A140,csapatok!$A:$NN,FH$320,FALSE),LEN(VLOOKUP($A140,csapatok!$A:$NN,FH$320,FALSE))-6),'csapat-ranglista'!$A:$FP,FH$321,FALSE)/8,VLOOKUP(VLOOKUP($A140,csapatok!$A:$NN,FH$320,FALSE),'csapat-ranglista'!$A:$FP,FH$321,FALSE)/4),0)</f>
        <v>0</v>
      </c>
      <c r="FI140" s="223">
        <f>IFERROR(IF(RIGHT(VLOOKUP($A140,csapatok!$A:$NN,FI$320,FALSE),5)="Csere",VLOOKUP(LEFT(VLOOKUP($A140,csapatok!$A:$NN,FI$320,FALSE),LEN(VLOOKUP($A140,csapatok!$A:$NN,FI$320,FALSE))-6),'csapat-ranglista'!$A:$FP,FI$321,FALSE)/8,VLOOKUP(VLOOKUP($A140,csapatok!$A:$NN,FI$320,FALSE),'csapat-ranglista'!$A:$FP,FI$321,FALSE)/4),0)</f>
        <v>0</v>
      </c>
      <c r="FJ140" s="223">
        <f>IFERROR(IF(RIGHT(VLOOKUP($A140,csapatok!$A:$NN,FJ$320,FALSE),5)="Csere",VLOOKUP(LEFT(VLOOKUP($A140,csapatok!$A:$NN,FJ$320,FALSE),LEN(VLOOKUP($A140,csapatok!$A:$NN,FJ$320,FALSE))-6),'csapat-ranglista'!$A:$FP,FJ$321,FALSE)/8,VLOOKUP(VLOOKUP($A140,csapatok!$A:$NN,FJ$320,FALSE),'csapat-ranglista'!$A:$FP,FJ$321,FALSE)/4),0)</f>
        <v>0</v>
      </c>
      <c r="FK140" s="223">
        <f>IFERROR(IF(RIGHT(VLOOKUP($A140,csapatok!$A:$NN,FK$320,FALSE),5)="Csere",VLOOKUP(LEFT(VLOOKUP($A140,csapatok!$A:$NN,FK$320,FALSE),LEN(VLOOKUP($A140,csapatok!$A:$NN,FK$320,FALSE))-6),'csapat-ranglista'!$A:$FP,FK$321,FALSE)/8,VLOOKUP(VLOOKUP($A140,csapatok!$A:$NN,FK$320,FALSE),'csapat-ranglista'!$A:$FP,FK$321,FALSE)/4),0)</f>
        <v>0</v>
      </c>
      <c r="FL140" s="223">
        <f>IFERROR(IF(RIGHT(VLOOKUP($A140,csapatok!$A:$NN,FL$320,FALSE),5)="Csere",VLOOKUP(LEFT(VLOOKUP($A140,csapatok!$A:$NN,FL$320,FALSE),LEN(VLOOKUP($A140,csapatok!$A:$NN,FL$320,FALSE))-6),'csapat-ranglista'!$A:$FP,FL$321,FALSE)/8,VLOOKUP(VLOOKUP($A140,csapatok!$A:$NN,FL$320,FALSE),'csapat-ranglista'!$A:$FP,FL$321,FALSE)/4),0)</f>
        <v>0</v>
      </c>
      <c r="FM140" s="223">
        <f>IFERROR(IF(RIGHT(VLOOKUP($A140,csapatok!$A:$NN,FM$320,FALSE),5)="Csere",VLOOKUP(LEFT(VLOOKUP($A140,csapatok!$A:$NN,FM$320,FALSE),LEN(VLOOKUP($A140,csapatok!$A:$NN,FM$320,FALSE))-6),'csapat-ranglista'!$A:$FP,FM$321,FALSE)/8,VLOOKUP(VLOOKUP($A140,csapatok!$A:$NN,FM$320,FALSE),'csapat-ranglista'!$A:$FP,FM$321,FALSE)/4),0)</f>
        <v>0</v>
      </c>
      <c r="FN140" s="223">
        <f>IFERROR(IF(RIGHT(VLOOKUP($A140,csapatok!$A:$NN,FN$320,FALSE),5)="Csere",VLOOKUP(LEFT(VLOOKUP($A140,csapatok!$A:$NN,FN$320,FALSE),LEN(VLOOKUP($A140,csapatok!$A:$NN,FN$320,FALSE))-6),'csapat-ranglista'!$A:$FP,FN$321,FALSE)/8,VLOOKUP(VLOOKUP($A140,csapatok!$A:$NN,FN$320,FALSE),'csapat-ranglista'!$A:$FP,FN$321,FALSE)/4),0)</f>
        <v>0</v>
      </c>
      <c r="FO140" s="223">
        <f>IFERROR(IF(RIGHT(VLOOKUP($A140,csapatok!$A:$NN,FO$320,FALSE),5)="Csere",VLOOKUP(LEFT(VLOOKUP($A140,csapatok!$A:$NN,FO$320,FALSE),LEN(VLOOKUP($A140,csapatok!$A:$NN,FO$320,FALSE))-6),'csapat-ranglista'!$A:$FP,FO$321,FALSE)/8,VLOOKUP(VLOOKUP($A140,csapatok!$A:$NN,FO$320,FALSE),'csapat-ranglista'!$A:$FP,FO$321,FALSE)/4),0)</f>
        <v>0</v>
      </c>
      <c r="FP140" s="223">
        <f>IFERROR(IF(RIGHT(VLOOKUP($A140,csapatok!$A:$NN,FP$320,FALSE),5)="Csere",VLOOKUP(LEFT(VLOOKUP($A140,csapatok!$A:$NN,FP$320,FALSE),LEN(VLOOKUP($A140,csapatok!$A:$NN,FP$320,FALSE))-6),'csapat-ranglista'!$A:$FP,FP$321,FALSE)/8,VLOOKUP(VLOOKUP($A140,csapatok!$A:$NN,FP$320,FALSE),'csapat-ranglista'!$A:$FP,FP$321,FALSE)/4),0)</f>
        <v>0</v>
      </c>
      <c r="FQ140" s="223">
        <f>IFERROR(IF(RIGHT(VLOOKUP($A140,csapatok!$A:$NN,FQ$320,FALSE),5)="Csere",VLOOKUP(LEFT(VLOOKUP($A140,csapatok!$A:$NN,FQ$320,FALSE),LEN(VLOOKUP($A140,csapatok!$A:$NN,FQ$320,FALSE))-6),'csapat-ranglista'!$A:$FP,FQ$321,FALSE)/8,VLOOKUP(VLOOKUP($A140,csapatok!$A:$NN,FQ$320,FALSE),'csapat-ranglista'!$A:$FP,FQ$321,FALSE)/4),0)</f>
        <v>0</v>
      </c>
      <c r="FR140" s="223">
        <f>IFERROR(IF(RIGHT(VLOOKUP($A140,csapatok!$A:$NN,FR$320,FALSE),5)="Csere",VLOOKUP(LEFT(VLOOKUP($A140,csapatok!$A:$NN,FR$320,FALSE),LEN(VLOOKUP($A140,csapatok!$A:$NN,FR$320,FALSE))-6),'csapat-ranglista'!$A:$FP,FR$321,FALSE)/8,VLOOKUP(VLOOKUP($A140,csapatok!$A:$NN,FR$320,FALSE),'csapat-ranglista'!$A:$FP,FR$321,FALSE)/4),0)</f>
        <v>0</v>
      </c>
      <c r="FS140" s="223">
        <f>IFERROR(IF(RIGHT(VLOOKUP($A140,csapatok!$A:$NN,FS$320,FALSE),5)="Csere",VLOOKUP(LEFT(VLOOKUP($A140,csapatok!$A:$NN,FS$320,FALSE),LEN(VLOOKUP($A140,csapatok!$A:$NN,FS$320,FALSE))-6),'csapat-ranglista'!$A:$FP,FS$321,FALSE)/8,VLOOKUP(VLOOKUP($A140,csapatok!$A:$NN,FS$320,FALSE),'csapat-ranglista'!$A:$FP,FS$321,FALSE)/4),0)</f>
        <v>0</v>
      </c>
      <c r="FT140" s="223">
        <f>IFERROR(IF(RIGHT(VLOOKUP($A140,csapatok!$A:$NN,FT$320,FALSE),5)="Csere",VLOOKUP(LEFT(VLOOKUP($A140,csapatok!$A:$NN,FT$320,FALSE),LEN(VLOOKUP($A140,csapatok!$A:$NN,FT$320,FALSE))-6),'csapat-ranglista'!$A:$FP,FT$321,FALSE)/8,VLOOKUP(VLOOKUP($A140,csapatok!$A:$NN,FT$320,FALSE),'csapat-ranglista'!$A:$FP,FT$321,FALSE)/4),0)</f>
        <v>0</v>
      </c>
      <c r="FU140" s="223">
        <f>IFERROR(IF(RIGHT(VLOOKUP($A140,csapatok!$A:$NN,FU$320,FALSE),5)="Csere",VLOOKUP(LEFT(VLOOKUP($A140,csapatok!$A:$NN,FU$320,FALSE),LEN(VLOOKUP($A140,csapatok!$A:$NN,FU$320,FALSE))-6),'csapat-ranglista'!$A:$FP,FU$321,FALSE)/8,VLOOKUP(VLOOKUP($A140,csapatok!$A:$NN,FU$320,FALSE),'csapat-ranglista'!$A:$FP,FU$321,FALSE)/4),0)</f>
        <v>0</v>
      </c>
      <c r="FV140" s="223">
        <f>IFERROR(IF(RIGHT(VLOOKUP($A140,csapatok!$A:$NN,FV$320,FALSE),5)="Csere",VLOOKUP(LEFT(VLOOKUP($A140,csapatok!$A:$NN,FV$320,FALSE),LEN(VLOOKUP($A140,csapatok!$A:$NN,FV$320,FALSE))-6),'csapat-ranglista'!$A:$FP,FV$321,FALSE)/8,VLOOKUP(VLOOKUP($A140,csapatok!$A:$NN,FV$320,FALSE),'csapat-ranglista'!$A:$FP,FV$321,FALSE)/4),0)</f>
        <v>0</v>
      </c>
      <c r="FW140" s="223">
        <f>IFERROR(IF(RIGHT(VLOOKUP($A140,csapatok!$A:$NN,FW$320,FALSE),5)="Csere",VLOOKUP(LEFT(VLOOKUP($A140,csapatok!$A:$NN,FW$320,FALSE),LEN(VLOOKUP($A140,csapatok!$A:$NN,FW$320,FALSE))-6),'csapat-ranglista'!$A:$FP,FW$321,FALSE)/8,VLOOKUP(VLOOKUP($A140,csapatok!$A:$NN,FW$320,FALSE),'csapat-ranglista'!$A:$FP,FW$321,FALSE)/4),0)</f>
        <v>0</v>
      </c>
      <c r="FX140" s="223">
        <f>IFERROR(IF(RIGHT(VLOOKUP($A140,csapatok!$A:$NN,FX$320,FALSE),5)="Csere",VLOOKUP(LEFT(VLOOKUP($A140,csapatok!$A:$NN,FX$320,FALSE),LEN(VLOOKUP($A140,csapatok!$A:$NN,FX$320,FALSE))-6),'csapat-ranglista'!$A:$FP,FX$321,FALSE)/8,VLOOKUP(VLOOKUP($A140,csapatok!$A:$NN,FX$320,FALSE),'csapat-ranglista'!$A:$FP,FX$321,FALSE)/4),0)</f>
        <v>0</v>
      </c>
      <c r="FY140" s="223">
        <f>IFERROR(IF(RIGHT(VLOOKUP($A140,csapatok!$A:$NN,FY$320,FALSE),5)="Csere",VLOOKUP(LEFT(VLOOKUP($A140,csapatok!$A:$NN,FY$320,FALSE),LEN(VLOOKUP($A140,csapatok!$A:$NN,FY$320,FALSE))-6),'csapat-ranglista'!$A:$FP,FY$321,FALSE)/8,VLOOKUP(VLOOKUP($A140,csapatok!$A:$NN,FY$320,FALSE),'csapat-ranglista'!$A:$FP,FY$321,FALSE)/4),0)</f>
        <v>0</v>
      </c>
      <c r="FZ140" s="223">
        <f>IFERROR(IF(RIGHT(VLOOKUP($A140,csapatok!$A:$NN,FZ$320,FALSE),5)="Csere",VLOOKUP(LEFT(VLOOKUP($A140,csapatok!$A:$NN,FZ$320,FALSE),LEN(VLOOKUP($A140,csapatok!$A:$NN,FZ$320,FALSE))-6),'csapat-ranglista'!$A:$FP,FZ$321,FALSE)/8,VLOOKUP(VLOOKUP($A140,csapatok!$A:$NN,FZ$320,FALSE),'csapat-ranglista'!$A:$FP,FZ$321,FALSE)/4),0)</f>
        <v>0</v>
      </c>
      <c r="GA140" s="223">
        <f>IFERROR(IF(RIGHT(VLOOKUP($A140,csapatok!$A:$NN,GA$320,FALSE),5)="Csere",VLOOKUP(LEFT(VLOOKUP($A140,csapatok!$A:$NN,GA$320,FALSE),LEN(VLOOKUP($A140,csapatok!$A:$NN,GA$320,FALSE))-6),'csapat-ranglista'!$A:$FP,GA$321,FALSE)/8,VLOOKUP(VLOOKUP($A140,csapatok!$A:$NN,GA$320,FALSE),'csapat-ranglista'!$A:$FP,GA$321,FALSE)/4),0)</f>
        <v>0</v>
      </c>
      <c r="GB140" s="223">
        <f>IFERROR(IF(RIGHT(VLOOKUP($A140,csapatok!$A:$NN,GB$320,FALSE),5)="Csere",VLOOKUP(LEFT(VLOOKUP($A140,csapatok!$A:$NN,GB$320,FALSE),LEN(VLOOKUP($A140,csapatok!$A:$NN,GB$320,FALSE))-6),'csapat-ranglista'!$A:$FP,GB$321,FALSE)/8,VLOOKUP(VLOOKUP($A140,csapatok!$A:$NN,GB$320,FALSE),'csapat-ranglista'!$A:$FP,GB$321,FALSE)/4),0)</f>
        <v>0</v>
      </c>
      <c r="GC140" s="223">
        <f>IFERROR(IF(RIGHT(VLOOKUP($A140,csapatok!$A:$NN,GC$320,FALSE),5)="Csere",VLOOKUP(LEFT(VLOOKUP($A140,csapatok!$A:$NN,GC$320,FALSE),LEN(VLOOKUP($A140,csapatok!$A:$NN,GC$320,FALSE))-6),'csapat-ranglista'!$A:$FP,GC$321,FALSE)/8,VLOOKUP(VLOOKUP($A140,csapatok!$A:$NN,GC$320,FALSE),'csapat-ranglista'!$A:$FP,GC$321,FALSE)/4),0)</f>
        <v>0</v>
      </c>
      <c r="GD140" s="247">
        <f>SUM(EQ140:GC140)</f>
        <v>0</v>
      </c>
    </row>
    <row r="141" spans="1:186">
      <c r="A141" s="1" t="s">
        <v>1500</v>
      </c>
      <c r="B141" s="131"/>
      <c r="C141" s="131" t="str">
        <f>IF(B141=0,"",IF(B141&lt;$C$1,"felnőtt","ifi"))</f>
        <v/>
      </c>
      <c r="D141" s="32" t="s">
        <v>101</v>
      </c>
      <c r="E141" s="45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223"/>
      <c r="AC141" s="223"/>
      <c r="AD141" s="223"/>
      <c r="AE141" s="223"/>
      <c r="AF141" s="223"/>
      <c r="AG141" s="223"/>
      <c r="AH141" s="223"/>
      <c r="AI141" s="223"/>
      <c r="AJ141" s="223"/>
      <c r="AK141" s="223"/>
      <c r="AL141" s="223"/>
      <c r="AM141" s="223"/>
      <c r="AN141" s="223"/>
      <c r="AO141" s="223"/>
      <c r="AP141" s="223"/>
      <c r="AQ141" s="223"/>
      <c r="AR141" s="223"/>
      <c r="AS141" s="223"/>
      <c r="AT141" s="223"/>
      <c r="AU141" s="223"/>
      <c r="AV141" s="223"/>
      <c r="AW141" s="223"/>
      <c r="AX141" s="223"/>
      <c r="AY141" s="223"/>
      <c r="AZ141" s="223"/>
      <c r="BA141" s="223"/>
      <c r="BB141" s="223"/>
      <c r="BC141" s="224"/>
      <c r="BD141" s="224"/>
      <c r="BE141" s="223">
        <f>IFERROR(IF(RIGHT(VLOOKUP($A141,csapatok!$A:$NN,BE$320,FALSE),5)="Csere",VLOOKUP(LEFT(VLOOKUP($A141,csapatok!$A:$NN,BE$320,FALSE),LEN(VLOOKUP($A141,csapatok!$A:$NN,BE$320,FALSE))-6),'csapat-ranglista'!$A:$FP,BE$321,FALSE)/8,VLOOKUP(VLOOKUP($A141,csapatok!$A:$NN,BE$320,FALSE),'csapat-ranglista'!$A:$FP,BE$321,FALSE)/4),0)</f>
        <v>0</v>
      </c>
      <c r="BF141" s="223">
        <f>IFERROR(IF(RIGHT(VLOOKUP($A141,csapatok!$A:$NN,BF$320,FALSE),5)="Csere",VLOOKUP(LEFT(VLOOKUP($A141,csapatok!$A:$NN,BF$320,FALSE),LEN(VLOOKUP($A141,csapatok!$A:$NN,BF$320,FALSE))-6),'csapat-ranglista'!$A:$FP,BF$321,FALSE)/8,VLOOKUP(VLOOKUP($A141,csapatok!$A:$NN,BF$320,FALSE),'csapat-ranglista'!$A:$FP,BF$321,FALSE)/4),0)</f>
        <v>0</v>
      </c>
      <c r="BG141" s="223">
        <f>IFERROR(IF(RIGHT(VLOOKUP($A141,csapatok!$A:$NN,BG$320,FALSE),5)="Csere",VLOOKUP(LEFT(VLOOKUP($A141,csapatok!$A:$NN,BG$320,FALSE),LEN(VLOOKUP($A141,csapatok!$A:$NN,BG$320,FALSE))-6),'csapat-ranglista'!$A:$FP,BG$321,FALSE)/8,VLOOKUP(VLOOKUP($A141,csapatok!$A:$NN,BG$320,FALSE),'csapat-ranglista'!$A:$FP,BG$321,FALSE)/4),0)</f>
        <v>0</v>
      </c>
      <c r="BH141" s="223">
        <f>IFERROR(IF(RIGHT(VLOOKUP($A141,csapatok!$A:$NN,BH$320,FALSE),5)="Csere",VLOOKUP(LEFT(VLOOKUP($A141,csapatok!$A:$NN,BH$320,FALSE),LEN(VLOOKUP($A141,csapatok!$A:$NN,BH$320,FALSE))-6),'csapat-ranglista'!$A:$FP,BH$321,FALSE)/8,VLOOKUP(VLOOKUP($A141,csapatok!$A:$NN,BH$320,FALSE),'csapat-ranglista'!$A:$FP,BH$321,FALSE)/4),0)</f>
        <v>0</v>
      </c>
      <c r="BI141" s="223">
        <f>IFERROR(IF(RIGHT(VLOOKUP($A141,csapatok!$A:$NN,BI$320,FALSE),5)="Csere",VLOOKUP(LEFT(VLOOKUP($A141,csapatok!$A:$NN,BI$320,FALSE),LEN(VLOOKUP($A141,csapatok!$A:$NN,BI$320,FALSE))-6),'csapat-ranglista'!$A:$FP,BI$321,FALSE)/8,VLOOKUP(VLOOKUP($A141,csapatok!$A:$NN,BI$320,FALSE),'csapat-ranglista'!$A:$FP,BI$321,FALSE)/4),0)</f>
        <v>0</v>
      </c>
      <c r="BJ141" s="223">
        <f>IFERROR(IF(RIGHT(VLOOKUP($A141,csapatok!$A:$NN,BJ$320,FALSE),5)="Csere",VLOOKUP(LEFT(VLOOKUP($A141,csapatok!$A:$NN,BJ$320,FALSE),LEN(VLOOKUP($A141,csapatok!$A:$NN,BJ$320,FALSE))-6),'csapat-ranglista'!$A:$FP,BJ$321,FALSE)/8,VLOOKUP(VLOOKUP($A141,csapatok!$A:$NN,BJ$320,FALSE),'csapat-ranglista'!$A:$FP,BJ$321,FALSE)/4),0)</f>
        <v>0</v>
      </c>
      <c r="BK141" s="223">
        <f>IFERROR(IF(RIGHT(VLOOKUP($A141,csapatok!$A:$NN,BK$320,FALSE),5)="Csere",VLOOKUP(LEFT(VLOOKUP($A141,csapatok!$A:$NN,BK$320,FALSE),LEN(VLOOKUP($A141,csapatok!$A:$NN,BK$320,FALSE))-6),'csapat-ranglista'!$A:$FP,BK$321,FALSE)/8,VLOOKUP(VLOOKUP($A141,csapatok!$A:$NN,BK$320,FALSE),'csapat-ranglista'!$A:$FP,BK$321,FALSE)/4),0)</f>
        <v>0</v>
      </c>
      <c r="BL141" s="223">
        <f>IFERROR(IF(RIGHT(VLOOKUP($A141,csapatok!$A:$NN,BL$320,FALSE),5)="Csere",VLOOKUP(LEFT(VLOOKUP($A141,csapatok!$A:$NN,BL$320,FALSE),LEN(VLOOKUP($A141,csapatok!$A:$NN,BL$320,FALSE))-6),'csapat-ranglista'!$A:$FP,BL$321,FALSE)/8,VLOOKUP(VLOOKUP($A141,csapatok!$A:$NN,BL$320,FALSE),'csapat-ranglista'!$A:$FP,BL$321,FALSE)/4),0)</f>
        <v>0</v>
      </c>
      <c r="BM141" s="223">
        <f>IFERROR(IF(RIGHT(VLOOKUP($A141,csapatok!$A:$NN,BM$320,FALSE),5)="Csere",VLOOKUP(LEFT(VLOOKUP($A141,csapatok!$A:$NN,BM$320,FALSE),LEN(VLOOKUP($A141,csapatok!$A:$NN,BM$320,FALSE))-6),'csapat-ranglista'!$A:$FP,BM$321,FALSE)/8,VLOOKUP(VLOOKUP($A141,csapatok!$A:$NN,BM$320,FALSE),'csapat-ranglista'!$A:$FP,BM$321,FALSE)/4),0)</f>
        <v>0</v>
      </c>
      <c r="BN141" s="223">
        <f>IFERROR(IF(RIGHT(VLOOKUP($A141,csapatok!$A:$NN,BN$320,FALSE),5)="Csere",VLOOKUP(LEFT(VLOOKUP($A141,csapatok!$A:$NN,BN$320,FALSE),LEN(VLOOKUP($A141,csapatok!$A:$NN,BN$320,FALSE))-6),'csapat-ranglista'!$A:$FP,BN$321,FALSE)/8,VLOOKUP(VLOOKUP($A141,csapatok!$A:$NN,BN$320,FALSE),'csapat-ranglista'!$A:$FP,BN$321,FALSE)/4),0)</f>
        <v>0</v>
      </c>
      <c r="BO141" s="223">
        <f>IFERROR(IF(RIGHT(VLOOKUP($A141,csapatok!$A:$NN,BO$320,FALSE),5)="Csere",VLOOKUP(LEFT(VLOOKUP($A141,csapatok!$A:$NN,BO$320,FALSE),LEN(VLOOKUP($A141,csapatok!$A:$NN,BO$320,FALSE))-6),'csapat-ranglista'!$A:$FP,BO$321,FALSE)/8,VLOOKUP(VLOOKUP($A141,csapatok!$A:$NN,BO$320,FALSE),'csapat-ranglista'!$A:$FP,BO$321,FALSE)/4),0)</f>
        <v>0</v>
      </c>
      <c r="BP141" s="223">
        <f>IFERROR(IF(RIGHT(VLOOKUP($A141,csapatok!$A:$NN,BP$320,FALSE),5)="Csere",VLOOKUP(LEFT(VLOOKUP($A141,csapatok!$A:$NN,BP$320,FALSE),LEN(VLOOKUP($A141,csapatok!$A:$NN,BP$320,FALSE))-6),'csapat-ranglista'!$A:$FP,BP$321,FALSE)/8,VLOOKUP(VLOOKUP($A141,csapatok!$A:$NN,BP$320,FALSE),'csapat-ranglista'!$A:$FP,BP$321,FALSE)/4),0)</f>
        <v>0</v>
      </c>
      <c r="BQ141" s="223">
        <f>IFERROR(IF(RIGHT(VLOOKUP($A141,csapatok!$A:$NN,BQ$320,FALSE),5)="Csere",VLOOKUP(LEFT(VLOOKUP($A141,csapatok!$A:$NN,BQ$320,FALSE),LEN(VLOOKUP($A141,csapatok!$A:$NN,BQ$320,FALSE))-6),'csapat-ranglista'!$A:$FP,BQ$321,FALSE)/8,VLOOKUP(VLOOKUP($A141,csapatok!$A:$NN,BQ$320,FALSE),'csapat-ranglista'!$A:$FP,BQ$321,FALSE)/4),0)</f>
        <v>0</v>
      </c>
      <c r="BR141" s="223">
        <f>IFERROR(IF(RIGHT(VLOOKUP($A141,csapatok!$A:$NN,BR$320,FALSE),5)="Csere",VLOOKUP(LEFT(VLOOKUP($A141,csapatok!$A:$NN,BR$320,FALSE),LEN(VLOOKUP($A141,csapatok!$A:$NN,BR$320,FALSE))-6),'csapat-ranglista'!$A:$FP,BR$321,FALSE)/8,VLOOKUP(VLOOKUP($A141,csapatok!$A:$NN,BR$320,FALSE),'csapat-ranglista'!$A:$FP,BR$321,FALSE)/4),0)</f>
        <v>0</v>
      </c>
      <c r="BS141" s="223">
        <f>IFERROR(IF(RIGHT(VLOOKUP($A141,csapatok!$A:$NN,BS$320,FALSE),5)="Csere",VLOOKUP(LEFT(VLOOKUP($A141,csapatok!$A:$NN,BS$320,FALSE),LEN(VLOOKUP($A141,csapatok!$A:$NN,BS$320,FALSE))-6),'csapat-ranglista'!$A:$FP,BS$321,FALSE)/8,VLOOKUP(VLOOKUP($A141,csapatok!$A:$NN,BS$320,FALSE),'csapat-ranglista'!$A:$FP,BS$321,FALSE)/4),0)</f>
        <v>0</v>
      </c>
      <c r="BT141" s="223">
        <f>IFERROR(IF(RIGHT(VLOOKUP($A141,csapatok!$A:$NN,BT$320,FALSE),5)="Csere",VLOOKUP(LEFT(VLOOKUP($A141,csapatok!$A:$NN,BT$320,FALSE),LEN(VLOOKUP($A141,csapatok!$A:$NN,BT$320,FALSE))-6),'csapat-ranglista'!$A:$FP,BT$321,FALSE)/8,VLOOKUP(VLOOKUP($A141,csapatok!$A:$NN,BT$320,FALSE),'csapat-ranglista'!$A:$FP,BT$321,FALSE)/4),0)</f>
        <v>0</v>
      </c>
      <c r="BU141" s="223">
        <f>IFERROR(IF(RIGHT(VLOOKUP($A141,csapatok!$A:$NN,BU$320,FALSE),5)="Csere",VLOOKUP(LEFT(VLOOKUP($A141,csapatok!$A:$NN,BU$320,FALSE),LEN(VLOOKUP($A141,csapatok!$A:$NN,BU$320,FALSE))-6),'csapat-ranglista'!$A:$FP,BU$321,FALSE)/8,VLOOKUP(VLOOKUP($A141,csapatok!$A:$NN,BU$320,FALSE),'csapat-ranglista'!$A:$FP,BU$321,FALSE)/4),0)</f>
        <v>0</v>
      </c>
      <c r="BV141" s="223">
        <f>IFERROR(IF(RIGHT(VLOOKUP($A141,csapatok!$A:$NN,BV$320,FALSE),5)="Csere",VLOOKUP(LEFT(VLOOKUP($A141,csapatok!$A:$NN,BV$320,FALSE),LEN(VLOOKUP($A141,csapatok!$A:$NN,BV$320,FALSE))-6),'csapat-ranglista'!$A:$FP,BV$321,FALSE)/8,VLOOKUP(VLOOKUP($A141,csapatok!$A:$NN,BV$320,FALSE),'csapat-ranglista'!$A:$FP,BV$321,FALSE)/4),0)</f>
        <v>0</v>
      </c>
      <c r="BW141" s="223">
        <f>IFERROR(IF(RIGHT(VLOOKUP($A141,csapatok!$A:$NN,BW$320,FALSE),5)="Csere",VLOOKUP(LEFT(VLOOKUP($A141,csapatok!$A:$NN,BW$320,FALSE),LEN(VLOOKUP($A141,csapatok!$A:$NN,BW$320,FALSE))-6),'csapat-ranglista'!$A:$FP,BW$321,FALSE)/8,VLOOKUP(VLOOKUP($A141,csapatok!$A:$NN,BW$320,FALSE),'csapat-ranglista'!$A:$FP,BW$321,FALSE)/4),0)</f>
        <v>0</v>
      </c>
      <c r="BX141" s="223">
        <f>IFERROR(IF(RIGHT(VLOOKUP($A141,csapatok!$A:$NN,BX$320,FALSE),5)="Csere",VLOOKUP(LEFT(VLOOKUP($A141,csapatok!$A:$NN,BX$320,FALSE),LEN(VLOOKUP($A141,csapatok!$A:$NN,BX$320,FALSE))-6),'csapat-ranglista'!$A:$FP,BX$321,FALSE)/8,VLOOKUP(VLOOKUP($A141,csapatok!$A:$NN,BX$320,FALSE),'csapat-ranglista'!$A:$FP,BX$321,FALSE)/4),0)</f>
        <v>0</v>
      </c>
      <c r="BY141" s="223">
        <f>IFERROR(IF(RIGHT(VLOOKUP($A141,csapatok!$A:$NN,BY$320,FALSE),5)="Csere",VLOOKUP(LEFT(VLOOKUP($A141,csapatok!$A:$NN,BY$320,FALSE),LEN(VLOOKUP($A141,csapatok!$A:$NN,BY$320,FALSE))-6),'csapat-ranglista'!$A:$FP,BY$321,FALSE)/8,VLOOKUP(VLOOKUP($A141,csapatok!$A:$NN,BY$320,FALSE),'csapat-ranglista'!$A:$FP,BY$321,FALSE)/4),0)</f>
        <v>0</v>
      </c>
      <c r="BZ141" s="223">
        <f>IFERROR(IF(RIGHT(VLOOKUP($A141,csapatok!$A:$NN,BZ$320,FALSE),5)="Csere",VLOOKUP(LEFT(VLOOKUP($A141,csapatok!$A:$NN,BZ$320,FALSE),LEN(VLOOKUP($A141,csapatok!$A:$NN,BZ$320,FALSE))-6),'csapat-ranglista'!$A:$FP,BZ$321,FALSE)/8,VLOOKUP(VLOOKUP($A141,csapatok!$A:$NN,BZ$320,FALSE),'csapat-ranglista'!$A:$FP,BZ$321,FALSE)/4),0)</f>
        <v>0</v>
      </c>
      <c r="CA141" s="223">
        <f>IFERROR(IF(RIGHT(VLOOKUP($A141,csapatok!$A:$NN,CA$320,FALSE),5)="Csere",VLOOKUP(LEFT(VLOOKUP($A141,csapatok!$A:$NN,CA$320,FALSE),LEN(VLOOKUP($A141,csapatok!$A:$NN,CA$320,FALSE))-6),'csapat-ranglista'!$A:$FP,CA$321,FALSE)/8,VLOOKUP(VLOOKUP($A141,csapatok!$A:$NN,CA$320,FALSE),'csapat-ranglista'!$A:$FP,CA$321,FALSE)/4),0)</f>
        <v>0</v>
      </c>
      <c r="CB141" s="223">
        <f>IFERROR(IF(RIGHT(VLOOKUP($A141,csapatok!$A:$NN,CB$320,FALSE),5)="Csere",VLOOKUP(LEFT(VLOOKUP($A141,csapatok!$A:$NN,CB$320,FALSE),LEN(VLOOKUP($A141,csapatok!$A:$NN,CB$320,FALSE))-6),'csapat-ranglista'!$A:$FP,CB$321,FALSE)/8,VLOOKUP(VLOOKUP($A141,csapatok!$A:$NN,CB$320,FALSE),'csapat-ranglista'!$A:$FP,CB$321,FALSE)/4),0)</f>
        <v>0</v>
      </c>
      <c r="CC141" s="223">
        <f>IFERROR(IF(RIGHT(VLOOKUP($A141,csapatok!$A:$NN,CC$320,FALSE),5)="Csere",VLOOKUP(LEFT(VLOOKUP($A141,csapatok!$A:$NN,CC$320,FALSE),LEN(VLOOKUP($A141,csapatok!$A:$NN,CC$320,FALSE))-6),'csapat-ranglista'!$A:$FP,CC$321,FALSE)/8,VLOOKUP(VLOOKUP($A141,csapatok!$A:$NN,CC$320,FALSE),'csapat-ranglista'!$A:$FP,CC$321,FALSE)/4),0)</f>
        <v>0</v>
      </c>
      <c r="CD141" s="223">
        <f>IFERROR(IF(RIGHT(VLOOKUP($A141,csapatok!$A:$NN,CD$320,FALSE),5)="Csere",VLOOKUP(LEFT(VLOOKUP($A141,csapatok!$A:$NN,CD$320,FALSE),LEN(VLOOKUP($A141,csapatok!$A:$NN,CD$320,FALSE))-6),'csapat-ranglista'!$A:$FP,CD$321,FALSE)/8,VLOOKUP(VLOOKUP($A141,csapatok!$A:$NN,CD$320,FALSE),'csapat-ranglista'!$A:$FP,CD$321,FALSE)/4),0)</f>
        <v>0</v>
      </c>
      <c r="CE141" s="223">
        <f>IFERROR(IF(RIGHT(VLOOKUP($A141,csapatok!$A:$NN,CE$320,FALSE),5)="Csere",VLOOKUP(LEFT(VLOOKUP($A141,csapatok!$A:$NN,CE$320,FALSE),LEN(VLOOKUP($A141,csapatok!$A:$NN,CE$320,FALSE))-6),'csapat-ranglista'!$A:$FP,CE$321,FALSE)/8,VLOOKUP(VLOOKUP($A141,csapatok!$A:$NN,CE$320,FALSE),'csapat-ranglista'!$A:$FP,CE$321,FALSE)/4),0)</f>
        <v>0</v>
      </c>
      <c r="CF141" s="223">
        <f>IFERROR(IF(RIGHT(VLOOKUP($A141,csapatok!$A:$NN,CF$320,FALSE),5)="Csere",VLOOKUP(LEFT(VLOOKUP($A141,csapatok!$A:$NN,CF$320,FALSE),LEN(VLOOKUP($A141,csapatok!$A:$NN,CF$320,FALSE))-6),'csapat-ranglista'!$A:$FP,CF$321,FALSE)/8,VLOOKUP(VLOOKUP($A141,csapatok!$A:$NN,CF$320,FALSE),'csapat-ranglista'!$A:$FP,CF$321,FALSE)/4),0)</f>
        <v>0</v>
      </c>
      <c r="CG141" s="223">
        <f>IFERROR(IF(RIGHT(VLOOKUP($A141,csapatok!$A:$NN,CG$320,FALSE),5)="Csere",VLOOKUP(LEFT(VLOOKUP($A141,csapatok!$A:$NN,CG$320,FALSE),LEN(VLOOKUP($A141,csapatok!$A:$NN,CG$320,FALSE))-6),'csapat-ranglista'!$A:$FP,CG$321,FALSE)/8,VLOOKUP(VLOOKUP($A141,csapatok!$A:$NN,CG$320,FALSE),'csapat-ranglista'!$A:$FP,CG$321,FALSE)/4),0)</f>
        <v>0</v>
      </c>
      <c r="CH141" s="223">
        <f>IFERROR(IF(RIGHT(VLOOKUP($A141,csapatok!$A:$NN,CH$320,FALSE),5)="Csere",VLOOKUP(LEFT(VLOOKUP($A141,csapatok!$A:$NN,CH$320,FALSE),LEN(VLOOKUP($A141,csapatok!$A:$NN,CH$320,FALSE))-6),'csapat-ranglista'!$A:$FP,CH$321,FALSE)/8,VLOOKUP(VLOOKUP($A141,csapatok!$A:$NN,CH$320,FALSE),'csapat-ranglista'!$A:$FP,CH$321,FALSE)/4),0)</f>
        <v>0</v>
      </c>
      <c r="CI141" s="223">
        <f>IFERROR(IF(RIGHT(VLOOKUP($A141,csapatok!$A:$NN,CI$320,FALSE),5)="Csere",VLOOKUP(LEFT(VLOOKUP($A141,csapatok!$A:$NN,CI$320,FALSE),LEN(VLOOKUP($A141,csapatok!$A:$NN,CI$320,FALSE))-6),'csapat-ranglista'!$A:$FP,CI$321,FALSE)/8,VLOOKUP(VLOOKUP($A141,csapatok!$A:$NN,CI$320,FALSE),'csapat-ranglista'!$A:$FP,CI$321,FALSE)/4),0)</f>
        <v>0</v>
      </c>
      <c r="CJ141" s="224">
        <f>versenyek!$IQ$11*IFERROR(VLOOKUP(VLOOKUP($A141,versenyek!IP:IR,3,FALSE),szabalyok!$A$16:$B$23,2,FALSE)/4,0)</f>
        <v>0</v>
      </c>
      <c r="CK141" s="224">
        <f>versenyek!$IT$11*IFERROR(VLOOKUP(VLOOKUP($A141,versenyek!IS:IU,3,FALSE),szabalyok!$A$16:$B$23,2,FALSE)/4,0)</f>
        <v>0</v>
      </c>
      <c r="CL141" s="223">
        <f>IFERROR(IF(RIGHT(VLOOKUP($A141,csapatok!$A:$NN,CL$320,FALSE),5)="Csere",VLOOKUP(LEFT(VLOOKUP($A141,csapatok!$A:$NN,CL$320,FALSE),LEN(VLOOKUP($A141,csapatok!$A:$NN,CL$320,FALSE))-6),'csapat-ranglista'!$A:$FP,CL$321,FALSE)/8,VLOOKUP(VLOOKUP($A141,csapatok!$A:$NN,CL$320,FALSE),'csapat-ranglista'!$A:$FP,CL$321,FALSE)/4),0)</f>
        <v>0</v>
      </c>
      <c r="CM141" s="223">
        <f>IFERROR(IF(RIGHT(VLOOKUP($A141,csapatok!$A:$NN,CM$320,FALSE),5)="Csere",VLOOKUP(LEFT(VLOOKUP($A141,csapatok!$A:$NN,CM$320,FALSE),LEN(VLOOKUP($A141,csapatok!$A:$NN,CM$320,FALSE))-6),'csapat-ranglista'!$A:$FP,CM$321,FALSE)/8,VLOOKUP(VLOOKUP($A141,csapatok!$A:$NN,CM$320,FALSE),'csapat-ranglista'!$A:$FP,CM$321,FALSE)/4),0)</f>
        <v>0</v>
      </c>
      <c r="CN141" s="223">
        <f>IFERROR(IF(RIGHT(VLOOKUP($A141,csapatok!$A:$NN,CN$320,FALSE),5)="Csere",VLOOKUP(LEFT(VLOOKUP($A141,csapatok!$A:$NN,CN$320,FALSE),LEN(VLOOKUP($A141,csapatok!$A:$NN,CN$320,FALSE))-6),'csapat-ranglista'!$A:$FP,CN$321,FALSE)/8,VLOOKUP(VLOOKUP($A141,csapatok!$A:$NN,CN$320,FALSE),'csapat-ranglista'!$A:$FP,CN$321,FALSE)/4),0)</f>
        <v>0</v>
      </c>
      <c r="CO141" s="223">
        <f>IFERROR(IF(RIGHT(VLOOKUP($A141,csapatok!$A:$NN,CO$320,FALSE),5)="Csere",VLOOKUP(LEFT(VLOOKUP($A141,csapatok!$A:$NN,CO$320,FALSE),LEN(VLOOKUP($A141,csapatok!$A:$NN,CO$320,FALSE))-6),'csapat-ranglista'!$A:$FP,CO$321,FALSE)/8,VLOOKUP(VLOOKUP($A141,csapatok!$A:$NN,CO$320,FALSE),'csapat-ranglista'!$A:$FP,CO$321,FALSE)/4),0)</f>
        <v>0</v>
      </c>
      <c r="CP141" s="223">
        <f>IFERROR(IF(RIGHT(VLOOKUP($A141,csapatok!$A:$NN,CP$320,FALSE),5)="Csere",VLOOKUP(LEFT(VLOOKUP($A141,csapatok!$A:$NN,CP$320,FALSE),LEN(VLOOKUP($A141,csapatok!$A:$NN,CP$320,FALSE))-6),'csapat-ranglista'!$A:$FP,CP$321,FALSE)/8,VLOOKUP(VLOOKUP($A141,csapatok!$A:$NN,CP$320,FALSE),'csapat-ranglista'!$A:$FP,CP$321,FALSE)/4),0)</f>
        <v>0</v>
      </c>
      <c r="CQ141" s="223">
        <f>IFERROR(IF(RIGHT(VLOOKUP($A141,csapatok!$A:$NN,CQ$320,FALSE),5)="Csere",VLOOKUP(LEFT(VLOOKUP($A141,csapatok!$A:$NN,CQ$320,FALSE),LEN(VLOOKUP($A141,csapatok!$A:$NN,CQ$320,FALSE))-6),'csapat-ranglista'!$A:$FP,CQ$321,FALSE)/8,VLOOKUP(VLOOKUP($A141,csapatok!$A:$NN,CQ$320,FALSE),'csapat-ranglista'!$A:$FP,CQ$321,FALSE)/4),0)</f>
        <v>0</v>
      </c>
      <c r="CR141" s="223">
        <f>IFERROR(IF(RIGHT(VLOOKUP($A141,csapatok!$A:$NN,CR$320,FALSE),5)="Csere",VLOOKUP(LEFT(VLOOKUP($A141,csapatok!$A:$NN,CR$320,FALSE),LEN(VLOOKUP($A141,csapatok!$A:$NN,CR$320,FALSE))-6),'csapat-ranglista'!$A:$FP,CR$321,FALSE)/8,VLOOKUP(VLOOKUP($A141,csapatok!$A:$NN,CR$320,FALSE),'csapat-ranglista'!$A:$FP,CR$321,FALSE)/4),0)</f>
        <v>0</v>
      </c>
      <c r="CS141" s="223">
        <f>IFERROR(IF(RIGHT(VLOOKUP($A141,csapatok!$A:$NN,CS$320,FALSE),5)="Csere",VLOOKUP(LEFT(VLOOKUP($A141,csapatok!$A:$NN,CS$320,FALSE),LEN(VLOOKUP($A141,csapatok!$A:$NN,CS$320,FALSE))-6),'csapat-ranglista'!$A:$FP,CS$321,FALSE)/8,VLOOKUP(VLOOKUP($A141,csapatok!$A:$NN,CS$320,FALSE),'csapat-ranglista'!$A:$FP,CS$321,FALSE)/4),0)</f>
        <v>0</v>
      </c>
      <c r="CT141" s="223">
        <f>IFERROR(IF(RIGHT(VLOOKUP($A141,csapatok!$A:$NN,CT$320,FALSE),5)="Csere",VLOOKUP(LEFT(VLOOKUP($A141,csapatok!$A:$NN,CT$320,FALSE),LEN(VLOOKUP($A141,csapatok!$A:$NN,CT$320,FALSE))-6),'csapat-ranglista'!$A:$FP,CT$321,FALSE)/8,VLOOKUP(VLOOKUP($A141,csapatok!$A:$NN,CT$320,FALSE),'csapat-ranglista'!$A:$FP,CT$321,FALSE)/4),0)</f>
        <v>0</v>
      </c>
      <c r="CU141" s="223">
        <f>IFERROR(IF(RIGHT(VLOOKUP($A141,csapatok!$A:$NN,CU$320,FALSE),5)="Csere",VLOOKUP(LEFT(VLOOKUP($A141,csapatok!$A:$NN,CU$320,FALSE),LEN(VLOOKUP($A141,csapatok!$A:$NN,CU$320,FALSE))-6),'csapat-ranglista'!$A:$FP,CU$321,FALSE)/8,VLOOKUP(VLOOKUP($A141,csapatok!$A:$NN,CU$320,FALSE),'csapat-ranglista'!$A:$FP,CU$321,FALSE)/4),0)</f>
        <v>0</v>
      </c>
      <c r="CV141" s="223">
        <f>IFERROR(IF(RIGHT(VLOOKUP($A141,csapatok!$A:$NN,CV$320,FALSE),5)="Csere",VLOOKUP(LEFT(VLOOKUP($A141,csapatok!$A:$NN,CV$320,FALSE),LEN(VLOOKUP($A141,csapatok!$A:$NN,CV$320,FALSE))-6),'csapat-ranglista'!$A:$FP,CV$321,FALSE)/8,VLOOKUP(VLOOKUP($A141,csapatok!$A:$NN,CV$320,FALSE),'csapat-ranglista'!$A:$FP,CV$321,FALSE)/4),0)</f>
        <v>0</v>
      </c>
      <c r="CW141" s="223">
        <f>IFERROR(IF(RIGHT(VLOOKUP($A141,csapatok!$A:$NN,CW$320,FALSE),5)="Csere",VLOOKUP(LEFT(VLOOKUP($A141,csapatok!$A:$NN,CW$320,FALSE),LEN(VLOOKUP($A141,csapatok!$A:$NN,CW$320,FALSE))-6),'csapat-ranglista'!$A:$FP,CW$321,FALSE)/8,VLOOKUP(VLOOKUP($A141,csapatok!$A:$NN,CW$320,FALSE),'csapat-ranglista'!$A:$FP,CW$321,FALSE)/4),0)</f>
        <v>0</v>
      </c>
      <c r="CX141" s="223">
        <f>IFERROR(IF(RIGHT(VLOOKUP($A141,csapatok!$A:$NN,CX$320,FALSE),5)="Csere",VLOOKUP(LEFT(VLOOKUP($A141,csapatok!$A:$NN,CX$320,FALSE),LEN(VLOOKUP($A141,csapatok!$A:$NN,CX$320,FALSE))-6),'csapat-ranglista'!$A:$FP,CX$321,FALSE)/8,VLOOKUP(VLOOKUP($A141,csapatok!$A:$NN,CX$320,FALSE),'csapat-ranglista'!$A:$FP,CX$321,FALSE)/4),0)</f>
        <v>0</v>
      </c>
      <c r="CY141" s="223">
        <f>IFERROR(IF(RIGHT(VLOOKUP($A141,csapatok!$A:$NN,CY$320,FALSE),5)="Csere",VLOOKUP(LEFT(VLOOKUP($A141,csapatok!$A:$NN,CY$320,FALSE),LEN(VLOOKUP($A141,csapatok!$A:$NN,CY$320,FALSE))-6),'csapat-ranglista'!$A:$FP,CY$321,FALSE)/8,VLOOKUP(VLOOKUP($A141,csapatok!$A:$NN,CY$320,FALSE),'csapat-ranglista'!$A:$FP,CY$321,FALSE)/4),0)</f>
        <v>0</v>
      </c>
      <c r="CZ141" s="223">
        <f>IFERROR(IF(RIGHT(VLOOKUP($A141,csapatok!$A:$NN,CZ$320,FALSE),5)="Csere",VLOOKUP(LEFT(VLOOKUP($A141,csapatok!$A:$NN,CZ$320,FALSE),LEN(VLOOKUP($A141,csapatok!$A:$NN,CZ$320,FALSE))-6),'csapat-ranglista'!$A:$FP,CZ$321,FALSE)/8,VLOOKUP(VLOOKUP($A141,csapatok!$A:$NN,CZ$320,FALSE),'csapat-ranglista'!$A:$FP,CZ$321,FALSE)/4),0)</f>
        <v>0</v>
      </c>
      <c r="DA141" s="223">
        <f>IFERROR(IF(RIGHT(VLOOKUP($A141,csapatok!$A:$NN,DA$320,FALSE),5)="Csere",VLOOKUP(LEFT(VLOOKUP($A141,csapatok!$A:$NN,DA$320,FALSE),LEN(VLOOKUP($A141,csapatok!$A:$NN,DA$320,FALSE))-6),'csapat-ranglista'!$A:$FP,DA$321,FALSE)/8,VLOOKUP(VLOOKUP($A141,csapatok!$A:$NN,DA$320,FALSE),'csapat-ranglista'!$A:$FP,DA$321,FALSE)/4),0)</f>
        <v>0</v>
      </c>
      <c r="DB141" s="223">
        <f>IFERROR(IF(RIGHT(VLOOKUP($A141,csapatok!$A:$NN,DB$320,FALSE),5)="Csere",VLOOKUP(LEFT(VLOOKUP($A141,csapatok!$A:$NN,DB$320,FALSE),LEN(VLOOKUP($A141,csapatok!$A:$NN,DB$320,FALSE))-6),'csapat-ranglista'!$A:$FP,DB$321,FALSE)/8,VLOOKUP(VLOOKUP($A141,csapatok!$A:$NN,DB$320,FALSE),'csapat-ranglista'!$A:$FP,DB$321,FALSE)/4),0)</f>
        <v>0</v>
      </c>
      <c r="DC141" s="223">
        <f>IFERROR(IF(RIGHT(VLOOKUP($A141,csapatok!$A:$NN,DC$320,FALSE),5)="Csere",VLOOKUP(LEFT(VLOOKUP($A141,csapatok!$A:$NN,DC$320,FALSE),LEN(VLOOKUP($A141,csapatok!$A:$NN,DC$320,FALSE))-6),'csapat-ranglista'!$A:$FP,DC$321,FALSE)/8,VLOOKUP(VLOOKUP($A141,csapatok!$A:$NN,DC$320,FALSE),'csapat-ranglista'!$A:$FP,DC$321,FALSE)/4),0)</f>
        <v>0</v>
      </c>
      <c r="DD141" s="223">
        <f>IFERROR(IF(RIGHT(VLOOKUP($A141,csapatok!$A:$NN,DD$320,FALSE),5)="Csere",VLOOKUP(LEFT(VLOOKUP($A141,csapatok!$A:$NN,DD$320,FALSE),LEN(VLOOKUP($A141,csapatok!$A:$NN,DD$320,FALSE))-6),'csapat-ranglista'!$A:$FP,DD$321,FALSE)/8,VLOOKUP(VLOOKUP($A141,csapatok!$A:$NN,DD$320,FALSE),'csapat-ranglista'!$A:$FP,DD$321,FALSE)/4),0)</f>
        <v>0</v>
      </c>
      <c r="DE141" s="223">
        <f>IFERROR(IF(RIGHT(VLOOKUP($A141,csapatok!$A:$NN,DE$320,FALSE),5)="Csere",VLOOKUP(LEFT(VLOOKUP($A141,csapatok!$A:$NN,DE$320,FALSE),LEN(VLOOKUP($A141,csapatok!$A:$NN,DE$320,FALSE))-6),'csapat-ranglista'!$A:$FP,DE$321,FALSE)/8,VLOOKUP(VLOOKUP($A141,csapatok!$A:$NN,DE$320,FALSE),'csapat-ranglista'!$A:$FP,DE$321,FALSE)/4),0)</f>
        <v>0</v>
      </c>
      <c r="DF141" s="223">
        <f>IFERROR(IF(RIGHT(VLOOKUP($A141,csapatok!$A:$NN,DF$320,FALSE),5)="Csere",VLOOKUP(LEFT(VLOOKUP($A141,csapatok!$A:$NN,DF$320,FALSE),LEN(VLOOKUP($A141,csapatok!$A:$NN,DF$320,FALSE))-6),'csapat-ranglista'!$A:$FP,DF$321,FALSE)/8,VLOOKUP(VLOOKUP($A141,csapatok!$A:$NN,DF$320,FALSE),'csapat-ranglista'!$A:$FP,DF$321,FALSE)/4),0)</f>
        <v>0</v>
      </c>
      <c r="DG141" s="223">
        <f>IFERROR(IF(RIGHT(VLOOKUP($A141,csapatok!$A:$NN,DG$320,FALSE),5)="Csere",VLOOKUP(LEFT(VLOOKUP($A141,csapatok!$A:$NN,DG$320,FALSE),LEN(VLOOKUP($A141,csapatok!$A:$NN,DG$320,FALSE))-6),'csapat-ranglista'!$A:$FP,DG$321,FALSE)/8,VLOOKUP(VLOOKUP($A141,csapatok!$A:$NN,DG$320,FALSE),'csapat-ranglista'!$A:$FP,DG$321,FALSE)/4),0)</f>
        <v>0</v>
      </c>
      <c r="DH141" s="223">
        <f>IFERROR(IF(RIGHT(VLOOKUP($A141,csapatok!$A:$NN,DH$320,FALSE),5)="Csere",VLOOKUP(LEFT(VLOOKUP($A141,csapatok!$A:$NN,DH$320,FALSE),LEN(VLOOKUP($A141,csapatok!$A:$NN,DH$320,FALSE))-6),'csapat-ranglista'!$A:$FP,DH$321,FALSE)/8,VLOOKUP(VLOOKUP($A141,csapatok!$A:$NN,DH$320,FALSE),'csapat-ranglista'!$A:$FP,DH$321,FALSE)/4),0)</f>
        <v>0</v>
      </c>
      <c r="DI141" s="223">
        <f>IFERROR(IF(RIGHT(VLOOKUP($A141,csapatok!$A:$NN,DI$320,FALSE),5)="Csere",VLOOKUP(LEFT(VLOOKUP($A141,csapatok!$A:$NN,DI$320,FALSE),LEN(VLOOKUP($A141,csapatok!$A:$NN,DI$320,FALSE))-6),'csapat-ranglista'!$A:$FP,DI$321,FALSE)/8,VLOOKUP(VLOOKUP($A141,csapatok!$A:$NN,DI$320,FALSE),'csapat-ranglista'!$A:$FP,DI$321,FALSE)/4),0)</f>
        <v>0</v>
      </c>
      <c r="DJ141" s="223">
        <f>IFERROR(IF(RIGHT(VLOOKUP($A141,csapatok!$A:$NN,DJ$320,FALSE),5)="Csere",VLOOKUP(LEFT(VLOOKUP($A141,csapatok!$A:$NN,DJ$320,FALSE),LEN(VLOOKUP($A141,csapatok!$A:$NN,DJ$320,FALSE))-6),'csapat-ranglista'!$A:$FP,DJ$321,FALSE)/8,VLOOKUP(VLOOKUP($A141,csapatok!$A:$NN,DJ$320,FALSE),'csapat-ranglista'!$A:$FP,DJ$321,FALSE)/4),0)</f>
        <v>0</v>
      </c>
      <c r="DK141" s="223">
        <f>IFERROR(IF(RIGHT(VLOOKUP($A141,csapatok!$A:$NN,DK$320,FALSE),5)="Csere",VLOOKUP(LEFT(VLOOKUP($A141,csapatok!$A:$NN,DK$320,FALSE),LEN(VLOOKUP($A141,csapatok!$A:$NN,DK$320,FALSE))-6),'csapat-ranglista'!$A:$FP,DK$321,FALSE)/8,VLOOKUP(VLOOKUP($A141,csapatok!$A:$NN,DK$320,FALSE),'csapat-ranglista'!$A:$FP,DK$321,FALSE)/4),0)</f>
        <v>0.69048182077752585</v>
      </c>
      <c r="DL141" s="223">
        <f>IFERROR(IF(RIGHT(VLOOKUP($A141,csapatok!$A:$NN,DL$320,FALSE),5)="Csere",VLOOKUP(LEFT(VLOOKUP($A141,csapatok!$A:$NN,DL$320,FALSE),LEN(VLOOKUP($A141,csapatok!$A:$NN,DL$320,FALSE))-6),'csapat-ranglista'!$A:$FP,DL$321,FALSE)/8,VLOOKUP(VLOOKUP($A141,csapatok!$A:$NN,DL$320,FALSE),'csapat-ranglista'!$A:$FP,DL$321,FALSE)/4),0)</f>
        <v>0</v>
      </c>
      <c r="DM141" s="223">
        <f>IFERROR(IF(RIGHT(VLOOKUP($A141,csapatok!$A:$NN,DM$320,FALSE),5)="Csere",VLOOKUP(LEFT(VLOOKUP($A141,csapatok!$A:$NN,DM$320,FALSE),LEN(VLOOKUP($A141,csapatok!$A:$NN,DM$320,FALSE))-6),'csapat-ranglista'!$A:$FP,DM$321,FALSE)/8,VLOOKUP(VLOOKUP($A141,csapatok!$A:$NN,DM$320,FALSE),'csapat-ranglista'!$A:$FP,DM$321,FALSE)/4),0)</f>
        <v>0</v>
      </c>
      <c r="DN141" s="223">
        <f>IFERROR(IF(RIGHT(VLOOKUP($A141,csapatok!$A:$NN,DN$320,FALSE),5)="Csere",VLOOKUP(LEFT(VLOOKUP($A141,csapatok!$A:$NN,DN$320,FALSE),LEN(VLOOKUP($A141,csapatok!$A:$NN,DN$320,FALSE))-6),'csapat-ranglista'!$A:$FP,DN$321,FALSE)/8,VLOOKUP(VLOOKUP($A141,csapatok!$A:$NN,DN$320,FALSE),'csapat-ranglista'!$A:$FP,DN$321,FALSE)/4),0)</f>
        <v>0</v>
      </c>
      <c r="DO141" s="224">
        <f>versenyek!$MF$11*IFERROR(VLOOKUP(VLOOKUP($A141,versenyek!ME:MG,3,FALSE),szabalyok!$A$16:$B$23,2,FALSE)/4,0)</f>
        <v>0</v>
      </c>
      <c r="DP141" s="224">
        <f>versenyek!$MI$11*IFERROR(VLOOKUP(VLOOKUP($A141,versenyek!MH:MJ,3,FALSE),szabalyok!$A$16:$B$23,2,FALSE)/4,0)</f>
        <v>0</v>
      </c>
      <c r="DQ141" s="223">
        <f>IFERROR(IF(RIGHT(VLOOKUP($A141,csapatok!$A:$NN,DQ$320,FALSE),5)="Csere",VLOOKUP(LEFT(VLOOKUP($A141,csapatok!$A:$NN,DQ$320,FALSE),LEN(VLOOKUP($A141,csapatok!$A:$NN,DQ$320,FALSE))-6),'csapat-ranglista'!$A:$FP,DQ$321,FALSE)/8,VLOOKUP(VLOOKUP($A141,csapatok!$A:$NN,DQ$320,FALSE),'csapat-ranglista'!$A:$FP,DQ$321,FALSE)/4),0)</f>
        <v>0</v>
      </c>
      <c r="DR141" s="223">
        <f>IFERROR(IF(RIGHT(VLOOKUP($A141,csapatok!$A:$NN,DR$320,FALSE),5)="Csere",VLOOKUP(LEFT(VLOOKUP($A141,csapatok!$A:$NN,DR$320,FALSE),LEN(VLOOKUP($A141,csapatok!$A:$NN,DR$320,FALSE))-6),'csapat-ranglista'!$A:$FP,DR$321,FALSE)/8,VLOOKUP(VLOOKUP($A141,csapatok!$A:$NN,DR$320,FALSE),'csapat-ranglista'!$A:$FP,DR$321,FALSE)/4),0)</f>
        <v>0</v>
      </c>
      <c r="DS141" s="223">
        <f>IFERROR(IF(RIGHT(VLOOKUP($A141,csapatok!$A:$NN,DS$320,FALSE),5)="Csere",VLOOKUP(LEFT(VLOOKUP($A141,csapatok!$A:$NN,DS$320,FALSE),LEN(VLOOKUP($A141,csapatok!$A:$NN,DS$320,FALSE))-6),'csapat-ranglista'!$A:$FP,DS$321,FALSE)/8,VLOOKUP(VLOOKUP($A141,csapatok!$A:$NN,DS$320,FALSE),'csapat-ranglista'!$A:$FP,DS$321,FALSE)/4),0)</f>
        <v>0</v>
      </c>
      <c r="DT141" s="223">
        <f>IFERROR(IF(RIGHT(VLOOKUP($A141,csapatok!$A:$NN,DT$320,FALSE),5)="Csere",VLOOKUP(LEFT(VLOOKUP($A141,csapatok!$A:$NN,DT$320,FALSE),LEN(VLOOKUP($A141,csapatok!$A:$NN,DT$320,FALSE))-6),'csapat-ranglista'!$A:$FP,DT$321,FALSE)/8,VLOOKUP(VLOOKUP($A141,csapatok!$A:$NN,DT$320,FALSE),'csapat-ranglista'!$A:$FP,DT$321,FALSE)/4),0)</f>
        <v>0</v>
      </c>
      <c r="DU141" s="223">
        <f>IFERROR(IF(RIGHT(VLOOKUP($A141,csapatok!$A:$NN,DU$320,FALSE),5)="Csere",VLOOKUP(LEFT(VLOOKUP($A141,csapatok!$A:$NN,DU$320,FALSE),LEN(VLOOKUP($A141,csapatok!$A:$NN,DU$320,FALSE))-6),'csapat-ranglista'!$A:$FP,DU$321,FALSE)/8,VLOOKUP(VLOOKUP($A141,csapatok!$A:$NN,DU$320,FALSE),'csapat-ranglista'!$A:$FP,DU$321,FALSE)/4),0)</f>
        <v>0</v>
      </c>
      <c r="DV141" s="223">
        <f>IFERROR(IF(RIGHT(VLOOKUP($A141,csapatok!$A:$NN,DV$320,FALSE),5)="Csere",VLOOKUP(LEFT(VLOOKUP($A141,csapatok!$A:$NN,DV$320,FALSE),LEN(VLOOKUP($A141,csapatok!$A:$NN,DV$320,FALSE))-6),'csapat-ranglista'!$A:$FP,DV$321,FALSE)/8,VLOOKUP(VLOOKUP($A141,csapatok!$A:$NN,DV$320,FALSE),'csapat-ranglista'!$A:$FP,DV$321,FALSE)/4),0)</f>
        <v>0</v>
      </c>
      <c r="DW141" s="223">
        <f>IFERROR(IF(RIGHT(VLOOKUP($A141,csapatok!$A:$NN,DW$320,FALSE),5)="Csere",VLOOKUP(LEFT(VLOOKUP($A141,csapatok!$A:$NN,DW$320,FALSE),LEN(VLOOKUP($A141,csapatok!$A:$NN,DW$320,FALSE))-6),'csapat-ranglista'!$A:$FP,DW$321,FALSE)/8,VLOOKUP(VLOOKUP($A141,csapatok!$A:$NN,DW$320,FALSE),'csapat-ranglista'!$A:$FP,DW$321,FALSE)/4),0)</f>
        <v>0</v>
      </c>
      <c r="DX141" s="223">
        <f>IFERROR(IF(RIGHT(VLOOKUP($A141,csapatok!$A:$NN,DX$320,FALSE),5)="Csere",VLOOKUP(LEFT(VLOOKUP($A141,csapatok!$A:$NN,DX$320,FALSE),LEN(VLOOKUP($A141,csapatok!$A:$NN,DX$320,FALSE))-6),'csapat-ranglista'!$A:$FP,DX$321,FALSE)/8,VLOOKUP(VLOOKUP($A141,csapatok!$A:$NN,DX$320,FALSE),'csapat-ranglista'!$A:$FP,DX$321,FALSE)/4),0)</f>
        <v>0</v>
      </c>
      <c r="DY141" s="223">
        <f>IFERROR(IF(RIGHT(VLOOKUP($A141,csapatok!$A:$NN,DY$320,FALSE),5)="Csere",VLOOKUP(LEFT(VLOOKUP($A141,csapatok!$A:$NN,DY$320,FALSE),LEN(VLOOKUP($A141,csapatok!$A:$NN,DY$320,FALSE))-6),'csapat-ranglista'!$A:$FP,DY$321,FALSE)/8,VLOOKUP(VLOOKUP($A141,csapatok!$A:$NN,DY$320,FALSE),'csapat-ranglista'!$A:$FP,DY$321,FALSE)/4),0)</f>
        <v>0</v>
      </c>
      <c r="DZ141" s="223">
        <f>IFERROR(IF(RIGHT(VLOOKUP($A141,csapatok!$A:$NN,DZ$320,FALSE),5)="Csere",VLOOKUP(LEFT(VLOOKUP($A141,csapatok!$A:$NN,DZ$320,FALSE),LEN(VLOOKUP($A141,csapatok!$A:$NN,DZ$320,FALSE))-6),'csapat-ranglista'!$A:$FP,DZ$321,FALSE)/8,VLOOKUP(VLOOKUP($A141,csapatok!$A:$NN,DZ$320,FALSE),'csapat-ranglista'!$A:$FP,DZ$321,FALSE)/4),0)</f>
        <v>0</v>
      </c>
      <c r="EA141" s="223">
        <f>IFERROR(IF(RIGHT(VLOOKUP($A141,csapatok!$A:$NN,EA$320,FALSE),5)="Csere",VLOOKUP(LEFT(VLOOKUP($A141,csapatok!$A:$NN,EA$320,FALSE),LEN(VLOOKUP($A141,csapatok!$A:$NN,EA$320,FALSE))-6),'csapat-ranglista'!$A:$FP,EA$321,FALSE)/8,VLOOKUP(VLOOKUP($A141,csapatok!$A:$NN,EA$320,FALSE),'csapat-ranglista'!$A:$FP,EA$321,FALSE)/4),0)</f>
        <v>0</v>
      </c>
      <c r="EB141" s="223">
        <f>IFERROR(IF(RIGHT(VLOOKUP($A141,csapatok!$A:$NN,EB$320,FALSE),5)="Csere",VLOOKUP(LEFT(VLOOKUP($A141,csapatok!$A:$NN,EB$320,FALSE),LEN(VLOOKUP($A141,csapatok!$A:$NN,EB$320,FALSE))-6),'csapat-ranglista'!$A:$FP,EB$321,FALSE)/8,VLOOKUP(VLOOKUP($A141,csapatok!$A:$NN,EB$320,FALSE),'csapat-ranglista'!$A:$FP,EB$321,FALSE)/4),0)</f>
        <v>0</v>
      </c>
      <c r="EC141" s="223">
        <f>IFERROR(IF(RIGHT(VLOOKUP($A141,csapatok!$A:$NN,EC$320,FALSE),5)="Csere",VLOOKUP(LEFT(VLOOKUP($A141,csapatok!$A:$NN,EC$320,FALSE),LEN(VLOOKUP($A141,csapatok!$A:$NN,EC$320,FALSE))-6),'csapat-ranglista'!$A:$FP,EC$321,FALSE)/8,VLOOKUP(VLOOKUP($A141,csapatok!$A:$NN,EC$320,FALSE),'csapat-ranglista'!$A:$FP,EC$321,FALSE)/4),0)</f>
        <v>0</v>
      </c>
      <c r="ED141" s="223">
        <f>IFERROR(IF(RIGHT(VLOOKUP($A141,csapatok!$A:$NN,ED$320,FALSE),5)="Csere",VLOOKUP(LEFT(VLOOKUP($A141,csapatok!$A:$NN,ED$320,FALSE),LEN(VLOOKUP($A141,csapatok!$A:$NN,ED$320,FALSE))-6),'csapat-ranglista'!$A:$FP,ED$321,FALSE)/8,VLOOKUP(VLOOKUP($A141,csapatok!$A:$NN,ED$320,FALSE),'csapat-ranglista'!$A:$FP,ED$321,FALSE)/4),0)</f>
        <v>0</v>
      </c>
      <c r="EE141" s="223">
        <f>IFERROR(IF(RIGHT(VLOOKUP($A141,csapatok!$A:$NN,EE$320,FALSE),5)="Csere",VLOOKUP(LEFT(VLOOKUP($A141,csapatok!$A:$NN,EE$320,FALSE),LEN(VLOOKUP($A141,csapatok!$A:$NN,EE$320,FALSE))-6),'csapat-ranglista'!$A:$FP,EE$321,FALSE)/8,VLOOKUP(VLOOKUP($A141,csapatok!$A:$NN,EE$320,FALSE),'csapat-ranglista'!$A:$FP,EE$321,FALSE)/4),0)</f>
        <v>0</v>
      </c>
      <c r="EF141" s="223">
        <f>IFERROR(IF(RIGHT(VLOOKUP($A141,csapatok!$A:$NN,EF$320,FALSE),5)="Csere",VLOOKUP(LEFT(VLOOKUP($A141,csapatok!$A:$NN,EF$320,FALSE),LEN(VLOOKUP($A141,csapatok!$A:$NN,EF$320,FALSE))-6),'csapat-ranglista'!$A:$FP,EF$321,FALSE)/8,VLOOKUP(VLOOKUP($A141,csapatok!$A:$NN,EF$320,FALSE),'csapat-ranglista'!$A:$FP,EF$321,FALSE)/4),0)</f>
        <v>0</v>
      </c>
      <c r="EG141" s="223">
        <f>IFERROR(IF(RIGHT(VLOOKUP($A141,csapatok!$A:$NN,EG$320,FALSE),5)="Csere",VLOOKUP(LEFT(VLOOKUP($A141,csapatok!$A:$NN,EG$320,FALSE),LEN(VLOOKUP($A141,csapatok!$A:$NN,EG$320,FALSE))-6),'csapat-ranglista'!$A:$FP,EG$321,FALSE)/8,VLOOKUP(VLOOKUP($A141,csapatok!$A:$NN,EG$320,FALSE),'csapat-ranglista'!$A:$FP,EG$321,FALSE)/4),0)</f>
        <v>0</v>
      </c>
      <c r="EH141" s="223">
        <f>IFERROR(IF(RIGHT(VLOOKUP($A141,csapatok!$A:$NN,EH$320,FALSE),5)="Csere",VLOOKUP(LEFT(VLOOKUP($A141,csapatok!$A:$NN,EH$320,FALSE),LEN(VLOOKUP($A141,csapatok!$A:$NN,EH$320,FALSE))-6),'csapat-ranglista'!$A:$FP,EH$321,FALSE)/8,VLOOKUP(VLOOKUP($A141,csapatok!$A:$NN,EH$320,FALSE),'csapat-ranglista'!$A:$FP,EH$321,FALSE)/4),0)</f>
        <v>0</v>
      </c>
      <c r="EI141" s="223">
        <f>IFERROR(IF(RIGHT(VLOOKUP($A141,csapatok!$A:$NN,EI$320,FALSE),5)="Csere",VLOOKUP(LEFT(VLOOKUP($A141,csapatok!$A:$NN,EI$320,FALSE),LEN(VLOOKUP($A141,csapatok!$A:$NN,EI$320,FALSE))-6),'csapat-ranglista'!$A:$FP,EI$321,FALSE)/8,VLOOKUP(VLOOKUP($A141,csapatok!$A:$NN,EI$320,FALSE),'csapat-ranglista'!$A:$FP,EI$321,FALSE)/4),0)</f>
        <v>0</v>
      </c>
      <c r="EJ141" s="223">
        <f>IFERROR(IF(RIGHT(VLOOKUP($A141,csapatok!$A:$NN,EJ$320,FALSE),5)="Csere",VLOOKUP(LEFT(VLOOKUP($A141,csapatok!$A:$NN,EJ$320,FALSE),LEN(VLOOKUP($A141,csapatok!$A:$NN,EJ$320,FALSE))-6),'csapat-ranglista'!$A:$FP,EJ$321,FALSE)/8,VLOOKUP(VLOOKUP($A141,csapatok!$A:$NN,EJ$320,FALSE),'csapat-ranglista'!$A:$FP,EJ$321,FALSE)/4),0)</f>
        <v>0</v>
      </c>
      <c r="EK141" s="223">
        <f>IFERROR(IF(RIGHT(VLOOKUP($A141,csapatok!$A:$NN,EK$320,FALSE),5)="Csere",VLOOKUP(LEFT(VLOOKUP($A141,csapatok!$A:$NN,EK$320,FALSE),LEN(VLOOKUP($A141,csapatok!$A:$NN,EK$320,FALSE))-6),'csapat-ranglista'!$A:$FP,EK$321,FALSE)/8,VLOOKUP(VLOOKUP($A141,csapatok!$A:$NN,EK$320,FALSE),'csapat-ranglista'!$A:$FP,EK$321,FALSE)/4),0)</f>
        <v>0</v>
      </c>
      <c r="EL141" s="223">
        <f>IFERROR(IF(RIGHT(VLOOKUP($A141,csapatok!$A:$NN,EL$320,FALSE),5)="Csere",VLOOKUP(LEFT(VLOOKUP($A141,csapatok!$A:$NN,EL$320,FALSE),LEN(VLOOKUP($A141,csapatok!$A:$NN,EL$320,FALSE))-6),'csapat-ranglista'!$A:$FP,EL$321,FALSE)/8,VLOOKUP(VLOOKUP($A141,csapatok!$A:$NN,EL$320,FALSE),'csapat-ranglista'!$A:$FP,EL$321,FALSE)/4),0)</f>
        <v>0</v>
      </c>
      <c r="EM141" s="223">
        <f>IFERROR(IF(RIGHT(VLOOKUP($A141,csapatok!$A:$NN,EM$320,FALSE),5)="Csere",VLOOKUP(LEFT(VLOOKUP($A141,csapatok!$A:$NN,EM$320,FALSE),LEN(VLOOKUP($A141,csapatok!$A:$NN,EM$320,FALSE))-6),'csapat-ranglista'!$A:$FP,EM$321,FALSE)/8,VLOOKUP(VLOOKUP($A141,csapatok!$A:$NN,EM$320,FALSE),'csapat-ranglista'!$A:$FP,EM$321,FALSE)/4),0)</f>
        <v>0</v>
      </c>
      <c r="EN141" s="223">
        <f>IFERROR(IF(RIGHT(VLOOKUP($A141,csapatok!$A:$NN,EN$320,FALSE),5)="Csere",VLOOKUP(LEFT(VLOOKUP($A141,csapatok!$A:$NN,EN$320,FALSE),LEN(VLOOKUP($A141,csapatok!$A:$NN,EN$320,FALSE))-6),'csapat-ranglista'!$A:$FP,EN$321,FALSE)/8,VLOOKUP(VLOOKUP($A141,csapatok!$A:$NN,EN$320,FALSE),'csapat-ranglista'!$A:$FP,EN$321,FALSE)/4),0)</f>
        <v>0</v>
      </c>
      <c r="EO141" s="223">
        <f>IFERROR(IF(RIGHT(VLOOKUP($A141,csapatok!$A:$NN,EO$320,FALSE),5)="Csere",VLOOKUP(LEFT(VLOOKUP($A141,csapatok!$A:$NN,EO$320,FALSE),LEN(VLOOKUP($A141,csapatok!$A:$NN,EO$320,FALSE))-6),'csapat-ranglista'!$A:$FP,EO$321,FALSE)/8,VLOOKUP(VLOOKUP($A141,csapatok!$A:$NN,EO$320,FALSE),'csapat-ranglista'!$A:$FP,EO$321,FALSE)/4),0)</f>
        <v>0</v>
      </c>
      <c r="EP141" s="223">
        <f>IFERROR(IF(RIGHT(VLOOKUP($A141,csapatok!$A:$NN,EP$320,FALSE),5)="Csere",VLOOKUP(LEFT(VLOOKUP($A141,csapatok!$A:$NN,EP$320,FALSE),LEN(VLOOKUP($A141,csapatok!$A:$NN,EP$320,FALSE))-6),'csapat-ranglista'!$A:$FP,EP$321,FALSE)/8,VLOOKUP(VLOOKUP($A141,csapatok!$A:$NN,EP$320,FALSE),'csapat-ranglista'!$A:$FP,EP$321,FALSE)/4),0)</f>
        <v>0</v>
      </c>
      <c r="EQ141" s="223">
        <f>IFERROR(IF(RIGHT(VLOOKUP($A141,csapatok!$A:$NN,EQ$320,FALSE),5)="Csere",VLOOKUP(LEFT(VLOOKUP($A141,csapatok!$A:$NN,EQ$320,FALSE),LEN(VLOOKUP($A141,csapatok!$A:$NN,EQ$320,FALSE))-6),'csapat-ranglista'!$A:$FP,EQ$321,FALSE)/8,VLOOKUP(VLOOKUP($A141,csapatok!$A:$NN,EQ$320,FALSE),'csapat-ranglista'!$A:$FP,EQ$321,FALSE)/4),0)</f>
        <v>0</v>
      </c>
      <c r="ER141" s="223">
        <f>IFERROR(IF(RIGHT(VLOOKUP($A141,csapatok!$A:$NN,ER$320,FALSE),5)="Csere",VLOOKUP(LEFT(VLOOKUP($A141,csapatok!$A:$NN,ER$320,FALSE),LEN(VLOOKUP($A141,csapatok!$A:$NN,ER$320,FALSE))-6),'csapat-ranglista'!$A:$FP,ER$321,FALSE)/8,VLOOKUP(VLOOKUP($A141,csapatok!$A:$NN,ER$320,FALSE),'csapat-ranglista'!$A:$FP,ER$321,FALSE)/4),0)</f>
        <v>0</v>
      </c>
      <c r="ES141" s="223">
        <f>IFERROR(IF(RIGHT(VLOOKUP($A141,csapatok!$A:$NN,ES$320,FALSE),5)="Csere",VLOOKUP(LEFT(VLOOKUP($A141,csapatok!$A:$NN,ES$320,FALSE),LEN(VLOOKUP($A141,csapatok!$A:$NN,ES$320,FALSE))-6),'csapat-ranglista'!$A:$FP,ES$321,FALSE)/8,VLOOKUP(VLOOKUP($A141,csapatok!$A:$NN,ES$320,FALSE),'csapat-ranglista'!$A:$FP,ES$321,FALSE)/4),0)</f>
        <v>0</v>
      </c>
      <c r="ET141" s="223">
        <f>IFERROR(IF(RIGHT(VLOOKUP($A141,csapatok!$A:$NN,ET$320,FALSE),5)="Csere",VLOOKUP(LEFT(VLOOKUP($A141,csapatok!$A:$NN,ET$320,FALSE),LEN(VLOOKUP($A141,csapatok!$A:$NN,ET$320,FALSE))-6),'csapat-ranglista'!$A:$FP,ET$321,FALSE)/8,VLOOKUP(VLOOKUP($A141,csapatok!$A:$NN,ET$320,FALSE),'csapat-ranglista'!$A:$FP,ET$321,FALSE)/4),0)</f>
        <v>0</v>
      </c>
      <c r="EU141" s="223">
        <f>IFERROR(IF(RIGHT(VLOOKUP($A141,csapatok!$A:$NN,EU$320,FALSE),5)="Csere",VLOOKUP(LEFT(VLOOKUP($A141,csapatok!$A:$NN,EU$320,FALSE),LEN(VLOOKUP($A141,csapatok!$A:$NN,EU$320,FALSE))-6),'csapat-ranglista'!$A:$FP,EU$321,FALSE)/8,VLOOKUP(VLOOKUP($A141,csapatok!$A:$NN,EU$320,FALSE),'csapat-ranglista'!$A:$FP,EU$321,FALSE)/4),0)</f>
        <v>0</v>
      </c>
      <c r="EV141" s="223">
        <f>IFERROR(IF(RIGHT(VLOOKUP($A141,csapatok!$A:$NN,EV$320,FALSE),5)="Csere",VLOOKUP(LEFT(VLOOKUP($A141,csapatok!$A:$NN,EV$320,FALSE),LEN(VLOOKUP($A141,csapatok!$A:$NN,EV$320,FALSE))-6),'csapat-ranglista'!$A:$FP,EV$321,FALSE)/8,VLOOKUP(VLOOKUP($A141,csapatok!$A:$NN,EV$320,FALSE),'csapat-ranglista'!$A:$FP,EV$321,FALSE)/4),0)</f>
        <v>0</v>
      </c>
      <c r="EW141" s="223">
        <f>IFERROR(IF(RIGHT(VLOOKUP($A141,csapatok!$A:$NN,EW$320,FALSE),5)="Csere",VLOOKUP(LEFT(VLOOKUP($A141,csapatok!$A:$NN,EW$320,FALSE),LEN(VLOOKUP($A141,csapatok!$A:$NN,EW$320,FALSE))-6),'csapat-ranglista'!$A:$FP,EW$321,FALSE)/8,VLOOKUP(VLOOKUP($A141,csapatok!$A:$NN,EW$320,FALSE),'csapat-ranglista'!$A:$FP,EW$321,FALSE)/4),0)</f>
        <v>0</v>
      </c>
      <c r="EX141" s="223">
        <f>IFERROR(IF(RIGHT(VLOOKUP($A141,csapatok!$A:$NN,EX$320,FALSE),5)="Csere",VLOOKUP(LEFT(VLOOKUP($A141,csapatok!$A:$NN,EX$320,FALSE),LEN(VLOOKUP($A141,csapatok!$A:$NN,EX$320,FALSE))-6),'csapat-ranglista'!$A:$FP,EX$321,FALSE)/8,VLOOKUP(VLOOKUP($A141,csapatok!$A:$NN,EX$320,FALSE),'csapat-ranglista'!$A:$FP,EX$321,FALSE)/4),0)</f>
        <v>0</v>
      </c>
      <c r="EY141" s="223">
        <f>IFERROR(IF(RIGHT(VLOOKUP($A141,csapatok!$A:$NN,EY$320,FALSE),5)="Csere",VLOOKUP(LEFT(VLOOKUP($A141,csapatok!$A:$NN,EY$320,FALSE),LEN(VLOOKUP($A141,csapatok!$A:$NN,EY$320,FALSE))-6),'csapat-ranglista'!$A:$FP,EY$321,FALSE)/8,VLOOKUP(VLOOKUP($A141,csapatok!$A:$NN,EY$320,FALSE),'csapat-ranglista'!$A:$FP,EY$321,FALSE)/4),0)</f>
        <v>0</v>
      </c>
      <c r="EZ141" s="223">
        <f>IFERROR(IF(RIGHT(VLOOKUP($A141,csapatok!$A:$NN,EZ$320,FALSE),5)="Csere",VLOOKUP(LEFT(VLOOKUP($A141,csapatok!$A:$NN,EZ$320,FALSE),LEN(VLOOKUP($A141,csapatok!$A:$NN,EZ$320,FALSE))-6),'csapat-ranglista'!$A:$FP,EZ$321,FALSE)/8,VLOOKUP(VLOOKUP($A141,csapatok!$A:$NN,EZ$320,FALSE),'csapat-ranglista'!$A:$FP,EZ$321,FALSE)/4),0)</f>
        <v>0</v>
      </c>
      <c r="FA141" s="223">
        <f>IFERROR(IF(RIGHT(VLOOKUP($A141,csapatok!$A:$NN,FA$320,FALSE),5)="Csere",VLOOKUP(LEFT(VLOOKUP($A141,csapatok!$A:$NN,FA$320,FALSE),LEN(VLOOKUP($A141,csapatok!$A:$NN,FA$320,FALSE))-6),'csapat-ranglista'!$A:$FP,FA$321,FALSE)/8,VLOOKUP(VLOOKUP($A141,csapatok!$A:$NN,FA$320,FALSE),'csapat-ranglista'!$A:$FP,FA$321,FALSE)/4),0)</f>
        <v>0</v>
      </c>
      <c r="FB141" s="223">
        <f>IFERROR(IF(RIGHT(VLOOKUP($A141,csapatok!$A:$NN,FB$320,FALSE),5)="Csere",VLOOKUP(LEFT(VLOOKUP($A141,csapatok!$A:$NN,FB$320,FALSE),LEN(VLOOKUP($A141,csapatok!$A:$NN,FB$320,FALSE))-6),'csapat-ranglista'!$A:$FP,FB$321,FALSE)/8,VLOOKUP(VLOOKUP($A141,csapatok!$A:$NN,FB$320,FALSE),'csapat-ranglista'!$A:$FP,FB$321,FALSE)/4),0)</f>
        <v>0</v>
      </c>
      <c r="FC141" s="223">
        <f>IFERROR(IF(RIGHT(VLOOKUP($A141,csapatok!$A:$NN,FC$320,FALSE),5)="Csere",VLOOKUP(LEFT(VLOOKUP($A141,csapatok!$A:$NN,FC$320,FALSE),LEN(VLOOKUP($A141,csapatok!$A:$NN,FC$320,FALSE))-6),'csapat-ranglista'!$A:$FP,FC$321,FALSE)/8,VLOOKUP(VLOOKUP($A141,csapatok!$A:$NN,FC$320,FALSE),'csapat-ranglista'!$A:$FP,FC$321,FALSE)/4),0)</f>
        <v>0</v>
      </c>
      <c r="FD141" s="224">
        <f>versenyek!$QY$11*IFERROR(VLOOKUP(VLOOKUP($A141,versenyek!QX:QZ,3,FALSE),szabalyok!$A$16:$B$23,2,FALSE)/4,0)</f>
        <v>0</v>
      </c>
      <c r="FE141" s="224">
        <f>versenyek!$RB$11*IFERROR(VLOOKUP(VLOOKUP($A141,versenyek!RA:RC,3,FALSE),szabalyok!$A$16:$B$23,2,FALSE)/4,0)</f>
        <v>0</v>
      </c>
      <c r="FF141" s="223">
        <f>IFERROR(IF(RIGHT(VLOOKUP($A141,csapatok!$A:$NN,FF$320,FALSE),5)="Csere",VLOOKUP(LEFT(VLOOKUP($A141,csapatok!$A:$NN,FF$320,FALSE),LEN(VLOOKUP($A141,csapatok!$A:$NN,FF$320,FALSE))-6),'csapat-ranglista'!$A:$FP,FF$321,FALSE)/8,VLOOKUP(VLOOKUP($A141,csapatok!$A:$NN,FF$320,FALSE),'csapat-ranglista'!$A:$FP,FF$321,FALSE)/4),0)</f>
        <v>0</v>
      </c>
      <c r="FG141" s="223">
        <f>IFERROR(IF(RIGHT(VLOOKUP($A141,csapatok!$A:$NN,FG$320,FALSE),5)="Csere",VLOOKUP(LEFT(VLOOKUP($A141,csapatok!$A:$NN,FG$320,FALSE),LEN(VLOOKUP($A141,csapatok!$A:$NN,FG$320,FALSE))-6),'csapat-ranglista'!$A:$FP,FG$321,FALSE)/8,VLOOKUP(VLOOKUP($A141,csapatok!$A:$NN,FG$320,FALSE),'csapat-ranglista'!$A:$FP,FG$321,FALSE)/4),0)</f>
        <v>0</v>
      </c>
      <c r="FH141" s="223">
        <f>IFERROR(IF(RIGHT(VLOOKUP($A141,csapatok!$A:$NN,FH$320,FALSE),5)="Csere",VLOOKUP(LEFT(VLOOKUP($A141,csapatok!$A:$NN,FH$320,FALSE),LEN(VLOOKUP($A141,csapatok!$A:$NN,FH$320,FALSE))-6),'csapat-ranglista'!$A:$FP,FH$321,FALSE)/8,VLOOKUP(VLOOKUP($A141,csapatok!$A:$NN,FH$320,FALSE),'csapat-ranglista'!$A:$FP,FH$321,FALSE)/4),0)</f>
        <v>0</v>
      </c>
      <c r="FI141" s="223">
        <f>IFERROR(IF(RIGHT(VLOOKUP($A141,csapatok!$A:$NN,FI$320,FALSE),5)="Csere",VLOOKUP(LEFT(VLOOKUP($A141,csapatok!$A:$NN,FI$320,FALSE),LEN(VLOOKUP($A141,csapatok!$A:$NN,FI$320,FALSE))-6),'csapat-ranglista'!$A:$FP,FI$321,FALSE)/8,VLOOKUP(VLOOKUP($A141,csapatok!$A:$NN,FI$320,FALSE),'csapat-ranglista'!$A:$FP,FI$321,FALSE)/4),0)</f>
        <v>0</v>
      </c>
      <c r="FJ141" s="223">
        <f>IFERROR(IF(RIGHT(VLOOKUP($A141,csapatok!$A:$NN,FJ$320,FALSE),5)="Csere",VLOOKUP(LEFT(VLOOKUP($A141,csapatok!$A:$NN,FJ$320,FALSE),LEN(VLOOKUP($A141,csapatok!$A:$NN,FJ$320,FALSE))-6),'csapat-ranglista'!$A:$FP,FJ$321,FALSE)/8,VLOOKUP(VLOOKUP($A141,csapatok!$A:$NN,FJ$320,FALSE),'csapat-ranglista'!$A:$FP,FJ$321,FALSE)/4),0)</f>
        <v>0</v>
      </c>
      <c r="FK141" s="223">
        <f>IFERROR(IF(RIGHT(VLOOKUP($A141,csapatok!$A:$NN,FK$320,FALSE),5)="Csere",VLOOKUP(LEFT(VLOOKUP($A141,csapatok!$A:$NN,FK$320,FALSE),LEN(VLOOKUP($A141,csapatok!$A:$NN,FK$320,FALSE))-6),'csapat-ranglista'!$A:$FP,FK$321,FALSE)/8,VLOOKUP(VLOOKUP($A141,csapatok!$A:$NN,FK$320,FALSE),'csapat-ranglista'!$A:$FP,FK$321,FALSE)/4),0)</f>
        <v>0</v>
      </c>
      <c r="FL141" s="223">
        <f>IFERROR(IF(RIGHT(VLOOKUP($A141,csapatok!$A:$NN,FL$320,FALSE),5)="Csere",VLOOKUP(LEFT(VLOOKUP($A141,csapatok!$A:$NN,FL$320,FALSE),LEN(VLOOKUP($A141,csapatok!$A:$NN,FL$320,FALSE))-6),'csapat-ranglista'!$A:$FP,FL$321,FALSE)/8,VLOOKUP(VLOOKUP($A141,csapatok!$A:$NN,FL$320,FALSE),'csapat-ranglista'!$A:$FP,FL$321,FALSE)/4),0)</f>
        <v>0</v>
      </c>
      <c r="FM141" s="223">
        <f>IFERROR(IF(RIGHT(VLOOKUP($A141,csapatok!$A:$NN,FM$320,FALSE),5)="Csere",VLOOKUP(LEFT(VLOOKUP($A141,csapatok!$A:$NN,FM$320,FALSE),LEN(VLOOKUP($A141,csapatok!$A:$NN,FM$320,FALSE))-6),'csapat-ranglista'!$A:$FP,FM$321,FALSE)/8,VLOOKUP(VLOOKUP($A141,csapatok!$A:$NN,FM$320,FALSE),'csapat-ranglista'!$A:$FP,FM$321,FALSE)/4),0)</f>
        <v>0</v>
      </c>
      <c r="FN141" s="223">
        <f>IFERROR(IF(RIGHT(VLOOKUP($A141,csapatok!$A:$NN,FN$320,FALSE),5)="Csere",VLOOKUP(LEFT(VLOOKUP($A141,csapatok!$A:$NN,FN$320,FALSE),LEN(VLOOKUP($A141,csapatok!$A:$NN,FN$320,FALSE))-6),'csapat-ranglista'!$A:$FP,FN$321,FALSE)/8,VLOOKUP(VLOOKUP($A141,csapatok!$A:$NN,FN$320,FALSE),'csapat-ranglista'!$A:$FP,FN$321,FALSE)/4),0)</f>
        <v>0</v>
      </c>
      <c r="FO141" s="223">
        <f>IFERROR(IF(RIGHT(VLOOKUP($A141,csapatok!$A:$NN,FO$320,FALSE),5)="Csere",VLOOKUP(LEFT(VLOOKUP($A141,csapatok!$A:$NN,FO$320,FALSE),LEN(VLOOKUP($A141,csapatok!$A:$NN,FO$320,FALSE))-6),'csapat-ranglista'!$A:$FP,FO$321,FALSE)/8,VLOOKUP(VLOOKUP($A141,csapatok!$A:$NN,FO$320,FALSE),'csapat-ranglista'!$A:$FP,FO$321,FALSE)/4),0)</f>
        <v>0</v>
      </c>
      <c r="FP141" s="223">
        <f>IFERROR(IF(RIGHT(VLOOKUP($A141,csapatok!$A:$NN,FP$320,FALSE),5)="Csere",VLOOKUP(LEFT(VLOOKUP($A141,csapatok!$A:$NN,FP$320,FALSE),LEN(VLOOKUP($A141,csapatok!$A:$NN,FP$320,FALSE))-6),'csapat-ranglista'!$A:$FP,FP$321,FALSE)/8,VLOOKUP(VLOOKUP($A141,csapatok!$A:$NN,FP$320,FALSE),'csapat-ranglista'!$A:$FP,FP$321,FALSE)/4),0)</f>
        <v>0</v>
      </c>
      <c r="FQ141" s="223">
        <f>IFERROR(IF(RIGHT(VLOOKUP($A141,csapatok!$A:$NN,FQ$320,FALSE),5)="Csere",VLOOKUP(LEFT(VLOOKUP($A141,csapatok!$A:$NN,FQ$320,FALSE),LEN(VLOOKUP($A141,csapatok!$A:$NN,FQ$320,FALSE))-6),'csapat-ranglista'!$A:$FP,FQ$321,FALSE)/8,VLOOKUP(VLOOKUP($A141,csapatok!$A:$NN,FQ$320,FALSE),'csapat-ranglista'!$A:$FP,FQ$321,FALSE)/4),0)</f>
        <v>0</v>
      </c>
      <c r="FR141" s="223">
        <f>IFERROR(IF(RIGHT(VLOOKUP($A141,csapatok!$A:$NN,FR$320,FALSE),5)="Csere",VLOOKUP(LEFT(VLOOKUP($A141,csapatok!$A:$NN,FR$320,FALSE),LEN(VLOOKUP($A141,csapatok!$A:$NN,FR$320,FALSE))-6),'csapat-ranglista'!$A:$FP,FR$321,FALSE)/8,VLOOKUP(VLOOKUP($A141,csapatok!$A:$NN,FR$320,FALSE),'csapat-ranglista'!$A:$FP,FR$321,FALSE)/4),0)</f>
        <v>0</v>
      </c>
      <c r="FS141" s="223">
        <f>IFERROR(IF(RIGHT(VLOOKUP($A141,csapatok!$A:$NN,FS$320,FALSE),5)="Csere",VLOOKUP(LEFT(VLOOKUP($A141,csapatok!$A:$NN,FS$320,FALSE),LEN(VLOOKUP($A141,csapatok!$A:$NN,FS$320,FALSE))-6),'csapat-ranglista'!$A:$FP,FS$321,FALSE)/8,VLOOKUP(VLOOKUP($A141,csapatok!$A:$NN,FS$320,FALSE),'csapat-ranglista'!$A:$FP,FS$321,FALSE)/4),0)</f>
        <v>0</v>
      </c>
      <c r="FT141" s="223">
        <f>IFERROR(IF(RIGHT(VLOOKUP($A141,csapatok!$A:$NN,FT$320,FALSE),5)="Csere",VLOOKUP(LEFT(VLOOKUP($A141,csapatok!$A:$NN,FT$320,FALSE),LEN(VLOOKUP($A141,csapatok!$A:$NN,FT$320,FALSE))-6),'csapat-ranglista'!$A:$FP,FT$321,FALSE)/8,VLOOKUP(VLOOKUP($A141,csapatok!$A:$NN,FT$320,FALSE),'csapat-ranglista'!$A:$FP,FT$321,FALSE)/4),0)</f>
        <v>0</v>
      </c>
      <c r="FU141" s="223">
        <f>IFERROR(IF(RIGHT(VLOOKUP($A141,csapatok!$A:$NN,FU$320,FALSE),5)="Csere",VLOOKUP(LEFT(VLOOKUP($A141,csapatok!$A:$NN,FU$320,FALSE),LEN(VLOOKUP($A141,csapatok!$A:$NN,FU$320,FALSE))-6),'csapat-ranglista'!$A:$FP,FU$321,FALSE)/8,VLOOKUP(VLOOKUP($A141,csapatok!$A:$NN,FU$320,FALSE),'csapat-ranglista'!$A:$FP,FU$321,FALSE)/4),0)</f>
        <v>0</v>
      </c>
      <c r="FV141" s="223">
        <f>IFERROR(IF(RIGHT(VLOOKUP($A141,csapatok!$A:$NN,FV$320,FALSE),5)="Csere",VLOOKUP(LEFT(VLOOKUP($A141,csapatok!$A:$NN,FV$320,FALSE),LEN(VLOOKUP($A141,csapatok!$A:$NN,FV$320,FALSE))-6),'csapat-ranglista'!$A:$FP,FV$321,FALSE)/8,VLOOKUP(VLOOKUP($A141,csapatok!$A:$NN,FV$320,FALSE),'csapat-ranglista'!$A:$FP,FV$321,FALSE)/4),0)</f>
        <v>0</v>
      </c>
      <c r="FW141" s="223">
        <f>IFERROR(IF(RIGHT(VLOOKUP($A141,csapatok!$A:$NN,FW$320,FALSE),5)="Csere",VLOOKUP(LEFT(VLOOKUP($A141,csapatok!$A:$NN,FW$320,FALSE),LEN(VLOOKUP($A141,csapatok!$A:$NN,FW$320,FALSE))-6),'csapat-ranglista'!$A:$FP,FW$321,FALSE)/8,VLOOKUP(VLOOKUP($A141,csapatok!$A:$NN,FW$320,FALSE),'csapat-ranglista'!$A:$FP,FW$321,FALSE)/4),0)</f>
        <v>0</v>
      </c>
      <c r="FX141" s="223">
        <f>IFERROR(IF(RIGHT(VLOOKUP($A141,csapatok!$A:$NN,FX$320,FALSE),5)="Csere",VLOOKUP(LEFT(VLOOKUP($A141,csapatok!$A:$NN,FX$320,FALSE),LEN(VLOOKUP($A141,csapatok!$A:$NN,FX$320,FALSE))-6),'csapat-ranglista'!$A:$FP,FX$321,FALSE)/8,VLOOKUP(VLOOKUP($A141,csapatok!$A:$NN,FX$320,FALSE),'csapat-ranglista'!$A:$FP,FX$321,FALSE)/4),0)</f>
        <v>0</v>
      </c>
      <c r="FY141" s="223">
        <f>IFERROR(IF(RIGHT(VLOOKUP($A141,csapatok!$A:$NN,FY$320,FALSE),5)="Csere",VLOOKUP(LEFT(VLOOKUP($A141,csapatok!$A:$NN,FY$320,FALSE),LEN(VLOOKUP($A141,csapatok!$A:$NN,FY$320,FALSE))-6),'csapat-ranglista'!$A:$FP,FY$321,FALSE)/8,VLOOKUP(VLOOKUP($A141,csapatok!$A:$NN,FY$320,FALSE),'csapat-ranglista'!$A:$FP,FY$321,FALSE)/4),0)</f>
        <v>0</v>
      </c>
      <c r="FZ141" s="223">
        <f>IFERROR(IF(RIGHT(VLOOKUP($A141,csapatok!$A:$NN,FZ$320,FALSE),5)="Csere",VLOOKUP(LEFT(VLOOKUP($A141,csapatok!$A:$NN,FZ$320,FALSE),LEN(VLOOKUP($A141,csapatok!$A:$NN,FZ$320,FALSE))-6),'csapat-ranglista'!$A:$FP,FZ$321,FALSE)/8,VLOOKUP(VLOOKUP($A141,csapatok!$A:$NN,FZ$320,FALSE),'csapat-ranglista'!$A:$FP,FZ$321,FALSE)/4),0)</f>
        <v>0</v>
      </c>
      <c r="GA141" s="223">
        <f>IFERROR(IF(RIGHT(VLOOKUP($A141,csapatok!$A:$NN,GA$320,FALSE),5)="Csere",VLOOKUP(LEFT(VLOOKUP($A141,csapatok!$A:$NN,GA$320,FALSE),LEN(VLOOKUP($A141,csapatok!$A:$NN,GA$320,FALSE))-6),'csapat-ranglista'!$A:$FP,GA$321,FALSE)/8,VLOOKUP(VLOOKUP($A141,csapatok!$A:$NN,GA$320,FALSE),'csapat-ranglista'!$A:$FP,GA$321,FALSE)/4),0)</f>
        <v>0</v>
      </c>
      <c r="GB141" s="223">
        <f>IFERROR(IF(RIGHT(VLOOKUP($A141,csapatok!$A:$NN,GB$320,FALSE),5)="Csere",VLOOKUP(LEFT(VLOOKUP($A141,csapatok!$A:$NN,GB$320,FALSE),LEN(VLOOKUP($A141,csapatok!$A:$NN,GB$320,FALSE))-6),'csapat-ranglista'!$A:$FP,GB$321,FALSE)/8,VLOOKUP(VLOOKUP($A141,csapatok!$A:$NN,GB$320,FALSE),'csapat-ranglista'!$A:$FP,GB$321,FALSE)/4),0)</f>
        <v>0</v>
      </c>
      <c r="GC141" s="223">
        <f>IFERROR(IF(RIGHT(VLOOKUP($A141,csapatok!$A:$NN,GC$320,FALSE),5)="Csere",VLOOKUP(LEFT(VLOOKUP($A141,csapatok!$A:$NN,GC$320,FALSE),LEN(VLOOKUP($A141,csapatok!$A:$NN,GC$320,FALSE))-6),'csapat-ranglista'!$A:$FP,GC$321,FALSE)/8,VLOOKUP(VLOOKUP($A141,csapatok!$A:$NN,GC$320,FALSE),'csapat-ranglista'!$A:$FP,GC$321,FALSE)/4),0)</f>
        <v>0</v>
      </c>
      <c r="GD141" s="247">
        <f>SUM(EQ141:GC141)</f>
        <v>0</v>
      </c>
    </row>
    <row r="142" spans="1:186">
      <c r="A142" s="32" t="s">
        <v>316</v>
      </c>
      <c r="B142" s="131">
        <v>34529</v>
      </c>
      <c r="C142" s="131" t="str">
        <f>IF(B142=0,"",IF(B142&lt;$C$1,"felnőtt","ifi"))</f>
        <v>ifi</v>
      </c>
      <c r="D142" s="32" t="s">
        <v>101</v>
      </c>
      <c r="E142" s="45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0.81982589551570295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f>IFERROR(IF(RIGHT(VLOOKUP($A142,csapatok!$A:$BL,X$320,FALSE),5)="Csere",VLOOKUP(LEFT(VLOOKUP($A142,csapatok!$A:$BL,X$320,FALSE),LEN(VLOOKUP($A142,csapatok!$A:$BL,X$320,FALSE))-6),'csapat-ranglista'!$A:$FP,X$321,FALSE)/8,VLOOKUP(VLOOKUP($A142,csapatok!$A:$BL,X$320,FALSE),'csapat-ranglista'!$A:$FP,X$321,FALSE)/4),0)</f>
        <v>0</v>
      </c>
      <c r="Y142" s="32">
        <f>IFERROR(IF(RIGHT(VLOOKUP($A142,csapatok!$A:$BL,Y$320,FALSE),5)="Csere",VLOOKUP(LEFT(VLOOKUP($A142,csapatok!$A:$BL,Y$320,FALSE),LEN(VLOOKUP($A142,csapatok!$A:$BL,Y$320,FALSE))-6),'csapat-ranglista'!$A:$FP,Y$321,FALSE)/8,VLOOKUP(VLOOKUP($A142,csapatok!$A:$BL,Y$320,FALSE),'csapat-ranglista'!$A:$FP,Y$321,FALSE)/4),0)</f>
        <v>0</v>
      </c>
      <c r="Z142" s="32">
        <f>IFERROR(IF(RIGHT(VLOOKUP($A142,csapatok!$A:$BL,Z$320,FALSE),5)="Csere",VLOOKUP(LEFT(VLOOKUP($A142,csapatok!$A:$BL,Z$320,FALSE),LEN(VLOOKUP($A142,csapatok!$A:$BL,Z$320,FALSE))-6),'csapat-ranglista'!$A:$FP,Z$321,FALSE)/8,VLOOKUP(VLOOKUP($A142,csapatok!$A:$BL,Z$320,FALSE),'csapat-ranglista'!$A:$FP,Z$321,FALSE)/4),0)</f>
        <v>0</v>
      </c>
      <c r="AA142" s="32">
        <f>IFERROR(IF(RIGHT(VLOOKUP($A142,csapatok!$A:$BL,AA$320,FALSE),5)="Csere",VLOOKUP(LEFT(VLOOKUP($A142,csapatok!$A:$BL,AA$320,FALSE),LEN(VLOOKUP($A142,csapatok!$A:$BL,AA$320,FALSE))-6),'csapat-ranglista'!$A:$FP,AA$321,FALSE)/8,VLOOKUP(VLOOKUP($A142,csapatok!$A:$BL,AA$320,FALSE),'csapat-ranglista'!$A:$FP,AA$321,FALSE)/4),0)</f>
        <v>0</v>
      </c>
      <c r="AB142" s="223">
        <f>IFERROR(IF(RIGHT(VLOOKUP($A142,csapatok!$A:$BL,AB$320,FALSE),5)="Csere",VLOOKUP(LEFT(VLOOKUP($A142,csapatok!$A:$BL,AB$320,FALSE),LEN(VLOOKUP($A142,csapatok!$A:$BL,AB$320,FALSE))-6),'csapat-ranglista'!$A:$FP,AB$321,FALSE)/8,VLOOKUP(VLOOKUP($A142,csapatok!$A:$BL,AB$320,FALSE),'csapat-ranglista'!$A:$FP,AB$321,FALSE)/4),0)</f>
        <v>0</v>
      </c>
      <c r="AC142" s="223">
        <f>IFERROR(IF(RIGHT(VLOOKUP($A142,csapatok!$A:$BL,AC$320,FALSE),5)="Csere",VLOOKUP(LEFT(VLOOKUP($A142,csapatok!$A:$BL,AC$320,FALSE),LEN(VLOOKUP($A142,csapatok!$A:$BL,AC$320,FALSE))-6),'csapat-ranglista'!$A:$FP,AC$321,FALSE)/8,VLOOKUP(VLOOKUP($A142,csapatok!$A:$BL,AC$320,FALSE),'csapat-ranglista'!$A:$FP,AC$321,FALSE)/4),0)</f>
        <v>0</v>
      </c>
      <c r="AD142" s="223">
        <f>IFERROR(IF(RIGHT(VLOOKUP($A142,csapatok!$A:$BL,AD$320,FALSE),5)="Csere",VLOOKUP(LEFT(VLOOKUP($A142,csapatok!$A:$BL,AD$320,FALSE),LEN(VLOOKUP($A142,csapatok!$A:$BL,AD$320,FALSE))-6),'csapat-ranglista'!$A:$FP,AD$321,FALSE)/8,VLOOKUP(VLOOKUP($A142,csapatok!$A:$BL,AD$320,FALSE),'csapat-ranglista'!$A:$FP,AD$321,FALSE)/4),0)</f>
        <v>0</v>
      </c>
      <c r="AE142" s="223">
        <f>IFERROR(IF(RIGHT(VLOOKUP($A142,csapatok!$A:$BL,AE$320,FALSE),5)="Csere",VLOOKUP(LEFT(VLOOKUP($A142,csapatok!$A:$BL,AE$320,FALSE),LEN(VLOOKUP($A142,csapatok!$A:$BL,AE$320,FALSE))-6),'csapat-ranglista'!$A:$FP,AE$321,FALSE)/8,VLOOKUP(VLOOKUP($A142,csapatok!$A:$BL,AE$320,FALSE),'csapat-ranglista'!$A:$FP,AE$321,FALSE)/4),0)</f>
        <v>0</v>
      </c>
      <c r="AF142" s="223">
        <f>IFERROR(IF(RIGHT(VLOOKUP($A142,csapatok!$A:$BL,AF$320,FALSE),5)="Csere",VLOOKUP(LEFT(VLOOKUP($A142,csapatok!$A:$BL,AF$320,FALSE),LEN(VLOOKUP($A142,csapatok!$A:$BL,AF$320,FALSE))-6),'csapat-ranglista'!$A:$FP,AF$321,FALSE)/8,VLOOKUP(VLOOKUP($A142,csapatok!$A:$BL,AF$320,FALSE),'csapat-ranglista'!$A:$FP,AF$321,FALSE)/4),0)</f>
        <v>0</v>
      </c>
      <c r="AG142" s="223">
        <f>IFERROR(IF(RIGHT(VLOOKUP($A142,csapatok!$A:$BL,AG$320,FALSE),5)="Csere",VLOOKUP(LEFT(VLOOKUP($A142,csapatok!$A:$BL,AG$320,FALSE),LEN(VLOOKUP($A142,csapatok!$A:$BL,AG$320,FALSE))-6),'csapat-ranglista'!$A:$FP,AG$321,FALSE)/8,VLOOKUP(VLOOKUP($A142,csapatok!$A:$BL,AG$320,FALSE),'csapat-ranglista'!$A:$FP,AG$321,FALSE)/4),0)</f>
        <v>0</v>
      </c>
      <c r="AH142" s="223">
        <f>IFERROR(IF(RIGHT(VLOOKUP($A142,csapatok!$A:$BL,AH$320,FALSE),5)="Csere",VLOOKUP(LEFT(VLOOKUP($A142,csapatok!$A:$BL,AH$320,FALSE),LEN(VLOOKUP($A142,csapatok!$A:$BL,AH$320,FALSE))-6),'csapat-ranglista'!$A:$FP,AH$321,FALSE)/8,VLOOKUP(VLOOKUP($A142,csapatok!$A:$BL,AH$320,FALSE),'csapat-ranglista'!$A:$FP,AH$321,FALSE)/4),0)</f>
        <v>0</v>
      </c>
      <c r="AI142" s="223">
        <f>IFERROR(IF(RIGHT(VLOOKUP($A142,csapatok!$A:$BL,AI$320,FALSE),5)="Csere",VLOOKUP(LEFT(VLOOKUP($A142,csapatok!$A:$BL,AI$320,FALSE),LEN(VLOOKUP($A142,csapatok!$A:$BL,AI$320,FALSE))-6),'csapat-ranglista'!$A:$FP,AI$321,FALSE)/8,VLOOKUP(VLOOKUP($A142,csapatok!$A:$BL,AI$320,FALSE),'csapat-ranglista'!$A:$FP,AI$321,FALSE)/4),0)</f>
        <v>0</v>
      </c>
      <c r="AJ142" s="223">
        <f>IFERROR(IF(RIGHT(VLOOKUP($A142,csapatok!$A:$BL,AJ$320,FALSE),5)="Csere",VLOOKUP(LEFT(VLOOKUP($A142,csapatok!$A:$BL,AJ$320,FALSE),LEN(VLOOKUP($A142,csapatok!$A:$BL,AJ$320,FALSE))-6),'csapat-ranglista'!$A:$FP,AJ$321,FALSE)/8,VLOOKUP(VLOOKUP($A142,csapatok!$A:$BL,AJ$320,FALSE),'csapat-ranglista'!$A:$FP,AJ$321,FALSE)/2),0)</f>
        <v>0</v>
      </c>
      <c r="AK142" s="223">
        <f>IFERROR(IF(RIGHT(VLOOKUP($A142,csapatok!$A:$CN,AK$320,FALSE),5)="Csere",VLOOKUP(LEFT(VLOOKUP($A142,csapatok!$A:$CN,AK$320,FALSE),LEN(VLOOKUP($A142,csapatok!$A:$CN,AK$320,FALSE))-6),'csapat-ranglista'!$A:$FP,AK$321,FALSE)/8,VLOOKUP(VLOOKUP($A142,csapatok!$A:$CN,AK$320,FALSE),'csapat-ranglista'!$A:$FP,AK$321,FALSE)/4),0)</f>
        <v>0</v>
      </c>
      <c r="AL142" s="223">
        <f>IFERROR(IF(RIGHT(VLOOKUP($A142,csapatok!$A:$CN,AL$320,FALSE),5)="Csere",VLOOKUP(LEFT(VLOOKUP($A142,csapatok!$A:$CN,AL$320,FALSE),LEN(VLOOKUP($A142,csapatok!$A:$CN,AL$320,FALSE))-6),'csapat-ranglista'!$A:$FP,AL$321,FALSE)/8,VLOOKUP(VLOOKUP($A142,csapatok!$A:$CN,AL$320,FALSE),'csapat-ranglista'!$A:$FP,AL$321,FALSE)/4),0)</f>
        <v>0</v>
      </c>
      <c r="AM142" s="223">
        <f>IFERROR(IF(RIGHT(VLOOKUP($A142,csapatok!$A:$CN,AM$320,FALSE),5)="Csere",VLOOKUP(LEFT(VLOOKUP($A142,csapatok!$A:$CN,AM$320,FALSE),LEN(VLOOKUP($A142,csapatok!$A:$CN,AM$320,FALSE))-6),'csapat-ranglista'!$A:$FP,AM$321,FALSE)/8,VLOOKUP(VLOOKUP($A142,csapatok!$A:$CN,AM$320,FALSE),'csapat-ranglista'!$A:$FP,AM$321,FALSE)/4),0)</f>
        <v>0</v>
      </c>
      <c r="AN142" s="223">
        <f>IFERROR(IF(RIGHT(VLOOKUP($A142,csapatok!$A:$CN,AN$320,FALSE),5)="Csere",VLOOKUP(LEFT(VLOOKUP($A142,csapatok!$A:$CN,AN$320,FALSE),LEN(VLOOKUP($A142,csapatok!$A:$CN,AN$320,FALSE))-6),'csapat-ranglista'!$A:$FP,AN$321,FALSE)/8,VLOOKUP(VLOOKUP($A142,csapatok!$A:$CN,AN$320,FALSE),'csapat-ranglista'!$A:$FP,AN$321,FALSE)/4),0)</f>
        <v>0</v>
      </c>
      <c r="AO142" s="223">
        <f>IFERROR(IF(RIGHT(VLOOKUP($A142,csapatok!$A:$CN,AO$320,FALSE),5)="Csere",VLOOKUP(LEFT(VLOOKUP($A142,csapatok!$A:$CN,AO$320,FALSE),LEN(VLOOKUP($A142,csapatok!$A:$CN,AO$320,FALSE))-6),'csapat-ranglista'!$A:$FP,AO$321,FALSE)/8,VLOOKUP(VLOOKUP($A142,csapatok!$A:$CN,AO$320,FALSE),'csapat-ranglista'!$A:$FP,AO$321,FALSE)/4),0)</f>
        <v>0</v>
      </c>
      <c r="AP142" s="223">
        <f>IFERROR(IF(RIGHT(VLOOKUP($A142,csapatok!$A:$CN,AP$320,FALSE),5)="Csere",VLOOKUP(LEFT(VLOOKUP($A142,csapatok!$A:$CN,AP$320,FALSE),LEN(VLOOKUP($A142,csapatok!$A:$CN,AP$320,FALSE))-6),'csapat-ranglista'!$A:$FP,AP$321,FALSE)/8,VLOOKUP(VLOOKUP($A142,csapatok!$A:$CN,AP$320,FALSE),'csapat-ranglista'!$A:$FP,AP$321,FALSE)/4),0)</f>
        <v>0</v>
      </c>
      <c r="AQ142" s="223">
        <f>IFERROR(IF(RIGHT(VLOOKUP($A142,csapatok!$A:$CN,AQ$320,FALSE),5)="Csere",VLOOKUP(LEFT(VLOOKUP($A142,csapatok!$A:$CN,AQ$320,FALSE),LEN(VLOOKUP($A142,csapatok!$A:$CN,AQ$320,FALSE))-6),'csapat-ranglista'!$A:$FP,AQ$321,FALSE)/8,VLOOKUP(VLOOKUP($A142,csapatok!$A:$CN,AQ$320,FALSE),'csapat-ranglista'!$A:$FP,AQ$321,FALSE)/4),0)</f>
        <v>0</v>
      </c>
      <c r="AR142" s="223">
        <f>IFERROR(IF(RIGHT(VLOOKUP($A142,csapatok!$A:$CN,AR$320,FALSE),5)="Csere",VLOOKUP(LEFT(VLOOKUP($A142,csapatok!$A:$CN,AR$320,FALSE),LEN(VLOOKUP($A142,csapatok!$A:$CN,AR$320,FALSE))-6),'csapat-ranglista'!$A:$FP,AR$321,FALSE)/8,VLOOKUP(VLOOKUP($A142,csapatok!$A:$CN,AR$320,FALSE),'csapat-ranglista'!$A:$FP,AR$321,FALSE)/4),0)</f>
        <v>0</v>
      </c>
      <c r="AS142" s="223">
        <f>IFERROR(IF(RIGHT(VLOOKUP($A142,csapatok!$A:$CN,AS$320,FALSE),5)="Csere",VLOOKUP(LEFT(VLOOKUP($A142,csapatok!$A:$CN,AS$320,FALSE),LEN(VLOOKUP($A142,csapatok!$A:$CN,AS$320,FALSE))-6),'csapat-ranglista'!$A:$FP,AS$321,FALSE)/8,VLOOKUP(VLOOKUP($A142,csapatok!$A:$CN,AS$320,FALSE),'csapat-ranglista'!$A:$FP,AS$321,FALSE)/4),0)</f>
        <v>0</v>
      </c>
      <c r="AT142" s="223">
        <f>IFERROR(IF(RIGHT(VLOOKUP($A142,csapatok!$A:$CN,AT$320,FALSE),5)="Csere",VLOOKUP(LEFT(VLOOKUP($A142,csapatok!$A:$CN,AT$320,FALSE),LEN(VLOOKUP($A142,csapatok!$A:$CN,AT$320,FALSE))-6),'csapat-ranglista'!$A:$FP,AT$321,FALSE)/8,VLOOKUP(VLOOKUP($A142,csapatok!$A:$CN,AT$320,FALSE),'csapat-ranglista'!$A:$FP,AT$321,FALSE)/4),0)</f>
        <v>0</v>
      </c>
      <c r="AU142" s="223">
        <f>IFERROR(IF(RIGHT(VLOOKUP($A142,csapatok!$A:$CN,AU$320,FALSE),5)="Csere",VLOOKUP(LEFT(VLOOKUP($A142,csapatok!$A:$CN,AU$320,FALSE),LEN(VLOOKUP($A142,csapatok!$A:$CN,AU$320,FALSE))-6),'csapat-ranglista'!$A:$FP,AU$321,FALSE)/8,VLOOKUP(VLOOKUP($A142,csapatok!$A:$CN,AU$320,FALSE),'csapat-ranglista'!$A:$FP,AU$321,FALSE)/4),0)</f>
        <v>0</v>
      </c>
      <c r="AV142" s="223">
        <f>IFERROR(IF(RIGHT(VLOOKUP($A142,csapatok!$A:$CN,AV$320,FALSE),5)="Csere",VLOOKUP(LEFT(VLOOKUP($A142,csapatok!$A:$CN,AV$320,FALSE),LEN(VLOOKUP($A142,csapatok!$A:$CN,AV$320,FALSE))-6),'csapat-ranglista'!$A:$FP,AV$321,FALSE)/8,VLOOKUP(VLOOKUP($A142,csapatok!$A:$CN,AV$320,FALSE),'csapat-ranglista'!$A:$FP,AV$321,FALSE)/4),0)</f>
        <v>0</v>
      </c>
      <c r="AW142" s="223">
        <f>IFERROR(IF(RIGHT(VLOOKUP($A142,csapatok!$A:$CN,AW$320,FALSE),5)="Csere",VLOOKUP(LEFT(VLOOKUP($A142,csapatok!$A:$CN,AW$320,FALSE),LEN(VLOOKUP($A142,csapatok!$A:$CN,AW$320,FALSE))-6),'csapat-ranglista'!$A:$FP,AW$321,FALSE)/8,VLOOKUP(VLOOKUP($A142,csapatok!$A:$CN,AW$320,FALSE),'csapat-ranglista'!$A:$FP,AW$321,FALSE)/4),0)</f>
        <v>0</v>
      </c>
      <c r="AX142" s="223">
        <f>IFERROR(IF(RIGHT(VLOOKUP($A142,csapatok!$A:$CN,AX$320,FALSE),5)="Csere",VLOOKUP(LEFT(VLOOKUP($A142,csapatok!$A:$CN,AX$320,FALSE),LEN(VLOOKUP($A142,csapatok!$A:$CN,AX$320,FALSE))-6),'csapat-ranglista'!$A:$FP,AX$321,FALSE)/8,VLOOKUP(VLOOKUP($A142,csapatok!$A:$CN,AX$320,FALSE),'csapat-ranglista'!$A:$FP,AX$321,FALSE)/4),0)</f>
        <v>0</v>
      </c>
      <c r="AY142" s="223">
        <f>IFERROR(IF(RIGHT(VLOOKUP($A142,csapatok!$A:$NN,AY$320,FALSE),5)="Csere",VLOOKUP(LEFT(VLOOKUP($A142,csapatok!$A:$NN,AY$320,FALSE),LEN(VLOOKUP($A142,csapatok!$A:$NN,AY$320,FALSE))-6),'csapat-ranglista'!$A:$FP,AY$321,FALSE)/8,VLOOKUP(VLOOKUP($A142,csapatok!$A:$NN,AY$320,FALSE),'csapat-ranglista'!$A:$FP,AY$321,FALSE)/4),0)</f>
        <v>0</v>
      </c>
      <c r="AZ142" s="223">
        <f>IFERROR(IF(RIGHT(VLOOKUP($A142,csapatok!$A:$NN,AZ$320,FALSE),5)="Csere",VLOOKUP(LEFT(VLOOKUP($A142,csapatok!$A:$NN,AZ$320,FALSE),LEN(VLOOKUP($A142,csapatok!$A:$NN,AZ$320,FALSE))-6),'csapat-ranglista'!$A:$FP,AZ$321,FALSE)/8,VLOOKUP(VLOOKUP($A142,csapatok!$A:$NN,AZ$320,FALSE),'csapat-ranglista'!$A:$FP,AZ$321,FALSE)/4),0)</f>
        <v>0</v>
      </c>
      <c r="BA142" s="223">
        <f>IFERROR(IF(RIGHT(VLOOKUP($A142,csapatok!$A:$NN,BA$320,FALSE),5)="Csere",VLOOKUP(LEFT(VLOOKUP($A142,csapatok!$A:$NN,BA$320,FALSE),LEN(VLOOKUP($A142,csapatok!$A:$NN,BA$320,FALSE))-6),'csapat-ranglista'!$A:$FP,BA$321,FALSE)/8,VLOOKUP(VLOOKUP($A142,csapatok!$A:$NN,BA$320,FALSE),'csapat-ranglista'!$A:$FP,BA$321,FALSE)/4),0)</f>
        <v>0</v>
      </c>
      <c r="BB142" s="223">
        <f>IFERROR(IF(RIGHT(VLOOKUP($A142,csapatok!$A:$NN,BB$320,FALSE),5)="Csere",VLOOKUP(LEFT(VLOOKUP($A142,csapatok!$A:$NN,BB$320,FALSE),LEN(VLOOKUP($A142,csapatok!$A:$NN,BB$320,FALSE))-6),'csapat-ranglista'!$A:$FP,BB$321,FALSE)/8,VLOOKUP(VLOOKUP($A142,csapatok!$A:$NN,BB$320,FALSE),'csapat-ranglista'!$A:$FP,BB$321,FALSE)/4),0)</f>
        <v>0</v>
      </c>
      <c r="BC142" s="224">
        <f>versenyek!$ES$11*IFERROR(VLOOKUP(VLOOKUP($A142,versenyek!ER:ET,3,FALSE),szabalyok!$A$16:$B$23,2,FALSE)/4,0)</f>
        <v>0</v>
      </c>
      <c r="BD142" s="224">
        <f>versenyek!$EV$11*IFERROR(VLOOKUP(VLOOKUP($A142,versenyek!EU:EW,3,FALSE),szabalyok!$A$16:$B$23,2,FALSE)/4,0)</f>
        <v>0</v>
      </c>
      <c r="BE142" s="223">
        <f>IFERROR(IF(RIGHT(VLOOKUP($A142,csapatok!$A:$NN,BE$320,FALSE),5)="Csere",VLOOKUP(LEFT(VLOOKUP($A142,csapatok!$A:$NN,BE$320,FALSE),LEN(VLOOKUP($A142,csapatok!$A:$NN,BE$320,FALSE))-6),'csapat-ranglista'!$A:$FP,BE$321,FALSE)/8,VLOOKUP(VLOOKUP($A142,csapatok!$A:$NN,BE$320,FALSE),'csapat-ranglista'!$A:$FP,BE$321,FALSE)/4),0)</f>
        <v>0</v>
      </c>
      <c r="BF142" s="223">
        <f>IFERROR(IF(RIGHT(VLOOKUP($A142,csapatok!$A:$NN,BF$320,FALSE),5)="Csere",VLOOKUP(LEFT(VLOOKUP($A142,csapatok!$A:$NN,BF$320,FALSE),LEN(VLOOKUP($A142,csapatok!$A:$NN,BF$320,FALSE))-6),'csapat-ranglista'!$A:$FP,BF$321,FALSE)/8,VLOOKUP(VLOOKUP($A142,csapatok!$A:$NN,BF$320,FALSE),'csapat-ranglista'!$A:$FP,BF$321,FALSE)/4),0)</f>
        <v>0</v>
      </c>
      <c r="BG142" s="223">
        <f>IFERROR(IF(RIGHT(VLOOKUP($A142,csapatok!$A:$NN,BG$320,FALSE),5)="Csere",VLOOKUP(LEFT(VLOOKUP($A142,csapatok!$A:$NN,BG$320,FALSE),LEN(VLOOKUP($A142,csapatok!$A:$NN,BG$320,FALSE))-6),'csapat-ranglista'!$A:$FP,BG$321,FALSE)/8,VLOOKUP(VLOOKUP($A142,csapatok!$A:$NN,BG$320,FALSE),'csapat-ranglista'!$A:$FP,BG$321,FALSE)/4),0)</f>
        <v>0</v>
      </c>
      <c r="BH142" s="223">
        <f>IFERROR(IF(RIGHT(VLOOKUP($A142,csapatok!$A:$NN,BH$320,FALSE),5)="Csere",VLOOKUP(LEFT(VLOOKUP($A142,csapatok!$A:$NN,BH$320,FALSE),LEN(VLOOKUP($A142,csapatok!$A:$NN,BH$320,FALSE))-6),'csapat-ranglista'!$A:$FP,BH$321,FALSE)/8,VLOOKUP(VLOOKUP($A142,csapatok!$A:$NN,BH$320,FALSE),'csapat-ranglista'!$A:$FP,BH$321,FALSE)/4),0)</f>
        <v>0</v>
      </c>
      <c r="BI142" s="223">
        <f>IFERROR(IF(RIGHT(VLOOKUP($A142,csapatok!$A:$NN,BI$320,FALSE),5)="Csere",VLOOKUP(LEFT(VLOOKUP($A142,csapatok!$A:$NN,BI$320,FALSE),LEN(VLOOKUP($A142,csapatok!$A:$NN,BI$320,FALSE))-6),'csapat-ranglista'!$A:$FP,BI$321,FALSE)/8,VLOOKUP(VLOOKUP($A142,csapatok!$A:$NN,BI$320,FALSE),'csapat-ranglista'!$A:$FP,BI$321,FALSE)/4),0)</f>
        <v>0</v>
      </c>
      <c r="BJ142" s="223">
        <f>IFERROR(IF(RIGHT(VLOOKUP($A142,csapatok!$A:$NN,BJ$320,FALSE),5)="Csere",VLOOKUP(LEFT(VLOOKUP($A142,csapatok!$A:$NN,BJ$320,FALSE),LEN(VLOOKUP($A142,csapatok!$A:$NN,BJ$320,FALSE))-6),'csapat-ranglista'!$A:$FP,BJ$321,FALSE)/8,VLOOKUP(VLOOKUP($A142,csapatok!$A:$NN,BJ$320,FALSE),'csapat-ranglista'!$A:$FP,BJ$321,FALSE)/4),0)</f>
        <v>0</v>
      </c>
      <c r="BK142" s="223">
        <f>IFERROR(IF(RIGHT(VLOOKUP($A142,csapatok!$A:$NN,BK$320,FALSE),5)="Csere",VLOOKUP(LEFT(VLOOKUP($A142,csapatok!$A:$NN,BK$320,FALSE),LEN(VLOOKUP($A142,csapatok!$A:$NN,BK$320,FALSE))-6),'csapat-ranglista'!$A:$FP,BK$321,FALSE)/8,VLOOKUP(VLOOKUP($A142,csapatok!$A:$NN,BK$320,FALSE),'csapat-ranglista'!$A:$FP,BK$321,FALSE)/4),0)</f>
        <v>0</v>
      </c>
      <c r="BL142" s="223">
        <f>IFERROR(IF(RIGHT(VLOOKUP($A142,csapatok!$A:$NN,BL$320,FALSE),5)="Csere",VLOOKUP(LEFT(VLOOKUP($A142,csapatok!$A:$NN,BL$320,FALSE),LEN(VLOOKUP($A142,csapatok!$A:$NN,BL$320,FALSE))-6),'csapat-ranglista'!$A:$FP,BL$321,FALSE)/8,VLOOKUP(VLOOKUP($A142,csapatok!$A:$NN,BL$320,FALSE),'csapat-ranglista'!$A:$FP,BL$321,FALSE)/4),0)</f>
        <v>0</v>
      </c>
      <c r="BM142" s="223">
        <f>IFERROR(IF(RIGHT(VLOOKUP($A142,csapatok!$A:$NN,BM$320,FALSE),5)="Csere",VLOOKUP(LEFT(VLOOKUP($A142,csapatok!$A:$NN,BM$320,FALSE),LEN(VLOOKUP($A142,csapatok!$A:$NN,BM$320,FALSE))-6),'csapat-ranglista'!$A:$FP,BM$321,FALSE)/8,VLOOKUP(VLOOKUP($A142,csapatok!$A:$NN,BM$320,FALSE),'csapat-ranglista'!$A:$FP,BM$321,FALSE)/4),0)</f>
        <v>0</v>
      </c>
      <c r="BN142" s="223">
        <f>IFERROR(IF(RIGHT(VLOOKUP($A142,csapatok!$A:$NN,BN$320,FALSE),5)="Csere",VLOOKUP(LEFT(VLOOKUP($A142,csapatok!$A:$NN,BN$320,FALSE),LEN(VLOOKUP($A142,csapatok!$A:$NN,BN$320,FALSE))-6),'csapat-ranglista'!$A:$FP,BN$321,FALSE)/8,VLOOKUP(VLOOKUP($A142,csapatok!$A:$NN,BN$320,FALSE),'csapat-ranglista'!$A:$FP,BN$321,FALSE)/4),0)</f>
        <v>0</v>
      </c>
      <c r="BO142" s="223">
        <f>IFERROR(IF(RIGHT(VLOOKUP($A142,csapatok!$A:$NN,BO$320,FALSE),5)="Csere",VLOOKUP(LEFT(VLOOKUP($A142,csapatok!$A:$NN,BO$320,FALSE),LEN(VLOOKUP($A142,csapatok!$A:$NN,BO$320,FALSE))-6),'csapat-ranglista'!$A:$FP,BO$321,FALSE)/8,VLOOKUP(VLOOKUP($A142,csapatok!$A:$NN,BO$320,FALSE),'csapat-ranglista'!$A:$FP,BO$321,FALSE)/4),0)</f>
        <v>0</v>
      </c>
      <c r="BP142" s="223">
        <f>IFERROR(IF(RIGHT(VLOOKUP($A142,csapatok!$A:$NN,BP$320,FALSE),5)="Csere",VLOOKUP(LEFT(VLOOKUP($A142,csapatok!$A:$NN,BP$320,FALSE),LEN(VLOOKUP($A142,csapatok!$A:$NN,BP$320,FALSE))-6),'csapat-ranglista'!$A:$FP,BP$321,FALSE)/8,VLOOKUP(VLOOKUP($A142,csapatok!$A:$NN,BP$320,FALSE),'csapat-ranglista'!$A:$FP,BP$321,FALSE)/4),0)</f>
        <v>0</v>
      </c>
      <c r="BQ142" s="223">
        <f>IFERROR(IF(RIGHT(VLOOKUP($A142,csapatok!$A:$NN,BQ$320,FALSE),5)="Csere",VLOOKUP(LEFT(VLOOKUP($A142,csapatok!$A:$NN,BQ$320,FALSE),LEN(VLOOKUP($A142,csapatok!$A:$NN,BQ$320,FALSE))-6),'csapat-ranglista'!$A:$FP,BQ$321,FALSE)/8,VLOOKUP(VLOOKUP($A142,csapatok!$A:$NN,BQ$320,FALSE),'csapat-ranglista'!$A:$FP,BQ$321,FALSE)/4),0)</f>
        <v>0</v>
      </c>
      <c r="BR142" s="223">
        <f>IFERROR(IF(RIGHT(VLOOKUP($A142,csapatok!$A:$NN,BR$320,FALSE),5)="Csere",VLOOKUP(LEFT(VLOOKUP($A142,csapatok!$A:$NN,BR$320,FALSE),LEN(VLOOKUP($A142,csapatok!$A:$NN,BR$320,FALSE))-6),'csapat-ranglista'!$A:$FP,BR$321,FALSE)/8,VLOOKUP(VLOOKUP($A142,csapatok!$A:$NN,BR$320,FALSE),'csapat-ranglista'!$A:$FP,BR$321,FALSE)/4),0)</f>
        <v>0</v>
      </c>
      <c r="BS142" s="223">
        <f>IFERROR(IF(RIGHT(VLOOKUP($A142,csapatok!$A:$NN,BS$320,FALSE),5)="Csere",VLOOKUP(LEFT(VLOOKUP($A142,csapatok!$A:$NN,BS$320,FALSE),LEN(VLOOKUP($A142,csapatok!$A:$NN,BS$320,FALSE))-6),'csapat-ranglista'!$A:$FP,BS$321,FALSE)/8,VLOOKUP(VLOOKUP($A142,csapatok!$A:$NN,BS$320,FALSE),'csapat-ranglista'!$A:$FP,BS$321,FALSE)/4),0)</f>
        <v>0</v>
      </c>
      <c r="BT142" s="223">
        <f>IFERROR(IF(RIGHT(VLOOKUP($A142,csapatok!$A:$NN,BT$320,FALSE),5)="Csere",VLOOKUP(LEFT(VLOOKUP($A142,csapatok!$A:$NN,BT$320,FALSE),LEN(VLOOKUP($A142,csapatok!$A:$NN,BT$320,FALSE))-6),'csapat-ranglista'!$A:$FP,BT$321,FALSE)/8,VLOOKUP(VLOOKUP($A142,csapatok!$A:$NN,BT$320,FALSE),'csapat-ranglista'!$A:$FP,BT$321,FALSE)/4),0)</f>
        <v>0</v>
      </c>
      <c r="BU142" s="223">
        <f>IFERROR(IF(RIGHT(VLOOKUP($A142,csapatok!$A:$NN,BU$320,FALSE),5)="Csere",VLOOKUP(LEFT(VLOOKUP($A142,csapatok!$A:$NN,BU$320,FALSE),LEN(VLOOKUP($A142,csapatok!$A:$NN,BU$320,FALSE))-6),'csapat-ranglista'!$A:$FP,BU$321,FALSE)/8,VLOOKUP(VLOOKUP($A142,csapatok!$A:$NN,BU$320,FALSE),'csapat-ranglista'!$A:$FP,BU$321,FALSE)/4),0)</f>
        <v>0</v>
      </c>
      <c r="BV142" s="223">
        <f>IFERROR(IF(RIGHT(VLOOKUP($A142,csapatok!$A:$NN,BV$320,FALSE),5)="Csere",VLOOKUP(LEFT(VLOOKUP($A142,csapatok!$A:$NN,BV$320,FALSE),LEN(VLOOKUP($A142,csapatok!$A:$NN,BV$320,FALSE))-6),'csapat-ranglista'!$A:$FP,BV$321,FALSE)/8,VLOOKUP(VLOOKUP($A142,csapatok!$A:$NN,BV$320,FALSE),'csapat-ranglista'!$A:$FP,BV$321,FALSE)/4),0)</f>
        <v>0</v>
      </c>
      <c r="BW142" s="223">
        <f>IFERROR(IF(RIGHT(VLOOKUP($A142,csapatok!$A:$NN,BW$320,FALSE),5)="Csere",VLOOKUP(LEFT(VLOOKUP($A142,csapatok!$A:$NN,BW$320,FALSE),LEN(VLOOKUP($A142,csapatok!$A:$NN,BW$320,FALSE))-6),'csapat-ranglista'!$A:$FP,BW$321,FALSE)/8,VLOOKUP(VLOOKUP($A142,csapatok!$A:$NN,BW$320,FALSE),'csapat-ranglista'!$A:$FP,BW$321,FALSE)/4),0)</f>
        <v>0</v>
      </c>
      <c r="BX142" s="223">
        <f>IFERROR(IF(RIGHT(VLOOKUP($A142,csapatok!$A:$NN,BX$320,FALSE),5)="Csere",VLOOKUP(LEFT(VLOOKUP($A142,csapatok!$A:$NN,BX$320,FALSE),LEN(VLOOKUP($A142,csapatok!$A:$NN,BX$320,FALSE))-6),'csapat-ranglista'!$A:$FP,BX$321,FALSE)/8,VLOOKUP(VLOOKUP($A142,csapatok!$A:$NN,BX$320,FALSE),'csapat-ranglista'!$A:$FP,BX$321,FALSE)/4),0)</f>
        <v>0</v>
      </c>
      <c r="BY142" s="223">
        <f>IFERROR(IF(RIGHT(VLOOKUP($A142,csapatok!$A:$NN,BY$320,FALSE),5)="Csere",VLOOKUP(LEFT(VLOOKUP($A142,csapatok!$A:$NN,BY$320,FALSE),LEN(VLOOKUP($A142,csapatok!$A:$NN,BY$320,FALSE))-6),'csapat-ranglista'!$A:$FP,BY$321,FALSE)/8,VLOOKUP(VLOOKUP($A142,csapatok!$A:$NN,BY$320,FALSE),'csapat-ranglista'!$A:$FP,BY$321,FALSE)/4),0)</f>
        <v>0</v>
      </c>
      <c r="BZ142" s="223">
        <f>IFERROR(IF(RIGHT(VLOOKUP($A142,csapatok!$A:$NN,BZ$320,FALSE),5)="Csere",VLOOKUP(LEFT(VLOOKUP($A142,csapatok!$A:$NN,BZ$320,FALSE),LEN(VLOOKUP($A142,csapatok!$A:$NN,BZ$320,FALSE))-6),'csapat-ranglista'!$A:$FP,BZ$321,FALSE)/8,VLOOKUP(VLOOKUP($A142,csapatok!$A:$NN,BZ$320,FALSE),'csapat-ranglista'!$A:$FP,BZ$321,FALSE)/4),0)</f>
        <v>0</v>
      </c>
      <c r="CA142" s="223">
        <f>IFERROR(IF(RIGHT(VLOOKUP($A142,csapatok!$A:$NN,CA$320,FALSE),5)="Csere",VLOOKUP(LEFT(VLOOKUP($A142,csapatok!$A:$NN,CA$320,FALSE),LEN(VLOOKUP($A142,csapatok!$A:$NN,CA$320,FALSE))-6),'csapat-ranglista'!$A:$FP,CA$321,FALSE)/8,VLOOKUP(VLOOKUP($A142,csapatok!$A:$NN,CA$320,FALSE),'csapat-ranglista'!$A:$FP,CA$321,FALSE)/4),0)</f>
        <v>0</v>
      </c>
      <c r="CB142" s="223">
        <f>IFERROR(IF(RIGHT(VLOOKUP($A142,csapatok!$A:$NN,CB$320,FALSE),5)="Csere",VLOOKUP(LEFT(VLOOKUP($A142,csapatok!$A:$NN,CB$320,FALSE),LEN(VLOOKUP($A142,csapatok!$A:$NN,CB$320,FALSE))-6),'csapat-ranglista'!$A:$FP,CB$321,FALSE)/8,VLOOKUP(VLOOKUP($A142,csapatok!$A:$NN,CB$320,FALSE),'csapat-ranglista'!$A:$FP,CB$321,FALSE)/4),0)</f>
        <v>0</v>
      </c>
      <c r="CC142" s="223">
        <f>IFERROR(IF(RIGHT(VLOOKUP($A142,csapatok!$A:$NN,CC$320,FALSE),5)="Csere",VLOOKUP(LEFT(VLOOKUP($A142,csapatok!$A:$NN,CC$320,FALSE),LEN(VLOOKUP($A142,csapatok!$A:$NN,CC$320,FALSE))-6),'csapat-ranglista'!$A:$FP,CC$321,FALSE)/8,VLOOKUP(VLOOKUP($A142,csapatok!$A:$NN,CC$320,FALSE),'csapat-ranglista'!$A:$FP,CC$321,FALSE)/4),0)</f>
        <v>0</v>
      </c>
      <c r="CD142" s="223">
        <f>IFERROR(IF(RIGHT(VLOOKUP($A142,csapatok!$A:$NN,CD$320,FALSE),5)="Csere",VLOOKUP(LEFT(VLOOKUP($A142,csapatok!$A:$NN,CD$320,FALSE),LEN(VLOOKUP($A142,csapatok!$A:$NN,CD$320,FALSE))-6),'csapat-ranglista'!$A:$FP,CD$321,FALSE)/8,VLOOKUP(VLOOKUP($A142,csapatok!$A:$NN,CD$320,FALSE),'csapat-ranglista'!$A:$FP,CD$321,FALSE)/4),0)</f>
        <v>0</v>
      </c>
      <c r="CE142" s="223">
        <f>IFERROR(IF(RIGHT(VLOOKUP($A142,csapatok!$A:$NN,CE$320,FALSE),5)="Csere",VLOOKUP(LEFT(VLOOKUP($A142,csapatok!$A:$NN,CE$320,FALSE),LEN(VLOOKUP($A142,csapatok!$A:$NN,CE$320,FALSE))-6),'csapat-ranglista'!$A:$FP,CE$321,FALSE)/8,VLOOKUP(VLOOKUP($A142,csapatok!$A:$NN,CE$320,FALSE),'csapat-ranglista'!$A:$FP,CE$321,FALSE)/4),0)</f>
        <v>0</v>
      </c>
      <c r="CF142" s="223">
        <f>IFERROR(IF(RIGHT(VLOOKUP($A142,csapatok!$A:$NN,CF$320,FALSE),5)="Csere",VLOOKUP(LEFT(VLOOKUP($A142,csapatok!$A:$NN,CF$320,FALSE),LEN(VLOOKUP($A142,csapatok!$A:$NN,CF$320,FALSE))-6),'csapat-ranglista'!$A:$FP,CF$321,FALSE)/8,VLOOKUP(VLOOKUP($A142,csapatok!$A:$NN,CF$320,FALSE),'csapat-ranglista'!$A:$FP,CF$321,FALSE)/4),0)</f>
        <v>0</v>
      </c>
      <c r="CG142" s="223">
        <f>IFERROR(IF(RIGHT(VLOOKUP($A142,csapatok!$A:$NN,CG$320,FALSE),5)="Csere",VLOOKUP(LEFT(VLOOKUP($A142,csapatok!$A:$NN,CG$320,FALSE),LEN(VLOOKUP($A142,csapatok!$A:$NN,CG$320,FALSE))-6),'csapat-ranglista'!$A:$FP,CG$321,FALSE)/8,VLOOKUP(VLOOKUP($A142,csapatok!$A:$NN,CG$320,FALSE),'csapat-ranglista'!$A:$FP,CG$321,FALSE)/4),0)</f>
        <v>0</v>
      </c>
      <c r="CH142" s="223">
        <f>IFERROR(IF(RIGHT(VLOOKUP($A142,csapatok!$A:$NN,CH$320,FALSE),5)="Csere",VLOOKUP(LEFT(VLOOKUP($A142,csapatok!$A:$NN,CH$320,FALSE),LEN(VLOOKUP($A142,csapatok!$A:$NN,CH$320,FALSE))-6),'csapat-ranglista'!$A:$FP,CH$321,FALSE)/8,VLOOKUP(VLOOKUP($A142,csapatok!$A:$NN,CH$320,FALSE),'csapat-ranglista'!$A:$FP,CH$321,FALSE)/4),0)</f>
        <v>0</v>
      </c>
      <c r="CI142" s="223">
        <f>IFERROR(IF(RIGHT(VLOOKUP($A142,csapatok!$A:$NN,CI$320,FALSE),5)="Csere",VLOOKUP(LEFT(VLOOKUP($A142,csapatok!$A:$NN,CI$320,FALSE),LEN(VLOOKUP($A142,csapatok!$A:$NN,CI$320,FALSE))-6),'csapat-ranglista'!$A:$FP,CI$321,FALSE)/8,VLOOKUP(VLOOKUP($A142,csapatok!$A:$NN,CI$320,FALSE),'csapat-ranglista'!$A:$FP,CI$321,FALSE)/4),0)</f>
        <v>0</v>
      </c>
      <c r="CJ142" s="224">
        <f>versenyek!$IQ$11*IFERROR(VLOOKUP(VLOOKUP($A142,versenyek!IP:IR,3,FALSE),szabalyok!$A$16:$B$23,2,FALSE)/4,0)</f>
        <v>0</v>
      </c>
      <c r="CK142" s="224">
        <f>versenyek!$IT$11*IFERROR(VLOOKUP(VLOOKUP($A142,versenyek!IS:IU,3,FALSE),szabalyok!$A$16:$B$23,2,FALSE)/4,0)</f>
        <v>0</v>
      </c>
      <c r="CL142" s="223">
        <f>IFERROR(IF(RIGHT(VLOOKUP($A142,csapatok!$A:$NN,CL$320,FALSE),5)="Csere",VLOOKUP(LEFT(VLOOKUP($A142,csapatok!$A:$NN,CL$320,FALSE),LEN(VLOOKUP($A142,csapatok!$A:$NN,CL$320,FALSE))-6),'csapat-ranglista'!$A:$FP,CL$321,FALSE)/8,VLOOKUP(VLOOKUP($A142,csapatok!$A:$NN,CL$320,FALSE),'csapat-ranglista'!$A:$FP,CL$321,FALSE)/4),0)</f>
        <v>0</v>
      </c>
      <c r="CM142" s="223">
        <f>IFERROR(IF(RIGHT(VLOOKUP($A142,csapatok!$A:$NN,CM$320,FALSE),5)="Csere",VLOOKUP(LEFT(VLOOKUP($A142,csapatok!$A:$NN,CM$320,FALSE),LEN(VLOOKUP($A142,csapatok!$A:$NN,CM$320,FALSE))-6),'csapat-ranglista'!$A:$FP,CM$321,FALSE)/8,VLOOKUP(VLOOKUP($A142,csapatok!$A:$NN,CM$320,FALSE),'csapat-ranglista'!$A:$FP,CM$321,FALSE)/4),0)</f>
        <v>0</v>
      </c>
      <c r="CN142" s="223">
        <f>IFERROR(IF(RIGHT(VLOOKUP($A142,csapatok!$A:$NN,CN$320,FALSE),5)="Csere",VLOOKUP(LEFT(VLOOKUP($A142,csapatok!$A:$NN,CN$320,FALSE),LEN(VLOOKUP($A142,csapatok!$A:$NN,CN$320,FALSE))-6),'csapat-ranglista'!$A:$FP,CN$321,FALSE)/8,VLOOKUP(VLOOKUP($A142,csapatok!$A:$NN,CN$320,FALSE),'csapat-ranglista'!$A:$FP,CN$321,FALSE)/4),0)</f>
        <v>0</v>
      </c>
      <c r="CO142" s="223">
        <f>IFERROR(IF(RIGHT(VLOOKUP($A142,csapatok!$A:$NN,CO$320,FALSE),5)="Csere",VLOOKUP(LEFT(VLOOKUP($A142,csapatok!$A:$NN,CO$320,FALSE),LEN(VLOOKUP($A142,csapatok!$A:$NN,CO$320,FALSE))-6),'csapat-ranglista'!$A:$FP,CO$321,FALSE)/8,VLOOKUP(VLOOKUP($A142,csapatok!$A:$NN,CO$320,FALSE),'csapat-ranglista'!$A:$FP,CO$321,FALSE)/4),0)</f>
        <v>0</v>
      </c>
      <c r="CP142" s="223">
        <f>IFERROR(IF(RIGHT(VLOOKUP($A142,csapatok!$A:$NN,CP$320,FALSE),5)="Csere",VLOOKUP(LEFT(VLOOKUP($A142,csapatok!$A:$NN,CP$320,FALSE),LEN(VLOOKUP($A142,csapatok!$A:$NN,CP$320,FALSE))-6),'csapat-ranglista'!$A:$FP,CP$321,FALSE)/8,VLOOKUP(VLOOKUP($A142,csapatok!$A:$NN,CP$320,FALSE),'csapat-ranglista'!$A:$FP,CP$321,FALSE)/4),0)</f>
        <v>0</v>
      </c>
      <c r="CQ142" s="223">
        <f>IFERROR(IF(RIGHT(VLOOKUP($A142,csapatok!$A:$NN,CQ$320,FALSE),5)="Csere",VLOOKUP(LEFT(VLOOKUP($A142,csapatok!$A:$NN,CQ$320,FALSE),LEN(VLOOKUP($A142,csapatok!$A:$NN,CQ$320,FALSE))-6),'csapat-ranglista'!$A:$FP,CQ$321,FALSE)/8,VLOOKUP(VLOOKUP($A142,csapatok!$A:$NN,CQ$320,FALSE),'csapat-ranglista'!$A:$FP,CQ$321,FALSE)/4),0)</f>
        <v>0</v>
      </c>
      <c r="CR142" s="223">
        <f>IFERROR(IF(RIGHT(VLOOKUP($A142,csapatok!$A:$NN,CR$320,FALSE),5)="Csere",VLOOKUP(LEFT(VLOOKUP($A142,csapatok!$A:$NN,CR$320,FALSE),LEN(VLOOKUP($A142,csapatok!$A:$NN,CR$320,FALSE))-6),'csapat-ranglista'!$A:$FP,CR$321,FALSE)/8,VLOOKUP(VLOOKUP($A142,csapatok!$A:$NN,CR$320,FALSE),'csapat-ranglista'!$A:$FP,CR$321,FALSE)/4),0)</f>
        <v>0</v>
      </c>
      <c r="CS142" s="223">
        <f>IFERROR(IF(RIGHT(VLOOKUP($A142,csapatok!$A:$NN,CS$320,FALSE),5)="Csere",VLOOKUP(LEFT(VLOOKUP($A142,csapatok!$A:$NN,CS$320,FALSE),LEN(VLOOKUP($A142,csapatok!$A:$NN,CS$320,FALSE))-6),'csapat-ranglista'!$A:$FP,CS$321,FALSE)/8,VLOOKUP(VLOOKUP($A142,csapatok!$A:$NN,CS$320,FALSE),'csapat-ranglista'!$A:$FP,CS$321,FALSE)/4),0)</f>
        <v>0</v>
      </c>
      <c r="CT142" s="223">
        <f>IFERROR(IF(RIGHT(VLOOKUP($A142,csapatok!$A:$NN,CT$320,FALSE),5)="Csere",VLOOKUP(LEFT(VLOOKUP($A142,csapatok!$A:$NN,CT$320,FALSE),LEN(VLOOKUP($A142,csapatok!$A:$NN,CT$320,FALSE))-6),'csapat-ranglista'!$A:$FP,CT$321,FALSE)/8,VLOOKUP(VLOOKUP($A142,csapatok!$A:$NN,CT$320,FALSE),'csapat-ranglista'!$A:$FP,CT$321,FALSE)/4),0)</f>
        <v>0</v>
      </c>
      <c r="CU142" s="223">
        <f>IFERROR(IF(RIGHT(VLOOKUP($A142,csapatok!$A:$NN,CU$320,FALSE),5)="Csere",VLOOKUP(LEFT(VLOOKUP($A142,csapatok!$A:$NN,CU$320,FALSE),LEN(VLOOKUP($A142,csapatok!$A:$NN,CU$320,FALSE))-6),'csapat-ranglista'!$A:$FP,CU$321,FALSE)/8,VLOOKUP(VLOOKUP($A142,csapatok!$A:$NN,CU$320,FALSE),'csapat-ranglista'!$A:$FP,CU$321,FALSE)/4),0)</f>
        <v>0</v>
      </c>
      <c r="CV142" s="223">
        <f>IFERROR(IF(RIGHT(VLOOKUP($A142,csapatok!$A:$NN,CV$320,FALSE),5)="Csere",VLOOKUP(LEFT(VLOOKUP($A142,csapatok!$A:$NN,CV$320,FALSE),LEN(VLOOKUP($A142,csapatok!$A:$NN,CV$320,FALSE))-6),'csapat-ranglista'!$A:$FP,CV$321,FALSE)/8,VLOOKUP(VLOOKUP($A142,csapatok!$A:$NN,CV$320,FALSE),'csapat-ranglista'!$A:$FP,CV$321,FALSE)/4),0)</f>
        <v>0</v>
      </c>
      <c r="CW142" s="223">
        <f>IFERROR(IF(RIGHT(VLOOKUP($A142,csapatok!$A:$NN,CW$320,FALSE),5)="Csere",VLOOKUP(LEFT(VLOOKUP($A142,csapatok!$A:$NN,CW$320,FALSE),LEN(VLOOKUP($A142,csapatok!$A:$NN,CW$320,FALSE))-6),'csapat-ranglista'!$A:$FP,CW$321,FALSE)/8,VLOOKUP(VLOOKUP($A142,csapatok!$A:$NN,CW$320,FALSE),'csapat-ranglista'!$A:$FP,CW$321,FALSE)/4),0)</f>
        <v>0</v>
      </c>
      <c r="CX142" s="223">
        <f>IFERROR(IF(RIGHT(VLOOKUP($A142,csapatok!$A:$NN,CX$320,FALSE),5)="Csere",VLOOKUP(LEFT(VLOOKUP($A142,csapatok!$A:$NN,CX$320,FALSE),LEN(VLOOKUP($A142,csapatok!$A:$NN,CX$320,FALSE))-6),'csapat-ranglista'!$A:$FP,CX$321,FALSE)/8,VLOOKUP(VLOOKUP($A142,csapatok!$A:$NN,CX$320,FALSE),'csapat-ranglista'!$A:$FP,CX$321,FALSE)/4),0)</f>
        <v>0</v>
      </c>
      <c r="CY142" s="223">
        <f>IFERROR(IF(RIGHT(VLOOKUP($A142,csapatok!$A:$NN,CY$320,FALSE),5)="Csere",VLOOKUP(LEFT(VLOOKUP($A142,csapatok!$A:$NN,CY$320,FALSE),LEN(VLOOKUP($A142,csapatok!$A:$NN,CY$320,FALSE))-6),'csapat-ranglista'!$A:$FP,CY$321,FALSE)/8,VLOOKUP(VLOOKUP($A142,csapatok!$A:$NN,CY$320,FALSE),'csapat-ranglista'!$A:$FP,CY$321,FALSE)/4),0)</f>
        <v>0</v>
      </c>
      <c r="CZ142" s="223">
        <f>IFERROR(IF(RIGHT(VLOOKUP($A142,csapatok!$A:$NN,CZ$320,FALSE),5)="Csere",VLOOKUP(LEFT(VLOOKUP($A142,csapatok!$A:$NN,CZ$320,FALSE),LEN(VLOOKUP($A142,csapatok!$A:$NN,CZ$320,FALSE))-6),'csapat-ranglista'!$A:$FP,CZ$321,FALSE)/8,VLOOKUP(VLOOKUP($A142,csapatok!$A:$NN,CZ$320,FALSE),'csapat-ranglista'!$A:$FP,CZ$321,FALSE)/4),0)</f>
        <v>0</v>
      </c>
      <c r="DA142" s="223">
        <f>IFERROR(IF(RIGHT(VLOOKUP($A142,csapatok!$A:$NN,DA$320,FALSE),5)="Csere",VLOOKUP(LEFT(VLOOKUP($A142,csapatok!$A:$NN,DA$320,FALSE),LEN(VLOOKUP($A142,csapatok!$A:$NN,DA$320,FALSE))-6),'csapat-ranglista'!$A:$FP,DA$321,FALSE)/8,VLOOKUP(VLOOKUP($A142,csapatok!$A:$NN,DA$320,FALSE),'csapat-ranglista'!$A:$FP,DA$321,FALSE)/4),0)</f>
        <v>0</v>
      </c>
      <c r="DB142" s="223">
        <f>IFERROR(IF(RIGHT(VLOOKUP($A142,csapatok!$A:$NN,DB$320,FALSE),5)="Csere",VLOOKUP(LEFT(VLOOKUP($A142,csapatok!$A:$NN,DB$320,FALSE),LEN(VLOOKUP($A142,csapatok!$A:$NN,DB$320,FALSE))-6),'csapat-ranglista'!$A:$FP,DB$321,FALSE)/8,VLOOKUP(VLOOKUP($A142,csapatok!$A:$NN,DB$320,FALSE),'csapat-ranglista'!$A:$FP,DB$321,FALSE)/4),0)</f>
        <v>0</v>
      </c>
      <c r="DC142" s="223">
        <f>IFERROR(IF(RIGHT(VLOOKUP($A142,csapatok!$A:$NN,DC$320,FALSE),5)="Csere",VLOOKUP(LEFT(VLOOKUP($A142,csapatok!$A:$NN,DC$320,FALSE),LEN(VLOOKUP($A142,csapatok!$A:$NN,DC$320,FALSE))-6),'csapat-ranglista'!$A:$FP,DC$321,FALSE)/8,VLOOKUP(VLOOKUP($A142,csapatok!$A:$NN,DC$320,FALSE),'csapat-ranglista'!$A:$FP,DC$321,FALSE)/4),0)</f>
        <v>0</v>
      </c>
      <c r="DD142" s="223">
        <f>IFERROR(IF(RIGHT(VLOOKUP($A142,csapatok!$A:$NN,DD$320,FALSE),5)="Csere",VLOOKUP(LEFT(VLOOKUP($A142,csapatok!$A:$NN,DD$320,FALSE),LEN(VLOOKUP($A142,csapatok!$A:$NN,DD$320,FALSE))-6),'csapat-ranglista'!$A:$FP,DD$321,FALSE)/8,VLOOKUP(VLOOKUP($A142,csapatok!$A:$NN,DD$320,FALSE),'csapat-ranglista'!$A:$FP,DD$321,FALSE)/4),0)</f>
        <v>0</v>
      </c>
      <c r="DE142" s="223">
        <f>IFERROR(IF(RIGHT(VLOOKUP($A142,csapatok!$A:$NN,DE$320,FALSE),5)="Csere",VLOOKUP(LEFT(VLOOKUP($A142,csapatok!$A:$NN,DE$320,FALSE),LEN(VLOOKUP($A142,csapatok!$A:$NN,DE$320,FALSE))-6),'csapat-ranglista'!$A:$FP,DE$321,FALSE)/8,VLOOKUP(VLOOKUP($A142,csapatok!$A:$NN,DE$320,FALSE),'csapat-ranglista'!$A:$FP,DE$321,FALSE)/4),0)</f>
        <v>0</v>
      </c>
      <c r="DF142" s="223">
        <f>IFERROR(IF(RIGHT(VLOOKUP($A142,csapatok!$A:$NN,DF$320,FALSE),5)="Csere",VLOOKUP(LEFT(VLOOKUP($A142,csapatok!$A:$NN,DF$320,FALSE),LEN(VLOOKUP($A142,csapatok!$A:$NN,DF$320,FALSE))-6),'csapat-ranglista'!$A:$FP,DF$321,FALSE)/8,VLOOKUP(VLOOKUP($A142,csapatok!$A:$NN,DF$320,FALSE),'csapat-ranglista'!$A:$FP,DF$321,FALSE)/4),0)</f>
        <v>0</v>
      </c>
      <c r="DG142" s="223">
        <f>IFERROR(IF(RIGHT(VLOOKUP($A142,csapatok!$A:$NN,DG$320,FALSE),5)="Csere",VLOOKUP(LEFT(VLOOKUP($A142,csapatok!$A:$NN,DG$320,FALSE),LEN(VLOOKUP($A142,csapatok!$A:$NN,DG$320,FALSE))-6),'csapat-ranglista'!$A:$FP,DG$321,FALSE)/8,VLOOKUP(VLOOKUP($A142,csapatok!$A:$NN,DG$320,FALSE),'csapat-ranglista'!$A:$FP,DG$321,FALSE)/4),0)</f>
        <v>0</v>
      </c>
      <c r="DH142" s="223">
        <f>IFERROR(IF(RIGHT(VLOOKUP($A142,csapatok!$A:$NN,DH$320,FALSE),5)="Csere",VLOOKUP(LEFT(VLOOKUP($A142,csapatok!$A:$NN,DH$320,FALSE),LEN(VLOOKUP($A142,csapatok!$A:$NN,DH$320,FALSE))-6),'csapat-ranglista'!$A:$FP,DH$321,FALSE)/8,VLOOKUP(VLOOKUP($A142,csapatok!$A:$NN,DH$320,FALSE),'csapat-ranglista'!$A:$FP,DH$321,FALSE)/4),0)</f>
        <v>7.8707363847917691</v>
      </c>
      <c r="DI142" s="223">
        <f>IFERROR(IF(RIGHT(VLOOKUP($A142,csapatok!$A:$NN,DI$320,FALSE),5)="Csere",VLOOKUP(LEFT(VLOOKUP($A142,csapatok!$A:$NN,DI$320,FALSE),LEN(VLOOKUP($A142,csapatok!$A:$NN,DI$320,FALSE))-6),'csapat-ranglista'!$A:$FP,DI$321,FALSE)/8,VLOOKUP(VLOOKUP($A142,csapatok!$A:$NN,DI$320,FALSE),'csapat-ranglista'!$A:$FP,DI$321,FALSE)/4),0)</f>
        <v>0</v>
      </c>
      <c r="DJ142" s="223">
        <f>IFERROR(IF(RIGHT(VLOOKUP($A142,csapatok!$A:$NN,DJ$320,FALSE),5)="Csere",VLOOKUP(LEFT(VLOOKUP($A142,csapatok!$A:$NN,DJ$320,FALSE),LEN(VLOOKUP($A142,csapatok!$A:$NN,DJ$320,FALSE))-6),'csapat-ranglista'!$A:$FP,DJ$321,FALSE)/8,VLOOKUP(VLOOKUP($A142,csapatok!$A:$NN,DJ$320,FALSE),'csapat-ranglista'!$A:$FP,DJ$321,FALSE)/4),0)</f>
        <v>0</v>
      </c>
      <c r="DK142" s="223">
        <f>IFERROR(IF(RIGHT(VLOOKUP($A142,csapatok!$A:$NN,DK$320,FALSE),5)="Csere",VLOOKUP(LEFT(VLOOKUP($A142,csapatok!$A:$NN,DK$320,FALSE),LEN(VLOOKUP($A142,csapatok!$A:$NN,DK$320,FALSE))-6),'csapat-ranglista'!$A:$FP,DK$321,FALSE)/8,VLOOKUP(VLOOKUP($A142,csapatok!$A:$NN,DK$320,FALSE),'csapat-ranglista'!$A:$FP,DK$321,FALSE)/4),0)</f>
        <v>0</v>
      </c>
      <c r="DL142" s="223">
        <f>IFERROR(IF(RIGHT(VLOOKUP($A142,csapatok!$A:$NN,DL$320,FALSE),5)="Csere",VLOOKUP(LEFT(VLOOKUP($A142,csapatok!$A:$NN,DL$320,FALSE),LEN(VLOOKUP($A142,csapatok!$A:$NN,DL$320,FALSE))-6),'csapat-ranglista'!$A:$FP,DL$321,FALSE)/8,VLOOKUP(VLOOKUP($A142,csapatok!$A:$NN,DL$320,FALSE),'csapat-ranglista'!$A:$FP,DL$321,FALSE)/4),0)</f>
        <v>0</v>
      </c>
      <c r="DM142" s="223">
        <f>IFERROR(IF(RIGHT(VLOOKUP($A142,csapatok!$A:$NN,DM$320,FALSE),5)="Csere",VLOOKUP(LEFT(VLOOKUP($A142,csapatok!$A:$NN,DM$320,FALSE),LEN(VLOOKUP($A142,csapatok!$A:$NN,DM$320,FALSE))-6),'csapat-ranglista'!$A:$FP,DM$321,FALSE)/8,VLOOKUP(VLOOKUP($A142,csapatok!$A:$NN,DM$320,FALSE),'csapat-ranglista'!$A:$FP,DM$321,FALSE)/4),0)</f>
        <v>0</v>
      </c>
      <c r="DN142" s="223">
        <f>IFERROR(IF(RIGHT(VLOOKUP($A142,csapatok!$A:$NN,DN$320,FALSE),5)="Csere",VLOOKUP(LEFT(VLOOKUP($A142,csapatok!$A:$NN,DN$320,FALSE),LEN(VLOOKUP($A142,csapatok!$A:$NN,DN$320,FALSE))-6),'csapat-ranglista'!$A:$FP,DN$321,FALSE)/8,VLOOKUP(VLOOKUP($A142,csapatok!$A:$NN,DN$320,FALSE),'csapat-ranglista'!$A:$FP,DN$321,FALSE)/4),0)</f>
        <v>0</v>
      </c>
      <c r="DO142" s="224">
        <f>versenyek!$MF$11*IFERROR(VLOOKUP(VLOOKUP($A142,versenyek!ME:MG,3,FALSE),szabalyok!$A$16:$B$23,2,FALSE)/4,0)</f>
        <v>0</v>
      </c>
      <c r="DP142" s="224">
        <f>versenyek!$MI$11*IFERROR(VLOOKUP(VLOOKUP($A142,versenyek!MH:MJ,3,FALSE),szabalyok!$A$16:$B$23,2,FALSE)/4,0)</f>
        <v>0</v>
      </c>
      <c r="DQ142" s="223">
        <f>IFERROR(IF(RIGHT(VLOOKUP($A142,csapatok!$A:$NN,DQ$320,FALSE),5)="Csere",VLOOKUP(LEFT(VLOOKUP($A142,csapatok!$A:$NN,DQ$320,FALSE),LEN(VLOOKUP($A142,csapatok!$A:$NN,DQ$320,FALSE))-6),'csapat-ranglista'!$A:$FP,DQ$321,FALSE)/8,VLOOKUP(VLOOKUP($A142,csapatok!$A:$NN,DQ$320,FALSE),'csapat-ranglista'!$A:$FP,DQ$321,FALSE)/4),0)</f>
        <v>0</v>
      </c>
      <c r="DR142" s="223">
        <f>IFERROR(IF(RIGHT(VLOOKUP($A142,csapatok!$A:$NN,DR$320,FALSE),5)="Csere",VLOOKUP(LEFT(VLOOKUP($A142,csapatok!$A:$NN,DR$320,FALSE),LEN(VLOOKUP($A142,csapatok!$A:$NN,DR$320,FALSE))-6),'csapat-ranglista'!$A:$FP,DR$321,FALSE)/8,VLOOKUP(VLOOKUP($A142,csapatok!$A:$NN,DR$320,FALSE),'csapat-ranglista'!$A:$FP,DR$321,FALSE)/4),0)</f>
        <v>0</v>
      </c>
      <c r="DS142" s="223">
        <f>IFERROR(IF(RIGHT(VLOOKUP($A142,csapatok!$A:$NN,DS$320,FALSE),5)="Csere",VLOOKUP(LEFT(VLOOKUP($A142,csapatok!$A:$NN,DS$320,FALSE),LEN(VLOOKUP($A142,csapatok!$A:$NN,DS$320,FALSE))-6),'csapat-ranglista'!$A:$FP,DS$321,FALSE)/8,VLOOKUP(VLOOKUP($A142,csapatok!$A:$NN,DS$320,FALSE),'csapat-ranglista'!$A:$FP,DS$321,FALSE)/4),0)</f>
        <v>0</v>
      </c>
      <c r="DT142" s="223">
        <f>IFERROR(IF(RIGHT(VLOOKUP($A142,csapatok!$A:$NN,DT$320,FALSE),5)="Csere",VLOOKUP(LEFT(VLOOKUP($A142,csapatok!$A:$NN,DT$320,FALSE),LEN(VLOOKUP($A142,csapatok!$A:$NN,DT$320,FALSE))-6),'csapat-ranglista'!$A:$FP,DT$321,FALSE)/8,VLOOKUP(VLOOKUP($A142,csapatok!$A:$NN,DT$320,FALSE),'csapat-ranglista'!$A:$FP,DT$321,FALSE)/4),0)</f>
        <v>0</v>
      </c>
      <c r="DU142" s="223">
        <f>IFERROR(IF(RIGHT(VLOOKUP($A142,csapatok!$A:$NN,DU$320,FALSE),5)="Csere",VLOOKUP(LEFT(VLOOKUP($A142,csapatok!$A:$NN,DU$320,FALSE),LEN(VLOOKUP($A142,csapatok!$A:$NN,DU$320,FALSE))-6),'csapat-ranglista'!$A:$FP,DU$321,FALSE)/8,VLOOKUP(VLOOKUP($A142,csapatok!$A:$NN,DU$320,FALSE),'csapat-ranglista'!$A:$FP,DU$321,FALSE)/4),0)</f>
        <v>0</v>
      </c>
      <c r="DV142" s="223">
        <f>IFERROR(IF(RIGHT(VLOOKUP($A142,csapatok!$A:$NN,DV$320,FALSE),5)="Csere",VLOOKUP(LEFT(VLOOKUP($A142,csapatok!$A:$NN,DV$320,FALSE),LEN(VLOOKUP($A142,csapatok!$A:$NN,DV$320,FALSE))-6),'csapat-ranglista'!$A:$FP,DV$321,FALSE)/8,VLOOKUP(VLOOKUP($A142,csapatok!$A:$NN,DV$320,FALSE),'csapat-ranglista'!$A:$FP,DV$321,FALSE)/4),0)</f>
        <v>0</v>
      </c>
      <c r="DW142" s="223">
        <f>IFERROR(IF(RIGHT(VLOOKUP($A142,csapatok!$A:$NN,DW$320,FALSE),5)="Csere",VLOOKUP(LEFT(VLOOKUP($A142,csapatok!$A:$NN,DW$320,FALSE),LEN(VLOOKUP($A142,csapatok!$A:$NN,DW$320,FALSE))-6),'csapat-ranglista'!$A:$FP,DW$321,FALSE)/8,VLOOKUP(VLOOKUP($A142,csapatok!$A:$NN,DW$320,FALSE),'csapat-ranglista'!$A:$FP,DW$321,FALSE)/4),0)</f>
        <v>0</v>
      </c>
      <c r="DX142" s="223">
        <f>IFERROR(IF(RIGHT(VLOOKUP($A142,csapatok!$A:$NN,DX$320,FALSE),5)="Csere",VLOOKUP(LEFT(VLOOKUP($A142,csapatok!$A:$NN,DX$320,FALSE),LEN(VLOOKUP($A142,csapatok!$A:$NN,DX$320,FALSE))-6),'csapat-ranglista'!$A:$FP,DX$321,FALSE)/8,VLOOKUP(VLOOKUP($A142,csapatok!$A:$NN,DX$320,FALSE),'csapat-ranglista'!$A:$FP,DX$321,FALSE)/4),0)</f>
        <v>0</v>
      </c>
      <c r="DY142" s="223">
        <f>IFERROR(IF(RIGHT(VLOOKUP($A142,csapatok!$A:$NN,DY$320,FALSE),5)="Csere",VLOOKUP(LEFT(VLOOKUP($A142,csapatok!$A:$NN,DY$320,FALSE),LEN(VLOOKUP($A142,csapatok!$A:$NN,DY$320,FALSE))-6),'csapat-ranglista'!$A:$FP,DY$321,FALSE)/8,VLOOKUP(VLOOKUP($A142,csapatok!$A:$NN,DY$320,FALSE),'csapat-ranglista'!$A:$FP,DY$321,FALSE)/4),0)</f>
        <v>0</v>
      </c>
      <c r="DZ142" s="223">
        <f>IFERROR(IF(RIGHT(VLOOKUP($A142,csapatok!$A:$NN,DZ$320,FALSE),5)="Csere",VLOOKUP(LEFT(VLOOKUP($A142,csapatok!$A:$NN,DZ$320,FALSE),LEN(VLOOKUP($A142,csapatok!$A:$NN,DZ$320,FALSE))-6),'csapat-ranglista'!$A:$FP,DZ$321,FALSE)/8,VLOOKUP(VLOOKUP($A142,csapatok!$A:$NN,DZ$320,FALSE),'csapat-ranglista'!$A:$FP,DZ$321,FALSE)/4),0)</f>
        <v>0</v>
      </c>
      <c r="EA142" s="223">
        <f>IFERROR(IF(RIGHT(VLOOKUP($A142,csapatok!$A:$NN,EA$320,FALSE),5)="Csere",VLOOKUP(LEFT(VLOOKUP($A142,csapatok!$A:$NN,EA$320,FALSE),LEN(VLOOKUP($A142,csapatok!$A:$NN,EA$320,FALSE))-6),'csapat-ranglista'!$A:$FP,EA$321,FALSE)/8,VLOOKUP(VLOOKUP($A142,csapatok!$A:$NN,EA$320,FALSE),'csapat-ranglista'!$A:$FP,EA$321,FALSE)/4),0)</f>
        <v>0</v>
      </c>
      <c r="EB142" s="223">
        <f>IFERROR(IF(RIGHT(VLOOKUP($A142,csapatok!$A:$NN,EB$320,FALSE),5)="Csere",VLOOKUP(LEFT(VLOOKUP($A142,csapatok!$A:$NN,EB$320,FALSE),LEN(VLOOKUP($A142,csapatok!$A:$NN,EB$320,FALSE))-6),'csapat-ranglista'!$A:$FP,EB$321,FALSE)/8,VLOOKUP(VLOOKUP($A142,csapatok!$A:$NN,EB$320,FALSE),'csapat-ranglista'!$A:$FP,EB$321,FALSE)/4),0)</f>
        <v>0</v>
      </c>
      <c r="EC142" s="223">
        <f>IFERROR(IF(RIGHT(VLOOKUP($A142,csapatok!$A:$NN,EC$320,FALSE),5)="Csere",VLOOKUP(LEFT(VLOOKUP($A142,csapatok!$A:$NN,EC$320,FALSE),LEN(VLOOKUP($A142,csapatok!$A:$NN,EC$320,FALSE))-6),'csapat-ranglista'!$A:$FP,EC$321,FALSE)/8,VLOOKUP(VLOOKUP($A142,csapatok!$A:$NN,EC$320,FALSE),'csapat-ranglista'!$A:$FP,EC$321,FALSE)/4),0)</f>
        <v>0</v>
      </c>
      <c r="ED142" s="223">
        <f>IFERROR(IF(RIGHT(VLOOKUP($A142,csapatok!$A:$NN,ED$320,FALSE),5)="Csere",VLOOKUP(LEFT(VLOOKUP($A142,csapatok!$A:$NN,ED$320,FALSE),LEN(VLOOKUP($A142,csapatok!$A:$NN,ED$320,FALSE))-6),'csapat-ranglista'!$A:$FP,ED$321,FALSE)/8,VLOOKUP(VLOOKUP($A142,csapatok!$A:$NN,ED$320,FALSE),'csapat-ranglista'!$A:$FP,ED$321,FALSE)/4),0)</f>
        <v>0</v>
      </c>
      <c r="EE142" s="223">
        <f>IFERROR(IF(RIGHT(VLOOKUP($A142,csapatok!$A:$NN,EE$320,FALSE),5)="Csere",VLOOKUP(LEFT(VLOOKUP($A142,csapatok!$A:$NN,EE$320,FALSE),LEN(VLOOKUP($A142,csapatok!$A:$NN,EE$320,FALSE))-6),'csapat-ranglista'!$A:$FP,EE$321,FALSE)/8,VLOOKUP(VLOOKUP($A142,csapatok!$A:$NN,EE$320,FALSE),'csapat-ranglista'!$A:$FP,EE$321,FALSE)/4),0)</f>
        <v>0</v>
      </c>
      <c r="EF142" s="223">
        <f>IFERROR(IF(RIGHT(VLOOKUP($A142,csapatok!$A:$NN,EF$320,FALSE),5)="Csere",VLOOKUP(LEFT(VLOOKUP($A142,csapatok!$A:$NN,EF$320,FALSE),LEN(VLOOKUP($A142,csapatok!$A:$NN,EF$320,FALSE))-6),'csapat-ranglista'!$A:$FP,EF$321,FALSE)/8,VLOOKUP(VLOOKUP($A142,csapatok!$A:$NN,EF$320,FALSE),'csapat-ranglista'!$A:$FP,EF$321,FALSE)/4),0)</f>
        <v>0</v>
      </c>
      <c r="EG142" s="223">
        <f>IFERROR(IF(RIGHT(VLOOKUP($A142,csapatok!$A:$NN,EG$320,FALSE),5)="Csere",VLOOKUP(LEFT(VLOOKUP($A142,csapatok!$A:$NN,EG$320,FALSE),LEN(VLOOKUP($A142,csapatok!$A:$NN,EG$320,FALSE))-6),'csapat-ranglista'!$A:$FP,EG$321,FALSE)/8,VLOOKUP(VLOOKUP($A142,csapatok!$A:$NN,EG$320,FALSE),'csapat-ranglista'!$A:$FP,EG$321,FALSE)/4),0)</f>
        <v>0</v>
      </c>
      <c r="EH142" s="223">
        <f>IFERROR(IF(RIGHT(VLOOKUP($A142,csapatok!$A:$NN,EH$320,FALSE),5)="Csere",VLOOKUP(LEFT(VLOOKUP($A142,csapatok!$A:$NN,EH$320,FALSE),LEN(VLOOKUP($A142,csapatok!$A:$NN,EH$320,FALSE))-6),'csapat-ranglista'!$A:$FP,EH$321,FALSE)/8,VLOOKUP(VLOOKUP($A142,csapatok!$A:$NN,EH$320,FALSE),'csapat-ranglista'!$A:$FP,EH$321,FALSE)/4),0)</f>
        <v>0</v>
      </c>
      <c r="EI142" s="223">
        <f>IFERROR(IF(RIGHT(VLOOKUP($A142,csapatok!$A:$NN,EI$320,FALSE),5)="Csere",VLOOKUP(LEFT(VLOOKUP($A142,csapatok!$A:$NN,EI$320,FALSE),LEN(VLOOKUP($A142,csapatok!$A:$NN,EI$320,FALSE))-6),'csapat-ranglista'!$A:$FP,EI$321,FALSE)/8,VLOOKUP(VLOOKUP($A142,csapatok!$A:$NN,EI$320,FALSE),'csapat-ranglista'!$A:$FP,EI$321,FALSE)/4),0)</f>
        <v>0</v>
      </c>
      <c r="EJ142" s="223">
        <f>IFERROR(IF(RIGHT(VLOOKUP($A142,csapatok!$A:$NN,EJ$320,FALSE),5)="Csere",VLOOKUP(LEFT(VLOOKUP($A142,csapatok!$A:$NN,EJ$320,FALSE),LEN(VLOOKUP($A142,csapatok!$A:$NN,EJ$320,FALSE))-6),'csapat-ranglista'!$A:$FP,EJ$321,FALSE)/8,VLOOKUP(VLOOKUP($A142,csapatok!$A:$NN,EJ$320,FALSE),'csapat-ranglista'!$A:$FP,EJ$321,FALSE)/4),0)</f>
        <v>0</v>
      </c>
      <c r="EK142" s="223">
        <f>IFERROR(IF(RIGHT(VLOOKUP($A142,csapatok!$A:$NN,EK$320,FALSE),5)="Csere",VLOOKUP(LEFT(VLOOKUP($A142,csapatok!$A:$NN,EK$320,FALSE),LEN(VLOOKUP($A142,csapatok!$A:$NN,EK$320,FALSE))-6),'csapat-ranglista'!$A:$FP,EK$321,FALSE)/8,VLOOKUP(VLOOKUP($A142,csapatok!$A:$NN,EK$320,FALSE),'csapat-ranglista'!$A:$FP,EK$321,FALSE)/4),0)</f>
        <v>0</v>
      </c>
      <c r="EL142" s="223">
        <f>IFERROR(IF(RIGHT(VLOOKUP($A142,csapatok!$A:$NN,EL$320,FALSE),5)="Csere",VLOOKUP(LEFT(VLOOKUP($A142,csapatok!$A:$NN,EL$320,FALSE),LEN(VLOOKUP($A142,csapatok!$A:$NN,EL$320,FALSE))-6),'csapat-ranglista'!$A:$FP,EL$321,FALSE)/8,VLOOKUP(VLOOKUP($A142,csapatok!$A:$NN,EL$320,FALSE),'csapat-ranglista'!$A:$FP,EL$321,FALSE)/4),0)</f>
        <v>0</v>
      </c>
      <c r="EM142" s="223">
        <f>IFERROR(IF(RIGHT(VLOOKUP($A142,csapatok!$A:$NN,EM$320,FALSE),5)="Csere",VLOOKUP(LEFT(VLOOKUP($A142,csapatok!$A:$NN,EM$320,FALSE),LEN(VLOOKUP($A142,csapatok!$A:$NN,EM$320,FALSE))-6),'csapat-ranglista'!$A:$FP,EM$321,FALSE)/8,VLOOKUP(VLOOKUP($A142,csapatok!$A:$NN,EM$320,FALSE),'csapat-ranglista'!$A:$FP,EM$321,FALSE)/4),0)</f>
        <v>0</v>
      </c>
      <c r="EN142" s="223">
        <f>IFERROR(IF(RIGHT(VLOOKUP($A142,csapatok!$A:$NN,EN$320,FALSE),5)="Csere",VLOOKUP(LEFT(VLOOKUP($A142,csapatok!$A:$NN,EN$320,FALSE),LEN(VLOOKUP($A142,csapatok!$A:$NN,EN$320,FALSE))-6),'csapat-ranglista'!$A:$FP,EN$321,FALSE)/8,VLOOKUP(VLOOKUP($A142,csapatok!$A:$NN,EN$320,FALSE),'csapat-ranglista'!$A:$FP,EN$321,FALSE)/4),0)</f>
        <v>0</v>
      </c>
      <c r="EO142" s="223">
        <f>IFERROR(IF(RIGHT(VLOOKUP($A142,csapatok!$A:$NN,EO$320,FALSE),5)="Csere",VLOOKUP(LEFT(VLOOKUP($A142,csapatok!$A:$NN,EO$320,FALSE),LEN(VLOOKUP($A142,csapatok!$A:$NN,EO$320,FALSE))-6),'csapat-ranglista'!$A:$FP,EO$321,FALSE)/8,VLOOKUP(VLOOKUP($A142,csapatok!$A:$NN,EO$320,FALSE),'csapat-ranglista'!$A:$FP,EO$321,FALSE)/4),0)</f>
        <v>0</v>
      </c>
      <c r="EP142" s="223">
        <f>IFERROR(IF(RIGHT(VLOOKUP($A142,csapatok!$A:$NN,EP$320,FALSE),5)="Csere",VLOOKUP(LEFT(VLOOKUP($A142,csapatok!$A:$NN,EP$320,FALSE),LEN(VLOOKUP($A142,csapatok!$A:$NN,EP$320,FALSE))-6),'csapat-ranglista'!$A:$FP,EP$321,FALSE)/8,VLOOKUP(VLOOKUP($A142,csapatok!$A:$NN,EP$320,FALSE),'csapat-ranglista'!$A:$FP,EP$321,FALSE)/4),0)</f>
        <v>0</v>
      </c>
      <c r="EQ142" s="223">
        <f>IFERROR(IF(RIGHT(VLOOKUP($A142,csapatok!$A:$NN,EQ$320,FALSE),5)="Csere",VLOOKUP(LEFT(VLOOKUP($A142,csapatok!$A:$NN,EQ$320,FALSE),LEN(VLOOKUP($A142,csapatok!$A:$NN,EQ$320,FALSE))-6),'csapat-ranglista'!$A:$FP,EQ$321,FALSE)/8,VLOOKUP(VLOOKUP($A142,csapatok!$A:$NN,EQ$320,FALSE),'csapat-ranglista'!$A:$FP,EQ$321,FALSE)/4),0)</f>
        <v>0</v>
      </c>
      <c r="ER142" s="223">
        <f>IFERROR(IF(RIGHT(VLOOKUP($A142,csapatok!$A:$NN,ER$320,FALSE),5)="Csere",VLOOKUP(LEFT(VLOOKUP($A142,csapatok!$A:$NN,ER$320,FALSE),LEN(VLOOKUP($A142,csapatok!$A:$NN,ER$320,FALSE))-6),'csapat-ranglista'!$A:$FP,ER$321,FALSE)/8,VLOOKUP(VLOOKUP($A142,csapatok!$A:$NN,ER$320,FALSE),'csapat-ranglista'!$A:$FP,ER$321,FALSE)/4),0)</f>
        <v>0</v>
      </c>
      <c r="ES142" s="223">
        <f>IFERROR(IF(RIGHT(VLOOKUP($A142,csapatok!$A:$NN,ES$320,FALSE),5)="Csere",VLOOKUP(LEFT(VLOOKUP($A142,csapatok!$A:$NN,ES$320,FALSE),LEN(VLOOKUP($A142,csapatok!$A:$NN,ES$320,FALSE))-6),'csapat-ranglista'!$A:$FP,ES$321,FALSE)/8,VLOOKUP(VLOOKUP($A142,csapatok!$A:$NN,ES$320,FALSE),'csapat-ranglista'!$A:$FP,ES$321,FALSE)/4),0)</f>
        <v>0</v>
      </c>
      <c r="ET142" s="223">
        <f>IFERROR(IF(RIGHT(VLOOKUP($A142,csapatok!$A:$NN,ET$320,FALSE),5)="Csere",VLOOKUP(LEFT(VLOOKUP($A142,csapatok!$A:$NN,ET$320,FALSE),LEN(VLOOKUP($A142,csapatok!$A:$NN,ET$320,FALSE))-6),'csapat-ranglista'!$A:$FP,ET$321,FALSE)/8,VLOOKUP(VLOOKUP($A142,csapatok!$A:$NN,ET$320,FALSE),'csapat-ranglista'!$A:$FP,ET$321,FALSE)/4),0)</f>
        <v>0</v>
      </c>
      <c r="EU142" s="223">
        <f>IFERROR(IF(RIGHT(VLOOKUP($A142,csapatok!$A:$NN,EU$320,FALSE),5)="Csere",VLOOKUP(LEFT(VLOOKUP($A142,csapatok!$A:$NN,EU$320,FALSE),LEN(VLOOKUP($A142,csapatok!$A:$NN,EU$320,FALSE))-6),'csapat-ranglista'!$A:$FP,EU$321,FALSE)/8,VLOOKUP(VLOOKUP($A142,csapatok!$A:$NN,EU$320,FALSE),'csapat-ranglista'!$A:$FP,EU$321,FALSE)/4),0)</f>
        <v>0</v>
      </c>
      <c r="EV142" s="223">
        <f>IFERROR(IF(RIGHT(VLOOKUP($A142,csapatok!$A:$NN,EV$320,FALSE),5)="Csere",VLOOKUP(LEFT(VLOOKUP($A142,csapatok!$A:$NN,EV$320,FALSE),LEN(VLOOKUP($A142,csapatok!$A:$NN,EV$320,FALSE))-6),'csapat-ranglista'!$A:$FP,EV$321,FALSE)/8,VLOOKUP(VLOOKUP($A142,csapatok!$A:$NN,EV$320,FALSE),'csapat-ranglista'!$A:$FP,EV$321,FALSE)/4),0)</f>
        <v>0</v>
      </c>
      <c r="EW142" s="223">
        <f>IFERROR(IF(RIGHT(VLOOKUP($A142,csapatok!$A:$NN,EW$320,FALSE),5)="Csere",VLOOKUP(LEFT(VLOOKUP($A142,csapatok!$A:$NN,EW$320,FALSE),LEN(VLOOKUP($A142,csapatok!$A:$NN,EW$320,FALSE))-6),'csapat-ranglista'!$A:$FP,EW$321,FALSE)/8,VLOOKUP(VLOOKUP($A142,csapatok!$A:$NN,EW$320,FALSE),'csapat-ranglista'!$A:$FP,EW$321,FALSE)/4),0)</f>
        <v>0</v>
      </c>
      <c r="EX142" s="223">
        <f>IFERROR(IF(RIGHT(VLOOKUP($A142,csapatok!$A:$NN,EX$320,FALSE),5)="Csere",VLOOKUP(LEFT(VLOOKUP($A142,csapatok!$A:$NN,EX$320,FALSE),LEN(VLOOKUP($A142,csapatok!$A:$NN,EX$320,FALSE))-6),'csapat-ranglista'!$A:$FP,EX$321,FALSE)/8,VLOOKUP(VLOOKUP($A142,csapatok!$A:$NN,EX$320,FALSE),'csapat-ranglista'!$A:$FP,EX$321,FALSE)/4),0)</f>
        <v>0</v>
      </c>
      <c r="EY142" s="223">
        <f>IFERROR(IF(RIGHT(VLOOKUP($A142,csapatok!$A:$NN,EY$320,FALSE),5)="Csere",VLOOKUP(LEFT(VLOOKUP($A142,csapatok!$A:$NN,EY$320,FALSE),LEN(VLOOKUP($A142,csapatok!$A:$NN,EY$320,FALSE))-6),'csapat-ranglista'!$A:$FP,EY$321,FALSE)/8,VLOOKUP(VLOOKUP($A142,csapatok!$A:$NN,EY$320,FALSE),'csapat-ranglista'!$A:$FP,EY$321,FALSE)/4),0)</f>
        <v>0</v>
      </c>
      <c r="EZ142" s="223">
        <f>IFERROR(IF(RIGHT(VLOOKUP($A142,csapatok!$A:$NN,EZ$320,FALSE),5)="Csere",VLOOKUP(LEFT(VLOOKUP($A142,csapatok!$A:$NN,EZ$320,FALSE),LEN(VLOOKUP($A142,csapatok!$A:$NN,EZ$320,FALSE))-6),'csapat-ranglista'!$A:$FP,EZ$321,FALSE)/8,VLOOKUP(VLOOKUP($A142,csapatok!$A:$NN,EZ$320,FALSE),'csapat-ranglista'!$A:$FP,EZ$321,FALSE)/4),0)</f>
        <v>0</v>
      </c>
      <c r="FA142" s="223">
        <f>IFERROR(IF(RIGHT(VLOOKUP($A142,csapatok!$A:$NN,FA$320,FALSE),5)="Csere",VLOOKUP(LEFT(VLOOKUP($A142,csapatok!$A:$NN,FA$320,FALSE),LEN(VLOOKUP($A142,csapatok!$A:$NN,FA$320,FALSE))-6),'csapat-ranglista'!$A:$FP,FA$321,FALSE)/8,VLOOKUP(VLOOKUP($A142,csapatok!$A:$NN,FA$320,FALSE),'csapat-ranglista'!$A:$FP,FA$321,FALSE)/4),0)</f>
        <v>0</v>
      </c>
      <c r="FB142" s="223">
        <f>IFERROR(IF(RIGHT(VLOOKUP($A142,csapatok!$A:$NN,FB$320,FALSE),5)="Csere",VLOOKUP(LEFT(VLOOKUP($A142,csapatok!$A:$NN,FB$320,FALSE),LEN(VLOOKUP($A142,csapatok!$A:$NN,FB$320,FALSE))-6),'csapat-ranglista'!$A:$FP,FB$321,FALSE)/8,VLOOKUP(VLOOKUP($A142,csapatok!$A:$NN,FB$320,FALSE),'csapat-ranglista'!$A:$FP,FB$321,FALSE)/4),0)</f>
        <v>0</v>
      </c>
      <c r="FC142" s="223">
        <f>IFERROR(IF(RIGHT(VLOOKUP($A142,csapatok!$A:$NN,FC$320,FALSE),5)="Csere",VLOOKUP(LEFT(VLOOKUP($A142,csapatok!$A:$NN,FC$320,FALSE),LEN(VLOOKUP($A142,csapatok!$A:$NN,FC$320,FALSE))-6),'csapat-ranglista'!$A:$FP,FC$321,FALSE)/8,VLOOKUP(VLOOKUP($A142,csapatok!$A:$NN,FC$320,FALSE),'csapat-ranglista'!$A:$FP,FC$321,FALSE)/4),0)</f>
        <v>0</v>
      </c>
      <c r="FD142" s="224">
        <f>versenyek!$QY$11*IFERROR(VLOOKUP(VLOOKUP($A142,versenyek!QX:QZ,3,FALSE),szabalyok!$A$16:$B$23,2,FALSE)/4,0)</f>
        <v>0</v>
      </c>
      <c r="FE142" s="224">
        <f>versenyek!$RB$11*IFERROR(VLOOKUP(VLOOKUP($A142,versenyek!RA:RC,3,FALSE),szabalyok!$A$16:$B$23,2,FALSE)/4,0)</f>
        <v>0</v>
      </c>
      <c r="FF142" s="223">
        <f>IFERROR(IF(RIGHT(VLOOKUP($A142,csapatok!$A:$NN,FF$320,FALSE),5)="Csere",VLOOKUP(LEFT(VLOOKUP($A142,csapatok!$A:$NN,FF$320,FALSE),LEN(VLOOKUP($A142,csapatok!$A:$NN,FF$320,FALSE))-6),'csapat-ranglista'!$A:$FP,FF$321,FALSE)/8,VLOOKUP(VLOOKUP($A142,csapatok!$A:$NN,FF$320,FALSE),'csapat-ranglista'!$A:$FP,FF$321,FALSE)/4),0)</f>
        <v>0</v>
      </c>
      <c r="FG142" s="223">
        <f>IFERROR(IF(RIGHT(VLOOKUP($A142,csapatok!$A:$NN,FG$320,FALSE),5)="Csere",VLOOKUP(LEFT(VLOOKUP($A142,csapatok!$A:$NN,FG$320,FALSE),LEN(VLOOKUP($A142,csapatok!$A:$NN,FG$320,FALSE))-6),'csapat-ranglista'!$A:$FP,FG$321,FALSE)/8,VLOOKUP(VLOOKUP($A142,csapatok!$A:$NN,FG$320,FALSE),'csapat-ranglista'!$A:$FP,FG$321,FALSE)/4),0)</f>
        <v>0</v>
      </c>
      <c r="FH142" s="223">
        <f>IFERROR(IF(RIGHT(VLOOKUP($A142,csapatok!$A:$NN,FH$320,FALSE),5)="Csere",VLOOKUP(LEFT(VLOOKUP($A142,csapatok!$A:$NN,FH$320,FALSE),LEN(VLOOKUP($A142,csapatok!$A:$NN,FH$320,FALSE))-6),'csapat-ranglista'!$A:$FP,FH$321,FALSE)/8,VLOOKUP(VLOOKUP($A142,csapatok!$A:$NN,FH$320,FALSE),'csapat-ranglista'!$A:$FP,FH$321,FALSE)/4),0)</f>
        <v>0</v>
      </c>
      <c r="FI142" s="223">
        <f>IFERROR(IF(RIGHT(VLOOKUP($A142,csapatok!$A:$NN,FI$320,FALSE),5)="Csere",VLOOKUP(LEFT(VLOOKUP($A142,csapatok!$A:$NN,FI$320,FALSE),LEN(VLOOKUP($A142,csapatok!$A:$NN,FI$320,FALSE))-6),'csapat-ranglista'!$A:$FP,FI$321,FALSE)/8,VLOOKUP(VLOOKUP($A142,csapatok!$A:$NN,FI$320,FALSE),'csapat-ranglista'!$A:$FP,FI$321,FALSE)/4),0)</f>
        <v>0</v>
      </c>
      <c r="FJ142" s="223">
        <f>IFERROR(IF(RIGHT(VLOOKUP($A142,csapatok!$A:$NN,FJ$320,FALSE),5)="Csere",VLOOKUP(LEFT(VLOOKUP($A142,csapatok!$A:$NN,FJ$320,FALSE),LEN(VLOOKUP($A142,csapatok!$A:$NN,FJ$320,FALSE))-6),'csapat-ranglista'!$A:$FP,FJ$321,FALSE)/8,VLOOKUP(VLOOKUP($A142,csapatok!$A:$NN,FJ$320,FALSE),'csapat-ranglista'!$A:$FP,FJ$321,FALSE)/4),0)</f>
        <v>0</v>
      </c>
      <c r="FK142" s="223">
        <f>IFERROR(IF(RIGHT(VLOOKUP($A142,csapatok!$A:$NN,FK$320,FALSE),5)="Csere",VLOOKUP(LEFT(VLOOKUP($A142,csapatok!$A:$NN,FK$320,FALSE),LEN(VLOOKUP($A142,csapatok!$A:$NN,FK$320,FALSE))-6),'csapat-ranglista'!$A:$FP,FK$321,FALSE)/8,VLOOKUP(VLOOKUP($A142,csapatok!$A:$NN,FK$320,FALSE),'csapat-ranglista'!$A:$FP,FK$321,FALSE)/4),0)</f>
        <v>0</v>
      </c>
      <c r="FL142" s="223">
        <f>IFERROR(IF(RIGHT(VLOOKUP($A142,csapatok!$A:$NN,FL$320,FALSE),5)="Csere",VLOOKUP(LEFT(VLOOKUP($A142,csapatok!$A:$NN,FL$320,FALSE),LEN(VLOOKUP($A142,csapatok!$A:$NN,FL$320,FALSE))-6),'csapat-ranglista'!$A:$FP,FL$321,FALSE)/8,VLOOKUP(VLOOKUP($A142,csapatok!$A:$NN,FL$320,FALSE),'csapat-ranglista'!$A:$FP,FL$321,FALSE)/4),0)</f>
        <v>0</v>
      </c>
      <c r="FM142" s="223">
        <f>IFERROR(IF(RIGHT(VLOOKUP($A142,csapatok!$A:$NN,FM$320,FALSE),5)="Csere",VLOOKUP(LEFT(VLOOKUP($A142,csapatok!$A:$NN,FM$320,FALSE),LEN(VLOOKUP($A142,csapatok!$A:$NN,FM$320,FALSE))-6),'csapat-ranglista'!$A:$FP,FM$321,FALSE)/8,VLOOKUP(VLOOKUP($A142,csapatok!$A:$NN,FM$320,FALSE),'csapat-ranglista'!$A:$FP,FM$321,FALSE)/4),0)</f>
        <v>0</v>
      </c>
      <c r="FN142" s="223">
        <f>IFERROR(IF(RIGHT(VLOOKUP($A142,csapatok!$A:$NN,FN$320,FALSE),5)="Csere",VLOOKUP(LEFT(VLOOKUP($A142,csapatok!$A:$NN,FN$320,FALSE),LEN(VLOOKUP($A142,csapatok!$A:$NN,FN$320,FALSE))-6),'csapat-ranglista'!$A:$FP,FN$321,FALSE)/8,VLOOKUP(VLOOKUP($A142,csapatok!$A:$NN,FN$320,FALSE),'csapat-ranglista'!$A:$FP,FN$321,FALSE)/4),0)</f>
        <v>0</v>
      </c>
      <c r="FO142" s="223">
        <f>IFERROR(IF(RIGHT(VLOOKUP($A142,csapatok!$A:$NN,FO$320,FALSE),5)="Csere",VLOOKUP(LEFT(VLOOKUP($A142,csapatok!$A:$NN,FO$320,FALSE),LEN(VLOOKUP($A142,csapatok!$A:$NN,FO$320,FALSE))-6),'csapat-ranglista'!$A:$FP,FO$321,FALSE)/8,VLOOKUP(VLOOKUP($A142,csapatok!$A:$NN,FO$320,FALSE),'csapat-ranglista'!$A:$FP,FO$321,FALSE)/4),0)</f>
        <v>0</v>
      </c>
      <c r="FP142" s="223">
        <f>IFERROR(IF(RIGHT(VLOOKUP($A142,csapatok!$A:$NN,FP$320,FALSE),5)="Csere",VLOOKUP(LEFT(VLOOKUP($A142,csapatok!$A:$NN,FP$320,FALSE),LEN(VLOOKUP($A142,csapatok!$A:$NN,FP$320,FALSE))-6),'csapat-ranglista'!$A:$FP,FP$321,FALSE)/8,VLOOKUP(VLOOKUP($A142,csapatok!$A:$NN,FP$320,FALSE),'csapat-ranglista'!$A:$FP,FP$321,FALSE)/4),0)</f>
        <v>0</v>
      </c>
      <c r="FQ142" s="223">
        <f>IFERROR(IF(RIGHT(VLOOKUP($A142,csapatok!$A:$NN,FQ$320,FALSE),5)="Csere",VLOOKUP(LEFT(VLOOKUP($A142,csapatok!$A:$NN,FQ$320,FALSE),LEN(VLOOKUP($A142,csapatok!$A:$NN,FQ$320,FALSE))-6),'csapat-ranglista'!$A:$FP,FQ$321,FALSE)/8,VLOOKUP(VLOOKUP($A142,csapatok!$A:$NN,FQ$320,FALSE),'csapat-ranglista'!$A:$FP,FQ$321,FALSE)/4),0)</f>
        <v>0</v>
      </c>
      <c r="FR142" s="223">
        <f>IFERROR(IF(RIGHT(VLOOKUP($A142,csapatok!$A:$NN,FR$320,FALSE),5)="Csere",VLOOKUP(LEFT(VLOOKUP($A142,csapatok!$A:$NN,FR$320,FALSE),LEN(VLOOKUP($A142,csapatok!$A:$NN,FR$320,FALSE))-6),'csapat-ranglista'!$A:$FP,FR$321,FALSE)/8,VLOOKUP(VLOOKUP($A142,csapatok!$A:$NN,FR$320,FALSE),'csapat-ranglista'!$A:$FP,FR$321,FALSE)/4),0)</f>
        <v>0</v>
      </c>
      <c r="FS142" s="223">
        <f>IFERROR(IF(RIGHT(VLOOKUP($A142,csapatok!$A:$NN,FS$320,FALSE),5)="Csere",VLOOKUP(LEFT(VLOOKUP($A142,csapatok!$A:$NN,FS$320,FALSE),LEN(VLOOKUP($A142,csapatok!$A:$NN,FS$320,FALSE))-6),'csapat-ranglista'!$A:$FP,FS$321,FALSE)/8,VLOOKUP(VLOOKUP($A142,csapatok!$A:$NN,FS$320,FALSE),'csapat-ranglista'!$A:$FP,FS$321,FALSE)/4),0)</f>
        <v>0</v>
      </c>
      <c r="FT142" s="223">
        <f>IFERROR(IF(RIGHT(VLOOKUP($A142,csapatok!$A:$NN,FT$320,FALSE),5)="Csere",VLOOKUP(LEFT(VLOOKUP($A142,csapatok!$A:$NN,FT$320,FALSE),LEN(VLOOKUP($A142,csapatok!$A:$NN,FT$320,FALSE))-6),'csapat-ranglista'!$A:$FP,FT$321,FALSE)/8,VLOOKUP(VLOOKUP($A142,csapatok!$A:$NN,FT$320,FALSE),'csapat-ranglista'!$A:$FP,FT$321,FALSE)/4),0)</f>
        <v>0</v>
      </c>
      <c r="FU142" s="223">
        <f>IFERROR(IF(RIGHT(VLOOKUP($A142,csapatok!$A:$NN,FU$320,FALSE),5)="Csere",VLOOKUP(LEFT(VLOOKUP($A142,csapatok!$A:$NN,FU$320,FALSE),LEN(VLOOKUP($A142,csapatok!$A:$NN,FU$320,FALSE))-6),'csapat-ranglista'!$A:$FP,FU$321,FALSE)/8,VLOOKUP(VLOOKUP($A142,csapatok!$A:$NN,FU$320,FALSE),'csapat-ranglista'!$A:$FP,FU$321,FALSE)/4),0)</f>
        <v>0</v>
      </c>
      <c r="FV142" s="223">
        <f>IFERROR(IF(RIGHT(VLOOKUP($A142,csapatok!$A:$NN,FV$320,FALSE),5)="Csere",VLOOKUP(LEFT(VLOOKUP($A142,csapatok!$A:$NN,FV$320,FALSE),LEN(VLOOKUP($A142,csapatok!$A:$NN,FV$320,FALSE))-6),'csapat-ranglista'!$A:$FP,FV$321,FALSE)/8,VLOOKUP(VLOOKUP($A142,csapatok!$A:$NN,FV$320,FALSE),'csapat-ranglista'!$A:$FP,FV$321,FALSE)/4),0)</f>
        <v>0</v>
      </c>
      <c r="FW142" s="223">
        <f>IFERROR(IF(RIGHT(VLOOKUP($A142,csapatok!$A:$NN,FW$320,FALSE),5)="Csere",VLOOKUP(LEFT(VLOOKUP($A142,csapatok!$A:$NN,FW$320,FALSE),LEN(VLOOKUP($A142,csapatok!$A:$NN,FW$320,FALSE))-6),'csapat-ranglista'!$A:$FP,FW$321,FALSE)/8,VLOOKUP(VLOOKUP($A142,csapatok!$A:$NN,FW$320,FALSE),'csapat-ranglista'!$A:$FP,FW$321,FALSE)/4),0)</f>
        <v>0</v>
      </c>
      <c r="FX142" s="223">
        <f>IFERROR(IF(RIGHT(VLOOKUP($A142,csapatok!$A:$NN,FX$320,FALSE),5)="Csere",VLOOKUP(LEFT(VLOOKUP($A142,csapatok!$A:$NN,FX$320,FALSE),LEN(VLOOKUP($A142,csapatok!$A:$NN,FX$320,FALSE))-6),'csapat-ranglista'!$A:$FP,FX$321,FALSE)/8,VLOOKUP(VLOOKUP($A142,csapatok!$A:$NN,FX$320,FALSE),'csapat-ranglista'!$A:$FP,FX$321,FALSE)/4),0)</f>
        <v>0</v>
      </c>
      <c r="FY142" s="223">
        <f>IFERROR(IF(RIGHT(VLOOKUP($A142,csapatok!$A:$NN,FY$320,FALSE),5)="Csere",VLOOKUP(LEFT(VLOOKUP($A142,csapatok!$A:$NN,FY$320,FALSE),LEN(VLOOKUP($A142,csapatok!$A:$NN,FY$320,FALSE))-6),'csapat-ranglista'!$A:$FP,FY$321,FALSE)/8,VLOOKUP(VLOOKUP($A142,csapatok!$A:$NN,FY$320,FALSE),'csapat-ranglista'!$A:$FP,FY$321,FALSE)/4),0)</f>
        <v>0</v>
      </c>
      <c r="FZ142" s="223">
        <f>IFERROR(IF(RIGHT(VLOOKUP($A142,csapatok!$A:$NN,FZ$320,FALSE),5)="Csere",VLOOKUP(LEFT(VLOOKUP($A142,csapatok!$A:$NN,FZ$320,FALSE),LEN(VLOOKUP($A142,csapatok!$A:$NN,FZ$320,FALSE))-6),'csapat-ranglista'!$A:$FP,FZ$321,FALSE)/8,VLOOKUP(VLOOKUP($A142,csapatok!$A:$NN,FZ$320,FALSE),'csapat-ranglista'!$A:$FP,FZ$321,FALSE)/4),0)</f>
        <v>0</v>
      </c>
      <c r="GA142" s="223">
        <f>IFERROR(IF(RIGHT(VLOOKUP($A142,csapatok!$A:$NN,GA$320,FALSE),5)="Csere",VLOOKUP(LEFT(VLOOKUP($A142,csapatok!$A:$NN,GA$320,FALSE),LEN(VLOOKUP($A142,csapatok!$A:$NN,GA$320,FALSE))-6),'csapat-ranglista'!$A:$FP,GA$321,FALSE)/8,VLOOKUP(VLOOKUP($A142,csapatok!$A:$NN,GA$320,FALSE),'csapat-ranglista'!$A:$FP,GA$321,FALSE)/4),0)</f>
        <v>0</v>
      </c>
      <c r="GB142" s="223">
        <f>IFERROR(IF(RIGHT(VLOOKUP($A142,csapatok!$A:$NN,GB$320,FALSE),5)="Csere",VLOOKUP(LEFT(VLOOKUP($A142,csapatok!$A:$NN,GB$320,FALSE),LEN(VLOOKUP($A142,csapatok!$A:$NN,GB$320,FALSE))-6),'csapat-ranglista'!$A:$FP,GB$321,FALSE)/8,VLOOKUP(VLOOKUP($A142,csapatok!$A:$NN,GB$320,FALSE),'csapat-ranglista'!$A:$FP,GB$321,FALSE)/4),0)</f>
        <v>0</v>
      </c>
      <c r="GC142" s="223">
        <f>IFERROR(IF(RIGHT(VLOOKUP($A142,csapatok!$A:$NN,GC$320,FALSE),5)="Csere",VLOOKUP(LEFT(VLOOKUP($A142,csapatok!$A:$NN,GC$320,FALSE),LEN(VLOOKUP($A142,csapatok!$A:$NN,GC$320,FALSE))-6),'csapat-ranglista'!$A:$FP,GC$321,FALSE)/8,VLOOKUP(VLOOKUP($A142,csapatok!$A:$NN,GC$320,FALSE),'csapat-ranglista'!$A:$FP,GC$321,FALSE)/4),0)</f>
        <v>0</v>
      </c>
      <c r="GD142" s="247">
        <f>SUM(EQ142:GC142)</f>
        <v>0</v>
      </c>
    </row>
    <row r="143" spans="1:186">
      <c r="A143" s="32" t="s">
        <v>1354</v>
      </c>
      <c r="B143" s="289">
        <v>26596</v>
      </c>
      <c r="C143" s="131" t="str">
        <f>IF(B143=0,"",IF(B143&lt;$C$1,"felnőtt","ifi"))</f>
        <v>felnőtt</v>
      </c>
      <c r="D143" s="32" t="s">
        <v>101</v>
      </c>
      <c r="E143" s="45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223"/>
      <c r="AC143" s="223"/>
      <c r="AD143" s="223"/>
      <c r="AE143" s="223"/>
      <c r="AF143" s="223"/>
      <c r="AG143" s="223"/>
      <c r="AH143" s="223"/>
      <c r="AI143" s="223"/>
      <c r="AJ143" s="223"/>
      <c r="AK143" s="223"/>
      <c r="AL143" s="223"/>
      <c r="AM143" s="223"/>
      <c r="AN143" s="223"/>
      <c r="AO143" s="223"/>
      <c r="AP143" s="223"/>
      <c r="AQ143" s="223"/>
      <c r="AR143" s="223"/>
      <c r="AS143" s="223"/>
      <c r="AT143" s="223"/>
      <c r="AU143" s="223"/>
      <c r="AV143" s="223"/>
      <c r="AW143" s="223"/>
      <c r="AX143" s="223"/>
      <c r="AY143" s="223"/>
      <c r="AZ143" s="223"/>
      <c r="BA143" s="223"/>
      <c r="BB143" s="223"/>
      <c r="BC143" s="224">
        <f>versenyek!$ES$11*IFERROR(VLOOKUP(VLOOKUP($A143,versenyek!ER:ET,3,FALSE),szabalyok!$A$16:$B$23,2,FALSE)/4,0)</f>
        <v>0</v>
      </c>
      <c r="BD143" s="224"/>
      <c r="BE143" s="223"/>
      <c r="BF143" s="223"/>
      <c r="BG143" s="223"/>
      <c r="BH143" s="223"/>
      <c r="BI143" s="223">
        <f>IFERROR(IF(RIGHT(VLOOKUP($A143,csapatok!$A:$NN,BI$320,FALSE),5)="Csere",VLOOKUP(LEFT(VLOOKUP($A143,csapatok!$A:$NN,BI$320,FALSE),LEN(VLOOKUP($A143,csapatok!$A:$NN,BI$320,FALSE))-6),'csapat-ranglista'!$A:$FP,BI$321,FALSE)/8,VLOOKUP(VLOOKUP($A143,csapatok!$A:$NN,BI$320,FALSE),'csapat-ranglista'!$A:$FP,BI$321,FALSE)/4),0)</f>
        <v>0</v>
      </c>
      <c r="BJ143" s="223">
        <f>IFERROR(IF(RIGHT(VLOOKUP($A143,csapatok!$A:$NN,BJ$320,FALSE),5)="Csere",VLOOKUP(LEFT(VLOOKUP($A143,csapatok!$A:$NN,BJ$320,FALSE),LEN(VLOOKUP($A143,csapatok!$A:$NN,BJ$320,FALSE))-6),'csapat-ranglista'!$A:$FP,BJ$321,FALSE)/8,VLOOKUP(VLOOKUP($A143,csapatok!$A:$NN,BJ$320,FALSE),'csapat-ranglista'!$A:$FP,BJ$321,FALSE)/4),0)</f>
        <v>0</v>
      </c>
      <c r="BK143" s="223">
        <f>IFERROR(IF(RIGHT(VLOOKUP($A143,csapatok!$A:$NN,BK$320,FALSE),5)="Csere",VLOOKUP(LEFT(VLOOKUP($A143,csapatok!$A:$NN,BK$320,FALSE),LEN(VLOOKUP($A143,csapatok!$A:$NN,BK$320,FALSE))-6),'csapat-ranglista'!$A:$FP,BK$321,FALSE)/8,VLOOKUP(VLOOKUP($A143,csapatok!$A:$NN,BK$320,FALSE),'csapat-ranglista'!$A:$FP,BK$321,FALSE)/4),0)</f>
        <v>0</v>
      </c>
      <c r="BL143" s="223">
        <f>IFERROR(IF(RIGHT(VLOOKUP($A143,csapatok!$A:$NN,BL$320,FALSE),5)="Csere",VLOOKUP(LEFT(VLOOKUP($A143,csapatok!$A:$NN,BL$320,FALSE),LEN(VLOOKUP($A143,csapatok!$A:$NN,BL$320,FALSE))-6),'csapat-ranglista'!$A:$FP,BL$321,FALSE)/8,VLOOKUP(VLOOKUP($A143,csapatok!$A:$NN,BL$320,FALSE),'csapat-ranglista'!$A:$FP,BL$321,FALSE)/4),0)</f>
        <v>0</v>
      </c>
      <c r="BM143" s="223">
        <f>IFERROR(IF(RIGHT(VLOOKUP($A143,csapatok!$A:$NN,BM$320,FALSE),5)="Csere",VLOOKUP(LEFT(VLOOKUP($A143,csapatok!$A:$NN,BM$320,FALSE),LEN(VLOOKUP($A143,csapatok!$A:$NN,BM$320,FALSE))-6),'csapat-ranglista'!$A:$FP,BM$321,FALSE)/8,VLOOKUP(VLOOKUP($A143,csapatok!$A:$NN,BM$320,FALSE),'csapat-ranglista'!$A:$FP,BM$321,FALSE)/4),0)</f>
        <v>0</v>
      </c>
      <c r="BN143" s="223">
        <f>IFERROR(IF(RIGHT(VLOOKUP($A143,csapatok!$A:$NN,BN$320,FALSE),5)="Csere",VLOOKUP(LEFT(VLOOKUP($A143,csapatok!$A:$NN,BN$320,FALSE),LEN(VLOOKUP($A143,csapatok!$A:$NN,BN$320,FALSE))-6),'csapat-ranglista'!$A:$FP,BN$321,FALSE)/8,VLOOKUP(VLOOKUP($A143,csapatok!$A:$NN,BN$320,FALSE),'csapat-ranglista'!$A:$FP,BN$321,FALSE)/4),0)</f>
        <v>0</v>
      </c>
      <c r="BO143" s="223">
        <f>IFERROR(IF(RIGHT(VLOOKUP($A143,csapatok!$A:$NN,BO$320,FALSE),5)="Csere",VLOOKUP(LEFT(VLOOKUP($A143,csapatok!$A:$NN,BO$320,FALSE),LEN(VLOOKUP($A143,csapatok!$A:$NN,BO$320,FALSE))-6),'csapat-ranglista'!$A:$FP,BO$321,FALSE)/8,VLOOKUP(VLOOKUP($A143,csapatok!$A:$NN,BO$320,FALSE),'csapat-ranglista'!$A:$FP,BO$321,FALSE)/4),0)</f>
        <v>0</v>
      </c>
      <c r="BP143" s="223">
        <f>IFERROR(IF(RIGHT(VLOOKUP($A143,csapatok!$A:$NN,BP$320,FALSE),5)="Csere",VLOOKUP(LEFT(VLOOKUP($A143,csapatok!$A:$NN,BP$320,FALSE),LEN(VLOOKUP($A143,csapatok!$A:$NN,BP$320,FALSE))-6),'csapat-ranglista'!$A:$FP,BP$321,FALSE)/8,VLOOKUP(VLOOKUP($A143,csapatok!$A:$NN,BP$320,FALSE),'csapat-ranglista'!$A:$FP,BP$321,FALSE)/4),0)</f>
        <v>0</v>
      </c>
      <c r="BQ143" s="223">
        <f>IFERROR(IF(RIGHT(VLOOKUP($A143,csapatok!$A:$NN,BQ$320,FALSE),5)="Csere",VLOOKUP(LEFT(VLOOKUP($A143,csapatok!$A:$NN,BQ$320,FALSE),LEN(VLOOKUP($A143,csapatok!$A:$NN,BQ$320,FALSE))-6),'csapat-ranglista'!$A:$FP,BQ$321,FALSE)/8,VLOOKUP(VLOOKUP($A143,csapatok!$A:$NN,BQ$320,FALSE),'csapat-ranglista'!$A:$FP,BQ$321,FALSE)/4),0)</f>
        <v>0</v>
      </c>
      <c r="BR143" s="223">
        <f>IFERROR(IF(RIGHT(VLOOKUP($A143,csapatok!$A:$NN,BR$320,FALSE),5)="Csere",VLOOKUP(LEFT(VLOOKUP($A143,csapatok!$A:$NN,BR$320,FALSE),LEN(VLOOKUP($A143,csapatok!$A:$NN,BR$320,FALSE))-6),'csapat-ranglista'!$A:$FP,BR$321,FALSE)/8,VLOOKUP(VLOOKUP($A143,csapatok!$A:$NN,BR$320,FALSE),'csapat-ranglista'!$A:$FP,BR$321,FALSE)/4),0)</f>
        <v>0</v>
      </c>
      <c r="BS143" s="223">
        <f>IFERROR(IF(RIGHT(VLOOKUP($A143,csapatok!$A:$NN,BS$320,FALSE),5)="Csere",VLOOKUP(LEFT(VLOOKUP($A143,csapatok!$A:$NN,BS$320,FALSE),LEN(VLOOKUP($A143,csapatok!$A:$NN,BS$320,FALSE))-6),'csapat-ranglista'!$A:$FP,BS$321,FALSE)/8,VLOOKUP(VLOOKUP($A143,csapatok!$A:$NN,BS$320,FALSE),'csapat-ranglista'!$A:$FP,BS$321,FALSE)/4),0)</f>
        <v>0</v>
      </c>
      <c r="BT143" s="223">
        <f>IFERROR(IF(RIGHT(VLOOKUP($A143,csapatok!$A:$NN,BT$320,FALSE),5)="Csere",VLOOKUP(LEFT(VLOOKUP($A143,csapatok!$A:$NN,BT$320,FALSE),LEN(VLOOKUP($A143,csapatok!$A:$NN,BT$320,FALSE))-6),'csapat-ranglista'!$A:$FP,BT$321,FALSE)/8,VLOOKUP(VLOOKUP($A143,csapatok!$A:$NN,BT$320,FALSE),'csapat-ranglista'!$A:$FP,BT$321,FALSE)/4),0)</f>
        <v>0</v>
      </c>
      <c r="BU143" s="223">
        <f>IFERROR(IF(RIGHT(VLOOKUP($A143,csapatok!$A:$NN,BU$320,FALSE),5)="Csere",VLOOKUP(LEFT(VLOOKUP($A143,csapatok!$A:$NN,BU$320,FALSE),LEN(VLOOKUP($A143,csapatok!$A:$NN,BU$320,FALSE))-6),'csapat-ranglista'!$A:$FP,BU$321,FALSE)/8,VLOOKUP(VLOOKUP($A143,csapatok!$A:$NN,BU$320,FALSE),'csapat-ranglista'!$A:$FP,BU$321,FALSE)/4),0)</f>
        <v>0</v>
      </c>
      <c r="BV143" s="223">
        <f>IFERROR(IF(RIGHT(VLOOKUP($A143,csapatok!$A:$NN,BV$320,FALSE),5)="Csere",VLOOKUP(LEFT(VLOOKUP($A143,csapatok!$A:$NN,BV$320,FALSE),LEN(VLOOKUP($A143,csapatok!$A:$NN,BV$320,FALSE))-6),'csapat-ranglista'!$A:$FP,BV$321,FALSE)/8,VLOOKUP(VLOOKUP($A143,csapatok!$A:$NN,BV$320,FALSE),'csapat-ranglista'!$A:$FP,BV$321,FALSE)/4),0)</f>
        <v>0</v>
      </c>
      <c r="BW143" s="223">
        <f>IFERROR(IF(RIGHT(VLOOKUP($A143,csapatok!$A:$NN,BW$320,FALSE),5)="Csere",VLOOKUP(LEFT(VLOOKUP($A143,csapatok!$A:$NN,BW$320,FALSE),LEN(VLOOKUP($A143,csapatok!$A:$NN,BW$320,FALSE))-6),'csapat-ranglista'!$A:$FP,BW$321,FALSE)/8,VLOOKUP(VLOOKUP($A143,csapatok!$A:$NN,BW$320,FALSE),'csapat-ranglista'!$A:$FP,BW$321,FALSE)/4),0)</f>
        <v>0</v>
      </c>
      <c r="BX143" s="223">
        <f>IFERROR(IF(RIGHT(VLOOKUP($A143,csapatok!$A:$NN,BX$320,FALSE),5)="Csere",VLOOKUP(LEFT(VLOOKUP($A143,csapatok!$A:$NN,BX$320,FALSE),LEN(VLOOKUP($A143,csapatok!$A:$NN,BX$320,FALSE))-6),'csapat-ranglista'!$A:$FP,BX$321,FALSE)/8,VLOOKUP(VLOOKUP($A143,csapatok!$A:$NN,BX$320,FALSE),'csapat-ranglista'!$A:$FP,BX$321,FALSE)/4),0)</f>
        <v>0</v>
      </c>
      <c r="BY143" s="223">
        <f>IFERROR(IF(RIGHT(VLOOKUP($A143,csapatok!$A:$NN,BY$320,FALSE),5)="Csere",VLOOKUP(LEFT(VLOOKUP($A143,csapatok!$A:$NN,BY$320,FALSE),LEN(VLOOKUP($A143,csapatok!$A:$NN,BY$320,FALSE))-6),'csapat-ranglista'!$A:$FP,BY$321,FALSE)/8,VLOOKUP(VLOOKUP($A143,csapatok!$A:$NN,BY$320,FALSE),'csapat-ranglista'!$A:$FP,BY$321,FALSE)/4),0)</f>
        <v>0</v>
      </c>
      <c r="BZ143" s="223">
        <f>IFERROR(IF(RIGHT(VLOOKUP($A143,csapatok!$A:$NN,BZ$320,FALSE),5)="Csere",VLOOKUP(LEFT(VLOOKUP($A143,csapatok!$A:$NN,BZ$320,FALSE),LEN(VLOOKUP($A143,csapatok!$A:$NN,BZ$320,FALSE))-6),'csapat-ranglista'!$A:$FP,BZ$321,FALSE)/8,VLOOKUP(VLOOKUP($A143,csapatok!$A:$NN,BZ$320,FALSE),'csapat-ranglista'!$A:$FP,BZ$321,FALSE)/4),0)</f>
        <v>0</v>
      </c>
      <c r="CA143" s="223">
        <f>IFERROR(IF(RIGHT(VLOOKUP($A143,csapatok!$A:$NN,CA$320,FALSE),5)="Csere",VLOOKUP(LEFT(VLOOKUP($A143,csapatok!$A:$NN,CA$320,FALSE),LEN(VLOOKUP($A143,csapatok!$A:$NN,CA$320,FALSE))-6),'csapat-ranglista'!$A:$FP,CA$321,FALSE)/8,VLOOKUP(VLOOKUP($A143,csapatok!$A:$NN,CA$320,FALSE),'csapat-ranglista'!$A:$FP,CA$321,FALSE)/4),0)</f>
        <v>0.47155908277758868</v>
      </c>
      <c r="CB143" s="223">
        <f>IFERROR(IF(RIGHT(VLOOKUP($A143,csapatok!$A:$NN,CB$320,FALSE),5)="Csere",VLOOKUP(LEFT(VLOOKUP($A143,csapatok!$A:$NN,CB$320,FALSE),LEN(VLOOKUP($A143,csapatok!$A:$NN,CB$320,FALSE))-6),'csapat-ranglista'!$A:$FP,CB$321,FALSE)/8,VLOOKUP(VLOOKUP($A143,csapatok!$A:$NN,CB$320,FALSE),'csapat-ranglista'!$A:$FP,CB$321,FALSE)/4),0)</f>
        <v>0</v>
      </c>
      <c r="CC143" s="223">
        <f>IFERROR(IF(RIGHT(VLOOKUP($A143,csapatok!$A:$NN,CC$320,FALSE),5)="Csere",VLOOKUP(LEFT(VLOOKUP($A143,csapatok!$A:$NN,CC$320,FALSE),LEN(VLOOKUP($A143,csapatok!$A:$NN,CC$320,FALSE))-6),'csapat-ranglista'!$A:$FP,CC$321,FALSE)/8,VLOOKUP(VLOOKUP($A143,csapatok!$A:$NN,CC$320,FALSE),'csapat-ranglista'!$A:$FP,CC$321,FALSE)/4),0)</f>
        <v>0</v>
      </c>
      <c r="CD143" s="223">
        <f>IFERROR(IF(RIGHT(VLOOKUP($A143,csapatok!$A:$NN,CD$320,FALSE),5)="Csere",VLOOKUP(LEFT(VLOOKUP($A143,csapatok!$A:$NN,CD$320,FALSE),LEN(VLOOKUP($A143,csapatok!$A:$NN,CD$320,FALSE))-6),'csapat-ranglista'!$A:$FP,CD$321,FALSE)/8,VLOOKUP(VLOOKUP($A143,csapatok!$A:$NN,CD$320,FALSE),'csapat-ranglista'!$A:$FP,CD$321,FALSE)/4),0)</f>
        <v>0</v>
      </c>
      <c r="CE143" s="223">
        <f>IFERROR(IF(RIGHT(VLOOKUP($A143,csapatok!$A:$NN,CE$320,FALSE),5)="Csere",VLOOKUP(LEFT(VLOOKUP($A143,csapatok!$A:$NN,CE$320,FALSE),LEN(VLOOKUP($A143,csapatok!$A:$NN,CE$320,FALSE))-6),'csapat-ranglista'!$A:$FP,CE$321,FALSE)/8,VLOOKUP(VLOOKUP($A143,csapatok!$A:$NN,CE$320,FALSE),'csapat-ranglista'!$A:$FP,CE$321,FALSE)/4),0)</f>
        <v>0</v>
      </c>
      <c r="CF143" s="223">
        <f>IFERROR(IF(RIGHT(VLOOKUP($A143,csapatok!$A:$NN,CF$320,FALSE),5)="Csere",VLOOKUP(LEFT(VLOOKUP($A143,csapatok!$A:$NN,CF$320,FALSE),LEN(VLOOKUP($A143,csapatok!$A:$NN,CF$320,FALSE))-6),'csapat-ranglista'!$A:$FP,CF$321,FALSE)/8,VLOOKUP(VLOOKUP($A143,csapatok!$A:$NN,CF$320,FALSE),'csapat-ranglista'!$A:$FP,CF$321,FALSE)/4),0)</f>
        <v>0</v>
      </c>
      <c r="CG143" s="223">
        <f>IFERROR(IF(RIGHT(VLOOKUP($A143,csapatok!$A:$NN,CG$320,FALSE),5)="Csere",VLOOKUP(LEFT(VLOOKUP($A143,csapatok!$A:$NN,CG$320,FALSE),LEN(VLOOKUP($A143,csapatok!$A:$NN,CG$320,FALSE))-6),'csapat-ranglista'!$A:$FP,CG$321,FALSE)/8,VLOOKUP(VLOOKUP($A143,csapatok!$A:$NN,CG$320,FALSE),'csapat-ranglista'!$A:$FP,CG$321,FALSE)/4),0)</f>
        <v>0</v>
      </c>
      <c r="CH143" s="223">
        <f>IFERROR(IF(RIGHT(VLOOKUP($A143,csapatok!$A:$NN,CH$320,FALSE),5)="Csere",VLOOKUP(LEFT(VLOOKUP($A143,csapatok!$A:$NN,CH$320,FALSE),LEN(VLOOKUP($A143,csapatok!$A:$NN,CH$320,FALSE))-6),'csapat-ranglista'!$A:$FP,CH$321,FALSE)/8,VLOOKUP(VLOOKUP($A143,csapatok!$A:$NN,CH$320,FALSE),'csapat-ranglista'!$A:$FP,CH$321,FALSE)/4),0)</f>
        <v>0</v>
      </c>
      <c r="CI143" s="223">
        <f>IFERROR(IF(RIGHT(VLOOKUP($A143,csapatok!$A:$NN,CI$320,FALSE),5)="Csere",VLOOKUP(LEFT(VLOOKUP($A143,csapatok!$A:$NN,CI$320,FALSE),LEN(VLOOKUP($A143,csapatok!$A:$NN,CI$320,FALSE))-6),'csapat-ranglista'!$A:$FP,CI$321,FALSE)/8,VLOOKUP(VLOOKUP($A143,csapatok!$A:$NN,CI$320,FALSE),'csapat-ranglista'!$A:$FP,CI$321,FALSE)/4),0)</f>
        <v>0</v>
      </c>
      <c r="CJ143" s="224">
        <f>versenyek!$IQ$11*IFERROR(VLOOKUP(VLOOKUP($A143,versenyek!IP:IR,3,FALSE),szabalyok!$A$16:$B$23,2,FALSE)/4,0)</f>
        <v>0</v>
      </c>
      <c r="CK143" s="224">
        <f>versenyek!$IT$11*IFERROR(VLOOKUP(VLOOKUP($A143,versenyek!IS:IU,3,FALSE),szabalyok!$A$16:$B$23,2,FALSE)/4,0)</f>
        <v>0</v>
      </c>
      <c r="CL143" s="223">
        <f>IFERROR(IF(RIGHT(VLOOKUP($A143,csapatok!$A:$NN,CL$320,FALSE),5)="Csere",VLOOKUP(LEFT(VLOOKUP($A143,csapatok!$A:$NN,CL$320,FALSE),LEN(VLOOKUP($A143,csapatok!$A:$NN,CL$320,FALSE))-6),'csapat-ranglista'!$A:$FP,CL$321,FALSE)/8,VLOOKUP(VLOOKUP($A143,csapatok!$A:$NN,CL$320,FALSE),'csapat-ranglista'!$A:$FP,CL$321,FALSE)/4),0)</f>
        <v>0</v>
      </c>
      <c r="CM143" s="223">
        <f>IFERROR(IF(RIGHT(VLOOKUP($A143,csapatok!$A:$NN,CM$320,FALSE),5)="Csere",VLOOKUP(LEFT(VLOOKUP($A143,csapatok!$A:$NN,CM$320,FALSE),LEN(VLOOKUP($A143,csapatok!$A:$NN,CM$320,FALSE))-6),'csapat-ranglista'!$A:$FP,CM$321,FALSE)/8,VLOOKUP(VLOOKUP($A143,csapatok!$A:$NN,CM$320,FALSE),'csapat-ranglista'!$A:$FP,CM$321,FALSE)/4),0)</f>
        <v>0</v>
      </c>
      <c r="CN143" s="223">
        <f>IFERROR(IF(RIGHT(VLOOKUP($A143,csapatok!$A:$NN,CN$320,FALSE),5)="Csere",VLOOKUP(LEFT(VLOOKUP($A143,csapatok!$A:$NN,CN$320,FALSE),LEN(VLOOKUP($A143,csapatok!$A:$NN,CN$320,FALSE))-6),'csapat-ranglista'!$A:$FP,CN$321,FALSE)/8,VLOOKUP(VLOOKUP($A143,csapatok!$A:$NN,CN$320,FALSE),'csapat-ranglista'!$A:$FP,CN$321,FALSE)/4),0)</f>
        <v>0</v>
      </c>
      <c r="CO143" s="223">
        <f>IFERROR(IF(RIGHT(VLOOKUP($A143,csapatok!$A:$NN,CO$320,FALSE),5)="Csere",VLOOKUP(LEFT(VLOOKUP($A143,csapatok!$A:$NN,CO$320,FALSE),LEN(VLOOKUP($A143,csapatok!$A:$NN,CO$320,FALSE))-6),'csapat-ranglista'!$A:$FP,CO$321,FALSE)/8,VLOOKUP(VLOOKUP($A143,csapatok!$A:$NN,CO$320,FALSE),'csapat-ranglista'!$A:$FP,CO$321,FALSE)/4),0)</f>
        <v>0</v>
      </c>
      <c r="CP143" s="223">
        <f>IFERROR(IF(RIGHT(VLOOKUP($A143,csapatok!$A:$NN,CP$320,FALSE),5)="Csere",VLOOKUP(LEFT(VLOOKUP($A143,csapatok!$A:$NN,CP$320,FALSE),LEN(VLOOKUP($A143,csapatok!$A:$NN,CP$320,FALSE))-6),'csapat-ranglista'!$A:$FP,CP$321,FALSE)/8,VLOOKUP(VLOOKUP($A143,csapatok!$A:$NN,CP$320,FALSE),'csapat-ranglista'!$A:$FP,CP$321,FALSE)/4),0)</f>
        <v>0</v>
      </c>
      <c r="CQ143" s="223">
        <f>IFERROR(IF(RIGHT(VLOOKUP($A143,csapatok!$A:$NN,CQ$320,FALSE),5)="Csere",VLOOKUP(LEFT(VLOOKUP($A143,csapatok!$A:$NN,CQ$320,FALSE),LEN(VLOOKUP($A143,csapatok!$A:$NN,CQ$320,FALSE))-6),'csapat-ranglista'!$A:$FP,CQ$321,FALSE)/8,VLOOKUP(VLOOKUP($A143,csapatok!$A:$NN,CQ$320,FALSE),'csapat-ranglista'!$A:$FP,CQ$321,FALSE)/4),0)</f>
        <v>0</v>
      </c>
      <c r="CR143" s="223">
        <f>IFERROR(IF(RIGHT(VLOOKUP($A143,csapatok!$A:$NN,CR$320,FALSE),5)="Csere",VLOOKUP(LEFT(VLOOKUP($A143,csapatok!$A:$NN,CR$320,FALSE),LEN(VLOOKUP($A143,csapatok!$A:$NN,CR$320,FALSE))-6),'csapat-ranglista'!$A:$FP,CR$321,FALSE)/8,VLOOKUP(VLOOKUP($A143,csapatok!$A:$NN,CR$320,FALSE),'csapat-ranglista'!$A:$FP,CR$321,FALSE)/4),0)</f>
        <v>0</v>
      </c>
      <c r="CS143" s="223">
        <f>IFERROR(IF(RIGHT(VLOOKUP($A143,csapatok!$A:$NN,CS$320,FALSE),5)="Csere",VLOOKUP(LEFT(VLOOKUP($A143,csapatok!$A:$NN,CS$320,FALSE),LEN(VLOOKUP($A143,csapatok!$A:$NN,CS$320,FALSE))-6),'csapat-ranglista'!$A:$FP,CS$321,FALSE)/8,VLOOKUP(VLOOKUP($A143,csapatok!$A:$NN,CS$320,FALSE),'csapat-ranglista'!$A:$FP,CS$321,FALSE)/4),0)</f>
        <v>1.3981500408068834</v>
      </c>
      <c r="CT143" s="223">
        <f>IFERROR(IF(RIGHT(VLOOKUP($A143,csapatok!$A:$NN,CT$320,FALSE),5)="Csere",VLOOKUP(LEFT(VLOOKUP($A143,csapatok!$A:$NN,CT$320,FALSE),LEN(VLOOKUP($A143,csapatok!$A:$NN,CT$320,FALSE))-6),'csapat-ranglista'!$A:$FP,CT$321,FALSE)/8,VLOOKUP(VLOOKUP($A143,csapatok!$A:$NN,CT$320,FALSE),'csapat-ranglista'!$A:$FP,CT$321,FALSE)/4),0)</f>
        <v>0</v>
      </c>
      <c r="CU143" s="223">
        <f>IFERROR(IF(RIGHT(VLOOKUP($A143,csapatok!$A:$NN,CU$320,FALSE),5)="Csere",VLOOKUP(LEFT(VLOOKUP($A143,csapatok!$A:$NN,CU$320,FALSE),LEN(VLOOKUP($A143,csapatok!$A:$NN,CU$320,FALSE))-6),'csapat-ranglista'!$A:$FP,CU$321,FALSE)/8,VLOOKUP(VLOOKUP($A143,csapatok!$A:$NN,CU$320,FALSE),'csapat-ranglista'!$A:$FP,CU$321,FALSE)/4),0)</f>
        <v>0</v>
      </c>
      <c r="CV143" s="223">
        <f>IFERROR(IF(RIGHT(VLOOKUP($A143,csapatok!$A:$NN,CV$320,FALSE),5)="Csere",VLOOKUP(LEFT(VLOOKUP($A143,csapatok!$A:$NN,CV$320,FALSE),LEN(VLOOKUP($A143,csapatok!$A:$NN,CV$320,FALSE))-6),'csapat-ranglista'!$A:$FP,CV$321,FALSE)/8,VLOOKUP(VLOOKUP($A143,csapatok!$A:$NN,CV$320,FALSE),'csapat-ranglista'!$A:$FP,CV$321,FALSE)/4),0)</f>
        <v>0</v>
      </c>
      <c r="CW143" s="223">
        <f>IFERROR(IF(RIGHT(VLOOKUP($A143,csapatok!$A:$NN,CW$320,FALSE),5)="Csere",VLOOKUP(LEFT(VLOOKUP($A143,csapatok!$A:$NN,CW$320,FALSE),LEN(VLOOKUP($A143,csapatok!$A:$NN,CW$320,FALSE))-6),'csapat-ranglista'!$A:$FP,CW$321,FALSE)/8,VLOOKUP(VLOOKUP($A143,csapatok!$A:$NN,CW$320,FALSE),'csapat-ranglista'!$A:$FP,CW$321,FALSE)/4),0)</f>
        <v>0</v>
      </c>
      <c r="CX143" s="223">
        <f>IFERROR(IF(RIGHT(VLOOKUP($A143,csapatok!$A:$NN,CX$320,FALSE),5)="Csere",VLOOKUP(LEFT(VLOOKUP($A143,csapatok!$A:$NN,CX$320,FALSE),LEN(VLOOKUP($A143,csapatok!$A:$NN,CX$320,FALSE))-6),'csapat-ranglista'!$A:$FP,CX$321,FALSE)/8,VLOOKUP(VLOOKUP($A143,csapatok!$A:$NN,CX$320,FALSE),'csapat-ranglista'!$A:$FP,CX$321,FALSE)/4),0)</f>
        <v>0</v>
      </c>
      <c r="CY143" s="223">
        <f>IFERROR(IF(RIGHT(VLOOKUP($A143,csapatok!$A:$NN,CY$320,FALSE),5)="Csere",VLOOKUP(LEFT(VLOOKUP($A143,csapatok!$A:$NN,CY$320,FALSE),LEN(VLOOKUP($A143,csapatok!$A:$NN,CY$320,FALSE))-6),'csapat-ranglista'!$A:$FP,CY$321,FALSE)/8,VLOOKUP(VLOOKUP($A143,csapatok!$A:$NN,CY$320,FALSE),'csapat-ranglista'!$A:$FP,CY$321,FALSE)/4),0)</f>
        <v>0</v>
      </c>
      <c r="CZ143" s="223">
        <f>IFERROR(IF(RIGHT(VLOOKUP($A143,csapatok!$A:$NN,CZ$320,FALSE),5)="Csere",VLOOKUP(LEFT(VLOOKUP($A143,csapatok!$A:$NN,CZ$320,FALSE),LEN(VLOOKUP($A143,csapatok!$A:$NN,CZ$320,FALSE))-6),'csapat-ranglista'!$A:$FP,CZ$321,FALSE)/8,VLOOKUP(VLOOKUP($A143,csapatok!$A:$NN,CZ$320,FALSE),'csapat-ranglista'!$A:$FP,CZ$321,FALSE)/4),0)</f>
        <v>0</v>
      </c>
      <c r="DA143" s="223">
        <f>IFERROR(IF(RIGHT(VLOOKUP($A143,csapatok!$A:$NN,DA$320,FALSE),5)="Csere",VLOOKUP(LEFT(VLOOKUP($A143,csapatok!$A:$NN,DA$320,FALSE),LEN(VLOOKUP($A143,csapatok!$A:$NN,DA$320,FALSE))-6),'csapat-ranglista'!$A:$FP,DA$321,FALSE)/8,VLOOKUP(VLOOKUP($A143,csapatok!$A:$NN,DA$320,FALSE),'csapat-ranglista'!$A:$FP,DA$321,FALSE)/4),0)</f>
        <v>0</v>
      </c>
      <c r="DB143" s="223">
        <f>IFERROR(IF(RIGHT(VLOOKUP($A143,csapatok!$A:$NN,DB$320,FALSE),5)="Csere",VLOOKUP(LEFT(VLOOKUP($A143,csapatok!$A:$NN,DB$320,FALSE),LEN(VLOOKUP($A143,csapatok!$A:$NN,DB$320,FALSE))-6),'csapat-ranglista'!$A:$FP,DB$321,FALSE)/8,VLOOKUP(VLOOKUP($A143,csapatok!$A:$NN,DB$320,FALSE),'csapat-ranglista'!$A:$FP,DB$321,FALSE)/4),0)</f>
        <v>0</v>
      </c>
      <c r="DC143" s="223">
        <f>IFERROR(IF(RIGHT(VLOOKUP($A143,csapatok!$A:$NN,DC$320,FALSE),5)="Csere",VLOOKUP(LEFT(VLOOKUP($A143,csapatok!$A:$NN,DC$320,FALSE),LEN(VLOOKUP($A143,csapatok!$A:$NN,DC$320,FALSE))-6),'csapat-ranglista'!$A:$FP,DC$321,FALSE)/8,VLOOKUP(VLOOKUP($A143,csapatok!$A:$NN,DC$320,FALSE),'csapat-ranglista'!$A:$FP,DC$321,FALSE)/4),0)</f>
        <v>0</v>
      </c>
      <c r="DD143" s="223">
        <f>IFERROR(IF(RIGHT(VLOOKUP($A143,csapatok!$A:$NN,DD$320,FALSE),5)="Csere",VLOOKUP(LEFT(VLOOKUP($A143,csapatok!$A:$NN,DD$320,FALSE),LEN(VLOOKUP($A143,csapatok!$A:$NN,DD$320,FALSE))-6),'csapat-ranglista'!$A:$FP,DD$321,FALSE)/8,VLOOKUP(VLOOKUP($A143,csapatok!$A:$NN,DD$320,FALSE),'csapat-ranglista'!$A:$FP,DD$321,FALSE)/4),0)</f>
        <v>0</v>
      </c>
      <c r="DE143" s="223">
        <f>IFERROR(IF(RIGHT(VLOOKUP($A143,csapatok!$A:$NN,DE$320,FALSE),5)="Csere",VLOOKUP(LEFT(VLOOKUP($A143,csapatok!$A:$NN,DE$320,FALSE),LEN(VLOOKUP($A143,csapatok!$A:$NN,DE$320,FALSE))-6),'csapat-ranglista'!$A:$FP,DE$321,FALSE)/8,VLOOKUP(VLOOKUP($A143,csapatok!$A:$NN,DE$320,FALSE),'csapat-ranglista'!$A:$FP,DE$321,FALSE)/4),0)</f>
        <v>0</v>
      </c>
      <c r="DF143" s="223">
        <f>IFERROR(IF(RIGHT(VLOOKUP($A143,csapatok!$A:$NN,DF$320,FALSE),5)="Csere",VLOOKUP(LEFT(VLOOKUP($A143,csapatok!$A:$NN,DF$320,FALSE),LEN(VLOOKUP($A143,csapatok!$A:$NN,DF$320,FALSE))-6),'csapat-ranglista'!$A:$FP,DF$321,FALSE)/8,VLOOKUP(VLOOKUP($A143,csapatok!$A:$NN,DF$320,FALSE),'csapat-ranglista'!$A:$FP,DF$321,FALSE)/4),0)</f>
        <v>0</v>
      </c>
      <c r="DG143" s="223">
        <f>IFERROR(IF(RIGHT(VLOOKUP($A143,csapatok!$A:$NN,DG$320,FALSE),5)="Csere",VLOOKUP(LEFT(VLOOKUP($A143,csapatok!$A:$NN,DG$320,FALSE),LEN(VLOOKUP($A143,csapatok!$A:$NN,DG$320,FALSE))-6),'csapat-ranglista'!$A:$FP,DG$321,FALSE)/8,VLOOKUP(VLOOKUP($A143,csapatok!$A:$NN,DG$320,FALSE),'csapat-ranglista'!$A:$FP,DG$321,FALSE)/4),0)</f>
        <v>0</v>
      </c>
      <c r="DH143" s="223">
        <f>IFERROR(IF(RIGHT(VLOOKUP($A143,csapatok!$A:$NN,DH$320,FALSE),5)="Csere",VLOOKUP(LEFT(VLOOKUP($A143,csapatok!$A:$NN,DH$320,FALSE),LEN(VLOOKUP($A143,csapatok!$A:$NN,DH$320,FALSE))-6),'csapat-ranglista'!$A:$FP,DH$321,FALSE)/8,VLOOKUP(VLOOKUP($A143,csapatok!$A:$NN,DH$320,FALSE),'csapat-ranglista'!$A:$FP,DH$321,FALSE)/4),0)</f>
        <v>3.5776074476326225</v>
      </c>
      <c r="DI143" s="223">
        <f>IFERROR(IF(RIGHT(VLOOKUP($A143,csapatok!$A:$NN,DI$320,FALSE),5)="Csere",VLOOKUP(LEFT(VLOOKUP($A143,csapatok!$A:$NN,DI$320,FALSE),LEN(VLOOKUP($A143,csapatok!$A:$NN,DI$320,FALSE))-6),'csapat-ranglista'!$A:$FP,DI$321,FALSE)/8,VLOOKUP(VLOOKUP($A143,csapatok!$A:$NN,DI$320,FALSE),'csapat-ranglista'!$A:$FP,DI$321,FALSE)/4),0)</f>
        <v>0</v>
      </c>
      <c r="DJ143" s="223">
        <f>IFERROR(IF(RIGHT(VLOOKUP($A143,csapatok!$A:$NN,DJ$320,FALSE),5)="Csere",VLOOKUP(LEFT(VLOOKUP($A143,csapatok!$A:$NN,DJ$320,FALSE),LEN(VLOOKUP($A143,csapatok!$A:$NN,DJ$320,FALSE))-6),'csapat-ranglista'!$A:$FP,DJ$321,FALSE)/8,VLOOKUP(VLOOKUP($A143,csapatok!$A:$NN,DJ$320,FALSE),'csapat-ranglista'!$A:$FP,DJ$321,FALSE)/4),0)</f>
        <v>0</v>
      </c>
      <c r="DK143" s="223">
        <f>IFERROR(IF(RIGHT(VLOOKUP($A143,csapatok!$A:$NN,DK$320,FALSE),5)="Csere",VLOOKUP(LEFT(VLOOKUP($A143,csapatok!$A:$NN,DK$320,FALSE),LEN(VLOOKUP($A143,csapatok!$A:$NN,DK$320,FALSE))-6),'csapat-ranglista'!$A:$FP,DK$321,FALSE)/8,VLOOKUP(VLOOKUP($A143,csapatok!$A:$NN,DK$320,FALSE),'csapat-ranglista'!$A:$FP,DK$321,FALSE)/4),0)</f>
        <v>0</v>
      </c>
      <c r="DL143" s="223">
        <f>IFERROR(IF(RIGHT(VLOOKUP($A143,csapatok!$A:$NN,DL$320,FALSE),5)="Csere",VLOOKUP(LEFT(VLOOKUP($A143,csapatok!$A:$NN,DL$320,FALSE),LEN(VLOOKUP($A143,csapatok!$A:$NN,DL$320,FALSE))-6),'csapat-ranglista'!$A:$FP,DL$321,FALSE)/8,VLOOKUP(VLOOKUP($A143,csapatok!$A:$NN,DL$320,FALSE),'csapat-ranglista'!$A:$FP,DL$321,FALSE)/4),0)</f>
        <v>0</v>
      </c>
      <c r="DM143" s="223">
        <f>IFERROR(IF(RIGHT(VLOOKUP($A143,csapatok!$A:$NN,DM$320,FALSE),5)="Csere",VLOOKUP(LEFT(VLOOKUP($A143,csapatok!$A:$NN,DM$320,FALSE),LEN(VLOOKUP($A143,csapatok!$A:$NN,DM$320,FALSE))-6),'csapat-ranglista'!$A:$FP,DM$321,FALSE)/8,VLOOKUP(VLOOKUP($A143,csapatok!$A:$NN,DM$320,FALSE),'csapat-ranglista'!$A:$FP,DM$321,FALSE)/4),0)</f>
        <v>0</v>
      </c>
      <c r="DN143" s="223">
        <f>IFERROR(IF(RIGHT(VLOOKUP($A143,csapatok!$A:$NN,DN$320,FALSE),5)="Csere",VLOOKUP(LEFT(VLOOKUP($A143,csapatok!$A:$NN,DN$320,FALSE),LEN(VLOOKUP($A143,csapatok!$A:$NN,DN$320,FALSE))-6),'csapat-ranglista'!$A:$FP,DN$321,FALSE)/8,VLOOKUP(VLOOKUP($A143,csapatok!$A:$NN,DN$320,FALSE),'csapat-ranglista'!$A:$FP,DN$321,FALSE)/4),0)</f>
        <v>0</v>
      </c>
      <c r="DO143" s="224">
        <f>versenyek!$MF$11*IFERROR(VLOOKUP(VLOOKUP($A143,versenyek!ME:MG,3,FALSE),szabalyok!$A$16:$B$23,2,FALSE)/4,0)</f>
        <v>0</v>
      </c>
      <c r="DP143" s="224">
        <f>versenyek!$MI$11*IFERROR(VLOOKUP(VLOOKUP($A143,versenyek!MH:MJ,3,FALSE),szabalyok!$A$16:$B$23,2,FALSE)/4,0)</f>
        <v>0</v>
      </c>
      <c r="DQ143" s="223">
        <f>IFERROR(IF(RIGHT(VLOOKUP($A143,csapatok!$A:$NN,DQ$320,FALSE),5)="Csere",VLOOKUP(LEFT(VLOOKUP($A143,csapatok!$A:$NN,DQ$320,FALSE),LEN(VLOOKUP($A143,csapatok!$A:$NN,DQ$320,FALSE))-6),'csapat-ranglista'!$A:$FP,DQ$321,FALSE)/8,VLOOKUP(VLOOKUP($A143,csapatok!$A:$NN,DQ$320,FALSE),'csapat-ranglista'!$A:$FP,DQ$321,FALSE)/4),0)</f>
        <v>0</v>
      </c>
      <c r="DR143" s="223">
        <f>IFERROR(IF(RIGHT(VLOOKUP($A143,csapatok!$A:$NN,DR$320,FALSE),5)="Csere",VLOOKUP(LEFT(VLOOKUP($A143,csapatok!$A:$NN,DR$320,FALSE),LEN(VLOOKUP($A143,csapatok!$A:$NN,DR$320,FALSE))-6),'csapat-ranglista'!$A:$FP,DR$321,FALSE)/8,VLOOKUP(VLOOKUP($A143,csapatok!$A:$NN,DR$320,FALSE),'csapat-ranglista'!$A:$FP,DR$321,FALSE)/4),0)</f>
        <v>0</v>
      </c>
      <c r="DS143" s="223">
        <f>IFERROR(IF(RIGHT(VLOOKUP($A143,csapatok!$A:$NN,DS$320,FALSE),5)="Csere",VLOOKUP(LEFT(VLOOKUP($A143,csapatok!$A:$NN,DS$320,FALSE),LEN(VLOOKUP($A143,csapatok!$A:$NN,DS$320,FALSE))-6),'csapat-ranglista'!$A:$FP,DS$321,FALSE)/8,VLOOKUP(VLOOKUP($A143,csapatok!$A:$NN,DS$320,FALSE),'csapat-ranglista'!$A:$FP,DS$321,FALSE)/4),0)</f>
        <v>0</v>
      </c>
      <c r="DT143" s="223">
        <f>IFERROR(IF(RIGHT(VLOOKUP($A143,csapatok!$A:$NN,DT$320,FALSE),5)="Csere",VLOOKUP(LEFT(VLOOKUP($A143,csapatok!$A:$NN,DT$320,FALSE),LEN(VLOOKUP($A143,csapatok!$A:$NN,DT$320,FALSE))-6),'csapat-ranglista'!$A:$FP,DT$321,FALSE)/8,VLOOKUP(VLOOKUP($A143,csapatok!$A:$NN,DT$320,FALSE),'csapat-ranglista'!$A:$FP,DT$321,FALSE)/4),0)</f>
        <v>0</v>
      </c>
      <c r="DU143" s="223">
        <f>IFERROR(IF(RIGHT(VLOOKUP($A143,csapatok!$A:$NN,DU$320,FALSE),5)="Csere",VLOOKUP(LEFT(VLOOKUP($A143,csapatok!$A:$NN,DU$320,FALSE),LEN(VLOOKUP($A143,csapatok!$A:$NN,DU$320,FALSE))-6),'csapat-ranglista'!$A:$FP,DU$321,FALSE)/8,VLOOKUP(VLOOKUP($A143,csapatok!$A:$NN,DU$320,FALSE),'csapat-ranglista'!$A:$FP,DU$321,FALSE)/4),0)</f>
        <v>0</v>
      </c>
      <c r="DV143" s="223">
        <f>IFERROR(IF(RIGHT(VLOOKUP($A143,csapatok!$A:$NN,DV$320,FALSE),5)="Csere",VLOOKUP(LEFT(VLOOKUP($A143,csapatok!$A:$NN,DV$320,FALSE),LEN(VLOOKUP($A143,csapatok!$A:$NN,DV$320,FALSE))-6),'csapat-ranglista'!$A:$FP,DV$321,FALSE)/8,VLOOKUP(VLOOKUP($A143,csapatok!$A:$NN,DV$320,FALSE),'csapat-ranglista'!$A:$FP,DV$321,FALSE)/4),0)</f>
        <v>0</v>
      </c>
      <c r="DW143" s="223">
        <f>IFERROR(IF(RIGHT(VLOOKUP($A143,csapatok!$A:$NN,DW$320,FALSE),5)="Csere",VLOOKUP(LEFT(VLOOKUP($A143,csapatok!$A:$NN,DW$320,FALSE),LEN(VLOOKUP($A143,csapatok!$A:$NN,DW$320,FALSE))-6),'csapat-ranglista'!$A:$FP,DW$321,FALSE)/8,VLOOKUP(VLOOKUP($A143,csapatok!$A:$NN,DW$320,FALSE),'csapat-ranglista'!$A:$FP,DW$321,FALSE)/4),0)</f>
        <v>0</v>
      </c>
      <c r="DX143" s="223">
        <f>IFERROR(IF(RIGHT(VLOOKUP($A143,csapatok!$A:$NN,DX$320,FALSE),5)="Csere",VLOOKUP(LEFT(VLOOKUP($A143,csapatok!$A:$NN,DX$320,FALSE),LEN(VLOOKUP($A143,csapatok!$A:$NN,DX$320,FALSE))-6),'csapat-ranglista'!$A:$FP,DX$321,FALSE)/8,VLOOKUP(VLOOKUP($A143,csapatok!$A:$NN,DX$320,FALSE),'csapat-ranglista'!$A:$FP,DX$321,FALSE)/4),0)</f>
        <v>0</v>
      </c>
      <c r="DY143" s="223">
        <f>IFERROR(IF(RIGHT(VLOOKUP($A143,csapatok!$A:$NN,DY$320,FALSE),5)="Csere",VLOOKUP(LEFT(VLOOKUP($A143,csapatok!$A:$NN,DY$320,FALSE),LEN(VLOOKUP($A143,csapatok!$A:$NN,DY$320,FALSE))-6),'csapat-ranglista'!$A:$FP,DY$321,FALSE)/8,VLOOKUP(VLOOKUP($A143,csapatok!$A:$NN,DY$320,FALSE),'csapat-ranglista'!$A:$FP,DY$321,FALSE)/4),0)</f>
        <v>0</v>
      </c>
      <c r="DZ143" s="223">
        <f>IFERROR(IF(RIGHT(VLOOKUP($A143,csapatok!$A:$NN,DZ$320,FALSE),5)="Csere",VLOOKUP(LEFT(VLOOKUP($A143,csapatok!$A:$NN,DZ$320,FALSE),LEN(VLOOKUP($A143,csapatok!$A:$NN,DZ$320,FALSE))-6),'csapat-ranglista'!$A:$FP,DZ$321,FALSE)/8,VLOOKUP(VLOOKUP($A143,csapatok!$A:$NN,DZ$320,FALSE),'csapat-ranglista'!$A:$FP,DZ$321,FALSE)/4),0)</f>
        <v>0</v>
      </c>
      <c r="EA143" s="223">
        <f>IFERROR(IF(RIGHT(VLOOKUP($A143,csapatok!$A:$NN,EA$320,FALSE),5)="Csere",VLOOKUP(LEFT(VLOOKUP($A143,csapatok!$A:$NN,EA$320,FALSE),LEN(VLOOKUP($A143,csapatok!$A:$NN,EA$320,FALSE))-6),'csapat-ranglista'!$A:$FP,EA$321,FALSE)/8,VLOOKUP(VLOOKUP($A143,csapatok!$A:$NN,EA$320,FALSE),'csapat-ranglista'!$A:$FP,EA$321,FALSE)/4),0)</f>
        <v>0</v>
      </c>
      <c r="EB143" s="223">
        <f>IFERROR(IF(RIGHT(VLOOKUP($A143,csapatok!$A:$NN,EB$320,FALSE),5)="Csere",VLOOKUP(LEFT(VLOOKUP($A143,csapatok!$A:$NN,EB$320,FALSE),LEN(VLOOKUP($A143,csapatok!$A:$NN,EB$320,FALSE))-6),'csapat-ranglista'!$A:$FP,EB$321,FALSE)/8,VLOOKUP(VLOOKUP($A143,csapatok!$A:$NN,EB$320,FALSE),'csapat-ranglista'!$A:$FP,EB$321,FALSE)/4),0)</f>
        <v>0</v>
      </c>
      <c r="EC143" s="223">
        <f>IFERROR(IF(RIGHT(VLOOKUP($A143,csapatok!$A:$NN,EC$320,FALSE),5)="Csere",VLOOKUP(LEFT(VLOOKUP($A143,csapatok!$A:$NN,EC$320,FALSE),LEN(VLOOKUP($A143,csapatok!$A:$NN,EC$320,FALSE))-6),'csapat-ranglista'!$A:$FP,EC$321,FALSE)/8,VLOOKUP(VLOOKUP($A143,csapatok!$A:$NN,EC$320,FALSE),'csapat-ranglista'!$A:$FP,EC$321,FALSE)/4),0)</f>
        <v>0</v>
      </c>
      <c r="ED143" s="223">
        <f>IFERROR(IF(RIGHT(VLOOKUP($A143,csapatok!$A:$NN,ED$320,FALSE),5)="Csere",VLOOKUP(LEFT(VLOOKUP($A143,csapatok!$A:$NN,ED$320,FALSE),LEN(VLOOKUP($A143,csapatok!$A:$NN,ED$320,FALSE))-6),'csapat-ranglista'!$A:$FP,ED$321,FALSE)/8,VLOOKUP(VLOOKUP($A143,csapatok!$A:$NN,ED$320,FALSE),'csapat-ranglista'!$A:$FP,ED$321,FALSE)/4),0)</f>
        <v>0</v>
      </c>
      <c r="EE143" s="223">
        <f>IFERROR(IF(RIGHT(VLOOKUP($A143,csapatok!$A:$NN,EE$320,FALSE),5)="Csere",VLOOKUP(LEFT(VLOOKUP($A143,csapatok!$A:$NN,EE$320,FALSE),LEN(VLOOKUP($A143,csapatok!$A:$NN,EE$320,FALSE))-6),'csapat-ranglista'!$A:$FP,EE$321,FALSE)/8,VLOOKUP(VLOOKUP($A143,csapatok!$A:$NN,EE$320,FALSE),'csapat-ranglista'!$A:$FP,EE$321,FALSE)/4),0)</f>
        <v>0</v>
      </c>
      <c r="EF143" s="223">
        <f>IFERROR(IF(RIGHT(VLOOKUP($A143,csapatok!$A:$NN,EF$320,FALSE),5)="Csere",VLOOKUP(LEFT(VLOOKUP($A143,csapatok!$A:$NN,EF$320,FALSE),LEN(VLOOKUP($A143,csapatok!$A:$NN,EF$320,FALSE))-6),'csapat-ranglista'!$A:$FP,EF$321,FALSE)/8,VLOOKUP(VLOOKUP($A143,csapatok!$A:$NN,EF$320,FALSE),'csapat-ranglista'!$A:$FP,EF$321,FALSE)/4),0)</f>
        <v>0</v>
      </c>
      <c r="EG143" s="223">
        <f>IFERROR(IF(RIGHT(VLOOKUP($A143,csapatok!$A:$NN,EG$320,FALSE),5)="Csere",VLOOKUP(LEFT(VLOOKUP($A143,csapatok!$A:$NN,EG$320,FALSE),LEN(VLOOKUP($A143,csapatok!$A:$NN,EG$320,FALSE))-6),'csapat-ranglista'!$A:$FP,EG$321,FALSE)/8,VLOOKUP(VLOOKUP($A143,csapatok!$A:$NN,EG$320,FALSE),'csapat-ranglista'!$A:$FP,EG$321,FALSE)/4),0)</f>
        <v>0</v>
      </c>
      <c r="EH143" s="223">
        <f>IFERROR(IF(RIGHT(VLOOKUP($A143,csapatok!$A:$NN,EH$320,FALSE),5)="Csere",VLOOKUP(LEFT(VLOOKUP($A143,csapatok!$A:$NN,EH$320,FALSE),LEN(VLOOKUP($A143,csapatok!$A:$NN,EH$320,FALSE))-6),'csapat-ranglista'!$A:$FP,EH$321,FALSE)/8,VLOOKUP(VLOOKUP($A143,csapatok!$A:$NN,EH$320,FALSE),'csapat-ranglista'!$A:$FP,EH$321,FALSE)/4),0)</f>
        <v>0</v>
      </c>
      <c r="EI143" s="223">
        <f>IFERROR(IF(RIGHT(VLOOKUP($A143,csapatok!$A:$NN,EI$320,FALSE),5)="Csere",VLOOKUP(LEFT(VLOOKUP($A143,csapatok!$A:$NN,EI$320,FALSE),LEN(VLOOKUP($A143,csapatok!$A:$NN,EI$320,FALSE))-6),'csapat-ranglista'!$A:$FP,EI$321,FALSE)/8,VLOOKUP(VLOOKUP($A143,csapatok!$A:$NN,EI$320,FALSE),'csapat-ranglista'!$A:$FP,EI$321,FALSE)/4),0)</f>
        <v>0</v>
      </c>
      <c r="EJ143" s="223">
        <f>IFERROR(IF(RIGHT(VLOOKUP($A143,csapatok!$A:$NN,EJ$320,FALSE),5)="Csere",VLOOKUP(LEFT(VLOOKUP($A143,csapatok!$A:$NN,EJ$320,FALSE),LEN(VLOOKUP($A143,csapatok!$A:$NN,EJ$320,FALSE))-6),'csapat-ranglista'!$A:$FP,EJ$321,FALSE)/8,VLOOKUP(VLOOKUP($A143,csapatok!$A:$NN,EJ$320,FALSE),'csapat-ranglista'!$A:$FP,EJ$321,FALSE)/4),0)</f>
        <v>0</v>
      </c>
      <c r="EK143" s="223">
        <f>IFERROR(IF(RIGHT(VLOOKUP($A143,csapatok!$A:$NN,EK$320,FALSE),5)="Csere",VLOOKUP(LEFT(VLOOKUP($A143,csapatok!$A:$NN,EK$320,FALSE),LEN(VLOOKUP($A143,csapatok!$A:$NN,EK$320,FALSE))-6),'csapat-ranglista'!$A:$FP,EK$321,FALSE)/8,VLOOKUP(VLOOKUP($A143,csapatok!$A:$NN,EK$320,FALSE),'csapat-ranglista'!$A:$FP,EK$321,FALSE)/4),0)</f>
        <v>0</v>
      </c>
      <c r="EL143" s="223">
        <f>IFERROR(IF(RIGHT(VLOOKUP($A143,csapatok!$A:$NN,EL$320,FALSE),5)="Csere",VLOOKUP(LEFT(VLOOKUP($A143,csapatok!$A:$NN,EL$320,FALSE),LEN(VLOOKUP($A143,csapatok!$A:$NN,EL$320,FALSE))-6),'csapat-ranglista'!$A:$FP,EL$321,FALSE)/8,VLOOKUP(VLOOKUP($A143,csapatok!$A:$NN,EL$320,FALSE),'csapat-ranglista'!$A:$FP,EL$321,FALSE)/4),0)</f>
        <v>0</v>
      </c>
      <c r="EM143" s="223">
        <f>IFERROR(IF(RIGHT(VLOOKUP($A143,csapatok!$A:$NN,EM$320,FALSE),5)="Csere",VLOOKUP(LEFT(VLOOKUP($A143,csapatok!$A:$NN,EM$320,FALSE),LEN(VLOOKUP($A143,csapatok!$A:$NN,EM$320,FALSE))-6),'csapat-ranglista'!$A:$FP,EM$321,FALSE)/8,VLOOKUP(VLOOKUP($A143,csapatok!$A:$NN,EM$320,FALSE),'csapat-ranglista'!$A:$FP,EM$321,FALSE)/4),0)</f>
        <v>0</v>
      </c>
      <c r="EN143" s="223">
        <f>IFERROR(IF(RIGHT(VLOOKUP($A143,csapatok!$A:$NN,EN$320,FALSE),5)="Csere",VLOOKUP(LEFT(VLOOKUP($A143,csapatok!$A:$NN,EN$320,FALSE),LEN(VLOOKUP($A143,csapatok!$A:$NN,EN$320,FALSE))-6),'csapat-ranglista'!$A:$FP,EN$321,FALSE)/8,VLOOKUP(VLOOKUP($A143,csapatok!$A:$NN,EN$320,FALSE),'csapat-ranglista'!$A:$FP,EN$321,FALSE)/4),0)</f>
        <v>0</v>
      </c>
      <c r="EO143" s="223">
        <f>IFERROR(IF(RIGHT(VLOOKUP($A143,csapatok!$A:$NN,EO$320,FALSE),5)="Csere",VLOOKUP(LEFT(VLOOKUP($A143,csapatok!$A:$NN,EO$320,FALSE),LEN(VLOOKUP($A143,csapatok!$A:$NN,EO$320,FALSE))-6),'csapat-ranglista'!$A:$FP,EO$321,FALSE)/8,VLOOKUP(VLOOKUP($A143,csapatok!$A:$NN,EO$320,FALSE),'csapat-ranglista'!$A:$FP,EO$321,FALSE)/4),0)</f>
        <v>0</v>
      </c>
      <c r="EP143" s="223">
        <f>IFERROR(IF(RIGHT(VLOOKUP($A143,csapatok!$A:$NN,EP$320,FALSE),5)="Csere",VLOOKUP(LEFT(VLOOKUP($A143,csapatok!$A:$NN,EP$320,FALSE),LEN(VLOOKUP($A143,csapatok!$A:$NN,EP$320,FALSE))-6),'csapat-ranglista'!$A:$FP,EP$321,FALSE)/8,VLOOKUP(VLOOKUP($A143,csapatok!$A:$NN,EP$320,FALSE),'csapat-ranglista'!$A:$FP,EP$321,FALSE)/4),0)</f>
        <v>0</v>
      </c>
      <c r="EQ143" s="223">
        <f>IFERROR(IF(RIGHT(VLOOKUP($A143,csapatok!$A:$NN,EQ$320,FALSE),5)="Csere",VLOOKUP(LEFT(VLOOKUP($A143,csapatok!$A:$NN,EQ$320,FALSE),LEN(VLOOKUP($A143,csapatok!$A:$NN,EQ$320,FALSE))-6),'csapat-ranglista'!$A:$FP,EQ$321,FALSE)/8,VLOOKUP(VLOOKUP($A143,csapatok!$A:$NN,EQ$320,FALSE),'csapat-ranglista'!$A:$FP,EQ$321,FALSE)/4),0)</f>
        <v>0</v>
      </c>
      <c r="ER143" s="223">
        <f>IFERROR(IF(RIGHT(VLOOKUP($A143,csapatok!$A:$NN,ER$320,FALSE),5)="Csere",VLOOKUP(LEFT(VLOOKUP($A143,csapatok!$A:$NN,ER$320,FALSE),LEN(VLOOKUP($A143,csapatok!$A:$NN,ER$320,FALSE))-6),'csapat-ranglista'!$A:$FP,ER$321,FALSE)/8,VLOOKUP(VLOOKUP($A143,csapatok!$A:$NN,ER$320,FALSE),'csapat-ranglista'!$A:$FP,ER$321,FALSE)/4),0)</f>
        <v>0</v>
      </c>
      <c r="ES143" s="223">
        <f>IFERROR(IF(RIGHT(VLOOKUP($A143,csapatok!$A:$NN,ES$320,FALSE),5)="Csere",VLOOKUP(LEFT(VLOOKUP($A143,csapatok!$A:$NN,ES$320,FALSE),LEN(VLOOKUP($A143,csapatok!$A:$NN,ES$320,FALSE))-6),'csapat-ranglista'!$A:$FP,ES$321,FALSE)/8,VLOOKUP(VLOOKUP($A143,csapatok!$A:$NN,ES$320,FALSE),'csapat-ranglista'!$A:$FP,ES$321,FALSE)/4),0)</f>
        <v>0</v>
      </c>
      <c r="ET143" s="223">
        <f>IFERROR(IF(RIGHT(VLOOKUP($A143,csapatok!$A:$NN,ET$320,FALSE),5)="Csere",VLOOKUP(LEFT(VLOOKUP($A143,csapatok!$A:$NN,ET$320,FALSE),LEN(VLOOKUP($A143,csapatok!$A:$NN,ET$320,FALSE))-6),'csapat-ranglista'!$A:$FP,ET$321,FALSE)/8,VLOOKUP(VLOOKUP($A143,csapatok!$A:$NN,ET$320,FALSE),'csapat-ranglista'!$A:$FP,ET$321,FALSE)/4),0)</f>
        <v>0</v>
      </c>
      <c r="EU143" s="223">
        <f>IFERROR(IF(RIGHT(VLOOKUP($A143,csapatok!$A:$NN,EU$320,FALSE),5)="Csere",VLOOKUP(LEFT(VLOOKUP($A143,csapatok!$A:$NN,EU$320,FALSE),LEN(VLOOKUP($A143,csapatok!$A:$NN,EU$320,FALSE))-6),'csapat-ranglista'!$A:$FP,EU$321,FALSE)/8,VLOOKUP(VLOOKUP($A143,csapatok!$A:$NN,EU$320,FALSE),'csapat-ranglista'!$A:$FP,EU$321,FALSE)/4),0)</f>
        <v>0</v>
      </c>
      <c r="EV143" s="223">
        <f>IFERROR(IF(RIGHT(VLOOKUP($A143,csapatok!$A:$NN,EV$320,FALSE),5)="Csere",VLOOKUP(LEFT(VLOOKUP($A143,csapatok!$A:$NN,EV$320,FALSE),LEN(VLOOKUP($A143,csapatok!$A:$NN,EV$320,FALSE))-6),'csapat-ranglista'!$A:$FP,EV$321,FALSE)/8,VLOOKUP(VLOOKUP($A143,csapatok!$A:$NN,EV$320,FALSE),'csapat-ranglista'!$A:$FP,EV$321,FALSE)/4),0)</f>
        <v>0</v>
      </c>
      <c r="EW143" s="223">
        <f>IFERROR(IF(RIGHT(VLOOKUP($A143,csapatok!$A:$NN,EW$320,FALSE),5)="Csere",VLOOKUP(LEFT(VLOOKUP($A143,csapatok!$A:$NN,EW$320,FALSE),LEN(VLOOKUP($A143,csapatok!$A:$NN,EW$320,FALSE))-6),'csapat-ranglista'!$A:$FP,EW$321,FALSE)/8,VLOOKUP(VLOOKUP($A143,csapatok!$A:$NN,EW$320,FALSE),'csapat-ranglista'!$A:$FP,EW$321,FALSE)/4),0)</f>
        <v>0</v>
      </c>
      <c r="EX143" s="223">
        <f>IFERROR(IF(RIGHT(VLOOKUP($A143,csapatok!$A:$NN,EX$320,FALSE),5)="Csere",VLOOKUP(LEFT(VLOOKUP($A143,csapatok!$A:$NN,EX$320,FALSE),LEN(VLOOKUP($A143,csapatok!$A:$NN,EX$320,FALSE))-6),'csapat-ranglista'!$A:$FP,EX$321,FALSE)/8,VLOOKUP(VLOOKUP($A143,csapatok!$A:$NN,EX$320,FALSE),'csapat-ranglista'!$A:$FP,EX$321,FALSE)/4),0)</f>
        <v>0</v>
      </c>
      <c r="EY143" s="223">
        <f>IFERROR(IF(RIGHT(VLOOKUP($A143,csapatok!$A:$NN,EY$320,FALSE),5)="Csere",VLOOKUP(LEFT(VLOOKUP($A143,csapatok!$A:$NN,EY$320,FALSE),LEN(VLOOKUP($A143,csapatok!$A:$NN,EY$320,FALSE))-6),'csapat-ranglista'!$A:$FP,EY$321,FALSE)/8,VLOOKUP(VLOOKUP($A143,csapatok!$A:$NN,EY$320,FALSE),'csapat-ranglista'!$A:$FP,EY$321,FALSE)/4),0)</f>
        <v>0</v>
      </c>
      <c r="EZ143" s="223">
        <f>IFERROR(IF(RIGHT(VLOOKUP($A143,csapatok!$A:$NN,EZ$320,FALSE),5)="Csere",VLOOKUP(LEFT(VLOOKUP($A143,csapatok!$A:$NN,EZ$320,FALSE),LEN(VLOOKUP($A143,csapatok!$A:$NN,EZ$320,FALSE))-6),'csapat-ranglista'!$A:$FP,EZ$321,FALSE)/8,VLOOKUP(VLOOKUP($A143,csapatok!$A:$NN,EZ$320,FALSE),'csapat-ranglista'!$A:$FP,EZ$321,FALSE)/4),0)</f>
        <v>0</v>
      </c>
      <c r="FA143" s="223">
        <f>IFERROR(IF(RIGHT(VLOOKUP($A143,csapatok!$A:$NN,FA$320,FALSE),5)="Csere",VLOOKUP(LEFT(VLOOKUP($A143,csapatok!$A:$NN,FA$320,FALSE),LEN(VLOOKUP($A143,csapatok!$A:$NN,FA$320,FALSE))-6),'csapat-ranglista'!$A:$FP,FA$321,FALSE)/8,VLOOKUP(VLOOKUP($A143,csapatok!$A:$NN,FA$320,FALSE),'csapat-ranglista'!$A:$FP,FA$321,FALSE)/4),0)</f>
        <v>0</v>
      </c>
      <c r="FB143" s="223">
        <f>IFERROR(IF(RIGHT(VLOOKUP($A143,csapatok!$A:$NN,FB$320,FALSE),5)="Csere",VLOOKUP(LEFT(VLOOKUP($A143,csapatok!$A:$NN,FB$320,FALSE),LEN(VLOOKUP($A143,csapatok!$A:$NN,FB$320,FALSE))-6),'csapat-ranglista'!$A:$FP,FB$321,FALSE)/8,VLOOKUP(VLOOKUP($A143,csapatok!$A:$NN,FB$320,FALSE),'csapat-ranglista'!$A:$FP,FB$321,FALSE)/4),0)</f>
        <v>0</v>
      </c>
      <c r="FC143" s="223">
        <f>IFERROR(IF(RIGHT(VLOOKUP($A143,csapatok!$A:$NN,FC$320,FALSE),5)="Csere",VLOOKUP(LEFT(VLOOKUP($A143,csapatok!$A:$NN,FC$320,FALSE),LEN(VLOOKUP($A143,csapatok!$A:$NN,FC$320,FALSE))-6),'csapat-ranglista'!$A:$FP,FC$321,FALSE)/8,VLOOKUP(VLOOKUP($A143,csapatok!$A:$NN,FC$320,FALSE),'csapat-ranglista'!$A:$FP,FC$321,FALSE)/4),0)</f>
        <v>0</v>
      </c>
      <c r="FD143" s="224">
        <f>versenyek!$QY$11*IFERROR(VLOOKUP(VLOOKUP($A143,versenyek!QX:QZ,3,FALSE),szabalyok!$A$16:$B$23,2,FALSE)/4,0)</f>
        <v>0</v>
      </c>
      <c r="FE143" s="224">
        <f>versenyek!$RB$11*IFERROR(VLOOKUP(VLOOKUP($A143,versenyek!RA:RC,3,FALSE),szabalyok!$A$16:$B$23,2,FALSE)/4,0)</f>
        <v>0</v>
      </c>
      <c r="FF143" s="223">
        <f>IFERROR(IF(RIGHT(VLOOKUP($A143,csapatok!$A:$NN,FF$320,FALSE),5)="Csere",VLOOKUP(LEFT(VLOOKUP($A143,csapatok!$A:$NN,FF$320,FALSE),LEN(VLOOKUP($A143,csapatok!$A:$NN,FF$320,FALSE))-6),'csapat-ranglista'!$A:$FP,FF$321,FALSE)/8,VLOOKUP(VLOOKUP($A143,csapatok!$A:$NN,FF$320,FALSE),'csapat-ranglista'!$A:$FP,FF$321,FALSE)/4),0)</f>
        <v>0</v>
      </c>
      <c r="FG143" s="223">
        <f>IFERROR(IF(RIGHT(VLOOKUP($A143,csapatok!$A:$NN,FG$320,FALSE),5)="Csere",VLOOKUP(LEFT(VLOOKUP($A143,csapatok!$A:$NN,FG$320,FALSE),LEN(VLOOKUP($A143,csapatok!$A:$NN,FG$320,FALSE))-6),'csapat-ranglista'!$A:$FP,FG$321,FALSE)/8,VLOOKUP(VLOOKUP($A143,csapatok!$A:$NN,FG$320,FALSE),'csapat-ranglista'!$A:$FP,FG$321,FALSE)/4),0)</f>
        <v>0</v>
      </c>
      <c r="FH143" s="223">
        <f>IFERROR(IF(RIGHT(VLOOKUP($A143,csapatok!$A:$NN,FH$320,FALSE),5)="Csere",VLOOKUP(LEFT(VLOOKUP($A143,csapatok!$A:$NN,FH$320,FALSE),LEN(VLOOKUP($A143,csapatok!$A:$NN,FH$320,FALSE))-6),'csapat-ranglista'!$A:$FP,FH$321,FALSE)/8,VLOOKUP(VLOOKUP($A143,csapatok!$A:$NN,FH$320,FALSE),'csapat-ranglista'!$A:$FP,FH$321,FALSE)/4),0)</f>
        <v>0</v>
      </c>
      <c r="FI143" s="223">
        <f>IFERROR(IF(RIGHT(VLOOKUP($A143,csapatok!$A:$NN,FI$320,FALSE),5)="Csere",VLOOKUP(LEFT(VLOOKUP($A143,csapatok!$A:$NN,FI$320,FALSE),LEN(VLOOKUP($A143,csapatok!$A:$NN,FI$320,FALSE))-6),'csapat-ranglista'!$A:$FP,FI$321,FALSE)/8,VLOOKUP(VLOOKUP($A143,csapatok!$A:$NN,FI$320,FALSE),'csapat-ranglista'!$A:$FP,FI$321,FALSE)/4),0)</f>
        <v>0</v>
      </c>
      <c r="FJ143" s="223">
        <f>IFERROR(IF(RIGHT(VLOOKUP($A143,csapatok!$A:$NN,FJ$320,FALSE),5)="Csere",VLOOKUP(LEFT(VLOOKUP($A143,csapatok!$A:$NN,FJ$320,FALSE),LEN(VLOOKUP($A143,csapatok!$A:$NN,FJ$320,FALSE))-6),'csapat-ranglista'!$A:$FP,FJ$321,FALSE)/8,VLOOKUP(VLOOKUP($A143,csapatok!$A:$NN,FJ$320,FALSE),'csapat-ranglista'!$A:$FP,FJ$321,FALSE)/4),0)</f>
        <v>0</v>
      </c>
      <c r="FK143" s="223">
        <f>IFERROR(IF(RIGHT(VLOOKUP($A143,csapatok!$A:$NN,FK$320,FALSE),5)="Csere",VLOOKUP(LEFT(VLOOKUP($A143,csapatok!$A:$NN,FK$320,FALSE),LEN(VLOOKUP($A143,csapatok!$A:$NN,FK$320,FALSE))-6),'csapat-ranglista'!$A:$FP,FK$321,FALSE)/8,VLOOKUP(VLOOKUP($A143,csapatok!$A:$NN,FK$320,FALSE),'csapat-ranglista'!$A:$FP,FK$321,FALSE)/4),0)</f>
        <v>0</v>
      </c>
      <c r="FL143" s="223">
        <f>IFERROR(IF(RIGHT(VLOOKUP($A143,csapatok!$A:$NN,FL$320,FALSE),5)="Csere",VLOOKUP(LEFT(VLOOKUP($A143,csapatok!$A:$NN,FL$320,FALSE),LEN(VLOOKUP($A143,csapatok!$A:$NN,FL$320,FALSE))-6),'csapat-ranglista'!$A:$FP,FL$321,FALSE)/8,VLOOKUP(VLOOKUP($A143,csapatok!$A:$NN,FL$320,FALSE),'csapat-ranglista'!$A:$FP,FL$321,FALSE)/4),0)</f>
        <v>0</v>
      </c>
      <c r="FM143" s="223">
        <f>IFERROR(IF(RIGHT(VLOOKUP($A143,csapatok!$A:$NN,FM$320,FALSE),5)="Csere",VLOOKUP(LEFT(VLOOKUP($A143,csapatok!$A:$NN,FM$320,FALSE),LEN(VLOOKUP($A143,csapatok!$A:$NN,FM$320,FALSE))-6),'csapat-ranglista'!$A:$FP,FM$321,FALSE)/8,VLOOKUP(VLOOKUP($A143,csapatok!$A:$NN,FM$320,FALSE),'csapat-ranglista'!$A:$FP,FM$321,FALSE)/4),0)</f>
        <v>0</v>
      </c>
      <c r="FN143" s="223">
        <f>IFERROR(IF(RIGHT(VLOOKUP($A143,csapatok!$A:$NN,FN$320,FALSE),5)="Csere",VLOOKUP(LEFT(VLOOKUP($A143,csapatok!$A:$NN,FN$320,FALSE),LEN(VLOOKUP($A143,csapatok!$A:$NN,FN$320,FALSE))-6),'csapat-ranglista'!$A:$FP,FN$321,FALSE)/8,VLOOKUP(VLOOKUP($A143,csapatok!$A:$NN,FN$320,FALSE),'csapat-ranglista'!$A:$FP,FN$321,FALSE)/4),0)</f>
        <v>0</v>
      </c>
      <c r="FO143" s="223">
        <f>IFERROR(IF(RIGHT(VLOOKUP($A143,csapatok!$A:$NN,FO$320,FALSE),5)="Csere",VLOOKUP(LEFT(VLOOKUP($A143,csapatok!$A:$NN,FO$320,FALSE),LEN(VLOOKUP($A143,csapatok!$A:$NN,FO$320,FALSE))-6),'csapat-ranglista'!$A:$FP,FO$321,FALSE)/8,VLOOKUP(VLOOKUP($A143,csapatok!$A:$NN,FO$320,FALSE),'csapat-ranglista'!$A:$FP,FO$321,FALSE)/4),0)</f>
        <v>0</v>
      </c>
      <c r="FP143" s="223">
        <f>IFERROR(IF(RIGHT(VLOOKUP($A143,csapatok!$A:$NN,FP$320,FALSE),5)="Csere",VLOOKUP(LEFT(VLOOKUP($A143,csapatok!$A:$NN,FP$320,FALSE),LEN(VLOOKUP($A143,csapatok!$A:$NN,FP$320,FALSE))-6),'csapat-ranglista'!$A:$FP,FP$321,FALSE)/8,VLOOKUP(VLOOKUP($A143,csapatok!$A:$NN,FP$320,FALSE),'csapat-ranglista'!$A:$FP,FP$321,FALSE)/4),0)</f>
        <v>0</v>
      </c>
      <c r="FQ143" s="223">
        <f>IFERROR(IF(RIGHT(VLOOKUP($A143,csapatok!$A:$NN,FQ$320,FALSE),5)="Csere",VLOOKUP(LEFT(VLOOKUP($A143,csapatok!$A:$NN,FQ$320,FALSE),LEN(VLOOKUP($A143,csapatok!$A:$NN,FQ$320,FALSE))-6),'csapat-ranglista'!$A:$FP,FQ$321,FALSE)/8,VLOOKUP(VLOOKUP($A143,csapatok!$A:$NN,FQ$320,FALSE),'csapat-ranglista'!$A:$FP,FQ$321,FALSE)/4),0)</f>
        <v>0</v>
      </c>
      <c r="FR143" s="223">
        <f>IFERROR(IF(RIGHT(VLOOKUP($A143,csapatok!$A:$NN,FR$320,FALSE),5)="Csere",VLOOKUP(LEFT(VLOOKUP($A143,csapatok!$A:$NN,FR$320,FALSE),LEN(VLOOKUP($A143,csapatok!$A:$NN,FR$320,FALSE))-6),'csapat-ranglista'!$A:$FP,FR$321,FALSE)/8,VLOOKUP(VLOOKUP($A143,csapatok!$A:$NN,FR$320,FALSE),'csapat-ranglista'!$A:$FP,FR$321,FALSE)/4),0)</f>
        <v>0</v>
      </c>
      <c r="FS143" s="223">
        <f>IFERROR(IF(RIGHT(VLOOKUP($A143,csapatok!$A:$NN,FS$320,FALSE),5)="Csere",VLOOKUP(LEFT(VLOOKUP($A143,csapatok!$A:$NN,FS$320,FALSE),LEN(VLOOKUP($A143,csapatok!$A:$NN,FS$320,FALSE))-6),'csapat-ranglista'!$A:$FP,FS$321,FALSE)/8,VLOOKUP(VLOOKUP($A143,csapatok!$A:$NN,FS$320,FALSE),'csapat-ranglista'!$A:$FP,FS$321,FALSE)/4),0)</f>
        <v>0</v>
      </c>
      <c r="FT143" s="223">
        <f>IFERROR(IF(RIGHT(VLOOKUP($A143,csapatok!$A:$NN,FT$320,FALSE),5)="Csere",VLOOKUP(LEFT(VLOOKUP($A143,csapatok!$A:$NN,FT$320,FALSE),LEN(VLOOKUP($A143,csapatok!$A:$NN,FT$320,FALSE))-6),'csapat-ranglista'!$A:$FP,FT$321,FALSE)/8,VLOOKUP(VLOOKUP($A143,csapatok!$A:$NN,FT$320,FALSE),'csapat-ranglista'!$A:$FP,FT$321,FALSE)/4),0)</f>
        <v>0</v>
      </c>
      <c r="FU143" s="223">
        <f>IFERROR(IF(RIGHT(VLOOKUP($A143,csapatok!$A:$NN,FU$320,FALSE),5)="Csere",VLOOKUP(LEFT(VLOOKUP($A143,csapatok!$A:$NN,FU$320,FALSE),LEN(VLOOKUP($A143,csapatok!$A:$NN,FU$320,FALSE))-6),'csapat-ranglista'!$A:$FP,FU$321,FALSE)/8,VLOOKUP(VLOOKUP($A143,csapatok!$A:$NN,FU$320,FALSE),'csapat-ranglista'!$A:$FP,FU$321,FALSE)/4),0)</f>
        <v>0</v>
      </c>
      <c r="FV143" s="223">
        <f>IFERROR(IF(RIGHT(VLOOKUP($A143,csapatok!$A:$NN,FV$320,FALSE),5)="Csere",VLOOKUP(LEFT(VLOOKUP($A143,csapatok!$A:$NN,FV$320,FALSE),LEN(VLOOKUP($A143,csapatok!$A:$NN,FV$320,FALSE))-6),'csapat-ranglista'!$A:$FP,FV$321,FALSE)/8,VLOOKUP(VLOOKUP($A143,csapatok!$A:$NN,FV$320,FALSE),'csapat-ranglista'!$A:$FP,FV$321,FALSE)/4),0)</f>
        <v>0</v>
      </c>
      <c r="FW143" s="223">
        <f>IFERROR(IF(RIGHT(VLOOKUP($A143,csapatok!$A:$NN,FW$320,FALSE),5)="Csere",VLOOKUP(LEFT(VLOOKUP($A143,csapatok!$A:$NN,FW$320,FALSE),LEN(VLOOKUP($A143,csapatok!$A:$NN,FW$320,FALSE))-6),'csapat-ranglista'!$A:$FP,FW$321,FALSE)/8,VLOOKUP(VLOOKUP($A143,csapatok!$A:$NN,FW$320,FALSE),'csapat-ranglista'!$A:$FP,FW$321,FALSE)/4),0)</f>
        <v>0</v>
      </c>
      <c r="FX143" s="223">
        <f>IFERROR(IF(RIGHT(VLOOKUP($A143,csapatok!$A:$NN,FX$320,FALSE),5)="Csere",VLOOKUP(LEFT(VLOOKUP($A143,csapatok!$A:$NN,FX$320,FALSE),LEN(VLOOKUP($A143,csapatok!$A:$NN,FX$320,FALSE))-6),'csapat-ranglista'!$A:$FP,FX$321,FALSE)/8,VLOOKUP(VLOOKUP($A143,csapatok!$A:$NN,FX$320,FALSE),'csapat-ranglista'!$A:$FP,FX$321,FALSE)/4),0)</f>
        <v>0</v>
      </c>
      <c r="FY143" s="223">
        <f>IFERROR(IF(RIGHT(VLOOKUP($A143,csapatok!$A:$NN,FY$320,FALSE),5)="Csere",VLOOKUP(LEFT(VLOOKUP($A143,csapatok!$A:$NN,FY$320,FALSE),LEN(VLOOKUP($A143,csapatok!$A:$NN,FY$320,FALSE))-6),'csapat-ranglista'!$A:$FP,FY$321,FALSE)/8,VLOOKUP(VLOOKUP($A143,csapatok!$A:$NN,FY$320,FALSE),'csapat-ranglista'!$A:$FP,FY$321,FALSE)/4),0)</f>
        <v>0</v>
      </c>
      <c r="FZ143" s="223">
        <f>IFERROR(IF(RIGHT(VLOOKUP($A143,csapatok!$A:$NN,FZ$320,FALSE),5)="Csere",VLOOKUP(LEFT(VLOOKUP($A143,csapatok!$A:$NN,FZ$320,FALSE),LEN(VLOOKUP($A143,csapatok!$A:$NN,FZ$320,FALSE))-6),'csapat-ranglista'!$A:$FP,FZ$321,FALSE)/8,VLOOKUP(VLOOKUP($A143,csapatok!$A:$NN,FZ$320,FALSE),'csapat-ranglista'!$A:$FP,FZ$321,FALSE)/4),0)</f>
        <v>0</v>
      </c>
      <c r="GA143" s="223">
        <f>IFERROR(IF(RIGHT(VLOOKUP($A143,csapatok!$A:$NN,GA$320,FALSE),5)="Csere",VLOOKUP(LEFT(VLOOKUP($A143,csapatok!$A:$NN,GA$320,FALSE),LEN(VLOOKUP($A143,csapatok!$A:$NN,GA$320,FALSE))-6),'csapat-ranglista'!$A:$FP,GA$321,FALSE)/8,VLOOKUP(VLOOKUP($A143,csapatok!$A:$NN,GA$320,FALSE),'csapat-ranglista'!$A:$FP,GA$321,FALSE)/4),0)</f>
        <v>0</v>
      </c>
      <c r="GB143" s="223">
        <f>IFERROR(IF(RIGHT(VLOOKUP($A143,csapatok!$A:$NN,GB$320,FALSE),5)="Csere",VLOOKUP(LEFT(VLOOKUP($A143,csapatok!$A:$NN,GB$320,FALSE),LEN(VLOOKUP($A143,csapatok!$A:$NN,GB$320,FALSE))-6),'csapat-ranglista'!$A:$FP,GB$321,FALSE)/8,VLOOKUP(VLOOKUP($A143,csapatok!$A:$NN,GB$320,FALSE),'csapat-ranglista'!$A:$FP,GB$321,FALSE)/4),0)</f>
        <v>0</v>
      </c>
      <c r="GC143" s="223">
        <f>IFERROR(IF(RIGHT(VLOOKUP($A143,csapatok!$A:$NN,GC$320,FALSE),5)="Csere",VLOOKUP(LEFT(VLOOKUP($A143,csapatok!$A:$NN,GC$320,FALSE),LEN(VLOOKUP($A143,csapatok!$A:$NN,GC$320,FALSE))-6),'csapat-ranglista'!$A:$FP,GC$321,FALSE)/8,VLOOKUP(VLOOKUP($A143,csapatok!$A:$NN,GC$320,FALSE),'csapat-ranglista'!$A:$FP,GC$321,FALSE)/4),0)</f>
        <v>0</v>
      </c>
      <c r="GD143" s="247">
        <f>SUM(EQ143:GC143)</f>
        <v>0</v>
      </c>
    </row>
    <row r="144" spans="1:186">
      <c r="A144" s="32" t="s">
        <v>1364</v>
      </c>
      <c r="B144" s="131">
        <v>32889</v>
      </c>
      <c r="C144" s="131" t="str">
        <f>IF(B144=0,"",IF(B144&lt;$C$1,"felnőtt","ifi"))</f>
        <v>felnőtt</v>
      </c>
      <c r="D144" s="32" t="s">
        <v>9</v>
      </c>
      <c r="E144" s="45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223"/>
      <c r="AC144" s="223"/>
      <c r="AD144" s="223"/>
      <c r="AE144" s="223"/>
      <c r="AF144" s="223"/>
      <c r="AG144" s="223"/>
      <c r="AH144" s="223"/>
      <c r="AI144" s="223"/>
      <c r="AJ144" s="223"/>
      <c r="AK144" s="223"/>
      <c r="AL144" s="223"/>
      <c r="AM144" s="223"/>
      <c r="AN144" s="223"/>
      <c r="AO144" s="223"/>
      <c r="AP144" s="223"/>
      <c r="AQ144" s="223"/>
      <c r="AR144" s="223"/>
      <c r="AS144" s="223"/>
      <c r="AT144" s="223"/>
      <c r="AU144" s="223"/>
      <c r="AV144" s="223"/>
      <c r="AW144" s="223"/>
      <c r="AX144" s="223"/>
      <c r="AY144" s="223"/>
      <c r="AZ144" s="223"/>
      <c r="BA144" s="223"/>
      <c r="BB144" s="223"/>
      <c r="BC144" s="224">
        <f>versenyek!$ES$11*IFERROR(VLOOKUP(VLOOKUP($A144,versenyek!ER:ET,3,FALSE),szabalyok!$A$16:$B$23,2,FALSE)/4,0)</f>
        <v>0</v>
      </c>
      <c r="BD144" s="224"/>
      <c r="BE144" s="223"/>
      <c r="BF144" s="223"/>
      <c r="BG144" s="223"/>
      <c r="BH144" s="223"/>
      <c r="BI144" s="223"/>
      <c r="BJ144" s="223"/>
      <c r="BK144" s="223"/>
      <c r="BL144" s="223"/>
      <c r="BM144" s="223"/>
      <c r="BN144" s="223"/>
      <c r="BO144" s="223"/>
      <c r="BP144" s="223"/>
      <c r="BQ144" s="223"/>
      <c r="BR144" s="223"/>
      <c r="BS144" s="223"/>
      <c r="BT144" s="223"/>
      <c r="BU144" s="223"/>
      <c r="BV144" s="223"/>
      <c r="BW144" s="223"/>
      <c r="BX144" s="223"/>
      <c r="BY144" s="223"/>
      <c r="BZ144" s="223"/>
      <c r="CA144" s="223"/>
      <c r="CB144" s="223"/>
      <c r="CC144" s="223"/>
      <c r="CD144" s="223"/>
      <c r="CE144" s="223"/>
      <c r="CF144" s="223"/>
      <c r="CG144" s="223"/>
      <c r="CH144" s="223"/>
      <c r="CI144" s="223"/>
      <c r="CJ144" s="224">
        <f>versenyek!$IQ$11*IFERROR(VLOOKUP(VLOOKUP($A144,versenyek!IP:IR,3,FALSE),szabalyok!$A$16:$B$23,2,FALSE)/4,0)</f>
        <v>0</v>
      </c>
      <c r="CK144" s="224">
        <f>versenyek!$IT$11*IFERROR(VLOOKUP(VLOOKUP($A144,versenyek!IS:IU,3,FALSE),szabalyok!$A$16:$B$23,2,FALSE)/4,0)</f>
        <v>0</v>
      </c>
      <c r="CL144" s="223">
        <f>IFERROR(IF(RIGHT(VLOOKUP($A144,csapatok!$A:$NN,CL$320,FALSE),5)="Csere",VLOOKUP(LEFT(VLOOKUP($A144,csapatok!$A:$NN,CL$320,FALSE),LEN(VLOOKUP($A144,csapatok!$A:$NN,CL$320,FALSE))-6),'csapat-ranglista'!$A:$FP,CL$321,FALSE)/8,VLOOKUP(VLOOKUP($A144,csapatok!$A:$NN,CL$320,FALSE),'csapat-ranglista'!$A:$FP,CL$321,FALSE)/4),0)</f>
        <v>0</v>
      </c>
      <c r="CM144" s="223">
        <f>IFERROR(IF(RIGHT(VLOOKUP($A144,csapatok!$A:$NN,CM$320,FALSE),5)="Csere",VLOOKUP(LEFT(VLOOKUP($A144,csapatok!$A:$NN,CM$320,FALSE),LEN(VLOOKUP($A144,csapatok!$A:$NN,CM$320,FALSE))-6),'csapat-ranglista'!$A:$FP,CM$321,FALSE)/8,VLOOKUP(VLOOKUP($A144,csapatok!$A:$NN,CM$320,FALSE),'csapat-ranglista'!$A:$FP,CM$321,FALSE)/4),0)</f>
        <v>0</v>
      </c>
      <c r="CN144" s="223">
        <f>IFERROR(IF(RIGHT(VLOOKUP($A144,csapatok!$A:$NN,CN$320,FALSE),5)="Csere",VLOOKUP(LEFT(VLOOKUP($A144,csapatok!$A:$NN,CN$320,FALSE),LEN(VLOOKUP($A144,csapatok!$A:$NN,CN$320,FALSE))-6),'csapat-ranglista'!$A:$FP,CN$321,FALSE)/8,VLOOKUP(VLOOKUP($A144,csapatok!$A:$NN,CN$320,FALSE),'csapat-ranglista'!$A:$FP,CN$321,FALSE)/4),0)</f>
        <v>0</v>
      </c>
      <c r="CO144" s="223">
        <f>IFERROR(IF(RIGHT(VLOOKUP($A144,csapatok!$A:$NN,CO$320,FALSE),5)="Csere",VLOOKUP(LEFT(VLOOKUP($A144,csapatok!$A:$NN,CO$320,FALSE),LEN(VLOOKUP($A144,csapatok!$A:$NN,CO$320,FALSE))-6),'csapat-ranglista'!$A:$FP,CO$321,FALSE)/8,VLOOKUP(VLOOKUP($A144,csapatok!$A:$NN,CO$320,FALSE),'csapat-ranglista'!$A:$FP,CO$321,FALSE)/4),0)</f>
        <v>0</v>
      </c>
      <c r="CP144" s="223">
        <f>IFERROR(IF(RIGHT(VLOOKUP($A144,csapatok!$A:$NN,CP$320,FALSE),5)="Csere",VLOOKUP(LEFT(VLOOKUP($A144,csapatok!$A:$NN,CP$320,FALSE),LEN(VLOOKUP($A144,csapatok!$A:$NN,CP$320,FALSE))-6),'csapat-ranglista'!$A:$FP,CP$321,FALSE)/8,VLOOKUP(VLOOKUP($A144,csapatok!$A:$NN,CP$320,FALSE),'csapat-ranglista'!$A:$FP,CP$321,FALSE)/4),0)</f>
        <v>0</v>
      </c>
      <c r="CQ144" s="223">
        <f>IFERROR(IF(RIGHT(VLOOKUP($A144,csapatok!$A:$NN,CQ$320,FALSE),5)="Csere",VLOOKUP(LEFT(VLOOKUP($A144,csapatok!$A:$NN,CQ$320,FALSE),LEN(VLOOKUP($A144,csapatok!$A:$NN,CQ$320,FALSE))-6),'csapat-ranglista'!$A:$FP,CQ$321,FALSE)/8,VLOOKUP(VLOOKUP($A144,csapatok!$A:$NN,CQ$320,FALSE),'csapat-ranglista'!$A:$FP,CQ$321,FALSE)/4),0)</f>
        <v>0</v>
      </c>
      <c r="CR144" s="223">
        <f>IFERROR(IF(RIGHT(VLOOKUP($A144,csapatok!$A:$NN,CR$320,FALSE),5)="Csere",VLOOKUP(LEFT(VLOOKUP($A144,csapatok!$A:$NN,CR$320,FALSE),LEN(VLOOKUP($A144,csapatok!$A:$NN,CR$320,FALSE))-6),'csapat-ranglista'!$A:$FP,CR$321,FALSE)/8,VLOOKUP(VLOOKUP($A144,csapatok!$A:$NN,CR$320,FALSE),'csapat-ranglista'!$A:$FP,CR$321,FALSE)/4),0)</f>
        <v>0</v>
      </c>
      <c r="CS144" s="223">
        <f>IFERROR(IF(RIGHT(VLOOKUP($A144,csapatok!$A:$NN,CS$320,FALSE),5)="Csere",VLOOKUP(LEFT(VLOOKUP($A144,csapatok!$A:$NN,CS$320,FALSE),LEN(VLOOKUP($A144,csapatok!$A:$NN,CS$320,FALSE))-6),'csapat-ranglista'!$A:$FP,CS$321,FALSE)/8,VLOOKUP(VLOOKUP($A144,csapatok!$A:$NN,CS$320,FALSE),'csapat-ranglista'!$A:$FP,CS$321,FALSE)/4),0)</f>
        <v>7.6898252244378584</v>
      </c>
      <c r="CT144" s="223">
        <f>IFERROR(IF(RIGHT(VLOOKUP($A144,csapatok!$A:$NN,CT$320,FALSE),5)="Csere",VLOOKUP(LEFT(VLOOKUP($A144,csapatok!$A:$NN,CT$320,FALSE),LEN(VLOOKUP($A144,csapatok!$A:$NN,CT$320,FALSE))-6),'csapat-ranglista'!$A:$FP,CT$321,FALSE)/8,VLOOKUP(VLOOKUP($A144,csapatok!$A:$NN,CT$320,FALSE),'csapat-ranglista'!$A:$FP,CT$321,FALSE)/4),0)</f>
        <v>0</v>
      </c>
      <c r="CU144" s="223">
        <f>IFERROR(IF(RIGHT(VLOOKUP($A144,csapatok!$A:$NN,CU$320,FALSE),5)="Csere",VLOOKUP(LEFT(VLOOKUP($A144,csapatok!$A:$NN,CU$320,FALSE),LEN(VLOOKUP($A144,csapatok!$A:$NN,CU$320,FALSE))-6),'csapat-ranglista'!$A:$FP,CU$321,FALSE)/8,VLOOKUP(VLOOKUP($A144,csapatok!$A:$NN,CU$320,FALSE),'csapat-ranglista'!$A:$FP,CU$321,FALSE)/4),0)</f>
        <v>0</v>
      </c>
      <c r="CV144" s="223">
        <f>IFERROR(IF(RIGHT(VLOOKUP($A144,csapatok!$A:$NN,CV$320,FALSE),5)="Csere",VLOOKUP(LEFT(VLOOKUP($A144,csapatok!$A:$NN,CV$320,FALSE),LEN(VLOOKUP($A144,csapatok!$A:$NN,CV$320,FALSE))-6),'csapat-ranglista'!$A:$FP,CV$321,FALSE)/8,VLOOKUP(VLOOKUP($A144,csapatok!$A:$NN,CV$320,FALSE),'csapat-ranglista'!$A:$FP,CV$321,FALSE)/4),0)</f>
        <v>0</v>
      </c>
      <c r="CW144" s="223">
        <f>IFERROR(IF(RIGHT(VLOOKUP($A144,csapatok!$A:$NN,CW$320,FALSE),5)="Csere",VLOOKUP(LEFT(VLOOKUP($A144,csapatok!$A:$NN,CW$320,FALSE),LEN(VLOOKUP($A144,csapatok!$A:$NN,CW$320,FALSE))-6),'csapat-ranglista'!$A:$FP,CW$321,FALSE)/8,VLOOKUP(VLOOKUP($A144,csapatok!$A:$NN,CW$320,FALSE),'csapat-ranglista'!$A:$FP,CW$321,FALSE)/4),0)</f>
        <v>0</v>
      </c>
      <c r="CX144" s="223">
        <f>IFERROR(IF(RIGHT(VLOOKUP($A144,csapatok!$A:$NN,CX$320,FALSE),5)="Csere",VLOOKUP(LEFT(VLOOKUP($A144,csapatok!$A:$NN,CX$320,FALSE),LEN(VLOOKUP($A144,csapatok!$A:$NN,CX$320,FALSE))-6),'csapat-ranglista'!$A:$FP,CX$321,FALSE)/8,VLOOKUP(VLOOKUP($A144,csapatok!$A:$NN,CX$320,FALSE),'csapat-ranglista'!$A:$FP,CX$321,FALSE)/4),0)</f>
        <v>0</v>
      </c>
      <c r="CY144" s="223">
        <f>IFERROR(IF(RIGHT(VLOOKUP($A144,csapatok!$A:$NN,CY$320,FALSE),5)="Csere",VLOOKUP(LEFT(VLOOKUP($A144,csapatok!$A:$NN,CY$320,FALSE),LEN(VLOOKUP($A144,csapatok!$A:$NN,CY$320,FALSE))-6),'csapat-ranglista'!$A:$FP,CY$321,FALSE)/8,VLOOKUP(VLOOKUP($A144,csapatok!$A:$NN,CY$320,FALSE),'csapat-ranglista'!$A:$FP,CY$321,FALSE)/4),0)</f>
        <v>0</v>
      </c>
      <c r="CZ144" s="223">
        <f>IFERROR(IF(RIGHT(VLOOKUP($A144,csapatok!$A:$NN,CZ$320,FALSE),5)="Csere",VLOOKUP(LEFT(VLOOKUP($A144,csapatok!$A:$NN,CZ$320,FALSE),LEN(VLOOKUP($A144,csapatok!$A:$NN,CZ$320,FALSE))-6),'csapat-ranglista'!$A:$FP,CZ$321,FALSE)/8,VLOOKUP(VLOOKUP($A144,csapatok!$A:$NN,CZ$320,FALSE),'csapat-ranglista'!$A:$FP,CZ$321,FALSE)/4),0)</f>
        <v>0</v>
      </c>
      <c r="DA144" s="223">
        <f>IFERROR(IF(RIGHT(VLOOKUP($A144,csapatok!$A:$NN,DA$320,FALSE),5)="Csere",VLOOKUP(LEFT(VLOOKUP($A144,csapatok!$A:$NN,DA$320,FALSE),LEN(VLOOKUP($A144,csapatok!$A:$NN,DA$320,FALSE))-6),'csapat-ranglista'!$A:$FP,DA$321,FALSE)/8,VLOOKUP(VLOOKUP($A144,csapatok!$A:$NN,DA$320,FALSE),'csapat-ranglista'!$A:$FP,DA$321,FALSE)/4),0)</f>
        <v>0</v>
      </c>
      <c r="DB144" s="223">
        <f>IFERROR(IF(RIGHT(VLOOKUP($A144,csapatok!$A:$NN,DB$320,FALSE),5)="Csere",VLOOKUP(LEFT(VLOOKUP($A144,csapatok!$A:$NN,DB$320,FALSE),LEN(VLOOKUP($A144,csapatok!$A:$NN,DB$320,FALSE))-6),'csapat-ranglista'!$A:$FP,DB$321,FALSE)/8,VLOOKUP(VLOOKUP($A144,csapatok!$A:$NN,DB$320,FALSE),'csapat-ranglista'!$A:$FP,DB$321,FALSE)/4),0)</f>
        <v>0</v>
      </c>
      <c r="DC144" s="223">
        <f>IFERROR(IF(RIGHT(VLOOKUP($A144,csapatok!$A:$NN,DC$320,FALSE),5)="Csere",VLOOKUP(LEFT(VLOOKUP($A144,csapatok!$A:$NN,DC$320,FALSE),LEN(VLOOKUP($A144,csapatok!$A:$NN,DC$320,FALSE))-6),'csapat-ranglista'!$A:$FP,DC$321,FALSE)/8,VLOOKUP(VLOOKUP($A144,csapatok!$A:$NN,DC$320,FALSE),'csapat-ranglista'!$A:$FP,DC$321,FALSE)/4),0)</f>
        <v>0</v>
      </c>
      <c r="DD144" s="223">
        <f>IFERROR(IF(RIGHT(VLOOKUP($A144,csapatok!$A:$NN,DD$320,FALSE),5)="Csere",VLOOKUP(LEFT(VLOOKUP($A144,csapatok!$A:$NN,DD$320,FALSE),LEN(VLOOKUP($A144,csapatok!$A:$NN,DD$320,FALSE))-6),'csapat-ranglista'!$A:$FP,DD$321,FALSE)/8,VLOOKUP(VLOOKUP($A144,csapatok!$A:$NN,DD$320,FALSE),'csapat-ranglista'!$A:$FP,DD$321,FALSE)/4),0)</f>
        <v>0</v>
      </c>
      <c r="DE144" s="223">
        <f>IFERROR(IF(RIGHT(VLOOKUP($A144,csapatok!$A:$NN,DE$320,FALSE),5)="Csere",VLOOKUP(LEFT(VLOOKUP($A144,csapatok!$A:$NN,DE$320,FALSE),LEN(VLOOKUP($A144,csapatok!$A:$NN,DE$320,FALSE))-6),'csapat-ranglista'!$A:$FP,DE$321,FALSE)/8,VLOOKUP(VLOOKUP($A144,csapatok!$A:$NN,DE$320,FALSE),'csapat-ranglista'!$A:$FP,DE$321,FALSE)/4),0)</f>
        <v>0</v>
      </c>
      <c r="DF144" s="223">
        <f>IFERROR(IF(RIGHT(VLOOKUP($A144,csapatok!$A:$NN,DF$320,FALSE),5)="Csere",VLOOKUP(LEFT(VLOOKUP($A144,csapatok!$A:$NN,DF$320,FALSE),LEN(VLOOKUP($A144,csapatok!$A:$NN,DF$320,FALSE))-6),'csapat-ranglista'!$A:$FP,DF$321,FALSE)/8,VLOOKUP(VLOOKUP($A144,csapatok!$A:$NN,DF$320,FALSE),'csapat-ranglista'!$A:$FP,DF$321,FALSE)/4),0)</f>
        <v>0</v>
      </c>
      <c r="DG144" s="223">
        <f>IFERROR(IF(RIGHT(VLOOKUP($A144,csapatok!$A:$NN,DG$320,FALSE),5)="Csere",VLOOKUP(LEFT(VLOOKUP($A144,csapatok!$A:$NN,DG$320,FALSE),LEN(VLOOKUP($A144,csapatok!$A:$NN,DG$320,FALSE))-6),'csapat-ranglista'!$A:$FP,DG$321,FALSE)/8,VLOOKUP(VLOOKUP($A144,csapatok!$A:$NN,DG$320,FALSE),'csapat-ranglista'!$A:$FP,DG$321,FALSE)/4),0)</f>
        <v>0</v>
      </c>
      <c r="DH144" s="223">
        <f>IFERROR(IF(RIGHT(VLOOKUP($A144,csapatok!$A:$NN,DH$320,FALSE),5)="Csere",VLOOKUP(LEFT(VLOOKUP($A144,csapatok!$A:$NN,DH$320,FALSE),LEN(VLOOKUP($A144,csapatok!$A:$NN,DH$320,FALSE))-6),'csapat-ranglista'!$A:$FP,DH$321,FALSE)/8,VLOOKUP(VLOOKUP($A144,csapatok!$A:$NN,DH$320,FALSE),'csapat-ranglista'!$A:$FP,DH$321,FALSE)/4),0)</f>
        <v>0</v>
      </c>
      <c r="DI144" s="223">
        <f>IFERROR(IF(RIGHT(VLOOKUP($A144,csapatok!$A:$NN,DI$320,FALSE),5)="Csere",VLOOKUP(LEFT(VLOOKUP($A144,csapatok!$A:$NN,DI$320,FALSE),LEN(VLOOKUP($A144,csapatok!$A:$NN,DI$320,FALSE))-6),'csapat-ranglista'!$A:$FP,DI$321,FALSE)/8,VLOOKUP(VLOOKUP($A144,csapatok!$A:$NN,DI$320,FALSE),'csapat-ranglista'!$A:$FP,DI$321,FALSE)/4),0)</f>
        <v>0</v>
      </c>
      <c r="DJ144" s="223">
        <f>IFERROR(IF(RIGHT(VLOOKUP($A144,csapatok!$A:$NN,DJ$320,FALSE),5)="Csere",VLOOKUP(LEFT(VLOOKUP($A144,csapatok!$A:$NN,DJ$320,FALSE),LEN(VLOOKUP($A144,csapatok!$A:$NN,DJ$320,FALSE))-6),'csapat-ranglista'!$A:$FP,DJ$321,FALSE)/8,VLOOKUP(VLOOKUP($A144,csapatok!$A:$NN,DJ$320,FALSE),'csapat-ranglista'!$A:$FP,DJ$321,FALSE)/4),0)</f>
        <v>0</v>
      </c>
      <c r="DK144" s="223">
        <f>IFERROR(IF(RIGHT(VLOOKUP($A144,csapatok!$A:$NN,DK$320,FALSE),5)="Csere",VLOOKUP(LEFT(VLOOKUP($A144,csapatok!$A:$NN,DK$320,FALSE),LEN(VLOOKUP($A144,csapatok!$A:$NN,DK$320,FALSE))-6),'csapat-ranglista'!$A:$FP,DK$321,FALSE)/8,VLOOKUP(VLOOKUP($A144,csapatok!$A:$NN,DK$320,FALSE),'csapat-ranglista'!$A:$FP,DK$321,FALSE)/4),0)</f>
        <v>0</v>
      </c>
      <c r="DL144" s="223">
        <f>IFERROR(IF(RIGHT(VLOOKUP($A144,csapatok!$A:$NN,DL$320,FALSE),5)="Csere",VLOOKUP(LEFT(VLOOKUP($A144,csapatok!$A:$NN,DL$320,FALSE),LEN(VLOOKUP($A144,csapatok!$A:$NN,DL$320,FALSE))-6),'csapat-ranglista'!$A:$FP,DL$321,FALSE)/8,VLOOKUP(VLOOKUP($A144,csapatok!$A:$NN,DL$320,FALSE),'csapat-ranglista'!$A:$FP,DL$321,FALSE)/4),0)</f>
        <v>0</v>
      </c>
      <c r="DM144" s="223">
        <f>IFERROR(IF(RIGHT(VLOOKUP($A144,csapatok!$A:$NN,DM$320,FALSE),5)="Csere",VLOOKUP(LEFT(VLOOKUP($A144,csapatok!$A:$NN,DM$320,FALSE),LEN(VLOOKUP($A144,csapatok!$A:$NN,DM$320,FALSE))-6),'csapat-ranglista'!$A:$FP,DM$321,FALSE)/8,VLOOKUP(VLOOKUP($A144,csapatok!$A:$NN,DM$320,FALSE),'csapat-ranglista'!$A:$FP,DM$321,FALSE)/4),0)</f>
        <v>0</v>
      </c>
      <c r="DN144" s="223">
        <f>IFERROR(IF(RIGHT(VLOOKUP($A144,csapatok!$A:$NN,DN$320,FALSE),5)="Csere",VLOOKUP(LEFT(VLOOKUP($A144,csapatok!$A:$NN,DN$320,FALSE),LEN(VLOOKUP($A144,csapatok!$A:$NN,DN$320,FALSE))-6),'csapat-ranglista'!$A:$FP,DN$321,FALSE)/8,VLOOKUP(VLOOKUP($A144,csapatok!$A:$NN,DN$320,FALSE),'csapat-ranglista'!$A:$FP,DN$321,FALSE)/4),0)</f>
        <v>0</v>
      </c>
      <c r="DO144" s="224">
        <f>versenyek!$MF$11*IFERROR(VLOOKUP(VLOOKUP($A144,versenyek!ME:MG,3,FALSE),szabalyok!$A$16:$B$23,2,FALSE)/4,0)</f>
        <v>0</v>
      </c>
      <c r="DP144" s="224">
        <f>versenyek!$MI$11*IFERROR(VLOOKUP(VLOOKUP($A144,versenyek!MH:MJ,3,FALSE),szabalyok!$A$16:$B$23,2,FALSE)/4,0)</f>
        <v>0</v>
      </c>
      <c r="DQ144" s="223">
        <f>IFERROR(IF(RIGHT(VLOOKUP($A144,csapatok!$A:$NN,DQ$320,FALSE),5)="Csere",VLOOKUP(LEFT(VLOOKUP($A144,csapatok!$A:$NN,DQ$320,FALSE),LEN(VLOOKUP($A144,csapatok!$A:$NN,DQ$320,FALSE))-6),'csapat-ranglista'!$A:$FP,DQ$321,FALSE)/8,VLOOKUP(VLOOKUP($A144,csapatok!$A:$NN,DQ$320,FALSE),'csapat-ranglista'!$A:$FP,DQ$321,FALSE)/4),0)</f>
        <v>0</v>
      </c>
      <c r="DR144" s="223">
        <f>IFERROR(IF(RIGHT(VLOOKUP($A144,csapatok!$A:$NN,DR$320,FALSE),5)="Csere",VLOOKUP(LEFT(VLOOKUP($A144,csapatok!$A:$NN,DR$320,FALSE),LEN(VLOOKUP($A144,csapatok!$A:$NN,DR$320,FALSE))-6),'csapat-ranglista'!$A:$FP,DR$321,FALSE)/8,VLOOKUP(VLOOKUP($A144,csapatok!$A:$NN,DR$320,FALSE),'csapat-ranglista'!$A:$FP,DR$321,FALSE)/4),0)</f>
        <v>0</v>
      </c>
      <c r="DS144" s="223">
        <f>IFERROR(IF(RIGHT(VLOOKUP($A144,csapatok!$A:$NN,DS$320,FALSE),5)="Csere",VLOOKUP(LEFT(VLOOKUP($A144,csapatok!$A:$NN,DS$320,FALSE),LEN(VLOOKUP($A144,csapatok!$A:$NN,DS$320,FALSE))-6),'csapat-ranglista'!$A:$FP,DS$321,FALSE)/8,VLOOKUP(VLOOKUP($A144,csapatok!$A:$NN,DS$320,FALSE),'csapat-ranglista'!$A:$FP,DS$321,FALSE)/4),0)</f>
        <v>0</v>
      </c>
      <c r="DT144" s="223">
        <f>IFERROR(IF(RIGHT(VLOOKUP($A144,csapatok!$A:$NN,DT$320,FALSE),5)="Csere",VLOOKUP(LEFT(VLOOKUP($A144,csapatok!$A:$NN,DT$320,FALSE),LEN(VLOOKUP($A144,csapatok!$A:$NN,DT$320,FALSE))-6),'csapat-ranglista'!$A:$FP,DT$321,FALSE)/8,VLOOKUP(VLOOKUP($A144,csapatok!$A:$NN,DT$320,FALSE),'csapat-ranglista'!$A:$FP,DT$321,FALSE)/4),0)</f>
        <v>0</v>
      </c>
      <c r="DU144" s="223">
        <f>IFERROR(IF(RIGHT(VLOOKUP($A144,csapatok!$A:$NN,DU$320,FALSE),5)="Csere",VLOOKUP(LEFT(VLOOKUP($A144,csapatok!$A:$NN,DU$320,FALSE),LEN(VLOOKUP($A144,csapatok!$A:$NN,DU$320,FALSE))-6),'csapat-ranglista'!$A:$FP,DU$321,FALSE)/8,VLOOKUP(VLOOKUP($A144,csapatok!$A:$NN,DU$320,FALSE),'csapat-ranglista'!$A:$FP,DU$321,FALSE)/4),0)</f>
        <v>0</v>
      </c>
      <c r="DV144" s="223">
        <f>IFERROR(IF(RIGHT(VLOOKUP($A144,csapatok!$A:$NN,DV$320,FALSE),5)="Csere",VLOOKUP(LEFT(VLOOKUP($A144,csapatok!$A:$NN,DV$320,FALSE),LEN(VLOOKUP($A144,csapatok!$A:$NN,DV$320,FALSE))-6),'csapat-ranglista'!$A:$FP,DV$321,FALSE)/8,VLOOKUP(VLOOKUP($A144,csapatok!$A:$NN,DV$320,FALSE),'csapat-ranglista'!$A:$FP,DV$321,FALSE)/4),0)</f>
        <v>0</v>
      </c>
      <c r="DW144" s="223">
        <f>IFERROR(IF(RIGHT(VLOOKUP($A144,csapatok!$A:$NN,DW$320,FALSE),5)="Csere",VLOOKUP(LEFT(VLOOKUP($A144,csapatok!$A:$NN,DW$320,FALSE),LEN(VLOOKUP($A144,csapatok!$A:$NN,DW$320,FALSE))-6),'csapat-ranglista'!$A:$FP,DW$321,FALSE)/8,VLOOKUP(VLOOKUP($A144,csapatok!$A:$NN,DW$320,FALSE),'csapat-ranglista'!$A:$FP,DW$321,FALSE)/4),0)</f>
        <v>0</v>
      </c>
      <c r="DX144" s="223">
        <f>IFERROR(IF(RIGHT(VLOOKUP($A144,csapatok!$A:$NN,DX$320,FALSE),5)="Csere",VLOOKUP(LEFT(VLOOKUP($A144,csapatok!$A:$NN,DX$320,FALSE),LEN(VLOOKUP($A144,csapatok!$A:$NN,DX$320,FALSE))-6),'csapat-ranglista'!$A:$FP,DX$321,FALSE)/8,VLOOKUP(VLOOKUP($A144,csapatok!$A:$NN,DX$320,FALSE),'csapat-ranglista'!$A:$FP,DX$321,FALSE)/4),0)</f>
        <v>0</v>
      </c>
      <c r="DY144" s="223">
        <f>IFERROR(IF(RIGHT(VLOOKUP($A144,csapatok!$A:$NN,DY$320,FALSE),5)="Csere",VLOOKUP(LEFT(VLOOKUP($A144,csapatok!$A:$NN,DY$320,FALSE),LEN(VLOOKUP($A144,csapatok!$A:$NN,DY$320,FALSE))-6),'csapat-ranglista'!$A:$FP,DY$321,FALSE)/8,VLOOKUP(VLOOKUP($A144,csapatok!$A:$NN,DY$320,FALSE),'csapat-ranglista'!$A:$FP,DY$321,FALSE)/4),0)</f>
        <v>0</v>
      </c>
      <c r="DZ144" s="223">
        <f>IFERROR(IF(RIGHT(VLOOKUP($A144,csapatok!$A:$NN,DZ$320,FALSE),5)="Csere",VLOOKUP(LEFT(VLOOKUP($A144,csapatok!$A:$NN,DZ$320,FALSE),LEN(VLOOKUP($A144,csapatok!$A:$NN,DZ$320,FALSE))-6),'csapat-ranglista'!$A:$FP,DZ$321,FALSE)/8,VLOOKUP(VLOOKUP($A144,csapatok!$A:$NN,DZ$320,FALSE),'csapat-ranglista'!$A:$FP,DZ$321,FALSE)/4),0)</f>
        <v>0</v>
      </c>
      <c r="EA144" s="223">
        <f>IFERROR(IF(RIGHT(VLOOKUP($A144,csapatok!$A:$NN,EA$320,FALSE),5)="Csere",VLOOKUP(LEFT(VLOOKUP($A144,csapatok!$A:$NN,EA$320,FALSE),LEN(VLOOKUP($A144,csapatok!$A:$NN,EA$320,FALSE))-6),'csapat-ranglista'!$A:$FP,EA$321,FALSE)/8,VLOOKUP(VLOOKUP($A144,csapatok!$A:$NN,EA$320,FALSE),'csapat-ranglista'!$A:$FP,EA$321,FALSE)/4),0)</f>
        <v>0</v>
      </c>
      <c r="EB144" s="223">
        <f>IFERROR(IF(RIGHT(VLOOKUP($A144,csapatok!$A:$NN,EB$320,FALSE),5)="Csere",VLOOKUP(LEFT(VLOOKUP($A144,csapatok!$A:$NN,EB$320,FALSE),LEN(VLOOKUP($A144,csapatok!$A:$NN,EB$320,FALSE))-6),'csapat-ranglista'!$A:$FP,EB$321,FALSE)/8,VLOOKUP(VLOOKUP($A144,csapatok!$A:$NN,EB$320,FALSE),'csapat-ranglista'!$A:$FP,EB$321,FALSE)/4),0)</f>
        <v>0</v>
      </c>
      <c r="EC144" s="223">
        <f>IFERROR(IF(RIGHT(VLOOKUP($A144,csapatok!$A:$NN,EC$320,FALSE),5)="Csere",VLOOKUP(LEFT(VLOOKUP($A144,csapatok!$A:$NN,EC$320,FALSE),LEN(VLOOKUP($A144,csapatok!$A:$NN,EC$320,FALSE))-6),'csapat-ranglista'!$A:$FP,EC$321,FALSE)/8,VLOOKUP(VLOOKUP($A144,csapatok!$A:$NN,EC$320,FALSE),'csapat-ranglista'!$A:$FP,EC$321,FALSE)/4),0)</f>
        <v>0</v>
      </c>
      <c r="ED144" s="223">
        <f>IFERROR(IF(RIGHT(VLOOKUP($A144,csapatok!$A:$NN,ED$320,FALSE),5)="Csere",VLOOKUP(LEFT(VLOOKUP($A144,csapatok!$A:$NN,ED$320,FALSE),LEN(VLOOKUP($A144,csapatok!$A:$NN,ED$320,FALSE))-6),'csapat-ranglista'!$A:$FP,ED$321,FALSE)/8,VLOOKUP(VLOOKUP($A144,csapatok!$A:$NN,ED$320,FALSE),'csapat-ranglista'!$A:$FP,ED$321,FALSE)/4),0)</f>
        <v>0</v>
      </c>
      <c r="EE144" s="223">
        <f>IFERROR(IF(RIGHT(VLOOKUP($A144,csapatok!$A:$NN,EE$320,FALSE),5)="Csere",VLOOKUP(LEFT(VLOOKUP($A144,csapatok!$A:$NN,EE$320,FALSE),LEN(VLOOKUP($A144,csapatok!$A:$NN,EE$320,FALSE))-6),'csapat-ranglista'!$A:$FP,EE$321,FALSE)/8,VLOOKUP(VLOOKUP($A144,csapatok!$A:$NN,EE$320,FALSE),'csapat-ranglista'!$A:$FP,EE$321,FALSE)/4),0)</f>
        <v>0</v>
      </c>
      <c r="EF144" s="223">
        <f>IFERROR(IF(RIGHT(VLOOKUP($A144,csapatok!$A:$NN,EF$320,FALSE),5)="Csere",VLOOKUP(LEFT(VLOOKUP($A144,csapatok!$A:$NN,EF$320,FALSE),LEN(VLOOKUP($A144,csapatok!$A:$NN,EF$320,FALSE))-6),'csapat-ranglista'!$A:$FP,EF$321,FALSE)/8,VLOOKUP(VLOOKUP($A144,csapatok!$A:$NN,EF$320,FALSE),'csapat-ranglista'!$A:$FP,EF$321,FALSE)/4),0)</f>
        <v>0</v>
      </c>
      <c r="EG144" s="223">
        <f>IFERROR(IF(RIGHT(VLOOKUP($A144,csapatok!$A:$NN,EG$320,FALSE),5)="Csere",VLOOKUP(LEFT(VLOOKUP($A144,csapatok!$A:$NN,EG$320,FALSE),LEN(VLOOKUP($A144,csapatok!$A:$NN,EG$320,FALSE))-6),'csapat-ranglista'!$A:$FP,EG$321,FALSE)/8,VLOOKUP(VLOOKUP($A144,csapatok!$A:$NN,EG$320,FALSE),'csapat-ranglista'!$A:$FP,EG$321,FALSE)/4),0)</f>
        <v>0</v>
      </c>
      <c r="EH144" s="223">
        <f>IFERROR(IF(RIGHT(VLOOKUP($A144,csapatok!$A:$NN,EH$320,FALSE),5)="Csere",VLOOKUP(LEFT(VLOOKUP($A144,csapatok!$A:$NN,EH$320,FALSE),LEN(VLOOKUP($A144,csapatok!$A:$NN,EH$320,FALSE))-6),'csapat-ranglista'!$A:$FP,EH$321,FALSE)/8,VLOOKUP(VLOOKUP($A144,csapatok!$A:$NN,EH$320,FALSE),'csapat-ranglista'!$A:$FP,EH$321,FALSE)/4),0)</f>
        <v>0</v>
      </c>
      <c r="EI144" s="223">
        <f>IFERROR(IF(RIGHT(VLOOKUP($A144,csapatok!$A:$NN,EI$320,FALSE),5)="Csere",VLOOKUP(LEFT(VLOOKUP($A144,csapatok!$A:$NN,EI$320,FALSE),LEN(VLOOKUP($A144,csapatok!$A:$NN,EI$320,FALSE))-6),'csapat-ranglista'!$A:$FP,EI$321,FALSE)/8,VLOOKUP(VLOOKUP($A144,csapatok!$A:$NN,EI$320,FALSE),'csapat-ranglista'!$A:$FP,EI$321,FALSE)/4),0)</f>
        <v>0</v>
      </c>
      <c r="EJ144" s="223">
        <f>IFERROR(IF(RIGHT(VLOOKUP($A144,csapatok!$A:$NN,EJ$320,FALSE),5)="Csere",VLOOKUP(LEFT(VLOOKUP($A144,csapatok!$A:$NN,EJ$320,FALSE),LEN(VLOOKUP($A144,csapatok!$A:$NN,EJ$320,FALSE))-6),'csapat-ranglista'!$A:$FP,EJ$321,FALSE)/8,VLOOKUP(VLOOKUP($A144,csapatok!$A:$NN,EJ$320,FALSE),'csapat-ranglista'!$A:$FP,EJ$321,FALSE)/4),0)</f>
        <v>0</v>
      </c>
      <c r="EK144" s="223">
        <f>IFERROR(IF(RIGHT(VLOOKUP($A144,csapatok!$A:$NN,EK$320,FALSE),5)="Csere",VLOOKUP(LEFT(VLOOKUP($A144,csapatok!$A:$NN,EK$320,FALSE),LEN(VLOOKUP($A144,csapatok!$A:$NN,EK$320,FALSE))-6),'csapat-ranglista'!$A:$FP,EK$321,FALSE)/8,VLOOKUP(VLOOKUP($A144,csapatok!$A:$NN,EK$320,FALSE),'csapat-ranglista'!$A:$FP,EK$321,FALSE)/4),0)</f>
        <v>0</v>
      </c>
      <c r="EL144" s="223">
        <f>IFERROR(IF(RIGHT(VLOOKUP($A144,csapatok!$A:$NN,EL$320,FALSE),5)="Csere",VLOOKUP(LEFT(VLOOKUP($A144,csapatok!$A:$NN,EL$320,FALSE),LEN(VLOOKUP($A144,csapatok!$A:$NN,EL$320,FALSE))-6),'csapat-ranglista'!$A:$FP,EL$321,FALSE)/8,VLOOKUP(VLOOKUP($A144,csapatok!$A:$NN,EL$320,FALSE),'csapat-ranglista'!$A:$FP,EL$321,FALSE)/4),0)</f>
        <v>0</v>
      </c>
      <c r="EM144" s="223">
        <f>IFERROR(IF(RIGHT(VLOOKUP($A144,csapatok!$A:$NN,EM$320,FALSE),5)="Csere",VLOOKUP(LEFT(VLOOKUP($A144,csapatok!$A:$NN,EM$320,FALSE),LEN(VLOOKUP($A144,csapatok!$A:$NN,EM$320,FALSE))-6),'csapat-ranglista'!$A:$FP,EM$321,FALSE)/8,VLOOKUP(VLOOKUP($A144,csapatok!$A:$NN,EM$320,FALSE),'csapat-ranglista'!$A:$FP,EM$321,FALSE)/4),0)</f>
        <v>0</v>
      </c>
      <c r="EN144" s="223">
        <f>IFERROR(IF(RIGHT(VLOOKUP($A144,csapatok!$A:$NN,EN$320,FALSE),5)="Csere",VLOOKUP(LEFT(VLOOKUP($A144,csapatok!$A:$NN,EN$320,FALSE),LEN(VLOOKUP($A144,csapatok!$A:$NN,EN$320,FALSE))-6),'csapat-ranglista'!$A:$FP,EN$321,FALSE)/8,VLOOKUP(VLOOKUP($A144,csapatok!$A:$NN,EN$320,FALSE),'csapat-ranglista'!$A:$FP,EN$321,FALSE)/4),0)</f>
        <v>0</v>
      </c>
      <c r="EO144" s="223">
        <f>IFERROR(IF(RIGHT(VLOOKUP($A144,csapatok!$A:$NN,EO$320,FALSE),5)="Csere",VLOOKUP(LEFT(VLOOKUP($A144,csapatok!$A:$NN,EO$320,FALSE),LEN(VLOOKUP($A144,csapatok!$A:$NN,EO$320,FALSE))-6),'csapat-ranglista'!$A:$FP,EO$321,FALSE)/8,VLOOKUP(VLOOKUP($A144,csapatok!$A:$NN,EO$320,FALSE),'csapat-ranglista'!$A:$FP,EO$321,FALSE)/4),0)</f>
        <v>0</v>
      </c>
      <c r="EP144" s="223">
        <f>IFERROR(IF(RIGHT(VLOOKUP($A144,csapatok!$A:$NN,EP$320,FALSE),5)="Csere",VLOOKUP(LEFT(VLOOKUP($A144,csapatok!$A:$NN,EP$320,FALSE),LEN(VLOOKUP($A144,csapatok!$A:$NN,EP$320,FALSE))-6),'csapat-ranglista'!$A:$FP,EP$321,FALSE)/8,VLOOKUP(VLOOKUP($A144,csapatok!$A:$NN,EP$320,FALSE),'csapat-ranglista'!$A:$FP,EP$321,FALSE)/4),0)</f>
        <v>0</v>
      </c>
      <c r="EQ144" s="223">
        <f>IFERROR(IF(RIGHT(VLOOKUP($A144,csapatok!$A:$NN,EQ$320,FALSE),5)="Csere",VLOOKUP(LEFT(VLOOKUP($A144,csapatok!$A:$NN,EQ$320,FALSE),LEN(VLOOKUP($A144,csapatok!$A:$NN,EQ$320,FALSE))-6),'csapat-ranglista'!$A:$FP,EQ$321,FALSE)/8,VLOOKUP(VLOOKUP($A144,csapatok!$A:$NN,EQ$320,FALSE),'csapat-ranglista'!$A:$FP,EQ$321,FALSE)/4),0)</f>
        <v>0</v>
      </c>
      <c r="ER144" s="223">
        <f>IFERROR(IF(RIGHT(VLOOKUP($A144,csapatok!$A:$NN,ER$320,FALSE),5)="Csere",VLOOKUP(LEFT(VLOOKUP($A144,csapatok!$A:$NN,ER$320,FALSE),LEN(VLOOKUP($A144,csapatok!$A:$NN,ER$320,FALSE))-6),'csapat-ranglista'!$A:$FP,ER$321,FALSE)/8,VLOOKUP(VLOOKUP($A144,csapatok!$A:$NN,ER$320,FALSE),'csapat-ranglista'!$A:$FP,ER$321,FALSE)/4),0)</f>
        <v>0</v>
      </c>
      <c r="ES144" s="223">
        <f>IFERROR(IF(RIGHT(VLOOKUP($A144,csapatok!$A:$NN,ES$320,FALSE),5)="Csere",VLOOKUP(LEFT(VLOOKUP($A144,csapatok!$A:$NN,ES$320,FALSE),LEN(VLOOKUP($A144,csapatok!$A:$NN,ES$320,FALSE))-6),'csapat-ranglista'!$A:$FP,ES$321,FALSE)/8,VLOOKUP(VLOOKUP($A144,csapatok!$A:$NN,ES$320,FALSE),'csapat-ranglista'!$A:$FP,ES$321,FALSE)/4),0)</f>
        <v>0</v>
      </c>
      <c r="ET144" s="223">
        <f>IFERROR(IF(RIGHT(VLOOKUP($A144,csapatok!$A:$NN,ET$320,FALSE),5)="Csere",VLOOKUP(LEFT(VLOOKUP($A144,csapatok!$A:$NN,ET$320,FALSE),LEN(VLOOKUP($A144,csapatok!$A:$NN,ET$320,FALSE))-6),'csapat-ranglista'!$A:$FP,ET$321,FALSE)/8,VLOOKUP(VLOOKUP($A144,csapatok!$A:$NN,ET$320,FALSE),'csapat-ranglista'!$A:$FP,ET$321,FALSE)/4),0)</f>
        <v>0</v>
      </c>
      <c r="EU144" s="223">
        <f>IFERROR(IF(RIGHT(VLOOKUP($A144,csapatok!$A:$NN,EU$320,FALSE),5)="Csere",VLOOKUP(LEFT(VLOOKUP($A144,csapatok!$A:$NN,EU$320,FALSE),LEN(VLOOKUP($A144,csapatok!$A:$NN,EU$320,FALSE))-6),'csapat-ranglista'!$A:$FP,EU$321,FALSE)/8,VLOOKUP(VLOOKUP($A144,csapatok!$A:$NN,EU$320,FALSE),'csapat-ranglista'!$A:$FP,EU$321,FALSE)/4),0)</f>
        <v>0</v>
      </c>
      <c r="EV144" s="223">
        <f>IFERROR(IF(RIGHT(VLOOKUP($A144,csapatok!$A:$NN,EV$320,FALSE),5)="Csere",VLOOKUP(LEFT(VLOOKUP($A144,csapatok!$A:$NN,EV$320,FALSE),LEN(VLOOKUP($A144,csapatok!$A:$NN,EV$320,FALSE))-6),'csapat-ranglista'!$A:$FP,EV$321,FALSE)/8,VLOOKUP(VLOOKUP($A144,csapatok!$A:$NN,EV$320,FALSE),'csapat-ranglista'!$A:$FP,EV$321,FALSE)/4),0)</f>
        <v>0</v>
      </c>
      <c r="EW144" s="223">
        <f>IFERROR(IF(RIGHT(VLOOKUP($A144,csapatok!$A:$NN,EW$320,FALSE),5)="Csere",VLOOKUP(LEFT(VLOOKUP($A144,csapatok!$A:$NN,EW$320,FALSE),LEN(VLOOKUP($A144,csapatok!$A:$NN,EW$320,FALSE))-6),'csapat-ranglista'!$A:$FP,EW$321,FALSE)/8,VLOOKUP(VLOOKUP($A144,csapatok!$A:$NN,EW$320,FALSE),'csapat-ranglista'!$A:$FP,EW$321,FALSE)/4),0)</f>
        <v>0</v>
      </c>
      <c r="EX144" s="223">
        <f>IFERROR(IF(RIGHT(VLOOKUP($A144,csapatok!$A:$NN,EX$320,FALSE),5)="Csere",VLOOKUP(LEFT(VLOOKUP($A144,csapatok!$A:$NN,EX$320,FALSE),LEN(VLOOKUP($A144,csapatok!$A:$NN,EX$320,FALSE))-6),'csapat-ranglista'!$A:$FP,EX$321,FALSE)/8,VLOOKUP(VLOOKUP($A144,csapatok!$A:$NN,EX$320,FALSE),'csapat-ranglista'!$A:$FP,EX$321,FALSE)/4),0)</f>
        <v>0</v>
      </c>
      <c r="EY144" s="223">
        <f>IFERROR(IF(RIGHT(VLOOKUP($A144,csapatok!$A:$NN,EY$320,FALSE),5)="Csere",VLOOKUP(LEFT(VLOOKUP($A144,csapatok!$A:$NN,EY$320,FALSE),LEN(VLOOKUP($A144,csapatok!$A:$NN,EY$320,FALSE))-6),'csapat-ranglista'!$A:$FP,EY$321,FALSE)/8,VLOOKUP(VLOOKUP($A144,csapatok!$A:$NN,EY$320,FALSE),'csapat-ranglista'!$A:$FP,EY$321,FALSE)/4),0)</f>
        <v>0</v>
      </c>
      <c r="EZ144" s="223">
        <f>IFERROR(IF(RIGHT(VLOOKUP($A144,csapatok!$A:$NN,EZ$320,FALSE),5)="Csere",VLOOKUP(LEFT(VLOOKUP($A144,csapatok!$A:$NN,EZ$320,FALSE),LEN(VLOOKUP($A144,csapatok!$A:$NN,EZ$320,FALSE))-6),'csapat-ranglista'!$A:$FP,EZ$321,FALSE)/8,VLOOKUP(VLOOKUP($A144,csapatok!$A:$NN,EZ$320,FALSE),'csapat-ranglista'!$A:$FP,EZ$321,FALSE)/4),0)</f>
        <v>0</v>
      </c>
      <c r="FA144" s="223">
        <f>IFERROR(IF(RIGHT(VLOOKUP($A144,csapatok!$A:$NN,FA$320,FALSE),5)="Csere",VLOOKUP(LEFT(VLOOKUP($A144,csapatok!$A:$NN,FA$320,FALSE),LEN(VLOOKUP($A144,csapatok!$A:$NN,FA$320,FALSE))-6),'csapat-ranglista'!$A:$FP,FA$321,FALSE)/8,VLOOKUP(VLOOKUP($A144,csapatok!$A:$NN,FA$320,FALSE),'csapat-ranglista'!$A:$FP,FA$321,FALSE)/4),0)</f>
        <v>0</v>
      </c>
      <c r="FB144" s="223">
        <f>IFERROR(IF(RIGHT(VLOOKUP($A144,csapatok!$A:$NN,FB$320,FALSE),5)="Csere",VLOOKUP(LEFT(VLOOKUP($A144,csapatok!$A:$NN,FB$320,FALSE),LEN(VLOOKUP($A144,csapatok!$A:$NN,FB$320,FALSE))-6),'csapat-ranglista'!$A:$FP,FB$321,FALSE)/8,VLOOKUP(VLOOKUP($A144,csapatok!$A:$NN,FB$320,FALSE),'csapat-ranglista'!$A:$FP,FB$321,FALSE)/4),0)</f>
        <v>0</v>
      </c>
      <c r="FC144" s="223">
        <f>IFERROR(IF(RIGHT(VLOOKUP($A144,csapatok!$A:$NN,FC$320,FALSE),5)="Csere",VLOOKUP(LEFT(VLOOKUP($A144,csapatok!$A:$NN,FC$320,FALSE),LEN(VLOOKUP($A144,csapatok!$A:$NN,FC$320,FALSE))-6),'csapat-ranglista'!$A:$FP,FC$321,FALSE)/8,VLOOKUP(VLOOKUP($A144,csapatok!$A:$NN,FC$320,FALSE),'csapat-ranglista'!$A:$FP,FC$321,FALSE)/4),0)</f>
        <v>0</v>
      </c>
      <c r="FD144" s="224">
        <f>versenyek!$QY$11*IFERROR(VLOOKUP(VLOOKUP($A144,versenyek!QX:QZ,3,FALSE),szabalyok!$A$16:$B$23,2,FALSE)/4,0)</f>
        <v>0</v>
      </c>
      <c r="FE144" s="224">
        <f>versenyek!$RB$11*IFERROR(VLOOKUP(VLOOKUP($A144,versenyek!RA:RC,3,FALSE),szabalyok!$A$16:$B$23,2,FALSE)/4,0)</f>
        <v>0</v>
      </c>
      <c r="FF144" s="223">
        <f>IFERROR(IF(RIGHT(VLOOKUP($A144,csapatok!$A:$NN,FF$320,FALSE),5)="Csere",VLOOKUP(LEFT(VLOOKUP($A144,csapatok!$A:$NN,FF$320,FALSE),LEN(VLOOKUP($A144,csapatok!$A:$NN,FF$320,FALSE))-6),'csapat-ranglista'!$A:$FP,FF$321,FALSE)/8,VLOOKUP(VLOOKUP($A144,csapatok!$A:$NN,FF$320,FALSE),'csapat-ranglista'!$A:$FP,FF$321,FALSE)/4),0)</f>
        <v>0</v>
      </c>
      <c r="FG144" s="223">
        <f>IFERROR(IF(RIGHT(VLOOKUP($A144,csapatok!$A:$NN,FG$320,FALSE),5)="Csere",VLOOKUP(LEFT(VLOOKUP($A144,csapatok!$A:$NN,FG$320,FALSE),LEN(VLOOKUP($A144,csapatok!$A:$NN,FG$320,FALSE))-6),'csapat-ranglista'!$A:$FP,FG$321,FALSE)/8,VLOOKUP(VLOOKUP($A144,csapatok!$A:$NN,FG$320,FALSE),'csapat-ranglista'!$A:$FP,FG$321,FALSE)/4),0)</f>
        <v>0</v>
      </c>
      <c r="FH144" s="223">
        <f>IFERROR(IF(RIGHT(VLOOKUP($A144,csapatok!$A:$NN,FH$320,FALSE),5)="Csere",VLOOKUP(LEFT(VLOOKUP($A144,csapatok!$A:$NN,FH$320,FALSE),LEN(VLOOKUP($A144,csapatok!$A:$NN,FH$320,FALSE))-6),'csapat-ranglista'!$A:$FP,FH$321,FALSE)/8,VLOOKUP(VLOOKUP($A144,csapatok!$A:$NN,FH$320,FALSE),'csapat-ranglista'!$A:$FP,FH$321,FALSE)/4),0)</f>
        <v>0</v>
      </c>
      <c r="FI144" s="223">
        <f>IFERROR(IF(RIGHT(VLOOKUP($A144,csapatok!$A:$NN,FI$320,FALSE),5)="Csere",VLOOKUP(LEFT(VLOOKUP($A144,csapatok!$A:$NN,FI$320,FALSE),LEN(VLOOKUP($A144,csapatok!$A:$NN,FI$320,FALSE))-6),'csapat-ranglista'!$A:$FP,FI$321,FALSE)/8,VLOOKUP(VLOOKUP($A144,csapatok!$A:$NN,FI$320,FALSE),'csapat-ranglista'!$A:$FP,FI$321,FALSE)/4),0)</f>
        <v>0</v>
      </c>
      <c r="FJ144" s="223">
        <f>IFERROR(IF(RIGHT(VLOOKUP($A144,csapatok!$A:$NN,FJ$320,FALSE),5)="Csere",VLOOKUP(LEFT(VLOOKUP($A144,csapatok!$A:$NN,FJ$320,FALSE),LEN(VLOOKUP($A144,csapatok!$A:$NN,FJ$320,FALSE))-6),'csapat-ranglista'!$A:$FP,FJ$321,FALSE)/8,VLOOKUP(VLOOKUP($A144,csapatok!$A:$NN,FJ$320,FALSE),'csapat-ranglista'!$A:$FP,FJ$321,FALSE)/4),0)</f>
        <v>0</v>
      </c>
      <c r="FK144" s="223">
        <f>IFERROR(IF(RIGHT(VLOOKUP($A144,csapatok!$A:$NN,FK$320,FALSE),5)="Csere",VLOOKUP(LEFT(VLOOKUP($A144,csapatok!$A:$NN,FK$320,FALSE),LEN(VLOOKUP($A144,csapatok!$A:$NN,FK$320,FALSE))-6),'csapat-ranglista'!$A:$FP,FK$321,FALSE)/8,VLOOKUP(VLOOKUP($A144,csapatok!$A:$NN,FK$320,FALSE),'csapat-ranglista'!$A:$FP,FK$321,FALSE)/4),0)</f>
        <v>0</v>
      </c>
      <c r="FL144" s="223">
        <f>IFERROR(IF(RIGHT(VLOOKUP($A144,csapatok!$A:$NN,FL$320,FALSE),5)="Csere",VLOOKUP(LEFT(VLOOKUP($A144,csapatok!$A:$NN,FL$320,FALSE),LEN(VLOOKUP($A144,csapatok!$A:$NN,FL$320,FALSE))-6),'csapat-ranglista'!$A:$FP,FL$321,FALSE)/8,VLOOKUP(VLOOKUP($A144,csapatok!$A:$NN,FL$320,FALSE),'csapat-ranglista'!$A:$FP,FL$321,FALSE)/4),0)</f>
        <v>0</v>
      </c>
      <c r="FM144" s="223">
        <f>IFERROR(IF(RIGHT(VLOOKUP($A144,csapatok!$A:$NN,FM$320,FALSE),5)="Csere",VLOOKUP(LEFT(VLOOKUP($A144,csapatok!$A:$NN,FM$320,FALSE),LEN(VLOOKUP($A144,csapatok!$A:$NN,FM$320,FALSE))-6),'csapat-ranglista'!$A:$FP,FM$321,FALSE)/8,VLOOKUP(VLOOKUP($A144,csapatok!$A:$NN,FM$320,FALSE),'csapat-ranglista'!$A:$FP,FM$321,FALSE)/4),0)</f>
        <v>0</v>
      </c>
      <c r="FN144" s="223">
        <f>IFERROR(IF(RIGHT(VLOOKUP($A144,csapatok!$A:$NN,FN$320,FALSE),5)="Csere",VLOOKUP(LEFT(VLOOKUP($A144,csapatok!$A:$NN,FN$320,FALSE),LEN(VLOOKUP($A144,csapatok!$A:$NN,FN$320,FALSE))-6),'csapat-ranglista'!$A:$FP,FN$321,FALSE)/8,VLOOKUP(VLOOKUP($A144,csapatok!$A:$NN,FN$320,FALSE),'csapat-ranglista'!$A:$FP,FN$321,FALSE)/4),0)</f>
        <v>0</v>
      </c>
      <c r="FO144" s="223">
        <f>IFERROR(IF(RIGHT(VLOOKUP($A144,csapatok!$A:$NN,FO$320,FALSE),5)="Csere",VLOOKUP(LEFT(VLOOKUP($A144,csapatok!$A:$NN,FO$320,FALSE),LEN(VLOOKUP($A144,csapatok!$A:$NN,FO$320,FALSE))-6),'csapat-ranglista'!$A:$FP,FO$321,FALSE)/8,VLOOKUP(VLOOKUP($A144,csapatok!$A:$NN,FO$320,FALSE),'csapat-ranglista'!$A:$FP,FO$321,FALSE)/4),0)</f>
        <v>0</v>
      </c>
      <c r="FP144" s="223">
        <f>IFERROR(IF(RIGHT(VLOOKUP($A144,csapatok!$A:$NN,FP$320,FALSE),5)="Csere",VLOOKUP(LEFT(VLOOKUP($A144,csapatok!$A:$NN,FP$320,FALSE),LEN(VLOOKUP($A144,csapatok!$A:$NN,FP$320,FALSE))-6),'csapat-ranglista'!$A:$FP,FP$321,FALSE)/8,VLOOKUP(VLOOKUP($A144,csapatok!$A:$NN,FP$320,FALSE),'csapat-ranglista'!$A:$FP,FP$321,FALSE)/4),0)</f>
        <v>0</v>
      </c>
      <c r="FQ144" s="223">
        <f>IFERROR(IF(RIGHT(VLOOKUP($A144,csapatok!$A:$NN,FQ$320,FALSE),5)="Csere",VLOOKUP(LEFT(VLOOKUP($A144,csapatok!$A:$NN,FQ$320,FALSE),LEN(VLOOKUP($A144,csapatok!$A:$NN,FQ$320,FALSE))-6),'csapat-ranglista'!$A:$FP,FQ$321,FALSE)/8,VLOOKUP(VLOOKUP($A144,csapatok!$A:$NN,FQ$320,FALSE),'csapat-ranglista'!$A:$FP,FQ$321,FALSE)/4),0)</f>
        <v>0</v>
      </c>
      <c r="FR144" s="223">
        <f>IFERROR(IF(RIGHT(VLOOKUP($A144,csapatok!$A:$NN,FR$320,FALSE),5)="Csere",VLOOKUP(LEFT(VLOOKUP($A144,csapatok!$A:$NN,FR$320,FALSE),LEN(VLOOKUP($A144,csapatok!$A:$NN,FR$320,FALSE))-6),'csapat-ranglista'!$A:$FP,FR$321,FALSE)/8,VLOOKUP(VLOOKUP($A144,csapatok!$A:$NN,FR$320,FALSE),'csapat-ranglista'!$A:$FP,FR$321,FALSE)/4),0)</f>
        <v>0</v>
      </c>
      <c r="FS144" s="223">
        <f>IFERROR(IF(RIGHT(VLOOKUP($A144,csapatok!$A:$NN,FS$320,FALSE),5)="Csere",VLOOKUP(LEFT(VLOOKUP($A144,csapatok!$A:$NN,FS$320,FALSE),LEN(VLOOKUP($A144,csapatok!$A:$NN,FS$320,FALSE))-6),'csapat-ranglista'!$A:$FP,FS$321,FALSE)/8,VLOOKUP(VLOOKUP($A144,csapatok!$A:$NN,FS$320,FALSE),'csapat-ranglista'!$A:$FP,FS$321,FALSE)/4),0)</f>
        <v>0</v>
      </c>
      <c r="FT144" s="223">
        <f>IFERROR(IF(RIGHT(VLOOKUP($A144,csapatok!$A:$NN,FT$320,FALSE),5)="Csere",VLOOKUP(LEFT(VLOOKUP($A144,csapatok!$A:$NN,FT$320,FALSE),LEN(VLOOKUP($A144,csapatok!$A:$NN,FT$320,FALSE))-6),'csapat-ranglista'!$A:$FP,FT$321,FALSE)/8,VLOOKUP(VLOOKUP($A144,csapatok!$A:$NN,FT$320,FALSE),'csapat-ranglista'!$A:$FP,FT$321,FALSE)/4),0)</f>
        <v>0</v>
      </c>
      <c r="FU144" s="223">
        <f>IFERROR(IF(RIGHT(VLOOKUP($A144,csapatok!$A:$NN,FU$320,FALSE),5)="Csere",VLOOKUP(LEFT(VLOOKUP($A144,csapatok!$A:$NN,FU$320,FALSE),LEN(VLOOKUP($A144,csapatok!$A:$NN,FU$320,FALSE))-6),'csapat-ranglista'!$A:$FP,FU$321,FALSE)/8,VLOOKUP(VLOOKUP($A144,csapatok!$A:$NN,FU$320,FALSE),'csapat-ranglista'!$A:$FP,FU$321,FALSE)/4),0)</f>
        <v>0</v>
      </c>
      <c r="FV144" s="223">
        <f>IFERROR(IF(RIGHT(VLOOKUP($A144,csapatok!$A:$NN,FV$320,FALSE),5)="Csere",VLOOKUP(LEFT(VLOOKUP($A144,csapatok!$A:$NN,FV$320,FALSE),LEN(VLOOKUP($A144,csapatok!$A:$NN,FV$320,FALSE))-6),'csapat-ranglista'!$A:$FP,FV$321,FALSE)/8,VLOOKUP(VLOOKUP($A144,csapatok!$A:$NN,FV$320,FALSE),'csapat-ranglista'!$A:$FP,FV$321,FALSE)/4),0)</f>
        <v>0</v>
      </c>
      <c r="FW144" s="223">
        <f>IFERROR(IF(RIGHT(VLOOKUP($A144,csapatok!$A:$NN,FW$320,FALSE),5)="Csere",VLOOKUP(LEFT(VLOOKUP($A144,csapatok!$A:$NN,FW$320,FALSE),LEN(VLOOKUP($A144,csapatok!$A:$NN,FW$320,FALSE))-6),'csapat-ranglista'!$A:$FP,FW$321,FALSE)/8,VLOOKUP(VLOOKUP($A144,csapatok!$A:$NN,FW$320,FALSE),'csapat-ranglista'!$A:$FP,FW$321,FALSE)/4),0)</f>
        <v>0</v>
      </c>
      <c r="FX144" s="223">
        <f>IFERROR(IF(RIGHT(VLOOKUP($A144,csapatok!$A:$NN,FX$320,FALSE),5)="Csere",VLOOKUP(LEFT(VLOOKUP($A144,csapatok!$A:$NN,FX$320,FALSE),LEN(VLOOKUP($A144,csapatok!$A:$NN,FX$320,FALSE))-6),'csapat-ranglista'!$A:$FP,FX$321,FALSE)/8,VLOOKUP(VLOOKUP($A144,csapatok!$A:$NN,FX$320,FALSE),'csapat-ranglista'!$A:$FP,FX$321,FALSE)/4),0)</f>
        <v>0</v>
      </c>
      <c r="FY144" s="223">
        <f>IFERROR(IF(RIGHT(VLOOKUP($A144,csapatok!$A:$NN,FY$320,FALSE),5)="Csere",VLOOKUP(LEFT(VLOOKUP($A144,csapatok!$A:$NN,FY$320,FALSE),LEN(VLOOKUP($A144,csapatok!$A:$NN,FY$320,FALSE))-6),'csapat-ranglista'!$A:$FP,FY$321,FALSE)/8,VLOOKUP(VLOOKUP($A144,csapatok!$A:$NN,FY$320,FALSE),'csapat-ranglista'!$A:$FP,FY$321,FALSE)/4),0)</f>
        <v>0</v>
      </c>
      <c r="FZ144" s="223">
        <f>IFERROR(IF(RIGHT(VLOOKUP($A144,csapatok!$A:$NN,FZ$320,FALSE),5)="Csere",VLOOKUP(LEFT(VLOOKUP($A144,csapatok!$A:$NN,FZ$320,FALSE),LEN(VLOOKUP($A144,csapatok!$A:$NN,FZ$320,FALSE))-6),'csapat-ranglista'!$A:$FP,FZ$321,FALSE)/8,VLOOKUP(VLOOKUP($A144,csapatok!$A:$NN,FZ$320,FALSE),'csapat-ranglista'!$A:$FP,FZ$321,FALSE)/4),0)</f>
        <v>0</v>
      </c>
      <c r="GA144" s="223">
        <f>IFERROR(IF(RIGHT(VLOOKUP($A144,csapatok!$A:$NN,GA$320,FALSE),5)="Csere",VLOOKUP(LEFT(VLOOKUP($A144,csapatok!$A:$NN,GA$320,FALSE),LEN(VLOOKUP($A144,csapatok!$A:$NN,GA$320,FALSE))-6),'csapat-ranglista'!$A:$FP,GA$321,FALSE)/8,VLOOKUP(VLOOKUP($A144,csapatok!$A:$NN,GA$320,FALSE),'csapat-ranglista'!$A:$FP,GA$321,FALSE)/4),0)</f>
        <v>0</v>
      </c>
      <c r="GB144" s="223">
        <f>IFERROR(IF(RIGHT(VLOOKUP($A144,csapatok!$A:$NN,GB$320,FALSE),5)="Csere",VLOOKUP(LEFT(VLOOKUP($A144,csapatok!$A:$NN,GB$320,FALSE),LEN(VLOOKUP($A144,csapatok!$A:$NN,GB$320,FALSE))-6),'csapat-ranglista'!$A:$FP,GB$321,FALSE)/8,VLOOKUP(VLOOKUP($A144,csapatok!$A:$NN,GB$320,FALSE),'csapat-ranglista'!$A:$FP,GB$321,FALSE)/4),0)</f>
        <v>0</v>
      </c>
      <c r="GC144" s="223">
        <f>IFERROR(IF(RIGHT(VLOOKUP($A144,csapatok!$A:$NN,GC$320,FALSE),5)="Csere",VLOOKUP(LEFT(VLOOKUP($A144,csapatok!$A:$NN,GC$320,FALSE),LEN(VLOOKUP($A144,csapatok!$A:$NN,GC$320,FALSE))-6),'csapat-ranglista'!$A:$FP,GC$321,FALSE)/8,VLOOKUP(VLOOKUP($A144,csapatok!$A:$NN,GC$320,FALSE),'csapat-ranglista'!$A:$FP,GC$321,FALSE)/4),0)</f>
        <v>0</v>
      </c>
      <c r="GD144" s="247">
        <f>SUM(EQ144:GC144)</f>
        <v>0</v>
      </c>
    </row>
    <row r="145" spans="1:186">
      <c r="A145" s="32" t="s">
        <v>165</v>
      </c>
      <c r="B145" s="2">
        <v>25587</v>
      </c>
      <c r="C145" s="131" t="str">
        <f>IF(B145=0,"",IF(B145&lt;$C$1,"felnőtt","ifi"))</f>
        <v>felnőtt</v>
      </c>
      <c r="D145" s="32" t="s">
        <v>9</v>
      </c>
      <c r="E145" s="45">
        <v>14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6.0299894408908905</v>
      </c>
      <c r="O145" s="32">
        <v>0</v>
      </c>
      <c r="P145" s="32">
        <v>0</v>
      </c>
      <c r="Q145" s="32">
        <v>0</v>
      </c>
      <c r="R145" s="32">
        <v>0</v>
      </c>
      <c r="S145" s="32">
        <v>1.0411379444024</v>
      </c>
      <c r="T145" s="32">
        <v>0</v>
      </c>
      <c r="U145" s="32">
        <v>0</v>
      </c>
      <c r="V145" s="32">
        <v>0</v>
      </c>
      <c r="W145" s="32">
        <v>0</v>
      </c>
      <c r="X145" s="32">
        <f>IFERROR(IF(RIGHT(VLOOKUP($A145,csapatok!$A:$BL,X$320,FALSE),5)="Csere",VLOOKUP(LEFT(VLOOKUP($A145,csapatok!$A:$BL,X$320,FALSE),LEN(VLOOKUP($A145,csapatok!$A:$BL,X$320,FALSE))-6),'csapat-ranglista'!$A:$FP,X$321,FALSE)/8,VLOOKUP(VLOOKUP($A145,csapatok!$A:$BL,X$320,FALSE),'csapat-ranglista'!$A:$FP,X$321,FALSE)/4),0)</f>
        <v>0</v>
      </c>
      <c r="Y145" s="32">
        <f>IFERROR(IF(RIGHT(VLOOKUP($A145,csapatok!$A:$BL,Y$320,FALSE),5)="Csere",VLOOKUP(LEFT(VLOOKUP($A145,csapatok!$A:$BL,Y$320,FALSE),LEN(VLOOKUP($A145,csapatok!$A:$BL,Y$320,FALSE))-6),'csapat-ranglista'!$A:$FP,Y$321,FALSE)/8,VLOOKUP(VLOOKUP($A145,csapatok!$A:$BL,Y$320,FALSE),'csapat-ranglista'!$A:$FP,Y$321,FALSE)/4),0)</f>
        <v>0</v>
      </c>
      <c r="Z145" s="32">
        <f>IFERROR(IF(RIGHT(VLOOKUP($A145,csapatok!$A:$BL,Z$320,FALSE),5)="Csere",VLOOKUP(LEFT(VLOOKUP($A145,csapatok!$A:$BL,Z$320,FALSE),LEN(VLOOKUP($A145,csapatok!$A:$BL,Z$320,FALSE))-6),'csapat-ranglista'!$A:$FP,Z$321,FALSE)/8,VLOOKUP(VLOOKUP($A145,csapatok!$A:$BL,Z$320,FALSE),'csapat-ranglista'!$A:$FP,Z$321,FALSE)/4),0)</f>
        <v>0</v>
      </c>
      <c r="AA145" s="32">
        <f>IFERROR(IF(RIGHT(VLOOKUP($A145,csapatok!$A:$BL,AA$320,FALSE),5)="Csere",VLOOKUP(LEFT(VLOOKUP($A145,csapatok!$A:$BL,AA$320,FALSE),LEN(VLOOKUP($A145,csapatok!$A:$BL,AA$320,FALSE))-6),'csapat-ranglista'!$A:$FP,AA$321,FALSE)/8,VLOOKUP(VLOOKUP($A145,csapatok!$A:$BL,AA$320,FALSE),'csapat-ranglista'!$A:$FP,AA$321,FALSE)/4),0)</f>
        <v>0</v>
      </c>
      <c r="AB145" s="223">
        <f>IFERROR(IF(RIGHT(VLOOKUP($A145,csapatok!$A:$BL,AB$320,FALSE),5)="Csere",VLOOKUP(LEFT(VLOOKUP($A145,csapatok!$A:$BL,AB$320,FALSE),LEN(VLOOKUP($A145,csapatok!$A:$BL,AB$320,FALSE))-6),'csapat-ranglista'!$A:$FP,AB$321,FALSE)/8,VLOOKUP(VLOOKUP($A145,csapatok!$A:$BL,AB$320,FALSE),'csapat-ranglista'!$A:$FP,AB$321,FALSE)/4),0)</f>
        <v>0</v>
      </c>
      <c r="AC145" s="223">
        <f>IFERROR(IF(RIGHT(VLOOKUP($A145,csapatok!$A:$BL,AC$320,FALSE),5)="Csere",VLOOKUP(LEFT(VLOOKUP($A145,csapatok!$A:$BL,AC$320,FALSE),LEN(VLOOKUP($A145,csapatok!$A:$BL,AC$320,FALSE))-6),'csapat-ranglista'!$A:$FP,AC$321,FALSE)/8,VLOOKUP(VLOOKUP($A145,csapatok!$A:$BL,AC$320,FALSE),'csapat-ranglista'!$A:$FP,AC$321,FALSE)/4),0)</f>
        <v>0</v>
      </c>
      <c r="AD145" s="223">
        <f>IFERROR(IF(RIGHT(VLOOKUP($A145,csapatok!$A:$BL,AD$320,FALSE),5)="Csere",VLOOKUP(LEFT(VLOOKUP($A145,csapatok!$A:$BL,AD$320,FALSE),LEN(VLOOKUP($A145,csapatok!$A:$BL,AD$320,FALSE))-6),'csapat-ranglista'!$A:$FP,AD$321,FALSE)/8,VLOOKUP(VLOOKUP($A145,csapatok!$A:$BL,AD$320,FALSE),'csapat-ranglista'!$A:$FP,AD$321,FALSE)/4),0)</f>
        <v>0</v>
      </c>
      <c r="AE145" s="223">
        <f>IFERROR(IF(RIGHT(VLOOKUP($A145,csapatok!$A:$BL,AE$320,FALSE),5)="Csere",VLOOKUP(LEFT(VLOOKUP($A145,csapatok!$A:$BL,AE$320,FALSE),LEN(VLOOKUP($A145,csapatok!$A:$BL,AE$320,FALSE))-6),'csapat-ranglista'!$A:$FP,AE$321,FALSE)/8,VLOOKUP(VLOOKUP($A145,csapatok!$A:$BL,AE$320,FALSE),'csapat-ranglista'!$A:$FP,AE$321,FALSE)/4),0)</f>
        <v>0</v>
      </c>
      <c r="AF145" s="223">
        <f>IFERROR(IF(RIGHT(VLOOKUP($A145,csapatok!$A:$BL,AF$320,FALSE),5)="Csere",VLOOKUP(LEFT(VLOOKUP($A145,csapatok!$A:$BL,AF$320,FALSE),LEN(VLOOKUP($A145,csapatok!$A:$BL,AF$320,FALSE))-6),'csapat-ranglista'!$A:$FP,AF$321,FALSE)/8,VLOOKUP(VLOOKUP($A145,csapatok!$A:$BL,AF$320,FALSE),'csapat-ranglista'!$A:$FP,AF$321,FALSE)/4),0)</f>
        <v>0</v>
      </c>
      <c r="AG145" s="223">
        <f>IFERROR(IF(RIGHT(VLOOKUP($A145,csapatok!$A:$BL,AG$320,FALSE),5)="Csere",VLOOKUP(LEFT(VLOOKUP($A145,csapatok!$A:$BL,AG$320,FALSE),LEN(VLOOKUP($A145,csapatok!$A:$BL,AG$320,FALSE))-6),'csapat-ranglista'!$A:$FP,AG$321,FALSE)/8,VLOOKUP(VLOOKUP($A145,csapatok!$A:$BL,AG$320,FALSE),'csapat-ranglista'!$A:$FP,AG$321,FALSE)/4),0)</f>
        <v>0</v>
      </c>
      <c r="AH145" s="223">
        <f>IFERROR(IF(RIGHT(VLOOKUP($A145,csapatok!$A:$BL,AH$320,FALSE),5)="Csere",VLOOKUP(LEFT(VLOOKUP($A145,csapatok!$A:$BL,AH$320,FALSE),LEN(VLOOKUP($A145,csapatok!$A:$BL,AH$320,FALSE))-6),'csapat-ranglista'!$A:$FP,AH$321,FALSE)/8,VLOOKUP(VLOOKUP($A145,csapatok!$A:$BL,AH$320,FALSE),'csapat-ranglista'!$A:$FP,AH$321,FALSE)/4),0)</f>
        <v>0</v>
      </c>
      <c r="AI145" s="223">
        <f>IFERROR(IF(RIGHT(VLOOKUP($A145,csapatok!$A:$BL,AI$320,FALSE),5)="Csere",VLOOKUP(LEFT(VLOOKUP($A145,csapatok!$A:$BL,AI$320,FALSE),LEN(VLOOKUP($A145,csapatok!$A:$BL,AI$320,FALSE))-6),'csapat-ranglista'!$A:$FP,AI$321,FALSE)/8,VLOOKUP(VLOOKUP($A145,csapatok!$A:$BL,AI$320,FALSE),'csapat-ranglista'!$A:$FP,AI$321,FALSE)/4),0)</f>
        <v>0</v>
      </c>
      <c r="AJ145" s="223">
        <f>IFERROR(IF(RIGHT(VLOOKUP($A145,csapatok!$A:$BL,AJ$320,FALSE),5)="Csere",VLOOKUP(LEFT(VLOOKUP($A145,csapatok!$A:$BL,AJ$320,FALSE),LEN(VLOOKUP($A145,csapatok!$A:$BL,AJ$320,FALSE))-6),'csapat-ranglista'!$A:$FP,AJ$321,FALSE)/8,VLOOKUP(VLOOKUP($A145,csapatok!$A:$BL,AJ$320,FALSE),'csapat-ranglista'!$A:$FP,AJ$321,FALSE)/2),0)</f>
        <v>0</v>
      </c>
      <c r="AK145" s="223">
        <f>IFERROR(IF(RIGHT(VLOOKUP($A145,csapatok!$A:$CN,AK$320,FALSE),5)="Csere",VLOOKUP(LEFT(VLOOKUP($A145,csapatok!$A:$CN,AK$320,FALSE),LEN(VLOOKUP($A145,csapatok!$A:$CN,AK$320,FALSE))-6),'csapat-ranglista'!$A:$FP,AK$321,FALSE)/8,VLOOKUP(VLOOKUP($A145,csapatok!$A:$CN,AK$320,FALSE),'csapat-ranglista'!$A:$FP,AK$321,FALSE)/4),0)</f>
        <v>0</v>
      </c>
      <c r="AL145" s="223">
        <f>IFERROR(IF(RIGHT(VLOOKUP($A145,csapatok!$A:$CN,AL$320,FALSE),5)="Csere",VLOOKUP(LEFT(VLOOKUP($A145,csapatok!$A:$CN,AL$320,FALSE),LEN(VLOOKUP($A145,csapatok!$A:$CN,AL$320,FALSE))-6),'csapat-ranglista'!$A:$FP,AL$321,FALSE)/8,VLOOKUP(VLOOKUP($A145,csapatok!$A:$CN,AL$320,FALSE),'csapat-ranglista'!$A:$FP,AL$321,FALSE)/4),0)</f>
        <v>0</v>
      </c>
      <c r="AM145" s="223">
        <f>IFERROR(IF(RIGHT(VLOOKUP($A145,csapatok!$A:$CN,AM$320,FALSE),5)="Csere",VLOOKUP(LEFT(VLOOKUP($A145,csapatok!$A:$CN,AM$320,FALSE),LEN(VLOOKUP($A145,csapatok!$A:$CN,AM$320,FALSE))-6),'csapat-ranglista'!$A:$FP,AM$321,FALSE)/8,VLOOKUP(VLOOKUP($A145,csapatok!$A:$CN,AM$320,FALSE),'csapat-ranglista'!$A:$FP,AM$321,FALSE)/4),0)</f>
        <v>0</v>
      </c>
      <c r="AN145" s="223">
        <f>IFERROR(IF(RIGHT(VLOOKUP($A145,csapatok!$A:$CN,AN$320,FALSE),5)="Csere",VLOOKUP(LEFT(VLOOKUP($A145,csapatok!$A:$CN,AN$320,FALSE),LEN(VLOOKUP($A145,csapatok!$A:$CN,AN$320,FALSE))-6),'csapat-ranglista'!$A:$FP,AN$321,FALSE)/8,VLOOKUP(VLOOKUP($A145,csapatok!$A:$CN,AN$320,FALSE),'csapat-ranglista'!$A:$FP,AN$321,FALSE)/4),0)</f>
        <v>0</v>
      </c>
      <c r="AO145" s="223">
        <f>IFERROR(IF(RIGHT(VLOOKUP($A145,csapatok!$A:$CN,AO$320,FALSE),5)="Csere",VLOOKUP(LEFT(VLOOKUP($A145,csapatok!$A:$CN,AO$320,FALSE),LEN(VLOOKUP($A145,csapatok!$A:$CN,AO$320,FALSE))-6),'csapat-ranglista'!$A:$FP,AO$321,FALSE)/8,VLOOKUP(VLOOKUP($A145,csapatok!$A:$CN,AO$320,FALSE),'csapat-ranglista'!$A:$FP,AO$321,FALSE)/4),0)</f>
        <v>0</v>
      </c>
      <c r="AP145" s="223">
        <f>IFERROR(IF(RIGHT(VLOOKUP($A145,csapatok!$A:$CN,AP$320,FALSE),5)="Csere",VLOOKUP(LEFT(VLOOKUP($A145,csapatok!$A:$CN,AP$320,FALSE),LEN(VLOOKUP($A145,csapatok!$A:$CN,AP$320,FALSE))-6),'csapat-ranglista'!$A:$FP,AP$321,FALSE)/8,VLOOKUP(VLOOKUP($A145,csapatok!$A:$CN,AP$320,FALSE),'csapat-ranglista'!$A:$FP,AP$321,FALSE)/4),0)</f>
        <v>0</v>
      </c>
      <c r="AQ145" s="223">
        <f>IFERROR(IF(RIGHT(VLOOKUP($A145,csapatok!$A:$CN,AQ$320,FALSE),5)="Csere",VLOOKUP(LEFT(VLOOKUP($A145,csapatok!$A:$CN,AQ$320,FALSE),LEN(VLOOKUP($A145,csapatok!$A:$CN,AQ$320,FALSE))-6),'csapat-ranglista'!$A:$FP,AQ$321,FALSE)/8,VLOOKUP(VLOOKUP($A145,csapatok!$A:$CN,AQ$320,FALSE),'csapat-ranglista'!$A:$FP,AQ$321,FALSE)/4),0)</f>
        <v>0</v>
      </c>
      <c r="AR145" s="223">
        <f>IFERROR(IF(RIGHT(VLOOKUP($A145,csapatok!$A:$CN,AR$320,FALSE),5)="Csere",VLOOKUP(LEFT(VLOOKUP($A145,csapatok!$A:$CN,AR$320,FALSE),LEN(VLOOKUP($A145,csapatok!$A:$CN,AR$320,FALSE))-6),'csapat-ranglista'!$A:$FP,AR$321,FALSE)/8,VLOOKUP(VLOOKUP($A145,csapatok!$A:$CN,AR$320,FALSE),'csapat-ranglista'!$A:$FP,AR$321,FALSE)/4),0)</f>
        <v>0</v>
      </c>
      <c r="AS145" s="223">
        <f>IFERROR(IF(RIGHT(VLOOKUP($A145,csapatok!$A:$CN,AS$320,FALSE),5)="Csere",VLOOKUP(LEFT(VLOOKUP($A145,csapatok!$A:$CN,AS$320,FALSE),LEN(VLOOKUP($A145,csapatok!$A:$CN,AS$320,FALSE))-6),'csapat-ranglista'!$A:$FP,AS$321,FALSE)/8,VLOOKUP(VLOOKUP($A145,csapatok!$A:$CN,AS$320,FALSE),'csapat-ranglista'!$A:$FP,AS$321,FALSE)/4),0)</f>
        <v>3.5757327993281365</v>
      </c>
      <c r="AT145" s="223">
        <f>IFERROR(IF(RIGHT(VLOOKUP($A145,csapatok!$A:$CN,AT$320,FALSE),5)="Csere",VLOOKUP(LEFT(VLOOKUP($A145,csapatok!$A:$CN,AT$320,FALSE),LEN(VLOOKUP($A145,csapatok!$A:$CN,AT$320,FALSE))-6),'csapat-ranglista'!$A:$FP,AT$321,FALSE)/8,VLOOKUP(VLOOKUP($A145,csapatok!$A:$CN,AT$320,FALSE),'csapat-ranglista'!$A:$FP,AT$321,FALSE)/4),0)</f>
        <v>0</v>
      </c>
      <c r="AU145" s="223">
        <f>IFERROR(IF(RIGHT(VLOOKUP($A145,csapatok!$A:$CN,AU$320,FALSE),5)="Csere",VLOOKUP(LEFT(VLOOKUP($A145,csapatok!$A:$CN,AU$320,FALSE),LEN(VLOOKUP($A145,csapatok!$A:$CN,AU$320,FALSE))-6),'csapat-ranglista'!$A:$FP,AU$321,FALSE)/8,VLOOKUP(VLOOKUP($A145,csapatok!$A:$CN,AU$320,FALSE),'csapat-ranglista'!$A:$FP,AU$321,FALSE)/4),0)</f>
        <v>0</v>
      </c>
      <c r="AV145" s="223">
        <f>IFERROR(IF(RIGHT(VLOOKUP($A145,csapatok!$A:$CN,AV$320,FALSE),5)="Csere",VLOOKUP(LEFT(VLOOKUP($A145,csapatok!$A:$CN,AV$320,FALSE),LEN(VLOOKUP($A145,csapatok!$A:$CN,AV$320,FALSE))-6),'csapat-ranglista'!$A:$FP,AV$321,FALSE)/8,VLOOKUP(VLOOKUP($A145,csapatok!$A:$CN,AV$320,FALSE),'csapat-ranglista'!$A:$FP,AV$321,FALSE)/4),0)</f>
        <v>0</v>
      </c>
      <c r="AW145" s="223">
        <f>IFERROR(IF(RIGHT(VLOOKUP($A145,csapatok!$A:$CN,AW$320,FALSE),5)="Csere",VLOOKUP(LEFT(VLOOKUP($A145,csapatok!$A:$CN,AW$320,FALSE),LEN(VLOOKUP($A145,csapatok!$A:$CN,AW$320,FALSE))-6),'csapat-ranglista'!$A:$FP,AW$321,FALSE)/8,VLOOKUP(VLOOKUP($A145,csapatok!$A:$CN,AW$320,FALSE),'csapat-ranglista'!$A:$FP,AW$321,FALSE)/4),0)</f>
        <v>0</v>
      </c>
      <c r="AX145" s="223">
        <f>IFERROR(IF(RIGHT(VLOOKUP($A145,csapatok!$A:$CN,AX$320,FALSE),5)="Csere",VLOOKUP(LEFT(VLOOKUP($A145,csapatok!$A:$CN,AX$320,FALSE),LEN(VLOOKUP($A145,csapatok!$A:$CN,AX$320,FALSE))-6),'csapat-ranglista'!$A:$FP,AX$321,FALSE)/8,VLOOKUP(VLOOKUP($A145,csapatok!$A:$CN,AX$320,FALSE),'csapat-ranglista'!$A:$FP,AX$321,FALSE)/4),0)</f>
        <v>0</v>
      </c>
      <c r="AY145" s="223">
        <f>IFERROR(IF(RIGHT(VLOOKUP($A145,csapatok!$A:$NN,AY$320,FALSE),5)="Csere",VLOOKUP(LEFT(VLOOKUP($A145,csapatok!$A:$NN,AY$320,FALSE),LEN(VLOOKUP($A145,csapatok!$A:$NN,AY$320,FALSE))-6),'csapat-ranglista'!$A:$FP,AY$321,FALSE)/8,VLOOKUP(VLOOKUP($A145,csapatok!$A:$NN,AY$320,FALSE),'csapat-ranglista'!$A:$FP,AY$321,FALSE)/4),0)</f>
        <v>0</v>
      </c>
      <c r="AZ145" s="223">
        <f>IFERROR(IF(RIGHT(VLOOKUP($A145,csapatok!$A:$NN,AZ$320,FALSE),5)="Csere",VLOOKUP(LEFT(VLOOKUP($A145,csapatok!$A:$NN,AZ$320,FALSE),LEN(VLOOKUP($A145,csapatok!$A:$NN,AZ$320,FALSE))-6),'csapat-ranglista'!$A:$FP,AZ$321,FALSE)/8,VLOOKUP(VLOOKUP($A145,csapatok!$A:$NN,AZ$320,FALSE),'csapat-ranglista'!$A:$FP,AZ$321,FALSE)/4),0)</f>
        <v>0</v>
      </c>
      <c r="BA145" s="223">
        <f>IFERROR(IF(RIGHT(VLOOKUP($A145,csapatok!$A:$NN,BA$320,FALSE),5)="Csere",VLOOKUP(LEFT(VLOOKUP($A145,csapatok!$A:$NN,BA$320,FALSE),LEN(VLOOKUP($A145,csapatok!$A:$NN,BA$320,FALSE))-6),'csapat-ranglista'!$A:$FP,BA$321,FALSE)/8,VLOOKUP(VLOOKUP($A145,csapatok!$A:$NN,BA$320,FALSE),'csapat-ranglista'!$A:$FP,BA$321,FALSE)/4),0)</f>
        <v>0</v>
      </c>
      <c r="BB145" s="223">
        <f>IFERROR(IF(RIGHT(VLOOKUP($A145,csapatok!$A:$NN,BB$320,FALSE),5)="Csere",VLOOKUP(LEFT(VLOOKUP($A145,csapatok!$A:$NN,BB$320,FALSE),LEN(VLOOKUP($A145,csapatok!$A:$NN,BB$320,FALSE))-6),'csapat-ranglista'!$A:$FP,BB$321,FALSE)/8,VLOOKUP(VLOOKUP($A145,csapatok!$A:$NN,BB$320,FALSE),'csapat-ranglista'!$A:$FP,BB$321,FALSE)/4),0)</f>
        <v>0</v>
      </c>
      <c r="BC145" s="224">
        <f>versenyek!$ES$11*IFERROR(VLOOKUP(VLOOKUP($A145,versenyek!ER:ET,3,FALSE),szabalyok!$A$16:$B$23,2,FALSE)/4,0)</f>
        <v>0</v>
      </c>
      <c r="BD145" s="224">
        <f>versenyek!$EV$11*IFERROR(VLOOKUP(VLOOKUP($A145,versenyek!EU:EW,3,FALSE),szabalyok!$A$16:$B$23,2,FALSE)/4,0)</f>
        <v>0</v>
      </c>
      <c r="BE145" s="223">
        <f>IFERROR(IF(RIGHT(VLOOKUP($A145,csapatok!$A:$NN,BE$320,FALSE),5)="Csere",VLOOKUP(LEFT(VLOOKUP($A145,csapatok!$A:$NN,BE$320,FALSE),LEN(VLOOKUP($A145,csapatok!$A:$NN,BE$320,FALSE))-6),'csapat-ranglista'!$A:$FP,BE$321,FALSE)/8,VLOOKUP(VLOOKUP($A145,csapatok!$A:$NN,BE$320,FALSE),'csapat-ranglista'!$A:$FP,BE$321,FALSE)/4),0)</f>
        <v>0</v>
      </c>
      <c r="BF145" s="223">
        <f>IFERROR(IF(RIGHT(VLOOKUP($A145,csapatok!$A:$NN,BF$320,FALSE),5)="Csere",VLOOKUP(LEFT(VLOOKUP($A145,csapatok!$A:$NN,BF$320,FALSE),LEN(VLOOKUP($A145,csapatok!$A:$NN,BF$320,FALSE))-6),'csapat-ranglista'!$A:$FP,BF$321,FALSE)/8,VLOOKUP(VLOOKUP($A145,csapatok!$A:$NN,BF$320,FALSE),'csapat-ranglista'!$A:$FP,BF$321,FALSE)/4),0)</f>
        <v>0</v>
      </c>
      <c r="BG145" s="223">
        <f>IFERROR(IF(RIGHT(VLOOKUP($A145,csapatok!$A:$NN,BG$320,FALSE),5)="Csere",VLOOKUP(LEFT(VLOOKUP($A145,csapatok!$A:$NN,BG$320,FALSE),LEN(VLOOKUP($A145,csapatok!$A:$NN,BG$320,FALSE))-6),'csapat-ranglista'!$A:$FP,BG$321,FALSE)/8,VLOOKUP(VLOOKUP($A145,csapatok!$A:$NN,BG$320,FALSE),'csapat-ranglista'!$A:$FP,BG$321,FALSE)/4),0)</f>
        <v>0</v>
      </c>
      <c r="BH145" s="223">
        <f>IFERROR(IF(RIGHT(VLOOKUP($A145,csapatok!$A:$NN,BH$320,FALSE),5)="Csere",VLOOKUP(LEFT(VLOOKUP($A145,csapatok!$A:$NN,BH$320,FALSE),LEN(VLOOKUP($A145,csapatok!$A:$NN,BH$320,FALSE))-6),'csapat-ranglista'!$A:$FP,BH$321,FALSE)/8,VLOOKUP(VLOOKUP($A145,csapatok!$A:$NN,BH$320,FALSE),'csapat-ranglista'!$A:$FP,BH$321,FALSE)/4),0)</f>
        <v>1.451484606582105</v>
      </c>
      <c r="BI145" s="223">
        <f>IFERROR(IF(RIGHT(VLOOKUP($A145,csapatok!$A:$NN,BI$320,FALSE),5)="Csere",VLOOKUP(LEFT(VLOOKUP($A145,csapatok!$A:$NN,BI$320,FALSE),LEN(VLOOKUP($A145,csapatok!$A:$NN,BI$320,FALSE))-6),'csapat-ranglista'!$A:$FP,BI$321,FALSE)/8,VLOOKUP(VLOOKUP($A145,csapatok!$A:$NN,BI$320,FALSE),'csapat-ranglista'!$A:$FP,BI$321,FALSE)/4),0)</f>
        <v>0</v>
      </c>
      <c r="BJ145" s="223">
        <f>IFERROR(IF(RIGHT(VLOOKUP($A145,csapatok!$A:$NN,BJ$320,FALSE),5)="Csere",VLOOKUP(LEFT(VLOOKUP($A145,csapatok!$A:$NN,BJ$320,FALSE),LEN(VLOOKUP($A145,csapatok!$A:$NN,BJ$320,FALSE))-6),'csapat-ranglista'!$A:$FP,BJ$321,FALSE)/8,VLOOKUP(VLOOKUP($A145,csapatok!$A:$NN,BJ$320,FALSE),'csapat-ranglista'!$A:$FP,BJ$321,FALSE)/4),0)</f>
        <v>0</v>
      </c>
      <c r="BK145" s="223">
        <f>IFERROR(IF(RIGHT(VLOOKUP($A145,csapatok!$A:$NN,BK$320,FALSE),5)="Csere",VLOOKUP(LEFT(VLOOKUP($A145,csapatok!$A:$NN,BK$320,FALSE),LEN(VLOOKUP($A145,csapatok!$A:$NN,BK$320,FALSE))-6),'csapat-ranglista'!$A:$FP,BK$321,FALSE)/8,VLOOKUP(VLOOKUP($A145,csapatok!$A:$NN,BK$320,FALSE),'csapat-ranglista'!$A:$FP,BK$321,FALSE)/4),0)</f>
        <v>0</v>
      </c>
      <c r="BL145" s="223">
        <f>IFERROR(IF(RIGHT(VLOOKUP($A145,csapatok!$A:$NN,BL$320,FALSE),5)="Csere",VLOOKUP(LEFT(VLOOKUP($A145,csapatok!$A:$NN,BL$320,FALSE),LEN(VLOOKUP($A145,csapatok!$A:$NN,BL$320,FALSE))-6),'csapat-ranglista'!$A:$FP,BL$321,FALSE)/8,VLOOKUP(VLOOKUP($A145,csapatok!$A:$NN,BL$320,FALSE),'csapat-ranglista'!$A:$FP,BL$321,FALSE)/4),0)</f>
        <v>1.1508060968398195</v>
      </c>
      <c r="BM145" s="223">
        <f>IFERROR(IF(RIGHT(VLOOKUP($A145,csapatok!$A:$NN,BM$320,FALSE),5)="Csere",VLOOKUP(LEFT(VLOOKUP($A145,csapatok!$A:$NN,BM$320,FALSE),LEN(VLOOKUP($A145,csapatok!$A:$NN,BM$320,FALSE))-6),'csapat-ranglista'!$A:$FP,BM$321,FALSE)/8,VLOOKUP(VLOOKUP($A145,csapatok!$A:$NN,BM$320,FALSE),'csapat-ranglista'!$A:$FP,BM$321,FALSE)/4),0)</f>
        <v>0</v>
      </c>
      <c r="BN145" s="223">
        <f>IFERROR(IF(RIGHT(VLOOKUP($A145,csapatok!$A:$NN,BN$320,FALSE),5)="Csere",VLOOKUP(LEFT(VLOOKUP($A145,csapatok!$A:$NN,BN$320,FALSE),LEN(VLOOKUP($A145,csapatok!$A:$NN,BN$320,FALSE))-6),'csapat-ranglista'!$A:$FP,BN$321,FALSE)/8,VLOOKUP(VLOOKUP($A145,csapatok!$A:$NN,BN$320,FALSE),'csapat-ranglista'!$A:$FP,BN$321,FALSE)/4),0)</f>
        <v>0</v>
      </c>
      <c r="BO145" s="223">
        <f>IFERROR(IF(RIGHT(VLOOKUP($A145,csapatok!$A:$NN,BO$320,FALSE),5)="Csere",VLOOKUP(LEFT(VLOOKUP($A145,csapatok!$A:$NN,BO$320,FALSE),LEN(VLOOKUP($A145,csapatok!$A:$NN,BO$320,FALSE))-6),'csapat-ranglista'!$A:$FP,BO$321,FALSE)/8,VLOOKUP(VLOOKUP($A145,csapatok!$A:$NN,BO$320,FALSE),'csapat-ranglista'!$A:$FP,BO$321,FALSE)/4),0)</f>
        <v>0.78705134940299082</v>
      </c>
      <c r="BP145" s="223">
        <f>IFERROR(IF(RIGHT(VLOOKUP($A145,csapatok!$A:$NN,BP$320,FALSE),5)="Csere",VLOOKUP(LEFT(VLOOKUP($A145,csapatok!$A:$NN,BP$320,FALSE),LEN(VLOOKUP($A145,csapatok!$A:$NN,BP$320,FALSE))-6),'csapat-ranglista'!$A:$FP,BP$321,FALSE)/8,VLOOKUP(VLOOKUP($A145,csapatok!$A:$NN,BP$320,FALSE),'csapat-ranglista'!$A:$FP,BP$321,FALSE)/4),0)</f>
        <v>0</v>
      </c>
      <c r="BQ145" s="223">
        <f>IFERROR(IF(RIGHT(VLOOKUP($A145,csapatok!$A:$NN,BQ$320,FALSE),5)="Csere",VLOOKUP(LEFT(VLOOKUP($A145,csapatok!$A:$NN,BQ$320,FALSE),LEN(VLOOKUP($A145,csapatok!$A:$NN,BQ$320,FALSE))-6),'csapat-ranglista'!$A:$FP,BQ$321,FALSE)/8,VLOOKUP(VLOOKUP($A145,csapatok!$A:$NN,BQ$320,FALSE),'csapat-ranglista'!$A:$FP,BQ$321,FALSE)/4),0)</f>
        <v>0</v>
      </c>
      <c r="BR145" s="223">
        <f>IFERROR(IF(RIGHT(VLOOKUP($A145,csapatok!$A:$NN,BR$320,FALSE),5)="Csere",VLOOKUP(LEFT(VLOOKUP($A145,csapatok!$A:$NN,BR$320,FALSE),LEN(VLOOKUP($A145,csapatok!$A:$NN,BR$320,FALSE))-6),'csapat-ranglista'!$A:$FP,BR$321,FALSE)/8,VLOOKUP(VLOOKUP($A145,csapatok!$A:$NN,BR$320,FALSE),'csapat-ranglista'!$A:$FP,BR$321,FALSE)/4),0)</f>
        <v>0</v>
      </c>
      <c r="BS145" s="223">
        <f>IFERROR(IF(RIGHT(VLOOKUP($A145,csapatok!$A:$NN,BS$320,FALSE),5)="Csere",VLOOKUP(LEFT(VLOOKUP($A145,csapatok!$A:$NN,BS$320,FALSE),LEN(VLOOKUP($A145,csapatok!$A:$NN,BS$320,FALSE))-6),'csapat-ranglista'!$A:$FP,BS$321,FALSE)/8,VLOOKUP(VLOOKUP($A145,csapatok!$A:$NN,BS$320,FALSE),'csapat-ranglista'!$A:$FP,BS$321,FALSE)/4),0)</f>
        <v>0</v>
      </c>
      <c r="BT145" s="223">
        <f>IFERROR(IF(RIGHT(VLOOKUP($A145,csapatok!$A:$NN,BT$320,FALSE),5)="Csere",VLOOKUP(LEFT(VLOOKUP($A145,csapatok!$A:$NN,BT$320,FALSE),LEN(VLOOKUP($A145,csapatok!$A:$NN,BT$320,FALSE))-6),'csapat-ranglista'!$A:$FP,BT$321,FALSE)/8,VLOOKUP(VLOOKUP($A145,csapatok!$A:$NN,BT$320,FALSE),'csapat-ranglista'!$A:$FP,BT$321,FALSE)/4),0)</f>
        <v>0</v>
      </c>
      <c r="BU145" s="223">
        <f>IFERROR(IF(RIGHT(VLOOKUP($A145,csapatok!$A:$NN,BU$320,FALSE),5)="Csere",VLOOKUP(LEFT(VLOOKUP($A145,csapatok!$A:$NN,BU$320,FALSE),LEN(VLOOKUP($A145,csapatok!$A:$NN,BU$320,FALSE))-6),'csapat-ranglista'!$A:$FP,BU$321,FALSE)/8,VLOOKUP(VLOOKUP($A145,csapatok!$A:$NN,BU$320,FALSE),'csapat-ranglista'!$A:$FP,BU$321,FALSE)/4),0)</f>
        <v>3.0469481594846823</v>
      </c>
      <c r="BV145" s="223">
        <f>IFERROR(IF(RIGHT(VLOOKUP($A145,csapatok!$A:$NN,BV$320,FALSE),5)="Csere",VLOOKUP(LEFT(VLOOKUP($A145,csapatok!$A:$NN,BV$320,FALSE),LEN(VLOOKUP($A145,csapatok!$A:$NN,BV$320,FALSE))-6),'csapat-ranglista'!$A:$FP,BV$321,FALSE)/8,VLOOKUP(VLOOKUP($A145,csapatok!$A:$NN,BV$320,FALSE),'csapat-ranglista'!$A:$FP,BV$321,FALSE)/4),0)</f>
        <v>0</v>
      </c>
      <c r="BW145" s="223">
        <f>IFERROR(IF(RIGHT(VLOOKUP($A145,csapatok!$A:$NN,BW$320,FALSE),5)="Csere",VLOOKUP(LEFT(VLOOKUP($A145,csapatok!$A:$NN,BW$320,FALSE),LEN(VLOOKUP($A145,csapatok!$A:$NN,BW$320,FALSE))-6),'csapat-ranglista'!$A:$FP,BW$321,FALSE)/8,VLOOKUP(VLOOKUP($A145,csapatok!$A:$NN,BW$320,FALSE),'csapat-ranglista'!$A:$FP,BW$321,FALSE)/4),0)</f>
        <v>0</v>
      </c>
      <c r="BX145" s="223">
        <f>IFERROR(IF(RIGHT(VLOOKUP($A145,csapatok!$A:$NN,BX$320,FALSE),5)="Csere",VLOOKUP(LEFT(VLOOKUP($A145,csapatok!$A:$NN,BX$320,FALSE),LEN(VLOOKUP($A145,csapatok!$A:$NN,BX$320,FALSE))-6),'csapat-ranglista'!$A:$FP,BX$321,FALSE)/8,VLOOKUP(VLOOKUP($A145,csapatok!$A:$NN,BX$320,FALSE),'csapat-ranglista'!$A:$FP,BX$321,FALSE)/4),0)</f>
        <v>16.785383316128257</v>
      </c>
      <c r="BY145" s="223">
        <f>IFERROR(IF(RIGHT(VLOOKUP($A145,csapatok!$A:$NN,BY$320,FALSE),5)="Csere",VLOOKUP(LEFT(VLOOKUP($A145,csapatok!$A:$NN,BY$320,FALSE),LEN(VLOOKUP($A145,csapatok!$A:$NN,BY$320,FALSE))-6),'csapat-ranglista'!$A:$FP,BY$321,FALSE)/8,VLOOKUP(VLOOKUP($A145,csapatok!$A:$NN,BY$320,FALSE),'csapat-ranglista'!$A:$FP,BY$321,FALSE)/4),0)</f>
        <v>0</v>
      </c>
      <c r="BZ145" s="223">
        <f>IFERROR(IF(RIGHT(VLOOKUP($A145,csapatok!$A:$NN,BZ$320,FALSE),5)="Csere",VLOOKUP(LEFT(VLOOKUP($A145,csapatok!$A:$NN,BZ$320,FALSE),LEN(VLOOKUP($A145,csapatok!$A:$NN,BZ$320,FALSE))-6),'csapat-ranglista'!$A:$FP,BZ$321,FALSE)/8,VLOOKUP(VLOOKUP($A145,csapatok!$A:$NN,BZ$320,FALSE),'csapat-ranglista'!$A:$FP,BZ$321,FALSE)/4),0)</f>
        <v>0</v>
      </c>
      <c r="CA145" s="223">
        <f>IFERROR(IF(RIGHT(VLOOKUP($A145,csapatok!$A:$NN,CA$320,FALSE),5)="Csere",VLOOKUP(LEFT(VLOOKUP($A145,csapatok!$A:$NN,CA$320,FALSE),LEN(VLOOKUP($A145,csapatok!$A:$NN,CA$320,FALSE))-6),'csapat-ranglista'!$A:$FP,CA$321,FALSE)/8,VLOOKUP(VLOOKUP($A145,csapatok!$A:$NN,CA$320,FALSE),'csapat-ranglista'!$A:$FP,CA$321,FALSE)/4),0)</f>
        <v>0</v>
      </c>
      <c r="CB145" s="223">
        <f>IFERROR(IF(RIGHT(VLOOKUP($A145,csapatok!$A:$NN,CB$320,FALSE),5)="Csere",VLOOKUP(LEFT(VLOOKUP($A145,csapatok!$A:$NN,CB$320,FALSE),LEN(VLOOKUP($A145,csapatok!$A:$NN,CB$320,FALSE))-6),'csapat-ranglista'!$A:$FP,CB$321,FALSE)/8,VLOOKUP(VLOOKUP($A145,csapatok!$A:$NN,CB$320,FALSE),'csapat-ranglista'!$A:$FP,CB$321,FALSE)/4),0)</f>
        <v>0</v>
      </c>
      <c r="CC145" s="223">
        <f>IFERROR(IF(RIGHT(VLOOKUP($A145,csapatok!$A:$NN,CC$320,FALSE),5)="Csere",VLOOKUP(LEFT(VLOOKUP($A145,csapatok!$A:$NN,CC$320,FALSE),LEN(VLOOKUP($A145,csapatok!$A:$NN,CC$320,FALSE))-6),'csapat-ranglista'!$A:$FP,CC$321,FALSE)/8,VLOOKUP(VLOOKUP($A145,csapatok!$A:$NN,CC$320,FALSE),'csapat-ranglista'!$A:$FP,CC$321,FALSE)/4),0)</f>
        <v>5.1327477094744465</v>
      </c>
      <c r="CD145" s="223">
        <f>IFERROR(IF(RIGHT(VLOOKUP($A145,csapatok!$A:$NN,CD$320,FALSE),5)="Csere",VLOOKUP(LEFT(VLOOKUP($A145,csapatok!$A:$NN,CD$320,FALSE),LEN(VLOOKUP($A145,csapatok!$A:$NN,CD$320,FALSE))-6),'csapat-ranglista'!$A:$FP,CD$321,FALSE)/8,VLOOKUP(VLOOKUP($A145,csapatok!$A:$NN,CD$320,FALSE),'csapat-ranglista'!$A:$FP,CD$321,FALSE)/4),0)</f>
        <v>0</v>
      </c>
      <c r="CE145" s="223">
        <f>IFERROR(IF(RIGHT(VLOOKUP($A145,csapatok!$A:$NN,CE$320,FALSE),5)="Csere",VLOOKUP(LEFT(VLOOKUP($A145,csapatok!$A:$NN,CE$320,FALSE),LEN(VLOOKUP($A145,csapatok!$A:$NN,CE$320,FALSE))-6),'csapat-ranglista'!$A:$FP,CE$321,FALSE)/8,VLOOKUP(VLOOKUP($A145,csapatok!$A:$NN,CE$320,FALSE),'csapat-ranglista'!$A:$FP,CE$321,FALSE)/4),0)</f>
        <v>0</v>
      </c>
      <c r="CF145" s="223">
        <f>IFERROR(IF(RIGHT(VLOOKUP($A145,csapatok!$A:$NN,CF$320,FALSE),5)="Csere",VLOOKUP(LEFT(VLOOKUP($A145,csapatok!$A:$NN,CF$320,FALSE),LEN(VLOOKUP($A145,csapatok!$A:$NN,CF$320,FALSE))-6),'csapat-ranglista'!$A:$FP,CF$321,FALSE)/8,VLOOKUP(VLOOKUP($A145,csapatok!$A:$NN,CF$320,FALSE),'csapat-ranglista'!$A:$FP,CF$321,FALSE)/4),0)</f>
        <v>0</v>
      </c>
      <c r="CG145" s="223">
        <f>IFERROR(IF(RIGHT(VLOOKUP($A145,csapatok!$A:$NN,CG$320,FALSE),5)="Csere",VLOOKUP(LEFT(VLOOKUP($A145,csapatok!$A:$NN,CG$320,FALSE),LEN(VLOOKUP($A145,csapatok!$A:$NN,CG$320,FALSE))-6),'csapat-ranglista'!$A:$FP,CG$321,FALSE)/8,VLOOKUP(VLOOKUP($A145,csapatok!$A:$NN,CG$320,FALSE),'csapat-ranglista'!$A:$FP,CG$321,FALSE)/4),0)</f>
        <v>0</v>
      </c>
      <c r="CH145" s="223">
        <f>IFERROR(IF(RIGHT(VLOOKUP($A145,csapatok!$A:$NN,CH$320,FALSE),5)="Csere",VLOOKUP(LEFT(VLOOKUP($A145,csapatok!$A:$NN,CH$320,FALSE),LEN(VLOOKUP($A145,csapatok!$A:$NN,CH$320,FALSE))-6),'csapat-ranglista'!$A:$FP,CH$321,FALSE)/8,VLOOKUP(VLOOKUP($A145,csapatok!$A:$NN,CH$320,FALSE),'csapat-ranglista'!$A:$FP,CH$321,FALSE)/4),0)</f>
        <v>0</v>
      </c>
      <c r="CI145" s="223">
        <f>IFERROR(IF(RIGHT(VLOOKUP($A145,csapatok!$A:$NN,CI$320,FALSE),5)="Csere",VLOOKUP(LEFT(VLOOKUP($A145,csapatok!$A:$NN,CI$320,FALSE),LEN(VLOOKUP($A145,csapatok!$A:$NN,CI$320,FALSE))-6),'csapat-ranglista'!$A:$FP,CI$321,FALSE)/8,VLOOKUP(VLOOKUP($A145,csapatok!$A:$NN,CI$320,FALSE),'csapat-ranglista'!$A:$FP,CI$321,FALSE)/4),0)</f>
        <v>0</v>
      </c>
      <c r="CJ145" s="224">
        <f>versenyek!$IQ$11*IFERROR(VLOOKUP(VLOOKUP($A145,versenyek!IP:IR,3,FALSE),szabalyok!$A$16:$B$23,2,FALSE)/4,0)</f>
        <v>0</v>
      </c>
      <c r="CK145" s="224">
        <f>versenyek!$IT$11*IFERROR(VLOOKUP(VLOOKUP($A145,versenyek!IS:IU,3,FALSE),szabalyok!$A$16:$B$23,2,FALSE)/4,0)</f>
        <v>0</v>
      </c>
      <c r="CL145" s="223">
        <f>IFERROR(IF(RIGHT(VLOOKUP($A145,csapatok!$A:$NN,CL$320,FALSE),5)="Csere",VLOOKUP(LEFT(VLOOKUP($A145,csapatok!$A:$NN,CL$320,FALSE),LEN(VLOOKUP($A145,csapatok!$A:$NN,CL$320,FALSE))-6),'csapat-ranglista'!$A:$FP,CL$321,FALSE)/8,VLOOKUP(VLOOKUP($A145,csapatok!$A:$NN,CL$320,FALSE),'csapat-ranglista'!$A:$FP,CL$321,FALSE)/4),0)</f>
        <v>0</v>
      </c>
      <c r="CM145" s="223">
        <f>IFERROR(IF(RIGHT(VLOOKUP($A145,csapatok!$A:$NN,CM$320,FALSE),5)="Csere",VLOOKUP(LEFT(VLOOKUP($A145,csapatok!$A:$NN,CM$320,FALSE),LEN(VLOOKUP($A145,csapatok!$A:$NN,CM$320,FALSE))-6),'csapat-ranglista'!$A:$FP,CM$321,FALSE)/8,VLOOKUP(VLOOKUP($A145,csapatok!$A:$NN,CM$320,FALSE),'csapat-ranglista'!$A:$FP,CM$321,FALSE)/4),0)</f>
        <v>0</v>
      </c>
      <c r="CN145" s="223">
        <f>IFERROR(IF(RIGHT(VLOOKUP($A145,csapatok!$A:$NN,CN$320,FALSE),5)="Csere",VLOOKUP(LEFT(VLOOKUP($A145,csapatok!$A:$NN,CN$320,FALSE),LEN(VLOOKUP($A145,csapatok!$A:$NN,CN$320,FALSE))-6),'csapat-ranglista'!$A:$FP,CN$321,FALSE)/8,VLOOKUP(VLOOKUP($A145,csapatok!$A:$NN,CN$320,FALSE),'csapat-ranglista'!$A:$FP,CN$321,FALSE)/4),0)</f>
        <v>0</v>
      </c>
      <c r="CO145" s="223">
        <f>IFERROR(IF(RIGHT(VLOOKUP($A145,csapatok!$A:$NN,CO$320,FALSE),5)="Csere",VLOOKUP(LEFT(VLOOKUP($A145,csapatok!$A:$NN,CO$320,FALSE),LEN(VLOOKUP($A145,csapatok!$A:$NN,CO$320,FALSE))-6),'csapat-ranglista'!$A:$FP,CO$321,FALSE)/8,VLOOKUP(VLOOKUP($A145,csapatok!$A:$NN,CO$320,FALSE),'csapat-ranglista'!$A:$FP,CO$321,FALSE)/4),0)</f>
        <v>0</v>
      </c>
      <c r="CP145" s="223">
        <f>IFERROR(IF(RIGHT(VLOOKUP($A145,csapatok!$A:$NN,CP$320,FALSE),5)="Csere",VLOOKUP(LEFT(VLOOKUP($A145,csapatok!$A:$NN,CP$320,FALSE),LEN(VLOOKUP($A145,csapatok!$A:$NN,CP$320,FALSE))-6),'csapat-ranglista'!$A:$FP,CP$321,FALSE)/8,VLOOKUP(VLOOKUP($A145,csapatok!$A:$NN,CP$320,FALSE),'csapat-ranglista'!$A:$FP,CP$321,FALSE)/4),0)</f>
        <v>0</v>
      </c>
      <c r="CQ145" s="223">
        <f>IFERROR(IF(RIGHT(VLOOKUP($A145,csapatok!$A:$NN,CQ$320,FALSE),5)="Csere",VLOOKUP(LEFT(VLOOKUP($A145,csapatok!$A:$NN,CQ$320,FALSE),LEN(VLOOKUP($A145,csapatok!$A:$NN,CQ$320,FALSE))-6),'csapat-ranglista'!$A:$FP,CQ$321,FALSE)/8,VLOOKUP(VLOOKUP($A145,csapatok!$A:$NN,CQ$320,FALSE),'csapat-ranglista'!$A:$FP,CQ$321,FALSE)/4),0)</f>
        <v>0</v>
      </c>
      <c r="CR145" s="223">
        <f>IFERROR(IF(RIGHT(VLOOKUP($A145,csapatok!$A:$NN,CR$320,FALSE),5)="Csere",VLOOKUP(LEFT(VLOOKUP($A145,csapatok!$A:$NN,CR$320,FALSE),LEN(VLOOKUP($A145,csapatok!$A:$NN,CR$320,FALSE))-6),'csapat-ranglista'!$A:$FP,CR$321,FALSE)/8,VLOOKUP(VLOOKUP($A145,csapatok!$A:$NN,CR$320,FALSE),'csapat-ranglista'!$A:$FP,CR$321,FALSE)/4),0)</f>
        <v>0</v>
      </c>
      <c r="CS145" s="223">
        <f>IFERROR(IF(RIGHT(VLOOKUP($A145,csapatok!$A:$NN,CS$320,FALSE),5)="Csere",VLOOKUP(LEFT(VLOOKUP($A145,csapatok!$A:$NN,CS$320,FALSE),LEN(VLOOKUP($A145,csapatok!$A:$NN,CS$320,FALSE))-6),'csapat-ranglista'!$A:$FP,CS$321,FALSE)/8,VLOOKUP(VLOOKUP($A145,csapatok!$A:$NN,CS$320,FALSE),'csapat-ranglista'!$A:$FP,CS$321,FALSE)/4),0)</f>
        <v>3.4953751020172086</v>
      </c>
      <c r="CT145" s="223">
        <f>IFERROR(IF(RIGHT(VLOOKUP($A145,csapatok!$A:$NN,CT$320,FALSE),5)="Csere",VLOOKUP(LEFT(VLOOKUP($A145,csapatok!$A:$NN,CT$320,FALSE),LEN(VLOOKUP($A145,csapatok!$A:$NN,CT$320,FALSE))-6),'csapat-ranglista'!$A:$FP,CT$321,FALSE)/8,VLOOKUP(VLOOKUP($A145,csapatok!$A:$NN,CT$320,FALSE),'csapat-ranglista'!$A:$FP,CT$321,FALSE)/4),0)</f>
        <v>0</v>
      </c>
      <c r="CU145" s="223">
        <f>IFERROR(IF(RIGHT(VLOOKUP($A145,csapatok!$A:$NN,CU$320,FALSE),5)="Csere",VLOOKUP(LEFT(VLOOKUP($A145,csapatok!$A:$NN,CU$320,FALSE),LEN(VLOOKUP($A145,csapatok!$A:$NN,CU$320,FALSE))-6),'csapat-ranglista'!$A:$FP,CU$321,FALSE)/8,VLOOKUP(VLOOKUP($A145,csapatok!$A:$NN,CU$320,FALSE),'csapat-ranglista'!$A:$FP,CU$321,FALSE)/4),0)</f>
        <v>0</v>
      </c>
      <c r="CV145" s="223">
        <f>IFERROR(IF(RIGHT(VLOOKUP($A145,csapatok!$A:$NN,CV$320,FALSE),5)="Csere",VLOOKUP(LEFT(VLOOKUP($A145,csapatok!$A:$NN,CV$320,FALSE),LEN(VLOOKUP($A145,csapatok!$A:$NN,CV$320,FALSE))-6),'csapat-ranglista'!$A:$FP,CV$321,FALSE)/8,VLOOKUP(VLOOKUP($A145,csapatok!$A:$NN,CV$320,FALSE),'csapat-ranglista'!$A:$FP,CV$321,FALSE)/4),0)</f>
        <v>0</v>
      </c>
      <c r="CW145" s="223">
        <f>IFERROR(IF(RIGHT(VLOOKUP($A145,csapatok!$A:$NN,CW$320,FALSE),5)="Csere",VLOOKUP(LEFT(VLOOKUP($A145,csapatok!$A:$NN,CW$320,FALSE),LEN(VLOOKUP($A145,csapatok!$A:$NN,CW$320,FALSE))-6),'csapat-ranglista'!$A:$FP,CW$321,FALSE)/8,VLOOKUP(VLOOKUP($A145,csapatok!$A:$NN,CW$320,FALSE),'csapat-ranglista'!$A:$FP,CW$321,FALSE)/4),0)</f>
        <v>0</v>
      </c>
      <c r="CX145" s="223">
        <f>IFERROR(IF(RIGHT(VLOOKUP($A145,csapatok!$A:$NN,CX$320,FALSE),5)="Csere",VLOOKUP(LEFT(VLOOKUP($A145,csapatok!$A:$NN,CX$320,FALSE),LEN(VLOOKUP($A145,csapatok!$A:$NN,CX$320,FALSE))-6),'csapat-ranglista'!$A:$FP,CX$321,FALSE)/8,VLOOKUP(VLOOKUP($A145,csapatok!$A:$NN,CX$320,FALSE),'csapat-ranglista'!$A:$FP,CX$321,FALSE)/4),0)</f>
        <v>0</v>
      </c>
      <c r="CY145" s="223">
        <f>IFERROR(IF(RIGHT(VLOOKUP($A145,csapatok!$A:$NN,CY$320,FALSE),5)="Csere",VLOOKUP(LEFT(VLOOKUP($A145,csapatok!$A:$NN,CY$320,FALSE),LEN(VLOOKUP($A145,csapatok!$A:$NN,CY$320,FALSE))-6),'csapat-ranglista'!$A:$FP,CY$321,FALSE)/8,VLOOKUP(VLOOKUP($A145,csapatok!$A:$NN,CY$320,FALSE),'csapat-ranglista'!$A:$FP,CY$321,FALSE)/4),0)</f>
        <v>0</v>
      </c>
      <c r="CZ145" s="223">
        <f>IFERROR(IF(RIGHT(VLOOKUP($A145,csapatok!$A:$NN,CZ$320,FALSE),5)="Csere",VLOOKUP(LEFT(VLOOKUP($A145,csapatok!$A:$NN,CZ$320,FALSE),LEN(VLOOKUP($A145,csapatok!$A:$NN,CZ$320,FALSE))-6),'csapat-ranglista'!$A:$FP,CZ$321,FALSE)/8,VLOOKUP(VLOOKUP($A145,csapatok!$A:$NN,CZ$320,FALSE),'csapat-ranglista'!$A:$FP,CZ$321,FALSE)/4),0)</f>
        <v>0</v>
      </c>
      <c r="DA145" s="223">
        <f>IFERROR(IF(RIGHT(VLOOKUP($A145,csapatok!$A:$NN,DA$320,FALSE),5)="Csere",VLOOKUP(LEFT(VLOOKUP($A145,csapatok!$A:$NN,DA$320,FALSE),LEN(VLOOKUP($A145,csapatok!$A:$NN,DA$320,FALSE))-6),'csapat-ranglista'!$A:$FP,DA$321,FALSE)/8,VLOOKUP(VLOOKUP($A145,csapatok!$A:$NN,DA$320,FALSE),'csapat-ranglista'!$A:$FP,DA$321,FALSE)/4),0)</f>
        <v>0</v>
      </c>
      <c r="DB145" s="223">
        <f>IFERROR(IF(RIGHT(VLOOKUP($A145,csapatok!$A:$NN,DB$320,FALSE),5)="Csere",VLOOKUP(LEFT(VLOOKUP($A145,csapatok!$A:$NN,DB$320,FALSE),LEN(VLOOKUP($A145,csapatok!$A:$NN,DB$320,FALSE))-6),'csapat-ranglista'!$A:$FP,DB$321,FALSE)/8,VLOOKUP(VLOOKUP($A145,csapatok!$A:$NN,DB$320,FALSE),'csapat-ranglista'!$A:$FP,DB$321,FALSE)/4),0)</f>
        <v>0</v>
      </c>
      <c r="DC145" s="223">
        <f>IFERROR(IF(RIGHT(VLOOKUP($A145,csapatok!$A:$NN,DC$320,FALSE),5)="Csere",VLOOKUP(LEFT(VLOOKUP($A145,csapatok!$A:$NN,DC$320,FALSE),LEN(VLOOKUP($A145,csapatok!$A:$NN,DC$320,FALSE))-6),'csapat-ranglista'!$A:$FP,DC$321,FALSE)/8,VLOOKUP(VLOOKUP($A145,csapatok!$A:$NN,DC$320,FALSE),'csapat-ranglista'!$A:$FP,DC$321,FALSE)/4),0)</f>
        <v>0</v>
      </c>
      <c r="DD145" s="223">
        <f>IFERROR(IF(RIGHT(VLOOKUP($A145,csapatok!$A:$NN,DD$320,FALSE),5)="Csere",VLOOKUP(LEFT(VLOOKUP($A145,csapatok!$A:$NN,DD$320,FALSE),LEN(VLOOKUP($A145,csapatok!$A:$NN,DD$320,FALSE))-6),'csapat-ranglista'!$A:$FP,DD$321,FALSE)/8,VLOOKUP(VLOOKUP($A145,csapatok!$A:$NN,DD$320,FALSE),'csapat-ranglista'!$A:$FP,DD$321,FALSE)/4),0)</f>
        <v>0</v>
      </c>
      <c r="DE145" s="223">
        <f>IFERROR(IF(RIGHT(VLOOKUP($A145,csapatok!$A:$NN,DE$320,FALSE),5)="Csere",VLOOKUP(LEFT(VLOOKUP($A145,csapatok!$A:$NN,DE$320,FALSE),LEN(VLOOKUP($A145,csapatok!$A:$NN,DE$320,FALSE))-6),'csapat-ranglista'!$A:$FP,DE$321,FALSE)/8,VLOOKUP(VLOOKUP($A145,csapatok!$A:$NN,DE$320,FALSE),'csapat-ranglista'!$A:$FP,DE$321,FALSE)/4),0)</f>
        <v>0</v>
      </c>
      <c r="DF145" s="223">
        <f>IFERROR(IF(RIGHT(VLOOKUP($A145,csapatok!$A:$NN,DF$320,FALSE),5)="Csere",VLOOKUP(LEFT(VLOOKUP($A145,csapatok!$A:$NN,DF$320,FALSE),LEN(VLOOKUP($A145,csapatok!$A:$NN,DF$320,FALSE))-6),'csapat-ranglista'!$A:$FP,DF$321,FALSE)/8,VLOOKUP(VLOOKUP($A145,csapatok!$A:$NN,DF$320,FALSE),'csapat-ranglista'!$A:$FP,DF$321,FALSE)/4),0)</f>
        <v>0</v>
      </c>
      <c r="DG145" s="223">
        <f>IFERROR(IF(RIGHT(VLOOKUP($A145,csapatok!$A:$NN,DG$320,FALSE),5)="Csere",VLOOKUP(LEFT(VLOOKUP($A145,csapatok!$A:$NN,DG$320,FALSE),LEN(VLOOKUP($A145,csapatok!$A:$NN,DG$320,FALSE))-6),'csapat-ranglista'!$A:$FP,DG$321,FALSE)/8,VLOOKUP(VLOOKUP($A145,csapatok!$A:$NN,DG$320,FALSE),'csapat-ranglista'!$A:$FP,DG$321,FALSE)/4),0)</f>
        <v>0</v>
      </c>
      <c r="DH145" s="223">
        <f>IFERROR(IF(RIGHT(VLOOKUP($A145,csapatok!$A:$NN,DH$320,FALSE),5)="Csere",VLOOKUP(LEFT(VLOOKUP($A145,csapatok!$A:$NN,DH$320,FALSE),LEN(VLOOKUP($A145,csapatok!$A:$NN,DH$320,FALSE))-6),'csapat-ranglista'!$A:$FP,DH$321,FALSE)/8,VLOOKUP(VLOOKUP($A145,csapatok!$A:$NN,DH$320,FALSE),'csapat-ranglista'!$A:$FP,DH$321,FALSE)/4),0)</f>
        <v>0</v>
      </c>
      <c r="DI145" s="223">
        <f>IFERROR(IF(RIGHT(VLOOKUP($A145,csapatok!$A:$NN,DI$320,FALSE),5)="Csere",VLOOKUP(LEFT(VLOOKUP($A145,csapatok!$A:$NN,DI$320,FALSE),LEN(VLOOKUP($A145,csapatok!$A:$NN,DI$320,FALSE))-6),'csapat-ranglista'!$A:$FP,DI$321,FALSE)/8,VLOOKUP(VLOOKUP($A145,csapatok!$A:$NN,DI$320,FALSE),'csapat-ranglista'!$A:$FP,DI$321,FALSE)/4),0)</f>
        <v>0</v>
      </c>
      <c r="DJ145" s="223">
        <f>IFERROR(IF(RIGHT(VLOOKUP($A145,csapatok!$A:$NN,DJ$320,FALSE),5)="Csere",VLOOKUP(LEFT(VLOOKUP($A145,csapatok!$A:$NN,DJ$320,FALSE),LEN(VLOOKUP($A145,csapatok!$A:$NN,DJ$320,FALSE))-6),'csapat-ranglista'!$A:$FP,DJ$321,FALSE)/8,VLOOKUP(VLOOKUP($A145,csapatok!$A:$NN,DJ$320,FALSE),'csapat-ranglista'!$A:$FP,DJ$321,FALSE)/4),0)</f>
        <v>0</v>
      </c>
      <c r="DK145" s="223">
        <f>IFERROR(IF(RIGHT(VLOOKUP($A145,csapatok!$A:$NN,DK$320,FALSE),5)="Csere",VLOOKUP(LEFT(VLOOKUP($A145,csapatok!$A:$NN,DK$320,FALSE),LEN(VLOOKUP($A145,csapatok!$A:$NN,DK$320,FALSE))-6),'csapat-ranglista'!$A:$FP,DK$321,FALSE)/8,VLOOKUP(VLOOKUP($A145,csapatok!$A:$NN,DK$320,FALSE),'csapat-ranglista'!$A:$FP,DK$321,FALSE)/4),0)</f>
        <v>0</v>
      </c>
      <c r="DL145" s="223">
        <f>IFERROR(IF(RIGHT(VLOOKUP($A145,csapatok!$A:$NN,DL$320,FALSE),5)="Csere",VLOOKUP(LEFT(VLOOKUP($A145,csapatok!$A:$NN,DL$320,FALSE),LEN(VLOOKUP($A145,csapatok!$A:$NN,DL$320,FALSE))-6),'csapat-ranglista'!$A:$FP,DL$321,FALSE)/8,VLOOKUP(VLOOKUP($A145,csapatok!$A:$NN,DL$320,FALSE),'csapat-ranglista'!$A:$FP,DL$321,FALSE)/4),0)</f>
        <v>0</v>
      </c>
      <c r="DM145" s="223">
        <f>IFERROR(IF(RIGHT(VLOOKUP($A145,csapatok!$A:$NN,DM$320,FALSE),5)="Csere",VLOOKUP(LEFT(VLOOKUP($A145,csapatok!$A:$NN,DM$320,FALSE),LEN(VLOOKUP($A145,csapatok!$A:$NN,DM$320,FALSE))-6),'csapat-ranglista'!$A:$FP,DM$321,FALSE)/8,VLOOKUP(VLOOKUP($A145,csapatok!$A:$NN,DM$320,FALSE),'csapat-ranglista'!$A:$FP,DM$321,FALSE)/4),0)</f>
        <v>0</v>
      </c>
      <c r="DN145" s="223">
        <f>IFERROR(IF(RIGHT(VLOOKUP($A145,csapatok!$A:$NN,DN$320,FALSE),5)="Csere",VLOOKUP(LEFT(VLOOKUP($A145,csapatok!$A:$NN,DN$320,FALSE),LEN(VLOOKUP($A145,csapatok!$A:$NN,DN$320,FALSE))-6),'csapat-ranglista'!$A:$FP,DN$321,FALSE)/8,VLOOKUP(VLOOKUP($A145,csapatok!$A:$NN,DN$320,FALSE),'csapat-ranglista'!$A:$FP,DN$321,FALSE)/4),0)</f>
        <v>0</v>
      </c>
      <c r="DO145" s="224">
        <f>versenyek!$MF$11*IFERROR(VLOOKUP(VLOOKUP($A145,versenyek!ME:MG,3,FALSE),szabalyok!$A$16:$B$23,2,FALSE)/4,0)</f>
        <v>0</v>
      </c>
      <c r="DP145" s="224">
        <f>versenyek!$MI$11*IFERROR(VLOOKUP(VLOOKUP($A145,versenyek!MH:MJ,3,FALSE),szabalyok!$A$16:$B$23,2,FALSE)/4,0)</f>
        <v>0</v>
      </c>
      <c r="DQ145" s="223">
        <f>IFERROR(IF(RIGHT(VLOOKUP($A145,csapatok!$A:$NN,DQ$320,FALSE),5)="Csere",VLOOKUP(LEFT(VLOOKUP($A145,csapatok!$A:$NN,DQ$320,FALSE),LEN(VLOOKUP($A145,csapatok!$A:$NN,DQ$320,FALSE))-6),'csapat-ranglista'!$A:$FP,DQ$321,FALSE)/8,VLOOKUP(VLOOKUP($A145,csapatok!$A:$NN,DQ$320,FALSE),'csapat-ranglista'!$A:$FP,DQ$321,FALSE)/4),0)</f>
        <v>0</v>
      </c>
      <c r="DR145" s="223">
        <f>IFERROR(IF(RIGHT(VLOOKUP($A145,csapatok!$A:$NN,DR$320,FALSE),5)="Csere",VLOOKUP(LEFT(VLOOKUP($A145,csapatok!$A:$NN,DR$320,FALSE),LEN(VLOOKUP($A145,csapatok!$A:$NN,DR$320,FALSE))-6),'csapat-ranglista'!$A:$FP,DR$321,FALSE)/8,VLOOKUP(VLOOKUP($A145,csapatok!$A:$NN,DR$320,FALSE),'csapat-ranglista'!$A:$FP,DR$321,FALSE)/4),0)</f>
        <v>0</v>
      </c>
      <c r="DS145" s="223">
        <f>IFERROR(IF(RIGHT(VLOOKUP($A145,csapatok!$A:$NN,DS$320,FALSE),5)="Csere",VLOOKUP(LEFT(VLOOKUP($A145,csapatok!$A:$NN,DS$320,FALSE),LEN(VLOOKUP($A145,csapatok!$A:$NN,DS$320,FALSE))-6),'csapat-ranglista'!$A:$FP,DS$321,FALSE)/8,VLOOKUP(VLOOKUP($A145,csapatok!$A:$NN,DS$320,FALSE),'csapat-ranglista'!$A:$FP,DS$321,FALSE)/4),0)</f>
        <v>0</v>
      </c>
      <c r="DT145" s="223">
        <f>IFERROR(IF(RIGHT(VLOOKUP($A145,csapatok!$A:$NN,DT$320,FALSE),5)="Csere",VLOOKUP(LEFT(VLOOKUP($A145,csapatok!$A:$NN,DT$320,FALSE),LEN(VLOOKUP($A145,csapatok!$A:$NN,DT$320,FALSE))-6),'csapat-ranglista'!$A:$FP,DT$321,FALSE)/8,VLOOKUP(VLOOKUP($A145,csapatok!$A:$NN,DT$320,FALSE),'csapat-ranglista'!$A:$FP,DT$321,FALSE)/4),0)</f>
        <v>0</v>
      </c>
      <c r="DU145" s="223">
        <f>IFERROR(IF(RIGHT(VLOOKUP($A145,csapatok!$A:$NN,DU$320,FALSE),5)="Csere",VLOOKUP(LEFT(VLOOKUP($A145,csapatok!$A:$NN,DU$320,FALSE),LEN(VLOOKUP($A145,csapatok!$A:$NN,DU$320,FALSE))-6),'csapat-ranglista'!$A:$FP,DU$321,FALSE)/8,VLOOKUP(VLOOKUP($A145,csapatok!$A:$NN,DU$320,FALSE),'csapat-ranglista'!$A:$FP,DU$321,FALSE)/4),0)</f>
        <v>0</v>
      </c>
      <c r="DV145" s="223">
        <f>IFERROR(IF(RIGHT(VLOOKUP($A145,csapatok!$A:$NN,DV$320,FALSE),5)="Csere",VLOOKUP(LEFT(VLOOKUP($A145,csapatok!$A:$NN,DV$320,FALSE),LEN(VLOOKUP($A145,csapatok!$A:$NN,DV$320,FALSE))-6),'csapat-ranglista'!$A:$FP,DV$321,FALSE)/8,VLOOKUP(VLOOKUP($A145,csapatok!$A:$NN,DV$320,FALSE),'csapat-ranglista'!$A:$FP,DV$321,FALSE)/4),0)</f>
        <v>0</v>
      </c>
      <c r="DW145" s="223">
        <f>IFERROR(IF(RIGHT(VLOOKUP($A145,csapatok!$A:$NN,DW$320,FALSE),5)="Csere",VLOOKUP(LEFT(VLOOKUP($A145,csapatok!$A:$NN,DW$320,FALSE),LEN(VLOOKUP($A145,csapatok!$A:$NN,DW$320,FALSE))-6),'csapat-ranglista'!$A:$FP,DW$321,FALSE)/8,VLOOKUP(VLOOKUP($A145,csapatok!$A:$NN,DW$320,FALSE),'csapat-ranglista'!$A:$FP,DW$321,FALSE)/4),0)</f>
        <v>0</v>
      </c>
      <c r="DX145" s="223">
        <f>IFERROR(IF(RIGHT(VLOOKUP($A145,csapatok!$A:$NN,DX$320,FALSE),5)="Csere",VLOOKUP(LEFT(VLOOKUP($A145,csapatok!$A:$NN,DX$320,FALSE),LEN(VLOOKUP($A145,csapatok!$A:$NN,DX$320,FALSE))-6),'csapat-ranglista'!$A:$FP,DX$321,FALSE)/8,VLOOKUP(VLOOKUP($A145,csapatok!$A:$NN,DX$320,FALSE),'csapat-ranglista'!$A:$FP,DX$321,FALSE)/4),0)</f>
        <v>0</v>
      </c>
      <c r="DY145" s="223">
        <f>IFERROR(IF(RIGHT(VLOOKUP($A145,csapatok!$A:$NN,DY$320,FALSE),5)="Csere",VLOOKUP(LEFT(VLOOKUP($A145,csapatok!$A:$NN,DY$320,FALSE),LEN(VLOOKUP($A145,csapatok!$A:$NN,DY$320,FALSE))-6),'csapat-ranglista'!$A:$FP,DY$321,FALSE)/8,VLOOKUP(VLOOKUP($A145,csapatok!$A:$NN,DY$320,FALSE),'csapat-ranglista'!$A:$FP,DY$321,FALSE)/4),0)</f>
        <v>0</v>
      </c>
      <c r="DZ145" s="223">
        <f>IFERROR(IF(RIGHT(VLOOKUP($A145,csapatok!$A:$NN,DZ$320,FALSE),5)="Csere",VLOOKUP(LEFT(VLOOKUP($A145,csapatok!$A:$NN,DZ$320,FALSE),LEN(VLOOKUP($A145,csapatok!$A:$NN,DZ$320,FALSE))-6),'csapat-ranglista'!$A:$FP,DZ$321,FALSE)/8,VLOOKUP(VLOOKUP($A145,csapatok!$A:$NN,DZ$320,FALSE),'csapat-ranglista'!$A:$FP,DZ$321,FALSE)/4),0)</f>
        <v>0</v>
      </c>
      <c r="EA145" s="223">
        <f>IFERROR(IF(RIGHT(VLOOKUP($A145,csapatok!$A:$NN,EA$320,FALSE),5)="Csere",VLOOKUP(LEFT(VLOOKUP($A145,csapatok!$A:$NN,EA$320,FALSE),LEN(VLOOKUP($A145,csapatok!$A:$NN,EA$320,FALSE))-6),'csapat-ranglista'!$A:$FP,EA$321,FALSE)/8,VLOOKUP(VLOOKUP($A145,csapatok!$A:$NN,EA$320,FALSE),'csapat-ranglista'!$A:$FP,EA$321,FALSE)/4),0)</f>
        <v>0</v>
      </c>
      <c r="EB145" s="223">
        <f>IFERROR(IF(RIGHT(VLOOKUP($A145,csapatok!$A:$NN,EB$320,FALSE),5)="Csere",VLOOKUP(LEFT(VLOOKUP($A145,csapatok!$A:$NN,EB$320,FALSE),LEN(VLOOKUP($A145,csapatok!$A:$NN,EB$320,FALSE))-6),'csapat-ranglista'!$A:$FP,EB$321,FALSE)/8,VLOOKUP(VLOOKUP($A145,csapatok!$A:$NN,EB$320,FALSE),'csapat-ranglista'!$A:$FP,EB$321,FALSE)/4),0)</f>
        <v>0</v>
      </c>
      <c r="EC145" s="223">
        <f>IFERROR(IF(RIGHT(VLOOKUP($A145,csapatok!$A:$NN,EC$320,FALSE),5)="Csere",VLOOKUP(LEFT(VLOOKUP($A145,csapatok!$A:$NN,EC$320,FALSE),LEN(VLOOKUP($A145,csapatok!$A:$NN,EC$320,FALSE))-6),'csapat-ranglista'!$A:$FP,EC$321,FALSE)/8,VLOOKUP(VLOOKUP($A145,csapatok!$A:$NN,EC$320,FALSE),'csapat-ranglista'!$A:$FP,EC$321,FALSE)/4),0)</f>
        <v>0</v>
      </c>
      <c r="ED145" s="223">
        <f>IFERROR(IF(RIGHT(VLOOKUP($A145,csapatok!$A:$NN,ED$320,FALSE),5)="Csere",VLOOKUP(LEFT(VLOOKUP($A145,csapatok!$A:$NN,ED$320,FALSE),LEN(VLOOKUP($A145,csapatok!$A:$NN,ED$320,FALSE))-6),'csapat-ranglista'!$A:$FP,ED$321,FALSE)/8,VLOOKUP(VLOOKUP($A145,csapatok!$A:$NN,ED$320,FALSE),'csapat-ranglista'!$A:$FP,ED$321,FALSE)/4),0)</f>
        <v>0</v>
      </c>
      <c r="EE145" s="223">
        <f>IFERROR(IF(RIGHT(VLOOKUP($A145,csapatok!$A:$NN,EE$320,FALSE),5)="Csere",VLOOKUP(LEFT(VLOOKUP($A145,csapatok!$A:$NN,EE$320,FALSE),LEN(VLOOKUP($A145,csapatok!$A:$NN,EE$320,FALSE))-6),'csapat-ranglista'!$A:$FP,EE$321,FALSE)/8,VLOOKUP(VLOOKUP($A145,csapatok!$A:$NN,EE$320,FALSE),'csapat-ranglista'!$A:$FP,EE$321,FALSE)/4),0)</f>
        <v>0</v>
      </c>
      <c r="EF145" s="223">
        <f>IFERROR(IF(RIGHT(VLOOKUP($A145,csapatok!$A:$NN,EF$320,FALSE),5)="Csere",VLOOKUP(LEFT(VLOOKUP($A145,csapatok!$A:$NN,EF$320,FALSE),LEN(VLOOKUP($A145,csapatok!$A:$NN,EF$320,FALSE))-6),'csapat-ranglista'!$A:$FP,EF$321,FALSE)/8,VLOOKUP(VLOOKUP($A145,csapatok!$A:$NN,EF$320,FALSE),'csapat-ranglista'!$A:$FP,EF$321,FALSE)/4),0)</f>
        <v>0</v>
      </c>
      <c r="EG145" s="223">
        <f>IFERROR(IF(RIGHT(VLOOKUP($A145,csapatok!$A:$NN,EG$320,FALSE),5)="Csere",VLOOKUP(LEFT(VLOOKUP($A145,csapatok!$A:$NN,EG$320,FALSE),LEN(VLOOKUP($A145,csapatok!$A:$NN,EG$320,FALSE))-6),'csapat-ranglista'!$A:$FP,EG$321,FALSE)/8,VLOOKUP(VLOOKUP($A145,csapatok!$A:$NN,EG$320,FALSE),'csapat-ranglista'!$A:$FP,EG$321,FALSE)/4),0)</f>
        <v>0</v>
      </c>
      <c r="EH145" s="223">
        <f>IFERROR(IF(RIGHT(VLOOKUP($A145,csapatok!$A:$NN,EH$320,FALSE),5)="Csere",VLOOKUP(LEFT(VLOOKUP($A145,csapatok!$A:$NN,EH$320,FALSE),LEN(VLOOKUP($A145,csapatok!$A:$NN,EH$320,FALSE))-6),'csapat-ranglista'!$A:$FP,EH$321,FALSE)/8,VLOOKUP(VLOOKUP($A145,csapatok!$A:$NN,EH$320,FALSE),'csapat-ranglista'!$A:$FP,EH$321,FALSE)/4),0)</f>
        <v>0</v>
      </c>
      <c r="EI145" s="223">
        <f>IFERROR(IF(RIGHT(VLOOKUP($A145,csapatok!$A:$NN,EI$320,FALSE),5)="Csere",VLOOKUP(LEFT(VLOOKUP($A145,csapatok!$A:$NN,EI$320,FALSE),LEN(VLOOKUP($A145,csapatok!$A:$NN,EI$320,FALSE))-6),'csapat-ranglista'!$A:$FP,EI$321,FALSE)/8,VLOOKUP(VLOOKUP($A145,csapatok!$A:$NN,EI$320,FALSE),'csapat-ranglista'!$A:$FP,EI$321,FALSE)/4),0)</f>
        <v>0</v>
      </c>
      <c r="EJ145" s="223">
        <f>IFERROR(IF(RIGHT(VLOOKUP($A145,csapatok!$A:$NN,EJ$320,FALSE),5)="Csere",VLOOKUP(LEFT(VLOOKUP($A145,csapatok!$A:$NN,EJ$320,FALSE),LEN(VLOOKUP($A145,csapatok!$A:$NN,EJ$320,FALSE))-6),'csapat-ranglista'!$A:$FP,EJ$321,FALSE)/8,VLOOKUP(VLOOKUP($A145,csapatok!$A:$NN,EJ$320,FALSE),'csapat-ranglista'!$A:$FP,EJ$321,FALSE)/4),0)</f>
        <v>0</v>
      </c>
      <c r="EK145" s="223">
        <f>IFERROR(IF(RIGHT(VLOOKUP($A145,csapatok!$A:$NN,EK$320,FALSE),5)="Csere",VLOOKUP(LEFT(VLOOKUP($A145,csapatok!$A:$NN,EK$320,FALSE),LEN(VLOOKUP($A145,csapatok!$A:$NN,EK$320,FALSE))-6),'csapat-ranglista'!$A:$FP,EK$321,FALSE)/8,VLOOKUP(VLOOKUP($A145,csapatok!$A:$NN,EK$320,FALSE),'csapat-ranglista'!$A:$FP,EK$321,FALSE)/4),0)</f>
        <v>0</v>
      </c>
      <c r="EL145" s="223">
        <f>IFERROR(IF(RIGHT(VLOOKUP($A145,csapatok!$A:$NN,EL$320,FALSE),5)="Csere",VLOOKUP(LEFT(VLOOKUP($A145,csapatok!$A:$NN,EL$320,FALSE),LEN(VLOOKUP($A145,csapatok!$A:$NN,EL$320,FALSE))-6),'csapat-ranglista'!$A:$FP,EL$321,FALSE)/8,VLOOKUP(VLOOKUP($A145,csapatok!$A:$NN,EL$320,FALSE),'csapat-ranglista'!$A:$FP,EL$321,FALSE)/4),0)</f>
        <v>0</v>
      </c>
      <c r="EM145" s="223">
        <f>IFERROR(IF(RIGHT(VLOOKUP($A145,csapatok!$A:$NN,EM$320,FALSE),5)="Csere",VLOOKUP(LEFT(VLOOKUP($A145,csapatok!$A:$NN,EM$320,FALSE),LEN(VLOOKUP($A145,csapatok!$A:$NN,EM$320,FALSE))-6),'csapat-ranglista'!$A:$FP,EM$321,FALSE)/8,VLOOKUP(VLOOKUP($A145,csapatok!$A:$NN,EM$320,FALSE),'csapat-ranglista'!$A:$FP,EM$321,FALSE)/4),0)</f>
        <v>0</v>
      </c>
      <c r="EN145" s="223">
        <f>IFERROR(IF(RIGHT(VLOOKUP($A145,csapatok!$A:$NN,EN$320,FALSE),5)="Csere",VLOOKUP(LEFT(VLOOKUP($A145,csapatok!$A:$NN,EN$320,FALSE),LEN(VLOOKUP($A145,csapatok!$A:$NN,EN$320,FALSE))-6),'csapat-ranglista'!$A:$FP,EN$321,FALSE)/8,VLOOKUP(VLOOKUP($A145,csapatok!$A:$NN,EN$320,FALSE),'csapat-ranglista'!$A:$FP,EN$321,FALSE)/4),0)</f>
        <v>0</v>
      </c>
      <c r="EO145" s="223">
        <f>IFERROR(IF(RIGHT(VLOOKUP($A145,csapatok!$A:$NN,EO$320,FALSE),5)="Csere",VLOOKUP(LEFT(VLOOKUP($A145,csapatok!$A:$NN,EO$320,FALSE),LEN(VLOOKUP($A145,csapatok!$A:$NN,EO$320,FALSE))-6),'csapat-ranglista'!$A:$FP,EO$321,FALSE)/8,VLOOKUP(VLOOKUP($A145,csapatok!$A:$NN,EO$320,FALSE),'csapat-ranglista'!$A:$FP,EO$321,FALSE)/4),0)</f>
        <v>0</v>
      </c>
      <c r="EP145" s="223">
        <f>IFERROR(IF(RIGHT(VLOOKUP($A145,csapatok!$A:$NN,EP$320,FALSE),5)="Csere",VLOOKUP(LEFT(VLOOKUP($A145,csapatok!$A:$NN,EP$320,FALSE),LEN(VLOOKUP($A145,csapatok!$A:$NN,EP$320,FALSE))-6),'csapat-ranglista'!$A:$FP,EP$321,FALSE)/8,VLOOKUP(VLOOKUP($A145,csapatok!$A:$NN,EP$320,FALSE),'csapat-ranglista'!$A:$FP,EP$321,FALSE)/4),0)</f>
        <v>0</v>
      </c>
      <c r="EQ145" s="223">
        <f>IFERROR(IF(RIGHT(VLOOKUP($A145,csapatok!$A:$NN,EQ$320,FALSE),5)="Csere",VLOOKUP(LEFT(VLOOKUP($A145,csapatok!$A:$NN,EQ$320,FALSE),LEN(VLOOKUP($A145,csapatok!$A:$NN,EQ$320,FALSE))-6),'csapat-ranglista'!$A:$FP,EQ$321,FALSE)/8,VLOOKUP(VLOOKUP($A145,csapatok!$A:$NN,EQ$320,FALSE),'csapat-ranglista'!$A:$FP,EQ$321,FALSE)/4),0)</f>
        <v>0</v>
      </c>
      <c r="ER145" s="223">
        <f>IFERROR(IF(RIGHT(VLOOKUP($A145,csapatok!$A:$NN,ER$320,FALSE),5)="Csere",VLOOKUP(LEFT(VLOOKUP($A145,csapatok!$A:$NN,ER$320,FALSE),LEN(VLOOKUP($A145,csapatok!$A:$NN,ER$320,FALSE))-6),'csapat-ranglista'!$A:$FP,ER$321,FALSE)/8,VLOOKUP(VLOOKUP($A145,csapatok!$A:$NN,ER$320,FALSE),'csapat-ranglista'!$A:$FP,ER$321,FALSE)/4),0)</f>
        <v>0</v>
      </c>
      <c r="ES145" s="223">
        <f>IFERROR(IF(RIGHT(VLOOKUP($A145,csapatok!$A:$NN,ES$320,FALSE),5)="Csere",VLOOKUP(LEFT(VLOOKUP($A145,csapatok!$A:$NN,ES$320,FALSE),LEN(VLOOKUP($A145,csapatok!$A:$NN,ES$320,FALSE))-6),'csapat-ranglista'!$A:$FP,ES$321,FALSE)/8,VLOOKUP(VLOOKUP($A145,csapatok!$A:$NN,ES$320,FALSE),'csapat-ranglista'!$A:$FP,ES$321,FALSE)/4),0)</f>
        <v>0</v>
      </c>
      <c r="ET145" s="223">
        <f>IFERROR(IF(RIGHT(VLOOKUP($A145,csapatok!$A:$NN,ET$320,FALSE),5)="Csere",VLOOKUP(LEFT(VLOOKUP($A145,csapatok!$A:$NN,ET$320,FALSE),LEN(VLOOKUP($A145,csapatok!$A:$NN,ET$320,FALSE))-6),'csapat-ranglista'!$A:$FP,ET$321,FALSE)/8,VLOOKUP(VLOOKUP($A145,csapatok!$A:$NN,ET$320,FALSE),'csapat-ranglista'!$A:$FP,ET$321,FALSE)/4),0)</f>
        <v>0</v>
      </c>
      <c r="EU145" s="223">
        <f>IFERROR(IF(RIGHT(VLOOKUP($A145,csapatok!$A:$NN,EU$320,FALSE),5)="Csere",VLOOKUP(LEFT(VLOOKUP($A145,csapatok!$A:$NN,EU$320,FALSE),LEN(VLOOKUP($A145,csapatok!$A:$NN,EU$320,FALSE))-6),'csapat-ranglista'!$A:$FP,EU$321,FALSE)/8,VLOOKUP(VLOOKUP($A145,csapatok!$A:$NN,EU$320,FALSE),'csapat-ranglista'!$A:$FP,EU$321,FALSE)/4),0)</f>
        <v>0</v>
      </c>
      <c r="EV145" s="223">
        <f>IFERROR(IF(RIGHT(VLOOKUP($A145,csapatok!$A:$NN,EV$320,FALSE),5)="Csere",VLOOKUP(LEFT(VLOOKUP($A145,csapatok!$A:$NN,EV$320,FALSE),LEN(VLOOKUP($A145,csapatok!$A:$NN,EV$320,FALSE))-6),'csapat-ranglista'!$A:$FP,EV$321,FALSE)/8,VLOOKUP(VLOOKUP($A145,csapatok!$A:$NN,EV$320,FALSE),'csapat-ranglista'!$A:$FP,EV$321,FALSE)/4),0)</f>
        <v>0</v>
      </c>
      <c r="EW145" s="223">
        <f>IFERROR(IF(RIGHT(VLOOKUP($A145,csapatok!$A:$NN,EW$320,FALSE),5)="Csere",VLOOKUP(LEFT(VLOOKUP($A145,csapatok!$A:$NN,EW$320,FALSE),LEN(VLOOKUP($A145,csapatok!$A:$NN,EW$320,FALSE))-6),'csapat-ranglista'!$A:$FP,EW$321,FALSE)/8,VLOOKUP(VLOOKUP($A145,csapatok!$A:$NN,EW$320,FALSE),'csapat-ranglista'!$A:$FP,EW$321,FALSE)/4),0)</f>
        <v>0</v>
      </c>
      <c r="EX145" s="223">
        <f>IFERROR(IF(RIGHT(VLOOKUP($A145,csapatok!$A:$NN,EX$320,FALSE),5)="Csere",VLOOKUP(LEFT(VLOOKUP($A145,csapatok!$A:$NN,EX$320,FALSE),LEN(VLOOKUP($A145,csapatok!$A:$NN,EX$320,FALSE))-6),'csapat-ranglista'!$A:$FP,EX$321,FALSE)/8,VLOOKUP(VLOOKUP($A145,csapatok!$A:$NN,EX$320,FALSE),'csapat-ranglista'!$A:$FP,EX$321,FALSE)/4),0)</f>
        <v>0</v>
      </c>
      <c r="EY145" s="223">
        <f>IFERROR(IF(RIGHT(VLOOKUP($A145,csapatok!$A:$NN,EY$320,FALSE),5)="Csere",VLOOKUP(LEFT(VLOOKUP($A145,csapatok!$A:$NN,EY$320,FALSE),LEN(VLOOKUP($A145,csapatok!$A:$NN,EY$320,FALSE))-6),'csapat-ranglista'!$A:$FP,EY$321,FALSE)/8,VLOOKUP(VLOOKUP($A145,csapatok!$A:$NN,EY$320,FALSE),'csapat-ranglista'!$A:$FP,EY$321,FALSE)/4),0)</f>
        <v>0</v>
      </c>
      <c r="EZ145" s="223">
        <f>IFERROR(IF(RIGHT(VLOOKUP($A145,csapatok!$A:$NN,EZ$320,FALSE),5)="Csere",VLOOKUP(LEFT(VLOOKUP($A145,csapatok!$A:$NN,EZ$320,FALSE),LEN(VLOOKUP($A145,csapatok!$A:$NN,EZ$320,FALSE))-6),'csapat-ranglista'!$A:$FP,EZ$321,FALSE)/8,VLOOKUP(VLOOKUP($A145,csapatok!$A:$NN,EZ$320,FALSE),'csapat-ranglista'!$A:$FP,EZ$321,FALSE)/4),0)</f>
        <v>0</v>
      </c>
      <c r="FA145" s="223">
        <f>IFERROR(IF(RIGHT(VLOOKUP($A145,csapatok!$A:$NN,FA$320,FALSE),5)="Csere",VLOOKUP(LEFT(VLOOKUP($A145,csapatok!$A:$NN,FA$320,FALSE),LEN(VLOOKUP($A145,csapatok!$A:$NN,FA$320,FALSE))-6),'csapat-ranglista'!$A:$FP,FA$321,FALSE)/8,VLOOKUP(VLOOKUP($A145,csapatok!$A:$NN,FA$320,FALSE),'csapat-ranglista'!$A:$FP,FA$321,FALSE)/4),0)</f>
        <v>0</v>
      </c>
      <c r="FB145" s="223">
        <f>IFERROR(IF(RIGHT(VLOOKUP($A145,csapatok!$A:$NN,FB$320,FALSE),5)="Csere",VLOOKUP(LEFT(VLOOKUP($A145,csapatok!$A:$NN,FB$320,FALSE),LEN(VLOOKUP($A145,csapatok!$A:$NN,FB$320,FALSE))-6),'csapat-ranglista'!$A:$FP,FB$321,FALSE)/8,VLOOKUP(VLOOKUP($A145,csapatok!$A:$NN,FB$320,FALSE),'csapat-ranglista'!$A:$FP,FB$321,FALSE)/4),0)</f>
        <v>0</v>
      </c>
      <c r="FC145" s="223">
        <f>IFERROR(IF(RIGHT(VLOOKUP($A145,csapatok!$A:$NN,FC$320,FALSE),5)="Csere",VLOOKUP(LEFT(VLOOKUP($A145,csapatok!$A:$NN,FC$320,FALSE),LEN(VLOOKUP($A145,csapatok!$A:$NN,FC$320,FALSE))-6),'csapat-ranglista'!$A:$FP,FC$321,FALSE)/8,VLOOKUP(VLOOKUP($A145,csapatok!$A:$NN,FC$320,FALSE),'csapat-ranglista'!$A:$FP,FC$321,FALSE)/4),0)</f>
        <v>0</v>
      </c>
      <c r="FD145" s="224">
        <f>versenyek!$QY$11*IFERROR(VLOOKUP(VLOOKUP($A145,versenyek!QX:QZ,3,FALSE),szabalyok!$A$16:$B$23,2,FALSE)/4,0)</f>
        <v>0</v>
      </c>
      <c r="FE145" s="224">
        <f>versenyek!$RB$11*IFERROR(VLOOKUP(VLOOKUP($A145,versenyek!RA:RC,3,FALSE),szabalyok!$A$16:$B$23,2,FALSE)/4,0)</f>
        <v>0</v>
      </c>
      <c r="FF145" s="223">
        <f>IFERROR(IF(RIGHT(VLOOKUP($A145,csapatok!$A:$NN,FF$320,FALSE),5)="Csere",VLOOKUP(LEFT(VLOOKUP($A145,csapatok!$A:$NN,FF$320,FALSE),LEN(VLOOKUP($A145,csapatok!$A:$NN,FF$320,FALSE))-6),'csapat-ranglista'!$A:$FP,FF$321,FALSE)/8,VLOOKUP(VLOOKUP($A145,csapatok!$A:$NN,FF$320,FALSE),'csapat-ranglista'!$A:$FP,FF$321,FALSE)/4),0)</f>
        <v>0</v>
      </c>
      <c r="FG145" s="223">
        <f>IFERROR(IF(RIGHT(VLOOKUP($A145,csapatok!$A:$NN,FG$320,FALSE),5)="Csere",VLOOKUP(LEFT(VLOOKUP($A145,csapatok!$A:$NN,FG$320,FALSE),LEN(VLOOKUP($A145,csapatok!$A:$NN,FG$320,FALSE))-6),'csapat-ranglista'!$A:$FP,FG$321,FALSE)/8,VLOOKUP(VLOOKUP($A145,csapatok!$A:$NN,FG$320,FALSE),'csapat-ranglista'!$A:$FP,FG$321,FALSE)/4),0)</f>
        <v>0</v>
      </c>
      <c r="FH145" s="223">
        <f>IFERROR(IF(RIGHT(VLOOKUP($A145,csapatok!$A:$NN,FH$320,FALSE),5)="Csere",VLOOKUP(LEFT(VLOOKUP($A145,csapatok!$A:$NN,FH$320,FALSE),LEN(VLOOKUP($A145,csapatok!$A:$NN,FH$320,FALSE))-6),'csapat-ranglista'!$A:$FP,FH$321,FALSE)/8,VLOOKUP(VLOOKUP($A145,csapatok!$A:$NN,FH$320,FALSE),'csapat-ranglista'!$A:$FP,FH$321,FALSE)/4),0)</f>
        <v>0</v>
      </c>
      <c r="FI145" s="223">
        <f>IFERROR(IF(RIGHT(VLOOKUP($A145,csapatok!$A:$NN,FI$320,FALSE),5)="Csere",VLOOKUP(LEFT(VLOOKUP($A145,csapatok!$A:$NN,FI$320,FALSE),LEN(VLOOKUP($A145,csapatok!$A:$NN,FI$320,FALSE))-6),'csapat-ranglista'!$A:$FP,FI$321,FALSE)/8,VLOOKUP(VLOOKUP($A145,csapatok!$A:$NN,FI$320,FALSE),'csapat-ranglista'!$A:$FP,FI$321,FALSE)/4),0)</f>
        <v>0</v>
      </c>
      <c r="FJ145" s="223">
        <f>IFERROR(IF(RIGHT(VLOOKUP($A145,csapatok!$A:$NN,FJ$320,FALSE),5)="Csere",VLOOKUP(LEFT(VLOOKUP($A145,csapatok!$A:$NN,FJ$320,FALSE),LEN(VLOOKUP($A145,csapatok!$A:$NN,FJ$320,FALSE))-6),'csapat-ranglista'!$A:$FP,FJ$321,FALSE)/8,VLOOKUP(VLOOKUP($A145,csapatok!$A:$NN,FJ$320,FALSE),'csapat-ranglista'!$A:$FP,FJ$321,FALSE)/4),0)</f>
        <v>0</v>
      </c>
      <c r="FK145" s="223">
        <f>IFERROR(IF(RIGHT(VLOOKUP($A145,csapatok!$A:$NN,FK$320,FALSE),5)="Csere",VLOOKUP(LEFT(VLOOKUP($A145,csapatok!$A:$NN,FK$320,FALSE),LEN(VLOOKUP($A145,csapatok!$A:$NN,FK$320,FALSE))-6),'csapat-ranglista'!$A:$FP,FK$321,FALSE)/8,VLOOKUP(VLOOKUP($A145,csapatok!$A:$NN,FK$320,FALSE),'csapat-ranglista'!$A:$FP,FK$321,FALSE)/4),0)</f>
        <v>0</v>
      </c>
      <c r="FL145" s="223">
        <f>IFERROR(IF(RIGHT(VLOOKUP($A145,csapatok!$A:$NN,FL$320,FALSE),5)="Csere",VLOOKUP(LEFT(VLOOKUP($A145,csapatok!$A:$NN,FL$320,FALSE),LEN(VLOOKUP($A145,csapatok!$A:$NN,FL$320,FALSE))-6),'csapat-ranglista'!$A:$FP,FL$321,FALSE)/8,VLOOKUP(VLOOKUP($A145,csapatok!$A:$NN,FL$320,FALSE),'csapat-ranglista'!$A:$FP,FL$321,FALSE)/4),0)</f>
        <v>0</v>
      </c>
      <c r="FM145" s="223">
        <f>IFERROR(IF(RIGHT(VLOOKUP($A145,csapatok!$A:$NN,FM$320,FALSE),5)="Csere",VLOOKUP(LEFT(VLOOKUP($A145,csapatok!$A:$NN,FM$320,FALSE),LEN(VLOOKUP($A145,csapatok!$A:$NN,FM$320,FALSE))-6),'csapat-ranglista'!$A:$FP,FM$321,FALSE)/8,VLOOKUP(VLOOKUP($A145,csapatok!$A:$NN,FM$320,FALSE),'csapat-ranglista'!$A:$FP,FM$321,FALSE)/4),0)</f>
        <v>0</v>
      </c>
      <c r="FN145" s="223">
        <f>IFERROR(IF(RIGHT(VLOOKUP($A145,csapatok!$A:$NN,FN$320,FALSE),5)="Csere",VLOOKUP(LEFT(VLOOKUP($A145,csapatok!$A:$NN,FN$320,FALSE),LEN(VLOOKUP($A145,csapatok!$A:$NN,FN$320,FALSE))-6),'csapat-ranglista'!$A:$FP,FN$321,FALSE)/8,VLOOKUP(VLOOKUP($A145,csapatok!$A:$NN,FN$320,FALSE),'csapat-ranglista'!$A:$FP,FN$321,FALSE)/4),0)</f>
        <v>0</v>
      </c>
      <c r="FO145" s="223">
        <f>IFERROR(IF(RIGHT(VLOOKUP($A145,csapatok!$A:$NN,FO$320,FALSE),5)="Csere",VLOOKUP(LEFT(VLOOKUP($A145,csapatok!$A:$NN,FO$320,FALSE),LEN(VLOOKUP($A145,csapatok!$A:$NN,FO$320,FALSE))-6),'csapat-ranglista'!$A:$FP,FO$321,FALSE)/8,VLOOKUP(VLOOKUP($A145,csapatok!$A:$NN,FO$320,FALSE),'csapat-ranglista'!$A:$FP,FO$321,FALSE)/4),0)</f>
        <v>0</v>
      </c>
      <c r="FP145" s="223">
        <f>IFERROR(IF(RIGHT(VLOOKUP($A145,csapatok!$A:$NN,FP$320,FALSE),5)="Csere",VLOOKUP(LEFT(VLOOKUP($A145,csapatok!$A:$NN,FP$320,FALSE),LEN(VLOOKUP($A145,csapatok!$A:$NN,FP$320,FALSE))-6),'csapat-ranglista'!$A:$FP,FP$321,FALSE)/8,VLOOKUP(VLOOKUP($A145,csapatok!$A:$NN,FP$320,FALSE),'csapat-ranglista'!$A:$FP,FP$321,FALSE)/4),0)</f>
        <v>0</v>
      </c>
      <c r="FQ145" s="223">
        <f>IFERROR(IF(RIGHT(VLOOKUP($A145,csapatok!$A:$NN,FQ$320,FALSE),5)="Csere",VLOOKUP(LEFT(VLOOKUP($A145,csapatok!$A:$NN,FQ$320,FALSE),LEN(VLOOKUP($A145,csapatok!$A:$NN,FQ$320,FALSE))-6),'csapat-ranglista'!$A:$FP,FQ$321,FALSE)/8,VLOOKUP(VLOOKUP($A145,csapatok!$A:$NN,FQ$320,FALSE),'csapat-ranglista'!$A:$FP,FQ$321,FALSE)/4),0)</f>
        <v>0</v>
      </c>
      <c r="FR145" s="223">
        <f>IFERROR(IF(RIGHT(VLOOKUP($A145,csapatok!$A:$NN,FR$320,FALSE),5)="Csere",VLOOKUP(LEFT(VLOOKUP($A145,csapatok!$A:$NN,FR$320,FALSE),LEN(VLOOKUP($A145,csapatok!$A:$NN,FR$320,FALSE))-6),'csapat-ranglista'!$A:$FP,FR$321,FALSE)/8,VLOOKUP(VLOOKUP($A145,csapatok!$A:$NN,FR$320,FALSE),'csapat-ranglista'!$A:$FP,FR$321,FALSE)/4),0)</f>
        <v>0</v>
      </c>
      <c r="FS145" s="223">
        <f>IFERROR(IF(RIGHT(VLOOKUP($A145,csapatok!$A:$NN,FS$320,FALSE),5)="Csere",VLOOKUP(LEFT(VLOOKUP($A145,csapatok!$A:$NN,FS$320,FALSE),LEN(VLOOKUP($A145,csapatok!$A:$NN,FS$320,FALSE))-6),'csapat-ranglista'!$A:$FP,FS$321,FALSE)/8,VLOOKUP(VLOOKUP($A145,csapatok!$A:$NN,FS$320,FALSE),'csapat-ranglista'!$A:$FP,FS$321,FALSE)/4),0)</f>
        <v>0</v>
      </c>
      <c r="FT145" s="223">
        <f>IFERROR(IF(RIGHT(VLOOKUP($A145,csapatok!$A:$NN,FT$320,FALSE),5)="Csere",VLOOKUP(LEFT(VLOOKUP($A145,csapatok!$A:$NN,FT$320,FALSE),LEN(VLOOKUP($A145,csapatok!$A:$NN,FT$320,FALSE))-6),'csapat-ranglista'!$A:$FP,FT$321,FALSE)/8,VLOOKUP(VLOOKUP($A145,csapatok!$A:$NN,FT$320,FALSE),'csapat-ranglista'!$A:$FP,FT$321,FALSE)/4),0)</f>
        <v>0</v>
      </c>
      <c r="FU145" s="223">
        <f>IFERROR(IF(RIGHT(VLOOKUP($A145,csapatok!$A:$NN,FU$320,FALSE),5)="Csere",VLOOKUP(LEFT(VLOOKUP($A145,csapatok!$A:$NN,FU$320,FALSE),LEN(VLOOKUP($A145,csapatok!$A:$NN,FU$320,FALSE))-6),'csapat-ranglista'!$A:$FP,FU$321,FALSE)/8,VLOOKUP(VLOOKUP($A145,csapatok!$A:$NN,FU$320,FALSE),'csapat-ranglista'!$A:$FP,FU$321,FALSE)/4),0)</f>
        <v>0</v>
      </c>
      <c r="FV145" s="223">
        <f>IFERROR(IF(RIGHT(VLOOKUP($A145,csapatok!$A:$NN,FV$320,FALSE),5)="Csere",VLOOKUP(LEFT(VLOOKUP($A145,csapatok!$A:$NN,FV$320,FALSE),LEN(VLOOKUP($A145,csapatok!$A:$NN,FV$320,FALSE))-6),'csapat-ranglista'!$A:$FP,FV$321,FALSE)/8,VLOOKUP(VLOOKUP($A145,csapatok!$A:$NN,FV$320,FALSE),'csapat-ranglista'!$A:$FP,FV$321,FALSE)/4),0)</f>
        <v>0</v>
      </c>
      <c r="FW145" s="223">
        <f>IFERROR(IF(RIGHT(VLOOKUP($A145,csapatok!$A:$NN,FW$320,FALSE),5)="Csere",VLOOKUP(LEFT(VLOOKUP($A145,csapatok!$A:$NN,FW$320,FALSE),LEN(VLOOKUP($A145,csapatok!$A:$NN,FW$320,FALSE))-6),'csapat-ranglista'!$A:$FP,FW$321,FALSE)/8,VLOOKUP(VLOOKUP($A145,csapatok!$A:$NN,FW$320,FALSE),'csapat-ranglista'!$A:$FP,FW$321,FALSE)/4),0)</f>
        <v>0</v>
      </c>
      <c r="FX145" s="223">
        <f>IFERROR(IF(RIGHT(VLOOKUP($A145,csapatok!$A:$NN,FX$320,FALSE),5)="Csere",VLOOKUP(LEFT(VLOOKUP($A145,csapatok!$A:$NN,FX$320,FALSE),LEN(VLOOKUP($A145,csapatok!$A:$NN,FX$320,FALSE))-6),'csapat-ranglista'!$A:$FP,FX$321,FALSE)/8,VLOOKUP(VLOOKUP($A145,csapatok!$A:$NN,FX$320,FALSE),'csapat-ranglista'!$A:$FP,FX$321,FALSE)/4),0)</f>
        <v>0</v>
      </c>
      <c r="FY145" s="223">
        <f>IFERROR(IF(RIGHT(VLOOKUP($A145,csapatok!$A:$NN,FY$320,FALSE),5)="Csere",VLOOKUP(LEFT(VLOOKUP($A145,csapatok!$A:$NN,FY$320,FALSE),LEN(VLOOKUP($A145,csapatok!$A:$NN,FY$320,FALSE))-6),'csapat-ranglista'!$A:$FP,FY$321,FALSE)/8,VLOOKUP(VLOOKUP($A145,csapatok!$A:$NN,FY$320,FALSE),'csapat-ranglista'!$A:$FP,FY$321,FALSE)/4),0)</f>
        <v>0</v>
      </c>
      <c r="FZ145" s="223">
        <f>IFERROR(IF(RIGHT(VLOOKUP($A145,csapatok!$A:$NN,FZ$320,FALSE),5)="Csere",VLOOKUP(LEFT(VLOOKUP($A145,csapatok!$A:$NN,FZ$320,FALSE),LEN(VLOOKUP($A145,csapatok!$A:$NN,FZ$320,FALSE))-6),'csapat-ranglista'!$A:$FP,FZ$321,FALSE)/8,VLOOKUP(VLOOKUP($A145,csapatok!$A:$NN,FZ$320,FALSE),'csapat-ranglista'!$A:$FP,FZ$321,FALSE)/4),0)</f>
        <v>0</v>
      </c>
      <c r="GA145" s="223">
        <f>IFERROR(IF(RIGHT(VLOOKUP($A145,csapatok!$A:$NN,GA$320,FALSE),5)="Csere",VLOOKUP(LEFT(VLOOKUP($A145,csapatok!$A:$NN,GA$320,FALSE),LEN(VLOOKUP($A145,csapatok!$A:$NN,GA$320,FALSE))-6),'csapat-ranglista'!$A:$FP,GA$321,FALSE)/8,VLOOKUP(VLOOKUP($A145,csapatok!$A:$NN,GA$320,FALSE),'csapat-ranglista'!$A:$FP,GA$321,FALSE)/4),0)</f>
        <v>0</v>
      </c>
      <c r="GB145" s="223">
        <f>IFERROR(IF(RIGHT(VLOOKUP($A145,csapatok!$A:$NN,GB$320,FALSE),5)="Csere",VLOOKUP(LEFT(VLOOKUP($A145,csapatok!$A:$NN,GB$320,FALSE),LEN(VLOOKUP($A145,csapatok!$A:$NN,GB$320,FALSE))-6),'csapat-ranglista'!$A:$FP,GB$321,FALSE)/8,VLOOKUP(VLOOKUP($A145,csapatok!$A:$NN,GB$320,FALSE),'csapat-ranglista'!$A:$FP,GB$321,FALSE)/4),0)</f>
        <v>0</v>
      </c>
      <c r="GC145" s="223">
        <f>IFERROR(IF(RIGHT(VLOOKUP($A145,csapatok!$A:$NN,GC$320,FALSE),5)="Csere",VLOOKUP(LEFT(VLOOKUP($A145,csapatok!$A:$NN,GC$320,FALSE),LEN(VLOOKUP($A145,csapatok!$A:$NN,GC$320,FALSE))-6),'csapat-ranglista'!$A:$FP,GC$321,FALSE)/8,VLOOKUP(VLOOKUP($A145,csapatok!$A:$NN,GC$320,FALSE),'csapat-ranglista'!$A:$FP,GC$321,FALSE)/4),0)</f>
        <v>0</v>
      </c>
      <c r="GD145" s="247">
        <f>SUM(EQ145:GC145)</f>
        <v>0</v>
      </c>
    </row>
    <row r="146" spans="1:186">
      <c r="A146" s="1" t="s">
        <v>1398</v>
      </c>
      <c r="B146" s="130"/>
      <c r="C146" s="131" t="str">
        <f>IF(B146=0,"",IF(B146&lt;$C$1,"felnőtt","ifi"))</f>
        <v/>
      </c>
      <c r="D146" s="32" t="s">
        <v>9</v>
      </c>
      <c r="E146" s="45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4"/>
      <c r="BD146" s="224"/>
      <c r="BE146" s="223">
        <f>IFERROR(IF(RIGHT(VLOOKUP($A146,csapatok!$A:$NN,BE$320,FALSE),5)="Csere",VLOOKUP(LEFT(VLOOKUP($A146,csapatok!$A:$NN,BE$320,FALSE),LEN(VLOOKUP($A146,csapatok!$A:$NN,BE$320,FALSE))-6),'csapat-ranglista'!$A:$FP,BE$321,FALSE)/8,VLOOKUP(VLOOKUP($A146,csapatok!$A:$NN,BE$320,FALSE),'csapat-ranglista'!$A:$FP,BE$321,FALSE)/4),0)</f>
        <v>0</v>
      </c>
      <c r="BF146" s="223">
        <f>IFERROR(IF(RIGHT(VLOOKUP($A146,csapatok!$A:$NN,BF$320,FALSE),5)="Csere",VLOOKUP(LEFT(VLOOKUP($A146,csapatok!$A:$NN,BF$320,FALSE),LEN(VLOOKUP($A146,csapatok!$A:$NN,BF$320,FALSE))-6),'csapat-ranglista'!$A:$FP,BF$321,FALSE)/8,VLOOKUP(VLOOKUP($A146,csapatok!$A:$NN,BF$320,FALSE),'csapat-ranglista'!$A:$FP,BF$321,FALSE)/4),0)</f>
        <v>0</v>
      </c>
      <c r="BG146" s="223">
        <f>IFERROR(IF(RIGHT(VLOOKUP($A146,csapatok!$A:$NN,BG$320,FALSE),5)="Csere",VLOOKUP(LEFT(VLOOKUP($A146,csapatok!$A:$NN,BG$320,FALSE),LEN(VLOOKUP($A146,csapatok!$A:$NN,BG$320,FALSE))-6),'csapat-ranglista'!$A:$FP,BG$321,FALSE)/8,VLOOKUP(VLOOKUP($A146,csapatok!$A:$NN,BG$320,FALSE),'csapat-ranglista'!$A:$FP,BG$321,FALSE)/4),0)</f>
        <v>0</v>
      </c>
      <c r="BH146" s="223">
        <f>IFERROR(IF(RIGHT(VLOOKUP($A146,csapatok!$A:$NN,BH$320,FALSE),5)="Csere",VLOOKUP(LEFT(VLOOKUP($A146,csapatok!$A:$NN,BH$320,FALSE),LEN(VLOOKUP($A146,csapatok!$A:$NN,BH$320,FALSE))-6),'csapat-ranglista'!$A:$FP,BH$321,FALSE)/8,VLOOKUP(VLOOKUP($A146,csapatok!$A:$NN,BH$320,FALSE),'csapat-ranglista'!$A:$FP,BH$321,FALSE)/4),0)</f>
        <v>0</v>
      </c>
      <c r="BI146" s="223">
        <f>IFERROR(IF(RIGHT(VLOOKUP($A146,csapatok!$A:$NN,BI$320,FALSE),5)="Csere",VLOOKUP(LEFT(VLOOKUP($A146,csapatok!$A:$NN,BI$320,FALSE),LEN(VLOOKUP($A146,csapatok!$A:$NN,BI$320,FALSE))-6),'csapat-ranglista'!$A:$FP,BI$321,FALSE)/8,VLOOKUP(VLOOKUP($A146,csapatok!$A:$NN,BI$320,FALSE),'csapat-ranglista'!$A:$FP,BI$321,FALSE)/4),0)</f>
        <v>0</v>
      </c>
      <c r="BJ146" s="223">
        <f>IFERROR(IF(RIGHT(VLOOKUP($A146,csapatok!$A:$NN,BJ$320,FALSE),5)="Csere",VLOOKUP(LEFT(VLOOKUP($A146,csapatok!$A:$NN,BJ$320,FALSE),LEN(VLOOKUP($A146,csapatok!$A:$NN,BJ$320,FALSE))-6),'csapat-ranglista'!$A:$FP,BJ$321,FALSE)/8,VLOOKUP(VLOOKUP($A146,csapatok!$A:$NN,BJ$320,FALSE),'csapat-ranglista'!$A:$FP,BJ$321,FALSE)/4),0)</f>
        <v>0</v>
      </c>
      <c r="BK146" s="223">
        <f>IFERROR(IF(RIGHT(VLOOKUP($A146,csapatok!$A:$NN,BK$320,FALSE),5)="Csere",VLOOKUP(LEFT(VLOOKUP($A146,csapatok!$A:$NN,BK$320,FALSE),LEN(VLOOKUP($A146,csapatok!$A:$NN,BK$320,FALSE))-6),'csapat-ranglista'!$A:$FP,BK$321,FALSE)/8,VLOOKUP(VLOOKUP($A146,csapatok!$A:$NN,BK$320,FALSE),'csapat-ranglista'!$A:$FP,BK$321,FALSE)/4),0)</f>
        <v>0</v>
      </c>
      <c r="BL146" s="223">
        <f>IFERROR(IF(RIGHT(VLOOKUP($A146,csapatok!$A:$NN,BL$320,FALSE),5)="Csere",VLOOKUP(LEFT(VLOOKUP($A146,csapatok!$A:$NN,BL$320,FALSE),LEN(VLOOKUP($A146,csapatok!$A:$NN,BL$320,FALSE))-6),'csapat-ranglista'!$A:$FP,BL$321,FALSE)/8,VLOOKUP(VLOOKUP($A146,csapatok!$A:$NN,BL$320,FALSE),'csapat-ranglista'!$A:$FP,BL$321,FALSE)/4),0)</f>
        <v>0</v>
      </c>
      <c r="BM146" s="223">
        <f>IFERROR(IF(RIGHT(VLOOKUP($A146,csapatok!$A:$NN,BM$320,FALSE),5)="Csere",VLOOKUP(LEFT(VLOOKUP($A146,csapatok!$A:$NN,BM$320,FALSE),LEN(VLOOKUP($A146,csapatok!$A:$NN,BM$320,FALSE))-6),'csapat-ranglista'!$A:$FP,BM$321,FALSE)/8,VLOOKUP(VLOOKUP($A146,csapatok!$A:$NN,BM$320,FALSE),'csapat-ranglista'!$A:$FP,BM$321,FALSE)/4),0)</f>
        <v>0</v>
      </c>
      <c r="BN146" s="223">
        <f>IFERROR(IF(RIGHT(VLOOKUP($A146,csapatok!$A:$NN,BN$320,FALSE),5)="Csere",VLOOKUP(LEFT(VLOOKUP($A146,csapatok!$A:$NN,BN$320,FALSE),LEN(VLOOKUP($A146,csapatok!$A:$NN,BN$320,FALSE))-6),'csapat-ranglista'!$A:$FP,BN$321,FALSE)/8,VLOOKUP(VLOOKUP($A146,csapatok!$A:$NN,BN$320,FALSE),'csapat-ranglista'!$A:$FP,BN$321,FALSE)/4),0)</f>
        <v>0</v>
      </c>
      <c r="BO146" s="223">
        <f>IFERROR(IF(RIGHT(VLOOKUP($A146,csapatok!$A:$NN,BO$320,FALSE),5)="Csere",VLOOKUP(LEFT(VLOOKUP($A146,csapatok!$A:$NN,BO$320,FALSE),LEN(VLOOKUP($A146,csapatok!$A:$NN,BO$320,FALSE))-6),'csapat-ranglista'!$A:$FP,BO$321,FALSE)/8,VLOOKUP(VLOOKUP($A146,csapatok!$A:$NN,BO$320,FALSE),'csapat-ranglista'!$A:$FP,BO$321,FALSE)/4),0)</f>
        <v>0</v>
      </c>
      <c r="BP146" s="223">
        <f>IFERROR(IF(RIGHT(VLOOKUP($A146,csapatok!$A:$NN,BP$320,FALSE),5)="Csere",VLOOKUP(LEFT(VLOOKUP($A146,csapatok!$A:$NN,BP$320,FALSE),LEN(VLOOKUP($A146,csapatok!$A:$NN,BP$320,FALSE))-6),'csapat-ranglista'!$A:$FP,BP$321,FALSE)/8,VLOOKUP(VLOOKUP($A146,csapatok!$A:$NN,BP$320,FALSE),'csapat-ranglista'!$A:$FP,BP$321,FALSE)/4),0)</f>
        <v>0</v>
      </c>
      <c r="BQ146" s="223">
        <f>IFERROR(IF(RIGHT(VLOOKUP($A146,csapatok!$A:$NN,BQ$320,FALSE),5)="Csere",VLOOKUP(LEFT(VLOOKUP($A146,csapatok!$A:$NN,BQ$320,FALSE),LEN(VLOOKUP($A146,csapatok!$A:$NN,BQ$320,FALSE))-6),'csapat-ranglista'!$A:$FP,BQ$321,FALSE)/8,VLOOKUP(VLOOKUP($A146,csapatok!$A:$NN,BQ$320,FALSE),'csapat-ranglista'!$A:$FP,BQ$321,FALSE)/4),0)</f>
        <v>0</v>
      </c>
      <c r="BR146" s="223">
        <f>IFERROR(IF(RIGHT(VLOOKUP($A146,csapatok!$A:$NN,BR$320,FALSE),5)="Csere",VLOOKUP(LEFT(VLOOKUP($A146,csapatok!$A:$NN,BR$320,FALSE),LEN(VLOOKUP($A146,csapatok!$A:$NN,BR$320,FALSE))-6),'csapat-ranglista'!$A:$FP,BR$321,FALSE)/8,VLOOKUP(VLOOKUP($A146,csapatok!$A:$NN,BR$320,FALSE),'csapat-ranglista'!$A:$FP,BR$321,FALSE)/4),0)</f>
        <v>0</v>
      </c>
      <c r="BS146" s="223">
        <f>IFERROR(IF(RIGHT(VLOOKUP($A146,csapatok!$A:$NN,BS$320,FALSE),5)="Csere",VLOOKUP(LEFT(VLOOKUP($A146,csapatok!$A:$NN,BS$320,FALSE),LEN(VLOOKUP($A146,csapatok!$A:$NN,BS$320,FALSE))-6),'csapat-ranglista'!$A:$FP,BS$321,FALSE)/8,VLOOKUP(VLOOKUP($A146,csapatok!$A:$NN,BS$320,FALSE),'csapat-ranglista'!$A:$FP,BS$321,FALSE)/4),0)</f>
        <v>0</v>
      </c>
      <c r="BT146" s="223">
        <f>IFERROR(IF(RIGHT(VLOOKUP($A146,csapatok!$A:$NN,BT$320,FALSE),5)="Csere",VLOOKUP(LEFT(VLOOKUP($A146,csapatok!$A:$NN,BT$320,FALSE),LEN(VLOOKUP($A146,csapatok!$A:$NN,BT$320,FALSE))-6),'csapat-ranglista'!$A:$FP,BT$321,FALSE)/8,VLOOKUP(VLOOKUP($A146,csapatok!$A:$NN,BT$320,FALSE),'csapat-ranglista'!$A:$FP,BT$321,FALSE)/4),0)</f>
        <v>0</v>
      </c>
      <c r="BU146" s="223">
        <f>IFERROR(IF(RIGHT(VLOOKUP($A146,csapatok!$A:$NN,BU$320,FALSE),5)="Csere",VLOOKUP(LEFT(VLOOKUP($A146,csapatok!$A:$NN,BU$320,FALSE),LEN(VLOOKUP($A146,csapatok!$A:$NN,BU$320,FALSE))-6),'csapat-ranglista'!$A:$FP,BU$321,FALSE)/8,VLOOKUP(VLOOKUP($A146,csapatok!$A:$NN,BU$320,FALSE),'csapat-ranglista'!$A:$FP,BU$321,FALSE)/4),0)</f>
        <v>0</v>
      </c>
      <c r="BV146" s="223">
        <f>IFERROR(IF(RIGHT(VLOOKUP($A146,csapatok!$A:$NN,BV$320,FALSE),5)="Csere",VLOOKUP(LEFT(VLOOKUP($A146,csapatok!$A:$NN,BV$320,FALSE),LEN(VLOOKUP($A146,csapatok!$A:$NN,BV$320,FALSE))-6),'csapat-ranglista'!$A:$FP,BV$321,FALSE)/8,VLOOKUP(VLOOKUP($A146,csapatok!$A:$NN,BV$320,FALSE),'csapat-ranglista'!$A:$FP,BV$321,FALSE)/4),0)</f>
        <v>0</v>
      </c>
      <c r="BW146" s="223">
        <f>IFERROR(IF(RIGHT(VLOOKUP($A146,csapatok!$A:$NN,BW$320,FALSE),5)="Csere",VLOOKUP(LEFT(VLOOKUP($A146,csapatok!$A:$NN,BW$320,FALSE),LEN(VLOOKUP($A146,csapatok!$A:$NN,BW$320,FALSE))-6),'csapat-ranglista'!$A:$FP,BW$321,FALSE)/8,VLOOKUP(VLOOKUP($A146,csapatok!$A:$NN,BW$320,FALSE),'csapat-ranglista'!$A:$FP,BW$321,FALSE)/4),0)</f>
        <v>0</v>
      </c>
      <c r="BX146" s="223">
        <f>IFERROR(IF(RIGHT(VLOOKUP($A146,csapatok!$A:$NN,BX$320,FALSE),5)="Csere",VLOOKUP(LEFT(VLOOKUP($A146,csapatok!$A:$NN,BX$320,FALSE),LEN(VLOOKUP($A146,csapatok!$A:$NN,BX$320,FALSE))-6),'csapat-ranglista'!$A:$FP,BX$321,FALSE)/8,VLOOKUP(VLOOKUP($A146,csapatok!$A:$NN,BX$320,FALSE),'csapat-ranglista'!$A:$FP,BX$321,FALSE)/4),0)</f>
        <v>0</v>
      </c>
      <c r="BY146" s="223">
        <f>IFERROR(IF(RIGHT(VLOOKUP($A146,csapatok!$A:$NN,BY$320,FALSE),5)="Csere",VLOOKUP(LEFT(VLOOKUP($A146,csapatok!$A:$NN,BY$320,FALSE),LEN(VLOOKUP($A146,csapatok!$A:$NN,BY$320,FALSE))-6),'csapat-ranglista'!$A:$FP,BY$321,FALSE)/8,VLOOKUP(VLOOKUP($A146,csapatok!$A:$NN,BY$320,FALSE),'csapat-ranglista'!$A:$FP,BY$321,FALSE)/4),0)</f>
        <v>0</v>
      </c>
      <c r="BZ146" s="223">
        <f>IFERROR(IF(RIGHT(VLOOKUP($A146,csapatok!$A:$NN,BZ$320,FALSE),5)="Csere",VLOOKUP(LEFT(VLOOKUP($A146,csapatok!$A:$NN,BZ$320,FALSE),LEN(VLOOKUP($A146,csapatok!$A:$NN,BZ$320,FALSE))-6),'csapat-ranglista'!$A:$FP,BZ$321,FALSE)/8,VLOOKUP(VLOOKUP($A146,csapatok!$A:$NN,BZ$320,FALSE),'csapat-ranglista'!$A:$FP,BZ$321,FALSE)/4),0)</f>
        <v>0</v>
      </c>
      <c r="CA146" s="223">
        <f>IFERROR(IF(RIGHT(VLOOKUP($A146,csapatok!$A:$NN,CA$320,FALSE),5)="Csere",VLOOKUP(LEFT(VLOOKUP($A146,csapatok!$A:$NN,CA$320,FALSE),LEN(VLOOKUP($A146,csapatok!$A:$NN,CA$320,FALSE))-6),'csapat-ranglista'!$A:$FP,CA$321,FALSE)/8,VLOOKUP(VLOOKUP($A146,csapatok!$A:$NN,CA$320,FALSE),'csapat-ranglista'!$A:$FP,CA$321,FALSE)/4),0)</f>
        <v>0</v>
      </c>
      <c r="CB146" s="223">
        <f>IFERROR(IF(RIGHT(VLOOKUP($A146,csapatok!$A:$NN,CB$320,FALSE),5)="Csere",VLOOKUP(LEFT(VLOOKUP($A146,csapatok!$A:$NN,CB$320,FALSE),LEN(VLOOKUP($A146,csapatok!$A:$NN,CB$320,FALSE))-6),'csapat-ranglista'!$A:$FP,CB$321,FALSE)/8,VLOOKUP(VLOOKUP($A146,csapatok!$A:$NN,CB$320,FALSE),'csapat-ranglista'!$A:$FP,CB$321,FALSE)/4),0)</f>
        <v>0</v>
      </c>
      <c r="CC146" s="223">
        <f>IFERROR(IF(RIGHT(VLOOKUP($A146,csapatok!$A:$NN,CC$320,FALSE),5)="Csere",VLOOKUP(LEFT(VLOOKUP($A146,csapatok!$A:$NN,CC$320,FALSE),LEN(VLOOKUP($A146,csapatok!$A:$NN,CC$320,FALSE))-6),'csapat-ranglista'!$A:$FP,CC$321,FALSE)/8,VLOOKUP(VLOOKUP($A146,csapatok!$A:$NN,CC$320,FALSE),'csapat-ranglista'!$A:$FP,CC$321,FALSE)/4),0)</f>
        <v>0</v>
      </c>
      <c r="CD146" s="223">
        <f>IFERROR(IF(RIGHT(VLOOKUP($A146,csapatok!$A:$NN,CD$320,FALSE),5)="Csere",VLOOKUP(LEFT(VLOOKUP($A146,csapatok!$A:$NN,CD$320,FALSE),LEN(VLOOKUP($A146,csapatok!$A:$NN,CD$320,FALSE))-6),'csapat-ranglista'!$A:$FP,CD$321,FALSE)/8,VLOOKUP(VLOOKUP($A146,csapatok!$A:$NN,CD$320,FALSE),'csapat-ranglista'!$A:$FP,CD$321,FALSE)/4),0)</f>
        <v>0</v>
      </c>
      <c r="CE146" s="223">
        <f>IFERROR(IF(RIGHT(VLOOKUP($A146,csapatok!$A:$NN,CE$320,FALSE),5)="Csere",VLOOKUP(LEFT(VLOOKUP($A146,csapatok!$A:$NN,CE$320,FALSE),LEN(VLOOKUP($A146,csapatok!$A:$NN,CE$320,FALSE))-6),'csapat-ranglista'!$A:$FP,CE$321,FALSE)/8,VLOOKUP(VLOOKUP($A146,csapatok!$A:$NN,CE$320,FALSE),'csapat-ranglista'!$A:$FP,CE$321,FALSE)/4),0)</f>
        <v>0</v>
      </c>
      <c r="CF146" s="223">
        <f>IFERROR(IF(RIGHT(VLOOKUP($A146,csapatok!$A:$NN,CF$320,FALSE),5)="Csere",VLOOKUP(LEFT(VLOOKUP($A146,csapatok!$A:$NN,CF$320,FALSE),LEN(VLOOKUP($A146,csapatok!$A:$NN,CF$320,FALSE))-6),'csapat-ranglista'!$A:$FP,CF$321,FALSE)/8,VLOOKUP(VLOOKUP($A146,csapatok!$A:$NN,CF$320,FALSE),'csapat-ranglista'!$A:$FP,CF$321,FALSE)/4),0)</f>
        <v>0</v>
      </c>
      <c r="CG146" s="223">
        <f>IFERROR(IF(RIGHT(VLOOKUP($A146,csapatok!$A:$NN,CG$320,FALSE),5)="Csere",VLOOKUP(LEFT(VLOOKUP($A146,csapatok!$A:$NN,CG$320,FALSE),LEN(VLOOKUP($A146,csapatok!$A:$NN,CG$320,FALSE))-6),'csapat-ranglista'!$A:$FP,CG$321,FALSE)/8,VLOOKUP(VLOOKUP($A146,csapatok!$A:$NN,CG$320,FALSE),'csapat-ranglista'!$A:$FP,CG$321,FALSE)/4),0)</f>
        <v>0</v>
      </c>
      <c r="CH146" s="223">
        <f>IFERROR(IF(RIGHT(VLOOKUP($A146,csapatok!$A:$NN,CH$320,FALSE),5)="Csere",VLOOKUP(LEFT(VLOOKUP($A146,csapatok!$A:$NN,CH$320,FALSE),LEN(VLOOKUP($A146,csapatok!$A:$NN,CH$320,FALSE))-6),'csapat-ranglista'!$A:$FP,CH$321,FALSE)/8,VLOOKUP(VLOOKUP($A146,csapatok!$A:$NN,CH$320,FALSE),'csapat-ranglista'!$A:$FP,CH$321,FALSE)/4),0)</f>
        <v>0</v>
      </c>
      <c r="CI146" s="223">
        <f>IFERROR(IF(RIGHT(VLOOKUP($A146,csapatok!$A:$NN,CI$320,FALSE),5)="Csere",VLOOKUP(LEFT(VLOOKUP($A146,csapatok!$A:$NN,CI$320,FALSE),LEN(VLOOKUP($A146,csapatok!$A:$NN,CI$320,FALSE))-6),'csapat-ranglista'!$A:$FP,CI$321,FALSE)/8,VLOOKUP(VLOOKUP($A146,csapatok!$A:$NN,CI$320,FALSE),'csapat-ranglista'!$A:$FP,CI$321,FALSE)/4),0)</f>
        <v>0</v>
      </c>
      <c r="CJ146" s="224">
        <f>versenyek!$IQ$11*IFERROR(VLOOKUP(VLOOKUP($A146,versenyek!IP:IR,3,FALSE),szabalyok!$A$16:$B$23,2,FALSE)/4,0)</f>
        <v>0</v>
      </c>
      <c r="CK146" s="224">
        <f>versenyek!$IT$11*IFERROR(VLOOKUP(VLOOKUP($A146,versenyek!IS:IU,3,FALSE),szabalyok!$A$16:$B$23,2,FALSE)/4,0)</f>
        <v>0</v>
      </c>
      <c r="CL146" s="223">
        <f>IFERROR(IF(RIGHT(VLOOKUP($A146,csapatok!$A:$NN,CL$320,FALSE),5)="Csere",VLOOKUP(LEFT(VLOOKUP($A146,csapatok!$A:$NN,CL$320,FALSE),LEN(VLOOKUP($A146,csapatok!$A:$NN,CL$320,FALSE))-6),'csapat-ranglista'!$A:$FP,CL$321,FALSE)/8,VLOOKUP(VLOOKUP($A146,csapatok!$A:$NN,CL$320,FALSE),'csapat-ranglista'!$A:$FP,CL$321,FALSE)/4),0)</f>
        <v>0</v>
      </c>
      <c r="CM146" s="223">
        <f>IFERROR(IF(RIGHT(VLOOKUP($A146,csapatok!$A:$NN,CM$320,FALSE),5)="Csere",VLOOKUP(LEFT(VLOOKUP($A146,csapatok!$A:$NN,CM$320,FALSE),LEN(VLOOKUP($A146,csapatok!$A:$NN,CM$320,FALSE))-6),'csapat-ranglista'!$A:$FP,CM$321,FALSE)/8,VLOOKUP(VLOOKUP($A146,csapatok!$A:$NN,CM$320,FALSE),'csapat-ranglista'!$A:$FP,CM$321,FALSE)/4),0)</f>
        <v>0</v>
      </c>
      <c r="CN146" s="223">
        <f>IFERROR(IF(RIGHT(VLOOKUP($A146,csapatok!$A:$NN,CN$320,FALSE),5)="Csere",VLOOKUP(LEFT(VLOOKUP($A146,csapatok!$A:$NN,CN$320,FALSE),LEN(VLOOKUP($A146,csapatok!$A:$NN,CN$320,FALSE))-6),'csapat-ranglista'!$A:$FP,CN$321,FALSE)/8,VLOOKUP(VLOOKUP($A146,csapatok!$A:$NN,CN$320,FALSE),'csapat-ranglista'!$A:$FP,CN$321,FALSE)/4),0)</f>
        <v>0</v>
      </c>
      <c r="CO146" s="223">
        <f>IFERROR(IF(RIGHT(VLOOKUP($A146,csapatok!$A:$NN,CO$320,FALSE),5)="Csere",VLOOKUP(LEFT(VLOOKUP($A146,csapatok!$A:$NN,CO$320,FALSE),LEN(VLOOKUP($A146,csapatok!$A:$NN,CO$320,FALSE))-6),'csapat-ranglista'!$A:$FP,CO$321,FALSE)/8,VLOOKUP(VLOOKUP($A146,csapatok!$A:$NN,CO$320,FALSE),'csapat-ranglista'!$A:$FP,CO$321,FALSE)/4),0)</f>
        <v>0</v>
      </c>
      <c r="CP146" s="223">
        <f>IFERROR(IF(RIGHT(VLOOKUP($A146,csapatok!$A:$NN,CP$320,FALSE),5)="Csere",VLOOKUP(LEFT(VLOOKUP($A146,csapatok!$A:$NN,CP$320,FALSE),LEN(VLOOKUP($A146,csapatok!$A:$NN,CP$320,FALSE))-6),'csapat-ranglista'!$A:$FP,CP$321,FALSE)/8,VLOOKUP(VLOOKUP($A146,csapatok!$A:$NN,CP$320,FALSE),'csapat-ranglista'!$A:$FP,CP$321,FALSE)/4),0)</f>
        <v>3.458124187527063</v>
      </c>
      <c r="CQ146" s="223">
        <f>IFERROR(IF(RIGHT(VLOOKUP($A146,csapatok!$A:$NN,CQ$320,FALSE),5)="Csere",VLOOKUP(LEFT(VLOOKUP($A146,csapatok!$A:$NN,CQ$320,FALSE),LEN(VLOOKUP($A146,csapatok!$A:$NN,CQ$320,FALSE))-6),'csapat-ranglista'!$A:$FP,CQ$321,FALSE)/8,VLOOKUP(VLOOKUP($A146,csapatok!$A:$NN,CQ$320,FALSE),'csapat-ranglista'!$A:$FP,CQ$321,FALSE)/4),0)</f>
        <v>0</v>
      </c>
      <c r="CR146" s="223">
        <f>IFERROR(IF(RIGHT(VLOOKUP($A146,csapatok!$A:$NN,CR$320,FALSE),5)="Csere",VLOOKUP(LEFT(VLOOKUP($A146,csapatok!$A:$NN,CR$320,FALSE),LEN(VLOOKUP($A146,csapatok!$A:$NN,CR$320,FALSE))-6),'csapat-ranglista'!$A:$FP,CR$321,FALSE)/8,VLOOKUP(VLOOKUP($A146,csapatok!$A:$NN,CR$320,FALSE),'csapat-ranglista'!$A:$FP,CR$321,FALSE)/4),0)</f>
        <v>0</v>
      </c>
      <c r="CS146" s="223">
        <f>IFERROR(IF(RIGHT(VLOOKUP($A146,csapatok!$A:$NN,CS$320,FALSE),5)="Csere",VLOOKUP(LEFT(VLOOKUP($A146,csapatok!$A:$NN,CS$320,FALSE),LEN(VLOOKUP($A146,csapatok!$A:$NN,CS$320,FALSE))-6),'csapat-ranglista'!$A:$FP,CS$321,FALSE)/8,VLOOKUP(VLOOKUP($A146,csapatok!$A:$NN,CS$320,FALSE),'csapat-ranglista'!$A:$FP,CS$321,FALSE)/4),0)</f>
        <v>0</v>
      </c>
      <c r="CT146" s="223">
        <f>IFERROR(IF(RIGHT(VLOOKUP($A146,csapatok!$A:$NN,CT$320,FALSE),5)="Csere",VLOOKUP(LEFT(VLOOKUP($A146,csapatok!$A:$NN,CT$320,FALSE),LEN(VLOOKUP($A146,csapatok!$A:$NN,CT$320,FALSE))-6),'csapat-ranglista'!$A:$FP,CT$321,FALSE)/8,VLOOKUP(VLOOKUP($A146,csapatok!$A:$NN,CT$320,FALSE),'csapat-ranglista'!$A:$FP,CT$321,FALSE)/4),0)</f>
        <v>0</v>
      </c>
      <c r="CU146" s="223">
        <f>IFERROR(IF(RIGHT(VLOOKUP($A146,csapatok!$A:$NN,CU$320,FALSE),5)="Csere",VLOOKUP(LEFT(VLOOKUP($A146,csapatok!$A:$NN,CU$320,FALSE),LEN(VLOOKUP($A146,csapatok!$A:$NN,CU$320,FALSE))-6),'csapat-ranglista'!$A:$FP,CU$321,FALSE)/8,VLOOKUP(VLOOKUP($A146,csapatok!$A:$NN,CU$320,FALSE),'csapat-ranglista'!$A:$FP,CU$321,FALSE)/4),0)</f>
        <v>0</v>
      </c>
      <c r="CV146" s="223">
        <f>IFERROR(IF(RIGHT(VLOOKUP($A146,csapatok!$A:$NN,CV$320,FALSE),5)="Csere",VLOOKUP(LEFT(VLOOKUP($A146,csapatok!$A:$NN,CV$320,FALSE),LEN(VLOOKUP($A146,csapatok!$A:$NN,CV$320,FALSE))-6),'csapat-ranglista'!$A:$FP,CV$321,FALSE)/8,VLOOKUP(VLOOKUP($A146,csapatok!$A:$NN,CV$320,FALSE),'csapat-ranglista'!$A:$FP,CV$321,FALSE)/4),0)</f>
        <v>0</v>
      </c>
      <c r="CW146" s="223">
        <f>IFERROR(IF(RIGHT(VLOOKUP($A146,csapatok!$A:$NN,CW$320,FALSE),5)="Csere",VLOOKUP(LEFT(VLOOKUP($A146,csapatok!$A:$NN,CW$320,FALSE),LEN(VLOOKUP($A146,csapatok!$A:$NN,CW$320,FALSE))-6),'csapat-ranglista'!$A:$FP,CW$321,FALSE)/8,VLOOKUP(VLOOKUP($A146,csapatok!$A:$NN,CW$320,FALSE),'csapat-ranglista'!$A:$FP,CW$321,FALSE)/4),0)</f>
        <v>0</v>
      </c>
      <c r="CX146" s="223">
        <f>IFERROR(IF(RIGHT(VLOOKUP($A146,csapatok!$A:$NN,CX$320,FALSE),5)="Csere",VLOOKUP(LEFT(VLOOKUP($A146,csapatok!$A:$NN,CX$320,FALSE),LEN(VLOOKUP($A146,csapatok!$A:$NN,CX$320,FALSE))-6),'csapat-ranglista'!$A:$FP,CX$321,FALSE)/8,VLOOKUP(VLOOKUP($A146,csapatok!$A:$NN,CX$320,FALSE),'csapat-ranglista'!$A:$FP,CX$321,FALSE)/4),0)</f>
        <v>0</v>
      </c>
      <c r="CY146" s="223">
        <f>IFERROR(IF(RIGHT(VLOOKUP($A146,csapatok!$A:$NN,CY$320,FALSE),5)="Csere",VLOOKUP(LEFT(VLOOKUP($A146,csapatok!$A:$NN,CY$320,FALSE),LEN(VLOOKUP($A146,csapatok!$A:$NN,CY$320,FALSE))-6),'csapat-ranglista'!$A:$FP,CY$321,FALSE)/8,VLOOKUP(VLOOKUP($A146,csapatok!$A:$NN,CY$320,FALSE),'csapat-ranglista'!$A:$FP,CY$321,FALSE)/4),0)</f>
        <v>0</v>
      </c>
      <c r="CZ146" s="223">
        <f>IFERROR(IF(RIGHT(VLOOKUP($A146,csapatok!$A:$NN,CZ$320,FALSE),5)="Csere",VLOOKUP(LEFT(VLOOKUP($A146,csapatok!$A:$NN,CZ$320,FALSE),LEN(VLOOKUP($A146,csapatok!$A:$NN,CZ$320,FALSE))-6),'csapat-ranglista'!$A:$FP,CZ$321,FALSE)/8,VLOOKUP(VLOOKUP($A146,csapatok!$A:$NN,CZ$320,FALSE),'csapat-ranglista'!$A:$FP,CZ$321,FALSE)/4),0)</f>
        <v>0</v>
      </c>
      <c r="DA146" s="223">
        <f>IFERROR(IF(RIGHT(VLOOKUP($A146,csapatok!$A:$NN,DA$320,FALSE),5)="Csere",VLOOKUP(LEFT(VLOOKUP($A146,csapatok!$A:$NN,DA$320,FALSE),LEN(VLOOKUP($A146,csapatok!$A:$NN,DA$320,FALSE))-6),'csapat-ranglista'!$A:$FP,DA$321,FALSE)/8,VLOOKUP(VLOOKUP($A146,csapatok!$A:$NN,DA$320,FALSE),'csapat-ranglista'!$A:$FP,DA$321,FALSE)/4),0)</f>
        <v>0</v>
      </c>
      <c r="DB146" s="223">
        <f>IFERROR(IF(RIGHT(VLOOKUP($A146,csapatok!$A:$NN,DB$320,FALSE),5)="Csere",VLOOKUP(LEFT(VLOOKUP($A146,csapatok!$A:$NN,DB$320,FALSE),LEN(VLOOKUP($A146,csapatok!$A:$NN,DB$320,FALSE))-6),'csapat-ranglista'!$A:$FP,DB$321,FALSE)/8,VLOOKUP(VLOOKUP($A146,csapatok!$A:$NN,DB$320,FALSE),'csapat-ranglista'!$A:$FP,DB$321,FALSE)/4),0)</f>
        <v>0</v>
      </c>
      <c r="DC146" s="223">
        <f>IFERROR(IF(RIGHT(VLOOKUP($A146,csapatok!$A:$NN,DC$320,FALSE),5)="Csere",VLOOKUP(LEFT(VLOOKUP($A146,csapatok!$A:$NN,DC$320,FALSE),LEN(VLOOKUP($A146,csapatok!$A:$NN,DC$320,FALSE))-6),'csapat-ranglista'!$A:$FP,DC$321,FALSE)/8,VLOOKUP(VLOOKUP($A146,csapatok!$A:$NN,DC$320,FALSE),'csapat-ranglista'!$A:$FP,DC$321,FALSE)/4),0)</f>
        <v>0</v>
      </c>
      <c r="DD146" s="223">
        <f>IFERROR(IF(RIGHT(VLOOKUP($A146,csapatok!$A:$NN,DD$320,FALSE),5)="Csere",VLOOKUP(LEFT(VLOOKUP($A146,csapatok!$A:$NN,DD$320,FALSE),LEN(VLOOKUP($A146,csapatok!$A:$NN,DD$320,FALSE))-6),'csapat-ranglista'!$A:$FP,DD$321,FALSE)/8,VLOOKUP(VLOOKUP($A146,csapatok!$A:$NN,DD$320,FALSE),'csapat-ranglista'!$A:$FP,DD$321,FALSE)/4),0)</f>
        <v>0</v>
      </c>
      <c r="DE146" s="223">
        <f>IFERROR(IF(RIGHT(VLOOKUP($A146,csapatok!$A:$NN,DE$320,FALSE),5)="Csere",VLOOKUP(LEFT(VLOOKUP($A146,csapatok!$A:$NN,DE$320,FALSE),LEN(VLOOKUP($A146,csapatok!$A:$NN,DE$320,FALSE))-6),'csapat-ranglista'!$A:$FP,DE$321,FALSE)/8,VLOOKUP(VLOOKUP($A146,csapatok!$A:$NN,DE$320,FALSE),'csapat-ranglista'!$A:$FP,DE$321,FALSE)/4),0)</f>
        <v>0</v>
      </c>
      <c r="DF146" s="223">
        <f>IFERROR(IF(RIGHT(VLOOKUP($A146,csapatok!$A:$NN,DF$320,FALSE),5)="Csere",VLOOKUP(LEFT(VLOOKUP($A146,csapatok!$A:$NN,DF$320,FALSE),LEN(VLOOKUP($A146,csapatok!$A:$NN,DF$320,FALSE))-6),'csapat-ranglista'!$A:$FP,DF$321,FALSE)/8,VLOOKUP(VLOOKUP($A146,csapatok!$A:$NN,DF$320,FALSE),'csapat-ranglista'!$A:$FP,DF$321,FALSE)/4),0)</f>
        <v>0</v>
      </c>
      <c r="DG146" s="223">
        <f>IFERROR(IF(RIGHT(VLOOKUP($A146,csapatok!$A:$NN,DG$320,FALSE),5)="Csere",VLOOKUP(LEFT(VLOOKUP($A146,csapatok!$A:$NN,DG$320,FALSE),LEN(VLOOKUP($A146,csapatok!$A:$NN,DG$320,FALSE))-6),'csapat-ranglista'!$A:$FP,DG$321,FALSE)/8,VLOOKUP(VLOOKUP($A146,csapatok!$A:$NN,DG$320,FALSE),'csapat-ranglista'!$A:$FP,DG$321,FALSE)/4),0)</f>
        <v>0</v>
      </c>
      <c r="DH146" s="223">
        <f>IFERROR(IF(RIGHT(VLOOKUP($A146,csapatok!$A:$NN,DH$320,FALSE),5)="Csere",VLOOKUP(LEFT(VLOOKUP($A146,csapatok!$A:$NN,DH$320,FALSE),LEN(VLOOKUP($A146,csapatok!$A:$NN,DH$320,FALSE))-6),'csapat-ranglista'!$A:$FP,DH$321,FALSE)/8,VLOOKUP(VLOOKUP($A146,csapatok!$A:$NN,DH$320,FALSE),'csapat-ranglista'!$A:$FP,DH$321,FALSE)/4),0)</f>
        <v>0</v>
      </c>
      <c r="DI146" s="223">
        <f>IFERROR(IF(RIGHT(VLOOKUP($A146,csapatok!$A:$NN,DI$320,FALSE),5)="Csere",VLOOKUP(LEFT(VLOOKUP($A146,csapatok!$A:$NN,DI$320,FALSE),LEN(VLOOKUP($A146,csapatok!$A:$NN,DI$320,FALSE))-6),'csapat-ranglista'!$A:$FP,DI$321,FALSE)/8,VLOOKUP(VLOOKUP($A146,csapatok!$A:$NN,DI$320,FALSE),'csapat-ranglista'!$A:$FP,DI$321,FALSE)/4),0)</f>
        <v>0</v>
      </c>
      <c r="DJ146" s="223">
        <f>IFERROR(IF(RIGHT(VLOOKUP($A146,csapatok!$A:$NN,DJ$320,FALSE),5)="Csere",VLOOKUP(LEFT(VLOOKUP($A146,csapatok!$A:$NN,DJ$320,FALSE),LEN(VLOOKUP($A146,csapatok!$A:$NN,DJ$320,FALSE))-6),'csapat-ranglista'!$A:$FP,DJ$321,FALSE)/8,VLOOKUP(VLOOKUP($A146,csapatok!$A:$NN,DJ$320,FALSE),'csapat-ranglista'!$A:$FP,DJ$321,FALSE)/4),0)</f>
        <v>0</v>
      </c>
      <c r="DK146" s="223">
        <f>IFERROR(IF(RIGHT(VLOOKUP($A146,csapatok!$A:$NN,DK$320,FALSE),5)="Csere",VLOOKUP(LEFT(VLOOKUP($A146,csapatok!$A:$NN,DK$320,FALSE),LEN(VLOOKUP($A146,csapatok!$A:$NN,DK$320,FALSE))-6),'csapat-ranglista'!$A:$FP,DK$321,FALSE)/8,VLOOKUP(VLOOKUP($A146,csapatok!$A:$NN,DK$320,FALSE),'csapat-ranglista'!$A:$FP,DK$321,FALSE)/4),0)</f>
        <v>0</v>
      </c>
      <c r="DL146" s="223">
        <f>IFERROR(IF(RIGHT(VLOOKUP($A146,csapatok!$A:$NN,DL$320,FALSE),5)="Csere",VLOOKUP(LEFT(VLOOKUP($A146,csapatok!$A:$NN,DL$320,FALSE),LEN(VLOOKUP($A146,csapatok!$A:$NN,DL$320,FALSE))-6),'csapat-ranglista'!$A:$FP,DL$321,FALSE)/8,VLOOKUP(VLOOKUP($A146,csapatok!$A:$NN,DL$320,FALSE),'csapat-ranglista'!$A:$FP,DL$321,FALSE)/4),0)</f>
        <v>0</v>
      </c>
      <c r="DM146" s="223">
        <f>IFERROR(IF(RIGHT(VLOOKUP($A146,csapatok!$A:$NN,DM$320,FALSE),5)="Csere",VLOOKUP(LEFT(VLOOKUP($A146,csapatok!$A:$NN,DM$320,FALSE),LEN(VLOOKUP($A146,csapatok!$A:$NN,DM$320,FALSE))-6),'csapat-ranglista'!$A:$FP,DM$321,FALSE)/8,VLOOKUP(VLOOKUP($A146,csapatok!$A:$NN,DM$320,FALSE),'csapat-ranglista'!$A:$FP,DM$321,FALSE)/4),0)</f>
        <v>0</v>
      </c>
      <c r="DN146" s="223">
        <f>IFERROR(IF(RIGHT(VLOOKUP($A146,csapatok!$A:$NN,DN$320,FALSE),5)="Csere",VLOOKUP(LEFT(VLOOKUP($A146,csapatok!$A:$NN,DN$320,FALSE),LEN(VLOOKUP($A146,csapatok!$A:$NN,DN$320,FALSE))-6),'csapat-ranglista'!$A:$FP,DN$321,FALSE)/8,VLOOKUP(VLOOKUP($A146,csapatok!$A:$NN,DN$320,FALSE),'csapat-ranglista'!$A:$FP,DN$321,FALSE)/4),0)</f>
        <v>0</v>
      </c>
      <c r="DO146" s="224">
        <f>versenyek!$MF$11*IFERROR(VLOOKUP(VLOOKUP($A146,versenyek!ME:MG,3,FALSE),szabalyok!$A$16:$B$23,2,FALSE)/4,0)</f>
        <v>0</v>
      </c>
      <c r="DP146" s="224">
        <f>versenyek!$MI$11*IFERROR(VLOOKUP(VLOOKUP($A146,versenyek!MH:MJ,3,FALSE),szabalyok!$A$16:$B$23,2,FALSE)/4,0)</f>
        <v>0</v>
      </c>
      <c r="DQ146" s="223">
        <f>IFERROR(IF(RIGHT(VLOOKUP($A146,csapatok!$A:$NN,DQ$320,FALSE),5)="Csere",VLOOKUP(LEFT(VLOOKUP($A146,csapatok!$A:$NN,DQ$320,FALSE),LEN(VLOOKUP($A146,csapatok!$A:$NN,DQ$320,FALSE))-6),'csapat-ranglista'!$A:$FP,DQ$321,FALSE)/8,VLOOKUP(VLOOKUP($A146,csapatok!$A:$NN,DQ$320,FALSE),'csapat-ranglista'!$A:$FP,DQ$321,FALSE)/4),0)</f>
        <v>0</v>
      </c>
      <c r="DR146" s="223">
        <f>IFERROR(IF(RIGHT(VLOOKUP($A146,csapatok!$A:$NN,DR$320,FALSE),5)="Csere",VLOOKUP(LEFT(VLOOKUP($A146,csapatok!$A:$NN,DR$320,FALSE),LEN(VLOOKUP($A146,csapatok!$A:$NN,DR$320,FALSE))-6),'csapat-ranglista'!$A:$FP,DR$321,FALSE)/8,VLOOKUP(VLOOKUP($A146,csapatok!$A:$NN,DR$320,FALSE),'csapat-ranglista'!$A:$FP,DR$321,FALSE)/4),0)</f>
        <v>0</v>
      </c>
      <c r="DS146" s="223">
        <f>IFERROR(IF(RIGHT(VLOOKUP($A146,csapatok!$A:$NN,DS$320,FALSE),5)="Csere",VLOOKUP(LEFT(VLOOKUP($A146,csapatok!$A:$NN,DS$320,FALSE),LEN(VLOOKUP($A146,csapatok!$A:$NN,DS$320,FALSE))-6),'csapat-ranglista'!$A:$FP,DS$321,FALSE)/8,VLOOKUP(VLOOKUP($A146,csapatok!$A:$NN,DS$320,FALSE),'csapat-ranglista'!$A:$FP,DS$321,FALSE)/4),0)</f>
        <v>0</v>
      </c>
      <c r="DT146" s="223">
        <f>IFERROR(IF(RIGHT(VLOOKUP($A146,csapatok!$A:$NN,DT$320,FALSE),5)="Csere",VLOOKUP(LEFT(VLOOKUP($A146,csapatok!$A:$NN,DT$320,FALSE),LEN(VLOOKUP($A146,csapatok!$A:$NN,DT$320,FALSE))-6),'csapat-ranglista'!$A:$FP,DT$321,FALSE)/8,VLOOKUP(VLOOKUP($A146,csapatok!$A:$NN,DT$320,FALSE),'csapat-ranglista'!$A:$FP,DT$321,FALSE)/4),0)</f>
        <v>0</v>
      </c>
      <c r="DU146" s="223">
        <f>IFERROR(IF(RIGHT(VLOOKUP($A146,csapatok!$A:$NN,DU$320,FALSE),5)="Csere",VLOOKUP(LEFT(VLOOKUP($A146,csapatok!$A:$NN,DU$320,FALSE),LEN(VLOOKUP($A146,csapatok!$A:$NN,DU$320,FALSE))-6),'csapat-ranglista'!$A:$FP,DU$321,FALSE)/8,VLOOKUP(VLOOKUP($A146,csapatok!$A:$NN,DU$320,FALSE),'csapat-ranglista'!$A:$FP,DU$321,FALSE)/4),0)</f>
        <v>0</v>
      </c>
      <c r="DV146" s="223">
        <f>IFERROR(IF(RIGHT(VLOOKUP($A146,csapatok!$A:$NN,DV$320,FALSE),5)="Csere",VLOOKUP(LEFT(VLOOKUP($A146,csapatok!$A:$NN,DV$320,FALSE),LEN(VLOOKUP($A146,csapatok!$A:$NN,DV$320,FALSE))-6),'csapat-ranglista'!$A:$FP,DV$321,FALSE)/8,VLOOKUP(VLOOKUP($A146,csapatok!$A:$NN,DV$320,FALSE),'csapat-ranglista'!$A:$FP,DV$321,FALSE)/4),0)</f>
        <v>0</v>
      </c>
      <c r="DW146" s="223">
        <f>IFERROR(IF(RIGHT(VLOOKUP($A146,csapatok!$A:$NN,DW$320,FALSE),5)="Csere",VLOOKUP(LEFT(VLOOKUP($A146,csapatok!$A:$NN,DW$320,FALSE),LEN(VLOOKUP($A146,csapatok!$A:$NN,DW$320,FALSE))-6),'csapat-ranglista'!$A:$FP,DW$321,FALSE)/8,VLOOKUP(VLOOKUP($A146,csapatok!$A:$NN,DW$320,FALSE),'csapat-ranglista'!$A:$FP,DW$321,FALSE)/4),0)</f>
        <v>0</v>
      </c>
      <c r="DX146" s="223">
        <f>IFERROR(IF(RIGHT(VLOOKUP($A146,csapatok!$A:$NN,DX$320,FALSE),5)="Csere",VLOOKUP(LEFT(VLOOKUP($A146,csapatok!$A:$NN,DX$320,FALSE),LEN(VLOOKUP($A146,csapatok!$A:$NN,DX$320,FALSE))-6),'csapat-ranglista'!$A:$FP,DX$321,FALSE)/8,VLOOKUP(VLOOKUP($A146,csapatok!$A:$NN,DX$320,FALSE),'csapat-ranglista'!$A:$FP,DX$321,FALSE)/4),0)</f>
        <v>0</v>
      </c>
      <c r="DY146" s="223">
        <f>IFERROR(IF(RIGHT(VLOOKUP($A146,csapatok!$A:$NN,DY$320,FALSE),5)="Csere",VLOOKUP(LEFT(VLOOKUP($A146,csapatok!$A:$NN,DY$320,FALSE),LEN(VLOOKUP($A146,csapatok!$A:$NN,DY$320,FALSE))-6),'csapat-ranglista'!$A:$FP,DY$321,FALSE)/8,VLOOKUP(VLOOKUP($A146,csapatok!$A:$NN,DY$320,FALSE),'csapat-ranglista'!$A:$FP,DY$321,FALSE)/4),0)</f>
        <v>0</v>
      </c>
      <c r="DZ146" s="223">
        <f>IFERROR(IF(RIGHT(VLOOKUP($A146,csapatok!$A:$NN,DZ$320,FALSE),5)="Csere",VLOOKUP(LEFT(VLOOKUP($A146,csapatok!$A:$NN,DZ$320,FALSE),LEN(VLOOKUP($A146,csapatok!$A:$NN,DZ$320,FALSE))-6),'csapat-ranglista'!$A:$FP,DZ$321,FALSE)/8,VLOOKUP(VLOOKUP($A146,csapatok!$A:$NN,DZ$320,FALSE),'csapat-ranglista'!$A:$FP,DZ$321,FALSE)/4),0)</f>
        <v>0</v>
      </c>
      <c r="EA146" s="223">
        <f>IFERROR(IF(RIGHT(VLOOKUP($A146,csapatok!$A:$NN,EA$320,FALSE),5)="Csere",VLOOKUP(LEFT(VLOOKUP($A146,csapatok!$A:$NN,EA$320,FALSE),LEN(VLOOKUP($A146,csapatok!$A:$NN,EA$320,FALSE))-6),'csapat-ranglista'!$A:$FP,EA$321,FALSE)/8,VLOOKUP(VLOOKUP($A146,csapatok!$A:$NN,EA$320,FALSE),'csapat-ranglista'!$A:$FP,EA$321,FALSE)/4),0)</f>
        <v>0</v>
      </c>
      <c r="EB146" s="223">
        <f>IFERROR(IF(RIGHT(VLOOKUP($A146,csapatok!$A:$NN,EB$320,FALSE),5)="Csere",VLOOKUP(LEFT(VLOOKUP($A146,csapatok!$A:$NN,EB$320,FALSE),LEN(VLOOKUP($A146,csapatok!$A:$NN,EB$320,FALSE))-6),'csapat-ranglista'!$A:$FP,EB$321,FALSE)/8,VLOOKUP(VLOOKUP($A146,csapatok!$A:$NN,EB$320,FALSE),'csapat-ranglista'!$A:$FP,EB$321,FALSE)/4),0)</f>
        <v>0</v>
      </c>
      <c r="EC146" s="223">
        <f>IFERROR(IF(RIGHT(VLOOKUP($A146,csapatok!$A:$NN,EC$320,FALSE),5)="Csere",VLOOKUP(LEFT(VLOOKUP($A146,csapatok!$A:$NN,EC$320,FALSE),LEN(VLOOKUP($A146,csapatok!$A:$NN,EC$320,FALSE))-6),'csapat-ranglista'!$A:$FP,EC$321,FALSE)/8,VLOOKUP(VLOOKUP($A146,csapatok!$A:$NN,EC$320,FALSE),'csapat-ranglista'!$A:$FP,EC$321,FALSE)/4),0)</f>
        <v>0</v>
      </c>
      <c r="ED146" s="223">
        <f>IFERROR(IF(RIGHT(VLOOKUP($A146,csapatok!$A:$NN,ED$320,FALSE),5)="Csere",VLOOKUP(LEFT(VLOOKUP($A146,csapatok!$A:$NN,ED$320,FALSE),LEN(VLOOKUP($A146,csapatok!$A:$NN,ED$320,FALSE))-6),'csapat-ranglista'!$A:$FP,ED$321,FALSE)/8,VLOOKUP(VLOOKUP($A146,csapatok!$A:$NN,ED$320,FALSE),'csapat-ranglista'!$A:$FP,ED$321,FALSE)/4),0)</f>
        <v>0</v>
      </c>
      <c r="EE146" s="223">
        <f>IFERROR(IF(RIGHT(VLOOKUP($A146,csapatok!$A:$NN,EE$320,FALSE),5)="Csere",VLOOKUP(LEFT(VLOOKUP($A146,csapatok!$A:$NN,EE$320,FALSE),LEN(VLOOKUP($A146,csapatok!$A:$NN,EE$320,FALSE))-6),'csapat-ranglista'!$A:$FP,EE$321,FALSE)/8,VLOOKUP(VLOOKUP($A146,csapatok!$A:$NN,EE$320,FALSE),'csapat-ranglista'!$A:$FP,EE$321,FALSE)/4),0)</f>
        <v>0</v>
      </c>
      <c r="EF146" s="223">
        <f>IFERROR(IF(RIGHT(VLOOKUP($A146,csapatok!$A:$NN,EF$320,FALSE),5)="Csere",VLOOKUP(LEFT(VLOOKUP($A146,csapatok!$A:$NN,EF$320,FALSE),LEN(VLOOKUP($A146,csapatok!$A:$NN,EF$320,FALSE))-6),'csapat-ranglista'!$A:$FP,EF$321,FALSE)/8,VLOOKUP(VLOOKUP($A146,csapatok!$A:$NN,EF$320,FALSE),'csapat-ranglista'!$A:$FP,EF$321,FALSE)/4),0)</f>
        <v>0</v>
      </c>
      <c r="EG146" s="223">
        <f>IFERROR(IF(RIGHT(VLOOKUP($A146,csapatok!$A:$NN,EG$320,FALSE),5)="Csere",VLOOKUP(LEFT(VLOOKUP($A146,csapatok!$A:$NN,EG$320,FALSE),LEN(VLOOKUP($A146,csapatok!$A:$NN,EG$320,FALSE))-6),'csapat-ranglista'!$A:$FP,EG$321,FALSE)/8,VLOOKUP(VLOOKUP($A146,csapatok!$A:$NN,EG$320,FALSE),'csapat-ranglista'!$A:$FP,EG$321,FALSE)/4),0)</f>
        <v>0</v>
      </c>
      <c r="EH146" s="223">
        <f>IFERROR(IF(RIGHT(VLOOKUP($A146,csapatok!$A:$NN,EH$320,FALSE),5)="Csere",VLOOKUP(LEFT(VLOOKUP($A146,csapatok!$A:$NN,EH$320,FALSE),LEN(VLOOKUP($A146,csapatok!$A:$NN,EH$320,FALSE))-6),'csapat-ranglista'!$A:$FP,EH$321,FALSE)/8,VLOOKUP(VLOOKUP($A146,csapatok!$A:$NN,EH$320,FALSE),'csapat-ranglista'!$A:$FP,EH$321,FALSE)/4),0)</f>
        <v>0</v>
      </c>
      <c r="EI146" s="223">
        <f>IFERROR(IF(RIGHT(VLOOKUP($A146,csapatok!$A:$NN,EI$320,FALSE),5)="Csere",VLOOKUP(LEFT(VLOOKUP($A146,csapatok!$A:$NN,EI$320,FALSE),LEN(VLOOKUP($A146,csapatok!$A:$NN,EI$320,FALSE))-6),'csapat-ranglista'!$A:$FP,EI$321,FALSE)/8,VLOOKUP(VLOOKUP($A146,csapatok!$A:$NN,EI$320,FALSE),'csapat-ranglista'!$A:$FP,EI$321,FALSE)/4),0)</f>
        <v>0</v>
      </c>
      <c r="EJ146" s="223">
        <f>IFERROR(IF(RIGHT(VLOOKUP($A146,csapatok!$A:$NN,EJ$320,FALSE),5)="Csere",VLOOKUP(LEFT(VLOOKUP($A146,csapatok!$A:$NN,EJ$320,FALSE),LEN(VLOOKUP($A146,csapatok!$A:$NN,EJ$320,FALSE))-6),'csapat-ranglista'!$A:$FP,EJ$321,FALSE)/8,VLOOKUP(VLOOKUP($A146,csapatok!$A:$NN,EJ$320,FALSE),'csapat-ranglista'!$A:$FP,EJ$321,FALSE)/4),0)</f>
        <v>0</v>
      </c>
      <c r="EK146" s="223">
        <f>IFERROR(IF(RIGHT(VLOOKUP($A146,csapatok!$A:$NN,EK$320,FALSE),5)="Csere",VLOOKUP(LEFT(VLOOKUP($A146,csapatok!$A:$NN,EK$320,FALSE),LEN(VLOOKUP($A146,csapatok!$A:$NN,EK$320,FALSE))-6),'csapat-ranglista'!$A:$FP,EK$321,FALSE)/8,VLOOKUP(VLOOKUP($A146,csapatok!$A:$NN,EK$320,FALSE),'csapat-ranglista'!$A:$FP,EK$321,FALSE)/4),0)</f>
        <v>0</v>
      </c>
      <c r="EL146" s="223">
        <f>IFERROR(IF(RIGHT(VLOOKUP($A146,csapatok!$A:$NN,EL$320,FALSE),5)="Csere",VLOOKUP(LEFT(VLOOKUP($A146,csapatok!$A:$NN,EL$320,FALSE),LEN(VLOOKUP($A146,csapatok!$A:$NN,EL$320,FALSE))-6),'csapat-ranglista'!$A:$FP,EL$321,FALSE)/8,VLOOKUP(VLOOKUP($A146,csapatok!$A:$NN,EL$320,FALSE),'csapat-ranglista'!$A:$FP,EL$321,FALSE)/4),0)</f>
        <v>0</v>
      </c>
      <c r="EM146" s="223">
        <f>IFERROR(IF(RIGHT(VLOOKUP($A146,csapatok!$A:$NN,EM$320,FALSE),5)="Csere",VLOOKUP(LEFT(VLOOKUP($A146,csapatok!$A:$NN,EM$320,FALSE),LEN(VLOOKUP($A146,csapatok!$A:$NN,EM$320,FALSE))-6),'csapat-ranglista'!$A:$FP,EM$321,FALSE)/8,VLOOKUP(VLOOKUP($A146,csapatok!$A:$NN,EM$320,FALSE),'csapat-ranglista'!$A:$FP,EM$321,FALSE)/4),0)</f>
        <v>0</v>
      </c>
      <c r="EN146" s="223">
        <f>IFERROR(IF(RIGHT(VLOOKUP($A146,csapatok!$A:$NN,EN$320,FALSE),5)="Csere",VLOOKUP(LEFT(VLOOKUP($A146,csapatok!$A:$NN,EN$320,FALSE),LEN(VLOOKUP($A146,csapatok!$A:$NN,EN$320,FALSE))-6),'csapat-ranglista'!$A:$FP,EN$321,FALSE)/8,VLOOKUP(VLOOKUP($A146,csapatok!$A:$NN,EN$320,FALSE),'csapat-ranglista'!$A:$FP,EN$321,FALSE)/4),0)</f>
        <v>0</v>
      </c>
      <c r="EO146" s="223">
        <f>IFERROR(IF(RIGHT(VLOOKUP($A146,csapatok!$A:$NN,EO$320,FALSE),5)="Csere",VLOOKUP(LEFT(VLOOKUP($A146,csapatok!$A:$NN,EO$320,FALSE),LEN(VLOOKUP($A146,csapatok!$A:$NN,EO$320,FALSE))-6),'csapat-ranglista'!$A:$FP,EO$321,FALSE)/8,VLOOKUP(VLOOKUP($A146,csapatok!$A:$NN,EO$320,FALSE),'csapat-ranglista'!$A:$FP,EO$321,FALSE)/4),0)</f>
        <v>0</v>
      </c>
      <c r="EP146" s="223">
        <f>IFERROR(IF(RIGHT(VLOOKUP($A146,csapatok!$A:$NN,EP$320,FALSE),5)="Csere",VLOOKUP(LEFT(VLOOKUP($A146,csapatok!$A:$NN,EP$320,FALSE),LEN(VLOOKUP($A146,csapatok!$A:$NN,EP$320,FALSE))-6),'csapat-ranglista'!$A:$FP,EP$321,FALSE)/8,VLOOKUP(VLOOKUP($A146,csapatok!$A:$NN,EP$320,FALSE),'csapat-ranglista'!$A:$FP,EP$321,FALSE)/4),0)</f>
        <v>0</v>
      </c>
      <c r="EQ146" s="223">
        <f>IFERROR(IF(RIGHT(VLOOKUP($A146,csapatok!$A:$NN,EQ$320,FALSE),5)="Csere",VLOOKUP(LEFT(VLOOKUP($A146,csapatok!$A:$NN,EQ$320,FALSE),LEN(VLOOKUP($A146,csapatok!$A:$NN,EQ$320,FALSE))-6),'csapat-ranglista'!$A:$FP,EQ$321,FALSE)/8,VLOOKUP(VLOOKUP($A146,csapatok!$A:$NN,EQ$320,FALSE),'csapat-ranglista'!$A:$FP,EQ$321,FALSE)/4),0)</f>
        <v>0</v>
      </c>
      <c r="ER146" s="223">
        <f>IFERROR(IF(RIGHT(VLOOKUP($A146,csapatok!$A:$NN,ER$320,FALSE),5)="Csere",VLOOKUP(LEFT(VLOOKUP($A146,csapatok!$A:$NN,ER$320,FALSE),LEN(VLOOKUP($A146,csapatok!$A:$NN,ER$320,FALSE))-6),'csapat-ranglista'!$A:$FP,ER$321,FALSE)/8,VLOOKUP(VLOOKUP($A146,csapatok!$A:$NN,ER$320,FALSE),'csapat-ranglista'!$A:$FP,ER$321,FALSE)/4),0)</f>
        <v>0</v>
      </c>
      <c r="ES146" s="223">
        <f>IFERROR(IF(RIGHT(VLOOKUP($A146,csapatok!$A:$NN,ES$320,FALSE),5)="Csere",VLOOKUP(LEFT(VLOOKUP($A146,csapatok!$A:$NN,ES$320,FALSE),LEN(VLOOKUP($A146,csapatok!$A:$NN,ES$320,FALSE))-6),'csapat-ranglista'!$A:$FP,ES$321,FALSE)/8,VLOOKUP(VLOOKUP($A146,csapatok!$A:$NN,ES$320,FALSE),'csapat-ranglista'!$A:$FP,ES$321,FALSE)/4),0)</f>
        <v>0</v>
      </c>
      <c r="ET146" s="223">
        <f>IFERROR(IF(RIGHT(VLOOKUP($A146,csapatok!$A:$NN,ET$320,FALSE),5)="Csere",VLOOKUP(LEFT(VLOOKUP($A146,csapatok!$A:$NN,ET$320,FALSE),LEN(VLOOKUP($A146,csapatok!$A:$NN,ET$320,FALSE))-6),'csapat-ranglista'!$A:$FP,ET$321,FALSE)/8,VLOOKUP(VLOOKUP($A146,csapatok!$A:$NN,ET$320,FALSE),'csapat-ranglista'!$A:$FP,ET$321,FALSE)/4),0)</f>
        <v>0</v>
      </c>
      <c r="EU146" s="223">
        <f>IFERROR(IF(RIGHT(VLOOKUP($A146,csapatok!$A:$NN,EU$320,FALSE),5)="Csere",VLOOKUP(LEFT(VLOOKUP($A146,csapatok!$A:$NN,EU$320,FALSE),LEN(VLOOKUP($A146,csapatok!$A:$NN,EU$320,FALSE))-6),'csapat-ranglista'!$A:$FP,EU$321,FALSE)/8,VLOOKUP(VLOOKUP($A146,csapatok!$A:$NN,EU$320,FALSE),'csapat-ranglista'!$A:$FP,EU$321,FALSE)/4),0)</f>
        <v>0</v>
      </c>
      <c r="EV146" s="223">
        <f>IFERROR(IF(RIGHT(VLOOKUP($A146,csapatok!$A:$NN,EV$320,FALSE),5)="Csere",VLOOKUP(LEFT(VLOOKUP($A146,csapatok!$A:$NN,EV$320,FALSE),LEN(VLOOKUP($A146,csapatok!$A:$NN,EV$320,FALSE))-6),'csapat-ranglista'!$A:$FP,EV$321,FALSE)/8,VLOOKUP(VLOOKUP($A146,csapatok!$A:$NN,EV$320,FALSE),'csapat-ranglista'!$A:$FP,EV$321,FALSE)/4),0)</f>
        <v>0</v>
      </c>
      <c r="EW146" s="223">
        <f>IFERROR(IF(RIGHT(VLOOKUP($A146,csapatok!$A:$NN,EW$320,FALSE),5)="Csere",VLOOKUP(LEFT(VLOOKUP($A146,csapatok!$A:$NN,EW$320,FALSE),LEN(VLOOKUP($A146,csapatok!$A:$NN,EW$320,FALSE))-6),'csapat-ranglista'!$A:$FP,EW$321,FALSE)/8,VLOOKUP(VLOOKUP($A146,csapatok!$A:$NN,EW$320,FALSE),'csapat-ranglista'!$A:$FP,EW$321,FALSE)/4),0)</f>
        <v>0</v>
      </c>
      <c r="EX146" s="223">
        <f>IFERROR(IF(RIGHT(VLOOKUP($A146,csapatok!$A:$NN,EX$320,FALSE),5)="Csere",VLOOKUP(LEFT(VLOOKUP($A146,csapatok!$A:$NN,EX$320,FALSE),LEN(VLOOKUP($A146,csapatok!$A:$NN,EX$320,FALSE))-6),'csapat-ranglista'!$A:$FP,EX$321,FALSE)/8,VLOOKUP(VLOOKUP($A146,csapatok!$A:$NN,EX$320,FALSE),'csapat-ranglista'!$A:$FP,EX$321,FALSE)/4),0)</f>
        <v>0</v>
      </c>
      <c r="EY146" s="223">
        <f>IFERROR(IF(RIGHT(VLOOKUP($A146,csapatok!$A:$NN,EY$320,FALSE),5)="Csere",VLOOKUP(LEFT(VLOOKUP($A146,csapatok!$A:$NN,EY$320,FALSE),LEN(VLOOKUP($A146,csapatok!$A:$NN,EY$320,FALSE))-6),'csapat-ranglista'!$A:$FP,EY$321,FALSE)/8,VLOOKUP(VLOOKUP($A146,csapatok!$A:$NN,EY$320,FALSE),'csapat-ranglista'!$A:$FP,EY$321,FALSE)/4),0)</f>
        <v>0</v>
      </c>
      <c r="EZ146" s="223">
        <f>IFERROR(IF(RIGHT(VLOOKUP($A146,csapatok!$A:$NN,EZ$320,FALSE),5)="Csere",VLOOKUP(LEFT(VLOOKUP($A146,csapatok!$A:$NN,EZ$320,FALSE),LEN(VLOOKUP($A146,csapatok!$A:$NN,EZ$320,FALSE))-6),'csapat-ranglista'!$A:$FP,EZ$321,FALSE)/8,VLOOKUP(VLOOKUP($A146,csapatok!$A:$NN,EZ$320,FALSE),'csapat-ranglista'!$A:$FP,EZ$321,FALSE)/4),0)</f>
        <v>0</v>
      </c>
      <c r="FA146" s="223">
        <f>IFERROR(IF(RIGHT(VLOOKUP($A146,csapatok!$A:$NN,FA$320,FALSE),5)="Csere",VLOOKUP(LEFT(VLOOKUP($A146,csapatok!$A:$NN,FA$320,FALSE),LEN(VLOOKUP($A146,csapatok!$A:$NN,FA$320,FALSE))-6),'csapat-ranglista'!$A:$FP,FA$321,FALSE)/8,VLOOKUP(VLOOKUP($A146,csapatok!$A:$NN,FA$320,FALSE),'csapat-ranglista'!$A:$FP,FA$321,FALSE)/4),0)</f>
        <v>0</v>
      </c>
      <c r="FB146" s="223">
        <f>IFERROR(IF(RIGHT(VLOOKUP($A146,csapatok!$A:$NN,FB$320,FALSE),5)="Csere",VLOOKUP(LEFT(VLOOKUP($A146,csapatok!$A:$NN,FB$320,FALSE),LEN(VLOOKUP($A146,csapatok!$A:$NN,FB$320,FALSE))-6),'csapat-ranglista'!$A:$FP,FB$321,FALSE)/8,VLOOKUP(VLOOKUP($A146,csapatok!$A:$NN,FB$320,FALSE),'csapat-ranglista'!$A:$FP,FB$321,FALSE)/4),0)</f>
        <v>0</v>
      </c>
      <c r="FC146" s="223">
        <f>IFERROR(IF(RIGHT(VLOOKUP($A146,csapatok!$A:$NN,FC$320,FALSE),5)="Csere",VLOOKUP(LEFT(VLOOKUP($A146,csapatok!$A:$NN,FC$320,FALSE),LEN(VLOOKUP($A146,csapatok!$A:$NN,FC$320,FALSE))-6),'csapat-ranglista'!$A:$FP,FC$321,FALSE)/8,VLOOKUP(VLOOKUP($A146,csapatok!$A:$NN,FC$320,FALSE),'csapat-ranglista'!$A:$FP,FC$321,FALSE)/4),0)</f>
        <v>0</v>
      </c>
      <c r="FD146" s="224">
        <f>versenyek!$QY$11*IFERROR(VLOOKUP(VLOOKUP($A146,versenyek!QX:QZ,3,FALSE),szabalyok!$A$16:$B$23,2,FALSE)/4,0)</f>
        <v>0</v>
      </c>
      <c r="FE146" s="224">
        <f>versenyek!$RB$11*IFERROR(VLOOKUP(VLOOKUP($A146,versenyek!RA:RC,3,FALSE),szabalyok!$A$16:$B$23,2,FALSE)/4,0)</f>
        <v>0</v>
      </c>
      <c r="FF146" s="223">
        <f>IFERROR(IF(RIGHT(VLOOKUP($A146,csapatok!$A:$NN,FF$320,FALSE),5)="Csere",VLOOKUP(LEFT(VLOOKUP($A146,csapatok!$A:$NN,FF$320,FALSE),LEN(VLOOKUP($A146,csapatok!$A:$NN,FF$320,FALSE))-6),'csapat-ranglista'!$A:$FP,FF$321,FALSE)/8,VLOOKUP(VLOOKUP($A146,csapatok!$A:$NN,FF$320,FALSE),'csapat-ranglista'!$A:$FP,FF$321,FALSE)/4),0)</f>
        <v>0</v>
      </c>
      <c r="FG146" s="223">
        <f>IFERROR(IF(RIGHT(VLOOKUP($A146,csapatok!$A:$NN,FG$320,FALSE),5)="Csere",VLOOKUP(LEFT(VLOOKUP($A146,csapatok!$A:$NN,FG$320,FALSE),LEN(VLOOKUP($A146,csapatok!$A:$NN,FG$320,FALSE))-6),'csapat-ranglista'!$A:$FP,FG$321,FALSE)/8,VLOOKUP(VLOOKUP($A146,csapatok!$A:$NN,FG$320,FALSE),'csapat-ranglista'!$A:$FP,FG$321,FALSE)/4),0)</f>
        <v>0</v>
      </c>
      <c r="FH146" s="223">
        <f>IFERROR(IF(RIGHT(VLOOKUP($A146,csapatok!$A:$NN,FH$320,FALSE),5)="Csere",VLOOKUP(LEFT(VLOOKUP($A146,csapatok!$A:$NN,FH$320,FALSE),LEN(VLOOKUP($A146,csapatok!$A:$NN,FH$320,FALSE))-6),'csapat-ranglista'!$A:$FP,FH$321,FALSE)/8,VLOOKUP(VLOOKUP($A146,csapatok!$A:$NN,FH$320,FALSE),'csapat-ranglista'!$A:$FP,FH$321,FALSE)/4),0)</f>
        <v>0</v>
      </c>
      <c r="FI146" s="223">
        <f>IFERROR(IF(RIGHT(VLOOKUP($A146,csapatok!$A:$NN,FI$320,FALSE),5)="Csere",VLOOKUP(LEFT(VLOOKUP($A146,csapatok!$A:$NN,FI$320,FALSE),LEN(VLOOKUP($A146,csapatok!$A:$NN,FI$320,FALSE))-6),'csapat-ranglista'!$A:$FP,FI$321,FALSE)/8,VLOOKUP(VLOOKUP($A146,csapatok!$A:$NN,FI$320,FALSE),'csapat-ranglista'!$A:$FP,FI$321,FALSE)/4),0)</f>
        <v>0</v>
      </c>
      <c r="FJ146" s="223">
        <f>IFERROR(IF(RIGHT(VLOOKUP($A146,csapatok!$A:$NN,FJ$320,FALSE),5)="Csere",VLOOKUP(LEFT(VLOOKUP($A146,csapatok!$A:$NN,FJ$320,FALSE),LEN(VLOOKUP($A146,csapatok!$A:$NN,FJ$320,FALSE))-6),'csapat-ranglista'!$A:$FP,FJ$321,FALSE)/8,VLOOKUP(VLOOKUP($A146,csapatok!$A:$NN,FJ$320,FALSE),'csapat-ranglista'!$A:$FP,FJ$321,FALSE)/4),0)</f>
        <v>0</v>
      </c>
      <c r="FK146" s="223">
        <f>IFERROR(IF(RIGHT(VLOOKUP($A146,csapatok!$A:$NN,FK$320,FALSE),5)="Csere",VLOOKUP(LEFT(VLOOKUP($A146,csapatok!$A:$NN,FK$320,FALSE),LEN(VLOOKUP($A146,csapatok!$A:$NN,FK$320,FALSE))-6),'csapat-ranglista'!$A:$FP,FK$321,FALSE)/8,VLOOKUP(VLOOKUP($A146,csapatok!$A:$NN,FK$320,FALSE),'csapat-ranglista'!$A:$FP,FK$321,FALSE)/4),0)</f>
        <v>0</v>
      </c>
      <c r="FL146" s="223">
        <f>IFERROR(IF(RIGHT(VLOOKUP($A146,csapatok!$A:$NN,FL$320,FALSE),5)="Csere",VLOOKUP(LEFT(VLOOKUP($A146,csapatok!$A:$NN,FL$320,FALSE),LEN(VLOOKUP($A146,csapatok!$A:$NN,FL$320,FALSE))-6),'csapat-ranglista'!$A:$FP,FL$321,FALSE)/8,VLOOKUP(VLOOKUP($A146,csapatok!$A:$NN,FL$320,FALSE),'csapat-ranglista'!$A:$FP,FL$321,FALSE)/4),0)</f>
        <v>0</v>
      </c>
      <c r="FM146" s="223">
        <f>IFERROR(IF(RIGHT(VLOOKUP($A146,csapatok!$A:$NN,FM$320,FALSE),5)="Csere",VLOOKUP(LEFT(VLOOKUP($A146,csapatok!$A:$NN,FM$320,FALSE),LEN(VLOOKUP($A146,csapatok!$A:$NN,FM$320,FALSE))-6),'csapat-ranglista'!$A:$FP,FM$321,FALSE)/8,VLOOKUP(VLOOKUP($A146,csapatok!$A:$NN,FM$320,FALSE),'csapat-ranglista'!$A:$FP,FM$321,FALSE)/4),0)</f>
        <v>0</v>
      </c>
      <c r="FN146" s="223">
        <f>IFERROR(IF(RIGHT(VLOOKUP($A146,csapatok!$A:$NN,FN$320,FALSE),5)="Csere",VLOOKUP(LEFT(VLOOKUP($A146,csapatok!$A:$NN,FN$320,FALSE),LEN(VLOOKUP($A146,csapatok!$A:$NN,FN$320,FALSE))-6),'csapat-ranglista'!$A:$FP,FN$321,FALSE)/8,VLOOKUP(VLOOKUP($A146,csapatok!$A:$NN,FN$320,FALSE),'csapat-ranglista'!$A:$FP,FN$321,FALSE)/4),0)</f>
        <v>0</v>
      </c>
      <c r="FO146" s="223">
        <f>IFERROR(IF(RIGHT(VLOOKUP($A146,csapatok!$A:$NN,FO$320,FALSE),5)="Csere",VLOOKUP(LEFT(VLOOKUP($A146,csapatok!$A:$NN,FO$320,FALSE),LEN(VLOOKUP($A146,csapatok!$A:$NN,FO$320,FALSE))-6),'csapat-ranglista'!$A:$FP,FO$321,FALSE)/8,VLOOKUP(VLOOKUP($A146,csapatok!$A:$NN,FO$320,FALSE),'csapat-ranglista'!$A:$FP,FO$321,FALSE)/4),0)</f>
        <v>0</v>
      </c>
      <c r="FP146" s="223">
        <f>IFERROR(IF(RIGHT(VLOOKUP($A146,csapatok!$A:$NN,FP$320,FALSE),5)="Csere",VLOOKUP(LEFT(VLOOKUP($A146,csapatok!$A:$NN,FP$320,FALSE),LEN(VLOOKUP($A146,csapatok!$A:$NN,FP$320,FALSE))-6),'csapat-ranglista'!$A:$FP,FP$321,FALSE)/8,VLOOKUP(VLOOKUP($A146,csapatok!$A:$NN,FP$320,FALSE),'csapat-ranglista'!$A:$FP,FP$321,FALSE)/4),0)</f>
        <v>0</v>
      </c>
      <c r="FQ146" s="223">
        <f>IFERROR(IF(RIGHT(VLOOKUP($A146,csapatok!$A:$NN,FQ$320,FALSE),5)="Csere",VLOOKUP(LEFT(VLOOKUP($A146,csapatok!$A:$NN,FQ$320,FALSE),LEN(VLOOKUP($A146,csapatok!$A:$NN,FQ$320,FALSE))-6),'csapat-ranglista'!$A:$FP,FQ$321,FALSE)/8,VLOOKUP(VLOOKUP($A146,csapatok!$A:$NN,FQ$320,FALSE),'csapat-ranglista'!$A:$FP,FQ$321,FALSE)/4),0)</f>
        <v>0</v>
      </c>
      <c r="FR146" s="223">
        <f>IFERROR(IF(RIGHT(VLOOKUP($A146,csapatok!$A:$NN,FR$320,FALSE),5)="Csere",VLOOKUP(LEFT(VLOOKUP($A146,csapatok!$A:$NN,FR$320,FALSE),LEN(VLOOKUP($A146,csapatok!$A:$NN,FR$320,FALSE))-6),'csapat-ranglista'!$A:$FP,FR$321,FALSE)/8,VLOOKUP(VLOOKUP($A146,csapatok!$A:$NN,FR$320,FALSE),'csapat-ranglista'!$A:$FP,FR$321,FALSE)/4),0)</f>
        <v>0</v>
      </c>
      <c r="FS146" s="223">
        <f>IFERROR(IF(RIGHT(VLOOKUP($A146,csapatok!$A:$NN,FS$320,FALSE),5)="Csere",VLOOKUP(LEFT(VLOOKUP($A146,csapatok!$A:$NN,FS$320,FALSE),LEN(VLOOKUP($A146,csapatok!$A:$NN,FS$320,FALSE))-6),'csapat-ranglista'!$A:$FP,FS$321,FALSE)/8,VLOOKUP(VLOOKUP($A146,csapatok!$A:$NN,FS$320,FALSE),'csapat-ranglista'!$A:$FP,FS$321,FALSE)/4),0)</f>
        <v>0</v>
      </c>
      <c r="FT146" s="223">
        <f>IFERROR(IF(RIGHT(VLOOKUP($A146,csapatok!$A:$NN,FT$320,FALSE),5)="Csere",VLOOKUP(LEFT(VLOOKUP($A146,csapatok!$A:$NN,FT$320,FALSE),LEN(VLOOKUP($A146,csapatok!$A:$NN,FT$320,FALSE))-6),'csapat-ranglista'!$A:$FP,FT$321,FALSE)/8,VLOOKUP(VLOOKUP($A146,csapatok!$A:$NN,FT$320,FALSE),'csapat-ranglista'!$A:$FP,FT$321,FALSE)/4),0)</f>
        <v>0</v>
      </c>
      <c r="FU146" s="223">
        <f>IFERROR(IF(RIGHT(VLOOKUP($A146,csapatok!$A:$NN,FU$320,FALSE),5)="Csere",VLOOKUP(LEFT(VLOOKUP($A146,csapatok!$A:$NN,FU$320,FALSE),LEN(VLOOKUP($A146,csapatok!$A:$NN,FU$320,FALSE))-6),'csapat-ranglista'!$A:$FP,FU$321,FALSE)/8,VLOOKUP(VLOOKUP($A146,csapatok!$A:$NN,FU$320,FALSE),'csapat-ranglista'!$A:$FP,FU$321,FALSE)/4),0)</f>
        <v>0</v>
      </c>
      <c r="FV146" s="223">
        <f>IFERROR(IF(RIGHT(VLOOKUP($A146,csapatok!$A:$NN,FV$320,FALSE),5)="Csere",VLOOKUP(LEFT(VLOOKUP($A146,csapatok!$A:$NN,FV$320,FALSE),LEN(VLOOKUP($A146,csapatok!$A:$NN,FV$320,FALSE))-6),'csapat-ranglista'!$A:$FP,FV$321,FALSE)/8,VLOOKUP(VLOOKUP($A146,csapatok!$A:$NN,FV$320,FALSE),'csapat-ranglista'!$A:$FP,FV$321,FALSE)/4),0)</f>
        <v>0</v>
      </c>
      <c r="FW146" s="223">
        <f>IFERROR(IF(RIGHT(VLOOKUP($A146,csapatok!$A:$NN,FW$320,FALSE),5)="Csere",VLOOKUP(LEFT(VLOOKUP($A146,csapatok!$A:$NN,FW$320,FALSE),LEN(VLOOKUP($A146,csapatok!$A:$NN,FW$320,FALSE))-6),'csapat-ranglista'!$A:$FP,FW$321,FALSE)/8,VLOOKUP(VLOOKUP($A146,csapatok!$A:$NN,FW$320,FALSE),'csapat-ranglista'!$A:$FP,FW$321,FALSE)/4),0)</f>
        <v>0</v>
      </c>
      <c r="FX146" s="223">
        <f>IFERROR(IF(RIGHT(VLOOKUP($A146,csapatok!$A:$NN,FX$320,FALSE),5)="Csere",VLOOKUP(LEFT(VLOOKUP($A146,csapatok!$A:$NN,FX$320,FALSE),LEN(VLOOKUP($A146,csapatok!$A:$NN,FX$320,FALSE))-6),'csapat-ranglista'!$A:$FP,FX$321,FALSE)/8,VLOOKUP(VLOOKUP($A146,csapatok!$A:$NN,FX$320,FALSE),'csapat-ranglista'!$A:$FP,FX$321,FALSE)/4),0)</f>
        <v>0</v>
      </c>
      <c r="FY146" s="223">
        <f>IFERROR(IF(RIGHT(VLOOKUP($A146,csapatok!$A:$NN,FY$320,FALSE),5)="Csere",VLOOKUP(LEFT(VLOOKUP($A146,csapatok!$A:$NN,FY$320,FALSE),LEN(VLOOKUP($A146,csapatok!$A:$NN,FY$320,FALSE))-6),'csapat-ranglista'!$A:$FP,FY$321,FALSE)/8,VLOOKUP(VLOOKUP($A146,csapatok!$A:$NN,FY$320,FALSE),'csapat-ranglista'!$A:$FP,FY$321,FALSE)/4),0)</f>
        <v>0</v>
      </c>
      <c r="FZ146" s="223">
        <f>IFERROR(IF(RIGHT(VLOOKUP($A146,csapatok!$A:$NN,FZ$320,FALSE),5)="Csere",VLOOKUP(LEFT(VLOOKUP($A146,csapatok!$A:$NN,FZ$320,FALSE),LEN(VLOOKUP($A146,csapatok!$A:$NN,FZ$320,FALSE))-6),'csapat-ranglista'!$A:$FP,FZ$321,FALSE)/8,VLOOKUP(VLOOKUP($A146,csapatok!$A:$NN,FZ$320,FALSE),'csapat-ranglista'!$A:$FP,FZ$321,FALSE)/4),0)</f>
        <v>0</v>
      </c>
      <c r="GA146" s="223">
        <f>IFERROR(IF(RIGHT(VLOOKUP($A146,csapatok!$A:$NN,GA$320,FALSE),5)="Csere",VLOOKUP(LEFT(VLOOKUP($A146,csapatok!$A:$NN,GA$320,FALSE),LEN(VLOOKUP($A146,csapatok!$A:$NN,GA$320,FALSE))-6),'csapat-ranglista'!$A:$FP,GA$321,FALSE)/8,VLOOKUP(VLOOKUP($A146,csapatok!$A:$NN,GA$320,FALSE),'csapat-ranglista'!$A:$FP,GA$321,FALSE)/4),0)</f>
        <v>0</v>
      </c>
      <c r="GB146" s="223">
        <f>IFERROR(IF(RIGHT(VLOOKUP($A146,csapatok!$A:$NN,GB$320,FALSE),5)="Csere",VLOOKUP(LEFT(VLOOKUP($A146,csapatok!$A:$NN,GB$320,FALSE),LEN(VLOOKUP($A146,csapatok!$A:$NN,GB$320,FALSE))-6),'csapat-ranglista'!$A:$FP,GB$321,FALSE)/8,VLOOKUP(VLOOKUP($A146,csapatok!$A:$NN,GB$320,FALSE),'csapat-ranglista'!$A:$FP,GB$321,FALSE)/4),0)</f>
        <v>0</v>
      </c>
      <c r="GC146" s="223">
        <f>IFERROR(IF(RIGHT(VLOOKUP($A146,csapatok!$A:$NN,GC$320,FALSE),5)="Csere",VLOOKUP(LEFT(VLOOKUP($A146,csapatok!$A:$NN,GC$320,FALSE),LEN(VLOOKUP($A146,csapatok!$A:$NN,GC$320,FALSE))-6),'csapat-ranglista'!$A:$FP,GC$321,FALSE)/8,VLOOKUP(VLOOKUP($A146,csapatok!$A:$NN,GC$320,FALSE),'csapat-ranglista'!$A:$FP,GC$321,FALSE)/4),0)</f>
        <v>0</v>
      </c>
      <c r="GD146" s="247">
        <f>SUM(EQ146:GC146)</f>
        <v>0</v>
      </c>
    </row>
    <row r="147" spans="1:186">
      <c r="A147" s="1" t="s">
        <v>1399</v>
      </c>
      <c r="B147" s="130"/>
      <c r="C147" s="131" t="str">
        <f>IF(B147=0,"",IF(B147&lt;$C$1,"felnőtt","ifi"))</f>
        <v/>
      </c>
      <c r="D147" s="32" t="s">
        <v>9</v>
      </c>
      <c r="E147" s="45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4"/>
      <c r="BD147" s="224"/>
      <c r="BE147" s="223">
        <f>IFERROR(IF(RIGHT(VLOOKUP($A147,csapatok!$A:$NN,BE$320,FALSE),5)="Csere",VLOOKUP(LEFT(VLOOKUP($A147,csapatok!$A:$NN,BE$320,FALSE),LEN(VLOOKUP($A147,csapatok!$A:$NN,BE$320,FALSE))-6),'csapat-ranglista'!$A:$FP,BE$321,FALSE)/8,VLOOKUP(VLOOKUP($A147,csapatok!$A:$NN,BE$320,FALSE),'csapat-ranglista'!$A:$FP,BE$321,FALSE)/4),0)</f>
        <v>0</v>
      </c>
      <c r="BF147" s="223">
        <f>IFERROR(IF(RIGHT(VLOOKUP($A147,csapatok!$A:$NN,BF$320,FALSE),5)="Csere",VLOOKUP(LEFT(VLOOKUP($A147,csapatok!$A:$NN,BF$320,FALSE),LEN(VLOOKUP($A147,csapatok!$A:$NN,BF$320,FALSE))-6),'csapat-ranglista'!$A:$FP,BF$321,FALSE)/8,VLOOKUP(VLOOKUP($A147,csapatok!$A:$NN,BF$320,FALSE),'csapat-ranglista'!$A:$FP,BF$321,FALSE)/4),0)</f>
        <v>0</v>
      </c>
      <c r="BG147" s="223">
        <f>IFERROR(IF(RIGHT(VLOOKUP($A147,csapatok!$A:$NN,BG$320,FALSE),5)="Csere",VLOOKUP(LEFT(VLOOKUP($A147,csapatok!$A:$NN,BG$320,FALSE),LEN(VLOOKUP($A147,csapatok!$A:$NN,BG$320,FALSE))-6),'csapat-ranglista'!$A:$FP,BG$321,FALSE)/8,VLOOKUP(VLOOKUP($A147,csapatok!$A:$NN,BG$320,FALSE),'csapat-ranglista'!$A:$FP,BG$321,FALSE)/4),0)</f>
        <v>0</v>
      </c>
      <c r="BH147" s="223">
        <f>IFERROR(IF(RIGHT(VLOOKUP($A147,csapatok!$A:$NN,BH$320,FALSE),5)="Csere",VLOOKUP(LEFT(VLOOKUP($A147,csapatok!$A:$NN,BH$320,FALSE),LEN(VLOOKUP($A147,csapatok!$A:$NN,BH$320,FALSE))-6),'csapat-ranglista'!$A:$FP,BH$321,FALSE)/8,VLOOKUP(VLOOKUP($A147,csapatok!$A:$NN,BH$320,FALSE),'csapat-ranglista'!$A:$FP,BH$321,FALSE)/4),0)</f>
        <v>0</v>
      </c>
      <c r="BI147" s="223">
        <f>IFERROR(IF(RIGHT(VLOOKUP($A147,csapatok!$A:$NN,BI$320,FALSE),5)="Csere",VLOOKUP(LEFT(VLOOKUP($A147,csapatok!$A:$NN,BI$320,FALSE),LEN(VLOOKUP($A147,csapatok!$A:$NN,BI$320,FALSE))-6),'csapat-ranglista'!$A:$FP,BI$321,FALSE)/8,VLOOKUP(VLOOKUP($A147,csapatok!$A:$NN,BI$320,FALSE),'csapat-ranglista'!$A:$FP,BI$321,FALSE)/4),0)</f>
        <v>0</v>
      </c>
      <c r="BJ147" s="223">
        <f>IFERROR(IF(RIGHT(VLOOKUP($A147,csapatok!$A:$NN,BJ$320,FALSE),5)="Csere",VLOOKUP(LEFT(VLOOKUP($A147,csapatok!$A:$NN,BJ$320,FALSE),LEN(VLOOKUP($A147,csapatok!$A:$NN,BJ$320,FALSE))-6),'csapat-ranglista'!$A:$FP,BJ$321,FALSE)/8,VLOOKUP(VLOOKUP($A147,csapatok!$A:$NN,BJ$320,FALSE),'csapat-ranglista'!$A:$FP,BJ$321,FALSE)/4),0)</f>
        <v>0</v>
      </c>
      <c r="BK147" s="223">
        <f>IFERROR(IF(RIGHT(VLOOKUP($A147,csapatok!$A:$NN,BK$320,FALSE),5)="Csere",VLOOKUP(LEFT(VLOOKUP($A147,csapatok!$A:$NN,BK$320,FALSE),LEN(VLOOKUP($A147,csapatok!$A:$NN,BK$320,FALSE))-6),'csapat-ranglista'!$A:$FP,BK$321,FALSE)/8,VLOOKUP(VLOOKUP($A147,csapatok!$A:$NN,BK$320,FALSE),'csapat-ranglista'!$A:$FP,BK$321,FALSE)/4),0)</f>
        <v>0</v>
      </c>
      <c r="BL147" s="223">
        <f>IFERROR(IF(RIGHT(VLOOKUP($A147,csapatok!$A:$NN,BL$320,FALSE),5)="Csere",VLOOKUP(LEFT(VLOOKUP($A147,csapatok!$A:$NN,BL$320,FALSE),LEN(VLOOKUP($A147,csapatok!$A:$NN,BL$320,FALSE))-6),'csapat-ranglista'!$A:$FP,BL$321,FALSE)/8,VLOOKUP(VLOOKUP($A147,csapatok!$A:$NN,BL$320,FALSE),'csapat-ranglista'!$A:$FP,BL$321,FALSE)/4),0)</f>
        <v>0</v>
      </c>
      <c r="BM147" s="223">
        <f>IFERROR(IF(RIGHT(VLOOKUP($A147,csapatok!$A:$NN,BM$320,FALSE),5)="Csere",VLOOKUP(LEFT(VLOOKUP($A147,csapatok!$A:$NN,BM$320,FALSE),LEN(VLOOKUP($A147,csapatok!$A:$NN,BM$320,FALSE))-6),'csapat-ranglista'!$A:$FP,BM$321,FALSE)/8,VLOOKUP(VLOOKUP($A147,csapatok!$A:$NN,BM$320,FALSE),'csapat-ranglista'!$A:$FP,BM$321,FALSE)/4),0)</f>
        <v>0</v>
      </c>
      <c r="BN147" s="223">
        <f>IFERROR(IF(RIGHT(VLOOKUP($A147,csapatok!$A:$NN,BN$320,FALSE),5)="Csere",VLOOKUP(LEFT(VLOOKUP($A147,csapatok!$A:$NN,BN$320,FALSE),LEN(VLOOKUP($A147,csapatok!$A:$NN,BN$320,FALSE))-6),'csapat-ranglista'!$A:$FP,BN$321,FALSE)/8,VLOOKUP(VLOOKUP($A147,csapatok!$A:$NN,BN$320,FALSE),'csapat-ranglista'!$A:$FP,BN$321,FALSE)/4),0)</f>
        <v>0</v>
      </c>
      <c r="BO147" s="223">
        <f>IFERROR(IF(RIGHT(VLOOKUP($A147,csapatok!$A:$NN,BO$320,FALSE),5)="Csere",VLOOKUP(LEFT(VLOOKUP($A147,csapatok!$A:$NN,BO$320,FALSE),LEN(VLOOKUP($A147,csapatok!$A:$NN,BO$320,FALSE))-6),'csapat-ranglista'!$A:$FP,BO$321,FALSE)/8,VLOOKUP(VLOOKUP($A147,csapatok!$A:$NN,BO$320,FALSE),'csapat-ranglista'!$A:$FP,BO$321,FALSE)/4),0)</f>
        <v>0</v>
      </c>
      <c r="BP147" s="223">
        <f>IFERROR(IF(RIGHT(VLOOKUP($A147,csapatok!$A:$NN,BP$320,FALSE),5)="Csere",VLOOKUP(LEFT(VLOOKUP($A147,csapatok!$A:$NN,BP$320,FALSE),LEN(VLOOKUP($A147,csapatok!$A:$NN,BP$320,FALSE))-6),'csapat-ranglista'!$A:$FP,BP$321,FALSE)/8,VLOOKUP(VLOOKUP($A147,csapatok!$A:$NN,BP$320,FALSE),'csapat-ranglista'!$A:$FP,BP$321,FALSE)/4),0)</f>
        <v>0</v>
      </c>
      <c r="BQ147" s="223">
        <f>IFERROR(IF(RIGHT(VLOOKUP($A147,csapatok!$A:$NN,BQ$320,FALSE),5)="Csere",VLOOKUP(LEFT(VLOOKUP($A147,csapatok!$A:$NN,BQ$320,FALSE),LEN(VLOOKUP($A147,csapatok!$A:$NN,BQ$320,FALSE))-6),'csapat-ranglista'!$A:$FP,BQ$321,FALSE)/8,VLOOKUP(VLOOKUP($A147,csapatok!$A:$NN,BQ$320,FALSE),'csapat-ranglista'!$A:$FP,BQ$321,FALSE)/4),0)</f>
        <v>0</v>
      </c>
      <c r="BR147" s="223">
        <f>IFERROR(IF(RIGHT(VLOOKUP($A147,csapatok!$A:$NN,BR$320,FALSE),5)="Csere",VLOOKUP(LEFT(VLOOKUP($A147,csapatok!$A:$NN,BR$320,FALSE),LEN(VLOOKUP($A147,csapatok!$A:$NN,BR$320,FALSE))-6),'csapat-ranglista'!$A:$FP,BR$321,FALSE)/8,VLOOKUP(VLOOKUP($A147,csapatok!$A:$NN,BR$320,FALSE),'csapat-ranglista'!$A:$FP,BR$321,FALSE)/4),0)</f>
        <v>0</v>
      </c>
      <c r="BS147" s="223">
        <f>IFERROR(IF(RIGHT(VLOOKUP($A147,csapatok!$A:$NN,BS$320,FALSE),5)="Csere",VLOOKUP(LEFT(VLOOKUP($A147,csapatok!$A:$NN,BS$320,FALSE),LEN(VLOOKUP($A147,csapatok!$A:$NN,BS$320,FALSE))-6),'csapat-ranglista'!$A:$FP,BS$321,FALSE)/8,VLOOKUP(VLOOKUP($A147,csapatok!$A:$NN,BS$320,FALSE),'csapat-ranglista'!$A:$FP,BS$321,FALSE)/4),0)</f>
        <v>0</v>
      </c>
      <c r="BT147" s="223">
        <f>IFERROR(IF(RIGHT(VLOOKUP($A147,csapatok!$A:$NN,BT$320,FALSE),5)="Csere",VLOOKUP(LEFT(VLOOKUP($A147,csapatok!$A:$NN,BT$320,FALSE),LEN(VLOOKUP($A147,csapatok!$A:$NN,BT$320,FALSE))-6),'csapat-ranglista'!$A:$FP,BT$321,FALSE)/8,VLOOKUP(VLOOKUP($A147,csapatok!$A:$NN,BT$320,FALSE),'csapat-ranglista'!$A:$FP,BT$321,FALSE)/4),0)</f>
        <v>0</v>
      </c>
      <c r="BU147" s="223">
        <f>IFERROR(IF(RIGHT(VLOOKUP($A147,csapatok!$A:$NN,BU$320,FALSE),5)="Csere",VLOOKUP(LEFT(VLOOKUP($A147,csapatok!$A:$NN,BU$320,FALSE),LEN(VLOOKUP($A147,csapatok!$A:$NN,BU$320,FALSE))-6),'csapat-ranglista'!$A:$FP,BU$321,FALSE)/8,VLOOKUP(VLOOKUP($A147,csapatok!$A:$NN,BU$320,FALSE),'csapat-ranglista'!$A:$FP,BU$321,FALSE)/4),0)</f>
        <v>0</v>
      </c>
      <c r="BV147" s="223">
        <f>IFERROR(IF(RIGHT(VLOOKUP($A147,csapatok!$A:$NN,BV$320,FALSE),5)="Csere",VLOOKUP(LEFT(VLOOKUP($A147,csapatok!$A:$NN,BV$320,FALSE),LEN(VLOOKUP($A147,csapatok!$A:$NN,BV$320,FALSE))-6),'csapat-ranglista'!$A:$FP,BV$321,FALSE)/8,VLOOKUP(VLOOKUP($A147,csapatok!$A:$NN,BV$320,FALSE),'csapat-ranglista'!$A:$FP,BV$321,FALSE)/4),0)</f>
        <v>0</v>
      </c>
      <c r="BW147" s="223">
        <f>IFERROR(IF(RIGHT(VLOOKUP($A147,csapatok!$A:$NN,BW$320,FALSE),5)="Csere",VLOOKUP(LEFT(VLOOKUP($A147,csapatok!$A:$NN,BW$320,FALSE),LEN(VLOOKUP($A147,csapatok!$A:$NN,BW$320,FALSE))-6),'csapat-ranglista'!$A:$FP,BW$321,FALSE)/8,VLOOKUP(VLOOKUP($A147,csapatok!$A:$NN,BW$320,FALSE),'csapat-ranglista'!$A:$FP,BW$321,FALSE)/4),0)</f>
        <v>0</v>
      </c>
      <c r="BX147" s="223">
        <f>IFERROR(IF(RIGHT(VLOOKUP($A147,csapatok!$A:$NN,BX$320,FALSE),5)="Csere",VLOOKUP(LEFT(VLOOKUP($A147,csapatok!$A:$NN,BX$320,FALSE),LEN(VLOOKUP($A147,csapatok!$A:$NN,BX$320,FALSE))-6),'csapat-ranglista'!$A:$FP,BX$321,FALSE)/8,VLOOKUP(VLOOKUP($A147,csapatok!$A:$NN,BX$320,FALSE),'csapat-ranglista'!$A:$FP,BX$321,FALSE)/4),0)</f>
        <v>0</v>
      </c>
      <c r="BY147" s="223">
        <f>IFERROR(IF(RIGHT(VLOOKUP($A147,csapatok!$A:$NN,BY$320,FALSE),5)="Csere",VLOOKUP(LEFT(VLOOKUP($A147,csapatok!$A:$NN,BY$320,FALSE),LEN(VLOOKUP($A147,csapatok!$A:$NN,BY$320,FALSE))-6),'csapat-ranglista'!$A:$FP,BY$321,FALSE)/8,VLOOKUP(VLOOKUP($A147,csapatok!$A:$NN,BY$320,FALSE),'csapat-ranglista'!$A:$FP,BY$321,FALSE)/4),0)</f>
        <v>0</v>
      </c>
      <c r="BZ147" s="223">
        <f>IFERROR(IF(RIGHT(VLOOKUP($A147,csapatok!$A:$NN,BZ$320,FALSE),5)="Csere",VLOOKUP(LEFT(VLOOKUP($A147,csapatok!$A:$NN,BZ$320,FALSE),LEN(VLOOKUP($A147,csapatok!$A:$NN,BZ$320,FALSE))-6),'csapat-ranglista'!$A:$FP,BZ$321,FALSE)/8,VLOOKUP(VLOOKUP($A147,csapatok!$A:$NN,BZ$320,FALSE),'csapat-ranglista'!$A:$FP,BZ$321,FALSE)/4),0)</f>
        <v>0</v>
      </c>
      <c r="CA147" s="223">
        <f>IFERROR(IF(RIGHT(VLOOKUP($A147,csapatok!$A:$NN,CA$320,FALSE),5)="Csere",VLOOKUP(LEFT(VLOOKUP($A147,csapatok!$A:$NN,CA$320,FALSE),LEN(VLOOKUP($A147,csapatok!$A:$NN,CA$320,FALSE))-6),'csapat-ranglista'!$A:$FP,CA$321,FALSE)/8,VLOOKUP(VLOOKUP($A147,csapatok!$A:$NN,CA$320,FALSE),'csapat-ranglista'!$A:$FP,CA$321,FALSE)/4),0)</f>
        <v>0</v>
      </c>
      <c r="CB147" s="223">
        <f>IFERROR(IF(RIGHT(VLOOKUP($A147,csapatok!$A:$NN,CB$320,FALSE),5)="Csere",VLOOKUP(LEFT(VLOOKUP($A147,csapatok!$A:$NN,CB$320,FALSE),LEN(VLOOKUP($A147,csapatok!$A:$NN,CB$320,FALSE))-6),'csapat-ranglista'!$A:$FP,CB$321,FALSE)/8,VLOOKUP(VLOOKUP($A147,csapatok!$A:$NN,CB$320,FALSE),'csapat-ranglista'!$A:$FP,CB$321,FALSE)/4),0)</f>
        <v>0</v>
      </c>
      <c r="CC147" s="223">
        <f>IFERROR(IF(RIGHT(VLOOKUP($A147,csapatok!$A:$NN,CC$320,FALSE),5)="Csere",VLOOKUP(LEFT(VLOOKUP($A147,csapatok!$A:$NN,CC$320,FALSE),LEN(VLOOKUP($A147,csapatok!$A:$NN,CC$320,FALSE))-6),'csapat-ranglista'!$A:$FP,CC$321,FALSE)/8,VLOOKUP(VLOOKUP($A147,csapatok!$A:$NN,CC$320,FALSE),'csapat-ranglista'!$A:$FP,CC$321,FALSE)/4),0)</f>
        <v>0</v>
      </c>
      <c r="CD147" s="223">
        <f>IFERROR(IF(RIGHT(VLOOKUP($A147,csapatok!$A:$NN,CD$320,FALSE),5)="Csere",VLOOKUP(LEFT(VLOOKUP($A147,csapatok!$A:$NN,CD$320,FALSE),LEN(VLOOKUP($A147,csapatok!$A:$NN,CD$320,FALSE))-6),'csapat-ranglista'!$A:$FP,CD$321,FALSE)/8,VLOOKUP(VLOOKUP($A147,csapatok!$A:$NN,CD$320,FALSE),'csapat-ranglista'!$A:$FP,CD$321,FALSE)/4),0)</f>
        <v>0</v>
      </c>
      <c r="CE147" s="223">
        <f>IFERROR(IF(RIGHT(VLOOKUP($A147,csapatok!$A:$NN,CE$320,FALSE),5)="Csere",VLOOKUP(LEFT(VLOOKUP($A147,csapatok!$A:$NN,CE$320,FALSE),LEN(VLOOKUP($A147,csapatok!$A:$NN,CE$320,FALSE))-6),'csapat-ranglista'!$A:$FP,CE$321,FALSE)/8,VLOOKUP(VLOOKUP($A147,csapatok!$A:$NN,CE$320,FALSE),'csapat-ranglista'!$A:$FP,CE$321,FALSE)/4),0)</f>
        <v>0</v>
      </c>
      <c r="CF147" s="223">
        <f>IFERROR(IF(RIGHT(VLOOKUP($A147,csapatok!$A:$NN,CF$320,FALSE),5)="Csere",VLOOKUP(LEFT(VLOOKUP($A147,csapatok!$A:$NN,CF$320,FALSE),LEN(VLOOKUP($A147,csapatok!$A:$NN,CF$320,FALSE))-6),'csapat-ranglista'!$A:$FP,CF$321,FALSE)/8,VLOOKUP(VLOOKUP($A147,csapatok!$A:$NN,CF$320,FALSE),'csapat-ranglista'!$A:$FP,CF$321,FALSE)/4),0)</f>
        <v>0</v>
      </c>
      <c r="CG147" s="223">
        <f>IFERROR(IF(RIGHT(VLOOKUP($A147,csapatok!$A:$NN,CG$320,FALSE),5)="Csere",VLOOKUP(LEFT(VLOOKUP($A147,csapatok!$A:$NN,CG$320,FALSE),LEN(VLOOKUP($A147,csapatok!$A:$NN,CG$320,FALSE))-6),'csapat-ranglista'!$A:$FP,CG$321,FALSE)/8,VLOOKUP(VLOOKUP($A147,csapatok!$A:$NN,CG$320,FALSE),'csapat-ranglista'!$A:$FP,CG$321,FALSE)/4),0)</f>
        <v>0</v>
      </c>
      <c r="CH147" s="223">
        <f>IFERROR(IF(RIGHT(VLOOKUP($A147,csapatok!$A:$NN,CH$320,FALSE),5)="Csere",VLOOKUP(LEFT(VLOOKUP($A147,csapatok!$A:$NN,CH$320,FALSE),LEN(VLOOKUP($A147,csapatok!$A:$NN,CH$320,FALSE))-6),'csapat-ranglista'!$A:$FP,CH$321,FALSE)/8,VLOOKUP(VLOOKUP($A147,csapatok!$A:$NN,CH$320,FALSE),'csapat-ranglista'!$A:$FP,CH$321,FALSE)/4),0)</f>
        <v>0</v>
      </c>
      <c r="CI147" s="223">
        <f>IFERROR(IF(RIGHT(VLOOKUP($A147,csapatok!$A:$NN,CI$320,FALSE),5)="Csere",VLOOKUP(LEFT(VLOOKUP($A147,csapatok!$A:$NN,CI$320,FALSE),LEN(VLOOKUP($A147,csapatok!$A:$NN,CI$320,FALSE))-6),'csapat-ranglista'!$A:$FP,CI$321,FALSE)/8,VLOOKUP(VLOOKUP($A147,csapatok!$A:$NN,CI$320,FALSE),'csapat-ranglista'!$A:$FP,CI$321,FALSE)/4),0)</f>
        <v>0</v>
      </c>
      <c r="CJ147" s="224">
        <f>versenyek!$IQ$11*IFERROR(VLOOKUP(VLOOKUP($A147,versenyek!IP:IR,3,FALSE),szabalyok!$A$16:$B$23,2,FALSE)/4,0)</f>
        <v>0</v>
      </c>
      <c r="CK147" s="224">
        <f>versenyek!$IT$11*IFERROR(VLOOKUP(VLOOKUP($A147,versenyek!IS:IU,3,FALSE),szabalyok!$A$16:$B$23,2,FALSE)/4,0)</f>
        <v>0</v>
      </c>
      <c r="CL147" s="223">
        <f>IFERROR(IF(RIGHT(VLOOKUP($A147,csapatok!$A:$NN,CL$320,FALSE),5)="Csere",VLOOKUP(LEFT(VLOOKUP($A147,csapatok!$A:$NN,CL$320,FALSE),LEN(VLOOKUP($A147,csapatok!$A:$NN,CL$320,FALSE))-6),'csapat-ranglista'!$A:$FP,CL$321,FALSE)/8,VLOOKUP(VLOOKUP($A147,csapatok!$A:$NN,CL$320,FALSE),'csapat-ranglista'!$A:$FP,CL$321,FALSE)/4),0)</f>
        <v>0</v>
      </c>
      <c r="CM147" s="223">
        <f>IFERROR(IF(RIGHT(VLOOKUP($A147,csapatok!$A:$NN,CM$320,FALSE),5)="Csere",VLOOKUP(LEFT(VLOOKUP($A147,csapatok!$A:$NN,CM$320,FALSE),LEN(VLOOKUP($A147,csapatok!$A:$NN,CM$320,FALSE))-6),'csapat-ranglista'!$A:$FP,CM$321,FALSE)/8,VLOOKUP(VLOOKUP($A147,csapatok!$A:$NN,CM$320,FALSE),'csapat-ranglista'!$A:$FP,CM$321,FALSE)/4),0)</f>
        <v>0</v>
      </c>
      <c r="CN147" s="223">
        <f>IFERROR(IF(RIGHT(VLOOKUP($A147,csapatok!$A:$NN,CN$320,FALSE),5)="Csere",VLOOKUP(LEFT(VLOOKUP($A147,csapatok!$A:$NN,CN$320,FALSE),LEN(VLOOKUP($A147,csapatok!$A:$NN,CN$320,FALSE))-6),'csapat-ranglista'!$A:$FP,CN$321,FALSE)/8,VLOOKUP(VLOOKUP($A147,csapatok!$A:$NN,CN$320,FALSE),'csapat-ranglista'!$A:$FP,CN$321,FALSE)/4),0)</f>
        <v>0</v>
      </c>
      <c r="CO147" s="223">
        <f>IFERROR(IF(RIGHT(VLOOKUP($A147,csapatok!$A:$NN,CO$320,FALSE),5)="Csere",VLOOKUP(LEFT(VLOOKUP($A147,csapatok!$A:$NN,CO$320,FALSE),LEN(VLOOKUP($A147,csapatok!$A:$NN,CO$320,FALSE))-6),'csapat-ranglista'!$A:$FP,CO$321,FALSE)/8,VLOOKUP(VLOOKUP($A147,csapatok!$A:$NN,CO$320,FALSE),'csapat-ranglista'!$A:$FP,CO$321,FALSE)/4),0)</f>
        <v>0</v>
      </c>
      <c r="CP147" s="223">
        <f>IFERROR(IF(RIGHT(VLOOKUP($A147,csapatok!$A:$NN,CP$320,FALSE),5)="Csere",VLOOKUP(LEFT(VLOOKUP($A147,csapatok!$A:$NN,CP$320,FALSE),LEN(VLOOKUP($A147,csapatok!$A:$NN,CP$320,FALSE))-6),'csapat-ranglista'!$A:$FP,CP$321,FALSE)/8,VLOOKUP(VLOOKUP($A147,csapatok!$A:$NN,CP$320,FALSE),'csapat-ranglista'!$A:$FP,CP$321,FALSE)/4),0)</f>
        <v>3.458124187527063</v>
      </c>
      <c r="CQ147" s="223">
        <f>IFERROR(IF(RIGHT(VLOOKUP($A147,csapatok!$A:$NN,CQ$320,FALSE),5)="Csere",VLOOKUP(LEFT(VLOOKUP($A147,csapatok!$A:$NN,CQ$320,FALSE),LEN(VLOOKUP($A147,csapatok!$A:$NN,CQ$320,FALSE))-6),'csapat-ranglista'!$A:$FP,CQ$321,FALSE)/8,VLOOKUP(VLOOKUP($A147,csapatok!$A:$NN,CQ$320,FALSE),'csapat-ranglista'!$A:$FP,CQ$321,FALSE)/4),0)</f>
        <v>0</v>
      </c>
      <c r="CR147" s="223">
        <f>IFERROR(IF(RIGHT(VLOOKUP($A147,csapatok!$A:$NN,CR$320,FALSE),5)="Csere",VLOOKUP(LEFT(VLOOKUP($A147,csapatok!$A:$NN,CR$320,FALSE),LEN(VLOOKUP($A147,csapatok!$A:$NN,CR$320,FALSE))-6),'csapat-ranglista'!$A:$FP,CR$321,FALSE)/8,VLOOKUP(VLOOKUP($A147,csapatok!$A:$NN,CR$320,FALSE),'csapat-ranglista'!$A:$FP,CR$321,FALSE)/4),0)</f>
        <v>0</v>
      </c>
      <c r="CS147" s="223">
        <f>IFERROR(IF(RIGHT(VLOOKUP($A147,csapatok!$A:$NN,CS$320,FALSE),5)="Csere",VLOOKUP(LEFT(VLOOKUP($A147,csapatok!$A:$NN,CS$320,FALSE),LEN(VLOOKUP($A147,csapatok!$A:$NN,CS$320,FALSE))-6),'csapat-ranglista'!$A:$FP,CS$321,FALSE)/8,VLOOKUP(VLOOKUP($A147,csapatok!$A:$NN,CS$320,FALSE),'csapat-ranglista'!$A:$FP,CS$321,FALSE)/4),0)</f>
        <v>0</v>
      </c>
      <c r="CT147" s="223">
        <f>IFERROR(IF(RIGHT(VLOOKUP($A147,csapatok!$A:$NN,CT$320,FALSE),5)="Csere",VLOOKUP(LEFT(VLOOKUP($A147,csapatok!$A:$NN,CT$320,FALSE),LEN(VLOOKUP($A147,csapatok!$A:$NN,CT$320,FALSE))-6),'csapat-ranglista'!$A:$FP,CT$321,FALSE)/8,VLOOKUP(VLOOKUP($A147,csapatok!$A:$NN,CT$320,FALSE),'csapat-ranglista'!$A:$FP,CT$321,FALSE)/4),0)</f>
        <v>0</v>
      </c>
      <c r="CU147" s="223">
        <f>IFERROR(IF(RIGHT(VLOOKUP($A147,csapatok!$A:$NN,CU$320,FALSE),5)="Csere",VLOOKUP(LEFT(VLOOKUP($A147,csapatok!$A:$NN,CU$320,FALSE),LEN(VLOOKUP($A147,csapatok!$A:$NN,CU$320,FALSE))-6),'csapat-ranglista'!$A:$FP,CU$321,FALSE)/8,VLOOKUP(VLOOKUP($A147,csapatok!$A:$NN,CU$320,FALSE),'csapat-ranglista'!$A:$FP,CU$321,FALSE)/4),0)</f>
        <v>0</v>
      </c>
      <c r="CV147" s="223">
        <f>IFERROR(IF(RIGHT(VLOOKUP($A147,csapatok!$A:$NN,CV$320,FALSE),5)="Csere",VLOOKUP(LEFT(VLOOKUP($A147,csapatok!$A:$NN,CV$320,FALSE),LEN(VLOOKUP($A147,csapatok!$A:$NN,CV$320,FALSE))-6),'csapat-ranglista'!$A:$FP,CV$321,FALSE)/8,VLOOKUP(VLOOKUP($A147,csapatok!$A:$NN,CV$320,FALSE),'csapat-ranglista'!$A:$FP,CV$321,FALSE)/4),0)</f>
        <v>0</v>
      </c>
      <c r="CW147" s="223">
        <f>IFERROR(IF(RIGHT(VLOOKUP($A147,csapatok!$A:$NN,CW$320,FALSE),5)="Csere",VLOOKUP(LEFT(VLOOKUP($A147,csapatok!$A:$NN,CW$320,FALSE),LEN(VLOOKUP($A147,csapatok!$A:$NN,CW$320,FALSE))-6),'csapat-ranglista'!$A:$FP,CW$321,FALSE)/8,VLOOKUP(VLOOKUP($A147,csapatok!$A:$NN,CW$320,FALSE),'csapat-ranglista'!$A:$FP,CW$321,FALSE)/4),0)</f>
        <v>0</v>
      </c>
      <c r="CX147" s="223">
        <f>IFERROR(IF(RIGHT(VLOOKUP($A147,csapatok!$A:$NN,CX$320,FALSE),5)="Csere",VLOOKUP(LEFT(VLOOKUP($A147,csapatok!$A:$NN,CX$320,FALSE),LEN(VLOOKUP($A147,csapatok!$A:$NN,CX$320,FALSE))-6),'csapat-ranglista'!$A:$FP,CX$321,FALSE)/8,VLOOKUP(VLOOKUP($A147,csapatok!$A:$NN,CX$320,FALSE),'csapat-ranglista'!$A:$FP,CX$321,FALSE)/4),0)</f>
        <v>0</v>
      </c>
      <c r="CY147" s="223">
        <f>IFERROR(IF(RIGHT(VLOOKUP($A147,csapatok!$A:$NN,CY$320,FALSE),5)="Csere",VLOOKUP(LEFT(VLOOKUP($A147,csapatok!$A:$NN,CY$320,FALSE),LEN(VLOOKUP($A147,csapatok!$A:$NN,CY$320,FALSE))-6),'csapat-ranglista'!$A:$FP,CY$321,FALSE)/8,VLOOKUP(VLOOKUP($A147,csapatok!$A:$NN,CY$320,FALSE),'csapat-ranglista'!$A:$FP,CY$321,FALSE)/4),0)</f>
        <v>0</v>
      </c>
      <c r="CZ147" s="223">
        <f>IFERROR(IF(RIGHT(VLOOKUP($A147,csapatok!$A:$NN,CZ$320,FALSE),5)="Csere",VLOOKUP(LEFT(VLOOKUP($A147,csapatok!$A:$NN,CZ$320,FALSE),LEN(VLOOKUP($A147,csapatok!$A:$NN,CZ$320,FALSE))-6),'csapat-ranglista'!$A:$FP,CZ$321,FALSE)/8,VLOOKUP(VLOOKUP($A147,csapatok!$A:$NN,CZ$320,FALSE),'csapat-ranglista'!$A:$FP,CZ$321,FALSE)/4),0)</f>
        <v>0</v>
      </c>
      <c r="DA147" s="223">
        <f>IFERROR(IF(RIGHT(VLOOKUP($A147,csapatok!$A:$NN,DA$320,FALSE),5)="Csere",VLOOKUP(LEFT(VLOOKUP($A147,csapatok!$A:$NN,DA$320,FALSE),LEN(VLOOKUP($A147,csapatok!$A:$NN,DA$320,FALSE))-6),'csapat-ranglista'!$A:$FP,DA$321,FALSE)/8,VLOOKUP(VLOOKUP($A147,csapatok!$A:$NN,DA$320,FALSE),'csapat-ranglista'!$A:$FP,DA$321,FALSE)/4),0)</f>
        <v>0</v>
      </c>
      <c r="DB147" s="223">
        <f>IFERROR(IF(RIGHT(VLOOKUP($A147,csapatok!$A:$NN,DB$320,FALSE),5)="Csere",VLOOKUP(LEFT(VLOOKUP($A147,csapatok!$A:$NN,DB$320,FALSE),LEN(VLOOKUP($A147,csapatok!$A:$NN,DB$320,FALSE))-6),'csapat-ranglista'!$A:$FP,DB$321,FALSE)/8,VLOOKUP(VLOOKUP($A147,csapatok!$A:$NN,DB$320,FALSE),'csapat-ranglista'!$A:$FP,DB$321,FALSE)/4),0)</f>
        <v>0</v>
      </c>
      <c r="DC147" s="223">
        <f>IFERROR(IF(RIGHT(VLOOKUP($A147,csapatok!$A:$NN,DC$320,FALSE),5)="Csere",VLOOKUP(LEFT(VLOOKUP($A147,csapatok!$A:$NN,DC$320,FALSE),LEN(VLOOKUP($A147,csapatok!$A:$NN,DC$320,FALSE))-6),'csapat-ranglista'!$A:$FP,DC$321,FALSE)/8,VLOOKUP(VLOOKUP($A147,csapatok!$A:$NN,DC$320,FALSE),'csapat-ranglista'!$A:$FP,DC$321,FALSE)/4),0)</f>
        <v>0</v>
      </c>
      <c r="DD147" s="223">
        <f>IFERROR(IF(RIGHT(VLOOKUP($A147,csapatok!$A:$NN,DD$320,FALSE),5)="Csere",VLOOKUP(LEFT(VLOOKUP($A147,csapatok!$A:$NN,DD$320,FALSE),LEN(VLOOKUP($A147,csapatok!$A:$NN,DD$320,FALSE))-6),'csapat-ranglista'!$A:$FP,DD$321,FALSE)/8,VLOOKUP(VLOOKUP($A147,csapatok!$A:$NN,DD$320,FALSE),'csapat-ranglista'!$A:$FP,DD$321,FALSE)/4),0)</f>
        <v>0</v>
      </c>
      <c r="DE147" s="223">
        <f>IFERROR(IF(RIGHT(VLOOKUP($A147,csapatok!$A:$NN,DE$320,FALSE),5)="Csere",VLOOKUP(LEFT(VLOOKUP($A147,csapatok!$A:$NN,DE$320,FALSE),LEN(VLOOKUP($A147,csapatok!$A:$NN,DE$320,FALSE))-6),'csapat-ranglista'!$A:$FP,DE$321,FALSE)/8,VLOOKUP(VLOOKUP($A147,csapatok!$A:$NN,DE$320,FALSE),'csapat-ranglista'!$A:$FP,DE$321,FALSE)/4),0)</f>
        <v>0</v>
      </c>
      <c r="DF147" s="223">
        <f>IFERROR(IF(RIGHT(VLOOKUP($A147,csapatok!$A:$NN,DF$320,FALSE),5)="Csere",VLOOKUP(LEFT(VLOOKUP($A147,csapatok!$A:$NN,DF$320,FALSE),LEN(VLOOKUP($A147,csapatok!$A:$NN,DF$320,FALSE))-6),'csapat-ranglista'!$A:$FP,DF$321,FALSE)/8,VLOOKUP(VLOOKUP($A147,csapatok!$A:$NN,DF$320,FALSE),'csapat-ranglista'!$A:$FP,DF$321,FALSE)/4),0)</f>
        <v>0</v>
      </c>
      <c r="DG147" s="223">
        <f>IFERROR(IF(RIGHT(VLOOKUP($A147,csapatok!$A:$NN,DG$320,FALSE),5)="Csere",VLOOKUP(LEFT(VLOOKUP($A147,csapatok!$A:$NN,DG$320,FALSE),LEN(VLOOKUP($A147,csapatok!$A:$NN,DG$320,FALSE))-6),'csapat-ranglista'!$A:$FP,DG$321,FALSE)/8,VLOOKUP(VLOOKUP($A147,csapatok!$A:$NN,DG$320,FALSE),'csapat-ranglista'!$A:$FP,DG$321,FALSE)/4),0)</f>
        <v>0</v>
      </c>
      <c r="DH147" s="223">
        <f>IFERROR(IF(RIGHT(VLOOKUP($A147,csapatok!$A:$NN,DH$320,FALSE),5)="Csere",VLOOKUP(LEFT(VLOOKUP($A147,csapatok!$A:$NN,DH$320,FALSE),LEN(VLOOKUP($A147,csapatok!$A:$NN,DH$320,FALSE))-6),'csapat-ranglista'!$A:$FP,DH$321,FALSE)/8,VLOOKUP(VLOOKUP($A147,csapatok!$A:$NN,DH$320,FALSE),'csapat-ranglista'!$A:$FP,DH$321,FALSE)/4),0)</f>
        <v>0</v>
      </c>
      <c r="DI147" s="223">
        <f>IFERROR(IF(RIGHT(VLOOKUP($A147,csapatok!$A:$NN,DI$320,FALSE),5)="Csere",VLOOKUP(LEFT(VLOOKUP($A147,csapatok!$A:$NN,DI$320,FALSE),LEN(VLOOKUP($A147,csapatok!$A:$NN,DI$320,FALSE))-6),'csapat-ranglista'!$A:$FP,DI$321,FALSE)/8,VLOOKUP(VLOOKUP($A147,csapatok!$A:$NN,DI$320,FALSE),'csapat-ranglista'!$A:$FP,DI$321,FALSE)/4),0)</f>
        <v>0</v>
      </c>
      <c r="DJ147" s="223">
        <f>IFERROR(IF(RIGHT(VLOOKUP($A147,csapatok!$A:$NN,DJ$320,FALSE),5)="Csere",VLOOKUP(LEFT(VLOOKUP($A147,csapatok!$A:$NN,DJ$320,FALSE),LEN(VLOOKUP($A147,csapatok!$A:$NN,DJ$320,FALSE))-6),'csapat-ranglista'!$A:$FP,DJ$321,FALSE)/8,VLOOKUP(VLOOKUP($A147,csapatok!$A:$NN,DJ$320,FALSE),'csapat-ranglista'!$A:$FP,DJ$321,FALSE)/4),0)</f>
        <v>0</v>
      </c>
      <c r="DK147" s="223">
        <f>IFERROR(IF(RIGHT(VLOOKUP($A147,csapatok!$A:$NN,DK$320,FALSE),5)="Csere",VLOOKUP(LEFT(VLOOKUP($A147,csapatok!$A:$NN,DK$320,FALSE),LEN(VLOOKUP($A147,csapatok!$A:$NN,DK$320,FALSE))-6),'csapat-ranglista'!$A:$FP,DK$321,FALSE)/8,VLOOKUP(VLOOKUP($A147,csapatok!$A:$NN,DK$320,FALSE),'csapat-ranglista'!$A:$FP,DK$321,FALSE)/4),0)</f>
        <v>0</v>
      </c>
      <c r="DL147" s="223">
        <f>IFERROR(IF(RIGHT(VLOOKUP($A147,csapatok!$A:$NN,DL$320,FALSE),5)="Csere",VLOOKUP(LEFT(VLOOKUP($A147,csapatok!$A:$NN,DL$320,FALSE),LEN(VLOOKUP($A147,csapatok!$A:$NN,DL$320,FALSE))-6),'csapat-ranglista'!$A:$FP,DL$321,FALSE)/8,VLOOKUP(VLOOKUP($A147,csapatok!$A:$NN,DL$320,FALSE),'csapat-ranglista'!$A:$FP,DL$321,FALSE)/4),0)</f>
        <v>0</v>
      </c>
      <c r="DM147" s="223">
        <f>IFERROR(IF(RIGHT(VLOOKUP($A147,csapatok!$A:$NN,DM$320,FALSE),5)="Csere",VLOOKUP(LEFT(VLOOKUP($A147,csapatok!$A:$NN,DM$320,FALSE),LEN(VLOOKUP($A147,csapatok!$A:$NN,DM$320,FALSE))-6),'csapat-ranglista'!$A:$FP,DM$321,FALSE)/8,VLOOKUP(VLOOKUP($A147,csapatok!$A:$NN,DM$320,FALSE),'csapat-ranglista'!$A:$FP,DM$321,FALSE)/4),0)</f>
        <v>0</v>
      </c>
      <c r="DN147" s="223">
        <f>IFERROR(IF(RIGHT(VLOOKUP($A147,csapatok!$A:$NN,DN$320,FALSE),5)="Csere",VLOOKUP(LEFT(VLOOKUP($A147,csapatok!$A:$NN,DN$320,FALSE),LEN(VLOOKUP($A147,csapatok!$A:$NN,DN$320,FALSE))-6),'csapat-ranglista'!$A:$FP,DN$321,FALSE)/8,VLOOKUP(VLOOKUP($A147,csapatok!$A:$NN,DN$320,FALSE),'csapat-ranglista'!$A:$FP,DN$321,FALSE)/4),0)</f>
        <v>0</v>
      </c>
      <c r="DO147" s="224">
        <f>versenyek!$MF$11*IFERROR(VLOOKUP(VLOOKUP($A147,versenyek!ME:MG,3,FALSE),szabalyok!$A$16:$B$23,2,FALSE)/4,0)</f>
        <v>0</v>
      </c>
      <c r="DP147" s="224">
        <f>versenyek!$MI$11*IFERROR(VLOOKUP(VLOOKUP($A147,versenyek!MH:MJ,3,FALSE),szabalyok!$A$16:$B$23,2,FALSE)/4,0)</f>
        <v>0</v>
      </c>
      <c r="DQ147" s="223">
        <f>IFERROR(IF(RIGHT(VLOOKUP($A147,csapatok!$A:$NN,DQ$320,FALSE),5)="Csere",VLOOKUP(LEFT(VLOOKUP($A147,csapatok!$A:$NN,DQ$320,FALSE),LEN(VLOOKUP($A147,csapatok!$A:$NN,DQ$320,FALSE))-6),'csapat-ranglista'!$A:$FP,DQ$321,FALSE)/8,VLOOKUP(VLOOKUP($A147,csapatok!$A:$NN,DQ$320,FALSE),'csapat-ranglista'!$A:$FP,DQ$321,FALSE)/4),0)</f>
        <v>0</v>
      </c>
      <c r="DR147" s="223">
        <f>IFERROR(IF(RIGHT(VLOOKUP($A147,csapatok!$A:$NN,DR$320,FALSE),5)="Csere",VLOOKUP(LEFT(VLOOKUP($A147,csapatok!$A:$NN,DR$320,FALSE),LEN(VLOOKUP($A147,csapatok!$A:$NN,DR$320,FALSE))-6),'csapat-ranglista'!$A:$FP,DR$321,FALSE)/8,VLOOKUP(VLOOKUP($A147,csapatok!$A:$NN,DR$320,FALSE),'csapat-ranglista'!$A:$FP,DR$321,FALSE)/4),0)</f>
        <v>0</v>
      </c>
      <c r="DS147" s="223">
        <f>IFERROR(IF(RIGHT(VLOOKUP($A147,csapatok!$A:$NN,DS$320,FALSE),5)="Csere",VLOOKUP(LEFT(VLOOKUP($A147,csapatok!$A:$NN,DS$320,FALSE),LEN(VLOOKUP($A147,csapatok!$A:$NN,DS$320,FALSE))-6),'csapat-ranglista'!$A:$FP,DS$321,FALSE)/8,VLOOKUP(VLOOKUP($A147,csapatok!$A:$NN,DS$320,FALSE),'csapat-ranglista'!$A:$FP,DS$321,FALSE)/4),0)</f>
        <v>0</v>
      </c>
      <c r="DT147" s="223">
        <f>IFERROR(IF(RIGHT(VLOOKUP($A147,csapatok!$A:$NN,DT$320,FALSE),5)="Csere",VLOOKUP(LEFT(VLOOKUP($A147,csapatok!$A:$NN,DT$320,FALSE),LEN(VLOOKUP($A147,csapatok!$A:$NN,DT$320,FALSE))-6),'csapat-ranglista'!$A:$FP,DT$321,FALSE)/8,VLOOKUP(VLOOKUP($A147,csapatok!$A:$NN,DT$320,FALSE),'csapat-ranglista'!$A:$FP,DT$321,FALSE)/4),0)</f>
        <v>0</v>
      </c>
      <c r="DU147" s="223">
        <f>IFERROR(IF(RIGHT(VLOOKUP($A147,csapatok!$A:$NN,DU$320,FALSE),5)="Csere",VLOOKUP(LEFT(VLOOKUP($A147,csapatok!$A:$NN,DU$320,FALSE),LEN(VLOOKUP($A147,csapatok!$A:$NN,DU$320,FALSE))-6),'csapat-ranglista'!$A:$FP,DU$321,FALSE)/8,VLOOKUP(VLOOKUP($A147,csapatok!$A:$NN,DU$320,FALSE),'csapat-ranglista'!$A:$FP,DU$321,FALSE)/4),0)</f>
        <v>0</v>
      </c>
      <c r="DV147" s="223">
        <f>IFERROR(IF(RIGHT(VLOOKUP($A147,csapatok!$A:$NN,DV$320,FALSE),5)="Csere",VLOOKUP(LEFT(VLOOKUP($A147,csapatok!$A:$NN,DV$320,FALSE),LEN(VLOOKUP($A147,csapatok!$A:$NN,DV$320,FALSE))-6),'csapat-ranglista'!$A:$FP,DV$321,FALSE)/8,VLOOKUP(VLOOKUP($A147,csapatok!$A:$NN,DV$320,FALSE),'csapat-ranglista'!$A:$FP,DV$321,FALSE)/4),0)</f>
        <v>0</v>
      </c>
      <c r="DW147" s="223">
        <f>IFERROR(IF(RIGHT(VLOOKUP($A147,csapatok!$A:$NN,DW$320,FALSE),5)="Csere",VLOOKUP(LEFT(VLOOKUP($A147,csapatok!$A:$NN,DW$320,FALSE),LEN(VLOOKUP($A147,csapatok!$A:$NN,DW$320,FALSE))-6),'csapat-ranglista'!$A:$FP,DW$321,FALSE)/8,VLOOKUP(VLOOKUP($A147,csapatok!$A:$NN,DW$320,FALSE),'csapat-ranglista'!$A:$FP,DW$321,FALSE)/4),0)</f>
        <v>0</v>
      </c>
      <c r="DX147" s="223">
        <f>IFERROR(IF(RIGHT(VLOOKUP($A147,csapatok!$A:$NN,DX$320,FALSE),5)="Csere",VLOOKUP(LEFT(VLOOKUP($A147,csapatok!$A:$NN,DX$320,FALSE),LEN(VLOOKUP($A147,csapatok!$A:$NN,DX$320,FALSE))-6),'csapat-ranglista'!$A:$FP,DX$321,FALSE)/8,VLOOKUP(VLOOKUP($A147,csapatok!$A:$NN,DX$320,FALSE),'csapat-ranglista'!$A:$FP,DX$321,FALSE)/4),0)</f>
        <v>0</v>
      </c>
      <c r="DY147" s="223">
        <f>IFERROR(IF(RIGHT(VLOOKUP($A147,csapatok!$A:$NN,DY$320,FALSE),5)="Csere",VLOOKUP(LEFT(VLOOKUP($A147,csapatok!$A:$NN,DY$320,FALSE),LEN(VLOOKUP($A147,csapatok!$A:$NN,DY$320,FALSE))-6),'csapat-ranglista'!$A:$FP,DY$321,FALSE)/8,VLOOKUP(VLOOKUP($A147,csapatok!$A:$NN,DY$320,FALSE),'csapat-ranglista'!$A:$FP,DY$321,FALSE)/4),0)</f>
        <v>0</v>
      </c>
      <c r="DZ147" s="223">
        <f>IFERROR(IF(RIGHT(VLOOKUP($A147,csapatok!$A:$NN,DZ$320,FALSE),5)="Csere",VLOOKUP(LEFT(VLOOKUP($A147,csapatok!$A:$NN,DZ$320,FALSE),LEN(VLOOKUP($A147,csapatok!$A:$NN,DZ$320,FALSE))-6),'csapat-ranglista'!$A:$FP,DZ$321,FALSE)/8,VLOOKUP(VLOOKUP($A147,csapatok!$A:$NN,DZ$320,FALSE),'csapat-ranglista'!$A:$FP,DZ$321,FALSE)/4),0)</f>
        <v>0</v>
      </c>
      <c r="EA147" s="223">
        <f>IFERROR(IF(RIGHT(VLOOKUP($A147,csapatok!$A:$NN,EA$320,FALSE),5)="Csere",VLOOKUP(LEFT(VLOOKUP($A147,csapatok!$A:$NN,EA$320,FALSE),LEN(VLOOKUP($A147,csapatok!$A:$NN,EA$320,FALSE))-6),'csapat-ranglista'!$A:$FP,EA$321,FALSE)/8,VLOOKUP(VLOOKUP($A147,csapatok!$A:$NN,EA$320,FALSE),'csapat-ranglista'!$A:$FP,EA$321,FALSE)/4),0)</f>
        <v>0</v>
      </c>
      <c r="EB147" s="223">
        <f>IFERROR(IF(RIGHT(VLOOKUP($A147,csapatok!$A:$NN,EB$320,FALSE),5)="Csere",VLOOKUP(LEFT(VLOOKUP($A147,csapatok!$A:$NN,EB$320,FALSE),LEN(VLOOKUP($A147,csapatok!$A:$NN,EB$320,FALSE))-6),'csapat-ranglista'!$A:$FP,EB$321,FALSE)/8,VLOOKUP(VLOOKUP($A147,csapatok!$A:$NN,EB$320,FALSE),'csapat-ranglista'!$A:$FP,EB$321,FALSE)/4),0)</f>
        <v>0</v>
      </c>
      <c r="EC147" s="223">
        <f>IFERROR(IF(RIGHT(VLOOKUP($A147,csapatok!$A:$NN,EC$320,FALSE),5)="Csere",VLOOKUP(LEFT(VLOOKUP($A147,csapatok!$A:$NN,EC$320,FALSE),LEN(VLOOKUP($A147,csapatok!$A:$NN,EC$320,FALSE))-6),'csapat-ranglista'!$A:$FP,EC$321,FALSE)/8,VLOOKUP(VLOOKUP($A147,csapatok!$A:$NN,EC$320,FALSE),'csapat-ranglista'!$A:$FP,EC$321,FALSE)/4),0)</f>
        <v>0</v>
      </c>
      <c r="ED147" s="223">
        <f>IFERROR(IF(RIGHT(VLOOKUP($A147,csapatok!$A:$NN,ED$320,FALSE),5)="Csere",VLOOKUP(LEFT(VLOOKUP($A147,csapatok!$A:$NN,ED$320,FALSE),LEN(VLOOKUP($A147,csapatok!$A:$NN,ED$320,FALSE))-6),'csapat-ranglista'!$A:$FP,ED$321,FALSE)/8,VLOOKUP(VLOOKUP($A147,csapatok!$A:$NN,ED$320,FALSE),'csapat-ranglista'!$A:$FP,ED$321,FALSE)/4),0)</f>
        <v>0</v>
      </c>
      <c r="EE147" s="223">
        <f>IFERROR(IF(RIGHT(VLOOKUP($A147,csapatok!$A:$NN,EE$320,FALSE),5)="Csere",VLOOKUP(LEFT(VLOOKUP($A147,csapatok!$A:$NN,EE$320,FALSE),LEN(VLOOKUP($A147,csapatok!$A:$NN,EE$320,FALSE))-6),'csapat-ranglista'!$A:$FP,EE$321,FALSE)/8,VLOOKUP(VLOOKUP($A147,csapatok!$A:$NN,EE$320,FALSE),'csapat-ranglista'!$A:$FP,EE$321,FALSE)/4),0)</f>
        <v>0</v>
      </c>
      <c r="EF147" s="223">
        <f>IFERROR(IF(RIGHT(VLOOKUP($A147,csapatok!$A:$NN,EF$320,FALSE),5)="Csere",VLOOKUP(LEFT(VLOOKUP($A147,csapatok!$A:$NN,EF$320,FALSE),LEN(VLOOKUP($A147,csapatok!$A:$NN,EF$320,FALSE))-6),'csapat-ranglista'!$A:$FP,EF$321,FALSE)/8,VLOOKUP(VLOOKUP($A147,csapatok!$A:$NN,EF$320,FALSE),'csapat-ranglista'!$A:$FP,EF$321,FALSE)/4),0)</f>
        <v>0</v>
      </c>
      <c r="EG147" s="223">
        <f>IFERROR(IF(RIGHT(VLOOKUP($A147,csapatok!$A:$NN,EG$320,FALSE),5)="Csere",VLOOKUP(LEFT(VLOOKUP($A147,csapatok!$A:$NN,EG$320,FALSE),LEN(VLOOKUP($A147,csapatok!$A:$NN,EG$320,FALSE))-6),'csapat-ranglista'!$A:$FP,EG$321,FALSE)/8,VLOOKUP(VLOOKUP($A147,csapatok!$A:$NN,EG$320,FALSE),'csapat-ranglista'!$A:$FP,EG$321,FALSE)/4),0)</f>
        <v>0</v>
      </c>
      <c r="EH147" s="223">
        <f>IFERROR(IF(RIGHT(VLOOKUP($A147,csapatok!$A:$NN,EH$320,FALSE),5)="Csere",VLOOKUP(LEFT(VLOOKUP($A147,csapatok!$A:$NN,EH$320,FALSE),LEN(VLOOKUP($A147,csapatok!$A:$NN,EH$320,FALSE))-6),'csapat-ranglista'!$A:$FP,EH$321,FALSE)/8,VLOOKUP(VLOOKUP($A147,csapatok!$A:$NN,EH$320,FALSE),'csapat-ranglista'!$A:$FP,EH$321,FALSE)/4),0)</f>
        <v>0</v>
      </c>
      <c r="EI147" s="223">
        <f>IFERROR(IF(RIGHT(VLOOKUP($A147,csapatok!$A:$NN,EI$320,FALSE),5)="Csere",VLOOKUP(LEFT(VLOOKUP($A147,csapatok!$A:$NN,EI$320,FALSE),LEN(VLOOKUP($A147,csapatok!$A:$NN,EI$320,FALSE))-6),'csapat-ranglista'!$A:$FP,EI$321,FALSE)/8,VLOOKUP(VLOOKUP($A147,csapatok!$A:$NN,EI$320,FALSE),'csapat-ranglista'!$A:$FP,EI$321,FALSE)/4),0)</f>
        <v>0</v>
      </c>
      <c r="EJ147" s="223">
        <f>IFERROR(IF(RIGHT(VLOOKUP($A147,csapatok!$A:$NN,EJ$320,FALSE),5)="Csere",VLOOKUP(LEFT(VLOOKUP($A147,csapatok!$A:$NN,EJ$320,FALSE),LEN(VLOOKUP($A147,csapatok!$A:$NN,EJ$320,FALSE))-6),'csapat-ranglista'!$A:$FP,EJ$321,FALSE)/8,VLOOKUP(VLOOKUP($A147,csapatok!$A:$NN,EJ$320,FALSE),'csapat-ranglista'!$A:$FP,EJ$321,FALSE)/4),0)</f>
        <v>0</v>
      </c>
      <c r="EK147" s="223">
        <f>IFERROR(IF(RIGHT(VLOOKUP($A147,csapatok!$A:$NN,EK$320,FALSE),5)="Csere",VLOOKUP(LEFT(VLOOKUP($A147,csapatok!$A:$NN,EK$320,FALSE),LEN(VLOOKUP($A147,csapatok!$A:$NN,EK$320,FALSE))-6),'csapat-ranglista'!$A:$FP,EK$321,FALSE)/8,VLOOKUP(VLOOKUP($A147,csapatok!$A:$NN,EK$320,FALSE),'csapat-ranglista'!$A:$FP,EK$321,FALSE)/4),0)</f>
        <v>0</v>
      </c>
      <c r="EL147" s="223">
        <f>IFERROR(IF(RIGHT(VLOOKUP($A147,csapatok!$A:$NN,EL$320,FALSE),5)="Csere",VLOOKUP(LEFT(VLOOKUP($A147,csapatok!$A:$NN,EL$320,FALSE),LEN(VLOOKUP($A147,csapatok!$A:$NN,EL$320,FALSE))-6),'csapat-ranglista'!$A:$FP,EL$321,FALSE)/8,VLOOKUP(VLOOKUP($A147,csapatok!$A:$NN,EL$320,FALSE),'csapat-ranglista'!$A:$FP,EL$321,FALSE)/4),0)</f>
        <v>0</v>
      </c>
      <c r="EM147" s="223">
        <f>IFERROR(IF(RIGHT(VLOOKUP($A147,csapatok!$A:$NN,EM$320,FALSE),5)="Csere",VLOOKUP(LEFT(VLOOKUP($A147,csapatok!$A:$NN,EM$320,FALSE),LEN(VLOOKUP($A147,csapatok!$A:$NN,EM$320,FALSE))-6),'csapat-ranglista'!$A:$FP,EM$321,FALSE)/8,VLOOKUP(VLOOKUP($A147,csapatok!$A:$NN,EM$320,FALSE),'csapat-ranglista'!$A:$FP,EM$321,FALSE)/4),0)</f>
        <v>0</v>
      </c>
      <c r="EN147" s="223">
        <f>IFERROR(IF(RIGHT(VLOOKUP($A147,csapatok!$A:$NN,EN$320,FALSE),5)="Csere",VLOOKUP(LEFT(VLOOKUP($A147,csapatok!$A:$NN,EN$320,FALSE),LEN(VLOOKUP($A147,csapatok!$A:$NN,EN$320,FALSE))-6),'csapat-ranglista'!$A:$FP,EN$321,FALSE)/8,VLOOKUP(VLOOKUP($A147,csapatok!$A:$NN,EN$320,FALSE),'csapat-ranglista'!$A:$FP,EN$321,FALSE)/4),0)</f>
        <v>0</v>
      </c>
      <c r="EO147" s="223">
        <f>IFERROR(IF(RIGHT(VLOOKUP($A147,csapatok!$A:$NN,EO$320,FALSE),5)="Csere",VLOOKUP(LEFT(VLOOKUP($A147,csapatok!$A:$NN,EO$320,FALSE),LEN(VLOOKUP($A147,csapatok!$A:$NN,EO$320,FALSE))-6),'csapat-ranglista'!$A:$FP,EO$321,FALSE)/8,VLOOKUP(VLOOKUP($A147,csapatok!$A:$NN,EO$320,FALSE),'csapat-ranglista'!$A:$FP,EO$321,FALSE)/4),0)</f>
        <v>0</v>
      </c>
      <c r="EP147" s="223">
        <f>IFERROR(IF(RIGHT(VLOOKUP($A147,csapatok!$A:$NN,EP$320,FALSE),5)="Csere",VLOOKUP(LEFT(VLOOKUP($A147,csapatok!$A:$NN,EP$320,FALSE),LEN(VLOOKUP($A147,csapatok!$A:$NN,EP$320,FALSE))-6),'csapat-ranglista'!$A:$FP,EP$321,FALSE)/8,VLOOKUP(VLOOKUP($A147,csapatok!$A:$NN,EP$320,FALSE),'csapat-ranglista'!$A:$FP,EP$321,FALSE)/4),0)</f>
        <v>0</v>
      </c>
      <c r="EQ147" s="223">
        <f>IFERROR(IF(RIGHT(VLOOKUP($A147,csapatok!$A:$NN,EQ$320,FALSE),5)="Csere",VLOOKUP(LEFT(VLOOKUP($A147,csapatok!$A:$NN,EQ$320,FALSE),LEN(VLOOKUP($A147,csapatok!$A:$NN,EQ$320,FALSE))-6),'csapat-ranglista'!$A:$FP,EQ$321,FALSE)/8,VLOOKUP(VLOOKUP($A147,csapatok!$A:$NN,EQ$320,FALSE),'csapat-ranglista'!$A:$FP,EQ$321,FALSE)/4),0)</f>
        <v>0</v>
      </c>
      <c r="ER147" s="223">
        <f>IFERROR(IF(RIGHT(VLOOKUP($A147,csapatok!$A:$NN,ER$320,FALSE),5)="Csere",VLOOKUP(LEFT(VLOOKUP($A147,csapatok!$A:$NN,ER$320,FALSE),LEN(VLOOKUP($A147,csapatok!$A:$NN,ER$320,FALSE))-6),'csapat-ranglista'!$A:$FP,ER$321,FALSE)/8,VLOOKUP(VLOOKUP($A147,csapatok!$A:$NN,ER$320,FALSE),'csapat-ranglista'!$A:$FP,ER$321,FALSE)/4),0)</f>
        <v>0</v>
      </c>
      <c r="ES147" s="223">
        <f>IFERROR(IF(RIGHT(VLOOKUP($A147,csapatok!$A:$NN,ES$320,FALSE),5)="Csere",VLOOKUP(LEFT(VLOOKUP($A147,csapatok!$A:$NN,ES$320,FALSE),LEN(VLOOKUP($A147,csapatok!$A:$NN,ES$320,FALSE))-6),'csapat-ranglista'!$A:$FP,ES$321,FALSE)/8,VLOOKUP(VLOOKUP($A147,csapatok!$A:$NN,ES$320,FALSE),'csapat-ranglista'!$A:$FP,ES$321,FALSE)/4),0)</f>
        <v>0</v>
      </c>
      <c r="ET147" s="223">
        <f>IFERROR(IF(RIGHT(VLOOKUP($A147,csapatok!$A:$NN,ET$320,FALSE),5)="Csere",VLOOKUP(LEFT(VLOOKUP($A147,csapatok!$A:$NN,ET$320,FALSE),LEN(VLOOKUP($A147,csapatok!$A:$NN,ET$320,FALSE))-6),'csapat-ranglista'!$A:$FP,ET$321,FALSE)/8,VLOOKUP(VLOOKUP($A147,csapatok!$A:$NN,ET$320,FALSE),'csapat-ranglista'!$A:$FP,ET$321,FALSE)/4),0)</f>
        <v>0</v>
      </c>
      <c r="EU147" s="223">
        <f>IFERROR(IF(RIGHT(VLOOKUP($A147,csapatok!$A:$NN,EU$320,FALSE),5)="Csere",VLOOKUP(LEFT(VLOOKUP($A147,csapatok!$A:$NN,EU$320,FALSE),LEN(VLOOKUP($A147,csapatok!$A:$NN,EU$320,FALSE))-6),'csapat-ranglista'!$A:$FP,EU$321,FALSE)/8,VLOOKUP(VLOOKUP($A147,csapatok!$A:$NN,EU$320,FALSE),'csapat-ranglista'!$A:$FP,EU$321,FALSE)/4),0)</f>
        <v>0</v>
      </c>
      <c r="EV147" s="223">
        <f>IFERROR(IF(RIGHT(VLOOKUP($A147,csapatok!$A:$NN,EV$320,FALSE),5)="Csere",VLOOKUP(LEFT(VLOOKUP($A147,csapatok!$A:$NN,EV$320,FALSE),LEN(VLOOKUP($A147,csapatok!$A:$NN,EV$320,FALSE))-6),'csapat-ranglista'!$A:$FP,EV$321,FALSE)/8,VLOOKUP(VLOOKUP($A147,csapatok!$A:$NN,EV$320,FALSE),'csapat-ranglista'!$A:$FP,EV$321,FALSE)/4),0)</f>
        <v>0</v>
      </c>
      <c r="EW147" s="223">
        <f>IFERROR(IF(RIGHT(VLOOKUP($A147,csapatok!$A:$NN,EW$320,FALSE),5)="Csere",VLOOKUP(LEFT(VLOOKUP($A147,csapatok!$A:$NN,EW$320,FALSE),LEN(VLOOKUP($A147,csapatok!$A:$NN,EW$320,FALSE))-6),'csapat-ranglista'!$A:$FP,EW$321,FALSE)/8,VLOOKUP(VLOOKUP($A147,csapatok!$A:$NN,EW$320,FALSE),'csapat-ranglista'!$A:$FP,EW$321,FALSE)/4),0)</f>
        <v>0</v>
      </c>
      <c r="EX147" s="223">
        <f>IFERROR(IF(RIGHT(VLOOKUP($A147,csapatok!$A:$NN,EX$320,FALSE),5)="Csere",VLOOKUP(LEFT(VLOOKUP($A147,csapatok!$A:$NN,EX$320,FALSE),LEN(VLOOKUP($A147,csapatok!$A:$NN,EX$320,FALSE))-6),'csapat-ranglista'!$A:$FP,EX$321,FALSE)/8,VLOOKUP(VLOOKUP($A147,csapatok!$A:$NN,EX$320,FALSE),'csapat-ranglista'!$A:$FP,EX$321,FALSE)/4),0)</f>
        <v>0</v>
      </c>
      <c r="EY147" s="223">
        <f>IFERROR(IF(RIGHT(VLOOKUP($A147,csapatok!$A:$NN,EY$320,FALSE),5)="Csere",VLOOKUP(LEFT(VLOOKUP($A147,csapatok!$A:$NN,EY$320,FALSE),LEN(VLOOKUP($A147,csapatok!$A:$NN,EY$320,FALSE))-6),'csapat-ranglista'!$A:$FP,EY$321,FALSE)/8,VLOOKUP(VLOOKUP($A147,csapatok!$A:$NN,EY$320,FALSE),'csapat-ranglista'!$A:$FP,EY$321,FALSE)/4),0)</f>
        <v>0</v>
      </c>
      <c r="EZ147" s="223">
        <f>IFERROR(IF(RIGHT(VLOOKUP($A147,csapatok!$A:$NN,EZ$320,FALSE),5)="Csere",VLOOKUP(LEFT(VLOOKUP($A147,csapatok!$A:$NN,EZ$320,FALSE),LEN(VLOOKUP($A147,csapatok!$A:$NN,EZ$320,FALSE))-6),'csapat-ranglista'!$A:$FP,EZ$321,FALSE)/8,VLOOKUP(VLOOKUP($A147,csapatok!$A:$NN,EZ$320,FALSE),'csapat-ranglista'!$A:$FP,EZ$321,FALSE)/4),0)</f>
        <v>0</v>
      </c>
      <c r="FA147" s="223">
        <f>IFERROR(IF(RIGHT(VLOOKUP($A147,csapatok!$A:$NN,FA$320,FALSE),5)="Csere",VLOOKUP(LEFT(VLOOKUP($A147,csapatok!$A:$NN,FA$320,FALSE),LEN(VLOOKUP($A147,csapatok!$A:$NN,FA$320,FALSE))-6),'csapat-ranglista'!$A:$FP,FA$321,FALSE)/8,VLOOKUP(VLOOKUP($A147,csapatok!$A:$NN,FA$320,FALSE),'csapat-ranglista'!$A:$FP,FA$321,FALSE)/4),0)</f>
        <v>0</v>
      </c>
      <c r="FB147" s="223">
        <f>IFERROR(IF(RIGHT(VLOOKUP($A147,csapatok!$A:$NN,FB$320,FALSE),5)="Csere",VLOOKUP(LEFT(VLOOKUP($A147,csapatok!$A:$NN,FB$320,FALSE),LEN(VLOOKUP($A147,csapatok!$A:$NN,FB$320,FALSE))-6),'csapat-ranglista'!$A:$FP,FB$321,FALSE)/8,VLOOKUP(VLOOKUP($A147,csapatok!$A:$NN,FB$320,FALSE),'csapat-ranglista'!$A:$FP,FB$321,FALSE)/4),0)</f>
        <v>0</v>
      </c>
      <c r="FC147" s="223">
        <f>IFERROR(IF(RIGHT(VLOOKUP($A147,csapatok!$A:$NN,FC$320,FALSE),5)="Csere",VLOOKUP(LEFT(VLOOKUP($A147,csapatok!$A:$NN,FC$320,FALSE),LEN(VLOOKUP($A147,csapatok!$A:$NN,FC$320,FALSE))-6),'csapat-ranglista'!$A:$FP,FC$321,FALSE)/8,VLOOKUP(VLOOKUP($A147,csapatok!$A:$NN,FC$320,FALSE),'csapat-ranglista'!$A:$FP,FC$321,FALSE)/4),0)</f>
        <v>0</v>
      </c>
      <c r="FD147" s="224">
        <f>versenyek!$QY$11*IFERROR(VLOOKUP(VLOOKUP($A147,versenyek!QX:QZ,3,FALSE),szabalyok!$A$16:$B$23,2,FALSE)/4,0)</f>
        <v>0</v>
      </c>
      <c r="FE147" s="224">
        <f>versenyek!$RB$11*IFERROR(VLOOKUP(VLOOKUP($A147,versenyek!RA:RC,3,FALSE),szabalyok!$A$16:$B$23,2,FALSE)/4,0)</f>
        <v>0</v>
      </c>
      <c r="FF147" s="223">
        <f>IFERROR(IF(RIGHT(VLOOKUP($A147,csapatok!$A:$NN,FF$320,FALSE),5)="Csere",VLOOKUP(LEFT(VLOOKUP($A147,csapatok!$A:$NN,FF$320,FALSE),LEN(VLOOKUP($A147,csapatok!$A:$NN,FF$320,FALSE))-6),'csapat-ranglista'!$A:$FP,FF$321,FALSE)/8,VLOOKUP(VLOOKUP($A147,csapatok!$A:$NN,FF$320,FALSE),'csapat-ranglista'!$A:$FP,FF$321,FALSE)/4),0)</f>
        <v>0</v>
      </c>
      <c r="FG147" s="223">
        <f>IFERROR(IF(RIGHT(VLOOKUP($A147,csapatok!$A:$NN,FG$320,FALSE),5)="Csere",VLOOKUP(LEFT(VLOOKUP($A147,csapatok!$A:$NN,FG$320,FALSE),LEN(VLOOKUP($A147,csapatok!$A:$NN,FG$320,FALSE))-6),'csapat-ranglista'!$A:$FP,FG$321,FALSE)/8,VLOOKUP(VLOOKUP($A147,csapatok!$A:$NN,FG$320,FALSE),'csapat-ranglista'!$A:$FP,FG$321,FALSE)/4),0)</f>
        <v>0</v>
      </c>
      <c r="FH147" s="223">
        <f>IFERROR(IF(RIGHT(VLOOKUP($A147,csapatok!$A:$NN,FH$320,FALSE),5)="Csere",VLOOKUP(LEFT(VLOOKUP($A147,csapatok!$A:$NN,FH$320,FALSE),LEN(VLOOKUP($A147,csapatok!$A:$NN,FH$320,FALSE))-6),'csapat-ranglista'!$A:$FP,FH$321,FALSE)/8,VLOOKUP(VLOOKUP($A147,csapatok!$A:$NN,FH$320,FALSE),'csapat-ranglista'!$A:$FP,FH$321,FALSE)/4),0)</f>
        <v>0</v>
      </c>
      <c r="FI147" s="223">
        <f>IFERROR(IF(RIGHT(VLOOKUP($A147,csapatok!$A:$NN,FI$320,FALSE),5)="Csere",VLOOKUP(LEFT(VLOOKUP($A147,csapatok!$A:$NN,FI$320,FALSE),LEN(VLOOKUP($A147,csapatok!$A:$NN,FI$320,FALSE))-6),'csapat-ranglista'!$A:$FP,FI$321,FALSE)/8,VLOOKUP(VLOOKUP($A147,csapatok!$A:$NN,FI$320,FALSE),'csapat-ranglista'!$A:$FP,FI$321,FALSE)/4),0)</f>
        <v>0</v>
      </c>
      <c r="FJ147" s="223">
        <f>IFERROR(IF(RIGHT(VLOOKUP($A147,csapatok!$A:$NN,FJ$320,FALSE),5)="Csere",VLOOKUP(LEFT(VLOOKUP($A147,csapatok!$A:$NN,FJ$320,FALSE),LEN(VLOOKUP($A147,csapatok!$A:$NN,FJ$320,FALSE))-6),'csapat-ranglista'!$A:$FP,FJ$321,FALSE)/8,VLOOKUP(VLOOKUP($A147,csapatok!$A:$NN,FJ$320,FALSE),'csapat-ranglista'!$A:$FP,FJ$321,FALSE)/4),0)</f>
        <v>0</v>
      </c>
      <c r="FK147" s="223">
        <f>IFERROR(IF(RIGHT(VLOOKUP($A147,csapatok!$A:$NN,FK$320,FALSE),5)="Csere",VLOOKUP(LEFT(VLOOKUP($A147,csapatok!$A:$NN,FK$320,FALSE),LEN(VLOOKUP($A147,csapatok!$A:$NN,FK$320,FALSE))-6),'csapat-ranglista'!$A:$FP,FK$321,FALSE)/8,VLOOKUP(VLOOKUP($A147,csapatok!$A:$NN,FK$320,FALSE),'csapat-ranglista'!$A:$FP,FK$321,FALSE)/4),0)</f>
        <v>0</v>
      </c>
      <c r="FL147" s="223">
        <f>IFERROR(IF(RIGHT(VLOOKUP($A147,csapatok!$A:$NN,FL$320,FALSE),5)="Csere",VLOOKUP(LEFT(VLOOKUP($A147,csapatok!$A:$NN,FL$320,FALSE),LEN(VLOOKUP($A147,csapatok!$A:$NN,FL$320,FALSE))-6),'csapat-ranglista'!$A:$FP,FL$321,FALSE)/8,VLOOKUP(VLOOKUP($A147,csapatok!$A:$NN,FL$320,FALSE),'csapat-ranglista'!$A:$FP,FL$321,FALSE)/4),0)</f>
        <v>0</v>
      </c>
      <c r="FM147" s="223">
        <f>IFERROR(IF(RIGHT(VLOOKUP($A147,csapatok!$A:$NN,FM$320,FALSE),5)="Csere",VLOOKUP(LEFT(VLOOKUP($A147,csapatok!$A:$NN,FM$320,FALSE),LEN(VLOOKUP($A147,csapatok!$A:$NN,FM$320,FALSE))-6),'csapat-ranglista'!$A:$FP,FM$321,FALSE)/8,VLOOKUP(VLOOKUP($A147,csapatok!$A:$NN,FM$320,FALSE),'csapat-ranglista'!$A:$FP,FM$321,FALSE)/4),0)</f>
        <v>0</v>
      </c>
      <c r="FN147" s="223">
        <f>IFERROR(IF(RIGHT(VLOOKUP($A147,csapatok!$A:$NN,FN$320,FALSE),5)="Csere",VLOOKUP(LEFT(VLOOKUP($A147,csapatok!$A:$NN,FN$320,FALSE),LEN(VLOOKUP($A147,csapatok!$A:$NN,FN$320,FALSE))-6),'csapat-ranglista'!$A:$FP,FN$321,FALSE)/8,VLOOKUP(VLOOKUP($A147,csapatok!$A:$NN,FN$320,FALSE),'csapat-ranglista'!$A:$FP,FN$321,FALSE)/4),0)</f>
        <v>0</v>
      </c>
      <c r="FO147" s="223">
        <f>IFERROR(IF(RIGHT(VLOOKUP($A147,csapatok!$A:$NN,FO$320,FALSE),5)="Csere",VLOOKUP(LEFT(VLOOKUP($A147,csapatok!$A:$NN,FO$320,FALSE),LEN(VLOOKUP($A147,csapatok!$A:$NN,FO$320,FALSE))-6),'csapat-ranglista'!$A:$FP,FO$321,FALSE)/8,VLOOKUP(VLOOKUP($A147,csapatok!$A:$NN,FO$320,FALSE),'csapat-ranglista'!$A:$FP,FO$321,FALSE)/4),0)</f>
        <v>0</v>
      </c>
      <c r="FP147" s="223">
        <f>IFERROR(IF(RIGHT(VLOOKUP($A147,csapatok!$A:$NN,FP$320,FALSE),5)="Csere",VLOOKUP(LEFT(VLOOKUP($A147,csapatok!$A:$NN,FP$320,FALSE),LEN(VLOOKUP($A147,csapatok!$A:$NN,FP$320,FALSE))-6),'csapat-ranglista'!$A:$FP,FP$321,FALSE)/8,VLOOKUP(VLOOKUP($A147,csapatok!$A:$NN,FP$320,FALSE),'csapat-ranglista'!$A:$FP,FP$321,FALSE)/4),0)</f>
        <v>0</v>
      </c>
      <c r="FQ147" s="223">
        <f>IFERROR(IF(RIGHT(VLOOKUP($A147,csapatok!$A:$NN,FQ$320,FALSE),5)="Csere",VLOOKUP(LEFT(VLOOKUP($A147,csapatok!$A:$NN,FQ$320,FALSE),LEN(VLOOKUP($A147,csapatok!$A:$NN,FQ$320,FALSE))-6),'csapat-ranglista'!$A:$FP,FQ$321,FALSE)/8,VLOOKUP(VLOOKUP($A147,csapatok!$A:$NN,FQ$320,FALSE),'csapat-ranglista'!$A:$FP,FQ$321,FALSE)/4),0)</f>
        <v>0</v>
      </c>
      <c r="FR147" s="223">
        <f>IFERROR(IF(RIGHT(VLOOKUP($A147,csapatok!$A:$NN,FR$320,FALSE),5)="Csere",VLOOKUP(LEFT(VLOOKUP($A147,csapatok!$A:$NN,FR$320,FALSE),LEN(VLOOKUP($A147,csapatok!$A:$NN,FR$320,FALSE))-6),'csapat-ranglista'!$A:$FP,FR$321,FALSE)/8,VLOOKUP(VLOOKUP($A147,csapatok!$A:$NN,FR$320,FALSE),'csapat-ranglista'!$A:$FP,FR$321,FALSE)/4),0)</f>
        <v>0</v>
      </c>
      <c r="FS147" s="223">
        <f>IFERROR(IF(RIGHT(VLOOKUP($A147,csapatok!$A:$NN,FS$320,FALSE),5)="Csere",VLOOKUP(LEFT(VLOOKUP($A147,csapatok!$A:$NN,FS$320,FALSE),LEN(VLOOKUP($A147,csapatok!$A:$NN,FS$320,FALSE))-6),'csapat-ranglista'!$A:$FP,FS$321,FALSE)/8,VLOOKUP(VLOOKUP($A147,csapatok!$A:$NN,FS$320,FALSE),'csapat-ranglista'!$A:$FP,FS$321,FALSE)/4),0)</f>
        <v>0</v>
      </c>
      <c r="FT147" s="223">
        <f>IFERROR(IF(RIGHT(VLOOKUP($A147,csapatok!$A:$NN,FT$320,FALSE),5)="Csere",VLOOKUP(LEFT(VLOOKUP($A147,csapatok!$A:$NN,FT$320,FALSE),LEN(VLOOKUP($A147,csapatok!$A:$NN,FT$320,FALSE))-6),'csapat-ranglista'!$A:$FP,FT$321,FALSE)/8,VLOOKUP(VLOOKUP($A147,csapatok!$A:$NN,FT$320,FALSE),'csapat-ranglista'!$A:$FP,FT$321,FALSE)/4),0)</f>
        <v>0</v>
      </c>
      <c r="FU147" s="223">
        <f>IFERROR(IF(RIGHT(VLOOKUP($A147,csapatok!$A:$NN,FU$320,FALSE),5)="Csere",VLOOKUP(LEFT(VLOOKUP($A147,csapatok!$A:$NN,FU$320,FALSE),LEN(VLOOKUP($A147,csapatok!$A:$NN,FU$320,FALSE))-6),'csapat-ranglista'!$A:$FP,FU$321,FALSE)/8,VLOOKUP(VLOOKUP($A147,csapatok!$A:$NN,FU$320,FALSE),'csapat-ranglista'!$A:$FP,FU$321,FALSE)/4),0)</f>
        <v>0</v>
      </c>
      <c r="FV147" s="223">
        <f>IFERROR(IF(RIGHT(VLOOKUP($A147,csapatok!$A:$NN,FV$320,FALSE),5)="Csere",VLOOKUP(LEFT(VLOOKUP($A147,csapatok!$A:$NN,FV$320,FALSE),LEN(VLOOKUP($A147,csapatok!$A:$NN,FV$320,FALSE))-6),'csapat-ranglista'!$A:$FP,FV$321,FALSE)/8,VLOOKUP(VLOOKUP($A147,csapatok!$A:$NN,FV$320,FALSE),'csapat-ranglista'!$A:$FP,FV$321,FALSE)/4),0)</f>
        <v>0</v>
      </c>
      <c r="FW147" s="223">
        <f>IFERROR(IF(RIGHT(VLOOKUP($A147,csapatok!$A:$NN,FW$320,FALSE),5)="Csere",VLOOKUP(LEFT(VLOOKUP($A147,csapatok!$A:$NN,FW$320,FALSE),LEN(VLOOKUP($A147,csapatok!$A:$NN,FW$320,FALSE))-6),'csapat-ranglista'!$A:$FP,FW$321,FALSE)/8,VLOOKUP(VLOOKUP($A147,csapatok!$A:$NN,FW$320,FALSE),'csapat-ranglista'!$A:$FP,FW$321,FALSE)/4),0)</f>
        <v>0</v>
      </c>
      <c r="FX147" s="223">
        <f>IFERROR(IF(RIGHT(VLOOKUP($A147,csapatok!$A:$NN,FX$320,FALSE),5)="Csere",VLOOKUP(LEFT(VLOOKUP($A147,csapatok!$A:$NN,FX$320,FALSE),LEN(VLOOKUP($A147,csapatok!$A:$NN,FX$320,FALSE))-6),'csapat-ranglista'!$A:$FP,FX$321,FALSE)/8,VLOOKUP(VLOOKUP($A147,csapatok!$A:$NN,FX$320,FALSE),'csapat-ranglista'!$A:$FP,FX$321,FALSE)/4),0)</f>
        <v>0</v>
      </c>
      <c r="FY147" s="223">
        <f>IFERROR(IF(RIGHT(VLOOKUP($A147,csapatok!$A:$NN,FY$320,FALSE),5)="Csere",VLOOKUP(LEFT(VLOOKUP($A147,csapatok!$A:$NN,FY$320,FALSE),LEN(VLOOKUP($A147,csapatok!$A:$NN,FY$320,FALSE))-6),'csapat-ranglista'!$A:$FP,FY$321,FALSE)/8,VLOOKUP(VLOOKUP($A147,csapatok!$A:$NN,FY$320,FALSE),'csapat-ranglista'!$A:$FP,FY$321,FALSE)/4),0)</f>
        <v>0</v>
      </c>
      <c r="FZ147" s="223">
        <f>IFERROR(IF(RIGHT(VLOOKUP($A147,csapatok!$A:$NN,FZ$320,FALSE),5)="Csere",VLOOKUP(LEFT(VLOOKUP($A147,csapatok!$A:$NN,FZ$320,FALSE),LEN(VLOOKUP($A147,csapatok!$A:$NN,FZ$320,FALSE))-6),'csapat-ranglista'!$A:$FP,FZ$321,FALSE)/8,VLOOKUP(VLOOKUP($A147,csapatok!$A:$NN,FZ$320,FALSE),'csapat-ranglista'!$A:$FP,FZ$321,FALSE)/4),0)</f>
        <v>0</v>
      </c>
      <c r="GA147" s="223">
        <f>IFERROR(IF(RIGHT(VLOOKUP($A147,csapatok!$A:$NN,GA$320,FALSE),5)="Csere",VLOOKUP(LEFT(VLOOKUP($A147,csapatok!$A:$NN,GA$320,FALSE),LEN(VLOOKUP($A147,csapatok!$A:$NN,GA$320,FALSE))-6),'csapat-ranglista'!$A:$FP,GA$321,FALSE)/8,VLOOKUP(VLOOKUP($A147,csapatok!$A:$NN,GA$320,FALSE),'csapat-ranglista'!$A:$FP,GA$321,FALSE)/4),0)</f>
        <v>0</v>
      </c>
      <c r="GB147" s="223">
        <f>IFERROR(IF(RIGHT(VLOOKUP($A147,csapatok!$A:$NN,GB$320,FALSE),5)="Csere",VLOOKUP(LEFT(VLOOKUP($A147,csapatok!$A:$NN,GB$320,FALSE),LEN(VLOOKUP($A147,csapatok!$A:$NN,GB$320,FALSE))-6),'csapat-ranglista'!$A:$FP,GB$321,FALSE)/8,VLOOKUP(VLOOKUP($A147,csapatok!$A:$NN,GB$320,FALSE),'csapat-ranglista'!$A:$FP,GB$321,FALSE)/4),0)</f>
        <v>0</v>
      </c>
      <c r="GC147" s="223">
        <f>IFERROR(IF(RIGHT(VLOOKUP($A147,csapatok!$A:$NN,GC$320,FALSE),5)="Csere",VLOOKUP(LEFT(VLOOKUP($A147,csapatok!$A:$NN,GC$320,FALSE),LEN(VLOOKUP($A147,csapatok!$A:$NN,GC$320,FALSE))-6),'csapat-ranglista'!$A:$FP,GC$321,FALSE)/8,VLOOKUP(VLOOKUP($A147,csapatok!$A:$NN,GC$320,FALSE),'csapat-ranglista'!$A:$FP,GC$321,FALSE)/4),0)</f>
        <v>0</v>
      </c>
      <c r="GD147" s="247">
        <f>SUM(EQ147:GC147)</f>
        <v>0</v>
      </c>
    </row>
    <row r="148" spans="1:186">
      <c r="A148" s="32" t="s">
        <v>40</v>
      </c>
      <c r="B148" s="2">
        <v>26614</v>
      </c>
      <c r="C148" s="131" t="str">
        <f>IF(B148=0,"",IF(B148&lt;$C$1,"felnőtt","ifi"))</f>
        <v>felnőtt</v>
      </c>
      <c r="D148" s="32" t="s">
        <v>101</v>
      </c>
      <c r="E148" s="45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f>IFERROR(IF(RIGHT(VLOOKUP($A148,csapatok!$A:$BL,X$320,FALSE),5)="Csere",VLOOKUP(LEFT(VLOOKUP($A148,csapatok!$A:$BL,X$320,FALSE),LEN(VLOOKUP($A148,csapatok!$A:$BL,X$320,FALSE))-6),'csapat-ranglista'!$A:$FP,X$321,FALSE)/8,VLOOKUP(VLOOKUP($A148,csapatok!$A:$BL,X$320,FALSE),'csapat-ranglista'!$A:$FP,X$321,FALSE)/4),0)</f>
        <v>0</v>
      </c>
      <c r="Y148" s="32">
        <f>IFERROR(IF(RIGHT(VLOOKUP($A148,csapatok!$A:$BL,Y$320,FALSE),5)="Csere",VLOOKUP(LEFT(VLOOKUP($A148,csapatok!$A:$BL,Y$320,FALSE),LEN(VLOOKUP($A148,csapatok!$A:$BL,Y$320,FALSE))-6),'csapat-ranglista'!$A:$FP,Y$321,FALSE)/8,VLOOKUP(VLOOKUP($A148,csapatok!$A:$BL,Y$320,FALSE),'csapat-ranglista'!$A:$FP,Y$321,FALSE)/4),0)</f>
        <v>0</v>
      </c>
      <c r="Z148" s="32">
        <f>IFERROR(IF(RIGHT(VLOOKUP($A148,csapatok!$A:$BL,Z$320,FALSE),5)="Csere",VLOOKUP(LEFT(VLOOKUP($A148,csapatok!$A:$BL,Z$320,FALSE),LEN(VLOOKUP($A148,csapatok!$A:$BL,Z$320,FALSE))-6),'csapat-ranglista'!$A:$FP,Z$321,FALSE)/8,VLOOKUP(VLOOKUP($A148,csapatok!$A:$BL,Z$320,FALSE),'csapat-ranglista'!$A:$FP,Z$321,FALSE)/4),0)</f>
        <v>0</v>
      </c>
      <c r="AA148" s="32">
        <f>IFERROR(IF(RIGHT(VLOOKUP($A148,csapatok!$A:$BL,AA$320,FALSE),5)="Csere",VLOOKUP(LEFT(VLOOKUP($A148,csapatok!$A:$BL,AA$320,FALSE),LEN(VLOOKUP($A148,csapatok!$A:$BL,AA$320,FALSE))-6),'csapat-ranglista'!$A:$FP,AA$321,FALSE)/8,VLOOKUP(VLOOKUP($A148,csapatok!$A:$BL,AA$320,FALSE),'csapat-ranglista'!$A:$FP,AA$321,FALSE)/4),0)</f>
        <v>0</v>
      </c>
      <c r="AB148" s="223">
        <f>IFERROR(IF(RIGHT(VLOOKUP($A148,csapatok!$A:$BL,AB$320,FALSE),5)="Csere",VLOOKUP(LEFT(VLOOKUP($A148,csapatok!$A:$BL,AB$320,FALSE),LEN(VLOOKUP($A148,csapatok!$A:$BL,AB$320,FALSE))-6),'csapat-ranglista'!$A:$FP,AB$321,FALSE)/8,VLOOKUP(VLOOKUP($A148,csapatok!$A:$BL,AB$320,FALSE),'csapat-ranglista'!$A:$FP,AB$321,FALSE)/4),0)</f>
        <v>0</v>
      </c>
      <c r="AC148" s="223">
        <f>IFERROR(IF(RIGHT(VLOOKUP($A148,csapatok!$A:$BL,AC$320,FALSE),5)="Csere",VLOOKUP(LEFT(VLOOKUP($A148,csapatok!$A:$BL,AC$320,FALSE),LEN(VLOOKUP($A148,csapatok!$A:$BL,AC$320,FALSE))-6),'csapat-ranglista'!$A:$FP,AC$321,FALSE)/8,VLOOKUP(VLOOKUP($A148,csapatok!$A:$BL,AC$320,FALSE),'csapat-ranglista'!$A:$FP,AC$321,FALSE)/4),0)</f>
        <v>0</v>
      </c>
      <c r="AD148" s="223">
        <f>IFERROR(IF(RIGHT(VLOOKUP($A148,csapatok!$A:$BL,AD$320,FALSE),5)="Csere",VLOOKUP(LEFT(VLOOKUP($A148,csapatok!$A:$BL,AD$320,FALSE),LEN(VLOOKUP($A148,csapatok!$A:$BL,AD$320,FALSE))-6),'csapat-ranglista'!$A:$FP,AD$321,FALSE)/8,VLOOKUP(VLOOKUP($A148,csapatok!$A:$BL,AD$320,FALSE),'csapat-ranglista'!$A:$FP,AD$321,FALSE)/4),0)</f>
        <v>0</v>
      </c>
      <c r="AE148" s="223">
        <f>IFERROR(IF(RIGHT(VLOOKUP($A148,csapatok!$A:$BL,AE$320,FALSE),5)="Csere",VLOOKUP(LEFT(VLOOKUP($A148,csapatok!$A:$BL,AE$320,FALSE),LEN(VLOOKUP($A148,csapatok!$A:$BL,AE$320,FALSE))-6),'csapat-ranglista'!$A:$FP,AE$321,FALSE)/8,VLOOKUP(VLOOKUP($A148,csapatok!$A:$BL,AE$320,FALSE),'csapat-ranglista'!$A:$FP,AE$321,FALSE)/4),0)</f>
        <v>0</v>
      </c>
      <c r="AF148" s="223">
        <f>IFERROR(IF(RIGHT(VLOOKUP($A148,csapatok!$A:$BL,AF$320,FALSE),5)="Csere",VLOOKUP(LEFT(VLOOKUP($A148,csapatok!$A:$BL,AF$320,FALSE),LEN(VLOOKUP($A148,csapatok!$A:$BL,AF$320,FALSE))-6),'csapat-ranglista'!$A:$FP,AF$321,FALSE)/8,VLOOKUP(VLOOKUP($A148,csapatok!$A:$BL,AF$320,FALSE),'csapat-ranglista'!$A:$FP,AF$321,FALSE)/4),0)</f>
        <v>0</v>
      </c>
      <c r="AG148" s="223">
        <f>IFERROR(IF(RIGHT(VLOOKUP($A148,csapatok!$A:$BL,AG$320,FALSE),5)="Csere",VLOOKUP(LEFT(VLOOKUP($A148,csapatok!$A:$BL,AG$320,FALSE),LEN(VLOOKUP($A148,csapatok!$A:$BL,AG$320,FALSE))-6),'csapat-ranglista'!$A:$FP,AG$321,FALSE)/8,VLOOKUP(VLOOKUP($A148,csapatok!$A:$BL,AG$320,FALSE),'csapat-ranglista'!$A:$FP,AG$321,FALSE)/4),0)</f>
        <v>0</v>
      </c>
      <c r="AH148" s="223">
        <f>IFERROR(IF(RIGHT(VLOOKUP($A148,csapatok!$A:$BL,AH$320,FALSE),5)="Csere",VLOOKUP(LEFT(VLOOKUP($A148,csapatok!$A:$BL,AH$320,FALSE),LEN(VLOOKUP($A148,csapatok!$A:$BL,AH$320,FALSE))-6),'csapat-ranglista'!$A:$FP,AH$321,FALSE)/8,VLOOKUP(VLOOKUP($A148,csapatok!$A:$BL,AH$320,FALSE),'csapat-ranglista'!$A:$FP,AH$321,FALSE)/4),0)</f>
        <v>0</v>
      </c>
      <c r="AI148" s="223">
        <f>IFERROR(IF(RIGHT(VLOOKUP($A148,csapatok!$A:$BL,AI$320,FALSE),5)="Csere",VLOOKUP(LEFT(VLOOKUP($A148,csapatok!$A:$BL,AI$320,FALSE),LEN(VLOOKUP($A148,csapatok!$A:$BL,AI$320,FALSE))-6),'csapat-ranglista'!$A:$FP,AI$321,FALSE)/8,VLOOKUP(VLOOKUP($A148,csapatok!$A:$BL,AI$320,FALSE),'csapat-ranglista'!$A:$FP,AI$321,FALSE)/4),0)</f>
        <v>0</v>
      </c>
      <c r="AJ148" s="223">
        <f>IFERROR(IF(RIGHT(VLOOKUP($A148,csapatok!$A:$BL,AJ$320,FALSE),5)="Csere",VLOOKUP(LEFT(VLOOKUP($A148,csapatok!$A:$BL,AJ$320,FALSE),LEN(VLOOKUP($A148,csapatok!$A:$BL,AJ$320,FALSE))-6),'csapat-ranglista'!$A:$FP,AJ$321,FALSE)/8,VLOOKUP(VLOOKUP($A148,csapatok!$A:$BL,AJ$320,FALSE),'csapat-ranglista'!$A:$FP,AJ$321,FALSE)/2),0)</f>
        <v>0</v>
      </c>
      <c r="AK148" s="223">
        <f>IFERROR(IF(RIGHT(VLOOKUP($A148,csapatok!$A:$CN,AK$320,FALSE),5)="Csere",VLOOKUP(LEFT(VLOOKUP($A148,csapatok!$A:$CN,AK$320,FALSE),LEN(VLOOKUP($A148,csapatok!$A:$CN,AK$320,FALSE))-6),'csapat-ranglista'!$A:$FP,AK$321,FALSE)/8,VLOOKUP(VLOOKUP($A148,csapatok!$A:$CN,AK$320,FALSE),'csapat-ranglista'!$A:$FP,AK$321,FALSE)/4),0)</f>
        <v>0</v>
      </c>
      <c r="AL148" s="223">
        <f>IFERROR(IF(RIGHT(VLOOKUP($A148,csapatok!$A:$CN,AL$320,FALSE),5)="Csere",VLOOKUP(LEFT(VLOOKUP($A148,csapatok!$A:$CN,AL$320,FALSE),LEN(VLOOKUP($A148,csapatok!$A:$CN,AL$320,FALSE))-6),'csapat-ranglista'!$A:$FP,AL$321,FALSE)/8,VLOOKUP(VLOOKUP($A148,csapatok!$A:$CN,AL$320,FALSE),'csapat-ranglista'!$A:$FP,AL$321,FALSE)/4),0)</f>
        <v>0</v>
      </c>
      <c r="AM148" s="223">
        <f>IFERROR(IF(RIGHT(VLOOKUP($A148,csapatok!$A:$CN,AM$320,FALSE),5)="Csere",VLOOKUP(LEFT(VLOOKUP($A148,csapatok!$A:$CN,AM$320,FALSE),LEN(VLOOKUP($A148,csapatok!$A:$CN,AM$320,FALSE))-6),'csapat-ranglista'!$A:$FP,AM$321,FALSE)/8,VLOOKUP(VLOOKUP($A148,csapatok!$A:$CN,AM$320,FALSE),'csapat-ranglista'!$A:$FP,AM$321,FALSE)/4),0)</f>
        <v>0</v>
      </c>
      <c r="AN148" s="223">
        <f>IFERROR(IF(RIGHT(VLOOKUP($A148,csapatok!$A:$CN,AN$320,FALSE),5)="Csere",VLOOKUP(LEFT(VLOOKUP($A148,csapatok!$A:$CN,AN$320,FALSE),LEN(VLOOKUP($A148,csapatok!$A:$CN,AN$320,FALSE))-6),'csapat-ranglista'!$A:$FP,AN$321,FALSE)/8,VLOOKUP(VLOOKUP($A148,csapatok!$A:$CN,AN$320,FALSE),'csapat-ranglista'!$A:$FP,AN$321,FALSE)/4),0)</f>
        <v>0</v>
      </c>
      <c r="AO148" s="223">
        <f>IFERROR(IF(RIGHT(VLOOKUP($A148,csapatok!$A:$CN,AO$320,FALSE),5)="Csere",VLOOKUP(LEFT(VLOOKUP($A148,csapatok!$A:$CN,AO$320,FALSE),LEN(VLOOKUP($A148,csapatok!$A:$CN,AO$320,FALSE))-6),'csapat-ranglista'!$A:$FP,AO$321,FALSE)/8,VLOOKUP(VLOOKUP($A148,csapatok!$A:$CN,AO$320,FALSE),'csapat-ranglista'!$A:$FP,AO$321,FALSE)/4),0)</f>
        <v>0</v>
      </c>
      <c r="AP148" s="223">
        <f>IFERROR(IF(RIGHT(VLOOKUP($A148,csapatok!$A:$CN,AP$320,FALSE),5)="Csere",VLOOKUP(LEFT(VLOOKUP($A148,csapatok!$A:$CN,AP$320,FALSE),LEN(VLOOKUP($A148,csapatok!$A:$CN,AP$320,FALSE))-6),'csapat-ranglista'!$A:$FP,AP$321,FALSE)/8,VLOOKUP(VLOOKUP($A148,csapatok!$A:$CN,AP$320,FALSE),'csapat-ranglista'!$A:$FP,AP$321,FALSE)/4),0)</f>
        <v>0</v>
      </c>
      <c r="AQ148" s="223">
        <f>IFERROR(IF(RIGHT(VLOOKUP($A148,csapatok!$A:$CN,AQ$320,FALSE),5)="Csere",VLOOKUP(LEFT(VLOOKUP($A148,csapatok!$A:$CN,AQ$320,FALSE),LEN(VLOOKUP($A148,csapatok!$A:$CN,AQ$320,FALSE))-6),'csapat-ranglista'!$A:$FP,AQ$321,FALSE)/8,VLOOKUP(VLOOKUP($A148,csapatok!$A:$CN,AQ$320,FALSE),'csapat-ranglista'!$A:$FP,AQ$321,FALSE)/4),0)</f>
        <v>0</v>
      </c>
      <c r="AR148" s="223">
        <f>IFERROR(IF(RIGHT(VLOOKUP($A148,csapatok!$A:$CN,AR$320,FALSE),5)="Csere",VLOOKUP(LEFT(VLOOKUP($A148,csapatok!$A:$CN,AR$320,FALSE),LEN(VLOOKUP($A148,csapatok!$A:$CN,AR$320,FALSE))-6),'csapat-ranglista'!$A:$FP,AR$321,FALSE)/8,VLOOKUP(VLOOKUP($A148,csapatok!$A:$CN,AR$320,FALSE),'csapat-ranglista'!$A:$FP,AR$321,FALSE)/4),0)</f>
        <v>0</v>
      </c>
      <c r="AS148" s="223">
        <f>IFERROR(IF(RIGHT(VLOOKUP($A148,csapatok!$A:$CN,AS$320,FALSE),5)="Csere",VLOOKUP(LEFT(VLOOKUP($A148,csapatok!$A:$CN,AS$320,FALSE),LEN(VLOOKUP($A148,csapatok!$A:$CN,AS$320,FALSE))-6),'csapat-ranglista'!$A:$FP,AS$321,FALSE)/8,VLOOKUP(VLOOKUP($A148,csapatok!$A:$CN,AS$320,FALSE),'csapat-ranglista'!$A:$FP,AS$321,FALSE)/4),0)</f>
        <v>0</v>
      </c>
      <c r="AT148" s="223">
        <f>IFERROR(IF(RIGHT(VLOOKUP($A148,csapatok!$A:$CN,AT$320,FALSE),5)="Csere",VLOOKUP(LEFT(VLOOKUP($A148,csapatok!$A:$CN,AT$320,FALSE),LEN(VLOOKUP($A148,csapatok!$A:$CN,AT$320,FALSE))-6),'csapat-ranglista'!$A:$FP,AT$321,FALSE)/8,VLOOKUP(VLOOKUP($A148,csapatok!$A:$CN,AT$320,FALSE),'csapat-ranglista'!$A:$FP,AT$321,FALSE)/4),0)</f>
        <v>0</v>
      </c>
      <c r="AU148" s="223">
        <f>IFERROR(IF(RIGHT(VLOOKUP($A148,csapatok!$A:$CN,AU$320,FALSE),5)="Csere",VLOOKUP(LEFT(VLOOKUP($A148,csapatok!$A:$CN,AU$320,FALSE),LEN(VLOOKUP($A148,csapatok!$A:$CN,AU$320,FALSE))-6),'csapat-ranglista'!$A:$FP,AU$321,FALSE)/8,VLOOKUP(VLOOKUP($A148,csapatok!$A:$CN,AU$320,FALSE),'csapat-ranglista'!$A:$FP,AU$321,FALSE)/4),0)</f>
        <v>0.51745925650849478</v>
      </c>
      <c r="AV148" s="223">
        <f>IFERROR(IF(RIGHT(VLOOKUP($A148,csapatok!$A:$CN,AV$320,FALSE),5)="Csere",VLOOKUP(LEFT(VLOOKUP($A148,csapatok!$A:$CN,AV$320,FALSE),LEN(VLOOKUP($A148,csapatok!$A:$CN,AV$320,FALSE))-6),'csapat-ranglista'!$A:$FP,AV$321,FALSE)/8,VLOOKUP(VLOOKUP($A148,csapatok!$A:$CN,AV$320,FALSE),'csapat-ranglista'!$A:$FP,AV$321,FALSE)/4),0)</f>
        <v>0</v>
      </c>
      <c r="AW148" s="223">
        <f>IFERROR(IF(RIGHT(VLOOKUP($A148,csapatok!$A:$CN,AW$320,FALSE),5)="Csere",VLOOKUP(LEFT(VLOOKUP($A148,csapatok!$A:$CN,AW$320,FALSE),LEN(VLOOKUP($A148,csapatok!$A:$CN,AW$320,FALSE))-6),'csapat-ranglista'!$A:$FP,AW$321,FALSE)/8,VLOOKUP(VLOOKUP($A148,csapatok!$A:$CN,AW$320,FALSE),'csapat-ranglista'!$A:$FP,AW$321,FALSE)/4),0)</f>
        <v>0</v>
      </c>
      <c r="AX148" s="223">
        <f>IFERROR(IF(RIGHT(VLOOKUP($A148,csapatok!$A:$CN,AX$320,FALSE),5)="Csere",VLOOKUP(LEFT(VLOOKUP($A148,csapatok!$A:$CN,AX$320,FALSE),LEN(VLOOKUP($A148,csapatok!$A:$CN,AX$320,FALSE))-6),'csapat-ranglista'!$A:$FP,AX$321,FALSE)/8,VLOOKUP(VLOOKUP($A148,csapatok!$A:$CN,AX$320,FALSE),'csapat-ranglista'!$A:$FP,AX$321,FALSE)/4),0)</f>
        <v>0</v>
      </c>
      <c r="AY148" s="223">
        <f>IFERROR(IF(RIGHT(VLOOKUP($A148,csapatok!$A:$NN,AY$320,FALSE),5)="Csere",VLOOKUP(LEFT(VLOOKUP($A148,csapatok!$A:$NN,AY$320,FALSE),LEN(VLOOKUP($A148,csapatok!$A:$NN,AY$320,FALSE))-6),'csapat-ranglista'!$A:$FP,AY$321,FALSE)/8,VLOOKUP(VLOOKUP($A148,csapatok!$A:$NN,AY$320,FALSE),'csapat-ranglista'!$A:$FP,AY$321,FALSE)/4),0)</f>
        <v>0</v>
      </c>
      <c r="AZ148" s="223">
        <f>IFERROR(IF(RIGHT(VLOOKUP($A148,csapatok!$A:$NN,AZ$320,FALSE),5)="Csere",VLOOKUP(LEFT(VLOOKUP($A148,csapatok!$A:$NN,AZ$320,FALSE),LEN(VLOOKUP($A148,csapatok!$A:$NN,AZ$320,FALSE))-6),'csapat-ranglista'!$A:$FP,AZ$321,FALSE)/8,VLOOKUP(VLOOKUP($A148,csapatok!$A:$NN,AZ$320,FALSE),'csapat-ranglista'!$A:$FP,AZ$321,FALSE)/4),0)</f>
        <v>0</v>
      </c>
      <c r="BA148" s="223">
        <f>IFERROR(IF(RIGHT(VLOOKUP($A148,csapatok!$A:$NN,BA$320,FALSE),5)="Csere",VLOOKUP(LEFT(VLOOKUP($A148,csapatok!$A:$NN,BA$320,FALSE),LEN(VLOOKUP($A148,csapatok!$A:$NN,BA$320,FALSE))-6),'csapat-ranglista'!$A:$FP,BA$321,FALSE)/8,VLOOKUP(VLOOKUP($A148,csapatok!$A:$NN,BA$320,FALSE),'csapat-ranglista'!$A:$FP,BA$321,FALSE)/4),0)</f>
        <v>0</v>
      </c>
      <c r="BB148" s="223">
        <f>IFERROR(IF(RIGHT(VLOOKUP($A148,csapatok!$A:$NN,BB$320,FALSE),5)="Csere",VLOOKUP(LEFT(VLOOKUP($A148,csapatok!$A:$NN,BB$320,FALSE),LEN(VLOOKUP($A148,csapatok!$A:$NN,BB$320,FALSE))-6),'csapat-ranglista'!$A:$FP,BB$321,FALSE)/8,VLOOKUP(VLOOKUP($A148,csapatok!$A:$NN,BB$320,FALSE),'csapat-ranglista'!$A:$FP,BB$321,FALSE)/4),0)</f>
        <v>0</v>
      </c>
      <c r="BC148" s="224">
        <f>versenyek!$ES$11*IFERROR(VLOOKUP(VLOOKUP($A148,versenyek!ER:ET,3,FALSE),szabalyok!$A$16:$B$23,2,FALSE)/4,0)</f>
        <v>0</v>
      </c>
      <c r="BD148" s="224">
        <f>versenyek!$EV$11*IFERROR(VLOOKUP(VLOOKUP($A148,versenyek!EU:EW,3,FALSE),szabalyok!$A$16:$B$23,2,FALSE)/4,0)</f>
        <v>0</v>
      </c>
      <c r="BE148" s="223">
        <f>IFERROR(IF(RIGHT(VLOOKUP($A148,csapatok!$A:$NN,BE$320,FALSE),5)="Csere",VLOOKUP(LEFT(VLOOKUP($A148,csapatok!$A:$NN,BE$320,FALSE),LEN(VLOOKUP($A148,csapatok!$A:$NN,BE$320,FALSE))-6),'csapat-ranglista'!$A:$FP,BE$321,FALSE)/8,VLOOKUP(VLOOKUP($A148,csapatok!$A:$NN,BE$320,FALSE),'csapat-ranglista'!$A:$FP,BE$321,FALSE)/4),0)</f>
        <v>0</v>
      </c>
      <c r="BF148" s="223">
        <f>IFERROR(IF(RIGHT(VLOOKUP($A148,csapatok!$A:$NN,BF$320,FALSE),5)="Csere",VLOOKUP(LEFT(VLOOKUP($A148,csapatok!$A:$NN,BF$320,FALSE),LEN(VLOOKUP($A148,csapatok!$A:$NN,BF$320,FALSE))-6),'csapat-ranglista'!$A:$FP,BF$321,FALSE)/8,VLOOKUP(VLOOKUP($A148,csapatok!$A:$NN,BF$320,FALSE),'csapat-ranglista'!$A:$FP,BF$321,FALSE)/4),0)</f>
        <v>0</v>
      </c>
      <c r="BG148" s="223">
        <f>IFERROR(IF(RIGHT(VLOOKUP($A148,csapatok!$A:$NN,BG$320,FALSE),5)="Csere",VLOOKUP(LEFT(VLOOKUP($A148,csapatok!$A:$NN,BG$320,FALSE),LEN(VLOOKUP($A148,csapatok!$A:$NN,BG$320,FALSE))-6),'csapat-ranglista'!$A:$FP,BG$321,FALSE)/8,VLOOKUP(VLOOKUP($A148,csapatok!$A:$NN,BG$320,FALSE),'csapat-ranglista'!$A:$FP,BG$321,FALSE)/4),0)</f>
        <v>0</v>
      </c>
      <c r="BH148" s="223">
        <f>IFERROR(IF(RIGHT(VLOOKUP($A148,csapatok!$A:$NN,BH$320,FALSE),5)="Csere",VLOOKUP(LEFT(VLOOKUP($A148,csapatok!$A:$NN,BH$320,FALSE),LEN(VLOOKUP($A148,csapatok!$A:$NN,BH$320,FALSE))-6),'csapat-ranglista'!$A:$FP,BH$321,FALSE)/8,VLOOKUP(VLOOKUP($A148,csapatok!$A:$NN,BH$320,FALSE),'csapat-ranglista'!$A:$FP,BH$321,FALSE)/4),0)</f>
        <v>0</v>
      </c>
      <c r="BI148" s="223">
        <f>IFERROR(IF(RIGHT(VLOOKUP($A148,csapatok!$A:$NN,BI$320,FALSE),5)="Csere",VLOOKUP(LEFT(VLOOKUP($A148,csapatok!$A:$NN,BI$320,FALSE),LEN(VLOOKUP($A148,csapatok!$A:$NN,BI$320,FALSE))-6),'csapat-ranglista'!$A:$FP,BI$321,FALSE)/8,VLOOKUP(VLOOKUP($A148,csapatok!$A:$NN,BI$320,FALSE),'csapat-ranglista'!$A:$FP,BI$321,FALSE)/4),0)</f>
        <v>0</v>
      </c>
      <c r="BJ148" s="223">
        <f>IFERROR(IF(RIGHT(VLOOKUP($A148,csapatok!$A:$NN,BJ$320,FALSE),5)="Csere",VLOOKUP(LEFT(VLOOKUP($A148,csapatok!$A:$NN,BJ$320,FALSE),LEN(VLOOKUP($A148,csapatok!$A:$NN,BJ$320,FALSE))-6),'csapat-ranglista'!$A:$FP,BJ$321,FALSE)/8,VLOOKUP(VLOOKUP($A148,csapatok!$A:$NN,BJ$320,FALSE),'csapat-ranglista'!$A:$FP,BJ$321,FALSE)/4),0)</f>
        <v>0</v>
      </c>
      <c r="BK148" s="223">
        <f>IFERROR(IF(RIGHT(VLOOKUP($A148,csapatok!$A:$NN,BK$320,FALSE),5)="Csere",VLOOKUP(LEFT(VLOOKUP($A148,csapatok!$A:$NN,BK$320,FALSE),LEN(VLOOKUP($A148,csapatok!$A:$NN,BK$320,FALSE))-6),'csapat-ranglista'!$A:$FP,BK$321,FALSE)/8,VLOOKUP(VLOOKUP($A148,csapatok!$A:$NN,BK$320,FALSE),'csapat-ranglista'!$A:$FP,BK$321,FALSE)/4),0)</f>
        <v>0</v>
      </c>
      <c r="BL148" s="223">
        <f>IFERROR(IF(RIGHT(VLOOKUP($A148,csapatok!$A:$NN,BL$320,FALSE),5)="Csere",VLOOKUP(LEFT(VLOOKUP($A148,csapatok!$A:$NN,BL$320,FALSE),LEN(VLOOKUP($A148,csapatok!$A:$NN,BL$320,FALSE))-6),'csapat-ranglista'!$A:$FP,BL$321,FALSE)/8,VLOOKUP(VLOOKUP($A148,csapatok!$A:$NN,BL$320,FALSE),'csapat-ranglista'!$A:$FP,BL$321,FALSE)/4),0)</f>
        <v>0</v>
      </c>
      <c r="BM148" s="223">
        <f>IFERROR(IF(RIGHT(VLOOKUP($A148,csapatok!$A:$NN,BM$320,FALSE),5)="Csere",VLOOKUP(LEFT(VLOOKUP($A148,csapatok!$A:$NN,BM$320,FALSE),LEN(VLOOKUP($A148,csapatok!$A:$NN,BM$320,FALSE))-6),'csapat-ranglista'!$A:$FP,BM$321,FALSE)/8,VLOOKUP(VLOOKUP($A148,csapatok!$A:$NN,BM$320,FALSE),'csapat-ranglista'!$A:$FP,BM$321,FALSE)/4),0)</f>
        <v>0</v>
      </c>
      <c r="BN148" s="223">
        <f>IFERROR(IF(RIGHT(VLOOKUP($A148,csapatok!$A:$NN,BN$320,FALSE),5)="Csere",VLOOKUP(LEFT(VLOOKUP($A148,csapatok!$A:$NN,BN$320,FALSE),LEN(VLOOKUP($A148,csapatok!$A:$NN,BN$320,FALSE))-6),'csapat-ranglista'!$A:$FP,BN$321,FALSE)/8,VLOOKUP(VLOOKUP($A148,csapatok!$A:$NN,BN$320,FALSE),'csapat-ranglista'!$A:$FP,BN$321,FALSE)/4),0)</f>
        <v>0</v>
      </c>
      <c r="BO148" s="223">
        <f>IFERROR(IF(RIGHT(VLOOKUP($A148,csapatok!$A:$NN,BO$320,FALSE),5)="Csere",VLOOKUP(LEFT(VLOOKUP($A148,csapatok!$A:$NN,BO$320,FALSE),LEN(VLOOKUP($A148,csapatok!$A:$NN,BO$320,FALSE))-6),'csapat-ranglista'!$A:$FP,BO$321,FALSE)/8,VLOOKUP(VLOOKUP($A148,csapatok!$A:$NN,BO$320,FALSE),'csapat-ranglista'!$A:$FP,BO$321,FALSE)/4),0)</f>
        <v>0</v>
      </c>
      <c r="BP148" s="223">
        <f>IFERROR(IF(RIGHT(VLOOKUP($A148,csapatok!$A:$NN,BP$320,FALSE),5)="Csere",VLOOKUP(LEFT(VLOOKUP($A148,csapatok!$A:$NN,BP$320,FALSE),LEN(VLOOKUP($A148,csapatok!$A:$NN,BP$320,FALSE))-6),'csapat-ranglista'!$A:$FP,BP$321,FALSE)/8,VLOOKUP(VLOOKUP($A148,csapatok!$A:$NN,BP$320,FALSE),'csapat-ranglista'!$A:$FP,BP$321,FALSE)/4),0)</f>
        <v>0</v>
      </c>
      <c r="BQ148" s="223">
        <f>IFERROR(IF(RIGHT(VLOOKUP($A148,csapatok!$A:$NN,BQ$320,FALSE),5)="Csere",VLOOKUP(LEFT(VLOOKUP($A148,csapatok!$A:$NN,BQ$320,FALSE),LEN(VLOOKUP($A148,csapatok!$A:$NN,BQ$320,FALSE))-6),'csapat-ranglista'!$A:$FP,BQ$321,FALSE)/8,VLOOKUP(VLOOKUP($A148,csapatok!$A:$NN,BQ$320,FALSE),'csapat-ranglista'!$A:$FP,BQ$321,FALSE)/4),0)</f>
        <v>0</v>
      </c>
      <c r="BR148" s="223">
        <f>IFERROR(IF(RIGHT(VLOOKUP($A148,csapatok!$A:$NN,BR$320,FALSE),5)="Csere",VLOOKUP(LEFT(VLOOKUP($A148,csapatok!$A:$NN,BR$320,FALSE),LEN(VLOOKUP($A148,csapatok!$A:$NN,BR$320,FALSE))-6),'csapat-ranglista'!$A:$FP,BR$321,FALSE)/8,VLOOKUP(VLOOKUP($A148,csapatok!$A:$NN,BR$320,FALSE),'csapat-ranglista'!$A:$FP,BR$321,FALSE)/4),0)</f>
        <v>0</v>
      </c>
      <c r="BS148" s="223">
        <f>IFERROR(IF(RIGHT(VLOOKUP($A148,csapatok!$A:$NN,BS$320,FALSE),5)="Csere",VLOOKUP(LEFT(VLOOKUP($A148,csapatok!$A:$NN,BS$320,FALSE),LEN(VLOOKUP($A148,csapatok!$A:$NN,BS$320,FALSE))-6),'csapat-ranglista'!$A:$FP,BS$321,FALSE)/8,VLOOKUP(VLOOKUP($A148,csapatok!$A:$NN,BS$320,FALSE),'csapat-ranglista'!$A:$FP,BS$321,FALSE)/4),0)</f>
        <v>0</v>
      </c>
      <c r="BT148" s="223">
        <f>IFERROR(IF(RIGHT(VLOOKUP($A148,csapatok!$A:$NN,BT$320,FALSE),5)="Csere",VLOOKUP(LEFT(VLOOKUP($A148,csapatok!$A:$NN,BT$320,FALSE),LEN(VLOOKUP($A148,csapatok!$A:$NN,BT$320,FALSE))-6),'csapat-ranglista'!$A:$FP,BT$321,FALSE)/8,VLOOKUP(VLOOKUP($A148,csapatok!$A:$NN,BT$320,FALSE),'csapat-ranglista'!$A:$FP,BT$321,FALSE)/4),0)</f>
        <v>0</v>
      </c>
      <c r="BU148" s="223">
        <f>IFERROR(IF(RIGHT(VLOOKUP($A148,csapatok!$A:$NN,BU$320,FALSE),5)="Csere",VLOOKUP(LEFT(VLOOKUP($A148,csapatok!$A:$NN,BU$320,FALSE),LEN(VLOOKUP($A148,csapatok!$A:$NN,BU$320,FALSE))-6),'csapat-ranglista'!$A:$FP,BU$321,FALSE)/8,VLOOKUP(VLOOKUP($A148,csapatok!$A:$NN,BU$320,FALSE),'csapat-ranglista'!$A:$FP,BU$321,FALSE)/4),0)</f>
        <v>0</v>
      </c>
      <c r="BV148" s="223">
        <f>IFERROR(IF(RIGHT(VLOOKUP($A148,csapatok!$A:$NN,BV$320,FALSE),5)="Csere",VLOOKUP(LEFT(VLOOKUP($A148,csapatok!$A:$NN,BV$320,FALSE),LEN(VLOOKUP($A148,csapatok!$A:$NN,BV$320,FALSE))-6),'csapat-ranglista'!$A:$FP,BV$321,FALSE)/8,VLOOKUP(VLOOKUP($A148,csapatok!$A:$NN,BV$320,FALSE),'csapat-ranglista'!$A:$FP,BV$321,FALSE)/4),0)</f>
        <v>0</v>
      </c>
      <c r="BW148" s="223">
        <f>IFERROR(IF(RIGHT(VLOOKUP($A148,csapatok!$A:$NN,BW$320,FALSE),5)="Csere",VLOOKUP(LEFT(VLOOKUP($A148,csapatok!$A:$NN,BW$320,FALSE),LEN(VLOOKUP($A148,csapatok!$A:$NN,BW$320,FALSE))-6),'csapat-ranglista'!$A:$FP,BW$321,FALSE)/8,VLOOKUP(VLOOKUP($A148,csapatok!$A:$NN,BW$320,FALSE),'csapat-ranglista'!$A:$FP,BW$321,FALSE)/4),0)</f>
        <v>0</v>
      </c>
      <c r="BX148" s="223">
        <f>IFERROR(IF(RIGHT(VLOOKUP($A148,csapatok!$A:$NN,BX$320,FALSE),5)="Csere",VLOOKUP(LEFT(VLOOKUP($A148,csapatok!$A:$NN,BX$320,FALSE),LEN(VLOOKUP($A148,csapatok!$A:$NN,BX$320,FALSE))-6),'csapat-ranglista'!$A:$FP,BX$321,FALSE)/8,VLOOKUP(VLOOKUP($A148,csapatok!$A:$NN,BX$320,FALSE),'csapat-ranglista'!$A:$FP,BX$321,FALSE)/4),0)</f>
        <v>0</v>
      </c>
      <c r="BY148" s="223">
        <f>IFERROR(IF(RIGHT(VLOOKUP($A148,csapatok!$A:$NN,BY$320,FALSE),5)="Csere",VLOOKUP(LEFT(VLOOKUP($A148,csapatok!$A:$NN,BY$320,FALSE),LEN(VLOOKUP($A148,csapatok!$A:$NN,BY$320,FALSE))-6),'csapat-ranglista'!$A:$FP,BY$321,FALSE)/8,VLOOKUP(VLOOKUP($A148,csapatok!$A:$NN,BY$320,FALSE),'csapat-ranglista'!$A:$FP,BY$321,FALSE)/4),0)</f>
        <v>0</v>
      </c>
      <c r="BZ148" s="223">
        <f>IFERROR(IF(RIGHT(VLOOKUP($A148,csapatok!$A:$NN,BZ$320,FALSE),5)="Csere",VLOOKUP(LEFT(VLOOKUP($A148,csapatok!$A:$NN,BZ$320,FALSE),LEN(VLOOKUP($A148,csapatok!$A:$NN,BZ$320,FALSE))-6),'csapat-ranglista'!$A:$FP,BZ$321,FALSE)/8,VLOOKUP(VLOOKUP($A148,csapatok!$A:$NN,BZ$320,FALSE),'csapat-ranglista'!$A:$FP,BZ$321,FALSE)/4),0)</f>
        <v>0</v>
      </c>
      <c r="CA148" s="223">
        <f>IFERROR(IF(RIGHT(VLOOKUP($A148,csapatok!$A:$NN,CA$320,FALSE),5)="Csere",VLOOKUP(LEFT(VLOOKUP($A148,csapatok!$A:$NN,CA$320,FALSE),LEN(VLOOKUP($A148,csapatok!$A:$NN,CA$320,FALSE))-6),'csapat-ranglista'!$A:$FP,CA$321,FALSE)/8,VLOOKUP(VLOOKUP($A148,csapatok!$A:$NN,CA$320,FALSE),'csapat-ranglista'!$A:$FP,CA$321,FALSE)/4),0)</f>
        <v>0</v>
      </c>
      <c r="CB148" s="223">
        <f>IFERROR(IF(RIGHT(VLOOKUP($A148,csapatok!$A:$NN,CB$320,FALSE),5)="Csere",VLOOKUP(LEFT(VLOOKUP($A148,csapatok!$A:$NN,CB$320,FALSE),LEN(VLOOKUP($A148,csapatok!$A:$NN,CB$320,FALSE))-6),'csapat-ranglista'!$A:$FP,CB$321,FALSE)/8,VLOOKUP(VLOOKUP($A148,csapatok!$A:$NN,CB$320,FALSE),'csapat-ranglista'!$A:$FP,CB$321,FALSE)/4),0)</f>
        <v>0</v>
      </c>
      <c r="CC148" s="223">
        <f>IFERROR(IF(RIGHT(VLOOKUP($A148,csapatok!$A:$NN,CC$320,FALSE),5)="Csere",VLOOKUP(LEFT(VLOOKUP($A148,csapatok!$A:$NN,CC$320,FALSE),LEN(VLOOKUP($A148,csapatok!$A:$NN,CC$320,FALSE))-6),'csapat-ranglista'!$A:$FP,CC$321,FALSE)/8,VLOOKUP(VLOOKUP($A148,csapatok!$A:$NN,CC$320,FALSE),'csapat-ranglista'!$A:$FP,CC$321,FALSE)/4),0)</f>
        <v>0</v>
      </c>
      <c r="CD148" s="223">
        <f>IFERROR(IF(RIGHT(VLOOKUP($A148,csapatok!$A:$NN,CD$320,FALSE),5)="Csere",VLOOKUP(LEFT(VLOOKUP($A148,csapatok!$A:$NN,CD$320,FALSE),LEN(VLOOKUP($A148,csapatok!$A:$NN,CD$320,FALSE))-6),'csapat-ranglista'!$A:$FP,CD$321,FALSE)/8,VLOOKUP(VLOOKUP($A148,csapatok!$A:$NN,CD$320,FALSE),'csapat-ranglista'!$A:$FP,CD$321,FALSE)/4),0)</f>
        <v>0</v>
      </c>
      <c r="CE148" s="223">
        <f>IFERROR(IF(RIGHT(VLOOKUP($A148,csapatok!$A:$NN,CE$320,FALSE),5)="Csere",VLOOKUP(LEFT(VLOOKUP($A148,csapatok!$A:$NN,CE$320,FALSE),LEN(VLOOKUP($A148,csapatok!$A:$NN,CE$320,FALSE))-6),'csapat-ranglista'!$A:$FP,CE$321,FALSE)/8,VLOOKUP(VLOOKUP($A148,csapatok!$A:$NN,CE$320,FALSE),'csapat-ranglista'!$A:$FP,CE$321,FALSE)/4),0)</f>
        <v>0</v>
      </c>
      <c r="CF148" s="223">
        <f>IFERROR(IF(RIGHT(VLOOKUP($A148,csapatok!$A:$NN,CF$320,FALSE),5)="Csere",VLOOKUP(LEFT(VLOOKUP($A148,csapatok!$A:$NN,CF$320,FALSE),LEN(VLOOKUP($A148,csapatok!$A:$NN,CF$320,FALSE))-6),'csapat-ranglista'!$A:$FP,CF$321,FALSE)/8,VLOOKUP(VLOOKUP($A148,csapatok!$A:$NN,CF$320,FALSE),'csapat-ranglista'!$A:$FP,CF$321,FALSE)/4),0)</f>
        <v>0</v>
      </c>
      <c r="CG148" s="223">
        <f>IFERROR(IF(RIGHT(VLOOKUP($A148,csapatok!$A:$NN,CG$320,FALSE),5)="Csere",VLOOKUP(LEFT(VLOOKUP($A148,csapatok!$A:$NN,CG$320,FALSE),LEN(VLOOKUP($A148,csapatok!$A:$NN,CG$320,FALSE))-6),'csapat-ranglista'!$A:$FP,CG$321,FALSE)/8,VLOOKUP(VLOOKUP($A148,csapatok!$A:$NN,CG$320,FALSE),'csapat-ranglista'!$A:$FP,CG$321,FALSE)/4),0)</f>
        <v>0</v>
      </c>
      <c r="CH148" s="223">
        <f>IFERROR(IF(RIGHT(VLOOKUP($A148,csapatok!$A:$NN,CH$320,FALSE),5)="Csere",VLOOKUP(LEFT(VLOOKUP($A148,csapatok!$A:$NN,CH$320,FALSE),LEN(VLOOKUP($A148,csapatok!$A:$NN,CH$320,FALSE))-6),'csapat-ranglista'!$A:$FP,CH$321,FALSE)/8,VLOOKUP(VLOOKUP($A148,csapatok!$A:$NN,CH$320,FALSE),'csapat-ranglista'!$A:$FP,CH$321,FALSE)/4),0)</f>
        <v>0</v>
      </c>
      <c r="CI148" s="223">
        <f>IFERROR(IF(RIGHT(VLOOKUP($A148,csapatok!$A:$NN,CI$320,FALSE),5)="Csere",VLOOKUP(LEFT(VLOOKUP($A148,csapatok!$A:$NN,CI$320,FALSE),LEN(VLOOKUP($A148,csapatok!$A:$NN,CI$320,FALSE))-6),'csapat-ranglista'!$A:$FP,CI$321,FALSE)/8,VLOOKUP(VLOOKUP($A148,csapatok!$A:$NN,CI$320,FALSE),'csapat-ranglista'!$A:$FP,CI$321,FALSE)/4),0)</f>
        <v>0</v>
      </c>
      <c r="CJ148" s="224">
        <f>versenyek!$IQ$11*IFERROR(VLOOKUP(VLOOKUP($A148,versenyek!IP:IR,3,FALSE),szabalyok!$A$16:$B$23,2,FALSE)/4,0)</f>
        <v>0</v>
      </c>
      <c r="CK148" s="224">
        <f>versenyek!$IT$11*IFERROR(VLOOKUP(VLOOKUP($A148,versenyek!IS:IU,3,FALSE),szabalyok!$A$16:$B$23,2,FALSE)/4,0)</f>
        <v>0</v>
      </c>
      <c r="CL148" s="223">
        <f>IFERROR(IF(RIGHT(VLOOKUP($A148,csapatok!$A:$NN,CL$320,FALSE),5)="Csere",VLOOKUP(LEFT(VLOOKUP($A148,csapatok!$A:$NN,CL$320,FALSE),LEN(VLOOKUP($A148,csapatok!$A:$NN,CL$320,FALSE))-6),'csapat-ranglista'!$A:$FP,CL$321,FALSE)/8,VLOOKUP(VLOOKUP($A148,csapatok!$A:$NN,CL$320,FALSE),'csapat-ranglista'!$A:$FP,CL$321,FALSE)/4),0)</f>
        <v>0</v>
      </c>
      <c r="CM148" s="223">
        <f>IFERROR(IF(RIGHT(VLOOKUP($A148,csapatok!$A:$NN,CM$320,FALSE),5)="Csere",VLOOKUP(LEFT(VLOOKUP($A148,csapatok!$A:$NN,CM$320,FALSE),LEN(VLOOKUP($A148,csapatok!$A:$NN,CM$320,FALSE))-6),'csapat-ranglista'!$A:$FP,CM$321,FALSE)/8,VLOOKUP(VLOOKUP($A148,csapatok!$A:$NN,CM$320,FALSE),'csapat-ranglista'!$A:$FP,CM$321,FALSE)/4),0)</f>
        <v>0</v>
      </c>
      <c r="CN148" s="223">
        <f>IFERROR(IF(RIGHT(VLOOKUP($A148,csapatok!$A:$NN,CN$320,FALSE),5)="Csere",VLOOKUP(LEFT(VLOOKUP($A148,csapatok!$A:$NN,CN$320,FALSE),LEN(VLOOKUP($A148,csapatok!$A:$NN,CN$320,FALSE))-6),'csapat-ranglista'!$A:$FP,CN$321,FALSE)/8,VLOOKUP(VLOOKUP($A148,csapatok!$A:$NN,CN$320,FALSE),'csapat-ranglista'!$A:$FP,CN$321,FALSE)/4),0)</f>
        <v>1.8214629480051701</v>
      </c>
      <c r="CO148" s="223">
        <f>IFERROR(IF(RIGHT(VLOOKUP($A148,csapatok!$A:$NN,CO$320,FALSE),5)="Csere",VLOOKUP(LEFT(VLOOKUP($A148,csapatok!$A:$NN,CO$320,FALSE),LEN(VLOOKUP($A148,csapatok!$A:$NN,CO$320,FALSE))-6),'csapat-ranglista'!$A:$FP,CO$321,FALSE)/8,VLOOKUP(VLOOKUP($A148,csapatok!$A:$NN,CO$320,FALSE),'csapat-ranglista'!$A:$FP,CO$321,FALSE)/4),0)</f>
        <v>0</v>
      </c>
      <c r="CP148" s="223">
        <f>IFERROR(IF(RIGHT(VLOOKUP($A148,csapatok!$A:$NN,CP$320,FALSE),5)="Csere",VLOOKUP(LEFT(VLOOKUP($A148,csapatok!$A:$NN,CP$320,FALSE),LEN(VLOOKUP($A148,csapatok!$A:$NN,CP$320,FALSE))-6),'csapat-ranglista'!$A:$FP,CP$321,FALSE)/8,VLOOKUP(VLOOKUP($A148,csapatok!$A:$NN,CP$320,FALSE),'csapat-ranglista'!$A:$FP,CP$321,FALSE)/4),0)</f>
        <v>0</v>
      </c>
      <c r="CQ148" s="223">
        <f>IFERROR(IF(RIGHT(VLOOKUP($A148,csapatok!$A:$NN,CQ$320,FALSE),5)="Csere",VLOOKUP(LEFT(VLOOKUP($A148,csapatok!$A:$NN,CQ$320,FALSE),LEN(VLOOKUP($A148,csapatok!$A:$NN,CQ$320,FALSE))-6),'csapat-ranglista'!$A:$FP,CQ$321,FALSE)/8,VLOOKUP(VLOOKUP($A148,csapatok!$A:$NN,CQ$320,FALSE),'csapat-ranglista'!$A:$FP,CQ$321,FALSE)/4),0)</f>
        <v>0</v>
      </c>
      <c r="CR148" s="223">
        <f>IFERROR(IF(RIGHT(VLOOKUP($A148,csapatok!$A:$NN,CR$320,FALSE),5)="Csere",VLOOKUP(LEFT(VLOOKUP($A148,csapatok!$A:$NN,CR$320,FALSE),LEN(VLOOKUP($A148,csapatok!$A:$NN,CR$320,FALSE))-6),'csapat-ranglista'!$A:$FP,CR$321,FALSE)/8,VLOOKUP(VLOOKUP($A148,csapatok!$A:$NN,CR$320,FALSE),'csapat-ranglista'!$A:$FP,CR$321,FALSE)/4),0)</f>
        <v>0</v>
      </c>
      <c r="CS148" s="223">
        <f>IFERROR(IF(RIGHT(VLOOKUP($A148,csapatok!$A:$NN,CS$320,FALSE),5)="Csere",VLOOKUP(LEFT(VLOOKUP($A148,csapatok!$A:$NN,CS$320,FALSE),LEN(VLOOKUP($A148,csapatok!$A:$NN,CS$320,FALSE))-6),'csapat-ranglista'!$A:$FP,CS$321,FALSE)/8,VLOOKUP(VLOOKUP($A148,csapatok!$A:$NN,CS$320,FALSE),'csapat-ranglista'!$A:$FP,CS$321,FALSE)/4),0)</f>
        <v>0</v>
      </c>
      <c r="CT148" s="223">
        <f>IFERROR(IF(RIGHT(VLOOKUP($A148,csapatok!$A:$NN,CT$320,FALSE),5)="Csere",VLOOKUP(LEFT(VLOOKUP($A148,csapatok!$A:$NN,CT$320,FALSE),LEN(VLOOKUP($A148,csapatok!$A:$NN,CT$320,FALSE))-6),'csapat-ranglista'!$A:$FP,CT$321,FALSE)/8,VLOOKUP(VLOOKUP($A148,csapatok!$A:$NN,CT$320,FALSE),'csapat-ranglista'!$A:$FP,CT$321,FALSE)/4),0)</f>
        <v>0</v>
      </c>
      <c r="CU148" s="223">
        <f>IFERROR(IF(RIGHT(VLOOKUP($A148,csapatok!$A:$NN,CU$320,FALSE),5)="Csere",VLOOKUP(LEFT(VLOOKUP($A148,csapatok!$A:$NN,CU$320,FALSE),LEN(VLOOKUP($A148,csapatok!$A:$NN,CU$320,FALSE))-6),'csapat-ranglista'!$A:$FP,CU$321,FALSE)/8,VLOOKUP(VLOOKUP($A148,csapatok!$A:$NN,CU$320,FALSE),'csapat-ranglista'!$A:$FP,CU$321,FALSE)/4),0)</f>
        <v>0</v>
      </c>
      <c r="CV148" s="223">
        <f>IFERROR(IF(RIGHT(VLOOKUP($A148,csapatok!$A:$NN,CV$320,FALSE),5)="Csere",VLOOKUP(LEFT(VLOOKUP($A148,csapatok!$A:$NN,CV$320,FALSE),LEN(VLOOKUP($A148,csapatok!$A:$NN,CV$320,FALSE))-6),'csapat-ranglista'!$A:$FP,CV$321,FALSE)/8,VLOOKUP(VLOOKUP($A148,csapatok!$A:$NN,CV$320,FALSE),'csapat-ranglista'!$A:$FP,CV$321,FALSE)/4),0)</f>
        <v>0</v>
      </c>
      <c r="CW148" s="223">
        <f>IFERROR(IF(RIGHT(VLOOKUP($A148,csapatok!$A:$NN,CW$320,FALSE),5)="Csere",VLOOKUP(LEFT(VLOOKUP($A148,csapatok!$A:$NN,CW$320,FALSE),LEN(VLOOKUP($A148,csapatok!$A:$NN,CW$320,FALSE))-6),'csapat-ranglista'!$A:$FP,CW$321,FALSE)/8,VLOOKUP(VLOOKUP($A148,csapatok!$A:$NN,CW$320,FALSE),'csapat-ranglista'!$A:$FP,CW$321,FALSE)/4),0)</f>
        <v>0</v>
      </c>
      <c r="CX148" s="223">
        <f>IFERROR(IF(RIGHT(VLOOKUP($A148,csapatok!$A:$NN,CX$320,FALSE),5)="Csere",VLOOKUP(LEFT(VLOOKUP($A148,csapatok!$A:$NN,CX$320,FALSE),LEN(VLOOKUP($A148,csapatok!$A:$NN,CX$320,FALSE))-6),'csapat-ranglista'!$A:$FP,CX$321,FALSE)/8,VLOOKUP(VLOOKUP($A148,csapatok!$A:$NN,CX$320,FALSE),'csapat-ranglista'!$A:$FP,CX$321,FALSE)/4),0)</f>
        <v>0</v>
      </c>
      <c r="CY148" s="223">
        <f>IFERROR(IF(RIGHT(VLOOKUP($A148,csapatok!$A:$NN,CY$320,FALSE),5)="Csere",VLOOKUP(LEFT(VLOOKUP($A148,csapatok!$A:$NN,CY$320,FALSE),LEN(VLOOKUP($A148,csapatok!$A:$NN,CY$320,FALSE))-6),'csapat-ranglista'!$A:$FP,CY$321,FALSE)/8,VLOOKUP(VLOOKUP($A148,csapatok!$A:$NN,CY$320,FALSE),'csapat-ranglista'!$A:$FP,CY$321,FALSE)/4),0)</f>
        <v>0</v>
      </c>
      <c r="CZ148" s="223">
        <f>IFERROR(IF(RIGHT(VLOOKUP($A148,csapatok!$A:$NN,CZ$320,FALSE),5)="Csere",VLOOKUP(LEFT(VLOOKUP($A148,csapatok!$A:$NN,CZ$320,FALSE),LEN(VLOOKUP($A148,csapatok!$A:$NN,CZ$320,FALSE))-6),'csapat-ranglista'!$A:$FP,CZ$321,FALSE)/8,VLOOKUP(VLOOKUP($A148,csapatok!$A:$NN,CZ$320,FALSE),'csapat-ranglista'!$A:$FP,CZ$321,FALSE)/4),0)</f>
        <v>0</v>
      </c>
      <c r="DA148" s="223">
        <f>IFERROR(IF(RIGHT(VLOOKUP($A148,csapatok!$A:$NN,DA$320,FALSE),5)="Csere",VLOOKUP(LEFT(VLOOKUP($A148,csapatok!$A:$NN,DA$320,FALSE),LEN(VLOOKUP($A148,csapatok!$A:$NN,DA$320,FALSE))-6),'csapat-ranglista'!$A:$FP,DA$321,FALSE)/8,VLOOKUP(VLOOKUP($A148,csapatok!$A:$NN,DA$320,FALSE),'csapat-ranglista'!$A:$FP,DA$321,FALSE)/4),0)</f>
        <v>0</v>
      </c>
      <c r="DB148" s="223">
        <f>IFERROR(IF(RIGHT(VLOOKUP($A148,csapatok!$A:$NN,DB$320,FALSE),5)="Csere",VLOOKUP(LEFT(VLOOKUP($A148,csapatok!$A:$NN,DB$320,FALSE),LEN(VLOOKUP($A148,csapatok!$A:$NN,DB$320,FALSE))-6),'csapat-ranglista'!$A:$FP,DB$321,FALSE)/8,VLOOKUP(VLOOKUP($A148,csapatok!$A:$NN,DB$320,FALSE),'csapat-ranglista'!$A:$FP,DB$321,FALSE)/4),0)</f>
        <v>0</v>
      </c>
      <c r="DC148" s="223">
        <f>IFERROR(IF(RIGHT(VLOOKUP($A148,csapatok!$A:$NN,DC$320,FALSE),5)="Csere",VLOOKUP(LEFT(VLOOKUP($A148,csapatok!$A:$NN,DC$320,FALSE),LEN(VLOOKUP($A148,csapatok!$A:$NN,DC$320,FALSE))-6),'csapat-ranglista'!$A:$FP,DC$321,FALSE)/8,VLOOKUP(VLOOKUP($A148,csapatok!$A:$NN,DC$320,FALSE),'csapat-ranglista'!$A:$FP,DC$321,FALSE)/4),0)</f>
        <v>0</v>
      </c>
      <c r="DD148" s="223">
        <f>IFERROR(IF(RIGHT(VLOOKUP($A148,csapatok!$A:$NN,DD$320,FALSE),5)="Csere",VLOOKUP(LEFT(VLOOKUP($A148,csapatok!$A:$NN,DD$320,FALSE),LEN(VLOOKUP($A148,csapatok!$A:$NN,DD$320,FALSE))-6),'csapat-ranglista'!$A:$FP,DD$321,FALSE)/8,VLOOKUP(VLOOKUP($A148,csapatok!$A:$NN,DD$320,FALSE),'csapat-ranglista'!$A:$FP,DD$321,FALSE)/4),0)</f>
        <v>0</v>
      </c>
      <c r="DE148" s="223">
        <f>IFERROR(IF(RIGHT(VLOOKUP($A148,csapatok!$A:$NN,DE$320,FALSE),5)="Csere",VLOOKUP(LEFT(VLOOKUP($A148,csapatok!$A:$NN,DE$320,FALSE),LEN(VLOOKUP($A148,csapatok!$A:$NN,DE$320,FALSE))-6),'csapat-ranglista'!$A:$FP,DE$321,FALSE)/8,VLOOKUP(VLOOKUP($A148,csapatok!$A:$NN,DE$320,FALSE),'csapat-ranglista'!$A:$FP,DE$321,FALSE)/4),0)</f>
        <v>0</v>
      </c>
      <c r="DF148" s="223">
        <f>IFERROR(IF(RIGHT(VLOOKUP($A148,csapatok!$A:$NN,DF$320,FALSE),5)="Csere",VLOOKUP(LEFT(VLOOKUP($A148,csapatok!$A:$NN,DF$320,FALSE),LEN(VLOOKUP($A148,csapatok!$A:$NN,DF$320,FALSE))-6),'csapat-ranglista'!$A:$FP,DF$321,FALSE)/8,VLOOKUP(VLOOKUP($A148,csapatok!$A:$NN,DF$320,FALSE),'csapat-ranglista'!$A:$FP,DF$321,FALSE)/4),0)</f>
        <v>0</v>
      </c>
      <c r="DG148" s="223">
        <f>IFERROR(IF(RIGHT(VLOOKUP($A148,csapatok!$A:$NN,DG$320,FALSE),5)="Csere",VLOOKUP(LEFT(VLOOKUP($A148,csapatok!$A:$NN,DG$320,FALSE),LEN(VLOOKUP($A148,csapatok!$A:$NN,DG$320,FALSE))-6),'csapat-ranglista'!$A:$FP,DG$321,FALSE)/8,VLOOKUP(VLOOKUP($A148,csapatok!$A:$NN,DG$320,FALSE),'csapat-ranglista'!$A:$FP,DG$321,FALSE)/4),0)</f>
        <v>0</v>
      </c>
      <c r="DH148" s="223">
        <f>IFERROR(IF(RIGHT(VLOOKUP($A148,csapatok!$A:$NN,DH$320,FALSE),5)="Csere",VLOOKUP(LEFT(VLOOKUP($A148,csapatok!$A:$NN,DH$320,FALSE),LEN(VLOOKUP($A148,csapatok!$A:$NN,DH$320,FALSE))-6),'csapat-ranglista'!$A:$FP,DH$321,FALSE)/8,VLOOKUP(VLOOKUP($A148,csapatok!$A:$NN,DH$320,FALSE),'csapat-ranglista'!$A:$FP,DH$321,FALSE)/4),0)</f>
        <v>0</v>
      </c>
      <c r="DI148" s="223">
        <f>IFERROR(IF(RIGHT(VLOOKUP($A148,csapatok!$A:$NN,DI$320,FALSE),5)="Csere",VLOOKUP(LEFT(VLOOKUP($A148,csapatok!$A:$NN,DI$320,FALSE),LEN(VLOOKUP($A148,csapatok!$A:$NN,DI$320,FALSE))-6),'csapat-ranglista'!$A:$FP,DI$321,FALSE)/8,VLOOKUP(VLOOKUP($A148,csapatok!$A:$NN,DI$320,FALSE),'csapat-ranglista'!$A:$FP,DI$321,FALSE)/4),0)</f>
        <v>0</v>
      </c>
      <c r="DJ148" s="223">
        <f>IFERROR(IF(RIGHT(VLOOKUP($A148,csapatok!$A:$NN,DJ$320,FALSE),5)="Csere",VLOOKUP(LEFT(VLOOKUP($A148,csapatok!$A:$NN,DJ$320,FALSE),LEN(VLOOKUP($A148,csapatok!$A:$NN,DJ$320,FALSE))-6),'csapat-ranglista'!$A:$FP,DJ$321,FALSE)/8,VLOOKUP(VLOOKUP($A148,csapatok!$A:$NN,DJ$320,FALSE),'csapat-ranglista'!$A:$FP,DJ$321,FALSE)/4),0)</f>
        <v>0</v>
      </c>
      <c r="DK148" s="223">
        <f>IFERROR(IF(RIGHT(VLOOKUP($A148,csapatok!$A:$NN,DK$320,FALSE),5)="Csere",VLOOKUP(LEFT(VLOOKUP($A148,csapatok!$A:$NN,DK$320,FALSE),LEN(VLOOKUP($A148,csapatok!$A:$NN,DK$320,FALSE))-6),'csapat-ranglista'!$A:$FP,DK$321,FALSE)/8,VLOOKUP(VLOOKUP($A148,csapatok!$A:$NN,DK$320,FALSE),'csapat-ranglista'!$A:$FP,DK$321,FALSE)/4),0)</f>
        <v>0</v>
      </c>
      <c r="DL148" s="223">
        <f>IFERROR(IF(RIGHT(VLOOKUP($A148,csapatok!$A:$NN,DL$320,FALSE),5)="Csere",VLOOKUP(LEFT(VLOOKUP($A148,csapatok!$A:$NN,DL$320,FALSE),LEN(VLOOKUP($A148,csapatok!$A:$NN,DL$320,FALSE))-6),'csapat-ranglista'!$A:$FP,DL$321,FALSE)/8,VLOOKUP(VLOOKUP($A148,csapatok!$A:$NN,DL$320,FALSE),'csapat-ranglista'!$A:$FP,DL$321,FALSE)/4),0)</f>
        <v>0</v>
      </c>
      <c r="DM148" s="223">
        <f>IFERROR(IF(RIGHT(VLOOKUP($A148,csapatok!$A:$NN,DM$320,FALSE),5)="Csere",VLOOKUP(LEFT(VLOOKUP($A148,csapatok!$A:$NN,DM$320,FALSE),LEN(VLOOKUP($A148,csapatok!$A:$NN,DM$320,FALSE))-6),'csapat-ranglista'!$A:$FP,DM$321,FALSE)/8,VLOOKUP(VLOOKUP($A148,csapatok!$A:$NN,DM$320,FALSE),'csapat-ranglista'!$A:$FP,DM$321,FALSE)/4),0)</f>
        <v>0</v>
      </c>
      <c r="DN148" s="223">
        <f>IFERROR(IF(RIGHT(VLOOKUP($A148,csapatok!$A:$NN,DN$320,FALSE),5)="Csere",VLOOKUP(LEFT(VLOOKUP($A148,csapatok!$A:$NN,DN$320,FALSE),LEN(VLOOKUP($A148,csapatok!$A:$NN,DN$320,FALSE))-6),'csapat-ranglista'!$A:$FP,DN$321,FALSE)/8,VLOOKUP(VLOOKUP($A148,csapatok!$A:$NN,DN$320,FALSE),'csapat-ranglista'!$A:$FP,DN$321,FALSE)/4),0)</f>
        <v>0</v>
      </c>
      <c r="DO148" s="224">
        <f>versenyek!$MF$11*IFERROR(VLOOKUP(VLOOKUP($A148,versenyek!ME:MG,3,FALSE),szabalyok!$A$16:$B$23,2,FALSE)/4,0)</f>
        <v>0</v>
      </c>
      <c r="DP148" s="224">
        <f>versenyek!$MI$11*IFERROR(VLOOKUP(VLOOKUP($A148,versenyek!MH:MJ,3,FALSE),szabalyok!$A$16:$B$23,2,FALSE)/4,0)</f>
        <v>0</v>
      </c>
      <c r="DQ148" s="223">
        <f>IFERROR(IF(RIGHT(VLOOKUP($A148,csapatok!$A:$NN,DQ$320,FALSE),5)="Csere",VLOOKUP(LEFT(VLOOKUP($A148,csapatok!$A:$NN,DQ$320,FALSE),LEN(VLOOKUP($A148,csapatok!$A:$NN,DQ$320,FALSE))-6),'csapat-ranglista'!$A:$FP,DQ$321,FALSE)/8,VLOOKUP(VLOOKUP($A148,csapatok!$A:$NN,DQ$320,FALSE),'csapat-ranglista'!$A:$FP,DQ$321,FALSE)/4),0)</f>
        <v>0</v>
      </c>
      <c r="DR148" s="223">
        <f>IFERROR(IF(RIGHT(VLOOKUP($A148,csapatok!$A:$NN,DR$320,FALSE),5)="Csere",VLOOKUP(LEFT(VLOOKUP($A148,csapatok!$A:$NN,DR$320,FALSE),LEN(VLOOKUP($A148,csapatok!$A:$NN,DR$320,FALSE))-6),'csapat-ranglista'!$A:$FP,DR$321,FALSE)/8,VLOOKUP(VLOOKUP($A148,csapatok!$A:$NN,DR$320,FALSE),'csapat-ranglista'!$A:$FP,DR$321,FALSE)/4),0)</f>
        <v>0</v>
      </c>
      <c r="DS148" s="223">
        <f>IFERROR(IF(RIGHT(VLOOKUP($A148,csapatok!$A:$NN,DS$320,FALSE),5)="Csere",VLOOKUP(LEFT(VLOOKUP($A148,csapatok!$A:$NN,DS$320,FALSE),LEN(VLOOKUP($A148,csapatok!$A:$NN,DS$320,FALSE))-6),'csapat-ranglista'!$A:$FP,DS$321,FALSE)/8,VLOOKUP(VLOOKUP($A148,csapatok!$A:$NN,DS$320,FALSE),'csapat-ranglista'!$A:$FP,DS$321,FALSE)/4),0)</f>
        <v>0</v>
      </c>
      <c r="DT148" s="223">
        <f>IFERROR(IF(RIGHT(VLOOKUP($A148,csapatok!$A:$NN,DT$320,FALSE),5)="Csere",VLOOKUP(LEFT(VLOOKUP($A148,csapatok!$A:$NN,DT$320,FALSE),LEN(VLOOKUP($A148,csapatok!$A:$NN,DT$320,FALSE))-6),'csapat-ranglista'!$A:$FP,DT$321,FALSE)/8,VLOOKUP(VLOOKUP($A148,csapatok!$A:$NN,DT$320,FALSE),'csapat-ranglista'!$A:$FP,DT$321,FALSE)/4),0)</f>
        <v>0</v>
      </c>
      <c r="DU148" s="223">
        <f>IFERROR(IF(RIGHT(VLOOKUP($A148,csapatok!$A:$NN,DU$320,FALSE),5)="Csere",VLOOKUP(LEFT(VLOOKUP($A148,csapatok!$A:$NN,DU$320,FALSE),LEN(VLOOKUP($A148,csapatok!$A:$NN,DU$320,FALSE))-6),'csapat-ranglista'!$A:$FP,DU$321,FALSE)/8,VLOOKUP(VLOOKUP($A148,csapatok!$A:$NN,DU$320,FALSE),'csapat-ranglista'!$A:$FP,DU$321,FALSE)/4),0)</f>
        <v>0</v>
      </c>
      <c r="DV148" s="223">
        <f>IFERROR(IF(RIGHT(VLOOKUP($A148,csapatok!$A:$NN,DV$320,FALSE),5)="Csere",VLOOKUP(LEFT(VLOOKUP($A148,csapatok!$A:$NN,DV$320,FALSE),LEN(VLOOKUP($A148,csapatok!$A:$NN,DV$320,FALSE))-6),'csapat-ranglista'!$A:$FP,DV$321,FALSE)/8,VLOOKUP(VLOOKUP($A148,csapatok!$A:$NN,DV$320,FALSE),'csapat-ranglista'!$A:$FP,DV$321,FALSE)/4),0)</f>
        <v>0</v>
      </c>
      <c r="DW148" s="223">
        <f>IFERROR(IF(RIGHT(VLOOKUP($A148,csapatok!$A:$NN,DW$320,FALSE),5)="Csere",VLOOKUP(LEFT(VLOOKUP($A148,csapatok!$A:$NN,DW$320,FALSE),LEN(VLOOKUP($A148,csapatok!$A:$NN,DW$320,FALSE))-6),'csapat-ranglista'!$A:$FP,DW$321,FALSE)/8,VLOOKUP(VLOOKUP($A148,csapatok!$A:$NN,DW$320,FALSE),'csapat-ranglista'!$A:$FP,DW$321,FALSE)/4),0)</f>
        <v>0</v>
      </c>
      <c r="DX148" s="223">
        <f>IFERROR(IF(RIGHT(VLOOKUP($A148,csapatok!$A:$NN,DX$320,FALSE),5)="Csere",VLOOKUP(LEFT(VLOOKUP($A148,csapatok!$A:$NN,DX$320,FALSE),LEN(VLOOKUP($A148,csapatok!$A:$NN,DX$320,FALSE))-6),'csapat-ranglista'!$A:$FP,DX$321,FALSE)/8,VLOOKUP(VLOOKUP($A148,csapatok!$A:$NN,DX$320,FALSE),'csapat-ranglista'!$A:$FP,DX$321,FALSE)/4),0)</f>
        <v>0</v>
      </c>
      <c r="DY148" s="223">
        <f>IFERROR(IF(RIGHT(VLOOKUP($A148,csapatok!$A:$NN,DY$320,FALSE),5)="Csere",VLOOKUP(LEFT(VLOOKUP($A148,csapatok!$A:$NN,DY$320,FALSE),LEN(VLOOKUP($A148,csapatok!$A:$NN,DY$320,FALSE))-6),'csapat-ranglista'!$A:$FP,DY$321,FALSE)/8,VLOOKUP(VLOOKUP($A148,csapatok!$A:$NN,DY$320,FALSE),'csapat-ranglista'!$A:$FP,DY$321,FALSE)/4),0)</f>
        <v>0</v>
      </c>
      <c r="DZ148" s="223">
        <f>IFERROR(IF(RIGHT(VLOOKUP($A148,csapatok!$A:$NN,DZ$320,FALSE),5)="Csere",VLOOKUP(LEFT(VLOOKUP($A148,csapatok!$A:$NN,DZ$320,FALSE),LEN(VLOOKUP($A148,csapatok!$A:$NN,DZ$320,FALSE))-6),'csapat-ranglista'!$A:$FP,DZ$321,FALSE)/8,VLOOKUP(VLOOKUP($A148,csapatok!$A:$NN,DZ$320,FALSE),'csapat-ranglista'!$A:$FP,DZ$321,FALSE)/4),0)</f>
        <v>0</v>
      </c>
      <c r="EA148" s="223">
        <f>IFERROR(IF(RIGHT(VLOOKUP($A148,csapatok!$A:$NN,EA$320,FALSE),5)="Csere",VLOOKUP(LEFT(VLOOKUP($A148,csapatok!$A:$NN,EA$320,FALSE),LEN(VLOOKUP($A148,csapatok!$A:$NN,EA$320,FALSE))-6),'csapat-ranglista'!$A:$FP,EA$321,FALSE)/8,VLOOKUP(VLOOKUP($A148,csapatok!$A:$NN,EA$320,FALSE),'csapat-ranglista'!$A:$FP,EA$321,FALSE)/4),0)</f>
        <v>0</v>
      </c>
      <c r="EB148" s="223">
        <f>IFERROR(IF(RIGHT(VLOOKUP($A148,csapatok!$A:$NN,EB$320,FALSE),5)="Csere",VLOOKUP(LEFT(VLOOKUP($A148,csapatok!$A:$NN,EB$320,FALSE),LEN(VLOOKUP($A148,csapatok!$A:$NN,EB$320,FALSE))-6),'csapat-ranglista'!$A:$FP,EB$321,FALSE)/8,VLOOKUP(VLOOKUP($A148,csapatok!$A:$NN,EB$320,FALSE),'csapat-ranglista'!$A:$FP,EB$321,FALSE)/4),0)</f>
        <v>0</v>
      </c>
      <c r="EC148" s="223">
        <f>IFERROR(IF(RIGHT(VLOOKUP($A148,csapatok!$A:$NN,EC$320,FALSE),5)="Csere",VLOOKUP(LEFT(VLOOKUP($A148,csapatok!$A:$NN,EC$320,FALSE),LEN(VLOOKUP($A148,csapatok!$A:$NN,EC$320,FALSE))-6),'csapat-ranglista'!$A:$FP,EC$321,FALSE)/8,VLOOKUP(VLOOKUP($A148,csapatok!$A:$NN,EC$320,FALSE),'csapat-ranglista'!$A:$FP,EC$321,FALSE)/4),0)</f>
        <v>0</v>
      </c>
      <c r="ED148" s="223">
        <f>IFERROR(IF(RIGHT(VLOOKUP($A148,csapatok!$A:$NN,ED$320,FALSE),5)="Csere",VLOOKUP(LEFT(VLOOKUP($A148,csapatok!$A:$NN,ED$320,FALSE),LEN(VLOOKUP($A148,csapatok!$A:$NN,ED$320,FALSE))-6),'csapat-ranglista'!$A:$FP,ED$321,FALSE)/8,VLOOKUP(VLOOKUP($A148,csapatok!$A:$NN,ED$320,FALSE),'csapat-ranglista'!$A:$FP,ED$321,FALSE)/4),0)</f>
        <v>0</v>
      </c>
      <c r="EE148" s="223">
        <f>IFERROR(IF(RIGHT(VLOOKUP($A148,csapatok!$A:$NN,EE$320,FALSE),5)="Csere",VLOOKUP(LEFT(VLOOKUP($A148,csapatok!$A:$NN,EE$320,FALSE),LEN(VLOOKUP($A148,csapatok!$A:$NN,EE$320,FALSE))-6),'csapat-ranglista'!$A:$FP,EE$321,FALSE)/8,VLOOKUP(VLOOKUP($A148,csapatok!$A:$NN,EE$320,FALSE),'csapat-ranglista'!$A:$FP,EE$321,FALSE)/4),0)</f>
        <v>0</v>
      </c>
      <c r="EF148" s="223">
        <f>IFERROR(IF(RIGHT(VLOOKUP($A148,csapatok!$A:$NN,EF$320,FALSE),5)="Csere",VLOOKUP(LEFT(VLOOKUP($A148,csapatok!$A:$NN,EF$320,FALSE),LEN(VLOOKUP($A148,csapatok!$A:$NN,EF$320,FALSE))-6),'csapat-ranglista'!$A:$FP,EF$321,FALSE)/8,VLOOKUP(VLOOKUP($A148,csapatok!$A:$NN,EF$320,FALSE),'csapat-ranglista'!$A:$FP,EF$321,FALSE)/4),0)</f>
        <v>0</v>
      </c>
      <c r="EG148" s="223">
        <f>IFERROR(IF(RIGHT(VLOOKUP($A148,csapatok!$A:$NN,EG$320,FALSE),5)="Csere",VLOOKUP(LEFT(VLOOKUP($A148,csapatok!$A:$NN,EG$320,FALSE),LEN(VLOOKUP($A148,csapatok!$A:$NN,EG$320,FALSE))-6),'csapat-ranglista'!$A:$FP,EG$321,FALSE)/8,VLOOKUP(VLOOKUP($A148,csapatok!$A:$NN,EG$320,FALSE),'csapat-ranglista'!$A:$FP,EG$321,FALSE)/4),0)</f>
        <v>0</v>
      </c>
      <c r="EH148" s="223">
        <f>IFERROR(IF(RIGHT(VLOOKUP($A148,csapatok!$A:$NN,EH$320,FALSE),5)="Csere",VLOOKUP(LEFT(VLOOKUP($A148,csapatok!$A:$NN,EH$320,FALSE),LEN(VLOOKUP($A148,csapatok!$A:$NN,EH$320,FALSE))-6),'csapat-ranglista'!$A:$FP,EH$321,FALSE)/8,VLOOKUP(VLOOKUP($A148,csapatok!$A:$NN,EH$320,FALSE),'csapat-ranglista'!$A:$FP,EH$321,FALSE)/4),0)</f>
        <v>0</v>
      </c>
      <c r="EI148" s="223">
        <f>IFERROR(IF(RIGHT(VLOOKUP($A148,csapatok!$A:$NN,EI$320,FALSE),5)="Csere",VLOOKUP(LEFT(VLOOKUP($A148,csapatok!$A:$NN,EI$320,FALSE),LEN(VLOOKUP($A148,csapatok!$A:$NN,EI$320,FALSE))-6),'csapat-ranglista'!$A:$FP,EI$321,FALSE)/8,VLOOKUP(VLOOKUP($A148,csapatok!$A:$NN,EI$320,FALSE),'csapat-ranglista'!$A:$FP,EI$321,FALSE)/4),0)</f>
        <v>0</v>
      </c>
      <c r="EJ148" s="223">
        <f>IFERROR(IF(RIGHT(VLOOKUP($A148,csapatok!$A:$NN,EJ$320,FALSE),5)="Csere",VLOOKUP(LEFT(VLOOKUP($A148,csapatok!$A:$NN,EJ$320,FALSE),LEN(VLOOKUP($A148,csapatok!$A:$NN,EJ$320,FALSE))-6),'csapat-ranglista'!$A:$FP,EJ$321,FALSE)/8,VLOOKUP(VLOOKUP($A148,csapatok!$A:$NN,EJ$320,FALSE),'csapat-ranglista'!$A:$FP,EJ$321,FALSE)/4),0)</f>
        <v>0</v>
      </c>
      <c r="EK148" s="223">
        <f>IFERROR(IF(RIGHT(VLOOKUP($A148,csapatok!$A:$NN,EK$320,FALSE),5)="Csere",VLOOKUP(LEFT(VLOOKUP($A148,csapatok!$A:$NN,EK$320,FALSE),LEN(VLOOKUP($A148,csapatok!$A:$NN,EK$320,FALSE))-6),'csapat-ranglista'!$A:$FP,EK$321,FALSE)/8,VLOOKUP(VLOOKUP($A148,csapatok!$A:$NN,EK$320,FALSE),'csapat-ranglista'!$A:$FP,EK$321,FALSE)/4),0)</f>
        <v>0</v>
      </c>
      <c r="EL148" s="223">
        <f>IFERROR(IF(RIGHT(VLOOKUP($A148,csapatok!$A:$NN,EL$320,FALSE),5)="Csere",VLOOKUP(LEFT(VLOOKUP($A148,csapatok!$A:$NN,EL$320,FALSE),LEN(VLOOKUP($A148,csapatok!$A:$NN,EL$320,FALSE))-6),'csapat-ranglista'!$A:$FP,EL$321,FALSE)/8,VLOOKUP(VLOOKUP($A148,csapatok!$A:$NN,EL$320,FALSE),'csapat-ranglista'!$A:$FP,EL$321,FALSE)/4),0)</f>
        <v>0</v>
      </c>
      <c r="EM148" s="223">
        <f>IFERROR(IF(RIGHT(VLOOKUP($A148,csapatok!$A:$NN,EM$320,FALSE),5)="Csere",VLOOKUP(LEFT(VLOOKUP($A148,csapatok!$A:$NN,EM$320,FALSE),LEN(VLOOKUP($A148,csapatok!$A:$NN,EM$320,FALSE))-6),'csapat-ranglista'!$A:$FP,EM$321,FALSE)/8,VLOOKUP(VLOOKUP($A148,csapatok!$A:$NN,EM$320,FALSE),'csapat-ranglista'!$A:$FP,EM$321,FALSE)/4),0)</f>
        <v>0</v>
      </c>
      <c r="EN148" s="223">
        <f>IFERROR(IF(RIGHT(VLOOKUP($A148,csapatok!$A:$NN,EN$320,FALSE),5)="Csere",VLOOKUP(LEFT(VLOOKUP($A148,csapatok!$A:$NN,EN$320,FALSE),LEN(VLOOKUP($A148,csapatok!$A:$NN,EN$320,FALSE))-6),'csapat-ranglista'!$A:$FP,EN$321,FALSE)/8,VLOOKUP(VLOOKUP($A148,csapatok!$A:$NN,EN$320,FALSE),'csapat-ranglista'!$A:$FP,EN$321,FALSE)/4),0)</f>
        <v>0</v>
      </c>
      <c r="EO148" s="223">
        <f>IFERROR(IF(RIGHT(VLOOKUP($A148,csapatok!$A:$NN,EO$320,FALSE),5)="Csere",VLOOKUP(LEFT(VLOOKUP($A148,csapatok!$A:$NN,EO$320,FALSE),LEN(VLOOKUP($A148,csapatok!$A:$NN,EO$320,FALSE))-6),'csapat-ranglista'!$A:$FP,EO$321,FALSE)/8,VLOOKUP(VLOOKUP($A148,csapatok!$A:$NN,EO$320,FALSE),'csapat-ranglista'!$A:$FP,EO$321,FALSE)/4),0)</f>
        <v>0</v>
      </c>
      <c r="EP148" s="223">
        <f>IFERROR(IF(RIGHT(VLOOKUP($A148,csapatok!$A:$NN,EP$320,FALSE),5)="Csere",VLOOKUP(LEFT(VLOOKUP($A148,csapatok!$A:$NN,EP$320,FALSE),LEN(VLOOKUP($A148,csapatok!$A:$NN,EP$320,FALSE))-6),'csapat-ranglista'!$A:$FP,EP$321,FALSE)/8,VLOOKUP(VLOOKUP($A148,csapatok!$A:$NN,EP$320,FALSE),'csapat-ranglista'!$A:$FP,EP$321,FALSE)/4),0)</f>
        <v>0</v>
      </c>
      <c r="EQ148" s="223">
        <f>IFERROR(IF(RIGHT(VLOOKUP($A148,csapatok!$A:$NN,EQ$320,FALSE),5)="Csere",VLOOKUP(LEFT(VLOOKUP($A148,csapatok!$A:$NN,EQ$320,FALSE),LEN(VLOOKUP($A148,csapatok!$A:$NN,EQ$320,FALSE))-6),'csapat-ranglista'!$A:$FP,EQ$321,FALSE)/8,VLOOKUP(VLOOKUP($A148,csapatok!$A:$NN,EQ$320,FALSE),'csapat-ranglista'!$A:$FP,EQ$321,FALSE)/4),0)</f>
        <v>0</v>
      </c>
      <c r="ER148" s="223">
        <f>IFERROR(IF(RIGHT(VLOOKUP($A148,csapatok!$A:$NN,ER$320,FALSE),5)="Csere",VLOOKUP(LEFT(VLOOKUP($A148,csapatok!$A:$NN,ER$320,FALSE),LEN(VLOOKUP($A148,csapatok!$A:$NN,ER$320,FALSE))-6),'csapat-ranglista'!$A:$FP,ER$321,FALSE)/8,VLOOKUP(VLOOKUP($A148,csapatok!$A:$NN,ER$320,FALSE),'csapat-ranglista'!$A:$FP,ER$321,FALSE)/4),0)</f>
        <v>0</v>
      </c>
      <c r="ES148" s="223">
        <f>IFERROR(IF(RIGHT(VLOOKUP($A148,csapatok!$A:$NN,ES$320,FALSE),5)="Csere",VLOOKUP(LEFT(VLOOKUP($A148,csapatok!$A:$NN,ES$320,FALSE),LEN(VLOOKUP($A148,csapatok!$A:$NN,ES$320,FALSE))-6),'csapat-ranglista'!$A:$FP,ES$321,FALSE)/8,VLOOKUP(VLOOKUP($A148,csapatok!$A:$NN,ES$320,FALSE),'csapat-ranglista'!$A:$FP,ES$321,FALSE)/4),0)</f>
        <v>0</v>
      </c>
      <c r="ET148" s="223">
        <f>IFERROR(IF(RIGHT(VLOOKUP($A148,csapatok!$A:$NN,ET$320,FALSE),5)="Csere",VLOOKUP(LEFT(VLOOKUP($A148,csapatok!$A:$NN,ET$320,FALSE),LEN(VLOOKUP($A148,csapatok!$A:$NN,ET$320,FALSE))-6),'csapat-ranglista'!$A:$FP,ET$321,FALSE)/8,VLOOKUP(VLOOKUP($A148,csapatok!$A:$NN,ET$320,FALSE),'csapat-ranglista'!$A:$FP,ET$321,FALSE)/4),0)</f>
        <v>0</v>
      </c>
      <c r="EU148" s="223">
        <f>IFERROR(IF(RIGHT(VLOOKUP($A148,csapatok!$A:$NN,EU$320,FALSE),5)="Csere",VLOOKUP(LEFT(VLOOKUP($A148,csapatok!$A:$NN,EU$320,FALSE),LEN(VLOOKUP($A148,csapatok!$A:$NN,EU$320,FALSE))-6),'csapat-ranglista'!$A:$FP,EU$321,FALSE)/8,VLOOKUP(VLOOKUP($A148,csapatok!$A:$NN,EU$320,FALSE),'csapat-ranglista'!$A:$FP,EU$321,FALSE)/4),0)</f>
        <v>0</v>
      </c>
      <c r="EV148" s="223">
        <f>IFERROR(IF(RIGHT(VLOOKUP($A148,csapatok!$A:$NN,EV$320,FALSE),5)="Csere",VLOOKUP(LEFT(VLOOKUP($A148,csapatok!$A:$NN,EV$320,FALSE),LEN(VLOOKUP($A148,csapatok!$A:$NN,EV$320,FALSE))-6),'csapat-ranglista'!$A:$FP,EV$321,FALSE)/8,VLOOKUP(VLOOKUP($A148,csapatok!$A:$NN,EV$320,FALSE),'csapat-ranglista'!$A:$FP,EV$321,FALSE)/4),0)</f>
        <v>0</v>
      </c>
      <c r="EW148" s="223">
        <f>IFERROR(IF(RIGHT(VLOOKUP($A148,csapatok!$A:$NN,EW$320,FALSE),5)="Csere",VLOOKUP(LEFT(VLOOKUP($A148,csapatok!$A:$NN,EW$320,FALSE),LEN(VLOOKUP($A148,csapatok!$A:$NN,EW$320,FALSE))-6),'csapat-ranglista'!$A:$FP,EW$321,FALSE)/8,VLOOKUP(VLOOKUP($A148,csapatok!$A:$NN,EW$320,FALSE),'csapat-ranglista'!$A:$FP,EW$321,FALSE)/4),0)</f>
        <v>0</v>
      </c>
      <c r="EX148" s="223">
        <f>IFERROR(IF(RIGHT(VLOOKUP($A148,csapatok!$A:$NN,EX$320,FALSE),5)="Csere",VLOOKUP(LEFT(VLOOKUP($A148,csapatok!$A:$NN,EX$320,FALSE),LEN(VLOOKUP($A148,csapatok!$A:$NN,EX$320,FALSE))-6),'csapat-ranglista'!$A:$FP,EX$321,FALSE)/8,VLOOKUP(VLOOKUP($A148,csapatok!$A:$NN,EX$320,FALSE),'csapat-ranglista'!$A:$FP,EX$321,FALSE)/4),0)</f>
        <v>0</v>
      </c>
      <c r="EY148" s="223">
        <f>IFERROR(IF(RIGHT(VLOOKUP($A148,csapatok!$A:$NN,EY$320,FALSE),5)="Csere",VLOOKUP(LEFT(VLOOKUP($A148,csapatok!$A:$NN,EY$320,FALSE),LEN(VLOOKUP($A148,csapatok!$A:$NN,EY$320,FALSE))-6),'csapat-ranglista'!$A:$FP,EY$321,FALSE)/8,VLOOKUP(VLOOKUP($A148,csapatok!$A:$NN,EY$320,FALSE),'csapat-ranglista'!$A:$FP,EY$321,FALSE)/4),0)</f>
        <v>0</v>
      </c>
      <c r="EZ148" s="223">
        <f>IFERROR(IF(RIGHT(VLOOKUP($A148,csapatok!$A:$NN,EZ$320,FALSE),5)="Csere",VLOOKUP(LEFT(VLOOKUP($A148,csapatok!$A:$NN,EZ$320,FALSE),LEN(VLOOKUP($A148,csapatok!$A:$NN,EZ$320,FALSE))-6),'csapat-ranglista'!$A:$FP,EZ$321,FALSE)/8,VLOOKUP(VLOOKUP($A148,csapatok!$A:$NN,EZ$320,FALSE),'csapat-ranglista'!$A:$FP,EZ$321,FALSE)/4),0)</f>
        <v>0</v>
      </c>
      <c r="FA148" s="223">
        <f>IFERROR(IF(RIGHT(VLOOKUP($A148,csapatok!$A:$NN,FA$320,FALSE),5)="Csere",VLOOKUP(LEFT(VLOOKUP($A148,csapatok!$A:$NN,FA$320,FALSE),LEN(VLOOKUP($A148,csapatok!$A:$NN,FA$320,FALSE))-6),'csapat-ranglista'!$A:$FP,FA$321,FALSE)/8,VLOOKUP(VLOOKUP($A148,csapatok!$A:$NN,FA$320,FALSE),'csapat-ranglista'!$A:$FP,FA$321,FALSE)/4),0)</f>
        <v>0</v>
      </c>
      <c r="FB148" s="223">
        <f>IFERROR(IF(RIGHT(VLOOKUP($A148,csapatok!$A:$NN,FB$320,FALSE),5)="Csere",VLOOKUP(LEFT(VLOOKUP($A148,csapatok!$A:$NN,FB$320,FALSE),LEN(VLOOKUP($A148,csapatok!$A:$NN,FB$320,FALSE))-6),'csapat-ranglista'!$A:$FP,FB$321,FALSE)/8,VLOOKUP(VLOOKUP($A148,csapatok!$A:$NN,FB$320,FALSE),'csapat-ranglista'!$A:$FP,FB$321,FALSE)/4),0)</f>
        <v>0</v>
      </c>
      <c r="FC148" s="223">
        <f>IFERROR(IF(RIGHT(VLOOKUP($A148,csapatok!$A:$NN,FC$320,FALSE),5)="Csere",VLOOKUP(LEFT(VLOOKUP($A148,csapatok!$A:$NN,FC$320,FALSE),LEN(VLOOKUP($A148,csapatok!$A:$NN,FC$320,FALSE))-6),'csapat-ranglista'!$A:$FP,FC$321,FALSE)/8,VLOOKUP(VLOOKUP($A148,csapatok!$A:$NN,FC$320,FALSE),'csapat-ranglista'!$A:$FP,FC$321,FALSE)/4),0)</f>
        <v>0</v>
      </c>
      <c r="FD148" s="224">
        <f>versenyek!$QY$11*IFERROR(VLOOKUP(VLOOKUP($A148,versenyek!QX:QZ,3,FALSE),szabalyok!$A$16:$B$23,2,FALSE)/4,0)</f>
        <v>0</v>
      </c>
      <c r="FE148" s="224">
        <f>versenyek!$RB$11*IFERROR(VLOOKUP(VLOOKUP($A148,versenyek!RA:RC,3,FALSE),szabalyok!$A$16:$B$23,2,FALSE)/4,0)</f>
        <v>0</v>
      </c>
      <c r="FF148" s="223">
        <f>IFERROR(IF(RIGHT(VLOOKUP($A148,csapatok!$A:$NN,FF$320,FALSE),5)="Csere",VLOOKUP(LEFT(VLOOKUP($A148,csapatok!$A:$NN,FF$320,FALSE),LEN(VLOOKUP($A148,csapatok!$A:$NN,FF$320,FALSE))-6),'csapat-ranglista'!$A:$FP,FF$321,FALSE)/8,VLOOKUP(VLOOKUP($A148,csapatok!$A:$NN,FF$320,FALSE),'csapat-ranglista'!$A:$FP,FF$321,FALSE)/4),0)</f>
        <v>0</v>
      </c>
      <c r="FG148" s="223">
        <f>IFERROR(IF(RIGHT(VLOOKUP($A148,csapatok!$A:$NN,FG$320,FALSE),5)="Csere",VLOOKUP(LEFT(VLOOKUP($A148,csapatok!$A:$NN,FG$320,FALSE),LEN(VLOOKUP($A148,csapatok!$A:$NN,FG$320,FALSE))-6),'csapat-ranglista'!$A:$FP,FG$321,FALSE)/8,VLOOKUP(VLOOKUP($A148,csapatok!$A:$NN,FG$320,FALSE),'csapat-ranglista'!$A:$FP,FG$321,FALSE)/4),0)</f>
        <v>0</v>
      </c>
      <c r="FH148" s="223">
        <f>IFERROR(IF(RIGHT(VLOOKUP($A148,csapatok!$A:$NN,FH$320,FALSE),5)="Csere",VLOOKUP(LEFT(VLOOKUP($A148,csapatok!$A:$NN,FH$320,FALSE),LEN(VLOOKUP($A148,csapatok!$A:$NN,FH$320,FALSE))-6),'csapat-ranglista'!$A:$FP,FH$321,FALSE)/8,VLOOKUP(VLOOKUP($A148,csapatok!$A:$NN,FH$320,FALSE),'csapat-ranglista'!$A:$FP,FH$321,FALSE)/4),0)</f>
        <v>0</v>
      </c>
      <c r="FI148" s="223">
        <f>IFERROR(IF(RIGHT(VLOOKUP($A148,csapatok!$A:$NN,FI$320,FALSE),5)="Csere",VLOOKUP(LEFT(VLOOKUP($A148,csapatok!$A:$NN,FI$320,FALSE),LEN(VLOOKUP($A148,csapatok!$A:$NN,FI$320,FALSE))-6),'csapat-ranglista'!$A:$FP,FI$321,FALSE)/8,VLOOKUP(VLOOKUP($A148,csapatok!$A:$NN,FI$320,FALSE),'csapat-ranglista'!$A:$FP,FI$321,FALSE)/4),0)</f>
        <v>0</v>
      </c>
      <c r="FJ148" s="223">
        <f>IFERROR(IF(RIGHT(VLOOKUP($A148,csapatok!$A:$NN,FJ$320,FALSE),5)="Csere",VLOOKUP(LEFT(VLOOKUP($A148,csapatok!$A:$NN,FJ$320,FALSE),LEN(VLOOKUP($A148,csapatok!$A:$NN,FJ$320,FALSE))-6),'csapat-ranglista'!$A:$FP,FJ$321,FALSE)/8,VLOOKUP(VLOOKUP($A148,csapatok!$A:$NN,FJ$320,FALSE),'csapat-ranglista'!$A:$FP,FJ$321,FALSE)/4),0)</f>
        <v>0</v>
      </c>
      <c r="FK148" s="223">
        <f>IFERROR(IF(RIGHT(VLOOKUP($A148,csapatok!$A:$NN,FK$320,FALSE),5)="Csere",VLOOKUP(LEFT(VLOOKUP($A148,csapatok!$A:$NN,FK$320,FALSE),LEN(VLOOKUP($A148,csapatok!$A:$NN,FK$320,FALSE))-6),'csapat-ranglista'!$A:$FP,FK$321,FALSE)/8,VLOOKUP(VLOOKUP($A148,csapatok!$A:$NN,FK$320,FALSE),'csapat-ranglista'!$A:$FP,FK$321,FALSE)/4),0)</f>
        <v>0</v>
      </c>
      <c r="FL148" s="223">
        <f>IFERROR(IF(RIGHT(VLOOKUP($A148,csapatok!$A:$NN,FL$320,FALSE),5)="Csere",VLOOKUP(LEFT(VLOOKUP($A148,csapatok!$A:$NN,FL$320,FALSE),LEN(VLOOKUP($A148,csapatok!$A:$NN,FL$320,FALSE))-6),'csapat-ranglista'!$A:$FP,FL$321,FALSE)/8,VLOOKUP(VLOOKUP($A148,csapatok!$A:$NN,FL$320,FALSE),'csapat-ranglista'!$A:$FP,FL$321,FALSE)/4),0)</f>
        <v>0</v>
      </c>
      <c r="FM148" s="223">
        <f>IFERROR(IF(RIGHT(VLOOKUP($A148,csapatok!$A:$NN,FM$320,FALSE),5)="Csere",VLOOKUP(LEFT(VLOOKUP($A148,csapatok!$A:$NN,FM$320,FALSE),LEN(VLOOKUP($A148,csapatok!$A:$NN,FM$320,FALSE))-6),'csapat-ranglista'!$A:$FP,FM$321,FALSE)/8,VLOOKUP(VLOOKUP($A148,csapatok!$A:$NN,FM$320,FALSE),'csapat-ranglista'!$A:$FP,FM$321,FALSE)/4),0)</f>
        <v>0</v>
      </c>
      <c r="FN148" s="223">
        <f>IFERROR(IF(RIGHT(VLOOKUP($A148,csapatok!$A:$NN,FN$320,FALSE),5)="Csere",VLOOKUP(LEFT(VLOOKUP($A148,csapatok!$A:$NN,FN$320,FALSE),LEN(VLOOKUP($A148,csapatok!$A:$NN,FN$320,FALSE))-6),'csapat-ranglista'!$A:$FP,FN$321,FALSE)/8,VLOOKUP(VLOOKUP($A148,csapatok!$A:$NN,FN$320,FALSE),'csapat-ranglista'!$A:$FP,FN$321,FALSE)/4),0)</f>
        <v>0</v>
      </c>
      <c r="FO148" s="223">
        <f>IFERROR(IF(RIGHT(VLOOKUP($A148,csapatok!$A:$NN,FO$320,FALSE),5)="Csere",VLOOKUP(LEFT(VLOOKUP($A148,csapatok!$A:$NN,FO$320,FALSE),LEN(VLOOKUP($A148,csapatok!$A:$NN,FO$320,FALSE))-6),'csapat-ranglista'!$A:$FP,FO$321,FALSE)/8,VLOOKUP(VLOOKUP($A148,csapatok!$A:$NN,FO$320,FALSE),'csapat-ranglista'!$A:$FP,FO$321,FALSE)/4),0)</f>
        <v>0</v>
      </c>
      <c r="FP148" s="223">
        <f>IFERROR(IF(RIGHT(VLOOKUP($A148,csapatok!$A:$NN,FP$320,FALSE),5)="Csere",VLOOKUP(LEFT(VLOOKUP($A148,csapatok!$A:$NN,FP$320,FALSE),LEN(VLOOKUP($A148,csapatok!$A:$NN,FP$320,FALSE))-6),'csapat-ranglista'!$A:$FP,FP$321,FALSE)/8,VLOOKUP(VLOOKUP($A148,csapatok!$A:$NN,FP$320,FALSE),'csapat-ranglista'!$A:$FP,FP$321,FALSE)/4),0)</f>
        <v>0</v>
      </c>
      <c r="FQ148" s="223">
        <f>IFERROR(IF(RIGHT(VLOOKUP($A148,csapatok!$A:$NN,FQ$320,FALSE),5)="Csere",VLOOKUP(LEFT(VLOOKUP($A148,csapatok!$A:$NN,FQ$320,FALSE),LEN(VLOOKUP($A148,csapatok!$A:$NN,FQ$320,FALSE))-6),'csapat-ranglista'!$A:$FP,FQ$321,FALSE)/8,VLOOKUP(VLOOKUP($A148,csapatok!$A:$NN,FQ$320,FALSE),'csapat-ranglista'!$A:$FP,FQ$321,FALSE)/4),0)</f>
        <v>0</v>
      </c>
      <c r="FR148" s="223">
        <f>IFERROR(IF(RIGHT(VLOOKUP($A148,csapatok!$A:$NN,FR$320,FALSE),5)="Csere",VLOOKUP(LEFT(VLOOKUP($A148,csapatok!$A:$NN,FR$320,FALSE),LEN(VLOOKUP($A148,csapatok!$A:$NN,FR$320,FALSE))-6),'csapat-ranglista'!$A:$FP,FR$321,FALSE)/8,VLOOKUP(VLOOKUP($A148,csapatok!$A:$NN,FR$320,FALSE),'csapat-ranglista'!$A:$FP,FR$321,FALSE)/4),0)</f>
        <v>0</v>
      </c>
      <c r="FS148" s="223">
        <f>IFERROR(IF(RIGHT(VLOOKUP($A148,csapatok!$A:$NN,FS$320,FALSE),5)="Csere",VLOOKUP(LEFT(VLOOKUP($A148,csapatok!$A:$NN,FS$320,FALSE),LEN(VLOOKUP($A148,csapatok!$A:$NN,FS$320,FALSE))-6),'csapat-ranglista'!$A:$FP,FS$321,FALSE)/8,VLOOKUP(VLOOKUP($A148,csapatok!$A:$NN,FS$320,FALSE),'csapat-ranglista'!$A:$FP,FS$321,FALSE)/4),0)</f>
        <v>0</v>
      </c>
      <c r="FT148" s="223">
        <f>IFERROR(IF(RIGHT(VLOOKUP($A148,csapatok!$A:$NN,FT$320,FALSE),5)="Csere",VLOOKUP(LEFT(VLOOKUP($A148,csapatok!$A:$NN,FT$320,FALSE),LEN(VLOOKUP($A148,csapatok!$A:$NN,FT$320,FALSE))-6),'csapat-ranglista'!$A:$FP,FT$321,FALSE)/8,VLOOKUP(VLOOKUP($A148,csapatok!$A:$NN,FT$320,FALSE),'csapat-ranglista'!$A:$FP,FT$321,FALSE)/4),0)</f>
        <v>0</v>
      </c>
      <c r="FU148" s="223">
        <f>IFERROR(IF(RIGHT(VLOOKUP($A148,csapatok!$A:$NN,FU$320,FALSE),5)="Csere",VLOOKUP(LEFT(VLOOKUP($A148,csapatok!$A:$NN,FU$320,FALSE),LEN(VLOOKUP($A148,csapatok!$A:$NN,FU$320,FALSE))-6),'csapat-ranglista'!$A:$FP,FU$321,FALSE)/8,VLOOKUP(VLOOKUP($A148,csapatok!$A:$NN,FU$320,FALSE),'csapat-ranglista'!$A:$FP,FU$321,FALSE)/4),0)</f>
        <v>0</v>
      </c>
      <c r="FV148" s="223">
        <f>IFERROR(IF(RIGHT(VLOOKUP($A148,csapatok!$A:$NN,FV$320,FALSE),5)="Csere",VLOOKUP(LEFT(VLOOKUP($A148,csapatok!$A:$NN,FV$320,FALSE),LEN(VLOOKUP($A148,csapatok!$A:$NN,FV$320,FALSE))-6),'csapat-ranglista'!$A:$FP,FV$321,FALSE)/8,VLOOKUP(VLOOKUP($A148,csapatok!$A:$NN,FV$320,FALSE),'csapat-ranglista'!$A:$FP,FV$321,FALSE)/4),0)</f>
        <v>0</v>
      </c>
      <c r="FW148" s="223">
        <f>IFERROR(IF(RIGHT(VLOOKUP($A148,csapatok!$A:$NN,FW$320,FALSE),5)="Csere",VLOOKUP(LEFT(VLOOKUP($A148,csapatok!$A:$NN,FW$320,FALSE),LEN(VLOOKUP($A148,csapatok!$A:$NN,FW$320,FALSE))-6),'csapat-ranglista'!$A:$FP,FW$321,FALSE)/8,VLOOKUP(VLOOKUP($A148,csapatok!$A:$NN,FW$320,FALSE),'csapat-ranglista'!$A:$FP,FW$321,FALSE)/4),0)</f>
        <v>0</v>
      </c>
      <c r="FX148" s="223">
        <f>IFERROR(IF(RIGHT(VLOOKUP($A148,csapatok!$A:$NN,FX$320,FALSE),5)="Csere",VLOOKUP(LEFT(VLOOKUP($A148,csapatok!$A:$NN,FX$320,FALSE),LEN(VLOOKUP($A148,csapatok!$A:$NN,FX$320,FALSE))-6),'csapat-ranglista'!$A:$FP,FX$321,FALSE)/8,VLOOKUP(VLOOKUP($A148,csapatok!$A:$NN,FX$320,FALSE),'csapat-ranglista'!$A:$FP,FX$321,FALSE)/4),0)</f>
        <v>0</v>
      </c>
      <c r="FY148" s="223">
        <f>IFERROR(IF(RIGHT(VLOOKUP($A148,csapatok!$A:$NN,FY$320,FALSE),5)="Csere",VLOOKUP(LEFT(VLOOKUP($A148,csapatok!$A:$NN,FY$320,FALSE),LEN(VLOOKUP($A148,csapatok!$A:$NN,FY$320,FALSE))-6),'csapat-ranglista'!$A:$FP,FY$321,FALSE)/8,VLOOKUP(VLOOKUP($A148,csapatok!$A:$NN,FY$320,FALSE),'csapat-ranglista'!$A:$FP,FY$321,FALSE)/4),0)</f>
        <v>0</v>
      </c>
      <c r="FZ148" s="223">
        <f>IFERROR(IF(RIGHT(VLOOKUP($A148,csapatok!$A:$NN,FZ$320,FALSE),5)="Csere",VLOOKUP(LEFT(VLOOKUP($A148,csapatok!$A:$NN,FZ$320,FALSE),LEN(VLOOKUP($A148,csapatok!$A:$NN,FZ$320,FALSE))-6),'csapat-ranglista'!$A:$FP,FZ$321,FALSE)/8,VLOOKUP(VLOOKUP($A148,csapatok!$A:$NN,FZ$320,FALSE),'csapat-ranglista'!$A:$FP,FZ$321,FALSE)/4),0)</f>
        <v>0</v>
      </c>
      <c r="GA148" s="223">
        <f>IFERROR(IF(RIGHT(VLOOKUP($A148,csapatok!$A:$NN,GA$320,FALSE),5)="Csere",VLOOKUP(LEFT(VLOOKUP($A148,csapatok!$A:$NN,GA$320,FALSE),LEN(VLOOKUP($A148,csapatok!$A:$NN,GA$320,FALSE))-6),'csapat-ranglista'!$A:$FP,GA$321,FALSE)/8,VLOOKUP(VLOOKUP($A148,csapatok!$A:$NN,GA$320,FALSE),'csapat-ranglista'!$A:$FP,GA$321,FALSE)/4),0)</f>
        <v>0</v>
      </c>
      <c r="GB148" s="223">
        <f>IFERROR(IF(RIGHT(VLOOKUP($A148,csapatok!$A:$NN,GB$320,FALSE),5)="Csere",VLOOKUP(LEFT(VLOOKUP($A148,csapatok!$A:$NN,GB$320,FALSE),LEN(VLOOKUP($A148,csapatok!$A:$NN,GB$320,FALSE))-6),'csapat-ranglista'!$A:$FP,GB$321,FALSE)/8,VLOOKUP(VLOOKUP($A148,csapatok!$A:$NN,GB$320,FALSE),'csapat-ranglista'!$A:$FP,GB$321,FALSE)/4),0)</f>
        <v>0</v>
      </c>
      <c r="GC148" s="223">
        <f>IFERROR(IF(RIGHT(VLOOKUP($A148,csapatok!$A:$NN,GC$320,FALSE),5)="Csere",VLOOKUP(LEFT(VLOOKUP($A148,csapatok!$A:$NN,GC$320,FALSE),LEN(VLOOKUP($A148,csapatok!$A:$NN,GC$320,FALSE))-6),'csapat-ranglista'!$A:$FP,GC$321,FALSE)/8,VLOOKUP(VLOOKUP($A148,csapatok!$A:$NN,GC$320,FALSE),'csapat-ranglista'!$A:$FP,GC$321,FALSE)/4),0)</f>
        <v>0</v>
      </c>
      <c r="GD148" s="247">
        <f>SUM(EQ148:GC148)</f>
        <v>0</v>
      </c>
    </row>
    <row r="149" spans="1:186">
      <c r="A149" s="1" t="s">
        <v>1371</v>
      </c>
      <c r="B149" s="131">
        <v>33456</v>
      </c>
      <c r="C149" s="131" t="str">
        <f>IF(B149=0,"",IF(B149&lt;$C$1,"felnőtt","ifi"))</f>
        <v>felnőtt</v>
      </c>
      <c r="D149" s="32" t="s">
        <v>9</v>
      </c>
      <c r="E149" s="45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f>IFERROR(IF(RIGHT(VLOOKUP($A149,csapatok!$A:$BL,X$320,FALSE),5)="Csere",VLOOKUP(LEFT(VLOOKUP($A149,csapatok!$A:$BL,X$320,FALSE),LEN(VLOOKUP($A149,csapatok!$A:$BL,X$320,FALSE))-6),'csapat-ranglista'!$A:$FP,X$321,FALSE)/8,VLOOKUP(VLOOKUP($A149,csapatok!$A:$BL,X$320,FALSE),'csapat-ranglista'!$A:$FP,X$321,FALSE)/4),0)</f>
        <v>0</v>
      </c>
      <c r="Y149" s="32">
        <f>IFERROR(IF(RIGHT(VLOOKUP($A149,csapatok!$A:$BL,Y$320,FALSE),5)="Csere",VLOOKUP(LEFT(VLOOKUP($A149,csapatok!$A:$BL,Y$320,FALSE),LEN(VLOOKUP($A149,csapatok!$A:$BL,Y$320,FALSE))-6),'csapat-ranglista'!$A:$FP,Y$321,FALSE)/8,VLOOKUP(VLOOKUP($A149,csapatok!$A:$BL,Y$320,FALSE),'csapat-ranglista'!$A:$FP,Y$321,FALSE)/4),0)</f>
        <v>0</v>
      </c>
      <c r="Z149" s="32">
        <f>IFERROR(IF(RIGHT(VLOOKUP($A149,csapatok!$A:$BL,Z$320,FALSE),5)="Csere",VLOOKUP(LEFT(VLOOKUP($A149,csapatok!$A:$BL,Z$320,FALSE),LEN(VLOOKUP($A149,csapatok!$A:$BL,Z$320,FALSE))-6),'csapat-ranglista'!$A:$FP,Z$321,FALSE)/8,VLOOKUP(VLOOKUP($A149,csapatok!$A:$BL,Z$320,FALSE),'csapat-ranglista'!$A:$FP,Z$321,FALSE)/4),0)</f>
        <v>0</v>
      </c>
      <c r="AA149" s="32">
        <f>IFERROR(IF(RIGHT(VLOOKUP($A149,csapatok!$A:$BL,AA$320,FALSE),5)="Csere",VLOOKUP(LEFT(VLOOKUP($A149,csapatok!$A:$BL,AA$320,FALSE),LEN(VLOOKUP($A149,csapatok!$A:$BL,AA$320,FALSE))-6),'csapat-ranglista'!$A:$FP,AA$321,FALSE)/8,VLOOKUP(VLOOKUP($A149,csapatok!$A:$BL,AA$320,FALSE),'csapat-ranglista'!$A:$FP,AA$321,FALSE)/4),0)</f>
        <v>0</v>
      </c>
      <c r="AB149" s="223">
        <f>IFERROR(IF(RIGHT(VLOOKUP($A149,csapatok!$A:$BL,AB$320,FALSE),5)="Csere",VLOOKUP(LEFT(VLOOKUP($A149,csapatok!$A:$BL,AB$320,FALSE),LEN(VLOOKUP($A149,csapatok!$A:$BL,AB$320,FALSE))-6),'csapat-ranglista'!$A:$FP,AB$321,FALSE)/8,VLOOKUP(VLOOKUP($A149,csapatok!$A:$BL,AB$320,FALSE),'csapat-ranglista'!$A:$FP,AB$321,FALSE)/4),0)</f>
        <v>0</v>
      </c>
      <c r="AC149" s="223">
        <f>IFERROR(IF(RIGHT(VLOOKUP($A149,csapatok!$A:$BL,AC$320,FALSE),5)="Csere",VLOOKUP(LEFT(VLOOKUP($A149,csapatok!$A:$BL,AC$320,FALSE),LEN(VLOOKUP($A149,csapatok!$A:$BL,AC$320,FALSE))-6),'csapat-ranglista'!$A:$FP,AC$321,FALSE)/8,VLOOKUP(VLOOKUP($A149,csapatok!$A:$BL,AC$320,FALSE),'csapat-ranglista'!$A:$FP,AC$321,FALSE)/4),0)</f>
        <v>0</v>
      </c>
      <c r="AD149" s="223">
        <f>IFERROR(IF(RIGHT(VLOOKUP($A149,csapatok!$A:$BL,AD$320,FALSE),5)="Csere",VLOOKUP(LEFT(VLOOKUP($A149,csapatok!$A:$BL,AD$320,FALSE),LEN(VLOOKUP($A149,csapatok!$A:$BL,AD$320,FALSE))-6),'csapat-ranglista'!$A:$FP,AD$321,FALSE)/8,VLOOKUP(VLOOKUP($A149,csapatok!$A:$BL,AD$320,FALSE),'csapat-ranglista'!$A:$FP,AD$321,FALSE)/4),0)</f>
        <v>0</v>
      </c>
      <c r="AE149" s="223">
        <f>IFERROR(IF(RIGHT(VLOOKUP($A149,csapatok!$A:$BL,AE$320,FALSE),5)="Csere",VLOOKUP(LEFT(VLOOKUP($A149,csapatok!$A:$BL,AE$320,FALSE),LEN(VLOOKUP($A149,csapatok!$A:$BL,AE$320,FALSE))-6),'csapat-ranglista'!$A:$FP,AE$321,FALSE)/8,VLOOKUP(VLOOKUP($A149,csapatok!$A:$BL,AE$320,FALSE),'csapat-ranglista'!$A:$FP,AE$321,FALSE)/4),0)</f>
        <v>0</v>
      </c>
      <c r="AF149" s="223">
        <f>IFERROR(IF(RIGHT(VLOOKUP($A149,csapatok!$A:$BL,AF$320,FALSE),5)="Csere",VLOOKUP(LEFT(VLOOKUP($A149,csapatok!$A:$BL,AF$320,FALSE),LEN(VLOOKUP($A149,csapatok!$A:$BL,AF$320,FALSE))-6),'csapat-ranglista'!$A:$FP,AF$321,FALSE)/8,VLOOKUP(VLOOKUP($A149,csapatok!$A:$BL,AF$320,FALSE),'csapat-ranglista'!$A:$FP,AF$321,FALSE)/4),0)</f>
        <v>0</v>
      </c>
      <c r="AG149" s="223">
        <f>IFERROR(IF(RIGHT(VLOOKUP($A149,csapatok!$A:$BL,AG$320,FALSE),5)="Csere",VLOOKUP(LEFT(VLOOKUP($A149,csapatok!$A:$BL,AG$320,FALSE),LEN(VLOOKUP($A149,csapatok!$A:$BL,AG$320,FALSE))-6),'csapat-ranglista'!$A:$FP,AG$321,FALSE)/8,VLOOKUP(VLOOKUP($A149,csapatok!$A:$BL,AG$320,FALSE),'csapat-ranglista'!$A:$FP,AG$321,FALSE)/4),0)</f>
        <v>0</v>
      </c>
      <c r="AH149" s="223">
        <f>IFERROR(IF(RIGHT(VLOOKUP($A149,csapatok!$A:$BL,AH$320,FALSE),5)="Csere",VLOOKUP(LEFT(VLOOKUP($A149,csapatok!$A:$BL,AH$320,FALSE),LEN(VLOOKUP($A149,csapatok!$A:$BL,AH$320,FALSE))-6),'csapat-ranglista'!$A:$FP,AH$321,FALSE)/8,VLOOKUP(VLOOKUP($A149,csapatok!$A:$BL,AH$320,FALSE),'csapat-ranglista'!$A:$FP,AH$321,FALSE)/4),0)</f>
        <v>0</v>
      </c>
      <c r="AI149" s="223">
        <f>IFERROR(IF(RIGHT(VLOOKUP($A149,csapatok!$A:$BL,AI$320,FALSE),5)="Csere",VLOOKUP(LEFT(VLOOKUP($A149,csapatok!$A:$BL,AI$320,FALSE),LEN(VLOOKUP($A149,csapatok!$A:$BL,AI$320,FALSE))-6),'csapat-ranglista'!$A:$FP,AI$321,FALSE)/8,VLOOKUP(VLOOKUP($A149,csapatok!$A:$BL,AI$320,FALSE),'csapat-ranglista'!$A:$FP,AI$321,FALSE)/4),0)</f>
        <v>0</v>
      </c>
      <c r="AJ149" s="223">
        <f>IFERROR(IF(RIGHT(VLOOKUP($A149,csapatok!$A:$BL,AJ$320,FALSE),5)="Csere",VLOOKUP(LEFT(VLOOKUP($A149,csapatok!$A:$BL,AJ$320,FALSE),LEN(VLOOKUP($A149,csapatok!$A:$BL,AJ$320,FALSE))-6),'csapat-ranglista'!$A:$FP,AJ$321,FALSE)/8,VLOOKUP(VLOOKUP($A149,csapatok!$A:$BL,AJ$320,FALSE),'csapat-ranglista'!$A:$FP,AJ$321,FALSE)/2),0)</f>
        <v>0</v>
      </c>
      <c r="AK149" s="223">
        <f>IFERROR(IF(RIGHT(VLOOKUP($A149,csapatok!$A:$CN,AK$320,FALSE),5)="Csere",VLOOKUP(LEFT(VLOOKUP($A149,csapatok!$A:$CN,AK$320,FALSE),LEN(VLOOKUP($A149,csapatok!$A:$CN,AK$320,FALSE))-6),'csapat-ranglista'!$A:$FP,AK$321,FALSE)/8,VLOOKUP(VLOOKUP($A149,csapatok!$A:$CN,AK$320,FALSE),'csapat-ranglista'!$A:$FP,AK$321,FALSE)/4),0)</f>
        <v>0</v>
      </c>
      <c r="AL149" s="223">
        <f>IFERROR(IF(RIGHT(VLOOKUP($A149,csapatok!$A:$CN,AL$320,FALSE),5)="Csere",VLOOKUP(LEFT(VLOOKUP($A149,csapatok!$A:$CN,AL$320,FALSE),LEN(VLOOKUP($A149,csapatok!$A:$CN,AL$320,FALSE))-6),'csapat-ranglista'!$A:$FP,AL$321,FALSE)/8,VLOOKUP(VLOOKUP($A149,csapatok!$A:$CN,AL$320,FALSE),'csapat-ranglista'!$A:$FP,AL$321,FALSE)/4),0)</f>
        <v>0</v>
      </c>
      <c r="AM149" s="223">
        <f>IFERROR(IF(RIGHT(VLOOKUP($A149,csapatok!$A:$CN,AM$320,FALSE),5)="Csere",VLOOKUP(LEFT(VLOOKUP($A149,csapatok!$A:$CN,AM$320,FALSE),LEN(VLOOKUP($A149,csapatok!$A:$CN,AM$320,FALSE))-6),'csapat-ranglista'!$A:$FP,AM$321,FALSE)/8,VLOOKUP(VLOOKUP($A149,csapatok!$A:$CN,AM$320,FALSE),'csapat-ranglista'!$A:$FP,AM$321,FALSE)/4),0)</f>
        <v>0</v>
      </c>
      <c r="AN149" s="223">
        <f>IFERROR(IF(RIGHT(VLOOKUP($A149,csapatok!$A:$CN,AN$320,FALSE),5)="Csere",VLOOKUP(LEFT(VLOOKUP($A149,csapatok!$A:$CN,AN$320,FALSE),LEN(VLOOKUP($A149,csapatok!$A:$CN,AN$320,FALSE))-6),'csapat-ranglista'!$A:$FP,AN$321,FALSE)/8,VLOOKUP(VLOOKUP($A149,csapatok!$A:$CN,AN$320,FALSE),'csapat-ranglista'!$A:$FP,AN$321,FALSE)/4),0)</f>
        <v>0</v>
      </c>
      <c r="AO149" s="223">
        <f>IFERROR(IF(RIGHT(VLOOKUP($A149,csapatok!$A:$CN,AO$320,FALSE),5)="Csere",VLOOKUP(LEFT(VLOOKUP($A149,csapatok!$A:$CN,AO$320,FALSE),LEN(VLOOKUP($A149,csapatok!$A:$CN,AO$320,FALSE))-6),'csapat-ranglista'!$A:$FP,AO$321,FALSE)/8,VLOOKUP(VLOOKUP($A149,csapatok!$A:$CN,AO$320,FALSE),'csapat-ranglista'!$A:$FP,AO$321,FALSE)/4),0)</f>
        <v>0</v>
      </c>
      <c r="AP149" s="223">
        <f>IFERROR(IF(RIGHT(VLOOKUP($A149,csapatok!$A:$CN,AP$320,FALSE),5)="Csere",VLOOKUP(LEFT(VLOOKUP($A149,csapatok!$A:$CN,AP$320,FALSE),LEN(VLOOKUP($A149,csapatok!$A:$CN,AP$320,FALSE))-6),'csapat-ranglista'!$A:$FP,AP$321,FALSE)/8,VLOOKUP(VLOOKUP($A149,csapatok!$A:$CN,AP$320,FALSE),'csapat-ranglista'!$A:$FP,AP$321,FALSE)/4),0)</f>
        <v>0</v>
      </c>
      <c r="AQ149" s="223">
        <f>IFERROR(IF(RIGHT(VLOOKUP($A149,csapatok!$A:$CN,AQ$320,FALSE),5)="Csere",VLOOKUP(LEFT(VLOOKUP($A149,csapatok!$A:$CN,AQ$320,FALSE),LEN(VLOOKUP($A149,csapatok!$A:$CN,AQ$320,FALSE))-6),'csapat-ranglista'!$A:$FP,AQ$321,FALSE)/8,VLOOKUP(VLOOKUP($A149,csapatok!$A:$CN,AQ$320,FALSE),'csapat-ranglista'!$A:$FP,AQ$321,FALSE)/4),0)</f>
        <v>0</v>
      </c>
      <c r="AR149" s="223">
        <f>IFERROR(IF(RIGHT(VLOOKUP($A149,csapatok!$A:$CN,AR$320,FALSE),5)="Csere",VLOOKUP(LEFT(VLOOKUP($A149,csapatok!$A:$CN,AR$320,FALSE),LEN(VLOOKUP($A149,csapatok!$A:$CN,AR$320,FALSE))-6),'csapat-ranglista'!$A:$FP,AR$321,FALSE)/8,VLOOKUP(VLOOKUP($A149,csapatok!$A:$CN,AR$320,FALSE),'csapat-ranglista'!$A:$FP,AR$321,FALSE)/4),0)</f>
        <v>0</v>
      </c>
      <c r="AS149" s="223">
        <f>IFERROR(IF(RIGHT(VLOOKUP($A149,csapatok!$A:$CN,AS$320,FALSE),5)="Csere",VLOOKUP(LEFT(VLOOKUP($A149,csapatok!$A:$CN,AS$320,FALSE),LEN(VLOOKUP($A149,csapatok!$A:$CN,AS$320,FALSE))-6),'csapat-ranglista'!$A:$FP,AS$321,FALSE)/8,VLOOKUP(VLOOKUP($A149,csapatok!$A:$CN,AS$320,FALSE),'csapat-ranglista'!$A:$FP,AS$321,FALSE)/4),0)</f>
        <v>0</v>
      </c>
      <c r="AT149" s="223">
        <f>IFERROR(IF(RIGHT(VLOOKUP($A149,csapatok!$A:$CN,AT$320,FALSE),5)="Csere",VLOOKUP(LEFT(VLOOKUP($A149,csapatok!$A:$CN,AT$320,FALSE),LEN(VLOOKUP($A149,csapatok!$A:$CN,AT$320,FALSE))-6),'csapat-ranglista'!$A:$FP,AT$321,FALSE)/8,VLOOKUP(VLOOKUP($A149,csapatok!$A:$CN,AT$320,FALSE),'csapat-ranglista'!$A:$FP,AT$321,FALSE)/4),0)</f>
        <v>0</v>
      </c>
      <c r="AU149" s="223">
        <f>IFERROR(IF(RIGHT(VLOOKUP($A149,csapatok!$A:$CN,AU$320,FALSE),5)="Csere",VLOOKUP(LEFT(VLOOKUP($A149,csapatok!$A:$CN,AU$320,FALSE),LEN(VLOOKUP($A149,csapatok!$A:$CN,AU$320,FALSE))-6),'csapat-ranglista'!$A:$FP,AU$321,FALSE)/8,VLOOKUP(VLOOKUP($A149,csapatok!$A:$CN,AU$320,FALSE),'csapat-ranglista'!$A:$FP,AU$321,FALSE)/4),0)</f>
        <v>0</v>
      </c>
      <c r="AV149" s="223">
        <f>IFERROR(IF(RIGHT(VLOOKUP($A149,csapatok!$A:$CN,AV$320,FALSE),5)="Csere",VLOOKUP(LEFT(VLOOKUP($A149,csapatok!$A:$CN,AV$320,FALSE),LEN(VLOOKUP($A149,csapatok!$A:$CN,AV$320,FALSE))-6),'csapat-ranglista'!$A:$FP,AV$321,FALSE)/8,VLOOKUP(VLOOKUP($A149,csapatok!$A:$CN,AV$320,FALSE),'csapat-ranglista'!$A:$FP,AV$321,FALSE)/4),0)</f>
        <v>0</v>
      </c>
      <c r="AW149" s="223">
        <f>IFERROR(IF(RIGHT(VLOOKUP($A149,csapatok!$A:$CN,AW$320,FALSE),5)="Csere",VLOOKUP(LEFT(VLOOKUP($A149,csapatok!$A:$CN,AW$320,FALSE),LEN(VLOOKUP($A149,csapatok!$A:$CN,AW$320,FALSE))-6),'csapat-ranglista'!$A:$FP,AW$321,FALSE)/8,VLOOKUP(VLOOKUP($A149,csapatok!$A:$CN,AW$320,FALSE),'csapat-ranglista'!$A:$FP,AW$321,FALSE)/4),0)</f>
        <v>0</v>
      </c>
      <c r="AX149" s="223">
        <f>IFERROR(IF(RIGHT(VLOOKUP($A149,csapatok!$A:$CN,AX$320,FALSE),5)="Csere",VLOOKUP(LEFT(VLOOKUP($A149,csapatok!$A:$CN,AX$320,FALSE),LEN(VLOOKUP($A149,csapatok!$A:$CN,AX$320,FALSE))-6),'csapat-ranglista'!$A:$FP,AX$321,FALSE)/8,VLOOKUP(VLOOKUP($A149,csapatok!$A:$CN,AX$320,FALSE),'csapat-ranglista'!$A:$FP,AX$321,FALSE)/4),0)</f>
        <v>0</v>
      </c>
      <c r="AY149" s="223">
        <f>IFERROR(IF(RIGHT(VLOOKUP($A149,csapatok!$A:$NN,AY$320,FALSE),5)="Csere",VLOOKUP(LEFT(VLOOKUP($A149,csapatok!$A:$NN,AY$320,FALSE),LEN(VLOOKUP($A149,csapatok!$A:$NN,AY$320,FALSE))-6),'csapat-ranglista'!$A:$FP,AY$321,FALSE)/8,VLOOKUP(VLOOKUP($A149,csapatok!$A:$NN,AY$320,FALSE),'csapat-ranglista'!$A:$FP,AY$321,FALSE)/4),0)</f>
        <v>0</v>
      </c>
      <c r="AZ149" s="223">
        <f>IFERROR(IF(RIGHT(VLOOKUP($A149,csapatok!$A:$NN,AZ$320,FALSE),5)="Csere",VLOOKUP(LEFT(VLOOKUP($A149,csapatok!$A:$NN,AZ$320,FALSE),LEN(VLOOKUP($A149,csapatok!$A:$NN,AZ$320,FALSE))-6),'csapat-ranglista'!$A:$FP,AZ$321,FALSE)/8,VLOOKUP(VLOOKUP($A149,csapatok!$A:$NN,AZ$320,FALSE),'csapat-ranglista'!$A:$FP,AZ$321,FALSE)/4),0)</f>
        <v>0</v>
      </c>
      <c r="BA149" s="223">
        <f>IFERROR(IF(RIGHT(VLOOKUP($A149,csapatok!$A:$NN,BA$320,FALSE),5)="Csere",VLOOKUP(LEFT(VLOOKUP($A149,csapatok!$A:$NN,BA$320,FALSE),LEN(VLOOKUP($A149,csapatok!$A:$NN,BA$320,FALSE))-6),'csapat-ranglista'!$A:$FP,BA$321,FALSE)/8,VLOOKUP(VLOOKUP($A149,csapatok!$A:$NN,BA$320,FALSE),'csapat-ranglista'!$A:$FP,BA$321,FALSE)/4),0)</f>
        <v>0</v>
      </c>
      <c r="BB149" s="223">
        <f>IFERROR(IF(RIGHT(VLOOKUP($A149,csapatok!$A:$NN,BB$320,FALSE),5)="Csere",VLOOKUP(LEFT(VLOOKUP($A149,csapatok!$A:$NN,BB$320,FALSE),LEN(VLOOKUP($A149,csapatok!$A:$NN,BB$320,FALSE))-6),'csapat-ranglista'!$A:$FP,BB$321,FALSE)/8,VLOOKUP(VLOOKUP($A149,csapatok!$A:$NN,BB$320,FALSE),'csapat-ranglista'!$A:$FP,BB$321,FALSE)/4),0)</f>
        <v>0</v>
      </c>
      <c r="BC149" s="224">
        <f>versenyek!$ES$11*IFERROR(VLOOKUP(VLOOKUP($A149,versenyek!ER:ET,3,FALSE),szabalyok!$A$16:$B$23,2,FALSE)/4,0)</f>
        <v>0</v>
      </c>
      <c r="BD149" s="224">
        <f>versenyek!$EV$11*IFERROR(VLOOKUP(VLOOKUP($A149,versenyek!EU:EW,3,FALSE),szabalyok!$A$16:$B$23,2,FALSE)/4,0)</f>
        <v>0</v>
      </c>
      <c r="BE149" s="223">
        <f>IFERROR(IF(RIGHT(VLOOKUP($A149,csapatok!$A:$NN,BE$320,FALSE),5)="Csere",VLOOKUP(LEFT(VLOOKUP($A149,csapatok!$A:$NN,BE$320,FALSE),LEN(VLOOKUP($A149,csapatok!$A:$NN,BE$320,FALSE))-6),'csapat-ranglista'!$A:$FP,BE$321,FALSE)/8,VLOOKUP(VLOOKUP($A149,csapatok!$A:$NN,BE$320,FALSE),'csapat-ranglista'!$A:$FP,BE$321,FALSE)/4),0)</f>
        <v>0</v>
      </c>
      <c r="BF149" s="223">
        <f>IFERROR(IF(RIGHT(VLOOKUP($A149,csapatok!$A:$NN,BF$320,FALSE),5)="Csere",VLOOKUP(LEFT(VLOOKUP($A149,csapatok!$A:$NN,BF$320,FALSE),LEN(VLOOKUP($A149,csapatok!$A:$NN,BF$320,FALSE))-6),'csapat-ranglista'!$A:$FP,BF$321,FALSE)/8,VLOOKUP(VLOOKUP($A149,csapatok!$A:$NN,BF$320,FALSE),'csapat-ranglista'!$A:$FP,BF$321,FALSE)/4),0)</f>
        <v>0</v>
      </c>
      <c r="BG149" s="223">
        <f>IFERROR(IF(RIGHT(VLOOKUP($A149,csapatok!$A:$NN,BG$320,FALSE),5)="Csere",VLOOKUP(LEFT(VLOOKUP($A149,csapatok!$A:$NN,BG$320,FALSE),LEN(VLOOKUP($A149,csapatok!$A:$NN,BG$320,FALSE))-6),'csapat-ranglista'!$A:$FP,BG$321,FALSE)/8,VLOOKUP(VLOOKUP($A149,csapatok!$A:$NN,BG$320,FALSE),'csapat-ranglista'!$A:$FP,BG$321,FALSE)/4),0)</f>
        <v>0</v>
      </c>
      <c r="BH149" s="223">
        <f>IFERROR(IF(RIGHT(VLOOKUP($A149,csapatok!$A:$NN,BH$320,FALSE),5)="Csere",VLOOKUP(LEFT(VLOOKUP($A149,csapatok!$A:$NN,BH$320,FALSE),LEN(VLOOKUP($A149,csapatok!$A:$NN,BH$320,FALSE))-6),'csapat-ranglista'!$A:$FP,BH$321,FALSE)/8,VLOOKUP(VLOOKUP($A149,csapatok!$A:$NN,BH$320,FALSE),'csapat-ranglista'!$A:$FP,BH$321,FALSE)/4),0)</f>
        <v>0</v>
      </c>
      <c r="BI149" s="223">
        <f>IFERROR(IF(RIGHT(VLOOKUP($A149,csapatok!$A:$NN,BI$320,FALSE),5)="Csere",VLOOKUP(LEFT(VLOOKUP($A149,csapatok!$A:$NN,BI$320,FALSE),LEN(VLOOKUP($A149,csapatok!$A:$NN,BI$320,FALSE))-6),'csapat-ranglista'!$A:$FP,BI$321,FALSE)/8,VLOOKUP(VLOOKUP($A149,csapatok!$A:$NN,BI$320,FALSE),'csapat-ranglista'!$A:$FP,BI$321,FALSE)/4),0)</f>
        <v>0</v>
      </c>
      <c r="BJ149" s="223">
        <f>IFERROR(IF(RIGHT(VLOOKUP($A149,csapatok!$A:$NN,BJ$320,FALSE),5)="Csere",VLOOKUP(LEFT(VLOOKUP($A149,csapatok!$A:$NN,BJ$320,FALSE),LEN(VLOOKUP($A149,csapatok!$A:$NN,BJ$320,FALSE))-6),'csapat-ranglista'!$A:$FP,BJ$321,FALSE)/8,VLOOKUP(VLOOKUP($A149,csapatok!$A:$NN,BJ$320,FALSE),'csapat-ranglista'!$A:$FP,BJ$321,FALSE)/4),0)</f>
        <v>0</v>
      </c>
      <c r="BK149" s="223">
        <f>IFERROR(IF(RIGHT(VLOOKUP($A149,csapatok!$A:$NN,BK$320,FALSE),5)="Csere",VLOOKUP(LEFT(VLOOKUP($A149,csapatok!$A:$NN,BK$320,FALSE),LEN(VLOOKUP($A149,csapatok!$A:$NN,BK$320,FALSE))-6),'csapat-ranglista'!$A:$FP,BK$321,FALSE)/8,VLOOKUP(VLOOKUP($A149,csapatok!$A:$NN,BK$320,FALSE),'csapat-ranglista'!$A:$FP,BK$321,FALSE)/4),0)</f>
        <v>0</v>
      </c>
      <c r="BL149" s="223">
        <f>IFERROR(IF(RIGHT(VLOOKUP($A149,csapatok!$A:$NN,BL$320,FALSE),5)="Csere",VLOOKUP(LEFT(VLOOKUP($A149,csapatok!$A:$NN,BL$320,FALSE),LEN(VLOOKUP($A149,csapatok!$A:$NN,BL$320,FALSE))-6),'csapat-ranglista'!$A:$FP,BL$321,FALSE)/8,VLOOKUP(VLOOKUP($A149,csapatok!$A:$NN,BL$320,FALSE),'csapat-ranglista'!$A:$FP,BL$321,FALSE)/4),0)</f>
        <v>0</v>
      </c>
      <c r="BM149" s="223">
        <f>IFERROR(IF(RIGHT(VLOOKUP($A149,csapatok!$A:$NN,BM$320,FALSE),5)="Csere",VLOOKUP(LEFT(VLOOKUP($A149,csapatok!$A:$NN,BM$320,FALSE),LEN(VLOOKUP($A149,csapatok!$A:$NN,BM$320,FALSE))-6),'csapat-ranglista'!$A:$FP,BM$321,FALSE)/8,VLOOKUP(VLOOKUP($A149,csapatok!$A:$NN,BM$320,FALSE),'csapat-ranglista'!$A:$FP,BM$321,FALSE)/4),0)</f>
        <v>0</v>
      </c>
      <c r="BN149" s="223">
        <f>IFERROR(IF(RIGHT(VLOOKUP($A149,csapatok!$A:$NN,BN$320,FALSE),5)="Csere",VLOOKUP(LEFT(VLOOKUP($A149,csapatok!$A:$NN,BN$320,FALSE),LEN(VLOOKUP($A149,csapatok!$A:$NN,BN$320,FALSE))-6),'csapat-ranglista'!$A:$FP,BN$321,FALSE)/8,VLOOKUP(VLOOKUP($A149,csapatok!$A:$NN,BN$320,FALSE),'csapat-ranglista'!$A:$FP,BN$321,FALSE)/4),0)</f>
        <v>0</v>
      </c>
      <c r="BO149" s="223">
        <f>IFERROR(IF(RIGHT(VLOOKUP($A149,csapatok!$A:$NN,BO$320,FALSE),5)="Csere",VLOOKUP(LEFT(VLOOKUP($A149,csapatok!$A:$NN,BO$320,FALSE),LEN(VLOOKUP($A149,csapatok!$A:$NN,BO$320,FALSE))-6),'csapat-ranglista'!$A:$FP,BO$321,FALSE)/8,VLOOKUP(VLOOKUP($A149,csapatok!$A:$NN,BO$320,FALSE),'csapat-ranglista'!$A:$FP,BO$321,FALSE)/4),0)</f>
        <v>0</v>
      </c>
      <c r="BP149" s="223">
        <f>IFERROR(IF(RIGHT(VLOOKUP($A149,csapatok!$A:$NN,BP$320,FALSE),5)="Csere",VLOOKUP(LEFT(VLOOKUP($A149,csapatok!$A:$NN,BP$320,FALSE),LEN(VLOOKUP($A149,csapatok!$A:$NN,BP$320,FALSE))-6),'csapat-ranglista'!$A:$FP,BP$321,FALSE)/8,VLOOKUP(VLOOKUP($A149,csapatok!$A:$NN,BP$320,FALSE),'csapat-ranglista'!$A:$FP,BP$321,FALSE)/4),0)</f>
        <v>0</v>
      </c>
      <c r="BQ149" s="223">
        <f>IFERROR(IF(RIGHT(VLOOKUP($A149,csapatok!$A:$NN,BQ$320,FALSE),5)="Csere",VLOOKUP(LEFT(VLOOKUP($A149,csapatok!$A:$NN,BQ$320,FALSE),LEN(VLOOKUP($A149,csapatok!$A:$NN,BQ$320,FALSE))-6),'csapat-ranglista'!$A:$FP,BQ$321,FALSE)/8,VLOOKUP(VLOOKUP($A149,csapatok!$A:$NN,BQ$320,FALSE),'csapat-ranglista'!$A:$FP,BQ$321,FALSE)/4),0)</f>
        <v>0</v>
      </c>
      <c r="BR149" s="223">
        <f>IFERROR(IF(RIGHT(VLOOKUP($A149,csapatok!$A:$NN,BR$320,FALSE),5)="Csere",VLOOKUP(LEFT(VLOOKUP($A149,csapatok!$A:$NN,BR$320,FALSE),LEN(VLOOKUP($A149,csapatok!$A:$NN,BR$320,FALSE))-6),'csapat-ranglista'!$A:$FP,BR$321,FALSE)/8,VLOOKUP(VLOOKUP($A149,csapatok!$A:$NN,BR$320,FALSE),'csapat-ranglista'!$A:$FP,BR$321,FALSE)/4),0)</f>
        <v>0</v>
      </c>
      <c r="BS149" s="223">
        <f>IFERROR(IF(RIGHT(VLOOKUP($A149,csapatok!$A:$NN,BS$320,FALSE),5)="Csere",VLOOKUP(LEFT(VLOOKUP($A149,csapatok!$A:$NN,BS$320,FALSE),LEN(VLOOKUP($A149,csapatok!$A:$NN,BS$320,FALSE))-6),'csapat-ranglista'!$A:$FP,BS$321,FALSE)/8,VLOOKUP(VLOOKUP($A149,csapatok!$A:$NN,BS$320,FALSE),'csapat-ranglista'!$A:$FP,BS$321,FALSE)/4),0)</f>
        <v>0</v>
      </c>
      <c r="BT149" s="223">
        <f>IFERROR(IF(RIGHT(VLOOKUP($A149,csapatok!$A:$NN,BT$320,FALSE),5)="Csere",VLOOKUP(LEFT(VLOOKUP($A149,csapatok!$A:$NN,BT$320,FALSE),LEN(VLOOKUP($A149,csapatok!$A:$NN,BT$320,FALSE))-6),'csapat-ranglista'!$A:$FP,BT$321,FALSE)/8,VLOOKUP(VLOOKUP($A149,csapatok!$A:$NN,BT$320,FALSE),'csapat-ranglista'!$A:$FP,BT$321,FALSE)/4),0)</f>
        <v>0</v>
      </c>
      <c r="BU149" s="223">
        <f>IFERROR(IF(RIGHT(VLOOKUP($A149,csapatok!$A:$NN,BU$320,FALSE),5)="Csere",VLOOKUP(LEFT(VLOOKUP($A149,csapatok!$A:$NN,BU$320,FALSE),LEN(VLOOKUP($A149,csapatok!$A:$NN,BU$320,FALSE))-6),'csapat-ranglista'!$A:$FP,BU$321,FALSE)/8,VLOOKUP(VLOOKUP($A149,csapatok!$A:$NN,BU$320,FALSE),'csapat-ranglista'!$A:$FP,BU$321,FALSE)/4),0)</f>
        <v>0</v>
      </c>
      <c r="BV149" s="223">
        <f>IFERROR(IF(RIGHT(VLOOKUP($A149,csapatok!$A:$NN,BV$320,FALSE),5)="Csere",VLOOKUP(LEFT(VLOOKUP($A149,csapatok!$A:$NN,BV$320,FALSE),LEN(VLOOKUP($A149,csapatok!$A:$NN,BV$320,FALSE))-6),'csapat-ranglista'!$A:$FP,BV$321,FALSE)/8,VLOOKUP(VLOOKUP($A149,csapatok!$A:$NN,BV$320,FALSE),'csapat-ranglista'!$A:$FP,BV$321,FALSE)/4),0)</f>
        <v>0</v>
      </c>
      <c r="BW149" s="223">
        <f>IFERROR(IF(RIGHT(VLOOKUP($A149,csapatok!$A:$NN,BW$320,FALSE),5)="Csere",VLOOKUP(LEFT(VLOOKUP($A149,csapatok!$A:$NN,BW$320,FALSE),LEN(VLOOKUP($A149,csapatok!$A:$NN,BW$320,FALSE))-6),'csapat-ranglista'!$A:$FP,BW$321,FALSE)/8,VLOOKUP(VLOOKUP($A149,csapatok!$A:$NN,BW$320,FALSE),'csapat-ranglista'!$A:$FP,BW$321,FALSE)/4),0)</f>
        <v>0</v>
      </c>
      <c r="BX149" s="223">
        <f>IFERROR(IF(RIGHT(VLOOKUP($A149,csapatok!$A:$NN,BX$320,FALSE),5)="Csere",VLOOKUP(LEFT(VLOOKUP($A149,csapatok!$A:$NN,BX$320,FALSE),LEN(VLOOKUP($A149,csapatok!$A:$NN,BX$320,FALSE))-6),'csapat-ranglista'!$A:$FP,BX$321,FALSE)/8,VLOOKUP(VLOOKUP($A149,csapatok!$A:$NN,BX$320,FALSE),'csapat-ranglista'!$A:$FP,BX$321,FALSE)/4),0)</f>
        <v>0</v>
      </c>
      <c r="BY149" s="223">
        <f>IFERROR(IF(RIGHT(VLOOKUP($A149,csapatok!$A:$NN,BY$320,FALSE),5)="Csere",VLOOKUP(LEFT(VLOOKUP($A149,csapatok!$A:$NN,BY$320,FALSE),LEN(VLOOKUP($A149,csapatok!$A:$NN,BY$320,FALSE))-6),'csapat-ranglista'!$A:$FP,BY$321,FALSE)/8,VLOOKUP(VLOOKUP($A149,csapatok!$A:$NN,BY$320,FALSE),'csapat-ranglista'!$A:$FP,BY$321,FALSE)/4),0)</f>
        <v>0</v>
      </c>
      <c r="BZ149" s="223">
        <f>IFERROR(IF(RIGHT(VLOOKUP($A149,csapatok!$A:$NN,BZ$320,FALSE),5)="Csere",VLOOKUP(LEFT(VLOOKUP($A149,csapatok!$A:$NN,BZ$320,FALSE),LEN(VLOOKUP($A149,csapatok!$A:$NN,BZ$320,FALSE))-6),'csapat-ranglista'!$A:$FP,BZ$321,FALSE)/8,VLOOKUP(VLOOKUP($A149,csapatok!$A:$NN,BZ$320,FALSE),'csapat-ranglista'!$A:$FP,BZ$321,FALSE)/4),0)</f>
        <v>0</v>
      </c>
      <c r="CA149" s="223">
        <f>IFERROR(IF(RIGHT(VLOOKUP($A149,csapatok!$A:$NN,CA$320,FALSE),5)="Csere",VLOOKUP(LEFT(VLOOKUP($A149,csapatok!$A:$NN,CA$320,FALSE),LEN(VLOOKUP($A149,csapatok!$A:$NN,CA$320,FALSE))-6),'csapat-ranglista'!$A:$FP,CA$321,FALSE)/8,VLOOKUP(VLOOKUP($A149,csapatok!$A:$NN,CA$320,FALSE),'csapat-ranglista'!$A:$FP,CA$321,FALSE)/4),0)</f>
        <v>0</v>
      </c>
      <c r="CB149" s="223">
        <f>IFERROR(IF(RIGHT(VLOOKUP($A149,csapatok!$A:$NN,CB$320,FALSE),5)="Csere",VLOOKUP(LEFT(VLOOKUP($A149,csapatok!$A:$NN,CB$320,FALSE),LEN(VLOOKUP($A149,csapatok!$A:$NN,CB$320,FALSE))-6),'csapat-ranglista'!$A:$FP,CB$321,FALSE)/8,VLOOKUP(VLOOKUP($A149,csapatok!$A:$NN,CB$320,FALSE),'csapat-ranglista'!$A:$FP,CB$321,FALSE)/4),0)</f>
        <v>0</v>
      </c>
      <c r="CC149" s="223">
        <f>IFERROR(IF(RIGHT(VLOOKUP($A149,csapatok!$A:$NN,CC$320,FALSE),5)="Csere",VLOOKUP(LEFT(VLOOKUP($A149,csapatok!$A:$NN,CC$320,FALSE),LEN(VLOOKUP($A149,csapatok!$A:$NN,CC$320,FALSE))-6),'csapat-ranglista'!$A:$FP,CC$321,FALSE)/8,VLOOKUP(VLOOKUP($A149,csapatok!$A:$NN,CC$320,FALSE),'csapat-ranglista'!$A:$FP,CC$321,FALSE)/4),0)</f>
        <v>0</v>
      </c>
      <c r="CD149" s="223">
        <f>IFERROR(IF(RIGHT(VLOOKUP($A149,csapatok!$A:$NN,CD$320,FALSE),5)="Csere",VLOOKUP(LEFT(VLOOKUP($A149,csapatok!$A:$NN,CD$320,FALSE),LEN(VLOOKUP($A149,csapatok!$A:$NN,CD$320,FALSE))-6),'csapat-ranglista'!$A:$FP,CD$321,FALSE)/8,VLOOKUP(VLOOKUP($A149,csapatok!$A:$NN,CD$320,FALSE),'csapat-ranglista'!$A:$FP,CD$321,FALSE)/4),0)</f>
        <v>1.154903975734503</v>
      </c>
      <c r="CE149" s="223">
        <f>IFERROR(IF(RIGHT(VLOOKUP($A149,csapatok!$A:$NN,CE$320,FALSE),5)="Csere",VLOOKUP(LEFT(VLOOKUP($A149,csapatok!$A:$NN,CE$320,FALSE),LEN(VLOOKUP($A149,csapatok!$A:$NN,CE$320,FALSE))-6),'csapat-ranglista'!$A:$FP,CE$321,FALSE)/8,VLOOKUP(VLOOKUP($A149,csapatok!$A:$NN,CE$320,FALSE),'csapat-ranglista'!$A:$FP,CE$321,FALSE)/4),0)</f>
        <v>0</v>
      </c>
      <c r="CF149" s="223">
        <f>IFERROR(IF(RIGHT(VLOOKUP($A149,csapatok!$A:$NN,CF$320,FALSE),5)="Csere",VLOOKUP(LEFT(VLOOKUP($A149,csapatok!$A:$NN,CF$320,FALSE),LEN(VLOOKUP($A149,csapatok!$A:$NN,CF$320,FALSE))-6),'csapat-ranglista'!$A:$FP,CF$321,FALSE)/8,VLOOKUP(VLOOKUP($A149,csapatok!$A:$NN,CF$320,FALSE),'csapat-ranglista'!$A:$FP,CF$321,FALSE)/4),0)</f>
        <v>0</v>
      </c>
      <c r="CG149" s="223">
        <f>IFERROR(IF(RIGHT(VLOOKUP($A149,csapatok!$A:$NN,CG$320,FALSE),5)="Csere",VLOOKUP(LEFT(VLOOKUP($A149,csapatok!$A:$NN,CG$320,FALSE),LEN(VLOOKUP($A149,csapatok!$A:$NN,CG$320,FALSE))-6),'csapat-ranglista'!$A:$FP,CG$321,FALSE)/8,VLOOKUP(VLOOKUP($A149,csapatok!$A:$NN,CG$320,FALSE),'csapat-ranglista'!$A:$FP,CG$321,FALSE)/4),0)</f>
        <v>0</v>
      </c>
      <c r="CH149" s="223">
        <f>IFERROR(IF(RIGHT(VLOOKUP($A149,csapatok!$A:$NN,CH$320,FALSE),5)="Csere",VLOOKUP(LEFT(VLOOKUP($A149,csapatok!$A:$NN,CH$320,FALSE),LEN(VLOOKUP($A149,csapatok!$A:$NN,CH$320,FALSE))-6),'csapat-ranglista'!$A:$FP,CH$321,FALSE)/8,VLOOKUP(VLOOKUP($A149,csapatok!$A:$NN,CH$320,FALSE),'csapat-ranglista'!$A:$FP,CH$321,FALSE)/4),0)</f>
        <v>0</v>
      </c>
      <c r="CI149" s="223">
        <f>IFERROR(IF(RIGHT(VLOOKUP($A149,csapatok!$A:$NN,CI$320,FALSE),5)="Csere",VLOOKUP(LEFT(VLOOKUP($A149,csapatok!$A:$NN,CI$320,FALSE),LEN(VLOOKUP($A149,csapatok!$A:$NN,CI$320,FALSE))-6),'csapat-ranglista'!$A:$FP,CI$321,FALSE)/8,VLOOKUP(VLOOKUP($A149,csapatok!$A:$NN,CI$320,FALSE),'csapat-ranglista'!$A:$FP,CI$321,FALSE)/4),0)</f>
        <v>0</v>
      </c>
      <c r="CJ149" s="224">
        <f>versenyek!$IQ$11*IFERROR(VLOOKUP(VLOOKUP($A149,versenyek!IP:IR,3,FALSE),szabalyok!$A$16:$B$23,2,FALSE)/4,0)</f>
        <v>0</v>
      </c>
      <c r="CK149" s="224">
        <f>versenyek!$IT$11*IFERROR(VLOOKUP(VLOOKUP($A149,versenyek!IS:IU,3,FALSE),szabalyok!$A$16:$B$23,2,FALSE)/4,0)</f>
        <v>0</v>
      </c>
      <c r="CL149" s="223">
        <f>IFERROR(IF(RIGHT(VLOOKUP($A149,csapatok!$A:$NN,CL$320,FALSE),5)="Csere",VLOOKUP(LEFT(VLOOKUP($A149,csapatok!$A:$NN,CL$320,FALSE),LEN(VLOOKUP($A149,csapatok!$A:$NN,CL$320,FALSE))-6),'csapat-ranglista'!$A:$FP,CL$321,FALSE)/8,VLOOKUP(VLOOKUP($A149,csapatok!$A:$NN,CL$320,FALSE),'csapat-ranglista'!$A:$FP,CL$321,FALSE)/4),0)</f>
        <v>0</v>
      </c>
      <c r="CM149" s="223">
        <f>IFERROR(IF(RIGHT(VLOOKUP($A149,csapatok!$A:$NN,CM$320,FALSE),5)="Csere",VLOOKUP(LEFT(VLOOKUP($A149,csapatok!$A:$NN,CM$320,FALSE),LEN(VLOOKUP($A149,csapatok!$A:$NN,CM$320,FALSE))-6),'csapat-ranglista'!$A:$FP,CM$321,FALSE)/8,VLOOKUP(VLOOKUP($A149,csapatok!$A:$NN,CM$320,FALSE),'csapat-ranglista'!$A:$FP,CM$321,FALSE)/4),0)</f>
        <v>0</v>
      </c>
      <c r="CN149" s="223">
        <f>IFERROR(IF(RIGHT(VLOOKUP($A149,csapatok!$A:$NN,CN$320,FALSE),5)="Csere",VLOOKUP(LEFT(VLOOKUP($A149,csapatok!$A:$NN,CN$320,FALSE),LEN(VLOOKUP($A149,csapatok!$A:$NN,CN$320,FALSE))-6),'csapat-ranglista'!$A:$FP,CN$321,FALSE)/8,VLOOKUP(VLOOKUP($A149,csapatok!$A:$NN,CN$320,FALSE),'csapat-ranglista'!$A:$FP,CN$321,FALSE)/4),0)</f>
        <v>0</v>
      </c>
      <c r="CO149" s="223">
        <f>IFERROR(IF(RIGHT(VLOOKUP($A149,csapatok!$A:$NN,CO$320,FALSE),5)="Csere",VLOOKUP(LEFT(VLOOKUP($A149,csapatok!$A:$NN,CO$320,FALSE),LEN(VLOOKUP($A149,csapatok!$A:$NN,CO$320,FALSE))-6),'csapat-ranglista'!$A:$FP,CO$321,FALSE)/8,VLOOKUP(VLOOKUP($A149,csapatok!$A:$NN,CO$320,FALSE),'csapat-ranglista'!$A:$FP,CO$321,FALSE)/4),0)</f>
        <v>0</v>
      </c>
      <c r="CP149" s="223">
        <f>IFERROR(IF(RIGHT(VLOOKUP($A149,csapatok!$A:$NN,CP$320,FALSE),5)="Csere",VLOOKUP(LEFT(VLOOKUP($A149,csapatok!$A:$NN,CP$320,FALSE),LEN(VLOOKUP($A149,csapatok!$A:$NN,CP$320,FALSE))-6),'csapat-ranglista'!$A:$FP,CP$321,FALSE)/8,VLOOKUP(VLOOKUP($A149,csapatok!$A:$NN,CP$320,FALSE),'csapat-ranglista'!$A:$FP,CP$321,FALSE)/4),0)</f>
        <v>0</v>
      </c>
      <c r="CQ149" s="223">
        <f>IFERROR(IF(RIGHT(VLOOKUP($A149,csapatok!$A:$NN,CQ$320,FALSE),5)="Csere",VLOOKUP(LEFT(VLOOKUP($A149,csapatok!$A:$NN,CQ$320,FALSE),LEN(VLOOKUP($A149,csapatok!$A:$NN,CQ$320,FALSE))-6),'csapat-ranglista'!$A:$FP,CQ$321,FALSE)/8,VLOOKUP(VLOOKUP($A149,csapatok!$A:$NN,CQ$320,FALSE),'csapat-ranglista'!$A:$FP,CQ$321,FALSE)/4),0)</f>
        <v>0</v>
      </c>
      <c r="CR149" s="223">
        <f>IFERROR(IF(RIGHT(VLOOKUP($A149,csapatok!$A:$NN,CR$320,FALSE),5)="Csere",VLOOKUP(LEFT(VLOOKUP($A149,csapatok!$A:$NN,CR$320,FALSE),LEN(VLOOKUP($A149,csapatok!$A:$NN,CR$320,FALSE))-6),'csapat-ranglista'!$A:$FP,CR$321,FALSE)/8,VLOOKUP(VLOOKUP($A149,csapatok!$A:$NN,CR$320,FALSE),'csapat-ranglista'!$A:$FP,CR$321,FALSE)/4),0)</f>
        <v>0</v>
      </c>
      <c r="CS149" s="223">
        <f>IFERROR(IF(RIGHT(VLOOKUP($A149,csapatok!$A:$NN,CS$320,FALSE),5)="Csere",VLOOKUP(LEFT(VLOOKUP($A149,csapatok!$A:$NN,CS$320,FALSE),LEN(VLOOKUP($A149,csapatok!$A:$NN,CS$320,FALSE))-6),'csapat-ranglista'!$A:$FP,CS$321,FALSE)/8,VLOOKUP(VLOOKUP($A149,csapatok!$A:$NN,CS$320,FALSE),'csapat-ranglista'!$A:$FP,CS$321,FALSE)/4),0)</f>
        <v>0</v>
      </c>
      <c r="CT149" s="223">
        <f>IFERROR(IF(RIGHT(VLOOKUP($A149,csapatok!$A:$NN,CT$320,FALSE),5)="Csere",VLOOKUP(LEFT(VLOOKUP($A149,csapatok!$A:$NN,CT$320,FALSE),LEN(VLOOKUP($A149,csapatok!$A:$NN,CT$320,FALSE))-6),'csapat-ranglista'!$A:$FP,CT$321,FALSE)/8,VLOOKUP(VLOOKUP($A149,csapatok!$A:$NN,CT$320,FALSE),'csapat-ranglista'!$A:$FP,CT$321,FALSE)/4),0)</f>
        <v>0</v>
      </c>
      <c r="CU149" s="223">
        <f>IFERROR(IF(RIGHT(VLOOKUP($A149,csapatok!$A:$NN,CU$320,FALSE),5)="Csere",VLOOKUP(LEFT(VLOOKUP($A149,csapatok!$A:$NN,CU$320,FALSE),LEN(VLOOKUP($A149,csapatok!$A:$NN,CU$320,FALSE))-6),'csapat-ranglista'!$A:$FP,CU$321,FALSE)/8,VLOOKUP(VLOOKUP($A149,csapatok!$A:$NN,CU$320,FALSE),'csapat-ranglista'!$A:$FP,CU$321,FALSE)/4),0)</f>
        <v>0</v>
      </c>
      <c r="CV149" s="223">
        <f>IFERROR(IF(RIGHT(VLOOKUP($A149,csapatok!$A:$NN,CV$320,FALSE),5)="Csere",VLOOKUP(LEFT(VLOOKUP($A149,csapatok!$A:$NN,CV$320,FALSE),LEN(VLOOKUP($A149,csapatok!$A:$NN,CV$320,FALSE))-6),'csapat-ranglista'!$A:$FP,CV$321,FALSE)/8,VLOOKUP(VLOOKUP($A149,csapatok!$A:$NN,CV$320,FALSE),'csapat-ranglista'!$A:$FP,CV$321,FALSE)/4),0)</f>
        <v>0</v>
      </c>
      <c r="CW149" s="223">
        <f>IFERROR(IF(RIGHT(VLOOKUP($A149,csapatok!$A:$NN,CW$320,FALSE),5)="Csere",VLOOKUP(LEFT(VLOOKUP($A149,csapatok!$A:$NN,CW$320,FALSE),LEN(VLOOKUP($A149,csapatok!$A:$NN,CW$320,FALSE))-6),'csapat-ranglista'!$A:$FP,CW$321,FALSE)/8,VLOOKUP(VLOOKUP($A149,csapatok!$A:$NN,CW$320,FALSE),'csapat-ranglista'!$A:$FP,CW$321,FALSE)/4),0)</f>
        <v>0</v>
      </c>
      <c r="CX149" s="223">
        <f>IFERROR(IF(RIGHT(VLOOKUP($A149,csapatok!$A:$NN,CX$320,FALSE),5)="Csere",VLOOKUP(LEFT(VLOOKUP($A149,csapatok!$A:$NN,CX$320,FALSE),LEN(VLOOKUP($A149,csapatok!$A:$NN,CX$320,FALSE))-6),'csapat-ranglista'!$A:$FP,CX$321,FALSE)/8,VLOOKUP(VLOOKUP($A149,csapatok!$A:$NN,CX$320,FALSE),'csapat-ranglista'!$A:$FP,CX$321,FALSE)/4),0)</f>
        <v>0</v>
      </c>
      <c r="CY149" s="223">
        <f>IFERROR(IF(RIGHT(VLOOKUP($A149,csapatok!$A:$NN,CY$320,FALSE),5)="Csere",VLOOKUP(LEFT(VLOOKUP($A149,csapatok!$A:$NN,CY$320,FALSE),LEN(VLOOKUP($A149,csapatok!$A:$NN,CY$320,FALSE))-6),'csapat-ranglista'!$A:$FP,CY$321,FALSE)/8,VLOOKUP(VLOOKUP($A149,csapatok!$A:$NN,CY$320,FALSE),'csapat-ranglista'!$A:$FP,CY$321,FALSE)/4),0)</f>
        <v>0</v>
      </c>
      <c r="CZ149" s="223">
        <f>IFERROR(IF(RIGHT(VLOOKUP($A149,csapatok!$A:$NN,CZ$320,FALSE),5)="Csere",VLOOKUP(LEFT(VLOOKUP($A149,csapatok!$A:$NN,CZ$320,FALSE),LEN(VLOOKUP($A149,csapatok!$A:$NN,CZ$320,FALSE))-6),'csapat-ranglista'!$A:$FP,CZ$321,FALSE)/8,VLOOKUP(VLOOKUP($A149,csapatok!$A:$NN,CZ$320,FALSE),'csapat-ranglista'!$A:$FP,CZ$321,FALSE)/4),0)</f>
        <v>0</v>
      </c>
      <c r="DA149" s="223">
        <f>IFERROR(IF(RIGHT(VLOOKUP($A149,csapatok!$A:$NN,DA$320,FALSE),5)="Csere",VLOOKUP(LEFT(VLOOKUP($A149,csapatok!$A:$NN,DA$320,FALSE),LEN(VLOOKUP($A149,csapatok!$A:$NN,DA$320,FALSE))-6),'csapat-ranglista'!$A:$FP,DA$321,FALSE)/8,VLOOKUP(VLOOKUP($A149,csapatok!$A:$NN,DA$320,FALSE),'csapat-ranglista'!$A:$FP,DA$321,FALSE)/4),0)</f>
        <v>0</v>
      </c>
      <c r="DB149" s="223">
        <f>IFERROR(IF(RIGHT(VLOOKUP($A149,csapatok!$A:$NN,DB$320,FALSE),5)="Csere",VLOOKUP(LEFT(VLOOKUP($A149,csapatok!$A:$NN,DB$320,FALSE),LEN(VLOOKUP($A149,csapatok!$A:$NN,DB$320,FALSE))-6),'csapat-ranglista'!$A:$FP,DB$321,FALSE)/8,VLOOKUP(VLOOKUP($A149,csapatok!$A:$NN,DB$320,FALSE),'csapat-ranglista'!$A:$FP,DB$321,FALSE)/4),0)</f>
        <v>0</v>
      </c>
      <c r="DC149" s="223">
        <f>IFERROR(IF(RIGHT(VLOOKUP($A149,csapatok!$A:$NN,DC$320,FALSE),5)="Csere",VLOOKUP(LEFT(VLOOKUP($A149,csapatok!$A:$NN,DC$320,FALSE),LEN(VLOOKUP($A149,csapatok!$A:$NN,DC$320,FALSE))-6),'csapat-ranglista'!$A:$FP,DC$321,FALSE)/8,VLOOKUP(VLOOKUP($A149,csapatok!$A:$NN,DC$320,FALSE),'csapat-ranglista'!$A:$FP,DC$321,FALSE)/4),0)</f>
        <v>0</v>
      </c>
      <c r="DD149" s="223">
        <f>IFERROR(IF(RIGHT(VLOOKUP($A149,csapatok!$A:$NN,DD$320,FALSE),5)="Csere",VLOOKUP(LEFT(VLOOKUP($A149,csapatok!$A:$NN,DD$320,FALSE),LEN(VLOOKUP($A149,csapatok!$A:$NN,DD$320,FALSE))-6),'csapat-ranglista'!$A:$FP,DD$321,FALSE)/8,VLOOKUP(VLOOKUP($A149,csapatok!$A:$NN,DD$320,FALSE),'csapat-ranglista'!$A:$FP,DD$321,FALSE)/4),0)</f>
        <v>0</v>
      </c>
      <c r="DE149" s="223">
        <f>IFERROR(IF(RIGHT(VLOOKUP($A149,csapatok!$A:$NN,DE$320,FALSE),5)="Csere",VLOOKUP(LEFT(VLOOKUP($A149,csapatok!$A:$NN,DE$320,FALSE),LEN(VLOOKUP($A149,csapatok!$A:$NN,DE$320,FALSE))-6),'csapat-ranglista'!$A:$FP,DE$321,FALSE)/8,VLOOKUP(VLOOKUP($A149,csapatok!$A:$NN,DE$320,FALSE),'csapat-ranglista'!$A:$FP,DE$321,FALSE)/4),0)</f>
        <v>0</v>
      </c>
      <c r="DF149" s="223">
        <f>IFERROR(IF(RIGHT(VLOOKUP($A149,csapatok!$A:$NN,DF$320,FALSE),5)="Csere",VLOOKUP(LEFT(VLOOKUP($A149,csapatok!$A:$NN,DF$320,FALSE),LEN(VLOOKUP($A149,csapatok!$A:$NN,DF$320,FALSE))-6),'csapat-ranglista'!$A:$FP,DF$321,FALSE)/8,VLOOKUP(VLOOKUP($A149,csapatok!$A:$NN,DF$320,FALSE),'csapat-ranglista'!$A:$FP,DF$321,FALSE)/4),0)</f>
        <v>0</v>
      </c>
      <c r="DG149" s="223">
        <f>IFERROR(IF(RIGHT(VLOOKUP($A149,csapatok!$A:$NN,DG$320,FALSE),5)="Csere",VLOOKUP(LEFT(VLOOKUP($A149,csapatok!$A:$NN,DG$320,FALSE),LEN(VLOOKUP($A149,csapatok!$A:$NN,DG$320,FALSE))-6),'csapat-ranglista'!$A:$FP,DG$321,FALSE)/8,VLOOKUP(VLOOKUP($A149,csapatok!$A:$NN,DG$320,FALSE),'csapat-ranglista'!$A:$FP,DG$321,FALSE)/4),0)</f>
        <v>0</v>
      </c>
      <c r="DH149" s="223">
        <f>IFERROR(IF(RIGHT(VLOOKUP($A149,csapatok!$A:$NN,DH$320,FALSE),5)="Csere",VLOOKUP(LEFT(VLOOKUP($A149,csapatok!$A:$NN,DH$320,FALSE),LEN(VLOOKUP($A149,csapatok!$A:$NN,DH$320,FALSE))-6),'csapat-ranglista'!$A:$FP,DH$321,FALSE)/8,VLOOKUP(VLOOKUP($A149,csapatok!$A:$NN,DH$320,FALSE),'csapat-ranglista'!$A:$FP,DH$321,FALSE)/4),0)</f>
        <v>0</v>
      </c>
      <c r="DI149" s="223">
        <f>IFERROR(IF(RIGHT(VLOOKUP($A149,csapatok!$A:$NN,DI$320,FALSE),5)="Csere",VLOOKUP(LEFT(VLOOKUP($A149,csapatok!$A:$NN,DI$320,FALSE),LEN(VLOOKUP($A149,csapatok!$A:$NN,DI$320,FALSE))-6),'csapat-ranglista'!$A:$FP,DI$321,FALSE)/8,VLOOKUP(VLOOKUP($A149,csapatok!$A:$NN,DI$320,FALSE),'csapat-ranglista'!$A:$FP,DI$321,FALSE)/4),0)</f>
        <v>0</v>
      </c>
      <c r="DJ149" s="223">
        <f>IFERROR(IF(RIGHT(VLOOKUP($A149,csapatok!$A:$NN,DJ$320,FALSE),5)="Csere",VLOOKUP(LEFT(VLOOKUP($A149,csapatok!$A:$NN,DJ$320,FALSE),LEN(VLOOKUP($A149,csapatok!$A:$NN,DJ$320,FALSE))-6),'csapat-ranglista'!$A:$FP,DJ$321,FALSE)/8,VLOOKUP(VLOOKUP($A149,csapatok!$A:$NN,DJ$320,FALSE),'csapat-ranglista'!$A:$FP,DJ$321,FALSE)/4),0)</f>
        <v>0</v>
      </c>
      <c r="DK149" s="223">
        <f>IFERROR(IF(RIGHT(VLOOKUP($A149,csapatok!$A:$NN,DK$320,FALSE),5)="Csere",VLOOKUP(LEFT(VLOOKUP($A149,csapatok!$A:$NN,DK$320,FALSE),LEN(VLOOKUP($A149,csapatok!$A:$NN,DK$320,FALSE))-6),'csapat-ranglista'!$A:$FP,DK$321,FALSE)/8,VLOOKUP(VLOOKUP($A149,csapatok!$A:$NN,DK$320,FALSE),'csapat-ranglista'!$A:$FP,DK$321,FALSE)/4),0)</f>
        <v>0</v>
      </c>
      <c r="DL149" s="223">
        <f>IFERROR(IF(RIGHT(VLOOKUP($A149,csapatok!$A:$NN,DL$320,FALSE),5)="Csere",VLOOKUP(LEFT(VLOOKUP($A149,csapatok!$A:$NN,DL$320,FALSE),LEN(VLOOKUP($A149,csapatok!$A:$NN,DL$320,FALSE))-6),'csapat-ranglista'!$A:$FP,DL$321,FALSE)/8,VLOOKUP(VLOOKUP($A149,csapatok!$A:$NN,DL$320,FALSE),'csapat-ranglista'!$A:$FP,DL$321,FALSE)/4),0)</f>
        <v>0</v>
      </c>
      <c r="DM149" s="223">
        <f>IFERROR(IF(RIGHT(VLOOKUP($A149,csapatok!$A:$NN,DM$320,FALSE),5)="Csere",VLOOKUP(LEFT(VLOOKUP($A149,csapatok!$A:$NN,DM$320,FALSE),LEN(VLOOKUP($A149,csapatok!$A:$NN,DM$320,FALSE))-6),'csapat-ranglista'!$A:$FP,DM$321,FALSE)/8,VLOOKUP(VLOOKUP($A149,csapatok!$A:$NN,DM$320,FALSE),'csapat-ranglista'!$A:$FP,DM$321,FALSE)/4),0)</f>
        <v>0</v>
      </c>
      <c r="DN149" s="223">
        <f>IFERROR(IF(RIGHT(VLOOKUP($A149,csapatok!$A:$NN,DN$320,FALSE),5)="Csere",VLOOKUP(LEFT(VLOOKUP($A149,csapatok!$A:$NN,DN$320,FALSE),LEN(VLOOKUP($A149,csapatok!$A:$NN,DN$320,FALSE))-6),'csapat-ranglista'!$A:$FP,DN$321,FALSE)/8,VLOOKUP(VLOOKUP($A149,csapatok!$A:$NN,DN$320,FALSE),'csapat-ranglista'!$A:$FP,DN$321,FALSE)/4),0)</f>
        <v>0</v>
      </c>
      <c r="DO149" s="224">
        <f>versenyek!$MF$11*IFERROR(VLOOKUP(VLOOKUP($A149,versenyek!ME:MG,3,FALSE),szabalyok!$A$16:$B$23,2,FALSE)/4,0)</f>
        <v>0</v>
      </c>
      <c r="DP149" s="224">
        <f>versenyek!$MI$11*IFERROR(VLOOKUP(VLOOKUP($A149,versenyek!MH:MJ,3,FALSE),szabalyok!$A$16:$B$23,2,FALSE)/4,0)</f>
        <v>0</v>
      </c>
      <c r="DQ149" s="223">
        <f>IFERROR(IF(RIGHT(VLOOKUP($A149,csapatok!$A:$NN,DQ$320,FALSE),5)="Csere",VLOOKUP(LEFT(VLOOKUP($A149,csapatok!$A:$NN,DQ$320,FALSE),LEN(VLOOKUP($A149,csapatok!$A:$NN,DQ$320,FALSE))-6),'csapat-ranglista'!$A:$FP,DQ$321,FALSE)/8,VLOOKUP(VLOOKUP($A149,csapatok!$A:$NN,DQ$320,FALSE),'csapat-ranglista'!$A:$FP,DQ$321,FALSE)/4),0)</f>
        <v>0</v>
      </c>
      <c r="DR149" s="223">
        <f>IFERROR(IF(RIGHT(VLOOKUP($A149,csapatok!$A:$NN,DR$320,FALSE),5)="Csere",VLOOKUP(LEFT(VLOOKUP($A149,csapatok!$A:$NN,DR$320,FALSE),LEN(VLOOKUP($A149,csapatok!$A:$NN,DR$320,FALSE))-6),'csapat-ranglista'!$A:$FP,DR$321,FALSE)/8,VLOOKUP(VLOOKUP($A149,csapatok!$A:$NN,DR$320,FALSE),'csapat-ranglista'!$A:$FP,DR$321,FALSE)/4),0)</f>
        <v>0</v>
      </c>
      <c r="DS149" s="223">
        <f>IFERROR(IF(RIGHT(VLOOKUP($A149,csapatok!$A:$NN,DS$320,FALSE),5)="Csere",VLOOKUP(LEFT(VLOOKUP($A149,csapatok!$A:$NN,DS$320,FALSE),LEN(VLOOKUP($A149,csapatok!$A:$NN,DS$320,FALSE))-6),'csapat-ranglista'!$A:$FP,DS$321,FALSE)/8,VLOOKUP(VLOOKUP($A149,csapatok!$A:$NN,DS$320,FALSE),'csapat-ranglista'!$A:$FP,DS$321,FALSE)/4),0)</f>
        <v>0</v>
      </c>
      <c r="DT149" s="223">
        <f>IFERROR(IF(RIGHT(VLOOKUP($A149,csapatok!$A:$NN,DT$320,FALSE),5)="Csere",VLOOKUP(LEFT(VLOOKUP($A149,csapatok!$A:$NN,DT$320,FALSE),LEN(VLOOKUP($A149,csapatok!$A:$NN,DT$320,FALSE))-6),'csapat-ranglista'!$A:$FP,DT$321,FALSE)/8,VLOOKUP(VLOOKUP($A149,csapatok!$A:$NN,DT$320,FALSE),'csapat-ranglista'!$A:$FP,DT$321,FALSE)/4),0)</f>
        <v>0</v>
      </c>
      <c r="DU149" s="223">
        <f>IFERROR(IF(RIGHT(VLOOKUP($A149,csapatok!$A:$NN,DU$320,FALSE),5)="Csere",VLOOKUP(LEFT(VLOOKUP($A149,csapatok!$A:$NN,DU$320,FALSE),LEN(VLOOKUP($A149,csapatok!$A:$NN,DU$320,FALSE))-6),'csapat-ranglista'!$A:$FP,DU$321,FALSE)/8,VLOOKUP(VLOOKUP($A149,csapatok!$A:$NN,DU$320,FALSE),'csapat-ranglista'!$A:$FP,DU$321,FALSE)/4),0)</f>
        <v>0</v>
      </c>
      <c r="DV149" s="223">
        <f>IFERROR(IF(RIGHT(VLOOKUP($A149,csapatok!$A:$NN,DV$320,FALSE),5)="Csere",VLOOKUP(LEFT(VLOOKUP($A149,csapatok!$A:$NN,DV$320,FALSE),LEN(VLOOKUP($A149,csapatok!$A:$NN,DV$320,FALSE))-6),'csapat-ranglista'!$A:$FP,DV$321,FALSE)/8,VLOOKUP(VLOOKUP($A149,csapatok!$A:$NN,DV$320,FALSE),'csapat-ranglista'!$A:$FP,DV$321,FALSE)/4),0)</f>
        <v>0</v>
      </c>
      <c r="DW149" s="223">
        <f>IFERROR(IF(RIGHT(VLOOKUP($A149,csapatok!$A:$NN,DW$320,FALSE),5)="Csere",VLOOKUP(LEFT(VLOOKUP($A149,csapatok!$A:$NN,DW$320,FALSE),LEN(VLOOKUP($A149,csapatok!$A:$NN,DW$320,FALSE))-6),'csapat-ranglista'!$A:$FP,DW$321,FALSE)/8,VLOOKUP(VLOOKUP($A149,csapatok!$A:$NN,DW$320,FALSE),'csapat-ranglista'!$A:$FP,DW$321,FALSE)/4),0)</f>
        <v>0</v>
      </c>
      <c r="DX149" s="223">
        <f>IFERROR(IF(RIGHT(VLOOKUP($A149,csapatok!$A:$NN,DX$320,FALSE),5)="Csere",VLOOKUP(LEFT(VLOOKUP($A149,csapatok!$A:$NN,DX$320,FALSE),LEN(VLOOKUP($A149,csapatok!$A:$NN,DX$320,FALSE))-6),'csapat-ranglista'!$A:$FP,DX$321,FALSE)/8,VLOOKUP(VLOOKUP($A149,csapatok!$A:$NN,DX$320,FALSE),'csapat-ranglista'!$A:$FP,DX$321,FALSE)/4),0)</f>
        <v>0</v>
      </c>
      <c r="DY149" s="223">
        <f>IFERROR(IF(RIGHT(VLOOKUP($A149,csapatok!$A:$NN,DY$320,FALSE),5)="Csere",VLOOKUP(LEFT(VLOOKUP($A149,csapatok!$A:$NN,DY$320,FALSE),LEN(VLOOKUP($A149,csapatok!$A:$NN,DY$320,FALSE))-6),'csapat-ranglista'!$A:$FP,DY$321,FALSE)/8,VLOOKUP(VLOOKUP($A149,csapatok!$A:$NN,DY$320,FALSE),'csapat-ranglista'!$A:$FP,DY$321,FALSE)/4),0)</f>
        <v>0</v>
      </c>
      <c r="DZ149" s="223">
        <f>IFERROR(IF(RIGHT(VLOOKUP($A149,csapatok!$A:$NN,DZ$320,FALSE),5)="Csere",VLOOKUP(LEFT(VLOOKUP($A149,csapatok!$A:$NN,DZ$320,FALSE),LEN(VLOOKUP($A149,csapatok!$A:$NN,DZ$320,FALSE))-6),'csapat-ranglista'!$A:$FP,DZ$321,FALSE)/8,VLOOKUP(VLOOKUP($A149,csapatok!$A:$NN,DZ$320,FALSE),'csapat-ranglista'!$A:$FP,DZ$321,FALSE)/4),0)</f>
        <v>0</v>
      </c>
      <c r="EA149" s="223">
        <f>IFERROR(IF(RIGHT(VLOOKUP($A149,csapatok!$A:$NN,EA$320,FALSE),5)="Csere",VLOOKUP(LEFT(VLOOKUP($A149,csapatok!$A:$NN,EA$320,FALSE),LEN(VLOOKUP($A149,csapatok!$A:$NN,EA$320,FALSE))-6),'csapat-ranglista'!$A:$FP,EA$321,FALSE)/8,VLOOKUP(VLOOKUP($A149,csapatok!$A:$NN,EA$320,FALSE),'csapat-ranglista'!$A:$FP,EA$321,FALSE)/4),0)</f>
        <v>0</v>
      </c>
      <c r="EB149" s="223">
        <f>IFERROR(IF(RIGHT(VLOOKUP($A149,csapatok!$A:$NN,EB$320,FALSE),5)="Csere",VLOOKUP(LEFT(VLOOKUP($A149,csapatok!$A:$NN,EB$320,FALSE),LEN(VLOOKUP($A149,csapatok!$A:$NN,EB$320,FALSE))-6),'csapat-ranglista'!$A:$FP,EB$321,FALSE)/8,VLOOKUP(VLOOKUP($A149,csapatok!$A:$NN,EB$320,FALSE),'csapat-ranglista'!$A:$FP,EB$321,FALSE)/4),0)</f>
        <v>0</v>
      </c>
      <c r="EC149" s="223">
        <f>IFERROR(IF(RIGHT(VLOOKUP($A149,csapatok!$A:$NN,EC$320,FALSE),5)="Csere",VLOOKUP(LEFT(VLOOKUP($A149,csapatok!$A:$NN,EC$320,FALSE),LEN(VLOOKUP($A149,csapatok!$A:$NN,EC$320,FALSE))-6),'csapat-ranglista'!$A:$FP,EC$321,FALSE)/8,VLOOKUP(VLOOKUP($A149,csapatok!$A:$NN,EC$320,FALSE),'csapat-ranglista'!$A:$FP,EC$321,FALSE)/4),0)</f>
        <v>0</v>
      </c>
      <c r="ED149" s="223">
        <f>IFERROR(IF(RIGHT(VLOOKUP($A149,csapatok!$A:$NN,ED$320,FALSE),5)="Csere",VLOOKUP(LEFT(VLOOKUP($A149,csapatok!$A:$NN,ED$320,FALSE),LEN(VLOOKUP($A149,csapatok!$A:$NN,ED$320,FALSE))-6),'csapat-ranglista'!$A:$FP,ED$321,FALSE)/8,VLOOKUP(VLOOKUP($A149,csapatok!$A:$NN,ED$320,FALSE),'csapat-ranglista'!$A:$FP,ED$321,FALSE)/4),0)</f>
        <v>0</v>
      </c>
      <c r="EE149" s="223">
        <f>IFERROR(IF(RIGHT(VLOOKUP($A149,csapatok!$A:$NN,EE$320,FALSE),5)="Csere",VLOOKUP(LEFT(VLOOKUP($A149,csapatok!$A:$NN,EE$320,FALSE),LEN(VLOOKUP($A149,csapatok!$A:$NN,EE$320,FALSE))-6),'csapat-ranglista'!$A:$FP,EE$321,FALSE)/8,VLOOKUP(VLOOKUP($A149,csapatok!$A:$NN,EE$320,FALSE),'csapat-ranglista'!$A:$FP,EE$321,FALSE)/4),0)</f>
        <v>0</v>
      </c>
      <c r="EF149" s="223">
        <f>IFERROR(IF(RIGHT(VLOOKUP($A149,csapatok!$A:$NN,EF$320,FALSE),5)="Csere",VLOOKUP(LEFT(VLOOKUP($A149,csapatok!$A:$NN,EF$320,FALSE),LEN(VLOOKUP($A149,csapatok!$A:$NN,EF$320,FALSE))-6),'csapat-ranglista'!$A:$FP,EF$321,FALSE)/8,VLOOKUP(VLOOKUP($A149,csapatok!$A:$NN,EF$320,FALSE),'csapat-ranglista'!$A:$FP,EF$321,FALSE)/4),0)</f>
        <v>0</v>
      </c>
      <c r="EG149" s="223">
        <f>IFERROR(IF(RIGHT(VLOOKUP($A149,csapatok!$A:$NN,EG$320,FALSE),5)="Csere",VLOOKUP(LEFT(VLOOKUP($A149,csapatok!$A:$NN,EG$320,FALSE),LEN(VLOOKUP($A149,csapatok!$A:$NN,EG$320,FALSE))-6),'csapat-ranglista'!$A:$FP,EG$321,FALSE)/8,VLOOKUP(VLOOKUP($A149,csapatok!$A:$NN,EG$320,FALSE),'csapat-ranglista'!$A:$FP,EG$321,FALSE)/4),0)</f>
        <v>0</v>
      </c>
      <c r="EH149" s="223">
        <f>IFERROR(IF(RIGHT(VLOOKUP($A149,csapatok!$A:$NN,EH$320,FALSE),5)="Csere",VLOOKUP(LEFT(VLOOKUP($A149,csapatok!$A:$NN,EH$320,FALSE),LEN(VLOOKUP($A149,csapatok!$A:$NN,EH$320,FALSE))-6),'csapat-ranglista'!$A:$FP,EH$321,FALSE)/8,VLOOKUP(VLOOKUP($A149,csapatok!$A:$NN,EH$320,FALSE),'csapat-ranglista'!$A:$FP,EH$321,FALSE)/4),0)</f>
        <v>0</v>
      </c>
      <c r="EI149" s="223">
        <f>IFERROR(IF(RIGHT(VLOOKUP($A149,csapatok!$A:$NN,EI$320,FALSE),5)="Csere",VLOOKUP(LEFT(VLOOKUP($A149,csapatok!$A:$NN,EI$320,FALSE),LEN(VLOOKUP($A149,csapatok!$A:$NN,EI$320,FALSE))-6),'csapat-ranglista'!$A:$FP,EI$321,FALSE)/8,VLOOKUP(VLOOKUP($A149,csapatok!$A:$NN,EI$320,FALSE),'csapat-ranglista'!$A:$FP,EI$321,FALSE)/4),0)</f>
        <v>0</v>
      </c>
      <c r="EJ149" s="223">
        <f>IFERROR(IF(RIGHT(VLOOKUP($A149,csapatok!$A:$NN,EJ$320,FALSE),5)="Csere",VLOOKUP(LEFT(VLOOKUP($A149,csapatok!$A:$NN,EJ$320,FALSE),LEN(VLOOKUP($A149,csapatok!$A:$NN,EJ$320,FALSE))-6),'csapat-ranglista'!$A:$FP,EJ$321,FALSE)/8,VLOOKUP(VLOOKUP($A149,csapatok!$A:$NN,EJ$320,FALSE),'csapat-ranglista'!$A:$FP,EJ$321,FALSE)/4),0)</f>
        <v>0</v>
      </c>
      <c r="EK149" s="223">
        <f>IFERROR(IF(RIGHT(VLOOKUP($A149,csapatok!$A:$NN,EK$320,FALSE),5)="Csere",VLOOKUP(LEFT(VLOOKUP($A149,csapatok!$A:$NN,EK$320,FALSE),LEN(VLOOKUP($A149,csapatok!$A:$NN,EK$320,FALSE))-6),'csapat-ranglista'!$A:$FP,EK$321,FALSE)/8,VLOOKUP(VLOOKUP($A149,csapatok!$A:$NN,EK$320,FALSE),'csapat-ranglista'!$A:$FP,EK$321,FALSE)/4),0)</f>
        <v>0</v>
      </c>
      <c r="EL149" s="223">
        <f>IFERROR(IF(RIGHT(VLOOKUP($A149,csapatok!$A:$NN,EL$320,FALSE),5)="Csere",VLOOKUP(LEFT(VLOOKUP($A149,csapatok!$A:$NN,EL$320,FALSE),LEN(VLOOKUP($A149,csapatok!$A:$NN,EL$320,FALSE))-6),'csapat-ranglista'!$A:$FP,EL$321,FALSE)/8,VLOOKUP(VLOOKUP($A149,csapatok!$A:$NN,EL$320,FALSE),'csapat-ranglista'!$A:$FP,EL$321,FALSE)/4),0)</f>
        <v>0</v>
      </c>
      <c r="EM149" s="223">
        <f>IFERROR(IF(RIGHT(VLOOKUP($A149,csapatok!$A:$NN,EM$320,FALSE),5)="Csere",VLOOKUP(LEFT(VLOOKUP($A149,csapatok!$A:$NN,EM$320,FALSE),LEN(VLOOKUP($A149,csapatok!$A:$NN,EM$320,FALSE))-6),'csapat-ranglista'!$A:$FP,EM$321,FALSE)/8,VLOOKUP(VLOOKUP($A149,csapatok!$A:$NN,EM$320,FALSE),'csapat-ranglista'!$A:$FP,EM$321,FALSE)/4),0)</f>
        <v>0</v>
      </c>
      <c r="EN149" s="223">
        <f>IFERROR(IF(RIGHT(VLOOKUP($A149,csapatok!$A:$NN,EN$320,FALSE),5)="Csere",VLOOKUP(LEFT(VLOOKUP($A149,csapatok!$A:$NN,EN$320,FALSE),LEN(VLOOKUP($A149,csapatok!$A:$NN,EN$320,FALSE))-6),'csapat-ranglista'!$A:$FP,EN$321,FALSE)/8,VLOOKUP(VLOOKUP($A149,csapatok!$A:$NN,EN$320,FALSE),'csapat-ranglista'!$A:$FP,EN$321,FALSE)/4),0)</f>
        <v>0</v>
      </c>
      <c r="EO149" s="223">
        <f>IFERROR(IF(RIGHT(VLOOKUP($A149,csapatok!$A:$NN,EO$320,FALSE),5)="Csere",VLOOKUP(LEFT(VLOOKUP($A149,csapatok!$A:$NN,EO$320,FALSE),LEN(VLOOKUP($A149,csapatok!$A:$NN,EO$320,FALSE))-6),'csapat-ranglista'!$A:$FP,EO$321,FALSE)/8,VLOOKUP(VLOOKUP($A149,csapatok!$A:$NN,EO$320,FALSE),'csapat-ranglista'!$A:$FP,EO$321,FALSE)/4),0)</f>
        <v>0</v>
      </c>
      <c r="EP149" s="223">
        <f>IFERROR(IF(RIGHT(VLOOKUP($A149,csapatok!$A:$NN,EP$320,FALSE),5)="Csere",VLOOKUP(LEFT(VLOOKUP($A149,csapatok!$A:$NN,EP$320,FALSE),LEN(VLOOKUP($A149,csapatok!$A:$NN,EP$320,FALSE))-6),'csapat-ranglista'!$A:$FP,EP$321,FALSE)/8,VLOOKUP(VLOOKUP($A149,csapatok!$A:$NN,EP$320,FALSE),'csapat-ranglista'!$A:$FP,EP$321,FALSE)/4),0)</f>
        <v>0</v>
      </c>
      <c r="EQ149" s="223">
        <f>IFERROR(IF(RIGHT(VLOOKUP($A149,csapatok!$A:$NN,EQ$320,FALSE),5)="Csere",VLOOKUP(LEFT(VLOOKUP($A149,csapatok!$A:$NN,EQ$320,FALSE),LEN(VLOOKUP($A149,csapatok!$A:$NN,EQ$320,FALSE))-6),'csapat-ranglista'!$A:$FP,EQ$321,FALSE)/8,VLOOKUP(VLOOKUP($A149,csapatok!$A:$NN,EQ$320,FALSE),'csapat-ranglista'!$A:$FP,EQ$321,FALSE)/4),0)</f>
        <v>0</v>
      </c>
      <c r="ER149" s="223">
        <f>IFERROR(IF(RIGHT(VLOOKUP($A149,csapatok!$A:$NN,ER$320,FALSE),5)="Csere",VLOOKUP(LEFT(VLOOKUP($A149,csapatok!$A:$NN,ER$320,FALSE),LEN(VLOOKUP($A149,csapatok!$A:$NN,ER$320,FALSE))-6),'csapat-ranglista'!$A:$FP,ER$321,FALSE)/8,VLOOKUP(VLOOKUP($A149,csapatok!$A:$NN,ER$320,FALSE),'csapat-ranglista'!$A:$FP,ER$321,FALSE)/4),0)</f>
        <v>0</v>
      </c>
      <c r="ES149" s="223">
        <f>IFERROR(IF(RIGHT(VLOOKUP($A149,csapatok!$A:$NN,ES$320,FALSE),5)="Csere",VLOOKUP(LEFT(VLOOKUP($A149,csapatok!$A:$NN,ES$320,FALSE),LEN(VLOOKUP($A149,csapatok!$A:$NN,ES$320,FALSE))-6),'csapat-ranglista'!$A:$FP,ES$321,FALSE)/8,VLOOKUP(VLOOKUP($A149,csapatok!$A:$NN,ES$320,FALSE),'csapat-ranglista'!$A:$FP,ES$321,FALSE)/4),0)</f>
        <v>0</v>
      </c>
      <c r="ET149" s="223">
        <f>IFERROR(IF(RIGHT(VLOOKUP($A149,csapatok!$A:$NN,ET$320,FALSE),5)="Csere",VLOOKUP(LEFT(VLOOKUP($A149,csapatok!$A:$NN,ET$320,FALSE),LEN(VLOOKUP($A149,csapatok!$A:$NN,ET$320,FALSE))-6),'csapat-ranglista'!$A:$FP,ET$321,FALSE)/8,VLOOKUP(VLOOKUP($A149,csapatok!$A:$NN,ET$320,FALSE),'csapat-ranglista'!$A:$FP,ET$321,FALSE)/4),0)</f>
        <v>0</v>
      </c>
      <c r="EU149" s="223">
        <f>IFERROR(IF(RIGHT(VLOOKUP($A149,csapatok!$A:$NN,EU$320,FALSE),5)="Csere",VLOOKUP(LEFT(VLOOKUP($A149,csapatok!$A:$NN,EU$320,FALSE),LEN(VLOOKUP($A149,csapatok!$A:$NN,EU$320,FALSE))-6),'csapat-ranglista'!$A:$FP,EU$321,FALSE)/8,VLOOKUP(VLOOKUP($A149,csapatok!$A:$NN,EU$320,FALSE),'csapat-ranglista'!$A:$FP,EU$321,FALSE)/4),0)</f>
        <v>0</v>
      </c>
      <c r="EV149" s="223">
        <f>IFERROR(IF(RIGHT(VLOOKUP($A149,csapatok!$A:$NN,EV$320,FALSE),5)="Csere",VLOOKUP(LEFT(VLOOKUP($A149,csapatok!$A:$NN,EV$320,FALSE),LEN(VLOOKUP($A149,csapatok!$A:$NN,EV$320,FALSE))-6),'csapat-ranglista'!$A:$FP,EV$321,FALSE)/8,VLOOKUP(VLOOKUP($A149,csapatok!$A:$NN,EV$320,FALSE),'csapat-ranglista'!$A:$FP,EV$321,FALSE)/4),0)</f>
        <v>0</v>
      </c>
      <c r="EW149" s="223">
        <f>IFERROR(IF(RIGHT(VLOOKUP($A149,csapatok!$A:$NN,EW$320,FALSE),5)="Csere",VLOOKUP(LEFT(VLOOKUP($A149,csapatok!$A:$NN,EW$320,FALSE),LEN(VLOOKUP($A149,csapatok!$A:$NN,EW$320,FALSE))-6),'csapat-ranglista'!$A:$FP,EW$321,FALSE)/8,VLOOKUP(VLOOKUP($A149,csapatok!$A:$NN,EW$320,FALSE),'csapat-ranglista'!$A:$FP,EW$321,FALSE)/4),0)</f>
        <v>0</v>
      </c>
      <c r="EX149" s="223">
        <f>IFERROR(IF(RIGHT(VLOOKUP($A149,csapatok!$A:$NN,EX$320,FALSE),5)="Csere",VLOOKUP(LEFT(VLOOKUP($A149,csapatok!$A:$NN,EX$320,FALSE),LEN(VLOOKUP($A149,csapatok!$A:$NN,EX$320,FALSE))-6),'csapat-ranglista'!$A:$FP,EX$321,FALSE)/8,VLOOKUP(VLOOKUP($A149,csapatok!$A:$NN,EX$320,FALSE),'csapat-ranglista'!$A:$FP,EX$321,FALSE)/4),0)</f>
        <v>0</v>
      </c>
      <c r="EY149" s="223">
        <f>IFERROR(IF(RIGHT(VLOOKUP($A149,csapatok!$A:$NN,EY$320,FALSE),5)="Csere",VLOOKUP(LEFT(VLOOKUP($A149,csapatok!$A:$NN,EY$320,FALSE),LEN(VLOOKUP($A149,csapatok!$A:$NN,EY$320,FALSE))-6),'csapat-ranglista'!$A:$FP,EY$321,FALSE)/8,VLOOKUP(VLOOKUP($A149,csapatok!$A:$NN,EY$320,FALSE),'csapat-ranglista'!$A:$FP,EY$321,FALSE)/4),0)</f>
        <v>0</v>
      </c>
      <c r="EZ149" s="223">
        <f>IFERROR(IF(RIGHT(VLOOKUP($A149,csapatok!$A:$NN,EZ$320,FALSE),5)="Csere",VLOOKUP(LEFT(VLOOKUP($A149,csapatok!$A:$NN,EZ$320,FALSE),LEN(VLOOKUP($A149,csapatok!$A:$NN,EZ$320,FALSE))-6),'csapat-ranglista'!$A:$FP,EZ$321,FALSE)/8,VLOOKUP(VLOOKUP($A149,csapatok!$A:$NN,EZ$320,FALSE),'csapat-ranglista'!$A:$FP,EZ$321,FALSE)/4),0)</f>
        <v>0</v>
      </c>
      <c r="FA149" s="223">
        <f>IFERROR(IF(RIGHT(VLOOKUP($A149,csapatok!$A:$NN,FA$320,FALSE),5)="Csere",VLOOKUP(LEFT(VLOOKUP($A149,csapatok!$A:$NN,FA$320,FALSE),LEN(VLOOKUP($A149,csapatok!$A:$NN,FA$320,FALSE))-6),'csapat-ranglista'!$A:$FP,FA$321,FALSE)/8,VLOOKUP(VLOOKUP($A149,csapatok!$A:$NN,FA$320,FALSE),'csapat-ranglista'!$A:$FP,FA$321,FALSE)/4),0)</f>
        <v>0</v>
      </c>
      <c r="FB149" s="223">
        <f>IFERROR(IF(RIGHT(VLOOKUP($A149,csapatok!$A:$NN,FB$320,FALSE),5)="Csere",VLOOKUP(LEFT(VLOOKUP($A149,csapatok!$A:$NN,FB$320,FALSE),LEN(VLOOKUP($A149,csapatok!$A:$NN,FB$320,FALSE))-6),'csapat-ranglista'!$A:$FP,FB$321,FALSE)/8,VLOOKUP(VLOOKUP($A149,csapatok!$A:$NN,FB$320,FALSE),'csapat-ranglista'!$A:$FP,FB$321,FALSE)/4),0)</f>
        <v>0</v>
      </c>
      <c r="FC149" s="223">
        <f>IFERROR(IF(RIGHT(VLOOKUP($A149,csapatok!$A:$NN,FC$320,FALSE),5)="Csere",VLOOKUP(LEFT(VLOOKUP($A149,csapatok!$A:$NN,FC$320,FALSE),LEN(VLOOKUP($A149,csapatok!$A:$NN,FC$320,FALSE))-6),'csapat-ranglista'!$A:$FP,FC$321,FALSE)/8,VLOOKUP(VLOOKUP($A149,csapatok!$A:$NN,FC$320,FALSE),'csapat-ranglista'!$A:$FP,FC$321,FALSE)/4),0)</f>
        <v>0</v>
      </c>
      <c r="FD149" s="224">
        <f>versenyek!$QY$11*IFERROR(VLOOKUP(VLOOKUP($A149,versenyek!QX:QZ,3,FALSE),szabalyok!$A$16:$B$23,2,FALSE)/4,0)</f>
        <v>0</v>
      </c>
      <c r="FE149" s="224">
        <f>versenyek!$RB$11*IFERROR(VLOOKUP(VLOOKUP($A149,versenyek!RA:RC,3,FALSE),szabalyok!$A$16:$B$23,2,FALSE)/4,0)</f>
        <v>0</v>
      </c>
      <c r="FF149" s="223">
        <f>IFERROR(IF(RIGHT(VLOOKUP($A149,csapatok!$A:$NN,FF$320,FALSE),5)="Csere",VLOOKUP(LEFT(VLOOKUP($A149,csapatok!$A:$NN,FF$320,FALSE),LEN(VLOOKUP($A149,csapatok!$A:$NN,FF$320,FALSE))-6),'csapat-ranglista'!$A:$FP,FF$321,FALSE)/8,VLOOKUP(VLOOKUP($A149,csapatok!$A:$NN,FF$320,FALSE),'csapat-ranglista'!$A:$FP,FF$321,FALSE)/4),0)</f>
        <v>0</v>
      </c>
      <c r="FG149" s="223">
        <f>IFERROR(IF(RIGHT(VLOOKUP($A149,csapatok!$A:$NN,FG$320,FALSE),5)="Csere",VLOOKUP(LEFT(VLOOKUP($A149,csapatok!$A:$NN,FG$320,FALSE),LEN(VLOOKUP($A149,csapatok!$A:$NN,FG$320,FALSE))-6),'csapat-ranglista'!$A:$FP,FG$321,FALSE)/8,VLOOKUP(VLOOKUP($A149,csapatok!$A:$NN,FG$320,FALSE),'csapat-ranglista'!$A:$FP,FG$321,FALSE)/4),0)</f>
        <v>0</v>
      </c>
      <c r="FH149" s="223">
        <f>IFERROR(IF(RIGHT(VLOOKUP($A149,csapatok!$A:$NN,FH$320,FALSE),5)="Csere",VLOOKUP(LEFT(VLOOKUP($A149,csapatok!$A:$NN,FH$320,FALSE),LEN(VLOOKUP($A149,csapatok!$A:$NN,FH$320,FALSE))-6),'csapat-ranglista'!$A:$FP,FH$321,FALSE)/8,VLOOKUP(VLOOKUP($A149,csapatok!$A:$NN,FH$320,FALSE),'csapat-ranglista'!$A:$FP,FH$321,FALSE)/4),0)</f>
        <v>0</v>
      </c>
      <c r="FI149" s="223">
        <f>IFERROR(IF(RIGHT(VLOOKUP($A149,csapatok!$A:$NN,FI$320,FALSE),5)="Csere",VLOOKUP(LEFT(VLOOKUP($A149,csapatok!$A:$NN,FI$320,FALSE),LEN(VLOOKUP($A149,csapatok!$A:$NN,FI$320,FALSE))-6),'csapat-ranglista'!$A:$FP,FI$321,FALSE)/8,VLOOKUP(VLOOKUP($A149,csapatok!$A:$NN,FI$320,FALSE),'csapat-ranglista'!$A:$FP,FI$321,FALSE)/4),0)</f>
        <v>0</v>
      </c>
      <c r="FJ149" s="223">
        <f>IFERROR(IF(RIGHT(VLOOKUP($A149,csapatok!$A:$NN,FJ$320,FALSE),5)="Csere",VLOOKUP(LEFT(VLOOKUP($A149,csapatok!$A:$NN,FJ$320,FALSE),LEN(VLOOKUP($A149,csapatok!$A:$NN,FJ$320,FALSE))-6),'csapat-ranglista'!$A:$FP,FJ$321,FALSE)/8,VLOOKUP(VLOOKUP($A149,csapatok!$A:$NN,FJ$320,FALSE),'csapat-ranglista'!$A:$FP,FJ$321,FALSE)/4),0)</f>
        <v>0</v>
      </c>
      <c r="FK149" s="223">
        <f>IFERROR(IF(RIGHT(VLOOKUP($A149,csapatok!$A:$NN,FK$320,FALSE),5)="Csere",VLOOKUP(LEFT(VLOOKUP($A149,csapatok!$A:$NN,FK$320,FALSE),LEN(VLOOKUP($A149,csapatok!$A:$NN,FK$320,FALSE))-6),'csapat-ranglista'!$A:$FP,FK$321,FALSE)/8,VLOOKUP(VLOOKUP($A149,csapatok!$A:$NN,FK$320,FALSE),'csapat-ranglista'!$A:$FP,FK$321,FALSE)/4),0)</f>
        <v>0</v>
      </c>
      <c r="FL149" s="223">
        <f>IFERROR(IF(RIGHT(VLOOKUP($A149,csapatok!$A:$NN,FL$320,FALSE),5)="Csere",VLOOKUP(LEFT(VLOOKUP($A149,csapatok!$A:$NN,FL$320,FALSE),LEN(VLOOKUP($A149,csapatok!$A:$NN,FL$320,FALSE))-6),'csapat-ranglista'!$A:$FP,FL$321,FALSE)/8,VLOOKUP(VLOOKUP($A149,csapatok!$A:$NN,FL$320,FALSE),'csapat-ranglista'!$A:$FP,FL$321,FALSE)/4),0)</f>
        <v>0</v>
      </c>
      <c r="FM149" s="223">
        <f>IFERROR(IF(RIGHT(VLOOKUP($A149,csapatok!$A:$NN,FM$320,FALSE),5)="Csere",VLOOKUP(LEFT(VLOOKUP($A149,csapatok!$A:$NN,FM$320,FALSE),LEN(VLOOKUP($A149,csapatok!$A:$NN,FM$320,FALSE))-6),'csapat-ranglista'!$A:$FP,FM$321,FALSE)/8,VLOOKUP(VLOOKUP($A149,csapatok!$A:$NN,FM$320,FALSE),'csapat-ranglista'!$A:$FP,FM$321,FALSE)/4),0)</f>
        <v>0</v>
      </c>
      <c r="FN149" s="223">
        <f>IFERROR(IF(RIGHT(VLOOKUP($A149,csapatok!$A:$NN,FN$320,FALSE),5)="Csere",VLOOKUP(LEFT(VLOOKUP($A149,csapatok!$A:$NN,FN$320,FALSE),LEN(VLOOKUP($A149,csapatok!$A:$NN,FN$320,FALSE))-6),'csapat-ranglista'!$A:$FP,FN$321,FALSE)/8,VLOOKUP(VLOOKUP($A149,csapatok!$A:$NN,FN$320,FALSE),'csapat-ranglista'!$A:$FP,FN$321,FALSE)/4),0)</f>
        <v>0</v>
      </c>
      <c r="FO149" s="223">
        <f>IFERROR(IF(RIGHT(VLOOKUP($A149,csapatok!$A:$NN,FO$320,FALSE),5)="Csere",VLOOKUP(LEFT(VLOOKUP($A149,csapatok!$A:$NN,FO$320,FALSE),LEN(VLOOKUP($A149,csapatok!$A:$NN,FO$320,FALSE))-6),'csapat-ranglista'!$A:$FP,FO$321,FALSE)/8,VLOOKUP(VLOOKUP($A149,csapatok!$A:$NN,FO$320,FALSE),'csapat-ranglista'!$A:$FP,FO$321,FALSE)/4),0)</f>
        <v>0</v>
      </c>
      <c r="FP149" s="223">
        <f>IFERROR(IF(RIGHT(VLOOKUP($A149,csapatok!$A:$NN,FP$320,FALSE),5)="Csere",VLOOKUP(LEFT(VLOOKUP($A149,csapatok!$A:$NN,FP$320,FALSE),LEN(VLOOKUP($A149,csapatok!$A:$NN,FP$320,FALSE))-6),'csapat-ranglista'!$A:$FP,FP$321,FALSE)/8,VLOOKUP(VLOOKUP($A149,csapatok!$A:$NN,FP$320,FALSE),'csapat-ranglista'!$A:$FP,FP$321,FALSE)/4),0)</f>
        <v>0</v>
      </c>
      <c r="FQ149" s="223">
        <f>IFERROR(IF(RIGHT(VLOOKUP($A149,csapatok!$A:$NN,FQ$320,FALSE),5)="Csere",VLOOKUP(LEFT(VLOOKUP($A149,csapatok!$A:$NN,FQ$320,FALSE),LEN(VLOOKUP($A149,csapatok!$A:$NN,FQ$320,FALSE))-6),'csapat-ranglista'!$A:$FP,FQ$321,FALSE)/8,VLOOKUP(VLOOKUP($A149,csapatok!$A:$NN,FQ$320,FALSE),'csapat-ranglista'!$A:$FP,FQ$321,FALSE)/4),0)</f>
        <v>0</v>
      </c>
      <c r="FR149" s="223">
        <f>IFERROR(IF(RIGHT(VLOOKUP($A149,csapatok!$A:$NN,FR$320,FALSE),5)="Csere",VLOOKUP(LEFT(VLOOKUP($A149,csapatok!$A:$NN,FR$320,FALSE),LEN(VLOOKUP($A149,csapatok!$A:$NN,FR$320,FALSE))-6),'csapat-ranglista'!$A:$FP,FR$321,FALSE)/8,VLOOKUP(VLOOKUP($A149,csapatok!$A:$NN,FR$320,FALSE),'csapat-ranglista'!$A:$FP,FR$321,FALSE)/4),0)</f>
        <v>0</v>
      </c>
      <c r="FS149" s="223">
        <f>IFERROR(IF(RIGHT(VLOOKUP($A149,csapatok!$A:$NN,FS$320,FALSE),5)="Csere",VLOOKUP(LEFT(VLOOKUP($A149,csapatok!$A:$NN,FS$320,FALSE),LEN(VLOOKUP($A149,csapatok!$A:$NN,FS$320,FALSE))-6),'csapat-ranglista'!$A:$FP,FS$321,FALSE)/8,VLOOKUP(VLOOKUP($A149,csapatok!$A:$NN,FS$320,FALSE),'csapat-ranglista'!$A:$FP,FS$321,FALSE)/4),0)</f>
        <v>0</v>
      </c>
      <c r="FT149" s="223">
        <f>IFERROR(IF(RIGHT(VLOOKUP($A149,csapatok!$A:$NN,FT$320,FALSE),5)="Csere",VLOOKUP(LEFT(VLOOKUP($A149,csapatok!$A:$NN,FT$320,FALSE),LEN(VLOOKUP($A149,csapatok!$A:$NN,FT$320,FALSE))-6),'csapat-ranglista'!$A:$FP,FT$321,FALSE)/8,VLOOKUP(VLOOKUP($A149,csapatok!$A:$NN,FT$320,FALSE),'csapat-ranglista'!$A:$FP,FT$321,FALSE)/4),0)</f>
        <v>0</v>
      </c>
      <c r="FU149" s="223">
        <f>IFERROR(IF(RIGHT(VLOOKUP($A149,csapatok!$A:$NN,FU$320,FALSE),5)="Csere",VLOOKUP(LEFT(VLOOKUP($A149,csapatok!$A:$NN,FU$320,FALSE),LEN(VLOOKUP($A149,csapatok!$A:$NN,FU$320,FALSE))-6),'csapat-ranglista'!$A:$FP,FU$321,FALSE)/8,VLOOKUP(VLOOKUP($A149,csapatok!$A:$NN,FU$320,FALSE),'csapat-ranglista'!$A:$FP,FU$321,FALSE)/4),0)</f>
        <v>0</v>
      </c>
      <c r="FV149" s="223">
        <f>IFERROR(IF(RIGHT(VLOOKUP($A149,csapatok!$A:$NN,FV$320,FALSE),5)="Csere",VLOOKUP(LEFT(VLOOKUP($A149,csapatok!$A:$NN,FV$320,FALSE),LEN(VLOOKUP($A149,csapatok!$A:$NN,FV$320,FALSE))-6),'csapat-ranglista'!$A:$FP,FV$321,FALSE)/8,VLOOKUP(VLOOKUP($A149,csapatok!$A:$NN,FV$320,FALSE),'csapat-ranglista'!$A:$FP,FV$321,FALSE)/4),0)</f>
        <v>0</v>
      </c>
      <c r="FW149" s="223">
        <f>IFERROR(IF(RIGHT(VLOOKUP($A149,csapatok!$A:$NN,FW$320,FALSE),5)="Csere",VLOOKUP(LEFT(VLOOKUP($A149,csapatok!$A:$NN,FW$320,FALSE),LEN(VLOOKUP($A149,csapatok!$A:$NN,FW$320,FALSE))-6),'csapat-ranglista'!$A:$FP,FW$321,FALSE)/8,VLOOKUP(VLOOKUP($A149,csapatok!$A:$NN,FW$320,FALSE),'csapat-ranglista'!$A:$FP,FW$321,FALSE)/4),0)</f>
        <v>0</v>
      </c>
      <c r="FX149" s="223">
        <f>IFERROR(IF(RIGHT(VLOOKUP($A149,csapatok!$A:$NN,FX$320,FALSE),5)="Csere",VLOOKUP(LEFT(VLOOKUP($A149,csapatok!$A:$NN,FX$320,FALSE),LEN(VLOOKUP($A149,csapatok!$A:$NN,FX$320,FALSE))-6),'csapat-ranglista'!$A:$FP,FX$321,FALSE)/8,VLOOKUP(VLOOKUP($A149,csapatok!$A:$NN,FX$320,FALSE),'csapat-ranglista'!$A:$FP,FX$321,FALSE)/4),0)</f>
        <v>0</v>
      </c>
      <c r="FY149" s="223">
        <f>IFERROR(IF(RIGHT(VLOOKUP($A149,csapatok!$A:$NN,FY$320,FALSE),5)="Csere",VLOOKUP(LEFT(VLOOKUP($A149,csapatok!$A:$NN,FY$320,FALSE),LEN(VLOOKUP($A149,csapatok!$A:$NN,FY$320,FALSE))-6),'csapat-ranglista'!$A:$FP,FY$321,FALSE)/8,VLOOKUP(VLOOKUP($A149,csapatok!$A:$NN,FY$320,FALSE),'csapat-ranglista'!$A:$FP,FY$321,FALSE)/4),0)</f>
        <v>0</v>
      </c>
      <c r="FZ149" s="223">
        <f>IFERROR(IF(RIGHT(VLOOKUP($A149,csapatok!$A:$NN,FZ$320,FALSE),5)="Csere",VLOOKUP(LEFT(VLOOKUP($A149,csapatok!$A:$NN,FZ$320,FALSE),LEN(VLOOKUP($A149,csapatok!$A:$NN,FZ$320,FALSE))-6),'csapat-ranglista'!$A:$FP,FZ$321,FALSE)/8,VLOOKUP(VLOOKUP($A149,csapatok!$A:$NN,FZ$320,FALSE),'csapat-ranglista'!$A:$FP,FZ$321,FALSE)/4),0)</f>
        <v>0</v>
      </c>
      <c r="GA149" s="223">
        <f>IFERROR(IF(RIGHT(VLOOKUP($A149,csapatok!$A:$NN,GA$320,FALSE),5)="Csere",VLOOKUP(LEFT(VLOOKUP($A149,csapatok!$A:$NN,GA$320,FALSE),LEN(VLOOKUP($A149,csapatok!$A:$NN,GA$320,FALSE))-6),'csapat-ranglista'!$A:$FP,GA$321,FALSE)/8,VLOOKUP(VLOOKUP($A149,csapatok!$A:$NN,GA$320,FALSE),'csapat-ranglista'!$A:$FP,GA$321,FALSE)/4),0)</f>
        <v>0</v>
      </c>
      <c r="GB149" s="223">
        <f>IFERROR(IF(RIGHT(VLOOKUP($A149,csapatok!$A:$NN,GB$320,FALSE),5)="Csere",VLOOKUP(LEFT(VLOOKUP($A149,csapatok!$A:$NN,GB$320,FALSE),LEN(VLOOKUP($A149,csapatok!$A:$NN,GB$320,FALSE))-6),'csapat-ranglista'!$A:$FP,GB$321,FALSE)/8,VLOOKUP(VLOOKUP($A149,csapatok!$A:$NN,GB$320,FALSE),'csapat-ranglista'!$A:$FP,GB$321,FALSE)/4),0)</f>
        <v>0</v>
      </c>
      <c r="GC149" s="223">
        <f>IFERROR(IF(RIGHT(VLOOKUP($A149,csapatok!$A:$NN,GC$320,FALSE),5)="Csere",VLOOKUP(LEFT(VLOOKUP($A149,csapatok!$A:$NN,GC$320,FALSE),LEN(VLOOKUP($A149,csapatok!$A:$NN,GC$320,FALSE))-6),'csapat-ranglista'!$A:$FP,GC$321,FALSE)/8,VLOOKUP(VLOOKUP($A149,csapatok!$A:$NN,GC$320,FALSE),'csapat-ranglista'!$A:$FP,GC$321,FALSE)/4),0)</f>
        <v>0</v>
      </c>
      <c r="GD149" s="247">
        <f>SUM(EQ149:GC149)</f>
        <v>0</v>
      </c>
    </row>
    <row r="150" spans="1:186">
      <c r="A150" s="1" t="s">
        <v>1375</v>
      </c>
      <c r="B150" s="289">
        <v>33727</v>
      </c>
      <c r="C150" s="131" t="str">
        <f>IF(B150=0,"",IF(B150&lt;$C$1,"felnőtt","ifi"))</f>
        <v>felnőtt</v>
      </c>
      <c r="D150" s="32" t="s">
        <v>9</v>
      </c>
      <c r="E150" s="45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/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f>IFERROR(IF(RIGHT(VLOOKUP($A150,csapatok!$A:$BL,X$320,FALSE),5)="Csere",VLOOKUP(LEFT(VLOOKUP($A150,csapatok!$A:$BL,X$320,FALSE),LEN(VLOOKUP($A150,csapatok!$A:$BL,X$320,FALSE))-6),'csapat-ranglista'!$A:$FP,X$321,FALSE)/8,VLOOKUP(VLOOKUP($A150,csapatok!$A:$BL,X$320,FALSE),'csapat-ranglista'!$A:$FP,X$321,FALSE)/4),0)</f>
        <v>0</v>
      </c>
      <c r="Y150" s="32">
        <f>IFERROR(IF(RIGHT(VLOOKUP($A150,csapatok!$A:$BL,Y$320,FALSE),5)="Csere",VLOOKUP(LEFT(VLOOKUP($A150,csapatok!$A:$BL,Y$320,FALSE),LEN(VLOOKUP($A150,csapatok!$A:$BL,Y$320,FALSE))-6),'csapat-ranglista'!$A:$FP,Y$321,FALSE)/8,VLOOKUP(VLOOKUP($A150,csapatok!$A:$BL,Y$320,FALSE),'csapat-ranglista'!$A:$FP,Y$321,FALSE)/4),0)</f>
        <v>0</v>
      </c>
      <c r="Z150" s="32">
        <f>IFERROR(IF(RIGHT(VLOOKUP($A150,csapatok!$A:$BL,Z$320,FALSE),5)="Csere",VLOOKUP(LEFT(VLOOKUP($A150,csapatok!$A:$BL,Z$320,FALSE),LEN(VLOOKUP($A150,csapatok!$A:$BL,Z$320,FALSE))-6),'csapat-ranglista'!$A:$FP,Z$321,FALSE)/8,VLOOKUP(VLOOKUP($A150,csapatok!$A:$BL,Z$320,FALSE),'csapat-ranglista'!$A:$FP,Z$321,FALSE)/4),0)</f>
        <v>0</v>
      </c>
      <c r="AA150" s="32">
        <f>IFERROR(IF(RIGHT(VLOOKUP($A150,csapatok!$A:$BL,AA$320,FALSE),5)="Csere",VLOOKUP(LEFT(VLOOKUP($A150,csapatok!$A:$BL,AA$320,FALSE),LEN(VLOOKUP($A150,csapatok!$A:$BL,AA$320,FALSE))-6),'csapat-ranglista'!$A:$FP,AA$321,FALSE)/8,VLOOKUP(VLOOKUP($A150,csapatok!$A:$BL,AA$320,FALSE),'csapat-ranglista'!$A:$FP,AA$321,FALSE)/4),0)</f>
        <v>0</v>
      </c>
      <c r="AB150" s="223">
        <f>IFERROR(IF(RIGHT(VLOOKUP($A150,csapatok!$A:$BL,AB$320,FALSE),5)="Csere",VLOOKUP(LEFT(VLOOKUP($A150,csapatok!$A:$BL,AB$320,FALSE),LEN(VLOOKUP($A150,csapatok!$A:$BL,AB$320,FALSE))-6),'csapat-ranglista'!$A:$FP,AB$321,FALSE)/8,VLOOKUP(VLOOKUP($A150,csapatok!$A:$BL,AB$320,FALSE),'csapat-ranglista'!$A:$FP,AB$321,FALSE)/4),0)</f>
        <v>0</v>
      </c>
      <c r="AC150" s="223">
        <f>IFERROR(IF(RIGHT(VLOOKUP($A150,csapatok!$A:$BL,AC$320,FALSE),5)="Csere",VLOOKUP(LEFT(VLOOKUP($A150,csapatok!$A:$BL,AC$320,FALSE),LEN(VLOOKUP($A150,csapatok!$A:$BL,AC$320,FALSE))-6),'csapat-ranglista'!$A:$FP,AC$321,FALSE)/8,VLOOKUP(VLOOKUP($A150,csapatok!$A:$BL,AC$320,FALSE),'csapat-ranglista'!$A:$FP,AC$321,FALSE)/4),0)</f>
        <v>0</v>
      </c>
      <c r="AD150" s="223">
        <f>IFERROR(IF(RIGHT(VLOOKUP($A150,csapatok!$A:$BL,AD$320,FALSE),5)="Csere",VLOOKUP(LEFT(VLOOKUP($A150,csapatok!$A:$BL,AD$320,FALSE),LEN(VLOOKUP($A150,csapatok!$A:$BL,AD$320,FALSE))-6),'csapat-ranglista'!$A:$FP,AD$321,FALSE)/8,VLOOKUP(VLOOKUP($A150,csapatok!$A:$BL,AD$320,FALSE),'csapat-ranglista'!$A:$FP,AD$321,FALSE)/4),0)</f>
        <v>0</v>
      </c>
      <c r="AE150" s="223">
        <f>IFERROR(IF(RIGHT(VLOOKUP($A150,csapatok!$A:$BL,AE$320,FALSE),5)="Csere",VLOOKUP(LEFT(VLOOKUP($A150,csapatok!$A:$BL,AE$320,FALSE),LEN(VLOOKUP($A150,csapatok!$A:$BL,AE$320,FALSE))-6),'csapat-ranglista'!$A:$FP,AE$321,FALSE)/8,VLOOKUP(VLOOKUP($A150,csapatok!$A:$BL,AE$320,FALSE),'csapat-ranglista'!$A:$FP,AE$321,FALSE)/4),0)</f>
        <v>0</v>
      </c>
      <c r="AF150" s="223">
        <f>IFERROR(IF(RIGHT(VLOOKUP($A150,csapatok!$A:$BL,AF$320,FALSE),5)="Csere",VLOOKUP(LEFT(VLOOKUP($A150,csapatok!$A:$BL,AF$320,FALSE),LEN(VLOOKUP($A150,csapatok!$A:$BL,AF$320,FALSE))-6),'csapat-ranglista'!$A:$FP,AF$321,FALSE)/8,VLOOKUP(VLOOKUP($A150,csapatok!$A:$BL,AF$320,FALSE),'csapat-ranglista'!$A:$FP,AF$321,FALSE)/4),0)</f>
        <v>0</v>
      </c>
      <c r="AG150" s="223">
        <f>IFERROR(IF(RIGHT(VLOOKUP($A150,csapatok!$A:$BL,AG$320,FALSE),5)="Csere",VLOOKUP(LEFT(VLOOKUP($A150,csapatok!$A:$BL,AG$320,FALSE),LEN(VLOOKUP($A150,csapatok!$A:$BL,AG$320,FALSE))-6),'csapat-ranglista'!$A:$FP,AG$321,FALSE)/8,VLOOKUP(VLOOKUP($A150,csapatok!$A:$BL,AG$320,FALSE),'csapat-ranglista'!$A:$FP,AG$321,FALSE)/4),0)</f>
        <v>0</v>
      </c>
      <c r="AH150" s="223">
        <f>IFERROR(IF(RIGHT(VLOOKUP($A150,csapatok!$A:$BL,AH$320,FALSE),5)="Csere",VLOOKUP(LEFT(VLOOKUP($A150,csapatok!$A:$BL,AH$320,FALSE),LEN(VLOOKUP($A150,csapatok!$A:$BL,AH$320,FALSE))-6),'csapat-ranglista'!$A:$FP,AH$321,FALSE)/8,VLOOKUP(VLOOKUP($A150,csapatok!$A:$BL,AH$320,FALSE),'csapat-ranglista'!$A:$FP,AH$321,FALSE)/4),0)</f>
        <v>0</v>
      </c>
      <c r="AI150" s="223">
        <f>IFERROR(IF(RIGHT(VLOOKUP($A150,csapatok!$A:$BL,AI$320,FALSE),5)="Csere",VLOOKUP(LEFT(VLOOKUP($A150,csapatok!$A:$BL,AI$320,FALSE),LEN(VLOOKUP($A150,csapatok!$A:$BL,AI$320,FALSE))-6),'csapat-ranglista'!$A:$FP,AI$321,FALSE)/8,VLOOKUP(VLOOKUP($A150,csapatok!$A:$BL,AI$320,FALSE),'csapat-ranglista'!$A:$FP,AI$321,FALSE)/4),0)</f>
        <v>0</v>
      </c>
      <c r="AJ150" s="223">
        <f>IFERROR(IF(RIGHT(VLOOKUP($A150,csapatok!$A:$BL,AJ$320,FALSE),5)="Csere",VLOOKUP(LEFT(VLOOKUP($A150,csapatok!$A:$BL,AJ$320,FALSE),LEN(VLOOKUP($A150,csapatok!$A:$BL,AJ$320,FALSE))-6),'csapat-ranglista'!$A:$FP,AJ$321,FALSE)/8,VLOOKUP(VLOOKUP($A150,csapatok!$A:$BL,AJ$320,FALSE),'csapat-ranglista'!$A:$FP,AJ$321,FALSE)/2),0)</f>
        <v>0</v>
      </c>
      <c r="AK150" s="223">
        <f>IFERROR(IF(RIGHT(VLOOKUP($A150,csapatok!$A:$CN,AK$320,FALSE),5)="Csere",VLOOKUP(LEFT(VLOOKUP($A150,csapatok!$A:$CN,AK$320,FALSE),LEN(VLOOKUP($A150,csapatok!$A:$CN,AK$320,FALSE))-6),'csapat-ranglista'!$A:$FP,AK$321,FALSE)/8,VLOOKUP(VLOOKUP($A150,csapatok!$A:$CN,AK$320,FALSE),'csapat-ranglista'!$A:$FP,AK$321,FALSE)/4),0)</f>
        <v>0</v>
      </c>
      <c r="AL150" s="223">
        <f>IFERROR(IF(RIGHT(VLOOKUP($A150,csapatok!$A:$CN,AL$320,FALSE),5)="Csere",VLOOKUP(LEFT(VLOOKUP($A150,csapatok!$A:$CN,AL$320,FALSE),LEN(VLOOKUP($A150,csapatok!$A:$CN,AL$320,FALSE))-6),'csapat-ranglista'!$A:$FP,AL$321,FALSE)/8,VLOOKUP(VLOOKUP($A150,csapatok!$A:$CN,AL$320,FALSE),'csapat-ranglista'!$A:$FP,AL$321,FALSE)/4),0)</f>
        <v>0</v>
      </c>
      <c r="AM150" s="223">
        <f>IFERROR(IF(RIGHT(VLOOKUP($A150,csapatok!$A:$CN,AM$320,FALSE),5)="Csere",VLOOKUP(LEFT(VLOOKUP($A150,csapatok!$A:$CN,AM$320,FALSE),LEN(VLOOKUP($A150,csapatok!$A:$CN,AM$320,FALSE))-6),'csapat-ranglista'!$A:$FP,AM$321,FALSE)/8,VLOOKUP(VLOOKUP($A150,csapatok!$A:$CN,AM$320,FALSE),'csapat-ranglista'!$A:$FP,AM$321,FALSE)/4),0)</f>
        <v>0</v>
      </c>
      <c r="AN150" s="223">
        <f>IFERROR(IF(RIGHT(VLOOKUP($A150,csapatok!$A:$CN,AN$320,FALSE),5)="Csere",VLOOKUP(LEFT(VLOOKUP($A150,csapatok!$A:$CN,AN$320,FALSE),LEN(VLOOKUP($A150,csapatok!$A:$CN,AN$320,FALSE))-6),'csapat-ranglista'!$A:$FP,AN$321,FALSE)/8,VLOOKUP(VLOOKUP($A150,csapatok!$A:$CN,AN$320,FALSE),'csapat-ranglista'!$A:$FP,AN$321,FALSE)/4),0)</f>
        <v>0</v>
      </c>
      <c r="AO150" s="223">
        <f>IFERROR(IF(RIGHT(VLOOKUP($A150,csapatok!$A:$CN,AO$320,FALSE),5)="Csere",VLOOKUP(LEFT(VLOOKUP($A150,csapatok!$A:$CN,AO$320,FALSE),LEN(VLOOKUP($A150,csapatok!$A:$CN,AO$320,FALSE))-6),'csapat-ranglista'!$A:$FP,AO$321,FALSE)/8,VLOOKUP(VLOOKUP($A150,csapatok!$A:$CN,AO$320,FALSE),'csapat-ranglista'!$A:$FP,AO$321,FALSE)/4),0)</f>
        <v>0</v>
      </c>
      <c r="AP150" s="223">
        <f>IFERROR(IF(RIGHT(VLOOKUP($A150,csapatok!$A:$CN,AP$320,FALSE),5)="Csere",VLOOKUP(LEFT(VLOOKUP($A150,csapatok!$A:$CN,AP$320,FALSE),LEN(VLOOKUP($A150,csapatok!$A:$CN,AP$320,FALSE))-6),'csapat-ranglista'!$A:$FP,AP$321,FALSE)/8,VLOOKUP(VLOOKUP($A150,csapatok!$A:$CN,AP$320,FALSE),'csapat-ranglista'!$A:$FP,AP$321,FALSE)/4),0)</f>
        <v>0</v>
      </c>
      <c r="AQ150" s="223">
        <f>IFERROR(IF(RIGHT(VLOOKUP($A150,csapatok!$A:$CN,AQ$320,FALSE),5)="Csere",VLOOKUP(LEFT(VLOOKUP($A150,csapatok!$A:$CN,AQ$320,FALSE),LEN(VLOOKUP($A150,csapatok!$A:$CN,AQ$320,FALSE))-6),'csapat-ranglista'!$A:$FP,AQ$321,FALSE)/8,VLOOKUP(VLOOKUP($A150,csapatok!$A:$CN,AQ$320,FALSE),'csapat-ranglista'!$A:$FP,AQ$321,FALSE)/4),0)</f>
        <v>0</v>
      </c>
      <c r="AR150" s="223">
        <f>IFERROR(IF(RIGHT(VLOOKUP($A150,csapatok!$A:$CN,AR$320,FALSE),5)="Csere",VLOOKUP(LEFT(VLOOKUP($A150,csapatok!$A:$CN,AR$320,FALSE),LEN(VLOOKUP($A150,csapatok!$A:$CN,AR$320,FALSE))-6),'csapat-ranglista'!$A:$FP,AR$321,FALSE)/8,VLOOKUP(VLOOKUP($A150,csapatok!$A:$CN,AR$320,FALSE),'csapat-ranglista'!$A:$FP,AR$321,FALSE)/4),0)</f>
        <v>0</v>
      </c>
      <c r="AS150" s="223">
        <f>IFERROR(IF(RIGHT(VLOOKUP($A150,csapatok!$A:$CN,AS$320,FALSE),5)="Csere",VLOOKUP(LEFT(VLOOKUP($A150,csapatok!$A:$CN,AS$320,FALSE),LEN(VLOOKUP($A150,csapatok!$A:$CN,AS$320,FALSE))-6),'csapat-ranglista'!$A:$FP,AS$321,FALSE)/8,VLOOKUP(VLOOKUP($A150,csapatok!$A:$CN,AS$320,FALSE),'csapat-ranglista'!$A:$FP,AS$321,FALSE)/4),0)</f>
        <v>0</v>
      </c>
      <c r="AT150" s="223">
        <f>IFERROR(IF(RIGHT(VLOOKUP($A150,csapatok!$A:$CN,AT$320,FALSE),5)="Csere",VLOOKUP(LEFT(VLOOKUP($A150,csapatok!$A:$CN,AT$320,FALSE),LEN(VLOOKUP($A150,csapatok!$A:$CN,AT$320,FALSE))-6),'csapat-ranglista'!$A:$FP,AT$321,FALSE)/8,VLOOKUP(VLOOKUP($A150,csapatok!$A:$CN,AT$320,FALSE),'csapat-ranglista'!$A:$FP,AT$321,FALSE)/4),0)</f>
        <v>0</v>
      </c>
      <c r="AU150" s="223">
        <f>IFERROR(IF(RIGHT(VLOOKUP($A150,csapatok!$A:$CN,AU$320,FALSE),5)="Csere",VLOOKUP(LEFT(VLOOKUP($A150,csapatok!$A:$CN,AU$320,FALSE),LEN(VLOOKUP($A150,csapatok!$A:$CN,AU$320,FALSE))-6),'csapat-ranglista'!$A:$FP,AU$321,FALSE)/8,VLOOKUP(VLOOKUP($A150,csapatok!$A:$CN,AU$320,FALSE),'csapat-ranglista'!$A:$FP,AU$321,FALSE)/4),0)</f>
        <v>0</v>
      </c>
      <c r="AV150" s="223">
        <f>IFERROR(IF(RIGHT(VLOOKUP($A150,csapatok!$A:$CN,AV$320,FALSE),5)="Csere",VLOOKUP(LEFT(VLOOKUP($A150,csapatok!$A:$CN,AV$320,FALSE),LEN(VLOOKUP($A150,csapatok!$A:$CN,AV$320,FALSE))-6),'csapat-ranglista'!$A:$FP,AV$321,FALSE)/8,VLOOKUP(VLOOKUP($A150,csapatok!$A:$CN,AV$320,FALSE),'csapat-ranglista'!$A:$FP,AV$321,FALSE)/4),0)</f>
        <v>0</v>
      </c>
      <c r="AW150" s="223">
        <f>IFERROR(IF(RIGHT(VLOOKUP($A150,csapatok!$A:$CN,AW$320,FALSE),5)="Csere",VLOOKUP(LEFT(VLOOKUP($A150,csapatok!$A:$CN,AW$320,FALSE),LEN(VLOOKUP($A150,csapatok!$A:$CN,AW$320,FALSE))-6),'csapat-ranglista'!$A:$FP,AW$321,FALSE)/8,VLOOKUP(VLOOKUP($A150,csapatok!$A:$CN,AW$320,FALSE),'csapat-ranglista'!$A:$FP,AW$321,FALSE)/4),0)</f>
        <v>0</v>
      </c>
      <c r="AX150" s="223">
        <f>IFERROR(IF(RIGHT(VLOOKUP($A150,csapatok!$A:$CN,AX$320,FALSE),5)="Csere",VLOOKUP(LEFT(VLOOKUP($A150,csapatok!$A:$CN,AX$320,FALSE),LEN(VLOOKUP($A150,csapatok!$A:$CN,AX$320,FALSE))-6),'csapat-ranglista'!$A:$FP,AX$321,FALSE)/8,VLOOKUP(VLOOKUP($A150,csapatok!$A:$CN,AX$320,FALSE),'csapat-ranglista'!$A:$FP,AX$321,FALSE)/4),0)</f>
        <v>0</v>
      </c>
      <c r="AY150" s="223">
        <f>IFERROR(IF(RIGHT(VLOOKUP($A150,csapatok!$A:$NN,AY$320,FALSE),5)="Csere",VLOOKUP(LEFT(VLOOKUP($A150,csapatok!$A:$NN,AY$320,FALSE),LEN(VLOOKUP($A150,csapatok!$A:$NN,AY$320,FALSE))-6),'csapat-ranglista'!$A:$FP,AY$321,FALSE)/8,VLOOKUP(VLOOKUP($A150,csapatok!$A:$NN,AY$320,FALSE),'csapat-ranglista'!$A:$FP,AY$321,FALSE)/4),0)</f>
        <v>0</v>
      </c>
      <c r="AZ150" s="223">
        <f>IFERROR(IF(RIGHT(VLOOKUP($A150,csapatok!$A:$NN,AZ$320,FALSE),5)="Csere",VLOOKUP(LEFT(VLOOKUP($A150,csapatok!$A:$NN,AZ$320,FALSE),LEN(VLOOKUP($A150,csapatok!$A:$NN,AZ$320,FALSE))-6),'csapat-ranglista'!$A:$FP,AZ$321,FALSE)/8,VLOOKUP(VLOOKUP($A150,csapatok!$A:$NN,AZ$320,FALSE),'csapat-ranglista'!$A:$FP,AZ$321,FALSE)/4),0)</f>
        <v>0</v>
      </c>
      <c r="BA150" s="223">
        <f>IFERROR(IF(RIGHT(VLOOKUP($A150,csapatok!$A:$NN,BA$320,FALSE),5)="Csere",VLOOKUP(LEFT(VLOOKUP($A150,csapatok!$A:$NN,BA$320,FALSE),LEN(VLOOKUP($A150,csapatok!$A:$NN,BA$320,FALSE))-6),'csapat-ranglista'!$A:$FP,BA$321,FALSE)/8,VLOOKUP(VLOOKUP($A150,csapatok!$A:$NN,BA$320,FALSE),'csapat-ranglista'!$A:$FP,BA$321,FALSE)/4),0)</f>
        <v>0</v>
      </c>
      <c r="BB150" s="223">
        <f>IFERROR(IF(RIGHT(VLOOKUP($A150,csapatok!$A:$NN,BB$320,FALSE),5)="Csere",VLOOKUP(LEFT(VLOOKUP($A150,csapatok!$A:$NN,BB$320,FALSE),LEN(VLOOKUP($A150,csapatok!$A:$NN,BB$320,FALSE))-6),'csapat-ranglista'!$A:$FP,BB$321,FALSE)/8,VLOOKUP(VLOOKUP($A150,csapatok!$A:$NN,BB$320,FALSE),'csapat-ranglista'!$A:$FP,BB$321,FALSE)/4),0)</f>
        <v>0</v>
      </c>
      <c r="BC150" s="224">
        <f>versenyek!$ES$11*IFERROR(VLOOKUP(VLOOKUP($A150,versenyek!ER:ET,3,FALSE),szabalyok!$A$16:$B$23,2,FALSE)/4,0)</f>
        <v>0</v>
      </c>
      <c r="BD150" s="224">
        <f>versenyek!$EV$11*IFERROR(VLOOKUP(VLOOKUP($A150,versenyek!EU:EW,3,FALSE),szabalyok!$A$16:$B$23,2,FALSE)/4,0)</f>
        <v>0</v>
      </c>
      <c r="BE150" s="223">
        <f>IFERROR(IF(RIGHT(VLOOKUP($A150,csapatok!$A:$NN,BE$320,FALSE),5)="Csere",VLOOKUP(LEFT(VLOOKUP($A150,csapatok!$A:$NN,BE$320,FALSE),LEN(VLOOKUP($A150,csapatok!$A:$NN,BE$320,FALSE))-6),'csapat-ranglista'!$A:$FP,BE$321,FALSE)/8,VLOOKUP(VLOOKUP($A150,csapatok!$A:$NN,BE$320,FALSE),'csapat-ranglista'!$A:$FP,BE$321,FALSE)/4),0)</f>
        <v>0</v>
      </c>
      <c r="BF150" s="223">
        <f>IFERROR(IF(RIGHT(VLOOKUP($A150,csapatok!$A:$NN,BF$320,FALSE),5)="Csere",VLOOKUP(LEFT(VLOOKUP($A150,csapatok!$A:$NN,BF$320,FALSE),LEN(VLOOKUP($A150,csapatok!$A:$NN,BF$320,FALSE))-6),'csapat-ranglista'!$A:$FP,BF$321,FALSE)/8,VLOOKUP(VLOOKUP($A150,csapatok!$A:$NN,BF$320,FALSE),'csapat-ranglista'!$A:$FP,BF$321,FALSE)/4),0)</f>
        <v>0</v>
      </c>
      <c r="BG150" s="223">
        <f>IFERROR(IF(RIGHT(VLOOKUP($A150,csapatok!$A:$NN,BG$320,FALSE),5)="Csere",VLOOKUP(LEFT(VLOOKUP($A150,csapatok!$A:$NN,BG$320,FALSE),LEN(VLOOKUP($A150,csapatok!$A:$NN,BG$320,FALSE))-6),'csapat-ranglista'!$A:$FP,BG$321,FALSE)/8,VLOOKUP(VLOOKUP($A150,csapatok!$A:$NN,BG$320,FALSE),'csapat-ranglista'!$A:$FP,BG$321,FALSE)/4),0)</f>
        <v>0</v>
      </c>
      <c r="BH150" s="223">
        <f>IFERROR(IF(RIGHT(VLOOKUP($A150,csapatok!$A:$NN,BH$320,FALSE),5)="Csere",VLOOKUP(LEFT(VLOOKUP($A150,csapatok!$A:$NN,BH$320,FALSE),LEN(VLOOKUP($A150,csapatok!$A:$NN,BH$320,FALSE))-6),'csapat-ranglista'!$A:$FP,BH$321,FALSE)/8,VLOOKUP(VLOOKUP($A150,csapatok!$A:$NN,BH$320,FALSE),'csapat-ranglista'!$A:$FP,BH$321,FALSE)/4),0)</f>
        <v>0</v>
      </c>
      <c r="BI150" s="223">
        <f>IFERROR(IF(RIGHT(VLOOKUP($A150,csapatok!$A:$NN,BI$320,FALSE),5)="Csere",VLOOKUP(LEFT(VLOOKUP($A150,csapatok!$A:$NN,BI$320,FALSE),LEN(VLOOKUP($A150,csapatok!$A:$NN,BI$320,FALSE))-6),'csapat-ranglista'!$A:$FP,BI$321,FALSE)/8,VLOOKUP(VLOOKUP($A150,csapatok!$A:$NN,BI$320,FALSE),'csapat-ranglista'!$A:$FP,BI$321,FALSE)/4),0)</f>
        <v>0</v>
      </c>
      <c r="BJ150" s="223">
        <f>IFERROR(IF(RIGHT(VLOOKUP($A150,csapatok!$A:$NN,BJ$320,FALSE),5)="Csere",VLOOKUP(LEFT(VLOOKUP($A150,csapatok!$A:$NN,BJ$320,FALSE),LEN(VLOOKUP($A150,csapatok!$A:$NN,BJ$320,FALSE))-6),'csapat-ranglista'!$A:$FP,BJ$321,FALSE)/8,VLOOKUP(VLOOKUP($A150,csapatok!$A:$NN,BJ$320,FALSE),'csapat-ranglista'!$A:$FP,BJ$321,FALSE)/4),0)</f>
        <v>0</v>
      </c>
      <c r="BK150" s="223">
        <f>IFERROR(IF(RIGHT(VLOOKUP($A150,csapatok!$A:$NN,BK$320,FALSE),5)="Csere",VLOOKUP(LEFT(VLOOKUP($A150,csapatok!$A:$NN,BK$320,FALSE),LEN(VLOOKUP($A150,csapatok!$A:$NN,BK$320,FALSE))-6),'csapat-ranglista'!$A:$FP,BK$321,FALSE)/8,VLOOKUP(VLOOKUP($A150,csapatok!$A:$NN,BK$320,FALSE),'csapat-ranglista'!$A:$FP,BK$321,FALSE)/4),0)</f>
        <v>0</v>
      </c>
      <c r="BL150" s="223">
        <f>IFERROR(IF(RIGHT(VLOOKUP($A150,csapatok!$A:$NN,BL$320,FALSE),5)="Csere",VLOOKUP(LEFT(VLOOKUP($A150,csapatok!$A:$NN,BL$320,FALSE),LEN(VLOOKUP($A150,csapatok!$A:$NN,BL$320,FALSE))-6),'csapat-ranglista'!$A:$FP,BL$321,FALSE)/8,VLOOKUP(VLOOKUP($A150,csapatok!$A:$NN,BL$320,FALSE),'csapat-ranglista'!$A:$FP,BL$321,FALSE)/4),0)</f>
        <v>0</v>
      </c>
      <c r="BM150" s="223">
        <f>IFERROR(IF(RIGHT(VLOOKUP($A150,csapatok!$A:$NN,BM$320,FALSE),5)="Csere",VLOOKUP(LEFT(VLOOKUP($A150,csapatok!$A:$NN,BM$320,FALSE),LEN(VLOOKUP($A150,csapatok!$A:$NN,BM$320,FALSE))-6),'csapat-ranglista'!$A:$FP,BM$321,FALSE)/8,VLOOKUP(VLOOKUP($A150,csapatok!$A:$NN,BM$320,FALSE),'csapat-ranglista'!$A:$FP,BM$321,FALSE)/4),0)</f>
        <v>0</v>
      </c>
      <c r="BN150" s="223">
        <f>IFERROR(IF(RIGHT(VLOOKUP($A150,csapatok!$A:$NN,BN$320,FALSE),5)="Csere",VLOOKUP(LEFT(VLOOKUP($A150,csapatok!$A:$NN,BN$320,FALSE),LEN(VLOOKUP($A150,csapatok!$A:$NN,BN$320,FALSE))-6),'csapat-ranglista'!$A:$FP,BN$321,FALSE)/8,VLOOKUP(VLOOKUP($A150,csapatok!$A:$NN,BN$320,FALSE),'csapat-ranglista'!$A:$FP,BN$321,FALSE)/4),0)</f>
        <v>0</v>
      </c>
      <c r="BO150" s="223">
        <f>IFERROR(IF(RIGHT(VLOOKUP($A150,csapatok!$A:$NN,BO$320,FALSE),5)="Csere",VLOOKUP(LEFT(VLOOKUP($A150,csapatok!$A:$NN,BO$320,FALSE),LEN(VLOOKUP($A150,csapatok!$A:$NN,BO$320,FALSE))-6),'csapat-ranglista'!$A:$FP,BO$321,FALSE)/8,VLOOKUP(VLOOKUP($A150,csapatok!$A:$NN,BO$320,FALSE),'csapat-ranglista'!$A:$FP,BO$321,FALSE)/4),0)</f>
        <v>0</v>
      </c>
      <c r="BP150" s="223">
        <f>IFERROR(IF(RIGHT(VLOOKUP($A150,csapatok!$A:$NN,BP$320,FALSE),5)="Csere",VLOOKUP(LEFT(VLOOKUP($A150,csapatok!$A:$NN,BP$320,FALSE),LEN(VLOOKUP($A150,csapatok!$A:$NN,BP$320,FALSE))-6),'csapat-ranglista'!$A:$FP,BP$321,FALSE)/8,VLOOKUP(VLOOKUP($A150,csapatok!$A:$NN,BP$320,FALSE),'csapat-ranglista'!$A:$FP,BP$321,FALSE)/4),0)</f>
        <v>0</v>
      </c>
      <c r="BQ150" s="223">
        <f>IFERROR(IF(RIGHT(VLOOKUP($A150,csapatok!$A:$NN,BQ$320,FALSE),5)="Csere",VLOOKUP(LEFT(VLOOKUP($A150,csapatok!$A:$NN,BQ$320,FALSE),LEN(VLOOKUP($A150,csapatok!$A:$NN,BQ$320,FALSE))-6),'csapat-ranglista'!$A:$FP,BQ$321,FALSE)/8,VLOOKUP(VLOOKUP($A150,csapatok!$A:$NN,BQ$320,FALSE),'csapat-ranglista'!$A:$FP,BQ$321,FALSE)/4),0)</f>
        <v>0</v>
      </c>
      <c r="BR150" s="223">
        <f>IFERROR(IF(RIGHT(VLOOKUP($A150,csapatok!$A:$NN,BR$320,FALSE),5)="Csere",VLOOKUP(LEFT(VLOOKUP($A150,csapatok!$A:$NN,BR$320,FALSE),LEN(VLOOKUP($A150,csapatok!$A:$NN,BR$320,FALSE))-6),'csapat-ranglista'!$A:$FP,BR$321,FALSE)/8,VLOOKUP(VLOOKUP($A150,csapatok!$A:$NN,BR$320,FALSE),'csapat-ranglista'!$A:$FP,BR$321,FALSE)/4),0)</f>
        <v>0</v>
      </c>
      <c r="BS150" s="223">
        <f>IFERROR(IF(RIGHT(VLOOKUP($A150,csapatok!$A:$NN,BS$320,FALSE),5)="Csere",VLOOKUP(LEFT(VLOOKUP($A150,csapatok!$A:$NN,BS$320,FALSE),LEN(VLOOKUP($A150,csapatok!$A:$NN,BS$320,FALSE))-6),'csapat-ranglista'!$A:$FP,BS$321,FALSE)/8,VLOOKUP(VLOOKUP($A150,csapatok!$A:$NN,BS$320,FALSE),'csapat-ranglista'!$A:$FP,BS$321,FALSE)/4),0)</f>
        <v>0</v>
      </c>
      <c r="BT150" s="223">
        <f>IFERROR(IF(RIGHT(VLOOKUP($A150,csapatok!$A:$NN,BT$320,FALSE),5)="Csere",VLOOKUP(LEFT(VLOOKUP($A150,csapatok!$A:$NN,BT$320,FALSE),LEN(VLOOKUP($A150,csapatok!$A:$NN,BT$320,FALSE))-6),'csapat-ranglista'!$A:$FP,BT$321,FALSE)/8,VLOOKUP(VLOOKUP($A150,csapatok!$A:$NN,BT$320,FALSE),'csapat-ranglista'!$A:$FP,BT$321,FALSE)/4),0)</f>
        <v>0</v>
      </c>
      <c r="BU150" s="223">
        <f>IFERROR(IF(RIGHT(VLOOKUP($A150,csapatok!$A:$NN,BU$320,FALSE),5)="Csere",VLOOKUP(LEFT(VLOOKUP($A150,csapatok!$A:$NN,BU$320,FALSE),LEN(VLOOKUP($A150,csapatok!$A:$NN,BU$320,FALSE))-6),'csapat-ranglista'!$A:$FP,BU$321,FALSE)/8,VLOOKUP(VLOOKUP($A150,csapatok!$A:$NN,BU$320,FALSE),'csapat-ranglista'!$A:$FP,BU$321,FALSE)/4),0)</f>
        <v>0</v>
      </c>
      <c r="BV150" s="223">
        <f>IFERROR(IF(RIGHT(VLOOKUP($A150,csapatok!$A:$NN,BV$320,FALSE),5)="Csere",VLOOKUP(LEFT(VLOOKUP($A150,csapatok!$A:$NN,BV$320,FALSE),LEN(VLOOKUP($A150,csapatok!$A:$NN,BV$320,FALSE))-6),'csapat-ranglista'!$A:$FP,BV$321,FALSE)/8,VLOOKUP(VLOOKUP($A150,csapatok!$A:$NN,BV$320,FALSE),'csapat-ranglista'!$A:$FP,BV$321,FALSE)/4),0)</f>
        <v>0</v>
      </c>
      <c r="BW150" s="223">
        <f>IFERROR(IF(RIGHT(VLOOKUP($A150,csapatok!$A:$NN,BW$320,FALSE),5)="Csere",VLOOKUP(LEFT(VLOOKUP($A150,csapatok!$A:$NN,BW$320,FALSE),LEN(VLOOKUP($A150,csapatok!$A:$NN,BW$320,FALSE))-6),'csapat-ranglista'!$A:$FP,BW$321,FALSE)/8,VLOOKUP(VLOOKUP($A150,csapatok!$A:$NN,BW$320,FALSE),'csapat-ranglista'!$A:$FP,BW$321,FALSE)/4),0)</f>
        <v>0</v>
      </c>
      <c r="BX150" s="223">
        <f>IFERROR(IF(RIGHT(VLOOKUP($A150,csapatok!$A:$NN,BX$320,FALSE),5)="Csere",VLOOKUP(LEFT(VLOOKUP($A150,csapatok!$A:$NN,BX$320,FALSE),LEN(VLOOKUP($A150,csapatok!$A:$NN,BX$320,FALSE))-6),'csapat-ranglista'!$A:$FP,BX$321,FALSE)/8,VLOOKUP(VLOOKUP($A150,csapatok!$A:$NN,BX$320,FALSE),'csapat-ranglista'!$A:$FP,BX$321,FALSE)/4),0)</f>
        <v>0</v>
      </c>
      <c r="BY150" s="223">
        <f>IFERROR(IF(RIGHT(VLOOKUP($A150,csapatok!$A:$NN,BY$320,FALSE),5)="Csere",VLOOKUP(LEFT(VLOOKUP($A150,csapatok!$A:$NN,BY$320,FALSE),LEN(VLOOKUP($A150,csapatok!$A:$NN,BY$320,FALSE))-6),'csapat-ranglista'!$A:$FP,BY$321,FALSE)/8,VLOOKUP(VLOOKUP($A150,csapatok!$A:$NN,BY$320,FALSE),'csapat-ranglista'!$A:$FP,BY$321,FALSE)/4),0)</f>
        <v>0</v>
      </c>
      <c r="BZ150" s="223">
        <f>IFERROR(IF(RIGHT(VLOOKUP($A150,csapatok!$A:$NN,BZ$320,FALSE),5)="Csere",VLOOKUP(LEFT(VLOOKUP($A150,csapatok!$A:$NN,BZ$320,FALSE),LEN(VLOOKUP($A150,csapatok!$A:$NN,BZ$320,FALSE))-6),'csapat-ranglista'!$A:$FP,BZ$321,FALSE)/8,VLOOKUP(VLOOKUP($A150,csapatok!$A:$NN,BZ$320,FALSE),'csapat-ranglista'!$A:$FP,BZ$321,FALSE)/4),0)</f>
        <v>0</v>
      </c>
      <c r="CA150" s="223">
        <f>IFERROR(IF(RIGHT(VLOOKUP($A150,csapatok!$A:$NN,CA$320,FALSE),5)="Csere",VLOOKUP(LEFT(VLOOKUP($A150,csapatok!$A:$NN,CA$320,FALSE),LEN(VLOOKUP($A150,csapatok!$A:$NN,CA$320,FALSE))-6),'csapat-ranglista'!$A:$FP,CA$321,FALSE)/8,VLOOKUP(VLOOKUP($A150,csapatok!$A:$NN,CA$320,FALSE),'csapat-ranglista'!$A:$FP,CA$321,FALSE)/4),0)</f>
        <v>0</v>
      </c>
      <c r="CB150" s="223">
        <f>IFERROR(IF(RIGHT(VLOOKUP($A150,csapatok!$A:$NN,CB$320,FALSE),5)="Csere",VLOOKUP(LEFT(VLOOKUP($A150,csapatok!$A:$NN,CB$320,FALSE),LEN(VLOOKUP($A150,csapatok!$A:$NN,CB$320,FALSE))-6),'csapat-ranglista'!$A:$FP,CB$321,FALSE)/8,VLOOKUP(VLOOKUP($A150,csapatok!$A:$NN,CB$320,FALSE),'csapat-ranglista'!$A:$FP,CB$321,FALSE)/4),0)</f>
        <v>0</v>
      </c>
      <c r="CC150" s="223">
        <f>IFERROR(IF(RIGHT(VLOOKUP($A150,csapatok!$A:$NN,CC$320,FALSE),5)="Csere",VLOOKUP(LEFT(VLOOKUP($A150,csapatok!$A:$NN,CC$320,FALSE),LEN(VLOOKUP($A150,csapatok!$A:$NN,CC$320,FALSE))-6),'csapat-ranglista'!$A:$FP,CC$321,FALSE)/8,VLOOKUP(VLOOKUP($A150,csapatok!$A:$NN,CC$320,FALSE),'csapat-ranglista'!$A:$FP,CC$321,FALSE)/4),0)</f>
        <v>0</v>
      </c>
      <c r="CD150" s="223">
        <f>IFERROR(IF(RIGHT(VLOOKUP($A150,csapatok!$A:$NN,CD$320,FALSE),5)="Csere",VLOOKUP(LEFT(VLOOKUP($A150,csapatok!$A:$NN,CD$320,FALSE),LEN(VLOOKUP($A150,csapatok!$A:$NN,CD$320,FALSE))-6),'csapat-ranglista'!$A:$FP,CD$321,FALSE)/8,VLOOKUP(VLOOKUP($A150,csapatok!$A:$NN,CD$320,FALSE),'csapat-ranglista'!$A:$FP,CD$321,FALSE)/4),0)</f>
        <v>0.48120998988937624</v>
      </c>
      <c r="CE150" s="223">
        <f>IFERROR(IF(RIGHT(VLOOKUP($A150,csapatok!$A:$NN,CE$320,FALSE),5)="Csere",VLOOKUP(LEFT(VLOOKUP($A150,csapatok!$A:$NN,CE$320,FALSE),LEN(VLOOKUP($A150,csapatok!$A:$NN,CE$320,FALSE))-6),'csapat-ranglista'!$A:$FP,CE$321,FALSE)/8,VLOOKUP(VLOOKUP($A150,csapatok!$A:$NN,CE$320,FALSE),'csapat-ranglista'!$A:$FP,CE$321,FALSE)/4),0)</f>
        <v>0</v>
      </c>
      <c r="CF150" s="223">
        <f>IFERROR(IF(RIGHT(VLOOKUP($A150,csapatok!$A:$NN,CF$320,FALSE),5)="Csere",VLOOKUP(LEFT(VLOOKUP($A150,csapatok!$A:$NN,CF$320,FALSE),LEN(VLOOKUP($A150,csapatok!$A:$NN,CF$320,FALSE))-6),'csapat-ranglista'!$A:$FP,CF$321,FALSE)/8,VLOOKUP(VLOOKUP($A150,csapatok!$A:$NN,CF$320,FALSE),'csapat-ranglista'!$A:$FP,CF$321,FALSE)/4),0)</f>
        <v>0</v>
      </c>
      <c r="CG150" s="223">
        <f>IFERROR(IF(RIGHT(VLOOKUP($A150,csapatok!$A:$NN,CG$320,FALSE),5)="Csere",VLOOKUP(LEFT(VLOOKUP($A150,csapatok!$A:$NN,CG$320,FALSE),LEN(VLOOKUP($A150,csapatok!$A:$NN,CG$320,FALSE))-6),'csapat-ranglista'!$A:$FP,CG$321,FALSE)/8,VLOOKUP(VLOOKUP($A150,csapatok!$A:$NN,CG$320,FALSE),'csapat-ranglista'!$A:$FP,CG$321,FALSE)/4),0)</f>
        <v>0</v>
      </c>
      <c r="CH150" s="223">
        <f>IFERROR(IF(RIGHT(VLOOKUP($A150,csapatok!$A:$NN,CH$320,FALSE),5)="Csere",VLOOKUP(LEFT(VLOOKUP($A150,csapatok!$A:$NN,CH$320,FALSE),LEN(VLOOKUP($A150,csapatok!$A:$NN,CH$320,FALSE))-6),'csapat-ranglista'!$A:$FP,CH$321,FALSE)/8,VLOOKUP(VLOOKUP($A150,csapatok!$A:$NN,CH$320,FALSE),'csapat-ranglista'!$A:$FP,CH$321,FALSE)/4),0)</f>
        <v>0</v>
      </c>
      <c r="CI150" s="223">
        <f>IFERROR(IF(RIGHT(VLOOKUP($A150,csapatok!$A:$NN,CI$320,FALSE),5)="Csere",VLOOKUP(LEFT(VLOOKUP($A150,csapatok!$A:$NN,CI$320,FALSE),LEN(VLOOKUP($A150,csapatok!$A:$NN,CI$320,FALSE))-6),'csapat-ranglista'!$A:$FP,CI$321,FALSE)/8,VLOOKUP(VLOOKUP($A150,csapatok!$A:$NN,CI$320,FALSE),'csapat-ranglista'!$A:$FP,CI$321,FALSE)/4),0)</f>
        <v>0</v>
      </c>
      <c r="CJ150" s="224">
        <f>versenyek!$IQ$11*IFERROR(VLOOKUP(VLOOKUP($A150,versenyek!IP:IR,3,FALSE),szabalyok!$A$16:$B$23,2,FALSE)/4,0)</f>
        <v>0</v>
      </c>
      <c r="CK150" s="224">
        <f>versenyek!$IT$11*IFERROR(VLOOKUP(VLOOKUP($A150,versenyek!IS:IU,3,FALSE),szabalyok!$A$16:$B$23,2,FALSE)/4,0)</f>
        <v>0</v>
      </c>
      <c r="CL150" s="223">
        <f>IFERROR(IF(RIGHT(VLOOKUP($A150,csapatok!$A:$NN,CL$320,FALSE),5)="Csere",VLOOKUP(LEFT(VLOOKUP($A150,csapatok!$A:$NN,CL$320,FALSE),LEN(VLOOKUP($A150,csapatok!$A:$NN,CL$320,FALSE))-6),'csapat-ranglista'!$A:$FP,CL$321,FALSE)/8,VLOOKUP(VLOOKUP($A150,csapatok!$A:$NN,CL$320,FALSE),'csapat-ranglista'!$A:$FP,CL$321,FALSE)/4),0)</f>
        <v>0</v>
      </c>
      <c r="CM150" s="223">
        <f>IFERROR(IF(RIGHT(VLOOKUP($A150,csapatok!$A:$NN,CM$320,FALSE),5)="Csere",VLOOKUP(LEFT(VLOOKUP($A150,csapatok!$A:$NN,CM$320,FALSE),LEN(VLOOKUP($A150,csapatok!$A:$NN,CM$320,FALSE))-6),'csapat-ranglista'!$A:$FP,CM$321,FALSE)/8,VLOOKUP(VLOOKUP($A150,csapatok!$A:$NN,CM$320,FALSE),'csapat-ranglista'!$A:$FP,CM$321,FALSE)/4),0)</f>
        <v>0</v>
      </c>
      <c r="CN150" s="223">
        <f>IFERROR(IF(RIGHT(VLOOKUP($A150,csapatok!$A:$NN,CN$320,FALSE),5)="Csere",VLOOKUP(LEFT(VLOOKUP($A150,csapatok!$A:$NN,CN$320,FALSE),LEN(VLOOKUP($A150,csapatok!$A:$NN,CN$320,FALSE))-6),'csapat-ranglista'!$A:$FP,CN$321,FALSE)/8,VLOOKUP(VLOOKUP($A150,csapatok!$A:$NN,CN$320,FALSE),'csapat-ranglista'!$A:$FP,CN$321,FALSE)/4),0)</f>
        <v>0</v>
      </c>
      <c r="CO150" s="223">
        <f>IFERROR(IF(RIGHT(VLOOKUP($A150,csapatok!$A:$NN,CO$320,FALSE),5)="Csere",VLOOKUP(LEFT(VLOOKUP($A150,csapatok!$A:$NN,CO$320,FALSE),LEN(VLOOKUP($A150,csapatok!$A:$NN,CO$320,FALSE))-6),'csapat-ranglista'!$A:$FP,CO$321,FALSE)/8,VLOOKUP(VLOOKUP($A150,csapatok!$A:$NN,CO$320,FALSE),'csapat-ranglista'!$A:$FP,CO$321,FALSE)/4),0)</f>
        <v>0</v>
      </c>
      <c r="CP150" s="223">
        <f>IFERROR(IF(RIGHT(VLOOKUP($A150,csapatok!$A:$NN,CP$320,FALSE),5)="Csere",VLOOKUP(LEFT(VLOOKUP($A150,csapatok!$A:$NN,CP$320,FALSE),LEN(VLOOKUP($A150,csapatok!$A:$NN,CP$320,FALSE))-6),'csapat-ranglista'!$A:$FP,CP$321,FALSE)/8,VLOOKUP(VLOOKUP($A150,csapatok!$A:$NN,CP$320,FALSE),'csapat-ranglista'!$A:$FP,CP$321,FALSE)/4),0)</f>
        <v>0</v>
      </c>
      <c r="CQ150" s="223">
        <f>IFERROR(IF(RIGHT(VLOOKUP($A150,csapatok!$A:$NN,CQ$320,FALSE),5)="Csere",VLOOKUP(LEFT(VLOOKUP($A150,csapatok!$A:$NN,CQ$320,FALSE),LEN(VLOOKUP($A150,csapatok!$A:$NN,CQ$320,FALSE))-6),'csapat-ranglista'!$A:$FP,CQ$321,FALSE)/8,VLOOKUP(VLOOKUP($A150,csapatok!$A:$NN,CQ$320,FALSE),'csapat-ranglista'!$A:$FP,CQ$321,FALSE)/4),0)</f>
        <v>0</v>
      </c>
      <c r="CR150" s="223">
        <f>IFERROR(IF(RIGHT(VLOOKUP($A150,csapatok!$A:$NN,CR$320,FALSE),5)="Csere",VLOOKUP(LEFT(VLOOKUP($A150,csapatok!$A:$NN,CR$320,FALSE),LEN(VLOOKUP($A150,csapatok!$A:$NN,CR$320,FALSE))-6),'csapat-ranglista'!$A:$FP,CR$321,FALSE)/8,VLOOKUP(VLOOKUP($A150,csapatok!$A:$NN,CR$320,FALSE),'csapat-ranglista'!$A:$FP,CR$321,FALSE)/4),0)</f>
        <v>0</v>
      </c>
      <c r="CS150" s="223">
        <f>IFERROR(IF(RIGHT(VLOOKUP($A150,csapatok!$A:$NN,CS$320,FALSE),5)="Csere",VLOOKUP(LEFT(VLOOKUP($A150,csapatok!$A:$NN,CS$320,FALSE),LEN(VLOOKUP($A150,csapatok!$A:$NN,CS$320,FALSE))-6),'csapat-ranglista'!$A:$FP,CS$321,FALSE)/8,VLOOKUP(VLOOKUP($A150,csapatok!$A:$NN,CS$320,FALSE),'csapat-ranglista'!$A:$FP,CS$321,FALSE)/4),0)</f>
        <v>0</v>
      </c>
      <c r="CT150" s="223">
        <f>IFERROR(IF(RIGHT(VLOOKUP($A150,csapatok!$A:$NN,CT$320,FALSE),5)="Csere",VLOOKUP(LEFT(VLOOKUP($A150,csapatok!$A:$NN,CT$320,FALSE),LEN(VLOOKUP($A150,csapatok!$A:$NN,CT$320,FALSE))-6),'csapat-ranglista'!$A:$FP,CT$321,FALSE)/8,VLOOKUP(VLOOKUP($A150,csapatok!$A:$NN,CT$320,FALSE),'csapat-ranglista'!$A:$FP,CT$321,FALSE)/4),0)</f>
        <v>0</v>
      </c>
      <c r="CU150" s="223">
        <f>IFERROR(IF(RIGHT(VLOOKUP($A150,csapatok!$A:$NN,CU$320,FALSE),5)="Csere",VLOOKUP(LEFT(VLOOKUP($A150,csapatok!$A:$NN,CU$320,FALSE),LEN(VLOOKUP($A150,csapatok!$A:$NN,CU$320,FALSE))-6),'csapat-ranglista'!$A:$FP,CU$321,FALSE)/8,VLOOKUP(VLOOKUP($A150,csapatok!$A:$NN,CU$320,FALSE),'csapat-ranglista'!$A:$FP,CU$321,FALSE)/4),0)</f>
        <v>0</v>
      </c>
      <c r="CV150" s="223">
        <f>IFERROR(IF(RIGHT(VLOOKUP($A150,csapatok!$A:$NN,CV$320,FALSE),5)="Csere",VLOOKUP(LEFT(VLOOKUP($A150,csapatok!$A:$NN,CV$320,FALSE),LEN(VLOOKUP($A150,csapatok!$A:$NN,CV$320,FALSE))-6),'csapat-ranglista'!$A:$FP,CV$321,FALSE)/8,VLOOKUP(VLOOKUP($A150,csapatok!$A:$NN,CV$320,FALSE),'csapat-ranglista'!$A:$FP,CV$321,FALSE)/4),0)</f>
        <v>0</v>
      </c>
      <c r="CW150" s="223">
        <f>IFERROR(IF(RIGHT(VLOOKUP($A150,csapatok!$A:$NN,CW$320,FALSE),5)="Csere",VLOOKUP(LEFT(VLOOKUP($A150,csapatok!$A:$NN,CW$320,FALSE),LEN(VLOOKUP($A150,csapatok!$A:$NN,CW$320,FALSE))-6),'csapat-ranglista'!$A:$FP,CW$321,FALSE)/8,VLOOKUP(VLOOKUP($A150,csapatok!$A:$NN,CW$320,FALSE),'csapat-ranglista'!$A:$FP,CW$321,FALSE)/4),0)</f>
        <v>0</v>
      </c>
      <c r="CX150" s="223">
        <f>IFERROR(IF(RIGHT(VLOOKUP($A150,csapatok!$A:$NN,CX$320,FALSE),5)="Csere",VLOOKUP(LEFT(VLOOKUP($A150,csapatok!$A:$NN,CX$320,FALSE),LEN(VLOOKUP($A150,csapatok!$A:$NN,CX$320,FALSE))-6),'csapat-ranglista'!$A:$FP,CX$321,FALSE)/8,VLOOKUP(VLOOKUP($A150,csapatok!$A:$NN,CX$320,FALSE),'csapat-ranglista'!$A:$FP,CX$321,FALSE)/4),0)</f>
        <v>0</v>
      </c>
      <c r="CY150" s="223">
        <f>IFERROR(IF(RIGHT(VLOOKUP($A150,csapatok!$A:$NN,CY$320,FALSE),5)="Csere",VLOOKUP(LEFT(VLOOKUP($A150,csapatok!$A:$NN,CY$320,FALSE),LEN(VLOOKUP($A150,csapatok!$A:$NN,CY$320,FALSE))-6),'csapat-ranglista'!$A:$FP,CY$321,FALSE)/8,VLOOKUP(VLOOKUP($A150,csapatok!$A:$NN,CY$320,FALSE),'csapat-ranglista'!$A:$FP,CY$321,FALSE)/4),0)</f>
        <v>0</v>
      </c>
      <c r="CZ150" s="223">
        <f>IFERROR(IF(RIGHT(VLOOKUP($A150,csapatok!$A:$NN,CZ$320,FALSE),5)="Csere",VLOOKUP(LEFT(VLOOKUP($A150,csapatok!$A:$NN,CZ$320,FALSE),LEN(VLOOKUP($A150,csapatok!$A:$NN,CZ$320,FALSE))-6),'csapat-ranglista'!$A:$FP,CZ$321,FALSE)/8,VLOOKUP(VLOOKUP($A150,csapatok!$A:$NN,CZ$320,FALSE),'csapat-ranglista'!$A:$FP,CZ$321,FALSE)/4),0)</f>
        <v>0</v>
      </c>
      <c r="DA150" s="223">
        <f>IFERROR(IF(RIGHT(VLOOKUP($A150,csapatok!$A:$NN,DA$320,FALSE),5)="Csere",VLOOKUP(LEFT(VLOOKUP($A150,csapatok!$A:$NN,DA$320,FALSE),LEN(VLOOKUP($A150,csapatok!$A:$NN,DA$320,FALSE))-6),'csapat-ranglista'!$A:$FP,DA$321,FALSE)/8,VLOOKUP(VLOOKUP($A150,csapatok!$A:$NN,DA$320,FALSE),'csapat-ranglista'!$A:$FP,DA$321,FALSE)/4),0)</f>
        <v>0</v>
      </c>
      <c r="DB150" s="223">
        <f>IFERROR(IF(RIGHT(VLOOKUP($A150,csapatok!$A:$NN,DB$320,FALSE),5)="Csere",VLOOKUP(LEFT(VLOOKUP($A150,csapatok!$A:$NN,DB$320,FALSE),LEN(VLOOKUP($A150,csapatok!$A:$NN,DB$320,FALSE))-6),'csapat-ranglista'!$A:$FP,DB$321,FALSE)/8,VLOOKUP(VLOOKUP($A150,csapatok!$A:$NN,DB$320,FALSE),'csapat-ranglista'!$A:$FP,DB$321,FALSE)/4),0)</f>
        <v>0</v>
      </c>
      <c r="DC150" s="223">
        <f>IFERROR(IF(RIGHT(VLOOKUP($A150,csapatok!$A:$NN,DC$320,FALSE),5)="Csere",VLOOKUP(LEFT(VLOOKUP($A150,csapatok!$A:$NN,DC$320,FALSE),LEN(VLOOKUP($A150,csapatok!$A:$NN,DC$320,FALSE))-6),'csapat-ranglista'!$A:$FP,DC$321,FALSE)/8,VLOOKUP(VLOOKUP($A150,csapatok!$A:$NN,DC$320,FALSE),'csapat-ranglista'!$A:$FP,DC$321,FALSE)/4),0)</f>
        <v>0</v>
      </c>
      <c r="DD150" s="223">
        <f>IFERROR(IF(RIGHT(VLOOKUP($A150,csapatok!$A:$NN,DD$320,FALSE),5)="Csere",VLOOKUP(LEFT(VLOOKUP($A150,csapatok!$A:$NN,DD$320,FALSE),LEN(VLOOKUP($A150,csapatok!$A:$NN,DD$320,FALSE))-6),'csapat-ranglista'!$A:$FP,DD$321,FALSE)/8,VLOOKUP(VLOOKUP($A150,csapatok!$A:$NN,DD$320,FALSE),'csapat-ranglista'!$A:$FP,DD$321,FALSE)/4),0)</f>
        <v>0</v>
      </c>
      <c r="DE150" s="223">
        <f>IFERROR(IF(RIGHT(VLOOKUP($A150,csapatok!$A:$NN,DE$320,FALSE),5)="Csere",VLOOKUP(LEFT(VLOOKUP($A150,csapatok!$A:$NN,DE$320,FALSE),LEN(VLOOKUP($A150,csapatok!$A:$NN,DE$320,FALSE))-6),'csapat-ranglista'!$A:$FP,DE$321,FALSE)/8,VLOOKUP(VLOOKUP($A150,csapatok!$A:$NN,DE$320,FALSE),'csapat-ranglista'!$A:$FP,DE$321,FALSE)/4),0)</f>
        <v>0</v>
      </c>
      <c r="DF150" s="223">
        <f>IFERROR(IF(RIGHT(VLOOKUP($A150,csapatok!$A:$NN,DF$320,FALSE),5)="Csere",VLOOKUP(LEFT(VLOOKUP($A150,csapatok!$A:$NN,DF$320,FALSE),LEN(VLOOKUP($A150,csapatok!$A:$NN,DF$320,FALSE))-6),'csapat-ranglista'!$A:$FP,DF$321,FALSE)/8,VLOOKUP(VLOOKUP($A150,csapatok!$A:$NN,DF$320,FALSE),'csapat-ranglista'!$A:$FP,DF$321,FALSE)/4),0)</f>
        <v>0</v>
      </c>
      <c r="DG150" s="223">
        <f>IFERROR(IF(RIGHT(VLOOKUP($A150,csapatok!$A:$NN,DG$320,FALSE),5)="Csere",VLOOKUP(LEFT(VLOOKUP($A150,csapatok!$A:$NN,DG$320,FALSE),LEN(VLOOKUP($A150,csapatok!$A:$NN,DG$320,FALSE))-6),'csapat-ranglista'!$A:$FP,DG$321,FALSE)/8,VLOOKUP(VLOOKUP($A150,csapatok!$A:$NN,DG$320,FALSE),'csapat-ranglista'!$A:$FP,DG$321,FALSE)/4),0)</f>
        <v>0</v>
      </c>
      <c r="DH150" s="223">
        <f>IFERROR(IF(RIGHT(VLOOKUP($A150,csapatok!$A:$NN,DH$320,FALSE),5)="Csere",VLOOKUP(LEFT(VLOOKUP($A150,csapatok!$A:$NN,DH$320,FALSE),LEN(VLOOKUP($A150,csapatok!$A:$NN,DH$320,FALSE))-6),'csapat-ranglista'!$A:$FP,DH$321,FALSE)/8,VLOOKUP(VLOOKUP($A150,csapatok!$A:$NN,DH$320,FALSE),'csapat-ranglista'!$A:$FP,DH$321,FALSE)/4),0)</f>
        <v>0</v>
      </c>
      <c r="DI150" s="223">
        <f>IFERROR(IF(RIGHT(VLOOKUP($A150,csapatok!$A:$NN,DI$320,FALSE),5)="Csere",VLOOKUP(LEFT(VLOOKUP($A150,csapatok!$A:$NN,DI$320,FALSE),LEN(VLOOKUP($A150,csapatok!$A:$NN,DI$320,FALSE))-6),'csapat-ranglista'!$A:$FP,DI$321,FALSE)/8,VLOOKUP(VLOOKUP($A150,csapatok!$A:$NN,DI$320,FALSE),'csapat-ranglista'!$A:$FP,DI$321,FALSE)/4),0)</f>
        <v>0</v>
      </c>
      <c r="DJ150" s="223">
        <f>IFERROR(IF(RIGHT(VLOOKUP($A150,csapatok!$A:$NN,DJ$320,FALSE),5)="Csere",VLOOKUP(LEFT(VLOOKUP($A150,csapatok!$A:$NN,DJ$320,FALSE),LEN(VLOOKUP($A150,csapatok!$A:$NN,DJ$320,FALSE))-6),'csapat-ranglista'!$A:$FP,DJ$321,FALSE)/8,VLOOKUP(VLOOKUP($A150,csapatok!$A:$NN,DJ$320,FALSE),'csapat-ranglista'!$A:$FP,DJ$321,FALSE)/4),0)</f>
        <v>0</v>
      </c>
      <c r="DK150" s="223">
        <f>IFERROR(IF(RIGHT(VLOOKUP($A150,csapatok!$A:$NN,DK$320,FALSE),5)="Csere",VLOOKUP(LEFT(VLOOKUP($A150,csapatok!$A:$NN,DK$320,FALSE),LEN(VLOOKUP($A150,csapatok!$A:$NN,DK$320,FALSE))-6),'csapat-ranglista'!$A:$FP,DK$321,FALSE)/8,VLOOKUP(VLOOKUP($A150,csapatok!$A:$NN,DK$320,FALSE),'csapat-ranglista'!$A:$FP,DK$321,FALSE)/4),0)</f>
        <v>0</v>
      </c>
      <c r="DL150" s="223">
        <f>IFERROR(IF(RIGHT(VLOOKUP($A150,csapatok!$A:$NN,DL$320,FALSE),5)="Csere",VLOOKUP(LEFT(VLOOKUP($A150,csapatok!$A:$NN,DL$320,FALSE),LEN(VLOOKUP($A150,csapatok!$A:$NN,DL$320,FALSE))-6),'csapat-ranglista'!$A:$FP,DL$321,FALSE)/8,VLOOKUP(VLOOKUP($A150,csapatok!$A:$NN,DL$320,FALSE),'csapat-ranglista'!$A:$FP,DL$321,FALSE)/4),0)</f>
        <v>0</v>
      </c>
      <c r="DM150" s="223">
        <f>IFERROR(IF(RIGHT(VLOOKUP($A150,csapatok!$A:$NN,DM$320,FALSE),5)="Csere",VLOOKUP(LEFT(VLOOKUP($A150,csapatok!$A:$NN,DM$320,FALSE),LEN(VLOOKUP($A150,csapatok!$A:$NN,DM$320,FALSE))-6),'csapat-ranglista'!$A:$FP,DM$321,FALSE)/8,VLOOKUP(VLOOKUP($A150,csapatok!$A:$NN,DM$320,FALSE),'csapat-ranglista'!$A:$FP,DM$321,FALSE)/4),0)</f>
        <v>0</v>
      </c>
      <c r="DN150" s="223">
        <f>IFERROR(IF(RIGHT(VLOOKUP($A150,csapatok!$A:$NN,DN$320,FALSE),5)="Csere",VLOOKUP(LEFT(VLOOKUP($A150,csapatok!$A:$NN,DN$320,FALSE),LEN(VLOOKUP($A150,csapatok!$A:$NN,DN$320,FALSE))-6),'csapat-ranglista'!$A:$FP,DN$321,FALSE)/8,VLOOKUP(VLOOKUP($A150,csapatok!$A:$NN,DN$320,FALSE),'csapat-ranglista'!$A:$FP,DN$321,FALSE)/4),0)</f>
        <v>0</v>
      </c>
      <c r="DO150" s="224">
        <f>versenyek!$MF$11*IFERROR(VLOOKUP(VLOOKUP($A150,versenyek!ME:MG,3,FALSE),szabalyok!$A$16:$B$23,2,FALSE)/4,0)</f>
        <v>0</v>
      </c>
      <c r="DP150" s="224">
        <f>versenyek!$MI$11*IFERROR(VLOOKUP(VLOOKUP($A150,versenyek!MH:MJ,3,FALSE),szabalyok!$A$16:$B$23,2,FALSE)/4,0)</f>
        <v>0</v>
      </c>
      <c r="DQ150" s="223">
        <f>IFERROR(IF(RIGHT(VLOOKUP($A150,csapatok!$A:$NN,DQ$320,FALSE),5)="Csere",VLOOKUP(LEFT(VLOOKUP($A150,csapatok!$A:$NN,DQ$320,FALSE),LEN(VLOOKUP($A150,csapatok!$A:$NN,DQ$320,FALSE))-6),'csapat-ranglista'!$A:$FP,DQ$321,FALSE)/8,VLOOKUP(VLOOKUP($A150,csapatok!$A:$NN,DQ$320,FALSE),'csapat-ranglista'!$A:$FP,DQ$321,FALSE)/4),0)</f>
        <v>0</v>
      </c>
      <c r="DR150" s="223">
        <f>IFERROR(IF(RIGHT(VLOOKUP($A150,csapatok!$A:$NN,DR$320,FALSE),5)="Csere",VLOOKUP(LEFT(VLOOKUP($A150,csapatok!$A:$NN,DR$320,FALSE),LEN(VLOOKUP($A150,csapatok!$A:$NN,DR$320,FALSE))-6),'csapat-ranglista'!$A:$FP,DR$321,FALSE)/8,VLOOKUP(VLOOKUP($A150,csapatok!$A:$NN,DR$320,FALSE),'csapat-ranglista'!$A:$FP,DR$321,FALSE)/4),0)</f>
        <v>0</v>
      </c>
      <c r="DS150" s="223">
        <f>IFERROR(IF(RIGHT(VLOOKUP($A150,csapatok!$A:$NN,DS$320,FALSE),5)="Csere",VLOOKUP(LEFT(VLOOKUP($A150,csapatok!$A:$NN,DS$320,FALSE),LEN(VLOOKUP($A150,csapatok!$A:$NN,DS$320,FALSE))-6),'csapat-ranglista'!$A:$FP,DS$321,FALSE)/8,VLOOKUP(VLOOKUP($A150,csapatok!$A:$NN,DS$320,FALSE),'csapat-ranglista'!$A:$FP,DS$321,FALSE)/4),0)</f>
        <v>0</v>
      </c>
      <c r="DT150" s="223">
        <f>IFERROR(IF(RIGHT(VLOOKUP($A150,csapatok!$A:$NN,DT$320,FALSE),5)="Csere",VLOOKUP(LEFT(VLOOKUP($A150,csapatok!$A:$NN,DT$320,FALSE),LEN(VLOOKUP($A150,csapatok!$A:$NN,DT$320,FALSE))-6),'csapat-ranglista'!$A:$FP,DT$321,FALSE)/8,VLOOKUP(VLOOKUP($A150,csapatok!$A:$NN,DT$320,FALSE),'csapat-ranglista'!$A:$FP,DT$321,FALSE)/4),0)</f>
        <v>0</v>
      </c>
      <c r="DU150" s="223">
        <f>IFERROR(IF(RIGHT(VLOOKUP($A150,csapatok!$A:$NN,DU$320,FALSE),5)="Csere",VLOOKUP(LEFT(VLOOKUP($A150,csapatok!$A:$NN,DU$320,FALSE),LEN(VLOOKUP($A150,csapatok!$A:$NN,DU$320,FALSE))-6),'csapat-ranglista'!$A:$FP,DU$321,FALSE)/8,VLOOKUP(VLOOKUP($A150,csapatok!$A:$NN,DU$320,FALSE),'csapat-ranglista'!$A:$FP,DU$321,FALSE)/4),0)</f>
        <v>0</v>
      </c>
      <c r="DV150" s="223">
        <f>IFERROR(IF(RIGHT(VLOOKUP($A150,csapatok!$A:$NN,DV$320,FALSE),5)="Csere",VLOOKUP(LEFT(VLOOKUP($A150,csapatok!$A:$NN,DV$320,FALSE),LEN(VLOOKUP($A150,csapatok!$A:$NN,DV$320,FALSE))-6),'csapat-ranglista'!$A:$FP,DV$321,FALSE)/8,VLOOKUP(VLOOKUP($A150,csapatok!$A:$NN,DV$320,FALSE),'csapat-ranglista'!$A:$FP,DV$321,FALSE)/4),0)</f>
        <v>0</v>
      </c>
      <c r="DW150" s="223">
        <f>IFERROR(IF(RIGHT(VLOOKUP($A150,csapatok!$A:$NN,DW$320,FALSE),5)="Csere",VLOOKUP(LEFT(VLOOKUP($A150,csapatok!$A:$NN,DW$320,FALSE),LEN(VLOOKUP($A150,csapatok!$A:$NN,DW$320,FALSE))-6),'csapat-ranglista'!$A:$FP,DW$321,FALSE)/8,VLOOKUP(VLOOKUP($A150,csapatok!$A:$NN,DW$320,FALSE),'csapat-ranglista'!$A:$FP,DW$321,FALSE)/4),0)</f>
        <v>0</v>
      </c>
      <c r="DX150" s="223">
        <f>IFERROR(IF(RIGHT(VLOOKUP($A150,csapatok!$A:$NN,DX$320,FALSE),5)="Csere",VLOOKUP(LEFT(VLOOKUP($A150,csapatok!$A:$NN,DX$320,FALSE),LEN(VLOOKUP($A150,csapatok!$A:$NN,DX$320,FALSE))-6),'csapat-ranglista'!$A:$FP,DX$321,FALSE)/8,VLOOKUP(VLOOKUP($A150,csapatok!$A:$NN,DX$320,FALSE),'csapat-ranglista'!$A:$FP,DX$321,FALSE)/4),0)</f>
        <v>0</v>
      </c>
      <c r="DY150" s="223">
        <f>IFERROR(IF(RIGHT(VLOOKUP($A150,csapatok!$A:$NN,DY$320,FALSE),5)="Csere",VLOOKUP(LEFT(VLOOKUP($A150,csapatok!$A:$NN,DY$320,FALSE),LEN(VLOOKUP($A150,csapatok!$A:$NN,DY$320,FALSE))-6),'csapat-ranglista'!$A:$FP,DY$321,FALSE)/8,VLOOKUP(VLOOKUP($A150,csapatok!$A:$NN,DY$320,FALSE),'csapat-ranglista'!$A:$FP,DY$321,FALSE)/4),0)</f>
        <v>0</v>
      </c>
      <c r="DZ150" s="223">
        <f>IFERROR(IF(RIGHT(VLOOKUP($A150,csapatok!$A:$NN,DZ$320,FALSE),5)="Csere",VLOOKUP(LEFT(VLOOKUP($A150,csapatok!$A:$NN,DZ$320,FALSE),LEN(VLOOKUP($A150,csapatok!$A:$NN,DZ$320,FALSE))-6),'csapat-ranglista'!$A:$FP,DZ$321,FALSE)/8,VLOOKUP(VLOOKUP($A150,csapatok!$A:$NN,DZ$320,FALSE),'csapat-ranglista'!$A:$FP,DZ$321,FALSE)/4),0)</f>
        <v>0</v>
      </c>
      <c r="EA150" s="223">
        <f>IFERROR(IF(RIGHT(VLOOKUP($A150,csapatok!$A:$NN,EA$320,FALSE),5)="Csere",VLOOKUP(LEFT(VLOOKUP($A150,csapatok!$A:$NN,EA$320,FALSE),LEN(VLOOKUP($A150,csapatok!$A:$NN,EA$320,FALSE))-6),'csapat-ranglista'!$A:$FP,EA$321,FALSE)/8,VLOOKUP(VLOOKUP($A150,csapatok!$A:$NN,EA$320,FALSE),'csapat-ranglista'!$A:$FP,EA$321,FALSE)/4),0)</f>
        <v>0</v>
      </c>
      <c r="EB150" s="223">
        <f>IFERROR(IF(RIGHT(VLOOKUP($A150,csapatok!$A:$NN,EB$320,FALSE),5)="Csere",VLOOKUP(LEFT(VLOOKUP($A150,csapatok!$A:$NN,EB$320,FALSE),LEN(VLOOKUP($A150,csapatok!$A:$NN,EB$320,FALSE))-6),'csapat-ranglista'!$A:$FP,EB$321,FALSE)/8,VLOOKUP(VLOOKUP($A150,csapatok!$A:$NN,EB$320,FALSE),'csapat-ranglista'!$A:$FP,EB$321,FALSE)/4),0)</f>
        <v>0</v>
      </c>
      <c r="EC150" s="223">
        <f>IFERROR(IF(RIGHT(VLOOKUP($A150,csapatok!$A:$NN,EC$320,FALSE),5)="Csere",VLOOKUP(LEFT(VLOOKUP($A150,csapatok!$A:$NN,EC$320,FALSE),LEN(VLOOKUP($A150,csapatok!$A:$NN,EC$320,FALSE))-6),'csapat-ranglista'!$A:$FP,EC$321,FALSE)/8,VLOOKUP(VLOOKUP($A150,csapatok!$A:$NN,EC$320,FALSE),'csapat-ranglista'!$A:$FP,EC$321,FALSE)/4),0)</f>
        <v>0</v>
      </c>
      <c r="ED150" s="223">
        <f>IFERROR(IF(RIGHT(VLOOKUP($A150,csapatok!$A:$NN,ED$320,FALSE),5)="Csere",VLOOKUP(LEFT(VLOOKUP($A150,csapatok!$A:$NN,ED$320,FALSE),LEN(VLOOKUP($A150,csapatok!$A:$NN,ED$320,FALSE))-6),'csapat-ranglista'!$A:$FP,ED$321,FALSE)/8,VLOOKUP(VLOOKUP($A150,csapatok!$A:$NN,ED$320,FALSE),'csapat-ranglista'!$A:$FP,ED$321,FALSE)/4),0)</f>
        <v>0</v>
      </c>
      <c r="EE150" s="223">
        <f>IFERROR(IF(RIGHT(VLOOKUP($A150,csapatok!$A:$NN,EE$320,FALSE),5)="Csere",VLOOKUP(LEFT(VLOOKUP($A150,csapatok!$A:$NN,EE$320,FALSE),LEN(VLOOKUP($A150,csapatok!$A:$NN,EE$320,FALSE))-6),'csapat-ranglista'!$A:$FP,EE$321,FALSE)/8,VLOOKUP(VLOOKUP($A150,csapatok!$A:$NN,EE$320,FALSE),'csapat-ranglista'!$A:$FP,EE$321,FALSE)/4),0)</f>
        <v>0</v>
      </c>
      <c r="EF150" s="223">
        <f>IFERROR(IF(RIGHT(VLOOKUP($A150,csapatok!$A:$NN,EF$320,FALSE),5)="Csere",VLOOKUP(LEFT(VLOOKUP($A150,csapatok!$A:$NN,EF$320,FALSE),LEN(VLOOKUP($A150,csapatok!$A:$NN,EF$320,FALSE))-6),'csapat-ranglista'!$A:$FP,EF$321,FALSE)/8,VLOOKUP(VLOOKUP($A150,csapatok!$A:$NN,EF$320,FALSE),'csapat-ranglista'!$A:$FP,EF$321,FALSE)/4),0)</f>
        <v>0</v>
      </c>
      <c r="EG150" s="223">
        <f>IFERROR(IF(RIGHT(VLOOKUP($A150,csapatok!$A:$NN,EG$320,FALSE),5)="Csere",VLOOKUP(LEFT(VLOOKUP($A150,csapatok!$A:$NN,EG$320,FALSE),LEN(VLOOKUP($A150,csapatok!$A:$NN,EG$320,FALSE))-6),'csapat-ranglista'!$A:$FP,EG$321,FALSE)/8,VLOOKUP(VLOOKUP($A150,csapatok!$A:$NN,EG$320,FALSE),'csapat-ranglista'!$A:$FP,EG$321,FALSE)/4),0)</f>
        <v>0</v>
      </c>
      <c r="EH150" s="223">
        <f>IFERROR(IF(RIGHT(VLOOKUP($A150,csapatok!$A:$NN,EH$320,FALSE),5)="Csere",VLOOKUP(LEFT(VLOOKUP($A150,csapatok!$A:$NN,EH$320,FALSE),LEN(VLOOKUP($A150,csapatok!$A:$NN,EH$320,FALSE))-6),'csapat-ranglista'!$A:$FP,EH$321,FALSE)/8,VLOOKUP(VLOOKUP($A150,csapatok!$A:$NN,EH$320,FALSE),'csapat-ranglista'!$A:$FP,EH$321,FALSE)/4),0)</f>
        <v>0</v>
      </c>
      <c r="EI150" s="223">
        <f>IFERROR(IF(RIGHT(VLOOKUP($A150,csapatok!$A:$NN,EI$320,FALSE),5)="Csere",VLOOKUP(LEFT(VLOOKUP($A150,csapatok!$A:$NN,EI$320,FALSE),LEN(VLOOKUP($A150,csapatok!$A:$NN,EI$320,FALSE))-6),'csapat-ranglista'!$A:$FP,EI$321,FALSE)/8,VLOOKUP(VLOOKUP($A150,csapatok!$A:$NN,EI$320,FALSE),'csapat-ranglista'!$A:$FP,EI$321,FALSE)/4),0)</f>
        <v>0</v>
      </c>
      <c r="EJ150" s="223">
        <f>IFERROR(IF(RIGHT(VLOOKUP($A150,csapatok!$A:$NN,EJ$320,FALSE),5)="Csere",VLOOKUP(LEFT(VLOOKUP($A150,csapatok!$A:$NN,EJ$320,FALSE),LEN(VLOOKUP($A150,csapatok!$A:$NN,EJ$320,FALSE))-6),'csapat-ranglista'!$A:$FP,EJ$321,FALSE)/8,VLOOKUP(VLOOKUP($A150,csapatok!$A:$NN,EJ$320,FALSE),'csapat-ranglista'!$A:$FP,EJ$321,FALSE)/4),0)</f>
        <v>0</v>
      </c>
      <c r="EK150" s="223">
        <f>IFERROR(IF(RIGHT(VLOOKUP($A150,csapatok!$A:$NN,EK$320,FALSE),5)="Csere",VLOOKUP(LEFT(VLOOKUP($A150,csapatok!$A:$NN,EK$320,FALSE),LEN(VLOOKUP($A150,csapatok!$A:$NN,EK$320,FALSE))-6),'csapat-ranglista'!$A:$FP,EK$321,FALSE)/8,VLOOKUP(VLOOKUP($A150,csapatok!$A:$NN,EK$320,FALSE),'csapat-ranglista'!$A:$FP,EK$321,FALSE)/4),0)</f>
        <v>0</v>
      </c>
      <c r="EL150" s="223">
        <f>IFERROR(IF(RIGHT(VLOOKUP($A150,csapatok!$A:$NN,EL$320,FALSE),5)="Csere",VLOOKUP(LEFT(VLOOKUP($A150,csapatok!$A:$NN,EL$320,FALSE),LEN(VLOOKUP($A150,csapatok!$A:$NN,EL$320,FALSE))-6),'csapat-ranglista'!$A:$FP,EL$321,FALSE)/8,VLOOKUP(VLOOKUP($A150,csapatok!$A:$NN,EL$320,FALSE),'csapat-ranglista'!$A:$FP,EL$321,FALSE)/4),0)</f>
        <v>0</v>
      </c>
      <c r="EM150" s="223">
        <f>IFERROR(IF(RIGHT(VLOOKUP($A150,csapatok!$A:$NN,EM$320,FALSE),5)="Csere",VLOOKUP(LEFT(VLOOKUP($A150,csapatok!$A:$NN,EM$320,FALSE),LEN(VLOOKUP($A150,csapatok!$A:$NN,EM$320,FALSE))-6),'csapat-ranglista'!$A:$FP,EM$321,FALSE)/8,VLOOKUP(VLOOKUP($A150,csapatok!$A:$NN,EM$320,FALSE),'csapat-ranglista'!$A:$FP,EM$321,FALSE)/4),0)</f>
        <v>0</v>
      </c>
      <c r="EN150" s="223">
        <f>IFERROR(IF(RIGHT(VLOOKUP($A150,csapatok!$A:$NN,EN$320,FALSE),5)="Csere",VLOOKUP(LEFT(VLOOKUP($A150,csapatok!$A:$NN,EN$320,FALSE),LEN(VLOOKUP($A150,csapatok!$A:$NN,EN$320,FALSE))-6),'csapat-ranglista'!$A:$FP,EN$321,FALSE)/8,VLOOKUP(VLOOKUP($A150,csapatok!$A:$NN,EN$320,FALSE),'csapat-ranglista'!$A:$FP,EN$321,FALSE)/4),0)</f>
        <v>0</v>
      </c>
      <c r="EO150" s="223">
        <f>IFERROR(IF(RIGHT(VLOOKUP($A150,csapatok!$A:$NN,EO$320,FALSE),5)="Csere",VLOOKUP(LEFT(VLOOKUP($A150,csapatok!$A:$NN,EO$320,FALSE),LEN(VLOOKUP($A150,csapatok!$A:$NN,EO$320,FALSE))-6),'csapat-ranglista'!$A:$FP,EO$321,FALSE)/8,VLOOKUP(VLOOKUP($A150,csapatok!$A:$NN,EO$320,FALSE),'csapat-ranglista'!$A:$FP,EO$321,FALSE)/4),0)</f>
        <v>0</v>
      </c>
      <c r="EP150" s="223">
        <f>IFERROR(IF(RIGHT(VLOOKUP($A150,csapatok!$A:$NN,EP$320,FALSE),5)="Csere",VLOOKUP(LEFT(VLOOKUP($A150,csapatok!$A:$NN,EP$320,FALSE),LEN(VLOOKUP($A150,csapatok!$A:$NN,EP$320,FALSE))-6),'csapat-ranglista'!$A:$FP,EP$321,FALSE)/8,VLOOKUP(VLOOKUP($A150,csapatok!$A:$NN,EP$320,FALSE),'csapat-ranglista'!$A:$FP,EP$321,FALSE)/4),0)</f>
        <v>0</v>
      </c>
      <c r="EQ150" s="223">
        <f>IFERROR(IF(RIGHT(VLOOKUP($A150,csapatok!$A:$NN,EQ$320,FALSE),5)="Csere",VLOOKUP(LEFT(VLOOKUP($A150,csapatok!$A:$NN,EQ$320,FALSE),LEN(VLOOKUP($A150,csapatok!$A:$NN,EQ$320,FALSE))-6),'csapat-ranglista'!$A:$FP,EQ$321,FALSE)/8,VLOOKUP(VLOOKUP($A150,csapatok!$A:$NN,EQ$320,FALSE),'csapat-ranglista'!$A:$FP,EQ$321,FALSE)/4),0)</f>
        <v>0</v>
      </c>
      <c r="ER150" s="223">
        <f>IFERROR(IF(RIGHT(VLOOKUP($A150,csapatok!$A:$NN,ER$320,FALSE),5)="Csere",VLOOKUP(LEFT(VLOOKUP($A150,csapatok!$A:$NN,ER$320,FALSE),LEN(VLOOKUP($A150,csapatok!$A:$NN,ER$320,FALSE))-6),'csapat-ranglista'!$A:$FP,ER$321,FALSE)/8,VLOOKUP(VLOOKUP($A150,csapatok!$A:$NN,ER$320,FALSE),'csapat-ranglista'!$A:$FP,ER$321,FALSE)/4),0)</f>
        <v>0</v>
      </c>
      <c r="ES150" s="223">
        <f>IFERROR(IF(RIGHT(VLOOKUP($A150,csapatok!$A:$NN,ES$320,FALSE),5)="Csere",VLOOKUP(LEFT(VLOOKUP($A150,csapatok!$A:$NN,ES$320,FALSE),LEN(VLOOKUP($A150,csapatok!$A:$NN,ES$320,FALSE))-6),'csapat-ranglista'!$A:$FP,ES$321,FALSE)/8,VLOOKUP(VLOOKUP($A150,csapatok!$A:$NN,ES$320,FALSE),'csapat-ranglista'!$A:$FP,ES$321,FALSE)/4),0)</f>
        <v>0</v>
      </c>
      <c r="ET150" s="223">
        <f>IFERROR(IF(RIGHT(VLOOKUP($A150,csapatok!$A:$NN,ET$320,FALSE),5)="Csere",VLOOKUP(LEFT(VLOOKUP($A150,csapatok!$A:$NN,ET$320,FALSE),LEN(VLOOKUP($A150,csapatok!$A:$NN,ET$320,FALSE))-6),'csapat-ranglista'!$A:$FP,ET$321,FALSE)/8,VLOOKUP(VLOOKUP($A150,csapatok!$A:$NN,ET$320,FALSE),'csapat-ranglista'!$A:$FP,ET$321,FALSE)/4),0)</f>
        <v>0</v>
      </c>
      <c r="EU150" s="223">
        <f>IFERROR(IF(RIGHT(VLOOKUP($A150,csapatok!$A:$NN,EU$320,FALSE),5)="Csere",VLOOKUP(LEFT(VLOOKUP($A150,csapatok!$A:$NN,EU$320,FALSE),LEN(VLOOKUP($A150,csapatok!$A:$NN,EU$320,FALSE))-6),'csapat-ranglista'!$A:$FP,EU$321,FALSE)/8,VLOOKUP(VLOOKUP($A150,csapatok!$A:$NN,EU$320,FALSE),'csapat-ranglista'!$A:$FP,EU$321,FALSE)/4),0)</f>
        <v>0</v>
      </c>
      <c r="EV150" s="223">
        <f>IFERROR(IF(RIGHT(VLOOKUP($A150,csapatok!$A:$NN,EV$320,FALSE),5)="Csere",VLOOKUP(LEFT(VLOOKUP($A150,csapatok!$A:$NN,EV$320,FALSE),LEN(VLOOKUP($A150,csapatok!$A:$NN,EV$320,FALSE))-6),'csapat-ranglista'!$A:$FP,EV$321,FALSE)/8,VLOOKUP(VLOOKUP($A150,csapatok!$A:$NN,EV$320,FALSE),'csapat-ranglista'!$A:$FP,EV$321,FALSE)/4),0)</f>
        <v>0</v>
      </c>
      <c r="EW150" s="223">
        <f>IFERROR(IF(RIGHT(VLOOKUP($A150,csapatok!$A:$NN,EW$320,FALSE),5)="Csere",VLOOKUP(LEFT(VLOOKUP($A150,csapatok!$A:$NN,EW$320,FALSE),LEN(VLOOKUP($A150,csapatok!$A:$NN,EW$320,FALSE))-6),'csapat-ranglista'!$A:$FP,EW$321,FALSE)/8,VLOOKUP(VLOOKUP($A150,csapatok!$A:$NN,EW$320,FALSE),'csapat-ranglista'!$A:$FP,EW$321,FALSE)/4),0)</f>
        <v>0</v>
      </c>
      <c r="EX150" s="223">
        <f>IFERROR(IF(RIGHT(VLOOKUP($A150,csapatok!$A:$NN,EX$320,FALSE),5)="Csere",VLOOKUP(LEFT(VLOOKUP($A150,csapatok!$A:$NN,EX$320,FALSE),LEN(VLOOKUP($A150,csapatok!$A:$NN,EX$320,FALSE))-6),'csapat-ranglista'!$A:$FP,EX$321,FALSE)/8,VLOOKUP(VLOOKUP($A150,csapatok!$A:$NN,EX$320,FALSE),'csapat-ranglista'!$A:$FP,EX$321,FALSE)/4),0)</f>
        <v>0</v>
      </c>
      <c r="EY150" s="223">
        <f>IFERROR(IF(RIGHT(VLOOKUP($A150,csapatok!$A:$NN,EY$320,FALSE),5)="Csere",VLOOKUP(LEFT(VLOOKUP($A150,csapatok!$A:$NN,EY$320,FALSE),LEN(VLOOKUP($A150,csapatok!$A:$NN,EY$320,FALSE))-6),'csapat-ranglista'!$A:$FP,EY$321,FALSE)/8,VLOOKUP(VLOOKUP($A150,csapatok!$A:$NN,EY$320,FALSE),'csapat-ranglista'!$A:$FP,EY$321,FALSE)/4),0)</f>
        <v>0</v>
      </c>
      <c r="EZ150" s="223">
        <f>IFERROR(IF(RIGHT(VLOOKUP($A150,csapatok!$A:$NN,EZ$320,FALSE),5)="Csere",VLOOKUP(LEFT(VLOOKUP($A150,csapatok!$A:$NN,EZ$320,FALSE),LEN(VLOOKUP($A150,csapatok!$A:$NN,EZ$320,FALSE))-6),'csapat-ranglista'!$A:$FP,EZ$321,FALSE)/8,VLOOKUP(VLOOKUP($A150,csapatok!$A:$NN,EZ$320,FALSE),'csapat-ranglista'!$A:$FP,EZ$321,FALSE)/4),0)</f>
        <v>0</v>
      </c>
      <c r="FA150" s="223">
        <f>IFERROR(IF(RIGHT(VLOOKUP($A150,csapatok!$A:$NN,FA$320,FALSE),5)="Csere",VLOOKUP(LEFT(VLOOKUP($A150,csapatok!$A:$NN,FA$320,FALSE),LEN(VLOOKUP($A150,csapatok!$A:$NN,FA$320,FALSE))-6),'csapat-ranglista'!$A:$FP,FA$321,FALSE)/8,VLOOKUP(VLOOKUP($A150,csapatok!$A:$NN,FA$320,FALSE),'csapat-ranglista'!$A:$FP,FA$321,FALSE)/4),0)</f>
        <v>0</v>
      </c>
      <c r="FB150" s="223">
        <f>IFERROR(IF(RIGHT(VLOOKUP($A150,csapatok!$A:$NN,FB$320,FALSE),5)="Csere",VLOOKUP(LEFT(VLOOKUP($A150,csapatok!$A:$NN,FB$320,FALSE),LEN(VLOOKUP($A150,csapatok!$A:$NN,FB$320,FALSE))-6),'csapat-ranglista'!$A:$FP,FB$321,FALSE)/8,VLOOKUP(VLOOKUP($A150,csapatok!$A:$NN,FB$320,FALSE),'csapat-ranglista'!$A:$FP,FB$321,FALSE)/4),0)</f>
        <v>0</v>
      </c>
      <c r="FC150" s="223">
        <f>IFERROR(IF(RIGHT(VLOOKUP($A150,csapatok!$A:$NN,FC$320,FALSE),5)="Csere",VLOOKUP(LEFT(VLOOKUP($A150,csapatok!$A:$NN,FC$320,FALSE),LEN(VLOOKUP($A150,csapatok!$A:$NN,FC$320,FALSE))-6),'csapat-ranglista'!$A:$FP,FC$321,FALSE)/8,VLOOKUP(VLOOKUP($A150,csapatok!$A:$NN,FC$320,FALSE),'csapat-ranglista'!$A:$FP,FC$321,FALSE)/4),0)</f>
        <v>0</v>
      </c>
      <c r="FD150" s="224">
        <f>versenyek!$QY$11*IFERROR(VLOOKUP(VLOOKUP($A150,versenyek!QX:QZ,3,FALSE),szabalyok!$A$16:$B$23,2,FALSE)/4,0)</f>
        <v>0</v>
      </c>
      <c r="FE150" s="224">
        <f>versenyek!$RB$11*IFERROR(VLOOKUP(VLOOKUP($A150,versenyek!RA:RC,3,FALSE),szabalyok!$A$16:$B$23,2,FALSE)/4,0)</f>
        <v>0</v>
      </c>
      <c r="FF150" s="223">
        <f>IFERROR(IF(RIGHT(VLOOKUP($A150,csapatok!$A:$NN,FF$320,FALSE),5)="Csere",VLOOKUP(LEFT(VLOOKUP($A150,csapatok!$A:$NN,FF$320,FALSE),LEN(VLOOKUP($A150,csapatok!$A:$NN,FF$320,FALSE))-6),'csapat-ranglista'!$A:$FP,FF$321,FALSE)/8,VLOOKUP(VLOOKUP($A150,csapatok!$A:$NN,FF$320,FALSE),'csapat-ranglista'!$A:$FP,FF$321,FALSE)/4),0)</f>
        <v>0</v>
      </c>
      <c r="FG150" s="223">
        <f>IFERROR(IF(RIGHT(VLOOKUP($A150,csapatok!$A:$NN,FG$320,FALSE),5)="Csere",VLOOKUP(LEFT(VLOOKUP($A150,csapatok!$A:$NN,FG$320,FALSE),LEN(VLOOKUP($A150,csapatok!$A:$NN,FG$320,FALSE))-6),'csapat-ranglista'!$A:$FP,FG$321,FALSE)/8,VLOOKUP(VLOOKUP($A150,csapatok!$A:$NN,FG$320,FALSE),'csapat-ranglista'!$A:$FP,FG$321,FALSE)/4),0)</f>
        <v>0</v>
      </c>
      <c r="FH150" s="223">
        <f>IFERROR(IF(RIGHT(VLOOKUP($A150,csapatok!$A:$NN,FH$320,FALSE),5)="Csere",VLOOKUP(LEFT(VLOOKUP($A150,csapatok!$A:$NN,FH$320,FALSE),LEN(VLOOKUP($A150,csapatok!$A:$NN,FH$320,FALSE))-6),'csapat-ranglista'!$A:$FP,FH$321,FALSE)/8,VLOOKUP(VLOOKUP($A150,csapatok!$A:$NN,FH$320,FALSE),'csapat-ranglista'!$A:$FP,FH$321,FALSE)/4),0)</f>
        <v>0</v>
      </c>
      <c r="FI150" s="223">
        <f>IFERROR(IF(RIGHT(VLOOKUP($A150,csapatok!$A:$NN,FI$320,FALSE),5)="Csere",VLOOKUP(LEFT(VLOOKUP($A150,csapatok!$A:$NN,FI$320,FALSE),LEN(VLOOKUP($A150,csapatok!$A:$NN,FI$320,FALSE))-6),'csapat-ranglista'!$A:$FP,FI$321,FALSE)/8,VLOOKUP(VLOOKUP($A150,csapatok!$A:$NN,FI$320,FALSE),'csapat-ranglista'!$A:$FP,FI$321,FALSE)/4),0)</f>
        <v>0</v>
      </c>
      <c r="FJ150" s="223">
        <f>IFERROR(IF(RIGHT(VLOOKUP($A150,csapatok!$A:$NN,FJ$320,FALSE),5)="Csere",VLOOKUP(LEFT(VLOOKUP($A150,csapatok!$A:$NN,FJ$320,FALSE),LEN(VLOOKUP($A150,csapatok!$A:$NN,FJ$320,FALSE))-6),'csapat-ranglista'!$A:$FP,FJ$321,FALSE)/8,VLOOKUP(VLOOKUP($A150,csapatok!$A:$NN,FJ$320,FALSE),'csapat-ranglista'!$A:$FP,FJ$321,FALSE)/4),0)</f>
        <v>0</v>
      </c>
      <c r="FK150" s="223">
        <f>IFERROR(IF(RIGHT(VLOOKUP($A150,csapatok!$A:$NN,FK$320,FALSE),5)="Csere",VLOOKUP(LEFT(VLOOKUP($A150,csapatok!$A:$NN,FK$320,FALSE),LEN(VLOOKUP($A150,csapatok!$A:$NN,FK$320,FALSE))-6),'csapat-ranglista'!$A:$FP,FK$321,FALSE)/8,VLOOKUP(VLOOKUP($A150,csapatok!$A:$NN,FK$320,FALSE),'csapat-ranglista'!$A:$FP,FK$321,FALSE)/4),0)</f>
        <v>0</v>
      </c>
      <c r="FL150" s="223">
        <f>IFERROR(IF(RIGHT(VLOOKUP($A150,csapatok!$A:$NN,FL$320,FALSE),5)="Csere",VLOOKUP(LEFT(VLOOKUP($A150,csapatok!$A:$NN,FL$320,FALSE),LEN(VLOOKUP($A150,csapatok!$A:$NN,FL$320,FALSE))-6),'csapat-ranglista'!$A:$FP,FL$321,FALSE)/8,VLOOKUP(VLOOKUP($A150,csapatok!$A:$NN,FL$320,FALSE),'csapat-ranglista'!$A:$FP,FL$321,FALSE)/4),0)</f>
        <v>0</v>
      </c>
      <c r="FM150" s="223">
        <f>IFERROR(IF(RIGHT(VLOOKUP($A150,csapatok!$A:$NN,FM$320,FALSE),5)="Csere",VLOOKUP(LEFT(VLOOKUP($A150,csapatok!$A:$NN,FM$320,FALSE),LEN(VLOOKUP($A150,csapatok!$A:$NN,FM$320,FALSE))-6),'csapat-ranglista'!$A:$FP,FM$321,FALSE)/8,VLOOKUP(VLOOKUP($A150,csapatok!$A:$NN,FM$320,FALSE),'csapat-ranglista'!$A:$FP,FM$321,FALSE)/4),0)</f>
        <v>0</v>
      </c>
      <c r="FN150" s="223">
        <f>IFERROR(IF(RIGHT(VLOOKUP($A150,csapatok!$A:$NN,FN$320,FALSE),5)="Csere",VLOOKUP(LEFT(VLOOKUP($A150,csapatok!$A:$NN,FN$320,FALSE),LEN(VLOOKUP($A150,csapatok!$A:$NN,FN$320,FALSE))-6),'csapat-ranglista'!$A:$FP,FN$321,FALSE)/8,VLOOKUP(VLOOKUP($A150,csapatok!$A:$NN,FN$320,FALSE),'csapat-ranglista'!$A:$FP,FN$321,FALSE)/4),0)</f>
        <v>0</v>
      </c>
      <c r="FO150" s="223">
        <f>IFERROR(IF(RIGHT(VLOOKUP($A150,csapatok!$A:$NN,FO$320,FALSE),5)="Csere",VLOOKUP(LEFT(VLOOKUP($A150,csapatok!$A:$NN,FO$320,FALSE),LEN(VLOOKUP($A150,csapatok!$A:$NN,FO$320,FALSE))-6),'csapat-ranglista'!$A:$FP,FO$321,FALSE)/8,VLOOKUP(VLOOKUP($A150,csapatok!$A:$NN,FO$320,FALSE),'csapat-ranglista'!$A:$FP,FO$321,FALSE)/4),0)</f>
        <v>0</v>
      </c>
      <c r="FP150" s="223">
        <f>IFERROR(IF(RIGHT(VLOOKUP($A150,csapatok!$A:$NN,FP$320,FALSE),5)="Csere",VLOOKUP(LEFT(VLOOKUP($A150,csapatok!$A:$NN,FP$320,FALSE),LEN(VLOOKUP($A150,csapatok!$A:$NN,FP$320,FALSE))-6),'csapat-ranglista'!$A:$FP,FP$321,FALSE)/8,VLOOKUP(VLOOKUP($A150,csapatok!$A:$NN,FP$320,FALSE),'csapat-ranglista'!$A:$FP,FP$321,FALSE)/4),0)</f>
        <v>0</v>
      </c>
      <c r="FQ150" s="223">
        <f>IFERROR(IF(RIGHT(VLOOKUP($A150,csapatok!$A:$NN,FQ$320,FALSE),5)="Csere",VLOOKUP(LEFT(VLOOKUP($A150,csapatok!$A:$NN,FQ$320,FALSE),LEN(VLOOKUP($A150,csapatok!$A:$NN,FQ$320,FALSE))-6),'csapat-ranglista'!$A:$FP,FQ$321,FALSE)/8,VLOOKUP(VLOOKUP($A150,csapatok!$A:$NN,FQ$320,FALSE),'csapat-ranglista'!$A:$FP,FQ$321,FALSE)/4),0)</f>
        <v>0</v>
      </c>
      <c r="FR150" s="223">
        <f>IFERROR(IF(RIGHT(VLOOKUP($A150,csapatok!$A:$NN,FR$320,FALSE),5)="Csere",VLOOKUP(LEFT(VLOOKUP($A150,csapatok!$A:$NN,FR$320,FALSE),LEN(VLOOKUP($A150,csapatok!$A:$NN,FR$320,FALSE))-6),'csapat-ranglista'!$A:$FP,FR$321,FALSE)/8,VLOOKUP(VLOOKUP($A150,csapatok!$A:$NN,FR$320,FALSE),'csapat-ranglista'!$A:$FP,FR$321,FALSE)/4),0)</f>
        <v>0</v>
      </c>
      <c r="FS150" s="223">
        <f>IFERROR(IF(RIGHT(VLOOKUP($A150,csapatok!$A:$NN,FS$320,FALSE),5)="Csere",VLOOKUP(LEFT(VLOOKUP($A150,csapatok!$A:$NN,FS$320,FALSE),LEN(VLOOKUP($A150,csapatok!$A:$NN,FS$320,FALSE))-6),'csapat-ranglista'!$A:$FP,FS$321,FALSE)/8,VLOOKUP(VLOOKUP($A150,csapatok!$A:$NN,FS$320,FALSE),'csapat-ranglista'!$A:$FP,FS$321,FALSE)/4),0)</f>
        <v>0</v>
      </c>
      <c r="FT150" s="223">
        <f>IFERROR(IF(RIGHT(VLOOKUP($A150,csapatok!$A:$NN,FT$320,FALSE),5)="Csere",VLOOKUP(LEFT(VLOOKUP($A150,csapatok!$A:$NN,FT$320,FALSE),LEN(VLOOKUP($A150,csapatok!$A:$NN,FT$320,FALSE))-6),'csapat-ranglista'!$A:$FP,FT$321,FALSE)/8,VLOOKUP(VLOOKUP($A150,csapatok!$A:$NN,FT$320,FALSE),'csapat-ranglista'!$A:$FP,FT$321,FALSE)/4),0)</f>
        <v>0</v>
      </c>
      <c r="FU150" s="223">
        <f>IFERROR(IF(RIGHT(VLOOKUP($A150,csapatok!$A:$NN,FU$320,FALSE),5)="Csere",VLOOKUP(LEFT(VLOOKUP($A150,csapatok!$A:$NN,FU$320,FALSE),LEN(VLOOKUP($A150,csapatok!$A:$NN,FU$320,FALSE))-6),'csapat-ranglista'!$A:$FP,FU$321,FALSE)/8,VLOOKUP(VLOOKUP($A150,csapatok!$A:$NN,FU$320,FALSE),'csapat-ranglista'!$A:$FP,FU$321,FALSE)/4),0)</f>
        <v>0</v>
      </c>
      <c r="FV150" s="223">
        <f>IFERROR(IF(RIGHT(VLOOKUP($A150,csapatok!$A:$NN,FV$320,FALSE),5)="Csere",VLOOKUP(LEFT(VLOOKUP($A150,csapatok!$A:$NN,FV$320,FALSE),LEN(VLOOKUP($A150,csapatok!$A:$NN,FV$320,FALSE))-6),'csapat-ranglista'!$A:$FP,FV$321,FALSE)/8,VLOOKUP(VLOOKUP($A150,csapatok!$A:$NN,FV$320,FALSE),'csapat-ranglista'!$A:$FP,FV$321,FALSE)/4),0)</f>
        <v>0</v>
      </c>
      <c r="FW150" s="223">
        <f>IFERROR(IF(RIGHT(VLOOKUP($A150,csapatok!$A:$NN,FW$320,FALSE),5)="Csere",VLOOKUP(LEFT(VLOOKUP($A150,csapatok!$A:$NN,FW$320,FALSE),LEN(VLOOKUP($A150,csapatok!$A:$NN,FW$320,FALSE))-6),'csapat-ranglista'!$A:$FP,FW$321,FALSE)/8,VLOOKUP(VLOOKUP($A150,csapatok!$A:$NN,FW$320,FALSE),'csapat-ranglista'!$A:$FP,FW$321,FALSE)/4),0)</f>
        <v>0</v>
      </c>
      <c r="FX150" s="223">
        <f>IFERROR(IF(RIGHT(VLOOKUP($A150,csapatok!$A:$NN,FX$320,FALSE),5)="Csere",VLOOKUP(LEFT(VLOOKUP($A150,csapatok!$A:$NN,FX$320,FALSE),LEN(VLOOKUP($A150,csapatok!$A:$NN,FX$320,FALSE))-6),'csapat-ranglista'!$A:$FP,FX$321,FALSE)/8,VLOOKUP(VLOOKUP($A150,csapatok!$A:$NN,FX$320,FALSE),'csapat-ranglista'!$A:$FP,FX$321,FALSE)/4),0)</f>
        <v>0</v>
      </c>
      <c r="FY150" s="223">
        <f>IFERROR(IF(RIGHT(VLOOKUP($A150,csapatok!$A:$NN,FY$320,FALSE),5)="Csere",VLOOKUP(LEFT(VLOOKUP($A150,csapatok!$A:$NN,FY$320,FALSE),LEN(VLOOKUP($A150,csapatok!$A:$NN,FY$320,FALSE))-6),'csapat-ranglista'!$A:$FP,FY$321,FALSE)/8,VLOOKUP(VLOOKUP($A150,csapatok!$A:$NN,FY$320,FALSE),'csapat-ranglista'!$A:$FP,FY$321,FALSE)/4),0)</f>
        <v>0</v>
      </c>
      <c r="FZ150" s="223">
        <f>IFERROR(IF(RIGHT(VLOOKUP($A150,csapatok!$A:$NN,FZ$320,FALSE),5)="Csere",VLOOKUP(LEFT(VLOOKUP($A150,csapatok!$A:$NN,FZ$320,FALSE),LEN(VLOOKUP($A150,csapatok!$A:$NN,FZ$320,FALSE))-6),'csapat-ranglista'!$A:$FP,FZ$321,FALSE)/8,VLOOKUP(VLOOKUP($A150,csapatok!$A:$NN,FZ$320,FALSE),'csapat-ranglista'!$A:$FP,FZ$321,FALSE)/4),0)</f>
        <v>0</v>
      </c>
      <c r="GA150" s="223">
        <f>IFERROR(IF(RIGHT(VLOOKUP($A150,csapatok!$A:$NN,GA$320,FALSE),5)="Csere",VLOOKUP(LEFT(VLOOKUP($A150,csapatok!$A:$NN,GA$320,FALSE),LEN(VLOOKUP($A150,csapatok!$A:$NN,GA$320,FALSE))-6),'csapat-ranglista'!$A:$FP,GA$321,FALSE)/8,VLOOKUP(VLOOKUP($A150,csapatok!$A:$NN,GA$320,FALSE),'csapat-ranglista'!$A:$FP,GA$321,FALSE)/4),0)</f>
        <v>0</v>
      </c>
      <c r="GB150" s="223">
        <f>IFERROR(IF(RIGHT(VLOOKUP($A150,csapatok!$A:$NN,GB$320,FALSE),5)="Csere",VLOOKUP(LEFT(VLOOKUP($A150,csapatok!$A:$NN,GB$320,FALSE),LEN(VLOOKUP($A150,csapatok!$A:$NN,GB$320,FALSE))-6),'csapat-ranglista'!$A:$FP,GB$321,FALSE)/8,VLOOKUP(VLOOKUP($A150,csapatok!$A:$NN,GB$320,FALSE),'csapat-ranglista'!$A:$FP,GB$321,FALSE)/4),0)</f>
        <v>0</v>
      </c>
      <c r="GC150" s="223">
        <f>IFERROR(IF(RIGHT(VLOOKUP($A150,csapatok!$A:$NN,GC$320,FALSE),5)="Csere",VLOOKUP(LEFT(VLOOKUP($A150,csapatok!$A:$NN,GC$320,FALSE),LEN(VLOOKUP($A150,csapatok!$A:$NN,GC$320,FALSE))-6),'csapat-ranglista'!$A:$FP,GC$321,FALSE)/8,VLOOKUP(VLOOKUP($A150,csapatok!$A:$NN,GC$320,FALSE),'csapat-ranglista'!$A:$FP,GC$321,FALSE)/4),0)</f>
        <v>0</v>
      </c>
      <c r="GD150" s="247">
        <f>SUM(EQ150:GC150)</f>
        <v>0</v>
      </c>
    </row>
    <row r="151" spans="1:186">
      <c r="A151" s="32" t="s">
        <v>1378</v>
      </c>
      <c r="B151" s="289">
        <v>33919</v>
      </c>
      <c r="C151" s="131" t="str">
        <f>IF(B151=0,"",IF(B151&lt;$C$1,"felnőtt","ifi"))</f>
        <v>ifi</v>
      </c>
      <c r="D151" s="32" t="s">
        <v>9</v>
      </c>
      <c r="E151" s="45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/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f>IFERROR(IF(RIGHT(VLOOKUP($A151,csapatok!$A:$BL,X$320,FALSE),5)="Csere",VLOOKUP(LEFT(VLOOKUP($A151,csapatok!$A:$BL,X$320,FALSE),LEN(VLOOKUP($A151,csapatok!$A:$BL,X$320,FALSE))-6),'csapat-ranglista'!$A:$FP,X$321,FALSE)/8,VLOOKUP(VLOOKUP($A151,csapatok!$A:$BL,X$320,FALSE),'csapat-ranglista'!$A:$FP,X$321,FALSE)/4),0)</f>
        <v>0</v>
      </c>
      <c r="Y151" s="32">
        <f>IFERROR(IF(RIGHT(VLOOKUP($A151,csapatok!$A:$BL,Y$320,FALSE),5)="Csere",VLOOKUP(LEFT(VLOOKUP($A151,csapatok!$A:$BL,Y$320,FALSE),LEN(VLOOKUP($A151,csapatok!$A:$BL,Y$320,FALSE))-6),'csapat-ranglista'!$A:$FP,Y$321,FALSE)/8,VLOOKUP(VLOOKUP($A151,csapatok!$A:$BL,Y$320,FALSE),'csapat-ranglista'!$A:$FP,Y$321,FALSE)/4),0)</f>
        <v>0</v>
      </c>
      <c r="Z151" s="32">
        <f>IFERROR(IF(RIGHT(VLOOKUP($A151,csapatok!$A:$BL,Z$320,FALSE),5)="Csere",VLOOKUP(LEFT(VLOOKUP($A151,csapatok!$A:$BL,Z$320,FALSE),LEN(VLOOKUP($A151,csapatok!$A:$BL,Z$320,FALSE))-6),'csapat-ranglista'!$A:$FP,Z$321,FALSE)/8,VLOOKUP(VLOOKUP($A151,csapatok!$A:$BL,Z$320,FALSE),'csapat-ranglista'!$A:$FP,Z$321,FALSE)/4),0)</f>
        <v>0</v>
      </c>
      <c r="AA151" s="32">
        <f>IFERROR(IF(RIGHT(VLOOKUP($A151,csapatok!$A:$BL,AA$320,FALSE),5)="Csere",VLOOKUP(LEFT(VLOOKUP($A151,csapatok!$A:$BL,AA$320,FALSE),LEN(VLOOKUP($A151,csapatok!$A:$BL,AA$320,FALSE))-6),'csapat-ranglista'!$A:$FP,AA$321,FALSE)/8,VLOOKUP(VLOOKUP($A151,csapatok!$A:$BL,AA$320,FALSE),'csapat-ranglista'!$A:$FP,AA$321,FALSE)/4),0)</f>
        <v>0</v>
      </c>
      <c r="AB151" s="223">
        <f>IFERROR(IF(RIGHT(VLOOKUP($A151,csapatok!$A:$BL,AB$320,FALSE),5)="Csere",VLOOKUP(LEFT(VLOOKUP($A151,csapatok!$A:$BL,AB$320,FALSE),LEN(VLOOKUP($A151,csapatok!$A:$BL,AB$320,FALSE))-6),'csapat-ranglista'!$A:$FP,AB$321,FALSE)/8,VLOOKUP(VLOOKUP($A151,csapatok!$A:$BL,AB$320,FALSE),'csapat-ranglista'!$A:$FP,AB$321,FALSE)/4),0)</f>
        <v>0</v>
      </c>
      <c r="AC151" s="223">
        <f>IFERROR(IF(RIGHT(VLOOKUP($A151,csapatok!$A:$BL,AC$320,FALSE),5)="Csere",VLOOKUP(LEFT(VLOOKUP($A151,csapatok!$A:$BL,AC$320,FALSE),LEN(VLOOKUP($A151,csapatok!$A:$BL,AC$320,FALSE))-6),'csapat-ranglista'!$A:$FP,AC$321,FALSE)/8,VLOOKUP(VLOOKUP($A151,csapatok!$A:$BL,AC$320,FALSE),'csapat-ranglista'!$A:$FP,AC$321,FALSE)/4),0)</f>
        <v>0</v>
      </c>
      <c r="AD151" s="223">
        <f>IFERROR(IF(RIGHT(VLOOKUP($A151,csapatok!$A:$BL,AD$320,FALSE),5)="Csere",VLOOKUP(LEFT(VLOOKUP($A151,csapatok!$A:$BL,AD$320,FALSE),LEN(VLOOKUP($A151,csapatok!$A:$BL,AD$320,FALSE))-6),'csapat-ranglista'!$A:$FP,AD$321,FALSE)/8,VLOOKUP(VLOOKUP($A151,csapatok!$A:$BL,AD$320,FALSE),'csapat-ranglista'!$A:$FP,AD$321,FALSE)/4),0)</f>
        <v>0</v>
      </c>
      <c r="AE151" s="223">
        <f>IFERROR(IF(RIGHT(VLOOKUP($A151,csapatok!$A:$BL,AE$320,FALSE),5)="Csere",VLOOKUP(LEFT(VLOOKUP($A151,csapatok!$A:$BL,AE$320,FALSE),LEN(VLOOKUP($A151,csapatok!$A:$BL,AE$320,FALSE))-6),'csapat-ranglista'!$A:$FP,AE$321,FALSE)/8,VLOOKUP(VLOOKUP($A151,csapatok!$A:$BL,AE$320,FALSE),'csapat-ranglista'!$A:$FP,AE$321,FALSE)/4),0)</f>
        <v>0</v>
      </c>
      <c r="AF151" s="223">
        <f>IFERROR(IF(RIGHT(VLOOKUP($A151,csapatok!$A:$BL,AF$320,FALSE),5)="Csere",VLOOKUP(LEFT(VLOOKUP($A151,csapatok!$A:$BL,AF$320,FALSE),LEN(VLOOKUP($A151,csapatok!$A:$BL,AF$320,FALSE))-6),'csapat-ranglista'!$A:$FP,AF$321,FALSE)/8,VLOOKUP(VLOOKUP($A151,csapatok!$A:$BL,AF$320,FALSE),'csapat-ranglista'!$A:$FP,AF$321,FALSE)/4),0)</f>
        <v>0</v>
      </c>
      <c r="AG151" s="223">
        <f>IFERROR(IF(RIGHT(VLOOKUP($A151,csapatok!$A:$BL,AG$320,FALSE),5)="Csere",VLOOKUP(LEFT(VLOOKUP($A151,csapatok!$A:$BL,AG$320,FALSE),LEN(VLOOKUP($A151,csapatok!$A:$BL,AG$320,FALSE))-6),'csapat-ranglista'!$A:$FP,AG$321,FALSE)/8,VLOOKUP(VLOOKUP($A151,csapatok!$A:$BL,AG$320,FALSE),'csapat-ranglista'!$A:$FP,AG$321,FALSE)/4),0)</f>
        <v>0</v>
      </c>
      <c r="AH151" s="223">
        <f>IFERROR(IF(RIGHT(VLOOKUP($A151,csapatok!$A:$BL,AH$320,FALSE),5)="Csere",VLOOKUP(LEFT(VLOOKUP($A151,csapatok!$A:$BL,AH$320,FALSE),LEN(VLOOKUP($A151,csapatok!$A:$BL,AH$320,FALSE))-6),'csapat-ranglista'!$A:$FP,AH$321,FALSE)/8,VLOOKUP(VLOOKUP($A151,csapatok!$A:$BL,AH$320,FALSE),'csapat-ranglista'!$A:$FP,AH$321,FALSE)/4),0)</f>
        <v>0</v>
      </c>
      <c r="AI151" s="223">
        <f>IFERROR(IF(RIGHT(VLOOKUP($A151,csapatok!$A:$BL,AI$320,FALSE),5)="Csere",VLOOKUP(LEFT(VLOOKUP($A151,csapatok!$A:$BL,AI$320,FALSE),LEN(VLOOKUP($A151,csapatok!$A:$BL,AI$320,FALSE))-6),'csapat-ranglista'!$A:$FP,AI$321,FALSE)/8,VLOOKUP(VLOOKUP($A151,csapatok!$A:$BL,AI$320,FALSE),'csapat-ranglista'!$A:$FP,AI$321,FALSE)/4),0)</f>
        <v>0</v>
      </c>
      <c r="AJ151" s="223">
        <f>IFERROR(IF(RIGHT(VLOOKUP($A151,csapatok!$A:$BL,AJ$320,FALSE),5)="Csere",VLOOKUP(LEFT(VLOOKUP($A151,csapatok!$A:$BL,AJ$320,FALSE),LEN(VLOOKUP($A151,csapatok!$A:$BL,AJ$320,FALSE))-6),'csapat-ranglista'!$A:$FP,AJ$321,FALSE)/8,VLOOKUP(VLOOKUP($A151,csapatok!$A:$BL,AJ$320,FALSE),'csapat-ranglista'!$A:$FP,AJ$321,FALSE)/2),0)</f>
        <v>0</v>
      </c>
      <c r="AK151" s="223">
        <f>IFERROR(IF(RIGHT(VLOOKUP($A151,csapatok!$A:$CN,AK$320,FALSE),5)="Csere",VLOOKUP(LEFT(VLOOKUP($A151,csapatok!$A:$CN,AK$320,FALSE),LEN(VLOOKUP($A151,csapatok!$A:$CN,AK$320,FALSE))-6),'csapat-ranglista'!$A:$FP,AK$321,FALSE)/8,VLOOKUP(VLOOKUP($A151,csapatok!$A:$CN,AK$320,FALSE),'csapat-ranglista'!$A:$FP,AK$321,FALSE)/4),0)</f>
        <v>0</v>
      </c>
      <c r="AL151" s="223">
        <f>IFERROR(IF(RIGHT(VLOOKUP($A151,csapatok!$A:$CN,AL$320,FALSE),5)="Csere",VLOOKUP(LEFT(VLOOKUP($A151,csapatok!$A:$CN,AL$320,FALSE),LEN(VLOOKUP($A151,csapatok!$A:$CN,AL$320,FALSE))-6),'csapat-ranglista'!$A:$FP,AL$321,FALSE)/8,VLOOKUP(VLOOKUP($A151,csapatok!$A:$CN,AL$320,FALSE),'csapat-ranglista'!$A:$FP,AL$321,FALSE)/4),0)</f>
        <v>0</v>
      </c>
      <c r="AM151" s="223">
        <f>IFERROR(IF(RIGHT(VLOOKUP($A151,csapatok!$A:$CN,AM$320,FALSE),5)="Csere",VLOOKUP(LEFT(VLOOKUP($A151,csapatok!$A:$CN,AM$320,FALSE),LEN(VLOOKUP($A151,csapatok!$A:$CN,AM$320,FALSE))-6),'csapat-ranglista'!$A:$FP,AM$321,FALSE)/8,VLOOKUP(VLOOKUP($A151,csapatok!$A:$CN,AM$320,FALSE),'csapat-ranglista'!$A:$FP,AM$321,FALSE)/4),0)</f>
        <v>0</v>
      </c>
      <c r="AN151" s="223">
        <f>IFERROR(IF(RIGHT(VLOOKUP($A151,csapatok!$A:$CN,AN$320,FALSE),5)="Csere",VLOOKUP(LEFT(VLOOKUP($A151,csapatok!$A:$CN,AN$320,FALSE),LEN(VLOOKUP($A151,csapatok!$A:$CN,AN$320,FALSE))-6),'csapat-ranglista'!$A:$FP,AN$321,FALSE)/8,VLOOKUP(VLOOKUP($A151,csapatok!$A:$CN,AN$320,FALSE),'csapat-ranglista'!$A:$FP,AN$321,FALSE)/4),0)</f>
        <v>0</v>
      </c>
      <c r="AO151" s="223">
        <f>IFERROR(IF(RIGHT(VLOOKUP($A151,csapatok!$A:$CN,AO$320,FALSE),5)="Csere",VLOOKUP(LEFT(VLOOKUP($A151,csapatok!$A:$CN,AO$320,FALSE),LEN(VLOOKUP($A151,csapatok!$A:$CN,AO$320,FALSE))-6),'csapat-ranglista'!$A:$FP,AO$321,FALSE)/8,VLOOKUP(VLOOKUP($A151,csapatok!$A:$CN,AO$320,FALSE),'csapat-ranglista'!$A:$FP,AO$321,FALSE)/4),0)</f>
        <v>0</v>
      </c>
      <c r="AP151" s="223">
        <f>IFERROR(IF(RIGHT(VLOOKUP($A151,csapatok!$A:$CN,AP$320,FALSE),5)="Csere",VLOOKUP(LEFT(VLOOKUP($A151,csapatok!$A:$CN,AP$320,FALSE),LEN(VLOOKUP($A151,csapatok!$A:$CN,AP$320,FALSE))-6),'csapat-ranglista'!$A:$FP,AP$321,FALSE)/8,VLOOKUP(VLOOKUP($A151,csapatok!$A:$CN,AP$320,FALSE),'csapat-ranglista'!$A:$FP,AP$321,FALSE)/4),0)</f>
        <v>0</v>
      </c>
      <c r="AQ151" s="223">
        <f>IFERROR(IF(RIGHT(VLOOKUP($A151,csapatok!$A:$CN,AQ$320,FALSE),5)="Csere",VLOOKUP(LEFT(VLOOKUP($A151,csapatok!$A:$CN,AQ$320,FALSE),LEN(VLOOKUP($A151,csapatok!$A:$CN,AQ$320,FALSE))-6),'csapat-ranglista'!$A:$FP,AQ$321,FALSE)/8,VLOOKUP(VLOOKUP($A151,csapatok!$A:$CN,AQ$320,FALSE),'csapat-ranglista'!$A:$FP,AQ$321,FALSE)/4),0)</f>
        <v>0</v>
      </c>
      <c r="AR151" s="223">
        <f>IFERROR(IF(RIGHT(VLOOKUP($A151,csapatok!$A:$CN,AR$320,FALSE),5)="Csere",VLOOKUP(LEFT(VLOOKUP($A151,csapatok!$A:$CN,AR$320,FALSE),LEN(VLOOKUP($A151,csapatok!$A:$CN,AR$320,FALSE))-6),'csapat-ranglista'!$A:$FP,AR$321,FALSE)/8,VLOOKUP(VLOOKUP($A151,csapatok!$A:$CN,AR$320,FALSE),'csapat-ranglista'!$A:$FP,AR$321,FALSE)/4),0)</f>
        <v>0</v>
      </c>
      <c r="AS151" s="223">
        <f>IFERROR(IF(RIGHT(VLOOKUP($A151,csapatok!$A:$CN,AS$320,FALSE),5)="Csere",VLOOKUP(LEFT(VLOOKUP($A151,csapatok!$A:$CN,AS$320,FALSE),LEN(VLOOKUP($A151,csapatok!$A:$CN,AS$320,FALSE))-6),'csapat-ranglista'!$A:$FP,AS$321,FALSE)/8,VLOOKUP(VLOOKUP($A151,csapatok!$A:$CN,AS$320,FALSE),'csapat-ranglista'!$A:$FP,AS$321,FALSE)/4),0)</f>
        <v>0</v>
      </c>
      <c r="AT151" s="223">
        <f>IFERROR(IF(RIGHT(VLOOKUP($A151,csapatok!$A:$CN,AT$320,FALSE),5)="Csere",VLOOKUP(LEFT(VLOOKUP($A151,csapatok!$A:$CN,AT$320,FALSE),LEN(VLOOKUP($A151,csapatok!$A:$CN,AT$320,FALSE))-6),'csapat-ranglista'!$A:$FP,AT$321,FALSE)/8,VLOOKUP(VLOOKUP($A151,csapatok!$A:$CN,AT$320,FALSE),'csapat-ranglista'!$A:$FP,AT$321,FALSE)/4),0)</f>
        <v>0</v>
      </c>
      <c r="AU151" s="223">
        <f>IFERROR(IF(RIGHT(VLOOKUP($A151,csapatok!$A:$CN,AU$320,FALSE),5)="Csere",VLOOKUP(LEFT(VLOOKUP($A151,csapatok!$A:$CN,AU$320,FALSE),LEN(VLOOKUP($A151,csapatok!$A:$CN,AU$320,FALSE))-6),'csapat-ranglista'!$A:$FP,AU$321,FALSE)/8,VLOOKUP(VLOOKUP($A151,csapatok!$A:$CN,AU$320,FALSE),'csapat-ranglista'!$A:$FP,AU$321,FALSE)/4),0)</f>
        <v>0</v>
      </c>
      <c r="AV151" s="223">
        <f>IFERROR(IF(RIGHT(VLOOKUP($A151,csapatok!$A:$CN,AV$320,FALSE),5)="Csere",VLOOKUP(LEFT(VLOOKUP($A151,csapatok!$A:$CN,AV$320,FALSE),LEN(VLOOKUP($A151,csapatok!$A:$CN,AV$320,FALSE))-6),'csapat-ranglista'!$A:$FP,AV$321,FALSE)/8,VLOOKUP(VLOOKUP($A151,csapatok!$A:$CN,AV$320,FALSE),'csapat-ranglista'!$A:$FP,AV$321,FALSE)/4),0)</f>
        <v>0</v>
      </c>
      <c r="AW151" s="223">
        <f>IFERROR(IF(RIGHT(VLOOKUP($A151,csapatok!$A:$CN,AW$320,FALSE),5)="Csere",VLOOKUP(LEFT(VLOOKUP($A151,csapatok!$A:$CN,AW$320,FALSE),LEN(VLOOKUP($A151,csapatok!$A:$CN,AW$320,FALSE))-6),'csapat-ranglista'!$A:$FP,AW$321,FALSE)/8,VLOOKUP(VLOOKUP($A151,csapatok!$A:$CN,AW$320,FALSE),'csapat-ranglista'!$A:$FP,AW$321,FALSE)/4),0)</f>
        <v>0</v>
      </c>
      <c r="AX151" s="223">
        <f>IFERROR(IF(RIGHT(VLOOKUP($A151,csapatok!$A:$CN,AX$320,FALSE),5)="Csere",VLOOKUP(LEFT(VLOOKUP($A151,csapatok!$A:$CN,AX$320,FALSE),LEN(VLOOKUP($A151,csapatok!$A:$CN,AX$320,FALSE))-6),'csapat-ranglista'!$A:$FP,AX$321,FALSE)/8,VLOOKUP(VLOOKUP($A151,csapatok!$A:$CN,AX$320,FALSE),'csapat-ranglista'!$A:$FP,AX$321,FALSE)/4),0)</f>
        <v>0</v>
      </c>
      <c r="AY151" s="223">
        <f>IFERROR(IF(RIGHT(VLOOKUP($A151,csapatok!$A:$NN,AY$320,FALSE),5)="Csere",VLOOKUP(LEFT(VLOOKUP($A151,csapatok!$A:$NN,AY$320,FALSE),LEN(VLOOKUP($A151,csapatok!$A:$NN,AY$320,FALSE))-6),'csapat-ranglista'!$A:$FP,AY$321,FALSE)/8,VLOOKUP(VLOOKUP($A151,csapatok!$A:$NN,AY$320,FALSE),'csapat-ranglista'!$A:$FP,AY$321,FALSE)/4),0)</f>
        <v>0</v>
      </c>
      <c r="AZ151" s="223">
        <f>IFERROR(IF(RIGHT(VLOOKUP($A151,csapatok!$A:$NN,AZ$320,FALSE),5)="Csere",VLOOKUP(LEFT(VLOOKUP($A151,csapatok!$A:$NN,AZ$320,FALSE),LEN(VLOOKUP($A151,csapatok!$A:$NN,AZ$320,FALSE))-6),'csapat-ranglista'!$A:$FP,AZ$321,FALSE)/8,VLOOKUP(VLOOKUP($A151,csapatok!$A:$NN,AZ$320,FALSE),'csapat-ranglista'!$A:$FP,AZ$321,FALSE)/4),0)</f>
        <v>0</v>
      </c>
      <c r="BA151" s="223">
        <f>IFERROR(IF(RIGHT(VLOOKUP($A151,csapatok!$A:$NN,BA$320,FALSE),5)="Csere",VLOOKUP(LEFT(VLOOKUP($A151,csapatok!$A:$NN,BA$320,FALSE),LEN(VLOOKUP($A151,csapatok!$A:$NN,BA$320,FALSE))-6),'csapat-ranglista'!$A:$FP,BA$321,FALSE)/8,VLOOKUP(VLOOKUP($A151,csapatok!$A:$NN,BA$320,FALSE),'csapat-ranglista'!$A:$FP,BA$321,FALSE)/4),0)</f>
        <v>0</v>
      </c>
      <c r="BB151" s="223">
        <f>IFERROR(IF(RIGHT(VLOOKUP($A151,csapatok!$A:$NN,BB$320,FALSE),5)="Csere",VLOOKUP(LEFT(VLOOKUP($A151,csapatok!$A:$NN,BB$320,FALSE),LEN(VLOOKUP($A151,csapatok!$A:$NN,BB$320,FALSE))-6),'csapat-ranglista'!$A:$FP,BB$321,FALSE)/8,VLOOKUP(VLOOKUP($A151,csapatok!$A:$NN,BB$320,FALSE),'csapat-ranglista'!$A:$FP,BB$321,FALSE)/4),0)</f>
        <v>0</v>
      </c>
      <c r="BC151" s="224">
        <f>versenyek!$ES$11*IFERROR(VLOOKUP(VLOOKUP($A151,versenyek!ER:ET,3,FALSE),szabalyok!$A$16:$B$23,2,FALSE)/4,0)</f>
        <v>0</v>
      </c>
      <c r="BD151" s="224">
        <f>versenyek!$EV$11*IFERROR(VLOOKUP(VLOOKUP($A151,versenyek!EU:EW,3,FALSE),szabalyok!$A$16:$B$23,2,FALSE)/4,0)</f>
        <v>0</v>
      </c>
      <c r="BE151" s="223">
        <f>IFERROR(IF(RIGHT(VLOOKUP($A151,csapatok!$A:$NN,BE$320,FALSE),5)="Csere",VLOOKUP(LEFT(VLOOKUP($A151,csapatok!$A:$NN,BE$320,FALSE),LEN(VLOOKUP($A151,csapatok!$A:$NN,BE$320,FALSE))-6),'csapat-ranglista'!$A:$FP,BE$321,FALSE)/8,VLOOKUP(VLOOKUP($A151,csapatok!$A:$NN,BE$320,FALSE),'csapat-ranglista'!$A:$FP,BE$321,FALSE)/4),0)</f>
        <v>0</v>
      </c>
      <c r="BF151" s="223">
        <f>IFERROR(IF(RIGHT(VLOOKUP($A151,csapatok!$A:$NN,BF$320,FALSE),5)="Csere",VLOOKUP(LEFT(VLOOKUP($A151,csapatok!$A:$NN,BF$320,FALSE),LEN(VLOOKUP($A151,csapatok!$A:$NN,BF$320,FALSE))-6),'csapat-ranglista'!$A:$FP,BF$321,FALSE)/8,VLOOKUP(VLOOKUP($A151,csapatok!$A:$NN,BF$320,FALSE),'csapat-ranglista'!$A:$FP,BF$321,FALSE)/4),0)</f>
        <v>0</v>
      </c>
      <c r="BG151" s="223">
        <f>IFERROR(IF(RIGHT(VLOOKUP($A151,csapatok!$A:$NN,BG$320,FALSE),5)="Csere",VLOOKUP(LEFT(VLOOKUP($A151,csapatok!$A:$NN,BG$320,FALSE),LEN(VLOOKUP($A151,csapatok!$A:$NN,BG$320,FALSE))-6),'csapat-ranglista'!$A:$FP,BG$321,FALSE)/8,VLOOKUP(VLOOKUP($A151,csapatok!$A:$NN,BG$320,FALSE),'csapat-ranglista'!$A:$FP,BG$321,FALSE)/4),0)</f>
        <v>0</v>
      </c>
      <c r="BH151" s="223">
        <f>IFERROR(IF(RIGHT(VLOOKUP($A151,csapatok!$A:$NN,BH$320,FALSE),5)="Csere",VLOOKUP(LEFT(VLOOKUP($A151,csapatok!$A:$NN,BH$320,FALSE),LEN(VLOOKUP($A151,csapatok!$A:$NN,BH$320,FALSE))-6),'csapat-ranglista'!$A:$FP,BH$321,FALSE)/8,VLOOKUP(VLOOKUP($A151,csapatok!$A:$NN,BH$320,FALSE),'csapat-ranglista'!$A:$FP,BH$321,FALSE)/4),0)</f>
        <v>0</v>
      </c>
      <c r="BI151" s="223">
        <f>IFERROR(IF(RIGHT(VLOOKUP($A151,csapatok!$A:$NN,BI$320,FALSE),5)="Csere",VLOOKUP(LEFT(VLOOKUP($A151,csapatok!$A:$NN,BI$320,FALSE),LEN(VLOOKUP($A151,csapatok!$A:$NN,BI$320,FALSE))-6),'csapat-ranglista'!$A:$FP,BI$321,FALSE)/8,VLOOKUP(VLOOKUP($A151,csapatok!$A:$NN,BI$320,FALSE),'csapat-ranglista'!$A:$FP,BI$321,FALSE)/4),0)</f>
        <v>0</v>
      </c>
      <c r="BJ151" s="223">
        <f>IFERROR(IF(RIGHT(VLOOKUP($A151,csapatok!$A:$NN,BJ$320,FALSE),5)="Csere",VLOOKUP(LEFT(VLOOKUP($A151,csapatok!$A:$NN,BJ$320,FALSE),LEN(VLOOKUP($A151,csapatok!$A:$NN,BJ$320,FALSE))-6),'csapat-ranglista'!$A:$FP,BJ$321,FALSE)/8,VLOOKUP(VLOOKUP($A151,csapatok!$A:$NN,BJ$320,FALSE),'csapat-ranglista'!$A:$FP,BJ$321,FALSE)/4),0)</f>
        <v>0</v>
      </c>
      <c r="BK151" s="223">
        <f>IFERROR(IF(RIGHT(VLOOKUP($A151,csapatok!$A:$NN,BK$320,FALSE),5)="Csere",VLOOKUP(LEFT(VLOOKUP($A151,csapatok!$A:$NN,BK$320,FALSE),LEN(VLOOKUP($A151,csapatok!$A:$NN,BK$320,FALSE))-6),'csapat-ranglista'!$A:$FP,BK$321,FALSE)/8,VLOOKUP(VLOOKUP($A151,csapatok!$A:$NN,BK$320,FALSE),'csapat-ranglista'!$A:$FP,BK$321,FALSE)/4),0)</f>
        <v>0</v>
      </c>
      <c r="BL151" s="223">
        <f>IFERROR(IF(RIGHT(VLOOKUP($A151,csapatok!$A:$NN,BL$320,FALSE),5)="Csere",VLOOKUP(LEFT(VLOOKUP($A151,csapatok!$A:$NN,BL$320,FALSE),LEN(VLOOKUP($A151,csapatok!$A:$NN,BL$320,FALSE))-6),'csapat-ranglista'!$A:$FP,BL$321,FALSE)/8,VLOOKUP(VLOOKUP($A151,csapatok!$A:$NN,BL$320,FALSE),'csapat-ranglista'!$A:$FP,BL$321,FALSE)/4),0)</f>
        <v>0</v>
      </c>
      <c r="BM151" s="223">
        <f>IFERROR(IF(RIGHT(VLOOKUP($A151,csapatok!$A:$NN,BM$320,FALSE),5)="Csere",VLOOKUP(LEFT(VLOOKUP($A151,csapatok!$A:$NN,BM$320,FALSE),LEN(VLOOKUP($A151,csapatok!$A:$NN,BM$320,FALSE))-6),'csapat-ranglista'!$A:$FP,BM$321,FALSE)/8,VLOOKUP(VLOOKUP($A151,csapatok!$A:$NN,BM$320,FALSE),'csapat-ranglista'!$A:$FP,BM$321,FALSE)/4),0)</f>
        <v>0</v>
      </c>
      <c r="BN151" s="223">
        <f>IFERROR(IF(RIGHT(VLOOKUP($A151,csapatok!$A:$NN,BN$320,FALSE),5)="Csere",VLOOKUP(LEFT(VLOOKUP($A151,csapatok!$A:$NN,BN$320,FALSE),LEN(VLOOKUP($A151,csapatok!$A:$NN,BN$320,FALSE))-6),'csapat-ranglista'!$A:$FP,BN$321,FALSE)/8,VLOOKUP(VLOOKUP($A151,csapatok!$A:$NN,BN$320,FALSE),'csapat-ranglista'!$A:$FP,BN$321,FALSE)/4),0)</f>
        <v>0</v>
      </c>
      <c r="BO151" s="223">
        <f>IFERROR(IF(RIGHT(VLOOKUP($A151,csapatok!$A:$NN,BO$320,FALSE),5)="Csere",VLOOKUP(LEFT(VLOOKUP($A151,csapatok!$A:$NN,BO$320,FALSE),LEN(VLOOKUP($A151,csapatok!$A:$NN,BO$320,FALSE))-6),'csapat-ranglista'!$A:$FP,BO$321,FALSE)/8,VLOOKUP(VLOOKUP($A151,csapatok!$A:$NN,BO$320,FALSE),'csapat-ranglista'!$A:$FP,BO$321,FALSE)/4),0)</f>
        <v>0</v>
      </c>
      <c r="BP151" s="223">
        <f>IFERROR(IF(RIGHT(VLOOKUP($A151,csapatok!$A:$NN,BP$320,FALSE),5)="Csere",VLOOKUP(LEFT(VLOOKUP($A151,csapatok!$A:$NN,BP$320,FALSE),LEN(VLOOKUP($A151,csapatok!$A:$NN,BP$320,FALSE))-6),'csapat-ranglista'!$A:$FP,BP$321,FALSE)/8,VLOOKUP(VLOOKUP($A151,csapatok!$A:$NN,BP$320,FALSE),'csapat-ranglista'!$A:$FP,BP$321,FALSE)/4),0)</f>
        <v>0</v>
      </c>
      <c r="BQ151" s="223">
        <f>IFERROR(IF(RIGHT(VLOOKUP($A151,csapatok!$A:$NN,BQ$320,FALSE),5)="Csere",VLOOKUP(LEFT(VLOOKUP($A151,csapatok!$A:$NN,BQ$320,FALSE),LEN(VLOOKUP($A151,csapatok!$A:$NN,BQ$320,FALSE))-6),'csapat-ranglista'!$A:$FP,BQ$321,FALSE)/8,VLOOKUP(VLOOKUP($A151,csapatok!$A:$NN,BQ$320,FALSE),'csapat-ranglista'!$A:$FP,BQ$321,FALSE)/4),0)</f>
        <v>0</v>
      </c>
      <c r="BR151" s="223">
        <f>IFERROR(IF(RIGHT(VLOOKUP($A151,csapatok!$A:$NN,BR$320,FALSE),5)="Csere",VLOOKUP(LEFT(VLOOKUP($A151,csapatok!$A:$NN,BR$320,FALSE),LEN(VLOOKUP($A151,csapatok!$A:$NN,BR$320,FALSE))-6),'csapat-ranglista'!$A:$FP,BR$321,FALSE)/8,VLOOKUP(VLOOKUP($A151,csapatok!$A:$NN,BR$320,FALSE),'csapat-ranglista'!$A:$FP,BR$321,FALSE)/4),0)</f>
        <v>0</v>
      </c>
      <c r="BS151" s="223">
        <f>IFERROR(IF(RIGHT(VLOOKUP($A151,csapatok!$A:$NN,BS$320,FALSE),5)="Csere",VLOOKUP(LEFT(VLOOKUP($A151,csapatok!$A:$NN,BS$320,FALSE),LEN(VLOOKUP($A151,csapatok!$A:$NN,BS$320,FALSE))-6),'csapat-ranglista'!$A:$FP,BS$321,FALSE)/8,VLOOKUP(VLOOKUP($A151,csapatok!$A:$NN,BS$320,FALSE),'csapat-ranglista'!$A:$FP,BS$321,FALSE)/4),0)</f>
        <v>0</v>
      </c>
      <c r="BT151" s="223">
        <f>IFERROR(IF(RIGHT(VLOOKUP($A151,csapatok!$A:$NN,BT$320,FALSE),5)="Csere",VLOOKUP(LEFT(VLOOKUP($A151,csapatok!$A:$NN,BT$320,FALSE),LEN(VLOOKUP($A151,csapatok!$A:$NN,BT$320,FALSE))-6),'csapat-ranglista'!$A:$FP,BT$321,FALSE)/8,VLOOKUP(VLOOKUP($A151,csapatok!$A:$NN,BT$320,FALSE),'csapat-ranglista'!$A:$FP,BT$321,FALSE)/4),0)</f>
        <v>0</v>
      </c>
      <c r="BU151" s="223">
        <f>IFERROR(IF(RIGHT(VLOOKUP($A151,csapatok!$A:$NN,BU$320,FALSE),5)="Csere",VLOOKUP(LEFT(VLOOKUP($A151,csapatok!$A:$NN,BU$320,FALSE),LEN(VLOOKUP($A151,csapatok!$A:$NN,BU$320,FALSE))-6),'csapat-ranglista'!$A:$FP,BU$321,FALSE)/8,VLOOKUP(VLOOKUP($A151,csapatok!$A:$NN,BU$320,FALSE),'csapat-ranglista'!$A:$FP,BU$321,FALSE)/4),0)</f>
        <v>0</v>
      </c>
      <c r="BV151" s="223">
        <f>IFERROR(IF(RIGHT(VLOOKUP($A151,csapatok!$A:$NN,BV$320,FALSE),5)="Csere",VLOOKUP(LEFT(VLOOKUP($A151,csapatok!$A:$NN,BV$320,FALSE),LEN(VLOOKUP($A151,csapatok!$A:$NN,BV$320,FALSE))-6),'csapat-ranglista'!$A:$FP,BV$321,FALSE)/8,VLOOKUP(VLOOKUP($A151,csapatok!$A:$NN,BV$320,FALSE),'csapat-ranglista'!$A:$FP,BV$321,FALSE)/4),0)</f>
        <v>0</v>
      </c>
      <c r="BW151" s="223">
        <f>IFERROR(IF(RIGHT(VLOOKUP($A151,csapatok!$A:$NN,BW$320,FALSE),5)="Csere",VLOOKUP(LEFT(VLOOKUP($A151,csapatok!$A:$NN,BW$320,FALSE),LEN(VLOOKUP($A151,csapatok!$A:$NN,BW$320,FALSE))-6),'csapat-ranglista'!$A:$FP,BW$321,FALSE)/8,VLOOKUP(VLOOKUP($A151,csapatok!$A:$NN,BW$320,FALSE),'csapat-ranglista'!$A:$FP,BW$321,FALSE)/4),0)</f>
        <v>0</v>
      </c>
      <c r="BX151" s="223">
        <f>IFERROR(IF(RIGHT(VLOOKUP($A151,csapatok!$A:$NN,BX$320,FALSE),5)="Csere",VLOOKUP(LEFT(VLOOKUP($A151,csapatok!$A:$NN,BX$320,FALSE),LEN(VLOOKUP($A151,csapatok!$A:$NN,BX$320,FALSE))-6),'csapat-ranglista'!$A:$FP,BX$321,FALSE)/8,VLOOKUP(VLOOKUP($A151,csapatok!$A:$NN,BX$320,FALSE),'csapat-ranglista'!$A:$FP,BX$321,FALSE)/4),0)</f>
        <v>0</v>
      </c>
      <c r="BY151" s="223">
        <f>IFERROR(IF(RIGHT(VLOOKUP($A151,csapatok!$A:$NN,BY$320,FALSE),5)="Csere",VLOOKUP(LEFT(VLOOKUP($A151,csapatok!$A:$NN,BY$320,FALSE),LEN(VLOOKUP($A151,csapatok!$A:$NN,BY$320,FALSE))-6),'csapat-ranglista'!$A:$FP,BY$321,FALSE)/8,VLOOKUP(VLOOKUP($A151,csapatok!$A:$NN,BY$320,FALSE),'csapat-ranglista'!$A:$FP,BY$321,FALSE)/4),0)</f>
        <v>0</v>
      </c>
      <c r="BZ151" s="223">
        <f>IFERROR(IF(RIGHT(VLOOKUP($A151,csapatok!$A:$NN,BZ$320,FALSE),5)="Csere",VLOOKUP(LEFT(VLOOKUP($A151,csapatok!$A:$NN,BZ$320,FALSE),LEN(VLOOKUP($A151,csapatok!$A:$NN,BZ$320,FALSE))-6),'csapat-ranglista'!$A:$FP,BZ$321,FALSE)/8,VLOOKUP(VLOOKUP($A151,csapatok!$A:$NN,BZ$320,FALSE),'csapat-ranglista'!$A:$FP,BZ$321,FALSE)/4),0)</f>
        <v>0</v>
      </c>
      <c r="CA151" s="223">
        <f>IFERROR(IF(RIGHT(VLOOKUP($A151,csapatok!$A:$NN,CA$320,FALSE),5)="Csere",VLOOKUP(LEFT(VLOOKUP($A151,csapatok!$A:$NN,CA$320,FALSE),LEN(VLOOKUP($A151,csapatok!$A:$NN,CA$320,FALSE))-6),'csapat-ranglista'!$A:$FP,CA$321,FALSE)/8,VLOOKUP(VLOOKUP($A151,csapatok!$A:$NN,CA$320,FALSE),'csapat-ranglista'!$A:$FP,CA$321,FALSE)/4),0)</f>
        <v>0</v>
      </c>
      <c r="CB151" s="223">
        <f>IFERROR(IF(RIGHT(VLOOKUP($A151,csapatok!$A:$NN,CB$320,FALSE),5)="Csere",VLOOKUP(LEFT(VLOOKUP($A151,csapatok!$A:$NN,CB$320,FALSE),LEN(VLOOKUP($A151,csapatok!$A:$NN,CB$320,FALSE))-6),'csapat-ranglista'!$A:$FP,CB$321,FALSE)/8,VLOOKUP(VLOOKUP($A151,csapatok!$A:$NN,CB$320,FALSE),'csapat-ranglista'!$A:$FP,CB$321,FALSE)/4),0)</f>
        <v>0</v>
      </c>
      <c r="CC151" s="223">
        <f>IFERROR(IF(RIGHT(VLOOKUP($A151,csapatok!$A:$NN,CC$320,FALSE),5)="Csere",VLOOKUP(LEFT(VLOOKUP($A151,csapatok!$A:$NN,CC$320,FALSE),LEN(VLOOKUP($A151,csapatok!$A:$NN,CC$320,FALSE))-6),'csapat-ranglista'!$A:$FP,CC$321,FALSE)/8,VLOOKUP(VLOOKUP($A151,csapatok!$A:$NN,CC$320,FALSE),'csapat-ranglista'!$A:$FP,CC$321,FALSE)/4),0)</f>
        <v>0</v>
      </c>
      <c r="CD151" s="223">
        <f>IFERROR(IF(RIGHT(VLOOKUP($A151,csapatok!$A:$NN,CD$320,FALSE),5)="Csere",VLOOKUP(LEFT(VLOOKUP($A151,csapatok!$A:$NN,CD$320,FALSE),LEN(VLOOKUP($A151,csapatok!$A:$NN,CD$320,FALSE))-6),'csapat-ranglista'!$A:$FP,CD$321,FALSE)/8,VLOOKUP(VLOOKUP($A151,csapatok!$A:$NN,CD$320,FALSE),'csapat-ranglista'!$A:$FP,CD$321,FALSE)/4),0)</f>
        <v>0.48120998988937624</v>
      </c>
      <c r="CE151" s="223">
        <f>IFERROR(IF(RIGHT(VLOOKUP($A151,csapatok!$A:$NN,CE$320,FALSE),5)="Csere",VLOOKUP(LEFT(VLOOKUP($A151,csapatok!$A:$NN,CE$320,FALSE),LEN(VLOOKUP($A151,csapatok!$A:$NN,CE$320,FALSE))-6),'csapat-ranglista'!$A:$FP,CE$321,FALSE)/8,VLOOKUP(VLOOKUP($A151,csapatok!$A:$NN,CE$320,FALSE),'csapat-ranglista'!$A:$FP,CE$321,FALSE)/4),0)</f>
        <v>0</v>
      </c>
      <c r="CF151" s="223">
        <f>IFERROR(IF(RIGHT(VLOOKUP($A151,csapatok!$A:$NN,CF$320,FALSE),5)="Csere",VLOOKUP(LEFT(VLOOKUP($A151,csapatok!$A:$NN,CF$320,FALSE),LEN(VLOOKUP($A151,csapatok!$A:$NN,CF$320,FALSE))-6),'csapat-ranglista'!$A:$FP,CF$321,FALSE)/8,VLOOKUP(VLOOKUP($A151,csapatok!$A:$NN,CF$320,FALSE),'csapat-ranglista'!$A:$FP,CF$321,FALSE)/4),0)</f>
        <v>0</v>
      </c>
      <c r="CG151" s="223">
        <f>IFERROR(IF(RIGHT(VLOOKUP($A151,csapatok!$A:$NN,CG$320,FALSE),5)="Csere",VLOOKUP(LEFT(VLOOKUP($A151,csapatok!$A:$NN,CG$320,FALSE),LEN(VLOOKUP($A151,csapatok!$A:$NN,CG$320,FALSE))-6),'csapat-ranglista'!$A:$FP,CG$321,FALSE)/8,VLOOKUP(VLOOKUP($A151,csapatok!$A:$NN,CG$320,FALSE),'csapat-ranglista'!$A:$FP,CG$321,FALSE)/4),0)</f>
        <v>0</v>
      </c>
      <c r="CH151" s="223">
        <f>IFERROR(IF(RIGHT(VLOOKUP($A151,csapatok!$A:$NN,CH$320,FALSE),5)="Csere",VLOOKUP(LEFT(VLOOKUP($A151,csapatok!$A:$NN,CH$320,FALSE),LEN(VLOOKUP($A151,csapatok!$A:$NN,CH$320,FALSE))-6),'csapat-ranglista'!$A:$FP,CH$321,FALSE)/8,VLOOKUP(VLOOKUP($A151,csapatok!$A:$NN,CH$320,FALSE),'csapat-ranglista'!$A:$FP,CH$321,FALSE)/4),0)</f>
        <v>0</v>
      </c>
      <c r="CI151" s="223">
        <f>IFERROR(IF(RIGHT(VLOOKUP($A151,csapatok!$A:$NN,CI$320,FALSE),5)="Csere",VLOOKUP(LEFT(VLOOKUP($A151,csapatok!$A:$NN,CI$320,FALSE),LEN(VLOOKUP($A151,csapatok!$A:$NN,CI$320,FALSE))-6),'csapat-ranglista'!$A:$FP,CI$321,FALSE)/8,VLOOKUP(VLOOKUP($A151,csapatok!$A:$NN,CI$320,FALSE),'csapat-ranglista'!$A:$FP,CI$321,FALSE)/4),0)</f>
        <v>0</v>
      </c>
      <c r="CJ151" s="224">
        <f>versenyek!$IQ$11*IFERROR(VLOOKUP(VLOOKUP($A151,versenyek!IP:IR,3,FALSE),szabalyok!$A$16:$B$23,2,FALSE)/4,0)</f>
        <v>0</v>
      </c>
      <c r="CK151" s="224">
        <f>versenyek!$IT$11*IFERROR(VLOOKUP(VLOOKUP($A151,versenyek!IS:IU,3,FALSE),szabalyok!$A$16:$B$23,2,FALSE)/4,0)</f>
        <v>0</v>
      </c>
      <c r="CL151" s="223">
        <f>IFERROR(IF(RIGHT(VLOOKUP($A151,csapatok!$A:$NN,CL$320,FALSE),5)="Csere",VLOOKUP(LEFT(VLOOKUP($A151,csapatok!$A:$NN,CL$320,FALSE),LEN(VLOOKUP($A151,csapatok!$A:$NN,CL$320,FALSE))-6),'csapat-ranglista'!$A:$FP,CL$321,FALSE)/8,VLOOKUP(VLOOKUP($A151,csapatok!$A:$NN,CL$320,FALSE),'csapat-ranglista'!$A:$FP,CL$321,FALSE)/4),0)</f>
        <v>0</v>
      </c>
      <c r="CM151" s="223">
        <f>IFERROR(IF(RIGHT(VLOOKUP($A151,csapatok!$A:$NN,CM$320,FALSE),5)="Csere",VLOOKUP(LEFT(VLOOKUP($A151,csapatok!$A:$NN,CM$320,FALSE),LEN(VLOOKUP($A151,csapatok!$A:$NN,CM$320,FALSE))-6),'csapat-ranglista'!$A:$FP,CM$321,FALSE)/8,VLOOKUP(VLOOKUP($A151,csapatok!$A:$NN,CM$320,FALSE),'csapat-ranglista'!$A:$FP,CM$321,FALSE)/4),0)</f>
        <v>0</v>
      </c>
      <c r="CN151" s="223">
        <f>IFERROR(IF(RIGHT(VLOOKUP($A151,csapatok!$A:$NN,CN$320,FALSE),5)="Csere",VLOOKUP(LEFT(VLOOKUP($A151,csapatok!$A:$NN,CN$320,FALSE),LEN(VLOOKUP($A151,csapatok!$A:$NN,CN$320,FALSE))-6),'csapat-ranglista'!$A:$FP,CN$321,FALSE)/8,VLOOKUP(VLOOKUP($A151,csapatok!$A:$NN,CN$320,FALSE),'csapat-ranglista'!$A:$FP,CN$321,FALSE)/4),0)</f>
        <v>0</v>
      </c>
      <c r="CO151" s="223">
        <f>IFERROR(IF(RIGHT(VLOOKUP($A151,csapatok!$A:$NN,CO$320,FALSE),5)="Csere",VLOOKUP(LEFT(VLOOKUP($A151,csapatok!$A:$NN,CO$320,FALSE),LEN(VLOOKUP($A151,csapatok!$A:$NN,CO$320,FALSE))-6),'csapat-ranglista'!$A:$FP,CO$321,FALSE)/8,VLOOKUP(VLOOKUP($A151,csapatok!$A:$NN,CO$320,FALSE),'csapat-ranglista'!$A:$FP,CO$321,FALSE)/4),0)</f>
        <v>0</v>
      </c>
      <c r="CP151" s="223">
        <f>IFERROR(IF(RIGHT(VLOOKUP($A151,csapatok!$A:$NN,CP$320,FALSE),5)="Csere",VLOOKUP(LEFT(VLOOKUP($A151,csapatok!$A:$NN,CP$320,FALSE),LEN(VLOOKUP($A151,csapatok!$A:$NN,CP$320,FALSE))-6),'csapat-ranglista'!$A:$FP,CP$321,FALSE)/8,VLOOKUP(VLOOKUP($A151,csapatok!$A:$NN,CP$320,FALSE),'csapat-ranglista'!$A:$FP,CP$321,FALSE)/4),0)</f>
        <v>0</v>
      </c>
      <c r="CQ151" s="223">
        <f>IFERROR(IF(RIGHT(VLOOKUP($A151,csapatok!$A:$NN,CQ$320,FALSE),5)="Csere",VLOOKUP(LEFT(VLOOKUP($A151,csapatok!$A:$NN,CQ$320,FALSE),LEN(VLOOKUP($A151,csapatok!$A:$NN,CQ$320,FALSE))-6),'csapat-ranglista'!$A:$FP,CQ$321,FALSE)/8,VLOOKUP(VLOOKUP($A151,csapatok!$A:$NN,CQ$320,FALSE),'csapat-ranglista'!$A:$FP,CQ$321,FALSE)/4),0)</f>
        <v>0</v>
      </c>
      <c r="CR151" s="223">
        <f>IFERROR(IF(RIGHT(VLOOKUP($A151,csapatok!$A:$NN,CR$320,FALSE),5)="Csere",VLOOKUP(LEFT(VLOOKUP($A151,csapatok!$A:$NN,CR$320,FALSE),LEN(VLOOKUP($A151,csapatok!$A:$NN,CR$320,FALSE))-6),'csapat-ranglista'!$A:$FP,CR$321,FALSE)/8,VLOOKUP(VLOOKUP($A151,csapatok!$A:$NN,CR$320,FALSE),'csapat-ranglista'!$A:$FP,CR$321,FALSE)/4),0)</f>
        <v>0</v>
      </c>
      <c r="CS151" s="223">
        <f>IFERROR(IF(RIGHT(VLOOKUP($A151,csapatok!$A:$NN,CS$320,FALSE),5)="Csere",VLOOKUP(LEFT(VLOOKUP($A151,csapatok!$A:$NN,CS$320,FALSE),LEN(VLOOKUP($A151,csapatok!$A:$NN,CS$320,FALSE))-6),'csapat-ranglista'!$A:$FP,CS$321,FALSE)/8,VLOOKUP(VLOOKUP($A151,csapatok!$A:$NN,CS$320,FALSE),'csapat-ranglista'!$A:$FP,CS$321,FALSE)/4),0)</f>
        <v>0</v>
      </c>
      <c r="CT151" s="223">
        <f>IFERROR(IF(RIGHT(VLOOKUP($A151,csapatok!$A:$NN,CT$320,FALSE),5)="Csere",VLOOKUP(LEFT(VLOOKUP($A151,csapatok!$A:$NN,CT$320,FALSE),LEN(VLOOKUP($A151,csapatok!$A:$NN,CT$320,FALSE))-6),'csapat-ranglista'!$A:$FP,CT$321,FALSE)/8,VLOOKUP(VLOOKUP($A151,csapatok!$A:$NN,CT$320,FALSE),'csapat-ranglista'!$A:$FP,CT$321,FALSE)/4),0)</f>
        <v>0</v>
      </c>
      <c r="CU151" s="223">
        <f>IFERROR(IF(RIGHT(VLOOKUP($A151,csapatok!$A:$NN,CU$320,FALSE),5)="Csere",VLOOKUP(LEFT(VLOOKUP($A151,csapatok!$A:$NN,CU$320,FALSE),LEN(VLOOKUP($A151,csapatok!$A:$NN,CU$320,FALSE))-6),'csapat-ranglista'!$A:$FP,CU$321,FALSE)/8,VLOOKUP(VLOOKUP($A151,csapatok!$A:$NN,CU$320,FALSE),'csapat-ranglista'!$A:$FP,CU$321,FALSE)/4),0)</f>
        <v>0</v>
      </c>
      <c r="CV151" s="223">
        <f>IFERROR(IF(RIGHT(VLOOKUP($A151,csapatok!$A:$NN,CV$320,FALSE),5)="Csere",VLOOKUP(LEFT(VLOOKUP($A151,csapatok!$A:$NN,CV$320,FALSE),LEN(VLOOKUP($A151,csapatok!$A:$NN,CV$320,FALSE))-6),'csapat-ranglista'!$A:$FP,CV$321,FALSE)/8,VLOOKUP(VLOOKUP($A151,csapatok!$A:$NN,CV$320,FALSE),'csapat-ranglista'!$A:$FP,CV$321,FALSE)/4),0)</f>
        <v>0</v>
      </c>
      <c r="CW151" s="223">
        <f>IFERROR(IF(RIGHT(VLOOKUP($A151,csapatok!$A:$NN,CW$320,FALSE),5)="Csere",VLOOKUP(LEFT(VLOOKUP($A151,csapatok!$A:$NN,CW$320,FALSE),LEN(VLOOKUP($A151,csapatok!$A:$NN,CW$320,FALSE))-6),'csapat-ranglista'!$A:$FP,CW$321,FALSE)/8,VLOOKUP(VLOOKUP($A151,csapatok!$A:$NN,CW$320,FALSE),'csapat-ranglista'!$A:$FP,CW$321,FALSE)/4),0)</f>
        <v>0</v>
      </c>
      <c r="CX151" s="223">
        <f>IFERROR(IF(RIGHT(VLOOKUP($A151,csapatok!$A:$NN,CX$320,FALSE),5)="Csere",VLOOKUP(LEFT(VLOOKUP($A151,csapatok!$A:$NN,CX$320,FALSE),LEN(VLOOKUP($A151,csapatok!$A:$NN,CX$320,FALSE))-6),'csapat-ranglista'!$A:$FP,CX$321,FALSE)/8,VLOOKUP(VLOOKUP($A151,csapatok!$A:$NN,CX$320,FALSE),'csapat-ranglista'!$A:$FP,CX$321,FALSE)/4),0)</f>
        <v>0</v>
      </c>
      <c r="CY151" s="223">
        <f>IFERROR(IF(RIGHT(VLOOKUP($A151,csapatok!$A:$NN,CY$320,FALSE),5)="Csere",VLOOKUP(LEFT(VLOOKUP($A151,csapatok!$A:$NN,CY$320,FALSE),LEN(VLOOKUP($A151,csapatok!$A:$NN,CY$320,FALSE))-6),'csapat-ranglista'!$A:$FP,CY$321,FALSE)/8,VLOOKUP(VLOOKUP($A151,csapatok!$A:$NN,CY$320,FALSE),'csapat-ranglista'!$A:$FP,CY$321,FALSE)/4),0)</f>
        <v>0</v>
      </c>
      <c r="CZ151" s="223">
        <f>IFERROR(IF(RIGHT(VLOOKUP($A151,csapatok!$A:$NN,CZ$320,FALSE),5)="Csere",VLOOKUP(LEFT(VLOOKUP($A151,csapatok!$A:$NN,CZ$320,FALSE),LEN(VLOOKUP($A151,csapatok!$A:$NN,CZ$320,FALSE))-6),'csapat-ranglista'!$A:$FP,CZ$321,FALSE)/8,VLOOKUP(VLOOKUP($A151,csapatok!$A:$NN,CZ$320,FALSE),'csapat-ranglista'!$A:$FP,CZ$321,FALSE)/4),0)</f>
        <v>0</v>
      </c>
      <c r="DA151" s="223">
        <f>IFERROR(IF(RIGHT(VLOOKUP($A151,csapatok!$A:$NN,DA$320,FALSE),5)="Csere",VLOOKUP(LEFT(VLOOKUP($A151,csapatok!$A:$NN,DA$320,FALSE),LEN(VLOOKUP($A151,csapatok!$A:$NN,DA$320,FALSE))-6),'csapat-ranglista'!$A:$FP,DA$321,FALSE)/8,VLOOKUP(VLOOKUP($A151,csapatok!$A:$NN,DA$320,FALSE),'csapat-ranglista'!$A:$FP,DA$321,FALSE)/4),0)</f>
        <v>0</v>
      </c>
      <c r="DB151" s="223">
        <f>IFERROR(IF(RIGHT(VLOOKUP($A151,csapatok!$A:$NN,DB$320,FALSE),5)="Csere",VLOOKUP(LEFT(VLOOKUP($A151,csapatok!$A:$NN,DB$320,FALSE),LEN(VLOOKUP($A151,csapatok!$A:$NN,DB$320,FALSE))-6),'csapat-ranglista'!$A:$FP,DB$321,FALSE)/8,VLOOKUP(VLOOKUP($A151,csapatok!$A:$NN,DB$320,FALSE),'csapat-ranglista'!$A:$FP,DB$321,FALSE)/4),0)</f>
        <v>0</v>
      </c>
      <c r="DC151" s="223">
        <f>IFERROR(IF(RIGHT(VLOOKUP($A151,csapatok!$A:$NN,DC$320,FALSE),5)="Csere",VLOOKUP(LEFT(VLOOKUP($A151,csapatok!$A:$NN,DC$320,FALSE),LEN(VLOOKUP($A151,csapatok!$A:$NN,DC$320,FALSE))-6),'csapat-ranglista'!$A:$FP,DC$321,FALSE)/8,VLOOKUP(VLOOKUP($A151,csapatok!$A:$NN,DC$320,FALSE),'csapat-ranglista'!$A:$FP,DC$321,FALSE)/4),0)</f>
        <v>0</v>
      </c>
      <c r="DD151" s="223">
        <f>IFERROR(IF(RIGHT(VLOOKUP($A151,csapatok!$A:$NN,DD$320,FALSE),5)="Csere",VLOOKUP(LEFT(VLOOKUP($A151,csapatok!$A:$NN,DD$320,FALSE),LEN(VLOOKUP($A151,csapatok!$A:$NN,DD$320,FALSE))-6),'csapat-ranglista'!$A:$FP,DD$321,FALSE)/8,VLOOKUP(VLOOKUP($A151,csapatok!$A:$NN,DD$320,FALSE),'csapat-ranglista'!$A:$FP,DD$321,FALSE)/4),0)</f>
        <v>0</v>
      </c>
      <c r="DE151" s="223">
        <f>IFERROR(IF(RIGHT(VLOOKUP($A151,csapatok!$A:$NN,DE$320,FALSE),5)="Csere",VLOOKUP(LEFT(VLOOKUP($A151,csapatok!$A:$NN,DE$320,FALSE),LEN(VLOOKUP($A151,csapatok!$A:$NN,DE$320,FALSE))-6),'csapat-ranglista'!$A:$FP,DE$321,FALSE)/8,VLOOKUP(VLOOKUP($A151,csapatok!$A:$NN,DE$320,FALSE),'csapat-ranglista'!$A:$FP,DE$321,FALSE)/4),0)</f>
        <v>0</v>
      </c>
      <c r="DF151" s="223">
        <f>IFERROR(IF(RIGHT(VLOOKUP($A151,csapatok!$A:$NN,DF$320,FALSE),5)="Csere",VLOOKUP(LEFT(VLOOKUP($A151,csapatok!$A:$NN,DF$320,FALSE),LEN(VLOOKUP($A151,csapatok!$A:$NN,DF$320,FALSE))-6),'csapat-ranglista'!$A:$FP,DF$321,FALSE)/8,VLOOKUP(VLOOKUP($A151,csapatok!$A:$NN,DF$320,FALSE),'csapat-ranglista'!$A:$FP,DF$321,FALSE)/4),0)</f>
        <v>0</v>
      </c>
      <c r="DG151" s="223">
        <f>IFERROR(IF(RIGHT(VLOOKUP($A151,csapatok!$A:$NN,DG$320,FALSE),5)="Csere",VLOOKUP(LEFT(VLOOKUP($A151,csapatok!$A:$NN,DG$320,FALSE),LEN(VLOOKUP($A151,csapatok!$A:$NN,DG$320,FALSE))-6),'csapat-ranglista'!$A:$FP,DG$321,FALSE)/8,VLOOKUP(VLOOKUP($A151,csapatok!$A:$NN,DG$320,FALSE),'csapat-ranglista'!$A:$FP,DG$321,FALSE)/4),0)</f>
        <v>0</v>
      </c>
      <c r="DH151" s="223">
        <f>IFERROR(IF(RIGHT(VLOOKUP($A151,csapatok!$A:$NN,DH$320,FALSE),5)="Csere",VLOOKUP(LEFT(VLOOKUP($A151,csapatok!$A:$NN,DH$320,FALSE),LEN(VLOOKUP($A151,csapatok!$A:$NN,DH$320,FALSE))-6),'csapat-ranglista'!$A:$FP,DH$321,FALSE)/8,VLOOKUP(VLOOKUP($A151,csapatok!$A:$NN,DH$320,FALSE),'csapat-ranglista'!$A:$FP,DH$321,FALSE)/4),0)</f>
        <v>0</v>
      </c>
      <c r="DI151" s="223">
        <f>IFERROR(IF(RIGHT(VLOOKUP($A151,csapatok!$A:$NN,DI$320,FALSE),5)="Csere",VLOOKUP(LEFT(VLOOKUP($A151,csapatok!$A:$NN,DI$320,FALSE),LEN(VLOOKUP($A151,csapatok!$A:$NN,DI$320,FALSE))-6),'csapat-ranglista'!$A:$FP,DI$321,FALSE)/8,VLOOKUP(VLOOKUP($A151,csapatok!$A:$NN,DI$320,FALSE),'csapat-ranglista'!$A:$FP,DI$321,FALSE)/4),0)</f>
        <v>0</v>
      </c>
      <c r="DJ151" s="223">
        <f>IFERROR(IF(RIGHT(VLOOKUP($A151,csapatok!$A:$NN,DJ$320,FALSE),5)="Csere",VLOOKUP(LEFT(VLOOKUP($A151,csapatok!$A:$NN,DJ$320,FALSE),LEN(VLOOKUP($A151,csapatok!$A:$NN,DJ$320,FALSE))-6),'csapat-ranglista'!$A:$FP,DJ$321,FALSE)/8,VLOOKUP(VLOOKUP($A151,csapatok!$A:$NN,DJ$320,FALSE),'csapat-ranglista'!$A:$FP,DJ$321,FALSE)/4),0)</f>
        <v>0</v>
      </c>
      <c r="DK151" s="223">
        <f>IFERROR(IF(RIGHT(VLOOKUP($A151,csapatok!$A:$NN,DK$320,FALSE),5)="Csere",VLOOKUP(LEFT(VLOOKUP($A151,csapatok!$A:$NN,DK$320,FALSE),LEN(VLOOKUP($A151,csapatok!$A:$NN,DK$320,FALSE))-6),'csapat-ranglista'!$A:$FP,DK$321,FALSE)/8,VLOOKUP(VLOOKUP($A151,csapatok!$A:$NN,DK$320,FALSE),'csapat-ranglista'!$A:$FP,DK$321,FALSE)/4),0)</f>
        <v>0</v>
      </c>
      <c r="DL151" s="223">
        <f>IFERROR(IF(RIGHT(VLOOKUP($A151,csapatok!$A:$NN,DL$320,FALSE),5)="Csere",VLOOKUP(LEFT(VLOOKUP($A151,csapatok!$A:$NN,DL$320,FALSE),LEN(VLOOKUP($A151,csapatok!$A:$NN,DL$320,FALSE))-6),'csapat-ranglista'!$A:$FP,DL$321,FALSE)/8,VLOOKUP(VLOOKUP($A151,csapatok!$A:$NN,DL$320,FALSE),'csapat-ranglista'!$A:$FP,DL$321,FALSE)/4),0)</f>
        <v>0</v>
      </c>
      <c r="DM151" s="223">
        <f>IFERROR(IF(RIGHT(VLOOKUP($A151,csapatok!$A:$NN,DM$320,FALSE),5)="Csere",VLOOKUP(LEFT(VLOOKUP($A151,csapatok!$A:$NN,DM$320,FALSE),LEN(VLOOKUP($A151,csapatok!$A:$NN,DM$320,FALSE))-6),'csapat-ranglista'!$A:$FP,DM$321,FALSE)/8,VLOOKUP(VLOOKUP($A151,csapatok!$A:$NN,DM$320,FALSE),'csapat-ranglista'!$A:$FP,DM$321,FALSE)/4),0)</f>
        <v>0</v>
      </c>
      <c r="DN151" s="223">
        <f>IFERROR(IF(RIGHT(VLOOKUP($A151,csapatok!$A:$NN,DN$320,FALSE),5)="Csere",VLOOKUP(LEFT(VLOOKUP($A151,csapatok!$A:$NN,DN$320,FALSE),LEN(VLOOKUP($A151,csapatok!$A:$NN,DN$320,FALSE))-6),'csapat-ranglista'!$A:$FP,DN$321,FALSE)/8,VLOOKUP(VLOOKUP($A151,csapatok!$A:$NN,DN$320,FALSE),'csapat-ranglista'!$A:$FP,DN$321,FALSE)/4),0)</f>
        <v>0</v>
      </c>
      <c r="DO151" s="224">
        <f>versenyek!$MF$11*IFERROR(VLOOKUP(VLOOKUP($A151,versenyek!ME:MG,3,FALSE),szabalyok!$A$16:$B$23,2,FALSE)/4,0)</f>
        <v>0</v>
      </c>
      <c r="DP151" s="224">
        <f>versenyek!$MI$11*IFERROR(VLOOKUP(VLOOKUP($A151,versenyek!MH:MJ,3,FALSE),szabalyok!$A$16:$B$23,2,FALSE)/4,0)</f>
        <v>0</v>
      </c>
      <c r="DQ151" s="223">
        <f>IFERROR(IF(RIGHT(VLOOKUP($A151,csapatok!$A:$NN,DQ$320,FALSE),5)="Csere",VLOOKUP(LEFT(VLOOKUP($A151,csapatok!$A:$NN,DQ$320,FALSE),LEN(VLOOKUP($A151,csapatok!$A:$NN,DQ$320,FALSE))-6),'csapat-ranglista'!$A:$FP,DQ$321,FALSE)/8,VLOOKUP(VLOOKUP($A151,csapatok!$A:$NN,DQ$320,FALSE),'csapat-ranglista'!$A:$FP,DQ$321,FALSE)/4),0)</f>
        <v>0</v>
      </c>
      <c r="DR151" s="223">
        <f>IFERROR(IF(RIGHT(VLOOKUP($A151,csapatok!$A:$NN,DR$320,FALSE),5)="Csere",VLOOKUP(LEFT(VLOOKUP($A151,csapatok!$A:$NN,DR$320,FALSE),LEN(VLOOKUP($A151,csapatok!$A:$NN,DR$320,FALSE))-6),'csapat-ranglista'!$A:$FP,DR$321,FALSE)/8,VLOOKUP(VLOOKUP($A151,csapatok!$A:$NN,DR$320,FALSE),'csapat-ranglista'!$A:$FP,DR$321,FALSE)/4),0)</f>
        <v>0</v>
      </c>
      <c r="DS151" s="223">
        <f>IFERROR(IF(RIGHT(VLOOKUP($A151,csapatok!$A:$NN,DS$320,FALSE),5)="Csere",VLOOKUP(LEFT(VLOOKUP($A151,csapatok!$A:$NN,DS$320,FALSE),LEN(VLOOKUP($A151,csapatok!$A:$NN,DS$320,FALSE))-6),'csapat-ranglista'!$A:$FP,DS$321,FALSE)/8,VLOOKUP(VLOOKUP($A151,csapatok!$A:$NN,DS$320,FALSE),'csapat-ranglista'!$A:$FP,DS$321,FALSE)/4),0)</f>
        <v>0</v>
      </c>
      <c r="DT151" s="223">
        <f>IFERROR(IF(RIGHT(VLOOKUP($A151,csapatok!$A:$NN,DT$320,FALSE),5)="Csere",VLOOKUP(LEFT(VLOOKUP($A151,csapatok!$A:$NN,DT$320,FALSE),LEN(VLOOKUP($A151,csapatok!$A:$NN,DT$320,FALSE))-6),'csapat-ranglista'!$A:$FP,DT$321,FALSE)/8,VLOOKUP(VLOOKUP($A151,csapatok!$A:$NN,DT$320,FALSE),'csapat-ranglista'!$A:$FP,DT$321,FALSE)/4),0)</f>
        <v>0</v>
      </c>
      <c r="DU151" s="223">
        <f>IFERROR(IF(RIGHT(VLOOKUP($A151,csapatok!$A:$NN,DU$320,FALSE),5)="Csere",VLOOKUP(LEFT(VLOOKUP($A151,csapatok!$A:$NN,DU$320,FALSE),LEN(VLOOKUP($A151,csapatok!$A:$NN,DU$320,FALSE))-6),'csapat-ranglista'!$A:$FP,DU$321,FALSE)/8,VLOOKUP(VLOOKUP($A151,csapatok!$A:$NN,DU$320,FALSE),'csapat-ranglista'!$A:$FP,DU$321,FALSE)/4),0)</f>
        <v>0</v>
      </c>
      <c r="DV151" s="223">
        <f>IFERROR(IF(RIGHT(VLOOKUP($A151,csapatok!$A:$NN,DV$320,FALSE),5)="Csere",VLOOKUP(LEFT(VLOOKUP($A151,csapatok!$A:$NN,DV$320,FALSE),LEN(VLOOKUP($A151,csapatok!$A:$NN,DV$320,FALSE))-6),'csapat-ranglista'!$A:$FP,DV$321,FALSE)/8,VLOOKUP(VLOOKUP($A151,csapatok!$A:$NN,DV$320,FALSE),'csapat-ranglista'!$A:$FP,DV$321,FALSE)/4),0)</f>
        <v>0</v>
      </c>
      <c r="DW151" s="223">
        <f>IFERROR(IF(RIGHT(VLOOKUP($A151,csapatok!$A:$NN,DW$320,FALSE),5)="Csere",VLOOKUP(LEFT(VLOOKUP($A151,csapatok!$A:$NN,DW$320,FALSE),LEN(VLOOKUP($A151,csapatok!$A:$NN,DW$320,FALSE))-6),'csapat-ranglista'!$A:$FP,DW$321,FALSE)/8,VLOOKUP(VLOOKUP($A151,csapatok!$A:$NN,DW$320,FALSE),'csapat-ranglista'!$A:$FP,DW$321,FALSE)/4),0)</f>
        <v>0</v>
      </c>
      <c r="DX151" s="223">
        <f>IFERROR(IF(RIGHT(VLOOKUP($A151,csapatok!$A:$NN,DX$320,FALSE),5)="Csere",VLOOKUP(LEFT(VLOOKUP($A151,csapatok!$A:$NN,DX$320,FALSE),LEN(VLOOKUP($A151,csapatok!$A:$NN,DX$320,FALSE))-6),'csapat-ranglista'!$A:$FP,DX$321,FALSE)/8,VLOOKUP(VLOOKUP($A151,csapatok!$A:$NN,DX$320,FALSE),'csapat-ranglista'!$A:$FP,DX$321,FALSE)/4),0)</f>
        <v>0</v>
      </c>
      <c r="DY151" s="223">
        <f>IFERROR(IF(RIGHT(VLOOKUP($A151,csapatok!$A:$NN,DY$320,FALSE),5)="Csere",VLOOKUP(LEFT(VLOOKUP($A151,csapatok!$A:$NN,DY$320,FALSE),LEN(VLOOKUP($A151,csapatok!$A:$NN,DY$320,FALSE))-6),'csapat-ranglista'!$A:$FP,DY$321,FALSE)/8,VLOOKUP(VLOOKUP($A151,csapatok!$A:$NN,DY$320,FALSE),'csapat-ranglista'!$A:$FP,DY$321,FALSE)/4),0)</f>
        <v>0</v>
      </c>
      <c r="DZ151" s="223">
        <f>IFERROR(IF(RIGHT(VLOOKUP($A151,csapatok!$A:$NN,DZ$320,FALSE),5)="Csere",VLOOKUP(LEFT(VLOOKUP($A151,csapatok!$A:$NN,DZ$320,FALSE),LEN(VLOOKUP($A151,csapatok!$A:$NN,DZ$320,FALSE))-6),'csapat-ranglista'!$A:$FP,DZ$321,FALSE)/8,VLOOKUP(VLOOKUP($A151,csapatok!$A:$NN,DZ$320,FALSE),'csapat-ranglista'!$A:$FP,DZ$321,FALSE)/4),0)</f>
        <v>0</v>
      </c>
      <c r="EA151" s="223">
        <f>IFERROR(IF(RIGHT(VLOOKUP($A151,csapatok!$A:$NN,EA$320,FALSE),5)="Csere",VLOOKUP(LEFT(VLOOKUP($A151,csapatok!$A:$NN,EA$320,FALSE),LEN(VLOOKUP($A151,csapatok!$A:$NN,EA$320,FALSE))-6),'csapat-ranglista'!$A:$FP,EA$321,FALSE)/8,VLOOKUP(VLOOKUP($A151,csapatok!$A:$NN,EA$320,FALSE),'csapat-ranglista'!$A:$FP,EA$321,FALSE)/4),0)</f>
        <v>0</v>
      </c>
      <c r="EB151" s="223">
        <f>IFERROR(IF(RIGHT(VLOOKUP($A151,csapatok!$A:$NN,EB$320,FALSE),5)="Csere",VLOOKUP(LEFT(VLOOKUP($A151,csapatok!$A:$NN,EB$320,FALSE),LEN(VLOOKUP($A151,csapatok!$A:$NN,EB$320,FALSE))-6),'csapat-ranglista'!$A:$FP,EB$321,FALSE)/8,VLOOKUP(VLOOKUP($A151,csapatok!$A:$NN,EB$320,FALSE),'csapat-ranglista'!$A:$FP,EB$321,FALSE)/4),0)</f>
        <v>0</v>
      </c>
      <c r="EC151" s="223">
        <f>IFERROR(IF(RIGHT(VLOOKUP($A151,csapatok!$A:$NN,EC$320,FALSE),5)="Csere",VLOOKUP(LEFT(VLOOKUP($A151,csapatok!$A:$NN,EC$320,FALSE),LEN(VLOOKUP($A151,csapatok!$A:$NN,EC$320,FALSE))-6),'csapat-ranglista'!$A:$FP,EC$321,FALSE)/8,VLOOKUP(VLOOKUP($A151,csapatok!$A:$NN,EC$320,FALSE),'csapat-ranglista'!$A:$FP,EC$321,FALSE)/4),0)</f>
        <v>0</v>
      </c>
      <c r="ED151" s="223">
        <f>IFERROR(IF(RIGHT(VLOOKUP($A151,csapatok!$A:$NN,ED$320,FALSE),5)="Csere",VLOOKUP(LEFT(VLOOKUP($A151,csapatok!$A:$NN,ED$320,FALSE),LEN(VLOOKUP($A151,csapatok!$A:$NN,ED$320,FALSE))-6),'csapat-ranglista'!$A:$FP,ED$321,FALSE)/8,VLOOKUP(VLOOKUP($A151,csapatok!$A:$NN,ED$320,FALSE),'csapat-ranglista'!$A:$FP,ED$321,FALSE)/4),0)</f>
        <v>0</v>
      </c>
      <c r="EE151" s="223">
        <f>IFERROR(IF(RIGHT(VLOOKUP($A151,csapatok!$A:$NN,EE$320,FALSE),5)="Csere",VLOOKUP(LEFT(VLOOKUP($A151,csapatok!$A:$NN,EE$320,FALSE),LEN(VLOOKUP($A151,csapatok!$A:$NN,EE$320,FALSE))-6),'csapat-ranglista'!$A:$FP,EE$321,FALSE)/8,VLOOKUP(VLOOKUP($A151,csapatok!$A:$NN,EE$320,FALSE),'csapat-ranglista'!$A:$FP,EE$321,FALSE)/4),0)</f>
        <v>0</v>
      </c>
      <c r="EF151" s="223">
        <f>IFERROR(IF(RIGHT(VLOOKUP($A151,csapatok!$A:$NN,EF$320,FALSE),5)="Csere",VLOOKUP(LEFT(VLOOKUP($A151,csapatok!$A:$NN,EF$320,FALSE),LEN(VLOOKUP($A151,csapatok!$A:$NN,EF$320,FALSE))-6),'csapat-ranglista'!$A:$FP,EF$321,FALSE)/8,VLOOKUP(VLOOKUP($A151,csapatok!$A:$NN,EF$320,FALSE),'csapat-ranglista'!$A:$FP,EF$321,FALSE)/4),0)</f>
        <v>0</v>
      </c>
      <c r="EG151" s="223">
        <f>IFERROR(IF(RIGHT(VLOOKUP($A151,csapatok!$A:$NN,EG$320,FALSE),5)="Csere",VLOOKUP(LEFT(VLOOKUP($A151,csapatok!$A:$NN,EG$320,FALSE),LEN(VLOOKUP($A151,csapatok!$A:$NN,EG$320,FALSE))-6),'csapat-ranglista'!$A:$FP,EG$321,FALSE)/8,VLOOKUP(VLOOKUP($A151,csapatok!$A:$NN,EG$320,FALSE),'csapat-ranglista'!$A:$FP,EG$321,FALSE)/4),0)</f>
        <v>0</v>
      </c>
      <c r="EH151" s="223">
        <f>IFERROR(IF(RIGHT(VLOOKUP($A151,csapatok!$A:$NN,EH$320,FALSE),5)="Csere",VLOOKUP(LEFT(VLOOKUP($A151,csapatok!$A:$NN,EH$320,FALSE),LEN(VLOOKUP($A151,csapatok!$A:$NN,EH$320,FALSE))-6),'csapat-ranglista'!$A:$FP,EH$321,FALSE)/8,VLOOKUP(VLOOKUP($A151,csapatok!$A:$NN,EH$320,FALSE),'csapat-ranglista'!$A:$FP,EH$321,FALSE)/4),0)</f>
        <v>0</v>
      </c>
      <c r="EI151" s="223">
        <f>IFERROR(IF(RIGHT(VLOOKUP($A151,csapatok!$A:$NN,EI$320,FALSE),5)="Csere",VLOOKUP(LEFT(VLOOKUP($A151,csapatok!$A:$NN,EI$320,FALSE),LEN(VLOOKUP($A151,csapatok!$A:$NN,EI$320,FALSE))-6),'csapat-ranglista'!$A:$FP,EI$321,FALSE)/8,VLOOKUP(VLOOKUP($A151,csapatok!$A:$NN,EI$320,FALSE),'csapat-ranglista'!$A:$FP,EI$321,FALSE)/4),0)</f>
        <v>0</v>
      </c>
      <c r="EJ151" s="223">
        <f>IFERROR(IF(RIGHT(VLOOKUP($A151,csapatok!$A:$NN,EJ$320,FALSE),5)="Csere",VLOOKUP(LEFT(VLOOKUP($A151,csapatok!$A:$NN,EJ$320,FALSE),LEN(VLOOKUP($A151,csapatok!$A:$NN,EJ$320,FALSE))-6),'csapat-ranglista'!$A:$FP,EJ$321,FALSE)/8,VLOOKUP(VLOOKUP($A151,csapatok!$A:$NN,EJ$320,FALSE),'csapat-ranglista'!$A:$FP,EJ$321,FALSE)/4),0)</f>
        <v>0</v>
      </c>
      <c r="EK151" s="223">
        <f>IFERROR(IF(RIGHT(VLOOKUP($A151,csapatok!$A:$NN,EK$320,FALSE),5)="Csere",VLOOKUP(LEFT(VLOOKUP($A151,csapatok!$A:$NN,EK$320,FALSE),LEN(VLOOKUP($A151,csapatok!$A:$NN,EK$320,FALSE))-6),'csapat-ranglista'!$A:$FP,EK$321,FALSE)/8,VLOOKUP(VLOOKUP($A151,csapatok!$A:$NN,EK$320,FALSE),'csapat-ranglista'!$A:$FP,EK$321,FALSE)/4),0)</f>
        <v>0</v>
      </c>
      <c r="EL151" s="223">
        <f>IFERROR(IF(RIGHT(VLOOKUP($A151,csapatok!$A:$NN,EL$320,FALSE),5)="Csere",VLOOKUP(LEFT(VLOOKUP($A151,csapatok!$A:$NN,EL$320,FALSE),LEN(VLOOKUP($A151,csapatok!$A:$NN,EL$320,FALSE))-6),'csapat-ranglista'!$A:$FP,EL$321,FALSE)/8,VLOOKUP(VLOOKUP($A151,csapatok!$A:$NN,EL$320,FALSE),'csapat-ranglista'!$A:$FP,EL$321,FALSE)/4),0)</f>
        <v>0</v>
      </c>
      <c r="EM151" s="223">
        <f>IFERROR(IF(RIGHT(VLOOKUP($A151,csapatok!$A:$NN,EM$320,FALSE),5)="Csere",VLOOKUP(LEFT(VLOOKUP($A151,csapatok!$A:$NN,EM$320,FALSE),LEN(VLOOKUP($A151,csapatok!$A:$NN,EM$320,FALSE))-6),'csapat-ranglista'!$A:$FP,EM$321,FALSE)/8,VLOOKUP(VLOOKUP($A151,csapatok!$A:$NN,EM$320,FALSE),'csapat-ranglista'!$A:$FP,EM$321,FALSE)/4),0)</f>
        <v>0</v>
      </c>
      <c r="EN151" s="223">
        <f>IFERROR(IF(RIGHT(VLOOKUP($A151,csapatok!$A:$NN,EN$320,FALSE),5)="Csere",VLOOKUP(LEFT(VLOOKUP($A151,csapatok!$A:$NN,EN$320,FALSE),LEN(VLOOKUP($A151,csapatok!$A:$NN,EN$320,FALSE))-6),'csapat-ranglista'!$A:$FP,EN$321,FALSE)/8,VLOOKUP(VLOOKUP($A151,csapatok!$A:$NN,EN$320,FALSE),'csapat-ranglista'!$A:$FP,EN$321,FALSE)/4),0)</f>
        <v>0</v>
      </c>
      <c r="EO151" s="223">
        <f>IFERROR(IF(RIGHT(VLOOKUP($A151,csapatok!$A:$NN,EO$320,FALSE),5)="Csere",VLOOKUP(LEFT(VLOOKUP($A151,csapatok!$A:$NN,EO$320,FALSE),LEN(VLOOKUP($A151,csapatok!$A:$NN,EO$320,FALSE))-6),'csapat-ranglista'!$A:$FP,EO$321,FALSE)/8,VLOOKUP(VLOOKUP($A151,csapatok!$A:$NN,EO$320,FALSE),'csapat-ranglista'!$A:$FP,EO$321,FALSE)/4),0)</f>
        <v>0</v>
      </c>
      <c r="EP151" s="223">
        <f>IFERROR(IF(RIGHT(VLOOKUP($A151,csapatok!$A:$NN,EP$320,FALSE),5)="Csere",VLOOKUP(LEFT(VLOOKUP($A151,csapatok!$A:$NN,EP$320,FALSE),LEN(VLOOKUP($A151,csapatok!$A:$NN,EP$320,FALSE))-6),'csapat-ranglista'!$A:$FP,EP$321,FALSE)/8,VLOOKUP(VLOOKUP($A151,csapatok!$A:$NN,EP$320,FALSE),'csapat-ranglista'!$A:$FP,EP$321,FALSE)/4),0)</f>
        <v>0</v>
      </c>
      <c r="EQ151" s="223">
        <f>IFERROR(IF(RIGHT(VLOOKUP($A151,csapatok!$A:$NN,EQ$320,FALSE),5)="Csere",VLOOKUP(LEFT(VLOOKUP($A151,csapatok!$A:$NN,EQ$320,FALSE),LEN(VLOOKUP($A151,csapatok!$A:$NN,EQ$320,FALSE))-6),'csapat-ranglista'!$A:$FP,EQ$321,FALSE)/8,VLOOKUP(VLOOKUP($A151,csapatok!$A:$NN,EQ$320,FALSE),'csapat-ranglista'!$A:$FP,EQ$321,FALSE)/4),0)</f>
        <v>0</v>
      </c>
      <c r="ER151" s="223">
        <f>IFERROR(IF(RIGHT(VLOOKUP($A151,csapatok!$A:$NN,ER$320,FALSE),5)="Csere",VLOOKUP(LEFT(VLOOKUP($A151,csapatok!$A:$NN,ER$320,FALSE),LEN(VLOOKUP($A151,csapatok!$A:$NN,ER$320,FALSE))-6),'csapat-ranglista'!$A:$FP,ER$321,FALSE)/8,VLOOKUP(VLOOKUP($A151,csapatok!$A:$NN,ER$320,FALSE),'csapat-ranglista'!$A:$FP,ER$321,FALSE)/4),0)</f>
        <v>0</v>
      </c>
      <c r="ES151" s="223">
        <f>IFERROR(IF(RIGHT(VLOOKUP($A151,csapatok!$A:$NN,ES$320,FALSE),5)="Csere",VLOOKUP(LEFT(VLOOKUP($A151,csapatok!$A:$NN,ES$320,FALSE),LEN(VLOOKUP($A151,csapatok!$A:$NN,ES$320,FALSE))-6),'csapat-ranglista'!$A:$FP,ES$321,FALSE)/8,VLOOKUP(VLOOKUP($A151,csapatok!$A:$NN,ES$320,FALSE),'csapat-ranglista'!$A:$FP,ES$321,FALSE)/4),0)</f>
        <v>0</v>
      </c>
      <c r="ET151" s="223">
        <f>IFERROR(IF(RIGHT(VLOOKUP($A151,csapatok!$A:$NN,ET$320,FALSE),5)="Csere",VLOOKUP(LEFT(VLOOKUP($A151,csapatok!$A:$NN,ET$320,FALSE),LEN(VLOOKUP($A151,csapatok!$A:$NN,ET$320,FALSE))-6),'csapat-ranglista'!$A:$FP,ET$321,FALSE)/8,VLOOKUP(VLOOKUP($A151,csapatok!$A:$NN,ET$320,FALSE),'csapat-ranglista'!$A:$FP,ET$321,FALSE)/4),0)</f>
        <v>0</v>
      </c>
      <c r="EU151" s="223">
        <f>IFERROR(IF(RIGHT(VLOOKUP($A151,csapatok!$A:$NN,EU$320,FALSE),5)="Csere",VLOOKUP(LEFT(VLOOKUP($A151,csapatok!$A:$NN,EU$320,FALSE),LEN(VLOOKUP($A151,csapatok!$A:$NN,EU$320,FALSE))-6),'csapat-ranglista'!$A:$FP,EU$321,FALSE)/8,VLOOKUP(VLOOKUP($A151,csapatok!$A:$NN,EU$320,FALSE),'csapat-ranglista'!$A:$FP,EU$321,FALSE)/4),0)</f>
        <v>0</v>
      </c>
      <c r="EV151" s="223">
        <f>IFERROR(IF(RIGHT(VLOOKUP($A151,csapatok!$A:$NN,EV$320,FALSE),5)="Csere",VLOOKUP(LEFT(VLOOKUP($A151,csapatok!$A:$NN,EV$320,FALSE),LEN(VLOOKUP($A151,csapatok!$A:$NN,EV$320,FALSE))-6),'csapat-ranglista'!$A:$FP,EV$321,FALSE)/8,VLOOKUP(VLOOKUP($A151,csapatok!$A:$NN,EV$320,FALSE),'csapat-ranglista'!$A:$FP,EV$321,FALSE)/4),0)</f>
        <v>0</v>
      </c>
      <c r="EW151" s="223">
        <f>IFERROR(IF(RIGHT(VLOOKUP($A151,csapatok!$A:$NN,EW$320,FALSE),5)="Csere",VLOOKUP(LEFT(VLOOKUP($A151,csapatok!$A:$NN,EW$320,FALSE),LEN(VLOOKUP($A151,csapatok!$A:$NN,EW$320,FALSE))-6),'csapat-ranglista'!$A:$FP,EW$321,FALSE)/8,VLOOKUP(VLOOKUP($A151,csapatok!$A:$NN,EW$320,FALSE),'csapat-ranglista'!$A:$FP,EW$321,FALSE)/4),0)</f>
        <v>0</v>
      </c>
      <c r="EX151" s="223">
        <f>IFERROR(IF(RIGHT(VLOOKUP($A151,csapatok!$A:$NN,EX$320,FALSE),5)="Csere",VLOOKUP(LEFT(VLOOKUP($A151,csapatok!$A:$NN,EX$320,FALSE),LEN(VLOOKUP($A151,csapatok!$A:$NN,EX$320,FALSE))-6),'csapat-ranglista'!$A:$FP,EX$321,FALSE)/8,VLOOKUP(VLOOKUP($A151,csapatok!$A:$NN,EX$320,FALSE),'csapat-ranglista'!$A:$FP,EX$321,FALSE)/4),0)</f>
        <v>0</v>
      </c>
      <c r="EY151" s="223">
        <f>IFERROR(IF(RIGHT(VLOOKUP($A151,csapatok!$A:$NN,EY$320,FALSE),5)="Csere",VLOOKUP(LEFT(VLOOKUP($A151,csapatok!$A:$NN,EY$320,FALSE),LEN(VLOOKUP($A151,csapatok!$A:$NN,EY$320,FALSE))-6),'csapat-ranglista'!$A:$FP,EY$321,FALSE)/8,VLOOKUP(VLOOKUP($A151,csapatok!$A:$NN,EY$320,FALSE),'csapat-ranglista'!$A:$FP,EY$321,FALSE)/4),0)</f>
        <v>0</v>
      </c>
      <c r="EZ151" s="223">
        <f>IFERROR(IF(RIGHT(VLOOKUP($A151,csapatok!$A:$NN,EZ$320,FALSE),5)="Csere",VLOOKUP(LEFT(VLOOKUP($A151,csapatok!$A:$NN,EZ$320,FALSE),LEN(VLOOKUP($A151,csapatok!$A:$NN,EZ$320,FALSE))-6),'csapat-ranglista'!$A:$FP,EZ$321,FALSE)/8,VLOOKUP(VLOOKUP($A151,csapatok!$A:$NN,EZ$320,FALSE),'csapat-ranglista'!$A:$FP,EZ$321,FALSE)/4),0)</f>
        <v>0</v>
      </c>
      <c r="FA151" s="223">
        <f>IFERROR(IF(RIGHT(VLOOKUP($A151,csapatok!$A:$NN,FA$320,FALSE),5)="Csere",VLOOKUP(LEFT(VLOOKUP($A151,csapatok!$A:$NN,FA$320,FALSE),LEN(VLOOKUP($A151,csapatok!$A:$NN,FA$320,FALSE))-6),'csapat-ranglista'!$A:$FP,FA$321,FALSE)/8,VLOOKUP(VLOOKUP($A151,csapatok!$A:$NN,FA$320,FALSE),'csapat-ranglista'!$A:$FP,FA$321,FALSE)/4),0)</f>
        <v>0</v>
      </c>
      <c r="FB151" s="223">
        <f>IFERROR(IF(RIGHT(VLOOKUP($A151,csapatok!$A:$NN,FB$320,FALSE),5)="Csere",VLOOKUP(LEFT(VLOOKUP($A151,csapatok!$A:$NN,FB$320,FALSE),LEN(VLOOKUP($A151,csapatok!$A:$NN,FB$320,FALSE))-6),'csapat-ranglista'!$A:$FP,FB$321,FALSE)/8,VLOOKUP(VLOOKUP($A151,csapatok!$A:$NN,FB$320,FALSE),'csapat-ranglista'!$A:$FP,FB$321,FALSE)/4),0)</f>
        <v>0</v>
      </c>
      <c r="FC151" s="223">
        <f>IFERROR(IF(RIGHT(VLOOKUP($A151,csapatok!$A:$NN,FC$320,FALSE),5)="Csere",VLOOKUP(LEFT(VLOOKUP($A151,csapatok!$A:$NN,FC$320,FALSE),LEN(VLOOKUP($A151,csapatok!$A:$NN,FC$320,FALSE))-6),'csapat-ranglista'!$A:$FP,FC$321,FALSE)/8,VLOOKUP(VLOOKUP($A151,csapatok!$A:$NN,FC$320,FALSE),'csapat-ranglista'!$A:$FP,FC$321,FALSE)/4),0)</f>
        <v>0</v>
      </c>
      <c r="FD151" s="224">
        <f>versenyek!$QY$11*IFERROR(VLOOKUP(VLOOKUP($A151,versenyek!QX:QZ,3,FALSE),szabalyok!$A$16:$B$23,2,FALSE)/4,0)</f>
        <v>0</v>
      </c>
      <c r="FE151" s="224">
        <f>versenyek!$RB$11*IFERROR(VLOOKUP(VLOOKUP($A151,versenyek!RA:RC,3,FALSE),szabalyok!$A$16:$B$23,2,FALSE)/4,0)</f>
        <v>0</v>
      </c>
      <c r="FF151" s="223">
        <f>IFERROR(IF(RIGHT(VLOOKUP($A151,csapatok!$A:$NN,FF$320,FALSE),5)="Csere",VLOOKUP(LEFT(VLOOKUP($A151,csapatok!$A:$NN,FF$320,FALSE),LEN(VLOOKUP($A151,csapatok!$A:$NN,FF$320,FALSE))-6),'csapat-ranglista'!$A:$FP,FF$321,FALSE)/8,VLOOKUP(VLOOKUP($A151,csapatok!$A:$NN,FF$320,FALSE),'csapat-ranglista'!$A:$FP,FF$321,FALSE)/4),0)</f>
        <v>0</v>
      </c>
      <c r="FG151" s="223">
        <f>IFERROR(IF(RIGHT(VLOOKUP($A151,csapatok!$A:$NN,FG$320,FALSE),5)="Csere",VLOOKUP(LEFT(VLOOKUP($A151,csapatok!$A:$NN,FG$320,FALSE),LEN(VLOOKUP($A151,csapatok!$A:$NN,FG$320,FALSE))-6),'csapat-ranglista'!$A:$FP,FG$321,FALSE)/8,VLOOKUP(VLOOKUP($A151,csapatok!$A:$NN,FG$320,FALSE),'csapat-ranglista'!$A:$FP,FG$321,FALSE)/4),0)</f>
        <v>0</v>
      </c>
      <c r="FH151" s="223">
        <f>IFERROR(IF(RIGHT(VLOOKUP($A151,csapatok!$A:$NN,FH$320,FALSE),5)="Csere",VLOOKUP(LEFT(VLOOKUP($A151,csapatok!$A:$NN,FH$320,FALSE),LEN(VLOOKUP($A151,csapatok!$A:$NN,FH$320,FALSE))-6),'csapat-ranglista'!$A:$FP,FH$321,FALSE)/8,VLOOKUP(VLOOKUP($A151,csapatok!$A:$NN,FH$320,FALSE),'csapat-ranglista'!$A:$FP,FH$321,FALSE)/4),0)</f>
        <v>0</v>
      </c>
      <c r="FI151" s="223">
        <f>IFERROR(IF(RIGHT(VLOOKUP($A151,csapatok!$A:$NN,FI$320,FALSE),5)="Csere",VLOOKUP(LEFT(VLOOKUP($A151,csapatok!$A:$NN,FI$320,FALSE),LEN(VLOOKUP($A151,csapatok!$A:$NN,FI$320,FALSE))-6),'csapat-ranglista'!$A:$FP,FI$321,FALSE)/8,VLOOKUP(VLOOKUP($A151,csapatok!$A:$NN,FI$320,FALSE),'csapat-ranglista'!$A:$FP,FI$321,FALSE)/4),0)</f>
        <v>0</v>
      </c>
      <c r="FJ151" s="223">
        <f>IFERROR(IF(RIGHT(VLOOKUP($A151,csapatok!$A:$NN,FJ$320,FALSE),5)="Csere",VLOOKUP(LEFT(VLOOKUP($A151,csapatok!$A:$NN,FJ$320,FALSE),LEN(VLOOKUP($A151,csapatok!$A:$NN,FJ$320,FALSE))-6),'csapat-ranglista'!$A:$FP,FJ$321,FALSE)/8,VLOOKUP(VLOOKUP($A151,csapatok!$A:$NN,FJ$320,FALSE),'csapat-ranglista'!$A:$FP,FJ$321,FALSE)/4),0)</f>
        <v>0</v>
      </c>
      <c r="FK151" s="223">
        <f>IFERROR(IF(RIGHT(VLOOKUP($A151,csapatok!$A:$NN,FK$320,FALSE),5)="Csere",VLOOKUP(LEFT(VLOOKUP($A151,csapatok!$A:$NN,FK$320,FALSE),LEN(VLOOKUP($A151,csapatok!$A:$NN,FK$320,FALSE))-6),'csapat-ranglista'!$A:$FP,FK$321,FALSE)/8,VLOOKUP(VLOOKUP($A151,csapatok!$A:$NN,FK$320,FALSE),'csapat-ranglista'!$A:$FP,FK$321,FALSE)/4),0)</f>
        <v>0</v>
      </c>
      <c r="FL151" s="223">
        <f>IFERROR(IF(RIGHT(VLOOKUP($A151,csapatok!$A:$NN,FL$320,FALSE),5)="Csere",VLOOKUP(LEFT(VLOOKUP($A151,csapatok!$A:$NN,FL$320,FALSE),LEN(VLOOKUP($A151,csapatok!$A:$NN,FL$320,FALSE))-6),'csapat-ranglista'!$A:$FP,FL$321,FALSE)/8,VLOOKUP(VLOOKUP($A151,csapatok!$A:$NN,FL$320,FALSE),'csapat-ranglista'!$A:$FP,FL$321,FALSE)/4),0)</f>
        <v>0</v>
      </c>
      <c r="FM151" s="223">
        <f>IFERROR(IF(RIGHT(VLOOKUP($A151,csapatok!$A:$NN,FM$320,FALSE),5)="Csere",VLOOKUP(LEFT(VLOOKUP($A151,csapatok!$A:$NN,FM$320,FALSE),LEN(VLOOKUP($A151,csapatok!$A:$NN,FM$320,FALSE))-6),'csapat-ranglista'!$A:$FP,FM$321,FALSE)/8,VLOOKUP(VLOOKUP($A151,csapatok!$A:$NN,FM$320,FALSE),'csapat-ranglista'!$A:$FP,FM$321,FALSE)/4),0)</f>
        <v>0</v>
      </c>
      <c r="FN151" s="223">
        <f>IFERROR(IF(RIGHT(VLOOKUP($A151,csapatok!$A:$NN,FN$320,FALSE),5)="Csere",VLOOKUP(LEFT(VLOOKUP($A151,csapatok!$A:$NN,FN$320,FALSE),LEN(VLOOKUP($A151,csapatok!$A:$NN,FN$320,FALSE))-6),'csapat-ranglista'!$A:$FP,FN$321,FALSE)/8,VLOOKUP(VLOOKUP($A151,csapatok!$A:$NN,FN$320,FALSE),'csapat-ranglista'!$A:$FP,FN$321,FALSE)/4),0)</f>
        <v>0</v>
      </c>
      <c r="FO151" s="223">
        <f>IFERROR(IF(RIGHT(VLOOKUP($A151,csapatok!$A:$NN,FO$320,FALSE),5)="Csere",VLOOKUP(LEFT(VLOOKUP($A151,csapatok!$A:$NN,FO$320,FALSE),LEN(VLOOKUP($A151,csapatok!$A:$NN,FO$320,FALSE))-6),'csapat-ranglista'!$A:$FP,FO$321,FALSE)/8,VLOOKUP(VLOOKUP($A151,csapatok!$A:$NN,FO$320,FALSE),'csapat-ranglista'!$A:$FP,FO$321,FALSE)/4),0)</f>
        <v>0</v>
      </c>
      <c r="FP151" s="223">
        <f>IFERROR(IF(RIGHT(VLOOKUP($A151,csapatok!$A:$NN,FP$320,FALSE),5)="Csere",VLOOKUP(LEFT(VLOOKUP($A151,csapatok!$A:$NN,FP$320,FALSE),LEN(VLOOKUP($A151,csapatok!$A:$NN,FP$320,FALSE))-6),'csapat-ranglista'!$A:$FP,FP$321,FALSE)/8,VLOOKUP(VLOOKUP($A151,csapatok!$A:$NN,FP$320,FALSE),'csapat-ranglista'!$A:$FP,FP$321,FALSE)/4),0)</f>
        <v>0</v>
      </c>
      <c r="FQ151" s="223">
        <f>IFERROR(IF(RIGHT(VLOOKUP($A151,csapatok!$A:$NN,FQ$320,FALSE),5)="Csere",VLOOKUP(LEFT(VLOOKUP($A151,csapatok!$A:$NN,FQ$320,FALSE),LEN(VLOOKUP($A151,csapatok!$A:$NN,FQ$320,FALSE))-6),'csapat-ranglista'!$A:$FP,FQ$321,FALSE)/8,VLOOKUP(VLOOKUP($A151,csapatok!$A:$NN,FQ$320,FALSE),'csapat-ranglista'!$A:$FP,FQ$321,FALSE)/4),0)</f>
        <v>0</v>
      </c>
      <c r="FR151" s="223">
        <f>IFERROR(IF(RIGHT(VLOOKUP($A151,csapatok!$A:$NN,FR$320,FALSE),5)="Csere",VLOOKUP(LEFT(VLOOKUP($A151,csapatok!$A:$NN,FR$320,FALSE),LEN(VLOOKUP($A151,csapatok!$A:$NN,FR$320,FALSE))-6),'csapat-ranglista'!$A:$FP,FR$321,FALSE)/8,VLOOKUP(VLOOKUP($A151,csapatok!$A:$NN,FR$320,FALSE),'csapat-ranglista'!$A:$FP,FR$321,FALSE)/4),0)</f>
        <v>0</v>
      </c>
      <c r="FS151" s="223">
        <f>IFERROR(IF(RIGHT(VLOOKUP($A151,csapatok!$A:$NN,FS$320,FALSE),5)="Csere",VLOOKUP(LEFT(VLOOKUP($A151,csapatok!$A:$NN,FS$320,FALSE),LEN(VLOOKUP($A151,csapatok!$A:$NN,FS$320,FALSE))-6),'csapat-ranglista'!$A:$FP,FS$321,FALSE)/8,VLOOKUP(VLOOKUP($A151,csapatok!$A:$NN,FS$320,FALSE),'csapat-ranglista'!$A:$FP,FS$321,FALSE)/4),0)</f>
        <v>0</v>
      </c>
      <c r="FT151" s="223">
        <f>IFERROR(IF(RIGHT(VLOOKUP($A151,csapatok!$A:$NN,FT$320,FALSE),5)="Csere",VLOOKUP(LEFT(VLOOKUP($A151,csapatok!$A:$NN,FT$320,FALSE),LEN(VLOOKUP($A151,csapatok!$A:$NN,FT$320,FALSE))-6),'csapat-ranglista'!$A:$FP,FT$321,FALSE)/8,VLOOKUP(VLOOKUP($A151,csapatok!$A:$NN,FT$320,FALSE),'csapat-ranglista'!$A:$FP,FT$321,FALSE)/4),0)</f>
        <v>0</v>
      </c>
      <c r="FU151" s="223">
        <f>IFERROR(IF(RIGHT(VLOOKUP($A151,csapatok!$A:$NN,FU$320,FALSE),5)="Csere",VLOOKUP(LEFT(VLOOKUP($A151,csapatok!$A:$NN,FU$320,FALSE),LEN(VLOOKUP($A151,csapatok!$A:$NN,FU$320,FALSE))-6),'csapat-ranglista'!$A:$FP,FU$321,FALSE)/8,VLOOKUP(VLOOKUP($A151,csapatok!$A:$NN,FU$320,FALSE),'csapat-ranglista'!$A:$FP,FU$321,FALSE)/4),0)</f>
        <v>0</v>
      </c>
      <c r="FV151" s="223">
        <f>IFERROR(IF(RIGHT(VLOOKUP($A151,csapatok!$A:$NN,FV$320,FALSE),5)="Csere",VLOOKUP(LEFT(VLOOKUP($A151,csapatok!$A:$NN,FV$320,FALSE),LEN(VLOOKUP($A151,csapatok!$A:$NN,FV$320,FALSE))-6),'csapat-ranglista'!$A:$FP,FV$321,FALSE)/8,VLOOKUP(VLOOKUP($A151,csapatok!$A:$NN,FV$320,FALSE),'csapat-ranglista'!$A:$FP,FV$321,FALSE)/4),0)</f>
        <v>0</v>
      </c>
      <c r="FW151" s="223">
        <f>IFERROR(IF(RIGHT(VLOOKUP($A151,csapatok!$A:$NN,FW$320,FALSE),5)="Csere",VLOOKUP(LEFT(VLOOKUP($A151,csapatok!$A:$NN,FW$320,FALSE),LEN(VLOOKUP($A151,csapatok!$A:$NN,FW$320,FALSE))-6),'csapat-ranglista'!$A:$FP,FW$321,FALSE)/8,VLOOKUP(VLOOKUP($A151,csapatok!$A:$NN,FW$320,FALSE),'csapat-ranglista'!$A:$FP,FW$321,FALSE)/4),0)</f>
        <v>0</v>
      </c>
      <c r="FX151" s="223">
        <f>IFERROR(IF(RIGHT(VLOOKUP($A151,csapatok!$A:$NN,FX$320,FALSE),5)="Csere",VLOOKUP(LEFT(VLOOKUP($A151,csapatok!$A:$NN,FX$320,FALSE),LEN(VLOOKUP($A151,csapatok!$A:$NN,FX$320,FALSE))-6),'csapat-ranglista'!$A:$FP,FX$321,FALSE)/8,VLOOKUP(VLOOKUP($A151,csapatok!$A:$NN,FX$320,FALSE),'csapat-ranglista'!$A:$FP,FX$321,FALSE)/4),0)</f>
        <v>0</v>
      </c>
      <c r="FY151" s="223">
        <f>IFERROR(IF(RIGHT(VLOOKUP($A151,csapatok!$A:$NN,FY$320,FALSE),5)="Csere",VLOOKUP(LEFT(VLOOKUP($A151,csapatok!$A:$NN,FY$320,FALSE),LEN(VLOOKUP($A151,csapatok!$A:$NN,FY$320,FALSE))-6),'csapat-ranglista'!$A:$FP,FY$321,FALSE)/8,VLOOKUP(VLOOKUP($A151,csapatok!$A:$NN,FY$320,FALSE),'csapat-ranglista'!$A:$FP,FY$321,FALSE)/4),0)</f>
        <v>0</v>
      </c>
      <c r="FZ151" s="223">
        <f>IFERROR(IF(RIGHT(VLOOKUP($A151,csapatok!$A:$NN,FZ$320,FALSE),5)="Csere",VLOOKUP(LEFT(VLOOKUP($A151,csapatok!$A:$NN,FZ$320,FALSE),LEN(VLOOKUP($A151,csapatok!$A:$NN,FZ$320,FALSE))-6),'csapat-ranglista'!$A:$FP,FZ$321,FALSE)/8,VLOOKUP(VLOOKUP($A151,csapatok!$A:$NN,FZ$320,FALSE),'csapat-ranglista'!$A:$FP,FZ$321,FALSE)/4),0)</f>
        <v>0</v>
      </c>
      <c r="GA151" s="223">
        <f>IFERROR(IF(RIGHT(VLOOKUP($A151,csapatok!$A:$NN,GA$320,FALSE),5)="Csere",VLOOKUP(LEFT(VLOOKUP($A151,csapatok!$A:$NN,GA$320,FALSE),LEN(VLOOKUP($A151,csapatok!$A:$NN,GA$320,FALSE))-6),'csapat-ranglista'!$A:$FP,GA$321,FALSE)/8,VLOOKUP(VLOOKUP($A151,csapatok!$A:$NN,GA$320,FALSE),'csapat-ranglista'!$A:$FP,GA$321,FALSE)/4),0)</f>
        <v>0</v>
      </c>
      <c r="GB151" s="223">
        <f>IFERROR(IF(RIGHT(VLOOKUP($A151,csapatok!$A:$NN,GB$320,FALSE),5)="Csere",VLOOKUP(LEFT(VLOOKUP($A151,csapatok!$A:$NN,GB$320,FALSE),LEN(VLOOKUP($A151,csapatok!$A:$NN,GB$320,FALSE))-6),'csapat-ranglista'!$A:$FP,GB$321,FALSE)/8,VLOOKUP(VLOOKUP($A151,csapatok!$A:$NN,GB$320,FALSE),'csapat-ranglista'!$A:$FP,GB$321,FALSE)/4),0)</f>
        <v>0</v>
      </c>
      <c r="GC151" s="223">
        <f>IFERROR(IF(RIGHT(VLOOKUP($A151,csapatok!$A:$NN,GC$320,FALSE),5)="Csere",VLOOKUP(LEFT(VLOOKUP($A151,csapatok!$A:$NN,GC$320,FALSE),LEN(VLOOKUP($A151,csapatok!$A:$NN,GC$320,FALSE))-6),'csapat-ranglista'!$A:$FP,GC$321,FALSE)/8,VLOOKUP(VLOOKUP($A151,csapatok!$A:$NN,GC$320,FALSE),'csapat-ranglista'!$A:$FP,GC$321,FALSE)/4),0)</f>
        <v>0</v>
      </c>
      <c r="GD151" s="247">
        <f>SUM(EQ151:GC151)</f>
        <v>0</v>
      </c>
    </row>
    <row r="152" spans="1:186">
      <c r="A152" s="32" t="s">
        <v>1374</v>
      </c>
      <c r="B152" s="131">
        <v>34098</v>
      </c>
      <c r="C152" s="131" t="str">
        <f>IF(B152=0,"",IF(B152&lt;$C$1,"felnőtt","ifi"))</f>
        <v>ifi</v>
      </c>
      <c r="D152" s="32" t="s">
        <v>9</v>
      </c>
      <c r="E152" s="45"/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f>IFERROR(IF(RIGHT(VLOOKUP($A152,csapatok!$A:$BL,X$320,FALSE),5)="Csere",VLOOKUP(LEFT(VLOOKUP($A152,csapatok!$A:$BL,X$320,FALSE),LEN(VLOOKUP($A152,csapatok!$A:$BL,X$320,FALSE))-6),'csapat-ranglista'!$A:$FP,X$321,FALSE)/8,VLOOKUP(VLOOKUP($A152,csapatok!$A:$BL,X$320,FALSE),'csapat-ranglista'!$A:$FP,X$321,FALSE)/4),0)</f>
        <v>0</v>
      </c>
      <c r="Y152" s="32">
        <f>IFERROR(IF(RIGHT(VLOOKUP($A152,csapatok!$A:$BL,Y$320,FALSE),5)="Csere",VLOOKUP(LEFT(VLOOKUP($A152,csapatok!$A:$BL,Y$320,FALSE),LEN(VLOOKUP($A152,csapatok!$A:$BL,Y$320,FALSE))-6),'csapat-ranglista'!$A:$FP,Y$321,FALSE)/8,VLOOKUP(VLOOKUP($A152,csapatok!$A:$BL,Y$320,FALSE),'csapat-ranglista'!$A:$FP,Y$321,FALSE)/4),0)</f>
        <v>0</v>
      </c>
      <c r="Z152" s="32">
        <f>IFERROR(IF(RIGHT(VLOOKUP($A152,csapatok!$A:$BL,Z$320,FALSE),5)="Csere",VLOOKUP(LEFT(VLOOKUP($A152,csapatok!$A:$BL,Z$320,FALSE),LEN(VLOOKUP($A152,csapatok!$A:$BL,Z$320,FALSE))-6),'csapat-ranglista'!$A:$FP,Z$321,FALSE)/8,VLOOKUP(VLOOKUP($A152,csapatok!$A:$BL,Z$320,FALSE),'csapat-ranglista'!$A:$FP,Z$321,FALSE)/4),0)</f>
        <v>0</v>
      </c>
      <c r="AA152" s="32">
        <f>IFERROR(IF(RIGHT(VLOOKUP($A152,csapatok!$A:$BL,AA$320,FALSE),5)="Csere",VLOOKUP(LEFT(VLOOKUP($A152,csapatok!$A:$BL,AA$320,FALSE),LEN(VLOOKUP($A152,csapatok!$A:$BL,AA$320,FALSE))-6),'csapat-ranglista'!$A:$FP,AA$321,FALSE)/8,VLOOKUP(VLOOKUP($A152,csapatok!$A:$BL,AA$320,FALSE),'csapat-ranglista'!$A:$FP,AA$321,FALSE)/4),0)</f>
        <v>0</v>
      </c>
      <c r="AB152" s="223">
        <f>IFERROR(IF(RIGHT(VLOOKUP($A152,csapatok!$A:$BL,AB$320,FALSE),5)="Csere",VLOOKUP(LEFT(VLOOKUP($A152,csapatok!$A:$BL,AB$320,FALSE),LEN(VLOOKUP($A152,csapatok!$A:$BL,AB$320,FALSE))-6),'csapat-ranglista'!$A:$FP,AB$321,FALSE)/8,VLOOKUP(VLOOKUP($A152,csapatok!$A:$BL,AB$320,FALSE),'csapat-ranglista'!$A:$FP,AB$321,FALSE)/4),0)</f>
        <v>0</v>
      </c>
      <c r="AC152" s="223">
        <f>IFERROR(IF(RIGHT(VLOOKUP($A152,csapatok!$A:$BL,AC$320,FALSE),5)="Csere",VLOOKUP(LEFT(VLOOKUP($A152,csapatok!$A:$BL,AC$320,FALSE),LEN(VLOOKUP($A152,csapatok!$A:$BL,AC$320,FALSE))-6),'csapat-ranglista'!$A:$FP,AC$321,FALSE)/8,VLOOKUP(VLOOKUP($A152,csapatok!$A:$BL,AC$320,FALSE),'csapat-ranglista'!$A:$FP,AC$321,FALSE)/4),0)</f>
        <v>0</v>
      </c>
      <c r="AD152" s="223">
        <f>IFERROR(IF(RIGHT(VLOOKUP($A152,csapatok!$A:$BL,AD$320,FALSE),5)="Csere",VLOOKUP(LEFT(VLOOKUP($A152,csapatok!$A:$BL,AD$320,FALSE),LEN(VLOOKUP($A152,csapatok!$A:$BL,AD$320,FALSE))-6),'csapat-ranglista'!$A:$FP,AD$321,FALSE)/8,VLOOKUP(VLOOKUP($A152,csapatok!$A:$BL,AD$320,FALSE),'csapat-ranglista'!$A:$FP,AD$321,FALSE)/4),0)</f>
        <v>0</v>
      </c>
      <c r="AE152" s="223">
        <f>IFERROR(IF(RIGHT(VLOOKUP($A152,csapatok!$A:$BL,AE$320,FALSE),5)="Csere",VLOOKUP(LEFT(VLOOKUP($A152,csapatok!$A:$BL,AE$320,FALSE),LEN(VLOOKUP($A152,csapatok!$A:$BL,AE$320,FALSE))-6),'csapat-ranglista'!$A:$FP,AE$321,FALSE)/8,VLOOKUP(VLOOKUP($A152,csapatok!$A:$BL,AE$320,FALSE),'csapat-ranglista'!$A:$FP,AE$321,FALSE)/4),0)</f>
        <v>0</v>
      </c>
      <c r="AF152" s="223">
        <f>IFERROR(IF(RIGHT(VLOOKUP($A152,csapatok!$A:$BL,AF$320,FALSE),5)="Csere",VLOOKUP(LEFT(VLOOKUP($A152,csapatok!$A:$BL,AF$320,FALSE),LEN(VLOOKUP($A152,csapatok!$A:$BL,AF$320,FALSE))-6),'csapat-ranglista'!$A:$FP,AF$321,FALSE)/8,VLOOKUP(VLOOKUP($A152,csapatok!$A:$BL,AF$320,FALSE),'csapat-ranglista'!$A:$FP,AF$321,FALSE)/4),0)</f>
        <v>0</v>
      </c>
      <c r="AG152" s="223">
        <f>IFERROR(IF(RIGHT(VLOOKUP($A152,csapatok!$A:$BL,AG$320,FALSE),5)="Csere",VLOOKUP(LEFT(VLOOKUP($A152,csapatok!$A:$BL,AG$320,FALSE),LEN(VLOOKUP($A152,csapatok!$A:$BL,AG$320,FALSE))-6),'csapat-ranglista'!$A:$FP,AG$321,FALSE)/8,VLOOKUP(VLOOKUP($A152,csapatok!$A:$BL,AG$320,FALSE),'csapat-ranglista'!$A:$FP,AG$321,FALSE)/4),0)</f>
        <v>0</v>
      </c>
      <c r="AH152" s="223">
        <f>IFERROR(IF(RIGHT(VLOOKUP($A152,csapatok!$A:$BL,AH$320,FALSE),5)="Csere",VLOOKUP(LEFT(VLOOKUP($A152,csapatok!$A:$BL,AH$320,FALSE),LEN(VLOOKUP($A152,csapatok!$A:$BL,AH$320,FALSE))-6),'csapat-ranglista'!$A:$FP,AH$321,FALSE)/8,VLOOKUP(VLOOKUP($A152,csapatok!$A:$BL,AH$320,FALSE),'csapat-ranglista'!$A:$FP,AH$321,FALSE)/4),0)</f>
        <v>0</v>
      </c>
      <c r="AI152" s="223">
        <f>IFERROR(IF(RIGHT(VLOOKUP($A152,csapatok!$A:$BL,AI$320,FALSE),5)="Csere",VLOOKUP(LEFT(VLOOKUP($A152,csapatok!$A:$BL,AI$320,FALSE),LEN(VLOOKUP($A152,csapatok!$A:$BL,AI$320,FALSE))-6),'csapat-ranglista'!$A:$FP,AI$321,FALSE)/8,VLOOKUP(VLOOKUP($A152,csapatok!$A:$BL,AI$320,FALSE),'csapat-ranglista'!$A:$FP,AI$321,FALSE)/4),0)</f>
        <v>0</v>
      </c>
      <c r="AJ152" s="223">
        <f>IFERROR(IF(RIGHT(VLOOKUP($A152,csapatok!$A:$BL,AJ$320,FALSE),5)="Csere",VLOOKUP(LEFT(VLOOKUP($A152,csapatok!$A:$BL,AJ$320,FALSE),LEN(VLOOKUP($A152,csapatok!$A:$BL,AJ$320,FALSE))-6),'csapat-ranglista'!$A:$FP,AJ$321,FALSE)/8,VLOOKUP(VLOOKUP($A152,csapatok!$A:$BL,AJ$320,FALSE),'csapat-ranglista'!$A:$FP,AJ$321,FALSE)/2),0)</f>
        <v>0</v>
      </c>
      <c r="AK152" s="223">
        <f>IFERROR(IF(RIGHT(VLOOKUP($A152,csapatok!$A:$CN,AK$320,FALSE),5)="Csere",VLOOKUP(LEFT(VLOOKUP($A152,csapatok!$A:$CN,AK$320,FALSE),LEN(VLOOKUP($A152,csapatok!$A:$CN,AK$320,FALSE))-6),'csapat-ranglista'!$A:$FP,AK$321,FALSE)/8,VLOOKUP(VLOOKUP($A152,csapatok!$A:$CN,AK$320,FALSE),'csapat-ranglista'!$A:$FP,AK$321,FALSE)/4),0)</f>
        <v>0</v>
      </c>
      <c r="AL152" s="223">
        <f>IFERROR(IF(RIGHT(VLOOKUP($A152,csapatok!$A:$CN,AL$320,FALSE),5)="Csere",VLOOKUP(LEFT(VLOOKUP($A152,csapatok!$A:$CN,AL$320,FALSE),LEN(VLOOKUP($A152,csapatok!$A:$CN,AL$320,FALSE))-6),'csapat-ranglista'!$A:$FP,AL$321,FALSE)/8,VLOOKUP(VLOOKUP($A152,csapatok!$A:$CN,AL$320,FALSE),'csapat-ranglista'!$A:$FP,AL$321,FALSE)/4),0)</f>
        <v>0</v>
      </c>
      <c r="AM152" s="223">
        <f>IFERROR(IF(RIGHT(VLOOKUP($A152,csapatok!$A:$CN,AM$320,FALSE),5)="Csere",VLOOKUP(LEFT(VLOOKUP($A152,csapatok!$A:$CN,AM$320,FALSE),LEN(VLOOKUP($A152,csapatok!$A:$CN,AM$320,FALSE))-6),'csapat-ranglista'!$A:$FP,AM$321,FALSE)/8,VLOOKUP(VLOOKUP($A152,csapatok!$A:$CN,AM$320,FALSE),'csapat-ranglista'!$A:$FP,AM$321,FALSE)/4),0)</f>
        <v>0</v>
      </c>
      <c r="AN152" s="223">
        <f>IFERROR(IF(RIGHT(VLOOKUP($A152,csapatok!$A:$CN,AN$320,FALSE),5)="Csere",VLOOKUP(LEFT(VLOOKUP($A152,csapatok!$A:$CN,AN$320,FALSE),LEN(VLOOKUP($A152,csapatok!$A:$CN,AN$320,FALSE))-6),'csapat-ranglista'!$A:$FP,AN$321,FALSE)/8,VLOOKUP(VLOOKUP($A152,csapatok!$A:$CN,AN$320,FALSE),'csapat-ranglista'!$A:$FP,AN$321,FALSE)/4),0)</f>
        <v>0</v>
      </c>
      <c r="AO152" s="223">
        <f>IFERROR(IF(RIGHT(VLOOKUP($A152,csapatok!$A:$CN,AO$320,FALSE),5)="Csere",VLOOKUP(LEFT(VLOOKUP($A152,csapatok!$A:$CN,AO$320,FALSE),LEN(VLOOKUP($A152,csapatok!$A:$CN,AO$320,FALSE))-6),'csapat-ranglista'!$A:$FP,AO$321,FALSE)/8,VLOOKUP(VLOOKUP($A152,csapatok!$A:$CN,AO$320,FALSE),'csapat-ranglista'!$A:$FP,AO$321,FALSE)/4),0)</f>
        <v>0</v>
      </c>
      <c r="AP152" s="223">
        <f>IFERROR(IF(RIGHT(VLOOKUP($A152,csapatok!$A:$CN,AP$320,FALSE),5)="Csere",VLOOKUP(LEFT(VLOOKUP($A152,csapatok!$A:$CN,AP$320,FALSE),LEN(VLOOKUP($A152,csapatok!$A:$CN,AP$320,FALSE))-6),'csapat-ranglista'!$A:$FP,AP$321,FALSE)/8,VLOOKUP(VLOOKUP($A152,csapatok!$A:$CN,AP$320,FALSE),'csapat-ranglista'!$A:$FP,AP$321,FALSE)/4),0)</f>
        <v>0</v>
      </c>
      <c r="AQ152" s="223">
        <f>IFERROR(IF(RIGHT(VLOOKUP($A152,csapatok!$A:$CN,AQ$320,FALSE),5)="Csere",VLOOKUP(LEFT(VLOOKUP($A152,csapatok!$A:$CN,AQ$320,FALSE),LEN(VLOOKUP($A152,csapatok!$A:$CN,AQ$320,FALSE))-6),'csapat-ranglista'!$A:$FP,AQ$321,FALSE)/8,VLOOKUP(VLOOKUP($A152,csapatok!$A:$CN,AQ$320,FALSE),'csapat-ranglista'!$A:$FP,AQ$321,FALSE)/4),0)</f>
        <v>0</v>
      </c>
      <c r="AR152" s="223">
        <f>IFERROR(IF(RIGHT(VLOOKUP($A152,csapatok!$A:$CN,AR$320,FALSE),5)="Csere",VLOOKUP(LEFT(VLOOKUP($A152,csapatok!$A:$CN,AR$320,FALSE),LEN(VLOOKUP($A152,csapatok!$A:$CN,AR$320,FALSE))-6),'csapat-ranglista'!$A:$FP,AR$321,FALSE)/8,VLOOKUP(VLOOKUP($A152,csapatok!$A:$CN,AR$320,FALSE),'csapat-ranglista'!$A:$FP,AR$321,FALSE)/4),0)</f>
        <v>0</v>
      </c>
      <c r="AS152" s="223">
        <f>IFERROR(IF(RIGHT(VLOOKUP($A152,csapatok!$A:$CN,AS$320,FALSE),5)="Csere",VLOOKUP(LEFT(VLOOKUP($A152,csapatok!$A:$CN,AS$320,FALSE),LEN(VLOOKUP($A152,csapatok!$A:$CN,AS$320,FALSE))-6),'csapat-ranglista'!$A:$FP,AS$321,FALSE)/8,VLOOKUP(VLOOKUP($A152,csapatok!$A:$CN,AS$320,FALSE),'csapat-ranglista'!$A:$FP,AS$321,FALSE)/4),0)</f>
        <v>0</v>
      </c>
      <c r="AT152" s="223">
        <f>IFERROR(IF(RIGHT(VLOOKUP($A152,csapatok!$A:$CN,AT$320,FALSE),5)="Csere",VLOOKUP(LEFT(VLOOKUP($A152,csapatok!$A:$CN,AT$320,FALSE),LEN(VLOOKUP($A152,csapatok!$A:$CN,AT$320,FALSE))-6),'csapat-ranglista'!$A:$FP,AT$321,FALSE)/8,VLOOKUP(VLOOKUP($A152,csapatok!$A:$CN,AT$320,FALSE),'csapat-ranglista'!$A:$FP,AT$321,FALSE)/4),0)</f>
        <v>0</v>
      </c>
      <c r="AU152" s="223">
        <f>IFERROR(IF(RIGHT(VLOOKUP($A152,csapatok!$A:$CN,AU$320,FALSE),5)="Csere",VLOOKUP(LEFT(VLOOKUP($A152,csapatok!$A:$CN,AU$320,FALSE),LEN(VLOOKUP($A152,csapatok!$A:$CN,AU$320,FALSE))-6),'csapat-ranglista'!$A:$FP,AU$321,FALSE)/8,VLOOKUP(VLOOKUP($A152,csapatok!$A:$CN,AU$320,FALSE),'csapat-ranglista'!$A:$FP,AU$321,FALSE)/4),0)</f>
        <v>0</v>
      </c>
      <c r="AV152" s="223">
        <f>IFERROR(IF(RIGHT(VLOOKUP($A152,csapatok!$A:$CN,AV$320,FALSE),5)="Csere",VLOOKUP(LEFT(VLOOKUP($A152,csapatok!$A:$CN,AV$320,FALSE),LEN(VLOOKUP($A152,csapatok!$A:$CN,AV$320,FALSE))-6),'csapat-ranglista'!$A:$FP,AV$321,FALSE)/8,VLOOKUP(VLOOKUP($A152,csapatok!$A:$CN,AV$320,FALSE),'csapat-ranglista'!$A:$FP,AV$321,FALSE)/4),0)</f>
        <v>0</v>
      </c>
      <c r="AW152" s="223">
        <f>IFERROR(IF(RIGHT(VLOOKUP($A152,csapatok!$A:$CN,AW$320,FALSE),5)="Csere",VLOOKUP(LEFT(VLOOKUP($A152,csapatok!$A:$CN,AW$320,FALSE),LEN(VLOOKUP($A152,csapatok!$A:$CN,AW$320,FALSE))-6),'csapat-ranglista'!$A:$FP,AW$321,FALSE)/8,VLOOKUP(VLOOKUP($A152,csapatok!$A:$CN,AW$320,FALSE),'csapat-ranglista'!$A:$FP,AW$321,FALSE)/4),0)</f>
        <v>0</v>
      </c>
      <c r="AX152" s="223">
        <f>IFERROR(IF(RIGHT(VLOOKUP($A152,csapatok!$A:$CN,AX$320,FALSE),5)="Csere",VLOOKUP(LEFT(VLOOKUP($A152,csapatok!$A:$CN,AX$320,FALSE),LEN(VLOOKUP($A152,csapatok!$A:$CN,AX$320,FALSE))-6),'csapat-ranglista'!$A:$FP,AX$321,FALSE)/8,VLOOKUP(VLOOKUP($A152,csapatok!$A:$CN,AX$320,FALSE),'csapat-ranglista'!$A:$FP,AX$321,FALSE)/4),0)</f>
        <v>0</v>
      </c>
      <c r="AY152" s="223">
        <f>IFERROR(IF(RIGHT(VLOOKUP($A152,csapatok!$A:$NN,AY$320,FALSE),5)="Csere",VLOOKUP(LEFT(VLOOKUP($A152,csapatok!$A:$NN,AY$320,FALSE),LEN(VLOOKUP($A152,csapatok!$A:$NN,AY$320,FALSE))-6),'csapat-ranglista'!$A:$FP,AY$321,FALSE)/8,VLOOKUP(VLOOKUP($A152,csapatok!$A:$NN,AY$320,FALSE),'csapat-ranglista'!$A:$FP,AY$321,FALSE)/4),0)</f>
        <v>0</v>
      </c>
      <c r="AZ152" s="223">
        <f>IFERROR(IF(RIGHT(VLOOKUP($A152,csapatok!$A:$NN,AZ$320,FALSE),5)="Csere",VLOOKUP(LEFT(VLOOKUP($A152,csapatok!$A:$NN,AZ$320,FALSE),LEN(VLOOKUP($A152,csapatok!$A:$NN,AZ$320,FALSE))-6),'csapat-ranglista'!$A:$FP,AZ$321,FALSE)/8,VLOOKUP(VLOOKUP($A152,csapatok!$A:$NN,AZ$320,FALSE),'csapat-ranglista'!$A:$FP,AZ$321,FALSE)/4),0)</f>
        <v>0</v>
      </c>
      <c r="BA152" s="223">
        <f>IFERROR(IF(RIGHT(VLOOKUP($A152,csapatok!$A:$NN,BA$320,FALSE),5)="Csere",VLOOKUP(LEFT(VLOOKUP($A152,csapatok!$A:$NN,BA$320,FALSE),LEN(VLOOKUP($A152,csapatok!$A:$NN,BA$320,FALSE))-6),'csapat-ranglista'!$A:$FP,BA$321,FALSE)/8,VLOOKUP(VLOOKUP($A152,csapatok!$A:$NN,BA$320,FALSE),'csapat-ranglista'!$A:$FP,BA$321,FALSE)/4),0)</f>
        <v>0</v>
      </c>
      <c r="BB152" s="223">
        <f>IFERROR(IF(RIGHT(VLOOKUP($A152,csapatok!$A:$NN,BB$320,FALSE),5)="Csere",VLOOKUP(LEFT(VLOOKUP($A152,csapatok!$A:$NN,BB$320,FALSE),LEN(VLOOKUP($A152,csapatok!$A:$NN,BB$320,FALSE))-6),'csapat-ranglista'!$A:$FP,BB$321,FALSE)/8,VLOOKUP(VLOOKUP($A152,csapatok!$A:$NN,BB$320,FALSE),'csapat-ranglista'!$A:$FP,BB$321,FALSE)/4),0)</f>
        <v>0</v>
      </c>
      <c r="BC152" s="224">
        <f>versenyek!$ES$11*IFERROR(VLOOKUP(VLOOKUP($A152,versenyek!ER:ET,3,FALSE),szabalyok!$A$16:$B$23,2,FALSE)/4,0)</f>
        <v>0</v>
      </c>
      <c r="BD152" s="224">
        <f>versenyek!$EV$11*IFERROR(VLOOKUP(VLOOKUP($A152,versenyek!EU:EW,3,FALSE),szabalyok!$A$16:$B$23,2,FALSE)/4,0)</f>
        <v>0</v>
      </c>
      <c r="BE152" s="223">
        <f>IFERROR(IF(RIGHT(VLOOKUP($A152,csapatok!$A:$NN,BE$320,FALSE),5)="Csere",VLOOKUP(LEFT(VLOOKUP($A152,csapatok!$A:$NN,BE$320,FALSE),LEN(VLOOKUP($A152,csapatok!$A:$NN,BE$320,FALSE))-6),'csapat-ranglista'!$A:$FP,BE$321,FALSE)/8,VLOOKUP(VLOOKUP($A152,csapatok!$A:$NN,BE$320,FALSE),'csapat-ranglista'!$A:$FP,BE$321,FALSE)/4),0)</f>
        <v>0</v>
      </c>
      <c r="BF152" s="223">
        <f>IFERROR(IF(RIGHT(VLOOKUP($A152,csapatok!$A:$NN,BF$320,FALSE),5)="Csere",VLOOKUP(LEFT(VLOOKUP($A152,csapatok!$A:$NN,BF$320,FALSE),LEN(VLOOKUP($A152,csapatok!$A:$NN,BF$320,FALSE))-6),'csapat-ranglista'!$A:$FP,BF$321,FALSE)/8,VLOOKUP(VLOOKUP($A152,csapatok!$A:$NN,BF$320,FALSE),'csapat-ranglista'!$A:$FP,BF$321,FALSE)/4),0)</f>
        <v>0</v>
      </c>
      <c r="BG152" s="223">
        <f>IFERROR(IF(RIGHT(VLOOKUP($A152,csapatok!$A:$NN,BG$320,FALSE),5)="Csere",VLOOKUP(LEFT(VLOOKUP($A152,csapatok!$A:$NN,BG$320,FALSE),LEN(VLOOKUP($A152,csapatok!$A:$NN,BG$320,FALSE))-6),'csapat-ranglista'!$A:$FP,BG$321,FALSE)/8,VLOOKUP(VLOOKUP($A152,csapatok!$A:$NN,BG$320,FALSE),'csapat-ranglista'!$A:$FP,BG$321,FALSE)/4),0)</f>
        <v>0</v>
      </c>
      <c r="BH152" s="223">
        <f>IFERROR(IF(RIGHT(VLOOKUP($A152,csapatok!$A:$NN,BH$320,FALSE),5)="Csere",VLOOKUP(LEFT(VLOOKUP($A152,csapatok!$A:$NN,BH$320,FALSE),LEN(VLOOKUP($A152,csapatok!$A:$NN,BH$320,FALSE))-6),'csapat-ranglista'!$A:$FP,BH$321,FALSE)/8,VLOOKUP(VLOOKUP($A152,csapatok!$A:$NN,BH$320,FALSE),'csapat-ranglista'!$A:$FP,BH$321,FALSE)/4),0)</f>
        <v>0</v>
      </c>
      <c r="BI152" s="223">
        <f>IFERROR(IF(RIGHT(VLOOKUP($A152,csapatok!$A:$NN,BI$320,FALSE),5)="Csere",VLOOKUP(LEFT(VLOOKUP($A152,csapatok!$A:$NN,BI$320,FALSE),LEN(VLOOKUP($A152,csapatok!$A:$NN,BI$320,FALSE))-6),'csapat-ranglista'!$A:$FP,BI$321,FALSE)/8,VLOOKUP(VLOOKUP($A152,csapatok!$A:$NN,BI$320,FALSE),'csapat-ranglista'!$A:$FP,BI$321,FALSE)/4),0)</f>
        <v>0</v>
      </c>
      <c r="BJ152" s="223">
        <f>IFERROR(IF(RIGHT(VLOOKUP($A152,csapatok!$A:$NN,BJ$320,FALSE),5)="Csere",VLOOKUP(LEFT(VLOOKUP($A152,csapatok!$A:$NN,BJ$320,FALSE),LEN(VLOOKUP($A152,csapatok!$A:$NN,BJ$320,FALSE))-6),'csapat-ranglista'!$A:$FP,BJ$321,FALSE)/8,VLOOKUP(VLOOKUP($A152,csapatok!$A:$NN,BJ$320,FALSE),'csapat-ranglista'!$A:$FP,BJ$321,FALSE)/4),0)</f>
        <v>0</v>
      </c>
      <c r="BK152" s="223">
        <f>IFERROR(IF(RIGHT(VLOOKUP($A152,csapatok!$A:$NN,BK$320,FALSE),5)="Csere",VLOOKUP(LEFT(VLOOKUP($A152,csapatok!$A:$NN,BK$320,FALSE),LEN(VLOOKUP($A152,csapatok!$A:$NN,BK$320,FALSE))-6),'csapat-ranglista'!$A:$FP,BK$321,FALSE)/8,VLOOKUP(VLOOKUP($A152,csapatok!$A:$NN,BK$320,FALSE),'csapat-ranglista'!$A:$FP,BK$321,FALSE)/4),0)</f>
        <v>0</v>
      </c>
      <c r="BL152" s="223">
        <f>IFERROR(IF(RIGHT(VLOOKUP($A152,csapatok!$A:$NN,BL$320,FALSE),5)="Csere",VLOOKUP(LEFT(VLOOKUP($A152,csapatok!$A:$NN,BL$320,FALSE),LEN(VLOOKUP($A152,csapatok!$A:$NN,BL$320,FALSE))-6),'csapat-ranglista'!$A:$FP,BL$321,FALSE)/8,VLOOKUP(VLOOKUP($A152,csapatok!$A:$NN,BL$320,FALSE),'csapat-ranglista'!$A:$FP,BL$321,FALSE)/4),0)</f>
        <v>0</v>
      </c>
      <c r="BM152" s="223">
        <f>IFERROR(IF(RIGHT(VLOOKUP($A152,csapatok!$A:$NN,BM$320,FALSE),5)="Csere",VLOOKUP(LEFT(VLOOKUP($A152,csapatok!$A:$NN,BM$320,FALSE),LEN(VLOOKUP($A152,csapatok!$A:$NN,BM$320,FALSE))-6),'csapat-ranglista'!$A:$FP,BM$321,FALSE)/8,VLOOKUP(VLOOKUP($A152,csapatok!$A:$NN,BM$320,FALSE),'csapat-ranglista'!$A:$FP,BM$321,FALSE)/4),0)</f>
        <v>0</v>
      </c>
      <c r="BN152" s="223">
        <f>IFERROR(IF(RIGHT(VLOOKUP($A152,csapatok!$A:$NN,BN$320,FALSE),5)="Csere",VLOOKUP(LEFT(VLOOKUP($A152,csapatok!$A:$NN,BN$320,FALSE),LEN(VLOOKUP($A152,csapatok!$A:$NN,BN$320,FALSE))-6),'csapat-ranglista'!$A:$FP,BN$321,FALSE)/8,VLOOKUP(VLOOKUP($A152,csapatok!$A:$NN,BN$320,FALSE),'csapat-ranglista'!$A:$FP,BN$321,FALSE)/4),0)</f>
        <v>0</v>
      </c>
      <c r="BO152" s="223">
        <f>IFERROR(IF(RIGHT(VLOOKUP($A152,csapatok!$A:$NN,BO$320,FALSE),5)="Csere",VLOOKUP(LEFT(VLOOKUP($A152,csapatok!$A:$NN,BO$320,FALSE),LEN(VLOOKUP($A152,csapatok!$A:$NN,BO$320,FALSE))-6),'csapat-ranglista'!$A:$FP,BO$321,FALSE)/8,VLOOKUP(VLOOKUP($A152,csapatok!$A:$NN,BO$320,FALSE),'csapat-ranglista'!$A:$FP,BO$321,FALSE)/4),0)</f>
        <v>0</v>
      </c>
      <c r="BP152" s="223">
        <f>IFERROR(IF(RIGHT(VLOOKUP($A152,csapatok!$A:$NN,BP$320,FALSE),5)="Csere",VLOOKUP(LEFT(VLOOKUP($A152,csapatok!$A:$NN,BP$320,FALSE),LEN(VLOOKUP($A152,csapatok!$A:$NN,BP$320,FALSE))-6),'csapat-ranglista'!$A:$FP,BP$321,FALSE)/8,VLOOKUP(VLOOKUP($A152,csapatok!$A:$NN,BP$320,FALSE),'csapat-ranglista'!$A:$FP,BP$321,FALSE)/4),0)</f>
        <v>0</v>
      </c>
      <c r="BQ152" s="223">
        <f>IFERROR(IF(RIGHT(VLOOKUP($A152,csapatok!$A:$NN,BQ$320,FALSE),5)="Csere",VLOOKUP(LEFT(VLOOKUP($A152,csapatok!$A:$NN,BQ$320,FALSE),LEN(VLOOKUP($A152,csapatok!$A:$NN,BQ$320,FALSE))-6),'csapat-ranglista'!$A:$FP,BQ$321,FALSE)/8,VLOOKUP(VLOOKUP($A152,csapatok!$A:$NN,BQ$320,FALSE),'csapat-ranglista'!$A:$FP,BQ$321,FALSE)/4),0)</f>
        <v>0</v>
      </c>
      <c r="BR152" s="223">
        <f>IFERROR(IF(RIGHT(VLOOKUP($A152,csapatok!$A:$NN,BR$320,FALSE),5)="Csere",VLOOKUP(LEFT(VLOOKUP($A152,csapatok!$A:$NN,BR$320,FALSE),LEN(VLOOKUP($A152,csapatok!$A:$NN,BR$320,FALSE))-6),'csapat-ranglista'!$A:$FP,BR$321,FALSE)/8,VLOOKUP(VLOOKUP($A152,csapatok!$A:$NN,BR$320,FALSE),'csapat-ranglista'!$A:$FP,BR$321,FALSE)/4),0)</f>
        <v>0</v>
      </c>
      <c r="BS152" s="223">
        <f>IFERROR(IF(RIGHT(VLOOKUP($A152,csapatok!$A:$NN,BS$320,FALSE),5)="Csere",VLOOKUP(LEFT(VLOOKUP($A152,csapatok!$A:$NN,BS$320,FALSE),LEN(VLOOKUP($A152,csapatok!$A:$NN,BS$320,FALSE))-6),'csapat-ranglista'!$A:$FP,BS$321,FALSE)/8,VLOOKUP(VLOOKUP($A152,csapatok!$A:$NN,BS$320,FALSE),'csapat-ranglista'!$A:$FP,BS$321,FALSE)/4),0)</f>
        <v>0</v>
      </c>
      <c r="BT152" s="223">
        <f>IFERROR(IF(RIGHT(VLOOKUP($A152,csapatok!$A:$NN,BT$320,FALSE),5)="Csere",VLOOKUP(LEFT(VLOOKUP($A152,csapatok!$A:$NN,BT$320,FALSE),LEN(VLOOKUP($A152,csapatok!$A:$NN,BT$320,FALSE))-6),'csapat-ranglista'!$A:$FP,BT$321,FALSE)/8,VLOOKUP(VLOOKUP($A152,csapatok!$A:$NN,BT$320,FALSE),'csapat-ranglista'!$A:$FP,BT$321,FALSE)/4),0)</f>
        <v>0</v>
      </c>
      <c r="BU152" s="223">
        <f>IFERROR(IF(RIGHT(VLOOKUP($A152,csapatok!$A:$NN,BU$320,FALSE),5)="Csere",VLOOKUP(LEFT(VLOOKUP($A152,csapatok!$A:$NN,BU$320,FALSE),LEN(VLOOKUP($A152,csapatok!$A:$NN,BU$320,FALSE))-6),'csapat-ranglista'!$A:$FP,BU$321,FALSE)/8,VLOOKUP(VLOOKUP($A152,csapatok!$A:$NN,BU$320,FALSE),'csapat-ranglista'!$A:$FP,BU$321,FALSE)/4),0)</f>
        <v>0</v>
      </c>
      <c r="BV152" s="223">
        <f>IFERROR(IF(RIGHT(VLOOKUP($A152,csapatok!$A:$NN,BV$320,FALSE),5)="Csere",VLOOKUP(LEFT(VLOOKUP($A152,csapatok!$A:$NN,BV$320,FALSE),LEN(VLOOKUP($A152,csapatok!$A:$NN,BV$320,FALSE))-6),'csapat-ranglista'!$A:$FP,BV$321,FALSE)/8,VLOOKUP(VLOOKUP($A152,csapatok!$A:$NN,BV$320,FALSE),'csapat-ranglista'!$A:$FP,BV$321,FALSE)/4),0)</f>
        <v>0</v>
      </c>
      <c r="BW152" s="223">
        <f>IFERROR(IF(RIGHT(VLOOKUP($A152,csapatok!$A:$NN,BW$320,FALSE),5)="Csere",VLOOKUP(LEFT(VLOOKUP($A152,csapatok!$A:$NN,BW$320,FALSE),LEN(VLOOKUP($A152,csapatok!$A:$NN,BW$320,FALSE))-6),'csapat-ranglista'!$A:$FP,BW$321,FALSE)/8,VLOOKUP(VLOOKUP($A152,csapatok!$A:$NN,BW$320,FALSE),'csapat-ranglista'!$A:$FP,BW$321,FALSE)/4),0)</f>
        <v>0</v>
      </c>
      <c r="BX152" s="223">
        <f>IFERROR(IF(RIGHT(VLOOKUP($A152,csapatok!$A:$NN,BX$320,FALSE),5)="Csere",VLOOKUP(LEFT(VLOOKUP($A152,csapatok!$A:$NN,BX$320,FALSE),LEN(VLOOKUP($A152,csapatok!$A:$NN,BX$320,FALSE))-6),'csapat-ranglista'!$A:$FP,BX$321,FALSE)/8,VLOOKUP(VLOOKUP($A152,csapatok!$A:$NN,BX$320,FALSE),'csapat-ranglista'!$A:$FP,BX$321,FALSE)/4),0)</f>
        <v>0</v>
      </c>
      <c r="BY152" s="223">
        <f>IFERROR(IF(RIGHT(VLOOKUP($A152,csapatok!$A:$NN,BY$320,FALSE),5)="Csere",VLOOKUP(LEFT(VLOOKUP($A152,csapatok!$A:$NN,BY$320,FALSE),LEN(VLOOKUP($A152,csapatok!$A:$NN,BY$320,FALSE))-6),'csapat-ranglista'!$A:$FP,BY$321,FALSE)/8,VLOOKUP(VLOOKUP($A152,csapatok!$A:$NN,BY$320,FALSE),'csapat-ranglista'!$A:$FP,BY$321,FALSE)/4),0)</f>
        <v>0</v>
      </c>
      <c r="BZ152" s="223">
        <f>IFERROR(IF(RIGHT(VLOOKUP($A152,csapatok!$A:$NN,BZ$320,FALSE),5)="Csere",VLOOKUP(LEFT(VLOOKUP($A152,csapatok!$A:$NN,BZ$320,FALSE),LEN(VLOOKUP($A152,csapatok!$A:$NN,BZ$320,FALSE))-6),'csapat-ranglista'!$A:$FP,BZ$321,FALSE)/8,VLOOKUP(VLOOKUP($A152,csapatok!$A:$NN,BZ$320,FALSE),'csapat-ranglista'!$A:$FP,BZ$321,FALSE)/4),0)</f>
        <v>0</v>
      </c>
      <c r="CA152" s="223">
        <f>IFERROR(IF(RIGHT(VLOOKUP($A152,csapatok!$A:$NN,CA$320,FALSE),5)="Csere",VLOOKUP(LEFT(VLOOKUP($A152,csapatok!$A:$NN,CA$320,FALSE),LEN(VLOOKUP($A152,csapatok!$A:$NN,CA$320,FALSE))-6),'csapat-ranglista'!$A:$FP,CA$321,FALSE)/8,VLOOKUP(VLOOKUP($A152,csapatok!$A:$NN,CA$320,FALSE),'csapat-ranglista'!$A:$FP,CA$321,FALSE)/4),0)</f>
        <v>0</v>
      </c>
      <c r="CB152" s="223">
        <f>IFERROR(IF(RIGHT(VLOOKUP($A152,csapatok!$A:$NN,CB$320,FALSE),5)="Csere",VLOOKUP(LEFT(VLOOKUP($A152,csapatok!$A:$NN,CB$320,FALSE),LEN(VLOOKUP($A152,csapatok!$A:$NN,CB$320,FALSE))-6),'csapat-ranglista'!$A:$FP,CB$321,FALSE)/8,VLOOKUP(VLOOKUP($A152,csapatok!$A:$NN,CB$320,FALSE),'csapat-ranglista'!$A:$FP,CB$321,FALSE)/4),0)</f>
        <v>0</v>
      </c>
      <c r="CC152" s="223">
        <f>IFERROR(IF(RIGHT(VLOOKUP($A152,csapatok!$A:$NN,CC$320,FALSE),5)="Csere",VLOOKUP(LEFT(VLOOKUP($A152,csapatok!$A:$NN,CC$320,FALSE),LEN(VLOOKUP($A152,csapatok!$A:$NN,CC$320,FALSE))-6),'csapat-ranglista'!$A:$FP,CC$321,FALSE)/8,VLOOKUP(VLOOKUP($A152,csapatok!$A:$NN,CC$320,FALSE),'csapat-ranglista'!$A:$FP,CC$321,FALSE)/4),0)</f>
        <v>0</v>
      </c>
      <c r="CD152" s="223">
        <f>IFERROR(IF(RIGHT(VLOOKUP($A152,csapatok!$A:$NN,CD$320,FALSE),5)="Csere",VLOOKUP(LEFT(VLOOKUP($A152,csapatok!$A:$NN,CD$320,FALSE),LEN(VLOOKUP($A152,csapatok!$A:$NN,CD$320,FALSE))-6),'csapat-ranglista'!$A:$FP,CD$321,FALSE)/8,VLOOKUP(VLOOKUP($A152,csapatok!$A:$NN,CD$320,FALSE),'csapat-ranglista'!$A:$FP,CD$321,FALSE)/4),0)</f>
        <v>0.48120998988937624</v>
      </c>
      <c r="CE152" s="223">
        <f>IFERROR(IF(RIGHT(VLOOKUP($A152,csapatok!$A:$NN,CE$320,FALSE),5)="Csere",VLOOKUP(LEFT(VLOOKUP($A152,csapatok!$A:$NN,CE$320,FALSE),LEN(VLOOKUP($A152,csapatok!$A:$NN,CE$320,FALSE))-6),'csapat-ranglista'!$A:$FP,CE$321,FALSE)/8,VLOOKUP(VLOOKUP($A152,csapatok!$A:$NN,CE$320,FALSE),'csapat-ranglista'!$A:$FP,CE$321,FALSE)/4),0)</f>
        <v>0</v>
      </c>
      <c r="CF152" s="223">
        <f>IFERROR(IF(RIGHT(VLOOKUP($A152,csapatok!$A:$NN,CF$320,FALSE),5)="Csere",VLOOKUP(LEFT(VLOOKUP($A152,csapatok!$A:$NN,CF$320,FALSE),LEN(VLOOKUP($A152,csapatok!$A:$NN,CF$320,FALSE))-6),'csapat-ranglista'!$A:$FP,CF$321,FALSE)/8,VLOOKUP(VLOOKUP($A152,csapatok!$A:$NN,CF$320,FALSE),'csapat-ranglista'!$A:$FP,CF$321,FALSE)/4),0)</f>
        <v>0</v>
      </c>
      <c r="CG152" s="223">
        <f>IFERROR(IF(RIGHT(VLOOKUP($A152,csapatok!$A:$NN,CG$320,FALSE),5)="Csere",VLOOKUP(LEFT(VLOOKUP($A152,csapatok!$A:$NN,CG$320,FALSE),LEN(VLOOKUP($A152,csapatok!$A:$NN,CG$320,FALSE))-6),'csapat-ranglista'!$A:$FP,CG$321,FALSE)/8,VLOOKUP(VLOOKUP($A152,csapatok!$A:$NN,CG$320,FALSE),'csapat-ranglista'!$A:$FP,CG$321,FALSE)/4),0)</f>
        <v>0</v>
      </c>
      <c r="CH152" s="223">
        <f>IFERROR(IF(RIGHT(VLOOKUP($A152,csapatok!$A:$NN,CH$320,FALSE),5)="Csere",VLOOKUP(LEFT(VLOOKUP($A152,csapatok!$A:$NN,CH$320,FALSE),LEN(VLOOKUP($A152,csapatok!$A:$NN,CH$320,FALSE))-6),'csapat-ranglista'!$A:$FP,CH$321,FALSE)/8,VLOOKUP(VLOOKUP($A152,csapatok!$A:$NN,CH$320,FALSE),'csapat-ranglista'!$A:$FP,CH$321,FALSE)/4),0)</f>
        <v>0</v>
      </c>
      <c r="CI152" s="223">
        <f>IFERROR(IF(RIGHT(VLOOKUP($A152,csapatok!$A:$NN,CI$320,FALSE),5)="Csere",VLOOKUP(LEFT(VLOOKUP($A152,csapatok!$A:$NN,CI$320,FALSE),LEN(VLOOKUP($A152,csapatok!$A:$NN,CI$320,FALSE))-6),'csapat-ranglista'!$A:$FP,CI$321,FALSE)/8,VLOOKUP(VLOOKUP($A152,csapatok!$A:$NN,CI$320,FALSE),'csapat-ranglista'!$A:$FP,CI$321,FALSE)/4),0)</f>
        <v>0</v>
      </c>
      <c r="CJ152" s="224">
        <f>versenyek!$IQ$11*IFERROR(VLOOKUP(VLOOKUP($A152,versenyek!IP:IR,3,FALSE),szabalyok!$A$16:$B$23,2,FALSE)/4,0)</f>
        <v>0</v>
      </c>
      <c r="CK152" s="224">
        <f>versenyek!$IT$11*IFERROR(VLOOKUP(VLOOKUP($A152,versenyek!IS:IU,3,FALSE),szabalyok!$A$16:$B$23,2,FALSE)/4,0)</f>
        <v>0</v>
      </c>
      <c r="CL152" s="223">
        <f>IFERROR(IF(RIGHT(VLOOKUP($A152,csapatok!$A:$NN,CL$320,FALSE),5)="Csere",VLOOKUP(LEFT(VLOOKUP($A152,csapatok!$A:$NN,CL$320,FALSE),LEN(VLOOKUP($A152,csapatok!$A:$NN,CL$320,FALSE))-6),'csapat-ranglista'!$A:$FP,CL$321,FALSE)/8,VLOOKUP(VLOOKUP($A152,csapatok!$A:$NN,CL$320,FALSE),'csapat-ranglista'!$A:$FP,CL$321,FALSE)/4),0)</f>
        <v>0</v>
      </c>
      <c r="CM152" s="223">
        <f>IFERROR(IF(RIGHT(VLOOKUP($A152,csapatok!$A:$NN,CM$320,FALSE),5)="Csere",VLOOKUP(LEFT(VLOOKUP($A152,csapatok!$A:$NN,CM$320,FALSE),LEN(VLOOKUP($A152,csapatok!$A:$NN,CM$320,FALSE))-6),'csapat-ranglista'!$A:$FP,CM$321,FALSE)/8,VLOOKUP(VLOOKUP($A152,csapatok!$A:$NN,CM$320,FALSE),'csapat-ranglista'!$A:$FP,CM$321,FALSE)/4),0)</f>
        <v>0</v>
      </c>
      <c r="CN152" s="223">
        <f>IFERROR(IF(RIGHT(VLOOKUP($A152,csapatok!$A:$NN,CN$320,FALSE),5)="Csere",VLOOKUP(LEFT(VLOOKUP($A152,csapatok!$A:$NN,CN$320,FALSE),LEN(VLOOKUP($A152,csapatok!$A:$NN,CN$320,FALSE))-6),'csapat-ranglista'!$A:$FP,CN$321,FALSE)/8,VLOOKUP(VLOOKUP($A152,csapatok!$A:$NN,CN$320,FALSE),'csapat-ranglista'!$A:$FP,CN$321,FALSE)/4),0)</f>
        <v>0</v>
      </c>
      <c r="CO152" s="223">
        <f>IFERROR(IF(RIGHT(VLOOKUP($A152,csapatok!$A:$NN,CO$320,FALSE),5)="Csere",VLOOKUP(LEFT(VLOOKUP($A152,csapatok!$A:$NN,CO$320,FALSE),LEN(VLOOKUP($A152,csapatok!$A:$NN,CO$320,FALSE))-6),'csapat-ranglista'!$A:$FP,CO$321,FALSE)/8,VLOOKUP(VLOOKUP($A152,csapatok!$A:$NN,CO$320,FALSE),'csapat-ranglista'!$A:$FP,CO$321,FALSE)/4),0)</f>
        <v>0</v>
      </c>
      <c r="CP152" s="223">
        <f>IFERROR(IF(RIGHT(VLOOKUP($A152,csapatok!$A:$NN,CP$320,FALSE),5)="Csere",VLOOKUP(LEFT(VLOOKUP($A152,csapatok!$A:$NN,CP$320,FALSE),LEN(VLOOKUP($A152,csapatok!$A:$NN,CP$320,FALSE))-6),'csapat-ranglista'!$A:$FP,CP$321,FALSE)/8,VLOOKUP(VLOOKUP($A152,csapatok!$A:$NN,CP$320,FALSE),'csapat-ranglista'!$A:$FP,CP$321,FALSE)/4),0)</f>
        <v>0</v>
      </c>
      <c r="CQ152" s="223">
        <f>IFERROR(IF(RIGHT(VLOOKUP($A152,csapatok!$A:$NN,CQ$320,FALSE),5)="Csere",VLOOKUP(LEFT(VLOOKUP($A152,csapatok!$A:$NN,CQ$320,FALSE),LEN(VLOOKUP($A152,csapatok!$A:$NN,CQ$320,FALSE))-6),'csapat-ranglista'!$A:$FP,CQ$321,FALSE)/8,VLOOKUP(VLOOKUP($A152,csapatok!$A:$NN,CQ$320,FALSE),'csapat-ranglista'!$A:$FP,CQ$321,FALSE)/4),0)</f>
        <v>0</v>
      </c>
      <c r="CR152" s="223">
        <f>IFERROR(IF(RIGHT(VLOOKUP($A152,csapatok!$A:$NN,CR$320,FALSE),5)="Csere",VLOOKUP(LEFT(VLOOKUP($A152,csapatok!$A:$NN,CR$320,FALSE),LEN(VLOOKUP($A152,csapatok!$A:$NN,CR$320,FALSE))-6),'csapat-ranglista'!$A:$FP,CR$321,FALSE)/8,VLOOKUP(VLOOKUP($A152,csapatok!$A:$NN,CR$320,FALSE),'csapat-ranglista'!$A:$FP,CR$321,FALSE)/4),0)</f>
        <v>0</v>
      </c>
      <c r="CS152" s="223">
        <f>IFERROR(IF(RIGHT(VLOOKUP($A152,csapatok!$A:$NN,CS$320,FALSE),5)="Csere",VLOOKUP(LEFT(VLOOKUP($A152,csapatok!$A:$NN,CS$320,FALSE),LEN(VLOOKUP($A152,csapatok!$A:$NN,CS$320,FALSE))-6),'csapat-ranglista'!$A:$FP,CS$321,FALSE)/8,VLOOKUP(VLOOKUP($A152,csapatok!$A:$NN,CS$320,FALSE),'csapat-ranglista'!$A:$FP,CS$321,FALSE)/4),0)</f>
        <v>0</v>
      </c>
      <c r="CT152" s="223">
        <f>IFERROR(IF(RIGHT(VLOOKUP($A152,csapatok!$A:$NN,CT$320,FALSE),5)="Csere",VLOOKUP(LEFT(VLOOKUP($A152,csapatok!$A:$NN,CT$320,FALSE),LEN(VLOOKUP($A152,csapatok!$A:$NN,CT$320,FALSE))-6),'csapat-ranglista'!$A:$FP,CT$321,FALSE)/8,VLOOKUP(VLOOKUP($A152,csapatok!$A:$NN,CT$320,FALSE),'csapat-ranglista'!$A:$FP,CT$321,FALSE)/4),0)</f>
        <v>0</v>
      </c>
      <c r="CU152" s="223">
        <f>IFERROR(IF(RIGHT(VLOOKUP($A152,csapatok!$A:$NN,CU$320,FALSE),5)="Csere",VLOOKUP(LEFT(VLOOKUP($A152,csapatok!$A:$NN,CU$320,FALSE),LEN(VLOOKUP($A152,csapatok!$A:$NN,CU$320,FALSE))-6),'csapat-ranglista'!$A:$FP,CU$321,FALSE)/8,VLOOKUP(VLOOKUP($A152,csapatok!$A:$NN,CU$320,FALSE),'csapat-ranglista'!$A:$FP,CU$321,FALSE)/4),0)</f>
        <v>0</v>
      </c>
      <c r="CV152" s="223">
        <f>IFERROR(IF(RIGHT(VLOOKUP($A152,csapatok!$A:$NN,CV$320,FALSE),5)="Csere",VLOOKUP(LEFT(VLOOKUP($A152,csapatok!$A:$NN,CV$320,FALSE),LEN(VLOOKUP($A152,csapatok!$A:$NN,CV$320,FALSE))-6),'csapat-ranglista'!$A:$FP,CV$321,FALSE)/8,VLOOKUP(VLOOKUP($A152,csapatok!$A:$NN,CV$320,FALSE),'csapat-ranglista'!$A:$FP,CV$321,FALSE)/4),0)</f>
        <v>0</v>
      </c>
      <c r="CW152" s="223">
        <f>IFERROR(IF(RIGHT(VLOOKUP($A152,csapatok!$A:$NN,CW$320,FALSE),5)="Csere",VLOOKUP(LEFT(VLOOKUP($A152,csapatok!$A:$NN,CW$320,FALSE),LEN(VLOOKUP($A152,csapatok!$A:$NN,CW$320,FALSE))-6),'csapat-ranglista'!$A:$FP,CW$321,FALSE)/8,VLOOKUP(VLOOKUP($A152,csapatok!$A:$NN,CW$320,FALSE),'csapat-ranglista'!$A:$FP,CW$321,FALSE)/4),0)</f>
        <v>0</v>
      </c>
      <c r="CX152" s="223">
        <f>IFERROR(IF(RIGHT(VLOOKUP($A152,csapatok!$A:$NN,CX$320,FALSE),5)="Csere",VLOOKUP(LEFT(VLOOKUP($A152,csapatok!$A:$NN,CX$320,FALSE),LEN(VLOOKUP($A152,csapatok!$A:$NN,CX$320,FALSE))-6),'csapat-ranglista'!$A:$FP,CX$321,FALSE)/8,VLOOKUP(VLOOKUP($A152,csapatok!$A:$NN,CX$320,FALSE),'csapat-ranglista'!$A:$FP,CX$321,FALSE)/4),0)</f>
        <v>0</v>
      </c>
      <c r="CY152" s="223">
        <f>IFERROR(IF(RIGHT(VLOOKUP($A152,csapatok!$A:$NN,CY$320,FALSE),5)="Csere",VLOOKUP(LEFT(VLOOKUP($A152,csapatok!$A:$NN,CY$320,FALSE),LEN(VLOOKUP($A152,csapatok!$A:$NN,CY$320,FALSE))-6),'csapat-ranglista'!$A:$FP,CY$321,FALSE)/8,VLOOKUP(VLOOKUP($A152,csapatok!$A:$NN,CY$320,FALSE),'csapat-ranglista'!$A:$FP,CY$321,FALSE)/4),0)</f>
        <v>0</v>
      </c>
      <c r="CZ152" s="223">
        <f>IFERROR(IF(RIGHT(VLOOKUP($A152,csapatok!$A:$NN,CZ$320,FALSE),5)="Csere",VLOOKUP(LEFT(VLOOKUP($A152,csapatok!$A:$NN,CZ$320,FALSE),LEN(VLOOKUP($A152,csapatok!$A:$NN,CZ$320,FALSE))-6),'csapat-ranglista'!$A:$FP,CZ$321,FALSE)/8,VLOOKUP(VLOOKUP($A152,csapatok!$A:$NN,CZ$320,FALSE),'csapat-ranglista'!$A:$FP,CZ$321,FALSE)/4),0)</f>
        <v>0</v>
      </c>
      <c r="DA152" s="223">
        <f>IFERROR(IF(RIGHT(VLOOKUP($A152,csapatok!$A:$NN,DA$320,FALSE),5)="Csere",VLOOKUP(LEFT(VLOOKUP($A152,csapatok!$A:$NN,DA$320,FALSE),LEN(VLOOKUP($A152,csapatok!$A:$NN,DA$320,FALSE))-6),'csapat-ranglista'!$A:$FP,DA$321,FALSE)/8,VLOOKUP(VLOOKUP($A152,csapatok!$A:$NN,DA$320,FALSE),'csapat-ranglista'!$A:$FP,DA$321,FALSE)/4),0)</f>
        <v>0</v>
      </c>
      <c r="DB152" s="223">
        <f>IFERROR(IF(RIGHT(VLOOKUP($A152,csapatok!$A:$NN,DB$320,FALSE),5)="Csere",VLOOKUP(LEFT(VLOOKUP($A152,csapatok!$A:$NN,DB$320,FALSE),LEN(VLOOKUP($A152,csapatok!$A:$NN,DB$320,FALSE))-6),'csapat-ranglista'!$A:$FP,DB$321,FALSE)/8,VLOOKUP(VLOOKUP($A152,csapatok!$A:$NN,DB$320,FALSE),'csapat-ranglista'!$A:$FP,DB$321,FALSE)/4),0)</f>
        <v>0</v>
      </c>
      <c r="DC152" s="223">
        <f>IFERROR(IF(RIGHT(VLOOKUP($A152,csapatok!$A:$NN,DC$320,FALSE),5)="Csere",VLOOKUP(LEFT(VLOOKUP($A152,csapatok!$A:$NN,DC$320,FALSE),LEN(VLOOKUP($A152,csapatok!$A:$NN,DC$320,FALSE))-6),'csapat-ranglista'!$A:$FP,DC$321,FALSE)/8,VLOOKUP(VLOOKUP($A152,csapatok!$A:$NN,DC$320,FALSE),'csapat-ranglista'!$A:$FP,DC$321,FALSE)/4),0)</f>
        <v>0</v>
      </c>
      <c r="DD152" s="223">
        <f>IFERROR(IF(RIGHT(VLOOKUP($A152,csapatok!$A:$NN,DD$320,FALSE),5)="Csere",VLOOKUP(LEFT(VLOOKUP($A152,csapatok!$A:$NN,DD$320,FALSE),LEN(VLOOKUP($A152,csapatok!$A:$NN,DD$320,FALSE))-6),'csapat-ranglista'!$A:$FP,DD$321,FALSE)/8,VLOOKUP(VLOOKUP($A152,csapatok!$A:$NN,DD$320,FALSE),'csapat-ranglista'!$A:$FP,DD$321,FALSE)/4),0)</f>
        <v>0</v>
      </c>
      <c r="DE152" s="223">
        <f>IFERROR(IF(RIGHT(VLOOKUP($A152,csapatok!$A:$NN,DE$320,FALSE),5)="Csere",VLOOKUP(LEFT(VLOOKUP($A152,csapatok!$A:$NN,DE$320,FALSE),LEN(VLOOKUP($A152,csapatok!$A:$NN,DE$320,FALSE))-6),'csapat-ranglista'!$A:$FP,DE$321,FALSE)/8,VLOOKUP(VLOOKUP($A152,csapatok!$A:$NN,DE$320,FALSE),'csapat-ranglista'!$A:$FP,DE$321,FALSE)/4),0)</f>
        <v>0</v>
      </c>
      <c r="DF152" s="223">
        <f>IFERROR(IF(RIGHT(VLOOKUP($A152,csapatok!$A:$NN,DF$320,FALSE),5)="Csere",VLOOKUP(LEFT(VLOOKUP($A152,csapatok!$A:$NN,DF$320,FALSE),LEN(VLOOKUP($A152,csapatok!$A:$NN,DF$320,FALSE))-6),'csapat-ranglista'!$A:$FP,DF$321,FALSE)/8,VLOOKUP(VLOOKUP($A152,csapatok!$A:$NN,DF$320,FALSE),'csapat-ranglista'!$A:$FP,DF$321,FALSE)/4),0)</f>
        <v>0</v>
      </c>
      <c r="DG152" s="223">
        <f>IFERROR(IF(RIGHT(VLOOKUP($A152,csapatok!$A:$NN,DG$320,FALSE),5)="Csere",VLOOKUP(LEFT(VLOOKUP($A152,csapatok!$A:$NN,DG$320,FALSE),LEN(VLOOKUP($A152,csapatok!$A:$NN,DG$320,FALSE))-6),'csapat-ranglista'!$A:$FP,DG$321,FALSE)/8,VLOOKUP(VLOOKUP($A152,csapatok!$A:$NN,DG$320,FALSE),'csapat-ranglista'!$A:$FP,DG$321,FALSE)/4),0)</f>
        <v>0</v>
      </c>
      <c r="DH152" s="223">
        <f>IFERROR(IF(RIGHT(VLOOKUP($A152,csapatok!$A:$NN,DH$320,FALSE),5)="Csere",VLOOKUP(LEFT(VLOOKUP($A152,csapatok!$A:$NN,DH$320,FALSE),LEN(VLOOKUP($A152,csapatok!$A:$NN,DH$320,FALSE))-6),'csapat-ranglista'!$A:$FP,DH$321,FALSE)/8,VLOOKUP(VLOOKUP($A152,csapatok!$A:$NN,DH$320,FALSE),'csapat-ranglista'!$A:$FP,DH$321,FALSE)/4),0)</f>
        <v>0</v>
      </c>
      <c r="DI152" s="223">
        <f>IFERROR(IF(RIGHT(VLOOKUP($A152,csapatok!$A:$NN,DI$320,FALSE),5)="Csere",VLOOKUP(LEFT(VLOOKUP($A152,csapatok!$A:$NN,DI$320,FALSE),LEN(VLOOKUP($A152,csapatok!$A:$NN,DI$320,FALSE))-6),'csapat-ranglista'!$A:$FP,DI$321,FALSE)/8,VLOOKUP(VLOOKUP($A152,csapatok!$A:$NN,DI$320,FALSE),'csapat-ranglista'!$A:$FP,DI$321,FALSE)/4),0)</f>
        <v>0</v>
      </c>
      <c r="DJ152" s="223">
        <f>IFERROR(IF(RIGHT(VLOOKUP($A152,csapatok!$A:$NN,DJ$320,FALSE),5)="Csere",VLOOKUP(LEFT(VLOOKUP($A152,csapatok!$A:$NN,DJ$320,FALSE),LEN(VLOOKUP($A152,csapatok!$A:$NN,DJ$320,FALSE))-6),'csapat-ranglista'!$A:$FP,DJ$321,FALSE)/8,VLOOKUP(VLOOKUP($A152,csapatok!$A:$NN,DJ$320,FALSE),'csapat-ranglista'!$A:$FP,DJ$321,FALSE)/4),0)</f>
        <v>0</v>
      </c>
      <c r="DK152" s="223">
        <f>IFERROR(IF(RIGHT(VLOOKUP($A152,csapatok!$A:$NN,DK$320,FALSE),5)="Csere",VLOOKUP(LEFT(VLOOKUP($A152,csapatok!$A:$NN,DK$320,FALSE),LEN(VLOOKUP($A152,csapatok!$A:$NN,DK$320,FALSE))-6),'csapat-ranglista'!$A:$FP,DK$321,FALSE)/8,VLOOKUP(VLOOKUP($A152,csapatok!$A:$NN,DK$320,FALSE),'csapat-ranglista'!$A:$FP,DK$321,FALSE)/4),0)</f>
        <v>0</v>
      </c>
      <c r="DL152" s="223">
        <f>IFERROR(IF(RIGHT(VLOOKUP($A152,csapatok!$A:$NN,DL$320,FALSE),5)="Csere",VLOOKUP(LEFT(VLOOKUP($A152,csapatok!$A:$NN,DL$320,FALSE),LEN(VLOOKUP($A152,csapatok!$A:$NN,DL$320,FALSE))-6),'csapat-ranglista'!$A:$FP,DL$321,FALSE)/8,VLOOKUP(VLOOKUP($A152,csapatok!$A:$NN,DL$320,FALSE),'csapat-ranglista'!$A:$FP,DL$321,FALSE)/4),0)</f>
        <v>0</v>
      </c>
      <c r="DM152" s="223">
        <f>IFERROR(IF(RIGHT(VLOOKUP($A152,csapatok!$A:$NN,DM$320,FALSE),5)="Csere",VLOOKUP(LEFT(VLOOKUP($A152,csapatok!$A:$NN,DM$320,FALSE),LEN(VLOOKUP($A152,csapatok!$A:$NN,DM$320,FALSE))-6),'csapat-ranglista'!$A:$FP,DM$321,FALSE)/8,VLOOKUP(VLOOKUP($A152,csapatok!$A:$NN,DM$320,FALSE),'csapat-ranglista'!$A:$FP,DM$321,FALSE)/4),0)</f>
        <v>0</v>
      </c>
      <c r="DN152" s="223">
        <f>IFERROR(IF(RIGHT(VLOOKUP($A152,csapatok!$A:$NN,DN$320,FALSE),5)="Csere",VLOOKUP(LEFT(VLOOKUP($A152,csapatok!$A:$NN,DN$320,FALSE),LEN(VLOOKUP($A152,csapatok!$A:$NN,DN$320,FALSE))-6),'csapat-ranglista'!$A:$FP,DN$321,FALSE)/8,VLOOKUP(VLOOKUP($A152,csapatok!$A:$NN,DN$320,FALSE),'csapat-ranglista'!$A:$FP,DN$321,FALSE)/4),0)</f>
        <v>0</v>
      </c>
      <c r="DO152" s="224">
        <f>versenyek!$MF$11*IFERROR(VLOOKUP(VLOOKUP($A152,versenyek!ME:MG,3,FALSE),szabalyok!$A$16:$B$23,2,FALSE)/4,0)</f>
        <v>0</v>
      </c>
      <c r="DP152" s="224">
        <f>versenyek!$MI$11*IFERROR(VLOOKUP(VLOOKUP($A152,versenyek!MH:MJ,3,FALSE),szabalyok!$A$16:$B$23,2,FALSE)/4,0)</f>
        <v>0</v>
      </c>
      <c r="DQ152" s="223">
        <f>IFERROR(IF(RIGHT(VLOOKUP($A152,csapatok!$A:$NN,DQ$320,FALSE),5)="Csere",VLOOKUP(LEFT(VLOOKUP($A152,csapatok!$A:$NN,DQ$320,FALSE),LEN(VLOOKUP($A152,csapatok!$A:$NN,DQ$320,FALSE))-6),'csapat-ranglista'!$A:$FP,DQ$321,FALSE)/8,VLOOKUP(VLOOKUP($A152,csapatok!$A:$NN,DQ$320,FALSE),'csapat-ranglista'!$A:$FP,DQ$321,FALSE)/4),0)</f>
        <v>0</v>
      </c>
      <c r="DR152" s="223">
        <f>IFERROR(IF(RIGHT(VLOOKUP($A152,csapatok!$A:$NN,DR$320,FALSE),5)="Csere",VLOOKUP(LEFT(VLOOKUP($A152,csapatok!$A:$NN,DR$320,FALSE),LEN(VLOOKUP($A152,csapatok!$A:$NN,DR$320,FALSE))-6),'csapat-ranglista'!$A:$FP,DR$321,FALSE)/8,VLOOKUP(VLOOKUP($A152,csapatok!$A:$NN,DR$320,FALSE),'csapat-ranglista'!$A:$FP,DR$321,FALSE)/4),0)</f>
        <v>0</v>
      </c>
      <c r="DS152" s="223">
        <f>IFERROR(IF(RIGHT(VLOOKUP($A152,csapatok!$A:$NN,DS$320,FALSE),5)="Csere",VLOOKUP(LEFT(VLOOKUP($A152,csapatok!$A:$NN,DS$320,FALSE),LEN(VLOOKUP($A152,csapatok!$A:$NN,DS$320,FALSE))-6),'csapat-ranglista'!$A:$FP,DS$321,FALSE)/8,VLOOKUP(VLOOKUP($A152,csapatok!$A:$NN,DS$320,FALSE),'csapat-ranglista'!$A:$FP,DS$321,FALSE)/4),0)</f>
        <v>0</v>
      </c>
      <c r="DT152" s="223">
        <f>IFERROR(IF(RIGHT(VLOOKUP($A152,csapatok!$A:$NN,DT$320,FALSE),5)="Csere",VLOOKUP(LEFT(VLOOKUP($A152,csapatok!$A:$NN,DT$320,FALSE),LEN(VLOOKUP($A152,csapatok!$A:$NN,DT$320,FALSE))-6),'csapat-ranglista'!$A:$FP,DT$321,FALSE)/8,VLOOKUP(VLOOKUP($A152,csapatok!$A:$NN,DT$320,FALSE),'csapat-ranglista'!$A:$FP,DT$321,FALSE)/4),0)</f>
        <v>0</v>
      </c>
      <c r="DU152" s="223">
        <f>IFERROR(IF(RIGHT(VLOOKUP($A152,csapatok!$A:$NN,DU$320,FALSE),5)="Csere",VLOOKUP(LEFT(VLOOKUP($A152,csapatok!$A:$NN,DU$320,FALSE),LEN(VLOOKUP($A152,csapatok!$A:$NN,DU$320,FALSE))-6),'csapat-ranglista'!$A:$FP,DU$321,FALSE)/8,VLOOKUP(VLOOKUP($A152,csapatok!$A:$NN,DU$320,FALSE),'csapat-ranglista'!$A:$FP,DU$321,FALSE)/4),0)</f>
        <v>0</v>
      </c>
      <c r="DV152" s="223">
        <f>IFERROR(IF(RIGHT(VLOOKUP($A152,csapatok!$A:$NN,DV$320,FALSE),5)="Csere",VLOOKUP(LEFT(VLOOKUP($A152,csapatok!$A:$NN,DV$320,FALSE),LEN(VLOOKUP($A152,csapatok!$A:$NN,DV$320,FALSE))-6),'csapat-ranglista'!$A:$FP,DV$321,FALSE)/8,VLOOKUP(VLOOKUP($A152,csapatok!$A:$NN,DV$320,FALSE),'csapat-ranglista'!$A:$FP,DV$321,FALSE)/4),0)</f>
        <v>0</v>
      </c>
      <c r="DW152" s="223">
        <f>IFERROR(IF(RIGHT(VLOOKUP($A152,csapatok!$A:$NN,DW$320,FALSE),5)="Csere",VLOOKUP(LEFT(VLOOKUP($A152,csapatok!$A:$NN,DW$320,FALSE),LEN(VLOOKUP($A152,csapatok!$A:$NN,DW$320,FALSE))-6),'csapat-ranglista'!$A:$FP,DW$321,FALSE)/8,VLOOKUP(VLOOKUP($A152,csapatok!$A:$NN,DW$320,FALSE),'csapat-ranglista'!$A:$FP,DW$321,FALSE)/4),0)</f>
        <v>0</v>
      </c>
      <c r="DX152" s="223">
        <f>IFERROR(IF(RIGHT(VLOOKUP($A152,csapatok!$A:$NN,DX$320,FALSE),5)="Csere",VLOOKUP(LEFT(VLOOKUP($A152,csapatok!$A:$NN,DX$320,FALSE),LEN(VLOOKUP($A152,csapatok!$A:$NN,DX$320,FALSE))-6),'csapat-ranglista'!$A:$FP,DX$321,FALSE)/8,VLOOKUP(VLOOKUP($A152,csapatok!$A:$NN,DX$320,FALSE),'csapat-ranglista'!$A:$FP,DX$321,FALSE)/4),0)</f>
        <v>0</v>
      </c>
      <c r="DY152" s="223">
        <f>IFERROR(IF(RIGHT(VLOOKUP($A152,csapatok!$A:$NN,DY$320,FALSE),5)="Csere",VLOOKUP(LEFT(VLOOKUP($A152,csapatok!$A:$NN,DY$320,FALSE),LEN(VLOOKUP($A152,csapatok!$A:$NN,DY$320,FALSE))-6),'csapat-ranglista'!$A:$FP,DY$321,FALSE)/8,VLOOKUP(VLOOKUP($A152,csapatok!$A:$NN,DY$320,FALSE),'csapat-ranglista'!$A:$FP,DY$321,FALSE)/4),0)</f>
        <v>0</v>
      </c>
      <c r="DZ152" s="223">
        <f>IFERROR(IF(RIGHT(VLOOKUP($A152,csapatok!$A:$NN,DZ$320,FALSE),5)="Csere",VLOOKUP(LEFT(VLOOKUP($A152,csapatok!$A:$NN,DZ$320,FALSE),LEN(VLOOKUP($A152,csapatok!$A:$NN,DZ$320,FALSE))-6),'csapat-ranglista'!$A:$FP,DZ$321,FALSE)/8,VLOOKUP(VLOOKUP($A152,csapatok!$A:$NN,DZ$320,FALSE),'csapat-ranglista'!$A:$FP,DZ$321,FALSE)/4),0)</f>
        <v>0</v>
      </c>
      <c r="EA152" s="223">
        <f>IFERROR(IF(RIGHT(VLOOKUP($A152,csapatok!$A:$NN,EA$320,FALSE),5)="Csere",VLOOKUP(LEFT(VLOOKUP($A152,csapatok!$A:$NN,EA$320,FALSE),LEN(VLOOKUP($A152,csapatok!$A:$NN,EA$320,FALSE))-6),'csapat-ranglista'!$A:$FP,EA$321,FALSE)/8,VLOOKUP(VLOOKUP($A152,csapatok!$A:$NN,EA$320,FALSE),'csapat-ranglista'!$A:$FP,EA$321,FALSE)/4),0)</f>
        <v>0</v>
      </c>
      <c r="EB152" s="223">
        <f>IFERROR(IF(RIGHT(VLOOKUP($A152,csapatok!$A:$NN,EB$320,FALSE),5)="Csere",VLOOKUP(LEFT(VLOOKUP($A152,csapatok!$A:$NN,EB$320,FALSE),LEN(VLOOKUP($A152,csapatok!$A:$NN,EB$320,FALSE))-6),'csapat-ranglista'!$A:$FP,EB$321,FALSE)/8,VLOOKUP(VLOOKUP($A152,csapatok!$A:$NN,EB$320,FALSE),'csapat-ranglista'!$A:$FP,EB$321,FALSE)/4),0)</f>
        <v>0</v>
      </c>
      <c r="EC152" s="223">
        <f>IFERROR(IF(RIGHT(VLOOKUP($A152,csapatok!$A:$NN,EC$320,FALSE),5)="Csere",VLOOKUP(LEFT(VLOOKUP($A152,csapatok!$A:$NN,EC$320,FALSE),LEN(VLOOKUP($A152,csapatok!$A:$NN,EC$320,FALSE))-6),'csapat-ranglista'!$A:$FP,EC$321,FALSE)/8,VLOOKUP(VLOOKUP($A152,csapatok!$A:$NN,EC$320,FALSE),'csapat-ranglista'!$A:$FP,EC$321,FALSE)/4),0)</f>
        <v>0</v>
      </c>
      <c r="ED152" s="223">
        <f>IFERROR(IF(RIGHT(VLOOKUP($A152,csapatok!$A:$NN,ED$320,FALSE),5)="Csere",VLOOKUP(LEFT(VLOOKUP($A152,csapatok!$A:$NN,ED$320,FALSE),LEN(VLOOKUP($A152,csapatok!$A:$NN,ED$320,FALSE))-6),'csapat-ranglista'!$A:$FP,ED$321,FALSE)/8,VLOOKUP(VLOOKUP($A152,csapatok!$A:$NN,ED$320,FALSE),'csapat-ranglista'!$A:$FP,ED$321,FALSE)/4),0)</f>
        <v>0</v>
      </c>
      <c r="EE152" s="223">
        <f>IFERROR(IF(RIGHT(VLOOKUP($A152,csapatok!$A:$NN,EE$320,FALSE),5)="Csere",VLOOKUP(LEFT(VLOOKUP($A152,csapatok!$A:$NN,EE$320,FALSE),LEN(VLOOKUP($A152,csapatok!$A:$NN,EE$320,FALSE))-6),'csapat-ranglista'!$A:$FP,EE$321,FALSE)/8,VLOOKUP(VLOOKUP($A152,csapatok!$A:$NN,EE$320,FALSE),'csapat-ranglista'!$A:$FP,EE$321,FALSE)/4),0)</f>
        <v>0</v>
      </c>
      <c r="EF152" s="223">
        <f>IFERROR(IF(RIGHT(VLOOKUP($A152,csapatok!$A:$NN,EF$320,FALSE),5)="Csere",VLOOKUP(LEFT(VLOOKUP($A152,csapatok!$A:$NN,EF$320,FALSE),LEN(VLOOKUP($A152,csapatok!$A:$NN,EF$320,FALSE))-6),'csapat-ranglista'!$A:$FP,EF$321,FALSE)/8,VLOOKUP(VLOOKUP($A152,csapatok!$A:$NN,EF$320,FALSE),'csapat-ranglista'!$A:$FP,EF$321,FALSE)/4),0)</f>
        <v>0</v>
      </c>
      <c r="EG152" s="223">
        <f>IFERROR(IF(RIGHT(VLOOKUP($A152,csapatok!$A:$NN,EG$320,FALSE),5)="Csere",VLOOKUP(LEFT(VLOOKUP($A152,csapatok!$A:$NN,EG$320,FALSE),LEN(VLOOKUP($A152,csapatok!$A:$NN,EG$320,FALSE))-6),'csapat-ranglista'!$A:$FP,EG$321,FALSE)/8,VLOOKUP(VLOOKUP($A152,csapatok!$A:$NN,EG$320,FALSE),'csapat-ranglista'!$A:$FP,EG$321,FALSE)/4),0)</f>
        <v>0</v>
      </c>
      <c r="EH152" s="223">
        <f>IFERROR(IF(RIGHT(VLOOKUP($A152,csapatok!$A:$NN,EH$320,FALSE),5)="Csere",VLOOKUP(LEFT(VLOOKUP($A152,csapatok!$A:$NN,EH$320,FALSE),LEN(VLOOKUP($A152,csapatok!$A:$NN,EH$320,FALSE))-6),'csapat-ranglista'!$A:$FP,EH$321,FALSE)/8,VLOOKUP(VLOOKUP($A152,csapatok!$A:$NN,EH$320,FALSE),'csapat-ranglista'!$A:$FP,EH$321,FALSE)/4),0)</f>
        <v>0</v>
      </c>
      <c r="EI152" s="223">
        <f>IFERROR(IF(RIGHT(VLOOKUP($A152,csapatok!$A:$NN,EI$320,FALSE),5)="Csere",VLOOKUP(LEFT(VLOOKUP($A152,csapatok!$A:$NN,EI$320,FALSE),LEN(VLOOKUP($A152,csapatok!$A:$NN,EI$320,FALSE))-6),'csapat-ranglista'!$A:$FP,EI$321,FALSE)/8,VLOOKUP(VLOOKUP($A152,csapatok!$A:$NN,EI$320,FALSE),'csapat-ranglista'!$A:$FP,EI$321,FALSE)/4),0)</f>
        <v>0</v>
      </c>
      <c r="EJ152" s="223">
        <f>IFERROR(IF(RIGHT(VLOOKUP($A152,csapatok!$A:$NN,EJ$320,FALSE),5)="Csere",VLOOKUP(LEFT(VLOOKUP($A152,csapatok!$A:$NN,EJ$320,FALSE),LEN(VLOOKUP($A152,csapatok!$A:$NN,EJ$320,FALSE))-6),'csapat-ranglista'!$A:$FP,EJ$321,FALSE)/8,VLOOKUP(VLOOKUP($A152,csapatok!$A:$NN,EJ$320,FALSE),'csapat-ranglista'!$A:$FP,EJ$321,FALSE)/4),0)</f>
        <v>0</v>
      </c>
      <c r="EK152" s="223">
        <f>IFERROR(IF(RIGHT(VLOOKUP($A152,csapatok!$A:$NN,EK$320,FALSE),5)="Csere",VLOOKUP(LEFT(VLOOKUP($A152,csapatok!$A:$NN,EK$320,FALSE),LEN(VLOOKUP($A152,csapatok!$A:$NN,EK$320,FALSE))-6),'csapat-ranglista'!$A:$FP,EK$321,FALSE)/8,VLOOKUP(VLOOKUP($A152,csapatok!$A:$NN,EK$320,FALSE),'csapat-ranglista'!$A:$FP,EK$321,FALSE)/4),0)</f>
        <v>0</v>
      </c>
      <c r="EL152" s="223">
        <f>IFERROR(IF(RIGHT(VLOOKUP($A152,csapatok!$A:$NN,EL$320,FALSE),5)="Csere",VLOOKUP(LEFT(VLOOKUP($A152,csapatok!$A:$NN,EL$320,FALSE),LEN(VLOOKUP($A152,csapatok!$A:$NN,EL$320,FALSE))-6),'csapat-ranglista'!$A:$FP,EL$321,FALSE)/8,VLOOKUP(VLOOKUP($A152,csapatok!$A:$NN,EL$320,FALSE),'csapat-ranglista'!$A:$FP,EL$321,FALSE)/4),0)</f>
        <v>0</v>
      </c>
      <c r="EM152" s="223">
        <f>IFERROR(IF(RIGHT(VLOOKUP($A152,csapatok!$A:$NN,EM$320,FALSE),5)="Csere",VLOOKUP(LEFT(VLOOKUP($A152,csapatok!$A:$NN,EM$320,FALSE),LEN(VLOOKUP($A152,csapatok!$A:$NN,EM$320,FALSE))-6),'csapat-ranglista'!$A:$FP,EM$321,FALSE)/8,VLOOKUP(VLOOKUP($A152,csapatok!$A:$NN,EM$320,FALSE),'csapat-ranglista'!$A:$FP,EM$321,FALSE)/4),0)</f>
        <v>0</v>
      </c>
      <c r="EN152" s="223">
        <f>IFERROR(IF(RIGHT(VLOOKUP($A152,csapatok!$A:$NN,EN$320,FALSE),5)="Csere",VLOOKUP(LEFT(VLOOKUP($A152,csapatok!$A:$NN,EN$320,FALSE),LEN(VLOOKUP($A152,csapatok!$A:$NN,EN$320,FALSE))-6),'csapat-ranglista'!$A:$FP,EN$321,FALSE)/8,VLOOKUP(VLOOKUP($A152,csapatok!$A:$NN,EN$320,FALSE),'csapat-ranglista'!$A:$FP,EN$321,FALSE)/4),0)</f>
        <v>0</v>
      </c>
      <c r="EO152" s="223">
        <f>IFERROR(IF(RIGHT(VLOOKUP($A152,csapatok!$A:$NN,EO$320,FALSE),5)="Csere",VLOOKUP(LEFT(VLOOKUP($A152,csapatok!$A:$NN,EO$320,FALSE),LEN(VLOOKUP($A152,csapatok!$A:$NN,EO$320,FALSE))-6),'csapat-ranglista'!$A:$FP,EO$321,FALSE)/8,VLOOKUP(VLOOKUP($A152,csapatok!$A:$NN,EO$320,FALSE),'csapat-ranglista'!$A:$FP,EO$321,FALSE)/4),0)</f>
        <v>0</v>
      </c>
      <c r="EP152" s="223">
        <f>IFERROR(IF(RIGHT(VLOOKUP($A152,csapatok!$A:$NN,EP$320,FALSE),5)="Csere",VLOOKUP(LEFT(VLOOKUP($A152,csapatok!$A:$NN,EP$320,FALSE),LEN(VLOOKUP($A152,csapatok!$A:$NN,EP$320,FALSE))-6),'csapat-ranglista'!$A:$FP,EP$321,FALSE)/8,VLOOKUP(VLOOKUP($A152,csapatok!$A:$NN,EP$320,FALSE),'csapat-ranglista'!$A:$FP,EP$321,FALSE)/4),0)</f>
        <v>0</v>
      </c>
      <c r="EQ152" s="223">
        <f>IFERROR(IF(RIGHT(VLOOKUP($A152,csapatok!$A:$NN,EQ$320,FALSE),5)="Csere",VLOOKUP(LEFT(VLOOKUP($A152,csapatok!$A:$NN,EQ$320,FALSE),LEN(VLOOKUP($A152,csapatok!$A:$NN,EQ$320,FALSE))-6),'csapat-ranglista'!$A:$FP,EQ$321,FALSE)/8,VLOOKUP(VLOOKUP($A152,csapatok!$A:$NN,EQ$320,FALSE),'csapat-ranglista'!$A:$FP,EQ$321,FALSE)/4),0)</f>
        <v>0</v>
      </c>
      <c r="ER152" s="223">
        <f>IFERROR(IF(RIGHT(VLOOKUP($A152,csapatok!$A:$NN,ER$320,FALSE),5)="Csere",VLOOKUP(LEFT(VLOOKUP($A152,csapatok!$A:$NN,ER$320,FALSE),LEN(VLOOKUP($A152,csapatok!$A:$NN,ER$320,FALSE))-6),'csapat-ranglista'!$A:$FP,ER$321,FALSE)/8,VLOOKUP(VLOOKUP($A152,csapatok!$A:$NN,ER$320,FALSE),'csapat-ranglista'!$A:$FP,ER$321,FALSE)/4),0)</f>
        <v>0</v>
      </c>
      <c r="ES152" s="223">
        <f>IFERROR(IF(RIGHT(VLOOKUP($A152,csapatok!$A:$NN,ES$320,FALSE),5)="Csere",VLOOKUP(LEFT(VLOOKUP($A152,csapatok!$A:$NN,ES$320,FALSE),LEN(VLOOKUP($A152,csapatok!$A:$NN,ES$320,FALSE))-6),'csapat-ranglista'!$A:$FP,ES$321,FALSE)/8,VLOOKUP(VLOOKUP($A152,csapatok!$A:$NN,ES$320,FALSE),'csapat-ranglista'!$A:$FP,ES$321,FALSE)/4),0)</f>
        <v>0</v>
      </c>
      <c r="ET152" s="223">
        <f>IFERROR(IF(RIGHT(VLOOKUP($A152,csapatok!$A:$NN,ET$320,FALSE),5)="Csere",VLOOKUP(LEFT(VLOOKUP($A152,csapatok!$A:$NN,ET$320,FALSE),LEN(VLOOKUP($A152,csapatok!$A:$NN,ET$320,FALSE))-6),'csapat-ranglista'!$A:$FP,ET$321,FALSE)/8,VLOOKUP(VLOOKUP($A152,csapatok!$A:$NN,ET$320,FALSE),'csapat-ranglista'!$A:$FP,ET$321,FALSE)/4),0)</f>
        <v>0</v>
      </c>
      <c r="EU152" s="223">
        <f>IFERROR(IF(RIGHT(VLOOKUP($A152,csapatok!$A:$NN,EU$320,FALSE),5)="Csere",VLOOKUP(LEFT(VLOOKUP($A152,csapatok!$A:$NN,EU$320,FALSE),LEN(VLOOKUP($A152,csapatok!$A:$NN,EU$320,FALSE))-6),'csapat-ranglista'!$A:$FP,EU$321,FALSE)/8,VLOOKUP(VLOOKUP($A152,csapatok!$A:$NN,EU$320,FALSE),'csapat-ranglista'!$A:$FP,EU$321,FALSE)/4),0)</f>
        <v>0</v>
      </c>
      <c r="EV152" s="223">
        <f>IFERROR(IF(RIGHT(VLOOKUP($A152,csapatok!$A:$NN,EV$320,FALSE),5)="Csere",VLOOKUP(LEFT(VLOOKUP($A152,csapatok!$A:$NN,EV$320,FALSE),LEN(VLOOKUP($A152,csapatok!$A:$NN,EV$320,FALSE))-6),'csapat-ranglista'!$A:$FP,EV$321,FALSE)/8,VLOOKUP(VLOOKUP($A152,csapatok!$A:$NN,EV$320,FALSE),'csapat-ranglista'!$A:$FP,EV$321,FALSE)/4),0)</f>
        <v>0</v>
      </c>
      <c r="EW152" s="223">
        <f>IFERROR(IF(RIGHT(VLOOKUP($A152,csapatok!$A:$NN,EW$320,FALSE),5)="Csere",VLOOKUP(LEFT(VLOOKUP($A152,csapatok!$A:$NN,EW$320,FALSE),LEN(VLOOKUP($A152,csapatok!$A:$NN,EW$320,FALSE))-6),'csapat-ranglista'!$A:$FP,EW$321,FALSE)/8,VLOOKUP(VLOOKUP($A152,csapatok!$A:$NN,EW$320,FALSE),'csapat-ranglista'!$A:$FP,EW$321,FALSE)/4),0)</f>
        <v>0</v>
      </c>
      <c r="EX152" s="223">
        <f>IFERROR(IF(RIGHT(VLOOKUP($A152,csapatok!$A:$NN,EX$320,FALSE),5)="Csere",VLOOKUP(LEFT(VLOOKUP($A152,csapatok!$A:$NN,EX$320,FALSE),LEN(VLOOKUP($A152,csapatok!$A:$NN,EX$320,FALSE))-6),'csapat-ranglista'!$A:$FP,EX$321,FALSE)/8,VLOOKUP(VLOOKUP($A152,csapatok!$A:$NN,EX$320,FALSE),'csapat-ranglista'!$A:$FP,EX$321,FALSE)/4),0)</f>
        <v>0</v>
      </c>
      <c r="EY152" s="223">
        <f>IFERROR(IF(RIGHT(VLOOKUP($A152,csapatok!$A:$NN,EY$320,FALSE),5)="Csere",VLOOKUP(LEFT(VLOOKUP($A152,csapatok!$A:$NN,EY$320,FALSE),LEN(VLOOKUP($A152,csapatok!$A:$NN,EY$320,FALSE))-6),'csapat-ranglista'!$A:$FP,EY$321,FALSE)/8,VLOOKUP(VLOOKUP($A152,csapatok!$A:$NN,EY$320,FALSE),'csapat-ranglista'!$A:$FP,EY$321,FALSE)/4),0)</f>
        <v>0</v>
      </c>
      <c r="EZ152" s="223">
        <f>IFERROR(IF(RIGHT(VLOOKUP($A152,csapatok!$A:$NN,EZ$320,FALSE),5)="Csere",VLOOKUP(LEFT(VLOOKUP($A152,csapatok!$A:$NN,EZ$320,FALSE),LEN(VLOOKUP($A152,csapatok!$A:$NN,EZ$320,FALSE))-6),'csapat-ranglista'!$A:$FP,EZ$321,FALSE)/8,VLOOKUP(VLOOKUP($A152,csapatok!$A:$NN,EZ$320,FALSE),'csapat-ranglista'!$A:$FP,EZ$321,FALSE)/4),0)</f>
        <v>0</v>
      </c>
      <c r="FA152" s="223">
        <f>IFERROR(IF(RIGHT(VLOOKUP($A152,csapatok!$A:$NN,FA$320,FALSE),5)="Csere",VLOOKUP(LEFT(VLOOKUP($A152,csapatok!$A:$NN,FA$320,FALSE),LEN(VLOOKUP($A152,csapatok!$A:$NN,FA$320,FALSE))-6),'csapat-ranglista'!$A:$FP,FA$321,FALSE)/8,VLOOKUP(VLOOKUP($A152,csapatok!$A:$NN,FA$320,FALSE),'csapat-ranglista'!$A:$FP,FA$321,FALSE)/4),0)</f>
        <v>0</v>
      </c>
      <c r="FB152" s="223">
        <f>IFERROR(IF(RIGHT(VLOOKUP($A152,csapatok!$A:$NN,FB$320,FALSE),5)="Csere",VLOOKUP(LEFT(VLOOKUP($A152,csapatok!$A:$NN,FB$320,FALSE),LEN(VLOOKUP($A152,csapatok!$A:$NN,FB$320,FALSE))-6),'csapat-ranglista'!$A:$FP,FB$321,FALSE)/8,VLOOKUP(VLOOKUP($A152,csapatok!$A:$NN,FB$320,FALSE),'csapat-ranglista'!$A:$FP,FB$321,FALSE)/4),0)</f>
        <v>0</v>
      </c>
      <c r="FC152" s="223">
        <f>IFERROR(IF(RIGHT(VLOOKUP($A152,csapatok!$A:$NN,FC$320,FALSE),5)="Csere",VLOOKUP(LEFT(VLOOKUP($A152,csapatok!$A:$NN,FC$320,FALSE),LEN(VLOOKUP($A152,csapatok!$A:$NN,FC$320,FALSE))-6),'csapat-ranglista'!$A:$FP,FC$321,FALSE)/8,VLOOKUP(VLOOKUP($A152,csapatok!$A:$NN,FC$320,FALSE),'csapat-ranglista'!$A:$FP,FC$321,FALSE)/4),0)</f>
        <v>0</v>
      </c>
      <c r="FD152" s="224">
        <f>versenyek!$QY$11*IFERROR(VLOOKUP(VLOOKUP($A152,versenyek!QX:QZ,3,FALSE),szabalyok!$A$16:$B$23,2,FALSE)/4,0)</f>
        <v>0</v>
      </c>
      <c r="FE152" s="224">
        <f>versenyek!$RB$11*IFERROR(VLOOKUP(VLOOKUP($A152,versenyek!RA:RC,3,FALSE),szabalyok!$A$16:$B$23,2,FALSE)/4,0)</f>
        <v>0</v>
      </c>
      <c r="FF152" s="223">
        <f>IFERROR(IF(RIGHT(VLOOKUP($A152,csapatok!$A:$NN,FF$320,FALSE),5)="Csere",VLOOKUP(LEFT(VLOOKUP($A152,csapatok!$A:$NN,FF$320,FALSE),LEN(VLOOKUP($A152,csapatok!$A:$NN,FF$320,FALSE))-6),'csapat-ranglista'!$A:$FP,FF$321,FALSE)/8,VLOOKUP(VLOOKUP($A152,csapatok!$A:$NN,FF$320,FALSE),'csapat-ranglista'!$A:$FP,FF$321,FALSE)/4),0)</f>
        <v>0</v>
      </c>
      <c r="FG152" s="223">
        <f>IFERROR(IF(RIGHT(VLOOKUP($A152,csapatok!$A:$NN,FG$320,FALSE),5)="Csere",VLOOKUP(LEFT(VLOOKUP($A152,csapatok!$A:$NN,FG$320,FALSE),LEN(VLOOKUP($A152,csapatok!$A:$NN,FG$320,FALSE))-6),'csapat-ranglista'!$A:$FP,FG$321,FALSE)/8,VLOOKUP(VLOOKUP($A152,csapatok!$A:$NN,FG$320,FALSE),'csapat-ranglista'!$A:$FP,FG$321,FALSE)/4),0)</f>
        <v>0</v>
      </c>
      <c r="FH152" s="223">
        <f>IFERROR(IF(RIGHT(VLOOKUP($A152,csapatok!$A:$NN,FH$320,FALSE),5)="Csere",VLOOKUP(LEFT(VLOOKUP($A152,csapatok!$A:$NN,FH$320,FALSE),LEN(VLOOKUP($A152,csapatok!$A:$NN,FH$320,FALSE))-6),'csapat-ranglista'!$A:$FP,FH$321,FALSE)/8,VLOOKUP(VLOOKUP($A152,csapatok!$A:$NN,FH$320,FALSE),'csapat-ranglista'!$A:$FP,FH$321,FALSE)/4),0)</f>
        <v>0</v>
      </c>
      <c r="FI152" s="223">
        <f>IFERROR(IF(RIGHT(VLOOKUP($A152,csapatok!$A:$NN,FI$320,FALSE),5)="Csere",VLOOKUP(LEFT(VLOOKUP($A152,csapatok!$A:$NN,FI$320,FALSE),LEN(VLOOKUP($A152,csapatok!$A:$NN,FI$320,FALSE))-6),'csapat-ranglista'!$A:$FP,FI$321,FALSE)/8,VLOOKUP(VLOOKUP($A152,csapatok!$A:$NN,FI$320,FALSE),'csapat-ranglista'!$A:$FP,FI$321,FALSE)/4),0)</f>
        <v>0</v>
      </c>
      <c r="FJ152" s="223">
        <f>IFERROR(IF(RIGHT(VLOOKUP($A152,csapatok!$A:$NN,FJ$320,FALSE),5)="Csere",VLOOKUP(LEFT(VLOOKUP($A152,csapatok!$A:$NN,FJ$320,FALSE),LEN(VLOOKUP($A152,csapatok!$A:$NN,FJ$320,FALSE))-6),'csapat-ranglista'!$A:$FP,FJ$321,FALSE)/8,VLOOKUP(VLOOKUP($A152,csapatok!$A:$NN,FJ$320,FALSE),'csapat-ranglista'!$A:$FP,FJ$321,FALSE)/4),0)</f>
        <v>0</v>
      </c>
      <c r="FK152" s="223">
        <f>IFERROR(IF(RIGHT(VLOOKUP($A152,csapatok!$A:$NN,FK$320,FALSE),5)="Csere",VLOOKUP(LEFT(VLOOKUP($A152,csapatok!$A:$NN,FK$320,FALSE),LEN(VLOOKUP($A152,csapatok!$A:$NN,FK$320,FALSE))-6),'csapat-ranglista'!$A:$FP,FK$321,FALSE)/8,VLOOKUP(VLOOKUP($A152,csapatok!$A:$NN,FK$320,FALSE),'csapat-ranglista'!$A:$FP,FK$321,FALSE)/4),0)</f>
        <v>0</v>
      </c>
      <c r="FL152" s="223">
        <f>IFERROR(IF(RIGHT(VLOOKUP($A152,csapatok!$A:$NN,FL$320,FALSE),5)="Csere",VLOOKUP(LEFT(VLOOKUP($A152,csapatok!$A:$NN,FL$320,FALSE),LEN(VLOOKUP($A152,csapatok!$A:$NN,FL$320,FALSE))-6),'csapat-ranglista'!$A:$FP,FL$321,FALSE)/8,VLOOKUP(VLOOKUP($A152,csapatok!$A:$NN,FL$320,FALSE),'csapat-ranglista'!$A:$FP,FL$321,FALSE)/4),0)</f>
        <v>0</v>
      </c>
      <c r="FM152" s="223">
        <f>IFERROR(IF(RIGHT(VLOOKUP($A152,csapatok!$A:$NN,FM$320,FALSE),5)="Csere",VLOOKUP(LEFT(VLOOKUP($A152,csapatok!$A:$NN,FM$320,FALSE),LEN(VLOOKUP($A152,csapatok!$A:$NN,FM$320,FALSE))-6),'csapat-ranglista'!$A:$FP,FM$321,FALSE)/8,VLOOKUP(VLOOKUP($A152,csapatok!$A:$NN,FM$320,FALSE),'csapat-ranglista'!$A:$FP,FM$321,FALSE)/4),0)</f>
        <v>0</v>
      </c>
      <c r="FN152" s="223">
        <f>IFERROR(IF(RIGHT(VLOOKUP($A152,csapatok!$A:$NN,FN$320,FALSE),5)="Csere",VLOOKUP(LEFT(VLOOKUP($A152,csapatok!$A:$NN,FN$320,FALSE),LEN(VLOOKUP($A152,csapatok!$A:$NN,FN$320,FALSE))-6),'csapat-ranglista'!$A:$FP,FN$321,FALSE)/8,VLOOKUP(VLOOKUP($A152,csapatok!$A:$NN,FN$320,FALSE),'csapat-ranglista'!$A:$FP,FN$321,FALSE)/4),0)</f>
        <v>0</v>
      </c>
      <c r="FO152" s="223">
        <f>IFERROR(IF(RIGHT(VLOOKUP($A152,csapatok!$A:$NN,FO$320,FALSE),5)="Csere",VLOOKUP(LEFT(VLOOKUP($A152,csapatok!$A:$NN,FO$320,FALSE),LEN(VLOOKUP($A152,csapatok!$A:$NN,FO$320,FALSE))-6),'csapat-ranglista'!$A:$FP,FO$321,FALSE)/8,VLOOKUP(VLOOKUP($A152,csapatok!$A:$NN,FO$320,FALSE),'csapat-ranglista'!$A:$FP,FO$321,FALSE)/4),0)</f>
        <v>0</v>
      </c>
      <c r="FP152" s="223">
        <f>IFERROR(IF(RIGHT(VLOOKUP($A152,csapatok!$A:$NN,FP$320,FALSE),5)="Csere",VLOOKUP(LEFT(VLOOKUP($A152,csapatok!$A:$NN,FP$320,FALSE),LEN(VLOOKUP($A152,csapatok!$A:$NN,FP$320,FALSE))-6),'csapat-ranglista'!$A:$FP,FP$321,FALSE)/8,VLOOKUP(VLOOKUP($A152,csapatok!$A:$NN,FP$320,FALSE),'csapat-ranglista'!$A:$FP,FP$321,FALSE)/4),0)</f>
        <v>0</v>
      </c>
      <c r="FQ152" s="223">
        <f>IFERROR(IF(RIGHT(VLOOKUP($A152,csapatok!$A:$NN,FQ$320,FALSE),5)="Csere",VLOOKUP(LEFT(VLOOKUP($A152,csapatok!$A:$NN,FQ$320,FALSE),LEN(VLOOKUP($A152,csapatok!$A:$NN,FQ$320,FALSE))-6),'csapat-ranglista'!$A:$FP,FQ$321,FALSE)/8,VLOOKUP(VLOOKUP($A152,csapatok!$A:$NN,FQ$320,FALSE),'csapat-ranglista'!$A:$FP,FQ$321,FALSE)/4),0)</f>
        <v>0</v>
      </c>
      <c r="FR152" s="223">
        <f>IFERROR(IF(RIGHT(VLOOKUP($A152,csapatok!$A:$NN,FR$320,FALSE),5)="Csere",VLOOKUP(LEFT(VLOOKUP($A152,csapatok!$A:$NN,FR$320,FALSE),LEN(VLOOKUP($A152,csapatok!$A:$NN,FR$320,FALSE))-6),'csapat-ranglista'!$A:$FP,FR$321,FALSE)/8,VLOOKUP(VLOOKUP($A152,csapatok!$A:$NN,FR$320,FALSE),'csapat-ranglista'!$A:$FP,FR$321,FALSE)/4),0)</f>
        <v>0</v>
      </c>
      <c r="FS152" s="223">
        <f>IFERROR(IF(RIGHT(VLOOKUP($A152,csapatok!$A:$NN,FS$320,FALSE),5)="Csere",VLOOKUP(LEFT(VLOOKUP($A152,csapatok!$A:$NN,FS$320,FALSE),LEN(VLOOKUP($A152,csapatok!$A:$NN,FS$320,FALSE))-6),'csapat-ranglista'!$A:$FP,FS$321,FALSE)/8,VLOOKUP(VLOOKUP($A152,csapatok!$A:$NN,FS$320,FALSE),'csapat-ranglista'!$A:$FP,FS$321,FALSE)/4),0)</f>
        <v>0</v>
      </c>
      <c r="FT152" s="223">
        <f>IFERROR(IF(RIGHT(VLOOKUP($A152,csapatok!$A:$NN,FT$320,FALSE),5)="Csere",VLOOKUP(LEFT(VLOOKUP($A152,csapatok!$A:$NN,FT$320,FALSE),LEN(VLOOKUP($A152,csapatok!$A:$NN,FT$320,FALSE))-6),'csapat-ranglista'!$A:$FP,FT$321,FALSE)/8,VLOOKUP(VLOOKUP($A152,csapatok!$A:$NN,FT$320,FALSE),'csapat-ranglista'!$A:$FP,FT$321,FALSE)/4),0)</f>
        <v>0</v>
      </c>
      <c r="FU152" s="223">
        <f>IFERROR(IF(RIGHT(VLOOKUP($A152,csapatok!$A:$NN,FU$320,FALSE),5)="Csere",VLOOKUP(LEFT(VLOOKUP($A152,csapatok!$A:$NN,FU$320,FALSE),LEN(VLOOKUP($A152,csapatok!$A:$NN,FU$320,FALSE))-6),'csapat-ranglista'!$A:$FP,FU$321,FALSE)/8,VLOOKUP(VLOOKUP($A152,csapatok!$A:$NN,FU$320,FALSE),'csapat-ranglista'!$A:$FP,FU$321,FALSE)/4),0)</f>
        <v>0</v>
      </c>
      <c r="FV152" s="223">
        <f>IFERROR(IF(RIGHT(VLOOKUP($A152,csapatok!$A:$NN,FV$320,FALSE),5)="Csere",VLOOKUP(LEFT(VLOOKUP($A152,csapatok!$A:$NN,FV$320,FALSE),LEN(VLOOKUP($A152,csapatok!$A:$NN,FV$320,FALSE))-6),'csapat-ranglista'!$A:$FP,FV$321,FALSE)/8,VLOOKUP(VLOOKUP($A152,csapatok!$A:$NN,FV$320,FALSE),'csapat-ranglista'!$A:$FP,FV$321,FALSE)/4),0)</f>
        <v>0</v>
      </c>
      <c r="FW152" s="223">
        <f>IFERROR(IF(RIGHT(VLOOKUP($A152,csapatok!$A:$NN,FW$320,FALSE),5)="Csere",VLOOKUP(LEFT(VLOOKUP($A152,csapatok!$A:$NN,FW$320,FALSE),LEN(VLOOKUP($A152,csapatok!$A:$NN,FW$320,FALSE))-6),'csapat-ranglista'!$A:$FP,FW$321,FALSE)/8,VLOOKUP(VLOOKUP($A152,csapatok!$A:$NN,FW$320,FALSE),'csapat-ranglista'!$A:$FP,FW$321,FALSE)/4),0)</f>
        <v>0</v>
      </c>
      <c r="FX152" s="223">
        <f>IFERROR(IF(RIGHT(VLOOKUP($A152,csapatok!$A:$NN,FX$320,FALSE),5)="Csere",VLOOKUP(LEFT(VLOOKUP($A152,csapatok!$A:$NN,FX$320,FALSE),LEN(VLOOKUP($A152,csapatok!$A:$NN,FX$320,FALSE))-6),'csapat-ranglista'!$A:$FP,FX$321,FALSE)/8,VLOOKUP(VLOOKUP($A152,csapatok!$A:$NN,FX$320,FALSE),'csapat-ranglista'!$A:$FP,FX$321,FALSE)/4),0)</f>
        <v>0</v>
      </c>
      <c r="FY152" s="223">
        <f>IFERROR(IF(RIGHT(VLOOKUP($A152,csapatok!$A:$NN,FY$320,FALSE),5)="Csere",VLOOKUP(LEFT(VLOOKUP($A152,csapatok!$A:$NN,FY$320,FALSE),LEN(VLOOKUP($A152,csapatok!$A:$NN,FY$320,FALSE))-6),'csapat-ranglista'!$A:$FP,FY$321,FALSE)/8,VLOOKUP(VLOOKUP($A152,csapatok!$A:$NN,FY$320,FALSE),'csapat-ranglista'!$A:$FP,FY$321,FALSE)/4),0)</f>
        <v>0</v>
      </c>
      <c r="FZ152" s="223">
        <f>IFERROR(IF(RIGHT(VLOOKUP($A152,csapatok!$A:$NN,FZ$320,FALSE),5)="Csere",VLOOKUP(LEFT(VLOOKUP($A152,csapatok!$A:$NN,FZ$320,FALSE),LEN(VLOOKUP($A152,csapatok!$A:$NN,FZ$320,FALSE))-6),'csapat-ranglista'!$A:$FP,FZ$321,FALSE)/8,VLOOKUP(VLOOKUP($A152,csapatok!$A:$NN,FZ$320,FALSE),'csapat-ranglista'!$A:$FP,FZ$321,FALSE)/4),0)</f>
        <v>0</v>
      </c>
      <c r="GA152" s="223">
        <f>IFERROR(IF(RIGHT(VLOOKUP($A152,csapatok!$A:$NN,GA$320,FALSE),5)="Csere",VLOOKUP(LEFT(VLOOKUP($A152,csapatok!$A:$NN,GA$320,FALSE),LEN(VLOOKUP($A152,csapatok!$A:$NN,GA$320,FALSE))-6),'csapat-ranglista'!$A:$FP,GA$321,FALSE)/8,VLOOKUP(VLOOKUP($A152,csapatok!$A:$NN,GA$320,FALSE),'csapat-ranglista'!$A:$FP,GA$321,FALSE)/4),0)</f>
        <v>0</v>
      </c>
      <c r="GB152" s="223">
        <f>IFERROR(IF(RIGHT(VLOOKUP($A152,csapatok!$A:$NN,GB$320,FALSE),5)="Csere",VLOOKUP(LEFT(VLOOKUP($A152,csapatok!$A:$NN,GB$320,FALSE),LEN(VLOOKUP($A152,csapatok!$A:$NN,GB$320,FALSE))-6),'csapat-ranglista'!$A:$FP,GB$321,FALSE)/8,VLOOKUP(VLOOKUP($A152,csapatok!$A:$NN,GB$320,FALSE),'csapat-ranglista'!$A:$FP,GB$321,FALSE)/4),0)</f>
        <v>0</v>
      </c>
      <c r="GC152" s="223">
        <f>IFERROR(IF(RIGHT(VLOOKUP($A152,csapatok!$A:$NN,GC$320,FALSE),5)="Csere",VLOOKUP(LEFT(VLOOKUP($A152,csapatok!$A:$NN,GC$320,FALSE),LEN(VLOOKUP($A152,csapatok!$A:$NN,GC$320,FALSE))-6),'csapat-ranglista'!$A:$FP,GC$321,FALSE)/8,VLOOKUP(VLOOKUP($A152,csapatok!$A:$NN,GC$320,FALSE),'csapat-ranglista'!$A:$FP,GC$321,FALSE)/4),0)</f>
        <v>0</v>
      </c>
      <c r="GD152" s="247">
        <f>SUM(EQ152:GC152)</f>
        <v>0</v>
      </c>
    </row>
    <row r="153" spans="1:186">
      <c r="A153" s="1" t="s">
        <v>1376</v>
      </c>
      <c r="B153" s="289">
        <v>33778</v>
      </c>
      <c r="C153" s="131" t="str">
        <f>IF(B153=0,"",IF(B153&lt;$C$1,"felnőtt","ifi"))</f>
        <v>felnőtt</v>
      </c>
      <c r="D153" s="32" t="s">
        <v>9</v>
      </c>
      <c r="E153" s="45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/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f>IFERROR(IF(RIGHT(VLOOKUP($A153,csapatok!$A:$BL,X$320,FALSE),5)="Csere",VLOOKUP(LEFT(VLOOKUP($A153,csapatok!$A:$BL,X$320,FALSE),LEN(VLOOKUP($A153,csapatok!$A:$BL,X$320,FALSE))-6),'csapat-ranglista'!$A:$FP,X$321,FALSE)/8,VLOOKUP(VLOOKUP($A153,csapatok!$A:$BL,X$320,FALSE),'csapat-ranglista'!$A:$FP,X$321,FALSE)/4),0)</f>
        <v>0</v>
      </c>
      <c r="Y153" s="32">
        <f>IFERROR(IF(RIGHT(VLOOKUP($A153,csapatok!$A:$BL,Y$320,FALSE),5)="Csere",VLOOKUP(LEFT(VLOOKUP($A153,csapatok!$A:$BL,Y$320,FALSE),LEN(VLOOKUP($A153,csapatok!$A:$BL,Y$320,FALSE))-6),'csapat-ranglista'!$A:$FP,Y$321,FALSE)/8,VLOOKUP(VLOOKUP($A153,csapatok!$A:$BL,Y$320,FALSE),'csapat-ranglista'!$A:$FP,Y$321,FALSE)/4),0)</f>
        <v>0</v>
      </c>
      <c r="Z153" s="32">
        <f>IFERROR(IF(RIGHT(VLOOKUP($A153,csapatok!$A:$BL,Z$320,FALSE),5)="Csere",VLOOKUP(LEFT(VLOOKUP($A153,csapatok!$A:$BL,Z$320,FALSE),LEN(VLOOKUP($A153,csapatok!$A:$BL,Z$320,FALSE))-6),'csapat-ranglista'!$A:$FP,Z$321,FALSE)/8,VLOOKUP(VLOOKUP($A153,csapatok!$A:$BL,Z$320,FALSE),'csapat-ranglista'!$A:$FP,Z$321,FALSE)/4),0)</f>
        <v>0</v>
      </c>
      <c r="AA153" s="32">
        <f>IFERROR(IF(RIGHT(VLOOKUP($A153,csapatok!$A:$BL,AA$320,FALSE),5)="Csere",VLOOKUP(LEFT(VLOOKUP($A153,csapatok!$A:$BL,AA$320,FALSE),LEN(VLOOKUP($A153,csapatok!$A:$BL,AA$320,FALSE))-6),'csapat-ranglista'!$A:$FP,AA$321,FALSE)/8,VLOOKUP(VLOOKUP($A153,csapatok!$A:$BL,AA$320,FALSE),'csapat-ranglista'!$A:$FP,AA$321,FALSE)/4),0)</f>
        <v>0</v>
      </c>
      <c r="AB153" s="223">
        <f>IFERROR(IF(RIGHT(VLOOKUP($A153,csapatok!$A:$BL,AB$320,FALSE),5)="Csere",VLOOKUP(LEFT(VLOOKUP($A153,csapatok!$A:$BL,AB$320,FALSE),LEN(VLOOKUP($A153,csapatok!$A:$BL,AB$320,FALSE))-6),'csapat-ranglista'!$A:$FP,AB$321,FALSE)/8,VLOOKUP(VLOOKUP($A153,csapatok!$A:$BL,AB$320,FALSE),'csapat-ranglista'!$A:$FP,AB$321,FALSE)/4),0)</f>
        <v>0</v>
      </c>
      <c r="AC153" s="223">
        <f>IFERROR(IF(RIGHT(VLOOKUP($A153,csapatok!$A:$BL,AC$320,FALSE),5)="Csere",VLOOKUP(LEFT(VLOOKUP($A153,csapatok!$A:$BL,AC$320,FALSE),LEN(VLOOKUP($A153,csapatok!$A:$BL,AC$320,FALSE))-6),'csapat-ranglista'!$A:$FP,AC$321,FALSE)/8,VLOOKUP(VLOOKUP($A153,csapatok!$A:$BL,AC$320,FALSE),'csapat-ranglista'!$A:$FP,AC$321,FALSE)/4),0)</f>
        <v>0</v>
      </c>
      <c r="AD153" s="223">
        <f>IFERROR(IF(RIGHT(VLOOKUP($A153,csapatok!$A:$BL,AD$320,FALSE),5)="Csere",VLOOKUP(LEFT(VLOOKUP($A153,csapatok!$A:$BL,AD$320,FALSE),LEN(VLOOKUP($A153,csapatok!$A:$BL,AD$320,FALSE))-6),'csapat-ranglista'!$A:$FP,AD$321,FALSE)/8,VLOOKUP(VLOOKUP($A153,csapatok!$A:$BL,AD$320,FALSE),'csapat-ranglista'!$A:$FP,AD$321,FALSE)/4),0)</f>
        <v>0</v>
      </c>
      <c r="AE153" s="223">
        <f>IFERROR(IF(RIGHT(VLOOKUP($A153,csapatok!$A:$BL,AE$320,FALSE),5)="Csere",VLOOKUP(LEFT(VLOOKUP($A153,csapatok!$A:$BL,AE$320,FALSE),LEN(VLOOKUP($A153,csapatok!$A:$BL,AE$320,FALSE))-6),'csapat-ranglista'!$A:$FP,AE$321,FALSE)/8,VLOOKUP(VLOOKUP($A153,csapatok!$A:$BL,AE$320,FALSE),'csapat-ranglista'!$A:$FP,AE$321,FALSE)/4),0)</f>
        <v>0</v>
      </c>
      <c r="AF153" s="223">
        <f>IFERROR(IF(RIGHT(VLOOKUP($A153,csapatok!$A:$BL,AF$320,FALSE),5)="Csere",VLOOKUP(LEFT(VLOOKUP($A153,csapatok!$A:$BL,AF$320,FALSE),LEN(VLOOKUP($A153,csapatok!$A:$BL,AF$320,FALSE))-6),'csapat-ranglista'!$A:$FP,AF$321,FALSE)/8,VLOOKUP(VLOOKUP($A153,csapatok!$A:$BL,AF$320,FALSE),'csapat-ranglista'!$A:$FP,AF$321,FALSE)/4),0)</f>
        <v>0</v>
      </c>
      <c r="AG153" s="223">
        <f>IFERROR(IF(RIGHT(VLOOKUP($A153,csapatok!$A:$BL,AG$320,FALSE),5)="Csere",VLOOKUP(LEFT(VLOOKUP($A153,csapatok!$A:$BL,AG$320,FALSE),LEN(VLOOKUP($A153,csapatok!$A:$BL,AG$320,FALSE))-6),'csapat-ranglista'!$A:$FP,AG$321,FALSE)/8,VLOOKUP(VLOOKUP($A153,csapatok!$A:$BL,AG$320,FALSE),'csapat-ranglista'!$A:$FP,AG$321,FALSE)/4),0)</f>
        <v>0</v>
      </c>
      <c r="AH153" s="223">
        <f>IFERROR(IF(RIGHT(VLOOKUP($A153,csapatok!$A:$BL,AH$320,FALSE),5)="Csere",VLOOKUP(LEFT(VLOOKUP($A153,csapatok!$A:$BL,AH$320,FALSE),LEN(VLOOKUP($A153,csapatok!$A:$BL,AH$320,FALSE))-6),'csapat-ranglista'!$A:$FP,AH$321,FALSE)/8,VLOOKUP(VLOOKUP($A153,csapatok!$A:$BL,AH$320,FALSE),'csapat-ranglista'!$A:$FP,AH$321,FALSE)/4),0)</f>
        <v>0</v>
      </c>
      <c r="AI153" s="223">
        <f>IFERROR(IF(RIGHT(VLOOKUP($A153,csapatok!$A:$BL,AI$320,FALSE),5)="Csere",VLOOKUP(LEFT(VLOOKUP($A153,csapatok!$A:$BL,AI$320,FALSE),LEN(VLOOKUP($A153,csapatok!$A:$BL,AI$320,FALSE))-6),'csapat-ranglista'!$A:$FP,AI$321,FALSE)/8,VLOOKUP(VLOOKUP($A153,csapatok!$A:$BL,AI$320,FALSE),'csapat-ranglista'!$A:$FP,AI$321,FALSE)/4),0)</f>
        <v>0</v>
      </c>
      <c r="AJ153" s="223">
        <f>IFERROR(IF(RIGHT(VLOOKUP($A153,csapatok!$A:$BL,AJ$320,FALSE),5)="Csere",VLOOKUP(LEFT(VLOOKUP($A153,csapatok!$A:$BL,AJ$320,FALSE),LEN(VLOOKUP($A153,csapatok!$A:$BL,AJ$320,FALSE))-6),'csapat-ranglista'!$A:$FP,AJ$321,FALSE)/8,VLOOKUP(VLOOKUP($A153,csapatok!$A:$BL,AJ$320,FALSE),'csapat-ranglista'!$A:$FP,AJ$321,FALSE)/2),0)</f>
        <v>0</v>
      </c>
      <c r="AK153" s="223">
        <f>IFERROR(IF(RIGHT(VLOOKUP($A153,csapatok!$A:$CN,AK$320,FALSE),5)="Csere",VLOOKUP(LEFT(VLOOKUP($A153,csapatok!$A:$CN,AK$320,FALSE),LEN(VLOOKUP($A153,csapatok!$A:$CN,AK$320,FALSE))-6),'csapat-ranglista'!$A:$FP,AK$321,FALSE)/8,VLOOKUP(VLOOKUP($A153,csapatok!$A:$CN,AK$320,FALSE),'csapat-ranglista'!$A:$FP,AK$321,FALSE)/4),0)</f>
        <v>0</v>
      </c>
      <c r="AL153" s="223">
        <f>IFERROR(IF(RIGHT(VLOOKUP($A153,csapatok!$A:$CN,AL$320,FALSE),5)="Csere",VLOOKUP(LEFT(VLOOKUP($A153,csapatok!$A:$CN,AL$320,FALSE),LEN(VLOOKUP($A153,csapatok!$A:$CN,AL$320,FALSE))-6),'csapat-ranglista'!$A:$FP,AL$321,FALSE)/8,VLOOKUP(VLOOKUP($A153,csapatok!$A:$CN,AL$320,FALSE),'csapat-ranglista'!$A:$FP,AL$321,FALSE)/4),0)</f>
        <v>0</v>
      </c>
      <c r="AM153" s="223">
        <f>IFERROR(IF(RIGHT(VLOOKUP($A153,csapatok!$A:$CN,AM$320,FALSE),5)="Csere",VLOOKUP(LEFT(VLOOKUP($A153,csapatok!$A:$CN,AM$320,FALSE),LEN(VLOOKUP($A153,csapatok!$A:$CN,AM$320,FALSE))-6),'csapat-ranglista'!$A:$FP,AM$321,FALSE)/8,VLOOKUP(VLOOKUP($A153,csapatok!$A:$CN,AM$320,FALSE),'csapat-ranglista'!$A:$FP,AM$321,FALSE)/4),0)</f>
        <v>0</v>
      </c>
      <c r="AN153" s="223">
        <f>IFERROR(IF(RIGHT(VLOOKUP($A153,csapatok!$A:$CN,AN$320,FALSE),5)="Csere",VLOOKUP(LEFT(VLOOKUP($A153,csapatok!$A:$CN,AN$320,FALSE),LEN(VLOOKUP($A153,csapatok!$A:$CN,AN$320,FALSE))-6),'csapat-ranglista'!$A:$FP,AN$321,FALSE)/8,VLOOKUP(VLOOKUP($A153,csapatok!$A:$CN,AN$320,FALSE),'csapat-ranglista'!$A:$FP,AN$321,FALSE)/4),0)</f>
        <v>0</v>
      </c>
      <c r="AO153" s="223">
        <f>IFERROR(IF(RIGHT(VLOOKUP($A153,csapatok!$A:$CN,AO$320,FALSE),5)="Csere",VLOOKUP(LEFT(VLOOKUP($A153,csapatok!$A:$CN,AO$320,FALSE),LEN(VLOOKUP($A153,csapatok!$A:$CN,AO$320,FALSE))-6),'csapat-ranglista'!$A:$FP,AO$321,FALSE)/8,VLOOKUP(VLOOKUP($A153,csapatok!$A:$CN,AO$320,FALSE),'csapat-ranglista'!$A:$FP,AO$321,FALSE)/4),0)</f>
        <v>0</v>
      </c>
      <c r="AP153" s="223">
        <f>IFERROR(IF(RIGHT(VLOOKUP($A153,csapatok!$A:$CN,AP$320,FALSE),5)="Csere",VLOOKUP(LEFT(VLOOKUP($A153,csapatok!$A:$CN,AP$320,FALSE),LEN(VLOOKUP($A153,csapatok!$A:$CN,AP$320,FALSE))-6),'csapat-ranglista'!$A:$FP,AP$321,FALSE)/8,VLOOKUP(VLOOKUP($A153,csapatok!$A:$CN,AP$320,FALSE),'csapat-ranglista'!$A:$FP,AP$321,FALSE)/4),0)</f>
        <v>0</v>
      </c>
      <c r="AQ153" s="223">
        <f>IFERROR(IF(RIGHT(VLOOKUP($A153,csapatok!$A:$CN,AQ$320,FALSE),5)="Csere",VLOOKUP(LEFT(VLOOKUP($A153,csapatok!$A:$CN,AQ$320,FALSE),LEN(VLOOKUP($A153,csapatok!$A:$CN,AQ$320,FALSE))-6),'csapat-ranglista'!$A:$FP,AQ$321,FALSE)/8,VLOOKUP(VLOOKUP($A153,csapatok!$A:$CN,AQ$320,FALSE),'csapat-ranglista'!$A:$FP,AQ$321,FALSE)/4),0)</f>
        <v>0</v>
      </c>
      <c r="AR153" s="223">
        <f>IFERROR(IF(RIGHT(VLOOKUP($A153,csapatok!$A:$CN,AR$320,FALSE),5)="Csere",VLOOKUP(LEFT(VLOOKUP($A153,csapatok!$A:$CN,AR$320,FALSE),LEN(VLOOKUP($A153,csapatok!$A:$CN,AR$320,FALSE))-6),'csapat-ranglista'!$A:$FP,AR$321,FALSE)/8,VLOOKUP(VLOOKUP($A153,csapatok!$A:$CN,AR$320,FALSE),'csapat-ranglista'!$A:$FP,AR$321,FALSE)/4),0)</f>
        <v>0</v>
      </c>
      <c r="AS153" s="223">
        <f>IFERROR(IF(RIGHT(VLOOKUP($A153,csapatok!$A:$CN,AS$320,FALSE),5)="Csere",VLOOKUP(LEFT(VLOOKUP($A153,csapatok!$A:$CN,AS$320,FALSE),LEN(VLOOKUP($A153,csapatok!$A:$CN,AS$320,FALSE))-6),'csapat-ranglista'!$A:$FP,AS$321,FALSE)/8,VLOOKUP(VLOOKUP($A153,csapatok!$A:$CN,AS$320,FALSE),'csapat-ranglista'!$A:$FP,AS$321,FALSE)/4),0)</f>
        <v>0</v>
      </c>
      <c r="AT153" s="223">
        <f>IFERROR(IF(RIGHT(VLOOKUP($A153,csapatok!$A:$CN,AT$320,FALSE),5)="Csere",VLOOKUP(LEFT(VLOOKUP($A153,csapatok!$A:$CN,AT$320,FALSE),LEN(VLOOKUP($A153,csapatok!$A:$CN,AT$320,FALSE))-6),'csapat-ranglista'!$A:$FP,AT$321,FALSE)/8,VLOOKUP(VLOOKUP($A153,csapatok!$A:$CN,AT$320,FALSE),'csapat-ranglista'!$A:$FP,AT$321,FALSE)/4),0)</f>
        <v>0</v>
      </c>
      <c r="AU153" s="223">
        <f>IFERROR(IF(RIGHT(VLOOKUP($A153,csapatok!$A:$CN,AU$320,FALSE),5)="Csere",VLOOKUP(LEFT(VLOOKUP($A153,csapatok!$A:$CN,AU$320,FALSE),LEN(VLOOKUP($A153,csapatok!$A:$CN,AU$320,FALSE))-6),'csapat-ranglista'!$A:$FP,AU$321,FALSE)/8,VLOOKUP(VLOOKUP($A153,csapatok!$A:$CN,AU$320,FALSE),'csapat-ranglista'!$A:$FP,AU$321,FALSE)/4),0)</f>
        <v>0</v>
      </c>
      <c r="AV153" s="223">
        <f>IFERROR(IF(RIGHT(VLOOKUP($A153,csapatok!$A:$CN,AV$320,FALSE),5)="Csere",VLOOKUP(LEFT(VLOOKUP($A153,csapatok!$A:$CN,AV$320,FALSE),LEN(VLOOKUP($A153,csapatok!$A:$CN,AV$320,FALSE))-6),'csapat-ranglista'!$A:$FP,AV$321,FALSE)/8,VLOOKUP(VLOOKUP($A153,csapatok!$A:$CN,AV$320,FALSE),'csapat-ranglista'!$A:$FP,AV$321,FALSE)/4),0)</f>
        <v>0</v>
      </c>
      <c r="AW153" s="223">
        <f>IFERROR(IF(RIGHT(VLOOKUP($A153,csapatok!$A:$CN,AW$320,FALSE),5)="Csere",VLOOKUP(LEFT(VLOOKUP($A153,csapatok!$A:$CN,AW$320,FALSE),LEN(VLOOKUP($A153,csapatok!$A:$CN,AW$320,FALSE))-6),'csapat-ranglista'!$A:$FP,AW$321,FALSE)/8,VLOOKUP(VLOOKUP($A153,csapatok!$A:$CN,AW$320,FALSE),'csapat-ranglista'!$A:$FP,AW$321,FALSE)/4),0)</f>
        <v>0</v>
      </c>
      <c r="AX153" s="223">
        <f>IFERROR(IF(RIGHT(VLOOKUP($A153,csapatok!$A:$CN,AX$320,FALSE),5)="Csere",VLOOKUP(LEFT(VLOOKUP($A153,csapatok!$A:$CN,AX$320,FALSE),LEN(VLOOKUP($A153,csapatok!$A:$CN,AX$320,FALSE))-6),'csapat-ranglista'!$A:$FP,AX$321,FALSE)/8,VLOOKUP(VLOOKUP($A153,csapatok!$A:$CN,AX$320,FALSE),'csapat-ranglista'!$A:$FP,AX$321,FALSE)/4),0)</f>
        <v>0</v>
      </c>
      <c r="AY153" s="223">
        <f>IFERROR(IF(RIGHT(VLOOKUP($A153,csapatok!$A:$NN,AY$320,FALSE),5)="Csere",VLOOKUP(LEFT(VLOOKUP($A153,csapatok!$A:$NN,AY$320,FALSE),LEN(VLOOKUP($A153,csapatok!$A:$NN,AY$320,FALSE))-6),'csapat-ranglista'!$A:$FP,AY$321,FALSE)/8,VLOOKUP(VLOOKUP($A153,csapatok!$A:$NN,AY$320,FALSE),'csapat-ranglista'!$A:$FP,AY$321,FALSE)/4),0)</f>
        <v>0</v>
      </c>
      <c r="AZ153" s="223">
        <f>IFERROR(IF(RIGHT(VLOOKUP($A153,csapatok!$A:$NN,AZ$320,FALSE),5)="Csere",VLOOKUP(LEFT(VLOOKUP($A153,csapatok!$A:$NN,AZ$320,FALSE),LEN(VLOOKUP($A153,csapatok!$A:$NN,AZ$320,FALSE))-6),'csapat-ranglista'!$A:$FP,AZ$321,FALSE)/8,VLOOKUP(VLOOKUP($A153,csapatok!$A:$NN,AZ$320,FALSE),'csapat-ranglista'!$A:$FP,AZ$321,FALSE)/4),0)</f>
        <v>0</v>
      </c>
      <c r="BA153" s="223">
        <f>IFERROR(IF(RIGHT(VLOOKUP($A153,csapatok!$A:$NN,BA$320,FALSE),5)="Csere",VLOOKUP(LEFT(VLOOKUP($A153,csapatok!$A:$NN,BA$320,FALSE),LEN(VLOOKUP($A153,csapatok!$A:$NN,BA$320,FALSE))-6),'csapat-ranglista'!$A:$FP,BA$321,FALSE)/8,VLOOKUP(VLOOKUP($A153,csapatok!$A:$NN,BA$320,FALSE),'csapat-ranglista'!$A:$FP,BA$321,FALSE)/4),0)</f>
        <v>0</v>
      </c>
      <c r="BB153" s="223">
        <f>IFERROR(IF(RIGHT(VLOOKUP($A153,csapatok!$A:$NN,BB$320,FALSE),5)="Csere",VLOOKUP(LEFT(VLOOKUP($A153,csapatok!$A:$NN,BB$320,FALSE),LEN(VLOOKUP($A153,csapatok!$A:$NN,BB$320,FALSE))-6),'csapat-ranglista'!$A:$FP,BB$321,FALSE)/8,VLOOKUP(VLOOKUP($A153,csapatok!$A:$NN,BB$320,FALSE),'csapat-ranglista'!$A:$FP,BB$321,FALSE)/4),0)</f>
        <v>0</v>
      </c>
      <c r="BC153" s="224">
        <f>versenyek!$ES$11*IFERROR(VLOOKUP(VLOOKUP($A153,versenyek!ER:ET,3,FALSE),szabalyok!$A$16:$B$23,2,FALSE)/4,0)</f>
        <v>0</v>
      </c>
      <c r="BD153" s="224">
        <f>versenyek!$EV$11*IFERROR(VLOOKUP(VLOOKUP($A153,versenyek!EU:EW,3,FALSE),szabalyok!$A$16:$B$23,2,FALSE)/4,0)</f>
        <v>0</v>
      </c>
      <c r="BE153" s="223">
        <f>IFERROR(IF(RIGHT(VLOOKUP($A153,csapatok!$A:$NN,BE$320,FALSE),5)="Csere",VLOOKUP(LEFT(VLOOKUP($A153,csapatok!$A:$NN,BE$320,FALSE),LEN(VLOOKUP($A153,csapatok!$A:$NN,BE$320,FALSE))-6),'csapat-ranglista'!$A:$FP,BE$321,FALSE)/8,VLOOKUP(VLOOKUP($A153,csapatok!$A:$NN,BE$320,FALSE),'csapat-ranglista'!$A:$FP,BE$321,FALSE)/4),0)</f>
        <v>0</v>
      </c>
      <c r="BF153" s="223">
        <f>IFERROR(IF(RIGHT(VLOOKUP($A153,csapatok!$A:$NN,BF$320,FALSE),5)="Csere",VLOOKUP(LEFT(VLOOKUP($A153,csapatok!$A:$NN,BF$320,FALSE),LEN(VLOOKUP($A153,csapatok!$A:$NN,BF$320,FALSE))-6),'csapat-ranglista'!$A:$FP,BF$321,FALSE)/8,VLOOKUP(VLOOKUP($A153,csapatok!$A:$NN,BF$320,FALSE),'csapat-ranglista'!$A:$FP,BF$321,FALSE)/4),0)</f>
        <v>0</v>
      </c>
      <c r="BG153" s="223">
        <f>IFERROR(IF(RIGHT(VLOOKUP($A153,csapatok!$A:$NN,BG$320,FALSE),5)="Csere",VLOOKUP(LEFT(VLOOKUP($A153,csapatok!$A:$NN,BG$320,FALSE),LEN(VLOOKUP($A153,csapatok!$A:$NN,BG$320,FALSE))-6),'csapat-ranglista'!$A:$FP,BG$321,FALSE)/8,VLOOKUP(VLOOKUP($A153,csapatok!$A:$NN,BG$320,FALSE),'csapat-ranglista'!$A:$FP,BG$321,FALSE)/4),0)</f>
        <v>0</v>
      </c>
      <c r="BH153" s="223">
        <f>IFERROR(IF(RIGHT(VLOOKUP($A153,csapatok!$A:$NN,BH$320,FALSE),5)="Csere",VLOOKUP(LEFT(VLOOKUP($A153,csapatok!$A:$NN,BH$320,FALSE),LEN(VLOOKUP($A153,csapatok!$A:$NN,BH$320,FALSE))-6),'csapat-ranglista'!$A:$FP,BH$321,FALSE)/8,VLOOKUP(VLOOKUP($A153,csapatok!$A:$NN,BH$320,FALSE),'csapat-ranglista'!$A:$FP,BH$321,FALSE)/4),0)</f>
        <v>0</v>
      </c>
      <c r="BI153" s="223">
        <f>IFERROR(IF(RIGHT(VLOOKUP($A153,csapatok!$A:$NN,BI$320,FALSE),5)="Csere",VLOOKUP(LEFT(VLOOKUP($A153,csapatok!$A:$NN,BI$320,FALSE),LEN(VLOOKUP($A153,csapatok!$A:$NN,BI$320,FALSE))-6),'csapat-ranglista'!$A:$FP,BI$321,FALSE)/8,VLOOKUP(VLOOKUP($A153,csapatok!$A:$NN,BI$320,FALSE),'csapat-ranglista'!$A:$FP,BI$321,FALSE)/4),0)</f>
        <v>0</v>
      </c>
      <c r="BJ153" s="223">
        <f>IFERROR(IF(RIGHT(VLOOKUP($A153,csapatok!$A:$NN,BJ$320,FALSE),5)="Csere",VLOOKUP(LEFT(VLOOKUP($A153,csapatok!$A:$NN,BJ$320,FALSE),LEN(VLOOKUP($A153,csapatok!$A:$NN,BJ$320,FALSE))-6),'csapat-ranglista'!$A:$FP,BJ$321,FALSE)/8,VLOOKUP(VLOOKUP($A153,csapatok!$A:$NN,BJ$320,FALSE),'csapat-ranglista'!$A:$FP,BJ$321,FALSE)/4),0)</f>
        <v>0</v>
      </c>
      <c r="BK153" s="223">
        <f>IFERROR(IF(RIGHT(VLOOKUP($A153,csapatok!$A:$NN,BK$320,FALSE),5)="Csere",VLOOKUP(LEFT(VLOOKUP($A153,csapatok!$A:$NN,BK$320,FALSE),LEN(VLOOKUP($A153,csapatok!$A:$NN,BK$320,FALSE))-6),'csapat-ranglista'!$A:$FP,BK$321,FALSE)/8,VLOOKUP(VLOOKUP($A153,csapatok!$A:$NN,BK$320,FALSE),'csapat-ranglista'!$A:$FP,BK$321,FALSE)/4),0)</f>
        <v>0</v>
      </c>
      <c r="BL153" s="223">
        <f>IFERROR(IF(RIGHT(VLOOKUP($A153,csapatok!$A:$NN,BL$320,FALSE),5)="Csere",VLOOKUP(LEFT(VLOOKUP($A153,csapatok!$A:$NN,BL$320,FALSE),LEN(VLOOKUP($A153,csapatok!$A:$NN,BL$320,FALSE))-6),'csapat-ranglista'!$A:$FP,BL$321,FALSE)/8,VLOOKUP(VLOOKUP($A153,csapatok!$A:$NN,BL$320,FALSE),'csapat-ranglista'!$A:$FP,BL$321,FALSE)/4),0)</f>
        <v>0</v>
      </c>
      <c r="BM153" s="223">
        <f>IFERROR(IF(RIGHT(VLOOKUP($A153,csapatok!$A:$NN,BM$320,FALSE),5)="Csere",VLOOKUP(LEFT(VLOOKUP($A153,csapatok!$A:$NN,BM$320,FALSE),LEN(VLOOKUP($A153,csapatok!$A:$NN,BM$320,FALSE))-6),'csapat-ranglista'!$A:$FP,BM$321,FALSE)/8,VLOOKUP(VLOOKUP($A153,csapatok!$A:$NN,BM$320,FALSE),'csapat-ranglista'!$A:$FP,BM$321,FALSE)/4),0)</f>
        <v>0</v>
      </c>
      <c r="BN153" s="223">
        <f>IFERROR(IF(RIGHT(VLOOKUP($A153,csapatok!$A:$NN,BN$320,FALSE),5)="Csere",VLOOKUP(LEFT(VLOOKUP($A153,csapatok!$A:$NN,BN$320,FALSE),LEN(VLOOKUP($A153,csapatok!$A:$NN,BN$320,FALSE))-6),'csapat-ranglista'!$A:$FP,BN$321,FALSE)/8,VLOOKUP(VLOOKUP($A153,csapatok!$A:$NN,BN$320,FALSE),'csapat-ranglista'!$A:$FP,BN$321,FALSE)/4),0)</f>
        <v>0</v>
      </c>
      <c r="BO153" s="223">
        <f>IFERROR(IF(RIGHT(VLOOKUP($A153,csapatok!$A:$NN,BO$320,FALSE),5)="Csere",VLOOKUP(LEFT(VLOOKUP($A153,csapatok!$A:$NN,BO$320,FALSE),LEN(VLOOKUP($A153,csapatok!$A:$NN,BO$320,FALSE))-6),'csapat-ranglista'!$A:$FP,BO$321,FALSE)/8,VLOOKUP(VLOOKUP($A153,csapatok!$A:$NN,BO$320,FALSE),'csapat-ranglista'!$A:$FP,BO$321,FALSE)/4),0)</f>
        <v>0</v>
      </c>
      <c r="BP153" s="223">
        <f>IFERROR(IF(RIGHT(VLOOKUP($A153,csapatok!$A:$NN,BP$320,FALSE),5)="Csere",VLOOKUP(LEFT(VLOOKUP($A153,csapatok!$A:$NN,BP$320,FALSE),LEN(VLOOKUP($A153,csapatok!$A:$NN,BP$320,FALSE))-6),'csapat-ranglista'!$A:$FP,BP$321,FALSE)/8,VLOOKUP(VLOOKUP($A153,csapatok!$A:$NN,BP$320,FALSE),'csapat-ranglista'!$A:$FP,BP$321,FALSE)/4),0)</f>
        <v>0</v>
      </c>
      <c r="BQ153" s="223">
        <f>IFERROR(IF(RIGHT(VLOOKUP($A153,csapatok!$A:$NN,BQ$320,FALSE),5)="Csere",VLOOKUP(LEFT(VLOOKUP($A153,csapatok!$A:$NN,BQ$320,FALSE),LEN(VLOOKUP($A153,csapatok!$A:$NN,BQ$320,FALSE))-6),'csapat-ranglista'!$A:$FP,BQ$321,FALSE)/8,VLOOKUP(VLOOKUP($A153,csapatok!$A:$NN,BQ$320,FALSE),'csapat-ranglista'!$A:$FP,BQ$321,FALSE)/4),0)</f>
        <v>0</v>
      </c>
      <c r="BR153" s="223">
        <f>IFERROR(IF(RIGHT(VLOOKUP($A153,csapatok!$A:$NN,BR$320,FALSE),5)="Csere",VLOOKUP(LEFT(VLOOKUP($A153,csapatok!$A:$NN,BR$320,FALSE),LEN(VLOOKUP($A153,csapatok!$A:$NN,BR$320,FALSE))-6),'csapat-ranglista'!$A:$FP,BR$321,FALSE)/8,VLOOKUP(VLOOKUP($A153,csapatok!$A:$NN,BR$320,FALSE),'csapat-ranglista'!$A:$FP,BR$321,FALSE)/4),0)</f>
        <v>0</v>
      </c>
      <c r="BS153" s="223">
        <f>IFERROR(IF(RIGHT(VLOOKUP($A153,csapatok!$A:$NN,BS$320,FALSE),5)="Csere",VLOOKUP(LEFT(VLOOKUP($A153,csapatok!$A:$NN,BS$320,FALSE),LEN(VLOOKUP($A153,csapatok!$A:$NN,BS$320,FALSE))-6),'csapat-ranglista'!$A:$FP,BS$321,FALSE)/8,VLOOKUP(VLOOKUP($A153,csapatok!$A:$NN,BS$320,FALSE),'csapat-ranglista'!$A:$FP,BS$321,FALSE)/4),0)</f>
        <v>0</v>
      </c>
      <c r="BT153" s="223">
        <f>IFERROR(IF(RIGHT(VLOOKUP($A153,csapatok!$A:$NN,BT$320,FALSE),5)="Csere",VLOOKUP(LEFT(VLOOKUP($A153,csapatok!$A:$NN,BT$320,FALSE),LEN(VLOOKUP($A153,csapatok!$A:$NN,BT$320,FALSE))-6),'csapat-ranglista'!$A:$FP,BT$321,FALSE)/8,VLOOKUP(VLOOKUP($A153,csapatok!$A:$NN,BT$320,FALSE),'csapat-ranglista'!$A:$FP,BT$321,FALSE)/4),0)</f>
        <v>0</v>
      </c>
      <c r="BU153" s="223">
        <f>IFERROR(IF(RIGHT(VLOOKUP($A153,csapatok!$A:$NN,BU$320,FALSE),5)="Csere",VLOOKUP(LEFT(VLOOKUP($A153,csapatok!$A:$NN,BU$320,FALSE),LEN(VLOOKUP($A153,csapatok!$A:$NN,BU$320,FALSE))-6),'csapat-ranglista'!$A:$FP,BU$321,FALSE)/8,VLOOKUP(VLOOKUP($A153,csapatok!$A:$NN,BU$320,FALSE),'csapat-ranglista'!$A:$FP,BU$321,FALSE)/4),0)</f>
        <v>0</v>
      </c>
      <c r="BV153" s="223">
        <f>IFERROR(IF(RIGHT(VLOOKUP($A153,csapatok!$A:$NN,BV$320,FALSE),5)="Csere",VLOOKUP(LEFT(VLOOKUP($A153,csapatok!$A:$NN,BV$320,FALSE),LEN(VLOOKUP($A153,csapatok!$A:$NN,BV$320,FALSE))-6),'csapat-ranglista'!$A:$FP,BV$321,FALSE)/8,VLOOKUP(VLOOKUP($A153,csapatok!$A:$NN,BV$320,FALSE),'csapat-ranglista'!$A:$FP,BV$321,FALSE)/4),0)</f>
        <v>0</v>
      </c>
      <c r="BW153" s="223">
        <f>IFERROR(IF(RIGHT(VLOOKUP($A153,csapatok!$A:$NN,BW$320,FALSE),5)="Csere",VLOOKUP(LEFT(VLOOKUP($A153,csapatok!$A:$NN,BW$320,FALSE),LEN(VLOOKUP($A153,csapatok!$A:$NN,BW$320,FALSE))-6),'csapat-ranglista'!$A:$FP,BW$321,FALSE)/8,VLOOKUP(VLOOKUP($A153,csapatok!$A:$NN,BW$320,FALSE),'csapat-ranglista'!$A:$FP,BW$321,FALSE)/4),0)</f>
        <v>0</v>
      </c>
      <c r="BX153" s="223">
        <f>IFERROR(IF(RIGHT(VLOOKUP($A153,csapatok!$A:$NN,BX$320,FALSE),5)="Csere",VLOOKUP(LEFT(VLOOKUP($A153,csapatok!$A:$NN,BX$320,FALSE),LEN(VLOOKUP($A153,csapatok!$A:$NN,BX$320,FALSE))-6),'csapat-ranglista'!$A:$FP,BX$321,FALSE)/8,VLOOKUP(VLOOKUP($A153,csapatok!$A:$NN,BX$320,FALSE),'csapat-ranglista'!$A:$FP,BX$321,FALSE)/4),0)</f>
        <v>0</v>
      </c>
      <c r="BY153" s="223">
        <f>IFERROR(IF(RIGHT(VLOOKUP($A153,csapatok!$A:$NN,BY$320,FALSE),5)="Csere",VLOOKUP(LEFT(VLOOKUP($A153,csapatok!$A:$NN,BY$320,FALSE),LEN(VLOOKUP($A153,csapatok!$A:$NN,BY$320,FALSE))-6),'csapat-ranglista'!$A:$FP,BY$321,FALSE)/8,VLOOKUP(VLOOKUP($A153,csapatok!$A:$NN,BY$320,FALSE),'csapat-ranglista'!$A:$FP,BY$321,FALSE)/4),0)</f>
        <v>0</v>
      </c>
      <c r="BZ153" s="223">
        <f>IFERROR(IF(RIGHT(VLOOKUP($A153,csapatok!$A:$NN,BZ$320,FALSE),5)="Csere",VLOOKUP(LEFT(VLOOKUP($A153,csapatok!$A:$NN,BZ$320,FALSE),LEN(VLOOKUP($A153,csapatok!$A:$NN,BZ$320,FALSE))-6),'csapat-ranglista'!$A:$FP,BZ$321,FALSE)/8,VLOOKUP(VLOOKUP($A153,csapatok!$A:$NN,BZ$320,FALSE),'csapat-ranglista'!$A:$FP,BZ$321,FALSE)/4),0)</f>
        <v>0</v>
      </c>
      <c r="CA153" s="223">
        <f>IFERROR(IF(RIGHT(VLOOKUP($A153,csapatok!$A:$NN,CA$320,FALSE),5)="Csere",VLOOKUP(LEFT(VLOOKUP($A153,csapatok!$A:$NN,CA$320,FALSE),LEN(VLOOKUP($A153,csapatok!$A:$NN,CA$320,FALSE))-6),'csapat-ranglista'!$A:$FP,CA$321,FALSE)/8,VLOOKUP(VLOOKUP($A153,csapatok!$A:$NN,CA$320,FALSE),'csapat-ranglista'!$A:$FP,CA$321,FALSE)/4),0)</f>
        <v>0</v>
      </c>
      <c r="CB153" s="223">
        <f>IFERROR(IF(RIGHT(VLOOKUP($A153,csapatok!$A:$NN,CB$320,FALSE),5)="Csere",VLOOKUP(LEFT(VLOOKUP($A153,csapatok!$A:$NN,CB$320,FALSE),LEN(VLOOKUP($A153,csapatok!$A:$NN,CB$320,FALSE))-6),'csapat-ranglista'!$A:$FP,CB$321,FALSE)/8,VLOOKUP(VLOOKUP($A153,csapatok!$A:$NN,CB$320,FALSE),'csapat-ranglista'!$A:$FP,CB$321,FALSE)/4),0)</f>
        <v>0</v>
      </c>
      <c r="CC153" s="223">
        <f>IFERROR(IF(RIGHT(VLOOKUP($A153,csapatok!$A:$NN,CC$320,FALSE),5)="Csere",VLOOKUP(LEFT(VLOOKUP($A153,csapatok!$A:$NN,CC$320,FALSE),LEN(VLOOKUP($A153,csapatok!$A:$NN,CC$320,FALSE))-6),'csapat-ranglista'!$A:$FP,CC$321,FALSE)/8,VLOOKUP(VLOOKUP($A153,csapatok!$A:$NN,CC$320,FALSE),'csapat-ranglista'!$A:$FP,CC$321,FALSE)/4),0)</f>
        <v>0</v>
      </c>
      <c r="CD153" s="223">
        <f>IFERROR(IF(RIGHT(VLOOKUP($A153,csapatok!$A:$NN,CD$320,FALSE),5)="Csere",VLOOKUP(LEFT(VLOOKUP($A153,csapatok!$A:$NN,CD$320,FALSE),LEN(VLOOKUP($A153,csapatok!$A:$NN,CD$320,FALSE))-6),'csapat-ranglista'!$A:$FP,CD$321,FALSE)/8,VLOOKUP(VLOOKUP($A153,csapatok!$A:$NN,CD$320,FALSE),'csapat-ranglista'!$A:$FP,CD$321,FALSE)/4),0)</f>
        <v>0.48120998988937624</v>
      </c>
      <c r="CE153" s="223">
        <f>IFERROR(IF(RIGHT(VLOOKUP($A153,csapatok!$A:$NN,CE$320,FALSE),5)="Csere",VLOOKUP(LEFT(VLOOKUP($A153,csapatok!$A:$NN,CE$320,FALSE),LEN(VLOOKUP($A153,csapatok!$A:$NN,CE$320,FALSE))-6),'csapat-ranglista'!$A:$FP,CE$321,FALSE)/8,VLOOKUP(VLOOKUP($A153,csapatok!$A:$NN,CE$320,FALSE),'csapat-ranglista'!$A:$FP,CE$321,FALSE)/4),0)</f>
        <v>0</v>
      </c>
      <c r="CF153" s="223">
        <f>IFERROR(IF(RIGHT(VLOOKUP($A153,csapatok!$A:$NN,CF$320,FALSE),5)="Csere",VLOOKUP(LEFT(VLOOKUP($A153,csapatok!$A:$NN,CF$320,FALSE),LEN(VLOOKUP($A153,csapatok!$A:$NN,CF$320,FALSE))-6),'csapat-ranglista'!$A:$FP,CF$321,FALSE)/8,VLOOKUP(VLOOKUP($A153,csapatok!$A:$NN,CF$320,FALSE),'csapat-ranglista'!$A:$FP,CF$321,FALSE)/4),0)</f>
        <v>0</v>
      </c>
      <c r="CG153" s="223">
        <f>IFERROR(IF(RIGHT(VLOOKUP($A153,csapatok!$A:$NN,CG$320,FALSE),5)="Csere",VLOOKUP(LEFT(VLOOKUP($A153,csapatok!$A:$NN,CG$320,FALSE),LEN(VLOOKUP($A153,csapatok!$A:$NN,CG$320,FALSE))-6),'csapat-ranglista'!$A:$FP,CG$321,FALSE)/8,VLOOKUP(VLOOKUP($A153,csapatok!$A:$NN,CG$320,FALSE),'csapat-ranglista'!$A:$FP,CG$321,FALSE)/4),0)</f>
        <v>0</v>
      </c>
      <c r="CH153" s="223">
        <f>IFERROR(IF(RIGHT(VLOOKUP($A153,csapatok!$A:$NN,CH$320,FALSE),5)="Csere",VLOOKUP(LEFT(VLOOKUP($A153,csapatok!$A:$NN,CH$320,FALSE),LEN(VLOOKUP($A153,csapatok!$A:$NN,CH$320,FALSE))-6),'csapat-ranglista'!$A:$FP,CH$321,FALSE)/8,VLOOKUP(VLOOKUP($A153,csapatok!$A:$NN,CH$320,FALSE),'csapat-ranglista'!$A:$FP,CH$321,FALSE)/4),0)</f>
        <v>0</v>
      </c>
      <c r="CI153" s="223">
        <f>IFERROR(IF(RIGHT(VLOOKUP($A153,csapatok!$A:$NN,CI$320,FALSE),5)="Csere",VLOOKUP(LEFT(VLOOKUP($A153,csapatok!$A:$NN,CI$320,FALSE),LEN(VLOOKUP($A153,csapatok!$A:$NN,CI$320,FALSE))-6),'csapat-ranglista'!$A:$FP,CI$321,FALSE)/8,VLOOKUP(VLOOKUP($A153,csapatok!$A:$NN,CI$320,FALSE),'csapat-ranglista'!$A:$FP,CI$321,FALSE)/4),0)</f>
        <v>0</v>
      </c>
      <c r="CJ153" s="224">
        <f>versenyek!$IQ$11*IFERROR(VLOOKUP(VLOOKUP($A153,versenyek!IP:IR,3,FALSE),szabalyok!$A$16:$B$23,2,FALSE)/4,0)</f>
        <v>0</v>
      </c>
      <c r="CK153" s="224">
        <f>versenyek!$IT$11*IFERROR(VLOOKUP(VLOOKUP($A153,versenyek!IS:IU,3,FALSE),szabalyok!$A$16:$B$23,2,FALSE)/4,0)</f>
        <v>0</v>
      </c>
      <c r="CL153" s="223">
        <f>IFERROR(IF(RIGHT(VLOOKUP($A153,csapatok!$A:$NN,CL$320,FALSE),5)="Csere",VLOOKUP(LEFT(VLOOKUP($A153,csapatok!$A:$NN,CL$320,FALSE),LEN(VLOOKUP($A153,csapatok!$A:$NN,CL$320,FALSE))-6),'csapat-ranglista'!$A:$FP,CL$321,FALSE)/8,VLOOKUP(VLOOKUP($A153,csapatok!$A:$NN,CL$320,FALSE),'csapat-ranglista'!$A:$FP,CL$321,FALSE)/4),0)</f>
        <v>0</v>
      </c>
      <c r="CM153" s="223">
        <f>IFERROR(IF(RIGHT(VLOOKUP($A153,csapatok!$A:$NN,CM$320,FALSE),5)="Csere",VLOOKUP(LEFT(VLOOKUP($A153,csapatok!$A:$NN,CM$320,FALSE),LEN(VLOOKUP($A153,csapatok!$A:$NN,CM$320,FALSE))-6),'csapat-ranglista'!$A:$FP,CM$321,FALSE)/8,VLOOKUP(VLOOKUP($A153,csapatok!$A:$NN,CM$320,FALSE),'csapat-ranglista'!$A:$FP,CM$321,FALSE)/4),0)</f>
        <v>0</v>
      </c>
      <c r="CN153" s="223">
        <f>IFERROR(IF(RIGHT(VLOOKUP($A153,csapatok!$A:$NN,CN$320,FALSE),5)="Csere",VLOOKUP(LEFT(VLOOKUP($A153,csapatok!$A:$NN,CN$320,FALSE),LEN(VLOOKUP($A153,csapatok!$A:$NN,CN$320,FALSE))-6),'csapat-ranglista'!$A:$FP,CN$321,FALSE)/8,VLOOKUP(VLOOKUP($A153,csapatok!$A:$NN,CN$320,FALSE),'csapat-ranglista'!$A:$FP,CN$321,FALSE)/4),0)</f>
        <v>0</v>
      </c>
      <c r="CO153" s="223">
        <f>IFERROR(IF(RIGHT(VLOOKUP($A153,csapatok!$A:$NN,CO$320,FALSE),5)="Csere",VLOOKUP(LEFT(VLOOKUP($A153,csapatok!$A:$NN,CO$320,FALSE),LEN(VLOOKUP($A153,csapatok!$A:$NN,CO$320,FALSE))-6),'csapat-ranglista'!$A:$FP,CO$321,FALSE)/8,VLOOKUP(VLOOKUP($A153,csapatok!$A:$NN,CO$320,FALSE),'csapat-ranglista'!$A:$FP,CO$321,FALSE)/4),0)</f>
        <v>0</v>
      </c>
      <c r="CP153" s="223">
        <f>IFERROR(IF(RIGHT(VLOOKUP($A153,csapatok!$A:$NN,CP$320,FALSE),5)="Csere",VLOOKUP(LEFT(VLOOKUP($A153,csapatok!$A:$NN,CP$320,FALSE),LEN(VLOOKUP($A153,csapatok!$A:$NN,CP$320,FALSE))-6),'csapat-ranglista'!$A:$FP,CP$321,FALSE)/8,VLOOKUP(VLOOKUP($A153,csapatok!$A:$NN,CP$320,FALSE),'csapat-ranglista'!$A:$FP,CP$321,FALSE)/4),0)</f>
        <v>0</v>
      </c>
      <c r="CQ153" s="223">
        <f>IFERROR(IF(RIGHT(VLOOKUP($A153,csapatok!$A:$NN,CQ$320,FALSE),5)="Csere",VLOOKUP(LEFT(VLOOKUP($A153,csapatok!$A:$NN,CQ$320,FALSE),LEN(VLOOKUP($A153,csapatok!$A:$NN,CQ$320,FALSE))-6),'csapat-ranglista'!$A:$FP,CQ$321,FALSE)/8,VLOOKUP(VLOOKUP($A153,csapatok!$A:$NN,CQ$320,FALSE),'csapat-ranglista'!$A:$FP,CQ$321,FALSE)/4),0)</f>
        <v>0</v>
      </c>
      <c r="CR153" s="223">
        <f>IFERROR(IF(RIGHT(VLOOKUP($A153,csapatok!$A:$NN,CR$320,FALSE),5)="Csere",VLOOKUP(LEFT(VLOOKUP($A153,csapatok!$A:$NN,CR$320,FALSE),LEN(VLOOKUP($A153,csapatok!$A:$NN,CR$320,FALSE))-6),'csapat-ranglista'!$A:$FP,CR$321,FALSE)/8,VLOOKUP(VLOOKUP($A153,csapatok!$A:$NN,CR$320,FALSE),'csapat-ranglista'!$A:$FP,CR$321,FALSE)/4),0)</f>
        <v>0</v>
      </c>
      <c r="CS153" s="223">
        <f>IFERROR(IF(RIGHT(VLOOKUP($A153,csapatok!$A:$NN,CS$320,FALSE),5)="Csere",VLOOKUP(LEFT(VLOOKUP($A153,csapatok!$A:$NN,CS$320,FALSE),LEN(VLOOKUP($A153,csapatok!$A:$NN,CS$320,FALSE))-6),'csapat-ranglista'!$A:$FP,CS$321,FALSE)/8,VLOOKUP(VLOOKUP($A153,csapatok!$A:$NN,CS$320,FALSE),'csapat-ranglista'!$A:$FP,CS$321,FALSE)/4),0)</f>
        <v>0</v>
      </c>
      <c r="CT153" s="223">
        <f>IFERROR(IF(RIGHT(VLOOKUP($A153,csapatok!$A:$NN,CT$320,FALSE),5)="Csere",VLOOKUP(LEFT(VLOOKUP($A153,csapatok!$A:$NN,CT$320,FALSE),LEN(VLOOKUP($A153,csapatok!$A:$NN,CT$320,FALSE))-6),'csapat-ranglista'!$A:$FP,CT$321,FALSE)/8,VLOOKUP(VLOOKUP($A153,csapatok!$A:$NN,CT$320,FALSE),'csapat-ranglista'!$A:$FP,CT$321,FALSE)/4),0)</f>
        <v>0</v>
      </c>
      <c r="CU153" s="223">
        <f>IFERROR(IF(RIGHT(VLOOKUP($A153,csapatok!$A:$NN,CU$320,FALSE),5)="Csere",VLOOKUP(LEFT(VLOOKUP($A153,csapatok!$A:$NN,CU$320,FALSE),LEN(VLOOKUP($A153,csapatok!$A:$NN,CU$320,FALSE))-6),'csapat-ranglista'!$A:$FP,CU$321,FALSE)/8,VLOOKUP(VLOOKUP($A153,csapatok!$A:$NN,CU$320,FALSE),'csapat-ranglista'!$A:$FP,CU$321,FALSE)/4),0)</f>
        <v>0</v>
      </c>
      <c r="CV153" s="223">
        <f>IFERROR(IF(RIGHT(VLOOKUP($A153,csapatok!$A:$NN,CV$320,FALSE),5)="Csere",VLOOKUP(LEFT(VLOOKUP($A153,csapatok!$A:$NN,CV$320,FALSE),LEN(VLOOKUP($A153,csapatok!$A:$NN,CV$320,FALSE))-6),'csapat-ranglista'!$A:$FP,CV$321,FALSE)/8,VLOOKUP(VLOOKUP($A153,csapatok!$A:$NN,CV$320,FALSE),'csapat-ranglista'!$A:$FP,CV$321,FALSE)/4),0)</f>
        <v>0</v>
      </c>
      <c r="CW153" s="223">
        <f>IFERROR(IF(RIGHT(VLOOKUP($A153,csapatok!$A:$NN,CW$320,FALSE),5)="Csere",VLOOKUP(LEFT(VLOOKUP($A153,csapatok!$A:$NN,CW$320,FALSE),LEN(VLOOKUP($A153,csapatok!$A:$NN,CW$320,FALSE))-6),'csapat-ranglista'!$A:$FP,CW$321,FALSE)/8,VLOOKUP(VLOOKUP($A153,csapatok!$A:$NN,CW$320,FALSE),'csapat-ranglista'!$A:$FP,CW$321,FALSE)/4),0)</f>
        <v>0</v>
      </c>
      <c r="CX153" s="223">
        <f>IFERROR(IF(RIGHT(VLOOKUP($A153,csapatok!$A:$NN,CX$320,FALSE),5)="Csere",VLOOKUP(LEFT(VLOOKUP($A153,csapatok!$A:$NN,CX$320,FALSE),LEN(VLOOKUP($A153,csapatok!$A:$NN,CX$320,FALSE))-6),'csapat-ranglista'!$A:$FP,CX$321,FALSE)/8,VLOOKUP(VLOOKUP($A153,csapatok!$A:$NN,CX$320,FALSE),'csapat-ranglista'!$A:$FP,CX$321,FALSE)/4),0)</f>
        <v>0</v>
      </c>
      <c r="CY153" s="223">
        <f>IFERROR(IF(RIGHT(VLOOKUP($A153,csapatok!$A:$NN,CY$320,FALSE),5)="Csere",VLOOKUP(LEFT(VLOOKUP($A153,csapatok!$A:$NN,CY$320,FALSE),LEN(VLOOKUP($A153,csapatok!$A:$NN,CY$320,FALSE))-6),'csapat-ranglista'!$A:$FP,CY$321,FALSE)/8,VLOOKUP(VLOOKUP($A153,csapatok!$A:$NN,CY$320,FALSE),'csapat-ranglista'!$A:$FP,CY$321,FALSE)/4),0)</f>
        <v>0</v>
      </c>
      <c r="CZ153" s="223">
        <f>IFERROR(IF(RIGHT(VLOOKUP($A153,csapatok!$A:$NN,CZ$320,FALSE),5)="Csere",VLOOKUP(LEFT(VLOOKUP($A153,csapatok!$A:$NN,CZ$320,FALSE),LEN(VLOOKUP($A153,csapatok!$A:$NN,CZ$320,FALSE))-6),'csapat-ranglista'!$A:$FP,CZ$321,FALSE)/8,VLOOKUP(VLOOKUP($A153,csapatok!$A:$NN,CZ$320,FALSE),'csapat-ranglista'!$A:$FP,CZ$321,FALSE)/4),0)</f>
        <v>0</v>
      </c>
      <c r="DA153" s="223">
        <f>IFERROR(IF(RIGHT(VLOOKUP($A153,csapatok!$A:$NN,DA$320,FALSE),5)="Csere",VLOOKUP(LEFT(VLOOKUP($A153,csapatok!$A:$NN,DA$320,FALSE),LEN(VLOOKUP($A153,csapatok!$A:$NN,DA$320,FALSE))-6),'csapat-ranglista'!$A:$FP,DA$321,FALSE)/8,VLOOKUP(VLOOKUP($A153,csapatok!$A:$NN,DA$320,FALSE),'csapat-ranglista'!$A:$FP,DA$321,FALSE)/4),0)</f>
        <v>0</v>
      </c>
      <c r="DB153" s="223">
        <f>IFERROR(IF(RIGHT(VLOOKUP($A153,csapatok!$A:$NN,DB$320,FALSE),5)="Csere",VLOOKUP(LEFT(VLOOKUP($A153,csapatok!$A:$NN,DB$320,FALSE),LEN(VLOOKUP($A153,csapatok!$A:$NN,DB$320,FALSE))-6),'csapat-ranglista'!$A:$FP,DB$321,FALSE)/8,VLOOKUP(VLOOKUP($A153,csapatok!$A:$NN,DB$320,FALSE),'csapat-ranglista'!$A:$FP,DB$321,FALSE)/4),0)</f>
        <v>0</v>
      </c>
      <c r="DC153" s="223">
        <f>IFERROR(IF(RIGHT(VLOOKUP($A153,csapatok!$A:$NN,DC$320,FALSE),5)="Csere",VLOOKUP(LEFT(VLOOKUP($A153,csapatok!$A:$NN,DC$320,FALSE),LEN(VLOOKUP($A153,csapatok!$A:$NN,DC$320,FALSE))-6),'csapat-ranglista'!$A:$FP,DC$321,FALSE)/8,VLOOKUP(VLOOKUP($A153,csapatok!$A:$NN,DC$320,FALSE),'csapat-ranglista'!$A:$FP,DC$321,FALSE)/4),0)</f>
        <v>0</v>
      </c>
      <c r="DD153" s="223">
        <f>IFERROR(IF(RIGHT(VLOOKUP($A153,csapatok!$A:$NN,DD$320,FALSE),5)="Csere",VLOOKUP(LEFT(VLOOKUP($A153,csapatok!$A:$NN,DD$320,FALSE),LEN(VLOOKUP($A153,csapatok!$A:$NN,DD$320,FALSE))-6),'csapat-ranglista'!$A:$FP,DD$321,FALSE)/8,VLOOKUP(VLOOKUP($A153,csapatok!$A:$NN,DD$320,FALSE),'csapat-ranglista'!$A:$FP,DD$321,FALSE)/4),0)</f>
        <v>0</v>
      </c>
      <c r="DE153" s="223">
        <f>IFERROR(IF(RIGHT(VLOOKUP($A153,csapatok!$A:$NN,DE$320,FALSE),5)="Csere",VLOOKUP(LEFT(VLOOKUP($A153,csapatok!$A:$NN,DE$320,FALSE),LEN(VLOOKUP($A153,csapatok!$A:$NN,DE$320,FALSE))-6),'csapat-ranglista'!$A:$FP,DE$321,FALSE)/8,VLOOKUP(VLOOKUP($A153,csapatok!$A:$NN,DE$320,FALSE),'csapat-ranglista'!$A:$FP,DE$321,FALSE)/4),0)</f>
        <v>0</v>
      </c>
      <c r="DF153" s="223">
        <f>IFERROR(IF(RIGHT(VLOOKUP($A153,csapatok!$A:$NN,DF$320,FALSE),5)="Csere",VLOOKUP(LEFT(VLOOKUP($A153,csapatok!$A:$NN,DF$320,FALSE),LEN(VLOOKUP($A153,csapatok!$A:$NN,DF$320,FALSE))-6),'csapat-ranglista'!$A:$FP,DF$321,FALSE)/8,VLOOKUP(VLOOKUP($A153,csapatok!$A:$NN,DF$320,FALSE),'csapat-ranglista'!$A:$FP,DF$321,FALSE)/4),0)</f>
        <v>0</v>
      </c>
      <c r="DG153" s="223">
        <f>IFERROR(IF(RIGHT(VLOOKUP($A153,csapatok!$A:$NN,DG$320,FALSE),5)="Csere",VLOOKUP(LEFT(VLOOKUP($A153,csapatok!$A:$NN,DG$320,FALSE),LEN(VLOOKUP($A153,csapatok!$A:$NN,DG$320,FALSE))-6),'csapat-ranglista'!$A:$FP,DG$321,FALSE)/8,VLOOKUP(VLOOKUP($A153,csapatok!$A:$NN,DG$320,FALSE),'csapat-ranglista'!$A:$FP,DG$321,FALSE)/4),0)</f>
        <v>0</v>
      </c>
      <c r="DH153" s="223">
        <f>IFERROR(IF(RIGHT(VLOOKUP($A153,csapatok!$A:$NN,DH$320,FALSE),5)="Csere",VLOOKUP(LEFT(VLOOKUP($A153,csapatok!$A:$NN,DH$320,FALSE),LEN(VLOOKUP($A153,csapatok!$A:$NN,DH$320,FALSE))-6),'csapat-ranglista'!$A:$FP,DH$321,FALSE)/8,VLOOKUP(VLOOKUP($A153,csapatok!$A:$NN,DH$320,FALSE),'csapat-ranglista'!$A:$FP,DH$321,FALSE)/4),0)</f>
        <v>0</v>
      </c>
      <c r="DI153" s="223">
        <f>IFERROR(IF(RIGHT(VLOOKUP($A153,csapatok!$A:$NN,DI$320,FALSE),5)="Csere",VLOOKUP(LEFT(VLOOKUP($A153,csapatok!$A:$NN,DI$320,FALSE),LEN(VLOOKUP($A153,csapatok!$A:$NN,DI$320,FALSE))-6),'csapat-ranglista'!$A:$FP,DI$321,FALSE)/8,VLOOKUP(VLOOKUP($A153,csapatok!$A:$NN,DI$320,FALSE),'csapat-ranglista'!$A:$FP,DI$321,FALSE)/4),0)</f>
        <v>0</v>
      </c>
      <c r="DJ153" s="223">
        <f>IFERROR(IF(RIGHT(VLOOKUP($A153,csapatok!$A:$NN,DJ$320,FALSE),5)="Csere",VLOOKUP(LEFT(VLOOKUP($A153,csapatok!$A:$NN,DJ$320,FALSE),LEN(VLOOKUP($A153,csapatok!$A:$NN,DJ$320,FALSE))-6),'csapat-ranglista'!$A:$FP,DJ$321,FALSE)/8,VLOOKUP(VLOOKUP($A153,csapatok!$A:$NN,DJ$320,FALSE),'csapat-ranglista'!$A:$FP,DJ$321,FALSE)/4),0)</f>
        <v>0</v>
      </c>
      <c r="DK153" s="223">
        <f>IFERROR(IF(RIGHT(VLOOKUP($A153,csapatok!$A:$NN,DK$320,FALSE),5)="Csere",VLOOKUP(LEFT(VLOOKUP($A153,csapatok!$A:$NN,DK$320,FALSE),LEN(VLOOKUP($A153,csapatok!$A:$NN,DK$320,FALSE))-6),'csapat-ranglista'!$A:$FP,DK$321,FALSE)/8,VLOOKUP(VLOOKUP($A153,csapatok!$A:$NN,DK$320,FALSE),'csapat-ranglista'!$A:$FP,DK$321,FALSE)/4),0)</f>
        <v>0</v>
      </c>
      <c r="DL153" s="223">
        <f>IFERROR(IF(RIGHT(VLOOKUP($A153,csapatok!$A:$NN,DL$320,FALSE),5)="Csere",VLOOKUP(LEFT(VLOOKUP($A153,csapatok!$A:$NN,DL$320,FALSE),LEN(VLOOKUP($A153,csapatok!$A:$NN,DL$320,FALSE))-6),'csapat-ranglista'!$A:$FP,DL$321,FALSE)/8,VLOOKUP(VLOOKUP($A153,csapatok!$A:$NN,DL$320,FALSE),'csapat-ranglista'!$A:$FP,DL$321,FALSE)/4),0)</f>
        <v>0</v>
      </c>
      <c r="DM153" s="223">
        <f>IFERROR(IF(RIGHT(VLOOKUP($A153,csapatok!$A:$NN,DM$320,FALSE),5)="Csere",VLOOKUP(LEFT(VLOOKUP($A153,csapatok!$A:$NN,DM$320,FALSE),LEN(VLOOKUP($A153,csapatok!$A:$NN,DM$320,FALSE))-6),'csapat-ranglista'!$A:$FP,DM$321,FALSE)/8,VLOOKUP(VLOOKUP($A153,csapatok!$A:$NN,DM$320,FALSE),'csapat-ranglista'!$A:$FP,DM$321,FALSE)/4),0)</f>
        <v>0</v>
      </c>
      <c r="DN153" s="223">
        <f>IFERROR(IF(RIGHT(VLOOKUP($A153,csapatok!$A:$NN,DN$320,FALSE),5)="Csere",VLOOKUP(LEFT(VLOOKUP($A153,csapatok!$A:$NN,DN$320,FALSE),LEN(VLOOKUP($A153,csapatok!$A:$NN,DN$320,FALSE))-6),'csapat-ranglista'!$A:$FP,DN$321,FALSE)/8,VLOOKUP(VLOOKUP($A153,csapatok!$A:$NN,DN$320,FALSE),'csapat-ranglista'!$A:$FP,DN$321,FALSE)/4),0)</f>
        <v>0</v>
      </c>
      <c r="DO153" s="224">
        <f>versenyek!$MF$11*IFERROR(VLOOKUP(VLOOKUP($A153,versenyek!ME:MG,3,FALSE),szabalyok!$A$16:$B$23,2,FALSE)/4,0)</f>
        <v>0</v>
      </c>
      <c r="DP153" s="224">
        <f>versenyek!$MI$11*IFERROR(VLOOKUP(VLOOKUP($A153,versenyek!MH:MJ,3,FALSE),szabalyok!$A$16:$B$23,2,FALSE)/4,0)</f>
        <v>0</v>
      </c>
      <c r="DQ153" s="223">
        <f>IFERROR(IF(RIGHT(VLOOKUP($A153,csapatok!$A:$NN,DQ$320,FALSE),5)="Csere",VLOOKUP(LEFT(VLOOKUP($A153,csapatok!$A:$NN,DQ$320,FALSE),LEN(VLOOKUP($A153,csapatok!$A:$NN,DQ$320,FALSE))-6),'csapat-ranglista'!$A:$FP,DQ$321,FALSE)/8,VLOOKUP(VLOOKUP($A153,csapatok!$A:$NN,DQ$320,FALSE),'csapat-ranglista'!$A:$FP,DQ$321,FALSE)/4),0)</f>
        <v>0</v>
      </c>
      <c r="DR153" s="223">
        <f>IFERROR(IF(RIGHT(VLOOKUP($A153,csapatok!$A:$NN,DR$320,FALSE),5)="Csere",VLOOKUP(LEFT(VLOOKUP($A153,csapatok!$A:$NN,DR$320,FALSE),LEN(VLOOKUP($A153,csapatok!$A:$NN,DR$320,FALSE))-6),'csapat-ranglista'!$A:$FP,DR$321,FALSE)/8,VLOOKUP(VLOOKUP($A153,csapatok!$A:$NN,DR$320,FALSE),'csapat-ranglista'!$A:$FP,DR$321,FALSE)/4),0)</f>
        <v>0</v>
      </c>
      <c r="DS153" s="223">
        <f>IFERROR(IF(RIGHT(VLOOKUP($A153,csapatok!$A:$NN,DS$320,FALSE),5)="Csere",VLOOKUP(LEFT(VLOOKUP($A153,csapatok!$A:$NN,DS$320,FALSE),LEN(VLOOKUP($A153,csapatok!$A:$NN,DS$320,FALSE))-6),'csapat-ranglista'!$A:$FP,DS$321,FALSE)/8,VLOOKUP(VLOOKUP($A153,csapatok!$A:$NN,DS$320,FALSE),'csapat-ranglista'!$A:$FP,DS$321,FALSE)/4),0)</f>
        <v>0</v>
      </c>
      <c r="DT153" s="223">
        <f>IFERROR(IF(RIGHT(VLOOKUP($A153,csapatok!$A:$NN,DT$320,FALSE),5)="Csere",VLOOKUP(LEFT(VLOOKUP($A153,csapatok!$A:$NN,DT$320,FALSE),LEN(VLOOKUP($A153,csapatok!$A:$NN,DT$320,FALSE))-6),'csapat-ranglista'!$A:$FP,DT$321,FALSE)/8,VLOOKUP(VLOOKUP($A153,csapatok!$A:$NN,DT$320,FALSE),'csapat-ranglista'!$A:$FP,DT$321,FALSE)/4),0)</f>
        <v>0</v>
      </c>
      <c r="DU153" s="223">
        <f>IFERROR(IF(RIGHT(VLOOKUP($A153,csapatok!$A:$NN,DU$320,FALSE),5)="Csere",VLOOKUP(LEFT(VLOOKUP($A153,csapatok!$A:$NN,DU$320,FALSE),LEN(VLOOKUP($A153,csapatok!$A:$NN,DU$320,FALSE))-6),'csapat-ranglista'!$A:$FP,DU$321,FALSE)/8,VLOOKUP(VLOOKUP($A153,csapatok!$A:$NN,DU$320,FALSE),'csapat-ranglista'!$A:$FP,DU$321,FALSE)/4),0)</f>
        <v>0</v>
      </c>
      <c r="DV153" s="223">
        <f>IFERROR(IF(RIGHT(VLOOKUP($A153,csapatok!$A:$NN,DV$320,FALSE),5)="Csere",VLOOKUP(LEFT(VLOOKUP($A153,csapatok!$A:$NN,DV$320,FALSE),LEN(VLOOKUP($A153,csapatok!$A:$NN,DV$320,FALSE))-6),'csapat-ranglista'!$A:$FP,DV$321,FALSE)/8,VLOOKUP(VLOOKUP($A153,csapatok!$A:$NN,DV$320,FALSE),'csapat-ranglista'!$A:$FP,DV$321,FALSE)/4),0)</f>
        <v>0</v>
      </c>
      <c r="DW153" s="223">
        <f>IFERROR(IF(RIGHT(VLOOKUP($A153,csapatok!$A:$NN,DW$320,FALSE),5)="Csere",VLOOKUP(LEFT(VLOOKUP($A153,csapatok!$A:$NN,DW$320,FALSE),LEN(VLOOKUP($A153,csapatok!$A:$NN,DW$320,FALSE))-6),'csapat-ranglista'!$A:$FP,DW$321,FALSE)/8,VLOOKUP(VLOOKUP($A153,csapatok!$A:$NN,DW$320,FALSE),'csapat-ranglista'!$A:$FP,DW$321,FALSE)/4),0)</f>
        <v>0</v>
      </c>
      <c r="DX153" s="223">
        <f>IFERROR(IF(RIGHT(VLOOKUP($A153,csapatok!$A:$NN,DX$320,FALSE),5)="Csere",VLOOKUP(LEFT(VLOOKUP($A153,csapatok!$A:$NN,DX$320,FALSE),LEN(VLOOKUP($A153,csapatok!$A:$NN,DX$320,FALSE))-6),'csapat-ranglista'!$A:$FP,DX$321,FALSE)/8,VLOOKUP(VLOOKUP($A153,csapatok!$A:$NN,DX$320,FALSE),'csapat-ranglista'!$A:$FP,DX$321,FALSE)/4),0)</f>
        <v>0</v>
      </c>
      <c r="DY153" s="223">
        <f>IFERROR(IF(RIGHT(VLOOKUP($A153,csapatok!$A:$NN,DY$320,FALSE),5)="Csere",VLOOKUP(LEFT(VLOOKUP($A153,csapatok!$A:$NN,DY$320,FALSE),LEN(VLOOKUP($A153,csapatok!$A:$NN,DY$320,FALSE))-6),'csapat-ranglista'!$A:$FP,DY$321,FALSE)/8,VLOOKUP(VLOOKUP($A153,csapatok!$A:$NN,DY$320,FALSE),'csapat-ranglista'!$A:$FP,DY$321,FALSE)/4),0)</f>
        <v>0</v>
      </c>
      <c r="DZ153" s="223">
        <f>IFERROR(IF(RIGHT(VLOOKUP($A153,csapatok!$A:$NN,DZ$320,FALSE),5)="Csere",VLOOKUP(LEFT(VLOOKUP($A153,csapatok!$A:$NN,DZ$320,FALSE),LEN(VLOOKUP($A153,csapatok!$A:$NN,DZ$320,FALSE))-6),'csapat-ranglista'!$A:$FP,DZ$321,FALSE)/8,VLOOKUP(VLOOKUP($A153,csapatok!$A:$NN,DZ$320,FALSE),'csapat-ranglista'!$A:$FP,DZ$321,FALSE)/4),0)</f>
        <v>0</v>
      </c>
      <c r="EA153" s="223">
        <f>IFERROR(IF(RIGHT(VLOOKUP($A153,csapatok!$A:$NN,EA$320,FALSE),5)="Csere",VLOOKUP(LEFT(VLOOKUP($A153,csapatok!$A:$NN,EA$320,FALSE),LEN(VLOOKUP($A153,csapatok!$A:$NN,EA$320,FALSE))-6),'csapat-ranglista'!$A:$FP,EA$321,FALSE)/8,VLOOKUP(VLOOKUP($A153,csapatok!$A:$NN,EA$320,FALSE),'csapat-ranglista'!$A:$FP,EA$321,FALSE)/4),0)</f>
        <v>0</v>
      </c>
      <c r="EB153" s="223">
        <f>IFERROR(IF(RIGHT(VLOOKUP($A153,csapatok!$A:$NN,EB$320,FALSE),5)="Csere",VLOOKUP(LEFT(VLOOKUP($A153,csapatok!$A:$NN,EB$320,FALSE),LEN(VLOOKUP($A153,csapatok!$A:$NN,EB$320,FALSE))-6),'csapat-ranglista'!$A:$FP,EB$321,FALSE)/8,VLOOKUP(VLOOKUP($A153,csapatok!$A:$NN,EB$320,FALSE),'csapat-ranglista'!$A:$FP,EB$321,FALSE)/4),0)</f>
        <v>0</v>
      </c>
      <c r="EC153" s="223">
        <f>IFERROR(IF(RIGHT(VLOOKUP($A153,csapatok!$A:$NN,EC$320,FALSE),5)="Csere",VLOOKUP(LEFT(VLOOKUP($A153,csapatok!$A:$NN,EC$320,FALSE),LEN(VLOOKUP($A153,csapatok!$A:$NN,EC$320,FALSE))-6),'csapat-ranglista'!$A:$FP,EC$321,FALSE)/8,VLOOKUP(VLOOKUP($A153,csapatok!$A:$NN,EC$320,FALSE),'csapat-ranglista'!$A:$FP,EC$321,FALSE)/4),0)</f>
        <v>0</v>
      </c>
      <c r="ED153" s="223">
        <f>IFERROR(IF(RIGHT(VLOOKUP($A153,csapatok!$A:$NN,ED$320,FALSE),5)="Csere",VLOOKUP(LEFT(VLOOKUP($A153,csapatok!$A:$NN,ED$320,FALSE),LEN(VLOOKUP($A153,csapatok!$A:$NN,ED$320,FALSE))-6),'csapat-ranglista'!$A:$FP,ED$321,FALSE)/8,VLOOKUP(VLOOKUP($A153,csapatok!$A:$NN,ED$320,FALSE),'csapat-ranglista'!$A:$FP,ED$321,FALSE)/4),0)</f>
        <v>0</v>
      </c>
      <c r="EE153" s="223">
        <f>IFERROR(IF(RIGHT(VLOOKUP($A153,csapatok!$A:$NN,EE$320,FALSE),5)="Csere",VLOOKUP(LEFT(VLOOKUP($A153,csapatok!$A:$NN,EE$320,FALSE),LEN(VLOOKUP($A153,csapatok!$A:$NN,EE$320,FALSE))-6),'csapat-ranglista'!$A:$FP,EE$321,FALSE)/8,VLOOKUP(VLOOKUP($A153,csapatok!$A:$NN,EE$320,FALSE),'csapat-ranglista'!$A:$FP,EE$321,FALSE)/4),0)</f>
        <v>0</v>
      </c>
      <c r="EF153" s="223">
        <f>IFERROR(IF(RIGHT(VLOOKUP($A153,csapatok!$A:$NN,EF$320,FALSE),5)="Csere",VLOOKUP(LEFT(VLOOKUP($A153,csapatok!$A:$NN,EF$320,FALSE),LEN(VLOOKUP($A153,csapatok!$A:$NN,EF$320,FALSE))-6),'csapat-ranglista'!$A:$FP,EF$321,FALSE)/8,VLOOKUP(VLOOKUP($A153,csapatok!$A:$NN,EF$320,FALSE),'csapat-ranglista'!$A:$FP,EF$321,FALSE)/4),0)</f>
        <v>0</v>
      </c>
      <c r="EG153" s="223">
        <f>IFERROR(IF(RIGHT(VLOOKUP($A153,csapatok!$A:$NN,EG$320,FALSE),5)="Csere",VLOOKUP(LEFT(VLOOKUP($A153,csapatok!$A:$NN,EG$320,FALSE),LEN(VLOOKUP($A153,csapatok!$A:$NN,EG$320,FALSE))-6),'csapat-ranglista'!$A:$FP,EG$321,FALSE)/8,VLOOKUP(VLOOKUP($A153,csapatok!$A:$NN,EG$320,FALSE),'csapat-ranglista'!$A:$FP,EG$321,FALSE)/4),0)</f>
        <v>0</v>
      </c>
      <c r="EH153" s="223">
        <f>IFERROR(IF(RIGHT(VLOOKUP($A153,csapatok!$A:$NN,EH$320,FALSE),5)="Csere",VLOOKUP(LEFT(VLOOKUP($A153,csapatok!$A:$NN,EH$320,FALSE),LEN(VLOOKUP($A153,csapatok!$A:$NN,EH$320,FALSE))-6),'csapat-ranglista'!$A:$FP,EH$321,FALSE)/8,VLOOKUP(VLOOKUP($A153,csapatok!$A:$NN,EH$320,FALSE),'csapat-ranglista'!$A:$FP,EH$321,FALSE)/4),0)</f>
        <v>0</v>
      </c>
      <c r="EI153" s="223">
        <f>IFERROR(IF(RIGHT(VLOOKUP($A153,csapatok!$A:$NN,EI$320,FALSE),5)="Csere",VLOOKUP(LEFT(VLOOKUP($A153,csapatok!$A:$NN,EI$320,FALSE),LEN(VLOOKUP($A153,csapatok!$A:$NN,EI$320,FALSE))-6),'csapat-ranglista'!$A:$FP,EI$321,FALSE)/8,VLOOKUP(VLOOKUP($A153,csapatok!$A:$NN,EI$320,FALSE),'csapat-ranglista'!$A:$FP,EI$321,FALSE)/4),0)</f>
        <v>0</v>
      </c>
      <c r="EJ153" s="223">
        <f>IFERROR(IF(RIGHT(VLOOKUP($A153,csapatok!$A:$NN,EJ$320,FALSE),5)="Csere",VLOOKUP(LEFT(VLOOKUP($A153,csapatok!$A:$NN,EJ$320,FALSE),LEN(VLOOKUP($A153,csapatok!$A:$NN,EJ$320,FALSE))-6),'csapat-ranglista'!$A:$FP,EJ$321,FALSE)/8,VLOOKUP(VLOOKUP($A153,csapatok!$A:$NN,EJ$320,FALSE),'csapat-ranglista'!$A:$FP,EJ$321,FALSE)/4),0)</f>
        <v>0</v>
      </c>
      <c r="EK153" s="223">
        <f>IFERROR(IF(RIGHT(VLOOKUP($A153,csapatok!$A:$NN,EK$320,FALSE),5)="Csere",VLOOKUP(LEFT(VLOOKUP($A153,csapatok!$A:$NN,EK$320,FALSE),LEN(VLOOKUP($A153,csapatok!$A:$NN,EK$320,FALSE))-6),'csapat-ranglista'!$A:$FP,EK$321,FALSE)/8,VLOOKUP(VLOOKUP($A153,csapatok!$A:$NN,EK$320,FALSE),'csapat-ranglista'!$A:$FP,EK$321,FALSE)/4),0)</f>
        <v>0</v>
      </c>
      <c r="EL153" s="223">
        <f>IFERROR(IF(RIGHT(VLOOKUP($A153,csapatok!$A:$NN,EL$320,FALSE),5)="Csere",VLOOKUP(LEFT(VLOOKUP($A153,csapatok!$A:$NN,EL$320,FALSE),LEN(VLOOKUP($A153,csapatok!$A:$NN,EL$320,FALSE))-6),'csapat-ranglista'!$A:$FP,EL$321,FALSE)/8,VLOOKUP(VLOOKUP($A153,csapatok!$A:$NN,EL$320,FALSE),'csapat-ranglista'!$A:$FP,EL$321,FALSE)/4),0)</f>
        <v>0</v>
      </c>
      <c r="EM153" s="223">
        <f>IFERROR(IF(RIGHT(VLOOKUP($A153,csapatok!$A:$NN,EM$320,FALSE),5)="Csere",VLOOKUP(LEFT(VLOOKUP($A153,csapatok!$A:$NN,EM$320,FALSE),LEN(VLOOKUP($A153,csapatok!$A:$NN,EM$320,FALSE))-6),'csapat-ranglista'!$A:$FP,EM$321,FALSE)/8,VLOOKUP(VLOOKUP($A153,csapatok!$A:$NN,EM$320,FALSE),'csapat-ranglista'!$A:$FP,EM$321,FALSE)/4),0)</f>
        <v>0</v>
      </c>
      <c r="EN153" s="223">
        <f>IFERROR(IF(RIGHT(VLOOKUP($A153,csapatok!$A:$NN,EN$320,FALSE),5)="Csere",VLOOKUP(LEFT(VLOOKUP($A153,csapatok!$A:$NN,EN$320,FALSE),LEN(VLOOKUP($A153,csapatok!$A:$NN,EN$320,FALSE))-6),'csapat-ranglista'!$A:$FP,EN$321,FALSE)/8,VLOOKUP(VLOOKUP($A153,csapatok!$A:$NN,EN$320,FALSE),'csapat-ranglista'!$A:$FP,EN$321,FALSE)/4),0)</f>
        <v>0</v>
      </c>
      <c r="EO153" s="223">
        <f>IFERROR(IF(RIGHT(VLOOKUP($A153,csapatok!$A:$NN,EO$320,FALSE),5)="Csere",VLOOKUP(LEFT(VLOOKUP($A153,csapatok!$A:$NN,EO$320,FALSE),LEN(VLOOKUP($A153,csapatok!$A:$NN,EO$320,FALSE))-6),'csapat-ranglista'!$A:$FP,EO$321,FALSE)/8,VLOOKUP(VLOOKUP($A153,csapatok!$A:$NN,EO$320,FALSE),'csapat-ranglista'!$A:$FP,EO$321,FALSE)/4),0)</f>
        <v>0</v>
      </c>
      <c r="EP153" s="223">
        <f>IFERROR(IF(RIGHT(VLOOKUP($A153,csapatok!$A:$NN,EP$320,FALSE),5)="Csere",VLOOKUP(LEFT(VLOOKUP($A153,csapatok!$A:$NN,EP$320,FALSE),LEN(VLOOKUP($A153,csapatok!$A:$NN,EP$320,FALSE))-6),'csapat-ranglista'!$A:$FP,EP$321,FALSE)/8,VLOOKUP(VLOOKUP($A153,csapatok!$A:$NN,EP$320,FALSE),'csapat-ranglista'!$A:$FP,EP$321,FALSE)/4),0)</f>
        <v>0</v>
      </c>
      <c r="EQ153" s="223">
        <f>IFERROR(IF(RIGHT(VLOOKUP($A153,csapatok!$A:$NN,EQ$320,FALSE),5)="Csere",VLOOKUP(LEFT(VLOOKUP($A153,csapatok!$A:$NN,EQ$320,FALSE),LEN(VLOOKUP($A153,csapatok!$A:$NN,EQ$320,FALSE))-6),'csapat-ranglista'!$A:$FP,EQ$321,FALSE)/8,VLOOKUP(VLOOKUP($A153,csapatok!$A:$NN,EQ$320,FALSE),'csapat-ranglista'!$A:$FP,EQ$321,FALSE)/4),0)</f>
        <v>0</v>
      </c>
      <c r="ER153" s="223">
        <f>IFERROR(IF(RIGHT(VLOOKUP($A153,csapatok!$A:$NN,ER$320,FALSE),5)="Csere",VLOOKUP(LEFT(VLOOKUP($A153,csapatok!$A:$NN,ER$320,FALSE),LEN(VLOOKUP($A153,csapatok!$A:$NN,ER$320,FALSE))-6),'csapat-ranglista'!$A:$FP,ER$321,FALSE)/8,VLOOKUP(VLOOKUP($A153,csapatok!$A:$NN,ER$320,FALSE),'csapat-ranglista'!$A:$FP,ER$321,FALSE)/4),0)</f>
        <v>0</v>
      </c>
      <c r="ES153" s="223">
        <f>IFERROR(IF(RIGHT(VLOOKUP($A153,csapatok!$A:$NN,ES$320,FALSE),5)="Csere",VLOOKUP(LEFT(VLOOKUP($A153,csapatok!$A:$NN,ES$320,FALSE),LEN(VLOOKUP($A153,csapatok!$A:$NN,ES$320,FALSE))-6),'csapat-ranglista'!$A:$FP,ES$321,FALSE)/8,VLOOKUP(VLOOKUP($A153,csapatok!$A:$NN,ES$320,FALSE),'csapat-ranglista'!$A:$FP,ES$321,FALSE)/4),0)</f>
        <v>0</v>
      </c>
      <c r="ET153" s="223">
        <f>IFERROR(IF(RIGHT(VLOOKUP($A153,csapatok!$A:$NN,ET$320,FALSE),5)="Csere",VLOOKUP(LEFT(VLOOKUP($A153,csapatok!$A:$NN,ET$320,FALSE),LEN(VLOOKUP($A153,csapatok!$A:$NN,ET$320,FALSE))-6),'csapat-ranglista'!$A:$FP,ET$321,FALSE)/8,VLOOKUP(VLOOKUP($A153,csapatok!$A:$NN,ET$320,FALSE),'csapat-ranglista'!$A:$FP,ET$321,FALSE)/4),0)</f>
        <v>0</v>
      </c>
      <c r="EU153" s="223">
        <f>IFERROR(IF(RIGHT(VLOOKUP($A153,csapatok!$A:$NN,EU$320,FALSE),5)="Csere",VLOOKUP(LEFT(VLOOKUP($A153,csapatok!$A:$NN,EU$320,FALSE),LEN(VLOOKUP($A153,csapatok!$A:$NN,EU$320,FALSE))-6),'csapat-ranglista'!$A:$FP,EU$321,FALSE)/8,VLOOKUP(VLOOKUP($A153,csapatok!$A:$NN,EU$320,FALSE),'csapat-ranglista'!$A:$FP,EU$321,FALSE)/4),0)</f>
        <v>0</v>
      </c>
      <c r="EV153" s="223">
        <f>IFERROR(IF(RIGHT(VLOOKUP($A153,csapatok!$A:$NN,EV$320,FALSE),5)="Csere",VLOOKUP(LEFT(VLOOKUP($A153,csapatok!$A:$NN,EV$320,FALSE),LEN(VLOOKUP($A153,csapatok!$A:$NN,EV$320,FALSE))-6),'csapat-ranglista'!$A:$FP,EV$321,FALSE)/8,VLOOKUP(VLOOKUP($A153,csapatok!$A:$NN,EV$320,FALSE),'csapat-ranglista'!$A:$FP,EV$321,FALSE)/4),0)</f>
        <v>0</v>
      </c>
      <c r="EW153" s="223">
        <f>IFERROR(IF(RIGHT(VLOOKUP($A153,csapatok!$A:$NN,EW$320,FALSE),5)="Csere",VLOOKUP(LEFT(VLOOKUP($A153,csapatok!$A:$NN,EW$320,FALSE),LEN(VLOOKUP($A153,csapatok!$A:$NN,EW$320,FALSE))-6),'csapat-ranglista'!$A:$FP,EW$321,FALSE)/8,VLOOKUP(VLOOKUP($A153,csapatok!$A:$NN,EW$320,FALSE),'csapat-ranglista'!$A:$FP,EW$321,FALSE)/4),0)</f>
        <v>0</v>
      </c>
      <c r="EX153" s="223">
        <f>IFERROR(IF(RIGHT(VLOOKUP($A153,csapatok!$A:$NN,EX$320,FALSE),5)="Csere",VLOOKUP(LEFT(VLOOKUP($A153,csapatok!$A:$NN,EX$320,FALSE),LEN(VLOOKUP($A153,csapatok!$A:$NN,EX$320,FALSE))-6),'csapat-ranglista'!$A:$FP,EX$321,FALSE)/8,VLOOKUP(VLOOKUP($A153,csapatok!$A:$NN,EX$320,FALSE),'csapat-ranglista'!$A:$FP,EX$321,FALSE)/4),0)</f>
        <v>0</v>
      </c>
      <c r="EY153" s="223">
        <f>IFERROR(IF(RIGHT(VLOOKUP($A153,csapatok!$A:$NN,EY$320,FALSE),5)="Csere",VLOOKUP(LEFT(VLOOKUP($A153,csapatok!$A:$NN,EY$320,FALSE),LEN(VLOOKUP($A153,csapatok!$A:$NN,EY$320,FALSE))-6),'csapat-ranglista'!$A:$FP,EY$321,FALSE)/8,VLOOKUP(VLOOKUP($A153,csapatok!$A:$NN,EY$320,FALSE),'csapat-ranglista'!$A:$FP,EY$321,FALSE)/4),0)</f>
        <v>0</v>
      </c>
      <c r="EZ153" s="223">
        <f>IFERROR(IF(RIGHT(VLOOKUP($A153,csapatok!$A:$NN,EZ$320,FALSE),5)="Csere",VLOOKUP(LEFT(VLOOKUP($A153,csapatok!$A:$NN,EZ$320,FALSE),LEN(VLOOKUP($A153,csapatok!$A:$NN,EZ$320,FALSE))-6),'csapat-ranglista'!$A:$FP,EZ$321,FALSE)/8,VLOOKUP(VLOOKUP($A153,csapatok!$A:$NN,EZ$320,FALSE),'csapat-ranglista'!$A:$FP,EZ$321,FALSE)/4),0)</f>
        <v>0</v>
      </c>
      <c r="FA153" s="223">
        <f>IFERROR(IF(RIGHT(VLOOKUP($A153,csapatok!$A:$NN,FA$320,FALSE),5)="Csere",VLOOKUP(LEFT(VLOOKUP($A153,csapatok!$A:$NN,FA$320,FALSE),LEN(VLOOKUP($A153,csapatok!$A:$NN,FA$320,FALSE))-6),'csapat-ranglista'!$A:$FP,FA$321,FALSE)/8,VLOOKUP(VLOOKUP($A153,csapatok!$A:$NN,FA$320,FALSE),'csapat-ranglista'!$A:$FP,FA$321,FALSE)/4),0)</f>
        <v>0</v>
      </c>
      <c r="FB153" s="223">
        <f>IFERROR(IF(RIGHT(VLOOKUP($A153,csapatok!$A:$NN,FB$320,FALSE),5)="Csere",VLOOKUP(LEFT(VLOOKUP($A153,csapatok!$A:$NN,FB$320,FALSE),LEN(VLOOKUP($A153,csapatok!$A:$NN,FB$320,FALSE))-6),'csapat-ranglista'!$A:$FP,FB$321,FALSE)/8,VLOOKUP(VLOOKUP($A153,csapatok!$A:$NN,FB$320,FALSE),'csapat-ranglista'!$A:$FP,FB$321,FALSE)/4),0)</f>
        <v>0</v>
      </c>
      <c r="FC153" s="223">
        <f>IFERROR(IF(RIGHT(VLOOKUP($A153,csapatok!$A:$NN,FC$320,FALSE),5)="Csere",VLOOKUP(LEFT(VLOOKUP($A153,csapatok!$A:$NN,FC$320,FALSE),LEN(VLOOKUP($A153,csapatok!$A:$NN,FC$320,FALSE))-6),'csapat-ranglista'!$A:$FP,FC$321,FALSE)/8,VLOOKUP(VLOOKUP($A153,csapatok!$A:$NN,FC$320,FALSE),'csapat-ranglista'!$A:$FP,FC$321,FALSE)/4),0)</f>
        <v>0</v>
      </c>
      <c r="FD153" s="224">
        <f>versenyek!$QY$11*IFERROR(VLOOKUP(VLOOKUP($A153,versenyek!QX:QZ,3,FALSE),szabalyok!$A$16:$B$23,2,FALSE)/4,0)</f>
        <v>0</v>
      </c>
      <c r="FE153" s="224">
        <f>versenyek!$RB$11*IFERROR(VLOOKUP(VLOOKUP($A153,versenyek!RA:RC,3,FALSE),szabalyok!$A$16:$B$23,2,FALSE)/4,0)</f>
        <v>0</v>
      </c>
      <c r="FF153" s="223">
        <f>IFERROR(IF(RIGHT(VLOOKUP($A153,csapatok!$A:$NN,FF$320,FALSE),5)="Csere",VLOOKUP(LEFT(VLOOKUP($A153,csapatok!$A:$NN,FF$320,FALSE),LEN(VLOOKUP($A153,csapatok!$A:$NN,FF$320,FALSE))-6),'csapat-ranglista'!$A:$FP,FF$321,FALSE)/8,VLOOKUP(VLOOKUP($A153,csapatok!$A:$NN,FF$320,FALSE),'csapat-ranglista'!$A:$FP,FF$321,FALSE)/4),0)</f>
        <v>0</v>
      </c>
      <c r="FG153" s="223">
        <f>IFERROR(IF(RIGHT(VLOOKUP($A153,csapatok!$A:$NN,FG$320,FALSE),5)="Csere",VLOOKUP(LEFT(VLOOKUP($A153,csapatok!$A:$NN,FG$320,FALSE),LEN(VLOOKUP($A153,csapatok!$A:$NN,FG$320,FALSE))-6),'csapat-ranglista'!$A:$FP,FG$321,FALSE)/8,VLOOKUP(VLOOKUP($A153,csapatok!$A:$NN,FG$320,FALSE),'csapat-ranglista'!$A:$FP,FG$321,FALSE)/4),0)</f>
        <v>0</v>
      </c>
      <c r="FH153" s="223">
        <f>IFERROR(IF(RIGHT(VLOOKUP($A153,csapatok!$A:$NN,FH$320,FALSE),5)="Csere",VLOOKUP(LEFT(VLOOKUP($A153,csapatok!$A:$NN,FH$320,FALSE),LEN(VLOOKUP($A153,csapatok!$A:$NN,FH$320,FALSE))-6),'csapat-ranglista'!$A:$FP,FH$321,FALSE)/8,VLOOKUP(VLOOKUP($A153,csapatok!$A:$NN,FH$320,FALSE),'csapat-ranglista'!$A:$FP,FH$321,FALSE)/4),0)</f>
        <v>0</v>
      </c>
      <c r="FI153" s="223">
        <f>IFERROR(IF(RIGHT(VLOOKUP($A153,csapatok!$A:$NN,FI$320,FALSE),5)="Csere",VLOOKUP(LEFT(VLOOKUP($A153,csapatok!$A:$NN,FI$320,FALSE),LEN(VLOOKUP($A153,csapatok!$A:$NN,FI$320,FALSE))-6),'csapat-ranglista'!$A:$FP,FI$321,FALSE)/8,VLOOKUP(VLOOKUP($A153,csapatok!$A:$NN,FI$320,FALSE),'csapat-ranglista'!$A:$FP,FI$321,FALSE)/4),0)</f>
        <v>0</v>
      </c>
      <c r="FJ153" s="223">
        <f>IFERROR(IF(RIGHT(VLOOKUP($A153,csapatok!$A:$NN,FJ$320,FALSE),5)="Csere",VLOOKUP(LEFT(VLOOKUP($A153,csapatok!$A:$NN,FJ$320,FALSE),LEN(VLOOKUP($A153,csapatok!$A:$NN,FJ$320,FALSE))-6),'csapat-ranglista'!$A:$FP,FJ$321,FALSE)/8,VLOOKUP(VLOOKUP($A153,csapatok!$A:$NN,FJ$320,FALSE),'csapat-ranglista'!$A:$FP,FJ$321,FALSE)/4),0)</f>
        <v>0</v>
      </c>
      <c r="FK153" s="223">
        <f>IFERROR(IF(RIGHT(VLOOKUP($A153,csapatok!$A:$NN,FK$320,FALSE),5)="Csere",VLOOKUP(LEFT(VLOOKUP($A153,csapatok!$A:$NN,FK$320,FALSE),LEN(VLOOKUP($A153,csapatok!$A:$NN,FK$320,FALSE))-6),'csapat-ranglista'!$A:$FP,FK$321,FALSE)/8,VLOOKUP(VLOOKUP($A153,csapatok!$A:$NN,FK$320,FALSE),'csapat-ranglista'!$A:$FP,FK$321,FALSE)/4),0)</f>
        <v>0</v>
      </c>
      <c r="FL153" s="223">
        <f>IFERROR(IF(RIGHT(VLOOKUP($A153,csapatok!$A:$NN,FL$320,FALSE),5)="Csere",VLOOKUP(LEFT(VLOOKUP($A153,csapatok!$A:$NN,FL$320,FALSE),LEN(VLOOKUP($A153,csapatok!$A:$NN,FL$320,FALSE))-6),'csapat-ranglista'!$A:$FP,FL$321,FALSE)/8,VLOOKUP(VLOOKUP($A153,csapatok!$A:$NN,FL$320,FALSE),'csapat-ranglista'!$A:$FP,FL$321,FALSE)/4),0)</f>
        <v>0</v>
      </c>
      <c r="FM153" s="223">
        <f>IFERROR(IF(RIGHT(VLOOKUP($A153,csapatok!$A:$NN,FM$320,FALSE),5)="Csere",VLOOKUP(LEFT(VLOOKUP($A153,csapatok!$A:$NN,FM$320,FALSE),LEN(VLOOKUP($A153,csapatok!$A:$NN,FM$320,FALSE))-6),'csapat-ranglista'!$A:$FP,FM$321,FALSE)/8,VLOOKUP(VLOOKUP($A153,csapatok!$A:$NN,FM$320,FALSE),'csapat-ranglista'!$A:$FP,FM$321,FALSE)/4),0)</f>
        <v>0</v>
      </c>
      <c r="FN153" s="223">
        <f>IFERROR(IF(RIGHT(VLOOKUP($A153,csapatok!$A:$NN,FN$320,FALSE),5)="Csere",VLOOKUP(LEFT(VLOOKUP($A153,csapatok!$A:$NN,FN$320,FALSE),LEN(VLOOKUP($A153,csapatok!$A:$NN,FN$320,FALSE))-6),'csapat-ranglista'!$A:$FP,FN$321,FALSE)/8,VLOOKUP(VLOOKUP($A153,csapatok!$A:$NN,FN$320,FALSE),'csapat-ranglista'!$A:$FP,FN$321,FALSE)/4),0)</f>
        <v>0</v>
      </c>
      <c r="FO153" s="223">
        <f>IFERROR(IF(RIGHT(VLOOKUP($A153,csapatok!$A:$NN,FO$320,FALSE),5)="Csere",VLOOKUP(LEFT(VLOOKUP($A153,csapatok!$A:$NN,FO$320,FALSE),LEN(VLOOKUP($A153,csapatok!$A:$NN,FO$320,FALSE))-6),'csapat-ranglista'!$A:$FP,FO$321,FALSE)/8,VLOOKUP(VLOOKUP($A153,csapatok!$A:$NN,FO$320,FALSE),'csapat-ranglista'!$A:$FP,FO$321,FALSE)/4),0)</f>
        <v>0</v>
      </c>
      <c r="FP153" s="223">
        <f>IFERROR(IF(RIGHT(VLOOKUP($A153,csapatok!$A:$NN,FP$320,FALSE),5)="Csere",VLOOKUP(LEFT(VLOOKUP($A153,csapatok!$A:$NN,FP$320,FALSE),LEN(VLOOKUP($A153,csapatok!$A:$NN,FP$320,FALSE))-6),'csapat-ranglista'!$A:$FP,FP$321,FALSE)/8,VLOOKUP(VLOOKUP($A153,csapatok!$A:$NN,FP$320,FALSE),'csapat-ranglista'!$A:$FP,FP$321,FALSE)/4),0)</f>
        <v>0</v>
      </c>
      <c r="FQ153" s="223">
        <f>IFERROR(IF(RIGHT(VLOOKUP($A153,csapatok!$A:$NN,FQ$320,FALSE),5)="Csere",VLOOKUP(LEFT(VLOOKUP($A153,csapatok!$A:$NN,FQ$320,FALSE),LEN(VLOOKUP($A153,csapatok!$A:$NN,FQ$320,FALSE))-6),'csapat-ranglista'!$A:$FP,FQ$321,FALSE)/8,VLOOKUP(VLOOKUP($A153,csapatok!$A:$NN,FQ$320,FALSE),'csapat-ranglista'!$A:$FP,FQ$321,FALSE)/4),0)</f>
        <v>0</v>
      </c>
      <c r="FR153" s="223">
        <f>IFERROR(IF(RIGHT(VLOOKUP($A153,csapatok!$A:$NN,FR$320,FALSE),5)="Csere",VLOOKUP(LEFT(VLOOKUP($A153,csapatok!$A:$NN,FR$320,FALSE),LEN(VLOOKUP($A153,csapatok!$A:$NN,FR$320,FALSE))-6),'csapat-ranglista'!$A:$FP,FR$321,FALSE)/8,VLOOKUP(VLOOKUP($A153,csapatok!$A:$NN,FR$320,FALSE),'csapat-ranglista'!$A:$FP,FR$321,FALSE)/4),0)</f>
        <v>0</v>
      </c>
      <c r="FS153" s="223">
        <f>IFERROR(IF(RIGHT(VLOOKUP($A153,csapatok!$A:$NN,FS$320,FALSE),5)="Csere",VLOOKUP(LEFT(VLOOKUP($A153,csapatok!$A:$NN,FS$320,FALSE),LEN(VLOOKUP($A153,csapatok!$A:$NN,FS$320,FALSE))-6),'csapat-ranglista'!$A:$FP,FS$321,FALSE)/8,VLOOKUP(VLOOKUP($A153,csapatok!$A:$NN,FS$320,FALSE),'csapat-ranglista'!$A:$FP,FS$321,FALSE)/4),0)</f>
        <v>0</v>
      </c>
      <c r="FT153" s="223">
        <f>IFERROR(IF(RIGHT(VLOOKUP($A153,csapatok!$A:$NN,FT$320,FALSE),5)="Csere",VLOOKUP(LEFT(VLOOKUP($A153,csapatok!$A:$NN,FT$320,FALSE),LEN(VLOOKUP($A153,csapatok!$A:$NN,FT$320,FALSE))-6),'csapat-ranglista'!$A:$FP,FT$321,FALSE)/8,VLOOKUP(VLOOKUP($A153,csapatok!$A:$NN,FT$320,FALSE),'csapat-ranglista'!$A:$FP,FT$321,FALSE)/4),0)</f>
        <v>0</v>
      </c>
      <c r="FU153" s="223">
        <f>IFERROR(IF(RIGHT(VLOOKUP($A153,csapatok!$A:$NN,FU$320,FALSE),5)="Csere",VLOOKUP(LEFT(VLOOKUP($A153,csapatok!$A:$NN,FU$320,FALSE),LEN(VLOOKUP($A153,csapatok!$A:$NN,FU$320,FALSE))-6),'csapat-ranglista'!$A:$FP,FU$321,FALSE)/8,VLOOKUP(VLOOKUP($A153,csapatok!$A:$NN,FU$320,FALSE),'csapat-ranglista'!$A:$FP,FU$321,FALSE)/4),0)</f>
        <v>0</v>
      </c>
      <c r="FV153" s="223">
        <f>IFERROR(IF(RIGHT(VLOOKUP($A153,csapatok!$A:$NN,FV$320,FALSE),5)="Csere",VLOOKUP(LEFT(VLOOKUP($A153,csapatok!$A:$NN,FV$320,FALSE),LEN(VLOOKUP($A153,csapatok!$A:$NN,FV$320,FALSE))-6),'csapat-ranglista'!$A:$FP,FV$321,FALSE)/8,VLOOKUP(VLOOKUP($A153,csapatok!$A:$NN,FV$320,FALSE),'csapat-ranglista'!$A:$FP,FV$321,FALSE)/4),0)</f>
        <v>0</v>
      </c>
      <c r="FW153" s="223">
        <f>IFERROR(IF(RIGHT(VLOOKUP($A153,csapatok!$A:$NN,FW$320,FALSE),5)="Csere",VLOOKUP(LEFT(VLOOKUP($A153,csapatok!$A:$NN,FW$320,FALSE),LEN(VLOOKUP($A153,csapatok!$A:$NN,FW$320,FALSE))-6),'csapat-ranglista'!$A:$FP,FW$321,FALSE)/8,VLOOKUP(VLOOKUP($A153,csapatok!$A:$NN,FW$320,FALSE),'csapat-ranglista'!$A:$FP,FW$321,FALSE)/4),0)</f>
        <v>0</v>
      </c>
      <c r="FX153" s="223">
        <f>IFERROR(IF(RIGHT(VLOOKUP($A153,csapatok!$A:$NN,FX$320,FALSE),5)="Csere",VLOOKUP(LEFT(VLOOKUP($A153,csapatok!$A:$NN,FX$320,FALSE),LEN(VLOOKUP($A153,csapatok!$A:$NN,FX$320,FALSE))-6),'csapat-ranglista'!$A:$FP,FX$321,FALSE)/8,VLOOKUP(VLOOKUP($A153,csapatok!$A:$NN,FX$320,FALSE),'csapat-ranglista'!$A:$FP,FX$321,FALSE)/4),0)</f>
        <v>0</v>
      </c>
      <c r="FY153" s="223">
        <f>IFERROR(IF(RIGHT(VLOOKUP($A153,csapatok!$A:$NN,FY$320,FALSE),5)="Csere",VLOOKUP(LEFT(VLOOKUP($A153,csapatok!$A:$NN,FY$320,FALSE),LEN(VLOOKUP($A153,csapatok!$A:$NN,FY$320,FALSE))-6),'csapat-ranglista'!$A:$FP,FY$321,FALSE)/8,VLOOKUP(VLOOKUP($A153,csapatok!$A:$NN,FY$320,FALSE),'csapat-ranglista'!$A:$FP,FY$321,FALSE)/4),0)</f>
        <v>0</v>
      </c>
      <c r="FZ153" s="223">
        <f>IFERROR(IF(RIGHT(VLOOKUP($A153,csapatok!$A:$NN,FZ$320,FALSE),5)="Csere",VLOOKUP(LEFT(VLOOKUP($A153,csapatok!$A:$NN,FZ$320,FALSE),LEN(VLOOKUP($A153,csapatok!$A:$NN,FZ$320,FALSE))-6),'csapat-ranglista'!$A:$FP,FZ$321,FALSE)/8,VLOOKUP(VLOOKUP($A153,csapatok!$A:$NN,FZ$320,FALSE),'csapat-ranglista'!$A:$FP,FZ$321,FALSE)/4),0)</f>
        <v>0</v>
      </c>
      <c r="GA153" s="223">
        <f>IFERROR(IF(RIGHT(VLOOKUP($A153,csapatok!$A:$NN,GA$320,FALSE),5)="Csere",VLOOKUP(LEFT(VLOOKUP($A153,csapatok!$A:$NN,GA$320,FALSE),LEN(VLOOKUP($A153,csapatok!$A:$NN,GA$320,FALSE))-6),'csapat-ranglista'!$A:$FP,GA$321,FALSE)/8,VLOOKUP(VLOOKUP($A153,csapatok!$A:$NN,GA$320,FALSE),'csapat-ranglista'!$A:$FP,GA$321,FALSE)/4),0)</f>
        <v>0</v>
      </c>
      <c r="GB153" s="223">
        <f>IFERROR(IF(RIGHT(VLOOKUP($A153,csapatok!$A:$NN,GB$320,FALSE),5)="Csere",VLOOKUP(LEFT(VLOOKUP($A153,csapatok!$A:$NN,GB$320,FALSE),LEN(VLOOKUP($A153,csapatok!$A:$NN,GB$320,FALSE))-6),'csapat-ranglista'!$A:$FP,GB$321,FALSE)/8,VLOOKUP(VLOOKUP($A153,csapatok!$A:$NN,GB$320,FALSE),'csapat-ranglista'!$A:$FP,GB$321,FALSE)/4),0)</f>
        <v>0</v>
      </c>
      <c r="GC153" s="223">
        <f>IFERROR(IF(RIGHT(VLOOKUP($A153,csapatok!$A:$NN,GC$320,FALSE),5)="Csere",VLOOKUP(LEFT(VLOOKUP($A153,csapatok!$A:$NN,GC$320,FALSE),LEN(VLOOKUP($A153,csapatok!$A:$NN,GC$320,FALSE))-6),'csapat-ranglista'!$A:$FP,GC$321,FALSE)/8,VLOOKUP(VLOOKUP($A153,csapatok!$A:$NN,GC$320,FALSE),'csapat-ranglista'!$A:$FP,GC$321,FALSE)/4),0)</f>
        <v>0</v>
      </c>
      <c r="GD153" s="247">
        <f>SUM(EQ153:GC153)</f>
        <v>0</v>
      </c>
    </row>
    <row r="154" spans="1:186">
      <c r="A154" s="1" t="s">
        <v>1377</v>
      </c>
      <c r="B154" s="130"/>
      <c r="C154" s="131" t="str">
        <f>IF(B154=0,"",IF(B154&lt;$C$1,"felnőtt","ifi"))</f>
        <v/>
      </c>
      <c r="D154" s="32" t="s">
        <v>9</v>
      </c>
      <c r="E154" s="45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  <c r="AV154" s="223"/>
      <c r="AW154" s="223"/>
      <c r="AX154" s="223"/>
      <c r="AY154" s="223"/>
      <c r="AZ154" s="223"/>
      <c r="BA154" s="223"/>
      <c r="BB154" s="223"/>
      <c r="BC154" s="224">
        <f>versenyek!$ES$11*IFERROR(VLOOKUP(VLOOKUP($A154,versenyek!ER:ET,3,FALSE),szabalyok!$A$16:$B$23,2,FALSE)/4,0)</f>
        <v>0</v>
      </c>
      <c r="BD154" s="224"/>
      <c r="BE154" s="223">
        <f>IFERROR(IF(RIGHT(VLOOKUP($A154,csapatok!$A:$NN,BE$320,FALSE),5)="Csere",VLOOKUP(LEFT(VLOOKUP($A154,csapatok!$A:$NN,BE$320,FALSE),LEN(VLOOKUP($A154,csapatok!$A:$NN,BE$320,FALSE))-6),'csapat-ranglista'!$A:$FP,BE$321,FALSE)/8,VLOOKUP(VLOOKUP($A154,csapatok!$A:$NN,BE$320,FALSE),'csapat-ranglista'!$A:$FP,BE$321,FALSE)/4),0)</f>
        <v>0</v>
      </c>
      <c r="BF154" s="223">
        <f>IFERROR(IF(RIGHT(VLOOKUP($A154,csapatok!$A:$NN,BF$320,FALSE),5)="Csere",VLOOKUP(LEFT(VLOOKUP($A154,csapatok!$A:$NN,BF$320,FALSE),LEN(VLOOKUP($A154,csapatok!$A:$NN,BF$320,FALSE))-6),'csapat-ranglista'!$A:$FP,BF$321,FALSE)/8,VLOOKUP(VLOOKUP($A154,csapatok!$A:$NN,BF$320,FALSE),'csapat-ranglista'!$A:$FP,BF$321,FALSE)/4),0)</f>
        <v>0</v>
      </c>
      <c r="BG154" s="223">
        <f>IFERROR(IF(RIGHT(VLOOKUP($A154,csapatok!$A:$NN,BG$320,FALSE),5)="Csere",VLOOKUP(LEFT(VLOOKUP($A154,csapatok!$A:$NN,BG$320,FALSE),LEN(VLOOKUP($A154,csapatok!$A:$NN,BG$320,FALSE))-6),'csapat-ranglista'!$A:$FP,BG$321,FALSE)/8,VLOOKUP(VLOOKUP($A154,csapatok!$A:$NN,BG$320,FALSE),'csapat-ranglista'!$A:$FP,BG$321,FALSE)/4),0)</f>
        <v>0</v>
      </c>
      <c r="BH154" s="223">
        <f>IFERROR(IF(RIGHT(VLOOKUP($A154,csapatok!$A:$NN,BH$320,FALSE),5)="Csere",VLOOKUP(LEFT(VLOOKUP($A154,csapatok!$A:$NN,BH$320,FALSE),LEN(VLOOKUP($A154,csapatok!$A:$NN,BH$320,FALSE))-6),'csapat-ranglista'!$A:$FP,BH$321,FALSE)/8,VLOOKUP(VLOOKUP($A154,csapatok!$A:$NN,BH$320,FALSE),'csapat-ranglista'!$A:$FP,BH$321,FALSE)/4),0)</f>
        <v>0</v>
      </c>
      <c r="BI154" s="223">
        <f>IFERROR(IF(RIGHT(VLOOKUP($A154,csapatok!$A:$NN,BI$320,FALSE),5)="Csere",VLOOKUP(LEFT(VLOOKUP($A154,csapatok!$A:$NN,BI$320,FALSE),LEN(VLOOKUP($A154,csapatok!$A:$NN,BI$320,FALSE))-6),'csapat-ranglista'!$A:$FP,BI$321,FALSE)/8,VLOOKUP(VLOOKUP($A154,csapatok!$A:$NN,BI$320,FALSE),'csapat-ranglista'!$A:$FP,BI$321,FALSE)/4),0)</f>
        <v>0</v>
      </c>
      <c r="BJ154" s="223">
        <f>IFERROR(IF(RIGHT(VLOOKUP($A154,csapatok!$A:$NN,BJ$320,FALSE),5)="Csere",VLOOKUP(LEFT(VLOOKUP($A154,csapatok!$A:$NN,BJ$320,FALSE),LEN(VLOOKUP($A154,csapatok!$A:$NN,BJ$320,FALSE))-6),'csapat-ranglista'!$A:$FP,BJ$321,FALSE)/8,VLOOKUP(VLOOKUP($A154,csapatok!$A:$NN,BJ$320,FALSE),'csapat-ranglista'!$A:$FP,BJ$321,FALSE)/4),0)</f>
        <v>0</v>
      </c>
      <c r="BK154" s="223">
        <f>IFERROR(IF(RIGHT(VLOOKUP($A154,csapatok!$A:$NN,BK$320,FALSE),5)="Csere",VLOOKUP(LEFT(VLOOKUP($A154,csapatok!$A:$NN,BK$320,FALSE),LEN(VLOOKUP($A154,csapatok!$A:$NN,BK$320,FALSE))-6),'csapat-ranglista'!$A:$FP,BK$321,FALSE)/8,VLOOKUP(VLOOKUP($A154,csapatok!$A:$NN,BK$320,FALSE),'csapat-ranglista'!$A:$FP,BK$321,FALSE)/4),0)</f>
        <v>0</v>
      </c>
      <c r="BL154" s="223">
        <f>IFERROR(IF(RIGHT(VLOOKUP($A154,csapatok!$A:$NN,BL$320,FALSE),5)="Csere",VLOOKUP(LEFT(VLOOKUP($A154,csapatok!$A:$NN,BL$320,FALSE),LEN(VLOOKUP($A154,csapatok!$A:$NN,BL$320,FALSE))-6),'csapat-ranglista'!$A:$FP,BL$321,FALSE)/8,VLOOKUP(VLOOKUP($A154,csapatok!$A:$NN,BL$320,FALSE),'csapat-ranglista'!$A:$FP,BL$321,FALSE)/4),0)</f>
        <v>0</v>
      </c>
      <c r="BM154" s="223">
        <f>IFERROR(IF(RIGHT(VLOOKUP($A154,csapatok!$A:$NN,BM$320,FALSE),5)="Csere",VLOOKUP(LEFT(VLOOKUP($A154,csapatok!$A:$NN,BM$320,FALSE),LEN(VLOOKUP($A154,csapatok!$A:$NN,BM$320,FALSE))-6),'csapat-ranglista'!$A:$FP,BM$321,FALSE)/8,VLOOKUP(VLOOKUP($A154,csapatok!$A:$NN,BM$320,FALSE),'csapat-ranglista'!$A:$FP,BM$321,FALSE)/4),0)</f>
        <v>0</v>
      </c>
      <c r="BN154" s="223">
        <f>IFERROR(IF(RIGHT(VLOOKUP($A154,csapatok!$A:$NN,BN$320,FALSE),5)="Csere",VLOOKUP(LEFT(VLOOKUP($A154,csapatok!$A:$NN,BN$320,FALSE),LEN(VLOOKUP($A154,csapatok!$A:$NN,BN$320,FALSE))-6),'csapat-ranglista'!$A:$FP,BN$321,FALSE)/8,VLOOKUP(VLOOKUP($A154,csapatok!$A:$NN,BN$320,FALSE),'csapat-ranglista'!$A:$FP,BN$321,FALSE)/4),0)</f>
        <v>0</v>
      </c>
      <c r="BO154" s="223">
        <f>IFERROR(IF(RIGHT(VLOOKUP($A154,csapatok!$A:$NN,BO$320,FALSE),5)="Csere",VLOOKUP(LEFT(VLOOKUP($A154,csapatok!$A:$NN,BO$320,FALSE),LEN(VLOOKUP($A154,csapatok!$A:$NN,BO$320,FALSE))-6),'csapat-ranglista'!$A:$FP,BO$321,FALSE)/8,VLOOKUP(VLOOKUP($A154,csapatok!$A:$NN,BO$320,FALSE),'csapat-ranglista'!$A:$FP,BO$321,FALSE)/4),0)</f>
        <v>0</v>
      </c>
      <c r="BP154" s="223">
        <f>IFERROR(IF(RIGHT(VLOOKUP($A154,csapatok!$A:$NN,BP$320,FALSE),5)="Csere",VLOOKUP(LEFT(VLOOKUP($A154,csapatok!$A:$NN,BP$320,FALSE),LEN(VLOOKUP($A154,csapatok!$A:$NN,BP$320,FALSE))-6),'csapat-ranglista'!$A:$FP,BP$321,FALSE)/8,VLOOKUP(VLOOKUP($A154,csapatok!$A:$NN,BP$320,FALSE),'csapat-ranglista'!$A:$FP,BP$321,FALSE)/4),0)</f>
        <v>0</v>
      </c>
      <c r="BQ154" s="223">
        <f>IFERROR(IF(RIGHT(VLOOKUP($A154,csapatok!$A:$NN,BQ$320,FALSE),5)="Csere",VLOOKUP(LEFT(VLOOKUP($A154,csapatok!$A:$NN,BQ$320,FALSE),LEN(VLOOKUP($A154,csapatok!$A:$NN,BQ$320,FALSE))-6),'csapat-ranglista'!$A:$FP,BQ$321,FALSE)/8,VLOOKUP(VLOOKUP($A154,csapatok!$A:$NN,BQ$320,FALSE),'csapat-ranglista'!$A:$FP,BQ$321,FALSE)/4),0)</f>
        <v>0</v>
      </c>
      <c r="BR154" s="223">
        <f>IFERROR(IF(RIGHT(VLOOKUP($A154,csapatok!$A:$NN,BR$320,FALSE),5)="Csere",VLOOKUP(LEFT(VLOOKUP($A154,csapatok!$A:$NN,BR$320,FALSE),LEN(VLOOKUP($A154,csapatok!$A:$NN,BR$320,FALSE))-6),'csapat-ranglista'!$A:$FP,BR$321,FALSE)/8,VLOOKUP(VLOOKUP($A154,csapatok!$A:$NN,BR$320,FALSE),'csapat-ranglista'!$A:$FP,BR$321,FALSE)/4),0)</f>
        <v>0</v>
      </c>
      <c r="BS154" s="223">
        <f>IFERROR(IF(RIGHT(VLOOKUP($A154,csapatok!$A:$NN,BS$320,FALSE),5)="Csere",VLOOKUP(LEFT(VLOOKUP($A154,csapatok!$A:$NN,BS$320,FALSE),LEN(VLOOKUP($A154,csapatok!$A:$NN,BS$320,FALSE))-6),'csapat-ranglista'!$A:$FP,BS$321,FALSE)/8,VLOOKUP(VLOOKUP($A154,csapatok!$A:$NN,BS$320,FALSE),'csapat-ranglista'!$A:$FP,BS$321,FALSE)/4),0)</f>
        <v>0</v>
      </c>
      <c r="BT154" s="223">
        <f>IFERROR(IF(RIGHT(VLOOKUP($A154,csapatok!$A:$NN,BT$320,FALSE),5)="Csere",VLOOKUP(LEFT(VLOOKUP($A154,csapatok!$A:$NN,BT$320,FALSE),LEN(VLOOKUP($A154,csapatok!$A:$NN,BT$320,FALSE))-6),'csapat-ranglista'!$A:$FP,BT$321,FALSE)/8,VLOOKUP(VLOOKUP($A154,csapatok!$A:$NN,BT$320,FALSE),'csapat-ranglista'!$A:$FP,BT$321,FALSE)/4),0)</f>
        <v>0</v>
      </c>
      <c r="BU154" s="223">
        <f>IFERROR(IF(RIGHT(VLOOKUP($A154,csapatok!$A:$NN,BU$320,FALSE),5)="Csere",VLOOKUP(LEFT(VLOOKUP($A154,csapatok!$A:$NN,BU$320,FALSE),LEN(VLOOKUP($A154,csapatok!$A:$NN,BU$320,FALSE))-6),'csapat-ranglista'!$A:$FP,BU$321,FALSE)/8,VLOOKUP(VLOOKUP($A154,csapatok!$A:$NN,BU$320,FALSE),'csapat-ranglista'!$A:$FP,BU$321,FALSE)/4),0)</f>
        <v>0</v>
      </c>
      <c r="BV154" s="223">
        <f>IFERROR(IF(RIGHT(VLOOKUP($A154,csapatok!$A:$NN,BV$320,FALSE),5)="Csere",VLOOKUP(LEFT(VLOOKUP($A154,csapatok!$A:$NN,BV$320,FALSE),LEN(VLOOKUP($A154,csapatok!$A:$NN,BV$320,FALSE))-6),'csapat-ranglista'!$A:$FP,BV$321,FALSE)/8,VLOOKUP(VLOOKUP($A154,csapatok!$A:$NN,BV$320,FALSE),'csapat-ranglista'!$A:$FP,BV$321,FALSE)/4),0)</f>
        <v>0</v>
      </c>
      <c r="BW154" s="223">
        <f>IFERROR(IF(RIGHT(VLOOKUP($A154,csapatok!$A:$NN,BW$320,FALSE),5)="Csere",VLOOKUP(LEFT(VLOOKUP($A154,csapatok!$A:$NN,BW$320,FALSE),LEN(VLOOKUP($A154,csapatok!$A:$NN,BW$320,FALSE))-6),'csapat-ranglista'!$A:$FP,BW$321,FALSE)/8,VLOOKUP(VLOOKUP($A154,csapatok!$A:$NN,BW$320,FALSE),'csapat-ranglista'!$A:$FP,BW$321,FALSE)/4),0)</f>
        <v>0</v>
      </c>
      <c r="BX154" s="223">
        <f>IFERROR(IF(RIGHT(VLOOKUP($A154,csapatok!$A:$NN,BX$320,FALSE),5)="Csere",VLOOKUP(LEFT(VLOOKUP($A154,csapatok!$A:$NN,BX$320,FALSE),LEN(VLOOKUP($A154,csapatok!$A:$NN,BX$320,FALSE))-6),'csapat-ranglista'!$A:$FP,BX$321,FALSE)/8,VLOOKUP(VLOOKUP($A154,csapatok!$A:$NN,BX$320,FALSE),'csapat-ranglista'!$A:$FP,BX$321,FALSE)/4),0)</f>
        <v>0</v>
      </c>
      <c r="BY154" s="223">
        <f>IFERROR(IF(RIGHT(VLOOKUP($A154,csapatok!$A:$NN,BY$320,FALSE),5)="Csere",VLOOKUP(LEFT(VLOOKUP($A154,csapatok!$A:$NN,BY$320,FALSE),LEN(VLOOKUP($A154,csapatok!$A:$NN,BY$320,FALSE))-6),'csapat-ranglista'!$A:$FP,BY$321,FALSE)/8,VLOOKUP(VLOOKUP($A154,csapatok!$A:$NN,BY$320,FALSE),'csapat-ranglista'!$A:$FP,BY$321,FALSE)/4),0)</f>
        <v>0</v>
      </c>
      <c r="BZ154" s="223">
        <f>IFERROR(IF(RIGHT(VLOOKUP($A154,csapatok!$A:$NN,BZ$320,FALSE),5)="Csere",VLOOKUP(LEFT(VLOOKUP($A154,csapatok!$A:$NN,BZ$320,FALSE),LEN(VLOOKUP($A154,csapatok!$A:$NN,BZ$320,FALSE))-6),'csapat-ranglista'!$A:$FP,BZ$321,FALSE)/8,VLOOKUP(VLOOKUP($A154,csapatok!$A:$NN,BZ$320,FALSE),'csapat-ranglista'!$A:$FP,BZ$321,FALSE)/4),0)</f>
        <v>0</v>
      </c>
      <c r="CA154" s="223">
        <f>IFERROR(IF(RIGHT(VLOOKUP($A154,csapatok!$A:$NN,CA$320,FALSE),5)="Csere",VLOOKUP(LEFT(VLOOKUP($A154,csapatok!$A:$NN,CA$320,FALSE),LEN(VLOOKUP($A154,csapatok!$A:$NN,CA$320,FALSE))-6),'csapat-ranglista'!$A:$FP,CA$321,FALSE)/8,VLOOKUP(VLOOKUP($A154,csapatok!$A:$NN,CA$320,FALSE),'csapat-ranglista'!$A:$FP,CA$321,FALSE)/4),0)</f>
        <v>0</v>
      </c>
      <c r="CB154" s="223">
        <f>IFERROR(IF(RIGHT(VLOOKUP($A154,csapatok!$A:$NN,CB$320,FALSE),5)="Csere",VLOOKUP(LEFT(VLOOKUP($A154,csapatok!$A:$NN,CB$320,FALSE),LEN(VLOOKUP($A154,csapatok!$A:$NN,CB$320,FALSE))-6),'csapat-ranglista'!$A:$FP,CB$321,FALSE)/8,VLOOKUP(VLOOKUP($A154,csapatok!$A:$NN,CB$320,FALSE),'csapat-ranglista'!$A:$FP,CB$321,FALSE)/4),0)</f>
        <v>0</v>
      </c>
      <c r="CC154" s="223">
        <f>IFERROR(IF(RIGHT(VLOOKUP($A154,csapatok!$A:$NN,CC$320,FALSE),5)="Csere",VLOOKUP(LEFT(VLOOKUP($A154,csapatok!$A:$NN,CC$320,FALSE),LEN(VLOOKUP($A154,csapatok!$A:$NN,CC$320,FALSE))-6),'csapat-ranglista'!$A:$FP,CC$321,FALSE)/8,VLOOKUP(VLOOKUP($A154,csapatok!$A:$NN,CC$320,FALSE),'csapat-ranglista'!$A:$FP,CC$321,FALSE)/4),0)</f>
        <v>0</v>
      </c>
      <c r="CD154" s="223">
        <f>IFERROR(IF(RIGHT(VLOOKUP($A154,csapatok!$A:$NN,CD$320,FALSE),5)="Csere",VLOOKUP(LEFT(VLOOKUP($A154,csapatok!$A:$NN,CD$320,FALSE),LEN(VLOOKUP($A154,csapatok!$A:$NN,CD$320,FALSE))-6),'csapat-ranglista'!$A:$FP,CD$321,FALSE)/8,VLOOKUP(VLOOKUP($A154,csapatok!$A:$NN,CD$320,FALSE),'csapat-ranglista'!$A:$FP,CD$321,FALSE)/4),0)</f>
        <v>0.48120998988937624</v>
      </c>
      <c r="CE154" s="223">
        <f>IFERROR(IF(RIGHT(VLOOKUP($A154,csapatok!$A:$NN,CE$320,FALSE),5)="Csere",VLOOKUP(LEFT(VLOOKUP($A154,csapatok!$A:$NN,CE$320,FALSE),LEN(VLOOKUP($A154,csapatok!$A:$NN,CE$320,FALSE))-6),'csapat-ranglista'!$A:$FP,CE$321,FALSE)/8,VLOOKUP(VLOOKUP($A154,csapatok!$A:$NN,CE$320,FALSE),'csapat-ranglista'!$A:$FP,CE$321,FALSE)/4),0)</f>
        <v>0</v>
      </c>
      <c r="CF154" s="223">
        <f>IFERROR(IF(RIGHT(VLOOKUP($A154,csapatok!$A:$NN,CF$320,FALSE),5)="Csere",VLOOKUP(LEFT(VLOOKUP($A154,csapatok!$A:$NN,CF$320,FALSE),LEN(VLOOKUP($A154,csapatok!$A:$NN,CF$320,FALSE))-6),'csapat-ranglista'!$A:$FP,CF$321,FALSE)/8,VLOOKUP(VLOOKUP($A154,csapatok!$A:$NN,CF$320,FALSE),'csapat-ranglista'!$A:$FP,CF$321,FALSE)/4),0)</f>
        <v>0</v>
      </c>
      <c r="CG154" s="223">
        <f>IFERROR(IF(RIGHT(VLOOKUP($A154,csapatok!$A:$NN,CG$320,FALSE),5)="Csere",VLOOKUP(LEFT(VLOOKUP($A154,csapatok!$A:$NN,CG$320,FALSE),LEN(VLOOKUP($A154,csapatok!$A:$NN,CG$320,FALSE))-6),'csapat-ranglista'!$A:$FP,CG$321,FALSE)/8,VLOOKUP(VLOOKUP($A154,csapatok!$A:$NN,CG$320,FALSE),'csapat-ranglista'!$A:$FP,CG$321,FALSE)/4),0)</f>
        <v>0</v>
      </c>
      <c r="CH154" s="223">
        <f>IFERROR(IF(RIGHT(VLOOKUP($A154,csapatok!$A:$NN,CH$320,FALSE),5)="Csere",VLOOKUP(LEFT(VLOOKUP($A154,csapatok!$A:$NN,CH$320,FALSE),LEN(VLOOKUP($A154,csapatok!$A:$NN,CH$320,FALSE))-6),'csapat-ranglista'!$A:$FP,CH$321,FALSE)/8,VLOOKUP(VLOOKUP($A154,csapatok!$A:$NN,CH$320,FALSE),'csapat-ranglista'!$A:$FP,CH$321,FALSE)/4),0)</f>
        <v>0</v>
      </c>
      <c r="CI154" s="223">
        <f>IFERROR(IF(RIGHT(VLOOKUP($A154,csapatok!$A:$NN,CI$320,FALSE),5)="Csere",VLOOKUP(LEFT(VLOOKUP($A154,csapatok!$A:$NN,CI$320,FALSE),LEN(VLOOKUP($A154,csapatok!$A:$NN,CI$320,FALSE))-6),'csapat-ranglista'!$A:$FP,CI$321,FALSE)/8,VLOOKUP(VLOOKUP($A154,csapatok!$A:$NN,CI$320,FALSE),'csapat-ranglista'!$A:$FP,CI$321,FALSE)/4),0)</f>
        <v>0</v>
      </c>
      <c r="CJ154" s="224">
        <f>versenyek!$IQ$11*IFERROR(VLOOKUP(VLOOKUP($A154,versenyek!IP:IR,3,FALSE),szabalyok!$A$16:$B$23,2,FALSE)/4,0)</f>
        <v>0</v>
      </c>
      <c r="CK154" s="224">
        <f>versenyek!$IT$11*IFERROR(VLOOKUP(VLOOKUP($A154,versenyek!IS:IU,3,FALSE),szabalyok!$A$16:$B$23,2,FALSE)/4,0)</f>
        <v>0</v>
      </c>
      <c r="CL154" s="223">
        <f>IFERROR(IF(RIGHT(VLOOKUP($A154,csapatok!$A:$NN,CL$320,FALSE),5)="Csere",VLOOKUP(LEFT(VLOOKUP($A154,csapatok!$A:$NN,CL$320,FALSE),LEN(VLOOKUP($A154,csapatok!$A:$NN,CL$320,FALSE))-6),'csapat-ranglista'!$A:$FP,CL$321,FALSE)/8,VLOOKUP(VLOOKUP($A154,csapatok!$A:$NN,CL$320,FALSE),'csapat-ranglista'!$A:$FP,CL$321,FALSE)/4),0)</f>
        <v>0</v>
      </c>
      <c r="CM154" s="223">
        <f>IFERROR(IF(RIGHT(VLOOKUP($A154,csapatok!$A:$NN,CM$320,FALSE),5)="Csere",VLOOKUP(LEFT(VLOOKUP($A154,csapatok!$A:$NN,CM$320,FALSE),LEN(VLOOKUP($A154,csapatok!$A:$NN,CM$320,FALSE))-6),'csapat-ranglista'!$A:$FP,CM$321,FALSE)/8,VLOOKUP(VLOOKUP($A154,csapatok!$A:$NN,CM$320,FALSE),'csapat-ranglista'!$A:$FP,CM$321,FALSE)/4),0)</f>
        <v>0</v>
      </c>
      <c r="CN154" s="223">
        <f>IFERROR(IF(RIGHT(VLOOKUP($A154,csapatok!$A:$NN,CN$320,FALSE),5)="Csere",VLOOKUP(LEFT(VLOOKUP($A154,csapatok!$A:$NN,CN$320,FALSE),LEN(VLOOKUP($A154,csapatok!$A:$NN,CN$320,FALSE))-6),'csapat-ranglista'!$A:$FP,CN$321,FALSE)/8,VLOOKUP(VLOOKUP($A154,csapatok!$A:$NN,CN$320,FALSE),'csapat-ranglista'!$A:$FP,CN$321,FALSE)/4),0)</f>
        <v>0</v>
      </c>
      <c r="CO154" s="223">
        <f>IFERROR(IF(RIGHT(VLOOKUP($A154,csapatok!$A:$NN,CO$320,FALSE),5)="Csere",VLOOKUP(LEFT(VLOOKUP($A154,csapatok!$A:$NN,CO$320,FALSE),LEN(VLOOKUP($A154,csapatok!$A:$NN,CO$320,FALSE))-6),'csapat-ranglista'!$A:$FP,CO$321,FALSE)/8,VLOOKUP(VLOOKUP($A154,csapatok!$A:$NN,CO$320,FALSE),'csapat-ranglista'!$A:$FP,CO$321,FALSE)/4),0)</f>
        <v>0</v>
      </c>
      <c r="CP154" s="223">
        <f>IFERROR(IF(RIGHT(VLOOKUP($A154,csapatok!$A:$NN,CP$320,FALSE),5)="Csere",VLOOKUP(LEFT(VLOOKUP($A154,csapatok!$A:$NN,CP$320,FALSE),LEN(VLOOKUP($A154,csapatok!$A:$NN,CP$320,FALSE))-6),'csapat-ranglista'!$A:$FP,CP$321,FALSE)/8,VLOOKUP(VLOOKUP($A154,csapatok!$A:$NN,CP$320,FALSE),'csapat-ranglista'!$A:$FP,CP$321,FALSE)/4),0)</f>
        <v>0</v>
      </c>
      <c r="CQ154" s="223">
        <f>IFERROR(IF(RIGHT(VLOOKUP($A154,csapatok!$A:$NN,CQ$320,FALSE),5)="Csere",VLOOKUP(LEFT(VLOOKUP($A154,csapatok!$A:$NN,CQ$320,FALSE),LEN(VLOOKUP($A154,csapatok!$A:$NN,CQ$320,FALSE))-6),'csapat-ranglista'!$A:$FP,CQ$321,FALSE)/8,VLOOKUP(VLOOKUP($A154,csapatok!$A:$NN,CQ$320,FALSE),'csapat-ranglista'!$A:$FP,CQ$321,FALSE)/4),0)</f>
        <v>0</v>
      </c>
      <c r="CR154" s="223">
        <f>IFERROR(IF(RIGHT(VLOOKUP($A154,csapatok!$A:$NN,CR$320,FALSE),5)="Csere",VLOOKUP(LEFT(VLOOKUP($A154,csapatok!$A:$NN,CR$320,FALSE),LEN(VLOOKUP($A154,csapatok!$A:$NN,CR$320,FALSE))-6),'csapat-ranglista'!$A:$FP,CR$321,FALSE)/8,VLOOKUP(VLOOKUP($A154,csapatok!$A:$NN,CR$320,FALSE),'csapat-ranglista'!$A:$FP,CR$321,FALSE)/4),0)</f>
        <v>0</v>
      </c>
      <c r="CS154" s="223">
        <f>IFERROR(IF(RIGHT(VLOOKUP($A154,csapatok!$A:$NN,CS$320,FALSE),5)="Csere",VLOOKUP(LEFT(VLOOKUP($A154,csapatok!$A:$NN,CS$320,FALSE),LEN(VLOOKUP($A154,csapatok!$A:$NN,CS$320,FALSE))-6),'csapat-ranglista'!$A:$FP,CS$321,FALSE)/8,VLOOKUP(VLOOKUP($A154,csapatok!$A:$NN,CS$320,FALSE),'csapat-ranglista'!$A:$FP,CS$321,FALSE)/4),0)</f>
        <v>0</v>
      </c>
      <c r="CT154" s="223">
        <f>IFERROR(IF(RIGHT(VLOOKUP($A154,csapatok!$A:$NN,CT$320,FALSE),5)="Csere",VLOOKUP(LEFT(VLOOKUP($A154,csapatok!$A:$NN,CT$320,FALSE),LEN(VLOOKUP($A154,csapatok!$A:$NN,CT$320,FALSE))-6),'csapat-ranglista'!$A:$FP,CT$321,FALSE)/8,VLOOKUP(VLOOKUP($A154,csapatok!$A:$NN,CT$320,FALSE),'csapat-ranglista'!$A:$FP,CT$321,FALSE)/4),0)</f>
        <v>0</v>
      </c>
      <c r="CU154" s="223">
        <f>IFERROR(IF(RIGHT(VLOOKUP($A154,csapatok!$A:$NN,CU$320,FALSE),5)="Csere",VLOOKUP(LEFT(VLOOKUP($A154,csapatok!$A:$NN,CU$320,FALSE),LEN(VLOOKUP($A154,csapatok!$A:$NN,CU$320,FALSE))-6),'csapat-ranglista'!$A:$FP,CU$321,FALSE)/8,VLOOKUP(VLOOKUP($A154,csapatok!$A:$NN,CU$320,FALSE),'csapat-ranglista'!$A:$FP,CU$321,FALSE)/4),0)</f>
        <v>0</v>
      </c>
      <c r="CV154" s="223">
        <f>IFERROR(IF(RIGHT(VLOOKUP($A154,csapatok!$A:$NN,CV$320,FALSE),5)="Csere",VLOOKUP(LEFT(VLOOKUP($A154,csapatok!$A:$NN,CV$320,FALSE),LEN(VLOOKUP($A154,csapatok!$A:$NN,CV$320,FALSE))-6),'csapat-ranglista'!$A:$FP,CV$321,FALSE)/8,VLOOKUP(VLOOKUP($A154,csapatok!$A:$NN,CV$320,FALSE),'csapat-ranglista'!$A:$FP,CV$321,FALSE)/4),0)</f>
        <v>0</v>
      </c>
      <c r="CW154" s="223">
        <f>IFERROR(IF(RIGHT(VLOOKUP($A154,csapatok!$A:$NN,CW$320,FALSE),5)="Csere",VLOOKUP(LEFT(VLOOKUP($A154,csapatok!$A:$NN,CW$320,FALSE),LEN(VLOOKUP($A154,csapatok!$A:$NN,CW$320,FALSE))-6),'csapat-ranglista'!$A:$FP,CW$321,FALSE)/8,VLOOKUP(VLOOKUP($A154,csapatok!$A:$NN,CW$320,FALSE),'csapat-ranglista'!$A:$FP,CW$321,FALSE)/4),0)</f>
        <v>0</v>
      </c>
      <c r="CX154" s="223">
        <f>IFERROR(IF(RIGHT(VLOOKUP($A154,csapatok!$A:$NN,CX$320,FALSE),5)="Csere",VLOOKUP(LEFT(VLOOKUP($A154,csapatok!$A:$NN,CX$320,FALSE),LEN(VLOOKUP($A154,csapatok!$A:$NN,CX$320,FALSE))-6),'csapat-ranglista'!$A:$FP,CX$321,FALSE)/8,VLOOKUP(VLOOKUP($A154,csapatok!$A:$NN,CX$320,FALSE),'csapat-ranglista'!$A:$FP,CX$321,FALSE)/4),0)</f>
        <v>0</v>
      </c>
      <c r="CY154" s="223">
        <f>IFERROR(IF(RIGHT(VLOOKUP($A154,csapatok!$A:$NN,CY$320,FALSE),5)="Csere",VLOOKUP(LEFT(VLOOKUP($A154,csapatok!$A:$NN,CY$320,FALSE),LEN(VLOOKUP($A154,csapatok!$A:$NN,CY$320,FALSE))-6),'csapat-ranglista'!$A:$FP,CY$321,FALSE)/8,VLOOKUP(VLOOKUP($A154,csapatok!$A:$NN,CY$320,FALSE),'csapat-ranglista'!$A:$FP,CY$321,FALSE)/4),0)</f>
        <v>0</v>
      </c>
      <c r="CZ154" s="223">
        <f>IFERROR(IF(RIGHT(VLOOKUP($A154,csapatok!$A:$NN,CZ$320,FALSE),5)="Csere",VLOOKUP(LEFT(VLOOKUP($A154,csapatok!$A:$NN,CZ$320,FALSE),LEN(VLOOKUP($A154,csapatok!$A:$NN,CZ$320,FALSE))-6),'csapat-ranglista'!$A:$FP,CZ$321,FALSE)/8,VLOOKUP(VLOOKUP($A154,csapatok!$A:$NN,CZ$320,FALSE),'csapat-ranglista'!$A:$FP,CZ$321,FALSE)/4),0)</f>
        <v>0</v>
      </c>
      <c r="DA154" s="223">
        <f>IFERROR(IF(RIGHT(VLOOKUP($A154,csapatok!$A:$NN,DA$320,FALSE),5)="Csere",VLOOKUP(LEFT(VLOOKUP($A154,csapatok!$A:$NN,DA$320,FALSE),LEN(VLOOKUP($A154,csapatok!$A:$NN,DA$320,FALSE))-6),'csapat-ranglista'!$A:$FP,DA$321,FALSE)/8,VLOOKUP(VLOOKUP($A154,csapatok!$A:$NN,DA$320,FALSE),'csapat-ranglista'!$A:$FP,DA$321,FALSE)/4),0)</f>
        <v>0</v>
      </c>
      <c r="DB154" s="223">
        <f>IFERROR(IF(RIGHT(VLOOKUP($A154,csapatok!$A:$NN,DB$320,FALSE),5)="Csere",VLOOKUP(LEFT(VLOOKUP($A154,csapatok!$A:$NN,DB$320,FALSE),LEN(VLOOKUP($A154,csapatok!$A:$NN,DB$320,FALSE))-6),'csapat-ranglista'!$A:$FP,DB$321,FALSE)/8,VLOOKUP(VLOOKUP($A154,csapatok!$A:$NN,DB$320,FALSE),'csapat-ranglista'!$A:$FP,DB$321,FALSE)/4),0)</f>
        <v>0</v>
      </c>
      <c r="DC154" s="223">
        <f>IFERROR(IF(RIGHT(VLOOKUP($A154,csapatok!$A:$NN,DC$320,FALSE),5)="Csere",VLOOKUP(LEFT(VLOOKUP($A154,csapatok!$A:$NN,DC$320,FALSE),LEN(VLOOKUP($A154,csapatok!$A:$NN,DC$320,FALSE))-6),'csapat-ranglista'!$A:$FP,DC$321,FALSE)/8,VLOOKUP(VLOOKUP($A154,csapatok!$A:$NN,DC$320,FALSE),'csapat-ranglista'!$A:$FP,DC$321,FALSE)/4),0)</f>
        <v>0</v>
      </c>
      <c r="DD154" s="223">
        <f>IFERROR(IF(RIGHT(VLOOKUP($A154,csapatok!$A:$NN,DD$320,FALSE),5)="Csere",VLOOKUP(LEFT(VLOOKUP($A154,csapatok!$A:$NN,DD$320,FALSE),LEN(VLOOKUP($A154,csapatok!$A:$NN,DD$320,FALSE))-6),'csapat-ranglista'!$A:$FP,DD$321,FALSE)/8,VLOOKUP(VLOOKUP($A154,csapatok!$A:$NN,DD$320,FALSE),'csapat-ranglista'!$A:$FP,DD$321,FALSE)/4),0)</f>
        <v>0</v>
      </c>
      <c r="DE154" s="223">
        <f>IFERROR(IF(RIGHT(VLOOKUP($A154,csapatok!$A:$NN,DE$320,FALSE),5)="Csere",VLOOKUP(LEFT(VLOOKUP($A154,csapatok!$A:$NN,DE$320,FALSE),LEN(VLOOKUP($A154,csapatok!$A:$NN,DE$320,FALSE))-6),'csapat-ranglista'!$A:$FP,DE$321,FALSE)/8,VLOOKUP(VLOOKUP($A154,csapatok!$A:$NN,DE$320,FALSE),'csapat-ranglista'!$A:$FP,DE$321,FALSE)/4),0)</f>
        <v>0</v>
      </c>
      <c r="DF154" s="223">
        <f>IFERROR(IF(RIGHT(VLOOKUP($A154,csapatok!$A:$NN,DF$320,FALSE),5)="Csere",VLOOKUP(LEFT(VLOOKUP($A154,csapatok!$A:$NN,DF$320,FALSE),LEN(VLOOKUP($A154,csapatok!$A:$NN,DF$320,FALSE))-6),'csapat-ranglista'!$A:$FP,DF$321,FALSE)/8,VLOOKUP(VLOOKUP($A154,csapatok!$A:$NN,DF$320,FALSE),'csapat-ranglista'!$A:$FP,DF$321,FALSE)/4),0)</f>
        <v>0</v>
      </c>
      <c r="DG154" s="223">
        <f>IFERROR(IF(RIGHT(VLOOKUP($A154,csapatok!$A:$NN,DG$320,FALSE),5)="Csere",VLOOKUP(LEFT(VLOOKUP($A154,csapatok!$A:$NN,DG$320,FALSE),LEN(VLOOKUP($A154,csapatok!$A:$NN,DG$320,FALSE))-6),'csapat-ranglista'!$A:$FP,DG$321,FALSE)/8,VLOOKUP(VLOOKUP($A154,csapatok!$A:$NN,DG$320,FALSE),'csapat-ranglista'!$A:$FP,DG$321,FALSE)/4),0)</f>
        <v>0</v>
      </c>
      <c r="DH154" s="223">
        <f>IFERROR(IF(RIGHT(VLOOKUP($A154,csapatok!$A:$NN,DH$320,FALSE),5)="Csere",VLOOKUP(LEFT(VLOOKUP($A154,csapatok!$A:$NN,DH$320,FALSE),LEN(VLOOKUP($A154,csapatok!$A:$NN,DH$320,FALSE))-6),'csapat-ranglista'!$A:$FP,DH$321,FALSE)/8,VLOOKUP(VLOOKUP($A154,csapatok!$A:$NN,DH$320,FALSE),'csapat-ranglista'!$A:$FP,DH$321,FALSE)/4),0)</f>
        <v>0</v>
      </c>
      <c r="DI154" s="223">
        <f>IFERROR(IF(RIGHT(VLOOKUP($A154,csapatok!$A:$NN,DI$320,FALSE),5)="Csere",VLOOKUP(LEFT(VLOOKUP($A154,csapatok!$A:$NN,DI$320,FALSE),LEN(VLOOKUP($A154,csapatok!$A:$NN,DI$320,FALSE))-6),'csapat-ranglista'!$A:$FP,DI$321,FALSE)/8,VLOOKUP(VLOOKUP($A154,csapatok!$A:$NN,DI$320,FALSE),'csapat-ranglista'!$A:$FP,DI$321,FALSE)/4),0)</f>
        <v>0</v>
      </c>
      <c r="DJ154" s="223">
        <f>IFERROR(IF(RIGHT(VLOOKUP($A154,csapatok!$A:$NN,DJ$320,FALSE),5)="Csere",VLOOKUP(LEFT(VLOOKUP($A154,csapatok!$A:$NN,DJ$320,FALSE),LEN(VLOOKUP($A154,csapatok!$A:$NN,DJ$320,FALSE))-6),'csapat-ranglista'!$A:$FP,DJ$321,FALSE)/8,VLOOKUP(VLOOKUP($A154,csapatok!$A:$NN,DJ$320,FALSE),'csapat-ranglista'!$A:$FP,DJ$321,FALSE)/4),0)</f>
        <v>0</v>
      </c>
      <c r="DK154" s="223">
        <f>IFERROR(IF(RIGHT(VLOOKUP($A154,csapatok!$A:$NN,DK$320,FALSE),5)="Csere",VLOOKUP(LEFT(VLOOKUP($A154,csapatok!$A:$NN,DK$320,FALSE),LEN(VLOOKUP($A154,csapatok!$A:$NN,DK$320,FALSE))-6),'csapat-ranglista'!$A:$FP,DK$321,FALSE)/8,VLOOKUP(VLOOKUP($A154,csapatok!$A:$NN,DK$320,FALSE),'csapat-ranglista'!$A:$FP,DK$321,FALSE)/4),0)</f>
        <v>0</v>
      </c>
      <c r="DL154" s="223">
        <f>IFERROR(IF(RIGHT(VLOOKUP($A154,csapatok!$A:$NN,DL$320,FALSE),5)="Csere",VLOOKUP(LEFT(VLOOKUP($A154,csapatok!$A:$NN,DL$320,FALSE),LEN(VLOOKUP($A154,csapatok!$A:$NN,DL$320,FALSE))-6),'csapat-ranglista'!$A:$FP,DL$321,FALSE)/8,VLOOKUP(VLOOKUP($A154,csapatok!$A:$NN,DL$320,FALSE),'csapat-ranglista'!$A:$FP,DL$321,FALSE)/4),0)</f>
        <v>0</v>
      </c>
      <c r="DM154" s="223">
        <f>IFERROR(IF(RIGHT(VLOOKUP($A154,csapatok!$A:$NN,DM$320,FALSE),5)="Csere",VLOOKUP(LEFT(VLOOKUP($A154,csapatok!$A:$NN,DM$320,FALSE),LEN(VLOOKUP($A154,csapatok!$A:$NN,DM$320,FALSE))-6),'csapat-ranglista'!$A:$FP,DM$321,FALSE)/8,VLOOKUP(VLOOKUP($A154,csapatok!$A:$NN,DM$320,FALSE),'csapat-ranglista'!$A:$FP,DM$321,FALSE)/4),0)</f>
        <v>0</v>
      </c>
      <c r="DN154" s="223">
        <f>IFERROR(IF(RIGHT(VLOOKUP($A154,csapatok!$A:$NN,DN$320,FALSE),5)="Csere",VLOOKUP(LEFT(VLOOKUP($A154,csapatok!$A:$NN,DN$320,FALSE),LEN(VLOOKUP($A154,csapatok!$A:$NN,DN$320,FALSE))-6),'csapat-ranglista'!$A:$FP,DN$321,FALSE)/8,VLOOKUP(VLOOKUP($A154,csapatok!$A:$NN,DN$320,FALSE),'csapat-ranglista'!$A:$FP,DN$321,FALSE)/4),0)</f>
        <v>0</v>
      </c>
      <c r="DO154" s="224">
        <f>versenyek!$MF$11*IFERROR(VLOOKUP(VLOOKUP($A154,versenyek!ME:MG,3,FALSE),szabalyok!$A$16:$B$23,2,FALSE)/4,0)</f>
        <v>0</v>
      </c>
      <c r="DP154" s="224">
        <f>versenyek!$MI$11*IFERROR(VLOOKUP(VLOOKUP($A154,versenyek!MH:MJ,3,FALSE),szabalyok!$A$16:$B$23,2,FALSE)/4,0)</f>
        <v>0</v>
      </c>
      <c r="DQ154" s="223">
        <f>IFERROR(IF(RIGHT(VLOOKUP($A154,csapatok!$A:$NN,DQ$320,FALSE),5)="Csere",VLOOKUP(LEFT(VLOOKUP($A154,csapatok!$A:$NN,DQ$320,FALSE),LEN(VLOOKUP($A154,csapatok!$A:$NN,DQ$320,FALSE))-6),'csapat-ranglista'!$A:$FP,DQ$321,FALSE)/8,VLOOKUP(VLOOKUP($A154,csapatok!$A:$NN,DQ$320,FALSE),'csapat-ranglista'!$A:$FP,DQ$321,FALSE)/4),0)</f>
        <v>0</v>
      </c>
      <c r="DR154" s="223">
        <f>IFERROR(IF(RIGHT(VLOOKUP($A154,csapatok!$A:$NN,DR$320,FALSE),5)="Csere",VLOOKUP(LEFT(VLOOKUP($A154,csapatok!$A:$NN,DR$320,FALSE),LEN(VLOOKUP($A154,csapatok!$A:$NN,DR$320,FALSE))-6),'csapat-ranglista'!$A:$FP,DR$321,FALSE)/8,VLOOKUP(VLOOKUP($A154,csapatok!$A:$NN,DR$320,FALSE),'csapat-ranglista'!$A:$FP,DR$321,FALSE)/4),0)</f>
        <v>0</v>
      </c>
      <c r="DS154" s="223">
        <f>IFERROR(IF(RIGHT(VLOOKUP($A154,csapatok!$A:$NN,DS$320,FALSE),5)="Csere",VLOOKUP(LEFT(VLOOKUP($A154,csapatok!$A:$NN,DS$320,FALSE),LEN(VLOOKUP($A154,csapatok!$A:$NN,DS$320,FALSE))-6),'csapat-ranglista'!$A:$FP,DS$321,FALSE)/8,VLOOKUP(VLOOKUP($A154,csapatok!$A:$NN,DS$320,FALSE),'csapat-ranglista'!$A:$FP,DS$321,FALSE)/4),0)</f>
        <v>0</v>
      </c>
      <c r="DT154" s="223">
        <f>IFERROR(IF(RIGHT(VLOOKUP($A154,csapatok!$A:$NN,DT$320,FALSE),5)="Csere",VLOOKUP(LEFT(VLOOKUP($A154,csapatok!$A:$NN,DT$320,FALSE),LEN(VLOOKUP($A154,csapatok!$A:$NN,DT$320,FALSE))-6),'csapat-ranglista'!$A:$FP,DT$321,FALSE)/8,VLOOKUP(VLOOKUP($A154,csapatok!$A:$NN,DT$320,FALSE),'csapat-ranglista'!$A:$FP,DT$321,FALSE)/4),0)</f>
        <v>0</v>
      </c>
      <c r="DU154" s="223">
        <f>IFERROR(IF(RIGHT(VLOOKUP($A154,csapatok!$A:$NN,DU$320,FALSE),5)="Csere",VLOOKUP(LEFT(VLOOKUP($A154,csapatok!$A:$NN,DU$320,FALSE),LEN(VLOOKUP($A154,csapatok!$A:$NN,DU$320,FALSE))-6),'csapat-ranglista'!$A:$FP,DU$321,FALSE)/8,VLOOKUP(VLOOKUP($A154,csapatok!$A:$NN,DU$320,FALSE),'csapat-ranglista'!$A:$FP,DU$321,FALSE)/4),0)</f>
        <v>0</v>
      </c>
      <c r="DV154" s="223">
        <f>IFERROR(IF(RIGHT(VLOOKUP($A154,csapatok!$A:$NN,DV$320,FALSE),5)="Csere",VLOOKUP(LEFT(VLOOKUP($A154,csapatok!$A:$NN,DV$320,FALSE),LEN(VLOOKUP($A154,csapatok!$A:$NN,DV$320,FALSE))-6),'csapat-ranglista'!$A:$FP,DV$321,FALSE)/8,VLOOKUP(VLOOKUP($A154,csapatok!$A:$NN,DV$320,FALSE),'csapat-ranglista'!$A:$FP,DV$321,FALSE)/4),0)</f>
        <v>0</v>
      </c>
      <c r="DW154" s="223">
        <f>IFERROR(IF(RIGHT(VLOOKUP($A154,csapatok!$A:$NN,DW$320,FALSE),5)="Csere",VLOOKUP(LEFT(VLOOKUP($A154,csapatok!$A:$NN,DW$320,FALSE),LEN(VLOOKUP($A154,csapatok!$A:$NN,DW$320,FALSE))-6),'csapat-ranglista'!$A:$FP,DW$321,FALSE)/8,VLOOKUP(VLOOKUP($A154,csapatok!$A:$NN,DW$320,FALSE),'csapat-ranglista'!$A:$FP,DW$321,FALSE)/4),0)</f>
        <v>0</v>
      </c>
      <c r="DX154" s="223">
        <f>IFERROR(IF(RIGHT(VLOOKUP($A154,csapatok!$A:$NN,DX$320,FALSE),5)="Csere",VLOOKUP(LEFT(VLOOKUP($A154,csapatok!$A:$NN,DX$320,FALSE),LEN(VLOOKUP($A154,csapatok!$A:$NN,DX$320,FALSE))-6),'csapat-ranglista'!$A:$FP,DX$321,FALSE)/8,VLOOKUP(VLOOKUP($A154,csapatok!$A:$NN,DX$320,FALSE),'csapat-ranglista'!$A:$FP,DX$321,FALSE)/4),0)</f>
        <v>0</v>
      </c>
      <c r="DY154" s="223">
        <f>IFERROR(IF(RIGHT(VLOOKUP($A154,csapatok!$A:$NN,DY$320,FALSE),5)="Csere",VLOOKUP(LEFT(VLOOKUP($A154,csapatok!$A:$NN,DY$320,FALSE),LEN(VLOOKUP($A154,csapatok!$A:$NN,DY$320,FALSE))-6),'csapat-ranglista'!$A:$FP,DY$321,FALSE)/8,VLOOKUP(VLOOKUP($A154,csapatok!$A:$NN,DY$320,FALSE),'csapat-ranglista'!$A:$FP,DY$321,FALSE)/4),0)</f>
        <v>0</v>
      </c>
      <c r="DZ154" s="223">
        <f>IFERROR(IF(RIGHT(VLOOKUP($A154,csapatok!$A:$NN,DZ$320,FALSE),5)="Csere",VLOOKUP(LEFT(VLOOKUP($A154,csapatok!$A:$NN,DZ$320,FALSE),LEN(VLOOKUP($A154,csapatok!$A:$NN,DZ$320,FALSE))-6),'csapat-ranglista'!$A:$FP,DZ$321,FALSE)/8,VLOOKUP(VLOOKUP($A154,csapatok!$A:$NN,DZ$320,FALSE),'csapat-ranglista'!$A:$FP,DZ$321,FALSE)/4),0)</f>
        <v>0</v>
      </c>
      <c r="EA154" s="223">
        <f>IFERROR(IF(RIGHT(VLOOKUP($A154,csapatok!$A:$NN,EA$320,FALSE),5)="Csere",VLOOKUP(LEFT(VLOOKUP($A154,csapatok!$A:$NN,EA$320,FALSE),LEN(VLOOKUP($A154,csapatok!$A:$NN,EA$320,FALSE))-6),'csapat-ranglista'!$A:$FP,EA$321,FALSE)/8,VLOOKUP(VLOOKUP($A154,csapatok!$A:$NN,EA$320,FALSE),'csapat-ranglista'!$A:$FP,EA$321,FALSE)/4),0)</f>
        <v>0</v>
      </c>
      <c r="EB154" s="223">
        <f>IFERROR(IF(RIGHT(VLOOKUP($A154,csapatok!$A:$NN,EB$320,FALSE),5)="Csere",VLOOKUP(LEFT(VLOOKUP($A154,csapatok!$A:$NN,EB$320,FALSE),LEN(VLOOKUP($A154,csapatok!$A:$NN,EB$320,FALSE))-6),'csapat-ranglista'!$A:$FP,EB$321,FALSE)/8,VLOOKUP(VLOOKUP($A154,csapatok!$A:$NN,EB$320,FALSE),'csapat-ranglista'!$A:$FP,EB$321,FALSE)/4),0)</f>
        <v>0</v>
      </c>
      <c r="EC154" s="223">
        <f>IFERROR(IF(RIGHT(VLOOKUP($A154,csapatok!$A:$NN,EC$320,FALSE),5)="Csere",VLOOKUP(LEFT(VLOOKUP($A154,csapatok!$A:$NN,EC$320,FALSE),LEN(VLOOKUP($A154,csapatok!$A:$NN,EC$320,FALSE))-6),'csapat-ranglista'!$A:$FP,EC$321,FALSE)/8,VLOOKUP(VLOOKUP($A154,csapatok!$A:$NN,EC$320,FALSE),'csapat-ranglista'!$A:$FP,EC$321,FALSE)/4),0)</f>
        <v>0</v>
      </c>
      <c r="ED154" s="223">
        <f>IFERROR(IF(RIGHT(VLOOKUP($A154,csapatok!$A:$NN,ED$320,FALSE),5)="Csere",VLOOKUP(LEFT(VLOOKUP($A154,csapatok!$A:$NN,ED$320,FALSE),LEN(VLOOKUP($A154,csapatok!$A:$NN,ED$320,FALSE))-6),'csapat-ranglista'!$A:$FP,ED$321,FALSE)/8,VLOOKUP(VLOOKUP($A154,csapatok!$A:$NN,ED$320,FALSE),'csapat-ranglista'!$A:$FP,ED$321,FALSE)/4),0)</f>
        <v>0</v>
      </c>
      <c r="EE154" s="223">
        <f>IFERROR(IF(RIGHT(VLOOKUP($A154,csapatok!$A:$NN,EE$320,FALSE),5)="Csere",VLOOKUP(LEFT(VLOOKUP($A154,csapatok!$A:$NN,EE$320,FALSE),LEN(VLOOKUP($A154,csapatok!$A:$NN,EE$320,FALSE))-6),'csapat-ranglista'!$A:$FP,EE$321,FALSE)/8,VLOOKUP(VLOOKUP($A154,csapatok!$A:$NN,EE$320,FALSE),'csapat-ranglista'!$A:$FP,EE$321,FALSE)/4),0)</f>
        <v>0</v>
      </c>
      <c r="EF154" s="223">
        <f>IFERROR(IF(RIGHT(VLOOKUP($A154,csapatok!$A:$NN,EF$320,FALSE),5)="Csere",VLOOKUP(LEFT(VLOOKUP($A154,csapatok!$A:$NN,EF$320,FALSE),LEN(VLOOKUP($A154,csapatok!$A:$NN,EF$320,FALSE))-6),'csapat-ranglista'!$A:$FP,EF$321,FALSE)/8,VLOOKUP(VLOOKUP($A154,csapatok!$A:$NN,EF$320,FALSE),'csapat-ranglista'!$A:$FP,EF$321,FALSE)/4),0)</f>
        <v>0</v>
      </c>
      <c r="EG154" s="223">
        <f>IFERROR(IF(RIGHT(VLOOKUP($A154,csapatok!$A:$NN,EG$320,FALSE),5)="Csere",VLOOKUP(LEFT(VLOOKUP($A154,csapatok!$A:$NN,EG$320,FALSE),LEN(VLOOKUP($A154,csapatok!$A:$NN,EG$320,FALSE))-6),'csapat-ranglista'!$A:$FP,EG$321,FALSE)/8,VLOOKUP(VLOOKUP($A154,csapatok!$A:$NN,EG$320,FALSE),'csapat-ranglista'!$A:$FP,EG$321,FALSE)/4),0)</f>
        <v>0</v>
      </c>
      <c r="EH154" s="223">
        <f>IFERROR(IF(RIGHT(VLOOKUP($A154,csapatok!$A:$NN,EH$320,FALSE),5)="Csere",VLOOKUP(LEFT(VLOOKUP($A154,csapatok!$A:$NN,EH$320,FALSE),LEN(VLOOKUP($A154,csapatok!$A:$NN,EH$320,FALSE))-6),'csapat-ranglista'!$A:$FP,EH$321,FALSE)/8,VLOOKUP(VLOOKUP($A154,csapatok!$A:$NN,EH$320,FALSE),'csapat-ranglista'!$A:$FP,EH$321,FALSE)/4),0)</f>
        <v>0</v>
      </c>
      <c r="EI154" s="223">
        <f>IFERROR(IF(RIGHT(VLOOKUP($A154,csapatok!$A:$NN,EI$320,FALSE),5)="Csere",VLOOKUP(LEFT(VLOOKUP($A154,csapatok!$A:$NN,EI$320,FALSE),LEN(VLOOKUP($A154,csapatok!$A:$NN,EI$320,FALSE))-6),'csapat-ranglista'!$A:$FP,EI$321,FALSE)/8,VLOOKUP(VLOOKUP($A154,csapatok!$A:$NN,EI$320,FALSE),'csapat-ranglista'!$A:$FP,EI$321,FALSE)/4),0)</f>
        <v>0</v>
      </c>
      <c r="EJ154" s="223">
        <f>IFERROR(IF(RIGHT(VLOOKUP($A154,csapatok!$A:$NN,EJ$320,FALSE),5)="Csere",VLOOKUP(LEFT(VLOOKUP($A154,csapatok!$A:$NN,EJ$320,FALSE),LEN(VLOOKUP($A154,csapatok!$A:$NN,EJ$320,FALSE))-6),'csapat-ranglista'!$A:$FP,EJ$321,FALSE)/8,VLOOKUP(VLOOKUP($A154,csapatok!$A:$NN,EJ$320,FALSE),'csapat-ranglista'!$A:$FP,EJ$321,FALSE)/4),0)</f>
        <v>0</v>
      </c>
      <c r="EK154" s="223">
        <f>IFERROR(IF(RIGHT(VLOOKUP($A154,csapatok!$A:$NN,EK$320,FALSE),5)="Csere",VLOOKUP(LEFT(VLOOKUP($A154,csapatok!$A:$NN,EK$320,FALSE),LEN(VLOOKUP($A154,csapatok!$A:$NN,EK$320,FALSE))-6),'csapat-ranglista'!$A:$FP,EK$321,FALSE)/8,VLOOKUP(VLOOKUP($A154,csapatok!$A:$NN,EK$320,FALSE),'csapat-ranglista'!$A:$FP,EK$321,FALSE)/4),0)</f>
        <v>0</v>
      </c>
      <c r="EL154" s="223">
        <f>IFERROR(IF(RIGHT(VLOOKUP($A154,csapatok!$A:$NN,EL$320,FALSE),5)="Csere",VLOOKUP(LEFT(VLOOKUP($A154,csapatok!$A:$NN,EL$320,FALSE),LEN(VLOOKUP($A154,csapatok!$A:$NN,EL$320,FALSE))-6),'csapat-ranglista'!$A:$FP,EL$321,FALSE)/8,VLOOKUP(VLOOKUP($A154,csapatok!$A:$NN,EL$320,FALSE),'csapat-ranglista'!$A:$FP,EL$321,FALSE)/4),0)</f>
        <v>0</v>
      </c>
      <c r="EM154" s="223">
        <f>IFERROR(IF(RIGHT(VLOOKUP($A154,csapatok!$A:$NN,EM$320,FALSE),5)="Csere",VLOOKUP(LEFT(VLOOKUP($A154,csapatok!$A:$NN,EM$320,FALSE),LEN(VLOOKUP($A154,csapatok!$A:$NN,EM$320,FALSE))-6),'csapat-ranglista'!$A:$FP,EM$321,FALSE)/8,VLOOKUP(VLOOKUP($A154,csapatok!$A:$NN,EM$320,FALSE),'csapat-ranglista'!$A:$FP,EM$321,FALSE)/4),0)</f>
        <v>0</v>
      </c>
      <c r="EN154" s="223">
        <f>IFERROR(IF(RIGHT(VLOOKUP($A154,csapatok!$A:$NN,EN$320,FALSE),5)="Csere",VLOOKUP(LEFT(VLOOKUP($A154,csapatok!$A:$NN,EN$320,FALSE),LEN(VLOOKUP($A154,csapatok!$A:$NN,EN$320,FALSE))-6),'csapat-ranglista'!$A:$FP,EN$321,FALSE)/8,VLOOKUP(VLOOKUP($A154,csapatok!$A:$NN,EN$320,FALSE),'csapat-ranglista'!$A:$FP,EN$321,FALSE)/4),0)</f>
        <v>0</v>
      </c>
      <c r="EO154" s="223">
        <f>IFERROR(IF(RIGHT(VLOOKUP($A154,csapatok!$A:$NN,EO$320,FALSE),5)="Csere",VLOOKUP(LEFT(VLOOKUP($A154,csapatok!$A:$NN,EO$320,FALSE),LEN(VLOOKUP($A154,csapatok!$A:$NN,EO$320,FALSE))-6),'csapat-ranglista'!$A:$FP,EO$321,FALSE)/8,VLOOKUP(VLOOKUP($A154,csapatok!$A:$NN,EO$320,FALSE),'csapat-ranglista'!$A:$FP,EO$321,FALSE)/4),0)</f>
        <v>0</v>
      </c>
      <c r="EP154" s="223">
        <f>IFERROR(IF(RIGHT(VLOOKUP($A154,csapatok!$A:$NN,EP$320,FALSE),5)="Csere",VLOOKUP(LEFT(VLOOKUP($A154,csapatok!$A:$NN,EP$320,FALSE),LEN(VLOOKUP($A154,csapatok!$A:$NN,EP$320,FALSE))-6),'csapat-ranglista'!$A:$FP,EP$321,FALSE)/8,VLOOKUP(VLOOKUP($A154,csapatok!$A:$NN,EP$320,FALSE),'csapat-ranglista'!$A:$FP,EP$321,FALSE)/4),0)</f>
        <v>0</v>
      </c>
      <c r="EQ154" s="223">
        <f>IFERROR(IF(RIGHT(VLOOKUP($A154,csapatok!$A:$NN,EQ$320,FALSE),5)="Csere",VLOOKUP(LEFT(VLOOKUP($A154,csapatok!$A:$NN,EQ$320,FALSE),LEN(VLOOKUP($A154,csapatok!$A:$NN,EQ$320,FALSE))-6),'csapat-ranglista'!$A:$FP,EQ$321,FALSE)/8,VLOOKUP(VLOOKUP($A154,csapatok!$A:$NN,EQ$320,FALSE),'csapat-ranglista'!$A:$FP,EQ$321,FALSE)/4),0)</f>
        <v>0</v>
      </c>
      <c r="ER154" s="223">
        <f>IFERROR(IF(RIGHT(VLOOKUP($A154,csapatok!$A:$NN,ER$320,FALSE),5)="Csere",VLOOKUP(LEFT(VLOOKUP($A154,csapatok!$A:$NN,ER$320,FALSE),LEN(VLOOKUP($A154,csapatok!$A:$NN,ER$320,FALSE))-6),'csapat-ranglista'!$A:$FP,ER$321,FALSE)/8,VLOOKUP(VLOOKUP($A154,csapatok!$A:$NN,ER$320,FALSE),'csapat-ranglista'!$A:$FP,ER$321,FALSE)/4),0)</f>
        <v>0</v>
      </c>
      <c r="ES154" s="223">
        <f>IFERROR(IF(RIGHT(VLOOKUP($A154,csapatok!$A:$NN,ES$320,FALSE),5)="Csere",VLOOKUP(LEFT(VLOOKUP($A154,csapatok!$A:$NN,ES$320,FALSE),LEN(VLOOKUP($A154,csapatok!$A:$NN,ES$320,FALSE))-6),'csapat-ranglista'!$A:$FP,ES$321,FALSE)/8,VLOOKUP(VLOOKUP($A154,csapatok!$A:$NN,ES$320,FALSE),'csapat-ranglista'!$A:$FP,ES$321,FALSE)/4),0)</f>
        <v>0</v>
      </c>
      <c r="ET154" s="223">
        <f>IFERROR(IF(RIGHT(VLOOKUP($A154,csapatok!$A:$NN,ET$320,FALSE),5)="Csere",VLOOKUP(LEFT(VLOOKUP($A154,csapatok!$A:$NN,ET$320,FALSE),LEN(VLOOKUP($A154,csapatok!$A:$NN,ET$320,FALSE))-6),'csapat-ranglista'!$A:$FP,ET$321,FALSE)/8,VLOOKUP(VLOOKUP($A154,csapatok!$A:$NN,ET$320,FALSE),'csapat-ranglista'!$A:$FP,ET$321,FALSE)/4),0)</f>
        <v>0</v>
      </c>
      <c r="EU154" s="223">
        <f>IFERROR(IF(RIGHT(VLOOKUP($A154,csapatok!$A:$NN,EU$320,FALSE),5)="Csere",VLOOKUP(LEFT(VLOOKUP($A154,csapatok!$A:$NN,EU$320,FALSE),LEN(VLOOKUP($A154,csapatok!$A:$NN,EU$320,FALSE))-6),'csapat-ranglista'!$A:$FP,EU$321,FALSE)/8,VLOOKUP(VLOOKUP($A154,csapatok!$A:$NN,EU$320,FALSE),'csapat-ranglista'!$A:$FP,EU$321,FALSE)/4),0)</f>
        <v>0</v>
      </c>
      <c r="EV154" s="223">
        <f>IFERROR(IF(RIGHT(VLOOKUP($A154,csapatok!$A:$NN,EV$320,FALSE),5)="Csere",VLOOKUP(LEFT(VLOOKUP($A154,csapatok!$A:$NN,EV$320,FALSE),LEN(VLOOKUP($A154,csapatok!$A:$NN,EV$320,FALSE))-6),'csapat-ranglista'!$A:$FP,EV$321,FALSE)/8,VLOOKUP(VLOOKUP($A154,csapatok!$A:$NN,EV$320,FALSE),'csapat-ranglista'!$A:$FP,EV$321,FALSE)/4),0)</f>
        <v>0</v>
      </c>
      <c r="EW154" s="223">
        <f>IFERROR(IF(RIGHT(VLOOKUP($A154,csapatok!$A:$NN,EW$320,FALSE),5)="Csere",VLOOKUP(LEFT(VLOOKUP($A154,csapatok!$A:$NN,EW$320,FALSE),LEN(VLOOKUP($A154,csapatok!$A:$NN,EW$320,FALSE))-6),'csapat-ranglista'!$A:$FP,EW$321,FALSE)/8,VLOOKUP(VLOOKUP($A154,csapatok!$A:$NN,EW$320,FALSE),'csapat-ranglista'!$A:$FP,EW$321,FALSE)/4),0)</f>
        <v>0</v>
      </c>
      <c r="EX154" s="223">
        <f>IFERROR(IF(RIGHT(VLOOKUP($A154,csapatok!$A:$NN,EX$320,FALSE),5)="Csere",VLOOKUP(LEFT(VLOOKUP($A154,csapatok!$A:$NN,EX$320,FALSE),LEN(VLOOKUP($A154,csapatok!$A:$NN,EX$320,FALSE))-6),'csapat-ranglista'!$A:$FP,EX$321,FALSE)/8,VLOOKUP(VLOOKUP($A154,csapatok!$A:$NN,EX$320,FALSE),'csapat-ranglista'!$A:$FP,EX$321,FALSE)/4),0)</f>
        <v>0</v>
      </c>
      <c r="EY154" s="223">
        <f>IFERROR(IF(RIGHT(VLOOKUP($A154,csapatok!$A:$NN,EY$320,FALSE),5)="Csere",VLOOKUP(LEFT(VLOOKUP($A154,csapatok!$A:$NN,EY$320,FALSE),LEN(VLOOKUP($A154,csapatok!$A:$NN,EY$320,FALSE))-6),'csapat-ranglista'!$A:$FP,EY$321,FALSE)/8,VLOOKUP(VLOOKUP($A154,csapatok!$A:$NN,EY$320,FALSE),'csapat-ranglista'!$A:$FP,EY$321,FALSE)/4),0)</f>
        <v>0</v>
      </c>
      <c r="EZ154" s="223">
        <f>IFERROR(IF(RIGHT(VLOOKUP($A154,csapatok!$A:$NN,EZ$320,FALSE),5)="Csere",VLOOKUP(LEFT(VLOOKUP($A154,csapatok!$A:$NN,EZ$320,FALSE),LEN(VLOOKUP($A154,csapatok!$A:$NN,EZ$320,FALSE))-6),'csapat-ranglista'!$A:$FP,EZ$321,FALSE)/8,VLOOKUP(VLOOKUP($A154,csapatok!$A:$NN,EZ$320,FALSE),'csapat-ranglista'!$A:$FP,EZ$321,FALSE)/4),0)</f>
        <v>0</v>
      </c>
      <c r="FA154" s="223">
        <f>IFERROR(IF(RIGHT(VLOOKUP($A154,csapatok!$A:$NN,FA$320,FALSE),5)="Csere",VLOOKUP(LEFT(VLOOKUP($A154,csapatok!$A:$NN,FA$320,FALSE),LEN(VLOOKUP($A154,csapatok!$A:$NN,FA$320,FALSE))-6),'csapat-ranglista'!$A:$FP,FA$321,FALSE)/8,VLOOKUP(VLOOKUP($A154,csapatok!$A:$NN,FA$320,FALSE),'csapat-ranglista'!$A:$FP,FA$321,FALSE)/4),0)</f>
        <v>0</v>
      </c>
      <c r="FB154" s="223">
        <f>IFERROR(IF(RIGHT(VLOOKUP($A154,csapatok!$A:$NN,FB$320,FALSE),5)="Csere",VLOOKUP(LEFT(VLOOKUP($A154,csapatok!$A:$NN,FB$320,FALSE),LEN(VLOOKUP($A154,csapatok!$A:$NN,FB$320,FALSE))-6),'csapat-ranglista'!$A:$FP,FB$321,FALSE)/8,VLOOKUP(VLOOKUP($A154,csapatok!$A:$NN,FB$320,FALSE),'csapat-ranglista'!$A:$FP,FB$321,FALSE)/4),0)</f>
        <v>0</v>
      </c>
      <c r="FC154" s="223">
        <f>IFERROR(IF(RIGHT(VLOOKUP($A154,csapatok!$A:$NN,FC$320,FALSE),5)="Csere",VLOOKUP(LEFT(VLOOKUP($A154,csapatok!$A:$NN,FC$320,FALSE),LEN(VLOOKUP($A154,csapatok!$A:$NN,FC$320,FALSE))-6),'csapat-ranglista'!$A:$FP,FC$321,FALSE)/8,VLOOKUP(VLOOKUP($A154,csapatok!$A:$NN,FC$320,FALSE),'csapat-ranglista'!$A:$FP,FC$321,FALSE)/4),0)</f>
        <v>0</v>
      </c>
      <c r="FD154" s="224">
        <f>versenyek!$QY$11*IFERROR(VLOOKUP(VLOOKUP($A154,versenyek!QX:QZ,3,FALSE),szabalyok!$A$16:$B$23,2,FALSE)/4,0)</f>
        <v>0</v>
      </c>
      <c r="FE154" s="224">
        <f>versenyek!$RB$11*IFERROR(VLOOKUP(VLOOKUP($A154,versenyek!RA:RC,3,FALSE),szabalyok!$A$16:$B$23,2,FALSE)/4,0)</f>
        <v>0</v>
      </c>
      <c r="FF154" s="223">
        <f>IFERROR(IF(RIGHT(VLOOKUP($A154,csapatok!$A:$NN,FF$320,FALSE),5)="Csere",VLOOKUP(LEFT(VLOOKUP($A154,csapatok!$A:$NN,FF$320,FALSE),LEN(VLOOKUP($A154,csapatok!$A:$NN,FF$320,FALSE))-6),'csapat-ranglista'!$A:$FP,FF$321,FALSE)/8,VLOOKUP(VLOOKUP($A154,csapatok!$A:$NN,FF$320,FALSE),'csapat-ranglista'!$A:$FP,FF$321,FALSE)/4),0)</f>
        <v>0</v>
      </c>
      <c r="FG154" s="223">
        <f>IFERROR(IF(RIGHT(VLOOKUP($A154,csapatok!$A:$NN,FG$320,FALSE),5)="Csere",VLOOKUP(LEFT(VLOOKUP($A154,csapatok!$A:$NN,FG$320,FALSE),LEN(VLOOKUP($A154,csapatok!$A:$NN,FG$320,FALSE))-6),'csapat-ranglista'!$A:$FP,FG$321,FALSE)/8,VLOOKUP(VLOOKUP($A154,csapatok!$A:$NN,FG$320,FALSE),'csapat-ranglista'!$A:$FP,FG$321,FALSE)/4),0)</f>
        <v>0</v>
      </c>
      <c r="FH154" s="223">
        <f>IFERROR(IF(RIGHT(VLOOKUP($A154,csapatok!$A:$NN,FH$320,FALSE),5)="Csere",VLOOKUP(LEFT(VLOOKUP($A154,csapatok!$A:$NN,FH$320,FALSE),LEN(VLOOKUP($A154,csapatok!$A:$NN,FH$320,FALSE))-6),'csapat-ranglista'!$A:$FP,FH$321,FALSE)/8,VLOOKUP(VLOOKUP($A154,csapatok!$A:$NN,FH$320,FALSE),'csapat-ranglista'!$A:$FP,FH$321,FALSE)/4),0)</f>
        <v>0</v>
      </c>
      <c r="FI154" s="223">
        <f>IFERROR(IF(RIGHT(VLOOKUP($A154,csapatok!$A:$NN,FI$320,FALSE),5)="Csere",VLOOKUP(LEFT(VLOOKUP($A154,csapatok!$A:$NN,FI$320,FALSE),LEN(VLOOKUP($A154,csapatok!$A:$NN,FI$320,FALSE))-6),'csapat-ranglista'!$A:$FP,FI$321,FALSE)/8,VLOOKUP(VLOOKUP($A154,csapatok!$A:$NN,FI$320,FALSE),'csapat-ranglista'!$A:$FP,FI$321,FALSE)/4),0)</f>
        <v>0</v>
      </c>
      <c r="FJ154" s="223">
        <f>IFERROR(IF(RIGHT(VLOOKUP($A154,csapatok!$A:$NN,FJ$320,FALSE),5)="Csere",VLOOKUP(LEFT(VLOOKUP($A154,csapatok!$A:$NN,FJ$320,FALSE),LEN(VLOOKUP($A154,csapatok!$A:$NN,FJ$320,FALSE))-6),'csapat-ranglista'!$A:$FP,FJ$321,FALSE)/8,VLOOKUP(VLOOKUP($A154,csapatok!$A:$NN,FJ$320,FALSE),'csapat-ranglista'!$A:$FP,FJ$321,FALSE)/4),0)</f>
        <v>0</v>
      </c>
      <c r="FK154" s="223">
        <f>IFERROR(IF(RIGHT(VLOOKUP($A154,csapatok!$A:$NN,FK$320,FALSE),5)="Csere",VLOOKUP(LEFT(VLOOKUP($A154,csapatok!$A:$NN,FK$320,FALSE),LEN(VLOOKUP($A154,csapatok!$A:$NN,FK$320,FALSE))-6),'csapat-ranglista'!$A:$FP,FK$321,FALSE)/8,VLOOKUP(VLOOKUP($A154,csapatok!$A:$NN,FK$320,FALSE),'csapat-ranglista'!$A:$FP,FK$321,FALSE)/4),0)</f>
        <v>0</v>
      </c>
      <c r="FL154" s="223">
        <f>IFERROR(IF(RIGHT(VLOOKUP($A154,csapatok!$A:$NN,FL$320,FALSE),5)="Csere",VLOOKUP(LEFT(VLOOKUP($A154,csapatok!$A:$NN,FL$320,FALSE),LEN(VLOOKUP($A154,csapatok!$A:$NN,FL$320,FALSE))-6),'csapat-ranglista'!$A:$FP,FL$321,FALSE)/8,VLOOKUP(VLOOKUP($A154,csapatok!$A:$NN,FL$320,FALSE),'csapat-ranglista'!$A:$FP,FL$321,FALSE)/4),0)</f>
        <v>0</v>
      </c>
      <c r="FM154" s="223">
        <f>IFERROR(IF(RIGHT(VLOOKUP($A154,csapatok!$A:$NN,FM$320,FALSE),5)="Csere",VLOOKUP(LEFT(VLOOKUP($A154,csapatok!$A:$NN,FM$320,FALSE),LEN(VLOOKUP($A154,csapatok!$A:$NN,FM$320,FALSE))-6),'csapat-ranglista'!$A:$FP,FM$321,FALSE)/8,VLOOKUP(VLOOKUP($A154,csapatok!$A:$NN,FM$320,FALSE),'csapat-ranglista'!$A:$FP,FM$321,FALSE)/4),0)</f>
        <v>0</v>
      </c>
      <c r="FN154" s="223">
        <f>IFERROR(IF(RIGHT(VLOOKUP($A154,csapatok!$A:$NN,FN$320,FALSE),5)="Csere",VLOOKUP(LEFT(VLOOKUP($A154,csapatok!$A:$NN,FN$320,FALSE),LEN(VLOOKUP($A154,csapatok!$A:$NN,FN$320,FALSE))-6),'csapat-ranglista'!$A:$FP,FN$321,FALSE)/8,VLOOKUP(VLOOKUP($A154,csapatok!$A:$NN,FN$320,FALSE),'csapat-ranglista'!$A:$FP,FN$321,FALSE)/4),0)</f>
        <v>0</v>
      </c>
      <c r="FO154" s="223">
        <f>IFERROR(IF(RIGHT(VLOOKUP($A154,csapatok!$A:$NN,FO$320,FALSE),5)="Csere",VLOOKUP(LEFT(VLOOKUP($A154,csapatok!$A:$NN,FO$320,FALSE),LEN(VLOOKUP($A154,csapatok!$A:$NN,FO$320,FALSE))-6),'csapat-ranglista'!$A:$FP,FO$321,FALSE)/8,VLOOKUP(VLOOKUP($A154,csapatok!$A:$NN,FO$320,FALSE),'csapat-ranglista'!$A:$FP,FO$321,FALSE)/4),0)</f>
        <v>0</v>
      </c>
      <c r="FP154" s="223">
        <f>IFERROR(IF(RIGHT(VLOOKUP($A154,csapatok!$A:$NN,FP$320,FALSE),5)="Csere",VLOOKUP(LEFT(VLOOKUP($A154,csapatok!$A:$NN,FP$320,FALSE),LEN(VLOOKUP($A154,csapatok!$A:$NN,FP$320,FALSE))-6),'csapat-ranglista'!$A:$FP,FP$321,FALSE)/8,VLOOKUP(VLOOKUP($A154,csapatok!$A:$NN,FP$320,FALSE),'csapat-ranglista'!$A:$FP,FP$321,FALSE)/4),0)</f>
        <v>0</v>
      </c>
      <c r="FQ154" s="223">
        <f>IFERROR(IF(RIGHT(VLOOKUP($A154,csapatok!$A:$NN,FQ$320,FALSE),5)="Csere",VLOOKUP(LEFT(VLOOKUP($A154,csapatok!$A:$NN,FQ$320,FALSE),LEN(VLOOKUP($A154,csapatok!$A:$NN,FQ$320,FALSE))-6),'csapat-ranglista'!$A:$FP,FQ$321,FALSE)/8,VLOOKUP(VLOOKUP($A154,csapatok!$A:$NN,FQ$320,FALSE),'csapat-ranglista'!$A:$FP,FQ$321,FALSE)/4),0)</f>
        <v>0</v>
      </c>
      <c r="FR154" s="223">
        <f>IFERROR(IF(RIGHT(VLOOKUP($A154,csapatok!$A:$NN,FR$320,FALSE),5)="Csere",VLOOKUP(LEFT(VLOOKUP($A154,csapatok!$A:$NN,FR$320,FALSE),LEN(VLOOKUP($A154,csapatok!$A:$NN,FR$320,FALSE))-6),'csapat-ranglista'!$A:$FP,FR$321,FALSE)/8,VLOOKUP(VLOOKUP($A154,csapatok!$A:$NN,FR$320,FALSE),'csapat-ranglista'!$A:$FP,FR$321,FALSE)/4),0)</f>
        <v>0</v>
      </c>
      <c r="FS154" s="223">
        <f>IFERROR(IF(RIGHT(VLOOKUP($A154,csapatok!$A:$NN,FS$320,FALSE),5)="Csere",VLOOKUP(LEFT(VLOOKUP($A154,csapatok!$A:$NN,FS$320,FALSE),LEN(VLOOKUP($A154,csapatok!$A:$NN,FS$320,FALSE))-6),'csapat-ranglista'!$A:$FP,FS$321,FALSE)/8,VLOOKUP(VLOOKUP($A154,csapatok!$A:$NN,FS$320,FALSE),'csapat-ranglista'!$A:$FP,FS$321,FALSE)/4),0)</f>
        <v>0</v>
      </c>
      <c r="FT154" s="223">
        <f>IFERROR(IF(RIGHT(VLOOKUP($A154,csapatok!$A:$NN,FT$320,FALSE),5)="Csere",VLOOKUP(LEFT(VLOOKUP($A154,csapatok!$A:$NN,FT$320,FALSE),LEN(VLOOKUP($A154,csapatok!$A:$NN,FT$320,FALSE))-6),'csapat-ranglista'!$A:$FP,FT$321,FALSE)/8,VLOOKUP(VLOOKUP($A154,csapatok!$A:$NN,FT$320,FALSE),'csapat-ranglista'!$A:$FP,FT$321,FALSE)/4),0)</f>
        <v>0</v>
      </c>
      <c r="FU154" s="223">
        <f>IFERROR(IF(RIGHT(VLOOKUP($A154,csapatok!$A:$NN,FU$320,FALSE),5)="Csere",VLOOKUP(LEFT(VLOOKUP($A154,csapatok!$A:$NN,FU$320,FALSE),LEN(VLOOKUP($A154,csapatok!$A:$NN,FU$320,FALSE))-6),'csapat-ranglista'!$A:$FP,FU$321,FALSE)/8,VLOOKUP(VLOOKUP($A154,csapatok!$A:$NN,FU$320,FALSE),'csapat-ranglista'!$A:$FP,FU$321,FALSE)/4),0)</f>
        <v>0</v>
      </c>
      <c r="FV154" s="223">
        <f>IFERROR(IF(RIGHT(VLOOKUP($A154,csapatok!$A:$NN,FV$320,FALSE),5)="Csere",VLOOKUP(LEFT(VLOOKUP($A154,csapatok!$A:$NN,FV$320,FALSE),LEN(VLOOKUP($A154,csapatok!$A:$NN,FV$320,FALSE))-6),'csapat-ranglista'!$A:$FP,FV$321,FALSE)/8,VLOOKUP(VLOOKUP($A154,csapatok!$A:$NN,FV$320,FALSE),'csapat-ranglista'!$A:$FP,FV$321,FALSE)/4),0)</f>
        <v>0</v>
      </c>
      <c r="FW154" s="223">
        <f>IFERROR(IF(RIGHT(VLOOKUP($A154,csapatok!$A:$NN,FW$320,FALSE),5)="Csere",VLOOKUP(LEFT(VLOOKUP($A154,csapatok!$A:$NN,FW$320,FALSE),LEN(VLOOKUP($A154,csapatok!$A:$NN,FW$320,FALSE))-6),'csapat-ranglista'!$A:$FP,FW$321,FALSE)/8,VLOOKUP(VLOOKUP($A154,csapatok!$A:$NN,FW$320,FALSE),'csapat-ranglista'!$A:$FP,FW$321,FALSE)/4),0)</f>
        <v>0</v>
      </c>
      <c r="FX154" s="223">
        <f>IFERROR(IF(RIGHT(VLOOKUP($A154,csapatok!$A:$NN,FX$320,FALSE),5)="Csere",VLOOKUP(LEFT(VLOOKUP($A154,csapatok!$A:$NN,FX$320,FALSE),LEN(VLOOKUP($A154,csapatok!$A:$NN,FX$320,FALSE))-6),'csapat-ranglista'!$A:$FP,FX$321,FALSE)/8,VLOOKUP(VLOOKUP($A154,csapatok!$A:$NN,FX$320,FALSE),'csapat-ranglista'!$A:$FP,FX$321,FALSE)/4),0)</f>
        <v>0</v>
      </c>
      <c r="FY154" s="223">
        <f>IFERROR(IF(RIGHT(VLOOKUP($A154,csapatok!$A:$NN,FY$320,FALSE),5)="Csere",VLOOKUP(LEFT(VLOOKUP($A154,csapatok!$A:$NN,FY$320,FALSE),LEN(VLOOKUP($A154,csapatok!$A:$NN,FY$320,FALSE))-6),'csapat-ranglista'!$A:$FP,FY$321,FALSE)/8,VLOOKUP(VLOOKUP($A154,csapatok!$A:$NN,FY$320,FALSE),'csapat-ranglista'!$A:$FP,FY$321,FALSE)/4),0)</f>
        <v>0</v>
      </c>
      <c r="FZ154" s="223">
        <f>IFERROR(IF(RIGHT(VLOOKUP($A154,csapatok!$A:$NN,FZ$320,FALSE),5)="Csere",VLOOKUP(LEFT(VLOOKUP($A154,csapatok!$A:$NN,FZ$320,FALSE),LEN(VLOOKUP($A154,csapatok!$A:$NN,FZ$320,FALSE))-6),'csapat-ranglista'!$A:$FP,FZ$321,FALSE)/8,VLOOKUP(VLOOKUP($A154,csapatok!$A:$NN,FZ$320,FALSE),'csapat-ranglista'!$A:$FP,FZ$321,FALSE)/4),0)</f>
        <v>0</v>
      </c>
      <c r="GA154" s="223">
        <f>IFERROR(IF(RIGHT(VLOOKUP($A154,csapatok!$A:$NN,GA$320,FALSE),5)="Csere",VLOOKUP(LEFT(VLOOKUP($A154,csapatok!$A:$NN,GA$320,FALSE),LEN(VLOOKUP($A154,csapatok!$A:$NN,GA$320,FALSE))-6),'csapat-ranglista'!$A:$FP,GA$321,FALSE)/8,VLOOKUP(VLOOKUP($A154,csapatok!$A:$NN,GA$320,FALSE),'csapat-ranglista'!$A:$FP,GA$321,FALSE)/4),0)</f>
        <v>0</v>
      </c>
      <c r="GB154" s="223">
        <f>IFERROR(IF(RIGHT(VLOOKUP($A154,csapatok!$A:$NN,GB$320,FALSE),5)="Csere",VLOOKUP(LEFT(VLOOKUP($A154,csapatok!$A:$NN,GB$320,FALSE),LEN(VLOOKUP($A154,csapatok!$A:$NN,GB$320,FALSE))-6),'csapat-ranglista'!$A:$FP,GB$321,FALSE)/8,VLOOKUP(VLOOKUP($A154,csapatok!$A:$NN,GB$320,FALSE),'csapat-ranglista'!$A:$FP,GB$321,FALSE)/4),0)</f>
        <v>0</v>
      </c>
      <c r="GC154" s="223">
        <f>IFERROR(IF(RIGHT(VLOOKUP($A154,csapatok!$A:$NN,GC$320,FALSE),5)="Csere",VLOOKUP(LEFT(VLOOKUP($A154,csapatok!$A:$NN,GC$320,FALSE),LEN(VLOOKUP($A154,csapatok!$A:$NN,GC$320,FALSE))-6),'csapat-ranglista'!$A:$FP,GC$321,FALSE)/8,VLOOKUP(VLOOKUP($A154,csapatok!$A:$NN,GC$320,FALSE),'csapat-ranglista'!$A:$FP,GC$321,FALSE)/4),0)</f>
        <v>0</v>
      </c>
      <c r="GD154" s="247">
        <f>SUM(EQ154:GC154)</f>
        <v>0</v>
      </c>
    </row>
    <row r="155" spans="1:186">
      <c r="A155" s="32" t="s">
        <v>702</v>
      </c>
      <c r="B155" s="289">
        <v>31674</v>
      </c>
      <c r="C155" s="131" t="str">
        <f>IF(B155=0,"",IF(B155&lt;$C$1,"felnőtt","ifi"))</f>
        <v>felnőtt</v>
      </c>
      <c r="D155" s="32" t="s">
        <v>101</v>
      </c>
      <c r="E155" s="45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>
        <f>IFERROR(IF(RIGHT(VLOOKUP($A155,csapatok!$A:$BL,X$320,FALSE),5)="Csere",VLOOKUP(LEFT(VLOOKUP($A155,csapatok!$A:$BL,X$320,FALSE),LEN(VLOOKUP($A155,csapatok!$A:$BL,X$320,FALSE))-6),'csapat-ranglista'!$A:$FP,X$321,FALSE)/8,VLOOKUP(VLOOKUP($A155,csapatok!$A:$BL,X$320,FALSE),'csapat-ranglista'!$A:$FP,X$321,FALSE)/4),0)</f>
        <v>0</v>
      </c>
      <c r="Y155" s="32">
        <f>IFERROR(IF(RIGHT(VLOOKUP($A155,csapatok!$A:$BL,Y$320,FALSE),5)="Csere",VLOOKUP(LEFT(VLOOKUP($A155,csapatok!$A:$BL,Y$320,FALSE),LEN(VLOOKUP($A155,csapatok!$A:$BL,Y$320,FALSE))-6),'csapat-ranglista'!$A:$FP,Y$321,FALSE)/8,VLOOKUP(VLOOKUP($A155,csapatok!$A:$BL,Y$320,FALSE),'csapat-ranglista'!$A:$FP,Y$321,FALSE)/4),0)</f>
        <v>0</v>
      </c>
      <c r="Z155" s="32">
        <f>IFERROR(IF(RIGHT(VLOOKUP($A155,csapatok!$A:$BL,Z$320,FALSE),5)="Csere",VLOOKUP(LEFT(VLOOKUP($A155,csapatok!$A:$BL,Z$320,FALSE),LEN(VLOOKUP($A155,csapatok!$A:$BL,Z$320,FALSE))-6),'csapat-ranglista'!$A:$FP,Z$321,FALSE)/8,VLOOKUP(VLOOKUP($A155,csapatok!$A:$BL,Z$320,FALSE),'csapat-ranglista'!$A:$FP,Z$321,FALSE)/4),0)</f>
        <v>0</v>
      </c>
      <c r="AA155" s="32">
        <f>IFERROR(IF(RIGHT(VLOOKUP($A155,csapatok!$A:$BL,AA$320,FALSE),5)="Csere",VLOOKUP(LEFT(VLOOKUP($A155,csapatok!$A:$BL,AA$320,FALSE),LEN(VLOOKUP($A155,csapatok!$A:$BL,AA$320,FALSE))-6),'csapat-ranglista'!$A:$FP,AA$321,FALSE)/8,VLOOKUP(VLOOKUP($A155,csapatok!$A:$BL,AA$320,FALSE),'csapat-ranglista'!$A:$FP,AA$321,FALSE)/4),0)</f>
        <v>0</v>
      </c>
      <c r="AB155" s="223">
        <f>IFERROR(IF(RIGHT(VLOOKUP($A155,csapatok!$A:$BL,AB$320,FALSE),5)="Csere",VLOOKUP(LEFT(VLOOKUP($A155,csapatok!$A:$BL,AB$320,FALSE),LEN(VLOOKUP($A155,csapatok!$A:$BL,AB$320,FALSE))-6),'csapat-ranglista'!$A:$FP,AB$321,FALSE)/8,VLOOKUP(VLOOKUP($A155,csapatok!$A:$BL,AB$320,FALSE),'csapat-ranglista'!$A:$FP,AB$321,FALSE)/4),0)</f>
        <v>0</v>
      </c>
      <c r="AC155" s="223">
        <f>IFERROR(IF(RIGHT(VLOOKUP($A155,csapatok!$A:$BL,AC$320,FALSE),5)="Csere",VLOOKUP(LEFT(VLOOKUP($A155,csapatok!$A:$BL,AC$320,FALSE),LEN(VLOOKUP($A155,csapatok!$A:$BL,AC$320,FALSE))-6),'csapat-ranglista'!$A:$FP,AC$321,FALSE)/8,VLOOKUP(VLOOKUP($A155,csapatok!$A:$BL,AC$320,FALSE),'csapat-ranglista'!$A:$FP,AC$321,FALSE)/4),0)</f>
        <v>0</v>
      </c>
      <c r="AD155" s="223">
        <f>IFERROR(IF(RIGHT(VLOOKUP($A155,csapatok!$A:$BL,AD$320,FALSE),5)="Csere",VLOOKUP(LEFT(VLOOKUP($A155,csapatok!$A:$BL,AD$320,FALSE),LEN(VLOOKUP($A155,csapatok!$A:$BL,AD$320,FALSE))-6),'csapat-ranglista'!$A:$FP,AD$321,FALSE)/8,VLOOKUP(VLOOKUP($A155,csapatok!$A:$BL,AD$320,FALSE),'csapat-ranglista'!$A:$FP,AD$321,FALSE)/4),0)</f>
        <v>0</v>
      </c>
      <c r="AE155" s="223">
        <f>IFERROR(IF(RIGHT(VLOOKUP($A155,csapatok!$A:$BL,AE$320,FALSE),5)="Csere",VLOOKUP(LEFT(VLOOKUP($A155,csapatok!$A:$BL,AE$320,FALSE),LEN(VLOOKUP($A155,csapatok!$A:$BL,AE$320,FALSE))-6),'csapat-ranglista'!$A:$FP,AE$321,FALSE)/8,VLOOKUP(VLOOKUP($A155,csapatok!$A:$BL,AE$320,FALSE),'csapat-ranglista'!$A:$FP,AE$321,FALSE)/4),0)</f>
        <v>0</v>
      </c>
      <c r="AF155" s="223">
        <f>IFERROR(IF(RIGHT(VLOOKUP($A155,csapatok!$A:$BL,AF$320,FALSE),5)="Csere",VLOOKUP(LEFT(VLOOKUP($A155,csapatok!$A:$BL,AF$320,FALSE),LEN(VLOOKUP($A155,csapatok!$A:$BL,AF$320,FALSE))-6),'csapat-ranglista'!$A:$FP,AF$321,FALSE)/8,VLOOKUP(VLOOKUP($A155,csapatok!$A:$BL,AF$320,FALSE),'csapat-ranglista'!$A:$FP,AF$321,FALSE)/4),0)</f>
        <v>0</v>
      </c>
      <c r="AG155" s="223">
        <f>IFERROR(IF(RIGHT(VLOOKUP($A155,csapatok!$A:$BL,AG$320,FALSE),5)="Csere",VLOOKUP(LEFT(VLOOKUP($A155,csapatok!$A:$BL,AG$320,FALSE),LEN(VLOOKUP($A155,csapatok!$A:$BL,AG$320,FALSE))-6),'csapat-ranglista'!$A:$FP,AG$321,FALSE)/8,VLOOKUP(VLOOKUP($A155,csapatok!$A:$BL,AG$320,FALSE),'csapat-ranglista'!$A:$FP,AG$321,FALSE)/4),0)</f>
        <v>0</v>
      </c>
      <c r="AH155" s="223">
        <f>IFERROR(IF(RIGHT(VLOOKUP($A155,csapatok!$A:$BL,AH$320,FALSE),5)="Csere",VLOOKUP(LEFT(VLOOKUP($A155,csapatok!$A:$BL,AH$320,FALSE),LEN(VLOOKUP($A155,csapatok!$A:$BL,AH$320,FALSE))-6),'csapat-ranglista'!$A:$FP,AH$321,FALSE)/8,VLOOKUP(VLOOKUP($A155,csapatok!$A:$BL,AH$320,FALSE),'csapat-ranglista'!$A:$FP,AH$321,FALSE)/4),0)</f>
        <v>0</v>
      </c>
      <c r="AI155" s="223">
        <f>IFERROR(IF(RIGHT(VLOOKUP($A155,csapatok!$A:$BL,AI$320,FALSE),5)="Csere",VLOOKUP(LEFT(VLOOKUP($A155,csapatok!$A:$BL,AI$320,FALSE),LEN(VLOOKUP($A155,csapatok!$A:$BL,AI$320,FALSE))-6),'csapat-ranglista'!$A:$FP,AI$321,FALSE)/8,VLOOKUP(VLOOKUP($A155,csapatok!$A:$BL,AI$320,FALSE),'csapat-ranglista'!$A:$FP,AI$321,FALSE)/4),0)</f>
        <v>0</v>
      </c>
      <c r="AJ155" s="223">
        <f>IFERROR(IF(RIGHT(VLOOKUP($A155,csapatok!$A:$BL,AJ$320,FALSE),5)="Csere",VLOOKUP(LEFT(VLOOKUP($A155,csapatok!$A:$BL,AJ$320,FALSE),LEN(VLOOKUP($A155,csapatok!$A:$BL,AJ$320,FALSE))-6),'csapat-ranglista'!$A:$FP,AJ$321,FALSE)/8,VLOOKUP(VLOOKUP($A155,csapatok!$A:$BL,AJ$320,FALSE),'csapat-ranglista'!$A:$FP,AJ$321,FALSE)/2),0)</f>
        <v>0</v>
      </c>
      <c r="AK155" s="223">
        <f>IFERROR(IF(RIGHT(VLOOKUP($A155,csapatok!$A:$CN,AK$320,FALSE),5)="Csere",VLOOKUP(LEFT(VLOOKUP($A155,csapatok!$A:$CN,AK$320,FALSE),LEN(VLOOKUP($A155,csapatok!$A:$CN,AK$320,FALSE))-6),'csapat-ranglista'!$A:$FP,AK$321,FALSE)/8,VLOOKUP(VLOOKUP($A155,csapatok!$A:$CN,AK$320,FALSE),'csapat-ranglista'!$A:$FP,AK$321,FALSE)/4),0)</f>
        <v>0</v>
      </c>
      <c r="AL155" s="223">
        <f>IFERROR(IF(RIGHT(VLOOKUP($A155,csapatok!$A:$CN,AL$320,FALSE),5)="Csere",VLOOKUP(LEFT(VLOOKUP($A155,csapatok!$A:$CN,AL$320,FALSE),LEN(VLOOKUP($A155,csapatok!$A:$CN,AL$320,FALSE))-6),'csapat-ranglista'!$A:$FP,AL$321,FALSE)/8,VLOOKUP(VLOOKUP($A155,csapatok!$A:$CN,AL$320,FALSE),'csapat-ranglista'!$A:$FP,AL$321,FALSE)/4),0)</f>
        <v>0</v>
      </c>
      <c r="AM155" s="223">
        <f>IFERROR(IF(RIGHT(VLOOKUP($A155,csapatok!$A:$CN,AM$320,FALSE),5)="Csere",VLOOKUP(LEFT(VLOOKUP($A155,csapatok!$A:$CN,AM$320,FALSE),LEN(VLOOKUP($A155,csapatok!$A:$CN,AM$320,FALSE))-6),'csapat-ranglista'!$A:$FP,AM$321,FALSE)/8,VLOOKUP(VLOOKUP($A155,csapatok!$A:$CN,AM$320,FALSE),'csapat-ranglista'!$A:$FP,AM$321,FALSE)/4),0)</f>
        <v>0</v>
      </c>
      <c r="AN155" s="223">
        <f>IFERROR(IF(RIGHT(VLOOKUP($A155,csapatok!$A:$CN,AN$320,FALSE),5)="Csere",VLOOKUP(LEFT(VLOOKUP($A155,csapatok!$A:$CN,AN$320,FALSE),LEN(VLOOKUP($A155,csapatok!$A:$CN,AN$320,FALSE))-6),'csapat-ranglista'!$A:$FP,AN$321,FALSE)/8,VLOOKUP(VLOOKUP($A155,csapatok!$A:$CN,AN$320,FALSE),'csapat-ranglista'!$A:$FP,AN$321,FALSE)/4),0)</f>
        <v>0</v>
      </c>
      <c r="AO155" s="223">
        <f>IFERROR(IF(RIGHT(VLOOKUP($A155,csapatok!$A:$CN,AO$320,FALSE),5)="Csere",VLOOKUP(LEFT(VLOOKUP($A155,csapatok!$A:$CN,AO$320,FALSE),LEN(VLOOKUP($A155,csapatok!$A:$CN,AO$320,FALSE))-6),'csapat-ranglista'!$A:$FP,AO$321,FALSE)/8,VLOOKUP(VLOOKUP($A155,csapatok!$A:$CN,AO$320,FALSE),'csapat-ranglista'!$A:$FP,AO$321,FALSE)/4),0)</f>
        <v>0</v>
      </c>
      <c r="AP155" s="223">
        <f>IFERROR(IF(RIGHT(VLOOKUP($A155,csapatok!$A:$CN,AP$320,FALSE),5)="Csere",VLOOKUP(LEFT(VLOOKUP($A155,csapatok!$A:$CN,AP$320,FALSE),LEN(VLOOKUP($A155,csapatok!$A:$CN,AP$320,FALSE))-6),'csapat-ranglista'!$A:$FP,AP$321,FALSE)/8,VLOOKUP(VLOOKUP($A155,csapatok!$A:$CN,AP$320,FALSE),'csapat-ranglista'!$A:$FP,AP$321,FALSE)/4),0)</f>
        <v>0.90813725798514633</v>
      </c>
      <c r="AQ155" s="223">
        <f>IFERROR(IF(RIGHT(VLOOKUP($A155,csapatok!$A:$CN,AQ$320,FALSE),5)="Csere",VLOOKUP(LEFT(VLOOKUP($A155,csapatok!$A:$CN,AQ$320,FALSE),LEN(VLOOKUP($A155,csapatok!$A:$CN,AQ$320,FALSE))-6),'csapat-ranglista'!$A:$FP,AQ$321,FALSE)/8,VLOOKUP(VLOOKUP($A155,csapatok!$A:$CN,AQ$320,FALSE),'csapat-ranglista'!$A:$FP,AQ$321,FALSE)/4),0)</f>
        <v>0</v>
      </c>
      <c r="AR155" s="223">
        <f>IFERROR(IF(RIGHT(VLOOKUP($A155,csapatok!$A:$CN,AR$320,FALSE),5)="Csere",VLOOKUP(LEFT(VLOOKUP($A155,csapatok!$A:$CN,AR$320,FALSE),LEN(VLOOKUP($A155,csapatok!$A:$CN,AR$320,FALSE))-6),'csapat-ranglista'!$A:$FP,AR$321,FALSE)/8,VLOOKUP(VLOOKUP($A155,csapatok!$A:$CN,AR$320,FALSE),'csapat-ranglista'!$A:$FP,AR$321,FALSE)/4),0)</f>
        <v>0</v>
      </c>
      <c r="AS155" s="223">
        <f>IFERROR(IF(RIGHT(VLOOKUP($A155,csapatok!$A:$CN,AS$320,FALSE),5)="Csere",VLOOKUP(LEFT(VLOOKUP($A155,csapatok!$A:$CN,AS$320,FALSE),LEN(VLOOKUP($A155,csapatok!$A:$CN,AS$320,FALSE))-6),'csapat-ranglista'!$A:$FP,AS$321,FALSE)/8,VLOOKUP(VLOOKUP($A155,csapatok!$A:$CN,AS$320,FALSE),'csapat-ranglista'!$A:$FP,AS$321,FALSE)/4),0)</f>
        <v>0</v>
      </c>
      <c r="AT155" s="223">
        <f>IFERROR(IF(RIGHT(VLOOKUP($A155,csapatok!$A:$CN,AT$320,FALSE),5)="Csere",VLOOKUP(LEFT(VLOOKUP($A155,csapatok!$A:$CN,AT$320,FALSE),LEN(VLOOKUP($A155,csapatok!$A:$CN,AT$320,FALSE))-6),'csapat-ranglista'!$A:$FP,AT$321,FALSE)/8,VLOOKUP(VLOOKUP($A155,csapatok!$A:$CN,AT$320,FALSE),'csapat-ranglista'!$A:$FP,AT$321,FALSE)/4),0)</f>
        <v>0</v>
      </c>
      <c r="AU155" s="223">
        <f>IFERROR(IF(RIGHT(VLOOKUP($A155,csapatok!$A:$CN,AU$320,FALSE),5)="Csere",VLOOKUP(LEFT(VLOOKUP($A155,csapatok!$A:$CN,AU$320,FALSE),LEN(VLOOKUP($A155,csapatok!$A:$CN,AU$320,FALSE))-6),'csapat-ranglista'!$A:$FP,AU$321,FALSE)/8,VLOOKUP(VLOOKUP($A155,csapatok!$A:$CN,AU$320,FALSE),'csapat-ranglista'!$A:$FP,AU$321,FALSE)/4),0)</f>
        <v>0</v>
      </c>
      <c r="AV155" s="223">
        <f>IFERROR(IF(RIGHT(VLOOKUP($A155,csapatok!$A:$CN,AV$320,FALSE),5)="Csere",VLOOKUP(LEFT(VLOOKUP($A155,csapatok!$A:$CN,AV$320,FALSE),LEN(VLOOKUP($A155,csapatok!$A:$CN,AV$320,FALSE))-6),'csapat-ranglista'!$A:$FP,AV$321,FALSE)/8,VLOOKUP(VLOOKUP($A155,csapatok!$A:$CN,AV$320,FALSE),'csapat-ranglista'!$A:$FP,AV$321,FALSE)/4),0)</f>
        <v>0</v>
      </c>
      <c r="AW155" s="223">
        <f>IFERROR(IF(RIGHT(VLOOKUP($A155,csapatok!$A:$CN,AW$320,FALSE),5)="Csere",VLOOKUP(LEFT(VLOOKUP($A155,csapatok!$A:$CN,AW$320,FALSE),LEN(VLOOKUP($A155,csapatok!$A:$CN,AW$320,FALSE))-6),'csapat-ranglista'!$A:$FP,AW$321,FALSE)/8,VLOOKUP(VLOOKUP($A155,csapatok!$A:$CN,AW$320,FALSE),'csapat-ranglista'!$A:$FP,AW$321,FALSE)/4),0)</f>
        <v>0</v>
      </c>
      <c r="AX155" s="223">
        <f>IFERROR(IF(RIGHT(VLOOKUP($A155,csapatok!$A:$CN,AX$320,FALSE),5)="Csere",VLOOKUP(LEFT(VLOOKUP($A155,csapatok!$A:$CN,AX$320,FALSE),LEN(VLOOKUP($A155,csapatok!$A:$CN,AX$320,FALSE))-6),'csapat-ranglista'!$A:$FP,AX$321,FALSE)/8,VLOOKUP(VLOOKUP($A155,csapatok!$A:$CN,AX$320,FALSE),'csapat-ranglista'!$A:$FP,AX$321,FALSE)/4),0)</f>
        <v>0</v>
      </c>
      <c r="AY155" s="223">
        <f>IFERROR(IF(RIGHT(VLOOKUP($A155,csapatok!$A:$NN,AY$320,FALSE),5)="Csere",VLOOKUP(LEFT(VLOOKUP($A155,csapatok!$A:$NN,AY$320,FALSE),LEN(VLOOKUP($A155,csapatok!$A:$NN,AY$320,FALSE))-6),'csapat-ranglista'!$A:$FP,AY$321,FALSE)/8,VLOOKUP(VLOOKUP($A155,csapatok!$A:$NN,AY$320,FALSE),'csapat-ranglista'!$A:$FP,AY$321,FALSE)/4),0)</f>
        <v>0</v>
      </c>
      <c r="AZ155" s="223">
        <f>IFERROR(IF(RIGHT(VLOOKUP($A155,csapatok!$A:$NN,AZ$320,FALSE),5)="Csere",VLOOKUP(LEFT(VLOOKUP($A155,csapatok!$A:$NN,AZ$320,FALSE),LEN(VLOOKUP($A155,csapatok!$A:$NN,AZ$320,FALSE))-6),'csapat-ranglista'!$A:$FP,AZ$321,FALSE)/8,VLOOKUP(VLOOKUP($A155,csapatok!$A:$NN,AZ$320,FALSE),'csapat-ranglista'!$A:$FP,AZ$321,FALSE)/4),0)</f>
        <v>0</v>
      </c>
      <c r="BA155" s="223">
        <f>IFERROR(IF(RIGHT(VLOOKUP($A155,csapatok!$A:$NN,BA$320,FALSE),5)="Csere",VLOOKUP(LEFT(VLOOKUP($A155,csapatok!$A:$NN,BA$320,FALSE),LEN(VLOOKUP($A155,csapatok!$A:$NN,BA$320,FALSE))-6),'csapat-ranglista'!$A:$FP,BA$321,FALSE)/8,VLOOKUP(VLOOKUP($A155,csapatok!$A:$NN,BA$320,FALSE),'csapat-ranglista'!$A:$FP,BA$321,FALSE)/4),0)</f>
        <v>0</v>
      </c>
      <c r="BB155" s="223">
        <f>IFERROR(IF(RIGHT(VLOOKUP($A155,csapatok!$A:$NN,BB$320,FALSE),5)="Csere",VLOOKUP(LEFT(VLOOKUP($A155,csapatok!$A:$NN,BB$320,FALSE),LEN(VLOOKUP($A155,csapatok!$A:$NN,BB$320,FALSE))-6),'csapat-ranglista'!$A:$FP,BB$321,FALSE)/8,VLOOKUP(VLOOKUP($A155,csapatok!$A:$NN,BB$320,FALSE),'csapat-ranglista'!$A:$FP,BB$321,FALSE)/4),0)</f>
        <v>0</v>
      </c>
      <c r="BC155" s="224">
        <f>versenyek!$ES$11*IFERROR(VLOOKUP(VLOOKUP($A155,versenyek!ER:ET,3,FALSE),szabalyok!$A$16:$B$23,2,FALSE)/4,0)</f>
        <v>0</v>
      </c>
      <c r="BD155" s="224">
        <f>versenyek!$EV$11*IFERROR(VLOOKUP(VLOOKUP($A155,versenyek!EU:EW,3,FALSE),szabalyok!$A$16:$B$23,2,FALSE)/4,0)</f>
        <v>0</v>
      </c>
      <c r="BE155" s="223">
        <f>IFERROR(IF(RIGHT(VLOOKUP($A155,csapatok!$A:$NN,BE$320,FALSE),5)="Csere",VLOOKUP(LEFT(VLOOKUP($A155,csapatok!$A:$NN,BE$320,FALSE),LEN(VLOOKUP($A155,csapatok!$A:$NN,BE$320,FALSE))-6),'csapat-ranglista'!$A:$FP,BE$321,FALSE)/8,VLOOKUP(VLOOKUP($A155,csapatok!$A:$NN,BE$320,FALSE),'csapat-ranglista'!$A:$FP,BE$321,FALSE)/4),0)</f>
        <v>0</v>
      </c>
      <c r="BF155" s="223">
        <f>IFERROR(IF(RIGHT(VLOOKUP($A155,csapatok!$A:$NN,BF$320,FALSE),5)="Csere",VLOOKUP(LEFT(VLOOKUP($A155,csapatok!$A:$NN,BF$320,FALSE),LEN(VLOOKUP($A155,csapatok!$A:$NN,BF$320,FALSE))-6),'csapat-ranglista'!$A:$FP,BF$321,FALSE)/8,VLOOKUP(VLOOKUP($A155,csapatok!$A:$NN,BF$320,FALSE),'csapat-ranglista'!$A:$FP,BF$321,FALSE)/4),0)</f>
        <v>0</v>
      </c>
      <c r="BG155" s="223">
        <f>IFERROR(IF(RIGHT(VLOOKUP($A155,csapatok!$A:$NN,BG$320,FALSE),5)="Csere",VLOOKUP(LEFT(VLOOKUP($A155,csapatok!$A:$NN,BG$320,FALSE),LEN(VLOOKUP($A155,csapatok!$A:$NN,BG$320,FALSE))-6),'csapat-ranglista'!$A:$FP,BG$321,FALSE)/8,VLOOKUP(VLOOKUP($A155,csapatok!$A:$NN,BG$320,FALSE),'csapat-ranglista'!$A:$FP,BG$321,FALSE)/4),0)</f>
        <v>0</v>
      </c>
      <c r="BH155" s="223">
        <f>IFERROR(IF(RIGHT(VLOOKUP($A155,csapatok!$A:$NN,BH$320,FALSE),5)="Csere",VLOOKUP(LEFT(VLOOKUP($A155,csapatok!$A:$NN,BH$320,FALSE),LEN(VLOOKUP($A155,csapatok!$A:$NN,BH$320,FALSE))-6),'csapat-ranglista'!$A:$FP,BH$321,FALSE)/8,VLOOKUP(VLOOKUP($A155,csapatok!$A:$NN,BH$320,FALSE),'csapat-ranglista'!$A:$FP,BH$321,FALSE)/4),0)</f>
        <v>0</v>
      </c>
      <c r="BI155" s="223">
        <f>IFERROR(IF(RIGHT(VLOOKUP($A155,csapatok!$A:$NN,BI$320,FALSE),5)="Csere",VLOOKUP(LEFT(VLOOKUP($A155,csapatok!$A:$NN,BI$320,FALSE),LEN(VLOOKUP($A155,csapatok!$A:$NN,BI$320,FALSE))-6),'csapat-ranglista'!$A:$FP,BI$321,FALSE)/8,VLOOKUP(VLOOKUP($A155,csapatok!$A:$NN,BI$320,FALSE),'csapat-ranglista'!$A:$FP,BI$321,FALSE)/4),0)</f>
        <v>0</v>
      </c>
      <c r="BJ155" s="223">
        <f>IFERROR(IF(RIGHT(VLOOKUP($A155,csapatok!$A:$NN,BJ$320,FALSE),5)="Csere",VLOOKUP(LEFT(VLOOKUP($A155,csapatok!$A:$NN,BJ$320,FALSE),LEN(VLOOKUP($A155,csapatok!$A:$NN,BJ$320,FALSE))-6),'csapat-ranglista'!$A:$FP,BJ$321,FALSE)/8,VLOOKUP(VLOOKUP($A155,csapatok!$A:$NN,BJ$320,FALSE),'csapat-ranglista'!$A:$FP,BJ$321,FALSE)/4),0)</f>
        <v>0</v>
      </c>
      <c r="BK155" s="223">
        <f>IFERROR(IF(RIGHT(VLOOKUP($A155,csapatok!$A:$NN,BK$320,FALSE),5)="Csere",VLOOKUP(LEFT(VLOOKUP($A155,csapatok!$A:$NN,BK$320,FALSE),LEN(VLOOKUP($A155,csapatok!$A:$NN,BK$320,FALSE))-6),'csapat-ranglista'!$A:$FP,BK$321,FALSE)/8,VLOOKUP(VLOOKUP($A155,csapatok!$A:$NN,BK$320,FALSE),'csapat-ranglista'!$A:$FP,BK$321,FALSE)/4),0)</f>
        <v>0</v>
      </c>
      <c r="BL155" s="223">
        <f>IFERROR(IF(RIGHT(VLOOKUP($A155,csapatok!$A:$NN,BL$320,FALSE),5)="Csere",VLOOKUP(LEFT(VLOOKUP($A155,csapatok!$A:$NN,BL$320,FALSE),LEN(VLOOKUP($A155,csapatok!$A:$NN,BL$320,FALSE))-6),'csapat-ranglista'!$A:$FP,BL$321,FALSE)/8,VLOOKUP(VLOOKUP($A155,csapatok!$A:$NN,BL$320,FALSE),'csapat-ranglista'!$A:$FP,BL$321,FALSE)/4),0)</f>
        <v>0</v>
      </c>
      <c r="BM155" s="223">
        <f>IFERROR(IF(RIGHT(VLOOKUP($A155,csapatok!$A:$NN,BM$320,FALSE),5)="Csere",VLOOKUP(LEFT(VLOOKUP($A155,csapatok!$A:$NN,BM$320,FALSE),LEN(VLOOKUP($A155,csapatok!$A:$NN,BM$320,FALSE))-6),'csapat-ranglista'!$A:$FP,BM$321,FALSE)/8,VLOOKUP(VLOOKUP($A155,csapatok!$A:$NN,BM$320,FALSE),'csapat-ranglista'!$A:$FP,BM$321,FALSE)/4),0)</f>
        <v>0</v>
      </c>
      <c r="BN155" s="223">
        <f>IFERROR(IF(RIGHT(VLOOKUP($A155,csapatok!$A:$NN,BN$320,FALSE),5)="Csere",VLOOKUP(LEFT(VLOOKUP($A155,csapatok!$A:$NN,BN$320,FALSE),LEN(VLOOKUP($A155,csapatok!$A:$NN,BN$320,FALSE))-6),'csapat-ranglista'!$A:$FP,BN$321,FALSE)/8,VLOOKUP(VLOOKUP($A155,csapatok!$A:$NN,BN$320,FALSE),'csapat-ranglista'!$A:$FP,BN$321,FALSE)/4),0)</f>
        <v>0</v>
      </c>
      <c r="BO155" s="223">
        <f>IFERROR(IF(RIGHT(VLOOKUP($A155,csapatok!$A:$NN,BO$320,FALSE),5)="Csere",VLOOKUP(LEFT(VLOOKUP($A155,csapatok!$A:$NN,BO$320,FALSE),LEN(VLOOKUP($A155,csapatok!$A:$NN,BO$320,FALSE))-6),'csapat-ranglista'!$A:$FP,BO$321,FALSE)/8,VLOOKUP(VLOOKUP($A155,csapatok!$A:$NN,BO$320,FALSE),'csapat-ranglista'!$A:$FP,BO$321,FALSE)/4),0)</f>
        <v>0</v>
      </c>
      <c r="BP155" s="223">
        <f>IFERROR(IF(RIGHT(VLOOKUP($A155,csapatok!$A:$NN,BP$320,FALSE),5)="Csere",VLOOKUP(LEFT(VLOOKUP($A155,csapatok!$A:$NN,BP$320,FALSE),LEN(VLOOKUP($A155,csapatok!$A:$NN,BP$320,FALSE))-6),'csapat-ranglista'!$A:$FP,BP$321,FALSE)/8,VLOOKUP(VLOOKUP($A155,csapatok!$A:$NN,BP$320,FALSE),'csapat-ranglista'!$A:$FP,BP$321,FALSE)/4),0)</f>
        <v>0</v>
      </c>
      <c r="BQ155" s="223">
        <f>IFERROR(IF(RIGHT(VLOOKUP($A155,csapatok!$A:$NN,BQ$320,FALSE),5)="Csere",VLOOKUP(LEFT(VLOOKUP($A155,csapatok!$A:$NN,BQ$320,FALSE),LEN(VLOOKUP($A155,csapatok!$A:$NN,BQ$320,FALSE))-6),'csapat-ranglista'!$A:$FP,BQ$321,FALSE)/8,VLOOKUP(VLOOKUP($A155,csapatok!$A:$NN,BQ$320,FALSE),'csapat-ranglista'!$A:$FP,BQ$321,FALSE)/4),0)</f>
        <v>0</v>
      </c>
      <c r="BR155" s="223">
        <f>IFERROR(IF(RIGHT(VLOOKUP($A155,csapatok!$A:$NN,BR$320,FALSE),5)="Csere",VLOOKUP(LEFT(VLOOKUP($A155,csapatok!$A:$NN,BR$320,FALSE),LEN(VLOOKUP($A155,csapatok!$A:$NN,BR$320,FALSE))-6),'csapat-ranglista'!$A:$FP,BR$321,FALSE)/8,VLOOKUP(VLOOKUP($A155,csapatok!$A:$NN,BR$320,FALSE),'csapat-ranglista'!$A:$FP,BR$321,FALSE)/4),0)</f>
        <v>0</v>
      </c>
      <c r="BS155" s="223">
        <f>IFERROR(IF(RIGHT(VLOOKUP($A155,csapatok!$A:$NN,BS$320,FALSE),5)="Csere",VLOOKUP(LEFT(VLOOKUP($A155,csapatok!$A:$NN,BS$320,FALSE),LEN(VLOOKUP($A155,csapatok!$A:$NN,BS$320,FALSE))-6),'csapat-ranglista'!$A:$FP,BS$321,FALSE)/8,VLOOKUP(VLOOKUP($A155,csapatok!$A:$NN,BS$320,FALSE),'csapat-ranglista'!$A:$FP,BS$321,FALSE)/4),0)</f>
        <v>0.60199839789565479</v>
      </c>
      <c r="BT155" s="223">
        <f>IFERROR(IF(RIGHT(VLOOKUP($A155,csapatok!$A:$NN,BT$320,FALSE),5)="Csere",VLOOKUP(LEFT(VLOOKUP($A155,csapatok!$A:$NN,BT$320,FALSE),LEN(VLOOKUP($A155,csapatok!$A:$NN,BT$320,FALSE))-6),'csapat-ranglista'!$A:$FP,BT$321,FALSE)/8,VLOOKUP(VLOOKUP($A155,csapatok!$A:$NN,BT$320,FALSE),'csapat-ranglista'!$A:$FP,BT$321,FALSE)/4),0)</f>
        <v>0</v>
      </c>
      <c r="BU155" s="223">
        <f>IFERROR(IF(RIGHT(VLOOKUP($A155,csapatok!$A:$NN,BU$320,FALSE),5)="Csere",VLOOKUP(LEFT(VLOOKUP($A155,csapatok!$A:$NN,BU$320,FALSE),LEN(VLOOKUP($A155,csapatok!$A:$NN,BU$320,FALSE))-6),'csapat-ranglista'!$A:$FP,BU$321,FALSE)/8,VLOOKUP(VLOOKUP($A155,csapatok!$A:$NN,BU$320,FALSE),'csapat-ranglista'!$A:$FP,BU$321,FALSE)/4),0)</f>
        <v>0.45704222392270233</v>
      </c>
      <c r="BV155" s="223">
        <f>IFERROR(IF(RIGHT(VLOOKUP($A155,csapatok!$A:$NN,BV$320,FALSE),5)="Csere",VLOOKUP(LEFT(VLOOKUP($A155,csapatok!$A:$NN,BV$320,FALSE),LEN(VLOOKUP($A155,csapatok!$A:$NN,BV$320,FALSE))-6),'csapat-ranglista'!$A:$FP,BV$321,FALSE)/8,VLOOKUP(VLOOKUP($A155,csapatok!$A:$NN,BV$320,FALSE),'csapat-ranglista'!$A:$FP,BV$321,FALSE)/4),0)</f>
        <v>0</v>
      </c>
      <c r="BW155" s="223">
        <f>IFERROR(IF(RIGHT(VLOOKUP($A155,csapatok!$A:$NN,BW$320,FALSE),5)="Csere",VLOOKUP(LEFT(VLOOKUP($A155,csapatok!$A:$NN,BW$320,FALSE),LEN(VLOOKUP($A155,csapatok!$A:$NN,BW$320,FALSE))-6),'csapat-ranglista'!$A:$FP,BW$321,FALSE)/8,VLOOKUP(VLOOKUP($A155,csapatok!$A:$NN,BW$320,FALSE),'csapat-ranglista'!$A:$FP,BW$321,FALSE)/4),0)</f>
        <v>0</v>
      </c>
      <c r="BX155" s="223">
        <f>IFERROR(IF(RIGHT(VLOOKUP($A155,csapatok!$A:$NN,BX$320,FALSE),5)="Csere",VLOOKUP(LEFT(VLOOKUP($A155,csapatok!$A:$NN,BX$320,FALSE),LEN(VLOOKUP($A155,csapatok!$A:$NN,BX$320,FALSE))-6),'csapat-ranglista'!$A:$FP,BX$321,FALSE)/8,VLOOKUP(VLOOKUP($A155,csapatok!$A:$NN,BX$320,FALSE),'csapat-ranglista'!$A:$FP,BX$321,FALSE)/4),0)</f>
        <v>0</v>
      </c>
      <c r="BY155" s="223">
        <f>IFERROR(IF(RIGHT(VLOOKUP($A155,csapatok!$A:$NN,BY$320,FALSE),5)="Csere",VLOOKUP(LEFT(VLOOKUP($A155,csapatok!$A:$NN,BY$320,FALSE),LEN(VLOOKUP($A155,csapatok!$A:$NN,BY$320,FALSE))-6),'csapat-ranglista'!$A:$FP,BY$321,FALSE)/8,VLOOKUP(VLOOKUP($A155,csapatok!$A:$NN,BY$320,FALSE),'csapat-ranglista'!$A:$FP,BY$321,FALSE)/4),0)</f>
        <v>0</v>
      </c>
      <c r="BZ155" s="223">
        <f>IFERROR(IF(RIGHT(VLOOKUP($A155,csapatok!$A:$NN,BZ$320,FALSE),5)="Csere",VLOOKUP(LEFT(VLOOKUP($A155,csapatok!$A:$NN,BZ$320,FALSE),LEN(VLOOKUP($A155,csapatok!$A:$NN,BZ$320,FALSE))-6),'csapat-ranglista'!$A:$FP,BZ$321,FALSE)/8,VLOOKUP(VLOOKUP($A155,csapatok!$A:$NN,BZ$320,FALSE),'csapat-ranglista'!$A:$FP,BZ$321,FALSE)/4),0)</f>
        <v>0</v>
      </c>
      <c r="CA155" s="223">
        <f>IFERROR(IF(RIGHT(VLOOKUP($A155,csapatok!$A:$NN,CA$320,FALSE),5)="Csere",VLOOKUP(LEFT(VLOOKUP($A155,csapatok!$A:$NN,CA$320,FALSE),LEN(VLOOKUP($A155,csapatok!$A:$NN,CA$320,FALSE))-6),'csapat-ranglista'!$A:$FP,CA$321,FALSE)/8,VLOOKUP(VLOOKUP($A155,csapatok!$A:$NN,CA$320,FALSE),'csapat-ranglista'!$A:$FP,CA$321,FALSE)/4),0)</f>
        <v>3.5366931208319152</v>
      </c>
      <c r="CB155" s="223">
        <f>IFERROR(IF(RIGHT(VLOOKUP($A155,csapatok!$A:$NN,CB$320,FALSE),5)="Csere",VLOOKUP(LEFT(VLOOKUP($A155,csapatok!$A:$NN,CB$320,FALSE),LEN(VLOOKUP($A155,csapatok!$A:$NN,CB$320,FALSE))-6),'csapat-ranglista'!$A:$FP,CB$321,FALSE)/8,VLOOKUP(VLOOKUP($A155,csapatok!$A:$NN,CB$320,FALSE),'csapat-ranglista'!$A:$FP,CB$321,FALSE)/4),0)</f>
        <v>0</v>
      </c>
      <c r="CC155" s="223">
        <f>IFERROR(IF(RIGHT(VLOOKUP($A155,csapatok!$A:$NN,CC$320,FALSE),5)="Csere",VLOOKUP(LEFT(VLOOKUP($A155,csapatok!$A:$NN,CC$320,FALSE),LEN(VLOOKUP($A155,csapatok!$A:$NN,CC$320,FALSE))-6),'csapat-ranglista'!$A:$FP,CC$321,FALSE)/8,VLOOKUP(VLOOKUP($A155,csapatok!$A:$NN,CC$320,FALSE),'csapat-ranglista'!$A:$FP,CC$321,FALSE)/4),0)</f>
        <v>0</v>
      </c>
      <c r="CD155" s="223">
        <f>IFERROR(IF(RIGHT(VLOOKUP($A155,csapatok!$A:$NN,CD$320,FALSE),5)="Csere",VLOOKUP(LEFT(VLOOKUP($A155,csapatok!$A:$NN,CD$320,FALSE),LEN(VLOOKUP($A155,csapatok!$A:$NN,CD$320,FALSE))-6),'csapat-ranglista'!$A:$FP,CD$321,FALSE)/8,VLOOKUP(VLOOKUP($A155,csapatok!$A:$NN,CD$320,FALSE),'csapat-ranglista'!$A:$FP,CD$321,FALSE)/4),0)</f>
        <v>0</v>
      </c>
      <c r="CE155" s="223">
        <f>IFERROR(IF(RIGHT(VLOOKUP($A155,csapatok!$A:$NN,CE$320,FALSE),5)="Csere",VLOOKUP(LEFT(VLOOKUP($A155,csapatok!$A:$NN,CE$320,FALSE),LEN(VLOOKUP($A155,csapatok!$A:$NN,CE$320,FALSE))-6),'csapat-ranglista'!$A:$FP,CE$321,FALSE)/8,VLOOKUP(VLOOKUP($A155,csapatok!$A:$NN,CE$320,FALSE),'csapat-ranglista'!$A:$FP,CE$321,FALSE)/4),0)</f>
        <v>0</v>
      </c>
      <c r="CF155" s="223">
        <f>IFERROR(IF(RIGHT(VLOOKUP($A155,csapatok!$A:$NN,CF$320,FALSE),5)="Csere",VLOOKUP(LEFT(VLOOKUP($A155,csapatok!$A:$NN,CF$320,FALSE),LEN(VLOOKUP($A155,csapatok!$A:$NN,CF$320,FALSE))-6),'csapat-ranglista'!$A:$FP,CF$321,FALSE)/8,VLOOKUP(VLOOKUP($A155,csapatok!$A:$NN,CF$320,FALSE),'csapat-ranglista'!$A:$FP,CF$321,FALSE)/4),0)</f>
        <v>0</v>
      </c>
      <c r="CG155" s="223">
        <f>IFERROR(IF(RIGHT(VLOOKUP($A155,csapatok!$A:$NN,CG$320,FALSE),5)="Csere",VLOOKUP(LEFT(VLOOKUP($A155,csapatok!$A:$NN,CG$320,FALSE),LEN(VLOOKUP($A155,csapatok!$A:$NN,CG$320,FALSE))-6),'csapat-ranglista'!$A:$FP,CG$321,FALSE)/8,VLOOKUP(VLOOKUP($A155,csapatok!$A:$NN,CG$320,FALSE),'csapat-ranglista'!$A:$FP,CG$321,FALSE)/4),0)</f>
        <v>0</v>
      </c>
      <c r="CH155" s="223">
        <f>IFERROR(IF(RIGHT(VLOOKUP($A155,csapatok!$A:$NN,CH$320,FALSE),5)="Csere",VLOOKUP(LEFT(VLOOKUP($A155,csapatok!$A:$NN,CH$320,FALSE),LEN(VLOOKUP($A155,csapatok!$A:$NN,CH$320,FALSE))-6),'csapat-ranglista'!$A:$FP,CH$321,FALSE)/8,VLOOKUP(VLOOKUP($A155,csapatok!$A:$NN,CH$320,FALSE),'csapat-ranglista'!$A:$FP,CH$321,FALSE)/4),0)</f>
        <v>0</v>
      </c>
      <c r="CI155" s="223">
        <f>IFERROR(IF(RIGHT(VLOOKUP($A155,csapatok!$A:$NN,CI$320,FALSE),5)="Csere",VLOOKUP(LEFT(VLOOKUP($A155,csapatok!$A:$NN,CI$320,FALSE),LEN(VLOOKUP($A155,csapatok!$A:$NN,CI$320,FALSE))-6),'csapat-ranglista'!$A:$FP,CI$321,FALSE)/8,VLOOKUP(VLOOKUP($A155,csapatok!$A:$NN,CI$320,FALSE),'csapat-ranglista'!$A:$FP,CI$321,FALSE)/4),0)</f>
        <v>0</v>
      </c>
      <c r="CJ155" s="224">
        <f>versenyek!$IQ$11*IFERROR(VLOOKUP(VLOOKUP($A155,versenyek!IP:IR,3,FALSE),szabalyok!$A$16:$B$23,2,FALSE)/4,0)</f>
        <v>0</v>
      </c>
      <c r="CK155" s="224">
        <f>versenyek!$IT$11*IFERROR(VLOOKUP(VLOOKUP($A155,versenyek!IS:IU,3,FALSE),szabalyok!$A$16:$B$23,2,FALSE)/4,0)</f>
        <v>0</v>
      </c>
      <c r="CL155" s="223">
        <f>IFERROR(IF(RIGHT(VLOOKUP($A155,csapatok!$A:$NN,CL$320,FALSE),5)="Csere",VLOOKUP(LEFT(VLOOKUP($A155,csapatok!$A:$NN,CL$320,FALSE),LEN(VLOOKUP($A155,csapatok!$A:$NN,CL$320,FALSE))-6),'csapat-ranglista'!$A:$FP,CL$321,FALSE)/8,VLOOKUP(VLOOKUP($A155,csapatok!$A:$NN,CL$320,FALSE),'csapat-ranglista'!$A:$FP,CL$321,FALSE)/4),0)</f>
        <v>0</v>
      </c>
      <c r="CM155" s="223">
        <f>IFERROR(IF(RIGHT(VLOOKUP($A155,csapatok!$A:$NN,CM$320,FALSE),5)="Csere",VLOOKUP(LEFT(VLOOKUP($A155,csapatok!$A:$NN,CM$320,FALSE),LEN(VLOOKUP($A155,csapatok!$A:$NN,CM$320,FALSE))-6),'csapat-ranglista'!$A:$FP,CM$321,FALSE)/8,VLOOKUP(VLOOKUP($A155,csapatok!$A:$NN,CM$320,FALSE),'csapat-ranglista'!$A:$FP,CM$321,FALSE)/4),0)</f>
        <v>0</v>
      </c>
      <c r="CN155" s="223">
        <f>IFERROR(IF(RIGHT(VLOOKUP($A155,csapatok!$A:$NN,CN$320,FALSE),5)="Csere",VLOOKUP(LEFT(VLOOKUP($A155,csapatok!$A:$NN,CN$320,FALSE),LEN(VLOOKUP($A155,csapatok!$A:$NN,CN$320,FALSE))-6),'csapat-ranglista'!$A:$FP,CN$321,FALSE)/8,VLOOKUP(VLOOKUP($A155,csapatok!$A:$NN,CN$320,FALSE),'csapat-ranglista'!$A:$FP,CN$321,FALSE)/4),0)</f>
        <v>0</v>
      </c>
      <c r="CO155" s="223">
        <f>IFERROR(IF(RIGHT(VLOOKUP($A155,csapatok!$A:$NN,CO$320,FALSE),5)="Csere",VLOOKUP(LEFT(VLOOKUP($A155,csapatok!$A:$NN,CO$320,FALSE),LEN(VLOOKUP($A155,csapatok!$A:$NN,CO$320,FALSE))-6),'csapat-ranglista'!$A:$FP,CO$321,FALSE)/8,VLOOKUP(VLOOKUP($A155,csapatok!$A:$NN,CO$320,FALSE),'csapat-ranglista'!$A:$FP,CO$321,FALSE)/4),0)</f>
        <v>0</v>
      </c>
      <c r="CP155" s="223">
        <f>IFERROR(IF(RIGHT(VLOOKUP($A155,csapatok!$A:$NN,CP$320,FALSE),5)="Csere",VLOOKUP(LEFT(VLOOKUP($A155,csapatok!$A:$NN,CP$320,FALSE),LEN(VLOOKUP($A155,csapatok!$A:$NN,CP$320,FALSE))-6),'csapat-ranglista'!$A:$FP,CP$321,FALSE)/8,VLOOKUP(VLOOKUP($A155,csapatok!$A:$NN,CP$320,FALSE),'csapat-ranglista'!$A:$FP,CP$321,FALSE)/4),0)</f>
        <v>0</v>
      </c>
      <c r="CQ155" s="223">
        <f>IFERROR(IF(RIGHT(VLOOKUP($A155,csapatok!$A:$NN,CQ$320,FALSE),5)="Csere",VLOOKUP(LEFT(VLOOKUP($A155,csapatok!$A:$NN,CQ$320,FALSE),LEN(VLOOKUP($A155,csapatok!$A:$NN,CQ$320,FALSE))-6),'csapat-ranglista'!$A:$FP,CQ$321,FALSE)/8,VLOOKUP(VLOOKUP($A155,csapatok!$A:$NN,CQ$320,FALSE),'csapat-ranglista'!$A:$FP,CQ$321,FALSE)/4),0)</f>
        <v>0</v>
      </c>
      <c r="CR155" s="223">
        <f>IFERROR(IF(RIGHT(VLOOKUP($A155,csapatok!$A:$NN,CR$320,FALSE),5)="Csere",VLOOKUP(LEFT(VLOOKUP($A155,csapatok!$A:$NN,CR$320,FALSE),LEN(VLOOKUP($A155,csapatok!$A:$NN,CR$320,FALSE))-6),'csapat-ranglista'!$A:$FP,CR$321,FALSE)/8,VLOOKUP(VLOOKUP($A155,csapatok!$A:$NN,CR$320,FALSE),'csapat-ranglista'!$A:$FP,CR$321,FALSE)/4),0)</f>
        <v>0</v>
      </c>
      <c r="CS155" s="223">
        <f>IFERROR(IF(RIGHT(VLOOKUP($A155,csapatok!$A:$NN,CS$320,FALSE),5)="Csere",VLOOKUP(LEFT(VLOOKUP($A155,csapatok!$A:$NN,CS$320,FALSE),LEN(VLOOKUP($A155,csapatok!$A:$NN,CS$320,FALSE))-6),'csapat-ranglista'!$A:$FP,CS$321,FALSE)/8,VLOOKUP(VLOOKUP($A155,csapatok!$A:$NN,CS$320,FALSE),'csapat-ranglista'!$A:$FP,CS$321,FALSE)/4),0)</f>
        <v>0</v>
      </c>
      <c r="CT155" s="223">
        <f>IFERROR(IF(RIGHT(VLOOKUP($A155,csapatok!$A:$NN,CT$320,FALSE),5)="Csere",VLOOKUP(LEFT(VLOOKUP($A155,csapatok!$A:$NN,CT$320,FALSE),LEN(VLOOKUP($A155,csapatok!$A:$NN,CT$320,FALSE))-6),'csapat-ranglista'!$A:$FP,CT$321,FALSE)/8,VLOOKUP(VLOOKUP($A155,csapatok!$A:$NN,CT$320,FALSE),'csapat-ranglista'!$A:$FP,CT$321,FALSE)/4),0)</f>
        <v>0</v>
      </c>
      <c r="CU155" s="223">
        <f>IFERROR(IF(RIGHT(VLOOKUP($A155,csapatok!$A:$NN,CU$320,FALSE),5)="Csere",VLOOKUP(LEFT(VLOOKUP($A155,csapatok!$A:$NN,CU$320,FALSE),LEN(VLOOKUP($A155,csapatok!$A:$NN,CU$320,FALSE))-6),'csapat-ranglista'!$A:$FP,CU$321,FALSE)/8,VLOOKUP(VLOOKUP($A155,csapatok!$A:$NN,CU$320,FALSE),'csapat-ranglista'!$A:$FP,CU$321,FALSE)/4),0)</f>
        <v>0</v>
      </c>
      <c r="CV155" s="223">
        <f>IFERROR(IF(RIGHT(VLOOKUP($A155,csapatok!$A:$NN,CV$320,FALSE),5)="Csere",VLOOKUP(LEFT(VLOOKUP($A155,csapatok!$A:$NN,CV$320,FALSE),LEN(VLOOKUP($A155,csapatok!$A:$NN,CV$320,FALSE))-6),'csapat-ranglista'!$A:$FP,CV$321,FALSE)/8,VLOOKUP(VLOOKUP($A155,csapatok!$A:$NN,CV$320,FALSE),'csapat-ranglista'!$A:$FP,CV$321,FALSE)/4),0)</f>
        <v>0</v>
      </c>
      <c r="CW155" s="223">
        <f>IFERROR(IF(RIGHT(VLOOKUP($A155,csapatok!$A:$NN,CW$320,FALSE),5)="Csere",VLOOKUP(LEFT(VLOOKUP($A155,csapatok!$A:$NN,CW$320,FALSE),LEN(VLOOKUP($A155,csapatok!$A:$NN,CW$320,FALSE))-6),'csapat-ranglista'!$A:$FP,CW$321,FALSE)/8,VLOOKUP(VLOOKUP($A155,csapatok!$A:$NN,CW$320,FALSE),'csapat-ranglista'!$A:$FP,CW$321,FALSE)/4),0)</f>
        <v>0</v>
      </c>
      <c r="CX155" s="223">
        <f>IFERROR(IF(RIGHT(VLOOKUP($A155,csapatok!$A:$NN,CX$320,FALSE),5)="Csere",VLOOKUP(LEFT(VLOOKUP($A155,csapatok!$A:$NN,CX$320,FALSE),LEN(VLOOKUP($A155,csapatok!$A:$NN,CX$320,FALSE))-6),'csapat-ranglista'!$A:$FP,CX$321,FALSE)/8,VLOOKUP(VLOOKUP($A155,csapatok!$A:$NN,CX$320,FALSE),'csapat-ranglista'!$A:$FP,CX$321,FALSE)/4),0)</f>
        <v>0</v>
      </c>
      <c r="CY155" s="223">
        <f>IFERROR(IF(RIGHT(VLOOKUP($A155,csapatok!$A:$NN,CY$320,FALSE),5)="Csere",VLOOKUP(LEFT(VLOOKUP($A155,csapatok!$A:$NN,CY$320,FALSE),LEN(VLOOKUP($A155,csapatok!$A:$NN,CY$320,FALSE))-6),'csapat-ranglista'!$A:$FP,CY$321,FALSE)/8,VLOOKUP(VLOOKUP($A155,csapatok!$A:$NN,CY$320,FALSE),'csapat-ranglista'!$A:$FP,CY$321,FALSE)/4),0)</f>
        <v>0</v>
      </c>
      <c r="CZ155" s="223">
        <f>IFERROR(IF(RIGHT(VLOOKUP($A155,csapatok!$A:$NN,CZ$320,FALSE),5)="Csere",VLOOKUP(LEFT(VLOOKUP($A155,csapatok!$A:$NN,CZ$320,FALSE),LEN(VLOOKUP($A155,csapatok!$A:$NN,CZ$320,FALSE))-6),'csapat-ranglista'!$A:$FP,CZ$321,FALSE)/8,VLOOKUP(VLOOKUP($A155,csapatok!$A:$NN,CZ$320,FALSE),'csapat-ranglista'!$A:$FP,CZ$321,FALSE)/4),0)</f>
        <v>0</v>
      </c>
      <c r="DA155" s="223">
        <f>IFERROR(IF(RIGHT(VLOOKUP($A155,csapatok!$A:$NN,DA$320,FALSE),5)="Csere",VLOOKUP(LEFT(VLOOKUP($A155,csapatok!$A:$NN,DA$320,FALSE),LEN(VLOOKUP($A155,csapatok!$A:$NN,DA$320,FALSE))-6),'csapat-ranglista'!$A:$FP,DA$321,FALSE)/8,VLOOKUP(VLOOKUP($A155,csapatok!$A:$NN,DA$320,FALSE),'csapat-ranglista'!$A:$FP,DA$321,FALSE)/4),0)</f>
        <v>0</v>
      </c>
      <c r="DB155" s="223">
        <f>IFERROR(IF(RIGHT(VLOOKUP($A155,csapatok!$A:$NN,DB$320,FALSE),5)="Csere",VLOOKUP(LEFT(VLOOKUP($A155,csapatok!$A:$NN,DB$320,FALSE),LEN(VLOOKUP($A155,csapatok!$A:$NN,DB$320,FALSE))-6),'csapat-ranglista'!$A:$FP,DB$321,FALSE)/8,VLOOKUP(VLOOKUP($A155,csapatok!$A:$NN,DB$320,FALSE),'csapat-ranglista'!$A:$FP,DB$321,FALSE)/4),0)</f>
        <v>0</v>
      </c>
      <c r="DC155" s="223">
        <f>IFERROR(IF(RIGHT(VLOOKUP($A155,csapatok!$A:$NN,DC$320,FALSE),5)="Csere",VLOOKUP(LEFT(VLOOKUP($A155,csapatok!$A:$NN,DC$320,FALSE),LEN(VLOOKUP($A155,csapatok!$A:$NN,DC$320,FALSE))-6),'csapat-ranglista'!$A:$FP,DC$321,FALSE)/8,VLOOKUP(VLOOKUP($A155,csapatok!$A:$NN,DC$320,FALSE),'csapat-ranglista'!$A:$FP,DC$321,FALSE)/4),0)</f>
        <v>0</v>
      </c>
      <c r="DD155" s="223">
        <f>IFERROR(IF(RIGHT(VLOOKUP($A155,csapatok!$A:$NN,DD$320,FALSE),5)="Csere",VLOOKUP(LEFT(VLOOKUP($A155,csapatok!$A:$NN,DD$320,FALSE),LEN(VLOOKUP($A155,csapatok!$A:$NN,DD$320,FALSE))-6),'csapat-ranglista'!$A:$FP,DD$321,FALSE)/8,VLOOKUP(VLOOKUP($A155,csapatok!$A:$NN,DD$320,FALSE),'csapat-ranglista'!$A:$FP,DD$321,FALSE)/4),0)</f>
        <v>0</v>
      </c>
      <c r="DE155" s="223">
        <f>IFERROR(IF(RIGHT(VLOOKUP($A155,csapatok!$A:$NN,DE$320,FALSE),5)="Csere",VLOOKUP(LEFT(VLOOKUP($A155,csapatok!$A:$NN,DE$320,FALSE),LEN(VLOOKUP($A155,csapatok!$A:$NN,DE$320,FALSE))-6),'csapat-ranglista'!$A:$FP,DE$321,FALSE)/8,VLOOKUP(VLOOKUP($A155,csapatok!$A:$NN,DE$320,FALSE),'csapat-ranglista'!$A:$FP,DE$321,FALSE)/4),0)</f>
        <v>0</v>
      </c>
      <c r="DF155" s="223">
        <f>IFERROR(IF(RIGHT(VLOOKUP($A155,csapatok!$A:$NN,DF$320,FALSE),5)="Csere",VLOOKUP(LEFT(VLOOKUP($A155,csapatok!$A:$NN,DF$320,FALSE),LEN(VLOOKUP($A155,csapatok!$A:$NN,DF$320,FALSE))-6),'csapat-ranglista'!$A:$FP,DF$321,FALSE)/8,VLOOKUP(VLOOKUP($A155,csapatok!$A:$NN,DF$320,FALSE),'csapat-ranglista'!$A:$FP,DF$321,FALSE)/4),0)</f>
        <v>0</v>
      </c>
      <c r="DG155" s="223">
        <f>IFERROR(IF(RIGHT(VLOOKUP($A155,csapatok!$A:$NN,DG$320,FALSE),5)="Csere",VLOOKUP(LEFT(VLOOKUP($A155,csapatok!$A:$NN,DG$320,FALSE),LEN(VLOOKUP($A155,csapatok!$A:$NN,DG$320,FALSE))-6),'csapat-ranglista'!$A:$FP,DG$321,FALSE)/8,VLOOKUP(VLOOKUP($A155,csapatok!$A:$NN,DG$320,FALSE),'csapat-ranglista'!$A:$FP,DG$321,FALSE)/4),0)</f>
        <v>0</v>
      </c>
      <c r="DH155" s="223">
        <f>IFERROR(IF(RIGHT(VLOOKUP($A155,csapatok!$A:$NN,DH$320,FALSE),5)="Csere",VLOOKUP(LEFT(VLOOKUP($A155,csapatok!$A:$NN,DH$320,FALSE),LEN(VLOOKUP($A155,csapatok!$A:$NN,DH$320,FALSE))-6),'csapat-ranglista'!$A:$FP,DH$321,FALSE)/8,VLOOKUP(VLOOKUP($A155,csapatok!$A:$NN,DH$320,FALSE),'csapat-ranglista'!$A:$FP,DH$321,FALSE)/4),0)</f>
        <v>0</v>
      </c>
      <c r="DI155" s="223">
        <f>IFERROR(IF(RIGHT(VLOOKUP($A155,csapatok!$A:$NN,DI$320,FALSE),5)="Csere",VLOOKUP(LEFT(VLOOKUP($A155,csapatok!$A:$NN,DI$320,FALSE),LEN(VLOOKUP($A155,csapatok!$A:$NN,DI$320,FALSE))-6),'csapat-ranglista'!$A:$FP,DI$321,FALSE)/8,VLOOKUP(VLOOKUP($A155,csapatok!$A:$NN,DI$320,FALSE),'csapat-ranglista'!$A:$FP,DI$321,FALSE)/4),0)</f>
        <v>0</v>
      </c>
      <c r="DJ155" s="223">
        <f>IFERROR(IF(RIGHT(VLOOKUP($A155,csapatok!$A:$NN,DJ$320,FALSE),5)="Csere",VLOOKUP(LEFT(VLOOKUP($A155,csapatok!$A:$NN,DJ$320,FALSE),LEN(VLOOKUP($A155,csapatok!$A:$NN,DJ$320,FALSE))-6),'csapat-ranglista'!$A:$FP,DJ$321,FALSE)/8,VLOOKUP(VLOOKUP($A155,csapatok!$A:$NN,DJ$320,FALSE),'csapat-ranglista'!$A:$FP,DJ$321,FALSE)/4),0)</f>
        <v>0</v>
      </c>
      <c r="DK155" s="223">
        <f>IFERROR(IF(RIGHT(VLOOKUP($A155,csapatok!$A:$NN,DK$320,FALSE),5)="Csere",VLOOKUP(LEFT(VLOOKUP($A155,csapatok!$A:$NN,DK$320,FALSE),LEN(VLOOKUP($A155,csapatok!$A:$NN,DK$320,FALSE))-6),'csapat-ranglista'!$A:$FP,DK$321,FALSE)/8,VLOOKUP(VLOOKUP($A155,csapatok!$A:$NN,DK$320,FALSE),'csapat-ranglista'!$A:$FP,DK$321,FALSE)/4),0)</f>
        <v>0</v>
      </c>
      <c r="DL155" s="223">
        <f>IFERROR(IF(RIGHT(VLOOKUP($A155,csapatok!$A:$NN,DL$320,FALSE),5)="Csere",VLOOKUP(LEFT(VLOOKUP($A155,csapatok!$A:$NN,DL$320,FALSE),LEN(VLOOKUP($A155,csapatok!$A:$NN,DL$320,FALSE))-6),'csapat-ranglista'!$A:$FP,DL$321,FALSE)/8,VLOOKUP(VLOOKUP($A155,csapatok!$A:$NN,DL$320,FALSE),'csapat-ranglista'!$A:$FP,DL$321,FALSE)/4),0)</f>
        <v>0</v>
      </c>
      <c r="DM155" s="223">
        <f>IFERROR(IF(RIGHT(VLOOKUP($A155,csapatok!$A:$NN,DM$320,FALSE),5)="Csere",VLOOKUP(LEFT(VLOOKUP($A155,csapatok!$A:$NN,DM$320,FALSE),LEN(VLOOKUP($A155,csapatok!$A:$NN,DM$320,FALSE))-6),'csapat-ranglista'!$A:$FP,DM$321,FALSE)/8,VLOOKUP(VLOOKUP($A155,csapatok!$A:$NN,DM$320,FALSE),'csapat-ranglista'!$A:$FP,DM$321,FALSE)/4),0)</f>
        <v>0</v>
      </c>
      <c r="DN155" s="223">
        <f>IFERROR(IF(RIGHT(VLOOKUP($A155,csapatok!$A:$NN,DN$320,FALSE),5)="Csere",VLOOKUP(LEFT(VLOOKUP($A155,csapatok!$A:$NN,DN$320,FALSE),LEN(VLOOKUP($A155,csapatok!$A:$NN,DN$320,FALSE))-6),'csapat-ranglista'!$A:$FP,DN$321,FALSE)/8,VLOOKUP(VLOOKUP($A155,csapatok!$A:$NN,DN$320,FALSE),'csapat-ranglista'!$A:$FP,DN$321,FALSE)/4),0)</f>
        <v>0</v>
      </c>
      <c r="DO155" s="224">
        <f>versenyek!$MF$11*IFERROR(VLOOKUP(VLOOKUP($A155,versenyek!ME:MG,3,FALSE),szabalyok!$A$16:$B$23,2,FALSE)/4,0)</f>
        <v>0</v>
      </c>
      <c r="DP155" s="224">
        <f>versenyek!$MI$11*IFERROR(VLOOKUP(VLOOKUP($A155,versenyek!MH:MJ,3,FALSE),szabalyok!$A$16:$B$23,2,FALSE)/4,0)</f>
        <v>0</v>
      </c>
      <c r="DQ155" s="223">
        <f>IFERROR(IF(RIGHT(VLOOKUP($A155,csapatok!$A:$NN,DQ$320,FALSE),5)="Csere",VLOOKUP(LEFT(VLOOKUP($A155,csapatok!$A:$NN,DQ$320,FALSE),LEN(VLOOKUP($A155,csapatok!$A:$NN,DQ$320,FALSE))-6),'csapat-ranglista'!$A:$FP,DQ$321,FALSE)/8,VLOOKUP(VLOOKUP($A155,csapatok!$A:$NN,DQ$320,FALSE),'csapat-ranglista'!$A:$FP,DQ$321,FALSE)/4),0)</f>
        <v>0</v>
      </c>
      <c r="DR155" s="223">
        <f>IFERROR(IF(RIGHT(VLOOKUP($A155,csapatok!$A:$NN,DR$320,FALSE),5)="Csere",VLOOKUP(LEFT(VLOOKUP($A155,csapatok!$A:$NN,DR$320,FALSE),LEN(VLOOKUP($A155,csapatok!$A:$NN,DR$320,FALSE))-6),'csapat-ranglista'!$A:$FP,DR$321,FALSE)/8,VLOOKUP(VLOOKUP($A155,csapatok!$A:$NN,DR$320,FALSE),'csapat-ranglista'!$A:$FP,DR$321,FALSE)/4),0)</f>
        <v>0</v>
      </c>
      <c r="DS155" s="223">
        <f>IFERROR(IF(RIGHT(VLOOKUP($A155,csapatok!$A:$NN,DS$320,FALSE),5)="Csere",VLOOKUP(LEFT(VLOOKUP($A155,csapatok!$A:$NN,DS$320,FALSE),LEN(VLOOKUP($A155,csapatok!$A:$NN,DS$320,FALSE))-6),'csapat-ranglista'!$A:$FP,DS$321,FALSE)/8,VLOOKUP(VLOOKUP($A155,csapatok!$A:$NN,DS$320,FALSE),'csapat-ranglista'!$A:$FP,DS$321,FALSE)/4),0)</f>
        <v>0</v>
      </c>
      <c r="DT155" s="223">
        <f>IFERROR(IF(RIGHT(VLOOKUP($A155,csapatok!$A:$NN,DT$320,FALSE),5)="Csere",VLOOKUP(LEFT(VLOOKUP($A155,csapatok!$A:$NN,DT$320,FALSE),LEN(VLOOKUP($A155,csapatok!$A:$NN,DT$320,FALSE))-6),'csapat-ranglista'!$A:$FP,DT$321,FALSE)/8,VLOOKUP(VLOOKUP($A155,csapatok!$A:$NN,DT$320,FALSE),'csapat-ranglista'!$A:$FP,DT$321,FALSE)/4),0)</f>
        <v>0</v>
      </c>
      <c r="DU155" s="223">
        <f>IFERROR(IF(RIGHT(VLOOKUP($A155,csapatok!$A:$NN,DU$320,FALSE),5)="Csere",VLOOKUP(LEFT(VLOOKUP($A155,csapatok!$A:$NN,DU$320,FALSE),LEN(VLOOKUP($A155,csapatok!$A:$NN,DU$320,FALSE))-6),'csapat-ranglista'!$A:$FP,DU$321,FALSE)/8,VLOOKUP(VLOOKUP($A155,csapatok!$A:$NN,DU$320,FALSE),'csapat-ranglista'!$A:$FP,DU$321,FALSE)/4),0)</f>
        <v>0</v>
      </c>
      <c r="DV155" s="223">
        <f>IFERROR(IF(RIGHT(VLOOKUP($A155,csapatok!$A:$NN,DV$320,FALSE),5)="Csere",VLOOKUP(LEFT(VLOOKUP($A155,csapatok!$A:$NN,DV$320,FALSE),LEN(VLOOKUP($A155,csapatok!$A:$NN,DV$320,FALSE))-6),'csapat-ranglista'!$A:$FP,DV$321,FALSE)/8,VLOOKUP(VLOOKUP($A155,csapatok!$A:$NN,DV$320,FALSE),'csapat-ranglista'!$A:$FP,DV$321,FALSE)/4),0)</f>
        <v>0</v>
      </c>
      <c r="DW155" s="223">
        <f>IFERROR(IF(RIGHT(VLOOKUP($A155,csapatok!$A:$NN,DW$320,FALSE),5)="Csere",VLOOKUP(LEFT(VLOOKUP($A155,csapatok!$A:$NN,DW$320,FALSE),LEN(VLOOKUP($A155,csapatok!$A:$NN,DW$320,FALSE))-6),'csapat-ranglista'!$A:$FP,DW$321,FALSE)/8,VLOOKUP(VLOOKUP($A155,csapatok!$A:$NN,DW$320,FALSE),'csapat-ranglista'!$A:$FP,DW$321,FALSE)/4),0)</f>
        <v>0</v>
      </c>
      <c r="DX155" s="223">
        <f>IFERROR(IF(RIGHT(VLOOKUP($A155,csapatok!$A:$NN,DX$320,FALSE),5)="Csere",VLOOKUP(LEFT(VLOOKUP($A155,csapatok!$A:$NN,DX$320,FALSE),LEN(VLOOKUP($A155,csapatok!$A:$NN,DX$320,FALSE))-6),'csapat-ranglista'!$A:$FP,DX$321,FALSE)/8,VLOOKUP(VLOOKUP($A155,csapatok!$A:$NN,DX$320,FALSE),'csapat-ranglista'!$A:$FP,DX$321,FALSE)/4),0)</f>
        <v>0</v>
      </c>
      <c r="DY155" s="223">
        <f>IFERROR(IF(RIGHT(VLOOKUP($A155,csapatok!$A:$NN,DY$320,FALSE),5)="Csere",VLOOKUP(LEFT(VLOOKUP($A155,csapatok!$A:$NN,DY$320,FALSE),LEN(VLOOKUP($A155,csapatok!$A:$NN,DY$320,FALSE))-6),'csapat-ranglista'!$A:$FP,DY$321,FALSE)/8,VLOOKUP(VLOOKUP($A155,csapatok!$A:$NN,DY$320,FALSE),'csapat-ranglista'!$A:$FP,DY$321,FALSE)/4),0)</f>
        <v>0</v>
      </c>
      <c r="DZ155" s="223">
        <f>IFERROR(IF(RIGHT(VLOOKUP($A155,csapatok!$A:$NN,DZ$320,FALSE),5)="Csere",VLOOKUP(LEFT(VLOOKUP($A155,csapatok!$A:$NN,DZ$320,FALSE),LEN(VLOOKUP($A155,csapatok!$A:$NN,DZ$320,FALSE))-6),'csapat-ranglista'!$A:$FP,DZ$321,FALSE)/8,VLOOKUP(VLOOKUP($A155,csapatok!$A:$NN,DZ$320,FALSE),'csapat-ranglista'!$A:$FP,DZ$321,FALSE)/4),0)</f>
        <v>0</v>
      </c>
      <c r="EA155" s="223">
        <f>IFERROR(IF(RIGHT(VLOOKUP($A155,csapatok!$A:$NN,EA$320,FALSE),5)="Csere",VLOOKUP(LEFT(VLOOKUP($A155,csapatok!$A:$NN,EA$320,FALSE),LEN(VLOOKUP($A155,csapatok!$A:$NN,EA$320,FALSE))-6),'csapat-ranglista'!$A:$FP,EA$321,FALSE)/8,VLOOKUP(VLOOKUP($A155,csapatok!$A:$NN,EA$320,FALSE),'csapat-ranglista'!$A:$FP,EA$321,FALSE)/4),0)</f>
        <v>0</v>
      </c>
      <c r="EB155" s="223">
        <f>IFERROR(IF(RIGHT(VLOOKUP($A155,csapatok!$A:$NN,EB$320,FALSE),5)="Csere",VLOOKUP(LEFT(VLOOKUP($A155,csapatok!$A:$NN,EB$320,FALSE),LEN(VLOOKUP($A155,csapatok!$A:$NN,EB$320,FALSE))-6),'csapat-ranglista'!$A:$FP,EB$321,FALSE)/8,VLOOKUP(VLOOKUP($A155,csapatok!$A:$NN,EB$320,FALSE),'csapat-ranglista'!$A:$FP,EB$321,FALSE)/4),0)</f>
        <v>0</v>
      </c>
      <c r="EC155" s="223">
        <f>IFERROR(IF(RIGHT(VLOOKUP($A155,csapatok!$A:$NN,EC$320,FALSE),5)="Csere",VLOOKUP(LEFT(VLOOKUP($A155,csapatok!$A:$NN,EC$320,FALSE),LEN(VLOOKUP($A155,csapatok!$A:$NN,EC$320,FALSE))-6),'csapat-ranglista'!$A:$FP,EC$321,FALSE)/8,VLOOKUP(VLOOKUP($A155,csapatok!$A:$NN,EC$320,FALSE),'csapat-ranglista'!$A:$FP,EC$321,FALSE)/4),0)</f>
        <v>0</v>
      </c>
      <c r="ED155" s="223">
        <f>IFERROR(IF(RIGHT(VLOOKUP($A155,csapatok!$A:$NN,ED$320,FALSE),5)="Csere",VLOOKUP(LEFT(VLOOKUP($A155,csapatok!$A:$NN,ED$320,FALSE),LEN(VLOOKUP($A155,csapatok!$A:$NN,ED$320,FALSE))-6),'csapat-ranglista'!$A:$FP,ED$321,FALSE)/8,VLOOKUP(VLOOKUP($A155,csapatok!$A:$NN,ED$320,FALSE),'csapat-ranglista'!$A:$FP,ED$321,FALSE)/4),0)</f>
        <v>0</v>
      </c>
      <c r="EE155" s="223">
        <f>IFERROR(IF(RIGHT(VLOOKUP($A155,csapatok!$A:$NN,EE$320,FALSE),5)="Csere",VLOOKUP(LEFT(VLOOKUP($A155,csapatok!$A:$NN,EE$320,FALSE),LEN(VLOOKUP($A155,csapatok!$A:$NN,EE$320,FALSE))-6),'csapat-ranglista'!$A:$FP,EE$321,FALSE)/8,VLOOKUP(VLOOKUP($A155,csapatok!$A:$NN,EE$320,FALSE),'csapat-ranglista'!$A:$FP,EE$321,FALSE)/4),0)</f>
        <v>0</v>
      </c>
      <c r="EF155" s="223">
        <f>IFERROR(IF(RIGHT(VLOOKUP($A155,csapatok!$A:$NN,EF$320,FALSE),5)="Csere",VLOOKUP(LEFT(VLOOKUP($A155,csapatok!$A:$NN,EF$320,FALSE),LEN(VLOOKUP($A155,csapatok!$A:$NN,EF$320,FALSE))-6),'csapat-ranglista'!$A:$FP,EF$321,FALSE)/8,VLOOKUP(VLOOKUP($A155,csapatok!$A:$NN,EF$320,FALSE),'csapat-ranglista'!$A:$FP,EF$321,FALSE)/4),0)</f>
        <v>0</v>
      </c>
      <c r="EG155" s="223">
        <f>IFERROR(IF(RIGHT(VLOOKUP($A155,csapatok!$A:$NN,EG$320,FALSE),5)="Csere",VLOOKUP(LEFT(VLOOKUP($A155,csapatok!$A:$NN,EG$320,FALSE),LEN(VLOOKUP($A155,csapatok!$A:$NN,EG$320,FALSE))-6),'csapat-ranglista'!$A:$FP,EG$321,FALSE)/8,VLOOKUP(VLOOKUP($A155,csapatok!$A:$NN,EG$320,FALSE),'csapat-ranglista'!$A:$FP,EG$321,FALSE)/4),0)</f>
        <v>0</v>
      </c>
      <c r="EH155" s="223">
        <f>IFERROR(IF(RIGHT(VLOOKUP($A155,csapatok!$A:$NN,EH$320,FALSE),5)="Csere",VLOOKUP(LEFT(VLOOKUP($A155,csapatok!$A:$NN,EH$320,FALSE),LEN(VLOOKUP($A155,csapatok!$A:$NN,EH$320,FALSE))-6),'csapat-ranglista'!$A:$FP,EH$321,FALSE)/8,VLOOKUP(VLOOKUP($A155,csapatok!$A:$NN,EH$320,FALSE),'csapat-ranglista'!$A:$FP,EH$321,FALSE)/4),0)</f>
        <v>0</v>
      </c>
      <c r="EI155" s="223">
        <f>IFERROR(IF(RIGHT(VLOOKUP($A155,csapatok!$A:$NN,EI$320,FALSE),5)="Csere",VLOOKUP(LEFT(VLOOKUP($A155,csapatok!$A:$NN,EI$320,FALSE),LEN(VLOOKUP($A155,csapatok!$A:$NN,EI$320,FALSE))-6),'csapat-ranglista'!$A:$FP,EI$321,FALSE)/8,VLOOKUP(VLOOKUP($A155,csapatok!$A:$NN,EI$320,FALSE),'csapat-ranglista'!$A:$FP,EI$321,FALSE)/4),0)</f>
        <v>0</v>
      </c>
      <c r="EJ155" s="223">
        <f>IFERROR(IF(RIGHT(VLOOKUP($A155,csapatok!$A:$NN,EJ$320,FALSE),5)="Csere",VLOOKUP(LEFT(VLOOKUP($A155,csapatok!$A:$NN,EJ$320,FALSE),LEN(VLOOKUP($A155,csapatok!$A:$NN,EJ$320,FALSE))-6),'csapat-ranglista'!$A:$FP,EJ$321,FALSE)/8,VLOOKUP(VLOOKUP($A155,csapatok!$A:$NN,EJ$320,FALSE),'csapat-ranglista'!$A:$FP,EJ$321,FALSE)/4),0)</f>
        <v>0</v>
      </c>
      <c r="EK155" s="223">
        <f>IFERROR(IF(RIGHT(VLOOKUP($A155,csapatok!$A:$NN,EK$320,FALSE),5)="Csere",VLOOKUP(LEFT(VLOOKUP($A155,csapatok!$A:$NN,EK$320,FALSE),LEN(VLOOKUP($A155,csapatok!$A:$NN,EK$320,FALSE))-6),'csapat-ranglista'!$A:$FP,EK$321,FALSE)/8,VLOOKUP(VLOOKUP($A155,csapatok!$A:$NN,EK$320,FALSE),'csapat-ranglista'!$A:$FP,EK$321,FALSE)/4),0)</f>
        <v>0</v>
      </c>
      <c r="EL155" s="223">
        <f>IFERROR(IF(RIGHT(VLOOKUP($A155,csapatok!$A:$NN,EL$320,FALSE),5)="Csere",VLOOKUP(LEFT(VLOOKUP($A155,csapatok!$A:$NN,EL$320,FALSE),LEN(VLOOKUP($A155,csapatok!$A:$NN,EL$320,FALSE))-6),'csapat-ranglista'!$A:$FP,EL$321,FALSE)/8,VLOOKUP(VLOOKUP($A155,csapatok!$A:$NN,EL$320,FALSE),'csapat-ranglista'!$A:$FP,EL$321,FALSE)/4),0)</f>
        <v>0</v>
      </c>
      <c r="EM155" s="223">
        <f>IFERROR(IF(RIGHT(VLOOKUP($A155,csapatok!$A:$NN,EM$320,FALSE),5)="Csere",VLOOKUP(LEFT(VLOOKUP($A155,csapatok!$A:$NN,EM$320,FALSE),LEN(VLOOKUP($A155,csapatok!$A:$NN,EM$320,FALSE))-6),'csapat-ranglista'!$A:$FP,EM$321,FALSE)/8,VLOOKUP(VLOOKUP($A155,csapatok!$A:$NN,EM$320,FALSE),'csapat-ranglista'!$A:$FP,EM$321,FALSE)/4),0)</f>
        <v>0</v>
      </c>
      <c r="EN155" s="223">
        <f>IFERROR(IF(RIGHT(VLOOKUP($A155,csapatok!$A:$NN,EN$320,FALSE),5)="Csere",VLOOKUP(LEFT(VLOOKUP($A155,csapatok!$A:$NN,EN$320,FALSE),LEN(VLOOKUP($A155,csapatok!$A:$NN,EN$320,FALSE))-6),'csapat-ranglista'!$A:$FP,EN$321,FALSE)/8,VLOOKUP(VLOOKUP($A155,csapatok!$A:$NN,EN$320,FALSE),'csapat-ranglista'!$A:$FP,EN$321,FALSE)/4),0)</f>
        <v>0</v>
      </c>
      <c r="EO155" s="223">
        <f>IFERROR(IF(RIGHT(VLOOKUP($A155,csapatok!$A:$NN,EO$320,FALSE),5)="Csere",VLOOKUP(LEFT(VLOOKUP($A155,csapatok!$A:$NN,EO$320,FALSE),LEN(VLOOKUP($A155,csapatok!$A:$NN,EO$320,FALSE))-6),'csapat-ranglista'!$A:$FP,EO$321,FALSE)/8,VLOOKUP(VLOOKUP($A155,csapatok!$A:$NN,EO$320,FALSE),'csapat-ranglista'!$A:$FP,EO$321,FALSE)/4),0)</f>
        <v>0</v>
      </c>
      <c r="EP155" s="223">
        <f>IFERROR(IF(RIGHT(VLOOKUP($A155,csapatok!$A:$NN,EP$320,FALSE),5)="Csere",VLOOKUP(LEFT(VLOOKUP($A155,csapatok!$A:$NN,EP$320,FALSE),LEN(VLOOKUP($A155,csapatok!$A:$NN,EP$320,FALSE))-6),'csapat-ranglista'!$A:$FP,EP$321,FALSE)/8,VLOOKUP(VLOOKUP($A155,csapatok!$A:$NN,EP$320,FALSE),'csapat-ranglista'!$A:$FP,EP$321,FALSE)/4),0)</f>
        <v>0</v>
      </c>
      <c r="EQ155" s="223">
        <f>IFERROR(IF(RIGHT(VLOOKUP($A155,csapatok!$A:$NN,EQ$320,FALSE),5)="Csere",VLOOKUP(LEFT(VLOOKUP($A155,csapatok!$A:$NN,EQ$320,FALSE),LEN(VLOOKUP($A155,csapatok!$A:$NN,EQ$320,FALSE))-6),'csapat-ranglista'!$A:$FP,EQ$321,FALSE)/8,VLOOKUP(VLOOKUP($A155,csapatok!$A:$NN,EQ$320,FALSE),'csapat-ranglista'!$A:$FP,EQ$321,FALSE)/4),0)</f>
        <v>0</v>
      </c>
      <c r="ER155" s="223">
        <f>IFERROR(IF(RIGHT(VLOOKUP($A155,csapatok!$A:$NN,ER$320,FALSE),5)="Csere",VLOOKUP(LEFT(VLOOKUP($A155,csapatok!$A:$NN,ER$320,FALSE),LEN(VLOOKUP($A155,csapatok!$A:$NN,ER$320,FALSE))-6),'csapat-ranglista'!$A:$FP,ER$321,FALSE)/8,VLOOKUP(VLOOKUP($A155,csapatok!$A:$NN,ER$320,FALSE),'csapat-ranglista'!$A:$FP,ER$321,FALSE)/4),0)</f>
        <v>0</v>
      </c>
      <c r="ES155" s="223">
        <f>IFERROR(IF(RIGHT(VLOOKUP($A155,csapatok!$A:$NN,ES$320,FALSE),5)="Csere",VLOOKUP(LEFT(VLOOKUP($A155,csapatok!$A:$NN,ES$320,FALSE),LEN(VLOOKUP($A155,csapatok!$A:$NN,ES$320,FALSE))-6),'csapat-ranglista'!$A:$FP,ES$321,FALSE)/8,VLOOKUP(VLOOKUP($A155,csapatok!$A:$NN,ES$320,FALSE),'csapat-ranglista'!$A:$FP,ES$321,FALSE)/4),0)</f>
        <v>0</v>
      </c>
      <c r="ET155" s="223">
        <f>IFERROR(IF(RIGHT(VLOOKUP($A155,csapatok!$A:$NN,ET$320,FALSE),5)="Csere",VLOOKUP(LEFT(VLOOKUP($A155,csapatok!$A:$NN,ET$320,FALSE),LEN(VLOOKUP($A155,csapatok!$A:$NN,ET$320,FALSE))-6),'csapat-ranglista'!$A:$FP,ET$321,FALSE)/8,VLOOKUP(VLOOKUP($A155,csapatok!$A:$NN,ET$320,FALSE),'csapat-ranglista'!$A:$FP,ET$321,FALSE)/4),0)</f>
        <v>0</v>
      </c>
      <c r="EU155" s="223">
        <f>IFERROR(IF(RIGHT(VLOOKUP($A155,csapatok!$A:$NN,EU$320,FALSE),5)="Csere",VLOOKUP(LEFT(VLOOKUP($A155,csapatok!$A:$NN,EU$320,FALSE),LEN(VLOOKUP($A155,csapatok!$A:$NN,EU$320,FALSE))-6),'csapat-ranglista'!$A:$FP,EU$321,FALSE)/8,VLOOKUP(VLOOKUP($A155,csapatok!$A:$NN,EU$320,FALSE),'csapat-ranglista'!$A:$FP,EU$321,FALSE)/4),0)</f>
        <v>0</v>
      </c>
      <c r="EV155" s="223">
        <f>IFERROR(IF(RIGHT(VLOOKUP($A155,csapatok!$A:$NN,EV$320,FALSE),5)="Csere",VLOOKUP(LEFT(VLOOKUP($A155,csapatok!$A:$NN,EV$320,FALSE),LEN(VLOOKUP($A155,csapatok!$A:$NN,EV$320,FALSE))-6),'csapat-ranglista'!$A:$FP,EV$321,FALSE)/8,VLOOKUP(VLOOKUP($A155,csapatok!$A:$NN,EV$320,FALSE),'csapat-ranglista'!$A:$FP,EV$321,FALSE)/4),0)</f>
        <v>0</v>
      </c>
      <c r="EW155" s="223">
        <f>IFERROR(IF(RIGHT(VLOOKUP($A155,csapatok!$A:$NN,EW$320,FALSE),5)="Csere",VLOOKUP(LEFT(VLOOKUP($A155,csapatok!$A:$NN,EW$320,FALSE),LEN(VLOOKUP($A155,csapatok!$A:$NN,EW$320,FALSE))-6),'csapat-ranglista'!$A:$FP,EW$321,FALSE)/8,VLOOKUP(VLOOKUP($A155,csapatok!$A:$NN,EW$320,FALSE),'csapat-ranglista'!$A:$FP,EW$321,FALSE)/4),0)</f>
        <v>0</v>
      </c>
      <c r="EX155" s="223">
        <f>IFERROR(IF(RIGHT(VLOOKUP($A155,csapatok!$A:$NN,EX$320,FALSE),5)="Csere",VLOOKUP(LEFT(VLOOKUP($A155,csapatok!$A:$NN,EX$320,FALSE),LEN(VLOOKUP($A155,csapatok!$A:$NN,EX$320,FALSE))-6),'csapat-ranglista'!$A:$FP,EX$321,FALSE)/8,VLOOKUP(VLOOKUP($A155,csapatok!$A:$NN,EX$320,FALSE),'csapat-ranglista'!$A:$FP,EX$321,FALSE)/4),0)</f>
        <v>0</v>
      </c>
      <c r="EY155" s="223">
        <f>IFERROR(IF(RIGHT(VLOOKUP($A155,csapatok!$A:$NN,EY$320,FALSE),5)="Csere",VLOOKUP(LEFT(VLOOKUP($A155,csapatok!$A:$NN,EY$320,FALSE),LEN(VLOOKUP($A155,csapatok!$A:$NN,EY$320,FALSE))-6),'csapat-ranglista'!$A:$FP,EY$321,FALSE)/8,VLOOKUP(VLOOKUP($A155,csapatok!$A:$NN,EY$320,FALSE),'csapat-ranglista'!$A:$FP,EY$321,FALSE)/4),0)</f>
        <v>0</v>
      </c>
      <c r="EZ155" s="223">
        <f>IFERROR(IF(RIGHT(VLOOKUP($A155,csapatok!$A:$NN,EZ$320,FALSE),5)="Csere",VLOOKUP(LEFT(VLOOKUP($A155,csapatok!$A:$NN,EZ$320,FALSE),LEN(VLOOKUP($A155,csapatok!$A:$NN,EZ$320,FALSE))-6),'csapat-ranglista'!$A:$FP,EZ$321,FALSE)/8,VLOOKUP(VLOOKUP($A155,csapatok!$A:$NN,EZ$320,FALSE),'csapat-ranglista'!$A:$FP,EZ$321,FALSE)/4),0)</f>
        <v>0</v>
      </c>
      <c r="FA155" s="223">
        <f>IFERROR(IF(RIGHT(VLOOKUP($A155,csapatok!$A:$NN,FA$320,FALSE),5)="Csere",VLOOKUP(LEFT(VLOOKUP($A155,csapatok!$A:$NN,FA$320,FALSE),LEN(VLOOKUP($A155,csapatok!$A:$NN,FA$320,FALSE))-6),'csapat-ranglista'!$A:$FP,FA$321,FALSE)/8,VLOOKUP(VLOOKUP($A155,csapatok!$A:$NN,FA$320,FALSE),'csapat-ranglista'!$A:$FP,FA$321,FALSE)/4),0)</f>
        <v>0</v>
      </c>
      <c r="FB155" s="223">
        <f>IFERROR(IF(RIGHT(VLOOKUP($A155,csapatok!$A:$NN,FB$320,FALSE),5)="Csere",VLOOKUP(LEFT(VLOOKUP($A155,csapatok!$A:$NN,FB$320,FALSE),LEN(VLOOKUP($A155,csapatok!$A:$NN,FB$320,FALSE))-6),'csapat-ranglista'!$A:$FP,FB$321,FALSE)/8,VLOOKUP(VLOOKUP($A155,csapatok!$A:$NN,FB$320,FALSE),'csapat-ranglista'!$A:$FP,FB$321,FALSE)/4),0)</f>
        <v>0</v>
      </c>
      <c r="FC155" s="223">
        <f>IFERROR(IF(RIGHT(VLOOKUP($A155,csapatok!$A:$NN,FC$320,FALSE),5)="Csere",VLOOKUP(LEFT(VLOOKUP($A155,csapatok!$A:$NN,FC$320,FALSE),LEN(VLOOKUP($A155,csapatok!$A:$NN,FC$320,FALSE))-6),'csapat-ranglista'!$A:$FP,FC$321,FALSE)/8,VLOOKUP(VLOOKUP($A155,csapatok!$A:$NN,FC$320,FALSE),'csapat-ranglista'!$A:$FP,FC$321,FALSE)/4),0)</f>
        <v>0</v>
      </c>
      <c r="FD155" s="224">
        <f>versenyek!$QY$11*IFERROR(VLOOKUP(VLOOKUP($A155,versenyek!QX:QZ,3,FALSE),szabalyok!$A$16:$B$23,2,FALSE)/4,0)</f>
        <v>0</v>
      </c>
      <c r="FE155" s="224">
        <f>versenyek!$RB$11*IFERROR(VLOOKUP(VLOOKUP($A155,versenyek!RA:RC,3,FALSE),szabalyok!$A$16:$B$23,2,FALSE)/4,0)</f>
        <v>0</v>
      </c>
      <c r="FF155" s="223">
        <f>IFERROR(IF(RIGHT(VLOOKUP($A155,csapatok!$A:$NN,FF$320,FALSE),5)="Csere",VLOOKUP(LEFT(VLOOKUP($A155,csapatok!$A:$NN,FF$320,FALSE),LEN(VLOOKUP($A155,csapatok!$A:$NN,FF$320,FALSE))-6),'csapat-ranglista'!$A:$FP,FF$321,FALSE)/8,VLOOKUP(VLOOKUP($A155,csapatok!$A:$NN,FF$320,FALSE),'csapat-ranglista'!$A:$FP,FF$321,FALSE)/4),0)</f>
        <v>0</v>
      </c>
      <c r="FG155" s="223">
        <f>IFERROR(IF(RIGHT(VLOOKUP($A155,csapatok!$A:$NN,FG$320,FALSE),5)="Csere",VLOOKUP(LEFT(VLOOKUP($A155,csapatok!$A:$NN,FG$320,FALSE),LEN(VLOOKUP($A155,csapatok!$A:$NN,FG$320,FALSE))-6),'csapat-ranglista'!$A:$FP,FG$321,FALSE)/8,VLOOKUP(VLOOKUP($A155,csapatok!$A:$NN,FG$320,FALSE),'csapat-ranglista'!$A:$FP,FG$321,FALSE)/4),0)</f>
        <v>0</v>
      </c>
      <c r="FH155" s="223">
        <f>IFERROR(IF(RIGHT(VLOOKUP($A155,csapatok!$A:$NN,FH$320,FALSE),5)="Csere",VLOOKUP(LEFT(VLOOKUP($A155,csapatok!$A:$NN,FH$320,FALSE),LEN(VLOOKUP($A155,csapatok!$A:$NN,FH$320,FALSE))-6),'csapat-ranglista'!$A:$FP,FH$321,FALSE)/8,VLOOKUP(VLOOKUP($A155,csapatok!$A:$NN,FH$320,FALSE),'csapat-ranglista'!$A:$FP,FH$321,FALSE)/4),0)</f>
        <v>0</v>
      </c>
      <c r="FI155" s="223">
        <f>IFERROR(IF(RIGHT(VLOOKUP($A155,csapatok!$A:$NN,FI$320,FALSE),5)="Csere",VLOOKUP(LEFT(VLOOKUP($A155,csapatok!$A:$NN,FI$320,FALSE),LEN(VLOOKUP($A155,csapatok!$A:$NN,FI$320,FALSE))-6),'csapat-ranglista'!$A:$FP,FI$321,FALSE)/8,VLOOKUP(VLOOKUP($A155,csapatok!$A:$NN,FI$320,FALSE),'csapat-ranglista'!$A:$FP,FI$321,FALSE)/4),0)</f>
        <v>0</v>
      </c>
      <c r="FJ155" s="223">
        <f>IFERROR(IF(RIGHT(VLOOKUP($A155,csapatok!$A:$NN,FJ$320,FALSE),5)="Csere",VLOOKUP(LEFT(VLOOKUP($A155,csapatok!$A:$NN,FJ$320,FALSE),LEN(VLOOKUP($A155,csapatok!$A:$NN,FJ$320,FALSE))-6),'csapat-ranglista'!$A:$FP,FJ$321,FALSE)/8,VLOOKUP(VLOOKUP($A155,csapatok!$A:$NN,FJ$320,FALSE),'csapat-ranglista'!$A:$FP,FJ$321,FALSE)/4),0)</f>
        <v>0</v>
      </c>
      <c r="FK155" s="223">
        <f>IFERROR(IF(RIGHT(VLOOKUP($A155,csapatok!$A:$NN,FK$320,FALSE),5)="Csere",VLOOKUP(LEFT(VLOOKUP($A155,csapatok!$A:$NN,FK$320,FALSE),LEN(VLOOKUP($A155,csapatok!$A:$NN,FK$320,FALSE))-6),'csapat-ranglista'!$A:$FP,FK$321,FALSE)/8,VLOOKUP(VLOOKUP($A155,csapatok!$A:$NN,FK$320,FALSE),'csapat-ranglista'!$A:$FP,FK$321,FALSE)/4),0)</f>
        <v>0</v>
      </c>
      <c r="FL155" s="223">
        <f>IFERROR(IF(RIGHT(VLOOKUP($A155,csapatok!$A:$NN,FL$320,FALSE),5)="Csere",VLOOKUP(LEFT(VLOOKUP($A155,csapatok!$A:$NN,FL$320,FALSE),LEN(VLOOKUP($A155,csapatok!$A:$NN,FL$320,FALSE))-6),'csapat-ranglista'!$A:$FP,FL$321,FALSE)/8,VLOOKUP(VLOOKUP($A155,csapatok!$A:$NN,FL$320,FALSE),'csapat-ranglista'!$A:$FP,FL$321,FALSE)/4),0)</f>
        <v>0</v>
      </c>
      <c r="FM155" s="223">
        <f>IFERROR(IF(RIGHT(VLOOKUP($A155,csapatok!$A:$NN,FM$320,FALSE),5)="Csere",VLOOKUP(LEFT(VLOOKUP($A155,csapatok!$A:$NN,FM$320,FALSE),LEN(VLOOKUP($A155,csapatok!$A:$NN,FM$320,FALSE))-6),'csapat-ranglista'!$A:$FP,FM$321,FALSE)/8,VLOOKUP(VLOOKUP($A155,csapatok!$A:$NN,FM$320,FALSE),'csapat-ranglista'!$A:$FP,FM$321,FALSE)/4),0)</f>
        <v>0</v>
      </c>
      <c r="FN155" s="223">
        <f>IFERROR(IF(RIGHT(VLOOKUP($A155,csapatok!$A:$NN,FN$320,FALSE),5)="Csere",VLOOKUP(LEFT(VLOOKUP($A155,csapatok!$A:$NN,FN$320,FALSE),LEN(VLOOKUP($A155,csapatok!$A:$NN,FN$320,FALSE))-6),'csapat-ranglista'!$A:$FP,FN$321,FALSE)/8,VLOOKUP(VLOOKUP($A155,csapatok!$A:$NN,FN$320,FALSE),'csapat-ranglista'!$A:$FP,FN$321,FALSE)/4),0)</f>
        <v>0</v>
      </c>
      <c r="FO155" s="223">
        <f>IFERROR(IF(RIGHT(VLOOKUP($A155,csapatok!$A:$NN,FO$320,FALSE),5)="Csere",VLOOKUP(LEFT(VLOOKUP($A155,csapatok!$A:$NN,FO$320,FALSE),LEN(VLOOKUP($A155,csapatok!$A:$NN,FO$320,FALSE))-6),'csapat-ranglista'!$A:$FP,FO$321,FALSE)/8,VLOOKUP(VLOOKUP($A155,csapatok!$A:$NN,FO$320,FALSE),'csapat-ranglista'!$A:$FP,FO$321,FALSE)/4),0)</f>
        <v>0</v>
      </c>
      <c r="FP155" s="223">
        <f>IFERROR(IF(RIGHT(VLOOKUP($A155,csapatok!$A:$NN,FP$320,FALSE),5)="Csere",VLOOKUP(LEFT(VLOOKUP($A155,csapatok!$A:$NN,FP$320,FALSE),LEN(VLOOKUP($A155,csapatok!$A:$NN,FP$320,FALSE))-6),'csapat-ranglista'!$A:$FP,FP$321,FALSE)/8,VLOOKUP(VLOOKUP($A155,csapatok!$A:$NN,FP$320,FALSE),'csapat-ranglista'!$A:$FP,FP$321,FALSE)/4),0)</f>
        <v>0</v>
      </c>
      <c r="FQ155" s="223">
        <f>IFERROR(IF(RIGHT(VLOOKUP($A155,csapatok!$A:$NN,FQ$320,FALSE),5)="Csere",VLOOKUP(LEFT(VLOOKUP($A155,csapatok!$A:$NN,FQ$320,FALSE),LEN(VLOOKUP($A155,csapatok!$A:$NN,FQ$320,FALSE))-6),'csapat-ranglista'!$A:$FP,FQ$321,FALSE)/8,VLOOKUP(VLOOKUP($A155,csapatok!$A:$NN,FQ$320,FALSE),'csapat-ranglista'!$A:$FP,FQ$321,FALSE)/4),0)</f>
        <v>0</v>
      </c>
      <c r="FR155" s="223">
        <f>IFERROR(IF(RIGHT(VLOOKUP($A155,csapatok!$A:$NN,FR$320,FALSE),5)="Csere",VLOOKUP(LEFT(VLOOKUP($A155,csapatok!$A:$NN,FR$320,FALSE),LEN(VLOOKUP($A155,csapatok!$A:$NN,FR$320,FALSE))-6),'csapat-ranglista'!$A:$FP,FR$321,FALSE)/8,VLOOKUP(VLOOKUP($A155,csapatok!$A:$NN,FR$320,FALSE),'csapat-ranglista'!$A:$FP,FR$321,FALSE)/4),0)</f>
        <v>0</v>
      </c>
      <c r="FS155" s="223">
        <f>IFERROR(IF(RIGHT(VLOOKUP($A155,csapatok!$A:$NN,FS$320,FALSE),5)="Csere",VLOOKUP(LEFT(VLOOKUP($A155,csapatok!$A:$NN,FS$320,FALSE),LEN(VLOOKUP($A155,csapatok!$A:$NN,FS$320,FALSE))-6),'csapat-ranglista'!$A:$FP,FS$321,FALSE)/8,VLOOKUP(VLOOKUP($A155,csapatok!$A:$NN,FS$320,FALSE),'csapat-ranglista'!$A:$FP,FS$321,FALSE)/4),0)</f>
        <v>0</v>
      </c>
      <c r="FT155" s="223">
        <f>IFERROR(IF(RIGHT(VLOOKUP($A155,csapatok!$A:$NN,FT$320,FALSE),5)="Csere",VLOOKUP(LEFT(VLOOKUP($A155,csapatok!$A:$NN,FT$320,FALSE),LEN(VLOOKUP($A155,csapatok!$A:$NN,FT$320,FALSE))-6),'csapat-ranglista'!$A:$FP,FT$321,FALSE)/8,VLOOKUP(VLOOKUP($A155,csapatok!$A:$NN,FT$320,FALSE),'csapat-ranglista'!$A:$FP,FT$321,FALSE)/4),0)</f>
        <v>0</v>
      </c>
      <c r="FU155" s="223">
        <f>IFERROR(IF(RIGHT(VLOOKUP($A155,csapatok!$A:$NN,FU$320,FALSE),5)="Csere",VLOOKUP(LEFT(VLOOKUP($A155,csapatok!$A:$NN,FU$320,FALSE),LEN(VLOOKUP($A155,csapatok!$A:$NN,FU$320,FALSE))-6),'csapat-ranglista'!$A:$FP,FU$321,FALSE)/8,VLOOKUP(VLOOKUP($A155,csapatok!$A:$NN,FU$320,FALSE),'csapat-ranglista'!$A:$FP,FU$321,FALSE)/4),0)</f>
        <v>0</v>
      </c>
      <c r="FV155" s="223">
        <f>IFERROR(IF(RIGHT(VLOOKUP($A155,csapatok!$A:$NN,FV$320,FALSE),5)="Csere",VLOOKUP(LEFT(VLOOKUP($A155,csapatok!$A:$NN,FV$320,FALSE),LEN(VLOOKUP($A155,csapatok!$A:$NN,FV$320,FALSE))-6),'csapat-ranglista'!$A:$FP,FV$321,FALSE)/8,VLOOKUP(VLOOKUP($A155,csapatok!$A:$NN,FV$320,FALSE),'csapat-ranglista'!$A:$FP,FV$321,FALSE)/4),0)</f>
        <v>0</v>
      </c>
      <c r="FW155" s="223">
        <f>IFERROR(IF(RIGHT(VLOOKUP($A155,csapatok!$A:$NN,FW$320,FALSE),5)="Csere",VLOOKUP(LEFT(VLOOKUP($A155,csapatok!$A:$NN,FW$320,FALSE),LEN(VLOOKUP($A155,csapatok!$A:$NN,FW$320,FALSE))-6),'csapat-ranglista'!$A:$FP,FW$321,FALSE)/8,VLOOKUP(VLOOKUP($A155,csapatok!$A:$NN,FW$320,FALSE),'csapat-ranglista'!$A:$FP,FW$321,FALSE)/4),0)</f>
        <v>0</v>
      </c>
      <c r="FX155" s="223">
        <f>IFERROR(IF(RIGHT(VLOOKUP($A155,csapatok!$A:$NN,FX$320,FALSE),5)="Csere",VLOOKUP(LEFT(VLOOKUP($A155,csapatok!$A:$NN,FX$320,FALSE),LEN(VLOOKUP($A155,csapatok!$A:$NN,FX$320,FALSE))-6),'csapat-ranglista'!$A:$FP,FX$321,FALSE)/8,VLOOKUP(VLOOKUP($A155,csapatok!$A:$NN,FX$320,FALSE),'csapat-ranglista'!$A:$FP,FX$321,FALSE)/4),0)</f>
        <v>0</v>
      </c>
      <c r="FY155" s="223">
        <f>IFERROR(IF(RIGHT(VLOOKUP($A155,csapatok!$A:$NN,FY$320,FALSE),5)="Csere",VLOOKUP(LEFT(VLOOKUP($A155,csapatok!$A:$NN,FY$320,FALSE),LEN(VLOOKUP($A155,csapatok!$A:$NN,FY$320,FALSE))-6),'csapat-ranglista'!$A:$FP,FY$321,FALSE)/8,VLOOKUP(VLOOKUP($A155,csapatok!$A:$NN,FY$320,FALSE),'csapat-ranglista'!$A:$FP,FY$321,FALSE)/4),0)</f>
        <v>0</v>
      </c>
      <c r="FZ155" s="223">
        <f>IFERROR(IF(RIGHT(VLOOKUP($A155,csapatok!$A:$NN,FZ$320,FALSE),5)="Csere",VLOOKUP(LEFT(VLOOKUP($A155,csapatok!$A:$NN,FZ$320,FALSE),LEN(VLOOKUP($A155,csapatok!$A:$NN,FZ$320,FALSE))-6),'csapat-ranglista'!$A:$FP,FZ$321,FALSE)/8,VLOOKUP(VLOOKUP($A155,csapatok!$A:$NN,FZ$320,FALSE),'csapat-ranglista'!$A:$FP,FZ$321,FALSE)/4),0)</f>
        <v>0</v>
      </c>
      <c r="GA155" s="223">
        <f>IFERROR(IF(RIGHT(VLOOKUP($A155,csapatok!$A:$NN,GA$320,FALSE),5)="Csere",VLOOKUP(LEFT(VLOOKUP($A155,csapatok!$A:$NN,GA$320,FALSE),LEN(VLOOKUP($A155,csapatok!$A:$NN,GA$320,FALSE))-6),'csapat-ranglista'!$A:$FP,GA$321,FALSE)/8,VLOOKUP(VLOOKUP($A155,csapatok!$A:$NN,GA$320,FALSE),'csapat-ranglista'!$A:$FP,GA$321,FALSE)/4),0)</f>
        <v>0</v>
      </c>
      <c r="GB155" s="223">
        <f>IFERROR(IF(RIGHT(VLOOKUP($A155,csapatok!$A:$NN,GB$320,FALSE),5)="Csere",VLOOKUP(LEFT(VLOOKUP($A155,csapatok!$A:$NN,GB$320,FALSE),LEN(VLOOKUP($A155,csapatok!$A:$NN,GB$320,FALSE))-6),'csapat-ranglista'!$A:$FP,GB$321,FALSE)/8,VLOOKUP(VLOOKUP($A155,csapatok!$A:$NN,GB$320,FALSE),'csapat-ranglista'!$A:$FP,GB$321,FALSE)/4),0)</f>
        <v>0</v>
      </c>
      <c r="GC155" s="223">
        <f>IFERROR(IF(RIGHT(VLOOKUP($A155,csapatok!$A:$NN,GC$320,FALSE),5)="Csere",VLOOKUP(LEFT(VLOOKUP($A155,csapatok!$A:$NN,GC$320,FALSE),LEN(VLOOKUP($A155,csapatok!$A:$NN,GC$320,FALSE))-6),'csapat-ranglista'!$A:$FP,GC$321,FALSE)/8,VLOOKUP(VLOOKUP($A155,csapatok!$A:$NN,GC$320,FALSE),'csapat-ranglista'!$A:$FP,GC$321,FALSE)/4),0)</f>
        <v>0</v>
      </c>
      <c r="GD155" s="247">
        <f>SUM(EQ155:GC155)</f>
        <v>0</v>
      </c>
    </row>
    <row r="156" spans="1:186">
      <c r="A156" s="32" t="s">
        <v>303</v>
      </c>
      <c r="B156" s="2">
        <v>35629</v>
      </c>
      <c r="C156" s="131" t="str">
        <f>IF(B156=0,"",IF(B156&lt;$C$1,"felnőtt","ifi"))</f>
        <v>ifi</v>
      </c>
      <c r="D156" s="32" t="s">
        <v>101</v>
      </c>
      <c r="E156" s="45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2.5765956716207805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f>IFERROR(IF(RIGHT(VLOOKUP($A156,csapatok!$A:$BL,X$320,FALSE),5)="Csere",VLOOKUP(LEFT(VLOOKUP($A156,csapatok!$A:$BL,X$320,FALSE),LEN(VLOOKUP($A156,csapatok!$A:$BL,X$320,FALSE))-6),'csapat-ranglista'!$A:$FP,X$321,FALSE)/8,VLOOKUP(VLOOKUP($A156,csapatok!$A:$BL,X$320,FALSE),'csapat-ranglista'!$A:$FP,X$321,FALSE)/4),0)</f>
        <v>0</v>
      </c>
      <c r="Y156" s="32">
        <f>IFERROR(IF(RIGHT(VLOOKUP($A156,csapatok!$A:$BL,Y$320,FALSE),5)="Csere",VLOOKUP(LEFT(VLOOKUP($A156,csapatok!$A:$BL,Y$320,FALSE),LEN(VLOOKUP($A156,csapatok!$A:$BL,Y$320,FALSE))-6),'csapat-ranglista'!$A:$FP,Y$321,FALSE)/8,VLOOKUP(VLOOKUP($A156,csapatok!$A:$BL,Y$320,FALSE),'csapat-ranglista'!$A:$FP,Y$321,FALSE)/4),0)</f>
        <v>0</v>
      </c>
      <c r="Z156" s="32">
        <f>IFERROR(IF(RIGHT(VLOOKUP($A156,csapatok!$A:$BL,Z$320,FALSE),5)="Csere",VLOOKUP(LEFT(VLOOKUP($A156,csapatok!$A:$BL,Z$320,FALSE),LEN(VLOOKUP($A156,csapatok!$A:$BL,Z$320,FALSE))-6),'csapat-ranglista'!$A:$FP,Z$321,FALSE)/8,VLOOKUP(VLOOKUP($A156,csapatok!$A:$BL,Z$320,FALSE),'csapat-ranglista'!$A:$FP,Z$321,FALSE)/4),0)</f>
        <v>0</v>
      </c>
      <c r="AA156" s="32">
        <f>IFERROR(IF(RIGHT(VLOOKUP($A156,csapatok!$A:$BL,AA$320,FALSE),5)="Csere",VLOOKUP(LEFT(VLOOKUP($A156,csapatok!$A:$BL,AA$320,FALSE),LEN(VLOOKUP($A156,csapatok!$A:$BL,AA$320,FALSE))-6),'csapat-ranglista'!$A:$FP,AA$321,FALSE)/8,VLOOKUP(VLOOKUP($A156,csapatok!$A:$BL,AA$320,FALSE),'csapat-ranglista'!$A:$FP,AA$321,FALSE)/4),0)</f>
        <v>0</v>
      </c>
      <c r="AB156" s="223">
        <f>IFERROR(IF(RIGHT(VLOOKUP($A156,csapatok!$A:$BL,AB$320,FALSE),5)="Csere",VLOOKUP(LEFT(VLOOKUP($A156,csapatok!$A:$BL,AB$320,FALSE),LEN(VLOOKUP($A156,csapatok!$A:$BL,AB$320,FALSE))-6),'csapat-ranglista'!$A:$FP,AB$321,FALSE)/8,VLOOKUP(VLOOKUP($A156,csapatok!$A:$BL,AB$320,FALSE),'csapat-ranglista'!$A:$FP,AB$321,FALSE)/4),0)</f>
        <v>0</v>
      </c>
      <c r="AC156" s="223">
        <f>IFERROR(IF(RIGHT(VLOOKUP($A156,csapatok!$A:$BL,AC$320,FALSE),5)="Csere",VLOOKUP(LEFT(VLOOKUP($A156,csapatok!$A:$BL,AC$320,FALSE),LEN(VLOOKUP($A156,csapatok!$A:$BL,AC$320,FALSE))-6),'csapat-ranglista'!$A:$FP,AC$321,FALSE)/8,VLOOKUP(VLOOKUP($A156,csapatok!$A:$BL,AC$320,FALSE),'csapat-ranglista'!$A:$FP,AC$321,FALSE)/4),0)</f>
        <v>0</v>
      </c>
      <c r="AD156" s="223">
        <f>IFERROR(IF(RIGHT(VLOOKUP($A156,csapatok!$A:$BL,AD$320,FALSE),5)="Csere",VLOOKUP(LEFT(VLOOKUP($A156,csapatok!$A:$BL,AD$320,FALSE),LEN(VLOOKUP($A156,csapatok!$A:$BL,AD$320,FALSE))-6),'csapat-ranglista'!$A:$FP,AD$321,FALSE)/8,VLOOKUP(VLOOKUP($A156,csapatok!$A:$BL,AD$320,FALSE),'csapat-ranglista'!$A:$FP,AD$321,FALSE)/4),0)</f>
        <v>0</v>
      </c>
      <c r="AE156" s="223">
        <f>IFERROR(IF(RIGHT(VLOOKUP($A156,csapatok!$A:$BL,AE$320,FALSE),5)="Csere",VLOOKUP(LEFT(VLOOKUP($A156,csapatok!$A:$BL,AE$320,FALSE),LEN(VLOOKUP($A156,csapatok!$A:$BL,AE$320,FALSE))-6),'csapat-ranglista'!$A:$FP,AE$321,FALSE)/8,VLOOKUP(VLOOKUP($A156,csapatok!$A:$BL,AE$320,FALSE),'csapat-ranglista'!$A:$FP,AE$321,FALSE)/4),0)</f>
        <v>0</v>
      </c>
      <c r="AF156" s="223">
        <f>IFERROR(IF(RIGHT(VLOOKUP($A156,csapatok!$A:$BL,AF$320,FALSE),5)="Csere",VLOOKUP(LEFT(VLOOKUP($A156,csapatok!$A:$BL,AF$320,FALSE),LEN(VLOOKUP($A156,csapatok!$A:$BL,AF$320,FALSE))-6),'csapat-ranglista'!$A:$FP,AF$321,FALSE)/8,VLOOKUP(VLOOKUP($A156,csapatok!$A:$BL,AF$320,FALSE),'csapat-ranglista'!$A:$FP,AF$321,FALSE)/4),0)</f>
        <v>0</v>
      </c>
      <c r="AG156" s="223">
        <f>IFERROR(IF(RIGHT(VLOOKUP($A156,csapatok!$A:$BL,AG$320,FALSE),5)="Csere",VLOOKUP(LEFT(VLOOKUP($A156,csapatok!$A:$BL,AG$320,FALSE),LEN(VLOOKUP($A156,csapatok!$A:$BL,AG$320,FALSE))-6),'csapat-ranglista'!$A:$FP,AG$321,FALSE)/8,VLOOKUP(VLOOKUP($A156,csapatok!$A:$BL,AG$320,FALSE),'csapat-ranglista'!$A:$FP,AG$321,FALSE)/4),0)</f>
        <v>0</v>
      </c>
      <c r="AH156" s="223">
        <f>IFERROR(IF(RIGHT(VLOOKUP($A156,csapatok!$A:$BL,AH$320,FALSE),5)="Csere",VLOOKUP(LEFT(VLOOKUP($A156,csapatok!$A:$BL,AH$320,FALSE),LEN(VLOOKUP($A156,csapatok!$A:$BL,AH$320,FALSE))-6),'csapat-ranglista'!$A:$FP,AH$321,FALSE)/8,VLOOKUP(VLOOKUP($A156,csapatok!$A:$BL,AH$320,FALSE),'csapat-ranglista'!$A:$FP,AH$321,FALSE)/4),0)</f>
        <v>0</v>
      </c>
      <c r="AI156" s="223">
        <f>IFERROR(IF(RIGHT(VLOOKUP($A156,csapatok!$A:$BL,AI$320,FALSE),5)="Csere",VLOOKUP(LEFT(VLOOKUP($A156,csapatok!$A:$BL,AI$320,FALSE),LEN(VLOOKUP($A156,csapatok!$A:$BL,AI$320,FALSE))-6),'csapat-ranglista'!$A:$FP,AI$321,FALSE)/8,VLOOKUP(VLOOKUP($A156,csapatok!$A:$BL,AI$320,FALSE),'csapat-ranglista'!$A:$FP,AI$321,FALSE)/4),0)</f>
        <v>0</v>
      </c>
      <c r="AJ156" s="223">
        <f>IFERROR(IF(RIGHT(VLOOKUP($A156,csapatok!$A:$BL,AJ$320,FALSE),5)="Csere",VLOOKUP(LEFT(VLOOKUP($A156,csapatok!$A:$BL,AJ$320,FALSE),LEN(VLOOKUP($A156,csapatok!$A:$BL,AJ$320,FALSE))-6),'csapat-ranglista'!$A:$FP,AJ$321,FALSE)/8,VLOOKUP(VLOOKUP($A156,csapatok!$A:$BL,AJ$320,FALSE),'csapat-ranglista'!$A:$FP,AJ$321,FALSE)/2),0)</f>
        <v>0</v>
      </c>
      <c r="AK156" s="223">
        <f>IFERROR(IF(RIGHT(VLOOKUP($A156,csapatok!$A:$CN,AK$320,FALSE),5)="Csere",VLOOKUP(LEFT(VLOOKUP($A156,csapatok!$A:$CN,AK$320,FALSE),LEN(VLOOKUP($A156,csapatok!$A:$CN,AK$320,FALSE))-6),'csapat-ranglista'!$A:$FP,AK$321,FALSE)/8,VLOOKUP(VLOOKUP($A156,csapatok!$A:$CN,AK$320,FALSE),'csapat-ranglista'!$A:$FP,AK$321,FALSE)/4),0)</f>
        <v>0</v>
      </c>
      <c r="AL156" s="223">
        <f>IFERROR(IF(RIGHT(VLOOKUP($A156,csapatok!$A:$CN,AL$320,FALSE),5)="Csere",VLOOKUP(LEFT(VLOOKUP($A156,csapatok!$A:$CN,AL$320,FALSE),LEN(VLOOKUP($A156,csapatok!$A:$CN,AL$320,FALSE))-6),'csapat-ranglista'!$A:$FP,AL$321,FALSE)/8,VLOOKUP(VLOOKUP($A156,csapatok!$A:$CN,AL$320,FALSE),'csapat-ranglista'!$A:$FP,AL$321,FALSE)/4),0)</f>
        <v>0</v>
      </c>
      <c r="AM156" s="223">
        <f>IFERROR(IF(RIGHT(VLOOKUP($A156,csapatok!$A:$CN,AM$320,FALSE),5)="Csere",VLOOKUP(LEFT(VLOOKUP($A156,csapatok!$A:$CN,AM$320,FALSE),LEN(VLOOKUP($A156,csapatok!$A:$CN,AM$320,FALSE))-6),'csapat-ranglista'!$A:$FP,AM$321,FALSE)/8,VLOOKUP(VLOOKUP($A156,csapatok!$A:$CN,AM$320,FALSE),'csapat-ranglista'!$A:$FP,AM$321,FALSE)/4),0)</f>
        <v>0</v>
      </c>
      <c r="AN156" s="223">
        <f>IFERROR(IF(RIGHT(VLOOKUP($A156,csapatok!$A:$CN,AN$320,FALSE),5)="Csere",VLOOKUP(LEFT(VLOOKUP($A156,csapatok!$A:$CN,AN$320,FALSE),LEN(VLOOKUP($A156,csapatok!$A:$CN,AN$320,FALSE))-6),'csapat-ranglista'!$A:$FP,AN$321,FALSE)/8,VLOOKUP(VLOOKUP($A156,csapatok!$A:$CN,AN$320,FALSE),'csapat-ranglista'!$A:$FP,AN$321,FALSE)/4),0)</f>
        <v>0</v>
      </c>
      <c r="AO156" s="223">
        <f>IFERROR(IF(RIGHT(VLOOKUP($A156,csapatok!$A:$CN,AO$320,FALSE),5)="Csere",VLOOKUP(LEFT(VLOOKUP($A156,csapatok!$A:$CN,AO$320,FALSE),LEN(VLOOKUP($A156,csapatok!$A:$CN,AO$320,FALSE))-6),'csapat-ranglista'!$A:$FP,AO$321,FALSE)/8,VLOOKUP(VLOOKUP($A156,csapatok!$A:$CN,AO$320,FALSE),'csapat-ranglista'!$A:$FP,AO$321,FALSE)/4),0)</f>
        <v>0</v>
      </c>
      <c r="AP156" s="223">
        <f>IFERROR(IF(RIGHT(VLOOKUP($A156,csapatok!$A:$CN,AP$320,FALSE),5)="Csere",VLOOKUP(LEFT(VLOOKUP($A156,csapatok!$A:$CN,AP$320,FALSE),LEN(VLOOKUP($A156,csapatok!$A:$CN,AP$320,FALSE))-6),'csapat-ranglista'!$A:$FP,AP$321,FALSE)/8,VLOOKUP(VLOOKUP($A156,csapatok!$A:$CN,AP$320,FALSE),'csapat-ranglista'!$A:$FP,AP$321,FALSE)/4),0)</f>
        <v>0</v>
      </c>
      <c r="AQ156" s="223">
        <f>IFERROR(IF(RIGHT(VLOOKUP($A156,csapatok!$A:$CN,AQ$320,FALSE),5)="Csere",VLOOKUP(LEFT(VLOOKUP($A156,csapatok!$A:$CN,AQ$320,FALSE),LEN(VLOOKUP($A156,csapatok!$A:$CN,AQ$320,FALSE))-6),'csapat-ranglista'!$A:$FP,AQ$321,FALSE)/8,VLOOKUP(VLOOKUP($A156,csapatok!$A:$CN,AQ$320,FALSE),'csapat-ranglista'!$A:$FP,AQ$321,FALSE)/4),0)</f>
        <v>0</v>
      </c>
      <c r="AR156" s="223">
        <f>IFERROR(IF(RIGHT(VLOOKUP($A156,csapatok!$A:$CN,AR$320,FALSE),5)="Csere",VLOOKUP(LEFT(VLOOKUP($A156,csapatok!$A:$CN,AR$320,FALSE),LEN(VLOOKUP($A156,csapatok!$A:$CN,AR$320,FALSE))-6),'csapat-ranglista'!$A:$FP,AR$321,FALSE)/8,VLOOKUP(VLOOKUP($A156,csapatok!$A:$CN,AR$320,FALSE),'csapat-ranglista'!$A:$FP,AR$321,FALSE)/4),0)</f>
        <v>0</v>
      </c>
      <c r="AS156" s="223">
        <f>IFERROR(IF(RIGHT(VLOOKUP($A156,csapatok!$A:$CN,AS$320,FALSE),5)="Csere",VLOOKUP(LEFT(VLOOKUP($A156,csapatok!$A:$CN,AS$320,FALSE),LEN(VLOOKUP($A156,csapatok!$A:$CN,AS$320,FALSE))-6),'csapat-ranglista'!$A:$FP,AS$321,FALSE)/8,VLOOKUP(VLOOKUP($A156,csapatok!$A:$CN,AS$320,FALSE),'csapat-ranglista'!$A:$FP,AS$321,FALSE)/4),0)</f>
        <v>0</v>
      </c>
      <c r="AT156" s="223">
        <f>IFERROR(IF(RIGHT(VLOOKUP($A156,csapatok!$A:$CN,AT$320,FALSE),5)="Csere",VLOOKUP(LEFT(VLOOKUP($A156,csapatok!$A:$CN,AT$320,FALSE),LEN(VLOOKUP($A156,csapatok!$A:$CN,AT$320,FALSE))-6),'csapat-ranglista'!$A:$FP,AT$321,FALSE)/8,VLOOKUP(VLOOKUP($A156,csapatok!$A:$CN,AT$320,FALSE),'csapat-ranglista'!$A:$FP,AT$321,FALSE)/4),0)</f>
        <v>0</v>
      </c>
      <c r="AU156" s="223">
        <f>IFERROR(IF(RIGHT(VLOOKUP($A156,csapatok!$A:$CN,AU$320,FALSE),5)="Csere",VLOOKUP(LEFT(VLOOKUP($A156,csapatok!$A:$CN,AU$320,FALSE),LEN(VLOOKUP($A156,csapatok!$A:$CN,AU$320,FALSE))-6),'csapat-ranglista'!$A:$FP,AU$321,FALSE)/8,VLOOKUP(VLOOKUP($A156,csapatok!$A:$CN,AU$320,FALSE),'csapat-ranglista'!$A:$FP,AU$321,FALSE)/4),0)</f>
        <v>0</v>
      </c>
      <c r="AV156" s="223">
        <f>IFERROR(IF(RIGHT(VLOOKUP($A156,csapatok!$A:$CN,AV$320,FALSE),5)="Csere",VLOOKUP(LEFT(VLOOKUP($A156,csapatok!$A:$CN,AV$320,FALSE),LEN(VLOOKUP($A156,csapatok!$A:$CN,AV$320,FALSE))-6),'csapat-ranglista'!$A:$FP,AV$321,FALSE)/8,VLOOKUP(VLOOKUP($A156,csapatok!$A:$CN,AV$320,FALSE),'csapat-ranglista'!$A:$FP,AV$321,FALSE)/4),0)</f>
        <v>0</v>
      </c>
      <c r="AW156" s="223">
        <f>IFERROR(IF(RIGHT(VLOOKUP($A156,csapatok!$A:$CN,AW$320,FALSE),5)="Csere",VLOOKUP(LEFT(VLOOKUP($A156,csapatok!$A:$CN,AW$320,FALSE),LEN(VLOOKUP($A156,csapatok!$A:$CN,AW$320,FALSE))-6),'csapat-ranglista'!$A:$FP,AW$321,FALSE)/8,VLOOKUP(VLOOKUP($A156,csapatok!$A:$CN,AW$320,FALSE),'csapat-ranglista'!$A:$FP,AW$321,FALSE)/4),0)</f>
        <v>0</v>
      </c>
      <c r="AX156" s="223">
        <f>IFERROR(IF(RIGHT(VLOOKUP($A156,csapatok!$A:$CN,AX$320,FALSE),5)="Csere",VLOOKUP(LEFT(VLOOKUP($A156,csapatok!$A:$CN,AX$320,FALSE),LEN(VLOOKUP($A156,csapatok!$A:$CN,AX$320,FALSE))-6),'csapat-ranglista'!$A:$FP,AX$321,FALSE)/8,VLOOKUP(VLOOKUP($A156,csapatok!$A:$CN,AX$320,FALSE),'csapat-ranglista'!$A:$FP,AX$321,FALSE)/4),0)</f>
        <v>0</v>
      </c>
      <c r="AY156" s="223">
        <f>IFERROR(IF(RIGHT(VLOOKUP($A156,csapatok!$A:$NN,AY$320,FALSE),5)="Csere",VLOOKUP(LEFT(VLOOKUP($A156,csapatok!$A:$NN,AY$320,FALSE),LEN(VLOOKUP($A156,csapatok!$A:$NN,AY$320,FALSE))-6),'csapat-ranglista'!$A:$FP,AY$321,FALSE)/8,VLOOKUP(VLOOKUP($A156,csapatok!$A:$NN,AY$320,FALSE),'csapat-ranglista'!$A:$FP,AY$321,FALSE)/4),0)</f>
        <v>0</v>
      </c>
      <c r="AZ156" s="223">
        <f>IFERROR(IF(RIGHT(VLOOKUP($A156,csapatok!$A:$NN,AZ$320,FALSE),5)="Csere",VLOOKUP(LEFT(VLOOKUP($A156,csapatok!$A:$NN,AZ$320,FALSE),LEN(VLOOKUP($A156,csapatok!$A:$NN,AZ$320,FALSE))-6),'csapat-ranglista'!$A:$FP,AZ$321,FALSE)/8,VLOOKUP(VLOOKUP($A156,csapatok!$A:$NN,AZ$320,FALSE),'csapat-ranglista'!$A:$FP,AZ$321,FALSE)/4),0)</f>
        <v>0</v>
      </c>
      <c r="BA156" s="223">
        <f>IFERROR(IF(RIGHT(VLOOKUP($A156,csapatok!$A:$NN,BA$320,FALSE),5)="Csere",VLOOKUP(LEFT(VLOOKUP($A156,csapatok!$A:$NN,BA$320,FALSE),LEN(VLOOKUP($A156,csapatok!$A:$NN,BA$320,FALSE))-6),'csapat-ranglista'!$A:$FP,BA$321,FALSE)/8,VLOOKUP(VLOOKUP($A156,csapatok!$A:$NN,BA$320,FALSE),'csapat-ranglista'!$A:$FP,BA$321,FALSE)/4),0)</f>
        <v>0</v>
      </c>
      <c r="BB156" s="223">
        <f>IFERROR(IF(RIGHT(VLOOKUP($A156,csapatok!$A:$NN,BB$320,FALSE),5)="Csere",VLOOKUP(LEFT(VLOOKUP($A156,csapatok!$A:$NN,BB$320,FALSE),LEN(VLOOKUP($A156,csapatok!$A:$NN,BB$320,FALSE))-6),'csapat-ranglista'!$A:$FP,BB$321,FALSE)/8,VLOOKUP(VLOOKUP($A156,csapatok!$A:$NN,BB$320,FALSE),'csapat-ranglista'!$A:$FP,BB$321,FALSE)/4),0)</f>
        <v>0</v>
      </c>
      <c r="BC156" s="224">
        <f>versenyek!$ES$11*IFERROR(VLOOKUP(VLOOKUP($A156,versenyek!ER:ET,3,FALSE),szabalyok!$A$16:$B$23,2,FALSE)/4,0)</f>
        <v>0</v>
      </c>
      <c r="BD156" s="224">
        <f>versenyek!$EV$11*IFERROR(VLOOKUP(VLOOKUP($A156,versenyek!EU:EW,3,FALSE),szabalyok!$A$16:$B$23,2,FALSE)/4,0)</f>
        <v>0</v>
      </c>
      <c r="BE156" s="223">
        <f>IFERROR(IF(RIGHT(VLOOKUP($A156,csapatok!$A:$NN,BE$320,FALSE),5)="Csere",VLOOKUP(LEFT(VLOOKUP($A156,csapatok!$A:$NN,BE$320,FALSE),LEN(VLOOKUP($A156,csapatok!$A:$NN,BE$320,FALSE))-6),'csapat-ranglista'!$A:$FP,BE$321,FALSE)/8,VLOOKUP(VLOOKUP($A156,csapatok!$A:$NN,BE$320,FALSE),'csapat-ranglista'!$A:$FP,BE$321,FALSE)/4),0)</f>
        <v>0</v>
      </c>
      <c r="BF156" s="223">
        <f>IFERROR(IF(RIGHT(VLOOKUP($A156,csapatok!$A:$NN,BF$320,FALSE),5)="Csere",VLOOKUP(LEFT(VLOOKUP($A156,csapatok!$A:$NN,BF$320,FALSE),LEN(VLOOKUP($A156,csapatok!$A:$NN,BF$320,FALSE))-6),'csapat-ranglista'!$A:$FP,BF$321,FALSE)/8,VLOOKUP(VLOOKUP($A156,csapatok!$A:$NN,BF$320,FALSE),'csapat-ranglista'!$A:$FP,BF$321,FALSE)/4),0)</f>
        <v>0</v>
      </c>
      <c r="BG156" s="223">
        <f>IFERROR(IF(RIGHT(VLOOKUP($A156,csapatok!$A:$NN,BG$320,FALSE),5)="Csere",VLOOKUP(LEFT(VLOOKUP($A156,csapatok!$A:$NN,BG$320,FALSE),LEN(VLOOKUP($A156,csapatok!$A:$NN,BG$320,FALSE))-6),'csapat-ranglista'!$A:$FP,BG$321,FALSE)/8,VLOOKUP(VLOOKUP($A156,csapatok!$A:$NN,BG$320,FALSE),'csapat-ranglista'!$A:$FP,BG$321,FALSE)/4),0)</f>
        <v>0</v>
      </c>
      <c r="BH156" s="223">
        <f>IFERROR(IF(RIGHT(VLOOKUP($A156,csapatok!$A:$NN,BH$320,FALSE),5)="Csere",VLOOKUP(LEFT(VLOOKUP($A156,csapatok!$A:$NN,BH$320,FALSE),LEN(VLOOKUP($A156,csapatok!$A:$NN,BH$320,FALSE))-6),'csapat-ranglista'!$A:$FP,BH$321,FALSE)/8,VLOOKUP(VLOOKUP($A156,csapatok!$A:$NN,BH$320,FALSE),'csapat-ranglista'!$A:$FP,BH$321,FALSE)/4),0)</f>
        <v>0</v>
      </c>
      <c r="BI156" s="223">
        <f>IFERROR(IF(RIGHT(VLOOKUP($A156,csapatok!$A:$NN,BI$320,FALSE),5)="Csere",VLOOKUP(LEFT(VLOOKUP($A156,csapatok!$A:$NN,BI$320,FALSE),LEN(VLOOKUP($A156,csapatok!$A:$NN,BI$320,FALSE))-6),'csapat-ranglista'!$A:$FP,BI$321,FALSE)/8,VLOOKUP(VLOOKUP($A156,csapatok!$A:$NN,BI$320,FALSE),'csapat-ranglista'!$A:$FP,BI$321,FALSE)/4),0)</f>
        <v>0</v>
      </c>
      <c r="BJ156" s="223">
        <f>IFERROR(IF(RIGHT(VLOOKUP($A156,csapatok!$A:$NN,BJ$320,FALSE),5)="Csere",VLOOKUP(LEFT(VLOOKUP($A156,csapatok!$A:$NN,BJ$320,FALSE),LEN(VLOOKUP($A156,csapatok!$A:$NN,BJ$320,FALSE))-6),'csapat-ranglista'!$A:$FP,BJ$321,FALSE)/8,VLOOKUP(VLOOKUP($A156,csapatok!$A:$NN,BJ$320,FALSE),'csapat-ranglista'!$A:$FP,BJ$321,FALSE)/4),0)</f>
        <v>0</v>
      </c>
      <c r="BK156" s="223">
        <f>IFERROR(IF(RIGHT(VLOOKUP($A156,csapatok!$A:$NN,BK$320,FALSE),5)="Csere",VLOOKUP(LEFT(VLOOKUP($A156,csapatok!$A:$NN,BK$320,FALSE),LEN(VLOOKUP($A156,csapatok!$A:$NN,BK$320,FALSE))-6),'csapat-ranglista'!$A:$FP,BK$321,FALSE)/8,VLOOKUP(VLOOKUP($A156,csapatok!$A:$NN,BK$320,FALSE),'csapat-ranglista'!$A:$FP,BK$321,FALSE)/4),0)</f>
        <v>0</v>
      </c>
      <c r="BL156" s="223">
        <f>IFERROR(IF(RIGHT(VLOOKUP($A156,csapatok!$A:$NN,BL$320,FALSE),5)="Csere",VLOOKUP(LEFT(VLOOKUP($A156,csapatok!$A:$NN,BL$320,FALSE),LEN(VLOOKUP($A156,csapatok!$A:$NN,BL$320,FALSE))-6),'csapat-ranglista'!$A:$FP,BL$321,FALSE)/8,VLOOKUP(VLOOKUP($A156,csapatok!$A:$NN,BL$320,FALSE),'csapat-ranglista'!$A:$FP,BL$321,FALSE)/4),0)</f>
        <v>0</v>
      </c>
      <c r="BM156" s="223">
        <f>IFERROR(IF(RIGHT(VLOOKUP($A156,csapatok!$A:$NN,BM$320,FALSE),5)="Csere",VLOOKUP(LEFT(VLOOKUP($A156,csapatok!$A:$NN,BM$320,FALSE),LEN(VLOOKUP($A156,csapatok!$A:$NN,BM$320,FALSE))-6),'csapat-ranglista'!$A:$FP,BM$321,FALSE)/8,VLOOKUP(VLOOKUP($A156,csapatok!$A:$NN,BM$320,FALSE),'csapat-ranglista'!$A:$FP,BM$321,FALSE)/4),0)</f>
        <v>0</v>
      </c>
      <c r="BN156" s="223">
        <f>IFERROR(IF(RIGHT(VLOOKUP($A156,csapatok!$A:$NN,BN$320,FALSE),5)="Csere",VLOOKUP(LEFT(VLOOKUP($A156,csapatok!$A:$NN,BN$320,FALSE),LEN(VLOOKUP($A156,csapatok!$A:$NN,BN$320,FALSE))-6),'csapat-ranglista'!$A:$FP,BN$321,FALSE)/8,VLOOKUP(VLOOKUP($A156,csapatok!$A:$NN,BN$320,FALSE),'csapat-ranglista'!$A:$FP,BN$321,FALSE)/4),0)</f>
        <v>0</v>
      </c>
      <c r="BO156" s="223">
        <f>IFERROR(IF(RIGHT(VLOOKUP($A156,csapatok!$A:$NN,BO$320,FALSE),5)="Csere",VLOOKUP(LEFT(VLOOKUP($A156,csapatok!$A:$NN,BO$320,FALSE),LEN(VLOOKUP($A156,csapatok!$A:$NN,BO$320,FALSE))-6),'csapat-ranglista'!$A:$FP,BO$321,FALSE)/8,VLOOKUP(VLOOKUP($A156,csapatok!$A:$NN,BO$320,FALSE),'csapat-ranglista'!$A:$FP,BO$321,FALSE)/4),0)</f>
        <v>0</v>
      </c>
      <c r="BP156" s="223">
        <f>IFERROR(IF(RIGHT(VLOOKUP($A156,csapatok!$A:$NN,BP$320,FALSE),5)="Csere",VLOOKUP(LEFT(VLOOKUP($A156,csapatok!$A:$NN,BP$320,FALSE),LEN(VLOOKUP($A156,csapatok!$A:$NN,BP$320,FALSE))-6),'csapat-ranglista'!$A:$FP,BP$321,FALSE)/8,VLOOKUP(VLOOKUP($A156,csapatok!$A:$NN,BP$320,FALSE),'csapat-ranglista'!$A:$FP,BP$321,FALSE)/4),0)</f>
        <v>0</v>
      </c>
      <c r="BQ156" s="223">
        <f>IFERROR(IF(RIGHT(VLOOKUP($A156,csapatok!$A:$NN,BQ$320,FALSE),5)="Csere",VLOOKUP(LEFT(VLOOKUP($A156,csapatok!$A:$NN,BQ$320,FALSE),LEN(VLOOKUP($A156,csapatok!$A:$NN,BQ$320,FALSE))-6),'csapat-ranglista'!$A:$FP,BQ$321,FALSE)/8,VLOOKUP(VLOOKUP($A156,csapatok!$A:$NN,BQ$320,FALSE),'csapat-ranglista'!$A:$FP,BQ$321,FALSE)/4),0)</f>
        <v>0</v>
      </c>
      <c r="BR156" s="223">
        <f>IFERROR(IF(RIGHT(VLOOKUP($A156,csapatok!$A:$NN,BR$320,FALSE),5)="Csere",VLOOKUP(LEFT(VLOOKUP($A156,csapatok!$A:$NN,BR$320,FALSE),LEN(VLOOKUP($A156,csapatok!$A:$NN,BR$320,FALSE))-6),'csapat-ranglista'!$A:$FP,BR$321,FALSE)/8,VLOOKUP(VLOOKUP($A156,csapatok!$A:$NN,BR$320,FALSE),'csapat-ranglista'!$A:$FP,BR$321,FALSE)/4),0)</f>
        <v>0</v>
      </c>
      <c r="BS156" s="223">
        <f>IFERROR(IF(RIGHT(VLOOKUP($A156,csapatok!$A:$NN,BS$320,FALSE),5)="Csere",VLOOKUP(LEFT(VLOOKUP($A156,csapatok!$A:$NN,BS$320,FALSE),LEN(VLOOKUP($A156,csapatok!$A:$NN,BS$320,FALSE))-6),'csapat-ranglista'!$A:$FP,BS$321,FALSE)/8,VLOOKUP(VLOOKUP($A156,csapatok!$A:$NN,BS$320,FALSE),'csapat-ranglista'!$A:$FP,BS$321,FALSE)/4),0)</f>
        <v>0</v>
      </c>
      <c r="BT156" s="223">
        <f>IFERROR(IF(RIGHT(VLOOKUP($A156,csapatok!$A:$NN,BT$320,FALSE),5)="Csere",VLOOKUP(LEFT(VLOOKUP($A156,csapatok!$A:$NN,BT$320,FALSE),LEN(VLOOKUP($A156,csapatok!$A:$NN,BT$320,FALSE))-6),'csapat-ranglista'!$A:$FP,BT$321,FALSE)/8,VLOOKUP(VLOOKUP($A156,csapatok!$A:$NN,BT$320,FALSE),'csapat-ranglista'!$A:$FP,BT$321,FALSE)/4),0)</f>
        <v>0</v>
      </c>
      <c r="BU156" s="223">
        <f>IFERROR(IF(RIGHT(VLOOKUP($A156,csapatok!$A:$NN,BU$320,FALSE),5)="Csere",VLOOKUP(LEFT(VLOOKUP($A156,csapatok!$A:$NN,BU$320,FALSE),LEN(VLOOKUP($A156,csapatok!$A:$NN,BU$320,FALSE))-6),'csapat-ranglista'!$A:$FP,BU$321,FALSE)/8,VLOOKUP(VLOOKUP($A156,csapatok!$A:$NN,BU$320,FALSE),'csapat-ranglista'!$A:$FP,BU$321,FALSE)/4),0)</f>
        <v>0</v>
      </c>
      <c r="BV156" s="223">
        <f>IFERROR(IF(RIGHT(VLOOKUP($A156,csapatok!$A:$NN,BV$320,FALSE),5)="Csere",VLOOKUP(LEFT(VLOOKUP($A156,csapatok!$A:$NN,BV$320,FALSE),LEN(VLOOKUP($A156,csapatok!$A:$NN,BV$320,FALSE))-6),'csapat-ranglista'!$A:$FP,BV$321,FALSE)/8,VLOOKUP(VLOOKUP($A156,csapatok!$A:$NN,BV$320,FALSE),'csapat-ranglista'!$A:$FP,BV$321,FALSE)/4),0)</f>
        <v>0</v>
      </c>
      <c r="BW156" s="223">
        <f>IFERROR(IF(RIGHT(VLOOKUP($A156,csapatok!$A:$NN,BW$320,FALSE),5)="Csere",VLOOKUP(LEFT(VLOOKUP($A156,csapatok!$A:$NN,BW$320,FALSE),LEN(VLOOKUP($A156,csapatok!$A:$NN,BW$320,FALSE))-6),'csapat-ranglista'!$A:$FP,BW$321,FALSE)/8,VLOOKUP(VLOOKUP($A156,csapatok!$A:$NN,BW$320,FALSE),'csapat-ranglista'!$A:$FP,BW$321,FALSE)/4),0)</f>
        <v>0</v>
      </c>
      <c r="BX156" s="223">
        <f>IFERROR(IF(RIGHT(VLOOKUP($A156,csapatok!$A:$NN,BX$320,FALSE),5)="Csere",VLOOKUP(LEFT(VLOOKUP($A156,csapatok!$A:$NN,BX$320,FALSE),LEN(VLOOKUP($A156,csapatok!$A:$NN,BX$320,FALSE))-6),'csapat-ranglista'!$A:$FP,BX$321,FALSE)/8,VLOOKUP(VLOOKUP($A156,csapatok!$A:$NN,BX$320,FALSE),'csapat-ranglista'!$A:$FP,BX$321,FALSE)/4),0)</f>
        <v>0</v>
      </c>
      <c r="BY156" s="223">
        <f>IFERROR(IF(RIGHT(VLOOKUP($A156,csapatok!$A:$NN,BY$320,FALSE),5)="Csere",VLOOKUP(LEFT(VLOOKUP($A156,csapatok!$A:$NN,BY$320,FALSE),LEN(VLOOKUP($A156,csapatok!$A:$NN,BY$320,FALSE))-6),'csapat-ranglista'!$A:$FP,BY$321,FALSE)/8,VLOOKUP(VLOOKUP($A156,csapatok!$A:$NN,BY$320,FALSE),'csapat-ranglista'!$A:$FP,BY$321,FALSE)/4),0)</f>
        <v>0</v>
      </c>
      <c r="BZ156" s="223">
        <f>IFERROR(IF(RIGHT(VLOOKUP($A156,csapatok!$A:$NN,BZ$320,FALSE),5)="Csere",VLOOKUP(LEFT(VLOOKUP($A156,csapatok!$A:$NN,BZ$320,FALSE),LEN(VLOOKUP($A156,csapatok!$A:$NN,BZ$320,FALSE))-6),'csapat-ranglista'!$A:$FP,BZ$321,FALSE)/8,VLOOKUP(VLOOKUP($A156,csapatok!$A:$NN,BZ$320,FALSE),'csapat-ranglista'!$A:$FP,BZ$321,FALSE)/4),0)</f>
        <v>0</v>
      </c>
      <c r="CA156" s="223">
        <f>IFERROR(IF(RIGHT(VLOOKUP($A156,csapatok!$A:$NN,CA$320,FALSE),5)="Csere",VLOOKUP(LEFT(VLOOKUP($A156,csapatok!$A:$NN,CA$320,FALSE),LEN(VLOOKUP($A156,csapatok!$A:$NN,CA$320,FALSE))-6),'csapat-ranglista'!$A:$FP,CA$321,FALSE)/8,VLOOKUP(VLOOKUP($A156,csapatok!$A:$NN,CA$320,FALSE),'csapat-ranglista'!$A:$FP,CA$321,FALSE)/4),0)</f>
        <v>0.47155908277758868</v>
      </c>
      <c r="CB156" s="223">
        <f>IFERROR(IF(RIGHT(VLOOKUP($A156,csapatok!$A:$NN,CB$320,FALSE),5)="Csere",VLOOKUP(LEFT(VLOOKUP($A156,csapatok!$A:$NN,CB$320,FALSE),LEN(VLOOKUP($A156,csapatok!$A:$NN,CB$320,FALSE))-6),'csapat-ranglista'!$A:$FP,CB$321,FALSE)/8,VLOOKUP(VLOOKUP($A156,csapatok!$A:$NN,CB$320,FALSE),'csapat-ranglista'!$A:$FP,CB$321,FALSE)/4),0)</f>
        <v>0</v>
      </c>
      <c r="CC156" s="223">
        <f>IFERROR(IF(RIGHT(VLOOKUP($A156,csapatok!$A:$NN,CC$320,FALSE),5)="Csere",VLOOKUP(LEFT(VLOOKUP($A156,csapatok!$A:$NN,CC$320,FALSE),LEN(VLOOKUP($A156,csapatok!$A:$NN,CC$320,FALSE))-6),'csapat-ranglista'!$A:$FP,CC$321,FALSE)/8,VLOOKUP(VLOOKUP($A156,csapatok!$A:$NN,CC$320,FALSE),'csapat-ranglista'!$A:$FP,CC$321,FALSE)/4),0)</f>
        <v>0</v>
      </c>
      <c r="CD156" s="223">
        <f>IFERROR(IF(RIGHT(VLOOKUP($A156,csapatok!$A:$NN,CD$320,FALSE),5)="Csere",VLOOKUP(LEFT(VLOOKUP($A156,csapatok!$A:$NN,CD$320,FALSE),LEN(VLOOKUP($A156,csapatok!$A:$NN,CD$320,FALSE))-6),'csapat-ranglista'!$A:$FP,CD$321,FALSE)/8,VLOOKUP(VLOOKUP($A156,csapatok!$A:$NN,CD$320,FALSE),'csapat-ranglista'!$A:$FP,CD$321,FALSE)/4),0)</f>
        <v>0</v>
      </c>
      <c r="CE156" s="223">
        <f>IFERROR(IF(RIGHT(VLOOKUP($A156,csapatok!$A:$NN,CE$320,FALSE),5)="Csere",VLOOKUP(LEFT(VLOOKUP($A156,csapatok!$A:$NN,CE$320,FALSE),LEN(VLOOKUP($A156,csapatok!$A:$NN,CE$320,FALSE))-6),'csapat-ranglista'!$A:$FP,CE$321,FALSE)/8,VLOOKUP(VLOOKUP($A156,csapatok!$A:$NN,CE$320,FALSE),'csapat-ranglista'!$A:$FP,CE$321,FALSE)/4),0)</f>
        <v>3.309127652247045</v>
      </c>
      <c r="CF156" s="223">
        <f>IFERROR(IF(RIGHT(VLOOKUP($A156,csapatok!$A:$NN,CF$320,FALSE),5)="Csere",VLOOKUP(LEFT(VLOOKUP($A156,csapatok!$A:$NN,CF$320,FALSE),LEN(VLOOKUP($A156,csapatok!$A:$NN,CF$320,FALSE))-6),'csapat-ranglista'!$A:$FP,CF$321,FALSE)/8,VLOOKUP(VLOOKUP($A156,csapatok!$A:$NN,CF$320,FALSE),'csapat-ranglista'!$A:$FP,CF$321,FALSE)/4),0)</f>
        <v>0</v>
      </c>
      <c r="CG156" s="223">
        <f>IFERROR(IF(RIGHT(VLOOKUP($A156,csapatok!$A:$NN,CG$320,FALSE),5)="Csere",VLOOKUP(LEFT(VLOOKUP($A156,csapatok!$A:$NN,CG$320,FALSE),LEN(VLOOKUP($A156,csapatok!$A:$NN,CG$320,FALSE))-6),'csapat-ranglista'!$A:$FP,CG$321,FALSE)/8,VLOOKUP(VLOOKUP($A156,csapatok!$A:$NN,CG$320,FALSE),'csapat-ranglista'!$A:$FP,CG$321,FALSE)/4),0)</f>
        <v>0</v>
      </c>
      <c r="CH156" s="223">
        <f>IFERROR(IF(RIGHT(VLOOKUP($A156,csapatok!$A:$NN,CH$320,FALSE),5)="Csere",VLOOKUP(LEFT(VLOOKUP($A156,csapatok!$A:$NN,CH$320,FALSE),LEN(VLOOKUP($A156,csapatok!$A:$NN,CH$320,FALSE))-6),'csapat-ranglista'!$A:$FP,CH$321,FALSE)/8,VLOOKUP(VLOOKUP($A156,csapatok!$A:$NN,CH$320,FALSE),'csapat-ranglista'!$A:$FP,CH$321,FALSE)/4),0)</f>
        <v>0</v>
      </c>
      <c r="CI156" s="223">
        <f>IFERROR(IF(RIGHT(VLOOKUP($A156,csapatok!$A:$NN,CI$320,FALSE),5)="Csere",VLOOKUP(LEFT(VLOOKUP($A156,csapatok!$A:$NN,CI$320,FALSE),LEN(VLOOKUP($A156,csapatok!$A:$NN,CI$320,FALSE))-6),'csapat-ranglista'!$A:$FP,CI$321,FALSE)/8,VLOOKUP(VLOOKUP($A156,csapatok!$A:$NN,CI$320,FALSE),'csapat-ranglista'!$A:$FP,CI$321,FALSE)/4),0)</f>
        <v>0</v>
      </c>
      <c r="CJ156" s="224">
        <f>versenyek!$IQ$11*IFERROR(VLOOKUP(VLOOKUP($A156,versenyek!IP:IR,3,FALSE),szabalyok!$A$16:$B$23,2,FALSE)/4,0)</f>
        <v>0</v>
      </c>
      <c r="CK156" s="224">
        <f>versenyek!$IT$11*IFERROR(VLOOKUP(VLOOKUP($A156,versenyek!IS:IU,3,FALSE),szabalyok!$A$16:$B$23,2,FALSE)/4,0)</f>
        <v>0</v>
      </c>
      <c r="CL156" s="223">
        <f>IFERROR(IF(RIGHT(VLOOKUP($A156,csapatok!$A:$NN,CL$320,FALSE),5)="Csere",VLOOKUP(LEFT(VLOOKUP($A156,csapatok!$A:$NN,CL$320,FALSE),LEN(VLOOKUP($A156,csapatok!$A:$NN,CL$320,FALSE))-6),'csapat-ranglista'!$A:$FP,CL$321,FALSE)/8,VLOOKUP(VLOOKUP($A156,csapatok!$A:$NN,CL$320,FALSE),'csapat-ranglista'!$A:$FP,CL$321,FALSE)/4),0)</f>
        <v>0</v>
      </c>
      <c r="CM156" s="223">
        <f>IFERROR(IF(RIGHT(VLOOKUP($A156,csapatok!$A:$NN,CM$320,FALSE),5)="Csere",VLOOKUP(LEFT(VLOOKUP($A156,csapatok!$A:$NN,CM$320,FALSE),LEN(VLOOKUP($A156,csapatok!$A:$NN,CM$320,FALSE))-6),'csapat-ranglista'!$A:$FP,CM$321,FALSE)/8,VLOOKUP(VLOOKUP($A156,csapatok!$A:$NN,CM$320,FALSE),'csapat-ranglista'!$A:$FP,CM$321,FALSE)/4),0)</f>
        <v>0</v>
      </c>
      <c r="CN156" s="223">
        <f>IFERROR(IF(RIGHT(VLOOKUP($A156,csapatok!$A:$NN,CN$320,FALSE),5)="Csere",VLOOKUP(LEFT(VLOOKUP($A156,csapatok!$A:$NN,CN$320,FALSE),LEN(VLOOKUP($A156,csapatok!$A:$NN,CN$320,FALSE))-6),'csapat-ranglista'!$A:$FP,CN$321,FALSE)/8,VLOOKUP(VLOOKUP($A156,csapatok!$A:$NN,CN$320,FALSE),'csapat-ranglista'!$A:$FP,CN$321,FALSE)/4),0)</f>
        <v>0</v>
      </c>
      <c r="CO156" s="223">
        <f>IFERROR(IF(RIGHT(VLOOKUP($A156,csapatok!$A:$NN,CO$320,FALSE),5)="Csere",VLOOKUP(LEFT(VLOOKUP($A156,csapatok!$A:$NN,CO$320,FALSE),LEN(VLOOKUP($A156,csapatok!$A:$NN,CO$320,FALSE))-6),'csapat-ranglista'!$A:$FP,CO$321,FALSE)/8,VLOOKUP(VLOOKUP($A156,csapatok!$A:$NN,CO$320,FALSE),'csapat-ranglista'!$A:$FP,CO$321,FALSE)/4),0)</f>
        <v>0</v>
      </c>
      <c r="CP156" s="223">
        <f>IFERROR(IF(RIGHT(VLOOKUP($A156,csapatok!$A:$NN,CP$320,FALSE),5)="Csere",VLOOKUP(LEFT(VLOOKUP($A156,csapatok!$A:$NN,CP$320,FALSE),LEN(VLOOKUP($A156,csapatok!$A:$NN,CP$320,FALSE))-6),'csapat-ranglista'!$A:$FP,CP$321,FALSE)/8,VLOOKUP(VLOOKUP($A156,csapatok!$A:$NN,CP$320,FALSE),'csapat-ranglista'!$A:$FP,CP$321,FALSE)/4),0)</f>
        <v>0</v>
      </c>
      <c r="CQ156" s="223">
        <f>IFERROR(IF(RIGHT(VLOOKUP($A156,csapatok!$A:$NN,CQ$320,FALSE),5)="Csere",VLOOKUP(LEFT(VLOOKUP($A156,csapatok!$A:$NN,CQ$320,FALSE),LEN(VLOOKUP($A156,csapatok!$A:$NN,CQ$320,FALSE))-6),'csapat-ranglista'!$A:$FP,CQ$321,FALSE)/8,VLOOKUP(VLOOKUP($A156,csapatok!$A:$NN,CQ$320,FALSE),'csapat-ranglista'!$A:$FP,CQ$321,FALSE)/4),0)</f>
        <v>0</v>
      </c>
      <c r="CR156" s="223">
        <f>IFERROR(IF(RIGHT(VLOOKUP($A156,csapatok!$A:$NN,CR$320,FALSE),5)="Csere",VLOOKUP(LEFT(VLOOKUP($A156,csapatok!$A:$NN,CR$320,FALSE),LEN(VLOOKUP($A156,csapatok!$A:$NN,CR$320,FALSE))-6),'csapat-ranglista'!$A:$FP,CR$321,FALSE)/8,VLOOKUP(VLOOKUP($A156,csapatok!$A:$NN,CR$320,FALSE),'csapat-ranglista'!$A:$FP,CR$321,FALSE)/4),0)</f>
        <v>0</v>
      </c>
      <c r="CS156" s="223">
        <f>IFERROR(IF(RIGHT(VLOOKUP($A156,csapatok!$A:$NN,CS$320,FALSE),5)="Csere",VLOOKUP(LEFT(VLOOKUP($A156,csapatok!$A:$NN,CS$320,FALSE),LEN(VLOOKUP($A156,csapatok!$A:$NN,CS$320,FALSE))-6),'csapat-ranglista'!$A:$FP,CS$321,FALSE)/8,VLOOKUP(VLOOKUP($A156,csapatok!$A:$NN,CS$320,FALSE),'csapat-ranglista'!$A:$FP,CS$321,FALSE)/4),0)</f>
        <v>0</v>
      </c>
      <c r="CT156" s="223">
        <f>IFERROR(IF(RIGHT(VLOOKUP($A156,csapatok!$A:$NN,CT$320,FALSE),5)="Csere",VLOOKUP(LEFT(VLOOKUP($A156,csapatok!$A:$NN,CT$320,FALSE),LEN(VLOOKUP($A156,csapatok!$A:$NN,CT$320,FALSE))-6),'csapat-ranglista'!$A:$FP,CT$321,FALSE)/8,VLOOKUP(VLOOKUP($A156,csapatok!$A:$NN,CT$320,FALSE),'csapat-ranglista'!$A:$FP,CT$321,FALSE)/4),0)</f>
        <v>0</v>
      </c>
      <c r="CU156" s="223">
        <f>IFERROR(IF(RIGHT(VLOOKUP($A156,csapatok!$A:$NN,CU$320,FALSE),5)="Csere",VLOOKUP(LEFT(VLOOKUP($A156,csapatok!$A:$NN,CU$320,FALSE),LEN(VLOOKUP($A156,csapatok!$A:$NN,CU$320,FALSE))-6),'csapat-ranglista'!$A:$FP,CU$321,FALSE)/8,VLOOKUP(VLOOKUP($A156,csapatok!$A:$NN,CU$320,FALSE),'csapat-ranglista'!$A:$FP,CU$321,FALSE)/4),0)</f>
        <v>0</v>
      </c>
      <c r="CV156" s="223">
        <f>IFERROR(IF(RIGHT(VLOOKUP($A156,csapatok!$A:$NN,CV$320,FALSE),5)="Csere",VLOOKUP(LEFT(VLOOKUP($A156,csapatok!$A:$NN,CV$320,FALSE),LEN(VLOOKUP($A156,csapatok!$A:$NN,CV$320,FALSE))-6),'csapat-ranglista'!$A:$FP,CV$321,FALSE)/8,VLOOKUP(VLOOKUP($A156,csapatok!$A:$NN,CV$320,FALSE),'csapat-ranglista'!$A:$FP,CV$321,FALSE)/4),0)</f>
        <v>0</v>
      </c>
      <c r="CW156" s="223">
        <f>IFERROR(IF(RIGHT(VLOOKUP($A156,csapatok!$A:$NN,CW$320,FALSE),5)="Csere",VLOOKUP(LEFT(VLOOKUP($A156,csapatok!$A:$NN,CW$320,FALSE),LEN(VLOOKUP($A156,csapatok!$A:$NN,CW$320,FALSE))-6),'csapat-ranglista'!$A:$FP,CW$321,FALSE)/8,VLOOKUP(VLOOKUP($A156,csapatok!$A:$NN,CW$320,FALSE),'csapat-ranglista'!$A:$FP,CW$321,FALSE)/4),0)</f>
        <v>0</v>
      </c>
      <c r="CX156" s="223">
        <f>IFERROR(IF(RIGHT(VLOOKUP($A156,csapatok!$A:$NN,CX$320,FALSE),5)="Csere",VLOOKUP(LEFT(VLOOKUP($A156,csapatok!$A:$NN,CX$320,FALSE),LEN(VLOOKUP($A156,csapatok!$A:$NN,CX$320,FALSE))-6),'csapat-ranglista'!$A:$FP,CX$321,FALSE)/8,VLOOKUP(VLOOKUP($A156,csapatok!$A:$NN,CX$320,FALSE),'csapat-ranglista'!$A:$FP,CX$321,FALSE)/4),0)</f>
        <v>0</v>
      </c>
      <c r="CY156" s="223">
        <f>IFERROR(IF(RIGHT(VLOOKUP($A156,csapatok!$A:$NN,CY$320,FALSE),5)="Csere",VLOOKUP(LEFT(VLOOKUP($A156,csapatok!$A:$NN,CY$320,FALSE),LEN(VLOOKUP($A156,csapatok!$A:$NN,CY$320,FALSE))-6),'csapat-ranglista'!$A:$FP,CY$321,FALSE)/8,VLOOKUP(VLOOKUP($A156,csapatok!$A:$NN,CY$320,FALSE),'csapat-ranglista'!$A:$FP,CY$321,FALSE)/4),0)</f>
        <v>0</v>
      </c>
      <c r="CZ156" s="223">
        <f>IFERROR(IF(RIGHT(VLOOKUP($A156,csapatok!$A:$NN,CZ$320,FALSE),5)="Csere",VLOOKUP(LEFT(VLOOKUP($A156,csapatok!$A:$NN,CZ$320,FALSE),LEN(VLOOKUP($A156,csapatok!$A:$NN,CZ$320,FALSE))-6),'csapat-ranglista'!$A:$FP,CZ$321,FALSE)/8,VLOOKUP(VLOOKUP($A156,csapatok!$A:$NN,CZ$320,FALSE),'csapat-ranglista'!$A:$FP,CZ$321,FALSE)/4),0)</f>
        <v>0</v>
      </c>
      <c r="DA156" s="223">
        <f>IFERROR(IF(RIGHT(VLOOKUP($A156,csapatok!$A:$NN,DA$320,FALSE),5)="Csere",VLOOKUP(LEFT(VLOOKUP($A156,csapatok!$A:$NN,DA$320,FALSE),LEN(VLOOKUP($A156,csapatok!$A:$NN,DA$320,FALSE))-6),'csapat-ranglista'!$A:$FP,DA$321,FALSE)/8,VLOOKUP(VLOOKUP($A156,csapatok!$A:$NN,DA$320,FALSE),'csapat-ranglista'!$A:$FP,DA$321,FALSE)/4),0)</f>
        <v>0</v>
      </c>
      <c r="DB156" s="223">
        <f>IFERROR(IF(RIGHT(VLOOKUP($A156,csapatok!$A:$NN,DB$320,FALSE),5)="Csere",VLOOKUP(LEFT(VLOOKUP($A156,csapatok!$A:$NN,DB$320,FALSE),LEN(VLOOKUP($A156,csapatok!$A:$NN,DB$320,FALSE))-6),'csapat-ranglista'!$A:$FP,DB$321,FALSE)/8,VLOOKUP(VLOOKUP($A156,csapatok!$A:$NN,DB$320,FALSE),'csapat-ranglista'!$A:$FP,DB$321,FALSE)/4),0)</f>
        <v>0</v>
      </c>
      <c r="DC156" s="223">
        <f>IFERROR(IF(RIGHT(VLOOKUP($A156,csapatok!$A:$NN,DC$320,FALSE),5)="Csere",VLOOKUP(LEFT(VLOOKUP($A156,csapatok!$A:$NN,DC$320,FALSE),LEN(VLOOKUP($A156,csapatok!$A:$NN,DC$320,FALSE))-6),'csapat-ranglista'!$A:$FP,DC$321,FALSE)/8,VLOOKUP(VLOOKUP($A156,csapatok!$A:$NN,DC$320,FALSE),'csapat-ranglista'!$A:$FP,DC$321,FALSE)/4),0)</f>
        <v>0</v>
      </c>
      <c r="DD156" s="223">
        <f>IFERROR(IF(RIGHT(VLOOKUP($A156,csapatok!$A:$NN,DD$320,FALSE),5)="Csere",VLOOKUP(LEFT(VLOOKUP($A156,csapatok!$A:$NN,DD$320,FALSE),LEN(VLOOKUP($A156,csapatok!$A:$NN,DD$320,FALSE))-6),'csapat-ranglista'!$A:$FP,DD$321,FALSE)/8,VLOOKUP(VLOOKUP($A156,csapatok!$A:$NN,DD$320,FALSE),'csapat-ranglista'!$A:$FP,DD$321,FALSE)/4),0)</f>
        <v>0</v>
      </c>
      <c r="DE156" s="223">
        <f>IFERROR(IF(RIGHT(VLOOKUP($A156,csapatok!$A:$NN,DE$320,FALSE),5)="Csere",VLOOKUP(LEFT(VLOOKUP($A156,csapatok!$A:$NN,DE$320,FALSE),LEN(VLOOKUP($A156,csapatok!$A:$NN,DE$320,FALSE))-6),'csapat-ranglista'!$A:$FP,DE$321,FALSE)/8,VLOOKUP(VLOOKUP($A156,csapatok!$A:$NN,DE$320,FALSE),'csapat-ranglista'!$A:$FP,DE$321,FALSE)/4),0)</f>
        <v>0</v>
      </c>
      <c r="DF156" s="223">
        <f>IFERROR(IF(RIGHT(VLOOKUP($A156,csapatok!$A:$NN,DF$320,FALSE),5)="Csere",VLOOKUP(LEFT(VLOOKUP($A156,csapatok!$A:$NN,DF$320,FALSE),LEN(VLOOKUP($A156,csapatok!$A:$NN,DF$320,FALSE))-6),'csapat-ranglista'!$A:$FP,DF$321,FALSE)/8,VLOOKUP(VLOOKUP($A156,csapatok!$A:$NN,DF$320,FALSE),'csapat-ranglista'!$A:$FP,DF$321,FALSE)/4),0)</f>
        <v>0</v>
      </c>
      <c r="DG156" s="223">
        <f>IFERROR(IF(RIGHT(VLOOKUP($A156,csapatok!$A:$NN,DG$320,FALSE),5)="Csere",VLOOKUP(LEFT(VLOOKUP($A156,csapatok!$A:$NN,DG$320,FALSE),LEN(VLOOKUP($A156,csapatok!$A:$NN,DG$320,FALSE))-6),'csapat-ranglista'!$A:$FP,DG$321,FALSE)/8,VLOOKUP(VLOOKUP($A156,csapatok!$A:$NN,DG$320,FALSE),'csapat-ranglista'!$A:$FP,DG$321,FALSE)/4),0)</f>
        <v>0</v>
      </c>
      <c r="DH156" s="223">
        <f>IFERROR(IF(RIGHT(VLOOKUP($A156,csapatok!$A:$NN,DH$320,FALSE),5)="Csere",VLOOKUP(LEFT(VLOOKUP($A156,csapatok!$A:$NN,DH$320,FALSE),LEN(VLOOKUP($A156,csapatok!$A:$NN,DH$320,FALSE))-6),'csapat-ranglista'!$A:$FP,DH$321,FALSE)/8,VLOOKUP(VLOOKUP($A156,csapatok!$A:$NN,DH$320,FALSE),'csapat-ranglista'!$A:$FP,DH$321,FALSE)/4),0)</f>
        <v>0</v>
      </c>
      <c r="DI156" s="223">
        <f>IFERROR(IF(RIGHT(VLOOKUP($A156,csapatok!$A:$NN,DI$320,FALSE),5)="Csere",VLOOKUP(LEFT(VLOOKUP($A156,csapatok!$A:$NN,DI$320,FALSE),LEN(VLOOKUP($A156,csapatok!$A:$NN,DI$320,FALSE))-6),'csapat-ranglista'!$A:$FP,DI$321,FALSE)/8,VLOOKUP(VLOOKUP($A156,csapatok!$A:$NN,DI$320,FALSE),'csapat-ranglista'!$A:$FP,DI$321,FALSE)/4),0)</f>
        <v>0</v>
      </c>
      <c r="DJ156" s="223">
        <f>IFERROR(IF(RIGHT(VLOOKUP($A156,csapatok!$A:$NN,DJ$320,FALSE),5)="Csere",VLOOKUP(LEFT(VLOOKUP($A156,csapatok!$A:$NN,DJ$320,FALSE),LEN(VLOOKUP($A156,csapatok!$A:$NN,DJ$320,FALSE))-6),'csapat-ranglista'!$A:$FP,DJ$321,FALSE)/8,VLOOKUP(VLOOKUP($A156,csapatok!$A:$NN,DJ$320,FALSE),'csapat-ranglista'!$A:$FP,DJ$321,FALSE)/4),0)</f>
        <v>0</v>
      </c>
      <c r="DK156" s="223">
        <f>IFERROR(IF(RIGHT(VLOOKUP($A156,csapatok!$A:$NN,DK$320,FALSE),5)="Csere",VLOOKUP(LEFT(VLOOKUP($A156,csapatok!$A:$NN,DK$320,FALSE),LEN(VLOOKUP($A156,csapatok!$A:$NN,DK$320,FALSE))-6),'csapat-ranglista'!$A:$FP,DK$321,FALSE)/8,VLOOKUP(VLOOKUP($A156,csapatok!$A:$NN,DK$320,FALSE),'csapat-ranglista'!$A:$FP,DK$321,FALSE)/4),0)</f>
        <v>0</v>
      </c>
      <c r="DL156" s="223">
        <f>IFERROR(IF(RIGHT(VLOOKUP($A156,csapatok!$A:$NN,DL$320,FALSE),5)="Csere",VLOOKUP(LEFT(VLOOKUP($A156,csapatok!$A:$NN,DL$320,FALSE),LEN(VLOOKUP($A156,csapatok!$A:$NN,DL$320,FALSE))-6),'csapat-ranglista'!$A:$FP,DL$321,FALSE)/8,VLOOKUP(VLOOKUP($A156,csapatok!$A:$NN,DL$320,FALSE),'csapat-ranglista'!$A:$FP,DL$321,FALSE)/4),0)</f>
        <v>0</v>
      </c>
      <c r="DM156" s="223">
        <f>IFERROR(IF(RIGHT(VLOOKUP($A156,csapatok!$A:$NN,DM$320,FALSE),5)="Csere",VLOOKUP(LEFT(VLOOKUP($A156,csapatok!$A:$NN,DM$320,FALSE),LEN(VLOOKUP($A156,csapatok!$A:$NN,DM$320,FALSE))-6),'csapat-ranglista'!$A:$FP,DM$321,FALSE)/8,VLOOKUP(VLOOKUP($A156,csapatok!$A:$NN,DM$320,FALSE),'csapat-ranglista'!$A:$FP,DM$321,FALSE)/4),0)</f>
        <v>0</v>
      </c>
      <c r="DN156" s="223">
        <f>IFERROR(IF(RIGHT(VLOOKUP($A156,csapatok!$A:$NN,DN$320,FALSE),5)="Csere",VLOOKUP(LEFT(VLOOKUP($A156,csapatok!$A:$NN,DN$320,FALSE),LEN(VLOOKUP($A156,csapatok!$A:$NN,DN$320,FALSE))-6),'csapat-ranglista'!$A:$FP,DN$321,FALSE)/8,VLOOKUP(VLOOKUP($A156,csapatok!$A:$NN,DN$320,FALSE),'csapat-ranglista'!$A:$FP,DN$321,FALSE)/4),0)</f>
        <v>0</v>
      </c>
      <c r="DO156" s="224">
        <f>versenyek!$MF$11*IFERROR(VLOOKUP(VLOOKUP($A156,versenyek!ME:MG,3,FALSE),szabalyok!$A$16:$B$23,2,FALSE)/4,0)</f>
        <v>0</v>
      </c>
      <c r="DP156" s="224">
        <f>versenyek!$MI$11*IFERROR(VLOOKUP(VLOOKUP($A156,versenyek!MH:MJ,3,FALSE),szabalyok!$A$16:$B$23,2,FALSE)/4,0)</f>
        <v>0</v>
      </c>
      <c r="DQ156" s="223">
        <f>IFERROR(IF(RIGHT(VLOOKUP($A156,csapatok!$A:$NN,DQ$320,FALSE),5)="Csere",VLOOKUP(LEFT(VLOOKUP($A156,csapatok!$A:$NN,DQ$320,FALSE),LEN(VLOOKUP($A156,csapatok!$A:$NN,DQ$320,FALSE))-6),'csapat-ranglista'!$A:$FP,DQ$321,FALSE)/8,VLOOKUP(VLOOKUP($A156,csapatok!$A:$NN,DQ$320,FALSE),'csapat-ranglista'!$A:$FP,DQ$321,FALSE)/4),0)</f>
        <v>0</v>
      </c>
      <c r="DR156" s="223">
        <f>IFERROR(IF(RIGHT(VLOOKUP($A156,csapatok!$A:$NN,DR$320,FALSE),5)="Csere",VLOOKUP(LEFT(VLOOKUP($A156,csapatok!$A:$NN,DR$320,FALSE),LEN(VLOOKUP($A156,csapatok!$A:$NN,DR$320,FALSE))-6),'csapat-ranglista'!$A:$FP,DR$321,FALSE)/8,VLOOKUP(VLOOKUP($A156,csapatok!$A:$NN,DR$320,FALSE),'csapat-ranglista'!$A:$FP,DR$321,FALSE)/4),0)</f>
        <v>0</v>
      </c>
      <c r="DS156" s="223">
        <f>IFERROR(IF(RIGHT(VLOOKUP($A156,csapatok!$A:$NN,DS$320,FALSE),5)="Csere",VLOOKUP(LEFT(VLOOKUP($A156,csapatok!$A:$NN,DS$320,FALSE),LEN(VLOOKUP($A156,csapatok!$A:$NN,DS$320,FALSE))-6),'csapat-ranglista'!$A:$FP,DS$321,FALSE)/8,VLOOKUP(VLOOKUP($A156,csapatok!$A:$NN,DS$320,FALSE),'csapat-ranglista'!$A:$FP,DS$321,FALSE)/4),0)</f>
        <v>0</v>
      </c>
      <c r="DT156" s="223">
        <f>IFERROR(IF(RIGHT(VLOOKUP($A156,csapatok!$A:$NN,DT$320,FALSE),5)="Csere",VLOOKUP(LEFT(VLOOKUP($A156,csapatok!$A:$NN,DT$320,FALSE),LEN(VLOOKUP($A156,csapatok!$A:$NN,DT$320,FALSE))-6),'csapat-ranglista'!$A:$FP,DT$321,FALSE)/8,VLOOKUP(VLOOKUP($A156,csapatok!$A:$NN,DT$320,FALSE),'csapat-ranglista'!$A:$FP,DT$321,FALSE)/4),0)</f>
        <v>0</v>
      </c>
      <c r="DU156" s="223">
        <f>IFERROR(IF(RIGHT(VLOOKUP($A156,csapatok!$A:$NN,DU$320,FALSE),5)="Csere",VLOOKUP(LEFT(VLOOKUP($A156,csapatok!$A:$NN,DU$320,FALSE),LEN(VLOOKUP($A156,csapatok!$A:$NN,DU$320,FALSE))-6),'csapat-ranglista'!$A:$FP,DU$321,FALSE)/8,VLOOKUP(VLOOKUP($A156,csapatok!$A:$NN,DU$320,FALSE),'csapat-ranglista'!$A:$FP,DU$321,FALSE)/4),0)</f>
        <v>0</v>
      </c>
      <c r="DV156" s="223">
        <f>IFERROR(IF(RIGHT(VLOOKUP($A156,csapatok!$A:$NN,DV$320,FALSE),5)="Csere",VLOOKUP(LEFT(VLOOKUP($A156,csapatok!$A:$NN,DV$320,FALSE),LEN(VLOOKUP($A156,csapatok!$A:$NN,DV$320,FALSE))-6),'csapat-ranglista'!$A:$FP,DV$321,FALSE)/8,VLOOKUP(VLOOKUP($A156,csapatok!$A:$NN,DV$320,FALSE),'csapat-ranglista'!$A:$FP,DV$321,FALSE)/4),0)</f>
        <v>0</v>
      </c>
      <c r="DW156" s="223">
        <f>IFERROR(IF(RIGHT(VLOOKUP($A156,csapatok!$A:$NN,DW$320,FALSE),5)="Csere",VLOOKUP(LEFT(VLOOKUP($A156,csapatok!$A:$NN,DW$320,FALSE),LEN(VLOOKUP($A156,csapatok!$A:$NN,DW$320,FALSE))-6),'csapat-ranglista'!$A:$FP,DW$321,FALSE)/8,VLOOKUP(VLOOKUP($A156,csapatok!$A:$NN,DW$320,FALSE),'csapat-ranglista'!$A:$FP,DW$321,FALSE)/4),0)</f>
        <v>0</v>
      </c>
      <c r="DX156" s="223">
        <f>IFERROR(IF(RIGHT(VLOOKUP($A156,csapatok!$A:$NN,DX$320,FALSE),5)="Csere",VLOOKUP(LEFT(VLOOKUP($A156,csapatok!$A:$NN,DX$320,FALSE),LEN(VLOOKUP($A156,csapatok!$A:$NN,DX$320,FALSE))-6),'csapat-ranglista'!$A:$FP,DX$321,FALSE)/8,VLOOKUP(VLOOKUP($A156,csapatok!$A:$NN,DX$320,FALSE),'csapat-ranglista'!$A:$FP,DX$321,FALSE)/4),0)</f>
        <v>0</v>
      </c>
      <c r="DY156" s="223">
        <f>IFERROR(IF(RIGHT(VLOOKUP($A156,csapatok!$A:$NN,DY$320,FALSE),5)="Csere",VLOOKUP(LEFT(VLOOKUP($A156,csapatok!$A:$NN,DY$320,FALSE),LEN(VLOOKUP($A156,csapatok!$A:$NN,DY$320,FALSE))-6),'csapat-ranglista'!$A:$FP,DY$321,FALSE)/8,VLOOKUP(VLOOKUP($A156,csapatok!$A:$NN,DY$320,FALSE),'csapat-ranglista'!$A:$FP,DY$321,FALSE)/4),0)</f>
        <v>0</v>
      </c>
      <c r="DZ156" s="223">
        <f>IFERROR(IF(RIGHT(VLOOKUP($A156,csapatok!$A:$NN,DZ$320,FALSE),5)="Csere",VLOOKUP(LEFT(VLOOKUP($A156,csapatok!$A:$NN,DZ$320,FALSE),LEN(VLOOKUP($A156,csapatok!$A:$NN,DZ$320,FALSE))-6),'csapat-ranglista'!$A:$FP,DZ$321,FALSE)/8,VLOOKUP(VLOOKUP($A156,csapatok!$A:$NN,DZ$320,FALSE),'csapat-ranglista'!$A:$FP,DZ$321,FALSE)/4),0)</f>
        <v>0</v>
      </c>
      <c r="EA156" s="223">
        <f>IFERROR(IF(RIGHT(VLOOKUP($A156,csapatok!$A:$NN,EA$320,FALSE),5)="Csere",VLOOKUP(LEFT(VLOOKUP($A156,csapatok!$A:$NN,EA$320,FALSE),LEN(VLOOKUP($A156,csapatok!$A:$NN,EA$320,FALSE))-6),'csapat-ranglista'!$A:$FP,EA$321,FALSE)/8,VLOOKUP(VLOOKUP($A156,csapatok!$A:$NN,EA$320,FALSE),'csapat-ranglista'!$A:$FP,EA$321,FALSE)/4),0)</f>
        <v>0</v>
      </c>
      <c r="EB156" s="223">
        <f>IFERROR(IF(RIGHT(VLOOKUP($A156,csapatok!$A:$NN,EB$320,FALSE),5)="Csere",VLOOKUP(LEFT(VLOOKUP($A156,csapatok!$A:$NN,EB$320,FALSE),LEN(VLOOKUP($A156,csapatok!$A:$NN,EB$320,FALSE))-6),'csapat-ranglista'!$A:$FP,EB$321,FALSE)/8,VLOOKUP(VLOOKUP($A156,csapatok!$A:$NN,EB$320,FALSE),'csapat-ranglista'!$A:$FP,EB$321,FALSE)/4),0)</f>
        <v>0</v>
      </c>
      <c r="EC156" s="223">
        <f>IFERROR(IF(RIGHT(VLOOKUP($A156,csapatok!$A:$NN,EC$320,FALSE),5)="Csere",VLOOKUP(LEFT(VLOOKUP($A156,csapatok!$A:$NN,EC$320,FALSE),LEN(VLOOKUP($A156,csapatok!$A:$NN,EC$320,FALSE))-6),'csapat-ranglista'!$A:$FP,EC$321,FALSE)/8,VLOOKUP(VLOOKUP($A156,csapatok!$A:$NN,EC$320,FALSE),'csapat-ranglista'!$A:$FP,EC$321,FALSE)/4),0)</f>
        <v>0</v>
      </c>
      <c r="ED156" s="223">
        <f>IFERROR(IF(RIGHT(VLOOKUP($A156,csapatok!$A:$NN,ED$320,FALSE),5)="Csere",VLOOKUP(LEFT(VLOOKUP($A156,csapatok!$A:$NN,ED$320,FALSE),LEN(VLOOKUP($A156,csapatok!$A:$NN,ED$320,FALSE))-6),'csapat-ranglista'!$A:$FP,ED$321,FALSE)/8,VLOOKUP(VLOOKUP($A156,csapatok!$A:$NN,ED$320,FALSE),'csapat-ranglista'!$A:$FP,ED$321,FALSE)/4),0)</f>
        <v>0</v>
      </c>
      <c r="EE156" s="223">
        <f>IFERROR(IF(RIGHT(VLOOKUP($A156,csapatok!$A:$NN,EE$320,FALSE),5)="Csere",VLOOKUP(LEFT(VLOOKUP($A156,csapatok!$A:$NN,EE$320,FALSE),LEN(VLOOKUP($A156,csapatok!$A:$NN,EE$320,FALSE))-6),'csapat-ranglista'!$A:$FP,EE$321,FALSE)/8,VLOOKUP(VLOOKUP($A156,csapatok!$A:$NN,EE$320,FALSE),'csapat-ranglista'!$A:$FP,EE$321,FALSE)/4),0)</f>
        <v>0</v>
      </c>
      <c r="EF156" s="223">
        <f>IFERROR(IF(RIGHT(VLOOKUP($A156,csapatok!$A:$NN,EF$320,FALSE),5)="Csere",VLOOKUP(LEFT(VLOOKUP($A156,csapatok!$A:$NN,EF$320,FALSE),LEN(VLOOKUP($A156,csapatok!$A:$NN,EF$320,FALSE))-6),'csapat-ranglista'!$A:$FP,EF$321,FALSE)/8,VLOOKUP(VLOOKUP($A156,csapatok!$A:$NN,EF$320,FALSE),'csapat-ranglista'!$A:$FP,EF$321,FALSE)/4),0)</f>
        <v>0</v>
      </c>
      <c r="EG156" s="223">
        <f>IFERROR(IF(RIGHT(VLOOKUP($A156,csapatok!$A:$NN,EG$320,FALSE),5)="Csere",VLOOKUP(LEFT(VLOOKUP($A156,csapatok!$A:$NN,EG$320,FALSE),LEN(VLOOKUP($A156,csapatok!$A:$NN,EG$320,FALSE))-6),'csapat-ranglista'!$A:$FP,EG$321,FALSE)/8,VLOOKUP(VLOOKUP($A156,csapatok!$A:$NN,EG$320,FALSE),'csapat-ranglista'!$A:$FP,EG$321,FALSE)/4),0)</f>
        <v>0</v>
      </c>
      <c r="EH156" s="223">
        <f>IFERROR(IF(RIGHT(VLOOKUP($A156,csapatok!$A:$NN,EH$320,FALSE),5)="Csere",VLOOKUP(LEFT(VLOOKUP($A156,csapatok!$A:$NN,EH$320,FALSE),LEN(VLOOKUP($A156,csapatok!$A:$NN,EH$320,FALSE))-6),'csapat-ranglista'!$A:$FP,EH$321,FALSE)/8,VLOOKUP(VLOOKUP($A156,csapatok!$A:$NN,EH$320,FALSE),'csapat-ranglista'!$A:$FP,EH$321,FALSE)/4),0)</f>
        <v>0</v>
      </c>
      <c r="EI156" s="223">
        <f>IFERROR(IF(RIGHT(VLOOKUP($A156,csapatok!$A:$NN,EI$320,FALSE),5)="Csere",VLOOKUP(LEFT(VLOOKUP($A156,csapatok!$A:$NN,EI$320,FALSE),LEN(VLOOKUP($A156,csapatok!$A:$NN,EI$320,FALSE))-6),'csapat-ranglista'!$A:$FP,EI$321,FALSE)/8,VLOOKUP(VLOOKUP($A156,csapatok!$A:$NN,EI$320,FALSE),'csapat-ranglista'!$A:$FP,EI$321,FALSE)/4),0)</f>
        <v>0</v>
      </c>
      <c r="EJ156" s="223">
        <f>IFERROR(IF(RIGHT(VLOOKUP($A156,csapatok!$A:$NN,EJ$320,FALSE),5)="Csere",VLOOKUP(LEFT(VLOOKUP($A156,csapatok!$A:$NN,EJ$320,FALSE),LEN(VLOOKUP($A156,csapatok!$A:$NN,EJ$320,FALSE))-6),'csapat-ranglista'!$A:$FP,EJ$321,FALSE)/8,VLOOKUP(VLOOKUP($A156,csapatok!$A:$NN,EJ$320,FALSE),'csapat-ranglista'!$A:$FP,EJ$321,FALSE)/4),0)</f>
        <v>0</v>
      </c>
      <c r="EK156" s="223">
        <f>IFERROR(IF(RIGHT(VLOOKUP($A156,csapatok!$A:$NN,EK$320,FALSE),5)="Csere",VLOOKUP(LEFT(VLOOKUP($A156,csapatok!$A:$NN,EK$320,FALSE),LEN(VLOOKUP($A156,csapatok!$A:$NN,EK$320,FALSE))-6),'csapat-ranglista'!$A:$FP,EK$321,FALSE)/8,VLOOKUP(VLOOKUP($A156,csapatok!$A:$NN,EK$320,FALSE),'csapat-ranglista'!$A:$FP,EK$321,FALSE)/4),0)</f>
        <v>0</v>
      </c>
      <c r="EL156" s="223">
        <f>IFERROR(IF(RIGHT(VLOOKUP($A156,csapatok!$A:$NN,EL$320,FALSE),5)="Csere",VLOOKUP(LEFT(VLOOKUP($A156,csapatok!$A:$NN,EL$320,FALSE),LEN(VLOOKUP($A156,csapatok!$A:$NN,EL$320,FALSE))-6),'csapat-ranglista'!$A:$FP,EL$321,FALSE)/8,VLOOKUP(VLOOKUP($A156,csapatok!$A:$NN,EL$320,FALSE),'csapat-ranglista'!$A:$FP,EL$321,FALSE)/4),0)</f>
        <v>0</v>
      </c>
      <c r="EM156" s="223">
        <f>IFERROR(IF(RIGHT(VLOOKUP($A156,csapatok!$A:$NN,EM$320,FALSE),5)="Csere",VLOOKUP(LEFT(VLOOKUP($A156,csapatok!$A:$NN,EM$320,FALSE),LEN(VLOOKUP($A156,csapatok!$A:$NN,EM$320,FALSE))-6),'csapat-ranglista'!$A:$FP,EM$321,FALSE)/8,VLOOKUP(VLOOKUP($A156,csapatok!$A:$NN,EM$320,FALSE),'csapat-ranglista'!$A:$FP,EM$321,FALSE)/4),0)</f>
        <v>0</v>
      </c>
      <c r="EN156" s="223">
        <f>IFERROR(IF(RIGHT(VLOOKUP($A156,csapatok!$A:$NN,EN$320,FALSE),5)="Csere",VLOOKUP(LEFT(VLOOKUP($A156,csapatok!$A:$NN,EN$320,FALSE),LEN(VLOOKUP($A156,csapatok!$A:$NN,EN$320,FALSE))-6),'csapat-ranglista'!$A:$FP,EN$321,FALSE)/8,VLOOKUP(VLOOKUP($A156,csapatok!$A:$NN,EN$320,FALSE),'csapat-ranglista'!$A:$FP,EN$321,FALSE)/4),0)</f>
        <v>0</v>
      </c>
      <c r="EO156" s="223">
        <f>IFERROR(IF(RIGHT(VLOOKUP($A156,csapatok!$A:$NN,EO$320,FALSE),5)="Csere",VLOOKUP(LEFT(VLOOKUP($A156,csapatok!$A:$NN,EO$320,FALSE),LEN(VLOOKUP($A156,csapatok!$A:$NN,EO$320,FALSE))-6),'csapat-ranglista'!$A:$FP,EO$321,FALSE)/8,VLOOKUP(VLOOKUP($A156,csapatok!$A:$NN,EO$320,FALSE),'csapat-ranglista'!$A:$FP,EO$321,FALSE)/4),0)</f>
        <v>0</v>
      </c>
      <c r="EP156" s="223">
        <f>IFERROR(IF(RIGHT(VLOOKUP($A156,csapatok!$A:$NN,EP$320,FALSE),5)="Csere",VLOOKUP(LEFT(VLOOKUP($A156,csapatok!$A:$NN,EP$320,FALSE),LEN(VLOOKUP($A156,csapatok!$A:$NN,EP$320,FALSE))-6),'csapat-ranglista'!$A:$FP,EP$321,FALSE)/8,VLOOKUP(VLOOKUP($A156,csapatok!$A:$NN,EP$320,FALSE),'csapat-ranglista'!$A:$FP,EP$321,FALSE)/4),0)</f>
        <v>0</v>
      </c>
      <c r="EQ156" s="223">
        <f>IFERROR(IF(RIGHT(VLOOKUP($A156,csapatok!$A:$NN,EQ$320,FALSE),5)="Csere",VLOOKUP(LEFT(VLOOKUP($A156,csapatok!$A:$NN,EQ$320,FALSE),LEN(VLOOKUP($A156,csapatok!$A:$NN,EQ$320,FALSE))-6),'csapat-ranglista'!$A:$FP,EQ$321,FALSE)/8,VLOOKUP(VLOOKUP($A156,csapatok!$A:$NN,EQ$320,FALSE),'csapat-ranglista'!$A:$FP,EQ$321,FALSE)/4),0)</f>
        <v>0</v>
      </c>
      <c r="ER156" s="223">
        <f>IFERROR(IF(RIGHT(VLOOKUP($A156,csapatok!$A:$NN,ER$320,FALSE),5)="Csere",VLOOKUP(LEFT(VLOOKUP($A156,csapatok!$A:$NN,ER$320,FALSE),LEN(VLOOKUP($A156,csapatok!$A:$NN,ER$320,FALSE))-6),'csapat-ranglista'!$A:$FP,ER$321,FALSE)/8,VLOOKUP(VLOOKUP($A156,csapatok!$A:$NN,ER$320,FALSE),'csapat-ranglista'!$A:$FP,ER$321,FALSE)/4),0)</f>
        <v>0</v>
      </c>
      <c r="ES156" s="223">
        <f>IFERROR(IF(RIGHT(VLOOKUP($A156,csapatok!$A:$NN,ES$320,FALSE),5)="Csere",VLOOKUP(LEFT(VLOOKUP($A156,csapatok!$A:$NN,ES$320,FALSE),LEN(VLOOKUP($A156,csapatok!$A:$NN,ES$320,FALSE))-6),'csapat-ranglista'!$A:$FP,ES$321,FALSE)/8,VLOOKUP(VLOOKUP($A156,csapatok!$A:$NN,ES$320,FALSE),'csapat-ranglista'!$A:$FP,ES$321,FALSE)/4),0)</f>
        <v>0</v>
      </c>
      <c r="ET156" s="223">
        <f>IFERROR(IF(RIGHT(VLOOKUP($A156,csapatok!$A:$NN,ET$320,FALSE),5)="Csere",VLOOKUP(LEFT(VLOOKUP($A156,csapatok!$A:$NN,ET$320,FALSE),LEN(VLOOKUP($A156,csapatok!$A:$NN,ET$320,FALSE))-6),'csapat-ranglista'!$A:$FP,ET$321,FALSE)/8,VLOOKUP(VLOOKUP($A156,csapatok!$A:$NN,ET$320,FALSE),'csapat-ranglista'!$A:$FP,ET$321,FALSE)/4),0)</f>
        <v>0</v>
      </c>
      <c r="EU156" s="223">
        <f>IFERROR(IF(RIGHT(VLOOKUP($A156,csapatok!$A:$NN,EU$320,FALSE),5)="Csere",VLOOKUP(LEFT(VLOOKUP($A156,csapatok!$A:$NN,EU$320,FALSE),LEN(VLOOKUP($A156,csapatok!$A:$NN,EU$320,FALSE))-6),'csapat-ranglista'!$A:$FP,EU$321,FALSE)/8,VLOOKUP(VLOOKUP($A156,csapatok!$A:$NN,EU$320,FALSE),'csapat-ranglista'!$A:$FP,EU$321,FALSE)/4),0)</f>
        <v>0</v>
      </c>
      <c r="EV156" s="223">
        <f>IFERROR(IF(RIGHT(VLOOKUP($A156,csapatok!$A:$NN,EV$320,FALSE),5)="Csere",VLOOKUP(LEFT(VLOOKUP($A156,csapatok!$A:$NN,EV$320,FALSE),LEN(VLOOKUP($A156,csapatok!$A:$NN,EV$320,FALSE))-6),'csapat-ranglista'!$A:$FP,EV$321,FALSE)/8,VLOOKUP(VLOOKUP($A156,csapatok!$A:$NN,EV$320,FALSE),'csapat-ranglista'!$A:$FP,EV$321,FALSE)/4),0)</f>
        <v>0</v>
      </c>
      <c r="EW156" s="223">
        <f>IFERROR(IF(RIGHT(VLOOKUP($A156,csapatok!$A:$NN,EW$320,FALSE),5)="Csere",VLOOKUP(LEFT(VLOOKUP($A156,csapatok!$A:$NN,EW$320,FALSE),LEN(VLOOKUP($A156,csapatok!$A:$NN,EW$320,FALSE))-6),'csapat-ranglista'!$A:$FP,EW$321,FALSE)/8,VLOOKUP(VLOOKUP($A156,csapatok!$A:$NN,EW$320,FALSE),'csapat-ranglista'!$A:$FP,EW$321,FALSE)/4),0)</f>
        <v>0</v>
      </c>
      <c r="EX156" s="223">
        <f>IFERROR(IF(RIGHT(VLOOKUP($A156,csapatok!$A:$NN,EX$320,FALSE),5)="Csere",VLOOKUP(LEFT(VLOOKUP($A156,csapatok!$A:$NN,EX$320,FALSE),LEN(VLOOKUP($A156,csapatok!$A:$NN,EX$320,FALSE))-6),'csapat-ranglista'!$A:$FP,EX$321,FALSE)/8,VLOOKUP(VLOOKUP($A156,csapatok!$A:$NN,EX$320,FALSE),'csapat-ranglista'!$A:$FP,EX$321,FALSE)/4),0)</f>
        <v>0</v>
      </c>
      <c r="EY156" s="223">
        <f>IFERROR(IF(RIGHT(VLOOKUP($A156,csapatok!$A:$NN,EY$320,FALSE),5)="Csere",VLOOKUP(LEFT(VLOOKUP($A156,csapatok!$A:$NN,EY$320,FALSE),LEN(VLOOKUP($A156,csapatok!$A:$NN,EY$320,FALSE))-6),'csapat-ranglista'!$A:$FP,EY$321,FALSE)/8,VLOOKUP(VLOOKUP($A156,csapatok!$A:$NN,EY$320,FALSE),'csapat-ranglista'!$A:$FP,EY$321,FALSE)/4),0)</f>
        <v>0</v>
      </c>
      <c r="EZ156" s="223">
        <f>IFERROR(IF(RIGHT(VLOOKUP($A156,csapatok!$A:$NN,EZ$320,FALSE),5)="Csere",VLOOKUP(LEFT(VLOOKUP($A156,csapatok!$A:$NN,EZ$320,FALSE),LEN(VLOOKUP($A156,csapatok!$A:$NN,EZ$320,FALSE))-6),'csapat-ranglista'!$A:$FP,EZ$321,FALSE)/8,VLOOKUP(VLOOKUP($A156,csapatok!$A:$NN,EZ$320,FALSE),'csapat-ranglista'!$A:$FP,EZ$321,FALSE)/4),0)</f>
        <v>0</v>
      </c>
      <c r="FA156" s="223">
        <f>IFERROR(IF(RIGHT(VLOOKUP($A156,csapatok!$A:$NN,FA$320,FALSE),5)="Csere",VLOOKUP(LEFT(VLOOKUP($A156,csapatok!$A:$NN,FA$320,FALSE),LEN(VLOOKUP($A156,csapatok!$A:$NN,FA$320,FALSE))-6),'csapat-ranglista'!$A:$FP,FA$321,FALSE)/8,VLOOKUP(VLOOKUP($A156,csapatok!$A:$NN,FA$320,FALSE),'csapat-ranglista'!$A:$FP,FA$321,FALSE)/4),0)</f>
        <v>0</v>
      </c>
      <c r="FB156" s="223">
        <f>IFERROR(IF(RIGHT(VLOOKUP($A156,csapatok!$A:$NN,FB$320,FALSE),5)="Csere",VLOOKUP(LEFT(VLOOKUP($A156,csapatok!$A:$NN,FB$320,FALSE),LEN(VLOOKUP($A156,csapatok!$A:$NN,FB$320,FALSE))-6),'csapat-ranglista'!$A:$FP,FB$321,FALSE)/8,VLOOKUP(VLOOKUP($A156,csapatok!$A:$NN,FB$320,FALSE),'csapat-ranglista'!$A:$FP,FB$321,FALSE)/4),0)</f>
        <v>0</v>
      </c>
      <c r="FC156" s="223">
        <f>IFERROR(IF(RIGHT(VLOOKUP($A156,csapatok!$A:$NN,FC$320,FALSE),5)="Csere",VLOOKUP(LEFT(VLOOKUP($A156,csapatok!$A:$NN,FC$320,FALSE),LEN(VLOOKUP($A156,csapatok!$A:$NN,FC$320,FALSE))-6),'csapat-ranglista'!$A:$FP,FC$321,FALSE)/8,VLOOKUP(VLOOKUP($A156,csapatok!$A:$NN,FC$320,FALSE),'csapat-ranglista'!$A:$FP,FC$321,FALSE)/4),0)</f>
        <v>0</v>
      </c>
      <c r="FD156" s="224">
        <f>versenyek!$QY$11*IFERROR(VLOOKUP(VLOOKUP($A156,versenyek!QX:QZ,3,FALSE),szabalyok!$A$16:$B$23,2,FALSE)/4,0)</f>
        <v>0</v>
      </c>
      <c r="FE156" s="224">
        <f>versenyek!$RB$11*IFERROR(VLOOKUP(VLOOKUP($A156,versenyek!RA:RC,3,FALSE),szabalyok!$A$16:$B$23,2,FALSE)/4,0)</f>
        <v>0</v>
      </c>
      <c r="FF156" s="223">
        <f>IFERROR(IF(RIGHT(VLOOKUP($A156,csapatok!$A:$NN,FF$320,FALSE),5)="Csere",VLOOKUP(LEFT(VLOOKUP($A156,csapatok!$A:$NN,FF$320,FALSE),LEN(VLOOKUP($A156,csapatok!$A:$NN,FF$320,FALSE))-6),'csapat-ranglista'!$A:$FP,FF$321,FALSE)/8,VLOOKUP(VLOOKUP($A156,csapatok!$A:$NN,FF$320,FALSE),'csapat-ranglista'!$A:$FP,FF$321,FALSE)/4),0)</f>
        <v>0</v>
      </c>
      <c r="FG156" s="223">
        <f>IFERROR(IF(RIGHT(VLOOKUP($A156,csapatok!$A:$NN,FG$320,FALSE),5)="Csere",VLOOKUP(LEFT(VLOOKUP($A156,csapatok!$A:$NN,FG$320,FALSE),LEN(VLOOKUP($A156,csapatok!$A:$NN,FG$320,FALSE))-6),'csapat-ranglista'!$A:$FP,FG$321,FALSE)/8,VLOOKUP(VLOOKUP($A156,csapatok!$A:$NN,FG$320,FALSE),'csapat-ranglista'!$A:$FP,FG$321,FALSE)/4),0)</f>
        <v>0</v>
      </c>
      <c r="FH156" s="223">
        <f>IFERROR(IF(RIGHT(VLOOKUP($A156,csapatok!$A:$NN,FH$320,FALSE),5)="Csere",VLOOKUP(LEFT(VLOOKUP($A156,csapatok!$A:$NN,FH$320,FALSE),LEN(VLOOKUP($A156,csapatok!$A:$NN,FH$320,FALSE))-6),'csapat-ranglista'!$A:$FP,FH$321,FALSE)/8,VLOOKUP(VLOOKUP($A156,csapatok!$A:$NN,FH$320,FALSE),'csapat-ranglista'!$A:$FP,FH$321,FALSE)/4),0)</f>
        <v>0</v>
      </c>
      <c r="FI156" s="223">
        <f>IFERROR(IF(RIGHT(VLOOKUP($A156,csapatok!$A:$NN,FI$320,FALSE),5)="Csere",VLOOKUP(LEFT(VLOOKUP($A156,csapatok!$A:$NN,FI$320,FALSE),LEN(VLOOKUP($A156,csapatok!$A:$NN,FI$320,FALSE))-6),'csapat-ranglista'!$A:$FP,FI$321,FALSE)/8,VLOOKUP(VLOOKUP($A156,csapatok!$A:$NN,FI$320,FALSE),'csapat-ranglista'!$A:$FP,FI$321,FALSE)/4),0)</f>
        <v>0</v>
      </c>
      <c r="FJ156" s="223">
        <f>IFERROR(IF(RIGHT(VLOOKUP($A156,csapatok!$A:$NN,FJ$320,FALSE),5)="Csere",VLOOKUP(LEFT(VLOOKUP($A156,csapatok!$A:$NN,FJ$320,FALSE),LEN(VLOOKUP($A156,csapatok!$A:$NN,FJ$320,FALSE))-6),'csapat-ranglista'!$A:$FP,FJ$321,FALSE)/8,VLOOKUP(VLOOKUP($A156,csapatok!$A:$NN,FJ$320,FALSE),'csapat-ranglista'!$A:$FP,FJ$321,FALSE)/4),0)</f>
        <v>0</v>
      </c>
      <c r="FK156" s="223">
        <f>IFERROR(IF(RIGHT(VLOOKUP($A156,csapatok!$A:$NN,FK$320,FALSE),5)="Csere",VLOOKUP(LEFT(VLOOKUP($A156,csapatok!$A:$NN,FK$320,FALSE),LEN(VLOOKUP($A156,csapatok!$A:$NN,FK$320,FALSE))-6),'csapat-ranglista'!$A:$FP,FK$321,FALSE)/8,VLOOKUP(VLOOKUP($A156,csapatok!$A:$NN,FK$320,FALSE),'csapat-ranglista'!$A:$FP,FK$321,FALSE)/4),0)</f>
        <v>0</v>
      </c>
      <c r="FL156" s="223">
        <f>IFERROR(IF(RIGHT(VLOOKUP($A156,csapatok!$A:$NN,FL$320,FALSE),5)="Csere",VLOOKUP(LEFT(VLOOKUP($A156,csapatok!$A:$NN,FL$320,FALSE),LEN(VLOOKUP($A156,csapatok!$A:$NN,FL$320,FALSE))-6),'csapat-ranglista'!$A:$FP,FL$321,FALSE)/8,VLOOKUP(VLOOKUP($A156,csapatok!$A:$NN,FL$320,FALSE),'csapat-ranglista'!$A:$FP,FL$321,FALSE)/4),0)</f>
        <v>0</v>
      </c>
      <c r="FM156" s="223">
        <f>IFERROR(IF(RIGHT(VLOOKUP($A156,csapatok!$A:$NN,FM$320,FALSE),5)="Csere",VLOOKUP(LEFT(VLOOKUP($A156,csapatok!$A:$NN,FM$320,FALSE),LEN(VLOOKUP($A156,csapatok!$A:$NN,FM$320,FALSE))-6),'csapat-ranglista'!$A:$FP,FM$321,FALSE)/8,VLOOKUP(VLOOKUP($A156,csapatok!$A:$NN,FM$320,FALSE),'csapat-ranglista'!$A:$FP,FM$321,FALSE)/4),0)</f>
        <v>0</v>
      </c>
      <c r="FN156" s="223">
        <f>IFERROR(IF(RIGHT(VLOOKUP($A156,csapatok!$A:$NN,FN$320,FALSE),5)="Csere",VLOOKUP(LEFT(VLOOKUP($A156,csapatok!$A:$NN,FN$320,FALSE),LEN(VLOOKUP($A156,csapatok!$A:$NN,FN$320,FALSE))-6),'csapat-ranglista'!$A:$FP,FN$321,FALSE)/8,VLOOKUP(VLOOKUP($A156,csapatok!$A:$NN,FN$320,FALSE),'csapat-ranglista'!$A:$FP,FN$321,FALSE)/4),0)</f>
        <v>0</v>
      </c>
      <c r="FO156" s="223">
        <f>IFERROR(IF(RIGHT(VLOOKUP($A156,csapatok!$A:$NN,FO$320,FALSE),5)="Csere",VLOOKUP(LEFT(VLOOKUP($A156,csapatok!$A:$NN,FO$320,FALSE),LEN(VLOOKUP($A156,csapatok!$A:$NN,FO$320,FALSE))-6),'csapat-ranglista'!$A:$FP,FO$321,FALSE)/8,VLOOKUP(VLOOKUP($A156,csapatok!$A:$NN,FO$320,FALSE),'csapat-ranglista'!$A:$FP,FO$321,FALSE)/4),0)</f>
        <v>0</v>
      </c>
      <c r="FP156" s="223">
        <f>IFERROR(IF(RIGHT(VLOOKUP($A156,csapatok!$A:$NN,FP$320,FALSE),5)="Csere",VLOOKUP(LEFT(VLOOKUP($A156,csapatok!$A:$NN,FP$320,FALSE),LEN(VLOOKUP($A156,csapatok!$A:$NN,FP$320,FALSE))-6),'csapat-ranglista'!$A:$FP,FP$321,FALSE)/8,VLOOKUP(VLOOKUP($A156,csapatok!$A:$NN,FP$320,FALSE),'csapat-ranglista'!$A:$FP,FP$321,FALSE)/4),0)</f>
        <v>0</v>
      </c>
      <c r="FQ156" s="223">
        <f>IFERROR(IF(RIGHT(VLOOKUP($A156,csapatok!$A:$NN,FQ$320,FALSE),5)="Csere",VLOOKUP(LEFT(VLOOKUP($A156,csapatok!$A:$NN,FQ$320,FALSE),LEN(VLOOKUP($A156,csapatok!$A:$NN,FQ$320,FALSE))-6),'csapat-ranglista'!$A:$FP,FQ$321,FALSE)/8,VLOOKUP(VLOOKUP($A156,csapatok!$A:$NN,FQ$320,FALSE),'csapat-ranglista'!$A:$FP,FQ$321,FALSE)/4),0)</f>
        <v>0</v>
      </c>
      <c r="FR156" s="223">
        <f>IFERROR(IF(RIGHT(VLOOKUP($A156,csapatok!$A:$NN,FR$320,FALSE),5)="Csere",VLOOKUP(LEFT(VLOOKUP($A156,csapatok!$A:$NN,FR$320,FALSE),LEN(VLOOKUP($A156,csapatok!$A:$NN,FR$320,FALSE))-6),'csapat-ranglista'!$A:$FP,FR$321,FALSE)/8,VLOOKUP(VLOOKUP($A156,csapatok!$A:$NN,FR$320,FALSE),'csapat-ranglista'!$A:$FP,FR$321,FALSE)/4),0)</f>
        <v>0</v>
      </c>
      <c r="FS156" s="223">
        <f>IFERROR(IF(RIGHT(VLOOKUP($A156,csapatok!$A:$NN,FS$320,FALSE),5)="Csere",VLOOKUP(LEFT(VLOOKUP($A156,csapatok!$A:$NN,FS$320,FALSE),LEN(VLOOKUP($A156,csapatok!$A:$NN,FS$320,FALSE))-6),'csapat-ranglista'!$A:$FP,FS$321,FALSE)/8,VLOOKUP(VLOOKUP($A156,csapatok!$A:$NN,FS$320,FALSE),'csapat-ranglista'!$A:$FP,FS$321,FALSE)/4),0)</f>
        <v>0</v>
      </c>
      <c r="FT156" s="223">
        <f>IFERROR(IF(RIGHT(VLOOKUP($A156,csapatok!$A:$NN,FT$320,FALSE),5)="Csere",VLOOKUP(LEFT(VLOOKUP($A156,csapatok!$A:$NN,FT$320,FALSE),LEN(VLOOKUP($A156,csapatok!$A:$NN,FT$320,FALSE))-6),'csapat-ranglista'!$A:$FP,FT$321,FALSE)/8,VLOOKUP(VLOOKUP($A156,csapatok!$A:$NN,FT$320,FALSE),'csapat-ranglista'!$A:$FP,FT$321,FALSE)/4),0)</f>
        <v>0</v>
      </c>
      <c r="FU156" s="223">
        <f>IFERROR(IF(RIGHT(VLOOKUP($A156,csapatok!$A:$NN,FU$320,FALSE),5)="Csere",VLOOKUP(LEFT(VLOOKUP($A156,csapatok!$A:$NN,FU$320,FALSE),LEN(VLOOKUP($A156,csapatok!$A:$NN,FU$320,FALSE))-6),'csapat-ranglista'!$A:$FP,FU$321,FALSE)/8,VLOOKUP(VLOOKUP($A156,csapatok!$A:$NN,FU$320,FALSE),'csapat-ranglista'!$A:$FP,FU$321,FALSE)/4),0)</f>
        <v>0</v>
      </c>
      <c r="FV156" s="223">
        <f>IFERROR(IF(RIGHT(VLOOKUP($A156,csapatok!$A:$NN,FV$320,FALSE),5)="Csere",VLOOKUP(LEFT(VLOOKUP($A156,csapatok!$A:$NN,FV$320,FALSE),LEN(VLOOKUP($A156,csapatok!$A:$NN,FV$320,FALSE))-6),'csapat-ranglista'!$A:$FP,FV$321,FALSE)/8,VLOOKUP(VLOOKUP($A156,csapatok!$A:$NN,FV$320,FALSE),'csapat-ranglista'!$A:$FP,FV$321,FALSE)/4),0)</f>
        <v>0</v>
      </c>
      <c r="FW156" s="223">
        <f>IFERROR(IF(RIGHT(VLOOKUP($A156,csapatok!$A:$NN,FW$320,FALSE),5)="Csere",VLOOKUP(LEFT(VLOOKUP($A156,csapatok!$A:$NN,FW$320,FALSE),LEN(VLOOKUP($A156,csapatok!$A:$NN,FW$320,FALSE))-6),'csapat-ranglista'!$A:$FP,FW$321,FALSE)/8,VLOOKUP(VLOOKUP($A156,csapatok!$A:$NN,FW$320,FALSE),'csapat-ranglista'!$A:$FP,FW$321,FALSE)/4),0)</f>
        <v>0</v>
      </c>
      <c r="FX156" s="223">
        <f>IFERROR(IF(RIGHT(VLOOKUP($A156,csapatok!$A:$NN,FX$320,FALSE),5)="Csere",VLOOKUP(LEFT(VLOOKUP($A156,csapatok!$A:$NN,FX$320,FALSE),LEN(VLOOKUP($A156,csapatok!$A:$NN,FX$320,FALSE))-6),'csapat-ranglista'!$A:$FP,FX$321,FALSE)/8,VLOOKUP(VLOOKUP($A156,csapatok!$A:$NN,FX$320,FALSE),'csapat-ranglista'!$A:$FP,FX$321,FALSE)/4),0)</f>
        <v>0</v>
      </c>
      <c r="FY156" s="223">
        <f>IFERROR(IF(RIGHT(VLOOKUP($A156,csapatok!$A:$NN,FY$320,FALSE),5)="Csere",VLOOKUP(LEFT(VLOOKUP($A156,csapatok!$A:$NN,FY$320,FALSE),LEN(VLOOKUP($A156,csapatok!$A:$NN,FY$320,FALSE))-6),'csapat-ranglista'!$A:$FP,FY$321,FALSE)/8,VLOOKUP(VLOOKUP($A156,csapatok!$A:$NN,FY$320,FALSE),'csapat-ranglista'!$A:$FP,FY$321,FALSE)/4),0)</f>
        <v>0</v>
      </c>
      <c r="FZ156" s="223">
        <f>IFERROR(IF(RIGHT(VLOOKUP($A156,csapatok!$A:$NN,FZ$320,FALSE),5)="Csere",VLOOKUP(LEFT(VLOOKUP($A156,csapatok!$A:$NN,FZ$320,FALSE),LEN(VLOOKUP($A156,csapatok!$A:$NN,FZ$320,FALSE))-6),'csapat-ranglista'!$A:$FP,FZ$321,FALSE)/8,VLOOKUP(VLOOKUP($A156,csapatok!$A:$NN,FZ$320,FALSE),'csapat-ranglista'!$A:$FP,FZ$321,FALSE)/4),0)</f>
        <v>0</v>
      </c>
      <c r="GA156" s="223">
        <f>IFERROR(IF(RIGHT(VLOOKUP($A156,csapatok!$A:$NN,GA$320,FALSE),5)="Csere",VLOOKUP(LEFT(VLOOKUP($A156,csapatok!$A:$NN,GA$320,FALSE),LEN(VLOOKUP($A156,csapatok!$A:$NN,GA$320,FALSE))-6),'csapat-ranglista'!$A:$FP,GA$321,FALSE)/8,VLOOKUP(VLOOKUP($A156,csapatok!$A:$NN,GA$320,FALSE),'csapat-ranglista'!$A:$FP,GA$321,FALSE)/4),0)</f>
        <v>0</v>
      </c>
      <c r="GB156" s="223">
        <f>IFERROR(IF(RIGHT(VLOOKUP($A156,csapatok!$A:$NN,GB$320,FALSE),5)="Csere",VLOOKUP(LEFT(VLOOKUP($A156,csapatok!$A:$NN,GB$320,FALSE),LEN(VLOOKUP($A156,csapatok!$A:$NN,GB$320,FALSE))-6),'csapat-ranglista'!$A:$FP,GB$321,FALSE)/8,VLOOKUP(VLOOKUP($A156,csapatok!$A:$NN,GB$320,FALSE),'csapat-ranglista'!$A:$FP,GB$321,FALSE)/4),0)</f>
        <v>0</v>
      </c>
      <c r="GC156" s="223">
        <f>IFERROR(IF(RIGHT(VLOOKUP($A156,csapatok!$A:$NN,GC$320,FALSE),5)="Csere",VLOOKUP(LEFT(VLOOKUP($A156,csapatok!$A:$NN,GC$320,FALSE),LEN(VLOOKUP($A156,csapatok!$A:$NN,GC$320,FALSE))-6),'csapat-ranglista'!$A:$FP,GC$321,FALSE)/8,VLOOKUP(VLOOKUP($A156,csapatok!$A:$NN,GC$320,FALSE),'csapat-ranglista'!$A:$FP,GC$321,FALSE)/4),0)</f>
        <v>0</v>
      </c>
      <c r="GD156" s="247">
        <f>SUM(EQ156:GC156)</f>
        <v>0</v>
      </c>
    </row>
    <row r="157" spans="1:186">
      <c r="A157" s="32" t="s">
        <v>1369</v>
      </c>
      <c r="B157" s="289">
        <v>34027</v>
      </c>
      <c r="C157" s="131" t="str">
        <f>IF(B157=0,"",IF(B157&lt;$C$1,"felnőtt","ifi"))</f>
        <v>ifi</v>
      </c>
      <c r="D157" s="32" t="s">
        <v>101</v>
      </c>
      <c r="E157" s="45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f>IFERROR(IF(RIGHT(VLOOKUP($A157,csapatok!$A:$BL,X$320,FALSE),5)="Csere",VLOOKUP(LEFT(VLOOKUP($A157,csapatok!$A:$BL,X$320,FALSE),LEN(VLOOKUP($A157,csapatok!$A:$BL,X$320,FALSE))-6),'csapat-ranglista'!$A:$FP,X$321,FALSE)/8,VLOOKUP(VLOOKUP($A157,csapatok!$A:$BL,X$320,FALSE),'csapat-ranglista'!$A:$FP,X$321,FALSE)/4),0)</f>
        <v>0</v>
      </c>
      <c r="Y157" s="32">
        <f>IFERROR(IF(RIGHT(VLOOKUP($A157,csapatok!$A:$BL,Y$320,FALSE),5)="Csere",VLOOKUP(LEFT(VLOOKUP($A157,csapatok!$A:$BL,Y$320,FALSE),LEN(VLOOKUP($A157,csapatok!$A:$BL,Y$320,FALSE))-6),'csapat-ranglista'!$A:$FP,Y$321,FALSE)/8,VLOOKUP(VLOOKUP($A157,csapatok!$A:$BL,Y$320,FALSE),'csapat-ranglista'!$A:$FP,Y$321,FALSE)/4),0)</f>
        <v>0</v>
      </c>
      <c r="Z157" s="32">
        <f>IFERROR(IF(RIGHT(VLOOKUP($A157,csapatok!$A:$BL,Z$320,FALSE),5)="Csere",VLOOKUP(LEFT(VLOOKUP($A157,csapatok!$A:$BL,Z$320,FALSE),LEN(VLOOKUP($A157,csapatok!$A:$BL,Z$320,FALSE))-6),'csapat-ranglista'!$A:$FP,Z$321,FALSE)/8,VLOOKUP(VLOOKUP($A157,csapatok!$A:$BL,Z$320,FALSE),'csapat-ranglista'!$A:$FP,Z$321,FALSE)/4),0)</f>
        <v>0</v>
      </c>
      <c r="AA157" s="32">
        <f>IFERROR(IF(RIGHT(VLOOKUP($A157,csapatok!$A:$BL,AA$320,FALSE),5)="Csere",VLOOKUP(LEFT(VLOOKUP($A157,csapatok!$A:$BL,AA$320,FALSE),LEN(VLOOKUP($A157,csapatok!$A:$BL,AA$320,FALSE))-6),'csapat-ranglista'!$A:$FP,AA$321,FALSE)/8,VLOOKUP(VLOOKUP($A157,csapatok!$A:$BL,AA$320,FALSE),'csapat-ranglista'!$A:$FP,AA$321,FALSE)/4),0)</f>
        <v>0</v>
      </c>
      <c r="AB157" s="223">
        <f>IFERROR(IF(RIGHT(VLOOKUP($A157,csapatok!$A:$BL,AB$320,FALSE),5)="Csere",VLOOKUP(LEFT(VLOOKUP($A157,csapatok!$A:$BL,AB$320,FALSE),LEN(VLOOKUP($A157,csapatok!$A:$BL,AB$320,FALSE))-6),'csapat-ranglista'!$A:$FP,AB$321,FALSE)/8,VLOOKUP(VLOOKUP($A157,csapatok!$A:$BL,AB$320,FALSE),'csapat-ranglista'!$A:$FP,AB$321,FALSE)/4),0)</f>
        <v>0</v>
      </c>
      <c r="AC157" s="223">
        <f>IFERROR(IF(RIGHT(VLOOKUP($A157,csapatok!$A:$BL,AC$320,FALSE),5)="Csere",VLOOKUP(LEFT(VLOOKUP($A157,csapatok!$A:$BL,AC$320,FALSE),LEN(VLOOKUP($A157,csapatok!$A:$BL,AC$320,FALSE))-6),'csapat-ranglista'!$A:$FP,AC$321,FALSE)/8,VLOOKUP(VLOOKUP($A157,csapatok!$A:$BL,AC$320,FALSE),'csapat-ranglista'!$A:$FP,AC$321,FALSE)/4),0)</f>
        <v>0</v>
      </c>
      <c r="AD157" s="223">
        <f>IFERROR(IF(RIGHT(VLOOKUP($A157,csapatok!$A:$BL,AD$320,FALSE),5)="Csere",VLOOKUP(LEFT(VLOOKUP($A157,csapatok!$A:$BL,AD$320,FALSE),LEN(VLOOKUP($A157,csapatok!$A:$BL,AD$320,FALSE))-6),'csapat-ranglista'!$A:$FP,AD$321,FALSE)/8,VLOOKUP(VLOOKUP($A157,csapatok!$A:$BL,AD$320,FALSE),'csapat-ranglista'!$A:$FP,AD$321,FALSE)/4),0)</f>
        <v>0</v>
      </c>
      <c r="AE157" s="223">
        <f>IFERROR(IF(RIGHT(VLOOKUP($A157,csapatok!$A:$BL,AE$320,FALSE),5)="Csere",VLOOKUP(LEFT(VLOOKUP($A157,csapatok!$A:$BL,AE$320,FALSE),LEN(VLOOKUP($A157,csapatok!$A:$BL,AE$320,FALSE))-6),'csapat-ranglista'!$A:$FP,AE$321,FALSE)/8,VLOOKUP(VLOOKUP($A157,csapatok!$A:$BL,AE$320,FALSE),'csapat-ranglista'!$A:$FP,AE$321,FALSE)/4),0)</f>
        <v>0</v>
      </c>
      <c r="AF157" s="223">
        <f>IFERROR(IF(RIGHT(VLOOKUP($A157,csapatok!$A:$BL,AF$320,FALSE),5)="Csere",VLOOKUP(LEFT(VLOOKUP($A157,csapatok!$A:$BL,AF$320,FALSE),LEN(VLOOKUP($A157,csapatok!$A:$BL,AF$320,FALSE))-6),'csapat-ranglista'!$A:$FP,AF$321,FALSE)/8,VLOOKUP(VLOOKUP($A157,csapatok!$A:$BL,AF$320,FALSE),'csapat-ranglista'!$A:$FP,AF$321,FALSE)/4),0)</f>
        <v>0</v>
      </c>
      <c r="AG157" s="223">
        <f>IFERROR(IF(RIGHT(VLOOKUP($A157,csapatok!$A:$BL,AG$320,FALSE),5)="Csere",VLOOKUP(LEFT(VLOOKUP($A157,csapatok!$A:$BL,AG$320,FALSE),LEN(VLOOKUP($A157,csapatok!$A:$BL,AG$320,FALSE))-6),'csapat-ranglista'!$A:$FP,AG$321,FALSE)/8,VLOOKUP(VLOOKUP($A157,csapatok!$A:$BL,AG$320,FALSE),'csapat-ranglista'!$A:$FP,AG$321,FALSE)/4),0)</f>
        <v>0</v>
      </c>
      <c r="AH157" s="223">
        <f>IFERROR(IF(RIGHT(VLOOKUP($A157,csapatok!$A:$BL,AH$320,FALSE),5)="Csere",VLOOKUP(LEFT(VLOOKUP($A157,csapatok!$A:$BL,AH$320,FALSE),LEN(VLOOKUP($A157,csapatok!$A:$BL,AH$320,FALSE))-6),'csapat-ranglista'!$A:$FP,AH$321,FALSE)/8,VLOOKUP(VLOOKUP($A157,csapatok!$A:$BL,AH$320,FALSE),'csapat-ranglista'!$A:$FP,AH$321,FALSE)/4),0)</f>
        <v>0</v>
      </c>
      <c r="AI157" s="223">
        <f>IFERROR(IF(RIGHT(VLOOKUP($A157,csapatok!$A:$BL,AI$320,FALSE),5)="Csere",VLOOKUP(LEFT(VLOOKUP($A157,csapatok!$A:$BL,AI$320,FALSE),LEN(VLOOKUP($A157,csapatok!$A:$BL,AI$320,FALSE))-6),'csapat-ranglista'!$A:$FP,AI$321,FALSE)/8,VLOOKUP(VLOOKUP($A157,csapatok!$A:$BL,AI$320,FALSE),'csapat-ranglista'!$A:$FP,AI$321,FALSE)/4),0)</f>
        <v>0</v>
      </c>
      <c r="AJ157" s="223">
        <f>IFERROR(IF(RIGHT(VLOOKUP($A157,csapatok!$A:$BL,AJ$320,FALSE),5)="Csere",VLOOKUP(LEFT(VLOOKUP($A157,csapatok!$A:$BL,AJ$320,FALSE),LEN(VLOOKUP($A157,csapatok!$A:$BL,AJ$320,FALSE))-6),'csapat-ranglista'!$A:$FP,AJ$321,FALSE)/8,VLOOKUP(VLOOKUP($A157,csapatok!$A:$BL,AJ$320,FALSE),'csapat-ranglista'!$A:$FP,AJ$321,FALSE)/2),0)</f>
        <v>0</v>
      </c>
      <c r="AK157" s="223">
        <f>IFERROR(IF(RIGHT(VLOOKUP($A157,csapatok!$A:$CN,AK$320,FALSE),5)="Csere",VLOOKUP(LEFT(VLOOKUP($A157,csapatok!$A:$CN,AK$320,FALSE),LEN(VLOOKUP($A157,csapatok!$A:$CN,AK$320,FALSE))-6),'csapat-ranglista'!$A:$FP,AK$321,FALSE)/8,VLOOKUP(VLOOKUP($A157,csapatok!$A:$CN,AK$320,FALSE),'csapat-ranglista'!$A:$FP,AK$321,FALSE)/4),0)</f>
        <v>0</v>
      </c>
      <c r="AL157" s="223">
        <f>IFERROR(IF(RIGHT(VLOOKUP($A157,csapatok!$A:$CN,AL$320,FALSE),5)="Csere",VLOOKUP(LEFT(VLOOKUP($A157,csapatok!$A:$CN,AL$320,FALSE),LEN(VLOOKUP($A157,csapatok!$A:$CN,AL$320,FALSE))-6),'csapat-ranglista'!$A:$FP,AL$321,FALSE)/8,VLOOKUP(VLOOKUP($A157,csapatok!$A:$CN,AL$320,FALSE),'csapat-ranglista'!$A:$FP,AL$321,FALSE)/4),0)</f>
        <v>0</v>
      </c>
      <c r="AM157" s="223">
        <f>IFERROR(IF(RIGHT(VLOOKUP($A157,csapatok!$A:$CN,AM$320,FALSE),5)="Csere",VLOOKUP(LEFT(VLOOKUP($A157,csapatok!$A:$CN,AM$320,FALSE),LEN(VLOOKUP($A157,csapatok!$A:$CN,AM$320,FALSE))-6),'csapat-ranglista'!$A:$FP,AM$321,FALSE)/8,VLOOKUP(VLOOKUP($A157,csapatok!$A:$CN,AM$320,FALSE),'csapat-ranglista'!$A:$FP,AM$321,FALSE)/4),0)</f>
        <v>0</v>
      </c>
      <c r="AN157" s="223">
        <f>IFERROR(IF(RIGHT(VLOOKUP($A157,csapatok!$A:$CN,AN$320,FALSE),5)="Csere",VLOOKUP(LEFT(VLOOKUP($A157,csapatok!$A:$CN,AN$320,FALSE),LEN(VLOOKUP($A157,csapatok!$A:$CN,AN$320,FALSE))-6),'csapat-ranglista'!$A:$FP,AN$321,FALSE)/8,VLOOKUP(VLOOKUP($A157,csapatok!$A:$CN,AN$320,FALSE),'csapat-ranglista'!$A:$FP,AN$321,FALSE)/4),0)</f>
        <v>0</v>
      </c>
      <c r="AO157" s="223">
        <f>IFERROR(IF(RIGHT(VLOOKUP($A157,csapatok!$A:$CN,AO$320,FALSE),5)="Csere",VLOOKUP(LEFT(VLOOKUP($A157,csapatok!$A:$CN,AO$320,FALSE),LEN(VLOOKUP($A157,csapatok!$A:$CN,AO$320,FALSE))-6),'csapat-ranglista'!$A:$FP,AO$321,FALSE)/8,VLOOKUP(VLOOKUP($A157,csapatok!$A:$CN,AO$320,FALSE),'csapat-ranglista'!$A:$FP,AO$321,FALSE)/4),0)</f>
        <v>0</v>
      </c>
      <c r="AP157" s="223">
        <f>IFERROR(IF(RIGHT(VLOOKUP($A157,csapatok!$A:$CN,AP$320,FALSE),5)="Csere",VLOOKUP(LEFT(VLOOKUP($A157,csapatok!$A:$CN,AP$320,FALSE),LEN(VLOOKUP($A157,csapatok!$A:$CN,AP$320,FALSE))-6),'csapat-ranglista'!$A:$FP,AP$321,FALSE)/8,VLOOKUP(VLOOKUP($A157,csapatok!$A:$CN,AP$320,FALSE),'csapat-ranglista'!$A:$FP,AP$321,FALSE)/4),0)</f>
        <v>0</v>
      </c>
      <c r="AQ157" s="223">
        <f>IFERROR(IF(RIGHT(VLOOKUP($A157,csapatok!$A:$CN,AQ$320,FALSE),5)="Csere",VLOOKUP(LEFT(VLOOKUP($A157,csapatok!$A:$CN,AQ$320,FALSE),LEN(VLOOKUP($A157,csapatok!$A:$CN,AQ$320,FALSE))-6),'csapat-ranglista'!$A:$FP,AQ$321,FALSE)/8,VLOOKUP(VLOOKUP($A157,csapatok!$A:$CN,AQ$320,FALSE),'csapat-ranglista'!$A:$FP,AQ$321,FALSE)/4),0)</f>
        <v>0</v>
      </c>
      <c r="AR157" s="223">
        <f>IFERROR(IF(RIGHT(VLOOKUP($A157,csapatok!$A:$CN,AR$320,FALSE),5)="Csere",VLOOKUP(LEFT(VLOOKUP($A157,csapatok!$A:$CN,AR$320,FALSE),LEN(VLOOKUP($A157,csapatok!$A:$CN,AR$320,FALSE))-6),'csapat-ranglista'!$A:$FP,AR$321,FALSE)/8,VLOOKUP(VLOOKUP($A157,csapatok!$A:$CN,AR$320,FALSE),'csapat-ranglista'!$A:$FP,AR$321,FALSE)/4),0)</f>
        <v>0</v>
      </c>
      <c r="AS157" s="223">
        <f>IFERROR(IF(RIGHT(VLOOKUP($A157,csapatok!$A:$CN,AS$320,FALSE),5)="Csere",VLOOKUP(LEFT(VLOOKUP($A157,csapatok!$A:$CN,AS$320,FALSE),LEN(VLOOKUP($A157,csapatok!$A:$CN,AS$320,FALSE))-6),'csapat-ranglista'!$A:$FP,AS$321,FALSE)/8,VLOOKUP(VLOOKUP($A157,csapatok!$A:$CN,AS$320,FALSE),'csapat-ranglista'!$A:$FP,AS$321,FALSE)/4),0)</f>
        <v>0</v>
      </c>
      <c r="AT157" s="223">
        <f>IFERROR(IF(RIGHT(VLOOKUP($A157,csapatok!$A:$CN,AT$320,FALSE),5)="Csere",VLOOKUP(LEFT(VLOOKUP($A157,csapatok!$A:$CN,AT$320,FALSE),LEN(VLOOKUP($A157,csapatok!$A:$CN,AT$320,FALSE))-6),'csapat-ranglista'!$A:$FP,AT$321,FALSE)/8,VLOOKUP(VLOOKUP($A157,csapatok!$A:$CN,AT$320,FALSE),'csapat-ranglista'!$A:$FP,AT$321,FALSE)/4),0)</f>
        <v>0</v>
      </c>
      <c r="AU157" s="223">
        <f>IFERROR(IF(RIGHT(VLOOKUP($A157,csapatok!$A:$CN,AU$320,FALSE),5)="Csere",VLOOKUP(LEFT(VLOOKUP($A157,csapatok!$A:$CN,AU$320,FALSE),LEN(VLOOKUP($A157,csapatok!$A:$CN,AU$320,FALSE))-6),'csapat-ranglista'!$A:$FP,AU$321,FALSE)/8,VLOOKUP(VLOOKUP($A157,csapatok!$A:$CN,AU$320,FALSE),'csapat-ranglista'!$A:$FP,AU$321,FALSE)/4),0)</f>
        <v>0</v>
      </c>
      <c r="AV157" s="223">
        <f>IFERROR(IF(RIGHT(VLOOKUP($A157,csapatok!$A:$CN,AV$320,FALSE),5)="Csere",VLOOKUP(LEFT(VLOOKUP($A157,csapatok!$A:$CN,AV$320,FALSE),LEN(VLOOKUP($A157,csapatok!$A:$CN,AV$320,FALSE))-6),'csapat-ranglista'!$A:$FP,AV$321,FALSE)/8,VLOOKUP(VLOOKUP($A157,csapatok!$A:$CN,AV$320,FALSE),'csapat-ranglista'!$A:$FP,AV$321,FALSE)/4),0)</f>
        <v>0</v>
      </c>
      <c r="AW157" s="223">
        <f>IFERROR(IF(RIGHT(VLOOKUP($A157,csapatok!$A:$CN,AW$320,FALSE),5)="Csere",VLOOKUP(LEFT(VLOOKUP($A157,csapatok!$A:$CN,AW$320,FALSE),LEN(VLOOKUP($A157,csapatok!$A:$CN,AW$320,FALSE))-6),'csapat-ranglista'!$A:$FP,AW$321,FALSE)/8,VLOOKUP(VLOOKUP($A157,csapatok!$A:$CN,AW$320,FALSE),'csapat-ranglista'!$A:$FP,AW$321,FALSE)/4),0)</f>
        <v>0</v>
      </c>
      <c r="AX157" s="223">
        <f>IFERROR(IF(RIGHT(VLOOKUP($A157,csapatok!$A:$CN,AX$320,FALSE),5)="Csere",VLOOKUP(LEFT(VLOOKUP($A157,csapatok!$A:$CN,AX$320,FALSE),LEN(VLOOKUP($A157,csapatok!$A:$CN,AX$320,FALSE))-6),'csapat-ranglista'!$A:$FP,AX$321,FALSE)/8,VLOOKUP(VLOOKUP($A157,csapatok!$A:$CN,AX$320,FALSE),'csapat-ranglista'!$A:$FP,AX$321,FALSE)/4),0)</f>
        <v>0</v>
      </c>
      <c r="AY157" s="223">
        <f>IFERROR(IF(RIGHT(VLOOKUP($A157,csapatok!$A:$NN,AY$320,FALSE),5)="Csere",VLOOKUP(LEFT(VLOOKUP($A157,csapatok!$A:$NN,AY$320,FALSE),LEN(VLOOKUP($A157,csapatok!$A:$NN,AY$320,FALSE))-6),'csapat-ranglista'!$A:$FP,AY$321,FALSE)/8,VLOOKUP(VLOOKUP($A157,csapatok!$A:$NN,AY$320,FALSE),'csapat-ranglista'!$A:$FP,AY$321,FALSE)/4),0)</f>
        <v>0</v>
      </c>
      <c r="AZ157" s="223">
        <f>IFERROR(IF(RIGHT(VLOOKUP($A157,csapatok!$A:$NN,AZ$320,FALSE),5)="Csere",VLOOKUP(LEFT(VLOOKUP($A157,csapatok!$A:$NN,AZ$320,FALSE),LEN(VLOOKUP($A157,csapatok!$A:$NN,AZ$320,FALSE))-6),'csapat-ranglista'!$A:$FP,AZ$321,FALSE)/8,VLOOKUP(VLOOKUP($A157,csapatok!$A:$NN,AZ$320,FALSE),'csapat-ranglista'!$A:$FP,AZ$321,FALSE)/4),0)</f>
        <v>0</v>
      </c>
      <c r="BA157" s="223">
        <f>IFERROR(IF(RIGHT(VLOOKUP($A157,csapatok!$A:$NN,BA$320,FALSE),5)="Csere",VLOOKUP(LEFT(VLOOKUP($A157,csapatok!$A:$NN,BA$320,FALSE),LEN(VLOOKUP($A157,csapatok!$A:$NN,BA$320,FALSE))-6),'csapat-ranglista'!$A:$FP,BA$321,FALSE)/8,VLOOKUP(VLOOKUP($A157,csapatok!$A:$NN,BA$320,FALSE),'csapat-ranglista'!$A:$FP,BA$321,FALSE)/4),0)</f>
        <v>0</v>
      </c>
      <c r="BB157" s="223">
        <f>IFERROR(IF(RIGHT(VLOOKUP($A157,csapatok!$A:$NN,BB$320,FALSE),5)="Csere",VLOOKUP(LEFT(VLOOKUP($A157,csapatok!$A:$NN,BB$320,FALSE),LEN(VLOOKUP($A157,csapatok!$A:$NN,BB$320,FALSE))-6),'csapat-ranglista'!$A:$FP,BB$321,FALSE)/8,VLOOKUP(VLOOKUP($A157,csapatok!$A:$NN,BB$320,FALSE),'csapat-ranglista'!$A:$FP,BB$321,FALSE)/4),0)</f>
        <v>0</v>
      </c>
      <c r="BC157" s="224">
        <f>versenyek!$ES$11*IFERROR(VLOOKUP(VLOOKUP($A157,versenyek!ER:ET,3,FALSE),szabalyok!$A$16:$B$23,2,FALSE)/4,0)</f>
        <v>0</v>
      </c>
      <c r="BD157" s="224">
        <f>versenyek!$EV$11*IFERROR(VLOOKUP(VLOOKUP($A157,versenyek!EU:EW,3,FALSE),szabalyok!$A$16:$B$23,2,FALSE)/4,0)</f>
        <v>0</v>
      </c>
      <c r="BE157" s="223">
        <f>IFERROR(IF(RIGHT(VLOOKUP($A157,csapatok!$A:$NN,BE$320,FALSE),5)="Csere",VLOOKUP(LEFT(VLOOKUP($A157,csapatok!$A:$NN,BE$320,FALSE),LEN(VLOOKUP($A157,csapatok!$A:$NN,BE$320,FALSE))-6),'csapat-ranglista'!$A:$FP,BE$321,FALSE)/8,VLOOKUP(VLOOKUP($A157,csapatok!$A:$NN,BE$320,FALSE),'csapat-ranglista'!$A:$FP,BE$321,FALSE)/4),0)</f>
        <v>0</v>
      </c>
      <c r="BF157" s="223">
        <f>IFERROR(IF(RIGHT(VLOOKUP($A157,csapatok!$A:$NN,BF$320,FALSE),5)="Csere",VLOOKUP(LEFT(VLOOKUP($A157,csapatok!$A:$NN,BF$320,FALSE),LEN(VLOOKUP($A157,csapatok!$A:$NN,BF$320,FALSE))-6),'csapat-ranglista'!$A:$FP,BF$321,FALSE)/8,VLOOKUP(VLOOKUP($A157,csapatok!$A:$NN,BF$320,FALSE),'csapat-ranglista'!$A:$FP,BF$321,FALSE)/4),0)</f>
        <v>0</v>
      </c>
      <c r="BG157" s="223">
        <f>IFERROR(IF(RIGHT(VLOOKUP($A157,csapatok!$A:$NN,BG$320,FALSE),5)="Csere",VLOOKUP(LEFT(VLOOKUP($A157,csapatok!$A:$NN,BG$320,FALSE),LEN(VLOOKUP($A157,csapatok!$A:$NN,BG$320,FALSE))-6),'csapat-ranglista'!$A:$FP,BG$321,FALSE)/8,VLOOKUP(VLOOKUP($A157,csapatok!$A:$NN,BG$320,FALSE),'csapat-ranglista'!$A:$FP,BG$321,FALSE)/4),0)</f>
        <v>0</v>
      </c>
      <c r="BH157" s="223">
        <f>IFERROR(IF(RIGHT(VLOOKUP($A157,csapatok!$A:$NN,BH$320,FALSE),5)="Csere",VLOOKUP(LEFT(VLOOKUP($A157,csapatok!$A:$NN,BH$320,FALSE),LEN(VLOOKUP($A157,csapatok!$A:$NN,BH$320,FALSE))-6),'csapat-ranglista'!$A:$FP,BH$321,FALSE)/8,VLOOKUP(VLOOKUP($A157,csapatok!$A:$NN,BH$320,FALSE),'csapat-ranglista'!$A:$FP,BH$321,FALSE)/4),0)</f>
        <v>0</v>
      </c>
      <c r="BI157" s="223">
        <f>IFERROR(IF(RIGHT(VLOOKUP($A157,csapatok!$A:$NN,BI$320,FALSE),5)="Csere",VLOOKUP(LEFT(VLOOKUP($A157,csapatok!$A:$NN,BI$320,FALSE),LEN(VLOOKUP($A157,csapatok!$A:$NN,BI$320,FALSE))-6),'csapat-ranglista'!$A:$FP,BI$321,FALSE)/8,VLOOKUP(VLOOKUP($A157,csapatok!$A:$NN,BI$320,FALSE),'csapat-ranglista'!$A:$FP,BI$321,FALSE)/4),0)</f>
        <v>0</v>
      </c>
      <c r="BJ157" s="223">
        <f>IFERROR(IF(RIGHT(VLOOKUP($A157,csapatok!$A:$NN,BJ$320,FALSE),5)="Csere",VLOOKUP(LEFT(VLOOKUP($A157,csapatok!$A:$NN,BJ$320,FALSE),LEN(VLOOKUP($A157,csapatok!$A:$NN,BJ$320,FALSE))-6),'csapat-ranglista'!$A:$FP,BJ$321,FALSE)/8,VLOOKUP(VLOOKUP($A157,csapatok!$A:$NN,BJ$320,FALSE),'csapat-ranglista'!$A:$FP,BJ$321,FALSE)/4),0)</f>
        <v>0</v>
      </c>
      <c r="BK157" s="223">
        <f>IFERROR(IF(RIGHT(VLOOKUP($A157,csapatok!$A:$NN,BK$320,FALSE),5)="Csere",VLOOKUP(LEFT(VLOOKUP($A157,csapatok!$A:$NN,BK$320,FALSE),LEN(VLOOKUP($A157,csapatok!$A:$NN,BK$320,FALSE))-6),'csapat-ranglista'!$A:$FP,BK$321,FALSE)/8,VLOOKUP(VLOOKUP($A157,csapatok!$A:$NN,BK$320,FALSE),'csapat-ranglista'!$A:$FP,BK$321,FALSE)/4),0)</f>
        <v>0</v>
      </c>
      <c r="BL157" s="223">
        <f>IFERROR(IF(RIGHT(VLOOKUP($A157,csapatok!$A:$NN,BL$320,FALSE),5)="Csere",VLOOKUP(LEFT(VLOOKUP($A157,csapatok!$A:$NN,BL$320,FALSE),LEN(VLOOKUP($A157,csapatok!$A:$NN,BL$320,FALSE))-6),'csapat-ranglista'!$A:$FP,BL$321,FALSE)/8,VLOOKUP(VLOOKUP($A157,csapatok!$A:$NN,BL$320,FALSE),'csapat-ranglista'!$A:$FP,BL$321,FALSE)/4),0)</f>
        <v>0</v>
      </c>
      <c r="BM157" s="223">
        <f>IFERROR(IF(RIGHT(VLOOKUP($A157,csapatok!$A:$NN,BM$320,FALSE),5)="Csere",VLOOKUP(LEFT(VLOOKUP($A157,csapatok!$A:$NN,BM$320,FALSE),LEN(VLOOKUP($A157,csapatok!$A:$NN,BM$320,FALSE))-6),'csapat-ranglista'!$A:$FP,BM$321,FALSE)/8,VLOOKUP(VLOOKUP($A157,csapatok!$A:$NN,BM$320,FALSE),'csapat-ranglista'!$A:$FP,BM$321,FALSE)/4),0)</f>
        <v>0</v>
      </c>
      <c r="BN157" s="223">
        <f>IFERROR(IF(RIGHT(VLOOKUP($A157,csapatok!$A:$NN,BN$320,FALSE),5)="Csere",VLOOKUP(LEFT(VLOOKUP($A157,csapatok!$A:$NN,BN$320,FALSE),LEN(VLOOKUP($A157,csapatok!$A:$NN,BN$320,FALSE))-6),'csapat-ranglista'!$A:$FP,BN$321,FALSE)/8,VLOOKUP(VLOOKUP($A157,csapatok!$A:$NN,BN$320,FALSE),'csapat-ranglista'!$A:$FP,BN$321,FALSE)/4),0)</f>
        <v>0</v>
      </c>
      <c r="BO157" s="223">
        <f>IFERROR(IF(RIGHT(VLOOKUP($A157,csapatok!$A:$NN,BO$320,FALSE),5)="Csere",VLOOKUP(LEFT(VLOOKUP($A157,csapatok!$A:$NN,BO$320,FALSE),LEN(VLOOKUP($A157,csapatok!$A:$NN,BO$320,FALSE))-6),'csapat-ranglista'!$A:$FP,BO$321,FALSE)/8,VLOOKUP(VLOOKUP($A157,csapatok!$A:$NN,BO$320,FALSE),'csapat-ranglista'!$A:$FP,BO$321,FALSE)/4),0)</f>
        <v>0</v>
      </c>
      <c r="BP157" s="223">
        <f>IFERROR(IF(RIGHT(VLOOKUP($A157,csapatok!$A:$NN,BP$320,FALSE),5)="Csere",VLOOKUP(LEFT(VLOOKUP($A157,csapatok!$A:$NN,BP$320,FALSE),LEN(VLOOKUP($A157,csapatok!$A:$NN,BP$320,FALSE))-6),'csapat-ranglista'!$A:$FP,BP$321,FALSE)/8,VLOOKUP(VLOOKUP($A157,csapatok!$A:$NN,BP$320,FALSE),'csapat-ranglista'!$A:$FP,BP$321,FALSE)/4),0)</f>
        <v>0</v>
      </c>
      <c r="BQ157" s="223">
        <f>IFERROR(IF(RIGHT(VLOOKUP($A157,csapatok!$A:$NN,BQ$320,FALSE),5)="Csere",VLOOKUP(LEFT(VLOOKUP($A157,csapatok!$A:$NN,BQ$320,FALSE),LEN(VLOOKUP($A157,csapatok!$A:$NN,BQ$320,FALSE))-6),'csapat-ranglista'!$A:$FP,BQ$321,FALSE)/8,VLOOKUP(VLOOKUP($A157,csapatok!$A:$NN,BQ$320,FALSE),'csapat-ranglista'!$A:$FP,BQ$321,FALSE)/4),0)</f>
        <v>0</v>
      </c>
      <c r="BR157" s="223">
        <f>IFERROR(IF(RIGHT(VLOOKUP($A157,csapatok!$A:$NN,BR$320,FALSE),5)="Csere",VLOOKUP(LEFT(VLOOKUP($A157,csapatok!$A:$NN,BR$320,FALSE),LEN(VLOOKUP($A157,csapatok!$A:$NN,BR$320,FALSE))-6),'csapat-ranglista'!$A:$FP,BR$321,FALSE)/8,VLOOKUP(VLOOKUP($A157,csapatok!$A:$NN,BR$320,FALSE),'csapat-ranglista'!$A:$FP,BR$321,FALSE)/4),0)</f>
        <v>0</v>
      </c>
      <c r="BS157" s="223">
        <f>IFERROR(IF(RIGHT(VLOOKUP($A157,csapatok!$A:$NN,BS$320,FALSE),5)="Csere",VLOOKUP(LEFT(VLOOKUP($A157,csapatok!$A:$NN,BS$320,FALSE),LEN(VLOOKUP($A157,csapatok!$A:$NN,BS$320,FALSE))-6),'csapat-ranglista'!$A:$FP,BS$321,FALSE)/8,VLOOKUP(VLOOKUP($A157,csapatok!$A:$NN,BS$320,FALSE),'csapat-ranglista'!$A:$FP,BS$321,FALSE)/4),0)</f>
        <v>0</v>
      </c>
      <c r="BT157" s="223">
        <f>IFERROR(IF(RIGHT(VLOOKUP($A157,csapatok!$A:$NN,BT$320,FALSE),5)="Csere",VLOOKUP(LEFT(VLOOKUP($A157,csapatok!$A:$NN,BT$320,FALSE),LEN(VLOOKUP($A157,csapatok!$A:$NN,BT$320,FALSE))-6),'csapat-ranglista'!$A:$FP,BT$321,FALSE)/8,VLOOKUP(VLOOKUP($A157,csapatok!$A:$NN,BT$320,FALSE),'csapat-ranglista'!$A:$FP,BT$321,FALSE)/4),0)</f>
        <v>0</v>
      </c>
      <c r="BU157" s="223">
        <f>IFERROR(IF(RIGHT(VLOOKUP($A157,csapatok!$A:$NN,BU$320,FALSE),5)="Csere",VLOOKUP(LEFT(VLOOKUP($A157,csapatok!$A:$NN,BU$320,FALSE),LEN(VLOOKUP($A157,csapatok!$A:$NN,BU$320,FALSE))-6),'csapat-ranglista'!$A:$FP,BU$321,FALSE)/8,VLOOKUP(VLOOKUP($A157,csapatok!$A:$NN,BU$320,FALSE),'csapat-ranglista'!$A:$FP,BU$321,FALSE)/4),0)</f>
        <v>0</v>
      </c>
      <c r="BV157" s="223">
        <f>IFERROR(IF(RIGHT(VLOOKUP($A157,csapatok!$A:$NN,BV$320,FALSE),5)="Csere",VLOOKUP(LEFT(VLOOKUP($A157,csapatok!$A:$NN,BV$320,FALSE),LEN(VLOOKUP($A157,csapatok!$A:$NN,BV$320,FALSE))-6),'csapat-ranglista'!$A:$FP,BV$321,FALSE)/8,VLOOKUP(VLOOKUP($A157,csapatok!$A:$NN,BV$320,FALSE),'csapat-ranglista'!$A:$FP,BV$321,FALSE)/4),0)</f>
        <v>0</v>
      </c>
      <c r="BW157" s="223">
        <f>IFERROR(IF(RIGHT(VLOOKUP($A157,csapatok!$A:$NN,BW$320,FALSE),5)="Csere",VLOOKUP(LEFT(VLOOKUP($A157,csapatok!$A:$NN,BW$320,FALSE),LEN(VLOOKUP($A157,csapatok!$A:$NN,BW$320,FALSE))-6),'csapat-ranglista'!$A:$FP,BW$321,FALSE)/8,VLOOKUP(VLOOKUP($A157,csapatok!$A:$NN,BW$320,FALSE),'csapat-ranglista'!$A:$FP,BW$321,FALSE)/4),0)</f>
        <v>0</v>
      </c>
      <c r="BX157" s="223">
        <f>IFERROR(IF(RIGHT(VLOOKUP($A157,csapatok!$A:$NN,BX$320,FALSE),5)="Csere",VLOOKUP(LEFT(VLOOKUP($A157,csapatok!$A:$NN,BX$320,FALSE),LEN(VLOOKUP($A157,csapatok!$A:$NN,BX$320,FALSE))-6),'csapat-ranglista'!$A:$FP,BX$321,FALSE)/8,VLOOKUP(VLOOKUP($A157,csapatok!$A:$NN,BX$320,FALSE),'csapat-ranglista'!$A:$FP,BX$321,FALSE)/4),0)</f>
        <v>0</v>
      </c>
      <c r="BY157" s="223">
        <f>IFERROR(IF(RIGHT(VLOOKUP($A157,csapatok!$A:$NN,BY$320,FALSE),5)="Csere",VLOOKUP(LEFT(VLOOKUP($A157,csapatok!$A:$NN,BY$320,FALSE),LEN(VLOOKUP($A157,csapatok!$A:$NN,BY$320,FALSE))-6),'csapat-ranglista'!$A:$FP,BY$321,FALSE)/8,VLOOKUP(VLOOKUP($A157,csapatok!$A:$NN,BY$320,FALSE),'csapat-ranglista'!$A:$FP,BY$321,FALSE)/4),0)</f>
        <v>0</v>
      </c>
      <c r="BZ157" s="223">
        <f>IFERROR(IF(RIGHT(VLOOKUP($A157,csapatok!$A:$NN,BZ$320,FALSE),5)="Csere",VLOOKUP(LEFT(VLOOKUP($A157,csapatok!$A:$NN,BZ$320,FALSE),LEN(VLOOKUP($A157,csapatok!$A:$NN,BZ$320,FALSE))-6),'csapat-ranglista'!$A:$FP,BZ$321,FALSE)/8,VLOOKUP(VLOOKUP($A157,csapatok!$A:$NN,BZ$320,FALSE),'csapat-ranglista'!$A:$FP,BZ$321,FALSE)/4),0)</f>
        <v>0</v>
      </c>
      <c r="CA157" s="223">
        <f>IFERROR(IF(RIGHT(VLOOKUP($A157,csapatok!$A:$NN,CA$320,FALSE),5)="Csere",VLOOKUP(LEFT(VLOOKUP($A157,csapatok!$A:$NN,CA$320,FALSE),LEN(VLOOKUP($A157,csapatok!$A:$NN,CA$320,FALSE))-6),'csapat-ranglista'!$A:$FP,CA$321,FALSE)/8,VLOOKUP(VLOOKUP($A157,csapatok!$A:$NN,CA$320,FALSE),'csapat-ranglista'!$A:$FP,CA$321,FALSE)/4),0)</f>
        <v>0</v>
      </c>
      <c r="CB157" s="223">
        <f>IFERROR(IF(RIGHT(VLOOKUP($A157,csapatok!$A:$NN,CB$320,FALSE),5)="Csere",VLOOKUP(LEFT(VLOOKUP($A157,csapatok!$A:$NN,CB$320,FALSE),LEN(VLOOKUP($A157,csapatok!$A:$NN,CB$320,FALSE))-6),'csapat-ranglista'!$A:$FP,CB$321,FALSE)/8,VLOOKUP(VLOOKUP($A157,csapatok!$A:$NN,CB$320,FALSE),'csapat-ranglista'!$A:$FP,CB$321,FALSE)/4),0)</f>
        <v>0</v>
      </c>
      <c r="CC157" s="223">
        <f>IFERROR(IF(RIGHT(VLOOKUP($A157,csapatok!$A:$NN,CC$320,FALSE),5)="Csere",VLOOKUP(LEFT(VLOOKUP($A157,csapatok!$A:$NN,CC$320,FALSE),LEN(VLOOKUP($A157,csapatok!$A:$NN,CC$320,FALSE))-6),'csapat-ranglista'!$A:$FP,CC$321,FALSE)/8,VLOOKUP(VLOOKUP($A157,csapatok!$A:$NN,CC$320,FALSE),'csapat-ranglista'!$A:$FP,CC$321,FALSE)/4),0)</f>
        <v>0</v>
      </c>
      <c r="CD157" s="223">
        <f>IFERROR(IF(RIGHT(VLOOKUP($A157,csapatok!$A:$NN,CD$320,FALSE),5)="Csere",VLOOKUP(LEFT(VLOOKUP($A157,csapatok!$A:$NN,CD$320,FALSE),LEN(VLOOKUP($A157,csapatok!$A:$NN,CD$320,FALSE))-6),'csapat-ranglista'!$A:$FP,CD$321,FALSE)/8,VLOOKUP(VLOOKUP($A157,csapatok!$A:$NN,CD$320,FALSE),'csapat-ranglista'!$A:$FP,CD$321,FALSE)/4),0)</f>
        <v>0</v>
      </c>
      <c r="CE157" s="223">
        <f>IFERROR(IF(RIGHT(VLOOKUP($A157,csapatok!$A:$NN,CE$320,FALSE),5)="Csere",VLOOKUP(LEFT(VLOOKUP($A157,csapatok!$A:$NN,CE$320,FALSE),LEN(VLOOKUP($A157,csapatok!$A:$NN,CE$320,FALSE))-6),'csapat-ranglista'!$A:$FP,CE$321,FALSE)/8,VLOOKUP(VLOOKUP($A157,csapatok!$A:$NN,CE$320,FALSE),'csapat-ranglista'!$A:$FP,CE$321,FALSE)/4),0)</f>
        <v>4.8533872232956661</v>
      </c>
      <c r="CF157" s="223">
        <f>IFERROR(IF(RIGHT(VLOOKUP($A157,csapatok!$A:$NN,CF$320,FALSE),5)="Csere",VLOOKUP(LEFT(VLOOKUP($A157,csapatok!$A:$NN,CF$320,FALSE),LEN(VLOOKUP($A157,csapatok!$A:$NN,CF$320,FALSE))-6),'csapat-ranglista'!$A:$FP,CF$321,FALSE)/8,VLOOKUP(VLOOKUP($A157,csapatok!$A:$NN,CF$320,FALSE),'csapat-ranglista'!$A:$FP,CF$321,FALSE)/4),0)</f>
        <v>0</v>
      </c>
      <c r="CG157" s="223">
        <f>IFERROR(IF(RIGHT(VLOOKUP($A157,csapatok!$A:$NN,CG$320,FALSE),5)="Csere",VLOOKUP(LEFT(VLOOKUP($A157,csapatok!$A:$NN,CG$320,FALSE),LEN(VLOOKUP($A157,csapatok!$A:$NN,CG$320,FALSE))-6),'csapat-ranglista'!$A:$FP,CG$321,FALSE)/8,VLOOKUP(VLOOKUP($A157,csapatok!$A:$NN,CG$320,FALSE),'csapat-ranglista'!$A:$FP,CG$321,FALSE)/4),0)</f>
        <v>0</v>
      </c>
      <c r="CH157" s="223">
        <f>IFERROR(IF(RIGHT(VLOOKUP($A157,csapatok!$A:$NN,CH$320,FALSE),5)="Csere",VLOOKUP(LEFT(VLOOKUP($A157,csapatok!$A:$NN,CH$320,FALSE),LEN(VLOOKUP($A157,csapatok!$A:$NN,CH$320,FALSE))-6),'csapat-ranglista'!$A:$FP,CH$321,FALSE)/8,VLOOKUP(VLOOKUP($A157,csapatok!$A:$NN,CH$320,FALSE),'csapat-ranglista'!$A:$FP,CH$321,FALSE)/4),0)</f>
        <v>0</v>
      </c>
      <c r="CI157" s="223">
        <f>IFERROR(IF(RIGHT(VLOOKUP($A157,csapatok!$A:$NN,CI$320,FALSE),5)="Csere",VLOOKUP(LEFT(VLOOKUP($A157,csapatok!$A:$NN,CI$320,FALSE),LEN(VLOOKUP($A157,csapatok!$A:$NN,CI$320,FALSE))-6),'csapat-ranglista'!$A:$FP,CI$321,FALSE)/8,VLOOKUP(VLOOKUP($A157,csapatok!$A:$NN,CI$320,FALSE),'csapat-ranglista'!$A:$FP,CI$321,FALSE)/4),0)</f>
        <v>0</v>
      </c>
      <c r="CJ157" s="224">
        <f>versenyek!$IQ$11*IFERROR(VLOOKUP(VLOOKUP($A157,versenyek!IP:IR,3,FALSE),szabalyok!$A$16:$B$23,2,FALSE)/4,0)</f>
        <v>0</v>
      </c>
      <c r="CK157" s="224">
        <f>versenyek!$IT$11*IFERROR(VLOOKUP(VLOOKUP($A157,versenyek!IS:IU,3,FALSE),szabalyok!$A$16:$B$23,2,FALSE)/4,0)</f>
        <v>0</v>
      </c>
      <c r="CL157" s="223">
        <f>IFERROR(IF(RIGHT(VLOOKUP($A157,csapatok!$A:$NN,CL$320,FALSE),5)="Csere",VLOOKUP(LEFT(VLOOKUP($A157,csapatok!$A:$NN,CL$320,FALSE),LEN(VLOOKUP($A157,csapatok!$A:$NN,CL$320,FALSE))-6),'csapat-ranglista'!$A:$FP,CL$321,FALSE)/8,VLOOKUP(VLOOKUP($A157,csapatok!$A:$NN,CL$320,FALSE),'csapat-ranglista'!$A:$FP,CL$321,FALSE)/4),0)</f>
        <v>0</v>
      </c>
      <c r="CM157" s="223">
        <f>IFERROR(IF(RIGHT(VLOOKUP($A157,csapatok!$A:$NN,CM$320,FALSE),5)="Csere",VLOOKUP(LEFT(VLOOKUP($A157,csapatok!$A:$NN,CM$320,FALSE),LEN(VLOOKUP($A157,csapatok!$A:$NN,CM$320,FALSE))-6),'csapat-ranglista'!$A:$FP,CM$321,FALSE)/8,VLOOKUP(VLOOKUP($A157,csapatok!$A:$NN,CM$320,FALSE),'csapat-ranglista'!$A:$FP,CM$321,FALSE)/4),0)</f>
        <v>0</v>
      </c>
      <c r="CN157" s="223">
        <f>IFERROR(IF(RIGHT(VLOOKUP($A157,csapatok!$A:$NN,CN$320,FALSE),5)="Csere",VLOOKUP(LEFT(VLOOKUP($A157,csapatok!$A:$NN,CN$320,FALSE),LEN(VLOOKUP($A157,csapatok!$A:$NN,CN$320,FALSE))-6),'csapat-ranglista'!$A:$FP,CN$321,FALSE)/8,VLOOKUP(VLOOKUP($A157,csapatok!$A:$NN,CN$320,FALSE),'csapat-ranglista'!$A:$FP,CN$321,FALSE)/4),0)</f>
        <v>0</v>
      </c>
      <c r="CO157" s="223">
        <f>IFERROR(IF(RIGHT(VLOOKUP($A157,csapatok!$A:$NN,CO$320,FALSE),5)="Csere",VLOOKUP(LEFT(VLOOKUP($A157,csapatok!$A:$NN,CO$320,FALSE),LEN(VLOOKUP($A157,csapatok!$A:$NN,CO$320,FALSE))-6),'csapat-ranglista'!$A:$FP,CO$321,FALSE)/8,VLOOKUP(VLOOKUP($A157,csapatok!$A:$NN,CO$320,FALSE),'csapat-ranglista'!$A:$FP,CO$321,FALSE)/4),0)</f>
        <v>0</v>
      </c>
      <c r="CP157" s="223">
        <f>IFERROR(IF(RIGHT(VLOOKUP($A157,csapatok!$A:$NN,CP$320,FALSE),5)="Csere",VLOOKUP(LEFT(VLOOKUP($A157,csapatok!$A:$NN,CP$320,FALSE),LEN(VLOOKUP($A157,csapatok!$A:$NN,CP$320,FALSE))-6),'csapat-ranglista'!$A:$FP,CP$321,FALSE)/8,VLOOKUP(VLOOKUP($A157,csapatok!$A:$NN,CP$320,FALSE),'csapat-ranglista'!$A:$FP,CP$321,FALSE)/4),0)</f>
        <v>0</v>
      </c>
      <c r="CQ157" s="223">
        <f>IFERROR(IF(RIGHT(VLOOKUP($A157,csapatok!$A:$NN,CQ$320,FALSE),5)="Csere",VLOOKUP(LEFT(VLOOKUP($A157,csapatok!$A:$NN,CQ$320,FALSE),LEN(VLOOKUP($A157,csapatok!$A:$NN,CQ$320,FALSE))-6),'csapat-ranglista'!$A:$FP,CQ$321,FALSE)/8,VLOOKUP(VLOOKUP($A157,csapatok!$A:$NN,CQ$320,FALSE),'csapat-ranglista'!$A:$FP,CQ$321,FALSE)/4),0)</f>
        <v>0</v>
      </c>
      <c r="CR157" s="223">
        <f>IFERROR(IF(RIGHT(VLOOKUP($A157,csapatok!$A:$NN,CR$320,FALSE),5)="Csere",VLOOKUP(LEFT(VLOOKUP($A157,csapatok!$A:$NN,CR$320,FALSE),LEN(VLOOKUP($A157,csapatok!$A:$NN,CR$320,FALSE))-6),'csapat-ranglista'!$A:$FP,CR$321,FALSE)/8,VLOOKUP(VLOOKUP($A157,csapatok!$A:$NN,CR$320,FALSE),'csapat-ranglista'!$A:$FP,CR$321,FALSE)/4),0)</f>
        <v>0</v>
      </c>
      <c r="CS157" s="223">
        <f>IFERROR(IF(RIGHT(VLOOKUP($A157,csapatok!$A:$NN,CS$320,FALSE),5)="Csere",VLOOKUP(LEFT(VLOOKUP($A157,csapatok!$A:$NN,CS$320,FALSE),LEN(VLOOKUP($A157,csapatok!$A:$NN,CS$320,FALSE))-6),'csapat-ranglista'!$A:$FP,CS$321,FALSE)/8,VLOOKUP(VLOOKUP($A157,csapatok!$A:$NN,CS$320,FALSE),'csapat-ranglista'!$A:$FP,CS$321,FALSE)/4),0)</f>
        <v>0</v>
      </c>
      <c r="CT157" s="223">
        <f>IFERROR(IF(RIGHT(VLOOKUP($A157,csapatok!$A:$NN,CT$320,FALSE),5)="Csere",VLOOKUP(LEFT(VLOOKUP($A157,csapatok!$A:$NN,CT$320,FALSE),LEN(VLOOKUP($A157,csapatok!$A:$NN,CT$320,FALSE))-6),'csapat-ranglista'!$A:$FP,CT$321,FALSE)/8,VLOOKUP(VLOOKUP($A157,csapatok!$A:$NN,CT$320,FALSE),'csapat-ranglista'!$A:$FP,CT$321,FALSE)/4),0)</f>
        <v>0</v>
      </c>
      <c r="CU157" s="223">
        <f>IFERROR(IF(RIGHT(VLOOKUP($A157,csapatok!$A:$NN,CU$320,FALSE),5)="Csere",VLOOKUP(LEFT(VLOOKUP($A157,csapatok!$A:$NN,CU$320,FALSE),LEN(VLOOKUP($A157,csapatok!$A:$NN,CU$320,FALSE))-6),'csapat-ranglista'!$A:$FP,CU$321,FALSE)/8,VLOOKUP(VLOOKUP($A157,csapatok!$A:$NN,CU$320,FALSE),'csapat-ranglista'!$A:$FP,CU$321,FALSE)/4),0)</f>
        <v>0</v>
      </c>
      <c r="CV157" s="223">
        <f>IFERROR(IF(RIGHT(VLOOKUP($A157,csapatok!$A:$NN,CV$320,FALSE),5)="Csere",VLOOKUP(LEFT(VLOOKUP($A157,csapatok!$A:$NN,CV$320,FALSE),LEN(VLOOKUP($A157,csapatok!$A:$NN,CV$320,FALSE))-6),'csapat-ranglista'!$A:$FP,CV$321,FALSE)/8,VLOOKUP(VLOOKUP($A157,csapatok!$A:$NN,CV$320,FALSE),'csapat-ranglista'!$A:$FP,CV$321,FALSE)/4),0)</f>
        <v>0</v>
      </c>
      <c r="CW157" s="223">
        <f>IFERROR(IF(RIGHT(VLOOKUP($A157,csapatok!$A:$NN,CW$320,FALSE),5)="Csere",VLOOKUP(LEFT(VLOOKUP($A157,csapatok!$A:$NN,CW$320,FALSE),LEN(VLOOKUP($A157,csapatok!$A:$NN,CW$320,FALSE))-6),'csapat-ranglista'!$A:$FP,CW$321,FALSE)/8,VLOOKUP(VLOOKUP($A157,csapatok!$A:$NN,CW$320,FALSE),'csapat-ranglista'!$A:$FP,CW$321,FALSE)/4),0)</f>
        <v>0</v>
      </c>
      <c r="CX157" s="223">
        <f>IFERROR(IF(RIGHT(VLOOKUP($A157,csapatok!$A:$NN,CX$320,FALSE),5)="Csere",VLOOKUP(LEFT(VLOOKUP($A157,csapatok!$A:$NN,CX$320,FALSE),LEN(VLOOKUP($A157,csapatok!$A:$NN,CX$320,FALSE))-6),'csapat-ranglista'!$A:$FP,CX$321,FALSE)/8,VLOOKUP(VLOOKUP($A157,csapatok!$A:$NN,CX$320,FALSE),'csapat-ranglista'!$A:$FP,CX$321,FALSE)/4),0)</f>
        <v>0</v>
      </c>
      <c r="CY157" s="223">
        <f>IFERROR(IF(RIGHT(VLOOKUP($A157,csapatok!$A:$NN,CY$320,FALSE),5)="Csere",VLOOKUP(LEFT(VLOOKUP($A157,csapatok!$A:$NN,CY$320,FALSE),LEN(VLOOKUP($A157,csapatok!$A:$NN,CY$320,FALSE))-6),'csapat-ranglista'!$A:$FP,CY$321,FALSE)/8,VLOOKUP(VLOOKUP($A157,csapatok!$A:$NN,CY$320,FALSE),'csapat-ranglista'!$A:$FP,CY$321,FALSE)/4),0)</f>
        <v>0</v>
      </c>
      <c r="CZ157" s="223">
        <f>IFERROR(IF(RIGHT(VLOOKUP($A157,csapatok!$A:$NN,CZ$320,FALSE),5)="Csere",VLOOKUP(LEFT(VLOOKUP($A157,csapatok!$A:$NN,CZ$320,FALSE),LEN(VLOOKUP($A157,csapatok!$A:$NN,CZ$320,FALSE))-6),'csapat-ranglista'!$A:$FP,CZ$321,FALSE)/8,VLOOKUP(VLOOKUP($A157,csapatok!$A:$NN,CZ$320,FALSE),'csapat-ranglista'!$A:$FP,CZ$321,FALSE)/4),0)</f>
        <v>0</v>
      </c>
      <c r="DA157" s="223">
        <f>IFERROR(IF(RIGHT(VLOOKUP($A157,csapatok!$A:$NN,DA$320,FALSE),5)="Csere",VLOOKUP(LEFT(VLOOKUP($A157,csapatok!$A:$NN,DA$320,FALSE),LEN(VLOOKUP($A157,csapatok!$A:$NN,DA$320,FALSE))-6),'csapat-ranglista'!$A:$FP,DA$321,FALSE)/8,VLOOKUP(VLOOKUP($A157,csapatok!$A:$NN,DA$320,FALSE),'csapat-ranglista'!$A:$FP,DA$321,FALSE)/4),0)</f>
        <v>0</v>
      </c>
      <c r="DB157" s="223">
        <f>IFERROR(IF(RIGHT(VLOOKUP($A157,csapatok!$A:$NN,DB$320,FALSE),5)="Csere",VLOOKUP(LEFT(VLOOKUP($A157,csapatok!$A:$NN,DB$320,FALSE),LEN(VLOOKUP($A157,csapatok!$A:$NN,DB$320,FALSE))-6),'csapat-ranglista'!$A:$FP,DB$321,FALSE)/8,VLOOKUP(VLOOKUP($A157,csapatok!$A:$NN,DB$320,FALSE),'csapat-ranglista'!$A:$FP,DB$321,FALSE)/4),0)</f>
        <v>0</v>
      </c>
      <c r="DC157" s="223">
        <f>IFERROR(IF(RIGHT(VLOOKUP($A157,csapatok!$A:$NN,DC$320,FALSE),5)="Csere",VLOOKUP(LEFT(VLOOKUP($A157,csapatok!$A:$NN,DC$320,FALSE),LEN(VLOOKUP($A157,csapatok!$A:$NN,DC$320,FALSE))-6),'csapat-ranglista'!$A:$FP,DC$321,FALSE)/8,VLOOKUP(VLOOKUP($A157,csapatok!$A:$NN,DC$320,FALSE),'csapat-ranglista'!$A:$FP,DC$321,FALSE)/4),0)</f>
        <v>0</v>
      </c>
      <c r="DD157" s="223">
        <f>IFERROR(IF(RIGHT(VLOOKUP($A157,csapatok!$A:$NN,DD$320,FALSE),5)="Csere",VLOOKUP(LEFT(VLOOKUP($A157,csapatok!$A:$NN,DD$320,FALSE),LEN(VLOOKUP($A157,csapatok!$A:$NN,DD$320,FALSE))-6),'csapat-ranglista'!$A:$FP,DD$321,FALSE)/8,VLOOKUP(VLOOKUP($A157,csapatok!$A:$NN,DD$320,FALSE),'csapat-ranglista'!$A:$FP,DD$321,FALSE)/4),0)</f>
        <v>0</v>
      </c>
      <c r="DE157" s="223">
        <f>IFERROR(IF(RIGHT(VLOOKUP($A157,csapatok!$A:$NN,DE$320,FALSE),5)="Csere",VLOOKUP(LEFT(VLOOKUP($A157,csapatok!$A:$NN,DE$320,FALSE),LEN(VLOOKUP($A157,csapatok!$A:$NN,DE$320,FALSE))-6),'csapat-ranglista'!$A:$FP,DE$321,FALSE)/8,VLOOKUP(VLOOKUP($A157,csapatok!$A:$NN,DE$320,FALSE),'csapat-ranglista'!$A:$FP,DE$321,FALSE)/4),0)</f>
        <v>0</v>
      </c>
      <c r="DF157" s="223">
        <f>IFERROR(IF(RIGHT(VLOOKUP($A157,csapatok!$A:$NN,DF$320,FALSE),5)="Csere",VLOOKUP(LEFT(VLOOKUP($A157,csapatok!$A:$NN,DF$320,FALSE),LEN(VLOOKUP($A157,csapatok!$A:$NN,DF$320,FALSE))-6),'csapat-ranglista'!$A:$FP,DF$321,FALSE)/8,VLOOKUP(VLOOKUP($A157,csapatok!$A:$NN,DF$320,FALSE),'csapat-ranglista'!$A:$FP,DF$321,FALSE)/4),0)</f>
        <v>0</v>
      </c>
      <c r="DG157" s="223">
        <f>IFERROR(IF(RIGHT(VLOOKUP($A157,csapatok!$A:$NN,DG$320,FALSE),5)="Csere",VLOOKUP(LEFT(VLOOKUP($A157,csapatok!$A:$NN,DG$320,FALSE),LEN(VLOOKUP($A157,csapatok!$A:$NN,DG$320,FALSE))-6),'csapat-ranglista'!$A:$FP,DG$321,FALSE)/8,VLOOKUP(VLOOKUP($A157,csapatok!$A:$NN,DG$320,FALSE),'csapat-ranglista'!$A:$FP,DG$321,FALSE)/4),0)</f>
        <v>0</v>
      </c>
      <c r="DH157" s="223">
        <f>IFERROR(IF(RIGHT(VLOOKUP($A157,csapatok!$A:$NN,DH$320,FALSE),5)="Csere",VLOOKUP(LEFT(VLOOKUP($A157,csapatok!$A:$NN,DH$320,FALSE),LEN(VLOOKUP($A157,csapatok!$A:$NN,DH$320,FALSE))-6),'csapat-ranglista'!$A:$FP,DH$321,FALSE)/8,VLOOKUP(VLOOKUP($A157,csapatok!$A:$NN,DH$320,FALSE),'csapat-ranglista'!$A:$FP,DH$321,FALSE)/4),0)</f>
        <v>0</v>
      </c>
      <c r="DI157" s="223">
        <f>IFERROR(IF(RIGHT(VLOOKUP($A157,csapatok!$A:$NN,DI$320,FALSE),5)="Csere",VLOOKUP(LEFT(VLOOKUP($A157,csapatok!$A:$NN,DI$320,FALSE),LEN(VLOOKUP($A157,csapatok!$A:$NN,DI$320,FALSE))-6),'csapat-ranglista'!$A:$FP,DI$321,FALSE)/8,VLOOKUP(VLOOKUP($A157,csapatok!$A:$NN,DI$320,FALSE),'csapat-ranglista'!$A:$FP,DI$321,FALSE)/4),0)</f>
        <v>0</v>
      </c>
      <c r="DJ157" s="223">
        <f>IFERROR(IF(RIGHT(VLOOKUP($A157,csapatok!$A:$NN,DJ$320,FALSE),5)="Csere",VLOOKUP(LEFT(VLOOKUP($A157,csapatok!$A:$NN,DJ$320,FALSE),LEN(VLOOKUP($A157,csapatok!$A:$NN,DJ$320,FALSE))-6),'csapat-ranglista'!$A:$FP,DJ$321,FALSE)/8,VLOOKUP(VLOOKUP($A157,csapatok!$A:$NN,DJ$320,FALSE),'csapat-ranglista'!$A:$FP,DJ$321,FALSE)/4),0)</f>
        <v>0</v>
      </c>
      <c r="DK157" s="223">
        <f>IFERROR(IF(RIGHT(VLOOKUP($A157,csapatok!$A:$NN,DK$320,FALSE),5)="Csere",VLOOKUP(LEFT(VLOOKUP($A157,csapatok!$A:$NN,DK$320,FALSE),LEN(VLOOKUP($A157,csapatok!$A:$NN,DK$320,FALSE))-6),'csapat-ranglista'!$A:$FP,DK$321,FALSE)/8,VLOOKUP(VLOOKUP($A157,csapatok!$A:$NN,DK$320,FALSE),'csapat-ranglista'!$A:$FP,DK$321,FALSE)/4),0)</f>
        <v>0</v>
      </c>
      <c r="DL157" s="223">
        <f>IFERROR(IF(RIGHT(VLOOKUP($A157,csapatok!$A:$NN,DL$320,FALSE),5)="Csere",VLOOKUP(LEFT(VLOOKUP($A157,csapatok!$A:$NN,DL$320,FALSE),LEN(VLOOKUP($A157,csapatok!$A:$NN,DL$320,FALSE))-6),'csapat-ranglista'!$A:$FP,DL$321,FALSE)/8,VLOOKUP(VLOOKUP($A157,csapatok!$A:$NN,DL$320,FALSE),'csapat-ranglista'!$A:$FP,DL$321,FALSE)/4),0)</f>
        <v>0</v>
      </c>
      <c r="DM157" s="223">
        <f>IFERROR(IF(RIGHT(VLOOKUP($A157,csapatok!$A:$NN,DM$320,FALSE),5)="Csere",VLOOKUP(LEFT(VLOOKUP($A157,csapatok!$A:$NN,DM$320,FALSE),LEN(VLOOKUP($A157,csapatok!$A:$NN,DM$320,FALSE))-6),'csapat-ranglista'!$A:$FP,DM$321,FALSE)/8,VLOOKUP(VLOOKUP($A157,csapatok!$A:$NN,DM$320,FALSE),'csapat-ranglista'!$A:$FP,DM$321,FALSE)/4),0)</f>
        <v>0</v>
      </c>
      <c r="DN157" s="223">
        <f>IFERROR(IF(RIGHT(VLOOKUP($A157,csapatok!$A:$NN,DN$320,FALSE),5)="Csere",VLOOKUP(LEFT(VLOOKUP($A157,csapatok!$A:$NN,DN$320,FALSE),LEN(VLOOKUP($A157,csapatok!$A:$NN,DN$320,FALSE))-6),'csapat-ranglista'!$A:$FP,DN$321,FALSE)/8,VLOOKUP(VLOOKUP($A157,csapatok!$A:$NN,DN$320,FALSE),'csapat-ranglista'!$A:$FP,DN$321,FALSE)/4),0)</f>
        <v>0</v>
      </c>
      <c r="DO157" s="224">
        <f>versenyek!$MF$11*IFERROR(VLOOKUP(VLOOKUP($A157,versenyek!ME:MG,3,FALSE),szabalyok!$A$16:$B$23,2,FALSE)/4,0)</f>
        <v>0</v>
      </c>
      <c r="DP157" s="224">
        <f>versenyek!$MI$11*IFERROR(VLOOKUP(VLOOKUP($A157,versenyek!MH:MJ,3,FALSE),szabalyok!$A$16:$B$23,2,FALSE)/4,0)</f>
        <v>0</v>
      </c>
      <c r="DQ157" s="223">
        <f>IFERROR(IF(RIGHT(VLOOKUP($A157,csapatok!$A:$NN,DQ$320,FALSE),5)="Csere",VLOOKUP(LEFT(VLOOKUP($A157,csapatok!$A:$NN,DQ$320,FALSE),LEN(VLOOKUP($A157,csapatok!$A:$NN,DQ$320,FALSE))-6),'csapat-ranglista'!$A:$FP,DQ$321,FALSE)/8,VLOOKUP(VLOOKUP($A157,csapatok!$A:$NN,DQ$320,FALSE),'csapat-ranglista'!$A:$FP,DQ$321,FALSE)/4),0)</f>
        <v>0</v>
      </c>
      <c r="DR157" s="223">
        <f>IFERROR(IF(RIGHT(VLOOKUP($A157,csapatok!$A:$NN,DR$320,FALSE),5)="Csere",VLOOKUP(LEFT(VLOOKUP($A157,csapatok!$A:$NN,DR$320,FALSE),LEN(VLOOKUP($A157,csapatok!$A:$NN,DR$320,FALSE))-6),'csapat-ranglista'!$A:$FP,DR$321,FALSE)/8,VLOOKUP(VLOOKUP($A157,csapatok!$A:$NN,DR$320,FALSE),'csapat-ranglista'!$A:$FP,DR$321,FALSE)/4),0)</f>
        <v>0</v>
      </c>
      <c r="DS157" s="223">
        <f>IFERROR(IF(RIGHT(VLOOKUP($A157,csapatok!$A:$NN,DS$320,FALSE),5)="Csere",VLOOKUP(LEFT(VLOOKUP($A157,csapatok!$A:$NN,DS$320,FALSE),LEN(VLOOKUP($A157,csapatok!$A:$NN,DS$320,FALSE))-6),'csapat-ranglista'!$A:$FP,DS$321,FALSE)/8,VLOOKUP(VLOOKUP($A157,csapatok!$A:$NN,DS$320,FALSE),'csapat-ranglista'!$A:$FP,DS$321,FALSE)/4),0)</f>
        <v>0</v>
      </c>
      <c r="DT157" s="223">
        <f>IFERROR(IF(RIGHT(VLOOKUP($A157,csapatok!$A:$NN,DT$320,FALSE),5)="Csere",VLOOKUP(LEFT(VLOOKUP($A157,csapatok!$A:$NN,DT$320,FALSE),LEN(VLOOKUP($A157,csapatok!$A:$NN,DT$320,FALSE))-6),'csapat-ranglista'!$A:$FP,DT$321,FALSE)/8,VLOOKUP(VLOOKUP($A157,csapatok!$A:$NN,DT$320,FALSE),'csapat-ranglista'!$A:$FP,DT$321,FALSE)/4),0)</f>
        <v>0</v>
      </c>
      <c r="DU157" s="223">
        <f>IFERROR(IF(RIGHT(VLOOKUP($A157,csapatok!$A:$NN,DU$320,FALSE),5)="Csere",VLOOKUP(LEFT(VLOOKUP($A157,csapatok!$A:$NN,DU$320,FALSE),LEN(VLOOKUP($A157,csapatok!$A:$NN,DU$320,FALSE))-6),'csapat-ranglista'!$A:$FP,DU$321,FALSE)/8,VLOOKUP(VLOOKUP($A157,csapatok!$A:$NN,DU$320,FALSE),'csapat-ranglista'!$A:$FP,DU$321,FALSE)/4),0)</f>
        <v>0</v>
      </c>
      <c r="DV157" s="223">
        <f>IFERROR(IF(RIGHT(VLOOKUP($A157,csapatok!$A:$NN,DV$320,FALSE),5)="Csere",VLOOKUP(LEFT(VLOOKUP($A157,csapatok!$A:$NN,DV$320,FALSE),LEN(VLOOKUP($A157,csapatok!$A:$NN,DV$320,FALSE))-6),'csapat-ranglista'!$A:$FP,DV$321,FALSE)/8,VLOOKUP(VLOOKUP($A157,csapatok!$A:$NN,DV$320,FALSE),'csapat-ranglista'!$A:$FP,DV$321,FALSE)/4),0)</f>
        <v>0</v>
      </c>
      <c r="DW157" s="223">
        <f>IFERROR(IF(RIGHT(VLOOKUP($A157,csapatok!$A:$NN,DW$320,FALSE),5)="Csere",VLOOKUP(LEFT(VLOOKUP($A157,csapatok!$A:$NN,DW$320,FALSE),LEN(VLOOKUP($A157,csapatok!$A:$NN,DW$320,FALSE))-6),'csapat-ranglista'!$A:$FP,DW$321,FALSE)/8,VLOOKUP(VLOOKUP($A157,csapatok!$A:$NN,DW$320,FALSE),'csapat-ranglista'!$A:$FP,DW$321,FALSE)/4),0)</f>
        <v>0</v>
      </c>
      <c r="DX157" s="223">
        <f>IFERROR(IF(RIGHT(VLOOKUP($A157,csapatok!$A:$NN,DX$320,FALSE),5)="Csere",VLOOKUP(LEFT(VLOOKUP($A157,csapatok!$A:$NN,DX$320,FALSE),LEN(VLOOKUP($A157,csapatok!$A:$NN,DX$320,FALSE))-6),'csapat-ranglista'!$A:$FP,DX$321,FALSE)/8,VLOOKUP(VLOOKUP($A157,csapatok!$A:$NN,DX$320,FALSE),'csapat-ranglista'!$A:$FP,DX$321,FALSE)/4),0)</f>
        <v>0</v>
      </c>
      <c r="DY157" s="223">
        <f>IFERROR(IF(RIGHT(VLOOKUP($A157,csapatok!$A:$NN,DY$320,FALSE),5)="Csere",VLOOKUP(LEFT(VLOOKUP($A157,csapatok!$A:$NN,DY$320,FALSE),LEN(VLOOKUP($A157,csapatok!$A:$NN,DY$320,FALSE))-6),'csapat-ranglista'!$A:$FP,DY$321,FALSE)/8,VLOOKUP(VLOOKUP($A157,csapatok!$A:$NN,DY$320,FALSE),'csapat-ranglista'!$A:$FP,DY$321,FALSE)/4),0)</f>
        <v>0</v>
      </c>
      <c r="DZ157" s="223">
        <f>IFERROR(IF(RIGHT(VLOOKUP($A157,csapatok!$A:$NN,DZ$320,FALSE),5)="Csere",VLOOKUP(LEFT(VLOOKUP($A157,csapatok!$A:$NN,DZ$320,FALSE),LEN(VLOOKUP($A157,csapatok!$A:$NN,DZ$320,FALSE))-6),'csapat-ranglista'!$A:$FP,DZ$321,FALSE)/8,VLOOKUP(VLOOKUP($A157,csapatok!$A:$NN,DZ$320,FALSE),'csapat-ranglista'!$A:$FP,DZ$321,FALSE)/4),0)</f>
        <v>0</v>
      </c>
      <c r="EA157" s="223">
        <f>IFERROR(IF(RIGHT(VLOOKUP($A157,csapatok!$A:$NN,EA$320,FALSE),5)="Csere",VLOOKUP(LEFT(VLOOKUP($A157,csapatok!$A:$NN,EA$320,FALSE),LEN(VLOOKUP($A157,csapatok!$A:$NN,EA$320,FALSE))-6),'csapat-ranglista'!$A:$FP,EA$321,FALSE)/8,VLOOKUP(VLOOKUP($A157,csapatok!$A:$NN,EA$320,FALSE),'csapat-ranglista'!$A:$FP,EA$321,FALSE)/4),0)</f>
        <v>0</v>
      </c>
      <c r="EB157" s="223">
        <f>IFERROR(IF(RIGHT(VLOOKUP($A157,csapatok!$A:$NN,EB$320,FALSE),5)="Csere",VLOOKUP(LEFT(VLOOKUP($A157,csapatok!$A:$NN,EB$320,FALSE),LEN(VLOOKUP($A157,csapatok!$A:$NN,EB$320,FALSE))-6),'csapat-ranglista'!$A:$FP,EB$321,FALSE)/8,VLOOKUP(VLOOKUP($A157,csapatok!$A:$NN,EB$320,FALSE),'csapat-ranglista'!$A:$FP,EB$321,FALSE)/4),0)</f>
        <v>0</v>
      </c>
      <c r="EC157" s="223">
        <f>IFERROR(IF(RIGHT(VLOOKUP($A157,csapatok!$A:$NN,EC$320,FALSE),5)="Csere",VLOOKUP(LEFT(VLOOKUP($A157,csapatok!$A:$NN,EC$320,FALSE),LEN(VLOOKUP($A157,csapatok!$A:$NN,EC$320,FALSE))-6),'csapat-ranglista'!$A:$FP,EC$321,FALSE)/8,VLOOKUP(VLOOKUP($A157,csapatok!$A:$NN,EC$320,FALSE),'csapat-ranglista'!$A:$FP,EC$321,FALSE)/4),0)</f>
        <v>0</v>
      </c>
      <c r="ED157" s="223">
        <f>IFERROR(IF(RIGHT(VLOOKUP($A157,csapatok!$A:$NN,ED$320,FALSE),5)="Csere",VLOOKUP(LEFT(VLOOKUP($A157,csapatok!$A:$NN,ED$320,FALSE),LEN(VLOOKUP($A157,csapatok!$A:$NN,ED$320,FALSE))-6),'csapat-ranglista'!$A:$FP,ED$321,FALSE)/8,VLOOKUP(VLOOKUP($A157,csapatok!$A:$NN,ED$320,FALSE),'csapat-ranglista'!$A:$FP,ED$321,FALSE)/4),0)</f>
        <v>0</v>
      </c>
      <c r="EE157" s="223">
        <f>IFERROR(IF(RIGHT(VLOOKUP($A157,csapatok!$A:$NN,EE$320,FALSE),5)="Csere",VLOOKUP(LEFT(VLOOKUP($A157,csapatok!$A:$NN,EE$320,FALSE),LEN(VLOOKUP($A157,csapatok!$A:$NN,EE$320,FALSE))-6),'csapat-ranglista'!$A:$FP,EE$321,FALSE)/8,VLOOKUP(VLOOKUP($A157,csapatok!$A:$NN,EE$320,FALSE),'csapat-ranglista'!$A:$FP,EE$321,FALSE)/4),0)</f>
        <v>0</v>
      </c>
      <c r="EF157" s="223">
        <f>IFERROR(IF(RIGHT(VLOOKUP($A157,csapatok!$A:$NN,EF$320,FALSE),5)="Csere",VLOOKUP(LEFT(VLOOKUP($A157,csapatok!$A:$NN,EF$320,FALSE),LEN(VLOOKUP($A157,csapatok!$A:$NN,EF$320,FALSE))-6),'csapat-ranglista'!$A:$FP,EF$321,FALSE)/8,VLOOKUP(VLOOKUP($A157,csapatok!$A:$NN,EF$320,FALSE),'csapat-ranglista'!$A:$FP,EF$321,FALSE)/4),0)</f>
        <v>0</v>
      </c>
      <c r="EG157" s="223">
        <f>IFERROR(IF(RIGHT(VLOOKUP($A157,csapatok!$A:$NN,EG$320,FALSE),5)="Csere",VLOOKUP(LEFT(VLOOKUP($A157,csapatok!$A:$NN,EG$320,FALSE),LEN(VLOOKUP($A157,csapatok!$A:$NN,EG$320,FALSE))-6),'csapat-ranglista'!$A:$FP,EG$321,FALSE)/8,VLOOKUP(VLOOKUP($A157,csapatok!$A:$NN,EG$320,FALSE),'csapat-ranglista'!$A:$FP,EG$321,FALSE)/4),0)</f>
        <v>0</v>
      </c>
      <c r="EH157" s="223">
        <f>IFERROR(IF(RIGHT(VLOOKUP($A157,csapatok!$A:$NN,EH$320,FALSE),5)="Csere",VLOOKUP(LEFT(VLOOKUP($A157,csapatok!$A:$NN,EH$320,FALSE),LEN(VLOOKUP($A157,csapatok!$A:$NN,EH$320,FALSE))-6),'csapat-ranglista'!$A:$FP,EH$321,FALSE)/8,VLOOKUP(VLOOKUP($A157,csapatok!$A:$NN,EH$320,FALSE),'csapat-ranglista'!$A:$FP,EH$321,FALSE)/4),0)</f>
        <v>0</v>
      </c>
      <c r="EI157" s="223">
        <f>IFERROR(IF(RIGHT(VLOOKUP($A157,csapatok!$A:$NN,EI$320,FALSE),5)="Csere",VLOOKUP(LEFT(VLOOKUP($A157,csapatok!$A:$NN,EI$320,FALSE),LEN(VLOOKUP($A157,csapatok!$A:$NN,EI$320,FALSE))-6),'csapat-ranglista'!$A:$FP,EI$321,FALSE)/8,VLOOKUP(VLOOKUP($A157,csapatok!$A:$NN,EI$320,FALSE),'csapat-ranglista'!$A:$FP,EI$321,FALSE)/4),0)</f>
        <v>0</v>
      </c>
      <c r="EJ157" s="223">
        <f>IFERROR(IF(RIGHT(VLOOKUP($A157,csapatok!$A:$NN,EJ$320,FALSE),5)="Csere",VLOOKUP(LEFT(VLOOKUP($A157,csapatok!$A:$NN,EJ$320,FALSE),LEN(VLOOKUP($A157,csapatok!$A:$NN,EJ$320,FALSE))-6),'csapat-ranglista'!$A:$FP,EJ$321,FALSE)/8,VLOOKUP(VLOOKUP($A157,csapatok!$A:$NN,EJ$320,FALSE),'csapat-ranglista'!$A:$FP,EJ$321,FALSE)/4),0)</f>
        <v>0</v>
      </c>
      <c r="EK157" s="223">
        <f>IFERROR(IF(RIGHT(VLOOKUP($A157,csapatok!$A:$NN,EK$320,FALSE),5)="Csere",VLOOKUP(LEFT(VLOOKUP($A157,csapatok!$A:$NN,EK$320,FALSE),LEN(VLOOKUP($A157,csapatok!$A:$NN,EK$320,FALSE))-6),'csapat-ranglista'!$A:$FP,EK$321,FALSE)/8,VLOOKUP(VLOOKUP($A157,csapatok!$A:$NN,EK$320,FALSE),'csapat-ranglista'!$A:$FP,EK$321,FALSE)/4),0)</f>
        <v>0</v>
      </c>
      <c r="EL157" s="223">
        <f>IFERROR(IF(RIGHT(VLOOKUP($A157,csapatok!$A:$NN,EL$320,FALSE),5)="Csere",VLOOKUP(LEFT(VLOOKUP($A157,csapatok!$A:$NN,EL$320,FALSE),LEN(VLOOKUP($A157,csapatok!$A:$NN,EL$320,FALSE))-6),'csapat-ranglista'!$A:$FP,EL$321,FALSE)/8,VLOOKUP(VLOOKUP($A157,csapatok!$A:$NN,EL$320,FALSE),'csapat-ranglista'!$A:$FP,EL$321,FALSE)/4),0)</f>
        <v>0</v>
      </c>
      <c r="EM157" s="223">
        <f>IFERROR(IF(RIGHT(VLOOKUP($A157,csapatok!$A:$NN,EM$320,FALSE),5)="Csere",VLOOKUP(LEFT(VLOOKUP($A157,csapatok!$A:$NN,EM$320,FALSE),LEN(VLOOKUP($A157,csapatok!$A:$NN,EM$320,FALSE))-6),'csapat-ranglista'!$A:$FP,EM$321,FALSE)/8,VLOOKUP(VLOOKUP($A157,csapatok!$A:$NN,EM$320,FALSE),'csapat-ranglista'!$A:$FP,EM$321,FALSE)/4),0)</f>
        <v>0</v>
      </c>
      <c r="EN157" s="223">
        <f>IFERROR(IF(RIGHT(VLOOKUP($A157,csapatok!$A:$NN,EN$320,FALSE),5)="Csere",VLOOKUP(LEFT(VLOOKUP($A157,csapatok!$A:$NN,EN$320,FALSE),LEN(VLOOKUP($A157,csapatok!$A:$NN,EN$320,FALSE))-6),'csapat-ranglista'!$A:$FP,EN$321,FALSE)/8,VLOOKUP(VLOOKUP($A157,csapatok!$A:$NN,EN$320,FALSE),'csapat-ranglista'!$A:$FP,EN$321,FALSE)/4),0)</f>
        <v>0</v>
      </c>
      <c r="EO157" s="223">
        <f>IFERROR(IF(RIGHT(VLOOKUP($A157,csapatok!$A:$NN,EO$320,FALSE),5)="Csere",VLOOKUP(LEFT(VLOOKUP($A157,csapatok!$A:$NN,EO$320,FALSE),LEN(VLOOKUP($A157,csapatok!$A:$NN,EO$320,FALSE))-6),'csapat-ranglista'!$A:$FP,EO$321,FALSE)/8,VLOOKUP(VLOOKUP($A157,csapatok!$A:$NN,EO$320,FALSE),'csapat-ranglista'!$A:$FP,EO$321,FALSE)/4),0)</f>
        <v>0</v>
      </c>
      <c r="EP157" s="223">
        <f>IFERROR(IF(RIGHT(VLOOKUP($A157,csapatok!$A:$NN,EP$320,FALSE),5)="Csere",VLOOKUP(LEFT(VLOOKUP($A157,csapatok!$A:$NN,EP$320,FALSE),LEN(VLOOKUP($A157,csapatok!$A:$NN,EP$320,FALSE))-6),'csapat-ranglista'!$A:$FP,EP$321,FALSE)/8,VLOOKUP(VLOOKUP($A157,csapatok!$A:$NN,EP$320,FALSE),'csapat-ranglista'!$A:$FP,EP$321,FALSE)/4),0)</f>
        <v>0</v>
      </c>
      <c r="EQ157" s="223">
        <f>IFERROR(IF(RIGHT(VLOOKUP($A157,csapatok!$A:$NN,EQ$320,FALSE),5)="Csere",VLOOKUP(LEFT(VLOOKUP($A157,csapatok!$A:$NN,EQ$320,FALSE),LEN(VLOOKUP($A157,csapatok!$A:$NN,EQ$320,FALSE))-6),'csapat-ranglista'!$A:$FP,EQ$321,FALSE)/8,VLOOKUP(VLOOKUP($A157,csapatok!$A:$NN,EQ$320,FALSE),'csapat-ranglista'!$A:$FP,EQ$321,FALSE)/4),0)</f>
        <v>0</v>
      </c>
      <c r="ER157" s="223">
        <f>IFERROR(IF(RIGHT(VLOOKUP($A157,csapatok!$A:$NN,ER$320,FALSE),5)="Csere",VLOOKUP(LEFT(VLOOKUP($A157,csapatok!$A:$NN,ER$320,FALSE),LEN(VLOOKUP($A157,csapatok!$A:$NN,ER$320,FALSE))-6),'csapat-ranglista'!$A:$FP,ER$321,FALSE)/8,VLOOKUP(VLOOKUP($A157,csapatok!$A:$NN,ER$320,FALSE),'csapat-ranglista'!$A:$FP,ER$321,FALSE)/4),0)</f>
        <v>0</v>
      </c>
      <c r="ES157" s="223">
        <f>IFERROR(IF(RIGHT(VLOOKUP($A157,csapatok!$A:$NN,ES$320,FALSE),5)="Csere",VLOOKUP(LEFT(VLOOKUP($A157,csapatok!$A:$NN,ES$320,FALSE),LEN(VLOOKUP($A157,csapatok!$A:$NN,ES$320,FALSE))-6),'csapat-ranglista'!$A:$FP,ES$321,FALSE)/8,VLOOKUP(VLOOKUP($A157,csapatok!$A:$NN,ES$320,FALSE),'csapat-ranglista'!$A:$FP,ES$321,FALSE)/4),0)</f>
        <v>0</v>
      </c>
      <c r="ET157" s="223">
        <f>IFERROR(IF(RIGHT(VLOOKUP($A157,csapatok!$A:$NN,ET$320,FALSE),5)="Csere",VLOOKUP(LEFT(VLOOKUP($A157,csapatok!$A:$NN,ET$320,FALSE),LEN(VLOOKUP($A157,csapatok!$A:$NN,ET$320,FALSE))-6),'csapat-ranglista'!$A:$FP,ET$321,FALSE)/8,VLOOKUP(VLOOKUP($A157,csapatok!$A:$NN,ET$320,FALSE),'csapat-ranglista'!$A:$FP,ET$321,FALSE)/4),0)</f>
        <v>0</v>
      </c>
      <c r="EU157" s="223">
        <f>IFERROR(IF(RIGHT(VLOOKUP($A157,csapatok!$A:$NN,EU$320,FALSE),5)="Csere",VLOOKUP(LEFT(VLOOKUP($A157,csapatok!$A:$NN,EU$320,FALSE),LEN(VLOOKUP($A157,csapatok!$A:$NN,EU$320,FALSE))-6),'csapat-ranglista'!$A:$FP,EU$321,FALSE)/8,VLOOKUP(VLOOKUP($A157,csapatok!$A:$NN,EU$320,FALSE),'csapat-ranglista'!$A:$FP,EU$321,FALSE)/4),0)</f>
        <v>0</v>
      </c>
      <c r="EV157" s="223">
        <f>IFERROR(IF(RIGHT(VLOOKUP($A157,csapatok!$A:$NN,EV$320,FALSE),5)="Csere",VLOOKUP(LEFT(VLOOKUP($A157,csapatok!$A:$NN,EV$320,FALSE),LEN(VLOOKUP($A157,csapatok!$A:$NN,EV$320,FALSE))-6),'csapat-ranglista'!$A:$FP,EV$321,FALSE)/8,VLOOKUP(VLOOKUP($A157,csapatok!$A:$NN,EV$320,FALSE),'csapat-ranglista'!$A:$FP,EV$321,FALSE)/4),0)</f>
        <v>0</v>
      </c>
      <c r="EW157" s="223">
        <f>IFERROR(IF(RIGHT(VLOOKUP($A157,csapatok!$A:$NN,EW$320,FALSE),5)="Csere",VLOOKUP(LEFT(VLOOKUP($A157,csapatok!$A:$NN,EW$320,FALSE),LEN(VLOOKUP($A157,csapatok!$A:$NN,EW$320,FALSE))-6),'csapat-ranglista'!$A:$FP,EW$321,FALSE)/8,VLOOKUP(VLOOKUP($A157,csapatok!$A:$NN,EW$320,FALSE),'csapat-ranglista'!$A:$FP,EW$321,FALSE)/4),0)</f>
        <v>0</v>
      </c>
      <c r="EX157" s="223">
        <f>IFERROR(IF(RIGHT(VLOOKUP($A157,csapatok!$A:$NN,EX$320,FALSE),5)="Csere",VLOOKUP(LEFT(VLOOKUP($A157,csapatok!$A:$NN,EX$320,FALSE),LEN(VLOOKUP($A157,csapatok!$A:$NN,EX$320,FALSE))-6),'csapat-ranglista'!$A:$FP,EX$321,FALSE)/8,VLOOKUP(VLOOKUP($A157,csapatok!$A:$NN,EX$320,FALSE),'csapat-ranglista'!$A:$FP,EX$321,FALSE)/4),0)</f>
        <v>0</v>
      </c>
      <c r="EY157" s="223">
        <f>IFERROR(IF(RIGHT(VLOOKUP($A157,csapatok!$A:$NN,EY$320,FALSE),5)="Csere",VLOOKUP(LEFT(VLOOKUP($A157,csapatok!$A:$NN,EY$320,FALSE),LEN(VLOOKUP($A157,csapatok!$A:$NN,EY$320,FALSE))-6),'csapat-ranglista'!$A:$FP,EY$321,FALSE)/8,VLOOKUP(VLOOKUP($A157,csapatok!$A:$NN,EY$320,FALSE),'csapat-ranglista'!$A:$FP,EY$321,FALSE)/4),0)</f>
        <v>0</v>
      </c>
      <c r="EZ157" s="223">
        <f>IFERROR(IF(RIGHT(VLOOKUP($A157,csapatok!$A:$NN,EZ$320,FALSE),5)="Csere",VLOOKUP(LEFT(VLOOKUP($A157,csapatok!$A:$NN,EZ$320,FALSE),LEN(VLOOKUP($A157,csapatok!$A:$NN,EZ$320,FALSE))-6),'csapat-ranglista'!$A:$FP,EZ$321,FALSE)/8,VLOOKUP(VLOOKUP($A157,csapatok!$A:$NN,EZ$320,FALSE),'csapat-ranglista'!$A:$FP,EZ$321,FALSE)/4),0)</f>
        <v>0</v>
      </c>
      <c r="FA157" s="223">
        <f>IFERROR(IF(RIGHT(VLOOKUP($A157,csapatok!$A:$NN,FA$320,FALSE),5)="Csere",VLOOKUP(LEFT(VLOOKUP($A157,csapatok!$A:$NN,FA$320,FALSE),LEN(VLOOKUP($A157,csapatok!$A:$NN,FA$320,FALSE))-6),'csapat-ranglista'!$A:$FP,FA$321,FALSE)/8,VLOOKUP(VLOOKUP($A157,csapatok!$A:$NN,FA$320,FALSE),'csapat-ranglista'!$A:$FP,FA$321,FALSE)/4),0)</f>
        <v>0</v>
      </c>
      <c r="FB157" s="223">
        <f>IFERROR(IF(RIGHT(VLOOKUP($A157,csapatok!$A:$NN,FB$320,FALSE),5)="Csere",VLOOKUP(LEFT(VLOOKUP($A157,csapatok!$A:$NN,FB$320,FALSE),LEN(VLOOKUP($A157,csapatok!$A:$NN,FB$320,FALSE))-6),'csapat-ranglista'!$A:$FP,FB$321,FALSE)/8,VLOOKUP(VLOOKUP($A157,csapatok!$A:$NN,FB$320,FALSE),'csapat-ranglista'!$A:$FP,FB$321,FALSE)/4),0)</f>
        <v>0</v>
      </c>
      <c r="FC157" s="223">
        <f>IFERROR(IF(RIGHT(VLOOKUP($A157,csapatok!$A:$NN,FC$320,FALSE),5)="Csere",VLOOKUP(LEFT(VLOOKUP($A157,csapatok!$A:$NN,FC$320,FALSE),LEN(VLOOKUP($A157,csapatok!$A:$NN,FC$320,FALSE))-6),'csapat-ranglista'!$A:$FP,FC$321,FALSE)/8,VLOOKUP(VLOOKUP($A157,csapatok!$A:$NN,FC$320,FALSE),'csapat-ranglista'!$A:$FP,FC$321,FALSE)/4),0)</f>
        <v>0</v>
      </c>
      <c r="FD157" s="224">
        <f>versenyek!$QY$11*IFERROR(VLOOKUP(VLOOKUP($A157,versenyek!QX:QZ,3,FALSE),szabalyok!$A$16:$B$23,2,FALSE)/4,0)</f>
        <v>0</v>
      </c>
      <c r="FE157" s="224">
        <f>versenyek!$RB$11*IFERROR(VLOOKUP(VLOOKUP($A157,versenyek!RA:RC,3,FALSE),szabalyok!$A$16:$B$23,2,FALSE)/4,0)</f>
        <v>0</v>
      </c>
      <c r="FF157" s="223">
        <f>IFERROR(IF(RIGHT(VLOOKUP($A157,csapatok!$A:$NN,FF$320,FALSE),5)="Csere",VLOOKUP(LEFT(VLOOKUP($A157,csapatok!$A:$NN,FF$320,FALSE),LEN(VLOOKUP($A157,csapatok!$A:$NN,FF$320,FALSE))-6),'csapat-ranglista'!$A:$FP,FF$321,FALSE)/8,VLOOKUP(VLOOKUP($A157,csapatok!$A:$NN,FF$320,FALSE),'csapat-ranglista'!$A:$FP,FF$321,FALSE)/4),0)</f>
        <v>0</v>
      </c>
      <c r="FG157" s="223">
        <f>IFERROR(IF(RIGHT(VLOOKUP($A157,csapatok!$A:$NN,FG$320,FALSE),5)="Csere",VLOOKUP(LEFT(VLOOKUP($A157,csapatok!$A:$NN,FG$320,FALSE),LEN(VLOOKUP($A157,csapatok!$A:$NN,FG$320,FALSE))-6),'csapat-ranglista'!$A:$FP,FG$321,FALSE)/8,VLOOKUP(VLOOKUP($A157,csapatok!$A:$NN,FG$320,FALSE),'csapat-ranglista'!$A:$FP,FG$321,FALSE)/4),0)</f>
        <v>0</v>
      </c>
      <c r="FH157" s="223">
        <f>IFERROR(IF(RIGHT(VLOOKUP($A157,csapatok!$A:$NN,FH$320,FALSE),5)="Csere",VLOOKUP(LEFT(VLOOKUP($A157,csapatok!$A:$NN,FH$320,FALSE),LEN(VLOOKUP($A157,csapatok!$A:$NN,FH$320,FALSE))-6),'csapat-ranglista'!$A:$FP,FH$321,FALSE)/8,VLOOKUP(VLOOKUP($A157,csapatok!$A:$NN,FH$320,FALSE),'csapat-ranglista'!$A:$FP,FH$321,FALSE)/4),0)</f>
        <v>0</v>
      </c>
      <c r="FI157" s="223">
        <f>IFERROR(IF(RIGHT(VLOOKUP($A157,csapatok!$A:$NN,FI$320,FALSE),5)="Csere",VLOOKUP(LEFT(VLOOKUP($A157,csapatok!$A:$NN,FI$320,FALSE),LEN(VLOOKUP($A157,csapatok!$A:$NN,FI$320,FALSE))-6),'csapat-ranglista'!$A:$FP,FI$321,FALSE)/8,VLOOKUP(VLOOKUP($A157,csapatok!$A:$NN,FI$320,FALSE),'csapat-ranglista'!$A:$FP,FI$321,FALSE)/4),0)</f>
        <v>0</v>
      </c>
      <c r="FJ157" s="223">
        <f>IFERROR(IF(RIGHT(VLOOKUP($A157,csapatok!$A:$NN,FJ$320,FALSE),5)="Csere",VLOOKUP(LEFT(VLOOKUP($A157,csapatok!$A:$NN,FJ$320,FALSE),LEN(VLOOKUP($A157,csapatok!$A:$NN,FJ$320,FALSE))-6),'csapat-ranglista'!$A:$FP,FJ$321,FALSE)/8,VLOOKUP(VLOOKUP($A157,csapatok!$A:$NN,FJ$320,FALSE),'csapat-ranglista'!$A:$FP,FJ$321,FALSE)/4),0)</f>
        <v>0</v>
      </c>
      <c r="FK157" s="223">
        <f>IFERROR(IF(RIGHT(VLOOKUP($A157,csapatok!$A:$NN,FK$320,FALSE),5)="Csere",VLOOKUP(LEFT(VLOOKUP($A157,csapatok!$A:$NN,FK$320,FALSE),LEN(VLOOKUP($A157,csapatok!$A:$NN,FK$320,FALSE))-6),'csapat-ranglista'!$A:$FP,FK$321,FALSE)/8,VLOOKUP(VLOOKUP($A157,csapatok!$A:$NN,FK$320,FALSE),'csapat-ranglista'!$A:$FP,FK$321,FALSE)/4),0)</f>
        <v>0</v>
      </c>
      <c r="FL157" s="223">
        <f>IFERROR(IF(RIGHT(VLOOKUP($A157,csapatok!$A:$NN,FL$320,FALSE),5)="Csere",VLOOKUP(LEFT(VLOOKUP($A157,csapatok!$A:$NN,FL$320,FALSE),LEN(VLOOKUP($A157,csapatok!$A:$NN,FL$320,FALSE))-6),'csapat-ranglista'!$A:$FP,FL$321,FALSE)/8,VLOOKUP(VLOOKUP($A157,csapatok!$A:$NN,FL$320,FALSE),'csapat-ranglista'!$A:$FP,FL$321,FALSE)/4),0)</f>
        <v>0</v>
      </c>
      <c r="FM157" s="223">
        <f>IFERROR(IF(RIGHT(VLOOKUP($A157,csapatok!$A:$NN,FM$320,FALSE),5)="Csere",VLOOKUP(LEFT(VLOOKUP($A157,csapatok!$A:$NN,FM$320,FALSE),LEN(VLOOKUP($A157,csapatok!$A:$NN,FM$320,FALSE))-6),'csapat-ranglista'!$A:$FP,FM$321,FALSE)/8,VLOOKUP(VLOOKUP($A157,csapatok!$A:$NN,FM$320,FALSE),'csapat-ranglista'!$A:$FP,FM$321,FALSE)/4),0)</f>
        <v>0</v>
      </c>
      <c r="FN157" s="223">
        <f>IFERROR(IF(RIGHT(VLOOKUP($A157,csapatok!$A:$NN,FN$320,FALSE),5)="Csere",VLOOKUP(LEFT(VLOOKUP($A157,csapatok!$A:$NN,FN$320,FALSE),LEN(VLOOKUP($A157,csapatok!$A:$NN,FN$320,FALSE))-6),'csapat-ranglista'!$A:$FP,FN$321,FALSE)/8,VLOOKUP(VLOOKUP($A157,csapatok!$A:$NN,FN$320,FALSE),'csapat-ranglista'!$A:$FP,FN$321,FALSE)/4),0)</f>
        <v>0</v>
      </c>
      <c r="FO157" s="223">
        <f>IFERROR(IF(RIGHT(VLOOKUP($A157,csapatok!$A:$NN,FO$320,FALSE),5)="Csere",VLOOKUP(LEFT(VLOOKUP($A157,csapatok!$A:$NN,FO$320,FALSE),LEN(VLOOKUP($A157,csapatok!$A:$NN,FO$320,FALSE))-6),'csapat-ranglista'!$A:$FP,FO$321,FALSE)/8,VLOOKUP(VLOOKUP($A157,csapatok!$A:$NN,FO$320,FALSE),'csapat-ranglista'!$A:$FP,FO$321,FALSE)/4),0)</f>
        <v>0</v>
      </c>
      <c r="FP157" s="223">
        <f>IFERROR(IF(RIGHT(VLOOKUP($A157,csapatok!$A:$NN,FP$320,FALSE),5)="Csere",VLOOKUP(LEFT(VLOOKUP($A157,csapatok!$A:$NN,FP$320,FALSE),LEN(VLOOKUP($A157,csapatok!$A:$NN,FP$320,FALSE))-6),'csapat-ranglista'!$A:$FP,FP$321,FALSE)/8,VLOOKUP(VLOOKUP($A157,csapatok!$A:$NN,FP$320,FALSE),'csapat-ranglista'!$A:$FP,FP$321,FALSE)/4),0)</f>
        <v>0</v>
      </c>
      <c r="FQ157" s="223">
        <f>IFERROR(IF(RIGHT(VLOOKUP($A157,csapatok!$A:$NN,FQ$320,FALSE),5)="Csere",VLOOKUP(LEFT(VLOOKUP($A157,csapatok!$A:$NN,FQ$320,FALSE),LEN(VLOOKUP($A157,csapatok!$A:$NN,FQ$320,FALSE))-6),'csapat-ranglista'!$A:$FP,FQ$321,FALSE)/8,VLOOKUP(VLOOKUP($A157,csapatok!$A:$NN,FQ$320,FALSE),'csapat-ranglista'!$A:$FP,FQ$321,FALSE)/4),0)</f>
        <v>0</v>
      </c>
      <c r="FR157" s="223">
        <f>IFERROR(IF(RIGHT(VLOOKUP($A157,csapatok!$A:$NN,FR$320,FALSE),5)="Csere",VLOOKUP(LEFT(VLOOKUP($A157,csapatok!$A:$NN,FR$320,FALSE),LEN(VLOOKUP($A157,csapatok!$A:$NN,FR$320,FALSE))-6),'csapat-ranglista'!$A:$FP,FR$321,FALSE)/8,VLOOKUP(VLOOKUP($A157,csapatok!$A:$NN,FR$320,FALSE),'csapat-ranglista'!$A:$FP,FR$321,FALSE)/4),0)</f>
        <v>0</v>
      </c>
      <c r="FS157" s="223">
        <f>IFERROR(IF(RIGHT(VLOOKUP($A157,csapatok!$A:$NN,FS$320,FALSE),5)="Csere",VLOOKUP(LEFT(VLOOKUP($A157,csapatok!$A:$NN,FS$320,FALSE),LEN(VLOOKUP($A157,csapatok!$A:$NN,FS$320,FALSE))-6),'csapat-ranglista'!$A:$FP,FS$321,FALSE)/8,VLOOKUP(VLOOKUP($A157,csapatok!$A:$NN,FS$320,FALSE),'csapat-ranglista'!$A:$FP,FS$321,FALSE)/4),0)</f>
        <v>0</v>
      </c>
      <c r="FT157" s="223">
        <f>IFERROR(IF(RIGHT(VLOOKUP($A157,csapatok!$A:$NN,FT$320,FALSE),5)="Csere",VLOOKUP(LEFT(VLOOKUP($A157,csapatok!$A:$NN,FT$320,FALSE),LEN(VLOOKUP($A157,csapatok!$A:$NN,FT$320,FALSE))-6),'csapat-ranglista'!$A:$FP,FT$321,FALSE)/8,VLOOKUP(VLOOKUP($A157,csapatok!$A:$NN,FT$320,FALSE),'csapat-ranglista'!$A:$FP,FT$321,FALSE)/4),0)</f>
        <v>0</v>
      </c>
      <c r="FU157" s="223">
        <f>IFERROR(IF(RIGHT(VLOOKUP($A157,csapatok!$A:$NN,FU$320,FALSE),5)="Csere",VLOOKUP(LEFT(VLOOKUP($A157,csapatok!$A:$NN,FU$320,FALSE),LEN(VLOOKUP($A157,csapatok!$A:$NN,FU$320,FALSE))-6),'csapat-ranglista'!$A:$FP,FU$321,FALSE)/8,VLOOKUP(VLOOKUP($A157,csapatok!$A:$NN,FU$320,FALSE),'csapat-ranglista'!$A:$FP,FU$321,FALSE)/4),0)</f>
        <v>0</v>
      </c>
      <c r="FV157" s="223">
        <f>IFERROR(IF(RIGHT(VLOOKUP($A157,csapatok!$A:$NN,FV$320,FALSE),5)="Csere",VLOOKUP(LEFT(VLOOKUP($A157,csapatok!$A:$NN,FV$320,FALSE),LEN(VLOOKUP($A157,csapatok!$A:$NN,FV$320,FALSE))-6),'csapat-ranglista'!$A:$FP,FV$321,FALSE)/8,VLOOKUP(VLOOKUP($A157,csapatok!$A:$NN,FV$320,FALSE),'csapat-ranglista'!$A:$FP,FV$321,FALSE)/4),0)</f>
        <v>0</v>
      </c>
      <c r="FW157" s="223">
        <f>IFERROR(IF(RIGHT(VLOOKUP($A157,csapatok!$A:$NN,FW$320,FALSE),5)="Csere",VLOOKUP(LEFT(VLOOKUP($A157,csapatok!$A:$NN,FW$320,FALSE),LEN(VLOOKUP($A157,csapatok!$A:$NN,FW$320,FALSE))-6),'csapat-ranglista'!$A:$FP,FW$321,FALSE)/8,VLOOKUP(VLOOKUP($A157,csapatok!$A:$NN,FW$320,FALSE),'csapat-ranglista'!$A:$FP,FW$321,FALSE)/4),0)</f>
        <v>0</v>
      </c>
      <c r="FX157" s="223">
        <f>IFERROR(IF(RIGHT(VLOOKUP($A157,csapatok!$A:$NN,FX$320,FALSE),5)="Csere",VLOOKUP(LEFT(VLOOKUP($A157,csapatok!$A:$NN,FX$320,FALSE),LEN(VLOOKUP($A157,csapatok!$A:$NN,FX$320,FALSE))-6),'csapat-ranglista'!$A:$FP,FX$321,FALSE)/8,VLOOKUP(VLOOKUP($A157,csapatok!$A:$NN,FX$320,FALSE),'csapat-ranglista'!$A:$FP,FX$321,FALSE)/4),0)</f>
        <v>0</v>
      </c>
      <c r="FY157" s="223">
        <f>IFERROR(IF(RIGHT(VLOOKUP($A157,csapatok!$A:$NN,FY$320,FALSE),5)="Csere",VLOOKUP(LEFT(VLOOKUP($A157,csapatok!$A:$NN,FY$320,FALSE),LEN(VLOOKUP($A157,csapatok!$A:$NN,FY$320,FALSE))-6),'csapat-ranglista'!$A:$FP,FY$321,FALSE)/8,VLOOKUP(VLOOKUP($A157,csapatok!$A:$NN,FY$320,FALSE),'csapat-ranglista'!$A:$FP,FY$321,FALSE)/4),0)</f>
        <v>0</v>
      </c>
      <c r="FZ157" s="223">
        <f>IFERROR(IF(RIGHT(VLOOKUP($A157,csapatok!$A:$NN,FZ$320,FALSE),5)="Csere",VLOOKUP(LEFT(VLOOKUP($A157,csapatok!$A:$NN,FZ$320,FALSE),LEN(VLOOKUP($A157,csapatok!$A:$NN,FZ$320,FALSE))-6),'csapat-ranglista'!$A:$FP,FZ$321,FALSE)/8,VLOOKUP(VLOOKUP($A157,csapatok!$A:$NN,FZ$320,FALSE),'csapat-ranglista'!$A:$FP,FZ$321,FALSE)/4),0)</f>
        <v>0</v>
      </c>
      <c r="GA157" s="223">
        <f>IFERROR(IF(RIGHT(VLOOKUP($A157,csapatok!$A:$NN,GA$320,FALSE),5)="Csere",VLOOKUP(LEFT(VLOOKUP($A157,csapatok!$A:$NN,GA$320,FALSE),LEN(VLOOKUP($A157,csapatok!$A:$NN,GA$320,FALSE))-6),'csapat-ranglista'!$A:$FP,GA$321,FALSE)/8,VLOOKUP(VLOOKUP($A157,csapatok!$A:$NN,GA$320,FALSE),'csapat-ranglista'!$A:$FP,GA$321,FALSE)/4),0)</f>
        <v>0</v>
      </c>
      <c r="GB157" s="223">
        <f>IFERROR(IF(RIGHT(VLOOKUP($A157,csapatok!$A:$NN,GB$320,FALSE),5)="Csere",VLOOKUP(LEFT(VLOOKUP($A157,csapatok!$A:$NN,GB$320,FALSE),LEN(VLOOKUP($A157,csapatok!$A:$NN,GB$320,FALSE))-6),'csapat-ranglista'!$A:$FP,GB$321,FALSE)/8,VLOOKUP(VLOOKUP($A157,csapatok!$A:$NN,GB$320,FALSE),'csapat-ranglista'!$A:$FP,GB$321,FALSE)/4),0)</f>
        <v>0</v>
      </c>
      <c r="GC157" s="223">
        <f>IFERROR(IF(RIGHT(VLOOKUP($A157,csapatok!$A:$NN,GC$320,FALSE),5)="Csere",VLOOKUP(LEFT(VLOOKUP($A157,csapatok!$A:$NN,GC$320,FALSE),LEN(VLOOKUP($A157,csapatok!$A:$NN,GC$320,FALSE))-6),'csapat-ranglista'!$A:$FP,GC$321,FALSE)/8,VLOOKUP(VLOOKUP($A157,csapatok!$A:$NN,GC$320,FALSE),'csapat-ranglista'!$A:$FP,GC$321,FALSE)/4),0)</f>
        <v>0</v>
      </c>
      <c r="GD157" s="247">
        <f>SUM(EQ157:GC157)</f>
        <v>0</v>
      </c>
    </row>
    <row r="158" spans="1:186">
      <c r="A158" s="32" t="s">
        <v>1355</v>
      </c>
      <c r="B158" s="2">
        <v>33757</v>
      </c>
      <c r="C158" s="131" t="str">
        <f>IF(B158=0,"",IF(B158&lt;$C$1,"felnőtt","ifi"))</f>
        <v>felnőtt</v>
      </c>
      <c r="D158" s="32" t="s">
        <v>101</v>
      </c>
      <c r="E158" s="45"/>
      <c r="F158" s="32">
        <v>0</v>
      </c>
      <c r="G158" s="32">
        <v>0.89530770886180866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12.921405944766192</v>
      </c>
      <c r="O158" s="32">
        <v>0</v>
      </c>
      <c r="P158" s="32">
        <v>0</v>
      </c>
      <c r="Q158" s="32">
        <v>1.4439569751222083</v>
      </c>
      <c r="R158" s="32">
        <v>0</v>
      </c>
      <c r="S158" s="32">
        <v>0</v>
      </c>
      <c r="T158" s="32">
        <v>8.6923748193989301</v>
      </c>
      <c r="U158" s="32">
        <v>0</v>
      </c>
      <c r="V158" s="32">
        <v>0</v>
      </c>
      <c r="W158" s="32">
        <v>0</v>
      </c>
      <c r="X158" s="32">
        <f>IFERROR(IF(RIGHT(VLOOKUP($A158,csapatok!$A:$BL,X$320,FALSE),5)="Csere",VLOOKUP(LEFT(VLOOKUP($A158,csapatok!$A:$BL,X$320,FALSE),LEN(VLOOKUP($A158,csapatok!$A:$BL,X$320,FALSE))-6),'csapat-ranglista'!$A:$FP,X$321,FALSE)/8,VLOOKUP(VLOOKUP($A158,csapatok!$A:$BL,X$320,FALSE),'csapat-ranglista'!$A:$FP,X$321,FALSE)/4),0)</f>
        <v>0</v>
      </c>
      <c r="Y158" s="32">
        <f>IFERROR(IF(RIGHT(VLOOKUP($A158,csapatok!$A:$BL,Y$320,FALSE),5)="Csere",VLOOKUP(LEFT(VLOOKUP($A158,csapatok!$A:$BL,Y$320,FALSE),LEN(VLOOKUP($A158,csapatok!$A:$BL,Y$320,FALSE))-6),'csapat-ranglista'!$A:$FP,Y$321,FALSE)/8,VLOOKUP(VLOOKUP($A158,csapatok!$A:$BL,Y$320,FALSE),'csapat-ranglista'!$A:$FP,Y$321,FALSE)/4),0)</f>
        <v>0</v>
      </c>
      <c r="Z158" s="32">
        <f>IFERROR(IF(RIGHT(VLOOKUP($A158,csapatok!$A:$BL,Z$320,FALSE),5)="Csere",VLOOKUP(LEFT(VLOOKUP($A158,csapatok!$A:$BL,Z$320,FALSE),LEN(VLOOKUP($A158,csapatok!$A:$BL,Z$320,FALSE))-6),'csapat-ranglista'!$A:$FP,Z$321,FALSE)/8,VLOOKUP(VLOOKUP($A158,csapatok!$A:$BL,Z$320,FALSE),'csapat-ranglista'!$A:$FP,Z$321,FALSE)/4),0)</f>
        <v>0</v>
      </c>
      <c r="AA158" s="32">
        <f>IFERROR(IF(RIGHT(VLOOKUP($A158,csapatok!$A:$BL,AA$320,FALSE),5)="Csere",VLOOKUP(LEFT(VLOOKUP($A158,csapatok!$A:$BL,AA$320,FALSE),LEN(VLOOKUP($A158,csapatok!$A:$BL,AA$320,FALSE))-6),'csapat-ranglista'!$A:$FP,AA$321,FALSE)/8,VLOOKUP(VLOOKUP($A158,csapatok!$A:$BL,AA$320,FALSE),'csapat-ranglista'!$A:$FP,AA$321,FALSE)/4),0)</f>
        <v>0</v>
      </c>
      <c r="AB158" s="223">
        <f>IFERROR(IF(RIGHT(VLOOKUP($A158,csapatok!$A:$BL,AB$320,FALSE),5)="Csere",VLOOKUP(LEFT(VLOOKUP($A158,csapatok!$A:$BL,AB$320,FALSE),LEN(VLOOKUP($A158,csapatok!$A:$BL,AB$320,FALSE))-6),'csapat-ranglista'!$A:$FP,AB$321,FALSE)/8,VLOOKUP(VLOOKUP($A158,csapatok!$A:$BL,AB$320,FALSE),'csapat-ranglista'!$A:$FP,AB$321,FALSE)/4),0)</f>
        <v>0</v>
      </c>
      <c r="AC158" s="223">
        <f>IFERROR(IF(RIGHT(VLOOKUP($A158,csapatok!$A:$BL,AC$320,FALSE),5)="Csere",VLOOKUP(LEFT(VLOOKUP($A158,csapatok!$A:$BL,AC$320,FALSE),LEN(VLOOKUP($A158,csapatok!$A:$BL,AC$320,FALSE))-6),'csapat-ranglista'!$A:$FP,AC$321,FALSE)/8,VLOOKUP(VLOOKUP($A158,csapatok!$A:$BL,AC$320,FALSE),'csapat-ranglista'!$A:$FP,AC$321,FALSE)/4),0)</f>
        <v>0</v>
      </c>
      <c r="AD158" s="223">
        <f>IFERROR(IF(RIGHT(VLOOKUP($A158,csapatok!$A:$BL,AD$320,FALSE),5)="Csere",VLOOKUP(LEFT(VLOOKUP($A158,csapatok!$A:$BL,AD$320,FALSE),LEN(VLOOKUP($A158,csapatok!$A:$BL,AD$320,FALSE))-6),'csapat-ranglista'!$A:$FP,AD$321,FALSE)/8,VLOOKUP(VLOOKUP($A158,csapatok!$A:$BL,AD$320,FALSE),'csapat-ranglista'!$A:$FP,AD$321,FALSE)/4),0)</f>
        <v>0</v>
      </c>
      <c r="AE158" s="223">
        <f>IFERROR(IF(RIGHT(VLOOKUP($A158,csapatok!$A:$BL,AE$320,FALSE),5)="Csere",VLOOKUP(LEFT(VLOOKUP($A158,csapatok!$A:$BL,AE$320,FALSE),LEN(VLOOKUP($A158,csapatok!$A:$BL,AE$320,FALSE))-6),'csapat-ranglista'!$A:$FP,AE$321,FALSE)/8,VLOOKUP(VLOOKUP($A158,csapatok!$A:$BL,AE$320,FALSE),'csapat-ranglista'!$A:$FP,AE$321,FALSE)/4),0)</f>
        <v>0</v>
      </c>
      <c r="AF158" s="223">
        <f>IFERROR(IF(RIGHT(VLOOKUP($A158,csapatok!$A:$BL,AF$320,FALSE),5)="Csere",VLOOKUP(LEFT(VLOOKUP($A158,csapatok!$A:$BL,AF$320,FALSE),LEN(VLOOKUP($A158,csapatok!$A:$BL,AF$320,FALSE))-6),'csapat-ranglista'!$A:$FP,AF$321,FALSE)/8,VLOOKUP(VLOOKUP($A158,csapatok!$A:$BL,AF$320,FALSE),'csapat-ranglista'!$A:$FP,AF$321,FALSE)/4),0)</f>
        <v>0</v>
      </c>
      <c r="AG158" s="223">
        <f>IFERROR(IF(RIGHT(VLOOKUP($A158,csapatok!$A:$BL,AG$320,FALSE),5)="Csere",VLOOKUP(LEFT(VLOOKUP($A158,csapatok!$A:$BL,AG$320,FALSE),LEN(VLOOKUP($A158,csapatok!$A:$BL,AG$320,FALSE))-6),'csapat-ranglista'!$A:$FP,AG$321,FALSE)/8,VLOOKUP(VLOOKUP($A158,csapatok!$A:$BL,AG$320,FALSE),'csapat-ranglista'!$A:$FP,AG$321,FALSE)/4),0)</f>
        <v>0</v>
      </c>
      <c r="AH158" s="223">
        <f>IFERROR(IF(RIGHT(VLOOKUP($A158,csapatok!$A:$BL,AH$320,FALSE),5)="Csere",VLOOKUP(LEFT(VLOOKUP($A158,csapatok!$A:$BL,AH$320,FALSE),LEN(VLOOKUP($A158,csapatok!$A:$BL,AH$320,FALSE))-6),'csapat-ranglista'!$A:$FP,AH$321,FALSE)/8,VLOOKUP(VLOOKUP($A158,csapatok!$A:$BL,AH$320,FALSE),'csapat-ranglista'!$A:$FP,AH$321,FALSE)/4),0)</f>
        <v>0</v>
      </c>
      <c r="AI158" s="223">
        <f>IFERROR(IF(RIGHT(VLOOKUP($A158,csapatok!$A:$BL,AI$320,FALSE),5)="Csere",VLOOKUP(LEFT(VLOOKUP($A158,csapatok!$A:$BL,AI$320,FALSE),LEN(VLOOKUP($A158,csapatok!$A:$BL,AI$320,FALSE))-6),'csapat-ranglista'!$A:$FP,AI$321,FALSE)/8,VLOOKUP(VLOOKUP($A158,csapatok!$A:$BL,AI$320,FALSE),'csapat-ranglista'!$A:$FP,AI$321,FALSE)/4),0)</f>
        <v>0</v>
      </c>
      <c r="AJ158" s="223">
        <f>IFERROR(IF(RIGHT(VLOOKUP($A158,csapatok!$A:$BL,AJ$320,FALSE),5)="Csere",VLOOKUP(LEFT(VLOOKUP($A158,csapatok!$A:$BL,AJ$320,FALSE),LEN(VLOOKUP($A158,csapatok!$A:$BL,AJ$320,FALSE))-6),'csapat-ranglista'!$A:$FP,AJ$321,FALSE)/8,VLOOKUP(VLOOKUP($A158,csapatok!$A:$BL,AJ$320,FALSE),'csapat-ranglista'!$A:$FP,AJ$321,FALSE)/2),0)</f>
        <v>0</v>
      </c>
      <c r="AK158" s="223">
        <f>IFERROR(IF(RIGHT(VLOOKUP($A158,csapatok!$A:$CN,AK$320,FALSE),5)="Csere",VLOOKUP(LEFT(VLOOKUP($A158,csapatok!$A:$CN,AK$320,FALSE),LEN(VLOOKUP($A158,csapatok!$A:$CN,AK$320,FALSE))-6),'csapat-ranglista'!$A:$FP,AK$321,FALSE)/8,VLOOKUP(VLOOKUP($A158,csapatok!$A:$CN,AK$320,FALSE),'csapat-ranglista'!$A:$FP,AK$321,FALSE)/4),0)</f>
        <v>0</v>
      </c>
      <c r="AL158" s="223">
        <f>IFERROR(IF(RIGHT(VLOOKUP($A158,csapatok!$A:$CN,AL$320,FALSE),5)="Csere",VLOOKUP(LEFT(VLOOKUP($A158,csapatok!$A:$CN,AL$320,FALSE),LEN(VLOOKUP($A158,csapatok!$A:$CN,AL$320,FALSE))-6),'csapat-ranglista'!$A:$FP,AL$321,FALSE)/8,VLOOKUP(VLOOKUP($A158,csapatok!$A:$CN,AL$320,FALSE),'csapat-ranglista'!$A:$FP,AL$321,FALSE)/4),0)</f>
        <v>0</v>
      </c>
      <c r="AM158" s="223">
        <f>IFERROR(IF(RIGHT(VLOOKUP($A158,csapatok!$A:$CN,AM$320,FALSE),5)="Csere",VLOOKUP(LEFT(VLOOKUP($A158,csapatok!$A:$CN,AM$320,FALSE),LEN(VLOOKUP($A158,csapatok!$A:$CN,AM$320,FALSE))-6),'csapat-ranglista'!$A:$FP,AM$321,FALSE)/8,VLOOKUP(VLOOKUP($A158,csapatok!$A:$CN,AM$320,FALSE),'csapat-ranglista'!$A:$FP,AM$321,FALSE)/4),0)</f>
        <v>0</v>
      </c>
      <c r="AN158" s="223">
        <f>IFERROR(IF(RIGHT(VLOOKUP($A158,csapatok!$A:$CN,AN$320,FALSE),5)="Csere",VLOOKUP(LEFT(VLOOKUP($A158,csapatok!$A:$CN,AN$320,FALSE),LEN(VLOOKUP($A158,csapatok!$A:$CN,AN$320,FALSE))-6),'csapat-ranglista'!$A:$FP,AN$321,FALSE)/8,VLOOKUP(VLOOKUP($A158,csapatok!$A:$CN,AN$320,FALSE),'csapat-ranglista'!$A:$FP,AN$321,FALSE)/4),0)</f>
        <v>0</v>
      </c>
      <c r="AO158" s="223">
        <f>IFERROR(IF(RIGHT(VLOOKUP($A158,csapatok!$A:$CN,AO$320,FALSE),5)="Csere",VLOOKUP(LEFT(VLOOKUP($A158,csapatok!$A:$CN,AO$320,FALSE),LEN(VLOOKUP($A158,csapatok!$A:$CN,AO$320,FALSE))-6),'csapat-ranglista'!$A:$FP,AO$321,FALSE)/8,VLOOKUP(VLOOKUP($A158,csapatok!$A:$CN,AO$320,FALSE),'csapat-ranglista'!$A:$FP,AO$321,FALSE)/4),0)</f>
        <v>0</v>
      </c>
      <c r="AP158" s="223">
        <f>IFERROR(IF(RIGHT(VLOOKUP($A158,csapatok!$A:$CN,AP$320,FALSE),5)="Csere",VLOOKUP(LEFT(VLOOKUP($A158,csapatok!$A:$CN,AP$320,FALSE),LEN(VLOOKUP($A158,csapatok!$A:$CN,AP$320,FALSE))-6),'csapat-ranglista'!$A:$FP,AP$321,FALSE)/8,VLOOKUP(VLOOKUP($A158,csapatok!$A:$CN,AP$320,FALSE),'csapat-ranglista'!$A:$FP,AP$321,FALSE)/4),0)</f>
        <v>0</v>
      </c>
      <c r="AQ158" s="223">
        <f>IFERROR(IF(RIGHT(VLOOKUP($A158,csapatok!$A:$CN,AQ$320,FALSE),5)="Csere",VLOOKUP(LEFT(VLOOKUP($A158,csapatok!$A:$CN,AQ$320,FALSE),LEN(VLOOKUP($A158,csapatok!$A:$CN,AQ$320,FALSE))-6),'csapat-ranglista'!$A:$FP,AQ$321,FALSE)/8,VLOOKUP(VLOOKUP($A158,csapatok!$A:$CN,AQ$320,FALSE),'csapat-ranglista'!$A:$FP,AQ$321,FALSE)/4),0)</f>
        <v>0</v>
      </c>
      <c r="AR158" s="223">
        <f>IFERROR(IF(RIGHT(VLOOKUP($A158,csapatok!$A:$CN,AR$320,FALSE),5)="Csere",VLOOKUP(LEFT(VLOOKUP($A158,csapatok!$A:$CN,AR$320,FALSE),LEN(VLOOKUP($A158,csapatok!$A:$CN,AR$320,FALSE))-6),'csapat-ranglista'!$A:$FP,AR$321,FALSE)/8,VLOOKUP(VLOOKUP($A158,csapatok!$A:$CN,AR$320,FALSE),'csapat-ranglista'!$A:$FP,AR$321,FALSE)/4),0)</f>
        <v>0</v>
      </c>
      <c r="AS158" s="223">
        <f>IFERROR(IF(RIGHT(VLOOKUP($A158,csapatok!$A:$CN,AS$320,FALSE),5)="Csere",VLOOKUP(LEFT(VLOOKUP($A158,csapatok!$A:$CN,AS$320,FALSE),LEN(VLOOKUP($A158,csapatok!$A:$CN,AS$320,FALSE))-6),'csapat-ranglista'!$A:$FP,AS$321,FALSE)/8,VLOOKUP(VLOOKUP($A158,csapatok!$A:$CN,AS$320,FALSE),'csapat-ranglista'!$A:$FP,AS$321,FALSE)/4),0)</f>
        <v>0</v>
      </c>
      <c r="AT158" s="223">
        <f>IFERROR(IF(RIGHT(VLOOKUP($A158,csapatok!$A:$CN,AT$320,FALSE),5)="Csere",VLOOKUP(LEFT(VLOOKUP($A158,csapatok!$A:$CN,AT$320,FALSE),LEN(VLOOKUP($A158,csapatok!$A:$CN,AT$320,FALSE))-6),'csapat-ranglista'!$A:$FP,AT$321,FALSE)/8,VLOOKUP(VLOOKUP($A158,csapatok!$A:$CN,AT$320,FALSE),'csapat-ranglista'!$A:$FP,AT$321,FALSE)/4),0)</f>
        <v>0</v>
      </c>
      <c r="AU158" s="223">
        <f>IFERROR(IF(RIGHT(VLOOKUP($A158,csapatok!$A:$CN,AU$320,FALSE),5)="Csere",VLOOKUP(LEFT(VLOOKUP($A158,csapatok!$A:$CN,AU$320,FALSE),LEN(VLOOKUP($A158,csapatok!$A:$CN,AU$320,FALSE))-6),'csapat-ranglista'!$A:$FP,AU$321,FALSE)/8,VLOOKUP(VLOOKUP($A158,csapatok!$A:$CN,AU$320,FALSE),'csapat-ranglista'!$A:$FP,AU$321,FALSE)/4),0)</f>
        <v>0</v>
      </c>
      <c r="AV158" s="223">
        <f>IFERROR(IF(RIGHT(VLOOKUP($A158,csapatok!$A:$CN,AV$320,FALSE),5)="Csere",VLOOKUP(LEFT(VLOOKUP($A158,csapatok!$A:$CN,AV$320,FALSE),LEN(VLOOKUP($A158,csapatok!$A:$CN,AV$320,FALSE))-6),'csapat-ranglista'!$A:$FP,AV$321,FALSE)/8,VLOOKUP(VLOOKUP($A158,csapatok!$A:$CN,AV$320,FALSE),'csapat-ranglista'!$A:$FP,AV$321,FALSE)/4),0)</f>
        <v>0</v>
      </c>
      <c r="AW158" s="223">
        <f>IFERROR(IF(RIGHT(VLOOKUP($A158,csapatok!$A:$CN,AW$320,FALSE),5)="Csere",VLOOKUP(LEFT(VLOOKUP($A158,csapatok!$A:$CN,AW$320,FALSE),LEN(VLOOKUP($A158,csapatok!$A:$CN,AW$320,FALSE))-6),'csapat-ranglista'!$A:$FP,AW$321,FALSE)/8,VLOOKUP(VLOOKUP($A158,csapatok!$A:$CN,AW$320,FALSE),'csapat-ranglista'!$A:$FP,AW$321,FALSE)/4),0)</f>
        <v>0</v>
      </c>
      <c r="AX158" s="223">
        <f>IFERROR(IF(RIGHT(VLOOKUP($A158,csapatok!$A:$CN,AX$320,FALSE),5)="Csere",VLOOKUP(LEFT(VLOOKUP($A158,csapatok!$A:$CN,AX$320,FALSE),LEN(VLOOKUP($A158,csapatok!$A:$CN,AX$320,FALSE))-6),'csapat-ranglista'!$A:$FP,AX$321,FALSE)/8,VLOOKUP(VLOOKUP($A158,csapatok!$A:$CN,AX$320,FALSE),'csapat-ranglista'!$A:$FP,AX$321,FALSE)/4),0)</f>
        <v>0</v>
      </c>
      <c r="AY158" s="223">
        <f>IFERROR(IF(RIGHT(VLOOKUP($A158,csapatok!$A:$NN,AY$320,FALSE),5)="Csere",VLOOKUP(LEFT(VLOOKUP($A158,csapatok!$A:$NN,AY$320,FALSE),LEN(VLOOKUP($A158,csapatok!$A:$NN,AY$320,FALSE))-6),'csapat-ranglista'!$A:$FP,AY$321,FALSE)/8,VLOOKUP(VLOOKUP($A158,csapatok!$A:$NN,AY$320,FALSE),'csapat-ranglista'!$A:$FP,AY$321,FALSE)/4),0)</f>
        <v>0</v>
      </c>
      <c r="AZ158" s="223">
        <f>IFERROR(IF(RIGHT(VLOOKUP($A158,csapatok!$A:$NN,AZ$320,FALSE),5)="Csere",VLOOKUP(LEFT(VLOOKUP($A158,csapatok!$A:$NN,AZ$320,FALSE),LEN(VLOOKUP($A158,csapatok!$A:$NN,AZ$320,FALSE))-6),'csapat-ranglista'!$A:$FP,AZ$321,FALSE)/8,VLOOKUP(VLOOKUP($A158,csapatok!$A:$NN,AZ$320,FALSE),'csapat-ranglista'!$A:$FP,AZ$321,FALSE)/4),0)</f>
        <v>0</v>
      </c>
      <c r="BA158" s="223">
        <f>IFERROR(IF(RIGHT(VLOOKUP($A158,csapatok!$A:$NN,BA$320,FALSE),5)="Csere",VLOOKUP(LEFT(VLOOKUP($A158,csapatok!$A:$NN,BA$320,FALSE),LEN(VLOOKUP($A158,csapatok!$A:$NN,BA$320,FALSE))-6),'csapat-ranglista'!$A:$FP,BA$321,FALSE)/8,VLOOKUP(VLOOKUP($A158,csapatok!$A:$NN,BA$320,FALSE),'csapat-ranglista'!$A:$FP,BA$321,FALSE)/4),0)</f>
        <v>0</v>
      </c>
      <c r="BB158" s="223">
        <f>IFERROR(IF(RIGHT(VLOOKUP($A158,csapatok!$A:$NN,BB$320,FALSE),5)="Csere",VLOOKUP(LEFT(VLOOKUP($A158,csapatok!$A:$NN,BB$320,FALSE),LEN(VLOOKUP($A158,csapatok!$A:$NN,BB$320,FALSE))-6),'csapat-ranglista'!$A:$FP,BB$321,FALSE)/8,VLOOKUP(VLOOKUP($A158,csapatok!$A:$NN,BB$320,FALSE),'csapat-ranglista'!$A:$FP,BB$321,FALSE)/4),0)</f>
        <v>0</v>
      </c>
      <c r="BC158" s="224">
        <f>versenyek!$ES$11*IFERROR(VLOOKUP(VLOOKUP($A158,versenyek!ER:ET,3,FALSE),szabalyok!$A$16:$B$23,2,FALSE)/4,0)</f>
        <v>0</v>
      </c>
      <c r="BD158" s="224">
        <f>versenyek!$EV$11*IFERROR(VLOOKUP(VLOOKUP($A158,versenyek!EU:EW,3,FALSE),szabalyok!$A$16:$B$23,2,FALSE)/4,0)</f>
        <v>0</v>
      </c>
      <c r="BE158" s="223">
        <f>IFERROR(IF(RIGHT(VLOOKUP($A158,csapatok!$A:$NN,BE$320,FALSE),5)="Csere",VLOOKUP(LEFT(VLOOKUP($A158,csapatok!$A:$NN,BE$320,FALSE),LEN(VLOOKUP($A158,csapatok!$A:$NN,BE$320,FALSE))-6),'csapat-ranglista'!$A:$FP,BE$321,FALSE)/8,VLOOKUP(VLOOKUP($A158,csapatok!$A:$NN,BE$320,FALSE),'csapat-ranglista'!$A:$FP,BE$321,FALSE)/4),0)</f>
        <v>0</v>
      </c>
      <c r="BF158" s="223">
        <f>IFERROR(IF(RIGHT(VLOOKUP($A158,csapatok!$A:$NN,BF$320,FALSE),5)="Csere",VLOOKUP(LEFT(VLOOKUP($A158,csapatok!$A:$NN,BF$320,FALSE),LEN(VLOOKUP($A158,csapatok!$A:$NN,BF$320,FALSE))-6),'csapat-ranglista'!$A:$FP,BF$321,FALSE)/8,VLOOKUP(VLOOKUP($A158,csapatok!$A:$NN,BF$320,FALSE),'csapat-ranglista'!$A:$FP,BF$321,FALSE)/4),0)</f>
        <v>0</v>
      </c>
      <c r="BG158" s="223">
        <f>IFERROR(IF(RIGHT(VLOOKUP($A158,csapatok!$A:$NN,BG$320,FALSE),5)="Csere",VLOOKUP(LEFT(VLOOKUP($A158,csapatok!$A:$NN,BG$320,FALSE),LEN(VLOOKUP($A158,csapatok!$A:$NN,BG$320,FALSE))-6),'csapat-ranglista'!$A:$FP,BG$321,FALSE)/8,VLOOKUP(VLOOKUP($A158,csapatok!$A:$NN,BG$320,FALSE),'csapat-ranglista'!$A:$FP,BG$321,FALSE)/4),0)</f>
        <v>0</v>
      </c>
      <c r="BH158" s="223">
        <f>IFERROR(IF(RIGHT(VLOOKUP($A158,csapatok!$A:$NN,BH$320,FALSE),5)="Csere",VLOOKUP(LEFT(VLOOKUP($A158,csapatok!$A:$NN,BH$320,FALSE),LEN(VLOOKUP($A158,csapatok!$A:$NN,BH$320,FALSE))-6),'csapat-ranglista'!$A:$FP,BH$321,FALSE)/8,VLOOKUP(VLOOKUP($A158,csapatok!$A:$NN,BH$320,FALSE),'csapat-ranglista'!$A:$FP,BH$321,FALSE)/4),0)</f>
        <v>0</v>
      </c>
      <c r="BI158" s="223">
        <f>IFERROR(IF(RIGHT(VLOOKUP($A158,csapatok!$A:$NN,BI$320,FALSE),5)="Csere",VLOOKUP(LEFT(VLOOKUP($A158,csapatok!$A:$NN,BI$320,FALSE),LEN(VLOOKUP($A158,csapatok!$A:$NN,BI$320,FALSE))-6),'csapat-ranglista'!$A:$FP,BI$321,FALSE)/8,VLOOKUP(VLOOKUP($A158,csapatok!$A:$NN,BI$320,FALSE),'csapat-ranglista'!$A:$FP,BI$321,FALSE)/4),0)</f>
        <v>0</v>
      </c>
      <c r="BJ158" s="223">
        <f>IFERROR(IF(RIGHT(VLOOKUP($A158,csapatok!$A:$NN,BJ$320,FALSE),5)="Csere",VLOOKUP(LEFT(VLOOKUP($A158,csapatok!$A:$NN,BJ$320,FALSE),LEN(VLOOKUP($A158,csapatok!$A:$NN,BJ$320,FALSE))-6),'csapat-ranglista'!$A:$FP,BJ$321,FALSE)/8,VLOOKUP(VLOOKUP($A158,csapatok!$A:$NN,BJ$320,FALSE),'csapat-ranglista'!$A:$FP,BJ$321,FALSE)/4),0)</f>
        <v>0</v>
      </c>
      <c r="BK158" s="223">
        <f>IFERROR(IF(RIGHT(VLOOKUP($A158,csapatok!$A:$NN,BK$320,FALSE),5)="Csere",VLOOKUP(LEFT(VLOOKUP($A158,csapatok!$A:$NN,BK$320,FALSE),LEN(VLOOKUP($A158,csapatok!$A:$NN,BK$320,FALSE))-6),'csapat-ranglista'!$A:$FP,BK$321,FALSE)/8,VLOOKUP(VLOOKUP($A158,csapatok!$A:$NN,BK$320,FALSE),'csapat-ranglista'!$A:$FP,BK$321,FALSE)/4),0)</f>
        <v>0</v>
      </c>
      <c r="BL158" s="223">
        <f>IFERROR(IF(RIGHT(VLOOKUP($A158,csapatok!$A:$NN,BL$320,FALSE),5)="Csere",VLOOKUP(LEFT(VLOOKUP($A158,csapatok!$A:$NN,BL$320,FALSE),LEN(VLOOKUP($A158,csapatok!$A:$NN,BL$320,FALSE))-6),'csapat-ranglista'!$A:$FP,BL$321,FALSE)/8,VLOOKUP(VLOOKUP($A158,csapatok!$A:$NN,BL$320,FALSE),'csapat-ranglista'!$A:$FP,BL$321,FALSE)/4),0)</f>
        <v>0</v>
      </c>
      <c r="BM158" s="223">
        <f>IFERROR(IF(RIGHT(VLOOKUP($A158,csapatok!$A:$NN,BM$320,FALSE),5)="Csere",VLOOKUP(LEFT(VLOOKUP($A158,csapatok!$A:$NN,BM$320,FALSE),LEN(VLOOKUP($A158,csapatok!$A:$NN,BM$320,FALSE))-6),'csapat-ranglista'!$A:$FP,BM$321,FALSE)/8,VLOOKUP(VLOOKUP($A158,csapatok!$A:$NN,BM$320,FALSE),'csapat-ranglista'!$A:$FP,BM$321,FALSE)/4),0)</f>
        <v>0</v>
      </c>
      <c r="BN158" s="223">
        <f>IFERROR(IF(RIGHT(VLOOKUP($A158,csapatok!$A:$NN,BN$320,FALSE),5)="Csere",VLOOKUP(LEFT(VLOOKUP($A158,csapatok!$A:$NN,BN$320,FALSE),LEN(VLOOKUP($A158,csapatok!$A:$NN,BN$320,FALSE))-6),'csapat-ranglista'!$A:$FP,BN$321,FALSE)/8,VLOOKUP(VLOOKUP($A158,csapatok!$A:$NN,BN$320,FALSE),'csapat-ranglista'!$A:$FP,BN$321,FALSE)/4),0)</f>
        <v>0</v>
      </c>
      <c r="BO158" s="223">
        <f>IFERROR(IF(RIGHT(VLOOKUP($A158,csapatok!$A:$NN,BO$320,FALSE),5)="Csere",VLOOKUP(LEFT(VLOOKUP($A158,csapatok!$A:$NN,BO$320,FALSE),LEN(VLOOKUP($A158,csapatok!$A:$NN,BO$320,FALSE))-6),'csapat-ranglista'!$A:$FP,BO$321,FALSE)/8,VLOOKUP(VLOOKUP($A158,csapatok!$A:$NN,BO$320,FALSE),'csapat-ranglista'!$A:$FP,BO$321,FALSE)/4),0)</f>
        <v>0</v>
      </c>
      <c r="BP158" s="223">
        <f>IFERROR(IF(RIGHT(VLOOKUP($A158,csapatok!$A:$NN,BP$320,FALSE),5)="Csere",VLOOKUP(LEFT(VLOOKUP($A158,csapatok!$A:$NN,BP$320,FALSE),LEN(VLOOKUP($A158,csapatok!$A:$NN,BP$320,FALSE))-6),'csapat-ranglista'!$A:$FP,BP$321,FALSE)/8,VLOOKUP(VLOOKUP($A158,csapatok!$A:$NN,BP$320,FALSE),'csapat-ranglista'!$A:$FP,BP$321,FALSE)/4),0)</f>
        <v>0</v>
      </c>
      <c r="BQ158" s="223">
        <f>IFERROR(IF(RIGHT(VLOOKUP($A158,csapatok!$A:$NN,BQ$320,FALSE),5)="Csere",VLOOKUP(LEFT(VLOOKUP($A158,csapatok!$A:$NN,BQ$320,FALSE),LEN(VLOOKUP($A158,csapatok!$A:$NN,BQ$320,FALSE))-6),'csapat-ranglista'!$A:$FP,BQ$321,FALSE)/8,VLOOKUP(VLOOKUP($A158,csapatok!$A:$NN,BQ$320,FALSE),'csapat-ranglista'!$A:$FP,BQ$321,FALSE)/4),0)</f>
        <v>0</v>
      </c>
      <c r="BR158" s="223">
        <f>IFERROR(IF(RIGHT(VLOOKUP($A158,csapatok!$A:$NN,BR$320,FALSE),5)="Csere",VLOOKUP(LEFT(VLOOKUP($A158,csapatok!$A:$NN,BR$320,FALSE),LEN(VLOOKUP($A158,csapatok!$A:$NN,BR$320,FALSE))-6),'csapat-ranglista'!$A:$FP,BR$321,FALSE)/8,VLOOKUP(VLOOKUP($A158,csapatok!$A:$NN,BR$320,FALSE),'csapat-ranglista'!$A:$FP,BR$321,FALSE)/4),0)</f>
        <v>0</v>
      </c>
      <c r="BS158" s="223">
        <f>IFERROR(IF(RIGHT(VLOOKUP($A158,csapatok!$A:$NN,BS$320,FALSE),5)="Csere",VLOOKUP(LEFT(VLOOKUP($A158,csapatok!$A:$NN,BS$320,FALSE),LEN(VLOOKUP($A158,csapatok!$A:$NN,BS$320,FALSE))-6),'csapat-ranglista'!$A:$FP,BS$321,FALSE)/8,VLOOKUP(VLOOKUP($A158,csapatok!$A:$NN,BS$320,FALSE),'csapat-ranglista'!$A:$FP,BS$321,FALSE)/4),0)</f>
        <v>0</v>
      </c>
      <c r="BT158" s="223">
        <f>IFERROR(IF(RIGHT(VLOOKUP($A158,csapatok!$A:$NN,BT$320,FALSE),5)="Csere",VLOOKUP(LEFT(VLOOKUP($A158,csapatok!$A:$NN,BT$320,FALSE),LEN(VLOOKUP($A158,csapatok!$A:$NN,BT$320,FALSE))-6),'csapat-ranglista'!$A:$FP,BT$321,FALSE)/8,VLOOKUP(VLOOKUP($A158,csapatok!$A:$NN,BT$320,FALSE),'csapat-ranglista'!$A:$FP,BT$321,FALSE)/4),0)</f>
        <v>0</v>
      </c>
      <c r="BU158" s="223">
        <f>IFERROR(IF(RIGHT(VLOOKUP($A158,csapatok!$A:$NN,BU$320,FALSE),5)="Csere",VLOOKUP(LEFT(VLOOKUP($A158,csapatok!$A:$NN,BU$320,FALSE),LEN(VLOOKUP($A158,csapatok!$A:$NN,BU$320,FALSE))-6),'csapat-ranglista'!$A:$FP,BU$321,FALSE)/8,VLOOKUP(VLOOKUP($A158,csapatok!$A:$NN,BU$320,FALSE),'csapat-ranglista'!$A:$FP,BU$321,FALSE)/4),0)</f>
        <v>0</v>
      </c>
      <c r="BV158" s="223">
        <f>IFERROR(IF(RIGHT(VLOOKUP($A158,csapatok!$A:$NN,BV$320,FALSE),5)="Csere",VLOOKUP(LEFT(VLOOKUP($A158,csapatok!$A:$NN,BV$320,FALSE),LEN(VLOOKUP($A158,csapatok!$A:$NN,BV$320,FALSE))-6),'csapat-ranglista'!$A:$FP,BV$321,FALSE)/8,VLOOKUP(VLOOKUP($A158,csapatok!$A:$NN,BV$320,FALSE),'csapat-ranglista'!$A:$FP,BV$321,FALSE)/4),0)</f>
        <v>0</v>
      </c>
      <c r="BW158" s="223">
        <f>IFERROR(IF(RIGHT(VLOOKUP($A158,csapatok!$A:$NN,BW$320,FALSE),5)="Csere",VLOOKUP(LEFT(VLOOKUP($A158,csapatok!$A:$NN,BW$320,FALSE),LEN(VLOOKUP($A158,csapatok!$A:$NN,BW$320,FALSE))-6),'csapat-ranglista'!$A:$FP,BW$321,FALSE)/8,VLOOKUP(VLOOKUP($A158,csapatok!$A:$NN,BW$320,FALSE),'csapat-ranglista'!$A:$FP,BW$321,FALSE)/4),0)</f>
        <v>0</v>
      </c>
      <c r="BX158" s="223">
        <f>IFERROR(IF(RIGHT(VLOOKUP($A158,csapatok!$A:$NN,BX$320,FALSE),5)="Csere",VLOOKUP(LEFT(VLOOKUP($A158,csapatok!$A:$NN,BX$320,FALSE),LEN(VLOOKUP($A158,csapatok!$A:$NN,BX$320,FALSE))-6),'csapat-ranglista'!$A:$FP,BX$321,FALSE)/8,VLOOKUP(VLOOKUP($A158,csapatok!$A:$NN,BX$320,FALSE),'csapat-ranglista'!$A:$FP,BX$321,FALSE)/4),0)</f>
        <v>0</v>
      </c>
      <c r="BY158" s="223">
        <f>IFERROR(IF(RIGHT(VLOOKUP($A158,csapatok!$A:$NN,BY$320,FALSE),5)="Csere",VLOOKUP(LEFT(VLOOKUP($A158,csapatok!$A:$NN,BY$320,FALSE),LEN(VLOOKUP($A158,csapatok!$A:$NN,BY$320,FALSE))-6),'csapat-ranglista'!$A:$FP,BY$321,FALSE)/8,VLOOKUP(VLOOKUP($A158,csapatok!$A:$NN,BY$320,FALSE),'csapat-ranglista'!$A:$FP,BY$321,FALSE)/4),0)</f>
        <v>0</v>
      </c>
      <c r="BZ158" s="223">
        <f>IFERROR(IF(RIGHT(VLOOKUP($A158,csapatok!$A:$NN,BZ$320,FALSE),5)="Csere",VLOOKUP(LEFT(VLOOKUP($A158,csapatok!$A:$NN,BZ$320,FALSE),LEN(VLOOKUP($A158,csapatok!$A:$NN,BZ$320,FALSE))-6),'csapat-ranglista'!$A:$FP,BZ$321,FALSE)/8,VLOOKUP(VLOOKUP($A158,csapatok!$A:$NN,BZ$320,FALSE),'csapat-ranglista'!$A:$FP,BZ$321,FALSE)/4),0)</f>
        <v>0</v>
      </c>
      <c r="CA158" s="223">
        <f>IFERROR(IF(RIGHT(VLOOKUP($A158,csapatok!$A:$NN,CA$320,FALSE),5)="Csere",VLOOKUP(LEFT(VLOOKUP($A158,csapatok!$A:$NN,CA$320,FALSE),LEN(VLOOKUP($A158,csapatok!$A:$NN,CA$320,FALSE))-6),'csapat-ranglista'!$A:$FP,CA$321,FALSE)/8,VLOOKUP(VLOOKUP($A158,csapatok!$A:$NN,CA$320,FALSE),'csapat-ranglista'!$A:$FP,CA$321,FALSE)/4),0)</f>
        <v>0</v>
      </c>
      <c r="CB158" s="223">
        <f>IFERROR(IF(RIGHT(VLOOKUP($A158,csapatok!$A:$NN,CB$320,FALSE),5)="Csere",VLOOKUP(LEFT(VLOOKUP($A158,csapatok!$A:$NN,CB$320,FALSE),LEN(VLOOKUP($A158,csapatok!$A:$NN,CB$320,FALSE))-6),'csapat-ranglista'!$A:$FP,CB$321,FALSE)/8,VLOOKUP(VLOOKUP($A158,csapatok!$A:$NN,CB$320,FALSE),'csapat-ranglista'!$A:$FP,CB$321,FALSE)/4),0)</f>
        <v>0</v>
      </c>
      <c r="CC158" s="223">
        <f>IFERROR(IF(RIGHT(VLOOKUP($A158,csapatok!$A:$NN,CC$320,FALSE),5)="Csere",VLOOKUP(LEFT(VLOOKUP($A158,csapatok!$A:$NN,CC$320,FALSE),LEN(VLOOKUP($A158,csapatok!$A:$NN,CC$320,FALSE))-6),'csapat-ranglista'!$A:$FP,CC$321,FALSE)/8,VLOOKUP(VLOOKUP($A158,csapatok!$A:$NN,CC$320,FALSE),'csapat-ranglista'!$A:$FP,CC$321,FALSE)/4),0)</f>
        <v>0</v>
      </c>
      <c r="CD158" s="223">
        <f>IFERROR(IF(RIGHT(VLOOKUP($A158,csapatok!$A:$NN,CD$320,FALSE),5)="Csere",VLOOKUP(LEFT(VLOOKUP($A158,csapatok!$A:$NN,CD$320,FALSE),LEN(VLOOKUP($A158,csapatok!$A:$NN,CD$320,FALSE))-6),'csapat-ranglista'!$A:$FP,CD$321,FALSE)/8,VLOOKUP(VLOOKUP($A158,csapatok!$A:$NN,CD$320,FALSE),'csapat-ranglista'!$A:$FP,CD$321,FALSE)/4),0)</f>
        <v>0</v>
      </c>
      <c r="CE158" s="223">
        <f>IFERROR(IF(RIGHT(VLOOKUP($A158,csapatok!$A:$NN,CE$320,FALSE),5)="Csere",VLOOKUP(LEFT(VLOOKUP($A158,csapatok!$A:$NN,CE$320,FALSE),LEN(VLOOKUP($A158,csapatok!$A:$NN,CE$320,FALSE))-6),'csapat-ranglista'!$A:$FP,CE$321,FALSE)/8,VLOOKUP(VLOOKUP($A158,csapatok!$A:$NN,CE$320,FALSE),'csapat-ranglista'!$A:$FP,CE$321,FALSE)/4),0)</f>
        <v>3.309127652247045</v>
      </c>
      <c r="CF158" s="223">
        <f>IFERROR(IF(RIGHT(VLOOKUP($A158,csapatok!$A:$NN,CF$320,FALSE),5)="Csere",VLOOKUP(LEFT(VLOOKUP($A158,csapatok!$A:$NN,CF$320,FALSE),LEN(VLOOKUP($A158,csapatok!$A:$NN,CF$320,FALSE))-6),'csapat-ranglista'!$A:$FP,CF$321,FALSE)/8,VLOOKUP(VLOOKUP($A158,csapatok!$A:$NN,CF$320,FALSE),'csapat-ranglista'!$A:$FP,CF$321,FALSE)/4),0)</f>
        <v>0</v>
      </c>
      <c r="CG158" s="223">
        <f>IFERROR(IF(RIGHT(VLOOKUP($A158,csapatok!$A:$NN,CG$320,FALSE),5)="Csere",VLOOKUP(LEFT(VLOOKUP($A158,csapatok!$A:$NN,CG$320,FALSE),LEN(VLOOKUP($A158,csapatok!$A:$NN,CG$320,FALSE))-6),'csapat-ranglista'!$A:$FP,CG$321,FALSE)/8,VLOOKUP(VLOOKUP($A158,csapatok!$A:$NN,CG$320,FALSE),'csapat-ranglista'!$A:$FP,CG$321,FALSE)/4),0)</f>
        <v>0</v>
      </c>
      <c r="CH158" s="223">
        <f>IFERROR(IF(RIGHT(VLOOKUP($A158,csapatok!$A:$NN,CH$320,FALSE),5)="Csere",VLOOKUP(LEFT(VLOOKUP($A158,csapatok!$A:$NN,CH$320,FALSE),LEN(VLOOKUP($A158,csapatok!$A:$NN,CH$320,FALSE))-6),'csapat-ranglista'!$A:$FP,CH$321,FALSE)/8,VLOOKUP(VLOOKUP($A158,csapatok!$A:$NN,CH$320,FALSE),'csapat-ranglista'!$A:$FP,CH$321,FALSE)/4),0)</f>
        <v>0</v>
      </c>
      <c r="CI158" s="223">
        <f>IFERROR(IF(RIGHT(VLOOKUP($A158,csapatok!$A:$NN,CI$320,FALSE),5)="Csere",VLOOKUP(LEFT(VLOOKUP($A158,csapatok!$A:$NN,CI$320,FALSE),LEN(VLOOKUP($A158,csapatok!$A:$NN,CI$320,FALSE))-6),'csapat-ranglista'!$A:$FP,CI$321,FALSE)/8,VLOOKUP(VLOOKUP($A158,csapatok!$A:$NN,CI$320,FALSE),'csapat-ranglista'!$A:$FP,CI$321,FALSE)/4),0)</f>
        <v>0</v>
      </c>
      <c r="CJ158" s="224">
        <f>versenyek!$IQ$11*IFERROR(VLOOKUP(VLOOKUP($A158,versenyek!IP:IR,3,FALSE),szabalyok!$A$16:$B$23,2,FALSE)/4,0)</f>
        <v>0</v>
      </c>
      <c r="CK158" s="224">
        <f>versenyek!$IT$11*IFERROR(VLOOKUP(VLOOKUP($A158,versenyek!IS:IU,3,FALSE),szabalyok!$A$16:$B$23,2,FALSE)/4,0)</f>
        <v>0</v>
      </c>
      <c r="CL158" s="223">
        <f>IFERROR(IF(RIGHT(VLOOKUP($A158,csapatok!$A:$NN,CL$320,FALSE),5)="Csere",VLOOKUP(LEFT(VLOOKUP($A158,csapatok!$A:$NN,CL$320,FALSE),LEN(VLOOKUP($A158,csapatok!$A:$NN,CL$320,FALSE))-6),'csapat-ranglista'!$A:$FP,CL$321,FALSE)/8,VLOOKUP(VLOOKUP($A158,csapatok!$A:$NN,CL$320,FALSE),'csapat-ranglista'!$A:$FP,CL$321,FALSE)/4),0)</f>
        <v>0</v>
      </c>
      <c r="CM158" s="223">
        <f>IFERROR(IF(RIGHT(VLOOKUP($A158,csapatok!$A:$NN,CM$320,FALSE),5)="Csere",VLOOKUP(LEFT(VLOOKUP($A158,csapatok!$A:$NN,CM$320,FALSE),LEN(VLOOKUP($A158,csapatok!$A:$NN,CM$320,FALSE))-6),'csapat-ranglista'!$A:$FP,CM$321,FALSE)/8,VLOOKUP(VLOOKUP($A158,csapatok!$A:$NN,CM$320,FALSE),'csapat-ranglista'!$A:$FP,CM$321,FALSE)/4),0)</f>
        <v>0</v>
      </c>
      <c r="CN158" s="223">
        <f>IFERROR(IF(RIGHT(VLOOKUP($A158,csapatok!$A:$NN,CN$320,FALSE),5)="Csere",VLOOKUP(LEFT(VLOOKUP($A158,csapatok!$A:$NN,CN$320,FALSE),LEN(VLOOKUP($A158,csapatok!$A:$NN,CN$320,FALSE))-6),'csapat-ranglista'!$A:$FP,CN$321,FALSE)/8,VLOOKUP(VLOOKUP($A158,csapatok!$A:$NN,CN$320,FALSE),'csapat-ranglista'!$A:$FP,CN$321,FALSE)/4),0)</f>
        <v>0</v>
      </c>
      <c r="CO158" s="223">
        <f>IFERROR(IF(RIGHT(VLOOKUP($A158,csapatok!$A:$NN,CO$320,FALSE),5)="Csere",VLOOKUP(LEFT(VLOOKUP($A158,csapatok!$A:$NN,CO$320,FALSE),LEN(VLOOKUP($A158,csapatok!$A:$NN,CO$320,FALSE))-6),'csapat-ranglista'!$A:$FP,CO$321,FALSE)/8,VLOOKUP(VLOOKUP($A158,csapatok!$A:$NN,CO$320,FALSE),'csapat-ranglista'!$A:$FP,CO$321,FALSE)/4),0)</f>
        <v>0</v>
      </c>
      <c r="CP158" s="223">
        <f>IFERROR(IF(RIGHT(VLOOKUP($A158,csapatok!$A:$NN,CP$320,FALSE),5)="Csere",VLOOKUP(LEFT(VLOOKUP($A158,csapatok!$A:$NN,CP$320,FALSE),LEN(VLOOKUP($A158,csapatok!$A:$NN,CP$320,FALSE))-6),'csapat-ranglista'!$A:$FP,CP$321,FALSE)/8,VLOOKUP(VLOOKUP($A158,csapatok!$A:$NN,CP$320,FALSE),'csapat-ranglista'!$A:$FP,CP$321,FALSE)/4),0)</f>
        <v>0</v>
      </c>
      <c r="CQ158" s="223">
        <f>IFERROR(IF(RIGHT(VLOOKUP($A158,csapatok!$A:$NN,CQ$320,FALSE),5)="Csere",VLOOKUP(LEFT(VLOOKUP($A158,csapatok!$A:$NN,CQ$320,FALSE),LEN(VLOOKUP($A158,csapatok!$A:$NN,CQ$320,FALSE))-6),'csapat-ranglista'!$A:$FP,CQ$321,FALSE)/8,VLOOKUP(VLOOKUP($A158,csapatok!$A:$NN,CQ$320,FALSE),'csapat-ranglista'!$A:$FP,CQ$321,FALSE)/4),0)</f>
        <v>0</v>
      </c>
      <c r="CR158" s="223">
        <f>IFERROR(IF(RIGHT(VLOOKUP($A158,csapatok!$A:$NN,CR$320,FALSE),5)="Csere",VLOOKUP(LEFT(VLOOKUP($A158,csapatok!$A:$NN,CR$320,FALSE),LEN(VLOOKUP($A158,csapatok!$A:$NN,CR$320,FALSE))-6),'csapat-ranglista'!$A:$FP,CR$321,FALSE)/8,VLOOKUP(VLOOKUP($A158,csapatok!$A:$NN,CR$320,FALSE),'csapat-ranglista'!$A:$FP,CR$321,FALSE)/4),0)</f>
        <v>0</v>
      </c>
      <c r="CS158" s="223">
        <f>IFERROR(IF(RIGHT(VLOOKUP($A158,csapatok!$A:$NN,CS$320,FALSE),5)="Csere",VLOOKUP(LEFT(VLOOKUP($A158,csapatok!$A:$NN,CS$320,FALSE),LEN(VLOOKUP($A158,csapatok!$A:$NN,CS$320,FALSE))-6),'csapat-ranglista'!$A:$FP,CS$321,FALSE)/8,VLOOKUP(VLOOKUP($A158,csapatok!$A:$NN,CS$320,FALSE),'csapat-ranglista'!$A:$FP,CS$321,FALSE)/4),0)</f>
        <v>0</v>
      </c>
      <c r="CT158" s="223">
        <f>IFERROR(IF(RIGHT(VLOOKUP($A158,csapatok!$A:$NN,CT$320,FALSE),5)="Csere",VLOOKUP(LEFT(VLOOKUP($A158,csapatok!$A:$NN,CT$320,FALSE),LEN(VLOOKUP($A158,csapatok!$A:$NN,CT$320,FALSE))-6),'csapat-ranglista'!$A:$FP,CT$321,FALSE)/8,VLOOKUP(VLOOKUP($A158,csapatok!$A:$NN,CT$320,FALSE),'csapat-ranglista'!$A:$FP,CT$321,FALSE)/4),0)</f>
        <v>0</v>
      </c>
      <c r="CU158" s="223">
        <f>IFERROR(IF(RIGHT(VLOOKUP($A158,csapatok!$A:$NN,CU$320,FALSE),5)="Csere",VLOOKUP(LEFT(VLOOKUP($A158,csapatok!$A:$NN,CU$320,FALSE),LEN(VLOOKUP($A158,csapatok!$A:$NN,CU$320,FALSE))-6),'csapat-ranglista'!$A:$FP,CU$321,FALSE)/8,VLOOKUP(VLOOKUP($A158,csapatok!$A:$NN,CU$320,FALSE),'csapat-ranglista'!$A:$FP,CU$321,FALSE)/4),0)</f>
        <v>0</v>
      </c>
      <c r="CV158" s="223">
        <f>IFERROR(IF(RIGHT(VLOOKUP($A158,csapatok!$A:$NN,CV$320,FALSE),5)="Csere",VLOOKUP(LEFT(VLOOKUP($A158,csapatok!$A:$NN,CV$320,FALSE),LEN(VLOOKUP($A158,csapatok!$A:$NN,CV$320,FALSE))-6),'csapat-ranglista'!$A:$FP,CV$321,FALSE)/8,VLOOKUP(VLOOKUP($A158,csapatok!$A:$NN,CV$320,FALSE),'csapat-ranglista'!$A:$FP,CV$321,FALSE)/4),0)</f>
        <v>0</v>
      </c>
      <c r="CW158" s="223">
        <f>IFERROR(IF(RIGHT(VLOOKUP($A158,csapatok!$A:$NN,CW$320,FALSE),5)="Csere",VLOOKUP(LEFT(VLOOKUP($A158,csapatok!$A:$NN,CW$320,FALSE),LEN(VLOOKUP($A158,csapatok!$A:$NN,CW$320,FALSE))-6),'csapat-ranglista'!$A:$FP,CW$321,FALSE)/8,VLOOKUP(VLOOKUP($A158,csapatok!$A:$NN,CW$320,FALSE),'csapat-ranglista'!$A:$FP,CW$321,FALSE)/4),0)</f>
        <v>0</v>
      </c>
      <c r="CX158" s="223">
        <f>IFERROR(IF(RIGHT(VLOOKUP($A158,csapatok!$A:$NN,CX$320,FALSE),5)="Csere",VLOOKUP(LEFT(VLOOKUP($A158,csapatok!$A:$NN,CX$320,FALSE),LEN(VLOOKUP($A158,csapatok!$A:$NN,CX$320,FALSE))-6),'csapat-ranglista'!$A:$FP,CX$321,FALSE)/8,VLOOKUP(VLOOKUP($A158,csapatok!$A:$NN,CX$320,FALSE),'csapat-ranglista'!$A:$FP,CX$321,FALSE)/4),0)</f>
        <v>0</v>
      </c>
      <c r="CY158" s="223">
        <f>IFERROR(IF(RIGHT(VLOOKUP($A158,csapatok!$A:$NN,CY$320,FALSE),5)="Csere",VLOOKUP(LEFT(VLOOKUP($A158,csapatok!$A:$NN,CY$320,FALSE),LEN(VLOOKUP($A158,csapatok!$A:$NN,CY$320,FALSE))-6),'csapat-ranglista'!$A:$FP,CY$321,FALSE)/8,VLOOKUP(VLOOKUP($A158,csapatok!$A:$NN,CY$320,FALSE),'csapat-ranglista'!$A:$FP,CY$321,FALSE)/4),0)</f>
        <v>0</v>
      </c>
      <c r="CZ158" s="223">
        <f>IFERROR(IF(RIGHT(VLOOKUP($A158,csapatok!$A:$NN,CZ$320,FALSE),5)="Csere",VLOOKUP(LEFT(VLOOKUP($A158,csapatok!$A:$NN,CZ$320,FALSE),LEN(VLOOKUP($A158,csapatok!$A:$NN,CZ$320,FALSE))-6),'csapat-ranglista'!$A:$FP,CZ$321,FALSE)/8,VLOOKUP(VLOOKUP($A158,csapatok!$A:$NN,CZ$320,FALSE),'csapat-ranglista'!$A:$FP,CZ$321,FALSE)/4),0)</f>
        <v>0</v>
      </c>
      <c r="DA158" s="223">
        <f>IFERROR(IF(RIGHT(VLOOKUP($A158,csapatok!$A:$NN,DA$320,FALSE),5)="Csere",VLOOKUP(LEFT(VLOOKUP($A158,csapatok!$A:$NN,DA$320,FALSE),LEN(VLOOKUP($A158,csapatok!$A:$NN,DA$320,FALSE))-6),'csapat-ranglista'!$A:$FP,DA$321,FALSE)/8,VLOOKUP(VLOOKUP($A158,csapatok!$A:$NN,DA$320,FALSE),'csapat-ranglista'!$A:$FP,DA$321,FALSE)/4),0)</f>
        <v>0</v>
      </c>
      <c r="DB158" s="223">
        <f>IFERROR(IF(RIGHT(VLOOKUP($A158,csapatok!$A:$NN,DB$320,FALSE),5)="Csere",VLOOKUP(LEFT(VLOOKUP($A158,csapatok!$A:$NN,DB$320,FALSE),LEN(VLOOKUP($A158,csapatok!$A:$NN,DB$320,FALSE))-6),'csapat-ranglista'!$A:$FP,DB$321,FALSE)/8,VLOOKUP(VLOOKUP($A158,csapatok!$A:$NN,DB$320,FALSE),'csapat-ranglista'!$A:$FP,DB$321,FALSE)/4),0)</f>
        <v>0</v>
      </c>
      <c r="DC158" s="223">
        <f>IFERROR(IF(RIGHT(VLOOKUP($A158,csapatok!$A:$NN,DC$320,FALSE),5)="Csere",VLOOKUP(LEFT(VLOOKUP($A158,csapatok!$A:$NN,DC$320,FALSE),LEN(VLOOKUP($A158,csapatok!$A:$NN,DC$320,FALSE))-6),'csapat-ranglista'!$A:$FP,DC$321,FALSE)/8,VLOOKUP(VLOOKUP($A158,csapatok!$A:$NN,DC$320,FALSE),'csapat-ranglista'!$A:$FP,DC$321,FALSE)/4),0)</f>
        <v>0</v>
      </c>
      <c r="DD158" s="223">
        <f>IFERROR(IF(RIGHT(VLOOKUP($A158,csapatok!$A:$NN,DD$320,FALSE),5)="Csere",VLOOKUP(LEFT(VLOOKUP($A158,csapatok!$A:$NN,DD$320,FALSE),LEN(VLOOKUP($A158,csapatok!$A:$NN,DD$320,FALSE))-6),'csapat-ranglista'!$A:$FP,DD$321,FALSE)/8,VLOOKUP(VLOOKUP($A158,csapatok!$A:$NN,DD$320,FALSE),'csapat-ranglista'!$A:$FP,DD$321,FALSE)/4),0)</f>
        <v>0</v>
      </c>
      <c r="DE158" s="223">
        <f>IFERROR(IF(RIGHT(VLOOKUP($A158,csapatok!$A:$NN,DE$320,FALSE),5)="Csere",VLOOKUP(LEFT(VLOOKUP($A158,csapatok!$A:$NN,DE$320,FALSE),LEN(VLOOKUP($A158,csapatok!$A:$NN,DE$320,FALSE))-6),'csapat-ranglista'!$A:$FP,DE$321,FALSE)/8,VLOOKUP(VLOOKUP($A158,csapatok!$A:$NN,DE$320,FALSE),'csapat-ranglista'!$A:$FP,DE$321,FALSE)/4),0)</f>
        <v>0</v>
      </c>
      <c r="DF158" s="223">
        <f>IFERROR(IF(RIGHT(VLOOKUP($A158,csapatok!$A:$NN,DF$320,FALSE),5)="Csere",VLOOKUP(LEFT(VLOOKUP($A158,csapatok!$A:$NN,DF$320,FALSE),LEN(VLOOKUP($A158,csapatok!$A:$NN,DF$320,FALSE))-6),'csapat-ranglista'!$A:$FP,DF$321,FALSE)/8,VLOOKUP(VLOOKUP($A158,csapatok!$A:$NN,DF$320,FALSE),'csapat-ranglista'!$A:$FP,DF$321,FALSE)/4),0)</f>
        <v>0</v>
      </c>
      <c r="DG158" s="223">
        <f>IFERROR(IF(RIGHT(VLOOKUP($A158,csapatok!$A:$NN,DG$320,FALSE),5)="Csere",VLOOKUP(LEFT(VLOOKUP($A158,csapatok!$A:$NN,DG$320,FALSE),LEN(VLOOKUP($A158,csapatok!$A:$NN,DG$320,FALSE))-6),'csapat-ranglista'!$A:$FP,DG$321,FALSE)/8,VLOOKUP(VLOOKUP($A158,csapatok!$A:$NN,DG$320,FALSE),'csapat-ranglista'!$A:$FP,DG$321,FALSE)/4),0)</f>
        <v>0</v>
      </c>
      <c r="DH158" s="223">
        <f>IFERROR(IF(RIGHT(VLOOKUP($A158,csapatok!$A:$NN,DH$320,FALSE),5)="Csere",VLOOKUP(LEFT(VLOOKUP($A158,csapatok!$A:$NN,DH$320,FALSE),LEN(VLOOKUP($A158,csapatok!$A:$NN,DH$320,FALSE))-6),'csapat-ranglista'!$A:$FP,DH$321,FALSE)/8,VLOOKUP(VLOOKUP($A158,csapatok!$A:$NN,DH$320,FALSE),'csapat-ranglista'!$A:$FP,DH$321,FALSE)/4),0)</f>
        <v>0</v>
      </c>
      <c r="DI158" s="223">
        <f>IFERROR(IF(RIGHT(VLOOKUP($A158,csapatok!$A:$NN,DI$320,FALSE),5)="Csere",VLOOKUP(LEFT(VLOOKUP($A158,csapatok!$A:$NN,DI$320,FALSE),LEN(VLOOKUP($A158,csapatok!$A:$NN,DI$320,FALSE))-6),'csapat-ranglista'!$A:$FP,DI$321,FALSE)/8,VLOOKUP(VLOOKUP($A158,csapatok!$A:$NN,DI$320,FALSE),'csapat-ranglista'!$A:$FP,DI$321,FALSE)/4),0)</f>
        <v>0</v>
      </c>
      <c r="DJ158" s="223">
        <f>IFERROR(IF(RIGHT(VLOOKUP($A158,csapatok!$A:$NN,DJ$320,FALSE),5)="Csere",VLOOKUP(LEFT(VLOOKUP($A158,csapatok!$A:$NN,DJ$320,FALSE),LEN(VLOOKUP($A158,csapatok!$A:$NN,DJ$320,FALSE))-6),'csapat-ranglista'!$A:$FP,DJ$321,FALSE)/8,VLOOKUP(VLOOKUP($A158,csapatok!$A:$NN,DJ$320,FALSE),'csapat-ranglista'!$A:$FP,DJ$321,FALSE)/4),0)</f>
        <v>0</v>
      </c>
      <c r="DK158" s="223">
        <f>IFERROR(IF(RIGHT(VLOOKUP($A158,csapatok!$A:$NN,DK$320,FALSE),5)="Csere",VLOOKUP(LEFT(VLOOKUP($A158,csapatok!$A:$NN,DK$320,FALSE),LEN(VLOOKUP($A158,csapatok!$A:$NN,DK$320,FALSE))-6),'csapat-ranglista'!$A:$FP,DK$321,FALSE)/8,VLOOKUP(VLOOKUP($A158,csapatok!$A:$NN,DK$320,FALSE),'csapat-ranglista'!$A:$FP,DK$321,FALSE)/4),0)</f>
        <v>0</v>
      </c>
      <c r="DL158" s="223">
        <f>IFERROR(IF(RIGHT(VLOOKUP($A158,csapatok!$A:$NN,DL$320,FALSE),5)="Csere",VLOOKUP(LEFT(VLOOKUP($A158,csapatok!$A:$NN,DL$320,FALSE),LEN(VLOOKUP($A158,csapatok!$A:$NN,DL$320,FALSE))-6),'csapat-ranglista'!$A:$FP,DL$321,FALSE)/8,VLOOKUP(VLOOKUP($A158,csapatok!$A:$NN,DL$320,FALSE),'csapat-ranglista'!$A:$FP,DL$321,FALSE)/4),0)</f>
        <v>0</v>
      </c>
      <c r="DM158" s="223">
        <f>IFERROR(IF(RIGHT(VLOOKUP($A158,csapatok!$A:$NN,DM$320,FALSE),5)="Csere",VLOOKUP(LEFT(VLOOKUP($A158,csapatok!$A:$NN,DM$320,FALSE),LEN(VLOOKUP($A158,csapatok!$A:$NN,DM$320,FALSE))-6),'csapat-ranglista'!$A:$FP,DM$321,FALSE)/8,VLOOKUP(VLOOKUP($A158,csapatok!$A:$NN,DM$320,FALSE),'csapat-ranglista'!$A:$FP,DM$321,FALSE)/4),0)</f>
        <v>0</v>
      </c>
      <c r="DN158" s="223">
        <f>IFERROR(IF(RIGHT(VLOOKUP($A158,csapatok!$A:$NN,DN$320,FALSE),5)="Csere",VLOOKUP(LEFT(VLOOKUP($A158,csapatok!$A:$NN,DN$320,FALSE),LEN(VLOOKUP($A158,csapatok!$A:$NN,DN$320,FALSE))-6),'csapat-ranglista'!$A:$FP,DN$321,FALSE)/8,VLOOKUP(VLOOKUP($A158,csapatok!$A:$NN,DN$320,FALSE),'csapat-ranglista'!$A:$FP,DN$321,FALSE)/4),0)</f>
        <v>0</v>
      </c>
      <c r="DO158" s="224">
        <f>versenyek!$MF$11*IFERROR(VLOOKUP(VLOOKUP($A158,versenyek!ME:MG,3,FALSE),szabalyok!$A$16:$B$23,2,FALSE)/4,0)</f>
        <v>0</v>
      </c>
      <c r="DP158" s="224">
        <f>versenyek!$MI$11*IFERROR(VLOOKUP(VLOOKUP($A158,versenyek!MH:MJ,3,FALSE),szabalyok!$A$16:$B$23,2,FALSE)/4,0)</f>
        <v>0</v>
      </c>
      <c r="DQ158" s="223">
        <f>IFERROR(IF(RIGHT(VLOOKUP($A158,csapatok!$A:$NN,DQ$320,FALSE),5)="Csere",VLOOKUP(LEFT(VLOOKUP($A158,csapatok!$A:$NN,DQ$320,FALSE),LEN(VLOOKUP($A158,csapatok!$A:$NN,DQ$320,FALSE))-6),'csapat-ranglista'!$A:$FP,DQ$321,FALSE)/8,VLOOKUP(VLOOKUP($A158,csapatok!$A:$NN,DQ$320,FALSE),'csapat-ranglista'!$A:$FP,DQ$321,FALSE)/4),0)</f>
        <v>0</v>
      </c>
      <c r="DR158" s="223">
        <f>IFERROR(IF(RIGHT(VLOOKUP($A158,csapatok!$A:$NN,DR$320,FALSE),5)="Csere",VLOOKUP(LEFT(VLOOKUP($A158,csapatok!$A:$NN,DR$320,FALSE),LEN(VLOOKUP($A158,csapatok!$A:$NN,DR$320,FALSE))-6),'csapat-ranglista'!$A:$FP,DR$321,FALSE)/8,VLOOKUP(VLOOKUP($A158,csapatok!$A:$NN,DR$320,FALSE),'csapat-ranglista'!$A:$FP,DR$321,FALSE)/4),0)</f>
        <v>0</v>
      </c>
      <c r="DS158" s="223">
        <f>IFERROR(IF(RIGHT(VLOOKUP($A158,csapatok!$A:$NN,DS$320,FALSE),5)="Csere",VLOOKUP(LEFT(VLOOKUP($A158,csapatok!$A:$NN,DS$320,FALSE),LEN(VLOOKUP($A158,csapatok!$A:$NN,DS$320,FALSE))-6),'csapat-ranglista'!$A:$FP,DS$321,FALSE)/8,VLOOKUP(VLOOKUP($A158,csapatok!$A:$NN,DS$320,FALSE),'csapat-ranglista'!$A:$FP,DS$321,FALSE)/4),0)</f>
        <v>0</v>
      </c>
      <c r="DT158" s="223">
        <f>IFERROR(IF(RIGHT(VLOOKUP($A158,csapatok!$A:$NN,DT$320,FALSE),5)="Csere",VLOOKUP(LEFT(VLOOKUP($A158,csapatok!$A:$NN,DT$320,FALSE),LEN(VLOOKUP($A158,csapatok!$A:$NN,DT$320,FALSE))-6),'csapat-ranglista'!$A:$FP,DT$321,FALSE)/8,VLOOKUP(VLOOKUP($A158,csapatok!$A:$NN,DT$320,FALSE),'csapat-ranglista'!$A:$FP,DT$321,FALSE)/4),0)</f>
        <v>0</v>
      </c>
      <c r="DU158" s="223">
        <f>IFERROR(IF(RIGHT(VLOOKUP($A158,csapatok!$A:$NN,DU$320,FALSE),5)="Csere",VLOOKUP(LEFT(VLOOKUP($A158,csapatok!$A:$NN,DU$320,FALSE),LEN(VLOOKUP($A158,csapatok!$A:$NN,DU$320,FALSE))-6),'csapat-ranglista'!$A:$FP,DU$321,FALSE)/8,VLOOKUP(VLOOKUP($A158,csapatok!$A:$NN,DU$320,FALSE),'csapat-ranglista'!$A:$FP,DU$321,FALSE)/4),0)</f>
        <v>0</v>
      </c>
      <c r="DV158" s="223">
        <f>IFERROR(IF(RIGHT(VLOOKUP($A158,csapatok!$A:$NN,DV$320,FALSE),5)="Csere",VLOOKUP(LEFT(VLOOKUP($A158,csapatok!$A:$NN,DV$320,FALSE),LEN(VLOOKUP($A158,csapatok!$A:$NN,DV$320,FALSE))-6),'csapat-ranglista'!$A:$FP,DV$321,FALSE)/8,VLOOKUP(VLOOKUP($A158,csapatok!$A:$NN,DV$320,FALSE),'csapat-ranglista'!$A:$FP,DV$321,FALSE)/4),0)</f>
        <v>0</v>
      </c>
      <c r="DW158" s="223">
        <f>IFERROR(IF(RIGHT(VLOOKUP($A158,csapatok!$A:$NN,DW$320,FALSE),5)="Csere",VLOOKUP(LEFT(VLOOKUP($A158,csapatok!$A:$NN,DW$320,FALSE),LEN(VLOOKUP($A158,csapatok!$A:$NN,DW$320,FALSE))-6),'csapat-ranglista'!$A:$FP,DW$321,FALSE)/8,VLOOKUP(VLOOKUP($A158,csapatok!$A:$NN,DW$320,FALSE),'csapat-ranglista'!$A:$FP,DW$321,FALSE)/4),0)</f>
        <v>0</v>
      </c>
      <c r="DX158" s="223">
        <f>IFERROR(IF(RIGHT(VLOOKUP($A158,csapatok!$A:$NN,DX$320,FALSE),5)="Csere",VLOOKUP(LEFT(VLOOKUP($A158,csapatok!$A:$NN,DX$320,FALSE),LEN(VLOOKUP($A158,csapatok!$A:$NN,DX$320,FALSE))-6),'csapat-ranglista'!$A:$FP,DX$321,FALSE)/8,VLOOKUP(VLOOKUP($A158,csapatok!$A:$NN,DX$320,FALSE),'csapat-ranglista'!$A:$FP,DX$321,FALSE)/4),0)</f>
        <v>0</v>
      </c>
      <c r="DY158" s="223">
        <f>IFERROR(IF(RIGHT(VLOOKUP($A158,csapatok!$A:$NN,DY$320,FALSE),5)="Csere",VLOOKUP(LEFT(VLOOKUP($A158,csapatok!$A:$NN,DY$320,FALSE),LEN(VLOOKUP($A158,csapatok!$A:$NN,DY$320,FALSE))-6),'csapat-ranglista'!$A:$FP,DY$321,FALSE)/8,VLOOKUP(VLOOKUP($A158,csapatok!$A:$NN,DY$320,FALSE),'csapat-ranglista'!$A:$FP,DY$321,FALSE)/4),0)</f>
        <v>0</v>
      </c>
      <c r="DZ158" s="223">
        <f>IFERROR(IF(RIGHT(VLOOKUP($A158,csapatok!$A:$NN,DZ$320,FALSE),5)="Csere",VLOOKUP(LEFT(VLOOKUP($A158,csapatok!$A:$NN,DZ$320,FALSE),LEN(VLOOKUP($A158,csapatok!$A:$NN,DZ$320,FALSE))-6),'csapat-ranglista'!$A:$FP,DZ$321,FALSE)/8,VLOOKUP(VLOOKUP($A158,csapatok!$A:$NN,DZ$320,FALSE),'csapat-ranglista'!$A:$FP,DZ$321,FALSE)/4),0)</f>
        <v>0</v>
      </c>
      <c r="EA158" s="223">
        <f>IFERROR(IF(RIGHT(VLOOKUP($A158,csapatok!$A:$NN,EA$320,FALSE),5)="Csere",VLOOKUP(LEFT(VLOOKUP($A158,csapatok!$A:$NN,EA$320,FALSE),LEN(VLOOKUP($A158,csapatok!$A:$NN,EA$320,FALSE))-6),'csapat-ranglista'!$A:$FP,EA$321,FALSE)/8,VLOOKUP(VLOOKUP($A158,csapatok!$A:$NN,EA$320,FALSE),'csapat-ranglista'!$A:$FP,EA$321,FALSE)/4),0)</f>
        <v>0</v>
      </c>
      <c r="EB158" s="223">
        <f>IFERROR(IF(RIGHT(VLOOKUP($A158,csapatok!$A:$NN,EB$320,FALSE),5)="Csere",VLOOKUP(LEFT(VLOOKUP($A158,csapatok!$A:$NN,EB$320,FALSE),LEN(VLOOKUP($A158,csapatok!$A:$NN,EB$320,FALSE))-6),'csapat-ranglista'!$A:$FP,EB$321,FALSE)/8,VLOOKUP(VLOOKUP($A158,csapatok!$A:$NN,EB$320,FALSE),'csapat-ranglista'!$A:$FP,EB$321,FALSE)/4),0)</f>
        <v>0</v>
      </c>
      <c r="EC158" s="223">
        <f>IFERROR(IF(RIGHT(VLOOKUP($A158,csapatok!$A:$NN,EC$320,FALSE),5)="Csere",VLOOKUP(LEFT(VLOOKUP($A158,csapatok!$A:$NN,EC$320,FALSE),LEN(VLOOKUP($A158,csapatok!$A:$NN,EC$320,FALSE))-6),'csapat-ranglista'!$A:$FP,EC$321,FALSE)/8,VLOOKUP(VLOOKUP($A158,csapatok!$A:$NN,EC$320,FALSE),'csapat-ranglista'!$A:$FP,EC$321,FALSE)/4),0)</f>
        <v>0</v>
      </c>
      <c r="ED158" s="223">
        <f>IFERROR(IF(RIGHT(VLOOKUP($A158,csapatok!$A:$NN,ED$320,FALSE),5)="Csere",VLOOKUP(LEFT(VLOOKUP($A158,csapatok!$A:$NN,ED$320,FALSE),LEN(VLOOKUP($A158,csapatok!$A:$NN,ED$320,FALSE))-6),'csapat-ranglista'!$A:$FP,ED$321,FALSE)/8,VLOOKUP(VLOOKUP($A158,csapatok!$A:$NN,ED$320,FALSE),'csapat-ranglista'!$A:$FP,ED$321,FALSE)/4),0)</f>
        <v>0</v>
      </c>
      <c r="EE158" s="223">
        <f>IFERROR(IF(RIGHT(VLOOKUP($A158,csapatok!$A:$NN,EE$320,FALSE),5)="Csere",VLOOKUP(LEFT(VLOOKUP($A158,csapatok!$A:$NN,EE$320,FALSE),LEN(VLOOKUP($A158,csapatok!$A:$NN,EE$320,FALSE))-6),'csapat-ranglista'!$A:$FP,EE$321,FALSE)/8,VLOOKUP(VLOOKUP($A158,csapatok!$A:$NN,EE$320,FALSE),'csapat-ranglista'!$A:$FP,EE$321,FALSE)/4),0)</f>
        <v>0</v>
      </c>
      <c r="EF158" s="223">
        <f>IFERROR(IF(RIGHT(VLOOKUP($A158,csapatok!$A:$NN,EF$320,FALSE),5)="Csere",VLOOKUP(LEFT(VLOOKUP($A158,csapatok!$A:$NN,EF$320,FALSE),LEN(VLOOKUP($A158,csapatok!$A:$NN,EF$320,FALSE))-6),'csapat-ranglista'!$A:$FP,EF$321,FALSE)/8,VLOOKUP(VLOOKUP($A158,csapatok!$A:$NN,EF$320,FALSE),'csapat-ranglista'!$A:$FP,EF$321,FALSE)/4),0)</f>
        <v>0</v>
      </c>
      <c r="EG158" s="223">
        <f>IFERROR(IF(RIGHT(VLOOKUP($A158,csapatok!$A:$NN,EG$320,FALSE),5)="Csere",VLOOKUP(LEFT(VLOOKUP($A158,csapatok!$A:$NN,EG$320,FALSE),LEN(VLOOKUP($A158,csapatok!$A:$NN,EG$320,FALSE))-6),'csapat-ranglista'!$A:$FP,EG$321,FALSE)/8,VLOOKUP(VLOOKUP($A158,csapatok!$A:$NN,EG$320,FALSE),'csapat-ranglista'!$A:$FP,EG$321,FALSE)/4),0)</f>
        <v>0</v>
      </c>
      <c r="EH158" s="223">
        <f>IFERROR(IF(RIGHT(VLOOKUP($A158,csapatok!$A:$NN,EH$320,FALSE),5)="Csere",VLOOKUP(LEFT(VLOOKUP($A158,csapatok!$A:$NN,EH$320,FALSE),LEN(VLOOKUP($A158,csapatok!$A:$NN,EH$320,FALSE))-6),'csapat-ranglista'!$A:$FP,EH$321,FALSE)/8,VLOOKUP(VLOOKUP($A158,csapatok!$A:$NN,EH$320,FALSE),'csapat-ranglista'!$A:$FP,EH$321,FALSE)/4),0)</f>
        <v>0</v>
      </c>
      <c r="EI158" s="223">
        <f>IFERROR(IF(RIGHT(VLOOKUP($A158,csapatok!$A:$NN,EI$320,FALSE),5)="Csere",VLOOKUP(LEFT(VLOOKUP($A158,csapatok!$A:$NN,EI$320,FALSE),LEN(VLOOKUP($A158,csapatok!$A:$NN,EI$320,FALSE))-6),'csapat-ranglista'!$A:$FP,EI$321,FALSE)/8,VLOOKUP(VLOOKUP($A158,csapatok!$A:$NN,EI$320,FALSE),'csapat-ranglista'!$A:$FP,EI$321,FALSE)/4),0)</f>
        <v>0</v>
      </c>
      <c r="EJ158" s="223">
        <f>IFERROR(IF(RIGHT(VLOOKUP($A158,csapatok!$A:$NN,EJ$320,FALSE),5)="Csere",VLOOKUP(LEFT(VLOOKUP($A158,csapatok!$A:$NN,EJ$320,FALSE),LEN(VLOOKUP($A158,csapatok!$A:$NN,EJ$320,FALSE))-6),'csapat-ranglista'!$A:$FP,EJ$321,FALSE)/8,VLOOKUP(VLOOKUP($A158,csapatok!$A:$NN,EJ$320,FALSE),'csapat-ranglista'!$A:$FP,EJ$321,FALSE)/4),0)</f>
        <v>0</v>
      </c>
      <c r="EK158" s="223">
        <f>IFERROR(IF(RIGHT(VLOOKUP($A158,csapatok!$A:$NN,EK$320,FALSE),5)="Csere",VLOOKUP(LEFT(VLOOKUP($A158,csapatok!$A:$NN,EK$320,FALSE),LEN(VLOOKUP($A158,csapatok!$A:$NN,EK$320,FALSE))-6),'csapat-ranglista'!$A:$FP,EK$321,FALSE)/8,VLOOKUP(VLOOKUP($A158,csapatok!$A:$NN,EK$320,FALSE),'csapat-ranglista'!$A:$FP,EK$321,FALSE)/4),0)</f>
        <v>0</v>
      </c>
      <c r="EL158" s="223">
        <f>IFERROR(IF(RIGHT(VLOOKUP($A158,csapatok!$A:$NN,EL$320,FALSE),5)="Csere",VLOOKUP(LEFT(VLOOKUP($A158,csapatok!$A:$NN,EL$320,FALSE),LEN(VLOOKUP($A158,csapatok!$A:$NN,EL$320,FALSE))-6),'csapat-ranglista'!$A:$FP,EL$321,FALSE)/8,VLOOKUP(VLOOKUP($A158,csapatok!$A:$NN,EL$320,FALSE),'csapat-ranglista'!$A:$FP,EL$321,FALSE)/4),0)</f>
        <v>0</v>
      </c>
      <c r="EM158" s="223">
        <f>IFERROR(IF(RIGHT(VLOOKUP($A158,csapatok!$A:$NN,EM$320,FALSE),5)="Csere",VLOOKUP(LEFT(VLOOKUP($A158,csapatok!$A:$NN,EM$320,FALSE),LEN(VLOOKUP($A158,csapatok!$A:$NN,EM$320,FALSE))-6),'csapat-ranglista'!$A:$FP,EM$321,FALSE)/8,VLOOKUP(VLOOKUP($A158,csapatok!$A:$NN,EM$320,FALSE),'csapat-ranglista'!$A:$FP,EM$321,FALSE)/4),0)</f>
        <v>0</v>
      </c>
      <c r="EN158" s="223">
        <f>IFERROR(IF(RIGHT(VLOOKUP($A158,csapatok!$A:$NN,EN$320,FALSE),5)="Csere",VLOOKUP(LEFT(VLOOKUP($A158,csapatok!$A:$NN,EN$320,FALSE),LEN(VLOOKUP($A158,csapatok!$A:$NN,EN$320,FALSE))-6),'csapat-ranglista'!$A:$FP,EN$321,FALSE)/8,VLOOKUP(VLOOKUP($A158,csapatok!$A:$NN,EN$320,FALSE),'csapat-ranglista'!$A:$FP,EN$321,FALSE)/4),0)</f>
        <v>0</v>
      </c>
      <c r="EO158" s="223">
        <f>IFERROR(IF(RIGHT(VLOOKUP($A158,csapatok!$A:$NN,EO$320,FALSE),5)="Csere",VLOOKUP(LEFT(VLOOKUP($A158,csapatok!$A:$NN,EO$320,FALSE),LEN(VLOOKUP($A158,csapatok!$A:$NN,EO$320,FALSE))-6),'csapat-ranglista'!$A:$FP,EO$321,FALSE)/8,VLOOKUP(VLOOKUP($A158,csapatok!$A:$NN,EO$320,FALSE),'csapat-ranglista'!$A:$FP,EO$321,FALSE)/4),0)</f>
        <v>0</v>
      </c>
      <c r="EP158" s="223">
        <f>IFERROR(IF(RIGHT(VLOOKUP($A158,csapatok!$A:$NN,EP$320,FALSE),5)="Csere",VLOOKUP(LEFT(VLOOKUP($A158,csapatok!$A:$NN,EP$320,FALSE),LEN(VLOOKUP($A158,csapatok!$A:$NN,EP$320,FALSE))-6),'csapat-ranglista'!$A:$FP,EP$321,FALSE)/8,VLOOKUP(VLOOKUP($A158,csapatok!$A:$NN,EP$320,FALSE),'csapat-ranglista'!$A:$FP,EP$321,FALSE)/4),0)</f>
        <v>0</v>
      </c>
      <c r="EQ158" s="223">
        <f>IFERROR(IF(RIGHT(VLOOKUP($A158,csapatok!$A:$NN,EQ$320,FALSE),5)="Csere",VLOOKUP(LEFT(VLOOKUP($A158,csapatok!$A:$NN,EQ$320,FALSE),LEN(VLOOKUP($A158,csapatok!$A:$NN,EQ$320,FALSE))-6),'csapat-ranglista'!$A:$FP,EQ$321,FALSE)/8,VLOOKUP(VLOOKUP($A158,csapatok!$A:$NN,EQ$320,FALSE),'csapat-ranglista'!$A:$FP,EQ$321,FALSE)/4),0)</f>
        <v>0</v>
      </c>
      <c r="ER158" s="223">
        <f>IFERROR(IF(RIGHT(VLOOKUP($A158,csapatok!$A:$NN,ER$320,FALSE),5)="Csere",VLOOKUP(LEFT(VLOOKUP($A158,csapatok!$A:$NN,ER$320,FALSE),LEN(VLOOKUP($A158,csapatok!$A:$NN,ER$320,FALSE))-6),'csapat-ranglista'!$A:$FP,ER$321,FALSE)/8,VLOOKUP(VLOOKUP($A158,csapatok!$A:$NN,ER$320,FALSE),'csapat-ranglista'!$A:$FP,ER$321,FALSE)/4),0)</f>
        <v>0</v>
      </c>
      <c r="ES158" s="223">
        <f>IFERROR(IF(RIGHT(VLOOKUP($A158,csapatok!$A:$NN,ES$320,FALSE),5)="Csere",VLOOKUP(LEFT(VLOOKUP($A158,csapatok!$A:$NN,ES$320,FALSE),LEN(VLOOKUP($A158,csapatok!$A:$NN,ES$320,FALSE))-6),'csapat-ranglista'!$A:$FP,ES$321,FALSE)/8,VLOOKUP(VLOOKUP($A158,csapatok!$A:$NN,ES$320,FALSE),'csapat-ranglista'!$A:$FP,ES$321,FALSE)/4),0)</f>
        <v>0</v>
      </c>
      <c r="ET158" s="223">
        <f>IFERROR(IF(RIGHT(VLOOKUP($A158,csapatok!$A:$NN,ET$320,FALSE),5)="Csere",VLOOKUP(LEFT(VLOOKUP($A158,csapatok!$A:$NN,ET$320,FALSE),LEN(VLOOKUP($A158,csapatok!$A:$NN,ET$320,FALSE))-6),'csapat-ranglista'!$A:$FP,ET$321,FALSE)/8,VLOOKUP(VLOOKUP($A158,csapatok!$A:$NN,ET$320,FALSE),'csapat-ranglista'!$A:$FP,ET$321,FALSE)/4),0)</f>
        <v>0</v>
      </c>
      <c r="EU158" s="223">
        <f>IFERROR(IF(RIGHT(VLOOKUP($A158,csapatok!$A:$NN,EU$320,FALSE),5)="Csere",VLOOKUP(LEFT(VLOOKUP($A158,csapatok!$A:$NN,EU$320,FALSE),LEN(VLOOKUP($A158,csapatok!$A:$NN,EU$320,FALSE))-6),'csapat-ranglista'!$A:$FP,EU$321,FALSE)/8,VLOOKUP(VLOOKUP($A158,csapatok!$A:$NN,EU$320,FALSE),'csapat-ranglista'!$A:$FP,EU$321,FALSE)/4),0)</f>
        <v>0</v>
      </c>
      <c r="EV158" s="223">
        <f>IFERROR(IF(RIGHT(VLOOKUP($A158,csapatok!$A:$NN,EV$320,FALSE),5)="Csere",VLOOKUP(LEFT(VLOOKUP($A158,csapatok!$A:$NN,EV$320,FALSE),LEN(VLOOKUP($A158,csapatok!$A:$NN,EV$320,FALSE))-6),'csapat-ranglista'!$A:$FP,EV$321,FALSE)/8,VLOOKUP(VLOOKUP($A158,csapatok!$A:$NN,EV$320,FALSE),'csapat-ranglista'!$A:$FP,EV$321,FALSE)/4),0)</f>
        <v>0</v>
      </c>
      <c r="EW158" s="223">
        <f>IFERROR(IF(RIGHT(VLOOKUP($A158,csapatok!$A:$NN,EW$320,FALSE),5)="Csere",VLOOKUP(LEFT(VLOOKUP($A158,csapatok!$A:$NN,EW$320,FALSE),LEN(VLOOKUP($A158,csapatok!$A:$NN,EW$320,FALSE))-6),'csapat-ranglista'!$A:$FP,EW$321,FALSE)/8,VLOOKUP(VLOOKUP($A158,csapatok!$A:$NN,EW$320,FALSE),'csapat-ranglista'!$A:$FP,EW$321,FALSE)/4),0)</f>
        <v>0</v>
      </c>
      <c r="EX158" s="223">
        <f>IFERROR(IF(RIGHT(VLOOKUP($A158,csapatok!$A:$NN,EX$320,FALSE),5)="Csere",VLOOKUP(LEFT(VLOOKUP($A158,csapatok!$A:$NN,EX$320,FALSE),LEN(VLOOKUP($A158,csapatok!$A:$NN,EX$320,FALSE))-6),'csapat-ranglista'!$A:$FP,EX$321,FALSE)/8,VLOOKUP(VLOOKUP($A158,csapatok!$A:$NN,EX$320,FALSE),'csapat-ranglista'!$A:$FP,EX$321,FALSE)/4),0)</f>
        <v>0</v>
      </c>
      <c r="EY158" s="223">
        <f>IFERROR(IF(RIGHT(VLOOKUP($A158,csapatok!$A:$NN,EY$320,FALSE),5)="Csere",VLOOKUP(LEFT(VLOOKUP($A158,csapatok!$A:$NN,EY$320,FALSE),LEN(VLOOKUP($A158,csapatok!$A:$NN,EY$320,FALSE))-6),'csapat-ranglista'!$A:$FP,EY$321,FALSE)/8,VLOOKUP(VLOOKUP($A158,csapatok!$A:$NN,EY$320,FALSE),'csapat-ranglista'!$A:$FP,EY$321,FALSE)/4),0)</f>
        <v>0</v>
      </c>
      <c r="EZ158" s="223">
        <f>IFERROR(IF(RIGHT(VLOOKUP($A158,csapatok!$A:$NN,EZ$320,FALSE),5)="Csere",VLOOKUP(LEFT(VLOOKUP($A158,csapatok!$A:$NN,EZ$320,FALSE),LEN(VLOOKUP($A158,csapatok!$A:$NN,EZ$320,FALSE))-6),'csapat-ranglista'!$A:$FP,EZ$321,FALSE)/8,VLOOKUP(VLOOKUP($A158,csapatok!$A:$NN,EZ$320,FALSE),'csapat-ranglista'!$A:$FP,EZ$321,FALSE)/4),0)</f>
        <v>0</v>
      </c>
      <c r="FA158" s="223">
        <f>IFERROR(IF(RIGHT(VLOOKUP($A158,csapatok!$A:$NN,FA$320,FALSE),5)="Csere",VLOOKUP(LEFT(VLOOKUP($A158,csapatok!$A:$NN,FA$320,FALSE),LEN(VLOOKUP($A158,csapatok!$A:$NN,FA$320,FALSE))-6),'csapat-ranglista'!$A:$FP,FA$321,FALSE)/8,VLOOKUP(VLOOKUP($A158,csapatok!$A:$NN,FA$320,FALSE),'csapat-ranglista'!$A:$FP,FA$321,FALSE)/4),0)</f>
        <v>0</v>
      </c>
      <c r="FB158" s="223">
        <f>IFERROR(IF(RIGHT(VLOOKUP($A158,csapatok!$A:$NN,FB$320,FALSE),5)="Csere",VLOOKUP(LEFT(VLOOKUP($A158,csapatok!$A:$NN,FB$320,FALSE),LEN(VLOOKUP($A158,csapatok!$A:$NN,FB$320,FALSE))-6),'csapat-ranglista'!$A:$FP,FB$321,FALSE)/8,VLOOKUP(VLOOKUP($A158,csapatok!$A:$NN,FB$320,FALSE),'csapat-ranglista'!$A:$FP,FB$321,FALSE)/4),0)</f>
        <v>0</v>
      </c>
      <c r="FC158" s="223">
        <f>IFERROR(IF(RIGHT(VLOOKUP($A158,csapatok!$A:$NN,FC$320,FALSE),5)="Csere",VLOOKUP(LEFT(VLOOKUP($A158,csapatok!$A:$NN,FC$320,FALSE),LEN(VLOOKUP($A158,csapatok!$A:$NN,FC$320,FALSE))-6),'csapat-ranglista'!$A:$FP,FC$321,FALSE)/8,VLOOKUP(VLOOKUP($A158,csapatok!$A:$NN,FC$320,FALSE),'csapat-ranglista'!$A:$FP,FC$321,FALSE)/4),0)</f>
        <v>0</v>
      </c>
      <c r="FD158" s="224">
        <f>versenyek!$QY$11*IFERROR(VLOOKUP(VLOOKUP($A158,versenyek!QX:QZ,3,FALSE),szabalyok!$A$16:$B$23,2,FALSE)/4,0)</f>
        <v>0</v>
      </c>
      <c r="FE158" s="224">
        <f>versenyek!$RB$11*IFERROR(VLOOKUP(VLOOKUP($A158,versenyek!RA:RC,3,FALSE),szabalyok!$A$16:$B$23,2,FALSE)/4,0)</f>
        <v>0</v>
      </c>
      <c r="FF158" s="223">
        <f>IFERROR(IF(RIGHT(VLOOKUP($A158,csapatok!$A:$NN,FF$320,FALSE),5)="Csere",VLOOKUP(LEFT(VLOOKUP($A158,csapatok!$A:$NN,FF$320,FALSE),LEN(VLOOKUP($A158,csapatok!$A:$NN,FF$320,FALSE))-6),'csapat-ranglista'!$A:$FP,FF$321,FALSE)/8,VLOOKUP(VLOOKUP($A158,csapatok!$A:$NN,FF$320,FALSE),'csapat-ranglista'!$A:$FP,FF$321,FALSE)/4),0)</f>
        <v>0</v>
      </c>
      <c r="FG158" s="223">
        <f>IFERROR(IF(RIGHT(VLOOKUP($A158,csapatok!$A:$NN,FG$320,FALSE),5)="Csere",VLOOKUP(LEFT(VLOOKUP($A158,csapatok!$A:$NN,FG$320,FALSE),LEN(VLOOKUP($A158,csapatok!$A:$NN,FG$320,FALSE))-6),'csapat-ranglista'!$A:$FP,FG$321,FALSE)/8,VLOOKUP(VLOOKUP($A158,csapatok!$A:$NN,FG$320,FALSE),'csapat-ranglista'!$A:$FP,FG$321,FALSE)/4),0)</f>
        <v>0</v>
      </c>
      <c r="FH158" s="223">
        <f>IFERROR(IF(RIGHT(VLOOKUP($A158,csapatok!$A:$NN,FH$320,FALSE),5)="Csere",VLOOKUP(LEFT(VLOOKUP($A158,csapatok!$A:$NN,FH$320,FALSE),LEN(VLOOKUP($A158,csapatok!$A:$NN,FH$320,FALSE))-6),'csapat-ranglista'!$A:$FP,FH$321,FALSE)/8,VLOOKUP(VLOOKUP($A158,csapatok!$A:$NN,FH$320,FALSE),'csapat-ranglista'!$A:$FP,FH$321,FALSE)/4),0)</f>
        <v>0</v>
      </c>
      <c r="FI158" s="223">
        <f>IFERROR(IF(RIGHT(VLOOKUP($A158,csapatok!$A:$NN,FI$320,FALSE),5)="Csere",VLOOKUP(LEFT(VLOOKUP($A158,csapatok!$A:$NN,FI$320,FALSE),LEN(VLOOKUP($A158,csapatok!$A:$NN,FI$320,FALSE))-6),'csapat-ranglista'!$A:$FP,FI$321,FALSE)/8,VLOOKUP(VLOOKUP($A158,csapatok!$A:$NN,FI$320,FALSE),'csapat-ranglista'!$A:$FP,FI$321,FALSE)/4),0)</f>
        <v>0</v>
      </c>
      <c r="FJ158" s="223">
        <f>IFERROR(IF(RIGHT(VLOOKUP($A158,csapatok!$A:$NN,FJ$320,FALSE),5)="Csere",VLOOKUP(LEFT(VLOOKUP($A158,csapatok!$A:$NN,FJ$320,FALSE),LEN(VLOOKUP($A158,csapatok!$A:$NN,FJ$320,FALSE))-6),'csapat-ranglista'!$A:$FP,FJ$321,FALSE)/8,VLOOKUP(VLOOKUP($A158,csapatok!$A:$NN,FJ$320,FALSE),'csapat-ranglista'!$A:$FP,FJ$321,FALSE)/4),0)</f>
        <v>0</v>
      </c>
      <c r="FK158" s="223">
        <f>IFERROR(IF(RIGHT(VLOOKUP($A158,csapatok!$A:$NN,FK$320,FALSE),5)="Csere",VLOOKUP(LEFT(VLOOKUP($A158,csapatok!$A:$NN,FK$320,FALSE),LEN(VLOOKUP($A158,csapatok!$A:$NN,FK$320,FALSE))-6),'csapat-ranglista'!$A:$FP,FK$321,FALSE)/8,VLOOKUP(VLOOKUP($A158,csapatok!$A:$NN,FK$320,FALSE),'csapat-ranglista'!$A:$FP,FK$321,FALSE)/4),0)</f>
        <v>0</v>
      </c>
      <c r="FL158" s="223">
        <f>IFERROR(IF(RIGHT(VLOOKUP($A158,csapatok!$A:$NN,FL$320,FALSE),5)="Csere",VLOOKUP(LEFT(VLOOKUP($A158,csapatok!$A:$NN,FL$320,FALSE),LEN(VLOOKUP($A158,csapatok!$A:$NN,FL$320,FALSE))-6),'csapat-ranglista'!$A:$FP,FL$321,FALSE)/8,VLOOKUP(VLOOKUP($A158,csapatok!$A:$NN,FL$320,FALSE),'csapat-ranglista'!$A:$FP,FL$321,FALSE)/4),0)</f>
        <v>0</v>
      </c>
      <c r="FM158" s="223">
        <f>IFERROR(IF(RIGHT(VLOOKUP($A158,csapatok!$A:$NN,FM$320,FALSE),5)="Csere",VLOOKUP(LEFT(VLOOKUP($A158,csapatok!$A:$NN,FM$320,FALSE),LEN(VLOOKUP($A158,csapatok!$A:$NN,FM$320,FALSE))-6),'csapat-ranglista'!$A:$FP,FM$321,FALSE)/8,VLOOKUP(VLOOKUP($A158,csapatok!$A:$NN,FM$320,FALSE),'csapat-ranglista'!$A:$FP,FM$321,FALSE)/4),0)</f>
        <v>0</v>
      </c>
      <c r="FN158" s="223">
        <f>IFERROR(IF(RIGHT(VLOOKUP($A158,csapatok!$A:$NN,FN$320,FALSE),5)="Csere",VLOOKUP(LEFT(VLOOKUP($A158,csapatok!$A:$NN,FN$320,FALSE),LEN(VLOOKUP($A158,csapatok!$A:$NN,FN$320,FALSE))-6),'csapat-ranglista'!$A:$FP,FN$321,FALSE)/8,VLOOKUP(VLOOKUP($A158,csapatok!$A:$NN,FN$320,FALSE),'csapat-ranglista'!$A:$FP,FN$321,FALSE)/4),0)</f>
        <v>0</v>
      </c>
      <c r="FO158" s="223">
        <f>IFERROR(IF(RIGHT(VLOOKUP($A158,csapatok!$A:$NN,FO$320,FALSE),5)="Csere",VLOOKUP(LEFT(VLOOKUP($A158,csapatok!$A:$NN,FO$320,FALSE),LEN(VLOOKUP($A158,csapatok!$A:$NN,FO$320,FALSE))-6),'csapat-ranglista'!$A:$FP,FO$321,FALSE)/8,VLOOKUP(VLOOKUP($A158,csapatok!$A:$NN,FO$320,FALSE),'csapat-ranglista'!$A:$FP,FO$321,FALSE)/4),0)</f>
        <v>0</v>
      </c>
      <c r="FP158" s="223">
        <f>IFERROR(IF(RIGHT(VLOOKUP($A158,csapatok!$A:$NN,FP$320,FALSE),5)="Csere",VLOOKUP(LEFT(VLOOKUP($A158,csapatok!$A:$NN,FP$320,FALSE),LEN(VLOOKUP($A158,csapatok!$A:$NN,FP$320,FALSE))-6),'csapat-ranglista'!$A:$FP,FP$321,FALSE)/8,VLOOKUP(VLOOKUP($A158,csapatok!$A:$NN,FP$320,FALSE),'csapat-ranglista'!$A:$FP,FP$321,FALSE)/4),0)</f>
        <v>0</v>
      </c>
      <c r="FQ158" s="223">
        <f>IFERROR(IF(RIGHT(VLOOKUP($A158,csapatok!$A:$NN,FQ$320,FALSE),5)="Csere",VLOOKUP(LEFT(VLOOKUP($A158,csapatok!$A:$NN,FQ$320,FALSE),LEN(VLOOKUP($A158,csapatok!$A:$NN,FQ$320,FALSE))-6),'csapat-ranglista'!$A:$FP,FQ$321,FALSE)/8,VLOOKUP(VLOOKUP($A158,csapatok!$A:$NN,FQ$320,FALSE),'csapat-ranglista'!$A:$FP,FQ$321,FALSE)/4),0)</f>
        <v>0</v>
      </c>
      <c r="FR158" s="223">
        <f>IFERROR(IF(RIGHT(VLOOKUP($A158,csapatok!$A:$NN,FR$320,FALSE),5)="Csere",VLOOKUP(LEFT(VLOOKUP($A158,csapatok!$A:$NN,FR$320,FALSE),LEN(VLOOKUP($A158,csapatok!$A:$NN,FR$320,FALSE))-6),'csapat-ranglista'!$A:$FP,FR$321,FALSE)/8,VLOOKUP(VLOOKUP($A158,csapatok!$A:$NN,FR$320,FALSE),'csapat-ranglista'!$A:$FP,FR$321,FALSE)/4),0)</f>
        <v>0</v>
      </c>
      <c r="FS158" s="223">
        <f>IFERROR(IF(RIGHT(VLOOKUP($A158,csapatok!$A:$NN,FS$320,FALSE),5)="Csere",VLOOKUP(LEFT(VLOOKUP($A158,csapatok!$A:$NN,FS$320,FALSE),LEN(VLOOKUP($A158,csapatok!$A:$NN,FS$320,FALSE))-6),'csapat-ranglista'!$A:$FP,FS$321,FALSE)/8,VLOOKUP(VLOOKUP($A158,csapatok!$A:$NN,FS$320,FALSE),'csapat-ranglista'!$A:$FP,FS$321,FALSE)/4),0)</f>
        <v>0</v>
      </c>
      <c r="FT158" s="223">
        <f>IFERROR(IF(RIGHT(VLOOKUP($A158,csapatok!$A:$NN,FT$320,FALSE),5)="Csere",VLOOKUP(LEFT(VLOOKUP($A158,csapatok!$A:$NN,FT$320,FALSE),LEN(VLOOKUP($A158,csapatok!$A:$NN,FT$320,FALSE))-6),'csapat-ranglista'!$A:$FP,FT$321,FALSE)/8,VLOOKUP(VLOOKUP($A158,csapatok!$A:$NN,FT$320,FALSE),'csapat-ranglista'!$A:$FP,FT$321,FALSE)/4),0)</f>
        <v>0</v>
      </c>
      <c r="FU158" s="223">
        <f>IFERROR(IF(RIGHT(VLOOKUP($A158,csapatok!$A:$NN,FU$320,FALSE),5)="Csere",VLOOKUP(LEFT(VLOOKUP($A158,csapatok!$A:$NN,FU$320,FALSE),LEN(VLOOKUP($A158,csapatok!$A:$NN,FU$320,FALSE))-6),'csapat-ranglista'!$A:$FP,FU$321,FALSE)/8,VLOOKUP(VLOOKUP($A158,csapatok!$A:$NN,FU$320,FALSE),'csapat-ranglista'!$A:$FP,FU$321,FALSE)/4),0)</f>
        <v>0</v>
      </c>
      <c r="FV158" s="223">
        <f>IFERROR(IF(RIGHT(VLOOKUP($A158,csapatok!$A:$NN,FV$320,FALSE),5)="Csere",VLOOKUP(LEFT(VLOOKUP($A158,csapatok!$A:$NN,FV$320,FALSE),LEN(VLOOKUP($A158,csapatok!$A:$NN,FV$320,FALSE))-6),'csapat-ranglista'!$A:$FP,FV$321,FALSE)/8,VLOOKUP(VLOOKUP($A158,csapatok!$A:$NN,FV$320,FALSE),'csapat-ranglista'!$A:$FP,FV$321,FALSE)/4),0)</f>
        <v>0</v>
      </c>
      <c r="FW158" s="223">
        <f>IFERROR(IF(RIGHT(VLOOKUP($A158,csapatok!$A:$NN,FW$320,FALSE),5)="Csere",VLOOKUP(LEFT(VLOOKUP($A158,csapatok!$A:$NN,FW$320,FALSE),LEN(VLOOKUP($A158,csapatok!$A:$NN,FW$320,FALSE))-6),'csapat-ranglista'!$A:$FP,FW$321,FALSE)/8,VLOOKUP(VLOOKUP($A158,csapatok!$A:$NN,FW$320,FALSE),'csapat-ranglista'!$A:$FP,FW$321,FALSE)/4),0)</f>
        <v>0</v>
      </c>
      <c r="FX158" s="223">
        <f>IFERROR(IF(RIGHT(VLOOKUP($A158,csapatok!$A:$NN,FX$320,FALSE),5)="Csere",VLOOKUP(LEFT(VLOOKUP($A158,csapatok!$A:$NN,FX$320,FALSE),LEN(VLOOKUP($A158,csapatok!$A:$NN,FX$320,FALSE))-6),'csapat-ranglista'!$A:$FP,FX$321,FALSE)/8,VLOOKUP(VLOOKUP($A158,csapatok!$A:$NN,FX$320,FALSE),'csapat-ranglista'!$A:$FP,FX$321,FALSE)/4),0)</f>
        <v>0</v>
      </c>
      <c r="FY158" s="223">
        <f>IFERROR(IF(RIGHT(VLOOKUP($A158,csapatok!$A:$NN,FY$320,FALSE),5)="Csere",VLOOKUP(LEFT(VLOOKUP($A158,csapatok!$A:$NN,FY$320,FALSE),LEN(VLOOKUP($A158,csapatok!$A:$NN,FY$320,FALSE))-6),'csapat-ranglista'!$A:$FP,FY$321,FALSE)/8,VLOOKUP(VLOOKUP($A158,csapatok!$A:$NN,FY$320,FALSE),'csapat-ranglista'!$A:$FP,FY$321,FALSE)/4),0)</f>
        <v>0</v>
      </c>
      <c r="FZ158" s="223">
        <f>IFERROR(IF(RIGHT(VLOOKUP($A158,csapatok!$A:$NN,FZ$320,FALSE),5)="Csere",VLOOKUP(LEFT(VLOOKUP($A158,csapatok!$A:$NN,FZ$320,FALSE),LEN(VLOOKUP($A158,csapatok!$A:$NN,FZ$320,FALSE))-6),'csapat-ranglista'!$A:$FP,FZ$321,FALSE)/8,VLOOKUP(VLOOKUP($A158,csapatok!$A:$NN,FZ$320,FALSE),'csapat-ranglista'!$A:$FP,FZ$321,FALSE)/4),0)</f>
        <v>0</v>
      </c>
      <c r="GA158" s="223">
        <f>IFERROR(IF(RIGHT(VLOOKUP($A158,csapatok!$A:$NN,GA$320,FALSE),5)="Csere",VLOOKUP(LEFT(VLOOKUP($A158,csapatok!$A:$NN,GA$320,FALSE),LEN(VLOOKUP($A158,csapatok!$A:$NN,GA$320,FALSE))-6),'csapat-ranglista'!$A:$FP,GA$321,FALSE)/8,VLOOKUP(VLOOKUP($A158,csapatok!$A:$NN,GA$320,FALSE),'csapat-ranglista'!$A:$FP,GA$321,FALSE)/4),0)</f>
        <v>0</v>
      </c>
      <c r="GB158" s="223">
        <f>IFERROR(IF(RIGHT(VLOOKUP($A158,csapatok!$A:$NN,GB$320,FALSE),5)="Csere",VLOOKUP(LEFT(VLOOKUP($A158,csapatok!$A:$NN,GB$320,FALSE),LEN(VLOOKUP($A158,csapatok!$A:$NN,GB$320,FALSE))-6),'csapat-ranglista'!$A:$FP,GB$321,FALSE)/8,VLOOKUP(VLOOKUP($A158,csapatok!$A:$NN,GB$320,FALSE),'csapat-ranglista'!$A:$FP,GB$321,FALSE)/4),0)</f>
        <v>0</v>
      </c>
      <c r="GC158" s="223">
        <f>IFERROR(IF(RIGHT(VLOOKUP($A158,csapatok!$A:$NN,GC$320,FALSE),5)="Csere",VLOOKUP(LEFT(VLOOKUP($A158,csapatok!$A:$NN,GC$320,FALSE),LEN(VLOOKUP($A158,csapatok!$A:$NN,GC$320,FALSE))-6),'csapat-ranglista'!$A:$FP,GC$321,FALSE)/8,VLOOKUP(VLOOKUP($A158,csapatok!$A:$NN,GC$320,FALSE),'csapat-ranglista'!$A:$FP,GC$321,FALSE)/4),0)</f>
        <v>0</v>
      </c>
      <c r="GD158" s="247">
        <f>SUM(EQ158:GC158)</f>
        <v>0</v>
      </c>
    </row>
    <row r="159" spans="1:186">
      <c r="A159" s="32" t="s">
        <v>1356</v>
      </c>
      <c r="B159" s="287">
        <v>35305</v>
      </c>
      <c r="C159" s="131" t="str">
        <f>IF(B159=0,"",IF(B159&lt;$C$1,"felnőtt","ifi"))</f>
        <v>ifi</v>
      </c>
      <c r="D159" s="32" t="s">
        <v>101</v>
      </c>
      <c r="E159" s="45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f>IFERROR(IF(RIGHT(VLOOKUP($A159,csapatok!$A:$BL,X$320,FALSE),5)="Csere",VLOOKUP(LEFT(VLOOKUP($A159,csapatok!$A:$BL,X$320,FALSE),LEN(VLOOKUP($A159,csapatok!$A:$BL,X$320,FALSE))-6),'csapat-ranglista'!$A:$FP,X$321,FALSE)/8,VLOOKUP(VLOOKUP($A159,csapatok!$A:$BL,X$320,FALSE),'csapat-ranglista'!$A:$FP,X$321,FALSE)/4),0)</f>
        <v>0</v>
      </c>
      <c r="Y159" s="32">
        <f>IFERROR(IF(RIGHT(VLOOKUP($A159,csapatok!$A:$BL,Y$320,FALSE),5)="Csere",VLOOKUP(LEFT(VLOOKUP($A159,csapatok!$A:$BL,Y$320,FALSE),LEN(VLOOKUP($A159,csapatok!$A:$BL,Y$320,FALSE))-6),'csapat-ranglista'!$A:$FP,Y$321,FALSE)/8,VLOOKUP(VLOOKUP($A159,csapatok!$A:$BL,Y$320,FALSE),'csapat-ranglista'!$A:$FP,Y$321,FALSE)/4),0)</f>
        <v>0</v>
      </c>
      <c r="Z159" s="32">
        <f>IFERROR(IF(RIGHT(VLOOKUP($A159,csapatok!$A:$BL,Z$320,FALSE),5)="Csere",VLOOKUP(LEFT(VLOOKUP($A159,csapatok!$A:$BL,Z$320,FALSE),LEN(VLOOKUP($A159,csapatok!$A:$BL,Z$320,FALSE))-6),'csapat-ranglista'!$A:$FP,Z$321,FALSE)/8,VLOOKUP(VLOOKUP($A159,csapatok!$A:$BL,Z$320,FALSE),'csapat-ranglista'!$A:$FP,Z$321,FALSE)/4),0)</f>
        <v>0</v>
      </c>
      <c r="AA159" s="32">
        <f>IFERROR(IF(RIGHT(VLOOKUP($A159,csapatok!$A:$BL,AA$320,FALSE),5)="Csere",VLOOKUP(LEFT(VLOOKUP($A159,csapatok!$A:$BL,AA$320,FALSE),LEN(VLOOKUP($A159,csapatok!$A:$BL,AA$320,FALSE))-6),'csapat-ranglista'!$A:$FP,AA$321,FALSE)/8,VLOOKUP(VLOOKUP($A159,csapatok!$A:$BL,AA$320,FALSE),'csapat-ranglista'!$A:$FP,AA$321,FALSE)/4),0)</f>
        <v>0</v>
      </c>
      <c r="AB159" s="223">
        <f>IFERROR(IF(RIGHT(VLOOKUP($A159,csapatok!$A:$BL,AB$320,FALSE),5)="Csere",VLOOKUP(LEFT(VLOOKUP($A159,csapatok!$A:$BL,AB$320,FALSE),LEN(VLOOKUP($A159,csapatok!$A:$BL,AB$320,FALSE))-6),'csapat-ranglista'!$A:$FP,AB$321,FALSE)/8,VLOOKUP(VLOOKUP($A159,csapatok!$A:$BL,AB$320,FALSE),'csapat-ranglista'!$A:$FP,AB$321,FALSE)/4),0)</f>
        <v>0</v>
      </c>
      <c r="AC159" s="223">
        <f>IFERROR(IF(RIGHT(VLOOKUP($A159,csapatok!$A:$BL,AC$320,FALSE),5)="Csere",VLOOKUP(LEFT(VLOOKUP($A159,csapatok!$A:$BL,AC$320,FALSE),LEN(VLOOKUP($A159,csapatok!$A:$BL,AC$320,FALSE))-6),'csapat-ranglista'!$A:$FP,AC$321,FALSE)/8,VLOOKUP(VLOOKUP($A159,csapatok!$A:$BL,AC$320,FALSE),'csapat-ranglista'!$A:$FP,AC$321,FALSE)/4),0)</f>
        <v>0</v>
      </c>
      <c r="AD159" s="223">
        <f>IFERROR(IF(RIGHT(VLOOKUP($A159,csapatok!$A:$BL,AD$320,FALSE),5)="Csere",VLOOKUP(LEFT(VLOOKUP($A159,csapatok!$A:$BL,AD$320,FALSE),LEN(VLOOKUP($A159,csapatok!$A:$BL,AD$320,FALSE))-6),'csapat-ranglista'!$A:$FP,AD$321,FALSE)/8,VLOOKUP(VLOOKUP($A159,csapatok!$A:$BL,AD$320,FALSE),'csapat-ranglista'!$A:$FP,AD$321,FALSE)/4),0)</f>
        <v>0</v>
      </c>
      <c r="AE159" s="223">
        <f>IFERROR(IF(RIGHT(VLOOKUP($A159,csapatok!$A:$BL,AE$320,FALSE),5)="Csere",VLOOKUP(LEFT(VLOOKUP($A159,csapatok!$A:$BL,AE$320,FALSE),LEN(VLOOKUP($A159,csapatok!$A:$BL,AE$320,FALSE))-6),'csapat-ranglista'!$A:$FP,AE$321,FALSE)/8,VLOOKUP(VLOOKUP($A159,csapatok!$A:$BL,AE$320,FALSE),'csapat-ranglista'!$A:$FP,AE$321,FALSE)/4),0)</f>
        <v>0</v>
      </c>
      <c r="AF159" s="223">
        <f>IFERROR(IF(RIGHT(VLOOKUP($A159,csapatok!$A:$BL,AF$320,FALSE),5)="Csere",VLOOKUP(LEFT(VLOOKUP($A159,csapatok!$A:$BL,AF$320,FALSE),LEN(VLOOKUP($A159,csapatok!$A:$BL,AF$320,FALSE))-6),'csapat-ranglista'!$A:$FP,AF$321,FALSE)/8,VLOOKUP(VLOOKUP($A159,csapatok!$A:$BL,AF$320,FALSE),'csapat-ranglista'!$A:$FP,AF$321,FALSE)/4),0)</f>
        <v>0</v>
      </c>
      <c r="AG159" s="223">
        <f>IFERROR(IF(RIGHT(VLOOKUP($A159,csapatok!$A:$BL,AG$320,FALSE),5)="Csere",VLOOKUP(LEFT(VLOOKUP($A159,csapatok!$A:$BL,AG$320,FALSE),LEN(VLOOKUP($A159,csapatok!$A:$BL,AG$320,FALSE))-6),'csapat-ranglista'!$A:$FP,AG$321,FALSE)/8,VLOOKUP(VLOOKUP($A159,csapatok!$A:$BL,AG$320,FALSE),'csapat-ranglista'!$A:$FP,AG$321,FALSE)/4),0)</f>
        <v>0</v>
      </c>
      <c r="AH159" s="223">
        <f>IFERROR(IF(RIGHT(VLOOKUP($A159,csapatok!$A:$BL,AH$320,FALSE),5)="Csere",VLOOKUP(LEFT(VLOOKUP($A159,csapatok!$A:$BL,AH$320,FALSE),LEN(VLOOKUP($A159,csapatok!$A:$BL,AH$320,FALSE))-6),'csapat-ranglista'!$A:$FP,AH$321,FALSE)/8,VLOOKUP(VLOOKUP($A159,csapatok!$A:$BL,AH$320,FALSE),'csapat-ranglista'!$A:$FP,AH$321,FALSE)/4),0)</f>
        <v>0</v>
      </c>
      <c r="AI159" s="223">
        <f>IFERROR(IF(RIGHT(VLOOKUP($A159,csapatok!$A:$BL,AI$320,FALSE),5)="Csere",VLOOKUP(LEFT(VLOOKUP($A159,csapatok!$A:$BL,AI$320,FALSE),LEN(VLOOKUP($A159,csapatok!$A:$BL,AI$320,FALSE))-6),'csapat-ranglista'!$A:$FP,AI$321,FALSE)/8,VLOOKUP(VLOOKUP($A159,csapatok!$A:$BL,AI$320,FALSE),'csapat-ranglista'!$A:$FP,AI$321,FALSE)/4),0)</f>
        <v>0</v>
      </c>
      <c r="AJ159" s="223">
        <f>IFERROR(IF(RIGHT(VLOOKUP($A159,csapatok!$A:$BL,AJ$320,FALSE),5)="Csere",VLOOKUP(LEFT(VLOOKUP($A159,csapatok!$A:$BL,AJ$320,FALSE),LEN(VLOOKUP($A159,csapatok!$A:$BL,AJ$320,FALSE))-6),'csapat-ranglista'!$A:$FP,AJ$321,FALSE)/8,VLOOKUP(VLOOKUP($A159,csapatok!$A:$BL,AJ$320,FALSE),'csapat-ranglista'!$A:$FP,AJ$321,FALSE)/2),0)</f>
        <v>0</v>
      </c>
      <c r="AK159" s="223">
        <f>IFERROR(IF(RIGHT(VLOOKUP($A159,csapatok!$A:$CN,AK$320,FALSE),5)="Csere",VLOOKUP(LEFT(VLOOKUP($A159,csapatok!$A:$CN,AK$320,FALSE),LEN(VLOOKUP($A159,csapatok!$A:$CN,AK$320,FALSE))-6),'csapat-ranglista'!$A:$FP,AK$321,FALSE)/8,VLOOKUP(VLOOKUP($A159,csapatok!$A:$CN,AK$320,FALSE),'csapat-ranglista'!$A:$FP,AK$321,FALSE)/4),0)</f>
        <v>0</v>
      </c>
      <c r="AL159" s="223">
        <f>IFERROR(IF(RIGHT(VLOOKUP($A159,csapatok!$A:$CN,AL$320,FALSE),5)="Csere",VLOOKUP(LEFT(VLOOKUP($A159,csapatok!$A:$CN,AL$320,FALSE),LEN(VLOOKUP($A159,csapatok!$A:$CN,AL$320,FALSE))-6),'csapat-ranglista'!$A:$FP,AL$321,FALSE)/8,VLOOKUP(VLOOKUP($A159,csapatok!$A:$CN,AL$320,FALSE),'csapat-ranglista'!$A:$FP,AL$321,FALSE)/4),0)</f>
        <v>0</v>
      </c>
      <c r="AM159" s="223">
        <f>IFERROR(IF(RIGHT(VLOOKUP($A159,csapatok!$A:$CN,AM$320,FALSE),5)="Csere",VLOOKUP(LEFT(VLOOKUP($A159,csapatok!$A:$CN,AM$320,FALSE),LEN(VLOOKUP($A159,csapatok!$A:$CN,AM$320,FALSE))-6),'csapat-ranglista'!$A:$FP,AM$321,FALSE)/8,VLOOKUP(VLOOKUP($A159,csapatok!$A:$CN,AM$320,FALSE),'csapat-ranglista'!$A:$FP,AM$321,FALSE)/4),0)</f>
        <v>0</v>
      </c>
      <c r="AN159" s="223">
        <f>IFERROR(IF(RIGHT(VLOOKUP($A159,csapatok!$A:$CN,AN$320,FALSE),5)="Csere",VLOOKUP(LEFT(VLOOKUP($A159,csapatok!$A:$CN,AN$320,FALSE),LEN(VLOOKUP($A159,csapatok!$A:$CN,AN$320,FALSE))-6),'csapat-ranglista'!$A:$FP,AN$321,FALSE)/8,VLOOKUP(VLOOKUP($A159,csapatok!$A:$CN,AN$320,FALSE),'csapat-ranglista'!$A:$FP,AN$321,FALSE)/4),0)</f>
        <v>0</v>
      </c>
      <c r="AO159" s="223">
        <f>IFERROR(IF(RIGHT(VLOOKUP($A159,csapatok!$A:$CN,AO$320,FALSE),5)="Csere",VLOOKUP(LEFT(VLOOKUP($A159,csapatok!$A:$CN,AO$320,FALSE),LEN(VLOOKUP($A159,csapatok!$A:$CN,AO$320,FALSE))-6),'csapat-ranglista'!$A:$FP,AO$321,FALSE)/8,VLOOKUP(VLOOKUP($A159,csapatok!$A:$CN,AO$320,FALSE),'csapat-ranglista'!$A:$FP,AO$321,FALSE)/4),0)</f>
        <v>0</v>
      </c>
      <c r="AP159" s="223">
        <f>IFERROR(IF(RIGHT(VLOOKUP($A159,csapatok!$A:$CN,AP$320,FALSE),5)="Csere",VLOOKUP(LEFT(VLOOKUP($A159,csapatok!$A:$CN,AP$320,FALSE),LEN(VLOOKUP($A159,csapatok!$A:$CN,AP$320,FALSE))-6),'csapat-ranglista'!$A:$FP,AP$321,FALSE)/8,VLOOKUP(VLOOKUP($A159,csapatok!$A:$CN,AP$320,FALSE),'csapat-ranglista'!$A:$FP,AP$321,FALSE)/4),0)</f>
        <v>0</v>
      </c>
      <c r="AQ159" s="223">
        <f>IFERROR(IF(RIGHT(VLOOKUP($A159,csapatok!$A:$CN,AQ$320,FALSE),5)="Csere",VLOOKUP(LEFT(VLOOKUP($A159,csapatok!$A:$CN,AQ$320,FALSE),LEN(VLOOKUP($A159,csapatok!$A:$CN,AQ$320,FALSE))-6),'csapat-ranglista'!$A:$FP,AQ$321,FALSE)/8,VLOOKUP(VLOOKUP($A159,csapatok!$A:$CN,AQ$320,FALSE),'csapat-ranglista'!$A:$FP,AQ$321,FALSE)/4),0)</f>
        <v>0</v>
      </c>
      <c r="AR159" s="223">
        <f>IFERROR(IF(RIGHT(VLOOKUP($A159,csapatok!$A:$CN,AR$320,FALSE),5)="Csere",VLOOKUP(LEFT(VLOOKUP($A159,csapatok!$A:$CN,AR$320,FALSE),LEN(VLOOKUP($A159,csapatok!$A:$CN,AR$320,FALSE))-6),'csapat-ranglista'!$A:$FP,AR$321,FALSE)/8,VLOOKUP(VLOOKUP($A159,csapatok!$A:$CN,AR$320,FALSE),'csapat-ranglista'!$A:$FP,AR$321,FALSE)/4),0)</f>
        <v>0</v>
      </c>
      <c r="AS159" s="223">
        <f>IFERROR(IF(RIGHT(VLOOKUP($A159,csapatok!$A:$CN,AS$320,FALSE),5)="Csere",VLOOKUP(LEFT(VLOOKUP($A159,csapatok!$A:$CN,AS$320,FALSE),LEN(VLOOKUP($A159,csapatok!$A:$CN,AS$320,FALSE))-6),'csapat-ranglista'!$A:$FP,AS$321,FALSE)/8,VLOOKUP(VLOOKUP($A159,csapatok!$A:$CN,AS$320,FALSE),'csapat-ranglista'!$A:$FP,AS$321,FALSE)/4),0)</f>
        <v>0</v>
      </c>
      <c r="AT159" s="223">
        <f>IFERROR(IF(RIGHT(VLOOKUP($A159,csapatok!$A:$CN,AT$320,FALSE),5)="Csere",VLOOKUP(LEFT(VLOOKUP($A159,csapatok!$A:$CN,AT$320,FALSE),LEN(VLOOKUP($A159,csapatok!$A:$CN,AT$320,FALSE))-6),'csapat-ranglista'!$A:$FP,AT$321,FALSE)/8,VLOOKUP(VLOOKUP($A159,csapatok!$A:$CN,AT$320,FALSE),'csapat-ranglista'!$A:$FP,AT$321,FALSE)/4),0)</f>
        <v>0</v>
      </c>
      <c r="AU159" s="223">
        <f>IFERROR(IF(RIGHT(VLOOKUP($A159,csapatok!$A:$CN,AU$320,FALSE),5)="Csere",VLOOKUP(LEFT(VLOOKUP($A159,csapatok!$A:$CN,AU$320,FALSE),LEN(VLOOKUP($A159,csapatok!$A:$CN,AU$320,FALSE))-6),'csapat-ranglista'!$A:$FP,AU$321,FALSE)/8,VLOOKUP(VLOOKUP($A159,csapatok!$A:$CN,AU$320,FALSE),'csapat-ranglista'!$A:$FP,AU$321,FALSE)/4),0)</f>
        <v>0</v>
      </c>
      <c r="AV159" s="223">
        <f>IFERROR(IF(RIGHT(VLOOKUP($A159,csapatok!$A:$CN,AV$320,FALSE),5)="Csere",VLOOKUP(LEFT(VLOOKUP($A159,csapatok!$A:$CN,AV$320,FALSE),LEN(VLOOKUP($A159,csapatok!$A:$CN,AV$320,FALSE))-6),'csapat-ranglista'!$A:$FP,AV$321,FALSE)/8,VLOOKUP(VLOOKUP($A159,csapatok!$A:$CN,AV$320,FALSE),'csapat-ranglista'!$A:$FP,AV$321,FALSE)/4),0)</f>
        <v>0</v>
      </c>
      <c r="AW159" s="223">
        <f>IFERROR(IF(RIGHT(VLOOKUP($A159,csapatok!$A:$CN,AW$320,FALSE),5)="Csere",VLOOKUP(LEFT(VLOOKUP($A159,csapatok!$A:$CN,AW$320,FALSE),LEN(VLOOKUP($A159,csapatok!$A:$CN,AW$320,FALSE))-6),'csapat-ranglista'!$A:$FP,AW$321,FALSE)/8,VLOOKUP(VLOOKUP($A159,csapatok!$A:$CN,AW$320,FALSE),'csapat-ranglista'!$A:$FP,AW$321,FALSE)/4),0)</f>
        <v>0</v>
      </c>
      <c r="AX159" s="223">
        <f>IFERROR(IF(RIGHT(VLOOKUP($A159,csapatok!$A:$CN,AX$320,FALSE),5)="Csere",VLOOKUP(LEFT(VLOOKUP($A159,csapatok!$A:$CN,AX$320,FALSE),LEN(VLOOKUP($A159,csapatok!$A:$CN,AX$320,FALSE))-6),'csapat-ranglista'!$A:$FP,AX$321,FALSE)/8,VLOOKUP(VLOOKUP($A159,csapatok!$A:$CN,AX$320,FALSE),'csapat-ranglista'!$A:$FP,AX$321,FALSE)/4),0)</f>
        <v>0</v>
      </c>
      <c r="AY159" s="223">
        <f>IFERROR(IF(RIGHT(VLOOKUP($A159,csapatok!$A:$NN,AY$320,FALSE),5)="Csere",VLOOKUP(LEFT(VLOOKUP($A159,csapatok!$A:$NN,AY$320,FALSE),LEN(VLOOKUP($A159,csapatok!$A:$NN,AY$320,FALSE))-6),'csapat-ranglista'!$A:$FP,AY$321,FALSE)/8,VLOOKUP(VLOOKUP($A159,csapatok!$A:$NN,AY$320,FALSE),'csapat-ranglista'!$A:$FP,AY$321,FALSE)/4),0)</f>
        <v>0</v>
      </c>
      <c r="AZ159" s="223">
        <f>IFERROR(IF(RIGHT(VLOOKUP($A159,csapatok!$A:$NN,AZ$320,FALSE),5)="Csere",VLOOKUP(LEFT(VLOOKUP($A159,csapatok!$A:$NN,AZ$320,FALSE),LEN(VLOOKUP($A159,csapatok!$A:$NN,AZ$320,FALSE))-6),'csapat-ranglista'!$A:$FP,AZ$321,FALSE)/8,VLOOKUP(VLOOKUP($A159,csapatok!$A:$NN,AZ$320,FALSE),'csapat-ranglista'!$A:$FP,AZ$321,FALSE)/4),0)</f>
        <v>0</v>
      </c>
      <c r="BA159" s="223">
        <f>IFERROR(IF(RIGHT(VLOOKUP($A159,csapatok!$A:$NN,BA$320,FALSE),5)="Csere",VLOOKUP(LEFT(VLOOKUP($A159,csapatok!$A:$NN,BA$320,FALSE),LEN(VLOOKUP($A159,csapatok!$A:$NN,BA$320,FALSE))-6),'csapat-ranglista'!$A:$FP,BA$321,FALSE)/8,VLOOKUP(VLOOKUP($A159,csapatok!$A:$NN,BA$320,FALSE),'csapat-ranglista'!$A:$FP,BA$321,FALSE)/4),0)</f>
        <v>0</v>
      </c>
      <c r="BB159" s="223">
        <f>IFERROR(IF(RIGHT(VLOOKUP($A159,csapatok!$A:$NN,BB$320,FALSE),5)="Csere",VLOOKUP(LEFT(VLOOKUP($A159,csapatok!$A:$NN,BB$320,FALSE),LEN(VLOOKUP($A159,csapatok!$A:$NN,BB$320,FALSE))-6),'csapat-ranglista'!$A:$FP,BB$321,FALSE)/8,VLOOKUP(VLOOKUP($A159,csapatok!$A:$NN,BB$320,FALSE),'csapat-ranglista'!$A:$FP,BB$321,FALSE)/4),0)</f>
        <v>0</v>
      </c>
      <c r="BC159" s="224">
        <f>versenyek!$ES$11*IFERROR(VLOOKUP(VLOOKUP($A159,versenyek!ER:ET,3,FALSE),szabalyok!$A$16:$B$23,2,FALSE)/4,0)</f>
        <v>0</v>
      </c>
      <c r="BD159" s="224">
        <f>versenyek!$EV$11*IFERROR(VLOOKUP(VLOOKUP($A159,versenyek!EU:EW,3,FALSE),szabalyok!$A$16:$B$23,2,FALSE)/4,0)</f>
        <v>0</v>
      </c>
      <c r="BE159" s="223">
        <f>IFERROR(IF(RIGHT(VLOOKUP($A159,csapatok!$A:$NN,BE$320,FALSE),5)="Csere",VLOOKUP(LEFT(VLOOKUP($A159,csapatok!$A:$NN,BE$320,FALSE),LEN(VLOOKUP($A159,csapatok!$A:$NN,BE$320,FALSE))-6),'csapat-ranglista'!$A:$FP,BE$321,FALSE)/8,VLOOKUP(VLOOKUP($A159,csapatok!$A:$NN,BE$320,FALSE),'csapat-ranglista'!$A:$FP,BE$321,FALSE)/4),0)</f>
        <v>0</v>
      </c>
      <c r="BF159" s="223">
        <f>IFERROR(IF(RIGHT(VLOOKUP($A159,csapatok!$A:$NN,BF$320,FALSE),5)="Csere",VLOOKUP(LEFT(VLOOKUP($A159,csapatok!$A:$NN,BF$320,FALSE),LEN(VLOOKUP($A159,csapatok!$A:$NN,BF$320,FALSE))-6),'csapat-ranglista'!$A:$FP,BF$321,FALSE)/8,VLOOKUP(VLOOKUP($A159,csapatok!$A:$NN,BF$320,FALSE),'csapat-ranglista'!$A:$FP,BF$321,FALSE)/4),0)</f>
        <v>0</v>
      </c>
      <c r="BG159" s="223">
        <f>IFERROR(IF(RIGHT(VLOOKUP($A159,csapatok!$A:$NN,BG$320,FALSE),5)="Csere",VLOOKUP(LEFT(VLOOKUP($A159,csapatok!$A:$NN,BG$320,FALSE),LEN(VLOOKUP($A159,csapatok!$A:$NN,BG$320,FALSE))-6),'csapat-ranglista'!$A:$FP,BG$321,FALSE)/8,VLOOKUP(VLOOKUP($A159,csapatok!$A:$NN,BG$320,FALSE),'csapat-ranglista'!$A:$FP,BG$321,FALSE)/4),0)</f>
        <v>0</v>
      </c>
      <c r="BH159" s="223">
        <f>IFERROR(IF(RIGHT(VLOOKUP($A159,csapatok!$A:$NN,BH$320,FALSE),5)="Csere",VLOOKUP(LEFT(VLOOKUP($A159,csapatok!$A:$NN,BH$320,FALSE),LEN(VLOOKUP($A159,csapatok!$A:$NN,BH$320,FALSE))-6),'csapat-ranglista'!$A:$FP,BH$321,FALSE)/8,VLOOKUP(VLOOKUP($A159,csapatok!$A:$NN,BH$320,FALSE),'csapat-ranglista'!$A:$FP,BH$321,FALSE)/4),0)</f>
        <v>0</v>
      </c>
      <c r="BI159" s="223">
        <f>IFERROR(IF(RIGHT(VLOOKUP($A159,csapatok!$A:$NN,BI$320,FALSE),5)="Csere",VLOOKUP(LEFT(VLOOKUP($A159,csapatok!$A:$NN,BI$320,FALSE),LEN(VLOOKUP($A159,csapatok!$A:$NN,BI$320,FALSE))-6),'csapat-ranglista'!$A:$FP,BI$321,FALSE)/8,VLOOKUP(VLOOKUP($A159,csapatok!$A:$NN,BI$320,FALSE),'csapat-ranglista'!$A:$FP,BI$321,FALSE)/4),0)</f>
        <v>0</v>
      </c>
      <c r="BJ159" s="223">
        <f>IFERROR(IF(RIGHT(VLOOKUP($A159,csapatok!$A:$NN,BJ$320,FALSE),5)="Csere",VLOOKUP(LEFT(VLOOKUP($A159,csapatok!$A:$NN,BJ$320,FALSE),LEN(VLOOKUP($A159,csapatok!$A:$NN,BJ$320,FALSE))-6),'csapat-ranglista'!$A:$FP,BJ$321,FALSE)/8,VLOOKUP(VLOOKUP($A159,csapatok!$A:$NN,BJ$320,FALSE),'csapat-ranglista'!$A:$FP,BJ$321,FALSE)/4),0)</f>
        <v>0</v>
      </c>
      <c r="BK159" s="223">
        <f>IFERROR(IF(RIGHT(VLOOKUP($A159,csapatok!$A:$NN,BK$320,FALSE),5)="Csere",VLOOKUP(LEFT(VLOOKUP($A159,csapatok!$A:$NN,BK$320,FALSE),LEN(VLOOKUP($A159,csapatok!$A:$NN,BK$320,FALSE))-6),'csapat-ranglista'!$A:$FP,BK$321,FALSE)/8,VLOOKUP(VLOOKUP($A159,csapatok!$A:$NN,BK$320,FALSE),'csapat-ranglista'!$A:$FP,BK$321,FALSE)/4),0)</f>
        <v>0</v>
      </c>
      <c r="BL159" s="223">
        <f>IFERROR(IF(RIGHT(VLOOKUP($A159,csapatok!$A:$NN,BL$320,FALSE),5)="Csere",VLOOKUP(LEFT(VLOOKUP($A159,csapatok!$A:$NN,BL$320,FALSE),LEN(VLOOKUP($A159,csapatok!$A:$NN,BL$320,FALSE))-6),'csapat-ranglista'!$A:$FP,BL$321,FALSE)/8,VLOOKUP(VLOOKUP($A159,csapatok!$A:$NN,BL$320,FALSE),'csapat-ranglista'!$A:$FP,BL$321,FALSE)/4),0)</f>
        <v>0</v>
      </c>
      <c r="BM159" s="223">
        <f>IFERROR(IF(RIGHT(VLOOKUP($A159,csapatok!$A:$NN,BM$320,FALSE),5)="Csere",VLOOKUP(LEFT(VLOOKUP($A159,csapatok!$A:$NN,BM$320,FALSE),LEN(VLOOKUP($A159,csapatok!$A:$NN,BM$320,FALSE))-6),'csapat-ranglista'!$A:$FP,BM$321,FALSE)/8,VLOOKUP(VLOOKUP($A159,csapatok!$A:$NN,BM$320,FALSE),'csapat-ranglista'!$A:$FP,BM$321,FALSE)/4),0)</f>
        <v>0</v>
      </c>
      <c r="BN159" s="223">
        <f>IFERROR(IF(RIGHT(VLOOKUP($A159,csapatok!$A:$NN,BN$320,FALSE),5)="Csere",VLOOKUP(LEFT(VLOOKUP($A159,csapatok!$A:$NN,BN$320,FALSE),LEN(VLOOKUP($A159,csapatok!$A:$NN,BN$320,FALSE))-6),'csapat-ranglista'!$A:$FP,BN$321,FALSE)/8,VLOOKUP(VLOOKUP($A159,csapatok!$A:$NN,BN$320,FALSE),'csapat-ranglista'!$A:$FP,BN$321,FALSE)/4),0)</f>
        <v>0</v>
      </c>
      <c r="BO159" s="223">
        <f>IFERROR(IF(RIGHT(VLOOKUP($A159,csapatok!$A:$NN,BO$320,FALSE),5)="Csere",VLOOKUP(LEFT(VLOOKUP($A159,csapatok!$A:$NN,BO$320,FALSE),LEN(VLOOKUP($A159,csapatok!$A:$NN,BO$320,FALSE))-6),'csapat-ranglista'!$A:$FP,BO$321,FALSE)/8,VLOOKUP(VLOOKUP($A159,csapatok!$A:$NN,BO$320,FALSE),'csapat-ranglista'!$A:$FP,BO$321,FALSE)/4),0)</f>
        <v>0</v>
      </c>
      <c r="BP159" s="223">
        <f>IFERROR(IF(RIGHT(VLOOKUP($A159,csapatok!$A:$NN,BP$320,FALSE),5)="Csere",VLOOKUP(LEFT(VLOOKUP($A159,csapatok!$A:$NN,BP$320,FALSE),LEN(VLOOKUP($A159,csapatok!$A:$NN,BP$320,FALSE))-6),'csapat-ranglista'!$A:$FP,BP$321,FALSE)/8,VLOOKUP(VLOOKUP($A159,csapatok!$A:$NN,BP$320,FALSE),'csapat-ranglista'!$A:$FP,BP$321,FALSE)/4),0)</f>
        <v>0</v>
      </c>
      <c r="BQ159" s="223">
        <f>IFERROR(IF(RIGHT(VLOOKUP($A159,csapatok!$A:$NN,BQ$320,FALSE),5)="Csere",VLOOKUP(LEFT(VLOOKUP($A159,csapatok!$A:$NN,BQ$320,FALSE),LEN(VLOOKUP($A159,csapatok!$A:$NN,BQ$320,FALSE))-6),'csapat-ranglista'!$A:$FP,BQ$321,FALSE)/8,VLOOKUP(VLOOKUP($A159,csapatok!$A:$NN,BQ$320,FALSE),'csapat-ranglista'!$A:$FP,BQ$321,FALSE)/4),0)</f>
        <v>0</v>
      </c>
      <c r="BR159" s="223">
        <f>IFERROR(IF(RIGHT(VLOOKUP($A159,csapatok!$A:$NN,BR$320,FALSE),5)="Csere",VLOOKUP(LEFT(VLOOKUP($A159,csapatok!$A:$NN,BR$320,FALSE),LEN(VLOOKUP($A159,csapatok!$A:$NN,BR$320,FALSE))-6),'csapat-ranglista'!$A:$FP,BR$321,FALSE)/8,VLOOKUP(VLOOKUP($A159,csapatok!$A:$NN,BR$320,FALSE),'csapat-ranglista'!$A:$FP,BR$321,FALSE)/4),0)</f>
        <v>0</v>
      </c>
      <c r="BS159" s="223">
        <f>IFERROR(IF(RIGHT(VLOOKUP($A159,csapatok!$A:$NN,BS$320,FALSE),5)="Csere",VLOOKUP(LEFT(VLOOKUP($A159,csapatok!$A:$NN,BS$320,FALSE),LEN(VLOOKUP($A159,csapatok!$A:$NN,BS$320,FALSE))-6),'csapat-ranglista'!$A:$FP,BS$321,FALSE)/8,VLOOKUP(VLOOKUP($A159,csapatok!$A:$NN,BS$320,FALSE),'csapat-ranglista'!$A:$FP,BS$321,FALSE)/4),0)</f>
        <v>0</v>
      </c>
      <c r="BT159" s="223">
        <f>IFERROR(IF(RIGHT(VLOOKUP($A159,csapatok!$A:$NN,BT$320,FALSE),5)="Csere",VLOOKUP(LEFT(VLOOKUP($A159,csapatok!$A:$NN,BT$320,FALSE),LEN(VLOOKUP($A159,csapatok!$A:$NN,BT$320,FALSE))-6),'csapat-ranglista'!$A:$FP,BT$321,FALSE)/8,VLOOKUP(VLOOKUP($A159,csapatok!$A:$NN,BT$320,FALSE),'csapat-ranglista'!$A:$FP,BT$321,FALSE)/4),0)</f>
        <v>0</v>
      </c>
      <c r="BU159" s="223">
        <f>IFERROR(IF(RIGHT(VLOOKUP($A159,csapatok!$A:$NN,BU$320,FALSE),5)="Csere",VLOOKUP(LEFT(VLOOKUP($A159,csapatok!$A:$NN,BU$320,FALSE),LEN(VLOOKUP($A159,csapatok!$A:$NN,BU$320,FALSE))-6),'csapat-ranglista'!$A:$FP,BU$321,FALSE)/8,VLOOKUP(VLOOKUP($A159,csapatok!$A:$NN,BU$320,FALSE),'csapat-ranglista'!$A:$FP,BU$321,FALSE)/4),0)</f>
        <v>0</v>
      </c>
      <c r="BV159" s="223">
        <f>IFERROR(IF(RIGHT(VLOOKUP($A159,csapatok!$A:$NN,BV$320,FALSE),5)="Csere",VLOOKUP(LEFT(VLOOKUP($A159,csapatok!$A:$NN,BV$320,FALSE),LEN(VLOOKUP($A159,csapatok!$A:$NN,BV$320,FALSE))-6),'csapat-ranglista'!$A:$FP,BV$321,FALSE)/8,VLOOKUP(VLOOKUP($A159,csapatok!$A:$NN,BV$320,FALSE),'csapat-ranglista'!$A:$FP,BV$321,FALSE)/4),0)</f>
        <v>0</v>
      </c>
      <c r="BW159" s="223">
        <f>IFERROR(IF(RIGHT(VLOOKUP($A159,csapatok!$A:$NN,BW$320,FALSE),5)="Csere",VLOOKUP(LEFT(VLOOKUP($A159,csapatok!$A:$NN,BW$320,FALSE),LEN(VLOOKUP($A159,csapatok!$A:$NN,BW$320,FALSE))-6),'csapat-ranglista'!$A:$FP,BW$321,FALSE)/8,VLOOKUP(VLOOKUP($A159,csapatok!$A:$NN,BW$320,FALSE),'csapat-ranglista'!$A:$FP,BW$321,FALSE)/4),0)</f>
        <v>0</v>
      </c>
      <c r="BX159" s="223">
        <f>IFERROR(IF(RIGHT(VLOOKUP($A159,csapatok!$A:$NN,BX$320,FALSE),5)="Csere",VLOOKUP(LEFT(VLOOKUP($A159,csapatok!$A:$NN,BX$320,FALSE),LEN(VLOOKUP($A159,csapatok!$A:$NN,BX$320,FALSE))-6),'csapat-ranglista'!$A:$FP,BX$321,FALSE)/8,VLOOKUP(VLOOKUP($A159,csapatok!$A:$NN,BX$320,FALSE),'csapat-ranglista'!$A:$FP,BX$321,FALSE)/4),0)</f>
        <v>0</v>
      </c>
      <c r="BY159" s="223">
        <f>IFERROR(IF(RIGHT(VLOOKUP($A159,csapatok!$A:$NN,BY$320,FALSE),5)="Csere",VLOOKUP(LEFT(VLOOKUP($A159,csapatok!$A:$NN,BY$320,FALSE),LEN(VLOOKUP($A159,csapatok!$A:$NN,BY$320,FALSE))-6),'csapat-ranglista'!$A:$FP,BY$321,FALSE)/8,VLOOKUP(VLOOKUP($A159,csapatok!$A:$NN,BY$320,FALSE),'csapat-ranglista'!$A:$FP,BY$321,FALSE)/4),0)</f>
        <v>0</v>
      </c>
      <c r="BZ159" s="223">
        <f>IFERROR(IF(RIGHT(VLOOKUP($A159,csapatok!$A:$NN,BZ$320,FALSE),5)="Csere",VLOOKUP(LEFT(VLOOKUP($A159,csapatok!$A:$NN,BZ$320,FALSE),LEN(VLOOKUP($A159,csapatok!$A:$NN,BZ$320,FALSE))-6),'csapat-ranglista'!$A:$FP,BZ$321,FALSE)/8,VLOOKUP(VLOOKUP($A159,csapatok!$A:$NN,BZ$320,FALSE),'csapat-ranglista'!$A:$FP,BZ$321,FALSE)/4),0)</f>
        <v>0</v>
      </c>
      <c r="CA159" s="223">
        <f>IFERROR(IF(RIGHT(VLOOKUP($A159,csapatok!$A:$NN,CA$320,FALSE),5)="Csere",VLOOKUP(LEFT(VLOOKUP($A159,csapatok!$A:$NN,CA$320,FALSE),LEN(VLOOKUP($A159,csapatok!$A:$NN,CA$320,FALSE))-6),'csapat-ranglista'!$A:$FP,CA$321,FALSE)/8,VLOOKUP(VLOOKUP($A159,csapatok!$A:$NN,CA$320,FALSE),'csapat-ranglista'!$A:$FP,CA$321,FALSE)/4),0)</f>
        <v>0</v>
      </c>
      <c r="CB159" s="223">
        <f>IFERROR(IF(RIGHT(VLOOKUP($A159,csapatok!$A:$NN,CB$320,FALSE),5)="Csere",VLOOKUP(LEFT(VLOOKUP($A159,csapatok!$A:$NN,CB$320,FALSE),LEN(VLOOKUP($A159,csapatok!$A:$NN,CB$320,FALSE))-6),'csapat-ranglista'!$A:$FP,CB$321,FALSE)/8,VLOOKUP(VLOOKUP($A159,csapatok!$A:$NN,CB$320,FALSE),'csapat-ranglista'!$A:$FP,CB$321,FALSE)/4),0)</f>
        <v>0</v>
      </c>
      <c r="CC159" s="223">
        <f>IFERROR(IF(RIGHT(VLOOKUP($A159,csapatok!$A:$NN,CC$320,FALSE),5)="Csere",VLOOKUP(LEFT(VLOOKUP($A159,csapatok!$A:$NN,CC$320,FALSE),LEN(VLOOKUP($A159,csapatok!$A:$NN,CC$320,FALSE))-6),'csapat-ranglista'!$A:$FP,CC$321,FALSE)/8,VLOOKUP(VLOOKUP($A159,csapatok!$A:$NN,CC$320,FALSE),'csapat-ranglista'!$A:$FP,CC$321,FALSE)/4),0)</f>
        <v>0</v>
      </c>
      <c r="CD159" s="223">
        <f>IFERROR(IF(RIGHT(VLOOKUP($A159,csapatok!$A:$NN,CD$320,FALSE),5)="Csere",VLOOKUP(LEFT(VLOOKUP($A159,csapatok!$A:$NN,CD$320,FALSE),LEN(VLOOKUP($A159,csapatok!$A:$NN,CD$320,FALSE))-6),'csapat-ranglista'!$A:$FP,CD$321,FALSE)/8,VLOOKUP(VLOOKUP($A159,csapatok!$A:$NN,CD$320,FALSE),'csapat-ranglista'!$A:$FP,CD$321,FALSE)/4),0)</f>
        <v>0</v>
      </c>
      <c r="CE159" s="223">
        <f>IFERROR(IF(RIGHT(VLOOKUP($A159,csapatok!$A:$NN,CE$320,FALSE),5)="Csere",VLOOKUP(LEFT(VLOOKUP($A159,csapatok!$A:$NN,CE$320,FALSE),LEN(VLOOKUP($A159,csapatok!$A:$NN,CE$320,FALSE))-6),'csapat-ranglista'!$A:$FP,CE$321,FALSE)/8,VLOOKUP(VLOOKUP($A159,csapatok!$A:$NN,CE$320,FALSE),'csapat-ranglista'!$A:$FP,CE$321,FALSE)/4),0)</f>
        <v>3.309127652247045</v>
      </c>
      <c r="CF159" s="223">
        <f>IFERROR(IF(RIGHT(VLOOKUP($A159,csapatok!$A:$NN,CF$320,FALSE),5)="Csere",VLOOKUP(LEFT(VLOOKUP($A159,csapatok!$A:$NN,CF$320,FALSE),LEN(VLOOKUP($A159,csapatok!$A:$NN,CF$320,FALSE))-6),'csapat-ranglista'!$A:$FP,CF$321,FALSE)/8,VLOOKUP(VLOOKUP($A159,csapatok!$A:$NN,CF$320,FALSE),'csapat-ranglista'!$A:$FP,CF$321,FALSE)/4),0)</f>
        <v>0</v>
      </c>
      <c r="CG159" s="223">
        <f>IFERROR(IF(RIGHT(VLOOKUP($A159,csapatok!$A:$NN,CG$320,FALSE),5)="Csere",VLOOKUP(LEFT(VLOOKUP($A159,csapatok!$A:$NN,CG$320,FALSE),LEN(VLOOKUP($A159,csapatok!$A:$NN,CG$320,FALSE))-6),'csapat-ranglista'!$A:$FP,CG$321,FALSE)/8,VLOOKUP(VLOOKUP($A159,csapatok!$A:$NN,CG$320,FALSE),'csapat-ranglista'!$A:$FP,CG$321,FALSE)/4),0)</f>
        <v>0</v>
      </c>
      <c r="CH159" s="223">
        <f>IFERROR(IF(RIGHT(VLOOKUP($A159,csapatok!$A:$NN,CH$320,FALSE),5)="Csere",VLOOKUP(LEFT(VLOOKUP($A159,csapatok!$A:$NN,CH$320,FALSE),LEN(VLOOKUP($A159,csapatok!$A:$NN,CH$320,FALSE))-6),'csapat-ranglista'!$A:$FP,CH$321,FALSE)/8,VLOOKUP(VLOOKUP($A159,csapatok!$A:$NN,CH$320,FALSE),'csapat-ranglista'!$A:$FP,CH$321,FALSE)/4),0)</f>
        <v>0</v>
      </c>
      <c r="CI159" s="223">
        <f>IFERROR(IF(RIGHT(VLOOKUP($A159,csapatok!$A:$NN,CI$320,FALSE),5)="Csere",VLOOKUP(LEFT(VLOOKUP($A159,csapatok!$A:$NN,CI$320,FALSE),LEN(VLOOKUP($A159,csapatok!$A:$NN,CI$320,FALSE))-6),'csapat-ranglista'!$A:$FP,CI$321,FALSE)/8,VLOOKUP(VLOOKUP($A159,csapatok!$A:$NN,CI$320,FALSE),'csapat-ranglista'!$A:$FP,CI$321,FALSE)/4),0)</f>
        <v>0</v>
      </c>
      <c r="CJ159" s="224">
        <f>versenyek!$IQ$11*IFERROR(VLOOKUP(VLOOKUP($A159,versenyek!IP:IR,3,FALSE),szabalyok!$A$16:$B$23,2,FALSE)/4,0)</f>
        <v>0</v>
      </c>
      <c r="CK159" s="224">
        <f>versenyek!$IT$11*IFERROR(VLOOKUP(VLOOKUP($A159,versenyek!IS:IU,3,FALSE),szabalyok!$A$16:$B$23,2,FALSE)/4,0)</f>
        <v>0</v>
      </c>
      <c r="CL159" s="223">
        <f>IFERROR(IF(RIGHT(VLOOKUP($A159,csapatok!$A:$NN,CL$320,FALSE),5)="Csere",VLOOKUP(LEFT(VLOOKUP($A159,csapatok!$A:$NN,CL$320,FALSE),LEN(VLOOKUP($A159,csapatok!$A:$NN,CL$320,FALSE))-6),'csapat-ranglista'!$A:$FP,CL$321,FALSE)/8,VLOOKUP(VLOOKUP($A159,csapatok!$A:$NN,CL$320,FALSE),'csapat-ranglista'!$A:$FP,CL$321,FALSE)/4),0)</f>
        <v>0</v>
      </c>
      <c r="CM159" s="223">
        <f>IFERROR(IF(RIGHT(VLOOKUP($A159,csapatok!$A:$NN,CM$320,FALSE),5)="Csere",VLOOKUP(LEFT(VLOOKUP($A159,csapatok!$A:$NN,CM$320,FALSE),LEN(VLOOKUP($A159,csapatok!$A:$NN,CM$320,FALSE))-6),'csapat-ranglista'!$A:$FP,CM$321,FALSE)/8,VLOOKUP(VLOOKUP($A159,csapatok!$A:$NN,CM$320,FALSE),'csapat-ranglista'!$A:$FP,CM$321,FALSE)/4),0)</f>
        <v>0</v>
      </c>
      <c r="CN159" s="223">
        <f>IFERROR(IF(RIGHT(VLOOKUP($A159,csapatok!$A:$NN,CN$320,FALSE),5)="Csere",VLOOKUP(LEFT(VLOOKUP($A159,csapatok!$A:$NN,CN$320,FALSE),LEN(VLOOKUP($A159,csapatok!$A:$NN,CN$320,FALSE))-6),'csapat-ranglista'!$A:$FP,CN$321,FALSE)/8,VLOOKUP(VLOOKUP($A159,csapatok!$A:$NN,CN$320,FALSE),'csapat-ranglista'!$A:$FP,CN$321,FALSE)/4),0)</f>
        <v>0</v>
      </c>
      <c r="CO159" s="223">
        <f>IFERROR(IF(RIGHT(VLOOKUP($A159,csapatok!$A:$NN,CO$320,FALSE),5)="Csere",VLOOKUP(LEFT(VLOOKUP($A159,csapatok!$A:$NN,CO$320,FALSE),LEN(VLOOKUP($A159,csapatok!$A:$NN,CO$320,FALSE))-6),'csapat-ranglista'!$A:$FP,CO$321,FALSE)/8,VLOOKUP(VLOOKUP($A159,csapatok!$A:$NN,CO$320,FALSE),'csapat-ranglista'!$A:$FP,CO$321,FALSE)/4),0)</f>
        <v>0</v>
      </c>
      <c r="CP159" s="223">
        <f>IFERROR(IF(RIGHT(VLOOKUP($A159,csapatok!$A:$NN,CP$320,FALSE),5)="Csere",VLOOKUP(LEFT(VLOOKUP($A159,csapatok!$A:$NN,CP$320,FALSE),LEN(VLOOKUP($A159,csapatok!$A:$NN,CP$320,FALSE))-6),'csapat-ranglista'!$A:$FP,CP$321,FALSE)/8,VLOOKUP(VLOOKUP($A159,csapatok!$A:$NN,CP$320,FALSE),'csapat-ranglista'!$A:$FP,CP$321,FALSE)/4),0)</f>
        <v>0</v>
      </c>
      <c r="CQ159" s="223">
        <f>IFERROR(IF(RIGHT(VLOOKUP($A159,csapatok!$A:$NN,CQ$320,FALSE),5)="Csere",VLOOKUP(LEFT(VLOOKUP($A159,csapatok!$A:$NN,CQ$320,FALSE),LEN(VLOOKUP($A159,csapatok!$A:$NN,CQ$320,FALSE))-6),'csapat-ranglista'!$A:$FP,CQ$321,FALSE)/8,VLOOKUP(VLOOKUP($A159,csapatok!$A:$NN,CQ$320,FALSE),'csapat-ranglista'!$A:$FP,CQ$321,FALSE)/4),0)</f>
        <v>0</v>
      </c>
      <c r="CR159" s="223">
        <f>IFERROR(IF(RIGHT(VLOOKUP($A159,csapatok!$A:$NN,CR$320,FALSE),5)="Csere",VLOOKUP(LEFT(VLOOKUP($A159,csapatok!$A:$NN,CR$320,FALSE),LEN(VLOOKUP($A159,csapatok!$A:$NN,CR$320,FALSE))-6),'csapat-ranglista'!$A:$FP,CR$321,FALSE)/8,VLOOKUP(VLOOKUP($A159,csapatok!$A:$NN,CR$320,FALSE),'csapat-ranglista'!$A:$FP,CR$321,FALSE)/4),0)</f>
        <v>0</v>
      </c>
      <c r="CS159" s="223">
        <f>IFERROR(IF(RIGHT(VLOOKUP($A159,csapatok!$A:$NN,CS$320,FALSE),5)="Csere",VLOOKUP(LEFT(VLOOKUP($A159,csapatok!$A:$NN,CS$320,FALSE),LEN(VLOOKUP($A159,csapatok!$A:$NN,CS$320,FALSE))-6),'csapat-ranglista'!$A:$FP,CS$321,FALSE)/8,VLOOKUP(VLOOKUP($A159,csapatok!$A:$NN,CS$320,FALSE),'csapat-ranglista'!$A:$FP,CS$321,FALSE)/4),0)</f>
        <v>0</v>
      </c>
      <c r="CT159" s="223">
        <f>IFERROR(IF(RIGHT(VLOOKUP($A159,csapatok!$A:$NN,CT$320,FALSE),5)="Csere",VLOOKUP(LEFT(VLOOKUP($A159,csapatok!$A:$NN,CT$320,FALSE),LEN(VLOOKUP($A159,csapatok!$A:$NN,CT$320,FALSE))-6),'csapat-ranglista'!$A:$FP,CT$321,FALSE)/8,VLOOKUP(VLOOKUP($A159,csapatok!$A:$NN,CT$320,FALSE),'csapat-ranglista'!$A:$FP,CT$321,FALSE)/4),0)</f>
        <v>0</v>
      </c>
      <c r="CU159" s="223">
        <f>IFERROR(IF(RIGHT(VLOOKUP($A159,csapatok!$A:$NN,CU$320,FALSE),5)="Csere",VLOOKUP(LEFT(VLOOKUP($A159,csapatok!$A:$NN,CU$320,FALSE),LEN(VLOOKUP($A159,csapatok!$A:$NN,CU$320,FALSE))-6),'csapat-ranglista'!$A:$FP,CU$321,FALSE)/8,VLOOKUP(VLOOKUP($A159,csapatok!$A:$NN,CU$320,FALSE),'csapat-ranglista'!$A:$FP,CU$321,FALSE)/4),0)</f>
        <v>0</v>
      </c>
      <c r="CV159" s="223">
        <f>IFERROR(IF(RIGHT(VLOOKUP($A159,csapatok!$A:$NN,CV$320,FALSE),5)="Csere",VLOOKUP(LEFT(VLOOKUP($A159,csapatok!$A:$NN,CV$320,FALSE),LEN(VLOOKUP($A159,csapatok!$A:$NN,CV$320,FALSE))-6),'csapat-ranglista'!$A:$FP,CV$321,FALSE)/8,VLOOKUP(VLOOKUP($A159,csapatok!$A:$NN,CV$320,FALSE),'csapat-ranglista'!$A:$FP,CV$321,FALSE)/4),0)</f>
        <v>0</v>
      </c>
      <c r="CW159" s="223">
        <f>IFERROR(IF(RIGHT(VLOOKUP($A159,csapatok!$A:$NN,CW$320,FALSE),5)="Csere",VLOOKUP(LEFT(VLOOKUP($A159,csapatok!$A:$NN,CW$320,FALSE),LEN(VLOOKUP($A159,csapatok!$A:$NN,CW$320,FALSE))-6),'csapat-ranglista'!$A:$FP,CW$321,FALSE)/8,VLOOKUP(VLOOKUP($A159,csapatok!$A:$NN,CW$320,FALSE),'csapat-ranglista'!$A:$FP,CW$321,FALSE)/4),0)</f>
        <v>0</v>
      </c>
      <c r="CX159" s="223">
        <f>IFERROR(IF(RIGHT(VLOOKUP($A159,csapatok!$A:$NN,CX$320,FALSE),5)="Csere",VLOOKUP(LEFT(VLOOKUP($A159,csapatok!$A:$NN,CX$320,FALSE),LEN(VLOOKUP($A159,csapatok!$A:$NN,CX$320,FALSE))-6),'csapat-ranglista'!$A:$FP,CX$321,FALSE)/8,VLOOKUP(VLOOKUP($A159,csapatok!$A:$NN,CX$320,FALSE),'csapat-ranglista'!$A:$FP,CX$321,FALSE)/4),0)</f>
        <v>0</v>
      </c>
      <c r="CY159" s="223">
        <f>IFERROR(IF(RIGHT(VLOOKUP($A159,csapatok!$A:$NN,CY$320,FALSE),5)="Csere",VLOOKUP(LEFT(VLOOKUP($A159,csapatok!$A:$NN,CY$320,FALSE),LEN(VLOOKUP($A159,csapatok!$A:$NN,CY$320,FALSE))-6),'csapat-ranglista'!$A:$FP,CY$321,FALSE)/8,VLOOKUP(VLOOKUP($A159,csapatok!$A:$NN,CY$320,FALSE),'csapat-ranglista'!$A:$FP,CY$321,FALSE)/4),0)</f>
        <v>0</v>
      </c>
      <c r="CZ159" s="223">
        <f>IFERROR(IF(RIGHT(VLOOKUP($A159,csapatok!$A:$NN,CZ$320,FALSE),5)="Csere",VLOOKUP(LEFT(VLOOKUP($A159,csapatok!$A:$NN,CZ$320,FALSE),LEN(VLOOKUP($A159,csapatok!$A:$NN,CZ$320,FALSE))-6),'csapat-ranglista'!$A:$FP,CZ$321,FALSE)/8,VLOOKUP(VLOOKUP($A159,csapatok!$A:$NN,CZ$320,FALSE),'csapat-ranglista'!$A:$FP,CZ$321,FALSE)/4),0)</f>
        <v>0</v>
      </c>
      <c r="DA159" s="223">
        <f>IFERROR(IF(RIGHT(VLOOKUP($A159,csapatok!$A:$NN,DA$320,FALSE),5)="Csere",VLOOKUP(LEFT(VLOOKUP($A159,csapatok!$A:$NN,DA$320,FALSE),LEN(VLOOKUP($A159,csapatok!$A:$NN,DA$320,FALSE))-6),'csapat-ranglista'!$A:$FP,DA$321,FALSE)/8,VLOOKUP(VLOOKUP($A159,csapatok!$A:$NN,DA$320,FALSE),'csapat-ranglista'!$A:$FP,DA$321,FALSE)/4),0)</f>
        <v>0</v>
      </c>
      <c r="DB159" s="223">
        <f>IFERROR(IF(RIGHT(VLOOKUP($A159,csapatok!$A:$NN,DB$320,FALSE),5)="Csere",VLOOKUP(LEFT(VLOOKUP($A159,csapatok!$A:$NN,DB$320,FALSE),LEN(VLOOKUP($A159,csapatok!$A:$NN,DB$320,FALSE))-6),'csapat-ranglista'!$A:$FP,DB$321,FALSE)/8,VLOOKUP(VLOOKUP($A159,csapatok!$A:$NN,DB$320,FALSE),'csapat-ranglista'!$A:$FP,DB$321,FALSE)/4),0)</f>
        <v>0</v>
      </c>
      <c r="DC159" s="223">
        <f>IFERROR(IF(RIGHT(VLOOKUP($A159,csapatok!$A:$NN,DC$320,FALSE),5)="Csere",VLOOKUP(LEFT(VLOOKUP($A159,csapatok!$A:$NN,DC$320,FALSE),LEN(VLOOKUP($A159,csapatok!$A:$NN,DC$320,FALSE))-6),'csapat-ranglista'!$A:$FP,DC$321,FALSE)/8,VLOOKUP(VLOOKUP($A159,csapatok!$A:$NN,DC$320,FALSE),'csapat-ranglista'!$A:$FP,DC$321,FALSE)/4),0)</f>
        <v>0</v>
      </c>
      <c r="DD159" s="223">
        <f>IFERROR(IF(RIGHT(VLOOKUP($A159,csapatok!$A:$NN,DD$320,FALSE),5)="Csere",VLOOKUP(LEFT(VLOOKUP($A159,csapatok!$A:$NN,DD$320,FALSE),LEN(VLOOKUP($A159,csapatok!$A:$NN,DD$320,FALSE))-6),'csapat-ranglista'!$A:$FP,DD$321,FALSE)/8,VLOOKUP(VLOOKUP($A159,csapatok!$A:$NN,DD$320,FALSE),'csapat-ranglista'!$A:$FP,DD$321,FALSE)/4),0)</f>
        <v>0</v>
      </c>
      <c r="DE159" s="223">
        <f>IFERROR(IF(RIGHT(VLOOKUP($A159,csapatok!$A:$NN,DE$320,FALSE),5)="Csere",VLOOKUP(LEFT(VLOOKUP($A159,csapatok!$A:$NN,DE$320,FALSE),LEN(VLOOKUP($A159,csapatok!$A:$NN,DE$320,FALSE))-6),'csapat-ranglista'!$A:$FP,DE$321,FALSE)/8,VLOOKUP(VLOOKUP($A159,csapatok!$A:$NN,DE$320,FALSE),'csapat-ranglista'!$A:$FP,DE$321,FALSE)/4),0)</f>
        <v>0</v>
      </c>
      <c r="DF159" s="223">
        <f>IFERROR(IF(RIGHT(VLOOKUP($A159,csapatok!$A:$NN,DF$320,FALSE),5)="Csere",VLOOKUP(LEFT(VLOOKUP($A159,csapatok!$A:$NN,DF$320,FALSE),LEN(VLOOKUP($A159,csapatok!$A:$NN,DF$320,FALSE))-6),'csapat-ranglista'!$A:$FP,DF$321,FALSE)/8,VLOOKUP(VLOOKUP($A159,csapatok!$A:$NN,DF$320,FALSE),'csapat-ranglista'!$A:$FP,DF$321,FALSE)/4),0)</f>
        <v>0</v>
      </c>
      <c r="DG159" s="223">
        <f>IFERROR(IF(RIGHT(VLOOKUP($A159,csapatok!$A:$NN,DG$320,FALSE),5)="Csere",VLOOKUP(LEFT(VLOOKUP($A159,csapatok!$A:$NN,DG$320,FALSE),LEN(VLOOKUP($A159,csapatok!$A:$NN,DG$320,FALSE))-6),'csapat-ranglista'!$A:$FP,DG$321,FALSE)/8,VLOOKUP(VLOOKUP($A159,csapatok!$A:$NN,DG$320,FALSE),'csapat-ranglista'!$A:$FP,DG$321,FALSE)/4),0)</f>
        <v>0</v>
      </c>
      <c r="DH159" s="223">
        <f>IFERROR(IF(RIGHT(VLOOKUP($A159,csapatok!$A:$NN,DH$320,FALSE),5)="Csere",VLOOKUP(LEFT(VLOOKUP($A159,csapatok!$A:$NN,DH$320,FALSE),LEN(VLOOKUP($A159,csapatok!$A:$NN,DH$320,FALSE))-6),'csapat-ranglista'!$A:$FP,DH$321,FALSE)/8,VLOOKUP(VLOOKUP($A159,csapatok!$A:$NN,DH$320,FALSE),'csapat-ranglista'!$A:$FP,DH$321,FALSE)/4),0)</f>
        <v>0</v>
      </c>
      <c r="DI159" s="223">
        <f>IFERROR(IF(RIGHT(VLOOKUP($A159,csapatok!$A:$NN,DI$320,FALSE),5)="Csere",VLOOKUP(LEFT(VLOOKUP($A159,csapatok!$A:$NN,DI$320,FALSE),LEN(VLOOKUP($A159,csapatok!$A:$NN,DI$320,FALSE))-6),'csapat-ranglista'!$A:$FP,DI$321,FALSE)/8,VLOOKUP(VLOOKUP($A159,csapatok!$A:$NN,DI$320,FALSE),'csapat-ranglista'!$A:$FP,DI$321,FALSE)/4),0)</f>
        <v>0</v>
      </c>
      <c r="DJ159" s="223">
        <f>IFERROR(IF(RIGHT(VLOOKUP($A159,csapatok!$A:$NN,DJ$320,FALSE),5)="Csere",VLOOKUP(LEFT(VLOOKUP($A159,csapatok!$A:$NN,DJ$320,FALSE),LEN(VLOOKUP($A159,csapatok!$A:$NN,DJ$320,FALSE))-6),'csapat-ranglista'!$A:$FP,DJ$321,FALSE)/8,VLOOKUP(VLOOKUP($A159,csapatok!$A:$NN,DJ$320,FALSE),'csapat-ranglista'!$A:$FP,DJ$321,FALSE)/4),0)</f>
        <v>0</v>
      </c>
      <c r="DK159" s="223">
        <f>IFERROR(IF(RIGHT(VLOOKUP($A159,csapatok!$A:$NN,DK$320,FALSE),5)="Csere",VLOOKUP(LEFT(VLOOKUP($A159,csapatok!$A:$NN,DK$320,FALSE),LEN(VLOOKUP($A159,csapatok!$A:$NN,DK$320,FALSE))-6),'csapat-ranglista'!$A:$FP,DK$321,FALSE)/8,VLOOKUP(VLOOKUP($A159,csapatok!$A:$NN,DK$320,FALSE),'csapat-ranglista'!$A:$FP,DK$321,FALSE)/4),0)</f>
        <v>0</v>
      </c>
      <c r="DL159" s="223">
        <f>IFERROR(IF(RIGHT(VLOOKUP($A159,csapatok!$A:$NN,DL$320,FALSE),5)="Csere",VLOOKUP(LEFT(VLOOKUP($A159,csapatok!$A:$NN,DL$320,FALSE),LEN(VLOOKUP($A159,csapatok!$A:$NN,DL$320,FALSE))-6),'csapat-ranglista'!$A:$FP,DL$321,FALSE)/8,VLOOKUP(VLOOKUP($A159,csapatok!$A:$NN,DL$320,FALSE),'csapat-ranglista'!$A:$FP,DL$321,FALSE)/4),0)</f>
        <v>0</v>
      </c>
      <c r="DM159" s="223">
        <f>IFERROR(IF(RIGHT(VLOOKUP($A159,csapatok!$A:$NN,DM$320,FALSE),5)="Csere",VLOOKUP(LEFT(VLOOKUP($A159,csapatok!$A:$NN,DM$320,FALSE),LEN(VLOOKUP($A159,csapatok!$A:$NN,DM$320,FALSE))-6),'csapat-ranglista'!$A:$FP,DM$321,FALSE)/8,VLOOKUP(VLOOKUP($A159,csapatok!$A:$NN,DM$320,FALSE),'csapat-ranglista'!$A:$FP,DM$321,FALSE)/4),0)</f>
        <v>0</v>
      </c>
      <c r="DN159" s="223">
        <f>IFERROR(IF(RIGHT(VLOOKUP($A159,csapatok!$A:$NN,DN$320,FALSE),5)="Csere",VLOOKUP(LEFT(VLOOKUP($A159,csapatok!$A:$NN,DN$320,FALSE),LEN(VLOOKUP($A159,csapatok!$A:$NN,DN$320,FALSE))-6),'csapat-ranglista'!$A:$FP,DN$321,FALSE)/8,VLOOKUP(VLOOKUP($A159,csapatok!$A:$NN,DN$320,FALSE),'csapat-ranglista'!$A:$FP,DN$321,FALSE)/4),0)</f>
        <v>0</v>
      </c>
      <c r="DO159" s="224">
        <f>versenyek!$MF$11*IFERROR(VLOOKUP(VLOOKUP($A159,versenyek!ME:MG,3,FALSE),szabalyok!$A$16:$B$23,2,FALSE)/4,0)</f>
        <v>0</v>
      </c>
      <c r="DP159" s="224">
        <f>versenyek!$MI$11*IFERROR(VLOOKUP(VLOOKUP($A159,versenyek!MH:MJ,3,FALSE),szabalyok!$A$16:$B$23,2,FALSE)/4,0)</f>
        <v>0</v>
      </c>
      <c r="DQ159" s="223">
        <f>IFERROR(IF(RIGHT(VLOOKUP($A159,csapatok!$A:$NN,DQ$320,FALSE),5)="Csere",VLOOKUP(LEFT(VLOOKUP($A159,csapatok!$A:$NN,DQ$320,FALSE),LEN(VLOOKUP($A159,csapatok!$A:$NN,DQ$320,FALSE))-6),'csapat-ranglista'!$A:$FP,DQ$321,FALSE)/8,VLOOKUP(VLOOKUP($A159,csapatok!$A:$NN,DQ$320,FALSE),'csapat-ranglista'!$A:$FP,DQ$321,FALSE)/4),0)</f>
        <v>0</v>
      </c>
      <c r="DR159" s="223">
        <f>IFERROR(IF(RIGHT(VLOOKUP($A159,csapatok!$A:$NN,DR$320,FALSE),5)="Csere",VLOOKUP(LEFT(VLOOKUP($A159,csapatok!$A:$NN,DR$320,FALSE),LEN(VLOOKUP($A159,csapatok!$A:$NN,DR$320,FALSE))-6),'csapat-ranglista'!$A:$FP,DR$321,FALSE)/8,VLOOKUP(VLOOKUP($A159,csapatok!$A:$NN,DR$320,FALSE),'csapat-ranglista'!$A:$FP,DR$321,FALSE)/4),0)</f>
        <v>0</v>
      </c>
      <c r="DS159" s="223">
        <f>IFERROR(IF(RIGHT(VLOOKUP($A159,csapatok!$A:$NN,DS$320,FALSE),5)="Csere",VLOOKUP(LEFT(VLOOKUP($A159,csapatok!$A:$NN,DS$320,FALSE),LEN(VLOOKUP($A159,csapatok!$A:$NN,DS$320,FALSE))-6),'csapat-ranglista'!$A:$FP,DS$321,FALSE)/8,VLOOKUP(VLOOKUP($A159,csapatok!$A:$NN,DS$320,FALSE),'csapat-ranglista'!$A:$FP,DS$321,FALSE)/4),0)</f>
        <v>0</v>
      </c>
      <c r="DT159" s="223">
        <f>IFERROR(IF(RIGHT(VLOOKUP($A159,csapatok!$A:$NN,DT$320,FALSE),5)="Csere",VLOOKUP(LEFT(VLOOKUP($A159,csapatok!$A:$NN,DT$320,FALSE),LEN(VLOOKUP($A159,csapatok!$A:$NN,DT$320,FALSE))-6),'csapat-ranglista'!$A:$FP,DT$321,FALSE)/8,VLOOKUP(VLOOKUP($A159,csapatok!$A:$NN,DT$320,FALSE),'csapat-ranglista'!$A:$FP,DT$321,FALSE)/4),0)</f>
        <v>0</v>
      </c>
      <c r="DU159" s="223">
        <f>IFERROR(IF(RIGHT(VLOOKUP($A159,csapatok!$A:$NN,DU$320,FALSE),5)="Csere",VLOOKUP(LEFT(VLOOKUP($A159,csapatok!$A:$NN,DU$320,FALSE),LEN(VLOOKUP($A159,csapatok!$A:$NN,DU$320,FALSE))-6),'csapat-ranglista'!$A:$FP,DU$321,FALSE)/8,VLOOKUP(VLOOKUP($A159,csapatok!$A:$NN,DU$320,FALSE),'csapat-ranglista'!$A:$FP,DU$321,FALSE)/4),0)</f>
        <v>0</v>
      </c>
      <c r="DV159" s="223">
        <f>IFERROR(IF(RIGHT(VLOOKUP($A159,csapatok!$A:$NN,DV$320,FALSE),5)="Csere",VLOOKUP(LEFT(VLOOKUP($A159,csapatok!$A:$NN,DV$320,FALSE),LEN(VLOOKUP($A159,csapatok!$A:$NN,DV$320,FALSE))-6),'csapat-ranglista'!$A:$FP,DV$321,FALSE)/8,VLOOKUP(VLOOKUP($A159,csapatok!$A:$NN,DV$320,FALSE),'csapat-ranglista'!$A:$FP,DV$321,FALSE)/4),0)</f>
        <v>0</v>
      </c>
      <c r="DW159" s="223">
        <f>IFERROR(IF(RIGHT(VLOOKUP($A159,csapatok!$A:$NN,DW$320,FALSE),5)="Csere",VLOOKUP(LEFT(VLOOKUP($A159,csapatok!$A:$NN,DW$320,FALSE),LEN(VLOOKUP($A159,csapatok!$A:$NN,DW$320,FALSE))-6),'csapat-ranglista'!$A:$FP,DW$321,FALSE)/8,VLOOKUP(VLOOKUP($A159,csapatok!$A:$NN,DW$320,FALSE),'csapat-ranglista'!$A:$FP,DW$321,FALSE)/4),0)</f>
        <v>0</v>
      </c>
      <c r="DX159" s="223">
        <f>IFERROR(IF(RIGHT(VLOOKUP($A159,csapatok!$A:$NN,DX$320,FALSE),5)="Csere",VLOOKUP(LEFT(VLOOKUP($A159,csapatok!$A:$NN,DX$320,FALSE),LEN(VLOOKUP($A159,csapatok!$A:$NN,DX$320,FALSE))-6),'csapat-ranglista'!$A:$FP,DX$321,FALSE)/8,VLOOKUP(VLOOKUP($A159,csapatok!$A:$NN,DX$320,FALSE),'csapat-ranglista'!$A:$FP,DX$321,FALSE)/4),0)</f>
        <v>0</v>
      </c>
      <c r="DY159" s="223">
        <f>IFERROR(IF(RIGHT(VLOOKUP($A159,csapatok!$A:$NN,DY$320,FALSE),5)="Csere",VLOOKUP(LEFT(VLOOKUP($A159,csapatok!$A:$NN,DY$320,FALSE),LEN(VLOOKUP($A159,csapatok!$A:$NN,DY$320,FALSE))-6),'csapat-ranglista'!$A:$FP,DY$321,FALSE)/8,VLOOKUP(VLOOKUP($A159,csapatok!$A:$NN,DY$320,FALSE),'csapat-ranglista'!$A:$FP,DY$321,FALSE)/4),0)</f>
        <v>0</v>
      </c>
      <c r="DZ159" s="223">
        <f>IFERROR(IF(RIGHT(VLOOKUP($A159,csapatok!$A:$NN,DZ$320,FALSE),5)="Csere",VLOOKUP(LEFT(VLOOKUP($A159,csapatok!$A:$NN,DZ$320,FALSE),LEN(VLOOKUP($A159,csapatok!$A:$NN,DZ$320,FALSE))-6),'csapat-ranglista'!$A:$FP,DZ$321,FALSE)/8,VLOOKUP(VLOOKUP($A159,csapatok!$A:$NN,DZ$320,FALSE),'csapat-ranglista'!$A:$FP,DZ$321,FALSE)/4),0)</f>
        <v>0</v>
      </c>
      <c r="EA159" s="223">
        <f>IFERROR(IF(RIGHT(VLOOKUP($A159,csapatok!$A:$NN,EA$320,FALSE),5)="Csere",VLOOKUP(LEFT(VLOOKUP($A159,csapatok!$A:$NN,EA$320,FALSE),LEN(VLOOKUP($A159,csapatok!$A:$NN,EA$320,FALSE))-6),'csapat-ranglista'!$A:$FP,EA$321,FALSE)/8,VLOOKUP(VLOOKUP($A159,csapatok!$A:$NN,EA$320,FALSE),'csapat-ranglista'!$A:$FP,EA$321,FALSE)/4),0)</f>
        <v>0</v>
      </c>
      <c r="EB159" s="223">
        <f>IFERROR(IF(RIGHT(VLOOKUP($A159,csapatok!$A:$NN,EB$320,FALSE),5)="Csere",VLOOKUP(LEFT(VLOOKUP($A159,csapatok!$A:$NN,EB$320,FALSE),LEN(VLOOKUP($A159,csapatok!$A:$NN,EB$320,FALSE))-6),'csapat-ranglista'!$A:$FP,EB$321,FALSE)/8,VLOOKUP(VLOOKUP($A159,csapatok!$A:$NN,EB$320,FALSE),'csapat-ranglista'!$A:$FP,EB$321,FALSE)/4),0)</f>
        <v>0</v>
      </c>
      <c r="EC159" s="223">
        <f>IFERROR(IF(RIGHT(VLOOKUP($A159,csapatok!$A:$NN,EC$320,FALSE),5)="Csere",VLOOKUP(LEFT(VLOOKUP($A159,csapatok!$A:$NN,EC$320,FALSE),LEN(VLOOKUP($A159,csapatok!$A:$NN,EC$320,FALSE))-6),'csapat-ranglista'!$A:$FP,EC$321,FALSE)/8,VLOOKUP(VLOOKUP($A159,csapatok!$A:$NN,EC$320,FALSE),'csapat-ranglista'!$A:$FP,EC$321,FALSE)/4),0)</f>
        <v>0</v>
      </c>
      <c r="ED159" s="223">
        <f>IFERROR(IF(RIGHT(VLOOKUP($A159,csapatok!$A:$NN,ED$320,FALSE),5)="Csere",VLOOKUP(LEFT(VLOOKUP($A159,csapatok!$A:$NN,ED$320,FALSE),LEN(VLOOKUP($A159,csapatok!$A:$NN,ED$320,FALSE))-6),'csapat-ranglista'!$A:$FP,ED$321,FALSE)/8,VLOOKUP(VLOOKUP($A159,csapatok!$A:$NN,ED$320,FALSE),'csapat-ranglista'!$A:$FP,ED$321,FALSE)/4),0)</f>
        <v>0</v>
      </c>
      <c r="EE159" s="223">
        <f>IFERROR(IF(RIGHT(VLOOKUP($A159,csapatok!$A:$NN,EE$320,FALSE),5)="Csere",VLOOKUP(LEFT(VLOOKUP($A159,csapatok!$A:$NN,EE$320,FALSE),LEN(VLOOKUP($A159,csapatok!$A:$NN,EE$320,FALSE))-6),'csapat-ranglista'!$A:$FP,EE$321,FALSE)/8,VLOOKUP(VLOOKUP($A159,csapatok!$A:$NN,EE$320,FALSE),'csapat-ranglista'!$A:$FP,EE$321,FALSE)/4),0)</f>
        <v>0</v>
      </c>
      <c r="EF159" s="223">
        <f>IFERROR(IF(RIGHT(VLOOKUP($A159,csapatok!$A:$NN,EF$320,FALSE),5)="Csere",VLOOKUP(LEFT(VLOOKUP($A159,csapatok!$A:$NN,EF$320,FALSE),LEN(VLOOKUP($A159,csapatok!$A:$NN,EF$320,FALSE))-6),'csapat-ranglista'!$A:$FP,EF$321,FALSE)/8,VLOOKUP(VLOOKUP($A159,csapatok!$A:$NN,EF$320,FALSE),'csapat-ranglista'!$A:$FP,EF$321,FALSE)/4),0)</f>
        <v>0</v>
      </c>
      <c r="EG159" s="223">
        <f>IFERROR(IF(RIGHT(VLOOKUP($A159,csapatok!$A:$NN,EG$320,FALSE),5)="Csere",VLOOKUP(LEFT(VLOOKUP($A159,csapatok!$A:$NN,EG$320,FALSE),LEN(VLOOKUP($A159,csapatok!$A:$NN,EG$320,FALSE))-6),'csapat-ranglista'!$A:$FP,EG$321,FALSE)/8,VLOOKUP(VLOOKUP($A159,csapatok!$A:$NN,EG$320,FALSE),'csapat-ranglista'!$A:$FP,EG$321,FALSE)/4),0)</f>
        <v>0</v>
      </c>
      <c r="EH159" s="223">
        <f>IFERROR(IF(RIGHT(VLOOKUP($A159,csapatok!$A:$NN,EH$320,FALSE),5)="Csere",VLOOKUP(LEFT(VLOOKUP($A159,csapatok!$A:$NN,EH$320,FALSE),LEN(VLOOKUP($A159,csapatok!$A:$NN,EH$320,FALSE))-6),'csapat-ranglista'!$A:$FP,EH$321,FALSE)/8,VLOOKUP(VLOOKUP($A159,csapatok!$A:$NN,EH$320,FALSE),'csapat-ranglista'!$A:$FP,EH$321,FALSE)/4),0)</f>
        <v>0</v>
      </c>
      <c r="EI159" s="223">
        <f>IFERROR(IF(RIGHT(VLOOKUP($A159,csapatok!$A:$NN,EI$320,FALSE),5)="Csere",VLOOKUP(LEFT(VLOOKUP($A159,csapatok!$A:$NN,EI$320,FALSE),LEN(VLOOKUP($A159,csapatok!$A:$NN,EI$320,FALSE))-6),'csapat-ranglista'!$A:$FP,EI$321,FALSE)/8,VLOOKUP(VLOOKUP($A159,csapatok!$A:$NN,EI$320,FALSE),'csapat-ranglista'!$A:$FP,EI$321,FALSE)/4),0)</f>
        <v>0</v>
      </c>
      <c r="EJ159" s="223">
        <f>IFERROR(IF(RIGHT(VLOOKUP($A159,csapatok!$A:$NN,EJ$320,FALSE),5)="Csere",VLOOKUP(LEFT(VLOOKUP($A159,csapatok!$A:$NN,EJ$320,FALSE),LEN(VLOOKUP($A159,csapatok!$A:$NN,EJ$320,FALSE))-6),'csapat-ranglista'!$A:$FP,EJ$321,FALSE)/8,VLOOKUP(VLOOKUP($A159,csapatok!$A:$NN,EJ$320,FALSE),'csapat-ranglista'!$A:$FP,EJ$321,FALSE)/4),0)</f>
        <v>0</v>
      </c>
      <c r="EK159" s="223">
        <f>IFERROR(IF(RIGHT(VLOOKUP($A159,csapatok!$A:$NN,EK$320,FALSE),5)="Csere",VLOOKUP(LEFT(VLOOKUP($A159,csapatok!$A:$NN,EK$320,FALSE),LEN(VLOOKUP($A159,csapatok!$A:$NN,EK$320,FALSE))-6),'csapat-ranglista'!$A:$FP,EK$321,FALSE)/8,VLOOKUP(VLOOKUP($A159,csapatok!$A:$NN,EK$320,FALSE),'csapat-ranglista'!$A:$FP,EK$321,FALSE)/4),0)</f>
        <v>0</v>
      </c>
      <c r="EL159" s="223">
        <f>IFERROR(IF(RIGHT(VLOOKUP($A159,csapatok!$A:$NN,EL$320,FALSE),5)="Csere",VLOOKUP(LEFT(VLOOKUP($A159,csapatok!$A:$NN,EL$320,FALSE),LEN(VLOOKUP($A159,csapatok!$A:$NN,EL$320,FALSE))-6),'csapat-ranglista'!$A:$FP,EL$321,FALSE)/8,VLOOKUP(VLOOKUP($A159,csapatok!$A:$NN,EL$320,FALSE),'csapat-ranglista'!$A:$FP,EL$321,FALSE)/4),0)</f>
        <v>0</v>
      </c>
      <c r="EM159" s="223">
        <f>IFERROR(IF(RIGHT(VLOOKUP($A159,csapatok!$A:$NN,EM$320,FALSE),5)="Csere",VLOOKUP(LEFT(VLOOKUP($A159,csapatok!$A:$NN,EM$320,FALSE),LEN(VLOOKUP($A159,csapatok!$A:$NN,EM$320,FALSE))-6),'csapat-ranglista'!$A:$FP,EM$321,FALSE)/8,VLOOKUP(VLOOKUP($A159,csapatok!$A:$NN,EM$320,FALSE),'csapat-ranglista'!$A:$FP,EM$321,FALSE)/4),0)</f>
        <v>0</v>
      </c>
      <c r="EN159" s="223">
        <f>IFERROR(IF(RIGHT(VLOOKUP($A159,csapatok!$A:$NN,EN$320,FALSE),5)="Csere",VLOOKUP(LEFT(VLOOKUP($A159,csapatok!$A:$NN,EN$320,FALSE),LEN(VLOOKUP($A159,csapatok!$A:$NN,EN$320,FALSE))-6),'csapat-ranglista'!$A:$FP,EN$321,FALSE)/8,VLOOKUP(VLOOKUP($A159,csapatok!$A:$NN,EN$320,FALSE),'csapat-ranglista'!$A:$FP,EN$321,FALSE)/4),0)</f>
        <v>0</v>
      </c>
      <c r="EO159" s="223">
        <f>IFERROR(IF(RIGHT(VLOOKUP($A159,csapatok!$A:$NN,EO$320,FALSE),5)="Csere",VLOOKUP(LEFT(VLOOKUP($A159,csapatok!$A:$NN,EO$320,FALSE),LEN(VLOOKUP($A159,csapatok!$A:$NN,EO$320,FALSE))-6),'csapat-ranglista'!$A:$FP,EO$321,FALSE)/8,VLOOKUP(VLOOKUP($A159,csapatok!$A:$NN,EO$320,FALSE),'csapat-ranglista'!$A:$FP,EO$321,FALSE)/4),0)</f>
        <v>0</v>
      </c>
      <c r="EP159" s="223">
        <f>IFERROR(IF(RIGHT(VLOOKUP($A159,csapatok!$A:$NN,EP$320,FALSE),5)="Csere",VLOOKUP(LEFT(VLOOKUP($A159,csapatok!$A:$NN,EP$320,FALSE),LEN(VLOOKUP($A159,csapatok!$A:$NN,EP$320,FALSE))-6),'csapat-ranglista'!$A:$FP,EP$321,FALSE)/8,VLOOKUP(VLOOKUP($A159,csapatok!$A:$NN,EP$320,FALSE),'csapat-ranglista'!$A:$FP,EP$321,FALSE)/4),0)</f>
        <v>0</v>
      </c>
      <c r="EQ159" s="223">
        <f>IFERROR(IF(RIGHT(VLOOKUP($A159,csapatok!$A:$NN,EQ$320,FALSE),5)="Csere",VLOOKUP(LEFT(VLOOKUP($A159,csapatok!$A:$NN,EQ$320,FALSE),LEN(VLOOKUP($A159,csapatok!$A:$NN,EQ$320,FALSE))-6),'csapat-ranglista'!$A:$FP,EQ$321,FALSE)/8,VLOOKUP(VLOOKUP($A159,csapatok!$A:$NN,EQ$320,FALSE),'csapat-ranglista'!$A:$FP,EQ$321,FALSE)/4),0)</f>
        <v>0</v>
      </c>
      <c r="ER159" s="223">
        <f>IFERROR(IF(RIGHT(VLOOKUP($A159,csapatok!$A:$NN,ER$320,FALSE),5)="Csere",VLOOKUP(LEFT(VLOOKUP($A159,csapatok!$A:$NN,ER$320,FALSE),LEN(VLOOKUP($A159,csapatok!$A:$NN,ER$320,FALSE))-6),'csapat-ranglista'!$A:$FP,ER$321,FALSE)/8,VLOOKUP(VLOOKUP($A159,csapatok!$A:$NN,ER$320,FALSE),'csapat-ranglista'!$A:$FP,ER$321,FALSE)/4),0)</f>
        <v>0</v>
      </c>
      <c r="ES159" s="223">
        <f>IFERROR(IF(RIGHT(VLOOKUP($A159,csapatok!$A:$NN,ES$320,FALSE),5)="Csere",VLOOKUP(LEFT(VLOOKUP($A159,csapatok!$A:$NN,ES$320,FALSE),LEN(VLOOKUP($A159,csapatok!$A:$NN,ES$320,FALSE))-6),'csapat-ranglista'!$A:$FP,ES$321,FALSE)/8,VLOOKUP(VLOOKUP($A159,csapatok!$A:$NN,ES$320,FALSE),'csapat-ranglista'!$A:$FP,ES$321,FALSE)/4),0)</f>
        <v>0</v>
      </c>
      <c r="ET159" s="223">
        <f>IFERROR(IF(RIGHT(VLOOKUP($A159,csapatok!$A:$NN,ET$320,FALSE),5)="Csere",VLOOKUP(LEFT(VLOOKUP($A159,csapatok!$A:$NN,ET$320,FALSE),LEN(VLOOKUP($A159,csapatok!$A:$NN,ET$320,FALSE))-6),'csapat-ranglista'!$A:$FP,ET$321,FALSE)/8,VLOOKUP(VLOOKUP($A159,csapatok!$A:$NN,ET$320,FALSE),'csapat-ranglista'!$A:$FP,ET$321,FALSE)/4),0)</f>
        <v>0</v>
      </c>
      <c r="EU159" s="223">
        <f>IFERROR(IF(RIGHT(VLOOKUP($A159,csapatok!$A:$NN,EU$320,FALSE),5)="Csere",VLOOKUP(LEFT(VLOOKUP($A159,csapatok!$A:$NN,EU$320,FALSE),LEN(VLOOKUP($A159,csapatok!$A:$NN,EU$320,FALSE))-6),'csapat-ranglista'!$A:$FP,EU$321,FALSE)/8,VLOOKUP(VLOOKUP($A159,csapatok!$A:$NN,EU$320,FALSE),'csapat-ranglista'!$A:$FP,EU$321,FALSE)/4),0)</f>
        <v>0</v>
      </c>
      <c r="EV159" s="223">
        <f>IFERROR(IF(RIGHT(VLOOKUP($A159,csapatok!$A:$NN,EV$320,FALSE),5)="Csere",VLOOKUP(LEFT(VLOOKUP($A159,csapatok!$A:$NN,EV$320,FALSE),LEN(VLOOKUP($A159,csapatok!$A:$NN,EV$320,FALSE))-6),'csapat-ranglista'!$A:$FP,EV$321,FALSE)/8,VLOOKUP(VLOOKUP($A159,csapatok!$A:$NN,EV$320,FALSE),'csapat-ranglista'!$A:$FP,EV$321,FALSE)/4),0)</f>
        <v>0</v>
      </c>
      <c r="EW159" s="223">
        <f>IFERROR(IF(RIGHT(VLOOKUP($A159,csapatok!$A:$NN,EW$320,FALSE),5)="Csere",VLOOKUP(LEFT(VLOOKUP($A159,csapatok!$A:$NN,EW$320,FALSE),LEN(VLOOKUP($A159,csapatok!$A:$NN,EW$320,FALSE))-6),'csapat-ranglista'!$A:$FP,EW$321,FALSE)/8,VLOOKUP(VLOOKUP($A159,csapatok!$A:$NN,EW$320,FALSE),'csapat-ranglista'!$A:$FP,EW$321,FALSE)/4),0)</f>
        <v>0</v>
      </c>
      <c r="EX159" s="223">
        <f>IFERROR(IF(RIGHT(VLOOKUP($A159,csapatok!$A:$NN,EX$320,FALSE),5)="Csere",VLOOKUP(LEFT(VLOOKUP($A159,csapatok!$A:$NN,EX$320,FALSE),LEN(VLOOKUP($A159,csapatok!$A:$NN,EX$320,FALSE))-6),'csapat-ranglista'!$A:$FP,EX$321,FALSE)/8,VLOOKUP(VLOOKUP($A159,csapatok!$A:$NN,EX$320,FALSE),'csapat-ranglista'!$A:$FP,EX$321,FALSE)/4),0)</f>
        <v>0</v>
      </c>
      <c r="EY159" s="223">
        <f>IFERROR(IF(RIGHT(VLOOKUP($A159,csapatok!$A:$NN,EY$320,FALSE),5)="Csere",VLOOKUP(LEFT(VLOOKUP($A159,csapatok!$A:$NN,EY$320,FALSE),LEN(VLOOKUP($A159,csapatok!$A:$NN,EY$320,FALSE))-6),'csapat-ranglista'!$A:$FP,EY$321,FALSE)/8,VLOOKUP(VLOOKUP($A159,csapatok!$A:$NN,EY$320,FALSE),'csapat-ranglista'!$A:$FP,EY$321,FALSE)/4),0)</f>
        <v>0</v>
      </c>
      <c r="EZ159" s="223">
        <f>IFERROR(IF(RIGHT(VLOOKUP($A159,csapatok!$A:$NN,EZ$320,FALSE),5)="Csere",VLOOKUP(LEFT(VLOOKUP($A159,csapatok!$A:$NN,EZ$320,FALSE),LEN(VLOOKUP($A159,csapatok!$A:$NN,EZ$320,FALSE))-6),'csapat-ranglista'!$A:$FP,EZ$321,FALSE)/8,VLOOKUP(VLOOKUP($A159,csapatok!$A:$NN,EZ$320,FALSE),'csapat-ranglista'!$A:$FP,EZ$321,FALSE)/4),0)</f>
        <v>0</v>
      </c>
      <c r="FA159" s="223">
        <f>IFERROR(IF(RIGHT(VLOOKUP($A159,csapatok!$A:$NN,FA$320,FALSE),5)="Csere",VLOOKUP(LEFT(VLOOKUP($A159,csapatok!$A:$NN,FA$320,FALSE),LEN(VLOOKUP($A159,csapatok!$A:$NN,FA$320,FALSE))-6),'csapat-ranglista'!$A:$FP,FA$321,FALSE)/8,VLOOKUP(VLOOKUP($A159,csapatok!$A:$NN,FA$320,FALSE),'csapat-ranglista'!$A:$FP,FA$321,FALSE)/4),0)</f>
        <v>0</v>
      </c>
      <c r="FB159" s="223">
        <f>IFERROR(IF(RIGHT(VLOOKUP($A159,csapatok!$A:$NN,FB$320,FALSE),5)="Csere",VLOOKUP(LEFT(VLOOKUP($A159,csapatok!$A:$NN,FB$320,FALSE),LEN(VLOOKUP($A159,csapatok!$A:$NN,FB$320,FALSE))-6),'csapat-ranglista'!$A:$FP,FB$321,FALSE)/8,VLOOKUP(VLOOKUP($A159,csapatok!$A:$NN,FB$320,FALSE),'csapat-ranglista'!$A:$FP,FB$321,FALSE)/4),0)</f>
        <v>0</v>
      </c>
      <c r="FC159" s="223">
        <f>IFERROR(IF(RIGHT(VLOOKUP($A159,csapatok!$A:$NN,FC$320,FALSE),5)="Csere",VLOOKUP(LEFT(VLOOKUP($A159,csapatok!$A:$NN,FC$320,FALSE),LEN(VLOOKUP($A159,csapatok!$A:$NN,FC$320,FALSE))-6),'csapat-ranglista'!$A:$FP,FC$321,FALSE)/8,VLOOKUP(VLOOKUP($A159,csapatok!$A:$NN,FC$320,FALSE),'csapat-ranglista'!$A:$FP,FC$321,FALSE)/4),0)</f>
        <v>0</v>
      </c>
      <c r="FD159" s="224">
        <f>versenyek!$QY$11*IFERROR(VLOOKUP(VLOOKUP($A159,versenyek!QX:QZ,3,FALSE),szabalyok!$A$16:$B$23,2,FALSE)/4,0)</f>
        <v>0</v>
      </c>
      <c r="FE159" s="224">
        <f>versenyek!$RB$11*IFERROR(VLOOKUP(VLOOKUP($A159,versenyek!RA:RC,3,FALSE),szabalyok!$A$16:$B$23,2,FALSE)/4,0)</f>
        <v>0</v>
      </c>
      <c r="FF159" s="223">
        <f>IFERROR(IF(RIGHT(VLOOKUP($A159,csapatok!$A:$NN,FF$320,FALSE),5)="Csere",VLOOKUP(LEFT(VLOOKUP($A159,csapatok!$A:$NN,FF$320,FALSE),LEN(VLOOKUP($A159,csapatok!$A:$NN,FF$320,FALSE))-6),'csapat-ranglista'!$A:$FP,FF$321,FALSE)/8,VLOOKUP(VLOOKUP($A159,csapatok!$A:$NN,FF$320,FALSE),'csapat-ranglista'!$A:$FP,FF$321,FALSE)/4),0)</f>
        <v>0</v>
      </c>
      <c r="FG159" s="223">
        <f>IFERROR(IF(RIGHT(VLOOKUP($A159,csapatok!$A:$NN,FG$320,FALSE),5)="Csere",VLOOKUP(LEFT(VLOOKUP($A159,csapatok!$A:$NN,FG$320,FALSE),LEN(VLOOKUP($A159,csapatok!$A:$NN,FG$320,FALSE))-6),'csapat-ranglista'!$A:$FP,FG$321,FALSE)/8,VLOOKUP(VLOOKUP($A159,csapatok!$A:$NN,FG$320,FALSE),'csapat-ranglista'!$A:$FP,FG$321,FALSE)/4),0)</f>
        <v>0</v>
      </c>
      <c r="FH159" s="223">
        <f>IFERROR(IF(RIGHT(VLOOKUP($A159,csapatok!$A:$NN,FH$320,FALSE),5)="Csere",VLOOKUP(LEFT(VLOOKUP($A159,csapatok!$A:$NN,FH$320,FALSE),LEN(VLOOKUP($A159,csapatok!$A:$NN,FH$320,FALSE))-6),'csapat-ranglista'!$A:$FP,FH$321,FALSE)/8,VLOOKUP(VLOOKUP($A159,csapatok!$A:$NN,FH$320,FALSE),'csapat-ranglista'!$A:$FP,FH$321,FALSE)/4),0)</f>
        <v>0</v>
      </c>
      <c r="FI159" s="223">
        <f>IFERROR(IF(RIGHT(VLOOKUP($A159,csapatok!$A:$NN,FI$320,FALSE),5)="Csere",VLOOKUP(LEFT(VLOOKUP($A159,csapatok!$A:$NN,FI$320,FALSE),LEN(VLOOKUP($A159,csapatok!$A:$NN,FI$320,FALSE))-6),'csapat-ranglista'!$A:$FP,FI$321,FALSE)/8,VLOOKUP(VLOOKUP($A159,csapatok!$A:$NN,FI$320,FALSE),'csapat-ranglista'!$A:$FP,FI$321,FALSE)/4),0)</f>
        <v>0</v>
      </c>
      <c r="FJ159" s="223">
        <f>IFERROR(IF(RIGHT(VLOOKUP($A159,csapatok!$A:$NN,FJ$320,FALSE),5)="Csere",VLOOKUP(LEFT(VLOOKUP($A159,csapatok!$A:$NN,FJ$320,FALSE),LEN(VLOOKUP($A159,csapatok!$A:$NN,FJ$320,FALSE))-6),'csapat-ranglista'!$A:$FP,FJ$321,FALSE)/8,VLOOKUP(VLOOKUP($A159,csapatok!$A:$NN,FJ$320,FALSE),'csapat-ranglista'!$A:$FP,FJ$321,FALSE)/4),0)</f>
        <v>0</v>
      </c>
      <c r="FK159" s="223">
        <f>IFERROR(IF(RIGHT(VLOOKUP($A159,csapatok!$A:$NN,FK$320,FALSE),5)="Csere",VLOOKUP(LEFT(VLOOKUP($A159,csapatok!$A:$NN,FK$320,FALSE),LEN(VLOOKUP($A159,csapatok!$A:$NN,FK$320,FALSE))-6),'csapat-ranglista'!$A:$FP,FK$321,FALSE)/8,VLOOKUP(VLOOKUP($A159,csapatok!$A:$NN,FK$320,FALSE),'csapat-ranglista'!$A:$FP,FK$321,FALSE)/4),0)</f>
        <v>0</v>
      </c>
      <c r="FL159" s="223">
        <f>IFERROR(IF(RIGHT(VLOOKUP($A159,csapatok!$A:$NN,FL$320,FALSE),5)="Csere",VLOOKUP(LEFT(VLOOKUP($A159,csapatok!$A:$NN,FL$320,FALSE),LEN(VLOOKUP($A159,csapatok!$A:$NN,FL$320,FALSE))-6),'csapat-ranglista'!$A:$FP,FL$321,FALSE)/8,VLOOKUP(VLOOKUP($A159,csapatok!$A:$NN,FL$320,FALSE),'csapat-ranglista'!$A:$FP,FL$321,FALSE)/4),0)</f>
        <v>0</v>
      </c>
      <c r="FM159" s="223">
        <f>IFERROR(IF(RIGHT(VLOOKUP($A159,csapatok!$A:$NN,FM$320,FALSE),5)="Csere",VLOOKUP(LEFT(VLOOKUP($A159,csapatok!$A:$NN,FM$320,FALSE),LEN(VLOOKUP($A159,csapatok!$A:$NN,FM$320,FALSE))-6),'csapat-ranglista'!$A:$FP,FM$321,FALSE)/8,VLOOKUP(VLOOKUP($A159,csapatok!$A:$NN,FM$320,FALSE),'csapat-ranglista'!$A:$FP,FM$321,FALSE)/4),0)</f>
        <v>0</v>
      </c>
      <c r="FN159" s="223">
        <f>IFERROR(IF(RIGHT(VLOOKUP($A159,csapatok!$A:$NN,FN$320,FALSE),5)="Csere",VLOOKUP(LEFT(VLOOKUP($A159,csapatok!$A:$NN,FN$320,FALSE),LEN(VLOOKUP($A159,csapatok!$A:$NN,FN$320,FALSE))-6),'csapat-ranglista'!$A:$FP,FN$321,FALSE)/8,VLOOKUP(VLOOKUP($A159,csapatok!$A:$NN,FN$320,FALSE),'csapat-ranglista'!$A:$FP,FN$321,FALSE)/4),0)</f>
        <v>0</v>
      </c>
      <c r="FO159" s="223">
        <f>IFERROR(IF(RIGHT(VLOOKUP($A159,csapatok!$A:$NN,FO$320,FALSE),5)="Csere",VLOOKUP(LEFT(VLOOKUP($A159,csapatok!$A:$NN,FO$320,FALSE),LEN(VLOOKUP($A159,csapatok!$A:$NN,FO$320,FALSE))-6),'csapat-ranglista'!$A:$FP,FO$321,FALSE)/8,VLOOKUP(VLOOKUP($A159,csapatok!$A:$NN,FO$320,FALSE),'csapat-ranglista'!$A:$FP,FO$321,FALSE)/4),0)</f>
        <v>0</v>
      </c>
      <c r="FP159" s="223">
        <f>IFERROR(IF(RIGHT(VLOOKUP($A159,csapatok!$A:$NN,FP$320,FALSE),5)="Csere",VLOOKUP(LEFT(VLOOKUP($A159,csapatok!$A:$NN,FP$320,FALSE),LEN(VLOOKUP($A159,csapatok!$A:$NN,FP$320,FALSE))-6),'csapat-ranglista'!$A:$FP,FP$321,FALSE)/8,VLOOKUP(VLOOKUP($A159,csapatok!$A:$NN,FP$320,FALSE),'csapat-ranglista'!$A:$FP,FP$321,FALSE)/4),0)</f>
        <v>0</v>
      </c>
      <c r="FQ159" s="223">
        <f>IFERROR(IF(RIGHT(VLOOKUP($A159,csapatok!$A:$NN,FQ$320,FALSE),5)="Csere",VLOOKUP(LEFT(VLOOKUP($A159,csapatok!$A:$NN,FQ$320,FALSE),LEN(VLOOKUP($A159,csapatok!$A:$NN,FQ$320,FALSE))-6),'csapat-ranglista'!$A:$FP,FQ$321,FALSE)/8,VLOOKUP(VLOOKUP($A159,csapatok!$A:$NN,FQ$320,FALSE),'csapat-ranglista'!$A:$FP,FQ$321,FALSE)/4),0)</f>
        <v>0</v>
      </c>
      <c r="FR159" s="223">
        <f>IFERROR(IF(RIGHT(VLOOKUP($A159,csapatok!$A:$NN,FR$320,FALSE),5)="Csere",VLOOKUP(LEFT(VLOOKUP($A159,csapatok!$A:$NN,FR$320,FALSE),LEN(VLOOKUP($A159,csapatok!$A:$NN,FR$320,FALSE))-6),'csapat-ranglista'!$A:$FP,FR$321,FALSE)/8,VLOOKUP(VLOOKUP($A159,csapatok!$A:$NN,FR$320,FALSE),'csapat-ranglista'!$A:$FP,FR$321,FALSE)/4),0)</f>
        <v>0</v>
      </c>
      <c r="FS159" s="223">
        <f>IFERROR(IF(RIGHT(VLOOKUP($A159,csapatok!$A:$NN,FS$320,FALSE),5)="Csere",VLOOKUP(LEFT(VLOOKUP($A159,csapatok!$A:$NN,FS$320,FALSE),LEN(VLOOKUP($A159,csapatok!$A:$NN,FS$320,FALSE))-6),'csapat-ranglista'!$A:$FP,FS$321,FALSE)/8,VLOOKUP(VLOOKUP($A159,csapatok!$A:$NN,FS$320,FALSE),'csapat-ranglista'!$A:$FP,FS$321,FALSE)/4),0)</f>
        <v>0</v>
      </c>
      <c r="FT159" s="223">
        <f>IFERROR(IF(RIGHT(VLOOKUP($A159,csapatok!$A:$NN,FT$320,FALSE),5)="Csere",VLOOKUP(LEFT(VLOOKUP($A159,csapatok!$A:$NN,FT$320,FALSE),LEN(VLOOKUP($A159,csapatok!$A:$NN,FT$320,FALSE))-6),'csapat-ranglista'!$A:$FP,FT$321,FALSE)/8,VLOOKUP(VLOOKUP($A159,csapatok!$A:$NN,FT$320,FALSE),'csapat-ranglista'!$A:$FP,FT$321,FALSE)/4),0)</f>
        <v>0</v>
      </c>
      <c r="FU159" s="223">
        <f>IFERROR(IF(RIGHT(VLOOKUP($A159,csapatok!$A:$NN,FU$320,FALSE),5)="Csere",VLOOKUP(LEFT(VLOOKUP($A159,csapatok!$A:$NN,FU$320,FALSE),LEN(VLOOKUP($A159,csapatok!$A:$NN,FU$320,FALSE))-6),'csapat-ranglista'!$A:$FP,FU$321,FALSE)/8,VLOOKUP(VLOOKUP($A159,csapatok!$A:$NN,FU$320,FALSE),'csapat-ranglista'!$A:$FP,FU$321,FALSE)/4),0)</f>
        <v>0</v>
      </c>
      <c r="FV159" s="223">
        <f>IFERROR(IF(RIGHT(VLOOKUP($A159,csapatok!$A:$NN,FV$320,FALSE),5)="Csere",VLOOKUP(LEFT(VLOOKUP($A159,csapatok!$A:$NN,FV$320,FALSE),LEN(VLOOKUP($A159,csapatok!$A:$NN,FV$320,FALSE))-6),'csapat-ranglista'!$A:$FP,FV$321,FALSE)/8,VLOOKUP(VLOOKUP($A159,csapatok!$A:$NN,FV$320,FALSE),'csapat-ranglista'!$A:$FP,FV$321,FALSE)/4),0)</f>
        <v>0</v>
      </c>
      <c r="FW159" s="223">
        <f>IFERROR(IF(RIGHT(VLOOKUP($A159,csapatok!$A:$NN,FW$320,FALSE),5)="Csere",VLOOKUP(LEFT(VLOOKUP($A159,csapatok!$A:$NN,FW$320,FALSE),LEN(VLOOKUP($A159,csapatok!$A:$NN,FW$320,FALSE))-6),'csapat-ranglista'!$A:$FP,FW$321,FALSE)/8,VLOOKUP(VLOOKUP($A159,csapatok!$A:$NN,FW$320,FALSE),'csapat-ranglista'!$A:$FP,FW$321,FALSE)/4),0)</f>
        <v>0</v>
      </c>
      <c r="FX159" s="223">
        <f>IFERROR(IF(RIGHT(VLOOKUP($A159,csapatok!$A:$NN,FX$320,FALSE),5)="Csere",VLOOKUP(LEFT(VLOOKUP($A159,csapatok!$A:$NN,FX$320,FALSE),LEN(VLOOKUP($A159,csapatok!$A:$NN,FX$320,FALSE))-6),'csapat-ranglista'!$A:$FP,FX$321,FALSE)/8,VLOOKUP(VLOOKUP($A159,csapatok!$A:$NN,FX$320,FALSE),'csapat-ranglista'!$A:$FP,FX$321,FALSE)/4),0)</f>
        <v>0</v>
      </c>
      <c r="FY159" s="223">
        <f>IFERROR(IF(RIGHT(VLOOKUP($A159,csapatok!$A:$NN,FY$320,FALSE),5)="Csere",VLOOKUP(LEFT(VLOOKUP($A159,csapatok!$A:$NN,FY$320,FALSE),LEN(VLOOKUP($A159,csapatok!$A:$NN,FY$320,FALSE))-6),'csapat-ranglista'!$A:$FP,FY$321,FALSE)/8,VLOOKUP(VLOOKUP($A159,csapatok!$A:$NN,FY$320,FALSE),'csapat-ranglista'!$A:$FP,FY$321,FALSE)/4),0)</f>
        <v>0</v>
      </c>
      <c r="FZ159" s="223">
        <f>IFERROR(IF(RIGHT(VLOOKUP($A159,csapatok!$A:$NN,FZ$320,FALSE),5)="Csere",VLOOKUP(LEFT(VLOOKUP($A159,csapatok!$A:$NN,FZ$320,FALSE),LEN(VLOOKUP($A159,csapatok!$A:$NN,FZ$320,FALSE))-6),'csapat-ranglista'!$A:$FP,FZ$321,FALSE)/8,VLOOKUP(VLOOKUP($A159,csapatok!$A:$NN,FZ$320,FALSE),'csapat-ranglista'!$A:$FP,FZ$321,FALSE)/4),0)</f>
        <v>0</v>
      </c>
      <c r="GA159" s="223">
        <f>IFERROR(IF(RIGHT(VLOOKUP($A159,csapatok!$A:$NN,GA$320,FALSE),5)="Csere",VLOOKUP(LEFT(VLOOKUP($A159,csapatok!$A:$NN,GA$320,FALSE),LEN(VLOOKUP($A159,csapatok!$A:$NN,GA$320,FALSE))-6),'csapat-ranglista'!$A:$FP,GA$321,FALSE)/8,VLOOKUP(VLOOKUP($A159,csapatok!$A:$NN,GA$320,FALSE),'csapat-ranglista'!$A:$FP,GA$321,FALSE)/4),0)</f>
        <v>0</v>
      </c>
      <c r="GB159" s="223">
        <f>IFERROR(IF(RIGHT(VLOOKUP($A159,csapatok!$A:$NN,GB$320,FALSE),5)="Csere",VLOOKUP(LEFT(VLOOKUP($A159,csapatok!$A:$NN,GB$320,FALSE),LEN(VLOOKUP($A159,csapatok!$A:$NN,GB$320,FALSE))-6),'csapat-ranglista'!$A:$FP,GB$321,FALSE)/8,VLOOKUP(VLOOKUP($A159,csapatok!$A:$NN,GB$320,FALSE),'csapat-ranglista'!$A:$FP,GB$321,FALSE)/4),0)</f>
        <v>0</v>
      </c>
      <c r="GC159" s="223">
        <f>IFERROR(IF(RIGHT(VLOOKUP($A159,csapatok!$A:$NN,GC$320,FALSE),5)="Csere",VLOOKUP(LEFT(VLOOKUP($A159,csapatok!$A:$NN,GC$320,FALSE),LEN(VLOOKUP($A159,csapatok!$A:$NN,GC$320,FALSE))-6),'csapat-ranglista'!$A:$FP,GC$321,FALSE)/8,VLOOKUP(VLOOKUP($A159,csapatok!$A:$NN,GC$320,FALSE),'csapat-ranglista'!$A:$FP,GC$321,FALSE)/4),0)</f>
        <v>0</v>
      </c>
      <c r="GD159" s="247">
        <f>SUM(EQ159:GC159)</f>
        <v>0</v>
      </c>
    </row>
    <row r="160" spans="1:186">
      <c r="A160" s="1" t="s">
        <v>1372</v>
      </c>
      <c r="B160" s="289">
        <v>33545</v>
      </c>
      <c r="C160" s="131" t="str">
        <f>IF(B160=0,"",IF(B160&lt;$C$1,"felnőtt","ifi"))</f>
        <v>felnőtt</v>
      </c>
      <c r="D160" s="32" t="s">
        <v>101</v>
      </c>
      <c r="E160" s="45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f>IFERROR(IF(RIGHT(VLOOKUP($A160,csapatok!$A:$BL,X$320,FALSE),5)="Csere",VLOOKUP(LEFT(VLOOKUP($A160,csapatok!$A:$BL,X$320,FALSE),LEN(VLOOKUP($A160,csapatok!$A:$BL,X$320,FALSE))-6),'csapat-ranglista'!$A:$FP,X$321,FALSE)/8,VLOOKUP(VLOOKUP($A160,csapatok!$A:$BL,X$320,FALSE),'csapat-ranglista'!$A:$FP,X$321,FALSE)/4),0)</f>
        <v>0</v>
      </c>
      <c r="Y160" s="32">
        <f>IFERROR(IF(RIGHT(VLOOKUP($A160,csapatok!$A:$BL,Y$320,FALSE),5)="Csere",VLOOKUP(LEFT(VLOOKUP($A160,csapatok!$A:$BL,Y$320,FALSE),LEN(VLOOKUP($A160,csapatok!$A:$BL,Y$320,FALSE))-6),'csapat-ranglista'!$A:$FP,Y$321,FALSE)/8,VLOOKUP(VLOOKUP($A160,csapatok!$A:$BL,Y$320,FALSE),'csapat-ranglista'!$A:$FP,Y$321,FALSE)/4),0)</f>
        <v>0</v>
      </c>
      <c r="Z160" s="32">
        <f>IFERROR(IF(RIGHT(VLOOKUP($A160,csapatok!$A:$BL,Z$320,FALSE),5)="Csere",VLOOKUP(LEFT(VLOOKUP($A160,csapatok!$A:$BL,Z$320,FALSE),LEN(VLOOKUP($A160,csapatok!$A:$BL,Z$320,FALSE))-6),'csapat-ranglista'!$A:$FP,Z$321,FALSE)/8,VLOOKUP(VLOOKUP($A160,csapatok!$A:$BL,Z$320,FALSE),'csapat-ranglista'!$A:$FP,Z$321,FALSE)/4),0)</f>
        <v>0</v>
      </c>
      <c r="AA160" s="32">
        <f>IFERROR(IF(RIGHT(VLOOKUP($A160,csapatok!$A:$BL,AA$320,FALSE),5)="Csere",VLOOKUP(LEFT(VLOOKUP($A160,csapatok!$A:$BL,AA$320,FALSE),LEN(VLOOKUP($A160,csapatok!$A:$BL,AA$320,FALSE))-6),'csapat-ranglista'!$A:$FP,AA$321,FALSE)/8,VLOOKUP(VLOOKUP($A160,csapatok!$A:$BL,AA$320,FALSE),'csapat-ranglista'!$A:$FP,AA$321,FALSE)/4),0)</f>
        <v>0</v>
      </c>
      <c r="AB160" s="223">
        <f>IFERROR(IF(RIGHT(VLOOKUP($A160,csapatok!$A:$BL,AB$320,FALSE),5)="Csere",VLOOKUP(LEFT(VLOOKUP($A160,csapatok!$A:$BL,AB$320,FALSE),LEN(VLOOKUP($A160,csapatok!$A:$BL,AB$320,FALSE))-6),'csapat-ranglista'!$A:$FP,AB$321,FALSE)/8,VLOOKUP(VLOOKUP($A160,csapatok!$A:$BL,AB$320,FALSE),'csapat-ranglista'!$A:$FP,AB$321,FALSE)/4),0)</f>
        <v>0</v>
      </c>
      <c r="AC160" s="223">
        <f>IFERROR(IF(RIGHT(VLOOKUP($A160,csapatok!$A:$BL,AC$320,FALSE),5)="Csere",VLOOKUP(LEFT(VLOOKUP($A160,csapatok!$A:$BL,AC$320,FALSE),LEN(VLOOKUP($A160,csapatok!$A:$BL,AC$320,FALSE))-6),'csapat-ranglista'!$A:$FP,AC$321,FALSE)/8,VLOOKUP(VLOOKUP($A160,csapatok!$A:$BL,AC$320,FALSE),'csapat-ranglista'!$A:$FP,AC$321,FALSE)/4),0)</f>
        <v>0</v>
      </c>
      <c r="AD160" s="223">
        <f>IFERROR(IF(RIGHT(VLOOKUP($A160,csapatok!$A:$BL,AD$320,FALSE),5)="Csere",VLOOKUP(LEFT(VLOOKUP($A160,csapatok!$A:$BL,AD$320,FALSE),LEN(VLOOKUP($A160,csapatok!$A:$BL,AD$320,FALSE))-6),'csapat-ranglista'!$A:$FP,AD$321,FALSE)/8,VLOOKUP(VLOOKUP($A160,csapatok!$A:$BL,AD$320,FALSE),'csapat-ranglista'!$A:$FP,AD$321,FALSE)/4),0)</f>
        <v>0</v>
      </c>
      <c r="AE160" s="223">
        <f>IFERROR(IF(RIGHT(VLOOKUP($A160,csapatok!$A:$BL,AE$320,FALSE),5)="Csere",VLOOKUP(LEFT(VLOOKUP($A160,csapatok!$A:$BL,AE$320,FALSE),LEN(VLOOKUP($A160,csapatok!$A:$BL,AE$320,FALSE))-6),'csapat-ranglista'!$A:$FP,AE$321,FALSE)/8,VLOOKUP(VLOOKUP($A160,csapatok!$A:$BL,AE$320,FALSE),'csapat-ranglista'!$A:$FP,AE$321,FALSE)/4),0)</f>
        <v>0</v>
      </c>
      <c r="AF160" s="223">
        <f>IFERROR(IF(RIGHT(VLOOKUP($A160,csapatok!$A:$BL,AF$320,FALSE),5)="Csere",VLOOKUP(LEFT(VLOOKUP($A160,csapatok!$A:$BL,AF$320,FALSE),LEN(VLOOKUP($A160,csapatok!$A:$BL,AF$320,FALSE))-6),'csapat-ranglista'!$A:$FP,AF$321,FALSE)/8,VLOOKUP(VLOOKUP($A160,csapatok!$A:$BL,AF$320,FALSE),'csapat-ranglista'!$A:$FP,AF$321,FALSE)/4),0)</f>
        <v>0</v>
      </c>
      <c r="AG160" s="223">
        <f>IFERROR(IF(RIGHT(VLOOKUP($A160,csapatok!$A:$BL,AG$320,FALSE),5)="Csere",VLOOKUP(LEFT(VLOOKUP($A160,csapatok!$A:$BL,AG$320,FALSE),LEN(VLOOKUP($A160,csapatok!$A:$BL,AG$320,FALSE))-6),'csapat-ranglista'!$A:$FP,AG$321,FALSE)/8,VLOOKUP(VLOOKUP($A160,csapatok!$A:$BL,AG$320,FALSE),'csapat-ranglista'!$A:$FP,AG$321,FALSE)/4),0)</f>
        <v>0</v>
      </c>
      <c r="AH160" s="223">
        <f>IFERROR(IF(RIGHT(VLOOKUP($A160,csapatok!$A:$BL,AH$320,FALSE),5)="Csere",VLOOKUP(LEFT(VLOOKUP($A160,csapatok!$A:$BL,AH$320,FALSE),LEN(VLOOKUP($A160,csapatok!$A:$BL,AH$320,FALSE))-6),'csapat-ranglista'!$A:$FP,AH$321,FALSE)/8,VLOOKUP(VLOOKUP($A160,csapatok!$A:$BL,AH$320,FALSE),'csapat-ranglista'!$A:$FP,AH$321,FALSE)/4),0)</f>
        <v>0</v>
      </c>
      <c r="AI160" s="223">
        <f>IFERROR(IF(RIGHT(VLOOKUP($A160,csapatok!$A:$BL,AI$320,FALSE),5)="Csere",VLOOKUP(LEFT(VLOOKUP($A160,csapatok!$A:$BL,AI$320,FALSE),LEN(VLOOKUP($A160,csapatok!$A:$BL,AI$320,FALSE))-6),'csapat-ranglista'!$A:$FP,AI$321,FALSE)/8,VLOOKUP(VLOOKUP($A160,csapatok!$A:$BL,AI$320,FALSE),'csapat-ranglista'!$A:$FP,AI$321,FALSE)/4),0)</f>
        <v>0</v>
      </c>
      <c r="AJ160" s="223">
        <f>IFERROR(IF(RIGHT(VLOOKUP($A160,csapatok!$A:$BL,AJ$320,FALSE),5)="Csere",VLOOKUP(LEFT(VLOOKUP($A160,csapatok!$A:$BL,AJ$320,FALSE),LEN(VLOOKUP($A160,csapatok!$A:$BL,AJ$320,FALSE))-6),'csapat-ranglista'!$A:$FP,AJ$321,FALSE)/8,VLOOKUP(VLOOKUP($A160,csapatok!$A:$BL,AJ$320,FALSE),'csapat-ranglista'!$A:$FP,AJ$321,FALSE)/2),0)</f>
        <v>0</v>
      </c>
      <c r="AK160" s="223">
        <f>IFERROR(IF(RIGHT(VLOOKUP($A160,csapatok!$A:$CN,AK$320,FALSE),5)="Csere",VLOOKUP(LEFT(VLOOKUP($A160,csapatok!$A:$CN,AK$320,FALSE),LEN(VLOOKUP($A160,csapatok!$A:$CN,AK$320,FALSE))-6),'csapat-ranglista'!$A:$FP,AK$321,FALSE)/8,VLOOKUP(VLOOKUP($A160,csapatok!$A:$CN,AK$320,FALSE),'csapat-ranglista'!$A:$FP,AK$321,FALSE)/4),0)</f>
        <v>0</v>
      </c>
      <c r="AL160" s="223">
        <f>IFERROR(IF(RIGHT(VLOOKUP($A160,csapatok!$A:$CN,AL$320,FALSE),5)="Csere",VLOOKUP(LEFT(VLOOKUP($A160,csapatok!$A:$CN,AL$320,FALSE),LEN(VLOOKUP($A160,csapatok!$A:$CN,AL$320,FALSE))-6),'csapat-ranglista'!$A:$FP,AL$321,FALSE)/8,VLOOKUP(VLOOKUP($A160,csapatok!$A:$CN,AL$320,FALSE),'csapat-ranglista'!$A:$FP,AL$321,FALSE)/4),0)</f>
        <v>0</v>
      </c>
      <c r="AM160" s="223">
        <f>IFERROR(IF(RIGHT(VLOOKUP($A160,csapatok!$A:$CN,AM$320,FALSE),5)="Csere",VLOOKUP(LEFT(VLOOKUP($A160,csapatok!$A:$CN,AM$320,FALSE),LEN(VLOOKUP($A160,csapatok!$A:$CN,AM$320,FALSE))-6),'csapat-ranglista'!$A:$FP,AM$321,FALSE)/8,VLOOKUP(VLOOKUP($A160,csapatok!$A:$CN,AM$320,FALSE),'csapat-ranglista'!$A:$FP,AM$321,FALSE)/4),0)</f>
        <v>0</v>
      </c>
      <c r="AN160" s="223">
        <f>IFERROR(IF(RIGHT(VLOOKUP($A160,csapatok!$A:$CN,AN$320,FALSE),5)="Csere",VLOOKUP(LEFT(VLOOKUP($A160,csapatok!$A:$CN,AN$320,FALSE),LEN(VLOOKUP($A160,csapatok!$A:$CN,AN$320,FALSE))-6),'csapat-ranglista'!$A:$FP,AN$321,FALSE)/8,VLOOKUP(VLOOKUP($A160,csapatok!$A:$CN,AN$320,FALSE),'csapat-ranglista'!$A:$FP,AN$321,FALSE)/4),0)</f>
        <v>0</v>
      </c>
      <c r="AO160" s="223">
        <f>IFERROR(IF(RIGHT(VLOOKUP($A160,csapatok!$A:$CN,AO$320,FALSE),5)="Csere",VLOOKUP(LEFT(VLOOKUP($A160,csapatok!$A:$CN,AO$320,FALSE),LEN(VLOOKUP($A160,csapatok!$A:$CN,AO$320,FALSE))-6),'csapat-ranglista'!$A:$FP,AO$321,FALSE)/8,VLOOKUP(VLOOKUP($A160,csapatok!$A:$CN,AO$320,FALSE),'csapat-ranglista'!$A:$FP,AO$321,FALSE)/4),0)</f>
        <v>0</v>
      </c>
      <c r="AP160" s="223">
        <f>IFERROR(IF(RIGHT(VLOOKUP($A160,csapatok!$A:$CN,AP$320,FALSE),5)="Csere",VLOOKUP(LEFT(VLOOKUP($A160,csapatok!$A:$CN,AP$320,FALSE),LEN(VLOOKUP($A160,csapatok!$A:$CN,AP$320,FALSE))-6),'csapat-ranglista'!$A:$FP,AP$321,FALSE)/8,VLOOKUP(VLOOKUP($A160,csapatok!$A:$CN,AP$320,FALSE),'csapat-ranglista'!$A:$FP,AP$321,FALSE)/4),0)</f>
        <v>0</v>
      </c>
      <c r="AQ160" s="223">
        <f>IFERROR(IF(RIGHT(VLOOKUP($A160,csapatok!$A:$CN,AQ$320,FALSE),5)="Csere",VLOOKUP(LEFT(VLOOKUP($A160,csapatok!$A:$CN,AQ$320,FALSE),LEN(VLOOKUP($A160,csapatok!$A:$CN,AQ$320,FALSE))-6),'csapat-ranglista'!$A:$FP,AQ$321,FALSE)/8,VLOOKUP(VLOOKUP($A160,csapatok!$A:$CN,AQ$320,FALSE),'csapat-ranglista'!$A:$FP,AQ$321,FALSE)/4),0)</f>
        <v>0</v>
      </c>
      <c r="AR160" s="223">
        <f>IFERROR(IF(RIGHT(VLOOKUP($A160,csapatok!$A:$CN,AR$320,FALSE),5)="Csere",VLOOKUP(LEFT(VLOOKUP($A160,csapatok!$A:$CN,AR$320,FALSE),LEN(VLOOKUP($A160,csapatok!$A:$CN,AR$320,FALSE))-6),'csapat-ranglista'!$A:$FP,AR$321,FALSE)/8,VLOOKUP(VLOOKUP($A160,csapatok!$A:$CN,AR$320,FALSE),'csapat-ranglista'!$A:$FP,AR$321,FALSE)/4),0)</f>
        <v>0</v>
      </c>
      <c r="AS160" s="223">
        <f>IFERROR(IF(RIGHT(VLOOKUP($A160,csapatok!$A:$CN,AS$320,FALSE),5)="Csere",VLOOKUP(LEFT(VLOOKUP($A160,csapatok!$A:$CN,AS$320,FALSE),LEN(VLOOKUP($A160,csapatok!$A:$CN,AS$320,FALSE))-6),'csapat-ranglista'!$A:$FP,AS$321,FALSE)/8,VLOOKUP(VLOOKUP($A160,csapatok!$A:$CN,AS$320,FALSE),'csapat-ranglista'!$A:$FP,AS$321,FALSE)/4),0)</f>
        <v>0</v>
      </c>
      <c r="AT160" s="223">
        <f>IFERROR(IF(RIGHT(VLOOKUP($A160,csapatok!$A:$CN,AT$320,FALSE),5)="Csere",VLOOKUP(LEFT(VLOOKUP($A160,csapatok!$A:$CN,AT$320,FALSE),LEN(VLOOKUP($A160,csapatok!$A:$CN,AT$320,FALSE))-6),'csapat-ranglista'!$A:$FP,AT$321,FALSE)/8,VLOOKUP(VLOOKUP($A160,csapatok!$A:$CN,AT$320,FALSE),'csapat-ranglista'!$A:$FP,AT$321,FALSE)/4),0)</f>
        <v>0</v>
      </c>
      <c r="AU160" s="223">
        <f>IFERROR(IF(RIGHT(VLOOKUP($A160,csapatok!$A:$CN,AU$320,FALSE),5)="Csere",VLOOKUP(LEFT(VLOOKUP($A160,csapatok!$A:$CN,AU$320,FALSE),LEN(VLOOKUP($A160,csapatok!$A:$CN,AU$320,FALSE))-6),'csapat-ranglista'!$A:$FP,AU$321,FALSE)/8,VLOOKUP(VLOOKUP($A160,csapatok!$A:$CN,AU$320,FALSE),'csapat-ranglista'!$A:$FP,AU$321,FALSE)/4),0)</f>
        <v>0</v>
      </c>
      <c r="AV160" s="223">
        <f>IFERROR(IF(RIGHT(VLOOKUP($A160,csapatok!$A:$CN,AV$320,FALSE),5)="Csere",VLOOKUP(LEFT(VLOOKUP($A160,csapatok!$A:$CN,AV$320,FALSE),LEN(VLOOKUP($A160,csapatok!$A:$CN,AV$320,FALSE))-6),'csapat-ranglista'!$A:$FP,AV$321,FALSE)/8,VLOOKUP(VLOOKUP($A160,csapatok!$A:$CN,AV$320,FALSE),'csapat-ranglista'!$A:$FP,AV$321,FALSE)/4),0)</f>
        <v>0</v>
      </c>
      <c r="AW160" s="223">
        <f>IFERROR(IF(RIGHT(VLOOKUP($A160,csapatok!$A:$CN,AW$320,FALSE),5)="Csere",VLOOKUP(LEFT(VLOOKUP($A160,csapatok!$A:$CN,AW$320,FALSE),LEN(VLOOKUP($A160,csapatok!$A:$CN,AW$320,FALSE))-6),'csapat-ranglista'!$A:$FP,AW$321,FALSE)/8,VLOOKUP(VLOOKUP($A160,csapatok!$A:$CN,AW$320,FALSE),'csapat-ranglista'!$A:$FP,AW$321,FALSE)/4),0)</f>
        <v>0</v>
      </c>
      <c r="AX160" s="223">
        <f>IFERROR(IF(RIGHT(VLOOKUP($A160,csapatok!$A:$CN,AX$320,FALSE),5)="Csere",VLOOKUP(LEFT(VLOOKUP($A160,csapatok!$A:$CN,AX$320,FALSE),LEN(VLOOKUP($A160,csapatok!$A:$CN,AX$320,FALSE))-6),'csapat-ranglista'!$A:$FP,AX$321,FALSE)/8,VLOOKUP(VLOOKUP($A160,csapatok!$A:$CN,AX$320,FALSE),'csapat-ranglista'!$A:$FP,AX$321,FALSE)/4),0)</f>
        <v>0</v>
      </c>
      <c r="AY160" s="223">
        <f>IFERROR(IF(RIGHT(VLOOKUP($A160,csapatok!$A:$NN,AY$320,FALSE),5)="Csere",VLOOKUP(LEFT(VLOOKUP($A160,csapatok!$A:$NN,AY$320,FALSE),LEN(VLOOKUP($A160,csapatok!$A:$NN,AY$320,FALSE))-6),'csapat-ranglista'!$A:$FP,AY$321,FALSE)/8,VLOOKUP(VLOOKUP($A160,csapatok!$A:$NN,AY$320,FALSE),'csapat-ranglista'!$A:$FP,AY$321,FALSE)/4),0)</f>
        <v>0</v>
      </c>
      <c r="AZ160" s="223">
        <f>IFERROR(IF(RIGHT(VLOOKUP($A160,csapatok!$A:$NN,AZ$320,FALSE),5)="Csere",VLOOKUP(LEFT(VLOOKUP($A160,csapatok!$A:$NN,AZ$320,FALSE),LEN(VLOOKUP($A160,csapatok!$A:$NN,AZ$320,FALSE))-6),'csapat-ranglista'!$A:$FP,AZ$321,FALSE)/8,VLOOKUP(VLOOKUP($A160,csapatok!$A:$NN,AZ$320,FALSE),'csapat-ranglista'!$A:$FP,AZ$321,FALSE)/4),0)</f>
        <v>0</v>
      </c>
      <c r="BA160" s="223">
        <f>IFERROR(IF(RIGHT(VLOOKUP($A160,csapatok!$A:$NN,BA$320,FALSE),5)="Csere",VLOOKUP(LEFT(VLOOKUP($A160,csapatok!$A:$NN,BA$320,FALSE),LEN(VLOOKUP($A160,csapatok!$A:$NN,BA$320,FALSE))-6),'csapat-ranglista'!$A:$FP,BA$321,FALSE)/8,VLOOKUP(VLOOKUP($A160,csapatok!$A:$NN,BA$320,FALSE),'csapat-ranglista'!$A:$FP,BA$321,FALSE)/4),0)</f>
        <v>0</v>
      </c>
      <c r="BB160" s="223">
        <f>IFERROR(IF(RIGHT(VLOOKUP($A160,csapatok!$A:$NN,BB$320,FALSE),5)="Csere",VLOOKUP(LEFT(VLOOKUP($A160,csapatok!$A:$NN,BB$320,FALSE),LEN(VLOOKUP($A160,csapatok!$A:$NN,BB$320,FALSE))-6),'csapat-ranglista'!$A:$FP,BB$321,FALSE)/8,VLOOKUP(VLOOKUP($A160,csapatok!$A:$NN,BB$320,FALSE),'csapat-ranglista'!$A:$FP,BB$321,FALSE)/4),0)</f>
        <v>0</v>
      </c>
      <c r="BC160" s="224">
        <f>versenyek!$ES$11*IFERROR(VLOOKUP(VLOOKUP($A160,versenyek!ER:ET,3,FALSE),szabalyok!$A$16:$B$23,2,FALSE)/4,0)</f>
        <v>0</v>
      </c>
      <c r="BD160" s="224">
        <f>versenyek!$EV$11*IFERROR(VLOOKUP(VLOOKUP($A160,versenyek!EU:EW,3,FALSE),szabalyok!$A$16:$B$23,2,FALSE)/4,0)</f>
        <v>0</v>
      </c>
      <c r="BE160" s="223">
        <f>IFERROR(IF(RIGHT(VLOOKUP($A160,csapatok!$A:$NN,BE$320,FALSE),5)="Csere",VLOOKUP(LEFT(VLOOKUP($A160,csapatok!$A:$NN,BE$320,FALSE),LEN(VLOOKUP($A160,csapatok!$A:$NN,BE$320,FALSE))-6),'csapat-ranglista'!$A:$FP,BE$321,FALSE)/8,VLOOKUP(VLOOKUP($A160,csapatok!$A:$NN,BE$320,FALSE),'csapat-ranglista'!$A:$FP,BE$321,FALSE)/4),0)</f>
        <v>0</v>
      </c>
      <c r="BF160" s="223">
        <f>IFERROR(IF(RIGHT(VLOOKUP($A160,csapatok!$A:$NN,BF$320,FALSE),5)="Csere",VLOOKUP(LEFT(VLOOKUP($A160,csapatok!$A:$NN,BF$320,FALSE),LEN(VLOOKUP($A160,csapatok!$A:$NN,BF$320,FALSE))-6),'csapat-ranglista'!$A:$FP,BF$321,FALSE)/8,VLOOKUP(VLOOKUP($A160,csapatok!$A:$NN,BF$320,FALSE),'csapat-ranglista'!$A:$FP,BF$321,FALSE)/4),0)</f>
        <v>0</v>
      </c>
      <c r="BG160" s="223">
        <f>IFERROR(IF(RIGHT(VLOOKUP($A160,csapatok!$A:$NN,BG$320,FALSE),5)="Csere",VLOOKUP(LEFT(VLOOKUP($A160,csapatok!$A:$NN,BG$320,FALSE),LEN(VLOOKUP($A160,csapatok!$A:$NN,BG$320,FALSE))-6),'csapat-ranglista'!$A:$FP,BG$321,FALSE)/8,VLOOKUP(VLOOKUP($A160,csapatok!$A:$NN,BG$320,FALSE),'csapat-ranglista'!$A:$FP,BG$321,FALSE)/4),0)</f>
        <v>0</v>
      </c>
      <c r="BH160" s="223">
        <f>IFERROR(IF(RIGHT(VLOOKUP($A160,csapatok!$A:$NN,BH$320,FALSE),5)="Csere",VLOOKUP(LEFT(VLOOKUP($A160,csapatok!$A:$NN,BH$320,FALSE),LEN(VLOOKUP($A160,csapatok!$A:$NN,BH$320,FALSE))-6),'csapat-ranglista'!$A:$FP,BH$321,FALSE)/8,VLOOKUP(VLOOKUP($A160,csapatok!$A:$NN,BH$320,FALSE),'csapat-ranglista'!$A:$FP,BH$321,FALSE)/4),0)</f>
        <v>0</v>
      </c>
      <c r="BI160" s="223">
        <f>IFERROR(IF(RIGHT(VLOOKUP($A160,csapatok!$A:$NN,BI$320,FALSE),5)="Csere",VLOOKUP(LEFT(VLOOKUP($A160,csapatok!$A:$NN,BI$320,FALSE),LEN(VLOOKUP($A160,csapatok!$A:$NN,BI$320,FALSE))-6),'csapat-ranglista'!$A:$FP,BI$321,FALSE)/8,VLOOKUP(VLOOKUP($A160,csapatok!$A:$NN,BI$320,FALSE),'csapat-ranglista'!$A:$FP,BI$321,FALSE)/4),0)</f>
        <v>0</v>
      </c>
      <c r="BJ160" s="223">
        <f>IFERROR(IF(RIGHT(VLOOKUP($A160,csapatok!$A:$NN,BJ$320,FALSE),5)="Csere",VLOOKUP(LEFT(VLOOKUP($A160,csapatok!$A:$NN,BJ$320,FALSE),LEN(VLOOKUP($A160,csapatok!$A:$NN,BJ$320,FALSE))-6),'csapat-ranglista'!$A:$FP,BJ$321,FALSE)/8,VLOOKUP(VLOOKUP($A160,csapatok!$A:$NN,BJ$320,FALSE),'csapat-ranglista'!$A:$FP,BJ$321,FALSE)/4),0)</f>
        <v>0</v>
      </c>
      <c r="BK160" s="223">
        <f>IFERROR(IF(RIGHT(VLOOKUP($A160,csapatok!$A:$NN,BK$320,FALSE),5)="Csere",VLOOKUP(LEFT(VLOOKUP($A160,csapatok!$A:$NN,BK$320,FALSE),LEN(VLOOKUP($A160,csapatok!$A:$NN,BK$320,FALSE))-6),'csapat-ranglista'!$A:$FP,BK$321,FALSE)/8,VLOOKUP(VLOOKUP($A160,csapatok!$A:$NN,BK$320,FALSE),'csapat-ranglista'!$A:$FP,BK$321,FALSE)/4),0)</f>
        <v>0</v>
      </c>
      <c r="BL160" s="223">
        <f>IFERROR(IF(RIGHT(VLOOKUP($A160,csapatok!$A:$NN,BL$320,FALSE),5)="Csere",VLOOKUP(LEFT(VLOOKUP($A160,csapatok!$A:$NN,BL$320,FALSE),LEN(VLOOKUP($A160,csapatok!$A:$NN,BL$320,FALSE))-6),'csapat-ranglista'!$A:$FP,BL$321,FALSE)/8,VLOOKUP(VLOOKUP($A160,csapatok!$A:$NN,BL$320,FALSE),'csapat-ranglista'!$A:$FP,BL$321,FALSE)/4),0)</f>
        <v>0</v>
      </c>
      <c r="BM160" s="223">
        <f>IFERROR(IF(RIGHT(VLOOKUP($A160,csapatok!$A:$NN,BM$320,FALSE),5)="Csere",VLOOKUP(LEFT(VLOOKUP($A160,csapatok!$A:$NN,BM$320,FALSE),LEN(VLOOKUP($A160,csapatok!$A:$NN,BM$320,FALSE))-6),'csapat-ranglista'!$A:$FP,BM$321,FALSE)/8,VLOOKUP(VLOOKUP($A160,csapatok!$A:$NN,BM$320,FALSE),'csapat-ranglista'!$A:$FP,BM$321,FALSE)/4),0)</f>
        <v>0</v>
      </c>
      <c r="BN160" s="223">
        <f>IFERROR(IF(RIGHT(VLOOKUP($A160,csapatok!$A:$NN,BN$320,FALSE),5)="Csere",VLOOKUP(LEFT(VLOOKUP($A160,csapatok!$A:$NN,BN$320,FALSE),LEN(VLOOKUP($A160,csapatok!$A:$NN,BN$320,FALSE))-6),'csapat-ranglista'!$A:$FP,BN$321,FALSE)/8,VLOOKUP(VLOOKUP($A160,csapatok!$A:$NN,BN$320,FALSE),'csapat-ranglista'!$A:$FP,BN$321,FALSE)/4),0)</f>
        <v>0</v>
      </c>
      <c r="BO160" s="223">
        <f>IFERROR(IF(RIGHT(VLOOKUP($A160,csapatok!$A:$NN,BO$320,FALSE),5)="Csere",VLOOKUP(LEFT(VLOOKUP($A160,csapatok!$A:$NN,BO$320,FALSE),LEN(VLOOKUP($A160,csapatok!$A:$NN,BO$320,FALSE))-6),'csapat-ranglista'!$A:$FP,BO$321,FALSE)/8,VLOOKUP(VLOOKUP($A160,csapatok!$A:$NN,BO$320,FALSE),'csapat-ranglista'!$A:$FP,BO$321,FALSE)/4),0)</f>
        <v>0</v>
      </c>
      <c r="BP160" s="223">
        <f>IFERROR(IF(RIGHT(VLOOKUP($A160,csapatok!$A:$NN,BP$320,FALSE),5)="Csere",VLOOKUP(LEFT(VLOOKUP($A160,csapatok!$A:$NN,BP$320,FALSE),LEN(VLOOKUP($A160,csapatok!$A:$NN,BP$320,FALSE))-6),'csapat-ranglista'!$A:$FP,BP$321,FALSE)/8,VLOOKUP(VLOOKUP($A160,csapatok!$A:$NN,BP$320,FALSE),'csapat-ranglista'!$A:$FP,BP$321,FALSE)/4),0)</f>
        <v>0</v>
      </c>
      <c r="BQ160" s="223">
        <f>IFERROR(IF(RIGHT(VLOOKUP($A160,csapatok!$A:$NN,BQ$320,FALSE),5)="Csere",VLOOKUP(LEFT(VLOOKUP($A160,csapatok!$A:$NN,BQ$320,FALSE),LEN(VLOOKUP($A160,csapatok!$A:$NN,BQ$320,FALSE))-6),'csapat-ranglista'!$A:$FP,BQ$321,FALSE)/8,VLOOKUP(VLOOKUP($A160,csapatok!$A:$NN,BQ$320,FALSE),'csapat-ranglista'!$A:$FP,BQ$321,FALSE)/4),0)</f>
        <v>0</v>
      </c>
      <c r="BR160" s="223">
        <f>IFERROR(IF(RIGHT(VLOOKUP($A160,csapatok!$A:$NN,BR$320,FALSE),5)="Csere",VLOOKUP(LEFT(VLOOKUP($A160,csapatok!$A:$NN,BR$320,FALSE),LEN(VLOOKUP($A160,csapatok!$A:$NN,BR$320,FALSE))-6),'csapat-ranglista'!$A:$FP,BR$321,FALSE)/8,VLOOKUP(VLOOKUP($A160,csapatok!$A:$NN,BR$320,FALSE),'csapat-ranglista'!$A:$FP,BR$321,FALSE)/4),0)</f>
        <v>0</v>
      </c>
      <c r="BS160" s="223">
        <f>IFERROR(IF(RIGHT(VLOOKUP($A160,csapatok!$A:$NN,BS$320,FALSE),5)="Csere",VLOOKUP(LEFT(VLOOKUP($A160,csapatok!$A:$NN,BS$320,FALSE),LEN(VLOOKUP($A160,csapatok!$A:$NN,BS$320,FALSE))-6),'csapat-ranglista'!$A:$FP,BS$321,FALSE)/8,VLOOKUP(VLOOKUP($A160,csapatok!$A:$NN,BS$320,FALSE),'csapat-ranglista'!$A:$FP,BS$321,FALSE)/4),0)</f>
        <v>0</v>
      </c>
      <c r="BT160" s="223">
        <f>IFERROR(IF(RIGHT(VLOOKUP($A160,csapatok!$A:$NN,BT$320,FALSE),5)="Csere",VLOOKUP(LEFT(VLOOKUP($A160,csapatok!$A:$NN,BT$320,FALSE),LEN(VLOOKUP($A160,csapatok!$A:$NN,BT$320,FALSE))-6),'csapat-ranglista'!$A:$FP,BT$321,FALSE)/8,VLOOKUP(VLOOKUP($A160,csapatok!$A:$NN,BT$320,FALSE),'csapat-ranglista'!$A:$FP,BT$321,FALSE)/4),0)</f>
        <v>0</v>
      </c>
      <c r="BU160" s="223">
        <f>IFERROR(IF(RIGHT(VLOOKUP($A160,csapatok!$A:$NN,BU$320,FALSE),5)="Csere",VLOOKUP(LEFT(VLOOKUP($A160,csapatok!$A:$NN,BU$320,FALSE),LEN(VLOOKUP($A160,csapatok!$A:$NN,BU$320,FALSE))-6),'csapat-ranglista'!$A:$FP,BU$321,FALSE)/8,VLOOKUP(VLOOKUP($A160,csapatok!$A:$NN,BU$320,FALSE),'csapat-ranglista'!$A:$FP,BU$321,FALSE)/4),0)</f>
        <v>0</v>
      </c>
      <c r="BV160" s="223">
        <f>IFERROR(IF(RIGHT(VLOOKUP($A160,csapatok!$A:$NN,BV$320,FALSE),5)="Csere",VLOOKUP(LEFT(VLOOKUP($A160,csapatok!$A:$NN,BV$320,FALSE),LEN(VLOOKUP($A160,csapatok!$A:$NN,BV$320,FALSE))-6),'csapat-ranglista'!$A:$FP,BV$321,FALSE)/8,VLOOKUP(VLOOKUP($A160,csapatok!$A:$NN,BV$320,FALSE),'csapat-ranglista'!$A:$FP,BV$321,FALSE)/4),0)</f>
        <v>0</v>
      </c>
      <c r="BW160" s="223">
        <f>IFERROR(IF(RIGHT(VLOOKUP($A160,csapatok!$A:$NN,BW$320,FALSE),5)="Csere",VLOOKUP(LEFT(VLOOKUP($A160,csapatok!$A:$NN,BW$320,FALSE),LEN(VLOOKUP($A160,csapatok!$A:$NN,BW$320,FALSE))-6),'csapat-ranglista'!$A:$FP,BW$321,FALSE)/8,VLOOKUP(VLOOKUP($A160,csapatok!$A:$NN,BW$320,FALSE),'csapat-ranglista'!$A:$FP,BW$321,FALSE)/4),0)</f>
        <v>0</v>
      </c>
      <c r="BX160" s="223">
        <f>IFERROR(IF(RIGHT(VLOOKUP($A160,csapatok!$A:$NN,BX$320,FALSE),5)="Csere",VLOOKUP(LEFT(VLOOKUP($A160,csapatok!$A:$NN,BX$320,FALSE),LEN(VLOOKUP($A160,csapatok!$A:$NN,BX$320,FALSE))-6),'csapat-ranglista'!$A:$FP,BX$321,FALSE)/8,VLOOKUP(VLOOKUP($A160,csapatok!$A:$NN,BX$320,FALSE),'csapat-ranglista'!$A:$FP,BX$321,FALSE)/4),0)</f>
        <v>0</v>
      </c>
      <c r="BY160" s="223">
        <f>IFERROR(IF(RIGHT(VLOOKUP($A160,csapatok!$A:$NN,BY$320,FALSE),5)="Csere",VLOOKUP(LEFT(VLOOKUP($A160,csapatok!$A:$NN,BY$320,FALSE),LEN(VLOOKUP($A160,csapatok!$A:$NN,BY$320,FALSE))-6),'csapat-ranglista'!$A:$FP,BY$321,FALSE)/8,VLOOKUP(VLOOKUP($A160,csapatok!$A:$NN,BY$320,FALSE),'csapat-ranglista'!$A:$FP,BY$321,FALSE)/4),0)</f>
        <v>0</v>
      </c>
      <c r="BZ160" s="223">
        <f>IFERROR(IF(RIGHT(VLOOKUP($A160,csapatok!$A:$NN,BZ$320,FALSE),5)="Csere",VLOOKUP(LEFT(VLOOKUP($A160,csapatok!$A:$NN,BZ$320,FALSE),LEN(VLOOKUP($A160,csapatok!$A:$NN,BZ$320,FALSE))-6),'csapat-ranglista'!$A:$FP,BZ$321,FALSE)/8,VLOOKUP(VLOOKUP($A160,csapatok!$A:$NN,BZ$320,FALSE),'csapat-ranglista'!$A:$FP,BZ$321,FALSE)/4),0)</f>
        <v>0</v>
      </c>
      <c r="CA160" s="223">
        <f>IFERROR(IF(RIGHT(VLOOKUP($A160,csapatok!$A:$NN,CA$320,FALSE),5)="Csere",VLOOKUP(LEFT(VLOOKUP($A160,csapatok!$A:$NN,CA$320,FALSE),LEN(VLOOKUP($A160,csapatok!$A:$NN,CA$320,FALSE))-6),'csapat-ranglista'!$A:$FP,CA$321,FALSE)/8,VLOOKUP(VLOOKUP($A160,csapatok!$A:$NN,CA$320,FALSE),'csapat-ranglista'!$A:$FP,CA$321,FALSE)/4),0)</f>
        <v>0</v>
      </c>
      <c r="CB160" s="223">
        <f>IFERROR(IF(RIGHT(VLOOKUP($A160,csapatok!$A:$NN,CB$320,FALSE),5)="Csere",VLOOKUP(LEFT(VLOOKUP($A160,csapatok!$A:$NN,CB$320,FALSE),LEN(VLOOKUP($A160,csapatok!$A:$NN,CB$320,FALSE))-6),'csapat-ranglista'!$A:$FP,CB$321,FALSE)/8,VLOOKUP(VLOOKUP($A160,csapatok!$A:$NN,CB$320,FALSE),'csapat-ranglista'!$A:$FP,CB$321,FALSE)/4),0)</f>
        <v>0</v>
      </c>
      <c r="CC160" s="223">
        <f>IFERROR(IF(RIGHT(VLOOKUP($A160,csapatok!$A:$NN,CC$320,FALSE),5)="Csere",VLOOKUP(LEFT(VLOOKUP($A160,csapatok!$A:$NN,CC$320,FALSE),LEN(VLOOKUP($A160,csapatok!$A:$NN,CC$320,FALSE))-6),'csapat-ranglista'!$A:$FP,CC$321,FALSE)/8,VLOOKUP(VLOOKUP($A160,csapatok!$A:$NN,CC$320,FALSE),'csapat-ranglista'!$A:$FP,CC$321,FALSE)/4),0)</f>
        <v>0</v>
      </c>
      <c r="CD160" s="223">
        <f>IFERROR(IF(RIGHT(VLOOKUP($A160,csapatok!$A:$NN,CD$320,FALSE),5)="Csere",VLOOKUP(LEFT(VLOOKUP($A160,csapatok!$A:$NN,CD$320,FALSE),LEN(VLOOKUP($A160,csapatok!$A:$NN,CD$320,FALSE))-6),'csapat-ranglista'!$A:$FP,CD$321,FALSE)/8,VLOOKUP(VLOOKUP($A160,csapatok!$A:$NN,CD$320,FALSE),'csapat-ranglista'!$A:$FP,CD$321,FALSE)/4),0)</f>
        <v>0</v>
      </c>
      <c r="CE160" s="223">
        <f>IFERROR(IF(RIGHT(VLOOKUP($A160,csapatok!$A:$NN,CE$320,FALSE),5)="Csere",VLOOKUP(LEFT(VLOOKUP($A160,csapatok!$A:$NN,CE$320,FALSE),LEN(VLOOKUP($A160,csapatok!$A:$NN,CE$320,FALSE))-6),'csapat-ranglista'!$A:$FP,CE$321,FALSE)/8,VLOOKUP(VLOOKUP($A160,csapatok!$A:$NN,CE$320,FALSE),'csapat-ranglista'!$A:$FP,CE$321,FALSE)/4),0)</f>
        <v>3.309127652247045</v>
      </c>
      <c r="CF160" s="223">
        <f>IFERROR(IF(RIGHT(VLOOKUP($A160,csapatok!$A:$NN,CF$320,FALSE),5)="Csere",VLOOKUP(LEFT(VLOOKUP($A160,csapatok!$A:$NN,CF$320,FALSE),LEN(VLOOKUP($A160,csapatok!$A:$NN,CF$320,FALSE))-6),'csapat-ranglista'!$A:$FP,CF$321,FALSE)/8,VLOOKUP(VLOOKUP($A160,csapatok!$A:$NN,CF$320,FALSE),'csapat-ranglista'!$A:$FP,CF$321,FALSE)/4),0)</f>
        <v>0</v>
      </c>
      <c r="CG160" s="223">
        <f>IFERROR(IF(RIGHT(VLOOKUP($A160,csapatok!$A:$NN,CG$320,FALSE),5)="Csere",VLOOKUP(LEFT(VLOOKUP($A160,csapatok!$A:$NN,CG$320,FALSE),LEN(VLOOKUP($A160,csapatok!$A:$NN,CG$320,FALSE))-6),'csapat-ranglista'!$A:$FP,CG$321,FALSE)/8,VLOOKUP(VLOOKUP($A160,csapatok!$A:$NN,CG$320,FALSE),'csapat-ranglista'!$A:$FP,CG$321,FALSE)/4),0)</f>
        <v>0</v>
      </c>
      <c r="CH160" s="223">
        <f>IFERROR(IF(RIGHT(VLOOKUP($A160,csapatok!$A:$NN,CH$320,FALSE),5)="Csere",VLOOKUP(LEFT(VLOOKUP($A160,csapatok!$A:$NN,CH$320,FALSE),LEN(VLOOKUP($A160,csapatok!$A:$NN,CH$320,FALSE))-6),'csapat-ranglista'!$A:$FP,CH$321,FALSE)/8,VLOOKUP(VLOOKUP($A160,csapatok!$A:$NN,CH$320,FALSE),'csapat-ranglista'!$A:$FP,CH$321,FALSE)/4),0)</f>
        <v>0</v>
      </c>
      <c r="CI160" s="223">
        <f>IFERROR(IF(RIGHT(VLOOKUP($A160,csapatok!$A:$NN,CI$320,FALSE),5)="Csere",VLOOKUP(LEFT(VLOOKUP($A160,csapatok!$A:$NN,CI$320,FALSE),LEN(VLOOKUP($A160,csapatok!$A:$NN,CI$320,FALSE))-6),'csapat-ranglista'!$A:$FP,CI$321,FALSE)/8,VLOOKUP(VLOOKUP($A160,csapatok!$A:$NN,CI$320,FALSE),'csapat-ranglista'!$A:$FP,CI$321,FALSE)/4),0)</f>
        <v>0</v>
      </c>
      <c r="CJ160" s="224">
        <f>versenyek!$IQ$11*IFERROR(VLOOKUP(VLOOKUP($A160,versenyek!IP:IR,3,FALSE),szabalyok!$A$16:$B$23,2,FALSE)/4,0)</f>
        <v>0</v>
      </c>
      <c r="CK160" s="224">
        <f>versenyek!$IT$11*IFERROR(VLOOKUP(VLOOKUP($A160,versenyek!IS:IU,3,FALSE),szabalyok!$A$16:$B$23,2,FALSE)/4,0)</f>
        <v>0</v>
      </c>
      <c r="CL160" s="223">
        <f>IFERROR(IF(RIGHT(VLOOKUP($A160,csapatok!$A:$NN,CL$320,FALSE),5)="Csere",VLOOKUP(LEFT(VLOOKUP($A160,csapatok!$A:$NN,CL$320,FALSE),LEN(VLOOKUP($A160,csapatok!$A:$NN,CL$320,FALSE))-6),'csapat-ranglista'!$A:$FP,CL$321,FALSE)/8,VLOOKUP(VLOOKUP($A160,csapatok!$A:$NN,CL$320,FALSE),'csapat-ranglista'!$A:$FP,CL$321,FALSE)/4),0)</f>
        <v>0</v>
      </c>
      <c r="CM160" s="223">
        <f>IFERROR(IF(RIGHT(VLOOKUP($A160,csapatok!$A:$NN,CM$320,FALSE),5)="Csere",VLOOKUP(LEFT(VLOOKUP($A160,csapatok!$A:$NN,CM$320,FALSE),LEN(VLOOKUP($A160,csapatok!$A:$NN,CM$320,FALSE))-6),'csapat-ranglista'!$A:$FP,CM$321,FALSE)/8,VLOOKUP(VLOOKUP($A160,csapatok!$A:$NN,CM$320,FALSE),'csapat-ranglista'!$A:$FP,CM$321,FALSE)/4),0)</f>
        <v>0</v>
      </c>
      <c r="CN160" s="223">
        <f>IFERROR(IF(RIGHT(VLOOKUP($A160,csapatok!$A:$NN,CN$320,FALSE),5)="Csere",VLOOKUP(LEFT(VLOOKUP($A160,csapatok!$A:$NN,CN$320,FALSE),LEN(VLOOKUP($A160,csapatok!$A:$NN,CN$320,FALSE))-6),'csapat-ranglista'!$A:$FP,CN$321,FALSE)/8,VLOOKUP(VLOOKUP($A160,csapatok!$A:$NN,CN$320,FALSE),'csapat-ranglista'!$A:$FP,CN$321,FALSE)/4),0)</f>
        <v>0</v>
      </c>
      <c r="CO160" s="223">
        <f>IFERROR(IF(RIGHT(VLOOKUP($A160,csapatok!$A:$NN,CO$320,FALSE),5)="Csere",VLOOKUP(LEFT(VLOOKUP($A160,csapatok!$A:$NN,CO$320,FALSE),LEN(VLOOKUP($A160,csapatok!$A:$NN,CO$320,FALSE))-6),'csapat-ranglista'!$A:$FP,CO$321,FALSE)/8,VLOOKUP(VLOOKUP($A160,csapatok!$A:$NN,CO$320,FALSE),'csapat-ranglista'!$A:$FP,CO$321,FALSE)/4),0)</f>
        <v>0</v>
      </c>
      <c r="CP160" s="223">
        <f>IFERROR(IF(RIGHT(VLOOKUP($A160,csapatok!$A:$NN,CP$320,FALSE),5)="Csere",VLOOKUP(LEFT(VLOOKUP($A160,csapatok!$A:$NN,CP$320,FALSE),LEN(VLOOKUP($A160,csapatok!$A:$NN,CP$320,FALSE))-6),'csapat-ranglista'!$A:$FP,CP$321,FALSE)/8,VLOOKUP(VLOOKUP($A160,csapatok!$A:$NN,CP$320,FALSE),'csapat-ranglista'!$A:$FP,CP$321,FALSE)/4),0)</f>
        <v>0</v>
      </c>
      <c r="CQ160" s="223">
        <f>IFERROR(IF(RIGHT(VLOOKUP($A160,csapatok!$A:$NN,CQ$320,FALSE),5)="Csere",VLOOKUP(LEFT(VLOOKUP($A160,csapatok!$A:$NN,CQ$320,FALSE),LEN(VLOOKUP($A160,csapatok!$A:$NN,CQ$320,FALSE))-6),'csapat-ranglista'!$A:$FP,CQ$321,FALSE)/8,VLOOKUP(VLOOKUP($A160,csapatok!$A:$NN,CQ$320,FALSE),'csapat-ranglista'!$A:$FP,CQ$321,FALSE)/4),0)</f>
        <v>0</v>
      </c>
      <c r="CR160" s="223">
        <f>IFERROR(IF(RIGHT(VLOOKUP($A160,csapatok!$A:$NN,CR$320,FALSE),5)="Csere",VLOOKUP(LEFT(VLOOKUP($A160,csapatok!$A:$NN,CR$320,FALSE),LEN(VLOOKUP($A160,csapatok!$A:$NN,CR$320,FALSE))-6),'csapat-ranglista'!$A:$FP,CR$321,FALSE)/8,VLOOKUP(VLOOKUP($A160,csapatok!$A:$NN,CR$320,FALSE),'csapat-ranglista'!$A:$FP,CR$321,FALSE)/4),0)</f>
        <v>0</v>
      </c>
      <c r="CS160" s="223">
        <f>IFERROR(IF(RIGHT(VLOOKUP($A160,csapatok!$A:$NN,CS$320,FALSE),5)="Csere",VLOOKUP(LEFT(VLOOKUP($A160,csapatok!$A:$NN,CS$320,FALSE),LEN(VLOOKUP($A160,csapatok!$A:$NN,CS$320,FALSE))-6),'csapat-ranglista'!$A:$FP,CS$321,FALSE)/8,VLOOKUP(VLOOKUP($A160,csapatok!$A:$NN,CS$320,FALSE),'csapat-ranglista'!$A:$FP,CS$321,FALSE)/4),0)</f>
        <v>0</v>
      </c>
      <c r="CT160" s="223">
        <f>IFERROR(IF(RIGHT(VLOOKUP($A160,csapatok!$A:$NN,CT$320,FALSE),5)="Csere",VLOOKUP(LEFT(VLOOKUP($A160,csapatok!$A:$NN,CT$320,FALSE),LEN(VLOOKUP($A160,csapatok!$A:$NN,CT$320,FALSE))-6),'csapat-ranglista'!$A:$FP,CT$321,FALSE)/8,VLOOKUP(VLOOKUP($A160,csapatok!$A:$NN,CT$320,FALSE),'csapat-ranglista'!$A:$FP,CT$321,FALSE)/4),0)</f>
        <v>0</v>
      </c>
      <c r="CU160" s="223">
        <f>IFERROR(IF(RIGHT(VLOOKUP($A160,csapatok!$A:$NN,CU$320,FALSE),5)="Csere",VLOOKUP(LEFT(VLOOKUP($A160,csapatok!$A:$NN,CU$320,FALSE),LEN(VLOOKUP($A160,csapatok!$A:$NN,CU$320,FALSE))-6),'csapat-ranglista'!$A:$FP,CU$321,FALSE)/8,VLOOKUP(VLOOKUP($A160,csapatok!$A:$NN,CU$320,FALSE),'csapat-ranglista'!$A:$FP,CU$321,FALSE)/4),0)</f>
        <v>0</v>
      </c>
      <c r="CV160" s="223">
        <f>IFERROR(IF(RIGHT(VLOOKUP($A160,csapatok!$A:$NN,CV$320,FALSE),5)="Csere",VLOOKUP(LEFT(VLOOKUP($A160,csapatok!$A:$NN,CV$320,FALSE),LEN(VLOOKUP($A160,csapatok!$A:$NN,CV$320,FALSE))-6),'csapat-ranglista'!$A:$FP,CV$321,FALSE)/8,VLOOKUP(VLOOKUP($A160,csapatok!$A:$NN,CV$320,FALSE),'csapat-ranglista'!$A:$FP,CV$321,FALSE)/4),0)</f>
        <v>0</v>
      </c>
      <c r="CW160" s="223">
        <f>IFERROR(IF(RIGHT(VLOOKUP($A160,csapatok!$A:$NN,CW$320,FALSE),5)="Csere",VLOOKUP(LEFT(VLOOKUP($A160,csapatok!$A:$NN,CW$320,FALSE),LEN(VLOOKUP($A160,csapatok!$A:$NN,CW$320,FALSE))-6),'csapat-ranglista'!$A:$FP,CW$321,FALSE)/8,VLOOKUP(VLOOKUP($A160,csapatok!$A:$NN,CW$320,FALSE),'csapat-ranglista'!$A:$FP,CW$321,FALSE)/4),0)</f>
        <v>0</v>
      </c>
      <c r="CX160" s="223">
        <f>IFERROR(IF(RIGHT(VLOOKUP($A160,csapatok!$A:$NN,CX$320,FALSE),5)="Csere",VLOOKUP(LEFT(VLOOKUP($A160,csapatok!$A:$NN,CX$320,FALSE),LEN(VLOOKUP($A160,csapatok!$A:$NN,CX$320,FALSE))-6),'csapat-ranglista'!$A:$FP,CX$321,FALSE)/8,VLOOKUP(VLOOKUP($A160,csapatok!$A:$NN,CX$320,FALSE),'csapat-ranglista'!$A:$FP,CX$321,FALSE)/4),0)</f>
        <v>0</v>
      </c>
      <c r="CY160" s="223">
        <f>IFERROR(IF(RIGHT(VLOOKUP($A160,csapatok!$A:$NN,CY$320,FALSE),5)="Csere",VLOOKUP(LEFT(VLOOKUP($A160,csapatok!$A:$NN,CY$320,FALSE),LEN(VLOOKUP($A160,csapatok!$A:$NN,CY$320,FALSE))-6),'csapat-ranglista'!$A:$FP,CY$321,FALSE)/8,VLOOKUP(VLOOKUP($A160,csapatok!$A:$NN,CY$320,FALSE),'csapat-ranglista'!$A:$FP,CY$321,FALSE)/4),0)</f>
        <v>0</v>
      </c>
      <c r="CZ160" s="223">
        <f>IFERROR(IF(RIGHT(VLOOKUP($A160,csapatok!$A:$NN,CZ$320,FALSE),5)="Csere",VLOOKUP(LEFT(VLOOKUP($A160,csapatok!$A:$NN,CZ$320,FALSE),LEN(VLOOKUP($A160,csapatok!$A:$NN,CZ$320,FALSE))-6),'csapat-ranglista'!$A:$FP,CZ$321,FALSE)/8,VLOOKUP(VLOOKUP($A160,csapatok!$A:$NN,CZ$320,FALSE),'csapat-ranglista'!$A:$FP,CZ$321,FALSE)/4),0)</f>
        <v>0</v>
      </c>
      <c r="DA160" s="223">
        <f>IFERROR(IF(RIGHT(VLOOKUP($A160,csapatok!$A:$NN,DA$320,FALSE),5)="Csere",VLOOKUP(LEFT(VLOOKUP($A160,csapatok!$A:$NN,DA$320,FALSE),LEN(VLOOKUP($A160,csapatok!$A:$NN,DA$320,FALSE))-6),'csapat-ranglista'!$A:$FP,DA$321,FALSE)/8,VLOOKUP(VLOOKUP($A160,csapatok!$A:$NN,DA$320,FALSE),'csapat-ranglista'!$A:$FP,DA$321,FALSE)/4),0)</f>
        <v>0</v>
      </c>
      <c r="DB160" s="223">
        <f>IFERROR(IF(RIGHT(VLOOKUP($A160,csapatok!$A:$NN,DB$320,FALSE),5)="Csere",VLOOKUP(LEFT(VLOOKUP($A160,csapatok!$A:$NN,DB$320,FALSE),LEN(VLOOKUP($A160,csapatok!$A:$NN,DB$320,FALSE))-6),'csapat-ranglista'!$A:$FP,DB$321,FALSE)/8,VLOOKUP(VLOOKUP($A160,csapatok!$A:$NN,DB$320,FALSE),'csapat-ranglista'!$A:$FP,DB$321,FALSE)/4),0)</f>
        <v>0</v>
      </c>
      <c r="DC160" s="223">
        <f>IFERROR(IF(RIGHT(VLOOKUP($A160,csapatok!$A:$NN,DC$320,FALSE),5)="Csere",VLOOKUP(LEFT(VLOOKUP($A160,csapatok!$A:$NN,DC$320,FALSE),LEN(VLOOKUP($A160,csapatok!$A:$NN,DC$320,FALSE))-6),'csapat-ranglista'!$A:$FP,DC$321,FALSE)/8,VLOOKUP(VLOOKUP($A160,csapatok!$A:$NN,DC$320,FALSE),'csapat-ranglista'!$A:$FP,DC$321,FALSE)/4),0)</f>
        <v>0</v>
      </c>
      <c r="DD160" s="223">
        <f>IFERROR(IF(RIGHT(VLOOKUP($A160,csapatok!$A:$NN,DD$320,FALSE),5)="Csere",VLOOKUP(LEFT(VLOOKUP($A160,csapatok!$A:$NN,DD$320,FALSE),LEN(VLOOKUP($A160,csapatok!$A:$NN,DD$320,FALSE))-6),'csapat-ranglista'!$A:$FP,DD$321,FALSE)/8,VLOOKUP(VLOOKUP($A160,csapatok!$A:$NN,DD$320,FALSE),'csapat-ranglista'!$A:$FP,DD$321,FALSE)/4),0)</f>
        <v>0</v>
      </c>
      <c r="DE160" s="223">
        <f>IFERROR(IF(RIGHT(VLOOKUP($A160,csapatok!$A:$NN,DE$320,FALSE),5)="Csere",VLOOKUP(LEFT(VLOOKUP($A160,csapatok!$A:$NN,DE$320,FALSE),LEN(VLOOKUP($A160,csapatok!$A:$NN,DE$320,FALSE))-6),'csapat-ranglista'!$A:$FP,DE$321,FALSE)/8,VLOOKUP(VLOOKUP($A160,csapatok!$A:$NN,DE$320,FALSE),'csapat-ranglista'!$A:$FP,DE$321,FALSE)/4),0)</f>
        <v>0</v>
      </c>
      <c r="DF160" s="223">
        <f>IFERROR(IF(RIGHT(VLOOKUP($A160,csapatok!$A:$NN,DF$320,FALSE),5)="Csere",VLOOKUP(LEFT(VLOOKUP($A160,csapatok!$A:$NN,DF$320,FALSE),LEN(VLOOKUP($A160,csapatok!$A:$NN,DF$320,FALSE))-6),'csapat-ranglista'!$A:$FP,DF$321,FALSE)/8,VLOOKUP(VLOOKUP($A160,csapatok!$A:$NN,DF$320,FALSE),'csapat-ranglista'!$A:$FP,DF$321,FALSE)/4),0)</f>
        <v>0</v>
      </c>
      <c r="DG160" s="223">
        <f>IFERROR(IF(RIGHT(VLOOKUP($A160,csapatok!$A:$NN,DG$320,FALSE),5)="Csere",VLOOKUP(LEFT(VLOOKUP($A160,csapatok!$A:$NN,DG$320,FALSE),LEN(VLOOKUP($A160,csapatok!$A:$NN,DG$320,FALSE))-6),'csapat-ranglista'!$A:$FP,DG$321,FALSE)/8,VLOOKUP(VLOOKUP($A160,csapatok!$A:$NN,DG$320,FALSE),'csapat-ranglista'!$A:$FP,DG$321,FALSE)/4),0)</f>
        <v>0</v>
      </c>
      <c r="DH160" s="223">
        <f>IFERROR(IF(RIGHT(VLOOKUP($A160,csapatok!$A:$NN,DH$320,FALSE),5)="Csere",VLOOKUP(LEFT(VLOOKUP($A160,csapatok!$A:$NN,DH$320,FALSE),LEN(VLOOKUP($A160,csapatok!$A:$NN,DH$320,FALSE))-6),'csapat-ranglista'!$A:$FP,DH$321,FALSE)/8,VLOOKUP(VLOOKUP($A160,csapatok!$A:$NN,DH$320,FALSE),'csapat-ranglista'!$A:$FP,DH$321,FALSE)/4),0)</f>
        <v>0</v>
      </c>
      <c r="DI160" s="223">
        <f>IFERROR(IF(RIGHT(VLOOKUP($A160,csapatok!$A:$NN,DI$320,FALSE),5)="Csere",VLOOKUP(LEFT(VLOOKUP($A160,csapatok!$A:$NN,DI$320,FALSE),LEN(VLOOKUP($A160,csapatok!$A:$NN,DI$320,FALSE))-6),'csapat-ranglista'!$A:$FP,DI$321,FALSE)/8,VLOOKUP(VLOOKUP($A160,csapatok!$A:$NN,DI$320,FALSE),'csapat-ranglista'!$A:$FP,DI$321,FALSE)/4),0)</f>
        <v>0</v>
      </c>
      <c r="DJ160" s="223">
        <f>IFERROR(IF(RIGHT(VLOOKUP($A160,csapatok!$A:$NN,DJ$320,FALSE),5)="Csere",VLOOKUP(LEFT(VLOOKUP($A160,csapatok!$A:$NN,DJ$320,FALSE),LEN(VLOOKUP($A160,csapatok!$A:$NN,DJ$320,FALSE))-6),'csapat-ranglista'!$A:$FP,DJ$321,FALSE)/8,VLOOKUP(VLOOKUP($A160,csapatok!$A:$NN,DJ$320,FALSE),'csapat-ranglista'!$A:$FP,DJ$321,FALSE)/4),0)</f>
        <v>0</v>
      </c>
      <c r="DK160" s="223">
        <f>IFERROR(IF(RIGHT(VLOOKUP($A160,csapatok!$A:$NN,DK$320,FALSE),5)="Csere",VLOOKUP(LEFT(VLOOKUP($A160,csapatok!$A:$NN,DK$320,FALSE),LEN(VLOOKUP($A160,csapatok!$A:$NN,DK$320,FALSE))-6),'csapat-ranglista'!$A:$FP,DK$321,FALSE)/8,VLOOKUP(VLOOKUP($A160,csapatok!$A:$NN,DK$320,FALSE),'csapat-ranglista'!$A:$FP,DK$321,FALSE)/4),0)</f>
        <v>0</v>
      </c>
      <c r="DL160" s="223">
        <f>IFERROR(IF(RIGHT(VLOOKUP($A160,csapatok!$A:$NN,DL$320,FALSE),5)="Csere",VLOOKUP(LEFT(VLOOKUP($A160,csapatok!$A:$NN,DL$320,FALSE),LEN(VLOOKUP($A160,csapatok!$A:$NN,DL$320,FALSE))-6),'csapat-ranglista'!$A:$FP,DL$321,FALSE)/8,VLOOKUP(VLOOKUP($A160,csapatok!$A:$NN,DL$320,FALSE),'csapat-ranglista'!$A:$FP,DL$321,FALSE)/4),0)</f>
        <v>0</v>
      </c>
      <c r="DM160" s="223">
        <f>IFERROR(IF(RIGHT(VLOOKUP($A160,csapatok!$A:$NN,DM$320,FALSE),5)="Csere",VLOOKUP(LEFT(VLOOKUP($A160,csapatok!$A:$NN,DM$320,FALSE),LEN(VLOOKUP($A160,csapatok!$A:$NN,DM$320,FALSE))-6),'csapat-ranglista'!$A:$FP,DM$321,FALSE)/8,VLOOKUP(VLOOKUP($A160,csapatok!$A:$NN,DM$320,FALSE),'csapat-ranglista'!$A:$FP,DM$321,FALSE)/4),0)</f>
        <v>0</v>
      </c>
      <c r="DN160" s="223">
        <f>IFERROR(IF(RIGHT(VLOOKUP($A160,csapatok!$A:$NN,DN$320,FALSE),5)="Csere",VLOOKUP(LEFT(VLOOKUP($A160,csapatok!$A:$NN,DN$320,FALSE),LEN(VLOOKUP($A160,csapatok!$A:$NN,DN$320,FALSE))-6),'csapat-ranglista'!$A:$FP,DN$321,FALSE)/8,VLOOKUP(VLOOKUP($A160,csapatok!$A:$NN,DN$320,FALSE),'csapat-ranglista'!$A:$FP,DN$321,FALSE)/4),0)</f>
        <v>0</v>
      </c>
      <c r="DO160" s="224">
        <f>versenyek!$MF$11*IFERROR(VLOOKUP(VLOOKUP($A160,versenyek!ME:MG,3,FALSE),szabalyok!$A$16:$B$23,2,FALSE)/4,0)</f>
        <v>0</v>
      </c>
      <c r="DP160" s="224">
        <f>versenyek!$MI$11*IFERROR(VLOOKUP(VLOOKUP($A160,versenyek!MH:MJ,3,FALSE),szabalyok!$A$16:$B$23,2,FALSE)/4,0)</f>
        <v>0</v>
      </c>
      <c r="DQ160" s="223">
        <f>IFERROR(IF(RIGHT(VLOOKUP($A160,csapatok!$A:$NN,DQ$320,FALSE),5)="Csere",VLOOKUP(LEFT(VLOOKUP($A160,csapatok!$A:$NN,DQ$320,FALSE),LEN(VLOOKUP($A160,csapatok!$A:$NN,DQ$320,FALSE))-6),'csapat-ranglista'!$A:$FP,DQ$321,FALSE)/8,VLOOKUP(VLOOKUP($A160,csapatok!$A:$NN,DQ$320,FALSE),'csapat-ranglista'!$A:$FP,DQ$321,FALSE)/4),0)</f>
        <v>0</v>
      </c>
      <c r="DR160" s="223">
        <f>IFERROR(IF(RIGHT(VLOOKUP($A160,csapatok!$A:$NN,DR$320,FALSE),5)="Csere",VLOOKUP(LEFT(VLOOKUP($A160,csapatok!$A:$NN,DR$320,FALSE),LEN(VLOOKUP($A160,csapatok!$A:$NN,DR$320,FALSE))-6),'csapat-ranglista'!$A:$FP,DR$321,FALSE)/8,VLOOKUP(VLOOKUP($A160,csapatok!$A:$NN,DR$320,FALSE),'csapat-ranglista'!$A:$FP,DR$321,FALSE)/4),0)</f>
        <v>0</v>
      </c>
      <c r="DS160" s="223">
        <f>IFERROR(IF(RIGHT(VLOOKUP($A160,csapatok!$A:$NN,DS$320,FALSE),5)="Csere",VLOOKUP(LEFT(VLOOKUP($A160,csapatok!$A:$NN,DS$320,FALSE),LEN(VLOOKUP($A160,csapatok!$A:$NN,DS$320,FALSE))-6),'csapat-ranglista'!$A:$FP,DS$321,FALSE)/8,VLOOKUP(VLOOKUP($A160,csapatok!$A:$NN,DS$320,FALSE),'csapat-ranglista'!$A:$FP,DS$321,FALSE)/4),0)</f>
        <v>0</v>
      </c>
      <c r="DT160" s="223">
        <f>IFERROR(IF(RIGHT(VLOOKUP($A160,csapatok!$A:$NN,DT$320,FALSE),5)="Csere",VLOOKUP(LEFT(VLOOKUP($A160,csapatok!$A:$NN,DT$320,FALSE),LEN(VLOOKUP($A160,csapatok!$A:$NN,DT$320,FALSE))-6),'csapat-ranglista'!$A:$FP,DT$321,FALSE)/8,VLOOKUP(VLOOKUP($A160,csapatok!$A:$NN,DT$320,FALSE),'csapat-ranglista'!$A:$FP,DT$321,FALSE)/4),0)</f>
        <v>0</v>
      </c>
      <c r="DU160" s="223">
        <f>IFERROR(IF(RIGHT(VLOOKUP($A160,csapatok!$A:$NN,DU$320,FALSE),5)="Csere",VLOOKUP(LEFT(VLOOKUP($A160,csapatok!$A:$NN,DU$320,FALSE),LEN(VLOOKUP($A160,csapatok!$A:$NN,DU$320,FALSE))-6),'csapat-ranglista'!$A:$FP,DU$321,FALSE)/8,VLOOKUP(VLOOKUP($A160,csapatok!$A:$NN,DU$320,FALSE),'csapat-ranglista'!$A:$FP,DU$321,FALSE)/4),0)</f>
        <v>0</v>
      </c>
      <c r="DV160" s="223">
        <f>IFERROR(IF(RIGHT(VLOOKUP($A160,csapatok!$A:$NN,DV$320,FALSE),5)="Csere",VLOOKUP(LEFT(VLOOKUP($A160,csapatok!$A:$NN,DV$320,FALSE),LEN(VLOOKUP($A160,csapatok!$A:$NN,DV$320,FALSE))-6),'csapat-ranglista'!$A:$FP,DV$321,FALSE)/8,VLOOKUP(VLOOKUP($A160,csapatok!$A:$NN,DV$320,FALSE),'csapat-ranglista'!$A:$FP,DV$321,FALSE)/4),0)</f>
        <v>0</v>
      </c>
      <c r="DW160" s="223">
        <f>IFERROR(IF(RIGHT(VLOOKUP($A160,csapatok!$A:$NN,DW$320,FALSE),5)="Csere",VLOOKUP(LEFT(VLOOKUP($A160,csapatok!$A:$NN,DW$320,FALSE),LEN(VLOOKUP($A160,csapatok!$A:$NN,DW$320,FALSE))-6),'csapat-ranglista'!$A:$FP,DW$321,FALSE)/8,VLOOKUP(VLOOKUP($A160,csapatok!$A:$NN,DW$320,FALSE),'csapat-ranglista'!$A:$FP,DW$321,FALSE)/4),0)</f>
        <v>0</v>
      </c>
      <c r="DX160" s="223">
        <f>IFERROR(IF(RIGHT(VLOOKUP($A160,csapatok!$A:$NN,DX$320,FALSE),5)="Csere",VLOOKUP(LEFT(VLOOKUP($A160,csapatok!$A:$NN,DX$320,FALSE),LEN(VLOOKUP($A160,csapatok!$A:$NN,DX$320,FALSE))-6),'csapat-ranglista'!$A:$FP,DX$321,FALSE)/8,VLOOKUP(VLOOKUP($A160,csapatok!$A:$NN,DX$320,FALSE),'csapat-ranglista'!$A:$FP,DX$321,FALSE)/4),0)</f>
        <v>0</v>
      </c>
      <c r="DY160" s="223">
        <f>IFERROR(IF(RIGHT(VLOOKUP($A160,csapatok!$A:$NN,DY$320,FALSE),5)="Csere",VLOOKUP(LEFT(VLOOKUP($A160,csapatok!$A:$NN,DY$320,FALSE),LEN(VLOOKUP($A160,csapatok!$A:$NN,DY$320,FALSE))-6),'csapat-ranglista'!$A:$FP,DY$321,FALSE)/8,VLOOKUP(VLOOKUP($A160,csapatok!$A:$NN,DY$320,FALSE),'csapat-ranglista'!$A:$FP,DY$321,FALSE)/4),0)</f>
        <v>0</v>
      </c>
      <c r="DZ160" s="223">
        <f>IFERROR(IF(RIGHT(VLOOKUP($A160,csapatok!$A:$NN,DZ$320,FALSE),5)="Csere",VLOOKUP(LEFT(VLOOKUP($A160,csapatok!$A:$NN,DZ$320,FALSE),LEN(VLOOKUP($A160,csapatok!$A:$NN,DZ$320,FALSE))-6),'csapat-ranglista'!$A:$FP,DZ$321,FALSE)/8,VLOOKUP(VLOOKUP($A160,csapatok!$A:$NN,DZ$320,FALSE),'csapat-ranglista'!$A:$FP,DZ$321,FALSE)/4),0)</f>
        <v>0</v>
      </c>
      <c r="EA160" s="223">
        <f>IFERROR(IF(RIGHT(VLOOKUP($A160,csapatok!$A:$NN,EA$320,FALSE),5)="Csere",VLOOKUP(LEFT(VLOOKUP($A160,csapatok!$A:$NN,EA$320,FALSE),LEN(VLOOKUP($A160,csapatok!$A:$NN,EA$320,FALSE))-6),'csapat-ranglista'!$A:$FP,EA$321,FALSE)/8,VLOOKUP(VLOOKUP($A160,csapatok!$A:$NN,EA$320,FALSE),'csapat-ranglista'!$A:$FP,EA$321,FALSE)/4),0)</f>
        <v>0</v>
      </c>
      <c r="EB160" s="223">
        <f>IFERROR(IF(RIGHT(VLOOKUP($A160,csapatok!$A:$NN,EB$320,FALSE),5)="Csere",VLOOKUP(LEFT(VLOOKUP($A160,csapatok!$A:$NN,EB$320,FALSE),LEN(VLOOKUP($A160,csapatok!$A:$NN,EB$320,FALSE))-6),'csapat-ranglista'!$A:$FP,EB$321,FALSE)/8,VLOOKUP(VLOOKUP($A160,csapatok!$A:$NN,EB$320,FALSE),'csapat-ranglista'!$A:$FP,EB$321,FALSE)/4),0)</f>
        <v>0</v>
      </c>
      <c r="EC160" s="223">
        <f>IFERROR(IF(RIGHT(VLOOKUP($A160,csapatok!$A:$NN,EC$320,FALSE),5)="Csere",VLOOKUP(LEFT(VLOOKUP($A160,csapatok!$A:$NN,EC$320,FALSE),LEN(VLOOKUP($A160,csapatok!$A:$NN,EC$320,FALSE))-6),'csapat-ranglista'!$A:$FP,EC$321,FALSE)/8,VLOOKUP(VLOOKUP($A160,csapatok!$A:$NN,EC$320,FALSE),'csapat-ranglista'!$A:$FP,EC$321,FALSE)/4),0)</f>
        <v>0</v>
      </c>
      <c r="ED160" s="223">
        <f>IFERROR(IF(RIGHT(VLOOKUP($A160,csapatok!$A:$NN,ED$320,FALSE),5)="Csere",VLOOKUP(LEFT(VLOOKUP($A160,csapatok!$A:$NN,ED$320,FALSE),LEN(VLOOKUP($A160,csapatok!$A:$NN,ED$320,FALSE))-6),'csapat-ranglista'!$A:$FP,ED$321,FALSE)/8,VLOOKUP(VLOOKUP($A160,csapatok!$A:$NN,ED$320,FALSE),'csapat-ranglista'!$A:$FP,ED$321,FALSE)/4),0)</f>
        <v>0</v>
      </c>
      <c r="EE160" s="223">
        <f>IFERROR(IF(RIGHT(VLOOKUP($A160,csapatok!$A:$NN,EE$320,FALSE),5)="Csere",VLOOKUP(LEFT(VLOOKUP($A160,csapatok!$A:$NN,EE$320,FALSE),LEN(VLOOKUP($A160,csapatok!$A:$NN,EE$320,FALSE))-6),'csapat-ranglista'!$A:$FP,EE$321,FALSE)/8,VLOOKUP(VLOOKUP($A160,csapatok!$A:$NN,EE$320,FALSE),'csapat-ranglista'!$A:$FP,EE$321,FALSE)/4),0)</f>
        <v>0</v>
      </c>
      <c r="EF160" s="223">
        <f>IFERROR(IF(RIGHT(VLOOKUP($A160,csapatok!$A:$NN,EF$320,FALSE),5)="Csere",VLOOKUP(LEFT(VLOOKUP($A160,csapatok!$A:$NN,EF$320,FALSE),LEN(VLOOKUP($A160,csapatok!$A:$NN,EF$320,FALSE))-6),'csapat-ranglista'!$A:$FP,EF$321,FALSE)/8,VLOOKUP(VLOOKUP($A160,csapatok!$A:$NN,EF$320,FALSE),'csapat-ranglista'!$A:$FP,EF$321,FALSE)/4),0)</f>
        <v>0</v>
      </c>
      <c r="EG160" s="223">
        <f>IFERROR(IF(RIGHT(VLOOKUP($A160,csapatok!$A:$NN,EG$320,FALSE),5)="Csere",VLOOKUP(LEFT(VLOOKUP($A160,csapatok!$A:$NN,EG$320,FALSE),LEN(VLOOKUP($A160,csapatok!$A:$NN,EG$320,FALSE))-6),'csapat-ranglista'!$A:$FP,EG$321,FALSE)/8,VLOOKUP(VLOOKUP($A160,csapatok!$A:$NN,EG$320,FALSE),'csapat-ranglista'!$A:$FP,EG$321,FALSE)/4),0)</f>
        <v>0</v>
      </c>
      <c r="EH160" s="223">
        <f>IFERROR(IF(RIGHT(VLOOKUP($A160,csapatok!$A:$NN,EH$320,FALSE),5)="Csere",VLOOKUP(LEFT(VLOOKUP($A160,csapatok!$A:$NN,EH$320,FALSE),LEN(VLOOKUP($A160,csapatok!$A:$NN,EH$320,FALSE))-6),'csapat-ranglista'!$A:$FP,EH$321,FALSE)/8,VLOOKUP(VLOOKUP($A160,csapatok!$A:$NN,EH$320,FALSE),'csapat-ranglista'!$A:$FP,EH$321,FALSE)/4),0)</f>
        <v>0</v>
      </c>
      <c r="EI160" s="223">
        <f>IFERROR(IF(RIGHT(VLOOKUP($A160,csapatok!$A:$NN,EI$320,FALSE),5)="Csere",VLOOKUP(LEFT(VLOOKUP($A160,csapatok!$A:$NN,EI$320,FALSE),LEN(VLOOKUP($A160,csapatok!$A:$NN,EI$320,FALSE))-6),'csapat-ranglista'!$A:$FP,EI$321,FALSE)/8,VLOOKUP(VLOOKUP($A160,csapatok!$A:$NN,EI$320,FALSE),'csapat-ranglista'!$A:$FP,EI$321,FALSE)/4),0)</f>
        <v>0</v>
      </c>
      <c r="EJ160" s="223">
        <f>IFERROR(IF(RIGHT(VLOOKUP($A160,csapatok!$A:$NN,EJ$320,FALSE),5)="Csere",VLOOKUP(LEFT(VLOOKUP($A160,csapatok!$A:$NN,EJ$320,FALSE),LEN(VLOOKUP($A160,csapatok!$A:$NN,EJ$320,FALSE))-6),'csapat-ranglista'!$A:$FP,EJ$321,FALSE)/8,VLOOKUP(VLOOKUP($A160,csapatok!$A:$NN,EJ$320,FALSE),'csapat-ranglista'!$A:$FP,EJ$321,FALSE)/4),0)</f>
        <v>0</v>
      </c>
      <c r="EK160" s="223">
        <f>IFERROR(IF(RIGHT(VLOOKUP($A160,csapatok!$A:$NN,EK$320,FALSE),5)="Csere",VLOOKUP(LEFT(VLOOKUP($A160,csapatok!$A:$NN,EK$320,FALSE),LEN(VLOOKUP($A160,csapatok!$A:$NN,EK$320,FALSE))-6),'csapat-ranglista'!$A:$FP,EK$321,FALSE)/8,VLOOKUP(VLOOKUP($A160,csapatok!$A:$NN,EK$320,FALSE),'csapat-ranglista'!$A:$FP,EK$321,FALSE)/4),0)</f>
        <v>0</v>
      </c>
      <c r="EL160" s="223">
        <f>IFERROR(IF(RIGHT(VLOOKUP($A160,csapatok!$A:$NN,EL$320,FALSE),5)="Csere",VLOOKUP(LEFT(VLOOKUP($A160,csapatok!$A:$NN,EL$320,FALSE),LEN(VLOOKUP($A160,csapatok!$A:$NN,EL$320,FALSE))-6),'csapat-ranglista'!$A:$FP,EL$321,FALSE)/8,VLOOKUP(VLOOKUP($A160,csapatok!$A:$NN,EL$320,FALSE),'csapat-ranglista'!$A:$FP,EL$321,FALSE)/4),0)</f>
        <v>0</v>
      </c>
      <c r="EM160" s="223">
        <f>IFERROR(IF(RIGHT(VLOOKUP($A160,csapatok!$A:$NN,EM$320,FALSE),5)="Csere",VLOOKUP(LEFT(VLOOKUP($A160,csapatok!$A:$NN,EM$320,FALSE),LEN(VLOOKUP($A160,csapatok!$A:$NN,EM$320,FALSE))-6),'csapat-ranglista'!$A:$FP,EM$321,FALSE)/8,VLOOKUP(VLOOKUP($A160,csapatok!$A:$NN,EM$320,FALSE),'csapat-ranglista'!$A:$FP,EM$321,FALSE)/4),0)</f>
        <v>0</v>
      </c>
      <c r="EN160" s="223">
        <f>IFERROR(IF(RIGHT(VLOOKUP($A160,csapatok!$A:$NN,EN$320,FALSE),5)="Csere",VLOOKUP(LEFT(VLOOKUP($A160,csapatok!$A:$NN,EN$320,FALSE),LEN(VLOOKUP($A160,csapatok!$A:$NN,EN$320,FALSE))-6),'csapat-ranglista'!$A:$FP,EN$321,FALSE)/8,VLOOKUP(VLOOKUP($A160,csapatok!$A:$NN,EN$320,FALSE),'csapat-ranglista'!$A:$FP,EN$321,FALSE)/4),0)</f>
        <v>0</v>
      </c>
      <c r="EO160" s="223">
        <f>IFERROR(IF(RIGHT(VLOOKUP($A160,csapatok!$A:$NN,EO$320,FALSE),5)="Csere",VLOOKUP(LEFT(VLOOKUP($A160,csapatok!$A:$NN,EO$320,FALSE),LEN(VLOOKUP($A160,csapatok!$A:$NN,EO$320,FALSE))-6),'csapat-ranglista'!$A:$FP,EO$321,FALSE)/8,VLOOKUP(VLOOKUP($A160,csapatok!$A:$NN,EO$320,FALSE),'csapat-ranglista'!$A:$FP,EO$321,FALSE)/4),0)</f>
        <v>0</v>
      </c>
      <c r="EP160" s="223">
        <f>IFERROR(IF(RIGHT(VLOOKUP($A160,csapatok!$A:$NN,EP$320,FALSE),5)="Csere",VLOOKUP(LEFT(VLOOKUP($A160,csapatok!$A:$NN,EP$320,FALSE),LEN(VLOOKUP($A160,csapatok!$A:$NN,EP$320,FALSE))-6),'csapat-ranglista'!$A:$FP,EP$321,FALSE)/8,VLOOKUP(VLOOKUP($A160,csapatok!$A:$NN,EP$320,FALSE),'csapat-ranglista'!$A:$FP,EP$321,FALSE)/4),0)</f>
        <v>0</v>
      </c>
      <c r="EQ160" s="223">
        <f>IFERROR(IF(RIGHT(VLOOKUP($A160,csapatok!$A:$NN,EQ$320,FALSE),5)="Csere",VLOOKUP(LEFT(VLOOKUP($A160,csapatok!$A:$NN,EQ$320,FALSE),LEN(VLOOKUP($A160,csapatok!$A:$NN,EQ$320,FALSE))-6),'csapat-ranglista'!$A:$FP,EQ$321,FALSE)/8,VLOOKUP(VLOOKUP($A160,csapatok!$A:$NN,EQ$320,FALSE),'csapat-ranglista'!$A:$FP,EQ$321,FALSE)/4),0)</f>
        <v>0</v>
      </c>
      <c r="ER160" s="223">
        <f>IFERROR(IF(RIGHT(VLOOKUP($A160,csapatok!$A:$NN,ER$320,FALSE),5)="Csere",VLOOKUP(LEFT(VLOOKUP($A160,csapatok!$A:$NN,ER$320,FALSE),LEN(VLOOKUP($A160,csapatok!$A:$NN,ER$320,FALSE))-6),'csapat-ranglista'!$A:$FP,ER$321,FALSE)/8,VLOOKUP(VLOOKUP($A160,csapatok!$A:$NN,ER$320,FALSE),'csapat-ranglista'!$A:$FP,ER$321,FALSE)/4),0)</f>
        <v>0</v>
      </c>
      <c r="ES160" s="223">
        <f>IFERROR(IF(RIGHT(VLOOKUP($A160,csapatok!$A:$NN,ES$320,FALSE),5)="Csere",VLOOKUP(LEFT(VLOOKUP($A160,csapatok!$A:$NN,ES$320,FALSE),LEN(VLOOKUP($A160,csapatok!$A:$NN,ES$320,FALSE))-6),'csapat-ranglista'!$A:$FP,ES$321,FALSE)/8,VLOOKUP(VLOOKUP($A160,csapatok!$A:$NN,ES$320,FALSE),'csapat-ranglista'!$A:$FP,ES$321,FALSE)/4),0)</f>
        <v>0</v>
      </c>
      <c r="ET160" s="223">
        <f>IFERROR(IF(RIGHT(VLOOKUP($A160,csapatok!$A:$NN,ET$320,FALSE),5)="Csere",VLOOKUP(LEFT(VLOOKUP($A160,csapatok!$A:$NN,ET$320,FALSE),LEN(VLOOKUP($A160,csapatok!$A:$NN,ET$320,FALSE))-6),'csapat-ranglista'!$A:$FP,ET$321,FALSE)/8,VLOOKUP(VLOOKUP($A160,csapatok!$A:$NN,ET$320,FALSE),'csapat-ranglista'!$A:$FP,ET$321,FALSE)/4),0)</f>
        <v>0</v>
      </c>
      <c r="EU160" s="223">
        <f>IFERROR(IF(RIGHT(VLOOKUP($A160,csapatok!$A:$NN,EU$320,FALSE),5)="Csere",VLOOKUP(LEFT(VLOOKUP($A160,csapatok!$A:$NN,EU$320,FALSE),LEN(VLOOKUP($A160,csapatok!$A:$NN,EU$320,FALSE))-6),'csapat-ranglista'!$A:$FP,EU$321,FALSE)/8,VLOOKUP(VLOOKUP($A160,csapatok!$A:$NN,EU$320,FALSE),'csapat-ranglista'!$A:$FP,EU$321,FALSE)/4),0)</f>
        <v>0</v>
      </c>
      <c r="EV160" s="223">
        <f>IFERROR(IF(RIGHT(VLOOKUP($A160,csapatok!$A:$NN,EV$320,FALSE),5)="Csere",VLOOKUP(LEFT(VLOOKUP($A160,csapatok!$A:$NN,EV$320,FALSE),LEN(VLOOKUP($A160,csapatok!$A:$NN,EV$320,FALSE))-6),'csapat-ranglista'!$A:$FP,EV$321,FALSE)/8,VLOOKUP(VLOOKUP($A160,csapatok!$A:$NN,EV$320,FALSE),'csapat-ranglista'!$A:$FP,EV$321,FALSE)/4),0)</f>
        <v>0</v>
      </c>
      <c r="EW160" s="223">
        <f>IFERROR(IF(RIGHT(VLOOKUP($A160,csapatok!$A:$NN,EW$320,FALSE),5)="Csere",VLOOKUP(LEFT(VLOOKUP($A160,csapatok!$A:$NN,EW$320,FALSE),LEN(VLOOKUP($A160,csapatok!$A:$NN,EW$320,FALSE))-6),'csapat-ranglista'!$A:$FP,EW$321,FALSE)/8,VLOOKUP(VLOOKUP($A160,csapatok!$A:$NN,EW$320,FALSE),'csapat-ranglista'!$A:$FP,EW$321,FALSE)/4),0)</f>
        <v>0</v>
      </c>
      <c r="EX160" s="223">
        <f>IFERROR(IF(RIGHT(VLOOKUP($A160,csapatok!$A:$NN,EX$320,FALSE),5)="Csere",VLOOKUP(LEFT(VLOOKUP($A160,csapatok!$A:$NN,EX$320,FALSE),LEN(VLOOKUP($A160,csapatok!$A:$NN,EX$320,FALSE))-6),'csapat-ranglista'!$A:$FP,EX$321,FALSE)/8,VLOOKUP(VLOOKUP($A160,csapatok!$A:$NN,EX$320,FALSE),'csapat-ranglista'!$A:$FP,EX$321,FALSE)/4),0)</f>
        <v>0</v>
      </c>
      <c r="EY160" s="223">
        <f>IFERROR(IF(RIGHT(VLOOKUP($A160,csapatok!$A:$NN,EY$320,FALSE),5)="Csere",VLOOKUP(LEFT(VLOOKUP($A160,csapatok!$A:$NN,EY$320,FALSE),LEN(VLOOKUP($A160,csapatok!$A:$NN,EY$320,FALSE))-6),'csapat-ranglista'!$A:$FP,EY$321,FALSE)/8,VLOOKUP(VLOOKUP($A160,csapatok!$A:$NN,EY$320,FALSE),'csapat-ranglista'!$A:$FP,EY$321,FALSE)/4),0)</f>
        <v>0</v>
      </c>
      <c r="EZ160" s="223">
        <f>IFERROR(IF(RIGHT(VLOOKUP($A160,csapatok!$A:$NN,EZ$320,FALSE),5)="Csere",VLOOKUP(LEFT(VLOOKUP($A160,csapatok!$A:$NN,EZ$320,FALSE),LEN(VLOOKUP($A160,csapatok!$A:$NN,EZ$320,FALSE))-6),'csapat-ranglista'!$A:$FP,EZ$321,FALSE)/8,VLOOKUP(VLOOKUP($A160,csapatok!$A:$NN,EZ$320,FALSE),'csapat-ranglista'!$A:$FP,EZ$321,FALSE)/4),0)</f>
        <v>0</v>
      </c>
      <c r="FA160" s="223">
        <f>IFERROR(IF(RIGHT(VLOOKUP($A160,csapatok!$A:$NN,FA$320,FALSE),5)="Csere",VLOOKUP(LEFT(VLOOKUP($A160,csapatok!$A:$NN,FA$320,FALSE),LEN(VLOOKUP($A160,csapatok!$A:$NN,FA$320,FALSE))-6),'csapat-ranglista'!$A:$FP,FA$321,FALSE)/8,VLOOKUP(VLOOKUP($A160,csapatok!$A:$NN,FA$320,FALSE),'csapat-ranglista'!$A:$FP,FA$321,FALSE)/4),0)</f>
        <v>0</v>
      </c>
      <c r="FB160" s="223">
        <f>IFERROR(IF(RIGHT(VLOOKUP($A160,csapatok!$A:$NN,FB$320,FALSE),5)="Csere",VLOOKUP(LEFT(VLOOKUP($A160,csapatok!$A:$NN,FB$320,FALSE),LEN(VLOOKUP($A160,csapatok!$A:$NN,FB$320,FALSE))-6),'csapat-ranglista'!$A:$FP,FB$321,FALSE)/8,VLOOKUP(VLOOKUP($A160,csapatok!$A:$NN,FB$320,FALSE),'csapat-ranglista'!$A:$FP,FB$321,FALSE)/4),0)</f>
        <v>0</v>
      </c>
      <c r="FC160" s="223">
        <f>IFERROR(IF(RIGHT(VLOOKUP($A160,csapatok!$A:$NN,FC$320,FALSE),5)="Csere",VLOOKUP(LEFT(VLOOKUP($A160,csapatok!$A:$NN,FC$320,FALSE),LEN(VLOOKUP($A160,csapatok!$A:$NN,FC$320,FALSE))-6),'csapat-ranglista'!$A:$FP,FC$321,FALSE)/8,VLOOKUP(VLOOKUP($A160,csapatok!$A:$NN,FC$320,FALSE),'csapat-ranglista'!$A:$FP,FC$321,FALSE)/4),0)</f>
        <v>0</v>
      </c>
      <c r="FD160" s="224">
        <f>versenyek!$QY$11*IFERROR(VLOOKUP(VLOOKUP($A160,versenyek!QX:QZ,3,FALSE),szabalyok!$A$16:$B$23,2,FALSE)/4,0)</f>
        <v>0</v>
      </c>
      <c r="FE160" s="224">
        <f>versenyek!$RB$11*IFERROR(VLOOKUP(VLOOKUP($A160,versenyek!RA:RC,3,FALSE),szabalyok!$A$16:$B$23,2,FALSE)/4,0)</f>
        <v>0</v>
      </c>
      <c r="FF160" s="223">
        <f>IFERROR(IF(RIGHT(VLOOKUP($A160,csapatok!$A:$NN,FF$320,FALSE),5)="Csere",VLOOKUP(LEFT(VLOOKUP($A160,csapatok!$A:$NN,FF$320,FALSE),LEN(VLOOKUP($A160,csapatok!$A:$NN,FF$320,FALSE))-6),'csapat-ranglista'!$A:$FP,FF$321,FALSE)/8,VLOOKUP(VLOOKUP($A160,csapatok!$A:$NN,FF$320,FALSE),'csapat-ranglista'!$A:$FP,FF$321,FALSE)/4),0)</f>
        <v>0</v>
      </c>
      <c r="FG160" s="223">
        <f>IFERROR(IF(RIGHT(VLOOKUP($A160,csapatok!$A:$NN,FG$320,FALSE),5)="Csere",VLOOKUP(LEFT(VLOOKUP($A160,csapatok!$A:$NN,FG$320,FALSE),LEN(VLOOKUP($A160,csapatok!$A:$NN,FG$320,FALSE))-6),'csapat-ranglista'!$A:$FP,FG$321,FALSE)/8,VLOOKUP(VLOOKUP($A160,csapatok!$A:$NN,FG$320,FALSE),'csapat-ranglista'!$A:$FP,FG$321,FALSE)/4),0)</f>
        <v>0</v>
      </c>
      <c r="FH160" s="223">
        <f>IFERROR(IF(RIGHT(VLOOKUP($A160,csapatok!$A:$NN,FH$320,FALSE),5)="Csere",VLOOKUP(LEFT(VLOOKUP($A160,csapatok!$A:$NN,FH$320,FALSE),LEN(VLOOKUP($A160,csapatok!$A:$NN,FH$320,FALSE))-6),'csapat-ranglista'!$A:$FP,FH$321,FALSE)/8,VLOOKUP(VLOOKUP($A160,csapatok!$A:$NN,FH$320,FALSE),'csapat-ranglista'!$A:$FP,FH$321,FALSE)/4),0)</f>
        <v>0</v>
      </c>
      <c r="FI160" s="223">
        <f>IFERROR(IF(RIGHT(VLOOKUP($A160,csapatok!$A:$NN,FI$320,FALSE),5)="Csere",VLOOKUP(LEFT(VLOOKUP($A160,csapatok!$A:$NN,FI$320,FALSE),LEN(VLOOKUP($A160,csapatok!$A:$NN,FI$320,FALSE))-6),'csapat-ranglista'!$A:$FP,FI$321,FALSE)/8,VLOOKUP(VLOOKUP($A160,csapatok!$A:$NN,FI$320,FALSE),'csapat-ranglista'!$A:$FP,FI$321,FALSE)/4),0)</f>
        <v>0</v>
      </c>
      <c r="FJ160" s="223">
        <f>IFERROR(IF(RIGHT(VLOOKUP($A160,csapatok!$A:$NN,FJ$320,FALSE),5)="Csere",VLOOKUP(LEFT(VLOOKUP($A160,csapatok!$A:$NN,FJ$320,FALSE),LEN(VLOOKUP($A160,csapatok!$A:$NN,FJ$320,FALSE))-6),'csapat-ranglista'!$A:$FP,FJ$321,FALSE)/8,VLOOKUP(VLOOKUP($A160,csapatok!$A:$NN,FJ$320,FALSE),'csapat-ranglista'!$A:$FP,FJ$321,FALSE)/4),0)</f>
        <v>0</v>
      </c>
      <c r="FK160" s="223">
        <f>IFERROR(IF(RIGHT(VLOOKUP($A160,csapatok!$A:$NN,FK$320,FALSE),5)="Csere",VLOOKUP(LEFT(VLOOKUP($A160,csapatok!$A:$NN,FK$320,FALSE),LEN(VLOOKUP($A160,csapatok!$A:$NN,FK$320,FALSE))-6),'csapat-ranglista'!$A:$FP,FK$321,FALSE)/8,VLOOKUP(VLOOKUP($A160,csapatok!$A:$NN,FK$320,FALSE),'csapat-ranglista'!$A:$FP,FK$321,FALSE)/4),0)</f>
        <v>0</v>
      </c>
      <c r="FL160" s="223">
        <f>IFERROR(IF(RIGHT(VLOOKUP($A160,csapatok!$A:$NN,FL$320,FALSE),5)="Csere",VLOOKUP(LEFT(VLOOKUP($A160,csapatok!$A:$NN,FL$320,FALSE),LEN(VLOOKUP($A160,csapatok!$A:$NN,FL$320,FALSE))-6),'csapat-ranglista'!$A:$FP,FL$321,FALSE)/8,VLOOKUP(VLOOKUP($A160,csapatok!$A:$NN,FL$320,FALSE),'csapat-ranglista'!$A:$FP,FL$321,FALSE)/4),0)</f>
        <v>0</v>
      </c>
      <c r="FM160" s="223">
        <f>IFERROR(IF(RIGHT(VLOOKUP($A160,csapatok!$A:$NN,FM$320,FALSE),5)="Csere",VLOOKUP(LEFT(VLOOKUP($A160,csapatok!$A:$NN,FM$320,FALSE),LEN(VLOOKUP($A160,csapatok!$A:$NN,FM$320,FALSE))-6),'csapat-ranglista'!$A:$FP,FM$321,FALSE)/8,VLOOKUP(VLOOKUP($A160,csapatok!$A:$NN,FM$320,FALSE),'csapat-ranglista'!$A:$FP,FM$321,FALSE)/4),0)</f>
        <v>0</v>
      </c>
      <c r="FN160" s="223">
        <f>IFERROR(IF(RIGHT(VLOOKUP($A160,csapatok!$A:$NN,FN$320,FALSE),5)="Csere",VLOOKUP(LEFT(VLOOKUP($A160,csapatok!$A:$NN,FN$320,FALSE),LEN(VLOOKUP($A160,csapatok!$A:$NN,FN$320,FALSE))-6),'csapat-ranglista'!$A:$FP,FN$321,FALSE)/8,VLOOKUP(VLOOKUP($A160,csapatok!$A:$NN,FN$320,FALSE),'csapat-ranglista'!$A:$FP,FN$321,FALSE)/4),0)</f>
        <v>0</v>
      </c>
      <c r="FO160" s="223">
        <f>IFERROR(IF(RIGHT(VLOOKUP($A160,csapatok!$A:$NN,FO$320,FALSE),5)="Csere",VLOOKUP(LEFT(VLOOKUP($A160,csapatok!$A:$NN,FO$320,FALSE),LEN(VLOOKUP($A160,csapatok!$A:$NN,FO$320,FALSE))-6),'csapat-ranglista'!$A:$FP,FO$321,FALSE)/8,VLOOKUP(VLOOKUP($A160,csapatok!$A:$NN,FO$320,FALSE),'csapat-ranglista'!$A:$FP,FO$321,FALSE)/4),0)</f>
        <v>0</v>
      </c>
      <c r="FP160" s="223">
        <f>IFERROR(IF(RIGHT(VLOOKUP($A160,csapatok!$A:$NN,FP$320,FALSE),5)="Csere",VLOOKUP(LEFT(VLOOKUP($A160,csapatok!$A:$NN,FP$320,FALSE),LEN(VLOOKUP($A160,csapatok!$A:$NN,FP$320,FALSE))-6),'csapat-ranglista'!$A:$FP,FP$321,FALSE)/8,VLOOKUP(VLOOKUP($A160,csapatok!$A:$NN,FP$320,FALSE),'csapat-ranglista'!$A:$FP,FP$321,FALSE)/4),0)</f>
        <v>0</v>
      </c>
      <c r="FQ160" s="223">
        <f>IFERROR(IF(RIGHT(VLOOKUP($A160,csapatok!$A:$NN,FQ$320,FALSE),5)="Csere",VLOOKUP(LEFT(VLOOKUP($A160,csapatok!$A:$NN,FQ$320,FALSE),LEN(VLOOKUP($A160,csapatok!$A:$NN,FQ$320,FALSE))-6),'csapat-ranglista'!$A:$FP,FQ$321,FALSE)/8,VLOOKUP(VLOOKUP($A160,csapatok!$A:$NN,FQ$320,FALSE),'csapat-ranglista'!$A:$FP,FQ$321,FALSE)/4),0)</f>
        <v>0</v>
      </c>
      <c r="FR160" s="223">
        <f>IFERROR(IF(RIGHT(VLOOKUP($A160,csapatok!$A:$NN,FR$320,FALSE),5)="Csere",VLOOKUP(LEFT(VLOOKUP($A160,csapatok!$A:$NN,FR$320,FALSE),LEN(VLOOKUP($A160,csapatok!$A:$NN,FR$320,FALSE))-6),'csapat-ranglista'!$A:$FP,FR$321,FALSE)/8,VLOOKUP(VLOOKUP($A160,csapatok!$A:$NN,FR$320,FALSE),'csapat-ranglista'!$A:$FP,FR$321,FALSE)/4),0)</f>
        <v>0</v>
      </c>
      <c r="FS160" s="223">
        <f>IFERROR(IF(RIGHT(VLOOKUP($A160,csapatok!$A:$NN,FS$320,FALSE),5)="Csere",VLOOKUP(LEFT(VLOOKUP($A160,csapatok!$A:$NN,FS$320,FALSE),LEN(VLOOKUP($A160,csapatok!$A:$NN,FS$320,FALSE))-6),'csapat-ranglista'!$A:$FP,FS$321,FALSE)/8,VLOOKUP(VLOOKUP($A160,csapatok!$A:$NN,FS$320,FALSE),'csapat-ranglista'!$A:$FP,FS$321,FALSE)/4),0)</f>
        <v>0</v>
      </c>
      <c r="FT160" s="223">
        <f>IFERROR(IF(RIGHT(VLOOKUP($A160,csapatok!$A:$NN,FT$320,FALSE),5)="Csere",VLOOKUP(LEFT(VLOOKUP($A160,csapatok!$A:$NN,FT$320,FALSE),LEN(VLOOKUP($A160,csapatok!$A:$NN,FT$320,FALSE))-6),'csapat-ranglista'!$A:$FP,FT$321,FALSE)/8,VLOOKUP(VLOOKUP($A160,csapatok!$A:$NN,FT$320,FALSE),'csapat-ranglista'!$A:$FP,FT$321,FALSE)/4),0)</f>
        <v>0</v>
      </c>
      <c r="FU160" s="223">
        <f>IFERROR(IF(RIGHT(VLOOKUP($A160,csapatok!$A:$NN,FU$320,FALSE),5)="Csere",VLOOKUP(LEFT(VLOOKUP($A160,csapatok!$A:$NN,FU$320,FALSE),LEN(VLOOKUP($A160,csapatok!$A:$NN,FU$320,FALSE))-6),'csapat-ranglista'!$A:$FP,FU$321,FALSE)/8,VLOOKUP(VLOOKUP($A160,csapatok!$A:$NN,FU$320,FALSE),'csapat-ranglista'!$A:$FP,FU$321,FALSE)/4),0)</f>
        <v>0</v>
      </c>
      <c r="FV160" s="223">
        <f>IFERROR(IF(RIGHT(VLOOKUP($A160,csapatok!$A:$NN,FV$320,FALSE),5)="Csere",VLOOKUP(LEFT(VLOOKUP($A160,csapatok!$A:$NN,FV$320,FALSE),LEN(VLOOKUP($A160,csapatok!$A:$NN,FV$320,FALSE))-6),'csapat-ranglista'!$A:$FP,FV$321,FALSE)/8,VLOOKUP(VLOOKUP($A160,csapatok!$A:$NN,FV$320,FALSE),'csapat-ranglista'!$A:$FP,FV$321,FALSE)/4),0)</f>
        <v>0</v>
      </c>
      <c r="FW160" s="223">
        <f>IFERROR(IF(RIGHT(VLOOKUP($A160,csapatok!$A:$NN,FW$320,FALSE),5)="Csere",VLOOKUP(LEFT(VLOOKUP($A160,csapatok!$A:$NN,FW$320,FALSE),LEN(VLOOKUP($A160,csapatok!$A:$NN,FW$320,FALSE))-6),'csapat-ranglista'!$A:$FP,FW$321,FALSE)/8,VLOOKUP(VLOOKUP($A160,csapatok!$A:$NN,FW$320,FALSE),'csapat-ranglista'!$A:$FP,FW$321,FALSE)/4),0)</f>
        <v>0</v>
      </c>
      <c r="FX160" s="223">
        <f>IFERROR(IF(RIGHT(VLOOKUP($A160,csapatok!$A:$NN,FX$320,FALSE),5)="Csere",VLOOKUP(LEFT(VLOOKUP($A160,csapatok!$A:$NN,FX$320,FALSE),LEN(VLOOKUP($A160,csapatok!$A:$NN,FX$320,FALSE))-6),'csapat-ranglista'!$A:$FP,FX$321,FALSE)/8,VLOOKUP(VLOOKUP($A160,csapatok!$A:$NN,FX$320,FALSE),'csapat-ranglista'!$A:$FP,FX$321,FALSE)/4),0)</f>
        <v>0</v>
      </c>
      <c r="FY160" s="223">
        <f>IFERROR(IF(RIGHT(VLOOKUP($A160,csapatok!$A:$NN,FY$320,FALSE),5)="Csere",VLOOKUP(LEFT(VLOOKUP($A160,csapatok!$A:$NN,FY$320,FALSE),LEN(VLOOKUP($A160,csapatok!$A:$NN,FY$320,FALSE))-6),'csapat-ranglista'!$A:$FP,FY$321,FALSE)/8,VLOOKUP(VLOOKUP($A160,csapatok!$A:$NN,FY$320,FALSE),'csapat-ranglista'!$A:$FP,FY$321,FALSE)/4),0)</f>
        <v>0</v>
      </c>
      <c r="FZ160" s="223">
        <f>IFERROR(IF(RIGHT(VLOOKUP($A160,csapatok!$A:$NN,FZ$320,FALSE),5)="Csere",VLOOKUP(LEFT(VLOOKUP($A160,csapatok!$A:$NN,FZ$320,FALSE),LEN(VLOOKUP($A160,csapatok!$A:$NN,FZ$320,FALSE))-6),'csapat-ranglista'!$A:$FP,FZ$321,FALSE)/8,VLOOKUP(VLOOKUP($A160,csapatok!$A:$NN,FZ$320,FALSE),'csapat-ranglista'!$A:$FP,FZ$321,FALSE)/4),0)</f>
        <v>0</v>
      </c>
      <c r="GA160" s="223">
        <f>IFERROR(IF(RIGHT(VLOOKUP($A160,csapatok!$A:$NN,GA$320,FALSE),5)="Csere",VLOOKUP(LEFT(VLOOKUP($A160,csapatok!$A:$NN,GA$320,FALSE),LEN(VLOOKUP($A160,csapatok!$A:$NN,GA$320,FALSE))-6),'csapat-ranglista'!$A:$FP,GA$321,FALSE)/8,VLOOKUP(VLOOKUP($A160,csapatok!$A:$NN,GA$320,FALSE),'csapat-ranglista'!$A:$FP,GA$321,FALSE)/4),0)</f>
        <v>0</v>
      </c>
      <c r="GB160" s="223">
        <f>IFERROR(IF(RIGHT(VLOOKUP($A160,csapatok!$A:$NN,GB$320,FALSE),5)="Csere",VLOOKUP(LEFT(VLOOKUP($A160,csapatok!$A:$NN,GB$320,FALSE),LEN(VLOOKUP($A160,csapatok!$A:$NN,GB$320,FALSE))-6),'csapat-ranglista'!$A:$FP,GB$321,FALSE)/8,VLOOKUP(VLOOKUP($A160,csapatok!$A:$NN,GB$320,FALSE),'csapat-ranglista'!$A:$FP,GB$321,FALSE)/4),0)</f>
        <v>0</v>
      </c>
      <c r="GC160" s="223">
        <f>IFERROR(IF(RIGHT(VLOOKUP($A160,csapatok!$A:$NN,GC$320,FALSE),5)="Csere",VLOOKUP(LEFT(VLOOKUP($A160,csapatok!$A:$NN,GC$320,FALSE),LEN(VLOOKUP($A160,csapatok!$A:$NN,GC$320,FALSE))-6),'csapat-ranglista'!$A:$FP,GC$321,FALSE)/8,VLOOKUP(VLOOKUP($A160,csapatok!$A:$NN,GC$320,FALSE),'csapat-ranglista'!$A:$FP,GC$321,FALSE)/4),0)</f>
        <v>0</v>
      </c>
      <c r="GD160" s="247">
        <f>SUM(EQ160:GC160)</f>
        <v>0</v>
      </c>
    </row>
    <row r="161" spans="1:186">
      <c r="A161" s="32" t="s">
        <v>47</v>
      </c>
      <c r="B161" s="2">
        <v>24507</v>
      </c>
      <c r="C161" s="131" t="str">
        <f>IF(B161=0,"",IF(B161&lt;$C$1,"felnőtt","ifi"))</f>
        <v>felnőtt</v>
      </c>
      <c r="D161" s="32" t="s">
        <v>101</v>
      </c>
      <c r="E161" s="45">
        <v>13.5</v>
      </c>
      <c r="F161" s="32">
        <v>0</v>
      </c>
      <c r="G161" s="32">
        <v>3.1335769810163305</v>
      </c>
      <c r="H161" s="32">
        <v>22.821403413794407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8.4675129439674137</v>
      </c>
      <c r="P161" s="32">
        <v>0</v>
      </c>
      <c r="Q161" s="32">
        <v>0</v>
      </c>
      <c r="R161" s="32">
        <v>0</v>
      </c>
      <c r="S161" s="32">
        <v>0</v>
      </c>
      <c r="T161" s="32">
        <v>8.6923748193989301</v>
      </c>
      <c r="U161" s="32">
        <v>0</v>
      </c>
      <c r="V161" s="32">
        <v>0</v>
      </c>
      <c r="W161" s="32">
        <v>0</v>
      </c>
      <c r="X161" s="32">
        <f>IFERROR(IF(RIGHT(VLOOKUP($A161,csapatok!$A:$BL,X$320,FALSE),5)="Csere",VLOOKUP(LEFT(VLOOKUP($A161,csapatok!$A:$BL,X$320,FALSE),LEN(VLOOKUP($A161,csapatok!$A:$BL,X$320,FALSE))-6),'csapat-ranglista'!$A:$FP,X$321,FALSE)/8,VLOOKUP(VLOOKUP($A161,csapatok!$A:$BL,X$320,FALSE),'csapat-ranglista'!$A:$FP,X$321,FALSE)/4),0)</f>
        <v>0</v>
      </c>
      <c r="Y161" s="32">
        <f>IFERROR(IF(RIGHT(VLOOKUP($A161,csapatok!$A:$BL,Y$320,FALSE),5)="Csere",VLOOKUP(LEFT(VLOOKUP($A161,csapatok!$A:$BL,Y$320,FALSE),LEN(VLOOKUP($A161,csapatok!$A:$BL,Y$320,FALSE))-6),'csapat-ranglista'!$A:$FP,Y$321,FALSE)/8,VLOOKUP(VLOOKUP($A161,csapatok!$A:$BL,Y$320,FALSE),'csapat-ranglista'!$A:$FP,Y$321,FALSE)/4),0)</f>
        <v>0</v>
      </c>
      <c r="Z161" s="32">
        <f>IFERROR(IF(RIGHT(VLOOKUP($A161,csapatok!$A:$BL,Z$320,FALSE),5)="Csere",VLOOKUP(LEFT(VLOOKUP($A161,csapatok!$A:$BL,Z$320,FALSE),LEN(VLOOKUP($A161,csapatok!$A:$BL,Z$320,FALSE))-6),'csapat-ranglista'!$A:$FP,Z$321,FALSE)/8,VLOOKUP(VLOOKUP($A161,csapatok!$A:$BL,Z$320,FALSE),'csapat-ranglista'!$A:$FP,Z$321,FALSE)/4),0)</f>
        <v>0</v>
      </c>
      <c r="AA161" s="32">
        <f>IFERROR(IF(RIGHT(VLOOKUP($A161,csapatok!$A:$BL,AA$320,FALSE),5)="Csere",VLOOKUP(LEFT(VLOOKUP($A161,csapatok!$A:$BL,AA$320,FALSE),LEN(VLOOKUP($A161,csapatok!$A:$BL,AA$320,FALSE))-6),'csapat-ranglista'!$A:$FP,AA$321,FALSE)/8,VLOOKUP(VLOOKUP($A161,csapatok!$A:$BL,AA$320,FALSE),'csapat-ranglista'!$A:$FP,AA$321,FALSE)/4),0)</f>
        <v>0</v>
      </c>
      <c r="AB161" s="223">
        <f>IFERROR(IF(RIGHT(VLOOKUP($A161,csapatok!$A:$BL,AB$320,FALSE),5)="Csere",VLOOKUP(LEFT(VLOOKUP($A161,csapatok!$A:$BL,AB$320,FALSE),LEN(VLOOKUP($A161,csapatok!$A:$BL,AB$320,FALSE))-6),'csapat-ranglista'!$A:$FP,AB$321,FALSE)/8,VLOOKUP(VLOOKUP($A161,csapatok!$A:$BL,AB$320,FALSE),'csapat-ranglista'!$A:$FP,AB$321,FALSE)/4),0)</f>
        <v>0</v>
      </c>
      <c r="AC161" s="223">
        <f>IFERROR(IF(RIGHT(VLOOKUP($A161,csapatok!$A:$BL,AC$320,FALSE),5)="Csere",VLOOKUP(LEFT(VLOOKUP($A161,csapatok!$A:$BL,AC$320,FALSE),LEN(VLOOKUP($A161,csapatok!$A:$BL,AC$320,FALSE))-6),'csapat-ranglista'!$A:$FP,AC$321,FALSE)/8,VLOOKUP(VLOOKUP($A161,csapatok!$A:$BL,AC$320,FALSE),'csapat-ranglista'!$A:$FP,AC$321,FALSE)/4),0)</f>
        <v>0</v>
      </c>
      <c r="AD161" s="223">
        <f>IFERROR(IF(RIGHT(VLOOKUP($A161,csapatok!$A:$BL,AD$320,FALSE),5)="Csere",VLOOKUP(LEFT(VLOOKUP($A161,csapatok!$A:$BL,AD$320,FALSE),LEN(VLOOKUP($A161,csapatok!$A:$BL,AD$320,FALSE))-6),'csapat-ranglista'!$A:$FP,AD$321,FALSE)/8,VLOOKUP(VLOOKUP($A161,csapatok!$A:$BL,AD$320,FALSE),'csapat-ranglista'!$A:$FP,AD$321,FALSE)/4),0)</f>
        <v>0</v>
      </c>
      <c r="AE161" s="223">
        <f>IFERROR(IF(RIGHT(VLOOKUP($A161,csapatok!$A:$BL,AE$320,FALSE),5)="Csere",VLOOKUP(LEFT(VLOOKUP($A161,csapatok!$A:$BL,AE$320,FALSE),LEN(VLOOKUP($A161,csapatok!$A:$BL,AE$320,FALSE))-6),'csapat-ranglista'!$A:$FP,AE$321,FALSE)/8,VLOOKUP(VLOOKUP($A161,csapatok!$A:$BL,AE$320,FALSE),'csapat-ranglista'!$A:$FP,AE$321,FALSE)/4),0)</f>
        <v>0</v>
      </c>
      <c r="AF161" s="223">
        <f>IFERROR(IF(RIGHT(VLOOKUP($A161,csapatok!$A:$BL,AF$320,FALSE),5)="Csere",VLOOKUP(LEFT(VLOOKUP($A161,csapatok!$A:$BL,AF$320,FALSE),LEN(VLOOKUP($A161,csapatok!$A:$BL,AF$320,FALSE))-6),'csapat-ranglista'!$A:$FP,AF$321,FALSE)/8,VLOOKUP(VLOOKUP($A161,csapatok!$A:$BL,AF$320,FALSE),'csapat-ranglista'!$A:$FP,AF$321,FALSE)/4),0)</f>
        <v>0</v>
      </c>
      <c r="AG161" s="223">
        <f>IFERROR(IF(RIGHT(VLOOKUP($A161,csapatok!$A:$BL,AG$320,FALSE),5)="Csere",VLOOKUP(LEFT(VLOOKUP($A161,csapatok!$A:$BL,AG$320,FALSE),LEN(VLOOKUP($A161,csapatok!$A:$BL,AG$320,FALSE))-6),'csapat-ranglista'!$A:$FP,AG$321,FALSE)/8,VLOOKUP(VLOOKUP($A161,csapatok!$A:$BL,AG$320,FALSE),'csapat-ranglista'!$A:$FP,AG$321,FALSE)/4),0)</f>
        <v>0</v>
      </c>
      <c r="AH161" s="223">
        <f>IFERROR(IF(RIGHT(VLOOKUP($A161,csapatok!$A:$BL,AH$320,FALSE),5)="Csere",VLOOKUP(LEFT(VLOOKUP($A161,csapatok!$A:$BL,AH$320,FALSE),LEN(VLOOKUP($A161,csapatok!$A:$BL,AH$320,FALSE))-6),'csapat-ranglista'!$A:$FP,AH$321,FALSE)/8,VLOOKUP(VLOOKUP($A161,csapatok!$A:$BL,AH$320,FALSE),'csapat-ranglista'!$A:$FP,AH$321,FALSE)/4),0)</f>
        <v>0</v>
      </c>
      <c r="AI161" s="223">
        <f>IFERROR(IF(RIGHT(VLOOKUP($A161,csapatok!$A:$BL,AI$320,FALSE),5)="Csere",VLOOKUP(LEFT(VLOOKUP($A161,csapatok!$A:$BL,AI$320,FALSE),LEN(VLOOKUP($A161,csapatok!$A:$BL,AI$320,FALSE))-6),'csapat-ranglista'!$A:$FP,AI$321,FALSE)/8,VLOOKUP(VLOOKUP($A161,csapatok!$A:$BL,AI$320,FALSE),'csapat-ranglista'!$A:$FP,AI$321,FALSE)/4),0)</f>
        <v>0</v>
      </c>
      <c r="AJ161" s="223">
        <f>IFERROR(IF(RIGHT(VLOOKUP($A161,csapatok!$A:$BL,AJ$320,FALSE),5)="Csere",VLOOKUP(LEFT(VLOOKUP($A161,csapatok!$A:$BL,AJ$320,FALSE),LEN(VLOOKUP($A161,csapatok!$A:$BL,AJ$320,FALSE))-6),'csapat-ranglista'!$A:$FP,AJ$321,FALSE)/8,VLOOKUP(VLOOKUP($A161,csapatok!$A:$BL,AJ$320,FALSE),'csapat-ranglista'!$A:$FP,AJ$321,FALSE)/2),0)</f>
        <v>0</v>
      </c>
      <c r="AK161" s="223">
        <f>IFERROR(IF(RIGHT(VLOOKUP($A161,csapatok!$A:$CN,AK$320,FALSE),5)="Csere",VLOOKUP(LEFT(VLOOKUP($A161,csapatok!$A:$CN,AK$320,FALSE),LEN(VLOOKUP($A161,csapatok!$A:$CN,AK$320,FALSE))-6),'csapat-ranglista'!$A:$FP,AK$321,FALSE)/8,VLOOKUP(VLOOKUP($A161,csapatok!$A:$CN,AK$320,FALSE),'csapat-ranglista'!$A:$FP,AK$321,FALSE)/4),0)</f>
        <v>0</v>
      </c>
      <c r="AL161" s="223">
        <f>IFERROR(IF(RIGHT(VLOOKUP($A161,csapatok!$A:$CN,AL$320,FALSE),5)="Csere",VLOOKUP(LEFT(VLOOKUP($A161,csapatok!$A:$CN,AL$320,FALSE),LEN(VLOOKUP($A161,csapatok!$A:$CN,AL$320,FALSE))-6),'csapat-ranglista'!$A:$FP,AL$321,FALSE)/8,VLOOKUP(VLOOKUP($A161,csapatok!$A:$CN,AL$320,FALSE),'csapat-ranglista'!$A:$FP,AL$321,FALSE)/4),0)</f>
        <v>0</v>
      </c>
      <c r="AM161" s="223">
        <f>IFERROR(IF(RIGHT(VLOOKUP($A161,csapatok!$A:$CN,AM$320,FALSE),5)="Csere",VLOOKUP(LEFT(VLOOKUP($A161,csapatok!$A:$CN,AM$320,FALSE),LEN(VLOOKUP($A161,csapatok!$A:$CN,AM$320,FALSE))-6),'csapat-ranglista'!$A:$FP,AM$321,FALSE)/8,VLOOKUP(VLOOKUP($A161,csapatok!$A:$CN,AM$320,FALSE),'csapat-ranglista'!$A:$FP,AM$321,FALSE)/4),0)</f>
        <v>0</v>
      </c>
      <c r="AN161" s="223">
        <f>IFERROR(IF(RIGHT(VLOOKUP($A161,csapatok!$A:$CN,AN$320,FALSE),5)="Csere",VLOOKUP(LEFT(VLOOKUP($A161,csapatok!$A:$CN,AN$320,FALSE),LEN(VLOOKUP($A161,csapatok!$A:$CN,AN$320,FALSE))-6),'csapat-ranglista'!$A:$FP,AN$321,FALSE)/8,VLOOKUP(VLOOKUP($A161,csapatok!$A:$CN,AN$320,FALSE),'csapat-ranglista'!$A:$FP,AN$321,FALSE)/4),0)</f>
        <v>0</v>
      </c>
      <c r="AO161" s="223">
        <f>IFERROR(IF(RIGHT(VLOOKUP($A161,csapatok!$A:$CN,AO$320,FALSE),5)="Csere",VLOOKUP(LEFT(VLOOKUP($A161,csapatok!$A:$CN,AO$320,FALSE),LEN(VLOOKUP($A161,csapatok!$A:$CN,AO$320,FALSE))-6),'csapat-ranglista'!$A:$FP,AO$321,FALSE)/8,VLOOKUP(VLOOKUP($A161,csapatok!$A:$CN,AO$320,FALSE),'csapat-ranglista'!$A:$FP,AO$321,FALSE)/4),0)</f>
        <v>0</v>
      </c>
      <c r="AP161" s="223">
        <f>IFERROR(IF(RIGHT(VLOOKUP($A161,csapatok!$A:$CN,AP$320,FALSE),5)="Csere",VLOOKUP(LEFT(VLOOKUP($A161,csapatok!$A:$CN,AP$320,FALSE),LEN(VLOOKUP($A161,csapatok!$A:$CN,AP$320,FALSE))-6),'csapat-ranglista'!$A:$FP,AP$321,FALSE)/8,VLOOKUP(VLOOKUP($A161,csapatok!$A:$CN,AP$320,FALSE),'csapat-ranglista'!$A:$FP,AP$321,FALSE)/4),0)</f>
        <v>3.9958039351346435</v>
      </c>
      <c r="AQ161" s="223">
        <f>IFERROR(IF(RIGHT(VLOOKUP($A161,csapatok!$A:$CN,AQ$320,FALSE),5)="Csere",VLOOKUP(LEFT(VLOOKUP($A161,csapatok!$A:$CN,AQ$320,FALSE),LEN(VLOOKUP($A161,csapatok!$A:$CN,AQ$320,FALSE))-6),'csapat-ranglista'!$A:$FP,AQ$321,FALSE)/8,VLOOKUP(VLOOKUP($A161,csapatok!$A:$CN,AQ$320,FALSE),'csapat-ranglista'!$A:$FP,AQ$321,FALSE)/4),0)</f>
        <v>7.8037080315851286</v>
      </c>
      <c r="AR161" s="223">
        <f>IFERROR(IF(RIGHT(VLOOKUP($A161,csapatok!$A:$CN,AR$320,FALSE),5)="Csere",VLOOKUP(LEFT(VLOOKUP($A161,csapatok!$A:$CN,AR$320,FALSE),LEN(VLOOKUP($A161,csapatok!$A:$CN,AR$320,FALSE))-6),'csapat-ranglista'!$A:$FP,AR$321,FALSE)/8,VLOOKUP(VLOOKUP($A161,csapatok!$A:$CN,AR$320,FALSE),'csapat-ranglista'!$A:$FP,AR$321,FALSE)/4),0)</f>
        <v>0</v>
      </c>
      <c r="AS161" s="223">
        <f>IFERROR(IF(RIGHT(VLOOKUP($A161,csapatok!$A:$CN,AS$320,FALSE),5)="Csere",VLOOKUP(LEFT(VLOOKUP($A161,csapatok!$A:$CN,AS$320,FALSE),LEN(VLOOKUP($A161,csapatok!$A:$CN,AS$320,FALSE))-6),'csapat-ranglista'!$A:$FP,AS$321,FALSE)/8,VLOOKUP(VLOOKUP($A161,csapatok!$A:$CN,AS$320,FALSE),'csapat-ranglista'!$A:$FP,AS$321,FALSE)/4),0)</f>
        <v>0</v>
      </c>
      <c r="AT161" s="223">
        <f>IFERROR(IF(RIGHT(VLOOKUP($A161,csapatok!$A:$CN,AT$320,FALSE),5)="Csere",VLOOKUP(LEFT(VLOOKUP($A161,csapatok!$A:$CN,AT$320,FALSE),LEN(VLOOKUP($A161,csapatok!$A:$CN,AT$320,FALSE))-6),'csapat-ranglista'!$A:$FP,AT$321,FALSE)/8,VLOOKUP(VLOOKUP($A161,csapatok!$A:$CN,AT$320,FALSE),'csapat-ranglista'!$A:$FP,AT$321,FALSE)/4),0)</f>
        <v>26.944597029289145</v>
      </c>
      <c r="AU161" s="223">
        <f>IFERROR(IF(RIGHT(VLOOKUP($A161,csapatok!$A:$CN,AU$320,FALSE),5)="Csere",VLOOKUP(LEFT(VLOOKUP($A161,csapatok!$A:$CN,AU$320,FALSE),LEN(VLOOKUP($A161,csapatok!$A:$CN,AU$320,FALSE))-6),'csapat-ranglista'!$A:$FP,AU$321,FALSE)/8,VLOOKUP(VLOOKUP($A161,csapatok!$A:$CN,AU$320,FALSE),'csapat-ranglista'!$A:$FP,AU$321,FALSE)/4),0)</f>
        <v>0</v>
      </c>
      <c r="AV161" s="223">
        <f>IFERROR(IF(RIGHT(VLOOKUP($A161,csapatok!$A:$CN,AV$320,FALSE),5)="Csere",VLOOKUP(LEFT(VLOOKUP($A161,csapatok!$A:$CN,AV$320,FALSE),LEN(VLOOKUP($A161,csapatok!$A:$CN,AV$320,FALSE))-6),'csapat-ranglista'!$A:$FP,AV$321,FALSE)/8,VLOOKUP(VLOOKUP($A161,csapatok!$A:$CN,AV$320,FALSE),'csapat-ranglista'!$A:$FP,AV$321,FALSE)/4),0)</f>
        <v>0</v>
      </c>
      <c r="AW161" s="223">
        <f>IFERROR(IF(RIGHT(VLOOKUP($A161,csapatok!$A:$CN,AW$320,FALSE),5)="Csere",VLOOKUP(LEFT(VLOOKUP($A161,csapatok!$A:$CN,AW$320,FALSE),LEN(VLOOKUP($A161,csapatok!$A:$CN,AW$320,FALSE))-6),'csapat-ranglista'!$A:$FP,AW$321,FALSE)/8,VLOOKUP(VLOOKUP($A161,csapatok!$A:$CN,AW$320,FALSE),'csapat-ranglista'!$A:$FP,AW$321,FALSE)/4),0)</f>
        <v>0</v>
      </c>
      <c r="AX161" s="223">
        <f>IFERROR(IF(RIGHT(VLOOKUP($A161,csapatok!$A:$CN,AX$320,FALSE),5)="Csere",VLOOKUP(LEFT(VLOOKUP($A161,csapatok!$A:$CN,AX$320,FALSE),LEN(VLOOKUP($A161,csapatok!$A:$CN,AX$320,FALSE))-6),'csapat-ranglista'!$A:$FP,AX$321,FALSE)/8,VLOOKUP(VLOOKUP($A161,csapatok!$A:$CN,AX$320,FALSE),'csapat-ranglista'!$A:$FP,AX$321,FALSE)/4),0)</f>
        <v>0</v>
      </c>
      <c r="AY161" s="223">
        <f>IFERROR(IF(RIGHT(VLOOKUP($A161,csapatok!$A:$NN,AY$320,FALSE),5)="Csere",VLOOKUP(LEFT(VLOOKUP($A161,csapatok!$A:$NN,AY$320,FALSE),LEN(VLOOKUP($A161,csapatok!$A:$NN,AY$320,FALSE))-6),'csapat-ranglista'!$A:$FP,AY$321,FALSE)/8,VLOOKUP(VLOOKUP($A161,csapatok!$A:$NN,AY$320,FALSE),'csapat-ranglista'!$A:$FP,AY$321,FALSE)/4),0)</f>
        <v>0</v>
      </c>
      <c r="AZ161" s="223">
        <f>IFERROR(IF(RIGHT(VLOOKUP($A161,csapatok!$A:$NN,AZ$320,FALSE),5)="Csere",VLOOKUP(LEFT(VLOOKUP($A161,csapatok!$A:$NN,AZ$320,FALSE),LEN(VLOOKUP($A161,csapatok!$A:$NN,AZ$320,FALSE))-6),'csapat-ranglista'!$A:$FP,AZ$321,FALSE)/8,VLOOKUP(VLOOKUP($A161,csapatok!$A:$NN,AZ$320,FALSE),'csapat-ranglista'!$A:$FP,AZ$321,FALSE)/4),0)</f>
        <v>0</v>
      </c>
      <c r="BA161" s="223">
        <f>IFERROR(IF(RIGHT(VLOOKUP($A161,csapatok!$A:$NN,BA$320,FALSE),5)="Csere",VLOOKUP(LEFT(VLOOKUP($A161,csapatok!$A:$NN,BA$320,FALSE),LEN(VLOOKUP($A161,csapatok!$A:$NN,BA$320,FALSE))-6),'csapat-ranglista'!$A:$FP,BA$321,FALSE)/8,VLOOKUP(VLOOKUP($A161,csapatok!$A:$NN,BA$320,FALSE),'csapat-ranglista'!$A:$FP,BA$321,FALSE)/4),0)</f>
        <v>0</v>
      </c>
      <c r="BB161" s="223">
        <f>IFERROR(IF(RIGHT(VLOOKUP($A161,csapatok!$A:$NN,BB$320,FALSE),5)="Csere",VLOOKUP(LEFT(VLOOKUP($A161,csapatok!$A:$NN,BB$320,FALSE),LEN(VLOOKUP($A161,csapatok!$A:$NN,BB$320,FALSE))-6),'csapat-ranglista'!$A:$FP,BB$321,FALSE)/8,VLOOKUP(VLOOKUP($A161,csapatok!$A:$NN,BB$320,FALSE),'csapat-ranglista'!$A:$FP,BB$321,FALSE)/4),0)</f>
        <v>0</v>
      </c>
      <c r="BC161" s="224">
        <f>versenyek!$ES$11*IFERROR(VLOOKUP(VLOOKUP($A161,versenyek!ER:ET,3,FALSE),szabalyok!$A$16:$B$23,2,FALSE)/4,0)</f>
        <v>0</v>
      </c>
      <c r="BD161" s="224">
        <f>versenyek!$EV$11*IFERROR(VLOOKUP(VLOOKUP($A161,versenyek!EU:EW,3,FALSE),szabalyok!$A$16:$B$23,2,FALSE)/4,0)</f>
        <v>0</v>
      </c>
      <c r="BE161" s="223">
        <f>IFERROR(IF(RIGHT(VLOOKUP($A161,csapatok!$A:$NN,BE$320,FALSE),5)="Csere",VLOOKUP(LEFT(VLOOKUP($A161,csapatok!$A:$NN,BE$320,FALSE),LEN(VLOOKUP($A161,csapatok!$A:$NN,BE$320,FALSE))-6),'csapat-ranglista'!$A:$FP,BE$321,FALSE)/8,VLOOKUP(VLOOKUP($A161,csapatok!$A:$NN,BE$320,FALSE),'csapat-ranglista'!$A:$FP,BE$321,FALSE)/4),0)</f>
        <v>8.5897528120678501</v>
      </c>
      <c r="BF161" s="223">
        <f>IFERROR(IF(RIGHT(VLOOKUP($A161,csapatok!$A:$NN,BF$320,FALSE),5)="Csere",VLOOKUP(LEFT(VLOOKUP($A161,csapatok!$A:$NN,BF$320,FALSE),LEN(VLOOKUP($A161,csapatok!$A:$NN,BF$320,FALSE))-6),'csapat-ranglista'!$A:$FP,BF$321,FALSE)/8,VLOOKUP(VLOOKUP($A161,csapatok!$A:$NN,BF$320,FALSE),'csapat-ranglista'!$A:$FP,BF$321,FALSE)/4),0)</f>
        <v>0</v>
      </c>
      <c r="BG161" s="223">
        <f>IFERROR(IF(RIGHT(VLOOKUP($A161,csapatok!$A:$NN,BG$320,FALSE),5)="Csere",VLOOKUP(LEFT(VLOOKUP($A161,csapatok!$A:$NN,BG$320,FALSE),LEN(VLOOKUP($A161,csapatok!$A:$NN,BG$320,FALSE))-6),'csapat-ranglista'!$A:$FP,BG$321,FALSE)/8,VLOOKUP(VLOOKUP($A161,csapatok!$A:$NN,BG$320,FALSE),'csapat-ranglista'!$A:$FP,BG$321,FALSE)/4),0)</f>
        <v>0</v>
      </c>
      <c r="BH161" s="223">
        <f>IFERROR(IF(RIGHT(VLOOKUP($A161,csapatok!$A:$NN,BH$320,FALSE),5)="Csere",VLOOKUP(LEFT(VLOOKUP($A161,csapatok!$A:$NN,BH$320,FALSE),LEN(VLOOKUP($A161,csapatok!$A:$NN,BH$320,FALSE))-6),'csapat-ranglista'!$A:$FP,BH$321,FALSE)/8,VLOOKUP(VLOOKUP($A161,csapatok!$A:$NN,BH$320,FALSE),'csapat-ranglista'!$A:$FP,BH$321,FALSE)/4),0)</f>
        <v>14.929555953415935</v>
      </c>
      <c r="BI161" s="223">
        <f>IFERROR(IF(RIGHT(VLOOKUP($A161,csapatok!$A:$NN,BI$320,FALSE),5)="Csere",VLOOKUP(LEFT(VLOOKUP($A161,csapatok!$A:$NN,BI$320,FALSE),LEN(VLOOKUP($A161,csapatok!$A:$NN,BI$320,FALSE))-6),'csapat-ranglista'!$A:$FP,BI$321,FALSE)/8,VLOOKUP(VLOOKUP($A161,csapatok!$A:$NN,BI$320,FALSE),'csapat-ranglista'!$A:$FP,BI$321,FALSE)/4),0)</f>
        <v>0</v>
      </c>
      <c r="BJ161" s="223">
        <f>IFERROR(IF(RIGHT(VLOOKUP($A161,csapatok!$A:$NN,BJ$320,FALSE),5)="Csere",VLOOKUP(LEFT(VLOOKUP($A161,csapatok!$A:$NN,BJ$320,FALSE),LEN(VLOOKUP($A161,csapatok!$A:$NN,BJ$320,FALSE))-6),'csapat-ranglista'!$A:$FP,BJ$321,FALSE)/8,VLOOKUP(VLOOKUP($A161,csapatok!$A:$NN,BJ$320,FALSE),'csapat-ranglista'!$A:$FP,BJ$321,FALSE)/4),0)</f>
        <v>0</v>
      </c>
      <c r="BK161" s="223">
        <f>IFERROR(IF(RIGHT(VLOOKUP($A161,csapatok!$A:$NN,BK$320,FALSE),5)="Csere",VLOOKUP(LEFT(VLOOKUP($A161,csapatok!$A:$NN,BK$320,FALSE),LEN(VLOOKUP($A161,csapatok!$A:$NN,BK$320,FALSE))-6),'csapat-ranglista'!$A:$FP,BK$321,FALSE)/8,VLOOKUP(VLOOKUP($A161,csapatok!$A:$NN,BK$320,FALSE),'csapat-ranglista'!$A:$FP,BK$321,FALSE)/4),0)</f>
        <v>0</v>
      </c>
      <c r="BL161" s="223">
        <f>IFERROR(IF(RIGHT(VLOOKUP($A161,csapatok!$A:$NN,BL$320,FALSE),5)="Csere",VLOOKUP(LEFT(VLOOKUP($A161,csapatok!$A:$NN,BL$320,FALSE),LEN(VLOOKUP($A161,csapatok!$A:$NN,BL$320,FALSE))-6),'csapat-ranglista'!$A:$FP,BL$321,FALSE)/8,VLOOKUP(VLOOKUP($A161,csapatok!$A:$NN,BL$320,FALSE),'csapat-ranglista'!$A:$FP,BL$321,FALSE)/4),0)</f>
        <v>3.8360203227993988</v>
      </c>
      <c r="BM161" s="223">
        <f>IFERROR(IF(RIGHT(VLOOKUP($A161,csapatok!$A:$NN,BM$320,FALSE),5)="Csere",VLOOKUP(LEFT(VLOOKUP($A161,csapatok!$A:$NN,BM$320,FALSE),LEN(VLOOKUP($A161,csapatok!$A:$NN,BM$320,FALSE))-6),'csapat-ranglista'!$A:$FP,BM$321,FALSE)/8,VLOOKUP(VLOOKUP($A161,csapatok!$A:$NN,BM$320,FALSE),'csapat-ranglista'!$A:$FP,BM$321,FALSE)/4),0)</f>
        <v>0</v>
      </c>
      <c r="BN161" s="223">
        <f>IFERROR(IF(RIGHT(VLOOKUP($A161,csapatok!$A:$NN,BN$320,FALSE),5)="Csere",VLOOKUP(LEFT(VLOOKUP($A161,csapatok!$A:$NN,BN$320,FALSE),LEN(VLOOKUP($A161,csapatok!$A:$NN,BN$320,FALSE))-6),'csapat-ranglista'!$A:$FP,BN$321,FALSE)/8,VLOOKUP(VLOOKUP($A161,csapatok!$A:$NN,BN$320,FALSE),'csapat-ranglista'!$A:$FP,BN$321,FALSE)/4),0)</f>
        <v>2</v>
      </c>
      <c r="BO161" s="223">
        <f>IFERROR(IF(RIGHT(VLOOKUP($A161,csapatok!$A:$NN,BO$320,FALSE),5)="Csere",VLOOKUP(LEFT(VLOOKUP($A161,csapatok!$A:$NN,BO$320,FALSE),LEN(VLOOKUP($A161,csapatok!$A:$NN,BO$320,FALSE))-6),'csapat-ranglista'!$A:$FP,BO$321,FALSE)/8,VLOOKUP(VLOOKUP($A161,csapatok!$A:$NN,BO$320,FALSE),'csapat-ranglista'!$A:$FP,BO$321,FALSE)/4),0)</f>
        <v>1.9676283735074769</v>
      </c>
      <c r="BP161" s="223">
        <f>IFERROR(IF(RIGHT(VLOOKUP($A161,csapatok!$A:$NN,BP$320,FALSE),5)="Csere",VLOOKUP(LEFT(VLOOKUP($A161,csapatok!$A:$NN,BP$320,FALSE),LEN(VLOOKUP($A161,csapatok!$A:$NN,BP$320,FALSE))-6),'csapat-ranglista'!$A:$FP,BP$321,FALSE)/8,VLOOKUP(VLOOKUP($A161,csapatok!$A:$NN,BP$320,FALSE),'csapat-ranglista'!$A:$FP,BP$321,FALSE)/4),0)</f>
        <v>0</v>
      </c>
      <c r="BQ161" s="223">
        <f>IFERROR(IF(RIGHT(VLOOKUP($A161,csapatok!$A:$NN,BQ$320,FALSE),5)="Csere",VLOOKUP(LEFT(VLOOKUP($A161,csapatok!$A:$NN,BQ$320,FALSE),LEN(VLOOKUP($A161,csapatok!$A:$NN,BQ$320,FALSE))-6),'csapat-ranglista'!$A:$FP,BQ$321,FALSE)/8,VLOOKUP(VLOOKUP($A161,csapatok!$A:$NN,BQ$320,FALSE),'csapat-ranglista'!$A:$FP,BQ$321,FALSE)/4),0)</f>
        <v>29.598361474672796</v>
      </c>
      <c r="BR161" s="223">
        <f>IFERROR(IF(RIGHT(VLOOKUP($A161,csapatok!$A:$NN,BR$320,FALSE),5)="Csere",VLOOKUP(LEFT(VLOOKUP($A161,csapatok!$A:$NN,BR$320,FALSE),LEN(VLOOKUP($A161,csapatok!$A:$NN,BR$320,FALSE))-6),'csapat-ranglista'!$A:$FP,BR$321,FALSE)/8,VLOOKUP(VLOOKUP($A161,csapatok!$A:$NN,BR$320,FALSE),'csapat-ranglista'!$A:$FP,BR$321,FALSE)/4),0)</f>
        <v>0</v>
      </c>
      <c r="BS161" s="223">
        <f>IFERROR(IF(RIGHT(VLOOKUP($A161,csapatok!$A:$NN,BS$320,FALSE),5)="Csere",VLOOKUP(LEFT(VLOOKUP($A161,csapatok!$A:$NN,BS$320,FALSE),LEN(VLOOKUP($A161,csapatok!$A:$NN,BS$320,FALSE))-6),'csapat-ranglista'!$A:$FP,BS$321,FALSE)/8,VLOOKUP(VLOOKUP($A161,csapatok!$A:$NN,BS$320,FALSE),'csapat-ranglista'!$A:$FP,BS$321,FALSE)/4),0)</f>
        <v>0</v>
      </c>
      <c r="BT161" s="223">
        <f>IFERROR(IF(RIGHT(VLOOKUP($A161,csapatok!$A:$NN,BT$320,FALSE),5)="Csere",VLOOKUP(LEFT(VLOOKUP($A161,csapatok!$A:$NN,BT$320,FALSE),LEN(VLOOKUP($A161,csapatok!$A:$NN,BT$320,FALSE))-6),'csapat-ranglista'!$A:$FP,BT$321,FALSE)/8,VLOOKUP(VLOOKUP($A161,csapatok!$A:$NN,BT$320,FALSE),'csapat-ranglista'!$A:$FP,BT$321,FALSE)/4),0)</f>
        <v>0</v>
      </c>
      <c r="BU161" s="223">
        <f>IFERROR(IF(RIGHT(VLOOKUP($A161,csapatok!$A:$NN,BU$320,FALSE),5)="Csere",VLOOKUP(LEFT(VLOOKUP($A161,csapatok!$A:$NN,BU$320,FALSE),LEN(VLOOKUP($A161,csapatok!$A:$NN,BU$320,FALSE))-6),'csapat-ranglista'!$A:$FP,BU$321,FALSE)/8,VLOOKUP(VLOOKUP($A161,csapatok!$A:$NN,BU$320,FALSE),'csapat-ranglista'!$A:$FP,BU$321,FALSE)/4),0)</f>
        <v>0</v>
      </c>
      <c r="BV161" s="223">
        <f>IFERROR(IF(RIGHT(VLOOKUP($A161,csapatok!$A:$NN,BV$320,FALSE),5)="Csere",VLOOKUP(LEFT(VLOOKUP($A161,csapatok!$A:$NN,BV$320,FALSE),LEN(VLOOKUP($A161,csapatok!$A:$NN,BV$320,FALSE))-6),'csapat-ranglista'!$A:$FP,BV$321,FALSE)/8,VLOOKUP(VLOOKUP($A161,csapatok!$A:$NN,BV$320,FALSE),'csapat-ranglista'!$A:$FP,BV$321,FALSE)/4),0)</f>
        <v>0</v>
      </c>
      <c r="BW161" s="223">
        <f>IFERROR(IF(RIGHT(VLOOKUP($A161,csapatok!$A:$NN,BW$320,FALSE),5)="Csere",VLOOKUP(LEFT(VLOOKUP($A161,csapatok!$A:$NN,BW$320,FALSE),LEN(VLOOKUP($A161,csapatok!$A:$NN,BW$320,FALSE))-6),'csapat-ranglista'!$A:$FP,BW$321,FALSE)/8,VLOOKUP(VLOOKUP($A161,csapatok!$A:$NN,BW$320,FALSE),'csapat-ranglista'!$A:$FP,BW$321,FALSE)/4),0)</f>
        <v>0</v>
      </c>
      <c r="BX161" s="223">
        <f>IFERROR(IF(RIGHT(VLOOKUP($A161,csapatok!$A:$NN,BX$320,FALSE),5)="Csere",VLOOKUP(LEFT(VLOOKUP($A161,csapatok!$A:$NN,BX$320,FALSE),LEN(VLOOKUP($A161,csapatok!$A:$NN,BX$320,FALSE))-6),'csapat-ranglista'!$A:$FP,BX$321,FALSE)/8,VLOOKUP(VLOOKUP($A161,csapatok!$A:$NN,BX$320,FALSE),'csapat-ranglista'!$A:$FP,BX$321,FALSE)/4),0)</f>
        <v>0</v>
      </c>
      <c r="BY161" s="223">
        <f>IFERROR(IF(RIGHT(VLOOKUP($A161,csapatok!$A:$NN,BY$320,FALSE),5)="Csere",VLOOKUP(LEFT(VLOOKUP($A161,csapatok!$A:$NN,BY$320,FALSE),LEN(VLOOKUP($A161,csapatok!$A:$NN,BY$320,FALSE))-6),'csapat-ranglista'!$A:$FP,BY$321,FALSE)/8,VLOOKUP(VLOOKUP($A161,csapatok!$A:$NN,BY$320,FALSE),'csapat-ranglista'!$A:$FP,BY$321,FALSE)/4),0)</f>
        <v>25.985662292580859</v>
      </c>
      <c r="BZ161" s="223">
        <f>IFERROR(IF(RIGHT(VLOOKUP($A161,csapatok!$A:$NN,BZ$320,FALSE),5)="Csere",VLOOKUP(LEFT(VLOOKUP($A161,csapatok!$A:$NN,BZ$320,FALSE),LEN(VLOOKUP($A161,csapatok!$A:$NN,BZ$320,FALSE))-6),'csapat-ranglista'!$A:$FP,BZ$321,FALSE)/8,VLOOKUP(VLOOKUP($A161,csapatok!$A:$NN,BZ$320,FALSE),'csapat-ranglista'!$A:$FP,BZ$321,FALSE)/4),0)</f>
        <v>0</v>
      </c>
      <c r="CA161" s="223">
        <f>IFERROR(IF(RIGHT(VLOOKUP($A161,csapatok!$A:$NN,CA$320,FALSE),5)="Csere",VLOOKUP(LEFT(VLOOKUP($A161,csapatok!$A:$NN,CA$320,FALSE),LEN(VLOOKUP($A161,csapatok!$A:$NN,CA$320,FALSE))-6),'csapat-ranglista'!$A:$FP,CA$321,FALSE)/8,VLOOKUP(VLOOKUP($A161,csapatok!$A:$NN,CA$320,FALSE),'csapat-ranglista'!$A:$FP,CA$321,FALSE)/4),0)</f>
        <v>0</v>
      </c>
      <c r="CB161" s="223">
        <f>IFERROR(IF(RIGHT(VLOOKUP($A161,csapatok!$A:$NN,CB$320,FALSE),5)="Csere",VLOOKUP(LEFT(VLOOKUP($A161,csapatok!$A:$NN,CB$320,FALSE),LEN(VLOOKUP($A161,csapatok!$A:$NN,CB$320,FALSE))-6),'csapat-ranglista'!$A:$FP,CB$321,FALSE)/8,VLOOKUP(VLOOKUP($A161,csapatok!$A:$NN,CB$320,FALSE),'csapat-ranglista'!$A:$FP,CB$321,FALSE)/4),0)</f>
        <v>0</v>
      </c>
      <c r="CC161" s="223">
        <f>IFERROR(IF(RIGHT(VLOOKUP($A161,csapatok!$A:$NN,CC$320,FALSE),5)="Csere",VLOOKUP(LEFT(VLOOKUP($A161,csapatok!$A:$NN,CC$320,FALSE),LEN(VLOOKUP($A161,csapatok!$A:$NN,CC$320,FALSE))-6),'csapat-ranglista'!$A:$FP,CC$321,FALSE)/8,VLOOKUP(VLOOKUP($A161,csapatok!$A:$NN,CC$320,FALSE),'csapat-ranglista'!$A:$FP,CC$321,FALSE)/4),0)</f>
        <v>0</v>
      </c>
      <c r="CD161" s="223">
        <f>IFERROR(IF(RIGHT(VLOOKUP($A161,csapatok!$A:$NN,CD$320,FALSE),5)="Csere",VLOOKUP(LEFT(VLOOKUP($A161,csapatok!$A:$NN,CD$320,FALSE),LEN(VLOOKUP($A161,csapatok!$A:$NN,CD$320,FALSE))-6),'csapat-ranglista'!$A:$FP,CD$321,FALSE)/8,VLOOKUP(VLOOKUP($A161,csapatok!$A:$NN,CD$320,FALSE),'csapat-ranglista'!$A:$FP,CD$321,FALSE)/4),0)</f>
        <v>0</v>
      </c>
      <c r="CE161" s="223">
        <f>IFERROR(IF(RIGHT(VLOOKUP($A161,csapatok!$A:$NN,CE$320,FALSE),5)="Csere",VLOOKUP(LEFT(VLOOKUP($A161,csapatok!$A:$NN,CE$320,FALSE),LEN(VLOOKUP($A161,csapatok!$A:$NN,CE$320,FALSE))-6),'csapat-ranglista'!$A:$FP,CE$321,FALSE)/8,VLOOKUP(VLOOKUP($A161,csapatok!$A:$NN,CE$320,FALSE),'csapat-ranglista'!$A:$FP,CE$321,FALSE)/4),0)</f>
        <v>0</v>
      </c>
      <c r="CF161" s="223">
        <f>IFERROR(IF(RIGHT(VLOOKUP($A161,csapatok!$A:$NN,CF$320,FALSE),5)="Csere",VLOOKUP(LEFT(VLOOKUP($A161,csapatok!$A:$NN,CF$320,FALSE),LEN(VLOOKUP($A161,csapatok!$A:$NN,CF$320,FALSE))-6),'csapat-ranglista'!$A:$FP,CF$321,FALSE)/8,VLOOKUP(VLOOKUP($A161,csapatok!$A:$NN,CF$320,FALSE),'csapat-ranglista'!$A:$FP,CF$321,FALSE)/4),0)</f>
        <v>0</v>
      </c>
      <c r="CG161" s="223">
        <f>IFERROR(IF(RIGHT(VLOOKUP($A161,csapatok!$A:$NN,CG$320,FALSE),5)="Csere",VLOOKUP(LEFT(VLOOKUP($A161,csapatok!$A:$NN,CG$320,FALSE),LEN(VLOOKUP($A161,csapatok!$A:$NN,CG$320,FALSE))-6),'csapat-ranglista'!$A:$FP,CG$321,FALSE)/8,VLOOKUP(VLOOKUP($A161,csapatok!$A:$NN,CG$320,FALSE),'csapat-ranglista'!$A:$FP,CG$321,FALSE)/4),0)</f>
        <v>0</v>
      </c>
      <c r="CH161" s="223">
        <f>IFERROR(IF(RIGHT(VLOOKUP($A161,csapatok!$A:$NN,CH$320,FALSE),5)="Csere",VLOOKUP(LEFT(VLOOKUP($A161,csapatok!$A:$NN,CH$320,FALSE),LEN(VLOOKUP($A161,csapatok!$A:$NN,CH$320,FALSE))-6),'csapat-ranglista'!$A:$FP,CH$321,FALSE)/8,VLOOKUP(VLOOKUP($A161,csapatok!$A:$NN,CH$320,FALSE),'csapat-ranglista'!$A:$FP,CH$321,FALSE)/4),0)</f>
        <v>0</v>
      </c>
      <c r="CI161" s="223">
        <f>IFERROR(IF(RIGHT(VLOOKUP($A161,csapatok!$A:$NN,CI$320,FALSE),5)="Csere",VLOOKUP(LEFT(VLOOKUP($A161,csapatok!$A:$NN,CI$320,FALSE),LEN(VLOOKUP($A161,csapatok!$A:$NN,CI$320,FALSE))-6),'csapat-ranglista'!$A:$FP,CI$321,FALSE)/8,VLOOKUP(VLOOKUP($A161,csapatok!$A:$NN,CI$320,FALSE),'csapat-ranglista'!$A:$FP,CI$321,FALSE)/4),0)</f>
        <v>0</v>
      </c>
      <c r="CJ161" s="224">
        <f>versenyek!$IQ$11*IFERROR(VLOOKUP(VLOOKUP($A161,versenyek!IP:IR,3,FALSE),szabalyok!$A$16:$B$23,2,FALSE)/4,0)</f>
        <v>0</v>
      </c>
      <c r="CK161" s="224">
        <f>versenyek!$IT$11*IFERROR(VLOOKUP(VLOOKUP($A161,versenyek!IS:IU,3,FALSE),szabalyok!$A$16:$B$23,2,FALSE)/4,0)</f>
        <v>0</v>
      </c>
      <c r="CL161" s="223">
        <f>IFERROR(IF(RIGHT(VLOOKUP($A161,csapatok!$A:$NN,CL$320,FALSE),5)="Csere",VLOOKUP(LEFT(VLOOKUP($A161,csapatok!$A:$NN,CL$320,FALSE),LEN(VLOOKUP($A161,csapatok!$A:$NN,CL$320,FALSE))-6),'csapat-ranglista'!$A:$FP,CL$321,FALSE)/8,VLOOKUP(VLOOKUP($A161,csapatok!$A:$NN,CL$320,FALSE),'csapat-ranglista'!$A:$FP,CL$321,FALSE)/4),0)</f>
        <v>0</v>
      </c>
      <c r="CM161" s="223">
        <f>IFERROR(IF(RIGHT(VLOOKUP($A161,csapatok!$A:$NN,CM$320,FALSE),5)="Csere",VLOOKUP(LEFT(VLOOKUP($A161,csapatok!$A:$NN,CM$320,FALSE),LEN(VLOOKUP($A161,csapatok!$A:$NN,CM$320,FALSE))-6),'csapat-ranglista'!$A:$FP,CM$321,FALSE)/8,VLOOKUP(VLOOKUP($A161,csapatok!$A:$NN,CM$320,FALSE),'csapat-ranglista'!$A:$FP,CM$321,FALSE)/4),0)</f>
        <v>0</v>
      </c>
      <c r="CN161" s="223">
        <f>IFERROR(IF(RIGHT(VLOOKUP($A161,csapatok!$A:$NN,CN$320,FALSE),5)="Csere",VLOOKUP(LEFT(VLOOKUP($A161,csapatok!$A:$NN,CN$320,FALSE),LEN(VLOOKUP($A161,csapatok!$A:$NN,CN$320,FALSE))-6),'csapat-ranglista'!$A:$FP,CN$321,FALSE)/8,VLOOKUP(VLOOKUP($A161,csapatok!$A:$NN,CN$320,FALSE),'csapat-ranglista'!$A:$FP,CN$321,FALSE)/4),0)</f>
        <v>0</v>
      </c>
      <c r="CO161" s="223">
        <f>IFERROR(IF(RIGHT(VLOOKUP($A161,csapatok!$A:$NN,CO$320,FALSE),5)="Csere",VLOOKUP(LEFT(VLOOKUP($A161,csapatok!$A:$NN,CO$320,FALSE),LEN(VLOOKUP($A161,csapatok!$A:$NN,CO$320,FALSE))-6),'csapat-ranglista'!$A:$FP,CO$321,FALSE)/8,VLOOKUP(VLOOKUP($A161,csapatok!$A:$NN,CO$320,FALSE),'csapat-ranglista'!$A:$FP,CO$321,FALSE)/4),0)</f>
        <v>0</v>
      </c>
      <c r="CP161" s="223">
        <f>IFERROR(IF(RIGHT(VLOOKUP($A161,csapatok!$A:$NN,CP$320,FALSE),5)="Csere",VLOOKUP(LEFT(VLOOKUP($A161,csapatok!$A:$NN,CP$320,FALSE),LEN(VLOOKUP($A161,csapatok!$A:$NN,CP$320,FALSE))-6),'csapat-ranglista'!$A:$FP,CP$321,FALSE)/8,VLOOKUP(VLOOKUP($A161,csapatok!$A:$NN,CP$320,FALSE),'csapat-ranglista'!$A:$FP,CP$321,FALSE)/4),0)</f>
        <v>0</v>
      </c>
      <c r="CQ161" s="223">
        <f>IFERROR(IF(RIGHT(VLOOKUP($A161,csapatok!$A:$NN,CQ$320,FALSE),5)="Csere",VLOOKUP(LEFT(VLOOKUP($A161,csapatok!$A:$NN,CQ$320,FALSE),LEN(VLOOKUP($A161,csapatok!$A:$NN,CQ$320,FALSE))-6),'csapat-ranglista'!$A:$FP,CQ$321,FALSE)/8,VLOOKUP(VLOOKUP($A161,csapatok!$A:$NN,CQ$320,FALSE),'csapat-ranglista'!$A:$FP,CQ$321,FALSE)/4),0)</f>
        <v>0</v>
      </c>
      <c r="CR161" s="223">
        <f>IFERROR(IF(RIGHT(VLOOKUP($A161,csapatok!$A:$NN,CR$320,FALSE),5)="Csere",VLOOKUP(LEFT(VLOOKUP($A161,csapatok!$A:$NN,CR$320,FALSE),LEN(VLOOKUP($A161,csapatok!$A:$NN,CR$320,FALSE))-6),'csapat-ranglista'!$A:$FP,CR$321,FALSE)/8,VLOOKUP(VLOOKUP($A161,csapatok!$A:$NN,CR$320,FALSE),'csapat-ranglista'!$A:$FP,CR$321,FALSE)/4),0)</f>
        <v>0</v>
      </c>
      <c r="CS161" s="223">
        <f>IFERROR(IF(RIGHT(VLOOKUP($A161,csapatok!$A:$NN,CS$320,FALSE),5)="Csere",VLOOKUP(LEFT(VLOOKUP($A161,csapatok!$A:$NN,CS$320,FALSE),LEN(VLOOKUP($A161,csapatok!$A:$NN,CS$320,FALSE))-6),'csapat-ranglista'!$A:$FP,CS$321,FALSE)/8,VLOOKUP(VLOOKUP($A161,csapatok!$A:$NN,CS$320,FALSE),'csapat-ranglista'!$A:$FP,CS$321,FALSE)/4),0)</f>
        <v>0</v>
      </c>
      <c r="CT161" s="223">
        <f>IFERROR(IF(RIGHT(VLOOKUP($A161,csapatok!$A:$NN,CT$320,FALSE),5)="Csere",VLOOKUP(LEFT(VLOOKUP($A161,csapatok!$A:$NN,CT$320,FALSE),LEN(VLOOKUP($A161,csapatok!$A:$NN,CT$320,FALSE))-6),'csapat-ranglista'!$A:$FP,CT$321,FALSE)/8,VLOOKUP(VLOOKUP($A161,csapatok!$A:$NN,CT$320,FALSE),'csapat-ranglista'!$A:$FP,CT$321,FALSE)/4),0)</f>
        <v>0</v>
      </c>
      <c r="CU161" s="223">
        <f>IFERROR(IF(RIGHT(VLOOKUP($A161,csapatok!$A:$NN,CU$320,FALSE),5)="Csere",VLOOKUP(LEFT(VLOOKUP($A161,csapatok!$A:$NN,CU$320,FALSE),LEN(VLOOKUP($A161,csapatok!$A:$NN,CU$320,FALSE))-6),'csapat-ranglista'!$A:$FP,CU$321,FALSE)/8,VLOOKUP(VLOOKUP($A161,csapatok!$A:$NN,CU$320,FALSE),'csapat-ranglista'!$A:$FP,CU$321,FALSE)/4),0)</f>
        <v>0</v>
      </c>
      <c r="CV161" s="223">
        <f>IFERROR(IF(RIGHT(VLOOKUP($A161,csapatok!$A:$NN,CV$320,FALSE),5)="Csere",VLOOKUP(LEFT(VLOOKUP($A161,csapatok!$A:$NN,CV$320,FALSE),LEN(VLOOKUP($A161,csapatok!$A:$NN,CV$320,FALSE))-6),'csapat-ranglista'!$A:$FP,CV$321,FALSE)/8,VLOOKUP(VLOOKUP($A161,csapatok!$A:$NN,CV$320,FALSE),'csapat-ranglista'!$A:$FP,CV$321,FALSE)/4),0)</f>
        <v>0</v>
      </c>
      <c r="CW161" s="223">
        <f>IFERROR(IF(RIGHT(VLOOKUP($A161,csapatok!$A:$NN,CW$320,FALSE),5)="Csere",VLOOKUP(LEFT(VLOOKUP($A161,csapatok!$A:$NN,CW$320,FALSE),LEN(VLOOKUP($A161,csapatok!$A:$NN,CW$320,FALSE))-6),'csapat-ranglista'!$A:$FP,CW$321,FALSE)/8,VLOOKUP(VLOOKUP($A161,csapatok!$A:$NN,CW$320,FALSE),'csapat-ranglista'!$A:$FP,CW$321,FALSE)/4),0)</f>
        <v>0</v>
      </c>
      <c r="CX161" s="223">
        <f>IFERROR(IF(RIGHT(VLOOKUP($A161,csapatok!$A:$NN,CX$320,FALSE),5)="Csere",VLOOKUP(LEFT(VLOOKUP($A161,csapatok!$A:$NN,CX$320,FALSE),LEN(VLOOKUP($A161,csapatok!$A:$NN,CX$320,FALSE))-6),'csapat-ranglista'!$A:$FP,CX$321,FALSE)/8,VLOOKUP(VLOOKUP($A161,csapatok!$A:$NN,CX$320,FALSE),'csapat-ranglista'!$A:$FP,CX$321,FALSE)/4),0)</f>
        <v>0</v>
      </c>
      <c r="CY161" s="223">
        <f>IFERROR(IF(RIGHT(VLOOKUP($A161,csapatok!$A:$NN,CY$320,FALSE),5)="Csere",VLOOKUP(LEFT(VLOOKUP($A161,csapatok!$A:$NN,CY$320,FALSE),LEN(VLOOKUP($A161,csapatok!$A:$NN,CY$320,FALSE))-6),'csapat-ranglista'!$A:$FP,CY$321,FALSE)/8,VLOOKUP(VLOOKUP($A161,csapatok!$A:$NN,CY$320,FALSE),'csapat-ranglista'!$A:$FP,CY$321,FALSE)/4),0)</f>
        <v>0</v>
      </c>
      <c r="CZ161" s="223">
        <f>IFERROR(IF(RIGHT(VLOOKUP($A161,csapatok!$A:$NN,CZ$320,FALSE),5)="Csere",VLOOKUP(LEFT(VLOOKUP($A161,csapatok!$A:$NN,CZ$320,FALSE),LEN(VLOOKUP($A161,csapatok!$A:$NN,CZ$320,FALSE))-6),'csapat-ranglista'!$A:$FP,CZ$321,FALSE)/8,VLOOKUP(VLOOKUP($A161,csapatok!$A:$NN,CZ$320,FALSE),'csapat-ranglista'!$A:$FP,CZ$321,FALSE)/4),0)</f>
        <v>0</v>
      </c>
      <c r="DA161" s="223">
        <f>IFERROR(IF(RIGHT(VLOOKUP($A161,csapatok!$A:$NN,DA$320,FALSE),5)="Csere",VLOOKUP(LEFT(VLOOKUP($A161,csapatok!$A:$NN,DA$320,FALSE),LEN(VLOOKUP($A161,csapatok!$A:$NN,DA$320,FALSE))-6),'csapat-ranglista'!$A:$FP,DA$321,FALSE)/8,VLOOKUP(VLOOKUP($A161,csapatok!$A:$NN,DA$320,FALSE),'csapat-ranglista'!$A:$FP,DA$321,FALSE)/4),0)</f>
        <v>0</v>
      </c>
      <c r="DB161" s="223">
        <f>IFERROR(IF(RIGHT(VLOOKUP($A161,csapatok!$A:$NN,DB$320,FALSE),5)="Csere",VLOOKUP(LEFT(VLOOKUP($A161,csapatok!$A:$NN,DB$320,FALSE),LEN(VLOOKUP($A161,csapatok!$A:$NN,DB$320,FALSE))-6),'csapat-ranglista'!$A:$FP,DB$321,FALSE)/8,VLOOKUP(VLOOKUP($A161,csapatok!$A:$NN,DB$320,FALSE),'csapat-ranglista'!$A:$FP,DB$321,FALSE)/4),0)</f>
        <v>0</v>
      </c>
      <c r="DC161" s="223">
        <f>IFERROR(IF(RIGHT(VLOOKUP($A161,csapatok!$A:$NN,DC$320,FALSE),5)="Csere",VLOOKUP(LEFT(VLOOKUP($A161,csapatok!$A:$NN,DC$320,FALSE),LEN(VLOOKUP($A161,csapatok!$A:$NN,DC$320,FALSE))-6),'csapat-ranglista'!$A:$FP,DC$321,FALSE)/8,VLOOKUP(VLOOKUP($A161,csapatok!$A:$NN,DC$320,FALSE),'csapat-ranglista'!$A:$FP,DC$321,FALSE)/4),0)</f>
        <v>0</v>
      </c>
      <c r="DD161" s="223">
        <f>IFERROR(IF(RIGHT(VLOOKUP($A161,csapatok!$A:$NN,DD$320,FALSE),5)="Csere",VLOOKUP(LEFT(VLOOKUP($A161,csapatok!$A:$NN,DD$320,FALSE),LEN(VLOOKUP($A161,csapatok!$A:$NN,DD$320,FALSE))-6),'csapat-ranglista'!$A:$FP,DD$321,FALSE)/8,VLOOKUP(VLOOKUP($A161,csapatok!$A:$NN,DD$320,FALSE),'csapat-ranglista'!$A:$FP,DD$321,FALSE)/4),0)</f>
        <v>0</v>
      </c>
      <c r="DE161" s="223">
        <f>IFERROR(IF(RIGHT(VLOOKUP($A161,csapatok!$A:$NN,DE$320,FALSE),5)="Csere",VLOOKUP(LEFT(VLOOKUP($A161,csapatok!$A:$NN,DE$320,FALSE),LEN(VLOOKUP($A161,csapatok!$A:$NN,DE$320,FALSE))-6),'csapat-ranglista'!$A:$FP,DE$321,FALSE)/8,VLOOKUP(VLOOKUP($A161,csapatok!$A:$NN,DE$320,FALSE),'csapat-ranglista'!$A:$FP,DE$321,FALSE)/4),0)</f>
        <v>0</v>
      </c>
      <c r="DF161" s="223">
        <f>IFERROR(IF(RIGHT(VLOOKUP($A161,csapatok!$A:$NN,DF$320,FALSE),5)="Csere",VLOOKUP(LEFT(VLOOKUP($A161,csapatok!$A:$NN,DF$320,FALSE),LEN(VLOOKUP($A161,csapatok!$A:$NN,DF$320,FALSE))-6),'csapat-ranglista'!$A:$FP,DF$321,FALSE)/8,VLOOKUP(VLOOKUP($A161,csapatok!$A:$NN,DF$320,FALSE),'csapat-ranglista'!$A:$FP,DF$321,FALSE)/4),0)</f>
        <v>0</v>
      </c>
      <c r="DG161" s="223">
        <f>IFERROR(IF(RIGHT(VLOOKUP($A161,csapatok!$A:$NN,DG$320,FALSE),5)="Csere",VLOOKUP(LEFT(VLOOKUP($A161,csapatok!$A:$NN,DG$320,FALSE),LEN(VLOOKUP($A161,csapatok!$A:$NN,DG$320,FALSE))-6),'csapat-ranglista'!$A:$FP,DG$321,FALSE)/8,VLOOKUP(VLOOKUP($A161,csapatok!$A:$NN,DG$320,FALSE),'csapat-ranglista'!$A:$FP,DG$321,FALSE)/4),0)</f>
        <v>0</v>
      </c>
      <c r="DH161" s="223">
        <f>IFERROR(IF(RIGHT(VLOOKUP($A161,csapatok!$A:$NN,DH$320,FALSE),5)="Csere",VLOOKUP(LEFT(VLOOKUP($A161,csapatok!$A:$NN,DH$320,FALSE),LEN(VLOOKUP($A161,csapatok!$A:$NN,DH$320,FALSE))-6),'csapat-ranglista'!$A:$FP,DH$321,FALSE)/8,VLOOKUP(VLOOKUP($A161,csapatok!$A:$NN,DH$320,FALSE),'csapat-ranglista'!$A:$FP,DH$321,FALSE)/4),0)</f>
        <v>0</v>
      </c>
      <c r="DI161" s="223">
        <f>IFERROR(IF(RIGHT(VLOOKUP($A161,csapatok!$A:$NN,DI$320,FALSE),5)="Csere",VLOOKUP(LEFT(VLOOKUP($A161,csapatok!$A:$NN,DI$320,FALSE),LEN(VLOOKUP($A161,csapatok!$A:$NN,DI$320,FALSE))-6),'csapat-ranglista'!$A:$FP,DI$321,FALSE)/8,VLOOKUP(VLOOKUP($A161,csapatok!$A:$NN,DI$320,FALSE),'csapat-ranglista'!$A:$FP,DI$321,FALSE)/4),0)</f>
        <v>0</v>
      </c>
      <c r="DJ161" s="223">
        <f>IFERROR(IF(RIGHT(VLOOKUP($A161,csapatok!$A:$NN,DJ$320,FALSE),5)="Csere",VLOOKUP(LEFT(VLOOKUP($A161,csapatok!$A:$NN,DJ$320,FALSE),LEN(VLOOKUP($A161,csapatok!$A:$NN,DJ$320,FALSE))-6),'csapat-ranglista'!$A:$FP,DJ$321,FALSE)/8,VLOOKUP(VLOOKUP($A161,csapatok!$A:$NN,DJ$320,FALSE),'csapat-ranglista'!$A:$FP,DJ$321,FALSE)/4),0)</f>
        <v>0</v>
      </c>
      <c r="DK161" s="223">
        <f>IFERROR(IF(RIGHT(VLOOKUP($A161,csapatok!$A:$NN,DK$320,FALSE),5)="Csere",VLOOKUP(LEFT(VLOOKUP($A161,csapatok!$A:$NN,DK$320,FALSE),LEN(VLOOKUP($A161,csapatok!$A:$NN,DK$320,FALSE))-6),'csapat-ranglista'!$A:$FP,DK$321,FALSE)/8,VLOOKUP(VLOOKUP($A161,csapatok!$A:$NN,DK$320,FALSE),'csapat-ranglista'!$A:$FP,DK$321,FALSE)/4),0)</f>
        <v>0</v>
      </c>
      <c r="DL161" s="223">
        <f>IFERROR(IF(RIGHT(VLOOKUP($A161,csapatok!$A:$NN,DL$320,FALSE),5)="Csere",VLOOKUP(LEFT(VLOOKUP($A161,csapatok!$A:$NN,DL$320,FALSE),LEN(VLOOKUP($A161,csapatok!$A:$NN,DL$320,FALSE))-6),'csapat-ranglista'!$A:$FP,DL$321,FALSE)/8,VLOOKUP(VLOOKUP($A161,csapatok!$A:$NN,DL$320,FALSE),'csapat-ranglista'!$A:$FP,DL$321,FALSE)/4),0)</f>
        <v>0</v>
      </c>
      <c r="DM161" s="223">
        <f>IFERROR(IF(RIGHT(VLOOKUP($A161,csapatok!$A:$NN,DM$320,FALSE),5)="Csere",VLOOKUP(LEFT(VLOOKUP($A161,csapatok!$A:$NN,DM$320,FALSE),LEN(VLOOKUP($A161,csapatok!$A:$NN,DM$320,FALSE))-6),'csapat-ranglista'!$A:$FP,DM$321,FALSE)/8,VLOOKUP(VLOOKUP($A161,csapatok!$A:$NN,DM$320,FALSE),'csapat-ranglista'!$A:$FP,DM$321,FALSE)/4),0)</f>
        <v>0</v>
      </c>
      <c r="DN161" s="223">
        <f>IFERROR(IF(RIGHT(VLOOKUP($A161,csapatok!$A:$NN,DN$320,FALSE),5)="Csere",VLOOKUP(LEFT(VLOOKUP($A161,csapatok!$A:$NN,DN$320,FALSE),LEN(VLOOKUP($A161,csapatok!$A:$NN,DN$320,FALSE))-6),'csapat-ranglista'!$A:$FP,DN$321,FALSE)/8,VLOOKUP(VLOOKUP($A161,csapatok!$A:$NN,DN$320,FALSE),'csapat-ranglista'!$A:$FP,DN$321,FALSE)/4),0)</f>
        <v>0</v>
      </c>
      <c r="DO161" s="224">
        <f>versenyek!$MF$11*IFERROR(VLOOKUP(VLOOKUP($A161,versenyek!ME:MG,3,FALSE),szabalyok!$A$16:$B$23,2,FALSE)/4,0)</f>
        <v>0</v>
      </c>
      <c r="DP161" s="224">
        <f>versenyek!$MI$11*IFERROR(VLOOKUP(VLOOKUP($A161,versenyek!MH:MJ,3,FALSE),szabalyok!$A$16:$B$23,2,FALSE)/4,0)</f>
        <v>0</v>
      </c>
      <c r="DQ161" s="223">
        <f>IFERROR(IF(RIGHT(VLOOKUP($A161,csapatok!$A:$NN,DQ$320,FALSE),5)="Csere",VLOOKUP(LEFT(VLOOKUP($A161,csapatok!$A:$NN,DQ$320,FALSE),LEN(VLOOKUP($A161,csapatok!$A:$NN,DQ$320,FALSE))-6),'csapat-ranglista'!$A:$FP,DQ$321,FALSE)/8,VLOOKUP(VLOOKUP($A161,csapatok!$A:$NN,DQ$320,FALSE),'csapat-ranglista'!$A:$FP,DQ$321,FALSE)/4),0)</f>
        <v>0</v>
      </c>
      <c r="DR161" s="223">
        <f>IFERROR(IF(RIGHT(VLOOKUP($A161,csapatok!$A:$NN,DR$320,FALSE),5)="Csere",VLOOKUP(LEFT(VLOOKUP($A161,csapatok!$A:$NN,DR$320,FALSE),LEN(VLOOKUP($A161,csapatok!$A:$NN,DR$320,FALSE))-6),'csapat-ranglista'!$A:$FP,DR$321,FALSE)/8,VLOOKUP(VLOOKUP($A161,csapatok!$A:$NN,DR$320,FALSE),'csapat-ranglista'!$A:$FP,DR$321,FALSE)/4),0)</f>
        <v>0</v>
      </c>
      <c r="DS161" s="223">
        <f>IFERROR(IF(RIGHT(VLOOKUP($A161,csapatok!$A:$NN,DS$320,FALSE),5)="Csere",VLOOKUP(LEFT(VLOOKUP($A161,csapatok!$A:$NN,DS$320,FALSE),LEN(VLOOKUP($A161,csapatok!$A:$NN,DS$320,FALSE))-6),'csapat-ranglista'!$A:$FP,DS$321,FALSE)/8,VLOOKUP(VLOOKUP($A161,csapatok!$A:$NN,DS$320,FALSE),'csapat-ranglista'!$A:$FP,DS$321,FALSE)/4),0)</f>
        <v>0</v>
      </c>
      <c r="DT161" s="223">
        <f>IFERROR(IF(RIGHT(VLOOKUP($A161,csapatok!$A:$NN,DT$320,FALSE),5)="Csere",VLOOKUP(LEFT(VLOOKUP($A161,csapatok!$A:$NN,DT$320,FALSE),LEN(VLOOKUP($A161,csapatok!$A:$NN,DT$320,FALSE))-6),'csapat-ranglista'!$A:$FP,DT$321,FALSE)/8,VLOOKUP(VLOOKUP($A161,csapatok!$A:$NN,DT$320,FALSE),'csapat-ranglista'!$A:$FP,DT$321,FALSE)/4),0)</f>
        <v>0</v>
      </c>
      <c r="DU161" s="223">
        <f>IFERROR(IF(RIGHT(VLOOKUP($A161,csapatok!$A:$NN,DU$320,FALSE),5)="Csere",VLOOKUP(LEFT(VLOOKUP($A161,csapatok!$A:$NN,DU$320,FALSE),LEN(VLOOKUP($A161,csapatok!$A:$NN,DU$320,FALSE))-6),'csapat-ranglista'!$A:$FP,DU$321,FALSE)/8,VLOOKUP(VLOOKUP($A161,csapatok!$A:$NN,DU$320,FALSE),'csapat-ranglista'!$A:$FP,DU$321,FALSE)/4),0)</f>
        <v>0</v>
      </c>
      <c r="DV161" s="223">
        <f>IFERROR(IF(RIGHT(VLOOKUP($A161,csapatok!$A:$NN,DV$320,FALSE),5)="Csere",VLOOKUP(LEFT(VLOOKUP($A161,csapatok!$A:$NN,DV$320,FALSE),LEN(VLOOKUP($A161,csapatok!$A:$NN,DV$320,FALSE))-6),'csapat-ranglista'!$A:$FP,DV$321,FALSE)/8,VLOOKUP(VLOOKUP($A161,csapatok!$A:$NN,DV$320,FALSE),'csapat-ranglista'!$A:$FP,DV$321,FALSE)/4),0)</f>
        <v>0</v>
      </c>
      <c r="DW161" s="223">
        <f>IFERROR(IF(RIGHT(VLOOKUP($A161,csapatok!$A:$NN,DW$320,FALSE),5)="Csere",VLOOKUP(LEFT(VLOOKUP($A161,csapatok!$A:$NN,DW$320,FALSE),LEN(VLOOKUP($A161,csapatok!$A:$NN,DW$320,FALSE))-6),'csapat-ranglista'!$A:$FP,DW$321,FALSE)/8,VLOOKUP(VLOOKUP($A161,csapatok!$A:$NN,DW$320,FALSE),'csapat-ranglista'!$A:$FP,DW$321,FALSE)/4),0)</f>
        <v>0</v>
      </c>
      <c r="DX161" s="223">
        <f>IFERROR(IF(RIGHT(VLOOKUP($A161,csapatok!$A:$NN,DX$320,FALSE),5)="Csere",VLOOKUP(LEFT(VLOOKUP($A161,csapatok!$A:$NN,DX$320,FALSE),LEN(VLOOKUP($A161,csapatok!$A:$NN,DX$320,FALSE))-6),'csapat-ranglista'!$A:$FP,DX$321,FALSE)/8,VLOOKUP(VLOOKUP($A161,csapatok!$A:$NN,DX$320,FALSE),'csapat-ranglista'!$A:$FP,DX$321,FALSE)/4),0)</f>
        <v>0</v>
      </c>
      <c r="DY161" s="223">
        <f>IFERROR(IF(RIGHT(VLOOKUP($A161,csapatok!$A:$NN,DY$320,FALSE),5)="Csere",VLOOKUP(LEFT(VLOOKUP($A161,csapatok!$A:$NN,DY$320,FALSE),LEN(VLOOKUP($A161,csapatok!$A:$NN,DY$320,FALSE))-6),'csapat-ranglista'!$A:$FP,DY$321,FALSE)/8,VLOOKUP(VLOOKUP($A161,csapatok!$A:$NN,DY$320,FALSE),'csapat-ranglista'!$A:$FP,DY$321,FALSE)/4),0)</f>
        <v>0</v>
      </c>
      <c r="DZ161" s="223">
        <f>IFERROR(IF(RIGHT(VLOOKUP($A161,csapatok!$A:$NN,DZ$320,FALSE),5)="Csere",VLOOKUP(LEFT(VLOOKUP($A161,csapatok!$A:$NN,DZ$320,FALSE),LEN(VLOOKUP($A161,csapatok!$A:$NN,DZ$320,FALSE))-6),'csapat-ranglista'!$A:$FP,DZ$321,FALSE)/8,VLOOKUP(VLOOKUP($A161,csapatok!$A:$NN,DZ$320,FALSE),'csapat-ranglista'!$A:$FP,DZ$321,FALSE)/4),0)</f>
        <v>0</v>
      </c>
      <c r="EA161" s="223">
        <f>IFERROR(IF(RIGHT(VLOOKUP($A161,csapatok!$A:$NN,EA$320,FALSE),5)="Csere",VLOOKUP(LEFT(VLOOKUP($A161,csapatok!$A:$NN,EA$320,FALSE),LEN(VLOOKUP($A161,csapatok!$A:$NN,EA$320,FALSE))-6),'csapat-ranglista'!$A:$FP,EA$321,FALSE)/8,VLOOKUP(VLOOKUP($A161,csapatok!$A:$NN,EA$320,FALSE),'csapat-ranglista'!$A:$FP,EA$321,FALSE)/4),0)</f>
        <v>0</v>
      </c>
      <c r="EB161" s="223">
        <f>IFERROR(IF(RIGHT(VLOOKUP($A161,csapatok!$A:$NN,EB$320,FALSE),5)="Csere",VLOOKUP(LEFT(VLOOKUP($A161,csapatok!$A:$NN,EB$320,FALSE),LEN(VLOOKUP($A161,csapatok!$A:$NN,EB$320,FALSE))-6),'csapat-ranglista'!$A:$FP,EB$321,FALSE)/8,VLOOKUP(VLOOKUP($A161,csapatok!$A:$NN,EB$320,FALSE),'csapat-ranglista'!$A:$FP,EB$321,FALSE)/4),0)</f>
        <v>0</v>
      </c>
      <c r="EC161" s="223">
        <f>IFERROR(IF(RIGHT(VLOOKUP($A161,csapatok!$A:$NN,EC$320,FALSE),5)="Csere",VLOOKUP(LEFT(VLOOKUP($A161,csapatok!$A:$NN,EC$320,FALSE),LEN(VLOOKUP($A161,csapatok!$A:$NN,EC$320,FALSE))-6),'csapat-ranglista'!$A:$FP,EC$321,FALSE)/8,VLOOKUP(VLOOKUP($A161,csapatok!$A:$NN,EC$320,FALSE),'csapat-ranglista'!$A:$FP,EC$321,FALSE)/4),0)</f>
        <v>0</v>
      </c>
      <c r="ED161" s="223">
        <f>IFERROR(IF(RIGHT(VLOOKUP($A161,csapatok!$A:$NN,ED$320,FALSE),5)="Csere",VLOOKUP(LEFT(VLOOKUP($A161,csapatok!$A:$NN,ED$320,FALSE),LEN(VLOOKUP($A161,csapatok!$A:$NN,ED$320,FALSE))-6),'csapat-ranglista'!$A:$FP,ED$321,FALSE)/8,VLOOKUP(VLOOKUP($A161,csapatok!$A:$NN,ED$320,FALSE),'csapat-ranglista'!$A:$FP,ED$321,FALSE)/4),0)</f>
        <v>0</v>
      </c>
      <c r="EE161" s="223">
        <f>IFERROR(IF(RIGHT(VLOOKUP($A161,csapatok!$A:$NN,EE$320,FALSE),5)="Csere",VLOOKUP(LEFT(VLOOKUP($A161,csapatok!$A:$NN,EE$320,FALSE),LEN(VLOOKUP($A161,csapatok!$A:$NN,EE$320,FALSE))-6),'csapat-ranglista'!$A:$FP,EE$321,FALSE)/8,VLOOKUP(VLOOKUP($A161,csapatok!$A:$NN,EE$320,FALSE),'csapat-ranglista'!$A:$FP,EE$321,FALSE)/4),0)</f>
        <v>0</v>
      </c>
      <c r="EF161" s="223">
        <f>IFERROR(IF(RIGHT(VLOOKUP($A161,csapatok!$A:$NN,EF$320,FALSE),5)="Csere",VLOOKUP(LEFT(VLOOKUP($A161,csapatok!$A:$NN,EF$320,FALSE),LEN(VLOOKUP($A161,csapatok!$A:$NN,EF$320,FALSE))-6),'csapat-ranglista'!$A:$FP,EF$321,FALSE)/8,VLOOKUP(VLOOKUP($A161,csapatok!$A:$NN,EF$320,FALSE),'csapat-ranglista'!$A:$FP,EF$321,FALSE)/4),0)</f>
        <v>0</v>
      </c>
      <c r="EG161" s="223">
        <f>IFERROR(IF(RIGHT(VLOOKUP($A161,csapatok!$A:$NN,EG$320,FALSE),5)="Csere",VLOOKUP(LEFT(VLOOKUP($A161,csapatok!$A:$NN,EG$320,FALSE),LEN(VLOOKUP($A161,csapatok!$A:$NN,EG$320,FALSE))-6),'csapat-ranglista'!$A:$FP,EG$321,FALSE)/8,VLOOKUP(VLOOKUP($A161,csapatok!$A:$NN,EG$320,FALSE),'csapat-ranglista'!$A:$FP,EG$321,FALSE)/4),0)</f>
        <v>0</v>
      </c>
      <c r="EH161" s="223">
        <f>IFERROR(IF(RIGHT(VLOOKUP($A161,csapatok!$A:$NN,EH$320,FALSE),5)="Csere",VLOOKUP(LEFT(VLOOKUP($A161,csapatok!$A:$NN,EH$320,FALSE),LEN(VLOOKUP($A161,csapatok!$A:$NN,EH$320,FALSE))-6),'csapat-ranglista'!$A:$FP,EH$321,FALSE)/8,VLOOKUP(VLOOKUP($A161,csapatok!$A:$NN,EH$320,FALSE),'csapat-ranglista'!$A:$FP,EH$321,FALSE)/4),0)</f>
        <v>0</v>
      </c>
      <c r="EI161" s="223">
        <f>IFERROR(IF(RIGHT(VLOOKUP($A161,csapatok!$A:$NN,EI$320,FALSE),5)="Csere",VLOOKUP(LEFT(VLOOKUP($A161,csapatok!$A:$NN,EI$320,FALSE),LEN(VLOOKUP($A161,csapatok!$A:$NN,EI$320,FALSE))-6),'csapat-ranglista'!$A:$FP,EI$321,FALSE)/8,VLOOKUP(VLOOKUP($A161,csapatok!$A:$NN,EI$320,FALSE),'csapat-ranglista'!$A:$FP,EI$321,FALSE)/4),0)</f>
        <v>0</v>
      </c>
      <c r="EJ161" s="223">
        <f>IFERROR(IF(RIGHT(VLOOKUP($A161,csapatok!$A:$NN,EJ$320,FALSE),5)="Csere",VLOOKUP(LEFT(VLOOKUP($A161,csapatok!$A:$NN,EJ$320,FALSE),LEN(VLOOKUP($A161,csapatok!$A:$NN,EJ$320,FALSE))-6),'csapat-ranglista'!$A:$FP,EJ$321,FALSE)/8,VLOOKUP(VLOOKUP($A161,csapatok!$A:$NN,EJ$320,FALSE),'csapat-ranglista'!$A:$FP,EJ$321,FALSE)/4),0)</f>
        <v>0</v>
      </c>
      <c r="EK161" s="223">
        <f>IFERROR(IF(RIGHT(VLOOKUP($A161,csapatok!$A:$NN,EK$320,FALSE),5)="Csere",VLOOKUP(LEFT(VLOOKUP($A161,csapatok!$A:$NN,EK$320,FALSE),LEN(VLOOKUP($A161,csapatok!$A:$NN,EK$320,FALSE))-6),'csapat-ranglista'!$A:$FP,EK$321,FALSE)/8,VLOOKUP(VLOOKUP($A161,csapatok!$A:$NN,EK$320,FALSE),'csapat-ranglista'!$A:$FP,EK$321,FALSE)/4),0)</f>
        <v>0</v>
      </c>
      <c r="EL161" s="223">
        <f>IFERROR(IF(RIGHT(VLOOKUP($A161,csapatok!$A:$NN,EL$320,FALSE),5)="Csere",VLOOKUP(LEFT(VLOOKUP($A161,csapatok!$A:$NN,EL$320,FALSE),LEN(VLOOKUP($A161,csapatok!$A:$NN,EL$320,FALSE))-6),'csapat-ranglista'!$A:$FP,EL$321,FALSE)/8,VLOOKUP(VLOOKUP($A161,csapatok!$A:$NN,EL$320,FALSE),'csapat-ranglista'!$A:$FP,EL$321,FALSE)/4),0)</f>
        <v>0</v>
      </c>
      <c r="EM161" s="223">
        <f>IFERROR(IF(RIGHT(VLOOKUP($A161,csapatok!$A:$NN,EM$320,FALSE),5)="Csere",VLOOKUP(LEFT(VLOOKUP($A161,csapatok!$A:$NN,EM$320,FALSE),LEN(VLOOKUP($A161,csapatok!$A:$NN,EM$320,FALSE))-6),'csapat-ranglista'!$A:$FP,EM$321,FALSE)/8,VLOOKUP(VLOOKUP($A161,csapatok!$A:$NN,EM$320,FALSE),'csapat-ranglista'!$A:$FP,EM$321,FALSE)/4),0)</f>
        <v>0</v>
      </c>
      <c r="EN161" s="223">
        <f>IFERROR(IF(RIGHT(VLOOKUP($A161,csapatok!$A:$NN,EN$320,FALSE),5)="Csere",VLOOKUP(LEFT(VLOOKUP($A161,csapatok!$A:$NN,EN$320,FALSE),LEN(VLOOKUP($A161,csapatok!$A:$NN,EN$320,FALSE))-6),'csapat-ranglista'!$A:$FP,EN$321,FALSE)/8,VLOOKUP(VLOOKUP($A161,csapatok!$A:$NN,EN$320,FALSE),'csapat-ranglista'!$A:$FP,EN$321,FALSE)/4),0)</f>
        <v>0</v>
      </c>
      <c r="EO161" s="223">
        <f>IFERROR(IF(RIGHT(VLOOKUP($A161,csapatok!$A:$NN,EO$320,FALSE),5)="Csere",VLOOKUP(LEFT(VLOOKUP($A161,csapatok!$A:$NN,EO$320,FALSE),LEN(VLOOKUP($A161,csapatok!$A:$NN,EO$320,FALSE))-6),'csapat-ranglista'!$A:$FP,EO$321,FALSE)/8,VLOOKUP(VLOOKUP($A161,csapatok!$A:$NN,EO$320,FALSE),'csapat-ranglista'!$A:$FP,EO$321,FALSE)/4),0)</f>
        <v>0</v>
      </c>
      <c r="EP161" s="223">
        <f>IFERROR(IF(RIGHT(VLOOKUP($A161,csapatok!$A:$NN,EP$320,FALSE),5)="Csere",VLOOKUP(LEFT(VLOOKUP($A161,csapatok!$A:$NN,EP$320,FALSE),LEN(VLOOKUP($A161,csapatok!$A:$NN,EP$320,FALSE))-6),'csapat-ranglista'!$A:$FP,EP$321,FALSE)/8,VLOOKUP(VLOOKUP($A161,csapatok!$A:$NN,EP$320,FALSE),'csapat-ranglista'!$A:$FP,EP$321,FALSE)/4),0)</f>
        <v>0</v>
      </c>
      <c r="EQ161" s="223">
        <f>IFERROR(IF(RIGHT(VLOOKUP($A161,csapatok!$A:$NN,EQ$320,FALSE),5)="Csere",VLOOKUP(LEFT(VLOOKUP($A161,csapatok!$A:$NN,EQ$320,FALSE),LEN(VLOOKUP($A161,csapatok!$A:$NN,EQ$320,FALSE))-6),'csapat-ranglista'!$A:$FP,EQ$321,FALSE)/8,VLOOKUP(VLOOKUP($A161,csapatok!$A:$NN,EQ$320,FALSE),'csapat-ranglista'!$A:$FP,EQ$321,FALSE)/4),0)</f>
        <v>0</v>
      </c>
      <c r="ER161" s="223">
        <f>IFERROR(IF(RIGHT(VLOOKUP($A161,csapatok!$A:$NN,ER$320,FALSE),5)="Csere",VLOOKUP(LEFT(VLOOKUP($A161,csapatok!$A:$NN,ER$320,FALSE),LEN(VLOOKUP($A161,csapatok!$A:$NN,ER$320,FALSE))-6),'csapat-ranglista'!$A:$FP,ER$321,FALSE)/8,VLOOKUP(VLOOKUP($A161,csapatok!$A:$NN,ER$320,FALSE),'csapat-ranglista'!$A:$FP,ER$321,FALSE)/4),0)</f>
        <v>0</v>
      </c>
      <c r="ES161" s="223">
        <f>IFERROR(IF(RIGHT(VLOOKUP($A161,csapatok!$A:$NN,ES$320,FALSE),5)="Csere",VLOOKUP(LEFT(VLOOKUP($A161,csapatok!$A:$NN,ES$320,FALSE),LEN(VLOOKUP($A161,csapatok!$A:$NN,ES$320,FALSE))-6),'csapat-ranglista'!$A:$FP,ES$321,FALSE)/8,VLOOKUP(VLOOKUP($A161,csapatok!$A:$NN,ES$320,FALSE),'csapat-ranglista'!$A:$FP,ES$321,FALSE)/4),0)</f>
        <v>0</v>
      </c>
      <c r="ET161" s="223">
        <f>IFERROR(IF(RIGHT(VLOOKUP($A161,csapatok!$A:$NN,ET$320,FALSE),5)="Csere",VLOOKUP(LEFT(VLOOKUP($A161,csapatok!$A:$NN,ET$320,FALSE),LEN(VLOOKUP($A161,csapatok!$A:$NN,ET$320,FALSE))-6),'csapat-ranglista'!$A:$FP,ET$321,FALSE)/8,VLOOKUP(VLOOKUP($A161,csapatok!$A:$NN,ET$320,FALSE),'csapat-ranglista'!$A:$FP,ET$321,FALSE)/4),0)</f>
        <v>0</v>
      </c>
      <c r="EU161" s="223">
        <f>IFERROR(IF(RIGHT(VLOOKUP($A161,csapatok!$A:$NN,EU$320,FALSE),5)="Csere",VLOOKUP(LEFT(VLOOKUP($A161,csapatok!$A:$NN,EU$320,FALSE),LEN(VLOOKUP($A161,csapatok!$A:$NN,EU$320,FALSE))-6),'csapat-ranglista'!$A:$FP,EU$321,FALSE)/8,VLOOKUP(VLOOKUP($A161,csapatok!$A:$NN,EU$320,FALSE),'csapat-ranglista'!$A:$FP,EU$321,FALSE)/4),0)</f>
        <v>0</v>
      </c>
      <c r="EV161" s="223">
        <f>IFERROR(IF(RIGHT(VLOOKUP($A161,csapatok!$A:$NN,EV$320,FALSE),5)="Csere",VLOOKUP(LEFT(VLOOKUP($A161,csapatok!$A:$NN,EV$320,FALSE),LEN(VLOOKUP($A161,csapatok!$A:$NN,EV$320,FALSE))-6),'csapat-ranglista'!$A:$FP,EV$321,FALSE)/8,VLOOKUP(VLOOKUP($A161,csapatok!$A:$NN,EV$320,FALSE),'csapat-ranglista'!$A:$FP,EV$321,FALSE)/4),0)</f>
        <v>0</v>
      </c>
      <c r="EW161" s="223">
        <f>IFERROR(IF(RIGHT(VLOOKUP($A161,csapatok!$A:$NN,EW$320,FALSE),5)="Csere",VLOOKUP(LEFT(VLOOKUP($A161,csapatok!$A:$NN,EW$320,FALSE),LEN(VLOOKUP($A161,csapatok!$A:$NN,EW$320,FALSE))-6),'csapat-ranglista'!$A:$FP,EW$321,FALSE)/8,VLOOKUP(VLOOKUP($A161,csapatok!$A:$NN,EW$320,FALSE),'csapat-ranglista'!$A:$FP,EW$321,FALSE)/4),0)</f>
        <v>0</v>
      </c>
      <c r="EX161" s="223">
        <f>IFERROR(IF(RIGHT(VLOOKUP($A161,csapatok!$A:$NN,EX$320,FALSE),5)="Csere",VLOOKUP(LEFT(VLOOKUP($A161,csapatok!$A:$NN,EX$320,FALSE),LEN(VLOOKUP($A161,csapatok!$A:$NN,EX$320,FALSE))-6),'csapat-ranglista'!$A:$FP,EX$321,FALSE)/8,VLOOKUP(VLOOKUP($A161,csapatok!$A:$NN,EX$320,FALSE),'csapat-ranglista'!$A:$FP,EX$321,FALSE)/4),0)</f>
        <v>0</v>
      </c>
      <c r="EY161" s="223">
        <f>IFERROR(IF(RIGHT(VLOOKUP($A161,csapatok!$A:$NN,EY$320,FALSE),5)="Csere",VLOOKUP(LEFT(VLOOKUP($A161,csapatok!$A:$NN,EY$320,FALSE),LEN(VLOOKUP($A161,csapatok!$A:$NN,EY$320,FALSE))-6),'csapat-ranglista'!$A:$FP,EY$321,FALSE)/8,VLOOKUP(VLOOKUP($A161,csapatok!$A:$NN,EY$320,FALSE),'csapat-ranglista'!$A:$FP,EY$321,FALSE)/4),0)</f>
        <v>0</v>
      </c>
      <c r="EZ161" s="223">
        <f>IFERROR(IF(RIGHT(VLOOKUP($A161,csapatok!$A:$NN,EZ$320,FALSE),5)="Csere",VLOOKUP(LEFT(VLOOKUP($A161,csapatok!$A:$NN,EZ$320,FALSE),LEN(VLOOKUP($A161,csapatok!$A:$NN,EZ$320,FALSE))-6),'csapat-ranglista'!$A:$FP,EZ$321,FALSE)/8,VLOOKUP(VLOOKUP($A161,csapatok!$A:$NN,EZ$320,FALSE),'csapat-ranglista'!$A:$FP,EZ$321,FALSE)/4),0)</f>
        <v>0</v>
      </c>
      <c r="FA161" s="223">
        <f>IFERROR(IF(RIGHT(VLOOKUP($A161,csapatok!$A:$NN,FA$320,FALSE),5)="Csere",VLOOKUP(LEFT(VLOOKUP($A161,csapatok!$A:$NN,FA$320,FALSE),LEN(VLOOKUP($A161,csapatok!$A:$NN,FA$320,FALSE))-6),'csapat-ranglista'!$A:$FP,FA$321,FALSE)/8,VLOOKUP(VLOOKUP($A161,csapatok!$A:$NN,FA$320,FALSE),'csapat-ranglista'!$A:$FP,FA$321,FALSE)/4),0)</f>
        <v>0</v>
      </c>
      <c r="FB161" s="223">
        <f>IFERROR(IF(RIGHT(VLOOKUP($A161,csapatok!$A:$NN,FB$320,FALSE),5)="Csere",VLOOKUP(LEFT(VLOOKUP($A161,csapatok!$A:$NN,FB$320,FALSE),LEN(VLOOKUP($A161,csapatok!$A:$NN,FB$320,FALSE))-6),'csapat-ranglista'!$A:$FP,FB$321,FALSE)/8,VLOOKUP(VLOOKUP($A161,csapatok!$A:$NN,FB$320,FALSE),'csapat-ranglista'!$A:$FP,FB$321,FALSE)/4),0)</f>
        <v>0</v>
      </c>
      <c r="FC161" s="223">
        <f>IFERROR(IF(RIGHT(VLOOKUP($A161,csapatok!$A:$NN,FC$320,FALSE),5)="Csere",VLOOKUP(LEFT(VLOOKUP($A161,csapatok!$A:$NN,FC$320,FALSE),LEN(VLOOKUP($A161,csapatok!$A:$NN,FC$320,FALSE))-6),'csapat-ranglista'!$A:$FP,FC$321,FALSE)/8,VLOOKUP(VLOOKUP($A161,csapatok!$A:$NN,FC$320,FALSE),'csapat-ranglista'!$A:$FP,FC$321,FALSE)/4),0)</f>
        <v>0</v>
      </c>
      <c r="FD161" s="224">
        <f>versenyek!$QY$11*IFERROR(VLOOKUP(VLOOKUP($A161,versenyek!QX:QZ,3,FALSE),szabalyok!$A$16:$B$23,2,FALSE)/4,0)</f>
        <v>0</v>
      </c>
      <c r="FE161" s="224">
        <f>versenyek!$RB$11*IFERROR(VLOOKUP(VLOOKUP($A161,versenyek!RA:RC,3,FALSE),szabalyok!$A$16:$B$23,2,FALSE)/4,0)</f>
        <v>0</v>
      </c>
      <c r="FF161" s="223">
        <f>IFERROR(IF(RIGHT(VLOOKUP($A161,csapatok!$A:$NN,FF$320,FALSE),5)="Csere",VLOOKUP(LEFT(VLOOKUP($A161,csapatok!$A:$NN,FF$320,FALSE),LEN(VLOOKUP($A161,csapatok!$A:$NN,FF$320,FALSE))-6),'csapat-ranglista'!$A:$FP,FF$321,FALSE)/8,VLOOKUP(VLOOKUP($A161,csapatok!$A:$NN,FF$320,FALSE),'csapat-ranglista'!$A:$FP,FF$321,FALSE)/4),0)</f>
        <v>0</v>
      </c>
      <c r="FG161" s="223">
        <f>IFERROR(IF(RIGHT(VLOOKUP($A161,csapatok!$A:$NN,FG$320,FALSE),5)="Csere",VLOOKUP(LEFT(VLOOKUP($A161,csapatok!$A:$NN,FG$320,FALSE),LEN(VLOOKUP($A161,csapatok!$A:$NN,FG$320,FALSE))-6),'csapat-ranglista'!$A:$FP,FG$321,FALSE)/8,VLOOKUP(VLOOKUP($A161,csapatok!$A:$NN,FG$320,FALSE),'csapat-ranglista'!$A:$FP,FG$321,FALSE)/4),0)</f>
        <v>0</v>
      </c>
      <c r="FH161" s="223">
        <f>IFERROR(IF(RIGHT(VLOOKUP($A161,csapatok!$A:$NN,FH$320,FALSE),5)="Csere",VLOOKUP(LEFT(VLOOKUP($A161,csapatok!$A:$NN,FH$320,FALSE),LEN(VLOOKUP($A161,csapatok!$A:$NN,FH$320,FALSE))-6),'csapat-ranglista'!$A:$FP,FH$321,FALSE)/8,VLOOKUP(VLOOKUP($A161,csapatok!$A:$NN,FH$320,FALSE),'csapat-ranglista'!$A:$FP,FH$321,FALSE)/4),0)</f>
        <v>0</v>
      </c>
      <c r="FI161" s="223">
        <f>IFERROR(IF(RIGHT(VLOOKUP($A161,csapatok!$A:$NN,FI$320,FALSE),5)="Csere",VLOOKUP(LEFT(VLOOKUP($A161,csapatok!$A:$NN,FI$320,FALSE),LEN(VLOOKUP($A161,csapatok!$A:$NN,FI$320,FALSE))-6),'csapat-ranglista'!$A:$FP,FI$321,FALSE)/8,VLOOKUP(VLOOKUP($A161,csapatok!$A:$NN,FI$320,FALSE),'csapat-ranglista'!$A:$FP,FI$321,FALSE)/4),0)</f>
        <v>0</v>
      </c>
      <c r="FJ161" s="223">
        <f>IFERROR(IF(RIGHT(VLOOKUP($A161,csapatok!$A:$NN,FJ$320,FALSE),5)="Csere",VLOOKUP(LEFT(VLOOKUP($A161,csapatok!$A:$NN,FJ$320,FALSE),LEN(VLOOKUP($A161,csapatok!$A:$NN,FJ$320,FALSE))-6),'csapat-ranglista'!$A:$FP,FJ$321,FALSE)/8,VLOOKUP(VLOOKUP($A161,csapatok!$A:$NN,FJ$320,FALSE),'csapat-ranglista'!$A:$FP,FJ$321,FALSE)/4),0)</f>
        <v>0</v>
      </c>
      <c r="FK161" s="223">
        <f>IFERROR(IF(RIGHT(VLOOKUP($A161,csapatok!$A:$NN,FK$320,FALSE),5)="Csere",VLOOKUP(LEFT(VLOOKUP($A161,csapatok!$A:$NN,FK$320,FALSE),LEN(VLOOKUP($A161,csapatok!$A:$NN,FK$320,FALSE))-6),'csapat-ranglista'!$A:$FP,FK$321,FALSE)/8,VLOOKUP(VLOOKUP($A161,csapatok!$A:$NN,FK$320,FALSE),'csapat-ranglista'!$A:$FP,FK$321,FALSE)/4),0)</f>
        <v>0</v>
      </c>
      <c r="FL161" s="223">
        <f>IFERROR(IF(RIGHT(VLOOKUP($A161,csapatok!$A:$NN,FL$320,FALSE),5)="Csere",VLOOKUP(LEFT(VLOOKUP($A161,csapatok!$A:$NN,FL$320,FALSE),LEN(VLOOKUP($A161,csapatok!$A:$NN,FL$320,FALSE))-6),'csapat-ranglista'!$A:$FP,FL$321,FALSE)/8,VLOOKUP(VLOOKUP($A161,csapatok!$A:$NN,FL$320,FALSE),'csapat-ranglista'!$A:$FP,FL$321,FALSE)/4),0)</f>
        <v>0</v>
      </c>
      <c r="FM161" s="223">
        <f>IFERROR(IF(RIGHT(VLOOKUP($A161,csapatok!$A:$NN,FM$320,FALSE),5)="Csere",VLOOKUP(LEFT(VLOOKUP($A161,csapatok!$A:$NN,FM$320,FALSE),LEN(VLOOKUP($A161,csapatok!$A:$NN,FM$320,FALSE))-6),'csapat-ranglista'!$A:$FP,FM$321,FALSE)/8,VLOOKUP(VLOOKUP($A161,csapatok!$A:$NN,FM$320,FALSE),'csapat-ranglista'!$A:$FP,FM$321,FALSE)/4),0)</f>
        <v>0</v>
      </c>
      <c r="FN161" s="223">
        <f>IFERROR(IF(RIGHT(VLOOKUP($A161,csapatok!$A:$NN,FN$320,FALSE),5)="Csere",VLOOKUP(LEFT(VLOOKUP($A161,csapatok!$A:$NN,FN$320,FALSE),LEN(VLOOKUP($A161,csapatok!$A:$NN,FN$320,FALSE))-6),'csapat-ranglista'!$A:$FP,FN$321,FALSE)/8,VLOOKUP(VLOOKUP($A161,csapatok!$A:$NN,FN$320,FALSE),'csapat-ranglista'!$A:$FP,FN$321,FALSE)/4),0)</f>
        <v>0</v>
      </c>
      <c r="FO161" s="223">
        <f>IFERROR(IF(RIGHT(VLOOKUP($A161,csapatok!$A:$NN,FO$320,FALSE),5)="Csere",VLOOKUP(LEFT(VLOOKUP($A161,csapatok!$A:$NN,FO$320,FALSE),LEN(VLOOKUP($A161,csapatok!$A:$NN,FO$320,FALSE))-6),'csapat-ranglista'!$A:$FP,FO$321,FALSE)/8,VLOOKUP(VLOOKUP($A161,csapatok!$A:$NN,FO$320,FALSE),'csapat-ranglista'!$A:$FP,FO$321,FALSE)/4),0)</f>
        <v>0</v>
      </c>
      <c r="FP161" s="223">
        <f>IFERROR(IF(RIGHT(VLOOKUP($A161,csapatok!$A:$NN,FP$320,FALSE),5)="Csere",VLOOKUP(LEFT(VLOOKUP($A161,csapatok!$A:$NN,FP$320,FALSE),LEN(VLOOKUP($A161,csapatok!$A:$NN,FP$320,FALSE))-6),'csapat-ranglista'!$A:$FP,FP$321,FALSE)/8,VLOOKUP(VLOOKUP($A161,csapatok!$A:$NN,FP$320,FALSE),'csapat-ranglista'!$A:$FP,FP$321,FALSE)/4),0)</f>
        <v>0</v>
      </c>
      <c r="FQ161" s="223">
        <f>IFERROR(IF(RIGHT(VLOOKUP($A161,csapatok!$A:$NN,FQ$320,FALSE),5)="Csere",VLOOKUP(LEFT(VLOOKUP($A161,csapatok!$A:$NN,FQ$320,FALSE),LEN(VLOOKUP($A161,csapatok!$A:$NN,FQ$320,FALSE))-6),'csapat-ranglista'!$A:$FP,FQ$321,FALSE)/8,VLOOKUP(VLOOKUP($A161,csapatok!$A:$NN,FQ$320,FALSE),'csapat-ranglista'!$A:$FP,FQ$321,FALSE)/4),0)</f>
        <v>0</v>
      </c>
      <c r="FR161" s="223">
        <f>IFERROR(IF(RIGHT(VLOOKUP($A161,csapatok!$A:$NN,FR$320,FALSE),5)="Csere",VLOOKUP(LEFT(VLOOKUP($A161,csapatok!$A:$NN,FR$320,FALSE),LEN(VLOOKUP($A161,csapatok!$A:$NN,FR$320,FALSE))-6),'csapat-ranglista'!$A:$FP,FR$321,FALSE)/8,VLOOKUP(VLOOKUP($A161,csapatok!$A:$NN,FR$320,FALSE),'csapat-ranglista'!$A:$FP,FR$321,FALSE)/4),0)</f>
        <v>0</v>
      </c>
      <c r="FS161" s="223">
        <f>IFERROR(IF(RIGHT(VLOOKUP($A161,csapatok!$A:$NN,FS$320,FALSE),5)="Csere",VLOOKUP(LEFT(VLOOKUP($A161,csapatok!$A:$NN,FS$320,FALSE),LEN(VLOOKUP($A161,csapatok!$A:$NN,FS$320,FALSE))-6),'csapat-ranglista'!$A:$FP,FS$321,FALSE)/8,VLOOKUP(VLOOKUP($A161,csapatok!$A:$NN,FS$320,FALSE),'csapat-ranglista'!$A:$FP,FS$321,FALSE)/4),0)</f>
        <v>0</v>
      </c>
      <c r="FT161" s="223">
        <f>IFERROR(IF(RIGHT(VLOOKUP($A161,csapatok!$A:$NN,FT$320,FALSE),5)="Csere",VLOOKUP(LEFT(VLOOKUP($A161,csapatok!$A:$NN,FT$320,FALSE),LEN(VLOOKUP($A161,csapatok!$A:$NN,FT$320,FALSE))-6),'csapat-ranglista'!$A:$FP,FT$321,FALSE)/8,VLOOKUP(VLOOKUP($A161,csapatok!$A:$NN,FT$320,FALSE),'csapat-ranglista'!$A:$FP,FT$321,FALSE)/4),0)</f>
        <v>0</v>
      </c>
      <c r="FU161" s="223">
        <f>IFERROR(IF(RIGHT(VLOOKUP($A161,csapatok!$A:$NN,FU$320,FALSE),5)="Csere",VLOOKUP(LEFT(VLOOKUP($A161,csapatok!$A:$NN,FU$320,FALSE),LEN(VLOOKUP($A161,csapatok!$A:$NN,FU$320,FALSE))-6),'csapat-ranglista'!$A:$FP,FU$321,FALSE)/8,VLOOKUP(VLOOKUP($A161,csapatok!$A:$NN,FU$320,FALSE),'csapat-ranglista'!$A:$FP,FU$321,FALSE)/4),0)</f>
        <v>0</v>
      </c>
      <c r="FV161" s="223">
        <f>IFERROR(IF(RIGHT(VLOOKUP($A161,csapatok!$A:$NN,FV$320,FALSE),5)="Csere",VLOOKUP(LEFT(VLOOKUP($A161,csapatok!$A:$NN,FV$320,FALSE),LEN(VLOOKUP($A161,csapatok!$A:$NN,FV$320,FALSE))-6),'csapat-ranglista'!$A:$FP,FV$321,FALSE)/8,VLOOKUP(VLOOKUP($A161,csapatok!$A:$NN,FV$320,FALSE),'csapat-ranglista'!$A:$FP,FV$321,FALSE)/4),0)</f>
        <v>0</v>
      </c>
      <c r="FW161" s="223">
        <f>IFERROR(IF(RIGHT(VLOOKUP($A161,csapatok!$A:$NN,FW$320,FALSE),5)="Csere",VLOOKUP(LEFT(VLOOKUP($A161,csapatok!$A:$NN,FW$320,FALSE),LEN(VLOOKUP($A161,csapatok!$A:$NN,FW$320,FALSE))-6),'csapat-ranglista'!$A:$FP,FW$321,FALSE)/8,VLOOKUP(VLOOKUP($A161,csapatok!$A:$NN,FW$320,FALSE),'csapat-ranglista'!$A:$FP,FW$321,FALSE)/4),0)</f>
        <v>0</v>
      </c>
      <c r="FX161" s="223">
        <f>IFERROR(IF(RIGHT(VLOOKUP($A161,csapatok!$A:$NN,FX$320,FALSE),5)="Csere",VLOOKUP(LEFT(VLOOKUP($A161,csapatok!$A:$NN,FX$320,FALSE),LEN(VLOOKUP($A161,csapatok!$A:$NN,FX$320,FALSE))-6),'csapat-ranglista'!$A:$FP,FX$321,FALSE)/8,VLOOKUP(VLOOKUP($A161,csapatok!$A:$NN,FX$320,FALSE),'csapat-ranglista'!$A:$FP,FX$321,FALSE)/4),0)</f>
        <v>0</v>
      </c>
      <c r="FY161" s="223">
        <f>IFERROR(IF(RIGHT(VLOOKUP($A161,csapatok!$A:$NN,FY$320,FALSE),5)="Csere",VLOOKUP(LEFT(VLOOKUP($A161,csapatok!$A:$NN,FY$320,FALSE),LEN(VLOOKUP($A161,csapatok!$A:$NN,FY$320,FALSE))-6),'csapat-ranglista'!$A:$FP,FY$321,FALSE)/8,VLOOKUP(VLOOKUP($A161,csapatok!$A:$NN,FY$320,FALSE),'csapat-ranglista'!$A:$FP,FY$321,FALSE)/4),0)</f>
        <v>0</v>
      </c>
      <c r="FZ161" s="223">
        <f>IFERROR(IF(RIGHT(VLOOKUP($A161,csapatok!$A:$NN,FZ$320,FALSE),5)="Csere",VLOOKUP(LEFT(VLOOKUP($A161,csapatok!$A:$NN,FZ$320,FALSE),LEN(VLOOKUP($A161,csapatok!$A:$NN,FZ$320,FALSE))-6),'csapat-ranglista'!$A:$FP,FZ$321,FALSE)/8,VLOOKUP(VLOOKUP($A161,csapatok!$A:$NN,FZ$320,FALSE),'csapat-ranglista'!$A:$FP,FZ$321,FALSE)/4),0)</f>
        <v>0</v>
      </c>
      <c r="GA161" s="223">
        <f>IFERROR(IF(RIGHT(VLOOKUP($A161,csapatok!$A:$NN,GA$320,FALSE),5)="Csere",VLOOKUP(LEFT(VLOOKUP($A161,csapatok!$A:$NN,GA$320,FALSE),LEN(VLOOKUP($A161,csapatok!$A:$NN,GA$320,FALSE))-6),'csapat-ranglista'!$A:$FP,GA$321,FALSE)/8,VLOOKUP(VLOOKUP($A161,csapatok!$A:$NN,GA$320,FALSE),'csapat-ranglista'!$A:$FP,GA$321,FALSE)/4),0)</f>
        <v>0</v>
      </c>
      <c r="GB161" s="223">
        <f>IFERROR(IF(RIGHT(VLOOKUP($A161,csapatok!$A:$NN,GB$320,FALSE),5)="Csere",VLOOKUP(LEFT(VLOOKUP($A161,csapatok!$A:$NN,GB$320,FALSE),LEN(VLOOKUP($A161,csapatok!$A:$NN,GB$320,FALSE))-6),'csapat-ranglista'!$A:$FP,GB$321,FALSE)/8,VLOOKUP(VLOOKUP($A161,csapatok!$A:$NN,GB$320,FALSE),'csapat-ranglista'!$A:$FP,GB$321,FALSE)/4),0)</f>
        <v>0</v>
      </c>
      <c r="GC161" s="223">
        <f>IFERROR(IF(RIGHT(VLOOKUP($A161,csapatok!$A:$NN,GC$320,FALSE),5)="Csere",VLOOKUP(LEFT(VLOOKUP($A161,csapatok!$A:$NN,GC$320,FALSE),LEN(VLOOKUP($A161,csapatok!$A:$NN,GC$320,FALSE))-6),'csapat-ranglista'!$A:$FP,GC$321,FALSE)/8,VLOOKUP(VLOOKUP($A161,csapatok!$A:$NN,GC$320,FALSE),'csapat-ranglista'!$A:$FP,GC$321,FALSE)/4),0)</f>
        <v>0</v>
      </c>
      <c r="GD161" s="247">
        <f>SUM(EQ161:GC161)</f>
        <v>0</v>
      </c>
    </row>
    <row r="162" spans="1:186">
      <c r="A162" s="32" t="s">
        <v>327</v>
      </c>
      <c r="B162" s="131">
        <v>27637</v>
      </c>
      <c r="C162" s="131" t="str">
        <f>IF(B162=0,"",IF(B162&lt;$C$1,"felnőtt","ifi"))</f>
        <v>felnőtt</v>
      </c>
      <c r="D162" s="32" t="s">
        <v>101</v>
      </c>
      <c r="E162" s="45"/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f>IFERROR(IF(RIGHT(VLOOKUP($A162,csapatok!$A:$BL,X$320,FALSE),5)="Csere",VLOOKUP(LEFT(VLOOKUP($A162,csapatok!$A:$BL,X$320,FALSE),LEN(VLOOKUP($A162,csapatok!$A:$BL,X$320,FALSE))-6),'csapat-ranglista'!$A:$FP,X$321,FALSE)/8,VLOOKUP(VLOOKUP($A162,csapatok!$A:$BL,X$320,FALSE),'csapat-ranglista'!$A:$FP,X$321,FALSE)/4),0)</f>
        <v>0</v>
      </c>
      <c r="Y162" s="32">
        <f>IFERROR(IF(RIGHT(VLOOKUP($A162,csapatok!$A:$BL,Y$320,FALSE),5)="Csere",VLOOKUP(LEFT(VLOOKUP($A162,csapatok!$A:$BL,Y$320,FALSE),LEN(VLOOKUP($A162,csapatok!$A:$BL,Y$320,FALSE))-6),'csapat-ranglista'!$A:$FP,Y$321,FALSE)/8,VLOOKUP(VLOOKUP($A162,csapatok!$A:$BL,Y$320,FALSE),'csapat-ranglista'!$A:$FP,Y$321,FALSE)/4),0)</f>
        <v>0</v>
      </c>
      <c r="Z162" s="32">
        <f>IFERROR(IF(RIGHT(VLOOKUP($A162,csapatok!$A:$BL,Z$320,FALSE),5)="Csere",VLOOKUP(LEFT(VLOOKUP($A162,csapatok!$A:$BL,Z$320,FALSE),LEN(VLOOKUP($A162,csapatok!$A:$BL,Z$320,FALSE))-6),'csapat-ranglista'!$A:$FP,Z$321,FALSE)/8,VLOOKUP(VLOOKUP($A162,csapatok!$A:$BL,Z$320,FALSE),'csapat-ranglista'!$A:$FP,Z$321,FALSE)/4),0)</f>
        <v>0</v>
      </c>
      <c r="AA162" s="32">
        <f>IFERROR(IF(RIGHT(VLOOKUP($A162,csapatok!$A:$BL,AA$320,FALSE),5)="Csere",VLOOKUP(LEFT(VLOOKUP($A162,csapatok!$A:$BL,AA$320,FALSE),LEN(VLOOKUP($A162,csapatok!$A:$BL,AA$320,FALSE))-6),'csapat-ranglista'!$A:$FP,AA$321,FALSE)/8,VLOOKUP(VLOOKUP($A162,csapatok!$A:$BL,AA$320,FALSE),'csapat-ranglista'!$A:$FP,AA$321,FALSE)/4),0)</f>
        <v>0</v>
      </c>
      <c r="AB162" s="223">
        <f>IFERROR(IF(RIGHT(VLOOKUP($A162,csapatok!$A:$BL,AB$320,FALSE),5)="Csere",VLOOKUP(LEFT(VLOOKUP($A162,csapatok!$A:$BL,AB$320,FALSE),LEN(VLOOKUP($A162,csapatok!$A:$BL,AB$320,FALSE))-6),'csapat-ranglista'!$A:$FP,AB$321,FALSE)/8,VLOOKUP(VLOOKUP($A162,csapatok!$A:$BL,AB$320,FALSE),'csapat-ranglista'!$A:$FP,AB$321,FALSE)/4),0)</f>
        <v>0</v>
      </c>
      <c r="AC162" s="223">
        <f>IFERROR(IF(RIGHT(VLOOKUP($A162,csapatok!$A:$BL,AC$320,FALSE),5)="Csere",VLOOKUP(LEFT(VLOOKUP($A162,csapatok!$A:$BL,AC$320,FALSE),LEN(VLOOKUP($A162,csapatok!$A:$BL,AC$320,FALSE))-6),'csapat-ranglista'!$A:$FP,AC$321,FALSE)/8,VLOOKUP(VLOOKUP($A162,csapatok!$A:$BL,AC$320,FALSE),'csapat-ranglista'!$A:$FP,AC$321,FALSE)/4),0)</f>
        <v>0</v>
      </c>
      <c r="AD162" s="223">
        <f>IFERROR(IF(RIGHT(VLOOKUP($A162,csapatok!$A:$BL,AD$320,FALSE),5)="Csere",VLOOKUP(LEFT(VLOOKUP($A162,csapatok!$A:$BL,AD$320,FALSE),LEN(VLOOKUP($A162,csapatok!$A:$BL,AD$320,FALSE))-6),'csapat-ranglista'!$A:$FP,AD$321,FALSE)/8,VLOOKUP(VLOOKUP($A162,csapatok!$A:$BL,AD$320,FALSE),'csapat-ranglista'!$A:$FP,AD$321,FALSE)/4),0)</f>
        <v>0</v>
      </c>
      <c r="AE162" s="223">
        <f>IFERROR(IF(RIGHT(VLOOKUP($A162,csapatok!$A:$BL,AE$320,FALSE),5)="Csere",VLOOKUP(LEFT(VLOOKUP($A162,csapatok!$A:$BL,AE$320,FALSE),LEN(VLOOKUP($A162,csapatok!$A:$BL,AE$320,FALSE))-6),'csapat-ranglista'!$A:$FP,AE$321,FALSE)/8,VLOOKUP(VLOOKUP($A162,csapatok!$A:$BL,AE$320,FALSE),'csapat-ranglista'!$A:$FP,AE$321,FALSE)/4),0)</f>
        <v>0</v>
      </c>
      <c r="AF162" s="223">
        <f>IFERROR(IF(RIGHT(VLOOKUP($A162,csapatok!$A:$BL,AF$320,FALSE),5)="Csere",VLOOKUP(LEFT(VLOOKUP($A162,csapatok!$A:$BL,AF$320,FALSE),LEN(VLOOKUP($A162,csapatok!$A:$BL,AF$320,FALSE))-6),'csapat-ranglista'!$A:$FP,AF$321,FALSE)/8,VLOOKUP(VLOOKUP($A162,csapatok!$A:$BL,AF$320,FALSE),'csapat-ranglista'!$A:$FP,AF$321,FALSE)/4),0)</f>
        <v>0</v>
      </c>
      <c r="AG162" s="223">
        <f>IFERROR(IF(RIGHT(VLOOKUP($A162,csapatok!$A:$BL,AG$320,FALSE),5)="Csere",VLOOKUP(LEFT(VLOOKUP($A162,csapatok!$A:$BL,AG$320,FALSE),LEN(VLOOKUP($A162,csapatok!$A:$BL,AG$320,FALSE))-6),'csapat-ranglista'!$A:$FP,AG$321,FALSE)/8,VLOOKUP(VLOOKUP($A162,csapatok!$A:$BL,AG$320,FALSE),'csapat-ranglista'!$A:$FP,AG$321,FALSE)/4),0)</f>
        <v>0</v>
      </c>
      <c r="AH162" s="223">
        <f>IFERROR(IF(RIGHT(VLOOKUP($A162,csapatok!$A:$BL,AH$320,FALSE),5)="Csere",VLOOKUP(LEFT(VLOOKUP($A162,csapatok!$A:$BL,AH$320,FALSE),LEN(VLOOKUP($A162,csapatok!$A:$BL,AH$320,FALSE))-6),'csapat-ranglista'!$A:$FP,AH$321,FALSE)/8,VLOOKUP(VLOOKUP($A162,csapatok!$A:$BL,AH$320,FALSE),'csapat-ranglista'!$A:$FP,AH$321,FALSE)/4),0)</f>
        <v>0</v>
      </c>
      <c r="AI162" s="223">
        <f>IFERROR(IF(RIGHT(VLOOKUP($A162,csapatok!$A:$BL,AI$320,FALSE),5)="Csere",VLOOKUP(LEFT(VLOOKUP($A162,csapatok!$A:$BL,AI$320,FALSE),LEN(VLOOKUP($A162,csapatok!$A:$BL,AI$320,FALSE))-6),'csapat-ranglista'!$A:$FP,AI$321,FALSE)/8,VLOOKUP(VLOOKUP($A162,csapatok!$A:$BL,AI$320,FALSE),'csapat-ranglista'!$A:$FP,AI$321,FALSE)/4),0)</f>
        <v>0</v>
      </c>
      <c r="AJ162" s="223">
        <f>IFERROR(IF(RIGHT(VLOOKUP($A162,csapatok!$A:$BL,AJ$320,FALSE),5)="Csere",VLOOKUP(LEFT(VLOOKUP($A162,csapatok!$A:$BL,AJ$320,FALSE),LEN(VLOOKUP($A162,csapatok!$A:$BL,AJ$320,FALSE))-6),'csapat-ranglista'!$A:$FP,AJ$321,FALSE)/8,VLOOKUP(VLOOKUP($A162,csapatok!$A:$BL,AJ$320,FALSE),'csapat-ranglista'!$A:$FP,AJ$321,FALSE)/2),0)</f>
        <v>0</v>
      </c>
      <c r="AK162" s="223">
        <f>IFERROR(IF(RIGHT(VLOOKUP($A162,csapatok!$A:$CN,AK$320,FALSE),5)="Csere",VLOOKUP(LEFT(VLOOKUP($A162,csapatok!$A:$CN,AK$320,FALSE),LEN(VLOOKUP($A162,csapatok!$A:$CN,AK$320,FALSE))-6),'csapat-ranglista'!$A:$FP,AK$321,FALSE)/8,VLOOKUP(VLOOKUP($A162,csapatok!$A:$CN,AK$320,FALSE),'csapat-ranglista'!$A:$FP,AK$321,FALSE)/4),0)</f>
        <v>0</v>
      </c>
      <c r="AL162" s="223">
        <f>IFERROR(IF(RIGHT(VLOOKUP($A162,csapatok!$A:$CN,AL$320,FALSE),5)="Csere",VLOOKUP(LEFT(VLOOKUP($A162,csapatok!$A:$CN,AL$320,FALSE),LEN(VLOOKUP($A162,csapatok!$A:$CN,AL$320,FALSE))-6),'csapat-ranglista'!$A:$FP,AL$321,FALSE)/8,VLOOKUP(VLOOKUP($A162,csapatok!$A:$CN,AL$320,FALSE),'csapat-ranglista'!$A:$FP,AL$321,FALSE)/4),0)</f>
        <v>0</v>
      </c>
      <c r="AM162" s="223">
        <f>IFERROR(IF(RIGHT(VLOOKUP($A162,csapatok!$A:$CN,AM$320,FALSE),5)="Csere",VLOOKUP(LEFT(VLOOKUP($A162,csapatok!$A:$CN,AM$320,FALSE),LEN(VLOOKUP($A162,csapatok!$A:$CN,AM$320,FALSE))-6),'csapat-ranglista'!$A:$FP,AM$321,FALSE)/8,VLOOKUP(VLOOKUP($A162,csapatok!$A:$CN,AM$320,FALSE),'csapat-ranglista'!$A:$FP,AM$321,FALSE)/4),0)</f>
        <v>0</v>
      </c>
      <c r="AN162" s="223">
        <f>IFERROR(IF(RIGHT(VLOOKUP($A162,csapatok!$A:$CN,AN$320,FALSE),5)="Csere",VLOOKUP(LEFT(VLOOKUP($A162,csapatok!$A:$CN,AN$320,FALSE),LEN(VLOOKUP($A162,csapatok!$A:$CN,AN$320,FALSE))-6),'csapat-ranglista'!$A:$FP,AN$321,FALSE)/8,VLOOKUP(VLOOKUP($A162,csapatok!$A:$CN,AN$320,FALSE),'csapat-ranglista'!$A:$FP,AN$321,FALSE)/4),0)</f>
        <v>31.324052132701421</v>
      </c>
      <c r="AO162" s="223">
        <f>IFERROR(IF(RIGHT(VLOOKUP($A162,csapatok!$A:$CN,AO$320,FALSE),5)="Csere",VLOOKUP(LEFT(VLOOKUP($A162,csapatok!$A:$CN,AO$320,FALSE),LEN(VLOOKUP($A162,csapatok!$A:$CN,AO$320,FALSE))-6),'csapat-ranglista'!$A:$FP,AO$321,FALSE)/8,VLOOKUP(VLOOKUP($A162,csapatok!$A:$CN,AO$320,FALSE),'csapat-ranglista'!$A:$FP,AO$321,FALSE)/4),0)</f>
        <v>0</v>
      </c>
      <c r="AP162" s="223">
        <f>IFERROR(IF(RIGHT(VLOOKUP($A162,csapatok!$A:$CN,AP$320,FALSE),5)="Csere",VLOOKUP(LEFT(VLOOKUP($A162,csapatok!$A:$CN,AP$320,FALSE),LEN(VLOOKUP($A162,csapatok!$A:$CN,AP$320,FALSE))-6),'csapat-ranglista'!$A:$FP,AP$321,FALSE)/8,VLOOKUP(VLOOKUP($A162,csapatok!$A:$CN,AP$320,FALSE),'csapat-ranglista'!$A:$FP,AP$321,FALSE)/4),0)</f>
        <v>0</v>
      </c>
      <c r="AQ162" s="223">
        <f>IFERROR(IF(RIGHT(VLOOKUP($A162,csapatok!$A:$CN,AQ$320,FALSE),5)="Csere",VLOOKUP(LEFT(VLOOKUP($A162,csapatok!$A:$CN,AQ$320,FALSE),LEN(VLOOKUP($A162,csapatok!$A:$CN,AQ$320,FALSE))-6),'csapat-ranglista'!$A:$FP,AQ$321,FALSE)/8,VLOOKUP(VLOOKUP($A162,csapatok!$A:$CN,AQ$320,FALSE),'csapat-ranglista'!$A:$FP,AQ$321,FALSE)/4),0)</f>
        <v>7.8037080315851286</v>
      </c>
      <c r="AR162" s="223">
        <f>IFERROR(IF(RIGHT(VLOOKUP($A162,csapatok!$A:$CN,AR$320,FALSE),5)="Csere",VLOOKUP(LEFT(VLOOKUP($A162,csapatok!$A:$CN,AR$320,FALSE),LEN(VLOOKUP($A162,csapatok!$A:$CN,AR$320,FALSE))-6),'csapat-ranglista'!$A:$FP,AR$321,FALSE)/8,VLOOKUP(VLOOKUP($A162,csapatok!$A:$CN,AR$320,FALSE),'csapat-ranglista'!$A:$FP,AR$321,FALSE)/4),0)</f>
        <v>0</v>
      </c>
      <c r="AS162" s="223">
        <f>IFERROR(IF(RIGHT(VLOOKUP($A162,csapatok!$A:$CN,AS$320,FALSE),5)="Csere",VLOOKUP(LEFT(VLOOKUP($A162,csapatok!$A:$CN,AS$320,FALSE),LEN(VLOOKUP($A162,csapatok!$A:$CN,AS$320,FALSE))-6),'csapat-ranglista'!$A:$FP,AS$321,FALSE)/8,VLOOKUP(VLOOKUP($A162,csapatok!$A:$CN,AS$320,FALSE),'csapat-ranglista'!$A:$FP,AS$321,FALSE)/4),0)</f>
        <v>0</v>
      </c>
      <c r="AT162" s="223">
        <f>IFERROR(IF(RIGHT(VLOOKUP($A162,csapatok!$A:$CN,AT$320,FALSE),5)="Csere",VLOOKUP(LEFT(VLOOKUP($A162,csapatok!$A:$CN,AT$320,FALSE),LEN(VLOOKUP($A162,csapatok!$A:$CN,AT$320,FALSE))-6),'csapat-ranglista'!$A:$FP,AT$321,FALSE)/8,VLOOKUP(VLOOKUP($A162,csapatok!$A:$CN,AT$320,FALSE),'csapat-ranglista'!$A:$FP,AT$321,FALSE)/4),0)</f>
        <v>26.944597029289145</v>
      </c>
      <c r="AU162" s="223">
        <f>IFERROR(IF(RIGHT(VLOOKUP($A162,csapatok!$A:$CN,AU$320,FALSE),5)="Csere",VLOOKUP(LEFT(VLOOKUP($A162,csapatok!$A:$CN,AU$320,FALSE),LEN(VLOOKUP($A162,csapatok!$A:$CN,AU$320,FALSE))-6),'csapat-ranglista'!$A:$FP,AU$321,FALSE)/8,VLOOKUP(VLOOKUP($A162,csapatok!$A:$CN,AU$320,FALSE),'csapat-ranglista'!$A:$FP,AU$321,FALSE)/4),0)</f>
        <v>0</v>
      </c>
      <c r="AV162" s="223">
        <f>IFERROR(IF(RIGHT(VLOOKUP($A162,csapatok!$A:$CN,AV$320,FALSE),5)="Csere",VLOOKUP(LEFT(VLOOKUP($A162,csapatok!$A:$CN,AV$320,FALSE),LEN(VLOOKUP($A162,csapatok!$A:$CN,AV$320,FALSE))-6),'csapat-ranglista'!$A:$FP,AV$321,FALSE)/8,VLOOKUP(VLOOKUP($A162,csapatok!$A:$CN,AV$320,FALSE),'csapat-ranglista'!$A:$FP,AV$321,FALSE)/4),0)</f>
        <v>0</v>
      </c>
      <c r="AW162" s="223">
        <f>IFERROR(IF(RIGHT(VLOOKUP($A162,csapatok!$A:$CN,AW$320,FALSE),5)="Csere",VLOOKUP(LEFT(VLOOKUP($A162,csapatok!$A:$CN,AW$320,FALSE),LEN(VLOOKUP($A162,csapatok!$A:$CN,AW$320,FALSE))-6),'csapat-ranglista'!$A:$FP,AW$321,FALSE)/8,VLOOKUP(VLOOKUP($A162,csapatok!$A:$CN,AW$320,FALSE),'csapat-ranglista'!$A:$FP,AW$321,FALSE)/4),0)</f>
        <v>0</v>
      </c>
      <c r="AX162" s="223">
        <f>IFERROR(IF(RIGHT(VLOOKUP($A162,csapatok!$A:$CN,AX$320,FALSE),5)="Csere",VLOOKUP(LEFT(VLOOKUP($A162,csapatok!$A:$CN,AX$320,FALSE),LEN(VLOOKUP($A162,csapatok!$A:$CN,AX$320,FALSE))-6),'csapat-ranglista'!$A:$FP,AX$321,FALSE)/8,VLOOKUP(VLOOKUP($A162,csapatok!$A:$CN,AX$320,FALSE),'csapat-ranglista'!$A:$FP,AX$321,FALSE)/4),0)</f>
        <v>0</v>
      </c>
      <c r="AY162" s="223">
        <f>IFERROR(IF(RIGHT(VLOOKUP($A162,csapatok!$A:$NN,AY$320,FALSE),5)="Csere",VLOOKUP(LEFT(VLOOKUP($A162,csapatok!$A:$NN,AY$320,FALSE),LEN(VLOOKUP($A162,csapatok!$A:$NN,AY$320,FALSE))-6),'csapat-ranglista'!$A:$FP,AY$321,FALSE)/8,VLOOKUP(VLOOKUP($A162,csapatok!$A:$NN,AY$320,FALSE),'csapat-ranglista'!$A:$FP,AY$321,FALSE)/4),0)</f>
        <v>0</v>
      </c>
      <c r="AZ162" s="223">
        <f>IFERROR(IF(RIGHT(VLOOKUP($A162,csapatok!$A:$NN,AZ$320,FALSE),5)="Csere",VLOOKUP(LEFT(VLOOKUP($A162,csapatok!$A:$NN,AZ$320,FALSE),LEN(VLOOKUP($A162,csapatok!$A:$NN,AZ$320,FALSE))-6),'csapat-ranglista'!$A:$FP,AZ$321,FALSE)/8,VLOOKUP(VLOOKUP($A162,csapatok!$A:$NN,AZ$320,FALSE),'csapat-ranglista'!$A:$FP,AZ$321,FALSE)/4),0)</f>
        <v>0</v>
      </c>
      <c r="BA162" s="223">
        <f>IFERROR(IF(RIGHT(VLOOKUP($A162,csapatok!$A:$NN,BA$320,FALSE),5)="Csere",VLOOKUP(LEFT(VLOOKUP($A162,csapatok!$A:$NN,BA$320,FALSE),LEN(VLOOKUP($A162,csapatok!$A:$NN,BA$320,FALSE))-6),'csapat-ranglista'!$A:$FP,BA$321,FALSE)/8,VLOOKUP(VLOOKUP($A162,csapatok!$A:$NN,BA$320,FALSE),'csapat-ranglista'!$A:$FP,BA$321,FALSE)/4),0)</f>
        <v>0</v>
      </c>
      <c r="BB162" s="223">
        <f>IFERROR(IF(RIGHT(VLOOKUP($A162,csapatok!$A:$NN,BB$320,FALSE),5)="Csere",VLOOKUP(LEFT(VLOOKUP($A162,csapatok!$A:$NN,BB$320,FALSE),LEN(VLOOKUP($A162,csapatok!$A:$NN,BB$320,FALSE))-6),'csapat-ranglista'!$A:$FP,BB$321,FALSE)/8,VLOOKUP(VLOOKUP($A162,csapatok!$A:$NN,BB$320,FALSE),'csapat-ranglista'!$A:$FP,BB$321,FALSE)/4),0)</f>
        <v>0</v>
      </c>
      <c r="BC162" s="224">
        <f>versenyek!$ES$11*IFERROR(VLOOKUP(VLOOKUP($A162,versenyek!ER:ET,3,FALSE),szabalyok!$A$16:$B$23,2,FALSE)/4,0)</f>
        <v>0</v>
      </c>
      <c r="BD162" s="224">
        <f>versenyek!$EV$11*IFERROR(VLOOKUP(VLOOKUP($A162,versenyek!EU:EW,3,FALSE),szabalyok!$A$16:$B$23,2,FALSE)/4,0)</f>
        <v>0</v>
      </c>
      <c r="BE162" s="223">
        <f>IFERROR(IF(RIGHT(VLOOKUP($A162,csapatok!$A:$NN,BE$320,FALSE),5)="Csere",VLOOKUP(LEFT(VLOOKUP($A162,csapatok!$A:$NN,BE$320,FALSE),LEN(VLOOKUP($A162,csapatok!$A:$NN,BE$320,FALSE))-6),'csapat-ranglista'!$A:$FP,BE$321,FALSE)/8,VLOOKUP(VLOOKUP($A162,csapatok!$A:$NN,BE$320,FALSE),'csapat-ranglista'!$A:$FP,BE$321,FALSE)/4),0)</f>
        <v>0</v>
      </c>
      <c r="BF162" s="223">
        <f>IFERROR(IF(RIGHT(VLOOKUP($A162,csapatok!$A:$NN,BF$320,FALSE),5)="Csere",VLOOKUP(LEFT(VLOOKUP($A162,csapatok!$A:$NN,BF$320,FALSE),LEN(VLOOKUP($A162,csapatok!$A:$NN,BF$320,FALSE))-6),'csapat-ranglista'!$A:$FP,BF$321,FALSE)/8,VLOOKUP(VLOOKUP($A162,csapatok!$A:$NN,BF$320,FALSE),'csapat-ranglista'!$A:$FP,BF$321,FALSE)/4),0)</f>
        <v>0</v>
      </c>
      <c r="BG162" s="223">
        <f>IFERROR(IF(RIGHT(VLOOKUP($A162,csapatok!$A:$NN,BG$320,FALSE),5)="Csere",VLOOKUP(LEFT(VLOOKUP($A162,csapatok!$A:$NN,BG$320,FALSE),LEN(VLOOKUP($A162,csapatok!$A:$NN,BG$320,FALSE))-6),'csapat-ranglista'!$A:$FP,BG$321,FALSE)/8,VLOOKUP(VLOOKUP($A162,csapatok!$A:$NN,BG$320,FALSE),'csapat-ranglista'!$A:$FP,BG$321,FALSE)/4),0)</f>
        <v>0</v>
      </c>
      <c r="BH162" s="223">
        <f>IFERROR(IF(RIGHT(VLOOKUP($A162,csapatok!$A:$NN,BH$320,FALSE),5)="Csere",VLOOKUP(LEFT(VLOOKUP($A162,csapatok!$A:$NN,BH$320,FALSE),LEN(VLOOKUP($A162,csapatok!$A:$NN,BH$320,FALSE))-6),'csapat-ranglista'!$A:$FP,BH$321,FALSE)/8,VLOOKUP(VLOOKUP($A162,csapatok!$A:$NN,BH$320,FALSE),'csapat-ranglista'!$A:$FP,BH$321,FALSE)/4),0)</f>
        <v>0</v>
      </c>
      <c r="BI162" s="223">
        <f>IFERROR(IF(RIGHT(VLOOKUP($A162,csapatok!$A:$NN,BI$320,FALSE),5)="Csere",VLOOKUP(LEFT(VLOOKUP($A162,csapatok!$A:$NN,BI$320,FALSE),LEN(VLOOKUP($A162,csapatok!$A:$NN,BI$320,FALSE))-6),'csapat-ranglista'!$A:$FP,BI$321,FALSE)/8,VLOOKUP(VLOOKUP($A162,csapatok!$A:$NN,BI$320,FALSE),'csapat-ranglista'!$A:$FP,BI$321,FALSE)/4),0)</f>
        <v>0</v>
      </c>
      <c r="BJ162" s="223">
        <f>IFERROR(IF(RIGHT(VLOOKUP($A162,csapatok!$A:$NN,BJ$320,FALSE),5)="Csere",VLOOKUP(LEFT(VLOOKUP($A162,csapatok!$A:$NN,BJ$320,FALSE),LEN(VLOOKUP($A162,csapatok!$A:$NN,BJ$320,FALSE))-6),'csapat-ranglista'!$A:$FP,BJ$321,FALSE)/8,VLOOKUP(VLOOKUP($A162,csapatok!$A:$NN,BJ$320,FALSE),'csapat-ranglista'!$A:$FP,BJ$321,FALSE)/4),0)</f>
        <v>0</v>
      </c>
      <c r="BK162" s="223">
        <f>IFERROR(IF(RIGHT(VLOOKUP($A162,csapatok!$A:$NN,BK$320,FALSE),5)="Csere",VLOOKUP(LEFT(VLOOKUP($A162,csapatok!$A:$NN,BK$320,FALSE),LEN(VLOOKUP($A162,csapatok!$A:$NN,BK$320,FALSE))-6),'csapat-ranglista'!$A:$FP,BK$321,FALSE)/8,VLOOKUP(VLOOKUP($A162,csapatok!$A:$NN,BK$320,FALSE),'csapat-ranglista'!$A:$FP,BK$321,FALSE)/4),0)</f>
        <v>0</v>
      </c>
      <c r="BL162" s="223">
        <f>IFERROR(IF(RIGHT(VLOOKUP($A162,csapatok!$A:$NN,BL$320,FALSE),5)="Csere",VLOOKUP(LEFT(VLOOKUP($A162,csapatok!$A:$NN,BL$320,FALSE),LEN(VLOOKUP($A162,csapatok!$A:$NN,BL$320,FALSE))-6),'csapat-ranglista'!$A:$FP,BL$321,FALSE)/8,VLOOKUP(VLOOKUP($A162,csapatok!$A:$NN,BL$320,FALSE),'csapat-ranglista'!$A:$FP,BL$321,FALSE)/4),0)</f>
        <v>0</v>
      </c>
      <c r="BM162" s="223">
        <f>IFERROR(IF(RIGHT(VLOOKUP($A162,csapatok!$A:$NN,BM$320,FALSE),5)="Csere",VLOOKUP(LEFT(VLOOKUP($A162,csapatok!$A:$NN,BM$320,FALSE),LEN(VLOOKUP($A162,csapatok!$A:$NN,BM$320,FALSE))-6),'csapat-ranglista'!$A:$FP,BM$321,FALSE)/8,VLOOKUP(VLOOKUP($A162,csapatok!$A:$NN,BM$320,FALSE),'csapat-ranglista'!$A:$FP,BM$321,FALSE)/4),0)</f>
        <v>0</v>
      </c>
      <c r="BN162" s="223">
        <f>IFERROR(IF(RIGHT(VLOOKUP($A162,csapatok!$A:$NN,BN$320,FALSE),5)="Csere",VLOOKUP(LEFT(VLOOKUP($A162,csapatok!$A:$NN,BN$320,FALSE),LEN(VLOOKUP($A162,csapatok!$A:$NN,BN$320,FALSE))-6),'csapat-ranglista'!$A:$FP,BN$321,FALSE)/8,VLOOKUP(VLOOKUP($A162,csapatok!$A:$NN,BN$320,FALSE),'csapat-ranglista'!$A:$FP,BN$321,FALSE)/4),0)</f>
        <v>0</v>
      </c>
      <c r="BO162" s="223">
        <f>IFERROR(IF(RIGHT(VLOOKUP($A162,csapatok!$A:$NN,BO$320,FALSE),5)="Csere",VLOOKUP(LEFT(VLOOKUP($A162,csapatok!$A:$NN,BO$320,FALSE),LEN(VLOOKUP($A162,csapatok!$A:$NN,BO$320,FALSE))-6),'csapat-ranglista'!$A:$FP,BO$321,FALSE)/8,VLOOKUP(VLOOKUP($A162,csapatok!$A:$NN,BO$320,FALSE),'csapat-ranglista'!$A:$FP,BO$321,FALSE)/4),0)</f>
        <v>0</v>
      </c>
      <c r="BP162" s="223">
        <f>IFERROR(IF(RIGHT(VLOOKUP($A162,csapatok!$A:$NN,BP$320,FALSE),5)="Csere",VLOOKUP(LEFT(VLOOKUP($A162,csapatok!$A:$NN,BP$320,FALSE),LEN(VLOOKUP($A162,csapatok!$A:$NN,BP$320,FALSE))-6),'csapat-ranglista'!$A:$FP,BP$321,FALSE)/8,VLOOKUP(VLOOKUP($A162,csapatok!$A:$NN,BP$320,FALSE),'csapat-ranglista'!$A:$FP,BP$321,FALSE)/4),0)</f>
        <v>0</v>
      </c>
      <c r="BQ162" s="223">
        <f>IFERROR(IF(RIGHT(VLOOKUP($A162,csapatok!$A:$NN,BQ$320,FALSE),5)="Csere",VLOOKUP(LEFT(VLOOKUP($A162,csapatok!$A:$NN,BQ$320,FALSE),LEN(VLOOKUP($A162,csapatok!$A:$NN,BQ$320,FALSE))-6),'csapat-ranglista'!$A:$FP,BQ$321,FALSE)/8,VLOOKUP(VLOOKUP($A162,csapatok!$A:$NN,BQ$320,FALSE),'csapat-ranglista'!$A:$FP,BQ$321,FALSE)/4),0)</f>
        <v>0</v>
      </c>
      <c r="BR162" s="223">
        <f>IFERROR(IF(RIGHT(VLOOKUP($A162,csapatok!$A:$NN,BR$320,FALSE),5)="Csere",VLOOKUP(LEFT(VLOOKUP($A162,csapatok!$A:$NN,BR$320,FALSE),LEN(VLOOKUP($A162,csapatok!$A:$NN,BR$320,FALSE))-6),'csapat-ranglista'!$A:$FP,BR$321,FALSE)/8,VLOOKUP(VLOOKUP($A162,csapatok!$A:$NN,BR$320,FALSE),'csapat-ranglista'!$A:$FP,BR$321,FALSE)/4),0)</f>
        <v>0</v>
      </c>
      <c r="BS162" s="223">
        <f>IFERROR(IF(RIGHT(VLOOKUP($A162,csapatok!$A:$NN,BS$320,FALSE),5)="Csere",VLOOKUP(LEFT(VLOOKUP($A162,csapatok!$A:$NN,BS$320,FALSE),LEN(VLOOKUP($A162,csapatok!$A:$NN,BS$320,FALSE))-6),'csapat-ranglista'!$A:$FP,BS$321,FALSE)/8,VLOOKUP(VLOOKUP($A162,csapatok!$A:$NN,BS$320,FALSE),'csapat-ranglista'!$A:$FP,BS$321,FALSE)/4),0)</f>
        <v>0</v>
      </c>
      <c r="BT162" s="223">
        <f>IFERROR(IF(RIGHT(VLOOKUP($A162,csapatok!$A:$NN,BT$320,FALSE),5)="Csere",VLOOKUP(LEFT(VLOOKUP($A162,csapatok!$A:$NN,BT$320,FALSE),LEN(VLOOKUP($A162,csapatok!$A:$NN,BT$320,FALSE))-6),'csapat-ranglista'!$A:$FP,BT$321,FALSE)/8,VLOOKUP(VLOOKUP($A162,csapatok!$A:$NN,BT$320,FALSE),'csapat-ranglista'!$A:$FP,BT$321,FALSE)/4),0)</f>
        <v>0</v>
      </c>
      <c r="BU162" s="223">
        <f>IFERROR(IF(RIGHT(VLOOKUP($A162,csapatok!$A:$NN,BU$320,FALSE),5)="Csere",VLOOKUP(LEFT(VLOOKUP($A162,csapatok!$A:$NN,BU$320,FALSE),LEN(VLOOKUP($A162,csapatok!$A:$NN,BU$320,FALSE))-6),'csapat-ranglista'!$A:$FP,BU$321,FALSE)/8,VLOOKUP(VLOOKUP($A162,csapatok!$A:$NN,BU$320,FALSE),'csapat-ranglista'!$A:$FP,BU$321,FALSE)/4),0)</f>
        <v>0</v>
      </c>
      <c r="BV162" s="223">
        <f>IFERROR(IF(RIGHT(VLOOKUP($A162,csapatok!$A:$NN,BV$320,FALSE),5)="Csere",VLOOKUP(LEFT(VLOOKUP($A162,csapatok!$A:$NN,BV$320,FALSE),LEN(VLOOKUP($A162,csapatok!$A:$NN,BV$320,FALSE))-6),'csapat-ranglista'!$A:$FP,BV$321,FALSE)/8,VLOOKUP(VLOOKUP($A162,csapatok!$A:$NN,BV$320,FALSE),'csapat-ranglista'!$A:$FP,BV$321,FALSE)/4),0)</f>
        <v>0</v>
      </c>
      <c r="BW162" s="223">
        <f>IFERROR(IF(RIGHT(VLOOKUP($A162,csapatok!$A:$NN,BW$320,FALSE),5)="Csere",VLOOKUP(LEFT(VLOOKUP($A162,csapatok!$A:$NN,BW$320,FALSE),LEN(VLOOKUP($A162,csapatok!$A:$NN,BW$320,FALSE))-6),'csapat-ranglista'!$A:$FP,BW$321,FALSE)/8,VLOOKUP(VLOOKUP($A162,csapatok!$A:$NN,BW$320,FALSE),'csapat-ranglista'!$A:$FP,BW$321,FALSE)/4),0)</f>
        <v>0</v>
      </c>
      <c r="BX162" s="223">
        <f>IFERROR(IF(RIGHT(VLOOKUP($A162,csapatok!$A:$NN,BX$320,FALSE),5)="Csere",VLOOKUP(LEFT(VLOOKUP($A162,csapatok!$A:$NN,BX$320,FALSE),LEN(VLOOKUP($A162,csapatok!$A:$NN,BX$320,FALSE))-6),'csapat-ranglista'!$A:$FP,BX$321,FALSE)/8,VLOOKUP(VLOOKUP($A162,csapatok!$A:$NN,BX$320,FALSE),'csapat-ranglista'!$A:$FP,BX$321,FALSE)/4),0)</f>
        <v>0</v>
      </c>
      <c r="BY162" s="223">
        <f>IFERROR(IF(RIGHT(VLOOKUP($A162,csapatok!$A:$NN,BY$320,FALSE),5)="Csere",VLOOKUP(LEFT(VLOOKUP($A162,csapatok!$A:$NN,BY$320,FALSE),LEN(VLOOKUP($A162,csapatok!$A:$NN,BY$320,FALSE))-6),'csapat-ranglista'!$A:$FP,BY$321,FALSE)/8,VLOOKUP(VLOOKUP($A162,csapatok!$A:$NN,BY$320,FALSE),'csapat-ranglista'!$A:$FP,BY$321,FALSE)/4),0)</f>
        <v>25.985662292580859</v>
      </c>
      <c r="BZ162" s="223">
        <f>IFERROR(IF(RIGHT(VLOOKUP($A162,csapatok!$A:$NN,BZ$320,FALSE),5)="Csere",VLOOKUP(LEFT(VLOOKUP($A162,csapatok!$A:$NN,BZ$320,FALSE),LEN(VLOOKUP($A162,csapatok!$A:$NN,BZ$320,FALSE))-6),'csapat-ranglista'!$A:$FP,BZ$321,FALSE)/8,VLOOKUP(VLOOKUP($A162,csapatok!$A:$NN,BZ$320,FALSE),'csapat-ranglista'!$A:$FP,BZ$321,FALSE)/4),0)</f>
        <v>0</v>
      </c>
      <c r="CA162" s="223">
        <f>IFERROR(IF(RIGHT(VLOOKUP($A162,csapatok!$A:$NN,CA$320,FALSE),5)="Csere",VLOOKUP(LEFT(VLOOKUP($A162,csapatok!$A:$NN,CA$320,FALSE),LEN(VLOOKUP($A162,csapatok!$A:$NN,CA$320,FALSE))-6),'csapat-ranglista'!$A:$FP,CA$321,FALSE)/8,VLOOKUP(VLOOKUP($A162,csapatok!$A:$NN,CA$320,FALSE),'csapat-ranglista'!$A:$FP,CA$321,FALSE)/4),0)</f>
        <v>0</v>
      </c>
      <c r="CB162" s="223">
        <f>IFERROR(IF(RIGHT(VLOOKUP($A162,csapatok!$A:$NN,CB$320,FALSE),5)="Csere",VLOOKUP(LEFT(VLOOKUP($A162,csapatok!$A:$NN,CB$320,FALSE),LEN(VLOOKUP($A162,csapatok!$A:$NN,CB$320,FALSE))-6),'csapat-ranglista'!$A:$FP,CB$321,FALSE)/8,VLOOKUP(VLOOKUP($A162,csapatok!$A:$NN,CB$320,FALSE),'csapat-ranglista'!$A:$FP,CB$321,FALSE)/4),0)</f>
        <v>0</v>
      </c>
      <c r="CC162" s="223">
        <f>IFERROR(IF(RIGHT(VLOOKUP($A162,csapatok!$A:$NN,CC$320,FALSE),5)="Csere",VLOOKUP(LEFT(VLOOKUP($A162,csapatok!$A:$NN,CC$320,FALSE),LEN(VLOOKUP($A162,csapatok!$A:$NN,CC$320,FALSE))-6),'csapat-ranglista'!$A:$FP,CC$321,FALSE)/8,VLOOKUP(VLOOKUP($A162,csapatok!$A:$NN,CC$320,FALSE),'csapat-ranglista'!$A:$FP,CC$321,FALSE)/4),0)</f>
        <v>0</v>
      </c>
      <c r="CD162" s="223">
        <f>IFERROR(IF(RIGHT(VLOOKUP($A162,csapatok!$A:$NN,CD$320,FALSE),5)="Csere",VLOOKUP(LEFT(VLOOKUP($A162,csapatok!$A:$NN,CD$320,FALSE),LEN(VLOOKUP($A162,csapatok!$A:$NN,CD$320,FALSE))-6),'csapat-ranglista'!$A:$FP,CD$321,FALSE)/8,VLOOKUP(VLOOKUP($A162,csapatok!$A:$NN,CD$320,FALSE),'csapat-ranglista'!$A:$FP,CD$321,FALSE)/4),0)</f>
        <v>0</v>
      </c>
      <c r="CE162" s="223">
        <f>IFERROR(IF(RIGHT(VLOOKUP($A162,csapatok!$A:$NN,CE$320,FALSE),5)="Csere",VLOOKUP(LEFT(VLOOKUP($A162,csapatok!$A:$NN,CE$320,FALSE),LEN(VLOOKUP($A162,csapatok!$A:$NN,CE$320,FALSE))-6),'csapat-ranglista'!$A:$FP,CE$321,FALSE)/8,VLOOKUP(VLOOKUP($A162,csapatok!$A:$NN,CE$320,FALSE),'csapat-ranglista'!$A:$FP,CE$321,FALSE)/4),0)</f>
        <v>0</v>
      </c>
      <c r="CF162" s="223">
        <f>IFERROR(IF(RIGHT(VLOOKUP($A162,csapatok!$A:$NN,CF$320,FALSE),5)="Csere",VLOOKUP(LEFT(VLOOKUP($A162,csapatok!$A:$NN,CF$320,FALSE),LEN(VLOOKUP($A162,csapatok!$A:$NN,CF$320,FALSE))-6),'csapat-ranglista'!$A:$FP,CF$321,FALSE)/8,VLOOKUP(VLOOKUP($A162,csapatok!$A:$NN,CF$320,FALSE),'csapat-ranglista'!$A:$FP,CF$321,FALSE)/4),0)</f>
        <v>0</v>
      </c>
      <c r="CG162" s="223">
        <f>IFERROR(IF(RIGHT(VLOOKUP($A162,csapatok!$A:$NN,CG$320,FALSE),5)="Csere",VLOOKUP(LEFT(VLOOKUP($A162,csapatok!$A:$NN,CG$320,FALSE),LEN(VLOOKUP($A162,csapatok!$A:$NN,CG$320,FALSE))-6),'csapat-ranglista'!$A:$FP,CG$321,FALSE)/8,VLOOKUP(VLOOKUP($A162,csapatok!$A:$NN,CG$320,FALSE),'csapat-ranglista'!$A:$FP,CG$321,FALSE)/4),0)</f>
        <v>0</v>
      </c>
      <c r="CH162" s="223">
        <f>IFERROR(IF(RIGHT(VLOOKUP($A162,csapatok!$A:$NN,CH$320,FALSE),5)="Csere",VLOOKUP(LEFT(VLOOKUP($A162,csapatok!$A:$NN,CH$320,FALSE),LEN(VLOOKUP($A162,csapatok!$A:$NN,CH$320,FALSE))-6),'csapat-ranglista'!$A:$FP,CH$321,FALSE)/8,VLOOKUP(VLOOKUP($A162,csapatok!$A:$NN,CH$320,FALSE),'csapat-ranglista'!$A:$FP,CH$321,FALSE)/4),0)</f>
        <v>0</v>
      </c>
      <c r="CI162" s="223">
        <f>IFERROR(IF(RIGHT(VLOOKUP($A162,csapatok!$A:$NN,CI$320,FALSE),5)="Csere",VLOOKUP(LEFT(VLOOKUP($A162,csapatok!$A:$NN,CI$320,FALSE),LEN(VLOOKUP($A162,csapatok!$A:$NN,CI$320,FALSE))-6),'csapat-ranglista'!$A:$FP,CI$321,FALSE)/8,VLOOKUP(VLOOKUP($A162,csapatok!$A:$NN,CI$320,FALSE),'csapat-ranglista'!$A:$FP,CI$321,FALSE)/4),0)</f>
        <v>0</v>
      </c>
      <c r="CJ162" s="224">
        <f>versenyek!$IQ$11*IFERROR(VLOOKUP(VLOOKUP($A162,versenyek!IP:IR,3,FALSE),szabalyok!$A$16:$B$23,2,FALSE)/4,0)</f>
        <v>0</v>
      </c>
      <c r="CK162" s="224">
        <f>versenyek!$IT$11*IFERROR(VLOOKUP(VLOOKUP($A162,versenyek!IS:IU,3,FALSE),szabalyok!$A$16:$B$23,2,FALSE)/4,0)</f>
        <v>0</v>
      </c>
      <c r="CL162" s="223">
        <f>IFERROR(IF(RIGHT(VLOOKUP($A162,csapatok!$A:$NN,CL$320,FALSE),5)="Csere",VLOOKUP(LEFT(VLOOKUP($A162,csapatok!$A:$NN,CL$320,FALSE),LEN(VLOOKUP($A162,csapatok!$A:$NN,CL$320,FALSE))-6),'csapat-ranglista'!$A:$FP,CL$321,FALSE)/8,VLOOKUP(VLOOKUP($A162,csapatok!$A:$NN,CL$320,FALSE),'csapat-ranglista'!$A:$FP,CL$321,FALSE)/4),0)</f>
        <v>0</v>
      </c>
      <c r="CM162" s="223">
        <f>IFERROR(IF(RIGHT(VLOOKUP($A162,csapatok!$A:$NN,CM$320,FALSE),5)="Csere",VLOOKUP(LEFT(VLOOKUP($A162,csapatok!$A:$NN,CM$320,FALSE),LEN(VLOOKUP($A162,csapatok!$A:$NN,CM$320,FALSE))-6),'csapat-ranglista'!$A:$FP,CM$321,FALSE)/8,VLOOKUP(VLOOKUP($A162,csapatok!$A:$NN,CM$320,FALSE),'csapat-ranglista'!$A:$FP,CM$321,FALSE)/4),0)</f>
        <v>0</v>
      </c>
      <c r="CN162" s="223">
        <f>IFERROR(IF(RIGHT(VLOOKUP($A162,csapatok!$A:$NN,CN$320,FALSE),5)="Csere",VLOOKUP(LEFT(VLOOKUP($A162,csapatok!$A:$NN,CN$320,FALSE),LEN(VLOOKUP($A162,csapatok!$A:$NN,CN$320,FALSE))-6),'csapat-ranglista'!$A:$FP,CN$321,FALSE)/8,VLOOKUP(VLOOKUP($A162,csapatok!$A:$NN,CN$320,FALSE),'csapat-ranglista'!$A:$FP,CN$321,FALSE)/4),0)</f>
        <v>0</v>
      </c>
      <c r="CO162" s="223">
        <f>IFERROR(IF(RIGHT(VLOOKUP($A162,csapatok!$A:$NN,CO$320,FALSE),5)="Csere",VLOOKUP(LEFT(VLOOKUP($A162,csapatok!$A:$NN,CO$320,FALSE),LEN(VLOOKUP($A162,csapatok!$A:$NN,CO$320,FALSE))-6),'csapat-ranglista'!$A:$FP,CO$321,FALSE)/8,VLOOKUP(VLOOKUP($A162,csapatok!$A:$NN,CO$320,FALSE),'csapat-ranglista'!$A:$FP,CO$321,FALSE)/4),0)</f>
        <v>0</v>
      </c>
      <c r="CP162" s="223">
        <f>IFERROR(IF(RIGHT(VLOOKUP($A162,csapatok!$A:$NN,CP$320,FALSE),5)="Csere",VLOOKUP(LEFT(VLOOKUP($A162,csapatok!$A:$NN,CP$320,FALSE),LEN(VLOOKUP($A162,csapatok!$A:$NN,CP$320,FALSE))-6),'csapat-ranglista'!$A:$FP,CP$321,FALSE)/8,VLOOKUP(VLOOKUP($A162,csapatok!$A:$NN,CP$320,FALSE),'csapat-ranglista'!$A:$FP,CP$321,FALSE)/4),0)</f>
        <v>0</v>
      </c>
      <c r="CQ162" s="223">
        <f>IFERROR(IF(RIGHT(VLOOKUP($A162,csapatok!$A:$NN,CQ$320,FALSE),5)="Csere",VLOOKUP(LEFT(VLOOKUP($A162,csapatok!$A:$NN,CQ$320,FALSE),LEN(VLOOKUP($A162,csapatok!$A:$NN,CQ$320,FALSE))-6),'csapat-ranglista'!$A:$FP,CQ$321,FALSE)/8,VLOOKUP(VLOOKUP($A162,csapatok!$A:$NN,CQ$320,FALSE),'csapat-ranglista'!$A:$FP,CQ$321,FALSE)/4),0)</f>
        <v>0</v>
      </c>
      <c r="CR162" s="223">
        <f>IFERROR(IF(RIGHT(VLOOKUP($A162,csapatok!$A:$NN,CR$320,FALSE),5)="Csere",VLOOKUP(LEFT(VLOOKUP($A162,csapatok!$A:$NN,CR$320,FALSE),LEN(VLOOKUP($A162,csapatok!$A:$NN,CR$320,FALSE))-6),'csapat-ranglista'!$A:$FP,CR$321,FALSE)/8,VLOOKUP(VLOOKUP($A162,csapatok!$A:$NN,CR$320,FALSE),'csapat-ranglista'!$A:$FP,CR$321,FALSE)/4),0)</f>
        <v>0</v>
      </c>
      <c r="CS162" s="223">
        <f>IFERROR(IF(RIGHT(VLOOKUP($A162,csapatok!$A:$NN,CS$320,FALSE),5)="Csere",VLOOKUP(LEFT(VLOOKUP($A162,csapatok!$A:$NN,CS$320,FALSE),LEN(VLOOKUP($A162,csapatok!$A:$NN,CS$320,FALSE))-6),'csapat-ranglista'!$A:$FP,CS$321,FALSE)/8,VLOOKUP(VLOOKUP($A162,csapatok!$A:$NN,CS$320,FALSE),'csapat-ranglista'!$A:$FP,CS$321,FALSE)/4),0)</f>
        <v>0</v>
      </c>
      <c r="CT162" s="223">
        <f>IFERROR(IF(RIGHT(VLOOKUP($A162,csapatok!$A:$NN,CT$320,FALSE),5)="Csere",VLOOKUP(LEFT(VLOOKUP($A162,csapatok!$A:$NN,CT$320,FALSE),LEN(VLOOKUP($A162,csapatok!$A:$NN,CT$320,FALSE))-6),'csapat-ranglista'!$A:$FP,CT$321,FALSE)/8,VLOOKUP(VLOOKUP($A162,csapatok!$A:$NN,CT$320,FALSE),'csapat-ranglista'!$A:$FP,CT$321,FALSE)/4),0)</f>
        <v>0</v>
      </c>
      <c r="CU162" s="223">
        <f>IFERROR(IF(RIGHT(VLOOKUP($A162,csapatok!$A:$NN,CU$320,FALSE),5)="Csere",VLOOKUP(LEFT(VLOOKUP($A162,csapatok!$A:$NN,CU$320,FALSE),LEN(VLOOKUP($A162,csapatok!$A:$NN,CU$320,FALSE))-6),'csapat-ranglista'!$A:$FP,CU$321,FALSE)/8,VLOOKUP(VLOOKUP($A162,csapatok!$A:$NN,CU$320,FALSE),'csapat-ranglista'!$A:$FP,CU$321,FALSE)/4),0)</f>
        <v>0</v>
      </c>
      <c r="CV162" s="223">
        <f>IFERROR(IF(RIGHT(VLOOKUP($A162,csapatok!$A:$NN,CV$320,FALSE),5)="Csere",VLOOKUP(LEFT(VLOOKUP($A162,csapatok!$A:$NN,CV$320,FALSE),LEN(VLOOKUP($A162,csapatok!$A:$NN,CV$320,FALSE))-6),'csapat-ranglista'!$A:$FP,CV$321,FALSE)/8,VLOOKUP(VLOOKUP($A162,csapatok!$A:$NN,CV$320,FALSE),'csapat-ranglista'!$A:$FP,CV$321,FALSE)/4),0)</f>
        <v>0</v>
      </c>
      <c r="CW162" s="223">
        <f>IFERROR(IF(RIGHT(VLOOKUP($A162,csapatok!$A:$NN,CW$320,FALSE),5)="Csere",VLOOKUP(LEFT(VLOOKUP($A162,csapatok!$A:$NN,CW$320,FALSE),LEN(VLOOKUP($A162,csapatok!$A:$NN,CW$320,FALSE))-6),'csapat-ranglista'!$A:$FP,CW$321,FALSE)/8,VLOOKUP(VLOOKUP($A162,csapatok!$A:$NN,CW$320,FALSE),'csapat-ranglista'!$A:$FP,CW$321,FALSE)/4),0)</f>
        <v>0</v>
      </c>
      <c r="CX162" s="223">
        <f>IFERROR(IF(RIGHT(VLOOKUP($A162,csapatok!$A:$NN,CX$320,FALSE),5)="Csere",VLOOKUP(LEFT(VLOOKUP($A162,csapatok!$A:$NN,CX$320,FALSE),LEN(VLOOKUP($A162,csapatok!$A:$NN,CX$320,FALSE))-6),'csapat-ranglista'!$A:$FP,CX$321,FALSE)/8,VLOOKUP(VLOOKUP($A162,csapatok!$A:$NN,CX$320,FALSE),'csapat-ranglista'!$A:$FP,CX$321,FALSE)/4),0)</f>
        <v>0</v>
      </c>
      <c r="CY162" s="223">
        <f>IFERROR(IF(RIGHT(VLOOKUP($A162,csapatok!$A:$NN,CY$320,FALSE),5)="Csere",VLOOKUP(LEFT(VLOOKUP($A162,csapatok!$A:$NN,CY$320,FALSE),LEN(VLOOKUP($A162,csapatok!$A:$NN,CY$320,FALSE))-6),'csapat-ranglista'!$A:$FP,CY$321,FALSE)/8,VLOOKUP(VLOOKUP($A162,csapatok!$A:$NN,CY$320,FALSE),'csapat-ranglista'!$A:$FP,CY$321,FALSE)/4),0)</f>
        <v>0</v>
      </c>
      <c r="CZ162" s="223">
        <f>IFERROR(IF(RIGHT(VLOOKUP($A162,csapatok!$A:$NN,CZ$320,FALSE),5)="Csere",VLOOKUP(LEFT(VLOOKUP($A162,csapatok!$A:$NN,CZ$320,FALSE),LEN(VLOOKUP($A162,csapatok!$A:$NN,CZ$320,FALSE))-6),'csapat-ranglista'!$A:$FP,CZ$321,FALSE)/8,VLOOKUP(VLOOKUP($A162,csapatok!$A:$NN,CZ$320,FALSE),'csapat-ranglista'!$A:$FP,CZ$321,FALSE)/4),0)</f>
        <v>0</v>
      </c>
      <c r="DA162" s="223">
        <f>IFERROR(IF(RIGHT(VLOOKUP($A162,csapatok!$A:$NN,DA$320,FALSE),5)="Csere",VLOOKUP(LEFT(VLOOKUP($A162,csapatok!$A:$NN,DA$320,FALSE),LEN(VLOOKUP($A162,csapatok!$A:$NN,DA$320,FALSE))-6),'csapat-ranglista'!$A:$FP,DA$321,FALSE)/8,VLOOKUP(VLOOKUP($A162,csapatok!$A:$NN,DA$320,FALSE),'csapat-ranglista'!$A:$FP,DA$321,FALSE)/4),0)</f>
        <v>0</v>
      </c>
      <c r="DB162" s="223">
        <f>IFERROR(IF(RIGHT(VLOOKUP($A162,csapatok!$A:$NN,DB$320,FALSE),5)="Csere",VLOOKUP(LEFT(VLOOKUP($A162,csapatok!$A:$NN,DB$320,FALSE),LEN(VLOOKUP($A162,csapatok!$A:$NN,DB$320,FALSE))-6),'csapat-ranglista'!$A:$FP,DB$321,FALSE)/8,VLOOKUP(VLOOKUP($A162,csapatok!$A:$NN,DB$320,FALSE),'csapat-ranglista'!$A:$FP,DB$321,FALSE)/4),0)</f>
        <v>0</v>
      </c>
      <c r="DC162" s="223">
        <f>IFERROR(IF(RIGHT(VLOOKUP($A162,csapatok!$A:$NN,DC$320,FALSE),5)="Csere",VLOOKUP(LEFT(VLOOKUP($A162,csapatok!$A:$NN,DC$320,FALSE),LEN(VLOOKUP($A162,csapatok!$A:$NN,DC$320,FALSE))-6),'csapat-ranglista'!$A:$FP,DC$321,FALSE)/8,VLOOKUP(VLOOKUP($A162,csapatok!$A:$NN,DC$320,FALSE),'csapat-ranglista'!$A:$FP,DC$321,FALSE)/4),0)</f>
        <v>0</v>
      </c>
      <c r="DD162" s="223">
        <f>IFERROR(IF(RIGHT(VLOOKUP($A162,csapatok!$A:$NN,DD$320,FALSE),5)="Csere",VLOOKUP(LEFT(VLOOKUP($A162,csapatok!$A:$NN,DD$320,FALSE),LEN(VLOOKUP($A162,csapatok!$A:$NN,DD$320,FALSE))-6),'csapat-ranglista'!$A:$FP,DD$321,FALSE)/8,VLOOKUP(VLOOKUP($A162,csapatok!$A:$NN,DD$320,FALSE),'csapat-ranglista'!$A:$FP,DD$321,FALSE)/4),0)</f>
        <v>0</v>
      </c>
      <c r="DE162" s="223">
        <f>IFERROR(IF(RIGHT(VLOOKUP($A162,csapatok!$A:$NN,DE$320,FALSE),5)="Csere",VLOOKUP(LEFT(VLOOKUP($A162,csapatok!$A:$NN,DE$320,FALSE),LEN(VLOOKUP($A162,csapatok!$A:$NN,DE$320,FALSE))-6),'csapat-ranglista'!$A:$FP,DE$321,FALSE)/8,VLOOKUP(VLOOKUP($A162,csapatok!$A:$NN,DE$320,FALSE),'csapat-ranglista'!$A:$FP,DE$321,FALSE)/4),0)</f>
        <v>0</v>
      </c>
      <c r="DF162" s="223">
        <f>IFERROR(IF(RIGHT(VLOOKUP($A162,csapatok!$A:$NN,DF$320,FALSE),5)="Csere",VLOOKUP(LEFT(VLOOKUP($A162,csapatok!$A:$NN,DF$320,FALSE),LEN(VLOOKUP($A162,csapatok!$A:$NN,DF$320,FALSE))-6),'csapat-ranglista'!$A:$FP,DF$321,FALSE)/8,VLOOKUP(VLOOKUP($A162,csapatok!$A:$NN,DF$320,FALSE),'csapat-ranglista'!$A:$FP,DF$321,FALSE)/4),0)</f>
        <v>0</v>
      </c>
      <c r="DG162" s="223">
        <f>IFERROR(IF(RIGHT(VLOOKUP($A162,csapatok!$A:$NN,DG$320,FALSE),5)="Csere",VLOOKUP(LEFT(VLOOKUP($A162,csapatok!$A:$NN,DG$320,FALSE),LEN(VLOOKUP($A162,csapatok!$A:$NN,DG$320,FALSE))-6),'csapat-ranglista'!$A:$FP,DG$321,FALSE)/8,VLOOKUP(VLOOKUP($A162,csapatok!$A:$NN,DG$320,FALSE),'csapat-ranglista'!$A:$FP,DG$321,FALSE)/4),0)</f>
        <v>0</v>
      </c>
      <c r="DH162" s="223">
        <f>IFERROR(IF(RIGHT(VLOOKUP($A162,csapatok!$A:$NN,DH$320,FALSE),5)="Csere",VLOOKUP(LEFT(VLOOKUP($A162,csapatok!$A:$NN,DH$320,FALSE),LEN(VLOOKUP($A162,csapatok!$A:$NN,DH$320,FALSE))-6),'csapat-ranglista'!$A:$FP,DH$321,FALSE)/8,VLOOKUP(VLOOKUP($A162,csapatok!$A:$NN,DH$320,FALSE),'csapat-ranglista'!$A:$FP,DH$321,FALSE)/4),0)</f>
        <v>0</v>
      </c>
      <c r="DI162" s="223">
        <f>IFERROR(IF(RIGHT(VLOOKUP($A162,csapatok!$A:$NN,DI$320,FALSE),5)="Csere",VLOOKUP(LEFT(VLOOKUP($A162,csapatok!$A:$NN,DI$320,FALSE),LEN(VLOOKUP($A162,csapatok!$A:$NN,DI$320,FALSE))-6),'csapat-ranglista'!$A:$FP,DI$321,FALSE)/8,VLOOKUP(VLOOKUP($A162,csapatok!$A:$NN,DI$320,FALSE),'csapat-ranglista'!$A:$FP,DI$321,FALSE)/4),0)</f>
        <v>0</v>
      </c>
      <c r="DJ162" s="223">
        <f>IFERROR(IF(RIGHT(VLOOKUP($A162,csapatok!$A:$NN,DJ$320,FALSE),5)="Csere",VLOOKUP(LEFT(VLOOKUP($A162,csapatok!$A:$NN,DJ$320,FALSE),LEN(VLOOKUP($A162,csapatok!$A:$NN,DJ$320,FALSE))-6),'csapat-ranglista'!$A:$FP,DJ$321,FALSE)/8,VLOOKUP(VLOOKUP($A162,csapatok!$A:$NN,DJ$320,FALSE),'csapat-ranglista'!$A:$FP,DJ$321,FALSE)/4),0)</f>
        <v>0</v>
      </c>
      <c r="DK162" s="223">
        <f>IFERROR(IF(RIGHT(VLOOKUP($A162,csapatok!$A:$NN,DK$320,FALSE),5)="Csere",VLOOKUP(LEFT(VLOOKUP($A162,csapatok!$A:$NN,DK$320,FALSE),LEN(VLOOKUP($A162,csapatok!$A:$NN,DK$320,FALSE))-6),'csapat-ranglista'!$A:$FP,DK$321,FALSE)/8,VLOOKUP(VLOOKUP($A162,csapatok!$A:$NN,DK$320,FALSE),'csapat-ranglista'!$A:$FP,DK$321,FALSE)/4),0)</f>
        <v>0</v>
      </c>
      <c r="DL162" s="223">
        <f>IFERROR(IF(RIGHT(VLOOKUP($A162,csapatok!$A:$NN,DL$320,FALSE),5)="Csere",VLOOKUP(LEFT(VLOOKUP($A162,csapatok!$A:$NN,DL$320,FALSE),LEN(VLOOKUP($A162,csapatok!$A:$NN,DL$320,FALSE))-6),'csapat-ranglista'!$A:$FP,DL$321,FALSE)/8,VLOOKUP(VLOOKUP($A162,csapatok!$A:$NN,DL$320,FALSE),'csapat-ranglista'!$A:$FP,DL$321,FALSE)/4),0)</f>
        <v>0</v>
      </c>
      <c r="DM162" s="223">
        <f>IFERROR(IF(RIGHT(VLOOKUP($A162,csapatok!$A:$NN,DM$320,FALSE),5)="Csere",VLOOKUP(LEFT(VLOOKUP($A162,csapatok!$A:$NN,DM$320,FALSE),LEN(VLOOKUP($A162,csapatok!$A:$NN,DM$320,FALSE))-6),'csapat-ranglista'!$A:$FP,DM$321,FALSE)/8,VLOOKUP(VLOOKUP($A162,csapatok!$A:$NN,DM$320,FALSE),'csapat-ranglista'!$A:$FP,DM$321,FALSE)/4),0)</f>
        <v>0</v>
      </c>
      <c r="DN162" s="223">
        <f>IFERROR(IF(RIGHT(VLOOKUP($A162,csapatok!$A:$NN,DN$320,FALSE),5)="Csere",VLOOKUP(LEFT(VLOOKUP($A162,csapatok!$A:$NN,DN$320,FALSE),LEN(VLOOKUP($A162,csapatok!$A:$NN,DN$320,FALSE))-6),'csapat-ranglista'!$A:$FP,DN$321,FALSE)/8,VLOOKUP(VLOOKUP($A162,csapatok!$A:$NN,DN$320,FALSE),'csapat-ranglista'!$A:$FP,DN$321,FALSE)/4),0)</f>
        <v>0</v>
      </c>
      <c r="DO162" s="224">
        <f>versenyek!$MF$11*IFERROR(VLOOKUP(VLOOKUP($A162,versenyek!ME:MG,3,FALSE),szabalyok!$A$16:$B$23,2,FALSE)/4,0)</f>
        <v>0</v>
      </c>
      <c r="DP162" s="224">
        <f>versenyek!$MI$11*IFERROR(VLOOKUP(VLOOKUP($A162,versenyek!MH:MJ,3,FALSE),szabalyok!$A$16:$B$23,2,FALSE)/4,0)</f>
        <v>0</v>
      </c>
      <c r="DQ162" s="223">
        <f>IFERROR(IF(RIGHT(VLOOKUP($A162,csapatok!$A:$NN,DQ$320,FALSE),5)="Csere",VLOOKUP(LEFT(VLOOKUP($A162,csapatok!$A:$NN,DQ$320,FALSE),LEN(VLOOKUP($A162,csapatok!$A:$NN,DQ$320,FALSE))-6),'csapat-ranglista'!$A:$FP,DQ$321,FALSE)/8,VLOOKUP(VLOOKUP($A162,csapatok!$A:$NN,DQ$320,FALSE),'csapat-ranglista'!$A:$FP,DQ$321,FALSE)/4),0)</f>
        <v>0</v>
      </c>
      <c r="DR162" s="223">
        <f>IFERROR(IF(RIGHT(VLOOKUP($A162,csapatok!$A:$NN,DR$320,FALSE),5)="Csere",VLOOKUP(LEFT(VLOOKUP($A162,csapatok!$A:$NN,DR$320,FALSE),LEN(VLOOKUP($A162,csapatok!$A:$NN,DR$320,FALSE))-6),'csapat-ranglista'!$A:$FP,DR$321,FALSE)/8,VLOOKUP(VLOOKUP($A162,csapatok!$A:$NN,DR$320,FALSE),'csapat-ranglista'!$A:$FP,DR$321,FALSE)/4),0)</f>
        <v>0</v>
      </c>
      <c r="DS162" s="223">
        <f>IFERROR(IF(RIGHT(VLOOKUP($A162,csapatok!$A:$NN,DS$320,FALSE),5)="Csere",VLOOKUP(LEFT(VLOOKUP($A162,csapatok!$A:$NN,DS$320,FALSE),LEN(VLOOKUP($A162,csapatok!$A:$NN,DS$320,FALSE))-6),'csapat-ranglista'!$A:$FP,DS$321,FALSE)/8,VLOOKUP(VLOOKUP($A162,csapatok!$A:$NN,DS$320,FALSE),'csapat-ranglista'!$A:$FP,DS$321,FALSE)/4),0)</f>
        <v>0</v>
      </c>
      <c r="DT162" s="223">
        <f>IFERROR(IF(RIGHT(VLOOKUP($A162,csapatok!$A:$NN,DT$320,FALSE),5)="Csere",VLOOKUP(LEFT(VLOOKUP($A162,csapatok!$A:$NN,DT$320,FALSE),LEN(VLOOKUP($A162,csapatok!$A:$NN,DT$320,FALSE))-6),'csapat-ranglista'!$A:$FP,DT$321,FALSE)/8,VLOOKUP(VLOOKUP($A162,csapatok!$A:$NN,DT$320,FALSE),'csapat-ranglista'!$A:$FP,DT$321,FALSE)/4),0)</f>
        <v>0</v>
      </c>
      <c r="DU162" s="223">
        <f>IFERROR(IF(RIGHT(VLOOKUP($A162,csapatok!$A:$NN,DU$320,FALSE),5)="Csere",VLOOKUP(LEFT(VLOOKUP($A162,csapatok!$A:$NN,DU$320,FALSE),LEN(VLOOKUP($A162,csapatok!$A:$NN,DU$320,FALSE))-6),'csapat-ranglista'!$A:$FP,DU$321,FALSE)/8,VLOOKUP(VLOOKUP($A162,csapatok!$A:$NN,DU$320,FALSE),'csapat-ranglista'!$A:$FP,DU$321,FALSE)/4),0)</f>
        <v>0</v>
      </c>
      <c r="DV162" s="223">
        <f>IFERROR(IF(RIGHT(VLOOKUP($A162,csapatok!$A:$NN,DV$320,FALSE),5)="Csere",VLOOKUP(LEFT(VLOOKUP($A162,csapatok!$A:$NN,DV$320,FALSE),LEN(VLOOKUP($A162,csapatok!$A:$NN,DV$320,FALSE))-6),'csapat-ranglista'!$A:$FP,DV$321,FALSE)/8,VLOOKUP(VLOOKUP($A162,csapatok!$A:$NN,DV$320,FALSE),'csapat-ranglista'!$A:$FP,DV$321,FALSE)/4),0)</f>
        <v>0</v>
      </c>
      <c r="DW162" s="223">
        <f>IFERROR(IF(RIGHT(VLOOKUP($A162,csapatok!$A:$NN,DW$320,FALSE),5)="Csere",VLOOKUP(LEFT(VLOOKUP($A162,csapatok!$A:$NN,DW$320,FALSE),LEN(VLOOKUP($A162,csapatok!$A:$NN,DW$320,FALSE))-6),'csapat-ranglista'!$A:$FP,DW$321,FALSE)/8,VLOOKUP(VLOOKUP($A162,csapatok!$A:$NN,DW$320,FALSE),'csapat-ranglista'!$A:$FP,DW$321,FALSE)/4),0)</f>
        <v>0</v>
      </c>
      <c r="DX162" s="223">
        <f>IFERROR(IF(RIGHT(VLOOKUP($A162,csapatok!$A:$NN,DX$320,FALSE),5)="Csere",VLOOKUP(LEFT(VLOOKUP($A162,csapatok!$A:$NN,DX$320,FALSE),LEN(VLOOKUP($A162,csapatok!$A:$NN,DX$320,FALSE))-6),'csapat-ranglista'!$A:$FP,DX$321,FALSE)/8,VLOOKUP(VLOOKUP($A162,csapatok!$A:$NN,DX$320,FALSE),'csapat-ranglista'!$A:$FP,DX$321,FALSE)/4),0)</f>
        <v>0</v>
      </c>
      <c r="DY162" s="223">
        <f>IFERROR(IF(RIGHT(VLOOKUP($A162,csapatok!$A:$NN,DY$320,FALSE),5)="Csere",VLOOKUP(LEFT(VLOOKUP($A162,csapatok!$A:$NN,DY$320,FALSE),LEN(VLOOKUP($A162,csapatok!$A:$NN,DY$320,FALSE))-6),'csapat-ranglista'!$A:$FP,DY$321,FALSE)/8,VLOOKUP(VLOOKUP($A162,csapatok!$A:$NN,DY$320,FALSE),'csapat-ranglista'!$A:$FP,DY$321,FALSE)/4),0)</f>
        <v>0</v>
      </c>
      <c r="DZ162" s="223">
        <f>IFERROR(IF(RIGHT(VLOOKUP($A162,csapatok!$A:$NN,DZ$320,FALSE),5)="Csere",VLOOKUP(LEFT(VLOOKUP($A162,csapatok!$A:$NN,DZ$320,FALSE),LEN(VLOOKUP($A162,csapatok!$A:$NN,DZ$320,FALSE))-6),'csapat-ranglista'!$A:$FP,DZ$321,FALSE)/8,VLOOKUP(VLOOKUP($A162,csapatok!$A:$NN,DZ$320,FALSE),'csapat-ranglista'!$A:$FP,DZ$321,FALSE)/4),0)</f>
        <v>0</v>
      </c>
      <c r="EA162" s="223">
        <f>IFERROR(IF(RIGHT(VLOOKUP($A162,csapatok!$A:$NN,EA$320,FALSE),5)="Csere",VLOOKUP(LEFT(VLOOKUP($A162,csapatok!$A:$NN,EA$320,FALSE),LEN(VLOOKUP($A162,csapatok!$A:$NN,EA$320,FALSE))-6),'csapat-ranglista'!$A:$FP,EA$321,FALSE)/8,VLOOKUP(VLOOKUP($A162,csapatok!$A:$NN,EA$320,FALSE),'csapat-ranglista'!$A:$FP,EA$321,FALSE)/4),0)</f>
        <v>0</v>
      </c>
      <c r="EB162" s="223">
        <f>IFERROR(IF(RIGHT(VLOOKUP($A162,csapatok!$A:$NN,EB$320,FALSE),5)="Csere",VLOOKUP(LEFT(VLOOKUP($A162,csapatok!$A:$NN,EB$320,FALSE),LEN(VLOOKUP($A162,csapatok!$A:$NN,EB$320,FALSE))-6),'csapat-ranglista'!$A:$FP,EB$321,FALSE)/8,VLOOKUP(VLOOKUP($A162,csapatok!$A:$NN,EB$320,FALSE),'csapat-ranglista'!$A:$FP,EB$321,FALSE)/4),0)</f>
        <v>0</v>
      </c>
      <c r="EC162" s="223">
        <f>IFERROR(IF(RIGHT(VLOOKUP($A162,csapatok!$A:$NN,EC$320,FALSE),5)="Csere",VLOOKUP(LEFT(VLOOKUP($A162,csapatok!$A:$NN,EC$320,FALSE),LEN(VLOOKUP($A162,csapatok!$A:$NN,EC$320,FALSE))-6),'csapat-ranglista'!$A:$FP,EC$321,FALSE)/8,VLOOKUP(VLOOKUP($A162,csapatok!$A:$NN,EC$320,FALSE),'csapat-ranglista'!$A:$FP,EC$321,FALSE)/4),0)</f>
        <v>0</v>
      </c>
      <c r="ED162" s="223">
        <f>IFERROR(IF(RIGHT(VLOOKUP($A162,csapatok!$A:$NN,ED$320,FALSE),5)="Csere",VLOOKUP(LEFT(VLOOKUP($A162,csapatok!$A:$NN,ED$320,FALSE),LEN(VLOOKUP($A162,csapatok!$A:$NN,ED$320,FALSE))-6),'csapat-ranglista'!$A:$FP,ED$321,FALSE)/8,VLOOKUP(VLOOKUP($A162,csapatok!$A:$NN,ED$320,FALSE),'csapat-ranglista'!$A:$FP,ED$321,FALSE)/4),0)</f>
        <v>0</v>
      </c>
      <c r="EE162" s="223">
        <f>IFERROR(IF(RIGHT(VLOOKUP($A162,csapatok!$A:$NN,EE$320,FALSE),5)="Csere",VLOOKUP(LEFT(VLOOKUP($A162,csapatok!$A:$NN,EE$320,FALSE),LEN(VLOOKUP($A162,csapatok!$A:$NN,EE$320,FALSE))-6),'csapat-ranglista'!$A:$FP,EE$321,FALSE)/8,VLOOKUP(VLOOKUP($A162,csapatok!$A:$NN,EE$320,FALSE),'csapat-ranglista'!$A:$FP,EE$321,FALSE)/4),0)</f>
        <v>0</v>
      </c>
      <c r="EF162" s="223">
        <f>IFERROR(IF(RIGHT(VLOOKUP($A162,csapatok!$A:$NN,EF$320,FALSE),5)="Csere",VLOOKUP(LEFT(VLOOKUP($A162,csapatok!$A:$NN,EF$320,FALSE),LEN(VLOOKUP($A162,csapatok!$A:$NN,EF$320,FALSE))-6),'csapat-ranglista'!$A:$FP,EF$321,FALSE)/8,VLOOKUP(VLOOKUP($A162,csapatok!$A:$NN,EF$320,FALSE),'csapat-ranglista'!$A:$FP,EF$321,FALSE)/4),0)</f>
        <v>0</v>
      </c>
      <c r="EG162" s="223">
        <f>IFERROR(IF(RIGHT(VLOOKUP($A162,csapatok!$A:$NN,EG$320,FALSE),5)="Csere",VLOOKUP(LEFT(VLOOKUP($A162,csapatok!$A:$NN,EG$320,FALSE),LEN(VLOOKUP($A162,csapatok!$A:$NN,EG$320,FALSE))-6),'csapat-ranglista'!$A:$FP,EG$321,FALSE)/8,VLOOKUP(VLOOKUP($A162,csapatok!$A:$NN,EG$320,FALSE),'csapat-ranglista'!$A:$FP,EG$321,FALSE)/4),0)</f>
        <v>0</v>
      </c>
      <c r="EH162" s="223">
        <f>IFERROR(IF(RIGHT(VLOOKUP($A162,csapatok!$A:$NN,EH$320,FALSE),5)="Csere",VLOOKUP(LEFT(VLOOKUP($A162,csapatok!$A:$NN,EH$320,FALSE),LEN(VLOOKUP($A162,csapatok!$A:$NN,EH$320,FALSE))-6),'csapat-ranglista'!$A:$FP,EH$321,FALSE)/8,VLOOKUP(VLOOKUP($A162,csapatok!$A:$NN,EH$320,FALSE),'csapat-ranglista'!$A:$FP,EH$321,FALSE)/4),0)</f>
        <v>0</v>
      </c>
      <c r="EI162" s="223">
        <f>IFERROR(IF(RIGHT(VLOOKUP($A162,csapatok!$A:$NN,EI$320,FALSE),5)="Csere",VLOOKUP(LEFT(VLOOKUP($A162,csapatok!$A:$NN,EI$320,FALSE),LEN(VLOOKUP($A162,csapatok!$A:$NN,EI$320,FALSE))-6),'csapat-ranglista'!$A:$FP,EI$321,FALSE)/8,VLOOKUP(VLOOKUP($A162,csapatok!$A:$NN,EI$320,FALSE),'csapat-ranglista'!$A:$FP,EI$321,FALSE)/4),0)</f>
        <v>0</v>
      </c>
      <c r="EJ162" s="223">
        <f>IFERROR(IF(RIGHT(VLOOKUP($A162,csapatok!$A:$NN,EJ$320,FALSE),5)="Csere",VLOOKUP(LEFT(VLOOKUP($A162,csapatok!$A:$NN,EJ$320,FALSE),LEN(VLOOKUP($A162,csapatok!$A:$NN,EJ$320,FALSE))-6),'csapat-ranglista'!$A:$FP,EJ$321,FALSE)/8,VLOOKUP(VLOOKUP($A162,csapatok!$A:$NN,EJ$320,FALSE),'csapat-ranglista'!$A:$FP,EJ$321,FALSE)/4),0)</f>
        <v>0</v>
      </c>
      <c r="EK162" s="223">
        <f>IFERROR(IF(RIGHT(VLOOKUP($A162,csapatok!$A:$NN,EK$320,FALSE),5)="Csere",VLOOKUP(LEFT(VLOOKUP($A162,csapatok!$A:$NN,EK$320,FALSE),LEN(VLOOKUP($A162,csapatok!$A:$NN,EK$320,FALSE))-6),'csapat-ranglista'!$A:$FP,EK$321,FALSE)/8,VLOOKUP(VLOOKUP($A162,csapatok!$A:$NN,EK$320,FALSE),'csapat-ranglista'!$A:$FP,EK$321,FALSE)/4),0)</f>
        <v>0</v>
      </c>
      <c r="EL162" s="223">
        <f>IFERROR(IF(RIGHT(VLOOKUP($A162,csapatok!$A:$NN,EL$320,FALSE),5)="Csere",VLOOKUP(LEFT(VLOOKUP($A162,csapatok!$A:$NN,EL$320,FALSE),LEN(VLOOKUP($A162,csapatok!$A:$NN,EL$320,FALSE))-6),'csapat-ranglista'!$A:$FP,EL$321,FALSE)/8,VLOOKUP(VLOOKUP($A162,csapatok!$A:$NN,EL$320,FALSE),'csapat-ranglista'!$A:$FP,EL$321,FALSE)/4),0)</f>
        <v>0</v>
      </c>
      <c r="EM162" s="223">
        <f>IFERROR(IF(RIGHT(VLOOKUP($A162,csapatok!$A:$NN,EM$320,FALSE),5)="Csere",VLOOKUP(LEFT(VLOOKUP($A162,csapatok!$A:$NN,EM$320,FALSE),LEN(VLOOKUP($A162,csapatok!$A:$NN,EM$320,FALSE))-6),'csapat-ranglista'!$A:$FP,EM$321,FALSE)/8,VLOOKUP(VLOOKUP($A162,csapatok!$A:$NN,EM$320,FALSE),'csapat-ranglista'!$A:$FP,EM$321,FALSE)/4),0)</f>
        <v>0</v>
      </c>
      <c r="EN162" s="223">
        <f>IFERROR(IF(RIGHT(VLOOKUP($A162,csapatok!$A:$NN,EN$320,FALSE),5)="Csere",VLOOKUP(LEFT(VLOOKUP($A162,csapatok!$A:$NN,EN$320,FALSE),LEN(VLOOKUP($A162,csapatok!$A:$NN,EN$320,FALSE))-6),'csapat-ranglista'!$A:$FP,EN$321,FALSE)/8,VLOOKUP(VLOOKUP($A162,csapatok!$A:$NN,EN$320,FALSE),'csapat-ranglista'!$A:$FP,EN$321,FALSE)/4),0)</f>
        <v>0</v>
      </c>
      <c r="EO162" s="223">
        <f>IFERROR(IF(RIGHT(VLOOKUP($A162,csapatok!$A:$NN,EO$320,FALSE),5)="Csere",VLOOKUP(LEFT(VLOOKUP($A162,csapatok!$A:$NN,EO$320,FALSE),LEN(VLOOKUP($A162,csapatok!$A:$NN,EO$320,FALSE))-6),'csapat-ranglista'!$A:$FP,EO$321,FALSE)/8,VLOOKUP(VLOOKUP($A162,csapatok!$A:$NN,EO$320,FALSE),'csapat-ranglista'!$A:$FP,EO$321,FALSE)/4),0)</f>
        <v>0</v>
      </c>
      <c r="EP162" s="223">
        <f>IFERROR(IF(RIGHT(VLOOKUP($A162,csapatok!$A:$NN,EP$320,FALSE),5)="Csere",VLOOKUP(LEFT(VLOOKUP($A162,csapatok!$A:$NN,EP$320,FALSE),LEN(VLOOKUP($A162,csapatok!$A:$NN,EP$320,FALSE))-6),'csapat-ranglista'!$A:$FP,EP$321,FALSE)/8,VLOOKUP(VLOOKUP($A162,csapatok!$A:$NN,EP$320,FALSE),'csapat-ranglista'!$A:$FP,EP$321,FALSE)/4),0)</f>
        <v>0</v>
      </c>
      <c r="EQ162" s="223">
        <f>IFERROR(IF(RIGHT(VLOOKUP($A162,csapatok!$A:$NN,EQ$320,FALSE),5)="Csere",VLOOKUP(LEFT(VLOOKUP($A162,csapatok!$A:$NN,EQ$320,FALSE),LEN(VLOOKUP($A162,csapatok!$A:$NN,EQ$320,FALSE))-6),'csapat-ranglista'!$A:$FP,EQ$321,FALSE)/8,VLOOKUP(VLOOKUP($A162,csapatok!$A:$NN,EQ$320,FALSE),'csapat-ranglista'!$A:$FP,EQ$321,FALSE)/4),0)</f>
        <v>0</v>
      </c>
      <c r="ER162" s="223">
        <f>IFERROR(IF(RIGHT(VLOOKUP($A162,csapatok!$A:$NN,ER$320,FALSE),5)="Csere",VLOOKUP(LEFT(VLOOKUP($A162,csapatok!$A:$NN,ER$320,FALSE),LEN(VLOOKUP($A162,csapatok!$A:$NN,ER$320,FALSE))-6),'csapat-ranglista'!$A:$FP,ER$321,FALSE)/8,VLOOKUP(VLOOKUP($A162,csapatok!$A:$NN,ER$320,FALSE),'csapat-ranglista'!$A:$FP,ER$321,FALSE)/4),0)</f>
        <v>0</v>
      </c>
      <c r="ES162" s="223">
        <f>IFERROR(IF(RIGHT(VLOOKUP($A162,csapatok!$A:$NN,ES$320,FALSE),5)="Csere",VLOOKUP(LEFT(VLOOKUP($A162,csapatok!$A:$NN,ES$320,FALSE),LEN(VLOOKUP($A162,csapatok!$A:$NN,ES$320,FALSE))-6),'csapat-ranglista'!$A:$FP,ES$321,FALSE)/8,VLOOKUP(VLOOKUP($A162,csapatok!$A:$NN,ES$320,FALSE),'csapat-ranglista'!$A:$FP,ES$321,FALSE)/4),0)</f>
        <v>0</v>
      </c>
      <c r="ET162" s="223">
        <f>IFERROR(IF(RIGHT(VLOOKUP($A162,csapatok!$A:$NN,ET$320,FALSE),5)="Csere",VLOOKUP(LEFT(VLOOKUP($A162,csapatok!$A:$NN,ET$320,FALSE),LEN(VLOOKUP($A162,csapatok!$A:$NN,ET$320,FALSE))-6),'csapat-ranglista'!$A:$FP,ET$321,FALSE)/8,VLOOKUP(VLOOKUP($A162,csapatok!$A:$NN,ET$320,FALSE),'csapat-ranglista'!$A:$FP,ET$321,FALSE)/4),0)</f>
        <v>0</v>
      </c>
      <c r="EU162" s="223">
        <f>IFERROR(IF(RIGHT(VLOOKUP($A162,csapatok!$A:$NN,EU$320,FALSE),5)="Csere",VLOOKUP(LEFT(VLOOKUP($A162,csapatok!$A:$NN,EU$320,FALSE),LEN(VLOOKUP($A162,csapatok!$A:$NN,EU$320,FALSE))-6),'csapat-ranglista'!$A:$FP,EU$321,FALSE)/8,VLOOKUP(VLOOKUP($A162,csapatok!$A:$NN,EU$320,FALSE),'csapat-ranglista'!$A:$FP,EU$321,FALSE)/4),0)</f>
        <v>0</v>
      </c>
      <c r="EV162" s="223">
        <f>IFERROR(IF(RIGHT(VLOOKUP($A162,csapatok!$A:$NN,EV$320,FALSE),5)="Csere",VLOOKUP(LEFT(VLOOKUP($A162,csapatok!$A:$NN,EV$320,FALSE),LEN(VLOOKUP($A162,csapatok!$A:$NN,EV$320,FALSE))-6),'csapat-ranglista'!$A:$FP,EV$321,FALSE)/8,VLOOKUP(VLOOKUP($A162,csapatok!$A:$NN,EV$320,FALSE),'csapat-ranglista'!$A:$FP,EV$321,FALSE)/4),0)</f>
        <v>0</v>
      </c>
      <c r="EW162" s="223">
        <f>IFERROR(IF(RIGHT(VLOOKUP($A162,csapatok!$A:$NN,EW$320,FALSE),5)="Csere",VLOOKUP(LEFT(VLOOKUP($A162,csapatok!$A:$NN,EW$320,FALSE),LEN(VLOOKUP($A162,csapatok!$A:$NN,EW$320,FALSE))-6),'csapat-ranglista'!$A:$FP,EW$321,FALSE)/8,VLOOKUP(VLOOKUP($A162,csapatok!$A:$NN,EW$320,FALSE),'csapat-ranglista'!$A:$FP,EW$321,FALSE)/4),0)</f>
        <v>0</v>
      </c>
      <c r="EX162" s="223">
        <f>IFERROR(IF(RIGHT(VLOOKUP($A162,csapatok!$A:$NN,EX$320,FALSE),5)="Csere",VLOOKUP(LEFT(VLOOKUP($A162,csapatok!$A:$NN,EX$320,FALSE),LEN(VLOOKUP($A162,csapatok!$A:$NN,EX$320,FALSE))-6),'csapat-ranglista'!$A:$FP,EX$321,FALSE)/8,VLOOKUP(VLOOKUP($A162,csapatok!$A:$NN,EX$320,FALSE),'csapat-ranglista'!$A:$FP,EX$321,FALSE)/4),0)</f>
        <v>0</v>
      </c>
      <c r="EY162" s="223">
        <f>IFERROR(IF(RIGHT(VLOOKUP($A162,csapatok!$A:$NN,EY$320,FALSE),5)="Csere",VLOOKUP(LEFT(VLOOKUP($A162,csapatok!$A:$NN,EY$320,FALSE),LEN(VLOOKUP($A162,csapatok!$A:$NN,EY$320,FALSE))-6),'csapat-ranglista'!$A:$FP,EY$321,FALSE)/8,VLOOKUP(VLOOKUP($A162,csapatok!$A:$NN,EY$320,FALSE),'csapat-ranglista'!$A:$FP,EY$321,FALSE)/4),0)</f>
        <v>0</v>
      </c>
      <c r="EZ162" s="223">
        <f>IFERROR(IF(RIGHT(VLOOKUP($A162,csapatok!$A:$NN,EZ$320,FALSE),5)="Csere",VLOOKUP(LEFT(VLOOKUP($A162,csapatok!$A:$NN,EZ$320,FALSE),LEN(VLOOKUP($A162,csapatok!$A:$NN,EZ$320,FALSE))-6),'csapat-ranglista'!$A:$FP,EZ$321,FALSE)/8,VLOOKUP(VLOOKUP($A162,csapatok!$A:$NN,EZ$320,FALSE),'csapat-ranglista'!$A:$FP,EZ$321,FALSE)/4),0)</f>
        <v>0</v>
      </c>
      <c r="FA162" s="223">
        <f>IFERROR(IF(RIGHT(VLOOKUP($A162,csapatok!$A:$NN,FA$320,FALSE),5)="Csere",VLOOKUP(LEFT(VLOOKUP($A162,csapatok!$A:$NN,FA$320,FALSE),LEN(VLOOKUP($A162,csapatok!$A:$NN,FA$320,FALSE))-6),'csapat-ranglista'!$A:$FP,FA$321,FALSE)/8,VLOOKUP(VLOOKUP($A162,csapatok!$A:$NN,FA$320,FALSE),'csapat-ranglista'!$A:$FP,FA$321,FALSE)/4),0)</f>
        <v>0</v>
      </c>
      <c r="FB162" s="223">
        <f>IFERROR(IF(RIGHT(VLOOKUP($A162,csapatok!$A:$NN,FB$320,FALSE),5)="Csere",VLOOKUP(LEFT(VLOOKUP($A162,csapatok!$A:$NN,FB$320,FALSE),LEN(VLOOKUP($A162,csapatok!$A:$NN,FB$320,FALSE))-6),'csapat-ranglista'!$A:$FP,FB$321,FALSE)/8,VLOOKUP(VLOOKUP($A162,csapatok!$A:$NN,FB$320,FALSE),'csapat-ranglista'!$A:$FP,FB$321,FALSE)/4),0)</f>
        <v>0</v>
      </c>
      <c r="FC162" s="223">
        <f>IFERROR(IF(RIGHT(VLOOKUP($A162,csapatok!$A:$NN,FC$320,FALSE),5)="Csere",VLOOKUP(LEFT(VLOOKUP($A162,csapatok!$A:$NN,FC$320,FALSE),LEN(VLOOKUP($A162,csapatok!$A:$NN,FC$320,FALSE))-6),'csapat-ranglista'!$A:$FP,FC$321,FALSE)/8,VLOOKUP(VLOOKUP($A162,csapatok!$A:$NN,FC$320,FALSE),'csapat-ranglista'!$A:$FP,FC$321,FALSE)/4),0)</f>
        <v>0</v>
      </c>
      <c r="FD162" s="224">
        <f>versenyek!$QY$11*IFERROR(VLOOKUP(VLOOKUP($A162,versenyek!QX:QZ,3,FALSE),szabalyok!$A$16:$B$23,2,FALSE)/4,0)</f>
        <v>0</v>
      </c>
      <c r="FE162" s="224">
        <f>versenyek!$RB$11*IFERROR(VLOOKUP(VLOOKUP($A162,versenyek!RA:RC,3,FALSE),szabalyok!$A$16:$B$23,2,FALSE)/4,0)</f>
        <v>0</v>
      </c>
      <c r="FF162" s="223">
        <f>IFERROR(IF(RIGHT(VLOOKUP($A162,csapatok!$A:$NN,FF$320,FALSE),5)="Csere",VLOOKUP(LEFT(VLOOKUP($A162,csapatok!$A:$NN,FF$320,FALSE),LEN(VLOOKUP($A162,csapatok!$A:$NN,FF$320,FALSE))-6),'csapat-ranglista'!$A:$FP,FF$321,FALSE)/8,VLOOKUP(VLOOKUP($A162,csapatok!$A:$NN,FF$320,FALSE),'csapat-ranglista'!$A:$FP,FF$321,FALSE)/4),0)</f>
        <v>0</v>
      </c>
      <c r="FG162" s="223">
        <f>IFERROR(IF(RIGHT(VLOOKUP($A162,csapatok!$A:$NN,FG$320,FALSE),5)="Csere",VLOOKUP(LEFT(VLOOKUP($A162,csapatok!$A:$NN,FG$320,FALSE),LEN(VLOOKUP($A162,csapatok!$A:$NN,FG$320,FALSE))-6),'csapat-ranglista'!$A:$FP,FG$321,FALSE)/8,VLOOKUP(VLOOKUP($A162,csapatok!$A:$NN,FG$320,FALSE),'csapat-ranglista'!$A:$FP,FG$321,FALSE)/4),0)</f>
        <v>0</v>
      </c>
      <c r="FH162" s="223">
        <f>IFERROR(IF(RIGHT(VLOOKUP($A162,csapatok!$A:$NN,FH$320,FALSE),5)="Csere",VLOOKUP(LEFT(VLOOKUP($A162,csapatok!$A:$NN,FH$320,FALSE),LEN(VLOOKUP($A162,csapatok!$A:$NN,FH$320,FALSE))-6),'csapat-ranglista'!$A:$FP,FH$321,FALSE)/8,VLOOKUP(VLOOKUP($A162,csapatok!$A:$NN,FH$320,FALSE),'csapat-ranglista'!$A:$FP,FH$321,FALSE)/4),0)</f>
        <v>0</v>
      </c>
      <c r="FI162" s="223">
        <f>IFERROR(IF(RIGHT(VLOOKUP($A162,csapatok!$A:$NN,FI$320,FALSE),5)="Csere",VLOOKUP(LEFT(VLOOKUP($A162,csapatok!$A:$NN,FI$320,FALSE),LEN(VLOOKUP($A162,csapatok!$A:$NN,FI$320,FALSE))-6),'csapat-ranglista'!$A:$FP,FI$321,FALSE)/8,VLOOKUP(VLOOKUP($A162,csapatok!$A:$NN,FI$320,FALSE),'csapat-ranglista'!$A:$FP,FI$321,FALSE)/4),0)</f>
        <v>0</v>
      </c>
      <c r="FJ162" s="223">
        <f>IFERROR(IF(RIGHT(VLOOKUP($A162,csapatok!$A:$NN,FJ$320,FALSE),5)="Csere",VLOOKUP(LEFT(VLOOKUP($A162,csapatok!$A:$NN,FJ$320,FALSE),LEN(VLOOKUP($A162,csapatok!$A:$NN,FJ$320,FALSE))-6),'csapat-ranglista'!$A:$FP,FJ$321,FALSE)/8,VLOOKUP(VLOOKUP($A162,csapatok!$A:$NN,FJ$320,FALSE),'csapat-ranglista'!$A:$FP,FJ$321,FALSE)/4),0)</f>
        <v>0</v>
      </c>
      <c r="FK162" s="223">
        <f>IFERROR(IF(RIGHT(VLOOKUP($A162,csapatok!$A:$NN,FK$320,FALSE),5)="Csere",VLOOKUP(LEFT(VLOOKUP($A162,csapatok!$A:$NN,FK$320,FALSE),LEN(VLOOKUP($A162,csapatok!$A:$NN,FK$320,FALSE))-6),'csapat-ranglista'!$A:$FP,FK$321,FALSE)/8,VLOOKUP(VLOOKUP($A162,csapatok!$A:$NN,FK$320,FALSE),'csapat-ranglista'!$A:$FP,FK$321,FALSE)/4),0)</f>
        <v>0</v>
      </c>
      <c r="FL162" s="223">
        <f>IFERROR(IF(RIGHT(VLOOKUP($A162,csapatok!$A:$NN,FL$320,FALSE),5)="Csere",VLOOKUP(LEFT(VLOOKUP($A162,csapatok!$A:$NN,FL$320,FALSE),LEN(VLOOKUP($A162,csapatok!$A:$NN,FL$320,FALSE))-6),'csapat-ranglista'!$A:$FP,FL$321,FALSE)/8,VLOOKUP(VLOOKUP($A162,csapatok!$A:$NN,FL$320,FALSE),'csapat-ranglista'!$A:$FP,FL$321,FALSE)/4),0)</f>
        <v>0</v>
      </c>
      <c r="FM162" s="223">
        <f>IFERROR(IF(RIGHT(VLOOKUP($A162,csapatok!$A:$NN,FM$320,FALSE),5)="Csere",VLOOKUP(LEFT(VLOOKUP($A162,csapatok!$A:$NN,FM$320,FALSE),LEN(VLOOKUP($A162,csapatok!$A:$NN,FM$320,FALSE))-6),'csapat-ranglista'!$A:$FP,FM$321,FALSE)/8,VLOOKUP(VLOOKUP($A162,csapatok!$A:$NN,FM$320,FALSE),'csapat-ranglista'!$A:$FP,FM$321,FALSE)/4),0)</f>
        <v>0</v>
      </c>
      <c r="FN162" s="223">
        <f>IFERROR(IF(RIGHT(VLOOKUP($A162,csapatok!$A:$NN,FN$320,FALSE),5)="Csere",VLOOKUP(LEFT(VLOOKUP($A162,csapatok!$A:$NN,FN$320,FALSE),LEN(VLOOKUP($A162,csapatok!$A:$NN,FN$320,FALSE))-6),'csapat-ranglista'!$A:$FP,FN$321,FALSE)/8,VLOOKUP(VLOOKUP($A162,csapatok!$A:$NN,FN$320,FALSE),'csapat-ranglista'!$A:$FP,FN$321,FALSE)/4),0)</f>
        <v>0</v>
      </c>
      <c r="FO162" s="223">
        <f>IFERROR(IF(RIGHT(VLOOKUP($A162,csapatok!$A:$NN,FO$320,FALSE),5)="Csere",VLOOKUP(LEFT(VLOOKUP($A162,csapatok!$A:$NN,FO$320,FALSE),LEN(VLOOKUP($A162,csapatok!$A:$NN,FO$320,FALSE))-6),'csapat-ranglista'!$A:$FP,FO$321,FALSE)/8,VLOOKUP(VLOOKUP($A162,csapatok!$A:$NN,FO$320,FALSE),'csapat-ranglista'!$A:$FP,FO$321,FALSE)/4),0)</f>
        <v>0</v>
      </c>
      <c r="FP162" s="223">
        <f>IFERROR(IF(RIGHT(VLOOKUP($A162,csapatok!$A:$NN,FP$320,FALSE),5)="Csere",VLOOKUP(LEFT(VLOOKUP($A162,csapatok!$A:$NN,FP$320,FALSE),LEN(VLOOKUP($A162,csapatok!$A:$NN,FP$320,FALSE))-6),'csapat-ranglista'!$A:$FP,FP$321,FALSE)/8,VLOOKUP(VLOOKUP($A162,csapatok!$A:$NN,FP$320,FALSE),'csapat-ranglista'!$A:$FP,FP$321,FALSE)/4),0)</f>
        <v>0</v>
      </c>
      <c r="FQ162" s="223">
        <f>IFERROR(IF(RIGHT(VLOOKUP($A162,csapatok!$A:$NN,FQ$320,FALSE),5)="Csere",VLOOKUP(LEFT(VLOOKUP($A162,csapatok!$A:$NN,FQ$320,FALSE),LEN(VLOOKUP($A162,csapatok!$A:$NN,FQ$320,FALSE))-6),'csapat-ranglista'!$A:$FP,FQ$321,FALSE)/8,VLOOKUP(VLOOKUP($A162,csapatok!$A:$NN,FQ$320,FALSE),'csapat-ranglista'!$A:$FP,FQ$321,FALSE)/4),0)</f>
        <v>0</v>
      </c>
      <c r="FR162" s="223">
        <f>IFERROR(IF(RIGHT(VLOOKUP($A162,csapatok!$A:$NN,FR$320,FALSE),5)="Csere",VLOOKUP(LEFT(VLOOKUP($A162,csapatok!$A:$NN,FR$320,FALSE),LEN(VLOOKUP($A162,csapatok!$A:$NN,FR$320,FALSE))-6),'csapat-ranglista'!$A:$FP,FR$321,FALSE)/8,VLOOKUP(VLOOKUP($A162,csapatok!$A:$NN,FR$320,FALSE),'csapat-ranglista'!$A:$FP,FR$321,FALSE)/4),0)</f>
        <v>0</v>
      </c>
      <c r="FS162" s="223">
        <f>IFERROR(IF(RIGHT(VLOOKUP($A162,csapatok!$A:$NN,FS$320,FALSE),5)="Csere",VLOOKUP(LEFT(VLOOKUP($A162,csapatok!$A:$NN,FS$320,FALSE),LEN(VLOOKUP($A162,csapatok!$A:$NN,FS$320,FALSE))-6),'csapat-ranglista'!$A:$FP,FS$321,FALSE)/8,VLOOKUP(VLOOKUP($A162,csapatok!$A:$NN,FS$320,FALSE),'csapat-ranglista'!$A:$FP,FS$321,FALSE)/4),0)</f>
        <v>0</v>
      </c>
      <c r="FT162" s="223">
        <f>IFERROR(IF(RIGHT(VLOOKUP($A162,csapatok!$A:$NN,FT$320,FALSE),5)="Csere",VLOOKUP(LEFT(VLOOKUP($A162,csapatok!$A:$NN,FT$320,FALSE),LEN(VLOOKUP($A162,csapatok!$A:$NN,FT$320,FALSE))-6),'csapat-ranglista'!$A:$FP,FT$321,FALSE)/8,VLOOKUP(VLOOKUP($A162,csapatok!$A:$NN,FT$320,FALSE),'csapat-ranglista'!$A:$FP,FT$321,FALSE)/4),0)</f>
        <v>0</v>
      </c>
      <c r="FU162" s="223">
        <f>IFERROR(IF(RIGHT(VLOOKUP($A162,csapatok!$A:$NN,FU$320,FALSE),5)="Csere",VLOOKUP(LEFT(VLOOKUP($A162,csapatok!$A:$NN,FU$320,FALSE),LEN(VLOOKUP($A162,csapatok!$A:$NN,FU$320,FALSE))-6),'csapat-ranglista'!$A:$FP,FU$321,FALSE)/8,VLOOKUP(VLOOKUP($A162,csapatok!$A:$NN,FU$320,FALSE),'csapat-ranglista'!$A:$FP,FU$321,FALSE)/4),0)</f>
        <v>0</v>
      </c>
      <c r="FV162" s="223">
        <f>IFERROR(IF(RIGHT(VLOOKUP($A162,csapatok!$A:$NN,FV$320,FALSE),5)="Csere",VLOOKUP(LEFT(VLOOKUP($A162,csapatok!$A:$NN,FV$320,FALSE),LEN(VLOOKUP($A162,csapatok!$A:$NN,FV$320,FALSE))-6),'csapat-ranglista'!$A:$FP,FV$321,FALSE)/8,VLOOKUP(VLOOKUP($A162,csapatok!$A:$NN,FV$320,FALSE),'csapat-ranglista'!$A:$FP,FV$321,FALSE)/4),0)</f>
        <v>0</v>
      </c>
      <c r="FW162" s="223">
        <f>IFERROR(IF(RIGHT(VLOOKUP($A162,csapatok!$A:$NN,FW$320,FALSE),5)="Csere",VLOOKUP(LEFT(VLOOKUP($A162,csapatok!$A:$NN,FW$320,FALSE),LEN(VLOOKUP($A162,csapatok!$A:$NN,FW$320,FALSE))-6),'csapat-ranglista'!$A:$FP,FW$321,FALSE)/8,VLOOKUP(VLOOKUP($A162,csapatok!$A:$NN,FW$320,FALSE),'csapat-ranglista'!$A:$FP,FW$321,FALSE)/4),0)</f>
        <v>0</v>
      </c>
      <c r="FX162" s="223">
        <f>IFERROR(IF(RIGHT(VLOOKUP($A162,csapatok!$A:$NN,FX$320,FALSE),5)="Csere",VLOOKUP(LEFT(VLOOKUP($A162,csapatok!$A:$NN,FX$320,FALSE),LEN(VLOOKUP($A162,csapatok!$A:$NN,FX$320,FALSE))-6),'csapat-ranglista'!$A:$FP,FX$321,FALSE)/8,VLOOKUP(VLOOKUP($A162,csapatok!$A:$NN,FX$320,FALSE),'csapat-ranglista'!$A:$FP,FX$321,FALSE)/4),0)</f>
        <v>0</v>
      </c>
      <c r="FY162" s="223">
        <f>IFERROR(IF(RIGHT(VLOOKUP($A162,csapatok!$A:$NN,FY$320,FALSE),5)="Csere",VLOOKUP(LEFT(VLOOKUP($A162,csapatok!$A:$NN,FY$320,FALSE),LEN(VLOOKUP($A162,csapatok!$A:$NN,FY$320,FALSE))-6),'csapat-ranglista'!$A:$FP,FY$321,FALSE)/8,VLOOKUP(VLOOKUP($A162,csapatok!$A:$NN,FY$320,FALSE),'csapat-ranglista'!$A:$FP,FY$321,FALSE)/4),0)</f>
        <v>0</v>
      </c>
      <c r="FZ162" s="223">
        <f>IFERROR(IF(RIGHT(VLOOKUP($A162,csapatok!$A:$NN,FZ$320,FALSE),5)="Csere",VLOOKUP(LEFT(VLOOKUP($A162,csapatok!$A:$NN,FZ$320,FALSE),LEN(VLOOKUP($A162,csapatok!$A:$NN,FZ$320,FALSE))-6),'csapat-ranglista'!$A:$FP,FZ$321,FALSE)/8,VLOOKUP(VLOOKUP($A162,csapatok!$A:$NN,FZ$320,FALSE),'csapat-ranglista'!$A:$FP,FZ$321,FALSE)/4),0)</f>
        <v>0</v>
      </c>
      <c r="GA162" s="223">
        <f>IFERROR(IF(RIGHT(VLOOKUP($A162,csapatok!$A:$NN,GA$320,FALSE),5)="Csere",VLOOKUP(LEFT(VLOOKUP($A162,csapatok!$A:$NN,GA$320,FALSE),LEN(VLOOKUP($A162,csapatok!$A:$NN,GA$320,FALSE))-6),'csapat-ranglista'!$A:$FP,GA$321,FALSE)/8,VLOOKUP(VLOOKUP($A162,csapatok!$A:$NN,GA$320,FALSE),'csapat-ranglista'!$A:$FP,GA$321,FALSE)/4),0)</f>
        <v>0</v>
      </c>
      <c r="GB162" s="223">
        <f>IFERROR(IF(RIGHT(VLOOKUP($A162,csapatok!$A:$NN,GB$320,FALSE),5)="Csere",VLOOKUP(LEFT(VLOOKUP($A162,csapatok!$A:$NN,GB$320,FALSE),LEN(VLOOKUP($A162,csapatok!$A:$NN,GB$320,FALSE))-6),'csapat-ranglista'!$A:$FP,GB$321,FALSE)/8,VLOOKUP(VLOOKUP($A162,csapatok!$A:$NN,GB$320,FALSE),'csapat-ranglista'!$A:$FP,GB$321,FALSE)/4),0)</f>
        <v>0</v>
      </c>
      <c r="GC162" s="223">
        <f>IFERROR(IF(RIGHT(VLOOKUP($A162,csapatok!$A:$NN,GC$320,FALSE),5)="Csere",VLOOKUP(LEFT(VLOOKUP($A162,csapatok!$A:$NN,GC$320,FALSE),LEN(VLOOKUP($A162,csapatok!$A:$NN,GC$320,FALSE))-6),'csapat-ranglista'!$A:$FP,GC$321,FALSE)/8,VLOOKUP(VLOOKUP($A162,csapatok!$A:$NN,GC$320,FALSE),'csapat-ranglista'!$A:$FP,GC$321,FALSE)/4),0)</f>
        <v>0</v>
      </c>
      <c r="GD162" s="247">
        <f>SUM(EQ162:GC162)</f>
        <v>0</v>
      </c>
    </row>
    <row r="163" spans="1:186">
      <c r="A163" s="32" t="s">
        <v>83</v>
      </c>
      <c r="B163" s="2">
        <v>26425</v>
      </c>
      <c r="C163" s="131" t="str">
        <f>IF(B163=0,"",IF(B163&lt;$C$1,"felnőtt","ifi"))</f>
        <v>felnőtt</v>
      </c>
      <c r="D163" s="32" t="s">
        <v>9</v>
      </c>
      <c r="E163" s="45">
        <v>72</v>
      </c>
      <c r="F163" s="32">
        <v>0</v>
      </c>
      <c r="G163" s="32">
        <v>0</v>
      </c>
      <c r="H163" s="32">
        <v>3.1696393630270014</v>
      </c>
      <c r="I163" s="32">
        <v>0</v>
      </c>
      <c r="J163" s="32">
        <v>7.4758539917251614</v>
      </c>
      <c r="K163" s="32">
        <v>0</v>
      </c>
      <c r="L163" s="32">
        <v>0</v>
      </c>
      <c r="M163" s="32">
        <v>0</v>
      </c>
      <c r="N163" s="32">
        <v>31.01137426743886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f>IFERROR(IF(RIGHT(VLOOKUP($A163,csapatok!$A:$BL,X$320,FALSE),5)="Csere",VLOOKUP(LEFT(VLOOKUP($A163,csapatok!$A:$BL,X$320,FALSE),LEN(VLOOKUP($A163,csapatok!$A:$BL,X$320,FALSE))-6),'csapat-ranglista'!$A:$FP,X$321,FALSE)/8,VLOOKUP(VLOOKUP($A163,csapatok!$A:$BL,X$320,FALSE),'csapat-ranglista'!$A:$FP,X$321,FALSE)/4),0)</f>
        <v>0</v>
      </c>
      <c r="Y163" s="32">
        <f>IFERROR(IF(RIGHT(VLOOKUP($A163,csapatok!$A:$BL,Y$320,FALSE),5)="Csere",VLOOKUP(LEFT(VLOOKUP($A163,csapatok!$A:$BL,Y$320,FALSE),LEN(VLOOKUP($A163,csapatok!$A:$BL,Y$320,FALSE))-6),'csapat-ranglista'!$A:$FP,Y$321,FALSE)/8,VLOOKUP(VLOOKUP($A163,csapatok!$A:$BL,Y$320,FALSE),'csapat-ranglista'!$A:$FP,Y$321,FALSE)/4),0)</f>
        <v>0</v>
      </c>
      <c r="Z163" s="32">
        <f>IFERROR(IF(RIGHT(VLOOKUP($A163,csapatok!$A:$BL,Z$320,FALSE),5)="Csere",VLOOKUP(LEFT(VLOOKUP($A163,csapatok!$A:$BL,Z$320,FALSE),LEN(VLOOKUP($A163,csapatok!$A:$BL,Z$320,FALSE))-6),'csapat-ranglista'!$A:$FP,Z$321,FALSE)/8,VLOOKUP(VLOOKUP($A163,csapatok!$A:$BL,Z$320,FALSE),'csapat-ranglista'!$A:$FP,Z$321,FALSE)/4),0)</f>
        <v>0</v>
      </c>
      <c r="AA163" s="32">
        <f>IFERROR(IF(RIGHT(VLOOKUP($A163,csapatok!$A:$BL,AA$320,FALSE),5)="Csere",VLOOKUP(LEFT(VLOOKUP($A163,csapatok!$A:$BL,AA$320,FALSE),LEN(VLOOKUP($A163,csapatok!$A:$BL,AA$320,FALSE))-6),'csapat-ranglista'!$A:$FP,AA$321,FALSE)/8,VLOOKUP(VLOOKUP($A163,csapatok!$A:$BL,AA$320,FALSE),'csapat-ranglista'!$A:$FP,AA$321,FALSE)/4),0)</f>
        <v>0</v>
      </c>
      <c r="AB163" s="223">
        <f>IFERROR(IF(RIGHT(VLOOKUP($A163,csapatok!$A:$BL,AB$320,FALSE),5)="Csere",VLOOKUP(LEFT(VLOOKUP($A163,csapatok!$A:$BL,AB$320,FALSE),LEN(VLOOKUP($A163,csapatok!$A:$BL,AB$320,FALSE))-6),'csapat-ranglista'!$A:$FP,AB$321,FALSE)/8,VLOOKUP(VLOOKUP($A163,csapatok!$A:$BL,AB$320,FALSE),'csapat-ranglista'!$A:$FP,AB$321,FALSE)/4),0)</f>
        <v>0</v>
      </c>
      <c r="AC163" s="223">
        <f>IFERROR(IF(RIGHT(VLOOKUP($A163,csapatok!$A:$BL,AC$320,FALSE),5)="Csere",VLOOKUP(LEFT(VLOOKUP($A163,csapatok!$A:$BL,AC$320,FALSE),LEN(VLOOKUP($A163,csapatok!$A:$BL,AC$320,FALSE))-6),'csapat-ranglista'!$A:$FP,AC$321,FALSE)/8,VLOOKUP(VLOOKUP($A163,csapatok!$A:$BL,AC$320,FALSE),'csapat-ranglista'!$A:$FP,AC$321,FALSE)/4),0)</f>
        <v>0</v>
      </c>
      <c r="AD163" s="223">
        <f>IFERROR(IF(RIGHT(VLOOKUP($A163,csapatok!$A:$BL,AD$320,FALSE),5)="Csere",VLOOKUP(LEFT(VLOOKUP($A163,csapatok!$A:$BL,AD$320,FALSE),LEN(VLOOKUP($A163,csapatok!$A:$BL,AD$320,FALSE))-6),'csapat-ranglista'!$A:$FP,AD$321,FALSE)/8,VLOOKUP(VLOOKUP($A163,csapatok!$A:$BL,AD$320,FALSE),'csapat-ranglista'!$A:$FP,AD$321,FALSE)/4),0)</f>
        <v>0</v>
      </c>
      <c r="AE163" s="223">
        <f>IFERROR(IF(RIGHT(VLOOKUP($A163,csapatok!$A:$BL,AE$320,FALSE),5)="Csere",VLOOKUP(LEFT(VLOOKUP($A163,csapatok!$A:$BL,AE$320,FALSE),LEN(VLOOKUP($A163,csapatok!$A:$BL,AE$320,FALSE))-6),'csapat-ranglista'!$A:$FP,AE$321,FALSE)/8,VLOOKUP(VLOOKUP($A163,csapatok!$A:$BL,AE$320,FALSE),'csapat-ranglista'!$A:$FP,AE$321,FALSE)/4),0)</f>
        <v>0</v>
      </c>
      <c r="AF163" s="223">
        <f>IFERROR(IF(RIGHT(VLOOKUP($A163,csapatok!$A:$BL,AF$320,FALSE),5)="Csere",VLOOKUP(LEFT(VLOOKUP($A163,csapatok!$A:$BL,AF$320,FALSE),LEN(VLOOKUP($A163,csapatok!$A:$BL,AF$320,FALSE))-6),'csapat-ranglista'!$A:$FP,AF$321,FALSE)/8,VLOOKUP(VLOOKUP($A163,csapatok!$A:$BL,AF$320,FALSE),'csapat-ranglista'!$A:$FP,AF$321,FALSE)/4),0)</f>
        <v>0</v>
      </c>
      <c r="AG163" s="223">
        <f>IFERROR(IF(RIGHT(VLOOKUP($A163,csapatok!$A:$BL,AG$320,FALSE),5)="Csere",VLOOKUP(LEFT(VLOOKUP($A163,csapatok!$A:$BL,AG$320,FALSE),LEN(VLOOKUP($A163,csapatok!$A:$BL,AG$320,FALSE))-6),'csapat-ranglista'!$A:$FP,AG$321,FALSE)/8,VLOOKUP(VLOOKUP($A163,csapatok!$A:$BL,AG$320,FALSE),'csapat-ranglista'!$A:$FP,AG$321,FALSE)/4),0)</f>
        <v>0</v>
      </c>
      <c r="AH163" s="223">
        <f>IFERROR(IF(RIGHT(VLOOKUP($A163,csapatok!$A:$BL,AH$320,FALSE),5)="Csere",VLOOKUP(LEFT(VLOOKUP($A163,csapatok!$A:$BL,AH$320,FALSE),LEN(VLOOKUP($A163,csapatok!$A:$BL,AH$320,FALSE))-6),'csapat-ranglista'!$A:$FP,AH$321,FALSE)/8,VLOOKUP(VLOOKUP($A163,csapatok!$A:$BL,AH$320,FALSE),'csapat-ranglista'!$A:$FP,AH$321,FALSE)/4),0)</f>
        <v>0</v>
      </c>
      <c r="AI163" s="223">
        <f>IFERROR(IF(RIGHT(VLOOKUP($A163,csapatok!$A:$BL,AI$320,FALSE),5)="Csere",VLOOKUP(LEFT(VLOOKUP($A163,csapatok!$A:$BL,AI$320,FALSE),LEN(VLOOKUP($A163,csapatok!$A:$BL,AI$320,FALSE))-6),'csapat-ranglista'!$A:$FP,AI$321,FALSE)/8,VLOOKUP(VLOOKUP($A163,csapatok!$A:$BL,AI$320,FALSE),'csapat-ranglista'!$A:$FP,AI$321,FALSE)/4),0)</f>
        <v>0</v>
      </c>
      <c r="AJ163" s="223">
        <f>IFERROR(IF(RIGHT(VLOOKUP($A163,csapatok!$A:$BL,AJ$320,FALSE),5)="Csere",VLOOKUP(LEFT(VLOOKUP($A163,csapatok!$A:$BL,AJ$320,FALSE),LEN(VLOOKUP($A163,csapatok!$A:$BL,AJ$320,FALSE))-6),'csapat-ranglista'!$A:$FP,AJ$321,FALSE)/8,VLOOKUP(VLOOKUP($A163,csapatok!$A:$BL,AJ$320,FALSE),'csapat-ranglista'!$A:$FP,AJ$321,FALSE)/2),0)</f>
        <v>0</v>
      </c>
      <c r="AK163" s="223">
        <f>IFERROR(IF(RIGHT(VLOOKUP($A163,csapatok!$A:$CN,AK$320,FALSE),5)="Csere",VLOOKUP(LEFT(VLOOKUP($A163,csapatok!$A:$CN,AK$320,FALSE),LEN(VLOOKUP($A163,csapatok!$A:$CN,AK$320,FALSE))-6),'csapat-ranglista'!$A:$FP,AK$321,FALSE)/8,VLOOKUP(VLOOKUP($A163,csapatok!$A:$CN,AK$320,FALSE),'csapat-ranglista'!$A:$FP,AK$321,FALSE)/4),0)</f>
        <v>0</v>
      </c>
      <c r="AL163" s="223">
        <f>IFERROR(IF(RIGHT(VLOOKUP($A163,csapatok!$A:$CN,AL$320,FALSE),5)="Csere",VLOOKUP(LEFT(VLOOKUP($A163,csapatok!$A:$CN,AL$320,FALSE),LEN(VLOOKUP($A163,csapatok!$A:$CN,AL$320,FALSE))-6),'csapat-ranglista'!$A:$FP,AL$321,FALSE)/8,VLOOKUP(VLOOKUP($A163,csapatok!$A:$CN,AL$320,FALSE),'csapat-ranglista'!$A:$FP,AL$321,FALSE)/4),0)</f>
        <v>0</v>
      </c>
      <c r="AM163" s="223">
        <f>IFERROR(IF(RIGHT(VLOOKUP($A163,csapatok!$A:$CN,AM$320,FALSE),5)="Csere",VLOOKUP(LEFT(VLOOKUP($A163,csapatok!$A:$CN,AM$320,FALSE),LEN(VLOOKUP($A163,csapatok!$A:$CN,AM$320,FALSE))-6),'csapat-ranglista'!$A:$FP,AM$321,FALSE)/8,VLOOKUP(VLOOKUP($A163,csapatok!$A:$CN,AM$320,FALSE),'csapat-ranglista'!$A:$FP,AM$321,FALSE)/4),0)</f>
        <v>0</v>
      </c>
      <c r="AN163" s="223">
        <f>IFERROR(IF(RIGHT(VLOOKUP($A163,csapatok!$A:$CN,AN$320,FALSE),5)="Csere",VLOOKUP(LEFT(VLOOKUP($A163,csapatok!$A:$CN,AN$320,FALSE),LEN(VLOOKUP($A163,csapatok!$A:$CN,AN$320,FALSE))-6),'csapat-ranglista'!$A:$FP,AN$321,FALSE)/8,VLOOKUP(VLOOKUP($A163,csapatok!$A:$CN,AN$320,FALSE),'csapat-ranglista'!$A:$FP,AN$321,FALSE)/4),0)</f>
        <v>0</v>
      </c>
      <c r="AO163" s="223">
        <f>IFERROR(IF(RIGHT(VLOOKUP($A163,csapatok!$A:$CN,AO$320,FALSE),5)="Csere",VLOOKUP(LEFT(VLOOKUP($A163,csapatok!$A:$CN,AO$320,FALSE),LEN(VLOOKUP($A163,csapatok!$A:$CN,AO$320,FALSE))-6),'csapat-ranglista'!$A:$FP,AO$321,FALSE)/8,VLOOKUP(VLOOKUP($A163,csapatok!$A:$CN,AO$320,FALSE),'csapat-ranglista'!$A:$FP,AO$321,FALSE)/4),0)</f>
        <v>0</v>
      </c>
      <c r="AP163" s="223">
        <f>IFERROR(IF(RIGHT(VLOOKUP($A163,csapatok!$A:$CN,AP$320,FALSE),5)="Csere",VLOOKUP(LEFT(VLOOKUP($A163,csapatok!$A:$CN,AP$320,FALSE),LEN(VLOOKUP($A163,csapatok!$A:$CN,AP$320,FALSE))-6),'csapat-ranglista'!$A:$FP,AP$321,FALSE)/8,VLOOKUP(VLOOKUP($A163,csapatok!$A:$CN,AP$320,FALSE),'csapat-ranglista'!$A:$FP,AP$321,FALSE)/4),0)</f>
        <v>0</v>
      </c>
      <c r="AQ163" s="223">
        <f>IFERROR(IF(RIGHT(VLOOKUP($A163,csapatok!$A:$CN,AQ$320,FALSE),5)="Csere",VLOOKUP(LEFT(VLOOKUP($A163,csapatok!$A:$CN,AQ$320,FALSE),LEN(VLOOKUP($A163,csapatok!$A:$CN,AQ$320,FALSE))-6),'csapat-ranglista'!$A:$FP,AQ$321,FALSE)/8,VLOOKUP(VLOOKUP($A163,csapatok!$A:$CN,AQ$320,FALSE),'csapat-ranglista'!$A:$FP,AQ$321,FALSE)/4),0)</f>
        <v>0</v>
      </c>
      <c r="AR163" s="223">
        <f>IFERROR(IF(RIGHT(VLOOKUP($A163,csapatok!$A:$CN,AR$320,FALSE),5)="Csere",VLOOKUP(LEFT(VLOOKUP($A163,csapatok!$A:$CN,AR$320,FALSE),LEN(VLOOKUP($A163,csapatok!$A:$CN,AR$320,FALSE))-6),'csapat-ranglista'!$A:$FP,AR$321,FALSE)/8,VLOOKUP(VLOOKUP($A163,csapatok!$A:$CN,AR$320,FALSE),'csapat-ranglista'!$A:$FP,AR$321,FALSE)/4),0)</f>
        <v>0</v>
      </c>
      <c r="AS163" s="223">
        <f>IFERROR(IF(RIGHT(VLOOKUP($A163,csapatok!$A:$CN,AS$320,FALSE),5)="Csere",VLOOKUP(LEFT(VLOOKUP($A163,csapatok!$A:$CN,AS$320,FALSE),LEN(VLOOKUP($A163,csapatok!$A:$CN,AS$320,FALSE))-6),'csapat-ranglista'!$A:$FP,AS$321,FALSE)/8,VLOOKUP(VLOOKUP($A163,csapatok!$A:$CN,AS$320,FALSE),'csapat-ranglista'!$A:$FP,AS$321,FALSE)/4),0)</f>
        <v>15.733224317043801</v>
      </c>
      <c r="AT163" s="223">
        <f>IFERROR(IF(RIGHT(VLOOKUP($A163,csapatok!$A:$CN,AT$320,FALSE),5)="Csere",VLOOKUP(LEFT(VLOOKUP($A163,csapatok!$A:$CN,AT$320,FALSE),LEN(VLOOKUP($A163,csapatok!$A:$CN,AT$320,FALSE))-6),'csapat-ranglista'!$A:$FP,AT$321,FALSE)/8,VLOOKUP(VLOOKUP($A163,csapatok!$A:$CN,AT$320,FALSE),'csapat-ranglista'!$A:$FP,AT$321,FALSE)/4),0)</f>
        <v>0</v>
      </c>
      <c r="AU163" s="223">
        <f>IFERROR(IF(RIGHT(VLOOKUP($A163,csapatok!$A:$CN,AU$320,FALSE),5)="Csere",VLOOKUP(LEFT(VLOOKUP($A163,csapatok!$A:$CN,AU$320,FALSE),LEN(VLOOKUP($A163,csapatok!$A:$CN,AU$320,FALSE))-6),'csapat-ranglista'!$A:$FP,AU$321,FALSE)/8,VLOOKUP(VLOOKUP($A163,csapatok!$A:$CN,AU$320,FALSE),'csapat-ranglista'!$A:$FP,AU$321,FALSE)/4),0)</f>
        <v>0</v>
      </c>
      <c r="AV163" s="223">
        <f>IFERROR(IF(RIGHT(VLOOKUP($A163,csapatok!$A:$CN,AV$320,FALSE),5)="Csere",VLOOKUP(LEFT(VLOOKUP($A163,csapatok!$A:$CN,AV$320,FALSE),LEN(VLOOKUP($A163,csapatok!$A:$CN,AV$320,FALSE))-6),'csapat-ranglista'!$A:$FP,AV$321,FALSE)/8,VLOOKUP(VLOOKUP($A163,csapatok!$A:$CN,AV$320,FALSE),'csapat-ranglista'!$A:$FP,AV$321,FALSE)/4),0)</f>
        <v>0</v>
      </c>
      <c r="AW163" s="223">
        <f>IFERROR(IF(RIGHT(VLOOKUP($A163,csapatok!$A:$CN,AW$320,FALSE),5)="Csere",VLOOKUP(LEFT(VLOOKUP($A163,csapatok!$A:$CN,AW$320,FALSE),LEN(VLOOKUP($A163,csapatok!$A:$CN,AW$320,FALSE))-6),'csapat-ranglista'!$A:$FP,AW$321,FALSE)/8,VLOOKUP(VLOOKUP($A163,csapatok!$A:$CN,AW$320,FALSE),'csapat-ranglista'!$A:$FP,AW$321,FALSE)/4),0)</f>
        <v>0</v>
      </c>
      <c r="AX163" s="223">
        <f>IFERROR(IF(RIGHT(VLOOKUP($A163,csapatok!$A:$CN,AX$320,FALSE),5)="Csere",VLOOKUP(LEFT(VLOOKUP($A163,csapatok!$A:$CN,AX$320,FALSE),LEN(VLOOKUP($A163,csapatok!$A:$CN,AX$320,FALSE))-6),'csapat-ranglista'!$A:$FP,AX$321,FALSE)/8,VLOOKUP(VLOOKUP($A163,csapatok!$A:$CN,AX$320,FALSE),'csapat-ranglista'!$A:$FP,AX$321,FALSE)/4),0)</f>
        <v>0</v>
      </c>
      <c r="AY163" s="223">
        <f>IFERROR(IF(RIGHT(VLOOKUP($A163,csapatok!$A:$NN,AY$320,FALSE),5)="Csere",VLOOKUP(LEFT(VLOOKUP($A163,csapatok!$A:$NN,AY$320,FALSE),LEN(VLOOKUP($A163,csapatok!$A:$NN,AY$320,FALSE))-6),'csapat-ranglista'!$A:$FP,AY$321,FALSE)/8,VLOOKUP(VLOOKUP($A163,csapatok!$A:$NN,AY$320,FALSE),'csapat-ranglista'!$A:$FP,AY$321,FALSE)/4),0)</f>
        <v>0</v>
      </c>
      <c r="AZ163" s="223">
        <f>IFERROR(IF(RIGHT(VLOOKUP($A163,csapatok!$A:$NN,AZ$320,FALSE),5)="Csere",VLOOKUP(LEFT(VLOOKUP($A163,csapatok!$A:$NN,AZ$320,FALSE),LEN(VLOOKUP($A163,csapatok!$A:$NN,AZ$320,FALSE))-6),'csapat-ranglista'!$A:$FP,AZ$321,FALSE)/8,VLOOKUP(VLOOKUP($A163,csapatok!$A:$NN,AZ$320,FALSE),'csapat-ranglista'!$A:$FP,AZ$321,FALSE)/4),0)</f>
        <v>0</v>
      </c>
      <c r="BA163" s="223">
        <f>IFERROR(IF(RIGHT(VLOOKUP($A163,csapatok!$A:$NN,BA$320,FALSE),5)="Csere",VLOOKUP(LEFT(VLOOKUP($A163,csapatok!$A:$NN,BA$320,FALSE),LEN(VLOOKUP($A163,csapatok!$A:$NN,BA$320,FALSE))-6),'csapat-ranglista'!$A:$FP,BA$321,FALSE)/8,VLOOKUP(VLOOKUP($A163,csapatok!$A:$NN,BA$320,FALSE),'csapat-ranglista'!$A:$FP,BA$321,FALSE)/4),0)</f>
        <v>0</v>
      </c>
      <c r="BB163" s="223">
        <f>IFERROR(IF(RIGHT(VLOOKUP($A163,csapatok!$A:$NN,BB$320,FALSE),5)="Csere",VLOOKUP(LEFT(VLOOKUP($A163,csapatok!$A:$NN,BB$320,FALSE),LEN(VLOOKUP($A163,csapatok!$A:$NN,BB$320,FALSE))-6),'csapat-ranglista'!$A:$FP,BB$321,FALSE)/8,VLOOKUP(VLOOKUP($A163,csapatok!$A:$NN,BB$320,FALSE),'csapat-ranglista'!$A:$FP,BB$321,FALSE)/4),0)</f>
        <v>0</v>
      </c>
      <c r="BC163" s="224">
        <f>versenyek!$ES$11*IFERROR(VLOOKUP(VLOOKUP($A163,versenyek!ER:ET,3,FALSE),szabalyok!$A$16:$B$23,2,FALSE)/4,0)</f>
        <v>0</v>
      </c>
      <c r="BD163" s="224">
        <f>versenyek!$EV$11*IFERROR(VLOOKUP(VLOOKUP($A163,versenyek!EU:EW,3,FALSE),szabalyok!$A$16:$B$23,2,FALSE)/4,0)</f>
        <v>0</v>
      </c>
      <c r="BE163" s="223">
        <f>IFERROR(IF(RIGHT(VLOOKUP($A163,csapatok!$A:$NN,BE$320,FALSE),5)="Csere",VLOOKUP(LEFT(VLOOKUP($A163,csapatok!$A:$NN,BE$320,FALSE),LEN(VLOOKUP($A163,csapatok!$A:$NN,BE$320,FALSE))-6),'csapat-ranglista'!$A:$FP,BE$321,FALSE)/8,VLOOKUP(VLOOKUP($A163,csapatok!$A:$NN,BE$320,FALSE),'csapat-ranglista'!$A:$FP,BE$321,FALSE)/4),0)</f>
        <v>0</v>
      </c>
      <c r="BF163" s="223">
        <f>IFERROR(IF(RIGHT(VLOOKUP($A163,csapatok!$A:$NN,BF$320,FALSE),5)="Csere",VLOOKUP(LEFT(VLOOKUP($A163,csapatok!$A:$NN,BF$320,FALSE),LEN(VLOOKUP($A163,csapatok!$A:$NN,BF$320,FALSE))-6),'csapat-ranglista'!$A:$FP,BF$321,FALSE)/8,VLOOKUP(VLOOKUP($A163,csapatok!$A:$NN,BF$320,FALSE),'csapat-ranglista'!$A:$FP,BF$321,FALSE)/4),0)</f>
        <v>0</v>
      </c>
      <c r="BG163" s="223">
        <f>IFERROR(IF(RIGHT(VLOOKUP($A163,csapatok!$A:$NN,BG$320,FALSE),5)="Csere",VLOOKUP(LEFT(VLOOKUP($A163,csapatok!$A:$NN,BG$320,FALSE),LEN(VLOOKUP($A163,csapatok!$A:$NN,BG$320,FALSE))-6),'csapat-ranglista'!$A:$FP,BG$321,FALSE)/8,VLOOKUP(VLOOKUP($A163,csapatok!$A:$NN,BG$320,FALSE),'csapat-ranglista'!$A:$FP,BG$321,FALSE)/4),0)</f>
        <v>0</v>
      </c>
      <c r="BH163" s="223">
        <f>IFERROR(IF(RIGHT(VLOOKUP($A163,csapatok!$A:$NN,BH$320,FALSE),5)="Csere",VLOOKUP(LEFT(VLOOKUP($A163,csapatok!$A:$NN,BH$320,FALSE),LEN(VLOOKUP($A163,csapatok!$A:$NN,BH$320,FALSE))-6),'csapat-ranglista'!$A:$FP,BH$321,FALSE)/8,VLOOKUP(VLOOKUP($A163,csapatok!$A:$NN,BH$320,FALSE),'csapat-ranglista'!$A:$FP,BH$321,FALSE)/4),0)</f>
        <v>0</v>
      </c>
      <c r="BI163" s="223">
        <f>IFERROR(IF(RIGHT(VLOOKUP($A163,csapatok!$A:$NN,BI$320,FALSE),5)="Csere",VLOOKUP(LEFT(VLOOKUP($A163,csapatok!$A:$NN,BI$320,FALSE),LEN(VLOOKUP($A163,csapatok!$A:$NN,BI$320,FALSE))-6),'csapat-ranglista'!$A:$FP,BI$321,FALSE)/8,VLOOKUP(VLOOKUP($A163,csapatok!$A:$NN,BI$320,FALSE),'csapat-ranglista'!$A:$FP,BI$321,FALSE)/4),0)</f>
        <v>0</v>
      </c>
      <c r="BJ163" s="223">
        <f>IFERROR(IF(RIGHT(VLOOKUP($A163,csapatok!$A:$NN,BJ$320,FALSE),5)="Csere",VLOOKUP(LEFT(VLOOKUP($A163,csapatok!$A:$NN,BJ$320,FALSE),LEN(VLOOKUP($A163,csapatok!$A:$NN,BJ$320,FALSE))-6),'csapat-ranglista'!$A:$FP,BJ$321,FALSE)/8,VLOOKUP(VLOOKUP($A163,csapatok!$A:$NN,BJ$320,FALSE),'csapat-ranglista'!$A:$FP,BJ$321,FALSE)/4),0)</f>
        <v>0</v>
      </c>
      <c r="BK163" s="223">
        <f>IFERROR(IF(RIGHT(VLOOKUP($A163,csapatok!$A:$NN,BK$320,FALSE),5)="Csere",VLOOKUP(LEFT(VLOOKUP($A163,csapatok!$A:$NN,BK$320,FALSE),LEN(VLOOKUP($A163,csapatok!$A:$NN,BK$320,FALSE))-6),'csapat-ranglista'!$A:$FP,BK$321,FALSE)/8,VLOOKUP(VLOOKUP($A163,csapatok!$A:$NN,BK$320,FALSE),'csapat-ranglista'!$A:$FP,BK$321,FALSE)/4),0)</f>
        <v>0</v>
      </c>
      <c r="BL163" s="223">
        <f>IFERROR(IF(RIGHT(VLOOKUP($A163,csapatok!$A:$NN,BL$320,FALSE),5)="Csere",VLOOKUP(LEFT(VLOOKUP($A163,csapatok!$A:$NN,BL$320,FALSE),LEN(VLOOKUP($A163,csapatok!$A:$NN,BL$320,FALSE))-6),'csapat-ranglista'!$A:$FP,BL$321,FALSE)/8,VLOOKUP(VLOOKUP($A163,csapatok!$A:$NN,BL$320,FALSE),'csapat-ranglista'!$A:$FP,BL$321,FALSE)/4),0)</f>
        <v>0</v>
      </c>
      <c r="BM163" s="223">
        <f>IFERROR(IF(RIGHT(VLOOKUP($A163,csapatok!$A:$NN,BM$320,FALSE),5)="Csere",VLOOKUP(LEFT(VLOOKUP($A163,csapatok!$A:$NN,BM$320,FALSE),LEN(VLOOKUP($A163,csapatok!$A:$NN,BM$320,FALSE))-6),'csapat-ranglista'!$A:$FP,BM$321,FALSE)/8,VLOOKUP(VLOOKUP($A163,csapatok!$A:$NN,BM$320,FALSE),'csapat-ranglista'!$A:$FP,BM$321,FALSE)/4),0)</f>
        <v>0</v>
      </c>
      <c r="BN163" s="223">
        <f>IFERROR(IF(RIGHT(VLOOKUP($A163,csapatok!$A:$NN,BN$320,FALSE),5)="Csere",VLOOKUP(LEFT(VLOOKUP($A163,csapatok!$A:$NN,BN$320,FALSE),LEN(VLOOKUP($A163,csapatok!$A:$NN,BN$320,FALSE))-6),'csapat-ranglista'!$A:$FP,BN$321,FALSE)/8,VLOOKUP(VLOOKUP($A163,csapatok!$A:$NN,BN$320,FALSE),'csapat-ranglista'!$A:$FP,BN$321,FALSE)/4),0)</f>
        <v>0</v>
      </c>
      <c r="BO163" s="223">
        <f>IFERROR(IF(RIGHT(VLOOKUP($A163,csapatok!$A:$NN,BO$320,FALSE),5)="Csere",VLOOKUP(LEFT(VLOOKUP($A163,csapatok!$A:$NN,BO$320,FALSE),LEN(VLOOKUP($A163,csapatok!$A:$NN,BO$320,FALSE))-6),'csapat-ranglista'!$A:$FP,BO$321,FALSE)/8,VLOOKUP(VLOOKUP($A163,csapatok!$A:$NN,BO$320,FALSE),'csapat-ranglista'!$A:$FP,BO$321,FALSE)/4),0)</f>
        <v>0</v>
      </c>
      <c r="BP163" s="223">
        <f>IFERROR(IF(RIGHT(VLOOKUP($A163,csapatok!$A:$NN,BP$320,FALSE),5)="Csere",VLOOKUP(LEFT(VLOOKUP($A163,csapatok!$A:$NN,BP$320,FALSE),LEN(VLOOKUP($A163,csapatok!$A:$NN,BP$320,FALSE))-6),'csapat-ranglista'!$A:$FP,BP$321,FALSE)/8,VLOOKUP(VLOOKUP($A163,csapatok!$A:$NN,BP$320,FALSE),'csapat-ranglista'!$A:$FP,BP$321,FALSE)/4),0)</f>
        <v>0</v>
      </c>
      <c r="BQ163" s="223">
        <f>IFERROR(IF(RIGHT(VLOOKUP($A163,csapatok!$A:$NN,BQ$320,FALSE),5)="Csere",VLOOKUP(LEFT(VLOOKUP($A163,csapatok!$A:$NN,BQ$320,FALSE),LEN(VLOOKUP($A163,csapatok!$A:$NN,BQ$320,FALSE))-6),'csapat-ranglista'!$A:$FP,BQ$321,FALSE)/8,VLOOKUP(VLOOKUP($A163,csapatok!$A:$NN,BQ$320,FALSE),'csapat-ranglista'!$A:$FP,BQ$321,FALSE)/4),0)</f>
        <v>0</v>
      </c>
      <c r="BR163" s="223">
        <f>IFERROR(IF(RIGHT(VLOOKUP($A163,csapatok!$A:$NN,BR$320,FALSE),5)="Csere",VLOOKUP(LEFT(VLOOKUP($A163,csapatok!$A:$NN,BR$320,FALSE),LEN(VLOOKUP($A163,csapatok!$A:$NN,BR$320,FALSE))-6),'csapat-ranglista'!$A:$FP,BR$321,FALSE)/8,VLOOKUP(VLOOKUP($A163,csapatok!$A:$NN,BR$320,FALSE),'csapat-ranglista'!$A:$FP,BR$321,FALSE)/4),0)</f>
        <v>0</v>
      </c>
      <c r="BS163" s="223">
        <f>IFERROR(IF(RIGHT(VLOOKUP($A163,csapatok!$A:$NN,BS$320,FALSE),5)="Csere",VLOOKUP(LEFT(VLOOKUP($A163,csapatok!$A:$NN,BS$320,FALSE),LEN(VLOOKUP($A163,csapatok!$A:$NN,BS$320,FALSE))-6),'csapat-ranglista'!$A:$FP,BS$321,FALSE)/8,VLOOKUP(VLOOKUP($A163,csapatok!$A:$NN,BS$320,FALSE),'csapat-ranglista'!$A:$FP,BS$321,FALSE)/4),0)</f>
        <v>0</v>
      </c>
      <c r="BT163" s="223">
        <f>IFERROR(IF(RIGHT(VLOOKUP($A163,csapatok!$A:$NN,BT$320,FALSE),5)="Csere",VLOOKUP(LEFT(VLOOKUP($A163,csapatok!$A:$NN,BT$320,FALSE),LEN(VLOOKUP($A163,csapatok!$A:$NN,BT$320,FALSE))-6),'csapat-ranglista'!$A:$FP,BT$321,FALSE)/8,VLOOKUP(VLOOKUP($A163,csapatok!$A:$NN,BT$320,FALSE),'csapat-ranglista'!$A:$FP,BT$321,FALSE)/4),0)</f>
        <v>0</v>
      </c>
      <c r="BU163" s="223">
        <f>IFERROR(IF(RIGHT(VLOOKUP($A163,csapatok!$A:$NN,BU$320,FALSE),5)="Csere",VLOOKUP(LEFT(VLOOKUP($A163,csapatok!$A:$NN,BU$320,FALSE),LEN(VLOOKUP($A163,csapatok!$A:$NN,BU$320,FALSE))-6),'csapat-ranglista'!$A:$FP,BU$321,FALSE)/8,VLOOKUP(VLOOKUP($A163,csapatok!$A:$NN,BU$320,FALSE),'csapat-ranglista'!$A:$FP,BU$321,FALSE)/4),0)</f>
        <v>0</v>
      </c>
      <c r="BV163" s="223">
        <f>IFERROR(IF(RIGHT(VLOOKUP($A163,csapatok!$A:$NN,BV$320,FALSE),5)="Csere",VLOOKUP(LEFT(VLOOKUP($A163,csapatok!$A:$NN,BV$320,FALSE),LEN(VLOOKUP($A163,csapatok!$A:$NN,BV$320,FALSE))-6),'csapat-ranglista'!$A:$FP,BV$321,FALSE)/8,VLOOKUP(VLOOKUP($A163,csapatok!$A:$NN,BV$320,FALSE),'csapat-ranglista'!$A:$FP,BV$321,FALSE)/4),0)</f>
        <v>0</v>
      </c>
      <c r="BW163" s="223">
        <f>IFERROR(IF(RIGHT(VLOOKUP($A163,csapatok!$A:$NN,BW$320,FALSE),5)="Csere",VLOOKUP(LEFT(VLOOKUP($A163,csapatok!$A:$NN,BW$320,FALSE),LEN(VLOOKUP($A163,csapatok!$A:$NN,BW$320,FALSE))-6),'csapat-ranglista'!$A:$FP,BW$321,FALSE)/8,VLOOKUP(VLOOKUP($A163,csapatok!$A:$NN,BW$320,FALSE),'csapat-ranglista'!$A:$FP,BW$321,FALSE)/4),0)</f>
        <v>0</v>
      </c>
      <c r="BX163" s="223">
        <f>IFERROR(IF(RIGHT(VLOOKUP($A163,csapatok!$A:$NN,BX$320,FALSE),5)="Csere",VLOOKUP(LEFT(VLOOKUP($A163,csapatok!$A:$NN,BX$320,FALSE),LEN(VLOOKUP($A163,csapatok!$A:$NN,BX$320,FALSE))-6),'csapat-ranglista'!$A:$FP,BX$321,FALSE)/8,VLOOKUP(VLOOKUP($A163,csapatok!$A:$NN,BX$320,FALSE),'csapat-ranglista'!$A:$FP,BX$321,FALSE)/4),0)</f>
        <v>18.463921647741081</v>
      </c>
      <c r="BY163" s="223">
        <f>IFERROR(IF(RIGHT(VLOOKUP($A163,csapatok!$A:$NN,BY$320,FALSE),5)="Csere",VLOOKUP(LEFT(VLOOKUP($A163,csapatok!$A:$NN,BY$320,FALSE),LEN(VLOOKUP($A163,csapatok!$A:$NN,BY$320,FALSE))-6),'csapat-ranglista'!$A:$FP,BY$321,FALSE)/8,VLOOKUP(VLOOKUP($A163,csapatok!$A:$NN,BY$320,FALSE),'csapat-ranglista'!$A:$FP,BY$321,FALSE)/4),0)</f>
        <v>0</v>
      </c>
      <c r="BZ163" s="223">
        <f>IFERROR(IF(RIGHT(VLOOKUP($A163,csapatok!$A:$NN,BZ$320,FALSE),5)="Csere",VLOOKUP(LEFT(VLOOKUP($A163,csapatok!$A:$NN,BZ$320,FALSE),LEN(VLOOKUP($A163,csapatok!$A:$NN,BZ$320,FALSE))-6),'csapat-ranglista'!$A:$FP,BZ$321,FALSE)/8,VLOOKUP(VLOOKUP($A163,csapatok!$A:$NN,BZ$320,FALSE),'csapat-ranglista'!$A:$FP,BZ$321,FALSE)/4),0)</f>
        <v>0</v>
      </c>
      <c r="CA163" s="223">
        <f>IFERROR(IF(RIGHT(VLOOKUP($A163,csapatok!$A:$NN,CA$320,FALSE),5)="Csere",VLOOKUP(LEFT(VLOOKUP($A163,csapatok!$A:$NN,CA$320,FALSE),LEN(VLOOKUP($A163,csapatok!$A:$NN,CA$320,FALSE))-6),'csapat-ranglista'!$A:$FP,CA$321,FALSE)/8,VLOOKUP(VLOOKUP($A163,csapatok!$A:$NN,CA$320,FALSE),'csapat-ranglista'!$A:$FP,CA$321,FALSE)/4),0)</f>
        <v>0</v>
      </c>
      <c r="CB163" s="223">
        <f>IFERROR(IF(RIGHT(VLOOKUP($A163,csapatok!$A:$NN,CB$320,FALSE),5)="Csere",VLOOKUP(LEFT(VLOOKUP($A163,csapatok!$A:$NN,CB$320,FALSE),LEN(VLOOKUP($A163,csapatok!$A:$NN,CB$320,FALSE))-6),'csapat-ranglista'!$A:$FP,CB$321,FALSE)/8,VLOOKUP(VLOOKUP($A163,csapatok!$A:$NN,CB$320,FALSE),'csapat-ranglista'!$A:$FP,CB$321,FALSE)/4),0)</f>
        <v>0</v>
      </c>
      <c r="CC163" s="223">
        <f>IFERROR(IF(RIGHT(VLOOKUP($A163,csapatok!$A:$NN,CC$320,FALSE),5)="Csere",VLOOKUP(LEFT(VLOOKUP($A163,csapatok!$A:$NN,CC$320,FALSE),LEN(VLOOKUP($A163,csapatok!$A:$NN,CC$320,FALSE))-6),'csapat-ranglista'!$A:$FP,CC$321,FALSE)/8,VLOOKUP(VLOOKUP($A163,csapatok!$A:$NN,CC$320,FALSE),'csapat-ranglista'!$A:$FP,CC$321,FALSE)/4),0)</f>
        <v>0</v>
      </c>
      <c r="CD163" s="223">
        <f>IFERROR(IF(RIGHT(VLOOKUP($A163,csapatok!$A:$NN,CD$320,FALSE),5)="Csere",VLOOKUP(LEFT(VLOOKUP($A163,csapatok!$A:$NN,CD$320,FALSE),LEN(VLOOKUP($A163,csapatok!$A:$NN,CD$320,FALSE))-6),'csapat-ranglista'!$A:$FP,CD$321,FALSE)/8,VLOOKUP(VLOOKUP($A163,csapatok!$A:$NN,CD$320,FALSE),'csapat-ranglista'!$A:$FP,CD$321,FALSE)/4),0)</f>
        <v>0</v>
      </c>
      <c r="CE163" s="223">
        <f>IFERROR(IF(RIGHT(VLOOKUP($A163,csapatok!$A:$NN,CE$320,FALSE),5)="Csere",VLOOKUP(LEFT(VLOOKUP($A163,csapatok!$A:$NN,CE$320,FALSE),LEN(VLOOKUP($A163,csapatok!$A:$NN,CE$320,FALSE))-6),'csapat-ranglista'!$A:$FP,CE$321,FALSE)/8,VLOOKUP(VLOOKUP($A163,csapatok!$A:$NN,CE$320,FALSE),'csapat-ranglista'!$A:$FP,CE$321,FALSE)/4),0)</f>
        <v>0</v>
      </c>
      <c r="CF163" s="223">
        <f>IFERROR(IF(RIGHT(VLOOKUP($A163,csapatok!$A:$NN,CF$320,FALSE),5)="Csere",VLOOKUP(LEFT(VLOOKUP($A163,csapatok!$A:$NN,CF$320,FALSE),LEN(VLOOKUP($A163,csapatok!$A:$NN,CF$320,FALSE))-6),'csapat-ranglista'!$A:$FP,CF$321,FALSE)/8,VLOOKUP(VLOOKUP($A163,csapatok!$A:$NN,CF$320,FALSE),'csapat-ranglista'!$A:$FP,CF$321,FALSE)/4),0)</f>
        <v>0</v>
      </c>
      <c r="CG163" s="223">
        <f>IFERROR(IF(RIGHT(VLOOKUP($A163,csapatok!$A:$NN,CG$320,FALSE),5)="Csere",VLOOKUP(LEFT(VLOOKUP($A163,csapatok!$A:$NN,CG$320,FALSE),LEN(VLOOKUP($A163,csapatok!$A:$NN,CG$320,FALSE))-6),'csapat-ranglista'!$A:$FP,CG$321,FALSE)/8,VLOOKUP(VLOOKUP($A163,csapatok!$A:$NN,CG$320,FALSE),'csapat-ranglista'!$A:$FP,CG$321,FALSE)/4),0)</f>
        <v>0</v>
      </c>
      <c r="CH163" s="223">
        <f>IFERROR(IF(RIGHT(VLOOKUP($A163,csapatok!$A:$NN,CH$320,FALSE),5)="Csere",VLOOKUP(LEFT(VLOOKUP($A163,csapatok!$A:$NN,CH$320,FALSE),LEN(VLOOKUP($A163,csapatok!$A:$NN,CH$320,FALSE))-6),'csapat-ranglista'!$A:$FP,CH$321,FALSE)/8,VLOOKUP(VLOOKUP($A163,csapatok!$A:$NN,CH$320,FALSE),'csapat-ranglista'!$A:$FP,CH$321,FALSE)/4),0)</f>
        <v>0</v>
      </c>
      <c r="CI163" s="223">
        <f>IFERROR(IF(RIGHT(VLOOKUP($A163,csapatok!$A:$NN,CI$320,FALSE),5)="Csere",VLOOKUP(LEFT(VLOOKUP($A163,csapatok!$A:$NN,CI$320,FALSE),LEN(VLOOKUP($A163,csapatok!$A:$NN,CI$320,FALSE))-6),'csapat-ranglista'!$A:$FP,CI$321,FALSE)/8,VLOOKUP(VLOOKUP($A163,csapatok!$A:$NN,CI$320,FALSE),'csapat-ranglista'!$A:$FP,CI$321,FALSE)/4),0)</f>
        <v>0</v>
      </c>
      <c r="CJ163" s="224">
        <f>versenyek!$IQ$11*IFERROR(VLOOKUP(VLOOKUP($A163,versenyek!IP:IR,3,FALSE),szabalyok!$A$16:$B$23,2,FALSE)/4,0)</f>
        <v>0</v>
      </c>
      <c r="CK163" s="224">
        <f>versenyek!$IT$11*IFERROR(VLOOKUP(VLOOKUP($A163,versenyek!IS:IU,3,FALSE),szabalyok!$A$16:$B$23,2,FALSE)/4,0)</f>
        <v>0</v>
      </c>
      <c r="CL163" s="223">
        <f>IFERROR(IF(RIGHT(VLOOKUP($A163,csapatok!$A:$NN,CL$320,FALSE),5)="Csere",VLOOKUP(LEFT(VLOOKUP($A163,csapatok!$A:$NN,CL$320,FALSE),LEN(VLOOKUP($A163,csapatok!$A:$NN,CL$320,FALSE))-6),'csapat-ranglista'!$A:$FP,CL$321,FALSE)/8,VLOOKUP(VLOOKUP($A163,csapatok!$A:$NN,CL$320,FALSE),'csapat-ranglista'!$A:$FP,CL$321,FALSE)/4),0)</f>
        <v>0</v>
      </c>
      <c r="CM163" s="223">
        <f>IFERROR(IF(RIGHT(VLOOKUP($A163,csapatok!$A:$NN,CM$320,FALSE),5)="Csere",VLOOKUP(LEFT(VLOOKUP($A163,csapatok!$A:$NN,CM$320,FALSE),LEN(VLOOKUP($A163,csapatok!$A:$NN,CM$320,FALSE))-6),'csapat-ranglista'!$A:$FP,CM$321,FALSE)/8,VLOOKUP(VLOOKUP($A163,csapatok!$A:$NN,CM$320,FALSE),'csapat-ranglista'!$A:$FP,CM$321,FALSE)/4),0)</f>
        <v>0</v>
      </c>
      <c r="CN163" s="223">
        <f>IFERROR(IF(RIGHT(VLOOKUP($A163,csapatok!$A:$NN,CN$320,FALSE),5)="Csere",VLOOKUP(LEFT(VLOOKUP($A163,csapatok!$A:$NN,CN$320,FALSE),LEN(VLOOKUP($A163,csapatok!$A:$NN,CN$320,FALSE))-6),'csapat-ranglista'!$A:$FP,CN$321,FALSE)/8,VLOOKUP(VLOOKUP($A163,csapatok!$A:$NN,CN$320,FALSE),'csapat-ranglista'!$A:$FP,CN$321,FALSE)/4),0)</f>
        <v>0</v>
      </c>
      <c r="CO163" s="223">
        <f>IFERROR(IF(RIGHT(VLOOKUP($A163,csapatok!$A:$NN,CO$320,FALSE),5)="Csere",VLOOKUP(LEFT(VLOOKUP($A163,csapatok!$A:$NN,CO$320,FALSE),LEN(VLOOKUP($A163,csapatok!$A:$NN,CO$320,FALSE))-6),'csapat-ranglista'!$A:$FP,CO$321,FALSE)/8,VLOOKUP(VLOOKUP($A163,csapatok!$A:$NN,CO$320,FALSE),'csapat-ranglista'!$A:$FP,CO$321,FALSE)/4),0)</f>
        <v>0</v>
      </c>
      <c r="CP163" s="223">
        <f>IFERROR(IF(RIGHT(VLOOKUP($A163,csapatok!$A:$NN,CP$320,FALSE),5)="Csere",VLOOKUP(LEFT(VLOOKUP($A163,csapatok!$A:$NN,CP$320,FALSE),LEN(VLOOKUP($A163,csapatok!$A:$NN,CP$320,FALSE))-6),'csapat-ranglista'!$A:$FP,CP$321,FALSE)/8,VLOOKUP(VLOOKUP($A163,csapatok!$A:$NN,CP$320,FALSE),'csapat-ranglista'!$A:$FP,CP$321,FALSE)/4),0)</f>
        <v>0</v>
      </c>
      <c r="CQ163" s="223">
        <f>IFERROR(IF(RIGHT(VLOOKUP($A163,csapatok!$A:$NN,CQ$320,FALSE),5)="Csere",VLOOKUP(LEFT(VLOOKUP($A163,csapatok!$A:$NN,CQ$320,FALSE),LEN(VLOOKUP($A163,csapatok!$A:$NN,CQ$320,FALSE))-6),'csapat-ranglista'!$A:$FP,CQ$321,FALSE)/8,VLOOKUP(VLOOKUP($A163,csapatok!$A:$NN,CQ$320,FALSE),'csapat-ranglista'!$A:$FP,CQ$321,FALSE)/4),0)</f>
        <v>0</v>
      </c>
      <c r="CR163" s="223">
        <f>IFERROR(IF(RIGHT(VLOOKUP($A163,csapatok!$A:$NN,CR$320,FALSE),5)="Csere",VLOOKUP(LEFT(VLOOKUP($A163,csapatok!$A:$NN,CR$320,FALSE),LEN(VLOOKUP($A163,csapatok!$A:$NN,CR$320,FALSE))-6),'csapat-ranglista'!$A:$FP,CR$321,FALSE)/8,VLOOKUP(VLOOKUP($A163,csapatok!$A:$NN,CR$320,FALSE),'csapat-ranglista'!$A:$FP,CR$321,FALSE)/4),0)</f>
        <v>0</v>
      </c>
      <c r="CS163" s="223">
        <f>IFERROR(IF(RIGHT(VLOOKUP($A163,csapatok!$A:$NN,CS$320,FALSE),5)="Csere",VLOOKUP(LEFT(VLOOKUP($A163,csapatok!$A:$NN,CS$320,FALSE),LEN(VLOOKUP($A163,csapatok!$A:$NN,CS$320,FALSE))-6),'csapat-ranglista'!$A:$FP,CS$321,FALSE)/8,VLOOKUP(VLOOKUP($A163,csapatok!$A:$NN,CS$320,FALSE),'csapat-ranglista'!$A:$FP,CS$321,FALSE)/4),0)</f>
        <v>0</v>
      </c>
      <c r="CT163" s="223">
        <f>IFERROR(IF(RIGHT(VLOOKUP($A163,csapatok!$A:$NN,CT$320,FALSE),5)="Csere",VLOOKUP(LEFT(VLOOKUP($A163,csapatok!$A:$NN,CT$320,FALSE),LEN(VLOOKUP($A163,csapatok!$A:$NN,CT$320,FALSE))-6),'csapat-ranglista'!$A:$FP,CT$321,FALSE)/8,VLOOKUP(VLOOKUP($A163,csapatok!$A:$NN,CT$320,FALSE),'csapat-ranglista'!$A:$FP,CT$321,FALSE)/4),0)</f>
        <v>0</v>
      </c>
      <c r="CU163" s="223">
        <f>IFERROR(IF(RIGHT(VLOOKUP($A163,csapatok!$A:$NN,CU$320,FALSE),5)="Csere",VLOOKUP(LEFT(VLOOKUP($A163,csapatok!$A:$NN,CU$320,FALSE),LEN(VLOOKUP($A163,csapatok!$A:$NN,CU$320,FALSE))-6),'csapat-ranglista'!$A:$FP,CU$321,FALSE)/8,VLOOKUP(VLOOKUP($A163,csapatok!$A:$NN,CU$320,FALSE),'csapat-ranglista'!$A:$FP,CU$321,FALSE)/4),0)</f>
        <v>0</v>
      </c>
      <c r="CV163" s="223">
        <f>IFERROR(IF(RIGHT(VLOOKUP($A163,csapatok!$A:$NN,CV$320,FALSE),5)="Csere",VLOOKUP(LEFT(VLOOKUP($A163,csapatok!$A:$NN,CV$320,FALSE),LEN(VLOOKUP($A163,csapatok!$A:$NN,CV$320,FALSE))-6),'csapat-ranglista'!$A:$FP,CV$321,FALSE)/8,VLOOKUP(VLOOKUP($A163,csapatok!$A:$NN,CV$320,FALSE),'csapat-ranglista'!$A:$FP,CV$321,FALSE)/4),0)</f>
        <v>0</v>
      </c>
      <c r="CW163" s="223">
        <f>IFERROR(IF(RIGHT(VLOOKUP($A163,csapatok!$A:$NN,CW$320,FALSE),5)="Csere",VLOOKUP(LEFT(VLOOKUP($A163,csapatok!$A:$NN,CW$320,FALSE),LEN(VLOOKUP($A163,csapatok!$A:$NN,CW$320,FALSE))-6),'csapat-ranglista'!$A:$FP,CW$321,FALSE)/8,VLOOKUP(VLOOKUP($A163,csapatok!$A:$NN,CW$320,FALSE),'csapat-ranglista'!$A:$FP,CW$321,FALSE)/4),0)</f>
        <v>0</v>
      </c>
      <c r="CX163" s="223">
        <f>IFERROR(IF(RIGHT(VLOOKUP($A163,csapatok!$A:$NN,CX$320,FALSE),5)="Csere",VLOOKUP(LEFT(VLOOKUP($A163,csapatok!$A:$NN,CX$320,FALSE),LEN(VLOOKUP($A163,csapatok!$A:$NN,CX$320,FALSE))-6),'csapat-ranglista'!$A:$FP,CX$321,FALSE)/8,VLOOKUP(VLOOKUP($A163,csapatok!$A:$NN,CX$320,FALSE),'csapat-ranglista'!$A:$FP,CX$321,FALSE)/4),0)</f>
        <v>0</v>
      </c>
      <c r="CY163" s="223">
        <f>IFERROR(IF(RIGHT(VLOOKUP($A163,csapatok!$A:$NN,CY$320,FALSE),5)="Csere",VLOOKUP(LEFT(VLOOKUP($A163,csapatok!$A:$NN,CY$320,FALSE),LEN(VLOOKUP($A163,csapatok!$A:$NN,CY$320,FALSE))-6),'csapat-ranglista'!$A:$FP,CY$321,FALSE)/8,VLOOKUP(VLOOKUP($A163,csapatok!$A:$NN,CY$320,FALSE),'csapat-ranglista'!$A:$FP,CY$321,FALSE)/4),0)</f>
        <v>0</v>
      </c>
      <c r="CZ163" s="223">
        <f>IFERROR(IF(RIGHT(VLOOKUP($A163,csapatok!$A:$NN,CZ$320,FALSE),5)="Csere",VLOOKUP(LEFT(VLOOKUP($A163,csapatok!$A:$NN,CZ$320,FALSE),LEN(VLOOKUP($A163,csapatok!$A:$NN,CZ$320,FALSE))-6),'csapat-ranglista'!$A:$FP,CZ$321,FALSE)/8,VLOOKUP(VLOOKUP($A163,csapatok!$A:$NN,CZ$320,FALSE),'csapat-ranglista'!$A:$FP,CZ$321,FALSE)/4),0)</f>
        <v>0</v>
      </c>
      <c r="DA163" s="223">
        <f>IFERROR(IF(RIGHT(VLOOKUP($A163,csapatok!$A:$NN,DA$320,FALSE),5)="Csere",VLOOKUP(LEFT(VLOOKUP($A163,csapatok!$A:$NN,DA$320,FALSE),LEN(VLOOKUP($A163,csapatok!$A:$NN,DA$320,FALSE))-6),'csapat-ranglista'!$A:$FP,DA$321,FALSE)/8,VLOOKUP(VLOOKUP($A163,csapatok!$A:$NN,DA$320,FALSE),'csapat-ranglista'!$A:$FP,DA$321,FALSE)/4),0)</f>
        <v>0</v>
      </c>
      <c r="DB163" s="223">
        <f>IFERROR(IF(RIGHT(VLOOKUP($A163,csapatok!$A:$NN,DB$320,FALSE),5)="Csere",VLOOKUP(LEFT(VLOOKUP($A163,csapatok!$A:$NN,DB$320,FALSE),LEN(VLOOKUP($A163,csapatok!$A:$NN,DB$320,FALSE))-6),'csapat-ranglista'!$A:$FP,DB$321,FALSE)/8,VLOOKUP(VLOOKUP($A163,csapatok!$A:$NN,DB$320,FALSE),'csapat-ranglista'!$A:$FP,DB$321,FALSE)/4),0)</f>
        <v>0</v>
      </c>
      <c r="DC163" s="223">
        <f>IFERROR(IF(RIGHT(VLOOKUP($A163,csapatok!$A:$NN,DC$320,FALSE),5)="Csere",VLOOKUP(LEFT(VLOOKUP($A163,csapatok!$A:$NN,DC$320,FALSE),LEN(VLOOKUP($A163,csapatok!$A:$NN,DC$320,FALSE))-6),'csapat-ranglista'!$A:$FP,DC$321,FALSE)/8,VLOOKUP(VLOOKUP($A163,csapatok!$A:$NN,DC$320,FALSE),'csapat-ranglista'!$A:$FP,DC$321,FALSE)/4),0)</f>
        <v>0</v>
      </c>
      <c r="DD163" s="223">
        <f>IFERROR(IF(RIGHT(VLOOKUP($A163,csapatok!$A:$NN,DD$320,FALSE),5)="Csere",VLOOKUP(LEFT(VLOOKUP($A163,csapatok!$A:$NN,DD$320,FALSE),LEN(VLOOKUP($A163,csapatok!$A:$NN,DD$320,FALSE))-6),'csapat-ranglista'!$A:$FP,DD$321,FALSE)/8,VLOOKUP(VLOOKUP($A163,csapatok!$A:$NN,DD$320,FALSE),'csapat-ranglista'!$A:$FP,DD$321,FALSE)/4),0)</f>
        <v>0</v>
      </c>
      <c r="DE163" s="223">
        <f>IFERROR(IF(RIGHT(VLOOKUP($A163,csapatok!$A:$NN,DE$320,FALSE),5)="Csere",VLOOKUP(LEFT(VLOOKUP($A163,csapatok!$A:$NN,DE$320,FALSE),LEN(VLOOKUP($A163,csapatok!$A:$NN,DE$320,FALSE))-6),'csapat-ranglista'!$A:$FP,DE$321,FALSE)/8,VLOOKUP(VLOOKUP($A163,csapatok!$A:$NN,DE$320,FALSE),'csapat-ranglista'!$A:$FP,DE$321,FALSE)/4),0)</f>
        <v>0</v>
      </c>
      <c r="DF163" s="223">
        <f>IFERROR(IF(RIGHT(VLOOKUP($A163,csapatok!$A:$NN,DF$320,FALSE),5)="Csere",VLOOKUP(LEFT(VLOOKUP($A163,csapatok!$A:$NN,DF$320,FALSE),LEN(VLOOKUP($A163,csapatok!$A:$NN,DF$320,FALSE))-6),'csapat-ranglista'!$A:$FP,DF$321,FALSE)/8,VLOOKUP(VLOOKUP($A163,csapatok!$A:$NN,DF$320,FALSE),'csapat-ranglista'!$A:$FP,DF$321,FALSE)/4),0)</f>
        <v>0</v>
      </c>
      <c r="DG163" s="223">
        <f>IFERROR(IF(RIGHT(VLOOKUP($A163,csapatok!$A:$NN,DG$320,FALSE),5)="Csere",VLOOKUP(LEFT(VLOOKUP($A163,csapatok!$A:$NN,DG$320,FALSE),LEN(VLOOKUP($A163,csapatok!$A:$NN,DG$320,FALSE))-6),'csapat-ranglista'!$A:$FP,DG$321,FALSE)/8,VLOOKUP(VLOOKUP($A163,csapatok!$A:$NN,DG$320,FALSE),'csapat-ranglista'!$A:$FP,DG$321,FALSE)/4),0)</f>
        <v>0</v>
      </c>
      <c r="DH163" s="223">
        <f>IFERROR(IF(RIGHT(VLOOKUP($A163,csapatok!$A:$NN,DH$320,FALSE),5)="Csere",VLOOKUP(LEFT(VLOOKUP($A163,csapatok!$A:$NN,DH$320,FALSE),LEN(VLOOKUP($A163,csapatok!$A:$NN,DH$320,FALSE))-6),'csapat-ranglista'!$A:$FP,DH$321,FALSE)/8,VLOOKUP(VLOOKUP($A163,csapatok!$A:$NN,DH$320,FALSE),'csapat-ranglista'!$A:$FP,DH$321,FALSE)/4),0)</f>
        <v>0</v>
      </c>
      <c r="DI163" s="223">
        <f>IFERROR(IF(RIGHT(VLOOKUP($A163,csapatok!$A:$NN,DI$320,FALSE),5)="Csere",VLOOKUP(LEFT(VLOOKUP($A163,csapatok!$A:$NN,DI$320,FALSE),LEN(VLOOKUP($A163,csapatok!$A:$NN,DI$320,FALSE))-6),'csapat-ranglista'!$A:$FP,DI$321,FALSE)/8,VLOOKUP(VLOOKUP($A163,csapatok!$A:$NN,DI$320,FALSE),'csapat-ranglista'!$A:$FP,DI$321,FALSE)/4),0)</f>
        <v>0</v>
      </c>
      <c r="DJ163" s="223">
        <f>IFERROR(IF(RIGHT(VLOOKUP($A163,csapatok!$A:$NN,DJ$320,FALSE),5)="Csere",VLOOKUP(LEFT(VLOOKUP($A163,csapatok!$A:$NN,DJ$320,FALSE),LEN(VLOOKUP($A163,csapatok!$A:$NN,DJ$320,FALSE))-6),'csapat-ranglista'!$A:$FP,DJ$321,FALSE)/8,VLOOKUP(VLOOKUP($A163,csapatok!$A:$NN,DJ$320,FALSE),'csapat-ranglista'!$A:$FP,DJ$321,FALSE)/4),0)</f>
        <v>0</v>
      </c>
      <c r="DK163" s="223">
        <f>IFERROR(IF(RIGHT(VLOOKUP($A163,csapatok!$A:$NN,DK$320,FALSE),5)="Csere",VLOOKUP(LEFT(VLOOKUP($A163,csapatok!$A:$NN,DK$320,FALSE),LEN(VLOOKUP($A163,csapatok!$A:$NN,DK$320,FALSE))-6),'csapat-ranglista'!$A:$FP,DK$321,FALSE)/8,VLOOKUP(VLOOKUP($A163,csapatok!$A:$NN,DK$320,FALSE),'csapat-ranglista'!$A:$FP,DK$321,FALSE)/4),0)</f>
        <v>0</v>
      </c>
      <c r="DL163" s="223">
        <f>IFERROR(IF(RIGHT(VLOOKUP($A163,csapatok!$A:$NN,DL$320,FALSE),5)="Csere",VLOOKUP(LEFT(VLOOKUP($A163,csapatok!$A:$NN,DL$320,FALSE),LEN(VLOOKUP($A163,csapatok!$A:$NN,DL$320,FALSE))-6),'csapat-ranglista'!$A:$FP,DL$321,FALSE)/8,VLOOKUP(VLOOKUP($A163,csapatok!$A:$NN,DL$320,FALSE),'csapat-ranglista'!$A:$FP,DL$321,FALSE)/4),0)</f>
        <v>0</v>
      </c>
      <c r="DM163" s="223">
        <f>IFERROR(IF(RIGHT(VLOOKUP($A163,csapatok!$A:$NN,DM$320,FALSE),5)="Csere",VLOOKUP(LEFT(VLOOKUP($A163,csapatok!$A:$NN,DM$320,FALSE),LEN(VLOOKUP($A163,csapatok!$A:$NN,DM$320,FALSE))-6),'csapat-ranglista'!$A:$FP,DM$321,FALSE)/8,VLOOKUP(VLOOKUP($A163,csapatok!$A:$NN,DM$320,FALSE),'csapat-ranglista'!$A:$FP,DM$321,FALSE)/4),0)</f>
        <v>0</v>
      </c>
      <c r="DN163" s="223">
        <f>IFERROR(IF(RIGHT(VLOOKUP($A163,csapatok!$A:$NN,DN$320,FALSE),5)="Csere",VLOOKUP(LEFT(VLOOKUP($A163,csapatok!$A:$NN,DN$320,FALSE),LEN(VLOOKUP($A163,csapatok!$A:$NN,DN$320,FALSE))-6),'csapat-ranglista'!$A:$FP,DN$321,FALSE)/8,VLOOKUP(VLOOKUP($A163,csapatok!$A:$NN,DN$320,FALSE),'csapat-ranglista'!$A:$FP,DN$321,FALSE)/4),0)</f>
        <v>0</v>
      </c>
      <c r="DO163" s="224">
        <f>versenyek!$MF$11*IFERROR(VLOOKUP(VLOOKUP($A163,versenyek!ME:MG,3,FALSE),szabalyok!$A$16:$B$23,2,FALSE)/4,0)</f>
        <v>0</v>
      </c>
      <c r="DP163" s="224">
        <f>versenyek!$MI$11*IFERROR(VLOOKUP(VLOOKUP($A163,versenyek!MH:MJ,3,FALSE),szabalyok!$A$16:$B$23,2,FALSE)/4,0)</f>
        <v>0</v>
      </c>
      <c r="DQ163" s="223">
        <f>IFERROR(IF(RIGHT(VLOOKUP($A163,csapatok!$A:$NN,DQ$320,FALSE),5)="Csere",VLOOKUP(LEFT(VLOOKUP($A163,csapatok!$A:$NN,DQ$320,FALSE),LEN(VLOOKUP($A163,csapatok!$A:$NN,DQ$320,FALSE))-6),'csapat-ranglista'!$A:$FP,DQ$321,FALSE)/8,VLOOKUP(VLOOKUP($A163,csapatok!$A:$NN,DQ$320,FALSE),'csapat-ranglista'!$A:$FP,DQ$321,FALSE)/4),0)</f>
        <v>0</v>
      </c>
      <c r="DR163" s="223">
        <f>IFERROR(IF(RIGHT(VLOOKUP($A163,csapatok!$A:$NN,DR$320,FALSE),5)="Csere",VLOOKUP(LEFT(VLOOKUP($A163,csapatok!$A:$NN,DR$320,FALSE),LEN(VLOOKUP($A163,csapatok!$A:$NN,DR$320,FALSE))-6),'csapat-ranglista'!$A:$FP,DR$321,FALSE)/8,VLOOKUP(VLOOKUP($A163,csapatok!$A:$NN,DR$320,FALSE),'csapat-ranglista'!$A:$FP,DR$321,FALSE)/4),0)</f>
        <v>0</v>
      </c>
      <c r="DS163" s="223">
        <f>IFERROR(IF(RIGHT(VLOOKUP($A163,csapatok!$A:$NN,DS$320,FALSE),5)="Csere",VLOOKUP(LEFT(VLOOKUP($A163,csapatok!$A:$NN,DS$320,FALSE),LEN(VLOOKUP($A163,csapatok!$A:$NN,DS$320,FALSE))-6),'csapat-ranglista'!$A:$FP,DS$321,FALSE)/8,VLOOKUP(VLOOKUP($A163,csapatok!$A:$NN,DS$320,FALSE),'csapat-ranglista'!$A:$FP,DS$321,FALSE)/4),0)</f>
        <v>0</v>
      </c>
      <c r="DT163" s="223">
        <f>IFERROR(IF(RIGHT(VLOOKUP($A163,csapatok!$A:$NN,DT$320,FALSE),5)="Csere",VLOOKUP(LEFT(VLOOKUP($A163,csapatok!$A:$NN,DT$320,FALSE),LEN(VLOOKUP($A163,csapatok!$A:$NN,DT$320,FALSE))-6),'csapat-ranglista'!$A:$FP,DT$321,FALSE)/8,VLOOKUP(VLOOKUP($A163,csapatok!$A:$NN,DT$320,FALSE),'csapat-ranglista'!$A:$FP,DT$321,FALSE)/4),0)</f>
        <v>0</v>
      </c>
      <c r="DU163" s="223">
        <f>IFERROR(IF(RIGHT(VLOOKUP($A163,csapatok!$A:$NN,DU$320,FALSE),5)="Csere",VLOOKUP(LEFT(VLOOKUP($A163,csapatok!$A:$NN,DU$320,FALSE),LEN(VLOOKUP($A163,csapatok!$A:$NN,DU$320,FALSE))-6),'csapat-ranglista'!$A:$FP,DU$321,FALSE)/8,VLOOKUP(VLOOKUP($A163,csapatok!$A:$NN,DU$320,FALSE),'csapat-ranglista'!$A:$FP,DU$321,FALSE)/4),0)</f>
        <v>0</v>
      </c>
      <c r="DV163" s="223">
        <f>IFERROR(IF(RIGHT(VLOOKUP($A163,csapatok!$A:$NN,DV$320,FALSE),5)="Csere",VLOOKUP(LEFT(VLOOKUP($A163,csapatok!$A:$NN,DV$320,FALSE),LEN(VLOOKUP($A163,csapatok!$A:$NN,DV$320,FALSE))-6),'csapat-ranglista'!$A:$FP,DV$321,FALSE)/8,VLOOKUP(VLOOKUP($A163,csapatok!$A:$NN,DV$320,FALSE),'csapat-ranglista'!$A:$FP,DV$321,FALSE)/4),0)</f>
        <v>0</v>
      </c>
      <c r="DW163" s="223">
        <f>IFERROR(IF(RIGHT(VLOOKUP($A163,csapatok!$A:$NN,DW$320,FALSE),5)="Csere",VLOOKUP(LEFT(VLOOKUP($A163,csapatok!$A:$NN,DW$320,FALSE),LEN(VLOOKUP($A163,csapatok!$A:$NN,DW$320,FALSE))-6),'csapat-ranglista'!$A:$FP,DW$321,FALSE)/8,VLOOKUP(VLOOKUP($A163,csapatok!$A:$NN,DW$320,FALSE),'csapat-ranglista'!$A:$FP,DW$321,FALSE)/4),0)</f>
        <v>0</v>
      </c>
      <c r="DX163" s="223">
        <f>IFERROR(IF(RIGHT(VLOOKUP($A163,csapatok!$A:$NN,DX$320,FALSE),5)="Csere",VLOOKUP(LEFT(VLOOKUP($A163,csapatok!$A:$NN,DX$320,FALSE),LEN(VLOOKUP($A163,csapatok!$A:$NN,DX$320,FALSE))-6),'csapat-ranglista'!$A:$FP,DX$321,FALSE)/8,VLOOKUP(VLOOKUP($A163,csapatok!$A:$NN,DX$320,FALSE),'csapat-ranglista'!$A:$FP,DX$321,FALSE)/4),0)</f>
        <v>0</v>
      </c>
      <c r="DY163" s="223">
        <f>IFERROR(IF(RIGHT(VLOOKUP($A163,csapatok!$A:$NN,DY$320,FALSE),5)="Csere",VLOOKUP(LEFT(VLOOKUP($A163,csapatok!$A:$NN,DY$320,FALSE),LEN(VLOOKUP($A163,csapatok!$A:$NN,DY$320,FALSE))-6),'csapat-ranglista'!$A:$FP,DY$321,FALSE)/8,VLOOKUP(VLOOKUP($A163,csapatok!$A:$NN,DY$320,FALSE),'csapat-ranglista'!$A:$FP,DY$321,FALSE)/4),0)</f>
        <v>0</v>
      </c>
      <c r="DZ163" s="223">
        <f>IFERROR(IF(RIGHT(VLOOKUP($A163,csapatok!$A:$NN,DZ$320,FALSE),5)="Csere",VLOOKUP(LEFT(VLOOKUP($A163,csapatok!$A:$NN,DZ$320,FALSE),LEN(VLOOKUP($A163,csapatok!$A:$NN,DZ$320,FALSE))-6),'csapat-ranglista'!$A:$FP,DZ$321,FALSE)/8,VLOOKUP(VLOOKUP($A163,csapatok!$A:$NN,DZ$320,FALSE),'csapat-ranglista'!$A:$FP,DZ$321,FALSE)/4),0)</f>
        <v>0</v>
      </c>
      <c r="EA163" s="223">
        <f>IFERROR(IF(RIGHT(VLOOKUP($A163,csapatok!$A:$NN,EA$320,FALSE),5)="Csere",VLOOKUP(LEFT(VLOOKUP($A163,csapatok!$A:$NN,EA$320,FALSE),LEN(VLOOKUP($A163,csapatok!$A:$NN,EA$320,FALSE))-6),'csapat-ranglista'!$A:$FP,EA$321,FALSE)/8,VLOOKUP(VLOOKUP($A163,csapatok!$A:$NN,EA$320,FALSE),'csapat-ranglista'!$A:$FP,EA$321,FALSE)/4),0)</f>
        <v>0</v>
      </c>
      <c r="EB163" s="223">
        <f>IFERROR(IF(RIGHT(VLOOKUP($A163,csapatok!$A:$NN,EB$320,FALSE),5)="Csere",VLOOKUP(LEFT(VLOOKUP($A163,csapatok!$A:$NN,EB$320,FALSE),LEN(VLOOKUP($A163,csapatok!$A:$NN,EB$320,FALSE))-6),'csapat-ranglista'!$A:$FP,EB$321,FALSE)/8,VLOOKUP(VLOOKUP($A163,csapatok!$A:$NN,EB$320,FALSE),'csapat-ranglista'!$A:$FP,EB$321,FALSE)/4),0)</f>
        <v>0</v>
      </c>
      <c r="EC163" s="223">
        <f>IFERROR(IF(RIGHT(VLOOKUP($A163,csapatok!$A:$NN,EC$320,FALSE),5)="Csere",VLOOKUP(LEFT(VLOOKUP($A163,csapatok!$A:$NN,EC$320,FALSE),LEN(VLOOKUP($A163,csapatok!$A:$NN,EC$320,FALSE))-6),'csapat-ranglista'!$A:$FP,EC$321,FALSE)/8,VLOOKUP(VLOOKUP($A163,csapatok!$A:$NN,EC$320,FALSE),'csapat-ranglista'!$A:$FP,EC$321,FALSE)/4),0)</f>
        <v>0</v>
      </c>
      <c r="ED163" s="223">
        <f>IFERROR(IF(RIGHT(VLOOKUP($A163,csapatok!$A:$NN,ED$320,FALSE),5)="Csere",VLOOKUP(LEFT(VLOOKUP($A163,csapatok!$A:$NN,ED$320,FALSE),LEN(VLOOKUP($A163,csapatok!$A:$NN,ED$320,FALSE))-6),'csapat-ranglista'!$A:$FP,ED$321,FALSE)/8,VLOOKUP(VLOOKUP($A163,csapatok!$A:$NN,ED$320,FALSE),'csapat-ranglista'!$A:$FP,ED$321,FALSE)/4),0)</f>
        <v>0</v>
      </c>
      <c r="EE163" s="223">
        <f>IFERROR(IF(RIGHT(VLOOKUP($A163,csapatok!$A:$NN,EE$320,FALSE),5)="Csere",VLOOKUP(LEFT(VLOOKUP($A163,csapatok!$A:$NN,EE$320,FALSE),LEN(VLOOKUP($A163,csapatok!$A:$NN,EE$320,FALSE))-6),'csapat-ranglista'!$A:$FP,EE$321,FALSE)/8,VLOOKUP(VLOOKUP($A163,csapatok!$A:$NN,EE$320,FALSE),'csapat-ranglista'!$A:$FP,EE$321,FALSE)/4),0)</f>
        <v>0</v>
      </c>
      <c r="EF163" s="223">
        <f>IFERROR(IF(RIGHT(VLOOKUP($A163,csapatok!$A:$NN,EF$320,FALSE),5)="Csere",VLOOKUP(LEFT(VLOOKUP($A163,csapatok!$A:$NN,EF$320,FALSE),LEN(VLOOKUP($A163,csapatok!$A:$NN,EF$320,FALSE))-6),'csapat-ranglista'!$A:$FP,EF$321,FALSE)/8,VLOOKUP(VLOOKUP($A163,csapatok!$A:$NN,EF$320,FALSE),'csapat-ranglista'!$A:$FP,EF$321,FALSE)/4),0)</f>
        <v>0</v>
      </c>
      <c r="EG163" s="223">
        <f>IFERROR(IF(RIGHT(VLOOKUP($A163,csapatok!$A:$NN,EG$320,FALSE),5)="Csere",VLOOKUP(LEFT(VLOOKUP($A163,csapatok!$A:$NN,EG$320,FALSE),LEN(VLOOKUP($A163,csapatok!$A:$NN,EG$320,FALSE))-6),'csapat-ranglista'!$A:$FP,EG$321,FALSE)/8,VLOOKUP(VLOOKUP($A163,csapatok!$A:$NN,EG$320,FALSE),'csapat-ranglista'!$A:$FP,EG$321,FALSE)/4),0)</f>
        <v>0</v>
      </c>
      <c r="EH163" s="223">
        <f>IFERROR(IF(RIGHT(VLOOKUP($A163,csapatok!$A:$NN,EH$320,FALSE),5)="Csere",VLOOKUP(LEFT(VLOOKUP($A163,csapatok!$A:$NN,EH$320,FALSE),LEN(VLOOKUP($A163,csapatok!$A:$NN,EH$320,FALSE))-6),'csapat-ranglista'!$A:$FP,EH$321,FALSE)/8,VLOOKUP(VLOOKUP($A163,csapatok!$A:$NN,EH$320,FALSE),'csapat-ranglista'!$A:$FP,EH$321,FALSE)/4),0)</f>
        <v>0</v>
      </c>
      <c r="EI163" s="223">
        <f>IFERROR(IF(RIGHT(VLOOKUP($A163,csapatok!$A:$NN,EI$320,FALSE),5)="Csere",VLOOKUP(LEFT(VLOOKUP($A163,csapatok!$A:$NN,EI$320,FALSE),LEN(VLOOKUP($A163,csapatok!$A:$NN,EI$320,FALSE))-6),'csapat-ranglista'!$A:$FP,EI$321,FALSE)/8,VLOOKUP(VLOOKUP($A163,csapatok!$A:$NN,EI$320,FALSE),'csapat-ranglista'!$A:$FP,EI$321,FALSE)/4),0)</f>
        <v>0</v>
      </c>
      <c r="EJ163" s="223">
        <f>IFERROR(IF(RIGHT(VLOOKUP($A163,csapatok!$A:$NN,EJ$320,FALSE),5)="Csere",VLOOKUP(LEFT(VLOOKUP($A163,csapatok!$A:$NN,EJ$320,FALSE),LEN(VLOOKUP($A163,csapatok!$A:$NN,EJ$320,FALSE))-6),'csapat-ranglista'!$A:$FP,EJ$321,FALSE)/8,VLOOKUP(VLOOKUP($A163,csapatok!$A:$NN,EJ$320,FALSE),'csapat-ranglista'!$A:$FP,EJ$321,FALSE)/4),0)</f>
        <v>0</v>
      </c>
      <c r="EK163" s="223">
        <f>IFERROR(IF(RIGHT(VLOOKUP($A163,csapatok!$A:$NN,EK$320,FALSE),5)="Csere",VLOOKUP(LEFT(VLOOKUP($A163,csapatok!$A:$NN,EK$320,FALSE),LEN(VLOOKUP($A163,csapatok!$A:$NN,EK$320,FALSE))-6),'csapat-ranglista'!$A:$FP,EK$321,FALSE)/8,VLOOKUP(VLOOKUP($A163,csapatok!$A:$NN,EK$320,FALSE),'csapat-ranglista'!$A:$FP,EK$321,FALSE)/4),0)</f>
        <v>0</v>
      </c>
      <c r="EL163" s="223">
        <f>IFERROR(IF(RIGHT(VLOOKUP($A163,csapatok!$A:$NN,EL$320,FALSE),5)="Csere",VLOOKUP(LEFT(VLOOKUP($A163,csapatok!$A:$NN,EL$320,FALSE),LEN(VLOOKUP($A163,csapatok!$A:$NN,EL$320,FALSE))-6),'csapat-ranglista'!$A:$FP,EL$321,FALSE)/8,VLOOKUP(VLOOKUP($A163,csapatok!$A:$NN,EL$320,FALSE),'csapat-ranglista'!$A:$FP,EL$321,FALSE)/4),0)</f>
        <v>0</v>
      </c>
      <c r="EM163" s="223">
        <f>IFERROR(IF(RIGHT(VLOOKUP($A163,csapatok!$A:$NN,EM$320,FALSE),5)="Csere",VLOOKUP(LEFT(VLOOKUP($A163,csapatok!$A:$NN,EM$320,FALSE),LEN(VLOOKUP($A163,csapatok!$A:$NN,EM$320,FALSE))-6),'csapat-ranglista'!$A:$FP,EM$321,FALSE)/8,VLOOKUP(VLOOKUP($A163,csapatok!$A:$NN,EM$320,FALSE),'csapat-ranglista'!$A:$FP,EM$321,FALSE)/4),0)</f>
        <v>0</v>
      </c>
      <c r="EN163" s="223">
        <f>IFERROR(IF(RIGHT(VLOOKUP($A163,csapatok!$A:$NN,EN$320,FALSE),5)="Csere",VLOOKUP(LEFT(VLOOKUP($A163,csapatok!$A:$NN,EN$320,FALSE),LEN(VLOOKUP($A163,csapatok!$A:$NN,EN$320,FALSE))-6),'csapat-ranglista'!$A:$FP,EN$321,FALSE)/8,VLOOKUP(VLOOKUP($A163,csapatok!$A:$NN,EN$320,FALSE),'csapat-ranglista'!$A:$FP,EN$321,FALSE)/4),0)</f>
        <v>0</v>
      </c>
      <c r="EO163" s="223">
        <f>IFERROR(IF(RIGHT(VLOOKUP($A163,csapatok!$A:$NN,EO$320,FALSE),5)="Csere",VLOOKUP(LEFT(VLOOKUP($A163,csapatok!$A:$NN,EO$320,FALSE),LEN(VLOOKUP($A163,csapatok!$A:$NN,EO$320,FALSE))-6),'csapat-ranglista'!$A:$FP,EO$321,FALSE)/8,VLOOKUP(VLOOKUP($A163,csapatok!$A:$NN,EO$320,FALSE),'csapat-ranglista'!$A:$FP,EO$321,FALSE)/4),0)</f>
        <v>0</v>
      </c>
      <c r="EP163" s="223">
        <f>IFERROR(IF(RIGHT(VLOOKUP($A163,csapatok!$A:$NN,EP$320,FALSE),5)="Csere",VLOOKUP(LEFT(VLOOKUP($A163,csapatok!$A:$NN,EP$320,FALSE),LEN(VLOOKUP($A163,csapatok!$A:$NN,EP$320,FALSE))-6),'csapat-ranglista'!$A:$FP,EP$321,FALSE)/8,VLOOKUP(VLOOKUP($A163,csapatok!$A:$NN,EP$320,FALSE),'csapat-ranglista'!$A:$FP,EP$321,FALSE)/4),0)</f>
        <v>0</v>
      </c>
      <c r="EQ163" s="223">
        <f>IFERROR(IF(RIGHT(VLOOKUP($A163,csapatok!$A:$NN,EQ$320,FALSE),5)="Csere",VLOOKUP(LEFT(VLOOKUP($A163,csapatok!$A:$NN,EQ$320,FALSE),LEN(VLOOKUP($A163,csapatok!$A:$NN,EQ$320,FALSE))-6),'csapat-ranglista'!$A:$FP,EQ$321,FALSE)/8,VLOOKUP(VLOOKUP($A163,csapatok!$A:$NN,EQ$320,FALSE),'csapat-ranglista'!$A:$FP,EQ$321,FALSE)/4),0)</f>
        <v>0</v>
      </c>
      <c r="ER163" s="223">
        <f>IFERROR(IF(RIGHT(VLOOKUP($A163,csapatok!$A:$NN,ER$320,FALSE),5)="Csere",VLOOKUP(LEFT(VLOOKUP($A163,csapatok!$A:$NN,ER$320,FALSE),LEN(VLOOKUP($A163,csapatok!$A:$NN,ER$320,FALSE))-6),'csapat-ranglista'!$A:$FP,ER$321,FALSE)/8,VLOOKUP(VLOOKUP($A163,csapatok!$A:$NN,ER$320,FALSE),'csapat-ranglista'!$A:$FP,ER$321,FALSE)/4),0)</f>
        <v>0</v>
      </c>
      <c r="ES163" s="223">
        <f>IFERROR(IF(RIGHT(VLOOKUP($A163,csapatok!$A:$NN,ES$320,FALSE),5)="Csere",VLOOKUP(LEFT(VLOOKUP($A163,csapatok!$A:$NN,ES$320,FALSE),LEN(VLOOKUP($A163,csapatok!$A:$NN,ES$320,FALSE))-6),'csapat-ranglista'!$A:$FP,ES$321,FALSE)/8,VLOOKUP(VLOOKUP($A163,csapatok!$A:$NN,ES$320,FALSE),'csapat-ranglista'!$A:$FP,ES$321,FALSE)/4),0)</f>
        <v>0</v>
      </c>
      <c r="ET163" s="223">
        <f>IFERROR(IF(RIGHT(VLOOKUP($A163,csapatok!$A:$NN,ET$320,FALSE),5)="Csere",VLOOKUP(LEFT(VLOOKUP($A163,csapatok!$A:$NN,ET$320,FALSE),LEN(VLOOKUP($A163,csapatok!$A:$NN,ET$320,FALSE))-6),'csapat-ranglista'!$A:$FP,ET$321,FALSE)/8,VLOOKUP(VLOOKUP($A163,csapatok!$A:$NN,ET$320,FALSE),'csapat-ranglista'!$A:$FP,ET$321,FALSE)/4),0)</f>
        <v>0</v>
      </c>
      <c r="EU163" s="223">
        <f>IFERROR(IF(RIGHT(VLOOKUP($A163,csapatok!$A:$NN,EU$320,FALSE),5)="Csere",VLOOKUP(LEFT(VLOOKUP($A163,csapatok!$A:$NN,EU$320,FALSE),LEN(VLOOKUP($A163,csapatok!$A:$NN,EU$320,FALSE))-6),'csapat-ranglista'!$A:$FP,EU$321,FALSE)/8,VLOOKUP(VLOOKUP($A163,csapatok!$A:$NN,EU$320,FALSE),'csapat-ranglista'!$A:$FP,EU$321,FALSE)/4),0)</f>
        <v>0</v>
      </c>
      <c r="EV163" s="223">
        <f>IFERROR(IF(RIGHT(VLOOKUP($A163,csapatok!$A:$NN,EV$320,FALSE),5)="Csere",VLOOKUP(LEFT(VLOOKUP($A163,csapatok!$A:$NN,EV$320,FALSE),LEN(VLOOKUP($A163,csapatok!$A:$NN,EV$320,FALSE))-6),'csapat-ranglista'!$A:$FP,EV$321,FALSE)/8,VLOOKUP(VLOOKUP($A163,csapatok!$A:$NN,EV$320,FALSE),'csapat-ranglista'!$A:$FP,EV$321,FALSE)/4),0)</f>
        <v>0</v>
      </c>
      <c r="EW163" s="223">
        <f>IFERROR(IF(RIGHT(VLOOKUP($A163,csapatok!$A:$NN,EW$320,FALSE),5)="Csere",VLOOKUP(LEFT(VLOOKUP($A163,csapatok!$A:$NN,EW$320,FALSE),LEN(VLOOKUP($A163,csapatok!$A:$NN,EW$320,FALSE))-6),'csapat-ranglista'!$A:$FP,EW$321,FALSE)/8,VLOOKUP(VLOOKUP($A163,csapatok!$A:$NN,EW$320,FALSE),'csapat-ranglista'!$A:$FP,EW$321,FALSE)/4),0)</f>
        <v>0</v>
      </c>
      <c r="EX163" s="223">
        <f>IFERROR(IF(RIGHT(VLOOKUP($A163,csapatok!$A:$NN,EX$320,FALSE),5)="Csere",VLOOKUP(LEFT(VLOOKUP($A163,csapatok!$A:$NN,EX$320,FALSE),LEN(VLOOKUP($A163,csapatok!$A:$NN,EX$320,FALSE))-6),'csapat-ranglista'!$A:$FP,EX$321,FALSE)/8,VLOOKUP(VLOOKUP($A163,csapatok!$A:$NN,EX$320,FALSE),'csapat-ranglista'!$A:$FP,EX$321,FALSE)/4),0)</f>
        <v>0</v>
      </c>
      <c r="EY163" s="223">
        <f>IFERROR(IF(RIGHT(VLOOKUP($A163,csapatok!$A:$NN,EY$320,FALSE),5)="Csere",VLOOKUP(LEFT(VLOOKUP($A163,csapatok!$A:$NN,EY$320,FALSE),LEN(VLOOKUP($A163,csapatok!$A:$NN,EY$320,FALSE))-6),'csapat-ranglista'!$A:$FP,EY$321,FALSE)/8,VLOOKUP(VLOOKUP($A163,csapatok!$A:$NN,EY$320,FALSE),'csapat-ranglista'!$A:$FP,EY$321,FALSE)/4),0)</f>
        <v>0</v>
      </c>
      <c r="EZ163" s="223">
        <f>IFERROR(IF(RIGHT(VLOOKUP($A163,csapatok!$A:$NN,EZ$320,FALSE),5)="Csere",VLOOKUP(LEFT(VLOOKUP($A163,csapatok!$A:$NN,EZ$320,FALSE),LEN(VLOOKUP($A163,csapatok!$A:$NN,EZ$320,FALSE))-6),'csapat-ranglista'!$A:$FP,EZ$321,FALSE)/8,VLOOKUP(VLOOKUP($A163,csapatok!$A:$NN,EZ$320,FALSE),'csapat-ranglista'!$A:$FP,EZ$321,FALSE)/4),0)</f>
        <v>0</v>
      </c>
      <c r="FA163" s="223">
        <f>IFERROR(IF(RIGHT(VLOOKUP($A163,csapatok!$A:$NN,FA$320,FALSE),5)="Csere",VLOOKUP(LEFT(VLOOKUP($A163,csapatok!$A:$NN,FA$320,FALSE),LEN(VLOOKUP($A163,csapatok!$A:$NN,FA$320,FALSE))-6),'csapat-ranglista'!$A:$FP,FA$321,FALSE)/8,VLOOKUP(VLOOKUP($A163,csapatok!$A:$NN,FA$320,FALSE),'csapat-ranglista'!$A:$FP,FA$321,FALSE)/4),0)</f>
        <v>0</v>
      </c>
      <c r="FB163" s="223">
        <f>IFERROR(IF(RIGHT(VLOOKUP($A163,csapatok!$A:$NN,FB$320,FALSE),5)="Csere",VLOOKUP(LEFT(VLOOKUP($A163,csapatok!$A:$NN,FB$320,FALSE),LEN(VLOOKUP($A163,csapatok!$A:$NN,FB$320,FALSE))-6),'csapat-ranglista'!$A:$FP,FB$321,FALSE)/8,VLOOKUP(VLOOKUP($A163,csapatok!$A:$NN,FB$320,FALSE),'csapat-ranglista'!$A:$FP,FB$321,FALSE)/4),0)</f>
        <v>0</v>
      </c>
      <c r="FC163" s="223">
        <f>IFERROR(IF(RIGHT(VLOOKUP($A163,csapatok!$A:$NN,FC$320,FALSE),5)="Csere",VLOOKUP(LEFT(VLOOKUP($A163,csapatok!$A:$NN,FC$320,FALSE),LEN(VLOOKUP($A163,csapatok!$A:$NN,FC$320,FALSE))-6),'csapat-ranglista'!$A:$FP,FC$321,FALSE)/8,VLOOKUP(VLOOKUP($A163,csapatok!$A:$NN,FC$320,FALSE),'csapat-ranglista'!$A:$FP,FC$321,FALSE)/4),0)</f>
        <v>0</v>
      </c>
      <c r="FD163" s="224">
        <f>versenyek!$QY$11*IFERROR(VLOOKUP(VLOOKUP($A163,versenyek!QX:QZ,3,FALSE),szabalyok!$A$16:$B$23,2,FALSE)/4,0)</f>
        <v>0</v>
      </c>
      <c r="FE163" s="224">
        <f>versenyek!$RB$11*IFERROR(VLOOKUP(VLOOKUP($A163,versenyek!RA:RC,3,FALSE),szabalyok!$A$16:$B$23,2,FALSE)/4,0)</f>
        <v>0</v>
      </c>
      <c r="FF163" s="223">
        <f>IFERROR(IF(RIGHT(VLOOKUP($A163,csapatok!$A:$NN,FF$320,FALSE),5)="Csere",VLOOKUP(LEFT(VLOOKUP($A163,csapatok!$A:$NN,FF$320,FALSE),LEN(VLOOKUP($A163,csapatok!$A:$NN,FF$320,FALSE))-6),'csapat-ranglista'!$A:$FP,FF$321,FALSE)/8,VLOOKUP(VLOOKUP($A163,csapatok!$A:$NN,FF$320,FALSE),'csapat-ranglista'!$A:$FP,FF$321,FALSE)/4),0)</f>
        <v>0</v>
      </c>
      <c r="FG163" s="223">
        <f>IFERROR(IF(RIGHT(VLOOKUP($A163,csapatok!$A:$NN,FG$320,FALSE),5)="Csere",VLOOKUP(LEFT(VLOOKUP($A163,csapatok!$A:$NN,FG$320,FALSE),LEN(VLOOKUP($A163,csapatok!$A:$NN,FG$320,FALSE))-6),'csapat-ranglista'!$A:$FP,FG$321,FALSE)/8,VLOOKUP(VLOOKUP($A163,csapatok!$A:$NN,FG$320,FALSE),'csapat-ranglista'!$A:$FP,FG$321,FALSE)/4),0)</f>
        <v>0</v>
      </c>
      <c r="FH163" s="223">
        <f>IFERROR(IF(RIGHT(VLOOKUP($A163,csapatok!$A:$NN,FH$320,FALSE),5)="Csere",VLOOKUP(LEFT(VLOOKUP($A163,csapatok!$A:$NN,FH$320,FALSE),LEN(VLOOKUP($A163,csapatok!$A:$NN,FH$320,FALSE))-6),'csapat-ranglista'!$A:$FP,FH$321,FALSE)/8,VLOOKUP(VLOOKUP($A163,csapatok!$A:$NN,FH$320,FALSE),'csapat-ranglista'!$A:$FP,FH$321,FALSE)/4),0)</f>
        <v>0</v>
      </c>
      <c r="FI163" s="223">
        <f>IFERROR(IF(RIGHT(VLOOKUP($A163,csapatok!$A:$NN,FI$320,FALSE),5)="Csere",VLOOKUP(LEFT(VLOOKUP($A163,csapatok!$A:$NN,FI$320,FALSE),LEN(VLOOKUP($A163,csapatok!$A:$NN,FI$320,FALSE))-6),'csapat-ranglista'!$A:$FP,FI$321,FALSE)/8,VLOOKUP(VLOOKUP($A163,csapatok!$A:$NN,FI$320,FALSE),'csapat-ranglista'!$A:$FP,FI$321,FALSE)/4),0)</f>
        <v>0</v>
      </c>
      <c r="FJ163" s="223">
        <f>IFERROR(IF(RIGHT(VLOOKUP($A163,csapatok!$A:$NN,FJ$320,FALSE),5)="Csere",VLOOKUP(LEFT(VLOOKUP($A163,csapatok!$A:$NN,FJ$320,FALSE),LEN(VLOOKUP($A163,csapatok!$A:$NN,FJ$320,FALSE))-6),'csapat-ranglista'!$A:$FP,FJ$321,FALSE)/8,VLOOKUP(VLOOKUP($A163,csapatok!$A:$NN,FJ$320,FALSE),'csapat-ranglista'!$A:$FP,FJ$321,FALSE)/4),0)</f>
        <v>0</v>
      </c>
      <c r="FK163" s="223">
        <f>IFERROR(IF(RIGHT(VLOOKUP($A163,csapatok!$A:$NN,FK$320,FALSE),5)="Csere",VLOOKUP(LEFT(VLOOKUP($A163,csapatok!$A:$NN,FK$320,FALSE),LEN(VLOOKUP($A163,csapatok!$A:$NN,FK$320,FALSE))-6),'csapat-ranglista'!$A:$FP,FK$321,FALSE)/8,VLOOKUP(VLOOKUP($A163,csapatok!$A:$NN,FK$320,FALSE),'csapat-ranglista'!$A:$FP,FK$321,FALSE)/4),0)</f>
        <v>0</v>
      </c>
      <c r="FL163" s="223">
        <f>IFERROR(IF(RIGHT(VLOOKUP($A163,csapatok!$A:$NN,FL$320,FALSE),5)="Csere",VLOOKUP(LEFT(VLOOKUP($A163,csapatok!$A:$NN,FL$320,FALSE),LEN(VLOOKUP($A163,csapatok!$A:$NN,FL$320,FALSE))-6),'csapat-ranglista'!$A:$FP,FL$321,FALSE)/8,VLOOKUP(VLOOKUP($A163,csapatok!$A:$NN,FL$320,FALSE),'csapat-ranglista'!$A:$FP,FL$321,FALSE)/4),0)</f>
        <v>0</v>
      </c>
      <c r="FM163" s="223">
        <f>IFERROR(IF(RIGHT(VLOOKUP($A163,csapatok!$A:$NN,FM$320,FALSE),5)="Csere",VLOOKUP(LEFT(VLOOKUP($A163,csapatok!$A:$NN,FM$320,FALSE),LEN(VLOOKUP($A163,csapatok!$A:$NN,FM$320,FALSE))-6),'csapat-ranglista'!$A:$FP,FM$321,FALSE)/8,VLOOKUP(VLOOKUP($A163,csapatok!$A:$NN,FM$320,FALSE),'csapat-ranglista'!$A:$FP,FM$321,FALSE)/4),0)</f>
        <v>0</v>
      </c>
      <c r="FN163" s="223">
        <f>IFERROR(IF(RIGHT(VLOOKUP($A163,csapatok!$A:$NN,FN$320,FALSE),5)="Csere",VLOOKUP(LEFT(VLOOKUP($A163,csapatok!$A:$NN,FN$320,FALSE),LEN(VLOOKUP($A163,csapatok!$A:$NN,FN$320,FALSE))-6),'csapat-ranglista'!$A:$FP,FN$321,FALSE)/8,VLOOKUP(VLOOKUP($A163,csapatok!$A:$NN,FN$320,FALSE),'csapat-ranglista'!$A:$FP,FN$321,FALSE)/4),0)</f>
        <v>0</v>
      </c>
      <c r="FO163" s="223">
        <f>IFERROR(IF(RIGHT(VLOOKUP($A163,csapatok!$A:$NN,FO$320,FALSE),5)="Csere",VLOOKUP(LEFT(VLOOKUP($A163,csapatok!$A:$NN,FO$320,FALSE),LEN(VLOOKUP($A163,csapatok!$A:$NN,FO$320,FALSE))-6),'csapat-ranglista'!$A:$FP,FO$321,FALSE)/8,VLOOKUP(VLOOKUP($A163,csapatok!$A:$NN,FO$320,FALSE),'csapat-ranglista'!$A:$FP,FO$321,FALSE)/4),0)</f>
        <v>0</v>
      </c>
      <c r="FP163" s="223">
        <f>IFERROR(IF(RIGHT(VLOOKUP($A163,csapatok!$A:$NN,FP$320,FALSE),5)="Csere",VLOOKUP(LEFT(VLOOKUP($A163,csapatok!$A:$NN,FP$320,FALSE),LEN(VLOOKUP($A163,csapatok!$A:$NN,FP$320,FALSE))-6),'csapat-ranglista'!$A:$FP,FP$321,FALSE)/8,VLOOKUP(VLOOKUP($A163,csapatok!$A:$NN,FP$320,FALSE),'csapat-ranglista'!$A:$FP,FP$321,FALSE)/4),0)</f>
        <v>0</v>
      </c>
      <c r="FQ163" s="223">
        <f>IFERROR(IF(RIGHT(VLOOKUP($A163,csapatok!$A:$NN,FQ$320,FALSE),5)="Csere",VLOOKUP(LEFT(VLOOKUP($A163,csapatok!$A:$NN,FQ$320,FALSE),LEN(VLOOKUP($A163,csapatok!$A:$NN,FQ$320,FALSE))-6),'csapat-ranglista'!$A:$FP,FQ$321,FALSE)/8,VLOOKUP(VLOOKUP($A163,csapatok!$A:$NN,FQ$320,FALSE),'csapat-ranglista'!$A:$FP,FQ$321,FALSE)/4),0)</f>
        <v>0</v>
      </c>
      <c r="FR163" s="223">
        <f>IFERROR(IF(RIGHT(VLOOKUP($A163,csapatok!$A:$NN,FR$320,FALSE),5)="Csere",VLOOKUP(LEFT(VLOOKUP($A163,csapatok!$A:$NN,FR$320,FALSE),LEN(VLOOKUP($A163,csapatok!$A:$NN,FR$320,FALSE))-6),'csapat-ranglista'!$A:$FP,FR$321,FALSE)/8,VLOOKUP(VLOOKUP($A163,csapatok!$A:$NN,FR$320,FALSE),'csapat-ranglista'!$A:$FP,FR$321,FALSE)/4),0)</f>
        <v>0</v>
      </c>
      <c r="FS163" s="223">
        <f>IFERROR(IF(RIGHT(VLOOKUP($A163,csapatok!$A:$NN,FS$320,FALSE),5)="Csere",VLOOKUP(LEFT(VLOOKUP($A163,csapatok!$A:$NN,FS$320,FALSE),LEN(VLOOKUP($A163,csapatok!$A:$NN,FS$320,FALSE))-6),'csapat-ranglista'!$A:$FP,FS$321,FALSE)/8,VLOOKUP(VLOOKUP($A163,csapatok!$A:$NN,FS$320,FALSE),'csapat-ranglista'!$A:$FP,FS$321,FALSE)/4),0)</f>
        <v>0</v>
      </c>
      <c r="FT163" s="223">
        <f>IFERROR(IF(RIGHT(VLOOKUP($A163,csapatok!$A:$NN,FT$320,FALSE),5)="Csere",VLOOKUP(LEFT(VLOOKUP($A163,csapatok!$A:$NN,FT$320,FALSE),LEN(VLOOKUP($A163,csapatok!$A:$NN,FT$320,FALSE))-6),'csapat-ranglista'!$A:$FP,FT$321,FALSE)/8,VLOOKUP(VLOOKUP($A163,csapatok!$A:$NN,FT$320,FALSE),'csapat-ranglista'!$A:$FP,FT$321,FALSE)/4),0)</f>
        <v>0</v>
      </c>
      <c r="FU163" s="223">
        <f>IFERROR(IF(RIGHT(VLOOKUP($A163,csapatok!$A:$NN,FU$320,FALSE),5)="Csere",VLOOKUP(LEFT(VLOOKUP($A163,csapatok!$A:$NN,FU$320,FALSE),LEN(VLOOKUP($A163,csapatok!$A:$NN,FU$320,FALSE))-6),'csapat-ranglista'!$A:$FP,FU$321,FALSE)/8,VLOOKUP(VLOOKUP($A163,csapatok!$A:$NN,FU$320,FALSE),'csapat-ranglista'!$A:$FP,FU$321,FALSE)/4),0)</f>
        <v>0</v>
      </c>
      <c r="FV163" s="223">
        <f>IFERROR(IF(RIGHT(VLOOKUP($A163,csapatok!$A:$NN,FV$320,FALSE),5)="Csere",VLOOKUP(LEFT(VLOOKUP($A163,csapatok!$A:$NN,FV$320,FALSE),LEN(VLOOKUP($A163,csapatok!$A:$NN,FV$320,FALSE))-6),'csapat-ranglista'!$A:$FP,FV$321,FALSE)/8,VLOOKUP(VLOOKUP($A163,csapatok!$A:$NN,FV$320,FALSE),'csapat-ranglista'!$A:$FP,FV$321,FALSE)/4),0)</f>
        <v>0</v>
      </c>
      <c r="FW163" s="223">
        <f>IFERROR(IF(RIGHT(VLOOKUP($A163,csapatok!$A:$NN,FW$320,FALSE),5)="Csere",VLOOKUP(LEFT(VLOOKUP($A163,csapatok!$A:$NN,FW$320,FALSE),LEN(VLOOKUP($A163,csapatok!$A:$NN,FW$320,FALSE))-6),'csapat-ranglista'!$A:$FP,FW$321,FALSE)/8,VLOOKUP(VLOOKUP($A163,csapatok!$A:$NN,FW$320,FALSE),'csapat-ranglista'!$A:$FP,FW$321,FALSE)/4),0)</f>
        <v>0</v>
      </c>
      <c r="FX163" s="223">
        <f>IFERROR(IF(RIGHT(VLOOKUP($A163,csapatok!$A:$NN,FX$320,FALSE),5)="Csere",VLOOKUP(LEFT(VLOOKUP($A163,csapatok!$A:$NN,FX$320,FALSE),LEN(VLOOKUP($A163,csapatok!$A:$NN,FX$320,FALSE))-6),'csapat-ranglista'!$A:$FP,FX$321,FALSE)/8,VLOOKUP(VLOOKUP($A163,csapatok!$A:$NN,FX$320,FALSE),'csapat-ranglista'!$A:$FP,FX$321,FALSE)/4),0)</f>
        <v>0</v>
      </c>
      <c r="FY163" s="223">
        <f>IFERROR(IF(RIGHT(VLOOKUP($A163,csapatok!$A:$NN,FY$320,FALSE),5)="Csere",VLOOKUP(LEFT(VLOOKUP($A163,csapatok!$A:$NN,FY$320,FALSE),LEN(VLOOKUP($A163,csapatok!$A:$NN,FY$320,FALSE))-6),'csapat-ranglista'!$A:$FP,FY$321,FALSE)/8,VLOOKUP(VLOOKUP($A163,csapatok!$A:$NN,FY$320,FALSE),'csapat-ranglista'!$A:$FP,FY$321,FALSE)/4),0)</f>
        <v>0</v>
      </c>
      <c r="FZ163" s="223">
        <f>IFERROR(IF(RIGHT(VLOOKUP($A163,csapatok!$A:$NN,FZ$320,FALSE),5)="Csere",VLOOKUP(LEFT(VLOOKUP($A163,csapatok!$A:$NN,FZ$320,FALSE),LEN(VLOOKUP($A163,csapatok!$A:$NN,FZ$320,FALSE))-6),'csapat-ranglista'!$A:$FP,FZ$321,FALSE)/8,VLOOKUP(VLOOKUP($A163,csapatok!$A:$NN,FZ$320,FALSE),'csapat-ranglista'!$A:$FP,FZ$321,FALSE)/4),0)</f>
        <v>0</v>
      </c>
      <c r="GA163" s="223">
        <f>IFERROR(IF(RIGHT(VLOOKUP($A163,csapatok!$A:$NN,GA$320,FALSE),5)="Csere",VLOOKUP(LEFT(VLOOKUP($A163,csapatok!$A:$NN,GA$320,FALSE),LEN(VLOOKUP($A163,csapatok!$A:$NN,GA$320,FALSE))-6),'csapat-ranglista'!$A:$FP,GA$321,FALSE)/8,VLOOKUP(VLOOKUP($A163,csapatok!$A:$NN,GA$320,FALSE),'csapat-ranglista'!$A:$FP,GA$321,FALSE)/4),0)</f>
        <v>0</v>
      </c>
      <c r="GB163" s="223">
        <f>IFERROR(IF(RIGHT(VLOOKUP($A163,csapatok!$A:$NN,GB$320,FALSE),5)="Csere",VLOOKUP(LEFT(VLOOKUP($A163,csapatok!$A:$NN,GB$320,FALSE),LEN(VLOOKUP($A163,csapatok!$A:$NN,GB$320,FALSE))-6),'csapat-ranglista'!$A:$FP,GB$321,FALSE)/8,VLOOKUP(VLOOKUP($A163,csapatok!$A:$NN,GB$320,FALSE),'csapat-ranglista'!$A:$FP,GB$321,FALSE)/4),0)</f>
        <v>0</v>
      </c>
      <c r="GC163" s="223">
        <f>IFERROR(IF(RIGHT(VLOOKUP($A163,csapatok!$A:$NN,GC$320,FALSE),5)="Csere",VLOOKUP(LEFT(VLOOKUP($A163,csapatok!$A:$NN,GC$320,FALSE),LEN(VLOOKUP($A163,csapatok!$A:$NN,GC$320,FALSE))-6),'csapat-ranglista'!$A:$FP,GC$321,FALSE)/8,VLOOKUP(VLOOKUP($A163,csapatok!$A:$NN,GC$320,FALSE),'csapat-ranglista'!$A:$FP,GC$321,FALSE)/4),0)</f>
        <v>0</v>
      </c>
      <c r="GD163" s="247">
        <f>SUM(EQ163:GC163)</f>
        <v>0</v>
      </c>
    </row>
    <row r="164" spans="1:186">
      <c r="A164" s="32" t="s">
        <v>60</v>
      </c>
      <c r="B164" s="2">
        <v>32754</v>
      </c>
      <c r="C164" s="131" t="str">
        <f>IF(B164=0,"",IF(B164&lt;$C$1,"felnőtt","ifi"))</f>
        <v>felnőtt</v>
      </c>
      <c r="D164" s="32" t="s">
        <v>9</v>
      </c>
      <c r="E164" s="45">
        <v>33.5</v>
      </c>
      <c r="F164" s="32">
        <v>9.5125013299287158</v>
      </c>
      <c r="G164" s="32">
        <v>0</v>
      </c>
      <c r="H164" s="32">
        <v>1.9017836178162006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12.921405944766192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8.6923748193989301</v>
      </c>
      <c r="U164" s="32">
        <v>0</v>
      </c>
      <c r="V164" s="32">
        <v>0</v>
      </c>
      <c r="W164" s="32">
        <v>5.5912910381252647</v>
      </c>
      <c r="X164" s="32">
        <f>IFERROR(IF(RIGHT(VLOOKUP($A164,csapatok!$A:$BL,X$320,FALSE),5)="Csere",VLOOKUP(LEFT(VLOOKUP($A164,csapatok!$A:$BL,X$320,FALSE),LEN(VLOOKUP($A164,csapatok!$A:$BL,X$320,FALSE))-6),'csapat-ranglista'!$A:$FP,X$321,FALSE)/8,VLOOKUP(VLOOKUP($A164,csapatok!$A:$BL,X$320,FALSE),'csapat-ranglista'!$A:$FP,X$321,FALSE)/4),0)</f>
        <v>0</v>
      </c>
      <c r="Y164" s="32">
        <f>IFERROR(IF(RIGHT(VLOOKUP($A164,csapatok!$A:$BL,Y$320,FALSE),5)="Csere",VLOOKUP(LEFT(VLOOKUP($A164,csapatok!$A:$BL,Y$320,FALSE),LEN(VLOOKUP($A164,csapatok!$A:$BL,Y$320,FALSE))-6),'csapat-ranglista'!$A:$FP,Y$321,FALSE)/8,VLOOKUP(VLOOKUP($A164,csapatok!$A:$BL,Y$320,FALSE),'csapat-ranglista'!$A:$FP,Y$321,FALSE)/4),0)</f>
        <v>0</v>
      </c>
      <c r="Z164" s="32">
        <f>IFERROR(IF(RIGHT(VLOOKUP($A164,csapatok!$A:$BL,Z$320,FALSE),5)="Csere",VLOOKUP(LEFT(VLOOKUP($A164,csapatok!$A:$BL,Z$320,FALSE),LEN(VLOOKUP($A164,csapatok!$A:$BL,Z$320,FALSE))-6),'csapat-ranglista'!$A:$FP,Z$321,FALSE)/8,VLOOKUP(VLOOKUP($A164,csapatok!$A:$BL,Z$320,FALSE),'csapat-ranglista'!$A:$FP,Z$321,FALSE)/4),0)</f>
        <v>6.4843378105186007</v>
      </c>
      <c r="AA164" s="32">
        <f>IFERROR(IF(RIGHT(VLOOKUP($A164,csapatok!$A:$BL,AA$320,FALSE),5)="Csere",VLOOKUP(LEFT(VLOOKUP($A164,csapatok!$A:$BL,AA$320,FALSE),LEN(VLOOKUP($A164,csapatok!$A:$BL,AA$320,FALSE))-6),'csapat-ranglista'!$A:$FP,AA$321,FALSE)/8,VLOOKUP(VLOOKUP($A164,csapatok!$A:$BL,AA$320,FALSE),'csapat-ranglista'!$A:$FP,AA$321,FALSE)/4),0)</f>
        <v>0</v>
      </c>
      <c r="AB164" s="223">
        <f>IFERROR(IF(RIGHT(VLOOKUP($A164,csapatok!$A:$BL,AB$320,FALSE),5)="Csere",VLOOKUP(LEFT(VLOOKUP($A164,csapatok!$A:$BL,AB$320,FALSE),LEN(VLOOKUP($A164,csapatok!$A:$BL,AB$320,FALSE))-6),'csapat-ranglista'!$A:$FP,AB$321,FALSE)/8,VLOOKUP(VLOOKUP($A164,csapatok!$A:$BL,AB$320,FALSE),'csapat-ranglista'!$A:$FP,AB$321,FALSE)/4),0)</f>
        <v>0</v>
      </c>
      <c r="AC164" s="223">
        <f>IFERROR(IF(RIGHT(VLOOKUP($A164,csapatok!$A:$BL,AC$320,FALSE),5)="Csere",VLOOKUP(LEFT(VLOOKUP($A164,csapatok!$A:$BL,AC$320,FALSE),LEN(VLOOKUP($A164,csapatok!$A:$BL,AC$320,FALSE))-6),'csapat-ranglista'!$A:$FP,AC$321,FALSE)/8,VLOOKUP(VLOOKUP($A164,csapatok!$A:$BL,AC$320,FALSE),'csapat-ranglista'!$A:$FP,AC$321,FALSE)/4),0)</f>
        <v>0</v>
      </c>
      <c r="AD164" s="223">
        <f>IFERROR(IF(RIGHT(VLOOKUP($A164,csapatok!$A:$BL,AD$320,FALSE),5)="Csere",VLOOKUP(LEFT(VLOOKUP($A164,csapatok!$A:$BL,AD$320,FALSE),LEN(VLOOKUP($A164,csapatok!$A:$BL,AD$320,FALSE))-6),'csapat-ranglista'!$A:$FP,AD$321,FALSE)/8,VLOOKUP(VLOOKUP($A164,csapatok!$A:$BL,AD$320,FALSE),'csapat-ranglista'!$A:$FP,AD$321,FALSE)/4),0)</f>
        <v>0</v>
      </c>
      <c r="AE164" s="223">
        <f>IFERROR(IF(RIGHT(VLOOKUP($A164,csapatok!$A:$BL,AE$320,FALSE),5)="Csere",VLOOKUP(LEFT(VLOOKUP($A164,csapatok!$A:$BL,AE$320,FALSE),LEN(VLOOKUP($A164,csapatok!$A:$BL,AE$320,FALSE))-6),'csapat-ranglista'!$A:$FP,AE$321,FALSE)/8,VLOOKUP(VLOOKUP($A164,csapatok!$A:$BL,AE$320,FALSE),'csapat-ranglista'!$A:$FP,AE$321,FALSE)/4),0)</f>
        <v>0</v>
      </c>
      <c r="AF164" s="223">
        <f>IFERROR(IF(RIGHT(VLOOKUP($A164,csapatok!$A:$BL,AF$320,FALSE),5)="Csere",VLOOKUP(LEFT(VLOOKUP($A164,csapatok!$A:$BL,AF$320,FALSE),LEN(VLOOKUP($A164,csapatok!$A:$BL,AF$320,FALSE))-6),'csapat-ranglista'!$A:$FP,AF$321,FALSE)/8,VLOOKUP(VLOOKUP($A164,csapatok!$A:$BL,AF$320,FALSE),'csapat-ranglista'!$A:$FP,AF$321,FALSE)/4),0)</f>
        <v>0</v>
      </c>
      <c r="AG164" s="223">
        <f>IFERROR(IF(RIGHT(VLOOKUP($A164,csapatok!$A:$BL,AG$320,FALSE),5)="Csere",VLOOKUP(LEFT(VLOOKUP($A164,csapatok!$A:$BL,AG$320,FALSE),LEN(VLOOKUP($A164,csapatok!$A:$BL,AG$320,FALSE))-6),'csapat-ranglista'!$A:$FP,AG$321,FALSE)/8,VLOOKUP(VLOOKUP($A164,csapatok!$A:$BL,AG$320,FALSE),'csapat-ranglista'!$A:$FP,AG$321,FALSE)/4),0)</f>
        <v>1.2246601089266853</v>
      </c>
      <c r="AH164" s="223">
        <f>IFERROR(IF(RIGHT(VLOOKUP($A164,csapatok!$A:$BL,AH$320,FALSE),5)="Csere",VLOOKUP(LEFT(VLOOKUP($A164,csapatok!$A:$BL,AH$320,FALSE),LEN(VLOOKUP($A164,csapatok!$A:$BL,AH$320,FALSE))-6),'csapat-ranglista'!$A:$FP,AH$321,FALSE)/8,VLOOKUP(VLOOKUP($A164,csapatok!$A:$BL,AH$320,FALSE),'csapat-ranglista'!$A:$FP,AH$321,FALSE)/4),0)</f>
        <v>0</v>
      </c>
      <c r="AI164" s="223">
        <f>IFERROR(IF(RIGHT(VLOOKUP($A164,csapatok!$A:$BL,AI$320,FALSE),5)="Csere",VLOOKUP(LEFT(VLOOKUP($A164,csapatok!$A:$BL,AI$320,FALSE),LEN(VLOOKUP($A164,csapatok!$A:$BL,AI$320,FALSE))-6),'csapat-ranglista'!$A:$FP,AI$321,FALSE)/8,VLOOKUP(VLOOKUP($A164,csapatok!$A:$BL,AI$320,FALSE),'csapat-ranglista'!$A:$FP,AI$321,FALSE)/4),0)</f>
        <v>1.8957064893996431</v>
      </c>
      <c r="AJ164" s="223">
        <f>IFERROR(IF(RIGHT(VLOOKUP($A164,csapatok!$A:$BL,AJ$320,FALSE),5)="Csere",VLOOKUP(LEFT(VLOOKUP($A164,csapatok!$A:$BL,AJ$320,FALSE),LEN(VLOOKUP($A164,csapatok!$A:$BL,AJ$320,FALSE))-6),'csapat-ranglista'!$A:$FP,AJ$321,FALSE)/8,VLOOKUP(VLOOKUP($A164,csapatok!$A:$BL,AJ$320,FALSE),'csapat-ranglista'!$A:$FP,AJ$321,FALSE)/2),0)</f>
        <v>0</v>
      </c>
      <c r="AK164" s="223">
        <f>IFERROR(IF(RIGHT(VLOOKUP($A164,csapatok!$A:$CN,AK$320,FALSE),5)="Csere",VLOOKUP(LEFT(VLOOKUP($A164,csapatok!$A:$CN,AK$320,FALSE),LEN(VLOOKUP($A164,csapatok!$A:$CN,AK$320,FALSE))-6),'csapat-ranglista'!$A:$FP,AK$321,FALSE)/8,VLOOKUP(VLOOKUP($A164,csapatok!$A:$CN,AK$320,FALSE),'csapat-ranglista'!$A:$FP,AK$321,FALSE)/4),0)</f>
        <v>0</v>
      </c>
      <c r="AL164" s="223">
        <f>IFERROR(IF(RIGHT(VLOOKUP($A164,csapatok!$A:$CN,AL$320,FALSE),5)="Csere",VLOOKUP(LEFT(VLOOKUP($A164,csapatok!$A:$CN,AL$320,FALSE),LEN(VLOOKUP($A164,csapatok!$A:$CN,AL$320,FALSE))-6),'csapat-ranglista'!$A:$FP,AL$321,FALSE)/8,VLOOKUP(VLOOKUP($A164,csapatok!$A:$CN,AL$320,FALSE),'csapat-ranglista'!$A:$FP,AL$321,FALSE)/4),0)</f>
        <v>1.6296196692203428</v>
      </c>
      <c r="AM164" s="223">
        <f>IFERROR(IF(RIGHT(VLOOKUP($A164,csapatok!$A:$CN,AM$320,FALSE),5)="Csere",VLOOKUP(LEFT(VLOOKUP($A164,csapatok!$A:$CN,AM$320,FALSE),LEN(VLOOKUP($A164,csapatok!$A:$CN,AM$320,FALSE))-6),'csapat-ranglista'!$A:$FP,AM$321,FALSE)/8,VLOOKUP(VLOOKUP($A164,csapatok!$A:$CN,AM$320,FALSE),'csapat-ranglista'!$A:$FP,AM$321,FALSE)/4),0)</f>
        <v>0</v>
      </c>
      <c r="AN164" s="223">
        <f>IFERROR(IF(RIGHT(VLOOKUP($A164,csapatok!$A:$CN,AN$320,FALSE),5)="Csere",VLOOKUP(LEFT(VLOOKUP($A164,csapatok!$A:$CN,AN$320,FALSE),LEN(VLOOKUP($A164,csapatok!$A:$CN,AN$320,FALSE))-6),'csapat-ranglista'!$A:$FP,AN$321,FALSE)/8,VLOOKUP(VLOOKUP($A164,csapatok!$A:$CN,AN$320,FALSE),'csapat-ranglista'!$A:$FP,AN$321,FALSE)/4),0)</f>
        <v>0</v>
      </c>
      <c r="AO164" s="223">
        <f>IFERROR(IF(RIGHT(VLOOKUP($A164,csapatok!$A:$CN,AO$320,FALSE),5)="Csere",VLOOKUP(LEFT(VLOOKUP($A164,csapatok!$A:$CN,AO$320,FALSE),LEN(VLOOKUP($A164,csapatok!$A:$CN,AO$320,FALSE))-6),'csapat-ranglista'!$A:$FP,AO$321,FALSE)/8,VLOOKUP(VLOOKUP($A164,csapatok!$A:$CN,AO$320,FALSE),'csapat-ranglista'!$A:$FP,AO$321,FALSE)/4),0)</f>
        <v>0</v>
      </c>
      <c r="AP164" s="223">
        <f>IFERROR(IF(RIGHT(VLOOKUP($A164,csapatok!$A:$CN,AP$320,FALSE),5)="Csere",VLOOKUP(LEFT(VLOOKUP($A164,csapatok!$A:$CN,AP$320,FALSE),LEN(VLOOKUP($A164,csapatok!$A:$CN,AP$320,FALSE))-6),'csapat-ranglista'!$A:$FP,AP$321,FALSE)/8,VLOOKUP(VLOOKUP($A164,csapatok!$A:$CN,AP$320,FALSE),'csapat-ranglista'!$A:$FP,AP$321,FALSE)/4),0)</f>
        <v>13.077176514986107</v>
      </c>
      <c r="AQ164" s="223">
        <f>IFERROR(IF(RIGHT(VLOOKUP($A164,csapatok!$A:$CN,AQ$320,FALSE),5)="Csere",VLOOKUP(LEFT(VLOOKUP($A164,csapatok!$A:$CN,AQ$320,FALSE),LEN(VLOOKUP($A164,csapatok!$A:$CN,AQ$320,FALSE))-6),'csapat-ranglista'!$A:$FP,AQ$321,FALSE)/8,VLOOKUP(VLOOKUP($A164,csapatok!$A:$CN,AQ$320,FALSE),'csapat-ranglista'!$A:$FP,AQ$321,FALSE)/4),0)</f>
        <v>0</v>
      </c>
      <c r="AR164" s="223">
        <f>IFERROR(IF(RIGHT(VLOOKUP($A164,csapatok!$A:$CN,AR$320,FALSE),5)="Csere",VLOOKUP(LEFT(VLOOKUP($A164,csapatok!$A:$CN,AR$320,FALSE),LEN(VLOOKUP($A164,csapatok!$A:$CN,AR$320,FALSE))-6),'csapat-ranglista'!$A:$FP,AR$321,FALSE)/8,VLOOKUP(VLOOKUP($A164,csapatok!$A:$CN,AR$320,FALSE),'csapat-ranglista'!$A:$FP,AR$321,FALSE)/4),0)</f>
        <v>62.443391258557114</v>
      </c>
      <c r="AS164" s="223">
        <f>IFERROR(IF(RIGHT(VLOOKUP($A164,csapatok!$A:$CN,AS$320,FALSE),5)="Csere",VLOOKUP(LEFT(VLOOKUP($A164,csapatok!$A:$CN,AS$320,FALSE),LEN(VLOOKUP($A164,csapatok!$A:$CN,AS$320,FALSE))-6),'csapat-ranglista'!$A:$FP,AS$321,FALSE)/8,VLOOKUP(VLOOKUP($A164,csapatok!$A:$CN,AS$320,FALSE),'csapat-ranglista'!$A:$FP,AS$321,FALSE)/4),0)</f>
        <v>10.727198397984409</v>
      </c>
      <c r="AT164" s="223">
        <f>IFERROR(IF(RIGHT(VLOOKUP($A164,csapatok!$A:$CN,AT$320,FALSE),5)="Csere",VLOOKUP(LEFT(VLOOKUP($A164,csapatok!$A:$CN,AT$320,FALSE),LEN(VLOOKUP($A164,csapatok!$A:$CN,AT$320,FALSE))-6),'csapat-ranglista'!$A:$FP,AT$321,FALSE)/8,VLOOKUP(VLOOKUP($A164,csapatok!$A:$CN,AT$320,FALSE),'csapat-ranglista'!$A:$FP,AT$321,FALSE)/4),0)</f>
        <v>0</v>
      </c>
      <c r="AU164" s="223">
        <f>IFERROR(IF(RIGHT(VLOOKUP($A164,csapatok!$A:$CN,AU$320,FALSE),5)="Csere",VLOOKUP(LEFT(VLOOKUP($A164,csapatok!$A:$CN,AU$320,FALSE),LEN(VLOOKUP($A164,csapatok!$A:$CN,AU$320,FALSE))-6),'csapat-ranglista'!$A:$FP,AU$321,FALSE)/8,VLOOKUP(VLOOKUP($A164,csapatok!$A:$CN,AU$320,FALSE),'csapat-ranglista'!$A:$FP,AU$321,FALSE)/4),0)</f>
        <v>0</v>
      </c>
      <c r="AV164" s="223">
        <f>IFERROR(IF(RIGHT(VLOOKUP($A164,csapatok!$A:$CN,AV$320,FALSE),5)="Csere",VLOOKUP(LEFT(VLOOKUP($A164,csapatok!$A:$CN,AV$320,FALSE),LEN(VLOOKUP($A164,csapatok!$A:$CN,AV$320,FALSE))-6),'csapat-ranglista'!$A:$FP,AV$321,FALSE)/8,VLOOKUP(VLOOKUP($A164,csapatok!$A:$CN,AV$320,FALSE),'csapat-ranglista'!$A:$FP,AV$321,FALSE)/4),0)</f>
        <v>0</v>
      </c>
      <c r="AW164" s="223">
        <f>IFERROR(IF(RIGHT(VLOOKUP($A164,csapatok!$A:$CN,AW$320,FALSE),5)="Csere",VLOOKUP(LEFT(VLOOKUP($A164,csapatok!$A:$CN,AW$320,FALSE),LEN(VLOOKUP($A164,csapatok!$A:$CN,AW$320,FALSE))-6),'csapat-ranglista'!$A:$FP,AW$321,FALSE)/8,VLOOKUP(VLOOKUP($A164,csapatok!$A:$CN,AW$320,FALSE),'csapat-ranglista'!$A:$FP,AW$321,FALSE)/4),0)</f>
        <v>0</v>
      </c>
      <c r="AX164" s="223">
        <f>IFERROR(IF(RIGHT(VLOOKUP($A164,csapatok!$A:$CN,AX$320,FALSE),5)="Csere",VLOOKUP(LEFT(VLOOKUP($A164,csapatok!$A:$CN,AX$320,FALSE),LEN(VLOOKUP($A164,csapatok!$A:$CN,AX$320,FALSE))-6),'csapat-ranglista'!$A:$FP,AX$321,FALSE)/8,VLOOKUP(VLOOKUP($A164,csapatok!$A:$CN,AX$320,FALSE),'csapat-ranglista'!$A:$FP,AX$321,FALSE)/4),0)</f>
        <v>0</v>
      </c>
      <c r="AY164" s="223">
        <f>IFERROR(IF(RIGHT(VLOOKUP($A164,csapatok!$A:$NN,AY$320,FALSE),5)="Csere",VLOOKUP(LEFT(VLOOKUP($A164,csapatok!$A:$NN,AY$320,FALSE),LEN(VLOOKUP($A164,csapatok!$A:$NN,AY$320,FALSE))-6),'csapat-ranglista'!$A:$FP,AY$321,FALSE)/8,VLOOKUP(VLOOKUP($A164,csapatok!$A:$NN,AY$320,FALSE),'csapat-ranglista'!$A:$FP,AY$321,FALSE)/4),0)</f>
        <v>0</v>
      </c>
      <c r="AZ164" s="223">
        <f>IFERROR(IF(RIGHT(VLOOKUP($A164,csapatok!$A:$NN,AZ$320,FALSE),5)="Csere",VLOOKUP(LEFT(VLOOKUP($A164,csapatok!$A:$NN,AZ$320,FALSE),LEN(VLOOKUP($A164,csapatok!$A:$NN,AZ$320,FALSE))-6),'csapat-ranglista'!$A:$FP,AZ$321,FALSE)/8,VLOOKUP(VLOOKUP($A164,csapatok!$A:$NN,AZ$320,FALSE),'csapat-ranglista'!$A:$FP,AZ$321,FALSE)/4),0)</f>
        <v>0</v>
      </c>
      <c r="BA164" s="223">
        <f>IFERROR(IF(RIGHT(VLOOKUP($A164,csapatok!$A:$NN,BA$320,FALSE),5)="Csere",VLOOKUP(LEFT(VLOOKUP($A164,csapatok!$A:$NN,BA$320,FALSE),LEN(VLOOKUP($A164,csapatok!$A:$NN,BA$320,FALSE))-6),'csapat-ranglista'!$A:$FP,BA$321,FALSE)/8,VLOOKUP(VLOOKUP($A164,csapatok!$A:$NN,BA$320,FALSE),'csapat-ranglista'!$A:$FP,BA$321,FALSE)/4),0)</f>
        <v>0</v>
      </c>
      <c r="BB164" s="223">
        <f>IFERROR(IF(RIGHT(VLOOKUP($A164,csapatok!$A:$NN,BB$320,FALSE),5)="Csere",VLOOKUP(LEFT(VLOOKUP($A164,csapatok!$A:$NN,BB$320,FALSE),LEN(VLOOKUP($A164,csapatok!$A:$NN,BB$320,FALSE))-6),'csapat-ranglista'!$A:$FP,BB$321,FALSE)/8,VLOOKUP(VLOOKUP($A164,csapatok!$A:$NN,BB$320,FALSE),'csapat-ranglista'!$A:$FP,BB$321,FALSE)/4),0)</f>
        <v>0</v>
      </c>
      <c r="BC164" s="224">
        <f>versenyek!$ES$11*IFERROR(VLOOKUP(VLOOKUP($A164,versenyek!ER:ET,3,FALSE),szabalyok!$A$16:$B$23,2,FALSE)/4,0)</f>
        <v>0</v>
      </c>
      <c r="BD164" s="224">
        <f>versenyek!$EV$11*IFERROR(VLOOKUP(VLOOKUP($A164,versenyek!EU:EW,3,FALSE),szabalyok!$A$16:$B$23,2,FALSE)/4,0)</f>
        <v>0</v>
      </c>
      <c r="BE164" s="223">
        <f>IFERROR(IF(RIGHT(VLOOKUP($A164,csapatok!$A:$NN,BE$320,FALSE),5)="Csere",VLOOKUP(LEFT(VLOOKUP($A164,csapatok!$A:$NN,BE$320,FALSE),LEN(VLOOKUP($A164,csapatok!$A:$NN,BE$320,FALSE))-6),'csapat-ranglista'!$A:$FP,BE$321,FALSE)/8,VLOOKUP(VLOOKUP($A164,csapatok!$A:$NN,BE$320,FALSE),'csapat-ranglista'!$A:$FP,BE$321,FALSE)/4),0)</f>
        <v>0</v>
      </c>
      <c r="BF164" s="223">
        <f>IFERROR(IF(RIGHT(VLOOKUP($A164,csapatok!$A:$NN,BF$320,FALSE),5)="Csere",VLOOKUP(LEFT(VLOOKUP($A164,csapatok!$A:$NN,BF$320,FALSE),LEN(VLOOKUP($A164,csapatok!$A:$NN,BF$320,FALSE))-6),'csapat-ranglista'!$A:$FP,BF$321,FALSE)/8,VLOOKUP(VLOOKUP($A164,csapatok!$A:$NN,BF$320,FALSE),'csapat-ranglista'!$A:$FP,BF$321,FALSE)/4),0)</f>
        <v>0</v>
      </c>
      <c r="BG164" s="223">
        <f>IFERROR(IF(RIGHT(VLOOKUP($A164,csapatok!$A:$NN,BG$320,FALSE),5)="Csere",VLOOKUP(LEFT(VLOOKUP($A164,csapatok!$A:$NN,BG$320,FALSE),LEN(VLOOKUP($A164,csapatok!$A:$NN,BG$320,FALSE))-6),'csapat-ranglista'!$A:$FP,BG$321,FALSE)/8,VLOOKUP(VLOOKUP($A164,csapatok!$A:$NN,BG$320,FALSE),'csapat-ranglista'!$A:$FP,BG$321,FALSE)/4),0)</f>
        <v>0</v>
      </c>
      <c r="BH164" s="223">
        <f>IFERROR(IF(RIGHT(VLOOKUP($A164,csapatok!$A:$NN,BH$320,FALSE),5)="Csere",VLOOKUP(LEFT(VLOOKUP($A164,csapatok!$A:$NN,BH$320,FALSE),LEN(VLOOKUP($A164,csapatok!$A:$NN,BH$320,FALSE))-6),'csapat-ranglista'!$A:$FP,BH$321,FALSE)/8,VLOOKUP(VLOOKUP($A164,csapatok!$A:$NN,BH$320,FALSE),'csapat-ranglista'!$A:$FP,BH$321,FALSE)/4),0)</f>
        <v>0</v>
      </c>
      <c r="BI164" s="223">
        <f>IFERROR(IF(RIGHT(VLOOKUP($A164,csapatok!$A:$NN,BI$320,FALSE),5)="Csere",VLOOKUP(LEFT(VLOOKUP($A164,csapatok!$A:$NN,BI$320,FALSE),LEN(VLOOKUP($A164,csapatok!$A:$NN,BI$320,FALSE))-6),'csapat-ranglista'!$A:$FP,BI$321,FALSE)/8,VLOOKUP(VLOOKUP($A164,csapatok!$A:$NN,BI$320,FALSE),'csapat-ranglista'!$A:$FP,BI$321,FALSE)/4),0)</f>
        <v>0</v>
      </c>
      <c r="BJ164" s="223">
        <f>IFERROR(IF(RIGHT(VLOOKUP($A164,csapatok!$A:$NN,BJ$320,FALSE),5)="Csere",VLOOKUP(LEFT(VLOOKUP($A164,csapatok!$A:$NN,BJ$320,FALSE),LEN(VLOOKUP($A164,csapatok!$A:$NN,BJ$320,FALSE))-6),'csapat-ranglista'!$A:$FP,BJ$321,FALSE)/8,VLOOKUP(VLOOKUP($A164,csapatok!$A:$NN,BJ$320,FALSE),'csapat-ranglista'!$A:$FP,BJ$321,FALSE)/4),0)</f>
        <v>0</v>
      </c>
      <c r="BK164" s="223">
        <f>IFERROR(IF(RIGHT(VLOOKUP($A164,csapatok!$A:$NN,BK$320,FALSE),5)="Csere",VLOOKUP(LEFT(VLOOKUP($A164,csapatok!$A:$NN,BK$320,FALSE),LEN(VLOOKUP($A164,csapatok!$A:$NN,BK$320,FALSE))-6),'csapat-ranglista'!$A:$FP,BK$321,FALSE)/8,VLOOKUP(VLOOKUP($A164,csapatok!$A:$NN,BK$320,FALSE),'csapat-ranglista'!$A:$FP,BK$321,FALSE)/4),0)</f>
        <v>0</v>
      </c>
      <c r="BL164" s="223">
        <f>IFERROR(IF(RIGHT(VLOOKUP($A164,csapatok!$A:$NN,BL$320,FALSE),5)="Csere",VLOOKUP(LEFT(VLOOKUP($A164,csapatok!$A:$NN,BL$320,FALSE),LEN(VLOOKUP($A164,csapatok!$A:$NN,BL$320,FALSE))-6),'csapat-ranglista'!$A:$FP,BL$321,FALSE)/8,VLOOKUP(VLOOKUP($A164,csapatok!$A:$NN,BL$320,FALSE),'csapat-ranglista'!$A:$FP,BL$321,FALSE)/4),0)</f>
        <v>8.4392447101586772</v>
      </c>
      <c r="BM164" s="223">
        <f>IFERROR(IF(RIGHT(VLOOKUP($A164,csapatok!$A:$NN,BM$320,FALSE),5)="Csere",VLOOKUP(LEFT(VLOOKUP($A164,csapatok!$A:$NN,BM$320,FALSE),LEN(VLOOKUP($A164,csapatok!$A:$NN,BM$320,FALSE))-6),'csapat-ranglista'!$A:$FP,BM$321,FALSE)/8,VLOOKUP(VLOOKUP($A164,csapatok!$A:$NN,BM$320,FALSE),'csapat-ranglista'!$A:$FP,BM$321,FALSE)/4),0)</f>
        <v>0</v>
      </c>
      <c r="BN164" s="223">
        <f>IFERROR(IF(RIGHT(VLOOKUP($A164,csapatok!$A:$NN,BN$320,FALSE),5)="Csere",VLOOKUP(LEFT(VLOOKUP($A164,csapatok!$A:$NN,BN$320,FALSE),LEN(VLOOKUP($A164,csapatok!$A:$NN,BN$320,FALSE))-6),'csapat-ranglista'!$A:$FP,BN$321,FALSE)/8,VLOOKUP(VLOOKUP($A164,csapatok!$A:$NN,BN$320,FALSE),'csapat-ranglista'!$A:$FP,BN$321,FALSE)/4),0)</f>
        <v>0</v>
      </c>
      <c r="BO164" s="223">
        <f>IFERROR(IF(RIGHT(VLOOKUP($A164,csapatok!$A:$NN,BO$320,FALSE),5)="Csere",VLOOKUP(LEFT(VLOOKUP($A164,csapatok!$A:$NN,BO$320,FALSE),LEN(VLOOKUP($A164,csapatok!$A:$NN,BO$320,FALSE))-6),'csapat-ranglista'!$A:$FP,BO$321,FALSE)/8,VLOOKUP(VLOOKUP($A164,csapatok!$A:$NN,BO$320,FALSE),'csapat-ranglista'!$A:$FP,BO$321,FALSE)/4),0)</f>
        <v>0</v>
      </c>
      <c r="BP164" s="223">
        <f>IFERROR(IF(RIGHT(VLOOKUP($A164,csapatok!$A:$NN,BP$320,FALSE),5)="Csere",VLOOKUP(LEFT(VLOOKUP($A164,csapatok!$A:$NN,BP$320,FALSE),LEN(VLOOKUP($A164,csapatok!$A:$NN,BP$320,FALSE))-6),'csapat-ranglista'!$A:$FP,BP$321,FALSE)/8,VLOOKUP(VLOOKUP($A164,csapatok!$A:$NN,BP$320,FALSE),'csapat-ranglista'!$A:$FP,BP$321,FALSE)/4),0)</f>
        <v>0</v>
      </c>
      <c r="BQ164" s="223">
        <f>IFERROR(IF(RIGHT(VLOOKUP($A164,csapatok!$A:$NN,BQ$320,FALSE),5)="Csere",VLOOKUP(LEFT(VLOOKUP($A164,csapatok!$A:$NN,BQ$320,FALSE),LEN(VLOOKUP($A164,csapatok!$A:$NN,BQ$320,FALSE))-6),'csapat-ranglista'!$A:$FP,BQ$321,FALSE)/8,VLOOKUP(VLOOKUP($A164,csapatok!$A:$NN,BQ$320,FALSE),'csapat-ranglista'!$A:$FP,BQ$321,FALSE)/4),0)</f>
        <v>0</v>
      </c>
      <c r="BR164" s="223">
        <f>IFERROR(IF(RIGHT(VLOOKUP($A164,csapatok!$A:$NN,BR$320,FALSE),5)="Csere",VLOOKUP(LEFT(VLOOKUP($A164,csapatok!$A:$NN,BR$320,FALSE),LEN(VLOOKUP($A164,csapatok!$A:$NN,BR$320,FALSE))-6),'csapat-ranglista'!$A:$FP,BR$321,FALSE)/8,VLOOKUP(VLOOKUP($A164,csapatok!$A:$NN,BR$320,FALSE),'csapat-ranglista'!$A:$FP,BR$321,FALSE)/4),0)</f>
        <v>0</v>
      </c>
      <c r="BS164" s="223">
        <f>IFERROR(IF(RIGHT(VLOOKUP($A164,csapatok!$A:$NN,BS$320,FALSE),5)="Csere",VLOOKUP(LEFT(VLOOKUP($A164,csapatok!$A:$NN,BS$320,FALSE),LEN(VLOOKUP($A164,csapatok!$A:$NN,BS$320,FALSE))-6),'csapat-ranglista'!$A:$FP,BS$321,FALSE)/8,VLOOKUP(VLOOKUP($A164,csapatok!$A:$NN,BS$320,FALSE),'csapat-ranglista'!$A:$FP,BS$321,FALSE)/4),0)</f>
        <v>0</v>
      </c>
      <c r="BT164" s="223">
        <f>IFERROR(IF(RIGHT(VLOOKUP($A164,csapatok!$A:$NN,BT$320,FALSE),5)="Csere",VLOOKUP(LEFT(VLOOKUP($A164,csapatok!$A:$NN,BT$320,FALSE),LEN(VLOOKUP($A164,csapatok!$A:$NN,BT$320,FALSE))-6),'csapat-ranglista'!$A:$FP,BT$321,FALSE)/8,VLOOKUP(VLOOKUP($A164,csapatok!$A:$NN,BT$320,FALSE),'csapat-ranglista'!$A:$FP,BT$321,FALSE)/4),0)</f>
        <v>0</v>
      </c>
      <c r="BU164" s="223">
        <f>IFERROR(IF(RIGHT(VLOOKUP($A164,csapatok!$A:$NN,BU$320,FALSE),5)="Csere",VLOOKUP(LEFT(VLOOKUP($A164,csapatok!$A:$NN,BU$320,FALSE),LEN(VLOOKUP($A164,csapatok!$A:$NN,BU$320,FALSE))-6),'csapat-ranglista'!$A:$FP,BU$321,FALSE)/8,VLOOKUP(VLOOKUP($A164,csapatok!$A:$NN,BU$320,FALSE),'csapat-ranglista'!$A:$FP,BU$321,FALSE)/4),0)</f>
        <v>0</v>
      </c>
      <c r="BV164" s="223">
        <f>IFERROR(IF(RIGHT(VLOOKUP($A164,csapatok!$A:$NN,BV$320,FALSE),5)="Csere",VLOOKUP(LEFT(VLOOKUP($A164,csapatok!$A:$NN,BV$320,FALSE),LEN(VLOOKUP($A164,csapatok!$A:$NN,BV$320,FALSE))-6),'csapat-ranglista'!$A:$FP,BV$321,FALSE)/8,VLOOKUP(VLOOKUP($A164,csapatok!$A:$NN,BV$320,FALSE),'csapat-ranglista'!$A:$FP,BV$321,FALSE)/4),0)</f>
        <v>0</v>
      </c>
      <c r="BW164" s="223">
        <f>IFERROR(IF(RIGHT(VLOOKUP($A164,csapatok!$A:$NN,BW$320,FALSE),5)="Csere",VLOOKUP(LEFT(VLOOKUP($A164,csapatok!$A:$NN,BW$320,FALSE),LEN(VLOOKUP($A164,csapatok!$A:$NN,BW$320,FALSE))-6),'csapat-ranglista'!$A:$FP,BW$321,FALSE)/8,VLOOKUP(VLOOKUP($A164,csapatok!$A:$NN,BW$320,FALSE),'csapat-ranglista'!$A:$FP,BW$321,FALSE)/4),0)</f>
        <v>0</v>
      </c>
      <c r="BX164" s="223">
        <f>IFERROR(IF(RIGHT(VLOOKUP($A164,csapatok!$A:$NN,BX$320,FALSE),5)="Csere",VLOOKUP(LEFT(VLOOKUP($A164,csapatok!$A:$NN,BX$320,FALSE),LEN(VLOOKUP($A164,csapatok!$A:$NN,BX$320,FALSE))-6),'csapat-ranglista'!$A:$FP,BX$321,FALSE)/8,VLOOKUP(VLOOKUP($A164,csapatok!$A:$NN,BX$320,FALSE),'csapat-ranglista'!$A:$FP,BX$321,FALSE)/4),0)</f>
        <v>12.58903748709619</v>
      </c>
      <c r="BY164" s="223">
        <f>IFERROR(IF(RIGHT(VLOOKUP($A164,csapatok!$A:$NN,BY$320,FALSE),5)="Csere",VLOOKUP(LEFT(VLOOKUP($A164,csapatok!$A:$NN,BY$320,FALSE),LEN(VLOOKUP($A164,csapatok!$A:$NN,BY$320,FALSE))-6),'csapat-ranglista'!$A:$FP,BY$321,FALSE)/8,VLOOKUP(VLOOKUP($A164,csapatok!$A:$NN,BY$320,FALSE),'csapat-ranglista'!$A:$FP,BY$321,FALSE)/4),0)</f>
        <v>0</v>
      </c>
      <c r="BZ164" s="223">
        <f>IFERROR(IF(RIGHT(VLOOKUP($A164,csapatok!$A:$NN,BZ$320,FALSE),5)="Csere",VLOOKUP(LEFT(VLOOKUP($A164,csapatok!$A:$NN,BZ$320,FALSE),LEN(VLOOKUP($A164,csapatok!$A:$NN,BZ$320,FALSE))-6),'csapat-ranglista'!$A:$FP,BZ$321,FALSE)/8,VLOOKUP(VLOOKUP($A164,csapatok!$A:$NN,BZ$320,FALSE),'csapat-ranglista'!$A:$FP,BZ$321,FALSE)/4),0)</f>
        <v>0</v>
      </c>
      <c r="CA164" s="223">
        <f>IFERROR(IF(RIGHT(VLOOKUP($A164,csapatok!$A:$NN,CA$320,FALSE),5)="Csere",VLOOKUP(LEFT(VLOOKUP($A164,csapatok!$A:$NN,CA$320,FALSE),LEN(VLOOKUP($A164,csapatok!$A:$NN,CA$320,FALSE))-6),'csapat-ranglista'!$A:$FP,CA$321,FALSE)/8,VLOOKUP(VLOOKUP($A164,csapatok!$A:$NN,CA$320,FALSE),'csapat-ranglista'!$A:$FP,CA$321,FALSE)/4),0)</f>
        <v>0</v>
      </c>
      <c r="CB164" s="223">
        <f>IFERROR(IF(RIGHT(VLOOKUP($A164,csapatok!$A:$NN,CB$320,FALSE),5)="Csere",VLOOKUP(LEFT(VLOOKUP($A164,csapatok!$A:$NN,CB$320,FALSE),LEN(VLOOKUP($A164,csapatok!$A:$NN,CB$320,FALSE))-6),'csapat-ranglista'!$A:$FP,CB$321,FALSE)/8,VLOOKUP(VLOOKUP($A164,csapatok!$A:$NN,CB$320,FALSE),'csapat-ranglista'!$A:$FP,CB$321,FALSE)/4),0)</f>
        <v>0</v>
      </c>
      <c r="CC164" s="223">
        <f>IFERROR(IF(RIGHT(VLOOKUP($A164,csapatok!$A:$NN,CC$320,FALSE),5)="Csere",VLOOKUP(LEFT(VLOOKUP($A164,csapatok!$A:$NN,CC$320,FALSE),LEN(VLOOKUP($A164,csapatok!$A:$NN,CC$320,FALSE))-6),'csapat-ranglista'!$A:$FP,CC$321,FALSE)/8,VLOOKUP(VLOOKUP($A164,csapatok!$A:$NN,CC$320,FALSE),'csapat-ranglista'!$A:$FP,CC$321,FALSE)/4),0)</f>
        <v>0</v>
      </c>
      <c r="CD164" s="223">
        <f>IFERROR(IF(RIGHT(VLOOKUP($A164,csapatok!$A:$NN,CD$320,FALSE),5)="Csere",VLOOKUP(LEFT(VLOOKUP($A164,csapatok!$A:$NN,CD$320,FALSE),LEN(VLOOKUP($A164,csapatok!$A:$NN,CD$320,FALSE))-6),'csapat-ranglista'!$A:$FP,CD$321,FALSE)/8,VLOOKUP(VLOOKUP($A164,csapatok!$A:$NN,CD$320,FALSE),'csapat-ranglista'!$A:$FP,CD$321,FALSE)/4),0)</f>
        <v>0</v>
      </c>
      <c r="CE164" s="223">
        <f>IFERROR(IF(RIGHT(VLOOKUP($A164,csapatok!$A:$NN,CE$320,FALSE),5)="Csere",VLOOKUP(LEFT(VLOOKUP($A164,csapatok!$A:$NN,CE$320,FALSE),LEN(VLOOKUP($A164,csapatok!$A:$NN,CE$320,FALSE))-6),'csapat-ranglista'!$A:$FP,CE$321,FALSE)/8,VLOOKUP(VLOOKUP($A164,csapatok!$A:$NN,CE$320,FALSE),'csapat-ranglista'!$A:$FP,CE$321,FALSE)/4),0)</f>
        <v>0</v>
      </c>
      <c r="CF164" s="223">
        <f>IFERROR(IF(RIGHT(VLOOKUP($A164,csapatok!$A:$NN,CF$320,FALSE),5)="Csere",VLOOKUP(LEFT(VLOOKUP($A164,csapatok!$A:$NN,CF$320,FALSE),LEN(VLOOKUP($A164,csapatok!$A:$NN,CF$320,FALSE))-6),'csapat-ranglista'!$A:$FP,CF$321,FALSE)/8,VLOOKUP(VLOOKUP($A164,csapatok!$A:$NN,CF$320,FALSE),'csapat-ranglista'!$A:$FP,CF$321,FALSE)/4),0)</f>
        <v>0</v>
      </c>
      <c r="CG164" s="223">
        <f>IFERROR(IF(RIGHT(VLOOKUP($A164,csapatok!$A:$NN,CG$320,FALSE),5)="Csere",VLOOKUP(LEFT(VLOOKUP($A164,csapatok!$A:$NN,CG$320,FALSE),LEN(VLOOKUP($A164,csapatok!$A:$NN,CG$320,FALSE))-6),'csapat-ranglista'!$A:$FP,CG$321,FALSE)/8,VLOOKUP(VLOOKUP($A164,csapatok!$A:$NN,CG$320,FALSE),'csapat-ranglista'!$A:$FP,CG$321,FALSE)/4),0)</f>
        <v>0</v>
      </c>
      <c r="CH164" s="223">
        <f>IFERROR(IF(RIGHT(VLOOKUP($A164,csapatok!$A:$NN,CH$320,FALSE),5)="Csere",VLOOKUP(LEFT(VLOOKUP($A164,csapatok!$A:$NN,CH$320,FALSE),LEN(VLOOKUP($A164,csapatok!$A:$NN,CH$320,FALSE))-6),'csapat-ranglista'!$A:$FP,CH$321,FALSE)/8,VLOOKUP(VLOOKUP($A164,csapatok!$A:$NN,CH$320,FALSE),'csapat-ranglista'!$A:$FP,CH$321,FALSE)/4),0)</f>
        <v>0</v>
      </c>
      <c r="CI164" s="223">
        <f>IFERROR(IF(RIGHT(VLOOKUP($A164,csapatok!$A:$NN,CI$320,FALSE),5)="Csere",VLOOKUP(LEFT(VLOOKUP($A164,csapatok!$A:$NN,CI$320,FALSE),LEN(VLOOKUP($A164,csapatok!$A:$NN,CI$320,FALSE))-6),'csapat-ranglista'!$A:$FP,CI$321,FALSE)/8,VLOOKUP(VLOOKUP($A164,csapatok!$A:$NN,CI$320,FALSE),'csapat-ranglista'!$A:$FP,CI$321,FALSE)/4),0)</f>
        <v>0</v>
      </c>
      <c r="CJ164" s="224">
        <f>versenyek!$IQ$11*IFERROR(VLOOKUP(VLOOKUP($A164,versenyek!IP:IR,3,FALSE),szabalyok!$A$16:$B$23,2,FALSE)/4,0)</f>
        <v>0</v>
      </c>
      <c r="CK164" s="224">
        <f>versenyek!$IT$11*IFERROR(VLOOKUP(VLOOKUP($A164,versenyek!IS:IU,3,FALSE),szabalyok!$A$16:$B$23,2,FALSE)/4,0)</f>
        <v>0</v>
      </c>
      <c r="CL164" s="223">
        <f>IFERROR(IF(RIGHT(VLOOKUP($A164,csapatok!$A:$NN,CL$320,FALSE),5)="Csere",VLOOKUP(LEFT(VLOOKUP($A164,csapatok!$A:$NN,CL$320,FALSE),LEN(VLOOKUP($A164,csapatok!$A:$NN,CL$320,FALSE))-6),'csapat-ranglista'!$A:$FP,CL$321,FALSE)/8,VLOOKUP(VLOOKUP($A164,csapatok!$A:$NN,CL$320,FALSE),'csapat-ranglista'!$A:$FP,CL$321,FALSE)/4),0)</f>
        <v>0</v>
      </c>
      <c r="CM164" s="223">
        <f>IFERROR(IF(RIGHT(VLOOKUP($A164,csapatok!$A:$NN,CM$320,FALSE),5)="Csere",VLOOKUP(LEFT(VLOOKUP($A164,csapatok!$A:$NN,CM$320,FALSE),LEN(VLOOKUP($A164,csapatok!$A:$NN,CM$320,FALSE))-6),'csapat-ranglista'!$A:$FP,CM$321,FALSE)/8,VLOOKUP(VLOOKUP($A164,csapatok!$A:$NN,CM$320,FALSE),'csapat-ranglista'!$A:$FP,CM$321,FALSE)/4),0)</f>
        <v>0</v>
      </c>
      <c r="CN164" s="223">
        <f>IFERROR(IF(RIGHT(VLOOKUP($A164,csapatok!$A:$NN,CN$320,FALSE),5)="Csere",VLOOKUP(LEFT(VLOOKUP($A164,csapatok!$A:$NN,CN$320,FALSE),LEN(VLOOKUP($A164,csapatok!$A:$NN,CN$320,FALSE))-6),'csapat-ranglista'!$A:$FP,CN$321,FALSE)/8,VLOOKUP(VLOOKUP($A164,csapatok!$A:$NN,CN$320,FALSE),'csapat-ranglista'!$A:$FP,CN$321,FALSE)/4),0)</f>
        <v>0</v>
      </c>
      <c r="CO164" s="223">
        <f>IFERROR(IF(RIGHT(VLOOKUP($A164,csapatok!$A:$NN,CO$320,FALSE),5)="Csere",VLOOKUP(LEFT(VLOOKUP($A164,csapatok!$A:$NN,CO$320,FALSE),LEN(VLOOKUP($A164,csapatok!$A:$NN,CO$320,FALSE))-6),'csapat-ranglista'!$A:$FP,CO$321,FALSE)/8,VLOOKUP(VLOOKUP($A164,csapatok!$A:$NN,CO$320,FALSE),'csapat-ranglista'!$A:$FP,CO$321,FALSE)/4),0)</f>
        <v>0</v>
      </c>
      <c r="CP164" s="223">
        <f>IFERROR(IF(RIGHT(VLOOKUP($A164,csapatok!$A:$NN,CP$320,FALSE),5)="Csere",VLOOKUP(LEFT(VLOOKUP($A164,csapatok!$A:$NN,CP$320,FALSE),LEN(VLOOKUP($A164,csapatok!$A:$NN,CP$320,FALSE))-6),'csapat-ranglista'!$A:$FP,CP$321,FALSE)/8,VLOOKUP(VLOOKUP($A164,csapatok!$A:$NN,CP$320,FALSE),'csapat-ranglista'!$A:$FP,CP$321,FALSE)/4),0)</f>
        <v>0</v>
      </c>
      <c r="CQ164" s="223">
        <f>IFERROR(IF(RIGHT(VLOOKUP($A164,csapatok!$A:$NN,CQ$320,FALSE),5)="Csere",VLOOKUP(LEFT(VLOOKUP($A164,csapatok!$A:$NN,CQ$320,FALSE),LEN(VLOOKUP($A164,csapatok!$A:$NN,CQ$320,FALSE))-6),'csapat-ranglista'!$A:$FP,CQ$321,FALSE)/8,VLOOKUP(VLOOKUP($A164,csapatok!$A:$NN,CQ$320,FALSE),'csapat-ranglista'!$A:$FP,CQ$321,FALSE)/4),0)</f>
        <v>0</v>
      </c>
      <c r="CR164" s="223">
        <f>IFERROR(IF(RIGHT(VLOOKUP($A164,csapatok!$A:$NN,CR$320,FALSE),5)="Csere",VLOOKUP(LEFT(VLOOKUP($A164,csapatok!$A:$NN,CR$320,FALSE),LEN(VLOOKUP($A164,csapatok!$A:$NN,CR$320,FALSE))-6),'csapat-ranglista'!$A:$FP,CR$321,FALSE)/8,VLOOKUP(VLOOKUP($A164,csapatok!$A:$NN,CR$320,FALSE),'csapat-ranglista'!$A:$FP,CR$321,FALSE)/4),0)</f>
        <v>0</v>
      </c>
      <c r="CS164" s="223">
        <f>IFERROR(IF(RIGHT(VLOOKUP($A164,csapatok!$A:$NN,CS$320,FALSE),5)="Csere",VLOOKUP(LEFT(VLOOKUP($A164,csapatok!$A:$NN,CS$320,FALSE),LEN(VLOOKUP($A164,csapatok!$A:$NN,CS$320,FALSE))-6),'csapat-ranglista'!$A:$FP,CS$321,FALSE)/8,VLOOKUP(VLOOKUP($A164,csapatok!$A:$NN,CS$320,FALSE),'csapat-ranglista'!$A:$FP,CS$321,FALSE)/4),0)</f>
        <v>0</v>
      </c>
      <c r="CT164" s="223">
        <f>IFERROR(IF(RIGHT(VLOOKUP($A164,csapatok!$A:$NN,CT$320,FALSE),5)="Csere",VLOOKUP(LEFT(VLOOKUP($A164,csapatok!$A:$NN,CT$320,FALSE),LEN(VLOOKUP($A164,csapatok!$A:$NN,CT$320,FALSE))-6),'csapat-ranglista'!$A:$FP,CT$321,FALSE)/8,VLOOKUP(VLOOKUP($A164,csapatok!$A:$NN,CT$320,FALSE),'csapat-ranglista'!$A:$FP,CT$321,FALSE)/4),0)</f>
        <v>0</v>
      </c>
      <c r="CU164" s="223">
        <f>IFERROR(IF(RIGHT(VLOOKUP($A164,csapatok!$A:$NN,CU$320,FALSE),5)="Csere",VLOOKUP(LEFT(VLOOKUP($A164,csapatok!$A:$NN,CU$320,FALSE),LEN(VLOOKUP($A164,csapatok!$A:$NN,CU$320,FALSE))-6),'csapat-ranglista'!$A:$FP,CU$321,FALSE)/8,VLOOKUP(VLOOKUP($A164,csapatok!$A:$NN,CU$320,FALSE),'csapat-ranglista'!$A:$FP,CU$321,FALSE)/4),0)</f>
        <v>0</v>
      </c>
      <c r="CV164" s="223">
        <f>IFERROR(IF(RIGHT(VLOOKUP($A164,csapatok!$A:$NN,CV$320,FALSE),5)="Csere",VLOOKUP(LEFT(VLOOKUP($A164,csapatok!$A:$NN,CV$320,FALSE),LEN(VLOOKUP($A164,csapatok!$A:$NN,CV$320,FALSE))-6),'csapat-ranglista'!$A:$FP,CV$321,FALSE)/8,VLOOKUP(VLOOKUP($A164,csapatok!$A:$NN,CV$320,FALSE),'csapat-ranglista'!$A:$FP,CV$321,FALSE)/4),0)</f>
        <v>0</v>
      </c>
      <c r="CW164" s="223">
        <f>IFERROR(IF(RIGHT(VLOOKUP($A164,csapatok!$A:$NN,CW$320,FALSE),5)="Csere",VLOOKUP(LEFT(VLOOKUP($A164,csapatok!$A:$NN,CW$320,FALSE),LEN(VLOOKUP($A164,csapatok!$A:$NN,CW$320,FALSE))-6),'csapat-ranglista'!$A:$FP,CW$321,FALSE)/8,VLOOKUP(VLOOKUP($A164,csapatok!$A:$NN,CW$320,FALSE),'csapat-ranglista'!$A:$FP,CW$321,FALSE)/4),0)</f>
        <v>0</v>
      </c>
      <c r="CX164" s="223">
        <f>IFERROR(IF(RIGHT(VLOOKUP($A164,csapatok!$A:$NN,CX$320,FALSE),5)="Csere",VLOOKUP(LEFT(VLOOKUP($A164,csapatok!$A:$NN,CX$320,FALSE),LEN(VLOOKUP($A164,csapatok!$A:$NN,CX$320,FALSE))-6),'csapat-ranglista'!$A:$FP,CX$321,FALSE)/8,VLOOKUP(VLOOKUP($A164,csapatok!$A:$NN,CX$320,FALSE),'csapat-ranglista'!$A:$FP,CX$321,FALSE)/4),0)</f>
        <v>0</v>
      </c>
      <c r="CY164" s="223">
        <f>IFERROR(IF(RIGHT(VLOOKUP($A164,csapatok!$A:$NN,CY$320,FALSE),5)="Csere",VLOOKUP(LEFT(VLOOKUP($A164,csapatok!$A:$NN,CY$320,FALSE),LEN(VLOOKUP($A164,csapatok!$A:$NN,CY$320,FALSE))-6),'csapat-ranglista'!$A:$FP,CY$321,FALSE)/8,VLOOKUP(VLOOKUP($A164,csapatok!$A:$NN,CY$320,FALSE),'csapat-ranglista'!$A:$FP,CY$321,FALSE)/4),0)</f>
        <v>0</v>
      </c>
      <c r="CZ164" s="223">
        <f>IFERROR(IF(RIGHT(VLOOKUP($A164,csapatok!$A:$NN,CZ$320,FALSE),5)="Csere",VLOOKUP(LEFT(VLOOKUP($A164,csapatok!$A:$NN,CZ$320,FALSE),LEN(VLOOKUP($A164,csapatok!$A:$NN,CZ$320,FALSE))-6),'csapat-ranglista'!$A:$FP,CZ$321,FALSE)/8,VLOOKUP(VLOOKUP($A164,csapatok!$A:$NN,CZ$320,FALSE),'csapat-ranglista'!$A:$FP,CZ$321,FALSE)/4),0)</f>
        <v>0</v>
      </c>
      <c r="DA164" s="223">
        <f>IFERROR(IF(RIGHT(VLOOKUP($A164,csapatok!$A:$NN,DA$320,FALSE),5)="Csere",VLOOKUP(LEFT(VLOOKUP($A164,csapatok!$A:$NN,DA$320,FALSE),LEN(VLOOKUP($A164,csapatok!$A:$NN,DA$320,FALSE))-6),'csapat-ranglista'!$A:$FP,DA$321,FALSE)/8,VLOOKUP(VLOOKUP($A164,csapatok!$A:$NN,DA$320,FALSE),'csapat-ranglista'!$A:$FP,DA$321,FALSE)/4),0)</f>
        <v>0</v>
      </c>
      <c r="DB164" s="223">
        <f>IFERROR(IF(RIGHT(VLOOKUP($A164,csapatok!$A:$NN,DB$320,FALSE),5)="Csere",VLOOKUP(LEFT(VLOOKUP($A164,csapatok!$A:$NN,DB$320,FALSE),LEN(VLOOKUP($A164,csapatok!$A:$NN,DB$320,FALSE))-6),'csapat-ranglista'!$A:$FP,DB$321,FALSE)/8,VLOOKUP(VLOOKUP($A164,csapatok!$A:$NN,DB$320,FALSE),'csapat-ranglista'!$A:$FP,DB$321,FALSE)/4),0)</f>
        <v>0</v>
      </c>
      <c r="DC164" s="223">
        <f>IFERROR(IF(RIGHT(VLOOKUP($A164,csapatok!$A:$NN,DC$320,FALSE),5)="Csere",VLOOKUP(LEFT(VLOOKUP($A164,csapatok!$A:$NN,DC$320,FALSE),LEN(VLOOKUP($A164,csapatok!$A:$NN,DC$320,FALSE))-6),'csapat-ranglista'!$A:$FP,DC$321,FALSE)/8,VLOOKUP(VLOOKUP($A164,csapatok!$A:$NN,DC$320,FALSE),'csapat-ranglista'!$A:$FP,DC$321,FALSE)/4),0)</f>
        <v>0</v>
      </c>
      <c r="DD164" s="223">
        <f>IFERROR(IF(RIGHT(VLOOKUP($A164,csapatok!$A:$NN,DD$320,FALSE),5)="Csere",VLOOKUP(LEFT(VLOOKUP($A164,csapatok!$A:$NN,DD$320,FALSE),LEN(VLOOKUP($A164,csapatok!$A:$NN,DD$320,FALSE))-6),'csapat-ranglista'!$A:$FP,DD$321,FALSE)/8,VLOOKUP(VLOOKUP($A164,csapatok!$A:$NN,DD$320,FALSE),'csapat-ranglista'!$A:$FP,DD$321,FALSE)/4),0)</f>
        <v>0</v>
      </c>
      <c r="DE164" s="223">
        <f>IFERROR(IF(RIGHT(VLOOKUP($A164,csapatok!$A:$NN,DE$320,FALSE),5)="Csere",VLOOKUP(LEFT(VLOOKUP($A164,csapatok!$A:$NN,DE$320,FALSE),LEN(VLOOKUP($A164,csapatok!$A:$NN,DE$320,FALSE))-6),'csapat-ranglista'!$A:$FP,DE$321,FALSE)/8,VLOOKUP(VLOOKUP($A164,csapatok!$A:$NN,DE$320,FALSE),'csapat-ranglista'!$A:$FP,DE$321,FALSE)/4),0)</f>
        <v>0</v>
      </c>
      <c r="DF164" s="223">
        <f>IFERROR(IF(RIGHT(VLOOKUP($A164,csapatok!$A:$NN,DF$320,FALSE),5)="Csere",VLOOKUP(LEFT(VLOOKUP($A164,csapatok!$A:$NN,DF$320,FALSE),LEN(VLOOKUP($A164,csapatok!$A:$NN,DF$320,FALSE))-6),'csapat-ranglista'!$A:$FP,DF$321,FALSE)/8,VLOOKUP(VLOOKUP($A164,csapatok!$A:$NN,DF$320,FALSE),'csapat-ranglista'!$A:$FP,DF$321,FALSE)/4),0)</f>
        <v>0</v>
      </c>
      <c r="DG164" s="223">
        <f>IFERROR(IF(RIGHT(VLOOKUP($A164,csapatok!$A:$NN,DG$320,FALSE),5)="Csere",VLOOKUP(LEFT(VLOOKUP($A164,csapatok!$A:$NN,DG$320,FALSE),LEN(VLOOKUP($A164,csapatok!$A:$NN,DG$320,FALSE))-6),'csapat-ranglista'!$A:$FP,DG$321,FALSE)/8,VLOOKUP(VLOOKUP($A164,csapatok!$A:$NN,DG$320,FALSE),'csapat-ranglista'!$A:$FP,DG$321,FALSE)/4),0)</f>
        <v>0</v>
      </c>
      <c r="DH164" s="223">
        <f>IFERROR(IF(RIGHT(VLOOKUP($A164,csapatok!$A:$NN,DH$320,FALSE),5)="Csere",VLOOKUP(LEFT(VLOOKUP($A164,csapatok!$A:$NN,DH$320,FALSE),LEN(VLOOKUP($A164,csapatok!$A:$NN,DH$320,FALSE))-6),'csapat-ranglista'!$A:$FP,DH$321,FALSE)/8,VLOOKUP(VLOOKUP($A164,csapatok!$A:$NN,DH$320,FALSE),'csapat-ranglista'!$A:$FP,DH$321,FALSE)/4),0)</f>
        <v>0</v>
      </c>
      <c r="DI164" s="223">
        <f>IFERROR(IF(RIGHT(VLOOKUP($A164,csapatok!$A:$NN,DI$320,FALSE),5)="Csere",VLOOKUP(LEFT(VLOOKUP($A164,csapatok!$A:$NN,DI$320,FALSE),LEN(VLOOKUP($A164,csapatok!$A:$NN,DI$320,FALSE))-6),'csapat-ranglista'!$A:$FP,DI$321,FALSE)/8,VLOOKUP(VLOOKUP($A164,csapatok!$A:$NN,DI$320,FALSE),'csapat-ranglista'!$A:$FP,DI$321,FALSE)/4),0)</f>
        <v>0</v>
      </c>
      <c r="DJ164" s="223">
        <f>IFERROR(IF(RIGHT(VLOOKUP($A164,csapatok!$A:$NN,DJ$320,FALSE),5)="Csere",VLOOKUP(LEFT(VLOOKUP($A164,csapatok!$A:$NN,DJ$320,FALSE),LEN(VLOOKUP($A164,csapatok!$A:$NN,DJ$320,FALSE))-6),'csapat-ranglista'!$A:$FP,DJ$321,FALSE)/8,VLOOKUP(VLOOKUP($A164,csapatok!$A:$NN,DJ$320,FALSE),'csapat-ranglista'!$A:$FP,DJ$321,FALSE)/4),0)</f>
        <v>0</v>
      </c>
      <c r="DK164" s="223">
        <f>IFERROR(IF(RIGHT(VLOOKUP($A164,csapatok!$A:$NN,DK$320,FALSE),5)="Csere",VLOOKUP(LEFT(VLOOKUP($A164,csapatok!$A:$NN,DK$320,FALSE),LEN(VLOOKUP($A164,csapatok!$A:$NN,DK$320,FALSE))-6),'csapat-ranglista'!$A:$FP,DK$321,FALSE)/8,VLOOKUP(VLOOKUP($A164,csapatok!$A:$NN,DK$320,FALSE),'csapat-ranglista'!$A:$FP,DK$321,FALSE)/4),0)</f>
        <v>0</v>
      </c>
      <c r="DL164" s="223">
        <f>IFERROR(IF(RIGHT(VLOOKUP($A164,csapatok!$A:$NN,DL$320,FALSE),5)="Csere",VLOOKUP(LEFT(VLOOKUP($A164,csapatok!$A:$NN,DL$320,FALSE),LEN(VLOOKUP($A164,csapatok!$A:$NN,DL$320,FALSE))-6),'csapat-ranglista'!$A:$FP,DL$321,FALSE)/8,VLOOKUP(VLOOKUP($A164,csapatok!$A:$NN,DL$320,FALSE),'csapat-ranglista'!$A:$FP,DL$321,FALSE)/4),0)</f>
        <v>0</v>
      </c>
      <c r="DM164" s="223">
        <f>IFERROR(IF(RIGHT(VLOOKUP($A164,csapatok!$A:$NN,DM$320,FALSE),5)="Csere",VLOOKUP(LEFT(VLOOKUP($A164,csapatok!$A:$NN,DM$320,FALSE),LEN(VLOOKUP($A164,csapatok!$A:$NN,DM$320,FALSE))-6),'csapat-ranglista'!$A:$FP,DM$321,FALSE)/8,VLOOKUP(VLOOKUP($A164,csapatok!$A:$NN,DM$320,FALSE),'csapat-ranglista'!$A:$FP,DM$321,FALSE)/4),0)</f>
        <v>0</v>
      </c>
      <c r="DN164" s="223">
        <f>IFERROR(IF(RIGHT(VLOOKUP($A164,csapatok!$A:$NN,DN$320,FALSE),5)="Csere",VLOOKUP(LEFT(VLOOKUP($A164,csapatok!$A:$NN,DN$320,FALSE),LEN(VLOOKUP($A164,csapatok!$A:$NN,DN$320,FALSE))-6),'csapat-ranglista'!$A:$FP,DN$321,FALSE)/8,VLOOKUP(VLOOKUP($A164,csapatok!$A:$NN,DN$320,FALSE),'csapat-ranglista'!$A:$FP,DN$321,FALSE)/4),0)</f>
        <v>0</v>
      </c>
      <c r="DO164" s="224">
        <f>versenyek!$MF$11*IFERROR(VLOOKUP(VLOOKUP($A164,versenyek!ME:MG,3,FALSE),szabalyok!$A$16:$B$23,2,FALSE)/4,0)</f>
        <v>0</v>
      </c>
      <c r="DP164" s="224">
        <f>versenyek!$MI$11*IFERROR(VLOOKUP(VLOOKUP($A164,versenyek!MH:MJ,3,FALSE),szabalyok!$A$16:$B$23,2,FALSE)/4,0)</f>
        <v>0</v>
      </c>
      <c r="DQ164" s="223">
        <f>IFERROR(IF(RIGHT(VLOOKUP($A164,csapatok!$A:$NN,DQ$320,FALSE),5)="Csere",VLOOKUP(LEFT(VLOOKUP($A164,csapatok!$A:$NN,DQ$320,FALSE),LEN(VLOOKUP($A164,csapatok!$A:$NN,DQ$320,FALSE))-6),'csapat-ranglista'!$A:$FP,DQ$321,FALSE)/8,VLOOKUP(VLOOKUP($A164,csapatok!$A:$NN,DQ$320,FALSE),'csapat-ranglista'!$A:$FP,DQ$321,FALSE)/4),0)</f>
        <v>0</v>
      </c>
      <c r="DR164" s="223">
        <f>IFERROR(IF(RIGHT(VLOOKUP($A164,csapatok!$A:$NN,DR$320,FALSE),5)="Csere",VLOOKUP(LEFT(VLOOKUP($A164,csapatok!$A:$NN,DR$320,FALSE),LEN(VLOOKUP($A164,csapatok!$A:$NN,DR$320,FALSE))-6),'csapat-ranglista'!$A:$FP,DR$321,FALSE)/8,VLOOKUP(VLOOKUP($A164,csapatok!$A:$NN,DR$320,FALSE),'csapat-ranglista'!$A:$FP,DR$321,FALSE)/4),0)</f>
        <v>0</v>
      </c>
      <c r="DS164" s="223">
        <f>IFERROR(IF(RIGHT(VLOOKUP($A164,csapatok!$A:$NN,DS$320,FALSE),5)="Csere",VLOOKUP(LEFT(VLOOKUP($A164,csapatok!$A:$NN,DS$320,FALSE),LEN(VLOOKUP($A164,csapatok!$A:$NN,DS$320,FALSE))-6),'csapat-ranglista'!$A:$FP,DS$321,FALSE)/8,VLOOKUP(VLOOKUP($A164,csapatok!$A:$NN,DS$320,FALSE),'csapat-ranglista'!$A:$FP,DS$321,FALSE)/4),0)</f>
        <v>0</v>
      </c>
      <c r="DT164" s="223">
        <f>IFERROR(IF(RIGHT(VLOOKUP($A164,csapatok!$A:$NN,DT$320,FALSE),5)="Csere",VLOOKUP(LEFT(VLOOKUP($A164,csapatok!$A:$NN,DT$320,FALSE),LEN(VLOOKUP($A164,csapatok!$A:$NN,DT$320,FALSE))-6),'csapat-ranglista'!$A:$FP,DT$321,FALSE)/8,VLOOKUP(VLOOKUP($A164,csapatok!$A:$NN,DT$320,FALSE),'csapat-ranglista'!$A:$FP,DT$321,FALSE)/4),0)</f>
        <v>0</v>
      </c>
      <c r="DU164" s="223">
        <f>IFERROR(IF(RIGHT(VLOOKUP($A164,csapatok!$A:$NN,DU$320,FALSE),5)="Csere",VLOOKUP(LEFT(VLOOKUP($A164,csapatok!$A:$NN,DU$320,FALSE),LEN(VLOOKUP($A164,csapatok!$A:$NN,DU$320,FALSE))-6),'csapat-ranglista'!$A:$FP,DU$321,FALSE)/8,VLOOKUP(VLOOKUP($A164,csapatok!$A:$NN,DU$320,FALSE),'csapat-ranglista'!$A:$FP,DU$321,FALSE)/4),0)</f>
        <v>0</v>
      </c>
      <c r="DV164" s="223">
        <f>IFERROR(IF(RIGHT(VLOOKUP($A164,csapatok!$A:$NN,DV$320,FALSE),5)="Csere",VLOOKUP(LEFT(VLOOKUP($A164,csapatok!$A:$NN,DV$320,FALSE),LEN(VLOOKUP($A164,csapatok!$A:$NN,DV$320,FALSE))-6),'csapat-ranglista'!$A:$FP,DV$321,FALSE)/8,VLOOKUP(VLOOKUP($A164,csapatok!$A:$NN,DV$320,FALSE),'csapat-ranglista'!$A:$FP,DV$321,FALSE)/4),0)</f>
        <v>0</v>
      </c>
      <c r="DW164" s="223">
        <f>IFERROR(IF(RIGHT(VLOOKUP($A164,csapatok!$A:$NN,DW$320,FALSE),5)="Csere",VLOOKUP(LEFT(VLOOKUP($A164,csapatok!$A:$NN,DW$320,FALSE),LEN(VLOOKUP($A164,csapatok!$A:$NN,DW$320,FALSE))-6),'csapat-ranglista'!$A:$FP,DW$321,FALSE)/8,VLOOKUP(VLOOKUP($A164,csapatok!$A:$NN,DW$320,FALSE),'csapat-ranglista'!$A:$FP,DW$321,FALSE)/4),0)</f>
        <v>0</v>
      </c>
      <c r="DX164" s="223">
        <f>IFERROR(IF(RIGHT(VLOOKUP($A164,csapatok!$A:$NN,DX$320,FALSE),5)="Csere",VLOOKUP(LEFT(VLOOKUP($A164,csapatok!$A:$NN,DX$320,FALSE),LEN(VLOOKUP($A164,csapatok!$A:$NN,DX$320,FALSE))-6),'csapat-ranglista'!$A:$FP,DX$321,FALSE)/8,VLOOKUP(VLOOKUP($A164,csapatok!$A:$NN,DX$320,FALSE),'csapat-ranglista'!$A:$FP,DX$321,FALSE)/4),0)</f>
        <v>0</v>
      </c>
      <c r="DY164" s="223">
        <f>IFERROR(IF(RIGHT(VLOOKUP($A164,csapatok!$A:$NN,DY$320,FALSE),5)="Csere",VLOOKUP(LEFT(VLOOKUP($A164,csapatok!$A:$NN,DY$320,FALSE),LEN(VLOOKUP($A164,csapatok!$A:$NN,DY$320,FALSE))-6),'csapat-ranglista'!$A:$FP,DY$321,FALSE)/8,VLOOKUP(VLOOKUP($A164,csapatok!$A:$NN,DY$320,FALSE),'csapat-ranglista'!$A:$FP,DY$321,FALSE)/4),0)</f>
        <v>0</v>
      </c>
      <c r="DZ164" s="223">
        <f>IFERROR(IF(RIGHT(VLOOKUP($A164,csapatok!$A:$NN,DZ$320,FALSE),5)="Csere",VLOOKUP(LEFT(VLOOKUP($A164,csapatok!$A:$NN,DZ$320,FALSE),LEN(VLOOKUP($A164,csapatok!$A:$NN,DZ$320,FALSE))-6),'csapat-ranglista'!$A:$FP,DZ$321,FALSE)/8,VLOOKUP(VLOOKUP($A164,csapatok!$A:$NN,DZ$320,FALSE),'csapat-ranglista'!$A:$FP,DZ$321,FALSE)/4),0)</f>
        <v>0</v>
      </c>
      <c r="EA164" s="223">
        <f>IFERROR(IF(RIGHT(VLOOKUP($A164,csapatok!$A:$NN,EA$320,FALSE),5)="Csere",VLOOKUP(LEFT(VLOOKUP($A164,csapatok!$A:$NN,EA$320,FALSE),LEN(VLOOKUP($A164,csapatok!$A:$NN,EA$320,FALSE))-6),'csapat-ranglista'!$A:$FP,EA$321,FALSE)/8,VLOOKUP(VLOOKUP($A164,csapatok!$A:$NN,EA$320,FALSE),'csapat-ranglista'!$A:$FP,EA$321,FALSE)/4),0)</f>
        <v>0</v>
      </c>
      <c r="EB164" s="223">
        <f>IFERROR(IF(RIGHT(VLOOKUP($A164,csapatok!$A:$NN,EB$320,FALSE),5)="Csere",VLOOKUP(LEFT(VLOOKUP($A164,csapatok!$A:$NN,EB$320,FALSE),LEN(VLOOKUP($A164,csapatok!$A:$NN,EB$320,FALSE))-6),'csapat-ranglista'!$A:$FP,EB$321,FALSE)/8,VLOOKUP(VLOOKUP($A164,csapatok!$A:$NN,EB$320,FALSE),'csapat-ranglista'!$A:$FP,EB$321,FALSE)/4),0)</f>
        <v>0</v>
      </c>
      <c r="EC164" s="223">
        <f>IFERROR(IF(RIGHT(VLOOKUP($A164,csapatok!$A:$NN,EC$320,FALSE),5)="Csere",VLOOKUP(LEFT(VLOOKUP($A164,csapatok!$A:$NN,EC$320,FALSE),LEN(VLOOKUP($A164,csapatok!$A:$NN,EC$320,FALSE))-6),'csapat-ranglista'!$A:$FP,EC$321,FALSE)/8,VLOOKUP(VLOOKUP($A164,csapatok!$A:$NN,EC$320,FALSE),'csapat-ranglista'!$A:$FP,EC$321,FALSE)/4),0)</f>
        <v>0</v>
      </c>
      <c r="ED164" s="223">
        <f>IFERROR(IF(RIGHT(VLOOKUP($A164,csapatok!$A:$NN,ED$320,FALSE),5)="Csere",VLOOKUP(LEFT(VLOOKUP($A164,csapatok!$A:$NN,ED$320,FALSE),LEN(VLOOKUP($A164,csapatok!$A:$NN,ED$320,FALSE))-6),'csapat-ranglista'!$A:$FP,ED$321,FALSE)/8,VLOOKUP(VLOOKUP($A164,csapatok!$A:$NN,ED$320,FALSE),'csapat-ranglista'!$A:$FP,ED$321,FALSE)/4),0)</f>
        <v>0</v>
      </c>
      <c r="EE164" s="223">
        <f>IFERROR(IF(RIGHT(VLOOKUP($A164,csapatok!$A:$NN,EE$320,FALSE),5)="Csere",VLOOKUP(LEFT(VLOOKUP($A164,csapatok!$A:$NN,EE$320,FALSE),LEN(VLOOKUP($A164,csapatok!$A:$NN,EE$320,FALSE))-6),'csapat-ranglista'!$A:$FP,EE$321,FALSE)/8,VLOOKUP(VLOOKUP($A164,csapatok!$A:$NN,EE$320,FALSE),'csapat-ranglista'!$A:$FP,EE$321,FALSE)/4),0)</f>
        <v>0</v>
      </c>
      <c r="EF164" s="223">
        <f>IFERROR(IF(RIGHT(VLOOKUP($A164,csapatok!$A:$NN,EF$320,FALSE),5)="Csere",VLOOKUP(LEFT(VLOOKUP($A164,csapatok!$A:$NN,EF$320,FALSE),LEN(VLOOKUP($A164,csapatok!$A:$NN,EF$320,FALSE))-6),'csapat-ranglista'!$A:$FP,EF$321,FALSE)/8,VLOOKUP(VLOOKUP($A164,csapatok!$A:$NN,EF$320,FALSE),'csapat-ranglista'!$A:$FP,EF$321,FALSE)/4),0)</f>
        <v>0</v>
      </c>
      <c r="EG164" s="223">
        <f>IFERROR(IF(RIGHT(VLOOKUP($A164,csapatok!$A:$NN,EG$320,FALSE),5)="Csere",VLOOKUP(LEFT(VLOOKUP($A164,csapatok!$A:$NN,EG$320,FALSE),LEN(VLOOKUP($A164,csapatok!$A:$NN,EG$320,FALSE))-6),'csapat-ranglista'!$A:$FP,EG$321,FALSE)/8,VLOOKUP(VLOOKUP($A164,csapatok!$A:$NN,EG$320,FALSE),'csapat-ranglista'!$A:$FP,EG$321,FALSE)/4),0)</f>
        <v>0</v>
      </c>
      <c r="EH164" s="223">
        <f>IFERROR(IF(RIGHT(VLOOKUP($A164,csapatok!$A:$NN,EH$320,FALSE),5)="Csere",VLOOKUP(LEFT(VLOOKUP($A164,csapatok!$A:$NN,EH$320,FALSE),LEN(VLOOKUP($A164,csapatok!$A:$NN,EH$320,FALSE))-6),'csapat-ranglista'!$A:$FP,EH$321,FALSE)/8,VLOOKUP(VLOOKUP($A164,csapatok!$A:$NN,EH$320,FALSE),'csapat-ranglista'!$A:$FP,EH$321,FALSE)/4),0)</f>
        <v>0</v>
      </c>
      <c r="EI164" s="223">
        <f>IFERROR(IF(RIGHT(VLOOKUP($A164,csapatok!$A:$NN,EI$320,FALSE),5)="Csere",VLOOKUP(LEFT(VLOOKUP($A164,csapatok!$A:$NN,EI$320,FALSE),LEN(VLOOKUP($A164,csapatok!$A:$NN,EI$320,FALSE))-6),'csapat-ranglista'!$A:$FP,EI$321,FALSE)/8,VLOOKUP(VLOOKUP($A164,csapatok!$A:$NN,EI$320,FALSE),'csapat-ranglista'!$A:$FP,EI$321,FALSE)/4),0)</f>
        <v>0</v>
      </c>
      <c r="EJ164" s="223">
        <f>IFERROR(IF(RIGHT(VLOOKUP($A164,csapatok!$A:$NN,EJ$320,FALSE),5)="Csere",VLOOKUP(LEFT(VLOOKUP($A164,csapatok!$A:$NN,EJ$320,FALSE),LEN(VLOOKUP($A164,csapatok!$A:$NN,EJ$320,FALSE))-6),'csapat-ranglista'!$A:$FP,EJ$321,FALSE)/8,VLOOKUP(VLOOKUP($A164,csapatok!$A:$NN,EJ$320,FALSE),'csapat-ranglista'!$A:$FP,EJ$321,FALSE)/4),0)</f>
        <v>0</v>
      </c>
      <c r="EK164" s="223">
        <f>IFERROR(IF(RIGHT(VLOOKUP($A164,csapatok!$A:$NN,EK$320,FALSE),5)="Csere",VLOOKUP(LEFT(VLOOKUP($A164,csapatok!$A:$NN,EK$320,FALSE),LEN(VLOOKUP($A164,csapatok!$A:$NN,EK$320,FALSE))-6),'csapat-ranglista'!$A:$FP,EK$321,FALSE)/8,VLOOKUP(VLOOKUP($A164,csapatok!$A:$NN,EK$320,FALSE),'csapat-ranglista'!$A:$FP,EK$321,FALSE)/4),0)</f>
        <v>0</v>
      </c>
      <c r="EL164" s="223">
        <f>IFERROR(IF(RIGHT(VLOOKUP($A164,csapatok!$A:$NN,EL$320,FALSE),5)="Csere",VLOOKUP(LEFT(VLOOKUP($A164,csapatok!$A:$NN,EL$320,FALSE),LEN(VLOOKUP($A164,csapatok!$A:$NN,EL$320,FALSE))-6),'csapat-ranglista'!$A:$FP,EL$321,FALSE)/8,VLOOKUP(VLOOKUP($A164,csapatok!$A:$NN,EL$320,FALSE),'csapat-ranglista'!$A:$FP,EL$321,FALSE)/4),0)</f>
        <v>0</v>
      </c>
      <c r="EM164" s="223">
        <f>IFERROR(IF(RIGHT(VLOOKUP($A164,csapatok!$A:$NN,EM$320,FALSE),5)="Csere",VLOOKUP(LEFT(VLOOKUP($A164,csapatok!$A:$NN,EM$320,FALSE),LEN(VLOOKUP($A164,csapatok!$A:$NN,EM$320,FALSE))-6),'csapat-ranglista'!$A:$FP,EM$321,FALSE)/8,VLOOKUP(VLOOKUP($A164,csapatok!$A:$NN,EM$320,FALSE),'csapat-ranglista'!$A:$FP,EM$321,FALSE)/4),0)</f>
        <v>0</v>
      </c>
      <c r="EN164" s="223">
        <f>IFERROR(IF(RIGHT(VLOOKUP($A164,csapatok!$A:$NN,EN$320,FALSE),5)="Csere",VLOOKUP(LEFT(VLOOKUP($A164,csapatok!$A:$NN,EN$320,FALSE),LEN(VLOOKUP($A164,csapatok!$A:$NN,EN$320,FALSE))-6),'csapat-ranglista'!$A:$FP,EN$321,FALSE)/8,VLOOKUP(VLOOKUP($A164,csapatok!$A:$NN,EN$320,FALSE),'csapat-ranglista'!$A:$FP,EN$321,FALSE)/4),0)</f>
        <v>0</v>
      </c>
      <c r="EO164" s="223">
        <f>IFERROR(IF(RIGHT(VLOOKUP($A164,csapatok!$A:$NN,EO$320,FALSE),5)="Csere",VLOOKUP(LEFT(VLOOKUP($A164,csapatok!$A:$NN,EO$320,FALSE),LEN(VLOOKUP($A164,csapatok!$A:$NN,EO$320,FALSE))-6),'csapat-ranglista'!$A:$FP,EO$321,FALSE)/8,VLOOKUP(VLOOKUP($A164,csapatok!$A:$NN,EO$320,FALSE),'csapat-ranglista'!$A:$FP,EO$321,FALSE)/4),0)</f>
        <v>0</v>
      </c>
      <c r="EP164" s="223">
        <f>IFERROR(IF(RIGHT(VLOOKUP($A164,csapatok!$A:$NN,EP$320,FALSE),5)="Csere",VLOOKUP(LEFT(VLOOKUP($A164,csapatok!$A:$NN,EP$320,FALSE),LEN(VLOOKUP($A164,csapatok!$A:$NN,EP$320,FALSE))-6),'csapat-ranglista'!$A:$FP,EP$321,FALSE)/8,VLOOKUP(VLOOKUP($A164,csapatok!$A:$NN,EP$320,FALSE),'csapat-ranglista'!$A:$FP,EP$321,FALSE)/4),0)</f>
        <v>0</v>
      </c>
      <c r="EQ164" s="223">
        <f>IFERROR(IF(RIGHT(VLOOKUP($A164,csapatok!$A:$NN,EQ$320,FALSE),5)="Csere",VLOOKUP(LEFT(VLOOKUP($A164,csapatok!$A:$NN,EQ$320,FALSE),LEN(VLOOKUP($A164,csapatok!$A:$NN,EQ$320,FALSE))-6),'csapat-ranglista'!$A:$FP,EQ$321,FALSE)/8,VLOOKUP(VLOOKUP($A164,csapatok!$A:$NN,EQ$320,FALSE),'csapat-ranglista'!$A:$FP,EQ$321,FALSE)/4),0)</f>
        <v>0</v>
      </c>
      <c r="ER164" s="223">
        <f>IFERROR(IF(RIGHT(VLOOKUP($A164,csapatok!$A:$NN,ER$320,FALSE),5)="Csere",VLOOKUP(LEFT(VLOOKUP($A164,csapatok!$A:$NN,ER$320,FALSE),LEN(VLOOKUP($A164,csapatok!$A:$NN,ER$320,FALSE))-6),'csapat-ranglista'!$A:$FP,ER$321,FALSE)/8,VLOOKUP(VLOOKUP($A164,csapatok!$A:$NN,ER$320,FALSE),'csapat-ranglista'!$A:$FP,ER$321,FALSE)/4),0)</f>
        <v>0</v>
      </c>
      <c r="ES164" s="223">
        <f>IFERROR(IF(RIGHT(VLOOKUP($A164,csapatok!$A:$NN,ES$320,FALSE),5)="Csere",VLOOKUP(LEFT(VLOOKUP($A164,csapatok!$A:$NN,ES$320,FALSE),LEN(VLOOKUP($A164,csapatok!$A:$NN,ES$320,FALSE))-6),'csapat-ranglista'!$A:$FP,ES$321,FALSE)/8,VLOOKUP(VLOOKUP($A164,csapatok!$A:$NN,ES$320,FALSE),'csapat-ranglista'!$A:$FP,ES$321,FALSE)/4),0)</f>
        <v>0</v>
      </c>
      <c r="ET164" s="223">
        <f>IFERROR(IF(RIGHT(VLOOKUP($A164,csapatok!$A:$NN,ET$320,FALSE),5)="Csere",VLOOKUP(LEFT(VLOOKUP($A164,csapatok!$A:$NN,ET$320,FALSE),LEN(VLOOKUP($A164,csapatok!$A:$NN,ET$320,FALSE))-6),'csapat-ranglista'!$A:$FP,ET$321,FALSE)/8,VLOOKUP(VLOOKUP($A164,csapatok!$A:$NN,ET$320,FALSE),'csapat-ranglista'!$A:$FP,ET$321,FALSE)/4),0)</f>
        <v>0</v>
      </c>
      <c r="EU164" s="223">
        <f>IFERROR(IF(RIGHT(VLOOKUP($A164,csapatok!$A:$NN,EU$320,FALSE),5)="Csere",VLOOKUP(LEFT(VLOOKUP($A164,csapatok!$A:$NN,EU$320,FALSE),LEN(VLOOKUP($A164,csapatok!$A:$NN,EU$320,FALSE))-6),'csapat-ranglista'!$A:$FP,EU$321,FALSE)/8,VLOOKUP(VLOOKUP($A164,csapatok!$A:$NN,EU$320,FALSE),'csapat-ranglista'!$A:$FP,EU$321,FALSE)/4),0)</f>
        <v>0</v>
      </c>
      <c r="EV164" s="223">
        <f>IFERROR(IF(RIGHT(VLOOKUP($A164,csapatok!$A:$NN,EV$320,FALSE),5)="Csere",VLOOKUP(LEFT(VLOOKUP($A164,csapatok!$A:$NN,EV$320,FALSE),LEN(VLOOKUP($A164,csapatok!$A:$NN,EV$320,FALSE))-6),'csapat-ranglista'!$A:$FP,EV$321,FALSE)/8,VLOOKUP(VLOOKUP($A164,csapatok!$A:$NN,EV$320,FALSE),'csapat-ranglista'!$A:$FP,EV$321,FALSE)/4),0)</f>
        <v>0</v>
      </c>
      <c r="EW164" s="223">
        <f>IFERROR(IF(RIGHT(VLOOKUP($A164,csapatok!$A:$NN,EW$320,FALSE),5)="Csere",VLOOKUP(LEFT(VLOOKUP($A164,csapatok!$A:$NN,EW$320,FALSE),LEN(VLOOKUP($A164,csapatok!$A:$NN,EW$320,FALSE))-6),'csapat-ranglista'!$A:$FP,EW$321,FALSE)/8,VLOOKUP(VLOOKUP($A164,csapatok!$A:$NN,EW$320,FALSE),'csapat-ranglista'!$A:$FP,EW$321,FALSE)/4),0)</f>
        <v>0</v>
      </c>
      <c r="EX164" s="223">
        <f>IFERROR(IF(RIGHT(VLOOKUP($A164,csapatok!$A:$NN,EX$320,FALSE),5)="Csere",VLOOKUP(LEFT(VLOOKUP($A164,csapatok!$A:$NN,EX$320,FALSE),LEN(VLOOKUP($A164,csapatok!$A:$NN,EX$320,FALSE))-6),'csapat-ranglista'!$A:$FP,EX$321,FALSE)/8,VLOOKUP(VLOOKUP($A164,csapatok!$A:$NN,EX$320,FALSE),'csapat-ranglista'!$A:$FP,EX$321,FALSE)/4),0)</f>
        <v>0</v>
      </c>
      <c r="EY164" s="223">
        <f>IFERROR(IF(RIGHT(VLOOKUP($A164,csapatok!$A:$NN,EY$320,FALSE),5)="Csere",VLOOKUP(LEFT(VLOOKUP($A164,csapatok!$A:$NN,EY$320,FALSE),LEN(VLOOKUP($A164,csapatok!$A:$NN,EY$320,FALSE))-6),'csapat-ranglista'!$A:$FP,EY$321,FALSE)/8,VLOOKUP(VLOOKUP($A164,csapatok!$A:$NN,EY$320,FALSE),'csapat-ranglista'!$A:$FP,EY$321,FALSE)/4),0)</f>
        <v>0</v>
      </c>
      <c r="EZ164" s="223">
        <f>IFERROR(IF(RIGHT(VLOOKUP($A164,csapatok!$A:$NN,EZ$320,FALSE),5)="Csere",VLOOKUP(LEFT(VLOOKUP($A164,csapatok!$A:$NN,EZ$320,FALSE),LEN(VLOOKUP($A164,csapatok!$A:$NN,EZ$320,FALSE))-6),'csapat-ranglista'!$A:$FP,EZ$321,FALSE)/8,VLOOKUP(VLOOKUP($A164,csapatok!$A:$NN,EZ$320,FALSE),'csapat-ranglista'!$A:$FP,EZ$321,FALSE)/4),0)</f>
        <v>0</v>
      </c>
      <c r="FA164" s="223">
        <f>IFERROR(IF(RIGHT(VLOOKUP($A164,csapatok!$A:$NN,FA$320,FALSE),5)="Csere",VLOOKUP(LEFT(VLOOKUP($A164,csapatok!$A:$NN,FA$320,FALSE),LEN(VLOOKUP($A164,csapatok!$A:$NN,FA$320,FALSE))-6),'csapat-ranglista'!$A:$FP,FA$321,FALSE)/8,VLOOKUP(VLOOKUP($A164,csapatok!$A:$NN,FA$320,FALSE),'csapat-ranglista'!$A:$FP,FA$321,FALSE)/4),0)</f>
        <v>0</v>
      </c>
      <c r="FB164" s="223">
        <f>IFERROR(IF(RIGHT(VLOOKUP($A164,csapatok!$A:$NN,FB$320,FALSE),5)="Csere",VLOOKUP(LEFT(VLOOKUP($A164,csapatok!$A:$NN,FB$320,FALSE),LEN(VLOOKUP($A164,csapatok!$A:$NN,FB$320,FALSE))-6),'csapat-ranglista'!$A:$FP,FB$321,FALSE)/8,VLOOKUP(VLOOKUP($A164,csapatok!$A:$NN,FB$320,FALSE),'csapat-ranglista'!$A:$FP,FB$321,FALSE)/4),0)</f>
        <v>0</v>
      </c>
      <c r="FC164" s="223">
        <f>IFERROR(IF(RIGHT(VLOOKUP($A164,csapatok!$A:$NN,FC$320,FALSE),5)="Csere",VLOOKUP(LEFT(VLOOKUP($A164,csapatok!$A:$NN,FC$320,FALSE),LEN(VLOOKUP($A164,csapatok!$A:$NN,FC$320,FALSE))-6),'csapat-ranglista'!$A:$FP,FC$321,FALSE)/8,VLOOKUP(VLOOKUP($A164,csapatok!$A:$NN,FC$320,FALSE),'csapat-ranglista'!$A:$FP,FC$321,FALSE)/4),0)</f>
        <v>0</v>
      </c>
      <c r="FD164" s="224">
        <f>versenyek!$QY$11*IFERROR(VLOOKUP(VLOOKUP($A164,versenyek!QX:QZ,3,FALSE),szabalyok!$A$16:$B$23,2,FALSE)/4,0)</f>
        <v>0</v>
      </c>
      <c r="FE164" s="224">
        <f>versenyek!$RB$11*IFERROR(VLOOKUP(VLOOKUP($A164,versenyek!RA:RC,3,FALSE),szabalyok!$A$16:$B$23,2,FALSE)/4,0)</f>
        <v>0</v>
      </c>
      <c r="FF164" s="223">
        <f>IFERROR(IF(RIGHT(VLOOKUP($A164,csapatok!$A:$NN,FF$320,FALSE),5)="Csere",VLOOKUP(LEFT(VLOOKUP($A164,csapatok!$A:$NN,FF$320,FALSE),LEN(VLOOKUP($A164,csapatok!$A:$NN,FF$320,FALSE))-6),'csapat-ranglista'!$A:$FP,FF$321,FALSE)/8,VLOOKUP(VLOOKUP($A164,csapatok!$A:$NN,FF$320,FALSE),'csapat-ranglista'!$A:$FP,FF$321,FALSE)/4),0)</f>
        <v>0</v>
      </c>
      <c r="FG164" s="223">
        <f>IFERROR(IF(RIGHT(VLOOKUP($A164,csapatok!$A:$NN,FG$320,FALSE),5)="Csere",VLOOKUP(LEFT(VLOOKUP($A164,csapatok!$A:$NN,FG$320,FALSE),LEN(VLOOKUP($A164,csapatok!$A:$NN,FG$320,FALSE))-6),'csapat-ranglista'!$A:$FP,FG$321,FALSE)/8,VLOOKUP(VLOOKUP($A164,csapatok!$A:$NN,FG$320,FALSE),'csapat-ranglista'!$A:$FP,FG$321,FALSE)/4),0)</f>
        <v>0</v>
      </c>
      <c r="FH164" s="223">
        <f>IFERROR(IF(RIGHT(VLOOKUP($A164,csapatok!$A:$NN,FH$320,FALSE),5)="Csere",VLOOKUP(LEFT(VLOOKUP($A164,csapatok!$A:$NN,FH$320,FALSE),LEN(VLOOKUP($A164,csapatok!$A:$NN,FH$320,FALSE))-6),'csapat-ranglista'!$A:$FP,FH$321,FALSE)/8,VLOOKUP(VLOOKUP($A164,csapatok!$A:$NN,FH$320,FALSE),'csapat-ranglista'!$A:$FP,FH$321,FALSE)/4),0)</f>
        <v>0</v>
      </c>
      <c r="FI164" s="223">
        <f>IFERROR(IF(RIGHT(VLOOKUP($A164,csapatok!$A:$NN,FI$320,FALSE),5)="Csere",VLOOKUP(LEFT(VLOOKUP($A164,csapatok!$A:$NN,FI$320,FALSE),LEN(VLOOKUP($A164,csapatok!$A:$NN,FI$320,FALSE))-6),'csapat-ranglista'!$A:$FP,FI$321,FALSE)/8,VLOOKUP(VLOOKUP($A164,csapatok!$A:$NN,FI$320,FALSE),'csapat-ranglista'!$A:$FP,FI$321,FALSE)/4),0)</f>
        <v>0</v>
      </c>
      <c r="FJ164" s="223">
        <f>IFERROR(IF(RIGHT(VLOOKUP($A164,csapatok!$A:$NN,FJ$320,FALSE),5)="Csere",VLOOKUP(LEFT(VLOOKUP($A164,csapatok!$A:$NN,FJ$320,FALSE),LEN(VLOOKUP($A164,csapatok!$A:$NN,FJ$320,FALSE))-6),'csapat-ranglista'!$A:$FP,FJ$321,FALSE)/8,VLOOKUP(VLOOKUP($A164,csapatok!$A:$NN,FJ$320,FALSE),'csapat-ranglista'!$A:$FP,FJ$321,FALSE)/4),0)</f>
        <v>0</v>
      </c>
      <c r="FK164" s="223">
        <f>IFERROR(IF(RIGHT(VLOOKUP($A164,csapatok!$A:$NN,FK$320,FALSE),5)="Csere",VLOOKUP(LEFT(VLOOKUP($A164,csapatok!$A:$NN,FK$320,FALSE),LEN(VLOOKUP($A164,csapatok!$A:$NN,FK$320,FALSE))-6),'csapat-ranglista'!$A:$FP,FK$321,FALSE)/8,VLOOKUP(VLOOKUP($A164,csapatok!$A:$NN,FK$320,FALSE),'csapat-ranglista'!$A:$FP,FK$321,FALSE)/4),0)</f>
        <v>0</v>
      </c>
      <c r="FL164" s="223">
        <f>IFERROR(IF(RIGHT(VLOOKUP($A164,csapatok!$A:$NN,FL$320,FALSE),5)="Csere",VLOOKUP(LEFT(VLOOKUP($A164,csapatok!$A:$NN,FL$320,FALSE),LEN(VLOOKUP($A164,csapatok!$A:$NN,FL$320,FALSE))-6),'csapat-ranglista'!$A:$FP,FL$321,FALSE)/8,VLOOKUP(VLOOKUP($A164,csapatok!$A:$NN,FL$320,FALSE),'csapat-ranglista'!$A:$FP,FL$321,FALSE)/4),0)</f>
        <v>0</v>
      </c>
      <c r="FM164" s="223">
        <f>IFERROR(IF(RIGHT(VLOOKUP($A164,csapatok!$A:$NN,FM$320,FALSE),5)="Csere",VLOOKUP(LEFT(VLOOKUP($A164,csapatok!$A:$NN,FM$320,FALSE),LEN(VLOOKUP($A164,csapatok!$A:$NN,FM$320,FALSE))-6),'csapat-ranglista'!$A:$FP,FM$321,FALSE)/8,VLOOKUP(VLOOKUP($A164,csapatok!$A:$NN,FM$320,FALSE),'csapat-ranglista'!$A:$FP,FM$321,FALSE)/4),0)</f>
        <v>0</v>
      </c>
      <c r="FN164" s="223">
        <f>IFERROR(IF(RIGHT(VLOOKUP($A164,csapatok!$A:$NN,FN$320,FALSE),5)="Csere",VLOOKUP(LEFT(VLOOKUP($A164,csapatok!$A:$NN,FN$320,FALSE),LEN(VLOOKUP($A164,csapatok!$A:$NN,FN$320,FALSE))-6),'csapat-ranglista'!$A:$FP,FN$321,FALSE)/8,VLOOKUP(VLOOKUP($A164,csapatok!$A:$NN,FN$320,FALSE),'csapat-ranglista'!$A:$FP,FN$321,FALSE)/4),0)</f>
        <v>0</v>
      </c>
      <c r="FO164" s="223">
        <f>IFERROR(IF(RIGHT(VLOOKUP($A164,csapatok!$A:$NN,FO$320,FALSE),5)="Csere",VLOOKUP(LEFT(VLOOKUP($A164,csapatok!$A:$NN,FO$320,FALSE),LEN(VLOOKUP($A164,csapatok!$A:$NN,FO$320,FALSE))-6),'csapat-ranglista'!$A:$FP,FO$321,FALSE)/8,VLOOKUP(VLOOKUP($A164,csapatok!$A:$NN,FO$320,FALSE),'csapat-ranglista'!$A:$FP,FO$321,FALSE)/4),0)</f>
        <v>0</v>
      </c>
      <c r="FP164" s="223">
        <f>IFERROR(IF(RIGHT(VLOOKUP($A164,csapatok!$A:$NN,FP$320,FALSE),5)="Csere",VLOOKUP(LEFT(VLOOKUP($A164,csapatok!$A:$NN,FP$320,FALSE),LEN(VLOOKUP($A164,csapatok!$A:$NN,FP$320,FALSE))-6),'csapat-ranglista'!$A:$FP,FP$321,FALSE)/8,VLOOKUP(VLOOKUP($A164,csapatok!$A:$NN,FP$320,FALSE),'csapat-ranglista'!$A:$FP,FP$321,FALSE)/4),0)</f>
        <v>0</v>
      </c>
      <c r="FQ164" s="223">
        <f>IFERROR(IF(RIGHT(VLOOKUP($A164,csapatok!$A:$NN,FQ$320,FALSE),5)="Csere",VLOOKUP(LEFT(VLOOKUP($A164,csapatok!$A:$NN,FQ$320,FALSE),LEN(VLOOKUP($A164,csapatok!$A:$NN,FQ$320,FALSE))-6),'csapat-ranglista'!$A:$FP,FQ$321,FALSE)/8,VLOOKUP(VLOOKUP($A164,csapatok!$A:$NN,FQ$320,FALSE),'csapat-ranglista'!$A:$FP,FQ$321,FALSE)/4),0)</f>
        <v>0</v>
      </c>
      <c r="FR164" s="223">
        <f>IFERROR(IF(RIGHT(VLOOKUP($A164,csapatok!$A:$NN,FR$320,FALSE),5)="Csere",VLOOKUP(LEFT(VLOOKUP($A164,csapatok!$A:$NN,FR$320,FALSE),LEN(VLOOKUP($A164,csapatok!$A:$NN,FR$320,FALSE))-6),'csapat-ranglista'!$A:$FP,FR$321,FALSE)/8,VLOOKUP(VLOOKUP($A164,csapatok!$A:$NN,FR$320,FALSE),'csapat-ranglista'!$A:$FP,FR$321,FALSE)/4),0)</f>
        <v>0</v>
      </c>
      <c r="FS164" s="223">
        <f>IFERROR(IF(RIGHT(VLOOKUP($A164,csapatok!$A:$NN,FS$320,FALSE),5)="Csere",VLOOKUP(LEFT(VLOOKUP($A164,csapatok!$A:$NN,FS$320,FALSE),LEN(VLOOKUP($A164,csapatok!$A:$NN,FS$320,FALSE))-6),'csapat-ranglista'!$A:$FP,FS$321,FALSE)/8,VLOOKUP(VLOOKUP($A164,csapatok!$A:$NN,FS$320,FALSE),'csapat-ranglista'!$A:$FP,FS$321,FALSE)/4),0)</f>
        <v>0</v>
      </c>
      <c r="FT164" s="223">
        <f>IFERROR(IF(RIGHT(VLOOKUP($A164,csapatok!$A:$NN,FT$320,FALSE),5)="Csere",VLOOKUP(LEFT(VLOOKUP($A164,csapatok!$A:$NN,FT$320,FALSE),LEN(VLOOKUP($A164,csapatok!$A:$NN,FT$320,FALSE))-6),'csapat-ranglista'!$A:$FP,FT$321,FALSE)/8,VLOOKUP(VLOOKUP($A164,csapatok!$A:$NN,FT$320,FALSE),'csapat-ranglista'!$A:$FP,FT$321,FALSE)/4),0)</f>
        <v>0</v>
      </c>
      <c r="FU164" s="223">
        <f>IFERROR(IF(RIGHT(VLOOKUP($A164,csapatok!$A:$NN,FU$320,FALSE),5)="Csere",VLOOKUP(LEFT(VLOOKUP($A164,csapatok!$A:$NN,FU$320,FALSE),LEN(VLOOKUP($A164,csapatok!$A:$NN,FU$320,FALSE))-6),'csapat-ranglista'!$A:$FP,FU$321,FALSE)/8,VLOOKUP(VLOOKUP($A164,csapatok!$A:$NN,FU$320,FALSE),'csapat-ranglista'!$A:$FP,FU$321,FALSE)/4),0)</f>
        <v>0</v>
      </c>
      <c r="FV164" s="223">
        <f>IFERROR(IF(RIGHT(VLOOKUP($A164,csapatok!$A:$NN,FV$320,FALSE),5)="Csere",VLOOKUP(LEFT(VLOOKUP($A164,csapatok!$A:$NN,FV$320,FALSE),LEN(VLOOKUP($A164,csapatok!$A:$NN,FV$320,FALSE))-6),'csapat-ranglista'!$A:$FP,FV$321,FALSE)/8,VLOOKUP(VLOOKUP($A164,csapatok!$A:$NN,FV$320,FALSE),'csapat-ranglista'!$A:$FP,FV$321,FALSE)/4),0)</f>
        <v>0</v>
      </c>
      <c r="FW164" s="223">
        <f>IFERROR(IF(RIGHT(VLOOKUP($A164,csapatok!$A:$NN,FW$320,FALSE),5)="Csere",VLOOKUP(LEFT(VLOOKUP($A164,csapatok!$A:$NN,FW$320,FALSE),LEN(VLOOKUP($A164,csapatok!$A:$NN,FW$320,FALSE))-6),'csapat-ranglista'!$A:$FP,FW$321,FALSE)/8,VLOOKUP(VLOOKUP($A164,csapatok!$A:$NN,FW$320,FALSE),'csapat-ranglista'!$A:$FP,FW$321,FALSE)/4),0)</f>
        <v>0</v>
      </c>
      <c r="FX164" s="223">
        <f>IFERROR(IF(RIGHT(VLOOKUP($A164,csapatok!$A:$NN,FX$320,FALSE),5)="Csere",VLOOKUP(LEFT(VLOOKUP($A164,csapatok!$A:$NN,FX$320,FALSE),LEN(VLOOKUP($A164,csapatok!$A:$NN,FX$320,FALSE))-6),'csapat-ranglista'!$A:$FP,FX$321,FALSE)/8,VLOOKUP(VLOOKUP($A164,csapatok!$A:$NN,FX$320,FALSE),'csapat-ranglista'!$A:$FP,FX$321,FALSE)/4),0)</f>
        <v>0</v>
      </c>
      <c r="FY164" s="223">
        <f>IFERROR(IF(RIGHT(VLOOKUP($A164,csapatok!$A:$NN,FY$320,FALSE),5)="Csere",VLOOKUP(LEFT(VLOOKUP($A164,csapatok!$A:$NN,FY$320,FALSE),LEN(VLOOKUP($A164,csapatok!$A:$NN,FY$320,FALSE))-6),'csapat-ranglista'!$A:$FP,FY$321,FALSE)/8,VLOOKUP(VLOOKUP($A164,csapatok!$A:$NN,FY$320,FALSE),'csapat-ranglista'!$A:$FP,FY$321,FALSE)/4),0)</f>
        <v>0</v>
      </c>
      <c r="FZ164" s="223">
        <f>IFERROR(IF(RIGHT(VLOOKUP($A164,csapatok!$A:$NN,FZ$320,FALSE),5)="Csere",VLOOKUP(LEFT(VLOOKUP($A164,csapatok!$A:$NN,FZ$320,FALSE),LEN(VLOOKUP($A164,csapatok!$A:$NN,FZ$320,FALSE))-6),'csapat-ranglista'!$A:$FP,FZ$321,FALSE)/8,VLOOKUP(VLOOKUP($A164,csapatok!$A:$NN,FZ$320,FALSE),'csapat-ranglista'!$A:$FP,FZ$321,FALSE)/4),0)</f>
        <v>0</v>
      </c>
      <c r="GA164" s="223">
        <f>IFERROR(IF(RIGHT(VLOOKUP($A164,csapatok!$A:$NN,GA$320,FALSE),5)="Csere",VLOOKUP(LEFT(VLOOKUP($A164,csapatok!$A:$NN,GA$320,FALSE),LEN(VLOOKUP($A164,csapatok!$A:$NN,GA$320,FALSE))-6),'csapat-ranglista'!$A:$FP,GA$321,FALSE)/8,VLOOKUP(VLOOKUP($A164,csapatok!$A:$NN,GA$320,FALSE),'csapat-ranglista'!$A:$FP,GA$321,FALSE)/4),0)</f>
        <v>0</v>
      </c>
      <c r="GB164" s="223">
        <f>IFERROR(IF(RIGHT(VLOOKUP($A164,csapatok!$A:$NN,GB$320,FALSE),5)="Csere",VLOOKUP(LEFT(VLOOKUP($A164,csapatok!$A:$NN,GB$320,FALSE),LEN(VLOOKUP($A164,csapatok!$A:$NN,GB$320,FALSE))-6),'csapat-ranglista'!$A:$FP,GB$321,FALSE)/8,VLOOKUP(VLOOKUP($A164,csapatok!$A:$NN,GB$320,FALSE),'csapat-ranglista'!$A:$FP,GB$321,FALSE)/4),0)</f>
        <v>0</v>
      </c>
      <c r="GC164" s="223">
        <f>IFERROR(IF(RIGHT(VLOOKUP($A164,csapatok!$A:$NN,GC$320,FALSE),5)="Csere",VLOOKUP(LEFT(VLOOKUP($A164,csapatok!$A:$NN,GC$320,FALSE),LEN(VLOOKUP($A164,csapatok!$A:$NN,GC$320,FALSE))-6),'csapat-ranglista'!$A:$FP,GC$321,FALSE)/8,VLOOKUP(VLOOKUP($A164,csapatok!$A:$NN,GC$320,FALSE),'csapat-ranglista'!$A:$FP,GC$321,FALSE)/4),0)</f>
        <v>0</v>
      </c>
      <c r="GD164" s="247">
        <f>SUM(EQ164:GC164)</f>
        <v>0</v>
      </c>
    </row>
    <row r="165" spans="1:186">
      <c r="A165" s="32" t="s">
        <v>168</v>
      </c>
      <c r="B165" s="2">
        <v>26544</v>
      </c>
      <c r="C165" s="131" t="str">
        <f>IF(B165=0,"",IF(B165&lt;$C$1,"felnőtt","ifi"))</f>
        <v>felnőtt</v>
      </c>
      <c r="D165" s="32" t="s">
        <v>101</v>
      </c>
      <c r="E165" s="45">
        <v>5.6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2.0652240851793264</v>
      </c>
      <c r="L165" s="32">
        <v>0</v>
      </c>
      <c r="M165" s="32">
        <v>2.0458468332043647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1.0411379444024</v>
      </c>
      <c r="T165" s="32">
        <v>0</v>
      </c>
      <c r="U165" s="32">
        <v>0</v>
      </c>
      <c r="V165" s="32">
        <v>0</v>
      </c>
      <c r="W165" s="32">
        <v>0</v>
      </c>
      <c r="X165" s="32">
        <f>IFERROR(IF(RIGHT(VLOOKUP($A165,csapatok!$A:$BL,X$320,FALSE),5)="Csere",VLOOKUP(LEFT(VLOOKUP($A165,csapatok!$A:$BL,X$320,FALSE),LEN(VLOOKUP($A165,csapatok!$A:$BL,X$320,FALSE))-6),'csapat-ranglista'!$A:$FP,X$321,FALSE)/8,VLOOKUP(VLOOKUP($A165,csapatok!$A:$BL,X$320,FALSE),'csapat-ranglista'!$A:$FP,X$321,FALSE)/4),0)</f>
        <v>0</v>
      </c>
      <c r="Y165" s="32">
        <f>IFERROR(IF(RIGHT(VLOOKUP($A165,csapatok!$A:$BL,Y$320,FALSE),5)="Csere",VLOOKUP(LEFT(VLOOKUP($A165,csapatok!$A:$BL,Y$320,FALSE),LEN(VLOOKUP($A165,csapatok!$A:$BL,Y$320,FALSE))-6),'csapat-ranglista'!$A:$FP,Y$321,FALSE)/8,VLOOKUP(VLOOKUP($A165,csapatok!$A:$BL,Y$320,FALSE),'csapat-ranglista'!$A:$FP,Y$321,FALSE)/4),0)</f>
        <v>0</v>
      </c>
      <c r="Z165" s="32">
        <f>IFERROR(IF(RIGHT(VLOOKUP($A165,csapatok!$A:$BL,Z$320,FALSE),5)="Csere",VLOOKUP(LEFT(VLOOKUP($A165,csapatok!$A:$BL,Z$320,FALSE),LEN(VLOOKUP($A165,csapatok!$A:$BL,Z$320,FALSE))-6),'csapat-ranglista'!$A:$FP,Z$321,FALSE)/8,VLOOKUP(VLOOKUP($A165,csapatok!$A:$BL,Z$320,FALSE),'csapat-ranglista'!$A:$FP,Z$321,FALSE)/4),0)</f>
        <v>0</v>
      </c>
      <c r="AA165" s="32">
        <f>IFERROR(IF(RIGHT(VLOOKUP($A165,csapatok!$A:$BL,AA$320,FALSE),5)="Csere",VLOOKUP(LEFT(VLOOKUP($A165,csapatok!$A:$BL,AA$320,FALSE),LEN(VLOOKUP($A165,csapatok!$A:$BL,AA$320,FALSE))-6),'csapat-ranglista'!$A:$FP,AA$321,FALSE)/8,VLOOKUP(VLOOKUP($A165,csapatok!$A:$BL,AA$320,FALSE),'csapat-ranglista'!$A:$FP,AA$321,FALSE)/4),0)</f>
        <v>0</v>
      </c>
      <c r="AB165" s="223">
        <f>IFERROR(IF(RIGHT(VLOOKUP($A165,csapatok!$A:$BL,AB$320,FALSE),5)="Csere",VLOOKUP(LEFT(VLOOKUP($A165,csapatok!$A:$BL,AB$320,FALSE),LEN(VLOOKUP($A165,csapatok!$A:$BL,AB$320,FALSE))-6),'csapat-ranglista'!$A:$FP,AB$321,FALSE)/8,VLOOKUP(VLOOKUP($A165,csapatok!$A:$BL,AB$320,FALSE),'csapat-ranglista'!$A:$FP,AB$321,FALSE)/4),0)</f>
        <v>0</v>
      </c>
      <c r="AC165" s="223">
        <f>IFERROR(IF(RIGHT(VLOOKUP($A165,csapatok!$A:$BL,AC$320,FALSE),5)="Csere",VLOOKUP(LEFT(VLOOKUP($A165,csapatok!$A:$BL,AC$320,FALSE),LEN(VLOOKUP($A165,csapatok!$A:$BL,AC$320,FALSE))-6),'csapat-ranglista'!$A:$FP,AC$321,FALSE)/8,VLOOKUP(VLOOKUP($A165,csapatok!$A:$BL,AC$320,FALSE),'csapat-ranglista'!$A:$FP,AC$321,FALSE)/4),0)</f>
        <v>0</v>
      </c>
      <c r="AD165" s="223">
        <f>IFERROR(IF(RIGHT(VLOOKUP($A165,csapatok!$A:$BL,AD$320,FALSE),5)="Csere",VLOOKUP(LEFT(VLOOKUP($A165,csapatok!$A:$BL,AD$320,FALSE),LEN(VLOOKUP($A165,csapatok!$A:$BL,AD$320,FALSE))-6),'csapat-ranglista'!$A:$FP,AD$321,FALSE)/8,VLOOKUP(VLOOKUP($A165,csapatok!$A:$BL,AD$320,FALSE),'csapat-ranglista'!$A:$FP,AD$321,FALSE)/4),0)</f>
        <v>0</v>
      </c>
      <c r="AE165" s="223">
        <f>IFERROR(IF(RIGHT(VLOOKUP($A165,csapatok!$A:$BL,AE$320,FALSE),5)="Csere",VLOOKUP(LEFT(VLOOKUP($A165,csapatok!$A:$BL,AE$320,FALSE),LEN(VLOOKUP($A165,csapatok!$A:$BL,AE$320,FALSE))-6),'csapat-ranglista'!$A:$FP,AE$321,FALSE)/8,VLOOKUP(VLOOKUP($A165,csapatok!$A:$BL,AE$320,FALSE),'csapat-ranglista'!$A:$FP,AE$321,FALSE)/4),0)</f>
        <v>0</v>
      </c>
      <c r="AF165" s="223">
        <f>IFERROR(IF(RIGHT(VLOOKUP($A165,csapatok!$A:$BL,AF$320,FALSE),5)="Csere",VLOOKUP(LEFT(VLOOKUP($A165,csapatok!$A:$BL,AF$320,FALSE),LEN(VLOOKUP($A165,csapatok!$A:$BL,AF$320,FALSE))-6),'csapat-ranglista'!$A:$FP,AF$321,FALSE)/8,VLOOKUP(VLOOKUP($A165,csapatok!$A:$BL,AF$320,FALSE),'csapat-ranglista'!$A:$FP,AF$321,FALSE)/4),0)</f>
        <v>0</v>
      </c>
      <c r="AG165" s="223">
        <f>IFERROR(IF(RIGHT(VLOOKUP($A165,csapatok!$A:$BL,AG$320,FALSE),5)="Csere",VLOOKUP(LEFT(VLOOKUP($A165,csapatok!$A:$BL,AG$320,FALSE),LEN(VLOOKUP($A165,csapatok!$A:$BL,AG$320,FALSE))-6),'csapat-ranglista'!$A:$FP,AG$321,FALSE)/8,VLOOKUP(VLOOKUP($A165,csapatok!$A:$BL,AG$320,FALSE),'csapat-ranglista'!$A:$FP,AG$321,FALSE)/4),0)</f>
        <v>0</v>
      </c>
      <c r="AH165" s="223">
        <f>IFERROR(IF(RIGHT(VLOOKUP($A165,csapatok!$A:$BL,AH$320,FALSE),5)="Csere",VLOOKUP(LEFT(VLOOKUP($A165,csapatok!$A:$BL,AH$320,FALSE),LEN(VLOOKUP($A165,csapatok!$A:$BL,AH$320,FALSE))-6),'csapat-ranglista'!$A:$FP,AH$321,FALSE)/8,VLOOKUP(VLOOKUP($A165,csapatok!$A:$BL,AH$320,FALSE),'csapat-ranglista'!$A:$FP,AH$321,FALSE)/4),0)</f>
        <v>0</v>
      </c>
      <c r="AI165" s="223">
        <f>IFERROR(IF(RIGHT(VLOOKUP($A165,csapatok!$A:$BL,AI$320,FALSE),5)="Csere",VLOOKUP(LEFT(VLOOKUP($A165,csapatok!$A:$BL,AI$320,FALSE),LEN(VLOOKUP($A165,csapatok!$A:$BL,AI$320,FALSE))-6),'csapat-ranglista'!$A:$FP,AI$321,FALSE)/8,VLOOKUP(VLOOKUP($A165,csapatok!$A:$BL,AI$320,FALSE),'csapat-ranglista'!$A:$FP,AI$321,FALSE)/4),0)</f>
        <v>0</v>
      </c>
      <c r="AJ165" s="223">
        <f>IFERROR(IF(RIGHT(VLOOKUP($A165,csapatok!$A:$BL,AJ$320,FALSE),5)="Csere",VLOOKUP(LEFT(VLOOKUP($A165,csapatok!$A:$BL,AJ$320,FALSE),LEN(VLOOKUP($A165,csapatok!$A:$BL,AJ$320,FALSE))-6),'csapat-ranglista'!$A:$FP,AJ$321,FALSE)/8,VLOOKUP(VLOOKUP($A165,csapatok!$A:$BL,AJ$320,FALSE),'csapat-ranglista'!$A:$FP,AJ$321,FALSE)/2),0)</f>
        <v>0</v>
      </c>
      <c r="AK165" s="223">
        <f>IFERROR(IF(RIGHT(VLOOKUP($A165,csapatok!$A:$CN,AK$320,FALSE),5)="Csere",VLOOKUP(LEFT(VLOOKUP($A165,csapatok!$A:$CN,AK$320,FALSE),LEN(VLOOKUP($A165,csapatok!$A:$CN,AK$320,FALSE))-6),'csapat-ranglista'!$A:$FP,AK$321,FALSE)/8,VLOOKUP(VLOOKUP($A165,csapatok!$A:$CN,AK$320,FALSE),'csapat-ranglista'!$A:$FP,AK$321,FALSE)/4),0)</f>
        <v>0</v>
      </c>
      <c r="AL165" s="223">
        <f>IFERROR(IF(RIGHT(VLOOKUP($A165,csapatok!$A:$CN,AL$320,FALSE),5)="Csere",VLOOKUP(LEFT(VLOOKUP($A165,csapatok!$A:$CN,AL$320,FALSE),LEN(VLOOKUP($A165,csapatok!$A:$CN,AL$320,FALSE))-6),'csapat-ranglista'!$A:$FP,AL$321,FALSE)/8,VLOOKUP(VLOOKUP($A165,csapatok!$A:$CN,AL$320,FALSE),'csapat-ranglista'!$A:$FP,AL$321,FALSE)/4),0)</f>
        <v>0</v>
      </c>
      <c r="AM165" s="223">
        <f>IFERROR(IF(RIGHT(VLOOKUP($A165,csapatok!$A:$CN,AM$320,FALSE),5)="Csere",VLOOKUP(LEFT(VLOOKUP($A165,csapatok!$A:$CN,AM$320,FALSE),LEN(VLOOKUP($A165,csapatok!$A:$CN,AM$320,FALSE))-6),'csapat-ranglista'!$A:$FP,AM$321,FALSE)/8,VLOOKUP(VLOOKUP($A165,csapatok!$A:$CN,AM$320,FALSE),'csapat-ranglista'!$A:$FP,AM$321,FALSE)/4),0)</f>
        <v>0</v>
      </c>
      <c r="AN165" s="223">
        <f>IFERROR(IF(RIGHT(VLOOKUP($A165,csapatok!$A:$CN,AN$320,FALSE),5)="Csere",VLOOKUP(LEFT(VLOOKUP($A165,csapatok!$A:$CN,AN$320,FALSE),LEN(VLOOKUP($A165,csapatok!$A:$CN,AN$320,FALSE))-6),'csapat-ranglista'!$A:$FP,AN$321,FALSE)/8,VLOOKUP(VLOOKUP($A165,csapatok!$A:$CN,AN$320,FALSE),'csapat-ranglista'!$A:$FP,AN$321,FALSE)/4),0)</f>
        <v>0</v>
      </c>
      <c r="AO165" s="223">
        <f>IFERROR(IF(RIGHT(VLOOKUP($A165,csapatok!$A:$CN,AO$320,FALSE),5)="Csere",VLOOKUP(LEFT(VLOOKUP($A165,csapatok!$A:$CN,AO$320,FALSE),LEN(VLOOKUP($A165,csapatok!$A:$CN,AO$320,FALSE))-6),'csapat-ranglista'!$A:$FP,AO$321,FALSE)/8,VLOOKUP(VLOOKUP($A165,csapatok!$A:$CN,AO$320,FALSE),'csapat-ranglista'!$A:$FP,AO$321,FALSE)/4),0)</f>
        <v>0</v>
      </c>
      <c r="AP165" s="223">
        <f>IFERROR(IF(RIGHT(VLOOKUP($A165,csapatok!$A:$CN,AP$320,FALSE),5)="Csere",VLOOKUP(LEFT(VLOOKUP($A165,csapatok!$A:$CN,AP$320,FALSE),LEN(VLOOKUP($A165,csapatok!$A:$CN,AP$320,FALSE))-6),'csapat-ranglista'!$A:$FP,AP$321,FALSE)/8,VLOOKUP(VLOOKUP($A165,csapatok!$A:$CN,AP$320,FALSE),'csapat-ranglista'!$A:$FP,AP$321,FALSE)/4),0)</f>
        <v>0</v>
      </c>
      <c r="AQ165" s="223">
        <f>IFERROR(IF(RIGHT(VLOOKUP($A165,csapatok!$A:$CN,AQ$320,FALSE),5)="Csere",VLOOKUP(LEFT(VLOOKUP($A165,csapatok!$A:$CN,AQ$320,FALSE),LEN(VLOOKUP($A165,csapatok!$A:$CN,AQ$320,FALSE))-6),'csapat-ranglista'!$A:$FP,AQ$321,FALSE)/8,VLOOKUP(VLOOKUP($A165,csapatok!$A:$CN,AQ$320,FALSE),'csapat-ranglista'!$A:$FP,AQ$321,FALSE)/4),0)</f>
        <v>2.1676966754403137</v>
      </c>
      <c r="AR165" s="223">
        <f>IFERROR(IF(RIGHT(VLOOKUP($A165,csapatok!$A:$CN,AR$320,FALSE),5)="Csere",VLOOKUP(LEFT(VLOOKUP($A165,csapatok!$A:$CN,AR$320,FALSE),LEN(VLOOKUP($A165,csapatok!$A:$CN,AR$320,FALSE))-6),'csapat-ranglista'!$A:$FP,AR$321,FALSE)/8,VLOOKUP(VLOOKUP($A165,csapatok!$A:$CN,AR$320,FALSE),'csapat-ranglista'!$A:$FP,AR$321,FALSE)/4),0)</f>
        <v>0</v>
      </c>
      <c r="AS165" s="223">
        <f>IFERROR(IF(RIGHT(VLOOKUP($A165,csapatok!$A:$CN,AS$320,FALSE),5)="Csere",VLOOKUP(LEFT(VLOOKUP($A165,csapatok!$A:$CN,AS$320,FALSE),LEN(VLOOKUP($A165,csapatok!$A:$CN,AS$320,FALSE))-6),'csapat-ranglista'!$A:$FP,AS$321,FALSE)/8,VLOOKUP(VLOOKUP($A165,csapatok!$A:$CN,AS$320,FALSE),'csapat-ranglista'!$A:$FP,AS$321,FALSE)/4),0)</f>
        <v>0</v>
      </c>
      <c r="AT165" s="223">
        <f>IFERROR(IF(RIGHT(VLOOKUP($A165,csapatok!$A:$CN,AT$320,FALSE),5)="Csere",VLOOKUP(LEFT(VLOOKUP($A165,csapatok!$A:$CN,AT$320,FALSE),LEN(VLOOKUP($A165,csapatok!$A:$CN,AT$320,FALSE))-6),'csapat-ranglista'!$A:$FP,AT$321,FALSE)/8,VLOOKUP(VLOOKUP($A165,csapatok!$A:$CN,AT$320,FALSE),'csapat-ranglista'!$A:$FP,AT$321,FALSE)/4),0)</f>
        <v>0</v>
      </c>
      <c r="AU165" s="223">
        <f>IFERROR(IF(RIGHT(VLOOKUP($A165,csapatok!$A:$CN,AU$320,FALSE),5)="Csere",VLOOKUP(LEFT(VLOOKUP($A165,csapatok!$A:$CN,AU$320,FALSE),LEN(VLOOKUP($A165,csapatok!$A:$CN,AU$320,FALSE))-6),'csapat-ranglista'!$A:$FP,AU$321,FALSE)/8,VLOOKUP(VLOOKUP($A165,csapatok!$A:$CN,AU$320,FALSE),'csapat-ranglista'!$A:$FP,AU$321,FALSE)/4),0)</f>
        <v>0.38809444238137103</v>
      </c>
      <c r="AV165" s="223">
        <f>IFERROR(IF(RIGHT(VLOOKUP($A165,csapatok!$A:$CN,AV$320,FALSE),5)="Csere",VLOOKUP(LEFT(VLOOKUP($A165,csapatok!$A:$CN,AV$320,FALSE),LEN(VLOOKUP($A165,csapatok!$A:$CN,AV$320,FALSE))-6),'csapat-ranglista'!$A:$FP,AV$321,FALSE)/8,VLOOKUP(VLOOKUP($A165,csapatok!$A:$CN,AV$320,FALSE),'csapat-ranglista'!$A:$FP,AV$321,FALSE)/4),0)</f>
        <v>0</v>
      </c>
      <c r="AW165" s="223">
        <f>IFERROR(IF(RIGHT(VLOOKUP($A165,csapatok!$A:$CN,AW$320,FALSE),5)="Csere",VLOOKUP(LEFT(VLOOKUP($A165,csapatok!$A:$CN,AW$320,FALSE),LEN(VLOOKUP($A165,csapatok!$A:$CN,AW$320,FALSE))-6),'csapat-ranglista'!$A:$FP,AW$321,FALSE)/8,VLOOKUP(VLOOKUP($A165,csapatok!$A:$CN,AW$320,FALSE),'csapat-ranglista'!$A:$FP,AW$321,FALSE)/4),0)</f>
        <v>0</v>
      </c>
      <c r="AX165" s="223">
        <f>IFERROR(IF(RIGHT(VLOOKUP($A165,csapatok!$A:$CN,AX$320,FALSE),5)="Csere",VLOOKUP(LEFT(VLOOKUP($A165,csapatok!$A:$CN,AX$320,FALSE),LEN(VLOOKUP($A165,csapatok!$A:$CN,AX$320,FALSE))-6),'csapat-ranglista'!$A:$FP,AX$321,FALSE)/8,VLOOKUP(VLOOKUP($A165,csapatok!$A:$CN,AX$320,FALSE),'csapat-ranglista'!$A:$FP,AX$321,FALSE)/4),0)</f>
        <v>0</v>
      </c>
      <c r="AY165" s="223">
        <f>IFERROR(IF(RIGHT(VLOOKUP($A165,csapatok!$A:$NN,AY$320,FALSE),5)="Csere",VLOOKUP(LEFT(VLOOKUP($A165,csapatok!$A:$NN,AY$320,FALSE),LEN(VLOOKUP($A165,csapatok!$A:$NN,AY$320,FALSE))-6),'csapat-ranglista'!$A:$FP,AY$321,FALSE)/8,VLOOKUP(VLOOKUP($A165,csapatok!$A:$NN,AY$320,FALSE),'csapat-ranglista'!$A:$FP,AY$321,FALSE)/4),0)</f>
        <v>0</v>
      </c>
      <c r="AZ165" s="223">
        <f>IFERROR(IF(RIGHT(VLOOKUP($A165,csapatok!$A:$NN,AZ$320,FALSE),5)="Csere",VLOOKUP(LEFT(VLOOKUP($A165,csapatok!$A:$NN,AZ$320,FALSE),LEN(VLOOKUP($A165,csapatok!$A:$NN,AZ$320,FALSE))-6),'csapat-ranglista'!$A:$FP,AZ$321,FALSE)/8,VLOOKUP(VLOOKUP($A165,csapatok!$A:$NN,AZ$320,FALSE),'csapat-ranglista'!$A:$FP,AZ$321,FALSE)/4),0)</f>
        <v>0</v>
      </c>
      <c r="BA165" s="223">
        <f>IFERROR(IF(RIGHT(VLOOKUP($A165,csapatok!$A:$NN,BA$320,FALSE),5)="Csere",VLOOKUP(LEFT(VLOOKUP($A165,csapatok!$A:$NN,BA$320,FALSE),LEN(VLOOKUP($A165,csapatok!$A:$NN,BA$320,FALSE))-6),'csapat-ranglista'!$A:$FP,BA$321,FALSE)/8,VLOOKUP(VLOOKUP($A165,csapatok!$A:$NN,BA$320,FALSE),'csapat-ranglista'!$A:$FP,BA$321,FALSE)/4),0)</f>
        <v>0</v>
      </c>
      <c r="BB165" s="223">
        <f>IFERROR(IF(RIGHT(VLOOKUP($A165,csapatok!$A:$NN,BB$320,FALSE),5)="Csere",VLOOKUP(LEFT(VLOOKUP($A165,csapatok!$A:$NN,BB$320,FALSE),LEN(VLOOKUP($A165,csapatok!$A:$NN,BB$320,FALSE))-6),'csapat-ranglista'!$A:$FP,BB$321,FALSE)/8,VLOOKUP(VLOOKUP($A165,csapatok!$A:$NN,BB$320,FALSE),'csapat-ranglista'!$A:$FP,BB$321,FALSE)/4),0)</f>
        <v>0</v>
      </c>
      <c r="BC165" s="224">
        <f>versenyek!$ES$11*IFERROR(VLOOKUP(VLOOKUP($A165,versenyek!ER:ET,3,FALSE),szabalyok!$A$16:$B$23,2,FALSE)/4,0)</f>
        <v>0</v>
      </c>
      <c r="BD165" s="224">
        <f>versenyek!$EV$11*IFERROR(VLOOKUP(VLOOKUP($A165,versenyek!EU:EW,3,FALSE),szabalyok!$A$16:$B$23,2,FALSE)/4,0)</f>
        <v>0</v>
      </c>
      <c r="BE165" s="223">
        <f>IFERROR(IF(RIGHT(VLOOKUP($A165,csapatok!$A:$NN,BE$320,FALSE),5)="Csere",VLOOKUP(LEFT(VLOOKUP($A165,csapatok!$A:$NN,BE$320,FALSE),LEN(VLOOKUP($A165,csapatok!$A:$NN,BE$320,FALSE))-6),'csapat-ranglista'!$A:$FP,BE$321,FALSE)/8,VLOOKUP(VLOOKUP($A165,csapatok!$A:$NN,BE$320,FALSE),'csapat-ranglista'!$A:$FP,BE$321,FALSE)/4),0)</f>
        <v>0</v>
      </c>
      <c r="BF165" s="223">
        <f>IFERROR(IF(RIGHT(VLOOKUP($A165,csapatok!$A:$NN,BF$320,FALSE),5)="Csere",VLOOKUP(LEFT(VLOOKUP($A165,csapatok!$A:$NN,BF$320,FALSE),LEN(VLOOKUP($A165,csapatok!$A:$NN,BF$320,FALSE))-6),'csapat-ranglista'!$A:$FP,BF$321,FALSE)/8,VLOOKUP(VLOOKUP($A165,csapatok!$A:$NN,BF$320,FALSE),'csapat-ranglista'!$A:$FP,BF$321,FALSE)/4),0)</f>
        <v>0</v>
      </c>
      <c r="BG165" s="223">
        <f>IFERROR(IF(RIGHT(VLOOKUP($A165,csapatok!$A:$NN,BG$320,FALSE),5)="Csere",VLOOKUP(LEFT(VLOOKUP($A165,csapatok!$A:$NN,BG$320,FALSE),LEN(VLOOKUP($A165,csapatok!$A:$NN,BG$320,FALSE))-6),'csapat-ranglista'!$A:$FP,BG$321,FALSE)/8,VLOOKUP(VLOOKUP($A165,csapatok!$A:$NN,BG$320,FALSE),'csapat-ranglista'!$A:$FP,BG$321,FALSE)/4),0)</f>
        <v>0</v>
      </c>
      <c r="BH165" s="223">
        <f>IFERROR(IF(RIGHT(VLOOKUP($A165,csapatok!$A:$NN,BH$320,FALSE),5)="Csere",VLOOKUP(LEFT(VLOOKUP($A165,csapatok!$A:$NN,BH$320,FALSE),LEN(VLOOKUP($A165,csapatok!$A:$NN,BH$320,FALSE))-6),'csapat-ranglista'!$A:$FP,BH$321,FALSE)/8,VLOOKUP(VLOOKUP($A165,csapatok!$A:$NN,BH$320,FALSE),'csapat-ranglista'!$A:$FP,BH$321,FALSE)/4),0)</f>
        <v>0</v>
      </c>
      <c r="BI165" s="223">
        <f>IFERROR(IF(RIGHT(VLOOKUP($A165,csapatok!$A:$NN,BI$320,FALSE),5)="Csere",VLOOKUP(LEFT(VLOOKUP($A165,csapatok!$A:$NN,BI$320,FALSE),LEN(VLOOKUP($A165,csapatok!$A:$NN,BI$320,FALSE))-6),'csapat-ranglista'!$A:$FP,BI$321,FALSE)/8,VLOOKUP(VLOOKUP($A165,csapatok!$A:$NN,BI$320,FALSE),'csapat-ranglista'!$A:$FP,BI$321,FALSE)/4),0)</f>
        <v>0</v>
      </c>
      <c r="BJ165" s="223">
        <f>IFERROR(IF(RIGHT(VLOOKUP($A165,csapatok!$A:$NN,BJ$320,FALSE),5)="Csere",VLOOKUP(LEFT(VLOOKUP($A165,csapatok!$A:$NN,BJ$320,FALSE),LEN(VLOOKUP($A165,csapatok!$A:$NN,BJ$320,FALSE))-6),'csapat-ranglista'!$A:$FP,BJ$321,FALSE)/8,VLOOKUP(VLOOKUP($A165,csapatok!$A:$NN,BJ$320,FALSE),'csapat-ranglista'!$A:$FP,BJ$321,FALSE)/4),0)</f>
        <v>0</v>
      </c>
      <c r="BK165" s="223">
        <f>IFERROR(IF(RIGHT(VLOOKUP($A165,csapatok!$A:$NN,BK$320,FALSE),5)="Csere",VLOOKUP(LEFT(VLOOKUP($A165,csapatok!$A:$NN,BK$320,FALSE),LEN(VLOOKUP($A165,csapatok!$A:$NN,BK$320,FALSE))-6),'csapat-ranglista'!$A:$FP,BK$321,FALSE)/8,VLOOKUP(VLOOKUP($A165,csapatok!$A:$NN,BK$320,FALSE),'csapat-ranglista'!$A:$FP,BK$321,FALSE)/4),0)</f>
        <v>0</v>
      </c>
      <c r="BL165" s="223">
        <f>IFERROR(IF(RIGHT(VLOOKUP($A165,csapatok!$A:$NN,BL$320,FALSE),5)="Csere",VLOOKUP(LEFT(VLOOKUP($A165,csapatok!$A:$NN,BL$320,FALSE),LEN(VLOOKUP($A165,csapatok!$A:$NN,BL$320,FALSE))-6),'csapat-ranglista'!$A:$FP,BL$321,FALSE)/8,VLOOKUP(VLOOKUP($A165,csapatok!$A:$NN,BL$320,FALSE),'csapat-ranglista'!$A:$FP,BL$321,FALSE)/4),0)</f>
        <v>0</v>
      </c>
      <c r="BM165" s="223">
        <f>IFERROR(IF(RIGHT(VLOOKUP($A165,csapatok!$A:$NN,BM$320,FALSE),5)="Csere",VLOOKUP(LEFT(VLOOKUP($A165,csapatok!$A:$NN,BM$320,FALSE),LEN(VLOOKUP($A165,csapatok!$A:$NN,BM$320,FALSE))-6),'csapat-ranglista'!$A:$FP,BM$321,FALSE)/8,VLOOKUP(VLOOKUP($A165,csapatok!$A:$NN,BM$320,FALSE),'csapat-ranglista'!$A:$FP,BM$321,FALSE)/4),0)</f>
        <v>0</v>
      </c>
      <c r="BN165" s="223">
        <f>IFERROR(IF(RIGHT(VLOOKUP($A165,csapatok!$A:$NN,BN$320,FALSE),5)="Csere",VLOOKUP(LEFT(VLOOKUP($A165,csapatok!$A:$NN,BN$320,FALSE),LEN(VLOOKUP($A165,csapatok!$A:$NN,BN$320,FALSE))-6),'csapat-ranglista'!$A:$FP,BN$321,FALSE)/8,VLOOKUP(VLOOKUP($A165,csapatok!$A:$NN,BN$320,FALSE),'csapat-ranglista'!$A:$FP,BN$321,FALSE)/4),0)</f>
        <v>0</v>
      </c>
      <c r="BO165" s="223">
        <f>IFERROR(IF(RIGHT(VLOOKUP($A165,csapatok!$A:$NN,BO$320,FALSE),5)="Csere",VLOOKUP(LEFT(VLOOKUP($A165,csapatok!$A:$NN,BO$320,FALSE),LEN(VLOOKUP($A165,csapatok!$A:$NN,BO$320,FALSE))-6),'csapat-ranglista'!$A:$FP,BO$321,FALSE)/8,VLOOKUP(VLOOKUP($A165,csapatok!$A:$NN,BO$320,FALSE),'csapat-ranglista'!$A:$FP,BO$321,FALSE)/4),0)</f>
        <v>2.3611540482089723</v>
      </c>
      <c r="BP165" s="223">
        <f>IFERROR(IF(RIGHT(VLOOKUP($A165,csapatok!$A:$NN,BP$320,FALSE),5)="Csere",VLOOKUP(LEFT(VLOOKUP($A165,csapatok!$A:$NN,BP$320,FALSE),LEN(VLOOKUP($A165,csapatok!$A:$NN,BP$320,FALSE))-6),'csapat-ranglista'!$A:$FP,BP$321,FALSE)/8,VLOOKUP(VLOOKUP($A165,csapatok!$A:$NN,BP$320,FALSE),'csapat-ranglista'!$A:$FP,BP$321,FALSE)/4),0)</f>
        <v>0</v>
      </c>
      <c r="BQ165" s="223">
        <f>IFERROR(IF(RIGHT(VLOOKUP($A165,csapatok!$A:$NN,BQ$320,FALSE),5)="Csere",VLOOKUP(LEFT(VLOOKUP($A165,csapatok!$A:$NN,BQ$320,FALSE),LEN(VLOOKUP($A165,csapatok!$A:$NN,BQ$320,FALSE))-6),'csapat-ranglista'!$A:$FP,BQ$321,FALSE)/8,VLOOKUP(VLOOKUP($A165,csapatok!$A:$NN,BQ$320,FALSE),'csapat-ranglista'!$A:$FP,BQ$321,FALSE)/4),0)</f>
        <v>0</v>
      </c>
      <c r="BR165" s="223">
        <f>IFERROR(IF(RIGHT(VLOOKUP($A165,csapatok!$A:$NN,BR$320,FALSE),5)="Csere",VLOOKUP(LEFT(VLOOKUP($A165,csapatok!$A:$NN,BR$320,FALSE),LEN(VLOOKUP($A165,csapatok!$A:$NN,BR$320,FALSE))-6),'csapat-ranglista'!$A:$FP,BR$321,FALSE)/8,VLOOKUP(VLOOKUP($A165,csapatok!$A:$NN,BR$320,FALSE),'csapat-ranglista'!$A:$FP,BR$321,FALSE)/4),0)</f>
        <v>0</v>
      </c>
      <c r="BS165" s="223">
        <f>IFERROR(IF(RIGHT(VLOOKUP($A165,csapatok!$A:$NN,BS$320,FALSE),5)="Csere",VLOOKUP(LEFT(VLOOKUP($A165,csapatok!$A:$NN,BS$320,FALSE),LEN(VLOOKUP($A165,csapatok!$A:$NN,BS$320,FALSE))-6),'csapat-ranglista'!$A:$FP,BS$321,FALSE)/8,VLOOKUP(VLOOKUP($A165,csapatok!$A:$NN,BS$320,FALSE),'csapat-ranglista'!$A:$FP,BS$321,FALSE)/4),0)</f>
        <v>6.6219823768522028</v>
      </c>
      <c r="BT165" s="223">
        <f>IFERROR(IF(RIGHT(VLOOKUP($A165,csapatok!$A:$NN,BT$320,FALSE),5)="Csere",VLOOKUP(LEFT(VLOOKUP($A165,csapatok!$A:$NN,BT$320,FALSE),LEN(VLOOKUP($A165,csapatok!$A:$NN,BT$320,FALSE))-6),'csapat-ranglista'!$A:$FP,BT$321,FALSE)/8,VLOOKUP(VLOOKUP($A165,csapatok!$A:$NN,BT$320,FALSE),'csapat-ranglista'!$A:$FP,BT$321,FALSE)/4),0)</f>
        <v>0</v>
      </c>
      <c r="BU165" s="223">
        <f>IFERROR(IF(RIGHT(VLOOKUP($A165,csapatok!$A:$NN,BU$320,FALSE),5)="Csere",VLOOKUP(LEFT(VLOOKUP($A165,csapatok!$A:$NN,BU$320,FALSE),LEN(VLOOKUP($A165,csapatok!$A:$NN,BU$320,FALSE))-6),'csapat-ranglista'!$A:$FP,BU$321,FALSE)/8,VLOOKUP(VLOOKUP($A165,csapatok!$A:$NN,BU$320,FALSE),'csapat-ranglista'!$A:$FP,BU$321,FALSE)/4),0)</f>
        <v>4.5704222392270228</v>
      </c>
      <c r="BV165" s="223">
        <f>IFERROR(IF(RIGHT(VLOOKUP($A165,csapatok!$A:$NN,BV$320,FALSE),5)="Csere",VLOOKUP(LEFT(VLOOKUP($A165,csapatok!$A:$NN,BV$320,FALSE),LEN(VLOOKUP($A165,csapatok!$A:$NN,BV$320,FALSE))-6),'csapat-ranglista'!$A:$FP,BV$321,FALSE)/8,VLOOKUP(VLOOKUP($A165,csapatok!$A:$NN,BV$320,FALSE),'csapat-ranglista'!$A:$FP,BV$321,FALSE)/4),0)</f>
        <v>0</v>
      </c>
      <c r="BW165" s="223">
        <f>IFERROR(IF(RIGHT(VLOOKUP($A165,csapatok!$A:$NN,BW$320,FALSE),5)="Csere",VLOOKUP(LEFT(VLOOKUP($A165,csapatok!$A:$NN,BW$320,FALSE),LEN(VLOOKUP($A165,csapatok!$A:$NN,BW$320,FALSE))-6),'csapat-ranglista'!$A:$FP,BW$321,FALSE)/8,VLOOKUP(VLOOKUP($A165,csapatok!$A:$NN,BW$320,FALSE),'csapat-ranglista'!$A:$FP,BW$321,FALSE)/4),0)</f>
        <v>0</v>
      </c>
      <c r="BX165" s="223">
        <f>IFERROR(IF(RIGHT(VLOOKUP($A165,csapatok!$A:$NN,BX$320,FALSE),5)="Csere",VLOOKUP(LEFT(VLOOKUP($A165,csapatok!$A:$NN,BX$320,FALSE),LEN(VLOOKUP($A165,csapatok!$A:$NN,BX$320,FALSE))-6),'csapat-ranglista'!$A:$FP,BX$321,FALSE)/8,VLOOKUP(VLOOKUP($A165,csapatok!$A:$NN,BX$320,FALSE),'csapat-ranglista'!$A:$FP,BX$321,FALSE)/4),0)</f>
        <v>0</v>
      </c>
      <c r="BY165" s="223">
        <f>IFERROR(IF(RIGHT(VLOOKUP($A165,csapatok!$A:$NN,BY$320,FALSE),5)="Csere",VLOOKUP(LEFT(VLOOKUP($A165,csapatok!$A:$NN,BY$320,FALSE),LEN(VLOOKUP($A165,csapatok!$A:$NN,BY$320,FALSE))-6),'csapat-ranglista'!$A:$FP,BY$321,FALSE)/8,VLOOKUP(VLOOKUP($A165,csapatok!$A:$NN,BY$320,FALSE),'csapat-ranglista'!$A:$FP,BY$321,FALSE)/4),0)</f>
        <v>11.811664678445846</v>
      </c>
      <c r="BZ165" s="223">
        <f>IFERROR(IF(RIGHT(VLOOKUP($A165,csapatok!$A:$NN,BZ$320,FALSE),5)="Csere",VLOOKUP(LEFT(VLOOKUP($A165,csapatok!$A:$NN,BZ$320,FALSE),LEN(VLOOKUP($A165,csapatok!$A:$NN,BZ$320,FALSE))-6),'csapat-ranglista'!$A:$FP,BZ$321,FALSE)/8,VLOOKUP(VLOOKUP($A165,csapatok!$A:$NN,BZ$320,FALSE),'csapat-ranglista'!$A:$FP,BZ$321,FALSE)/4),0)</f>
        <v>0</v>
      </c>
      <c r="CA165" s="223">
        <f>IFERROR(IF(RIGHT(VLOOKUP($A165,csapatok!$A:$NN,CA$320,FALSE),5)="Csere",VLOOKUP(LEFT(VLOOKUP($A165,csapatok!$A:$NN,CA$320,FALSE),LEN(VLOOKUP($A165,csapatok!$A:$NN,CA$320,FALSE))-6),'csapat-ranglista'!$A:$FP,CA$321,FALSE)/8,VLOOKUP(VLOOKUP($A165,csapatok!$A:$NN,CA$320,FALSE),'csapat-ranglista'!$A:$FP,CA$321,FALSE)/4),0)</f>
        <v>0</v>
      </c>
      <c r="CB165" s="223">
        <f>IFERROR(IF(RIGHT(VLOOKUP($A165,csapatok!$A:$NN,CB$320,FALSE),5)="Csere",VLOOKUP(LEFT(VLOOKUP($A165,csapatok!$A:$NN,CB$320,FALSE),LEN(VLOOKUP($A165,csapatok!$A:$NN,CB$320,FALSE))-6),'csapat-ranglista'!$A:$FP,CB$321,FALSE)/8,VLOOKUP(VLOOKUP($A165,csapatok!$A:$NN,CB$320,FALSE),'csapat-ranglista'!$A:$FP,CB$321,FALSE)/4),0)</f>
        <v>0</v>
      </c>
      <c r="CC165" s="223">
        <f>IFERROR(IF(RIGHT(VLOOKUP($A165,csapatok!$A:$NN,CC$320,FALSE),5)="Csere",VLOOKUP(LEFT(VLOOKUP($A165,csapatok!$A:$NN,CC$320,FALSE),LEN(VLOOKUP($A165,csapatok!$A:$NN,CC$320,FALSE))-6),'csapat-ranglista'!$A:$FP,CC$321,FALSE)/8,VLOOKUP(VLOOKUP($A165,csapatok!$A:$NN,CC$320,FALSE),'csapat-ranglista'!$A:$FP,CC$321,FALSE)/4),0)</f>
        <v>0</v>
      </c>
      <c r="CD165" s="223">
        <f>IFERROR(IF(RIGHT(VLOOKUP($A165,csapatok!$A:$NN,CD$320,FALSE),5)="Csere",VLOOKUP(LEFT(VLOOKUP($A165,csapatok!$A:$NN,CD$320,FALSE),LEN(VLOOKUP($A165,csapatok!$A:$NN,CD$320,FALSE))-6),'csapat-ranglista'!$A:$FP,CD$321,FALSE)/8,VLOOKUP(VLOOKUP($A165,csapatok!$A:$NN,CD$320,FALSE),'csapat-ranglista'!$A:$FP,CD$321,FALSE)/4),0)</f>
        <v>0</v>
      </c>
      <c r="CE165" s="223">
        <f>IFERROR(IF(RIGHT(VLOOKUP($A165,csapatok!$A:$NN,CE$320,FALSE),5)="Csere",VLOOKUP(LEFT(VLOOKUP($A165,csapatok!$A:$NN,CE$320,FALSE),LEN(VLOOKUP($A165,csapatok!$A:$NN,CE$320,FALSE))-6),'csapat-ranglista'!$A:$FP,CE$321,FALSE)/8,VLOOKUP(VLOOKUP($A165,csapatok!$A:$NN,CE$320,FALSE),'csapat-ranglista'!$A:$FP,CE$321,FALSE)/4),0)</f>
        <v>0</v>
      </c>
      <c r="CF165" s="223">
        <f>IFERROR(IF(RIGHT(VLOOKUP($A165,csapatok!$A:$NN,CF$320,FALSE),5)="Csere",VLOOKUP(LEFT(VLOOKUP($A165,csapatok!$A:$NN,CF$320,FALSE),LEN(VLOOKUP($A165,csapatok!$A:$NN,CF$320,FALSE))-6),'csapat-ranglista'!$A:$FP,CF$321,FALSE)/8,VLOOKUP(VLOOKUP($A165,csapatok!$A:$NN,CF$320,FALSE),'csapat-ranglista'!$A:$FP,CF$321,FALSE)/4),0)</f>
        <v>0</v>
      </c>
      <c r="CG165" s="223">
        <f>IFERROR(IF(RIGHT(VLOOKUP($A165,csapatok!$A:$NN,CG$320,FALSE),5)="Csere",VLOOKUP(LEFT(VLOOKUP($A165,csapatok!$A:$NN,CG$320,FALSE),LEN(VLOOKUP($A165,csapatok!$A:$NN,CG$320,FALSE))-6),'csapat-ranglista'!$A:$FP,CG$321,FALSE)/8,VLOOKUP(VLOOKUP($A165,csapatok!$A:$NN,CG$320,FALSE),'csapat-ranglista'!$A:$FP,CG$321,FALSE)/4),0)</f>
        <v>0</v>
      </c>
      <c r="CH165" s="223">
        <f>IFERROR(IF(RIGHT(VLOOKUP($A165,csapatok!$A:$NN,CH$320,FALSE),5)="Csere",VLOOKUP(LEFT(VLOOKUP($A165,csapatok!$A:$NN,CH$320,FALSE),LEN(VLOOKUP($A165,csapatok!$A:$NN,CH$320,FALSE))-6),'csapat-ranglista'!$A:$FP,CH$321,FALSE)/8,VLOOKUP(VLOOKUP($A165,csapatok!$A:$NN,CH$320,FALSE),'csapat-ranglista'!$A:$FP,CH$321,FALSE)/4),0)</f>
        <v>0</v>
      </c>
      <c r="CI165" s="223">
        <f>IFERROR(IF(RIGHT(VLOOKUP($A165,csapatok!$A:$NN,CI$320,FALSE),5)="Csere",VLOOKUP(LEFT(VLOOKUP($A165,csapatok!$A:$NN,CI$320,FALSE),LEN(VLOOKUP($A165,csapatok!$A:$NN,CI$320,FALSE))-6),'csapat-ranglista'!$A:$FP,CI$321,FALSE)/8,VLOOKUP(VLOOKUP($A165,csapatok!$A:$NN,CI$320,FALSE),'csapat-ranglista'!$A:$FP,CI$321,FALSE)/4),0)</f>
        <v>0</v>
      </c>
      <c r="CJ165" s="224">
        <f>versenyek!$IQ$11*IFERROR(VLOOKUP(VLOOKUP($A165,versenyek!IP:IR,3,FALSE),szabalyok!$A$16:$B$23,2,FALSE)/4,0)</f>
        <v>0</v>
      </c>
      <c r="CK165" s="224">
        <f>versenyek!$IT$11*IFERROR(VLOOKUP(VLOOKUP($A165,versenyek!IS:IU,3,FALSE),szabalyok!$A$16:$B$23,2,FALSE)/4,0)</f>
        <v>0</v>
      </c>
      <c r="CL165" s="223">
        <f>IFERROR(IF(RIGHT(VLOOKUP($A165,csapatok!$A:$NN,CL$320,FALSE),5)="Csere",VLOOKUP(LEFT(VLOOKUP($A165,csapatok!$A:$NN,CL$320,FALSE),LEN(VLOOKUP($A165,csapatok!$A:$NN,CL$320,FALSE))-6),'csapat-ranglista'!$A:$FP,CL$321,FALSE)/8,VLOOKUP(VLOOKUP($A165,csapatok!$A:$NN,CL$320,FALSE),'csapat-ranglista'!$A:$FP,CL$321,FALSE)/4),0)</f>
        <v>0</v>
      </c>
      <c r="CM165" s="223">
        <f>IFERROR(IF(RIGHT(VLOOKUP($A165,csapatok!$A:$NN,CM$320,FALSE),5)="Csere",VLOOKUP(LEFT(VLOOKUP($A165,csapatok!$A:$NN,CM$320,FALSE),LEN(VLOOKUP($A165,csapatok!$A:$NN,CM$320,FALSE))-6),'csapat-ranglista'!$A:$FP,CM$321,FALSE)/8,VLOOKUP(VLOOKUP($A165,csapatok!$A:$NN,CM$320,FALSE),'csapat-ranglista'!$A:$FP,CM$321,FALSE)/4),0)</f>
        <v>0</v>
      </c>
      <c r="CN165" s="223">
        <f>IFERROR(IF(RIGHT(VLOOKUP($A165,csapatok!$A:$NN,CN$320,FALSE),5)="Csere",VLOOKUP(LEFT(VLOOKUP($A165,csapatok!$A:$NN,CN$320,FALSE),LEN(VLOOKUP($A165,csapatok!$A:$NN,CN$320,FALSE))-6),'csapat-ranglista'!$A:$FP,CN$321,FALSE)/8,VLOOKUP(VLOOKUP($A165,csapatok!$A:$NN,CN$320,FALSE),'csapat-ranglista'!$A:$FP,CN$321,FALSE)/4),0)</f>
        <v>0</v>
      </c>
      <c r="CO165" s="223">
        <f>IFERROR(IF(RIGHT(VLOOKUP($A165,csapatok!$A:$NN,CO$320,FALSE),5)="Csere",VLOOKUP(LEFT(VLOOKUP($A165,csapatok!$A:$NN,CO$320,FALSE),LEN(VLOOKUP($A165,csapatok!$A:$NN,CO$320,FALSE))-6),'csapat-ranglista'!$A:$FP,CO$321,FALSE)/8,VLOOKUP(VLOOKUP($A165,csapatok!$A:$NN,CO$320,FALSE),'csapat-ranglista'!$A:$FP,CO$321,FALSE)/4),0)</f>
        <v>0</v>
      </c>
      <c r="CP165" s="223">
        <f>IFERROR(IF(RIGHT(VLOOKUP($A165,csapatok!$A:$NN,CP$320,FALSE),5)="Csere",VLOOKUP(LEFT(VLOOKUP($A165,csapatok!$A:$NN,CP$320,FALSE),LEN(VLOOKUP($A165,csapatok!$A:$NN,CP$320,FALSE))-6),'csapat-ranglista'!$A:$FP,CP$321,FALSE)/8,VLOOKUP(VLOOKUP($A165,csapatok!$A:$NN,CP$320,FALSE),'csapat-ranglista'!$A:$FP,CP$321,FALSE)/4),0)</f>
        <v>0</v>
      </c>
      <c r="CQ165" s="223">
        <f>IFERROR(IF(RIGHT(VLOOKUP($A165,csapatok!$A:$NN,CQ$320,FALSE),5)="Csere",VLOOKUP(LEFT(VLOOKUP($A165,csapatok!$A:$NN,CQ$320,FALSE),LEN(VLOOKUP($A165,csapatok!$A:$NN,CQ$320,FALSE))-6),'csapat-ranglista'!$A:$FP,CQ$321,FALSE)/8,VLOOKUP(VLOOKUP($A165,csapatok!$A:$NN,CQ$320,FALSE),'csapat-ranglista'!$A:$FP,CQ$321,FALSE)/4),0)</f>
        <v>0</v>
      </c>
      <c r="CR165" s="223">
        <f>IFERROR(IF(RIGHT(VLOOKUP($A165,csapatok!$A:$NN,CR$320,FALSE),5)="Csere",VLOOKUP(LEFT(VLOOKUP($A165,csapatok!$A:$NN,CR$320,FALSE),LEN(VLOOKUP($A165,csapatok!$A:$NN,CR$320,FALSE))-6),'csapat-ranglista'!$A:$FP,CR$321,FALSE)/8,VLOOKUP(VLOOKUP($A165,csapatok!$A:$NN,CR$320,FALSE),'csapat-ranglista'!$A:$FP,CR$321,FALSE)/4),0)</f>
        <v>0</v>
      </c>
      <c r="CS165" s="223">
        <f>IFERROR(IF(RIGHT(VLOOKUP($A165,csapatok!$A:$NN,CS$320,FALSE),5)="Csere",VLOOKUP(LEFT(VLOOKUP($A165,csapatok!$A:$NN,CS$320,FALSE),LEN(VLOOKUP($A165,csapatok!$A:$NN,CS$320,FALSE))-6),'csapat-ranglista'!$A:$FP,CS$321,FALSE)/8,VLOOKUP(VLOOKUP($A165,csapatok!$A:$NN,CS$320,FALSE),'csapat-ranglista'!$A:$FP,CS$321,FALSE)/4),0)</f>
        <v>0</v>
      </c>
      <c r="CT165" s="223">
        <f>IFERROR(IF(RIGHT(VLOOKUP($A165,csapatok!$A:$NN,CT$320,FALSE),5)="Csere",VLOOKUP(LEFT(VLOOKUP($A165,csapatok!$A:$NN,CT$320,FALSE),LEN(VLOOKUP($A165,csapatok!$A:$NN,CT$320,FALSE))-6),'csapat-ranglista'!$A:$FP,CT$321,FALSE)/8,VLOOKUP(VLOOKUP($A165,csapatok!$A:$NN,CT$320,FALSE),'csapat-ranglista'!$A:$FP,CT$321,FALSE)/4),0)</f>
        <v>0</v>
      </c>
      <c r="CU165" s="223">
        <f>IFERROR(IF(RIGHT(VLOOKUP($A165,csapatok!$A:$NN,CU$320,FALSE),5)="Csere",VLOOKUP(LEFT(VLOOKUP($A165,csapatok!$A:$NN,CU$320,FALSE),LEN(VLOOKUP($A165,csapatok!$A:$NN,CU$320,FALSE))-6),'csapat-ranglista'!$A:$FP,CU$321,FALSE)/8,VLOOKUP(VLOOKUP($A165,csapatok!$A:$NN,CU$320,FALSE),'csapat-ranglista'!$A:$FP,CU$321,FALSE)/4),0)</f>
        <v>0</v>
      </c>
      <c r="CV165" s="223">
        <f>IFERROR(IF(RIGHT(VLOOKUP($A165,csapatok!$A:$NN,CV$320,FALSE),5)="Csere",VLOOKUP(LEFT(VLOOKUP($A165,csapatok!$A:$NN,CV$320,FALSE),LEN(VLOOKUP($A165,csapatok!$A:$NN,CV$320,FALSE))-6),'csapat-ranglista'!$A:$FP,CV$321,FALSE)/8,VLOOKUP(VLOOKUP($A165,csapatok!$A:$NN,CV$320,FALSE),'csapat-ranglista'!$A:$FP,CV$321,FALSE)/4),0)</f>
        <v>0</v>
      </c>
      <c r="CW165" s="223">
        <f>IFERROR(IF(RIGHT(VLOOKUP($A165,csapatok!$A:$NN,CW$320,FALSE),5)="Csere",VLOOKUP(LEFT(VLOOKUP($A165,csapatok!$A:$NN,CW$320,FALSE),LEN(VLOOKUP($A165,csapatok!$A:$NN,CW$320,FALSE))-6),'csapat-ranglista'!$A:$FP,CW$321,FALSE)/8,VLOOKUP(VLOOKUP($A165,csapatok!$A:$NN,CW$320,FALSE),'csapat-ranglista'!$A:$FP,CW$321,FALSE)/4),0)</f>
        <v>0</v>
      </c>
      <c r="CX165" s="223">
        <f>IFERROR(IF(RIGHT(VLOOKUP($A165,csapatok!$A:$NN,CX$320,FALSE),5)="Csere",VLOOKUP(LEFT(VLOOKUP($A165,csapatok!$A:$NN,CX$320,FALSE),LEN(VLOOKUP($A165,csapatok!$A:$NN,CX$320,FALSE))-6),'csapat-ranglista'!$A:$FP,CX$321,FALSE)/8,VLOOKUP(VLOOKUP($A165,csapatok!$A:$NN,CX$320,FALSE),'csapat-ranglista'!$A:$FP,CX$321,FALSE)/4),0)</f>
        <v>0</v>
      </c>
      <c r="CY165" s="223">
        <f>IFERROR(IF(RIGHT(VLOOKUP($A165,csapatok!$A:$NN,CY$320,FALSE),5)="Csere",VLOOKUP(LEFT(VLOOKUP($A165,csapatok!$A:$NN,CY$320,FALSE),LEN(VLOOKUP($A165,csapatok!$A:$NN,CY$320,FALSE))-6),'csapat-ranglista'!$A:$FP,CY$321,FALSE)/8,VLOOKUP(VLOOKUP($A165,csapatok!$A:$NN,CY$320,FALSE),'csapat-ranglista'!$A:$FP,CY$321,FALSE)/4),0)</f>
        <v>0</v>
      </c>
      <c r="CZ165" s="223">
        <f>IFERROR(IF(RIGHT(VLOOKUP($A165,csapatok!$A:$NN,CZ$320,FALSE),5)="Csere",VLOOKUP(LEFT(VLOOKUP($A165,csapatok!$A:$NN,CZ$320,FALSE),LEN(VLOOKUP($A165,csapatok!$A:$NN,CZ$320,FALSE))-6),'csapat-ranglista'!$A:$FP,CZ$321,FALSE)/8,VLOOKUP(VLOOKUP($A165,csapatok!$A:$NN,CZ$320,FALSE),'csapat-ranglista'!$A:$FP,CZ$321,FALSE)/4),0)</f>
        <v>0</v>
      </c>
      <c r="DA165" s="223">
        <f>IFERROR(IF(RIGHT(VLOOKUP($A165,csapatok!$A:$NN,DA$320,FALSE),5)="Csere",VLOOKUP(LEFT(VLOOKUP($A165,csapatok!$A:$NN,DA$320,FALSE),LEN(VLOOKUP($A165,csapatok!$A:$NN,DA$320,FALSE))-6),'csapat-ranglista'!$A:$FP,DA$321,FALSE)/8,VLOOKUP(VLOOKUP($A165,csapatok!$A:$NN,DA$320,FALSE),'csapat-ranglista'!$A:$FP,DA$321,FALSE)/4),0)</f>
        <v>0</v>
      </c>
      <c r="DB165" s="223">
        <f>IFERROR(IF(RIGHT(VLOOKUP($A165,csapatok!$A:$NN,DB$320,FALSE),5)="Csere",VLOOKUP(LEFT(VLOOKUP($A165,csapatok!$A:$NN,DB$320,FALSE),LEN(VLOOKUP($A165,csapatok!$A:$NN,DB$320,FALSE))-6),'csapat-ranglista'!$A:$FP,DB$321,FALSE)/8,VLOOKUP(VLOOKUP($A165,csapatok!$A:$NN,DB$320,FALSE),'csapat-ranglista'!$A:$FP,DB$321,FALSE)/4),0)</f>
        <v>0</v>
      </c>
      <c r="DC165" s="223">
        <f>IFERROR(IF(RIGHT(VLOOKUP($A165,csapatok!$A:$NN,DC$320,FALSE),5)="Csere",VLOOKUP(LEFT(VLOOKUP($A165,csapatok!$A:$NN,DC$320,FALSE),LEN(VLOOKUP($A165,csapatok!$A:$NN,DC$320,FALSE))-6),'csapat-ranglista'!$A:$FP,DC$321,FALSE)/8,VLOOKUP(VLOOKUP($A165,csapatok!$A:$NN,DC$320,FALSE),'csapat-ranglista'!$A:$FP,DC$321,FALSE)/4),0)</f>
        <v>0</v>
      </c>
      <c r="DD165" s="223">
        <f>IFERROR(IF(RIGHT(VLOOKUP($A165,csapatok!$A:$NN,DD$320,FALSE),5)="Csere",VLOOKUP(LEFT(VLOOKUP($A165,csapatok!$A:$NN,DD$320,FALSE),LEN(VLOOKUP($A165,csapatok!$A:$NN,DD$320,FALSE))-6),'csapat-ranglista'!$A:$FP,DD$321,FALSE)/8,VLOOKUP(VLOOKUP($A165,csapatok!$A:$NN,DD$320,FALSE),'csapat-ranglista'!$A:$FP,DD$321,FALSE)/4),0)</f>
        <v>0</v>
      </c>
      <c r="DE165" s="223">
        <f>IFERROR(IF(RIGHT(VLOOKUP($A165,csapatok!$A:$NN,DE$320,FALSE),5)="Csere",VLOOKUP(LEFT(VLOOKUP($A165,csapatok!$A:$NN,DE$320,FALSE),LEN(VLOOKUP($A165,csapatok!$A:$NN,DE$320,FALSE))-6),'csapat-ranglista'!$A:$FP,DE$321,FALSE)/8,VLOOKUP(VLOOKUP($A165,csapatok!$A:$NN,DE$320,FALSE),'csapat-ranglista'!$A:$FP,DE$321,FALSE)/4),0)</f>
        <v>0</v>
      </c>
      <c r="DF165" s="223">
        <f>IFERROR(IF(RIGHT(VLOOKUP($A165,csapatok!$A:$NN,DF$320,FALSE),5)="Csere",VLOOKUP(LEFT(VLOOKUP($A165,csapatok!$A:$NN,DF$320,FALSE),LEN(VLOOKUP($A165,csapatok!$A:$NN,DF$320,FALSE))-6),'csapat-ranglista'!$A:$FP,DF$321,FALSE)/8,VLOOKUP(VLOOKUP($A165,csapatok!$A:$NN,DF$320,FALSE),'csapat-ranglista'!$A:$FP,DF$321,FALSE)/4),0)</f>
        <v>0</v>
      </c>
      <c r="DG165" s="223">
        <f>IFERROR(IF(RIGHT(VLOOKUP($A165,csapatok!$A:$NN,DG$320,FALSE),5)="Csere",VLOOKUP(LEFT(VLOOKUP($A165,csapatok!$A:$NN,DG$320,FALSE),LEN(VLOOKUP($A165,csapatok!$A:$NN,DG$320,FALSE))-6),'csapat-ranglista'!$A:$FP,DG$321,FALSE)/8,VLOOKUP(VLOOKUP($A165,csapatok!$A:$NN,DG$320,FALSE),'csapat-ranglista'!$A:$FP,DG$321,FALSE)/4),0)</f>
        <v>0</v>
      </c>
      <c r="DH165" s="223">
        <f>IFERROR(IF(RIGHT(VLOOKUP($A165,csapatok!$A:$NN,DH$320,FALSE),5)="Csere",VLOOKUP(LEFT(VLOOKUP($A165,csapatok!$A:$NN,DH$320,FALSE),LEN(VLOOKUP($A165,csapatok!$A:$NN,DH$320,FALSE))-6),'csapat-ranglista'!$A:$FP,DH$321,FALSE)/8,VLOOKUP(VLOOKUP($A165,csapatok!$A:$NN,DH$320,FALSE),'csapat-ranglista'!$A:$FP,DH$321,FALSE)/4),0)</f>
        <v>0</v>
      </c>
      <c r="DI165" s="223">
        <f>IFERROR(IF(RIGHT(VLOOKUP($A165,csapatok!$A:$NN,DI$320,FALSE),5)="Csere",VLOOKUP(LEFT(VLOOKUP($A165,csapatok!$A:$NN,DI$320,FALSE),LEN(VLOOKUP($A165,csapatok!$A:$NN,DI$320,FALSE))-6),'csapat-ranglista'!$A:$FP,DI$321,FALSE)/8,VLOOKUP(VLOOKUP($A165,csapatok!$A:$NN,DI$320,FALSE),'csapat-ranglista'!$A:$FP,DI$321,FALSE)/4),0)</f>
        <v>0</v>
      </c>
      <c r="DJ165" s="223">
        <f>IFERROR(IF(RIGHT(VLOOKUP($A165,csapatok!$A:$NN,DJ$320,FALSE),5)="Csere",VLOOKUP(LEFT(VLOOKUP($A165,csapatok!$A:$NN,DJ$320,FALSE),LEN(VLOOKUP($A165,csapatok!$A:$NN,DJ$320,FALSE))-6),'csapat-ranglista'!$A:$FP,DJ$321,FALSE)/8,VLOOKUP(VLOOKUP($A165,csapatok!$A:$NN,DJ$320,FALSE),'csapat-ranglista'!$A:$FP,DJ$321,FALSE)/4),0)</f>
        <v>0</v>
      </c>
      <c r="DK165" s="223">
        <f>IFERROR(IF(RIGHT(VLOOKUP($A165,csapatok!$A:$NN,DK$320,FALSE),5)="Csere",VLOOKUP(LEFT(VLOOKUP($A165,csapatok!$A:$NN,DK$320,FALSE),LEN(VLOOKUP($A165,csapatok!$A:$NN,DK$320,FALSE))-6),'csapat-ranglista'!$A:$FP,DK$321,FALSE)/8,VLOOKUP(VLOOKUP($A165,csapatok!$A:$NN,DK$320,FALSE),'csapat-ranglista'!$A:$FP,DK$321,FALSE)/4),0)</f>
        <v>0</v>
      </c>
      <c r="DL165" s="223">
        <f>IFERROR(IF(RIGHT(VLOOKUP($A165,csapatok!$A:$NN,DL$320,FALSE),5)="Csere",VLOOKUP(LEFT(VLOOKUP($A165,csapatok!$A:$NN,DL$320,FALSE),LEN(VLOOKUP($A165,csapatok!$A:$NN,DL$320,FALSE))-6),'csapat-ranglista'!$A:$FP,DL$321,FALSE)/8,VLOOKUP(VLOOKUP($A165,csapatok!$A:$NN,DL$320,FALSE),'csapat-ranglista'!$A:$FP,DL$321,FALSE)/4),0)</f>
        <v>0</v>
      </c>
      <c r="DM165" s="223">
        <f>IFERROR(IF(RIGHT(VLOOKUP($A165,csapatok!$A:$NN,DM$320,FALSE),5)="Csere",VLOOKUP(LEFT(VLOOKUP($A165,csapatok!$A:$NN,DM$320,FALSE),LEN(VLOOKUP($A165,csapatok!$A:$NN,DM$320,FALSE))-6),'csapat-ranglista'!$A:$FP,DM$321,FALSE)/8,VLOOKUP(VLOOKUP($A165,csapatok!$A:$NN,DM$320,FALSE),'csapat-ranglista'!$A:$FP,DM$321,FALSE)/4),0)</f>
        <v>0</v>
      </c>
      <c r="DN165" s="223">
        <f>IFERROR(IF(RIGHT(VLOOKUP($A165,csapatok!$A:$NN,DN$320,FALSE),5)="Csere",VLOOKUP(LEFT(VLOOKUP($A165,csapatok!$A:$NN,DN$320,FALSE),LEN(VLOOKUP($A165,csapatok!$A:$NN,DN$320,FALSE))-6),'csapat-ranglista'!$A:$FP,DN$321,FALSE)/8,VLOOKUP(VLOOKUP($A165,csapatok!$A:$NN,DN$320,FALSE),'csapat-ranglista'!$A:$FP,DN$321,FALSE)/4),0)</f>
        <v>0</v>
      </c>
      <c r="DO165" s="224">
        <f>versenyek!$MF$11*IFERROR(VLOOKUP(VLOOKUP($A165,versenyek!ME:MG,3,FALSE),szabalyok!$A$16:$B$23,2,FALSE)/4,0)</f>
        <v>0</v>
      </c>
      <c r="DP165" s="224">
        <f>versenyek!$MI$11*IFERROR(VLOOKUP(VLOOKUP($A165,versenyek!MH:MJ,3,FALSE),szabalyok!$A$16:$B$23,2,FALSE)/4,0)</f>
        <v>0</v>
      </c>
      <c r="DQ165" s="223">
        <f>IFERROR(IF(RIGHT(VLOOKUP($A165,csapatok!$A:$NN,DQ$320,FALSE),5)="Csere",VLOOKUP(LEFT(VLOOKUP($A165,csapatok!$A:$NN,DQ$320,FALSE),LEN(VLOOKUP($A165,csapatok!$A:$NN,DQ$320,FALSE))-6),'csapat-ranglista'!$A:$FP,DQ$321,FALSE)/8,VLOOKUP(VLOOKUP($A165,csapatok!$A:$NN,DQ$320,FALSE),'csapat-ranglista'!$A:$FP,DQ$321,FALSE)/4),0)</f>
        <v>0</v>
      </c>
      <c r="DR165" s="223">
        <f>IFERROR(IF(RIGHT(VLOOKUP($A165,csapatok!$A:$NN,DR$320,FALSE),5)="Csere",VLOOKUP(LEFT(VLOOKUP($A165,csapatok!$A:$NN,DR$320,FALSE),LEN(VLOOKUP($A165,csapatok!$A:$NN,DR$320,FALSE))-6),'csapat-ranglista'!$A:$FP,DR$321,FALSE)/8,VLOOKUP(VLOOKUP($A165,csapatok!$A:$NN,DR$320,FALSE),'csapat-ranglista'!$A:$FP,DR$321,FALSE)/4),0)</f>
        <v>0</v>
      </c>
      <c r="DS165" s="223">
        <f>IFERROR(IF(RIGHT(VLOOKUP($A165,csapatok!$A:$NN,DS$320,FALSE),5)="Csere",VLOOKUP(LEFT(VLOOKUP($A165,csapatok!$A:$NN,DS$320,FALSE),LEN(VLOOKUP($A165,csapatok!$A:$NN,DS$320,FALSE))-6),'csapat-ranglista'!$A:$FP,DS$321,FALSE)/8,VLOOKUP(VLOOKUP($A165,csapatok!$A:$NN,DS$320,FALSE),'csapat-ranglista'!$A:$FP,DS$321,FALSE)/4),0)</f>
        <v>0</v>
      </c>
      <c r="DT165" s="223">
        <f>IFERROR(IF(RIGHT(VLOOKUP($A165,csapatok!$A:$NN,DT$320,FALSE),5)="Csere",VLOOKUP(LEFT(VLOOKUP($A165,csapatok!$A:$NN,DT$320,FALSE),LEN(VLOOKUP($A165,csapatok!$A:$NN,DT$320,FALSE))-6),'csapat-ranglista'!$A:$FP,DT$321,FALSE)/8,VLOOKUP(VLOOKUP($A165,csapatok!$A:$NN,DT$320,FALSE),'csapat-ranglista'!$A:$FP,DT$321,FALSE)/4),0)</f>
        <v>0</v>
      </c>
      <c r="DU165" s="223">
        <f>IFERROR(IF(RIGHT(VLOOKUP($A165,csapatok!$A:$NN,DU$320,FALSE),5)="Csere",VLOOKUP(LEFT(VLOOKUP($A165,csapatok!$A:$NN,DU$320,FALSE),LEN(VLOOKUP($A165,csapatok!$A:$NN,DU$320,FALSE))-6),'csapat-ranglista'!$A:$FP,DU$321,FALSE)/8,VLOOKUP(VLOOKUP($A165,csapatok!$A:$NN,DU$320,FALSE),'csapat-ranglista'!$A:$FP,DU$321,FALSE)/4),0)</f>
        <v>0</v>
      </c>
      <c r="DV165" s="223">
        <f>IFERROR(IF(RIGHT(VLOOKUP($A165,csapatok!$A:$NN,DV$320,FALSE),5)="Csere",VLOOKUP(LEFT(VLOOKUP($A165,csapatok!$A:$NN,DV$320,FALSE),LEN(VLOOKUP($A165,csapatok!$A:$NN,DV$320,FALSE))-6),'csapat-ranglista'!$A:$FP,DV$321,FALSE)/8,VLOOKUP(VLOOKUP($A165,csapatok!$A:$NN,DV$320,FALSE),'csapat-ranglista'!$A:$FP,DV$321,FALSE)/4),0)</f>
        <v>0</v>
      </c>
      <c r="DW165" s="223">
        <f>IFERROR(IF(RIGHT(VLOOKUP($A165,csapatok!$A:$NN,DW$320,FALSE),5)="Csere",VLOOKUP(LEFT(VLOOKUP($A165,csapatok!$A:$NN,DW$320,FALSE),LEN(VLOOKUP($A165,csapatok!$A:$NN,DW$320,FALSE))-6),'csapat-ranglista'!$A:$FP,DW$321,FALSE)/8,VLOOKUP(VLOOKUP($A165,csapatok!$A:$NN,DW$320,FALSE),'csapat-ranglista'!$A:$FP,DW$321,FALSE)/4),0)</f>
        <v>0</v>
      </c>
      <c r="DX165" s="223">
        <f>IFERROR(IF(RIGHT(VLOOKUP($A165,csapatok!$A:$NN,DX$320,FALSE),5)="Csere",VLOOKUP(LEFT(VLOOKUP($A165,csapatok!$A:$NN,DX$320,FALSE),LEN(VLOOKUP($A165,csapatok!$A:$NN,DX$320,FALSE))-6),'csapat-ranglista'!$A:$FP,DX$321,FALSE)/8,VLOOKUP(VLOOKUP($A165,csapatok!$A:$NN,DX$320,FALSE),'csapat-ranglista'!$A:$FP,DX$321,FALSE)/4),0)</f>
        <v>0</v>
      </c>
      <c r="DY165" s="223">
        <f>IFERROR(IF(RIGHT(VLOOKUP($A165,csapatok!$A:$NN,DY$320,FALSE),5)="Csere",VLOOKUP(LEFT(VLOOKUP($A165,csapatok!$A:$NN,DY$320,FALSE),LEN(VLOOKUP($A165,csapatok!$A:$NN,DY$320,FALSE))-6),'csapat-ranglista'!$A:$FP,DY$321,FALSE)/8,VLOOKUP(VLOOKUP($A165,csapatok!$A:$NN,DY$320,FALSE),'csapat-ranglista'!$A:$FP,DY$321,FALSE)/4),0)</f>
        <v>0</v>
      </c>
      <c r="DZ165" s="223">
        <f>IFERROR(IF(RIGHT(VLOOKUP($A165,csapatok!$A:$NN,DZ$320,FALSE),5)="Csere",VLOOKUP(LEFT(VLOOKUP($A165,csapatok!$A:$NN,DZ$320,FALSE),LEN(VLOOKUP($A165,csapatok!$A:$NN,DZ$320,FALSE))-6),'csapat-ranglista'!$A:$FP,DZ$321,FALSE)/8,VLOOKUP(VLOOKUP($A165,csapatok!$A:$NN,DZ$320,FALSE),'csapat-ranglista'!$A:$FP,DZ$321,FALSE)/4),0)</f>
        <v>0</v>
      </c>
      <c r="EA165" s="223">
        <f>IFERROR(IF(RIGHT(VLOOKUP($A165,csapatok!$A:$NN,EA$320,FALSE),5)="Csere",VLOOKUP(LEFT(VLOOKUP($A165,csapatok!$A:$NN,EA$320,FALSE),LEN(VLOOKUP($A165,csapatok!$A:$NN,EA$320,FALSE))-6),'csapat-ranglista'!$A:$FP,EA$321,FALSE)/8,VLOOKUP(VLOOKUP($A165,csapatok!$A:$NN,EA$320,FALSE),'csapat-ranglista'!$A:$FP,EA$321,FALSE)/4),0)</f>
        <v>0</v>
      </c>
      <c r="EB165" s="223">
        <f>IFERROR(IF(RIGHT(VLOOKUP($A165,csapatok!$A:$NN,EB$320,FALSE),5)="Csere",VLOOKUP(LEFT(VLOOKUP($A165,csapatok!$A:$NN,EB$320,FALSE),LEN(VLOOKUP($A165,csapatok!$A:$NN,EB$320,FALSE))-6),'csapat-ranglista'!$A:$FP,EB$321,FALSE)/8,VLOOKUP(VLOOKUP($A165,csapatok!$A:$NN,EB$320,FALSE),'csapat-ranglista'!$A:$FP,EB$321,FALSE)/4),0)</f>
        <v>0</v>
      </c>
      <c r="EC165" s="223">
        <f>IFERROR(IF(RIGHT(VLOOKUP($A165,csapatok!$A:$NN,EC$320,FALSE),5)="Csere",VLOOKUP(LEFT(VLOOKUP($A165,csapatok!$A:$NN,EC$320,FALSE),LEN(VLOOKUP($A165,csapatok!$A:$NN,EC$320,FALSE))-6),'csapat-ranglista'!$A:$FP,EC$321,FALSE)/8,VLOOKUP(VLOOKUP($A165,csapatok!$A:$NN,EC$320,FALSE),'csapat-ranglista'!$A:$FP,EC$321,FALSE)/4),0)</f>
        <v>0</v>
      </c>
      <c r="ED165" s="223">
        <f>IFERROR(IF(RIGHT(VLOOKUP($A165,csapatok!$A:$NN,ED$320,FALSE),5)="Csere",VLOOKUP(LEFT(VLOOKUP($A165,csapatok!$A:$NN,ED$320,FALSE),LEN(VLOOKUP($A165,csapatok!$A:$NN,ED$320,FALSE))-6),'csapat-ranglista'!$A:$FP,ED$321,FALSE)/8,VLOOKUP(VLOOKUP($A165,csapatok!$A:$NN,ED$320,FALSE),'csapat-ranglista'!$A:$FP,ED$321,FALSE)/4),0)</f>
        <v>0</v>
      </c>
      <c r="EE165" s="223">
        <f>IFERROR(IF(RIGHT(VLOOKUP($A165,csapatok!$A:$NN,EE$320,FALSE),5)="Csere",VLOOKUP(LEFT(VLOOKUP($A165,csapatok!$A:$NN,EE$320,FALSE),LEN(VLOOKUP($A165,csapatok!$A:$NN,EE$320,FALSE))-6),'csapat-ranglista'!$A:$FP,EE$321,FALSE)/8,VLOOKUP(VLOOKUP($A165,csapatok!$A:$NN,EE$320,FALSE),'csapat-ranglista'!$A:$FP,EE$321,FALSE)/4),0)</f>
        <v>0</v>
      </c>
      <c r="EF165" s="223">
        <f>IFERROR(IF(RIGHT(VLOOKUP($A165,csapatok!$A:$NN,EF$320,FALSE),5)="Csere",VLOOKUP(LEFT(VLOOKUP($A165,csapatok!$A:$NN,EF$320,FALSE),LEN(VLOOKUP($A165,csapatok!$A:$NN,EF$320,FALSE))-6),'csapat-ranglista'!$A:$FP,EF$321,FALSE)/8,VLOOKUP(VLOOKUP($A165,csapatok!$A:$NN,EF$320,FALSE),'csapat-ranglista'!$A:$FP,EF$321,FALSE)/4),0)</f>
        <v>0</v>
      </c>
      <c r="EG165" s="223">
        <f>IFERROR(IF(RIGHT(VLOOKUP($A165,csapatok!$A:$NN,EG$320,FALSE),5)="Csere",VLOOKUP(LEFT(VLOOKUP($A165,csapatok!$A:$NN,EG$320,FALSE),LEN(VLOOKUP($A165,csapatok!$A:$NN,EG$320,FALSE))-6),'csapat-ranglista'!$A:$FP,EG$321,FALSE)/8,VLOOKUP(VLOOKUP($A165,csapatok!$A:$NN,EG$320,FALSE),'csapat-ranglista'!$A:$FP,EG$321,FALSE)/4),0)</f>
        <v>0</v>
      </c>
      <c r="EH165" s="223">
        <f>IFERROR(IF(RIGHT(VLOOKUP($A165,csapatok!$A:$NN,EH$320,FALSE),5)="Csere",VLOOKUP(LEFT(VLOOKUP($A165,csapatok!$A:$NN,EH$320,FALSE),LEN(VLOOKUP($A165,csapatok!$A:$NN,EH$320,FALSE))-6),'csapat-ranglista'!$A:$FP,EH$321,FALSE)/8,VLOOKUP(VLOOKUP($A165,csapatok!$A:$NN,EH$320,FALSE),'csapat-ranglista'!$A:$FP,EH$321,FALSE)/4),0)</f>
        <v>0</v>
      </c>
      <c r="EI165" s="223">
        <f>IFERROR(IF(RIGHT(VLOOKUP($A165,csapatok!$A:$NN,EI$320,FALSE),5)="Csere",VLOOKUP(LEFT(VLOOKUP($A165,csapatok!$A:$NN,EI$320,FALSE),LEN(VLOOKUP($A165,csapatok!$A:$NN,EI$320,FALSE))-6),'csapat-ranglista'!$A:$FP,EI$321,FALSE)/8,VLOOKUP(VLOOKUP($A165,csapatok!$A:$NN,EI$320,FALSE),'csapat-ranglista'!$A:$FP,EI$321,FALSE)/4),0)</f>
        <v>0</v>
      </c>
      <c r="EJ165" s="223">
        <f>IFERROR(IF(RIGHT(VLOOKUP($A165,csapatok!$A:$NN,EJ$320,FALSE),5)="Csere",VLOOKUP(LEFT(VLOOKUP($A165,csapatok!$A:$NN,EJ$320,FALSE),LEN(VLOOKUP($A165,csapatok!$A:$NN,EJ$320,FALSE))-6),'csapat-ranglista'!$A:$FP,EJ$321,FALSE)/8,VLOOKUP(VLOOKUP($A165,csapatok!$A:$NN,EJ$320,FALSE),'csapat-ranglista'!$A:$FP,EJ$321,FALSE)/4),0)</f>
        <v>0</v>
      </c>
      <c r="EK165" s="223">
        <f>IFERROR(IF(RIGHT(VLOOKUP($A165,csapatok!$A:$NN,EK$320,FALSE),5)="Csere",VLOOKUP(LEFT(VLOOKUP($A165,csapatok!$A:$NN,EK$320,FALSE),LEN(VLOOKUP($A165,csapatok!$A:$NN,EK$320,FALSE))-6),'csapat-ranglista'!$A:$FP,EK$321,FALSE)/8,VLOOKUP(VLOOKUP($A165,csapatok!$A:$NN,EK$320,FALSE),'csapat-ranglista'!$A:$FP,EK$321,FALSE)/4),0)</f>
        <v>0</v>
      </c>
      <c r="EL165" s="223">
        <f>IFERROR(IF(RIGHT(VLOOKUP($A165,csapatok!$A:$NN,EL$320,FALSE),5)="Csere",VLOOKUP(LEFT(VLOOKUP($A165,csapatok!$A:$NN,EL$320,FALSE),LEN(VLOOKUP($A165,csapatok!$A:$NN,EL$320,FALSE))-6),'csapat-ranglista'!$A:$FP,EL$321,FALSE)/8,VLOOKUP(VLOOKUP($A165,csapatok!$A:$NN,EL$320,FALSE),'csapat-ranglista'!$A:$FP,EL$321,FALSE)/4),0)</f>
        <v>0</v>
      </c>
      <c r="EM165" s="223">
        <f>IFERROR(IF(RIGHT(VLOOKUP($A165,csapatok!$A:$NN,EM$320,FALSE),5)="Csere",VLOOKUP(LEFT(VLOOKUP($A165,csapatok!$A:$NN,EM$320,FALSE),LEN(VLOOKUP($A165,csapatok!$A:$NN,EM$320,FALSE))-6),'csapat-ranglista'!$A:$FP,EM$321,FALSE)/8,VLOOKUP(VLOOKUP($A165,csapatok!$A:$NN,EM$320,FALSE),'csapat-ranglista'!$A:$FP,EM$321,FALSE)/4),0)</f>
        <v>0</v>
      </c>
      <c r="EN165" s="223">
        <f>IFERROR(IF(RIGHT(VLOOKUP($A165,csapatok!$A:$NN,EN$320,FALSE),5)="Csere",VLOOKUP(LEFT(VLOOKUP($A165,csapatok!$A:$NN,EN$320,FALSE),LEN(VLOOKUP($A165,csapatok!$A:$NN,EN$320,FALSE))-6),'csapat-ranglista'!$A:$FP,EN$321,FALSE)/8,VLOOKUP(VLOOKUP($A165,csapatok!$A:$NN,EN$320,FALSE),'csapat-ranglista'!$A:$FP,EN$321,FALSE)/4),0)</f>
        <v>0</v>
      </c>
      <c r="EO165" s="223">
        <f>IFERROR(IF(RIGHT(VLOOKUP($A165,csapatok!$A:$NN,EO$320,FALSE),5)="Csere",VLOOKUP(LEFT(VLOOKUP($A165,csapatok!$A:$NN,EO$320,FALSE),LEN(VLOOKUP($A165,csapatok!$A:$NN,EO$320,FALSE))-6),'csapat-ranglista'!$A:$FP,EO$321,FALSE)/8,VLOOKUP(VLOOKUP($A165,csapatok!$A:$NN,EO$320,FALSE),'csapat-ranglista'!$A:$FP,EO$321,FALSE)/4),0)</f>
        <v>0</v>
      </c>
      <c r="EP165" s="223">
        <f>IFERROR(IF(RIGHT(VLOOKUP($A165,csapatok!$A:$NN,EP$320,FALSE),5)="Csere",VLOOKUP(LEFT(VLOOKUP($A165,csapatok!$A:$NN,EP$320,FALSE),LEN(VLOOKUP($A165,csapatok!$A:$NN,EP$320,FALSE))-6),'csapat-ranglista'!$A:$FP,EP$321,FALSE)/8,VLOOKUP(VLOOKUP($A165,csapatok!$A:$NN,EP$320,FALSE),'csapat-ranglista'!$A:$FP,EP$321,FALSE)/4),0)</f>
        <v>0</v>
      </c>
      <c r="EQ165" s="223">
        <f>IFERROR(IF(RIGHT(VLOOKUP($A165,csapatok!$A:$NN,EQ$320,FALSE),5)="Csere",VLOOKUP(LEFT(VLOOKUP($A165,csapatok!$A:$NN,EQ$320,FALSE),LEN(VLOOKUP($A165,csapatok!$A:$NN,EQ$320,FALSE))-6),'csapat-ranglista'!$A:$FP,EQ$321,FALSE)/8,VLOOKUP(VLOOKUP($A165,csapatok!$A:$NN,EQ$320,FALSE),'csapat-ranglista'!$A:$FP,EQ$321,FALSE)/4),0)</f>
        <v>0</v>
      </c>
      <c r="ER165" s="223">
        <f>IFERROR(IF(RIGHT(VLOOKUP($A165,csapatok!$A:$NN,ER$320,FALSE),5)="Csere",VLOOKUP(LEFT(VLOOKUP($A165,csapatok!$A:$NN,ER$320,FALSE),LEN(VLOOKUP($A165,csapatok!$A:$NN,ER$320,FALSE))-6),'csapat-ranglista'!$A:$FP,ER$321,FALSE)/8,VLOOKUP(VLOOKUP($A165,csapatok!$A:$NN,ER$320,FALSE),'csapat-ranglista'!$A:$FP,ER$321,FALSE)/4),0)</f>
        <v>0</v>
      </c>
      <c r="ES165" s="223">
        <f>IFERROR(IF(RIGHT(VLOOKUP($A165,csapatok!$A:$NN,ES$320,FALSE),5)="Csere",VLOOKUP(LEFT(VLOOKUP($A165,csapatok!$A:$NN,ES$320,FALSE),LEN(VLOOKUP($A165,csapatok!$A:$NN,ES$320,FALSE))-6),'csapat-ranglista'!$A:$FP,ES$321,FALSE)/8,VLOOKUP(VLOOKUP($A165,csapatok!$A:$NN,ES$320,FALSE),'csapat-ranglista'!$A:$FP,ES$321,FALSE)/4),0)</f>
        <v>0</v>
      </c>
      <c r="ET165" s="223">
        <f>IFERROR(IF(RIGHT(VLOOKUP($A165,csapatok!$A:$NN,ET$320,FALSE),5)="Csere",VLOOKUP(LEFT(VLOOKUP($A165,csapatok!$A:$NN,ET$320,FALSE),LEN(VLOOKUP($A165,csapatok!$A:$NN,ET$320,FALSE))-6),'csapat-ranglista'!$A:$FP,ET$321,FALSE)/8,VLOOKUP(VLOOKUP($A165,csapatok!$A:$NN,ET$320,FALSE),'csapat-ranglista'!$A:$FP,ET$321,FALSE)/4),0)</f>
        <v>0</v>
      </c>
      <c r="EU165" s="223">
        <f>IFERROR(IF(RIGHT(VLOOKUP($A165,csapatok!$A:$NN,EU$320,FALSE),5)="Csere",VLOOKUP(LEFT(VLOOKUP($A165,csapatok!$A:$NN,EU$320,FALSE),LEN(VLOOKUP($A165,csapatok!$A:$NN,EU$320,FALSE))-6),'csapat-ranglista'!$A:$FP,EU$321,FALSE)/8,VLOOKUP(VLOOKUP($A165,csapatok!$A:$NN,EU$320,FALSE),'csapat-ranglista'!$A:$FP,EU$321,FALSE)/4),0)</f>
        <v>0</v>
      </c>
      <c r="EV165" s="223">
        <f>IFERROR(IF(RIGHT(VLOOKUP($A165,csapatok!$A:$NN,EV$320,FALSE),5)="Csere",VLOOKUP(LEFT(VLOOKUP($A165,csapatok!$A:$NN,EV$320,FALSE),LEN(VLOOKUP($A165,csapatok!$A:$NN,EV$320,FALSE))-6),'csapat-ranglista'!$A:$FP,EV$321,FALSE)/8,VLOOKUP(VLOOKUP($A165,csapatok!$A:$NN,EV$320,FALSE),'csapat-ranglista'!$A:$FP,EV$321,FALSE)/4),0)</f>
        <v>0</v>
      </c>
      <c r="EW165" s="223">
        <f>IFERROR(IF(RIGHT(VLOOKUP($A165,csapatok!$A:$NN,EW$320,FALSE),5)="Csere",VLOOKUP(LEFT(VLOOKUP($A165,csapatok!$A:$NN,EW$320,FALSE),LEN(VLOOKUP($A165,csapatok!$A:$NN,EW$320,FALSE))-6),'csapat-ranglista'!$A:$FP,EW$321,FALSE)/8,VLOOKUP(VLOOKUP($A165,csapatok!$A:$NN,EW$320,FALSE),'csapat-ranglista'!$A:$FP,EW$321,FALSE)/4),0)</f>
        <v>0</v>
      </c>
      <c r="EX165" s="223">
        <f>IFERROR(IF(RIGHT(VLOOKUP($A165,csapatok!$A:$NN,EX$320,FALSE),5)="Csere",VLOOKUP(LEFT(VLOOKUP($A165,csapatok!$A:$NN,EX$320,FALSE),LEN(VLOOKUP($A165,csapatok!$A:$NN,EX$320,FALSE))-6),'csapat-ranglista'!$A:$FP,EX$321,FALSE)/8,VLOOKUP(VLOOKUP($A165,csapatok!$A:$NN,EX$320,FALSE),'csapat-ranglista'!$A:$FP,EX$321,FALSE)/4),0)</f>
        <v>0</v>
      </c>
      <c r="EY165" s="223">
        <f>IFERROR(IF(RIGHT(VLOOKUP($A165,csapatok!$A:$NN,EY$320,FALSE),5)="Csere",VLOOKUP(LEFT(VLOOKUP($A165,csapatok!$A:$NN,EY$320,FALSE),LEN(VLOOKUP($A165,csapatok!$A:$NN,EY$320,FALSE))-6),'csapat-ranglista'!$A:$FP,EY$321,FALSE)/8,VLOOKUP(VLOOKUP($A165,csapatok!$A:$NN,EY$320,FALSE),'csapat-ranglista'!$A:$FP,EY$321,FALSE)/4),0)</f>
        <v>0</v>
      </c>
      <c r="EZ165" s="223">
        <f>IFERROR(IF(RIGHT(VLOOKUP($A165,csapatok!$A:$NN,EZ$320,FALSE),5)="Csere",VLOOKUP(LEFT(VLOOKUP($A165,csapatok!$A:$NN,EZ$320,FALSE),LEN(VLOOKUP($A165,csapatok!$A:$NN,EZ$320,FALSE))-6),'csapat-ranglista'!$A:$FP,EZ$321,FALSE)/8,VLOOKUP(VLOOKUP($A165,csapatok!$A:$NN,EZ$320,FALSE),'csapat-ranglista'!$A:$FP,EZ$321,FALSE)/4),0)</f>
        <v>0</v>
      </c>
      <c r="FA165" s="223">
        <f>IFERROR(IF(RIGHT(VLOOKUP($A165,csapatok!$A:$NN,FA$320,FALSE),5)="Csere",VLOOKUP(LEFT(VLOOKUP($A165,csapatok!$A:$NN,FA$320,FALSE),LEN(VLOOKUP($A165,csapatok!$A:$NN,FA$320,FALSE))-6),'csapat-ranglista'!$A:$FP,FA$321,FALSE)/8,VLOOKUP(VLOOKUP($A165,csapatok!$A:$NN,FA$320,FALSE),'csapat-ranglista'!$A:$FP,FA$321,FALSE)/4),0)</f>
        <v>0</v>
      </c>
      <c r="FB165" s="223">
        <f>IFERROR(IF(RIGHT(VLOOKUP($A165,csapatok!$A:$NN,FB$320,FALSE),5)="Csere",VLOOKUP(LEFT(VLOOKUP($A165,csapatok!$A:$NN,FB$320,FALSE),LEN(VLOOKUP($A165,csapatok!$A:$NN,FB$320,FALSE))-6),'csapat-ranglista'!$A:$FP,FB$321,FALSE)/8,VLOOKUP(VLOOKUP($A165,csapatok!$A:$NN,FB$320,FALSE),'csapat-ranglista'!$A:$FP,FB$321,FALSE)/4),0)</f>
        <v>0</v>
      </c>
      <c r="FC165" s="223">
        <f>IFERROR(IF(RIGHT(VLOOKUP($A165,csapatok!$A:$NN,FC$320,FALSE),5)="Csere",VLOOKUP(LEFT(VLOOKUP($A165,csapatok!$A:$NN,FC$320,FALSE),LEN(VLOOKUP($A165,csapatok!$A:$NN,FC$320,FALSE))-6),'csapat-ranglista'!$A:$FP,FC$321,FALSE)/8,VLOOKUP(VLOOKUP($A165,csapatok!$A:$NN,FC$320,FALSE),'csapat-ranglista'!$A:$FP,FC$321,FALSE)/4),0)</f>
        <v>0</v>
      </c>
      <c r="FD165" s="224">
        <f>versenyek!$QY$11*IFERROR(VLOOKUP(VLOOKUP($A165,versenyek!QX:QZ,3,FALSE),szabalyok!$A$16:$B$23,2,FALSE)/4,0)</f>
        <v>0</v>
      </c>
      <c r="FE165" s="224">
        <f>versenyek!$RB$11*IFERROR(VLOOKUP(VLOOKUP($A165,versenyek!RA:RC,3,FALSE),szabalyok!$A$16:$B$23,2,FALSE)/4,0)</f>
        <v>0</v>
      </c>
      <c r="FF165" s="223">
        <f>IFERROR(IF(RIGHT(VLOOKUP($A165,csapatok!$A:$NN,FF$320,FALSE),5)="Csere",VLOOKUP(LEFT(VLOOKUP($A165,csapatok!$A:$NN,FF$320,FALSE),LEN(VLOOKUP($A165,csapatok!$A:$NN,FF$320,FALSE))-6),'csapat-ranglista'!$A:$FP,FF$321,FALSE)/8,VLOOKUP(VLOOKUP($A165,csapatok!$A:$NN,FF$320,FALSE),'csapat-ranglista'!$A:$FP,FF$321,FALSE)/4),0)</f>
        <v>0</v>
      </c>
      <c r="FG165" s="223">
        <f>IFERROR(IF(RIGHT(VLOOKUP($A165,csapatok!$A:$NN,FG$320,FALSE),5)="Csere",VLOOKUP(LEFT(VLOOKUP($A165,csapatok!$A:$NN,FG$320,FALSE),LEN(VLOOKUP($A165,csapatok!$A:$NN,FG$320,FALSE))-6),'csapat-ranglista'!$A:$FP,FG$321,FALSE)/8,VLOOKUP(VLOOKUP($A165,csapatok!$A:$NN,FG$320,FALSE),'csapat-ranglista'!$A:$FP,FG$321,FALSE)/4),0)</f>
        <v>0</v>
      </c>
      <c r="FH165" s="223">
        <f>IFERROR(IF(RIGHT(VLOOKUP($A165,csapatok!$A:$NN,FH$320,FALSE),5)="Csere",VLOOKUP(LEFT(VLOOKUP($A165,csapatok!$A:$NN,FH$320,FALSE),LEN(VLOOKUP($A165,csapatok!$A:$NN,FH$320,FALSE))-6),'csapat-ranglista'!$A:$FP,FH$321,FALSE)/8,VLOOKUP(VLOOKUP($A165,csapatok!$A:$NN,FH$320,FALSE),'csapat-ranglista'!$A:$FP,FH$321,FALSE)/4),0)</f>
        <v>0</v>
      </c>
      <c r="FI165" s="223">
        <f>IFERROR(IF(RIGHT(VLOOKUP($A165,csapatok!$A:$NN,FI$320,FALSE),5)="Csere",VLOOKUP(LEFT(VLOOKUP($A165,csapatok!$A:$NN,FI$320,FALSE),LEN(VLOOKUP($A165,csapatok!$A:$NN,FI$320,FALSE))-6),'csapat-ranglista'!$A:$FP,FI$321,FALSE)/8,VLOOKUP(VLOOKUP($A165,csapatok!$A:$NN,FI$320,FALSE),'csapat-ranglista'!$A:$FP,FI$321,FALSE)/4),0)</f>
        <v>0</v>
      </c>
      <c r="FJ165" s="223">
        <f>IFERROR(IF(RIGHT(VLOOKUP($A165,csapatok!$A:$NN,FJ$320,FALSE),5)="Csere",VLOOKUP(LEFT(VLOOKUP($A165,csapatok!$A:$NN,FJ$320,FALSE),LEN(VLOOKUP($A165,csapatok!$A:$NN,FJ$320,FALSE))-6),'csapat-ranglista'!$A:$FP,FJ$321,FALSE)/8,VLOOKUP(VLOOKUP($A165,csapatok!$A:$NN,FJ$320,FALSE),'csapat-ranglista'!$A:$FP,FJ$321,FALSE)/4),0)</f>
        <v>0</v>
      </c>
      <c r="FK165" s="223">
        <f>IFERROR(IF(RIGHT(VLOOKUP($A165,csapatok!$A:$NN,FK$320,FALSE),5)="Csere",VLOOKUP(LEFT(VLOOKUP($A165,csapatok!$A:$NN,FK$320,FALSE),LEN(VLOOKUP($A165,csapatok!$A:$NN,FK$320,FALSE))-6),'csapat-ranglista'!$A:$FP,FK$321,FALSE)/8,VLOOKUP(VLOOKUP($A165,csapatok!$A:$NN,FK$320,FALSE),'csapat-ranglista'!$A:$FP,FK$321,FALSE)/4),0)</f>
        <v>0</v>
      </c>
      <c r="FL165" s="223">
        <f>IFERROR(IF(RIGHT(VLOOKUP($A165,csapatok!$A:$NN,FL$320,FALSE),5)="Csere",VLOOKUP(LEFT(VLOOKUP($A165,csapatok!$A:$NN,FL$320,FALSE),LEN(VLOOKUP($A165,csapatok!$A:$NN,FL$320,FALSE))-6),'csapat-ranglista'!$A:$FP,FL$321,FALSE)/8,VLOOKUP(VLOOKUP($A165,csapatok!$A:$NN,FL$320,FALSE),'csapat-ranglista'!$A:$FP,FL$321,FALSE)/4),0)</f>
        <v>0</v>
      </c>
      <c r="FM165" s="223">
        <f>IFERROR(IF(RIGHT(VLOOKUP($A165,csapatok!$A:$NN,FM$320,FALSE),5)="Csere",VLOOKUP(LEFT(VLOOKUP($A165,csapatok!$A:$NN,FM$320,FALSE),LEN(VLOOKUP($A165,csapatok!$A:$NN,FM$320,FALSE))-6),'csapat-ranglista'!$A:$FP,FM$321,FALSE)/8,VLOOKUP(VLOOKUP($A165,csapatok!$A:$NN,FM$320,FALSE),'csapat-ranglista'!$A:$FP,FM$321,FALSE)/4),0)</f>
        <v>0</v>
      </c>
      <c r="FN165" s="223">
        <f>IFERROR(IF(RIGHT(VLOOKUP($A165,csapatok!$A:$NN,FN$320,FALSE),5)="Csere",VLOOKUP(LEFT(VLOOKUP($A165,csapatok!$A:$NN,FN$320,FALSE),LEN(VLOOKUP($A165,csapatok!$A:$NN,FN$320,FALSE))-6),'csapat-ranglista'!$A:$FP,FN$321,FALSE)/8,VLOOKUP(VLOOKUP($A165,csapatok!$A:$NN,FN$320,FALSE),'csapat-ranglista'!$A:$FP,FN$321,FALSE)/4),0)</f>
        <v>0</v>
      </c>
      <c r="FO165" s="223">
        <f>IFERROR(IF(RIGHT(VLOOKUP($A165,csapatok!$A:$NN,FO$320,FALSE),5)="Csere",VLOOKUP(LEFT(VLOOKUP($A165,csapatok!$A:$NN,FO$320,FALSE),LEN(VLOOKUP($A165,csapatok!$A:$NN,FO$320,FALSE))-6),'csapat-ranglista'!$A:$FP,FO$321,FALSE)/8,VLOOKUP(VLOOKUP($A165,csapatok!$A:$NN,FO$320,FALSE),'csapat-ranglista'!$A:$FP,FO$321,FALSE)/4),0)</f>
        <v>0</v>
      </c>
      <c r="FP165" s="223">
        <f>IFERROR(IF(RIGHT(VLOOKUP($A165,csapatok!$A:$NN,FP$320,FALSE),5)="Csere",VLOOKUP(LEFT(VLOOKUP($A165,csapatok!$A:$NN,FP$320,FALSE),LEN(VLOOKUP($A165,csapatok!$A:$NN,FP$320,FALSE))-6),'csapat-ranglista'!$A:$FP,FP$321,FALSE)/8,VLOOKUP(VLOOKUP($A165,csapatok!$A:$NN,FP$320,FALSE),'csapat-ranglista'!$A:$FP,FP$321,FALSE)/4),0)</f>
        <v>0</v>
      </c>
      <c r="FQ165" s="223">
        <f>IFERROR(IF(RIGHT(VLOOKUP($A165,csapatok!$A:$NN,FQ$320,FALSE),5)="Csere",VLOOKUP(LEFT(VLOOKUP($A165,csapatok!$A:$NN,FQ$320,FALSE),LEN(VLOOKUP($A165,csapatok!$A:$NN,FQ$320,FALSE))-6),'csapat-ranglista'!$A:$FP,FQ$321,FALSE)/8,VLOOKUP(VLOOKUP($A165,csapatok!$A:$NN,FQ$320,FALSE),'csapat-ranglista'!$A:$FP,FQ$321,FALSE)/4),0)</f>
        <v>0</v>
      </c>
      <c r="FR165" s="223">
        <f>IFERROR(IF(RIGHT(VLOOKUP($A165,csapatok!$A:$NN,FR$320,FALSE),5)="Csere",VLOOKUP(LEFT(VLOOKUP($A165,csapatok!$A:$NN,FR$320,FALSE),LEN(VLOOKUP($A165,csapatok!$A:$NN,FR$320,FALSE))-6),'csapat-ranglista'!$A:$FP,FR$321,FALSE)/8,VLOOKUP(VLOOKUP($A165,csapatok!$A:$NN,FR$320,FALSE),'csapat-ranglista'!$A:$FP,FR$321,FALSE)/4),0)</f>
        <v>0</v>
      </c>
      <c r="FS165" s="223">
        <f>IFERROR(IF(RIGHT(VLOOKUP($A165,csapatok!$A:$NN,FS$320,FALSE),5)="Csere",VLOOKUP(LEFT(VLOOKUP($A165,csapatok!$A:$NN,FS$320,FALSE),LEN(VLOOKUP($A165,csapatok!$A:$NN,FS$320,FALSE))-6),'csapat-ranglista'!$A:$FP,FS$321,FALSE)/8,VLOOKUP(VLOOKUP($A165,csapatok!$A:$NN,FS$320,FALSE),'csapat-ranglista'!$A:$FP,FS$321,FALSE)/4),0)</f>
        <v>0</v>
      </c>
      <c r="FT165" s="223">
        <f>IFERROR(IF(RIGHT(VLOOKUP($A165,csapatok!$A:$NN,FT$320,FALSE),5)="Csere",VLOOKUP(LEFT(VLOOKUP($A165,csapatok!$A:$NN,FT$320,FALSE),LEN(VLOOKUP($A165,csapatok!$A:$NN,FT$320,FALSE))-6),'csapat-ranglista'!$A:$FP,FT$321,FALSE)/8,VLOOKUP(VLOOKUP($A165,csapatok!$A:$NN,FT$320,FALSE),'csapat-ranglista'!$A:$FP,FT$321,FALSE)/4),0)</f>
        <v>0</v>
      </c>
      <c r="FU165" s="223">
        <f>IFERROR(IF(RIGHT(VLOOKUP($A165,csapatok!$A:$NN,FU$320,FALSE),5)="Csere",VLOOKUP(LEFT(VLOOKUP($A165,csapatok!$A:$NN,FU$320,FALSE),LEN(VLOOKUP($A165,csapatok!$A:$NN,FU$320,FALSE))-6),'csapat-ranglista'!$A:$FP,FU$321,FALSE)/8,VLOOKUP(VLOOKUP($A165,csapatok!$A:$NN,FU$320,FALSE),'csapat-ranglista'!$A:$FP,FU$321,FALSE)/4),0)</f>
        <v>0</v>
      </c>
      <c r="FV165" s="223">
        <f>IFERROR(IF(RIGHT(VLOOKUP($A165,csapatok!$A:$NN,FV$320,FALSE),5)="Csere",VLOOKUP(LEFT(VLOOKUP($A165,csapatok!$A:$NN,FV$320,FALSE),LEN(VLOOKUP($A165,csapatok!$A:$NN,FV$320,FALSE))-6),'csapat-ranglista'!$A:$FP,FV$321,FALSE)/8,VLOOKUP(VLOOKUP($A165,csapatok!$A:$NN,FV$320,FALSE),'csapat-ranglista'!$A:$FP,FV$321,FALSE)/4),0)</f>
        <v>0</v>
      </c>
      <c r="FW165" s="223">
        <f>IFERROR(IF(RIGHT(VLOOKUP($A165,csapatok!$A:$NN,FW$320,FALSE),5)="Csere",VLOOKUP(LEFT(VLOOKUP($A165,csapatok!$A:$NN,FW$320,FALSE),LEN(VLOOKUP($A165,csapatok!$A:$NN,FW$320,FALSE))-6),'csapat-ranglista'!$A:$FP,FW$321,FALSE)/8,VLOOKUP(VLOOKUP($A165,csapatok!$A:$NN,FW$320,FALSE),'csapat-ranglista'!$A:$FP,FW$321,FALSE)/4),0)</f>
        <v>0</v>
      </c>
      <c r="FX165" s="223">
        <f>IFERROR(IF(RIGHT(VLOOKUP($A165,csapatok!$A:$NN,FX$320,FALSE),5)="Csere",VLOOKUP(LEFT(VLOOKUP($A165,csapatok!$A:$NN,FX$320,FALSE),LEN(VLOOKUP($A165,csapatok!$A:$NN,FX$320,FALSE))-6),'csapat-ranglista'!$A:$FP,FX$321,FALSE)/8,VLOOKUP(VLOOKUP($A165,csapatok!$A:$NN,FX$320,FALSE),'csapat-ranglista'!$A:$FP,FX$321,FALSE)/4),0)</f>
        <v>0</v>
      </c>
      <c r="FY165" s="223">
        <f>IFERROR(IF(RIGHT(VLOOKUP($A165,csapatok!$A:$NN,FY$320,FALSE),5)="Csere",VLOOKUP(LEFT(VLOOKUP($A165,csapatok!$A:$NN,FY$320,FALSE),LEN(VLOOKUP($A165,csapatok!$A:$NN,FY$320,FALSE))-6),'csapat-ranglista'!$A:$FP,FY$321,FALSE)/8,VLOOKUP(VLOOKUP($A165,csapatok!$A:$NN,FY$320,FALSE),'csapat-ranglista'!$A:$FP,FY$321,FALSE)/4),0)</f>
        <v>0</v>
      </c>
      <c r="FZ165" s="223">
        <f>IFERROR(IF(RIGHT(VLOOKUP($A165,csapatok!$A:$NN,FZ$320,FALSE),5)="Csere",VLOOKUP(LEFT(VLOOKUP($A165,csapatok!$A:$NN,FZ$320,FALSE),LEN(VLOOKUP($A165,csapatok!$A:$NN,FZ$320,FALSE))-6),'csapat-ranglista'!$A:$FP,FZ$321,FALSE)/8,VLOOKUP(VLOOKUP($A165,csapatok!$A:$NN,FZ$320,FALSE),'csapat-ranglista'!$A:$FP,FZ$321,FALSE)/4),0)</f>
        <v>0</v>
      </c>
      <c r="GA165" s="223">
        <f>IFERROR(IF(RIGHT(VLOOKUP($A165,csapatok!$A:$NN,GA$320,FALSE),5)="Csere",VLOOKUP(LEFT(VLOOKUP($A165,csapatok!$A:$NN,GA$320,FALSE),LEN(VLOOKUP($A165,csapatok!$A:$NN,GA$320,FALSE))-6),'csapat-ranglista'!$A:$FP,GA$321,FALSE)/8,VLOOKUP(VLOOKUP($A165,csapatok!$A:$NN,GA$320,FALSE),'csapat-ranglista'!$A:$FP,GA$321,FALSE)/4),0)</f>
        <v>0</v>
      </c>
      <c r="GB165" s="223">
        <f>IFERROR(IF(RIGHT(VLOOKUP($A165,csapatok!$A:$NN,GB$320,FALSE),5)="Csere",VLOOKUP(LEFT(VLOOKUP($A165,csapatok!$A:$NN,GB$320,FALSE),LEN(VLOOKUP($A165,csapatok!$A:$NN,GB$320,FALSE))-6),'csapat-ranglista'!$A:$FP,GB$321,FALSE)/8,VLOOKUP(VLOOKUP($A165,csapatok!$A:$NN,GB$320,FALSE),'csapat-ranglista'!$A:$FP,GB$321,FALSE)/4),0)</f>
        <v>0</v>
      </c>
      <c r="GC165" s="223">
        <f>IFERROR(IF(RIGHT(VLOOKUP($A165,csapatok!$A:$NN,GC$320,FALSE),5)="Csere",VLOOKUP(LEFT(VLOOKUP($A165,csapatok!$A:$NN,GC$320,FALSE),LEN(VLOOKUP($A165,csapatok!$A:$NN,GC$320,FALSE))-6),'csapat-ranglista'!$A:$FP,GC$321,FALSE)/8,VLOOKUP(VLOOKUP($A165,csapatok!$A:$NN,GC$320,FALSE),'csapat-ranglista'!$A:$FP,GC$321,FALSE)/4),0)</f>
        <v>0</v>
      </c>
      <c r="GD165" s="247">
        <f>SUM(EQ165:GC165)</f>
        <v>0</v>
      </c>
    </row>
    <row r="166" spans="1:186">
      <c r="A166" s="32" t="s">
        <v>185</v>
      </c>
      <c r="B166" s="2">
        <v>29387</v>
      </c>
      <c r="C166" s="131" t="str">
        <f>IF(B166=0,"",IF(B166&lt;$C$1,"felnőtt","ifi"))</f>
        <v>felnőtt</v>
      </c>
      <c r="D166" s="32" t="s">
        <v>101</v>
      </c>
      <c r="E166" s="45">
        <v>0</v>
      </c>
      <c r="F166" s="32">
        <v>0</v>
      </c>
      <c r="G166" s="32">
        <v>1.3429615632927128</v>
      </c>
      <c r="H166" s="32">
        <v>0</v>
      </c>
      <c r="I166" s="32">
        <v>0</v>
      </c>
      <c r="J166" s="32">
        <v>0</v>
      </c>
      <c r="K166" s="32">
        <v>1.4081073308040863</v>
      </c>
      <c r="L166" s="32">
        <v>5.279007481732898</v>
      </c>
      <c r="M166" s="32">
        <v>4.0916936664087293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0.69409196293493336</v>
      </c>
      <c r="T166" s="32">
        <v>2.4835356626854082</v>
      </c>
      <c r="U166" s="32">
        <v>0.57513490402395961</v>
      </c>
      <c r="V166" s="32">
        <v>0</v>
      </c>
      <c r="W166" s="32">
        <v>3.7275273587501765</v>
      </c>
      <c r="X166" s="32">
        <f>IFERROR(IF(RIGHT(VLOOKUP($A166,csapatok!$A:$BL,X$320,FALSE),5)="Csere",VLOOKUP(LEFT(VLOOKUP($A166,csapatok!$A:$BL,X$320,FALSE),LEN(VLOOKUP($A166,csapatok!$A:$BL,X$320,FALSE))-6),'csapat-ranglista'!$A:$FP,X$321,FALSE)/8,VLOOKUP(VLOOKUP($A166,csapatok!$A:$BL,X$320,FALSE),'csapat-ranglista'!$A:$FP,X$321,FALSE)/4),0)</f>
        <v>0</v>
      </c>
      <c r="Y166" s="32">
        <f>IFERROR(IF(RIGHT(VLOOKUP($A166,csapatok!$A:$BL,Y$320,FALSE),5)="Csere",VLOOKUP(LEFT(VLOOKUP($A166,csapatok!$A:$BL,Y$320,FALSE),LEN(VLOOKUP($A166,csapatok!$A:$BL,Y$320,FALSE))-6),'csapat-ranglista'!$A:$FP,Y$321,FALSE)/8,VLOOKUP(VLOOKUP($A166,csapatok!$A:$BL,Y$320,FALSE),'csapat-ranglista'!$A:$FP,Y$321,FALSE)/4),0)</f>
        <v>0</v>
      </c>
      <c r="Z166" s="32">
        <f>IFERROR(IF(RIGHT(VLOOKUP($A166,csapatok!$A:$BL,Z$320,FALSE),5)="Csere",VLOOKUP(LEFT(VLOOKUP($A166,csapatok!$A:$BL,Z$320,FALSE),LEN(VLOOKUP($A166,csapatok!$A:$BL,Z$320,FALSE))-6),'csapat-ranglista'!$A:$FP,Z$321,FALSE)/8,VLOOKUP(VLOOKUP($A166,csapatok!$A:$BL,Z$320,FALSE),'csapat-ranglista'!$A:$FP,Z$321,FALSE)/4),0)</f>
        <v>0</v>
      </c>
      <c r="AA166" s="32">
        <f>IFERROR(IF(RIGHT(VLOOKUP($A166,csapatok!$A:$BL,AA$320,FALSE),5)="Csere",VLOOKUP(LEFT(VLOOKUP($A166,csapatok!$A:$BL,AA$320,FALSE),LEN(VLOOKUP($A166,csapatok!$A:$BL,AA$320,FALSE))-6),'csapat-ranglista'!$A:$FP,AA$321,FALSE)/8,VLOOKUP(VLOOKUP($A166,csapatok!$A:$BL,AA$320,FALSE),'csapat-ranglista'!$A:$FP,AA$321,FALSE)/4),0)</f>
        <v>0</v>
      </c>
      <c r="AB166" s="223">
        <f>IFERROR(IF(RIGHT(VLOOKUP($A166,csapatok!$A:$BL,AB$320,FALSE),5)="Csere",VLOOKUP(LEFT(VLOOKUP($A166,csapatok!$A:$BL,AB$320,FALSE),LEN(VLOOKUP($A166,csapatok!$A:$BL,AB$320,FALSE))-6),'csapat-ranglista'!$A:$FP,AB$321,FALSE)/8,VLOOKUP(VLOOKUP($A166,csapatok!$A:$BL,AB$320,FALSE),'csapat-ranglista'!$A:$FP,AB$321,FALSE)/4),0)</f>
        <v>0</v>
      </c>
      <c r="AC166" s="223">
        <f>IFERROR(IF(RIGHT(VLOOKUP($A166,csapatok!$A:$BL,AC$320,FALSE),5)="Csere",VLOOKUP(LEFT(VLOOKUP($A166,csapatok!$A:$BL,AC$320,FALSE),LEN(VLOOKUP($A166,csapatok!$A:$BL,AC$320,FALSE))-6),'csapat-ranglista'!$A:$FP,AC$321,FALSE)/8,VLOOKUP(VLOOKUP($A166,csapatok!$A:$BL,AC$320,FALSE),'csapat-ranglista'!$A:$FP,AC$321,FALSE)/4),0)</f>
        <v>0</v>
      </c>
      <c r="AD166" s="223">
        <f>IFERROR(IF(RIGHT(VLOOKUP($A166,csapatok!$A:$BL,AD$320,FALSE),5)="Csere",VLOOKUP(LEFT(VLOOKUP($A166,csapatok!$A:$BL,AD$320,FALSE),LEN(VLOOKUP($A166,csapatok!$A:$BL,AD$320,FALSE))-6),'csapat-ranglista'!$A:$FP,AD$321,FALSE)/8,VLOOKUP(VLOOKUP($A166,csapatok!$A:$BL,AD$320,FALSE),'csapat-ranglista'!$A:$FP,AD$321,FALSE)/4),0)</f>
        <v>0</v>
      </c>
      <c r="AE166" s="223">
        <f>IFERROR(IF(RIGHT(VLOOKUP($A166,csapatok!$A:$BL,AE$320,FALSE),5)="Csere",VLOOKUP(LEFT(VLOOKUP($A166,csapatok!$A:$BL,AE$320,FALSE),LEN(VLOOKUP($A166,csapatok!$A:$BL,AE$320,FALSE))-6),'csapat-ranglista'!$A:$FP,AE$321,FALSE)/8,VLOOKUP(VLOOKUP($A166,csapatok!$A:$BL,AE$320,FALSE),'csapat-ranglista'!$A:$FP,AE$321,FALSE)/4),0)</f>
        <v>0</v>
      </c>
      <c r="AF166" s="223">
        <f>IFERROR(IF(RIGHT(VLOOKUP($A166,csapatok!$A:$BL,AF$320,FALSE),5)="Csere",VLOOKUP(LEFT(VLOOKUP($A166,csapatok!$A:$BL,AF$320,FALSE),LEN(VLOOKUP($A166,csapatok!$A:$BL,AF$320,FALSE))-6),'csapat-ranglista'!$A:$FP,AF$321,FALSE)/8,VLOOKUP(VLOOKUP($A166,csapatok!$A:$BL,AF$320,FALSE),'csapat-ranglista'!$A:$FP,AF$321,FALSE)/4),0)</f>
        <v>0</v>
      </c>
      <c r="AG166" s="223">
        <f>IFERROR(IF(RIGHT(VLOOKUP($A166,csapatok!$A:$BL,AG$320,FALSE),5)="Csere",VLOOKUP(LEFT(VLOOKUP($A166,csapatok!$A:$BL,AG$320,FALSE),LEN(VLOOKUP($A166,csapatok!$A:$BL,AG$320,FALSE))-6),'csapat-ranglista'!$A:$FP,AG$321,FALSE)/8,VLOOKUP(VLOOKUP($A166,csapatok!$A:$BL,AG$320,FALSE),'csapat-ranglista'!$A:$FP,AG$321,FALSE)/4),0)</f>
        <v>0</v>
      </c>
      <c r="AH166" s="223">
        <f>IFERROR(IF(RIGHT(VLOOKUP($A166,csapatok!$A:$BL,AH$320,FALSE),5)="Csere",VLOOKUP(LEFT(VLOOKUP($A166,csapatok!$A:$BL,AH$320,FALSE),LEN(VLOOKUP($A166,csapatok!$A:$BL,AH$320,FALSE))-6),'csapat-ranglista'!$A:$FP,AH$321,FALSE)/8,VLOOKUP(VLOOKUP($A166,csapatok!$A:$BL,AH$320,FALSE),'csapat-ranglista'!$A:$FP,AH$321,FALSE)/4),0)</f>
        <v>0</v>
      </c>
      <c r="AI166" s="223">
        <f>IFERROR(IF(RIGHT(VLOOKUP($A166,csapatok!$A:$BL,AI$320,FALSE),5)="Csere",VLOOKUP(LEFT(VLOOKUP($A166,csapatok!$A:$BL,AI$320,FALSE),LEN(VLOOKUP($A166,csapatok!$A:$BL,AI$320,FALSE))-6),'csapat-ranglista'!$A:$FP,AI$321,FALSE)/8,VLOOKUP(VLOOKUP($A166,csapatok!$A:$BL,AI$320,FALSE),'csapat-ranglista'!$A:$FP,AI$321,FALSE)/4),0)</f>
        <v>0</v>
      </c>
      <c r="AJ166" s="223">
        <f>IFERROR(IF(RIGHT(VLOOKUP($A166,csapatok!$A:$BL,AJ$320,FALSE),5)="Csere",VLOOKUP(LEFT(VLOOKUP($A166,csapatok!$A:$BL,AJ$320,FALSE),LEN(VLOOKUP($A166,csapatok!$A:$BL,AJ$320,FALSE))-6),'csapat-ranglista'!$A:$FP,AJ$321,FALSE)/8,VLOOKUP(VLOOKUP($A166,csapatok!$A:$BL,AJ$320,FALSE),'csapat-ranglista'!$A:$FP,AJ$321,FALSE)/2),0)</f>
        <v>0</v>
      </c>
      <c r="AK166" s="223">
        <f>IFERROR(IF(RIGHT(VLOOKUP($A166,csapatok!$A:$CN,AK$320,FALSE),5)="Csere",VLOOKUP(LEFT(VLOOKUP($A166,csapatok!$A:$CN,AK$320,FALSE),LEN(VLOOKUP($A166,csapatok!$A:$CN,AK$320,FALSE))-6),'csapat-ranglista'!$A:$FP,AK$321,FALSE)/8,VLOOKUP(VLOOKUP($A166,csapatok!$A:$CN,AK$320,FALSE),'csapat-ranglista'!$A:$FP,AK$321,FALSE)/4),0)</f>
        <v>0</v>
      </c>
      <c r="AL166" s="223">
        <f>IFERROR(IF(RIGHT(VLOOKUP($A166,csapatok!$A:$CN,AL$320,FALSE),5)="Csere",VLOOKUP(LEFT(VLOOKUP($A166,csapatok!$A:$CN,AL$320,FALSE),LEN(VLOOKUP($A166,csapatok!$A:$CN,AL$320,FALSE))-6),'csapat-ranglista'!$A:$FP,AL$321,FALSE)/8,VLOOKUP(VLOOKUP($A166,csapatok!$A:$CN,AL$320,FALSE),'csapat-ranglista'!$A:$FP,AL$321,FALSE)/4),0)</f>
        <v>0</v>
      </c>
      <c r="AM166" s="223">
        <f>IFERROR(IF(RIGHT(VLOOKUP($A166,csapatok!$A:$CN,AM$320,FALSE),5)="Csere",VLOOKUP(LEFT(VLOOKUP($A166,csapatok!$A:$CN,AM$320,FALSE),LEN(VLOOKUP($A166,csapatok!$A:$CN,AM$320,FALSE))-6),'csapat-ranglista'!$A:$FP,AM$321,FALSE)/8,VLOOKUP(VLOOKUP($A166,csapatok!$A:$CN,AM$320,FALSE),'csapat-ranglista'!$A:$FP,AM$321,FALSE)/4),0)</f>
        <v>0</v>
      </c>
      <c r="AN166" s="223">
        <f>IFERROR(IF(RIGHT(VLOOKUP($A166,csapatok!$A:$CN,AN$320,FALSE),5)="Csere",VLOOKUP(LEFT(VLOOKUP($A166,csapatok!$A:$CN,AN$320,FALSE),LEN(VLOOKUP($A166,csapatok!$A:$CN,AN$320,FALSE))-6),'csapat-ranglista'!$A:$FP,AN$321,FALSE)/8,VLOOKUP(VLOOKUP($A166,csapatok!$A:$CN,AN$320,FALSE),'csapat-ranglista'!$A:$FP,AN$321,FALSE)/4),0)</f>
        <v>0</v>
      </c>
      <c r="AO166" s="223">
        <f>IFERROR(IF(RIGHT(VLOOKUP($A166,csapatok!$A:$CN,AO$320,FALSE),5)="Csere",VLOOKUP(LEFT(VLOOKUP($A166,csapatok!$A:$CN,AO$320,FALSE),LEN(VLOOKUP($A166,csapatok!$A:$CN,AO$320,FALSE))-6),'csapat-ranglista'!$A:$FP,AO$321,FALSE)/8,VLOOKUP(VLOOKUP($A166,csapatok!$A:$CN,AO$320,FALSE),'csapat-ranglista'!$A:$FP,AO$321,FALSE)/4),0)</f>
        <v>0</v>
      </c>
      <c r="AP166" s="223">
        <f>IFERROR(IF(RIGHT(VLOOKUP($A166,csapatok!$A:$CN,AP$320,FALSE),5)="Csere",VLOOKUP(LEFT(VLOOKUP($A166,csapatok!$A:$CN,AP$320,FALSE),LEN(VLOOKUP($A166,csapatok!$A:$CN,AP$320,FALSE))-6),'csapat-ranglista'!$A:$FP,AP$321,FALSE)/8,VLOOKUP(VLOOKUP($A166,csapatok!$A:$CN,AP$320,FALSE),'csapat-ranglista'!$A:$FP,AP$321,FALSE)/4),0)</f>
        <v>0</v>
      </c>
      <c r="AQ166" s="223">
        <f>IFERROR(IF(RIGHT(VLOOKUP($A166,csapatok!$A:$CN,AQ$320,FALSE),5)="Csere",VLOOKUP(LEFT(VLOOKUP($A166,csapatok!$A:$CN,AQ$320,FALSE),LEN(VLOOKUP($A166,csapatok!$A:$CN,AQ$320,FALSE))-6),'csapat-ranglista'!$A:$FP,AQ$321,FALSE)/8,VLOOKUP(VLOOKUP($A166,csapatok!$A:$CN,AQ$320,FALSE),'csapat-ranglista'!$A:$FP,AQ$321,FALSE)/4),0)</f>
        <v>0</v>
      </c>
      <c r="AR166" s="223">
        <f>IFERROR(IF(RIGHT(VLOOKUP($A166,csapatok!$A:$CN,AR$320,FALSE),5)="Csere",VLOOKUP(LEFT(VLOOKUP($A166,csapatok!$A:$CN,AR$320,FALSE),LEN(VLOOKUP($A166,csapatok!$A:$CN,AR$320,FALSE))-6),'csapat-ranglista'!$A:$FP,AR$321,FALSE)/8,VLOOKUP(VLOOKUP($A166,csapatok!$A:$CN,AR$320,FALSE),'csapat-ranglista'!$A:$FP,AR$321,FALSE)/4),0)</f>
        <v>0</v>
      </c>
      <c r="AS166" s="223">
        <f>IFERROR(IF(RIGHT(VLOOKUP($A166,csapatok!$A:$CN,AS$320,FALSE),5)="Csere",VLOOKUP(LEFT(VLOOKUP($A166,csapatok!$A:$CN,AS$320,FALSE),LEN(VLOOKUP($A166,csapatok!$A:$CN,AS$320,FALSE))-6),'csapat-ranglista'!$A:$FP,AS$321,FALSE)/8,VLOOKUP(VLOOKUP($A166,csapatok!$A:$CN,AS$320,FALSE),'csapat-ranglista'!$A:$FP,AS$321,FALSE)/4),0)</f>
        <v>0</v>
      </c>
      <c r="AT166" s="223">
        <f>IFERROR(IF(RIGHT(VLOOKUP($A166,csapatok!$A:$CN,AT$320,FALSE),5)="Csere",VLOOKUP(LEFT(VLOOKUP($A166,csapatok!$A:$CN,AT$320,FALSE),LEN(VLOOKUP($A166,csapatok!$A:$CN,AT$320,FALSE))-6),'csapat-ranglista'!$A:$FP,AT$321,FALSE)/8,VLOOKUP(VLOOKUP($A166,csapatok!$A:$CN,AT$320,FALSE),'csapat-ranglista'!$A:$FP,AT$321,FALSE)/4),0)</f>
        <v>0</v>
      </c>
      <c r="AU166" s="223">
        <f>IFERROR(IF(RIGHT(VLOOKUP($A166,csapatok!$A:$CN,AU$320,FALSE),5)="Csere",VLOOKUP(LEFT(VLOOKUP($A166,csapatok!$A:$CN,AU$320,FALSE),LEN(VLOOKUP($A166,csapatok!$A:$CN,AU$320,FALSE))-6),'csapat-ranglista'!$A:$FP,AU$321,FALSE)/8,VLOOKUP(VLOOKUP($A166,csapatok!$A:$CN,AU$320,FALSE),'csapat-ranglista'!$A:$FP,AU$321,FALSE)/4),0)</f>
        <v>1.8628533234305811</v>
      </c>
      <c r="AV166" s="223">
        <f>IFERROR(IF(RIGHT(VLOOKUP($A166,csapatok!$A:$CN,AV$320,FALSE),5)="Csere",VLOOKUP(LEFT(VLOOKUP($A166,csapatok!$A:$CN,AV$320,FALSE),LEN(VLOOKUP($A166,csapatok!$A:$CN,AV$320,FALSE))-6),'csapat-ranglista'!$A:$FP,AV$321,FALSE)/8,VLOOKUP(VLOOKUP($A166,csapatok!$A:$CN,AV$320,FALSE),'csapat-ranglista'!$A:$FP,AV$321,FALSE)/4),0)</f>
        <v>0</v>
      </c>
      <c r="AW166" s="223">
        <f>IFERROR(IF(RIGHT(VLOOKUP($A166,csapatok!$A:$CN,AW$320,FALSE),5)="Csere",VLOOKUP(LEFT(VLOOKUP($A166,csapatok!$A:$CN,AW$320,FALSE),LEN(VLOOKUP($A166,csapatok!$A:$CN,AW$320,FALSE))-6),'csapat-ranglista'!$A:$FP,AW$321,FALSE)/8,VLOOKUP(VLOOKUP($A166,csapatok!$A:$CN,AW$320,FALSE),'csapat-ranglista'!$A:$FP,AW$321,FALSE)/4),0)</f>
        <v>0</v>
      </c>
      <c r="AX166" s="223">
        <f>IFERROR(IF(RIGHT(VLOOKUP($A166,csapatok!$A:$CN,AX$320,FALSE),5)="Csere",VLOOKUP(LEFT(VLOOKUP($A166,csapatok!$A:$CN,AX$320,FALSE),LEN(VLOOKUP($A166,csapatok!$A:$CN,AX$320,FALSE))-6),'csapat-ranglista'!$A:$FP,AX$321,FALSE)/8,VLOOKUP(VLOOKUP($A166,csapatok!$A:$CN,AX$320,FALSE),'csapat-ranglista'!$A:$FP,AX$321,FALSE)/4),0)</f>
        <v>0</v>
      </c>
      <c r="AY166" s="223">
        <f>IFERROR(IF(RIGHT(VLOOKUP($A166,csapatok!$A:$NN,AY$320,FALSE),5)="Csere",VLOOKUP(LEFT(VLOOKUP($A166,csapatok!$A:$NN,AY$320,FALSE),LEN(VLOOKUP($A166,csapatok!$A:$NN,AY$320,FALSE))-6),'csapat-ranglista'!$A:$FP,AY$321,FALSE)/8,VLOOKUP(VLOOKUP($A166,csapatok!$A:$NN,AY$320,FALSE),'csapat-ranglista'!$A:$FP,AY$321,FALSE)/4),0)</f>
        <v>0</v>
      </c>
      <c r="AZ166" s="223">
        <f>IFERROR(IF(RIGHT(VLOOKUP($A166,csapatok!$A:$NN,AZ$320,FALSE),5)="Csere",VLOOKUP(LEFT(VLOOKUP($A166,csapatok!$A:$NN,AZ$320,FALSE),LEN(VLOOKUP($A166,csapatok!$A:$NN,AZ$320,FALSE))-6),'csapat-ranglista'!$A:$FP,AZ$321,FALSE)/8,VLOOKUP(VLOOKUP($A166,csapatok!$A:$NN,AZ$320,FALSE),'csapat-ranglista'!$A:$FP,AZ$321,FALSE)/4),0)</f>
        <v>0</v>
      </c>
      <c r="BA166" s="223">
        <f>IFERROR(IF(RIGHT(VLOOKUP($A166,csapatok!$A:$NN,BA$320,FALSE),5)="Csere",VLOOKUP(LEFT(VLOOKUP($A166,csapatok!$A:$NN,BA$320,FALSE),LEN(VLOOKUP($A166,csapatok!$A:$NN,BA$320,FALSE))-6),'csapat-ranglista'!$A:$FP,BA$321,FALSE)/8,VLOOKUP(VLOOKUP($A166,csapatok!$A:$NN,BA$320,FALSE),'csapat-ranglista'!$A:$FP,BA$321,FALSE)/4),0)</f>
        <v>0</v>
      </c>
      <c r="BB166" s="223">
        <f>IFERROR(IF(RIGHT(VLOOKUP($A166,csapatok!$A:$NN,BB$320,FALSE),5)="Csere",VLOOKUP(LEFT(VLOOKUP($A166,csapatok!$A:$NN,BB$320,FALSE),LEN(VLOOKUP($A166,csapatok!$A:$NN,BB$320,FALSE))-6),'csapat-ranglista'!$A:$FP,BB$321,FALSE)/8,VLOOKUP(VLOOKUP($A166,csapatok!$A:$NN,BB$320,FALSE),'csapat-ranglista'!$A:$FP,BB$321,FALSE)/4),0)</f>
        <v>0</v>
      </c>
      <c r="BC166" s="224">
        <f>versenyek!$ES$11*IFERROR(VLOOKUP(VLOOKUP($A166,versenyek!ER:ET,3,FALSE),szabalyok!$A$16:$B$23,2,FALSE)/4,0)</f>
        <v>0</v>
      </c>
      <c r="BD166" s="224">
        <f>versenyek!$EV$11*IFERROR(VLOOKUP(VLOOKUP($A166,versenyek!EU:EW,3,FALSE),szabalyok!$A$16:$B$23,2,FALSE)/4,0)</f>
        <v>0</v>
      </c>
      <c r="BE166" s="223">
        <f>IFERROR(IF(RIGHT(VLOOKUP($A166,csapatok!$A:$NN,BE$320,FALSE),5)="Csere",VLOOKUP(LEFT(VLOOKUP($A166,csapatok!$A:$NN,BE$320,FALSE),LEN(VLOOKUP($A166,csapatok!$A:$NN,BE$320,FALSE))-6),'csapat-ranglista'!$A:$FP,BE$321,FALSE)/8,VLOOKUP(VLOOKUP($A166,csapatok!$A:$NN,BE$320,FALSE),'csapat-ranglista'!$A:$FP,BE$321,FALSE)/4),0)</f>
        <v>0</v>
      </c>
      <c r="BF166" s="223">
        <f>IFERROR(IF(RIGHT(VLOOKUP($A166,csapatok!$A:$NN,BF$320,FALSE),5)="Csere",VLOOKUP(LEFT(VLOOKUP($A166,csapatok!$A:$NN,BF$320,FALSE),LEN(VLOOKUP($A166,csapatok!$A:$NN,BF$320,FALSE))-6),'csapat-ranglista'!$A:$FP,BF$321,FALSE)/8,VLOOKUP(VLOOKUP($A166,csapatok!$A:$NN,BF$320,FALSE),'csapat-ranglista'!$A:$FP,BF$321,FALSE)/4),0)</f>
        <v>0</v>
      </c>
      <c r="BG166" s="223">
        <f>IFERROR(IF(RIGHT(VLOOKUP($A166,csapatok!$A:$NN,BG$320,FALSE),5)="Csere",VLOOKUP(LEFT(VLOOKUP($A166,csapatok!$A:$NN,BG$320,FALSE),LEN(VLOOKUP($A166,csapatok!$A:$NN,BG$320,FALSE))-6),'csapat-ranglista'!$A:$FP,BG$321,FALSE)/8,VLOOKUP(VLOOKUP($A166,csapatok!$A:$NN,BG$320,FALSE),'csapat-ranglista'!$A:$FP,BG$321,FALSE)/4),0)</f>
        <v>0</v>
      </c>
      <c r="BH166" s="223">
        <f>IFERROR(IF(RIGHT(VLOOKUP($A166,csapatok!$A:$NN,BH$320,FALSE),5)="Csere",VLOOKUP(LEFT(VLOOKUP($A166,csapatok!$A:$NN,BH$320,FALSE),LEN(VLOOKUP($A166,csapatok!$A:$NN,BH$320,FALSE))-6),'csapat-ranglista'!$A:$FP,BH$321,FALSE)/8,VLOOKUP(VLOOKUP($A166,csapatok!$A:$NN,BH$320,FALSE),'csapat-ranglista'!$A:$FP,BH$321,FALSE)/4),0)</f>
        <v>0</v>
      </c>
      <c r="BI166" s="223">
        <f>IFERROR(IF(RIGHT(VLOOKUP($A166,csapatok!$A:$NN,BI$320,FALSE),5)="Csere",VLOOKUP(LEFT(VLOOKUP($A166,csapatok!$A:$NN,BI$320,FALSE),LEN(VLOOKUP($A166,csapatok!$A:$NN,BI$320,FALSE))-6),'csapat-ranglista'!$A:$FP,BI$321,FALSE)/8,VLOOKUP(VLOOKUP($A166,csapatok!$A:$NN,BI$320,FALSE),'csapat-ranglista'!$A:$FP,BI$321,FALSE)/4),0)</f>
        <v>0</v>
      </c>
      <c r="BJ166" s="223">
        <f>IFERROR(IF(RIGHT(VLOOKUP($A166,csapatok!$A:$NN,BJ$320,FALSE),5)="Csere",VLOOKUP(LEFT(VLOOKUP($A166,csapatok!$A:$NN,BJ$320,FALSE),LEN(VLOOKUP($A166,csapatok!$A:$NN,BJ$320,FALSE))-6),'csapat-ranglista'!$A:$FP,BJ$321,FALSE)/8,VLOOKUP(VLOOKUP($A166,csapatok!$A:$NN,BJ$320,FALSE),'csapat-ranglista'!$A:$FP,BJ$321,FALSE)/4),0)</f>
        <v>0</v>
      </c>
      <c r="BK166" s="223">
        <f>IFERROR(IF(RIGHT(VLOOKUP($A166,csapatok!$A:$NN,BK$320,FALSE),5)="Csere",VLOOKUP(LEFT(VLOOKUP($A166,csapatok!$A:$NN,BK$320,FALSE),LEN(VLOOKUP($A166,csapatok!$A:$NN,BK$320,FALSE))-6),'csapat-ranglista'!$A:$FP,BK$321,FALSE)/8,VLOOKUP(VLOOKUP($A166,csapatok!$A:$NN,BK$320,FALSE),'csapat-ranglista'!$A:$FP,BK$321,FALSE)/4),0)</f>
        <v>0</v>
      </c>
      <c r="BL166" s="223">
        <f>IFERROR(IF(RIGHT(VLOOKUP($A166,csapatok!$A:$NN,BL$320,FALSE),5)="Csere",VLOOKUP(LEFT(VLOOKUP($A166,csapatok!$A:$NN,BL$320,FALSE),LEN(VLOOKUP($A166,csapatok!$A:$NN,BL$320,FALSE))-6),'csapat-ranglista'!$A:$FP,BL$321,FALSE)/8,VLOOKUP(VLOOKUP($A166,csapatok!$A:$NN,BL$320,FALSE),'csapat-ranglista'!$A:$FP,BL$321,FALSE)/4),0)</f>
        <v>0</v>
      </c>
      <c r="BM166" s="223">
        <f>IFERROR(IF(RIGHT(VLOOKUP($A166,csapatok!$A:$NN,BM$320,FALSE),5)="Csere",VLOOKUP(LEFT(VLOOKUP($A166,csapatok!$A:$NN,BM$320,FALSE),LEN(VLOOKUP($A166,csapatok!$A:$NN,BM$320,FALSE))-6),'csapat-ranglista'!$A:$FP,BM$321,FALSE)/8,VLOOKUP(VLOOKUP($A166,csapatok!$A:$NN,BM$320,FALSE),'csapat-ranglista'!$A:$FP,BM$321,FALSE)/4),0)</f>
        <v>0</v>
      </c>
      <c r="BN166" s="223">
        <f>IFERROR(IF(RIGHT(VLOOKUP($A166,csapatok!$A:$NN,BN$320,FALSE),5)="Csere",VLOOKUP(LEFT(VLOOKUP($A166,csapatok!$A:$NN,BN$320,FALSE),LEN(VLOOKUP($A166,csapatok!$A:$NN,BN$320,FALSE))-6),'csapat-ranglista'!$A:$FP,BN$321,FALSE)/8,VLOOKUP(VLOOKUP($A166,csapatok!$A:$NN,BN$320,FALSE),'csapat-ranglista'!$A:$FP,BN$321,FALSE)/4),0)</f>
        <v>0</v>
      </c>
      <c r="BO166" s="223">
        <f>IFERROR(IF(RIGHT(VLOOKUP($A166,csapatok!$A:$NN,BO$320,FALSE),5)="Csere",VLOOKUP(LEFT(VLOOKUP($A166,csapatok!$A:$NN,BO$320,FALSE),LEN(VLOOKUP($A166,csapatok!$A:$NN,BO$320,FALSE))-6),'csapat-ranglista'!$A:$FP,BO$321,FALSE)/8,VLOOKUP(VLOOKUP($A166,csapatok!$A:$NN,BO$320,FALSE),'csapat-ranglista'!$A:$FP,BO$321,FALSE)/4),0)</f>
        <v>5.5093594458209356</v>
      </c>
      <c r="BP166" s="223">
        <f>IFERROR(IF(RIGHT(VLOOKUP($A166,csapatok!$A:$NN,BP$320,FALSE),5)="Csere",VLOOKUP(LEFT(VLOOKUP($A166,csapatok!$A:$NN,BP$320,FALSE),LEN(VLOOKUP($A166,csapatok!$A:$NN,BP$320,FALSE))-6),'csapat-ranglista'!$A:$FP,BP$321,FALSE)/8,VLOOKUP(VLOOKUP($A166,csapatok!$A:$NN,BP$320,FALSE),'csapat-ranglista'!$A:$FP,BP$321,FALSE)/4),0)</f>
        <v>0</v>
      </c>
      <c r="BQ166" s="223">
        <f>IFERROR(IF(RIGHT(VLOOKUP($A166,csapatok!$A:$NN,BQ$320,FALSE),5)="Csere",VLOOKUP(LEFT(VLOOKUP($A166,csapatok!$A:$NN,BQ$320,FALSE),LEN(VLOOKUP($A166,csapatok!$A:$NN,BQ$320,FALSE))-6),'csapat-ranglista'!$A:$FP,BQ$321,FALSE)/8,VLOOKUP(VLOOKUP($A166,csapatok!$A:$NN,BQ$320,FALSE),'csapat-ranglista'!$A:$FP,BQ$321,FALSE)/4),0)</f>
        <v>0</v>
      </c>
      <c r="BR166" s="223">
        <f>IFERROR(IF(RIGHT(VLOOKUP($A166,csapatok!$A:$NN,BR$320,FALSE),5)="Csere",VLOOKUP(LEFT(VLOOKUP($A166,csapatok!$A:$NN,BR$320,FALSE),LEN(VLOOKUP($A166,csapatok!$A:$NN,BR$320,FALSE))-6),'csapat-ranglista'!$A:$FP,BR$321,FALSE)/8,VLOOKUP(VLOOKUP($A166,csapatok!$A:$NN,BR$320,FALSE),'csapat-ranglista'!$A:$FP,BR$321,FALSE)/4),0)</f>
        <v>0</v>
      </c>
      <c r="BS166" s="223">
        <f>IFERROR(IF(RIGHT(VLOOKUP($A166,csapatok!$A:$NN,BS$320,FALSE),5)="Csere",VLOOKUP(LEFT(VLOOKUP($A166,csapatok!$A:$NN,BS$320,FALSE),LEN(VLOOKUP($A166,csapatok!$A:$NN,BS$320,FALSE))-6),'csapat-ranglista'!$A:$FP,BS$321,FALSE)/8,VLOOKUP(VLOOKUP($A166,csapatok!$A:$NN,BS$320,FALSE),'csapat-ranglista'!$A:$FP,BS$321,FALSE)/4),0)</f>
        <v>0</v>
      </c>
      <c r="BT166" s="223">
        <f>IFERROR(IF(RIGHT(VLOOKUP($A166,csapatok!$A:$NN,BT$320,FALSE),5)="Csere",VLOOKUP(LEFT(VLOOKUP($A166,csapatok!$A:$NN,BT$320,FALSE),LEN(VLOOKUP($A166,csapatok!$A:$NN,BT$320,FALSE))-6),'csapat-ranglista'!$A:$FP,BT$321,FALSE)/8,VLOOKUP(VLOOKUP($A166,csapatok!$A:$NN,BT$320,FALSE),'csapat-ranglista'!$A:$FP,BT$321,FALSE)/4),0)</f>
        <v>0</v>
      </c>
      <c r="BU166" s="223">
        <f>IFERROR(IF(RIGHT(VLOOKUP($A166,csapatok!$A:$NN,BU$320,FALSE),5)="Csere",VLOOKUP(LEFT(VLOOKUP($A166,csapatok!$A:$NN,BU$320,FALSE),LEN(VLOOKUP($A166,csapatok!$A:$NN,BU$320,FALSE))-6),'csapat-ranglista'!$A:$FP,BU$321,FALSE)/8,VLOOKUP(VLOOKUP($A166,csapatok!$A:$NN,BU$320,FALSE),'csapat-ranglista'!$A:$FP,BU$321,FALSE)/4),0)</f>
        <v>0</v>
      </c>
      <c r="BV166" s="223">
        <f>IFERROR(IF(RIGHT(VLOOKUP($A166,csapatok!$A:$NN,BV$320,FALSE),5)="Csere",VLOOKUP(LEFT(VLOOKUP($A166,csapatok!$A:$NN,BV$320,FALSE),LEN(VLOOKUP($A166,csapatok!$A:$NN,BV$320,FALSE))-6),'csapat-ranglista'!$A:$FP,BV$321,FALSE)/8,VLOOKUP(VLOOKUP($A166,csapatok!$A:$NN,BV$320,FALSE),'csapat-ranglista'!$A:$FP,BV$321,FALSE)/4),0)</f>
        <v>0</v>
      </c>
      <c r="BW166" s="223">
        <f>IFERROR(IF(RIGHT(VLOOKUP($A166,csapatok!$A:$NN,BW$320,FALSE),5)="Csere",VLOOKUP(LEFT(VLOOKUP($A166,csapatok!$A:$NN,BW$320,FALSE),LEN(VLOOKUP($A166,csapatok!$A:$NN,BW$320,FALSE))-6),'csapat-ranglista'!$A:$FP,BW$321,FALSE)/8,VLOOKUP(VLOOKUP($A166,csapatok!$A:$NN,BW$320,FALSE),'csapat-ranglista'!$A:$FP,BW$321,FALSE)/4),0)</f>
        <v>0</v>
      </c>
      <c r="BX166" s="223">
        <f>IFERROR(IF(RIGHT(VLOOKUP($A166,csapatok!$A:$NN,BX$320,FALSE),5)="Csere",VLOOKUP(LEFT(VLOOKUP($A166,csapatok!$A:$NN,BX$320,FALSE),LEN(VLOOKUP($A166,csapatok!$A:$NN,BX$320,FALSE))-6),'csapat-ranglista'!$A:$FP,BX$321,FALSE)/8,VLOOKUP(VLOOKUP($A166,csapatok!$A:$NN,BX$320,FALSE),'csapat-ranglista'!$A:$FP,BX$321,FALSE)/4),0)</f>
        <v>0</v>
      </c>
      <c r="BY166" s="223">
        <f>IFERROR(IF(RIGHT(VLOOKUP($A166,csapatok!$A:$NN,BY$320,FALSE),5)="Csere",VLOOKUP(LEFT(VLOOKUP($A166,csapatok!$A:$NN,BY$320,FALSE),LEN(VLOOKUP($A166,csapatok!$A:$NN,BY$320,FALSE))-6),'csapat-ranglista'!$A:$FP,BY$321,FALSE)/8,VLOOKUP(VLOOKUP($A166,csapatok!$A:$NN,BY$320,FALSE),'csapat-ranglista'!$A:$FP,BY$321,FALSE)/4),0)</f>
        <v>11.811664678445846</v>
      </c>
      <c r="BZ166" s="223">
        <f>IFERROR(IF(RIGHT(VLOOKUP($A166,csapatok!$A:$NN,BZ$320,FALSE),5)="Csere",VLOOKUP(LEFT(VLOOKUP($A166,csapatok!$A:$NN,BZ$320,FALSE),LEN(VLOOKUP($A166,csapatok!$A:$NN,BZ$320,FALSE))-6),'csapat-ranglista'!$A:$FP,BZ$321,FALSE)/8,VLOOKUP(VLOOKUP($A166,csapatok!$A:$NN,BZ$320,FALSE),'csapat-ranglista'!$A:$FP,BZ$321,FALSE)/4),0)</f>
        <v>0</v>
      </c>
      <c r="CA166" s="223">
        <f>IFERROR(IF(RIGHT(VLOOKUP($A166,csapatok!$A:$NN,CA$320,FALSE),5)="Csere",VLOOKUP(LEFT(VLOOKUP($A166,csapatok!$A:$NN,CA$320,FALSE),LEN(VLOOKUP($A166,csapatok!$A:$NN,CA$320,FALSE))-6),'csapat-ranglista'!$A:$FP,CA$321,FALSE)/8,VLOOKUP(VLOOKUP($A166,csapatok!$A:$NN,CA$320,FALSE),'csapat-ranglista'!$A:$FP,CA$321,FALSE)/4),0)</f>
        <v>0</v>
      </c>
      <c r="CB166" s="223">
        <f>IFERROR(IF(RIGHT(VLOOKUP($A166,csapatok!$A:$NN,CB$320,FALSE),5)="Csere",VLOOKUP(LEFT(VLOOKUP($A166,csapatok!$A:$NN,CB$320,FALSE),LEN(VLOOKUP($A166,csapatok!$A:$NN,CB$320,FALSE))-6),'csapat-ranglista'!$A:$FP,CB$321,FALSE)/8,VLOOKUP(VLOOKUP($A166,csapatok!$A:$NN,CB$320,FALSE),'csapat-ranglista'!$A:$FP,CB$321,FALSE)/4),0)</f>
        <v>0</v>
      </c>
      <c r="CC166" s="223">
        <f>IFERROR(IF(RIGHT(VLOOKUP($A166,csapatok!$A:$NN,CC$320,FALSE),5)="Csere",VLOOKUP(LEFT(VLOOKUP($A166,csapatok!$A:$NN,CC$320,FALSE),LEN(VLOOKUP($A166,csapatok!$A:$NN,CC$320,FALSE))-6),'csapat-ranglista'!$A:$FP,CC$321,FALSE)/8,VLOOKUP(VLOOKUP($A166,csapatok!$A:$NN,CC$320,FALSE),'csapat-ranglista'!$A:$FP,CC$321,FALSE)/4),0)</f>
        <v>0</v>
      </c>
      <c r="CD166" s="223">
        <f>IFERROR(IF(RIGHT(VLOOKUP($A166,csapatok!$A:$NN,CD$320,FALSE),5)="Csere",VLOOKUP(LEFT(VLOOKUP($A166,csapatok!$A:$NN,CD$320,FALSE),LEN(VLOOKUP($A166,csapatok!$A:$NN,CD$320,FALSE))-6),'csapat-ranglista'!$A:$FP,CD$321,FALSE)/8,VLOOKUP(VLOOKUP($A166,csapatok!$A:$NN,CD$320,FALSE),'csapat-ranglista'!$A:$FP,CD$321,FALSE)/4),0)</f>
        <v>0</v>
      </c>
      <c r="CE166" s="223">
        <f>IFERROR(IF(RIGHT(VLOOKUP($A166,csapatok!$A:$NN,CE$320,FALSE),5)="Csere",VLOOKUP(LEFT(VLOOKUP($A166,csapatok!$A:$NN,CE$320,FALSE),LEN(VLOOKUP($A166,csapatok!$A:$NN,CE$320,FALSE))-6),'csapat-ranglista'!$A:$FP,CE$321,FALSE)/8,VLOOKUP(VLOOKUP($A166,csapatok!$A:$NN,CE$320,FALSE),'csapat-ranglista'!$A:$FP,CE$321,FALSE)/4),0)</f>
        <v>0</v>
      </c>
      <c r="CF166" s="223">
        <f>IFERROR(IF(RIGHT(VLOOKUP($A166,csapatok!$A:$NN,CF$320,FALSE),5)="Csere",VLOOKUP(LEFT(VLOOKUP($A166,csapatok!$A:$NN,CF$320,FALSE),LEN(VLOOKUP($A166,csapatok!$A:$NN,CF$320,FALSE))-6),'csapat-ranglista'!$A:$FP,CF$321,FALSE)/8,VLOOKUP(VLOOKUP($A166,csapatok!$A:$NN,CF$320,FALSE),'csapat-ranglista'!$A:$FP,CF$321,FALSE)/4),0)</f>
        <v>0</v>
      </c>
      <c r="CG166" s="223">
        <f>IFERROR(IF(RIGHT(VLOOKUP($A166,csapatok!$A:$NN,CG$320,FALSE),5)="Csere",VLOOKUP(LEFT(VLOOKUP($A166,csapatok!$A:$NN,CG$320,FALSE),LEN(VLOOKUP($A166,csapatok!$A:$NN,CG$320,FALSE))-6),'csapat-ranglista'!$A:$FP,CG$321,FALSE)/8,VLOOKUP(VLOOKUP($A166,csapatok!$A:$NN,CG$320,FALSE),'csapat-ranglista'!$A:$FP,CG$321,FALSE)/4),0)</f>
        <v>0</v>
      </c>
      <c r="CH166" s="223">
        <f>IFERROR(IF(RIGHT(VLOOKUP($A166,csapatok!$A:$NN,CH$320,FALSE),5)="Csere",VLOOKUP(LEFT(VLOOKUP($A166,csapatok!$A:$NN,CH$320,FALSE),LEN(VLOOKUP($A166,csapatok!$A:$NN,CH$320,FALSE))-6),'csapat-ranglista'!$A:$FP,CH$321,FALSE)/8,VLOOKUP(VLOOKUP($A166,csapatok!$A:$NN,CH$320,FALSE),'csapat-ranglista'!$A:$FP,CH$321,FALSE)/4),0)</f>
        <v>0</v>
      </c>
      <c r="CI166" s="223">
        <f>IFERROR(IF(RIGHT(VLOOKUP($A166,csapatok!$A:$NN,CI$320,FALSE),5)="Csere",VLOOKUP(LEFT(VLOOKUP($A166,csapatok!$A:$NN,CI$320,FALSE),LEN(VLOOKUP($A166,csapatok!$A:$NN,CI$320,FALSE))-6),'csapat-ranglista'!$A:$FP,CI$321,FALSE)/8,VLOOKUP(VLOOKUP($A166,csapatok!$A:$NN,CI$320,FALSE),'csapat-ranglista'!$A:$FP,CI$321,FALSE)/4),0)</f>
        <v>0</v>
      </c>
      <c r="CJ166" s="224">
        <f>versenyek!$IQ$11*IFERROR(VLOOKUP(VLOOKUP($A166,versenyek!IP:IR,3,FALSE),szabalyok!$A$16:$B$23,2,FALSE)/4,0)</f>
        <v>0</v>
      </c>
      <c r="CK166" s="224">
        <f>versenyek!$IT$11*IFERROR(VLOOKUP(VLOOKUP($A166,versenyek!IS:IU,3,FALSE),szabalyok!$A$16:$B$23,2,FALSE)/4,0)</f>
        <v>0</v>
      </c>
      <c r="CL166" s="223">
        <f>IFERROR(IF(RIGHT(VLOOKUP($A166,csapatok!$A:$NN,CL$320,FALSE),5)="Csere",VLOOKUP(LEFT(VLOOKUP($A166,csapatok!$A:$NN,CL$320,FALSE),LEN(VLOOKUP($A166,csapatok!$A:$NN,CL$320,FALSE))-6),'csapat-ranglista'!$A:$FP,CL$321,FALSE)/8,VLOOKUP(VLOOKUP($A166,csapatok!$A:$NN,CL$320,FALSE),'csapat-ranglista'!$A:$FP,CL$321,FALSE)/4),0)</f>
        <v>0</v>
      </c>
      <c r="CM166" s="223">
        <f>IFERROR(IF(RIGHT(VLOOKUP($A166,csapatok!$A:$NN,CM$320,FALSE),5)="Csere",VLOOKUP(LEFT(VLOOKUP($A166,csapatok!$A:$NN,CM$320,FALSE),LEN(VLOOKUP($A166,csapatok!$A:$NN,CM$320,FALSE))-6),'csapat-ranglista'!$A:$FP,CM$321,FALSE)/8,VLOOKUP(VLOOKUP($A166,csapatok!$A:$NN,CM$320,FALSE),'csapat-ranglista'!$A:$FP,CM$321,FALSE)/4),0)</f>
        <v>0</v>
      </c>
      <c r="CN166" s="223">
        <f>IFERROR(IF(RIGHT(VLOOKUP($A166,csapatok!$A:$NN,CN$320,FALSE),5)="Csere",VLOOKUP(LEFT(VLOOKUP($A166,csapatok!$A:$NN,CN$320,FALSE),LEN(VLOOKUP($A166,csapatok!$A:$NN,CN$320,FALSE))-6),'csapat-ranglista'!$A:$FP,CN$321,FALSE)/8,VLOOKUP(VLOOKUP($A166,csapatok!$A:$NN,CN$320,FALSE),'csapat-ranglista'!$A:$FP,CN$321,FALSE)/4),0)</f>
        <v>0</v>
      </c>
      <c r="CO166" s="223">
        <f>IFERROR(IF(RIGHT(VLOOKUP($A166,csapatok!$A:$NN,CO$320,FALSE),5)="Csere",VLOOKUP(LEFT(VLOOKUP($A166,csapatok!$A:$NN,CO$320,FALSE),LEN(VLOOKUP($A166,csapatok!$A:$NN,CO$320,FALSE))-6),'csapat-ranglista'!$A:$FP,CO$321,FALSE)/8,VLOOKUP(VLOOKUP($A166,csapatok!$A:$NN,CO$320,FALSE),'csapat-ranglista'!$A:$FP,CO$321,FALSE)/4),0)</f>
        <v>0</v>
      </c>
      <c r="CP166" s="223">
        <f>IFERROR(IF(RIGHT(VLOOKUP($A166,csapatok!$A:$NN,CP$320,FALSE),5)="Csere",VLOOKUP(LEFT(VLOOKUP($A166,csapatok!$A:$NN,CP$320,FALSE),LEN(VLOOKUP($A166,csapatok!$A:$NN,CP$320,FALSE))-6),'csapat-ranglista'!$A:$FP,CP$321,FALSE)/8,VLOOKUP(VLOOKUP($A166,csapatok!$A:$NN,CP$320,FALSE),'csapat-ranglista'!$A:$FP,CP$321,FALSE)/4),0)</f>
        <v>0</v>
      </c>
      <c r="CQ166" s="223">
        <f>IFERROR(IF(RIGHT(VLOOKUP($A166,csapatok!$A:$NN,CQ$320,FALSE),5)="Csere",VLOOKUP(LEFT(VLOOKUP($A166,csapatok!$A:$NN,CQ$320,FALSE),LEN(VLOOKUP($A166,csapatok!$A:$NN,CQ$320,FALSE))-6),'csapat-ranglista'!$A:$FP,CQ$321,FALSE)/8,VLOOKUP(VLOOKUP($A166,csapatok!$A:$NN,CQ$320,FALSE),'csapat-ranglista'!$A:$FP,CQ$321,FALSE)/4),0)</f>
        <v>0</v>
      </c>
      <c r="CR166" s="223">
        <f>IFERROR(IF(RIGHT(VLOOKUP($A166,csapatok!$A:$NN,CR$320,FALSE),5)="Csere",VLOOKUP(LEFT(VLOOKUP($A166,csapatok!$A:$NN,CR$320,FALSE),LEN(VLOOKUP($A166,csapatok!$A:$NN,CR$320,FALSE))-6),'csapat-ranglista'!$A:$FP,CR$321,FALSE)/8,VLOOKUP(VLOOKUP($A166,csapatok!$A:$NN,CR$320,FALSE),'csapat-ranglista'!$A:$FP,CR$321,FALSE)/4),0)</f>
        <v>0</v>
      </c>
      <c r="CS166" s="223">
        <f>IFERROR(IF(RIGHT(VLOOKUP($A166,csapatok!$A:$NN,CS$320,FALSE),5)="Csere",VLOOKUP(LEFT(VLOOKUP($A166,csapatok!$A:$NN,CS$320,FALSE),LEN(VLOOKUP($A166,csapatok!$A:$NN,CS$320,FALSE))-6),'csapat-ranglista'!$A:$FP,CS$321,FALSE)/8,VLOOKUP(VLOOKUP($A166,csapatok!$A:$NN,CS$320,FALSE),'csapat-ranglista'!$A:$FP,CS$321,FALSE)/4),0)</f>
        <v>0</v>
      </c>
      <c r="CT166" s="223">
        <f>IFERROR(IF(RIGHT(VLOOKUP($A166,csapatok!$A:$NN,CT$320,FALSE),5)="Csere",VLOOKUP(LEFT(VLOOKUP($A166,csapatok!$A:$NN,CT$320,FALSE),LEN(VLOOKUP($A166,csapatok!$A:$NN,CT$320,FALSE))-6),'csapat-ranglista'!$A:$FP,CT$321,FALSE)/8,VLOOKUP(VLOOKUP($A166,csapatok!$A:$NN,CT$320,FALSE),'csapat-ranglista'!$A:$FP,CT$321,FALSE)/4),0)</f>
        <v>0</v>
      </c>
      <c r="CU166" s="223">
        <f>IFERROR(IF(RIGHT(VLOOKUP($A166,csapatok!$A:$NN,CU$320,FALSE),5)="Csere",VLOOKUP(LEFT(VLOOKUP($A166,csapatok!$A:$NN,CU$320,FALSE),LEN(VLOOKUP($A166,csapatok!$A:$NN,CU$320,FALSE))-6),'csapat-ranglista'!$A:$FP,CU$321,FALSE)/8,VLOOKUP(VLOOKUP($A166,csapatok!$A:$NN,CU$320,FALSE),'csapat-ranglista'!$A:$FP,CU$321,FALSE)/4),0)</f>
        <v>0</v>
      </c>
      <c r="CV166" s="223">
        <f>IFERROR(IF(RIGHT(VLOOKUP($A166,csapatok!$A:$NN,CV$320,FALSE),5)="Csere",VLOOKUP(LEFT(VLOOKUP($A166,csapatok!$A:$NN,CV$320,FALSE),LEN(VLOOKUP($A166,csapatok!$A:$NN,CV$320,FALSE))-6),'csapat-ranglista'!$A:$FP,CV$321,FALSE)/8,VLOOKUP(VLOOKUP($A166,csapatok!$A:$NN,CV$320,FALSE),'csapat-ranglista'!$A:$FP,CV$321,FALSE)/4),0)</f>
        <v>0</v>
      </c>
      <c r="CW166" s="223">
        <f>IFERROR(IF(RIGHT(VLOOKUP($A166,csapatok!$A:$NN,CW$320,FALSE),5)="Csere",VLOOKUP(LEFT(VLOOKUP($A166,csapatok!$A:$NN,CW$320,FALSE),LEN(VLOOKUP($A166,csapatok!$A:$NN,CW$320,FALSE))-6),'csapat-ranglista'!$A:$FP,CW$321,FALSE)/8,VLOOKUP(VLOOKUP($A166,csapatok!$A:$NN,CW$320,FALSE),'csapat-ranglista'!$A:$FP,CW$321,FALSE)/4),0)</f>
        <v>0</v>
      </c>
      <c r="CX166" s="223">
        <f>IFERROR(IF(RIGHT(VLOOKUP($A166,csapatok!$A:$NN,CX$320,FALSE),5)="Csere",VLOOKUP(LEFT(VLOOKUP($A166,csapatok!$A:$NN,CX$320,FALSE),LEN(VLOOKUP($A166,csapatok!$A:$NN,CX$320,FALSE))-6),'csapat-ranglista'!$A:$FP,CX$321,FALSE)/8,VLOOKUP(VLOOKUP($A166,csapatok!$A:$NN,CX$320,FALSE),'csapat-ranglista'!$A:$FP,CX$321,FALSE)/4),0)</f>
        <v>0</v>
      </c>
      <c r="CY166" s="223">
        <f>IFERROR(IF(RIGHT(VLOOKUP($A166,csapatok!$A:$NN,CY$320,FALSE),5)="Csere",VLOOKUP(LEFT(VLOOKUP($A166,csapatok!$A:$NN,CY$320,FALSE),LEN(VLOOKUP($A166,csapatok!$A:$NN,CY$320,FALSE))-6),'csapat-ranglista'!$A:$FP,CY$321,FALSE)/8,VLOOKUP(VLOOKUP($A166,csapatok!$A:$NN,CY$320,FALSE),'csapat-ranglista'!$A:$FP,CY$321,FALSE)/4),0)</f>
        <v>0</v>
      </c>
      <c r="CZ166" s="223">
        <f>IFERROR(IF(RIGHT(VLOOKUP($A166,csapatok!$A:$NN,CZ$320,FALSE),5)="Csere",VLOOKUP(LEFT(VLOOKUP($A166,csapatok!$A:$NN,CZ$320,FALSE),LEN(VLOOKUP($A166,csapatok!$A:$NN,CZ$320,FALSE))-6),'csapat-ranglista'!$A:$FP,CZ$321,FALSE)/8,VLOOKUP(VLOOKUP($A166,csapatok!$A:$NN,CZ$320,FALSE),'csapat-ranglista'!$A:$FP,CZ$321,FALSE)/4),0)</f>
        <v>0</v>
      </c>
      <c r="DA166" s="223">
        <f>IFERROR(IF(RIGHT(VLOOKUP($A166,csapatok!$A:$NN,DA$320,FALSE),5)="Csere",VLOOKUP(LEFT(VLOOKUP($A166,csapatok!$A:$NN,DA$320,FALSE),LEN(VLOOKUP($A166,csapatok!$A:$NN,DA$320,FALSE))-6),'csapat-ranglista'!$A:$FP,DA$321,FALSE)/8,VLOOKUP(VLOOKUP($A166,csapatok!$A:$NN,DA$320,FALSE),'csapat-ranglista'!$A:$FP,DA$321,FALSE)/4),0)</f>
        <v>0</v>
      </c>
      <c r="DB166" s="223">
        <f>IFERROR(IF(RIGHT(VLOOKUP($A166,csapatok!$A:$NN,DB$320,FALSE),5)="Csere",VLOOKUP(LEFT(VLOOKUP($A166,csapatok!$A:$NN,DB$320,FALSE),LEN(VLOOKUP($A166,csapatok!$A:$NN,DB$320,FALSE))-6),'csapat-ranglista'!$A:$FP,DB$321,FALSE)/8,VLOOKUP(VLOOKUP($A166,csapatok!$A:$NN,DB$320,FALSE),'csapat-ranglista'!$A:$FP,DB$321,FALSE)/4),0)</f>
        <v>0</v>
      </c>
      <c r="DC166" s="223">
        <f>IFERROR(IF(RIGHT(VLOOKUP($A166,csapatok!$A:$NN,DC$320,FALSE),5)="Csere",VLOOKUP(LEFT(VLOOKUP($A166,csapatok!$A:$NN,DC$320,FALSE),LEN(VLOOKUP($A166,csapatok!$A:$NN,DC$320,FALSE))-6),'csapat-ranglista'!$A:$FP,DC$321,FALSE)/8,VLOOKUP(VLOOKUP($A166,csapatok!$A:$NN,DC$320,FALSE),'csapat-ranglista'!$A:$FP,DC$321,FALSE)/4),0)</f>
        <v>0</v>
      </c>
      <c r="DD166" s="223">
        <f>IFERROR(IF(RIGHT(VLOOKUP($A166,csapatok!$A:$NN,DD$320,FALSE),5)="Csere",VLOOKUP(LEFT(VLOOKUP($A166,csapatok!$A:$NN,DD$320,FALSE),LEN(VLOOKUP($A166,csapatok!$A:$NN,DD$320,FALSE))-6),'csapat-ranglista'!$A:$FP,DD$321,FALSE)/8,VLOOKUP(VLOOKUP($A166,csapatok!$A:$NN,DD$320,FALSE),'csapat-ranglista'!$A:$FP,DD$321,FALSE)/4),0)</f>
        <v>0</v>
      </c>
      <c r="DE166" s="223">
        <f>IFERROR(IF(RIGHT(VLOOKUP($A166,csapatok!$A:$NN,DE$320,FALSE),5)="Csere",VLOOKUP(LEFT(VLOOKUP($A166,csapatok!$A:$NN,DE$320,FALSE),LEN(VLOOKUP($A166,csapatok!$A:$NN,DE$320,FALSE))-6),'csapat-ranglista'!$A:$FP,DE$321,FALSE)/8,VLOOKUP(VLOOKUP($A166,csapatok!$A:$NN,DE$320,FALSE),'csapat-ranglista'!$A:$FP,DE$321,FALSE)/4),0)</f>
        <v>0</v>
      </c>
      <c r="DF166" s="223">
        <f>IFERROR(IF(RIGHT(VLOOKUP($A166,csapatok!$A:$NN,DF$320,FALSE),5)="Csere",VLOOKUP(LEFT(VLOOKUP($A166,csapatok!$A:$NN,DF$320,FALSE),LEN(VLOOKUP($A166,csapatok!$A:$NN,DF$320,FALSE))-6),'csapat-ranglista'!$A:$FP,DF$321,FALSE)/8,VLOOKUP(VLOOKUP($A166,csapatok!$A:$NN,DF$320,FALSE),'csapat-ranglista'!$A:$FP,DF$321,FALSE)/4),0)</f>
        <v>0</v>
      </c>
      <c r="DG166" s="223">
        <f>IFERROR(IF(RIGHT(VLOOKUP($A166,csapatok!$A:$NN,DG$320,FALSE),5)="Csere",VLOOKUP(LEFT(VLOOKUP($A166,csapatok!$A:$NN,DG$320,FALSE),LEN(VLOOKUP($A166,csapatok!$A:$NN,DG$320,FALSE))-6),'csapat-ranglista'!$A:$FP,DG$321,FALSE)/8,VLOOKUP(VLOOKUP($A166,csapatok!$A:$NN,DG$320,FALSE),'csapat-ranglista'!$A:$FP,DG$321,FALSE)/4),0)</f>
        <v>0</v>
      </c>
      <c r="DH166" s="223">
        <f>IFERROR(IF(RIGHT(VLOOKUP($A166,csapatok!$A:$NN,DH$320,FALSE),5)="Csere",VLOOKUP(LEFT(VLOOKUP($A166,csapatok!$A:$NN,DH$320,FALSE),LEN(VLOOKUP($A166,csapatok!$A:$NN,DH$320,FALSE))-6),'csapat-ranglista'!$A:$FP,DH$321,FALSE)/8,VLOOKUP(VLOOKUP($A166,csapatok!$A:$NN,DH$320,FALSE),'csapat-ranglista'!$A:$FP,DH$321,FALSE)/4),0)</f>
        <v>0</v>
      </c>
      <c r="DI166" s="223">
        <f>IFERROR(IF(RIGHT(VLOOKUP($A166,csapatok!$A:$NN,DI$320,FALSE),5)="Csere",VLOOKUP(LEFT(VLOOKUP($A166,csapatok!$A:$NN,DI$320,FALSE),LEN(VLOOKUP($A166,csapatok!$A:$NN,DI$320,FALSE))-6),'csapat-ranglista'!$A:$FP,DI$321,FALSE)/8,VLOOKUP(VLOOKUP($A166,csapatok!$A:$NN,DI$320,FALSE),'csapat-ranglista'!$A:$FP,DI$321,FALSE)/4),0)</f>
        <v>0</v>
      </c>
      <c r="DJ166" s="223">
        <f>IFERROR(IF(RIGHT(VLOOKUP($A166,csapatok!$A:$NN,DJ$320,FALSE),5)="Csere",VLOOKUP(LEFT(VLOOKUP($A166,csapatok!$A:$NN,DJ$320,FALSE),LEN(VLOOKUP($A166,csapatok!$A:$NN,DJ$320,FALSE))-6),'csapat-ranglista'!$A:$FP,DJ$321,FALSE)/8,VLOOKUP(VLOOKUP($A166,csapatok!$A:$NN,DJ$320,FALSE),'csapat-ranglista'!$A:$FP,DJ$321,FALSE)/4),0)</f>
        <v>0</v>
      </c>
      <c r="DK166" s="223">
        <f>IFERROR(IF(RIGHT(VLOOKUP($A166,csapatok!$A:$NN,DK$320,FALSE),5)="Csere",VLOOKUP(LEFT(VLOOKUP($A166,csapatok!$A:$NN,DK$320,FALSE),LEN(VLOOKUP($A166,csapatok!$A:$NN,DK$320,FALSE))-6),'csapat-ranglista'!$A:$FP,DK$321,FALSE)/8,VLOOKUP(VLOOKUP($A166,csapatok!$A:$NN,DK$320,FALSE),'csapat-ranglista'!$A:$FP,DK$321,FALSE)/4),0)</f>
        <v>0</v>
      </c>
      <c r="DL166" s="223">
        <f>IFERROR(IF(RIGHT(VLOOKUP($A166,csapatok!$A:$NN,DL$320,FALSE),5)="Csere",VLOOKUP(LEFT(VLOOKUP($A166,csapatok!$A:$NN,DL$320,FALSE),LEN(VLOOKUP($A166,csapatok!$A:$NN,DL$320,FALSE))-6),'csapat-ranglista'!$A:$FP,DL$321,FALSE)/8,VLOOKUP(VLOOKUP($A166,csapatok!$A:$NN,DL$320,FALSE),'csapat-ranglista'!$A:$FP,DL$321,FALSE)/4),0)</f>
        <v>0</v>
      </c>
      <c r="DM166" s="223">
        <f>IFERROR(IF(RIGHT(VLOOKUP($A166,csapatok!$A:$NN,DM$320,FALSE),5)="Csere",VLOOKUP(LEFT(VLOOKUP($A166,csapatok!$A:$NN,DM$320,FALSE),LEN(VLOOKUP($A166,csapatok!$A:$NN,DM$320,FALSE))-6),'csapat-ranglista'!$A:$FP,DM$321,FALSE)/8,VLOOKUP(VLOOKUP($A166,csapatok!$A:$NN,DM$320,FALSE),'csapat-ranglista'!$A:$FP,DM$321,FALSE)/4),0)</f>
        <v>0</v>
      </c>
      <c r="DN166" s="223">
        <f>IFERROR(IF(RIGHT(VLOOKUP($A166,csapatok!$A:$NN,DN$320,FALSE),5)="Csere",VLOOKUP(LEFT(VLOOKUP($A166,csapatok!$A:$NN,DN$320,FALSE),LEN(VLOOKUP($A166,csapatok!$A:$NN,DN$320,FALSE))-6),'csapat-ranglista'!$A:$FP,DN$321,FALSE)/8,VLOOKUP(VLOOKUP($A166,csapatok!$A:$NN,DN$320,FALSE),'csapat-ranglista'!$A:$FP,DN$321,FALSE)/4),0)</f>
        <v>0</v>
      </c>
      <c r="DO166" s="224">
        <f>versenyek!$MF$11*IFERROR(VLOOKUP(VLOOKUP($A166,versenyek!ME:MG,3,FALSE),szabalyok!$A$16:$B$23,2,FALSE)/4,0)</f>
        <v>0</v>
      </c>
      <c r="DP166" s="224">
        <f>versenyek!$MI$11*IFERROR(VLOOKUP(VLOOKUP($A166,versenyek!MH:MJ,3,FALSE),szabalyok!$A$16:$B$23,2,FALSE)/4,0)</f>
        <v>0</v>
      </c>
      <c r="DQ166" s="223">
        <f>IFERROR(IF(RIGHT(VLOOKUP($A166,csapatok!$A:$NN,DQ$320,FALSE),5)="Csere",VLOOKUP(LEFT(VLOOKUP($A166,csapatok!$A:$NN,DQ$320,FALSE),LEN(VLOOKUP($A166,csapatok!$A:$NN,DQ$320,FALSE))-6),'csapat-ranglista'!$A:$FP,DQ$321,FALSE)/8,VLOOKUP(VLOOKUP($A166,csapatok!$A:$NN,DQ$320,FALSE),'csapat-ranglista'!$A:$FP,DQ$321,FALSE)/4),0)</f>
        <v>0</v>
      </c>
      <c r="DR166" s="223">
        <f>IFERROR(IF(RIGHT(VLOOKUP($A166,csapatok!$A:$NN,DR$320,FALSE),5)="Csere",VLOOKUP(LEFT(VLOOKUP($A166,csapatok!$A:$NN,DR$320,FALSE),LEN(VLOOKUP($A166,csapatok!$A:$NN,DR$320,FALSE))-6),'csapat-ranglista'!$A:$FP,DR$321,FALSE)/8,VLOOKUP(VLOOKUP($A166,csapatok!$A:$NN,DR$320,FALSE),'csapat-ranglista'!$A:$FP,DR$321,FALSE)/4),0)</f>
        <v>0</v>
      </c>
      <c r="DS166" s="223">
        <f>IFERROR(IF(RIGHT(VLOOKUP($A166,csapatok!$A:$NN,DS$320,FALSE),5)="Csere",VLOOKUP(LEFT(VLOOKUP($A166,csapatok!$A:$NN,DS$320,FALSE),LEN(VLOOKUP($A166,csapatok!$A:$NN,DS$320,FALSE))-6),'csapat-ranglista'!$A:$FP,DS$321,FALSE)/8,VLOOKUP(VLOOKUP($A166,csapatok!$A:$NN,DS$320,FALSE),'csapat-ranglista'!$A:$FP,DS$321,FALSE)/4),0)</f>
        <v>0</v>
      </c>
      <c r="DT166" s="223">
        <f>IFERROR(IF(RIGHT(VLOOKUP($A166,csapatok!$A:$NN,DT$320,FALSE),5)="Csere",VLOOKUP(LEFT(VLOOKUP($A166,csapatok!$A:$NN,DT$320,FALSE),LEN(VLOOKUP($A166,csapatok!$A:$NN,DT$320,FALSE))-6),'csapat-ranglista'!$A:$FP,DT$321,FALSE)/8,VLOOKUP(VLOOKUP($A166,csapatok!$A:$NN,DT$320,FALSE),'csapat-ranglista'!$A:$FP,DT$321,FALSE)/4),0)</f>
        <v>0</v>
      </c>
      <c r="DU166" s="223">
        <f>IFERROR(IF(RIGHT(VLOOKUP($A166,csapatok!$A:$NN,DU$320,FALSE),5)="Csere",VLOOKUP(LEFT(VLOOKUP($A166,csapatok!$A:$NN,DU$320,FALSE),LEN(VLOOKUP($A166,csapatok!$A:$NN,DU$320,FALSE))-6),'csapat-ranglista'!$A:$FP,DU$321,FALSE)/8,VLOOKUP(VLOOKUP($A166,csapatok!$A:$NN,DU$320,FALSE),'csapat-ranglista'!$A:$FP,DU$321,FALSE)/4),0)</f>
        <v>0</v>
      </c>
      <c r="DV166" s="223">
        <f>IFERROR(IF(RIGHT(VLOOKUP($A166,csapatok!$A:$NN,DV$320,FALSE),5)="Csere",VLOOKUP(LEFT(VLOOKUP($A166,csapatok!$A:$NN,DV$320,FALSE),LEN(VLOOKUP($A166,csapatok!$A:$NN,DV$320,FALSE))-6),'csapat-ranglista'!$A:$FP,DV$321,FALSE)/8,VLOOKUP(VLOOKUP($A166,csapatok!$A:$NN,DV$320,FALSE),'csapat-ranglista'!$A:$FP,DV$321,FALSE)/4),0)</f>
        <v>0</v>
      </c>
      <c r="DW166" s="223">
        <f>IFERROR(IF(RIGHT(VLOOKUP($A166,csapatok!$A:$NN,DW$320,FALSE),5)="Csere",VLOOKUP(LEFT(VLOOKUP($A166,csapatok!$A:$NN,DW$320,FALSE),LEN(VLOOKUP($A166,csapatok!$A:$NN,DW$320,FALSE))-6),'csapat-ranglista'!$A:$FP,DW$321,FALSE)/8,VLOOKUP(VLOOKUP($A166,csapatok!$A:$NN,DW$320,FALSE),'csapat-ranglista'!$A:$FP,DW$321,FALSE)/4),0)</f>
        <v>0</v>
      </c>
      <c r="DX166" s="223">
        <f>IFERROR(IF(RIGHT(VLOOKUP($A166,csapatok!$A:$NN,DX$320,FALSE),5)="Csere",VLOOKUP(LEFT(VLOOKUP($A166,csapatok!$A:$NN,DX$320,FALSE),LEN(VLOOKUP($A166,csapatok!$A:$NN,DX$320,FALSE))-6),'csapat-ranglista'!$A:$FP,DX$321,FALSE)/8,VLOOKUP(VLOOKUP($A166,csapatok!$A:$NN,DX$320,FALSE),'csapat-ranglista'!$A:$FP,DX$321,FALSE)/4),0)</f>
        <v>0</v>
      </c>
      <c r="DY166" s="223">
        <f>IFERROR(IF(RIGHT(VLOOKUP($A166,csapatok!$A:$NN,DY$320,FALSE),5)="Csere",VLOOKUP(LEFT(VLOOKUP($A166,csapatok!$A:$NN,DY$320,FALSE),LEN(VLOOKUP($A166,csapatok!$A:$NN,DY$320,FALSE))-6),'csapat-ranglista'!$A:$FP,DY$321,FALSE)/8,VLOOKUP(VLOOKUP($A166,csapatok!$A:$NN,DY$320,FALSE),'csapat-ranglista'!$A:$FP,DY$321,FALSE)/4),0)</f>
        <v>0</v>
      </c>
      <c r="DZ166" s="223">
        <f>IFERROR(IF(RIGHT(VLOOKUP($A166,csapatok!$A:$NN,DZ$320,FALSE),5)="Csere",VLOOKUP(LEFT(VLOOKUP($A166,csapatok!$A:$NN,DZ$320,FALSE),LEN(VLOOKUP($A166,csapatok!$A:$NN,DZ$320,FALSE))-6),'csapat-ranglista'!$A:$FP,DZ$321,FALSE)/8,VLOOKUP(VLOOKUP($A166,csapatok!$A:$NN,DZ$320,FALSE),'csapat-ranglista'!$A:$FP,DZ$321,FALSE)/4),0)</f>
        <v>0</v>
      </c>
      <c r="EA166" s="223">
        <f>IFERROR(IF(RIGHT(VLOOKUP($A166,csapatok!$A:$NN,EA$320,FALSE),5)="Csere",VLOOKUP(LEFT(VLOOKUP($A166,csapatok!$A:$NN,EA$320,FALSE),LEN(VLOOKUP($A166,csapatok!$A:$NN,EA$320,FALSE))-6),'csapat-ranglista'!$A:$FP,EA$321,FALSE)/8,VLOOKUP(VLOOKUP($A166,csapatok!$A:$NN,EA$320,FALSE),'csapat-ranglista'!$A:$FP,EA$321,FALSE)/4),0)</f>
        <v>0</v>
      </c>
      <c r="EB166" s="223">
        <f>IFERROR(IF(RIGHT(VLOOKUP($A166,csapatok!$A:$NN,EB$320,FALSE),5)="Csere",VLOOKUP(LEFT(VLOOKUP($A166,csapatok!$A:$NN,EB$320,FALSE),LEN(VLOOKUP($A166,csapatok!$A:$NN,EB$320,FALSE))-6),'csapat-ranglista'!$A:$FP,EB$321,FALSE)/8,VLOOKUP(VLOOKUP($A166,csapatok!$A:$NN,EB$320,FALSE),'csapat-ranglista'!$A:$FP,EB$321,FALSE)/4),0)</f>
        <v>0</v>
      </c>
      <c r="EC166" s="223">
        <f>IFERROR(IF(RIGHT(VLOOKUP($A166,csapatok!$A:$NN,EC$320,FALSE),5)="Csere",VLOOKUP(LEFT(VLOOKUP($A166,csapatok!$A:$NN,EC$320,FALSE),LEN(VLOOKUP($A166,csapatok!$A:$NN,EC$320,FALSE))-6),'csapat-ranglista'!$A:$FP,EC$321,FALSE)/8,VLOOKUP(VLOOKUP($A166,csapatok!$A:$NN,EC$320,FALSE),'csapat-ranglista'!$A:$FP,EC$321,FALSE)/4),0)</f>
        <v>0</v>
      </c>
      <c r="ED166" s="223">
        <f>IFERROR(IF(RIGHT(VLOOKUP($A166,csapatok!$A:$NN,ED$320,FALSE),5)="Csere",VLOOKUP(LEFT(VLOOKUP($A166,csapatok!$A:$NN,ED$320,FALSE),LEN(VLOOKUP($A166,csapatok!$A:$NN,ED$320,FALSE))-6),'csapat-ranglista'!$A:$FP,ED$321,FALSE)/8,VLOOKUP(VLOOKUP($A166,csapatok!$A:$NN,ED$320,FALSE),'csapat-ranglista'!$A:$FP,ED$321,FALSE)/4),0)</f>
        <v>0</v>
      </c>
      <c r="EE166" s="223">
        <f>IFERROR(IF(RIGHT(VLOOKUP($A166,csapatok!$A:$NN,EE$320,FALSE),5)="Csere",VLOOKUP(LEFT(VLOOKUP($A166,csapatok!$A:$NN,EE$320,FALSE),LEN(VLOOKUP($A166,csapatok!$A:$NN,EE$320,FALSE))-6),'csapat-ranglista'!$A:$FP,EE$321,FALSE)/8,VLOOKUP(VLOOKUP($A166,csapatok!$A:$NN,EE$320,FALSE),'csapat-ranglista'!$A:$FP,EE$321,FALSE)/4),0)</f>
        <v>0</v>
      </c>
      <c r="EF166" s="223">
        <f>IFERROR(IF(RIGHT(VLOOKUP($A166,csapatok!$A:$NN,EF$320,FALSE),5)="Csere",VLOOKUP(LEFT(VLOOKUP($A166,csapatok!$A:$NN,EF$320,FALSE),LEN(VLOOKUP($A166,csapatok!$A:$NN,EF$320,FALSE))-6),'csapat-ranglista'!$A:$FP,EF$321,FALSE)/8,VLOOKUP(VLOOKUP($A166,csapatok!$A:$NN,EF$320,FALSE),'csapat-ranglista'!$A:$FP,EF$321,FALSE)/4),0)</f>
        <v>0</v>
      </c>
      <c r="EG166" s="223">
        <f>IFERROR(IF(RIGHT(VLOOKUP($A166,csapatok!$A:$NN,EG$320,FALSE),5)="Csere",VLOOKUP(LEFT(VLOOKUP($A166,csapatok!$A:$NN,EG$320,FALSE),LEN(VLOOKUP($A166,csapatok!$A:$NN,EG$320,FALSE))-6),'csapat-ranglista'!$A:$FP,EG$321,FALSE)/8,VLOOKUP(VLOOKUP($A166,csapatok!$A:$NN,EG$320,FALSE),'csapat-ranglista'!$A:$FP,EG$321,FALSE)/4),0)</f>
        <v>0</v>
      </c>
      <c r="EH166" s="223">
        <f>IFERROR(IF(RIGHT(VLOOKUP($A166,csapatok!$A:$NN,EH$320,FALSE),5)="Csere",VLOOKUP(LEFT(VLOOKUP($A166,csapatok!$A:$NN,EH$320,FALSE),LEN(VLOOKUP($A166,csapatok!$A:$NN,EH$320,FALSE))-6),'csapat-ranglista'!$A:$FP,EH$321,FALSE)/8,VLOOKUP(VLOOKUP($A166,csapatok!$A:$NN,EH$320,FALSE),'csapat-ranglista'!$A:$FP,EH$321,FALSE)/4),0)</f>
        <v>0</v>
      </c>
      <c r="EI166" s="223">
        <f>IFERROR(IF(RIGHT(VLOOKUP($A166,csapatok!$A:$NN,EI$320,FALSE),5)="Csere",VLOOKUP(LEFT(VLOOKUP($A166,csapatok!$A:$NN,EI$320,FALSE),LEN(VLOOKUP($A166,csapatok!$A:$NN,EI$320,FALSE))-6),'csapat-ranglista'!$A:$FP,EI$321,FALSE)/8,VLOOKUP(VLOOKUP($A166,csapatok!$A:$NN,EI$320,FALSE),'csapat-ranglista'!$A:$FP,EI$321,FALSE)/4),0)</f>
        <v>0</v>
      </c>
      <c r="EJ166" s="223">
        <f>IFERROR(IF(RIGHT(VLOOKUP($A166,csapatok!$A:$NN,EJ$320,FALSE),5)="Csere",VLOOKUP(LEFT(VLOOKUP($A166,csapatok!$A:$NN,EJ$320,FALSE),LEN(VLOOKUP($A166,csapatok!$A:$NN,EJ$320,FALSE))-6),'csapat-ranglista'!$A:$FP,EJ$321,FALSE)/8,VLOOKUP(VLOOKUP($A166,csapatok!$A:$NN,EJ$320,FALSE),'csapat-ranglista'!$A:$FP,EJ$321,FALSE)/4),0)</f>
        <v>0</v>
      </c>
      <c r="EK166" s="223">
        <f>IFERROR(IF(RIGHT(VLOOKUP($A166,csapatok!$A:$NN,EK$320,FALSE),5)="Csere",VLOOKUP(LEFT(VLOOKUP($A166,csapatok!$A:$NN,EK$320,FALSE),LEN(VLOOKUP($A166,csapatok!$A:$NN,EK$320,FALSE))-6),'csapat-ranglista'!$A:$FP,EK$321,FALSE)/8,VLOOKUP(VLOOKUP($A166,csapatok!$A:$NN,EK$320,FALSE),'csapat-ranglista'!$A:$FP,EK$321,FALSE)/4),0)</f>
        <v>0</v>
      </c>
      <c r="EL166" s="223">
        <f>IFERROR(IF(RIGHT(VLOOKUP($A166,csapatok!$A:$NN,EL$320,FALSE),5)="Csere",VLOOKUP(LEFT(VLOOKUP($A166,csapatok!$A:$NN,EL$320,FALSE),LEN(VLOOKUP($A166,csapatok!$A:$NN,EL$320,FALSE))-6),'csapat-ranglista'!$A:$FP,EL$321,FALSE)/8,VLOOKUP(VLOOKUP($A166,csapatok!$A:$NN,EL$320,FALSE),'csapat-ranglista'!$A:$FP,EL$321,FALSE)/4),0)</f>
        <v>0</v>
      </c>
      <c r="EM166" s="223">
        <f>IFERROR(IF(RIGHT(VLOOKUP($A166,csapatok!$A:$NN,EM$320,FALSE),5)="Csere",VLOOKUP(LEFT(VLOOKUP($A166,csapatok!$A:$NN,EM$320,FALSE),LEN(VLOOKUP($A166,csapatok!$A:$NN,EM$320,FALSE))-6),'csapat-ranglista'!$A:$FP,EM$321,FALSE)/8,VLOOKUP(VLOOKUP($A166,csapatok!$A:$NN,EM$320,FALSE),'csapat-ranglista'!$A:$FP,EM$321,FALSE)/4),0)</f>
        <v>0</v>
      </c>
      <c r="EN166" s="223">
        <f>IFERROR(IF(RIGHT(VLOOKUP($A166,csapatok!$A:$NN,EN$320,FALSE),5)="Csere",VLOOKUP(LEFT(VLOOKUP($A166,csapatok!$A:$NN,EN$320,FALSE),LEN(VLOOKUP($A166,csapatok!$A:$NN,EN$320,FALSE))-6),'csapat-ranglista'!$A:$FP,EN$321,FALSE)/8,VLOOKUP(VLOOKUP($A166,csapatok!$A:$NN,EN$320,FALSE),'csapat-ranglista'!$A:$FP,EN$321,FALSE)/4),0)</f>
        <v>0</v>
      </c>
      <c r="EO166" s="223">
        <f>IFERROR(IF(RIGHT(VLOOKUP($A166,csapatok!$A:$NN,EO$320,FALSE),5)="Csere",VLOOKUP(LEFT(VLOOKUP($A166,csapatok!$A:$NN,EO$320,FALSE),LEN(VLOOKUP($A166,csapatok!$A:$NN,EO$320,FALSE))-6),'csapat-ranglista'!$A:$FP,EO$321,FALSE)/8,VLOOKUP(VLOOKUP($A166,csapatok!$A:$NN,EO$320,FALSE),'csapat-ranglista'!$A:$FP,EO$321,FALSE)/4),0)</f>
        <v>0</v>
      </c>
      <c r="EP166" s="223">
        <f>IFERROR(IF(RIGHT(VLOOKUP($A166,csapatok!$A:$NN,EP$320,FALSE),5)="Csere",VLOOKUP(LEFT(VLOOKUP($A166,csapatok!$A:$NN,EP$320,FALSE),LEN(VLOOKUP($A166,csapatok!$A:$NN,EP$320,FALSE))-6),'csapat-ranglista'!$A:$FP,EP$321,FALSE)/8,VLOOKUP(VLOOKUP($A166,csapatok!$A:$NN,EP$320,FALSE),'csapat-ranglista'!$A:$FP,EP$321,FALSE)/4),0)</f>
        <v>0</v>
      </c>
      <c r="EQ166" s="223">
        <f>IFERROR(IF(RIGHT(VLOOKUP($A166,csapatok!$A:$NN,EQ$320,FALSE),5)="Csere",VLOOKUP(LEFT(VLOOKUP($A166,csapatok!$A:$NN,EQ$320,FALSE),LEN(VLOOKUP($A166,csapatok!$A:$NN,EQ$320,FALSE))-6),'csapat-ranglista'!$A:$FP,EQ$321,FALSE)/8,VLOOKUP(VLOOKUP($A166,csapatok!$A:$NN,EQ$320,FALSE),'csapat-ranglista'!$A:$FP,EQ$321,FALSE)/4),0)</f>
        <v>0</v>
      </c>
      <c r="ER166" s="223">
        <f>IFERROR(IF(RIGHT(VLOOKUP($A166,csapatok!$A:$NN,ER$320,FALSE),5)="Csere",VLOOKUP(LEFT(VLOOKUP($A166,csapatok!$A:$NN,ER$320,FALSE),LEN(VLOOKUP($A166,csapatok!$A:$NN,ER$320,FALSE))-6),'csapat-ranglista'!$A:$FP,ER$321,FALSE)/8,VLOOKUP(VLOOKUP($A166,csapatok!$A:$NN,ER$320,FALSE),'csapat-ranglista'!$A:$FP,ER$321,FALSE)/4),0)</f>
        <v>0</v>
      </c>
      <c r="ES166" s="223">
        <f>IFERROR(IF(RIGHT(VLOOKUP($A166,csapatok!$A:$NN,ES$320,FALSE),5)="Csere",VLOOKUP(LEFT(VLOOKUP($A166,csapatok!$A:$NN,ES$320,FALSE),LEN(VLOOKUP($A166,csapatok!$A:$NN,ES$320,FALSE))-6),'csapat-ranglista'!$A:$FP,ES$321,FALSE)/8,VLOOKUP(VLOOKUP($A166,csapatok!$A:$NN,ES$320,FALSE),'csapat-ranglista'!$A:$FP,ES$321,FALSE)/4),0)</f>
        <v>0</v>
      </c>
      <c r="ET166" s="223">
        <f>IFERROR(IF(RIGHT(VLOOKUP($A166,csapatok!$A:$NN,ET$320,FALSE),5)="Csere",VLOOKUP(LEFT(VLOOKUP($A166,csapatok!$A:$NN,ET$320,FALSE),LEN(VLOOKUP($A166,csapatok!$A:$NN,ET$320,FALSE))-6),'csapat-ranglista'!$A:$FP,ET$321,FALSE)/8,VLOOKUP(VLOOKUP($A166,csapatok!$A:$NN,ET$320,FALSE),'csapat-ranglista'!$A:$FP,ET$321,FALSE)/4),0)</f>
        <v>0</v>
      </c>
      <c r="EU166" s="223">
        <f>IFERROR(IF(RIGHT(VLOOKUP($A166,csapatok!$A:$NN,EU$320,FALSE),5)="Csere",VLOOKUP(LEFT(VLOOKUP($A166,csapatok!$A:$NN,EU$320,FALSE),LEN(VLOOKUP($A166,csapatok!$A:$NN,EU$320,FALSE))-6),'csapat-ranglista'!$A:$FP,EU$321,FALSE)/8,VLOOKUP(VLOOKUP($A166,csapatok!$A:$NN,EU$320,FALSE),'csapat-ranglista'!$A:$FP,EU$321,FALSE)/4),0)</f>
        <v>0</v>
      </c>
      <c r="EV166" s="223">
        <f>IFERROR(IF(RIGHT(VLOOKUP($A166,csapatok!$A:$NN,EV$320,FALSE),5)="Csere",VLOOKUP(LEFT(VLOOKUP($A166,csapatok!$A:$NN,EV$320,FALSE),LEN(VLOOKUP($A166,csapatok!$A:$NN,EV$320,FALSE))-6),'csapat-ranglista'!$A:$FP,EV$321,FALSE)/8,VLOOKUP(VLOOKUP($A166,csapatok!$A:$NN,EV$320,FALSE),'csapat-ranglista'!$A:$FP,EV$321,FALSE)/4),0)</f>
        <v>0</v>
      </c>
      <c r="EW166" s="223">
        <f>IFERROR(IF(RIGHT(VLOOKUP($A166,csapatok!$A:$NN,EW$320,FALSE),5)="Csere",VLOOKUP(LEFT(VLOOKUP($A166,csapatok!$A:$NN,EW$320,FALSE),LEN(VLOOKUP($A166,csapatok!$A:$NN,EW$320,FALSE))-6),'csapat-ranglista'!$A:$FP,EW$321,FALSE)/8,VLOOKUP(VLOOKUP($A166,csapatok!$A:$NN,EW$320,FALSE),'csapat-ranglista'!$A:$FP,EW$321,FALSE)/4),0)</f>
        <v>0</v>
      </c>
      <c r="EX166" s="223">
        <f>IFERROR(IF(RIGHT(VLOOKUP($A166,csapatok!$A:$NN,EX$320,FALSE),5)="Csere",VLOOKUP(LEFT(VLOOKUP($A166,csapatok!$A:$NN,EX$320,FALSE),LEN(VLOOKUP($A166,csapatok!$A:$NN,EX$320,FALSE))-6),'csapat-ranglista'!$A:$FP,EX$321,FALSE)/8,VLOOKUP(VLOOKUP($A166,csapatok!$A:$NN,EX$320,FALSE),'csapat-ranglista'!$A:$FP,EX$321,FALSE)/4),0)</f>
        <v>0</v>
      </c>
      <c r="EY166" s="223">
        <f>IFERROR(IF(RIGHT(VLOOKUP($A166,csapatok!$A:$NN,EY$320,FALSE),5)="Csere",VLOOKUP(LEFT(VLOOKUP($A166,csapatok!$A:$NN,EY$320,FALSE),LEN(VLOOKUP($A166,csapatok!$A:$NN,EY$320,FALSE))-6),'csapat-ranglista'!$A:$FP,EY$321,FALSE)/8,VLOOKUP(VLOOKUP($A166,csapatok!$A:$NN,EY$320,FALSE),'csapat-ranglista'!$A:$FP,EY$321,FALSE)/4),0)</f>
        <v>0</v>
      </c>
      <c r="EZ166" s="223">
        <f>IFERROR(IF(RIGHT(VLOOKUP($A166,csapatok!$A:$NN,EZ$320,FALSE),5)="Csere",VLOOKUP(LEFT(VLOOKUP($A166,csapatok!$A:$NN,EZ$320,FALSE),LEN(VLOOKUP($A166,csapatok!$A:$NN,EZ$320,FALSE))-6),'csapat-ranglista'!$A:$FP,EZ$321,FALSE)/8,VLOOKUP(VLOOKUP($A166,csapatok!$A:$NN,EZ$320,FALSE),'csapat-ranglista'!$A:$FP,EZ$321,FALSE)/4),0)</f>
        <v>0</v>
      </c>
      <c r="FA166" s="223">
        <f>IFERROR(IF(RIGHT(VLOOKUP($A166,csapatok!$A:$NN,FA$320,FALSE),5)="Csere",VLOOKUP(LEFT(VLOOKUP($A166,csapatok!$A:$NN,FA$320,FALSE),LEN(VLOOKUP($A166,csapatok!$A:$NN,FA$320,FALSE))-6),'csapat-ranglista'!$A:$FP,FA$321,FALSE)/8,VLOOKUP(VLOOKUP($A166,csapatok!$A:$NN,FA$320,FALSE),'csapat-ranglista'!$A:$FP,FA$321,FALSE)/4),0)</f>
        <v>0</v>
      </c>
      <c r="FB166" s="223">
        <f>IFERROR(IF(RIGHT(VLOOKUP($A166,csapatok!$A:$NN,FB$320,FALSE),5)="Csere",VLOOKUP(LEFT(VLOOKUP($A166,csapatok!$A:$NN,FB$320,FALSE),LEN(VLOOKUP($A166,csapatok!$A:$NN,FB$320,FALSE))-6),'csapat-ranglista'!$A:$FP,FB$321,FALSE)/8,VLOOKUP(VLOOKUP($A166,csapatok!$A:$NN,FB$320,FALSE),'csapat-ranglista'!$A:$FP,FB$321,FALSE)/4),0)</f>
        <v>0</v>
      </c>
      <c r="FC166" s="223">
        <f>IFERROR(IF(RIGHT(VLOOKUP($A166,csapatok!$A:$NN,FC$320,FALSE),5)="Csere",VLOOKUP(LEFT(VLOOKUP($A166,csapatok!$A:$NN,FC$320,FALSE),LEN(VLOOKUP($A166,csapatok!$A:$NN,FC$320,FALSE))-6),'csapat-ranglista'!$A:$FP,FC$321,FALSE)/8,VLOOKUP(VLOOKUP($A166,csapatok!$A:$NN,FC$320,FALSE),'csapat-ranglista'!$A:$FP,FC$321,FALSE)/4),0)</f>
        <v>0</v>
      </c>
      <c r="FD166" s="224">
        <f>versenyek!$QY$11*IFERROR(VLOOKUP(VLOOKUP($A166,versenyek!QX:QZ,3,FALSE),szabalyok!$A$16:$B$23,2,FALSE)/4,0)</f>
        <v>0</v>
      </c>
      <c r="FE166" s="224">
        <f>versenyek!$RB$11*IFERROR(VLOOKUP(VLOOKUP($A166,versenyek!RA:RC,3,FALSE),szabalyok!$A$16:$B$23,2,FALSE)/4,0)</f>
        <v>0</v>
      </c>
      <c r="FF166" s="223">
        <f>IFERROR(IF(RIGHT(VLOOKUP($A166,csapatok!$A:$NN,FF$320,FALSE),5)="Csere",VLOOKUP(LEFT(VLOOKUP($A166,csapatok!$A:$NN,FF$320,FALSE),LEN(VLOOKUP($A166,csapatok!$A:$NN,FF$320,FALSE))-6),'csapat-ranglista'!$A:$FP,FF$321,FALSE)/8,VLOOKUP(VLOOKUP($A166,csapatok!$A:$NN,FF$320,FALSE),'csapat-ranglista'!$A:$FP,FF$321,FALSE)/4),0)</f>
        <v>0</v>
      </c>
      <c r="FG166" s="223">
        <f>IFERROR(IF(RIGHT(VLOOKUP($A166,csapatok!$A:$NN,FG$320,FALSE),5)="Csere",VLOOKUP(LEFT(VLOOKUP($A166,csapatok!$A:$NN,FG$320,FALSE),LEN(VLOOKUP($A166,csapatok!$A:$NN,FG$320,FALSE))-6),'csapat-ranglista'!$A:$FP,FG$321,FALSE)/8,VLOOKUP(VLOOKUP($A166,csapatok!$A:$NN,FG$320,FALSE),'csapat-ranglista'!$A:$FP,FG$321,FALSE)/4),0)</f>
        <v>0</v>
      </c>
      <c r="FH166" s="223">
        <f>IFERROR(IF(RIGHT(VLOOKUP($A166,csapatok!$A:$NN,FH$320,FALSE),5)="Csere",VLOOKUP(LEFT(VLOOKUP($A166,csapatok!$A:$NN,FH$320,FALSE),LEN(VLOOKUP($A166,csapatok!$A:$NN,FH$320,FALSE))-6),'csapat-ranglista'!$A:$FP,FH$321,FALSE)/8,VLOOKUP(VLOOKUP($A166,csapatok!$A:$NN,FH$320,FALSE),'csapat-ranglista'!$A:$FP,FH$321,FALSE)/4),0)</f>
        <v>0</v>
      </c>
      <c r="FI166" s="223">
        <f>IFERROR(IF(RIGHT(VLOOKUP($A166,csapatok!$A:$NN,FI$320,FALSE),5)="Csere",VLOOKUP(LEFT(VLOOKUP($A166,csapatok!$A:$NN,FI$320,FALSE),LEN(VLOOKUP($A166,csapatok!$A:$NN,FI$320,FALSE))-6),'csapat-ranglista'!$A:$FP,FI$321,FALSE)/8,VLOOKUP(VLOOKUP($A166,csapatok!$A:$NN,FI$320,FALSE),'csapat-ranglista'!$A:$FP,FI$321,FALSE)/4),0)</f>
        <v>0</v>
      </c>
      <c r="FJ166" s="223">
        <f>IFERROR(IF(RIGHT(VLOOKUP($A166,csapatok!$A:$NN,FJ$320,FALSE),5)="Csere",VLOOKUP(LEFT(VLOOKUP($A166,csapatok!$A:$NN,FJ$320,FALSE),LEN(VLOOKUP($A166,csapatok!$A:$NN,FJ$320,FALSE))-6),'csapat-ranglista'!$A:$FP,FJ$321,FALSE)/8,VLOOKUP(VLOOKUP($A166,csapatok!$A:$NN,FJ$320,FALSE),'csapat-ranglista'!$A:$FP,FJ$321,FALSE)/4),0)</f>
        <v>0</v>
      </c>
      <c r="FK166" s="223">
        <f>IFERROR(IF(RIGHT(VLOOKUP($A166,csapatok!$A:$NN,FK$320,FALSE),5)="Csere",VLOOKUP(LEFT(VLOOKUP($A166,csapatok!$A:$NN,FK$320,FALSE),LEN(VLOOKUP($A166,csapatok!$A:$NN,FK$320,FALSE))-6),'csapat-ranglista'!$A:$FP,FK$321,FALSE)/8,VLOOKUP(VLOOKUP($A166,csapatok!$A:$NN,FK$320,FALSE),'csapat-ranglista'!$A:$FP,FK$321,FALSE)/4),0)</f>
        <v>0</v>
      </c>
      <c r="FL166" s="223">
        <f>IFERROR(IF(RIGHT(VLOOKUP($A166,csapatok!$A:$NN,FL$320,FALSE),5)="Csere",VLOOKUP(LEFT(VLOOKUP($A166,csapatok!$A:$NN,FL$320,FALSE),LEN(VLOOKUP($A166,csapatok!$A:$NN,FL$320,FALSE))-6),'csapat-ranglista'!$A:$FP,FL$321,FALSE)/8,VLOOKUP(VLOOKUP($A166,csapatok!$A:$NN,FL$320,FALSE),'csapat-ranglista'!$A:$FP,FL$321,FALSE)/4),0)</f>
        <v>0</v>
      </c>
      <c r="FM166" s="223">
        <f>IFERROR(IF(RIGHT(VLOOKUP($A166,csapatok!$A:$NN,FM$320,FALSE),5)="Csere",VLOOKUP(LEFT(VLOOKUP($A166,csapatok!$A:$NN,FM$320,FALSE),LEN(VLOOKUP($A166,csapatok!$A:$NN,FM$320,FALSE))-6),'csapat-ranglista'!$A:$FP,FM$321,FALSE)/8,VLOOKUP(VLOOKUP($A166,csapatok!$A:$NN,FM$320,FALSE),'csapat-ranglista'!$A:$FP,FM$321,FALSE)/4),0)</f>
        <v>0</v>
      </c>
      <c r="FN166" s="223">
        <f>IFERROR(IF(RIGHT(VLOOKUP($A166,csapatok!$A:$NN,FN$320,FALSE),5)="Csere",VLOOKUP(LEFT(VLOOKUP($A166,csapatok!$A:$NN,FN$320,FALSE),LEN(VLOOKUP($A166,csapatok!$A:$NN,FN$320,FALSE))-6),'csapat-ranglista'!$A:$FP,FN$321,FALSE)/8,VLOOKUP(VLOOKUP($A166,csapatok!$A:$NN,FN$320,FALSE),'csapat-ranglista'!$A:$FP,FN$321,FALSE)/4),0)</f>
        <v>0</v>
      </c>
      <c r="FO166" s="223">
        <f>IFERROR(IF(RIGHT(VLOOKUP($A166,csapatok!$A:$NN,FO$320,FALSE),5)="Csere",VLOOKUP(LEFT(VLOOKUP($A166,csapatok!$A:$NN,FO$320,FALSE),LEN(VLOOKUP($A166,csapatok!$A:$NN,FO$320,FALSE))-6),'csapat-ranglista'!$A:$FP,FO$321,FALSE)/8,VLOOKUP(VLOOKUP($A166,csapatok!$A:$NN,FO$320,FALSE),'csapat-ranglista'!$A:$FP,FO$321,FALSE)/4),0)</f>
        <v>0</v>
      </c>
      <c r="FP166" s="223">
        <f>IFERROR(IF(RIGHT(VLOOKUP($A166,csapatok!$A:$NN,FP$320,FALSE),5)="Csere",VLOOKUP(LEFT(VLOOKUP($A166,csapatok!$A:$NN,FP$320,FALSE),LEN(VLOOKUP($A166,csapatok!$A:$NN,FP$320,FALSE))-6),'csapat-ranglista'!$A:$FP,FP$321,FALSE)/8,VLOOKUP(VLOOKUP($A166,csapatok!$A:$NN,FP$320,FALSE),'csapat-ranglista'!$A:$FP,FP$321,FALSE)/4),0)</f>
        <v>0</v>
      </c>
      <c r="FQ166" s="223">
        <f>IFERROR(IF(RIGHT(VLOOKUP($A166,csapatok!$A:$NN,FQ$320,FALSE),5)="Csere",VLOOKUP(LEFT(VLOOKUP($A166,csapatok!$A:$NN,FQ$320,FALSE),LEN(VLOOKUP($A166,csapatok!$A:$NN,FQ$320,FALSE))-6),'csapat-ranglista'!$A:$FP,FQ$321,FALSE)/8,VLOOKUP(VLOOKUP($A166,csapatok!$A:$NN,FQ$320,FALSE),'csapat-ranglista'!$A:$FP,FQ$321,FALSE)/4),0)</f>
        <v>0</v>
      </c>
      <c r="FR166" s="223">
        <f>IFERROR(IF(RIGHT(VLOOKUP($A166,csapatok!$A:$NN,FR$320,FALSE),5)="Csere",VLOOKUP(LEFT(VLOOKUP($A166,csapatok!$A:$NN,FR$320,FALSE),LEN(VLOOKUP($A166,csapatok!$A:$NN,FR$320,FALSE))-6),'csapat-ranglista'!$A:$FP,FR$321,FALSE)/8,VLOOKUP(VLOOKUP($A166,csapatok!$A:$NN,FR$320,FALSE),'csapat-ranglista'!$A:$FP,FR$321,FALSE)/4),0)</f>
        <v>0</v>
      </c>
      <c r="FS166" s="223">
        <f>IFERROR(IF(RIGHT(VLOOKUP($A166,csapatok!$A:$NN,FS$320,FALSE),5)="Csere",VLOOKUP(LEFT(VLOOKUP($A166,csapatok!$A:$NN,FS$320,FALSE),LEN(VLOOKUP($A166,csapatok!$A:$NN,FS$320,FALSE))-6),'csapat-ranglista'!$A:$FP,FS$321,FALSE)/8,VLOOKUP(VLOOKUP($A166,csapatok!$A:$NN,FS$320,FALSE),'csapat-ranglista'!$A:$FP,FS$321,FALSE)/4),0)</f>
        <v>0</v>
      </c>
      <c r="FT166" s="223">
        <f>IFERROR(IF(RIGHT(VLOOKUP($A166,csapatok!$A:$NN,FT$320,FALSE),5)="Csere",VLOOKUP(LEFT(VLOOKUP($A166,csapatok!$A:$NN,FT$320,FALSE),LEN(VLOOKUP($A166,csapatok!$A:$NN,FT$320,FALSE))-6),'csapat-ranglista'!$A:$FP,FT$321,FALSE)/8,VLOOKUP(VLOOKUP($A166,csapatok!$A:$NN,FT$320,FALSE),'csapat-ranglista'!$A:$FP,FT$321,FALSE)/4),0)</f>
        <v>0</v>
      </c>
      <c r="FU166" s="223">
        <f>IFERROR(IF(RIGHT(VLOOKUP($A166,csapatok!$A:$NN,FU$320,FALSE),5)="Csere",VLOOKUP(LEFT(VLOOKUP($A166,csapatok!$A:$NN,FU$320,FALSE),LEN(VLOOKUP($A166,csapatok!$A:$NN,FU$320,FALSE))-6),'csapat-ranglista'!$A:$FP,FU$321,FALSE)/8,VLOOKUP(VLOOKUP($A166,csapatok!$A:$NN,FU$320,FALSE),'csapat-ranglista'!$A:$FP,FU$321,FALSE)/4),0)</f>
        <v>0</v>
      </c>
      <c r="FV166" s="223">
        <f>IFERROR(IF(RIGHT(VLOOKUP($A166,csapatok!$A:$NN,FV$320,FALSE),5)="Csere",VLOOKUP(LEFT(VLOOKUP($A166,csapatok!$A:$NN,FV$320,FALSE),LEN(VLOOKUP($A166,csapatok!$A:$NN,FV$320,FALSE))-6),'csapat-ranglista'!$A:$FP,FV$321,FALSE)/8,VLOOKUP(VLOOKUP($A166,csapatok!$A:$NN,FV$320,FALSE),'csapat-ranglista'!$A:$FP,FV$321,FALSE)/4),0)</f>
        <v>0</v>
      </c>
      <c r="FW166" s="223">
        <f>IFERROR(IF(RIGHT(VLOOKUP($A166,csapatok!$A:$NN,FW$320,FALSE),5)="Csere",VLOOKUP(LEFT(VLOOKUP($A166,csapatok!$A:$NN,FW$320,FALSE),LEN(VLOOKUP($A166,csapatok!$A:$NN,FW$320,FALSE))-6),'csapat-ranglista'!$A:$FP,FW$321,FALSE)/8,VLOOKUP(VLOOKUP($A166,csapatok!$A:$NN,FW$320,FALSE),'csapat-ranglista'!$A:$FP,FW$321,FALSE)/4),0)</f>
        <v>0</v>
      </c>
      <c r="FX166" s="223">
        <f>IFERROR(IF(RIGHT(VLOOKUP($A166,csapatok!$A:$NN,FX$320,FALSE),5)="Csere",VLOOKUP(LEFT(VLOOKUP($A166,csapatok!$A:$NN,FX$320,FALSE),LEN(VLOOKUP($A166,csapatok!$A:$NN,FX$320,FALSE))-6),'csapat-ranglista'!$A:$FP,FX$321,FALSE)/8,VLOOKUP(VLOOKUP($A166,csapatok!$A:$NN,FX$320,FALSE),'csapat-ranglista'!$A:$FP,FX$321,FALSE)/4),0)</f>
        <v>0</v>
      </c>
      <c r="FY166" s="223">
        <f>IFERROR(IF(RIGHT(VLOOKUP($A166,csapatok!$A:$NN,FY$320,FALSE),5)="Csere",VLOOKUP(LEFT(VLOOKUP($A166,csapatok!$A:$NN,FY$320,FALSE),LEN(VLOOKUP($A166,csapatok!$A:$NN,FY$320,FALSE))-6),'csapat-ranglista'!$A:$FP,FY$321,FALSE)/8,VLOOKUP(VLOOKUP($A166,csapatok!$A:$NN,FY$320,FALSE),'csapat-ranglista'!$A:$FP,FY$321,FALSE)/4),0)</f>
        <v>0</v>
      </c>
      <c r="FZ166" s="223">
        <f>IFERROR(IF(RIGHT(VLOOKUP($A166,csapatok!$A:$NN,FZ$320,FALSE),5)="Csere",VLOOKUP(LEFT(VLOOKUP($A166,csapatok!$A:$NN,FZ$320,FALSE),LEN(VLOOKUP($A166,csapatok!$A:$NN,FZ$320,FALSE))-6),'csapat-ranglista'!$A:$FP,FZ$321,FALSE)/8,VLOOKUP(VLOOKUP($A166,csapatok!$A:$NN,FZ$320,FALSE),'csapat-ranglista'!$A:$FP,FZ$321,FALSE)/4),0)</f>
        <v>0</v>
      </c>
      <c r="GA166" s="223">
        <f>IFERROR(IF(RIGHT(VLOOKUP($A166,csapatok!$A:$NN,GA$320,FALSE),5)="Csere",VLOOKUP(LEFT(VLOOKUP($A166,csapatok!$A:$NN,GA$320,FALSE),LEN(VLOOKUP($A166,csapatok!$A:$NN,GA$320,FALSE))-6),'csapat-ranglista'!$A:$FP,GA$321,FALSE)/8,VLOOKUP(VLOOKUP($A166,csapatok!$A:$NN,GA$320,FALSE),'csapat-ranglista'!$A:$FP,GA$321,FALSE)/4),0)</f>
        <v>0</v>
      </c>
      <c r="GB166" s="223">
        <f>IFERROR(IF(RIGHT(VLOOKUP($A166,csapatok!$A:$NN,GB$320,FALSE),5)="Csere",VLOOKUP(LEFT(VLOOKUP($A166,csapatok!$A:$NN,GB$320,FALSE),LEN(VLOOKUP($A166,csapatok!$A:$NN,GB$320,FALSE))-6),'csapat-ranglista'!$A:$FP,GB$321,FALSE)/8,VLOOKUP(VLOOKUP($A166,csapatok!$A:$NN,GB$320,FALSE),'csapat-ranglista'!$A:$FP,GB$321,FALSE)/4),0)</f>
        <v>0</v>
      </c>
      <c r="GC166" s="223">
        <f>IFERROR(IF(RIGHT(VLOOKUP($A166,csapatok!$A:$NN,GC$320,FALSE),5)="Csere",VLOOKUP(LEFT(VLOOKUP($A166,csapatok!$A:$NN,GC$320,FALSE),LEN(VLOOKUP($A166,csapatok!$A:$NN,GC$320,FALSE))-6),'csapat-ranglista'!$A:$FP,GC$321,FALSE)/8,VLOOKUP(VLOOKUP($A166,csapatok!$A:$NN,GC$320,FALSE),'csapat-ranglista'!$A:$FP,GC$321,FALSE)/4),0)</f>
        <v>0</v>
      </c>
      <c r="GD166" s="247">
        <f>SUM(EQ166:GC166)</f>
        <v>0</v>
      </c>
    </row>
    <row r="167" spans="1:186">
      <c r="A167" s="32" t="s">
        <v>167</v>
      </c>
      <c r="B167" s="2">
        <v>26549</v>
      </c>
      <c r="C167" s="131" t="str">
        <f>IF(B167=0,"",IF(B167&lt;$C$1,"felnőtt","ifi"))</f>
        <v>felnőtt</v>
      </c>
      <c r="D167" s="32" t="s">
        <v>101</v>
      </c>
      <c r="E167" s="45">
        <v>5.6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2.0458468332043647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1.0411379444024</v>
      </c>
      <c r="T167" s="32">
        <v>0</v>
      </c>
      <c r="U167" s="32">
        <v>0</v>
      </c>
      <c r="V167" s="32">
        <v>0</v>
      </c>
      <c r="W167" s="32">
        <v>0</v>
      </c>
      <c r="X167" s="32">
        <f>IFERROR(IF(RIGHT(VLOOKUP($A167,csapatok!$A:$BL,X$320,FALSE),5)="Csere",VLOOKUP(LEFT(VLOOKUP($A167,csapatok!$A:$BL,X$320,FALSE),LEN(VLOOKUP($A167,csapatok!$A:$BL,X$320,FALSE))-6),'csapat-ranglista'!$A:$FP,X$321,FALSE)/8,VLOOKUP(VLOOKUP($A167,csapatok!$A:$BL,X$320,FALSE),'csapat-ranglista'!$A:$FP,X$321,FALSE)/4),0)</f>
        <v>0</v>
      </c>
      <c r="Y167" s="32">
        <f>IFERROR(IF(RIGHT(VLOOKUP($A167,csapatok!$A:$BL,Y$320,FALSE),5)="Csere",VLOOKUP(LEFT(VLOOKUP($A167,csapatok!$A:$BL,Y$320,FALSE),LEN(VLOOKUP($A167,csapatok!$A:$BL,Y$320,FALSE))-6),'csapat-ranglista'!$A:$FP,Y$321,FALSE)/8,VLOOKUP(VLOOKUP($A167,csapatok!$A:$BL,Y$320,FALSE),'csapat-ranglista'!$A:$FP,Y$321,FALSE)/4),0)</f>
        <v>0</v>
      </c>
      <c r="Z167" s="32">
        <f>IFERROR(IF(RIGHT(VLOOKUP($A167,csapatok!$A:$BL,Z$320,FALSE),5)="Csere",VLOOKUP(LEFT(VLOOKUP($A167,csapatok!$A:$BL,Z$320,FALSE),LEN(VLOOKUP($A167,csapatok!$A:$BL,Z$320,FALSE))-6),'csapat-ranglista'!$A:$FP,Z$321,FALSE)/8,VLOOKUP(VLOOKUP($A167,csapatok!$A:$BL,Z$320,FALSE),'csapat-ranglista'!$A:$FP,Z$321,FALSE)/4),0)</f>
        <v>0</v>
      </c>
      <c r="AA167" s="32">
        <f>IFERROR(IF(RIGHT(VLOOKUP($A167,csapatok!$A:$BL,AA$320,FALSE),5)="Csere",VLOOKUP(LEFT(VLOOKUP($A167,csapatok!$A:$BL,AA$320,FALSE),LEN(VLOOKUP($A167,csapatok!$A:$BL,AA$320,FALSE))-6),'csapat-ranglista'!$A:$FP,AA$321,FALSE)/8,VLOOKUP(VLOOKUP($A167,csapatok!$A:$BL,AA$320,FALSE),'csapat-ranglista'!$A:$FP,AA$321,FALSE)/4),0)</f>
        <v>0</v>
      </c>
      <c r="AB167" s="223">
        <f>IFERROR(IF(RIGHT(VLOOKUP($A167,csapatok!$A:$BL,AB$320,FALSE),5)="Csere",VLOOKUP(LEFT(VLOOKUP($A167,csapatok!$A:$BL,AB$320,FALSE),LEN(VLOOKUP($A167,csapatok!$A:$BL,AB$320,FALSE))-6),'csapat-ranglista'!$A:$FP,AB$321,FALSE)/8,VLOOKUP(VLOOKUP($A167,csapatok!$A:$BL,AB$320,FALSE),'csapat-ranglista'!$A:$FP,AB$321,FALSE)/4),0)</f>
        <v>0</v>
      </c>
      <c r="AC167" s="223">
        <f>IFERROR(IF(RIGHT(VLOOKUP($A167,csapatok!$A:$BL,AC$320,FALSE),5)="Csere",VLOOKUP(LEFT(VLOOKUP($A167,csapatok!$A:$BL,AC$320,FALSE),LEN(VLOOKUP($A167,csapatok!$A:$BL,AC$320,FALSE))-6),'csapat-ranglista'!$A:$FP,AC$321,FALSE)/8,VLOOKUP(VLOOKUP($A167,csapatok!$A:$BL,AC$320,FALSE),'csapat-ranglista'!$A:$FP,AC$321,FALSE)/4),0)</f>
        <v>0</v>
      </c>
      <c r="AD167" s="223">
        <f>IFERROR(IF(RIGHT(VLOOKUP($A167,csapatok!$A:$BL,AD$320,FALSE),5)="Csere",VLOOKUP(LEFT(VLOOKUP($A167,csapatok!$A:$BL,AD$320,FALSE),LEN(VLOOKUP($A167,csapatok!$A:$BL,AD$320,FALSE))-6),'csapat-ranglista'!$A:$FP,AD$321,FALSE)/8,VLOOKUP(VLOOKUP($A167,csapatok!$A:$BL,AD$320,FALSE),'csapat-ranglista'!$A:$FP,AD$321,FALSE)/4),0)</f>
        <v>0</v>
      </c>
      <c r="AE167" s="223">
        <f>IFERROR(IF(RIGHT(VLOOKUP($A167,csapatok!$A:$BL,AE$320,FALSE),5)="Csere",VLOOKUP(LEFT(VLOOKUP($A167,csapatok!$A:$BL,AE$320,FALSE),LEN(VLOOKUP($A167,csapatok!$A:$BL,AE$320,FALSE))-6),'csapat-ranglista'!$A:$FP,AE$321,FALSE)/8,VLOOKUP(VLOOKUP($A167,csapatok!$A:$BL,AE$320,FALSE),'csapat-ranglista'!$A:$FP,AE$321,FALSE)/4),0)</f>
        <v>0</v>
      </c>
      <c r="AF167" s="223">
        <f>IFERROR(IF(RIGHT(VLOOKUP($A167,csapatok!$A:$BL,AF$320,FALSE),5)="Csere",VLOOKUP(LEFT(VLOOKUP($A167,csapatok!$A:$BL,AF$320,FALSE),LEN(VLOOKUP($A167,csapatok!$A:$BL,AF$320,FALSE))-6),'csapat-ranglista'!$A:$FP,AF$321,FALSE)/8,VLOOKUP(VLOOKUP($A167,csapatok!$A:$BL,AF$320,FALSE),'csapat-ranglista'!$A:$FP,AF$321,FALSE)/4),0)</f>
        <v>0</v>
      </c>
      <c r="AG167" s="223">
        <f>IFERROR(IF(RIGHT(VLOOKUP($A167,csapatok!$A:$BL,AG$320,FALSE),5)="Csere",VLOOKUP(LEFT(VLOOKUP($A167,csapatok!$A:$BL,AG$320,FALSE),LEN(VLOOKUP($A167,csapatok!$A:$BL,AG$320,FALSE))-6),'csapat-ranglista'!$A:$FP,AG$321,FALSE)/8,VLOOKUP(VLOOKUP($A167,csapatok!$A:$BL,AG$320,FALSE),'csapat-ranglista'!$A:$FP,AG$321,FALSE)/4),0)</f>
        <v>0</v>
      </c>
      <c r="AH167" s="223">
        <f>IFERROR(IF(RIGHT(VLOOKUP($A167,csapatok!$A:$BL,AH$320,FALSE),5)="Csere",VLOOKUP(LEFT(VLOOKUP($A167,csapatok!$A:$BL,AH$320,FALSE),LEN(VLOOKUP($A167,csapatok!$A:$BL,AH$320,FALSE))-6),'csapat-ranglista'!$A:$FP,AH$321,FALSE)/8,VLOOKUP(VLOOKUP($A167,csapatok!$A:$BL,AH$320,FALSE),'csapat-ranglista'!$A:$FP,AH$321,FALSE)/4),0)</f>
        <v>0</v>
      </c>
      <c r="AI167" s="223">
        <f>IFERROR(IF(RIGHT(VLOOKUP($A167,csapatok!$A:$BL,AI$320,FALSE),5)="Csere",VLOOKUP(LEFT(VLOOKUP($A167,csapatok!$A:$BL,AI$320,FALSE),LEN(VLOOKUP($A167,csapatok!$A:$BL,AI$320,FALSE))-6),'csapat-ranglista'!$A:$FP,AI$321,FALSE)/8,VLOOKUP(VLOOKUP($A167,csapatok!$A:$BL,AI$320,FALSE),'csapat-ranglista'!$A:$FP,AI$321,FALSE)/4),0)</f>
        <v>0</v>
      </c>
      <c r="AJ167" s="223">
        <f>IFERROR(IF(RIGHT(VLOOKUP($A167,csapatok!$A:$BL,AJ$320,FALSE),5)="Csere",VLOOKUP(LEFT(VLOOKUP($A167,csapatok!$A:$BL,AJ$320,FALSE),LEN(VLOOKUP($A167,csapatok!$A:$BL,AJ$320,FALSE))-6),'csapat-ranglista'!$A:$FP,AJ$321,FALSE)/8,VLOOKUP(VLOOKUP($A167,csapatok!$A:$BL,AJ$320,FALSE),'csapat-ranglista'!$A:$FP,AJ$321,FALSE)/2),0)</f>
        <v>0</v>
      </c>
      <c r="AK167" s="223">
        <f>IFERROR(IF(RIGHT(VLOOKUP($A167,csapatok!$A:$CN,AK$320,FALSE),5)="Csere",VLOOKUP(LEFT(VLOOKUP($A167,csapatok!$A:$CN,AK$320,FALSE),LEN(VLOOKUP($A167,csapatok!$A:$CN,AK$320,FALSE))-6),'csapat-ranglista'!$A:$FP,AK$321,FALSE)/8,VLOOKUP(VLOOKUP($A167,csapatok!$A:$CN,AK$320,FALSE),'csapat-ranglista'!$A:$FP,AK$321,FALSE)/4),0)</f>
        <v>0</v>
      </c>
      <c r="AL167" s="223">
        <f>IFERROR(IF(RIGHT(VLOOKUP($A167,csapatok!$A:$CN,AL$320,FALSE),5)="Csere",VLOOKUP(LEFT(VLOOKUP($A167,csapatok!$A:$CN,AL$320,FALSE),LEN(VLOOKUP($A167,csapatok!$A:$CN,AL$320,FALSE))-6),'csapat-ranglista'!$A:$FP,AL$321,FALSE)/8,VLOOKUP(VLOOKUP($A167,csapatok!$A:$CN,AL$320,FALSE),'csapat-ranglista'!$A:$FP,AL$321,FALSE)/4),0)</f>
        <v>0</v>
      </c>
      <c r="AM167" s="223">
        <f>IFERROR(IF(RIGHT(VLOOKUP($A167,csapatok!$A:$CN,AM$320,FALSE),5)="Csere",VLOOKUP(LEFT(VLOOKUP($A167,csapatok!$A:$CN,AM$320,FALSE),LEN(VLOOKUP($A167,csapatok!$A:$CN,AM$320,FALSE))-6),'csapat-ranglista'!$A:$FP,AM$321,FALSE)/8,VLOOKUP(VLOOKUP($A167,csapatok!$A:$CN,AM$320,FALSE),'csapat-ranglista'!$A:$FP,AM$321,FALSE)/4),0)</f>
        <v>0</v>
      </c>
      <c r="AN167" s="223">
        <f>IFERROR(IF(RIGHT(VLOOKUP($A167,csapatok!$A:$CN,AN$320,FALSE),5)="Csere",VLOOKUP(LEFT(VLOOKUP($A167,csapatok!$A:$CN,AN$320,FALSE),LEN(VLOOKUP($A167,csapatok!$A:$CN,AN$320,FALSE))-6),'csapat-ranglista'!$A:$FP,AN$321,FALSE)/8,VLOOKUP(VLOOKUP($A167,csapatok!$A:$CN,AN$320,FALSE),'csapat-ranglista'!$A:$FP,AN$321,FALSE)/4),0)</f>
        <v>0</v>
      </c>
      <c r="AO167" s="223">
        <f>IFERROR(IF(RIGHT(VLOOKUP($A167,csapatok!$A:$CN,AO$320,FALSE),5)="Csere",VLOOKUP(LEFT(VLOOKUP($A167,csapatok!$A:$CN,AO$320,FALSE),LEN(VLOOKUP($A167,csapatok!$A:$CN,AO$320,FALSE))-6),'csapat-ranglista'!$A:$FP,AO$321,FALSE)/8,VLOOKUP(VLOOKUP($A167,csapatok!$A:$CN,AO$320,FALSE),'csapat-ranglista'!$A:$FP,AO$321,FALSE)/4),0)</f>
        <v>0</v>
      </c>
      <c r="AP167" s="223">
        <f>IFERROR(IF(RIGHT(VLOOKUP($A167,csapatok!$A:$CN,AP$320,FALSE),5)="Csere",VLOOKUP(LEFT(VLOOKUP($A167,csapatok!$A:$CN,AP$320,FALSE),LEN(VLOOKUP($A167,csapatok!$A:$CN,AP$320,FALSE))-6),'csapat-ranglista'!$A:$FP,AP$321,FALSE)/8,VLOOKUP(VLOOKUP($A167,csapatok!$A:$CN,AP$320,FALSE),'csapat-ranglista'!$A:$FP,AP$321,FALSE)/4),0)</f>
        <v>0</v>
      </c>
      <c r="AQ167" s="223">
        <f>IFERROR(IF(RIGHT(VLOOKUP($A167,csapatok!$A:$CN,AQ$320,FALSE),5)="Csere",VLOOKUP(LEFT(VLOOKUP($A167,csapatok!$A:$CN,AQ$320,FALSE),LEN(VLOOKUP($A167,csapatok!$A:$CN,AQ$320,FALSE))-6),'csapat-ranglista'!$A:$FP,AQ$321,FALSE)/8,VLOOKUP(VLOOKUP($A167,csapatok!$A:$CN,AQ$320,FALSE),'csapat-ranglista'!$A:$FP,AQ$321,FALSE)/4),0)</f>
        <v>4.3353933508806275</v>
      </c>
      <c r="AR167" s="223">
        <f>IFERROR(IF(RIGHT(VLOOKUP($A167,csapatok!$A:$CN,AR$320,FALSE),5)="Csere",VLOOKUP(LEFT(VLOOKUP($A167,csapatok!$A:$CN,AR$320,FALSE),LEN(VLOOKUP($A167,csapatok!$A:$CN,AR$320,FALSE))-6),'csapat-ranglista'!$A:$FP,AR$321,FALSE)/8,VLOOKUP(VLOOKUP($A167,csapatok!$A:$CN,AR$320,FALSE),'csapat-ranglista'!$A:$FP,AR$321,FALSE)/4),0)</f>
        <v>0</v>
      </c>
      <c r="AS167" s="223">
        <f>IFERROR(IF(RIGHT(VLOOKUP($A167,csapatok!$A:$CN,AS$320,FALSE),5)="Csere",VLOOKUP(LEFT(VLOOKUP($A167,csapatok!$A:$CN,AS$320,FALSE),LEN(VLOOKUP($A167,csapatok!$A:$CN,AS$320,FALSE))-6),'csapat-ranglista'!$A:$FP,AS$321,FALSE)/8,VLOOKUP(VLOOKUP($A167,csapatok!$A:$CN,AS$320,FALSE),'csapat-ranglista'!$A:$FP,AS$321,FALSE)/4),0)</f>
        <v>0</v>
      </c>
      <c r="AT167" s="223">
        <f>IFERROR(IF(RIGHT(VLOOKUP($A167,csapatok!$A:$CN,AT$320,FALSE),5)="Csere",VLOOKUP(LEFT(VLOOKUP($A167,csapatok!$A:$CN,AT$320,FALSE),LEN(VLOOKUP($A167,csapatok!$A:$CN,AT$320,FALSE))-6),'csapat-ranglista'!$A:$FP,AT$321,FALSE)/8,VLOOKUP(VLOOKUP($A167,csapatok!$A:$CN,AT$320,FALSE),'csapat-ranglista'!$A:$FP,AT$321,FALSE)/4),0)</f>
        <v>0</v>
      </c>
      <c r="AU167" s="223">
        <f>IFERROR(IF(RIGHT(VLOOKUP($A167,csapatok!$A:$CN,AU$320,FALSE),5)="Csere",VLOOKUP(LEFT(VLOOKUP($A167,csapatok!$A:$CN,AU$320,FALSE),LEN(VLOOKUP($A167,csapatok!$A:$CN,AU$320,FALSE))-6),'csapat-ranglista'!$A:$FP,AU$321,FALSE)/8,VLOOKUP(VLOOKUP($A167,csapatok!$A:$CN,AU$320,FALSE),'csapat-ranglista'!$A:$FP,AU$321,FALSE)/4),0)</f>
        <v>0.77618888476274206</v>
      </c>
      <c r="AV167" s="223">
        <f>IFERROR(IF(RIGHT(VLOOKUP($A167,csapatok!$A:$CN,AV$320,FALSE),5)="Csere",VLOOKUP(LEFT(VLOOKUP($A167,csapatok!$A:$CN,AV$320,FALSE),LEN(VLOOKUP($A167,csapatok!$A:$CN,AV$320,FALSE))-6),'csapat-ranglista'!$A:$FP,AV$321,FALSE)/8,VLOOKUP(VLOOKUP($A167,csapatok!$A:$CN,AV$320,FALSE),'csapat-ranglista'!$A:$FP,AV$321,FALSE)/4),0)</f>
        <v>0</v>
      </c>
      <c r="AW167" s="223">
        <f>IFERROR(IF(RIGHT(VLOOKUP($A167,csapatok!$A:$CN,AW$320,FALSE),5)="Csere",VLOOKUP(LEFT(VLOOKUP($A167,csapatok!$A:$CN,AW$320,FALSE),LEN(VLOOKUP($A167,csapatok!$A:$CN,AW$320,FALSE))-6),'csapat-ranglista'!$A:$FP,AW$321,FALSE)/8,VLOOKUP(VLOOKUP($A167,csapatok!$A:$CN,AW$320,FALSE),'csapat-ranglista'!$A:$FP,AW$321,FALSE)/4),0)</f>
        <v>0</v>
      </c>
      <c r="AX167" s="223">
        <f>IFERROR(IF(RIGHT(VLOOKUP($A167,csapatok!$A:$CN,AX$320,FALSE),5)="Csere",VLOOKUP(LEFT(VLOOKUP($A167,csapatok!$A:$CN,AX$320,FALSE),LEN(VLOOKUP($A167,csapatok!$A:$CN,AX$320,FALSE))-6),'csapat-ranglista'!$A:$FP,AX$321,FALSE)/8,VLOOKUP(VLOOKUP($A167,csapatok!$A:$CN,AX$320,FALSE),'csapat-ranglista'!$A:$FP,AX$321,FALSE)/4),0)</f>
        <v>0</v>
      </c>
      <c r="AY167" s="223">
        <f>IFERROR(IF(RIGHT(VLOOKUP($A167,csapatok!$A:$NN,AY$320,FALSE),5)="Csere",VLOOKUP(LEFT(VLOOKUP($A167,csapatok!$A:$NN,AY$320,FALSE),LEN(VLOOKUP($A167,csapatok!$A:$NN,AY$320,FALSE))-6),'csapat-ranglista'!$A:$FP,AY$321,FALSE)/8,VLOOKUP(VLOOKUP($A167,csapatok!$A:$NN,AY$320,FALSE),'csapat-ranglista'!$A:$FP,AY$321,FALSE)/4),0)</f>
        <v>0</v>
      </c>
      <c r="AZ167" s="223">
        <f>IFERROR(IF(RIGHT(VLOOKUP($A167,csapatok!$A:$NN,AZ$320,FALSE),5)="Csere",VLOOKUP(LEFT(VLOOKUP($A167,csapatok!$A:$NN,AZ$320,FALSE),LEN(VLOOKUP($A167,csapatok!$A:$NN,AZ$320,FALSE))-6),'csapat-ranglista'!$A:$FP,AZ$321,FALSE)/8,VLOOKUP(VLOOKUP($A167,csapatok!$A:$NN,AZ$320,FALSE),'csapat-ranglista'!$A:$FP,AZ$321,FALSE)/4),0)</f>
        <v>0</v>
      </c>
      <c r="BA167" s="223">
        <f>IFERROR(IF(RIGHT(VLOOKUP($A167,csapatok!$A:$NN,BA$320,FALSE),5)="Csere",VLOOKUP(LEFT(VLOOKUP($A167,csapatok!$A:$NN,BA$320,FALSE),LEN(VLOOKUP($A167,csapatok!$A:$NN,BA$320,FALSE))-6),'csapat-ranglista'!$A:$FP,BA$321,FALSE)/8,VLOOKUP(VLOOKUP($A167,csapatok!$A:$NN,BA$320,FALSE),'csapat-ranglista'!$A:$FP,BA$321,FALSE)/4),0)</f>
        <v>0</v>
      </c>
      <c r="BB167" s="223">
        <f>IFERROR(IF(RIGHT(VLOOKUP($A167,csapatok!$A:$NN,BB$320,FALSE),5)="Csere",VLOOKUP(LEFT(VLOOKUP($A167,csapatok!$A:$NN,BB$320,FALSE),LEN(VLOOKUP($A167,csapatok!$A:$NN,BB$320,FALSE))-6),'csapat-ranglista'!$A:$FP,BB$321,FALSE)/8,VLOOKUP(VLOOKUP($A167,csapatok!$A:$NN,BB$320,FALSE),'csapat-ranglista'!$A:$FP,BB$321,FALSE)/4),0)</f>
        <v>0</v>
      </c>
      <c r="BC167" s="224">
        <f>versenyek!$ES$11*IFERROR(VLOOKUP(VLOOKUP($A167,versenyek!ER:ET,3,FALSE),szabalyok!$A$16:$B$23,2,FALSE)/4,0)</f>
        <v>0</v>
      </c>
      <c r="BD167" s="224">
        <f>versenyek!$EV$11*IFERROR(VLOOKUP(VLOOKUP($A167,versenyek!EU:EW,3,FALSE),szabalyok!$A$16:$B$23,2,FALSE)/4,0)</f>
        <v>0</v>
      </c>
      <c r="BE167" s="223">
        <f>IFERROR(IF(RIGHT(VLOOKUP($A167,csapatok!$A:$NN,BE$320,FALSE),5)="Csere",VLOOKUP(LEFT(VLOOKUP($A167,csapatok!$A:$NN,BE$320,FALSE),LEN(VLOOKUP($A167,csapatok!$A:$NN,BE$320,FALSE))-6),'csapat-ranglista'!$A:$FP,BE$321,FALSE)/8,VLOOKUP(VLOOKUP($A167,csapatok!$A:$NN,BE$320,FALSE),'csapat-ranglista'!$A:$FP,BE$321,FALSE)/4),0)</f>
        <v>0</v>
      </c>
      <c r="BF167" s="223">
        <f>IFERROR(IF(RIGHT(VLOOKUP($A167,csapatok!$A:$NN,BF$320,FALSE),5)="Csere",VLOOKUP(LEFT(VLOOKUP($A167,csapatok!$A:$NN,BF$320,FALSE),LEN(VLOOKUP($A167,csapatok!$A:$NN,BF$320,FALSE))-6),'csapat-ranglista'!$A:$FP,BF$321,FALSE)/8,VLOOKUP(VLOOKUP($A167,csapatok!$A:$NN,BF$320,FALSE),'csapat-ranglista'!$A:$FP,BF$321,FALSE)/4),0)</f>
        <v>0</v>
      </c>
      <c r="BG167" s="223">
        <f>IFERROR(IF(RIGHT(VLOOKUP($A167,csapatok!$A:$NN,BG$320,FALSE),5)="Csere",VLOOKUP(LEFT(VLOOKUP($A167,csapatok!$A:$NN,BG$320,FALSE),LEN(VLOOKUP($A167,csapatok!$A:$NN,BG$320,FALSE))-6),'csapat-ranglista'!$A:$FP,BG$321,FALSE)/8,VLOOKUP(VLOOKUP($A167,csapatok!$A:$NN,BG$320,FALSE),'csapat-ranglista'!$A:$FP,BG$321,FALSE)/4),0)</f>
        <v>0</v>
      </c>
      <c r="BH167" s="223">
        <f>IFERROR(IF(RIGHT(VLOOKUP($A167,csapatok!$A:$NN,BH$320,FALSE),5)="Csere",VLOOKUP(LEFT(VLOOKUP($A167,csapatok!$A:$NN,BH$320,FALSE),LEN(VLOOKUP($A167,csapatok!$A:$NN,BH$320,FALSE))-6),'csapat-ranglista'!$A:$FP,BH$321,FALSE)/8,VLOOKUP(VLOOKUP($A167,csapatok!$A:$NN,BH$320,FALSE),'csapat-ranglista'!$A:$FP,BH$321,FALSE)/4),0)</f>
        <v>0</v>
      </c>
      <c r="BI167" s="223">
        <f>IFERROR(IF(RIGHT(VLOOKUP($A167,csapatok!$A:$NN,BI$320,FALSE),5)="Csere",VLOOKUP(LEFT(VLOOKUP($A167,csapatok!$A:$NN,BI$320,FALSE),LEN(VLOOKUP($A167,csapatok!$A:$NN,BI$320,FALSE))-6),'csapat-ranglista'!$A:$FP,BI$321,FALSE)/8,VLOOKUP(VLOOKUP($A167,csapatok!$A:$NN,BI$320,FALSE),'csapat-ranglista'!$A:$FP,BI$321,FALSE)/4),0)</f>
        <v>0</v>
      </c>
      <c r="BJ167" s="223">
        <f>IFERROR(IF(RIGHT(VLOOKUP($A167,csapatok!$A:$NN,BJ$320,FALSE),5)="Csere",VLOOKUP(LEFT(VLOOKUP($A167,csapatok!$A:$NN,BJ$320,FALSE),LEN(VLOOKUP($A167,csapatok!$A:$NN,BJ$320,FALSE))-6),'csapat-ranglista'!$A:$FP,BJ$321,FALSE)/8,VLOOKUP(VLOOKUP($A167,csapatok!$A:$NN,BJ$320,FALSE),'csapat-ranglista'!$A:$FP,BJ$321,FALSE)/4),0)</f>
        <v>0</v>
      </c>
      <c r="BK167" s="223">
        <f>IFERROR(IF(RIGHT(VLOOKUP($A167,csapatok!$A:$NN,BK$320,FALSE),5)="Csere",VLOOKUP(LEFT(VLOOKUP($A167,csapatok!$A:$NN,BK$320,FALSE),LEN(VLOOKUP($A167,csapatok!$A:$NN,BK$320,FALSE))-6),'csapat-ranglista'!$A:$FP,BK$321,FALSE)/8,VLOOKUP(VLOOKUP($A167,csapatok!$A:$NN,BK$320,FALSE),'csapat-ranglista'!$A:$FP,BK$321,FALSE)/4),0)</f>
        <v>0</v>
      </c>
      <c r="BL167" s="223">
        <f>IFERROR(IF(RIGHT(VLOOKUP($A167,csapatok!$A:$NN,BL$320,FALSE),5)="Csere",VLOOKUP(LEFT(VLOOKUP($A167,csapatok!$A:$NN,BL$320,FALSE),LEN(VLOOKUP($A167,csapatok!$A:$NN,BL$320,FALSE))-6),'csapat-ranglista'!$A:$FP,BL$321,FALSE)/8,VLOOKUP(VLOOKUP($A167,csapatok!$A:$NN,BL$320,FALSE),'csapat-ranglista'!$A:$FP,BL$321,FALSE)/4),0)</f>
        <v>0</v>
      </c>
      <c r="BM167" s="223">
        <f>IFERROR(IF(RIGHT(VLOOKUP($A167,csapatok!$A:$NN,BM$320,FALSE),5)="Csere",VLOOKUP(LEFT(VLOOKUP($A167,csapatok!$A:$NN,BM$320,FALSE),LEN(VLOOKUP($A167,csapatok!$A:$NN,BM$320,FALSE))-6),'csapat-ranglista'!$A:$FP,BM$321,FALSE)/8,VLOOKUP(VLOOKUP($A167,csapatok!$A:$NN,BM$320,FALSE),'csapat-ranglista'!$A:$FP,BM$321,FALSE)/4),0)</f>
        <v>0</v>
      </c>
      <c r="BN167" s="223">
        <f>IFERROR(IF(RIGHT(VLOOKUP($A167,csapatok!$A:$NN,BN$320,FALSE),5)="Csere",VLOOKUP(LEFT(VLOOKUP($A167,csapatok!$A:$NN,BN$320,FALSE),LEN(VLOOKUP($A167,csapatok!$A:$NN,BN$320,FALSE))-6),'csapat-ranglista'!$A:$FP,BN$321,FALSE)/8,VLOOKUP(VLOOKUP($A167,csapatok!$A:$NN,BN$320,FALSE),'csapat-ranglista'!$A:$FP,BN$321,FALSE)/4),0)</f>
        <v>0</v>
      </c>
      <c r="BO167" s="223">
        <f>IFERROR(IF(RIGHT(VLOOKUP($A167,csapatok!$A:$NN,BO$320,FALSE),5)="Csere",VLOOKUP(LEFT(VLOOKUP($A167,csapatok!$A:$NN,BO$320,FALSE),LEN(VLOOKUP($A167,csapatok!$A:$NN,BO$320,FALSE))-6),'csapat-ranglista'!$A:$FP,BO$321,FALSE)/8,VLOOKUP(VLOOKUP($A167,csapatok!$A:$NN,BO$320,FALSE),'csapat-ranglista'!$A:$FP,BO$321,FALSE)/4),0)</f>
        <v>1.1805770241044862</v>
      </c>
      <c r="BP167" s="223">
        <f>IFERROR(IF(RIGHT(VLOOKUP($A167,csapatok!$A:$NN,BP$320,FALSE),5)="Csere",VLOOKUP(LEFT(VLOOKUP($A167,csapatok!$A:$NN,BP$320,FALSE),LEN(VLOOKUP($A167,csapatok!$A:$NN,BP$320,FALSE))-6),'csapat-ranglista'!$A:$FP,BP$321,FALSE)/8,VLOOKUP(VLOOKUP($A167,csapatok!$A:$NN,BP$320,FALSE),'csapat-ranglista'!$A:$FP,BP$321,FALSE)/4),0)</f>
        <v>0</v>
      </c>
      <c r="BQ167" s="223">
        <f>IFERROR(IF(RIGHT(VLOOKUP($A167,csapatok!$A:$NN,BQ$320,FALSE),5)="Csere",VLOOKUP(LEFT(VLOOKUP($A167,csapatok!$A:$NN,BQ$320,FALSE),LEN(VLOOKUP($A167,csapatok!$A:$NN,BQ$320,FALSE))-6),'csapat-ranglista'!$A:$FP,BQ$321,FALSE)/8,VLOOKUP(VLOOKUP($A167,csapatok!$A:$NN,BQ$320,FALSE),'csapat-ranglista'!$A:$FP,BQ$321,FALSE)/4),0)</f>
        <v>0</v>
      </c>
      <c r="BR167" s="223">
        <f>IFERROR(IF(RIGHT(VLOOKUP($A167,csapatok!$A:$NN,BR$320,FALSE),5)="Csere",VLOOKUP(LEFT(VLOOKUP($A167,csapatok!$A:$NN,BR$320,FALSE),LEN(VLOOKUP($A167,csapatok!$A:$NN,BR$320,FALSE))-6),'csapat-ranglista'!$A:$FP,BR$321,FALSE)/8,VLOOKUP(VLOOKUP($A167,csapatok!$A:$NN,BR$320,FALSE),'csapat-ranglista'!$A:$FP,BR$321,FALSE)/4),0)</f>
        <v>0</v>
      </c>
      <c r="BS167" s="223">
        <f>IFERROR(IF(RIGHT(VLOOKUP($A167,csapatok!$A:$NN,BS$320,FALSE),5)="Csere",VLOOKUP(LEFT(VLOOKUP($A167,csapatok!$A:$NN,BS$320,FALSE),LEN(VLOOKUP($A167,csapatok!$A:$NN,BS$320,FALSE))-6),'csapat-ranglista'!$A:$FP,BS$321,FALSE)/8,VLOOKUP(VLOOKUP($A167,csapatok!$A:$NN,BS$320,FALSE),'csapat-ranglista'!$A:$FP,BS$321,FALSE)/4),0)</f>
        <v>3.3109911884261014</v>
      </c>
      <c r="BT167" s="223">
        <f>IFERROR(IF(RIGHT(VLOOKUP($A167,csapatok!$A:$NN,BT$320,FALSE),5)="Csere",VLOOKUP(LEFT(VLOOKUP($A167,csapatok!$A:$NN,BT$320,FALSE),LEN(VLOOKUP($A167,csapatok!$A:$NN,BT$320,FALSE))-6),'csapat-ranglista'!$A:$FP,BT$321,FALSE)/8,VLOOKUP(VLOOKUP($A167,csapatok!$A:$NN,BT$320,FALSE),'csapat-ranglista'!$A:$FP,BT$321,FALSE)/4),0)</f>
        <v>0</v>
      </c>
      <c r="BU167" s="223">
        <f>IFERROR(IF(RIGHT(VLOOKUP($A167,csapatok!$A:$NN,BU$320,FALSE),5)="Csere",VLOOKUP(LEFT(VLOOKUP($A167,csapatok!$A:$NN,BU$320,FALSE),LEN(VLOOKUP($A167,csapatok!$A:$NN,BU$320,FALSE))-6),'csapat-ranglista'!$A:$FP,BU$321,FALSE)/8,VLOOKUP(VLOOKUP($A167,csapatok!$A:$NN,BU$320,FALSE),'csapat-ranglista'!$A:$FP,BU$321,FALSE)/4),0)</f>
        <v>2.2852111196135114</v>
      </c>
      <c r="BV167" s="223">
        <f>IFERROR(IF(RIGHT(VLOOKUP($A167,csapatok!$A:$NN,BV$320,FALSE),5)="Csere",VLOOKUP(LEFT(VLOOKUP($A167,csapatok!$A:$NN,BV$320,FALSE),LEN(VLOOKUP($A167,csapatok!$A:$NN,BV$320,FALSE))-6),'csapat-ranglista'!$A:$FP,BV$321,FALSE)/8,VLOOKUP(VLOOKUP($A167,csapatok!$A:$NN,BV$320,FALSE),'csapat-ranglista'!$A:$FP,BV$321,FALSE)/4),0)</f>
        <v>0</v>
      </c>
      <c r="BW167" s="223">
        <f>IFERROR(IF(RIGHT(VLOOKUP($A167,csapatok!$A:$NN,BW$320,FALSE),5)="Csere",VLOOKUP(LEFT(VLOOKUP($A167,csapatok!$A:$NN,BW$320,FALSE),LEN(VLOOKUP($A167,csapatok!$A:$NN,BW$320,FALSE))-6),'csapat-ranglista'!$A:$FP,BW$321,FALSE)/8,VLOOKUP(VLOOKUP($A167,csapatok!$A:$NN,BW$320,FALSE),'csapat-ranglista'!$A:$FP,BW$321,FALSE)/4),0)</f>
        <v>0</v>
      </c>
      <c r="BX167" s="223">
        <f>IFERROR(IF(RIGHT(VLOOKUP($A167,csapatok!$A:$NN,BX$320,FALSE),5)="Csere",VLOOKUP(LEFT(VLOOKUP($A167,csapatok!$A:$NN,BX$320,FALSE),LEN(VLOOKUP($A167,csapatok!$A:$NN,BX$320,FALSE))-6),'csapat-ranglista'!$A:$FP,BX$321,FALSE)/8,VLOOKUP(VLOOKUP($A167,csapatok!$A:$NN,BX$320,FALSE),'csapat-ranglista'!$A:$FP,BX$321,FALSE)/4),0)</f>
        <v>0</v>
      </c>
      <c r="BY167" s="223">
        <f>IFERROR(IF(RIGHT(VLOOKUP($A167,csapatok!$A:$NN,BY$320,FALSE),5)="Csere",VLOOKUP(LEFT(VLOOKUP($A167,csapatok!$A:$NN,BY$320,FALSE),LEN(VLOOKUP($A167,csapatok!$A:$NN,BY$320,FALSE))-6),'csapat-ranglista'!$A:$FP,BY$321,FALSE)/8,VLOOKUP(VLOOKUP($A167,csapatok!$A:$NN,BY$320,FALSE),'csapat-ranglista'!$A:$FP,BY$321,FALSE)/4),0)</f>
        <v>5.9058323392229228</v>
      </c>
      <c r="BZ167" s="223">
        <f>IFERROR(IF(RIGHT(VLOOKUP($A167,csapatok!$A:$NN,BZ$320,FALSE),5)="Csere",VLOOKUP(LEFT(VLOOKUP($A167,csapatok!$A:$NN,BZ$320,FALSE),LEN(VLOOKUP($A167,csapatok!$A:$NN,BZ$320,FALSE))-6),'csapat-ranglista'!$A:$FP,BZ$321,FALSE)/8,VLOOKUP(VLOOKUP($A167,csapatok!$A:$NN,BZ$320,FALSE),'csapat-ranglista'!$A:$FP,BZ$321,FALSE)/4),0)</f>
        <v>0</v>
      </c>
      <c r="CA167" s="223">
        <f>IFERROR(IF(RIGHT(VLOOKUP($A167,csapatok!$A:$NN,CA$320,FALSE),5)="Csere",VLOOKUP(LEFT(VLOOKUP($A167,csapatok!$A:$NN,CA$320,FALSE),LEN(VLOOKUP($A167,csapatok!$A:$NN,CA$320,FALSE))-6),'csapat-ranglista'!$A:$FP,CA$321,FALSE)/8,VLOOKUP(VLOOKUP($A167,csapatok!$A:$NN,CA$320,FALSE),'csapat-ranglista'!$A:$FP,CA$321,FALSE)/4),0)</f>
        <v>0</v>
      </c>
      <c r="CB167" s="223">
        <f>IFERROR(IF(RIGHT(VLOOKUP($A167,csapatok!$A:$NN,CB$320,FALSE),5)="Csere",VLOOKUP(LEFT(VLOOKUP($A167,csapatok!$A:$NN,CB$320,FALSE),LEN(VLOOKUP($A167,csapatok!$A:$NN,CB$320,FALSE))-6),'csapat-ranglista'!$A:$FP,CB$321,FALSE)/8,VLOOKUP(VLOOKUP($A167,csapatok!$A:$NN,CB$320,FALSE),'csapat-ranglista'!$A:$FP,CB$321,FALSE)/4),0)</f>
        <v>0</v>
      </c>
      <c r="CC167" s="223">
        <f>IFERROR(IF(RIGHT(VLOOKUP($A167,csapatok!$A:$NN,CC$320,FALSE),5)="Csere",VLOOKUP(LEFT(VLOOKUP($A167,csapatok!$A:$NN,CC$320,FALSE),LEN(VLOOKUP($A167,csapatok!$A:$NN,CC$320,FALSE))-6),'csapat-ranglista'!$A:$FP,CC$321,FALSE)/8,VLOOKUP(VLOOKUP($A167,csapatok!$A:$NN,CC$320,FALSE),'csapat-ranglista'!$A:$FP,CC$321,FALSE)/4),0)</f>
        <v>0</v>
      </c>
      <c r="CD167" s="223">
        <f>IFERROR(IF(RIGHT(VLOOKUP($A167,csapatok!$A:$NN,CD$320,FALSE),5)="Csere",VLOOKUP(LEFT(VLOOKUP($A167,csapatok!$A:$NN,CD$320,FALSE),LEN(VLOOKUP($A167,csapatok!$A:$NN,CD$320,FALSE))-6),'csapat-ranglista'!$A:$FP,CD$321,FALSE)/8,VLOOKUP(VLOOKUP($A167,csapatok!$A:$NN,CD$320,FALSE),'csapat-ranglista'!$A:$FP,CD$321,FALSE)/4),0)</f>
        <v>0</v>
      </c>
      <c r="CE167" s="223">
        <f>IFERROR(IF(RIGHT(VLOOKUP($A167,csapatok!$A:$NN,CE$320,FALSE),5)="Csere",VLOOKUP(LEFT(VLOOKUP($A167,csapatok!$A:$NN,CE$320,FALSE),LEN(VLOOKUP($A167,csapatok!$A:$NN,CE$320,FALSE))-6),'csapat-ranglista'!$A:$FP,CE$321,FALSE)/8,VLOOKUP(VLOOKUP($A167,csapatok!$A:$NN,CE$320,FALSE),'csapat-ranglista'!$A:$FP,CE$321,FALSE)/4),0)</f>
        <v>0</v>
      </c>
      <c r="CF167" s="223">
        <f>IFERROR(IF(RIGHT(VLOOKUP($A167,csapatok!$A:$NN,CF$320,FALSE),5)="Csere",VLOOKUP(LEFT(VLOOKUP($A167,csapatok!$A:$NN,CF$320,FALSE),LEN(VLOOKUP($A167,csapatok!$A:$NN,CF$320,FALSE))-6),'csapat-ranglista'!$A:$FP,CF$321,FALSE)/8,VLOOKUP(VLOOKUP($A167,csapatok!$A:$NN,CF$320,FALSE),'csapat-ranglista'!$A:$FP,CF$321,FALSE)/4),0)</f>
        <v>0</v>
      </c>
      <c r="CG167" s="223">
        <f>IFERROR(IF(RIGHT(VLOOKUP($A167,csapatok!$A:$NN,CG$320,FALSE),5)="Csere",VLOOKUP(LEFT(VLOOKUP($A167,csapatok!$A:$NN,CG$320,FALSE),LEN(VLOOKUP($A167,csapatok!$A:$NN,CG$320,FALSE))-6),'csapat-ranglista'!$A:$FP,CG$321,FALSE)/8,VLOOKUP(VLOOKUP($A167,csapatok!$A:$NN,CG$320,FALSE),'csapat-ranglista'!$A:$FP,CG$321,FALSE)/4),0)</f>
        <v>0</v>
      </c>
      <c r="CH167" s="223">
        <f>IFERROR(IF(RIGHT(VLOOKUP($A167,csapatok!$A:$NN,CH$320,FALSE),5)="Csere",VLOOKUP(LEFT(VLOOKUP($A167,csapatok!$A:$NN,CH$320,FALSE),LEN(VLOOKUP($A167,csapatok!$A:$NN,CH$320,FALSE))-6),'csapat-ranglista'!$A:$FP,CH$321,FALSE)/8,VLOOKUP(VLOOKUP($A167,csapatok!$A:$NN,CH$320,FALSE),'csapat-ranglista'!$A:$FP,CH$321,FALSE)/4),0)</f>
        <v>0</v>
      </c>
      <c r="CI167" s="223">
        <f>IFERROR(IF(RIGHT(VLOOKUP($A167,csapatok!$A:$NN,CI$320,FALSE),5)="Csere",VLOOKUP(LEFT(VLOOKUP($A167,csapatok!$A:$NN,CI$320,FALSE),LEN(VLOOKUP($A167,csapatok!$A:$NN,CI$320,FALSE))-6),'csapat-ranglista'!$A:$FP,CI$321,FALSE)/8,VLOOKUP(VLOOKUP($A167,csapatok!$A:$NN,CI$320,FALSE),'csapat-ranglista'!$A:$FP,CI$321,FALSE)/4),0)</f>
        <v>0</v>
      </c>
      <c r="CJ167" s="224">
        <f>versenyek!$IQ$11*IFERROR(VLOOKUP(VLOOKUP($A167,versenyek!IP:IR,3,FALSE),szabalyok!$A$16:$B$23,2,FALSE)/4,0)</f>
        <v>0</v>
      </c>
      <c r="CK167" s="224">
        <f>versenyek!$IT$11*IFERROR(VLOOKUP(VLOOKUP($A167,versenyek!IS:IU,3,FALSE),szabalyok!$A$16:$B$23,2,FALSE)/4,0)</f>
        <v>0</v>
      </c>
      <c r="CL167" s="223">
        <f>IFERROR(IF(RIGHT(VLOOKUP($A167,csapatok!$A:$NN,CL$320,FALSE),5)="Csere",VLOOKUP(LEFT(VLOOKUP($A167,csapatok!$A:$NN,CL$320,FALSE),LEN(VLOOKUP($A167,csapatok!$A:$NN,CL$320,FALSE))-6),'csapat-ranglista'!$A:$FP,CL$321,FALSE)/8,VLOOKUP(VLOOKUP($A167,csapatok!$A:$NN,CL$320,FALSE),'csapat-ranglista'!$A:$FP,CL$321,FALSE)/4),0)</f>
        <v>0</v>
      </c>
      <c r="CM167" s="223">
        <f>IFERROR(IF(RIGHT(VLOOKUP($A167,csapatok!$A:$NN,CM$320,FALSE),5)="Csere",VLOOKUP(LEFT(VLOOKUP($A167,csapatok!$A:$NN,CM$320,FALSE),LEN(VLOOKUP($A167,csapatok!$A:$NN,CM$320,FALSE))-6),'csapat-ranglista'!$A:$FP,CM$321,FALSE)/8,VLOOKUP(VLOOKUP($A167,csapatok!$A:$NN,CM$320,FALSE),'csapat-ranglista'!$A:$FP,CM$321,FALSE)/4),0)</f>
        <v>0</v>
      </c>
      <c r="CN167" s="223">
        <f>IFERROR(IF(RIGHT(VLOOKUP($A167,csapatok!$A:$NN,CN$320,FALSE),5)="Csere",VLOOKUP(LEFT(VLOOKUP($A167,csapatok!$A:$NN,CN$320,FALSE),LEN(VLOOKUP($A167,csapatok!$A:$NN,CN$320,FALSE))-6),'csapat-ranglista'!$A:$FP,CN$321,FALSE)/8,VLOOKUP(VLOOKUP($A167,csapatok!$A:$NN,CN$320,FALSE),'csapat-ranglista'!$A:$FP,CN$321,FALSE)/4),0)</f>
        <v>0</v>
      </c>
      <c r="CO167" s="223">
        <f>IFERROR(IF(RIGHT(VLOOKUP($A167,csapatok!$A:$NN,CO$320,FALSE),5)="Csere",VLOOKUP(LEFT(VLOOKUP($A167,csapatok!$A:$NN,CO$320,FALSE),LEN(VLOOKUP($A167,csapatok!$A:$NN,CO$320,FALSE))-6),'csapat-ranglista'!$A:$FP,CO$321,FALSE)/8,VLOOKUP(VLOOKUP($A167,csapatok!$A:$NN,CO$320,FALSE),'csapat-ranglista'!$A:$FP,CO$321,FALSE)/4),0)</f>
        <v>0</v>
      </c>
      <c r="CP167" s="223">
        <f>IFERROR(IF(RIGHT(VLOOKUP($A167,csapatok!$A:$NN,CP$320,FALSE),5)="Csere",VLOOKUP(LEFT(VLOOKUP($A167,csapatok!$A:$NN,CP$320,FALSE),LEN(VLOOKUP($A167,csapatok!$A:$NN,CP$320,FALSE))-6),'csapat-ranglista'!$A:$FP,CP$321,FALSE)/8,VLOOKUP(VLOOKUP($A167,csapatok!$A:$NN,CP$320,FALSE),'csapat-ranglista'!$A:$FP,CP$321,FALSE)/4),0)</f>
        <v>0</v>
      </c>
      <c r="CQ167" s="223">
        <f>IFERROR(IF(RIGHT(VLOOKUP($A167,csapatok!$A:$NN,CQ$320,FALSE),5)="Csere",VLOOKUP(LEFT(VLOOKUP($A167,csapatok!$A:$NN,CQ$320,FALSE),LEN(VLOOKUP($A167,csapatok!$A:$NN,CQ$320,FALSE))-6),'csapat-ranglista'!$A:$FP,CQ$321,FALSE)/8,VLOOKUP(VLOOKUP($A167,csapatok!$A:$NN,CQ$320,FALSE),'csapat-ranglista'!$A:$FP,CQ$321,FALSE)/4),0)</f>
        <v>0</v>
      </c>
      <c r="CR167" s="223">
        <f>IFERROR(IF(RIGHT(VLOOKUP($A167,csapatok!$A:$NN,CR$320,FALSE),5)="Csere",VLOOKUP(LEFT(VLOOKUP($A167,csapatok!$A:$NN,CR$320,FALSE),LEN(VLOOKUP($A167,csapatok!$A:$NN,CR$320,FALSE))-6),'csapat-ranglista'!$A:$FP,CR$321,FALSE)/8,VLOOKUP(VLOOKUP($A167,csapatok!$A:$NN,CR$320,FALSE),'csapat-ranglista'!$A:$FP,CR$321,FALSE)/4),0)</f>
        <v>0</v>
      </c>
      <c r="CS167" s="223">
        <f>IFERROR(IF(RIGHT(VLOOKUP($A167,csapatok!$A:$NN,CS$320,FALSE),5)="Csere",VLOOKUP(LEFT(VLOOKUP($A167,csapatok!$A:$NN,CS$320,FALSE),LEN(VLOOKUP($A167,csapatok!$A:$NN,CS$320,FALSE))-6),'csapat-ranglista'!$A:$FP,CS$321,FALSE)/8,VLOOKUP(VLOOKUP($A167,csapatok!$A:$NN,CS$320,FALSE),'csapat-ranglista'!$A:$FP,CS$321,FALSE)/4),0)</f>
        <v>0</v>
      </c>
      <c r="CT167" s="223">
        <f>IFERROR(IF(RIGHT(VLOOKUP($A167,csapatok!$A:$NN,CT$320,FALSE),5)="Csere",VLOOKUP(LEFT(VLOOKUP($A167,csapatok!$A:$NN,CT$320,FALSE),LEN(VLOOKUP($A167,csapatok!$A:$NN,CT$320,FALSE))-6),'csapat-ranglista'!$A:$FP,CT$321,FALSE)/8,VLOOKUP(VLOOKUP($A167,csapatok!$A:$NN,CT$320,FALSE),'csapat-ranglista'!$A:$FP,CT$321,FALSE)/4),0)</f>
        <v>0</v>
      </c>
      <c r="CU167" s="223">
        <f>IFERROR(IF(RIGHT(VLOOKUP($A167,csapatok!$A:$NN,CU$320,FALSE),5)="Csere",VLOOKUP(LEFT(VLOOKUP($A167,csapatok!$A:$NN,CU$320,FALSE),LEN(VLOOKUP($A167,csapatok!$A:$NN,CU$320,FALSE))-6),'csapat-ranglista'!$A:$FP,CU$321,FALSE)/8,VLOOKUP(VLOOKUP($A167,csapatok!$A:$NN,CU$320,FALSE),'csapat-ranglista'!$A:$FP,CU$321,FALSE)/4),0)</f>
        <v>0</v>
      </c>
      <c r="CV167" s="223">
        <f>IFERROR(IF(RIGHT(VLOOKUP($A167,csapatok!$A:$NN,CV$320,FALSE),5)="Csere",VLOOKUP(LEFT(VLOOKUP($A167,csapatok!$A:$NN,CV$320,FALSE),LEN(VLOOKUP($A167,csapatok!$A:$NN,CV$320,FALSE))-6),'csapat-ranglista'!$A:$FP,CV$321,FALSE)/8,VLOOKUP(VLOOKUP($A167,csapatok!$A:$NN,CV$320,FALSE),'csapat-ranglista'!$A:$FP,CV$321,FALSE)/4),0)</f>
        <v>0</v>
      </c>
      <c r="CW167" s="223">
        <f>IFERROR(IF(RIGHT(VLOOKUP($A167,csapatok!$A:$NN,CW$320,FALSE),5)="Csere",VLOOKUP(LEFT(VLOOKUP($A167,csapatok!$A:$NN,CW$320,FALSE),LEN(VLOOKUP($A167,csapatok!$A:$NN,CW$320,FALSE))-6),'csapat-ranglista'!$A:$FP,CW$321,FALSE)/8,VLOOKUP(VLOOKUP($A167,csapatok!$A:$NN,CW$320,FALSE),'csapat-ranglista'!$A:$FP,CW$321,FALSE)/4),0)</f>
        <v>0</v>
      </c>
      <c r="CX167" s="223">
        <f>IFERROR(IF(RIGHT(VLOOKUP($A167,csapatok!$A:$NN,CX$320,FALSE),5)="Csere",VLOOKUP(LEFT(VLOOKUP($A167,csapatok!$A:$NN,CX$320,FALSE),LEN(VLOOKUP($A167,csapatok!$A:$NN,CX$320,FALSE))-6),'csapat-ranglista'!$A:$FP,CX$321,FALSE)/8,VLOOKUP(VLOOKUP($A167,csapatok!$A:$NN,CX$320,FALSE),'csapat-ranglista'!$A:$FP,CX$321,FALSE)/4),0)</f>
        <v>0</v>
      </c>
      <c r="CY167" s="223">
        <f>IFERROR(IF(RIGHT(VLOOKUP($A167,csapatok!$A:$NN,CY$320,FALSE),5)="Csere",VLOOKUP(LEFT(VLOOKUP($A167,csapatok!$A:$NN,CY$320,FALSE),LEN(VLOOKUP($A167,csapatok!$A:$NN,CY$320,FALSE))-6),'csapat-ranglista'!$A:$FP,CY$321,FALSE)/8,VLOOKUP(VLOOKUP($A167,csapatok!$A:$NN,CY$320,FALSE),'csapat-ranglista'!$A:$FP,CY$321,FALSE)/4),0)</f>
        <v>0</v>
      </c>
      <c r="CZ167" s="223">
        <f>IFERROR(IF(RIGHT(VLOOKUP($A167,csapatok!$A:$NN,CZ$320,FALSE),5)="Csere",VLOOKUP(LEFT(VLOOKUP($A167,csapatok!$A:$NN,CZ$320,FALSE),LEN(VLOOKUP($A167,csapatok!$A:$NN,CZ$320,FALSE))-6),'csapat-ranglista'!$A:$FP,CZ$321,FALSE)/8,VLOOKUP(VLOOKUP($A167,csapatok!$A:$NN,CZ$320,FALSE),'csapat-ranglista'!$A:$FP,CZ$321,FALSE)/4),0)</f>
        <v>0</v>
      </c>
      <c r="DA167" s="223">
        <f>IFERROR(IF(RIGHT(VLOOKUP($A167,csapatok!$A:$NN,DA$320,FALSE),5)="Csere",VLOOKUP(LEFT(VLOOKUP($A167,csapatok!$A:$NN,DA$320,FALSE),LEN(VLOOKUP($A167,csapatok!$A:$NN,DA$320,FALSE))-6),'csapat-ranglista'!$A:$FP,DA$321,FALSE)/8,VLOOKUP(VLOOKUP($A167,csapatok!$A:$NN,DA$320,FALSE),'csapat-ranglista'!$A:$FP,DA$321,FALSE)/4),0)</f>
        <v>0</v>
      </c>
      <c r="DB167" s="223">
        <f>IFERROR(IF(RIGHT(VLOOKUP($A167,csapatok!$A:$NN,DB$320,FALSE),5)="Csere",VLOOKUP(LEFT(VLOOKUP($A167,csapatok!$A:$NN,DB$320,FALSE),LEN(VLOOKUP($A167,csapatok!$A:$NN,DB$320,FALSE))-6),'csapat-ranglista'!$A:$FP,DB$321,FALSE)/8,VLOOKUP(VLOOKUP($A167,csapatok!$A:$NN,DB$320,FALSE),'csapat-ranglista'!$A:$FP,DB$321,FALSE)/4),0)</f>
        <v>0</v>
      </c>
      <c r="DC167" s="223">
        <f>IFERROR(IF(RIGHT(VLOOKUP($A167,csapatok!$A:$NN,DC$320,FALSE),5)="Csere",VLOOKUP(LEFT(VLOOKUP($A167,csapatok!$A:$NN,DC$320,FALSE),LEN(VLOOKUP($A167,csapatok!$A:$NN,DC$320,FALSE))-6),'csapat-ranglista'!$A:$FP,DC$321,FALSE)/8,VLOOKUP(VLOOKUP($A167,csapatok!$A:$NN,DC$320,FALSE),'csapat-ranglista'!$A:$FP,DC$321,FALSE)/4),0)</f>
        <v>0</v>
      </c>
      <c r="DD167" s="223">
        <f>IFERROR(IF(RIGHT(VLOOKUP($A167,csapatok!$A:$NN,DD$320,FALSE),5)="Csere",VLOOKUP(LEFT(VLOOKUP($A167,csapatok!$A:$NN,DD$320,FALSE),LEN(VLOOKUP($A167,csapatok!$A:$NN,DD$320,FALSE))-6),'csapat-ranglista'!$A:$FP,DD$321,FALSE)/8,VLOOKUP(VLOOKUP($A167,csapatok!$A:$NN,DD$320,FALSE),'csapat-ranglista'!$A:$FP,DD$321,FALSE)/4),0)</f>
        <v>0</v>
      </c>
      <c r="DE167" s="223">
        <f>IFERROR(IF(RIGHT(VLOOKUP($A167,csapatok!$A:$NN,DE$320,FALSE),5)="Csere",VLOOKUP(LEFT(VLOOKUP($A167,csapatok!$A:$NN,DE$320,FALSE),LEN(VLOOKUP($A167,csapatok!$A:$NN,DE$320,FALSE))-6),'csapat-ranglista'!$A:$FP,DE$321,FALSE)/8,VLOOKUP(VLOOKUP($A167,csapatok!$A:$NN,DE$320,FALSE),'csapat-ranglista'!$A:$FP,DE$321,FALSE)/4),0)</f>
        <v>0</v>
      </c>
      <c r="DF167" s="223">
        <f>IFERROR(IF(RIGHT(VLOOKUP($A167,csapatok!$A:$NN,DF$320,FALSE),5)="Csere",VLOOKUP(LEFT(VLOOKUP($A167,csapatok!$A:$NN,DF$320,FALSE),LEN(VLOOKUP($A167,csapatok!$A:$NN,DF$320,FALSE))-6),'csapat-ranglista'!$A:$FP,DF$321,FALSE)/8,VLOOKUP(VLOOKUP($A167,csapatok!$A:$NN,DF$320,FALSE),'csapat-ranglista'!$A:$FP,DF$321,FALSE)/4),0)</f>
        <v>0</v>
      </c>
      <c r="DG167" s="223">
        <f>IFERROR(IF(RIGHT(VLOOKUP($A167,csapatok!$A:$NN,DG$320,FALSE),5)="Csere",VLOOKUP(LEFT(VLOOKUP($A167,csapatok!$A:$NN,DG$320,FALSE),LEN(VLOOKUP($A167,csapatok!$A:$NN,DG$320,FALSE))-6),'csapat-ranglista'!$A:$FP,DG$321,FALSE)/8,VLOOKUP(VLOOKUP($A167,csapatok!$A:$NN,DG$320,FALSE),'csapat-ranglista'!$A:$FP,DG$321,FALSE)/4),0)</f>
        <v>0</v>
      </c>
      <c r="DH167" s="223">
        <f>IFERROR(IF(RIGHT(VLOOKUP($A167,csapatok!$A:$NN,DH$320,FALSE),5)="Csere",VLOOKUP(LEFT(VLOOKUP($A167,csapatok!$A:$NN,DH$320,FALSE),LEN(VLOOKUP($A167,csapatok!$A:$NN,DH$320,FALSE))-6),'csapat-ranglista'!$A:$FP,DH$321,FALSE)/8,VLOOKUP(VLOOKUP($A167,csapatok!$A:$NN,DH$320,FALSE),'csapat-ranglista'!$A:$FP,DH$321,FALSE)/4),0)</f>
        <v>0</v>
      </c>
      <c r="DI167" s="223">
        <f>IFERROR(IF(RIGHT(VLOOKUP($A167,csapatok!$A:$NN,DI$320,FALSE),5)="Csere",VLOOKUP(LEFT(VLOOKUP($A167,csapatok!$A:$NN,DI$320,FALSE),LEN(VLOOKUP($A167,csapatok!$A:$NN,DI$320,FALSE))-6),'csapat-ranglista'!$A:$FP,DI$321,FALSE)/8,VLOOKUP(VLOOKUP($A167,csapatok!$A:$NN,DI$320,FALSE),'csapat-ranglista'!$A:$FP,DI$321,FALSE)/4),0)</f>
        <v>0</v>
      </c>
      <c r="DJ167" s="223">
        <f>IFERROR(IF(RIGHT(VLOOKUP($A167,csapatok!$A:$NN,DJ$320,FALSE),5)="Csere",VLOOKUP(LEFT(VLOOKUP($A167,csapatok!$A:$NN,DJ$320,FALSE),LEN(VLOOKUP($A167,csapatok!$A:$NN,DJ$320,FALSE))-6),'csapat-ranglista'!$A:$FP,DJ$321,FALSE)/8,VLOOKUP(VLOOKUP($A167,csapatok!$A:$NN,DJ$320,FALSE),'csapat-ranglista'!$A:$FP,DJ$321,FALSE)/4),0)</f>
        <v>0</v>
      </c>
      <c r="DK167" s="223">
        <f>IFERROR(IF(RIGHT(VLOOKUP($A167,csapatok!$A:$NN,DK$320,FALSE),5)="Csere",VLOOKUP(LEFT(VLOOKUP($A167,csapatok!$A:$NN,DK$320,FALSE),LEN(VLOOKUP($A167,csapatok!$A:$NN,DK$320,FALSE))-6),'csapat-ranglista'!$A:$FP,DK$321,FALSE)/8,VLOOKUP(VLOOKUP($A167,csapatok!$A:$NN,DK$320,FALSE),'csapat-ranglista'!$A:$FP,DK$321,FALSE)/4),0)</f>
        <v>0</v>
      </c>
      <c r="DL167" s="223">
        <f>IFERROR(IF(RIGHT(VLOOKUP($A167,csapatok!$A:$NN,DL$320,FALSE),5)="Csere",VLOOKUP(LEFT(VLOOKUP($A167,csapatok!$A:$NN,DL$320,FALSE),LEN(VLOOKUP($A167,csapatok!$A:$NN,DL$320,FALSE))-6),'csapat-ranglista'!$A:$FP,DL$321,FALSE)/8,VLOOKUP(VLOOKUP($A167,csapatok!$A:$NN,DL$320,FALSE),'csapat-ranglista'!$A:$FP,DL$321,FALSE)/4),0)</f>
        <v>0</v>
      </c>
      <c r="DM167" s="223">
        <f>IFERROR(IF(RIGHT(VLOOKUP($A167,csapatok!$A:$NN,DM$320,FALSE),5)="Csere",VLOOKUP(LEFT(VLOOKUP($A167,csapatok!$A:$NN,DM$320,FALSE),LEN(VLOOKUP($A167,csapatok!$A:$NN,DM$320,FALSE))-6),'csapat-ranglista'!$A:$FP,DM$321,FALSE)/8,VLOOKUP(VLOOKUP($A167,csapatok!$A:$NN,DM$320,FALSE),'csapat-ranglista'!$A:$FP,DM$321,FALSE)/4),0)</f>
        <v>0</v>
      </c>
      <c r="DN167" s="223">
        <f>IFERROR(IF(RIGHT(VLOOKUP($A167,csapatok!$A:$NN,DN$320,FALSE),5)="Csere",VLOOKUP(LEFT(VLOOKUP($A167,csapatok!$A:$NN,DN$320,FALSE),LEN(VLOOKUP($A167,csapatok!$A:$NN,DN$320,FALSE))-6),'csapat-ranglista'!$A:$FP,DN$321,FALSE)/8,VLOOKUP(VLOOKUP($A167,csapatok!$A:$NN,DN$320,FALSE),'csapat-ranglista'!$A:$FP,DN$321,FALSE)/4),0)</f>
        <v>0</v>
      </c>
      <c r="DO167" s="224">
        <f>versenyek!$MF$11*IFERROR(VLOOKUP(VLOOKUP($A167,versenyek!ME:MG,3,FALSE),szabalyok!$A$16:$B$23,2,FALSE)/4,0)</f>
        <v>0</v>
      </c>
      <c r="DP167" s="224">
        <f>versenyek!$MI$11*IFERROR(VLOOKUP(VLOOKUP($A167,versenyek!MH:MJ,3,FALSE),szabalyok!$A$16:$B$23,2,FALSE)/4,0)</f>
        <v>0</v>
      </c>
      <c r="DQ167" s="223">
        <f>IFERROR(IF(RIGHT(VLOOKUP($A167,csapatok!$A:$NN,DQ$320,FALSE),5)="Csere",VLOOKUP(LEFT(VLOOKUP($A167,csapatok!$A:$NN,DQ$320,FALSE),LEN(VLOOKUP($A167,csapatok!$A:$NN,DQ$320,FALSE))-6),'csapat-ranglista'!$A:$FP,DQ$321,FALSE)/8,VLOOKUP(VLOOKUP($A167,csapatok!$A:$NN,DQ$320,FALSE),'csapat-ranglista'!$A:$FP,DQ$321,FALSE)/4),0)</f>
        <v>0</v>
      </c>
      <c r="DR167" s="223">
        <f>IFERROR(IF(RIGHT(VLOOKUP($A167,csapatok!$A:$NN,DR$320,FALSE),5)="Csere",VLOOKUP(LEFT(VLOOKUP($A167,csapatok!$A:$NN,DR$320,FALSE),LEN(VLOOKUP($A167,csapatok!$A:$NN,DR$320,FALSE))-6),'csapat-ranglista'!$A:$FP,DR$321,FALSE)/8,VLOOKUP(VLOOKUP($A167,csapatok!$A:$NN,DR$320,FALSE),'csapat-ranglista'!$A:$FP,DR$321,FALSE)/4),0)</f>
        <v>0</v>
      </c>
      <c r="DS167" s="223">
        <f>IFERROR(IF(RIGHT(VLOOKUP($A167,csapatok!$A:$NN,DS$320,FALSE),5)="Csere",VLOOKUP(LEFT(VLOOKUP($A167,csapatok!$A:$NN,DS$320,FALSE),LEN(VLOOKUP($A167,csapatok!$A:$NN,DS$320,FALSE))-6),'csapat-ranglista'!$A:$FP,DS$321,FALSE)/8,VLOOKUP(VLOOKUP($A167,csapatok!$A:$NN,DS$320,FALSE),'csapat-ranglista'!$A:$FP,DS$321,FALSE)/4),0)</f>
        <v>0</v>
      </c>
      <c r="DT167" s="223">
        <f>IFERROR(IF(RIGHT(VLOOKUP($A167,csapatok!$A:$NN,DT$320,FALSE),5)="Csere",VLOOKUP(LEFT(VLOOKUP($A167,csapatok!$A:$NN,DT$320,FALSE),LEN(VLOOKUP($A167,csapatok!$A:$NN,DT$320,FALSE))-6),'csapat-ranglista'!$A:$FP,DT$321,FALSE)/8,VLOOKUP(VLOOKUP($A167,csapatok!$A:$NN,DT$320,FALSE),'csapat-ranglista'!$A:$FP,DT$321,FALSE)/4),0)</f>
        <v>0</v>
      </c>
      <c r="DU167" s="223">
        <f>IFERROR(IF(RIGHT(VLOOKUP($A167,csapatok!$A:$NN,DU$320,FALSE),5)="Csere",VLOOKUP(LEFT(VLOOKUP($A167,csapatok!$A:$NN,DU$320,FALSE),LEN(VLOOKUP($A167,csapatok!$A:$NN,DU$320,FALSE))-6),'csapat-ranglista'!$A:$FP,DU$321,FALSE)/8,VLOOKUP(VLOOKUP($A167,csapatok!$A:$NN,DU$320,FALSE),'csapat-ranglista'!$A:$FP,DU$321,FALSE)/4),0)</f>
        <v>0</v>
      </c>
      <c r="DV167" s="223">
        <f>IFERROR(IF(RIGHT(VLOOKUP($A167,csapatok!$A:$NN,DV$320,FALSE),5)="Csere",VLOOKUP(LEFT(VLOOKUP($A167,csapatok!$A:$NN,DV$320,FALSE),LEN(VLOOKUP($A167,csapatok!$A:$NN,DV$320,FALSE))-6),'csapat-ranglista'!$A:$FP,DV$321,FALSE)/8,VLOOKUP(VLOOKUP($A167,csapatok!$A:$NN,DV$320,FALSE),'csapat-ranglista'!$A:$FP,DV$321,FALSE)/4),0)</f>
        <v>0</v>
      </c>
      <c r="DW167" s="223">
        <f>IFERROR(IF(RIGHT(VLOOKUP($A167,csapatok!$A:$NN,DW$320,FALSE),5)="Csere",VLOOKUP(LEFT(VLOOKUP($A167,csapatok!$A:$NN,DW$320,FALSE),LEN(VLOOKUP($A167,csapatok!$A:$NN,DW$320,FALSE))-6),'csapat-ranglista'!$A:$FP,DW$321,FALSE)/8,VLOOKUP(VLOOKUP($A167,csapatok!$A:$NN,DW$320,FALSE),'csapat-ranglista'!$A:$FP,DW$321,FALSE)/4),0)</f>
        <v>0</v>
      </c>
      <c r="DX167" s="223">
        <f>IFERROR(IF(RIGHT(VLOOKUP($A167,csapatok!$A:$NN,DX$320,FALSE),5)="Csere",VLOOKUP(LEFT(VLOOKUP($A167,csapatok!$A:$NN,DX$320,FALSE),LEN(VLOOKUP($A167,csapatok!$A:$NN,DX$320,FALSE))-6),'csapat-ranglista'!$A:$FP,DX$321,FALSE)/8,VLOOKUP(VLOOKUP($A167,csapatok!$A:$NN,DX$320,FALSE),'csapat-ranglista'!$A:$FP,DX$321,FALSE)/4),0)</f>
        <v>0</v>
      </c>
      <c r="DY167" s="223">
        <f>IFERROR(IF(RIGHT(VLOOKUP($A167,csapatok!$A:$NN,DY$320,FALSE),5)="Csere",VLOOKUP(LEFT(VLOOKUP($A167,csapatok!$A:$NN,DY$320,FALSE),LEN(VLOOKUP($A167,csapatok!$A:$NN,DY$320,FALSE))-6),'csapat-ranglista'!$A:$FP,DY$321,FALSE)/8,VLOOKUP(VLOOKUP($A167,csapatok!$A:$NN,DY$320,FALSE),'csapat-ranglista'!$A:$FP,DY$321,FALSE)/4),0)</f>
        <v>0</v>
      </c>
      <c r="DZ167" s="223">
        <f>IFERROR(IF(RIGHT(VLOOKUP($A167,csapatok!$A:$NN,DZ$320,FALSE),5)="Csere",VLOOKUP(LEFT(VLOOKUP($A167,csapatok!$A:$NN,DZ$320,FALSE),LEN(VLOOKUP($A167,csapatok!$A:$NN,DZ$320,FALSE))-6),'csapat-ranglista'!$A:$FP,DZ$321,FALSE)/8,VLOOKUP(VLOOKUP($A167,csapatok!$A:$NN,DZ$320,FALSE),'csapat-ranglista'!$A:$FP,DZ$321,FALSE)/4),0)</f>
        <v>0</v>
      </c>
      <c r="EA167" s="223">
        <f>IFERROR(IF(RIGHT(VLOOKUP($A167,csapatok!$A:$NN,EA$320,FALSE),5)="Csere",VLOOKUP(LEFT(VLOOKUP($A167,csapatok!$A:$NN,EA$320,FALSE),LEN(VLOOKUP($A167,csapatok!$A:$NN,EA$320,FALSE))-6),'csapat-ranglista'!$A:$FP,EA$321,FALSE)/8,VLOOKUP(VLOOKUP($A167,csapatok!$A:$NN,EA$320,FALSE),'csapat-ranglista'!$A:$FP,EA$321,FALSE)/4),0)</f>
        <v>0</v>
      </c>
      <c r="EB167" s="223">
        <f>IFERROR(IF(RIGHT(VLOOKUP($A167,csapatok!$A:$NN,EB$320,FALSE),5)="Csere",VLOOKUP(LEFT(VLOOKUP($A167,csapatok!$A:$NN,EB$320,FALSE),LEN(VLOOKUP($A167,csapatok!$A:$NN,EB$320,FALSE))-6),'csapat-ranglista'!$A:$FP,EB$321,FALSE)/8,VLOOKUP(VLOOKUP($A167,csapatok!$A:$NN,EB$320,FALSE),'csapat-ranglista'!$A:$FP,EB$321,FALSE)/4),0)</f>
        <v>0</v>
      </c>
      <c r="EC167" s="223">
        <f>IFERROR(IF(RIGHT(VLOOKUP($A167,csapatok!$A:$NN,EC$320,FALSE),5)="Csere",VLOOKUP(LEFT(VLOOKUP($A167,csapatok!$A:$NN,EC$320,FALSE),LEN(VLOOKUP($A167,csapatok!$A:$NN,EC$320,FALSE))-6),'csapat-ranglista'!$A:$FP,EC$321,FALSE)/8,VLOOKUP(VLOOKUP($A167,csapatok!$A:$NN,EC$320,FALSE),'csapat-ranglista'!$A:$FP,EC$321,FALSE)/4),0)</f>
        <v>0</v>
      </c>
      <c r="ED167" s="223">
        <f>IFERROR(IF(RIGHT(VLOOKUP($A167,csapatok!$A:$NN,ED$320,FALSE),5)="Csere",VLOOKUP(LEFT(VLOOKUP($A167,csapatok!$A:$NN,ED$320,FALSE),LEN(VLOOKUP($A167,csapatok!$A:$NN,ED$320,FALSE))-6),'csapat-ranglista'!$A:$FP,ED$321,FALSE)/8,VLOOKUP(VLOOKUP($A167,csapatok!$A:$NN,ED$320,FALSE),'csapat-ranglista'!$A:$FP,ED$321,FALSE)/4),0)</f>
        <v>0</v>
      </c>
      <c r="EE167" s="223">
        <f>IFERROR(IF(RIGHT(VLOOKUP($A167,csapatok!$A:$NN,EE$320,FALSE),5)="Csere",VLOOKUP(LEFT(VLOOKUP($A167,csapatok!$A:$NN,EE$320,FALSE),LEN(VLOOKUP($A167,csapatok!$A:$NN,EE$320,FALSE))-6),'csapat-ranglista'!$A:$FP,EE$321,FALSE)/8,VLOOKUP(VLOOKUP($A167,csapatok!$A:$NN,EE$320,FALSE),'csapat-ranglista'!$A:$FP,EE$321,FALSE)/4),0)</f>
        <v>0</v>
      </c>
      <c r="EF167" s="223">
        <f>IFERROR(IF(RIGHT(VLOOKUP($A167,csapatok!$A:$NN,EF$320,FALSE),5)="Csere",VLOOKUP(LEFT(VLOOKUP($A167,csapatok!$A:$NN,EF$320,FALSE),LEN(VLOOKUP($A167,csapatok!$A:$NN,EF$320,FALSE))-6),'csapat-ranglista'!$A:$FP,EF$321,FALSE)/8,VLOOKUP(VLOOKUP($A167,csapatok!$A:$NN,EF$320,FALSE),'csapat-ranglista'!$A:$FP,EF$321,FALSE)/4),0)</f>
        <v>0</v>
      </c>
      <c r="EG167" s="223">
        <f>IFERROR(IF(RIGHT(VLOOKUP($A167,csapatok!$A:$NN,EG$320,FALSE),5)="Csere",VLOOKUP(LEFT(VLOOKUP($A167,csapatok!$A:$NN,EG$320,FALSE),LEN(VLOOKUP($A167,csapatok!$A:$NN,EG$320,FALSE))-6),'csapat-ranglista'!$A:$FP,EG$321,FALSE)/8,VLOOKUP(VLOOKUP($A167,csapatok!$A:$NN,EG$320,FALSE),'csapat-ranglista'!$A:$FP,EG$321,FALSE)/4),0)</f>
        <v>0</v>
      </c>
      <c r="EH167" s="223">
        <f>IFERROR(IF(RIGHT(VLOOKUP($A167,csapatok!$A:$NN,EH$320,FALSE),5)="Csere",VLOOKUP(LEFT(VLOOKUP($A167,csapatok!$A:$NN,EH$320,FALSE),LEN(VLOOKUP($A167,csapatok!$A:$NN,EH$320,FALSE))-6),'csapat-ranglista'!$A:$FP,EH$321,FALSE)/8,VLOOKUP(VLOOKUP($A167,csapatok!$A:$NN,EH$320,FALSE),'csapat-ranglista'!$A:$FP,EH$321,FALSE)/4),0)</f>
        <v>0</v>
      </c>
      <c r="EI167" s="223">
        <f>IFERROR(IF(RIGHT(VLOOKUP($A167,csapatok!$A:$NN,EI$320,FALSE),5)="Csere",VLOOKUP(LEFT(VLOOKUP($A167,csapatok!$A:$NN,EI$320,FALSE),LEN(VLOOKUP($A167,csapatok!$A:$NN,EI$320,FALSE))-6),'csapat-ranglista'!$A:$FP,EI$321,FALSE)/8,VLOOKUP(VLOOKUP($A167,csapatok!$A:$NN,EI$320,FALSE),'csapat-ranglista'!$A:$FP,EI$321,FALSE)/4),0)</f>
        <v>0</v>
      </c>
      <c r="EJ167" s="223">
        <f>IFERROR(IF(RIGHT(VLOOKUP($A167,csapatok!$A:$NN,EJ$320,FALSE),5)="Csere",VLOOKUP(LEFT(VLOOKUP($A167,csapatok!$A:$NN,EJ$320,FALSE),LEN(VLOOKUP($A167,csapatok!$A:$NN,EJ$320,FALSE))-6),'csapat-ranglista'!$A:$FP,EJ$321,FALSE)/8,VLOOKUP(VLOOKUP($A167,csapatok!$A:$NN,EJ$320,FALSE),'csapat-ranglista'!$A:$FP,EJ$321,FALSE)/4),0)</f>
        <v>0</v>
      </c>
      <c r="EK167" s="223">
        <f>IFERROR(IF(RIGHT(VLOOKUP($A167,csapatok!$A:$NN,EK$320,FALSE),5)="Csere",VLOOKUP(LEFT(VLOOKUP($A167,csapatok!$A:$NN,EK$320,FALSE),LEN(VLOOKUP($A167,csapatok!$A:$NN,EK$320,FALSE))-6),'csapat-ranglista'!$A:$FP,EK$321,FALSE)/8,VLOOKUP(VLOOKUP($A167,csapatok!$A:$NN,EK$320,FALSE),'csapat-ranglista'!$A:$FP,EK$321,FALSE)/4),0)</f>
        <v>0</v>
      </c>
      <c r="EL167" s="223">
        <f>IFERROR(IF(RIGHT(VLOOKUP($A167,csapatok!$A:$NN,EL$320,FALSE),5)="Csere",VLOOKUP(LEFT(VLOOKUP($A167,csapatok!$A:$NN,EL$320,FALSE),LEN(VLOOKUP($A167,csapatok!$A:$NN,EL$320,FALSE))-6),'csapat-ranglista'!$A:$FP,EL$321,FALSE)/8,VLOOKUP(VLOOKUP($A167,csapatok!$A:$NN,EL$320,FALSE),'csapat-ranglista'!$A:$FP,EL$321,FALSE)/4),0)</f>
        <v>0</v>
      </c>
      <c r="EM167" s="223">
        <f>IFERROR(IF(RIGHT(VLOOKUP($A167,csapatok!$A:$NN,EM$320,FALSE),5)="Csere",VLOOKUP(LEFT(VLOOKUP($A167,csapatok!$A:$NN,EM$320,FALSE),LEN(VLOOKUP($A167,csapatok!$A:$NN,EM$320,FALSE))-6),'csapat-ranglista'!$A:$FP,EM$321,FALSE)/8,VLOOKUP(VLOOKUP($A167,csapatok!$A:$NN,EM$320,FALSE),'csapat-ranglista'!$A:$FP,EM$321,FALSE)/4),0)</f>
        <v>0</v>
      </c>
      <c r="EN167" s="223">
        <f>IFERROR(IF(RIGHT(VLOOKUP($A167,csapatok!$A:$NN,EN$320,FALSE),5)="Csere",VLOOKUP(LEFT(VLOOKUP($A167,csapatok!$A:$NN,EN$320,FALSE),LEN(VLOOKUP($A167,csapatok!$A:$NN,EN$320,FALSE))-6),'csapat-ranglista'!$A:$FP,EN$321,FALSE)/8,VLOOKUP(VLOOKUP($A167,csapatok!$A:$NN,EN$320,FALSE),'csapat-ranglista'!$A:$FP,EN$321,FALSE)/4),0)</f>
        <v>0</v>
      </c>
      <c r="EO167" s="223">
        <f>IFERROR(IF(RIGHT(VLOOKUP($A167,csapatok!$A:$NN,EO$320,FALSE),5)="Csere",VLOOKUP(LEFT(VLOOKUP($A167,csapatok!$A:$NN,EO$320,FALSE),LEN(VLOOKUP($A167,csapatok!$A:$NN,EO$320,FALSE))-6),'csapat-ranglista'!$A:$FP,EO$321,FALSE)/8,VLOOKUP(VLOOKUP($A167,csapatok!$A:$NN,EO$320,FALSE),'csapat-ranglista'!$A:$FP,EO$321,FALSE)/4),0)</f>
        <v>0</v>
      </c>
      <c r="EP167" s="223">
        <f>IFERROR(IF(RIGHT(VLOOKUP($A167,csapatok!$A:$NN,EP$320,FALSE),5)="Csere",VLOOKUP(LEFT(VLOOKUP($A167,csapatok!$A:$NN,EP$320,FALSE),LEN(VLOOKUP($A167,csapatok!$A:$NN,EP$320,FALSE))-6),'csapat-ranglista'!$A:$FP,EP$321,FALSE)/8,VLOOKUP(VLOOKUP($A167,csapatok!$A:$NN,EP$320,FALSE),'csapat-ranglista'!$A:$FP,EP$321,FALSE)/4),0)</f>
        <v>0</v>
      </c>
      <c r="EQ167" s="223">
        <f>IFERROR(IF(RIGHT(VLOOKUP($A167,csapatok!$A:$NN,EQ$320,FALSE),5)="Csere",VLOOKUP(LEFT(VLOOKUP($A167,csapatok!$A:$NN,EQ$320,FALSE),LEN(VLOOKUP($A167,csapatok!$A:$NN,EQ$320,FALSE))-6),'csapat-ranglista'!$A:$FP,EQ$321,FALSE)/8,VLOOKUP(VLOOKUP($A167,csapatok!$A:$NN,EQ$320,FALSE),'csapat-ranglista'!$A:$FP,EQ$321,FALSE)/4),0)</f>
        <v>0</v>
      </c>
      <c r="ER167" s="223">
        <f>IFERROR(IF(RIGHT(VLOOKUP($A167,csapatok!$A:$NN,ER$320,FALSE),5)="Csere",VLOOKUP(LEFT(VLOOKUP($A167,csapatok!$A:$NN,ER$320,FALSE),LEN(VLOOKUP($A167,csapatok!$A:$NN,ER$320,FALSE))-6),'csapat-ranglista'!$A:$FP,ER$321,FALSE)/8,VLOOKUP(VLOOKUP($A167,csapatok!$A:$NN,ER$320,FALSE),'csapat-ranglista'!$A:$FP,ER$321,FALSE)/4),0)</f>
        <v>0</v>
      </c>
      <c r="ES167" s="223">
        <f>IFERROR(IF(RIGHT(VLOOKUP($A167,csapatok!$A:$NN,ES$320,FALSE),5)="Csere",VLOOKUP(LEFT(VLOOKUP($A167,csapatok!$A:$NN,ES$320,FALSE),LEN(VLOOKUP($A167,csapatok!$A:$NN,ES$320,FALSE))-6),'csapat-ranglista'!$A:$FP,ES$321,FALSE)/8,VLOOKUP(VLOOKUP($A167,csapatok!$A:$NN,ES$320,FALSE),'csapat-ranglista'!$A:$FP,ES$321,FALSE)/4),0)</f>
        <v>0</v>
      </c>
      <c r="ET167" s="223">
        <f>IFERROR(IF(RIGHT(VLOOKUP($A167,csapatok!$A:$NN,ET$320,FALSE),5)="Csere",VLOOKUP(LEFT(VLOOKUP($A167,csapatok!$A:$NN,ET$320,FALSE),LEN(VLOOKUP($A167,csapatok!$A:$NN,ET$320,FALSE))-6),'csapat-ranglista'!$A:$FP,ET$321,FALSE)/8,VLOOKUP(VLOOKUP($A167,csapatok!$A:$NN,ET$320,FALSE),'csapat-ranglista'!$A:$FP,ET$321,FALSE)/4),0)</f>
        <v>0</v>
      </c>
      <c r="EU167" s="223">
        <f>IFERROR(IF(RIGHT(VLOOKUP($A167,csapatok!$A:$NN,EU$320,FALSE),5)="Csere",VLOOKUP(LEFT(VLOOKUP($A167,csapatok!$A:$NN,EU$320,FALSE),LEN(VLOOKUP($A167,csapatok!$A:$NN,EU$320,FALSE))-6),'csapat-ranglista'!$A:$FP,EU$321,FALSE)/8,VLOOKUP(VLOOKUP($A167,csapatok!$A:$NN,EU$320,FALSE),'csapat-ranglista'!$A:$FP,EU$321,FALSE)/4),0)</f>
        <v>0</v>
      </c>
      <c r="EV167" s="223">
        <f>IFERROR(IF(RIGHT(VLOOKUP($A167,csapatok!$A:$NN,EV$320,FALSE),5)="Csere",VLOOKUP(LEFT(VLOOKUP($A167,csapatok!$A:$NN,EV$320,FALSE),LEN(VLOOKUP($A167,csapatok!$A:$NN,EV$320,FALSE))-6),'csapat-ranglista'!$A:$FP,EV$321,FALSE)/8,VLOOKUP(VLOOKUP($A167,csapatok!$A:$NN,EV$320,FALSE),'csapat-ranglista'!$A:$FP,EV$321,FALSE)/4),0)</f>
        <v>0</v>
      </c>
      <c r="EW167" s="223">
        <f>IFERROR(IF(RIGHT(VLOOKUP($A167,csapatok!$A:$NN,EW$320,FALSE),5)="Csere",VLOOKUP(LEFT(VLOOKUP($A167,csapatok!$A:$NN,EW$320,FALSE),LEN(VLOOKUP($A167,csapatok!$A:$NN,EW$320,FALSE))-6),'csapat-ranglista'!$A:$FP,EW$321,FALSE)/8,VLOOKUP(VLOOKUP($A167,csapatok!$A:$NN,EW$320,FALSE),'csapat-ranglista'!$A:$FP,EW$321,FALSE)/4),0)</f>
        <v>0</v>
      </c>
      <c r="EX167" s="223">
        <f>IFERROR(IF(RIGHT(VLOOKUP($A167,csapatok!$A:$NN,EX$320,FALSE),5)="Csere",VLOOKUP(LEFT(VLOOKUP($A167,csapatok!$A:$NN,EX$320,FALSE),LEN(VLOOKUP($A167,csapatok!$A:$NN,EX$320,FALSE))-6),'csapat-ranglista'!$A:$FP,EX$321,FALSE)/8,VLOOKUP(VLOOKUP($A167,csapatok!$A:$NN,EX$320,FALSE),'csapat-ranglista'!$A:$FP,EX$321,FALSE)/4),0)</f>
        <v>0</v>
      </c>
      <c r="EY167" s="223">
        <f>IFERROR(IF(RIGHT(VLOOKUP($A167,csapatok!$A:$NN,EY$320,FALSE),5)="Csere",VLOOKUP(LEFT(VLOOKUP($A167,csapatok!$A:$NN,EY$320,FALSE),LEN(VLOOKUP($A167,csapatok!$A:$NN,EY$320,FALSE))-6),'csapat-ranglista'!$A:$FP,EY$321,FALSE)/8,VLOOKUP(VLOOKUP($A167,csapatok!$A:$NN,EY$320,FALSE),'csapat-ranglista'!$A:$FP,EY$321,FALSE)/4),0)</f>
        <v>0</v>
      </c>
      <c r="EZ167" s="223">
        <f>IFERROR(IF(RIGHT(VLOOKUP($A167,csapatok!$A:$NN,EZ$320,FALSE),5)="Csere",VLOOKUP(LEFT(VLOOKUP($A167,csapatok!$A:$NN,EZ$320,FALSE),LEN(VLOOKUP($A167,csapatok!$A:$NN,EZ$320,FALSE))-6),'csapat-ranglista'!$A:$FP,EZ$321,FALSE)/8,VLOOKUP(VLOOKUP($A167,csapatok!$A:$NN,EZ$320,FALSE),'csapat-ranglista'!$A:$FP,EZ$321,FALSE)/4),0)</f>
        <v>0</v>
      </c>
      <c r="FA167" s="223">
        <f>IFERROR(IF(RIGHT(VLOOKUP($A167,csapatok!$A:$NN,FA$320,FALSE),5)="Csere",VLOOKUP(LEFT(VLOOKUP($A167,csapatok!$A:$NN,FA$320,FALSE),LEN(VLOOKUP($A167,csapatok!$A:$NN,FA$320,FALSE))-6),'csapat-ranglista'!$A:$FP,FA$321,FALSE)/8,VLOOKUP(VLOOKUP($A167,csapatok!$A:$NN,FA$320,FALSE),'csapat-ranglista'!$A:$FP,FA$321,FALSE)/4),0)</f>
        <v>0</v>
      </c>
      <c r="FB167" s="223">
        <f>IFERROR(IF(RIGHT(VLOOKUP($A167,csapatok!$A:$NN,FB$320,FALSE),5)="Csere",VLOOKUP(LEFT(VLOOKUP($A167,csapatok!$A:$NN,FB$320,FALSE),LEN(VLOOKUP($A167,csapatok!$A:$NN,FB$320,FALSE))-6),'csapat-ranglista'!$A:$FP,FB$321,FALSE)/8,VLOOKUP(VLOOKUP($A167,csapatok!$A:$NN,FB$320,FALSE),'csapat-ranglista'!$A:$FP,FB$321,FALSE)/4),0)</f>
        <v>0</v>
      </c>
      <c r="FC167" s="223">
        <f>IFERROR(IF(RIGHT(VLOOKUP($A167,csapatok!$A:$NN,FC$320,FALSE),5)="Csere",VLOOKUP(LEFT(VLOOKUP($A167,csapatok!$A:$NN,FC$320,FALSE),LEN(VLOOKUP($A167,csapatok!$A:$NN,FC$320,FALSE))-6),'csapat-ranglista'!$A:$FP,FC$321,FALSE)/8,VLOOKUP(VLOOKUP($A167,csapatok!$A:$NN,FC$320,FALSE),'csapat-ranglista'!$A:$FP,FC$321,FALSE)/4),0)</f>
        <v>0</v>
      </c>
      <c r="FD167" s="224">
        <f>versenyek!$QY$11*IFERROR(VLOOKUP(VLOOKUP($A167,versenyek!QX:QZ,3,FALSE),szabalyok!$A$16:$B$23,2,FALSE)/4,0)</f>
        <v>0</v>
      </c>
      <c r="FE167" s="224">
        <f>versenyek!$RB$11*IFERROR(VLOOKUP(VLOOKUP($A167,versenyek!RA:RC,3,FALSE),szabalyok!$A$16:$B$23,2,FALSE)/4,0)</f>
        <v>0</v>
      </c>
      <c r="FF167" s="223">
        <f>IFERROR(IF(RIGHT(VLOOKUP($A167,csapatok!$A:$NN,FF$320,FALSE),5)="Csere",VLOOKUP(LEFT(VLOOKUP($A167,csapatok!$A:$NN,FF$320,FALSE),LEN(VLOOKUP($A167,csapatok!$A:$NN,FF$320,FALSE))-6),'csapat-ranglista'!$A:$FP,FF$321,FALSE)/8,VLOOKUP(VLOOKUP($A167,csapatok!$A:$NN,FF$320,FALSE),'csapat-ranglista'!$A:$FP,FF$321,FALSE)/4),0)</f>
        <v>0</v>
      </c>
      <c r="FG167" s="223">
        <f>IFERROR(IF(RIGHT(VLOOKUP($A167,csapatok!$A:$NN,FG$320,FALSE),5)="Csere",VLOOKUP(LEFT(VLOOKUP($A167,csapatok!$A:$NN,FG$320,FALSE),LEN(VLOOKUP($A167,csapatok!$A:$NN,FG$320,FALSE))-6),'csapat-ranglista'!$A:$FP,FG$321,FALSE)/8,VLOOKUP(VLOOKUP($A167,csapatok!$A:$NN,FG$320,FALSE),'csapat-ranglista'!$A:$FP,FG$321,FALSE)/4),0)</f>
        <v>0</v>
      </c>
      <c r="FH167" s="223">
        <f>IFERROR(IF(RIGHT(VLOOKUP($A167,csapatok!$A:$NN,FH$320,FALSE),5)="Csere",VLOOKUP(LEFT(VLOOKUP($A167,csapatok!$A:$NN,FH$320,FALSE),LEN(VLOOKUP($A167,csapatok!$A:$NN,FH$320,FALSE))-6),'csapat-ranglista'!$A:$FP,FH$321,FALSE)/8,VLOOKUP(VLOOKUP($A167,csapatok!$A:$NN,FH$320,FALSE),'csapat-ranglista'!$A:$FP,FH$321,FALSE)/4),0)</f>
        <v>0</v>
      </c>
      <c r="FI167" s="223">
        <f>IFERROR(IF(RIGHT(VLOOKUP($A167,csapatok!$A:$NN,FI$320,FALSE),5)="Csere",VLOOKUP(LEFT(VLOOKUP($A167,csapatok!$A:$NN,FI$320,FALSE),LEN(VLOOKUP($A167,csapatok!$A:$NN,FI$320,FALSE))-6),'csapat-ranglista'!$A:$FP,FI$321,FALSE)/8,VLOOKUP(VLOOKUP($A167,csapatok!$A:$NN,FI$320,FALSE),'csapat-ranglista'!$A:$FP,FI$321,FALSE)/4),0)</f>
        <v>0</v>
      </c>
      <c r="FJ167" s="223">
        <f>IFERROR(IF(RIGHT(VLOOKUP($A167,csapatok!$A:$NN,FJ$320,FALSE),5)="Csere",VLOOKUP(LEFT(VLOOKUP($A167,csapatok!$A:$NN,FJ$320,FALSE),LEN(VLOOKUP($A167,csapatok!$A:$NN,FJ$320,FALSE))-6),'csapat-ranglista'!$A:$FP,FJ$321,FALSE)/8,VLOOKUP(VLOOKUP($A167,csapatok!$A:$NN,FJ$320,FALSE),'csapat-ranglista'!$A:$FP,FJ$321,FALSE)/4),0)</f>
        <v>0</v>
      </c>
      <c r="FK167" s="223">
        <f>IFERROR(IF(RIGHT(VLOOKUP($A167,csapatok!$A:$NN,FK$320,FALSE),5)="Csere",VLOOKUP(LEFT(VLOOKUP($A167,csapatok!$A:$NN,FK$320,FALSE),LEN(VLOOKUP($A167,csapatok!$A:$NN,FK$320,FALSE))-6),'csapat-ranglista'!$A:$FP,FK$321,FALSE)/8,VLOOKUP(VLOOKUP($A167,csapatok!$A:$NN,FK$320,FALSE),'csapat-ranglista'!$A:$FP,FK$321,FALSE)/4),0)</f>
        <v>0</v>
      </c>
      <c r="FL167" s="223">
        <f>IFERROR(IF(RIGHT(VLOOKUP($A167,csapatok!$A:$NN,FL$320,FALSE),5)="Csere",VLOOKUP(LEFT(VLOOKUP($A167,csapatok!$A:$NN,FL$320,FALSE),LEN(VLOOKUP($A167,csapatok!$A:$NN,FL$320,FALSE))-6),'csapat-ranglista'!$A:$FP,FL$321,FALSE)/8,VLOOKUP(VLOOKUP($A167,csapatok!$A:$NN,FL$320,FALSE),'csapat-ranglista'!$A:$FP,FL$321,FALSE)/4),0)</f>
        <v>0</v>
      </c>
      <c r="FM167" s="223">
        <f>IFERROR(IF(RIGHT(VLOOKUP($A167,csapatok!$A:$NN,FM$320,FALSE),5)="Csere",VLOOKUP(LEFT(VLOOKUP($A167,csapatok!$A:$NN,FM$320,FALSE),LEN(VLOOKUP($A167,csapatok!$A:$NN,FM$320,FALSE))-6),'csapat-ranglista'!$A:$FP,FM$321,FALSE)/8,VLOOKUP(VLOOKUP($A167,csapatok!$A:$NN,FM$320,FALSE),'csapat-ranglista'!$A:$FP,FM$321,FALSE)/4),0)</f>
        <v>0</v>
      </c>
      <c r="FN167" s="223">
        <f>IFERROR(IF(RIGHT(VLOOKUP($A167,csapatok!$A:$NN,FN$320,FALSE),5)="Csere",VLOOKUP(LEFT(VLOOKUP($A167,csapatok!$A:$NN,FN$320,FALSE),LEN(VLOOKUP($A167,csapatok!$A:$NN,FN$320,FALSE))-6),'csapat-ranglista'!$A:$FP,FN$321,FALSE)/8,VLOOKUP(VLOOKUP($A167,csapatok!$A:$NN,FN$320,FALSE),'csapat-ranglista'!$A:$FP,FN$321,FALSE)/4),0)</f>
        <v>0</v>
      </c>
      <c r="FO167" s="223">
        <f>IFERROR(IF(RIGHT(VLOOKUP($A167,csapatok!$A:$NN,FO$320,FALSE),5)="Csere",VLOOKUP(LEFT(VLOOKUP($A167,csapatok!$A:$NN,FO$320,FALSE),LEN(VLOOKUP($A167,csapatok!$A:$NN,FO$320,FALSE))-6),'csapat-ranglista'!$A:$FP,FO$321,FALSE)/8,VLOOKUP(VLOOKUP($A167,csapatok!$A:$NN,FO$320,FALSE),'csapat-ranglista'!$A:$FP,FO$321,FALSE)/4),0)</f>
        <v>0</v>
      </c>
      <c r="FP167" s="223">
        <f>IFERROR(IF(RIGHT(VLOOKUP($A167,csapatok!$A:$NN,FP$320,FALSE),5)="Csere",VLOOKUP(LEFT(VLOOKUP($A167,csapatok!$A:$NN,FP$320,FALSE),LEN(VLOOKUP($A167,csapatok!$A:$NN,FP$320,FALSE))-6),'csapat-ranglista'!$A:$FP,FP$321,FALSE)/8,VLOOKUP(VLOOKUP($A167,csapatok!$A:$NN,FP$320,FALSE),'csapat-ranglista'!$A:$FP,FP$321,FALSE)/4),0)</f>
        <v>0</v>
      </c>
      <c r="FQ167" s="223">
        <f>IFERROR(IF(RIGHT(VLOOKUP($A167,csapatok!$A:$NN,FQ$320,FALSE),5)="Csere",VLOOKUP(LEFT(VLOOKUP($A167,csapatok!$A:$NN,FQ$320,FALSE),LEN(VLOOKUP($A167,csapatok!$A:$NN,FQ$320,FALSE))-6),'csapat-ranglista'!$A:$FP,FQ$321,FALSE)/8,VLOOKUP(VLOOKUP($A167,csapatok!$A:$NN,FQ$320,FALSE),'csapat-ranglista'!$A:$FP,FQ$321,FALSE)/4),0)</f>
        <v>0</v>
      </c>
      <c r="FR167" s="223">
        <f>IFERROR(IF(RIGHT(VLOOKUP($A167,csapatok!$A:$NN,FR$320,FALSE),5)="Csere",VLOOKUP(LEFT(VLOOKUP($A167,csapatok!$A:$NN,FR$320,FALSE),LEN(VLOOKUP($A167,csapatok!$A:$NN,FR$320,FALSE))-6),'csapat-ranglista'!$A:$FP,FR$321,FALSE)/8,VLOOKUP(VLOOKUP($A167,csapatok!$A:$NN,FR$320,FALSE),'csapat-ranglista'!$A:$FP,FR$321,FALSE)/4),0)</f>
        <v>0</v>
      </c>
      <c r="FS167" s="223">
        <f>IFERROR(IF(RIGHT(VLOOKUP($A167,csapatok!$A:$NN,FS$320,FALSE),5)="Csere",VLOOKUP(LEFT(VLOOKUP($A167,csapatok!$A:$NN,FS$320,FALSE),LEN(VLOOKUP($A167,csapatok!$A:$NN,FS$320,FALSE))-6),'csapat-ranglista'!$A:$FP,FS$321,FALSE)/8,VLOOKUP(VLOOKUP($A167,csapatok!$A:$NN,FS$320,FALSE),'csapat-ranglista'!$A:$FP,FS$321,FALSE)/4),0)</f>
        <v>0</v>
      </c>
      <c r="FT167" s="223">
        <f>IFERROR(IF(RIGHT(VLOOKUP($A167,csapatok!$A:$NN,FT$320,FALSE),5)="Csere",VLOOKUP(LEFT(VLOOKUP($A167,csapatok!$A:$NN,FT$320,FALSE),LEN(VLOOKUP($A167,csapatok!$A:$NN,FT$320,FALSE))-6),'csapat-ranglista'!$A:$FP,FT$321,FALSE)/8,VLOOKUP(VLOOKUP($A167,csapatok!$A:$NN,FT$320,FALSE),'csapat-ranglista'!$A:$FP,FT$321,FALSE)/4),0)</f>
        <v>0</v>
      </c>
      <c r="FU167" s="223">
        <f>IFERROR(IF(RIGHT(VLOOKUP($A167,csapatok!$A:$NN,FU$320,FALSE),5)="Csere",VLOOKUP(LEFT(VLOOKUP($A167,csapatok!$A:$NN,FU$320,FALSE),LEN(VLOOKUP($A167,csapatok!$A:$NN,FU$320,FALSE))-6),'csapat-ranglista'!$A:$FP,FU$321,FALSE)/8,VLOOKUP(VLOOKUP($A167,csapatok!$A:$NN,FU$320,FALSE),'csapat-ranglista'!$A:$FP,FU$321,FALSE)/4),0)</f>
        <v>0</v>
      </c>
      <c r="FV167" s="223">
        <f>IFERROR(IF(RIGHT(VLOOKUP($A167,csapatok!$A:$NN,FV$320,FALSE),5)="Csere",VLOOKUP(LEFT(VLOOKUP($A167,csapatok!$A:$NN,FV$320,FALSE),LEN(VLOOKUP($A167,csapatok!$A:$NN,FV$320,FALSE))-6),'csapat-ranglista'!$A:$FP,FV$321,FALSE)/8,VLOOKUP(VLOOKUP($A167,csapatok!$A:$NN,FV$320,FALSE),'csapat-ranglista'!$A:$FP,FV$321,FALSE)/4),0)</f>
        <v>0</v>
      </c>
      <c r="FW167" s="223">
        <f>IFERROR(IF(RIGHT(VLOOKUP($A167,csapatok!$A:$NN,FW$320,FALSE),5)="Csere",VLOOKUP(LEFT(VLOOKUP($A167,csapatok!$A:$NN,FW$320,FALSE),LEN(VLOOKUP($A167,csapatok!$A:$NN,FW$320,FALSE))-6),'csapat-ranglista'!$A:$FP,FW$321,FALSE)/8,VLOOKUP(VLOOKUP($A167,csapatok!$A:$NN,FW$320,FALSE),'csapat-ranglista'!$A:$FP,FW$321,FALSE)/4),0)</f>
        <v>0</v>
      </c>
      <c r="FX167" s="223">
        <f>IFERROR(IF(RIGHT(VLOOKUP($A167,csapatok!$A:$NN,FX$320,FALSE),5)="Csere",VLOOKUP(LEFT(VLOOKUP($A167,csapatok!$A:$NN,FX$320,FALSE),LEN(VLOOKUP($A167,csapatok!$A:$NN,FX$320,FALSE))-6),'csapat-ranglista'!$A:$FP,FX$321,FALSE)/8,VLOOKUP(VLOOKUP($A167,csapatok!$A:$NN,FX$320,FALSE),'csapat-ranglista'!$A:$FP,FX$321,FALSE)/4),0)</f>
        <v>0</v>
      </c>
      <c r="FY167" s="223">
        <f>IFERROR(IF(RIGHT(VLOOKUP($A167,csapatok!$A:$NN,FY$320,FALSE),5)="Csere",VLOOKUP(LEFT(VLOOKUP($A167,csapatok!$A:$NN,FY$320,FALSE),LEN(VLOOKUP($A167,csapatok!$A:$NN,FY$320,FALSE))-6),'csapat-ranglista'!$A:$FP,FY$321,FALSE)/8,VLOOKUP(VLOOKUP($A167,csapatok!$A:$NN,FY$320,FALSE),'csapat-ranglista'!$A:$FP,FY$321,FALSE)/4),0)</f>
        <v>0</v>
      </c>
      <c r="FZ167" s="223">
        <f>IFERROR(IF(RIGHT(VLOOKUP($A167,csapatok!$A:$NN,FZ$320,FALSE),5)="Csere",VLOOKUP(LEFT(VLOOKUP($A167,csapatok!$A:$NN,FZ$320,FALSE),LEN(VLOOKUP($A167,csapatok!$A:$NN,FZ$320,FALSE))-6),'csapat-ranglista'!$A:$FP,FZ$321,FALSE)/8,VLOOKUP(VLOOKUP($A167,csapatok!$A:$NN,FZ$320,FALSE),'csapat-ranglista'!$A:$FP,FZ$321,FALSE)/4),0)</f>
        <v>0</v>
      </c>
      <c r="GA167" s="223">
        <f>IFERROR(IF(RIGHT(VLOOKUP($A167,csapatok!$A:$NN,GA$320,FALSE),5)="Csere",VLOOKUP(LEFT(VLOOKUP($A167,csapatok!$A:$NN,GA$320,FALSE),LEN(VLOOKUP($A167,csapatok!$A:$NN,GA$320,FALSE))-6),'csapat-ranglista'!$A:$FP,GA$321,FALSE)/8,VLOOKUP(VLOOKUP($A167,csapatok!$A:$NN,GA$320,FALSE),'csapat-ranglista'!$A:$FP,GA$321,FALSE)/4),0)</f>
        <v>0</v>
      </c>
      <c r="GB167" s="223">
        <f>IFERROR(IF(RIGHT(VLOOKUP($A167,csapatok!$A:$NN,GB$320,FALSE),5)="Csere",VLOOKUP(LEFT(VLOOKUP($A167,csapatok!$A:$NN,GB$320,FALSE),LEN(VLOOKUP($A167,csapatok!$A:$NN,GB$320,FALSE))-6),'csapat-ranglista'!$A:$FP,GB$321,FALSE)/8,VLOOKUP(VLOOKUP($A167,csapatok!$A:$NN,GB$320,FALSE),'csapat-ranglista'!$A:$FP,GB$321,FALSE)/4),0)</f>
        <v>0</v>
      </c>
      <c r="GC167" s="223">
        <f>IFERROR(IF(RIGHT(VLOOKUP($A167,csapatok!$A:$NN,GC$320,FALSE),5)="Csere",VLOOKUP(LEFT(VLOOKUP($A167,csapatok!$A:$NN,GC$320,FALSE),LEN(VLOOKUP($A167,csapatok!$A:$NN,GC$320,FALSE))-6),'csapat-ranglista'!$A:$FP,GC$321,FALSE)/8,VLOOKUP(VLOOKUP($A167,csapatok!$A:$NN,GC$320,FALSE),'csapat-ranglista'!$A:$FP,GC$321,FALSE)/4),0)</f>
        <v>0</v>
      </c>
      <c r="GD167" s="247">
        <f>SUM(EQ167:GC167)</f>
        <v>0</v>
      </c>
    </row>
    <row r="168" spans="1:186">
      <c r="A168" s="32" t="s">
        <v>13</v>
      </c>
      <c r="B168" s="2">
        <v>28159</v>
      </c>
      <c r="C168" s="131" t="str">
        <f>IF(B168=0,"",IF(B168&lt;$C$1,"felnőtt","ifi"))</f>
        <v>felnőtt</v>
      </c>
      <c r="D168" s="32" t="s">
        <v>9</v>
      </c>
      <c r="E168" s="45">
        <v>6</v>
      </c>
      <c r="F168" s="32">
        <v>0</v>
      </c>
      <c r="G168" s="32">
        <v>6.7148078164635647</v>
      </c>
      <c r="H168" s="32">
        <v>0</v>
      </c>
      <c r="I168" s="32">
        <v>0</v>
      </c>
      <c r="J168" s="32">
        <v>0</v>
      </c>
      <c r="K168" s="32">
        <v>0</v>
      </c>
      <c r="L168" s="32">
        <v>0.47990977106662713</v>
      </c>
      <c r="M168" s="32">
        <v>0</v>
      </c>
      <c r="N168" s="32">
        <v>4.3071353149220641</v>
      </c>
      <c r="O168" s="32">
        <v>0</v>
      </c>
      <c r="P168" s="32">
        <v>0</v>
      </c>
      <c r="Q168" s="32">
        <v>0</v>
      </c>
      <c r="R168" s="32">
        <v>0</v>
      </c>
      <c r="S168" s="32">
        <v>0.69409196293493336</v>
      </c>
      <c r="T168" s="32">
        <v>2.4835356626854082</v>
      </c>
      <c r="U168" s="32">
        <v>0</v>
      </c>
      <c r="V168" s="32">
        <v>0</v>
      </c>
      <c r="W168" s="32">
        <v>3.7275273587501765</v>
      </c>
      <c r="X168" s="32">
        <f>IFERROR(IF(RIGHT(VLOOKUP($A168,csapatok!$A:$BL,X$320,FALSE),5)="Csere",VLOOKUP(LEFT(VLOOKUP($A168,csapatok!$A:$BL,X$320,FALSE),LEN(VLOOKUP($A168,csapatok!$A:$BL,X$320,FALSE))-6),'csapat-ranglista'!$A:$FP,X$321,FALSE)/8,VLOOKUP(VLOOKUP($A168,csapatok!$A:$BL,X$320,FALSE),'csapat-ranglista'!$A:$FP,X$321,FALSE)/4),0)</f>
        <v>0</v>
      </c>
      <c r="Y168" s="32">
        <f>IFERROR(IF(RIGHT(VLOOKUP($A168,csapatok!$A:$BL,Y$320,FALSE),5)="Csere",VLOOKUP(LEFT(VLOOKUP($A168,csapatok!$A:$BL,Y$320,FALSE),LEN(VLOOKUP($A168,csapatok!$A:$BL,Y$320,FALSE))-6),'csapat-ranglista'!$A:$FP,Y$321,FALSE)/8,VLOOKUP(VLOOKUP($A168,csapatok!$A:$BL,Y$320,FALSE),'csapat-ranglista'!$A:$FP,Y$321,FALSE)/4),0)</f>
        <v>0</v>
      </c>
      <c r="Z168" s="32">
        <f>IFERROR(IF(RIGHT(VLOOKUP($A168,csapatok!$A:$BL,Z$320,FALSE),5)="Csere",VLOOKUP(LEFT(VLOOKUP($A168,csapatok!$A:$BL,Z$320,FALSE),LEN(VLOOKUP($A168,csapatok!$A:$BL,Z$320,FALSE))-6),'csapat-ranglista'!$A:$FP,Z$321,FALSE)/8,VLOOKUP(VLOOKUP($A168,csapatok!$A:$BL,Z$320,FALSE),'csapat-ranglista'!$A:$FP,Z$321,FALSE)/4),0)</f>
        <v>0</v>
      </c>
      <c r="AA168" s="32">
        <f>IFERROR(IF(RIGHT(VLOOKUP($A168,csapatok!$A:$BL,AA$320,FALSE),5)="Csere",VLOOKUP(LEFT(VLOOKUP($A168,csapatok!$A:$BL,AA$320,FALSE),LEN(VLOOKUP($A168,csapatok!$A:$BL,AA$320,FALSE))-6),'csapat-ranglista'!$A:$FP,AA$321,FALSE)/8,VLOOKUP(VLOOKUP($A168,csapatok!$A:$BL,AA$320,FALSE),'csapat-ranglista'!$A:$FP,AA$321,FALSE)/4),0)</f>
        <v>0</v>
      </c>
      <c r="AB168" s="223">
        <f>IFERROR(IF(RIGHT(VLOOKUP($A168,csapatok!$A:$BL,AB$320,FALSE),5)="Csere",VLOOKUP(LEFT(VLOOKUP($A168,csapatok!$A:$BL,AB$320,FALSE),LEN(VLOOKUP($A168,csapatok!$A:$BL,AB$320,FALSE))-6),'csapat-ranglista'!$A:$FP,AB$321,FALSE)/8,VLOOKUP(VLOOKUP($A168,csapatok!$A:$BL,AB$320,FALSE),'csapat-ranglista'!$A:$FP,AB$321,FALSE)/4),0)</f>
        <v>0</v>
      </c>
      <c r="AC168" s="223">
        <f>IFERROR(IF(RIGHT(VLOOKUP($A168,csapatok!$A:$BL,AC$320,FALSE),5)="Csere",VLOOKUP(LEFT(VLOOKUP($A168,csapatok!$A:$BL,AC$320,FALSE),LEN(VLOOKUP($A168,csapatok!$A:$BL,AC$320,FALSE))-6),'csapat-ranglista'!$A:$FP,AC$321,FALSE)/8,VLOOKUP(VLOOKUP($A168,csapatok!$A:$BL,AC$320,FALSE),'csapat-ranglista'!$A:$FP,AC$321,FALSE)/4),0)</f>
        <v>0</v>
      </c>
      <c r="AD168" s="223">
        <f>IFERROR(IF(RIGHT(VLOOKUP($A168,csapatok!$A:$BL,AD$320,FALSE),5)="Csere",VLOOKUP(LEFT(VLOOKUP($A168,csapatok!$A:$BL,AD$320,FALSE),LEN(VLOOKUP($A168,csapatok!$A:$BL,AD$320,FALSE))-6),'csapat-ranglista'!$A:$FP,AD$321,FALSE)/8,VLOOKUP(VLOOKUP($A168,csapatok!$A:$BL,AD$320,FALSE),'csapat-ranglista'!$A:$FP,AD$321,FALSE)/4),0)</f>
        <v>0</v>
      </c>
      <c r="AE168" s="223">
        <f>IFERROR(IF(RIGHT(VLOOKUP($A168,csapatok!$A:$BL,AE$320,FALSE),5)="Csere",VLOOKUP(LEFT(VLOOKUP($A168,csapatok!$A:$BL,AE$320,FALSE),LEN(VLOOKUP($A168,csapatok!$A:$BL,AE$320,FALSE))-6),'csapat-ranglista'!$A:$FP,AE$321,FALSE)/8,VLOOKUP(VLOOKUP($A168,csapatok!$A:$BL,AE$320,FALSE),'csapat-ranglista'!$A:$FP,AE$321,FALSE)/4),0)</f>
        <v>0</v>
      </c>
      <c r="AF168" s="223">
        <f>IFERROR(IF(RIGHT(VLOOKUP($A168,csapatok!$A:$BL,AF$320,FALSE),5)="Csere",VLOOKUP(LEFT(VLOOKUP($A168,csapatok!$A:$BL,AF$320,FALSE),LEN(VLOOKUP($A168,csapatok!$A:$BL,AF$320,FALSE))-6),'csapat-ranglista'!$A:$FP,AF$321,FALSE)/8,VLOOKUP(VLOOKUP($A168,csapatok!$A:$BL,AF$320,FALSE),'csapat-ranglista'!$A:$FP,AF$321,FALSE)/4),0)</f>
        <v>0</v>
      </c>
      <c r="AG168" s="223">
        <f>IFERROR(IF(RIGHT(VLOOKUP($A168,csapatok!$A:$BL,AG$320,FALSE),5)="Csere",VLOOKUP(LEFT(VLOOKUP($A168,csapatok!$A:$BL,AG$320,FALSE),LEN(VLOOKUP($A168,csapatok!$A:$BL,AG$320,FALSE))-6),'csapat-ranglista'!$A:$FP,AG$321,FALSE)/8,VLOOKUP(VLOOKUP($A168,csapatok!$A:$BL,AG$320,FALSE),'csapat-ranglista'!$A:$FP,AG$321,FALSE)/4),0)</f>
        <v>0</v>
      </c>
      <c r="AH168" s="223">
        <f>IFERROR(IF(RIGHT(VLOOKUP($A168,csapatok!$A:$BL,AH$320,FALSE),5)="Csere",VLOOKUP(LEFT(VLOOKUP($A168,csapatok!$A:$BL,AH$320,FALSE),LEN(VLOOKUP($A168,csapatok!$A:$BL,AH$320,FALSE))-6),'csapat-ranglista'!$A:$FP,AH$321,FALSE)/8,VLOOKUP(VLOOKUP($A168,csapatok!$A:$BL,AH$320,FALSE),'csapat-ranglista'!$A:$FP,AH$321,FALSE)/4),0)</f>
        <v>0</v>
      </c>
      <c r="AI168" s="223">
        <f>IFERROR(IF(RIGHT(VLOOKUP($A168,csapatok!$A:$BL,AI$320,FALSE),5)="Csere",VLOOKUP(LEFT(VLOOKUP($A168,csapatok!$A:$BL,AI$320,FALSE),LEN(VLOOKUP($A168,csapatok!$A:$BL,AI$320,FALSE))-6),'csapat-ranglista'!$A:$FP,AI$321,FALSE)/8,VLOOKUP(VLOOKUP($A168,csapatok!$A:$BL,AI$320,FALSE),'csapat-ranglista'!$A:$FP,AI$321,FALSE)/4),0)</f>
        <v>0</v>
      </c>
      <c r="AJ168" s="223">
        <f>IFERROR(IF(RIGHT(VLOOKUP($A168,csapatok!$A:$BL,AJ$320,FALSE),5)="Csere",VLOOKUP(LEFT(VLOOKUP($A168,csapatok!$A:$BL,AJ$320,FALSE),LEN(VLOOKUP($A168,csapatok!$A:$BL,AJ$320,FALSE))-6),'csapat-ranglista'!$A:$FP,AJ$321,FALSE)/8,VLOOKUP(VLOOKUP($A168,csapatok!$A:$BL,AJ$320,FALSE),'csapat-ranglista'!$A:$FP,AJ$321,FALSE)/2),0)</f>
        <v>0</v>
      </c>
      <c r="AK168" s="223">
        <f>IFERROR(IF(RIGHT(VLOOKUP($A168,csapatok!$A:$CN,AK$320,FALSE),5)="Csere",VLOOKUP(LEFT(VLOOKUP($A168,csapatok!$A:$CN,AK$320,FALSE),LEN(VLOOKUP($A168,csapatok!$A:$CN,AK$320,FALSE))-6),'csapat-ranglista'!$A:$FP,AK$321,FALSE)/8,VLOOKUP(VLOOKUP($A168,csapatok!$A:$CN,AK$320,FALSE),'csapat-ranglista'!$A:$FP,AK$321,FALSE)/4),0)</f>
        <v>0</v>
      </c>
      <c r="AL168" s="223">
        <f>IFERROR(IF(RIGHT(VLOOKUP($A168,csapatok!$A:$CN,AL$320,FALSE),5)="Csere",VLOOKUP(LEFT(VLOOKUP($A168,csapatok!$A:$CN,AL$320,FALSE),LEN(VLOOKUP($A168,csapatok!$A:$CN,AL$320,FALSE))-6),'csapat-ranglista'!$A:$FP,AL$321,FALSE)/8,VLOOKUP(VLOOKUP($A168,csapatok!$A:$CN,AL$320,FALSE),'csapat-ranglista'!$A:$FP,AL$321,FALSE)/4),0)</f>
        <v>0</v>
      </c>
      <c r="AM168" s="223">
        <f>IFERROR(IF(RIGHT(VLOOKUP($A168,csapatok!$A:$CN,AM$320,FALSE),5)="Csere",VLOOKUP(LEFT(VLOOKUP($A168,csapatok!$A:$CN,AM$320,FALSE),LEN(VLOOKUP($A168,csapatok!$A:$CN,AM$320,FALSE))-6),'csapat-ranglista'!$A:$FP,AM$321,FALSE)/8,VLOOKUP(VLOOKUP($A168,csapatok!$A:$CN,AM$320,FALSE),'csapat-ranglista'!$A:$FP,AM$321,FALSE)/4),0)</f>
        <v>0</v>
      </c>
      <c r="AN168" s="223">
        <f>IFERROR(IF(RIGHT(VLOOKUP($A168,csapatok!$A:$CN,AN$320,FALSE),5)="Csere",VLOOKUP(LEFT(VLOOKUP($A168,csapatok!$A:$CN,AN$320,FALSE),LEN(VLOOKUP($A168,csapatok!$A:$CN,AN$320,FALSE))-6),'csapat-ranglista'!$A:$FP,AN$321,FALSE)/8,VLOOKUP(VLOOKUP($A168,csapatok!$A:$CN,AN$320,FALSE),'csapat-ranglista'!$A:$FP,AN$321,FALSE)/4),0)</f>
        <v>0</v>
      </c>
      <c r="AO168" s="223">
        <f>IFERROR(IF(RIGHT(VLOOKUP($A168,csapatok!$A:$CN,AO$320,FALSE),5)="Csere",VLOOKUP(LEFT(VLOOKUP($A168,csapatok!$A:$CN,AO$320,FALSE),LEN(VLOOKUP($A168,csapatok!$A:$CN,AO$320,FALSE))-6),'csapat-ranglista'!$A:$FP,AO$321,FALSE)/8,VLOOKUP(VLOOKUP($A168,csapatok!$A:$CN,AO$320,FALSE),'csapat-ranglista'!$A:$FP,AO$321,FALSE)/4),0)</f>
        <v>0</v>
      </c>
      <c r="AP168" s="223">
        <f>IFERROR(IF(RIGHT(VLOOKUP($A168,csapatok!$A:$CN,AP$320,FALSE),5)="Csere",VLOOKUP(LEFT(VLOOKUP($A168,csapatok!$A:$CN,AP$320,FALSE),LEN(VLOOKUP($A168,csapatok!$A:$CN,AP$320,FALSE))-6),'csapat-ranglista'!$A:$FP,AP$321,FALSE)/8,VLOOKUP(VLOOKUP($A168,csapatok!$A:$CN,AP$320,FALSE),'csapat-ranglista'!$A:$FP,AP$321,FALSE)/4),0)</f>
        <v>0</v>
      </c>
      <c r="AQ168" s="223">
        <f>IFERROR(IF(RIGHT(VLOOKUP($A168,csapatok!$A:$CN,AQ$320,FALSE),5)="Csere",VLOOKUP(LEFT(VLOOKUP($A168,csapatok!$A:$CN,AQ$320,FALSE),LEN(VLOOKUP($A168,csapatok!$A:$CN,AQ$320,FALSE))-6),'csapat-ranglista'!$A:$FP,AQ$321,FALSE)/8,VLOOKUP(VLOOKUP($A168,csapatok!$A:$CN,AQ$320,FALSE),'csapat-ranglista'!$A:$FP,AQ$321,FALSE)/4),0)</f>
        <v>0</v>
      </c>
      <c r="AR168" s="223">
        <f>IFERROR(IF(RIGHT(VLOOKUP($A168,csapatok!$A:$CN,AR$320,FALSE),5)="Csere",VLOOKUP(LEFT(VLOOKUP($A168,csapatok!$A:$CN,AR$320,FALSE),LEN(VLOOKUP($A168,csapatok!$A:$CN,AR$320,FALSE))-6),'csapat-ranglista'!$A:$FP,AR$321,FALSE)/8,VLOOKUP(VLOOKUP($A168,csapatok!$A:$CN,AR$320,FALSE),'csapat-ranglista'!$A:$FP,AR$321,FALSE)/4),0)</f>
        <v>0</v>
      </c>
      <c r="AS168" s="223">
        <f>IFERROR(IF(RIGHT(VLOOKUP($A168,csapatok!$A:$CN,AS$320,FALSE),5)="Csere",VLOOKUP(LEFT(VLOOKUP($A168,csapatok!$A:$CN,AS$320,FALSE),LEN(VLOOKUP($A168,csapatok!$A:$CN,AS$320,FALSE))-6),'csapat-ranglista'!$A:$FP,AS$321,FALSE)/8,VLOOKUP(VLOOKUP($A168,csapatok!$A:$CN,AS$320,FALSE),'csapat-ranglista'!$A:$FP,AS$321,FALSE)/4),0)</f>
        <v>0</v>
      </c>
      <c r="AT168" s="223">
        <f>IFERROR(IF(RIGHT(VLOOKUP($A168,csapatok!$A:$CN,AT$320,FALSE),5)="Csere",VLOOKUP(LEFT(VLOOKUP($A168,csapatok!$A:$CN,AT$320,FALSE),LEN(VLOOKUP($A168,csapatok!$A:$CN,AT$320,FALSE))-6),'csapat-ranglista'!$A:$FP,AT$321,FALSE)/8,VLOOKUP(VLOOKUP($A168,csapatok!$A:$CN,AT$320,FALSE),'csapat-ranglista'!$A:$FP,AT$321,FALSE)/4),0)</f>
        <v>0</v>
      </c>
      <c r="AU168" s="223">
        <f>IFERROR(IF(RIGHT(VLOOKUP($A168,csapatok!$A:$CN,AU$320,FALSE),5)="Csere",VLOOKUP(LEFT(VLOOKUP($A168,csapatok!$A:$CN,AU$320,FALSE),LEN(VLOOKUP($A168,csapatok!$A:$CN,AU$320,FALSE))-6),'csapat-ranglista'!$A:$FP,AU$321,FALSE)/8,VLOOKUP(VLOOKUP($A168,csapatok!$A:$CN,AU$320,FALSE),'csapat-ranglista'!$A:$FP,AU$321,FALSE)/4),0)</f>
        <v>0</v>
      </c>
      <c r="AV168" s="223">
        <f>IFERROR(IF(RIGHT(VLOOKUP($A168,csapatok!$A:$CN,AV$320,FALSE),5)="Csere",VLOOKUP(LEFT(VLOOKUP($A168,csapatok!$A:$CN,AV$320,FALSE),LEN(VLOOKUP($A168,csapatok!$A:$CN,AV$320,FALSE))-6),'csapat-ranglista'!$A:$FP,AV$321,FALSE)/8,VLOOKUP(VLOOKUP($A168,csapatok!$A:$CN,AV$320,FALSE),'csapat-ranglista'!$A:$FP,AV$321,FALSE)/4),0)</f>
        <v>0</v>
      </c>
      <c r="AW168" s="223">
        <f>IFERROR(IF(RIGHT(VLOOKUP($A168,csapatok!$A:$CN,AW$320,FALSE),5)="Csere",VLOOKUP(LEFT(VLOOKUP($A168,csapatok!$A:$CN,AW$320,FALSE),LEN(VLOOKUP($A168,csapatok!$A:$CN,AW$320,FALSE))-6),'csapat-ranglista'!$A:$FP,AW$321,FALSE)/8,VLOOKUP(VLOOKUP($A168,csapatok!$A:$CN,AW$320,FALSE),'csapat-ranglista'!$A:$FP,AW$321,FALSE)/4),0)</f>
        <v>0</v>
      </c>
      <c r="AX168" s="223">
        <f>IFERROR(IF(RIGHT(VLOOKUP($A168,csapatok!$A:$CN,AX$320,FALSE),5)="Csere",VLOOKUP(LEFT(VLOOKUP($A168,csapatok!$A:$CN,AX$320,FALSE),LEN(VLOOKUP($A168,csapatok!$A:$CN,AX$320,FALSE))-6),'csapat-ranglista'!$A:$FP,AX$321,FALSE)/8,VLOOKUP(VLOOKUP($A168,csapatok!$A:$CN,AX$320,FALSE),'csapat-ranglista'!$A:$FP,AX$321,FALSE)/4),0)</f>
        <v>0</v>
      </c>
      <c r="AY168" s="223">
        <f>IFERROR(IF(RIGHT(VLOOKUP($A168,csapatok!$A:$NN,AY$320,FALSE),5)="Csere",VLOOKUP(LEFT(VLOOKUP($A168,csapatok!$A:$NN,AY$320,FALSE),LEN(VLOOKUP($A168,csapatok!$A:$NN,AY$320,FALSE))-6),'csapat-ranglista'!$A:$FP,AY$321,FALSE)/8,VLOOKUP(VLOOKUP($A168,csapatok!$A:$NN,AY$320,FALSE),'csapat-ranglista'!$A:$FP,AY$321,FALSE)/4),0)</f>
        <v>0</v>
      </c>
      <c r="AZ168" s="223">
        <f>IFERROR(IF(RIGHT(VLOOKUP($A168,csapatok!$A:$NN,AZ$320,FALSE),5)="Csere",VLOOKUP(LEFT(VLOOKUP($A168,csapatok!$A:$NN,AZ$320,FALSE),LEN(VLOOKUP($A168,csapatok!$A:$NN,AZ$320,FALSE))-6),'csapat-ranglista'!$A:$FP,AZ$321,FALSE)/8,VLOOKUP(VLOOKUP($A168,csapatok!$A:$NN,AZ$320,FALSE),'csapat-ranglista'!$A:$FP,AZ$321,FALSE)/4),0)</f>
        <v>0</v>
      </c>
      <c r="BA168" s="223">
        <f>IFERROR(IF(RIGHT(VLOOKUP($A168,csapatok!$A:$NN,BA$320,FALSE),5)="Csere",VLOOKUP(LEFT(VLOOKUP($A168,csapatok!$A:$NN,BA$320,FALSE),LEN(VLOOKUP($A168,csapatok!$A:$NN,BA$320,FALSE))-6),'csapat-ranglista'!$A:$FP,BA$321,FALSE)/8,VLOOKUP(VLOOKUP($A168,csapatok!$A:$NN,BA$320,FALSE),'csapat-ranglista'!$A:$FP,BA$321,FALSE)/4),0)</f>
        <v>0</v>
      </c>
      <c r="BB168" s="223">
        <f>IFERROR(IF(RIGHT(VLOOKUP($A168,csapatok!$A:$NN,BB$320,FALSE),5)="Csere",VLOOKUP(LEFT(VLOOKUP($A168,csapatok!$A:$NN,BB$320,FALSE),LEN(VLOOKUP($A168,csapatok!$A:$NN,BB$320,FALSE))-6),'csapat-ranglista'!$A:$FP,BB$321,FALSE)/8,VLOOKUP(VLOOKUP($A168,csapatok!$A:$NN,BB$320,FALSE),'csapat-ranglista'!$A:$FP,BB$321,FALSE)/4),0)</f>
        <v>0</v>
      </c>
      <c r="BC168" s="224">
        <f>versenyek!$ES$11*IFERROR(VLOOKUP(VLOOKUP($A168,versenyek!ER:ET,3,FALSE),szabalyok!$A$16:$B$23,2,FALSE)/4,0)</f>
        <v>0</v>
      </c>
      <c r="BD168" s="224">
        <f>versenyek!$EV$11*IFERROR(VLOOKUP(VLOOKUP($A168,versenyek!EU:EW,3,FALSE),szabalyok!$A$16:$B$23,2,FALSE)/4,0)</f>
        <v>0</v>
      </c>
      <c r="BE168" s="223">
        <f>IFERROR(IF(RIGHT(VLOOKUP($A168,csapatok!$A:$NN,BE$320,FALSE),5)="Csere",VLOOKUP(LEFT(VLOOKUP($A168,csapatok!$A:$NN,BE$320,FALSE),LEN(VLOOKUP($A168,csapatok!$A:$NN,BE$320,FALSE))-6),'csapat-ranglista'!$A:$FP,BE$321,FALSE)/8,VLOOKUP(VLOOKUP($A168,csapatok!$A:$NN,BE$320,FALSE),'csapat-ranglista'!$A:$FP,BE$321,FALSE)/4),0)</f>
        <v>0</v>
      </c>
      <c r="BF168" s="223">
        <f>IFERROR(IF(RIGHT(VLOOKUP($A168,csapatok!$A:$NN,BF$320,FALSE),5)="Csere",VLOOKUP(LEFT(VLOOKUP($A168,csapatok!$A:$NN,BF$320,FALSE),LEN(VLOOKUP($A168,csapatok!$A:$NN,BF$320,FALSE))-6),'csapat-ranglista'!$A:$FP,BF$321,FALSE)/8,VLOOKUP(VLOOKUP($A168,csapatok!$A:$NN,BF$320,FALSE),'csapat-ranglista'!$A:$FP,BF$321,FALSE)/4),0)</f>
        <v>0</v>
      </c>
      <c r="BG168" s="223">
        <f>IFERROR(IF(RIGHT(VLOOKUP($A168,csapatok!$A:$NN,BG$320,FALSE),5)="Csere",VLOOKUP(LEFT(VLOOKUP($A168,csapatok!$A:$NN,BG$320,FALSE),LEN(VLOOKUP($A168,csapatok!$A:$NN,BG$320,FALSE))-6),'csapat-ranglista'!$A:$FP,BG$321,FALSE)/8,VLOOKUP(VLOOKUP($A168,csapatok!$A:$NN,BG$320,FALSE),'csapat-ranglista'!$A:$FP,BG$321,FALSE)/4),0)</f>
        <v>0</v>
      </c>
      <c r="BH168" s="223">
        <f>IFERROR(IF(RIGHT(VLOOKUP($A168,csapatok!$A:$NN,BH$320,FALSE),5)="Csere",VLOOKUP(LEFT(VLOOKUP($A168,csapatok!$A:$NN,BH$320,FALSE),LEN(VLOOKUP($A168,csapatok!$A:$NN,BH$320,FALSE))-6),'csapat-ranglista'!$A:$FP,BH$321,FALSE)/8,VLOOKUP(VLOOKUP($A168,csapatok!$A:$NN,BH$320,FALSE),'csapat-ranglista'!$A:$FP,BH$321,FALSE)/4),0)</f>
        <v>0</v>
      </c>
      <c r="BI168" s="223">
        <f>IFERROR(IF(RIGHT(VLOOKUP($A168,csapatok!$A:$NN,BI$320,FALSE),5)="Csere",VLOOKUP(LEFT(VLOOKUP($A168,csapatok!$A:$NN,BI$320,FALSE),LEN(VLOOKUP($A168,csapatok!$A:$NN,BI$320,FALSE))-6),'csapat-ranglista'!$A:$FP,BI$321,FALSE)/8,VLOOKUP(VLOOKUP($A168,csapatok!$A:$NN,BI$320,FALSE),'csapat-ranglista'!$A:$FP,BI$321,FALSE)/4),0)</f>
        <v>0</v>
      </c>
      <c r="BJ168" s="223">
        <f>IFERROR(IF(RIGHT(VLOOKUP($A168,csapatok!$A:$NN,BJ$320,FALSE),5)="Csere",VLOOKUP(LEFT(VLOOKUP($A168,csapatok!$A:$NN,BJ$320,FALSE),LEN(VLOOKUP($A168,csapatok!$A:$NN,BJ$320,FALSE))-6),'csapat-ranglista'!$A:$FP,BJ$321,FALSE)/8,VLOOKUP(VLOOKUP($A168,csapatok!$A:$NN,BJ$320,FALSE),'csapat-ranglista'!$A:$FP,BJ$321,FALSE)/4),0)</f>
        <v>0</v>
      </c>
      <c r="BK168" s="223">
        <f>IFERROR(IF(RIGHT(VLOOKUP($A168,csapatok!$A:$NN,BK$320,FALSE),5)="Csere",VLOOKUP(LEFT(VLOOKUP($A168,csapatok!$A:$NN,BK$320,FALSE),LEN(VLOOKUP($A168,csapatok!$A:$NN,BK$320,FALSE))-6),'csapat-ranglista'!$A:$FP,BK$321,FALSE)/8,VLOOKUP(VLOOKUP($A168,csapatok!$A:$NN,BK$320,FALSE),'csapat-ranglista'!$A:$FP,BK$321,FALSE)/4),0)</f>
        <v>0</v>
      </c>
      <c r="BL168" s="223">
        <f>IFERROR(IF(RIGHT(VLOOKUP($A168,csapatok!$A:$NN,BL$320,FALSE),5)="Csere",VLOOKUP(LEFT(VLOOKUP($A168,csapatok!$A:$NN,BL$320,FALSE),LEN(VLOOKUP($A168,csapatok!$A:$NN,BL$320,FALSE))-6),'csapat-ranglista'!$A:$FP,BL$321,FALSE)/8,VLOOKUP(VLOOKUP($A168,csapatok!$A:$NN,BL$320,FALSE),'csapat-ranglista'!$A:$FP,BL$321,FALSE)/4),0)</f>
        <v>0</v>
      </c>
      <c r="BM168" s="223">
        <f>IFERROR(IF(RIGHT(VLOOKUP($A168,csapatok!$A:$NN,BM$320,FALSE),5)="Csere",VLOOKUP(LEFT(VLOOKUP($A168,csapatok!$A:$NN,BM$320,FALSE),LEN(VLOOKUP($A168,csapatok!$A:$NN,BM$320,FALSE))-6),'csapat-ranglista'!$A:$FP,BM$321,FALSE)/8,VLOOKUP(VLOOKUP($A168,csapatok!$A:$NN,BM$320,FALSE),'csapat-ranglista'!$A:$FP,BM$321,FALSE)/4),0)</f>
        <v>0</v>
      </c>
      <c r="BN168" s="223">
        <f>IFERROR(IF(RIGHT(VLOOKUP($A168,csapatok!$A:$NN,BN$320,FALSE),5)="Csere",VLOOKUP(LEFT(VLOOKUP($A168,csapatok!$A:$NN,BN$320,FALSE),LEN(VLOOKUP($A168,csapatok!$A:$NN,BN$320,FALSE))-6),'csapat-ranglista'!$A:$FP,BN$321,FALSE)/8,VLOOKUP(VLOOKUP($A168,csapatok!$A:$NN,BN$320,FALSE),'csapat-ranglista'!$A:$FP,BN$321,FALSE)/4),0)</f>
        <v>0</v>
      </c>
      <c r="BO168" s="223">
        <f>IFERROR(IF(RIGHT(VLOOKUP($A168,csapatok!$A:$NN,BO$320,FALSE),5)="Csere",VLOOKUP(LEFT(VLOOKUP($A168,csapatok!$A:$NN,BO$320,FALSE),LEN(VLOOKUP($A168,csapatok!$A:$NN,BO$320,FALSE))-6),'csapat-ranglista'!$A:$FP,BO$321,FALSE)/8,VLOOKUP(VLOOKUP($A168,csapatok!$A:$NN,BO$320,FALSE),'csapat-ranglista'!$A:$FP,BO$321,FALSE)/4),0)</f>
        <v>0</v>
      </c>
      <c r="BP168" s="223">
        <f>IFERROR(IF(RIGHT(VLOOKUP($A168,csapatok!$A:$NN,BP$320,FALSE),5)="Csere",VLOOKUP(LEFT(VLOOKUP($A168,csapatok!$A:$NN,BP$320,FALSE),LEN(VLOOKUP($A168,csapatok!$A:$NN,BP$320,FALSE))-6),'csapat-ranglista'!$A:$FP,BP$321,FALSE)/8,VLOOKUP(VLOOKUP($A168,csapatok!$A:$NN,BP$320,FALSE),'csapat-ranglista'!$A:$FP,BP$321,FALSE)/4),0)</f>
        <v>0</v>
      </c>
      <c r="BQ168" s="223">
        <f>IFERROR(IF(RIGHT(VLOOKUP($A168,csapatok!$A:$NN,BQ$320,FALSE),5)="Csere",VLOOKUP(LEFT(VLOOKUP($A168,csapatok!$A:$NN,BQ$320,FALSE),LEN(VLOOKUP($A168,csapatok!$A:$NN,BQ$320,FALSE))-6),'csapat-ranglista'!$A:$FP,BQ$321,FALSE)/8,VLOOKUP(VLOOKUP($A168,csapatok!$A:$NN,BQ$320,FALSE),'csapat-ranglista'!$A:$FP,BQ$321,FALSE)/4),0)</f>
        <v>0</v>
      </c>
      <c r="BR168" s="223">
        <f>IFERROR(IF(RIGHT(VLOOKUP($A168,csapatok!$A:$NN,BR$320,FALSE),5)="Csere",VLOOKUP(LEFT(VLOOKUP($A168,csapatok!$A:$NN,BR$320,FALSE),LEN(VLOOKUP($A168,csapatok!$A:$NN,BR$320,FALSE))-6),'csapat-ranglista'!$A:$FP,BR$321,FALSE)/8,VLOOKUP(VLOOKUP($A168,csapatok!$A:$NN,BR$320,FALSE),'csapat-ranglista'!$A:$FP,BR$321,FALSE)/4),0)</f>
        <v>0</v>
      </c>
      <c r="BS168" s="223">
        <f>IFERROR(IF(RIGHT(VLOOKUP($A168,csapatok!$A:$NN,BS$320,FALSE),5)="Csere",VLOOKUP(LEFT(VLOOKUP($A168,csapatok!$A:$NN,BS$320,FALSE),LEN(VLOOKUP($A168,csapatok!$A:$NN,BS$320,FALSE))-6),'csapat-ranglista'!$A:$FP,BS$321,FALSE)/8,VLOOKUP(VLOOKUP($A168,csapatok!$A:$NN,BS$320,FALSE),'csapat-ranglista'!$A:$FP,BS$321,FALSE)/4),0)</f>
        <v>0</v>
      </c>
      <c r="BT168" s="223">
        <f>IFERROR(IF(RIGHT(VLOOKUP($A168,csapatok!$A:$NN,BT$320,FALSE),5)="Csere",VLOOKUP(LEFT(VLOOKUP($A168,csapatok!$A:$NN,BT$320,FALSE),LEN(VLOOKUP($A168,csapatok!$A:$NN,BT$320,FALSE))-6),'csapat-ranglista'!$A:$FP,BT$321,FALSE)/8,VLOOKUP(VLOOKUP($A168,csapatok!$A:$NN,BT$320,FALSE),'csapat-ranglista'!$A:$FP,BT$321,FALSE)/4),0)</f>
        <v>0</v>
      </c>
      <c r="BU168" s="223">
        <f>IFERROR(IF(RIGHT(VLOOKUP($A168,csapatok!$A:$NN,BU$320,FALSE),5)="Csere",VLOOKUP(LEFT(VLOOKUP($A168,csapatok!$A:$NN,BU$320,FALSE),LEN(VLOOKUP($A168,csapatok!$A:$NN,BU$320,FALSE))-6),'csapat-ranglista'!$A:$FP,BU$321,FALSE)/8,VLOOKUP(VLOOKUP($A168,csapatok!$A:$NN,BU$320,FALSE),'csapat-ranglista'!$A:$FP,BU$321,FALSE)/4),0)</f>
        <v>0</v>
      </c>
      <c r="BV168" s="223">
        <f>IFERROR(IF(RIGHT(VLOOKUP($A168,csapatok!$A:$NN,BV$320,FALSE),5)="Csere",VLOOKUP(LEFT(VLOOKUP($A168,csapatok!$A:$NN,BV$320,FALSE),LEN(VLOOKUP($A168,csapatok!$A:$NN,BV$320,FALSE))-6),'csapat-ranglista'!$A:$FP,BV$321,FALSE)/8,VLOOKUP(VLOOKUP($A168,csapatok!$A:$NN,BV$320,FALSE),'csapat-ranglista'!$A:$FP,BV$321,FALSE)/4),0)</f>
        <v>0</v>
      </c>
      <c r="BW168" s="223">
        <f>IFERROR(IF(RIGHT(VLOOKUP($A168,csapatok!$A:$NN,BW$320,FALSE),5)="Csere",VLOOKUP(LEFT(VLOOKUP($A168,csapatok!$A:$NN,BW$320,FALSE),LEN(VLOOKUP($A168,csapatok!$A:$NN,BW$320,FALSE))-6),'csapat-ranglista'!$A:$FP,BW$321,FALSE)/8,VLOOKUP(VLOOKUP($A168,csapatok!$A:$NN,BW$320,FALSE),'csapat-ranglista'!$A:$FP,BW$321,FALSE)/4),0)</f>
        <v>0</v>
      </c>
      <c r="BX168" s="223">
        <f>IFERROR(IF(RIGHT(VLOOKUP($A168,csapatok!$A:$NN,BX$320,FALSE),5)="Csere",VLOOKUP(LEFT(VLOOKUP($A168,csapatok!$A:$NN,BX$320,FALSE),LEN(VLOOKUP($A168,csapatok!$A:$NN,BX$320,FALSE))-6),'csapat-ranglista'!$A:$FP,BX$321,FALSE)/8,VLOOKUP(VLOOKUP($A168,csapatok!$A:$NN,BX$320,FALSE),'csapat-ranglista'!$A:$FP,BX$321,FALSE)/4),0)</f>
        <v>5.8748841606448901</v>
      </c>
      <c r="BY168" s="223">
        <f>IFERROR(IF(RIGHT(VLOOKUP($A168,csapatok!$A:$NN,BY$320,FALSE),5)="Csere",VLOOKUP(LEFT(VLOOKUP($A168,csapatok!$A:$NN,BY$320,FALSE),LEN(VLOOKUP($A168,csapatok!$A:$NN,BY$320,FALSE))-6),'csapat-ranglista'!$A:$FP,BY$321,FALSE)/8,VLOOKUP(VLOOKUP($A168,csapatok!$A:$NN,BY$320,FALSE),'csapat-ranglista'!$A:$FP,BY$321,FALSE)/4),0)</f>
        <v>0</v>
      </c>
      <c r="BZ168" s="223">
        <f>IFERROR(IF(RIGHT(VLOOKUP($A168,csapatok!$A:$NN,BZ$320,FALSE),5)="Csere",VLOOKUP(LEFT(VLOOKUP($A168,csapatok!$A:$NN,BZ$320,FALSE),LEN(VLOOKUP($A168,csapatok!$A:$NN,BZ$320,FALSE))-6),'csapat-ranglista'!$A:$FP,BZ$321,FALSE)/8,VLOOKUP(VLOOKUP($A168,csapatok!$A:$NN,BZ$320,FALSE),'csapat-ranglista'!$A:$FP,BZ$321,FALSE)/4),0)</f>
        <v>0</v>
      </c>
      <c r="CA168" s="223">
        <f>IFERROR(IF(RIGHT(VLOOKUP($A168,csapatok!$A:$NN,CA$320,FALSE),5)="Csere",VLOOKUP(LEFT(VLOOKUP($A168,csapatok!$A:$NN,CA$320,FALSE),LEN(VLOOKUP($A168,csapatok!$A:$NN,CA$320,FALSE))-6),'csapat-ranglista'!$A:$FP,CA$321,FALSE)/8,VLOOKUP(VLOOKUP($A168,csapatok!$A:$NN,CA$320,FALSE),'csapat-ranglista'!$A:$FP,CA$321,FALSE)/4),0)</f>
        <v>0</v>
      </c>
      <c r="CB168" s="223">
        <f>IFERROR(IF(RIGHT(VLOOKUP($A168,csapatok!$A:$NN,CB$320,FALSE),5)="Csere",VLOOKUP(LEFT(VLOOKUP($A168,csapatok!$A:$NN,CB$320,FALSE),LEN(VLOOKUP($A168,csapatok!$A:$NN,CB$320,FALSE))-6),'csapat-ranglista'!$A:$FP,CB$321,FALSE)/8,VLOOKUP(VLOOKUP($A168,csapatok!$A:$NN,CB$320,FALSE),'csapat-ranglista'!$A:$FP,CB$321,FALSE)/4),0)</f>
        <v>0</v>
      </c>
      <c r="CC168" s="223">
        <f>IFERROR(IF(RIGHT(VLOOKUP($A168,csapatok!$A:$NN,CC$320,FALSE),5)="Csere",VLOOKUP(LEFT(VLOOKUP($A168,csapatok!$A:$NN,CC$320,FALSE),LEN(VLOOKUP($A168,csapatok!$A:$NN,CC$320,FALSE))-6),'csapat-ranglista'!$A:$FP,CC$321,FALSE)/8,VLOOKUP(VLOOKUP($A168,csapatok!$A:$NN,CC$320,FALSE),'csapat-ranglista'!$A:$FP,CC$321,FALSE)/4),0)</f>
        <v>0</v>
      </c>
      <c r="CD168" s="223">
        <f>IFERROR(IF(RIGHT(VLOOKUP($A168,csapatok!$A:$NN,CD$320,FALSE),5)="Csere",VLOOKUP(LEFT(VLOOKUP($A168,csapatok!$A:$NN,CD$320,FALSE),LEN(VLOOKUP($A168,csapatok!$A:$NN,CD$320,FALSE))-6),'csapat-ranglista'!$A:$FP,CD$321,FALSE)/8,VLOOKUP(VLOOKUP($A168,csapatok!$A:$NN,CD$320,FALSE),'csapat-ranglista'!$A:$FP,CD$321,FALSE)/4),0)</f>
        <v>0</v>
      </c>
      <c r="CE168" s="223">
        <f>IFERROR(IF(RIGHT(VLOOKUP($A168,csapatok!$A:$NN,CE$320,FALSE),5)="Csere",VLOOKUP(LEFT(VLOOKUP($A168,csapatok!$A:$NN,CE$320,FALSE),LEN(VLOOKUP($A168,csapatok!$A:$NN,CE$320,FALSE))-6),'csapat-ranglista'!$A:$FP,CE$321,FALSE)/8,VLOOKUP(VLOOKUP($A168,csapatok!$A:$NN,CE$320,FALSE),'csapat-ranglista'!$A:$FP,CE$321,FALSE)/4),0)</f>
        <v>0</v>
      </c>
      <c r="CF168" s="223">
        <f>IFERROR(IF(RIGHT(VLOOKUP($A168,csapatok!$A:$NN,CF$320,FALSE),5)="Csere",VLOOKUP(LEFT(VLOOKUP($A168,csapatok!$A:$NN,CF$320,FALSE),LEN(VLOOKUP($A168,csapatok!$A:$NN,CF$320,FALSE))-6),'csapat-ranglista'!$A:$FP,CF$321,FALSE)/8,VLOOKUP(VLOOKUP($A168,csapatok!$A:$NN,CF$320,FALSE),'csapat-ranglista'!$A:$FP,CF$321,FALSE)/4),0)</f>
        <v>0</v>
      </c>
      <c r="CG168" s="223">
        <f>IFERROR(IF(RIGHT(VLOOKUP($A168,csapatok!$A:$NN,CG$320,FALSE),5)="Csere",VLOOKUP(LEFT(VLOOKUP($A168,csapatok!$A:$NN,CG$320,FALSE),LEN(VLOOKUP($A168,csapatok!$A:$NN,CG$320,FALSE))-6),'csapat-ranglista'!$A:$FP,CG$321,FALSE)/8,VLOOKUP(VLOOKUP($A168,csapatok!$A:$NN,CG$320,FALSE),'csapat-ranglista'!$A:$FP,CG$321,FALSE)/4),0)</f>
        <v>0</v>
      </c>
      <c r="CH168" s="223">
        <f>IFERROR(IF(RIGHT(VLOOKUP($A168,csapatok!$A:$NN,CH$320,FALSE),5)="Csere",VLOOKUP(LEFT(VLOOKUP($A168,csapatok!$A:$NN,CH$320,FALSE),LEN(VLOOKUP($A168,csapatok!$A:$NN,CH$320,FALSE))-6),'csapat-ranglista'!$A:$FP,CH$321,FALSE)/8,VLOOKUP(VLOOKUP($A168,csapatok!$A:$NN,CH$320,FALSE),'csapat-ranglista'!$A:$FP,CH$321,FALSE)/4),0)</f>
        <v>0</v>
      </c>
      <c r="CI168" s="223">
        <f>IFERROR(IF(RIGHT(VLOOKUP($A168,csapatok!$A:$NN,CI$320,FALSE),5)="Csere",VLOOKUP(LEFT(VLOOKUP($A168,csapatok!$A:$NN,CI$320,FALSE),LEN(VLOOKUP($A168,csapatok!$A:$NN,CI$320,FALSE))-6),'csapat-ranglista'!$A:$FP,CI$321,FALSE)/8,VLOOKUP(VLOOKUP($A168,csapatok!$A:$NN,CI$320,FALSE),'csapat-ranglista'!$A:$FP,CI$321,FALSE)/4),0)</f>
        <v>0</v>
      </c>
      <c r="CJ168" s="224">
        <f>versenyek!$IQ$11*IFERROR(VLOOKUP(VLOOKUP($A168,versenyek!IP:IR,3,FALSE),szabalyok!$A$16:$B$23,2,FALSE)/4,0)</f>
        <v>0</v>
      </c>
      <c r="CK168" s="224">
        <f>versenyek!$IT$11*IFERROR(VLOOKUP(VLOOKUP($A168,versenyek!IS:IU,3,FALSE),szabalyok!$A$16:$B$23,2,FALSE)/4,0)</f>
        <v>0</v>
      </c>
      <c r="CL168" s="223">
        <f>IFERROR(IF(RIGHT(VLOOKUP($A168,csapatok!$A:$NN,CL$320,FALSE),5)="Csere",VLOOKUP(LEFT(VLOOKUP($A168,csapatok!$A:$NN,CL$320,FALSE),LEN(VLOOKUP($A168,csapatok!$A:$NN,CL$320,FALSE))-6),'csapat-ranglista'!$A:$FP,CL$321,FALSE)/8,VLOOKUP(VLOOKUP($A168,csapatok!$A:$NN,CL$320,FALSE),'csapat-ranglista'!$A:$FP,CL$321,FALSE)/4),0)</f>
        <v>0</v>
      </c>
      <c r="CM168" s="223">
        <f>IFERROR(IF(RIGHT(VLOOKUP($A168,csapatok!$A:$NN,CM$320,FALSE),5)="Csere",VLOOKUP(LEFT(VLOOKUP($A168,csapatok!$A:$NN,CM$320,FALSE),LEN(VLOOKUP($A168,csapatok!$A:$NN,CM$320,FALSE))-6),'csapat-ranglista'!$A:$FP,CM$321,FALSE)/8,VLOOKUP(VLOOKUP($A168,csapatok!$A:$NN,CM$320,FALSE),'csapat-ranglista'!$A:$FP,CM$321,FALSE)/4),0)</f>
        <v>0</v>
      </c>
      <c r="CN168" s="223">
        <f>IFERROR(IF(RIGHT(VLOOKUP($A168,csapatok!$A:$NN,CN$320,FALSE),5)="Csere",VLOOKUP(LEFT(VLOOKUP($A168,csapatok!$A:$NN,CN$320,FALSE),LEN(VLOOKUP($A168,csapatok!$A:$NN,CN$320,FALSE))-6),'csapat-ranglista'!$A:$FP,CN$321,FALSE)/8,VLOOKUP(VLOOKUP($A168,csapatok!$A:$NN,CN$320,FALSE),'csapat-ranglista'!$A:$FP,CN$321,FALSE)/4),0)</f>
        <v>0</v>
      </c>
      <c r="CO168" s="223">
        <f>IFERROR(IF(RIGHT(VLOOKUP($A168,csapatok!$A:$NN,CO$320,FALSE),5)="Csere",VLOOKUP(LEFT(VLOOKUP($A168,csapatok!$A:$NN,CO$320,FALSE),LEN(VLOOKUP($A168,csapatok!$A:$NN,CO$320,FALSE))-6),'csapat-ranglista'!$A:$FP,CO$321,FALSE)/8,VLOOKUP(VLOOKUP($A168,csapatok!$A:$NN,CO$320,FALSE),'csapat-ranglista'!$A:$FP,CO$321,FALSE)/4),0)</f>
        <v>0</v>
      </c>
      <c r="CP168" s="223">
        <f>IFERROR(IF(RIGHT(VLOOKUP($A168,csapatok!$A:$NN,CP$320,FALSE),5)="Csere",VLOOKUP(LEFT(VLOOKUP($A168,csapatok!$A:$NN,CP$320,FALSE),LEN(VLOOKUP($A168,csapatok!$A:$NN,CP$320,FALSE))-6),'csapat-ranglista'!$A:$FP,CP$321,FALSE)/8,VLOOKUP(VLOOKUP($A168,csapatok!$A:$NN,CP$320,FALSE),'csapat-ranglista'!$A:$FP,CP$321,FALSE)/4),0)</f>
        <v>0</v>
      </c>
      <c r="CQ168" s="223">
        <f>IFERROR(IF(RIGHT(VLOOKUP($A168,csapatok!$A:$NN,CQ$320,FALSE),5)="Csere",VLOOKUP(LEFT(VLOOKUP($A168,csapatok!$A:$NN,CQ$320,FALSE),LEN(VLOOKUP($A168,csapatok!$A:$NN,CQ$320,FALSE))-6),'csapat-ranglista'!$A:$FP,CQ$321,FALSE)/8,VLOOKUP(VLOOKUP($A168,csapatok!$A:$NN,CQ$320,FALSE),'csapat-ranglista'!$A:$FP,CQ$321,FALSE)/4),0)</f>
        <v>0</v>
      </c>
      <c r="CR168" s="223">
        <f>IFERROR(IF(RIGHT(VLOOKUP($A168,csapatok!$A:$NN,CR$320,FALSE),5)="Csere",VLOOKUP(LEFT(VLOOKUP($A168,csapatok!$A:$NN,CR$320,FALSE),LEN(VLOOKUP($A168,csapatok!$A:$NN,CR$320,FALSE))-6),'csapat-ranglista'!$A:$FP,CR$321,FALSE)/8,VLOOKUP(VLOOKUP($A168,csapatok!$A:$NN,CR$320,FALSE),'csapat-ranglista'!$A:$FP,CR$321,FALSE)/4),0)</f>
        <v>0</v>
      </c>
      <c r="CS168" s="223">
        <f>IFERROR(IF(RIGHT(VLOOKUP($A168,csapatok!$A:$NN,CS$320,FALSE),5)="Csere",VLOOKUP(LEFT(VLOOKUP($A168,csapatok!$A:$NN,CS$320,FALSE),LEN(VLOOKUP($A168,csapatok!$A:$NN,CS$320,FALSE))-6),'csapat-ranglista'!$A:$FP,CS$321,FALSE)/8,VLOOKUP(VLOOKUP($A168,csapatok!$A:$NN,CS$320,FALSE),'csapat-ranglista'!$A:$FP,CS$321,FALSE)/4),0)</f>
        <v>0</v>
      </c>
      <c r="CT168" s="223">
        <f>IFERROR(IF(RIGHT(VLOOKUP($A168,csapatok!$A:$NN,CT$320,FALSE),5)="Csere",VLOOKUP(LEFT(VLOOKUP($A168,csapatok!$A:$NN,CT$320,FALSE),LEN(VLOOKUP($A168,csapatok!$A:$NN,CT$320,FALSE))-6),'csapat-ranglista'!$A:$FP,CT$321,FALSE)/8,VLOOKUP(VLOOKUP($A168,csapatok!$A:$NN,CT$320,FALSE),'csapat-ranglista'!$A:$FP,CT$321,FALSE)/4),0)</f>
        <v>0</v>
      </c>
      <c r="CU168" s="223">
        <f>IFERROR(IF(RIGHT(VLOOKUP($A168,csapatok!$A:$NN,CU$320,FALSE),5)="Csere",VLOOKUP(LEFT(VLOOKUP($A168,csapatok!$A:$NN,CU$320,FALSE),LEN(VLOOKUP($A168,csapatok!$A:$NN,CU$320,FALSE))-6),'csapat-ranglista'!$A:$FP,CU$321,FALSE)/8,VLOOKUP(VLOOKUP($A168,csapatok!$A:$NN,CU$320,FALSE),'csapat-ranglista'!$A:$FP,CU$321,FALSE)/4),0)</f>
        <v>0</v>
      </c>
      <c r="CV168" s="223">
        <f>IFERROR(IF(RIGHT(VLOOKUP($A168,csapatok!$A:$NN,CV$320,FALSE),5)="Csere",VLOOKUP(LEFT(VLOOKUP($A168,csapatok!$A:$NN,CV$320,FALSE),LEN(VLOOKUP($A168,csapatok!$A:$NN,CV$320,FALSE))-6),'csapat-ranglista'!$A:$FP,CV$321,FALSE)/8,VLOOKUP(VLOOKUP($A168,csapatok!$A:$NN,CV$320,FALSE),'csapat-ranglista'!$A:$FP,CV$321,FALSE)/4),0)</f>
        <v>0</v>
      </c>
      <c r="CW168" s="223">
        <f>IFERROR(IF(RIGHT(VLOOKUP($A168,csapatok!$A:$NN,CW$320,FALSE),5)="Csere",VLOOKUP(LEFT(VLOOKUP($A168,csapatok!$A:$NN,CW$320,FALSE),LEN(VLOOKUP($A168,csapatok!$A:$NN,CW$320,FALSE))-6),'csapat-ranglista'!$A:$FP,CW$321,FALSE)/8,VLOOKUP(VLOOKUP($A168,csapatok!$A:$NN,CW$320,FALSE),'csapat-ranglista'!$A:$FP,CW$321,FALSE)/4),0)</f>
        <v>0</v>
      </c>
      <c r="CX168" s="223">
        <f>IFERROR(IF(RIGHT(VLOOKUP($A168,csapatok!$A:$NN,CX$320,FALSE),5)="Csere",VLOOKUP(LEFT(VLOOKUP($A168,csapatok!$A:$NN,CX$320,FALSE),LEN(VLOOKUP($A168,csapatok!$A:$NN,CX$320,FALSE))-6),'csapat-ranglista'!$A:$FP,CX$321,FALSE)/8,VLOOKUP(VLOOKUP($A168,csapatok!$A:$NN,CX$320,FALSE),'csapat-ranglista'!$A:$FP,CX$321,FALSE)/4),0)</f>
        <v>0</v>
      </c>
      <c r="CY168" s="223">
        <f>IFERROR(IF(RIGHT(VLOOKUP($A168,csapatok!$A:$NN,CY$320,FALSE),5)="Csere",VLOOKUP(LEFT(VLOOKUP($A168,csapatok!$A:$NN,CY$320,FALSE),LEN(VLOOKUP($A168,csapatok!$A:$NN,CY$320,FALSE))-6),'csapat-ranglista'!$A:$FP,CY$321,FALSE)/8,VLOOKUP(VLOOKUP($A168,csapatok!$A:$NN,CY$320,FALSE),'csapat-ranglista'!$A:$FP,CY$321,FALSE)/4),0)</f>
        <v>0</v>
      </c>
      <c r="CZ168" s="223">
        <f>IFERROR(IF(RIGHT(VLOOKUP($A168,csapatok!$A:$NN,CZ$320,FALSE),5)="Csere",VLOOKUP(LEFT(VLOOKUP($A168,csapatok!$A:$NN,CZ$320,FALSE),LEN(VLOOKUP($A168,csapatok!$A:$NN,CZ$320,FALSE))-6),'csapat-ranglista'!$A:$FP,CZ$321,FALSE)/8,VLOOKUP(VLOOKUP($A168,csapatok!$A:$NN,CZ$320,FALSE),'csapat-ranglista'!$A:$FP,CZ$321,FALSE)/4),0)</f>
        <v>0</v>
      </c>
      <c r="DA168" s="223">
        <f>IFERROR(IF(RIGHT(VLOOKUP($A168,csapatok!$A:$NN,DA$320,FALSE),5)="Csere",VLOOKUP(LEFT(VLOOKUP($A168,csapatok!$A:$NN,DA$320,FALSE),LEN(VLOOKUP($A168,csapatok!$A:$NN,DA$320,FALSE))-6),'csapat-ranglista'!$A:$FP,DA$321,FALSE)/8,VLOOKUP(VLOOKUP($A168,csapatok!$A:$NN,DA$320,FALSE),'csapat-ranglista'!$A:$FP,DA$321,FALSE)/4),0)</f>
        <v>0</v>
      </c>
      <c r="DB168" s="223">
        <f>IFERROR(IF(RIGHT(VLOOKUP($A168,csapatok!$A:$NN,DB$320,FALSE),5)="Csere",VLOOKUP(LEFT(VLOOKUP($A168,csapatok!$A:$NN,DB$320,FALSE),LEN(VLOOKUP($A168,csapatok!$A:$NN,DB$320,FALSE))-6),'csapat-ranglista'!$A:$FP,DB$321,FALSE)/8,VLOOKUP(VLOOKUP($A168,csapatok!$A:$NN,DB$320,FALSE),'csapat-ranglista'!$A:$FP,DB$321,FALSE)/4),0)</f>
        <v>0</v>
      </c>
      <c r="DC168" s="223">
        <f>IFERROR(IF(RIGHT(VLOOKUP($A168,csapatok!$A:$NN,DC$320,FALSE),5)="Csere",VLOOKUP(LEFT(VLOOKUP($A168,csapatok!$A:$NN,DC$320,FALSE),LEN(VLOOKUP($A168,csapatok!$A:$NN,DC$320,FALSE))-6),'csapat-ranglista'!$A:$FP,DC$321,FALSE)/8,VLOOKUP(VLOOKUP($A168,csapatok!$A:$NN,DC$320,FALSE),'csapat-ranglista'!$A:$FP,DC$321,FALSE)/4),0)</f>
        <v>0</v>
      </c>
      <c r="DD168" s="223">
        <f>IFERROR(IF(RIGHT(VLOOKUP($A168,csapatok!$A:$NN,DD$320,FALSE),5)="Csere",VLOOKUP(LEFT(VLOOKUP($A168,csapatok!$A:$NN,DD$320,FALSE),LEN(VLOOKUP($A168,csapatok!$A:$NN,DD$320,FALSE))-6),'csapat-ranglista'!$A:$FP,DD$321,FALSE)/8,VLOOKUP(VLOOKUP($A168,csapatok!$A:$NN,DD$320,FALSE),'csapat-ranglista'!$A:$FP,DD$321,FALSE)/4),0)</f>
        <v>0</v>
      </c>
      <c r="DE168" s="223">
        <f>IFERROR(IF(RIGHT(VLOOKUP($A168,csapatok!$A:$NN,DE$320,FALSE),5)="Csere",VLOOKUP(LEFT(VLOOKUP($A168,csapatok!$A:$NN,DE$320,FALSE),LEN(VLOOKUP($A168,csapatok!$A:$NN,DE$320,FALSE))-6),'csapat-ranglista'!$A:$FP,DE$321,FALSE)/8,VLOOKUP(VLOOKUP($A168,csapatok!$A:$NN,DE$320,FALSE),'csapat-ranglista'!$A:$FP,DE$321,FALSE)/4),0)</f>
        <v>0</v>
      </c>
      <c r="DF168" s="223">
        <f>IFERROR(IF(RIGHT(VLOOKUP($A168,csapatok!$A:$NN,DF$320,FALSE),5)="Csere",VLOOKUP(LEFT(VLOOKUP($A168,csapatok!$A:$NN,DF$320,FALSE),LEN(VLOOKUP($A168,csapatok!$A:$NN,DF$320,FALSE))-6),'csapat-ranglista'!$A:$FP,DF$321,FALSE)/8,VLOOKUP(VLOOKUP($A168,csapatok!$A:$NN,DF$320,FALSE),'csapat-ranglista'!$A:$FP,DF$321,FALSE)/4),0)</f>
        <v>0</v>
      </c>
      <c r="DG168" s="223">
        <f>IFERROR(IF(RIGHT(VLOOKUP($A168,csapatok!$A:$NN,DG$320,FALSE),5)="Csere",VLOOKUP(LEFT(VLOOKUP($A168,csapatok!$A:$NN,DG$320,FALSE),LEN(VLOOKUP($A168,csapatok!$A:$NN,DG$320,FALSE))-6),'csapat-ranglista'!$A:$FP,DG$321,FALSE)/8,VLOOKUP(VLOOKUP($A168,csapatok!$A:$NN,DG$320,FALSE),'csapat-ranglista'!$A:$FP,DG$321,FALSE)/4),0)</f>
        <v>0</v>
      </c>
      <c r="DH168" s="223">
        <f>IFERROR(IF(RIGHT(VLOOKUP($A168,csapatok!$A:$NN,DH$320,FALSE),5)="Csere",VLOOKUP(LEFT(VLOOKUP($A168,csapatok!$A:$NN,DH$320,FALSE),LEN(VLOOKUP($A168,csapatok!$A:$NN,DH$320,FALSE))-6),'csapat-ranglista'!$A:$FP,DH$321,FALSE)/8,VLOOKUP(VLOOKUP($A168,csapatok!$A:$NN,DH$320,FALSE),'csapat-ranglista'!$A:$FP,DH$321,FALSE)/4),0)</f>
        <v>0</v>
      </c>
      <c r="DI168" s="223">
        <f>IFERROR(IF(RIGHT(VLOOKUP($A168,csapatok!$A:$NN,DI$320,FALSE),5)="Csere",VLOOKUP(LEFT(VLOOKUP($A168,csapatok!$A:$NN,DI$320,FALSE),LEN(VLOOKUP($A168,csapatok!$A:$NN,DI$320,FALSE))-6),'csapat-ranglista'!$A:$FP,DI$321,FALSE)/8,VLOOKUP(VLOOKUP($A168,csapatok!$A:$NN,DI$320,FALSE),'csapat-ranglista'!$A:$FP,DI$321,FALSE)/4),0)</f>
        <v>0</v>
      </c>
      <c r="DJ168" s="223">
        <f>IFERROR(IF(RIGHT(VLOOKUP($A168,csapatok!$A:$NN,DJ$320,FALSE),5)="Csere",VLOOKUP(LEFT(VLOOKUP($A168,csapatok!$A:$NN,DJ$320,FALSE),LEN(VLOOKUP($A168,csapatok!$A:$NN,DJ$320,FALSE))-6),'csapat-ranglista'!$A:$FP,DJ$321,FALSE)/8,VLOOKUP(VLOOKUP($A168,csapatok!$A:$NN,DJ$320,FALSE),'csapat-ranglista'!$A:$FP,DJ$321,FALSE)/4),0)</f>
        <v>0</v>
      </c>
      <c r="DK168" s="223">
        <f>IFERROR(IF(RIGHT(VLOOKUP($A168,csapatok!$A:$NN,DK$320,FALSE),5)="Csere",VLOOKUP(LEFT(VLOOKUP($A168,csapatok!$A:$NN,DK$320,FALSE),LEN(VLOOKUP($A168,csapatok!$A:$NN,DK$320,FALSE))-6),'csapat-ranglista'!$A:$FP,DK$321,FALSE)/8,VLOOKUP(VLOOKUP($A168,csapatok!$A:$NN,DK$320,FALSE),'csapat-ranglista'!$A:$FP,DK$321,FALSE)/4),0)</f>
        <v>0</v>
      </c>
      <c r="DL168" s="223">
        <f>IFERROR(IF(RIGHT(VLOOKUP($A168,csapatok!$A:$NN,DL$320,FALSE),5)="Csere",VLOOKUP(LEFT(VLOOKUP($A168,csapatok!$A:$NN,DL$320,FALSE),LEN(VLOOKUP($A168,csapatok!$A:$NN,DL$320,FALSE))-6),'csapat-ranglista'!$A:$FP,DL$321,FALSE)/8,VLOOKUP(VLOOKUP($A168,csapatok!$A:$NN,DL$320,FALSE),'csapat-ranglista'!$A:$FP,DL$321,FALSE)/4),0)</f>
        <v>0</v>
      </c>
      <c r="DM168" s="223">
        <f>IFERROR(IF(RIGHT(VLOOKUP($A168,csapatok!$A:$NN,DM$320,FALSE),5)="Csere",VLOOKUP(LEFT(VLOOKUP($A168,csapatok!$A:$NN,DM$320,FALSE),LEN(VLOOKUP($A168,csapatok!$A:$NN,DM$320,FALSE))-6),'csapat-ranglista'!$A:$FP,DM$321,FALSE)/8,VLOOKUP(VLOOKUP($A168,csapatok!$A:$NN,DM$320,FALSE),'csapat-ranglista'!$A:$FP,DM$321,FALSE)/4),0)</f>
        <v>0</v>
      </c>
      <c r="DN168" s="223">
        <f>IFERROR(IF(RIGHT(VLOOKUP($A168,csapatok!$A:$NN,DN$320,FALSE),5)="Csere",VLOOKUP(LEFT(VLOOKUP($A168,csapatok!$A:$NN,DN$320,FALSE),LEN(VLOOKUP($A168,csapatok!$A:$NN,DN$320,FALSE))-6),'csapat-ranglista'!$A:$FP,DN$321,FALSE)/8,VLOOKUP(VLOOKUP($A168,csapatok!$A:$NN,DN$320,FALSE),'csapat-ranglista'!$A:$FP,DN$321,FALSE)/4),0)</f>
        <v>0</v>
      </c>
      <c r="DO168" s="224">
        <f>versenyek!$MF$11*IFERROR(VLOOKUP(VLOOKUP($A168,versenyek!ME:MG,3,FALSE),szabalyok!$A$16:$B$23,2,FALSE)/4,0)</f>
        <v>0</v>
      </c>
      <c r="DP168" s="224">
        <f>versenyek!$MI$11*IFERROR(VLOOKUP(VLOOKUP($A168,versenyek!MH:MJ,3,FALSE),szabalyok!$A$16:$B$23,2,FALSE)/4,0)</f>
        <v>0</v>
      </c>
      <c r="DQ168" s="223">
        <f>IFERROR(IF(RIGHT(VLOOKUP($A168,csapatok!$A:$NN,DQ$320,FALSE),5)="Csere",VLOOKUP(LEFT(VLOOKUP($A168,csapatok!$A:$NN,DQ$320,FALSE),LEN(VLOOKUP($A168,csapatok!$A:$NN,DQ$320,FALSE))-6),'csapat-ranglista'!$A:$FP,DQ$321,FALSE)/8,VLOOKUP(VLOOKUP($A168,csapatok!$A:$NN,DQ$320,FALSE),'csapat-ranglista'!$A:$FP,DQ$321,FALSE)/4),0)</f>
        <v>0</v>
      </c>
      <c r="DR168" s="223">
        <f>IFERROR(IF(RIGHT(VLOOKUP($A168,csapatok!$A:$NN,DR$320,FALSE),5)="Csere",VLOOKUP(LEFT(VLOOKUP($A168,csapatok!$A:$NN,DR$320,FALSE),LEN(VLOOKUP($A168,csapatok!$A:$NN,DR$320,FALSE))-6),'csapat-ranglista'!$A:$FP,DR$321,FALSE)/8,VLOOKUP(VLOOKUP($A168,csapatok!$A:$NN,DR$320,FALSE),'csapat-ranglista'!$A:$FP,DR$321,FALSE)/4),0)</f>
        <v>0</v>
      </c>
      <c r="DS168" s="223">
        <f>IFERROR(IF(RIGHT(VLOOKUP($A168,csapatok!$A:$NN,DS$320,FALSE),5)="Csere",VLOOKUP(LEFT(VLOOKUP($A168,csapatok!$A:$NN,DS$320,FALSE),LEN(VLOOKUP($A168,csapatok!$A:$NN,DS$320,FALSE))-6),'csapat-ranglista'!$A:$FP,DS$321,FALSE)/8,VLOOKUP(VLOOKUP($A168,csapatok!$A:$NN,DS$320,FALSE),'csapat-ranglista'!$A:$FP,DS$321,FALSE)/4),0)</f>
        <v>0</v>
      </c>
      <c r="DT168" s="223">
        <f>IFERROR(IF(RIGHT(VLOOKUP($A168,csapatok!$A:$NN,DT$320,FALSE),5)="Csere",VLOOKUP(LEFT(VLOOKUP($A168,csapatok!$A:$NN,DT$320,FALSE),LEN(VLOOKUP($A168,csapatok!$A:$NN,DT$320,FALSE))-6),'csapat-ranglista'!$A:$FP,DT$321,FALSE)/8,VLOOKUP(VLOOKUP($A168,csapatok!$A:$NN,DT$320,FALSE),'csapat-ranglista'!$A:$FP,DT$321,FALSE)/4),0)</f>
        <v>0</v>
      </c>
      <c r="DU168" s="223">
        <f>IFERROR(IF(RIGHT(VLOOKUP($A168,csapatok!$A:$NN,DU$320,FALSE),5)="Csere",VLOOKUP(LEFT(VLOOKUP($A168,csapatok!$A:$NN,DU$320,FALSE),LEN(VLOOKUP($A168,csapatok!$A:$NN,DU$320,FALSE))-6),'csapat-ranglista'!$A:$FP,DU$321,FALSE)/8,VLOOKUP(VLOOKUP($A168,csapatok!$A:$NN,DU$320,FALSE),'csapat-ranglista'!$A:$FP,DU$321,FALSE)/4),0)</f>
        <v>0</v>
      </c>
      <c r="DV168" s="223">
        <f>IFERROR(IF(RIGHT(VLOOKUP($A168,csapatok!$A:$NN,DV$320,FALSE),5)="Csere",VLOOKUP(LEFT(VLOOKUP($A168,csapatok!$A:$NN,DV$320,FALSE),LEN(VLOOKUP($A168,csapatok!$A:$NN,DV$320,FALSE))-6),'csapat-ranglista'!$A:$FP,DV$321,FALSE)/8,VLOOKUP(VLOOKUP($A168,csapatok!$A:$NN,DV$320,FALSE),'csapat-ranglista'!$A:$FP,DV$321,FALSE)/4),0)</f>
        <v>0</v>
      </c>
      <c r="DW168" s="223">
        <f>IFERROR(IF(RIGHT(VLOOKUP($A168,csapatok!$A:$NN,DW$320,FALSE),5)="Csere",VLOOKUP(LEFT(VLOOKUP($A168,csapatok!$A:$NN,DW$320,FALSE),LEN(VLOOKUP($A168,csapatok!$A:$NN,DW$320,FALSE))-6),'csapat-ranglista'!$A:$FP,DW$321,FALSE)/8,VLOOKUP(VLOOKUP($A168,csapatok!$A:$NN,DW$320,FALSE),'csapat-ranglista'!$A:$FP,DW$321,FALSE)/4),0)</f>
        <v>0</v>
      </c>
      <c r="DX168" s="223">
        <f>IFERROR(IF(RIGHT(VLOOKUP($A168,csapatok!$A:$NN,DX$320,FALSE),5)="Csere",VLOOKUP(LEFT(VLOOKUP($A168,csapatok!$A:$NN,DX$320,FALSE),LEN(VLOOKUP($A168,csapatok!$A:$NN,DX$320,FALSE))-6),'csapat-ranglista'!$A:$FP,DX$321,FALSE)/8,VLOOKUP(VLOOKUP($A168,csapatok!$A:$NN,DX$320,FALSE),'csapat-ranglista'!$A:$FP,DX$321,FALSE)/4),0)</f>
        <v>0</v>
      </c>
      <c r="DY168" s="223">
        <f>IFERROR(IF(RIGHT(VLOOKUP($A168,csapatok!$A:$NN,DY$320,FALSE),5)="Csere",VLOOKUP(LEFT(VLOOKUP($A168,csapatok!$A:$NN,DY$320,FALSE),LEN(VLOOKUP($A168,csapatok!$A:$NN,DY$320,FALSE))-6),'csapat-ranglista'!$A:$FP,DY$321,FALSE)/8,VLOOKUP(VLOOKUP($A168,csapatok!$A:$NN,DY$320,FALSE),'csapat-ranglista'!$A:$FP,DY$321,FALSE)/4),0)</f>
        <v>0</v>
      </c>
      <c r="DZ168" s="223">
        <f>IFERROR(IF(RIGHT(VLOOKUP($A168,csapatok!$A:$NN,DZ$320,FALSE),5)="Csere",VLOOKUP(LEFT(VLOOKUP($A168,csapatok!$A:$NN,DZ$320,FALSE),LEN(VLOOKUP($A168,csapatok!$A:$NN,DZ$320,FALSE))-6),'csapat-ranglista'!$A:$FP,DZ$321,FALSE)/8,VLOOKUP(VLOOKUP($A168,csapatok!$A:$NN,DZ$320,FALSE),'csapat-ranglista'!$A:$FP,DZ$321,FALSE)/4),0)</f>
        <v>0</v>
      </c>
      <c r="EA168" s="223">
        <f>IFERROR(IF(RIGHT(VLOOKUP($A168,csapatok!$A:$NN,EA$320,FALSE),5)="Csere",VLOOKUP(LEFT(VLOOKUP($A168,csapatok!$A:$NN,EA$320,FALSE),LEN(VLOOKUP($A168,csapatok!$A:$NN,EA$320,FALSE))-6),'csapat-ranglista'!$A:$FP,EA$321,FALSE)/8,VLOOKUP(VLOOKUP($A168,csapatok!$A:$NN,EA$320,FALSE),'csapat-ranglista'!$A:$FP,EA$321,FALSE)/4),0)</f>
        <v>0</v>
      </c>
      <c r="EB168" s="223">
        <f>IFERROR(IF(RIGHT(VLOOKUP($A168,csapatok!$A:$NN,EB$320,FALSE),5)="Csere",VLOOKUP(LEFT(VLOOKUP($A168,csapatok!$A:$NN,EB$320,FALSE),LEN(VLOOKUP($A168,csapatok!$A:$NN,EB$320,FALSE))-6),'csapat-ranglista'!$A:$FP,EB$321,FALSE)/8,VLOOKUP(VLOOKUP($A168,csapatok!$A:$NN,EB$320,FALSE),'csapat-ranglista'!$A:$FP,EB$321,FALSE)/4),0)</f>
        <v>0</v>
      </c>
      <c r="EC168" s="223">
        <f>IFERROR(IF(RIGHT(VLOOKUP($A168,csapatok!$A:$NN,EC$320,FALSE),5)="Csere",VLOOKUP(LEFT(VLOOKUP($A168,csapatok!$A:$NN,EC$320,FALSE),LEN(VLOOKUP($A168,csapatok!$A:$NN,EC$320,FALSE))-6),'csapat-ranglista'!$A:$FP,EC$321,FALSE)/8,VLOOKUP(VLOOKUP($A168,csapatok!$A:$NN,EC$320,FALSE),'csapat-ranglista'!$A:$FP,EC$321,FALSE)/4),0)</f>
        <v>0</v>
      </c>
      <c r="ED168" s="223">
        <f>IFERROR(IF(RIGHT(VLOOKUP($A168,csapatok!$A:$NN,ED$320,FALSE),5)="Csere",VLOOKUP(LEFT(VLOOKUP($A168,csapatok!$A:$NN,ED$320,FALSE),LEN(VLOOKUP($A168,csapatok!$A:$NN,ED$320,FALSE))-6),'csapat-ranglista'!$A:$FP,ED$321,FALSE)/8,VLOOKUP(VLOOKUP($A168,csapatok!$A:$NN,ED$320,FALSE),'csapat-ranglista'!$A:$FP,ED$321,FALSE)/4),0)</f>
        <v>0</v>
      </c>
      <c r="EE168" s="223">
        <f>IFERROR(IF(RIGHT(VLOOKUP($A168,csapatok!$A:$NN,EE$320,FALSE),5)="Csere",VLOOKUP(LEFT(VLOOKUP($A168,csapatok!$A:$NN,EE$320,FALSE),LEN(VLOOKUP($A168,csapatok!$A:$NN,EE$320,FALSE))-6),'csapat-ranglista'!$A:$FP,EE$321,FALSE)/8,VLOOKUP(VLOOKUP($A168,csapatok!$A:$NN,EE$320,FALSE),'csapat-ranglista'!$A:$FP,EE$321,FALSE)/4),0)</f>
        <v>0</v>
      </c>
      <c r="EF168" s="223">
        <f>IFERROR(IF(RIGHT(VLOOKUP($A168,csapatok!$A:$NN,EF$320,FALSE),5)="Csere",VLOOKUP(LEFT(VLOOKUP($A168,csapatok!$A:$NN,EF$320,FALSE),LEN(VLOOKUP($A168,csapatok!$A:$NN,EF$320,FALSE))-6),'csapat-ranglista'!$A:$FP,EF$321,FALSE)/8,VLOOKUP(VLOOKUP($A168,csapatok!$A:$NN,EF$320,FALSE),'csapat-ranglista'!$A:$FP,EF$321,FALSE)/4),0)</f>
        <v>0</v>
      </c>
      <c r="EG168" s="223">
        <f>IFERROR(IF(RIGHT(VLOOKUP($A168,csapatok!$A:$NN,EG$320,FALSE),5)="Csere",VLOOKUP(LEFT(VLOOKUP($A168,csapatok!$A:$NN,EG$320,FALSE),LEN(VLOOKUP($A168,csapatok!$A:$NN,EG$320,FALSE))-6),'csapat-ranglista'!$A:$FP,EG$321,FALSE)/8,VLOOKUP(VLOOKUP($A168,csapatok!$A:$NN,EG$320,FALSE),'csapat-ranglista'!$A:$FP,EG$321,FALSE)/4),0)</f>
        <v>0</v>
      </c>
      <c r="EH168" s="223">
        <f>IFERROR(IF(RIGHT(VLOOKUP($A168,csapatok!$A:$NN,EH$320,FALSE),5)="Csere",VLOOKUP(LEFT(VLOOKUP($A168,csapatok!$A:$NN,EH$320,FALSE),LEN(VLOOKUP($A168,csapatok!$A:$NN,EH$320,FALSE))-6),'csapat-ranglista'!$A:$FP,EH$321,FALSE)/8,VLOOKUP(VLOOKUP($A168,csapatok!$A:$NN,EH$320,FALSE),'csapat-ranglista'!$A:$FP,EH$321,FALSE)/4),0)</f>
        <v>0</v>
      </c>
      <c r="EI168" s="223">
        <f>IFERROR(IF(RIGHT(VLOOKUP($A168,csapatok!$A:$NN,EI$320,FALSE),5)="Csere",VLOOKUP(LEFT(VLOOKUP($A168,csapatok!$A:$NN,EI$320,FALSE),LEN(VLOOKUP($A168,csapatok!$A:$NN,EI$320,FALSE))-6),'csapat-ranglista'!$A:$FP,EI$321,FALSE)/8,VLOOKUP(VLOOKUP($A168,csapatok!$A:$NN,EI$320,FALSE),'csapat-ranglista'!$A:$FP,EI$321,FALSE)/4),0)</f>
        <v>0</v>
      </c>
      <c r="EJ168" s="223">
        <f>IFERROR(IF(RIGHT(VLOOKUP($A168,csapatok!$A:$NN,EJ$320,FALSE),5)="Csere",VLOOKUP(LEFT(VLOOKUP($A168,csapatok!$A:$NN,EJ$320,FALSE),LEN(VLOOKUP($A168,csapatok!$A:$NN,EJ$320,FALSE))-6),'csapat-ranglista'!$A:$FP,EJ$321,FALSE)/8,VLOOKUP(VLOOKUP($A168,csapatok!$A:$NN,EJ$320,FALSE),'csapat-ranglista'!$A:$FP,EJ$321,FALSE)/4),0)</f>
        <v>0</v>
      </c>
      <c r="EK168" s="223">
        <f>IFERROR(IF(RIGHT(VLOOKUP($A168,csapatok!$A:$NN,EK$320,FALSE),5)="Csere",VLOOKUP(LEFT(VLOOKUP($A168,csapatok!$A:$NN,EK$320,FALSE),LEN(VLOOKUP($A168,csapatok!$A:$NN,EK$320,FALSE))-6),'csapat-ranglista'!$A:$FP,EK$321,FALSE)/8,VLOOKUP(VLOOKUP($A168,csapatok!$A:$NN,EK$320,FALSE),'csapat-ranglista'!$A:$FP,EK$321,FALSE)/4),0)</f>
        <v>0</v>
      </c>
      <c r="EL168" s="223">
        <f>IFERROR(IF(RIGHT(VLOOKUP($A168,csapatok!$A:$NN,EL$320,FALSE),5)="Csere",VLOOKUP(LEFT(VLOOKUP($A168,csapatok!$A:$NN,EL$320,FALSE),LEN(VLOOKUP($A168,csapatok!$A:$NN,EL$320,FALSE))-6),'csapat-ranglista'!$A:$FP,EL$321,FALSE)/8,VLOOKUP(VLOOKUP($A168,csapatok!$A:$NN,EL$320,FALSE),'csapat-ranglista'!$A:$FP,EL$321,FALSE)/4),0)</f>
        <v>0</v>
      </c>
      <c r="EM168" s="223">
        <f>IFERROR(IF(RIGHT(VLOOKUP($A168,csapatok!$A:$NN,EM$320,FALSE),5)="Csere",VLOOKUP(LEFT(VLOOKUP($A168,csapatok!$A:$NN,EM$320,FALSE),LEN(VLOOKUP($A168,csapatok!$A:$NN,EM$320,FALSE))-6),'csapat-ranglista'!$A:$FP,EM$321,FALSE)/8,VLOOKUP(VLOOKUP($A168,csapatok!$A:$NN,EM$320,FALSE),'csapat-ranglista'!$A:$FP,EM$321,FALSE)/4),0)</f>
        <v>0</v>
      </c>
      <c r="EN168" s="223">
        <f>IFERROR(IF(RIGHT(VLOOKUP($A168,csapatok!$A:$NN,EN$320,FALSE),5)="Csere",VLOOKUP(LEFT(VLOOKUP($A168,csapatok!$A:$NN,EN$320,FALSE),LEN(VLOOKUP($A168,csapatok!$A:$NN,EN$320,FALSE))-6),'csapat-ranglista'!$A:$FP,EN$321,FALSE)/8,VLOOKUP(VLOOKUP($A168,csapatok!$A:$NN,EN$320,FALSE),'csapat-ranglista'!$A:$FP,EN$321,FALSE)/4),0)</f>
        <v>0</v>
      </c>
      <c r="EO168" s="223">
        <f>IFERROR(IF(RIGHT(VLOOKUP($A168,csapatok!$A:$NN,EO$320,FALSE),5)="Csere",VLOOKUP(LEFT(VLOOKUP($A168,csapatok!$A:$NN,EO$320,FALSE),LEN(VLOOKUP($A168,csapatok!$A:$NN,EO$320,FALSE))-6),'csapat-ranglista'!$A:$FP,EO$321,FALSE)/8,VLOOKUP(VLOOKUP($A168,csapatok!$A:$NN,EO$320,FALSE),'csapat-ranglista'!$A:$FP,EO$321,FALSE)/4),0)</f>
        <v>0</v>
      </c>
      <c r="EP168" s="223">
        <f>IFERROR(IF(RIGHT(VLOOKUP($A168,csapatok!$A:$NN,EP$320,FALSE),5)="Csere",VLOOKUP(LEFT(VLOOKUP($A168,csapatok!$A:$NN,EP$320,FALSE),LEN(VLOOKUP($A168,csapatok!$A:$NN,EP$320,FALSE))-6),'csapat-ranglista'!$A:$FP,EP$321,FALSE)/8,VLOOKUP(VLOOKUP($A168,csapatok!$A:$NN,EP$320,FALSE),'csapat-ranglista'!$A:$FP,EP$321,FALSE)/4),0)</f>
        <v>0</v>
      </c>
      <c r="EQ168" s="223">
        <f>IFERROR(IF(RIGHT(VLOOKUP($A168,csapatok!$A:$NN,EQ$320,FALSE),5)="Csere",VLOOKUP(LEFT(VLOOKUP($A168,csapatok!$A:$NN,EQ$320,FALSE),LEN(VLOOKUP($A168,csapatok!$A:$NN,EQ$320,FALSE))-6),'csapat-ranglista'!$A:$FP,EQ$321,FALSE)/8,VLOOKUP(VLOOKUP($A168,csapatok!$A:$NN,EQ$320,FALSE),'csapat-ranglista'!$A:$FP,EQ$321,FALSE)/4),0)</f>
        <v>0</v>
      </c>
      <c r="ER168" s="223">
        <f>IFERROR(IF(RIGHT(VLOOKUP($A168,csapatok!$A:$NN,ER$320,FALSE),5)="Csere",VLOOKUP(LEFT(VLOOKUP($A168,csapatok!$A:$NN,ER$320,FALSE),LEN(VLOOKUP($A168,csapatok!$A:$NN,ER$320,FALSE))-6),'csapat-ranglista'!$A:$FP,ER$321,FALSE)/8,VLOOKUP(VLOOKUP($A168,csapatok!$A:$NN,ER$320,FALSE),'csapat-ranglista'!$A:$FP,ER$321,FALSE)/4),0)</f>
        <v>0</v>
      </c>
      <c r="ES168" s="223">
        <f>IFERROR(IF(RIGHT(VLOOKUP($A168,csapatok!$A:$NN,ES$320,FALSE),5)="Csere",VLOOKUP(LEFT(VLOOKUP($A168,csapatok!$A:$NN,ES$320,FALSE),LEN(VLOOKUP($A168,csapatok!$A:$NN,ES$320,FALSE))-6),'csapat-ranglista'!$A:$FP,ES$321,FALSE)/8,VLOOKUP(VLOOKUP($A168,csapatok!$A:$NN,ES$320,FALSE),'csapat-ranglista'!$A:$FP,ES$321,FALSE)/4),0)</f>
        <v>0</v>
      </c>
      <c r="ET168" s="223">
        <f>IFERROR(IF(RIGHT(VLOOKUP($A168,csapatok!$A:$NN,ET$320,FALSE),5)="Csere",VLOOKUP(LEFT(VLOOKUP($A168,csapatok!$A:$NN,ET$320,FALSE),LEN(VLOOKUP($A168,csapatok!$A:$NN,ET$320,FALSE))-6),'csapat-ranglista'!$A:$FP,ET$321,FALSE)/8,VLOOKUP(VLOOKUP($A168,csapatok!$A:$NN,ET$320,FALSE),'csapat-ranglista'!$A:$FP,ET$321,FALSE)/4),0)</f>
        <v>0</v>
      </c>
      <c r="EU168" s="223">
        <f>IFERROR(IF(RIGHT(VLOOKUP($A168,csapatok!$A:$NN,EU$320,FALSE),5)="Csere",VLOOKUP(LEFT(VLOOKUP($A168,csapatok!$A:$NN,EU$320,FALSE),LEN(VLOOKUP($A168,csapatok!$A:$NN,EU$320,FALSE))-6),'csapat-ranglista'!$A:$FP,EU$321,FALSE)/8,VLOOKUP(VLOOKUP($A168,csapatok!$A:$NN,EU$320,FALSE),'csapat-ranglista'!$A:$FP,EU$321,FALSE)/4),0)</f>
        <v>0</v>
      </c>
      <c r="EV168" s="223">
        <f>IFERROR(IF(RIGHT(VLOOKUP($A168,csapatok!$A:$NN,EV$320,FALSE),5)="Csere",VLOOKUP(LEFT(VLOOKUP($A168,csapatok!$A:$NN,EV$320,FALSE),LEN(VLOOKUP($A168,csapatok!$A:$NN,EV$320,FALSE))-6),'csapat-ranglista'!$A:$FP,EV$321,FALSE)/8,VLOOKUP(VLOOKUP($A168,csapatok!$A:$NN,EV$320,FALSE),'csapat-ranglista'!$A:$FP,EV$321,FALSE)/4),0)</f>
        <v>0</v>
      </c>
      <c r="EW168" s="223">
        <f>IFERROR(IF(RIGHT(VLOOKUP($A168,csapatok!$A:$NN,EW$320,FALSE),5)="Csere",VLOOKUP(LEFT(VLOOKUP($A168,csapatok!$A:$NN,EW$320,FALSE),LEN(VLOOKUP($A168,csapatok!$A:$NN,EW$320,FALSE))-6),'csapat-ranglista'!$A:$FP,EW$321,FALSE)/8,VLOOKUP(VLOOKUP($A168,csapatok!$A:$NN,EW$320,FALSE),'csapat-ranglista'!$A:$FP,EW$321,FALSE)/4),0)</f>
        <v>0</v>
      </c>
      <c r="EX168" s="223">
        <f>IFERROR(IF(RIGHT(VLOOKUP($A168,csapatok!$A:$NN,EX$320,FALSE),5)="Csere",VLOOKUP(LEFT(VLOOKUP($A168,csapatok!$A:$NN,EX$320,FALSE),LEN(VLOOKUP($A168,csapatok!$A:$NN,EX$320,FALSE))-6),'csapat-ranglista'!$A:$FP,EX$321,FALSE)/8,VLOOKUP(VLOOKUP($A168,csapatok!$A:$NN,EX$320,FALSE),'csapat-ranglista'!$A:$FP,EX$321,FALSE)/4),0)</f>
        <v>0</v>
      </c>
      <c r="EY168" s="223">
        <f>IFERROR(IF(RIGHT(VLOOKUP($A168,csapatok!$A:$NN,EY$320,FALSE),5)="Csere",VLOOKUP(LEFT(VLOOKUP($A168,csapatok!$A:$NN,EY$320,FALSE),LEN(VLOOKUP($A168,csapatok!$A:$NN,EY$320,FALSE))-6),'csapat-ranglista'!$A:$FP,EY$321,FALSE)/8,VLOOKUP(VLOOKUP($A168,csapatok!$A:$NN,EY$320,FALSE),'csapat-ranglista'!$A:$FP,EY$321,FALSE)/4),0)</f>
        <v>0</v>
      </c>
      <c r="EZ168" s="223">
        <f>IFERROR(IF(RIGHT(VLOOKUP($A168,csapatok!$A:$NN,EZ$320,FALSE),5)="Csere",VLOOKUP(LEFT(VLOOKUP($A168,csapatok!$A:$NN,EZ$320,FALSE),LEN(VLOOKUP($A168,csapatok!$A:$NN,EZ$320,FALSE))-6),'csapat-ranglista'!$A:$FP,EZ$321,FALSE)/8,VLOOKUP(VLOOKUP($A168,csapatok!$A:$NN,EZ$320,FALSE),'csapat-ranglista'!$A:$FP,EZ$321,FALSE)/4),0)</f>
        <v>0</v>
      </c>
      <c r="FA168" s="223">
        <f>IFERROR(IF(RIGHT(VLOOKUP($A168,csapatok!$A:$NN,FA$320,FALSE),5)="Csere",VLOOKUP(LEFT(VLOOKUP($A168,csapatok!$A:$NN,FA$320,FALSE),LEN(VLOOKUP($A168,csapatok!$A:$NN,FA$320,FALSE))-6),'csapat-ranglista'!$A:$FP,FA$321,FALSE)/8,VLOOKUP(VLOOKUP($A168,csapatok!$A:$NN,FA$320,FALSE),'csapat-ranglista'!$A:$FP,FA$321,FALSE)/4),0)</f>
        <v>0</v>
      </c>
      <c r="FB168" s="223">
        <f>IFERROR(IF(RIGHT(VLOOKUP($A168,csapatok!$A:$NN,FB$320,FALSE),5)="Csere",VLOOKUP(LEFT(VLOOKUP($A168,csapatok!$A:$NN,FB$320,FALSE),LEN(VLOOKUP($A168,csapatok!$A:$NN,FB$320,FALSE))-6),'csapat-ranglista'!$A:$FP,FB$321,FALSE)/8,VLOOKUP(VLOOKUP($A168,csapatok!$A:$NN,FB$320,FALSE),'csapat-ranglista'!$A:$FP,FB$321,FALSE)/4),0)</f>
        <v>0</v>
      </c>
      <c r="FC168" s="223">
        <f>IFERROR(IF(RIGHT(VLOOKUP($A168,csapatok!$A:$NN,FC$320,FALSE),5)="Csere",VLOOKUP(LEFT(VLOOKUP($A168,csapatok!$A:$NN,FC$320,FALSE),LEN(VLOOKUP($A168,csapatok!$A:$NN,FC$320,FALSE))-6),'csapat-ranglista'!$A:$FP,FC$321,FALSE)/8,VLOOKUP(VLOOKUP($A168,csapatok!$A:$NN,FC$320,FALSE),'csapat-ranglista'!$A:$FP,FC$321,FALSE)/4),0)</f>
        <v>0</v>
      </c>
      <c r="FD168" s="224">
        <f>versenyek!$QY$11*IFERROR(VLOOKUP(VLOOKUP($A168,versenyek!QX:QZ,3,FALSE),szabalyok!$A$16:$B$23,2,FALSE)/4,0)</f>
        <v>0</v>
      </c>
      <c r="FE168" s="224">
        <f>versenyek!$RB$11*IFERROR(VLOOKUP(VLOOKUP($A168,versenyek!RA:RC,3,FALSE),szabalyok!$A$16:$B$23,2,FALSE)/4,0)</f>
        <v>0</v>
      </c>
      <c r="FF168" s="223">
        <f>IFERROR(IF(RIGHT(VLOOKUP($A168,csapatok!$A:$NN,FF$320,FALSE),5)="Csere",VLOOKUP(LEFT(VLOOKUP($A168,csapatok!$A:$NN,FF$320,FALSE),LEN(VLOOKUP($A168,csapatok!$A:$NN,FF$320,FALSE))-6),'csapat-ranglista'!$A:$FP,FF$321,FALSE)/8,VLOOKUP(VLOOKUP($A168,csapatok!$A:$NN,FF$320,FALSE),'csapat-ranglista'!$A:$FP,FF$321,FALSE)/4),0)</f>
        <v>0</v>
      </c>
      <c r="FG168" s="223">
        <f>IFERROR(IF(RIGHT(VLOOKUP($A168,csapatok!$A:$NN,FG$320,FALSE),5)="Csere",VLOOKUP(LEFT(VLOOKUP($A168,csapatok!$A:$NN,FG$320,FALSE),LEN(VLOOKUP($A168,csapatok!$A:$NN,FG$320,FALSE))-6),'csapat-ranglista'!$A:$FP,FG$321,FALSE)/8,VLOOKUP(VLOOKUP($A168,csapatok!$A:$NN,FG$320,FALSE),'csapat-ranglista'!$A:$FP,FG$321,FALSE)/4),0)</f>
        <v>0</v>
      </c>
      <c r="FH168" s="223">
        <f>IFERROR(IF(RIGHT(VLOOKUP($A168,csapatok!$A:$NN,FH$320,FALSE),5)="Csere",VLOOKUP(LEFT(VLOOKUP($A168,csapatok!$A:$NN,FH$320,FALSE),LEN(VLOOKUP($A168,csapatok!$A:$NN,FH$320,FALSE))-6),'csapat-ranglista'!$A:$FP,FH$321,FALSE)/8,VLOOKUP(VLOOKUP($A168,csapatok!$A:$NN,FH$320,FALSE),'csapat-ranglista'!$A:$FP,FH$321,FALSE)/4),0)</f>
        <v>0</v>
      </c>
      <c r="FI168" s="223">
        <f>IFERROR(IF(RIGHT(VLOOKUP($A168,csapatok!$A:$NN,FI$320,FALSE),5)="Csere",VLOOKUP(LEFT(VLOOKUP($A168,csapatok!$A:$NN,FI$320,FALSE),LEN(VLOOKUP($A168,csapatok!$A:$NN,FI$320,FALSE))-6),'csapat-ranglista'!$A:$FP,FI$321,FALSE)/8,VLOOKUP(VLOOKUP($A168,csapatok!$A:$NN,FI$320,FALSE),'csapat-ranglista'!$A:$FP,FI$321,FALSE)/4),0)</f>
        <v>0</v>
      </c>
      <c r="FJ168" s="223">
        <f>IFERROR(IF(RIGHT(VLOOKUP($A168,csapatok!$A:$NN,FJ$320,FALSE),5)="Csere",VLOOKUP(LEFT(VLOOKUP($A168,csapatok!$A:$NN,FJ$320,FALSE),LEN(VLOOKUP($A168,csapatok!$A:$NN,FJ$320,FALSE))-6),'csapat-ranglista'!$A:$FP,FJ$321,FALSE)/8,VLOOKUP(VLOOKUP($A168,csapatok!$A:$NN,FJ$320,FALSE),'csapat-ranglista'!$A:$FP,FJ$321,FALSE)/4),0)</f>
        <v>0</v>
      </c>
      <c r="FK168" s="223">
        <f>IFERROR(IF(RIGHT(VLOOKUP($A168,csapatok!$A:$NN,FK$320,FALSE),5)="Csere",VLOOKUP(LEFT(VLOOKUP($A168,csapatok!$A:$NN,FK$320,FALSE),LEN(VLOOKUP($A168,csapatok!$A:$NN,FK$320,FALSE))-6),'csapat-ranglista'!$A:$FP,FK$321,FALSE)/8,VLOOKUP(VLOOKUP($A168,csapatok!$A:$NN,FK$320,FALSE),'csapat-ranglista'!$A:$FP,FK$321,FALSE)/4),0)</f>
        <v>0</v>
      </c>
      <c r="FL168" s="223">
        <f>IFERROR(IF(RIGHT(VLOOKUP($A168,csapatok!$A:$NN,FL$320,FALSE),5)="Csere",VLOOKUP(LEFT(VLOOKUP($A168,csapatok!$A:$NN,FL$320,FALSE),LEN(VLOOKUP($A168,csapatok!$A:$NN,FL$320,FALSE))-6),'csapat-ranglista'!$A:$FP,FL$321,FALSE)/8,VLOOKUP(VLOOKUP($A168,csapatok!$A:$NN,FL$320,FALSE),'csapat-ranglista'!$A:$FP,FL$321,FALSE)/4),0)</f>
        <v>0</v>
      </c>
      <c r="FM168" s="223">
        <f>IFERROR(IF(RIGHT(VLOOKUP($A168,csapatok!$A:$NN,FM$320,FALSE),5)="Csere",VLOOKUP(LEFT(VLOOKUP($A168,csapatok!$A:$NN,FM$320,FALSE),LEN(VLOOKUP($A168,csapatok!$A:$NN,FM$320,FALSE))-6),'csapat-ranglista'!$A:$FP,FM$321,FALSE)/8,VLOOKUP(VLOOKUP($A168,csapatok!$A:$NN,FM$320,FALSE),'csapat-ranglista'!$A:$FP,FM$321,FALSE)/4),0)</f>
        <v>0</v>
      </c>
      <c r="FN168" s="223">
        <f>IFERROR(IF(RIGHT(VLOOKUP($A168,csapatok!$A:$NN,FN$320,FALSE),5)="Csere",VLOOKUP(LEFT(VLOOKUP($A168,csapatok!$A:$NN,FN$320,FALSE),LEN(VLOOKUP($A168,csapatok!$A:$NN,FN$320,FALSE))-6),'csapat-ranglista'!$A:$FP,FN$321,FALSE)/8,VLOOKUP(VLOOKUP($A168,csapatok!$A:$NN,FN$320,FALSE),'csapat-ranglista'!$A:$FP,FN$321,FALSE)/4),0)</f>
        <v>0</v>
      </c>
      <c r="FO168" s="223">
        <f>IFERROR(IF(RIGHT(VLOOKUP($A168,csapatok!$A:$NN,FO$320,FALSE),5)="Csere",VLOOKUP(LEFT(VLOOKUP($A168,csapatok!$A:$NN,FO$320,FALSE),LEN(VLOOKUP($A168,csapatok!$A:$NN,FO$320,FALSE))-6),'csapat-ranglista'!$A:$FP,FO$321,FALSE)/8,VLOOKUP(VLOOKUP($A168,csapatok!$A:$NN,FO$320,FALSE),'csapat-ranglista'!$A:$FP,FO$321,FALSE)/4),0)</f>
        <v>0</v>
      </c>
      <c r="FP168" s="223">
        <f>IFERROR(IF(RIGHT(VLOOKUP($A168,csapatok!$A:$NN,FP$320,FALSE),5)="Csere",VLOOKUP(LEFT(VLOOKUP($A168,csapatok!$A:$NN,FP$320,FALSE),LEN(VLOOKUP($A168,csapatok!$A:$NN,FP$320,FALSE))-6),'csapat-ranglista'!$A:$FP,FP$321,FALSE)/8,VLOOKUP(VLOOKUP($A168,csapatok!$A:$NN,FP$320,FALSE),'csapat-ranglista'!$A:$FP,FP$321,FALSE)/4),0)</f>
        <v>0</v>
      </c>
      <c r="FQ168" s="223">
        <f>IFERROR(IF(RIGHT(VLOOKUP($A168,csapatok!$A:$NN,FQ$320,FALSE),5)="Csere",VLOOKUP(LEFT(VLOOKUP($A168,csapatok!$A:$NN,FQ$320,FALSE),LEN(VLOOKUP($A168,csapatok!$A:$NN,FQ$320,FALSE))-6),'csapat-ranglista'!$A:$FP,FQ$321,FALSE)/8,VLOOKUP(VLOOKUP($A168,csapatok!$A:$NN,FQ$320,FALSE),'csapat-ranglista'!$A:$FP,FQ$321,FALSE)/4),0)</f>
        <v>0</v>
      </c>
      <c r="FR168" s="223">
        <f>IFERROR(IF(RIGHT(VLOOKUP($A168,csapatok!$A:$NN,FR$320,FALSE),5)="Csere",VLOOKUP(LEFT(VLOOKUP($A168,csapatok!$A:$NN,FR$320,FALSE),LEN(VLOOKUP($A168,csapatok!$A:$NN,FR$320,FALSE))-6),'csapat-ranglista'!$A:$FP,FR$321,FALSE)/8,VLOOKUP(VLOOKUP($A168,csapatok!$A:$NN,FR$320,FALSE),'csapat-ranglista'!$A:$FP,FR$321,FALSE)/4),0)</f>
        <v>0</v>
      </c>
      <c r="FS168" s="223">
        <f>IFERROR(IF(RIGHT(VLOOKUP($A168,csapatok!$A:$NN,FS$320,FALSE),5)="Csere",VLOOKUP(LEFT(VLOOKUP($A168,csapatok!$A:$NN,FS$320,FALSE),LEN(VLOOKUP($A168,csapatok!$A:$NN,FS$320,FALSE))-6),'csapat-ranglista'!$A:$FP,FS$321,FALSE)/8,VLOOKUP(VLOOKUP($A168,csapatok!$A:$NN,FS$320,FALSE),'csapat-ranglista'!$A:$FP,FS$321,FALSE)/4),0)</f>
        <v>0</v>
      </c>
      <c r="FT168" s="223">
        <f>IFERROR(IF(RIGHT(VLOOKUP($A168,csapatok!$A:$NN,FT$320,FALSE),5)="Csere",VLOOKUP(LEFT(VLOOKUP($A168,csapatok!$A:$NN,FT$320,FALSE),LEN(VLOOKUP($A168,csapatok!$A:$NN,FT$320,FALSE))-6),'csapat-ranglista'!$A:$FP,FT$321,FALSE)/8,VLOOKUP(VLOOKUP($A168,csapatok!$A:$NN,FT$320,FALSE),'csapat-ranglista'!$A:$FP,FT$321,FALSE)/4),0)</f>
        <v>0</v>
      </c>
      <c r="FU168" s="223">
        <f>IFERROR(IF(RIGHT(VLOOKUP($A168,csapatok!$A:$NN,FU$320,FALSE),5)="Csere",VLOOKUP(LEFT(VLOOKUP($A168,csapatok!$A:$NN,FU$320,FALSE),LEN(VLOOKUP($A168,csapatok!$A:$NN,FU$320,FALSE))-6),'csapat-ranglista'!$A:$FP,FU$321,FALSE)/8,VLOOKUP(VLOOKUP($A168,csapatok!$A:$NN,FU$320,FALSE),'csapat-ranglista'!$A:$FP,FU$321,FALSE)/4),0)</f>
        <v>0</v>
      </c>
      <c r="FV168" s="223">
        <f>IFERROR(IF(RIGHT(VLOOKUP($A168,csapatok!$A:$NN,FV$320,FALSE),5)="Csere",VLOOKUP(LEFT(VLOOKUP($A168,csapatok!$A:$NN,FV$320,FALSE),LEN(VLOOKUP($A168,csapatok!$A:$NN,FV$320,FALSE))-6),'csapat-ranglista'!$A:$FP,FV$321,FALSE)/8,VLOOKUP(VLOOKUP($A168,csapatok!$A:$NN,FV$320,FALSE),'csapat-ranglista'!$A:$FP,FV$321,FALSE)/4),0)</f>
        <v>0</v>
      </c>
      <c r="FW168" s="223">
        <f>IFERROR(IF(RIGHT(VLOOKUP($A168,csapatok!$A:$NN,FW$320,FALSE),5)="Csere",VLOOKUP(LEFT(VLOOKUP($A168,csapatok!$A:$NN,FW$320,FALSE),LEN(VLOOKUP($A168,csapatok!$A:$NN,FW$320,FALSE))-6),'csapat-ranglista'!$A:$FP,FW$321,FALSE)/8,VLOOKUP(VLOOKUP($A168,csapatok!$A:$NN,FW$320,FALSE),'csapat-ranglista'!$A:$FP,FW$321,FALSE)/4),0)</f>
        <v>0</v>
      </c>
      <c r="FX168" s="223">
        <f>IFERROR(IF(RIGHT(VLOOKUP($A168,csapatok!$A:$NN,FX$320,FALSE),5)="Csere",VLOOKUP(LEFT(VLOOKUP($A168,csapatok!$A:$NN,FX$320,FALSE),LEN(VLOOKUP($A168,csapatok!$A:$NN,FX$320,FALSE))-6),'csapat-ranglista'!$A:$FP,FX$321,FALSE)/8,VLOOKUP(VLOOKUP($A168,csapatok!$A:$NN,FX$320,FALSE),'csapat-ranglista'!$A:$FP,FX$321,FALSE)/4),0)</f>
        <v>0</v>
      </c>
      <c r="FY168" s="223">
        <f>IFERROR(IF(RIGHT(VLOOKUP($A168,csapatok!$A:$NN,FY$320,FALSE),5)="Csere",VLOOKUP(LEFT(VLOOKUP($A168,csapatok!$A:$NN,FY$320,FALSE),LEN(VLOOKUP($A168,csapatok!$A:$NN,FY$320,FALSE))-6),'csapat-ranglista'!$A:$FP,FY$321,FALSE)/8,VLOOKUP(VLOOKUP($A168,csapatok!$A:$NN,FY$320,FALSE),'csapat-ranglista'!$A:$FP,FY$321,FALSE)/4),0)</f>
        <v>0</v>
      </c>
      <c r="FZ168" s="223">
        <f>IFERROR(IF(RIGHT(VLOOKUP($A168,csapatok!$A:$NN,FZ$320,FALSE),5)="Csere",VLOOKUP(LEFT(VLOOKUP($A168,csapatok!$A:$NN,FZ$320,FALSE),LEN(VLOOKUP($A168,csapatok!$A:$NN,FZ$320,FALSE))-6),'csapat-ranglista'!$A:$FP,FZ$321,FALSE)/8,VLOOKUP(VLOOKUP($A168,csapatok!$A:$NN,FZ$320,FALSE),'csapat-ranglista'!$A:$FP,FZ$321,FALSE)/4),0)</f>
        <v>0</v>
      </c>
      <c r="GA168" s="223">
        <f>IFERROR(IF(RIGHT(VLOOKUP($A168,csapatok!$A:$NN,GA$320,FALSE),5)="Csere",VLOOKUP(LEFT(VLOOKUP($A168,csapatok!$A:$NN,GA$320,FALSE),LEN(VLOOKUP($A168,csapatok!$A:$NN,GA$320,FALSE))-6),'csapat-ranglista'!$A:$FP,GA$321,FALSE)/8,VLOOKUP(VLOOKUP($A168,csapatok!$A:$NN,GA$320,FALSE),'csapat-ranglista'!$A:$FP,GA$321,FALSE)/4),0)</f>
        <v>0</v>
      </c>
      <c r="GB168" s="223">
        <f>IFERROR(IF(RIGHT(VLOOKUP($A168,csapatok!$A:$NN,GB$320,FALSE),5)="Csere",VLOOKUP(LEFT(VLOOKUP($A168,csapatok!$A:$NN,GB$320,FALSE),LEN(VLOOKUP($A168,csapatok!$A:$NN,GB$320,FALSE))-6),'csapat-ranglista'!$A:$FP,GB$321,FALSE)/8,VLOOKUP(VLOOKUP($A168,csapatok!$A:$NN,GB$320,FALSE),'csapat-ranglista'!$A:$FP,GB$321,FALSE)/4),0)</f>
        <v>0</v>
      </c>
      <c r="GC168" s="223">
        <f>IFERROR(IF(RIGHT(VLOOKUP($A168,csapatok!$A:$NN,GC$320,FALSE),5)="Csere",VLOOKUP(LEFT(VLOOKUP($A168,csapatok!$A:$NN,GC$320,FALSE),LEN(VLOOKUP($A168,csapatok!$A:$NN,GC$320,FALSE))-6),'csapat-ranglista'!$A:$FP,GC$321,FALSE)/8,VLOOKUP(VLOOKUP($A168,csapatok!$A:$NN,GC$320,FALSE),'csapat-ranglista'!$A:$FP,GC$321,FALSE)/4),0)</f>
        <v>0</v>
      </c>
      <c r="GD168" s="247">
        <f>SUM(EQ168:GC168)</f>
        <v>0</v>
      </c>
    </row>
    <row r="169" spans="1:186">
      <c r="A169" s="32" t="s">
        <v>171</v>
      </c>
      <c r="B169" s="2">
        <v>26913</v>
      </c>
      <c r="C169" s="131" t="str">
        <f>IF(B169=0,"",IF(B169&lt;$C$1,"felnőtt","ifi"))</f>
        <v>felnőtt</v>
      </c>
      <c r="D169" s="32" t="s">
        <v>101</v>
      </c>
      <c r="E169" s="45">
        <v>3.8</v>
      </c>
      <c r="F169" s="32">
        <v>0</v>
      </c>
      <c r="G169" s="32">
        <v>0</v>
      </c>
      <c r="H169" s="32">
        <v>0</v>
      </c>
      <c r="I169" s="32">
        <v>0</v>
      </c>
      <c r="J169" s="32">
        <v>2.2427561975175481</v>
      </c>
      <c r="K169" s="32">
        <v>0</v>
      </c>
      <c r="L169" s="32">
        <v>1.679684198733195</v>
      </c>
      <c r="M169" s="32">
        <v>0</v>
      </c>
      <c r="N169" s="32">
        <v>0</v>
      </c>
      <c r="O169" s="32">
        <v>25.402538831902241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f>IFERROR(IF(RIGHT(VLOOKUP($A169,csapatok!$A:$BL,X$320,FALSE),5)="Csere",VLOOKUP(LEFT(VLOOKUP($A169,csapatok!$A:$BL,X$320,FALSE),LEN(VLOOKUP($A169,csapatok!$A:$BL,X$320,FALSE))-6),'csapat-ranglista'!$A:$FP,X$321,FALSE)/8,VLOOKUP(VLOOKUP($A169,csapatok!$A:$BL,X$320,FALSE),'csapat-ranglista'!$A:$FP,X$321,FALSE)/4),0)</f>
        <v>0</v>
      </c>
      <c r="Y169" s="32">
        <f>IFERROR(IF(RIGHT(VLOOKUP($A169,csapatok!$A:$BL,Y$320,FALSE),5)="Csere",VLOOKUP(LEFT(VLOOKUP($A169,csapatok!$A:$BL,Y$320,FALSE),LEN(VLOOKUP($A169,csapatok!$A:$BL,Y$320,FALSE))-6),'csapat-ranglista'!$A:$FP,Y$321,FALSE)/8,VLOOKUP(VLOOKUP($A169,csapatok!$A:$BL,Y$320,FALSE),'csapat-ranglista'!$A:$FP,Y$321,FALSE)/4),0)</f>
        <v>0</v>
      </c>
      <c r="Z169" s="32">
        <f>IFERROR(IF(RIGHT(VLOOKUP($A169,csapatok!$A:$BL,Z$320,FALSE),5)="Csere",VLOOKUP(LEFT(VLOOKUP($A169,csapatok!$A:$BL,Z$320,FALSE),LEN(VLOOKUP($A169,csapatok!$A:$BL,Z$320,FALSE))-6),'csapat-ranglista'!$A:$FP,Z$321,FALSE)/8,VLOOKUP(VLOOKUP($A169,csapatok!$A:$BL,Z$320,FALSE),'csapat-ranglista'!$A:$FP,Z$321,FALSE)/4),0)</f>
        <v>0</v>
      </c>
      <c r="AA169" s="32">
        <f>IFERROR(IF(RIGHT(VLOOKUP($A169,csapatok!$A:$BL,AA$320,FALSE),5)="Csere",VLOOKUP(LEFT(VLOOKUP($A169,csapatok!$A:$BL,AA$320,FALSE),LEN(VLOOKUP($A169,csapatok!$A:$BL,AA$320,FALSE))-6),'csapat-ranglista'!$A:$FP,AA$321,FALSE)/8,VLOOKUP(VLOOKUP($A169,csapatok!$A:$BL,AA$320,FALSE),'csapat-ranglista'!$A:$FP,AA$321,FALSE)/4),0)</f>
        <v>0</v>
      </c>
      <c r="AB169" s="223">
        <f>IFERROR(IF(RIGHT(VLOOKUP($A169,csapatok!$A:$BL,AB$320,FALSE),5)="Csere",VLOOKUP(LEFT(VLOOKUP($A169,csapatok!$A:$BL,AB$320,FALSE),LEN(VLOOKUP($A169,csapatok!$A:$BL,AB$320,FALSE))-6),'csapat-ranglista'!$A:$FP,AB$321,FALSE)/8,VLOOKUP(VLOOKUP($A169,csapatok!$A:$BL,AB$320,FALSE),'csapat-ranglista'!$A:$FP,AB$321,FALSE)/4),0)</f>
        <v>0</v>
      </c>
      <c r="AC169" s="223">
        <f>IFERROR(IF(RIGHT(VLOOKUP($A169,csapatok!$A:$BL,AC$320,FALSE),5)="Csere",VLOOKUP(LEFT(VLOOKUP($A169,csapatok!$A:$BL,AC$320,FALSE),LEN(VLOOKUP($A169,csapatok!$A:$BL,AC$320,FALSE))-6),'csapat-ranglista'!$A:$FP,AC$321,FALSE)/8,VLOOKUP(VLOOKUP($A169,csapatok!$A:$BL,AC$320,FALSE),'csapat-ranglista'!$A:$FP,AC$321,FALSE)/4),0)</f>
        <v>0</v>
      </c>
      <c r="AD169" s="223">
        <f>IFERROR(IF(RIGHT(VLOOKUP($A169,csapatok!$A:$BL,AD$320,FALSE),5)="Csere",VLOOKUP(LEFT(VLOOKUP($A169,csapatok!$A:$BL,AD$320,FALSE),LEN(VLOOKUP($A169,csapatok!$A:$BL,AD$320,FALSE))-6),'csapat-ranglista'!$A:$FP,AD$321,FALSE)/8,VLOOKUP(VLOOKUP($A169,csapatok!$A:$BL,AD$320,FALSE),'csapat-ranglista'!$A:$FP,AD$321,FALSE)/4),0)</f>
        <v>0</v>
      </c>
      <c r="AE169" s="223">
        <f>IFERROR(IF(RIGHT(VLOOKUP($A169,csapatok!$A:$BL,AE$320,FALSE),5)="Csere",VLOOKUP(LEFT(VLOOKUP($A169,csapatok!$A:$BL,AE$320,FALSE),LEN(VLOOKUP($A169,csapatok!$A:$BL,AE$320,FALSE))-6),'csapat-ranglista'!$A:$FP,AE$321,FALSE)/8,VLOOKUP(VLOOKUP($A169,csapatok!$A:$BL,AE$320,FALSE),'csapat-ranglista'!$A:$FP,AE$321,FALSE)/4),0)</f>
        <v>0</v>
      </c>
      <c r="AF169" s="223">
        <f>IFERROR(IF(RIGHT(VLOOKUP($A169,csapatok!$A:$BL,AF$320,FALSE),5)="Csere",VLOOKUP(LEFT(VLOOKUP($A169,csapatok!$A:$BL,AF$320,FALSE),LEN(VLOOKUP($A169,csapatok!$A:$BL,AF$320,FALSE))-6),'csapat-ranglista'!$A:$FP,AF$321,FALSE)/8,VLOOKUP(VLOOKUP($A169,csapatok!$A:$BL,AF$320,FALSE),'csapat-ranglista'!$A:$FP,AF$321,FALSE)/4),0)</f>
        <v>0</v>
      </c>
      <c r="AG169" s="223">
        <f>IFERROR(IF(RIGHT(VLOOKUP($A169,csapatok!$A:$BL,AG$320,FALSE),5)="Csere",VLOOKUP(LEFT(VLOOKUP($A169,csapatok!$A:$BL,AG$320,FALSE),LEN(VLOOKUP($A169,csapatok!$A:$BL,AG$320,FALSE))-6),'csapat-ranglista'!$A:$FP,AG$321,FALSE)/8,VLOOKUP(VLOOKUP($A169,csapatok!$A:$BL,AG$320,FALSE),'csapat-ranglista'!$A:$FP,AG$321,FALSE)/4),0)</f>
        <v>0</v>
      </c>
      <c r="AH169" s="223">
        <f>IFERROR(IF(RIGHT(VLOOKUP($A169,csapatok!$A:$BL,AH$320,FALSE),5)="Csere",VLOOKUP(LEFT(VLOOKUP($A169,csapatok!$A:$BL,AH$320,FALSE),LEN(VLOOKUP($A169,csapatok!$A:$BL,AH$320,FALSE))-6),'csapat-ranglista'!$A:$FP,AH$321,FALSE)/8,VLOOKUP(VLOOKUP($A169,csapatok!$A:$BL,AH$320,FALSE),'csapat-ranglista'!$A:$FP,AH$321,FALSE)/4),0)</f>
        <v>0</v>
      </c>
      <c r="AI169" s="223">
        <f>IFERROR(IF(RIGHT(VLOOKUP($A169,csapatok!$A:$BL,AI$320,FALSE),5)="Csere",VLOOKUP(LEFT(VLOOKUP($A169,csapatok!$A:$BL,AI$320,FALSE),LEN(VLOOKUP($A169,csapatok!$A:$BL,AI$320,FALSE))-6),'csapat-ranglista'!$A:$FP,AI$321,FALSE)/8,VLOOKUP(VLOOKUP($A169,csapatok!$A:$BL,AI$320,FALSE),'csapat-ranglista'!$A:$FP,AI$321,FALSE)/4),0)</f>
        <v>0</v>
      </c>
      <c r="AJ169" s="223">
        <f>IFERROR(IF(RIGHT(VLOOKUP($A169,csapatok!$A:$BL,AJ$320,FALSE),5)="Csere",VLOOKUP(LEFT(VLOOKUP($A169,csapatok!$A:$BL,AJ$320,FALSE),LEN(VLOOKUP($A169,csapatok!$A:$BL,AJ$320,FALSE))-6),'csapat-ranglista'!$A:$FP,AJ$321,FALSE)/8,VLOOKUP(VLOOKUP($A169,csapatok!$A:$BL,AJ$320,FALSE),'csapat-ranglista'!$A:$FP,AJ$321,FALSE)/2),0)</f>
        <v>0</v>
      </c>
      <c r="AK169" s="223">
        <f>IFERROR(IF(RIGHT(VLOOKUP($A169,csapatok!$A:$CN,AK$320,FALSE),5)="Csere",VLOOKUP(LEFT(VLOOKUP($A169,csapatok!$A:$CN,AK$320,FALSE),LEN(VLOOKUP($A169,csapatok!$A:$CN,AK$320,FALSE))-6),'csapat-ranglista'!$A:$FP,AK$321,FALSE)/8,VLOOKUP(VLOOKUP($A169,csapatok!$A:$CN,AK$320,FALSE),'csapat-ranglista'!$A:$FP,AK$321,FALSE)/4),0)</f>
        <v>0</v>
      </c>
      <c r="AL169" s="223">
        <f>IFERROR(IF(RIGHT(VLOOKUP($A169,csapatok!$A:$CN,AL$320,FALSE),5)="Csere",VLOOKUP(LEFT(VLOOKUP($A169,csapatok!$A:$CN,AL$320,FALSE),LEN(VLOOKUP($A169,csapatok!$A:$CN,AL$320,FALSE))-6),'csapat-ranglista'!$A:$FP,AL$321,FALSE)/8,VLOOKUP(VLOOKUP($A169,csapatok!$A:$CN,AL$320,FALSE),'csapat-ranglista'!$A:$FP,AL$321,FALSE)/4),0)</f>
        <v>8.1480983461017136</v>
      </c>
      <c r="AM169" s="223">
        <f>IFERROR(IF(RIGHT(VLOOKUP($A169,csapatok!$A:$CN,AM$320,FALSE),5)="Csere",VLOOKUP(LEFT(VLOOKUP($A169,csapatok!$A:$CN,AM$320,FALSE),LEN(VLOOKUP($A169,csapatok!$A:$CN,AM$320,FALSE))-6),'csapat-ranglista'!$A:$FP,AM$321,FALSE)/8,VLOOKUP(VLOOKUP($A169,csapatok!$A:$CN,AM$320,FALSE),'csapat-ranglista'!$A:$FP,AM$321,FALSE)/4),0)</f>
        <v>0</v>
      </c>
      <c r="AN169" s="223">
        <f>IFERROR(IF(RIGHT(VLOOKUP($A169,csapatok!$A:$CN,AN$320,FALSE),5)="Csere",VLOOKUP(LEFT(VLOOKUP($A169,csapatok!$A:$CN,AN$320,FALSE),LEN(VLOOKUP($A169,csapatok!$A:$CN,AN$320,FALSE))-6),'csapat-ranglista'!$A:$FP,AN$321,FALSE)/8,VLOOKUP(VLOOKUP($A169,csapatok!$A:$CN,AN$320,FALSE),'csapat-ranglista'!$A:$FP,AN$321,FALSE)/4),0)</f>
        <v>0</v>
      </c>
      <c r="AO169" s="223">
        <f>IFERROR(IF(RIGHT(VLOOKUP($A169,csapatok!$A:$CN,AO$320,FALSE),5)="Csere",VLOOKUP(LEFT(VLOOKUP($A169,csapatok!$A:$CN,AO$320,FALSE),LEN(VLOOKUP($A169,csapatok!$A:$CN,AO$320,FALSE))-6),'csapat-ranglista'!$A:$FP,AO$321,FALSE)/8,VLOOKUP(VLOOKUP($A169,csapatok!$A:$CN,AO$320,FALSE),'csapat-ranglista'!$A:$FP,AO$321,FALSE)/4),0)</f>
        <v>0</v>
      </c>
      <c r="AP169" s="223">
        <f>IFERROR(IF(RIGHT(VLOOKUP($A169,csapatok!$A:$CN,AP$320,FALSE),5)="Csere",VLOOKUP(LEFT(VLOOKUP($A169,csapatok!$A:$CN,AP$320,FALSE),LEN(VLOOKUP($A169,csapatok!$A:$CN,AP$320,FALSE))-6),'csapat-ranglista'!$A:$FP,AP$321,FALSE)/8,VLOOKUP(VLOOKUP($A169,csapatok!$A:$CN,AP$320,FALSE),'csapat-ranglista'!$A:$FP,AP$321,FALSE)/4),0)</f>
        <v>0</v>
      </c>
      <c r="AQ169" s="223">
        <f>IFERROR(IF(RIGHT(VLOOKUP($A169,csapatok!$A:$CN,AQ$320,FALSE),5)="Csere",VLOOKUP(LEFT(VLOOKUP($A169,csapatok!$A:$CN,AQ$320,FALSE),LEN(VLOOKUP($A169,csapatok!$A:$CN,AQ$320,FALSE))-6),'csapat-ranglista'!$A:$FP,AQ$321,FALSE)/8,VLOOKUP(VLOOKUP($A169,csapatok!$A:$CN,AQ$320,FALSE),'csapat-ranglista'!$A:$FP,AQ$321,FALSE)/4),0)</f>
        <v>0</v>
      </c>
      <c r="AR169" s="223">
        <f>IFERROR(IF(RIGHT(VLOOKUP($A169,csapatok!$A:$CN,AR$320,FALSE),5)="Csere",VLOOKUP(LEFT(VLOOKUP($A169,csapatok!$A:$CN,AR$320,FALSE),LEN(VLOOKUP($A169,csapatok!$A:$CN,AR$320,FALSE))-6),'csapat-ranglista'!$A:$FP,AR$321,FALSE)/8,VLOOKUP(VLOOKUP($A169,csapatok!$A:$CN,AR$320,FALSE),'csapat-ranglista'!$A:$FP,AR$321,FALSE)/4),0)</f>
        <v>0</v>
      </c>
      <c r="AS169" s="223">
        <f>IFERROR(IF(RIGHT(VLOOKUP($A169,csapatok!$A:$CN,AS$320,FALSE),5)="Csere",VLOOKUP(LEFT(VLOOKUP($A169,csapatok!$A:$CN,AS$320,FALSE),LEN(VLOOKUP($A169,csapatok!$A:$CN,AS$320,FALSE))-6),'csapat-ranglista'!$A:$FP,AS$321,FALSE)/8,VLOOKUP(VLOOKUP($A169,csapatok!$A:$CN,AS$320,FALSE),'csapat-ranglista'!$A:$FP,AS$321,FALSE)/4),0)</f>
        <v>0</v>
      </c>
      <c r="AT169" s="223">
        <f>IFERROR(IF(RIGHT(VLOOKUP($A169,csapatok!$A:$CN,AT$320,FALSE),5)="Csere",VLOOKUP(LEFT(VLOOKUP($A169,csapatok!$A:$CN,AT$320,FALSE),LEN(VLOOKUP($A169,csapatok!$A:$CN,AT$320,FALSE))-6),'csapat-ranglista'!$A:$FP,AT$321,FALSE)/8,VLOOKUP(VLOOKUP($A169,csapatok!$A:$CN,AT$320,FALSE),'csapat-ranglista'!$A:$FP,AT$321,FALSE)/4),0)</f>
        <v>0</v>
      </c>
      <c r="AU169" s="223">
        <f>IFERROR(IF(RIGHT(VLOOKUP($A169,csapatok!$A:$CN,AU$320,FALSE),5)="Csere",VLOOKUP(LEFT(VLOOKUP($A169,csapatok!$A:$CN,AU$320,FALSE),LEN(VLOOKUP($A169,csapatok!$A:$CN,AU$320,FALSE))-6),'csapat-ranglista'!$A:$FP,AU$321,FALSE)/8,VLOOKUP(VLOOKUP($A169,csapatok!$A:$CN,AU$320,FALSE),'csapat-ranglista'!$A:$FP,AU$321,FALSE)/4),0)</f>
        <v>1.1384103643186885</v>
      </c>
      <c r="AV169" s="223">
        <f>IFERROR(IF(RIGHT(VLOOKUP($A169,csapatok!$A:$CN,AV$320,FALSE),5)="Csere",VLOOKUP(LEFT(VLOOKUP($A169,csapatok!$A:$CN,AV$320,FALSE),LEN(VLOOKUP($A169,csapatok!$A:$CN,AV$320,FALSE))-6),'csapat-ranglista'!$A:$FP,AV$321,FALSE)/8,VLOOKUP(VLOOKUP($A169,csapatok!$A:$CN,AV$320,FALSE),'csapat-ranglista'!$A:$FP,AV$321,FALSE)/4),0)</f>
        <v>0</v>
      </c>
      <c r="AW169" s="223">
        <f>IFERROR(IF(RIGHT(VLOOKUP($A169,csapatok!$A:$CN,AW$320,FALSE),5)="Csere",VLOOKUP(LEFT(VLOOKUP($A169,csapatok!$A:$CN,AW$320,FALSE),LEN(VLOOKUP($A169,csapatok!$A:$CN,AW$320,FALSE))-6),'csapat-ranglista'!$A:$FP,AW$321,FALSE)/8,VLOOKUP(VLOOKUP($A169,csapatok!$A:$CN,AW$320,FALSE),'csapat-ranglista'!$A:$FP,AW$321,FALSE)/4),0)</f>
        <v>0</v>
      </c>
      <c r="AX169" s="223">
        <f>IFERROR(IF(RIGHT(VLOOKUP($A169,csapatok!$A:$CN,AX$320,FALSE),5)="Csere",VLOOKUP(LEFT(VLOOKUP($A169,csapatok!$A:$CN,AX$320,FALSE),LEN(VLOOKUP($A169,csapatok!$A:$CN,AX$320,FALSE))-6),'csapat-ranglista'!$A:$FP,AX$321,FALSE)/8,VLOOKUP(VLOOKUP($A169,csapatok!$A:$CN,AX$320,FALSE),'csapat-ranglista'!$A:$FP,AX$321,FALSE)/4),0)</f>
        <v>0</v>
      </c>
      <c r="AY169" s="223">
        <f>IFERROR(IF(RIGHT(VLOOKUP($A169,csapatok!$A:$NN,AY$320,FALSE),5)="Csere",VLOOKUP(LEFT(VLOOKUP($A169,csapatok!$A:$NN,AY$320,FALSE),LEN(VLOOKUP($A169,csapatok!$A:$NN,AY$320,FALSE))-6),'csapat-ranglista'!$A:$FP,AY$321,FALSE)/8,VLOOKUP(VLOOKUP($A169,csapatok!$A:$NN,AY$320,FALSE),'csapat-ranglista'!$A:$FP,AY$321,FALSE)/4),0)</f>
        <v>0</v>
      </c>
      <c r="AZ169" s="223">
        <f>IFERROR(IF(RIGHT(VLOOKUP($A169,csapatok!$A:$NN,AZ$320,FALSE),5)="Csere",VLOOKUP(LEFT(VLOOKUP($A169,csapatok!$A:$NN,AZ$320,FALSE),LEN(VLOOKUP($A169,csapatok!$A:$NN,AZ$320,FALSE))-6),'csapat-ranglista'!$A:$FP,AZ$321,FALSE)/8,VLOOKUP(VLOOKUP($A169,csapatok!$A:$NN,AZ$320,FALSE),'csapat-ranglista'!$A:$FP,AZ$321,FALSE)/4),0)</f>
        <v>0</v>
      </c>
      <c r="BA169" s="223">
        <f>IFERROR(IF(RIGHT(VLOOKUP($A169,csapatok!$A:$NN,BA$320,FALSE),5)="Csere",VLOOKUP(LEFT(VLOOKUP($A169,csapatok!$A:$NN,BA$320,FALSE),LEN(VLOOKUP($A169,csapatok!$A:$NN,BA$320,FALSE))-6),'csapat-ranglista'!$A:$FP,BA$321,FALSE)/8,VLOOKUP(VLOOKUP($A169,csapatok!$A:$NN,BA$320,FALSE),'csapat-ranglista'!$A:$FP,BA$321,FALSE)/4),0)</f>
        <v>0</v>
      </c>
      <c r="BB169" s="223">
        <f>IFERROR(IF(RIGHT(VLOOKUP($A169,csapatok!$A:$NN,BB$320,FALSE),5)="Csere",VLOOKUP(LEFT(VLOOKUP($A169,csapatok!$A:$NN,BB$320,FALSE),LEN(VLOOKUP($A169,csapatok!$A:$NN,BB$320,FALSE))-6),'csapat-ranglista'!$A:$FP,BB$321,FALSE)/8,VLOOKUP(VLOOKUP($A169,csapatok!$A:$NN,BB$320,FALSE),'csapat-ranglista'!$A:$FP,BB$321,FALSE)/4),0)</f>
        <v>0</v>
      </c>
      <c r="BC169" s="224">
        <f>versenyek!$ES$11*IFERROR(VLOOKUP(VLOOKUP($A169,versenyek!ER:ET,3,FALSE),szabalyok!$A$16:$B$23,2,FALSE)/4,0)</f>
        <v>0</v>
      </c>
      <c r="BD169" s="224">
        <f>versenyek!$EV$11*IFERROR(VLOOKUP(VLOOKUP($A169,versenyek!EU:EW,3,FALSE),szabalyok!$A$16:$B$23,2,FALSE)/4,0)</f>
        <v>0</v>
      </c>
      <c r="BE169" s="223">
        <f>IFERROR(IF(RIGHT(VLOOKUP($A169,csapatok!$A:$NN,BE$320,FALSE),5)="Csere",VLOOKUP(LEFT(VLOOKUP($A169,csapatok!$A:$NN,BE$320,FALSE),LEN(VLOOKUP($A169,csapatok!$A:$NN,BE$320,FALSE))-6),'csapat-ranglista'!$A:$FP,BE$321,FALSE)/8,VLOOKUP(VLOOKUP($A169,csapatok!$A:$NN,BE$320,FALSE),'csapat-ranglista'!$A:$FP,BE$321,FALSE)/4),0)</f>
        <v>0</v>
      </c>
      <c r="BF169" s="223">
        <f>IFERROR(IF(RIGHT(VLOOKUP($A169,csapatok!$A:$NN,BF$320,FALSE),5)="Csere",VLOOKUP(LEFT(VLOOKUP($A169,csapatok!$A:$NN,BF$320,FALSE),LEN(VLOOKUP($A169,csapatok!$A:$NN,BF$320,FALSE))-6),'csapat-ranglista'!$A:$FP,BF$321,FALSE)/8,VLOOKUP(VLOOKUP($A169,csapatok!$A:$NN,BF$320,FALSE),'csapat-ranglista'!$A:$FP,BF$321,FALSE)/4),0)</f>
        <v>0</v>
      </c>
      <c r="BG169" s="223">
        <f>IFERROR(IF(RIGHT(VLOOKUP($A169,csapatok!$A:$NN,BG$320,FALSE),5)="Csere",VLOOKUP(LEFT(VLOOKUP($A169,csapatok!$A:$NN,BG$320,FALSE),LEN(VLOOKUP($A169,csapatok!$A:$NN,BG$320,FALSE))-6),'csapat-ranglista'!$A:$FP,BG$321,FALSE)/8,VLOOKUP(VLOOKUP($A169,csapatok!$A:$NN,BG$320,FALSE),'csapat-ranglista'!$A:$FP,BG$321,FALSE)/4),0)</f>
        <v>0</v>
      </c>
      <c r="BH169" s="223">
        <f>IFERROR(IF(RIGHT(VLOOKUP($A169,csapatok!$A:$NN,BH$320,FALSE),5)="Csere",VLOOKUP(LEFT(VLOOKUP($A169,csapatok!$A:$NN,BH$320,FALSE),LEN(VLOOKUP($A169,csapatok!$A:$NN,BH$320,FALSE))-6),'csapat-ranglista'!$A:$FP,BH$321,FALSE)/8,VLOOKUP(VLOOKUP($A169,csapatok!$A:$NN,BH$320,FALSE),'csapat-ranglista'!$A:$FP,BH$321,FALSE)/4),0)</f>
        <v>0</v>
      </c>
      <c r="BI169" s="223">
        <f>IFERROR(IF(RIGHT(VLOOKUP($A169,csapatok!$A:$NN,BI$320,FALSE),5)="Csere",VLOOKUP(LEFT(VLOOKUP($A169,csapatok!$A:$NN,BI$320,FALSE),LEN(VLOOKUP($A169,csapatok!$A:$NN,BI$320,FALSE))-6),'csapat-ranglista'!$A:$FP,BI$321,FALSE)/8,VLOOKUP(VLOOKUP($A169,csapatok!$A:$NN,BI$320,FALSE),'csapat-ranglista'!$A:$FP,BI$321,FALSE)/4),0)</f>
        <v>0</v>
      </c>
      <c r="BJ169" s="223">
        <f>IFERROR(IF(RIGHT(VLOOKUP($A169,csapatok!$A:$NN,BJ$320,FALSE),5)="Csere",VLOOKUP(LEFT(VLOOKUP($A169,csapatok!$A:$NN,BJ$320,FALSE),LEN(VLOOKUP($A169,csapatok!$A:$NN,BJ$320,FALSE))-6),'csapat-ranglista'!$A:$FP,BJ$321,FALSE)/8,VLOOKUP(VLOOKUP($A169,csapatok!$A:$NN,BJ$320,FALSE),'csapat-ranglista'!$A:$FP,BJ$321,FALSE)/4),0)</f>
        <v>0</v>
      </c>
      <c r="BK169" s="223">
        <f>IFERROR(IF(RIGHT(VLOOKUP($A169,csapatok!$A:$NN,BK$320,FALSE),5)="Csere",VLOOKUP(LEFT(VLOOKUP($A169,csapatok!$A:$NN,BK$320,FALSE),LEN(VLOOKUP($A169,csapatok!$A:$NN,BK$320,FALSE))-6),'csapat-ranglista'!$A:$FP,BK$321,FALSE)/8,VLOOKUP(VLOOKUP($A169,csapatok!$A:$NN,BK$320,FALSE),'csapat-ranglista'!$A:$FP,BK$321,FALSE)/4),0)</f>
        <v>0</v>
      </c>
      <c r="BL169" s="223">
        <f>IFERROR(IF(RIGHT(VLOOKUP($A169,csapatok!$A:$NN,BL$320,FALSE),5)="Csere",VLOOKUP(LEFT(VLOOKUP($A169,csapatok!$A:$NN,BL$320,FALSE),LEN(VLOOKUP($A169,csapatok!$A:$NN,BL$320,FALSE))-6),'csapat-ranglista'!$A:$FP,BL$321,FALSE)/8,VLOOKUP(VLOOKUP($A169,csapatok!$A:$NN,BL$320,FALSE),'csapat-ranglista'!$A:$FP,BL$321,FALSE)/4),0)</f>
        <v>0</v>
      </c>
      <c r="BM169" s="223">
        <f>IFERROR(IF(RIGHT(VLOOKUP($A169,csapatok!$A:$NN,BM$320,FALSE),5)="Csere",VLOOKUP(LEFT(VLOOKUP($A169,csapatok!$A:$NN,BM$320,FALSE),LEN(VLOOKUP($A169,csapatok!$A:$NN,BM$320,FALSE))-6),'csapat-ranglista'!$A:$FP,BM$321,FALSE)/8,VLOOKUP(VLOOKUP($A169,csapatok!$A:$NN,BM$320,FALSE),'csapat-ranglista'!$A:$FP,BM$321,FALSE)/4),0)</f>
        <v>0</v>
      </c>
      <c r="BN169" s="223">
        <f>IFERROR(IF(RIGHT(VLOOKUP($A169,csapatok!$A:$NN,BN$320,FALSE),5)="Csere",VLOOKUP(LEFT(VLOOKUP($A169,csapatok!$A:$NN,BN$320,FALSE),LEN(VLOOKUP($A169,csapatok!$A:$NN,BN$320,FALSE))-6),'csapat-ranglista'!$A:$FP,BN$321,FALSE)/8,VLOOKUP(VLOOKUP($A169,csapatok!$A:$NN,BN$320,FALSE),'csapat-ranglista'!$A:$FP,BN$321,FALSE)/4),0)</f>
        <v>0</v>
      </c>
      <c r="BO169" s="223">
        <f>IFERROR(IF(RIGHT(VLOOKUP($A169,csapatok!$A:$NN,BO$320,FALSE),5)="Csere",VLOOKUP(LEFT(VLOOKUP($A169,csapatok!$A:$NN,BO$320,FALSE),LEN(VLOOKUP($A169,csapatok!$A:$NN,BO$320,FALSE))-6),'csapat-ranglista'!$A:$FP,BO$321,FALSE)/8,VLOOKUP(VLOOKUP($A169,csapatok!$A:$NN,BO$320,FALSE),'csapat-ranglista'!$A:$FP,BO$321,FALSE)/4),0)</f>
        <v>0</v>
      </c>
      <c r="BP169" s="223">
        <f>IFERROR(IF(RIGHT(VLOOKUP($A169,csapatok!$A:$NN,BP$320,FALSE),5)="Csere",VLOOKUP(LEFT(VLOOKUP($A169,csapatok!$A:$NN,BP$320,FALSE),LEN(VLOOKUP($A169,csapatok!$A:$NN,BP$320,FALSE))-6),'csapat-ranglista'!$A:$FP,BP$321,FALSE)/8,VLOOKUP(VLOOKUP($A169,csapatok!$A:$NN,BP$320,FALSE),'csapat-ranglista'!$A:$FP,BP$321,FALSE)/4),0)</f>
        <v>0</v>
      </c>
      <c r="BQ169" s="223">
        <f>IFERROR(IF(RIGHT(VLOOKUP($A169,csapatok!$A:$NN,BQ$320,FALSE),5)="Csere",VLOOKUP(LEFT(VLOOKUP($A169,csapatok!$A:$NN,BQ$320,FALSE),LEN(VLOOKUP($A169,csapatok!$A:$NN,BQ$320,FALSE))-6),'csapat-ranglista'!$A:$FP,BQ$321,FALSE)/8,VLOOKUP(VLOOKUP($A169,csapatok!$A:$NN,BQ$320,FALSE),'csapat-ranglista'!$A:$FP,BQ$321,FALSE)/4),0)</f>
        <v>0</v>
      </c>
      <c r="BR169" s="223">
        <f>IFERROR(IF(RIGHT(VLOOKUP($A169,csapatok!$A:$NN,BR$320,FALSE),5)="Csere",VLOOKUP(LEFT(VLOOKUP($A169,csapatok!$A:$NN,BR$320,FALSE),LEN(VLOOKUP($A169,csapatok!$A:$NN,BR$320,FALSE))-6),'csapat-ranglista'!$A:$FP,BR$321,FALSE)/8,VLOOKUP(VLOOKUP($A169,csapatok!$A:$NN,BR$320,FALSE),'csapat-ranglista'!$A:$FP,BR$321,FALSE)/4),0)</f>
        <v>0</v>
      </c>
      <c r="BS169" s="223">
        <f>IFERROR(IF(RIGHT(VLOOKUP($A169,csapatok!$A:$NN,BS$320,FALSE),5)="Csere",VLOOKUP(LEFT(VLOOKUP($A169,csapatok!$A:$NN,BS$320,FALSE),LEN(VLOOKUP($A169,csapatok!$A:$NN,BS$320,FALSE))-6),'csapat-ranglista'!$A:$FP,BS$321,FALSE)/8,VLOOKUP(VLOOKUP($A169,csapatok!$A:$NN,BS$320,FALSE),'csapat-ranglista'!$A:$FP,BS$321,FALSE)/4),0)</f>
        <v>0</v>
      </c>
      <c r="BT169" s="223">
        <f>IFERROR(IF(RIGHT(VLOOKUP($A169,csapatok!$A:$NN,BT$320,FALSE),5)="Csere",VLOOKUP(LEFT(VLOOKUP($A169,csapatok!$A:$NN,BT$320,FALSE),LEN(VLOOKUP($A169,csapatok!$A:$NN,BT$320,FALSE))-6),'csapat-ranglista'!$A:$FP,BT$321,FALSE)/8,VLOOKUP(VLOOKUP($A169,csapatok!$A:$NN,BT$320,FALSE),'csapat-ranglista'!$A:$FP,BT$321,FALSE)/4),0)</f>
        <v>0</v>
      </c>
      <c r="BU169" s="223">
        <f>IFERROR(IF(RIGHT(VLOOKUP($A169,csapatok!$A:$NN,BU$320,FALSE),5)="Csere",VLOOKUP(LEFT(VLOOKUP($A169,csapatok!$A:$NN,BU$320,FALSE),LEN(VLOOKUP($A169,csapatok!$A:$NN,BU$320,FALSE))-6),'csapat-ranglista'!$A:$FP,BU$321,FALSE)/8,VLOOKUP(VLOOKUP($A169,csapatok!$A:$NN,BU$320,FALSE),'csapat-ranglista'!$A:$FP,BU$321,FALSE)/4),0)</f>
        <v>0</v>
      </c>
      <c r="BV169" s="223">
        <f>IFERROR(IF(RIGHT(VLOOKUP($A169,csapatok!$A:$NN,BV$320,FALSE),5)="Csere",VLOOKUP(LEFT(VLOOKUP($A169,csapatok!$A:$NN,BV$320,FALSE),LEN(VLOOKUP($A169,csapatok!$A:$NN,BV$320,FALSE))-6),'csapat-ranglista'!$A:$FP,BV$321,FALSE)/8,VLOOKUP(VLOOKUP($A169,csapatok!$A:$NN,BV$320,FALSE),'csapat-ranglista'!$A:$FP,BV$321,FALSE)/4),0)</f>
        <v>0</v>
      </c>
      <c r="BW169" s="223">
        <f>IFERROR(IF(RIGHT(VLOOKUP($A169,csapatok!$A:$NN,BW$320,FALSE),5)="Csere",VLOOKUP(LEFT(VLOOKUP($A169,csapatok!$A:$NN,BW$320,FALSE),LEN(VLOOKUP($A169,csapatok!$A:$NN,BW$320,FALSE))-6),'csapat-ranglista'!$A:$FP,BW$321,FALSE)/8,VLOOKUP(VLOOKUP($A169,csapatok!$A:$NN,BW$320,FALSE),'csapat-ranglista'!$A:$FP,BW$321,FALSE)/4),0)</f>
        <v>0</v>
      </c>
      <c r="BX169" s="223">
        <f>IFERROR(IF(RIGHT(VLOOKUP($A169,csapatok!$A:$NN,BX$320,FALSE),5)="Csere",VLOOKUP(LEFT(VLOOKUP($A169,csapatok!$A:$NN,BX$320,FALSE),LEN(VLOOKUP($A169,csapatok!$A:$NN,BX$320,FALSE))-6),'csapat-ranglista'!$A:$FP,BX$321,FALSE)/8,VLOOKUP(VLOOKUP($A169,csapatok!$A:$NN,BX$320,FALSE),'csapat-ranglista'!$A:$FP,BX$321,FALSE)/4),0)</f>
        <v>0</v>
      </c>
      <c r="BY169" s="223">
        <f>IFERROR(IF(RIGHT(VLOOKUP($A169,csapatok!$A:$NN,BY$320,FALSE),5)="Csere",VLOOKUP(LEFT(VLOOKUP($A169,csapatok!$A:$NN,BY$320,FALSE),LEN(VLOOKUP($A169,csapatok!$A:$NN,BY$320,FALSE))-6),'csapat-ranglista'!$A:$FP,BY$321,FALSE)/8,VLOOKUP(VLOOKUP($A169,csapatok!$A:$NN,BY$320,FALSE),'csapat-ranglista'!$A:$FP,BY$321,FALSE)/4),0)</f>
        <v>4.7246658713783383</v>
      </c>
      <c r="BZ169" s="223">
        <f>IFERROR(IF(RIGHT(VLOOKUP($A169,csapatok!$A:$NN,BZ$320,FALSE),5)="Csere",VLOOKUP(LEFT(VLOOKUP($A169,csapatok!$A:$NN,BZ$320,FALSE),LEN(VLOOKUP($A169,csapatok!$A:$NN,BZ$320,FALSE))-6),'csapat-ranglista'!$A:$FP,BZ$321,FALSE)/8,VLOOKUP(VLOOKUP($A169,csapatok!$A:$NN,BZ$320,FALSE),'csapat-ranglista'!$A:$FP,BZ$321,FALSE)/4),0)</f>
        <v>0</v>
      </c>
      <c r="CA169" s="223">
        <f>IFERROR(IF(RIGHT(VLOOKUP($A169,csapatok!$A:$NN,CA$320,FALSE),5)="Csere",VLOOKUP(LEFT(VLOOKUP($A169,csapatok!$A:$NN,CA$320,FALSE),LEN(VLOOKUP($A169,csapatok!$A:$NN,CA$320,FALSE))-6),'csapat-ranglista'!$A:$FP,CA$321,FALSE)/8,VLOOKUP(VLOOKUP($A169,csapatok!$A:$NN,CA$320,FALSE),'csapat-ranglista'!$A:$FP,CA$321,FALSE)/4),0)</f>
        <v>0</v>
      </c>
      <c r="CB169" s="223">
        <f>IFERROR(IF(RIGHT(VLOOKUP($A169,csapatok!$A:$NN,CB$320,FALSE),5)="Csere",VLOOKUP(LEFT(VLOOKUP($A169,csapatok!$A:$NN,CB$320,FALSE),LEN(VLOOKUP($A169,csapatok!$A:$NN,CB$320,FALSE))-6),'csapat-ranglista'!$A:$FP,CB$321,FALSE)/8,VLOOKUP(VLOOKUP($A169,csapatok!$A:$NN,CB$320,FALSE),'csapat-ranglista'!$A:$FP,CB$321,FALSE)/4),0)</f>
        <v>0</v>
      </c>
      <c r="CC169" s="223">
        <f>IFERROR(IF(RIGHT(VLOOKUP($A169,csapatok!$A:$NN,CC$320,FALSE),5)="Csere",VLOOKUP(LEFT(VLOOKUP($A169,csapatok!$A:$NN,CC$320,FALSE),LEN(VLOOKUP($A169,csapatok!$A:$NN,CC$320,FALSE))-6),'csapat-ranglista'!$A:$FP,CC$321,FALSE)/8,VLOOKUP(VLOOKUP($A169,csapatok!$A:$NN,CC$320,FALSE),'csapat-ranglista'!$A:$FP,CC$321,FALSE)/4),0)</f>
        <v>0</v>
      </c>
      <c r="CD169" s="223">
        <f>IFERROR(IF(RIGHT(VLOOKUP($A169,csapatok!$A:$NN,CD$320,FALSE),5)="Csere",VLOOKUP(LEFT(VLOOKUP($A169,csapatok!$A:$NN,CD$320,FALSE),LEN(VLOOKUP($A169,csapatok!$A:$NN,CD$320,FALSE))-6),'csapat-ranglista'!$A:$FP,CD$321,FALSE)/8,VLOOKUP(VLOOKUP($A169,csapatok!$A:$NN,CD$320,FALSE),'csapat-ranglista'!$A:$FP,CD$321,FALSE)/4),0)</f>
        <v>0</v>
      </c>
      <c r="CE169" s="223">
        <f>IFERROR(IF(RIGHT(VLOOKUP($A169,csapatok!$A:$NN,CE$320,FALSE),5)="Csere",VLOOKUP(LEFT(VLOOKUP($A169,csapatok!$A:$NN,CE$320,FALSE),LEN(VLOOKUP($A169,csapatok!$A:$NN,CE$320,FALSE))-6),'csapat-ranglista'!$A:$FP,CE$321,FALSE)/8,VLOOKUP(VLOOKUP($A169,csapatok!$A:$NN,CE$320,FALSE),'csapat-ranglista'!$A:$FP,CE$321,FALSE)/4),0)</f>
        <v>0</v>
      </c>
      <c r="CF169" s="223">
        <f>IFERROR(IF(RIGHT(VLOOKUP($A169,csapatok!$A:$NN,CF$320,FALSE),5)="Csere",VLOOKUP(LEFT(VLOOKUP($A169,csapatok!$A:$NN,CF$320,FALSE),LEN(VLOOKUP($A169,csapatok!$A:$NN,CF$320,FALSE))-6),'csapat-ranglista'!$A:$FP,CF$321,FALSE)/8,VLOOKUP(VLOOKUP($A169,csapatok!$A:$NN,CF$320,FALSE),'csapat-ranglista'!$A:$FP,CF$321,FALSE)/4),0)</f>
        <v>0</v>
      </c>
      <c r="CG169" s="223">
        <f>IFERROR(IF(RIGHT(VLOOKUP($A169,csapatok!$A:$NN,CG$320,FALSE),5)="Csere",VLOOKUP(LEFT(VLOOKUP($A169,csapatok!$A:$NN,CG$320,FALSE),LEN(VLOOKUP($A169,csapatok!$A:$NN,CG$320,FALSE))-6),'csapat-ranglista'!$A:$FP,CG$321,FALSE)/8,VLOOKUP(VLOOKUP($A169,csapatok!$A:$NN,CG$320,FALSE),'csapat-ranglista'!$A:$FP,CG$321,FALSE)/4),0)</f>
        <v>0</v>
      </c>
      <c r="CH169" s="223">
        <f>IFERROR(IF(RIGHT(VLOOKUP($A169,csapatok!$A:$NN,CH$320,FALSE),5)="Csere",VLOOKUP(LEFT(VLOOKUP($A169,csapatok!$A:$NN,CH$320,FALSE),LEN(VLOOKUP($A169,csapatok!$A:$NN,CH$320,FALSE))-6),'csapat-ranglista'!$A:$FP,CH$321,FALSE)/8,VLOOKUP(VLOOKUP($A169,csapatok!$A:$NN,CH$320,FALSE),'csapat-ranglista'!$A:$FP,CH$321,FALSE)/4),0)</f>
        <v>0</v>
      </c>
      <c r="CI169" s="223">
        <f>IFERROR(IF(RIGHT(VLOOKUP($A169,csapatok!$A:$NN,CI$320,FALSE),5)="Csere",VLOOKUP(LEFT(VLOOKUP($A169,csapatok!$A:$NN,CI$320,FALSE),LEN(VLOOKUP($A169,csapatok!$A:$NN,CI$320,FALSE))-6),'csapat-ranglista'!$A:$FP,CI$321,FALSE)/8,VLOOKUP(VLOOKUP($A169,csapatok!$A:$NN,CI$320,FALSE),'csapat-ranglista'!$A:$FP,CI$321,FALSE)/4),0)</f>
        <v>0</v>
      </c>
      <c r="CJ169" s="224">
        <f>versenyek!$IQ$11*IFERROR(VLOOKUP(VLOOKUP($A169,versenyek!IP:IR,3,FALSE),szabalyok!$A$16:$B$23,2,FALSE)/4,0)</f>
        <v>0</v>
      </c>
      <c r="CK169" s="224">
        <f>versenyek!$IT$11*IFERROR(VLOOKUP(VLOOKUP($A169,versenyek!IS:IU,3,FALSE),szabalyok!$A$16:$B$23,2,FALSE)/4,0)</f>
        <v>0</v>
      </c>
      <c r="CL169" s="223">
        <f>IFERROR(IF(RIGHT(VLOOKUP($A169,csapatok!$A:$NN,CL$320,FALSE),5)="Csere",VLOOKUP(LEFT(VLOOKUP($A169,csapatok!$A:$NN,CL$320,FALSE),LEN(VLOOKUP($A169,csapatok!$A:$NN,CL$320,FALSE))-6),'csapat-ranglista'!$A:$FP,CL$321,FALSE)/8,VLOOKUP(VLOOKUP($A169,csapatok!$A:$NN,CL$320,FALSE),'csapat-ranglista'!$A:$FP,CL$321,FALSE)/4),0)</f>
        <v>0</v>
      </c>
      <c r="CM169" s="223">
        <f>IFERROR(IF(RIGHT(VLOOKUP($A169,csapatok!$A:$NN,CM$320,FALSE),5)="Csere",VLOOKUP(LEFT(VLOOKUP($A169,csapatok!$A:$NN,CM$320,FALSE),LEN(VLOOKUP($A169,csapatok!$A:$NN,CM$320,FALSE))-6),'csapat-ranglista'!$A:$FP,CM$321,FALSE)/8,VLOOKUP(VLOOKUP($A169,csapatok!$A:$NN,CM$320,FALSE),'csapat-ranglista'!$A:$FP,CM$321,FALSE)/4),0)</f>
        <v>0</v>
      </c>
      <c r="CN169" s="223">
        <f>IFERROR(IF(RIGHT(VLOOKUP($A169,csapatok!$A:$NN,CN$320,FALSE),5)="Csere",VLOOKUP(LEFT(VLOOKUP($A169,csapatok!$A:$NN,CN$320,FALSE),LEN(VLOOKUP($A169,csapatok!$A:$NN,CN$320,FALSE))-6),'csapat-ranglista'!$A:$FP,CN$321,FALSE)/8,VLOOKUP(VLOOKUP($A169,csapatok!$A:$NN,CN$320,FALSE),'csapat-ranglista'!$A:$FP,CN$321,FALSE)/4),0)</f>
        <v>0</v>
      </c>
      <c r="CO169" s="223">
        <f>IFERROR(IF(RIGHT(VLOOKUP($A169,csapatok!$A:$NN,CO$320,FALSE),5)="Csere",VLOOKUP(LEFT(VLOOKUP($A169,csapatok!$A:$NN,CO$320,FALSE),LEN(VLOOKUP($A169,csapatok!$A:$NN,CO$320,FALSE))-6),'csapat-ranglista'!$A:$FP,CO$321,FALSE)/8,VLOOKUP(VLOOKUP($A169,csapatok!$A:$NN,CO$320,FALSE),'csapat-ranglista'!$A:$FP,CO$321,FALSE)/4),0)</f>
        <v>0</v>
      </c>
      <c r="CP169" s="223">
        <f>IFERROR(IF(RIGHT(VLOOKUP($A169,csapatok!$A:$NN,CP$320,FALSE),5)="Csere",VLOOKUP(LEFT(VLOOKUP($A169,csapatok!$A:$NN,CP$320,FALSE),LEN(VLOOKUP($A169,csapatok!$A:$NN,CP$320,FALSE))-6),'csapat-ranglista'!$A:$FP,CP$321,FALSE)/8,VLOOKUP(VLOOKUP($A169,csapatok!$A:$NN,CP$320,FALSE),'csapat-ranglista'!$A:$FP,CP$321,FALSE)/4),0)</f>
        <v>0</v>
      </c>
      <c r="CQ169" s="223">
        <f>IFERROR(IF(RIGHT(VLOOKUP($A169,csapatok!$A:$NN,CQ$320,FALSE),5)="Csere",VLOOKUP(LEFT(VLOOKUP($A169,csapatok!$A:$NN,CQ$320,FALSE),LEN(VLOOKUP($A169,csapatok!$A:$NN,CQ$320,FALSE))-6),'csapat-ranglista'!$A:$FP,CQ$321,FALSE)/8,VLOOKUP(VLOOKUP($A169,csapatok!$A:$NN,CQ$320,FALSE),'csapat-ranglista'!$A:$FP,CQ$321,FALSE)/4),0)</f>
        <v>0</v>
      </c>
      <c r="CR169" s="223">
        <f>IFERROR(IF(RIGHT(VLOOKUP($A169,csapatok!$A:$NN,CR$320,FALSE),5)="Csere",VLOOKUP(LEFT(VLOOKUP($A169,csapatok!$A:$NN,CR$320,FALSE),LEN(VLOOKUP($A169,csapatok!$A:$NN,CR$320,FALSE))-6),'csapat-ranglista'!$A:$FP,CR$321,FALSE)/8,VLOOKUP(VLOOKUP($A169,csapatok!$A:$NN,CR$320,FALSE),'csapat-ranglista'!$A:$FP,CR$321,FALSE)/4),0)</f>
        <v>0</v>
      </c>
      <c r="CS169" s="223">
        <f>IFERROR(IF(RIGHT(VLOOKUP($A169,csapatok!$A:$NN,CS$320,FALSE),5)="Csere",VLOOKUP(LEFT(VLOOKUP($A169,csapatok!$A:$NN,CS$320,FALSE),LEN(VLOOKUP($A169,csapatok!$A:$NN,CS$320,FALSE))-6),'csapat-ranglista'!$A:$FP,CS$321,FALSE)/8,VLOOKUP(VLOOKUP($A169,csapatok!$A:$NN,CS$320,FALSE),'csapat-ranglista'!$A:$FP,CS$321,FALSE)/4),0)</f>
        <v>0</v>
      </c>
      <c r="CT169" s="223">
        <f>IFERROR(IF(RIGHT(VLOOKUP($A169,csapatok!$A:$NN,CT$320,FALSE),5)="Csere",VLOOKUP(LEFT(VLOOKUP($A169,csapatok!$A:$NN,CT$320,FALSE),LEN(VLOOKUP($A169,csapatok!$A:$NN,CT$320,FALSE))-6),'csapat-ranglista'!$A:$FP,CT$321,FALSE)/8,VLOOKUP(VLOOKUP($A169,csapatok!$A:$NN,CT$320,FALSE),'csapat-ranglista'!$A:$FP,CT$321,FALSE)/4),0)</f>
        <v>0</v>
      </c>
      <c r="CU169" s="223">
        <f>IFERROR(IF(RIGHT(VLOOKUP($A169,csapatok!$A:$NN,CU$320,FALSE),5)="Csere",VLOOKUP(LEFT(VLOOKUP($A169,csapatok!$A:$NN,CU$320,FALSE),LEN(VLOOKUP($A169,csapatok!$A:$NN,CU$320,FALSE))-6),'csapat-ranglista'!$A:$FP,CU$321,FALSE)/8,VLOOKUP(VLOOKUP($A169,csapatok!$A:$NN,CU$320,FALSE),'csapat-ranglista'!$A:$FP,CU$321,FALSE)/4),0)</f>
        <v>0</v>
      </c>
      <c r="CV169" s="223">
        <f>IFERROR(IF(RIGHT(VLOOKUP($A169,csapatok!$A:$NN,CV$320,FALSE),5)="Csere",VLOOKUP(LEFT(VLOOKUP($A169,csapatok!$A:$NN,CV$320,FALSE),LEN(VLOOKUP($A169,csapatok!$A:$NN,CV$320,FALSE))-6),'csapat-ranglista'!$A:$FP,CV$321,FALSE)/8,VLOOKUP(VLOOKUP($A169,csapatok!$A:$NN,CV$320,FALSE),'csapat-ranglista'!$A:$FP,CV$321,FALSE)/4),0)</f>
        <v>0</v>
      </c>
      <c r="CW169" s="223">
        <f>IFERROR(IF(RIGHT(VLOOKUP($A169,csapatok!$A:$NN,CW$320,FALSE),5)="Csere",VLOOKUP(LEFT(VLOOKUP($A169,csapatok!$A:$NN,CW$320,FALSE),LEN(VLOOKUP($A169,csapatok!$A:$NN,CW$320,FALSE))-6),'csapat-ranglista'!$A:$FP,CW$321,FALSE)/8,VLOOKUP(VLOOKUP($A169,csapatok!$A:$NN,CW$320,FALSE),'csapat-ranglista'!$A:$FP,CW$321,FALSE)/4),0)</f>
        <v>0</v>
      </c>
      <c r="CX169" s="223">
        <f>IFERROR(IF(RIGHT(VLOOKUP($A169,csapatok!$A:$NN,CX$320,FALSE),5)="Csere",VLOOKUP(LEFT(VLOOKUP($A169,csapatok!$A:$NN,CX$320,FALSE),LEN(VLOOKUP($A169,csapatok!$A:$NN,CX$320,FALSE))-6),'csapat-ranglista'!$A:$FP,CX$321,FALSE)/8,VLOOKUP(VLOOKUP($A169,csapatok!$A:$NN,CX$320,FALSE),'csapat-ranglista'!$A:$FP,CX$321,FALSE)/4),0)</f>
        <v>0</v>
      </c>
      <c r="CY169" s="223">
        <f>IFERROR(IF(RIGHT(VLOOKUP($A169,csapatok!$A:$NN,CY$320,FALSE),5)="Csere",VLOOKUP(LEFT(VLOOKUP($A169,csapatok!$A:$NN,CY$320,FALSE),LEN(VLOOKUP($A169,csapatok!$A:$NN,CY$320,FALSE))-6),'csapat-ranglista'!$A:$FP,CY$321,FALSE)/8,VLOOKUP(VLOOKUP($A169,csapatok!$A:$NN,CY$320,FALSE),'csapat-ranglista'!$A:$FP,CY$321,FALSE)/4),0)</f>
        <v>0</v>
      </c>
      <c r="CZ169" s="223">
        <f>IFERROR(IF(RIGHT(VLOOKUP($A169,csapatok!$A:$NN,CZ$320,FALSE),5)="Csere",VLOOKUP(LEFT(VLOOKUP($A169,csapatok!$A:$NN,CZ$320,FALSE),LEN(VLOOKUP($A169,csapatok!$A:$NN,CZ$320,FALSE))-6),'csapat-ranglista'!$A:$FP,CZ$321,FALSE)/8,VLOOKUP(VLOOKUP($A169,csapatok!$A:$NN,CZ$320,FALSE),'csapat-ranglista'!$A:$FP,CZ$321,FALSE)/4),0)</f>
        <v>0</v>
      </c>
      <c r="DA169" s="223">
        <f>IFERROR(IF(RIGHT(VLOOKUP($A169,csapatok!$A:$NN,DA$320,FALSE),5)="Csere",VLOOKUP(LEFT(VLOOKUP($A169,csapatok!$A:$NN,DA$320,FALSE),LEN(VLOOKUP($A169,csapatok!$A:$NN,DA$320,FALSE))-6),'csapat-ranglista'!$A:$FP,DA$321,FALSE)/8,VLOOKUP(VLOOKUP($A169,csapatok!$A:$NN,DA$320,FALSE),'csapat-ranglista'!$A:$FP,DA$321,FALSE)/4),0)</f>
        <v>0</v>
      </c>
      <c r="DB169" s="223">
        <f>IFERROR(IF(RIGHT(VLOOKUP($A169,csapatok!$A:$NN,DB$320,FALSE),5)="Csere",VLOOKUP(LEFT(VLOOKUP($A169,csapatok!$A:$NN,DB$320,FALSE),LEN(VLOOKUP($A169,csapatok!$A:$NN,DB$320,FALSE))-6),'csapat-ranglista'!$A:$FP,DB$321,FALSE)/8,VLOOKUP(VLOOKUP($A169,csapatok!$A:$NN,DB$320,FALSE),'csapat-ranglista'!$A:$FP,DB$321,FALSE)/4),0)</f>
        <v>0</v>
      </c>
      <c r="DC169" s="223">
        <f>IFERROR(IF(RIGHT(VLOOKUP($A169,csapatok!$A:$NN,DC$320,FALSE),5)="Csere",VLOOKUP(LEFT(VLOOKUP($A169,csapatok!$A:$NN,DC$320,FALSE),LEN(VLOOKUP($A169,csapatok!$A:$NN,DC$320,FALSE))-6),'csapat-ranglista'!$A:$FP,DC$321,FALSE)/8,VLOOKUP(VLOOKUP($A169,csapatok!$A:$NN,DC$320,FALSE),'csapat-ranglista'!$A:$FP,DC$321,FALSE)/4),0)</f>
        <v>0</v>
      </c>
      <c r="DD169" s="223">
        <f>IFERROR(IF(RIGHT(VLOOKUP($A169,csapatok!$A:$NN,DD$320,FALSE),5)="Csere",VLOOKUP(LEFT(VLOOKUP($A169,csapatok!$A:$NN,DD$320,FALSE),LEN(VLOOKUP($A169,csapatok!$A:$NN,DD$320,FALSE))-6),'csapat-ranglista'!$A:$FP,DD$321,FALSE)/8,VLOOKUP(VLOOKUP($A169,csapatok!$A:$NN,DD$320,FALSE),'csapat-ranglista'!$A:$FP,DD$321,FALSE)/4),0)</f>
        <v>0</v>
      </c>
      <c r="DE169" s="223">
        <f>IFERROR(IF(RIGHT(VLOOKUP($A169,csapatok!$A:$NN,DE$320,FALSE),5)="Csere",VLOOKUP(LEFT(VLOOKUP($A169,csapatok!$A:$NN,DE$320,FALSE),LEN(VLOOKUP($A169,csapatok!$A:$NN,DE$320,FALSE))-6),'csapat-ranglista'!$A:$FP,DE$321,FALSE)/8,VLOOKUP(VLOOKUP($A169,csapatok!$A:$NN,DE$320,FALSE),'csapat-ranglista'!$A:$FP,DE$321,FALSE)/4),0)</f>
        <v>0</v>
      </c>
      <c r="DF169" s="223">
        <f>IFERROR(IF(RIGHT(VLOOKUP($A169,csapatok!$A:$NN,DF$320,FALSE),5)="Csere",VLOOKUP(LEFT(VLOOKUP($A169,csapatok!$A:$NN,DF$320,FALSE),LEN(VLOOKUP($A169,csapatok!$A:$NN,DF$320,FALSE))-6),'csapat-ranglista'!$A:$FP,DF$321,FALSE)/8,VLOOKUP(VLOOKUP($A169,csapatok!$A:$NN,DF$320,FALSE),'csapat-ranglista'!$A:$FP,DF$321,FALSE)/4),0)</f>
        <v>0</v>
      </c>
      <c r="DG169" s="223">
        <f>IFERROR(IF(RIGHT(VLOOKUP($A169,csapatok!$A:$NN,DG$320,FALSE),5)="Csere",VLOOKUP(LEFT(VLOOKUP($A169,csapatok!$A:$NN,DG$320,FALSE),LEN(VLOOKUP($A169,csapatok!$A:$NN,DG$320,FALSE))-6),'csapat-ranglista'!$A:$FP,DG$321,FALSE)/8,VLOOKUP(VLOOKUP($A169,csapatok!$A:$NN,DG$320,FALSE),'csapat-ranglista'!$A:$FP,DG$321,FALSE)/4),0)</f>
        <v>0</v>
      </c>
      <c r="DH169" s="223">
        <f>IFERROR(IF(RIGHT(VLOOKUP($A169,csapatok!$A:$NN,DH$320,FALSE),5)="Csere",VLOOKUP(LEFT(VLOOKUP($A169,csapatok!$A:$NN,DH$320,FALSE),LEN(VLOOKUP($A169,csapatok!$A:$NN,DH$320,FALSE))-6),'csapat-ranglista'!$A:$FP,DH$321,FALSE)/8,VLOOKUP(VLOOKUP($A169,csapatok!$A:$NN,DH$320,FALSE),'csapat-ranglista'!$A:$FP,DH$321,FALSE)/4),0)</f>
        <v>0</v>
      </c>
      <c r="DI169" s="223">
        <f>IFERROR(IF(RIGHT(VLOOKUP($A169,csapatok!$A:$NN,DI$320,FALSE),5)="Csere",VLOOKUP(LEFT(VLOOKUP($A169,csapatok!$A:$NN,DI$320,FALSE),LEN(VLOOKUP($A169,csapatok!$A:$NN,DI$320,FALSE))-6),'csapat-ranglista'!$A:$FP,DI$321,FALSE)/8,VLOOKUP(VLOOKUP($A169,csapatok!$A:$NN,DI$320,FALSE),'csapat-ranglista'!$A:$FP,DI$321,FALSE)/4),0)</f>
        <v>0</v>
      </c>
      <c r="DJ169" s="223">
        <f>IFERROR(IF(RIGHT(VLOOKUP($A169,csapatok!$A:$NN,DJ$320,FALSE),5)="Csere",VLOOKUP(LEFT(VLOOKUP($A169,csapatok!$A:$NN,DJ$320,FALSE),LEN(VLOOKUP($A169,csapatok!$A:$NN,DJ$320,FALSE))-6),'csapat-ranglista'!$A:$FP,DJ$321,FALSE)/8,VLOOKUP(VLOOKUP($A169,csapatok!$A:$NN,DJ$320,FALSE),'csapat-ranglista'!$A:$FP,DJ$321,FALSE)/4),0)</f>
        <v>0</v>
      </c>
      <c r="DK169" s="223">
        <f>IFERROR(IF(RIGHT(VLOOKUP($A169,csapatok!$A:$NN,DK$320,FALSE),5)="Csere",VLOOKUP(LEFT(VLOOKUP($A169,csapatok!$A:$NN,DK$320,FALSE),LEN(VLOOKUP($A169,csapatok!$A:$NN,DK$320,FALSE))-6),'csapat-ranglista'!$A:$FP,DK$321,FALSE)/8,VLOOKUP(VLOOKUP($A169,csapatok!$A:$NN,DK$320,FALSE),'csapat-ranglista'!$A:$FP,DK$321,FALSE)/4),0)</f>
        <v>0</v>
      </c>
      <c r="DL169" s="223">
        <f>IFERROR(IF(RIGHT(VLOOKUP($A169,csapatok!$A:$NN,DL$320,FALSE),5)="Csere",VLOOKUP(LEFT(VLOOKUP($A169,csapatok!$A:$NN,DL$320,FALSE),LEN(VLOOKUP($A169,csapatok!$A:$NN,DL$320,FALSE))-6),'csapat-ranglista'!$A:$FP,DL$321,FALSE)/8,VLOOKUP(VLOOKUP($A169,csapatok!$A:$NN,DL$320,FALSE),'csapat-ranglista'!$A:$FP,DL$321,FALSE)/4),0)</f>
        <v>0</v>
      </c>
      <c r="DM169" s="223">
        <f>IFERROR(IF(RIGHT(VLOOKUP($A169,csapatok!$A:$NN,DM$320,FALSE),5)="Csere",VLOOKUP(LEFT(VLOOKUP($A169,csapatok!$A:$NN,DM$320,FALSE),LEN(VLOOKUP($A169,csapatok!$A:$NN,DM$320,FALSE))-6),'csapat-ranglista'!$A:$FP,DM$321,FALSE)/8,VLOOKUP(VLOOKUP($A169,csapatok!$A:$NN,DM$320,FALSE),'csapat-ranglista'!$A:$FP,DM$321,FALSE)/4),0)</f>
        <v>0</v>
      </c>
      <c r="DN169" s="223">
        <f>IFERROR(IF(RIGHT(VLOOKUP($A169,csapatok!$A:$NN,DN$320,FALSE),5)="Csere",VLOOKUP(LEFT(VLOOKUP($A169,csapatok!$A:$NN,DN$320,FALSE),LEN(VLOOKUP($A169,csapatok!$A:$NN,DN$320,FALSE))-6),'csapat-ranglista'!$A:$FP,DN$321,FALSE)/8,VLOOKUP(VLOOKUP($A169,csapatok!$A:$NN,DN$320,FALSE),'csapat-ranglista'!$A:$FP,DN$321,FALSE)/4),0)</f>
        <v>0</v>
      </c>
      <c r="DO169" s="224">
        <f>versenyek!$MF$11*IFERROR(VLOOKUP(VLOOKUP($A169,versenyek!ME:MG,3,FALSE),szabalyok!$A$16:$B$23,2,FALSE)/4,0)</f>
        <v>0</v>
      </c>
      <c r="DP169" s="224">
        <f>versenyek!$MI$11*IFERROR(VLOOKUP(VLOOKUP($A169,versenyek!MH:MJ,3,FALSE),szabalyok!$A$16:$B$23,2,FALSE)/4,0)</f>
        <v>0</v>
      </c>
      <c r="DQ169" s="223">
        <f>IFERROR(IF(RIGHT(VLOOKUP($A169,csapatok!$A:$NN,DQ$320,FALSE),5)="Csere",VLOOKUP(LEFT(VLOOKUP($A169,csapatok!$A:$NN,DQ$320,FALSE),LEN(VLOOKUP($A169,csapatok!$A:$NN,DQ$320,FALSE))-6),'csapat-ranglista'!$A:$FP,DQ$321,FALSE)/8,VLOOKUP(VLOOKUP($A169,csapatok!$A:$NN,DQ$320,FALSE),'csapat-ranglista'!$A:$FP,DQ$321,FALSE)/4),0)</f>
        <v>0</v>
      </c>
      <c r="DR169" s="223">
        <f>IFERROR(IF(RIGHT(VLOOKUP($A169,csapatok!$A:$NN,DR$320,FALSE),5)="Csere",VLOOKUP(LEFT(VLOOKUP($A169,csapatok!$A:$NN,DR$320,FALSE),LEN(VLOOKUP($A169,csapatok!$A:$NN,DR$320,FALSE))-6),'csapat-ranglista'!$A:$FP,DR$321,FALSE)/8,VLOOKUP(VLOOKUP($A169,csapatok!$A:$NN,DR$320,FALSE),'csapat-ranglista'!$A:$FP,DR$321,FALSE)/4),0)</f>
        <v>0</v>
      </c>
      <c r="DS169" s="223">
        <f>IFERROR(IF(RIGHT(VLOOKUP($A169,csapatok!$A:$NN,DS$320,FALSE),5)="Csere",VLOOKUP(LEFT(VLOOKUP($A169,csapatok!$A:$NN,DS$320,FALSE),LEN(VLOOKUP($A169,csapatok!$A:$NN,DS$320,FALSE))-6),'csapat-ranglista'!$A:$FP,DS$321,FALSE)/8,VLOOKUP(VLOOKUP($A169,csapatok!$A:$NN,DS$320,FALSE),'csapat-ranglista'!$A:$FP,DS$321,FALSE)/4),0)</f>
        <v>0</v>
      </c>
      <c r="DT169" s="223">
        <f>IFERROR(IF(RIGHT(VLOOKUP($A169,csapatok!$A:$NN,DT$320,FALSE),5)="Csere",VLOOKUP(LEFT(VLOOKUP($A169,csapatok!$A:$NN,DT$320,FALSE),LEN(VLOOKUP($A169,csapatok!$A:$NN,DT$320,FALSE))-6),'csapat-ranglista'!$A:$FP,DT$321,FALSE)/8,VLOOKUP(VLOOKUP($A169,csapatok!$A:$NN,DT$320,FALSE),'csapat-ranglista'!$A:$FP,DT$321,FALSE)/4),0)</f>
        <v>0</v>
      </c>
      <c r="DU169" s="223">
        <f>IFERROR(IF(RIGHT(VLOOKUP($A169,csapatok!$A:$NN,DU$320,FALSE),5)="Csere",VLOOKUP(LEFT(VLOOKUP($A169,csapatok!$A:$NN,DU$320,FALSE),LEN(VLOOKUP($A169,csapatok!$A:$NN,DU$320,FALSE))-6),'csapat-ranglista'!$A:$FP,DU$321,FALSE)/8,VLOOKUP(VLOOKUP($A169,csapatok!$A:$NN,DU$320,FALSE),'csapat-ranglista'!$A:$FP,DU$321,FALSE)/4),0)</f>
        <v>0</v>
      </c>
      <c r="DV169" s="223">
        <f>IFERROR(IF(RIGHT(VLOOKUP($A169,csapatok!$A:$NN,DV$320,FALSE),5)="Csere",VLOOKUP(LEFT(VLOOKUP($A169,csapatok!$A:$NN,DV$320,FALSE),LEN(VLOOKUP($A169,csapatok!$A:$NN,DV$320,FALSE))-6),'csapat-ranglista'!$A:$FP,DV$321,FALSE)/8,VLOOKUP(VLOOKUP($A169,csapatok!$A:$NN,DV$320,FALSE),'csapat-ranglista'!$A:$FP,DV$321,FALSE)/4),0)</f>
        <v>0</v>
      </c>
      <c r="DW169" s="223">
        <f>IFERROR(IF(RIGHT(VLOOKUP($A169,csapatok!$A:$NN,DW$320,FALSE),5)="Csere",VLOOKUP(LEFT(VLOOKUP($A169,csapatok!$A:$NN,DW$320,FALSE),LEN(VLOOKUP($A169,csapatok!$A:$NN,DW$320,FALSE))-6),'csapat-ranglista'!$A:$FP,DW$321,FALSE)/8,VLOOKUP(VLOOKUP($A169,csapatok!$A:$NN,DW$320,FALSE),'csapat-ranglista'!$A:$FP,DW$321,FALSE)/4),0)</f>
        <v>0</v>
      </c>
      <c r="DX169" s="223">
        <f>IFERROR(IF(RIGHT(VLOOKUP($A169,csapatok!$A:$NN,DX$320,FALSE),5)="Csere",VLOOKUP(LEFT(VLOOKUP($A169,csapatok!$A:$NN,DX$320,FALSE),LEN(VLOOKUP($A169,csapatok!$A:$NN,DX$320,FALSE))-6),'csapat-ranglista'!$A:$FP,DX$321,FALSE)/8,VLOOKUP(VLOOKUP($A169,csapatok!$A:$NN,DX$320,FALSE),'csapat-ranglista'!$A:$FP,DX$321,FALSE)/4),0)</f>
        <v>0</v>
      </c>
      <c r="DY169" s="223">
        <f>IFERROR(IF(RIGHT(VLOOKUP($A169,csapatok!$A:$NN,DY$320,FALSE),5)="Csere",VLOOKUP(LEFT(VLOOKUP($A169,csapatok!$A:$NN,DY$320,FALSE),LEN(VLOOKUP($A169,csapatok!$A:$NN,DY$320,FALSE))-6),'csapat-ranglista'!$A:$FP,DY$321,FALSE)/8,VLOOKUP(VLOOKUP($A169,csapatok!$A:$NN,DY$320,FALSE),'csapat-ranglista'!$A:$FP,DY$321,FALSE)/4),0)</f>
        <v>0</v>
      </c>
      <c r="DZ169" s="223">
        <f>IFERROR(IF(RIGHT(VLOOKUP($A169,csapatok!$A:$NN,DZ$320,FALSE),5)="Csere",VLOOKUP(LEFT(VLOOKUP($A169,csapatok!$A:$NN,DZ$320,FALSE),LEN(VLOOKUP($A169,csapatok!$A:$NN,DZ$320,FALSE))-6),'csapat-ranglista'!$A:$FP,DZ$321,FALSE)/8,VLOOKUP(VLOOKUP($A169,csapatok!$A:$NN,DZ$320,FALSE),'csapat-ranglista'!$A:$FP,DZ$321,FALSE)/4),0)</f>
        <v>0</v>
      </c>
      <c r="EA169" s="223">
        <f>IFERROR(IF(RIGHT(VLOOKUP($A169,csapatok!$A:$NN,EA$320,FALSE),5)="Csere",VLOOKUP(LEFT(VLOOKUP($A169,csapatok!$A:$NN,EA$320,FALSE),LEN(VLOOKUP($A169,csapatok!$A:$NN,EA$320,FALSE))-6),'csapat-ranglista'!$A:$FP,EA$321,FALSE)/8,VLOOKUP(VLOOKUP($A169,csapatok!$A:$NN,EA$320,FALSE),'csapat-ranglista'!$A:$FP,EA$321,FALSE)/4),0)</f>
        <v>0</v>
      </c>
      <c r="EB169" s="223">
        <f>IFERROR(IF(RIGHT(VLOOKUP($A169,csapatok!$A:$NN,EB$320,FALSE),5)="Csere",VLOOKUP(LEFT(VLOOKUP($A169,csapatok!$A:$NN,EB$320,FALSE),LEN(VLOOKUP($A169,csapatok!$A:$NN,EB$320,FALSE))-6),'csapat-ranglista'!$A:$FP,EB$321,FALSE)/8,VLOOKUP(VLOOKUP($A169,csapatok!$A:$NN,EB$320,FALSE),'csapat-ranglista'!$A:$FP,EB$321,FALSE)/4),0)</f>
        <v>0</v>
      </c>
      <c r="EC169" s="223">
        <f>IFERROR(IF(RIGHT(VLOOKUP($A169,csapatok!$A:$NN,EC$320,FALSE),5)="Csere",VLOOKUP(LEFT(VLOOKUP($A169,csapatok!$A:$NN,EC$320,FALSE),LEN(VLOOKUP($A169,csapatok!$A:$NN,EC$320,FALSE))-6),'csapat-ranglista'!$A:$FP,EC$321,FALSE)/8,VLOOKUP(VLOOKUP($A169,csapatok!$A:$NN,EC$320,FALSE),'csapat-ranglista'!$A:$FP,EC$321,FALSE)/4),0)</f>
        <v>0</v>
      </c>
      <c r="ED169" s="223">
        <f>IFERROR(IF(RIGHT(VLOOKUP($A169,csapatok!$A:$NN,ED$320,FALSE),5)="Csere",VLOOKUP(LEFT(VLOOKUP($A169,csapatok!$A:$NN,ED$320,FALSE),LEN(VLOOKUP($A169,csapatok!$A:$NN,ED$320,FALSE))-6),'csapat-ranglista'!$A:$FP,ED$321,FALSE)/8,VLOOKUP(VLOOKUP($A169,csapatok!$A:$NN,ED$320,FALSE),'csapat-ranglista'!$A:$FP,ED$321,FALSE)/4),0)</f>
        <v>0</v>
      </c>
      <c r="EE169" s="223">
        <f>IFERROR(IF(RIGHT(VLOOKUP($A169,csapatok!$A:$NN,EE$320,FALSE),5)="Csere",VLOOKUP(LEFT(VLOOKUP($A169,csapatok!$A:$NN,EE$320,FALSE),LEN(VLOOKUP($A169,csapatok!$A:$NN,EE$320,FALSE))-6),'csapat-ranglista'!$A:$FP,EE$321,FALSE)/8,VLOOKUP(VLOOKUP($A169,csapatok!$A:$NN,EE$320,FALSE),'csapat-ranglista'!$A:$FP,EE$321,FALSE)/4),0)</f>
        <v>0</v>
      </c>
      <c r="EF169" s="223">
        <f>IFERROR(IF(RIGHT(VLOOKUP($A169,csapatok!$A:$NN,EF$320,FALSE),5)="Csere",VLOOKUP(LEFT(VLOOKUP($A169,csapatok!$A:$NN,EF$320,FALSE),LEN(VLOOKUP($A169,csapatok!$A:$NN,EF$320,FALSE))-6),'csapat-ranglista'!$A:$FP,EF$321,FALSE)/8,VLOOKUP(VLOOKUP($A169,csapatok!$A:$NN,EF$320,FALSE),'csapat-ranglista'!$A:$FP,EF$321,FALSE)/4),0)</f>
        <v>0</v>
      </c>
      <c r="EG169" s="223">
        <f>IFERROR(IF(RIGHT(VLOOKUP($A169,csapatok!$A:$NN,EG$320,FALSE),5)="Csere",VLOOKUP(LEFT(VLOOKUP($A169,csapatok!$A:$NN,EG$320,FALSE),LEN(VLOOKUP($A169,csapatok!$A:$NN,EG$320,FALSE))-6),'csapat-ranglista'!$A:$FP,EG$321,FALSE)/8,VLOOKUP(VLOOKUP($A169,csapatok!$A:$NN,EG$320,FALSE),'csapat-ranglista'!$A:$FP,EG$321,FALSE)/4),0)</f>
        <v>0</v>
      </c>
      <c r="EH169" s="223">
        <f>IFERROR(IF(RIGHT(VLOOKUP($A169,csapatok!$A:$NN,EH$320,FALSE),5)="Csere",VLOOKUP(LEFT(VLOOKUP($A169,csapatok!$A:$NN,EH$320,FALSE),LEN(VLOOKUP($A169,csapatok!$A:$NN,EH$320,FALSE))-6),'csapat-ranglista'!$A:$FP,EH$321,FALSE)/8,VLOOKUP(VLOOKUP($A169,csapatok!$A:$NN,EH$320,FALSE),'csapat-ranglista'!$A:$FP,EH$321,FALSE)/4),0)</f>
        <v>0</v>
      </c>
      <c r="EI169" s="223">
        <f>IFERROR(IF(RIGHT(VLOOKUP($A169,csapatok!$A:$NN,EI$320,FALSE),5)="Csere",VLOOKUP(LEFT(VLOOKUP($A169,csapatok!$A:$NN,EI$320,FALSE),LEN(VLOOKUP($A169,csapatok!$A:$NN,EI$320,FALSE))-6),'csapat-ranglista'!$A:$FP,EI$321,FALSE)/8,VLOOKUP(VLOOKUP($A169,csapatok!$A:$NN,EI$320,FALSE),'csapat-ranglista'!$A:$FP,EI$321,FALSE)/4),0)</f>
        <v>0</v>
      </c>
      <c r="EJ169" s="223">
        <f>IFERROR(IF(RIGHT(VLOOKUP($A169,csapatok!$A:$NN,EJ$320,FALSE),5)="Csere",VLOOKUP(LEFT(VLOOKUP($A169,csapatok!$A:$NN,EJ$320,FALSE),LEN(VLOOKUP($A169,csapatok!$A:$NN,EJ$320,FALSE))-6),'csapat-ranglista'!$A:$FP,EJ$321,FALSE)/8,VLOOKUP(VLOOKUP($A169,csapatok!$A:$NN,EJ$320,FALSE),'csapat-ranglista'!$A:$FP,EJ$321,FALSE)/4),0)</f>
        <v>0</v>
      </c>
      <c r="EK169" s="223">
        <f>IFERROR(IF(RIGHT(VLOOKUP($A169,csapatok!$A:$NN,EK$320,FALSE),5)="Csere",VLOOKUP(LEFT(VLOOKUP($A169,csapatok!$A:$NN,EK$320,FALSE),LEN(VLOOKUP($A169,csapatok!$A:$NN,EK$320,FALSE))-6),'csapat-ranglista'!$A:$FP,EK$321,FALSE)/8,VLOOKUP(VLOOKUP($A169,csapatok!$A:$NN,EK$320,FALSE),'csapat-ranglista'!$A:$FP,EK$321,FALSE)/4),0)</f>
        <v>0</v>
      </c>
      <c r="EL169" s="223">
        <f>IFERROR(IF(RIGHT(VLOOKUP($A169,csapatok!$A:$NN,EL$320,FALSE),5)="Csere",VLOOKUP(LEFT(VLOOKUP($A169,csapatok!$A:$NN,EL$320,FALSE),LEN(VLOOKUP($A169,csapatok!$A:$NN,EL$320,FALSE))-6),'csapat-ranglista'!$A:$FP,EL$321,FALSE)/8,VLOOKUP(VLOOKUP($A169,csapatok!$A:$NN,EL$320,FALSE),'csapat-ranglista'!$A:$FP,EL$321,FALSE)/4),0)</f>
        <v>0</v>
      </c>
      <c r="EM169" s="223">
        <f>IFERROR(IF(RIGHT(VLOOKUP($A169,csapatok!$A:$NN,EM$320,FALSE),5)="Csere",VLOOKUP(LEFT(VLOOKUP($A169,csapatok!$A:$NN,EM$320,FALSE),LEN(VLOOKUP($A169,csapatok!$A:$NN,EM$320,FALSE))-6),'csapat-ranglista'!$A:$FP,EM$321,FALSE)/8,VLOOKUP(VLOOKUP($A169,csapatok!$A:$NN,EM$320,FALSE),'csapat-ranglista'!$A:$FP,EM$321,FALSE)/4),0)</f>
        <v>0</v>
      </c>
      <c r="EN169" s="223">
        <f>IFERROR(IF(RIGHT(VLOOKUP($A169,csapatok!$A:$NN,EN$320,FALSE),5)="Csere",VLOOKUP(LEFT(VLOOKUP($A169,csapatok!$A:$NN,EN$320,FALSE),LEN(VLOOKUP($A169,csapatok!$A:$NN,EN$320,FALSE))-6),'csapat-ranglista'!$A:$FP,EN$321,FALSE)/8,VLOOKUP(VLOOKUP($A169,csapatok!$A:$NN,EN$320,FALSE),'csapat-ranglista'!$A:$FP,EN$321,FALSE)/4),0)</f>
        <v>0</v>
      </c>
      <c r="EO169" s="223">
        <f>IFERROR(IF(RIGHT(VLOOKUP($A169,csapatok!$A:$NN,EO$320,FALSE),5)="Csere",VLOOKUP(LEFT(VLOOKUP($A169,csapatok!$A:$NN,EO$320,FALSE),LEN(VLOOKUP($A169,csapatok!$A:$NN,EO$320,FALSE))-6),'csapat-ranglista'!$A:$FP,EO$321,FALSE)/8,VLOOKUP(VLOOKUP($A169,csapatok!$A:$NN,EO$320,FALSE),'csapat-ranglista'!$A:$FP,EO$321,FALSE)/4),0)</f>
        <v>0</v>
      </c>
      <c r="EP169" s="223">
        <f>IFERROR(IF(RIGHT(VLOOKUP($A169,csapatok!$A:$NN,EP$320,FALSE),5)="Csere",VLOOKUP(LEFT(VLOOKUP($A169,csapatok!$A:$NN,EP$320,FALSE),LEN(VLOOKUP($A169,csapatok!$A:$NN,EP$320,FALSE))-6),'csapat-ranglista'!$A:$FP,EP$321,FALSE)/8,VLOOKUP(VLOOKUP($A169,csapatok!$A:$NN,EP$320,FALSE),'csapat-ranglista'!$A:$FP,EP$321,FALSE)/4),0)</f>
        <v>0</v>
      </c>
      <c r="EQ169" s="223">
        <f>IFERROR(IF(RIGHT(VLOOKUP($A169,csapatok!$A:$NN,EQ$320,FALSE),5)="Csere",VLOOKUP(LEFT(VLOOKUP($A169,csapatok!$A:$NN,EQ$320,FALSE),LEN(VLOOKUP($A169,csapatok!$A:$NN,EQ$320,FALSE))-6),'csapat-ranglista'!$A:$FP,EQ$321,FALSE)/8,VLOOKUP(VLOOKUP($A169,csapatok!$A:$NN,EQ$320,FALSE),'csapat-ranglista'!$A:$FP,EQ$321,FALSE)/4),0)</f>
        <v>0</v>
      </c>
      <c r="ER169" s="223">
        <f>IFERROR(IF(RIGHT(VLOOKUP($A169,csapatok!$A:$NN,ER$320,FALSE),5)="Csere",VLOOKUP(LEFT(VLOOKUP($A169,csapatok!$A:$NN,ER$320,FALSE),LEN(VLOOKUP($A169,csapatok!$A:$NN,ER$320,FALSE))-6),'csapat-ranglista'!$A:$FP,ER$321,FALSE)/8,VLOOKUP(VLOOKUP($A169,csapatok!$A:$NN,ER$320,FALSE),'csapat-ranglista'!$A:$FP,ER$321,FALSE)/4),0)</f>
        <v>0</v>
      </c>
      <c r="ES169" s="223">
        <f>IFERROR(IF(RIGHT(VLOOKUP($A169,csapatok!$A:$NN,ES$320,FALSE),5)="Csere",VLOOKUP(LEFT(VLOOKUP($A169,csapatok!$A:$NN,ES$320,FALSE),LEN(VLOOKUP($A169,csapatok!$A:$NN,ES$320,FALSE))-6),'csapat-ranglista'!$A:$FP,ES$321,FALSE)/8,VLOOKUP(VLOOKUP($A169,csapatok!$A:$NN,ES$320,FALSE),'csapat-ranglista'!$A:$FP,ES$321,FALSE)/4),0)</f>
        <v>0</v>
      </c>
      <c r="ET169" s="223">
        <f>IFERROR(IF(RIGHT(VLOOKUP($A169,csapatok!$A:$NN,ET$320,FALSE),5)="Csere",VLOOKUP(LEFT(VLOOKUP($A169,csapatok!$A:$NN,ET$320,FALSE),LEN(VLOOKUP($A169,csapatok!$A:$NN,ET$320,FALSE))-6),'csapat-ranglista'!$A:$FP,ET$321,FALSE)/8,VLOOKUP(VLOOKUP($A169,csapatok!$A:$NN,ET$320,FALSE),'csapat-ranglista'!$A:$FP,ET$321,FALSE)/4),0)</f>
        <v>0</v>
      </c>
      <c r="EU169" s="223">
        <f>IFERROR(IF(RIGHT(VLOOKUP($A169,csapatok!$A:$NN,EU$320,FALSE),5)="Csere",VLOOKUP(LEFT(VLOOKUP($A169,csapatok!$A:$NN,EU$320,FALSE),LEN(VLOOKUP($A169,csapatok!$A:$NN,EU$320,FALSE))-6),'csapat-ranglista'!$A:$FP,EU$321,FALSE)/8,VLOOKUP(VLOOKUP($A169,csapatok!$A:$NN,EU$320,FALSE),'csapat-ranglista'!$A:$FP,EU$321,FALSE)/4),0)</f>
        <v>0</v>
      </c>
      <c r="EV169" s="223">
        <f>IFERROR(IF(RIGHT(VLOOKUP($A169,csapatok!$A:$NN,EV$320,FALSE),5)="Csere",VLOOKUP(LEFT(VLOOKUP($A169,csapatok!$A:$NN,EV$320,FALSE),LEN(VLOOKUP($A169,csapatok!$A:$NN,EV$320,FALSE))-6),'csapat-ranglista'!$A:$FP,EV$321,FALSE)/8,VLOOKUP(VLOOKUP($A169,csapatok!$A:$NN,EV$320,FALSE),'csapat-ranglista'!$A:$FP,EV$321,FALSE)/4),0)</f>
        <v>0</v>
      </c>
      <c r="EW169" s="223">
        <f>IFERROR(IF(RIGHT(VLOOKUP($A169,csapatok!$A:$NN,EW$320,FALSE),5)="Csere",VLOOKUP(LEFT(VLOOKUP($A169,csapatok!$A:$NN,EW$320,FALSE),LEN(VLOOKUP($A169,csapatok!$A:$NN,EW$320,FALSE))-6),'csapat-ranglista'!$A:$FP,EW$321,FALSE)/8,VLOOKUP(VLOOKUP($A169,csapatok!$A:$NN,EW$320,FALSE),'csapat-ranglista'!$A:$FP,EW$321,FALSE)/4),0)</f>
        <v>0</v>
      </c>
      <c r="EX169" s="223">
        <f>IFERROR(IF(RIGHT(VLOOKUP($A169,csapatok!$A:$NN,EX$320,FALSE),5)="Csere",VLOOKUP(LEFT(VLOOKUP($A169,csapatok!$A:$NN,EX$320,FALSE),LEN(VLOOKUP($A169,csapatok!$A:$NN,EX$320,FALSE))-6),'csapat-ranglista'!$A:$FP,EX$321,FALSE)/8,VLOOKUP(VLOOKUP($A169,csapatok!$A:$NN,EX$320,FALSE),'csapat-ranglista'!$A:$FP,EX$321,FALSE)/4),0)</f>
        <v>0</v>
      </c>
      <c r="EY169" s="223">
        <f>IFERROR(IF(RIGHT(VLOOKUP($A169,csapatok!$A:$NN,EY$320,FALSE),5)="Csere",VLOOKUP(LEFT(VLOOKUP($A169,csapatok!$A:$NN,EY$320,FALSE),LEN(VLOOKUP($A169,csapatok!$A:$NN,EY$320,FALSE))-6),'csapat-ranglista'!$A:$FP,EY$321,FALSE)/8,VLOOKUP(VLOOKUP($A169,csapatok!$A:$NN,EY$320,FALSE),'csapat-ranglista'!$A:$FP,EY$321,FALSE)/4),0)</f>
        <v>0</v>
      </c>
      <c r="EZ169" s="223">
        <f>IFERROR(IF(RIGHT(VLOOKUP($A169,csapatok!$A:$NN,EZ$320,FALSE),5)="Csere",VLOOKUP(LEFT(VLOOKUP($A169,csapatok!$A:$NN,EZ$320,FALSE),LEN(VLOOKUP($A169,csapatok!$A:$NN,EZ$320,FALSE))-6),'csapat-ranglista'!$A:$FP,EZ$321,FALSE)/8,VLOOKUP(VLOOKUP($A169,csapatok!$A:$NN,EZ$320,FALSE),'csapat-ranglista'!$A:$FP,EZ$321,FALSE)/4),0)</f>
        <v>0</v>
      </c>
      <c r="FA169" s="223">
        <f>IFERROR(IF(RIGHT(VLOOKUP($A169,csapatok!$A:$NN,FA$320,FALSE),5)="Csere",VLOOKUP(LEFT(VLOOKUP($A169,csapatok!$A:$NN,FA$320,FALSE),LEN(VLOOKUP($A169,csapatok!$A:$NN,FA$320,FALSE))-6),'csapat-ranglista'!$A:$FP,FA$321,FALSE)/8,VLOOKUP(VLOOKUP($A169,csapatok!$A:$NN,FA$320,FALSE),'csapat-ranglista'!$A:$FP,FA$321,FALSE)/4),0)</f>
        <v>0</v>
      </c>
      <c r="FB169" s="223">
        <f>IFERROR(IF(RIGHT(VLOOKUP($A169,csapatok!$A:$NN,FB$320,FALSE),5)="Csere",VLOOKUP(LEFT(VLOOKUP($A169,csapatok!$A:$NN,FB$320,FALSE),LEN(VLOOKUP($A169,csapatok!$A:$NN,FB$320,FALSE))-6),'csapat-ranglista'!$A:$FP,FB$321,FALSE)/8,VLOOKUP(VLOOKUP($A169,csapatok!$A:$NN,FB$320,FALSE),'csapat-ranglista'!$A:$FP,FB$321,FALSE)/4),0)</f>
        <v>0</v>
      </c>
      <c r="FC169" s="223">
        <f>IFERROR(IF(RIGHT(VLOOKUP($A169,csapatok!$A:$NN,FC$320,FALSE),5)="Csere",VLOOKUP(LEFT(VLOOKUP($A169,csapatok!$A:$NN,FC$320,FALSE),LEN(VLOOKUP($A169,csapatok!$A:$NN,FC$320,FALSE))-6),'csapat-ranglista'!$A:$FP,FC$321,FALSE)/8,VLOOKUP(VLOOKUP($A169,csapatok!$A:$NN,FC$320,FALSE),'csapat-ranglista'!$A:$FP,FC$321,FALSE)/4),0)</f>
        <v>0</v>
      </c>
      <c r="FD169" s="224">
        <f>versenyek!$QY$11*IFERROR(VLOOKUP(VLOOKUP($A169,versenyek!QX:QZ,3,FALSE),szabalyok!$A$16:$B$23,2,FALSE)/4,0)</f>
        <v>0</v>
      </c>
      <c r="FE169" s="224">
        <f>versenyek!$RB$11*IFERROR(VLOOKUP(VLOOKUP($A169,versenyek!RA:RC,3,FALSE),szabalyok!$A$16:$B$23,2,FALSE)/4,0)</f>
        <v>0</v>
      </c>
      <c r="FF169" s="223">
        <f>IFERROR(IF(RIGHT(VLOOKUP($A169,csapatok!$A:$NN,FF$320,FALSE),5)="Csere",VLOOKUP(LEFT(VLOOKUP($A169,csapatok!$A:$NN,FF$320,FALSE),LEN(VLOOKUP($A169,csapatok!$A:$NN,FF$320,FALSE))-6),'csapat-ranglista'!$A:$FP,FF$321,FALSE)/8,VLOOKUP(VLOOKUP($A169,csapatok!$A:$NN,FF$320,FALSE),'csapat-ranglista'!$A:$FP,FF$321,FALSE)/4),0)</f>
        <v>0</v>
      </c>
      <c r="FG169" s="223">
        <f>IFERROR(IF(RIGHT(VLOOKUP($A169,csapatok!$A:$NN,FG$320,FALSE),5)="Csere",VLOOKUP(LEFT(VLOOKUP($A169,csapatok!$A:$NN,FG$320,FALSE),LEN(VLOOKUP($A169,csapatok!$A:$NN,FG$320,FALSE))-6),'csapat-ranglista'!$A:$FP,FG$321,FALSE)/8,VLOOKUP(VLOOKUP($A169,csapatok!$A:$NN,FG$320,FALSE),'csapat-ranglista'!$A:$FP,FG$321,FALSE)/4),0)</f>
        <v>0</v>
      </c>
      <c r="FH169" s="223">
        <f>IFERROR(IF(RIGHT(VLOOKUP($A169,csapatok!$A:$NN,FH$320,FALSE),5)="Csere",VLOOKUP(LEFT(VLOOKUP($A169,csapatok!$A:$NN,FH$320,FALSE),LEN(VLOOKUP($A169,csapatok!$A:$NN,FH$320,FALSE))-6),'csapat-ranglista'!$A:$FP,FH$321,FALSE)/8,VLOOKUP(VLOOKUP($A169,csapatok!$A:$NN,FH$320,FALSE),'csapat-ranglista'!$A:$FP,FH$321,FALSE)/4),0)</f>
        <v>0</v>
      </c>
      <c r="FI169" s="223">
        <f>IFERROR(IF(RIGHT(VLOOKUP($A169,csapatok!$A:$NN,FI$320,FALSE),5)="Csere",VLOOKUP(LEFT(VLOOKUP($A169,csapatok!$A:$NN,FI$320,FALSE),LEN(VLOOKUP($A169,csapatok!$A:$NN,FI$320,FALSE))-6),'csapat-ranglista'!$A:$FP,FI$321,FALSE)/8,VLOOKUP(VLOOKUP($A169,csapatok!$A:$NN,FI$320,FALSE),'csapat-ranglista'!$A:$FP,FI$321,FALSE)/4),0)</f>
        <v>0</v>
      </c>
      <c r="FJ169" s="223">
        <f>IFERROR(IF(RIGHT(VLOOKUP($A169,csapatok!$A:$NN,FJ$320,FALSE),5)="Csere",VLOOKUP(LEFT(VLOOKUP($A169,csapatok!$A:$NN,FJ$320,FALSE),LEN(VLOOKUP($A169,csapatok!$A:$NN,FJ$320,FALSE))-6),'csapat-ranglista'!$A:$FP,FJ$321,FALSE)/8,VLOOKUP(VLOOKUP($A169,csapatok!$A:$NN,FJ$320,FALSE),'csapat-ranglista'!$A:$FP,FJ$321,FALSE)/4),0)</f>
        <v>0</v>
      </c>
      <c r="FK169" s="223">
        <f>IFERROR(IF(RIGHT(VLOOKUP($A169,csapatok!$A:$NN,FK$320,FALSE),5)="Csere",VLOOKUP(LEFT(VLOOKUP($A169,csapatok!$A:$NN,FK$320,FALSE),LEN(VLOOKUP($A169,csapatok!$A:$NN,FK$320,FALSE))-6),'csapat-ranglista'!$A:$FP,FK$321,FALSE)/8,VLOOKUP(VLOOKUP($A169,csapatok!$A:$NN,FK$320,FALSE),'csapat-ranglista'!$A:$FP,FK$321,FALSE)/4),0)</f>
        <v>0</v>
      </c>
      <c r="FL169" s="223">
        <f>IFERROR(IF(RIGHT(VLOOKUP($A169,csapatok!$A:$NN,FL$320,FALSE),5)="Csere",VLOOKUP(LEFT(VLOOKUP($A169,csapatok!$A:$NN,FL$320,FALSE),LEN(VLOOKUP($A169,csapatok!$A:$NN,FL$320,FALSE))-6),'csapat-ranglista'!$A:$FP,FL$321,FALSE)/8,VLOOKUP(VLOOKUP($A169,csapatok!$A:$NN,FL$320,FALSE),'csapat-ranglista'!$A:$FP,FL$321,FALSE)/4),0)</f>
        <v>0</v>
      </c>
      <c r="FM169" s="223">
        <f>IFERROR(IF(RIGHT(VLOOKUP($A169,csapatok!$A:$NN,FM$320,FALSE),5)="Csere",VLOOKUP(LEFT(VLOOKUP($A169,csapatok!$A:$NN,FM$320,FALSE),LEN(VLOOKUP($A169,csapatok!$A:$NN,FM$320,FALSE))-6),'csapat-ranglista'!$A:$FP,FM$321,FALSE)/8,VLOOKUP(VLOOKUP($A169,csapatok!$A:$NN,FM$320,FALSE),'csapat-ranglista'!$A:$FP,FM$321,FALSE)/4),0)</f>
        <v>0</v>
      </c>
      <c r="FN169" s="223">
        <f>IFERROR(IF(RIGHT(VLOOKUP($A169,csapatok!$A:$NN,FN$320,FALSE),5)="Csere",VLOOKUP(LEFT(VLOOKUP($A169,csapatok!$A:$NN,FN$320,FALSE),LEN(VLOOKUP($A169,csapatok!$A:$NN,FN$320,FALSE))-6),'csapat-ranglista'!$A:$FP,FN$321,FALSE)/8,VLOOKUP(VLOOKUP($A169,csapatok!$A:$NN,FN$320,FALSE),'csapat-ranglista'!$A:$FP,FN$321,FALSE)/4),0)</f>
        <v>0</v>
      </c>
      <c r="FO169" s="223">
        <f>IFERROR(IF(RIGHT(VLOOKUP($A169,csapatok!$A:$NN,FO$320,FALSE),5)="Csere",VLOOKUP(LEFT(VLOOKUP($A169,csapatok!$A:$NN,FO$320,FALSE),LEN(VLOOKUP($A169,csapatok!$A:$NN,FO$320,FALSE))-6),'csapat-ranglista'!$A:$FP,FO$321,FALSE)/8,VLOOKUP(VLOOKUP($A169,csapatok!$A:$NN,FO$320,FALSE),'csapat-ranglista'!$A:$FP,FO$321,FALSE)/4),0)</f>
        <v>0</v>
      </c>
      <c r="FP169" s="223">
        <f>IFERROR(IF(RIGHT(VLOOKUP($A169,csapatok!$A:$NN,FP$320,FALSE),5)="Csere",VLOOKUP(LEFT(VLOOKUP($A169,csapatok!$A:$NN,FP$320,FALSE),LEN(VLOOKUP($A169,csapatok!$A:$NN,FP$320,FALSE))-6),'csapat-ranglista'!$A:$FP,FP$321,FALSE)/8,VLOOKUP(VLOOKUP($A169,csapatok!$A:$NN,FP$320,FALSE),'csapat-ranglista'!$A:$FP,FP$321,FALSE)/4),0)</f>
        <v>0</v>
      </c>
      <c r="FQ169" s="223">
        <f>IFERROR(IF(RIGHT(VLOOKUP($A169,csapatok!$A:$NN,FQ$320,FALSE),5)="Csere",VLOOKUP(LEFT(VLOOKUP($A169,csapatok!$A:$NN,FQ$320,FALSE),LEN(VLOOKUP($A169,csapatok!$A:$NN,FQ$320,FALSE))-6),'csapat-ranglista'!$A:$FP,FQ$321,FALSE)/8,VLOOKUP(VLOOKUP($A169,csapatok!$A:$NN,FQ$320,FALSE),'csapat-ranglista'!$A:$FP,FQ$321,FALSE)/4),0)</f>
        <v>0</v>
      </c>
      <c r="FR169" s="223">
        <f>IFERROR(IF(RIGHT(VLOOKUP($A169,csapatok!$A:$NN,FR$320,FALSE),5)="Csere",VLOOKUP(LEFT(VLOOKUP($A169,csapatok!$A:$NN,FR$320,FALSE),LEN(VLOOKUP($A169,csapatok!$A:$NN,FR$320,FALSE))-6),'csapat-ranglista'!$A:$FP,FR$321,FALSE)/8,VLOOKUP(VLOOKUP($A169,csapatok!$A:$NN,FR$320,FALSE),'csapat-ranglista'!$A:$FP,FR$321,FALSE)/4),0)</f>
        <v>0</v>
      </c>
      <c r="FS169" s="223">
        <f>IFERROR(IF(RIGHT(VLOOKUP($A169,csapatok!$A:$NN,FS$320,FALSE),5)="Csere",VLOOKUP(LEFT(VLOOKUP($A169,csapatok!$A:$NN,FS$320,FALSE),LEN(VLOOKUP($A169,csapatok!$A:$NN,FS$320,FALSE))-6),'csapat-ranglista'!$A:$FP,FS$321,FALSE)/8,VLOOKUP(VLOOKUP($A169,csapatok!$A:$NN,FS$320,FALSE),'csapat-ranglista'!$A:$FP,FS$321,FALSE)/4),0)</f>
        <v>0</v>
      </c>
      <c r="FT169" s="223">
        <f>IFERROR(IF(RIGHT(VLOOKUP($A169,csapatok!$A:$NN,FT$320,FALSE),5)="Csere",VLOOKUP(LEFT(VLOOKUP($A169,csapatok!$A:$NN,FT$320,FALSE),LEN(VLOOKUP($A169,csapatok!$A:$NN,FT$320,FALSE))-6),'csapat-ranglista'!$A:$FP,FT$321,FALSE)/8,VLOOKUP(VLOOKUP($A169,csapatok!$A:$NN,FT$320,FALSE),'csapat-ranglista'!$A:$FP,FT$321,FALSE)/4),0)</f>
        <v>0</v>
      </c>
      <c r="FU169" s="223">
        <f>IFERROR(IF(RIGHT(VLOOKUP($A169,csapatok!$A:$NN,FU$320,FALSE),5)="Csere",VLOOKUP(LEFT(VLOOKUP($A169,csapatok!$A:$NN,FU$320,FALSE),LEN(VLOOKUP($A169,csapatok!$A:$NN,FU$320,FALSE))-6),'csapat-ranglista'!$A:$FP,FU$321,FALSE)/8,VLOOKUP(VLOOKUP($A169,csapatok!$A:$NN,FU$320,FALSE),'csapat-ranglista'!$A:$FP,FU$321,FALSE)/4),0)</f>
        <v>0</v>
      </c>
      <c r="FV169" s="223">
        <f>IFERROR(IF(RIGHT(VLOOKUP($A169,csapatok!$A:$NN,FV$320,FALSE),5)="Csere",VLOOKUP(LEFT(VLOOKUP($A169,csapatok!$A:$NN,FV$320,FALSE),LEN(VLOOKUP($A169,csapatok!$A:$NN,FV$320,FALSE))-6),'csapat-ranglista'!$A:$FP,FV$321,FALSE)/8,VLOOKUP(VLOOKUP($A169,csapatok!$A:$NN,FV$320,FALSE),'csapat-ranglista'!$A:$FP,FV$321,FALSE)/4),0)</f>
        <v>0</v>
      </c>
      <c r="FW169" s="223">
        <f>IFERROR(IF(RIGHT(VLOOKUP($A169,csapatok!$A:$NN,FW$320,FALSE),5)="Csere",VLOOKUP(LEFT(VLOOKUP($A169,csapatok!$A:$NN,FW$320,FALSE),LEN(VLOOKUP($A169,csapatok!$A:$NN,FW$320,FALSE))-6),'csapat-ranglista'!$A:$FP,FW$321,FALSE)/8,VLOOKUP(VLOOKUP($A169,csapatok!$A:$NN,FW$320,FALSE),'csapat-ranglista'!$A:$FP,FW$321,FALSE)/4),0)</f>
        <v>0</v>
      </c>
      <c r="FX169" s="223">
        <f>IFERROR(IF(RIGHT(VLOOKUP($A169,csapatok!$A:$NN,FX$320,FALSE),5)="Csere",VLOOKUP(LEFT(VLOOKUP($A169,csapatok!$A:$NN,FX$320,FALSE),LEN(VLOOKUP($A169,csapatok!$A:$NN,FX$320,FALSE))-6),'csapat-ranglista'!$A:$FP,FX$321,FALSE)/8,VLOOKUP(VLOOKUP($A169,csapatok!$A:$NN,FX$320,FALSE),'csapat-ranglista'!$A:$FP,FX$321,FALSE)/4),0)</f>
        <v>0</v>
      </c>
      <c r="FY169" s="223">
        <f>IFERROR(IF(RIGHT(VLOOKUP($A169,csapatok!$A:$NN,FY$320,FALSE),5)="Csere",VLOOKUP(LEFT(VLOOKUP($A169,csapatok!$A:$NN,FY$320,FALSE),LEN(VLOOKUP($A169,csapatok!$A:$NN,FY$320,FALSE))-6),'csapat-ranglista'!$A:$FP,FY$321,FALSE)/8,VLOOKUP(VLOOKUP($A169,csapatok!$A:$NN,FY$320,FALSE),'csapat-ranglista'!$A:$FP,FY$321,FALSE)/4),0)</f>
        <v>0</v>
      </c>
      <c r="FZ169" s="223">
        <f>IFERROR(IF(RIGHT(VLOOKUP($A169,csapatok!$A:$NN,FZ$320,FALSE),5)="Csere",VLOOKUP(LEFT(VLOOKUP($A169,csapatok!$A:$NN,FZ$320,FALSE),LEN(VLOOKUP($A169,csapatok!$A:$NN,FZ$320,FALSE))-6),'csapat-ranglista'!$A:$FP,FZ$321,FALSE)/8,VLOOKUP(VLOOKUP($A169,csapatok!$A:$NN,FZ$320,FALSE),'csapat-ranglista'!$A:$FP,FZ$321,FALSE)/4),0)</f>
        <v>0</v>
      </c>
      <c r="GA169" s="223">
        <f>IFERROR(IF(RIGHT(VLOOKUP($A169,csapatok!$A:$NN,GA$320,FALSE),5)="Csere",VLOOKUP(LEFT(VLOOKUP($A169,csapatok!$A:$NN,GA$320,FALSE),LEN(VLOOKUP($A169,csapatok!$A:$NN,GA$320,FALSE))-6),'csapat-ranglista'!$A:$FP,GA$321,FALSE)/8,VLOOKUP(VLOOKUP($A169,csapatok!$A:$NN,GA$320,FALSE),'csapat-ranglista'!$A:$FP,GA$321,FALSE)/4),0)</f>
        <v>0</v>
      </c>
      <c r="GB169" s="223">
        <f>IFERROR(IF(RIGHT(VLOOKUP($A169,csapatok!$A:$NN,GB$320,FALSE),5)="Csere",VLOOKUP(LEFT(VLOOKUP($A169,csapatok!$A:$NN,GB$320,FALSE),LEN(VLOOKUP($A169,csapatok!$A:$NN,GB$320,FALSE))-6),'csapat-ranglista'!$A:$FP,GB$321,FALSE)/8,VLOOKUP(VLOOKUP($A169,csapatok!$A:$NN,GB$320,FALSE),'csapat-ranglista'!$A:$FP,GB$321,FALSE)/4),0)</f>
        <v>0</v>
      </c>
      <c r="GC169" s="223">
        <f>IFERROR(IF(RIGHT(VLOOKUP($A169,csapatok!$A:$NN,GC$320,FALSE),5)="Csere",VLOOKUP(LEFT(VLOOKUP($A169,csapatok!$A:$NN,GC$320,FALSE),LEN(VLOOKUP($A169,csapatok!$A:$NN,GC$320,FALSE))-6),'csapat-ranglista'!$A:$FP,GC$321,FALSE)/8,VLOOKUP(VLOOKUP($A169,csapatok!$A:$NN,GC$320,FALSE),'csapat-ranglista'!$A:$FP,GC$321,FALSE)/4),0)</f>
        <v>0</v>
      </c>
      <c r="GD169" s="247">
        <f>SUM(EQ169:GC169)</f>
        <v>0</v>
      </c>
    </row>
    <row r="170" spans="1:186">
      <c r="A170" s="32" t="s">
        <v>59</v>
      </c>
      <c r="B170" s="130"/>
      <c r="C170" s="131" t="str">
        <f>IF(B170=0,"",IF(B170&lt;$C$1,"felnőtt","ifi"))</f>
        <v/>
      </c>
      <c r="D170" s="32" t="s">
        <v>101</v>
      </c>
      <c r="E170" s="45">
        <v>8.3000000000000007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f>IFERROR(IF(RIGHT(VLOOKUP($A170,csapatok!$A:$BL,X$320,FALSE),5)="Csere",VLOOKUP(LEFT(VLOOKUP($A170,csapatok!$A:$BL,X$320,FALSE),LEN(VLOOKUP($A170,csapatok!$A:$BL,X$320,FALSE))-6),'csapat-ranglista'!$A:$FP,X$321,FALSE)/8,VLOOKUP(VLOOKUP($A170,csapatok!$A:$BL,X$320,FALSE),'csapat-ranglista'!$A:$FP,X$321,FALSE)/4),0)</f>
        <v>0</v>
      </c>
      <c r="Y170" s="32">
        <f>IFERROR(IF(RIGHT(VLOOKUP($A170,csapatok!$A:$BL,Y$320,FALSE),5)="Csere",VLOOKUP(LEFT(VLOOKUP($A170,csapatok!$A:$BL,Y$320,FALSE),LEN(VLOOKUP($A170,csapatok!$A:$BL,Y$320,FALSE))-6),'csapat-ranglista'!$A:$FP,Y$321,FALSE)/8,VLOOKUP(VLOOKUP($A170,csapatok!$A:$BL,Y$320,FALSE),'csapat-ranglista'!$A:$FP,Y$321,FALSE)/4),0)</f>
        <v>0</v>
      </c>
      <c r="Z170" s="32">
        <f>IFERROR(IF(RIGHT(VLOOKUP($A170,csapatok!$A:$BL,Z$320,FALSE),5)="Csere",VLOOKUP(LEFT(VLOOKUP($A170,csapatok!$A:$BL,Z$320,FALSE),LEN(VLOOKUP($A170,csapatok!$A:$BL,Z$320,FALSE))-6),'csapat-ranglista'!$A:$FP,Z$321,FALSE)/8,VLOOKUP(VLOOKUP($A170,csapatok!$A:$BL,Z$320,FALSE),'csapat-ranglista'!$A:$FP,Z$321,FALSE)/4),0)</f>
        <v>0</v>
      </c>
      <c r="AA170" s="32">
        <f>IFERROR(IF(RIGHT(VLOOKUP($A170,csapatok!$A:$BL,AA$320,FALSE),5)="Csere",VLOOKUP(LEFT(VLOOKUP($A170,csapatok!$A:$BL,AA$320,FALSE),LEN(VLOOKUP($A170,csapatok!$A:$BL,AA$320,FALSE))-6),'csapat-ranglista'!$A:$FP,AA$321,FALSE)/8,VLOOKUP(VLOOKUP($A170,csapatok!$A:$BL,AA$320,FALSE),'csapat-ranglista'!$A:$FP,AA$321,FALSE)/4),0)</f>
        <v>0</v>
      </c>
      <c r="AB170" s="223">
        <f>IFERROR(IF(RIGHT(VLOOKUP($A170,csapatok!$A:$BL,AB$320,FALSE),5)="Csere",VLOOKUP(LEFT(VLOOKUP($A170,csapatok!$A:$BL,AB$320,FALSE),LEN(VLOOKUP($A170,csapatok!$A:$BL,AB$320,FALSE))-6),'csapat-ranglista'!$A:$FP,AB$321,FALSE)/8,VLOOKUP(VLOOKUP($A170,csapatok!$A:$BL,AB$320,FALSE),'csapat-ranglista'!$A:$FP,AB$321,FALSE)/4),0)</f>
        <v>0</v>
      </c>
      <c r="AC170" s="223">
        <f>IFERROR(IF(RIGHT(VLOOKUP($A170,csapatok!$A:$BL,AC$320,FALSE),5)="Csere",VLOOKUP(LEFT(VLOOKUP($A170,csapatok!$A:$BL,AC$320,FALSE),LEN(VLOOKUP($A170,csapatok!$A:$BL,AC$320,FALSE))-6),'csapat-ranglista'!$A:$FP,AC$321,FALSE)/8,VLOOKUP(VLOOKUP($A170,csapatok!$A:$BL,AC$320,FALSE),'csapat-ranglista'!$A:$FP,AC$321,FALSE)/4),0)</f>
        <v>0</v>
      </c>
      <c r="AD170" s="223">
        <f>IFERROR(IF(RIGHT(VLOOKUP($A170,csapatok!$A:$BL,AD$320,FALSE),5)="Csere",VLOOKUP(LEFT(VLOOKUP($A170,csapatok!$A:$BL,AD$320,FALSE),LEN(VLOOKUP($A170,csapatok!$A:$BL,AD$320,FALSE))-6),'csapat-ranglista'!$A:$FP,AD$321,FALSE)/8,VLOOKUP(VLOOKUP($A170,csapatok!$A:$BL,AD$320,FALSE),'csapat-ranglista'!$A:$FP,AD$321,FALSE)/4),0)</f>
        <v>0</v>
      </c>
      <c r="AE170" s="223">
        <f>IFERROR(IF(RIGHT(VLOOKUP($A170,csapatok!$A:$BL,AE$320,FALSE),5)="Csere",VLOOKUP(LEFT(VLOOKUP($A170,csapatok!$A:$BL,AE$320,FALSE),LEN(VLOOKUP($A170,csapatok!$A:$BL,AE$320,FALSE))-6),'csapat-ranglista'!$A:$FP,AE$321,FALSE)/8,VLOOKUP(VLOOKUP($A170,csapatok!$A:$BL,AE$320,FALSE),'csapat-ranglista'!$A:$FP,AE$321,FALSE)/4),0)</f>
        <v>0</v>
      </c>
      <c r="AF170" s="223">
        <f>IFERROR(IF(RIGHT(VLOOKUP($A170,csapatok!$A:$BL,AF$320,FALSE),5)="Csere",VLOOKUP(LEFT(VLOOKUP($A170,csapatok!$A:$BL,AF$320,FALSE),LEN(VLOOKUP($A170,csapatok!$A:$BL,AF$320,FALSE))-6),'csapat-ranglista'!$A:$FP,AF$321,FALSE)/8,VLOOKUP(VLOOKUP($A170,csapatok!$A:$BL,AF$320,FALSE),'csapat-ranglista'!$A:$FP,AF$321,FALSE)/4),0)</f>
        <v>0</v>
      </c>
      <c r="AG170" s="223">
        <f>IFERROR(IF(RIGHT(VLOOKUP($A170,csapatok!$A:$BL,AG$320,FALSE),5)="Csere",VLOOKUP(LEFT(VLOOKUP($A170,csapatok!$A:$BL,AG$320,FALSE),LEN(VLOOKUP($A170,csapatok!$A:$BL,AG$320,FALSE))-6),'csapat-ranglista'!$A:$FP,AG$321,FALSE)/8,VLOOKUP(VLOOKUP($A170,csapatok!$A:$BL,AG$320,FALSE),'csapat-ranglista'!$A:$FP,AG$321,FALSE)/4),0)</f>
        <v>0</v>
      </c>
      <c r="AH170" s="223">
        <f>IFERROR(IF(RIGHT(VLOOKUP($A170,csapatok!$A:$BL,AH$320,FALSE),5)="Csere",VLOOKUP(LEFT(VLOOKUP($A170,csapatok!$A:$BL,AH$320,FALSE),LEN(VLOOKUP($A170,csapatok!$A:$BL,AH$320,FALSE))-6),'csapat-ranglista'!$A:$FP,AH$321,FALSE)/8,VLOOKUP(VLOOKUP($A170,csapatok!$A:$BL,AH$320,FALSE),'csapat-ranglista'!$A:$FP,AH$321,FALSE)/4),0)</f>
        <v>0</v>
      </c>
      <c r="AI170" s="223">
        <f>IFERROR(IF(RIGHT(VLOOKUP($A170,csapatok!$A:$BL,AI$320,FALSE),5)="Csere",VLOOKUP(LEFT(VLOOKUP($A170,csapatok!$A:$BL,AI$320,FALSE),LEN(VLOOKUP($A170,csapatok!$A:$BL,AI$320,FALSE))-6),'csapat-ranglista'!$A:$FP,AI$321,FALSE)/8,VLOOKUP(VLOOKUP($A170,csapatok!$A:$BL,AI$320,FALSE),'csapat-ranglista'!$A:$FP,AI$321,FALSE)/4),0)</f>
        <v>0</v>
      </c>
      <c r="AJ170" s="223">
        <f>IFERROR(IF(RIGHT(VLOOKUP($A170,csapatok!$A:$BL,AJ$320,FALSE),5)="Csere",VLOOKUP(LEFT(VLOOKUP($A170,csapatok!$A:$BL,AJ$320,FALSE),LEN(VLOOKUP($A170,csapatok!$A:$BL,AJ$320,FALSE))-6),'csapat-ranglista'!$A:$FP,AJ$321,FALSE)/8,VLOOKUP(VLOOKUP($A170,csapatok!$A:$BL,AJ$320,FALSE),'csapat-ranglista'!$A:$FP,AJ$321,FALSE)/2),0)</f>
        <v>0</v>
      </c>
      <c r="AK170" s="223">
        <f>IFERROR(IF(RIGHT(VLOOKUP($A170,csapatok!$A:$CN,AK$320,FALSE),5)="Csere",VLOOKUP(LEFT(VLOOKUP($A170,csapatok!$A:$CN,AK$320,FALSE),LEN(VLOOKUP($A170,csapatok!$A:$CN,AK$320,FALSE))-6),'csapat-ranglista'!$A:$FP,AK$321,FALSE)/8,VLOOKUP(VLOOKUP($A170,csapatok!$A:$CN,AK$320,FALSE),'csapat-ranglista'!$A:$FP,AK$321,FALSE)/4),0)</f>
        <v>0</v>
      </c>
      <c r="AL170" s="223">
        <f>IFERROR(IF(RIGHT(VLOOKUP($A170,csapatok!$A:$CN,AL$320,FALSE),5)="Csere",VLOOKUP(LEFT(VLOOKUP($A170,csapatok!$A:$CN,AL$320,FALSE),LEN(VLOOKUP($A170,csapatok!$A:$CN,AL$320,FALSE))-6),'csapat-ranglista'!$A:$FP,AL$321,FALSE)/8,VLOOKUP(VLOOKUP($A170,csapatok!$A:$CN,AL$320,FALSE),'csapat-ranglista'!$A:$FP,AL$321,FALSE)/4),0)</f>
        <v>0</v>
      </c>
      <c r="AM170" s="223">
        <f>IFERROR(IF(RIGHT(VLOOKUP($A170,csapatok!$A:$CN,AM$320,FALSE),5)="Csere",VLOOKUP(LEFT(VLOOKUP($A170,csapatok!$A:$CN,AM$320,FALSE),LEN(VLOOKUP($A170,csapatok!$A:$CN,AM$320,FALSE))-6),'csapat-ranglista'!$A:$FP,AM$321,FALSE)/8,VLOOKUP(VLOOKUP($A170,csapatok!$A:$CN,AM$320,FALSE),'csapat-ranglista'!$A:$FP,AM$321,FALSE)/4),0)</f>
        <v>0</v>
      </c>
      <c r="AN170" s="223">
        <f>IFERROR(IF(RIGHT(VLOOKUP($A170,csapatok!$A:$CN,AN$320,FALSE),5)="Csere",VLOOKUP(LEFT(VLOOKUP($A170,csapatok!$A:$CN,AN$320,FALSE),LEN(VLOOKUP($A170,csapatok!$A:$CN,AN$320,FALSE))-6),'csapat-ranglista'!$A:$FP,AN$321,FALSE)/8,VLOOKUP(VLOOKUP($A170,csapatok!$A:$CN,AN$320,FALSE),'csapat-ranglista'!$A:$FP,AN$321,FALSE)/4),0)</f>
        <v>0</v>
      </c>
      <c r="AO170" s="223">
        <f>IFERROR(IF(RIGHT(VLOOKUP($A170,csapatok!$A:$CN,AO$320,FALSE),5)="Csere",VLOOKUP(LEFT(VLOOKUP($A170,csapatok!$A:$CN,AO$320,FALSE),LEN(VLOOKUP($A170,csapatok!$A:$CN,AO$320,FALSE))-6),'csapat-ranglista'!$A:$FP,AO$321,FALSE)/8,VLOOKUP(VLOOKUP($A170,csapatok!$A:$CN,AO$320,FALSE),'csapat-ranglista'!$A:$FP,AO$321,FALSE)/4),0)</f>
        <v>0</v>
      </c>
      <c r="AP170" s="223">
        <f>IFERROR(IF(RIGHT(VLOOKUP($A170,csapatok!$A:$CN,AP$320,FALSE),5)="Csere",VLOOKUP(LEFT(VLOOKUP($A170,csapatok!$A:$CN,AP$320,FALSE),LEN(VLOOKUP($A170,csapatok!$A:$CN,AP$320,FALSE))-6),'csapat-ranglista'!$A:$FP,AP$321,FALSE)/8,VLOOKUP(VLOOKUP($A170,csapatok!$A:$CN,AP$320,FALSE),'csapat-ranglista'!$A:$FP,AP$321,FALSE)/4),0)</f>
        <v>0</v>
      </c>
      <c r="AQ170" s="223">
        <f>IFERROR(IF(RIGHT(VLOOKUP($A170,csapatok!$A:$CN,AQ$320,FALSE),5)="Csere",VLOOKUP(LEFT(VLOOKUP($A170,csapatok!$A:$CN,AQ$320,FALSE),LEN(VLOOKUP($A170,csapatok!$A:$CN,AQ$320,FALSE))-6),'csapat-ranglista'!$A:$FP,AQ$321,FALSE)/8,VLOOKUP(VLOOKUP($A170,csapatok!$A:$CN,AQ$320,FALSE),'csapat-ranglista'!$A:$FP,AQ$321,FALSE)/4),0)</f>
        <v>0</v>
      </c>
      <c r="AR170" s="223">
        <f>IFERROR(IF(RIGHT(VLOOKUP($A170,csapatok!$A:$CN,AR$320,FALSE),5)="Csere",VLOOKUP(LEFT(VLOOKUP($A170,csapatok!$A:$CN,AR$320,FALSE),LEN(VLOOKUP($A170,csapatok!$A:$CN,AR$320,FALSE))-6),'csapat-ranglista'!$A:$FP,AR$321,FALSE)/8,VLOOKUP(VLOOKUP($A170,csapatok!$A:$CN,AR$320,FALSE),'csapat-ranglista'!$A:$FP,AR$321,FALSE)/4),0)</f>
        <v>0</v>
      </c>
      <c r="AS170" s="223">
        <f>IFERROR(IF(RIGHT(VLOOKUP($A170,csapatok!$A:$CN,AS$320,FALSE),5)="Csere",VLOOKUP(LEFT(VLOOKUP($A170,csapatok!$A:$CN,AS$320,FALSE),LEN(VLOOKUP($A170,csapatok!$A:$CN,AS$320,FALSE))-6),'csapat-ranglista'!$A:$FP,AS$321,FALSE)/8,VLOOKUP(VLOOKUP($A170,csapatok!$A:$CN,AS$320,FALSE),'csapat-ranglista'!$A:$FP,AS$321,FALSE)/4),0)</f>
        <v>0</v>
      </c>
      <c r="AT170" s="223">
        <f>IFERROR(IF(RIGHT(VLOOKUP($A170,csapatok!$A:$CN,AT$320,FALSE),5)="Csere",VLOOKUP(LEFT(VLOOKUP($A170,csapatok!$A:$CN,AT$320,FALSE),LEN(VLOOKUP($A170,csapatok!$A:$CN,AT$320,FALSE))-6),'csapat-ranglista'!$A:$FP,AT$321,FALSE)/8,VLOOKUP(VLOOKUP($A170,csapatok!$A:$CN,AT$320,FALSE),'csapat-ranglista'!$A:$FP,AT$321,FALSE)/4),0)</f>
        <v>0</v>
      </c>
      <c r="AU170" s="223">
        <f>IFERROR(IF(RIGHT(VLOOKUP($A170,csapatok!$A:$CN,AU$320,FALSE),5)="Csere",VLOOKUP(LEFT(VLOOKUP($A170,csapatok!$A:$CN,AU$320,FALSE),LEN(VLOOKUP($A170,csapatok!$A:$CN,AU$320,FALSE))-6),'csapat-ranglista'!$A:$FP,AU$321,FALSE)/8,VLOOKUP(VLOOKUP($A170,csapatok!$A:$CN,AU$320,FALSE),'csapat-ranglista'!$A:$FP,AU$321,FALSE)/4),0)</f>
        <v>0</v>
      </c>
      <c r="AV170" s="223">
        <f>IFERROR(IF(RIGHT(VLOOKUP($A170,csapatok!$A:$CN,AV$320,FALSE),5)="Csere",VLOOKUP(LEFT(VLOOKUP($A170,csapatok!$A:$CN,AV$320,FALSE),LEN(VLOOKUP($A170,csapatok!$A:$CN,AV$320,FALSE))-6),'csapat-ranglista'!$A:$FP,AV$321,FALSE)/8,VLOOKUP(VLOOKUP($A170,csapatok!$A:$CN,AV$320,FALSE),'csapat-ranglista'!$A:$FP,AV$321,FALSE)/4),0)</f>
        <v>0</v>
      </c>
      <c r="AW170" s="223">
        <f>IFERROR(IF(RIGHT(VLOOKUP($A170,csapatok!$A:$CN,AW$320,FALSE),5)="Csere",VLOOKUP(LEFT(VLOOKUP($A170,csapatok!$A:$CN,AW$320,FALSE),LEN(VLOOKUP($A170,csapatok!$A:$CN,AW$320,FALSE))-6),'csapat-ranglista'!$A:$FP,AW$321,FALSE)/8,VLOOKUP(VLOOKUP($A170,csapatok!$A:$CN,AW$320,FALSE),'csapat-ranglista'!$A:$FP,AW$321,FALSE)/4),0)</f>
        <v>0</v>
      </c>
      <c r="AX170" s="223">
        <f>IFERROR(IF(RIGHT(VLOOKUP($A170,csapatok!$A:$CN,AX$320,FALSE),5)="Csere",VLOOKUP(LEFT(VLOOKUP($A170,csapatok!$A:$CN,AX$320,FALSE),LEN(VLOOKUP($A170,csapatok!$A:$CN,AX$320,FALSE))-6),'csapat-ranglista'!$A:$FP,AX$321,FALSE)/8,VLOOKUP(VLOOKUP($A170,csapatok!$A:$CN,AX$320,FALSE),'csapat-ranglista'!$A:$FP,AX$321,FALSE)/4),0)</f>
        <v>0</v>
      </c>
      <c r="AY170" s="223">
        <f>IFERROR(IF(RIGHT(VLOOKUP($A170,csapatok!$A:$NN,AY$320,FALSE),5)="Csere",VLOOKUP(LEFT(VLOOKUP($A170,csapatok!$A:$NN,AY$320,FALSE),LEN(VLOOKUP($A170,csapatok!$A:$NN,AY$320,FALSE))-6),'csapat-ranglista'!$A:$FP,AY$321,FALSE)/8,VLOOKUP(VLOOKUP($A170,csapatok!$A:$NN,AY$320,FALSE),'csapat-ranglista'!$A:$FP,AY$321,FALSE)/4),0)</f>
        <v>0</v>
      </c>
      <c r="AZ170" s="223">
        <f>IFERROR(IF(RIGHT(VLOOKUP($A170,csapatok!$A:$NN,AZ$320,FALSE),5)="Csere",VLOOKUP(LEFT(VLOOKUP($A170,csapatok!$A:$NN,AZ$320,FALSE),LEN(VLOOKUP($A170,csapatok!$A:$NN,AZ$320,FALSE))-6),'csapat-ranglista'!$A:$FP,AZ$321,FALSE)/8,VLOOKUP(VLOOKUP($A170,csapatok!$A:$NN,AZ$320,FALSE),'csapat-ranglista'!$A:$FP,AZ$321,FALSE)/4),0)</f>
        <v>0</v>
      </c>
      <c r="BA170" s="223">
        <f>IFERROR(IF(RIGHT(VLOOKUP($A170,csapatok!$A:$NN,BA$320,FALSE),5)="Csere",VLOOKUP(LEFT(VLOOKUP($A170,csapatok!$A:$NN,BA$320,FALSE),LEN(VLOOKUP($A170,csapatok!$A:$NN,BA$320,FALSE))-6),'csapat-ranglista'!$A:$FP,BA$321,FALSE)/8,VLOOKUP(VLOOKUP($A170,csapatok!$A:$NN,BA$320,FALSE),'csapat-ranglista'!$A:$FP,BA$321,FALSE)/4),0)</f>
        <v>0</v>
      </c>
      <c r="BB170" s="223">
        <f>IFERROR(IF(RIGHT(VLOOKUP($A170,csapatok!$A:$NN,BB$320,FALSE),5)="Csere",VLOOKUP(LEFT(VLOOKUP($A170,csapatok!$A:$NN,BB$320,FALSE),LEN(VLOOKUP($A170,csapatok!$A:$NN,BB$320,FALSE))-6),'csapat-ranglista'!$A:$FP,BB$321,FALSE)/8,VLOOKUP(VLOOKUP($A170,csapatok!$A:$NN,BB$320,FALSE),'csapat-ranglista'!$A:$FP,BB$321,FALSE)/4),0)</f>
        <v>0</v>
      </c>
      <c r="BC170" s="224">
        <f>versenyek!$ES$11*IFERROR(VLOOKUP(VLOOKUP($A170,versenyek!ER:ET,3,FALSE),szabalyok!$A$16:$B$23,2,FALSE)/4,0)</f>
        <v>0</v>
      </c>
      <c r="BD170" s="224">
        <f>versenyek!$EV$11*IFERROR(VLOOKUP(VLOOKUP($A170,versenyek!EU:EW,3,FALSE),szabalyok!$A$16:$B$23,2,FALSE)/4,0)</f>
        <v>0</v>
      </c>
      <c r="BE170" s="223">
        <f>IFERROR(IF(RIGHT(VLOOKUP($A170,csapatok!$A:$NN,BE$320,FALSE),5)="Csere",VLOOKUP(LEFT(VLOOKUP($A170,csapatok!$A:$NN,BE$320,FALSE),LEN(VLOOKUP($A170,csapatok!$A:$NN,BE$320,FALSE))-6),'csapat-ranglista'!$A:$FP,BE$321,FALSE)/8,VLOOKUP(VLOOKUP($A170,csapatok!$A:$NN,BE$320,FALSE),'csapat-ranglista'!$A:$FP,BE$321,FALSE)/4),0)</f>
        <v>0</v>
      </c>
      <c r="BF170" s="223">
        <f>IFERROR(IF(RIGHT(VLOOKUP($A170,csapatok!$A:$NN,BF$320,FALSE),5)="Csere",VLOOKUP(LEFT(VLOOKUP($A170,csapatok!$A:$NN,BF$320,FALSE),LEN(VLOOKUP($A170,csapatok!$A:$NN,BF$320,FALSE))-6),'csapat-ranglista'!$A:$FP,BF$321,FALSE)/8,VLOOKUP(VLOOKUP($A170,csapatok!$A:$NN,BF$320,FALSE),'csapat-ranglista'!$A:$FP,BF$321,FALSE)/4),0)</f>
        <v>0</v>
      </c>
      <c r="BG170" s="223">
        <f>IFERROR(IF(RIGHT(VLOOKUP($A170,csapatok!$A:$NN,BG$320,FALSE),5)="Csere",VLOOKUP(LEFT(VLOOKUP($A170,csapatok!$A:$NN,BG$320,FALSE),LEN(VLOOKUP($A170,csapatok!$A:$NN,BG$320,FALSE))-6),'csapat-ranglista'!$A:$FP,BG$321,FALSE)/8,VLOOKUP(VLOOKUP($A170,csapatok!$A:$NN,BG$320,FALSE),'csapat-ranglista'!$A:$FP,BG$321,FALSE)/4),0)</f>
        <v>0</v>
      </c>
      <c r="BH170" s="223">
        <f>IFERROR(IF(RIGHT(VLOOKUP($A170,csapatok!$A:$NN,BH$320,FALSE),5)="Csere",VLOOKUP(LEFT(VLOOKUP($A170,csapatok!$A:$NN,BH$320,FALSE),LEN(VLOOKUP($A170,csapatok!$A:$NN,BH$320,FALSE))-6),'csapat-ranglista'!$A:$FP,BH$321,FALSE)/8,VLOOKUP(VLOOKUP($A170,csapatok!$A:$NN,BH$320,FALSE),'csapat-ranglista'!$A:$FP,BH$321,FALSE)/4),0)</f>
        <v>0</v>
      </c>
      <c r="BI170" s="223">
        <f>IFERROR(IF(RIGHT(VLOOKUP($A170,csapatok!$A:$NN,BI$320,FALSE),5)="Csere",VLOOKUP(LEFT(VLOOKUP($A170,csapatok!$A:$NN,BI$320,FALSE),LEN(VLOOKUP($A170,csapatok!$A:$NN,BI$320,FALSE))-6),'csapat-ranglista'!$A:$FP,BI$321,FALSE)/8,VLOOKUP(VLOOKUP($A170,csapatok!$A:$NN,BI$320,FALSE),'csapat-ranglista'!$A:$FP,BI$321,FALSE)/4),0)</f>
        <v>0</v>
      </c>
      <c r="BJ170" s="223">
        <f>IFERROR(IF(RIGHT(VLOOKUP($A170,csapatok!$A:$NN,BJ$320,FALSE),5)="Csere",VLOOKUP(LEFT(VLOOKUP($A170,csapatok!$A:$NN,BJ$320,FALSE),LEN(VLOOKUP($A170,csapatok!$A:$NN,BJ$320,FALSE))-6),'csapat-ranglista'!$A:$FP,BJ$321,FALSE)/8,VLOOKUP(VLOOKUP($A170,csapatok!$A:$NN,BJ$320,FALSE),'csapat-ranglista'!$A:$FP,BJ$321,FALSE)/4),0)</f>
        <v>0</v>
      </c>
      <c r="BK170" s="223">
        <f>IFERROR(IF(RIGHT(VLOOKUP($A170,csapatok!$A:$NN,BK$320,FALSE),5)="Csere",VLOOKUP(LEFT(VLOOKUP($A170,csapatok!$A:$NN,BK$320,FALSE),LEN(VLOOKUP($A170,csapatok!$A:$NN,BK$320,FALSE))-6),'csapat-ranglista'!$A:$FP,BK$321,FALSE)/8,VLOOKUP(VLOOKUP($A170,csapatok!$A:$NN,BK$320,FALSE),'csapat-ranglista'!$A:$FP,BK$321,FALSE)/4),0)</f>
        <v>0</v>
      </c>
      <c r="BL170" s="223">
        <f>IFERROR(IF(RIGHT(VLOOKUP($A170,csapatok!$A:$NN,BL$320,FALSE),5)="Csere",VLOOKUP(LEFT(VLOOKUP($A170,csapatok!$A:$NN,BL$320,FALSE),LEN(VLOOKUP($A170,csapatok!$A:$NN,BL$320,FALSE))-6),'csapat-ranglista'!$A:$FP,BL$321,FALSE)/8,VLOOKUP(VLOOKUP($A170,csapatok!$A:$NN,BL$320,FALSE),'csapat-ranglista'!$A:$FP,BL$321,FALSE)/4),0)</f>
        <v>0</v>
      </c>
      <c r="BM170" s="223">
        <f>IFERROR(IF(RIGHT(VLOOKUP($A170,csapatok!$A:$NN,BM$320,FALSE),5)="Csere",VLOOKUP(LEFT(VLOOKUP($A170,csapatok!$A:$NN,BM$320,FALSE),LEN(VLOOKUP($A170,csapatok!$A:$NN,BM$320,FALSE))-6),'csapat-ranglista'!$A:$FP,BM$321,FALSE)/8,VLOOKUP(VLOOKUP($A170,csapatok!$A:$NN,BM$320,FALSE),'csapat-ranglista'!$A:$FP,BM$321,FALSE)/4),0)</f>
        <v>0</v>
      </c>
      <c r="BN170" s="223">
        <f>IFERROR(IF(RIGHT(VLOOKUP($A170,csapatok!$A:$NN,BN$320,FALSE),5)="Csere",VLOOKUP(LEFT(VLOOKUP($A170,csapatok!$A:$NN,BN$320,FALSE),LEN(VLOOKUP($A170,csapatok!$A:$NN,BN$320,FALSE))-6),'csapat-ranglista'!$A:$FP,BN$321,FALSE)/8,VLOOKUP(VLOOKUP($A170,csapatok!$A:$NN,BN$320,FALSE),'csapat-ranglista'!$A:$FP,BN$321,FALSE)/4),0)</f>
        <v>0</v>
      </c>
      <c r="BO170" s="223">
        <f>IFERROR(IF(RIGHT(VLOOKUP($A170,csapatok!$A:$NN,BO$320,FALSE),5)="Csere",VLOOKUP(LEFT(VLOOKUP($A170,csapatok!$A:$NN,BO$320,FALSE),LEN(VLOOKUP($A170,csapatok!$A:$NN,BO$320,FALSE))-6),'csapat-ranglista'!$A:$FP,BO$321,FALSE)/8,VLOOKUP(VLOOKUP($A170,csapatok!$A:$NN,BO$320,FALSE),'csapat-ranglista'!$A:$FP,BO$321,FALSE)/4),0)</f>
        <v>2.7546797229104678</v>
      </c>
      <c r="BP170" s="223">
        <f>IFERROR(IF(RIGHT(VLOOKUP($A170,csapatok!$A:$NN,BP$320,FALSE),5)="Csere",VLOOKUP(LEFT(VLOOKUP($A170,csapatok!$A:$NN,BP$320,FALSE),LEN(VLOOKUP($A170,csapatok!$A:$NN,BP$320,FALSE))-6),'csapat-ranglista'!$A:$FP,BP$321,FALSE)/8,VLOOKUP(VLOOKUP($A170,csapatok!$A:$NN,BP$320,FALSE),'csapat-ranglista'!$A:$FP,BP$321,FALSE)/4),0)</f>
        <v>0</v>
      </c>
      <c r="BQ170" s="223">
        <f>IFERROR(IF(RIGHT(VLOOKUP($A170,csapatok!$A:$NN,BQ$320,FALSE),5)="Csere",VLOOKUP(LEFT(VLOOKUP($A170,csapatok!$A:$NN,BQ$320,FALSE),LEN(VLOOKUP($A170,csapatok!$A:$NN,BQ$320,FALSE))-6),'csapat-ranglista'!$A:$FP,BQ$321,FALSE)/8,VLOOKUP(VLOOKUP($A170,csapatok!$A:$NN,BQ$320,FALSE),'csapat-ranglista'!$A:$FP,BQ$321,FALSE)/4),0)</f>
        <v>0</v>
      </c>
      <c r="BR170" s="223">
        <f>IFERROR(IF(RIGHT(VLOOKUP($A170,csapatok!$A:$NN,BR$320,FALSE),5)="Csere",VLOOKUP(LEFT(VLOOKUP($A170,csapatok!$A:$NN,BR$320,FALSE),LEN(VLOOKUP($A170,csapatok!$A:$NN,BR$320,FALSE))-6),'csapat-ranglista'!$A:$FP,BR$321,FALSE)/8,VLOOKUP(VLOOKUP($A170,csapatok!$A:$NN,BR$320,FALSE),'csapat-ranglista'!$A:$FP,BR$321,FALSE)/4),0)</f>
        <v>0</v>
      </c>
      <c r="BS170" s="223">
        <f>IFERROR(IF(RIGHT(VLOOKUP($A170,csapatok!$A:$NN,BS$320,FALSE),5)="Csere",VLOOKUP(LEFT(VLOOKUP($A170,csapatok!$A:$NN,BS$320,FALSE),LEN(VLOOKUP($A170,csapatok!$A:$NN,BS$320,FALSE))-6),'csapat-ranglista'!$A:$FP,BS$321,FALSE)/8,VLOOKUP(VLOOKUP($A170,csapatok!$A:$NN,BS$320,FALSE),'csapat-ranglista'!$A:$FP,BS$321,FALSE)/4),0)</f>
        <v>0</v>
      </c>
      <c r="BT170" s="223">
        <f>IFERROR(IF(RIGHT(VLOOKUP($A170,csapatok!$A:$NN,BT$320,FALSE),5)="Csere",VLOOKUP(LEFT(VLOOKUP($A170,csapatok!$A:$NN,BT$320,FALSE),LEN(VLOOKUP($A170,csapatok!$A:$NN,BT$320,FALSE))-6),'csapat-ranglista'!$A:$FP,BT$321,FALSE)/8,VLOOKUP(VLOOKUP($A170,csapatok!$A:$NN,BT$320,FALSE),'csapat-ranglista'!$A:$FP,BT$321,FALSE)/4),0)</f>
        <v>0</v>
      </c>
      <c r="BU170" s="223">
        <f>IFERROR(IF(RIGHT(VLOOKUP($A170,csapatok!$A:$NN,BU$320,FALSE),5)="Csere",VLOOKUP(LEFT(VLOOKUP($A170,csapatok!$A:$NN,BU$320,FALSE),LEN(VLOOKUP($A170,csapatok!$A:$NN,BU$320,FALSE))-6),'csapat-ranglista'!$A:$FP,BU$321,FALSE)/8,VLOOKUP(VLOOKUP($A170,csapatok!$A:$NN,BU$320,FALSE),'csapat-ranglista'!$A:$FP,BU$321,FALSE)/4),0)</f>
        <v>0</v>
      </c>
      <c r="BV170" s="223">
        <f>IFERROR(IF(RIGHT(VLOOKUP($A170,csapatok!$A:$NN,BV$320,FALSE),5)="Csere",VLOOKUP(LEFT(VLOOKUP($A170,csapatok!$A:$NN,BV$320,FALSE),LEN(VLOOKUP($A170,csapatok!$A:$NN,BV$320,FALSE))-6),'csapat-ranglista'!$A:$FP,BV$321,FALSE)/8,VLOOKUP(VLOOKUP($A170,csapatok!$A:$NN,BV$320,FALSE),'csapat-ranglista'!$A:$FP,BV$321,FALSE)/4),0)</f>
        <v>0</v>
      </c>
      <c r="BW170" s="223">
        <f>IFERROR(IF(RIGHT(VLOOKUP($A170,csapatok!$A:$NN,BW$320,FALSE),5)="Csere",VLOOKUP(LEFT(VLOOKUP($A170,csapatok!$A:$NN,BW$320,FALSE),LEN(VLOOKUP($A170,csapatok!$A:$NN,BW$320,FALSE))-6),'csapat-ranglista'!$A:$FP,BW$321,FALSE)/8,VLOOKUP(VLOOKUP($A170,csapatok!$A:$NN,BW$320,FALSE),'csapat-ranglista'!$A:$FP,BW$321,FALSE)/4),0)</f>
        <v>0</v>
      </c>
      <c r="BX170" s="223">
        <f>IFERROR(IF(RIGHT(VLOOKUP($A170,csapatok!$A:$NN,BX$320,FALSE),5)="Csere",VLOOKUP(LEFT(VLOOKUP($A170,csapatok!$A:$NN,BX$320,FALSE),LEN(VLOOKUP($A170,csapatok!$A:$NN,BX$320,FALSE))-6),'csapat-ranglista'!$A:$FP,BX$321,FALSE)/8,VLOOKUP(VLOOKUP($A170,csapatok!$A:$NN,BX$320,FALSE),'csapat-ranglista'!$A:$FP,BX$321,FALSE)/4),0)</f>
        <v>0</v>
      </c>
      <c r="BY170" s="223">
        <f>IFERROR(IF(RIGHT(VLOOKUP($A170,csapatok!$A:$NN,BY$320,FALSE),5)="Csere",VLOOKUP(LEFT(VLOOKUP($A170,csapatok!$A:$NN,BY$320,FALSE),LEN(VLOOKUP($A170,csapatok!$A:$NN,BY$320,FALSE))-6),'csapat-ranglista'!$A:$FP,BY$321,FALSE)/8,VLOOKUP(VLOOKUP($A170,csapatok!$A:$NN,BY$320,FALSE),'csapat-ranglista'!$A:$FP,BY$321,FALSE)/4),0)</f>
        <v>0</v>
      </c>
      <c r="BZ170" s="223">
        <f>IFERROR(IF(RIGHT(VLOOKUP($A170,csapatok!$A:$NN,BZ$320,FALSE),5)="Csere",VLOOKUP(LEFT(VLOOKUP($A170,csapatok!$A:$NN,BZ$320,FALSE),LEN(VLOOKUP($A170,csapatok!$A:$NN,BZ$320,FALSE))-6),'csapat-ranglista'!$A:$FP,BZ$321,FALSE)/8,VLOOKUP(VLOOKUP($A170,csapatok!$A:$NN,BZ$320,FALSE),'csapat-ranglista'!$A:$FP,BZ$321,FALSE)/4),0)</f>
        <v>0</v>
      </c>
      <c r="CA170" s="223">
        <f>IFERROR(IF(RIGHT(VLOOKUP($A170,csapatok!$A:$NN,CA$320,FALSE),5)="Csere",VLOOKUP(LEFT(VLOOKUP($A170,csapatok!$A:$NN,CA$320,FALSE),LEN(VLOOKUP($A170,csapatok!$A:$NN,CA$320,FALSE))-6),'csapat-ranglista'!$A:$FP,CA$321,FALSE)/8,VLOOKUP(VLOOKUP($A170,csapatok!$A:$NN,CA$320,FALSE),'csapat-ranglista'!$A:$FP,CA$321,FALSE)/4),0)</f>
        <v>0</v>
      </c>
      <c r="CB170" s="223">
        <f>IFERROR(IF(RIGHT(VLOOKUP($A170,csapatok!$A:$NN,CB$320,FALSE),5)="Csere",VLOOKUP(LEFT(VLOOKUP($A170,csapatok!$A:$NN,CB$320,FALSE),LEN(VLOOKUP($A170,csapatok!$A:$NN,CB$320,FALSE))-6),'csapat-ranglista'!$A:$FP,CB$321,FALSE)/8,VLOOKUP(VLOOKUP($A170,csapatok!$A:$NN,CB$320,FALSE),'csapat-ranglista'!$A:$FP,CB$321,FALSE)/4),0)</f>
        <v>0</v>
      </c>
      <c r="CC170" s="223">
        <f>IFERROR(IF(RIGHT(VLOOKUP($A170,csapatok!$A:$NN,CC$320,FALSE),5)="Csere",VLOOKUP(LEFT(VLOOKUP($A170,csapatok!$A:$NN,CC$320,FALSE),LEN(VLOOKUP($A170,csapatok!$A:$NN,CC$320,FALSE))-6),'csapat-ranglista'!$A:$FP,CC$321,FALSE)/8,VLOOKUP(VLOOKUP($A170,csapatok!$A:$NN,CC$320,FALSE),'csapat-ranglista'!$A:$FP,CC$321,FALSE)/4),0)</f>
        <v>0</v>
      </c>
      <c r="CD170" s="223">
        <f>IFERROR(IF(RIGHT(VLOOKUP($A170,csapatok!$A:$NN,CD$320,FALSE),5)="Csere",VLOOKUP(LEFT(VLOOKUP($A170,csapatok!$A:$NN,CD$320,FALSE),LEN(VLOOKUP($A170,csapatok!$A:$NN,CD$320,FALSE))-6),'csapat-ranglista'!$A:$FP,CD$321,FALSE)/8,VLOOKUP(VLOOKUP($A170,csapatok!$A:$NN,CD$320,FALSE),'csapat-ranglista'!$A:$FP,CD$321,FALSE)/4),0)</f>
        <v>0</v>
      </c>
      <c r="CE170" s="223">
        <f>IFERROR(IF(RIGHT(VLOOKUP($A170,csapatok!$A:$NN,CE$320,FALSE),5)="Csere",VLOOKUP(LEFT(VLOOKUP($A170,csapatok!$A:$NN,CE$320,FALSE),LEN(VLOOKUP($A170,csapatok!$A:$NN,CE$320,FALSE))-6),'csapat-ranglista'!$A:$FP,CE$321,FALSE)/8,VLOOKUP(VLOOKUP($A170,csapatok!$A:$NN,CE$320,FALSE),'csapat-ranglista'!$A:$FP,CE$321,FALSE)/4),0)</f>
        <v>0</v>
      </c>
      <c r="CF170" s="223">
        <f>IFERROR(IF(RIGHT(VLOOKUP($A170,csapatok!$A:$NN,CF$320,FALSE),5)="Csere",VLOOKUP(LEFT(VLOOKUP($A170,csapatok!$A:$NN,CF$320,FALSE),LEN(VLOOKUP($A170,csapatok!$A:$NN,CF$320,FALSE))-6),'csapat-ranglista'!$A:$FP,CF$321,FALSE)/8,VLOOKUP(VLOOKUP($A170,csapatok!$A:$NN,CF$320,FALSE),'csapat-ranglista'!$A:$FP,CF$321,FALSE)/4),0)</f>
        <v>0</v>
      </c>
      <c r="CG170" s="223">
        <f>IFERROR(IF(RIGHT(VLOOKUP($A170,csapatok!$A:$NN,CG$320,FALSE),5)="Csere",VLOOKUP(LEFT(VLOOKUP($A170,csapatok!$A:$NN,CG$320,FALSE),LEN(VLOOKUP($A170,csapatok!$A:$NN,CG$320,FALSE))-6),'csapat-ranglista'!$A:$FP,CG$321,FALSE)/8,VLOOKUP(VLOOKUP($A170,csapatok!$A:$NN,CG$320,FALSE),'csapat-ranglista'!$A:$FP,CG$321,FALSE)/4),0)</f>
        <v>0</v>
      </c>
      <c r="CH170" s="223">
        <f>IFERROR(IF(RIGHT(VLOOKUP($A170,csapatok!$A:$NN,CH$320,FALSE),5)="Csere",VLOOKUP(LEFT(VLOOKUP($A170,csapatok!$A:$NN,CH$320,FALSE),LEN(VLOOKUP($A170,csapatok!$A:$NN,CH$320,FALSE))-6),'csapat-ranglista'!$A:$FP,CH$321,FALSE)/8,VLOOKUP(VLOOKUP($A170,csapatok!$A:$NN,CH$320,FALSE),'csapat-ranglista'!$A:$FP,CH$321,FALSE)/4),0)</f>
        <v>0</v>
      </c>
      <c r="CI170" s="223">
        <f>IFERROR(IF(RIGHT(VLOOKUP($A170,csapatok!$A:$NN,CI$320,FALSE),5)="Csere",VLOOKUP(LEFT(VLOOKUP($A170,csapatok!$A:$NN,CI$320,FALSE),LEN(VLOOKUP($A170,csapatok!$A:$NN,CI$320,FALSE))-6),'csapat-ranglista'!$A:$FP,CI$321,FALSE)/8,VLOOKUP(VLOOKUP($A170,csapatok!$A:$NN,CI$320,FALSE),'csapat-ranglista'!$A:$FP,CI$321,FALSE)/4),0)</f>
        <v>0</v>
      </c>
      <c r="CJ170" s="224">
        <f>versenyek!$IQ$11*IFERROR(VLOOKUP(VLOOKUP($A170,versenyek!IP:IR,3,FALSE),szabalyok!$A$16:$B$23,2,FALSE)/4,0)</f>
        <v>0</v>
      </c>
      <c r="CK170" s="224">
        <f>versenyek!$IT$11*IFERROR(VLOOKUP(VLOOKUP($A170,versenyek!IS:IU,3,FALSE),szabalyok!$A$16:$B$23,2,FALSE)/4,0)</f>
        <v>0</v>
      </c>
      <c r="CL170" s="223">
        <f>IFERROR(IF(RIGHT(VLOOKUP($A170,csapatok!$A:$NN,CL$320,FALSE),5)="Csere",VLOOKUP(LEFT(VLOOKUP($A170,csapatok!$A:$NN,CL$320,FALSE),LEN(VLOOKUP($A170,csapatok!$A:$NN,CL$320,FALSE))-6),'csapat-ranglista'!$A:$FP,CL$321,FALSE)/8,VLOOKUP(VLOOKUP($A170,csapatok!$A:$NN,CL$320,FALSE),'csapat-ranglista'!$A:$FP,CL$321,FALSE)/4),0)</f>
        <v>0</v>
      </c>
      <c r="CM170" s="223">
        <f>IFERROR(IF(RIGHT(VLOOKUP($A170,csapatok!$A:$NN,CM$320,FALSE),5)="Csere",VLOOKUP(LEFT(VLOOKUP($A170,csapatok!$A:$NN,CM$320,FALSE),LEN(VLOOKUP($A170,csapatok!$A:$NN,CM$320,FALSE))-6),'csapat-ranglista'!$A:$FP,CM$321,FALSE)/8,VLOOKUP(VLOOKUP($A170,csapatok!$A:$NN,CM$320,FALSE),'csapat-ranglista'!$A:$FP,CM$321,FALSE)/4),0)</f>
        <v>0</v>
      </c>
      <c r="CN170" s="223">
        <f>IFERROR(IF(RIGHT(VLOOKUP($A170,csapatok!$A:$NN,CN$320,FALSE),5)="Csere",VLOOKUP(LEFT(VLOOKUP($A170,csapatok!$A:$NN,CN$320,FALSE),LEN(VLOOKUP($A170,csapatok!$A:$NN,CN$320,FALSE))-6),'csapat-ranglista'!$A:$FP,CN$321,FALSE)/8,VLOOKUP(VLOOKUP($A170,csapatok!$A:$NN,CN$320,FALSE),'csapat-ranglista'!$A:$FP,CN$321,FALSE)/4),0)</f>
        <v>0</v>
      </c>
      <c r="CO170" s="223">
        <f>IFERROR(IF(RIGHT(VLOOKUP($A170,csapatok!$A:$NN,CO$320,FALSE),5)="Csere",VLOOKUP(LEFT(VLOOKUP($A170,csapatok!$A:$NN,CO$320,FALSE),LEN(VLOOKUP($A170,csapatok!$A:$NN,CO$320,FALSE))-6),'csapat-ranglista'!$A:$FP,CO$321,FALSE)/8,VLOOKUP(VLOOKUP($A170,csapatok!$A:$NN,CO$320,FALSE),'csapat-ranglista'!$A:$FP,CO$321,FALSE)/4),0)</f>
        <v>0</v>
      </c>
      <c r="CP170" s="223">
        <f>IFERROR(IF(RIGHT(VLOOKUP($A170,csapatok!$A:$NN,CP$320,FALSE),5)="Csere",VLOOKUP(LEFT(VLOOKUP($A170,csapatok!$A:$NN,CP$320,FALSE),LEN(VLOOKUP($A170,csapatok!$A:$NN,CP$320,FALSE))-6),'csapat-ranglista'!$A:$FP,CP$321,FALSE)/8,VLOOKUP(VLOOKUP($A170,csapatok!$A:$NN,CP$320,FALSE),'csapat-ranglista'!$A:$FP,CP$321,FALSE)/4),0)</f>
        <v>0</v>
      </c>
      <c r="CQ170" s="223">
        <f>IFERROR(IF(RIGHT(VLOOKUP($A170,csapatok!$A:$NN,CQ$320,FALSE),5)="Csere",VLOOKUP(LEFT(VLOOKUP($A170,csapatok!$A:$NN,CQ$320,FALSE),LEN(VLOOKUP($A170,csapatok!$A:$NN,CQ$320,FALSE))-6),'csapat-ranglista'!$A:$FP,CQ$321,FALSE)/8,VLOOKUP(VLOOKUP($A170,csapatok!$A:$NN,CQ$320,FALSE),'csapat-ranglista'!$A:$FP,CQ$321,FALSE)/4),0)</f>
        <v>0</v>
      </c>
      <c r="CR170" s="223">
        <f>IFERROR(IF(RIGHT(VLOOKUP($A170,csapatok!$A:$NN,CR$320,FALSE),5)="Csere",VLOOKUP(LEFT(VLOOKUP($A170,csapatok!$A:$NN,CR$320,FALSE),LEN(VLOOKUP($A170,csapatok!$A:$NN,CR$320,FALSE))-6),'csapat-ranglista'!$A:$FP,CR$321,FALSE)/8,VLOOKUP(VLOOKUP($A170,csapatok!$A:$NN,CR$320,FALSE),'csapat-ranglista'!$A:$FP,CR$321,FALSE)/4),0)</f>
        <v>0</v>
      </c>
      <c r="CS170" s="223">
        <f>IFERROR(IF(RIGHT(VLOOKUP($A170,csapatok!$A:$NN,CS$320,FALSE),5)="Csere",VLOOKUP(LEFT(VLOOKUP($A170,csapatok!$A:$NN,CS$320,FALSE),LEN(VLOOKUP($A170,csapatok!$A:$NN,CS$320,FALSE))-6),'csapat-ranglista'!$A:$FP,CS$321,FALSE)/8,VLOOKUP(VLOOKUP($A170,csapatok!$A:$NN,CS$320,FALSE),'csapat-ranglista'!$A:$FP,CS$321,FALSE)/4),0)</f>
        <v>0</v>
      </c>
      <c r="CT170" s="223">
        <f>IFERROR(IF(RIGHT(VLOOKUP($A170,csapatok!$A:$NN,CT$320,FALSE),5)="Csere",VLOOKUP(LEFT(VLOOKUP($A170,csapatok!$A:$NN,CT$320,FALSE),LEN(VLOOKUP($A170,csapatok!$A:$NN,CT$320,FALSE))-6),'csapat-ranglista'!$A:$FP,CT$321,FALSE)/8,VLOOKUP(VLOOKUP($A170,csapatok!$A:$NN,CT$320,FALSE),'csapat-ranglista'!$A:$FP,CT$321,FALSE)/4),0)</f>
        <v>0</v>
      </c>
      <c r="CU170" s="223">
        <f>IFERROR(IF(RIGHT(VLOOKUP($A170,csapatok!$A:$NN,CU$320,FALSE),5)="Csere",VLOOKUP(LEFT(VLOOKUP($A170,csapatok!$A:$NN,CU$320,FALSE),LEN(VLOOKUP($A170,csapatok!$A:$NN,CU$320,FALSE))-6),'csapat-ranglista'!$A:$FP,CU$321,FALSE)/8,VLOOKUP(VLOOKUP($A170,csapatok!$A:$NN,CU$320,FALSE),'csapat-ranglista'!$A:$FP,CU$321,FALSE)/4),0)</f>
        <v>0</v>
      </c>
      <c r="CV170" s="223">
        <f>IFERROR(IF(RIGHT(VLOOKUP($A170,csapatok!$A:$NN,CV$320,FALSE),5)="Csere",VLOOKUP(LEFT(VLOOKUP($A170,csapatok!$A:$NN,CV$320,FALSE),LEN(VLOOKUP($A170,csapatok!$A:$NN,CV$320,FALSE))-6),'csapat-ranglista'!$A:$FP,CV$321,FALSE)/8,VLOOKUP(VLOOKUP($A170,csapatok!$A:$NN,CV$320,FALSE),'csapat-ranglista'!$A:$FP,CV$321,FALSE)/4),0)</f>
        <v>0</v>
      </c>
      <c r="CW170" s="223">
        <f>IFERROR(IF(RIGHT(VLOOKUP($A170,csapatok!$A:$NN,CW$320,FALSE),5)="Csere",VLOOKUP(LEFT(VLOOKUP($A170,csapatok!$A:$NN,CW$320,FALSE),LEN(VLOOKUP($A170,csapatok!$A:$NN,CW$320,FALSE))-6),'csapat-ranglista'!$A:$FP,CW$321,FALSE)/8,VLOOKUP(VLOOKUP($A170,csapatok!$A:$NN,CW$320,FALSE),'csapat-ranglista'!$A:$FP,CW$321,FALSE)/4),0)</f>
        <v>0</v>
      </c>
      <c r="CX170" s="223">
        <f>IFERROR(IF(RIGHT(VLOOKUP($A170,csapatok!$A:$NN,CX$320,FALSE),5)="Csere",VLOOKUP(LEFT(VLOOKUP($A170,csapatok!$A:$NN,CX$320,FALSE),LEN(VLOOKUP($A170,csapatok!$A:$NN,CX$320,FALSE))-6),'csapat-ranglista'!$A:$FP,CX$321,FALSE)/8,VLOOKUP(VLOOKUP($A170,csapatok!$A:$NN,CX$320,FALSE),'csapat-ranglista'!$A:$FP,CX$321,FALSE)/4),0)</f>
        <v>0</v>
      </c>
      <c r="CY170" s="223">
        <f>IFERROR(IF(RIGHT(VLOOKUP($A170,csapatok!$A:$NN,CY$320,FALSE),5)="Csere",VLOOKUP(LEFT(VLOOKUP($A170,csapatok!$A:$NN,CY$320,FALSE),LEN(VLOOKUP($A170,csapatok!$A:$NN,CY$320,FALSE))-6),'csapat-ranglista'!$A:$FP,CY$321,FALSE)/8,VLOOKUP(VLOOKUP($A170,csapatok!$A:$NN,CY$320,FALSE),'csapat-ranglista'!$A:$FP,CY$321,FALSE)/4),0)</f>
        <v>0</v>
      </c>
      <c r="CZ170" s="223">
        <f>IFERROR(IF(RIGHT(VLOOKUP($A170,csapatok!$A:$NN,CZ$320,FALSE),5)="Csere",VLOOKUP(LEFT(VLOOKUP($A170,csapatok!$A:$NN,CZ$320,FALSE),LEN(VLOOKUP($A170,csapatok!$A:$NN,CZ$320,FALSE))-6),'csapat-ranglista'!$A:$FP,CZ$321,FALSE)/8,VLOOKUP(VLOOKUP($A170,csapatok!$A:$NN,CZ$320,FALSE),'csapat-ranglista'!$A:$FP,CZ$321,FALSE)/4),0)</f>
        <v>0</v>
      </c>
      <c r="DA170" s="223">
        <f>IFERROR(IF(RIGHT(VLOOKUP($A170,csapatok!$A:$NN,DA$320,FALSE),5)="Csere",VLOOKUP(LEFT(VLOOKUP($A170,csapatok!$A:$NN,DA$320,FALSE),LEN(VLOOKUP($A170,csapatok!$A:$NN,DA$320,FALSE))-6),'csapat-ranglista'!$A:$FP,DA$321,FALSE)/8,VLOOKUP(VLOOKUP($A170,csapatok!$A:$NN,DA$320,FALSE),'csapat-ranglista'!$A:$FP,DA$321,FALSE)/4),0)</f>
        <v>0</v>
      </c>
      <c r="DB170" s="223">
        <f>IFERROR(IF(RIGHT(VLOOKUP($A170,csapatok!$A:$NN,DB$320,FALSE),5)="Csere",VLOOKUP(LEFT(VLOOKUP($A170,csapatok!$A:$NN,DB$320,FALSE),LEN(VLOOKUP($A170,csapatok!$A:$NN,DB$320,FALSE))-6),'csapat-ranglista'!$A:$FP,DB$321,FALSE)/8,VLOOKUP(VLOOKUP($A170,csapatok!$A:$NN,DB$320,FALSE),'csapat-ranglista'!$A:$FP,DB$321,FALSE)/4),0)</f>
        <v>0</v>
      </c>
      <c r="DC170" s="223">
        <f>IFERROR(IF(RIGHT(VLOOKUP($A170,csapatok!$A:$NN,DC$320,FALSE),5)="Csere",VLOOKUP(LEFT(VLOOKUP($A170,csapatok!$A:$NN,DC$320,FALSE),LEN(VLOOKUP($A170,csapatok!$A:$NN,DC$320,FALSE))-6),'csapat-ranglista'!$A:$FP,DC$321,FALSE)/8,VLOOKUP(VLOOKUP($A170,csapatok!$A:$NN,DC$320,FALSE),'csapat-ranglista'!$A:$FP,DC$321,FALSE)/4),0)</f>
        <v>0</v>
      </c>
      <c r="DD170" s="223">
        <f>IFERROR(IF(RIGHT(VLOOKUP($A170,csapatok!$A:$NN,DD$320,FALSE),5)="Csere",VLOOKUP(LEFT(VLOOKUP($A170,csapatok!$A:$NN,DD$320,FALSE),LEN(VLOOKUP($A170,csapatok!$A:$NN,DD$320,FALSE))-6),'csapat-ranglista'!$A:$FP,DD$321,FALSE)/8,VLOOKUP(VLOOKUP($A170,csapatok!$A:$NN,DD$320,FALSE),'csapat-ranglista'!$A:$FP,DD$321,FALSE)/4),0)</f>
        <v>0</v>
      </c>
      <c r="DE170" s="223">
        <f>IFERROR(IF(RIGHT(VLOOKUP($A170,csapatok!$A:$NN,DE$320,FALSE),5)="Csere",VLOOKUP(LEFT(VLOOKUP($A170,csapatok!$A:$NN,DE$320,FALSE),LEN(VLOOKUP($A170,csapatok!$A:$NN,DE$320,FALSE))-6),'csapat-ranglista'!$A:$FP,DE$321,FALSE)/8,VLOOKUP(VLOOKUP($A170,csapatok!$A:$NN,DE$320,FALSE),'csapat-ranglista'!$A:$FP,DE$321,FALSE)/4),0)</f>
        <v>0</v>
      </c>
      <c r="DF170" s="223">
        <f>IFERROR(IF(RIGHT(VLOOKUP($A170,csapatok!$A:$NN,DF$320,FALSE),5)="Csere",VLOOKUP(LEFT(VLOOKUP($A170,csapatok!$A:$NN,DF$320,FALSE),LEN(VLOOKUP($A170,csapatok!$A:$NN,DF$320,FALSE))-6),'csapat-ranglista'!$A:$FP,DF$321,FALSE)/8,VLOOKUP(VLOOKUP($A170,csapatok!$A:$NN,DF$320,FALSE),'csapat-ranglista'!$A:$FP,DF$321,FALSE)/4),0)</f>
        <v>0</v>
      </c>
      <c r="DG170" s="223">
        <f>IFERROR(IF(RIGHT(VLOOKUP($A170,csapatok!$A:$NN,DG$320,FALSE),5)="Csere",VLOOKUP(LEFT(VLOOKUP($A170,csapatok!$A:$NN,DG$320,FALSE),LEN(VLOOKUP($A170,csapatok!$A:$NN,DG$320,FALSE))-6),'csapat-ranglista'!$A:$FP,DG$321,FALSE)/8,VLOOKUP(VLOOKUP($A170,csapatok!$A:$NN,DG$320,FALSE),'csapat-ranglista'!$A:$FP,DG$321,FALSE)/4),0)</f>
        <v>0</v>
      </c>
      <c r="DH170" s="223">
        <f>IFERROR(IF(RIGHT(VLOOKUP($A170,csapatok!$A:$NN,DH$320,FALSE),5)="Csere",VLOOKUP(LEFT(VLOOKUP($A170,csapatok!$A:$NN,DH$320,FALSE),LEN(VLOOKUP($A170,csapatok!$A:$NN,DH$320,FALSE))-6),'csapat-ranglista'!$A:$FP,DH$321,FALSE)/8,VLOOKUP(VLOOKUP($A170,csapatok!$A:$NN,DH$320,FALSE),'csapat-ranglista'!$A:$FP,DH$321,FALSE)/4),0)</f>
        <v>0</v>
      </c>
      <c r="DI170" s="223">
        <f>IFERROR(IF(RIGHT(VLOOKUP($A170,csapatok!$A:$NN,DI$320,FALSE),5)="Csere",VLOOKUP(LEFT(VLOOKUP($A170,csapatok!$A:$NN,DI$320,FALSE),LEN(VLOOKUP($A170,csapatok!$A:$NN,DI$320,FALSE))-6),'csapat-ranglista'!$A:$FP,DI$321,FALSE)/8,VLOOKUP(VLOOKUP($A170,csapatok!$A:$NN,DI$320,FALSE),'csapat-ranglista'!$A:$FP,DI$321,FALSE)/4),0)</f>
        <v>0</v>
      </c>
      <c r="DJ170" s="223">
        <f>IFERROR(IF(RIGHT(VLOOKUP($A170,csapatok!$A:$NN,DJ$320,FALSE),5)="Csere",VLOOKUP(LEFT(VLOOKUP($A170,csapatok!$A:$NN,DJ$320,FALSE),LEN(VLOOKUP($A170,csapatok!$A:$NN,DJ$320,FALSE))-6),'csapat-ranglista'!$A:$FP,DJ$321,FALSE)/8,VLOOKUP(VLOOKUP($A170,csapatok!$A:$NN,DJ$320,FALSE),'csapat-ranglista'!$A:$FP,DJ$321,FALSE)/4),0)</f>
        <v>0</v>
      </c>
      <c r="DK170" s="223">
        <f>IFERROR(IF(RIGHT(VLOOKUP($A170,csapatok!$A:$NN,DK$320,FALSE),5)="Csere",VLOOKUP(LEFT(VLOOKUP($A170,csapatok!$A:$NN,DK$320,FALSE),LEN(VLOOKUP($A170,csapatok!$A:$NN,DK$320,FALSE))-6),'csapat-ranglista'!$A:$FP,DK$321,FALSE)/8,VLOOKUP(VLOOKUP($A170,csapatok!$A:$NN,DK$320,FALSE),'csapat-ranglista'!$A:$FP,DK$321,FALSE)/4),0)</f>
        <v>0</v>
      </c>
      <c r="DL170" s="223">
        <f>IFERROR(IF(RIGHT(VLOOKUP($A170,csapatok!$A:$NN,DL$320,FALSE),5)="Csere",VLOOKUP(LEFT(VLOOKUP($A170,csapatok!$A:$NN,DL$320,FALSE),LEN(VLOOKUP($A170,csapatok!$A:$NN,DL$320,FALSE))-6),'csapat-ranglista'!$A:$FP,DL$321,FALSE)/8,VLOOKUP(VLOOKUP($A170,csapatok!$A:$NN,DL$320,FALSE),'csapat-ranglista'!$A:$FP,DL$321,FALSE)/4),0)</f>
        <v>0</v>
      </c>
      <c r="DM170" s="223">
        <f>IFERROR(IF(RIGHT(VLOOKUP($A170,csapatok!$A:$NN,DM$320,FALSE),5)="Csere",VLOOKUP(LEFT(VLOOKUP($A170,csapatok!$A:$NN,DM$320,FALSE),LEN(VLOOKUP($A170,csapatok!$A:$NN,DM$320,FALSE))-6),'csapat-ranglista'!$A:$FP,DM$321,FALSE)/8,VLOOKUP(VLOOKUP($A170,csapatok!$A:$NN,DM$320,FALSE),'csapat-ranglista'!$A:$FP,DM$321,FALSE)/4),0)</f>
        <v>0</v>
      </c>
      <c r="DN170" s="223">
        <f>IFERROR(IF(RIGHT(VLOOKUP($A170,csapatok!$A:$NN,DN$320,FALSE),5)="Csere",VLOOKUP(LEFT(VLOOKUP($A170,csapatok!$A:$NN,DN$320,FALSE),LEN(VLOOKUP($A170,csapatok!$A:$NN,DN$320,FALSE))-6),'csapat-ranglista'!$A:$FP,DN$321,FALSE)/8,VLOOKUP(VLOOKUP($A170,csapatok!$A:$NN,DN$320,FALSE),'csapat-ranglista'!$A:$FP,DN$321,FALSE)/4),0)</f>
        <v>0</v>
      </c>
      <c r="DO170" s="224">
        <f>versenyek!$MF$11*IFERROR(VLOOKUP(VLOOKUP($A170,versenyek!ME:MG,3,FALSE),szabalyok!$A$16:$B$23,2,FALSE)/4,0)</f>
        <v>0</v>
      </c>
      <c r="DP170" s="224">
        <f>versenyek!$MI$11*IFERROR(VLOOKUP(VLOOKUP($A170,versenyek!MH:MJ,3,FALSE),szabalyok!$A$16:$B$23,2,FALSE)/4,0)</f>
        <v>0</v>
      </c>
      <c r="DQ170" s="223">
        <f>IFERROR(IF(RIGHT(VLOOKUP($A170,csapatok!$A:$NN,DQ$320,FALSE),5)="Csere",VLOOKUP(LEFT(VLOOKUP($A170,csapatok!$A:$NN,DQ$320,FALSE),LEN(VLOOKUP($A170,csapatok!$A:$NN,DQ$320,FALSE))-6),'csapat-ranglista'!$A:$FP,DQ$321,FALSE)/8,VLOOKUP(VLOOKUP($A170,csapatok!$A:$NN,DQ$320,FALSE),'csapat-ranglista'!$A:$FP,DQ$321,FALSE)/4),0)</f>
        <v>0</v>
      </c>
      <c r="DR170" s="223">
        <f>IFERROR(IF(RIGHT(VLOOKUP($A170,csapatok!$A:$NN,DR$320,FALSE),5)="Csere",VLOOKUP(LEFT(VLOOKUP($A170,csapatok!$A:$NN,DR$320,FALSE),LEN(VLOOKUP($A170,csapatok!$A:$NN,DR$320,FALSE))-6),'csapat-ranglista'!$A:$FP,DR$321,FALSE)/8,VLOOKUP(VLOOKUP($A170,csapatok!$A:$NN,DR$320,FALSE),'csapat-ranglista'!$A:$FP,DR$321,FALSE)/4),0)</f>
        <v>0</v>
      </c>
      <c r="DS170" s="223">
        <f>IFERROR(IF(RIGHT(VLOOKUP($A170,csapatok!$A:$NN,DS$320,FALSE),5)="Csere",VLOOKUP(LEFT(VLOOKUP($A170,csapatok!$A:$NN,DS$320,FALSE),LEN(VLOOKUP($A170,csapatok!$A:$NN,DS$320,FALSE))-6),'csapat-ranglista'!$A:$FP,DS$321,FALSE)/8,VLOOKUP(VLOOKUP($A170,csapatok!$A:$NN,DS$320,FALSE),'csapat-ranglista'!$A:$FP,DS$321,FALSE)/4),0)</f>
        <v>0</v>
      </c>
      <c r="DT170" s="223">
        <f>IFERROR(IF(RIGHT(VLOOKUP($A170,csapatok!$A:$NN,DT$320,FALSE),5)="Csere",VLOOKUP(LEFT(VLOOKUP($A170,csapatok!$A:$NN,DT$320,FALSE),LEN(VLOOKUP($A170,csapatok!$A:$NN,DT$320,FALSE))-6),'csapat-ranglista'!$A:$FP,DT$321,FALSE)/8,VLOOKUP(VLOOKUP($A170,csapatok!$A:$NN,DT$320,FALSE),'csapat-ranglista'!$A:$FP,DT$321,FALSE)/4),0)</f>
        <v>0</v>
      </c>
      <c r="DU170" s="223">
        <f>IFERROR(IF(RIGHT(VLOOKUP($A170,csapatok!$A:$NN,DU$320,FALSE),5)="Csere",VLOOKUP(LEFT(VLOOKUP($A170,csapatok!$A:$NN,DU$320,FALSE),LEN(VLOOKUP($A170,csapatok!$A:$NN,DU$320,FALSE))-6),'csapat-ranglista'!$A:$FP,DU$321,FALSE)/8,VLOOKUP(VLOOKUP($A170,csapatok!$A:$NN,DU$320,FALSE),'csapat-ranglista'!$A:$FP,DU$321,FALSE)/4),0)</f>
        <v>0</v>
      </c>
      <c r="DV170" s="223">
        <f>IFERROR(IF(RIGHT(VLOOKUP($A170,csapatok!$A:$NN,DV$320,FALSE),5)="Csere",VLOOKUP(LEFT(VLOOKUP($A170,csapatok!$A:$NN,DV$320,FALSE),LEN(VLOOKUP($A170,csapatok!$A:$NN,DV$320,FALSE))-6),'csapat-ranglista'!$A:$FP,DV$321,FALSE)/8,VLOOKUP(VLOOKUP($A170,csapatok!$A:$NN,DV$320,FALSE),'csapat-ranglista'!$A:$FP,DV$321,FALSE)/4),0)</f>
        <v>0</v>
      </c>
      <c r="DW170" s="223">
        <f>IFERROR(IF(RIGHT(VLOOKUP($A170,csapatok!$A:$NN,DW$320,FALSE),5)="Csere",VLOOKUP(LEFT(VLOOKUP($A170,csapatok!$A:$NN,DW$320,FALSE),LEN(VLOOKUP($A170,csapatok!$A:$NN,DW$320,FALSE))-6),'csapat-ranglista'!$A:$FP,DW$321,FALSE)/8,VLOOKUP(VLOOKUP($A170,csapatok!$A:$NN,DW$320,FALSE),'csapat-ranglista'!$A:$FP,DW$321,FALSE)/4),0)</f>
        <v>0</v>
      </c>
      <c r="DX170" s="223">
        <f>IFERROR(IF(RIGHT(VLOOKUP($A170,csapatok!$A:$NN,DX$320,FALSE),5)="Csere",VLOOKUP(LEFT(VLOOKUP($A170,csapatok!$A:$NN,DX$320,FALSE),LEN(VLOOKUP($A170,csapatok!$A:$NN,DX$320,FALSE))-6),'csapat-ranglista'!$A:$FP,DX$321,FALSE)/8,VLOOKUP(VLOOKUP($A170,csapatok!$A:$NN,DX$320,FALSE),'csapat-ranglista'!$A:$FP,DX$321,FALSE)/4),0)</f>
        <v>0</v>
      </c>
      <c r="DY170" s="223">
        <f>IFERROR(IF(RIGHT(VLOOKUP($A170,csapatok!$A:$NN,DY$320,FALSE),5)="Csere",VLOOKUP(LEFT(VLOOKUP($A170,csapatok!$A:$NN,DY$320,FALSE),LEN(VLOOKUP($A170,csapatok!$A:$NN,DY$320,FALSE))-6),'csapat-ranglista'!$A:$FP,DY$321,FALSE)/8,VLOOKUP(VLOOKUP($A170,csapatok!$A:$NN,DY$320,FALSE),'csapat-ranglista'!$A:$FP,DY$321,FALSE)/4),0)</f>
        <v>0</v>
      </c>
      <c r="DZ170" s="223">
        <f>IFERROR(IF(RIGHT(VLOOKUP($A170,csapatok!$A:$NN,DZ$320,FALSE),5)="Csere",VLOOKUP(LEFT(VLOOKUP($A170,csapatok!$A:$NN,DZ$320,FALSE),LEN(VLOOKUP($A170,csapatok!$A:$NN,DZ$320,FALSE))-6),'csapat-ranglista'!$A:$FP,DZ$321,FALSE)/8,VLOOKUP(VLOOKUP($A170,csapatok!$A:$NN,DZ$320,FALSE),'csapat-ranglista'!$A:$FP,DZ$321,FALSE)/4),0)</f>
        <v>0</v>
      </c>
      <c r="EA170" s="223">
        <f>IFERROR(IF(RIGHT(VLOOKUP($A170,csapatok!$A:$NN,EA$320,FALSE),5)="Csere",VLOOKUP(LEFT(VLOOKUP($A170,csapatok!$A:$NN,EA$320,FALSE),LEN(VLOOKUP($A170,csapatok!$A:$NN,EA$320,FALSE))-6),'csapat-ranglista'!$A:$FP,EA$321,FALSE)/8,VLOOKUP(VLOOKUP($A170,csapatok!$A:$NN,EA$320,FALSE),'csapat-ranglista'!$A:$FP,EA$321,FALSE)/4),0)</f>
        <v>0</v>
      </c>
      <c r="EB170" s="223">
        <f>IFERROR(IF(RIGHT(VLOOKUP($A170,csapatok!$A:$NN,EB$320,FALSE),5)="Csere",VLOOKUP(LEFT(VLOOKUP($A170,csapatok!$A:$NN,EB$320,FALSE),LEN(VLOOKUP($A170,csapatok!$A:$NN,EB$320,FALSE))-6),'csapat-ranglista'!$A:$FP,EB$321,FALSE)/8,VLOOKUP(VLOOKUP($A170,csapatok!$A:$NN,EB$320,FALSE),'csapat-ranglista'!$A:$FP,EB$321,FALSE)/4),0)</f>
        <v>0</v>
      </c>
      <c r="EC170" s="223">
        <f>IFERROR(IF(RIGHT(VLOOKUP($A170,csapatok!$A:$NN,EC$320,FALSE),5)="Csere",VLOOKUP(LEFT(VLOOKUP($A170,csapatok!$A:$NN,EC$320,FALSE),LEN(VLOOKUP($A170,csapatok!$A:$NN,EC$320,FALSE))-6),'csapat-ranglista'!$A:$FP,EC$321,FALSE)/8,VLOOKUP(VLOOKUP($A170,csapatok!$A:$NN,EC$320,FALSE),'csapat-ranglista'!$A:$FP,EC$321,FALSE)/4),0)</f>
        <v>0</v>
      </c>
      <c r="ED170" s="223">
        <f>IFERROR(IF(RIGHT(VLOOKUP($A170,csapatok!$A:$NN,ED$320,FALSE),5)="Csere",VLOOKUP(LEFT(VLOOKUP($A170,csapatok!$A:$NN,ED$320,FALSE),LEN(VLOOKUP($A170,csapatok!$A:$NN,ED$320,FALSE))-6),'csapat-ranglista'!$A:$FP,ED$321,FALSE)/8,VLOOKUP(VLOOKUP($A170,csapatok!$A:$NN,ED$320,FALSE),'csapat-ranglista'!$A:$FP,ED$321,FALSE)/4),0)</f>
        <v>0</v>
      </c>
      <c r="EE170" s="223">
        <f>IFERROR(IF(RIGHT(VLOOKUP($A170,csapatok!$A:$NN,EE$320,FALSE),5)="Csere",VLOOKUP(LEFT(VLOOKUP($A170,csapatok!$A:$NN,EE$320,FALSE),LEN(VLOOKUP($A170,csapatok!$A:$NN,EE$320,FALSE))-6),'csapat-ranglista'!$A:$FP,EE$321,FALSE)/8,VLOOKUP(VLOOKUP($A170,csapatok!$A:$NN,EE$320,FALSE),'csapat-ranglista'!$A:$FP,EE$321,FALSE)/4),0)</f>
        <v>0</v>
      </c>
      <c r="EF170" s="223">
        <f>IFERROR(IF(RIGHT(VLOOKUP($A170,csapatok!$A:$NN,EF$320,FALSE),5)="Csere",VLOOKUP(LEFT(VLOOKUP($A170,csapatok!$A:$NN,EF$320,FALSE),LEN(VLOOKUP($A170,csapatok!$A:$NN,EF$320,FALSE))-6),'csapat-ranglista'!$A:$FP,EF$321,FALSE)/8,VLOOKUP(VLOOKUP($A170,csapatok!$A:$NN,EF$320,FALSE),'csapat-ranglista'!$A:$FP,EF$321,FALSE)/4),0)</f>
        <v>0</v>
      </c>
      <c r="EG170" s="223">
        <f>IFERROR(IF(RIGHT(VLOOKUP($A170,csapatok!$A:$NN,EG$320,FALSE),5)="Csere",VLOOKUP(LEFT(VLOOKUP($A170,csapatok!$A:$NN,EG$320,FALSE),LEN(VLOOKUP($A170,csapatok!$A:$NN,EG$320,FALSE))-6),'csapat-ranglista'!$A:$FP,EG$321,FALSE)/8,VLOOKUP(VLOOKUP($A170,csapatok!$A:$NN,EG$320,FALSE),'csapat-ranglista'!$A:$FP,EG$321,FALSE)/4),0)</f>
        <v>0</v>
      </c>
      <c r="EH170" s="223">
        <f>IFERROR(IF(RIGHT(VLOOKUP($A170,csapatok!$A:$NN,EH$320,FALSE),5)="Csere",VLOOKUP(LEFT(VLOOKUP($A170,csapatok!$A:$NN,EH$320,FALSE),LEN(VLOOKUP($A170,csapatok!$A:$NN,EH$320,FALSE))-6),'csapat-ranglista'!$A:$FP,EH$321,FALSE)/8,VLOOKUP(VLOOKUP($A170,csapatok!$A:$NN,EH$320,FALSE),'csapat-ranglista'!$A:$FP,EH$321,FALSE)/4),0)</f>
        <v>0</v>
      </c>
      <c r="EI170" s="223">
        <f>IFERROR(IF(RIGHT(VLOOKUP($A170,csapatok!$A:$NN,EI$320,FALSE),5)="Csere",VLOOKUP(LEFT(VLOOKUP($A170,csapatok!$A:$NN,EI$320,FALSE),LEN(VLOOKUP($A170,csapatok!$A:$NN,EI$320,FALSE))-6),'csapat-ranglista'!$A:$FP,EI$321,FALSE)/8,VLOOKUP(VLOOKUP($A170,csapatok!$A:$NN,EI$320,FALSE),'csapat-ranglista'!$A:$FP,EI$321,FALSE)/4),0)</f>
        <v>0</v>
      </c>
      <c r="EJ170" s="223">
        <f>IFERROR(IF(RIGHT(VLOOKUP($A170,csapatok!$A:$NN,EJ$320,FALSE),5)="Csere",VLOOKUP(LEFT(VLOOKUP($A170,csapatok!$A:$NN,EJ$320,FALSE),LEN(VLOOKUP($A170,csapatok!$A:$NN,EJ$320,FALSE))-6),'csapat-ranglista'!$A:$FP,EJ$321,FALSE)/8,VLOOKUP(VLOOKUP($A170,csapatok!$A:$NN,EJ$320,FALSE),'csapat-ranglista'!$A:$FP,EJ$321,FALSE)/4),0)</f>
        <v>0</v>
      </c>
      <c r="EK170" s="223">
        <f>IFERROR(IF(RIGHT(VLOOKUP($A170,csapatok!$A:$NN,EK$320,FALSE),5)="Csere",VLOOKUP(LEFT(VLOOKUP($A170,csapatok!$A:$NN,EK$320,FALSE),LEN(VLOOKUP($A170,csapatok!$A:$NN,EK$320,FALSE))-6),'csapat-ranglista'!$A:$FP,EK$321,FALSE)/8,VLOOKUP(VLOOKUP($A170,csapatok!$A:$NN,EK$320,FALSE),'csapat-ranglista'!$A:$FP,EK$321,FALSE)/4),0)</f>
        <v>0</v>
      </c>
      <c r="EL170" s="223">
        <f>IFERROR(IF(RIGHT(VLOOKUP($A170,csapatok!$A:$NN,EL$320,FALSE),5)="Csere",VLOOKUP(LEFT(VLOOKUP($A170,csapatok!$A:$NN,EL$320,FALSE),LEN(VLOOKUP($A170,csapatok!$A:$NN,EL$320,FALSE))-6),'csapat-ranglista'!$A:$FP,EL$321,FALSE)/8,VLOOKUP(VLOOKUP($A170,csapatok!$A:$NN,EL$320,FALSE),'csapat-ranglista'!$A:$FP,EL$321,FALSE)/4),0)</f>
        <v>0</v>
      </c>
      <c r="EM170" s="223">
        <f>IFERROR(IF(RIGHT(VLOOKUP($A170,csapatok!$A:$NN,EM$320,FALSE),5)="Csere",VLOOKUP(LEFT(VLOOKUP($A170,csapatok!$A:$NN,EM$320,FALSE),LEN(VLOOKUP($A170,csapatok!$A:$NN,EM$320,FALSE))-6),'csapat-ranglista'!$A:$FP,EM$321,FALSE)/8,VLOOKUP(VLOOKUP($A170,csapatok!$A:$NN,EM$320,FALSE),'csapat-ranglista'!$A:$FP,EM$321,FALSE)/4),0)</f>
        <v>0</v>
      </c>
      <c r="EN170" s="223">
        <f>IFERROR(IF(RIGHT(VLOOKUP($A170,csapatok!$A:$NN,EN$320,FALSE),5)="Csere",VLOOKUP(LEFT(VLOOKUP($A170,csapatok!$A:$NN,EN$320,FALSE),LEN(VLOOKUP($A170,csapatok!$A:$NN,EN$320,FALSE))-6),'csapat-ranglista'!$A:$FP,EN$321,FALSE)/8,VLOOKUP(VLOOKUP($A170,csapatok!$A:$NN,EN$320,FALSE),'csapat-ranglista'!$A:$FP,EN$321,FALSE)/4),0)</f>
        <v>0</v>
      </c>
      <c r="EO170" s="223">
        <f>IFERROR(IF(RIGHT(VLOOKUP($A170,csapatok!$A:$NN,EO$320,FALSE),5)="Csere",VLOOKUP(LEFT(VLOOKUP($A170,csapatok!$A:$NN,EO$320,FALSE),LEN(VLOOKUP($A170,csapatok!$A:$NN,EO$320,FALSE))-6),'csapat-ranglista'!$A:$FP,EO$321,FALSE)/8,VLOOKUP(VLOOKUP($A170,csapatok!$A:$NN,EO$320,FALSE),'csapat-ranglista'!$A:$FP,EO$321,FALSE)/4),0)</f>
        <v>0</v>
      </c>
      <c r="EP170" s="223">
        <f>IFERROR(IF(RIGHT(VLOOKUP($A170,csapatok!$A:$NN,EP$320,FALSE),5)="Csere",VLOOKUP(LEFT(VLOOKUP($A170,csapatok!$A:$NN,EP$320,FALSE),LEN(VLOOKUP($A170,csapatok!$A:$NN,EP$320,FALSE))-6),'csapat-ranglista'!$A:$FP,EP$321,FALSE)/8,VLOOKUP(VLOOKUP($A170,csapatok!$A:$NN,EP$320,FALSE),'csapat-ranglista'!$A:$FP,EP$321,FALSE)/4),0)</f>
        <v>0</v>
      </c>
      <c r="EQ170" s="223">
        <f>IFERROR(IF(RIGHT(VLOOKUP($A170,csapatok!$A:$NN,EQ$320,FALSE),5)="Csere",VLOOKUP(LEFT(VLOOKUP($A170,csapatok!$A:$NN,EQ$320,FALSE),LEN(VLOOKUP($A170,csapatok!$A:$NN,EQ$320,FALSE))-6),'csapat-ranglista'!$A:$FP,EQ$321,FALSE)/8,VLOOKUP(VLOOKUP($A170,csapatok!$A:$NN,EQ$320,FALSE),'csapat-ranglista'!$A:$FP,EQ$321,FALSE)/4),0)</f>
        <v>0</v>
      </c>
      <c r="ER170" s="223">
        <f>IFERROR(IF(RIGHT(VLOOKUP($A170,csapatok!$A:$NN,ER$320,FALSE),5)="Csere",VLOOKUP(LEFT(VLOOKUP($A170,csapatok!$A:$NN,ER$320,FALSE),LEN(VLOOKUP($A170,csapatok!$A:$NN,ER$320,FALSE))-6),'csapat-ranglista'!$A:$FP,ER$321,FALSE)/8,VLOOKUP(VLOOKUP($A170,csapatok!$A:$NN,ER$320,FALSE),'csapat-ranglista'!$A:$FP,ER$321,FALSE)/4),0)</f>
        <v>0</v>
      </c>
      <c r="ES170" s="223">
        <f>IFERROR(IF(RIGHT(VLOOKUP($A170,csapatok!$A:$NN,ES$320,FALSE),5)="Csere",VLOOKUP(LEFT(VLOOKUP($A170,csapatok!$A:$NN,ES$320,FALSE),LEN(VLOOKUP($A170,csapatok!$A:$NN,ES$320,FALSE))-6),'csapat-ranglista'!$A:$FP,ES$321,FALSE)/8,VLOOKUP(VLOOKUP($A170,csapatok!$A:$NN,ES$320,FALSE),'csapat-ranglista'!$A:$FP,ES$321,FALSE)/4),0)</f>
        <v>0</v>
      </c>
      <c r="ET170" s="223">
        <f>IFERROR(IF(RIGHT(VLOOKUP($A170,csapatok!$A:$NN,ET$320,FALSE),5)="Csere",VLOOKUP(LEFT(VLOOKUP($A170,csapatok!$A:$NN,ET$320,FALSE),LEN(VLOOKUP($A170,csapatok!$A:$NN,ET$320,FALSE))-6),'csapat-ranglista'!$A:$FP,ET$321,FALSE)/8,VLOOKUP(VLOOKUP($A170,csapatok!$A:$NN,ET$320,FALSE),'csapat-ranglista'!$A:$FP,ET$321,FALSE)/4),0)</f>
        <v>0</v>
      </c>
      <c r="EU170" s="223">
        <f>IFERROR(IF(RIGHT(VLOOKUP($A170,csapatok!$A:$NN,EU$320,FALSE),5)="Csere",VLOOKUP(LEFT(VLOOKUP($A170,csapatok!$A:$NN,EU$320,FALSE),LEN(VLOOKUP($A170,csapatok!$A:$NN,EU$320,FALSE))-6),'csapat-ranglista'!$A:$FP,EU$321,FALSE)/8,VLOOKUP(VLOOKUP($A170,csapatok!$A:$NN,EU$320,FALSE),'csapat-ranglista'!$A:$FP,EU$321,FALSE)/4),0)</f>
        <v>0</v>
      </c>
      <c r="EV170" s="223">
        <f>IFERROR(IF(RIGHT(VLOOKUP($A170,csapatok!$A:$NN,EV$320,FALSE),5)="Csere",VLOOKUP(LEFT(VLOOKUP($A170,csapatok!$A:$NN,EV$320,FALSE),LEN(VLOOKUP($A170,csapatok!$A:$NN,EV$320,FALSE))-6),'csapat-ranglista'!$A:$FP,EV$321,FALSE)/8,VLOOKUP(VLOOKUP($A170,csapatok!$A:$NN,EV$320,FALSE),'csapat-ranglista'!$A:$FP,EV$321,FALSE)/4),0)</f>
        <v>0</v>
      </c>
      <c r="EW170" s="223">
        <f>IFERROR(IF(RIGHT(VLOOKUP($A170,csapatok!$A:$NN,EW$320,FALSE),5)="Csere",VLOOKUP(LEFT(VLOOKUP($A170,csapatok!$A:$NN,EW$320,FALSE),LEN(VLOOKUP($A170,csapatok!$A:$NN,EW$320,FALSE))-6),'csapat-ranglista'!$A:$FP,EW$321,FALSE)/8,VLOOKUP(VLOOKUP($A170,csapatok!$A:$NN,EW$320,FALSE),'csapat-ranglista'!$A:$FP,EW$321,FALSE)/4),0)</f>
        <v>0</v>
      </c>
      <c r="EX170" s="223">
        <f>IFERROR(IF(RIGHT(VLOOKUP($A170,csapatok!$A:$NN,EX$320,FALSE),5)="Csere",VLOOKUP(LEFT(VLOOKUP($A170,csapatok!$A:$NN,EX$320,FALSE),LEN(VLOOKUP($A170,csapatok!$A:$NN,EX$320,FALSE))-6),'csapat-ranglista'!$A:$FP,EX$321,FALSE)/8,VLOOKUP(VLOOKUP($A170,csapatok!$A:$NN,EX$320,FALSE),'csapat-ranglista'!$A:$FP,EX$321,FALSE)/4),0)</f>
        <v>0</v>
      </c>
      <c r="EY170" s="223">
        <f>IFERROR(IF(RIGHT(VLOOKUP($A170,csapatok!$A:$NN,EY$320,FALSE),5)="Csere",VLOOKUP(LEFT(VLOOKUP($A170,csapatok!$A:$NN,EY$320,FALSE),LEN(VLOOKUP($A170,csapatok!$A:$NN,EY$320,FALSE))-6),'csapat-ranglista'!$A:$FP,EY$321,FALSE)/8,VLOOKUP(VLOOKUP($A170,csapatok!$A:$NN,EY$320,FALSE),'csapat-ranglista'!$A:$FP,EY$321,FALSE)/4),0)</f>
        <v>0</v>
      </c>
      <c r="EZ170" s="223">
        <f>IFERROR(IF(RIGHT(VLOOKUP($A170,csapatok!$A:$NN,EZ$320,FALSE),5)="Csere",VLOOKUP(LEFT(VLOOKUP($A170,csapatok!$A:$NN,EZ$320,FALSE),LEN(VLOOKUP($A170,csapatok!$A:$NN,EZ$320,FALSE))-6),'csapat-ranglista'!$A:$FP,EZ$321,FALSE)/8,VLOOKUP(VLOOKUP($A170,csapatok!$A:$NN,EZ$320,FALSE),'csapat-ranglista'!$A:$FP,EZ$321,FALSE)/4),0)</f>
        <v>0</v>
      </c>
      <c r="FA170" s="223">
        <f>IFERROR(IF(RIGHT(VLOOKUP($A170,csapatok!$A:$NN,FA$320,FALSE),5)="Csere",VLOOKUP(LEFT(VLOOKUP($A170,csapatok!$A:$NN,FA$320,FALSE),LEN(VLOOKUP($A170,csapatok!$A:$NN,FA$320,FALSE))-6),'csapat-ranglista'!$A:$FP,FA$321,FALSE)/8,VLOOKUP(VLOOKUP($A170,csapatok!$A:$NN,FA$320,FALSE),'csapat-ranglista'!$A:$FP,FA$321,FALSE)/4),0)</f>
        <v>0</v>
      </c>
      <c r="FB170" s="223">
        <f>IFERROR(IF(RIGHT(VLOOKUP($A170,csapatok!$A:$NN,FB$320,FALSE),5)="Csere",VLOOKUP(LEFT(VLOOKUP($A170,csapatok!$A:$NN,FB$320,FALSE),LEN(VLOOKUP($A170,csapatok!$A:$NN,FB$320,FALSE))-6),'csapat-ranglista'!$A:$FP,FB$321,FALSE)/8,VLOOKUP(VLOOKUP($A170,csapatok!$A:$NN,FB$320,FALSE),'csapat-ranglista'!$A:$FP,FB$321,FALSE)/4),0)</f>
        <v>0</v>
      </c>
      <c r="FC170" s="223">
        <f>IFERROR(IF(RIGHT(VLOOKUP($A170,csapatok!$A:$NN,FC$320,FALSE),5)="Csere",VLOOKUP(LEFT(VLOOKUP($A170,csapatok!$A:$NN,FC$320,FALSE),LEN(VLOOKUP($A170,csapatok!$A:$NN,FC$320,FALSE))-6),'csapat-ranglista'!$A:$FP,FC$321,FALSE)/8,VLOOKUP(VLOOKUP($A170,csapatok!$A:$NN,FC$320,FALSE),'csapat-ranglista'!$A:$FP,FC$321,FALSE)/4),0)</f>
        <v>0</v>
      </c>
      <c r="FD170" s="224">
        <f>versenyek!$QY$11*IFERROR(VLOOKUP(VLOOKUP($A170,versenyek!QX:QZ,3,FALSE),szabalyok!$A$16:$B$23,2,FALSE)/4,0)</f>
        <v>0</v>
      </c>
      <c r="FE170" s="224">
        <f>versenyek!$RB$11*IFERROR(VLOOKUP(VLOOKUP($A170,versenyek!RA:RC,3,FALSE),szabalyok!$A$16:$B$23,2,FALSE)/4,0)</f>
        <v>0</v>
      </c>
      <c r="FF170" s="223">
        <f>IFERROR(IF(RIGHT(VLOOKUP($A170,csapatok!$A:$NN,FF$320,FALSE),5)="Csere",VLOOKUP(LEFT(VLOOKUP($A170,csapatok!$A:$NN,FF$320,FALSE),LEN(VLOOKUP($A170,csapatok!$A:$NN,FF$320,FALSE))-6),'csapat-ranglista'!$A:$FP,FF$321,FALSE)/8,VLOOKUP(VLOOKUP($A170,csapatok!$A:$NN,FF$320,FALSE),'csapat-ranglista'!$A:$FP,FF$321,FALSE)/4),0)</f>
        <v>0</v>
      </c>
      <c r="FG170" s="223">
        <f>IFERROR(IF(RIGHT(VLOOKUP($A170,csapatok!$A:$NN,FG$320,FALSE),5)="Csere",VLOOKUP(LEFT(VLOOKUP($A170,csapatok!$A:$NN,FG$320,FALSE),LEN(VLOOKUP($A170,csapatok!$A:$NN,FG$320,FALSE))-6),'csapat-ranglista'!$A:$FP,FG$321,FALSE)/8,VLOOKUP(VLOOKUP($A170,csapatok!$A:$NN,FG$320,FALSE),'csapat-ranglista'!$A:$FP,FG$321,FALSE)/4),0)</f>
        <v>0</v>
      </c>
      <c r="FH170" s="223">
        <f>IFERROR(IF(RIGHT(VLOOKUP($A170,csapatok!$A:$NN,FH$320,FALSE),5)="Csere",VLOOKUP(LEFT(VLOOKUP($A170,csapatok!$A:$NN,FH$320,FALSE),LEN(VLOOKUP($A170,csapatok!$A:$NN,FH$320,FALSE))-6),'csapat-ranglista'!$A:$FP,FH$321,FALSE)/8,VLOOKUP(VLOOKUP($A170,csapatok!$A:$NN,FH$320,FALSE),'csapat-ranglista'!$A:$FP,FH$321,FALSE)/4),0)</f>
        <v>0</v>
      </c>
      <c r="FI170" s="223">
        <f>IFERROR(IF(RIGHT(VLOOKUP($A170,csapatok!$A:$NN,FI$320,FALSE),5)="Csere",VLOOKUP(LEFT(VLOOKUP($A170,csapatok!$A:$NN,FI$320,FALSE),LEN(VLOOKUP($A170,csapatok!$A:$NN,FI$320,FALSE))-6),'csapat-ranglista'!$A:$FP,FI$321,FALSE)/8,VLOOKUP(VLOOKUP($A170,csapatok!$A:$NN,FI$320,FALSE),'csapat-ranglista'!$A:$FP,FI$321,FALSE)/4),0)</f>
        <v>0</v>
      </c>
      <c r="FJ170" s="223">
        <f>IFERROR(IF(RIGHT(VLOOKUP($A170,csapatok!$A:$NN,FJ$320,FALSE),5)="Csere",VLOOKUP(LEFT(VLOOKUP($A170,csapatok!$A:$NN,FJ$320,FALSE),LEN(VLOOKUP($A170,csapatok!$A:$NN,FJ$320,FALSE))-6),'csapat-ranglista'!$A:$FP,FJ$321,FALSE)/8,VLOOKUP(VLOOKUP($A170,csapatok!$A:$NN,FJ$320,FALSE),'csapat-ranglista'!$A:$FP,FJ$321,FALSE)/4),0)</f>
        <v>0</v>
      </c>
      <c r="FK170" s="223">
        <f>IFERROR(IF(RIGHT(VLOOKUP($A170,csapatok!$A:$NN,FK$320,FALSE),5)="Csere",VLOOKUP(LEFT(VLOOKUP($A170,csapatok!$A:$NN,FK$320,FALSE),LEN(VLOOKUP($A170,csapatok!$A:$NN,FK$320,FALSE))-6),'csapat-ranglista'!$A:$FP,FK$321,FALSE)/8,VLOOKUP(VLOOKUP($A170,csapatok!$A:$NN,FK$320,FALSE),'csapat-ranglista'!$A:$FP,FK$321,FALSE)/4),0)</f>
        <v>0</v>
      </c>
      <c r="FL170" s="223">
        <f>IFERROR(IF(RIGHT(VLOOKUP($A170,csapatok!$A:$NN,FL$320,FALSE),5)="Csere",VLOOKUP(LEFT(VLOOKUP($A170,csapatok!$A:$NN,FL$320,FALSE),LEN(VLOOKUP($A170,csapatok!$A:$NN,FL$320,FALSE))-6),'csapat-ranglista'!$A:$FP,FL$321,FALSE)/8,VLOOKUP(VLOOKUP($A170,csapatok!$A:$NN,FL$320,FALSE),'csapat-ranglista'!$A:$FP,FL$321,FALSE)/4),0)</f>
        <v>0</v>
      </c>
      <c r="FM170" s="223">
        <f>IFERROR(IF(RIGHT(VLOOKUP($A170,csapatok!$A:$NN,FM$320,FALSE),5)="Csere",VLOOKUP(LEFT(VLOOKUP($A170,csapatok!$A:$NN,FM$320,FALSE),LEN(VLOOKUP($A170,csapatok!$A:$NN,FM$320,FALSE))-6),'csapat-ranglista'!$A:$FP,FM$321,FALSE)/8,VLOOKUP(VLOOKUP($A170,csapatok!$A:$NN,FM$320,FALSE),'csapat-ranglista'!$A:$FP,FM$321,FALSE)/4),0)</f>
        <v>0</v>
      </c>
      <c r="FN170" s="223">
        <f>IFERROR(IF(RIGHT(VLOOKUP($A170,csapatok!$A:$NN,FN$320,FALSE),5)="Csere",VLOOKUP(LEFT(VLOOKUP($A170,csapatok!$A:$NN,FN$320,FALSE),LEN(VLOOKUP($A170,csapatok!$A:$NN,FN$320,FALSE))-6),'csapat-ranglista'!$A:$FP,FN$321,FALSE)/8,VLOOKUP(VLOOKUP($A170,csapatok!$A:$NN,FN$320,FALSE),'csapat-ranglista'!$A:$FP,FN$321,FALSE)/4),0)</f>
        <v>0</v>
      </c>
      <c r="FO170" s="223">
        <f>IFERROR(IF(RIGHT(VLOOKUP($A170,csapatok!$A:$NN,FO$320,FALSE),5)="Csere",VLOOKUP(LEFT(VLOOKUP($A170,csapatok!$A:$NN,FO$320,FALSE),LEN(VLOOKUP($A170,csapatok!$A:$NN,FO$320,FALSE))-6),'csapat-ranglista'!$A:$FP,FO$321,FALSE)/8,VLOOKUP(VLOOKUP($A170,csapatok!$A:$NN,FO$320,FALSE),'csapat-ranglista'!$A:$FP,FO$321,FALSE)/4),0)</f>
        <v>0</v>
      </c>
      <c r="FP170" s="223">
        <f>IFERROR(IF(RIGHT(VLOOKUP($A170,csapatok!$A:$NN,FP$320,FALSE),5)="Csere",VLOOKUP(LEFT(VLOOKUP($A170,csapatok!$A:$NN,FP$320,FALSE),LEN(VLOOKUP($A170,csapatok!$A:$NN,FP$320,FALSE))-6),'csapat-ranglista'!$A:$FP,FP$321,FALSE)/8,VLOOKUP(VLOOKUP($A170,csapatok!$A:$NN,FP$320,FALSE),'csapat-ranglista'!$A:$FP,FP$321,FALSE)/4),0)</f>
        <v>0</v>
      </c>
      <c r="FQ170" s="223">
        <f>IFERROR(IF(RIGHT(VLOOKUP($A170,csapatok!$A:$NN,FQ$320,FALSE),5)="Csere",VLOOKUP(LEFT(VLOOKUP($A170,csapatok!$A:$NN,FQ$320,FALSE),LEN(VLOOKUP($A170,csapatok!$A:$NN,FQ$320,FALSE))-6),'csapat-ranglista'!$A:$FP,FQ$321,FALSE)/8,VLOOKUP(VLOOKUP($A170,csapatok!$A:$NN,FQ$320,FALSE),'csapat-ranglista'!$A:$FP,FQ$321,FALSE)/4),0)</f>
        <v>0</v>
      </c>
      <c r="FR170" s="223">
        <f>IFERROR(IF(RIGHT(VLOOKUP($A170,csapatok!$A:$NN,FR$320,FALSE),5)="Csere",VLOOKUP(LEFT(VLOOKUP($A170,csapatok!$A:$NN,FR$320,FALSE),LEN(VLOOKUP($A170,csapatok!$A:$NN,FR$320,FALSE))-6),'csapat-ranglista'!$A:$FP,FR$321,FALSE)/8,VLOOKUP(VLOOKUP($A170,csapatok!$A:$NN,FR$320,FALSE),'csapat-ranglista'!$A:$FP,FR$321,FALSE)/4),0)</f>
        <v>0</v>
      </c>
      <c r="FS170" s="223">
        <f>IFERROR(IF(RIGHT(VLOOKUP($A170,csapatok!$A:$NN,FS$320,FALSE),5)="Csere",VLOOKUP(LEFT(VLOOKUP($A170,csapatok!$A:$NN,FS$320,FALSE),LEN(VLOOKUP($A170,csapatok!$A:$NN,FS$320,FALSE))-6),'csapat-ranglista'!$A:$FP,FS$321,FALSE)/8,VLOOKUP(VLOOKUP($A170,csapatok!$A:$NN,FS$320,FALSE),'csapat-ranglista'!$A:$FP,FS$321,FALSE)/4),0)</f>
        <v>0</v>
      </c>
      <c r="FT170" s="223">
        <f>IFERROR(IF(RIGHT(VLOOKUP($A170,csapatok!$A:$NN,FT$320,FALSE),5)="Csere",VLOOKUP(LEFT(VLOOKUP($A170,csapatok!$A:$NN,FT$320,FALSE),LEN(VLOOKUP($A170,csapatok!$A:$NN,FT$320,FALSE))-6),'csapat-ranglista'!$A:$FP,FT$321,FALSE)/8,VLOOKUP(VLOOKUP($A170,csapatok!$A:$NN,FT$320,FALSE),'csapat-ranglista'!$A:$FP,FT$321,FALSE)/4),0)</f>
        <v>0</v>
      </c>
      <c r="FU170" s="223">
        <f>IFERROR(IF(RIGHT(VLOOKUP($A170,csapatok!$A:$NN,FU$320,FALSE),5)="Csere",VLOOKUP(LEFT(VLOOKUP($A170,csapatok!$A:$NN,FU$320,FALSE),LEN(VLOOKUP($A170,csapatok!$A:$NN,FU$320,FALSE))-6),'csapat-ranglista'!$A:$FP,FU$321,FALSE)/8,VLOOKUP(VLOOKUP($A170,csapatok!$A:$NN,FU$320,FALSE),'csapat-ranglista'!$A:$FP,FU$321,FALSE)/4),0)</f>
        <v>0</v>
      </c>
      <c r="FV170" s="223">
        <f>IFERROR(IF(RIGHT(VLOOKUP($A170,csapatok!$A:$NN,FV$320,FALSE),5)="Csere",VLOOKUP(LEFT(VLOOKUP($A170,csapatok!$A:$NN,FV$320,FALSE),LEN(VLOOKUP($A170,csapatok!$A:$NN,FV$320,FALSE))-6),'csapat-ranglista'!$A:$FP,FV$321,FALSE)/8,VLOOKUP(VLOOKUP($A170,csapatok!$A:$NN,FV$320,FALSE),'csapat-ranglista'!$A:$FP,FV$321,FALSE)/4),0)</f>
        <v>0</v>
      </c>
      <c r="FW170" s="223">
        <f>IFERROR(IF(RIGHT(VLOOKUP($A170,csapatok!$A:$NN,FW$320,FALSE),5)="Csere",VLOOKUP(LEFT(VLOOKUP($A170,csapatok!$A:$NN,FW$320,FALSE),LEN(VLOOKUP($A170,csapatok!$A:$NN,FW$320,FALSE))-6),'csapat-ranglista'!$A:$FP,FW$321,FALSE)/8,VLOOKUP(VLOOKUP($A170,csapatok!$A:$NN,FW$320,FALSE),'csapat-ranglista'!$A:$FP,FW$321,FALSE)/4),0)</f>
        <v>0</v>
      </c>
      <c r="FX170" s="223">
        <f>IFERROR(IF(RIGHT(VLOOKUP($A170,csapatok!$A:$NN,FX$320,FALSE),5)="Csere",VLOOKUP(LEFT(VLOOKUP($A170,csapatok!$A:$NN,FX$320,FALSE),LEN(VLOOKUP($A170,csapatok!$A:$NN,FX$320,FALSE))-6),'csapat-ranglista'!$A:$FP,FX$321,FALSE)/8,VLOOKUP(VLOOKUP($A170,csapatok!$A:$NN,FX$320,FALSE),'csapat-ranglista'!$A:$FP,FX$321,FALSE)/4),0)</f>
        <v>0</v>
      </c>
      <c r="FY170" s="223">
        <f>IFERROR(IF(RIGHT(VLOOKUP($A170,csapatok!$A:$NN,FY$320,FALSE),5)="Csere",VLOOKUP(LEFT(VLOOKUP($A170,csapatok!$A:$NN,FY$320,FALSE),LEN(VLOOKUP($A170,csapatok!$A:$NN,FY$320,FALSE))-6),'csapat-ranglista'!$A:$FP,FY$321,FALSE)/8,VLOOKUP(VLOOKUP($A170,csapatok!$A:$NN,FY$320,FALSE),'csapat-ranglista'!$A:$FP,FY$321,FALSE)/4),0)</f>
        <v>0</v>
      </c>
      <c r="FZ170" s="223">
        <f>IFERROR(IF(RIGHT(VLOOKUP($A170,csapatok!$A:$NN,FZ$320,FALSE),5)="Csere",VLOOKUP(LEFT(VLOOKUP($A170,csapatok!$A:$NN,FZ$320,FALSE),LEN(VLOOKUP($A170,csapatok!$A:$NN,FZ$320,FALSE))-6),'csapat-ranglista'!$A:$FP,FZ$321,FALSE)/8,VLOOKUP(VLOOKUP($A170,csapatok!$A:$NN,FZ$320,FALSE),'csapat-ranglista'!$A:$FP,FZ$321,FALSE)/4),0)</f>
        <v>0</v>
      </c>
      <c r="GA170" s="223">
        <f>IFERROR(IF(RIGHT(VLOOKUP($A170,csapatok!$A:$NN,GA$320,FALSE),5)="Csere",VLOOKUP(LEFT(VLOOKUP($A170,csapatok!$A:$NN,GA$320,FALSE),LEN(VLOOKUP($A170,csapatok!$A:$NN,GA$320,FALSE))-6),'csapat-ranglista'!$A:$FP,GA$321,FALSE)/8,VLOOKUP(VLOOKUP($A170,csapatok!$A:$NN,GA$320,FALSE),'csapat-ranglista'!$A:$FP,GA$321,FALSE)/4),0)</f>
        <v>0</v>
      </c>
      <c r="GB170" s="223">
        <f>IFERROR(IF(RIGHT(VLOOKUP($A170,csapatok!$A:$NN,GB$320,FALSE),5)="Csere",VLOOKUP(LEFT(VLOOKUP($A170,csapatok!$A:$NN,GB$320,FALSE),LEN(VLOOKUP($A170,csapatok!$A:$NN,GB$320,FALSE))-6),'csapat-ranglista'!$A:$FP,GB$321,FALSE)/8,VLOOKUP(VLOOKUP($A170,csapatok!$A:$NN,GB$320,FALSE),'csapat-ranglista'!$A:$FP,GB$321,FALSE)/4),0)</f>
        <v>0</v>
      </c>
      <c r="GC170" s="223">
        <f>IFERROR(IF(RIGHT(VLOOKUP($A170,csapatok!$A:$NN,GC$320,FALSE),5)="Csere",VLOOKUP(LEFT(VLOOKUP($A170,csapatok!$A:$NN,GC$320,FALSE),LEN(VLOOKUP($A170,csapatok!$A:$NN,GC$320,FALSE))-6),'csapat-ranglista'!$A:$FP,GC$321,FALSE)/8,VLOOKUP(VLOOKUP($A170,csapatok!$A:$NN,GC$320,FALSE),'csapat-ranglista'!$A:$FP,GC$321,FALSE)/4),0)</f>
        <v>0</v>
      </c>
      <c r="GD170" s="247">
        <f>SUM(EQ170:GC170)</f>
        <v>0</v>
      </c>
    </row>
    <row r="171" spans="1:186">
      <c r="A171" s="32" t="s">
        <v>92</v>
      </c>
      <c r="B171" s="131">
        <v>28467</v>
      </c>
      <c r="C171" s="131" t="str">
        <f>IF(B171=0,"",IF(B171&lt;$C$1,"felnőtt","ifi"))</f>
        <v>felnőtt</v>
      </c>
      <c r="D171" s="32" t="s">
        <v>9</v>
      </c>
      <c r="E171" s="45">
        <v>6</v>
      </c>
      <c r="F171" s="32">
        <v>0</v>
      </c>
      <c r="G171" s="32">
        <v>6.7148078164635647</v>
      </c>
      <c r="H171" s="32">
        <v>0</v>
      </c>
      <c r="I171" s="32">
        <v>1.3593575918108383</v>
      </c>
      <c r="J171" s="32">
        <v>0</v>
      </c>
      <c r="K171" s="32">
        <v>0</v>
      </c>
      <c r="L171" s="32">
        <v>0.47990977106662713</v>
      </c>
      <c r="M171" s="32">
        <v>0</v>
      </c>
      <c r="N171" s="32">
        <v>4.3071353149220641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12.417678313427041</v>
      </c>
      <c r="U171" s="32">
        <v>0</v>
      </c>
      <c r="V171" s="32">
        <v>0.88111095777057258</v>
      </c>
      <c r="W171" s="32">
        <v>2.6092691511251238</v>
      </c>
      <c r="X171" s="32">
        <f>IFERROR(IF(RIGHT(VLOOKUP($A171,csapatok!$A:$BL,X$320,FALSE),5)="Csere",VLOOKUP(LEFT(VLOOKUP($A171,csapatok!$A:$BL,X$320,FALSE),LEN(VLOOKUP($A171,csapatok!$A:$BL,X$320,FALSE))-6),'csapat-ranglista'!$A:$FP,X$321,FALSE)/8,VLOOKUP(VLOOKUP($A171,csapatok!$A:$BL,X$320,FALSE),'csapat-ranglista'!$A:$FP,X$321,FALSE)/4),0)</f>
        <v>0</v>
      </c>
      <c r="Y171" s="32">
        <f>IFERROR(IF(RIGHT(VLOOKUP($A171,csapatok!$A:$BL,Y$320,FALSE),5)="Csere",VLOOKUP(LEFT(VLOOKUP($A171,csapatok!$A:$BL,Y$320,FALSE),LEN(VLOOKUP($A171,csapatok!$A:$BL,Y$320,FALSE))-6),'csapat-ranglista'!$A:$FP,Y$321,FALSE)/8,VLOOKUP(VLOOKUP($A171,csapatok!$A:$BL,Y$320,FALSE),'csapat-ranglista'!$A:$FP,Y$321,FALSE)/4),0)</f>
        <v>3.75</v>
      </c>
      <c r="Z171" s="32">
        <f>IFERROR(IF(RIGHT(VLOOKUP($A171,csapatok!$A:$BL,Z$320,FALSE),5)="Csere",VLOOKUP(LEFT(VLOOKUP($A171,csapatok!$A:$BL,Z$320,FALSE),LEN(VLOOKUP($A171,csapatok!$A:$BL,Z$320,FALSE))-6),'csapat-ranglista'!$A:$FP,Z$321,FALSE)/8,VLOOKUP(VLOOKUP($A171,csapatok!$A:$BL,Z$320,FALSE),'csapat-ranglista'!$A:$FP,Z$321,FALSE)/4),0)</f>
        <v>0</v>
      </c>
      <c r="AA171" s="32">
        <f>IFERROR(IF(RIGHT(VLOOKUP($A171,csapatok!$A:$BL,AA$320,FALSE),5)="Csere",VLOOKUP(LEFT(VLOOKUP($A171,csapatok!$A:$BL,AA$320,FALSE),LEN(VLOOKUP($A171,csapatok!$A:$BL,AA$320,FALSE))-6),'csapat-ranglista'!$A:$FP,AA$321,FALSE)/8,VLOOKUP(VLOOKUP($A171,csapatok!$A:$BL,AA$320,FALSE),'csapat-ranglista'!$A:$FP,AA$321,FALSE)/4),0)</f>
        <v>0</v>
      </c>
      <c r="AB171" s="223">
        <f>IFERROR(IF(RIGHT(VLOOKUP($A171,csapatok!$A:$BL,AB$320,FALSE),5)="Csere",VLOOKUP(LEFT(VLOOKUP($A171,csapatok!$A:$BL,AB$320,FALSE),LEN(VLOOKUP($A171,csapatok!$A:$BL,AB$320,FALSE))-6),'csapat-ranglista'!$A:$FP,AB$321,FALSE)/8,VLOOKUP(VLOOKUP($A171,csapatok!$A:$BL,AB$320,FALSE),'csapat-ranglista'!$A:$FP,AB$321,FALSE)/4),0)</f>
        <v>0</v>
      </c>
      <c r="AC171" s="223">
        <f>IFERROR(IF(RIGHT(VLOOKUP($A171,csapatok!$A:$BL,AC$320,FALSE),5)="Csere",VLOOKUP(LEFT(VLOOKUP($A171,csapatok!$A:$BL,AC$320,FALSE),LEN(VLOOKUP($A171,csapatok!$A:$BL,AC$320,FALSE))-6),'csapat-ranglista'!$A:$FP,AC$321,FALSE)/8,VLOOKUP(VLOOKUP($A171,csapatok!$A:$BL,AC$320,FALSE),'csapat-ranglista'!$A:$FP,AC$321,FALSE)/4),0)</f>
        <v>4.0997706422018343</v>
      </c>
      <c r="AD171" s="223">
        <f>IFERROR(IF(RIGHT(VLOOKUP($A171,csapatok!$A:$BL,AD$320,FALSE),5)="Csere",VLOOKUP(LEFT(VLOOKUP($A171,csapatok!$A:$BL,AD$320,FALSE),LEN(VLOOKUP($A171,csapatok!$A:$BL,AD$320,FALSE))-6),'csapat-ranglista'!$A:$FP,AD$321,FALSE)/8,VLOOKUP(VLOOKUP($A171,csapatok!$A:$BL,AD$320,FALSE),'csapat-ranglista'!$A:$FP,AD$321,FALSE)/4),0)</f>
        <v>3.2339601663927793</v>
      </c>
      <c r="AE171" s="223">
        <f>IFERROR(IF(RIGHT(VLOOKUP($A171,csapatok!$A:$BL,AE$320,FALSE),5)="Csere",VLOOKUP(LEFT(VLOOKUP($A171,csapatok!$A:$BL,AE$320,FALSE),LEN(VLOOKUP($A171,csapatok!$A:$BL,AE$320,FALSE))-6),'csapat-ranglista'!$A:$FP,AE$321,FALSE)/8,VLOOKUP(VLOOKUP($A171,csapatok!$A:$BL,AE$320,FALSE),'csapat-ranglista'!$A:$FP,AE$321,FALSE)/4),0)</f>
        <v>0</v>
      </c>
      <c r="AF171" s="223">
        <f>IFERROR(IF(RIGHT(VLOOKUP($A171,csapatok!$A:$BL,AF$320,FALSE),5)="Csere",VLOOKUP(LEFT(VLOOKUP($A171,csapatok!$A:$BL,AF$320,FALSE),LEN(VLOOKUP($A171,csapatok!$A:$BL,AF$320,FALSE))-6),'csapat-ranglista'!$A:$FP,AF$321,FALSE)/8,VLOOKUP(VLOOKUP($A171,csapatok!$A:$BL,AF$320,FALSE),'csapat-ranglista'!$A:$FP,AF$321,FALSE)/4),0)</f>
        <v>0</v>
      </c>
      <c r="AG171" s="223">
        <f>IFERROR(IF(RIGHT(VLOOKUP($A171,csapatok!$A:$BL,AG$320,FALSE),5)="Csere",VLOOKUP(LEFT(VLOOKUP($A171,csapatok!$A:$BL,AG$320,FALSE),LEN(VLOOKUP($A171,csapatok!$A:$BL,AG$320,FALSE))-6),'csapat-ranglista'!$A:$FP,AG$321,FALSE)/8,VLOOKUP(VLOOKUP($A171,csapatok!$A:$BL,AG$320,FALSE),'csapat-ranglista'!$A:$FP,AG$321,FALSE)/4),0)</f>
        <v>6.1233005446334268</v>
      </c>
      <c r="AH171" s="223">
        <f>IFERROR(IF(RIGHT(VLOOKUP($A171,csapatok!$A:$BL,AH$320,FALSE),5)="Csere",VLOOKUP(LEFT(VLOOKUP($A171,csapatok!$A:$BL,AH$320,FALSE),LEN(VLOOKUP($A171,csapatok!$A:$BL,AH$320,FALSE))-6),'csapat-ranglista'!$A:$FP,AH$321,FALSE)/8,VLOOKUP(VLOOKUP($A171,csapatok!$A:$BL,AH$320,FALSE),'csapat-ranglista'!$A:$FP,AH$321,FALSE)/4),0)</f>
        <v>0</v>
      </c>
      <c r="AI171" s="223">
        <f>IFERROR(IF(RIGHT(VLOOKUP($A171,csapatok!$A:$BL,AI$320,FALSE),5)="Csere",VLOOKUP(LEFT(VLOOKUP($A171,csapatok!$A:$BL,AI$320,FALSE),LEN(VLOOKUP($A171,csapatok!$A:$BL,AI$320,FALSE))-6),'csapat-ranglista'!$A:$FP,AI$321,FALSE)/8,VLOOKUP(VLOOKUP($A171,csapatok!$A:$BL,AI$320,FALSE),'csapat-ranglista'!$A:$FP,AI$321,FALSE)/4),0)</f>
        <v>0.94785324469982157</v>
      </c>
      <c r="AJ171" s="223">
        <f>IFERROR(IF(RIGHT(VLOOKUP($A171,csapatok!$A:$BL,AJ$320,FALSE),5)="Csere",VLOOKUP(LEFT(VLOOKUP($A171,csapatok!$A:$BL,AJ$320,FALSE),LEN(VLOOKUP($A171,csapatok!$A:$BL,AJ$320,FALSE))-6),'csapat-ranglista'!$A:$FP,AJ$321,FALSE)/8,VLOOKUP(VLOOKUP($A171,csapatok!$A:$BL,AJ$320,FALSE),'csapat-ranglista'!$A:$FP,AJ$321,FALSE)/2),0)</f>
        <v>7.1494813846968164</v>
      </c>
      <c r="AK171" s="223">
        <f>IFERROR(IF(RIGHT(VLOOKUP($A171,csapatok!$A:$CN,AK$320,FALSE),5)="Csere",VLOOKUP(LEFT(VLOOKUP($A171,csapatok!$A:$CN,AK$320,FALSE),LEN(VLOOKUP($A171,csapatok!$A:$CN,AK$320,FALSE))-6),'csapat-ranglista'!$A:$FP,AK$321,FALSE)/8,VLOOKUP(VLOOKUP($A171,csapatok!$A:$CN,AK$320,FALSE),'csapat-ranglista'!$A:$FP,AK$321,FALSE)/4),0)</f>
        <v>0</v>
      </c>
      <c r="AL171" s="223">
        <f>IFERROR(IF(RIGHT(VLOOKUP($A171,csapatok!$A:$CN,AL$320,FALSE),5)="Csere",VLOOKUP(LEFT(VLOOKUP($A171,csapatok!$A:$CN,AL$320,FALSE),LEN(VLOOKUP($A171,csapatok!$A:$CN,AL$320,FALSE))-6),'csapat-ranglista'!$A:$FP,AL$321,FALSE)/8,VLOOKUP(VLOOKUP($A171,csapatok!$A:$CN,AL$320,FALSE),'csapat-ranglista'!$A:$FP,AL$321,FALSE)/4),0)</f>
        <v>0</v>
      </c>
      <c r="AM171" s="223">
        <f>IFERROR(IF(RIGHT(VLOOKUP($A171,csapatok!$A:$CN,AM$320,FALSE),5)="Csere",VLOOKUP(LEFT(VLOOKUP($A171,csapatok!$A:$CN,AM$320,FALSE),LEN(VLOOKUP($A171,csapatok!$A:$CN,AM$320,FALSE))-6),'csapat-ranglista'!$A:$FP,AM$321,FALSE)/8,VLOOKUP(VLOOKUP($A171,csapatok!$A:$CN,AM$320,FALSE),'csapat-ranglista'!$A:$FP,AM$321,FALSE)/4),0)</f>
        <v>6.5526525727961689</v>
      </c>
      <c r="AN171" s="223">
        <f>IFERROR(IF(RIGHT(VLOOKUP($A171,csapatok!$A:$CN,AN$320,FALSE),5)="Csere",VLOOKUP(LEFT(VLOOKUP($A171,csapatok!$A:$CN,AN$320,FALSE),LEN(VLOOKUP($A171,csapatok!$A:$CN,AN$320,FALSE))-6),'csapat-ranglista'!$A:$FP,AN$321,FALSE)/8,VLOOKUP(VLOOKUP($A171,csapatok!$A:$CN,AN$320,FALSE),'csapat-ranglista'!$A:$FP,AN$321,FALSE)/4),0)</f>
        <v>0</v>
      </c>
      <c r="AO171" s="223">
        <f>IFERROR(IF(RIGHT(VLOOKUP($A171,csapatok!$A:$CN,AO$320,FALSE),5)="Csere",VLOOKUP(LEFT(VLOOKUP($A171,csapatok!$A:$CN,AO$320,FALSE),LEN(VLOOKUP($A171,csapatok!$A:$CN,AO$320,FALSE))-6),'csapat-ranglista'!$A:$FP,AO$321,FALSE)/8,VLOOKUP(VLOOKUP($A171,csapatok!$A:$CN,AO$320,FALSE),'csapat-ranglista'!$A:$FP,AO$321,FALSE)/4),0)</f>
        <v>0</v>
      </c>
      <c r="AP171" s="223">
        <f>IFERROR(IF(RIGHT(VLOOKUP($A171,csapatok!$A:$CN,AP$320,FALSE),5)="Csere",VLOOKUP(LEFT(VLOOKUP($A171,csapatok!$A:$CN,AP$320,FALSE),LEN(VLOOKUP($A171,csapatok!$A:$CN,AP$320,FALSE))-6),'csapat-ranglista'!$A:$FP,AP$321,FALSE)/8,VLOOKUP(VLOOKUP($A171,csapatok!$A:$CN,AP$320,FALSE),'csapat-ranglista'!$A:$FP,AP$321,FALSE)/4),0)</f>
        <v>5.4488235479108775</v>
      </c>
      <c r="AQ171" s="223">
        <f>IFERROR(IF(RIGHT(VLOOKUP($A171,csapatok!$A:$CN,AQ$320,FALSE),5)="Csere",VLOOKUP(LEFT(VLOOKUP($A171,csapatok!$A:$CN,AQ$320,FALSE),LEN(VLOOKUP($A171,csapatok!$A:$CN,AQ$320,FALSE))-6),'csapat-ranglista'!$A:$FP,AQ$321,FALSE)/8,VLOOKUP(VLOOKUP($A171,csapatok!$A:$CN,AQ$320,FALSE),'csapat-ranglista'!$A:$FP,AQ$321,FALSE)/4),0)</f>
        <v>1.0838483377201569</v>
      </c>
      <c r="AR171" s="223">
        <f>IFERROR(IF(RIGHT(VLOOKUP($A171,csapatok!$A:$CN,AR$320,FALSE),5)="Csere",VLOOKUP(LEFT(VLOOKUP($A171,csapatok!$A:$CN,AR$320,FALSE),LEN(VLOOKUP($A171,csapatok!$A:$CN,AR$320,FALSE))-6),'csapat-ranglista'!$A:$FP,AR$321,FALSE)/8,VLOOKUP(VLOOKUP($A171,csapatok!$A:$CN,AR$320,FALSE),'csapat-ranglista'!$A:$FP,AR$321,FALSE)/4),0)</f>
        <v>0</v>
      </c>
      <c r="AS171" s="223">
        <f>IFERROR(IF(RIGHT(VLOOKUP($A171,csapatok!$A:$CN,AS$320,FALSE),5)="Csere",VLOOKUP(LEFT(VLOOKUP($A171,csapatok!$A:$CN,AS$320,FALSE),LEN(VLOOKUP($A171,csapatok!$A:$CN,AS$320,FALSE))-6),'csapat-ranglista'!$A:$FP,AS$321,FALSE)/8,VLOOKUP(VLOOKUP($A171,csapatok!$A:$CN,AS$320,FALSE),'csapat-ranglista'!$A:$FP,AS$321,FALSE)/4),0)</f>
        <v>10.727198397984409</v>
      </c>
      <c r="AT171" s="223">
        <f>IFERROR(IF(RIGHT(VLOOKUP($A171,csapatok!$A:$CN,AT$320,FALSE),5)="Csere",VLOOKUP(LEFT(VLOOKUP($A171,csapatok!$A:$CN,AT$320,FALSE),LEN(VLOOKUP($A171,csapatok!$A:$CN,AT$320,FALSE))-6),'csapat-ranglista'!$A:$FP,AT$321,FALSE)/8,VLOOKUP(VLOOKUP($A171,csapatok!$A:$CN,AT$320,FALSE),'csapat-ranglista'!$A:$FP,AT$321,FALSE)/4),0)</f>
        <v>0</v>
      </c>
      <c r="AU171" s="223">
        <f>IFERROR(IF(RIGHT(VLOOKUP($A171,csapatok!$A:$CN,AU$320,FALSE),5)="Csere",VLOOKUP(LEFT(VLOOKUP($A171,csapatok!$A:$CN,AU$320,FALSE),LEN(VLOOKUP($A171,csapatok!$A:$CN,AU$320,FALSE))-6),'csapat-ranglista'!$A:$FP,AU$321,FALSE)/8,VLOOKUP(VLOOKUP($A171,csapatok!$A:$CN,AU$320,FALSE),'csapat-ranglista'!$A:$FP,AU$321,FALSE)/4),0)</f>
        <v>0</v>
      </c>
      <c r="AV171" s="223">
        <f>IFERROR(IF(RIGHT(VLOOKUP($A171,csapatok!$A:$CN,AV$320,FALSE),5)="Csere",VLOOKUP(LEFT(VLOOKUP($A171,csapatok!$A:$CN,AV$320,FALSE),LEN(VLOOKUP($A171,csapatok!$A:$CN,AV$320,FALSE))-6),'csapat-ranglista'!$A:$FP,AV$321,FALSE)/8,VLOOKUP(VLOOKUP($A171,csapatok!$A:$CN,AV$320,FALSE),'csapat-ranglista'!$A:$FP,AV$321,FALSE)/4),0)</f>
        <v>2.0014435140501643</v>
      </c>
      <c r="AW171" s="223">
        <f>IFERROR(IF(RIGHT(VLOOKUP($A171,csapatok!$A:$CN,AW$320,FALSE),5)="Csere",VLOOKUP(LEFT(VLOOKUP($A171,csapatok!$A:$CN,AW$320,FALSE),LEN(VLOOKUP($A171,csapatok!$A:$CN,AW$320,FALSE))-6),'csapat-ranglista'!$A:$FP,AW$321,FALSE)/8,VLOOKUP(VLOOKUP($A171,csapatok!$A:$CN,AW$320,FALSE),'csapat-ranglista'!$A:$FP,AW$321,FALSE)/4),0)</f>
        <v>0</v>
      </c>
      <c r="AX171" s="223">
        <f>IFERROR(IF(RIGHT(VLOOKUP($A171,csapatok!$A:$CN,AX$320,FALSE),5)="Csere",VLOOKUP(LEFT(VLOOKUP($A171,csapatok!$A:$CN,AX$320,FALSE),LEN(VLOOKUP($A171,csapatok!$A:$CN,AX$320,FALSE))-6),'csapat-ranglista'!$A:$FP,AX$321,FALSE)/8,VLOOKUP(VLOOKUP($A171,csapatok!$A:$CN,AX$320,FALSE),'csapat-ranglista'!$A:$FP,AX$321,FALSE)/4),0)</f>
        <v>0</v>
      </c>
      <c r="AY171" s="223">
        <f>IFERROR(IF(RIGHT(VLOOKUP($A171,csapatok!$A:$NN,AY$320,FALSE),5)="Csere",VLOOKUP(LEFT(VLOOKUP($A171,csapatok!$A:$NN,AY$320,FALSE),LEN(VLOOKUP($A171,csapatok!$A:$NN,AY$320,FALSE))-6),'csapat-ranglista'!$A:$FP,AY$321,FALSE)/8,VLOOKUP(VLOOKUP($A171,csapatok!$A:$NN,AY$320,FALSE),'csapat-ranglista'!$A:$FP,AY$321,FALSE)/4),0)</f>
        <v>0</v>
      </c>
      <c r="AZ171" s="223">
        <f>IFERROR(IF(RIGHT(VLOOKUP($A171,csapatok!$A:$NN,AZ$320,FALSE),5)="Csere",VLOOKUP(LEFT(VLOOKUP($A171,csapatok!$A:$NN,AZ$320,FALSE),LEN(VLOOKUP($A171,csapatok!$A:$NN,AZ$320,FALSE))-6),'csapat-ranglista'!$A:$FP,AZ$321,FALSE)/8,VLOOKUP(VLOOKUP($A171,csapatok!$A:$NN,AZ$320,FALSE),'csapat-ranglista'!$A:$FP,AZ$321,FALSE)/4),0)</f>
        <v>0</v>
      </c>
      <c r="BA171" s="223">
        <f>IFERROR(IF(RIGHT(VLOOKUP($A171,csapatok!$A:$NN,BA$320,FALSE),5)="Csere",VLOOKUP(LEFT(VLOOKUP($A171,csapatok!$A:$NN,BA$320,FALSE),LEN(VLOOKUP($A171,csapatok!$A:$NN,BA$320,FALSE))-6),'csapat-ranglista'!$A:$FP,BA$321,FALSE)/8,VLOOKUP(VLOOKUP($A171,csapatok!$A:$NN,BA$320,FALSE),'csapat-ranglista'!$A:$FP,BA$321,FALSE)/4),0)</f>
        <v>0</v>
      </c>
      <c r="BB171" s="223">
        <f>IFERROR(IF(RIGHT(VLOOKUP($A171,csapatok!$A:$NN,BB$320,FALSE),5)="Csere",VLOOKUP(LEFT(VLOOKUP($A171,csapatok!$A:$NN,BB$320,FALSE),LEN(VLOOKUP($A171,csapatok!$A:$NN,BB$320,FALSE))-6),'csapat-ranglista'!$A:$FP,BB$321,FALSE)/8,VLOOKUP(VLOOKUP($A171,csapatok!$A:$NN,BB$320,FALSE),'csapat-ranglista'!$A:$FP,BB$321,FALSE)/4),0)</f>
        <v>0</v>
      </c>
      <c r="BC171" s="224">
        <f>versenyek!$ES$11*IFERROR(VLOOKUP(VLOOKUP($A171,versenyek!ER:ET,3,FALSE),szabalyok!$A$16:$B$23,2,FALSE)/4,0)</f>
        <v>0</v>
      </c>
      <c r="BD171" s="224">
        <f>versenyek!$EV$11*IFERROR(VLOOKUP(VLOOKUP($A171,versenyek!EU:EW,3,FALSE),szabalyok!$A$16:$B$23,2,FALSE)/4,0)</f>
        <v>0</v>
      </c>
      <c r="BE171" s="223">
        <f>IFERROR(IF(RIGHT(VLOOKUP($A171,csapatok!$A:$NN,BE$320,FALSE),5)="Csere",VLOOKUP(LEFT(VLOOKUP($A171,csapatok!$A:$NN,BE$320,FALSE),LEN(VLOOKUP($A171,csapatok!$A:$NN,BE$320,FALSE))-6),'csapat-ranglista'!$A:$FP,BE$321,FALSE)/8,VLOOKUP(VLOOKUP($A171,csapatok!$A:$NN,BE$320,FALSE),'csapat-ranglista'!$A:$FP,BE$321,FALSE)/4),0)</f>
        <v>1.5617732385577909</v>
      </c>
      <c r="BF171" s="223">
        <f>IFERROR(IF(RIGHT(VLOOKUP($A171,csapatok!$A:$NN,BF$320,FALSE),5)="Csere",VLOOKUP(LEFT(VLOOKUP($A171,csapatok!$A:$NN,BF$320,FALSE),LEN(VLOOKUP($A171,csapatok!$A:$NN,BF$320,FALSE))-6),'csapat-ranglista'!$A:$FP,BF$321,FALSE)/8,VLOOKUP(VLOOKUP($A171,csapatok!$A:$NN,BF$320,FALSE),'csapat-ranglista'!$A:$FP,BF$321,FALSE)/4),0)</f>
        <v>0</v>
      </c>
      <c r="BG171" s="223">
        <f>IFERROR(IF(RIGHT(VLOOKUP($A171,csapatok!$A:$NN,BG$320,FALSE),5)="Csere",VLOOKUP(LEFT(VLOOKUP($A171,csapatok!$A:$NN,BG$320,FALSE),LEN(VLOOKUP($A171,csapatok!$A:$NN,BG$320,FALSE))-6),'csapat-ranglista'!$A:$FP,BG$321,FALSE)/8,VLOOKUP(VLOOKUP($A171,csapatok!$A:$NN,BG$320,FALSE),'csapat-ranglista'!$A:$FP,BG$321,FALSE)/4),0)</f>
        <v>0</v>
      </c>
      <c r="BH171" s="223">
        <f>IFERROR(IF(RIGHT(VLOOKUP($A171,csapatok!$A:$NN,BH$320,FALSE),5)="Csere",VLOOKUP(LEFT(VLOOKUP($A171,csapatok!$A:$NN,BH$320,FALSE),LEN(VLOOKUP($A171,csapatok!$A:$NN,BH$320,FALSE))-6),'csapat-ranglista'!$A:$FP,BH$321,FALSE)/8,VLOOKUP(VLOOKUP($A171,csapatok!$A:$NN,BH$320,FALSE),'csapat-ranglista'!$A:$FP,BH$321,FALSE)/4),0)</f>
        <v>0</v>
      </c>
      <c r="BI171" s="223">
        <f>IFERROR(IF(RIGHT(VLOOKUP($A171,csapatok!$A:$NN,BI$320,FALSE),5)="Csere",VLOOKUP(LEFT(VLOOKUP($A171,csapatok!$A:$NN,BI$320,FALSE),LEN(VLOOKUP($A171,csapatok!$A:$NN,BI$320,FALSE))-6),'csapat-ranglista'!$A:$FP,BI$321,FALSE)/8,VLOOKUP(VLOOKUP($A171,csapatok!$A:$NN,BI$320,FALSE),'csapat-ranglista'!$A:$FP,BI$321,FALSE)/4),0)</f>
        <v>0</v>
      </c>
      <c r="BJ171" s="223">
        <f>IFERROR(IF(RIGHT(VLOOKUP($A171,csapatok!$A:$NN,BJ$320,FALSE),5)="Csere",VLOOKUP(LEFT(VLOOKUP($A171,csapatok!$A:$NN,BJ$320,FALSE),LEN(VLOOKUP($A171,csapatok!$A:$NN,BJ$320,FALSE))-6),'csapat-ranglista'!$A:$FP,BJ$321,FALSE)/8,VLOOKUP(VLOOKUP($A171,csapatok!$A:$NN,BJ$320,FALSE),'csapat-ranglista'!$A:$FP,BJ$321,FALSE)/4),0)</f>
        <v>0</v>
      </c>
      <c r="BK171" s="223">
        <f>IFERROR(IF(RIGHT(VLOOKUP($A171,csapatok!$A:$NN,BK$320,FALSE),5)="Csere",VLOOKUP(LEFT(VLOOKUP($A171,csapatok!$A:$NN,BK$320,FALSE),LEN(VLOOKUP($A171,csapatok!$A:$NN,BK$320,FALSE))-6),'csapat-ranglista'!$A:$FP,BK$321,FALSE)/8,VLOOKUP(VLOOKUP($A171,csapatok!$A:$NN,BK$320,FALSE),'csapat-ranglista'!$A:$FP,BK$321,FALSE)/4),0)</f>
        <v>0</v>
      </c>
      <c r="BL171" s="223">
        <f>IFERROR(IF(RIGHT(VLOOKUP($A171,csapatok!$A:$NN,BL$320,FALSE),5)="Csere",VLOOKUP(LEFT(VLOOKUP($A171,csapatok!$A:$NN,BL$320,FALSE),LEN(VLOOKUP($A171,csapatok!$A:$NN,BL$320,FALSE))-6),'csapat-ranglista'!$A:$FP,BL$321,FALSE)/8,VLOOKUP(VLOOKUP($A171,csapatok!$A:$NN,BL$320,FALSE),'csapat-ranglista'!$A:$FP,BL$321,FALSE)/4),0)</f>
        <v>0</v>
      </c>
      <c r="BM171" s="223">
        <f>IFERROR(IF(RIGHT(VLOOKUP($A171,csapatok!$A:$NN,BM$320,FALSE),5)="Csere",VLOOKUP(LEFT(VLOOKUP($A171,csapatok!$A:$NN,BM$320,FALSE),LEN(VLOOKUP($A171,csapatok!$A:$NN,BM$320,FALSE))-6),'csapat-ranglista'!$A:$FP,BM$321,FALSE)/8,VLOOKUP(VLOOKUP($A171,csapatok!$A:$NN,BM$320,FALSE),'csapat-ranglista'!$A:$FP,BM$321,FALSE)/4),0)</f>
        <v>0</v>
      </c>
      <c r="BN171" s="223">
        <f>IFERROR(IF(RIGHT(VLOOKUP($A171,csapatok!$A:$NN,BN$320,FALSE),5)="Csere",VLOOKUP(LEFT(VLOOKUP($A171,csapatok!$A:$NN,BN$320,FALSE),LEN(VLOOKUP($A171,csapatok!$A:$NN,BN$320,FALSE))-6),'csapat-ranglista'!$A:$FP,BN$321,FALSE)/8,VLOOKUP(VLOOKUP($A171,csapatok!$A:$NN,BN$320,FALSE),'csapat-ranglista'!$A:$FP,BN$321,FALSE)/4),0)</f>
        <v>0</v>
      </c>
      <c r="BO171" s="223">
        <f>IFERROR(IF(RIGHT(VLOOKUP($A171,csapatok!$A:$NN,BO$320,FALSE),5)="Csere",VLOOKUP(LEFT(VLOOKUP($A171,csapatok!$A:$NN,BO$320,FALSE),LEN(VLOOKUP($A171,csapatok!$A:$NN,BO$320,FALSE))-6),'csapat-ranglista'!$A:$FP,BO$321,FALSE)/8,VLOOKUP(VLOOKUP($A171,csapatok!$A:$NN,BO$320,FALSE),'csapat-ranglista'!$A:$FP,BO$321,FALSE)/4),0)</f>
        <v>0</v>
      </c>
      <c r="BP171" s="223">
        <f>IFERROR(IF(RIGHT(VLOOKUP($A171,csapatok!$A:$NN,BP$320,FALSE),5)="Csere",VLOOKUP(LEFT(VLOOKUP($A171,csapatok!$A:$NN,BP$320,FALSE),LEN(VLOOKUP($A171,csapatok!$A:$NN,BP$320,FALSE))-6),'csapat-ranglista'!$A:$FP,BP$321,FALSE)/8,VLOOKUP(VLOOKUP($A171,csapatok!$A:$NN,BP$320,FALSE),'csapat-ranglista'!$A:$FP,BP$321,FALSE)/4),0)</f>
        <v>0</v>
      </c>
      <c r="BQ171" s="223">
        <f>IFERROR(IF(RIGHT(VLOOKUP($A171,csapatok!$A:$NN,BQ$320,FALSE),5)="Csere",VLOOKUP(LEFT(VLOOKUP($A171,csapatok!$A:$NN,BQ$320,FALSE),LEN(VLOOKUP($A171,csapatok!$A:$NN,BQ$320,FALSE))-6),'csapat-ranglista'!$A:$FP,BQ$321,FALSE)/8,VLOOKUP(VLOOKUP($A171,csapatok!$A:$NN,BQ$320,FALSE),'csapat-ranglista'!$A:$FP,BQ$321,FALSE)/4),0)</f>
        <v>0</v>
      </c>
      <c r="BR171" s="223">
        <f>IFERROR(IF(RIGHT(VLOOKUP($A171,csapatok!$A:$NN,BR$320,FALSE),5)="Csere",VLOOKUP(LEFT(VLOOKUP($A171,csapatok!$A:$NN,BR$320,FALSE),LEN(VLOOKUP($A171,csapatok!$A:$NN,BR$320,FALSE))-6),'csapat-ranglista'!$A:$FP,BR$321,FALSE)/8,VLOOKUP(VLOOKUP($A171,csapatok!$A:$NN,BR$320,FALSE),'csapat-ranglista'!$A:$FP,BR$321,FALSE)/4),0)</f>
        <v>0</v>
      </c>
      <c r="BS171" s="223">
        <f>IFERROR(IF(RIGHT(VLOOKUP($A171,csapatok!$A:$NN,BS$320,FALSE),5)="Csere",VLOOKUP(LEFT(VLOOKUP($A171,csapatok!$A:$NN,BS$320,FALSE),LEN(VLOOKUP($A171,csapatok!$A:$NN,BS$320,FALSE))-6),'csapat-ranglista'!$A:$FP,BS$321,FALSE)/8,VLOOKUP(VLOOKUP($A171,csapatok!$A:$NN,BS$320,FALSE),'csapat-ranglista'!$A:$FP,BS$321,FALSE)/4),0)</f>
        <v>0</v>
      </c>
      <c r="BT171" s="223">
        <f>IFERROR(IF(RIGHT(VLOOKUP($A171,csapatok!$A:$NN,BT$320,FALSE),5)="Csere",VLOOKUP(LEFT(VLOOKUP($A171,csapatok!$A:$NN,BT$320,FALSE),LEN(VLOOKUP($A171,csapatok!$A:$NN,BT$320,FALSE))-6),'csapat-ranglista'!$A:$FP,BT$321,FALSE)/8,VLOOKUP(VLOOKUP($A171,csapatok!$A:$NN,BT$320,FALSE),'csapat-ranglista'!$A:$FP,BT$321,FALSE)/4),0)</f>
        <v>0</v>
      </c>
      <c r="BU171" s="223">
        <f>IFERROR(IF(RIGHT(VLOOKUP($A171,csapatok!$A:$NN,BU$320,FALSE),5)="Csere",VLOOKUP(LEFT(VLOOKUP($A171,csapatok!$A:$NN,BU$320,FALSE),LEN(VLOOKUP($A171,csapatok!$A:$NN,BU$320,FALSE))-6),'csapat-ranglista'!$A:$FP,BU$321,FALSE)/8,VLOOKUP(VLOOKUP($A171,csapatok!$A:$NN,BU$320,FALSE),'csapat-ranglista'!$A:$FP,BU$321,FALSE)/4),0)</f>
        <v>0</v>
      </c>
      <c r="BV171" s="223">
        <f>IFERROR(IF(RIGHT(VLOOKUP($A171,csapatok!$A:$NN,BV$320,FALSE),5)="Csere",VLOOKUP(LEFT(VLOOKUP($A171,csapatok!$A:$NN,BV$320,FALSE),LEN(VLOOKUP($A171,csapatok!$A:$NN,BV$320,FALSE))-6),'csapat-ranglista'!$A:$FP,BV$321,FALSE)/8,VLOOKUP(VLOOKUP($A171,csapatok!$A:$NN,BV$320,FALSE),'csapat-ranglista'!$A:$FP,BV$321,FALSE)/4),0)</f>
        <v>0</v>
      </c>
      <c r="BW171" s="223">
        <f>IFERROR(IF(RIGHT(VLOOKUP($A171,csapatok!$A:$NN,BW$320,FALSE),5)="Csere",VLOOKUP(LEFT(VLOOKUP($A171,csapatok!$A:$NN,BW$320,FALSE),LEN(VLOOKUP($A171,csapatok!$A:$NN,BW$320,FALSE))-6),'csapat-ranglista'!$A:$FP,BW$321,FALSE)/8,VLOOKUP(VLOOKUP($A171,csapatok!$A:$NN,BW$320,FALSE),'csapat-ranglista'!$A:$FP,BW$321,FALSE)/4),0)</f>
        <v>0</v>
      </c>
      <c r="BX171" s="223">
        <f>IFERROR(IF(RIGHT(VLOOKUP($A171,csapatok!$A:$NN,BX$320,FALSE),5)="Csere",VLOOKUP(LEFT(VLOOKUP($A171,csapatok!$A:$NN,BX$320,FALSE),LEN(VLOOKUP($A171,csapatok!$A:$NN,BX$320,FALSE))-6),'csapat-ranglista'!$A:$FP,BX$321,FALSE)/8,VLOOKUP(VLOOKUP($A171,csapatok!$A:$NN,BX$320,FALSE),'csapat-ranglista'!$A:$FP,BX$321,FALSE)/4),0)</f>
        <v>0</v>
      </c>
      <c r="BY171" s="223">
        <f>IFERROR(IF(RIGHT(VLOOKUP($A171,csapatok!$A:$NN,BY$320,FALSE),5)="Csere",VLOOKUP(LEFT(VLOOKUP($A171,csapatok!$A:$NN,BY$320,FALSE),LEN(VLOOKUP($A171,csapatok!$A:$NN,BY$320,FALSE))-6),'csapat-ranglista'!$A:$FP,BY$321,FALSE)/8,VLOOKUP(VLOOKUP($A171,csapatok!$A:$NN,BY$320,FALSE),'csapat-ranglista'!$A:$FP,BY$321,FALSE)/4),0)</f>
        <v>0</v>
      </c>
      <c r="BZ171" s="223">
        <f>IFERROR(IF(RIGHT(VLOOKUP($A171,csapatok!$A:$NN,BZ$320,FALSE),5)="Csere",VLOOKUP(LEFT(VLOOKUP($A171,csapatok!$A:$NN,BZ$320,FALSE),LEN(VLOOKUP($A171,csapatok!$A:$NN,BZ$320,FALSE))-6),'csapat-ranglista'!$A:$FP,BZ$321,FALSE)/8,VLOOKUP(VLOOKUP($A171,csapatok!$A:$NN,BZ$320,FALSE),'csapat-ranglista'!$A:$FP,BZ$321,FALSE)/4),0)</f>
        <v>0</v>
      </c>
      <c r="CA171" s="223">
        <f>IFERROR(IF(RIGHT(VLOOKUP($A171,csapatok!$A:$NN,CA$320,FALSE),5)="Csere",VLOOKUP(LEFT(VLOOKUP($A171,csapatok!$A:$NN,CA$320,FALSE),LEN(VLOOKUP($A171,csapatok!$A:$NN,CA$320,FALSE))-6),'csapat-ranglista'!$A:$FP,CA$321,FALSE)/8,VLOOKUP(VLOOKUP($A171,csapatok!$A:$NN,CA$320,FALSE),'csapat-ranglista'!$A:$FP,CA$321,FALSE)/4),0)</f>
        <v>0</v>
      </c>
      <c r="CB171" s="223">
        <f>IFERROR(IF(RIGHT(VLOOKUP($A171,csapatok!$A:$NN,CB$320,FALSE),5)="Csere",VLOOKUP(LEFT(VLOOKUP($A171,csapatok!$A:$NN,CB$320,FALSE),LEN(VLOOKUP($A171,csapatok!$A:$NN,CB$320,FALSE))-6),'csapat-ranglista'!$A:$FP,CB$321,FALSE)/8,VLOOKUP(VLOOKUP($A171,csapatok!$A:$NN,CB$320,FALSE),'csapat-ranglista'!$A:$FP,CB$321,FALSE)/4),0)</f>
        <v>0</v>
      </c>
      <c r="CC171" s="223">
        <f>IFERROR(IF(RIGHT(VLOOKUP($A171,csapatok!$A:$NN,CC$320,FALSE),5)="Csere",VLOOKUP(LEFT(VLOOKUP($A171,csapatok!$A:$NN,CC$320,FALSE),LEN(VLOOKUP($A171,csapatok!$A:$NN,CC$320,FALSE))-6),'csapat-ranglista'!$A:$FP,CC$321,FALSE)/8,VLOOKUP(VLOOKUP($A171,csapatok!$A:$NN,CC$320,FALSE),'csapat-ranglista'!$A:$FP,CC$321,FALSE)/4),0)</f>
        <v>0</v>
      </c>
      <c r="CD171" s="223">
        <f>IFERROR(IF(RIGHT(VLOOKUP($A171,csapatok!$A:$NN,CD$320,FALSE),5)="Csere",VLOOKUP(LEFT(VLOOKUP($A171,csapatok!$A:$NN,CD$320,FALSE),LEN(VLOOKUP($A171,csapatok!$A:$NN,CD$320,FALSE))-6),'csapat-ranglista'!$A:$FP,CD$321,FALSE)/8,VLOOKUP(VLOOKUP($A171,csapatok!$A:$NN,CD$320,FALSE),'csapat-ranglista'!$A:$FP,CD$321,FALSE)/4),0)</f>
        <v>0</v>
      </c>
      <c r="CE171" s="223">
        <f>IFERROR(IF(RIGHT(VLOOKUP($A171,csapatok!$A:$NN,CE$320,FALSE),5)="Csere",VLOOKUP(LEFT(VLOOKUP($A171,csapatok!$A:$NN,CE$320,FALSE),LEN(VLOOKUP($A171,csapatok!$A:$NN,CE$320,FALSE))-6),'csapat-ranglista'!$A:$FP,CE$321,FALSE)/8,VLOOKUP(VLOOKUP($A171,csapatok!$A:$NN,CE$320,FALSE),'csapat-ranglista'!$A:$FP,CE$321,FALSE)/4),0)</f>
        <v>0</v>
      </c>
      <c r="CF171" s="223">
        <f>IFERROR(IF(RIGHT(VLOOKUP($A171,csapatok!$A:$NN,CF$320,FALSE),5)="Csere",VLOOKUP(LEFT(VLOOKUP($A171,csapatok!$A:$NN,CF$320,FALSE),LEN(VLOOKUP($A171,csapatok!$A:$NN,CF$320,FALSE))-6),'csapat-ranglista'!$A:$FP,CF$321,FALSE)/8,VLOOKUP(VLOOKUP($A171,csapatok!$A:$NN,CF$320,FALSE),'csapat-ranglista'!$A:$FP,CF$321,FALSE)/4),0)</f>
        <v>0</v>
      </c>
      <c r="CG171" s="223">
        <f>IFERROR(IF(RIGHT(VLOOKUP($A171,csapatok!$A:$NN,CG$320,FALSE),5)="Csere",VLOOKUP(LEFT(VLOOKUP($A171,csapatok!$A:$NN,CG$320,FALSE),LEN(VLOOKUP($A171,csapatok!$A:$NN,CG$320,FALSE))-6),'csapat-ranglista'!$A:$FP,CG$321,FALSE)/8,VLOOKUP(VLOOKUP($A171,csapatok!$A:$NN,CG$320,FALSE),'csapat-ranglista'!$A:$FP,CG$321,FALSE)/4),0)</f>
        <v>0</v>
      </c>
      <c r="CH171" s="223">
        <f>IFERROR(IF(RIGHT(VLOOKUP($A171,csapatok!$A:$NN,CH$320,FALSE),5)="Csere",VLOOKUP(LEFT(VLOOKUP($A171,csapatok!$A:$NN,CH$320,FALSE),LEN(VLOOKUP($A171,csapatok!$A:$NN,CH$320,FALSE))-6),'csapat-ranglista'!$A:$FP,CH$321,FALSE)/8,VLOOKUP(VLOOKUP($A171,csapatok!$A:$NN,CH$320,FALSE),'csapat-ranglista'!$A:$FP,CH$321,FALSE)/4),0)</f>
        <v>0</v>
      </c>
      <c r="CI171" s="223">
        <f>IFERROR(IF(RIGHT(VLOOKUP($A171,csapatok!$A:$NN,CI$320,FALSE),5)="Csere",VLOOKUP(LEFT(VLOOKUP($A171,csapatok!$A:$NN,CI$320,FALSE),LEN(VLOOKUP($A171,csapatok!$A:$NN,CI$320,FALSE))-6),'csapat-ranglista'!$A:$FP,CI$321,FALSE)/8,VLOOKUP(VLOOKUP($A171,csapatok!$A:$NN,CI$320,FALSE),'csapat-ranglista'!$A:$FP,CI$321,FALSE)/4),0)</f>
        <v>0</v>
      </c>
      <c r="CJ171" s="224">
        <f>versenyek!$IQ$11*IFERROR(VLOOKUP(VLOOKUP($A171,versenyek!IP:IR,3,FALSE),szabalyok!$A$16:$B$23,2,FALSE)/4,0)</f>
        <v>0</v>
      </c>
      <c r="CK171" s="224">
        <f>versenyek!$IT$11*IFERROR(VLOOKUP(VLOOKUP($A171,versenyek!IS:IU,3,FALSE),szabalyok!$A$16:$B$23,2,FALSE)/4,0)</f>
        <v>0</v>
      </c>
      <c r="CL171" s="223">
        <f>IFERROR(IF(RIGHT(VLOOKUP($A171,csapatok!$A:$NN,CL$320,FALSE),5)="Csere",VLOOKUP(LEFT(VLOOKUP($A171,csapatok!$A:$NN,CL$320,FALSE),LEN(VLOOKUP($A171,csapatok!$A:$NN,CL$320,FALSE))-6),'csapat-ranglista'!$A:$FP,CL$321,FALSE)/8,VLOOKUP(VLOOKUP($A171,csapatok!$A:$NN,CL$320,FALSE),'csapat-ranglista'!$A:$FP,CL$321,FALSE)/4),0)</f>
        <v>0</v>
      </c>
      <c r="CM171" s="223">
        <f>IFERROR(IF(RIGHT(VLOOKUP($A171,csapatok!$A:$NN,CM$320,FALSE),5)="Csere",VLOOKUP(LEFT(VLOOKUP($A171,csapatok!$A:$NN,CM$320,FALSE),LEN(VLOOKUP($A171,csapatok!$A:$NN,CM$320,FALSE))-6),'csapat-ranglista'!$A:$FP,CM$321,FALSE)/8,VLOOKUP(VLOOKUP($A171,csapatok!$A:$NN,CM$320,FALSE),'csapat-ranglista'!$A:$FP,CM$321,FALSE)/4),0)</f>
        <v>0</v>
      </c>
      <c r="CN171" s="223">
        <f>IFERROR(IF(RIGHT(VLOOKUP($A171,csapatok!$A:$NN,CN$320,FALSE),5)="Csere",VLOOKUP(LEFT(VLOOKUP($A171,csapatok!$A:$NN,CN$320,FALSE),LEN(VLOOKUP($A171,csapatok!$A:$NN,CN$320,FALSE))-6),'csapat-ranglista'!$A:$FP,CN$321,FALSE)/8,VLOOKUP(VLOOKUP($A171,csapatok!$A:$NN,CN$320,FALSE),'csapat-ranglista'!$A:$FP,CN$321,FALSE)/4),0)</f>
        <v>0</v>
      </c>
      <c r="CO171" s="223">
        <f>IFERROR(IF(RIGHT(VLOOKUP($A171,csapatok!$A:$NN,CO$320,FALSE),5)="Csere",VLOOKUP(LEFT(VLOOKUP($A171,csapatok!$A:$NN,CO$320,FALSE),LEN(VLOOKUP($A171,csapatok!$A:$NN,CO$320,FALSE))-6),'csapat-ranglista'!$A:$FP,CO$321,FALSE)/8,VLOOKUP(VLOOKUP($A171,csapatok!$A:$NN,CO$320,FALSE),'csapat-ranglista'!$A:$FP,CO$321,FALSE)/4),0)</f>
        <v>0</v>
      </c>
      <c r="CP171" s="223">
        <f>IFERROR(IF(RIGHT(VLOOKUP($A171,csapatok!$A:$NN,CP$320,FALSE),5)="Csere",VLOOKUP(LEFT(VLOOKUP($A171,csapatok!$A:$NN,CP$320,FALSE),LEN(VLOOKUP($A171,csapatok!$A:$NN,CP$320,FALSE))-6),'csapat-ranglista'!$A:$FP,CP$321,FALSE)/8,VLOOKUP(VLOOKUP($A171,csapatok!$A:$NN,CP$320,FALSE),'csapat-ranglista'!$A:$FP,CP$321,FALSE)/4),0)</f>
        <v>0</v>
      </c>
      <c r="CQ171" s="223">
        <f>IFERROR(IF(RIGHT(VLOOKUP($A171,csapatok!$A:$NN,CQ$320,FALSE),5)="Csere",VLOOKUP(LEFT(VLOOKUP($A171,csapatok!$A:$NN,CQ$320,FALSE),LEN(VLOOKUP($A171,csapatok!$A:$NN,CQ$320,FALSE))-6),'csapat-ranglista'!$A:$FP,CQ$321,FALSE)/8,VLOOKUP(VLOOKUP($A171,csapatok!$A:$NN,CQ$320,FALSE),'csapat-ranglista'!$A:$FP,CQ$321,FALSE)/4),0)</f>
        <v>0</v>
      </c>
      <c r="CR171" s="223">
        <f>IFERROR(IF(RIGHT(VLOOKUP($A171,csapatok!$A:$NN,CR$320,FALSE),5)="Csere",VLOOKUP(LEFT(VLOOKUP($A171,csapatok!$A:$NN,CR$320,FALSE),LEN(VLOOKUP($A171,csapatok!$A:$NN,CR$320,FALSE))-6),'csapat-ranglista'!$A:$FP,CR$321,FALSE)/8,VLOOKUP(VLOOKUP($A171,csapatok!$A:$NN,CR$320,FALSE),'csapat-ranglista'!$A:$FP,CR$321,FALSE)/4),0)</f>
        <v>0</v>
      </c>
      <c r="CS171" s="223">
        <f>IFERROR(IF(RIGHT(VLOOKUP($A171,csapatok!$A:$NN,CS$320,FALSE),5)="Csere",VLOOKUP(LEFT(VLOOKUP($A171,csapatok!$A:$NN,CS$320,FALSE),LEN(VLOOKUP($A171,csapatok!$A:$NN,CS$320,FALSE))-6),'csapat-ranglista'!$A:$FP,CS$321,FALSE)/8,VLOOKUP(VLOOKUP($A171,csapatok!$A:$NN,CS$320,FALSE),'csapat-ranglista'!$A:$FP,CS$321,FALSE)/4),0)</f>
        <v>0</v>
      </c>
      <c r="CT171" s="223">
        <f>IFERROR(IF(RIGHT(VLOOKUP($A171,csapatok!$A:$NN,CT$320,FALSE),5)="Csere",VLOOKUP(LEFT(VLOOKUP($A171,csapatok!$A:$NN,CT$320,FALSE),LEN(VLOOKUP($A171,csapatok!$A:$NN,CT$320,FALSE))-6),'csapat-ranglista'!$A:$FP,CT$321,FALSE)/8,VLOOKUP(VLOOKUP($A171,csapatok!$A:$NN,CT$320,FALSE),'csapat-ranglista'!$A:$FP,CT$321,FALSE)/4),0)</f>
        <v>0</v>
      </c>
      <c r="CU171" s="223">
        <f>IFERROR(IF(RIGHT(VLOOKUP($A171,csapatok!$A:$NN,CU$320,FALSE),5)="Csere",VLOOKUP(LEFT(VLOOKUP($A171,csapatok!$A:$NN,CU$320,FALSE),LEN(VLOOKUP($A171,csapatok!$A:$NN,CU$320,FALSE))-6),'csapat-ranglista'!$A:$FP,CU$321,FALSE)/8,VLOOKUP(VLOOKUP($A171,csapatok!$A:$NN,CU$320,FALSE),'csapat-ranglista'!$A:$FP,CU$321,FALSE)/4),0)</f>
        <v>0</v>
      </c>
      <c r="CV171" s="223">
        <f>IFERROR(IF(RIGHT(VLOOKUP($A171,csapatok!$A:$NN,CV$320,FALSE),5)="Csere",VLOOKUP(LEFT(VLOOKUP($A171,csapatok!$A:$NN,CV$320,FALSE),LEN(VLOOKUP($A171,csapatok!$A:$NN,CV$320,FALSE))-6),'csapat-ranglista'!$A:$FP,CV$321,FALSE)/8,VLOOKUP(VLOOKUP($A171,csapatok!$A:$NN,CV$320,FALSE),'csapat-ranglista'!$A:$FP,CV$321,FALSE)/4),0)</f>
        <v>0</v>
      </c>
      <c r="CW171" s="223">
        <f>IFERROR(IF(RIGHT(VLOOKUP($A171,csapatok!$A:$NN,CW$320,FALSE),5)="Csere",VLOOKUP(LEFT(VLOOKUP($A171,csapatok!$A:$NN,CW$320,FALSE),LEN(VLOOKUP($A171,csapatok!$A:$NN,CW$320,FALSE))-6),'csapat-ranglista'!$A:$FP,CW$321,FALSE)/8,VLOOKUP(VLOOKUP($A171,csapatok!$A:$NN,CW$320,FALSE),'csapat-ranglista'!$A:$FP,CW$321,FALSE)/4),0)</f>
        <v>0</v>
      </c>
      <c r="CX171" s="223">
        <f>IFERROR(IF(RIGHT(VLOOKUP($A171,csapatok!$A:$NN,CX$320,FALSE),5)="Csere",VLOOKUP(LEFT(VLOOKUP($A171,csapatok!$A:$NN,CX$320,FALSE),LEN(VLOOKUP($A171,csapatok!$A:$NN,CX$320,FALSE))-6),'csapat-ranglista'!$A:$FP,CX$321,FALSE)/8,VLOOKUP(VLOOKUP($A171,csapatok!$A:$NN,CX$320,FALSE),'csapat-ranglista'!$A:$FP,CX$321,FALSE)/4),0)</f>
        <v>0</v>
      </c>
      <c r="CY171" s="223">
        <f>IFERROR(IF(RIGHT(VLOOKUP($A171,csapatok!$A:$NN,CY$320,FALSE),5)="Csere",VLOOKUP(LEFT(VLOOKUP($A171,csapatok!$A:$NN,CY$320,FALSE),LEN(VLOOKUP($A171,csapatok!$A:$NN,CY$320,FALSE))-6),'csapat-ranglista'!$A:$FP,CY$321,FALSE)/8,VLOOKUP(VLOOKUP($A171,csapatok!$A:$NN,CY$320,FALSE),'csapat-ranglista'!$A:$FP,CY$321,FALSE)/4),0)</f>
        <v>0</v>
      </c>
      <c r="CZ171" s="223">
        <f>IFERROR(IF(RIGHT(VLOOKUP($A171,csapatok!$A:$NN,CZ$320,FALSE),5)="Csere",VLOOKUP(LEFT(VLOOKUP($A171,csapatok!$A:$NN,CZ$320,FALSE),LEN(VLOOKUP($A171,csapatok!$A:$NN,CZ$320,FALSE))-6),'csapat-ranglista'!$A:$FP,CZ$321,FALSE)/8,VLOOKUP(VLOOKUP($A171,csapatok!$A:$NN,CZ$320,FALSE),'csapat-ranglista'!$A:$FP,CZ$321,FALSE)/4),0)</f>
        <v>0</v>
      </c>
      <c r="DA171" s="223">
        <f>IFERROR(IF(RIGHT(VLOOKUP($A171,csapatok!$A:$NN,DA$320,FALSE),5)="Csere",VLOOKUP(LEFT(VLOOKUP($A171,csapatok!$A:$NN,DA$320,FALSE),LEN(VLOOKUP($A171,csapatok!$A:$NN,DA$320,FALSE))-6),'csapat-ranglista'!$A:$FP,DA$321,FALSE)/8,VLOOKUP(VLOOKUP($A171,csapatok!$A:$NN,DA$320,FALSE),'csapat-ranglista'!$A:$FP,DA$321,FALSE)/4),0)</f>
        <v>0</v>
      </c>
      <c r="DB171" s="223">
        <f>IFERROR(IF(RIGHT(VLOOKUP($A171,csapatok!$A:$NN,DB$320,FALSE),5)="Csere",VLOOKUP(LEFT(VLOOKUP($A171,csapatok!$A:$NN,DB$320,FALSE),LEN(VLOOKUP($A171,csapatok!$A:$NN,DB$320,FALSE))-6),'csapat-ranglista'!$A:$FP,DB$321,FALSE)/8,VLOOKUP(VLOOKUP($A171,csapatok!$A:$NN,DB$320,FALSE),'csapat-ranglista'!$A:$FP,DB$321,FALSE)/4),0)</f>
        <v>0</v>
      </c>
      <c r="DC171" s="223">
        <f>IFERROR(IF(RIGHT(VLOOKUP($A171,csapatok!$A:$NN,DC$320,FALSE),5)="Csere",VLOOKUP(LEFT(VLOOKUP($A171,csapatok!$A:$NN,DC$320,FALSE),LEN(VLOOKUP($A171,csapatok!$A:$NN,DC$320,FALSE))-6),'csapat-ranglista'!$A:$FP,DC$321,FALSE)/8,VLOOKUP(VLOOKUP($A171,csapatok!$A:$NN,DC$320,FALSE),'csapat-ranglista'!$A:$FP,DC$321,FALSE)/4),0)</f>
        <v>0</v>
      </c>
      <c r="DD171" s="223">
        <f>IFERROR(IF(RIGHT(VLOOKUP($A171,csapatok!$A:$NN,DD$320,FALSE),5)="Csere",VLOOKUP(LEFT(VLOOKUP($A171,csapatok!$A:$NN,DD$320,FALSE),LEN(VLOOKUP($A171,csapatok!$A:$NN,DD$320,FALSE))-6),'csapat-ranglista'!$A:$FP,DD$321,FALSE)/8,VLOOKUP(VLOOKUP($A171,csapatok!$A:$NN,DD$320,FALSE),'csapat-ranglista'!$A:$FP,DD$321,FALSE)/4),0)</f>
        <v>0</v>
      </c>
      <c r="DE171" s="223">
        <f>IFERROR(IF(RIGHT(VLOOKUP($A171,csapatok!$A:$NN,DE$320,FALSE),5)="Csere",VLOOKUP(LEFT(VLOOKUP($A171,csapatok!$A:$NN,DE$320,FALSE),LEN(VLOOKUP($A171,csapatok!$A:$NN,DE$320,FALSE))-6),'csapat-ranglista'!$A:$FP,DE$321,FALSE)/8,VLOOKUP(VLOOKUP($A171,csapatok!$A:$NN,DE$320,FALSE),'csapat-ranglista'!$A:$FP,DE$321,FALSE)/4),0)</f>
        <v>0</v>
      </c>
      <c r="DF171" s="223">
        <f>IFERROR(IF(RIGHT(VLOOKUP($A171,csapatok!$A:$NN,DF$320,FALSE),5)="Csere",VLOOKUP(LEFT(VLOOKUP($A171,csapatok!$A:$NN,DF$320,FALSE),LEN(VLOOKUP($A171,csapatok!$A:$NN,DF$320,FALSE))-6),'csapat-ranglista'!$A:$FP,DF$321,FALSE)/8,VLOOKUP(VLOOKUP($A171,csapatok!$A:$NN,DF$320,FALSE),'csapat-ranglista'!$A:$FP,DF$321,FALSE)/4),0)</f>
        <v>0</v>
      </c>
      <c r="DG171" s="223">
        <f>IFERROR(IF(RIGHT(VLOOKUP($A171,csapatok!$A:$NN,DG$320,FALSE),5)="Csere",VLOOKUP(LEFT(VLOOKUP($A171,csapatok!$A:$NN,DG$320,FALSE),LEN(VLOOKUP($A171,csapatok!$A:$NN,DG$320,FALSE))-6),'csapat-ranglista'!$A:$FP,DG$321,FALSE)/8,VLOOKUP(VLOOKUP($A171,csapatok!$A:$NN,DG$320,FALSE),'csapat-ranglista'!$A:$FP,DG$321,FALSE)/4),0)</f>
        <v>0</v>
      </c>
      <c r="DH171" s="223">
        <f>IFERROR(IF(RIGHT(VLOOKUP($A171,csapatok!$A:$NN,DH$320,FALSE),5)="Csere",VLOOKUP(LEFT(VLOOKUP($A171,csapatok!$A:$NN,DH$320,FALSE),LEN(VLOOKUP($A171,csapatok!$A:$NN,DH$320,FALSE))-6),'csapat-ranglista'!$A:$FP,DH$321,FALSE)/8,VLOOKUP(VLOOKUP($A171,csapatok!$A:$NN,DH$320,FALSE),'csapat-ranglista'!$A:$FP,DH$321,FALSE)/4),0)</f>
        <v>0</v>
      </c>
      <c r="DI171" s="223">
        <f>IFERROR(IF(RIGHT(VLOOKUP($A171,csapatok!$A:$NN,DI$320,FALSE),5)="Csere",VLOOKUP(LEFT(VLOOKUP($A171,csapatok!$A:$NN,DI$320,FALSE),LEN(VLOOKUP($A171,csapatok!$A:$NN,DI$320,FALSE))-6),'csapat-ranglista'!$A:$FP,DI$321,FALSE)/8,VLOOKUP(VLOOKUP($A171,csapatok!$A:$NN,DI$320,FALSE),'csapat-ranglista'!$A:$FP,DI$321,FALSE)/4),0)</f>
        <v>0</v>
      </c>
      <c r="DJ171" s="223">
        <f>IFERROR(IF(RIGHT(VLOOKUP($A171,csapatok!$A:$NN,DJ$320,FALSE),5)="Csere",VLOOKUP(LEFT(VLOOKUP($A171,csapatok!$A:$NN,DJ$320,FALSE),LEN(VLOOKUP($A171,csapatok!$A:$NN,DJ$320,FALSE))-6),'csapat-ranglista'!$A:$FP,DJ$321,FALSE)/8,VLOOKUP(VLOOKUP($A171,csapatok!$A:$NN,DJ$320,FALSE),'csapat-ranglista'!$A:$FP,DJ$321,FALSE)/4),0)</f>
        <v>0</v>
      </c>
      <c r="DK171" s="223">
        <f>IFERROR(IF(RIGHT(VLOOKUP($A171,csapatok!$A:$NN,DK$320,FALSE),5)="Csere",VLOOKUP(LEFT(VLOOKUP($A171,csapatok!$A:$NN,DK$320,FALSE),LEN(VLOOKUP($A171,csapatok!$A:$NN,DK$320,FALSE))-6),'csapat-ranglista'!$A:$FP,DK$321,FALSE)/8,VLOOKUP(VLOOKUP($A171,csapatok!$A:$NN,DK$320,FALSE),'csapat-ranglista'!$A:$FP,DK$321,FALSE)/4),0)</f>
        <v>0</v>
      </c>
      <c r="DL171" s="223">
        <f>IFERROR(IF(RIGHT(VLOOKUP($A171,csapatok!$A:$NN,DL$320,FALSE),5)="Csere",VLOOKUP(LEFT(VLOOKUP($A171,csapatok!$A:$NN,DL$320,FALSE),LEN(VLOOKUP($A171,csapatok!$A:$NN,DL$320,FALSE))-6),'csapat-ranglista'!$A:$FP,DL$321,FALSE)/8,VLOOKUP(VLOOKUP($A171,csapatok!$A:$NN,DL$320,FALSE),'csapat-ranglista'!$A:$FP,DL$321,FALSE)/4),0)</f>
        <v>0</v>
      </c>
      <c r="DM171" s="223">
        <f>IFERROR(IF(RIGHT(VLOOKUP($A171,csapatok!$A:$NN,DM$320,FALSE),5)="Csere",VLOOKUP(LEFT(VLOOKUP($A171,csapatok!$A:$NN,DM$320,FALSE),LEN(VLOOKUP($A171,csapatok!$A:$NN,DM$320,FALSE))-6),'csapat-ranglista'!$A:$FP,DM$321,FALSE)/8,VLOOKUP(VLOOKUP($A171,csapatok!$A:$NN,DM$320,FALSE),'csapat-ranglista'!$A:$FP,DM$321,FALSE)/4),0)</f>
        <v>0</v>
      </c>
      <c r="DN171" s="223">
        <f>IFERROR(IF(RIGHT(VLOOKUP($A171,csapatok!$A:$NN,DN$320,FALSE),5)="Csere",VLOOKUP(LEFT(VLOOKUP($A171,csapatok!$A:$NN,DN$320,FALSE),LEN(VLOOKUP($A171,csapatok!$A:$NN,DN$320,FALSE))-6),'csapat-ranglista'!$A:$FP,DN$321,FALSE)/8,VLOOKUP(VLOOKUP($A171,csapatok!$A:$NN,DN$320,FALSE),'csapat-ranglista'!$A:$FP,DN$321,FALSE)/4),0)</f>
        <v>0</v>
      </c>
      <c r="DO171" s="224">
        <f>versenyek!$MF$11*IFERROR(VLOOKUP(VLOOKUP($A171,versenyek!ME:MG,3,FALSE),szabalyok!$A$16:$B$23,2,FALSE)/4,0)</f>
        <v>0</v>
      </c>
      <c r="DP171" s="224">
        <f>versenyek!$MI$11*IFERROR(VLOOKUP(VLOOKUP($A171,versenyek!MH:MJ,3,FALSE),szabalyok!$A$16:$B$23,2,FALSE)/4,0)</f>
        <v>0</v>
      </c>
      <c r="DQ171" s="223">
        <f>IFERROR(IF(RIGHT(VLOOKUP($A171,csapatok!$A:$NN,DQ$320,FALSE),5)="Csere",VLOOKUP(LEFT(VLOOKUP($A171,csapatok!$A:$NN,DQ$320,FALSE),LEN(VLOOKUP($A171,csapatok!$A:$NN,DQ$320,FALSE))-6),'csapat-ranglista'!$A:$FP,DQ$321,FALSE)/8,VLOOKUP(VLOOKUP($A171,csapatok!$A:$NN,DQ$320,FALSE),'csapat-ranglista'!$A:$FP,DQ$321,FALSE)/4),0)</f>
        <v>0</v>
      </c>
      <c r="DR171" s="223">
        <f>IFERROR(IF(RIGHT(VLOOKUP($A171,csapatok!$A:$NN,DR$320,FALSE),5)="Csere",VLOOKUP(LEFT(VLOOKUP($A171,csapatok!$A:$NN,DR$320,FALSE),LEN(VLOOKUP($A171,csapatok!$A:$NN,DR$320,FALSE))-6),'csapat-ranglista'!$A:$FP,DR$321,FALSE)/8,VLOOKUP(VLOOKUP($A171,csapatok!$A:$NN,DR$320,FALSE),'csapat-ranglista'!$A:$FP,DR$321,FALSE)/4),0)</f>
        <v>0</v>
      </c>
      <c r="DS171" s="223">
        <f>IFERROR(IF(RIGHT(VLOOKUP($A171,csapatok!$A:$NN,DS$320,FALSE),5)="Csere",VLOOKUP(LEFT(VLOOKUP($A171,csapatok!$A:$NN,DS$320,FALSE),LEN(VLOOKUP($A171,csapatok!$A:$NN,DS$320,FALSE))-6),'csapat-ranglista'!$A:$FP,DS$321,FALSE)/8,VLOOKUP(VLOOKUP($A171,csapatok!$A:$NN,DS$320,FALSE),'csapat-ranglista'!$A:$FP,DS$321,FALSE)/4),0)</f>
        <v>0</v>
      </c>
      <c r="DT171" s="223">
        <f>IFERROR(IF(RIGHT(VLOOKUP($A171,csapatok!$A:$NN,DT$320,FALSE),5)="Csere",VLOOKUP(LEFT(VLOOKUP($A171,csapatok!$A:$NN,DT$320,FALSE),LEN(VLOOKUP($A171,csapatok!$A:$NN,DT$320,FALSE))-6),'csapat-ranglista'!$A:$FP,DT$321,FALSE)/8,VLOOKUP(VLOOKUP($A171,csapatok!$A:$NN,DT$320,FALSE),'csapat-ranglista'!$A:$FP,DT$321,FALSE)/4),0)</f>
        <v>0</v>
      </c>
      <c r="DU171" s="223">
        <f>IFERROR(IF(RIGHT(VLOOKUP($A171,csapatok!$A:$NN,DU$320,FALSE),5)="Csere",VLOOKUP(LEFT(VLOOKUP($A171,csapatok!$A:$NN,DU$320,FALSE),LEN(VLOOKUP($A171,csapatok!$A:$NN,DU$320,FALSE))-6),'csapat-ranglista'!$A:$FP,DU$321,FALSE)/8,VLOOKUP(VLOOKUP($A171,csapatok!$A:$NN,DU$320,FALSE),'csapat-ranglista'!$A:$FP,DU$321,FALSE)/4),0)</f>
        <v>0</v>
      </c>
      <c r="DV171" s="223">
        <f>IFERROR(IF(RIGHT(VLOOKUP($A171,csapatok!$A:$NN,DV$320,FALSE),5)="Csere",VLOOKUP(LEFT(VLOOKUP($A171,csapatok!$A:$NN,DV$320,FALSE),LEN(VLOOKUP($A171,csapatok!$A:$NN,DV$320,FALSE))-6),'csapat-ranglista'!$A:$FP,DV$321,FALSE)/8,VLOOKUP(VLOOKUP($A171,csapatok!$A:$NN,DV$320,FALSE),'csapat-ranglista'!$A:$FP,DV$321,FALSE)/4),0)</f>
        <v>0</v>
      </c>
      <c r="DW171" s="223">
        <f>IFERROR(IF(RIGHT(VLOOKUP($A171,csapatok!$A:$NN,DW$320,FALSE),5)="Csere",VLOOKUP(LEFT(VLOOKUP($A171,csapatok!$A:$NN,DW$320,FALSE),LEN(VLOOKUP($A171,csapatok!$A:$NN,DW$320,FALSE))-6),'csapat-ranglista'!$A:$FP,DW$321,FALSE)/8,VLOOKUP(VLOOKUP($A171,csapatok!$A:$NN,DW$320,FALSE),'csapat-ranglista'!$A:$FP,DW$321,FALSE)/4),0)</f>
        <v>0</v>
      </c>
      <c r="DX171" s="223">
        <f>IFERROR(IF(RIGHT(VLOOKUP($A171,csapatok!$A:$NN,DX$320,FALSE),5)="Csere",VLOOKUP(LEFT(VLOOKUP($A171,csapatok!$A:$NN,DX$320,FALSE),LEN(VLOOKUP($A171,csapatok!$A:$NN,DX$320,FALSE))-6),'csapat-ranglista'!$A:$FP,DX$321,FALSE)/8,VLOOKUP(VLOOKUP($A171,csapatok!$A:$NN,DX$320,FALSE),'csapat-ranglista'!$A:$FP,DX$321,FALSE)/4),0)</f>
        <v>0</v>
      </c>
      <c r="DY171" s="223">
        <f>IFERROR(IF(RIGHT(VLOOKUP($A171,csapatok!$A:$NN,DY$320,FALSE),5)="Csere",VLOOKUP(LEFT(VLOOKUP($A171,csapatok!$A:$NN,DY$320,FALSE),LEN(VLOOKUP($A171,csapatok!$A:$NN,DY$320,FALSE))-6),'csapat-ranglista'!$A:$FP,DY$321,FALSE)/8,VLOOKUP(VLOOKUP($A171,csapatok!$A:$NN,DY$320,FALSE),'csapat-ranglista'!$A:$FP,DY$321,FALSE)/4),0)</f>
        <v>0</v>
      </c>
      <c r="DZ171" s="223">
        <f>IFERROR(IF(RIGHT(VLOOKUP($A171,csapatok!$A:$NN,DZ$320,FALSE),5)="Csere",VLOOKUP(LEFT(VLOOKUP($A171,csapatok!$A:$NN,DZ$320,FALSE),LEN(VLOOKUP($A171,csapatok!$A:$NN,DZ$320,FALSE))-6),'csapat-ranglista'!$A:$FP,DZ$321,FALSE)/8,VLOOKUP(VLOOKUP($A171,csapatok!$A:$NN,DZ$320,FALSE),'csapat-ranglista'!$A:$FP,DZ$321,FALSE)/4),0)</f>
        <v>0</v>
      </c>
      <c r="EA171" s="223">
        <f>IFERROR(IF(RIGHT(VLOOKUP($A171,csapatok!$A:$NN,EA$320,FALSE),5)="Csere",VLOOKUP(LEFT(VLOOKUP($A171,csapatok!$A:$NN,EA$320,FALSE),LEN(VLOOKUP($A171,csapatok!$A:$NN,EA$320,FALSE))-6),'csapat-ranglista'!$A:$FP,EA$321,FALSE)/8,VLOOKUP(VLOOKUP($A171,csapatok!$A:$NN,EA$320,FALSE),'csapat-ranglista'!$A:$FP,EA$321,FALSE)/4),0)</f>
        <v>0</v>
      </c>
      <c r="EB171" s="223">
        <f>IFERROR(IF(RIGHT(VLOOKUP($A171,csapatok!$A:$NN,EB$320,FALSE),5)="Csere",VLOOKUP(LEFT(VLOOKUP($A171,csapatok!$A:$NN,EB$320,FALSE),LEN(VLOOKUP($A171,csapatok!$A:$NN,EB$320,FALSE))-6),'csapat-ranglista'!$A:$FP,EB$321,FALSE)/8,VLOOKUP(VLOOKUP($A171,csapatok!$A:$NN,EB$320,FALSE),'csapat-ranglista'!$A:$FP,EB$321,FALSE)/4),0)</f>
        <v>0</v>
      </c>
      <c r="EC171" s="223">
        <f>IFERROR(IF(RIGHT(VLOOKUP($A171,csapatok!$A:$NN,EC$320,FALSE),5)="Csere",VLOOKUP(LEFT(VLOOKUP($A171,csapatok!$A:$NN,EC$320,FALSE),LEN(VLOOKUP($A171,csapatok!$A:$NN,EC$320,FALSE))-6),'csapat-ranglista'!$A:$FP,EC$321,FALSE)/8,VLOOKUP(VLOOKUP($A171,csapatok!$A:$NN,EC$320,FALSE),'csapat-ranglista'!$A:$FP,EC$321,FALSE)/4),0)</f>
        <v>0</v>
      </c>
      <c r="ED171" s="223">
        <f>IFERROR(IF(RIGHT(VLOOKUP($A171,csapatok!$A:$NN,ED$320,FALSE),5)="Csere",VLOOKUP(LEFT(VLOOKUP($A171,csapatok!$A:$NN,ED$320,FALSE),LEN(VLOOKUP($A171,csapatok!$A:$NN,ED$320,FALSE))-6),'csapat-ranglista'!$A:$FP,ED$321,FALSE)/8,VLOOKUP(VLOOKUP($A171,csapatok!$A:$NN,ED$320,FALSE),'csapat-ranglista'!$A:$FP,ED$321,FALSE)/4),0)</f>
        <v>0</v>
      </c>
      <c r="EE171" s="223">
        <f>IFERROR(IF(RIGHT(VLOOKUP($A171,csapatok!$A:$NN,EE$320,FALSE),5)="Csere",VLOOKUP(LEFT(VLOOKUP($A171,csapatok!$A:$NN,EE$320,FALSE),LEN(VLOOKUP($A171,csapatok!$A:$NN,EE$320,FALSE))-6),'csapat-ranglista'!$A:$FP,EE$321,FALSE)/8,VLOOKUP(VLOOKUP($A171,csapatok!$A:$NN,EE$320,FALSE),'csapat-ranglista'!$A:$FP,EE$321,FALSE)/4),0)</f>
        <v>0</v>
      </c>
      <c r="EF171" s="223">
        <f>IFERROR(IF(RIGHT(VLOOKUP($A171,csapatok!$A:$NN,EF$320,FALSE),5)="Csere",VLOOKUP(LEFT(VLOOKUP($A171,csapatok!$A:$NN,EF$320,FALSE),LEN(VLOOKUP($A171,csapatok!$A:$NN,EF$320,FALSE))-6),'csapat-ranglista'!$A:$FP,EF$321,FALSE)/8,VLOOKUP(VLOOKUP($A171,csapatok!$A:$NN,EF$320,FALSE),'csapat-ranglista'!$A:$FP,EF$321,FALSE)/4),0)</f>
        <v>0</v>
      </c>
      <c r="EG171" s="223">
        <f>IFERROR(IF(RIGHT(VLOOKUP($A171,csapatok!$A:$NN,EG$320,FALSE),5)="Csere",VLOOKUP(LEFT(VLOOKUP($A171,csapatok!$A:$NN,EG$320,FALSE),LEN(VLOOKUP($A171,csapatok!$A:$NN,EG$320,FALSE))-6),'csapat-ranglista'!$A:$FP,EG$321,FALSE)/8,VLOOKUP(VLOOKUP($A171,csapatok!$A:$NN,EG$320,FALSE),'csapat-ranglista'!$A:$FP,EG$321,FALSE)/4),0)</f>
        <v>0</v>
      </c>
      <c r="EH171" s="223">
        <f>IFERROR(IF(RIGHT(VLOOKUP($A171,csapatok!$A:$NN,EH$320,FALSE),5)="Csere",VLOOKUP(LEFT(VLOOKUP($A171,csapatok!$A:$NN,EH$320,FALSE),LEN(VLOOKUP($A171,csapatok!$A:$NN,EH$320,FALSE))-6),'csapat-ranglista'!$A:$FP,EH$321,FALSE)/8,VLOOKUP(VLOOKUP($A171,csapatok!$A:$NN,EH$320,FALSE),'csapat-ranglista'!$A:$FP,EH$321,FALSE)/4),0)</f>
        <v>0</v>
      </c>
      <c r="EI171" s="223">
        <f>IFERROR(IF(RIGHT(VLOOKUP($A171,csapatok!$A:$NN,EI$320,FALSE),5)="Csere",VLOOKUP(LEFT(VLOOKUP($A171,csapatok!$A:$NN,EI$320,FALSE),LEN(VLOOKUP($A171,csapatok!$A:$NN,EI$320,FALSE))-6),'csapat-ranglista'!$A:$FP,EI$321,FALSE)/8,VLOOKUP(VLOOKUP($A171,csapatok!$A:$NN,EI$320,FALSE),'csapat-ranglista'!$A:$FP,EI$321,FALSE)/4),0)</f>
        <v>0</v>
      </c>
      <c r="EJ171" s="223">
        <f>IFERROR(IF(RIGHT(VLOOKUP($A171,csapatok!$A:$NN,EJ$320,FALSE),5)="Csere",VLOOKUP(LEFT(VLOOKUP($A171,csapatok!$A:$NN,EJ$320,FALSE),LEN(VLOOKUP($A171,csapatok!$A:$NN,EJ$320,FALSE))-6),'csapat-ranglista'!$A:$FP,EJ$321,FALSE)/8,VLOOKUP(VLOOKUP($A171,csapatok!$A:$NN,EJ$320,FALSE),'csapat-ranglista'!$A:$FP,EJ$321,FALSE)/4),0)</f>
        <v>0</v>
      </c>
      <c r="EK171" s="223">
        <f>IFERROR(IF(RIGHT(VLOOKUP($A171,csapatok!$A:$NN,EK$320,FALSE),5)="Csere",VLOOKUP(LEFT(VLOOKUP($A171,csapatok!$A:$NN,EK$320,FALSE),LEN(VLOOKUP($A171,csapatok!$A:$NN,EK$320,FALSE))-6),'csapat-ranglista'!$A:$FP,EK$321,FALSE)/8,VLOOKUP(VLOOKUP($A171,csapatok!$A:$NN,EK$320,FALSE),'csapat-ranglista'!$A:$FP,EK$321,FALSE)/4),0)</f>
        <v>0</v>
      </c>
      <c r="EL171" s="223">
        <f>IFERROR(IF(RIGHT(VLOOKUP($A171,csapatok!$A:$NN,EL$320,FALSE),5)="Csere",VLOOKUP(LEFT(VLOOKUP($A171,csapatok!$A:$NN,EL$320,FALSE),LEN(VLOOKUP($A171,csapatok!$A:$NN,EL$320,FALSE))-6),'csapat-ranglista'!$A:$FP,EL$321,FALSE)/8,VLOOKUP(VLOOKUP($A171,csapatok!$A:$NN,EL$320,FALSE),'csapat-ranglista'!$A:$FP,EL$321,FALSE)/4),0)</f>
        <v>0</v>
      </c>
      <c r="EM171" s="223">
        <f>IFERROR(IF(RIGHT(VLOOKUP($A171,csapatok!$A:$NN,EM$320,FALSE),5)="Csere",VLOOKUP(LEFT(VLOOKUP($A171,csapatok!$A:$NN,EM$320,FALSE),LEN(VLOOKUP($A171,csapatok!$A:$NN,EM$320,FALSE))-6),'csapat-ranglista'!$A:$FP,EM$321,FALSE)/8,VLOOKUP(VLOOKUP($A171,csapatok!$A:$NN,EM$320,FALSE),'csapat-ranglista'!$A:$FP,EM$321,FALSE)/4),0)</f>
        <v>0</v>
      </c>
      <c r="EN171" s="223">
        <f>IFERROR(IF(RIGHT(VLOOKUP($A171,csapatok!$A:$NN,EN$320,FALSE),5)="Csere",VLOOKUP(LEFT(VLOOKUP($A171,csapatok!$A:$NN,EN$320,FALSE),LEN(VLOOKUP($A171,csapatok!$A:$NN,EN$320,FALSE))-6),'csapat-ranglista'!$A:$FP,EN$321,FALSE)/8,VLOOKUP(VLOOKUP($A171,csapatok!$A:$NN,EN$320,FALSE),'csapat-ranglista'!$A:$FP,EN$321,FALSE)/4),0)</f>
        <v>0</v>
      </c>
      <c r="EO171" s="223">
        <f>IFERROR(IF(RIGHT(VLOOKUP($A171,csapatok!$A:$NN,EO$320,FALSE),5)="Csere",VLOOKUP(LEFT(VLOOKUP($A171,csapatok!$A:$NN,EO$320,FALSE),LEN(VLOOKUP($A171,csapatok!$A:$NN,EO$320,FALSE))-6),'csapat-ranglista'!$A:$FP,EO$321,FALSE)/8,VLOOKUP(VLOOKUP($A171,csapatok!$A:$NN,EO$320,FALSE),'csapat-ranglista'!$A:$FP,EO$321,FALSE)/4),0)</f>
        <v>0</v>
      </c>
      <c r="EP171" s="223">
        <f>IFERROR(IF(RIGHT(VLOOKUP($A171,csapatok!$A:$NN,EP$320,FALSE),5)="Csere",VLOOKUP(LEFT(VLOOKUP($A171,csapatok!$A:$NN,EP$320,FALSE),LEN(VLOOKUP($A171,csapatok!$A:$NN,EP$320,FALSE))-6),'csapat-ranglista'!$A:$FP,EP$321,FALSE)/8,VLOOKUP(VLOOKUP($A171,csapatok!$A:$NN,EP$320,FALSE),'csapat-ranglista'!$A:$FP,EP$321,FALSE)/4),0)</f>
        <v>0</v>
      </c>
      <c r="EQ171" s="223">
        <f>IFERROR(IF(RIGHT(VLOOKUP($A171,csapatok!$A:$NN,EQ$320,FALSE),5)="Csere",VLOOKUP(LEFT(VLOOKUP($A171,csapatok!$A:$NN,EQ$320,FALSE),LEN(VLOOKUP($A171,csapatok!$A:$NN,EQ$320,FALSE))-6),'csapat-ranglista'!$A:$FP,EQ$321,FALSE)/8,VLOOKUP(VLOOKUP($A171,csapatok!$A:$NN,EQ$320,FALSE),'csapat-ranglista'!$A:$FP,EQ$321,FALSE)/4),0)</f>
        <v>0</v>
      </c>
      <c r="ER171" s="223">
        <f>IFERROR(IF(RIGHT(VLOOKUP($A171,csapatok!$A:$NN,ER$320,FALSE),5)="Csere",VLOOKUP(LEFT(VLOOKUP($A171,csapatok!$A:$NN,ER$320,FALSE),LEN(VLOOKUP($A171,csapatok!$A:$NN,ER$320,FALSE))-6),'csapat-ranglista'!$A:$FP,ER$321,FALSE)/8,VLOOKUP(VLOOKUP($A171,csapatok!$A:$NN,ER$320,FALSE),'csapat-ranglista'!$A:$FP,ER$321,FALSE)/4),0)</f>
        <v>0</v>
      </c>
      <c r="ES171" s="223">
        <f>IFERROR(IF(RIGHT(VLOOKUP($A171,csapatok!$A:$NN,ES$320,FALSE),5)="Csere",VLOOKUP(LEFT(VLOOKUP($A171,csapatok!$A:$NN,ES$320,FALSE),LEN(VLOOKUP($A171,csapatok!$A:$NN,ES$320,FALSE))-6),'csapat-ranglista'!$A:$FP,ES$321,FALSE)/8,VLOOKUP(VLOOKUP($A171,csapatok!$A:$NN,ES$320,FALSE),'csapat-ranglista'!$A:$FP,ES$321,FALSE)/4),0)</f>
        <v>0</v>
      </c>
      <c r="ET171" s="223">
        <f>IFERROR(IF(RIGHT(VLOOKUP($A171,csapatok!$A:$NN,ET$320,FALSE),5)="Csere",VLOOKUP(LEFT(VLOOKUP($A171,csapatok!$A:$NN,ET$320,FALSE),LEN(VLOOKUP($A171,csapatok!$A:$NN,ET$320,FALSE))-6),'csapat-ranglista'!$A:$FP,ET$321,FALSE)/8,VLOOKUP(VLOOKUP($A171,csapatok!$A:$NN,ET$320,FALSE),'csapat-ranglista'!$A:$FP,ET$321,FALSE)/4),0)</f>
        <v>0</v>
      </c>
      <c r="EU171" s="223">
        <f>IFERROR(IF(RIGHT(VLOOKUP($A171,csapatok!$A:$NN,EU$320,FALSE),5)="Csere",VLOOKUP(LEFT(VLOOKUP($A171,csapatok!$A:$NN,EU$320,FALSE),LEN(VLOOKUP($A171,csapatok!$A:$NN,EU$320,FALSE))-6),'csapat-ranglista'!$A:$FP,EU$321,FALSE)/8,VLOOKUP(VLOOKUP($A171,csapatok!$A:$NN,EU$320,FALSE),'csapat-ranglista'!$A:$FP,EU$321,FALSE)/4),0)</f>
        <v>0</v>
      </c>
      <c r="EV171" s="223">
        <f>IFERROR(IF(RIGHT(VLOOKUP($A171,csapatok!$A:$NN,EV$320,FALSE),5)="Csere",VLOOKUP(LEFT(VLOOKUP($A171,csapatok!$A:$NN,EV$320,FALSE),LEN(VLOOKUP($A171,csapatok!$A:$NN,EV$320,FALSE))-6),'csapat-ranglista'!$A:$FP,EV$321,FALSE)/8,VLOOKUP(VLOOKUP($A171,csapatok!$A:$NN,EV$320,FALSE),'csapat-ranglista'!$A:$FP,EV$321,FALSE)/4),0)</f>
        <v>0</v>
      </c>
      <c r="EW171" s="223">
        <f>IFERROR(IF(RIGHT(VLOOKUP($A171,csapatok!$A:$NN,EW$320,FALSE),5)="Csere",VLOOKUP(LEFT(VLOOKUP($A171,csapatok!$A:$NN,EW$320,FALSE),LEN(VLOOKUP($A171,csapatok!$A:$NN,EW$320,FALSE))-6),'csapat-ranglista'!$A:$FP,EW$321,FALSE)/8,VLOOKUP(VLOOKUP($A171,csapatok!$A:$NN,EW$320,FALSE),'csapat-ranglista'!$A:$FP,EW$321,FALSE)/4),0)</f>
        <v>0</v>
      </c>
      <c r="EX171" s="223">
        <f>IFERROR(IF(RIGHT(VLOOKUP($A171,csapatok!$A:$NN,EX$320,FALSE),5)="Csere",VLOOKUP(LEFT(VLOOKUP($A171,csapatok!$A:$NN,EX$320,FALSE),LEN(VLOOKUP($A171,csapatok!$A:$NN,EX$320,FALSE))-6),'csapat-ranglista'!$A:$FP,EX$321,FALSE)/8,VLOOKUP(VLOOKUP($A171,csapatok!$A:$NN,EX$320,FALSE),'csapat-ranglista'!$A:$FP,EX$321,FALSE)/4),0)</f>
        <v>0</v>
      </c>
      <c r="EY171" s="223">
        <f>IFERROR(IF(RIGHT(VLOOKUP($A171,csapatok!$A:$NN,EY$320,FALSE),5)="Csere",VLOOKUP(LEFT(VLOOKUP($A171,csapatok!$A:$NN,EY$320,FALSE),LEN(VLOOKUP($A171,csapatok!$A:$NN,EY$320,FALSE))-6),'csapat-ranglista'!$A:$FP,EY$321,FALSE)/8,VLOOKUP(VLOOKUP($A171,csapatok!$A:$NN,EY$320,FALSE),'csapat-ranglista'!$A:$FP,EY$321,FALSE)/4),0)</f>
        <v>0</v>
      </c>
      <c r="EZ171" s="223">
        <f>IFERROR(IF(RIGHT(VLOOKUP($A171,csapatok!$A:$NN,EZ$320,FALSE),5)="Csere",VLOOKUP(LEFT(VLOOKUP($A171,csapatok!$A:$NN,EZ$320,FALSE),LEN(VLOOKUP($A171,csapatok!$A:$NN,EZ$320,FALSE))-6),'csapat-ranglista'!$A:$FP,EZ$321,FALSE)/8,VLOOKUP(VLOOKUP($A171,csapatok!$A:$NN,EZ$320,FALSE),'csapat-ranglista'!$A:$FP,EZ$321,FALSE)/4),0)</f>
        <v>0</v>
      </c>
      <c r="FA171" s="223">
        <f>IFERROR(IF(RIGHT(VLOOKUP($A171,csapatok!$A:$NN,FA$320,FALSE),5)="Csere",VLOOKUP(LEFT(VLOOKUP($A171,csapatok!$A:$NN,FA$320,FALSE),LEN(VLOOKUP($A171,csapatok!$A:$NN,FA$320,FALSE))-6),'csapat-ranglista'!$A:$FP,FA$321,FALSE)/8,VLOOKUP(VLOOKUP($A171,csapatok!$A:$NN,FA$320,FALSE),'csapat-ranglista'!$A:$FP,FA$321,FALSE)/4),0)</f>
        <v>0</v>
      </c>
      <c r="FB171" s="223">
        <f>IFERROR(IF(RIGHT(VLOOKUP($A171,csapatok!$A:$NN,FB$320,FALSE),5)="Csere",VLOOKUP(LEFT(VLOOKUP($A171,csapatok!$A:$NN,FB$320,FALSE),LEN(VLOOKUP($A171,csapatok!$A:$NN,FB$320,FALSE))-6),'csapat-ranglista'!$A:$FP,FB$321,FALSE)/8,VLOOKUP(VLOOKUP($A171,csapatok!$A:$NN,FB$320,FALSE),'csapat-ranglista'!$A:$FP,FB$321,FALSE)/4),0)</f>
        <v>0</v>
      </c>
      <c r="FC171" s="223">
        <f>IFERROR(IF(RIGHT(VLOOKUP($A171,csapatok!$A:$NN,FC$320,FALSE),5)="Csere",VLOOKUP(LEFT(VLOOKUP($A171,csapatok!$A:$NN,FC$320,FALSE),LEN(VLOOKUP($A171,csapatok!$A:$NN,FC$320,FALSE))-6),'csapat-ranglista'!$A:$FP,FC$321,FALSE)/8,VLOOKUP(VLOOKUP($A171,csapatok!$A:$NN,FC$320,FALSE),'csapat-ranglista'!$A:$FP,FC$321,FALSE)/4),0)</f>
        <v>0</v>
      </c>
      <c r="FD171" s="224">
        <f>versenyek!$QY$11*IFERROR(VLOOKUP(VLOOKUP($A171,versenyek!QX:QZ,3,FALSE),szabalyok!$A$16:$B$23,2,FALSE)/4,0)</f>
        <v>0</v>
      </c>
      <c r="FE171" s="224">
        <f>versenyek!$RB$11*IFERROR(VLOOKUP(VLOOKUP($A171,versenyek!RA:RC,3,FALSE),szabalyok!$A$16:$B$23,2,FALSE)/4,0)</f>
        <v>0</v>
      </c>
      <c r="FF171" s="223">
        <f>IFERROR(IF(RIGHT(VLOOKUP($A171,csapatok!$A:$NN,FF$320,FALSE),5)="Csere",VLOOKUP(LEFT(VLOOKUP($A171,csapatok!$A:$NN,FF$320,FALSE),LEN(VLOOKUP($A171,csapatok!$A:$NN,FF$320,FALSE))-6),'csapat-ranglista'!$A:$FP,FF$321,FALSE)/8,VLOOKUP(VLOOKUP($A171,csapatok!$A:$NN,FF$320,FALSE),'csapat-ranglista'!$A:$FP,FF$321,FALSE)/4),0)</f>
        <v>0</v>
      </c>
      <c r="FG171" s="223">
        <f>IFERROR(IF(RIGHT(VLOOKUP($A171,csapatok!$A:$NN,FG$320,FALSE),5)="Csere",VLOOKUP(LEFT(VLOOKUP($A171,csapatok!$A:$NN,FG$320,FALSE),LEN(VLOOKUP($A171,csapatok!$A:$NN,FG$320,FALSE))-6),'csapat-ranglista'!$A:$FP,FG$321,FALSE)/8,VLOOKUP(VLOOKUP($A171,csapatok!$A:$NN,FG$320,FALSE),'csapat-ranglista'!$A:$FP,FG$321,FALSE)/4),0)</f>
        <v>0</v>
      </c>
      <c r="FH171" s="223">
        <f>IFERROR(IF(RIGHT(VLOOKUP($A171,csapatok!$A:$NN,FH$320,FALSE),5)="Csere",VLOOKUP(LEFT(VLOOKUP($A171,csapatok!$A:$NN,FH$320,FALSE),LEN(VLOOKUP($A171,csapatok!$A:$NN,FH$320,FALSE))-6),'csapat-ranglista'!$A:$FP,FH$321,FALSE)/8,VLOOKUP(VLOOKUP($A171,csapatok!$A:$NN,FH$320,FALSE),'csapat-ranglista'!$A:$FP,FH$321,FALSE)/4),0)</f>
        <v>0</v>
      </c>
      <c r="FI171" s="223">
        <f>IFERROR(IF(RIGHT(VLOOKUP($A171,csapatok!$A:$NN,FI$320,FALSE),5)="Csere",VLOOKUP(LEFT(VLOOKUP($A171,csapatok!$A:$NN,FI$320,FALSE),LEN(VLOOKUP($A171,csapatok!$A:$NN,FI$320,FALSE))-6),'csapat-ranglista'!$A:$FP,FI$321,FALSE)/8,VLOOKUP(VLOOKUP($A171,csapatok!$A:$NN,FI$320,FALSE),'csapat-ranglista'!$A:$FP,FI$321,FALSE)/4),0)</f>
        <v>0</v>
      </c>
      <c r="FJ171" s="223">
        <f>IFERROR(IF(RIGHT(VLOOKUP($A171,csapatok!$A:$NN,FJ$320,FALSE),5)="Csere",VLOOKUP(LEFT(VLOOKUP($A171,csapatok!$A:$NN,FJ$320,FALSE),LEN(VLOOKUP($A171,csapatok!$A:$NN,FJ$320,FALSE))-6),'csapat-ranglista'!$A:$FP,FJ$321,FALSE)/8,VLOOKUP(VLOOKUP($A171,csapatok!$A:$NN,FJ$320,FALSE),'csapat-ranglista'!$A:$FP,FJ$321,FALSE)/4),0)</f>
        <v>0</v>
      </c>
      <c r="FK171" s="223">
        <f>IFERROR(IF(RIGHT(VLOOKUP($A171,csapatok!$A:$NN,FK$320,FALSE),5)="Csere",VLOOKUP(LEFT(VLOOKUP($A171,csapatok!$A:$NN,FK$320,FALSE),LEN(VLOOKUP($A171,csapatok!$A:$NN,FK$320,FALSE))-6),'csapat-ranglista'!$A:$FP,FK$321,FALSE)/8,VLOOKUP(VLOOKUP($A171,csapatok!$A:$NN,FK$320,FALSE),'csapat-ranglista'!$A:$FP,FK$321,FALSE)/4),0)</f>
        <v>0</v>
      </c>
      <c r="FL171" s="223">
        <f>IFERROR(IF(RIGHT(VLOOKUP($A171,csapatok!$A:$NN,FL$320,FALSE),5)="Csere",VLOOKUP(LEFT(VLOOKUP($A171,csapatok!$A:$NN,FL$320,FALSE),LEN(VLOOKUP($A171,csapatok!$A:$NN,FL$320,FALSE))-6),'csapat-ranglista'!$A:$FP,FL$321,FALSE)/8,VLOOKUP(VLOOKUP($A171,csapatok!$A:$NN,FL$320,FALSE),'csapat-ranglista'!$A:$FP,FL$321,FALSE)/4),0)</f>
        <v>0</v>
      </c>
      <c r="FM171" s="223">
        <f>IFERROR(IF(RIGHT(VLOOKUP($A171,csapatok!$A:$NN,FM$320,FALSE),5)="Csere",VLOOKUP(LEFT(VLOOKUP($A171,csapatok!$A:$NN,FM$320,FALSE),LEN(VLOOKUP($A171,csapatok!$A:$NN,FM$320,FALSE))-6),'csapat-ranglista'!$A:$FP,FM$321,FALSE)/8,VLOOKUP(VLOOKUP($A171,csapatok!$A:$NN,FM$320,FALSE),'csapat-ranglista'!$A:$FP,FM$321,FALSE)/4),0)</f>
        <v>0</v>
      </c>
      <c r="FN171" s="223">
        <f>IFERROR(IF(RIGHT(VLOOKUP($A171,csapatok!$A:$NN,FN$320,FALSE),5)="Csere",VLOOKUP(LEFT(VLOOKUP($A171,csapatok!$A:$NN,FN$320,FALSE),LEN(VLOOKUP($A171,csapatok!$A:$NN,FN$320,FALSE))-6),'csapat-ranglista'!$A:$FP,FN$321,FALSE)/8,VLOOKUP(VLOOKUP($A171,csapatok!$A:$NN,FN$320,FALSE),'csapat-ranglista'!$A:$FP,FN$321,FALSE)/4),0)</f>
        <v>0</v>
      </c>
      <c r="FO171" s="223">
        <f>IFERROR(IF(RIGHT(VLOOKUP($A171,csapatok!$A:$NN,FO$320,FALSE),5)="Csere",VLOOKUP(LEFT(VLOOKUP($A171,csapatok!$A:$NN,FO$320,FALSE),LEN(VLOOKUP($A171,csapatok!$A:$NN,FO$320,FALSE))-6),'csapat-ranglista'!$A:$FP,FO$321,FALSE)/8,VLOOKUP(VLOOKUP($A171,csapatok!$A:$NN,FO$320,FALSE),'csapat-ranglista'!$A:$FP,FO$321,FALSE)/4),0)</f>
        <v>0</v>
      </c>
      <c r="FP171" s="223">
        <f>IFERROR(IF(RIGHT(VLOOKUP($A171,csapatok!$A:$NN,FP$320,FALSE),5)="Csere",VLOOKUP(LEFT(VLOOKUP($A171,csapatok!$A:$NN,FP$320,FALSE),LEN(VLOOKUP($A171,csapatok!$A:$NN,FP$320,FALSE))-6),'csapat-ranglista'!$A:$FP,FP$321,FALSE)/8,VLOOKUP(VLOOKUP($A171,csapatok!$A:$NN,FP$320,FALSE),'csapat-ranglista'!$A:$FP,FP$321,FALSE)/4),0)</f>
        <v>0</v>
      </c>
      <c r="FQ171" s="223">
        <f>IFERROR(IF(RIGHT(VLOOKUP($A171,csapatok!$A:$NN,FQ$320,FALSE),5)="Csere",VLOOKUP(LEFT(VLOOKUP($A171,csapatok!$A:$NN,FQ$320,FALSE),LEN(VLOOKUP($A171,csapatok!$A:$NN,FQ$320,FALSE))-6),'csapat-ranglista'!$A:$FP,FQ$321,FALSE)/8,VLOOKUP(VLOOKUP($A171,csapatok!$A:$NN,FQ$320,FALSE),'csapat-ranglista'!$A:$FP,FQ$321,FALSE)/4),0)</f>
        <v>0</v>
      </c>
      <c r="FR171" s="223">
        <f>IFERROR(IF(RIGHT(VLOOKUP($A171,csapatok!$A:$NN,FR$320,FALSE),5)="Csere",VLOOKUP(LEFT(VLOOKUP($A171,csapatok!$A:$NN,FR$320,FALSE),LEN(VLOOKUP($A171,csapatok!$A:$NN,FR$320,FALSE))-6),'csapat-ranglista'!$A:$FP,FR$321,FALSE)/8,VLOOKUP(VLOOKUP($A171,csapatok!$A:$NN,FR$320,FALSE),'csapat-ranglista'!$A:$FP,FR$321,FALSE)/4),0)</f>
        <v>0</v>
      </c>
      <c r="FS171" s="223">
        <f>IFERROR(IF(RIGHT(VLOOKUP($A171,csapatok!$A:$NN,FS$320,FALSE),5)="Csere",VLOOKUP(LEFT(VLOOKUP($A171,csapatok!$A:$NN,FS$320,FALSE),LEN(VLOOKUP($A171,csapatok!$A:$NN,FS$320,FALSE))-6),'csapat-ranglista'!$A:$FP,FS$321,FALSE)/8,VLOOKUP(VLOOKUP($A171,csapatok!$A:$NN,FS$320,FALSE),'csapat-ranglista'!$A:$FP,FS$321,FALSE)/4),0)</f>
        <v>0</v>
      </c>
      <c r="FT171" s="223">
        <f>IFERROR(IF(RIGHT(VLOOKUP($A171,csapatok!$A:$NN,FT$320,FALSE),5)="Csere",VLOOKUP(LEFT(VLOOKUP($A171,csapatok!$A:$NN,FT$320,FALSE),LEN(VLOOKUP($A171,csapatok!$A:$NN,FT$320,FALSE))-6),'csapat-ranglista'!$A:$FP,FT$321,FALSE)/8,VLOOKUP(VLOOKUP($A171,csapatok!$A:$NN,FT$320,FALSE),'csapat-ranglista'!$A:$FP,FT$321,FALSE)/4),0)</f>
        <v>0</v>
      </c>
      <c r="FU171" s="223">
        <f>IFERROR(IF(RIGHT(VLOOKUP($A171,csapatok!$A:$NN,FU$320,FALSE),5)="Csere",VLOOKUP(LEFT(VLOOKUP($A171,csapatok!$A:$NN,FU$320,FALSE),LEN(VLOOKUP($A171,csapatok!$A:$NN,FU$320,FALSE))-6),'csapat-ranglista'!$A:$FP,FU$321,FALSE)/8,VLOOKUP(VLOOKUP($A171,csapatok!$A:$NN,FU$320,FALSE),'csapat-ranglista'!$A:$FP,FU$321,FALSE)/4),0)</f>
        <v>0</v>
      </c>
      <c r="FV171" s="223">
        <f>IFERROR(IF(RIGHT(VLOOKUP($A171,csapatok!$A:$NN,FV$320,FALSE),5)="Csere",VLOOKUP(LEFT(VLOOKUP($A171,csapatok!$A:$NN,FV$320,FALSE),LEN(VLOOKUP($A171,csapatok!$A:$NN,FV$320,FALSE))-6),'csapat-ranglista'!$A:$FP,FV$321,FALSE)/8,VLOOKUP(VLOOKUP($A171,csapatok!$A:$NN,FV$320,FALSE),'csapat-ranglista'!$A:$FP,FV$321,FALSE)/4),0)</f>
        <v>0</v>
      </c>
      <c r="FW171" s="223">
        <f>IFERROR(IF(RIGHT(VLOOKUP($A171,csapatok!$A:$NN,FW$320,FALSE),5)="Csere",VLOOKUP(LEFT(VLOOKUP($A171,csapatok!$A:$NN,FW$320,FALSE),LEN(VLOOKUP($A171,csapatok!$A:$NN,FW$320,FALSE))-6),'csapat-ranglista'!$A:$FP,FW$321,FALSE)/8,VLOOKUP(VLOOKUP($A171,csapatok!$A:$NN,FW$320,FALSE),'csapat-ranglista'!$A:$FP,FW$321,FALSE)/4),0)</f>
        <v>0</v>
      </c>
      <c r="FX171" s="223">
        <f>IFERROR(IF(RIGHT(VLOOKUP($A171,csapatok!$A:$NN,FX$320,FALSE),5)="Csere",VLOOKUP(LEFT(VLOOKUP($A171,csapatok!$A:$NN,FX$320,FALSE),LEN(VLOOKUP($A171,csapatok!$A:$NN,FX$320,FALSE))-6),'csapat-ranglista'!$A:$FP,FX$321,FALSE)/8,VLOOKUP(VLOOKUP($A171,csapatok!$A:$NN,FX$320,FALSE),'csapat-ranglista'!$A:$FP,FX$321,FALSE)/4),0)</f>
        <v>0</v>
      </c>
      <c r="FY171" s="223">
        <f>IFERROR(IF(RIGHT(VLOOKUP($A171,csapatok!$A:$NN,FY$320,FALSE),5)="Csere",VLOOKUP(LEFT(VLOOKUP($A171,csapatok!$A:$NN,FY$320,FALSE),LEN(VLOOKUP($A171,csapatok!$A:$NN,FY$320,FALSE))-6),'csapat-ranglista'!$A:$FP,FY$321,FALSE)/8,VLOOKUP(VLOOKUP($A171,csapatok!$A:$NN,FY$320,FALSE),'csapat-ranglista'!$A:$FP,FY$321,FALSE)/4),0)</f>
        <v>0</v>
      </c>
      <c r="FZ171" s="223">
        <f>IFERROR(IF(RIGHT(VLOOKUP($A171,csapatok!$A:$NN,FZ$320,FALSE),5)="Csere",VLOOKUP(LEFT(VLOOKUP($A171,csapatok!$A:$NN,FZ$320,FALSE),LEN(VLOOKUP($A171,csapatok!$A:$NN,FZ$320,FALSE))-6),'csapat-ranglista'!$A:$FP,FZ$321,FALSE)/8,VLOOKUP(VLOOKUP($A171,csapatok!$A:$NN,FZ$320,FALSE),'csapat-ranglista'!$A:$FP,FZ$321,FALSE)/4),0)</f>
        <v>0</v>
      </c>
      <c r="GA171" s="223">
        <f>IFERROR(IF(RIGHT(VLOOKUP($A171,csapatok!$A:$NN,GA$320,FALSE),5)="Csere",VLOOKUP(LEFT(VLOOKUP($A171,csapatok!$A:$NN,GA$320,FALSE),LEN(VLOOKUP($A171,csapatok!$A:$NN,GA$320,FALSE))-6),'csapat-ranglista'!$A:$FP,GA$321,FALSE)/8,VLOOKUP(VLOOKUP($A171,csapatok!$A:$NN,GA$320,FALSE),'csapat-ranglista'!$A:$FP,GA$321,FALSE)/4),0)</f>
        <v>0</v>
      </c>
      <c r="GB171" s="223">
        <f>IFERROR(IF(RIGHT(VLOOKUP($A171,csapatok!$A:$NN,GB$320,FALSE),5)="Csere",VLOOKUP(LEFT(VLOOKUP($A171,csapatok!$A:$NN,GB$320,FALSE),LEN(VLOOKUP($A171,csapatok!$A:$NN,GB$320,FALSE))-6),'csapat-ranglista'!$A:$FP,GB$321,FALSE)/8,VLOOKUP(VLOOKUP($A171,csapatok!$A:$NN,GB$320,FALSE),'csapat-ranglista'!$A:$FP,GB$321,FALSE)/4),0)</f>
        <v>0</v>
      </c>
      <c r="GC171" s="223">
        <f>IFERROR(IF(RIGHT(VLOOKUP($A171,csapatok!$A:$NN,GC$320,FALSE),5)="Csere",VLOOKUP(LEFT(VLOOKUP($A171,csapatok!$A:$NN,GC$320,FALSE),LEN(VLOOKUP($A171,csapatok!$A:$NN,GC$320,FALSE))-6),'csapat-ranglista'!$A:$FP,GC$321,FALSE)/8,VLOOKUP(VLOOKUP($A171,csapatok!$A:$NN,GC$320,FALSE),'csapat-ranglista'!$A:$FP,GC$321,FALSE)/4),0)</f>
        <v>0</v>
      </c>
      <c r="GD171" s="247">
        <f>SUM(EQ171:GC171)</f>
        <v>0</v>
      </c>
    </row>
    <row r="172" spans="1:186">
      <c r="A172" s="32" t="s">
        <v>110</v>
      </c>
      <c r="B172" s="2">
        <v>16282</v>
      </c>
      <c r="C172" s="131" t="str">
        <f>IF(B172=0,"",IF(B172&lt;$C$1,"felnőtt","ifi"))</f>
        <v>felnőtt</v>
      </c>
      <c r="D172" s="32" t="s">
        <v>101</v>
      </c>
      <c r="E172" s="45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0.7198646565999407</v>
      </c>
      <c r="M172" s="32">
        <v>0</v>
      </c>
      <c r="N172" s="32">
        <v>0</v>
      </c>
      <c r="O172" s="32">
        <v>3.3870051775869654</v>
      </c>
      <c r="P172" s="32">
        <v>0</v>
      </c>
      <c r="Q172" s="32">
        <v>0</v>
      </c>
      <c r="R172" s="32">
        <v>0</v>
      </c>
      <c r="S172" s="32">
        <v>1.7352299073373336</v>
      </c>
      <c r="T172" s="32">
        <v>0</v>
      </c>
      <c r="U172" s="32">
        <v>0</v>
      </c>
      <c r="V172" s="32">
        <v>0</v>
      </c>
      <c r="W172" s="32">
        <v>0</v>
      </c>
      <c r="X172" s="32">
        <f>IFERROR(IF(RIGHT(VLOOKUP($A172,csapatok!$A:$BL,X$320,FALSE),5)="Csere",VLOOKUP(LEFT(VLOOKUP($A172,csapatok!$A:$BL,X$320,FALSE),LEN(VLOOKUP($A172,csapatok!$A:$BL,X$320,FALSE))-6),'csapat-ranglista'!$A:$FP,X$321,FALSE)/8,VLOOKUP(VLOOKUP($A172,csapatok!$A:$BL,X$320,FALSE),'csapat-ranglista'!$A:$FP,X$321,FALSE)/4),0)</f>
        <v>0</v>
      </c>
      <c r="Y172" s="32">
        <f>IFERROR(IF(RIGHT(VLOOKUP($A172,csapatok!$A:$BL,Y$320,FALSE),5)="Csere",VLOOKUP(LEFT(VLOOKUP($A172,csapatok!$A:$BL,Y$320,FALSE),LEN(VLOOKUP($A172,csapatok!$A:$BL,Y$320,FALSE))-6),'csapat-ranglista'!$A:$FP,Y$321,FALSE)/8,VLOOKUP(VLOOKUP($A172,csapatok!$A:$BL,Y$320,FALSE),'csapat-ranglista'!$A:$FP,Y$321,FALSE)/4),0)</f>
        <v>0</v>
      </c>
      <c r="Z172" s="32">
        <f>IFERROR(IF(RIGHT(VLOOKUP($A172,csapatok!$A:$BL,Z$320,FALSE),5)="Csere",VLOOKUP(LEFT(VLOOKUP($A172,csapatok!$A:$BL,Z$320,FALSE),LEN(VLOOKUP($A172,csapatok!$A:$BL,Z$320,FALSE))-6),'csapat-ranglista'!$A:$FP,Z$321,FALSE)/8,VLOOKUP(VLOOKUP($A172,csapatok!$A:$BL,Z$320,FALSE),'csapat-ranglista'!$A:$FP,Z$321,FALSE)/4),0)</f>
        <v>0</v>
      </c>
      <c r="AA172" s="32">
        <f>IFERROR(IF(RIGHT(VLOOKUP($A172,csapatok!$A:$BL,AA$320,FALSE),5)="Csere",VLOOKUP(LEFT(VLOOKUP($A172,csapatok!$A:$BL,AA$320,FALSE),LEN(VLOOKUP($A172,csapatok!$A:$BL,AA$320,FALSE))-6),'csapat-ranglista'!$A:$FP,AA$321,FALSE)/8,VLOOKUP(VLOOKUP($A172,csapatok!$A:$BL,AA$320,FALSE),'csapat-ranglista'!$A:$FP,AA$321,FALSE)/4),0)</f>
        <v>0</v>
      </c>
      <c r="AB172" s="223">
        <f>IFERROR(IF(RIGHT(VLOOKUP($A172,csapatok!$A:$BL,AB$320,FALSE),5)="Csere",VLOOKUP(LEFT(VLOOKUP($A172,csapatok!$A:$BL,AB$320,FALSE),LEN(VLOOKUP($A172,csapatok!$A:$BL,AB$320,FALSE))-6),'csapat-ranglista'!$A:$FP,AB$321,FALSE)/8,VLOOKUP(VLOOKUP($A172,csapatok!$A:$BL,AB$320,FALSE),'csapat-ranglista'!$A:$FP,AB$321,FALSE)/4),0)</f>
        <v>3.5203061482120992</v>
      </c>
      <c r="AC172" s="223">
        <f>IFERROR(IF(RIGHT(VLOOKUP($A172,csapatok!$A:$BL,AC$320,FALSE),5)="Csere",VLOOKUP(LEFT(VLOOKUP($A172,csapatok!$A:$BL,AC$320,FALSE),LEN(VLOOKUP($A172,csapatok!$A:$BL,AC$320,FALSE))-6),'csapat-ranglista'!$A:$FP,AC$321,FALSE)/8,VLOOKUP(VLOOKUP($A172,csapatok!$A:$BL,AC$320,FALSE),'csapat-ranglista'!$A:$FP,AC$321,FALSE)/4),0)</f>
        <v>0</v>
      </c>
      <c r="AD172" s="223">
        <f>IFERROR(IF(RIGHT(VLOOKUP($A172,csapatok!$A:$BL,AD$320,FALSE),5)="Csere",VLOOKUP(LEFT(VLOOKUP($A172,csapatok!$A:$BL,AD$320,FALSE),LEN(VLOOKUP($A172,csapatok!$A:$BL,AD$320,FALSE))-6),'csapat-ranglista'!$A:$FP,AD$321,FALSE)/8,VLOOKUP(VLOOKUP($A172,csapatok!$A:$BL,AD$320,FALSE),'csapat-ranglista'!$A:$FP,AD$321,FALSE)/4),0)</f>
        <v>0</v>
      </c>
      <c r="AE172" s="223">
        <f>IFERROR(IF(RIGHT(VLOOKUP($A172,csapatok!$A:$BL,AE$320,FALSE),5)="Csere",VLOOKUP(LEFT(VLOOKUP($A172,csapatok!$A:$BL,AE$320,FALSE),LEN(VLOOKUP($A172,csapatok!$A:$BL,AE$320,FALSE))-6),'csapat-ranglista'!$A:$FP,AE$321,FALSE)/8,VLOOKUP(VLOOKUP($A172,csapatok!$A:$BL,AE$320,FALSE),'csapat-ranglista'!$A:$FP,AE$321,FALSE)/4),0)</f>
        <v>0</v>
      </c>
      <c r="AF172" s="223">
        <f>IFERROR(IF(RIGHT(VLOOKUP($A172,csapatok!$A:$BL,AF$320,FALSE),5)="Csere",VLOOKUP(LEFT(VLOOKUP($A172,csapatok!$A:$BL,AF$320,FALSE),LEN(VLOOKUP($A172,csapatok!$A:$BL,AF$320,FALSE))-6),'csapat-ranglista'!$A:$FP,AF$321,FALSE)/8,VLOOKUP(VLOOKUP($A172,csapatok!$A:$BL,AF$320,FALSE),'csapat-ranglista'!$A:$FP,AF$321,FALSE)/4),0)</f>
        <v>0</v>
      </c>
      <c r="AG172" s="223">
        <f>IFERROR(IF(RIGHT(VLOOKUP($A172,csapatok!$A:$BL,AG$320,FALSE),5)="Csere",VLOOKUP(LEFT(VLOOKUP($A172,csapatok!$A:$BL,AG$320,FALSE),LEN(VLOOKUP($A172,csapatok!$A:$BL,AG$320,FALSE))-6),'csapat-ranglista'!$A:$FP,AG$321,FALSE)/8,VLOOKUP(VLOOKUP($A172,csapatok!$A:$BL,AG$320,FALSE),'csapat-ranglista'!$A:$FP,AG$321,FALSE)/4),0)</f>
        <v>0</v>
      </c>
      <c r="AH172" s="223">
        <f>IFERROR(IF(RIGHT(VLOOKUP($A172,csapatok!$A:$BL,AH$320,FALSE),5)="Csere",VLOOKUP(LEFT(VLOOKUP($A172,csapatok!$A:$BL,AH$320,FALSE),LEN(VLOOKUP($A172,csapatok!$A:$BL,AH$320,FALSE))-6),'csapat-ranglista'!$A:$FP,AH$321,FALSE)/8,VLOOKUP(VLOOKUP($A172,csapatok!$A:$BL,AH$320,FALSE),'csapat-ranglista'!$A:$FP,AH$321,FALSE)/4),0)</f>
        <v>0</v>
      </c>
      <c r="AI172" s="223">
        <f>IFERROR(IF(RIGHT(VLOOKUP($A172,csapatok!$A:$BL,AI$320,FALSE),5)="Csere",VLOOKUP(LEFT(VLOOKUP($A172,csapatok!$A:$BL,AI$320,FALSE),LEN(VLOOKUP($A172,csapatok!$A:$BL,AI$320,FALSE))-6),'csapat-ranglista'!$A:$FP,AI$321,FALSE)/8,VLOOKUP(VLOOKUP($A172,csapatok!$A:$BL,AI$320,FALSE),'csapat-ranglista'!$A:$FP,AI$321,FALSE)/4),0)</f>
        <v>0</v>
      </c>
      <c r="AJ172" s="223">
        <f>IFERROR(IF(RIGHT(VLOOKUP($A172,csapatok!$A:$BL,AJ$320,FALSE),5)="Csere",VLOOKUP(LEFT(VLOOKUP($A172,csapatok!$A:$BL,AJ$320,FALSE),LEN(VLOOKUP($A172,csapatok!$A:$BL,AJ$320,FALSE))-6),'csapat-ranglista'!$A:$FP,AJ$321,FALSE)/8,VLOOKUP(VLOOKUP($A172,csapatok!$A:$BL,AJ$320,FALSE),'csapat-ranglista'!$A:$FP,AJ$321,FALSE)/2),0)</f>
        <v>0</v>
      </c>
      <c r="AK172" s="223">
        <f>IFERROR(IF(RIGHT(VLOOKUP($A172,csapatok!$A:$CN,AK$320,FALSE),5)="Csere",VLOOKUP(LEFT(VLOOKUP($A172,csapatok!$A:$CN,AK$320,FALSE),LEN(VLOOKUP($A172,csapatok!$A:$CN,AK$320,FALSE))-6),'csapat-ranglista'!$A:$FP,AK$321,FALSE)/8,VLOOKUP(VLOOKUP($A172,csapatok!$A:$CN,AK$320,FALSE),'csapat-ranglista'!$A:$FP,AK$321,FALSE)/4),0)</f>
        <v>0</v>
      </c>
      <c r="AL172" s="223">
        <f>IFERROR(IF(RIGHT(VLOOKUP($A172,csapatok!$A:$CN,AL$320,FALSE),5)="Csere",VLOOKUP(LEFT(VLOOKUP($A172,csapatok!$A:$CN,AL$320,FALSE),LEN(VLOOKUP($A172,csapatok!$A:$CN,AL$320,FALSE))-6),'csapat-ranglista'!$A:$FP,AL$321,FALSE)/8,VLOOKUP(VLOOKUP($A172,csapatok!$A:$CN,AL$320,FALSE),'csapat-ranglista'!$A:$FP,AL$321,FALSE)/4),0)</f>
        <v>0</v>
      </c>
      <c r="AM172" s="223">
        <f>IFERROR(IF(RIGHT(VLOOKUP($A172,csapatok!$A:$CN,AM$320,FALSE),5)="Csere",VLOOKUP(LEFT(VLOOKUP($A172,csapatok!$A:$CN,AM$320,FALSE),LEN(VLOOKUP($A172,csapatok!$A:$CN,AM$320,FALSE))-6),'csapat-ranglista'!$A:$FP,AM$321,FALSE)/8,VLOOKUP(VLOOKUP($A172,csapatok!$A:$CN,AM$320,FALSE),'csapat-ranglista'!$A:$FP,AM$321,FALSE)/4),0)</f>
        <v>0</v>
      </c>
      <c r="AN172" s="223">
        <f>IFERROR(IF(RIGHT(VLOOKUP($A172,csapatok!$A:$CN,AN$320,FALSE),5)="Csere",VLOOKUP(LEFT(VLOOKUP($A172,csapatok!$A:$CN,AN$320,FALSE),LEN(VLOOKUP($A172,csapatok!$A:$CN,AN$320,FALSE))-6),'csapat-ranglista'!$A:$FP,AN$321,FALSE)/8,VLOOKUP(VLOOKUP($A172,csapatok!$A:$CN,AN$320,FALSE),'csapat-ranglista'!$A:$FP,AN$321,FALSE)/4),0)</f>
        <v>0</v>
      </c>
      <c r="AO172" s="223">
        <f>IFERROR(IF(RIGHT(VLOOKUP($A172,csapatok!$A:$CN,AO$320,FALSE),5)="Csere",VLOOKUP(LEFT(VLOOKUP($A172,csapatok!$A:$CN,AO$320,FALSE),LEN(VLOOKUP($A172,csapatok!$A:$CN,AO$320,FALSE))-6),'csapat-ranglista'!$A:$FP,AO$321,FALSE)/8,VLOOKUP(VLOOKUP($A172,csapatok!$A:$CN,AO$320,FALSE),'csapat-ranglista'!$A:$FP,AO$321,FALSE)/4),0)</f>
        <v>0</v>
      </c>
      <c r="AP172" s="223">
        <f>IFERROR(IF(RIGHT(VLOOKUP($A172,csapatok!$A:$CN,AP$320,FALSE),5)="Csere",VLOOKUP(LEFT(VLOOKUP($A172,csapatok!$A:$CN,AP$320,FALSE),LEN(VLOOKUP($A172,csapatok!$A:$CN,AP$320,FALSE))-6),'csapat-ranglista'!$A:$FP,AP$321,FALSE)/8,VLOOKUP(VLOOKUP($A172,csapatok!$A:$CN,AP$320,FALSE),'csapat-ranglista'!$A:$FP,AP$321,FALSE)/4),0)</f>
        <v>7.991607870269287</v>
      </c>
      <c r="AQ172" s="223">
        <f>IFERROR(IF(RIGHT(VLOOKUP($A172,csapatok!$A:$CN,AQ$320,FALSE),5)="Csere",VLOOKUP(LEFT(VLOOKUP($A172,csapatok!$A:$CN,AQ$320,FALSE),LEN(VLOOKUP($A172,csapatok!$A:$CN,AQ$320,FALSE))-6),'csapat-ranglista'!$A:$FP,AQ$321,FALSE)/8,VLOOKUP(VLOOKUP($A172,csapatok!$A:$CN,AQ$320,FALSE),'csapat-ranglista'!$A:$FP,AQ$321,FALSE)/4),0)</f>
        <v>0</v>
      </c>
      <c r="AR172" s="223">
        <f>IFERROR(IF(RIGHT(VLOOKUP($A172,csapatok!$A:$CN,AR$320,FALSE),5)="Csere",VLOOKUP(LEFT(VLOOKUP($A172,csapatok!$A:$CN,AR$320,FALSE),LEN(VLOOKUP($A172,csapatok!$A:$CN,AR$320,FALSE))-6),'csapat-ranglista'!$A:$FP,AR$321,FALSE)/8,VLOOKUP(VLOOKUP($A172,csapatok!$A:$CN,AR$320,FALSE),'csapat-ranglista'!$A:$FP,AR$321,FALSE)/4),0)</f>
        <v>0</v>
      </c>
      <c r="AS172" s="223">
        <f>IFERROR(IF(RIGHT(VLOOKUP($A172,csapatok!$A:$CN,AS$320,FALSE),5)="Csere",VLOOKUP(LEFT(VLOOKUP($A172,csapatok!$A:$CN,AS$320,FALSE),LEN(VLOOKUP($A172,csapatok!$A:$CN,AS$320,FALSE))-6),'csapat-ranglista'!$A:$FP,AS$321,FALSE)/8,VLOOKUP(VLOOKUP($A172,csapatok!$A:$CN,AS$320,FALSE),'csapat-ranglista'!$A:$FP,AS$321,FALSE)/4),0)</f>
        <v>0</v>
      </c>
      <c r="AT172" s="223">
        <f>IFERROR(IF(RIGHT(VLOOKUP($A172,csapatok!$A:$CN,AT$320,FALSE),5)="Csere",VLOOKUP(LEFT(VLOOKUP($A172,csapatok!$A:$CN,AT$320,FALSE),LEN(VLOOKUP($A172,csapatok!$A:$CN,AT$320,FALSE))-6),'csapat-ranglista'!$A:$FP,AT$321,FALSE)/8,VLOOKUP(VLOOKUP($A172,csapatok!$A:$CN,AT$320,FALSE),'csapat-ranglista'!$A:$FP,AT$321,FALSE)/4),0)</f>
        <v>4.4907661715481915</v>
      </c>
      <c r="AU172" s="223">
        <f>IFERROR(IF(RIGHT(VLOOKUP($A172,csapatok!$A:$CN,AU$320,FALSE),5)="Csere",VLOOKUP(LEFT(VLOOKUP($A172,csapatok!$A:$CN,AU$320,FALSE),LEN(VLOOKUP($A172,csapatok!$A:$CN,AU$320,FALSE))-6),'csapat-ranglista'!$A:$FP,AU$321,FALSE)/8,VLOOKUP(VLOOKUP($A172,csapatok!$A:$CN,AU$320,FALSE),'csapat-ranglista'!$A:$FP,AU$321,FALSE)/4),0)</f>
        <v>0</v>
      </c>
      <c r="AV172" s="223">
        <f>IFERROR(IF(RIGHT(VLOOKUP($A172,csapatok!$A:$CN,AV$320,FALSE),5)="Csere",VLOOKUP(LEFT(VLOOKUP($A172,csapatok!$A:$CN,AV$320,FALSE),LEN(VLOOKUP($A172,csapatok!$A:$CN,AV$320,FALSE))-6),'csapat-ranglista'!$A:$FP,AV$321,FALSE)/8,VLOOKUP(VLOOKUP($A172,csapatok!$A:$CN,AV$320,FALSE),'csapat-ranglista'!$A:$FP,AV$321,FALSE)/4),0)</f>
        <v>0</v>
      </c>
      <c r="AW172" s="223">
        <f>IFERROR(IF(RIGHT(VLOOKUP($A172,csapatok!$A:$CN,AW$320,FALSE),5)="Csere",VLOOKUP(LEFT(VLOOKUP($A172,csapatok!$A:$CN,AW$320,FALSE),LEN(VLOOKUP($A172,csapatok!$A:$CN,AW$320,FALSE))-6),'csapat-ranglista'!$A:$FP,AW$321,FALSE)/8,VLOOKUP(VLOOKUP($A172,csapatok!$A:$CN,AW$320,FALSE),'csapat-ranglista'!$A:$FP,AW$321,FALSE)/4),0)</f>
        <v>0</v>
      </c>
      <c r="AX172" s="223">
        <f>IFERROR(IF(RIGHT(VLOOKUP($A172,csapatok!$A:$CN,AX$320,FALSE),5)="Csere",VLOOKUP(LEFT(VLOOKUP($A172,csapatok!$A:$CN,AX$320,FALSE),LEN(VLOOKUP($A172,csapatok!$A:$CN,AX$320,FALSE))-6),'csapat-ranglista'!$A:$FP,AX$321,FALSE)/8,VLOOKUP(VLOOKUP($A172,csapatok!$A:$CN,AX$320,FALSE),'csapat-ranglista'!$A:$FP,AX$321,FALSE)/4),0)</f>
        <v>0</v>
      </c>
      <c r="AY172" s="223">
        <f>IFERROR(IF(RIGHT(VLOOKUP($A172,csapatok!$A:$NN,AY$320,FALSE),5)="Csere",VLOOKUP(LEFT(VLOOKUP($A172,csapatok!$A:$NN,AY$320,FALSE),LEN(VLOOKUP($A172,csapatok!$A:$NN,AY$320,FALSE))-6),'csapat-ranglista'!$A:$FP,AY$321,FALSE)/8,VLOOKUP(VLOOKUP($A172,csapatok!$A:$NN,AY$320,FALSE),'csapat-ranglista'!$A:$FP,AY$321,FALSE)/4),0)</f>
        <v>0</v>
      </c>
      <c r="AZ172" s="223">
        <f>IFERROR(IF(RIGHT(VLOOKUP($A172,csapatok!$A:$NN,AZ$320,FALSE),5)="Csere",VLOOKUP(LEFT(VLOOKUP($A172,csapatok!$A:$NN,AZ$320,FALSE),LEN(VLOOKUP($A172,csapatok!$A:$NN,AZ$320,FALSE))-6),'csapat-ranglista'!$A:$FP,AZ$321,FALSE)/8,VLOOKUP(VLOOKUP($A172,csapatok!$A:$NN,AZ$320,FALSE),'csapat-ranglista'!$A:$FP,AZ$321,FALSE)/4),0)</f>
        <v>0</v>
      </c>
      <c r="BA172" s="223">
        <f>IFERROR(IF(RIGHT(VLOOKUP($A172,csapatok!$A:$NN,BA$320,FALSE),5)="Csere",VLOOKUP(LEFT(VLOOKUP($A172,csapatok!$A:$NN,BA$320,FALSE),LEN(VLOOKUP($A172,csapatok!$A:$NN,BA$320,FALSE))-6),'csapat-ranglista'!$A:$FP,BA$321,FALSE)/8,VLOOKUP(VLOOKUP($A172,csapatok!$A:$NN,BA$320,FALSE),'csapat-ranglista'!$A:$FP,BA$321,FALSE)/4),0)</f>
        <v>0</v>
      </c>
      <c r="BB172" s="223">
        <f>IFERROR(IF(RIGHT(VLOOKUP($A172,csapatok!$A:$NN,BB$320,FALSE),5)="Csere",VLOOKUP(LEFT(VLOOKUP($A172,csapatok!$A:$NN,BB$320,FALSE),LEN(VLOOKUP($A172,csapatok!$A:$NN,BB$320,FALSE))-6),'csapat-ranglista'!$A:$FP,BB$321,FALSE)/8,VLOOKUP(VLOOKUP($A172,csapatok!$A:$NN,BB$320,FALSE),'csapat-ranglista'!$A:$FP,BB$321,FALSE)/4),0)</f>
        <v>0</v>
      </c>
      <c r="BC172" s="224">
        <f>versenyek!$ES$11*IFERROR(VLOOKUP(VLOOKUP($A172,versenyek!ER:ET,3,FALSE),szabalyok!$A$16:$B$23,2,FALSE)/4,0)</f>
        <v>0</v>
      </c>
      <c r="BD172" s="224">
        <f>versenyek!$EV$11*IFERROR(VLOOKUP(VLOOKUP($A172,versenyek!EU:EW,3,FALSE),szabalyok!$A$16:$B$23,2,FALSE)/4,0)</f>
        <v>0</v>
      </c>
      <c r="BE172" s="223">
        <f>IFERROR(IF(RIGHT(VLOOKUP($A172,csapatok!$A:$NN,BE$320,FALSE),5)="Csere",VLOOKUP(LEFT(VLOOKUP($A172,csapatok!$A:$NN,BE$320,FALSE),LEN(VLOOKUP($A172,csapatok!$A:$NN,BE$320,FALSE))-6),'csapat-ranglista'!$A:$FP,BE$321,FALSE)/8,VLOOKUP(VLOOKUP($A172,csapatok!$A:$NN,BE$320,FALSE),'csapat-ranglista'!$A:$FP,BE$321,FALSE)/4),0)</f>
        <v>0</v>
      </c>
      <c r="BF172" s="223">
        <f>IFERROR(IF(RIGHT(VLOOKUP($A172,csapatok!$A:$NN,BF$320,FALSE),5)="Csere",VLOOKUP(LEFT(VLOOKUP($A172,csapatok!$A:$NN,BF$320,FALSE),LEN(VLOOKUP($A172,csapatok!$A:$NN,BF$320,FALSE))-6),'csapat-ranglista'!$A:$FP,BF$321,FALSE)/8,VLOOKUP(VLOOKUP($A172,csapatok!$A:$NN,BF$320,FALSE),'csapat-ranglista'!$A:$FP,BF$321,FALSE)/4),0)</f>
        <v>0</v>
      </c>
      <c r="BG172" s="223">
        <f>IFERROR(IF(RIGHT(VLOOKUP($A172,csapatok!$A:$NN,BG$320,FALSE),5)="Csere",VLOOKUP(LEFT(VLOOKUP($A172,csapatok!$A:$NN,BG$320,FALSE),LEN(VLOOKUP($A172,csapatok!$A:$NN,BG$320,FALSE))-6),'csapat-ranglista'!$A:$FP,BG$321,FALSE)/8,VLOOKUP(VLOOKUP($A172,csapatok!$A:$NN,BG$320,FALSE),'csapat-ranglista'!$A:$FP,BG$321,FALSE)/4),0)</f>
        <v>0</v>
      </c>
      <c r="BH172" s="223">
        <f>IFERROR(IF(RIGHT(VLOOKUP($A172,csapatok!$A:$NN,BH$320,FALSE),5)="Csere",VLOOKUP(LEFT(VLOOKUP($A172,csapatok!$A:$NN,BH$320,FALSE),LEN(VLOOKUP($A172,csapatok!$A:$NN,BH$320,FALSE))-6),'csapat-ranglista'!$A:$FP,BH$321,FALSE)/8,VLOOKUP(VLOOKUP($A172,csapatok!$A:$NN,BH$320,FALSE),'csapat-ranglista'!$A:$FP,BH$321,FALSE)/4),0)</f>
        <v>0</v>
      </c>
      <c r="BI172" s="223">
        <f>IFERROR(IF(RIGHT(VLOOKUP($A172,csapatok!$A:$NN,BI$320,FALSE),5)="Csere",VLOOKUP(LEFT(VLOOKUP($A172,csapatok!$A:$NN,BI$320,FALSE),LEN(VLOOKUP($A172,csapatok!$A:$NN,BI$320,FALSE))-6),'csapat-ranglista'!$A:$FP,BI$321,FALSE)/8,VLOOKUP(VLOOKUP($A172,csapatok!$A:$NN,BI$320,FALSE),'csapat-ranglista'!$A:$FP,BI$321,FALSE)/4),0)</f>
        <v>0</v>
      </c>
      <c r="BJ172" s="223">
        <f>IFERROR(IF(RIGHT(VLOOKUP($A172,csapatok!$A:$NN,BJ$320,FALSE),5)="Csere",VLOOKUP(LEFT(VLOOKUP($A172,csapatok!$A:$NN,BJ$320,FALSE),LEN(VLOOKUP($A172,csapatok!$A:$NN,BJ$320,FALSE))-6),'csapat-ranglista'!$A:$FP,BJ$321,FALSE)/8,VLOOKUP(VLOOKUP($A172,csapatok!$A:$NN,BJ$320,FALSE),'csapat-ranglista'!$A:$FP,BJ$321,FALSE)/4),0)</f>
        <v>0</v>
      </c>
      <c r="BK172" s="223">
        <f>IFERROR(IF(RIGHT(VLOOKUP($A172,csapatok!$A:$NN,BK$320,FALSE),5)="Csere",VLOOKUP(LEFT(VLOOKUP($A172,csapatok!$A:$NN,BK$320,FALSE),LEN(VLOOKUP($A172,csapatok!$A:$NN,BK$320,FALSE))-6),'csapat-ranglista'!$A:$FP,BK$321,FALSE)/8,VLOOKUP(VLOOKUP($A172,csapatok!$A:$NN,BK$320,FALSE),'csapat-ranglista'!$A:$FP,BK$321,FALSE)/4),0)</f>
        <v>0</v>
      </c>
      <c r="BL172" s="223">
        <f>IFERROR(IF(RIGHT(VLOOKUP($A172,csapatok!$A:$NN,BL$320,FALSE),5)="Csere",VLOOKUP(LEFT(VLOOKUP($A172,csapatok!$A:$NN,BL$320,FALSE),LEN(VLOOKUP($A172,csapatok!$A:$NN,BL$320,FALSE))-6),'csapat-ranglista'!$A:$FP,BL$321,FALSE)/8,VLOOKUP(VLOOKUP($A172,csapatok!$A:$NN,BL$320,FALSE),'csapat-ranglista'!$A:$FP,BL$321,FALSE)/4),0)</f>
        <v>0</v>
      </c>
      <c r="BM172" s="223">
        <f>IFERROR(IF(RIGHT(VLOOKUP($A172,csapatok!$A:$NN,BM$320,FALSE),5)="Csere",VLOOKUP(LEFT(VLOOKUP($A172,csapatok!$A:$NN,BM$320,FALSE),LEN(VLOOKUP($A172,csapatok!$A:$NN,BM$320,FALSE))-6),'csapat-ranglista'!$A:$FP,BM$321,FALSE)/8,VLOOKUP(VLOOKUP($A172,csapatok!$A:$NN,BM$320,FALSE),'csapat-ranglista'!$A:$FP,BM$321,FALSE)/4),0)</f>
        <v>0</v>
      </c>
      <c r="BN172" s="223">
        <f>IFERROR(IF(RIGHT(VLOOKUP($A172,csapatok!$A:$NN,BN$320,FALSE),5)="Csere",VLOOKUP(LEFT(VLOOKUP($A172,csapatok!$A:$NN,BN$320,FALSE),LEN(VLOOKUP($A172,csapatok!$A:$NN,BN$320,FALSE))-6),'csapat-ranglista'!$A:$FP,BN$321,FALSE)/8,VLOOKUP(VLOOKUP($A172,csapatok!$A:$NN,BN$320,FALSE),'csapat-ranglista'!$A:$FP,BN$321,FALSE)/4),0)</f>
        <v>0</v>
      </c>
      <c r="BO172" s="223">
        <f>IFERROR(IF(RIGHT(VLOOKUP($A172,csapatok!$A:$NN,BO$320,FALSE),5)="Csere",VLOOKUP(LEFT(VLOOKUP($A172,csapatok!$A:$NN,BO$320,FALSE),LEN(VLOOKUP($A172,csapatok!$A:$NN,BO$320,FALSE))-6),'csapat-ranglista'!$A:$FP,BO$321,FALSE)/8,VLOOKUP(VLOOKUP($A172,csapatok!$A:$NN,BO$320,FALSE),'csapat-ranglista'!$A:$FP,BO$321,FALSE)/4),0)</f>
        <v>0</v>
      </c>
      <c r="BP172" s="223">
        <f>IFERROR(IF(RIGHT(VLOOKUP($A172,csapatok!$A:$NN,BP$320,FALSE),5)="Csere",VLOOKUP(LEFT(VLOOKUP($A172,csapatok!$A:$NN,BP$320,FALSE),LEN(VLOOKUP($A172,csapatok!$A:$NN,BP$320,FALSE))-6),'csapat-ranglista'!$A:$FP,BP$321,FALSE)/8,VLOOKUP(VLOOKUP($A172,csapatok!$A:$NN,BP$320,FALSE),'csapat-ranglista'!$A:$FP,BP$321,FALSE)/4),0)</f>
        <v>0</v>
      </c>
      <c r="BQ172" s="223">
        <f>IFERROR(IF(RIGHT(VLOOKUP($A172,csapatok!$A:$NN,BQ$320,FALSE),5)="Csere",VLOOKUP(LEFT(VLOOKUP($A172,csapatok!$A:$NN,BQ$320,FALSE),LEN(VLOOKUP($A172,csapatok!$A:$NN,BQ$320,FALSE))-6),'csapat-ranglista'!$A:$FP,BQ$321,FALSE)/8,VLOOKUP(VLOOKUP($A172,csapatok!$A:$NN,BQ$320,FALSE),'csapat-ranglista'!$A:$FP,BQ$321,FALSE)/4),0)</f>
        <v>0</v>
      </c>
      <c r="BR172" s="223">
        <f>IFERROR(IF(RIGHT(VLOOKUP($A172,csapatok!$A:$NN,BR$320,FALSE),5)="Csere",VLOOKUP(LEFT(VLOOKUP($A172,csapatok!$A:$NN,BR$320,FALSE),LEN(VLOOKUP($A172,csapatok!$A:$NN,BR$320,FALSE))-6),'csapat-ranglista'!$A:$FP,BR$321,FALSE)/8,VLOOKUP(VLOOKUP($A172,csapatok!$A:$NN,BR$320,FALSE),'csapat-ranglista'!$A:$FP,BR$321,FALSE)/4),0)</f>
        <v>0</v>
      </c>
      <c r="BS172" s="223">
        <f>IFERROR(IF(RIGHT(VLOOKUP($A172,csapatok!$A:$NN,BS$320,FALSE),5)="Csere",VLOOKUP(LEFT(VLOOKUP($A172,csapatok!$A:$NN,BS$320,FALSE),LEN(VLOOKUP($A172,csapatok!$A:$NN,BS$320,FALSE))-6),'csapat-ranglista'!$A:$FP,BS$321,FALSE)/8,VLOOKUP(VLOOKUP($A172,csapatok!$A:$NN,BS$320,FALSE),'csapat-ranglista'!$A:$FP,BS$321,FALSE)/4),0)</f>
        <v>0</v>
      </c>
      <c r="BT172" s="223">
        <f>IFERROR(IF(RIGHT(VLOOKUP($A172,csapatok!$A:$NN,BT$320,FALSE),5)="Csere",VLOOKUP(LEFT(VLOOKUP($A172,csapatok!$A:$NN,BT$320,FALSE),LEN(VLOOKUP($A172,csapatok!$A:$NN,BT$320,FALSE))-6),'csapat-ranglista'!$A:$FP,BT$321,FALSE)/8,VLOOKUP(VLOOKUP($A172,csapatok!$A:$NN,BT$320,FALSE),'csapat-ranglista'!$A:$FP,BT$321,FALSE)/4),0)</f>
        <v>0</v>
      </c>
      <c r="BU172" s="223">
        <f>IFERROR(IF(RIGHT(VLOOKUP($A172,csapatok!$A:$NN,BU$320,FALSE),5)="Csere",VLOOKUP(LEFT(VLOOKUP($A172,csapatok!$A:$NN,BU$320,FALSE),LEN(VLOOKUP($A172,csapatok!$A:$NN,BU$320,FALSE))-6),'csapat-ranglista'!$A:$FP,BU$321,FALSE)/8,VLOOKUP(VLOOKUP($A172,csapatok!$A:$NN,BU$320,FALSE),'csapat-ranglista'!$A:$FP,BU$321,FALSE)/4),0)</f>
        <v>0</v>
      </c>
      <c r="BV172" s="223">
        <f>IFERROR(IF(RIGHT(VLOOKUP($A172,csapatok!$A:$NN,BV$320,FALSE),5)="Csere",VLOOKUP(LEFT(VLOOKUP($A172,csapatok!$A:$NN,BV$320,FALSE),LEN(VLOOKUP($A172,csapatok!$A:$NN,BV$320,FALSE))-6),'csapat-ranglista'!$A:$FP,BV$321,FALSE)/8,VLOOKUP(VLOOKUP($A172,csapatok!$A:$NN,BV$320,FALSE),'csapat-ranglista'!$A:$FP,BV$321,FALSE)/4),0)</f>
        <v>0</v>
      </c>
      <c r="BW172" s="223">
        <f>IFERROR(IF(RIGHT(VLOOKUP($A172,csapatok!$A:$NN,BW$320,FALSE),5)="Csere",VLOOKUP(LEFT(VLOOKUP($A172,csapatok!$A:$NN,BW$320,FALSE),LEN(VLOOKUP($A172,csapatok!$A:$NN,BW$320,FALSE))-6),'csapat-ranglista'!$A:$FP,BW$321,FALSE)/8,VLOOKUP(VLOOKUP($A172,csapatok!$A:$NN,BW$320,FALSE),'csapat-ranglista'!$A:$FP,BW$321,FALSE)/4),0)</f>
        <v>0</v>
      </c>
      <c r="BX172" s="223">
        <f>IFERROR(IF(RIGHT(VLOOKUP($A172,csapatok!$A:$NN,BX$320,FALSE),5)="Csere",VLOOKUP(LEFT(VLOOKUP($A172,csapatok!$A:$NN,BX$320,FALSE),LEN(VLOOKUP($A172,csapatok!$A:$NN,BX$320,FALSE))-6),'csapat-ranglista'!$A:$FP,BX$321,FALSE)/8,VLOOKUP(VLOOKUP($A172,csapatok!$A:$NN,BX$320,FALSE),'csapat-ranglista'!$A:$FP,BX$321,FALSE)/4),0)</f>
        <v>0</v>
      </c>
      <c r="BY172" s="223">
        <f>IFERROR(IF(RIGHT(VLOOKUP($A172,csapatok!$A:$NN,BY$320,FALSE),5)="Csere",VLOOKUP(LEFT(VLOOKUP($A172,csapatok!$A:$NN,BY$320,FALSE),LEN(VLOOKUP($A172,csapatok!$A:$NN,BY$320,FALSE))-6),'csapat-ranglista'!$A:$FP,BY$321,FALSE)/8,VLOOKUP(VLOOKUP($A172,csapatok!$A:$NN,BY$320,FALSE),'csapat-ranglista'!$A:$FP,BY$321,FALSE)/4),0)</f>
        <v>0</v>
      </c>
      <c r="BZ172" s="223">
        <f>IFERROR(IF(RIGHT(VLOOKUP($A172,csapatok!$A:$NN,BZ$320,FALSE),5)="Csere",VLOOKUP(LEFT(VLOOKUP($A172,csapatok!$A:$NN,BZ$320,FALSE),LEN(VLOOKUP($A172,csapatok!$A:$NN,BZ$320,FALSE))-6),'csapat-ranglista'!$A:$FP,BZ$321,FALSE)/8,VLOOKUP(VLOOKUP($A172,csapatok!$A:$NN,BZ$320,FALSE),'csapat-ranglista'!$A:$FP,BZ$321,FALSE)/4),0)</f>
        <v>0</v>
      </c>
      <c r="CA172" s="223">
        <f>IFERROR(IF(RIGHT(VLOOKUP($A172,csapatok!$A:$NN,CA$320,FALSE),5)="Csere",VLOOKUP(LEFT(VLOOKUP($A172,csapatok!$A:$NN,CA$320,FALSE),LEN(VLOOKUP($A172,csapatok!$A:$NN,CA$320,FALSE))-6),'csapat-ranglista'!$A:$FP,CA$321,FALSE)/8,VLOOKUP(VLOOKUP($A172,csapatok!$A:$NN,CA$320,FALSE),'csapat-ranglista'!$A:$FP,CA$321,FALSE)/4),0)</f>
        <v>0</v>
      </c>
      <c r="CB172" s="223">
        <f>IFERROR(IF(RIGHT(VLOOKUP($A172,csapatok!$A:$NN,CB$320,FALSE),5)="Csere",VLOOKUP(LEFT(VLOOKUP($A172,csapatok!$A:$NN,CB$320,FALSE),LEN(VLOOKUP($A172,csapatok!$A:$NN,CB$320,FALSE))-6),'csapat-ranglista'!$A:$FP,CB$321,FALSE)/8,VLOOKUP(VLOOKUP($A172,csapatok!$A:$NN,CB$320,FALSE),'csapat-ranglista'!$A:$FP,CB$321,FALSE)/4),0)</f>
        <v>0</v>
      </c>
      <c r="CC172" s="223">
        <f>IFERROR(IF(RIGHT(VLOOKUP($A172,csapatok!$A:$NN,CC$320,FALSE),5)="Csere",VLOOKUP(LEFT(VLOOKUP($A172,csapatok!$A:$NN,CC$320,FALSE),LEN(VLOOKUP($A172,csapatok!$A:$NN,CC$320,FALSE))-6),'csapat-ranglista'!$A:$FP,CC$321,FALSE)/8,VLOOKUP(VLOOKUP($A172,csapatok!$A:$NN,CC$320,FALSE),'csapat-ranglista'!$A:$FP,CC$321,FALSE)/4),0)</f>
        <v>0</v>
      </c>
      <c r="CD172" s="223">
        <f>IFERROR(IF(RIGHT(VLOOKUP($A172,csapatok!$A:$NN,CD$320,FALSE),5)="Csere",VLOOKUP(LEFT(VLOOKUP($A172,csapatok!$A:$NN,CD$320,FALSE),LEN(VLOOKUP($A172,csapatok!$A:$NN,CD$320,FALSE))-6),'csapat-ranglista'!$A:$FP,CD$321,FALSE)/8,VLOOKUP(VLOOKUP($A172,csapatok!$A:$NN,CD$320,FALSE),'csapat-ranglista'!$A:$FP,CD$321,FALSE)/4),0)</f>
        <v>0</v>
      </c>
      <c r="CE172" s="223">
        <f>IFERROR(IF(RIGHT(VLOOKUP($A172,csapatok!$A:$NN,CE$320,FALSE),5)="Csere",VLOOKUP(LEFT(VLOOKUP($A172,csapatok!$A:$NN,CE$320,FALSE),LEN(VLOOKUP($A172,csapatok!$A:$NN,CE$320,FALSE))-6),'csapat-ranglista'!$A:$FP,CE$321,FALSE)/8,VLOOKUP(VLOOKUP($A172,csapatok!$A:$NN,CE$320,FALSE),'csapat-ranglista'!$A:$FP,CE$321,FALSE)/4),0)</f>
        <v>0</v>
      </c>
      <c r="CF172" s="223">
        <f>IFERROR(IF(RIGHT(VLOOKUP($A172,csapatok!$A:$NN,CF$320,FALSE),5)="Csere",VLOOKUP(LEFT(VLOOKUP($A172,csapatok!$A:$NN,CF$320,FALSE),LEN(VLOOKUP($A172,csapatok!$A:$NN,CF$320,FALSE))-6),'csapat-ranglista'!$A:$FP,CF$321,FALSE)/8,VLOOKUP(VLOOKUP($A172,csapatok!$A:$NN,CF$320,FALSE),'csapat-ranglista'!$A:$FP,CF$321,FALSE)/4),0)</f>
        <v>0</v>
      </c>
      <c r="CG172" s="223">
        <f>IFERROR(IF(RIGHT(VLOOKUP($A172,csapatok!$A:$NN,CG$320,FALSE),5)="Csere",VLOOKUP(LEFT(VLOOKUP($A172,csapatok!$A:$NN,CG$320,FALSE),LEN(VLOOKUP($A172,csapatok!$A:$NN,CG$320,FALSE))-6),'csapat-ranglista'!$A:$FP,CG$321,FALSE)/8,VLOOKUP(VLOOKUP($A172,csapatok!$A:$NN,CG$320,FALSE),'csapat-ranglista'!$A:$FP,CG$321,FALSE)/4),0)</f>
        <v>0</v>
      </c>
      <c r="CH172" s="223">
        <f>IFERROR(IF(RIGHT(VLOOKUP($A172,csapatok!$A:$NN,CH$320,FALSE),5)="Csere",VLOOKUP(LEFT(VLOOKUP($A172,csapatok!$A:$NN,CH$320,FALSE),LEN(VLOOKUP($A172,csapatok!$A:$NN,CH$320,FALSE))-6),'csapat-ranglista'!$A:$FP,CH$321,FALSE)/8,VLOOKUP(VLOOKUP($A172,csapatok!$A:$NN,CH$320,FALSE),'csapat-ranglista'!$A:$FP,CH$321,FALSE)/4),0)</f>
        <v>0</v>
      </c>
      <c r="CI172" s="223">
        <f>IFERROR(IF(RIGHT(VLOOKUP($A172,csapatok!$A:$NN,CI$320,FALSE),5)="Csere",VLOOKUP(LEFT(VLOOKUP($A172,csapatok!$A:$NN,CI$320,FALSE),LEN(VLOOKUP($A172,csapatok!$A:$NN,CI$320,FALSE))-6),'csapat-ranglista'!$A:$FP,CI$321,FALSE)/8,VLOOKUP(VLOOKUP($A172,csapatok!$A:$NN,CI$320,FALSE),'csapat-ranglista'!$A:$FP,CI$321,FALSE)/4),0)</f>
        <v>0</v>
      </c>
      <c r="CJ172" s="224">
        <f>versenyek!$IQ$11*IFERROR(VLOOKUP(VLOOKUP($A172,versenyek!IP:IR,3,FALSE),szabalyok!$A$16:$B$23,2,FALSE)/4,0)</f>
        <v>0</v>
      </c>
      <c r="CK172" s="224">
        <f>versenyek!$IT$11*IFERROR(VLOOKUP(VLOOKUP($A172,versenyek!IS:IU,3,FALSE),szabalyok!$A$16:$B$23,2,FALSE)/4,0)</f>
        <v>0</v>
      </c>
      <c r="CL172" s="223">
        <f>IFERROR(IF(RIGHT(VLOOKUP($A172,csapatok!$A:$NN,CL$320,FALSE),5)="Csere",VLOOKUP(LEFT(VLOOKUP($A172,csapatok!$A:$NN,CL$320,FALSE),LEN(VLOOKUP($A172,csapatok!$A:$NN,CL$320,FALSE))-6),'csapat-ranglista'!$A:$FP,CL$321,FALSE)/8,VLOOKUP(VLOOKUP($A172,csapatok!$A:$NN,CL$320,FALSE),'csapat-ranglista'!$A:$FP,CL$321,FALSE)/4),0)</f>
        <v>0</v>
      </c>
      <c r="CM172" s="223">
        <f>IFERROR(IF(RIGHT(VLOOKUP($A172,csapatok!$A:$NN,CM$320,FALSE),5)="Csere",VLOOKUP(LEFT(VLOOKUP($A172,csapatok!$A:$NN,CM$320,FALSE),LEN(VLOOKUP($A172,csapatok!$A:$NN,CM$320,FALSE))-6),'csapat-ranglista'!$A:$FP,CM$321,FALSE)/8,VLOOKUP(VLOOKUP($A172,csapatok!$A:$NN,CM$320,FALSE),'csapat-ranglista'!$A:$FP,CM$321,FALSE)/4),0)</f>
        <v>0</v>
      </c>
      <c r="CN172" s="223">
        <f>IFERROR(IF(RIGHT(VLOOKUP($A172,csapatok!$A:$NN,CN$320,FALSE),5)="Csere",VLOOKUP(LEFT(VLOOKUP($A172,csapatok!$A:$NN,CN$320,FALSE),LEN(VLOOKUP($A172,csapatok!$A:$NN,CN$320,FALSE))-6),'csapat-ranglista'!$A:$FP,CN$321,FALSE)/8,VLOOKUP(VLOOKUP($A172,csapatok!$A:$NN,CN$320,FALSE),'csapat-ranglista'!$A:$FP,CN$321,FALSE)/4),0)</f>
        <v>0</v>
      </c>
      <c r="CO172" s="223">
        <f>IFERROR(IF(RIGHT(VLOOKUP($A172,csapatok!$A:$NN,CO$320,FALSE),5)="Csere",VLOOKUP(LEFT(VLOOKUP($A172,csapatok!$A:$NN,CO$320,FALSE),LEN(VLOOKUP($A172,csapatok!$A:$NN,CO$320,FALSE))-6),'csapat-ranglista'!$A:$FP,CO$321,FALSE)/8,VLOOKUP(VLOOKUP($A172,csapatok!$A:$NN,CO$320,FALSE),'csapat-ranglista'!$A:$FP,CO$321,FALSE)/4),0)</f>
        <v>0</v>
      </c>
      <c r="CP172" s="223">
        <f>IFERROR(IF(RIGHT(VLOOKUP($A172,csapatok!$A:$NN,CP$320,FALSE),5)="Csere",VLOOKUP(LEFT(VLOOKUP($A172,csapatok!$A:$NN,CP$320,FALSE),LEN(VLOOKUP($A172,csapatok!$A:$NN,CP$320,FALSE))-6),'csapat-ranglista'!$A:$FP,CP$321,FALSE)/8,VLOOKUP(VLOOKUP($A172,csapatok!$A:$NN,CP$320,FALSE),'csapat-ranglista'!$A:$FP,CP$321,FALSE)/4),0)</f>
        <v>0</v>
      </c>
      <c r="CQ172" s="223">
        <f>IFERROR(IF(RIGHT(VLOOKUP($A172,csapatok!$A:$NN,CQ$320,FALSE),5)="Csere",VLOOKUP(LEFT(VLOOKUP($A172,csapatok!$A:$NN,CQ$320,FALSE),LEN(VLOOKUP($A172,csapatok!$A:$NN,CQ$320,FALSE))-6),'csapat-ranglista'!$A:$FP,CQ$321,FALSE)/8,VLOOKUP(VLOOKUP($A172,csapatok!$A:$NN,CQ$320,FALSE),'csapat-ranglista'!$A:$FP,CQ$321,FALSE)/4),0)</f>
        <v>0</v>
      </c>
      <c r="CR172" s="223">
        <f>IFERROR(IF(RIGHT(VLOOKUP($A172,csapatok!$A:$NN,CR$320,FALSE),5)="Csere",VLOOKUP(LEFT(VLOOKUP($A172,csapatok!$A:$NN,CR$320,FALSE),LEN(VLOOKUP($A172,csapatok!$A:$NN,CR$320,FALSE))-6),'csapat-ranglista'!$A:$FP,CR$321,FALSE)/8,VLOOKUP(VLOOKUP($A172,csapatok!$A:$NN,CR$320,FALSE),'csapat-ranglista'!$A:$FP,CR$321,FALSE)/4),0)</f>
        <v>0</v>
      </c>
      <c r="CS172" s="223">
        <f>IFERROR(IF(RIGHT(VLOOKUP($A172,csapatok!$A:$NN,CS$320,FALSE),5)="Csere",VLOOKUP(LEFT(VLOOKUP($A172,csapatok!$A:$NN,CS$320,FALSE),LEN(VLOOKUP($A172,csapatok!$A:$NN,CS$320,FALSE))-6),'csapat-ranglista'!$A:$FP,CS$321,FALSE)/8,VLOOKUP(VLOOKUP($A172,csapatok!$A:$NN,CS$320,FALSE),'csapat-ranglista'!$A:$FP,CS$321,FALSE)/4),0)</f>
        <v>0</v>
      </c>
      <c r="CT172" s="223">
        <f>IFERROR(IF(RIGHT(VLOOKUP($A172,csapatok!$A:$NN,CT$320,FALSE),5)="Csere",VLOOKUP(LEFT(VLOOKUP($A172,csapatok!$A:$NN,CT$320,FALSE),LEN(VLOOKUP($A172,csapatok!$A:$NN,CT$320,FALSE))-6),'csapat-ranglista'!$A:$FP,CT$321,FALSE)/8,VLOOKUP(VLOOKUP($A172,csapatok!$A:$NN,CT$320,FALSE),'csapat-ranglista'!$A:$FP,CT$321,FALSE)/4),0)</f>
        <v>0</v>
      </c>
      <c r="CU172" s="223">
        <f>IFERROR(IF(RIGHT(VLOOKUP($A172,csapatok!$A:$NN,CU$320,FALSE),5)="Csere",VLOOKUP(LEFT(VLOOKUP($A172,csapatok!$A:$NN,CU$320,FALSE),LEN(VLOOKUP($A172,csapatok!$A:$NN,CU$320,FALSE))-6),'csapat-ranglista'!$A:$FP,CU$321,FALSE)/8,VLOOKUP(VLOOKUP($A172,csapatok!$A:$NN,CU$320,FALSE),'csapat-ranglista'!$A:$FP,CU$321,FALSE)/4),0)</f>
        <v>0</v>
      </c>
      <c r="CV172" s="223">
        <f>IFERROR(IF(RIGHT(VLOOKUP($A172,csapatok!$A:$NN,CV$320,FALSE),5)="Csere",VLOOKUP(LEFT(VLOOKUP($A172,csapatok!$A:$NN,CV$320,FALSE),LEN(VLOOKUP($A172,csapatok!$A:$NN,CV$320,FALSE))-6),'csapat-ranglista'!$A:$FP,CV$321,FALSE)/8,VLOOKUP(VLOOKUP($A172,csapatok!$A:$NN,CV$320,FALSE),'csapat-ranglista'!$A:$FP,CV$321,FALSE)/4),0)</f>
        <v>0</v>
      </c>
      <c r="CW172" s="223">
        <f>IFERROR(IF(RIGHT(VLOOKUP($A172,csapatok!$A:$NN,CW$320,FALSE),5)="Csere",VLOOKUP(LEFT(VLOOKUP($A172,csapatok!$A:$NN,CW$320,FALSE),LEN(VLOOKUP($A172,csapatok!$A:$NN,CW$320,FALSE))-6),'csapat-ranglista'!$A:$FP,CW$321,FALSE)/8,VLOOKUP(VLOOKUP($A172,csapatok!$A:$NN,CW$320,FALSE),'csapat-ranglista'!$A:$FP,CW$321,FALSE)/4),0)</f>
        <v>0</v>
      </c>
      <c r="CX172" s="223">
        <f>IFERROR(IF(RIGHT(VLOOKUP($A172,csapatok!$A:$NN,CX$320,FALSE),5)="Csere",VLOOKUP(LEFT(VLOOKUP($A172,csapatok!$A:$NN,CX$320,FALSE),LEN(VLOOKUP($A172,csapatok!$A:$NN,CX$320,FALSE))-6),'csapat-ranglista'!$A:$FP,CX$321,FALSE)/8,VLOOKUP(VLOOKUP($A172,csapatok!$A:$NN,CX$320,FALSE),'csapat-ranglista'!$A:$FP,CX$321,FALSE)/4),0)</f>
        <v>0</v>
      </c>
      <c r="CY172" s="223">
        <f>IFERROR(IF(RIGHT(VLOOKUP($A172,csapatok!$A:$NN,CY$320,FALSE),5)="Csere",VLOOKUP(LEFT(VLOOKUP($A172,csapatok!$A:$NN,CY$320,FALSE),LEN(VLOOKUP($A172,csapatok!$A:$NN,CY$320,FALSE))-6),'csapat-ranglista'!$A:$FP,CY$321,FALSE)/8,VLOOKUP(VLOOKUP($A172,csapatok!$A:$NN,CY$320,FALSE),'csapat-ranglista'!$A:$FP,CY$321,FALSE)/4),0)</f>
        <v>0</v>
      </c>
      <c r="CZ172" s="223">
        <f>IFERROR(IF(RIGHT(VLOOKUP($A172,csapatok!$A:$NN,CZ$320,FALSE),5)="Csere",VLOOKUP(LEFT(VLOOKUP($A172,csapatok!$A:$NN,CZ$320,FALSE),LEN(VLOOKUP($A172,csapatok!$A:$NN,CZ$320,FALSE))-6),'csapat-ranglista'!$A:$FP,CZ$321,FALSE)/8,VLOOKUP(VLOOKUP($A172,csapatok!$A:$NN,CZ$320,FALSE),'csapat-ranglista'!$A:$FP,CZ$321,FALSE)/4),0)</f>
        <v>0</v>
      </c>
      <c r="DA172" s="223">
        <f>IFERROR(IF(RIGHT(VLOOKUP($A172,csapatok!$A:$NN,DA$320,FALSE),5)="Csere",VLOOKUP(LEFT(VLOOKUP($A172,csapatok!$A:$NN,DA$320,FALSE),LEN(VLOOKUP($A172,csapatok!$A:$NN,DA$320,FALSE))-6),'csapat-ranglista'!$A:$FP,DA$321,FALSE)/8,VLOOKUP(VLOOKUP($A172,csapatok!$A:$NN,DA$320,FALSE),'csapat-ranglista'!$A:$FP,DA$321,FALSE)/4),0)</f>
        <v>0</v>
      </c>
      <c r="DB172" s="223">
        <f>IFERROR(IF(RIGHT(VLOOKUP($A172,csapatok!$A:$NN,DB$320,FALSE),5)="Csere",VLOOKUP(LEFT(VLOOKUP($A172,csapatok!$A:$NN,DB$320,FALSE),LEN(VLOOKUP($A172,csapatok!$A:$NN,DB$320,FALSE))-6),'csapat-ranglista'!$A:$FP,DB$321,FALSE)/8,VLOOKUP(VLOOKUP($A172,csapatok!$A:$NN,DB$320,FALSE),'csapat-ranglista'!$A:$FP,DB$321,FALSE)/4),0)</f>
        <v>0</v>
      </c>
      <c r="DC172" s="223">
        <f>IFERROR(IF(RIGHT(VLOOKUP($A172,csapatok!$A:$NN,DC$320,FALSE),5)="Csere",VLOOKUP(LEFT(VLOOKUP($A172,csapatok!$A:$NN,DC$320,FALSE),LEN(VLOOKUP($A172,csapatok!$A:$NN,DC$320,FALSE))-6),'csapat-ranglista'!$A:$FP,DC$321,FALSE)/8,VLOOKUP(VLOOKUP($A172,csapatok!$A:$NN,DC$320,FALSE),'csapat-ranglista'!$A:$FP,DC$321,FALSE)/4),0)</f>
        <v>0</v>
      </c>
      <c r="DD172" s="223">
        <f>IFERROR(IF(RIGHT(VLOOKUP($A172,csapatok!$A:$NN,DD$320,FALSE),5)="Csere",VLOOKUP(LEFT(VLOOKUP($A172,csapatok!$A:$NN,DD$320,FALSE),LEN(VLOOKUP($A172,csapatok!$A:$NN,DD$320,FALSE))-6),'csapat-ranglista'!$A:$FP,DD$321,FALSE)/8,VLOOKUP(VLOOKUP($A172,csapatok!$A:$NN,DD$320,FALSE),'csapat-ranglista'!$A:$FP,DD$321,FALSE)/4),0)</f>
        <v>0</v>
      </c>
      <c r="DE172" s="223">
        <f>IFERROR(IF(RIGHT(VLOOKUP($A172,csapatok!$A:$NN,DE$320,FALSE),5)="Csere",VLOOKUP(LEFT(VLOOKUP($A172,csapatok!$A:$NN,DE$320,FALSE),LEN(VLOOKUP($A172,csapatok!$A:$NN,DE$320,FALSE))-6),'csapat-ranglista'!$A:$FP,DE$321,FALSE)/8,VLOOKUP(VLOOKUP($A172,csapatok!$A:$NN,DE$320,FALSE),'csapat-ranglista'!$A:$FP,DE$321,FALSE)/4),0)</f>
        <v>0</v>
      </c>
      <c r="DF172" s="223">
        <f>IFERROR(IF(RIGHT(VLOOKUP($A172,csapatok!$A:$NN,DF$320,FALSE),5)="Csere",VLOOKUP(LEFT(VLOOKUP($A172,csapatok!$A:$NN,DF$320,FALSE),LEN(VLOOKUP($A172,csapatok!$A:$NN,DF$320,FALSE))-6),'csapat-ranglista'!$A:$FP,DF$321,FALSE)/8,VLOOKUP(VLOOKUP($A172,csapatok!$A:$NN,DF$320,FALSE),'csapat-ranglista'!$A:$FP,DF$321,FALSE)/4),0)</f>
        <v>0</v>
      </c>
      <c r="DG172" s="223">
        <f>IFERROR(IF(RIGHT(VLOOKUP($A172,csapatok!$A:$NN,DG$320,FALSE),5)="Csere",VLOOKUP(LEFT(VLOOKUP($A172,csapatok!$A:$NN,DG$320,FALSE),LEN(VLOOKUP($A172,csapatok!$A:$NN,DG$320,FALSE))-6),'csapat-ranglista'!$A:$FP,DG$321,FALSE)/8,VLOOKUP(VLOOKUP($A172,csapatok!$A:$NN,DG$320,FALSE),'csapat-ranglista'!$A:$FP,DG$321,FALSE)/4),0)</f>
        <v>0</v>
      </c>
      <c r="DH172" s="223">
        <f>IFERROR(IF(RIGHT(VLOOKUP($A172,csapatok!$A:$NN,DH$320,FALSE),5)="Csere",VLOOKUP(LEFT(VLOOKUP($A172,csapatok!$A:$NN,DH$320,FALSE),LEN(VLOOKUP($A172,csapatok!$A:$NN,DH$320,FALSE))-6),'csapat-ranglista'!$A:$FP,DH$321,FALSE)/8,VLOOKUP(VLOOKUP($A172,csapatok!$A:$NN,DH$320,FALSE),'csapat-ranglista'!$A:$FP,DH$321,FALSE)/4),0)</f>
        <v>0</v>
      </c>
      <c r="DI172" s="223">
        <f>IFERROR(IF(RIGHT(VLOOKUP($A172,csapatok!$A:$NN,DI$320,FALSE),5)="Csere",VLOOKUP(LEFT(VLOOKUP($A172,csapatok!$A:$NN,DI$320,FALSE),LEN(VLOOKUP($A172,csapatok!$A:$NN,DI$320,FALSE))-6),'csapat-ranglista'!$A:$FP,DI$321,FALSE)/8,VLOOKUP(VLOOKUP($A172,csapatok!$A:$NN,DI$320,FALSE),'csapat-ranglista'!$A:$FP,DI$321,FALSE)/4),0)</f>
        <v>0</v>
      </c>
      <c r="DJ172" s="223">
        <f>IFERROR(IF(RIGHT(VLOOKUP($A172,csapatok!$A:$NN,DJ$320,FALSE),5)="Csere",VLOOKUP(LEFT(VLOOKUP($A172,csapatok!$A:$NN,DJ$320,FALSE),LEN(VLOOKUP($A172,csapatok!$A:$NN,DJ$320,FALSE))-6),'csapat-ranglista'!$A:$FP,DJ$321,FALSE)/8,VLOOKUP(VLOOKUP($A172,csapatok!$A:$NN,DJ$320,FALSE),'csapat-ranglista'!$A:$FP,DJ$321,FALSE)/4),0)</f>
        <v>0</v>
      </c>
      <c r="DK172" s="223">
        <f>IFERROR(IF(RIGHT(VLOOKUP($A172,csapatok!$A:$NN,DK$320,FALSE),5)="Csere",VLOOKUP(LEFT(VLOOKUP($A172,csapatok!$A:$NN,DK$320,FALSE),LEN(VLOOKUP($A172,csapatok!$A:$NN,DK$320,FALSE))-6),'csapat-ranglista'!$A:$FP,DK$321,FALSE)/8,VLOOKUP(VLOOKUP($A172,csapatok!$A:$NN,DK$320,FALSE),'csapat-ranglista'!$A:$FP,DK$321,FALSE)/4),0)</f>
        <v>0</v>
      </c>
      <c r="DL172" s="223">
        <f>IFERROR(IF(RIGHT(VLOOKUP($A172,csapatok!$A:$NN,DL$320,FALSE),5)="Csere",VLOOKUP(LEFT(VLOOKUP($A172,csapatok!$A:$NN,DL$320,FALSE),LEN(VLOOKUP($A172,csapatok!$A:$NN,DL$320,FALSE))-6),'csapat-ranglista'!$A:$FP,DL$321,FALSE)/8,VLOOKUP(VLOOKUP($A172,csapatok!$A:$NN,DL$320,FALSE),'csapat-ranglista'!$A:$FP,DL$321,FALSE)/4),0)</f>
        <v>0</v>
      </c>
      <c r="DM172" s="223">
        <f>IFERROR(IF(RIGHT(VLOOKUP($A172,csapatok!$A:$NN,DM$320,FALSE),5)="Csere",VLOOKUP(LEFT(VLOOKUP($A172,csapatok!$A:$NN,DM$320,FALSE),LEN(VLOOKUP($A172,csapatok!$A:$NN,DM$320,FALSE))-6),'csapat-ranglista'!$A:$FP,DM$321,FALSE)/8,VLOOKUP(VLOOKUP($A172,csapatok!$A:$NN,DM$320,FALSE),'csapat-ranglista'!$A:$FP,DM$321,FALSE)/4),0)</f>
        <v>0</v>
      </c>
      <c r="DN172" s="223">
        <f>IFERROR(IF(RIGHT(VLOOKUP($A172,csapatok!$A:$NN,DN$320,FALSE),5)="Csere",VLOOKUP(LEFT(VLOOKUP($A172,csapatok!$A:$NN,DN$320,FALSE),LEN(VLOOKUP($A172,csapatok!$A:$NN,DN$320,FALSE))-6),'csapat-ranglista'!$A:$FP,DN$321,FALSE)/8,VLOOKUP(VLOOKUP($A172,csapatok!$A:$NN,DN$320,FALSE),'csapat-ranglista'!$A:$FP,DN$321,FALSE)/4),0)</f>
        <v>0</v>
      </c>
      <c r="DO172" s="224">
        <f>versenyek!$MF$11*IFERROR(VLOOKUP(VLOOKUP($A172,versenyek!ME:MG,3,FALSE),szabalyok!$A$16:$B$23,2,FALSE)/4,0)</f>
        <v>0</v>
      </c>
      <c r="DP172" s="224">
        <f>versenyek!$MI$11*IFERROR(VLOOKUP(VLOOKUP($A172,versenyek!MH:MJ,3,FALSE),szabalyok!$A$16:$B$23,2,FALSE)/4,0)</f>
        <v>0</v>
      </c>
      <c r="DQ172" s="223">
        <f>IFERROR(IF(RIGHT(VLOOKUP($A172,csapatok!$A:$NN,DQ$320,FALSE),5)="Csere",VLOOKUP(LEFT(VLOOKUP($A172,csapatok!$A:$NN,DQ$320,FALSE),LEN(VLOOKUP($A172,csapatok!$A:$NN,DQ$320,FALSE))-6),'csapat-ranglista'!$A:$FP,DQ$321,FALSE)/8,VLOOKUP(VLOOKUP($A172,csapatok!$A:$NN,DQ$320,FALSE),'csapat-ranglista'!$A:$FP,DQ$321,FALSE)/4),0)</f>
        <v>0</v>
      </c>
      <c r="DR172" s="223">
        <f>IFERROR(IF(RIGHT(VLOOKUP($A172,csapatok!$A:$NN,DR$320,FALSE),5)="Csere",VLOOKUP(LEFT(VLOOKUP($A172,csapatok!$A:$NN,DR$320,FALSE),LEN(VLOOKUP($A172,csapatok!$A:$NN,DR$320,FALSE))-6),'csapat-ranglista'!$A:$FP,DR$321,FALSE)/8,VLOOKUP(VLOOKUP($A172,csapatok!$A:$NN,DR$320,FALSE),'csapat-ranglista'!$A:$FP,DR$321,FALSE)/4),0)</f>
        <v>0</v>
      </c>
      <c r="DS172" s="223">
        <f>IFERROR(IF(RIGHT(VLOOKUP($A172,csapatok!$A:$NN,DS$320,FALSE),5)="Csere",VLOOKUP(LEFT(VLOOKUP($A172,csapatok!$A:$NN,DS$320,FALSE),LEN(VLOOKUP($A172,csapatok!$A:$NN,DS$320,FALSE))-6),'csapat-ranglista'!$A:$FP,DS$321,FALSE)/8,VLOOKUP(VLOOKUP($A172,csapatok!$A:$NN,DS$320,FALSE),'csapat-ranglista'!$A:$FP,DS$321,FALSE)/4),0)</f>
        <v>0</v>
      </c>
      <c r="DT172" s="223">
        <f>IFERROR(IF(RIGHT(VLOOKUP($A172,csapatok!$A:$NN,DT$320,FALSE),5)="Csere",VLOOKUP(LEFT(VLOOKUP($A172,csapatok!$A:$NN,DT$320,FALSE),LEN(VLOOKUP($A172,csapatok!$A:$NN,DT$320,FALSE))-6),'csapat-ranglista'!$A:$FP,DT$321,FALSE)/8,VLOOKUP(VLOOKUP($A172,csapatok!$A:$NN,DT$320,FALSE),'csapat-ranglista'!$A:$FP,DT$321,FALSE)/4),0)</f>
        <v>0</v>
      </c>
      <c r="DU172" s="223">
        <f>IFERROR(IF(RIGHT(VLOOKUP($A172,csapatok!$A:$NN,DU$320,FALSE),5)="Csere",VLOOKUP(LEFT(VLOOKUP($A172,csapatok!$A:$NN,DU$320,FALSE),LEN(VLOOKUP($A172,csapatok!$A:$NN,DU$320,FALSE))-6),'csapat-ranglista'!$A:$FP,DU$321,FALSE)/8,VLOOKUP(VLOOKUP($A172,csapatok!$A:$NN,DU$320,FALSE),'csapat-ranglista'!$A:$FP,DU$321,FALSE)/4),0)</f>
        <v>0</v>
      </c>
      <c r="DV172" s="223">
        <f>IFERROR(IF(RIGHT(VLOOKUP($A172,csapatok!$A:$NN,DV$320,FALSE),5)="Csere",VLOOKUP(LEFT(VLOOKUP($A172,csapatok!$A:$NN,DV$320,FALSE),LEN(VLOOKUP($A172,csapatok!$A:$NN,DV$320,FALSE))-6),'csapat-ranglista'!$A:$FP,DV$321,FALSE)/8,VLOOKUP(VLOOKUP($A172,csapatok!$A:$NN,DV$320,FALSE),'csapat-ranglista'!$A:$FP,DV$321,FALSE)/4),0)</f>
        <v>0</v>
      </c>
      <c r="DW172" s="223">
        <f>IFERROR(IF(RIGHT(VLOOKUP($A172,csapatok!$A:$NN,DW$320,FALSE),5)="Csere",VLOOKUP(LEFT(VLOOKUP($A172,csapatok!$A:$NN,DW$320,FALSE),LEN(VLOOKUP($A172,csapatok!$A:$NN,DW$320,FALSE))-6),'csapat-ranglista'!$A:$FP,DW$321,FALSE)/8,VLOOKUP(VLOOKUP($A172,csapatok!$A:$NN,DW$320,FALSE),'csapat-ranglista'!$A:$FP,DW$321,FALSE)/4),0)</f>
        <v>0</v>
      </c>
      <c r="DX172" s="223">
        <f>IFERROR(IF(RIGHT(VLOOKUP($A172,csapatok!$A:$NN,DX$320,FALSE),5)="Csere",VLOOKUP(LEFT(VLOOKUP($A172,csapatok!$A:$NN,DX$320,FALSE),LEN(VLOOKUP($A172,csapatok!$A:$NN,DX$320,FALSE))-6),'csapat-ranglista'!$A:$FP,DX$321,FALSE)/8,VLOOKUP(VLOOKUP($A172,csapatok!$A:$NN,DX$320,FALSE),'csapat-ranglista'!$A:$FP,DX$321,FALSE)/4),0)</f>
        <v>0</v>
      </c>
      <c r="DY172" s="223">
        <f>IFERROR(IF(RIGHT(VLOOKUP($A172,csapatok!$A:$NN,DY$320,FALSE),5)="Csere",VLOOKUP(LEFT(VLOOKUP($A172,csapatok!$A:$NN,DY$320,FALSE),LEN(VLOOKUP($A172,csapatok!$A:$NN,DY$320,FALSE))-6),'csapat-ranglista'!$A:$FP,DY$321,FALSE)/8,VLOOKUP(VLOOKUP($A172,csapatok!$A:$NN,DY$320,FALSE),'csapat-ranglista'!$A:$FP,DY$321,FALSE)/4),0)</f>
        <v>0</v>
      </c>
      <c r="DZ172" s="223">
        <f>IFERROR(IF(RIGHT(VLOOKUP($A172,csapatok!$A:$NN,DZ$320,FALSE),5)="Csere",VLOOKUP(LEFT(VLOOKUP($A172,csapatok!$A:$NN,DZ$320,FALSE),LEN(VLOOKUP($A172,csapatok!$A:$NN,DZ$320,FALSE))-6),'csapat-ranglista'!$A:$FP,DZ$321,FALSE)/8,VLOOKUP(VLOOKUP($A172,csapatok!$A:$NN,DZ$320,FALSE),'csapat-ranglista'!$A:$FP,DZ$321,FALSE)/4),0)</f>
        <v>0</v>
      </c>
      <c r="EA172" s="223">
        <f>IFERROR(IF(RIGHT(VLOOKUP($A172,csapatok!$A:$NN,EA$320,FALSE),5)="Csere",VLOOKUP(LEFT(VLOOKUP($A172,csapatok!$A:$NN,EA$320,FALSE),LEN(VLOOKUP($A172,csapatok!$A:$NN,EA$320,FALSE))-6),'csapat-ranglista'!$A:$FP,EA$321,FALSE)/8,VLOOKUP(VLOOKUP($A172,csapatok!$A:$NN,EA$320,FALSE),'csapat-ranglista'!$A:$FP,EA$321,FALSE)/4),0)</f>
        <v>0</v>
      </c>
      <c r="EB172" s="223">
        <f>IFERROR(IF(RIGHT(VLOOKUP($A172,csapatok!$A:$NN,EB$320,FALSE),5)="Csere",VLOOKUP(LEFT(VLOOKUP($A172,csapatok!$A:$NN,EB$320,FALSE),LEN(VLOOKUP($A172,csapatok!$A:$NN,EB$320,FALSE))-6),'csapat-ranglista'!$A:$FP,EB$321,FALSE)/8,VLOOKUP(VLOOKUP($A172,csapatok!$A:$NN,EB$320,FALSE),'csapat-ranglista'!$A:$FP,EB$321,FALSE)/4),0)</f>
        <v>0</v>
      </c>
      <c r="EC172" s="223">
        <f>IFERROR(IF(RIGHT(VLOOKUP($A172,csapatok!$A:$NN,EC$320,FALSE),5)="Csere",VLOOKUP(LEFT(VLOOKUP($A172,csapatok!$A:$NN,EC$320,FALSE),LEN(VLOOKUP($A172,csapatok!$A:$NN,EC$320,FALSE))-6),'csapat-ranglista'!$A:$FP,EC$321,FALSE)/8,VLOOKUP(VLOOKUP($A172,csapatok!$A:$NN,EC$320,FALSE),'csapat-ranglista'!$A:$FP,EC$321,FALSE)/4),0)</f>
        <v>0</v>
      </c>
      <c r="ED172" s="223">
        <f>IFERROR(IF(RIGHT(VLOOKUP($A172,csapatok!$A:$NN,ED$320,FALSE),5)="Csere",VLOOKUP(LEFT(VLOOKUP($A172,csapatok!$A:$NN,ED$320,FALSE),LEN(VLOOKUP($A172,csapatok!$A:$NN,ED$320,FALSE))-6),'csapat-ranglista'!$A:$FP,ED$321,FALSE)/8,VLOOKUP(VLOOKUP($A172,csapatok!$A:$NN,ED$320,FALSE),'csapat-ranglista'!$A:$FP,ED$321,FALSE)/4),0)</f>
        <v>0</v>
      </c>
      <c r="EE172" s="223">
        <f>IFERROR(IF(RIGHT(VLOOKUP($A172,csapatok!$A:$NN,EE$320,FALSE),5)="Csere",VLOOKUP(LEFT(VLOOKUP($A172,csapatok!$A:$NN,EE$320,FALSE),LEN(VLOOKUP($A172,csapatok!$A:$NN,EE$320,FALSE))-6),'csapat-ranglista'!$A:$FP,EE$321,FALSE)/8,VLOOKUP(VLOOKUP($A172,csapatok!$A:$NN,EE$320,FALSE),'csapat-ranglista'!$A:$FP,EE$321,FALSE)/4),0)</f>
        <v>0</v>
      </c>
      <c r="EF172" s="223">
        <f>IFERROR(IF(RIGHT(VLOOKUP($A172,csapatok!$A:$NN,EF$320,FALSE),5)="Csere",VLOOKUP(LEFT(VLOOKUP($A172,csapatok!$A:$NN,EF$320,FALSE),LEN(VLOOKUP($A172,csapatok!$A:$NN,EF$320,FALSE))-6),'csapat-ranglista'!$A:$FP,EF$321,FALSE)/8,VLOOKUP(VLOOKUP($A172,csapatok!$A:$NN,EF$320,FALSE),'csapat-ranglista'!$A:$FP,EF$321,FALSE)/4),0)</f>
        <v>0</v>
      </c>
      <c r="EG172" s="223">
        <f>IFERROR(IF(RIGHT(VLOOKUP($A172,csapatok!$A:$NN,EG$320,FALSE),5)="Csere",VLOOKUP(LEFT(VLOOKUP($A172,csapatok!$A:$NN,EG$320,FALSE),LEN(VLOOKUP($A172,csapatok!$A:$NN,EG$320,FALSE))-6),'csapat-ranglista'!$A:$FP,EG$321,FALSE)/8,VLOOKUP(VLOOKUP($A172,csapatok!$A:$NN,EG$320,FALSE),'csapat-ranglista'!$A:$FP,EG$321,FALSE)/4),0)</f>
        <v>0</v>
      </c>
      <c r="EH172" s="223">
        <f>IFERROR(IF(RIGHT(VLOOKUP($A172,csapatok!$A:$NN,EH$320,FALSE),5)="Csere",VLOOKUP(LEFT(VLOOKUP($A172,csapatok!$A:$NN,EH$320,FALSE),LEN(VLOOKUP($A172,csapatok!$A:$NN,EH$320,FALSE))-6),'csapat-ranglista'!$A:$FP,EH$321,FALSE)/8,VLOOKUP(VLOOKUP($A172,csapatok!$A:$NN,EH$320,FALSE),'csapat-ranglista'!$A:$FP,EH$321,FALSE)/4),0)</f>
        <v>0</v>
      </c>
      <c r="EI172" s="223">
        <f>IFERROR(IF(RIGHT(VLOOKUP($A172,csapatok!$A:$NN,EI$320,FALSE),5)="Csere",VLOOKUP(LEFT(VLOOKUP($A172,csapatok!$A:$NN,EI$320,FALSE),LEN(VLOOKUP($A172,csapatok!$A:$NN,EI$320,FALSE))-6),'csapat-ranglista'!$A:$FP,EI$321,FALSE)/8,VLOOKUP(VLOOKUP($A172,csapatok!$A:$NN,EI$320,FALSE),'csapat-ranglista'!$A:$FP,EI$321,FALSE)/4),0)</f>
        <v>0</v>
      </c>
      <c r="EJ172" s="223">
        <f>IFERROR(IF(RIGHT(VLOOKUP($A172,csapatok!$A:$NN,EJ$320,FALSE),5)="Csere",VLOOKUP(LEFT(VLOOKUP($A172,csapatok!$A:$NN,EJ$320,FALSE),LEN(VLOOKUP($A172,csapatok!$A:$NN,EJ$320,FALSE))-6),'csapat-ranglista'!$A:$FP,EJ$321,FALSE)/8,VLOOKUP(VLOOKUP($A172,csapatok!$A:$NN,EJ$320,FALSE),'csapat-ranglista'!$A:$FP,EJ$321,FALSE)/4),0)</f>
        <v>0</v>
      </c>
      <c r="EK172" s="223">
        <f>IFERROR(IF(RIGHT(VLOOKUP($A172,csapatok!$A:$NN,EK$320,FALSE),5)="Csere",VLOOKUP(LEFT(VLOOKUP($A172,csapatok!$A:$NN,EK$320,FALSE),LEN(VLOOKUP($A172,csapatok!$A:$NN,EK$320,FALSE))-6),'csapat-ranglista'!$A:$FP,EK$321,FALSE)/8,VLOOKUP(VLOOKUP($A172,csapatok!$A:$NN,EK$320,FALSE),'csapat-ranglista'!$A:$FP,EK$321,FALSE)/4),0)</f>
        <v>0</v>
      </c>
      <c r="EL172" s="223">
        <f>IFERROR(IF(RIGHT(VLOOKUP($A172,csapatok!$A:$NN,EL$320,FALSE),5)="Csere",VLOOKUP(LEFT(VLOOKUP($A172,csapatok!$A:$NN,EL$320,FALSE),LEN(VLOOKUP($A172,csapatok!$A:$NN,EL$320,FALSE))-6),'csapat-ranglista'!$A:$FP,EL$321,FALSE)/8,VLOOKUP(VLOOKUP($A172,csapatok!$A:$NN,EL$320,FALSE),'csapat-ranglista'!$A:$FP,EL$321,FALSE)/4),0)</f>
        <v>0</v>
      </c>
      <c r="EM172" s="223">
        <f>IFERROR(IF(RIGHT(VLOOKUP($A172,csapatok!$A:$NN,EM$320,FALSE),5)="Csere",VLOOKUP(LEFT(VLOOKUP($A172,csapatok!$A:$NN,EM$320,FALSE),LEN(VLOOKUP($A172,csapatok!$A:$NN,EM$320,FALSE))-6),'csapat-ranglista'!$A:$FP,EM$321,FALSE)/8,VLOOKUP(VLOOKUP($A172,csapatok!$A:$NN,EM$320,FALSE),'csapat-ranglista'!$A:$FP,EM$321,FALSE)/4),0)</f>
        <v>0</v>
      </c>
      <c r="EN172" s="223">
        <f>IFERROR(IF(RIGHT(VLOOKUP($A172,csapatok!$A:$NN,EN$320,FALSE),5)="Csere",VLOOKUP(LEFT(VLOOKUP($A172,csapatok!$A:$NN,EN$320,FALSE),LEN(VLOOKUP($A172,csapatok!$A:$NN,EN$320,FALSE))-6),'csapat-ranglista'!$A:$FP,EN$321,FALSE)/8,VLOOKUP(VLOOKUP($A172,csapatok!$A:$NN,EN$320,FALSE),'csapat-ranglista'!$A:$FP,EN$321,FALSE)/4),0)</f>
        <v>0</v>
      </c>
      <c r="EO172" s="223">
        <f>IFERROR(IF(RIGHT(VLOOKUP($A172,csapatok!$A:$NN,EO$320,FALSE),5)="Csere",VLOOKUP(LEFT(VLOOKUP($A172,csapatok!$A:$NN,EO$320,FALSE),LEN(VLOOKUP($A172,csapatok!$A:$NN,EO$320,FALSE))-6),'csapat-ranglista'!$A:$FP,EO$321,FALSE)/8,VLOOKUP(VLOOKUP($A172,csapatok!$A:$NN,EO$320,FALSE),'csapat-ranglista'!$A:$FP,EO$321,FALSE)/4),0)</f>
        <v>0</v>
      </c>
      <c r="EP172" s="223">
        <f>IFERROR(IF(RIGHT(VLOOKUP($A172,csapatok!$A:$NN,EP$320,FALSE),5)="Csere",VLOOKUP(LEFT(VLOOKUP($A172,csapatok!$A:$NN,EP$320,FALSE),LEN(VLOOKUP($A172,csapatok!$A:$NN,EP$320,FALSE))-6),'csapat-ranglista'!$A:$FP,EP$321,FALSE)/8,VLOOKUP(VLOOKUP($A172,csapatok!$A:$NN,EP$320,FALSE),'csapat-ranglista'!$A:$FP,EP$321,FALSE)/4),0)</f>
        <v>0</v>
      </c>
      <c r="EQ172" s="223">
        <f>IFERROR(IF(RIGHT(VLOOKUP($A172,csapatok!$A:$NN,EQ$320,FALSE),5)="Csere",VLOOKUP(LEFT(VLOOKUP($A172,csapatok!$A:$NN,EQ$320,FALSE),LEN(VLOOKUP($A172,csapatok!$A:$NN,EQ$320,FALSE))-6),'csapat-ranglista'!$A:$FP,EQ$321,FALSE)/8,VLOOKUP(VLOOKUP($A172,csapatok!$A:$NN,EQ$320,FALSE),'csapat-ranglista'!$A:$FP,EQ$321,FALSE)/4),0)</f>
        <v>0</v>
      </c>
      <c r="ER172" s="223">
        <f>IFERROR(IF(RIGHT(VLOOKUP($A172,csapatok!$A:$NN,ER$320,FALSE),5)="Csere",VLOOKUP(LEFT(VLOOKUP($A172,csapatok!$A:$NN,ER$320,FALSE),LEN(VLOOKUP($A172,csapatok!$A:$NN,ER$320,FALSE))-6),'csapat-ranglista'!$A:$FP,ER$321,FALSE)/8,VLOOKUP(VLOOKUP($A172,csapatok!$A:$NN,ER$320,FALSE),'csapat-ranglista'!$A:$FP,ER$321,FALSE)/4),0)</f>
        <v>0</v>
      </c>
      <c r="ES172" s="223">
        <f>IFERROR(IF(RIGHT(VLOOKUP($A172,csapatok!$A:$NN,ES$320,FALSE),5)="Csere",VLOOKUP(LEFT(VLOOKUP($A172,csapatok!$A:$NN,ES$320,FALSE),LEN(VLOOKUP($A172,csapatok!$A:$NN,ES$320,FALSE))-6),'csapat-ranglista'!$A:$FP,ES$321,FALSE)/8,VLOOKUP(VLOOKUP($A172,csapatok!$A:$NN,ES$320,FALSE),'csapat-ranglista'!$A:$FP,ES$321,FALSE)/4),0)</f>
        <v>0</v>
      </c>
      <c r="ET172" s="223">
        <f>IFERROR(IF(RIGHT(VLOOKUP($A172,csapatok!$A:$NN,ET$320,FALSE),5)="Csere",VLOOKUP(LEFT(VLOOKUP($A172,csapatok!$A:$NN,ET$320,FALSE),LEN(VLOOKUP($A172,csapatok!$A:$NN,ET$320,FALSE))-6),'csapat-ranglista'!$A:$FP,ET$321,FALSE)/8,VLOOKUP(VLOOKUP($A172,csapatok!$A:$NN,ET$320,FALSE),'csapat-ranglista'!$A:$FP,ET$321,FALSE)/4),0)</f>
        <v>0</v>
      </c>
      <c r="EU172" s="223">
        <f>IFERROR(IF(RIGHT(VLOOKUP($A172,csapatok!$A:$NN,EU$320,FALSE),5)="Csere",VLOOKUP(LEFT(VLOOKUP($A172,csapatok!$A:$NN,EU$320,FALSE),LEN(VLOOKUP($A172,csapatok!$A:$NN,EU$320,FALSE))-6),'csapat-ranglista'!$A:$FP,EU$321,FALSE)/8,VLOOKUP(VLOOKUP($A172,csapatok!$A:$NN,EU$320,FALSE),'csapat-ranglista'!$A:$FP,EU$321,FALSE)/4),0)</f>
        <v>0</v>
      </c>
      <c r="EV172" s="223">
        <f>IFERROR(IF(RIGHT(VLOOKUP($A172,csapatok!$A:$NN,EV$320,FALSE),5)="Csere",VLOOKUP(LEFT(VLOOKUP($A172,csapatok!$A:$NN,EV$320,FALSE),LEN(VLOOKUP($A172,csapatok!$A:$NN,EV$320,FALSE))-6),'csapat-ranglista'!$A:$FP,EV$321,FALSE)/8,VLOOKUP(VLOOKUP($A172,csapatok!$A:$NN,EV$320,FALSE),'csapat-ranglista'!$A:$FP,EV$321,FALSE)/4),0)</f>
        <v>0</v>
      </c>
      <c r="EW172" s="223">
        <f>IFERROR(IF(RIGHT(VLOOKUP($A172,csapatok!$A:$NN,EW$320,FALSE),5)="Csere",VLOOKUP(LEFT(VLOOKUP($A172,csapatok!$A:$NN,EW$320,FALSE),LEN(VLOOKUP($A172,csapatok!$A:$NN,EW$320,FALSE))-6),'csapat-ranglista'!$A:$FP,EW$321,FALSE)/8,VLOOKUP(VLOOKUP($A172,csapatok!$A:$NN,EW$320,FALSE),'csapat-ranglista'!$A:$FP,EW$321,FALSE)/4),0)</f>
        <v>0</v>
      </c>
      <c r="EX172" s="223">
        <f>IFERROR(IF(RIGHT(VLOOKUP($A172,csapatok!$A:$NN,EX$320,FALSE),5)="Csere",VLOOKUP(LEFT(VLOOKUP($A172,csapatok!$A:$NN,EX$320,FALSE),LEN(VLOOKUP($A172,csapatok!$A:$NN,EX$320,FALSE))-6),'csapat-ranglista'!$A:$FP,EX$321,FALSE)/8,VLOOKUP(VLOOKUP($A172,csapatok!$A:$NN,EX$320,FALSE),'csapat-ranglista'!$A:$FP,EX$321,FALSE)/4),0)</f>
        <v>0</v>
      </c>
      <c r="EY172" s="223">
        <f>IFERROR(IF(RIGHT(VLOOKUP($A172,csapatok!$A:$NN,EY$320,FALSE),5)="Csere",VLOOKUP(LEFT(VLOOKUP($A172,csapatok!$A:$NN,EY$320,FALSE),LEN(VLOOKUP($A172,csapatok!$A:$NN,EY$320,FALSE))-6),'csapat-ranglista'!$A:$FP,EY$321,FALSE)/8,VLOOKUP(VLOOKUP($A172,csapatok!$A:$NN,EY$320,FALSE),'csapat-ranglista'!$A:$FP,EY$321,FALSE)/4),0)</f>
        <v>0</v>
      </c>
      <c r="EZ172" s="223">
        <f>IFERROR(IF(RIGHT(VLOOKUP($A172,csapatok!$A:$NN,EZ$320,FALSE),5)="Csere",VLOOKUP(LEFT(VLOOKUP($A172,csapatok!$A:$NN,EZ$320,FALSE),LEN(VLOOKUP($A172,csapatok!$A:$NN,EZ$320,FALSE))-6),'csapat-ranglista'!$A:$FP,EZ$321,FALSE)/8,VLOOKUP(VLOOKUP($A172,csapatok!$A:$NN,EZ$320,FALSE),'csapat-ranglista'!$A:$FP,EZ$321,FALSE)/4),0)</f>
        <v>0</v>
      </c>
      <c r="FA172" s="223">
        <f>IFERROR(IF(RIGHT(VLOOKUP($A172,csapatok!$A:$NN,FA$320,FALSE),5)="Csere",VLOOKUP(LEFT(VLOOKUP($A172,csapatok!$A:$NN,FA$320,FALSE),LEN(VLOOKUP($A172,csapatok!$A:$NN,FA$320,FALSE))-6),'csapat-ranglista'!$A:$FP,FA$321,FALSE)/8,VLOOKUP(VLOOKUP($A172,csapatok!$A:$NN,FA$320,FALSE),'csapat-ranglista'!$A:$FP,FA$321,FALSE)/4),0)</f>
        <v>0</v>
      </c>
      <c r="FB172" s="223">
        <f>IFERROR(IF(RIGHT(VLOOKUP($A172,csapatok!$A:$NN,FB$320,FALSE),5)="Csere",VLOOKUP(LEFT(VLOOKUP($A172,csapatok!$A:$NN,FB$320,FALSE),LEN(VLOOKUP($A172,csapatok!$A:$NN,FB$320,FALSE))-6),'csapat-ranglista'!$A:$FP,FB$321,FALSE)/8,VLOOKUP(VLOOKUP($A172,csapatok!$A:$NN,FB$320,FALSE),'csapat-ranglista'!$A:$FP,FB$321,FALSE)/4),0)</f>
        <v>0</v>
      </c>
      <c r="FC172" s="223">
        <f>IFERROR(IF(RIGHT(VLOOKUP($A172,csapatok!$A:$NN,FC$320,FALSE),5)="Csere",VLOOKUP(LEFT(VLOOKUP($A172,csapatok!$A:$NN,FC$320,FALSE),LEN(VLOOKUP($A172,csapatok!$A:$NN,FC$320,FALSE))-6),'csapat-ranglista'!$A:$FP,FC$321,FALSE)/8,VLOOKUP(VLOOKUP($A172,csapatok!$A:$NN,FC$320,FALSE),'csapat-ranglista'!$A:$FP,FC$321,FALSE)/4),0)</f>
        <v>0</v>
      </c>
      <c r="FD172" s="224">
        <f>versenyek!$QY$11*IFERROR(VLOOKUP(VLOOKUP($A172,versenyek!QX:QZ,3,FALSE),szabalyok!$A$16:$B$23,2,FALSE)/4,0)</f>
        <v>0</v>
      </c>
      <c r="FE172" s="224">
        <f>versenyek!$RB$11*IFERROR(VLOOKUP(VLOOKUP($A172,versenyek!RA:RC,3,FALSE),szabalyok!$A$16:$B$23,2,FALSE)/4,0)</f>
        <v>0</v>
      </c>
      <c r="FF172" s="223">
        <f>IFERROR(IF(RIGHT(VLOOKUP($A172,csapatok!$A:$NN,FF$320,FALSE),5)="Csere",VLOOKUP(LEFT(VLOOKUP($A172,csapatok!$A:$NN,FF$320,FALSE),LEN(VLOOKUP($A172,csapatok!$A:$NN,FF$320,FALSE))-6),'csapat-ranglista'!$A:$FP,FF$321,FALSE)/8,VLOOKUP(VLOOKUP($A172,csapatok!$A:$NN,FF$320,FALSE),'csapat-ranglista'!$A:$FP,FF$321,FALSE)/4),0)</f>
        <v>0</v>
      </c>
      <c r="FG172" s="223">
        <f>IFERROR(IF(RIGHT(VLOOKUP($A172,csapatok!$A:$NN,FG$320,FALSE),5)="Csere",VLOOKUP(LEFT(VLOOKUP($A172,csapatok!$A:$NN,FG$320,FALSE),LEN(VLOOKUP($A172,csapatok!$A:$NN,FG$320,FALSE))-6),'csapat-ranglista'!$A:$FP,FG$321,FALSE)/8,VLOOKUP(VLOOKUP($A172,csapatok!$A:$NN,FG$320,FALSE),'csapat-ranglista'!$A:$FP,FG$321,FALSE)/4),0)</f>
        <v>0</v>
      </c>
      <c r="FH172" s="223">
        <f>IFERROR(IF(RIGHT(VLOOKUP($A172,csapatok!$A:$NN,FH$320,FALSE),5)="Csere",VLOOKUP(LEFT(VLOOKUP($A172,csapatok!$A:$NN,FH$320,FALSE),LEN(VLOOKUP($A172,csapatok!$A:$NN,FH$320,FALSE))-6),'csapat-ranglista'!$A:$FP,FH$321,FALSE)/8,VLOOKUP(VLOOKUP($A172,csapatok!$A:$NN,FH$320,FALSE),'csapat-ranglista'!$A:$FP,FH$321,FALSE)/4),0)</f>
        <v>0</v>
      </c>
      <c r="FI172" s="223">
        <f>IFERROR(IF(RIGHT(VLOOKUP($A172,csapatok!$A:$NN,FI$320,FALSE),5)="Csere",VLOOKUP(LEFT(VLOOKUP($A172,csapatok!$A:$NN,FI$320,FALSE),LEN(VLOOKUP($A172,csapatok!$A:$NN,FI$320,FALSE))-6),'csapat-ranglista'!$A:$FP,FI$321,FALSE)/8,VLOOKUP(VLOOKUP($A172,csapatok!$A:$NN,FI$320,FALSE),'csapat-ranglista'!$A:$FP,FI$321,FALSE)/4),0)</f>
        <v>0</v>
      </c>
      <c r="FJ172" s="223">
        <f>IFERROR(IF(RIGHT(VLOOKUP($A172,csapatok!$A:$NN,FJ$320,FALSE),5)="Csere",VLOOKUP(LEFT(VLOOKUP($A172,csapatok!$A:$NN,FJ$320,FALSE),LEN(VLOOKUP($A172,csapatok!$A:$NN,FJ$320,FALSE))-6),'csapat-ranglista'!$A:$FP,FJ$321,FALSE)/8,VLOOKUP(VLOOKUP($A172,csapatok!$A:$NN,FJ$320,FALSE),'csapat-ranglista'!$A:$FP,FJ$321,FALSE)/4),0)</f>
        <v>0</v>
      </c>
      <c r="FK172" s="223">
        <f>IFERROR(IF(RIGHT(VLOOKUP($A172,csapatok!$A:$NN,FK$320,FALSE),5)="Csere",VLOOKUP(LEFT(VLOOKUP($A172,csapatok!$A:$NN,FK$320,FALSE),LEN(VLOOKUP($A172,csapatok!$A:$NN,FK$320,FALSE))-6),'csapat-ranglista'!$A:$FP,FK$321,FALSE)/8,VLOOKUP(VLOOKUP($A172,csapatok!$A:$NN,FK$320,FALSE),'csapat-ranglista'!$A:$FP,FK$321,FALSE)/4),0)</f>
        <v>0</v>
      </c>
      <c r="FL172" s="223">
        <f>IFERROR(IF(RIGHT(VLOOKUP($A172,csapatok!$A:$NN,FL$320,FALSE),5)="Csere",VLOOKUP(LEFT(VLOOKUP($A172,csapatok!$A:$NN,FL$320,FALSE),LEN(VLOOKUP($A172,csapatok!$A:$NN,FL$320,FALSE))-6),'csapat-ranglista'!$A:$FP,FL$321,FALSE)/8,VLOOKUP(VLOOKUP($A172,csapatok!$A:$NN,FL$320,FALSE),'csapat-ranglista'!$A:$FP,FL$321,FALSE)/4),0)</f>
        <v>0</v>
      </c>
      <c r="FM172" s="223">
        <f>IFERROR(IF(RIGHT(VLOOKUP($A172,csapatok!$A:$NN,FM$320,FALSE),5)="Csere",VLOOKUP(LEFT(VLOOKUP($A172,csapatok!$A:$NN,FM$320,FALSE),LEN(VLOOKUP($A172,csapatok!$A:$NN,FM$320,FALSE))-6),'csapat-ranglista'!$A:$FP,FM$321,FALSE)/8,VLOOKUP(VLOOKUP($A172,csapatok!$A:$NN,FM$320,FALSE),'csapat-ranglista'!$A:$FP,FM$321,FALSE)/4),0)</f>
        <v>0</v>
      </c>
      <c r="FN172" s="223">
        <f>IFERROR(IF(RIGHT(VLOOKUP($A172,csapatok!$A:$NN,FN$320,FALSE),5)="Csere",VLOOKUP(LEFT(VLOOKUP($A172,csapatok!$A:$NN,FN$320,FALSE),LEN(VLOOKUP($A172,csapatok!$A:$NN,FN$320,FALSE))-6),'csapat-ranglista'!$A:$FP,FN$321,FALSE)/8,VLOOKUP(VLOOKUP($A172,csapatok!$A:$NN,FN$320,FALSE),'csapat-ranglista'!$A:$FP,FN$321,FALSE)/4),0)</f>
        <v>0</v>
      </c>
      <c r="FO172" s="223">
        <f>IFERROR(IF(RIGHT(VLOOKUP($A172,csapatok!$A:$NN,FO$320,FALSE),5)="Csere",VLOOKUP(LEFT(VLOOKUP($A172,csapatok!$A:$NN,FO$320,FALSE),LEN(VLOOKUP($A172,csapatok!$A:$NN,FO$320,FALSE))-6),'csapat-ranglista'!$A:$FP,FO$321,FALSE)/8,VLOOKUP(VLOOKUP($A172,csapatok!$A:$NN,FO$320,FALSE),'csapat-ranglista'!$A:$FP,FO$321,FALSE)/4),0)</f>
        <v>0</v>
      </c>
      <c r="FP172" s="223">
        <f>IFERROR(IF(RIGHT(VLOOKUP($A172,csapatok!$A:$NN,FP$320,FALSE),5)="Csere",VLOOKUP(LEFT(VLOOKUP($A172,csapatok!$A:$NN,FP$320,FALSE),LEN(VLOOKUP($A172,csapatok!$A:$NN,FP$320,FALSE))-6),'csapat-ranglista'!$A:$FP,FP$321,FALSE)/8,VLOOKUP(VLOOKUP($A172,csapatok!$A:$NN,FP$320,FALSE),'csapat-ranglista'!$A:$FP,FP$321,FALSE)/4),0)</f>
        <v>0</v>
      </c>
      <c r="FQ172" s="223">
        <f>IFERROR(IF(RIGHT(VLOOKUP($A172,csapatok!$A:$NN,FQ$320,FALSE),5)="Csere",VLOOKUP(LEFT(VLOOKUP($A172,csapatok!$A:$NN,FQ$320,FALSE),LEN(VLOOKUP($A172,csapatok!$A:$NN,FQ$320,FALSE))-6),'csapat-ranglista'!$A:$FP,FQ$321,FALSE)/8,VLOOKUP(VLOOKUP($A172,csapatok!$A:$NN,FQ$320,FALSE),'csapat-ranglista'!$A:$FP,FQ$321,FALSE)/4),0)</f>
        <v>0</v>
      </c>
      <c r="FR172" s="223">
        <f>IFERROR(IF(RIGHT(VLOOKUP($A172,csapatok!$A:$NN,FR$320,FALSE),5)="Csere",VLOOKUP(LEFT(VLOOKUP($A172,csapatok!$A:$NN,FR$320,FALSE),LEN(VLOOKUP($A172,csapatok!$A:$NN,FR$320,FALSE))-6),'csapat-ranglista'!$A:$FP,FR$321,FALSE)/8,VLOOKUP(VLOOKUP($A172,csapatok!$A:$NN,FR$320,FALSE),'csapat-ranglista'!$A:$FP,FR$321,FALSE)/4),0)</f>
        <v>0</v>
      </c>
      <c r="FS172" s="223">
        <f>IFERROR(IF(RIGHT(VLOOKUP($A172,csapatok!$A:$NN,FS$320,FALSE),5)="Csere",VLOOKUP(LEFT(VLOOKUP($A172,csapatok!$A:$NN,FS$320,FALSE),LEN(VLOOKUP($A172,csapatok!$A:$NN,FS$320,FALSE))-6),'csapat-ranglista'!$A:$FP,FS$321,FALSE)/8,VLOOKUP(VLOOKUP($A172,csapatok!$A:$NN,FS$320,FALSE),'csapat-ranglista'!$A:$FP,FS$321,FALSE)/4),0)</f>
        <v>0</v>
      </c>
      <c r="FT172" s="223">
        <f>IFERROR(IF(RIGHT(VLOOKUP($A172,csapatok!$A:$NN,FT$320,FALSE),5)="Csere",VLOOKUP(LEFT(VLOOKUP($A172,csapatok!$A:$NN,FT$320,FALSE),LEN(VLOOKUP($A172,csapatok!$A:$NN,FT$320,FALSE))-6),'csapat-ranglista'!$A:$FP,FT$321,FALSE)/8,VLOOKUP(VLOOKUP($A172,csapatok!$A:$NN,FT$320,FALSE),'csapat-ranglista'!$A:$FP,FT$321,FALSE)/4),0)</f>
        <v>0</v>
      </c>
      <c r="FU172" s="223">
        <f>IFERROR(IF(RIGHT(VLOOKUP($A172,csapatok!$A:$NN,FU$320,FALSE),5)="Csere",VLOOKUP(LEFT(VLOOKUP($A172,csapatok!$A:$NN,FU$320,FALSE),LEN(VLOOKUP($A172,csapatok!$A:$NN,FU$320,FALSE))-6),'csapat-ranglista'!$A:$FP,FU$321,FALSE)/8,VLOOKUP(VLOOKUP($A172,csapatok!$A:$NN,FU$320,FALSE),'csapat-ranglista'!$A:$FP,FU$321,FALSE)/4),0)</f>
        <v>0</v>
      </c>
      <c r="FV172" s="223">
        <f>IFERROR(IF(RIGHT(VLOOKUP($A172,csapatok!$A:$NN,FV$320,FALSE),5)="Csere",VLOOKUP(LEFT(VLOOKUP($A172,csapatok!$A:$NN,FV$320,FALSE),LEN(VLOOKUP($A172,csapatok!$A:$NN,FV$320,FALSE))-6),'csapat-ranglista'!$A:$FP,FV$321,FALSE)/8,VLOOKUP(VLOOKUP($A172,csapatok!$A:$NN,FV$320,FALSE),'csapat-ranglista'!$A:$FP,FV$321,FALSE)/4),0)</f>
        <v>0</v>
      </c>
      <c r="FW172" s="223">
        <f>IFERROR(IF(RIGHT(VLOOKUP($A172,csapatok!$A:$NN,FW$320,FALSE),5)="Csere",VLOOKUP(LEFT(VLOOKUP($A172,csapatok!$A:$NN,FW$320,FALSE),LEN(VLOOKUP($A172,csapatok!$A:$NN,FW$320,FALSE))-6),'csapat-ranglista'!$A:$FP,FW$321,FALSE)/8,VLOOKUP(VLOOKUP($A172,csapatok!$A:$NN,FW$320,FALSE),'csapat-ranglista'!$A:$FP,FW$321,FALSE)/4),0)</f>
        <v>0</v>
      </c>
      <c r="FX172" s="223">
        <f>IFERROR(IF(RIGHT(VLOOKUP($A172,csapatok!$A:$NN,FX$320,FALSE),5)="Csere",VLOOKUP(LEFT(VLOOKUP($A172,csapatok!$A:$NN,FX$320,FALSE),LEN(VLOOKUP($A172,csapatok!$A:$NN,FX$320,FALSE))-6),'csapat-ranglista'!$A:$FP,FX$321,FALSE)/8,VLOOKUP(VLOOKUP($A172,csapatok!$A:$NN,FX$320,FALSE),'csapat-ranglista'!$A:$FP,FX$321,FALSE)/4),0)</f>
        <v>0</v>
      </c>
      <c r="FY172" s="223">
        <f>IFERROR(IF(RIGHT(VLOOKUP($A172,csapatok!$A:$NN,FY$320,FALSE),5)="Csere",VLOOKUP(LEFT(VLOOKUP($A172,csapatok!$A:$NN,FY$320,FALSE),LEN(VLOOKUP($A172,csapatok!$A:$NN,FY$320,FALSE))-6),'csapat-ranglista'!$A:$FP,FY$321,FALSE)/8,VLOOKUP(VLOOKUP($A172,csapatok!$A:$NN,FY$320,FALSE),'csapat-ranglista'!$A:$FP,FY$321,FALSE)/4),0)</f>
        <v>0</v>
      </c>
      <c r="FZ172" s="223">
        <f>IFERROR(IF(RIGHT(VLOOKUP($A172,csapatok!$A:$NN,FZ$320,FALSE),5)="Csere",VLOOKUP(LEFT(VLOOKUP($A172,csapatok!$A:$NN,FZ$320,FALSE),LEN(VLOOKUP($A172,csapatok!$A:$NN,FZ$320,FALSE))-6),'csapat-ranglista'!$A:$FP,FZ$321,FALSE)/8,VLOOKUP(VLOOKUP($A172,csapatok!$A:$NN,FZ$320,FALSE),'csapat-ranglista'!$A:$FP,FZ$321,FALSE)/4),0)</f>
        <v>0</v>
      </c>
      <c r="GA172" s="223">
        <f>IFERROR(IF(RIGHT(VLOOKUP($A172,csapatok!$A:$NN,GA$320,FALSE),5)="Csere",VLOOKUP(LEFT(VLOOKUP($A172,csapatok!$A:$NN,GA$320,FALSE),LEN(VLOOKUP($A172,csapatok!$A:$NN,GA$320,FALSE))-6),'csapat-ranglista'!$A:$FP,GA$321,FALSE)/8,VLOOKUP(VLOOKUP($A172,csapatok!$A:$NN,GA$320,FALSE),'csapat-ranglista'!$A:$FP,GA$321,FALSE)/4),0)</f>
        <v>0</v>
      </c>
      <c r="GB172" s="223">
        <f>IFERROR(IF(RIGHT(VLOOKUP($A172,csapatok!$A:$NN,GB$320,FALSE),5)="Csere",VLOOKUP(LEFT(VLOOKUP($A172,csapatok!$A:$NN,GB$320,FALSE),LEN(VLOOKUP($A172,csapatok!$A:$NN,GB$320,FALSE))-6),'csapat-ranglista'!$A:$FP,GB$321,FALSE)/8,VLOOKUP(VLOOKUP($A172,csapatok!$A:$NN,GB$320,FALSE),'csapat-ranglista'!$A:$FP,GB$321,FALSE)/4),0)</f>
        <v>0</v>
      </c>
      <c r="GC172" s="223">
        <f>IFERROR(IF(RIGHT(VLOOKUP($A172,csapatok!$A:$NN,GC$320,FALSE),5)="Csere",VLOOKUP(LEFT(VLOOKUP($A172,csapatok!$A:$NN,GC$320,FALSE),LEN(VLOOKUP($A172,csapatok!$A:$NN,GC$320,FALSE))-6),'csapat-ranglista'!$A:$FP,GC$321,FALSE)/8,VLOOKUP(VLOOKUP($A172,csapatok!$A:$NN,GC$320,FALSE),'csapat-ranglista'!$A:$FP,GC$321,FALSE)/4),0)</f>
        <v>0</v>
      </c>
      <c r="GD172" s="247">
        <f>SUM(EQ172:GC172)</f>
        <v>0</v>
      </c>
    </row>
    <row r="173" spans="1:186">
      <c r="A173" s="32" t="s">
        <v>546</v>
      </c>
      <c r="B173" s="130"/>
      <c r="C173" s="131" t="str">
        <f>IF(B173=0,"",IF(B173&lt;$C$1,"felnőtt","ifi"))</f>
        <v/>
      </c>
      <c r="D173" s="32" t="s">
        <v>9</v>
      </c>
      <c r="E173" s="45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>
        <f>IFERROR(IF(RIGHT(VLOOKUP($A173,csapatok!$A:$BL,X$320,FALSE),5)="Csere",VLOOKUP(LEFT(VLOOKUP($A173,csapatok!$A:$BL,X$320,FALSE),LEN(VLOOKUP($A173,csapatok!$A:$BL,X$320,FALSE))-6),'csapat-ranglista'!$A:$FP,X$321,FALSE)/8,VLOOKUP(VLOOKUP($A173,csapatok!$A:$BL,X$320,FALSE),'csapat-ranglista'!$A:$FP,X$321,FALSE)/4),0)</f>
        <v>0</v>
      </c>
      <c r="Y173" s="32">
        <f>IFERROR(IF(RIGHT(VLOOKUP($A173,csapatok!$A:$BL,Y$320,FALSE),5)="Csere",VLOOKUP(LEFT(VLOOKUP($A173,csapatok!$A:$BL,Y$320,FALSE),LEN(VLOOKUP($A173,csapatok!$A:$BL,Y$320,FALSE))-6),'csapat-ranglista'!$A:$FP,Y$321,FALSE)/8,VLOOKUP(VLOOKUP($A173,csapatok!$A:$BL,Y$320,FALSE),'csapat-ranglista'!$A:$FP,Y$321,FALSE)/4),0)</f>
        <v>0</v>
      </c>
      <c r="Z173" s="32">
        <f>IFERROR(IF(RIGHT(VLOOKUP($A173,csapatok!$A:$BL,Z$320,FALSE),5)="Csere",VLOOKUP(LEFT(VLOOKUP($A173,csapatok!$A:$BL,Z$320,FALSE),LEN(VLOOKUP($A173,csapatok!$A:$BL,Z$320,FALSE))-6),'csapat-ranglista'!$A:$FP,Z$321,FALSE)/8,VLOOKUP(VLOOKUP($A173,csapatok!$A:$BL,Z$320,FALSE),'csapat-ranglista'!$A:$FP,Z$321,FALSE)/4),0)</f>
        <v>0</v>
      </c>
      <c r="AA173" s="32">
        <f>IFERROR(IF(RIGHT(VLOOKUP($A173,csapatok!$A:$BL,AA$320,FALSE),5)="Csere",VLOOKUP(LEFT(VLOOKUP($A173,csapatok!$A:$BL,AA$320,FALSE),LEN(VLOOKUP($A173,csapatok!$A:$BL,AA$320,FALSE))-6),'csapat-ranglista'!$A:$FP,AA$321,FALSE)/8,VLOOKUP(VLOOKUP($A173,csapatok!$A:$BL,AA$320,FALSE),'csapat-ranglista'!$A:$FP,AA$321,FALSE)/4),0)</f>
        <v>0</v>
      </c>
      <c r="AB173" s="223">
        <f>IFERROR(IF(RIGHT(VLOOKUP($A173,csapatok!$A:$BL,AB$320,FALSE),5)="Csere",VLOOKUP(LEFT(VLOOKUP($A173,csapatok!$A:$BL,AB$320,FALSE),LEN(VLOOKUP($A173,csapatok!$A:$BL,AB$320,FALSE))-6),'csapat-ranglista'!$A:$FP,AB$321,FALSE)/8,VLOOKUP(VLOOKUP($A173,csapatok!$A:$BL,AB$320,FALSE),'csapat-ranglista'!$A:$FP,AB$321,FALSE)/4),0)</f>
        <v>0</v>
      </c>
      <c r="AC173" s="223">
        <f>IFERROR(IF(RIGHT(VLOOKUP($A173,csapatok!$A:$BL,AC$320,FALSE),5)="Csere",VLOOKUP(LEFT(VLOOKUP($A173,csapatok!$A:$BL,AC$320,FALSE),LEN(VLOOKUP($A173,csapatok!$A:$BL,AC$320,FALSE))-6),'csapat-ranglista'!$A:$FP,AC$321,FALSE)/8,VLOOKUP(VLOOKUP($A173,csapatok!$A:$BL,AC$320,FALSE),'csapat-ranglista'!$A:$FP,AC$321,FALSE)/4),0)</f>
        <v>0</v>
      </c>
      <c r="AD173" s="223">
        <f>IFERROR(IF(RIGHT(VLOOKUP($A173,csapatok!$A:$BL,AD$320,FALSE),5)="Csere",VLOOKUP(LEFT(VLOOKUP($A173,csapatok!$A:$BL,AD$320,FALSE),LEN(VLOOKUP($A173,csapatok!$A:$BL,AD$320,FALSE))-6),'csapat-ranglista'!$A:$FP,AD$321,FALSE)/8,VLOOKUP(VLOOKUP($A173,csapatok!$A:$BL,AD$320,FALSE),'csapat-ranglista'!$A:$FP,AD$321,FALSE)/4),0)</f>
        <v>0</v>
      </c>
      <c r="AE173" s="223">
        <f>IFERROR(IF(RIGHT(VLOOKUP($A173,csapatok!$A:$BL,AE$320,FALSE),5)="Csere",VLOOKUP(LEFT(VLOOKUP($A173,csapatok!$A:$BL,AE$320,FALSE),LEN(VLOOKUP($A173,csapatok!$A:$BL,AE$320,FALSE))-6),'csapat-ranglista'!$A:$FP,AE$321,FALSE)/8,VLOOKUP(VLOOKUP($A173,csapatok!$A:$BL,AE$320,FALSE),'csapat-ranglista'!$A:$FP,AE$321,FALSE)/4),0)</f>
        <v>0</v>
      </c>
      <c r="AF173" s="223">
        <f>IFERROR(IF(RIGHT(VLOOKUP($A173,csapatok!$A:$BL,AF$320,FALSE),5)="Csere",VLOOKUP(LEFT(VLOOKUP($A173,csapatok!$A:$BL,AF$320,FALSE),LEN(VLOOKUP($A173,csapatok!$A:$BL,AF$320,FALSE))-6),'csapat-ranglista'!$A:$FP,AF$321,FALSE)/8,VLOOKUP(VLOOKUP($A173,csapatok!$A:$BL,AF$320,FALSE),'csapat-ranglista'!$A:$FP,AF$321,FALSE)/4),0)</f>
        <v>0</v>
      </c>
      <c r="AG173" s="223">
        <f>IFERROR(IF(RIGHT(VLOOKUP($A173,csapatok!$A:$BL,AG$320,FALSE),5)="Csere",VLOOKUP(LEFT(VLOOKUP($A173,csapatok!$A:$BL,AG$320,FALSE),LEN(VLOOKUP($A173,csapatok!$A:$BL,AG$320,FALSE))-6),'csapat-ranglista'!$A:$FP,AG$321,FALSE)/8,VLOOKUP(VLOOKUP($A173,csapatok!$A:$BL,AG$320,FALSE),'csapat-ranglista'!$A:$FP,AG$321,FALSE)/4),0)</f>
        <v>0</v>
      </c>
      <c r="AH173" s="223">
        <f>IFERROR(IF(RIGHT(VLOOKUP($A173,csapatok!$A:$BL,AH$320,FALSE),5)="Csere",VLOOKUP(LEFT(VLOOKUP($A173,csapatok!$A:$BL,AH$320,FALSE),LEN(VLOOKUP($A173,csapatok!$A:$BL,AH$320,FALSE))-6),'csapat-ranglista'!$A:$FP,AH$321,FALSE)/8,VLOOKUP(VLOOKUP($A173,csapatok!$A:$BL,AH$320,FALSE),'csapat-ranglista'!$A:$FP,AH$321,FALSE)/4),0)</f>
        <v>0</v>
      </c>
      <c r="AI173" s="223">
        <f>IFERROR(IF(RIGHT(VLOOKUP($A173,csapatok!$A:$BL,AI$320,FALSE),5)="Csere",VLOOKUP(LEFT(VLOOKUP($A173,csapatok!$A:$BL,AI$320,FALSE),LEN(VLOOKUP($A173,csapatok!$A:$BL,AI$320,FALSE))-6),'csapat-ranglista'!$A:$FP,AI$321,FALSE)/8,VLOOKUP(VLOOKUP($A173,csapatok!$A:$BL,AI$320,FALSE),'csapat-ranglista'!$A:$FP,AI$321,FALSE)/4),0)</f>
        <v>0</v>
      </c>
      <c r="AJ173" s="223">
        <f>IFERROR(IF(RIGHT(VLOOKUP($A173,csapatok!$A:$BL,AJ$320,FALSE),5)="Csere",VLOOKUP(LEFT(VLOOKUP($A173,csapatok!$A:$BL,AJ$320,FALSE),LEN(VLOOKUP($A173,csapatok!$A:$BL,AJ$320,FALSE))-6),'csapat-ranglista'!$A:$FP,AJ$321,FALSE)/8,VLOOKUP(VLOOKUP($A173,csapatok!$A:$BL,AJ$320,FALSE),'csapat-ranglista'!$A:$FP,AJ$321,FALSE)/2),0)</f>
        <v>0</v>
      </c>
      <c r="AK173" s="223">
        <f>IFERROR(IF(RIGHT(VLOOKUP($A173,csapatok!$A:$CN,AK$320,FALSE),5)="Csere",VLOOKUP(LEFT(VLOOKUP($A173,csapatok!$A:$CN,AK$320,FALSE),LEN(VLOOKUP($A173,csapatok!$A:$CN,AK$320,FALSE))-6),'csapat-ranglista'!$A:$FP,AK$321,FALSE)/8,VLOOKUP(VLOOKUP($A173,csapatok!$A:$CN,AK$320,FALSE),'csapat-ranglista'!$A:$FP,AK$321,FALSE)/4),0)</f>
        <v>0</v>
      </c>
      <c r="AL173" s="223">
        <f>IFERROR(IF(RIGHT(VLOOKUP($A173,csapatok!$A:$CN,AL$320,FALSE),5)="Csere",VLOOKUP(LEFT(VLOOKUP($A173,csapatok!$A:$CN,AL$320,FALSE),LEN(VLOOKUP($A173,csapatok!$A:$CN,AL$320,FALSE))-6),'csapat-ranglista'!$A:$FP,AL$321,FALSE)/8,VLOOKUP(VLOOKUP($A173,csapatok!$A:$CN,AL$320,FALSE),'csapat-ranglista'!$A:$FP,AL$321,FALSE)/4),0)</f>
        <v>0</v>
      </c>
      <c r="AM173" s="223">
        <f>IFERROR(IF(RIGHT(VLOOKUP($A173,csapatok!$A:$CN,AM$320,FALSE),5)="Csere",VLOOKUP(LEFT(VLOOKUP($A173,csapatok!$A:$CN,AM$320,FALSE),LEN(VLOOKUP($A173,csapatok!$A:$CN,AM$320,FALSE))-6),'csapat-ranglista'!$A:$FP,AM$321,FALSE)/8,VLOOKUP(VLOOKUP($A173,csapatok!$A:$CN,AM$320,FALSE),'csapat-ranglista'!$A:$FP,AM$321,FALSE)/4),0)</f>
        <v>0</v>
      </c>
      <c r="AN173" s="223">
        <f>IFERROR(IF(RIGHT(VLOOKUP($A173,csapatok!$A:$CN,AN$320,FALSE),5)="Csere",VLOOKUP(LEFT(VLOOKUP($A173,csapatok!$A:$CN,AN$320,FALSE),LEN(VLOOKUP($A173,csapatok!$A:$CN,AN$320,FALSE))-6),'csapat-ranglista'!$A:$FP,AN$321,FALSE)/8,VLOOKUP(VLOOKUP($A173,csapatok!$A:$CN,AN$320,FALSE),'csapat-ranglista'!$A:$FP,AN$321,FALSE)/4),0)</f>
        <v>0</v>
      </c>
      <c r="AO173" s="223">
        <f>IFERROR(IF(RIGHT(VLOOKUP($A173,csapatok!$A:$CN,AO$320,FALSE),5)="Csere",VLOOKUP(LEFT(VLOOKUP($A173,csapatok!$A:$CN,AO$320,FALSE),LEN(VLOOKUP($A173,csapatok!$A:$CN,AO$320,FALSE))-6),'csapat-ranglista'!$A:$FP,AO$321,FALSE)/8,VLOOKUP(VLOOKUP($A173,csapatok!$A:$CN,AO$320,FALSE),'csapat-ranglista'!$A:$FP,AO$321,FALSE)/4),0)</f>
        <v>0</v>
      </c>
      <c r="AP173" s="223">
        <f>IFERROR(IF(RIGHT(VLOOKUP($A173,csapatok!$A:$CN,AP$320,FALSE),5)="Csere",VLOOKUP(LEFT(VLOOKUP($A173,csapatok!$A:$CN,AP$320,FALSE),LEN(VLOOKUP($A173,csapatok!$A:$CN,AP$320,FALSE))-6),'csapat-ranglista'!$A:$FP,AP$321,FALSE)/8,VLOOKUP(VLOOKUP($A173,csapatok!$A:$CN,AP$320,FALSE),'csapat-ranglista'!$A:$FP,AP$321,FALSE)/4),0)</f>
        <v>0</v>
      </c>
      <c r="AQ173" s="223">
        <f>IFERROR(IF(RIGHT(VLOOKUP($A173,csapatok!$A:$CN,AQ$320,FALSE),5)="Csere",VLOOKUP(LEFT(VLOOKUP($A173,csapatok!$A:$CN,AQ$320,FALSE),LEN(VLOOKUP($A173,csapatok!$A:$CN,AQ$320,FALSE))-6),'csapat-ranglista'!$A:$FP,AQ$321,FALSE)/8,VLOOKUP(VLOOKUP($A173,csapatok!$A:$CN,AQ$320,FALSE),'csapat-ranglista'!$A:$FP,AQ$321,FALSE)/4),0)</f>
        <v>0</v>
      </c>
      <c r="AR173" s="223">
        <f>IFERROR(IF(RIGHT(VLOOKUP($A173,csapatok!$A:$CN,AR$320,FALSE),5)="Csere",VLOOKUP(LEFT(VLOOKUP($A173,csapatok!$A:$CN,AR$320,FALSE),LEN(VLOOKUP($A173,csapatok!$A:$CN,AR$320,FALSE))-6),'csapat-ranglista'!$A:$FP,AR$321,FALSE)/8,VLOOKUP(VLOOKUP($A173,csapatok!$A:$CN,AR$320,FALSE),'csapat-ranglista'!$A:$FP,AR$321,FALSE)/4),0)</f>
        <v>0</v>
      </c>
      <c r="AS173" s="223">
        <f>IFERROR(IF(RIGHT(VLOOKUP($A173,csapatok!$A:$CN,AS$320,FALSE),5)="Csere",VLOOKUP(LEFT(VLOOKUP($A173,csapatok!$A:$CN,AS$320,FALSE),LEN(VLOOKUP($A173,csapatok!$A:$CN,AS$320,FALSE))-6),'csapat-ranglista'!$A:$FP,AS$321,FALSE)/8,VLOOKUP(VLOOKUP($A173,csapatok!$A:$CN,AS$320,FALSE),'csapat-ranglista'!$A:$FP,AS$321,FALSE)/4),0)</f>
        <v>0</v>
      </c>
      <c r="AT173" s="223">
        <f>IFERROR(IF(RIGHT(VLOOKUP($A173,csapatok!$A:$CN,AT$320,FALSE),5)="Csere",VLOOKUP(LEFT(VLOOKUP($A173,csapatok!$A:$CN,AT$320,FALSE),LEN(VLOOKUP($A173,csapatok!$A:$CN,AT$320,FALSE))-6),'csapat-ranglista'!$A:$FP,AT$321,FALSE)/8,VLOOKUP(VLOOKUP($A173,csapatok!$A:$CN,AT$320,FALSE),'csapat-ranglista'!$A:$FP,AT$321,FALSE)/4),0)</f>
        <v>0</v>
      </c>
      <c r="AU173" s="223">
        <f>IFERROR(IF(RIGHT(VLOOKUP($A173,csapatok!$A:$CN,AU$320,FALSE),5)="Csere",VLOOKUP(LEFT(VLOOKUP($A173,csapatok!$A:$CN,AU$320,FALSE),LEN(VLOOKUP($A173,csapatok!$A:$CN,AU$320,FALSE))-6),'csapat-ranglista'!$A:$FP,AU$321,FALSE)/8,VLOOKUP(VLOOKUP($A173,csapatok!$A:$CN,AU$320,FALSE),'csapat-ranglista'!$A:$FP,AU$321,FALSE)/4),0)</f>
        <v>0</v>
      </c>
      <c r="AV173" s="223">
        <f>IFERROR(IF(RIGHT(VLOOKUP($A173,csapatok!$A:$CN,AV$320,FALSE),5)="Csere",VLOOKUP(LEFT(VLOOKUP($A173,csapatok!$A:$CN,AV$320,FALSE),LEN(VLOOKUP($A173,csapatok!$A:$CN,AV$320,FALSE))-6),'csapat-ranglista'!$A:$FP,AV$321,FALSE)/8,VLOOKUP(VLOOKUP($A173,csapatok!$A:$CN,AV$320,FALSE),'csapat-ranglista'!$A:$FP,AV$321,FALSE)/4),0)</f>
        <v>0</v>
      </c>
      <c r="AW173" s="223">
        <f>IFERROR(IF(RIGHT(VLOOKUP($A173,csapatok!$A:$CN,AW$320,FALSE),5)="Csere",VLOOKUP(LEFT(VLOOKUP($A173,csapatok!$A:$CN,AW$320,FALSE),LEN(VLOOKUP($A173,csapatok!$A:$CN,AW$320,FALSE))-6),'csapat-ranglista'!$A:$FP,AW$321,FALSE)/8,VLOOKUP(VLOOKUP($A173,csapatok!$A:$CN,AW$320,FALSE),'csapat-ranglista'!$A:$FP,AW$321,FALSE)/4),0)</f>
        <v>0</v>
      </c>
      <c r="AX173" s="223">
        <f>IFERROR(IF(RIGHT(VLOOKUP($A173,csapatok!$A:$CN,AX$320,FALSE),5)="Csere",VLOOKUP(LEFT(VLOOKUP($A173,csapatok!$A:$CN,AX$320,FALSE),LEN(VLOOKUP($A173,csapatok!$A:$CN,AX$320,FALSE))-6),'csapat-ranglista'!$A:$FP,AX$321,FALSE)/8,VLOOKUP(VLOOKUP($A173,csapatok!$A:$CN,AX$320,FALSE),'csapat-ranglista'!$A:$FP,AX$321,FALSE)/4),0)</f>
        <v>0</v>
      </c>
      <c r="AY173" s="223">
        <f>IFERROR(IF(RIGHT(VLOOKUP($A173,csapatok!$A:$NN,AY$320,FALSE),5)="Csere",VLOOKUP(LEFT(VLOOKUP($A173,csapatok!$A:$NN,AY$320,FALSE),LEN(VLOOKUP($A173,csapatok!$A:$NN,AY$320,FALSE))-6),'csapat-ranglista'!$A:$FP,AY$321,FALSE)/8,VLOOKUP(VLOOKUP($A173,csapatok!$A:$NN,AY$320,FALSE),'csapat-ranglista'!$A:$FP,AY$321,FALSE)/4),0)</f>
        <v>0</v>
      </c>
      <c r="AZ173" s="223">
        <f>IFERROR(IF(RIGHT(VLOOKUP($A173,csapatok!$A:$NN,AZ$320,FALSE),5)="Csere",VLOOKUP(LEFT(VLOOKUP($A173,csapatok!$A:$NN,AZ$320,FALSE),LEN(VLOOKUP($A173,csapatok!$A:$NN,AZ$320,FALSE))-6),'csapat-ranglista'!$A:$FP,AZ$321,FALSE)/8,VLOOKUP(VLOOKUP($A173,csapatok!$A:$NN,AZ$320,FALSE),'csapat-ranglista'!$A:$FP,AZ$321,FALSE)/4),0)</f>
        <v>0</v>
      </c>
      <c r="BA173" s="223">
        <f>IFERROR(IF(RIGHT(VLOOKUP($A173,csapatok!$A:$NN,BA$320,FALSE),5)="Csere",VLOOKUP(LEFT(VLOOKUP($A173,csapatok!$A:$NN,BA$320,FALSE),LEN(VLOOKUP($A173,csapatok!$A:$NN,BA$320,FALSE))-6),'csapat-ranglista'!$A:$FP,BA$321,FALSE)/8,VLOOKUP(VLOOKUP($A173,csapatok!$A:$NN,BA$320,FALSE),'csapat-ranglista'!$A:$FP,BA$321,FALSE)/4),0)</f>
        <v>0</v>
      </c>
      <c r="BB173" s="223">
        <f>IFERROR(IF(RIGHT(VLOOKUP($A173,csapatok!$A:$NN,BB$320,FALSE),5)="Csere",VLOOKUP(LEFT(VLOOKUP($A173,csapatok!$A:$NN,BB$320,FALSE),LEN(VLOOKUP($A173,csapatok!$A:$NN,BB$320,FALSE))-6),'csapat-ranglista'!$A:$FP,BB$321,FALSE)/8,VLOOKUP(VLOOKUP($A173,csapatok!$A:$NN,BB$320,FALSE),'csapat-ranglista'!$A:$FP,BB$321,FALSE)/4),0)</f>
        <v>0</v>
      </c>
      <c r="BC173" s="224">
        <f>versenyek!$ES$11*IFERROR(VLOOKUP(VLOOKUP($A173,versenyek!ER:ET,3,FALSE),szabalyok!$A$16:$B$23,2,FALSE)/4,0)</f>
        <v>0</v>
      </c>
      <c r="BD173" s="224">
        <f>versenyek!$EV$11*IFERROR(VLOOKUP(VLOOKUP($A173,versenyek!EU:EW,3,FALSE),szabalyok!$A$16:$B$23,2,FALSE)/4,0)</f>
        <v>0</v>
      </c>
      <c r="BE173" s="223">
        <f>IFERROR(IF(RIGHT(VLOOKUP($A173,csapatok!$A:$NN,BE$320,FALSE),5)="Csere",VLOOKUP(LEFT(VLOOKUP($A173,csapatok!$A:$NN,BE$320,FALSE),LEN(VLOOKUP($A173,csapatok!$A:$NN,BE$320,FALSE))-6),'csapat-ranglista'!$A:$FP,BE$321,FALSE)/8,VLOOKUP(VLOOKUP($A173,csapatok!$A:$NN,BE$320,FALSE),'csapat-ranglista'!$A:$FP,BE$321,FALSE)/4),0)</f>
        <v>0</v>
      </c>
      <c r="BF173" s="223">
        <f>IFERROR(IF(RIGHT(VLOOKUP($A173,csapatok!$A:$NN,BF$320,FALSE),5)="Csere",VLOOKUP(LEFT(VLOOKUP($A173,csapatok!$A:$NN,BF$320,FALSE),LEN(VLOOKUP($A173,csapatok!$A:$NN,BF$320,FALSE))-6),'csapat-ranglista'!$A:$FP,BF$321,FALSE)/8,VLOOKUP(VLOOKUP($A173,csapatok!$A:$NN,BF$320,FALSE),'csapat-ranglista'!$A:$FP,BF$321,FALSE)/4),0)</f>
        <v>0</v>
      </c>
      <c r="BG173" s="223">
        <f>IFERROR(IF(RIGHT(VLOOKUP($A173,csapatok!$A:$NN,BG$320,FALSE),5)="Csere",VLOOKUP(LEFT(VLOOKUP($A173,csapatok!$A:$NN,BG$320,FALSE),LEN(VLOOKUP($A173,csapatok!$A:$NN,BG$320,FALSE))-6),'csapat-ranglista'!$A:$FP,BG$321,FALSE)/8,VLOOKUP(VLOOKUP($A173,csapatok!$A:$NN,BG$320,FALSE),'csapat-ranglista'!$A:$FP,BG$321,FALSE)/4),0)</f>
        <v>0</v>
      </c>
      <c r="BH173" s="223">
        <f>IFERROR(IF(RIGHT(VLOOKUP($A173,csapatok!$A:$NN,BH$320,FALSE),5)="Csere",VLOOKUP(LEFT(VLOOKUP($A173,csapatok!$A:$NN,BH$320,FALSE),LEN(VLOOKUP($A173,csapatok!$A:$NN,BH$320,FALSE))-6),'csapat-ranglista'!$A:$FP,BH$321,FALSE)/8,VLOOKUP(VLOOKUP($A173,csapatok!$A:$NN,BH$320,FALSE),'csapat-ranglista'!$A:$FP,BH$321,FALSE)/4),0)</f>
        <v>0</v>
      </c>
      <c r="BI173" s="223">
        <f>IFERROR(IF(RIGHT(VLOOKUP($A173,csapatok!$A:$NN,BI$320,FALSE),5)="Csere",VLOOKUP(LEFT(VLOOKUP($A173,csapatok!$A:$NN,BI$320,FALSE),LEN(VLOOKUP($A173,csapatok!$A:$NN,BI$320,FALSE))-6),'csapat-ranglista'!$A:$FP,BI$321,FALSE)/8,VLOOKUP(VLOOKUP($A173,csapatok!$A:$NN,BI$320,FALSE),'csapat-ranglista'!$A:$FP,BI$321,FALSE)/4),0)</f>
        <v>0</v>
      </c>
      <c r="BJ173" s="223">
        <f>IFERROR(IF(RIGHT(VLOOKUP($A173,csapatok!$A:$NN,BJ$320,FALSE),5)="Csere",VLOOKUP(LEFT(VLOOKUP($A173,csapatok!$A:$NN,BJ$320,FALSE),LEN(VLOOKUP($A173,csapatok!$A:$NN,BJ$320,FALSE))-6),'csapat-ranglista'!$A:$FP,BJ$321,FALSE)/8,VLOOKUP(VLOOKUP($A173,csapatok!$A:$NN,BJ$320,FALSE),'csapat-ranglista'!$A:$FP,BJ$321,FALSE)/4),0)</f>
        <v>0</v>
      </c>
      <c r="BK173" s="223">
        <f>IFERROR(IF(RIGHT(VLOOKUP($A173,csapatok!$A:$NN,BK$320,FALSE),5)="Csere",VLOOKUP(LEFT(VLOOKUP($A173,csapatok!$A:$NN,BK$320,FALSE),LEN(VLOOKUP($A173,csapatok!$A:$NN,BK$320,FALSE))-6),'csapat-ranglista'!$A:$FP,BK$321,FALSE)/8,VLOOKUP(VLOOKUP($A173,csapatok!$A:$NN,BK$320,FALSE),'csapat-ranglista'!$A:$FP,BK$321,FALSE)/4),0)</f>
        <v>0</v>
      </c>
      <c r="BL173" s="223">
        <f>IFERROR(IF(RIGHT(VLOOKUP($A173,csapatok!$A:$NN,BL$320,FALSE),5)="Csere",VLOOKUP(LEFT(VLOOKUP($A173,csapatok!$A:$NN,BL$320,FALSE),LEN(VLOOKUP($A173,csapatok!$A:$NN,BL$320,FALSE))-6),'csapat-ranglista'!$A:$FP,BL$321,FALSE)/8,VLOOKUP(VLOOKUP($A173,csapatok!$A:$NN,BL$320,FALSE),'csapat-ranglista'!$A:$FP,BL$321,FALSE)/4),0)</f>
        <v>0</v>
      </c>
      <c r="BM173" s="223">
        <f>IFERROR(IF(RIGHT(VLOOKUP($A173,csapatok!$A:$NN,BM$320,FALSE),5)="Csere",VLOOKUP(LEFT(VLOOKUP($A173,csapatok!$A:$NN,BM$320,FALSE),LEN(VLOOKUP($A173,csapatok!$A:$NN,BM$320,FALSE))-6),'csapat-ranglista'!$A:$FP,BM$321,FALSE)/8,VLOOKUP(VLOOKUP($A173,csapatok!$A:$NN,BM$320,FALSE),'csapat-ranglista'!$A:$FP,BM$321,FALSE)/4),0)</f>
        <v>0</v>
      </c>
      <c r="BN173" s="223">
        <f>IFERROR(IF(RIGHT(VLOOKUP($A173,csapatok!$A:$NN,BN$320,FALSE),5)="Csere",VLOOKUP(LEFT(VLOOKUP($A173,csapatok!$A:$NN,BN$320,FALSE),LEN(VLOOKUP($A173,csapatok!$A:$NN,BN$320,FALSE))-6),'csapat-ranglista'!$A:$FP,BN$321,FALSE)/8,VLOOKUP(VLOOKUP($A173,csapatok!$A:$NN,BN$320,FALSE),'csapat-ranglista'!$A:$FP,BN$321,FALSE)/4),0)</f>
        <v>0</v>
      </c>
      <c r="BO173" s="223">
        <f>IFERROR(IF(RIGHT(VLOOKUP($A173,csapatok!$A:$NN,BO$320,FALSE),5)="Csere",VLOOKUP(LEFT(VLOOKUP($A173,csapatok!$A:$NN,BO$320,FALSE),LEN(VLOOKUP($A173,csapatok!$A:$NN,BO$320,FALSE))-6),'csapat-ranglista'!$A:$FP,BO$321,FALSE)/8,VLOOKUP(VLOOKUP($A173,csapatok!$A:$NN,BO$320,FALSE),'csapat-ranglista'!$A:$FP,BO$321,FALSE)/4),0)</f>
        <v>0</v>
      </c>
      <c r="BP173" s="223">
        <f>IFERROR(IF(RIGHT(VLOOKUP($A173,csapatok!$A:$NN,BP$320,FALSE),5)="Csere",VLOOKUP(LEFT(VLOOKUP($A173,csapatok!$A:$NN,BP$320,FALSE),LEN(VLOOKUP($A173,csapatok!$A:$NN,BP$320,FALSE))-6),'csapat-ranglista'!$A:$FP,BP$321,FALSE)/8,VLOOKUP(VLOOKUP($A173,csapatok!$A:$NN,BP$320,FALSE),'csapat-ranglista'!$A:$FP,BP$321,FALSE)/4),0)</f>
        <v>0</v>
      </c>
      <c r="BQ173" s="223">
        <f>IFERROR(IF(RIGHT(VLOOKUP($A173,csapatok!$A:$NN,BQ$320,FALSE),5)="Csere",VLOOKUP(LEFT(VLOOKUP($A173,csapatok!$A:$NN,BQ$320,FALSE),LEN(VLOOKUP($A173,csapatok!$A:$NN,BQ$320,FALSE))-6),'csapat-ranglista'!$A:$FP,BQ$321,FALSE)/8,VLOOKUP(VLOOKUP($A173,csapatok!$A:$NN,BQ$320,FALSE),'csapat-ranglista'!$A:$FP,BQ$321,FALSE)/4),0)</f>
        <v>0</v>
      </c>
      <c r="BR173" s="223">
        <f>IFERROR(IF(RIGHT(VLOOKUP($A173,csapatok!$A:$NN,BR$320,FALSE),5)="Csere",VLOOKUP(LEFT(VLOOKUP($A173,csapatok!$A:$NN,BR$320,FALSE),LEN(VLOOKUP($A173,csapatok!$A:$NN,BR$320,FALSE))-6),'csapat-ranglista'!$A:$FP,BR$321,FALSE)/8,VLOOKUP(VLOOKUP($A173,csapatok!$A:$NN,BR$320,FALSE),'csapat-ranglista'!$A:$FP,BR$321,FALSE)/4),0)</f>
        <v>0</v>
      </c>
      <c r="BS173" s="223">
        <f>IFERROR(IF(RIGHT(VLOOKUP($A173,csapatok!$A:$NN,BS$320,FALSE),5)="Csere",VLOOKUP(LEFT(VLOOKUP($A173,csapatok!$A:$NN,BS$320,FALSE),LEN(VLOOKUP($A173,csapatok!$A:$NN,BS$320,FALSE))-6),'csapat-ranglista'!$A:$FP,BS$321,FALSE)/8,VLOOKUP(VLOOKUP($A173,csapatok!$A:$NN,BS$320,FALSE),'csapat-ranglista'!$A:$FP,BS$321,FALSE)/4),0)</f>
        <v>0</v>
      </c>
      <c r="BT173" s="223">
        <f>IFERROR(IF(RIGHT(VLOOKUP($A173,csapatok!$A:$NN,BT$320,FALSE),5)="Csere",VLOOKUP(LEFT(VLOOKUP($A173,csapatok!$A:$NN,BT$320,FALSE),LEN(VLOOKUP($A173,csapatok!$A:$NN,BT$320,FALSE))-6),'csapat-ranglista'!$A:$FP,BT$321,FALSE)/8,VLOOKUP(VLOOKUP($A173,csapatok!$A:$NN,BT$320,FALSE),'csapat-ranglista'!$A:$FP,BT$321,FALSE)/4),0)</f>
        <v>0</v>
      </c>
      <c r="BU173" s="223">
        <f>IFERROR(IF(RIGHT(VLOOKUP($A173,csapatok!$A:$NN,BU$320,FALSE),5)="Csere",VLOOKUP(LEFT(VLOOKUP($A173,csapatok!$A:$NN,BU$320,FALSE),LEN(VLOOKUP($A173,csapatok!$A:$NN,BU$320,FALSE))-6),'csapat-ranglista'!$A:$FP,BU$321,FALSE)/8,VLOOKUP(VLOOKUP($A173,csapatok!$A:$NN,BU$320,FALSE),'csapat-ranglista'!$A:$FP,BU$321,FALSE)/4),0)</f>
        <v>0</v>
      </c>
      <c r="BV173" s="223">
        <f>IFERROR(IF(RIGHT(VLOOKUP($A173,csapatok!$A:$NN,BV$320,FALSE),5)="Csere",VLOOKUP(LEFT(VLOOKUP($A173,csapatok!$A:$NN,BV$320,FALSE),LEN(VLOOKUP($A173,csapatok!$A:$NN,BV$320,FALSE))-6),'csapat-ranglista'!$A:$FP,BV$321,FALSE)/8,VLOOKUP(VLOOKUP($A173,csapatok!$A:$NN,BV$320,FALSE),'csapat-ranglista'!$A:$FP,BV$321,FALSE)/4),0)</f>
        <v>0</v>
      </c>
      <c r="BW173" s="223">
        <f>IFERROR(IF(RIGHT(VLOOKUP($A173,csapatok!$A:$NN,BW$320,FALSE),5)="Csere",VLOOKUP(LEFT(VLOOKUP($A173,csapatok!$A:$NN,BW$320,FALSE),LEN(VLOOKUP($A173,csapatok!$A:$NN,BW$320,FALSE))-6),'csapat-ranglista'!$A:$FP,BW$321,FALSE)/8,VLOOKUP(VLOOKUP($A173,csapatok!$A:$NN,BW$320,FALSE),'csapat-ranglista'!$A:$FP,BW$321,FALSE)/4),0)</f>
        <v>0</v>
      </c>
      <c r="BX173" s="223">
        <f>IFERROR(IF(RIGHT(VLOOKUP($A173,csapatok!$A:$NN,BX$320,FALSE),5)="Csere",VLOOKUP(LEFT(VLOOKUP($A173,csapatok!$A:$NN,BX$320,FALSE),LEN(VLOOKUP($A173,csapatok!$A:$NN,BX$320,FALSE))-6),'csapat-ranglista'!$A:$FP,BX$321,FALSE)/8,VLOOKUP(VLOOKUP($A173,csapatok!$A:$NN,BX$320,FALSE),'csapat-ranglista'!$A:$FP,BX$321,FALSE)/4),0)</f>
        <v>0</v>
      </c>
      <c r="BY173" s="223">
        <f>IFERROR(IF(RIGHT(VLOOKUP($A173,csapatok!$A:$NN,BY$320,FALSE),5)="Csere",VLOOKUP(LEFT(VLOOKUP($A173,csapatok!$A:$NN,BY$320,FALSE),LEN(VLOOKUP($A173,csapatok!$A:$NN,BY$320,FALSE))-6),'csapat-ranglista'!$A:$FP,BY$321,FALSE)/8,VLOOKUP(VLOOKUP($A173,csapatok!$A:$NN,BY$320,FALSE),'csapat-ranglista'!$A:$FP,BY$321,FALSE)/4),0)</f>
        <v>0</v>
      </c>
      <c r="BZ173" s="223">
        <f>IFERROR(IF(RIGHT(VLOOKUP($A173,csapatok!$A:$NN,BZ$320,FALSE),5)="Csere",VLOOKUP(LEFT(VLOOKUP($A173,csapatok!$A:$NN,BZ$320,FALSE),LEN(VLOOKUP($A173,csapatok!$A:$NN,BZ$320,FALSE))-6),'csapat-ranglista'!$A:$FP,BZ$321,FALSE)/8,VLOOKUP(VLOOKUP($A173,csapatok!$A:$NN,BZ$320,FALSE),'csapat-ranglista'!$A:$FP,BZ$321,FALSE)/4),0)</f>
        <v>0</v>
      </c>
      <c r="CA173" s="223">
        <f>IFERROR(IF(RIGHT(VLOOKUP($A173,csapatok!$A:$NN,CA$320,FALSE),5)="Csere",VLOOKUP(LEFT(VLOOKUP($A173,csapatok!$A:$NN,CA$320,FALSE),LEN(VLOOKUP($A173,csapatok!$A:$NN,CA$320,FALSE))-6),'csapat-ranglista'!$A:$FP,CA$321,FALSE)/8,VLOOKUP(VLOOKUP($A173,csapatok!$A:$NN,CA$320,FALSE),'csapat-ranglista'!$A:$FP,CA$321,FALSE)/4),0)</f>
        <v>0</v>
      </c>
      <c r="CB173" s="223">
        <f>IFERROR(IF(RIGHT(VLOOKUP($A173,csapatok!$A:$NN,CB$320,FALSE),5)="Csere",VLOOKUP(LEFT(VLOOKUP($A173,csapatok!$A:$NN,CB$320,FALSE),LEN(VLOOKUP($A173,csapatok!$A:$NN,CB$320,FALSE))-6),'csapat-ranglista'!$A:$FP,CB$321,FALSE)/8,VLOOKUP(VLOOKUP($A173,csapatok!$A:$NN,CB$320,FALSE),'csapat-ranglista'!$A:$FP,CB$321,FALSE)/4),0)</f>
        <v>0</v>
      </c>
      <c r="CC173" s="223">
        <f>IFERROR(IF(RIGHT(VLOOKUP($A173,csapatok!$A:$NN,CC$320,FALSE),5)="Csere",VLOOKUP(LEFT(VLOOKUP($A173,csapatok!$A:$NN,CC$320,FALSE),LEN(VLOOKUP($A173,csapatok!$A:$NN,CC$320,FALSE))-6),'csapat-ranglista'!$A:$FP,CC$321,FALSE)/8,VLOOKUP(VLOOKUP($A173,csapatok!$A:$NN,CC$320,FALSE),'csapat-ranglista'!$A:$FP,CC$321,FALSE)/4),0)</f>
        <v>0</v>
      </c>
      <c r="CD173" s="223">
        <f>IFERROR(IF(RIGHT(VLOOKUP($A173,csapatok!$A:$NN,CD$320,FALSE),5)="Csere",VLOOKUP(LEFT(VLOOKUP($A173,csapatok!$A:$NN,CD$320,FALSE),LEN(VLOOKUP($A173,csapatok!$A:$NN,CD$320,FALSE))-6),'csapat-ranglista'!$A:$FP,CD$321,FALSE)/8,VLOOKUP(VLOOKUP($A173,csapatok!$A:$NN,CD$320,FALSE),'csapat-ranglista'!$A:$FP,CD$321,FALSE)/4),0)</f>
        <v>0</v>
      </c>
      <c r="CE173" s="223">
        <f>IFERROR(IF(RIGHT(VLOOKUP($A173,csapatok!$A:$NN,CE$320,FALSE),5)="Csere",VLOOKUP(LEFT(VLOOKUP($A173,csapatok!$A:$NN,CE$320,FALSE),LEN(VLOOKUP($A173,csapatok!$A:$NN,CE$320,FALSE))-6),'csapat-ranglista'!$A:$FP,CE$321,FALSE)/8,VLOOKUP(VLOOKUP($A173,csapatok!$A:$NN,CE$320,FALSE),'csapat-ranglista'!$A:$FP,CE$321,FALSE)/4),0)</f>
        <v>0</v>
      </c>
      <c r="CF173" s="223">
        <f>IFERROR(IF(RIGHT(VLOOKUP($A173,csapatok!$A:$NN,CF$320,FALSE),5)="Csere",VLOOKUP(LEFT(VLOOKUP($A173,csapatok!$A:$NN,CF$320,FALSE),LEN(VLOOKUP($A173,csapatok!$A:$NN,CF$320,FALSE))-6),'csapat-ranglista'!$A:$FP,CF$321,FALSE)/8,VLOOKUP(VLOOKUP($A173,csapatok!$A:$NN,CF$320,FALSE),'csapat-ranglista'!$A:$FP,CF$321,FALSE)/4),0)</f>
        <v>0</v>
      </c>
      <c r="CG173" s="223">
        <f>IFERROR(IF(RIGHT(VLOOKUP($A173,csapatok!$A:$NN,CG$320,FALSE),5)="Csere",VLOOKUP(LEFT(VLOOKUP($A173,csapatok!$A:$NN,CG$320,FALSE),LEN(VLOOKUP($A173,csapatok!$A:$NN,CG$320,FALSE))-6),'csapat-ranglista'!$A:$FP,CG$321,FALSE)/8,VLOOKUP(VLOOKUP($A173,csapatok!$A:$NN,CG$320,FALSE),'csapat-ranglista'!$A:$FP,CG$321,FALSE)/4),0)</f>
        <v>0</v>
      </c>
      <c r="CH173" s="223">
        <f>IFERROR(IF(RIGHT(VLOOKUP($A173,csapatok!$A:$NN,CH$320,FALSE),5)="Csere",VLOOKUP(LEFT(VLOOKUP($A173,csapatok!$A:$NN,CH$320,FALSE),LEN(VLOOKUP($A173,csapatok!$A:$NN,CH$320,FALSE))-6),'csapat-ranglista'!$A:$FP,CH$321,FALSE)/8,VLOOKUP(VLOOKUP($A173,csapatok!$A:$NN,CH$320,FALSE),'csapat-ranglista'!$A:$FP,CH$321,FALSE)/4),0)</f>
        <v>0</v>
      </c>
      <c r="CI173" s="223">
        <f>IFERROR(IF(RIGHT(VLOOKUP($A173,csapatok!$A:$NN,CI$320,FALSE),5)="Csere",VLOOKUP(LEFT(VLOOKUP($A173,csapatok!$A:$NN,CI$320,FALSE),LEN(VLOOKUP($A173,csapatok!$A:$NN,CI$320,FALSE))-6),'csapat-ranglista'!$A:$FP,CI$321,FALSE)/8,VLOOKUP(VLOOKUP($A173,csapatok!$A:$NN,CI$320,FALSE),'csapat-ranglista'!$A:$FP,CI$321,FALSE)/4),0)</f>
        <v>0</v>
      </c>
      <c r="CJ173" s="224">
        <f>versenyek!$IQ$11*IFERROR(VLOOKUP(VLOOKUP($A173,versenyek!IP:IR,3,FALSE),szabalyok!$A$16:$B$23,2,FALSE)/4,0)</f>
        <v>0</v>
      </c>
      <c r="CK173" s="224">
        <f>versenyek!$IT$11*IFERROR(VLOOKUP(VLOOKUP($A173,versenyek!IS:IU,3,FALSE),szabalyok!$A$16:$B$23,2,FALSE)/4,0)</f>
        <v>0</v>
      </c>
      <c r="CL173" s="223">
        <f>IFERROR(IF(RIGHT(VLOOKUP($A173,csapatok!$A:$NN,CL$320,FALSE),5)="Csere",VLOOKUP(LEFT(VLOOKUP($A173,csapatok!$A:$NN,CL$320,FALSE),LEN(VLOOKUP($A173,csapatok!$A:$NN,CL$320,FALSE))-6),'csapat-ranglista'!$A:$FP,CL$321,FALSE)/8,VLOOKUP(VLOOKUP($A173,csapatok!$A:$NN,CL$320,FALSE),'csapat-ranglista'!$A:$FP,CL$321,FALSE)/4),0)</f>
        <v>0</v>
      </c>
      <c r="CM173" s="223">
        <f>IFERROR(IF(RIGHT(VLOOKUP($A173,csapatok!$A:$NN,CM$320,FALSE),5)="Csere",VLOOKUP(LEFT(VLOOKUP($A173,csapatok!$A:$NN,CM$320,FALSE),LEN(VLOOKUP($A173,csapatok!$A:$NN,CM$320,FALSE))-6),'csapat-ranglista'!$A:$FP,CM$321,FALSE)/8,VLOOKUP(VLOOKUP($A173,csapatok!$A:$NN,CM$320,FALSE),'csapat-ranglista'!$A:$FP,CM$321,FALSE)/4),0)</f>
        <v>0</v>
      </c>
      <c r="CN173" s="223">
        <f>IFERROR(IF(RIGHT(VLOOKUP($A173,csapatok!$A:$NN,CN$320,FALSE),5)="Csere",VLOOKUP(LEFT(VLOOKUP($A173,csapatok!$A:$NN,CN$320,FALSE),LEN(VLOOKUP($A173,csapatok!$A:$NN,CN$320,FALSE))-6),'csapat-ranglista'!$A:$FP,CN$321,FALSE)/8,VLOOKUP(VLOOKUP($A173,csapatok!$A:$NN,CN$320,FALSE),'csapat-ranglista'!$A:$FP,CN$321,FALSE)/4),0)</f>
        <v>0</v>
      </c>
      <c r="CO173" s="223">
        <f>IFERROR(IF(RIGHT(VLOOKUP($A173,csapatok!$A:$NN,CO$320,FALSE),5)="Csere",VLOOKUP(LEFT(VLOOKUP($A173,csapatok!$A:$NN,CO$320,FALSE),LEN(VLOOKUP($A173,csapatok!$A:$NN,CO$320,FALSE))-6),'csapat-ranglista'!$A:$FP,CO$321,FALSE)/8,VLOOKUP(VLOOKUP($A173,csapatok!$A:$NN,CO$320,FALSE),'csapat-ranglista'!$A:$FP,CO$321,FALSE)/4),0)</f>
        <v>0</v>
      </c>
      <c r="CP173" s="223">
        <f>IFERROR(IF(RIGHT(VLOOKUP($A173,csapatok!$A:$NN,CP$320,FALSE),5)="Csere",VLOOKUP(LEFT(VLOOKUP($A173,csapatok!$A:$NN,CP$320,FALSE),LEN(VLOOKUP($A173,csapatok!$A:$NN,CP$320,FALSE))-6),'csapat-ranglista'!$A:$FP,CP$321,FALSE)/8,VLOOKUP(VLOOKUP($A173,csapatok!$A:$NN,CP$320,FALSE),'csapat-ranglista'!$A:$FP,CP$321,FALSE)/4),0)</f>
        <v>0</v>
      </c>
      <c r="CQ173" s="223">
        <f>IFERROR(IF(RIGHT(VLOOKUP($A173,csapatok!$A:$NN,CQ$320,FALSE),5)="Csere",VLOOKUP(LEFT(VLOOKUP($A173,csapatok!$A:$NN,CQ$320,FALSE),LEN(VLOOKUP($A173,csapatok!$A:$NN,CQ$320,FALSE))-6),'csapat-ranglista'!$A:$FP,CQ$321,FALSE)/8,VLOOKUP(VLOOKUP($A173,csapatok!$A:$NN,CQ$320,FALSE),'csapat-ranglista'!$A:$FP,CQ$321,FALSE)/4),0)</f>
        <v>0</v>
      </c>
      <c r="CR173" s="223">
        <f>IFERROR(IF(RIGHT(VLOOKUP($A173,csapatok!$A:$NN,CR$320,FALSE),5)="Csere",VLOOKUP(LEFT(VLOOKUP($A173,csapatok!$A:$NN,CR$320,FALSE),LEN(VLOOKUP($A173,csapatok!$A:$NN,CR$320,FALSE))-6),'csapat-ranglista'!$A:$FP,CR$321,FALSE)/8,VLOOKUP(VLOOKUP($A173,csapatok!$A:$NN,CR$320,FALSE),'csapat-ranglista'!$A:$FP,CR$321,FALSE)/4),0)</f>
        <v>0</v>
      </c>
      <c r="CS173" s="223">
        <f>IFERROR(IF(RIGHT(VLOOKUP($A173,csapatok!$A:$NN,CS$320,FALSE),5)="Csere",VLOOKUP(LEFT(VLOOKUP($A173,csapatok!$A:$NN,CS$320,FALSE),LEN(VLOOKUP($A173,csapatok!$A:$NN,CS$320,FALSE))-6),'csapat-ranglista'!$A:$FP,CS$321,FALSE)/8,VLOOKUP(VLOOKUP($A173,csapatok!$A:$NN,CS$320,FALSE),'csapat-ranglista'!$A:$FP,CS$321,FALSE)/4),0)</f>
        <v>0</v>
      </c>
      <c r="CT173" s="223">
        <f>IFERROR(IF(RIGHT(VLOOKUP($A173,csapatok!$A:$NN,CT$320,FALSE),5)="Csere",VLOOKUP(LEFT(VLOOKUP($A173,csapatok!$A:$NN,CT$320,FALSE),LEN(VLOOKUP($A173,csapatok!$A:$NN,CT$320,FALSE))-6),'csapat-ranglista'!$A:$FP,CT$321,FALSE)/8,VLOOKUP(VLOOKUP($A173,csapatok!$A:$NN,CT$320,FALSE),'csapat-ranglista'!$A:$FP,CT$321,FALSE)/4),0)</f>
        <v>0</v>
      </c>
      <c r="CU173" s="223">
        <f>IFERROR(IF(RIGHT(VLOOKUP($A173,csapatok!$A:$NN,CU$320,FALSE),5)="Csere",VLOOKUP(LEFT(VLOOKUP($A173,csapatok!$A:$NN,CU$320,FALSE),LEN(VLOOKUP($A173,csapatok!$A:$NN,CU$320,FALSE))-6),'csapat-ranglista'!$A:$FP,CU$321,FALSE)/8,VLOOKUP(VLOOKUP($A173,csapatok!$A:$NN,CU$320,FALSE),'csapat-ranglista'!$A:$FP,CU$321,FALSE)/4),0)</f>
        <v>0</v>
      </c>
      <c r="CV173" s="223">
        <f>IFERROR(IF(RIGHT(VLOOKUP($A173,csapatok!$A:$NN,CV$320,FALSE),5)="Csere",VLOOKUP(LEFT(VLOOKUP($A173,csapatok!$A:$NN,CV$320,FALSE),LEN(VLOOKUP($A173,csapatok!$A:$NN,CV$320,FALSE))-6),'csapat-ranglista'!$A:$FP,CV$321,FALSE)/8,VLOOKUP(VLOOKUP($A173,csapatok!$A:$NN,CV$320,FALSE),'csapat-ranglista'!$A:$FP,CV$321,FALSE)/4),0)</f>
        <v>0</v>
      </c>
      <c r="CW173" s="223">
        <f>IFERROR(IF(RIGHT(VLOOKUP($A173,csapatok!$A:$NN,CW$320,FALSE),5)="Csere",VLOOKUP(LEFT(VLOOKUP($A173,csapatok!$A:$NN,CW$320,FALSE),LEN(VLOOKUP($A173,csapatok!$A:$NN,CW$320,FALSE))-6),'csapat-ranglista'!$A:$FP,CW$321,FALSE)/8,VLOOKUP(VLOOKUP($A173,csapatok!$A:$NN,CW$320,FALSE),'csapat-ranglista'!$A:$FP,CW$321,FALSE)/4),0)</f>
        <v>0</v>
      </c>
      <c r="CX173" s="223">
        <f>IFERROR(IF(RIGHT(VLOOKUP($A173,csapatok!$A:$NN,CX$320,FALSE),5)="Csere",VLOOKUP(LEFT(VLOOKUP($A173,csapatok!$A:$NN,CX$320,FALSE),LEN(VLOOKUP($A173,csapatok!$A:$NN,CX$320,FALSE))-6),'csapat-ranglista'!$A:$FP,CX$321,FALSE)/8,VLOOKUP(VLOOKUP($A173,csapatok!$A:$NN,CX$320,FALSE),'csapat-ranglista'!$A:$FP,CX$321,FALSE)/4),0)</f>
        <v>0</v>
      </c>
      <c r="CY173" s="223">
        <f>IFERROR(IF(RIGHT(VLOOKUP($A173,csapatok!$A:$NN,CY$320,FALSE),5)="Csere",VLOOKUP(LEFT(VLOOKUP($A173,csapatok!$A:$NN,CY$320,FALSE),LEN(VLOOKUP($A173,csapatok!$A:$NN,CY$320,FALSE))-6),'csapat-ranglista'!$A:$FP,CY$321,FALSE)/8,VLOOKUP(VLOOKUP($A173,csapatok!$A:$NN,CY$320,FALSE),'csapat-ranglista'!$A:$FP,CY$321,FALSE)/4),0)</f>
        <v>0</v>
      </c>
      <c r="CZ173" s="223">
        <f>IFERROR(IF(RIGHT(VLOOKUP($A173,csapatok!$A:$NN,CZ$320,FALSE),5)="Csere",VLOOKUP(LEFT(VLOOKUP($A173,csapatok!$A:$NN,CZ$320,FALSE),LEN(VLOOKUP($A173,csapatok!$A:$NN,CZ$320,FALSE))-6),'csapat-ranglista'!$A:$FP,CZ$321,FALSE)/8,VLOOKUP(VLOOKUP($A173,csapatok!$A:$NN,CZ$320,FALSE),'csapat-ranglista'!$A:$FP,CZ$321,FALSE)/4),0)</f>
        <v>0</v>
      </c>
      <c r="DA173" s="223">
        <f>IFERROR(IF(RIGHT(VLOOKUP($A173,csapatok!$A:$NN,DA$320,FALSE),5)="Csere",VLOOKUP(LEFT(VLOOKUP($A173,csapatok!$A:$NN,DA$320,FALSE),LEN(VLOOKUP($A173,csapatok!$A:$NN,DA$320,FALSE))-6),'csapat-ranglista'!$A:$FP,DA$321,FALSE)/8,VLOOKUP(VLOOKUP($A173,csapatok!$A:$NN,DA$320,FALSE),'csapat-ranglista'!$A:$FP,DA$321,FALSE)/4),0)</f>
        <v>0</v>
      </c>
      <c r="DB173" s="223">
        <f>IFERROR(IF(RIGHT(VLOOKUP($A173,csapatok!$A:$NN,DB$320,FALSE),5)="Csere",VLOOKUP(LEFT(VLOOKUP($A173,csapatok!$A:$NN,DB$320,FALSE),LEN(VLOOKUP($A173,csapatok!$A:$NN,DB$320,FALSE))-6),'csapat-ranglista'!$A:$FP,DB$321,FALSE)/8,VLOOKUP(VLOOKUP($A173,csapatok!$A:$NN,DB$320,FALSE),'csapat-ranglista'!$A:$FP,DB$321,FALSE)/4),0)</f>
        <v>0</v>
      </c>
      <c r="DC173" s="223">
        <f>IFERROR(IF(RIGHT(VLOOKUP($A173,csapatok!$A:$NN,DC$320,FALSE),5)="Csere",VLOOKUP(LEFT(VLOOKUP($A173,csapatok!$A:$NN,DC$320,FALSE),LEN(VLOOKUP($A173,csapatok!$A:$NN,DC$320,FALSE))-6),'csapat-ranglista'!$A:$FP,DC$321,FALSE)/8,VLOOKUP(VLOOKUP($A173,csapatok!$A:$NN,DC$320,FALSE),'csapat-ranglista'!$A:$FP,DC$321,FALSE)/4),0)</f>
        <v>0</v>
      </c>
      <c r="DD173" s="223">
        <f>IFERROR(IF(RIGHT(VLOOKUP($A173,csapatok!$A:$NN,DD$320,FALSE),5)="Csere",VLOOKUP(LEFT(VLOOKUP($A173,csapatok!$A:$NN,DD$320,FALSE),LEN(VLOOKUP($A173,csapatok!$A:$NN,DD$320,FALSE))-6),'csapat-ranglista'!$A:$FP,DD$321,FALSE)/8,VLOOKUP(VLOOKUP($A173,csapatok!$A:$NN,DD$320,FALSE),'csapat-ranglista'!$A:$FP,DD$321,FALSE)/4),0)</f>
        <v>0</v>
      </c>
      <c r="DE173" s="223">
        <f>IFERROR(IF(RIGHT(VLOOKUP($A173,csapatok!$A:$NN,DE$320,FALSE),5)="Csere",VLOOKUP(LEFT(VLOOKUP($A173,csapatok!$A:$NN,DE$320,FALSE),LEN(VLOOKUP($A173,csapatok!$A:$NN,DE$320,FALSE))-6),'csapat-ranglista'!$A:$FP,DE$321,FALSE)/8,VLOOKUP(VLOOKUP($A173,csapatok!$A:$NN,DE$320,FALSE),'csapat-ranglista'!$A:$FP,DE$321,FALSE)/4),0)</f>
        <v>0</v>
      </c>
      <c r="DF173" s="223">
        <f>IFERROR(IF(RIGHT(VLOOKUP($A173,csapatok!$A:$NN,DF$320,FALSE),5)="Csere",VLOOKUP(LEFT(VLOOKUP($A173,csapatok!$A:$NN,DF$320,FALSE),LEN(VLOOKUP($A173,csapatok!$A:$NN,DF$320,FALSE))-6),'csapat-ranglista'!$A:$FP,DF$321,FALSE)/8,VLOOKUP(VLOOKUP($A173,csapatok!$A:$NN,DF$320,FALSE),'csapat-ranglista'!$A:$FP,DF$321,FALSE)/4),0)</f>
        <v>0</v>
      </c>
      <c r="DG173" s="223">
        <f>IFERROR(IF(RIGHT(VLOOKUP($A173,csapatok!$A:$NN,DG$320,FALSE),5)="Csere",VLOOKUP(LEFT(VLOOKUP($A173,csapatok!$A:$NN,DG$320,FALSE),LEN(VLOOKUP($A173,csapatok!$A:$NN,DG$320,FALSE))-6),'csapat-ranglista'!$A:$FP,DG$321,FALSE)/8,VLOOKUP(VLOOKUP($A173,csapatok!$A:$NN,DG$320,FALSE),'csapat-ranglista'!$A:$FP,DG$321,FALSE)/4),0)</f>
        <v>0</v>
      </c>
      <c r="DH173" s="223">
        <f>IFERROR(IF(RIGHT(VLOOKUP($A173,csapatok!$A:$NN,DH$320,FALSE),5)="Csere",VLOOKUP(LEFT(VLOOKUP($A173,csapatok!$A:$NN,DH$320,FALSE),LEN(VLOOKUP($A173,csapatok!$A:$NN,DH$320,FALSE))-6),'csapat-ranglista'!$A:$FP,DH$321,FALSE)/8,VLOOKUP(VLOOKUP($A173,csapatok!$A:$NN,DH$320,FALSE),'csapat-ranglista'!$A:$FP,DH$321,FALSE)/4),0)</f>
        <v>0</v>
      </c>
      <c r="DI173" s="223">
        <f>IFERROR(IF(RIGHT(VLOOKUP($A173,csapatok!$A:$NN,DI$320,FALSE),5)="Csere",VLOOKUP(LEFT(VLOOKUP($A173,csapatok!$A:$NN,DI$320,FALSE),LEN(VLOOKUP($A173,csapatok!$A:$NN,DI$320,FALSE))-6),'csapat-ranglista'!$A:$FP,DI$321,FALSE)/8,VLOOKUP(VLOOKUP($A173,csapatok!$A:$NN,DI$320,FALSE),'csapat-ranglista'!$A:$FP,DI$321,FALSE)/4),0)</f>
        <v>0</v>
      </c>
      <c r="DJ173" s="223">
        <f>IFERROR(IF(RIGHT(VLOOKUP($A173,csapatok!$A:$NN,DJ$320,FALSE),5)="Csere",VLOOKUP(LEFT(VLOOKUP($A173,csapatok!$A:$NN,DJ$320,FALSE),LEN(VLOOKUP($A173,csapatok!$A:$NN,DJ$320,FALSE))-6),'csapat-ranglista'!$A:$FP,DJ$321,FALSE)/8,VLOOKUP(VLOOKUP($A173,csapatok!$A:$NN,DJ$320,FALSE),'csapat-ranglista'!$A:$FP,DJ$321,FALSE)/4),0)</f>
        <v>0</v>
      </c>
      <c r="DK173" s="223">
        <f>IFERROR(IF(RIGHT(VLOOKUP($A173,csapatok!$A:$NN,DK$320,FALSE),5)="Csere",VLOOKUP(LEFT(VLOOKUP($A173,csapatok!$A:$NN,DK$320,FALSE),LEN(VLOOKUP($A173,csapatok!$A:$NN,DK$320,FALSE))-6),'csapat-ranglista'!$A:$FP,DK$321,FALSE)/8,VLOOKUP(VLOOKUP($A173,csapatok!$A:$NN,DK$320,FALSE),'csapat-ranglista'!$A:$FP,DK$321,FALSE)/4),0)</f>
        <v>0</v>
      </c>
      <c r="DL173" s="223">
        <f>IFERROR(IF(RIGHT(VLOOKUP($A173,csapatok!$A:$NN,DL$320,FALSE),5)="Csere",VLOOKUP(LEFT(VLOOKUP($A173,csapatok!$A:$NN,DL$320,FALSE),LEN(VLOOKUP($A173,csapatok!$A:$NN,DL$320,FALSE))-6),'csapat-ranglista'!$A:$FP,DL$321,FALSE)/8,VLOOKUP(VLOOKUP($A173,csapatok!$A:$NN,DL$320,FALSE),'csapat-ranglista'!$A:$FP,DL$321,FALSE)/4),0)</f>
        <v>0</v>
      </c>
      <c r="DM173" s="223">
        <f>IFERROR(IF(RIGHT(VLOOKUP($A173,csapatok!$A:$NN,DM$320,FALSE),5)="Csere",VLOOKUP(LEFT(VLOOKUP($A173,csapatok!$A:$NN,DM$320,FALSE),LEN(VLOOKUP($A173,csapatok!$A:$NN,DM$320,FALSE))-6),'csapat-ranglista'!$A:$FP,DM$321,FALSE)/8,VLOOKUP(VLOOKUP($A173,csapatok!$A:$NN,DM$320,FALSE),'csapat-ranglista'!$A:$FP,DM$321,FALSE)/4),0)</f>
        <v>0</v>
      </c>
      <c r="DN173" s="223">
        <f>IFERROR(IF(RIGHT(VLOOKUP($A173,csapatok!$A:$NN,DN$320,FALSE),5)="Csere",VLOOKUP(LEFT(VLOOKUP($A173,csapatok!$A:$NN,DN$320,FALSE),LEN(VLOOKUP($A173,csapatok!$A:$NN,DN$320,FALSE))-6),'csapat-ranglista'!$A:$FP,DN$321,FALSE)/8,VLOOKUP(VLOOKUP($A173,csapatok!$A:$NN,DN$320,FALSE),'csapat-ranglista'!$A:$FP,DN$321,FALSE)/4),0)</f>
        <v>0</v>
      </c>
      <c r="DO173" s="224">
        <f>versenyek!$MF$11*IFERROR(VLOOKUP(VLOOKUP($A173,versenyek!ME:MG,3,FALSE),szabalyok!$A$16:$B$23,2,FALSE)/4,0)</f>
        <v>0</v>
      </c>
      <c r="DP173" s="224">
        <f>versenyek!$MI$11*IFERROR(VLOOKUP(VLOOKUP($A173,versenyek!MH:MJ,3,FALSE),szabalyok!$A$16:$B$23,2,FALSE)/4,0)</f>
        <v>0</v>
      </c>
      <c r="DQ173" s="223">
        <f>IFERROR(IF(RIGHT(VLOOKUP($A173,csapatok!$A:$NN,DQ$320,FALSE),5)="Csere",VLOOKUP(LEFT(VLOOKUP($A173,csapatok!$A:$NN,DQ$320,FALSE),LEN(VLOOKUP($A173,csapatok!$A:$NN,DQ$320,FALSE))-6),'csapat-ranglista'!$A:$FP,DQ$321,FALSE)/8,VLOOKUP(VLOOKUP($A173,csapatok!$A:$NN,DQ$320,FALSE),'csapat-ranglista'!$A:$FP,DQ$321,FALSE)/4),0)</f>
        <v>0</v>
      </c>
      <c r="DR173" s="223">
        <f>IFERROR(IF(RIGHT(VLOOKUP($A173,csapatok!$A:$NN,DR$320,FALSE),5)="Csere",VLOOKUP(LEFT(VLOOKUP($A173,csapatok!$A:$NN,DR$320,FALSE),LEN(VLOOKUP($A173,csapatok!$A:$NN,DR$320,FALSE))-6),'csapat-ranglista'!$A:$FP,DR$321,FALSE)/8,VLOOKUP(VLOOKUP($A173,csapatok!$A:$NN,DR$320,FALSE),'csapat-ranglista'!$A:$FP,DR$321,FALSE)/4),0)</f>
        <v>0</v>
      </c>
      <c r="DS173" s="223">
        <f>IFERROR(IF(RIGHT(VLOOKUP($A173,csapatok!$A:$NN,DS$320,FALSE),5)="Csere",VLOOKUP(LEFT(VLOOKUP($A173,csapatok!$A:$NN,DS$320,FALSE),LEN(VLOOKUP($A173,csapatok!$A:$NN,DS$320,FALSE))-6),'csapat-ranglista'!$A:$FP,DS$321,FALSE)/8,VLOOKUP(VLOOKUP($A173,csapatok!$A:$NN,DS$320,FALSE),'csapat-ranglista'!$A:$FP,DS$321,FALSE)/4),0)</f>
        <v>0</v>
      </c>
      <c r="DT173" s="223">
        <f>IFERROR(IF(RIGHT(VLOOKUP($A173,csapatok!$A:$NN,DT$320,FALSE),5)="Csere",VLOOKUP(LEFT(VLOOKUP($A173,csapatok!$A:$NN,DT$320,FALSE),LEN(VLOOKUP($A173,csapatok!$A:$NN,DT$320,FALSE))-6),'csapat-ranglista'!$A:$FP,DT$321,FALSE)/8,VLOOKUP(VLOOKUP($A173,csapatok!$A:$NN,DT$320,FALSE),'csapat-ranglista'!$A:$FP,DT$321,FALSE)/4),0)</f>
        <v>0</v>
      </c>
      <c r="DU173" s="223">
        <f>IFERROR(IF(RIGHT(VLOOKUP($A173,csapatok!$A:$NN,DU$320,FALSE),5)="Csere",VLOOKUP(LEFT(VLOOKUP($A173,csapatok!$A:$NN,DU$320,FALSE),LEN(VLOOKUP($A173,csapatok!$A:$NN,DU$320,FALSE))-6),'csapat-ranglista'!$A:$FP,DU$321,FALSE)/8,VLOOKUP(VLOOKUP($A173,csapatok!$A:$NN,DU$320,FALSE),'csapat-ranglista'!$A:$FP,DU$321,FALSE)/4),0)</f>
        <v>0</v>
      </c>
      <c r="DV173" s="223">
        <f>IFERROR(IF(RIGHT(VLOOKUP($A173,csapatok!$A:$NN,DV$320,FALSE),5)="Csere",VLOOKUP(LEFT(VLOOKUP($A173,csapatok!$A:$NN,DV$320,FALSE),LEN(VLOOKUP($A173,csapatok!$A:$NN,DV$320,FALSE))-6),'csapat-ranglista'!$A:$FP,DV$321,FALSE)/8,VLOOKUP(VLOOKUP($A173,csapatok!$A:$NN,DV$320,FALSE),'csapat-ranglista'!$A:$FP,DV$321,FALSE)/4),0)</f>
        <v>0</v>
      </c>
      <c r="DW173" s="223">
        <f>IFERROR(IF(RIGHT(VLOOKUP($A173,csapatok!$A:$NN,DW$320,FALSE),5)="Csere",VLOOKUP(LEFT(VLOOKUP($A173,csapatok!$A:$NN,DW$320,FALSE),LEN(VLOOKUP($A173,csapatok!$A:$NN,DW$320,FALSE))-6),'csapat-ranglista'!$A:$FP,DW$321,FALSE)/8,VLOOKUP(VLOOKUP($A173,csapatok!$A:$NN,DW$320,FALSE),'csapat-ranglista'!$A:$FP,DW$321,FALSE)/4),0)</f>
        <v>0</v>
      </c>
      <c r="DX173" s="223">
        <f>IFERROR(IF(RIGHT(VLOOKUP($A173,csapatok!$A:$NN,DX$320,FALSE),5)="Csere",VLOOKUP(LEFT(VLOOKUP($A173,csapatok!$A:$NN,DX$320,FALSE),LEN(VLOOKUP($A173,csapatok!$A:$NN,DX$320,FALSE))-6),'csapat-ranglista'!$A:$FP,DX$321,FALSE)/8,VLOOKUP(VLOOKUP($A173,csapatok!$A:$NN,DX$320,FALSE),'csapat-ranglista'!$A:$FP,DX$321,FALSE)/4),0)</f>
        <v>0</v>
      </c>
      <c r="DY173" s="223">
        <f>IFERROR(IF(RIGHT(VLOOKUP($A173,csapatok!$A:$NN,DY$320,FALSE),5)="Csere",VLOOKUP(LEFT(VLOOKUP($A173,csapatok!$A:$NN,DY$320,FALSE),LEN(VLOOKUP($A173,csapatok!$A:$NN,DY$320,FALSE))-6),'csapat-ranglista'!$A:$FP,DY$321,FALSE)/8,VLOOKUP(VLOOKUP($A173,csapatok!$A:$NN,DY$320,FALSE),'csapat-ranglista'!$A:$FP,DY$321,FALSE)/4),0)</f>
        <v>0</v>
      </c>
      <c r="DZ173" s="223">
        <f>IFERROR(IF(RIGHT(VLOOKUP($A173,csapatok!$A:$NN,DZ$320,FALSE),5)="Csere",VLOOKUP(LEFT(VLOOKUP($A173,csapatok!$A:$NN,DZ$320,FALSE),LEN(VLOOKUP($A173,csapatok!$A:$NN,DZ$320,FALSE))-6),'csapat-ranglista'!$A:$FP,DZ$321,FALSE)/8,VLOOKUP(VLOOKUP($A173,csapatok!$A:$NN,DZ$320,FALSE),'csapat-ranglista'!$A:$FP,DZ$321,FALSE)/4),0)</f>
        <v>0</v>
      </c>
      <c r="EA173" s="223">
        <f>IFERROR(IF(RIGHT(VLOOKUP($A173,csapatok!$A:$NN,EA$320,FALSE),5)="Csere",VLOOKUP(LEFT(VLOOKUP($A173,csapatok!$A:$NN,EA$320,FALSE),LEN(VLOOKUP($A173,csapatok!$A:$NN,EA$320,FALSE))-6),'csapat-ranglista'!$A:$FP,EA$321,FALSE)/8,VLOOKUP(VLOOKUP($A173,csapatok!$A:$NN,EA$320,FALSE),'csapat-ranglista'!$A:$FP,EA$321,FALSE)/4),0)</f>
        <v>0</v>
      </c>
      <c r="EB173" s="223">
        <f>IFERROR(IF(RIGHT(VLOOKUP($A173,csapatok!$A:$NN,EB$320,FALSE),5)="Csere",VLOOKUP(LEFT(VLOOKUP($A173,csapatok!$A:$NN,EB$320,FALSE),LEN(VLOOKUP($A173,csapatok!$A:$NN,EB$320,FALSE))-6),'csapat-ranglista'!$A:$FP,EB$321,FALSE)/8,VLOOKUP(VLOOKUP($A173,csapatok!$A:$NN,EB$320,FALSE),'csapat-ranglista'!$A:$FP,EB$321,FALSE)/4),0)</f>
        <v>0</v>
      </c>
      <c r="EC173" s="223">
        <f>IFERROR(IF(RIGHT(VLOOKUP($A173,csapatok!$A:$NN,EC$320,FALSE),5)="Csere",VLOOKUP(LEFT(VLOOKUP($A173,csapatok!$A:$NN,EC$320,FALSE),LEN(VLOOKUP($A173,csapatok!$A:$NN,EC$320,FALSE))-6),'csapat-ranglista'!$A:$FP,EC$321,FALSE)/8,VLOOKUP(VLOOKUP($A173,csapatok!$A:$NN,EC$320,FALSE),'csapat-ranglista'!$A:$FP,EC$321,FALSE)/4),0)</f>
        <v>0</v>
      </c>
      <c r="ED173" s="223">
        <f>IFERROR(IF(RIGHT(VLOOKUP($A173,csapatok!$A:$NN,ED$320,FALSE),5)="Csere",VLOOKUP(LEFT(VLOOKUP($A173,csapatok!$A:$NN,ED$320,FALSE),LEN(VLOOKUP($A173,csapatok!$A:$NN,ED$320,FALSE))-6),'csapat-ranglista'!$A:$FP,ED$321,FALSE)/8,VLOOKUP(VLOOKUP($A173,csapatok!$A:$NN,ED$320,FALSE),'csapat-ranglista'!$A:$FP,ED$321,FALSE)/4),0)</f>
        <v>0</v>
      </c>
      <c r="EE173" s="223">
        <f>IFERROR(IF(RIGHT(VLOOKUP($A173,csapatok!$A:$NN,EE$320,FALSE),5)="Csere",VLOOKUP(LEFT(VLOOKUP($A173,csapatok!$A:$NN,EE$320,FALSE),LEN(VLOOKUP($A173,csapatok!$A:$NN,EE$320,FALSE))-6),'csapat-ranglista'!$A:$FP,EE$321,FALSE)/8,VLOOKUP(VLOOKUP($A173,csapatok!$A:$NN,EE$320,FALSE),'csapat-ranglista'!$A:$FP,EE$321,FALSE)/4),0)</f>
        <v>0</v>
      </c>
      <c r="EF173" s="223">
        <f>IFERROR(IF(RIGHT(VLOOKUP($A173,csapatok!$A:$NN,EF$320,FALSE),5)="Csere",VLOOKUP(LEFT(VLOOKUP($A173,csapatok!$A:$NN,EF$320,FALSE),LEN(VLOOKUP($A173,csapatok!$A:$NN,EF$320,FALSE))-6),'csapat-ranglista'!$A:$FP,EF$321,FALSE)/8,VLOOKUP(VLOOKUP($A173,csapatok!$A:$NN,EF$320,FALSE),'csapat-ranglista'!$A:$FP,EF$321,FALSE)/4),0)</f>
        <v>0</v>
      </c>
      <c r="EG173" s="223">
        <f>IFERROR(IF(RIGHT(VLOOKUP($A173,csapatok!$A:$NN,EG$320,FALSE),5)="Csere",VLOOKUP(LEFT(VLOOKUP($A173,csapatok!$A:$NN,EG$320,FALSE),LEN(VLOOKUP($A173,csapatok!$A:$NN,EG$320,FALSE))-6),'csapat-ranglista'!$A:$FP,EG$321,FALSE)/8,VLOOKUP(VLOOKUP($A173,csapatok!$A:$NN,EG$320,FALSE),'csapat-ranglista'!$A:$FP,EG$321,FALSE)/4),0)</f>
        <v>0</v>
      </c>
      <c r="EH173" s="223">
        <f>IFERROR(IF(RIGHT(VLOOKUP($A173,csapatok!$A:$NN,EH$320,FALSE),5)="Csere",VLOOKUP(LEFT(VLOOKUP($A173,csapatok!$A:$NN,EH$320,FALSE),LEN(VLOOKUP($A173,csapatok!$A:$NN,EH$320,FALSE))-6),'csapat-ranglista'!$A:$FP,EH$321,FALSE)/8,VLOOKUP(VLOOKUP($A173,csapatok!$A:$NN,EH$320,FALSE),'csapat-ranglista'!$A:$FP,EH$321,FALSE)/4),0)</f>
        <v>0</v>
      </c>
      <c r="EI173" s="223">
        <f>IFERROR(IF(RIGHT(VLOOKUP($A173,csapatok!$A:$NN,EI$320,FALSE),5)="Csere",VLOOKUP(LEFT(VLOOKUP($A173,csapatok!$A:$NN,EI$320,FALSE),LEN(VLOOKUP($A173,csapatok!$A:$NN,EI$320,FALSE))-6),'csapat-ranglista'!$A:$FP,EI$321,FALSE)/8,VLOOKUP(VLOOKUP($A173,csapatok!$A:$NN,EI$320,FALSE),'csapat-ranglista'!$A:$FP,EI$321,FALSE)/4),0)</f>
        <v>0</v>
      </c>
      <c r="EJ173" s="223">
        <f>IFERROR(IF(RIGHT(VLOOKUP($A173,csapatok!$A:$NN,EJ$320,FALSE),5)="Csere",VLOOKUP(LEFT(VLOOKUP($A173,csapatok!$A:$NN,EJ$320,FALSE),LEN(VLOOKUP($A173,csapatok!$A:$NN,EJ$320,FALSE))-6),'csapat-ranglista'!$A:$FP,EJ$321,FALSE)/8,VLOOKUP(VLOOKUP($A173,csapatok!$A:$NN,EJ$320,FALSE),'csapat-ranglista'!$A:$FP,EJ$321,FALSE)/4),0)</f>
        <v>0</v>
      </c>
      <c r="EK173" s="223">
        <f>IFERROR(IF(RIGHT(VLOOKUP($A173,csapatok!$A:$NN,EK$320,FALSE),5)="Csere",VLOOKUP(LEFT(VLOOKUP($A173,csapatok!$A:$NN,EK$320,FALSE),LEN(VLOOKUP($A173,csapatok!$A:$NN,EK$320,FALSE))-6),'csapat-ranglista'!$A:$FP,EK$321,FALSE)/8,VLOOKUP(VLOOKUP($A173,csapatok!$A:$NN,EK$320,FALSE),'csapat-ranglista'!$A:$FP,EK$321,FALSE)/4),0)</f>
        <v>0</v>
      </c>
      <c r="EL173" s="223">
        <f>IFERROR(IF(RIGHT(VLOOKUP($A173,csapatok!$A:$NN,EL$320,FALSE),5)="Csere",VLOOKUP(LEFT(VLOOKUP($A173,csapatok!$A:$NN,EL$320,FALSE),LEN(VLOOKUP($A173,csapatok!$A:$NN,EL$320,FALSE))-6),'csapat-ranglista'!$A:$FP,EL$321,FALSE)/8,VLOOKUP(VLOOKUP($A173,csapatok!$A:$NN,EL$320,FALSE),'csapat-ranglista'!$A:$FP,EL$321,FALSE)/4),0)</f>
        <v>0</v>
      </c>
      <c r="EM173" s="223">
        <f>IFERROR(IF(RIGHT(VLOOKUP($A173,csapatok!$A:$NN,EM$320,FALSE),5)="Csere",VLOOKUP(LEFT(VLOOKUP($A173,csapatok!$A:$NN,EM$320,FALSE),LEN(VLOOKUP($A173,csapatok!$A:$NN,EM$320,FALSE))-6),'csapat-ranglista'!$A:$FP,EM$321,FALSE)/8,VLOOKUP(VLOOKUP($A173,csapatok!$A:$NN,EM$320,FALSE),'csapat-ranglista'!$A:$FP,EM$321,FALSE)/4),0)</f>
        <v>0</v>
      </c>
      <c r="EN173" s="223">
        <f>IFERROR(IF(RIGHT(VLOOKUP($A173,csapatok!$A:$NN,EN$320,FALSE),5)="Csere",VLOOKUP(LEFT(VLOOKUP($A173,csapatok!$A:$NN,EN$320,FALSE),LEN(VLOOKUP($A173,csapatok!$A:$NN,EN$320,FALSE))-6),'csapat-ranglista'!$A:$FP,EN$321,FALSE)/8,VLOOKUP(VLOOKUP($A173,csapatok!$A:$NN,EN$320,FALSE),'csapat-ranglista'!$A:$FP,EN$321,FALSE)/4),0)</f>
        <v>0</v>
      </c>
      <c r="EO173" s="223">
        <f>IFERROR(IF(RIGHT(VLOOKUP($A173,csapatok!$A:$NN,EO$320,FALSE),5)="Csere",VLOOKUP(LEFT(VLOOKUP($A173,csapatok!$A:$NN,EO$320,FALSE),LEN(VLOOKUP($A173,csapatok!$A:$NN,EO$320,FALSE))-6),'csapat-ranglista'!$A:$FP,EO$321,FALSE)/8,VLOOKUP(VLOOKUP($A173,csapatok!$A:$NN,EO$320,FALSE),'csapat-ranglista'!$A:$FP,EO$321,FALSE)/4),0)</f>
        <v>0</v>
      </c>
      <c r="EP173" s="223">
        <f>IFERROR(IF(RIGHT(VLOOKUP($A173,csapatok!$A:$NN,EP$320,FALSE),5)="Csere",VLOOKUP(LEFT(VLOOKUP($A173,csapatok!$A:$NN,EP$320,FALSE),LEN(VLOOKUP($A173,csapatok!$A:$NN,EP$320,FALSE))-6),'csapat-ranglista'!$A:$FP,EP$321,FALSE)/8,VLOOKUP(VLOOKUP($A173,csapatok!$A:$NN,EP$320,FALSE),'csapat-ranglista'!$A:$FP,EP$321,FALSE)/4),0)</f>
        <v>0</v>
      </c>
      <c r="EQ173" s="223">
        <f>IFERROR(IF(RIGHT(VLOOKUP($A173,csapatok!$A:$NN,EQ$320,FALSE),5)="Csere",VLOOKUP(LEFT(VLOOKUP($A173,csapatok!$A:$NN,EQ$320,FALSE),LEN(VLOOKUP($A173,csapatok!$A:$NN,EQ$320,FALSE))-6),'csapat-ranglista'!$A:$FP,EQ$321,FALSE)/8,VLOOKUP(VLOOKUP($A173,csapatok!$A:$NN,EQ$320,FALSE),'csapat-ranglista'!$A:$FP,EQ$321,FALSE)/4),0)</f>
        <v>0</v>
      </c>
      <c r="ER173" s="223">
        <f>IFERROR(IF(RIGHT(VLOOKUP($A173,csapatok!$A:$NN,ER$320,FALSE),5)="Csere",VLOOKUP(LEFT(VLOOKUP($A173,csapatok!$A:$NN,ER$320,FALSE),LEN(VLOOKUP($A173,csapatok!$A:$NN,ER$320,FALSE))-6),'csapat-ranglista'!$A:$FP,ER$321,FALSE)/8,VLOOKUP(VLOOKUP($A173,csapatok!$A:$NN,ER$320,FALSE),'csapat-ranglista'!$A:$FP,ER$321,FALSE)/4),0)</f>
        <v>0</v>
      </c>
      <c r="ES173" s="223">
        <f>IFERROR(IF(RIGHT(VLOOKUP($A173,csapatok!$A:$NN,ES$320,FALSE),5)="Csere",VLOOKUP(LEFT(VLOOKUP($A173,csapatok!$A:$NN,ES$320,FALSE),LEN(VLOOKUP($A173,csapatok!$A:$NN,ES$320,FALSE))-6),'csapat-ranglista'!$A:$FP,ES$321,FALSE)/8,VLOOKUP(VLOOKUP($A173,csapatok!$A:$NN,ES$320,FALSE),'csapat-ranglista'!$A:$FP,ES$321,FALSE)/4),0)</f>
        <v>0</v>
      </c>
      <c r="ET173" s="223">
        <f>IFERROR(IF(RIGHT(VLOOKUP($A173,csapatok!$A:$NN,ET$320,FALSE),5)="Csere",VLOOKUP(LEFT(VLOOKUP($A173,csapatok!$A:$NN,ET$320,FALSE),LEN(VLOOKUP($A173,csapatok!$A:$NN,ET$320,FALSE))-6),'csapat-ranglista'!$A:$FP,ET$321,FALSE)/8,VLOOKUP(VLOOKUP($A173,csapatok!$A:$NN,ET$320,FALSE),'csapat-ranglista'!$A:$FP,ET$321,FALSE)/4),0)</f>
        <v>0</v>
      </c>
      <c r="EU173" s="223">
        <f>IFERROR(IF(RIGHT(VLOOKUP($A173,csapatok!$A:$NN,EU$320,FALSE),5)="Csere",VLOOKUP(LEFT(VLOOKUP($A173,csapatok!$A:$NN,EU$320,FALSE),LEN(VLOOKUP($A173,csapatok!$A:$NN,EU$320,FALSE))-6),'csapat-ranglista'!$A:$FP,EU$321,FALSE)/8,VLOOKUP(VLOOKUP($A173,csapatok!$A:$NN,EU$320,FALSE),'csapat-ranglista'!$A:$FP,EU$321,FALSE)/4),0)</f>
        <v>0</v>
      </c>
      <c r="EV173" s="223">
        <f>IFERROR(IF(RIGHT(VLOOKUP($A173,csapatok!$A:$NN,EV$320,FALSE),5)="Csere",VLOOKUP(LEFT(VLOOKUP($A173,csapatok!$A:$NN,EV$320,FALSE),LEN(VLOOKUP($A173,csapatok!$A:$NN,EV$320,FALSE))-6),'csapat-ranglista'!$A:$FP,EV$321,FALSE)/8,VLOOKUP(VLOOKUP($A173,csapatok!$A:$NN,EV$320,FALSE),'csapat-ranglista'!$A:$FP,EV$321,FALSE)/4),0)</f>
        <v>0</v>
      </c>
      <c r="EW173" s="223">
        <f>IFERROR(IF(RIGHT(VLOOKUP($A173,csapatok!$A:$NN,EW$320,FALSE),5)="Csere",VLOOKUP(LEFT(VLOOKUP($A173,csapatok!$A:$NN,EW$320,FALSE),LEN(VLOOKUP($A173,csapatok!$A:$NN,EW$320,FALSE))-6),'csapat-ranglista'!$A:$FP,EW$321,FALSE)/8,VLOOKUP(VLOOKUP($A173,csapatok!$A:$NN,EW$320,FALSE),'csapat-ranglista'!$A:$FP,EW$321,FALSE)/4),0)</f>
        <v>0</v>
      </c>
      <c r="EX173" s="223">
        <f>IFERROR(IF(RIGHT(VLOOKUP($A173,csapatok!$A:$NN,EX$320,FALSE),5)="Csere",VLOOKUP(LEFT(VLOOKUP($A173,csapatok!$A:$NN,EX$320,FALSE),LEN(VLOOKUP($A173,csapatok!$A:$NN,EX$320,FALSE))-6),'csapat-ranglista'!$A:$FP,EX$321,FALSE)/8,VLOOKUP(VLOOKUP($A173,csapatok!$A:$NN,EX$320,FALSE),'csapat-ranglista'!$A:$FP,EX$321,FALSE)/4),0)</f>
        <v>0</v>
      </c>
      <c r="EY173" s="223">
        <f>IFERROR(IF(RIGHT(VLOOKUP($A173,csapatok!$A:$NN,EY$320,FALSE),5)="Csere",VLOOKUP(LEFT(VLOOKUP($A173,csapatok!$A:$NN,EY$320,FALSE),LEN(VLOOKUP($A173,csapatok!$A:$NN,EY$320,FALSE))-6),'csapat-ranglista'!$A:$FP,EY$321,FALSE)/8,VLOOKUP(VLOOKUP($A173,csapatok!$A:$NN,EY$320,FALSE),'csapat-ranglista'!$A:$FP,EY$321,FALSE)/4),0)</f>
        <v>0</v>
      </c>
      <c r="EZ173" s="223">
        <f>IFERROR(IF(RIGHT(VLOOKUP($A173,csapatok!$A:$NN,EZ$320,FALSE),5)="Csere",VLOOKUP(LEFT(VLOOKUP($A173,csapatok!$A:$NN,EZ$320,FALSE),LEN(VLOOKUP($A173,csapatok!$A:$NN,EZ$320,FALSE))-6),'csapat-ranglista'!$A:$FP,EZ$321,FALSE)/8,VLOOKUP(VLOOKUP($A173,csapatok!$A:$NN,EZ$320,FALSE),'csapat-ranglista'!$A:$FP,EZ$321,FALSE)/4),0)</f>
        <v>0</v>
      </c>
      <c r="FA173" s="223">
        <f>IFERROR(IF(RIGHT(VLOOKUP($A173,csapatok!$A:$NN,FA$320,FALSE),5)="Csere",VLOOKUP(LEFT(VLOOKUP($A173,csapatok!$A:$NN,FA$320,FALSE),LEN(VLOOKUP($A173,csapatok!$A:$NN,FA$320,FALSE))-6),'csapat-ranglista'!$A:$FP,FA$321,FALSE)/8,VLOOKUP(VLOOKUP($A173,csapatok!$A:$NN,FA$320,FALSE),'csapat-ranglista'!$A:$FP,FA$321,FALSE)/4),0)</f>
        <v>0</v>
      </c>
      <c r="FB173" s="223">
        <f>IFERROR(IF(RIGHT(VLOOKUP($A173,csapatok!$A:$NN,FB$320,FALSE),5)="Csere",VLOOKUP(LEFT(VLOOKUP($A173,csapatok!$A:$NN,FB$320,FALSE),LEN(VLOOKUP($A173,csapatok!$A:$NN,FB$320,FALSE))-6),'csapat-ranglista'!$A:$FP,FB$321,FALSE)/8,VLOOKUP(VLOOKUP($A173,csapatok!$A:$NN,FB$320,FALSE),'csapat-ranglista'!$A:$FP,FB$321,FALSE)/4),0)</f>
        <v>0</v>
      </c>
      <c r="FC173" s="223">
        <f>IFERROR(IF(RIGHT(VLOOKUP($A173,csapatok!$A:$NN,FC$320,FALSE),5)="Csere",VLOOKUP(LEFT(VLOOKUP($A173,csapatok!$A:$NN,FC$320,FALSE),LEN(VLOOKUP($A173,csapatok!$A:$NN,FC$320,FALSE))-6),'csapat-ranglista'!$A:$FP,FC$321,FALSE)/8,VLOOKUP(VLOOKUP($A173,csapatok!$A:$NN,FC$320,FALSE),'csapat-ranglista'!$A:$FP,FC$321,FALSE)/4),0)</f>
        <v>0</v>
      </c>
      <c r="FD173" s="224">
        <f>versenyek!$QY$11*IFERROR(VLOOKUP(VLOOKUP($A173,versenyek!QX:QZ,3,FALSE),szabalyok!$A$16:$B$23,2,FALSE)/4,0)</f>
        <v>0</v>
      </c>
      <c r="FE173" s="224">
        <f>versenyek!$RB$11*IFERROR(VLOOKUP(VLOOKUP($A173,versenyek!RA:RC,3,FALSE),szabalyok!$A$16:$B$23,2,FALSE)/4,0)</f>
        <v>0</v>
      </c>
      <c r="FF173" s="223">
        <f>IFERROR(IF(RIGHT(VLOOKUP($A173,csapatok!$A:$NN,FF$320,FALSE),5)="Csere",VLOOKUP(LEFT(VLOOKUP($A173,csapatok!$A:$NN,FF$320,FALSE),LEN(VLOOKUP($A173,csapatok!$A:$NN,FF$320,FALSE))-6),'csapat-ranglista'!$A:$FP,FF$321,FALSE)/8,VLOOKUP(VLOOKUP($A173,csapatok!$A:$NN,FF$320,FALSE),'csapat-ranglista'!$A:$FP,FF$321,FALSE)/4),0)</f>
        <v>0</v>
      </c>
      <c r="FG173" s="223">
        <f>IFERROR(IF(RIGHT(VLOOKUP($A173,csapatok!$A:$NN,FG$320,FALSE),5)="Csere",VLOOKUP(LEFT(VLOOKUP($A173,csapatok!$A:$NN,FG$320,FALSE),LEN(VLOOKUP($A173,csapatok!$A:$NN,FG$320,FALSE))-6),'csapat-ranglista'!$A:$FP,FG$321,FALSE)/8,VLOOKUP(VLOOKUP($A173,csapatok!$A:$NN,FG$320,FALSE),'csapat-ranglista'!$A:$FP,FG$321,FALSE)/4),0)</f>
        <v>0</v>
      </c>
      <c r="FH173" s="223">
        <f>IFERROR(IF(RIGHT(VLOOKUP($A173,csapatok!$A:$NN,FH$320,FALSE),5)="Csere",VLOOKUP(LEFT(VLOOKUP($A173,csapatok!$A:$NN,FH$320,FALSE),LEN(VLOOKUP($A173,csapatok!$A:$NN,FH$320,FALSE))-6),'csapat-ranglista'!$A:$FP,FH$321,FALSE)/8,VLOOKUP(VLOOKUP($A173,csapatok!$A:$NN,FH$320,FALSE),'csapat-ranglista'!$A:$FP,FH$321,FALSE)/4),0)</f>
        <v>0</v>
      </c>
      <c r="FI173" s="223">
        <f>IFERROR(IF(RIGHT(VLOOKUP($A173,csapatok!$A:$NN,FI$320,FALSE),5)="Csere",VLOOKUP(LEFT(VLOOKUP($A173,csapatok!$A:$NN,FI$320,FALSE),LEN(VLOOKUP($A173,csapatok!$A:$NN,FI$320,FALSE))-6),'csapat-ranglista'!$A:$FP,FI$321,FALSE)/8,VLOOKUP(VLOOKUP($A173,csapatok!$A:$NN,FI$320,FALSE),'csapat-ranglista'!$A:$FP,FI$321,FALSE)/4),0)</f>
        <v>0</v>
      </c>
      <c r="FJ173" s="223">
        <f>IFERROR(IF(RIGHT(VLOOKUP($A173,csapatok!$A:$NN,FJ$320,FALSE),5)="Csere",VLOOKUP(LEFT(VLOOKUP($A173,csapatok!$A:$NN,FJ$320,FALSE),LEN(VLOOKUP($A173,csapatok!$A:$NN,FJ$320,FALSE))-6),'csapat-ranglista'!$A:$FP,FJ$321,FALSE)/8,VLOOKUP(VLOOKUP($A173,csapatok!$A:$NN,FJ$320,FALSE),'csapat-ranglista'!$A:$FP,FJ$321,FALSE)/4),0)</f>
        <v>0</v>
      </c>
      <c r="FK173" s="223">
        <f>IFERROR(IF(RIGHT(VLOOKUP($A173,csapatok!$A:$NN,FK$320,FALSE),5)="Csere",VLOOKUP(LEFT(VLOOKUP($A173,csapatok!$A:$NN,FK$320,FALSE),LEN(VLOOKUP($A173,csapatok!$A:$NN,FK$320,FALSE))-6),'csapat-ranglista'!$A:$FP,FK$321,FALSE)/8,VLOOKUP(VLOOKUP($A173,csapatok!$A:$NN,FK$320,FALSE),'csapat-ranglista'!$A:$FP,FK$321,FALSE)/4),0)</f>
        <v>0</v>
      </c>
      <c r="FL173" s="223">
        <f>IFERROR(IF(RIGHT(VLOOKUP($A173,csapatok!$A:$NN,FL$320,FALSE),5)="Csere",VLOOKUP(LEFT(VLOOKUP($A173,csapatok!$A:$NN,FL$320,FALSE),LEN(VLOOKUP($A173,csapatok!$A:$NN,FL$320,FALSE))-6),'csapat-ranglista'!$A:$FP,FL$321,FALSE)/8,VLOOKUP(VLOOKUP($A173,csapatok!$A:$NN,FL$320,FALSE),'csapat-ranglista'!$A:$FP,FL$321,FALSE)/4),0)</f>
        <v>0</v>
      </c>
      <c r="FM173" s="223">
        <f>IFERROR(IF(RIGHT(VLOOKUP($A173,csapatok!$A:$NN,FM$320,FALSE),5)="Csere",VLOOKUP(LEFT(VLOOKUP($A173,csapatok!$A:$NN,FM$320,FALSE),LEN(VLOOKUP($A173,csapatok!$A:$NN,FM$320,FALSE))-6),'csapat-ranglista'!$A:$FP,FM$321,FALSE)/8,VLOOKUP(VLOOKUP($A173,csapatok!$A:$NN,FM$320,FALSE),'csapat-ranglista'!$A:$FP,FM$321,FALSE)/4),0)</f>
        <v>0</v>
      </c>
      <c r="FN173" s="223">
        <f>IFERROR(IF(RIGHT(VLOOKUP($A173,csapatok!$A:$NN,FN$320,FALSE),5)="Csere",VLOOKUP(LEFT(VLOOKUP($A173,csapatok!$A:$NN,FN$320,FALSE),LEN(VLOOKUP($A173,csapatok!$A:$NN,FN$320,FALSE))-6),'csapat-ranglista'!$A:$FP,FN$321,FALSE)/8,VLOOKUP(VLOOKUP($A173,csapatok!$A:$NN,FN$320,FALSE),'csapat-ranglista'!$A:$FP,FN$321,FALSE)/4),0)</f>
        <v>0</v>
      </c>
      <c r="FO173" s="223">
        <f>IFERROR(IF(RIGHT(VLOOKUP($A173,csapatok!$A:$NN,FO$320,FALSE),5)="Csere",VLOOKUP(LEFT(VLOOKUP($A173,csapatok!$A:$NN,FO$320,FALSE),LEN(VLOOKUP($A173,csapatok!$A:$NN,FO$320,FALSE))-6),'csapat-ranglista'!$A:$FP,FO$321,FALSE)/8,VLOOKUP(VLOOKUP($A173,csapatok!$A:$NN,FO$320,FALSE),'csapat-ranglista'!$A:$FP,FO$321,FALSE)/4),0)</f>
        <v>0</v>
      </c>
      <c r="FP173" s="223">
        <f>IFERROR(IF(RIGHT(VLOOKUP($A173,csapatok!$A:$NN,FP$320,FALSE),5)="Csere",VLOOKUP(LEFT(VLOOKUP($A173,csapatok!$A:$NN,FP$320,FALSE),LEN(VLOOKUP($A173,csapatok!$A:$NN,FP$320,FALSE))-6),'csapat-ranglista'!$A:$FP,FP$321,FALSE)/8,VLOOKUP(VLOOKUP($A173,csapatok!$A:$NN,FP$320,FALSE),'csapat-ranglista'!$A:$FP,FP$321,FALSE)/4),0)</f>
        <v>0</v>
      </c>
      <c r="FQ173" s="223">
        <f>IFERROR(IF(RIGHT(VLOOKUP($A173,csapatok!$A:$NN,FQ$320,FALSE),5)="Csere",VLOOKUP(LEFT(VLOOKUP($A173,csapatok!$A:$NN,FQ$320,FALSE),LEN(VLOOKUP($A173,csapatok!$A:$NN,FQ$320,FALSE))-6),'csapat-ranglista'!$A:$FP,FQ$321,FALSE)/8,VLOOKUP(VLOOKUP($A173,csapatok!$A:$NN,FQ$320,FALSE),'csapat-ranglista'!$A:$FP,FQ$321,FALSE)/4),0)</f>
        <v>0</v>
      </c>
      <c r="FR173" s="223">
        <f>IFERROR(IF(RIGHT(VLOOKUP($A173,csapatok!$A:$NN,FR$320,FALSE),5)="Csere",VLOOKUP(LEFT(VLOOKUP($A173,csapatok!$A:$NN,FR$320,FALSE),LEN(VLOOKUP($A173,csapatok!$A:$NN,FR$320,FALSE))-6),'csapat-ranglista'!$A:$FP,FR$321,FALSE)/8,VLOOKUP(VLOOKUP($A173,csapatok!$A:$NN,FR$320,FALSE),'csapat-ranglista'!$A:$FP,FR$321,FALSE)/4),0)</f>
        <v>0</v>
      </c>
      <c r="FS173" s="223">
        <f>IFERROR(IF(RIGHT(VLOOKUP($A173,csapatok!$A:$NN,FS$320,FALSE),5)="Csere",VLOOKUP(LEFT(VLOOKUP($A173,csapatok!$A:$NN,FS$320,FALSE),LEN(VLOOKUP($A173,csapatok!$A:$NN,FS$320,FALSE))-6),'csapat-ranglista'!$A:$FP,FS$321,FALSE)/8,VLOOKUP(VLOOKUP($A173,csapatok!$A:$NN,FS$320,FALSE),'csapat-ranglista'!$A:$FP,FS$321,FALSE)/4),0)</f>
        <v>0</v>
      </c>
      <c r="FT173" s="223">
        <f>IFERROR(IF(RIGHT(VLOOKUP($A173,csapatok!$A:$NN,FT$320,FALSE),5)="Csere",VLOOKUP(LEFT(VLOOKUP($A173,csapatok!$A:$NN,FT$320,FALSE),LEN(VLOOKUP($A173,csapatok!$A:$NN,FT$320,FALSE))-6),'csapat-ranglista'!$A:$FP,FT$321,FALSE)/8,VLOOKUP(VLOOKUP($A173,csapatok!$A:$NN,FT$320,FALSE),'csapat-ranglista'!$A:$FP,FT$321,FALSE)/4),0)</f>
        <v>0</v>
      </c>
      <c r="FU173" s="223">
        <f>IFERROR(IF(RIGHT(VLOOKUP($A173,csapatok!$A:$NN,FU$320,FALSE),5)="Csere",VLOOKUP(LEFT(VLOOKUP($A173,csapatok!$A:$NN,FU$320,FALSE),LEN(VLOOKUP($A173,csapatok!$A:$NN,FU$320,FALSE))-6),'csapat-ranglista'!$A:$FP,FU$321,FALSE)/8,VLOOKUP(VLOOKUP($A173,csapatok!$A:$NN,FU$320,FALSE),'csapat-ranglista'!$A:$FP,FU$321,FALSE)/4),0)</f>
        <v>0</v>
      </c>
      <c r="FV173" s="223">
        <f>IFERROR(IF(RIGHT(VLOOKUP($A173,csapatok!$A:$NN,FV$320,FALSE),5)="Csere",VLOOKUP(LEFT(VLOOKUP($A173,csapatok!$A:$NN,FV$320,FALSE),LEN(VLOOKUP($A173,csapatok!$A:$NN,FV$320,FALSE))-6),'csapat-ranglista'!$A:$FP,FV$321,FALSE)/8,VLOOKUP(VLOOKUP($A173,csapatok!$A:$NN,FV$320,FALSE),'csapat-ranglista'!$A:$FP,FV$321,FALSE)/4),0)</f>
        <v>0</v>
      </c>
      <c r="FW173" s="223">
        <f>IFERROR(IF(RIGHT(VLOOKUP($A173,csapatok!$A:$NN,FW$320,FALSE),5)="Csere",VLOOKUP(LEFT(VLOOKUP($A173,csapatok!$A:$NN,FW$320,FALSE),LEN(VLOOKUP($A173,csapatok!$A:$NN,FW$320,FALSE))-6),'csapat-ranglista'!$A:$FP,FW$321,FALSE)/8,VLOOKUP(VLOOKUP($A173,csapatok!$A:$NN,FW$320,FALSE),'csapat-ranglista'!$A:$FP,FW$321,FALSE)/4),0)</f>
        <v>0</v>
      </c>
      <c r="FX173" s="223">
        <f>IFERROR(IF(RIGHT(VLOOKUP($A173,csapatok!$A:$NN,FX$320,FALSE),5)="Csere",VLOOKUP(LEFT(VLOOKUP($A173,csapatok!$A:$NN,FX$320,FALSE),LEN(VLOOKUP($A173,csapatok!$A:$NN,FX$320,FALSE))-6),'csapat-ranglista'!$A:$FP,FX$321,FALSE)/8,VLOOKUP(VLOOKUP($A173,csapatok!$A:$NN,FX$320,FALSE),'csapat-ranglista'!$A:$FP,FX$321,FALSE)/4),0)</f>
        <v>0</v>
      </c>
      <c r="FY173" s="223">
        <f>IFERROR(IF(RIGHT(VLOOKUP($A173,csapatok!$A:$NN,FY$320,FALSE),5)="Csere",VLOOKUP(LEFT(VLOOKUP($A173,csapatok!$A:$NN,FY$320,FALSE),LEN(VLOOKUP($A173,csapatok!$A:$NN,FY$320,FALSE))-6),'csapat-ranglista'!$A:$FP,FY$321,FALSE)/8,VLOOKUP(VLOOKUP($A173,csapatok!$A:$NN,FY$320,FALSE),'csapat-ranglista'!$A:$FP,FY$321,FALSE)/4),0)</f>
        <v>0</v>
      </c>
      <c r="FZ173" s="223">
        <f>IFERROR(IF(RIGHT(VLOOKUP($A173,csapatok!$A:$NN,FZ$320,FALSE),5)="Csere",VLOOKUP(LEFT(VLOOKUP($A173,csapatok!$A:$NN,FZ$320,FALSE),LEN(VLOOKUP($A173,csapatok!$A:$NN,FZ$320,FALSE))-6),'csapat-ranglista'!$A:$FP,FZ$321,FALSE)/8,VLOOKUP(VLOOKUP($A173,csapatok!$A:$NN,FZ$320,FALSE),'csapat-ranglista'!$A:$FP,FZ$321,FALSE)/4),0)</f>
        <v>0</v>
      </c>
      <c r="GA173" s="223">
        <f>IFERROR(IF(RIGHT(VLOOKUP($A173,csapatok!$A:$NN,GA$320,FALSE),5)="Csere",VLOOKUP(LEFT(VLOOKUP($A173,csapatok!$A:$NN,GA$320,FALSE),LEN(VLOOKUP($A173,csapatok!$A:$NN,GA$320,FALSE))-6),'csapat-ranglista'!$A:$FP,GA$321,FALSE)/8,VLOOKUP(VLOOKUP($A173,csapatok!$A:$NN,GA$320,FALSE),'csapat-ranglista'!$A:$FP,GA$321,FALSE)/4),0)</f>
        <v>0</v>
      </c>
      <c r="GB173" s="223">
        <f>IFERROR(IF(RIGHT(VLOOKUP($A173,csapatok!$A:$NN,GB$320,FALSE),5)="Csere",VLOOKUP(LEFT(VLOOKUP($A173,csapatok!$A:$NN,GB$320,FALSE),LEN(VLOOKUP($A173,csapatok!$A:$NN,GB$320,FALSE))-6),'csapat-ranglista'!$A:$FP,GB$321,FALSE)/8,VLOOKUP(VLOOKUP($A173,csapatok!$A:$NN,GB$320,FALSE),'csapat-ranglista'!$A:$FP,GB$321,FALSE)/4),0)</f>
        <v>0</v>
      </c>
      <c r="GC173" s="223">
        <f>IFERROR(IF(RIGHT(VLOOKUP($A173,csapatok!$A:$NN,GC$320,FALSE),5)="Csere",VLOOKUP(LEFT(VLOOKUP($A173,csapatok!$A:$NN,GC$320,FALSE),LEN(VLOOKUP($A173,csapatok!$A:$NN,GC$320,FALSE))-6),'csapat-ranglista'!$A:$FP,GC$321,FALSE)/8,VLOOKUP(VLOOKUP($A173,csapatok!$A:$NN,GC$320,FALSE),'csapat-ranglista'!$A:$FP,GC$321,FALSE)/4),0)</f>
        <v>0</v>
      </c>
      <c r="GD173" s="247">
        <f>SUM(EQ173:GC173)</f>
        <v>0</v>
      </c>
    </row>
    <row r="174" spans="1:186">
      <c r="A174" s="32" t="s">
        <v>556</v>
      </c>
      <c r="B174" s="130"/>
      <c r="C174" s="131" t="str">
        <f>IF(B174=0,"",IF(B174&lt;$C$1,"felnőtt","ifi"))</f>
        <v/>
      </c>
      <c r="D174" s="32" t="s">
        <v>9</v>
      </c>
      <c r="E174" s="45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>
        <f>IFERROR(IF(RIGHT(VLOOKUP($A174,csapatok!$A:$BL,X$320,FALSE),5)="Csere",VLOOKUP(LEFT(VLOOKUP($A174,csapatok!$A:$BL,X$320,FALSE),LEN(VLOOKUP($A174,csapatok!$A:$BL,X$320,FALSE))-6),'csapat-ranglista'!$A:$FP,X$321,FALSE)/8,VLOOKUP(VLOOKUP($A174,csapatok!$A:$BL,X$320,FALSE),'csapat-ranglista'!$A:$FP,X$321,FALSE)/4),0)</f>
        <v>0</v>
      </c>
      <c r="Y174" s="32">
        <f>IFERROR(IF(RIGHT(VLOOKUP($A174,csapatok!$A:$BL,Y$320,FALSE),5)="Csere",VLOOKUP(LEFT(VLOOKUP($A174,csapatok!$A:$BL,Y$320,FALSE),LEN(VLOOKUP($A174,csapatok!$A:$BL,Y$320,FALSE))-6),'csapat-ranglista'!$A:$FP,Y$321,FALSE)/8,VLOOKUP(VLOOKUP($A174,csapatok!$A:$BL,Y$320,FALSE),'csapat-ranglista'!$A:$FP,Y$321,FALSE)/4),0)</f>
        <v>0</v>
      </c>
      <c r="Z174" s="32">
        <f>IFERROR(IF(RIGHT(VLOOKUP($A174,csapatok!$A:$BL,Z$320,FALSE),5)="Csere",VLOOKUP(LEFT(VLOOKUP($A174,csapatok!$A:$BL,Z$320,FALSE),LEN(VLOOKUP($A174,csapatok!$A:$BL,Z$320,FALSE))-6),'csapat-ranglista'!$A:$FP,Z$321,FALSE)/8,VLOOKUP(VLOOKUP($A174,csapatok!$A:$BL,Z$320,FALSE),'csapat-ranglista'!$A:$FP,Z$321,FALSE)/4),0)</f>
        <v>0</v>
      </c>
      <c r="AA174" s="32">
        <f>IFERROR(IF(RIGHT(VLOOKUP($A174,csapatok!$A:$BL,AA$320,FALSE),5)="Csere",VLOOKUP(LEFT(VLOOKUP($A174,csapatok!$A:$BL,AA$320,FALSE),LEN(VLOOKUP($A174,csapatok!$A:$BL,AA$320,FALSE))-6),'csapat-ranglista'!$A:$FP,AA$321,FALSE)/8,VLOOKUP(VLOOKUP($A174,csapatok!$A:$BL,AA$320,FALSE),'csapat-ranglista'!$A:$FP,AA$321,FALSE)/4),0)</f>
        <v>0</v>
      </c>
      <c r="AB174" s="223">
        <f>IFERROR(IF(RIGHT(VLOOKUP($A174,csapatok!$A:$BL,AB$320,FALSE),5)="Csere",VLOOKUP(LEFT(VLOOKUP($A174,csapatok!$A:$BL,AB$320,FALSE),LEN(VLOOKUP($A174,csapatok!$A:$BL,AB$320,FALSE))-6),'csapat-ranglista'!$A:$FP,AB$321,FALSE)/8,VLOOKUP(VLOOKUP($A174,csapatok!$A:$BL,AB$320,FALSE),'csapat-ranglista'!$A:$FP,AB$321,FALSE)/4),0)</f>
        <v>0</v>
      </c>
      <c r="AC174" s="223">
        <f>IFERROR(IF(RIGHT(VLOOKUP($A174,csapatok!$A:$BL,AC$320,FALSE),5)="Csere",VLOOKUP(LEFT(VLOOKUP($A174,csapatok!$A:$BL,AC$320,FALSE),LEN(VLOOKUP($A174,csapatok!$A:$BL,AC$320,FALSE))-6),'csapat-ranglista'!$A:$FP,AC$321,FALSE)/8,VLOOKUP(VLOOKUP($A174,csapatok!$A:$BL,AC$320,FALSE),'csapat-ranglista'!$A:$FP,AC$321,FALSE)/4),0)</f>
        <v>0</v>
      </c>
      <c r="AD174" s="223">
        <f>IFERROR(IF(RIGHT(VLOOKUP($A174,csapatok!$A:$BL,AD$320,FALSE),5)="Csere",VLOOKUP(LEFT(VLOOKUP($A174,csapatok!$A:$BL,AD$320,FALSE),LEN(VLOOKUP($A174,csapatok!$A:$BL,AD$320,FALSE))-6),'csapat-ranglista'!$A:$FP,AD$321,FALSE)/8,VLOOKUP(VLOOKUP($A174,csapatok!$A:$BL,AD$320,FALSE),'csapat-ranglista'!$A:$FP,AD$321,FALSE)/4),0)</f>
        <v>0</v>
      </c>
      <c r="AE174" s="223">
        <f>IFERROR(IF(RIGHT(VLOOKUP($A174,csapatok!$A:$BL,AE$320,FALSE),5)="Csere",VLOOKUP(LEFT(VLOOKUP($A174,csapatok!$A:$BL,AE$320,FALSE),LEN(VLOOKUP($A174,csapatok!$A:$BL,AE$320,FALSE))-6),'csapat-ranglista'!$A:$FP,AE$321,FALSE)/8,VLOOKUP(VLOOKUP($A174,csapatok!$A:$BL,AE$320,FALSE),'csapat-ranglista'!$A:$FP,AE$321,FALSE)/4),0)</f>
        <v>0</v>
      </c>
      <c r="AF174" s="223">
        <f>IFERROR(IF(RIGHT(VLOOKUP($A174,csapatok!$A:$BL,AF$320,FALSE),5)="Csere",VLOOKUP(LEFT(VLOOKUP($A174,csapatok!$A:$BL,AF$320,FALSE),LEN(VLOOKUP($A174,csapatok!$A:$BL,AF$320,FALSE))-6),'csapat-ranglista'!$A:$FP,AF$321,FALSE)/8,VLOOKUP(VLOOKUP($A174,csapatok!$A:$BL,AF$320,FALSE),'csapat-ranglista'!$A:$FP,AF$321,FALSE)/4),0)</f>
        <v>0</v>
      </c>
      <c r="AG174" s="223">
        <f>IFERROR(IF(RIGHT(VLOOKUP($A174,csapatok!$A:$BL,AG$320,FALSE),5)="Csere",VLOOKUP(LEFT(VLOOKUP($A174,csapatok!$A:$BL,AG$320,FALSE),LEN(VLOOKUP($A174,csapatok!$A:$BL,AG$320,FALSE))-6),'csapat-ranglista'!$A:$FP,AG$321,FALSE)/8,VLOOKUP(VLOOKUP($A174,csapatok!$A:$BL,AG$320,FALSE),'csapat-ranglista'!$A:$FP,AG$321,FALSE)/4),0)</f>
        <v>0</v>
      </c>
      <c r="AH174" s="223">
        <f>IFERROR(IF(RIGHT(VLOOKUP($A174,csapatok!$A:$BL,AH$320,FALSE),5)="Csere",VLOOKUP(LEFT(VLOOKUP($A174,csapatok!$A:$BL,AH$320,FALSE),LEN(VLOOKUP($A174,csapatok!$A:$BL,AH$320,FALSE))-6),'csapat-ranglista'!$A:$FP,AH$321,FALSE)/8,VLOOKUP(VLOOKUP($A174,csapatok!$A:$BL,AH$320,FALSE),'csapat-ranglista'!$A:$FP,AH$321,FALSE)/4),0)</f>
        <v>0</v>
      </c>
      <c r="AI174" s="223">
        <f>IFERROR(IF(RIGHT(VLOOKUP($A174,csapatok!$A:$BL,AI$320,FALSE),5)="Csere",VLOOKUP(LEFT(VLOOKUP($A174,csapatok!$A:$BL,AI$320,FALSE),LEN(VLOOKUP($A174,csapatok!$A:$BL,AI$320,FALSE))-6),'csapat-ranglista'!$A:$FP,AI$321,FALSE)/8,VLOOKUP(VLOOKUP($A174,csapatok!$A:$BL,AI$320,FALSE),'csapat-ranglista'!$A:$FP,AI$321,FALSE)/4),0)</f>
        <v>0</v>
      </c>
      <c r="AJ174" s="223">
        <f>IFERROR(IF(RIGHT(VLOOKUP($A174,csapatok!$A:$BL,AJ$320,FALSE),5)="Csere",VLOOKUP(LEFT(VLOOKUP($A174,csapatok!$A:$BL,AJ$320,FALSE),LEN(VLOOKUP($A174,csapatok!$A:$BL,AJ$320,FALSE))-6),'csapat-ranglista'!$A:$FP,AJ$321,FALSE)/8,VLOOKUP(VLOOKUP($A174,csapatok!$A:$BL,AJ$320,FALSE),'csapat-ranglista'!$A:$FP,AJ$321,FALSE)/2),0)</f>
        <v>0</v>
      </c>
      <c r="AK174" s="223">
        <f>IFERROR(IF(RIGHT(VLOOKUP($A174,csapatok!$A:$CN,AK$320,FALSE),5)="Csere",VLOOKUP(LEFT(VLOOKUP($A174,csapatok!$A:$CN,AK$320,FALSE),LEN(VLOOKUP($A174,csapatok!$A:$CN,AK$320,FALSE))-6),'csapat-ranglista'!$A:$FP,AK$321,FALSE)/8,VLOOKUP(VLOOKUP($A174,csapatok!$A:$CN,AK$320,FALSE),'csapat-ranglista'!$A:$FP,AK$321,FALSE)/4),0)</f>
        <v>0</v>
      </c>
      <c r="AL174" s="223">
        <f>IFERROR(IF(RIGHT(VLOOKUP($A174,csapatok!$A:$CN,AL$320,FALSE),5)="Csere",VLOOKUP(LEFT(VLOOKUP($A174,csapatok!$A:$CN,AL$320,FALSE),LEN(VLOOKUP($A174,csapatok!$A:$CN,AL$320,FALSE))-6),'csapat-ranglista'!$A:$FP,AL$321,FALSE)/8,VLOOKUP(VLOOKUP($A174,csapatok!$A:$CN,AL$320,FALSE),'csapat-ranglista'!$A:$FP,AL$321,FALSE)/4),0)</f>
        <v>0</v>
      </c>
      <c r="AM174" s="223">
        <f>IFERROR(IF(RIGHT(VLOOKUP($A174,csapatok!$A:$CN,AM$320,FALSE),5)="Csere",VLOOKUP(LEFT(VLOOKUP($A174,csapatok!$A:$CN,AM$320,FALSE),LEN(VLOOKUP($A174,csapatok!$A:$CN,AM$320,FALSE))-6),'csapat-ranglista'!$A:$FP,AM$321,FALSE)/8,VLOOKUP(VLOOKUP($A174,csapatok!$A:$CN,AM$320,FALSE),'csapat-ranglista'!$A:$FP,AM$321,FALSE)/4),0)</f>
        <v>0</v>
      </c>
      <c r="AN174" s="223">
        <f>IFERROR(IF(RIGHT(VLOOKUP($A174,csapatok!$A:$CN,AN$320,FALSE),5)="Csere",VLOOKUP(LEFT(VLOOKUP($A174,csapatok!$A:$CN,AN$320,FALSE),LEN(VLOOKUP($A174,csapatok!$A:$CN,AN$320,FALSE))-6),'csapat-ranglista'!$A:$FP,AN$321,FALSE)/8,VLOOKUP(VLOOKUP($A174,csapatok!$A:$CN,AN$320,FALSE),'csapat-ranglista'!$A:$FP,AN$321,FALSE)/4),0)</f>
        <v>0</v>
      </c>
      <c r="AO174" s="223">
        <f>IFERROR(IF(RIGHT(VLOOKUP($A174,csapatok!$A:$CN,AO$320,FALSE),5)="Csere",VLOOKUP(LEFT(VLOOKUP($A174,csapatok!$A:$CN,AO$320,FALSE),LEN(VLOOKUP($A174,csapatok!$A:$CN,AO$320,FALSE))-6),'csapat-ranglista'!$A:$FP,AO$321,FALSE)/8,VLOOKUP(VLOOKUP($A174,csapatok!$A:$CN,AO$320,FALSE),'csapat-ranglista'!$A:$FP,AO$321,FALSE)/4),0)</f>
        <v>0</v>
      </c>
      <c r="AP174" s="223">
        <f>IFERROR(IF(RIGHT(VLOOKUP($A174,csapatok!$A:$CN,AP$320,FALSE),5)="Csere",VLOOKUP(LEFT(VLOOKUP($A174,csapatok!$A:$CN,AP$320,FALSE),LEN(VLOOKUP($A174,csapatok!$A:$CN,AP$320,FALSE))-6),'csapat-ranglista'!$A:$FP,AP$321,FALSE)/8,VLOOKUP(VLOOKUP($A174,csapatok!$A:$CN,AP$320,FALSE),'csapat-ranglista'!$A:$FP,AP$321,FALSE)/4),0)</f>
        <v>0</v>
      </c>
      <c r="AQ174" s="223">
        <f>IFERROR(IF(RIGHT(VLOOKUP($A174,csapatok!$A:$CN,AQ$320,FALSE),5)="Csere",VLOOKUP(LEFT(VLOOKUP($A174,csapatok!$A:$CN,AQ$320,FALSE),LEN(VLOOKUP($A174,csapatok!$A:$CN,AQ$320,FALSE))-6),'csapat-ranglista'!$A:$FP,AQ$321,FALSE)/8,VLOOKUP(VLOOKUP($A174,csapatok!$A:$CN,AQ$320,FALSE),'csapat-ranglista'!$A:$FP,AQ$321,FALSE)/4),0)</f>
        <v>0</v>
      </c>
      <c r="AR174" s="223">
        <f>IFERROR(IF(RIGHT(VLOOKUP($A174,csapatok!$A:$CN,AR$320,FALSE),5)="Csere",VLOOKUP(LEFT(VLOOKUP($A174,csapatok!$A:$CN,AR$320,FALSE),LEN(VLOOKUP($A174,csapatok!$A:$CN,AR$320,FALSE))-6),'csapat-ranglista'!$A:$FP,AR$321,FALSE)/8,VLOOKUP(VLOOKUP($A174,csapatok!$A:$CN,AR$320,FALSE),'csapat-ranglista'!$A:$FP,AR$321,FALSE)/4),0)</f>
        <v>0</v>
      </c>
      <c r="AS174" s="223">
        <f>IFERROR(IF(RIGHT(VLOOKUP($A174,csapatok!$A:$CN,AS$320,FALSE),5)="Csere",VLOOKUP(LEFT(VLOOKUP($A174,csapatok!$A:$CN,AS$320,FALSE),LEN(VLOOKUP($A174,csapatok!$A:$CN,AS$320,FALSE))-6),'csapat-ranglista'!$A:$FP,AS$321,FALSE)/8,VLOOKUP(VLOOKUP($A174,csapatok!$A:$CN,AS$320,FALSE),'csapat-ranglista'!$A:$FP,AS$321,FALSE)/4),0)</f>
        <v>0</v>
      </c>
      <c r="AT174" s="223">
        <f>IFERROR(IF(RIGHT(VLOOKUP($A174,csapatok!$A:$CN,AT$320,FALSE),5)="Csere",VLOOKUP(LEFT(VLOOKUP($A174,csapatok!$A:$CN,AT$320,FALSE),LEN(VLOOKUP($A174,csapatok!$A:$CN,AT$320,FALSE))-6),'csapat-ranglista'!$A:$FP,AT$321,FALSE)/8,VLOOKUP(VLOOKUP($A174,csapatok!$A:$CN,AT$320,FALSE),'csapat-ranglista'!$A:$FP,AT$321,FALSE)/4),0)</f>
        <v>0</v>
      </c>
      <c r="AU174" s="223">
        <f>IFERROR(IF(RIGHT(VLOOKUP($A174,csapatok!$A:$CN,AU$320,FALSE),5)="Csere",VLOOKUP(LEFT(VLOOKUP($A174,csapatok!$A:$CN,AU$320,FALSE),LEN(VLOOKUP($A174,csapatok!$A:$CN,AU$320,FALSE))-6),'csapat-ranglista'!$A:$FP,AU$321,FALSE)/8,VLOOKUP(VLOOKUP($A174,csapatok!$A:$CN,AU$320,FALSE),'csapat-ranglista'!$A:$FP,AU$321,FALSE)/4),0)</f>
        <v>0</v>
      </c>
      <c r="AV174" s="223">
        <f>IFERROR(IF(RIGHT(VLOOKUP($A174,csapatok!$A:$CN,AV$320,FALSE),5)="Csere",VLOOKUP(LEFT(VLOOKUP($A174,csapatok!$A:$CN,AV$320,FALSE),LEN(VLOOKUP($A174,csapatok!$A:$CN,AV$320,FALSE))-6),'csapat-ranglista'!$A:$FP,AV$321,FALSE)/8,VLOOKUP(VLOOKUP($A174,csapatok!$A:$CN,AV$320,FALSE),'csapat-ranglista'!$A:$FP,AV$321,FALSE)/4),0)</f>
        <v>0</v>
      </c>
      <c r="AW174" s="223">
        <f>IFERROR(IF(RIGHT(VLOOKUP($A174,csapatok!$A:$CN,AW$320,FALSE),5)="Csere",VLOOKUP(LEFT(VLOOKUP($A174,csapatok!$A:$CN,AW$320,FALSE),LEN(VLOOKUP($A174,csapatok!$A:$CN,AW$320,FALSE))-6),'csapat-ranglista'!$A:$FP,AW$321,FALSE)/8,VLOOKUP(VLOOKUP($A174,csapatok!$A:$CN,AW$320,FALSE),'csapat-ranglista'!$A:$FP,AW$321,FALSE)/4),0)</f>
        <v>0</v>
      </c>
      <c r="AX174" s="223">
        <f>IFERROR(IF(RIGHT(VLOOKUP($A174,csapatok!$A:$CN,AX$320,FALSE),5)="Csere",VLOOKUP(LEFT(VLOOKUP($A174,csapatok!$A:$CN,AX$320,FALSE),LEN(VLOOKUP($A174,csapatok!$A:$CN,AX$320,FALSE))-6),'csapat-ranglista'!$A:$FP,AX$321,FALSE)/8,VLOOKUP(VLOOKUP($A174,csapatok!$A:$CN,AX$320,FALSE),'csapat-ranglista'!$A:$FP,AX$321,FALSE)/4),0)</f>
        <v>0</v>
      </c>
      <c r="AY174" s="223">
        <f>IFERROR(IF(RIGHT(VLOOKUP($A174,csapatok!$A:$NN,AY$320,FALSE),5)="Csere",VLOOKUP(LEFT(VLOOKUP($A174,csapatok!$A:$NN,AY$320,FALSE),LEN(VLOOKUP($A174,csapatok!$A:$NN,AY$320,FALSE))-6),'csapat-ranglista'!$A:$FP,AY$321,FALSE)/8,VLOOKUP(VLOOKUP($A174,csapatok!$A:$NN,AY$320,FALSE),'csapat-ranglista'!$A:$FP,AY$321,FALSE)/4),0)</f>
        <v>0</v>
      </c>
      <c r="AZ174" s="223">
        <f>IFERROR(IF(RIGHT(VLOOKUP($A174,csapatok!$A:$NN,AZ$320,FALSE),5)="Csere",VLOOKUP(LEFT(VLOOKUP($A174,csapatok!$A:$NN,AZ$320,FALSE),LEN(VLOOKUP($A174,csapatok!$A:$NN,AZ$320,FALSE))-6),'csapat-ranglista'!$A:$FP,AZ$321,FALSE)/8,VLOOKUP(VLOOKUP($A174,csapatok!$A:$NN,AZ$320,FALSE),'csapat-ranglista'!$A:$FP,AZ$321,FALSE)/4),0)</f>
        <v>0</v>
      </c>
      <c r="BA174" s="223">
        <f>IFERROR(IF(RIGHT(VLOOKUP($A174,csapatok!$A:$NN,BA$320,FALSE),5)="Csere",VLOOKUP(LEFT(VLOOKUP($A174,csapatok!$A:$NN,BA$320,FALSE),LEN(VLOOKUP($A174,csapatok!$A:$NN,BA$320,FALSE))-6),'csapat-ranglista'!$A:$FP,BA$321,FALSE)/8,VLOOKUP(VLOOKUP($A174,csapatok!$A:$NN,BA$320,FALSE),'csapat-ranglista'!$A:$FP,BA$321,FALSE)/4),0)</f>
        <v>0</v>
      </c>
      <c r="BB174" s="223">
        <f>IFERROR(IF(RIGHT(VLOOKUP($A174,csapatok!$A:$NN,BB$320,FALSE),5)="Csere",VLOOKUP(LEFT(VLOOKUP($A174,csapatok!$A:$NN,BB$320,FALSE),LEN(VLOOKUP($A174,csapatok!$A:$NN,BB$320,FALSE))-6),'csapat-ranglista'!$A:$FP,BB$321,FALSE)/8,VLOOKUP(VLOOKUP($A174,csapatok!$A:$NN,BB$320,FALSE),'csapat-ranglista'!$A:$FP,BB$321,FALSE)/4),0)</f>
        <v>0</v>
      </c>
      <c r="BC174" s="224">
        <f>versenyek!$ES$11*IFERROR(VLOOKUP(VLOOKUP($A174,versenyek!ER:ET,3,FALSE),szabalyok!$A$16:$B$23,2,FALSE)/4,0)</f>
        <v>0</v>
      </c>
      <c r="BD174" s="224">
        <f>versenyek!$EV$11*IFERROR(VLOOKUP(VLOOKUP($A174,versenyek!EU:EW,3,FALSE),szabalyok!$A$16:$B$23,2,FALSE)/4,0)</f>
        <v>0</v>
      </c>
      <c r="BE174" s="223">
        <f>IFERROR(IF(RIGHT(VLOOKUP($A174,csapatok!$A:$NN,BE$320,FALSE),5)="Csere",VLOOKUP(LEFT(VLOOKUP($A174,csapatok!$A:$NN,BE$320,FALSE),LEN(VLOOKUP($A174,csapatok!$A:$NN,BE$320,FALSE))-6),'csapat-ranglista'!$A:$FP,BE$321,FALSE)/8,VLOOKUP(VLOOKUP($A174,csapatok!$A:$NN,BE$320,FALSE),'csapat-ranglista'!$A:$FP,BE$321,FALSE)/4),0)</f>
        <v>0</v>
      </c>
      <c r="BF174" s="223">
        <f>IFERROR(IF(RIGHT(VLOOKUP($A174,csapatok!$A:$NN,BF$320,FALSE),5)="Csere",VLOOKUP(LEFT(VLOOKUP($A174,csapatok!$A:$NN,BF$320,FALSE),LEN(VLOOKUP($A174,csapatok!$A:$NN,BF$320,FALSE))-6),'csapat-ranglista'!$A:$FP,BF$321,FALSE)/8,VLOOKUP(VLOOKUP($A174,csapatok!$A:$NN,BF$320,FALSE),'csapat-ranglista'!$A:$FP,BF$321,FALSE)/4),0)</f>
        <v>0</v>
      </c>
      <c r="BG174" s="223">
        <f>IFERROR(IF(RIGHT(VLOOKUP($A174,csapatok!$A:$NN,BG$320,FALSE),5)="Csere",VLOOKUP(LEFT(VLOOKUP($A174,csapatok!$A:$NN,BG$320,FALSE),LEN(VLOOKUP($A174,csapatok!$A:$NN,BG$320,FALSE))-6),'csapat-ranglista'!$A:$FP,BG$321,FALSE)/8,VLOOKUP(VLOOKUP($A174,csapatok!$A:$NN,BG$320,FALSE),'csapat-ranglista'!$A:$FP,BG$321,FALSE)/4),0)</f>
        <v>0</v>
      </c>
      <c r="BH174" s="223">
        <f>IFERROR(IF(RIGHT(VLOOKUP($A174,csapatok!$A:$NN,BH$320,FALSE),5)="Csere",VLOOKUP(LEFT(VLOOKUP($A174,csapatok!$A:$NN,BH$320,FALSE),LEN(VLOOKUP($A174,csapatok!$A:$NN,BH$320,FALSE))-6),'csapat-ranglista'!$A:$FP,BH$321,FALSE)/8,VLOOKUP(VLOOKUP($A174,csapatok!$A:$NN,BH$320,FALSE),'csapat-ranglista'!$A:$FP,BH$321,FALSE)/4),0)</f>
        <v>0</v>
      </c>
      <c r="BI174" s="223">
        <f>IFERROR(IF(RIGHT(VLOOKUP($A174,csapatok!$A:$NN,BI$320,FALSE),5)="Csere",VLOOKUP(LEFT(VLOOKUP($A174,csapatok!$A:$NN,BI$320,FALSE),LEN(VLOOKUP($A174,csapatok!$A:$NN,BI$320,FALSE))-6),'csapat-ranglista'!$A:$FP,BI$321,FALSE)/8,VLOOKUP(VLOOKUP($A174,csapatok!$A:$NN,BI$320,FALSE),'csapat-ranglista'!$A:$FP,BI$321,FALSE)/4),0)</f>
        <v>0</v>
      </c>
      <c r="BJ174" s="223">
        <f>IFERROR(IF(RIGHT(VLOOKUP($A174,csapatok!$A:$NN,BJ$320,FALSE),5)="Csere",VLOOKUP(LEFT(VLOOKUP($A174,csapatok!$A:$NN,BJ$320,FALSE),LEN(VLOOKUP($A174,csapatok!$A:$NN,BJ$320,FALSE))-6),'csapat-ranglista'!$A:$FP,BJ$321,FALSE)/8,VLOOKUP(VLOOKUP($A174,csapatok!$A:$NN,BJ$320,FALSE),'csapat-ranglista'!$A:$FP,BJ$321,FALSE)/4),0)</f>
        <v>0</v>
      </c>
      <c r="BK174" s="223">
        <f>IFERROR(IF(RIGHT(VLOOKUP($A174,csapatok!$A:$NN,BK$320,FALSE),5)="Csere",VLOOKUP(LEFT(VLOOKUP($A174,csapatok!$A:$NN,BK$320,FALSE),LEN(VLOOKUP($A174,csapatok!$A:$NN,BK$320,FALSE))-6),'csapat-ranglista'!$A:$FP,BK$321,FALSE)/8,VLOOKUP(VLOOKUP($A174,csapatok!$A:$NN,BK$320,FALSE),'csapat-ranglista'!$A:$FP,BK$321,FALSE)/4),0)</f>
        <v>0</v>
      </c>
      <c r="BL174" s="223">
        <f>IFERROR(IF(RIGHT(VLOOKUP($A174,csapatok!$A:$NN,BL$320,FALSE),5)="Csere",VLOOKUP(LEFT(VLOOKUP($A174,csapatok!$A:$NN,BL$320,FALSE),LEN(VLOOKUP($A174,csapatok!$A:$NN,BL$320,FALSE))-6),'csapat-ranglista'!$A:$FP,BL$321,FALSE)/8,VLOOKUP(VLOOKUP($A174,csapatok!$A:$NN,BL$320,FALSE),'csapat-ranglista'!$A:$FP,BL$321,FALSE)/4),0)</f>
        <v>0</v>
      </c>
      <c r="BM174" s="223">
        <f>IFERROR(IF(RIGHT(VLOOKUP($A174,csapatok!$A:$NN,BM$320,FALSE),5)="Csere",VLOOKUP(LEFT(VLOOKUP($A174,csapatok!$A:$NN,BM$320,FALSE),LEN(VLOOKUP($A174,csapatok!$A:$NN,BM$320,FALSE))-6),'csapat-ranglista'!$A:$FP,BM$321,FALSE)/8,VLOOKUP(VLOOKUP($A174,csapatok!$A:$NN,BM$320,FALSE),'csapat-ranglista'!$A:$FP,BM$321,FALSE)/4),0)</f>
        <v>0</v>
      </c>
      <c r="BN174" s="223">
        <f>IFERROR(IF(RIGHT(VLOOKUP($A174,csapatok!$A:$NN,BN$320,FALSE),5)="Csere",VLOOKUP(LEFT(VLOOKUP($A174,csapatok!$A:$NN,BN$320,FALSE),LEN(VLOOKUP($A174,csapatok!$A:$NN,BN$320,FALSE))-6),'csapat-ranglista'!$A:$FP,BN$321,FALSE)/8,VLOOKUP(VLOOKUP($A174,csapatok!$A:$NN,BN$320,FALSE),'csapat-ranglista'!$A:$FP,BN$321,FALSE)/4),0)</f>
        <v>0</v>
      </c>
      <c r="BO174" s="223">
        <f>IFERROR(IF(RIGHT(VLOOKUP($A174,csapatok!$A:$NN,BO$320,FALSE),5)="Csere",VLOOKUP(LEFT(VLOOKUP($A174,csapatok!$A:$NN,BO$320,FALSE),LEN(VLOOKUP($A174,csapatok!$A:$NN,BO$320,FALSE))-6),'csapat-ranglista'!$A:$FP,BO$321,FALSE)/8,VLOOKUP(VLOOKUP($A174,csapatok!$A:$NN,BO$320,FALSE),'csapat-ranglista'!$A:$FP,BO$321,FALSE)/4),0)</f>
        <v>0</v>
      </c>
      <c r="BP174" s="223">
        <f>IFERROR(IF(RIGHT(VLOOKUP($A174,csapatok!$A:$NN,BP$320,FALSE),5)="Csere",VLOOKUP(LEFT(VLOOKUP($A174,csapatok!$A:$NN,BP$320,FALSE),LEN(VLOOKUP($A174,csapatok!$A:$NN,BP$320,FALSE))-6),'csapat-ranglista'!$A:$FP,BP$321,FALSE)/8,VLOOKUP(VLOOKUP($A174,csapatok!$A:$NN,BP$320,FALSE),'csapat-ranglista'!$A:$FP,BP$321,FALSE)/4),0)</f>
        <v>0</v>
      </c>
      <c r="BQ174" s="223">
        <f>IFERROR(IF(RIGHT(VLOOKUP($A174,csapatok!$A:$NN,BQ$320,FALSE),5)="Csere",VLOOKUP(LEFT(VLOOKUP($A174,csapatok!$A:$NN,BQ$320,FALSE),LEN(VLOOKUP($A174,csapatok!$A:$NN,BQ$320,FALSE))-6),'csapat-ranglista'!$A:$FP,BQ$321,FALSE)/8,VLOOKUP(VLOOKUP($A174,csapatok!$A:$NN,BQ$320,FALSE),'csapat-ranglista'!$A:$FP,BQ$321,FALSE)/4),0)</f>
        <v>0</v>
      </c>
      <c r="BR174" s="223">
        <f>IFERROR(IF(RIGHT(VLOOKUP($A174,csapatok!$A:$NN,BR$320,FALSE),5)="Csere",VLOOKUP(LEFT(VLOOKUP($A174,csapatok!$A:$NN,BR$320,FALSE),LEN(VLOOKUP($A174,csapatok!$A:$NN,BR$320,FALSE))-6),'csapat-ranglista'!$A:$FP,BR$321,FALSE)/8,VLOOKUP(VLOOKUP($A174,csapatok!$A:$NN,BR$320,FALSE),'csapat-ranglista'!$A:$FP,BR$321,FALSE)/4),0)</f>
        <v>0</v>
      </c>
      <c r="BS174" s="223">
        <f>IFERROR(IF(RIGHT(VLOOKUP($A174,csapatok!$A:$NN,BS$320,FALSE),5)="Csere",VLOOKUP(LEFT(VLOOKUP($A174,csapatok!$A:$NN,BS$320,FALSE),LEN(VLOOKUP($A174,csapatok!$A:$NN,BS$320,FALSE))-6),'csapat-ranglista'!$A:$FP,BS$321,FALSE)/8,VLOOKUP(VLOOKUP($A174,csapatok!$A:$NN,BS$320,FALSE),'csapat-ranglista'!$A:$FP,BS$321,FALSE)/4),0)</f>
        <v>0</v>
      </c>
      <c r="BT174" s="223">
        <f>IFERROR(IF(RIGHT(VLOOKUP($A174,csapatok!$A:$NN,BT$320,FALSE),5)="Csere",VLOOKUP(LEFT(VLOOKUP($A174,csapatok!$A:$NN,BT$320,FALSE),LEN(VLOOKUP($A174,csapatok!$A:$NN,BT$320,FALSE))-6),'csapat-ranglista'!$A:$FP,BT$321,FALSE)/8,VLOOKUP(VLOOKUP($A174,csapatok!$A:$NN,BT$320,FALSE),'csapat-ranglista'!$A:$FP,BT$321,FALSE)/4),0)</f>
        <v>0</v>
      </c>
      <c r="BU174" s="223">
        <f>IFERROR(IF(RIGHT(VLOOKUP($A174,csapatok!$A:$NN,BU$320,FALSE),5)="Csere",VLOOKUP(LEFT(VLOOKUP($A174,csapatok!$A:$NN,BU$320,FALSE),LEN(VLOOKUP($A174,csapatok!$A:$NN,BU$320,FALSE))-6),'csapat-ranglista'!$A:$FP,BU$321,FALSE)/8,VLOOKUP(VLOOKUP($A174,csapatok!$A:$NN,BU$320,FALSE),'csapat-ranglista'!$A:$FP,BU$321,FALSE)/4),0)</f>
        <v>0</v>
      </c>
      <c r="BV174" s="223">
        <f>IFERROR(IF(RIGHT(VLOOKUP($A174,csapatok!$A:$NN,BV$320,FALSE),5)="Csere",VLOOKUP(LEFT(VLOOKUP($A174,csapatok!$A:$NN,BV$320,FALSE),LEN(VLOOKUP($A174,csapatok!$A:$NN,BV$320,FALSE))-6),'csapat-ranglista'!$A:$FP,BV$321,FALSE)/8,VLOOKUP(VLOOKUP($A174,csapatok!$A:$NN,BV$320,FALSE),'csapat-ranglista'!$A:$FP,BV$321,FALSE)/4),0)</f>
        <v>0</v>
      </c>
      <c r="BW174" s="223">
        <f>IFERROR(IF(RIGHT(VLOOKUP($A174,csapatok!$A:$NN,BW$320,FALSE),5)="Csere",VLOOKUP(LEFT(VLOOKUP($A174,csapatok!$A:$NN,BW$320,FALSE),LEN(VLOOKUP($A174,csapatok!$A:$NN,BW$320,FALSE))-6),'csapat-ranglista'!$A:$FP,BW$321,FALSE)/8,VLOOKUP(VLOOKUP($A174,csapatok!$A:$NN,BW$320,FALSE),'csapat-ranglista'!$A:$FP,BW$321,FALSE)/4),0)</f>
        <v>0</v>
      </c>
      <c r="BX174" s="223">
        <f>IFERROR(IF(RIGHT(VLOOKUP($A174,csapatok!$A:$NN,BX$320,FALSE),5)="Csere",VLOOKUP(LEFT(VLOOKUP($A174,csapatok!$A:$NN,BX$320,FALSE),LEN(VLOOKUP($A174,csapatok!$A:$NN,BX$320,FALSE))-6),'csapat-ranglista'!$A:$FP,BX$321,FALSE)/8,VLOOKUP(VLOOKUP($A174,csapatok!$A:$NN,BX$320,FALSE),'csapat-ranglista'!$A:$FP,BX$321,FALSE)/4),0)</f>
        <v>0</v>
      </c>
      <c r="BY174" s="223">
        <f>IFERROR(IF(RIGHT(VLOOKUP($A174,csapatok!$A:$NN,BY$320,FALSE),5)="Csere",VLOOKUP(LEFT(VLOOKUP($A174,csapatok!$A:$NN,BY$320,FALSE),LEN(VLOOKUP($A174,csapatok!$A:$NN,BY$320,FALSE))-6),'csapat-ranglista'!$A:$FP,BY$321,FALSE)/8,VLOOKUP(VLOOKUP($A174,csapatok!$A:$NN,BY$320,FALSE),'csapat-ranglista'!$A:$FP,BY$321,FALSE)/4),0)</f>
        <v>0</v>
      </c>
      <c r="BZ174" s="223">
        <f>IFERROR(IF(RIGHT(VLOOKUP($A174,csapatok!$A:$NN,BZ$320,FALSE),5)="Csere",VLOOKUP(LEFT(VLOOKUP($A174,csapatok!$A:$NN,BZ$320,FALSE),LEN(VLOOKUP($A174,csapatok!$A:$NN,BZ$320,FALSE))-6),'csapat-ranglista'!$A:$FP,BZ$321,FALSE)/8,VLOOKUP(VLOOKUP($A174,csapatok!$A:$NN,BZ$320,FALSE),'csapat-ranglista'!$A:$FP,BZ$321,FALSE)/4),0)</f>
        <v>0</v>
      </c>
      <c r="CA174" s="223">
        <f>IFERROR(IF(RIGHT(VLOOKUP($A174,csapatok!$A:$NN,CA$320,FALSE),5)="Csere",VLOOKUP(LEFT(VLOOKUP($A174,csapatok!$A:$NN,CA$320,FALSE),LEN(VLOOKUP($A174,csapatok!$A:$NN,CA$320,FALSE))-6),'csapat-ranglista'!$A:$FP,CA$321,FALSE)/8,VLOOKUP(VLOOKUP($A174,csapatok!$A:$NN,CA$320,FALSE),'csapat-ranglista'!$A:$FP,CA$321,FALSE)/4),0)</f>
        <v>0</v>
      </c>
      <c r="CB174" s="223">
        <f>IFERROR(IF(RIGHT(VLOOKUP($A174,csapatok!$A:$NN,CB$320,FALSE),5)="Csere",VLOOKUP(LEFT(VLOOKUP($A174,csapatok!$A:$NN,CB$320,FALSE),LEN(VLOOKUP($A174,csapatok!$A:$NN,CB$320,FALSE))-6),'csapat-ranglista'!$A:$FP,CB$321,FALSE)/8,VLOOKUP(VLOOKUP($A174,csapatok!$A:$NN,CB$320,FALSE),'csapat-ranglista'!$A:$FP,CB$321,FALSE)/4),0)</f>
        <v>0</v>
      </c>
      <c r="CC174" s="223">
        <f>IFERROR(IF(RIGHT(VLOOKUP($A174,csapatok!$A:$NN,CC$320,FALSE),5)="Csere",VLOOKUP(LEFT(VLOOKUP($A174,csapatok!$A:$NN,CC$320,FALSE),LEN(VLOOKUP($A174,csapatok!$A:$NN,CC$320,FALSE))-6),'csapat-ranglista'!$A:$FP,CC$321,FALSE)/8,VLOOKUP(VLOOKUP($A174,csapatok!$A:$NN,CC$320,FALSE),'csapat-ranglista'!$A:$FP,CC$321,FALSE)/4),0)</f>
        <v>0</v>
      </c>
      <c r="CD174" s="223">
        <f>IFERROR(IF(RIGHT(VLOOKUP($A174,csapatok!$A:$NN,CD$320,FALSE),5)="Csere",VLOOKUP(LEFT(VLOOKUP($A174,csapatok!$A:$NN,CD$320,FALSE),LEN(VLOOKUP($A174,csapatok!$A:$NN,CD$320,FALSE))-6),'csapat-ranglista'!$A:$FP,CD$321,FALSE)/8,VLOOKUP(VLOOKUP($A174,csapatok!$A:$NN,CD$320,FALSE),'csapat-ranglista'!$A:$FP,CD$321,FALSE)/4),0)</f>
        <v>0</v>
      </c>
      <c r="CE174" s="223">
        <f>IFERROR(IF(RIGHT(VLOOKUP($A174,csapatok!$A:$NN,CE$320,FALSE),5)="Csere",VLOOKUP(LEFT(VLOOKUP($A174,csapatok!$A:$NN,CE$320,FALSE),LEN(VLOOKUP($A174,csapatok!$A:$NN,CE$320,FALSE))-6),'csapat-ranglista'!$A:$FP,CE$321,FALSE)/8,VLOOKUP(VLOOKUP($A174,csapatok!$A:$NN,CE$320,FALSE),'csapat-ranglista'!$A:$FP,CE$321,FALSE)/4),0)</f>
        <v>0</v>
      </c>
      <c r="CF174" s="223">
        <f>IFERROR(IF(RIGHT(VLOOKUP($A174,csapatok!$A:$NN,CF$320,FALSE),5)="Csere",VLOOKUP(LEFT(VLOOKUP($A174,csapatok!$A:$NN,CF$320,FALSE),LEN(VLOOKUP($A174,csapatok!$A:$NN,CF$320,FALSE))-6),'csapat-ranglista'!$A:$FP,CF$321,FALSE)/8,VLOOKUP(VLOOKUP($A174,csapatok!$A:$NN,CF$320,FALSE),'csapat-ranglista'!$A:$FP,CF$321,FALSE)/4),0)</f>
        <v>0</v>
      </c>
      <c r="CG174" s="223">
        <f>IFERROR(IF(RIGHT(VLOOKUP($A174,csapatok!$A:$NN,CG$320,FALSE),5)="Csere",VLOOKUP(LEFT(VLOOKUP($A174,csapatok!$A:$NN,CG$320,FALSE),LEN(VLOOKUP($A174,csapatok!$A:$NN,CG$320,FALSE))-6),'csapat-ranglista'!$A:$FP,CG$321,FALSE)/8,VLOOKUP(VLOOKUP($A174,csapatok!$A:$NN,CG$320,FALSE),'csapat-ranglista'!$A:$FP,CG$321,FALSE)/4),0)</f>
        <v>0</v>
      </c>
      <c r="CH174" s="223">
        <f>IFERROR(IF(RIGHT(VLOOKUP($A174,csapatok!$A:$NN,CH$320,FALSE),5)="Csere",VLOOKUP(LEFT(VLOOKUP($A174,csapatok!$A:$NN,CH$320,FALSE),LEN(VLOOKUP($A174,csapatok!$A:$NN,CH$320,FALSE))-6),'csapat-ranglista'!$A:$FP,CH$321,FALSE)/8,VLOOKUP(VLOOKUP($A174,csapatok!$A:$NN,CH$320,FALSE),'csapat-ranglista'!$A:$FP,CH$321,FALSE)/4),0)</f>
        <v>0</v>
      </c>
      <c r="CI174" s="223">
        <f>IFERROR(IF(RIGHT(VLOOKUP($A174,csapatok!$A:$NN,CI$320,FALSE),5)="Csere",VLOOKUP(LEFT(VLOOKUP($A174,csapatok!$A:$NN,CI$320,FALSE),LEN(VLOOKUP($A174,csapatok!$A:$NN,CI$320,FALSE))-6),'csapat-ranglista'!$A:$FP,CI$321,FALSE)/8,VLOOKUP(VLOOKUP($A174,csapatok!$A:$NN,CI$320,FALSE),'csapat-ranglista'!$A:$FP,CI$321,FALSE)/4),0)</f>
        <v>0</v>
      </c>
      <c r="CJ174" s="224">
        <f>versenyek!$IQ$11*IFERROR(VLOOKUP(VLOOKUP($A174,versenyek!IP:IR,3,FALSE),szabalyok!$A$16:$B$23,2,FALSE)/4,0)</f>
        <v>0</v>
      </c>
      <c r="CK174" s="224">
        <f>versenyek!$IT$11*IFERROR(VLOOKUP(VLOOKUP($A174,versenyek!IS:IU,3,FALSE),szabalyok!$A$16:$B$23,2,FALSE)/4,0)</f>
        <v>0</v>
      </c>
      <c r="CL174" s="223">
        <f>IFERROR(IF(RIGHT(VLOOKUP($A174,csapatok!$A:$NN,CL$320,FALSE),5)="Csere",VLOOKUP(LEFT(VLOOKUP($A174,csapatok!$A:$NN,CL$320,FALSE),LEN(VLOOKUP($A174,csapatok!$A:$NN,CL$320,FALSE))-6),'csapat-ranglista'!$A:$FP,CL$321,FALSE)/8,VLOOKUP(VLOOKUP($A174,csapatok!$A:$NN,CL$320,FALSE),'csapat-ranglista'!$A:$FP,CL$321,FALSE)/4),0)</f>
        <v>0</v>
      </c>
      <c r="CM174" s="223">
        <f>IFERROR(IF(RIGHT(VLOOKUP($A174,csapatok!$A:$NN,CM$320,FALSE),5)="Csere",VLOOKUP(LEFT(VLOOKUP($A174,csapatok!$A:$NN,CM$320,FALSE),LEN(VLOOKUP($A174,csapatok!$A:$NN,CM$320,FALSE))-6),'csapat-ranglista'!$A:$FP,CM$321,FALSE)/8,VLOOKUP(VLOOKUP($A174,csapatok!$A:$NN,CM$320,FALSE),'csapat-ranglista'!$A:$FP,CM$321,FALSE)/4),0)</f>
        <v>0</v>
      </c>
      <c r="CN174" s="223">
        <f>IFERROR(IF(RIGHT(VLOOKUP($A174,csapatok!$A:$NN,CN$320,FALSE),5)="Csere",VLOOKUP(LEFT(VLOOKUP($A174,csapatok!$A:$NN,CN$320,FALSE),LEN(VLOOKUP($A174,csapatok!$A:$NN,CN$320,FALSE))-6),'csapat-ranglista'!$A:$FP,CN$321,FALSE)/8,VLOOKUP(VLOOKUP($A174,csapatok!$A:$NN,CN$320,FALSE),'csapat-ranglista'!$A:$FP,CN$321,FALSE)/4),0)</f>
        <v>0</v>
      </c>
      <c r="CO174" s="223">
        <f>IFERROR(IF(RIGHT(VLOOKUP($A174,csapatok!$A:$NN,CO$320,FALSE),5)="Csere",VLOOKUP(LEFT(VLOOKUP($A174,csapatok!$A:$NN,CO$320,FALSE),LEN(VLOOKUP($A174,csapatok!$A:$NN,CO$320,FALSE))-6),'csapat-ranglista'!$A:$FP,CO$321,FALSE)/8,VLOOKUP(VLOOKUP($A174,csapatok!$A:$NN,CO$320,FALSE),'csapat-ranglista'!$A:$FP,CO$321,FALSE)/4),0)</f>
        <v>0</v>
      </c>
      <c r="CP174" s="223">
        <f>IFERROR(IF(RIGHT(VLOOKUP($A174,csapatok!$A:$NN,CP$320,FALSE),5)="Csere",VLOOKUP(LEFT(VLOOKUP($A174,csapatok!$A:$NN,CP$320,FALSE),LEN(VLOOKUP($A174,csapatok!$A:$NN,CP$320,FALSE))-6),'csapat-ranglista'!$A:$FP,CP$321,FALSE)/8,VLOOKUP(VLOOKUP($A174,csapatok!$A:$NN,CP$320,FALSE),'csapat-ranglista'!$A:$FP,CP$321,FALSE)/4),0)</f>
        <v>0</v>
      </c>
      <c r="CQ174" s="223">
        <f>IFERROR(IF(RIGHT(VLOOKUP($A174,csapatok!$A:$NN,CQ$320,FALSE),5)="Csere",VLOOKUP(LEFT(VLOOKUP($A174,csapatok!$A:$NN,CQ$320,FALSE),LEN(VLOOKUP($A174,csapatok!$A:$NN,CQ$320,FALSE))-6),'csapat-ranglista'!$A:$FP,CQ$321,FALSE)/8,VLOOKUP(VLOOKUP($A174,csapatok!$A:$NN,CQ$320,FALSE),'csapat-ranglista'!$A:$FP,CQ$321,FALSE)/4),0)</f>
        <v>0</v>
      </c>
      <c r="CR174" s="223">
        <f>IFERROR(IF(RIGHT(VLOOKUP($A174,csapatok!$A:$NN,CR$320,FALSE),5)="Csere",VLOOKUP(LEFT(VLOOKUP($A174,csapatok!$A:$NN,CR$320,FALSE),LEN(VLOOKUP($A174,csapatok!$A:$NN,CR$320,FALSE))-6),'csapat-ranglista'!$A:$FP,CR$321,FALSE)/8,VLOOKUP(VLOOKUP($A174,csapatok!$A:$NN,CR$320,FALSE),'csapat-ranglista'!$A:$FP,CR$321,FALSE)/4),0)</f>
        <v>0</v>
      </c>
      <c r="CS174" s="223">
        <f>IFERROR(IF(RIGHT(VLOOKUP($A174,csapatok!$A:$NN,CS$320,FALSE),5)="Csere",VLOOKUP(LEFT(VLOOKUP($A174,csapatok!$A:$NN,CS$320,FALSE),LEN(VLOOKUP($A174,csapatok!$A:$NN,CS$320,FALSE))-6),'csapat-ranglista'!$A:$FP,CS$321,FALSE)/8,VLOOKUP(VLOOKUP($A174,csapatok!$A:$NN,CS$320,FALSE),'csapat-ranglista'!$A:$FP,CS$321,FALSE)/4),0)</f>
        <v>0</v>
      </c>
      <c r="CT174" s="223">
        <f>IFERROR(IF(RIGHT(VLOOKUP($A174,csapatok!$A:$NN,CT$320,FALSE),5)="Csere",VLOOKUP(LEFT(VLOOKUP($A174,csapatok!$A:$NN,CT$320,FALSE),LEN(VLOOKUP($A174,csapatok!$A:$NN,CT$320,FALSE))-6),'csapat-ranglista'!$A:$FP,CT$321,FALSE)/8,VLOOKUP(VLOOKUP($A174,csapatok!$A:$NN,CT$320,FALSE),'csapat-ranglista'!$A:$FP,CT$321,FALSE)/4),0)</f>
        <v>0</v>
      </c>
      <c r="CU174" s="223">
        <f>IFERROR(IF(RIGHT(VLOOKUP($A174,csapatok!$A:$NN,CU$320,FALSE),5)="Csere",VLOOKUP(LEFT(VLOOKUP($A174,csapatok!$A:$NN,CU$320,FALSE),LEN(VLOOKUP($A174,csapatok!$A:$NN,CU$320,FALSE))-6),'csapat-ranglista'!$A:$FP,CU$321,FALSE)/8,VLOOKUP(VLOOKUP($A174,csapatok!$A:$NN,CU$320,FALSE),'csapat-ranglista'!$A:$FP,CU$321,FALSE)/4),0)</f>
        <v>0</v>
      </c>
      <c r="CV174" s="223">
        <f>IFERROR(IF(RIGHT(VLOOKUP($A174,csapatok!$A:$NN,CV$320,FALSE),5)="Csere",VLOOKUP(LEFT(VLOOKUP($A174,csapatok!$A:$NN,CV$320,FALSE),LEN(VLOOKUP($A174,csapatok!$A:$NN,CV$320,FALSE))-6),'csapat-ranglista'!$A:$FP,CV$321,FALSE)/8,VLOOKUP(VLOOKUP($A174,csapatok!$A:$NN,CV$320,FALSE),'csapat-ranglista'!$A:$FP,CV$321,FALSE)/4),0)</f>
        <v>0</v>
      </c>
      <c r="CW174" s="223">
        <f>IFERROR(IF(RIGHT(VLOOKUP($A174,csapatok!$A:$NN,CW$320,FALSE),5)="Csere",VLOOKUP(LEFT(VLOOKUP($A174,csapatok!$A:$NN,CW$320,FALSE),LEN(VLOOKUP($A174,csapatok!$A:$NN,CW$320,FALSE))-6),'csapat-ranglista'!$A:$FP,CW$321,FALSE)/8,VLOOKUP(VLOOKUP($A174,csapatok!$A:$NN,CW$320,FALSE),'csapat-ranglista'!$A:$FP,CW$321,FALSE)/4),0)</f>
        <v>0</v>
      </c>
      <c r="CX174" s="223">
        <f>IFERROR(IF(RIGHT(VLOOKUP($A174,csapatok!$A:$NN,CX$320,FALSE),5)="Csere",VLOOKUP(LEFT(VLOOKUP($A174,csapatok!$A:$NN,CX$320,FALSE),LEN(VLOOKUP($A174,csapatok!$A:$NN,CX$320,FALSE))-6),'csapat-ranglista'!$A:$FP,CX$321,FALSE)/8,VLOOKUP(VLOOKUP($A174,csapatok!$A:$NN,CX$320,FALSE),'csapat-ranglista'!$A:$FP,CX$321,FALSE)/4),0)</f>
        <v>0</v>
      </c>
      <c r="CY174" s="223">
        <f>IFERROR(IF(RIGHT(VLOOKUP($A174,csapatok!$A:$NN,CY$320,FALSE),5)="Csere",VLOOKUP(LEFT(VLOOKUP($A174,csapatok!$A:$NN,CY$320,FALSE),LEN(VLOOKUP($A174,csapatok!$A:$NN,CY$320,FALSE))-6),'csapat-ranglista'!$A:$FP,CY$321,FALSE)/8,VLOOKUP(VLOOKUP($A174,csapatok!$A:$NN,CY$320,FALSE),'csapat-ranglista'!$A:$FP,CY$321,FALSE)/4),0)</f>
        <v>0</v>
      </c>
      <c r="CZ174" s="223">
        <f>IFERROR(IF(RIGHT(VLOOKUP($A174,csapatok!$A:$NN,CZ$320,FALSE),5)="Csere",VLOOKUP(LEFT(VLOOKUP($A174,csapatok!$A:$NN,CZ$320,FALSE),LEN(VLOOKUP($A174,csapatok!$A:$NN,CZ$320,FALSE))-6),'csapat-ranglista'!$A:$FP,CZ$321,FALSE)/8,VLOOKUP(VLOOKUP($A174,csapatok!$A:$NN,CZ$320,FALSE),'csapat-ranglista'!$A:$FP,CZ$321,FALSE)/4),0)</f>
        <v>0</v>
      </c>
      <c r="DA174" s="223">
        <f>IFERROR(IF(RIGHT(VLOOKUP($A174,csapatok!$A:$NN,DA$320,FALSE),5)="Csere",VLOOKUP(LEFT(VLOOKUP($A174,csapatok!$A:$NN,DA$320,FALSE),LEN(VLOOKUP($A174,csapatok!$A:$NN,DA$320,FALSE))-6),'csapat-ranglista'!$A:$FP,DA$321,FALSE)/8,VLOOKUP(VLOOKUP($A174,csapatok!$A:$NN,DA$320,FALSE),'csapat-ranglista'!$A:$FP,DA$321,FALSE)/4),0)</f>
        <v>0</v>
      </c>
      <c r="DB174" s="223">
        <f>IFERROR(IF(RIGHT(VLOOKUP($A174,csapatok!$A:$NN,DB$320,FALSE),5)="Csere",VLOOKUP(LEFT(VLOOKUP($A174,csapatok!$A:$NN,DB$320,FALSE),LEN(VLOOKUP($A174,csapatok!$A:$NN,DB$320,FALSE))-6),'csapat-ranglista'!$A:$FP,DB$321,FALSE)/8,VLOOKUP(VLOOKUP($A174,csapatok!$A:$NN,DB$320,FALSE),'csapat-ranglista'!$A:$FP,DB$321,FALSE)/4),0)</f>
        <v>0</v>
      </c>
      <c r="DC174" s="223">
        <f>IFERROR(IF(RIGHT(VLOOKUP($A174,csapatok!$A:$NN,DC$320,FALSE),5)="Csere",VLOOKUP(LEFT(VLOOKUP($A174,csapatok!$A:$NN,DC$320,FALSE),LEN(VLOOKUP($A174,csapatok!$A:$NN,DC$320,FALSE))-6),'csapat-ranglista'!$A:$FP,DC$321,FALSE)/8,VLOOKUP(VLOOKUP($A174,csapatok!$A:$NN,DC$320,FALSE),'csapat-ranglista'!$A:$FP,DC$321,FALSE)/4),0)</f>
        <v>0</v>
      </c>
      <c r="DD174" s="223">
        <f>IFERROR(IF(RIGHT(VLOOKUP($A174,csapatok!$A:$NN,DD$320,FALSE),5)="Csere",VLOOKUP(LEFT(VLOOKUP($A174,csapatok!$A:$NN,DD$320,FALSE),LEN(VLOOKUP($A174,csapatok!$A:$NN,DD$320,FALSE))-6),'csapat-ranglista'!$A:$FP,DD$321,FALSE)/8,VLOOKUP(VLOOKUP($A174,csapatok!$A:$NN,DD$320,FALSE),'csapat-ranglista'!$A:$FP,DD$321,FALSE)/4),0)</f>
        <v>0</v>
      </c>
      <c r="DE174" s="223">
        <f>IFERROR(IF(RIGHT(VLOOKUP($A174,csapatok!$A:$NN,DE$320,FALSE),5)="Csere",VLOOKUP(LEFT(VLOOKUP($A174,csapatok!$A:$NN,DE$320,FALSE),LEN(VLOOKUP($A174,csapatok!$A:$NN,DE$320,FALSE))-6),'csapat-ranglista'!$A:$FP,DE$321,FALSE)/8,VLOOKUP(VLOOKUP($A174,csapatok!$A:$NN,DE$320,FALSE),'csapat-ranglista'!$A:$FP,DE$321,FALSE)/4),0)</f>
        <v>0</v>
      </c>
      <c r="DF174" s="223">
        <f>IFERROR(IF(RIGHT(VLOOKUP($A174,csapatok!$A:$NN,DF$320,FALSE),5)="Csere",VLOOKUP(LEFT(VLOOKUP($A174,csapatok!$A:$NN,DF$320,FALSE),LEN(VLOOKUP($A174,csapatok!$A:$NN,DF$320,FALSE))-6),'csapat-ranglista'!$A:$FP,DF$321,FALSE)/8,VLOOKUP(VLOOKUP($A174,csapatok!$A:$NN,DF$320,FALSE),'csapat-ranglista'!$A:$FP,DF$321,FALSE)/4),0)</f>
        <v>0</v>
      </c>
      <c r="DG174" s="223">
        <f>IFERROR(IF(RIGHT(VLOOKUP($A174,csapatok!$A:$NN,DG$320,FALSE),5)="Csere",VLOOKUP(LEFT(VLOOKUP($A174,csapatok!$A:$NN,DG$320,FALSE),LEN(VLOOKUP($A174,csapatok!$A:$NN,DG$320,FALSE))-6),'csapat-ranglista'!$A:$FP,DG$321,FALSE)/8,VLOOKUP(VLOOKUP($A174,csapatok!$A:$NN,DG$320,FALSE),'csapat-ranglista'!$A:$FP,DG$321,FALSE)/4),0)</f>
        <v>0</v>
      </c>
      <c r="DH174" s="223">
        <f>IFERROR(IF(RIGHT(VLOOKUP($A174,csapatok!$A:$NN,DH$320,FALSE),5)="Csere",VLOOKUP(LEFT(VLOOKUP($A174,csapatok!$A:$NN,DH$320,FALSE),LEN(VLOOKUP($A174,csapatok!$A:$NN,DH$320,FALSE))-6),'csapat-ranglista'!$A:$FP,DH$321,FALSE)/8,VLOOKUP(VLOOKUP($A174,csapatok!$A:$NN,DH$320,FALSE),'csapat-ranglista'!$A:$FP,DH$321,FALSE)/4),0)</f>
        <v>0</v>
      </c>
      <c r="DI174" s="223">
        <f>IFERROR(IF(RIGHT(VLOOKUP($A174,csapatok!$A:$NN,DI$320,FALSE),5)="Csere",VLOOKUP(LEFT(VLOOKUP($A174,csapatok!$A:$NN,DI$320,FALSE),LEN(VLOOKUP($A174,csapatok!$A:$NN,DI$320,FALSE))-6),'csapat-ranglista'!$A:$FP,DI$321,FALSE)/8,VLOOKUP(VLOOKUP($A174,csapatok!$A:$NN,DI$320,FALSE),'csapat-ranglista'!$A:$FP,DI$321,FALSE)/4),0)</f>
        <v>0</v>
      </c>
      <c r="DJ174" s="223">
        <f>IFERROR(IF(RIGHT(VLOOKUP($A174,csapatok!$A:$NN,DJ$320,FALSE),5)="Csere",VLOOKUP(LEFT(VLOOKUP($A174,csapatok!$A:$NN,DJ$320,FALSE),LEN(VLOOKUP($A174,csapatok!$A:$NN,DJ$320,FALSE))-6),'csapat-ranglista'!$A:$FP,DJ$321,FALSE)/8,VLOOKUP(VLOOKUP($A174,csapatok!$A:$NN,DJ$320,FALSE),'csapat-ranglista'!$A:$FP,DJ$321,FALSE)/4),0)</f>
        <v>0</v>
      </c>
      <c r="DK174" s="223">
        <f>IFERROR(IF(RIGHT(VLOOKUP($A174,csapatok!$A:$NN,DK$320,FALSE),5)="Csere",VLOOKUP(LEFT(VLOOKUP($A174,csapatok!$A:$NN,DK$320,FALSE),LEN(VLOOKUP($A174,csapatok!$A:$NN,DK$320,FALSE))-6),'csapat-ranglista'!$A:$FP,DK$321,FALSE)/8,VLOOKUP(VLOOKUP($A174,csapatok!$A:$NN,DK$320,FALSE),'csapat-ranglista'!$A:$FP,DK$321,FALSE)/4),0)</f>
        <v>0</v>
      </c>
      <c r="DL174" s="223">
        <f>IFERROR(IF(RIGHT(VLOOKUP($A174,csapatok!$A:$NN,DL$320,FALSE),5)="Csere",VLOOKUP(LEFT(VLOOKUP($A174,csapatok!$A:$NN,DL$320,FALSE),LEN(VLOOKUP($A174,csapatok!$A:$NN,DL$320,FALSE))-6),'csapat-ranglista'!$A:$FP,DL$321,FALSE)/8,VLOOKUP(VLOOKUP($A174,csapatok!$A:$NN,DL$320,FALSE),'csapat-ranglista'!$A:$FP,DL$321,FALSE)/4),0)</f>
        <v>0</v>
      </c>
      <c r="DM174" s="223">
        <f>IFERROR(IF(RIGHT(VLOOKUP($A174,csapatok!$A:$NN,DM$320,FALSE),5)="Csere",VLOOKUP(LEFT(VLOOKUP($A174,csapatok!$A:$NN,DM$320,FALSE),LEN(VLOOKUP($A174,csapatok!$A:$NN,DM$320,FALSE))-6),'csapat-ranglista'!$A:$FP,DM$321,FALSE)/8,VLOOKUP(VLOOKUP($A174,csapatok!$A:$NN,DM$320,FALSE),'csapat-ranglista'!$A:$FP,DM$321,FALSE)/4),0)</f>
        <v>0</v>
      </c>
      <c r="DN174" s="223">
        <f>IFERROR(IF(RIGHT(VLOOKUP($A174,csapatok!$A:$NN,DN$320,FALSE),5)="Csere",VLOOKUP(LEFT(VLOOKUP($A174,csapatok!$A:$NN,DN$320,FALSE),LEN(VLOOKUP($A174,csapatok!$A:$NN,DN$320,FALSE))-6),'csapat-ranglista'!$A:$FP,DN$321,FALSE)/8,VLOOKUP(VLOOKUP($A174,csapatok!$A:$NN,DN$320,FALSE),'csapat-ranglista'!$A:$FP,DN$321,FALSE)/4),0)</f>
        <v>0</v>
      </c>
      <c r="DO174" s="224">
        <f>versenyek!$MF$11*IFERROR(VLOOKUP(VLOOKUP($A174,versenyek!ME:MG,3,FALSE),szabalyok!$A$16:$B$23,2,FALSE)/4,0)</f>
        <v>0</v>
      </c>
      <c r="DP174" s="224">
        <f>versenyek!$MI$11*IFERROR(VLOOKUP(VLOOKUP($A174,versenyek!MH:MJ,3,FALSE),szabalyok!$A$16:$B$23,2,FALSE)/4,0)</f>
        <v>0</v>
      </c>
      <c r="DQ174" s="223">
        <f>IFERROR(IF(RIGHT(VLOOKUP($A174,csapatok!$A:$NN,DQ$320,FALSE),5)="Csere",VLOOKUP(LEFT(VLOOKUP($A174,csapatok!$A:$NN,DQ$320,FALSE),LEN(VLOOKUP($A174,csapatok!$A:$NN,DQ$320,FALSE))-6),'csapat-ranglista'!$A:$FP,DQ$321,FALSE)/8,VLOOKUP(VLOOKUP($A174,csapatok!$A:$NN,DQ$320,FALSE),'csapat-ranglista'!$A:$FP,DQ$321,FALSE)/4),0)</f>
        <v>0</v>
      </c>
      <c r="DR174" s="223">
        <f>IFERROR(IF(RIGHT(VLOOKUP($A174,csapatok!$A:$NN,DR$320,FALSE),5)="Csere",VLOOKUP(LEFT(VLOOKUP($A174,csapatok!$A:$NN,DR$320,FALSE),LEN(VLOOKUP($A174,csapatok!$A:$NN,DR$320,FALSE))-6),'csapat-ranglista'!$A:$FP,DR$321,FALSE)/8,VLOOKUP(VLOOKUP($A174,csapatok!$A:$NN,DR$320,FALSE),'csapat-ranglista'!$A:$FP,DR$321,FALSE)/4),0)</f>
        <v>0</v>
      </c>
      <c r="DS174" s="223">
        <f>IFERROR(IF(RIGHT(VLOOKUP($A174,csapatok!$A:$NN,DS$320,FALSE),5)="Csere",VLOOKUP(LEFT(VLOOKUP($A174,csapatok!$A:$NN,DS$320,FALSE),LEN(VLOOKUP($A174,csapatok!$A:$NN,DS$320,FALSE))-6),'csapat-ranglista'!$A:$FP,DS$321,FALSE)/8,VLOOKUP(VLOOKUP($A174,csapatok!$A:$NN,DS$320,FALSE),'csapat-ranglista'!$A:$FP,DS$321,FALSE)/4),0)</f>
        <v>0</v>
      </c>
      <c r="DT174" s="223">
        <f>IFERROR(IF(RIGHT(VLOOKUP($A174,csapatok!$A:$NN,DT$320,FALSE),5)="Csere",VLOOKUP(LEFT(VLOOKUP($A174,csapatok!$A:$NN,DT$320,FALSE),LEN(VLOOKUP($A174,csapatok!$A:$NN,DT$320,FALSE))-6),'csapat-ranglista'!$A:$FP,DT$321,FALSE)/8,VLOOKUP(VLOOKUP($A174,csapatok!$A:$NN,DT$320,FALSE),'csapat-ranglista'!$A:$FP,DT$321,FALSE)/4),0)</f>
        <v>0</v>
      </c>
      <c r="DU174" s="223">
        <f>IFERROR(IF(RIGHT(VLOOKUP($A174,csapatok!$A:$NN,DU$320,FALSE),5)="Csere",VLOOKUP(LEFT(VLOOKUP($A174,csapatok!$A:$NN,DU$320,FALSE),LEN(VLOOKUP($A174,csapatok!$A:$NN,DU$320,FALSE))-6),'csapat-ranglista'!$A:$FP,DU$321,FALSE)/8,VLOOKUP(VLOOKUP($A174,csapatok!$A:$NN,DU$320,FALSE),'csapat-ranglista'!$A:$FP,DU$321,FALSE)/4),0)</f>
        <v>0</v>
      </c>
      <c r="DV174" s="223">
        <f>IFERROR(IF(RIGHT(VLOOKUP($A174,csapatok!$A:$NN,DV$320,FALSE),5)="Csere",VLOOKUP(LEFT(VLOOKUP($A174,csapatok!$A:$NN,DV$320,FALSE),LEN(VLOOKUP($A174,csapatok!$A:$NN,DV$320,FALSE))-6),'csapat-ranglista'!$A:$FP,DV$321,FALSE)/8,VLOOKUP(VLOOKUP($A174,csapatok!$A:$NN,DV$320,FALSE),'csapat-ranglista'!$A:$FP,DV$321,FALSE)/4),0)</f>
        <v>0</v>
      </c>
      <c r="DW174" s="223">
        <f>IFERROR(IF(RIGHT(VLOOKUP($A174,csapatok!$A:$NN,DW$320,FALSE),5)="Csere",VLOOKUP(LEFT(VLOOKUP($A174,csapatok!$A:$NN,DW$320,FALSE),LEN(VLOOKUP($A174,csapatok!$A:$NN,DW$320,FALSE))-6),'csapat-ranglista'!$A:$FP,DW$321,FALSE)/8,VLOOKUP(VLOOKUP($A174,csapatok!$A:$NN,DW$320,FALSE),'csapat-ranglista'!$A:$FP,DW$321,FALSE)/4),0)</f>
        <v>0</v>
      </c>
      <c r="DX174" s="223">
        <f>IFERROR(IF(RIGHT(VLOOKUP($A174,csapatok!$A:$NN,DX$320,FALSE),5)="Csere",VLOOKUP(LEFT(VLOOKUP($A174,csapatok!$A:$NN,DX$320,FALSE),LEN(VLOOKUP($A174,csapatok!$A:$NN,DX$320,FALSE))-6),'csapat-ranglista'!$A:$FP,DX$321,FALSE)/8,VLOOKUP(VLOOKUP($A174,csapatok!$A:$NN,DX$320,FALSE),'csapat-ranglista'!$A:$FP,DX$321,FALSE)/4),0)</f>
        <v>0</v>
      </c>
      <c r="DY174" s="223">
        <f>IFERROR(IF(RIGHT(VLOOKUP($A174,csapatok!$A:$NN,DY$320,FALSE),5)="Csere",VLOOKUP(LEFT(VLOOKUP($A174,csapatok!$A:$NN,DY$320,FALSE),LEN(VLOOKUP($A174,csapatok!$A:$NN,DY$320,FALSE))-6),'csapat-ranglista'!$A:$FP,DY$321,FALSE)/8,VLOOKUP(VLOOKUP($A174,csapatok!$A:$NN,DY$320,FALSE),'csapat-ranglista'!$A:$FP,DY$321,FALSE)/4),0)</f>
        <v>0</v>
      </c>
      <c r="DZ174" s="223">
        <f>IFERROR(IF(RIGHT(VLOOKUP($A174,csapatok!$A:$NN,DZ$320,FALSE),5)="Csere",VLOOKUP(LEFT(VLOOKUP($A174,csapatok!$A:$NN,DZ$320,FALSE),LEN(VLOOKUP($A174,csapatok!$A:$NN,DZ$320,FALSE))-6),'csapat-ranglista'!$A:$FP,DZ$321,FALSE)/8,VLOOKUP(VLOOKUP($A174,csapatok!$A:$NN,DZ$320,FALSE),'csapat-ranglista'!$A:$FP,DZ$321,FALSE)/4),0)</f>
        <v>0</v>
      </c>
      <c r="EA174" s="223">
        <f>IFERROR(IF(RIGHT(VLOOKUP($A174,csapatok!$A:$NN,EA$320,FALSE),5)="Csere",VLOOKUP(LEFT(VLOOKUP($A174,csapatok!$A:$NN,EA$320,FALSE),LEN(VLOOKUP($A174,csapatok!$A:$NN,EA$320,FALSE))-6),'csapat-ranglista'!$A:$FP,EA$321,FALSE)/8,VLOOKUP(VLOOKUP($A174,csapatok!$A:$NN,EA$320,FALSE),'csapat-ranglista'!$A:$FP,EA$321,FALSE)/4),0)</f>
        <v>0</v>
      </c>
      <c r="EB174" s="223">
        <f>IFERROR(IF(RIGHT(VLOOKUP($A174,csapatok!$A:$NN,EB$320,FALSE),5)="Csere",VLOOKUP(LEFT(VLOOKUP($A174,csapatok!$A:$NN,EB$320,FALSE),LEN(VLOOKUP($A174,csapatok!$A:$NN,EB$320,FALSE))-6),'csapat-ranglista'!$A:$FP,EB$321,FALSE)/8,VLOOKUP(VLOOKUP($A174,csapatok!$A:$NN,EB$320,FALSE),'csapat-ranglista'!$A:$FP,EB$321,FALSE)/4),0)</f>
        <v>0</v>
      </c>
      <c r="EC174" s="223">
        <f>IFERROR(IF(RIGHT(VLOOKUP($A174,csapatok!$A:$NN,EC$320,FALSE),5)="Csere",VLOOKUP(LEFT(VLOOKUP($A174,csapatok!$A:$NN,EC$320,FALSE),LEN(VLOOKUP($A174,csapatok!$A:$NN,EC$320,FALSE))-6),'csapat-ranglista'!$A:$FP,EC$321,FALSE)/8,VLOOKUP(VLOOKUP($A174,csapatok!$A:$NN,EC$320,FALSE),'csapat-ranglista'!$A:$FP,EC$321,FALSE)/4),0)</f>
        <v>0</v>
      </c>
      <c r="ED174" s="223">
        <f>IFERROR(IF(RIGHT(VLOOKUP($A174,csapatok!$A:$NN,ED$320,FALSE),5)="Csere",VLOOKUP(LEFT(VLOOKUP($A174,csapatok!$A:$NN,ED$320,FALSE),LEN(VLOOKUP($A174,csapatok!$A:$NN,ED$320,FALSE))-6),'csapat-ranglista'!$A:$FP,ED$321,FALSE)/8,VLOOKUP(VLOOKUP($A174,csapatok!$A:$NN,ED$320,FALSE),'csapat-ranglista'!$A:$FP,ED$321,FALSE)/4),0)</f>
        <v>0</v>
      </c>
      <c r="EE174" s="223">
        <f>IFERROR(IF(RIGHT(VLOOKUP($A174,csapatok!$A:$NN,EE$320,FALSE),5)="Csere",VLOOKUP(LEFT(VLOOKUP($A174,csapatok!$A:$NN,EE$320,FALSE),LEN(VLOOKUP($A174,csapatok!$A:$NN,EE$320,FALSE))-6),'csapat-ranglista'!$A:$FP,EE$321,FALSE)/8,VLOOKUP(VLOOKUP($A174,csapatok!$A:$NN,EE$320,FALSE),'csapat-ranglista'!$A:$FP,EE$321,FALSE)/4),0)</f>
        <v>0</v>
      </c>
      <c r="EF174" s="223">
        <f>IFERROR(IF(RIGHT(VLOOKUP($A174,csapatok!$A:$NN,EF$320,FALSE),5)="Csere",VLOOKUP(LEFT(VLOOKUP($A174,csapatok!$A:$NN,EF$320,FALSE),LEN(VLOOKUP($A174,csapatok!$A:$NN,EF$320,FALSE))-6),'csapat-ranglista'!$A:$FP,EF$321,FALSE)/8,VLOOKUP(VLOOKUP($A174,csapatok!$A:$NN,EF$320,FALSE),'csapat-ranglista'!$A:$FP,EF$321,FALSE)/4),0)</f>
        <v>0</v>
      </c>
      <c r="EG174" s="223">
        <f>IFERROR(IF(RIGHT(VLOOKUP($A174,csapatok!$A:$NN,EG$320,FALSE),5)="Csere",VLOOKUP(LEFT(VLOOKUP($A174,csapatok!$A:$NN,EG$320,FALSE),LEN(VLOOKUP($A174,csapatok!$A:$NN,EG$320,FALSE))-6),'csapat-ranglista'!$A:$FP,EG$321,FALSE)/8,VLOOKUP(VLOOKUP($A174,csapatok!$A:$NN,EG$320,FALSE),'csapat-ranglista'!$A:$FP,EG$321,FALSE)/4),0)</f>
        <v>0</v>
      </c>
      <c r="EH174" s="223">
        <f>IFERROR(IF(RIGHT(VLOOKUP($A174,csapatok!$A:$NN,EH$320,FALSE),5)="Csere",VLOOKUP(LEFT(VLOOKUP($A174,csapatok!$A:$NN,EH$320,FALSE),LEN(VLOOKUP($A174,csapatok!$A:$NN,EH$320,FALSE))-6),'csapat-ranglista'!$A:$FP,EH$321,FALSE)/8,VLOOKUP(VLOOKUP($A174,csapatok!$A:$NN,EH$320,FALSE),'csapat-ranglista'!$A:$FP,EH$321,FALSE)/4),0)</f>
        <v>0</v>
      </c>
      <c r="EI174" s="223">
        <f>IFERROR(IF(RIGHT(VLOOKUP($A174,csapatok!$A:$NN,EI$320,FALSE),5)="Csere",VLOOKUP(LEFT(VLOOKUP($A174,csapatok!$A:$NN,EI$320,FALSE),LEN(VLOOKUP($A174,csapatok!$A:$NN,EI$320,FALSE))-6),'csapat-ranglista'!$A:$FP,EI$321,FALSE)/8,VLOOKUP(VLOOKUP($A174,csapatok!$A:$NN,EI$320,FALSE),'csapat-ranglista'!$A:$FP,EI$321,FALSE)/4),0)</f>
        <v>0</v>
      </c>
      <c r="EJ174" s="223">
        <f>IFERROR(IF(RIGHT(VLOOKUP($A174,csapatok!$A:$NN,EJ$320,FALSE),5)="Csere",VLOOKUP(LEFT(VLOOKUP($A174,csapatok!$A:$NN,EJ$320,FALSE),LEN(VLOOKUP($A174,csapatok!$A:$NN,EJ$320,FALSE))-6),'csapat-ranglista'!$A:$FP,EJ$321,FALSE)/8,VLOOKUP(VLOOKUP($A174,csapatok!$A:$NN,EJ$320,FALSE),'csapat-ranglista'!$A:$FP,EJ$321,FALSE)/4),0)</f>
        <v>0</v>
      </c>
      <c r="EK174" s="223">
        <f>IFERROR(IF(RIGHT(VLOOKUP($A174,csapatok!$A:$NN,EK$320,FALSE),5)="Csere",VLOOKUP(LEFT(VLOOKUP($A174,csapatok!$A:$NN,EK$320,FALSE),LEN(VLOOKUP($A174,csapatok!$A:$NN,EK$320,FALSE))-6),'csapat-ranglista'!$A:$FP,EK$321,FALSE)/8,VLOOKUP(VLOOKUP($A174,csapatok!$A:$NN,EK$320,FALSE),'csapat-ranglista'!$A:$FP,EK$321,FALSE)/4),0)</f>
        <v>0</v>
      </c>
      <c r="EL174" s="223">
        <f>IFERROR(IF(RIGHT(VLOOKUP($A174,csapatok!$A:$NN,EL$320,FALSE),5)="Csere",VLOOKUP(LEFT(VLOOKUP($A174,csapatok!$A:$NN,EL$320,FALSE),LEN(VLOOKUP($A174,csapatok!$A:$NN,EL$320,FALSE))-6),'csapat-ranglista'!$A:$FP,EL$321,FALSE)/8,VLOOKUP(VLOOKUP($A174,csapatok!$A:$NN,EL$320,FALSE),'csapat-ranglista'!$A:$FP,EL$321,FALSE)/4),0)</f>
        <v>0</v>
      </c>
      <c r="EM174" s="223">
        <f>IFERROR(IF(RIGHT(VLOOKUP($A174,csapatok!$A:$NN,EM$320,FALSE),5)="Csere",VLOOKUP(LEFT(VLOOKUP($A174,csapatok!$A:$NN,EM$320,FALSE),LEN(VLOOKUP($A174,csapatok!$A:$NN,EM$320,FALSE))-6),'csapat-ranglista'!$A:$FP,EM$321,FALSE)/8,VLOOKUP(VLOOKUP($A174,csapatok!$A:$NN,EM$320,FALSE),'csapat-ranglista'!$A:$FP,EM$321,FALSE)/4),0)</f>
        <v>0</v>
      </c>
      <c r="EN174" s="223">
        <f>IFERROR(IF(RIGHT(VLOOKUP($A174,csapatok!$A:$NN,EN$320,FALSE),5)="Csere",VLOOKUP(LEFT(VLOOKUP($A174,csapatok!$A:$NN,EN$320,FALSE),LEN(VLOOKUP($A174,csapatok!$A:$NN,EN$320,FALSE))-6),'csapat-ranglista'!$A:$FP,EN$321,FALSE)/8,VLOOKUP(VLOOKUP($A174,csapatok!$A:$NN,EN$320,FALSE),'csapat-ranglista'!$A:$FP,EN$321,FALSE)/4),0)</f>
        <v>0</v>
      </c>
      <c r="EO174" s="223">
        <f>IFERROR(IF(RIGHT(VLOOKUP($A174,csapatok!$A:$NN,EO$320,FALSE),5)="Csere",VLOOKUP(LEFT(VLOOKUP($A174,csapatok!$A:$NN,EO$320,FALSE),LEN(VLOOKUP($A174,csapatok!$A:$NN,EO$320,FALSE))-6),'csapat-ranglista'!$A:$FP,EO$321,FALSE)/8,VLOOKUP(VLOOKUP($A174,csapatok!$A:$NN,EO$320,FALSE),'csapat-ranglista'!$A:$FP,EO$321,FALSE)/4),0)</f>
        <v>0</v>
      </c>
      <c r="EP174" s="223">
        <f>IFERROR(IF(RIGHT(VLOOKUP($A174,csapatok!$A:$NN,EP$320,FALSE),5)="Csere",VLOOKUP(LEFT(VLOOKUP($A174,csapatok!$A:$NN,EP$320,FALSE),LEN(VLOOKUP($A174,csapatok!$A:$NN,EP$320,FALSE))-6),'csapat-ranglista'!$A:$FP,EP$321,FALSE)/8,VLOOKUP(VLOOKUP($A174,csapatok!$A:$NN,EP$320,FALSE),'csapat-ranglista'!$A:$FP,EP$321,FALSE)/4),0)</f>
        <v>0</v>
      </c>
      <c r="EQ174" s="223">
        <f>IFERROR(IF(RIGHT(VLOOKUP($A174,csapatok!$A:$NN,EQ$320,FALSE),5)="Csere",VLOOKUP(LEFT(VLOOKUP($A174,csapatok!$A:$NN,EQ$320,FALSE),LEN(VLOOKUP($A174,csapatok!$A:$NN,EQ$320,FALSE))-6),'csapat-ranglista'!$A:$FP,EQ$321,FALSE)/8,VLOOKUP(VLOOKUP($A174,csapatok!$A:$NN,EQ$320,FALSE),'csapat-ranglista'!$A:$FP,EQ$321,FALSE)/4),0)</f>
        <v>0</v>
      </c>
      <c r="ER174" s="223">
        <f>IFERROR(IF(RIGHT(VLOOKUP($A174,csapatok!$A:$NN,ER$320,FALSE),5)="Csere",VLOOKUP(LEFT(VLOOKUP($A174,csapatok!$A:$NN,ER$320,FALSE),LEN(VLOOKUP($A174,csapatok!$A:$NN,ER$320,FALSE))-6),'csapat-ranglista'!$A:$FP,ER$321,FALSE)/8,VLOOKUP(VLOOKUP($A174,csapatok!$A:$NN,ER$320,FALSE),'csapat-ranglista'!$A:$FP,ER$321,FALSE)/4),0)</f>
        <v>0</v>
      </c>
      <c r="ES174" s="223">
        <f>IFERROR(IF(RIGHT(VLOOKUP($A174,csapatok!$A:$NN,ES$320,FALSE),5)="Csere",VLOOKUP(LEFT(VLOOKUP($A174,csapatok!$A:$NN,ES$320,FALSE),LEN(VLOOKUP($A174,csapatok!$A:$NN,ES$320,FALSE))-6),'csapat-ranglista'!$A:$FP,ES$321,FALSE)/8,VLOOKUP(VLOOKUP($A174,csapatok!$A:$NN,ES$320,FALSE),'csapat-ranglista'!$A:$FP,ES$321,FALSE)/4),0)</f>
        <v>0</v>
      </c>
      <c r="ET174" s="223">
        <f>IFERROR(IF(RIGHT(VLOOKUP($A174,csapatok!$A:$NN,ET$320,FALSE),5)="Csere",VLOOKUP(LEFT(VLOOKUP($A174,csapatok!$A:$NN,ET$320,FALSE),LEN(VLOOKUP($A174,csapatok!$A:$NN,ET$320,FALSE))-6),'csapat-ranglista'!$A:$FP,ET$321,FALSE)/8,VLOOKUP(VLOOKUP($A174,csapatok!$A:$NN,ET$320,FALSE),'csapat-ranglista'!$A:$FP,ET$321,FALSE)/4),0)</f>
        <v>0</v>
      </c>
      <c r="EU174" s="223">
        <f>IFERROR(IF(RIGHT(VLOOKUP($A174,csapatok!$A:$NN,EU$320,FALSE),5)="Csere",VLOOKUP(LEFT(VLOOKUP($A174,csapatok!$A:$NN,EU$320,FALSE),LEN(VLOOKUP($A174,csapatok!$A:$NN,EU$320,FALSE))-6),'csapat-ranglista'!$A:$FP,EU$321,FALSE)/8,VLOOKUP(VLOOKUP($A174,csapatok!$A:$NN,EU$320,FALSE),'csapat-ranglista'!$A:$FP,EU$321,FALSE)/4),0)</f>
        <v>0</v>
      </c>
      <c r="EV174" s="223">
        <f>IFERROR(IF(RIGHT(VLOOKUP($A174,csapatok!$A:$NN,EV$320,FALSE),5)="Csere",VLOOKUP(LEFT(VLOOKUP($A174,csapatok!$A:$NN,EV$320,FALSE),LEN(VLOOKUP($A174,csapatok!$A:$NN,EV$320,FALSE))-6),'csapat-ranglista'!$A:$FP,EV$321,FALSE)/8,VLOOKUP(VLOOKUP($A174,csapatok!$A:$NN,EV$320,FALSE),'csapat-ranglista'!$A:$FP,EV$321,FALSE)/4),0)</f>
        <v>0</v>
      </c>
      <c r="EW174" s="223">
        <f>IFERROR(IF(RIGHT(VLOOKUP($A174,csapatok!$A:$NN,EW$320,FALSE),5)="Csere",VLOOKUP(LEFT(VLOOKUP($A174,csapatok!$A:$NN,EW$320,FALSE),LEN(VLOOKUP($A174,csapatok!$A:$NN,EW$320,FALSE))-6),'csapat-ranglista'!$A:$FP,EW$321,FALSE)/8,VLOOKUP(VLOOKUP($A174,csapatok!$A:$NN,EW$320,FALSE),'csapat-ranglista'!$A:$FP,EW$321,FALSE)/4),0)</f>
        <v>0</v>
      </c>
      <c r="EX174" s="223">
        <f>IFERROR(IF(RIGHT(VLOOKUP($A174,csapatok!$A:$NN,EX$320,FALSE),5)="Csere",VLOOKUP(LEFT(VLOOKUP($A174,csapatok!$A:$NN,EX$320,FALSE),LEN(VLOOKUP($A174,csapatok!$A:$NN,EX$320,FALSE))-6),'csapat-ranglista'!$A:$FP,EX$321,FALSE)/8,VLOOKUP(VLOOKUP($A174,csapatok!$A:$NN,EX$320,FALSE),'csapat-ranglista'!$A:$FP,EX$321,FALSE)/4),0)</f>
        <v>0</v>
      </c>
      <c r="EY174" s="223">
        <f>IFERROR(IF(RIGHT(VLOOKUP($A174,csapatok!$A:$NN,EY$320,FALSE),5)="Csere",VLOOKUP(LEFT(VLOOKUP($A174,csapatok!$A:$NN,EY$320,FALSE),LEN(VLOOKUP($A174,csapatok!$A:$NN,EY$320,FALSE))-6),'csapat-ranglista'!$A:$FP,EY$321,FALSE)/8,VLOOKUP(VLOOKUP($A174,csapatok!$A:$NN,EY$320,FALSE),'csapat-ranglista'!$A:$FP,EY$321,FALSE)/4),0)</f>
        <v>0</v>
      </c>
      <c r="EZ174" s="223">
        <f>IFERROR(IF(RIGHT(VLOOKUP($A174,csapatok!$A:$NN,EZ$320,FALSE),5)="Csere",VLOOKUP(LEFT(VLOOKUP($A174,csapatok!$A:$NN,EZ$320,FALSE),LEN(VLOOKUP($A174,csapatok!$A:$NN,EZ$320,FALSE))-6),'csapat-ranglista'!$A:$FP,EZ$321,FALSE)/8,VLOOKUP(VLOOKUP($A174,csapatok!$A:$NN,EZ$320,FALSE),'csapat-ranglista'!$A:$FP,EZ$321,FALSE)/4),0)</f>
        <v>0</v>
      </c>
      <c r="FA174" s="223">
        <f>IFERROR(IF(RIGHT(VLOOKUP($A174,csapatok!$A:$NN,FA$320,FALSE),5)="Csere",VLOOKUP(LEFT(VLOOKUP($A174,csapatok!$A:$NN,FA$320,FALSE),LEN(VLOOKUP($A174,csapatok!$A:$NN,FA$320,FALSE))-6),'csapat-ranglista'!$A:$FP,FA$321,FALSE)/8,VLOOKUP(VLOOKUP($A174,csapatok!$A:$NN,FA$320,FALSE),'csapat-ranglista'!$A:$FP,FA$321,FALSE)/4),0)</f>
        <v>0</v>
      </c>
      <c r="FB174" s="223">
        <f>IFERROR(IF(RIGHT(VLOOKUP($A174,csapatok!$A:$NN,FB$320,FALSE),5)="Csere",VLOOKUP(LEFT(VLOOKUP($A174,csapatok!$A:$NN,FB$320,FALSE),LEN(VLOOKUP($A174,csapatok!$A:$NN,FB$320,FALSE))-6),'csapat-ranglista'!$A:$FP,FB$321,FALSE)/8,VLOOKUP(VLOOKUP($A174,csapatok!$A:$NN,FB$320,FALSE),'csapat-ranglista'!$A:$FP,FB$321,FALSE)/4),0)</f>
        <v>0</v>
      </c>
      <c r="FC174" s="223">
        <f>IFERROR(IF(RIGHT(VLOOKUP($A174,csapatok!$A:$NN,FC$320,FALSE),5)="Csere",VLOOKUP(LEFT(VLOOKUP($A174,csapatok!$A:$NN,FC$320,FALSE),LEN(VLOOKUP($A174,csapatok!$A:$NN,FC$320,FALSE))-6),'csapat-ranglista'!$A:$FP,FC$321,FALSE)/8,VLOOKUP(VLOOKUP($A174,csapatok!$A:$NN,FC$320,FALSE),'csapat-ranglista'!$A:$FP,FC$321,FALSE)/4),0)</f>
        <v>0</v>
      </c>
      <c r="FD174" s="224">
        <f>versenyek!$QY$11*IFERROR(VLOOKUP(VLOOKUP($A174,versenyek!QX:QZ,3,FALSE),szabalyok!$A$16:$B$23,2,FALSE)/4,0)</f>
        <v>0</v>
      </c>
      <c r="FE174" s="224">
        <f>versenyek!$RB$11*IFERROR(VLOOKUP(VLOOKUP($A174,versenyek!RA:RC,3,FALSE),szabalyok!$A$16:$B$23,2,FALSE)/4,0)</f>
        <v>0</v>
      </c>
      <c r="FF174" s="223">
        <f>IFERROR(IF(RIGHT(VLOOKUP($A174,csapatok!$A:$NN,FF$320,FALSE),5)="Csere",VLOOKUP(LEFT(VLOOKUP($A174,csapatok!$A:$NN,FF$320,FALSE),LEN(VLOOKUP($A174,csapatok!$A:$NN,FF$320,FALSE))-6),'csapat-ranglista'!$A:$FP,FF$321,FALSE)/8,VLOOKUP(VLOOKUP($A174,csapatok!$A:$NN,FF$320,FALSE),'csapat-ranglista'!$A:$FP,FF$321,FALSE)/4),0)</f>
        <v>0</v>
      </c>
      <c r="FG174" s="223">
        <f>IFERROR(IF(RIGHT(VLOOKUP($A174,csapatok!$A:$NN,FG$320,FALSE),5)="Csere",VLOOKUP(LEFT(VLOOKUP($A174,csapatok!$A:$NN,FG$320,FALSE),LEN(VLOOKUP($A174,csapatok!$A:$NN,FG$320,FALSE))-6),'csapat-ranglista'!$A:$FP,FG$321,FALSE)/8,VLOOKUP(VLOOKUP($A174,csapatok!$A:$NN,FG$320,FALSE),'csapat-ranglista'!$A:$FP,FG$321,FALSE)/4),0)</f>
        <v>0</v>
      </c>
      <c r="FH174" s="223">
        <f>IFERROR(IF(RIGHT(VLOOKUP($A174,csapatok!$A:$NN,FH$320,FALSE),5)="Csere",VLOOKUP(LEFT(VLOOKUP($A174,csapatok!$A:$NN,FH$320,FALSE),LEN(VLOOKUP($A174,csapatok!$A:$NN,FH$320,FALSE))-6),'csapat-ranglista'!$A:$FP,FH$321,FALSE)/8,VLOOKUP(VLOOKUP($A174,csapatok!$A:$NN,FH$320,FALSE),'csapat-ranglista'!$A:$FP,FH$321,FALSE)/4),0)</f>
        <v>0</v>
      </c>
      <c r="FI174" s="223">
        <f>IFERROR(IF(RIGHT(VLOOKUP($A174,csapatok!$A:$NN,FI$320,FALSE),5)="Csere",VLOOKUP(LEFT(VLOOKUP($A174,csapatok!$A:$NN,FI$320,FALSE),LEN(VLOOKUP($A174,csapatok!$A:$NN,FI$320,FALSE))-6),'csapat-ranglista'!$A:$FP,FI$321,FALSE)/8,VLOOKUP(VLOOKUP($A174,csapatok!$A:$NN,FI$320,FALSE),'csapat-ranglista'!$A:$FP,FI$321,FALSE)/4),0)</f>
        <v>0</v>
      </c>
      <c r="FJ174" s="223">
        <f>IFERROR(IF(RIGHT(VLOOKUP($A174,csapatok!$A:$NN,FJ$320,FALSE),5)="Csere",VLOOKUP(LEFT(VLOOKUP($A174,csapatok!$A:$NN,FJ$320,FALSE),LEN(VLOOKUP($A174,csapatok!$A:$NN,FJ$320,FALSE))-6),'csapat-ranglista'!$A:$FP,FJ$321,FALSE)/8,VLOOKUP(VLOOKUP($A174,csapatok!$A:$NN,FJ$320,FALSE),'csapat-ranglista'!$A:$FP,FJ$321,FALSE)/4),0)</f>
        <v>0</v>
      </c>
      <c r="FK174" s="223">
        <f>IFERROR(IF(RIGHT(VLOOKUP($A174,csapatok!$A:$NN,FK$320,FALSE),5)="Csere",VLOOKUP(LEFT(VLOOKUP($A174,csapatok!$A:$NN,FK$320,FALSE),LEN(VLOOKUP($A174,csapatok!$A:$NN,FK$320,FALSE))-6),'csapat-ranglista'!$A:$FP,FK$321,FALSE)/8,VLOOKUP(VLOOKUP($A174,csapatok!$A:$NN,FK$320,FALSE),'csapat-ranglista'!$A:$FP,FK$321,FALSE)/4),0)</f>
        <v>0</v>
      </c>
      <c r="FL174" s="223">
        <f>IFERROR(IF(RIGHT(VLOOKUP($A174,csapatok!$A:$NN,FL$320,FALSE),5)="Csere",VLOOKUP(LEFT(VLOOKUP($A174,csapatok!$A:$NN,FL$320,FALSE),LEN(VLOOKUP($A174,csapatok!$A:$NN,FL$320,FALSE))-6),'csapat-ranglista'!$A:$FP,FL$321,FALSE)/8,VLOOKUP(VLOOKUP($A174,csapatok!$A:$NN,FL$320,FALSE),'csapat-ranglista'!$A:$FP,FL$321,FALSE)/4),0)</f>
        <v>0</v>
      </c>
      <c r="FM174" s="223">
        <f>IFERROR(IF(RIGHT(VLOOKUP($A174,csapatok!$A:$NN,FM$320,FALSE),5)="Csere",VLOOKUP(LEFT(VLOOKUP($A174,csapatok!$A:$NN,FM$320,FALSE),LEN(VLOOKUP($A174,csapatok!$A:$NN,FM$320,FALSE))-6),'csapat-ranglista'!$A:$FP,FM$321,FALSE)/8,VLOOKUP(VLOOKUP($A174,csapatok!$A:$NN,FM$320,FALSE),'csapat-ranglista'!$A:$FP,FM$321,FALSE)/4),0)</f>
        <v>0</v>
      </c>
      <c r="FN174" s="223">
        <f>IFERROR(IF(RIGHT(VLOOKUP($A174,csapatok!$A:$NN,FN$320,FALSE),5)="Csere",VLOOKUP(LEFT(VLOOKUP($A174,csapatok!$A:$NN,FN$320,FALSE),LEN(VLOOKUP($A174,csapatok!$A:$NN,FN$320,FALSE))-6),'csapat-ranglista'!$A:$FP,FN$321,FALSE)/8,VLOOKUP(VLOOKUP($A174,csapatok!$A:$NN,FN$320,FALSE),'csapat-ranglista'!$A:$FP,FN$321,FALSE)/4),0)</f>
        <v>0</v>
      </c>
      <c r="FO174" s="223">
        <f>IFERROR(IF(RIGHT(VLOOKUP($A174,csapatok!$A:$NN,FO$320,FALSE),5)="Csere",VLOOKUP(LEFT(VLOOKUP($A174,csapatok!$A:$NN,FO$320,FALSE),LEN(VLOOKUP($A174,csapatok!$A:$NN,FO$320,FALSE))-6),'csapat-ranglista'!$A:$FP,FO$321,FALSE)/8,VLOOKUP(VLOOKUP($A174,csapatok!$A:$NN,FO$320,FALSE),'csapat-ranglista'!$A:$FP,FO$321,FALSE)/4),0)</f>
        <v>0</v>
      </c>
      <c r="FP174" s="223">
        <f>IFERROR(IF(RIGHT(VLOOKUP($A174,csapatok!$A:$NN,FP$320,FALSE),5)="Csere",VLOOKUP(LEFT(VLOOKUP($A174,csapatok!$A:$NN,FP$320,FALSE),LEN(VLOOKUP($A174,csapatok!$A:$NN,FP$320,FALSE))-6),'csapat-ranglista'!$A:$FP,FP$321,FALSE)/8,VLOOKUP(VLOOKUP($A174,csapatok!$A:$NN,FP$320,FALSE),'csapat-ranglista'!$A:$FP,FP$321,FALSE)/4),0)</f>
        <v>0</v>
      </c>
      <c r="FQ174" s="223">
        <f>IFERROR(IF(RIGHT(VLOOKUP($A174,csapatok!$A:$NN,FQ$320,FALSE),5)="Csere",VLOOKUP(LEFT(VLOOKUP($A174,csapatok!$A:$NN,FQ$320,FALSE),LEN(VLOOKUP($A174,csapatok!$A:$NN,FQ$320,FALSE))-6),'csapat-ranglista'!$A:$FP,FQ$321,FALSE)/8,VLOOKUP(VLOOKUP($A174,csapatok!$A:$NN,FQ$320,FALSE),'csapat-ranglista'!$A:$FP,FQ$321,FALSE)/4),0)</f>
        <v>0</v>
      </c>
      <c r="FR174" s="223">
        <f>IFERROR(IF(RIGHT(VLOOKUP($A174,csapatok!$A:$NN,FR$320,FALSE),5)="Csere",VLOOKUP(LEFT(VLOOKUP($A174,csapatok!$A:$NN,FR$320,FALSE),LEN(VLOOKUP($A174,csapatok!$A:$NN,FR$320,FALSE))-6),'csapat-ranglista'!$A:$FP,FR$321,FALSE)/8,VLOOKUP(VLOOKUP($A174,csapatok!$A:$NN,FR$320,FALSE),'csapat-ranglista'!$A:$FP,FR$321,FALSE)/4),0)</f>
        <v>0</v>
      </c>
      <c r="FS174" s="223">
        <f>IFERROR(IF(RIGHT(VLOOKUP($A174,csapatok!$A:$NN,FS$320,FALSE),5)="Csere",VLOOKUP(LEFT(VLOOKUP($A174,csapatok!$A:$NN,FS$320,FALSE),LEN(VLOOKUP($A174,csapatok!$A:$NN,FS$320,FALSE))-6),'csapat-ranglista'!$A:$FP,FS$321,FALSE)/8,VLOOKUP(VLOOKUP($A174,csapatok!$A:$NN,FS$320,FALSE),'csapat-ranglista'!$A:$FP,FS$321,FALSE)/4),0)</f>
        <v>0</v>
      </c>
      <c r="FT174" s="223">
        <f>IFERROR(IF(RIGHT(VLOOKUP($A174,csapatok!$A:$NN,FT$320,FALSE),5)="Csere",VLOOKUP(LEFT(VLOOKUP($A174,csapatok!$A:$NN,FT$320,FALSE),LEN(VLOOKUP($A174,csapatok!$A:$NN,FT$320,FALSE))-6),'csapat-ranglista'!$A:$FP,FT$321,FALSE)/8,VLOOKUP(VLOOKUP($A174,csapatok!$A:$NN,FT$320,FALSE),'csapat-ranglista'!$A:$FP,FT$321,FALSE)/4),0)</f>
        <v>0</v>
      </c>
      <c r="FU174" s="223">
        <f>IFERROR(IF(RIGHT(VLOOKUP($A174,csapatok!$A:$NN,FU$320,FALSE),5)="Csere",VLOOKUP(LEFT(VLOOKUP($A174,csapatok!$A:$NN,FU$320,FALSE),LEN(VLOOKUP($A174,csapatok!$A:$NN,FU$320,FALSE))-6),'csapat-ranglista'!$A:$FP,FU$321,FALSE)/8,VLOOKUP(VLOOKUP($A174,csapatok!$A:$NN,FU$320,FALSE),'csapat-ranglista'!$A:$FP,FU$321,FALSE)/4),0)</f>
        <v>0</v>
      </c>
      <c r="FV174" s="223">
        <f>IFERROR(IF(RIGHT(VLOOKUP($A174,csapatok!$A:$NN,FV$320,FALSE),5)="Csere",VLOOKUP(LEFT(VLOOKUP($A174,csapatok!$A:$NN,FV$320,FALSE),LEN(VLOOKUP($A174,csapatok!$A:$NN,FV$320,FALSE))-6),'csapat-ranglista'!$A:$FP,FV$321,FALSE)/8,VLOOKUP(VLOOKUP($A174,csapatok!$A:$NN,FV$320,FALSE),'csapat-ranglista'!$A:$FP,FV$321,FALSE)/4),0)</f>
        <v>0</v>
      </c>
      <c r="FW174" s="223">
        <f>IFERROR(IF(RIGHT(VLOOKUP($A174,csapatok!$A:$NN,FW$320,FALSE),5)="Csere",VLOOKUP(LEFT(VLOOKUP($A174,csapatok!$A:$NN,FW$320,FALSE),LEN(VLOOKUP($A174,csapatok!$A:$NN,FW$320,FALSE))-6),'csapat-ranglista'!$A:$FP,FW$321,FALSE)/8,VLOOKUP(VLOOKUP($A174,csapatok!$A:$NN,FW$320,FALSE),'csapat-ranglista'!$A:$FP,FW$321,FALSE)/4),0)</f>
        <v>0</v>
      </c>
      <c r="FX174" s="223">
        <f>IFERROR(IF(RIGHT(VLOOKUP($A174,csapatok!$A:$NN,FX$320,FALSE),5)="Csere",VLOOKUP(LEFT(VLOOKUP($A174,csapatok!$A:$NN,FX$320,FALSE),LEN(VLOOKUP($A174,csapatok!$A:$NN,FX$320,FALSE))-6),'csapat-ranglista'!$A:$FP,FX$321,FALSE)/8,VLOOKUP(VLOOKUP($A174,csapatok!$A:$NN,FX$320,FALSE),'csapat-ranglista'!$A:$FP,FX$321,FALSE)/4),0)</f>
        <v>0</v>
      </c>
      <c r="FY174" s="223">
        <f>IFERROR(IF(RIGHT(VLOOKUP($A174,csapatok!$A:$NN,FY$320,FALSE),5)="Csere",VLOOKUP(LEFT(VLOOKUP($A174,csapatok!$A:$NN,FY$320,FALSE),LEN(VLOOKUP($A174,csapatok!$A:$NN,FY$320,FALSE))-6),'csapat-ranglista'!$A:$FP,FY$321,FALSE)/8,VLOOKUP(VLOOKUP($A174,csapatok!$A:$NN,FY$320,FALSE),'csapat-ranglista'!$A:$FP,FY$321,FALSE)/4),0)</f>
        <v>0</v>
      </c>
      <c r="FZ174" s="223">
        <f>IFERROR(IF(RIGHT(VLOOKUP($A174,csapatok!$A:$NN,FZ$320,FALSE),5)="Csere",VLOOKUP(LEFT(VLOOKUP($A174,csapatok!$A:$NN,FZ$320,FALSE),LEN(VLOOKUP($A174,csapatok!$A:$NN,FZ$320,FALSE))-6),'csapat-ranglista'!$A:$FP,FZ$321,FALSE)/8,VLOOKUP(VLOOKUP($A174,csapatok!$A:$NN,FZ$320,FALSE),'csapat-ranglista'!$A:$FP,FZ$321,FALSE)/4),0)</f>
        <v>0</v>
      </c>
      <c r="GA174" s="223">
        <f>IFERROR(IF(RIGHT(VLOOKUP($A174,csapatok!$A:$NN,GA$320,FALSE),5)="Csere",VLOOKUP(LEFT(VLOOKUP($A174,csapatok!$A:$NN,GA$320,FALSE),LEN(VLOOKUP($A174,csapatok!$A:$NN,GA$320,FALSE))-6),'csapat-ranglista'!$A:$FP,GA$321,FALSE)/8,VLOOKUP(VLOOKUP($A174,csapatok!$A:$NN,GA$320,FALSE),'csapat-ranglista'!$A:$FP,GA$321,FALSE)/4),0)</f>
        <v>0</v>
      </c>
      <c r="GB174" s="223">
        <f>IFERROR(IF(RIGHT(VLOOKUP($A174,csapatok!$A:$NN,GB$320,FALSE),5)="Csere",VLOOKUP(LEFT(VLOOKUP($A174,csapatok!$A:$NN,GB$320,FALSE),LEN(VLOOKUP($A174,csapatok!$A:$NN,GB$320,FALSE))-6),'csapat-ranglista'!$A:$FP,GB$321,FALSE)/8,VLOOKUP(VLOOKUP($A174,csapatok!$A:$NN,GB$320,FALSE),'csapat-ranglista'!$A:$FP,GB$321,FALSE)/4),0)</f>
        <v>0</v>
      </c>
      <c r="GC174" s="223">
        <f>IFERROR(IF(RIGHT(VLOOKUP($A174,csapatok!$A:$NN,GC$320,FALSE),5)="Csere",VLOOKUP(LEFT(VLOOKUP($A174,csapatok!$A:$NN,GC$320,FALSE),LEN(VLOOKUP($A174,csapatok!$A:$NN,GC$320,FALSE))-6),'csapat-ranglista'!$A:$FP,GC$321,FALSE)/8,VLOOKUP(VLOOKUP($A174,csapatok!$A:$NN,GC$320,FALSE),'csapat-ranglista'!$A:$FP,GC$321,FALSE)/4),0)</f>
        <v>0</v>
      </c>
      <c r="GD174" s="247">
        <f>SUM(EQ174:GC174)</f>
        <v>0</v>
      </c>
    </row>
    <row r="175" spans="1:186">
      <c r="A175" s="32" t="s">
        <v>294</v>
      </c>
      <c r="B175" s="2">
        <v>33143</v>
      </c>
      <c r="C175" s="131" t="str">
        <f>IF(B175=0,"",IF(B175&lt;$C$1,"felnőtt","ifi"))</f>
        <v>felnőtt</v>
      </c>
      <c r="D175" s="32" t="s">
        <v>9</v>
      </c>
      <c r="E175" s="45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1.4439569751222083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f>IFERROR(IF(RIGHT(VLOOKUP($A175,csapatok!$A:$BL,X$320,FALSE),5)="Csere",VLOOKUP(LEFT(VLOOKUP($A175,csapatok!$A:$BL,X$320,FALSE),LEN(VLOOKUP($A175,csapatok!$A:$BL,X$320,FALSE))-6),'csapat-ranglista'!$A:$FP,X$321,FALSE)/8,VLOOKUP(VLOOKUP($A175,csapatok!$A:$BL,X$320,FALSE),'csapat-ranglista'!$A:$FP,X$321,FALSE)/4),0)</f>
        <v>0</v>
      </c>
      <c r="Y175" s="32">
        <f>IFERROR(IF(RIGHT(VLOOKUP($A175,csapatok!$A:$BL,Y$320,FALSE),5)="Csere",VLOOKUP(LEFT(VLOOKUP($A175,csapatok!$A:$BL,Y$320,FALSE),LEN(VLOOKUP($A175,csapatok!$A:$BL,Y$320,FALSE))-6),'csapat-ranglista'!$A:$FP,Y$321,FALSE)/8,VLOOKUP(VLOOKUP($A175,csapatok!$A:$BL,Y$320,FALSE),'csapat-ranglista'!$A:$FP,Y$321,FALSE)/4),0)</f>
        <v>0</v>
      </c>
      <c r="Z175" s="32">
        <f>IFERROR(IF(RIGHT(VLOOKUP($A175,csapatok!$A:$BL,Z$320,FALSE),5)="Csere",VLOOKUP(LEFT(VLOOKUP($A175,csapatok!$A:$BL,Z$320,FALSE),LEN(VLOOKUP($A175,csapatok!$A:$BL,Z$320,FALSE))-6),'csapat-ranglista'!$A:$FP,Z$321,FALSE)/8,VLOOKUP(VLOOKUP($A175,csapatok!$A:$BL,Z$320,FALSE),'csapat-ranglista'!$A:$FP,Z$321,FALSE)/4),0)</f>
        <v>0</v>
      </c>
      <c r="AA175" s="32">
        <f>IFERROR(IF(RIGHT(VLOOKUP($A175,csapatok!$A:$BL,AA$320,FALSE),5)="Csere",VLOOKUP(LEFT(VLOOKUP($A175,csapatok!$A:$BL,AA$320,FALSE),LEN(VLOOKUP($A175,csapatok!$A:$BL,AA$320,FALSE))-6),'csapat-ranglista'!$A:$FP,AA$321,FALSE)/8,VLOOKUP(VLOOKUP($A175,csapatok!$A:$BL,AA$320,FALSE),'csapat-ranglista'!$A:$FP,AA$321,FALSE)/4),0)</f>
        <v>0</v>
      </c>
      <c r="AB175" s="223">
        <f>IFERROR(IF(RIGHT(VLOOKUP($A175,csapatok!$A:$BL,AB$320,FALSE),5)="Csere",VLOOKUP(LEFT(VLOOKUP($A175,csapatok!$A:$BL,AB$320,FALSE),LEN(VLOOKUP($A175,csapatok!$A:$BL,AB$320,FALSE))-6),'csapat-ranglista'!$A:$FP,AB$321,FALSE)/8,VLOOKUP(VLOOKUP($A175,csapatok!$A:$BL,AB$320,FALSE),'csapat-ranglista'!$A:$FP,AB$321,FALSE)/4),0)</f>
        <v>0</v>
      </c>
      <c r="AC175" s="223">
        <f>IFERROR(IF(RIGHT(VLOOKUP($A175,csapatok!$A:$BL,AC$320,FALSE),5)="Csere",VLOOKUP(LEFT(VLOOKUP($A175,csapatok!$A:$BL,AC$320,FALSE),LEN(VLOOKUP($A175,csapatok!$A:$BL,AC$320,FALSE))-6),'csapat-ranglista'!$A:$FP,AC$321,FALSE)/8,VLOOKUP(VLOOKUP($A175,csapatok!$A:$BL,AC$320,FALSE),'csapat-ranglista'!$A:$FP,AC$321,FALSE)/4),0)</f>
        <v>0</v>
      </c>
      <c r="AD175" s="223">
        <f>IFERROR(IF(RIGHT(VLOOKUP($A175,csapatok!$A:$BL,AD$320,FALSE),5)="Csere",VLOOKUP(LEFT(VLOOKUP($A175,csapatok!$A:$BL,AD$320,FALSE),LEN(VLOOKUP($A175,csapatok!$A:$BL,AD$320,FALSE))-6),'csapat-ranglista'!$A:$FP,AD$321,FALSE)/8,VLOOKUP(VLOOKUP($A175,csapatok!$A:$BL,AD$320,FALSE),'csapat-ranglista'!$A:$FP,AD$321,FALSE)/4),0)</f>
        <v>0</v>
      </c>
      <c r="AE175" s="223">
        <f>IFERROR(IF(RIGHT(VLOOKUP($A175,csapatok!$A:$BL,AE$320,FALSE),5)="Csere",VLOOKUP(LEFT(VLOOKUP($A175,csapatok!$A:$BL,AE$320,FALSE),LEN(VLOOKUP($A175,csapatok!$A:$BL,AE$320,FALSE))-6),'csapat-ranglista'!$A:$FP,AE$321,FALSE)/8,VLOOKUP(VLOOKUP($A175,csapatok!$A:$BL,AE$320,FALSE),'csapat-ranglista'!$A:$FP,AE$321,FALSE)/4),0)</f>
        <v>0</v>
      </c>
      <c r="AF175" s="223">
        <f>IFERROR(IF(RIGHT(VLOOKUP($A175,csapatok!$A:$BL,AF$320,FALSE),5)="Csere",VLOOKUP(LEFT(VLOOKUP($A175,csapatok!$A:$BL,AF$320,FALSE),LEN(VLOOKUP($A175,csapatok!$A:$BL,AF$320,FALSE))-6),'csapat-ranglista'!$A:$FP,AF$321,FALSE)/8,VLOOKUP(VLOOKUP($A175,csapatok!$A:$BL,AF$320,FALSE),'csapat-ranglista'!$A:$FP,AF$321,FALSE)/4),0)</f>
        <v>0</v>
      </c>
      <c r="AG175" s="223">
        <f>IFERROR(IF(RIGHT(VLOOKUP($A175,csapatok!$A:$BL,AG$320,FALSE),5)="Csere",VLOOKUP(LEFT(VLOOKUP($A175,csapatok!$A:$BL,AG$320,FALSE),LEN(VLOOKUP($A175,csapatok!$A:$BL,AG$320,FALSE))-6),'csapat-ranglista'!$A:$FP,AG$321,FALSE)/8,VLOOKUP(VLOOKUP($A175,csapatok!$A:$BL,AG$320,FALSE),'csapat-ranglista'!$A:$FP,AG$321,FALSE)/4),0)</f>
        <v>0</v>
      </c>
      <c r="AH175" s="223">
        <f>IFERROR(IF(RIGHT(VLOOKUP($A175,csapatok!$A:$BL,AH$320,FALSE),5)="Csere",VLOOKUP(LEFT(VLOOKUP($A175,csapatok!$A:$BL,AH$320,FALSE),LEN(VLOOKUP($A175,csapatok!$A:$BL,AH$320,FALSE))-6),'csapat-ranglista'!$A:$FP,AH$321,FALSE)/8,VLOOKUP(VLOOKUP($A175,csapatok!$A:$BL,AH$320,FALSE),'csapat-ranglista'!$A:$FP,AH$321,FALSE)/4),0)</f>
        <v>0</v>
      </c>
      <c r="AI175" s="223">
        <f>IFERROR(IF(RIGHT(VLOOKUP($A175,csapatok!$A:$BL,AI$320,FALSE),5)="Csere",VLOOKUP(LEFT(VLOOKUP($A175,csapatok!$A:$BL,AI$320,FALSE),LEN(VLOOKUP($A175,csapatok!$A:$BL,AI$320,FALSE))-6),'csapat-ranglista'!$A:$FP,AI$321,FALSE)/8,VLOOKUP(VLOOKUP($A175,csapatok!$A:$BL,AI$320,FALSE),'csapat-ranglista'!$A:$FP,AI$321,FALSE)/4),0)</f>
        <v>0</v>
      </c>
      <c r="AJ175" s="223">
        <f>IFERROR(IF(RIGHT(VLOOKUP($A175,csapatok!$A:$BL,AJ$320,FALSE),5)="Csere",VLOOKUP(LEFT(VLOOKUP($A175,csapatok!$A:$BL,AJ$320,FALSE),LEN(VLOOKUP($A175,csapatok!$A:$BL,AJ$320,FALSE))-6),'csapat-ranglista'!$A:$FP,AJ$321,FALSE)/8,VLOOKUP(VLOOKUP($A175,csapatok!$A:$BL,AJ$320,FALSE),'csapat-ranglista'!$A:$FP,AJ$321,FALSE)/2),0)</f>
        <v>0</v>
      </c>
      <c r="AK175" s="223">
        <f>IFERROR(IF(RIGHT(VLOOKUP($A175,csapatok!$A:$CN,AK$320,FALSE),5)="Csere",VLOOKUP(LEFT(VLOOKUP($A175,csapatok!$A:$CN,AK$320,FALSE),LEN(VLOOKUP($A175,csapatok!$A:$CN,AK$320,FALSE))-6),'csapat-ranglista'!$A:$FP,AK$321,FALSE)/8,VLOOKUP(VLOOKUP($A175,csapatok!$A:$CN,AK$320,FALSE),'csapat-ranglista'!$A:$FP,AK$321,FALSE)/4),0)</f>
        <v>0</v>
      </c>
      <c r="AL175" s="223">
        <f>IFERROR(IF(RIGHT(VLOOKUP($A175,csapatok!$A:$CN,AL$320,FALSE),5)="Csere",VLOOKUP(LEFT(VLOOKUP($A175,csapatok!$A:$CN,AL$320,FALSE),LEN(VLOOKUP($A175,csapatok!$A:$CN,AL$320,FALSE))-6),'csapat-ranglista'!$A:$FP,AL$321,FALSE)/8,VLOOKUP(VLOOKUP($A175,csapatok!$A:$CN,AL$320,FALSE),'csapat-ranglista'!$A:$FP,AL$321,FALSE)/4),0)</f>
        <v>0</v>
      </c>
      <c r="AM175" s="223">
        <f>IFERROR(IF(RIGHT(VLOOKUP($A175,csapatok!$A:$CN,AM$320,FALSE),5)="Csere",VLOOKUP(LEFT(VLOOKUP($A175,csapatok!$A:$CN,AM$320,FALSE),LEN(VLOOKUP($A175,csapatok!$A:$CN,AM$320,FALSE))-6),'csapat-ranglista'!$A:$FP,AM$321,FALSE)/8,VLOOKUP(VLOOKUP($A175,csapatok!$A:$CN,AM$320,FALSE),'csapat-ranglista'!$A:$FP,AM$321,FALSE)/4),0)</f>
        <v>0</v>
      </c>
      <c r="AN175" s="223">
        <f>IFERROR(IF(RIGHT(VLOOKUP($A175,csapatok!$A:$CN,AN$320,FALSE),5)="Csere",VLOOKUP(LEFT(VLOOKUP($A175,csapatok!$A:$CN,AN$320,FALSE),LEN(VLOOKUP($A175,csapatok!$A:$CN,AN$320,FALSE))-6),'csapat-ranglista'!$A:$FP,AN$321,FALSE)/8,VLOOKUP(VLOOKUP($A175,csapatok!$A:$CN,AN$320,FALSE),'csapat-ranglista'!$A:$FP,AN$321,FALSE)/4),0)</f>
        <v>0</v>
      </c>
      <c r="AO175" s="223">
        <f>IFERROR(IF(RIGHT(VLOOKUP($A175,csapatok!$A:$CN,AO$320,FALSE),5)="Csere",VLOOKUP(LEFT(VLOOKUP($A175,csapatok!$A:$CN,AO$320,FALSE),LEN(VLOOKUP($A175,csapatok!$A:$CN,AO$320,FALSE))-6),'csapat-ranglista'!$A:$FP,AO$321,FALSE)/8,VLOOKUP(VLOOKUP($A175,csapatok!$A:$CN,AO$320,FALSE),'csapat-ranglista'!$A:$FP,AO$321,FALSE)/4),0)</f>
        <v>0</v>
      </c>
      <c r="AP175" s="223">
        <f>IFERROR(IF(RIGHT(VLOOKUP($A175,csapatok!$A:$CN,AP$320,FALSE),5)="Csere",VLOOKUP(LEFT(VLOOKUP($A175,csapatok!$A:$CN,AP$320,FALSE),LEN(VLOOKUP($A175,csapatok!$A:$CN,AP$320,FALSE))-6),'csapat-ranglista'!$A:$FP,AP$321,FALSE)/8,VLOOKUP(VLOOKUP($A175,csapatok!$A:$CN,AP$320,FALSE),'csapat-ranglista'!$A:$FP,AP$321,FALSE)/4),0)</f>
        <v>0</v>
      </c>
      <c r="AQ175" s="223">
        <f>IFERROR(IF(RIGHT(VLOOKUP($A175,csapatok!$A:$CN,AQ$320,FALSE),5)="Csere",VLOOKUP(LEFT(VLOOKUP($A175,csapatok!$A:$CN,AQ$320,FALSE),LEN(VLOOKUP($A175,csapatok!$A:$CN,AQ$320,FALSE))-6),'csapat-ranglista'!$A:$FP,AQ$321,FALSE)/8,VLOOKUP(VLOOKUP($A175,csapatok!$A:$CN,AQ$320,FALSE),'csapat-ranglista'!$A:$FP,AQ$321,FALSE)/4),0)</f>
        <v>0</v>
      </c>
      <c r="AR175" s="223">
        <f>IFERROR(IF(RIGHT(VLOOKUP($A175,csapatok!$A:$CN,AR$320,FALSE),5)="Csere",VLOOKUP(LEFT(VLOOKUP($A175,csapatok!$A:$CN,AR$320,FALSE),LEN(VLOOKUP($A175,csapatok!$A:$CN,AR$320,FALSE))-6),'csapat-ranglista'!$A:$FP,AR$321,FALSE)/8,VLOOKUP(VLOOKUP($A175,csapatok!$A:$CN,AR$320,FALSE),'csapat-ranglista'!$A:$FP,AR$321,FALSE)/4),0)</f>
        <v>0</v>
      </c>
      <c r="AS175" s="223">
        <f>IFERROR(IF(RIGHT(VLOOKUP($A175,csapatok!$A:$CN,AS$320,FALSE),5)="Csere",VLOOKUP(LEFT(VLOOKUP($A175,csapatok!$A:$CN,AS$320,FALSE),LEN(VLOOKUP($A175,csapatok!$A:$CN,AS$320,FALSE))-6),'csapat-ranglista'!$A:$FP,AS$321,FALSE)/8,VLOOKUP(VLOOKUP($A175,csapatok!$A:$CN,AS$320,FALSE),'csapat-ranglista'!$A:$FP,AS$321,FALSE)/4),0)</f>
        <v>0</v>
      </c>
      <c r="AT175" s="223">
        <f>IFERROR(IF(RIGHT(VLOOKUP($A175,csapatok!$A:$CN,AT$320,FALSE),5)="Csere",VLOOKUP(LEFT(VLOOKUP($A175,csapatok!$A:$CN,AT$320,FALSE),LEN(VLOOKUP($A175,csapatok!$A:$CN,AT$320,FALSE))-6),'csapat-ranglista'!$A:$FP,AT$321,FALSE)/8,VLOOKUP(VLOOKUP($A175,csapatok!$A:$CN,AT$320,FALSE),'csapat-ranglista'!$A:$FP,AT$321,FALSE)/4),0)</f>
        <v>0</v>
      </c>
      <c r="AU175" s="223">
        <f>IFERROR(IF(RIGHT(VLOOKUP($A175,csapatok!$A:$CN,AU$320,FALSE),5)="Csere",VLOOKUP(LEFT(VLOOKUP($A175,csapatok!$A:$CN,AU$320,FALSE),LEN(VLOOKUP($A175,csapatok!$A:$CN,AU$320,FALSE))-6),'csapat-ranglista'!$A:$FP,AU$321,FALSE)/8,VLOOKUP(VLOOKUP($A175,csapatok!$A:$CN,AU$320,FALSE),'csapat-ranglista'!$A:$FP,AU$321,FALSE)/4),0)</f>
        <v>0</v>
      </c>
      <c r="AV175" s="223">
        <f>IFERROR(IF(RIGHT(VLOOKUP($A175,csapatok!$A:$CN,AV$320,FALSE),5)="Csere",VLOOKUP(LEFT(VLOOKUP($A175,csapatok!$A:$CN,AV$320,FALSE),LEN(VLOOKUP($A175,csapatok!$A:$CN,AV$320,FALSE))-6),'csapat-ranglista'!$A:$FP,AV$321,FALSE)/8,VLOOKUP(VLOOKUP($A175,csapatok!$A:$CN,AV$320,FALSE),'csapat-ranglista'!$A:$FP,AV$321,FALSE)/4),0)</f>
        <v>0</v>
      </c>
      <c r="AW175" s="223">
        <f>IFERROR(IF(RIGHT(VLOOKUP($A175,csapatok!$A:$CN,AW$320,FALSE),5)="Csere",VLOOKUP(LEFT(VLOOKUP($A175,csapatok!$A:$CN,AW$320,FALSE),LEN(VLOOKUP($A175,csapatok!$A:$CN,AW$320,FALSE))-6),'csapat-ranglista'!$A:$FP,AW$321,FALSE)/8,VLOOKUP(VLOOKUP($A175,csapatok!$A:$CN,AW$320,FALSE),'csapat-ranglista'!$A:$FP,AW$321,FALSE)/4),0)</f>
        <v>0</v>
      </c>
      <c r="AX175" s="223">
        <f>IFERROR(IF(RIGHT(VLOOKUP($A175,csapatok!$A:$CN,AX$320,FALSE),5)="Csere",VLOOKUP(LEFT(VLOOKUP($A175,csapatok!$A:$CN,AX$320,FALSE),LEN(VLOOKUP($A175,csapatok!$A:$CN,AX$320,FALSE))-6),'csapat-ranglista'!$A:$FP,AX$321,FALSE)/8,VLOOKUP(VLOOKUP($A175,csapatok!$A:$CN,AX$320,FALSE),'csapat-ranglista'!$A:$FP,AX$321,FALSE)/4),0)</f>
        <v>0</v>
      </c>
      <c r="AY175" s="223">
        <f>IFERROR(IF(RIGHT(VLOOKUP($A175,csapatok!$A:$NN,AY$320,FALSE),5)="Csere",VLOOKUP(LEFT(VLOOKUP($A175,csapatok!$A:$NN,AY$320,FALSE),LEN(VLOOKUP($A175,csapatok!$A:$NN,AY$320,FALSE))-6),'csapat-ranglista'!$A:$FP,AY$321,FALSE)/8,VLOOKUP(VLOOKUP($A175,csapatok!$A:$NN,AY$320,FALSE),'csapat-ranglista'!$A:$FP,AY$321,FALSE)/4),0)</f>
        <v>0</v>
      </c>
      <c r="AZ175" s="223">
        <f>IFERROR(IF(RIGHT(VLOOKUP($A175,csapatok!$A:$NN,AZ$320,FALSE),5)="Csere",VLOOKUP(LEFT(VLOOKUP($A175,csapatok!$A:$NN,AZ$320,FALSE),LEN(VLOOKUP($A175,csapatok!$A:$NN,AZ$320,FALSE))-6),'csapat-ranglista'!$A:$FP,AZ$321,FALSE)/8,VLOOKUP(VLOOKUP($A175,csapatok!$A:$NN,AZ$320,FALSE),'csapat-ranglista'!$A:$FP,AZ$321,FALSE)/4),0)</f>
        <v>0</v>
      </c>
      <c r="BA175" s="223">
        <f>IFERROR(IF(RIGHT(VLOOKUP($A175,csapatok!$A:$NN,BA$320,FALSE),5)="Csere",VLOOKUP(LEFT(VLOOKUP($A175,csapatok!$A:$NN,BA$320,FALSE),LEN(VLOOKUP($A175,csapatok!$A:$NN,BA$320,FALSE))-6),'csapat-ranglista'!$A:$FP,BA$321,FALSE)/8,VLOOKUP(VLOOKUP($A175,csapatok!$A:$NN,BA$320,FALSE),'csapat-ranglista'!$A:$FP,BA$321,FALSE)/4),0)</f>
        <v>0</v>
      </c>
      <c r="BB175" s="223">
        <f>IFERROR(IF(RIGHT(VLOOKUP($A175,csapatok!$A:$NN,BB$320,FALSE),5)="Csere",VLOOKUP(LEFT(VLOOKUP($A175,csapatok!$A:$NN,BB$320,FALSE),LEN(VLOOKUP($A175,csapatok!$A:$NN,BB$320,FALSE))-6),'csapat-ranglista'!$A:$FP,BB$321,FALSE)/8,VLOOKUP(VLOOKUP($A175,csapatok!$A:$NN,BB$320,FALSE),'csapat-ranglista'!$A:$FP,BB$321,FALSE)/4),0)</f>
        <v>0</v>
      </c>
      <c r="BC175" s="224">
        <f>versenyek!$ES$11*IFERROR(VLOOKUP(VLOOKUP($A175,versenyek!ER:ET,3,FALSE),szabalyok!$A$16:$B$23,2,FALSE)/4,0)</f>
        <v>0</v>
      </c>
      <c r="BD175" s="224">
        <f>versenyek!$EV$11*IFERROR(VLOOKUP(VLOOKUP($A175,versenyek!EU:EW,3,FALSE),szabalyok!$A$16:$B$23,2,FALSE)/4,0)</f>
        <v>0</v>
      </c>
      <c r="BE175" s="223">
        <f>IFERROR(IF(RIGHT(VLOOKUP($A175,csapatok!$A:$NN,BE$320,FALSE),5)="Csere",VLOOKUP(LEFT(VLOOKUP($A175,csapatok!$A:$NN,BE$320,FALSE),LEN(VLOOKUP($A175,csapatok!$A:$NN,BE$320,FALSE))-6),'csapat-ranglista'!$A:$FP,BE$321,FALSE)/8,VLOOKUP(VLOOKUP($A175,csapatok!$A:$NN,BE$320,FALSE),'csapat-ranglista'!$A:$FP,BE$321,FALSE)/4),0)</f>
        <v>0</v>
      </c>
      <c r="BF175" s="223">
        <f>IFERROR(IF(RIGHT(VLOOKUP($A175,csapatok!$A:$NN,BF$320,FALSE),5)="Csere",VLOOKUP(LEFT(VLOOKUP($A175,csapatok!$A:$NN,BF$320,FALSE),LEN(VLOOKUP($A175,csapatok!$A:$NN,BF$320,FALSE))-6),'csapat-ranglista'!$A:$FP,BF$321,FALSE)/8,VLOOKUP(VLOOKUP($A175,csapatok!$A:$NN,BF$320,FALSE),'csapat-ranglista'!$A:$FP,BF$321,FALSE)/4),0)</f>
        <v>0</v>
      </c>
      <c r="BG175" s="223">
        <f>IFERROR(IF(RIGHT(VLOOKUP($A175,csapatok!$A:$NN,BG$320,FALSE),5)="Csere",VLOOKUP(LEFT(VLOOKUP($A175,csapatok!$A:$NN,BG$320,FALSE),LEN(VLOOKUP($A175,csapatok!$A:$NN,BG$320,FALSE))-6),'csapat-ranglista'!$A:$FP,BG$321,FALSE)/8,VLOOKUP(VLOOKUP($A175,csapatok!$A:$NN,BG$320,FALSE),'csapat-ranglista'!$A:$FP,BG$321,FALSE)/4),0)</f>
        <v>0</v>
      </c>
      <c r="BH175" s="223">
        <f>IFERROR(IF(RIGHT(VLOOKUP($A175,csapatok!$A:$NN,BH$320,FALSE),5)="Csere",VLOOKUP(LEFT(VLOOKUP($A175,csapatok!$A:$NN,BH$320,FALSE),LEN(VLOOKUP($A175,csapatok!$A:$NN,BH$320,FALSE))-6),'csapat-ranglista'!$A:$FP,BH$321,FALSE)/8,VLOOKUP(VLOOKUP($A175,csapatok!$A:$NN,BH$320,FALSE),'csapat-ranglista'!$A:$FP,BH$321,FALSE)/4),0)</f>
        <v>0</v>
      </c>
      <c r="BI175" s="223">
        <f>IFERROR(IF(RIGHT(VLOOKUP($A175,csapatok!$A:$NN,BI$320,FALSE),5)="Csere",VLOOKUP(LEFT(VLOOKUP($A175,csapatok!$A:$NN,BI$320,FALSE),LEN(VLOOKUP($A175,csapatok!$A:$NN,BI$320,FALSE))-6),'csapat-ranglista'!$A:$FP,BI$321,FALSE)/8,VLOOKUP(VLOOKUP($A175,csapatok!$A:$NN,BI$320,FALSE),'csapat-ranglista'!$A:$FP,BI$321,FALSE)/4),0)</f>
        <v>0</v>
      </c>
      <c r="BJ175" s="223">
        <f>IFERROR(IF(RIGHT(VLOOKUP($A175,csapatok!$A:$NN,BJ$320,FALSE),5)="Csere",VLOOKUP(LEFT(VLOOKUP($A175,csapatok!$A:$NN,BJ$320,FALSE),LEN(VLOOKUP($A175,csapatok!$A:$NN,BJ$320,FALSE))-6),'csapat-ranglista'!$A:$FP,BJ$321,FALSE)/8,VLOOKUP(VLOOKUP($A175,csapatok!$A:$NN,BJ$320,FALSE),'csapat-ranglista'!$A:$FP,BJ$321,FALSE)/4),0)</f>
        <v>0</v>
      </c>
      <c r="BK175" s="223">
        <f>IFERROR(IF(RIGHT(VLOOKUP($A175,csapatok!$A:$NN,BK$320,FALSE),5)="Csere",VLOOKUP(LEFT(VLOOKUP($A175,csapatok!$A:$NN,BK$320,FALSE),LEN(VLOOKUP($A175,csapatok!$A:$NN,BK$320,FALSE))-6),'csapat-ranglista'!$A:$FP,BK$321,FALSE)/8,VLOOKUP(VLOOKUP($A175,csapatok!$A:$NN,BK$320,FALSE),'csapat-ranglista'!$A:$FP,BK$321,FALSE)/4),0)</f>
        <v>0</v>
      </c>
      <c r="BL175" s="223">
        <f>IFERROR(IF(RIGHT(VLOOKUP($A175,csapatok!$A:$NN,BL$320,FALSE),5)="Csere",VLOOKUP(LEFT(VLOOKUP($A175,csapatok!$A:$NN,BL$320,FALSE),LEN(VLOOKUP($A175,csapatok!$A:$NN,BL$320,FALSE))-6),'csapat-ranglista'!$A:$FP,BL$321,FALSE)/8,VLOOKUP(VLOOKUP($A175,csapatok!$A:$NN,BL$320,FALSE),'csapat-ranglista'!$A:$FP,BL$321,FALSE)/4),0)</f>
        <v>0</v>
      </c>
      <c r="BM175" s="223">
        <f>IFERROR(IF(RIGHT(VLOOKUP($A175,csapatok!$A:$NN,BM$320,FALSE),5)="Csere",VLOOKUP(LEFT(VLOOKUP($A175,csapatok!$A:$NN,BM$320,FALSE),LEN(VLOOKUP($A175,csapatok!$A:$NN,BM$320,FALSE))-6),'csapat-ranglista'!$A:$FP,BM$321,FALSE)/8,VLOOKUP(VLOOKUP($A175,csapatok!$A:$NN,BM$320,FALSE),'csapat-ranglista'!$A:$FP,BM$321,FALSE)/4),0)</f>
        <v>0</v>
      </c>
      <c r="BN175" s="223">
        <f>IFERROR(IF(RIGHT(VLOOKUP($A175,csapatok!$A:$NN,BN$320,FALSE),5)="Csere",VLOOKUP(LEFT(VLOOKUP($A175,csapatok!$A:$NN,BN$320,FALSE),LEN(VLOOKUP($A175,csapatok!$A:$NN,BN$320,FALSE))-6),'csapat-ranglista'!$A:$FP,BN$321,FALSE)/8,VLOOKUP(VLOOKUP($A175,csapatok!$A:$NN,BN$320,FALSE),'csapat-ranglista'!$A:$FP,BN$321,FALSE)/4),0)</f>
        <v>0</v>
      </c>
      <c r="BO175" s="223">
        <f>IFERROR(IF(RIGHT(VLOOKUP($A175,csapatok!$A:$NN,BO$320,FALSE),5)="Csere",VLOOKUP(LEFT(VLOOKUP($A175,csapatok!$A:$NN,BO$320,FALSE),LEN(VLOOKUP($A175,csapatok!$A:$NN,BO$320,FALSE))-6),'csapat-ranglista'!$A:$FP,BO$321,FALSE)/8,VLOOKUP(VLOOKUP($A175,csapatok!$A:$NN,BO$320,FALSE),'csapat-ranglista'!$A:$FP,BO$321,FALSE)/4),0)</f>
        <v>0</v>
      </c>
      <c r="BP175" s="223">
        <f>IFERROR(IF(RIGHT(VLOOKUP($A175,csapatok!$A:$NN,BP$320,FALSE),5)="Csere",VLOOKUP(LEFT(VLOOKUP($A175,csapatok!$A:$NN,BP$320,FALSE),LEN(VLOOKUP($A175,csapatok!$A:$NN,BP$320,FALSE))-6),'csapat-ranglista'!$A:$FP,BP$321,FALSE)/8,VLOOKUP(VLOOKUP($A175,csapatok!$A:$NN,BP$320,FALSE),'csapat-ranglista'!$A:$FP,BP$321,FALSE)/4),0)</f>
        <v>0</v>
      </c>
      <c r="BQ175" s="223">
        <f>IFERROR(IF(RIGHT(VLOOKUP($A175,csapatok!$A:$NN,BQ$320,FALSE),5)="Csere",VLOOKUP(LEFT(VLOOKUP($A175,csapatok!$A:$NN,BQ$320,FALSE),LEN(VLOOKUP($A175,csapatok!$A:$NN,BQ$320,FALSE))-6),'csapat-ranglista'!$A:$FP,BQ$321,FALSE)/8,VLOOKUP(VLOOKUP($A175,csapatok!$A:$NN,BQ$320,FALSE),'csapat-ranglista'!$A:$FP,BQ$321,FALSE)/4),0)</f>
        <v>0</v>
      </c>
      <c r="BR175" s="223">
        <f>IFERROR(IF(RIGHT(VLOOKUP($A175,csapatok!$A:$NN,BR$320,FALSE),5)="Csere",VLOOKUP(LEFT(VLOOKUP($A175,csapatok!$A:$NN,BR$320,FALSE),LEN(VLOOKUP($A175,csapatok!$A:$NN,BR$320,FALSE))-6),'csapat-ranglista'!$A:$FP,BR$321,FALSE)/8,VLOOKUP(VLOOKUP($A175,csapatok!$A:$NN,BR$320,FALSE),'csapat-ranglista'!$A:$FP,BR$321,FALSE)/4),0)</f>
        <v>0</v>
      </c>
      <c r="BS175" s="223">
        <f>IFERROR(IF(RIGHT(VLOOKUP($A175,csapatok!$A:$NN,BS$320,FALSE),5)="Csere",VLOOKUP(LEFT(VLOOKUP($A175,csapatok!$A:$NN,BS$320,FALSE),LEN(VLOOKUP($A175,csapatok!$A:$NN,BS$320,FALSE))-6),'csapat-ranglista'!$A:$FP,BS$321,FALSE)/8,VLOOKUP(VLOOKUP($A175,csapatok!$A:$NN,BS$320,FALSE),'csapat-ranglista'!$A:$FP,BS$321,FALSE)/4),0)</f>
        <v>0</v>
      </c>
      <c r="BT175" s="223">
        <f>IFERROR(IF(RIGHT(VLOOKUP($A175,csapatok!$A:$NN,BT$320,FALSE),5)="Csere",VLOOKUP(LEFT(VLOOKUP($A175,csapatok!$A:$NN,BT$320,FALSE),LEN(VLOOKUP($A175,csapatok!$A:$NN,BT$320,FALSE))-6),'csapat-ranglista'!$A:$FP,BT$321,FALSE)/8,VLOOKUP(VLOOKUP($A175,csapatok!$A:$NN,BT$320,FALSE),'csapat-ranglista'!$A:$FP,BT$321,FALSE)/4),0)</f>
        <v>0</v>
      </c>
      <c r="BU175" s="223">
        <f>IFERROR(IF(RIGHT(VLOOKUP($A175,csapatok!$A:$NN,BU$320,FALSE),5)="Csere",VLOOKUP(LEFT(VLOOKUP($A175,csapatok!$A:$NN,BU$320,FALSE),LEN(VLOOKUP($A175,csapatok!$A:$NN,BU$320,FALSE))-6),'csapat-ranglista'!$A:$FP,BU$321,FALSE)/8,VLOOKUP(VLOOKUP($A175,csapatok!$A:$NN,BU$320,FALSE),'csapat-ranglista'!$A:$FP,BU$321,FALSE)/4),0)</f>
        <v>0</v>
      </c>
      <c r="BV175" s="223">
        <f>IFERROR(IF(RIGHT(VLOOKUP($A175,csapatok!$A:$NN,BV$320,FALSE),5)="Csere",VLOOKUP(LEFT(VLOOKUP($A175,csapatok!$A:$NN,BV$320,FALSE),LEN(VLOOKUP($A175,csapatok!$A:$NN,BV$320,FALSE))-6),'csapat-ranglista'!$A:$FP,BV$321,FALSE)/8,VLOOKUP(VLOOKUP($A175,csapatok!$A:$NN,BV$320,FALSE),'csapat-ranglista'!$A:$FP,BV$321,FALSE)/4),0)</f>
        <v>0</v>
      </c>
      <c r="BW175" s="223">
        <f>IFERROR(IF(RIGHT(VLOOKUP($A175,csapatok!$A:$NN,BW$320,FALSE),5)="Csere",VLOOKUP(LEFT(VLOOKUP($A175,csapatok!$A:$NN,BW$320,FALSE),LEN(VLOOKUP($A175,csapatok!$A:$NN,BW$320,FALSE))-6),'csapat-ranglista'!$A:$FP,BW$321,FALSE)/8,VLOOKUP(VLOOKUP($A175,csapatok!$A:$NN,BW$320,FALSE),'csapat-ranglista'!$A:$FP,BW$321,FALSE)/4),0)</f>
        <v>0</v>
      </c>
      <c r="BX175" s="223">
        <f>IFERROR(IF(RIGHT(VLOOKUP($A175,csapatok!$A:$NN,BX$320,FALSE),5)="Csere",VLOOKUP(LEFT(VLOOKUP($A175,csapatok!$A:$NN,BX$320,FALSE),LEN(VLOOKUP($A175,csapatok!$A:$NN,BX$320,FALSE))-6),'csapat-ranglista'!$A:$FP,BX$321,FALSE)/8,VLOOKUP(VLOOKUP($A175,csapatok!$A:$NN,BX$320,FALSE),'csapat-ranglista'!$A:$FP,BX$321,FALSE)/4),0)</f>
        <v>0</v>
      </c>
      <c r="BY175" s="223">
        <f>IFERROR(IF(RIGHT(VLOOKUP($A175,csapatok!$A:$NN,BY$320,FALSE),5)="Csere",VLOOKUP(LEFT(VLOOKUP($A175,csapatok!$A:$NN,BY$320,FALSE),LEN(VLOOKUP($A175,csapatok!$A:$NN,BY$320,FALSE))-6),'csapat-ranglista'!$A:$FP,BY$321,FALSE)/8,VLOOKUP(VLOOKUP($A175,csapatok!$A:$NN,BY$320,FALSE),'csapat-ranglista'!$A:$FP,BY$321,FALSE)/4),0)</f>
        <v>0</v>
      </c>
      <c r="BZ175" s="223">
        <f>IFERROR(IF(RIGHT(VLOOKUP($A175,csapatok!$A:$NN,BZ$320,FALSE),5)="Csere",VLOOKUP(LEFT(VLOOKUP($A175,csapatok!$A:$NN,BZ$320,FALSE),LEN(VLOOKUP($A175,csapatok!$A:$NN,BZ$320,FALSE))-6),'csapat-ranglista'!$A:$FP,BZ$321,FALSE)/8,VLOOKUP(VLOOKUP($A175,csapatok!$A:$NN,BZ$320,FALSE),'csapat-ranglista'!$A:$FP,BZ$321,FALSE)/4),0)</f>
        <v>0</v>
      </c>
      <c r="CA175" s="223">
        <f>IFERROR(IF(RIGHT(VLOOKUP($A175,csapatok!$A:$NN,CA$320,FALSE),5)="Csere",VLOOKUP(LEFT(VLOOKUP($A175,csapatok!$A:$NN,CA$320,FALSE),LEN(VLOOKUP($A175,csapatok!$A:$NN,CA$320,FALSE))-6),'csapat-ranglista'!$A:$FP,CA$321,FALSE)/8,VLOOKUP(VLOOKUP($A175,csapatok!$A:$NN,CA$320,FALSE),'csapat-ranglista'!$A:$FP,CA$321,FALSE)/4),0)</f>
        <v>0</v>
      </c>
      <c r="CB175" s="223">
        <f>IFERROR(IF(RIGHT(VLOOKUP($A175,csapatok!$A:$NN,CB$320,FALSE),5)="Csere",VLOOKUP(LEFT(VLOOKUP($A175,csapatok!$A:$NN,CB$320,FALSE),LEN(VLOOKUP($A175,csapatok!$A:$NN,CB$320,FALSE))-6),'csapat-ranglista'!$A:$FP,CB$321,FALSE)/8,VLOOKUP(VLOOKUP($A175,csapatok!$A:$NN,CB$320,FALSE),'csapat-ranglista'!$A:$FP,CB$321,FALSE)/4),0)</f>
        <v>0</v>
      </c>
      <c r="CC175" s="223">
        <f>IFERROR(IF(RIGHT(VLOOKUP($A175,csapatok!$A:$NN,CC$320,FALSE),5)="Csere",VLOOKUP(LEFT(VLOOKUP($A175,csapatok!$A:$NN,CC$320,FALSE),LEN(VLOOKUP($A175,csapatok!$A:$NN,CC$320,FALSE))-6),'csapat-ranglista'!$A:$FP,CC$321,FALSE)/8,VLOOKUP(VLOOKUP($A175,csapatok!$A:$NN,CC$320,FALSE),'csapat-ranglista'!$A:$FP,CC$321,FALSE)/4),0)</f>
        <v>0</v>
      </c>
      <c r="CD175" s="223">
        <f>IFERROR(IF(RIGHT(VLOOKUP($A175,csapatok!$A:$NN,CD$320,FALSE),5)="Csere",VLOOKUP(LEFT(VLOOKUP($A175,csapatok!$A:$NN,CD$320,FALSE),LEN(VLOOKUP($A175,csapatok!$A:$NN,CD$320,FALSE))-6),'csapat-ranglista'!$A:$FP,CD$321,FALSE)/8,VLOOKUP(VLOOKUP($A175,csapatok!$A:$NN,CD$320,FALSE),'csapat-ranglista'!$A:$FP,CD$321,FALSE)/4),0)</f>
        <v>0</v>
      </c>
      <c r="CE175" s="223">
        <f>IFERROR(IF(RIGHT(VLOOKUP($A175,csapatok!$A:$NN,CE$320,FALSE),5)="Csere",VLOOKUP(LEFT(VLOOKUP($A175,csapatok!$A:$NN,CE$320,FALSE),LEN(VLOOKUP($A175,csapatok!$A:$NN,CE$320,FALSE))-6),'csapat-ranglista'!$A:$FP,CE$321,FALSE)/8,VLOOKUP(VLOOKUP($A175,csapatok!$A:$NN,CE$320,FALSE),'csapat-ranglista'!$A:$FP,CE$321,FALSE)/4),0)</f>
        <v>0</v>
      </c>
      <c r="CF175" s="223">
        <f>IFERROR(IF(RIGHT(VLOOKUP($A175,csapatok!$A:$NN,CF$320,FALSE),5)="Csere",VLOOKUP(LEFT(VLOOKUP($A175,csapatok!$A:$NN,CF$320,FALSE),LEN(VLOOKUP($A175,csapatok!$A:$NN,CF$320,FALSE))-6),'csapat-ranglista'!$A:$FP,CF$321,FALSE)/8,VLOOKUP(VLOOKUP($A175,csapatok!$A:$NN,CF$320,FALSE),'csapat-ranglista'!$A:$FP,CF$321,FALSE)/4),0)</f>
        <v>0</v>
      </c>
      <c r="CG175" s="223">
        <f>IFERROR(IF(RIGHT(VLOOKUP($A175,csapatok!$A:$NN,CG$320,FALSE),5)="Csere",VLOOKUP(LEFT(VLOOKUP($A175,csapatok!$A:$NN,CG$320,FALSE),LEN(VLOOKUP($A175,csapatok!$A:$NN,CG$320,FALSE))-6),'csapat-ranglista'!$A:$FP,CG$321,FALSE)/8,VLOOKUP(VLOOKUP($A175,csapatok!$A:$NN,CG$320,FALSE),'csapat-ranglista'!$A:$FP,CG$321,FALSE)/4),0)</f>
        <v>0</v>
      </c>
      <c r="CH175" s="223">
        <f>IFERROR(IF(RIGHT(VLOOKUP($A175,csapatok!$A:$NN,CH$320,FALSE),5)="Csere",VLOOKUP(LEFT(VLOOKUP($A175,csapatok!$A:$NN,CH$320,FALSE),LEN(VLOOKUP($A175,csapatok!$A:$NN,CH$320,FALSE))-6),'csapat-ranglista'!$A:$FP,CH$321,FALSE)/8,VLOOKUP(VLOOKUP($A175,csapatok!$A:$NN,CH$320,FALSE),'csapat-ranglista'!$A:$FP,CH$321,FALSE)/4),0)</f>
        <v>0</v>
      </c>
      <c r="CI175" s="223">
        <f>IFERROR(IF(RIGHT(VLOOKUP($A175,csapatok!$A:$NN,CI$320,FALSE),5)="Csere",VLOOKUP(LEFT(VLOOKUP($A175,csapatok!$A:$NN,CI$320,FALSE),LEN(VLOOKUP($A175,csapatok!$A:$NN,CI$320,FALSE))-6),'csapat-ranglista'!$A:$FP,CI$321,FALSE)/8,VLOOKUP(VLOOKUP($A175,csapatok!$A:$NN,CI$320,FALSE),'csapat-ranglista'!$A:$FP,CI$321,FALSE)/4),0)</f>
        <v>0</v>
      </c>
      <c r="CJ175" s="224">
        <f>versenyek!$IQ$11*IFERROR(VLOOKUP(VLOOKUP($A175,versenyek!IP:IR,3,FALSE),szabalyok!$A$16:$B$23,2,FALSE)/4,0)</f>
        <v>0</v>
      </c>
      <c r="CK175" s="224">
        <f>versenyek!$IT$11*IFERROR(VLOOKUP(VLOOKUP($A175,versenyek!IS:IU,3,FALSE),szabalyok!$A$16:$B$23,2,FALSE)/4,0)</f>
        <v>0</v>
      </c>
      <c r="CL175" s="223">
        <f>IFERROR(IF(RIGHT(VLOOKUP($A175,csapatok!$A:$NN,CL$320,FALSE),5)="Csere",VLOOKUP(LEFT(VLOOKUP($A175,csapatok!$A:$NN,CL$320,FALSE),LEN(VLOOKUP($A175,csapatok!$A:$NN,CL$320,FALSE))-6),'csapat-ranglista'!$A:$FP,CL$321,FALSE)/8,VLOOKUP(VLOOKUP($A175,csapatok!$A:$NN,CL$320,FALSE),'csapat-ranglista'!$A:$FP,CL$321,FALSE)/4),0)</f>
        <v>0</v>
      </c>
      <c r="CM175" s="223">
        <f>IFERROR(IF(RIGHT(VLOOKUP($A175,csapatok!$A:$NN,CM$320,FALSE),5)="Csere",VLOOKUP(LEFT(VLOOKUP($A175,csapatok!$A:$NN,CM$320,FALSE),LEN(VLOOKUP($A175,csapatok!$A:$NN,CM$320,FALSE))-6),'csapat-ranglista'!$A:$FP,CM$321,FALSE)/8,VLOOKUP(VLOOKUP($A175,csapatok!$A:$NN,CM$320,FALSE),'csapat-ranglista'!$A:$FP,CM$321,FALSE)/4),0)</f>
        <v>0</v>
      </c>
      <c r="CN175" s="223">
        <f>IFERROR(IF(RIGHT(VLOOKUP($A175,csapatok!$A:$NN,CN$320,FALSE),5)="Csere",VLOOKUP(LEFT(VLOOKUP($A175,csapatok!$A:$NN,CN$320,FALSE),LEN(VLOOKUP($A175,csapatok!$A:$NN,CN$320,FALSE))-6),'csapat-ranglista'!$A:$FP,CN$321,FALSE)/8,VLOOKUP(VLOOKUP($A175,csapatok!$A:$NN,CN$320,FALSE),'csapat-ranglista'!$A:$FP,CN$321,FALSE)/4),0)</f>
        <v>0</v>
      </c>
      <c r="CO175" s="223">
        <f>IFERROR(IF(RIGHT(VLOOKUP($A175,csapatok!$A:$NN,CO$320,FALSE),5)="Csere",VLOOKUP(LEFT(VLOOKUP($A175,csapatok!$A:$NN,CO$320,FALSE),LEN(VLOOKUP($A175,csapatok!$A:$NN,CO$320,FALSE))-6),'csapat-ranglista'!$A:$FP,CO$321,FALSE)/8,VLOOKUP(VLOOKUP($A175,csapatok!$A:$NN,CO$320,FALSE),'csapat-ranglista'!$A:$FP,CO$321,FALSE)/4),0)</f>
        <v>0</v>
      </c>
      <c r="CP175" s="223">
        <f>IFERROR(IF(RIGHT(VLOOKUP($A175,csapatok!$A:$NN,CP$320,FALSE),5)="Csere",VLOOKUP(LEFT(VLOOKUP($A175,csapatok!$A:$NN,CP$320,FALSE),LEN(VLOOKUP($A175,csapatok!$A:$NN,CP$320,FALSE))-6),'csapat-ranglista'!$A:$FP,CP$321,FALSE)/8,VLOOKUP(VLOOKUP($A175,csapatok!$A:$NN,CP$320,FALSE),'csapat-ranglista'!$A:$FP,CP$321,FALSE)/4),0)</f>
        <v>0</v>
      </c>
      <c r="CQ175" s="223">
        <f>IFERROR(IF(RIGHT(VLOOKUP($A175,csapatok!$A:$NN,CQ$320,FALSE),5)="Csere",VLOOKUP(LEFT(VLOOKUP($A175,csapatok!$A:$NN,CQ$320,FALSE),LEN(VLOOKUP($A175,csapatok!$A:$NN,CQ$320,FALSE))-6),'csapat-ranglista'!$A:$FP,CQ$321,FALSE)/8,VLOOKUP(VLOOKUP($A175,csapatok!$A:$NN,CQ$320,FALSE),'csapat-ranglista'!$A:$FP,CQ$321,FALSE)/4),0)</f>
        <v>0</v>
      </c>
      <c r="CR175" s="223">
        <f>IFERROR(IF(RIGHT(VLOOKUP($A175,csapatok!$A:$NN,CR$320,FALSE),5)="Csere",VLOOKUP(LEFT(VLOOKUP($A175,csapatok!$A:$NN,CR$320,FALSE),LEN(VLOOKUP($A175,csapatok!$A:$NN,CR$320,FALSE))-6),'csapat-ranglista'!$A:$FP,CR$321,FALSE)/8,VLOOKUP(VLOOKUP($A175,csapatok!$A:$NN,CR$320,FALSE),'csapat-ranglista'!$A:$FP,CR$321,FALSE)/4),0)</f>
        <v>0</v>
      </c>
      <c r="CS175" s="223">
        <f>IFERROR(IF(RIGHT(VLOOKUP($A175,csapatok!$A:$NN,CS$320,FALSE),5)="Csere",VLOOKUP(LEFT(VLOOKUP($A175,csapatok!$A:$NN,CS$320,FALSE),LEN(VLOOKUP($A175,csapatok!$A:$NN,CS$320,FALSE))-6),'csapat-ranglista'!$A:$FP,CS$321,FALSE)/8,VLOOKUP(VLOOKUP($A175,csapatok!$A:$NN,CS$320,FALSE),'csapat-ranglista'!$A:$FP,CS$321,FALSE)/4),0)</f>
        <v>0</v>
      </c>
      <c r="CT175" s="223">
        <f>IFERROR(IF(RIGHT(VLOOKUP($A175,csapatok!$A:$NN,CT$320,FALSE),5)="Csere",VLOOKUP(LEFT(VLOOKUP($A175,csapatok!$A:$NN,CT$320,FALSE),LEN(VLOOKUP($A175,csapatok!$A:$NN,CT$320,FALSE))-6),'csapat-ranglista'!$A:$FP,CT$321,FALSE)/8,VLOOKUP(VLOOKUP($A175,csapatok!$A:$NN,CT$320,FALSE),'csapat-ranglista'!$A:$FP,CT$321,FALSE)/4),0)</f>
        <v>0</v>
      </c>
      <c r="CU175" s="223">
        <f>IFERROR(IF(RIGHT(VLOOKUP($A175,csapatok!$A:$NN,CU$320,FALSE),5)="Csere",VLOOKUP(LEFT(VLOOKUP($A175,csapatok!$A:$NN,CU$320,FALSE),LEN(VLOOKUP($A175,csapatok!$A:$NN,CU$320,FALSE))-6),'csapat-ranglista'!$A:$FP,CU$321,FALSE)/8,VLOOKUP(VLOOKUP($A175,csapatok!$A:$NN,CU$320,FALSE),'csapat-ranglista'!$A:$FP,CU$321,FALSE)/4),0)</f>
        <v>0</v>
      </c>
      <c r="CV175" s="223">
        <f>IFERROR(IF(RIGHT(VLOOKUP($A175,csapatok!$A:$NN,CV$320,FALSE),5)="Csere",VLOOKUP(LEFT(VLOOKUP($A175,csapatok!$A:$NN,CV$320,FALSE),LEN(VLOOKUP($A175,csapatok!$A:$NN,CV$320,FALSE))-6),'csapat-ranglista'!$A:$FP,CV$321,FALSE)/8,VLOOKUP(VLOOKUP($A175,csapatok!$A:$NN,CV$320,FALSE),'csapat-ranglista'!$A:$FP,CV$321,FALSE)/4),0)</f>
        <v>0</v>
      </c>
      <c r="CW175" s="223">
        <f>IFERROR(IF(RIGHT(VLOOKUP($A175,csapatok!$A:$NN,CW$320,FALSE),5)="Csere",VLOOKUP(LEFT(VLOOKUP($A175,csapatok!$A:$NN,CW$320,FALSE),LEN(VLOOKUP($A175,csapatok!$A:$NN,CW$320,FALSE))-6),'csapat-ranglista'!$A:$FP,CW$321,FALSE)/8,VLOOKUP(VLOOKUP($A175,csapatok!$A:$NN,CW$320,FALSE),'csapat-ranglista'!$A:$FP,CW$321,FALSE)/4),0)</f>
        <v>0</v>
      </c>
      <c r="CX175" s="223">
        <f>IFERROR(IF(RIGHT(VLOOKUP($A175,csapatok!$A:$NN,CX$320,FALSE),5)="Csere",VLOOKUP(LEFT(VLOOKUP($A175,csapatok!$A:$NN,CX$320,FALSE),LEN(VLOOKUP($A175,csapatok!$A:$NN,CX$320,FALSE))-6),'csapat-ranglista'!$A:$FP,CX$321,FALSE)/8,VLOOKUP(VLOOKUP($A175,csapatok!$A:$NN,CX$320,FALSE),'csapat-ranglista'!$A:$FP,CX$321,FALSE)/4),0)</f>
        <v>0</v>
      </c>
      <c r="CY175" s="223">
        <f>IFERROR(IF(RIGHT(VLOOKUP($A175,csapatok!$A:$NN,CY$320,FALSE),5)="Csere",VLOOKUP(LEFT(VLOOKUP($A175,csapatok!$A:$NN,CY$320,FALSE),LEN(VLOOKUP($A175,csapatok!$A:$NN,CY$320,FALSE))-6),'csapat-ranglista'!$A:$FP,CY$321,FALSE)/8,VLOOKUP(VLOOKUP($A175,csapatok!$A:$NN,CY$320,FALSE),'csapat-ranglista'!$A:$FP,CY$321,FALSE)/4),0)</f>
        <v>0</v>
      </c>
      <c r="CZ175" s="223">
        <f>IFERROR(IF(RIGHT(VLOOKUP($A175,csapatok!$A:$NN,CZ$320,FALSE),5)="Csere",VLOOKUP(LEFT(VLOOKUP($A175,csapatok!$A:$NN,CZ$320,FALSE),LEN(VLOOKUP($A175,csapatok!$A:$NN,CZ$320,FALSE))-6),'csapat-ranglista'!$A:$FP,CZ$321,FALSE)/8,VLOOKUP(VLOOKUP($A175,csapatok!$A:$NN,CZ$320,FALSE),'csapat-ranglista'!$A:$FP,CZ$321,FALSE)/4),0)</f>
        <v>0</v>
      </c>
      <c r="DA175" s="223">
        <f>IFERROR(IF(RIGHT(VLOOKUP($A175,csapatok!$A:$NN,DA$320,FALSE),5)="Csere",VLOOKUP(LEFT(VLOOKUP($A175,csapatok!$A:$NN,DA$320,FALSE),LEN(VLOOKUP($A175,csapatok!$A:$NN,DA$320,FALSE))-6),'csapat-ranglista'!$A:$FP,DA$321,FALSE)/8,VLOOKUP(VLOOKUP($A175,csapatok!$A:$NN,DA$320,FALSE),'csapat-ranglista'!$A:$FP,DA$321,FALSE)/4),0)</f>
        <v>0</v>
      </c>
      <c r="DB175" s="223">
        <f>IFERROR(IF(RIGHT(VLOOKUP($A175,csapatok!$A:$NN,DB$320,FALSE),5)="Csere",VLOOKUP(LEFT(VLOOKUP($A175,csapatok!$A:$NN,DB$320,FALSE),LEN(VLOOKUP($A175,csapatok!$A:$NN,DB$320,FALSE))-6),'csapat-ranglista'!$A:$FP,DB$321,FALSE)/8,VLOOKUP(VLOOKUP($A175,csapatok!$A:$NN,DB$320,FALSE),'csapat-ranglista'!$A:$FP,DB$321,FALSE)/4),0)</f>
        <v>0</v>
      </c>
      <c r="DC175" s="223">
        <f>IFERROR(IF(RIGHT(VLOOKUP($A175,csapatok!$A:$NN,DC$320,FALSE),5)="Csere",VLOOKUP(LEFT(VLOOKUP($A175,csapatok!$A:$NN,DC$320,FALSE),LEN(VLOOKUP($A175,csapatok!$A:$NN,DC$320,FALSE))-6),'csapat-ranglista'!$A:$FP,DC$321,FALSE)/8,VLOOKUP(VLOOKUP($A175,csapatok!$A:$NN,DC$320,FALSE),'csapat-ranglista'!$A:$FP,DC$321,FALSE)/4),0)</f>
        <v>0</v>
      </c>
      <c r="DD175" s="223">
        <f>IFERROR(IF(RIGHT(VLOOKUP($A175,csapatok!$A:$NN,DD$320,FALSE),5)="Csere",VLOOKUP(LEFT(VLOOKUP($A175,csapatok!$A:$NN,DD$320,FALSE),LEN(VLOOKUP($A175,csapatok!$A:$NN,DD$320,FALSE))-6),'csapat-ranglista'!$A:$FP,DD$321,FALSE)/8,VLOOKUP(VLOOKUP($A175,csapatok!$A:$NN,DD$320,FALSE),'csapat-ranglista'!$A:$FP,DD$321,FALSE)/4),0)</f>
        <v>0</v>
      </c>
      <c r="DE175" s="223">
        <f>IFERROR(IF(RIGHT(VLOOKUP($A175,csapatok!$A:$NN,DE$320,FALSE),5)="Csere",VLOOKUP(LEFT(VLOOKUP($A175,csapatok!$A:$NN,DE$320,FALSE),LEN(VLOOKUP($A175,csapatok!$A:$NN,DE$320,FALSE))-6),'csapat-ranglista'!$A:$FP,DE$321,FALSE)/8,VLOOKUP(VLOOKUP($A175,csapatok!$A:$NN,DE$320,FALSE),'csapat-ranglista'!$A:$FP,DE$321,FALSE)/4),0)</f>
        <v>0</v>
      </c>
      <c r="DF175" s="223">
        <f>IFERROR(IF(RIGHT(VLOOKUP($A175,csapatok!$A:$NN,DF$320,FALSE),5)="Csere",VLOOKUP(LEFT(VLOOKUP($A175,csapatok!$A:$NN,DF$320,FALSE),LEN(VLOOKUP($A175,csapatok!$A:$NN,DF$320,FALSE))-6),'csapat-ranglista'!$A:$FP,DF$321,FALSE)/8,VLOOKUP(VLOOKUP($A175,csapatok!$A:$NN,DF$320,FALSE),'csapat-ranglista'!$A:$FP,DF$321,FALSE)/4),0)</f>
        <v>0</v>
      </c>
      <c r="DG175" s="223">
        <f>IFERROR(IF(RIGHT(VLOOKUP($A175,csapatok!$A:$NN,DG$320,FALSE),5)="Csere",VLOOKUP(LEFT(VLOOKUP($A175,csapatok!$A:$NN,DG$320,FALSE),LEN(VLOOKUP($A175,csapatok!$A:$NN,DG$320,FALSE))-6),'csapat-ranglista'!$A:$FP,DG$321,FALSE)/8,VLOOKUP(VLOOKUP($A175,csapatok!$A:$NN,DG$320,FALSE),'csapat-ranglista'!$A:$FP,DG$321,FALSE)/4),0)</f>
        <v>0</v>
      </c>
      <c r="DH175" s="223">
        <f>IFERROR(IF(RIGHT(VLOOKUP($A175,csapatok!$A:$NN,DH$320,FALSE),5)="Csere",VLOOKUP(LEFT(VLOOKUP($A175,csapatok!$A:$NN,DH$320,FALSE),LEN(VLOOKUP($A175,csapatok!$A:$NN,DH$320,FALSE))-6),'csapat-ranglista'!$A:$FP,DH$321,FALSE)/8,VLOOKUP(VLOOKUP($A175,csapatok!$A:$NN,DH$320,FALSE),'csapat-ranglista'!$A:$FP,DH$321,FALSE)/4),0)</f>
        <v>0</v>
      </c>
      <c r="DI175" s="223">
        <f>IFERROR(IF(RIGHT(VLOOKUP($A175,csapatok!$A:$NN,DI$320,FALSE),5)="Csere",VLOOKUP(LEFT(VLOOKUP($A175,csapatok!$A:$NN,DI$320,FALSE),LEN(VLOOKUP($A175,csapatok!$A:$NN,DI$320,FALSE))-6),'csapat-ranglista'!$A:$FP,DI$321,FALSE)/8,VLOOKUP(VLOOKUP($A175,csapatok!$A:$NN,DI$320,FALSE),'csapat-ranglista'!$A:$FP,DI$321,FALSE)/4),0)</f>
        <v>0</v>
      </c>
      <c r="DJ175" s="223">
        <f>IFERROR(IF(RIGHT(VLOOKUP($A175,csapatok!$A:$NN,DJ$320,FALSE),5)="Csere",VLOOKUP(LEFT(VLOOKUP($A175,csapatok!$A:$NN,DJ$320,FALSE),LEN(VLOOKUP($A175,csapatok!$A:$NN,DJ$320,FALSE))-6),'csapat-ranglista'!$A:$FP,DJ$321,FALSE)/8,VLOOKUP(VLOOKUP($A175,csapatok!$A:$NN,DJ$320,FALSE),'csapat-ranglista'!$A:$FP,DJ$321,FALSE)/4),0)</f>
        <v>0</v>
      </c>
      <c r="DK175" s="223">
        <f>IFERROR(IF(RIGHT(VLOOKUP($A175,csapatok!$A:$NN,DK$320,FALSE),5)="Csere",VLOOKUP(LEFT(VLOOKUP($A175,csapatok!$A:$NN,DK$320,FALSE),LEN(VLOOKUP($A175,csapatok!$A:$NN,DK$320,FALSE))-6),'csapat-ranglista'!$A:$FP,DK$321,FALSE)/8,VLOOKUP(VLOOKUP($A175,csapatok!$A:$NN,DK$320,FALSE),'csapat-ranglista'!$A:$FP,DK$321,FALSE)/4),0)</f>
        <v>0</v>
      </c>
      <c r="DL175" s="223">
        <f>IFERROR(IF(RIGHT(VLOOKUP($A175,csapatok!$A:$NN,DL$320,FALSE),5)="Csere",VLOOKUP(LEFT(VLOOKUP($A175,csapatok!$A:$NN,DL$320,FALSE),LEN(VLOOKUP($A175,csapatok!$A:$NN,DL$320,FALSE))-6),'csapat-ranglista'!$A:$FP,DL$321,FALSE)/8,VLOOKUP(VLOOKUP($A175,csapatok!$A:$NN,DL$320,FALSE),'csapat-ranglista'!$A:$FP,DL$321,FALSE)/4),0)</f>
        <v>0</v>
      </c>
      <c r="DM175" s="223">
        <f>IFERROR(IF(RIGHT(VLOOKUP($A175,csapatok!$A:$NN,DM$320,FALSE),5)="Csere",VLOOKUP(LEFT(VLOOKUP($A175,csapatok!$A:$NN,DM$320,FALSE),LEN(VLOOKUP($A175,csapatok!$A:$NN,DM$320,FALSE))-6),'csapat-ranglista'!$A:$FP,DM$321,FALSE)/8,VLOOKUP(VLOOKUP($A175,csapatok!$A:$NN,DM$320,FALSE),'csapat-ranglista'!$A:$FP,DM$321,FALSE)/4),0)</f>
        <v>0</v>
      </c>
      <c r="DN175" s="223">
        <f>IFERROR(IF(RIGHT(VLOOKUP($A175,csapatok!$A:$NN,DN$320,FALSE),5)="Csere",VLOOKUP(LEFT(VLOOKUP($A175,csapatok!$A:$NN,DN$320,FALSE),LEN(VLOOKUP($A175,csapatok!$A:$NN,DN$320,FALSE))-6),'csapat-ranglista'!$A:$FP,DN$321,FALSE)/8,VLOOKUP(VLOOKUP($A175,csapatok!$A:$NN,DN$320,FALSE),'csapat-ranglista'!$A:$FP,DN$321,FALSE)/4),0)</f>
        <v>0</v>
      </c>
      <c r="DO175" s="224">
        <f>versenyek!$MF$11*IFERROR(VLOOKUP(VLOOKUP($A175,versenyek!ME:MG,3,FALSE),szabalyok!$A$16:$B$23,2,FALSE)/4,0)</f>
        <v>0</v>
      </c>
      <c r="DP175" s="224">
        <f>versenyek!$MI$11*IFERROR(VLOOKUP(VLOOKUP($A175,versenyek!MH:MJ,3,FALSE),szabalyok!$A$16:$B$23,2,FALSE)/4,0)</f>
        <v>0</v>
      </c>
      <c r="DQ175" s="223">
        <f>IFERROR(IF(RIGHT(VLOOKUP($A175,csapatok!$A:$NN,DQ$320,FALSE),5)="Csere",VLOOKUP(LEFT(VLOOKUP($A175,csapatok!$A:$NN,DQ$320,FALSE),LEN(VLOOKUP($A175,csapatok!$A:$NN,DQ$320,FALSE))-6),'csapat-ranglista'!$A:$FP,DQ$321,FALSE)/8,VLOOKUP(VLOOKUP($A175,csapatok!$A:$NN,DQ$320,FALSE),'csapat-ranglista'!$A:$FP,DQ$321,FALSE)/4),0)</f>
        <v>0</v>
      </c>
      <c r="DR175" s="223">
        <f>IFERROR(IF(RIGHT(VLOOKUP($A175,csapatok!$A:$NN,DR$320,FALSE),5)="Csere",VLOOKUP(LEFT(VLOOKUP($A175,csapatok!$A:$NN,DR$320,FALSE),LEN(VLOOKUP($A175,csapatok!$A:$NN,DR$320,FALSE))-6),'csapat-ranglista'!$A:$FP,DR$321,FALSE)/8,VLOOKUP(VLOOKUP($A175,csapatok!$A:$NN,DR$320,FALSE),'csapat-ranglista'!$A:$FP,DR$321,FALSE)/4),0)</f>
        <v>0</v>
      </c>
      <c r="DS175" s="223">
        <f>IFERROR(IF(RIGHT(VLOOKUP($A175,csapatok!$A:$NN,DS$320,FALSE),5)="Csere",VLOOKUP(LEFT(VLOOKUP($A175,csapatok!$A:$NN,DS$320,FALSE),LEN(VLOOKUP($A175,csapatok!$A:$NN,DS$320,FALSE))-6),'csapat-ranglista'!$A:$FP,DS$321,FALSE)/8,VLOOKUP(VLOOKUP($A175,csapatok!$A:$NN,DS$320,FALSE),'csapat-ranglista'!$A:$FP,DS$321,FALSE)/4),0)</f>
        <v>0</v>
      </c>
      <c r="DT175" s="223">
        <f>IFERROR(IF(RIGHT(VLOOKUP($A175,csapatok!$A:$NN,DT$320,FALSE),5)="Csere",VLOOKUP(LEFT(VLOOKUP($A175,csapatok!$A:$NN,DT$320,FALSE),LEN(VLOOKUP($A175,csapatok!$A:$NN,DT$320,FALSE))-6),'csapat-ranglista'!$A:$FP,DT$321,FALSE)/8,VLOOKUP(VLOOKUP($A175,csapatok!$A:$NN,DT$320,FALSE),'csapat-ranglista'!$A:$FP,DT$321,FALSE)/4),0)</f>
        <v>0</v>
      </c>
      <c r="DU175" s="223">
        <f>IFERROR(IF(RIGHT(VLOOKUP($A175,csapatok!$A:$NN,DU$320,FALSE),5)="Csere",VLOOKUP(LEFT(VLOOKUP($A175,csapatok!$A:$NN,DU$320,FALSE),LEN(VLOOKUP($A175,csapatok!$A:$NN,DU$320,FALSE))-6),'csapat-ranglista'!$A:$FP,DU$321,FALSE)/8,VLOOKUP(VLOOKUP($A175,csapatok!$A:$NN,DU$320,FALSE),'csapat-ranglista'!$A:$FP,DU$321,FALSE)/4),0)</f>
        <v>0</v>
      </c>
      <c r="DV175" s="223">
        <f>IFERROR(IF(RIGHT(VLOOKUP($A175,csapatok!$A:$NN,DV$320,FALSE),5)="Csere",VLOOKUP(LEFT(VLOOKUP($A175,csapatok!$A:$NN,DV$320,FALSE),LEN(VLOOKUP($A175,csapatok!$A:$NN,DV$320,FALSE))-6),'csapat-ranglista'!$A:$FP,DV$321,FALSE)/8,VLOOKUP(VLOOKUP($A175,csapatok!$A:$NN,DV$320,FALSE),'csapat-ranglista'!$A:$FP,DV$321,FALSE)/4),0)</f>
        <v>0</v>
      </c>
      <c r="DW175" s="223">
        <f>IFERROR(IF(RIGHT(VLOOKUP($A175,csapatok!$A:$NN,DW$320,FALSE),5)="Csere",VLOOKUP(LEFT(VLOOKUP($A175,csapatok!$A:$NN,DW$320,FALSE),LEN(VLOOKUP($A175,csapatok!$A:$NN,DW$320,FALSE))-6),'csapat-ranglista'!$A:$FP,DW$321,FALSE)/8,VLOOKUP(VLOOKUP($A175,csapatok!$A:$NN,DW$320,FALSE),'csapat-ranglista'!$A:$FP,DW$321,FALSE)/4),0)</f>
        <v>0</v>
      </c>
      <c r="DX175" s="223">
        <f>IFERROR(IF(RIGHT(VLOOKUP($A175,csapatok!$A:$NN,DX$320,FALSE),5)="Csere",VLOOKUP(LEFT(VLOOKUP($A175,csapatok!$A:$NN,DX$320,FALSE),LEN(VLOOKUP($A175,csapatok!$A:$NN,DX$320,FALSE))-6),'csapat-ranglista'!$A:$FP,DX$321,FALSE)/8,VLOOKUP(VLOOKUP($A175,csapatok!$A:$NN,DX$320,FALSE),'csapat-ranglista'!$A:$FP,DX$321,FALSE)/4),0)</f>
        <v>0</v>
      </c>
      <c r="DY175" s="223">
        <f>IFERROR(IF(RIGHT(VLOOKUP($A175,csapatok!$A:$NN,DY$320,FALSE),5)="Csere",VLOOKUP(LEFT(VLOOKUP($A175,csapatok!$A:$NN,DY$320,FALSE),LEN(VLOOKUP($A175,csapatok!$A:$NN,DY$320,FALSE))-6),'csapat-ranglista'!$A:$FP,DY$321,FALSE)/8,VLOOKUP(VLOOKUP($A175,csapatok!$A:$NN,DY$320,FALSE),'csapat-ranglista'!$A:$FP,DY$321,FALSE)/4),0)</f>
        <v>0</v>
      </c>
      <c r="DZ175" s="223">
        <f>IFERROR(IF(RIGHT(VLOOKUP($A175,csapatok!$A:$NN,DZ$320,FALSE),5)="Csere",VLOOKUP(LEFT(VLOOKUP($A175,csapatok!$A:$NN,DZ$320,FALSE),LEN(VLOOKUP($A175,csapatok!$A:$NN,DZ$320,FALSE))-6),'csapat-ranglista'!$A:$FP,DZ$321,FALSE)/8,VLOOKUP(VLOOKUP($A175,csapatok!$A:$NN,DZ$320,FALSE),'csapat-ranglista'!$A:$FP,DZ$321,FALSE)/4),0)</f>
        <v>0</v>
      </c>
      <c r="EA175" s="223">
        <f>IFERROR(IF(RIGHT(VLOOKUP($A175,csapatok!$A:$NN,EA$320,FALSE),5)="Csere",VLOOKUP(LEFT(VLOOKUP($A175,csapatok!$A:$NN,EA$320,FALSE),LEN(VLOOKUP($A175,csapatok!$A:$NN,EA$320,FALSE))-6),'csapat-ranglista'!$A:$FP,EA$321,FALSE)/8,VLOOKUP(VLOOKUP($A175,csapatok!$A:$NN,EA$320,FALSE),'csapat-ranglista'!$A:$FP,EA$321,FALSE)/4),0)</f>
        <v>0</v>
      </c>
      <c r="EB175" s="223">
        <f>IFERROR(IF(RIGHT(VLOOKUP($A175,csapatok!$A:$NN,EB$320,FALSE),5)="Csere",VLOOKUP(LEFT(VLOOKUP($A175,csapatok!$A:$NN,EB$320,FALSE),LEN(VLOOKUP($A175,csapatok!$A:$NN,EB$320,FALSE))-6),'csapat-ranglista'!$A:$FP,EB$321,FALSE)/8,VLOOKUP(VLOOKUP($A175,csapatok!$A:$NN,EB$320,FALSE),'csapat-ranglista'!$A:$FP,EB$321,FALSE)/4),0)</f>
        <v>0</v>
      </c>
      <c r="EC175" s="223">
        <f>IFERROR(IF(RIGHT(VLOOKUP($A175,csapatok!$A:$NN,EC$320,FALSE),5)="Csere",VLOOKUP(LEFT(VLOOKUP($A175,csapatok!$A:$NN,EC$320,FALSE),LEN(VLOOKUP($A175,csapatok!$A:$NN,EC$320,FALSE))-6),'csapat-ranglista'!$A:$FP,EC$321,FALSE)/8,VLOOKUP(VLOOKUP($A175,csapatok!$A:$NN,EC$320,FALSE),'csapat-ranglista'!$A:$FP,EC$321,FALSE)/4),0)</f>
        <v>0</v>
      </c>
      <c r="ED175" s="223">
        <f>IFERROR(IF(RIGHT(VLOOKUP($A175,csapatok!$A:$NN,ED$320,FALSE),5)="Csere",VLOOKUP(LEFT(VLOOKUP($A175,csapatok!$A:$NN,ED$320,FALSE),LEN(VLOOKUP($A175,csapatok!$A:$NN,ED$320,FALSE))-6),'csapat-ranglista'!$A:$FP,ED$321,FALSE)/8,VLOOKUP(VLOOKUP($A175,csapatok!$A:$NN,ED$320,FALSE),'csapat-ranglista'!$A:$FP,ED$321,FALSE)/4),0)</f>
        <v>0</v>
      </c>
      <c r="EE175" s="223">
        <f>IFERROR(IF(RIGHT(VLOOKUP($A175,csapatok!$A:$NN,EE$320,FALSE),5)="Csere",VLOOKUP(LEFT(VLOOKUP($A175,csapatok!$A:$NN,EE$320,FALSE),LEN(VLOOKUP($A175,csapatok!$A:$NN,EE$320,FALSE))-6),'csapat-ranglista'!$A:$FP,EE$321,FALSE)/8,VLOOKUP(VLOOKUP($A175,csapatok!$A:$NN,EE$320,FALSE),'csapat-ranglista'!$A:$FP,EE$321,FALSE)/4),0)</f>
        <v>0</v>
      </c>
      <c r="EF175" s="223">
        <f>IFERROR(IF(RIGHT(VLOOKUP($A175,csapatok!$A:$NN,EF$320,FALSE),5)="Csere",VLOOKUP(LEFT(VLOOKUP($A175,csapatok!$A:$NN,EF$320,FALSE),LEN(VLOOKUP($A175,csapatok!$A:$NN,EF$320,FALSE))-6),'csapat-ranglista'!$A:$FP,EF$321,FALSE)/8,VLOOKUP(VLOOKUP($A175,csapatok!$A:$NN,EF$320,FALSE),'csapat-ranglista'!$A:$FP,EF$321,FALSE)/4),0)</f>
        <v>0</v>
      </c>
      <c r="EG175" s="223">
        <f>IFERROR(IF(RIGHT(VLOOKUP($A175,csapatok!$A:$NN,EG$320,FALSE),5)="Csere",VLOOKUP(LEFT(VLOOKUP($A175,csapatok!$A:$NN,EG$320,FALSE),LEN(VLOOKUP($A175,csapatok!$A:$NN,EG$320,FALSE))-6),'csapat-ranglista'!$A:$FP,EG$321,FALSE)/8,VLOOKUP(VLOOKUP($A175,csapatok!$A:$NN,EG$320,FALSE),'csapat-ranglista'!$A:$FP,EG$321,FALSE)/4),0)</f>
        <v>0</v>
      </c>
      <c r="EH175" s="223">
        <f>IFERROR(IF(RIGHT(VLOOKUP($A175,csapatok!$A:$NN,EH$320,FALSE),5)="Csere",VLOOKUP(LEFT(VLOOKUP($A175,csapatok!$A:$NN,EH$320,FALSE),LEN(VLOOKUP($A175,csapatok!$A:$NN,EH$320,FALSE))-6),'csapat-ranglista'!$A:$FP,EH$321,FALSE)/8,VLOOKUP(VLOOKUP($A175,csapatok!$A:$NN,EH$320,FALSE),'csapat-ranglista'!$A:$FP,EH$321,FALSE)/4),0)</f>
        <v>0</v>
      </c>
      <c r="EI175" s="223">
        <f>IFERROR(IF(RIGHT(VLOOKUP($A175,csapatok!$A:$NN,EI$320,FALSE),5)="Csere",VLOOKUP(LEFT(VLOOKUP($A175,csapatok!$A:$NN,EI$320,FALSE),LEN(VLOOKUP($A175,csapatok!$A:$NN,EI$320,FALSE))-6),'csapat-ranglista'!$A:$FP,EI$321,FALSE)/8,VLOOKUP(VLOOKUP($A175,csapatok!$A:$NN,EI$320,FALSE),'csapat-ranglista'!$A:$FP,EI$321,FALSE)/4),0)</f>
        <v>0</v>
      </c>
      <c r="EJ175" s="223">
        <f>IFERROR(IF(RIGHT(VLOOKUP($A175,csapatok!$A:$NN,EJ$320,FALSE),5)="Csere",VLOOKUP(LEFT(VLOOKUP($A175,csapatok!$A:$NN,EJ$320,FALSE),LEN(VLOOKUP($A175,csapatok!$A:$NN,EJ$320,FALSE))-6),'csapat-ranglista'!$A:$FP,EJ$321,FALSE)/8,VLOOKUP(VLOOKUP($A175,csapatok!$A:$NN,EJ$320,FALSE),'csapat-ranglista'!$A:$FP,EJ$321,FALSE)/4),0)</f>
        <v>0</v>
      </c>
      <c r="EK175" s="223">
        <f>IFERROR(IF(RIGHT(VLOOKUP($A175,csapatok!$A:$NN,EK$320,FALSE),5)="Csere",VLOOKUP(LEFT(VLOOKUP($A175,csapatok!$A:$NN,EK$320,FALSE),LEN(VLOOKUP($A175,csapatok!$A:$NN,EK$320,FALSE))-6),'csapat-ranglista'!$A:$FP,EK$321,FALSE)/8,VLOOKUP(VLOOKUP($A175,csapatok!$A:$NN,EK$320,FALSE),'csapat-ranglista'!$A:$FP,EK$321,FALSE)/4),0)</f>
        <v>0</v>
      </c>
      <c r="EL175" s="223">
        <f>IFERROR(IF(RIGHT(VLOOKUP($A175,csapatok!$A:$NN,EL$320,FALSE),5)="Csere",VLOOKUP(LEFT(VLOOKUP($A175,csapatok!$A:$NN,EL$320,FALSE),LEN(VLOOKUP($A175,csapatok!$A:$NN,EL$320,FALSE))-6),'csapat-ranglista'!$A:$FP,EL$321,FALSE)/8,VLOOKUP(VLOOKUP($A175,csapatok!$A:$NN,EL$320,FALSE),'csapat-ranglista'!$A:$FP,EL$321,FALSE)/4),0)</f>
        <v>0</v>
      </c>
      <c r="EM175" s="223">
        <f>IFERROR(IF(RIGHT(VLOOKUP($A175,csapatok!$A:$NN,EM$320,FALSE),5)="Csere",VLOOKUP(LEFT(VLOOKUP($A175,csapatok!$A:$NN,EM$320,FALSE),LEN(VLOOKUP($A175,csapatok!$A:$NN,EM$320,FALSE))-6),'csapat-ranglista'!$A:$FP,EM$321,FALSE)/8,VLOOKUP(VLOOKUP($A175,csapatok!$A:$NN,EM$320,FALSE),'csapat-ranglista'!$A:$FP,EM$321,FALSE)/4),0)</f>
        <v>0</v>
      </c>
      <c r="EN175" s="223">
        <f>IFERROR(IF(RIGHT(VLOOKUP($A175,csapatok!$A:$NN,EN$320,FALSE),5)="Csere",VLOOKUP(LEFT(VLOOKUP($A175,csapatok!$A:$NN,EN$320,FALSE),LEN(VLOOKUP($A175,csapatok!$A:$NN,EN$320,FALSE))-6),'csapat-ranglista'!$A:$FP,EN$321,FALSE)/8,VLOOKUP(VLOOKUP($A175,csapatok!$A:$NN,EN$320,FALSE),'csapat-ranglista'!$A:$FP,EN$321,FALSE)/4),0)</f>
        <v>0</v>
      </c>
      <c r="EO175" s="223">
        <f>IFERROR(IF(RIGHT(VLOOKUP($A175,csapatok!$A:$NN,EO$320,FALSE),5)="Csere",VLOOKUP(LEFT(VLOOKUP($A175,csapatok!$A:$NN,EO$320,FALSE),LEN(VLOOKUP($A175,csapatok!$A:$NN,EO$320,FALSE))-6),'csapat-ranglista'!$A:$FP,EO$321,FALSE)/8,VLOOKUP(VLOOKUP($A175,csapatok!$A:$NN,EO$320,FALSE),'csapat-ranglista'!$A:$FP,EO$321,FALSE)/4),0)</f>
        <v>0</v>
      </c>
      <c r="EP175" s="223">
        <f>IFERROR(IF(RIGHT(VLOOKUP($A175,csapatok!$A:$NN,EP$320,FALSE),5)="Csere",VLOOKUP(LEFT(VLOOKUP($A175,csapatok!$A:$NN,EP$320,FALSE),LEN(VLOOKUP($A175,csapatok!$A:$NN,EP$320,FALSE))-6),'csapat-ranglista'!$A:$FP,EP$321,FALSE)/8,VLOOKUP(VLOOKUP($A175,csapatok!$A:$NN,EP$320,FALSE),'csapat-ranglista'!$A:$FP,EP$321,FALSE)/4),0)</f>
        <v>0</v>
      </c>
      <c r="EQ175" s="223">
        <f>IFERROR(IF(RIGHT(VLOOKUP($A175,csapatok!$A:$NN,EQ$320,FALSE),5)="Csere",VLOOKUP(LEFT(VLOOKUP($A175,csapatok!$A:$NN,EQ$320,FALSE),LEN(VLOOKUP($A175,csapatok!$A:$NN,EQ$320,FALSE))-6),'csapat-ranglista'!$A:$FP,EQ$321,FALSE)/8,VLOOKUP(VLOOKUP($A175,csapatok!$A:$NN,EQ$320,FALSE),'csapat-ranglista'!$A:$FP,EQ$321,FALSE)/4),0)</f>
        <v>0</v>
      </c>
      <c r="ER175" s="223">
        <f>IFERROR(IF(RIGHT(VLOOKUP($A175,csapatok!$A:$NN,ER$320,FALSE),5)="Csere",VLOOKUP(LEFT(VLOOKUP($A175,csapatok!$A:$NN,ER$320,FALSE),LEN(VLOOKUP($A175,csapatok!$A:$NN,ER$320,FALSE))-6),'csapat-ranglista'!$A:$FP,ER$321,FALSE)/8,VLOOKUP(VLOOKUP($A175,csapatok!$A:$NN,ER$320,FALSE),'csapat-ranglista'!$A:$FP,ER$321,FALSE)/4),0)</f>
        <v>0</v>
      </c>
      <c r="ES175" s="223">
        <f>IFERROR(IF(RIGHT(VLOOKUP($A175,csapatok!$A:$NN,ES$320,FALSE),5)="Csere",VLOOKUP(LEFT(VLOOKUP($A175,csapatok!$A:$NN,ES$320,FALSE),LEN(VLOOKUP($A175,csapatok!$A:$NN,ES$320,FALSE))-6),'csapat-ranglista'!$A:$FP,ES$321,FALSE)/8,VLOOKUP(VLOOKUP($A175,csapatok!$A:$NN,ES$320,FALSE),'csapat-ranglista'!$A:$FP,ES$321,FALSE)/4),0)</f>
        <v>0</v>
      </c>
      <c r="ET175" s="223">
        <f>IFERROR(IF(RIGHT(VLOOKUP($A175,csapatok!$A:$NN,ET$320,FALSE),5)="Csere",VLOOKUP(LEFT(VLOOKUP($A175,csapatok!$A:$NN,ET$320,FALSE),LEN(VLOOKUP($A175,csapatok!$A:$NN,ET$320,FALSE))-6),'csapat-ranglista'!$A:$FP,ET$321,FALSE)/8,VLOOKUP(VLOOKUP($A175,csapatok!$A:$NN,ET$320,FALSE),'csapat-ranglista'!$A:$FP,ET$321,FALSE)/4),0)</f>
        <v>0</v>
      </c>
      <c r="EU175" s="223">
        <f>IFERROR(IF(RIGHT(VLOOKUP($A175,csapatok!$A:$NN,EU$320,FALSE),5)="Csere",VLOOKUP(LEFT(VLOOKUP($A175,csapatok!$A:$NN,EU$320,FALSE),LEN(VLOOKUP($A175,csapatok!$A:$NN,EU$320,FALSE))-6),'csapat-ranglista'!$A:$FP,EU$321,FALSE)/8,VLOOKUP(VLOOKUP($A175,csapatok!$A:$NN,EU$320,FALSE),'csapat-ranglista'!$A:$FP,EU$321,FALSE)/4),0)</f>
        <v>0</v>
      </c>
      <c r="EV175" s="223">
        <f>IFERROR(IF(RIGHT(VLOOKUP($A175,csapatok!$A:$NN,EV$320,FALSE),5)="Csere",VLOOKUP(LEFT(VLOOKUP($A175,csapatok!$A:$NN,EV$320,FALSE),LEN(VLOOKUP($A175,csapatok!$A:$NN,EV$320,FALSE))-6),'csapat-ranglista'!$A:$FP,EV$321,FALSE)/8,VLOOKUP(VLOOKUP($A175,csapatok!$A:$NN,EV$320,FALSE),'csapat-ranglista'!$A:$FP,EV$321,FALSE)/4),0)</f>
        <v>0</v>
      </c>
      <c r="EW175" s="223">
        <f>IFERROR(IF(RIGHT(VLOOKUP($A175,csapatok!$A:$NN,EW$320,FALSE),5)="Csere",VLOOKUP(LEFT(VLOOKUP($A175,csapatok!$A:$NN,EW$320,FALSE),LEN(VLOOKUP($A175,csapatok!$A:$NN,EW$320,FALSE))-6),'csapat-ranglista'!$A:$FP,EW$321,FALSE)/8,VLOOKUP(VLOOKUP($A175,csapatok!$A:$NN,EW$320,FALSE),'csapat-ranglista'!$A:$FP,EW$321,FALSE)/4),0)</f>
        <v>0</v>
      </c>
      <c r="EX175" s="223">
        <f>IFERROR(IF(RIGHT(VLOOKUP($A175,csapatok!$A:$NN,EX$320,FALSE),5)="Csere",VLOOKUP(LEFT(VLOOKUP($A175,csapatok!$A:$NN,EX$320,FALSE),LEN(VLOOKUP($A175,csapatok!$A:$NN,EX$320,FALSE))-6),'csapat-ranglista'!$A:$FP,EX$321,FALSE)/8,VLOOKUP(VLOOKUP($A175,csapatok!$A:$NN,EX$320,FALSE),'csapat-ranglista'!$A:$FP,EX$321,FALSE)/4),0)</f>
        <v>0</v>
      </c>
      <c r="EY175" s="223">
        <f>IFERROR(IF(RIGHT(VLOOKUP($A175,csapatok!$A:$NN,EY$320,FALSE),5)="Csere",VLOOKUP(LEFT(VLOOKUP($A175,csapatok!$A:$NN,EY$320,FALSE),LEN(VLOOKUP($A175,csapatok!$A:$NN,EY$320,FALSE))-6),'csapat-ranglista'!$A:$FP,EY$321,FALSE)/8,VLOOKUP(VLOOKUP($A175,csapatok!$A:$NN,EY$320,FALSE),'csapat-ranglista'!$A:$FP,EY$321,FALSE)/4),0)</f>
        <v>0</v>
      </c>
      <c r="EZ175" s="223">
        <f>IFERROR(IF(RIGHT(VLOOKUP($A175,csapatok!$A:$NN,EZ$320,FALSE),5)="Csere",VLOOKUP(LEFT(VLOOKUP($A175,csapatok!$A:$NN,EZ$320,FALSE),LEN(VLOOKUP($A175,csapatok!$A:$NN,EZ$320,FALSE))-6),'csapat-ranglista'!$A:$FP,EZ$321,FALSE)/8,VLOOKUP(VLOOKUP($A175,csapatok!$A:$NN,EZ$320,FALSE),'csapat-ranglista'!$A:$FP,EZ$321,FALSE)/4),0)</f>
        <v>0</v>
      </c>
      <c r="FA175" s="223">
        <f>IFERROR(IF(RIGHT(VLOOKUP($A175,csapatok!$A:$NN,FA$320,FALSE),5)="Csere",VLOOKUP(LEFT(VLOOKUP($A175,csapatok!$A:$NN,FA$320,FALSE),LEN(VLOOKUP($A175,csapatok!$A:$NN,FA$320,FALSE))-6),'csapat-ranglista'!$A:$FP,FA$321,FALSE)/8,VLOOKUP(VLOOKUP($A175,csapatok!$A:$NN,FA$320,FALSE),'csapat-ranglista'!$A:$FP,FA$321,FALSE)/4),0)</f>
        <v>0</v>
      </c>
      <c r="FB175" s="223">
        <f>IFERROR(IF(RIGHT(VLOOKUP($A175,csapatok!$A:$NN,FB$320,FALSE),5)="Csere",VLOOKUP(LEFT(VLOOKUP($A175,csapatok!$A:$NN,FB$320,FALSE),LEN(VLOOKUP($A175,csapatok!$A:$NN,FB$320,FALSE))-6),'csapat-ranglista'!$A:$FP,FB$321,FALSE)/8,VLOOKUP(VLOOKUP($A175,csapatok!$A:$NN,FB$320,FALSE),'csapat-ranglista'!$A:$FP,FB$321,FALSE)/4),0)</f>
        <v>0</v>
      </c>
      <c r="FC175" s="223">
        <f>IFERROR(IF(RIGHT(VLOOKUP($A175,csapatok!$A:$NN,FC$320,FALSE),5)="Csere",VLOOKUP(LEFT(VLOOKUP($A175,csapatok!$A:$NN,FC$320,FALSE),LEN(VLOOKUP($A175,csapatok!$A:$NN,FC$320,FALSE))-6),'csapat-ranglista'!$A:$FP,FC$321,FALSE)/8,VLOOKUP(VLOOKUP($A175,csapatok!$A:$NN,FC$320,FALSE),'csapat-ranglista'!$A:$FP,FC$321,FALSE)/4),0)</f>
        <v>0</v>
      </c>
      <c r="FD175" s="224">
        <f>versenyek!$QY$11*IFERROR(VLOOKUP(VLOOKUP($A175,versenyek!QX:QZ,3,FALSE),szabalyok!$A$16:$B$23,2,FALSE)/4,0)</f>
        <v>0</v>
      </c>
      <c r="FE175" s="224">
        <f>versenyek!$RB$11*IFERROR(VLOOKUP(VLOOKUP($A175,versenyek!RA:RC,3,FALSE),szabalyok!$A$16:$B$23,2,FALSE)/4,0)</f>
        <v>0</v>
      </c>
      <c r="FF175" s="223">
        <f>IFERROR(IF(RIGHT(VLOOKUP($A175,csapatok!$A:$NN,FF$320,FALSE),5)="Csere",VLOOKUP(LEFT(VLOOKUP($A175,csapatok!$A:$NN,FF$320,FALSE),LEN(VLOOKUP($A175,csapatok!$A:$NN,FF$320,FALSE))-6),'csapat-ranglista'!$A:$FP,FF$321,FALSE)/8,VLOOKUP(VLOOKUP($A175,csapatok!$A:$NN,FF$320,FALSE),'csapat-ranglista'!$A:$FP,FF$321,FALSE)/4),0)</f>
        <v>0</v>
      </c>
      <c r="FG175" s="223">
        <f>IFERROR(IF(RIGHT(VLOOKUP($A175,csapatok!$A:$NN,FG$320,FALSE),5)="Csere",VLOOKUP(LEFT(VLOOKUP($A175,csapatok!$A:$NN,FG$320,FALSE),LEN(VLOOKUP($A175,csapatok!$A:$NN,FG$320,FALSE))-6),'csapat-ranglista'!$A:$FP,FG$321,FALSE)/8,VLOOKUP(VLOOKUP($A175,csapatok!$A:$NN,FG$320,FALSE),'csapat-ranglista'!$A:$FP,FG$321,FALSE)/4),0)</f>
        <v>0</v>
      </c>
      <c r="FH175" s="223">
        <f>IFERROR(IF(RIGHT(VLOOKUP($A175,csapatok!$A:$NN,FH$320,FALSE),5)="Csere",VLOOKUP(LEFT(VLOOKUP($A175,csapatok!$A:$NN,FH$320,FALSE),LEN(VLOOKUP($A175,csapatok!$A:$NN,FH$320,FALSE))-6),'csapat-ranglista'!$A:$FP,FH$321,FALSE)/8,VLOOKUP(VLOOKUP($A175,csapatok!$A:$NN,FH$320,FALSE),'csapat-ranglista'!$A:$FP,FH$321,FALSE)/4),0)</f>
        <v>0</v>
      </c>
      <c r="FI175" s="223">
        <f>IFERROR(IF(RIGHT(VLOOKUP($A175,csapatok!$A:$NN,FI$320,FALSE),5)="Csere",VLOOKUP(LEFT(VLOOKUP($A175,csapatok!$A:$NN,FI$320,FALSE),LEN(VLOOKUP($A175,csapatok!$A:$NN,FI$320,FALSE))-6),'csapat-ranglista'!$A:$FP,FI$321,FALSE)/8,VLOOKUP(VLOOKUP($A175,csapatok!$A:$NN,FI$320,FALSE),'csapat-ranglista'!$A:$FP,FI$321,FALSE)/4),0)</f>
        <v>0</v>
      </c>
      <c r="FJ175" s="223">
        <f>IFERROR(IF(RIGHT(VLOOKUP($A175,csapatok!$A:$NN,FJ$320,FALSE),5)="Csere",VLOOKUP(LEFT(VLOOKUP($A175,csapatok!$A:$NN,FJ$320,FALSE),LEN(VLOOKUP($A175,csapatok!$A:$NN,FJ$320,FALSE))-6),'csapat-ranglista'!$A:$FP,FJ$321,FALSE)/8,VLOOKUP(VLOOKUP($A175,csapatok!$A:$NN,FJ$320,FALSE),'csapat-ranglista'!$A:$FP,FJ$321,FALSE)/4),0)</f>
        <v>0</v>
      </c>
      <c r="FK175" s="223">
        <f>IFERROR(IF(RIGHT(VLOOKUP($A175,csapatok!$A:$NN,FK$320,FALSE),5)="Csere",VLOOKUP(LEFT(VLOOKUP($A175,csapatok!$A:$NN,FK$320,FALSE),LEN(VLOOKUP($A175,csapatok!$A:$NN,FK$320,FALSE))-6),'csapat-ranglista'!$A:$FP,FK$321,FALSE)/8,VLOOKUP(VLOOKUP($A175,csapatok!$A:$NN,FK$320,FALSE),'csapat-ranglista'!$A:$FP,FK$321,FALSE)/4),0)</f>
        <v>0</v>
      </c>
      <c r="FL175" s="223">
        <f>IFERROR(IF(RIGHT(VLOOKUP($A175,csapatok!$A:$NN,FL$320,FALSE),5)="Csere",VLOOKUP(LEFT(VLOOKUP($A175,csapatok!$A:$NN,FL$320,FALSE),LEN(VLOOKUP($A175,csapatok!$A:$NN,FL$320,FALSE))-6),'csapat-ranglista'!$A:$FP,FL$321,FALSE)/8,VLOOKUP(VLOOKUP($A175,csapatok!$A:$NN,FL$320,FALSE),'csapat-ranglista'!$A:$FP,FL$321,FALSE)/4),0)</f>
        <v>0</v>
      </c>
      <c r="FM175" s="223">
        <f>IFERROR(IF(RIGHT(VLOOKUP($A175,csapatok!$A:$NN,FM$320,FALSE),5)="Csere",VLOOKUP(LEFT(VLOOKUP($A175,csapatok!$A:$NN,FM$320,FALSE),LEN(VLOOKUP($A175,csapatok!$A:$NN,FM$320,FALSE))-6),'csapat-ranglista'!$A:$FP,FM$321,FALSE)/8,VLOOKUP(VLOOKUP($A175,csapatok!$A:$NN,FM$320,FALSE),'csapat-ranglista'!$A:$FP,FM$321,FALSE)/4),0)</f>
        <v>0</v>
      </c>
      <c r="FN175" s="223">
        <f>IFERROR(IF(RIGHT(VLOOKUP($A175,csapatok!$A:$NN,FN$320,FALSE),5)="Csere",VLOOKUP(LEFT(VLOOKUP($A175,csapatok!$A:$NN,FN$320,FALSE),LEN(VLOOKUP($A175,csapatok!$A:$NN,FN$320,FALSE))-6),'csapat-ranglista'!$A:$FP,FN$321,FALSE)/8,VLOOKUP(VLOOKUP($A175,csapatok!$A:$NN,FN$320,FALSE),'csapat-ranglista'!$A:$FP,FN$321,FALSE)/4),0)</f>
        <v>0</v>
      </c>
      <c r="FO175" s="223">
        <f>IFERROR(IF(RIGHT(VLOOKUP($A175,csapatok!$A:$NN,FO$320,FALSE),5)="Csere",VLOOKUP(LEFT(VLOOKUP($A175,csapatok!$A:$NN,FO$320,FALSE),LEN(VLOOKUP($A175,csapatok!$A:$NN,FO$320,FALSE))-6),'csapat-ranglista'!$A:$FP,FO$321,FALSE)/8,VLOOKUP(VLOOKUP($A175,csapatok!$A:$NN,FO$320,FALSE),'csapat-ranglista'!$A:$FP,FO$321,FALSE)/4),0)</f>
        <v>0</v>
      </c>
      <c r="FP175" s="223">
        <f>IFERROR(IF(RIGHT(VLOOKUP($A175,csapatok!$A:$NN,FP$320,FALSE),5)="Csere",VLOOKUP(LEFT(VLOOKUP($A175,csapatok!$A:$NN,FP$320,FALSE),LEN(VLOOKUP($A175,csapatok!$A:$NN,FP$320,FALSE))-6),'csapat-ranglista'!$A:$FP,FP$321,FALSE)/8,VLOOKUP(VLOOKUP($A175,csapatok!$A:$NN,FP$320,FALSE),'csapat-ranglista'!$A:$FP,FP$321,FALSE)/4),0)</f>
        <v>0</v>
      </c>
      <c r="FQ175" s="223">
        <f>IFERROR(IF(RIGHT(VLOOKUP($A175,csapatok!$A:$NN,FQ$320,FALSE),5)="Csere",VLOOKUP(LEFT(VLOOKUP($A175,csapatok!$A:$NN,FQ$320,FALSE),LEN(VLOOKUP($A175,csapatok!$A:$NN,FQ$320,FALSE))-6),'csapat-ranglista'!$A:$FP,FQ$321,FALSE)/8,VLOOKUP(VLOOKUP($A175,csapatok!$A:$NN,FQ$320,FALSE),'csapat-ranglista'!$A:$FP,FQ$321,FALSE)/4),0)</f>
        <v>0</v>
      </c>
      <c r="FR175" s="223">
        <f>IFERROR(IF(RIGHT(VLOOKUP($A175,csapatok!$A:$NN,FR$320,FALSE),5)="Csere",VLOOKUP(LEFT(VLOOKUP($A175,csapatok!$A:$NN,FR$320,FALSE),LEN(VLOOKUP($A175,csapatok!$A:$NN,FR$320,FALSE))-6),'csapat-ranglista'!$A:$FP,FR$321,FALSE)/8,VLOOKUP(VLOOKUP($A175,csapatok!$A:$NN,FR$320,FALSE),'csapat-ranglista'!$A:$FP,FR$321,FALSE)/4),0)</f>
        <v>0</v>
      </c>
      <c r="FS175" s="223">
        <f>IFERROR(IF(RIGHT(VLOOKUP($A175,csapatok!$A:$NN,FS$320,FALSE),5)="Csere",VLOOKUP(LEFT(VLOOKUP($A175,csapatok!$A:$NN,FS$320,FALSE),LEN(VLOOKUP($A175,csapatok!$A:$NN,FS$320,FALSE))-6),'csapat-ranglista'!$A:$FP,FS$321,FALSE)/8,VLOOKUP(VLOOKUP($A175,csapatok!$A:$NN,FS$320,FALSE),'csapat-ranglista'!$A:$FP,FS$321,FALSE)/4),0)</f>
        <v>0</v>
      </c>
      <c r="FT175" s="223">
        <f>IFERROR(IF(RIGHT(VLOOKUP($A175,csapatok!$A:$NN,FT$320,FALSE),5)="Csere",VLOOKUP(LEFT(VLOOKUP($A175,csapatok!$A:$NN,FT$320,FALSE),LEN(VLOOKUP($A175,csapatok!$A:$NN,FT$320,FALSE))-6),'csapat-ranglista'!$A:$FP,FT$321,FALSE)/8,VLOOKUP(VLOOKUP($A175,csapatok!$A:$NN,FT$320,FALSE),'csapat-ranglista'!$A:$FP,FT$321,FALSE)/4),0)</f>
        <v>0</v>
      </c>
      <c r="FU175" s="223">
        <f>IFERROR(IF(RIGHT(VLOOKUP($A175,csapatok!$A:$NN,FU$320,FALSE),5)="Csere",VLOOKUP(LEFT(VLOOKUP($A175,csapatok!$A:$NN,FU$320,FALSE),LEN(VLOOKUP($A175,csapatok!$A:$NN,FU$320,FALSE))-6),'csapat-ranglista'!$A:$FP,FU$321,FALSE)/8,VLOOKUP(VLOOKUP($A175,csapatok!$A:$NN,FU$320,FALSE),'csapat-ranglista'!$A:$FP,FU$321,FALSE)/4),0)</f>
        <v>0</v>
      </c>
      <c r="FV175" s="223">
        <f>IFERROR(IF(RIGHT(VLOOKUP($A175,csapatok!$A:$NN,FV$320,FALSE),5)="Csere",VLOOKUP(LEFT(VLOOKUP($A175,csapatok!$A:$NN,FV$320,FALSE),LEN(VLOOKUP($A175,csapatok!$A:$NN,FV$320,FALSE))-6),'csapat-ranglista'!$A:$FP,FV$321,FALSE)/8,VLOOKUP(VLOOKUP($A175,csapatok!$A:$NN,FV$320,FALSE),'csapat-ranglista'!$A:$FP,FV$321,FALSE)/4),0)</f>
        <v>0</v>
      </c>
      <c r="FW175" s="223">
        <f>IFERROR(IF(RIGHT(VLOOKUP($A175,csapatok!$A:$NN,FW$320,FALSE),5)="Csere",VLOOKUP(LEFT(VLOOKUP($A175,csapatok!$A:$NN,FW$320,FALSE),LEN(VLOOKUP($A175,csapatok!$A:$NN,FW$320,FALSE))-6),'csapat-ranglista'!$A:$FP,FW$321,FALSE)/8,VLOOKUP(VLOOKUP($A175,csapatok!$A:$NN,FW$320,FALSE),'csapat-ranglista'!$A:$FP,FW$321,FALSE)/4),0)</f>
        <v>0</v>
      </c>
      <c r="FX175" s="223">
        <f>IFERROR(IF(RIGHT(VLOOKUP($A175,csapatok!$A:$NN,FX$320,FALSE),5)="Csere",VLOOKUP(LEFT(VLOOKUP($A175,csapatok!$A:$NN,FX$320,FALSE),LEN(VLOOKUP($A175,csapatok!$A:$NN,FX$320,FALSE))-6),'csapat-ranglista'!$A:$FP,FX$321,FALSE)/8,VLOOKUP(VLOOKUP($A175,csapatok!$A:$NN,FX$320,FALSE),'csapat-ranglista'!$A:$FP,FX$321,FALSE)/4),0)</f>
        <v>0</v>
      </c>
      <c r="FY175" s="223">
        <f>IFERROR(IF(RIGHT(VLOOKUP($A175,csapatok!$A:$NN,FY$320,FALSE),5)="Csere",VLOOKUP(LEFT(VLOOKUP($A175,csapatok!$A:$NN,FY$320,FALSE),LEN(VLOOKUP($A175,csapatok!$A:$NN,FY$320,FALSE))-6),'csapat-ranglista'!$A:$FP,FY$321,FALSE)/8,VLOOKUP(VLOOKUP($A175,csapatok!$A:$NN,FY$320,FALSE),'csapat-ranglista'!$A:$FP,FY$321,FALSE)/4),0)</f>
        <v>0</v>
      </c>
      <c r="FZ175" s="223">
        <f>IFERROR(IF(RIGHT(VLOOKUP($A175,csapatok!$A:$NN,FZ$320,FALSE),5)="Csere",VLOOKUP(LEFT(VLOOKUP($A175,csapatok!$A:$NN,FZ$320,FALSE),LEN(VLOOKUP($A175,csapatok!$A:$NN,FZ$320,FALSE))-6),'csapat-ranglista'!$A:$FP,FZ$321,FALSE)/8,VLOOKUP(VLOOKUP($A175,csapatok!$A:$NN,FZ$320,FALSE),'csapat-ranglista'!$A:$FP,FZ$321,FALSE)/4),0)</f>
        <v>0</v>
      </c>
      <c r="GA175" s="223">
        <f>IFERROR(IF(RIGHT(VLOOKUP($A175,csapatok!$A:$NN,GA$320,FALSE),5)="Csere",VLOOKUP(LEFT(VLOOKUP($A175,csapatok!$A:$NN,GA$320,FALSE),LEN(VLOOKUP($A175,csapatok!$A:$NN,GA$320,FALSE))-6),'csapat-ranglista'!$A:$FP,GA$321,FALSE)/8,VLOOKUP(VLOOKUP($A175,csapatok!$A:$NN,GA$320,FALSE),'csapat-ranglista'!$A:$FP,GA$321,FALSE)/4),0)</f>
        <v>0</v>
      </c>
      <c r="GB175" s="223">
        <f>IFERROR(IF(RIGHT(VLOOKUP($A175,csapatok!$A:$NN,GB$320,FALSE),5)="Csere",VLOOKUP(LEFT(VLOOKUP($A175,csapatok!$A:$NN,GB$320,FALSE),LEN(VLOOKUP($A175,csapatok!$A:$NN,GB$320,FALSE))-6),'csapat-ranglista'!$A:$FP,GB$321,FALSE)/8,VLOOKUP(VLOOKUP($A175,csapatok!$A:$NN,GB$320,FALSE),'csapat-ranglista'!$A:$FP,GB$321,FALSE)/4),0)</f>
        <v>0</v>
      </c>
      <c r="GC175" s="223">
        <f>IFERROR(IF(RIGHT(VLOOKUP($A175,csapatok!$A:$NN,GC$320,FALSE),5)="Csere",VLOOKUP(LEFT(VLOOKUP($A175,csapatok!$A:$NN,GC$320,FALSE),LEN(VLOOKUP($A175,csapatok!$A:$NN,GC$320,FALSE))-6),'csapat-ranglista'!$A:$FP,GC$321,FALSE)/8,VLOOKUP(VLOOKUP($A175,csapatok!$A:$NN,GC$320,FALSE),'csapat-ranglista'!$A:$FP,GC$321,FALSE)/4),0)</f>
        <v>0</v>
      </c>
      <c r="GD175" s="247">
        <f>SUM(EQ175:GC175)</f>
        <v>0</v>
      </c>
    </row>
    <row r="176" spans="1:186">
      <c r="A176" s="32" t="s">
        <v>557</v>
      </c>
      <c r="B176" s="130"/>
      <c r="C176" s="131" t="str">
        <f>IF(B176=0,"",IF(B176&lt;$C$1,"felnőtt","ifi"))</f>
        <v/>
      </c>
      <c r="D176" s="32" t="s">
        <v>101</v>
      </c>
      <c r="E176" s="45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>
        <f>IFERROR(IF(RIGHT(VLOOKUP($A176,csapatok!$A:$BL,X$320,FALSE),5)="Csere",VLOOKUP(LEFT(VLOOKUP($A176,csapatok!$A:$BL,X$320,FALSE),LEN(VLOOKUP($A176,csapatok!$A:$BL,X$320,FALSE))-6),'csapat-ranglista'!$A:$FP,X$321,FALSE)/8,VLOOKUP(VLOOKUP($A176,csapatok!$A:$BL,X$320,FALSE),'csapat-ranglista'!$A:$FP,X$321,FALSE)/4),0)</f>
        <v>0</v>
      </c>
      <c r="Y176" s="32">
        <f>IFERROR(IF(RIGHT(VLOOKUP($A176,csapatok!$A:$BL,Y$320,FALSE),5)="Csere",VLOOKUP(LEFT(VLOOKUP($A176,csapatok!$A:$BL,Y$320,FALSE),LEN(VLOOKUP($A176,csapatok!$A:$BL,Y$320,FALSE))-6),'csapat-ranglista'!$A:$FP,Y$321,FALSE)/8,VLOOKUP(VLOOKUP($A176,csapatok!$A:$BL,Y$320,FALSE),'csapat-ranglista'!$A:$FP,Y$321,FALSE)/4),0)</f>
        <v>0</v>
      </c>
      <c r="Z176" s="32">
        <f>IFERROR(IF(RIGHT(VLOOKUP($A176,csapatok!$A:$BL,Z$320,FALSE),5)="Csere",VLOOKUP(LEFT(VLOOKUP($A176,csapatok!$A:$BL,Z$320,FALSE),LEN(VLOOKUP($A176,csapatok!$A:$BL,Z$320,FALSE))-6),'csapat-ranglista'!$A:$FP,Z$321,FALSE)/8,VLOOKUP(VLOOKUP($A176,csapatok!$A:$BL,Z$320,FALSE),'csapat-ranglista'!$A:$FP,Z$321,FALSE)/4),0)</f>
        <v>0</v>
      </c>
      <c r="AA176" s="32">
        <f>IFERROR(IF(RIGHT(VLOOKUP($A176,csapatok!$A:$BL,AA$320,FALSE),5)="Csere",VLOOKUP(LEFT(VLOOKUP($A176,csapatok!$A:$BL,AA$320,FALSE),LEN(VLOOKUP($A176,csapatok!$A:$BL,AA$320,FALSE))-6),'csapat-ranglista'!$A:$FP,AA$321,FALSE)/8,VLOOKUP(VLOOKUP($A176,csapatok!$A:$BL,AA$320,FALSE),'csapat-ranglista'!$A:$FP,AA$321,FALSE)/4),0)</f>
        <v>0</v>
      </c>
      <c r="AB176" s="223">
        <f>IFERROR(IF(RIGHT(VLOOKUP($A176,csapatok!$A:$BL,AB$320,FALSE),5)="Csere",VLOOKUP(LEFT(VLOOKUP($A176,csapatok!$A:$BL,AB$320,FALSE),LEN(VLOOKUP($A176,csapatok!$A:$BL,AB$320,FALSE))-6),'csapat-ranglista'!$A:$FP,AB$321,FALSE)/8,VLOOKUP(VLOOKUP($A176,csapatok!$A:$BL,AB$320,FALSE),'csapat-ranglista'!$A:$FP,AB$321,FALSE)/4),0)</f>
        <v>0</v>
      </c>
      <c r="AC176" s="223">
        <f>IFERROR(IF(RIGHT(VLOOKUP($A176,csapatok!$A:$BL,AC$320,FALSE),5)="Csere",VLOOKUP(LEFT(VLOOKUP($A176,csapatok!$A:$BL,AC$320,FALSE),LEN(VLOOKUP($A176,csapatok!$A:$BL,AC$320,FALSE))-6),'csapat-ranglista'!$A:$FP,AC$321,FALSE)/8,VLOOKUP(VLOOKUP($A176,csapatok!$A:$BL,AC$320,FALSE),'csapat-ranglista'!$A:$FP,AC$321,FALSE)/4),0)</f>
        <v>0</v>
      </c>
      <c r="AD176" s="223">
        <f>IFERROR(IF(RIGHT(VLOOKUP($A176,csapatok!$A:$BL,AD$320,FALSE),5)="Csere",VLOOKUP(LEFT(VLOOKUP($A176,csapatok!$A:$BL,AD$320,FALSE),LEN(VLOOKUP($A176,csapatok!$A:$BL,AD$320,FALSE))-6),'csapat-ranglista'!$A:$FP,AD$321,FALSE)/8,VLOOKUP(VLOOKUP($A176,csapatok!$A:$BL,AD$320,FALSE),'csapat-ranglista'!$A:$FP,AD$321,FALSE)/4),0)</f>
        <v>0</v>
      </c>
      <c r="AE176" s="223">
        <f>IFERROR(IF(RIGHT(VLOOKUP($A176,csapatok!$A:$BL,AE$320,FALSE),5)="Csere",VLOOKUP(LEFT(VLOOKUP($A176,csapatok!$A:$BL,AE$320,FALSE),LEN(VLOOKUP($A176,csapatok!$A:$BL,AE$320,FALSE))-6),'csapat-ranglista'!$A:$FP,AE$321,FALSE)/8,VLOOKUP(VLOOKUP($A176,csapatok!$A:$BL,AE$320,FALSE),'csapat-ranglista'!$A:$FP,AE$321,FALSE)/4),0)</f>
        <v>0</v>
      </c>
      <c r="AF176" s="223">
        <f>IFERROR(IF(RIGHT(VLOOKUP($A176,csapatok!$A:$BL,AF$320,FALSE),5)="Csere",VLOOKUP(LEFT(VLOOKUP($A176,csapatok!$A:$BL,AF$320,FALSE),LEN(VLOOKUP($A176,csapatok!$A:$BL,AF$320,FALSE))-6),'csapat-ranglista'!$A:$FP,AF$321,FALSE)/8,VLOOKUP(VLOOKUP($A176,csapatok!$A:$BL,AF$320,FALSE),'csapat-ranglista'!$A:$FP,AF$321,FALSE)/4),0)</f>
        <v>0</v>
      </c>
      <c r="AG176" s="223">
        <f>IFERROR(IF(RIGHT(VLOOKUP($A176,csapatok!$A:$BL,AG$320,FALSE),5)="Csere",VLOOKUP(LEFT(VLOOKUP($A176,csapatok!$A:$BL,AG$320,FALSE),LEN(VLOOKUP($A176,csapatok!$A:$BL,AG$320,FALSE))-6),'csapat-ranglista'!$A:$FP,AG$321,FALSE)/8,VLOOKUP(VLOOKUP($A176,csapatok!$A:$BL,AG$320,FALSE),'csapat-ranglista'!$A:$FP,AG$321,FALSE)/4),0)</f>
        <v>0</v>
      </c>
      <c r="AH176" s="223">
        <f>IFERROR(IF(RIGHT(VLOOKUP($A176,csapatok!$A:$BL,AH$320,FALSE),5)="Csere",VLOOKUP(LEFT(VLOOKUP($A176,csapatok!$A:$BL,AH$320,FALSE),LEN(VLOOKUP($A176,csapatok!$A:$BL,AH$320,FALSE))-6),'csapat-ranglista'!$A:$FP,AH$321,FALSE)/8,VLOOKUP(VLOOKUP($A176,csapatok!$A:$BL,AH$320,FALSE),'csapat-ranglista'!$A:$FP,AH$321,FALSE)/4),0)</f>
        <v>0</v>
      </c>
      <c r="AI176" s="223">
        <f>IFERROR(IF(RIGHT(VLOOKUP($A176,csapatok!$A:$BL,AI$320,FALSE),5)="Csere",VLOOKUP(LEFT(VLOOKUP($A176,csapatok!$A:$BL,AI$320,FALSE),LEN(VLOOKUP($A176,csapatok!$A:$BL,AI$320,FALSE))-6),'csapat-ranglista'!$A:$FP,AI$321,FALSE)/8,VLOOKUP(VLOOKUP($A176,csapatok!$A:$BL,AI$320,FALSE),'csapat-ranglista'!$A:$FP,AI$321,FALSE)/4),0)</f>
        <v>0</v>
      </c>
      <c r="AJ176" s="223">
        <f>IFERROR(IF(RIGHT(VLOOKUP($A176,csapatok!$A:$BL,AJ$320,FALSE),5)="Csere",VLOOKUP(LEFT(VLOOKUP($A176,csapatok!$A:$BL,AJ$320,FALSE),LEN(VLOOKUP($A176,csapatok!$A:$BL,AJ$320,FALSE))-6),'csapat-ranglista'!$A:$FP,AJ$321,FALSE)/8,VLOOKUP(VLOOKUP($A176,csapatok!$A:$BL,AJ$320,FALSE),'csapat-ranglista'!$A:$FP,AJ$321,FALSE)/2),0)</f>
        <v>0</v>
      </c>
      <c r="AK176" s="223">
        <f>IFERROR(IF(RIGHT(VLOOKUP($A176,csapatok!$A:$CN,AK$320,FALSE),5)="Csere",VLOOKUP(LEFT(VLOOKUP($A176,csapatok!$A:$CN,AK$320,FALSE),LEN(VLOOKUP($A176,csapatok!$A:$CN,AK$320,FALSE))-6),'csapat-ranglista'!$A:$FP,AK$321,FALSE)/8,VLOOKUP(VLOOKUP($A176,csapatok!$A:$CN,AK$320,FALSE),'csapat-ranglista'!$A:$FP,AK$321,FALSE)/4),0)</f>
        <v>0</v>
      </c>
      <c r="AL176" s="223">
        <f>IFERROR(IF(RIGHT(VLOOKUP($A176,csapatok!$A:$CN,AL$320,FALSE),5)="Csere",VLOOKUP(LEFT(VLOOKUP($A176,csapatok!$A:$CN,AL$320,FALSE),LEN(VLOOKUP($A176,csapatok!$A:$CN,AL$320,FALSE))-6),'csapat-ranglista'!$A:$FP,AL$321,FALSE)/8,VLOOKUP(VLOOKUP($A176,csapatok!$A:$CN,AL$320,FALSE),'csapat-ranglista'!$A:$FP,AL$321,FALSE)/4),0)</f>
        <v>0</v>
      </c>
      <c r="AM176" s="223">
        <f>IFERROR(IF(RIGHT(VLOOKUP($A176,csapatok!$A:$CN,AM$320,FALSE),5)="Csere",VLOOKUP(LEFT(VLOOKUP($A176,csapatok!$A:$CN,AM$320,FALSE),LEN(VLOOKUP($A176,csapatok!$A:$CN,AM$320,FALSE))-6),'csapat-ranglista'!$A:$FP,AM$321,FALSE)/8,VLOOKUP(VLOOKUP($A176,csapatok!$A:$CN,AM$320,FALSE),'csapat-ranglista'!$A:$FP,AM$321,FALSE)/4),0)</f>
        <v>0</v>
      </c>
      <c r="AN176" s="223">
        <f>IFERROR(IF(RIGHT(VLOOKUP($A176,csapatok!$A:$CN,AN$320,FALSE),5)="Csere",VLOOKUP(LEFT(VLOOKUP($A176,csapatok!$A:$CN,AN$320,FALSE),LEN(VLOOKUP($A176,csapatok!$A:$CN,AN$320,FALSE))-6),'csapat-ranglista'!$A:$FP,AN$321,FALSE)/8,VLOOKUP(VLOOKUP($A176,csapatok!$A:$CN,AN$320,FALSE),'csapat-ranglista'!$A:$FP,AN$321,FALSE)/4),0)</f>
        <v>0</v>
      </c>
      <c r="AO176" s="223">
        <f>IFERROR(IF(RIGHT(VLOOKUP($A176,csapatok!$A:$CN,AO$320,FALSE),5)="Csere",VLOOKUP(LEFT(VLOOKUP($A176,csapatok!$A:$CN,AO$320,FALSE),LEN(VLOOKUP($A176,csapatok!$A:$CN,AO$320,FALSE))-6),'csapat-ranglista'!$A:$FP,AO$321,FALSE)/8,VLOOKUP(VLOOKUP($A176,csapatok!$A:$CN,AO$320,FALSE),'csapat-ranglista'!$A:$FP,AO$321,FALSE)/4),0)</f>
        <v>0</v>
      </c>
      <c r="AP176" s="223">
        <f>IFERROR(IF(RIGHT(VLOOKUP($A176,csapatok!$A:$CN,AP$320,FALSE),5)="Csere",VLOOKUP(LEFT(VLOOKUP($A176,csapatok!$A:$CN,AP$320,FALSE),LEN(VLOOKUP($A176,csapatok!$A:$CN,AP$320,FALSE))-6),'csapat-ranglista'!$A:$FP,AP$321,FALSE)/8,VLOOKUP(VLOOKUP($A176,csapatok!$A:$CN,AP$320,FALSE),'csapat-ranglista'!$A:$FP,AP$321,FALSE)/4),0)</f>
        <v>0</v>
      </c>
      <c r="AQ176" s="223">
        <f>IFERROR(IF(RIGHT(VLOOKUP($A176,csapatok!$A:$CN,AQ$320,FALSE),5)="Csere",VLOOKUP(LEFT(VLOOKUP($A176,csapatok!$A:$CN,AQ$320,FALSE),LEN(VLOOKUP($A176,csapatok!$A:$CN,AQ$320,FALSE))-6),'csapat-ranglista'!$A:$FP,AQ$321,FALSE)/8,VLOOKUP(VLOOKUP($A176,csapatok!$A:$CN,AQ$320,FALSE),'csapat-ranglista'!$A:$FP,AQ$321,FALSE)/4),0)</f>
        <v>0</v>
      </c>
      <c r="AR176" s="223">
        <f>IFERROR(IF(RIGHT(VLOOKUP($A176,csapatok!$A:$CN,AR$320,FALSE),5)="Csere",VLOOKUP(LEFT(VLOOKUP($A176,csapatok!$A:$CN,AR$320,FALSE),LEN(VLOOKUP($A176,csapatok!$A:$CN,AR$320,FALSE))-6),'csapat-ranglista'!$A:$FP,AR$321,FALSE)/8,VLOOKUP(VLOOKUP($A176,csapatok!$A:$CN,AR$320,FALSE),'csapat-ranglista'!$A:$FP,AR$321,FALSE)/4),0)</f>
        <v>0</v>
      </c>
      <c r="AS176" s="223">
        <f>IFERROR(IF(RIGHT(VLOOKUP($A176,csapatok!$A:$CN,AS$320,FALSE),5)="Csere",VLOOKUP(LEFT(VLOOKUP($A176,csapatok!$A:$CN,AS$320,FALSE),LEN(VLOOKUP($A176,csapatok!$A:$CN,AS$320,FALSE))-6),'csapat-ranglista'!$A:$FP,AS$321,FALSE)/8,VLOOKUP(VLOOKUP($A176,csapatok!$A:$CN,AS$320,FALSE),'csapat-ranglista'!$A:$FP,AS$321,FALSE)/4),0)</f>
        <v>0</v>
      </c>
      <c r="AT176" s="223">
        <f>IFERROR(IF(RIGHT(VLOOKUP($A176,csapatok!$A:$CN,AT$320,FALSE),5)="Csere",VLOOKUP(LEFT(VLOOKUP($A176,csapatok!$A:$CN,AT$320,FALSE),LEN(VLOOKUP($A176,csapatok!$A:$CN,AT$320,FALSE))-6),'csapat-ranglista'!$A:$FP,AT$321,FALSE)/8,VLOOKUP(VLOOKUP($A176,csapatok!$A:$CN,AT$320,FALSE),'csapat-ranglista'!$A:$FP,AT$321,FALSE)/4),0)</f>
        <v>0</v>
      </c>
      <c r="AU176" s="223">
        <f>IFERROR(IF(RIGHT(VLOOKUP($A176,csapatok!$A:$CN,AU$320,FALSE),5)="Csere",VLOOKUP(LEFT(VLOOKUP($A176,csapatok!$A:$CN,AU$320,FALSE),LEN(VLOOKUP($A176,csapatok!$A:$CN,AU$320,FALSE))-6),'csapat-ranglista'!$A:$FP,AU$321,FALSE)/8,VLOOKUP(VLOOKUP($A176,csapatok!$A:$CN,AU$320,FALSE),'csapat-ranglista'!$A:$FP,AU$321,FALSE)/4),0)</f>
        <v>0</v>
      </c>
      <c r="AV176" s="223">
        <f>IFERROR(IF(RIGHT(VLOOKUP($A176,csapatok!$A:$CN,AV$320,FALSE),5)="Csere",VLOOKUP(LEFT(VLOOKUP($A176,csapatok!$A:$CN,AV$320,FALSE),LEN(VLOOKUP($A176,csapatok!$A:$CN,AV$320,FALSE))-6),'csapat-ranglista'!$A:$FP,AV$321,FALSE)/8,VLOOKUP(VLOOKUP($A176,csapatok!$A:$CN,AV$320,FALSE),'csapat-ranglista'!$A:$FP,AV$321,FALSE)/4),0)</f>
        <v>0</v>
      </c>
      <c r="AW176" s="223">
        <f>IFERROR(IF(RIGHT(VLOOKUP($A176,csapatok!$A:$CN,AW$320,FALSE),5)="Csere",VLOOKUP(LEFT(VLOOKUP($A176,csapatok!$A:$CN,AW$320,FALSE),LEN(VLOOKUP($A176,csapatok!$A:$CN,AW$320,FALSE))-6),'csapat-ranglista'!$A:$FP,AW$321,FALSE)/8,VLOOKUP(VLOOKUP($A176,csapatok!$A:$CN,AW$320,FALSE),'csapat-ranglista'!$A:$FP,AW$321,FALSE)/4),0)</f>
        <v>0</v>
      </c>
      <c r="AX176" s="223">
        <f>IFERROR(IF(RIGHT(VLOOKUP($A176,csapatok!$A:$CN,AX$320,FALSE),5)="Csere",VLOOKUP(LEFT(VLOOKUP($A176,csapatok!$A:$CN,AX$320,FALSE),LEN(VLOOKUP($A176,csapatok!$A:$CN,AX$320,FALSE))-6),'csapat-ranglista'!$A:$FP,AX$321,FALSE)/8,VLOOKUP(VLOOKUP($A176,csapatok!$A:$CN,AX$320,FALSE),'csapat-ranglista'!$A:$FP,AX$321,FALSE)/4),0)</f>
        <v>0</v>
      </c>
      <c r="AY176" s="223">
        <f>IFERROR(IF(RIGHT(VLOOKUP($A176,csapatok!$A:$NN,AY$320,FALSE),5)="Csere",VLOOKUP(LEFT(VLOOKUP($A176,csapatok!$A:$NN,AY$320,FALSE),LEN(VLOOKUP($A176,csapatok!$A:$NN,AY$320,FALSE))-6),'csapat-ranglista'!$A:$FP,AY$321,FALSE)/8,VLOOKUP(VLOOKUP($A176,csapatok!$A:$NN,AY$320,FALSE),'csapat-ranglista'!$A:$FP,AY$321,FALSE)/4),0)</f>
        <v>0</v>
      </c>
      <c r="AZ176" s="223">
        <f>IFERROR(IF(RIGHT(VLOOKUP($A176,csapatok!$A:$NN,AZ$320,FALSE),5)="Csere",VLOOKUP(LEFT(VLOOKUP($A176,csapatok!$A:$NN,AZ$320,FALSE),LEN(VLOOKUP($A176,csapatok!$A:$NN,AZ$320,FALSE))-6),'csapat-ranglista'!$A:$FP,AZ$321,FALSE)/8,VLOOKUP(VLOOKUP($A176,csapatok!$A:$NN,AZ$320,FALSE),'csapat-ranglista'!$A:$FP,AZ$321,FALSE)/4),0)</f>
        <v>0</v>
      </c>
      <c r="BA176" s="223">
        <f>IFERROR(IF(RIGHT(VLOOKUP($A176,csapatok!$A:$NN,BA$320,FALSE),5)="Csere",VLOOKUP(LEFT(VLOOKUP($A176,csapatok!$A:$NN,BA$320,FALSE),LEN(VLOOKUP($A176,csapatok!$A:$NN,BA$320,FALSE))-6),'csapat-ranglista'!$A:$FP,BA$321,FALSE)/8,VLOOKUP(VLOOKUP($A176,csapatok!$A:$NN,BA$320,FALSE),'csapat-ranglista'!$A:$FP,BA$321,FALSE)/4),0)</f>
        <v>0</v>
      </c>
      <c r="BB176" s="223">
        <f>IFERROR(IF(RIGHT(VLOOKUP($A176,csapatok!$A:$NN,BB$320,FALSE),5)="Csere",VLOOKUP(LEFT(VLOOKUP($A176,csapatok!$A:$NN,BB$320,FALSE),LEN(VLOOKUP($A176,csapatok!$A:$NN,BB$320,FALSE))-6),'csapat-ranglista'!$A:$FP,BB$321,FALSE)/8,VLOOKUP(VLOOKUP($A176,csapatok!$A:$NN,BB$320,FALSE),'csapat-ranglista'!$A:$FP,BB$321,FALSE)/4),0)</f>
        <v>0</v>
      </c>
      <c r="BC176" s="224">
        <f>versenyek!$ES$11*IFERROR(VLOOKUP(VLOOKUP($A176,versenyek!ER:ET,3,FALSE),szabalyok!$A$16:$B$23,2,FALSE)/4,0)</f>
        <v>0</v>
      </c>
      <c r="BD176" s="224">
        <f>versenyek!$EV$11*IFERROR(VLOOKUP(VLOOKUP($A176,versenyek!EU:EW,3,FALSE),szabalyok!$A$16:$B$23,2,FALSE)/4,0)</f>
        <v>0</v>
      </c>
      <c r="BE176" s="223">
        <f>IFERROR(IF(RIGHT(VLOOKUP($A176,csapatok!$A:$NN,BE$320,FALSE),5)="Csere",VLOOKUP(LEFT(VLOOKUP($A176,csapatok!$A:$NN,BE$320,FALSE),LEN(VLOOKUP($A176,csapatok!$A:$NN,BE$320,FALSE))-6),'csapat-ranglista'!$A:$FP,BE$321,FALSE)/8,VLOOKUP(VLOOKUP($A176,csapatok!$A:$NN,BE$320,FALSE),'csapat-ranglista'!$A:$FP,BE$321,FALSE)/4),0)</f>
        <v>0</v>
      </c>
      <c r="BF176" s="223">
        <f>IFERROR(IF(RIGHT(VLOOKUP($A176,csapatok!$A:$NN,BF$320,FALSE),5)="Csere",VLOOKUP(LEFT(VLOOKUP($A176,csapatok!$A:$NN,BF$320,FALSE),LEN(VLOOKUP($A176,csapatok!$A:$NN,BF$320,FALSE))-6),'csapat-ranglista'!$A:$FP,BF$321,FALSE)/8,VLOOKUP(VLOOKUP($A176,csapatok!$A:$NN,BF$320,FALSE),'csapat-ranglista'!$A:$FP,BF$321,FALSE)/4),0)</f>
        <v>0</v>
      </c>
      <c r="BG176" s="223">
        <f>IFERROR(IF(RIGHT(VLOOKUP($A176,csapatok!$A:$NN,BG$320,FALSE),5)="Csere",VLOOKUP(LEFT(VLOOKUP($A176,csapatok!$A:$NN,BG$320,FALSE),LEN(VLOOKUP($A176,csapatok!$A:$NN,BG$320,FALSE))-6),'csapat-ranglista'!$A:$FP,BG$321,FALSE)/8,VLOOKUP(VLOOKUP($A176,csapatok!$A:$NN,BG$320,FALSE),'csapat-ranglista'!$A:$FP,BG$321,FALSE)/4),0)</f>
        <v>0</v>
      </c>
      <c r="BH176" s="223">
        <f>IFERROR(IF(RIGHT(VLOOKUP($A176,csapatok!$A:$NN,BH$320,FALSE),5)="Csere",VLOOKUP(LEFT(VLOOKUP($A176,csapatok!$A:$NN,BH$320,FALSE),LEN(VLOOKUP($A176,csapatok!$A:$NN,BH$320,FALSE))-6),'csapat-ranglista'!$A:$FP,BH$321,FALSE)/8,VLOOKUP(VLOOKUP($A176,csapatok!$A:$NN,BH$320,FALSE),'csapat-ranglista'!$A:$FP,BH$321,FALSE)/4),0)</f>
        <v>0</v>
      </c>
      <c r="BI176" s="223">
        <f>IFERROR(IF(RIGHT(VLOOKUP($A176,csapatok!$A:$NN,BI$320,FALSE),5)="Csere",VLOOKUP(LEFT(VLOOKUP($A176,csapatok!$A:$NN,BI$320,FALSE),LEN(VLOOKUP($A176,csapatok!$A:$NN,BI$320,FALSE))-6),'csapat-ranglista'!$A:$FP,BI$321,FALSE)/8,VLOOKUP(VLOOKUP($A176,csapatok!$A:$NN,BI$320,FALSE),'csapat-ranglista'!$A:$FP,BI$321,FALSE)/4),0)</f>
        <v>0</v>
      </c>
      <c r="BJ176" s="223">
        <f>IFERROR(IF(RIGHT(VLOOKUP($A176,csapatok!$A:$NN,BJ$320,FALSE),5)="Csere",VLOOKUP(LEFT(VLOOKUP($A176,csapatok!$A:$NN,BJ$320,FALSE),LEN(VLOOKUP($A176,csapatok!$A:$NN,BJ$320,FALSE))-6),'csapat-ranglista'!$A:$FP,BJ$321,FALSE)/8,VLOOKUP(VLOOKUP($A176,csapatok!$A:$NN,BJ$320,FALSE),'csapat-ranglista'!$A:$FP,BJ$321,FALSE)/4),0)</f>
        <v>0</v>
      </c>
      <c r="BK176" s="223">
        <f>IFERROR(IF(RIGHT(VLOOKUP($A176,csapatok!$A:$NN,BK$320,FALSE),5)="Csere",VLOOKUP(LEFT(VLOOKUP($A176,csapatok!$A:$NN,BK$320,FALSE),LEN(VLOOKUP($A176,csapatok!$A:$NN,BK$320,FALSE))-6),'csapat-ranglista'!$A:$FP,BK$321,FALSE)/8,VLOOKUP(VLOOKUP($A176,csapatok!$A:$NN,BK$320,FALSE),'csapat-ranglista'!$A:$FP,BK$321,FALSE)/4),0)</f>
        <v>0</v>
      </c>
      <c r="BL176" s="223">
        <f>IFERROR(IF(RIGHT(VLOOKUP($A176,csapatok!$A:$NN,BL$320,FALSE),5)="Csere",VLOOKUP(LEFT(VLOOKUP($A176,csapatok!$A:$NN,BL$320,FALSE),LEN(VLOOKUP($A176,csapatok!$A:$NN,BL$320,FALSE))-6),'csapat-ranglista'!$A:$FP,BL$321,FALSE)/8,VLOOKUP(VLOOKUP($A176,csapatok!$A:$NN,BL$320,FALSE),'csapat-ranglista'!$A:$FP,BL$321,FALSE)/4),0)</f>
        <v>0</v>
      </c>
      <c r="BM176" s="223">
        <f>IFERROR(IF(RIGHT(VLOOKUP($A176,csapatok!$A:$NN,BM$320,FALSE),5)="Csere",VLOOKUP(LEFT(VLOOKUP($A176,csapatok!$A:$NN,BM$320,FALSE),LEN(VLOOKUP($A176,csapatok!$A:$NN,BM$320,FALSE))-6),'csapat-ranglista'!$A:$FP,BM$321,FALSE)/8,VLOOKUP(VLOOKUP($A176,csapatok!$A:$NN,BM$320,FALSE),'csapat-ranglista'!$A:$FP,BM$321,FALSE)/4),0)</f>
        <v>0</v>
      </c>
      <c r="BN176" s="223">
        <f>IFERROR(IF(RIGHT(VLOOKUP($A176,csapatok!$A:$NN,BN$320,FALSE),5)="Csere",VLOOKUP(LEFT(VLOOKUP($A176,csapatok!$A:$NN,BN$320,FALSE),LEN(VLOOKUP($A176,csapatok!$A:$NN,BN$320,FALSE))-6),'csapat-ranglista'!$A:$FP,BN$321,FALSE)/8,VLOOKUP(VLOOKUP($A176,csapatok!$A:$NN,BN$320,FALSE),'csapat-ranglista'!$A:$FP,BN$321,FALSE)/4),0)</f>
        <v>0</v>
      </c>
      <c r="BO176" s="223">
        <f>IFERROR(IF(RIGHT(VLOOKUP($A176,csapatok!$A:$NN,BO$320,FALSE),5)="Csere",VLOOKUP(LEFT(VLOOKUP($A176,csapatok!$A:$NN,BO$320,FALSE),LEN(VLOOKUP($A176,csapatok!$A:$NN,BO$320,FALSE))-6),'csapat-ranglista'!$A:$FP,BO$321,FALSE)/8,VLOOKUP(VLOOKUP($A176,csapatok!$A:$NN,BO$320,FALSE),'csapat-ranglista'!$A:$FP,BO$321,FALSE)/4),0)</f>
        <v>0</v>
      </c>
      <c r="BP176" s="223">
        <f>IFERROR(IF(RIGHT(VLOOKUP($A176,csapatok!$A:$NN,BP$320,FALSE),5)="Csere",VLOOKUP(LEFT(VLOOKUP($A176,csapatok!$A:$NN,BP$320,FALSE),LEN(VLOOKUP($A176,csapatok!$A:$NN,BP$320,FALSE))-6),'csapat-ranglista'!$A:$FP,BP$321,FALSE)/8,VLOOKUP(VLOOKUP($A176,csapatok!$A:$NN,BP$320,FALSE),'csapat-ranglista'!$A:$FP,BP$321,FALSE)/4),0)</f>
        <v>0</v>
      </c>
      <c r="BQ176" s="223">
        <f>IFERROR(IF(RIGHT(VLOOKUP($A176,csapatok!$A:$NN,BQ$320,FALSE),5)="Csere",VLOOKUP(LEFT(VLOOKUP($A176,csapatok!$A:$NN,BQ$320,FALSE),LEN(VLOOKUP($A176,csapatok!$A:$NN,BQ$320,FALSE))-6),'csapat-ranglista'!$A:$FP,BQ$321,FALSE)/8,VLOOKUP(VLOOKUP($A176,csapatok!$A:$NN,BQ$320,FALSE),'csapat-ranglista'!$A:$FP,BQ$321,FALSE)/4),0)</f>
        <v>0</v>
      </c>
      <c r="BR176" s="223">
        <f>IFERROR(IF(RIGHT(VLOOKUP($A176,csapatok!$A:$NN,BR$320,FALSE),5)="Csere",VLOOKUP(LEFT(VLOOKUP($A176,csapatok!$A:$NN,BR$320,FALSE),LEN(VLOOKUP($A176,csapatok!$A:$NN,BR$320,FALSE))-6),'csapat-ranglista'!$A:$FP,BR$321,FALSE)/8,VLOOKUP(VLOOKUP($A176,csapatok!$A:$NN,BR$320,FALSE),'csapat-ranglista'!$A:$FP,BR$321,FALSE)/4),0)</f>
        <v>0</v>
      </c>
      <c r="BS176" s="223">
        <f>IFERROR(IF(RIGHT(VLOOKUP($A176,csapatok!$A:$NN,BS$320,FALSE),5)="Csere",VLOOKUP(LEFT(VLOOKUP($A176,csapatok!$A:$NN,BS$320,FALSE),LEN(VLOOKUP($A176,csapatok!$A:$NN,BS$320,FALSE))-6),'csapat-ranglista'!$A:$FP,BS$321,FALSE)/8,VLOOKUP(VLOOKUP($A176,csapatok!$A:$NN,BS$320,FALSE),'csapat-ranglista'!$A:$FP,BS$321,FALSE)/4),0)</f>
        <v>0</v>
      </c>
      <c r="BT176" s="223">
        <f>IFERROR(IF(RIGHT(VLOOKUP($A176,csapatok!$A:$NN,BT$320,FALSE),5)="Csere",VLOOKUP(LEFT(VLOOKUP($A176,csapatok!$A:$NN,BT$320,FALSE),LEN(VLOOKUP($A176,csapatok!$A:$NN,BT$320,FALSE))-6),'csapat-ranglista'!$A:$FP,BT$321,FALSE)/8,VLOOKUP(VLOOKUP($A176,csapatok!$A:$NN,BT$320,FALSE),'csapat-ranglista'!$A:$FP,BT$321,FALSE)/4),0)</f>
        <v>0</v>
      </c>
      <c r="BU176" s="223">
        <f>IFERROR(IF(RIGHT(VLOOKUP($A176,csapatok!$A:$NN,BU$320,FALSE),5)="Csere",VLOOKUP(LEFT(VLOOKUP($A176,csapatok!$A:$NN,BU$320,FALSE),LEN(VLOOKUP($A176,csapatok!$A:$NN,BU$320,FALSE))-6),'csapat-ranglista'!$A:$FP,BU$321,FALSE)/8,VLOOKUP(VLOOKUP($A176,csapatok!$A:$NN,BU$320,FALSE),'csapat-ranglista'!$A:$FP,BU$321,FALSE)/4),0)</f>
        <v>0</v>
      </c>
      <c r="BV176" s="223">
        <f>IFERROR(IF(RIGHT(VLOOKUP($A176,csapatok!$A:$NN,BV$320,FALSE),5)="Csere",VLOOKUP(LEFT(VLOOKUP($A176,csapatok!$A:$NN,BV$320,FALSE),LEN(VLOOKUP($A176,csapatok!$A:$NN,BV$320,FALSE))-6),'csapat-ranglista'!$A:$FP,BV$321,FALSE)/8,VLOOKUP(VLOOKUP($A176,csapatok!$A:$NN,BV$320,FALSE),'csapat-ranglista'!$A:$FP,BV$321,FALSE)/4),0)</f>
        <v>0</v>
      </c>
      <c r="BW176" s="223">
        <f>IFERROR(IF(RIGHT(VLOOKUP($A176,csapatok!$A:$NN,BW$320,FALSE),5)="Csere",VLOOKUP(LEFT(VLOOKUP($A176,csapatok!$A:$NN,BW$320,FALSE),LEN(VLOOKUP($A176,csapatok!$A:$NN,BW$320,FALSE))-6),'csapat-ranglista'!$A:$FP,BW$321,FALSE)/8,VLOOKUP(VLOOKUP($A176,csapatok!$A:$NN,BW$320,FALSE),'csapat-ranglista'!$A:$FP,BW$321,FALSE)/4),0)</f>
        <v>0</v>
      </c>
      <c r="BX176" s="223">
        <f>IFERROR(IF(RIGHT(VLOOKUP($A176,csapatok!$A:$NN,BX$320,FALSE),5)="Csere",VLOOKUP(LEFT(VLOOKUP($A176,csapatok!$A:$NN,BX$320,FALSE),LEN(VLOOKUP($A176,csapatok!$A:$NN,BX$320,FALSE))-6),'csapat-ranglista'!$A:$FP,BX$321,FALSE)/8,VLOOKUP(VLOOKUP($A176,csapatok!$A:$NN,BX$320,FALSE),'csapat-ranglista'!$A:$FP,BX$321,FALSE)/4),0)</f>
        <v>0</v>
      </c>
      <c r="BY176" s="223">
        <f>IFERROR(IF(RIGHT(VLOOKUP($A176,csapatok!$A:$NN,BY$320,FALSE),5)="Csere",VLOOKUP(LEFT(VLOOKUP($A176,csapatok!$A:$NN,BY$320,FALSE),LEN(VLOOKUP($A176,csapatok!$A:$NN,BY$320,FALSE))-6),'csapat-ranglista'!$A:$FP,BY$321,FALSE)/8,VLOOKUP(VLOOKUP($A176,csapatok!$A:$NN,BY$320,FALSE),'csapat-ranglista'!$A:$FP,BY$321,FALSE)/4),0)</f>
        <v>0</v>
      </c>
      <c r="BZ176" s="223">
        <f>IFERROR(IF(RIGHT(VLOOKUP($A176,csapatok!$A:$NN,BZ$320,FALSE),5)="Csere",VLOOKUP(LEFT(VLOOKUP($A176,csapatok!$A:$NN,BZ$320,FALSE),LEN(VLOOKUP($A176,csapatok!$A:$NN,BZ$320,FALSE))-6),'csapat-ranglista'!$A:$FP,BZ$321,FALSE)/8,VLOOKUP(VLOOKUP($A176,csapatok!$A:$NN,BZ$320,FALSE),'csapat-ranglista'!$A:$FP,BZ$321,FALSE)/4),0)</f>
        <v>0</v>
      </c>
      <c r="CA176" s="223">
        <f>IFERROR(IF(RIGHT(VLOOKUP($A176,csapatok!$A:$NN,CA$320,FALSE),5)="Csere",VLOOKUP(LEFT(VLOOKUP($A176,csapatok!$A:$NN,CA$320,FALSE),LEN(VLOOKUP($A176,csapatok!$A:$NN,CA$320,FALSE))-6),'csapat-ranglista'!$A:$FP,CA$321,FALSE)/8,VLOOKUP(VLOOKUP($A176,csapatok!$A:$NN,CA$320,FALSE),'csapat-ranglista'!$A:$FP,CA$321,FALSE)/4),0)</f>
        <v>0</v>
      </c>
      <c r="CB176" s="223">
        <f>IFERROR(IF(RIGHT(VLOOKUP($A176,csapatok!$A:$NN,CB$320,FALSE),5)="Csere",VLOOKUP(LEFT(VLOOKUP($A176,csapatok!$A:$NN,CB$320,FALSE),LEN(VLOOKUP($A176,csapatok!$A:$NN,CB$320,FALSE))-6),'csapat-ranglista'!$A:$FP,CB$321,FALSE)/8,VLOOKUP(VLOOKUP($A176,csapatok!$A:$NN,CB$320,FALSE),'csapat-ranglista'!$A:$FP,CB$321,FALSE)/4),0)</f>
        <v>0</v>
      </c>
      <c r="CC176" s="223">
        <f>IFERROR(IF(RIGHT(VLOOKUP($A176,csapatok!$A:$NN,CC$320,FALSE),5)="Csere",VLOOKUP(LEFT(VLOOKUP($A176,csapatok!$A:$NN,CC$320,FALSE),LEN(VLOOKUP($A176,csapatok!$A:$NN,CC$320,FALSE))-6),'csapat-ranglista'!$A:$FP,CC$321,FALSE)/8,VLOOKUP(VLOOKUP($A176,csapatok!$A:$NN,CC$320,FALSE),'csapat-ranglista'!$A:$FP,CC$321,FALSE)/4),0)</f>
        <v>0</v>
      </c>
      <c r="CD176" s="223">
        <f>IFERROR(IF(RIGHT(VLOOKUP($A176,csapatok!$A:$NN,CD$320,FALSE),5)="Csere",VLOOKUP(LEFT(VLOOKUP($A176,csapatok!$A:$NN,CD$320,FALSE),LEN(VLOOKUP($A176,csapatok!$A:$NN,CD$320,FALSE))-6),'csapat-ranglista'!$A:$FP,CD$321,FALSE)/8,VLOOKUP(VLOOKUP($A176,csapatok!$A:$NN,CD$320,FALSE),'csapat-ranglista'!$A:$FP,CD$321,FALSE)/4),0)</f>
        <v>0</v>
      </c>
      <c r="CE176" s="223">
        <f>IFERROR(IF(RIGHT(VLOOKUP($A176,csapatok!$A:$NN,CE$320,FALSE),5)="Csere",VLOOKUP(LEFT(VLOOKUP($A176,csapatok!$A:$NN,CE$320,FALSE),LEN(VLOOKUP($A176,csapatok!$A:$NN,CE$320,FALSE))-6),'csapat-ranglista'!$A:$FP,CE$321,FALSE)/8,VLOOKUP(VLOOKUP($A176,csapatok!$A:$NN,CE$320,FALSE),'csapat-ranglista'!$A:$FP,CE$321,FALSE)/4),0)</f>
        <v>0</v>
      </c>
      <c r="CF176" s="223">
        <f>IFERROR(IF(RIGHT(VLOOKUP($A176,csapatok!$A:$NN,CF$320,FALSE),5)="Csere",VLOOKUP(LEFT(VLOOKUP($A176,csapatok!$A:$NN,CF$320,FALSE),LEN(VLOOKUP($A176,csapatok!$A:$NN,CF$320,FALSE))-6),'csapat-ranglista'!$A:$FP,CF$321,FALSE)/8,VLOOKUP(VLOOKUP($A176,csapatok!$A:$NN,CF$320,FALSE),'csapat-ranglista'!$A:$FP,CF$321,FALSE)/4),0)</f>
        <v>0</v>
      </c>
      <c r="CG176" s="223">
        <f>IFERROR(IF(RIGHT(VLOOKUP($A176,csapatok!$A:$NN,CG$320,FALSE),5)="Csere",VLOOKUP(LEFT(VLOOKUP($A176,csapatok!$A:$NN,CG$320,FALSE),LEN(VLOOKUP($A176,csapatok!$A:$NN,CG$320,FALSE))-6),'csapat-ranglista'!$A:$FP,CG$321,FALSE)/8,VLOOKUP(VLOOKUP($A176,csapatok!$A:$NN,CG$320,FALSE),'csapat-ranglista'!$A:$FP,CG$321,FALSE)/4),0)</f>
        <v>0</v>
      </c>
      <c r="CH176" s="223">
        <f>IFERROR(IF(RIGHT(VLOOKUP($A176,csapatok!$A:$NN,CH$320,FALSE),5)="Csere",VLOOKUP(LEFT(VLOOKUP($A176,csapatok!$A:$NN,CH$320,FALSE),LEN(VLOOKUP($A176,csapatok!$A:$NN,CH$320,FALSE))-6),'csapat-ranglista'!$A:$FP,CH$321,FALSE)/8,VLOOKUP(VLOOKUP($A176,csapatok!$A:$NN,CH$320,FALSE),'csapat-ranglista'!$A:$FP,CH$321,FALSE)/4),0)</f>
        <v>0</v>
      </c>
      <c r="CI176" s="223">
        <f>IFERROR(IF(RIGHT(VLOOKUP($A176,csapatok!$A:$NN,CI$320,FALSE),5)="Csere",VLOOKUP(LEFT(VLOOKUP($A176,csapatok!$A:$NN,CI$320,FALSE),LEN(VLOOKUP($A176,csapatok!$A:$NN,CI$320,FALSE))-6),'csapat-ranglista'!$A:$FP,CI$321,FALSE)/8,VLOOKUP(VLOOKUP($A176,csapatok!$A:$NN,CI$320,FALSE),'csapat-ranglista'!$A:$FP,CI$321,FALSE)/4),0)</f>
        <v>0</v>
      </c>
      <c r="CJ176" s="224">
        <f>versenyek!$IQ$11*IFERROR(VLOOKUP(VLOOKUP($A176,versenyek!IP:IR,3,FALSE),szabalyok!$A$16:$B$23,2,FALSE)/4,0)</f>
        <v>0</v>
      </c>
      <c r="CK176" s="224">
        <f>versenyek!$IT$11*IFERROR(VLOOKUP(VLOOKUP($A176,versenyek!IS:IU,3,FALSE),szabalyok!$A$16:$B$23,2,FALSE)/4,0)</f>
        <v>0</v>
      </c>
      <c r="CL176" s="223">
        <f>IFERROR(IF(RIGHT(VLOOKUP($A176,csapatok!$A:$NN,CL$320,FALSE),5)="Csere",VLOOKUP(LEFT(VLOOKUP($A176,csapatok!$A:$NN,CL$320,FALSE),LEN(VLOOKUP($A176,csapatok!$A:$NN,CL$320,FALSE))-6),'csapat-ranglista'!$A:$FP,CL$321,FALSE)/8,VLOOKUP(VLOOKUP($A176,csapatok!$A:$NN,CL$320,FALSE),'csapat-ranglista'!$A:$FP,CL$321,FALSE)/4),0)</f>
        <v>0</v>
      </c>
      <c r="CM176" s="223">
        <f>IFERROR(IF(RIGHT(VLOOKUP($A176,csapatok!$A:$NN,CM$320,FALSE),5)="Csere",VLOOKUP(LEFT(VLOOKUP($A176,csapatok!$A:$NN,CM$320,FALSE),LEN(VLOOKUP($A176,csapatok!$A:$NN,CM$320,FALSE))-6),'csapat-ranglista'!$A:$FP,CM$321,FALSE)/8,VLOOKUP(VLOOKUP($A176,csapatok!$A:$NN,CM$320,FALSE),'csapat-ranglista'!$A:$FP,CM$321,FALSE)/4),0)</f>
        <v>0</v>
      </c>
      <c r="CN176" s="223">
        <f>IFERROR(IF(RIGHT(VLOOKUP($A176,csapatok!$A:$NN,CN$320,FALSE),5)="Csere",VLOOKUP(LEFT(VLOOKUP($A176,csapatok!$A:$NN,CN$320,FALSE),LEN(VLOOKUP($A176,csapatok!$A:$NN,CN$320,FALSE))-6),'csapat-ranglista'!$A:$FP,CN$321,FALSE)/8,VLOOKUP(VLOOKUP($A176,csapatok!$A:$NN,CN$320,FALSE),'csapat-ranglista'!$A:$FP,CN$321,FALSE)/4),0)</f>
        <v>0</v>
      </c>
      <c r="CO176" s="223">
        <f>IFERROR(IF(RIGHT(VLOOKUP($A176,csapatok!$A:$NN,CO$320,FALSE),5)="Csere",VLOOKUP(LEFT(VLOOKUP($A176,csapatok!$A:$NN,CO$320,FALSE),LEN(VLOOKUP($A176,csapatok!$A:$NN,CO$320,FALSE))-6),'csapat-ranglista'!$A:$FP,CO$321,FALSE)/8,VLOOKUP(VLOOKUP($A176,csapatok!$A:$NN,CO$320,FALSE),'csapat-ranglista'!$A:$FP,CO$321,FALSE)/4),0)</f>
        <v>0</v>
      </c>
      <c r="CP176" s="223">
        <f>IFERROR(IF(RIGHT(VLOOKUP($A176,csapatok!$A:$NN,CP$320,FALSE),5)="Csere",VLOOKUP(LEFT(VLOOKUP($A176,csapatok!$A:$NN,CP$320,FALSE),LEN(VLOOKUP($A176,csapatok!$A:$NN,CP$320,FALSE))-6),'csapat-ranglista'!$A:$FP,CP$321,FALSE)/8,VLOOKUP(VLOOKUP($A176,csapatok!$A:$NN,CP$320,FALSE),'csapat-ranglista'!$A:$FP,CP$321,FALSE)/4),0)</f>
        <v>0</v>
      </c>
      <c r="CQ176" s="223">
        <f>IFERROR(IF(RIGHT(VLOOKUP($A176,csapatok!$A:$NN,CQ$320,FALSE),5)="Csere",VLOOKUP(LEFT(VLOOKUP($A176,csapatok!$A:$NN,CQ$320,FALSE),LEN(VLOOKUP($A176,csapatok!$A:$NN,CQ$320,FALSE))-6),'csapat-ranglista'!$A:$FP,CQ$321,FALSE)/8,VLOOKUP(VLOOKUP($A176,csapatok!$A:$NN,CQ$320,FALSE),'csapat-ranglista'!$A:$FP,CQ$321,FALSE)/4),0)</f>
        <v>0</v>
      </c>
      <c r="CR176" s="223">
        <f>IFERROR(IF(RIGHT(VLOOKUP($A176,csapatok!$A:$NN,CR$320,FALSE),5)="Csere",VLOOKUP(LEFT(VLOOKUP($A176,csapatok!$A:$NN,CR$320,FALSE),LEN(VLOOKUP($A176,csapatok!$A:$NN,CR$320,FALSE))-6),'csapat-ranglista'!$A:$FP,CR$321,FALSE)/8,VLOOKUP(VLOOKUP($A176,csapatok!$A:$NN,CR$320,FALSE),'csapat-ranglista'!$A:$FP,CR$321,FALSE)/4),0)</f>
        <v>0</v>
      </c>
      <c r="CS176" s="223">
        <f>IFERROR(IF(RIGHT(VLOOKUP($A176,csapatok!$A:$NN,CS$320,FALSE),5)="Csere",VLOOKUP(LEFT(VLOOKUP($A176,csapatok!$A:$NN,CS$320,FALSE),LEN(VLOOKUP($A176,csapatok!$A:$NN,CS$320,FALSE))-6),'csapat-ranglista'!$A:$FP,CS$321,FALSE)/8,VLOOKUP(VLOOKUP($A176,csapatok!$A:$NN,CS$320,FALSE),'csapat-ranglista'!$A:$FP,CS$321,FALSE)/4),0)</f>
        <v>0</v>
      </c>
      <c r="CT176" s="223">
        <f>IFERROR(IF(RIGHT(VLOOKUP($A176,csapatok!$A:$NN,CT$320,FALSE),5)="Csere",VLOOKUP(LEFT(VLOOKUP($A176,csapatok!$A:$NN,CT$320,FALSE),LEN(VLOOKUP($A176,csapatok!$A:$NN,CT$320,FALSE))-6),'csapat-ranglista'!$A:$FP,CT$321,FALSE)/8,VLOOKUP(VLOOKUP($A176,csapatok!$A:$NN,CT$320,FALSE),'csapat-ranglista'!$A:$FP,CT$321,FALSE)/4),0)</f>
        <v>0</v>
      </c>
      <c r="CU176" s="223">
        <f>IFERROR(IF(RIGHT(VLOOKUP($A176,csapatok!$A:$NN,CU$320,FALSE),5)="Csere",VLOOKUP(LEFT(VLOOKUP($A176,csapatok!$A:$NN,CU$320,FALSE),LEN(VLOOKUP($A176,csapatok!$A:$NN,CU$320,FALSE))-6),'csapat-ranglista'!$A:$FP,CU$321,FALSE)/8,VLOOKUP(VLOOKUP($A176,csapatok!$A:$NN,CU$320,FALSE),'csapat-ranglista'!$A:$FP,CU$321,FALSE)/4),0)</f>
        <v>0</v>
      </c>
      <c r="CV176" s="223">
        <f>IFERROR(IF(RIGHT(VLOOKUP($A176,csapatok!$A:$NN,CV$320,FALSE),5)="Csere",VLOOKUP(LEFT(VLOOKUP($A176,csapatok!$A:$NN,CV$320,FALSE),LEN(VLOOKUP($A176,csapatok!$A:$NN,CV$320,FALSE))-6),'csapat-ranglista'!$A:$FP,CV$321,FALSE)/8,VLOOKUP(VLOOKUP($A176,csapatok!$A:$NN,CV$320,FALSE),'csapat-ranglista'!$A:$FP,CV$321,FALSE)/4),0)</f>
        <v>0</v>
      </c>
      <c r="CW176" s="223">
        <f>IFERROR(IF(RIGHT(VLOOKUP($A176,csapatok!$A:$NN,CW$320,FALSE),5)="Csere",VLOOKUP(LEFT(VLOOKUP($A176,csapatok!$A:$NN,CW$320,FALSE),LEN(VLOOKUP($A176,csapatok!$A:$NN,CW$320,FALSE))-6),'csapat-ranglista'!$A:$FP,CW$321,FALSE)/8,VLOOKUP(VLOOKUP($A176,csapatok!$A:$NN,CW$320,FALSE),'csapat-ranglista'!$A:$FP,CW$321,FALSE)/4),0)</f>
        <v>0</v>
      </c>
      <c r="CX176" s="223">
        <f>IFERROR(IF(RIGHT(VLOOKUP($A176,csapatok!$A:$NN,CX$320,FALSE),5)="Csere",VLOOKUP(LEFT(VLOOKUP($A176,csapatok!$A:$NN,CX$320,FALSE),LEN(VLOOKUP($A176,csapatok!$A:$NN,CX$320,FALSE))-6),'csapat-ranglista'!$A:$FP,CX$321,FALSE)/8,VLOOKUP(VLOOKUP($A176,csapatok!$A:$NN,CX$320,FALSE),'csapat-ranglista'!$A:$FP,CX$321,FALSE)/4),0)</f>
        <v>0</v>
      </c>
      <c r="CY176" s="223">
        <f>IFERROR(IF(RIGHT(VLOOKUP($A176,csapatok!$A:$NN,CY$320,FALSE),5)="Csere",VLOOKUP(LEFT(VLOOKUP($A176,csapatok!$A:$NN,CY$320,FALSE),LEN(VLOOKUP($A176,csapatok!$A:$NN,CY$320,FALSE))-6),'csapat-ranglista'!$A:$FP,CY$321,FALSE)/8,VLOOKUP(VLOOKUP($A176,csapatok!$A:$NN,CY$320,FALSE),'csapat-ranglista'!$A:$FP,CY$321,FALSE)/4),0)</f>
        <v>0</v>
      </c>
      <c r="CZ176" s="223">
        <f>IFERROR(IF(RIGHT(VLOOKUP($A176,csapatok!$A:$NN,CZ$320,FALSE),5)="Csere",VLOOKUP(LEFT(VLOOKUP($A176,csapatok!$A:$NN,CZ$320,FALSE),LEN(VLOOKUP($A176,csapatok!$A:$NN,CZ$320,FALSE))-6),'csapat-ranglista'!$A:$FP,CZ$321,FALSE)/8,VLOOKUP(VLOOKUP($A176,csapatok!$A:$NN,CZ$320,FALSE),'csapat-ranglista'!$A:$FP,CZ$321,FALSE)/4),0)</f>
        <v>0</v>
      </c>
      <c r="DA176" s="223">
        <f>IFERROR(IF(RIGHT(VLOOKUP($A176,csapatok!$A:$NN,DA$320,FALSE),5)="Csere",VLOOKUP(LEFT(VLOOKUP($A176,csapatok!$A:$NN,DA$320,FALSE),LEN(VLOOKUP($A176,csapatok!$A:$NN,DA$320,FALSE))-6),'csapat-ranglista'!$A:$FP,DA$321,FALSE)/8,VLOOKUP(VLOOKUP($A176,csapatok!$A:$NN,DA$320,FALSE),'csapat-ranglista'!$A:$FP,DA$321,FALSE)/4),0)</f>
        <v>0</v>
      </c>
      <c r="DB176" s="223">
        <f>IFERROR(IF(RIGHT(VLOOKUP($A176,csapatok!$A:$NN,DB$320,FALSE),5)="Csere",VLOOKUP(LEFT(VLOOKUP($A176,csapatok!$A:$NN,DB$320,FALSE),LEN(VLOOKUP($A176,csapatok!$A:$NN,DB$320,FALSE))-6),'csapat-ranglista'!$A:$FP,DB$321,FALSE)/8,VLOOKUP(VLOOKUP($A176,csapatok!$A:$NN,DB$320,FALSE),'csapat-ranglista'!$A:$FP,DB$321,FALSE)/4),0)</f>
        <v>0</v>
      </c>
      <c r="DC176" s="223">
        <f>IFERROR(IF(RIGHT(VLOOKUP($A176,csapatok!$A:$NN,DC$320,FALSE),5)="Csere",VLOOKUP(LEFT(VLOOKUP($A176,csapatok!$A:$NN,DC$320,FALSE),LEN(VLOOKUP($A176,csapatok!$A:$NN,DC$320,FALSE))-6),'csapat-ranglista'!$A:$FP,DC$321,FALSE)/8,VLOOKUP(VLOOKUP($A176,csapatok!$A:$NN,DC$320,FALSE),'csapat-ranglista'!$A:$FP,DC$321,FALSE)/4),0)</f>
        <v>0</v>
      </c>
      <c r="DD176" s="223">
        <f>IFERROR(IF(RIGHT(VLOOKUP($A176,csapatok!$A:$NN,DD$320,FALSE),5)="Csere",VLOOKUP(LEFT(VLOOKUP($A176,csapatok!$A:$NN,DD$320,FALSE),LEN(VLOOKUP($A176,csapatok!$A:$NN,DD$320,FALSE))-6),'csapat-ranglista'!$A:$FP,DD$321,FALSE)/8,VLOOKUP(VLOOKUP($A176,csapatok!$A:$NN,DD$320,FALSE),'csapat-ranglista'!$A:$FP,DD$321,FALSE)/4),0)</f>
        <v>0</v>
      </c>
      <c r="DE176" s="223">
        <f>IFERROR(IF(RIGHT(VLOOKUP($A176,csapatok!$A:$NN,DE$320,FALSE),5)="Csere",VLOOKUP(LEFT(VLOOKUP($A176,csapatok!$A:$NN,DE$320,FALSE),LEN(VLOOKUP($A176,csapatok!$A:$NN,DE$320,FALSE))-6),'csapat-ranglista'!$A:$FP,DE$321,FALSE)/8,VLOOKUP(VLOOKUP($A176,csapatok!$A:$NN,DE$320,FALSE),'csapat-ranglista'!$A:$FP,DE$321,FALSE)/4),0)</f>
        <v>0</v>
      </c>
      <c r="DF176" s="223">
        <f>IFERROR(IF(RIGHT(VLOOKUP($A176,csapatok!$A:$NN,DF$320,FALSE),5)="Csere",VLOOKUP(LEFT(VLOOKUP($A176,csapatok!$A:$NN,DF$320,FALSE),LEN(VLOOKUP($A176,csapatok!$A:$NN,DF$320,FALSE))-6),'csapat-ranglista'!$A:$FP,DF$321,FALSE)/8,VLOOKUP(VLOOKUP($A176,csapatok!$A:$NN,DF$320,FALSE),'csapat-ranglista'!$A:$FP,DF$321,FALSE)/4),0)</f>
        <v>0</v>
      </c>
      <c r="DG176" s="223">
        <f>IFERROR(IF(RIGHT(VLOOKUP($A176,csapatok!$A:$NN,DG$320,FALSE),5)="Csere",VLOOKUP(LEFT(VLOOKUP($A176,csapatok!$A:$NN,DG$320,FALSE),LEN(VLOOKUP($A176,csapatok!$A:$NN,DG$320,FALSE))-6),'csapat-ranglista'!$A:$FP,DG$321,FALSE)/8,VLOOKUP(VLOOKUP($A176,csapatok!$A:$NN,DG$320,FALSE),'csapat-ranglista'!$A:$FP,DG$321,FALSE)/4),0)</f>
        <v>0</v>
      </c>
      <c r="DH176" s="223">
        <f>IFERROR(IF(RIGHT(VLOOKUP($A176,csapatok!$A:$NN,DH$320,FALSE),5)="Csere",VLOOKUP(LEFT(VLOOKUP($A176,csapatok!$A:$NN,DH$320,FALSE),LEN(VLOOKUP($A176,csapatok!$A:$NN,DH$320,FALSE))-6),'csapat-ranglista'!$A:$FP,DH$321,FALSE)/8,VLOOKUP(VLOOKUP($A176,csapatok!$A:$NN,DH$320,FALSE),'csapat-ranglista'!$A:$FP,DH$321,FALSE)/4),0)</f>
        <v>0</v>
      </c>
      <c r="DI176" s="223">
        <f>IFERROR(IF(RIGHT(VLOOKUP($A176,csapatok!$A:$NN,DI$320,FALSE),5)="Csere",VLOOKUP(LEFT(VLOOKUP($A176,csapatok!$A:$NN,DI$320,FALSE),LEN(VLOOKUP($A176,csapatok!$A:$NN,DI$320,FALSE))-6),'csapat-ranglista'!$A:$FP,DI$321,FALSE)/8,VLOOKUP(VLOOKUP($A176,csapatok!$A:$NN,DI$320,FALSE),'csapat-ranglista'!$A:$FP,DI$321,FALSE)/4),0)</f>
        <v>0</v>
      </c>
      <c r="DJ176" s="223">
        <f>IFERROR(IF(RIGHT(VLOOKUP($A176,csapatok!$A:$NN,DJ$320,FALSE),5)="Csere",VLOOKUP(LEFT(VLOOKUP($A176,csapatok!$A:$NN,DJ$320,FALSE),LEN(VLOOKUP($A176,csapatok!$A:$NN,DJ$320,FALSE))-6),'csapat-ranglista'!$A:$FP,DJ$321,FALSE)/8,VLOOKUP(VLOOKUP($A176,csapatok!$A:$NN,DJ$320,FALSE),'csapat-ranglista'!$A:$FP,DJ$321,FALSE)/4),0)</f>
        <v>0</v>
      </c>
      <c r="DK176" s="223">
        <f>IFERROR(IF(RIGHT(VLOOKUP($A176,csapatok!$A:$NN,DK$320,FALSE),5)="Csere",VLOOKUP(LEFT(VLOOKUP($A176,csapatok!$A:$NN,DK$320,FALSE),LEN(VLOOKUP($A176,csapatok!$A:$NN,DK$320,FALSE))-6),'csapat-ranglista'!$A:$FP,DK$321,FALSE)/8,VLOOKUP(VLOOKUP($A176,csapatok!$A:$NN,DK$320,FALSE),'csapat-ranglista'!$A:$FP,DK$321,FALSE)/4),0)</f>
        <v>0</v>
      </c>
      <c r="DL176" s="223">
        <f>IFERROR(IF(RIGHT(VLOOKUP($A176,csapatok!$A:$NN,DL$320,FALSE),5)="Csere",VLOOKUP(LEFT(VLOOKUP($A176,csapatok!$A:$NN,DL$320,FALSE),LEN(VLOOKUP($A176,csapatok!$A:$NN,DL$320,FALSE))-6),'csapat-ranglista'!$A:$FP,DL$321,FALSE)/8,VLOOKUP(VLOOKUP($A176,csapatok!$A:$NN,DL$320,FALSE),'csapat-ranglista'!$A:$FP,DL$321,FALSE)/4),0)</f>
        <v>0</v>
      </c>
      <c r="DM176" s="223">
        <f>IFERROR(IF(RIGHT(VLOOKUP($A176,csapatok!$A:$NN,DM$320,FALSE),5)="Csere",VLOOKUP(LEFT(VLOOKUP($A176,csapatok!$A:$NN,DM$320,FALSE),LEN(VLOOKUP($A176,csapatok!$A:$NN,DM$320,FALSE))-6),'csapat-ranglista'!$A:$FP,DM$321,FALSE)/8,VLOOKUP(VLOOKUP($A176,csapatok!$A:$NN,DM$320,FALSE),'csapat-ranglista'!$A:$FP,DM$321,FALSE)/4),0)</f>
        <v>0</v>
      </c>
      <c r="DN176" s="223">
        <f>IFERROR(IF(RIGHT(VLOOKUP($A176,csapatok!$A:$NN,DN$320,FALSE),5)="Csere",VLOOKUP(LEFT(VLOOKUP($A176,csapatok!$A:$NN,DN$320,FALSE),LEN(VLOOKUP($A176,csapatok!$A:$NN,DN$320,FALSE))-6),'csapat-ranglista'!$A:$FP,DN$321,FALSE)/8,VLOOKUP(VLOOKUP($A176,csapatok!$A:$NN,DN$320,FALSE),'csapat-ranglista'!$A:$FP,DN$321,FALSE)/4),0)</f>
        <v>0</v>
      </c>
      <c r="DO176" s="224">
        <f>versenyek!$MF$11*IFERROR(VLOOKUP(VLOOKUP($A176,versenyek!ME:MG,3,FALSE),szabalyok!$A$16:$B$23,2,FALSE)/4,0)</f>
        <v>0</v>
      </c>
      <c r="DP176" s="224">
        <f>versenyek!$MI$11*IFERROR(VLOOKUP(VLOOKUP($A176,versenyek!MH:MJ,3,FALSE),szabalyok!$A$16:$B$23,2,FALSE)/4,0)</f>
        <v>0</v>
      </c>
      <c r="DQ176" s="223">
        <f>IFERROR(IF(RIGHT(VLOOKUP($A176,csapatok!$A:$NN,DQ$320,FALSE),5)="Csere",VLOOKUP(LEFT(VLOOKUP($A176,csapatok!$A:$NN,DQ$320,FALSE),LEN(VLOOKUP($A176,csapatok!$A:$NN,DQ$320,FALSE))-6),'csapat-ranglista'!$A:$FP,DQ$321,FALSE)/8,VLOOKUP(VLOOKUP($A176,csapatok!$A:$NN,DQ$320,FALSE),'csapat-ranglista'!$A:$FP,DQ$321,FALSE)/4),0)</f>
        <v>0</v>
      </c>
      <c r="DR176" s="223">
        <f>IFERROR(IF(RIGHT(VLOOKUP($A176,csapatok!$A:$NN,DR$320,FALSE),5)="Csere",VLOOKUP(LEFT(VLOOKUP($A176,csapatok!$A:$NN,DR$320,FALSE),LEN(VLOOKUP($A176,csapatok!$A:$NN,DR$320,FALSE))-6),'csapat-ranglista'!$A:$FP,DR$321,FALSE)/8,VLOOKUP(VLOOKUP($A176,csapatok!$A:$NN,DR$320,FALSE),'csapat-ranglista'!$A:$FP,DR$321,FALSE)/4),0)</f>
        <v>0</v>
      </c>
      <c r="DS176" s="223">
        <f>IFERROR(IF(RIGHT(VLOOKUP($A176,csapatok!$A:$NN,DS$320,FALSE),5)="Csere",VLOOKUP(LEFT(VLOOKUP($A176,csapatok!$A:$NN,DS$320,FALSE),LEN(VLOOKUP($A176,csapatok!$A:$NN,DS$320,FALSE))-6),'csapat-ranglista'!$A:$FP,DS$321,FALSE)/8,VLOOKUP(VLOOKUP($A176,csapatok!$A:$NN,DS$320,FALSE),'csapat-ranglista'!$A:$FP,DS$321,FALSE)/4),0)</f>
        <v>0</v>
      </c>
      <c r="DT176" s="223">
        <f>IFERROR(IF(RIGHT(VLOOKUP($A176,csapatok!$A:$NN,DT$320,FALSE),5)="Csere",VLOOKUP(LEFT(VLOOKUP($A176,csapatok!$A:$NN,DT$320,FALSE),LEN(VLOOKUP($A176,csapatok!$A:$NN,DT$320,FALSE))-6),'csapat-ranglista'!$A:$FP,DT$321,FALSE)/8,VLOOKUP(VLOOKUP($A176,csapatok!$A:$NN,DT$320,FALSE),'csapat-ranglista'!$A:$FP,DT$321,FALSE)/4),0)</f>
        <v>0</v>
      </c>
      <c r="DU176" s="223">
        <f>IFERROR(IF(RIGHT(VLOOKUP($A176,csapatok!$A:$NN,DU$320,FALSE),5)="Csere",VLOOKUP(LEFT(VLOOKUP($A176,csapatok!$A:$NN,DU$320,FALSE),LEN(VLOOKUP($A176,csapatok!$A:$NN,DU$320,FALSE))-6),'csapat-ranglista'!$A:$FP,DU$321,FALSE)/8,VLOOKUP(VLOOKUP($A176,csapatok!$A:$NN,DU$320,FALSE),'csapat-ranglista'!$A:$FP,DU$321,FALSE)/4),0)</f>
        <v>0</v>
      </c>
      <c r="DV176" s="223">
        <f>IFERROR(IF(RIGHT(VLOOKUP($A176,csapatok!$A:$NN,DV$320,FALSE),5)="Csere",VLOOKUP(LEFT(VLOOKUP($A176,csapatok!$A:$NN,DV$320,FALSE),LEN(VLOOKUP($A176,csapatok!$A:$NN,DV$320,FALSE))-6),'csapat-ranglista'!$A:$FP,DV$321,FALSE)/8,VLOOKUP(VLOOKUP($A176,csapatok!$A:$NN,DV$320,FALSE),'csapat-ranglista'!$A:$FP,DV$321,FALSE)/4),0)</f>
        <v>0</v>
      </c>
      <c r="DW176" s="223">
        <f>IFERROR(IF(RIGHT(VLOOKUP($A176,csapatok!$A:$NN,DW$320,FALSE),5)="Csere",VLOOKUP(LEFT(VLOOKUP($A176,csapatok!$A:$NN,DW$320,FALSE),LEN(VLOOKUP($A176,csapatok!$A:$NN,DW$320,FALSE))-6),'csapat-ranglista'!$A:$FP,DW$321,FALSE)/8,VLOOKUP(VLOOKUP($A176,csapatok!$A:$NN,DW$320,FALSE),'csapat-ranglista'!$A:$FP,DW$321,FALSE)/4),0)</f>
        <v>0</v>
      </c>
      <c r="DX176" s="223">
        <f>IFERROR(IF(RIGHT(VLOOKUP($A176,csapatok!$A:$NN,DX$320,FALSE),5)="Csere",VLOOKUP(LEFT(VLOOKUP($A176,csapatok!$A:$NN,DX$320,FALSE),LEN(VLOOKUP($A176,csapatok!$A:$NN,DX$320,FALSE))-6),'csapat-ranglista'!$A:$FP,DX$321,FALSE)/8,VLOOKUP(VLOOKUP($A176,csapatok!$A:$NN,DX$320,FALSE),'csapat-ranglista'!$A:$FP,DX$321,FALSE)/4),0)</f>
        <v>0</v>
      </c>
      <c r="DY176" s="223">
        <f>IFERROR(IF(RIGHT(VLOOKUP($A176,csapatok!$A:$NN,DY$320,FALSE),5)="Csere",VLOOKUP(LEFT(VLOOKUP($A176,csapatok!$A:$NN,DY$320,FALSE),LEN(VLOOKUP($A176,csapatok!$A:$NN,DY$320,FALSE))-6),'csapat-ranglista'!$A:$FP,DY$321,FALSE)/8,VLOOKUP(VLOOKUP($A176,csapatok!$A:$NN,DY$320,FALSE),'csapat-ranglista'!$A:$FP,DY$321,FALSE)/4),0)</f>
        <v>0</v>
      </c>
      <c r="DZ176" s="223">
        <f>IFERROR(IF(RIGHT(VLOOKUP($A176,csapatok!$A:$NN,DZ$320,FALSE),5)="Csere",VLOOKUP(LEFT(VLOOKUP($A176,csapatok!$A:$NN,DZ$320,FALSE),LEN(VLOOKUP($A176,csapatok!$A:$NN,DZ$320,FALSE))-6),'csapat-ranglista'!$A:$FP,DZ$321,FALSE)/8,VLOOKUP(VLOOKUP($A176,csapatok!$A:$NN,DZ$320,FALSE),'csapat-ranglista'!$A:$FP,DZ$321,FALSE)/4),0)</f>
        <v>0</v>
      </c>
      <c r="EA176" s="223">
        <f>IFERROR(IF(RIGHT(VLOOKUP($A176,csapatok!$A:$NN,EA$320,FALSE),5)="Csere",VLOOKUP(LEFT(VLOOKUP($A176,csapatok!$A:$NN,EA$320,FALSE),LEN(VLOOKUP($A176,csapatok!$A:$NN,EA$320,FALSE))-6),'csapat-ranglista'!$A:$FP,EA$321,FALSE)/8,VLOOKUP(VLOOKUP($A176,csapatok!$A:$NN,EA$320,FALSE),'csapat-ranglista'!$A:$FP,EA$321,FALSE)/4),0)</f>
        <v>0</v>
      </c>
      <c r="EB176" s="223">
        <f>IFERROR(IF(RIGHT(VLOOKUP($A176,csapatok!$A:$NN,EB$320,FALSE),5)="Csere",VLOOKUP(LEFT(VLOOKUP($A176,csapatok!$A:$NN,EB$320,FALSE),LEN(VLOOKUP($A176,csapatok!$A:$NN,EB$320,FALSE))-6),'csapat-ranglista'!$A:$FP,EB$321,FALSE)/8,VLOOKUP(VLOOKUP($A176,csapatok!$A:$NN,EB$320,FALSE),'csapat-ranglista'!$A:$FP,EB$321,FALSE)/4),0)</f>
        <v>0</v>
      </c>
      <c r="EC176" s="223">
        <f>IFERROR(IF(RIGHT(VLOOKUP($A176,csapatok!$A:$NN,EC$320,FALSE),5)="Csere",VLOOKUP(LEFT(VLOOKUP($A176,csapatok!$A:$NN,EC$320,FALSE),LEN(VLOOKUP($A176,csapatok!$A:$NN,EC$320,FALSE))-6),'csapat-ranglista'!$A:$FP,EC$321,FALSE)/8,VLOOKUP(VLOOKUP($A176,csapatok!$A:$NN,EC$320,FALSE),'csapat-ranglista'!$A:$FP,EC$321,FALSE)/4),0)</f>
        <v>0</v>
      </c>
      <c r="ED176" s="223">
        <f>IFERROR(IF(RIGHT(VLOOKUP($A176,csapatok!$A:$NN,ED$320,FALSE),5)="Csere",VLOOKUP(LEFT(VLOOKUP($A176,csapatok!$A:$NN,ED$320,FALSE),LEN(VLOOKUP($A176,csapatok!$A:$NN,ED$320,FALSE))-6),'csapat-ranglista'!$A:$FP,ED$321,FALSE)/8,VLOOKUP(VLOOKUP($A176,csapatok!$A:$NN,ED$320,FALSE),'csapat-ranglista'!$A:$FP,ED$321,FALSE)/4),0)</f>
        <v>0</v>
      </c>
      <c r="EE176" s="223">
        <f>IFERROR(IF(RIGHT(VLOOKUP($A176,csapatok!$A:$NN,EE$320,FALSE),5)="Csere",VLOOKUP(LEFT(VLOOKUP($A176,csapatok!$A:$NN,EE$320,FALSE),LEN(VLOOKUP($A176,csapatok!$A:$NN,EE$320,FALSE))-6),'csapat-ranglista'!$A:$FP,EE$321,FALSE)/8,VLOOKUP(VLOOKUP($A176,csapatok!$A:$NN,EE$320,FALSE),'csapat-ranglista'!$A:$FP,EE$321,FALSE)/4),0)</f>
        <v>0</v>
      </c>
      <c r="EF176" s="223">
        <f>IFERROR(IF(RIGHT(VLOOKUP($A176,csapatok!$A:$NN,EF$320,FALSE),5)="Csere",VLOOKUP(LEFT(VLOOKUP($A176,csapatok!$A:$NN,EF$320,FALSE),LEN(VLOOKUP($A176,csapatok!$A:$NN,EF$320,FALSE))-6),'csapat-ranglista'!$A:$FP,EF$321,FALSE)/8,VLOOKUP(VLOOKUP($A176,csapatok!$A:$NN,EF$320,FALSE),'csapat-ranglista'!$A:$FP,EF$321,FALSE)/4),0)</f>
        <v>0</v>
      </c>
      <c r="EG176" s="223">
        <f>IFERROR(IF(RIGHT(VLOOKUP($A176,csapatok!$A:$NN,EG$320,FALSE),5)="Csere",VLOOKUP(LEFT(VLOOKUP($A176,csapatok!$A:$NN,EG$320,FALSE),LEN(VLOOKUP($A176,csapatok!$A:$NN,EG$320,FALSE))-6),'csapat-ranglista'!$A:$FP,EG$321,FALSE)/8,VLOOKUP(VLOOKUP($A176,csapatok!$A:$NN,EG$320,FALSE),'csapat-ranglista'!$A:$FP,EG$321,FALSE)/4),0)</f>
        <v>0</v>
      </c>
      <c r="EH176" s="223">
        <f>IFERROR(IF(RIGHT(VLOOKUP($A176,csapatok!$A:$NN,EH$320,FALSE),5)="Csere",VLOOKUP(LEFT(VLOOKUP($A176,csapatok!$A:$NN,EH$320,FALSE),LEN(VLOOKUP($A176,csapatok!$A:$NN,EH$320,FALSE))-6),'csapat-ranglista'!$A:$FP,EH$321,FALSE)/8,VLOOKUP(VLOOKUP($A176,csapatok!$A:$NN,EH$320,FALSE),'csapat-ranglista'!$A:$FP,EH$321,FALSE)/4),0)</f>
        <v>0</v>
      </c>
      <c r="EI176" s="223">
        <f>IFERROR(IF(RIGHT(VLOOKUP($A176,csapatok!$A:$NN,EI$320,FALSE),5)="Csere",VLOOKUP(LEFT(VLOOKUP($A176,csapatok!$A:$NN,EI$320,FALSE),LEN(VLOOKUP($A176,csapatok!$A:$NN,EI$320,FALSE))-6),'csapat-ranglista'!$A:$FP,EI$321,FALSE)/8,VLOOKUP(VLOOKUP($A176,csapatok!$A:$NN,EI$320,FALSE),'csapat-ranglista'!$A:$FP,EI$321,FALSE)/4),0)</f>
        <v>0</v>
      </c>
      <c r="EJ176" s="223">
        <f>IFERROR(IF(RIGHT(VLOOKUP($A176,csapatok!$A:$NN,EJ$320,FALSE),5)="Csere",VLOOKUP(LEFT(VLOOKUP($A176,csapatok!$A:$NN,EJ$320,FALSE),LEN(VLOOKUP($A176,csapatok!$A:$NN,EJ$320,FALSE))-6),'csapat-ranglista'!$A:$FP,EJ$321,FALSE)/8,VLOOKUP(VLOOKUP($A176,csapatok!$A:$NN,EJ$320,FALSE),'csapat-ranglista'!$A:$FP,EJ$321,FALSE)/4),0)</f>
        <v>0</v>
      </c>
      <c r="EK176" s="223">
        <f>IFERROR(IF(RIGHT(VLOOKUP($A176,csapatok!$A:$NN,EK$320,FALSE),5)="Csere",VLOOKUP(LEFT(VLOOKUP($A176,csapatok!$A:$NN,EK$320,FALSE),LEN(VLOOKUP($A176,csapatok!$A:$NN,EK$320,FALSE))-6),'csapat-ranglista'!$A:$FP,EK$321,FALSE)/8,VLOOKUP(VLOOKUP($A176,csapatok!$A:$NN,EK$320,FALSE),'csapat-ranglista'!$A:$FP,EK$321,FALSE)/4),0)</f>
        <v>0</v>
      </c>
      <c r="EL176" s="223">
        <f>IFERROR(IF(RIGHT(VLOOKUP($A176,csapatok!$A:$NN,EL$320,FALSE),5)="Csere",VLOOKUP(LEFT(VLOOKUP($A176,csapatok!$A:$NN,EL$320,FALSE),LEN(VLOOKUP($A176,csapatok!$A:$NN,EL$320,FALSE))-6),'csapat-ranglista'!$A:$FP,EL$321,FALSE)/8,VLOOKUP(VLOOKUP($A176,csapatok!$A:$NN,EL$320,FALSE),'csapat-ranglista'!$A:$FP,EL$321,FALSE)/4),0)</f>
        <v>0</v>
      </c>
      <c r="EM176" s="223">
        <f>IFERROR(IF(RIGHT(VLOOKUP($A176,csapatok!$A:$NN,EM$320,FALSE),5)="Csere",VLOOKUP(LEFT(VLOOKUP($A176,csapatok!$A:$NN,EM$320,FALSE),LEN(VLOOKUP($A176,csapatok!$A:$NN,EM$320,FALSE))-6),'csapat-ranglista'!$A:$FP,EM$321,FALSE)/8,VLOOKUP(VLOOKUP($A176,csapatok!$A:$NN,EM$320,FALSE),'csapat-ranglista'!$A:$FP,EM$321,FALSE)/4),0)</f>
        <v>0</v>
      </c>
      <c r="EN176" s="223">
        <f>IFERROR(IF(RIGHT(VLOOKUP($A176,csapatok!$A:$NN,EN$320,FALSE),5)="Csere",VLOOKUP(LEFT(VLOOKUP($A176,csapatok!$A:$NN,EN$320,FALSE),LEN(VLOOKUP($A176,csapatok!$A:$NN,EN$320,FALSE))-6),'csapat-ranglista'!$A:$FP,EN$321,FALSE)/8,VLOOKUP(VLOOKUP($A176,csapatok!$A:$NN,EN$320,FALSE),'csapat-ranglista'!$A:$FP,EN$321,FALSE)/4),0)</f>
        <v>0</v>
      </c>
      <c r="EO176" s="223">
        <f>IFERROR(IF(RIGHT(VLOOKUP($A176,csapatok!$A:$NN,EO$320,FALSE),5)="Csere",VLOOKUP(LEFT(VLOOKUP($A176,csapatok!$A:$NN,EO$320,FALSE),LEN(VLOOKUP($A176,csapatok!$A:$NN,EO$320,FALSE))-6),'csapat-ranglista'!$A:$FP,EO$321,FALSE)/8,VLOOKUP(VLOOKUP($A176,csapatok!$A:$NN,EO$320,FALSE),'csapat-ranglista'!$A:$FP,EO$321,FALSE)/4),0)</f>
        <v>0</v>
      </c>
      <c r="EP176" s="223">
        <f>IFERROR(IF(RIGHT(VLOOKUP($A176,csapatok!$A:$NN,EP$320,FALSE),5)="Csere",VLOOKUP(LEFT(VLOOKUP($A176,csapatok!$A:$NN,EP$320,FALSE),LEN(VLOOKUP($A176,csapatok!$A:$NN,EP$320,FALSE))-6),'csapat-ranglista'!$A:$FP,EP$321,FALSE)/8,VLOOKUP(VLOOKUP($A176,csapatok!$A:$NN,EP$320,FALSE),'csapat-ranglista'!$A:$FP,EP$321,FALSE)/4),0)</f>
        <v>0</v>
      </c>
      <c r="EQ176" s="223">
        <f>IFERROR(IF(RIGHT(VLOOKUP($A176,csapatok!$A:$NN,EQ$320,FALSE),5)="Csere",VLOOKUP(LEFT(VLOOKUP($A176,csapatok!$A:$NN,EQ$320,FALSE),LEN(VLOOKUP($A176,csapatok!$A:$NN,EQ$320,FALSE))-6),'csapat-ranglista'!$A:$FP,EQ$321,FALSE)/8,VLOOKUP(VLOOKUP($A176,csapatok!$A:$NN,EQ$320,FALSE),'csapat-ranglista'!$A:$FP,EQ$321,FALSE)/4),0)</f>
        <v>0</v>
      </c>
      <c r="ER176" s="223">
        <f>IFERROR(IF(RIGHT(VLOOKUP($A176,csapatok!$A:$NN,ER$320,FALSE),5)="Csere",VLOOKUP(LEFT(VLOOKUP($A176,csapatok!$A:$NN,ER$320,FALSE),LEN(VLOOKUP($A176,csapatok!$A:$NN,ER$320,FALSE))-6),'csapat-ranglista'!$A:$FP,ER$321,FALSE)/8,VLOOKUP(VLOOKUP($A176,csapatok!$A:$NN,ER$320,FALSE),'csapat-ranglista'!$A:$FP,ER$321,FALSE)/4),0)</f>
        <v>0</v>
      </c>
      <c r="ES176" s="223">
        <f>IFERROR(IF(RIGHT(VLOOKUP($A176,csapatok!$A:$NN,ES$320,FALSE),5)="Csere",VLOOKUP(LEFT(VLOOKUP($A176,csapatok!$A:$NN,ES$320,FALSE),LEN(VLOOKUP($A176,csapatok!$A:$NN,ES$320,FALSE))-6),'csapat-ranglista'!$A:$FP,ES$321,FALSE)/8,VLOOKUP(VLOOKUP($A176,csapatok!$A:$NN,ES$320,FALSE),'csapat-ranglista'!$A:$FP,ES$321,FALSE)/4),0)</f>
        <v>0</v>
      </c>
      <c r="ET176" s="223">
        <f>IFERROR(IF(RIGHT(VLOOKUP($A176,csapatok!$A:$NN,ET$320,FALSE),5)="Csere",VLOOKUP(LEFT(VLOOKUP($A176,csapatok!$A:$NN,ET$320,FALSE),LEN(VLOOKUP($A176,csapatok!$A:$NN,ET$320,FALSE))-6),'csapat-ranglista'!$A:$FP,ET$321,FALSE)/8,VLOOKUP(VLOOKUP($A176,csapatok!$A:$NN,ET$320,FALSE),'csapat-ranglista'!$A:$FP,ET$321,FALSE)/4),0)</f>
        <v>0</v>
      </c>
      <c r="EU176" s="223">
        <f>IFERROR(IF(RIGHT(VLOOKUP($A176,csapatok!$A:$NN,EU$320,FALSE),5)="Csere",VLOOKUP(LEFT(VLOOKUP($A176,csapatok!$A:$NN,EU$320,FALSE),LEN(VLOOKUP($A176,csapatok!$A:$NN,EU$320,FALSE))-6),'csapat-ranglista'!$A:$FP,EU$321,FALSE)/8,VLOOKUP(VLOOKUP($A176,csapatok!$A:$NN,EU$320,FALSE),'csapat-ranglista'!$A:$FP,EU$321,FALSE)/4),0)</f>
        <v>0</v>
      </c>
      <c r="EV176" s="223">
        <f>IFERROR(IF(RIGHT(VLOOKUP($A176,csapatok!$A:$NN,EV$320,FALSE),5)="Csere",VLOOKUP(LEFT(VLOOKUP($A176,csapatok!$A:$NN,EV$320,FALSE),LEN(VLOOKUP($A176,csapatok!$A:$NN,EV$320,FALSE))-6),'csapat-ranglista'!$A:$FP,EV$321,FALSE)/8,VLOOKUP(VLOOKUP($A176,csapatok!$A:$NN,EV$320,FALSE),'csapat-ranglista'!$A:$FP,EV$321,FALSE)/4),0)</f>
        <v>0</v>
      </c>
      <c r="EW176" s="223">
        <f>IFERROR(IF(RIGHT(VLOOKUP($A176,csapatok!$A:$NN,EW$320,FALSE),5)="Csere",VLOOKUP(LEFT(VLOOKUP($A176,csapatok!$A:$NN,EW$320,FALSE),LEN(VLOOKUP($A176,csapatok!$A:$NN,EW$320,FALSE))-6),'csapat-ranglista'!$A:$FP,EW$321,FALSE)/8,VLOOKUP(VLOOKUP($A176,csapatok!$A:$NN,EW$320,FALSE),'csapat-ranglista'!$A:$FP,EW$321,FALSE)/4),0)</f>
        <v>0</v>
      </c>
      <c r="EX176" s="223">
        <f>IFERROR(IF(RIGHT(VLOOKUP($A176,csapatok!$A:$NN,EX$320,FALSE),5)="Csere",VLOOKUP(LEFT(VLOOKUP($A176,csapatok!$A:$NN,EX$320,FALSE),LEN(VLOOKUP($A176,csapatok!$A:$NN,EX$320,FALSE))-6),'csapat-ranglista'!$A:$FP,EX$321,FALSE)/8,VLOOKUP(VLOOKUP($A176,csapatok!$A:$NN,EX$320,FALSE),'csapat-ranglista'!$A:$FP,EX$321,FALSE)/4),0)</f>
        <v>0</v>
      </c>
      <c r="EY176" s="223">
        <f>IFERROR(IF(RIGHT(VLOOKUP($A176,csapatok!$A:$NN,EY$320,FALSE),5)="Csere",VLOOKUP(LEFT(VLOOKUP($A176,csapatok!$A:$NN,EY$320,FALSE),LEN(VLOOKUP($A176,csapatok!$A:$NN,EY$320,FALSE))-6),'csapat-ranglista'!$A:$FP,EY$321,FALSE)/8,VLOOKUP(VLOOKUP($A176,csapatok!$A:$NN,EY$320,FALSE),'csapat-ranglista'!$A:$FP,EY$321,FALSE)/4),0)</f>
        <v>0</v>
      </c>
      <c r="EZ176" s="223">
        <f>IFERROR(IF(RIGHT(VLOOKUP($A176,csapatok!$A:$NN,EZ$320,FALSE),5)="Csere",VLOOKUP(LEFT(VLOOKUP($A176,csapatok!$A:$NN,EZ$320,FALSE),LEN(VLOOKUP($A176,csapatok!$A:$NN,EZ$320,FALSE))-6),'csapat-ranglista'!$A:$FP,EZ$321,FALSE)/8,VLOOKUP(VLOOKUP($A176,csapatok!$A:$NN,EZ$320,FALSE),'csapat-ranglista'!$A:$FP,EZ$321,FALSE)/4),0)</f>
        <v>0</v>
      </c>
      <c r="FA176" s="223">
        <f>IFERROR(IF(RIGHT(VLOOKUP($A176,csapatok!$A:$NN,FA$320,FALSE),5)="Csere",VLOOKUP(LEFT(VLOOKUP($A176,csapatok!$A:$NN,FA$320,FALSE),LEN(VLOOKUP($A176,csapatok!$A:$NN,FA$320,FALSE))-6),'csapat-ranglista'!$A:$FP,FA$321,FALSE)/8,VLOOKUP(VLOOKUP($A176,csapatok!$A:$NN,FA$320,FALSE),'csapat-ranglista'!$A:$FP,FA$321,FALSE)/4),0)</f>
        <v>0</v>
      </c>
      <c r="FB176" s="223">
        <f>IFERROR(IF(RIGHT(VLOOKUP($A176,csapatok!$A:$NN,FB$320,FALSE),5)="Csere",VLOOKUP(LEFT(VLOOKUP($A176,csapatok!$A:$NN,FB$320,FALSE),LEN(VLOOKUP($A176,csapatok!$A:$NN,FB$320,FALSE))-6),'csapat-ranglista'!$A:$FP,FB$321,FALSE)/8,VLOOKUP(VLOOKUP($A176,csapatok!$A:$NN,FB$320,FALSE),'csapat-ranglista'!$A:$FP,FB$321,FALSE)/4),0)</f>
        <v>0</v>
      </c>
      <c r="FC176" s="223">
        <f>IFERROR(IF(RIGHT(VLOOKUP($A176,csapatok!$A:$NN,FC$320,FALSE),5)="Csere",VLOOKUP(LEFT(VLOOKUP($A176,csapatok!$A:$NN,FC$320,FALSE),LEN(VLOOKUP($A176,csapatok!$A:$NN,FC$320,FALSE))-6),'csapat-ranglista'!$A:$FP,FC$321,FALSE)/8,VLOOKUP(VLOOKUP($A176,csapatok!$A:$NN,FC$320,FALSE),'csapat-ranglista'!$A:$FP,FC$321,FALSE)/4),0)</f>
        <v>0</v>
      </c>
      <c r="FD176" s="224">
        <f>versenyek!$QY$11*IFERROR(VLOOKUP(VLOOKUP($A176,versenyek!QX:QZ,3,FALSE),szabalyok!$A$16:$B$23,2,FALSE)/4,0)</f>
        <v>0</v>
      </c>
      <c r="FE176" s="224">
        <f>versenyek!$RB$11*IFERROR(VLOOKUP(VLOOKUP($A176,versenyek!RA:RC,3,FALSE),szabalyok!$A$16:$B$23,2,FALSE)/4,0)</f>
        <v>0</v>
      </c>
      <c r="FF176" s="223">
        <f>IFERROR(IF(RIGHT(VLOOKUP($A176,csapatok!$A:$NN,FF$320,FALSE),5)="Csere",VLOOKUP(LEFT(VLOOKUP($A176,csapatok!$A:$NN,FF$320,FALSE),LEN(VLOOKUP($A176,csapatok!$A:$NN,FF$320,FALSE))-6),'csapat-ranglista'!$A:$FP,FF$321,FALSE)/8,VLOOKUP(VLOOKUP($A176,csapatok!$A:$NN,FF$320,FALSE),'csapat-ranglista'!$A:$FP,FF$321,FALSE)/4),0)</f>
        <v>0</v>
      </c>
      <c r="FG176" s="223">
        <f>IFERROR(IF(RIGHT(VLOOKUP($A176,csapatok!$A:$NN,FG$320,FALSE),5)="Csere",VLOOKUP(LEFT(VLOOKUP($A176,csapatok!$A:$NN,FG$320,FALSE),LEN(VLOOKUP($A176,csapatok!$A:$NN,FG$320,FALSE))-6),'csapat-ranglista'!$A:$FP,FG$321,FALSE)/8,VLOOKUP(VLOOKUP($A176,csapatok!$A:$NN,FG$320,FALSE),'csapat-ranglista'!$A:$FP,FG$321,FALSE)/4),0)</f>
        <v>0</v>
      </c>
      <c r="FH176" s="223">
        <f>IFERROR(IF(RIGHT(VLOOKUP($A176,csapatok!$A:$NN,FH$320,FALSE),5)="Csere",VLOOKUP(LEFT(VLOOKUP($A176,csapatok!$A:$NN,FH$320,FALSE),LEN(VLOOKUP($A176,csapatok!$A:$NN,FH$320,FALSE))-6),'csapat-ranglista'!$A:$FP,FH$321,FALSE)/8,VLOOKUP(VLOOKUP($A176,csapatok!$A:$NN,FH$320,FALSE),'csapat-ranglista'!$A:$FP,FH$321,FALSE)/4),0)</f>
        <v>0</v>
      </c>
      <c r="FI176" s="223">
        <f>IFERROR(IF(RIGHT(VLOOKUP($A176,csapatok!$A:$NN,FI$320,FALSE),5)="Csere",VLOOKUP(LEFT(VLOOKUP($A176,csapatok!$A:$NN,FI$320,FALSE),LEN(VLOOKUP($A176,csapatok!$A:$NN,FI$320,FALSE))-6),'csapat-ranglista'!$A:$FP,FI$321,FALSE)/8,VLOOKUP(VLOOKUP($A176,csapatok!$A:$NN,FI$320,FALSE),'csapat-ranglista'!$A:$FP,FI$321,FALSE)/4),0)</f>
        <v>0</v>
      </c>
      <c r="FJ176" s="223">
        <f>IFERROR(IF(RIGHT(VLOOKUP($A176,csapatok!$A:$NN,FJ$320,FALSE),5)="Csere",VLOOKUP(LEFT(VLOOKUP($A176,csapatok!$A:$NN,FJ$320,FALSE),LEN(VLOOKUP($A176,csapatok!$A:$NN,FJ$320,FALSE))-6),'csapat-ranglista'!$A:$FP,FJ$321,FALSE)/8,VLOOKUP(VLOOKUP($A176,csapatok!$A:$NN,FJ$320,FALSE),'csapat-ranglista'!$A:$FP,FJ$321,FALSE)/4),0)</f>
        <v>0</v>
      </c>
      <c r="FK176" s="223">
        <f>IFERROR(IF(RIGHT(VLOOKUP($A176,csapatok!$A:$NN,FK$320,FALSE),5)="Csere",VLOOKUP(LEFT(VLOOKUP($A176,csapatok!$A:$NN,FK$320,FALSE),LEN(VLOOKUP($A176,csapatok!$A:$NN,FK$320,FALSE))-6),'csapat-ranglista'!$A:$FP,FK$321,FALSE)/8,VLOOKUP(VLOOKUP($A176,csapatok!$A:$NN,FK$320,FALSE),'csapat-ranglista'!$A:$FP,FK$321,FALSE)/4),0)</f>
        <v>0</v>
      </c>
      <c r="FL176" s="223">
        <f>IFERROR(IF(RIGHT(VLOOKUP($A176,csapatok!$A:$NN,FL$320,FALSE),5)="Csere",VLOOKUP(LEFT(VLOOKUP($A176,csapatok!$A:$NN,FL$320,FALSE),LEN(VLOOKUP($A176,csapatok!$A:$NN,FL$320,FALSE))-6),'csapat-ranglista'!$A:$FP,FL$321,FALSE)/8,VLOOKUP(VLOOKUP($A176,csapatok!$A:$NN,FL$320,FALSE),'csapat-ranglista'!$A:$FP,FL$321,FALSE)/4),0)</f>
        <v>0</v>
      </c>
      <c r="FM176" s="223">
        <f>IFERROR(IF(RIGHT(VLOOKUP($A176,csapatok!$A:$NN,FM$320,FALSE),5)="Csere",VLOOKUP(LEFT(VLOOKUP($A176,csapatok!$A:$NN,FM$320,FALSE),LEN(VLOOKUP($A176,csapatok!$A:$NN,FM$320,FALSE))-6),'csapat-ranglista'!$A:$FP,FM$321,FALSE)/8,VLOOKUP(VLOOKUP($A176,csapatok!$A:$NN,FM$320,FALSE),'csapat-ranglista'!$A:$FP,FM$321,FALSE)/4),0)</f>
        <v>0</v>
      </c>
      <c r="FN176" s="223">
        <f>IFERROR(IF(RIGHT(VLOOKUP($A176,csapatok!$A:$NN,FN$320,FALSE),5)="Csere",VLOOKUP(LEFT(VLOOKUP($A176,csapatok!$A:$NN,FN$320,FALSE),LEN(VLOOKUP($A176,csapatok!$A:$NN,FN$320,FALSE))-6),'csapat-ranglista'!$A:$FP,FN$321,FALSE)/8,VLOOKUP(VLOOKUP($A176,csapatok!$A:$NN,FN$320,FALSE),'csapat-ranglista'!$A:$FP,FN$321,FALSE)/4),0)</f>
        <v>0</v>
      </c>
      <c r="FO176" s="223">
        <f>IFERROR(IF(RIGHT(VLOOKUP($A176,csapatok!$A:$NN,FO$320,FALSE),5)="Csere",VLOOKUP(LEFT(VLOOKUP($A176,csapatok!$A:$NN,FO$320,FALSE),LEN(VLOOKUP($A176,csapatok!$A:$NN,FO$320,FALSE))-6),'csapat-ranglista'!$A:$FP,FO$321,FALSE)/8,VLOOKUP(VLOOKUP($A176,csapatok!$A:$NN,FO$320,FALSE),'csapat-ranglista'!$A:$FP,FO$321,FALSE)/4),0)</f>
        <v>0</v>
      </c>
      <c r="FP176" s="223">
        <f>IFERROR(IF(RIGHT(VLOOKUP($A176,csapatok!$A:$NN,FP$320,FALSE),5)="Csere",VLOOKUP(LEFT(VLOOKUP($A176,csapatok!$A:$NN,FP$320,FALSE),LEN(VLOOKUP($A176,csapatok!$A:$NN,FP$320,FALSE))-6),'csapat-ranglista'!$A:$FP,FP$321,FALSE)/8,VLOOKUP(VLOOKUP($A176,csapatok!$A:$NN,FP$320,FALSE),'csapat-ranglista'!$A:$FP,FP$321,FALSE)/4),0)</f>
        <v>0</v>
      </c>
      <c r="FQ176" s="223">
        <f>IFERROR(IF(RIGHT(VLOOKUP($A176,csapatok!$A:$NN,FQ$320,FALSE),5)="Csere",VLOOKUP(LEFT(VLOOKUP($A176,csapatok!$A:$NN,FQ$320,FALSE),LEN(VLOOKUP($A176,csapatok!$A:$NN,FQ$320,FALSE))-6),'csapat-ranglista'!$A:$FP,FQ$321,FALSE)/8,VLOOKUP(VLOOKUP($A176,csapatok!$A:$NN,FQ$320,FALSE),'csapat-ranglista'!$A:$FP,FQ$321,FALSE)/4),0)</f>
        <v>0</v>
      </c>
      <c r="FR176" s="223">
        <f>IFERROR(IF(RIGHT(VLOOKUP($A176,csapatok!$A:$NN,FR$320,FALSE),5)="Csere",VLOOKUP(LEFT(VLOOKUP($A176,csapatok!$A:$NN,FR$320,FALSE),LEN(VLOOKUP($A176,csapatok!$A:$NN,FR$320,FALSE))-6),'csapat-ranglista'!$A:$FP,FR$321,FALSE)/8,VLOOKUP(VLOOKUP($A176,csapatok!$A:$NN,FR$320,FALSE),'csapat-ranglista'!$A:$FP,FR$321,FALSE)/4),0)</f>
        <v>0</v>
      </c>
      <c r="FS176" s="223">
        <f>IFERROR(IF(RIGHT(VLOOKUP($A176,csapatok!$A:$NN,FS$320,FALSE),5)="Csere",VLOOKUP(LEFT(VLOOKUP($A176,csapatok!$A:$NN,FS$320,FALSE),LEN(VLOOKUP($A176,csapatok!$A:$NN,FS$320,FALSE))-6),'csapat-ranglista'!$A:$FP,FS$321,FALSE)/8,VLOOKUP(VLOOKUP($A176,csapatok!$A:$NN,FS$320,FALSE),'csapat-ranglista'!$A:$FP,FS$321,FALSE)/4),0)</f>
        <v>0</v>
      </c>
      <c r="FT176" s="223">
        <f>IFERROR(IF(RIGHT(VLOOKUP($A176,csapatok!$A:$NN,FT$320,FALSE),5)="Csere",VLOOKUP(LEFT(VLOOKUP($A176,csapatok!$A:$NN,FT$320,FALSE),LEN(VLOOKUP($A176,csapatok!$A:$NN,FT$320,FALSE))-6),'csapat-ranglista'!$A:$FP,FT$321,FALSE)/8,VLOOKUP(VLOOKUP($A176,csapatok!$A:$NN,FT$320,FALSE),'csapat-ranglista'!$A:$FP,FT$321,FALSE)/4),0)</f>
        <v>0</v>
      </c>
      <c r="FU176" s="223">
        <f>IFERROR(IF(RIGHT(VLOOKUP($A176,csapatok!$A:$NN,FU$320,FALSE),5)="Csere",VLOOKUP(LEFT(VLOOKUP($A176,csapatok!$A:$NN,FU$320,FALSE),LEN(VLOOKUP($A176,csapatok!$A:$NN,FU$320,FALSE))-6),'csapat-ranglista'!$A:$FP,FU$321,FALSE)/8,VLOOKUP(VLOOKUP($A176,csapatok!$A:$NN,FU$320,FALSE),'csapat-ranglista'!$A:$FP,FU$321,FALSE)/4),0)</f>
        <v>0</v>
      </c>
      <c r="FV176" s="223">
        <f>IFERROR(IF(RIGHT(VLOOKUP($A176,csapatok!$A:$NN,FV$320,FALSE),5)="Csere",VLOOKUP(LEFT(VLOOKUP($A176,csapatok!$A:$NN,FV$320,FALSE),LEN(VLOOKUP($A176,csapatok!$A:$NN,FV$320,FALSE))-6),'csapat-ranglista'!$A:$FP,FV$321,FALSE)/8,VLOOKUP(VLOOKUP($A176,csapatok!$A:$NN,FV$320,FALSE),'csapat-ranglista'!$A:$FP,FV$321,FALSE)/4),0)</f>
        <v>0</v>
      </c>
      <c r="FW176" s="223">
        <f>IFERROR(IF(RIGHT(VLOOKUP($A176,csapatok!$A:$NN,FW$320,FALSE),5)="Csere",VLOOKUP(LEFT(VLOOKUP($A176,csapatok!$A:$NN,FW$320,FALSE),LEN(VLOOKUP($A176,csapatok!$A:$NN,FW$320,FALSE))-6),'csapat-ranglista'!$A:$FP,FW$321,FALSE)/8,VLOOKUP(VLOOKUP($A176,csapatok!$A:$NN,FW$320,FALSE),'csapat-ranglista'!$A:$FP,FW$321,FALSE)/4),0)</f>
        <v>0</v>
      </c>
      <c r="FX176" s="223">
        <f>IFERROR(IF(RIGHT(VLOOKUP($A176,csapatok!$A:$NN,FX$320,FALSE),5)="Csere",VLOOKUP(LEFT(VLOOKUP($A176,csapatok!$A:$NN,FX$320,FALSE),LEN(VLOOKUP($A176,csapatok!$A:$NN,FX$320,FALSE))-6),'csapat-ranglista'!$A:$FP,FX$321,FALSE)/8,VLOOKUP(VLOOKUP($A176,csapatok!$A:$NN,FX$320,FALSE),'csapat-ranglista'!$A:$FP,FX$321,FALSE)/4),0)</f>
        <v>0</v>
      </c>
      <c r="FY176" s="223">
        <f>IFERROR(IF(RIGHT(VLOOKUP($A176,csapatok!$A:$NN,FY$320,FALSE),5)="Csere",VLOOKUP(LEFT(VLOOKUP($A176,csapatok!$A:$NN,FY$320,FALSE),LEN(VLOOKUP($A176,csapatok!$A:$NN,FY$320,FALSE))-6),'csapat-ranglista'!$A:$FP,FY$321,FALSE)/8,VLOOKUP(VLOOKUP($A176,csapatok!$A:$NN,FY$320,FALSE),'csapat-ranglista'!$A:$FP,FY$321,FALSE)/4),0)</f>
        <v>0</v>
      </c>
      <c r="FZ176" s="223">
        <f>IFERROR(IF(RIGHT(VLOOKUP($A176,csapatok!$A:$NN,FZ$320,FALSE),5)="Csere",VLOOKUP(LEFT(VLOOKUP($A176,csapatok!$A:$NN,FZ$320,FALSE),LEN(VLOOKUP($A176,csapatok!$A:$NN,FZ$320,FALSE))-6),'csapat-ranglista'!$A:$FP,FZ$321,FALSE)/8,VLOOKUP(VLOOKUP($A176,csapatok!$A:$NN,FZ$320,FALSE),'csapat-ranglista'!$A:$FP,FZ$321,FALSE)/4),0)</f>
        <v>0</v>
      </c>
      <c r="GA176" s="223">
        <f>IFERROR(IF(RIGHT(VLOOKUP($A176,csapatok!$A:$NN,GA$320,FALSE),5)="Csere",VLOOKUP(LEFT(VLOOKUP($A176,csapatok!$A:$NN,GA$320,FALSE),LEN(VLOOKUP($A176,csapatok!$A:$NN,GA$320,FALSE))-6),'csapat-ranglista'!$A:$FP,GA$321,FALSE)/8,VLOOKUP(VLOOKUP($A176,csapatok!$A:$NN,GA$320,FALSE),'csapat-ranglista'!$A:$FP,GA$321,FALSE)/4),0)</f>
        <v>0</v>
      </c>
      <c r="GB176" s="223">
        <f>IFERROR(IF(RIGHT(VLOOKUP($A176,csapatok!$A:$NN,GB$320,FALSE),5)="Csere",VLOOKUP(LEFT(VLOOKUP($A176,csapatok!$A:$NN,GB$320,FALSE),LEN(VLOOKUP($A176,csapatok!$A:$NN,GB$320,FALSE))-6),'csapat-ranglista'!$A:$FP,GB$321,FALSE)/8,VLOOKUP(VLOOKUP($A176,csapatok!$A:$NN,GB$320,FALSE),'csapat-ranglista'!$A:$FP,GB$321,FALSE)/4),0)</f>
        <v>0</v>
      </c>
      <c r="GC176" s="223">
        <f>IFERROR(IF(RIGHT(VLOOKUP($A176,csapatok!$A:$NN,GC$320,FALSE),5)="Csere",VLOOKUP(LEFT(VLOOKUP($A176,csapatok!$A:$NN,GC$320,FALSE),LEN(VLOOKUP($A176,csapatok!$A:$NN,GC$320,FALSE))-6),'csapat-ranglista'!$A:$FP,GC$321,FALSE)/8,VLOOKUP(VLOOKUP($A176,csapatok!$A:$NN,GC$320,FALSE),'csapat-ranglista'!$A:$FP,GC$321,FALSE)/4),0)</f>
        <v>0</v>
      </c>
      <c r="GD176" s="247">
        <f>SUM(EQ176:GC176)</f>
        <v>0</v>
      </c>
    </row>
    <row r="177" spans="1:186">
      <c r="A177" s="32" t="s">
        <v>729</v>
      </c>
      <c r="B177" s="131">
        <v>33933</v>
      </c>
      <c r="C177" s="131" t="str">
        <f>IF(B177=0,"",IF(B177&lt;$C$1,"felnőtt","ifi"))</f>
        <v>ifi</v>
      </c>
      <c r="D177" s="32" t="s">
        <v>9</v>
      </c>
      <c r="E177" s="45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>
        <f>IFERROR(IF(RIGHT(VLOOKUP($A177,csapatok!$A:$BL,X$320,FALSE),5)="Csere",VLOOKUP(LEFT(VLOOKUP($A177,csapatok!$A:$BL,X$320,FALSE),LEN(VLOOKUP($A177,csapatok!$A:$BL,X$320,FALSE))-6),'csapat-ranglista'!$A:$FP,X$321,FALSE)/8,VLOOKUP(VLOOKUP($A177,csapatok!$A:$BL,X$320,FALSE),'csapat-ranglista'!$A:$FP,X$321,FALSE)/4),0)</f>
        <v>0</v>
      </c>
      <c r="Y177" s="32">
        <f>IFERROR(IF(RIGHT(VLOOKUP($A177,csapatok!$A:$BL,Y$320,FALSE),5)="Csere",VLOOKUP(LEFT(VLOOKUP($A177,csapatok!$A:$BL,Y$320,FALSE),LEN(VLOOKUP($A177,csapatok!$A:$BL,Y$320,FALSE))-6),'csapat-ranglista'!$A:$FP,Y$321,FALSE)/8,VLOOKUP(VLOOKUP($A177,csapatok!$A:$BL,Y$320,FALSE),'csapat-ranglista'!$A:$FP,Y$321,FALSE)/4),0)</f>
        <v>0</v>
      </c>
      <c r="Z177" s="32">
        <f>IFERROR(IF(RIGHT(VLOOKUP($A177,csapatok!$A:$BL,Z$320,FALSE),5)="Csere",VLOOKUP(LEFT(VLOOKUP($A177,csapatok!$A:$BL,Z$320,FALSE),LEN(VLOOKUP($A177,csapatok!$A:$BL,Z$320,FALSE))-6),'csapat-ranglista'!$A:$FP,Z$321,FALSE)/8,VLOOKUP(VLOOKUP($A177,csapatok!$A:$BL,Z$320,FALSE),'csapat-ranglista'!$A:$FP,Z$321,FALSE)/4),0)</f>
        <v>0</v>
      </c>
      <c r="AA177" s="32">
        <f>IFERROR(IF(RIGHT(VLOOKUP($A177,csapatok!$A:$BL,AA$320,FALSE),5)="Csere",VLOOKUP(LEFT(VLOOKUP($A177,csapatok!$A:$BL,AA$320,FALSE),LEN(VLOOKUP($A177,csapatok!$A:$BL,AA$320,FALSE))-6),'csapat-ranglista'!$A:$FP,AA$321,FALSE)/8,VLOOKUP(VLOOKUP($A177,csapatok!$A:$BL,AA$320,FALSE),'csapat-ranglista'!$A:$FP,AA$321,FALSE)/4),0)</f>
        <v>0</v>
      </c>
      <c r="AB177" s="223">
        <f>IFERROR(IF(RIGHT(VLOOKUP($A177,csapatok!$A:$BL,AB$320,FALSE),5)="Csere",VLOOKUP(LEFT(VLOOKUP($A177,csapatok!$A:$BL,AB$320,FALSE),LEN(VLOOKUP($A177,csapatok!$A:$BL,AB$320,FALSE))-6),'csapat-ranglista'!$A:$FP,AB$321,FALSE)/8,VLOOKUP(VLOOKUP($A177,csapatok!$A:$BL,AB$320,FALSE),'csapat-ranglista'!$A:$FP,AB$321,FALSE)/4),0)</f>
        <v>0</v>
      </c>
      <c r="AC177" s="223">
        <f>IFERROR(IF(RIGHT(VLOOKUP($A177,csapatok!$A:$BL,AC$320,FALSE),5)="Csere",VLOOKUP(LEFT(VLOOKUP($A177,csapatok!$A:$BL,AC$320,FALSE),LEN(VLOOKUP($A177,csapatok!$A:$BL,AC$320,FALSE))-6),'csapat-ranglista'!$A:$FP,AC$321,FALSE)/8,VLOOKUP(VLOOKUP($A177,csapatok!$A:$BL,AC$320,FALSE),'csapat-ranglista'!$A:$FP,AC$321,FALSE)/4),0)</f>
        <v>0</v>
      </c>
      <c r="AD177" s="223">
        <f>IFERROR(IF(RIGHT(VLOOKUP($A177,csapatok!$A:$BL,AD$320,FALSE),5)="Csere",VLOOKUP(LEFT(VLOOKUP($A177,csapatok!$A:$BL,AD$320,FALSE),LEN(VLOOKUP($A177,csapatok!$A:$BL,AD$320,FALSE))-6),'csapat-ranglista'!$A:$FP,AD$321,FALSE)/8,VLOOKUP(VLOOKUP($A177,csapatok!$A:$BL,AD$320,FALSE),'csapat-ranglista'!$A:$FP,AD$321,FALSE)/4),0)</f>
        <v>0</v>
      </c>
      <c r="AE177" s="223">
        <f>IFERROR(IF(RIGHT(VLOOKUP($A177,csapatok!$A:$BL,AE$320,FALSE),5)="Csere",VLOOKUP(LEFT(VLOOKUP($A177,csapatok!$A:$BL,AE$320,FALSE),LEN(VLOOKUP($A177,csapatok!$A:$BL,AE$320,FALSE))-6),'csapat-ranglista'!$A:$FP,AE$321,FALSE)/8,VLOOKUP(VLOOKUP($A177,csapatok!$A:$BL,AE$320,FALSE),'csapat-ranglista'!$A:$FP,AE$321,FALSE)/4),0)</f>
        <v>0</v>
      </c>
      <c r="AF177" s="223">
        <f>IFERROR(IF(RIGHT(VLOOKUP($A177,csapatok!$A:$BL,AF$320,FALSE),5)="Csere",VLOOKUP(LEFT(VLOOKUP($A177,csapatok!$A:$BL,AF$320,FALSE),LEN(VLOOKUP($A177,csapatok!$A:$BL,AF$320,FALSE))-6),'csapat-ranglista'!$A:$FP,AF$321,FALSE)/8,VLOOKUP(VLOOKUP($A177,csapatok!$A:$BL,AF$320,FALSE),'csapat-ranglista'!$A:$FP,AF$321,FALSE)/4),0)</f>
        <v>0</v>
      </c>
      <c r="AG177" s="223">
        <f>IFERROR(IF(RIGHT(VLOOKUP($A177,csapatok!$A:$BL,AG$320,FALSE),5)="Csere",VLOOKUP(LEFT(VLOOKUP($A177,csapatok!$A:$BL,AG$320,FALSE),LEN(VLOOKUP($A177,csapatok!$A:$BL,AG$320,FALSE))-6),'csapat-ranglista'!$A:$FP,AG$321,FALSE)/8,VLOOKUP(VLOOKUP($A177,csapatok!$A:$BL,AG$320,FALSE),'csapat-ranglista'!$A:$FP,AG$321,FALSE)/4),0)</f>
        <v>0</v>
      </c>
      <c r="AH177" s="223">
        <f>IFERROR(IF(RIGHT(VLOOKUP($A177,csapatok!$A:$BL,AH$320,FALSE),5)="Csere",VLOOKUP(LEFT(VLOOKUP($A177,csapatok!$A:$BL,AH$320,FALSE),LEN(VLOOKUP($A177,csapatok!$A:$BL,AH$320,FALSE))-6),'csapat-ranglista'!$A:$FP,AH$321,FALSE)/8,VLOOKUP(VLOOKUP($A177,csapatok!$A:$BL,AH$320,FALSE),'csapat-ranglista'!$A:$FP,AH$321,FALSE)/4),0)</f>
        <v>0</v>
      </c>
      <c r="AI177" s="223">
        <f>IFERROR(IF(RIGHT(VLOOKUP($A177,csapatok!$A:$BL,AI$320,FALSE),5)="Csere",VLOOKUP(LEFT(VLOOKUP($A177,csapatok!$A:$BL,AI$320,FALSE),LEN(VLOOKUP($A177,csapatok!$A:$BL,AI$320,FALSE))-6),'csapat-ranglista'!$A:$FP,AI$321,FALSE)/8,VLOOKUP(VLOOKUP($A177,csapatok!$A:$BL,AI$320,FALSE),'csapat-ranglista'!$A:$FP,AI$321,FALSE)/4),0)</f>
        <v>0</v>
      </c>
      <c r="AJ177" s="223">
        <f>IFERROR(IF(RIGHT(VLOOKUP($A177,csapatok!$A:$BL,AJ$320,FALSE),5)="Csere",VLOOKUP(LEFT(VLOOKUP($A177,csapatok!$A:$BL,AJ$320,FALSE),LEN(VLOOKUP($A177,csapatok!$A:$BL,AJ$320,FALSE))-6),'csapat-ranglista'!$A:$FP,AJ$321,FALSE)/8,VLOOKUP(VLOOKUP($A177,csapatok!$A:$BL,AJ$320,FALSE),'csapat-ranglista'!$A:$FP,AJ$321,FALSE)/2),0)</f>
        <v>0</v>
      </c>
      <c r="AK177" s="223">
        <f>IFERROR(IF(RIGHT(VLOOKUP($A177,csapatok!$A:$CN,AK$320,FALSE),5)="Csere",VLOOKUP(LEFT(VLOOKUP($A177,csapatok!$A:$CN,AK$320,FALSE),LEN(VLOOKUP($A177,csapatok!$A:$CN,AK$320,FALSE))-6),'csapat-ranglista'!$A:$FP,AK$321,FALSE)/8,VLOOKUP(VLOOKUP($A177,csapatok!$A:$CN,AK$320,FALSE),'csapat-ranglista'!$A:$FP,AK$321,FALSE)/4),0)</f>
        <v>0</v>
      </c>
      <c r="AL177" s="223">
        <f>IFERROR(IF(RIGHT(VLOOKUP($A177,csapatok!$A:$CN,AL$320,FALSE),5)="Csere",VLOOKUP(LEFT(VLOOKUP($A177,csapatok!$A:$CN,AL$320,FALSE),LEN(VLOOKUP($A177,csapatok!$A:$CN,AL$320,FALSE))-6),'csapat-ranglista'!$A:$FP,AL$321,FALSE)/8,VLOOKUP(VLOOKUP($A177,csapatok!$A:$CN,AL$320,FALSE),'csapat-ranglista'!$A:$FP,AL$321,FALSE)/4),0)</f>
        <v>0</v>
      </c>
      <c r="AM177" s="223">
        <f>IFERROR(IF(RIGHT(VLOOKUP($A177,csapatok!$A:$CN,AM$320,FALSE),5)="Csere",VLOOKUP(LEFT(VLOOKUP($A177,csapatok!$A:$CN,AM$320,FALSE),LEN(VLOOKUP($A177,csapatok!$A:$CN,AM$320,FALSE))-6),'csapat-ranglista'!$A:$FP,AM$321,FALSE)/8,VLOOKUP(VLOOKUP($A177,csapatok!$A:$CN,AM$320,FALSE),'csapat-ranglista'!$A:$FP,AM$321,FALSE)/4),0)</f>
        <v>0</v>
      </c>
      <c r="AN177" s="223">
        <f>IFERROR(IF(RIGHT(VLOOKUP($A177,csapatok!$A:$CN,AN$320,FALSE),5)="Csere",VLOOKUP(LEFT(VLOOKUP($A177,csapatok!$A:$CN,AN$320,FALSE),LEN(VLOOKUP($A177,csapatok!$A:$CN,AN$320,FALSE))-6),'csapat-ranglista'!$A:$FP,AN$321,FALSE)/8,VLOOKUP(VLOOKUP($A177,csapatok!$A:$CN,AN$320,FALSE),'csapat-ranglista'!$A:$FP,AN$321,FALSE)/4),0)</f>
        <v>0</v>
      </c>
      <c r="AO177" s="223">
        <f>IFERROR(IF(RIGHT(VLOOKUP($A177,csapatok!$A:$CN,AO$320,FALSE),5)="Csere",VLOOKUP(LEFT(VLOOKUP($A177,csapatok!$A:$CN,AO$320,FALSE),LEN(VLOOKUP($A177,csapatok!$A:$CN,AO$320,FALSE))-6),'csapat-ranglista'!$A:$FP,AO$321,FALSE)/8,VLOOKUP(VLOOKUP($A177,csapatok!$A:$CN,AO$320,FALSE),'csapat-ranglista'!$A:$FP,AO$321,FALSE)/4),0)</f>
        <v>0</v>
      </c>
      <c r="AP177" s="223">
        <f>IFERROR(IF(RIGHT(VLOOKUP($A177,csapatok!$A:$CN,AP$320,FALSE),5)="Csere",VLOOKUP(LEFT(VLOOKUP($A177,csapatok!$A:$CN,AP$320,FALSE),LEN(VLOOKUP($A177,csapatok!$A:$CN,AP$320,FALSE))-6),'csapat-ranglista'!$A:$FP,AP$321,FALSE)/8,VLOOKUP(VLOOKUP($A177,csapatok!$A:$CN,AP$320,FALSE),'csapat-ranglista'!$A:$FP,AP$321,FALSE)/4),0)</f>
        <v>0</v>
      </c>
      <c r="AQ177" s="223">
        <f>IFERROR(IF(RIGHT(VLOOKUP($A177,csapatok!$A:$CN,AQ$320,FALSE),5)="Csere",VLOOKUP(LEFT(VLOOKUP($A177,csapatok!$A:$CN,AQ$320,FALSE),LEN(VLOOKUP($A177,csapatok!$A:$CN,AQ$320,FALSE))-6),'csapat-ranglista'!$A:$FP,AQ$321,FALSE)/8,VLOOKUP(VLOOKUP($A177,csapatok!$A:$CN,AQ$320,FALSE),'csapat-ranglista'!$A:$FP,AQ$321,FALSE)/4),0)</f>
        <v>0</v>
      </c>
      <c r="AR177" s="223">
        <f>IFERROR(IF(RIGHT(VLOOKUP($A177,csapatok!$A:$CN,AR$320,FALSE),5)="Csere",VLOOKUP(LEFT(VLOOKUP($A177,csapatok!$A:$CN,AR$320,FALSE),LEN(VLOOKUP($A177,csapatok!$A:$CN,AR$320,FALSE))-6),'csapat-ranglista'!$A:$FP,AR$321,FALSE)/8,VLOOKUP(VLOOKUP($A177,csapatok!$A:$CN,AR$320,FALSE),'csapat-ranglista'!$A:$FP,AR$321,FALSE)/4),0)</f>
        <v>0</v>
      </c>
      <c r="AS177" s="223">
        <f>IFERROR(IF(RIGHT(VLOOKUP($A177,csapatok!$A:$CN,AS$320,FALSE),5)="Csere",VLOOKUP(LEFT(VLOOKUP($A177,csapatok!$A:$CN,AS$320,FALSE),LEN(VLOOKUP($A177,csapatok!$A:$CN,AS$320,FALSE))-6),'csapat-ranglista'!$A:$FP,AS$321,FALSE)/8,VLOOKUP(VLOOKUP($A177,csapatok!$A:$CN,AS$320,FALSE),'csapat-ranglista'!$A:$FP,AS$321,FALSE)/4),0)</f>
        <v>0</v>
      </c>
      <c r="AT177" s="223">
        <f>IFERROR(IF(RIGHT(VLOOKUP($A177,csapatok!$A:$CN,AT$320,FALSE),5)="Csere",VLOOKUP(LEFT(VLOOKUP($A177,csapatok!$A:$CN,AT$320,FALSE),LEN(VLOOKUP($A177,csapatok!$A:$CN,AT$320,FALSE))-6),'csapat-ranglista'!$A:$FP,AT$321,FALSE)/8,VLOOKUP(VLOOKUP($A177,csapatok!$A:$CN,AT$320,FALSE),'csapat-ranglista'!$A:$FP,AT$321,FALSE)/4),0)</f>
        <v>0</v>
      </c>
      <c r="AU177" s="223">
        <f>IFERROR(IF(RIGHT(VLOOKUP($A177,csapatok!$A:$CN,AU$320,FALSE),5)="Csere",VLOOKUP(LEFT(VLOOKUP($A177,csapatok!$A:$CN,AU$320,FALSE),LEN(VLOOKUP($A177,csapatok!$A:$CN,AU$320,FALSE))-6),'csapat-ranglista'!$A:$FP,AU$321,FALSE)/8,VLOOKUP(VLOOKUP($A177,csapatok!$A:$CN,AU$320,FALSE),'csapat-ranglista'!$A:$FP,AU$321,FALSE)/4),0)</f>
        <v>0</v>
      </c>
      <c r="AV177" s="223">
        <f>IFERROR(IF(RIGHT(VLOOKUP($A177,csapatok!$A:$CN,AV$320,FALSE),5)="Csere",VLOOKUP(LEFT(VLOOKUP($A177,csapatok!$A:$CN,AV$320,FALSE),LEN(VLOOKUP($A177,csapatok!$A:$CN,AV$320,FALSE))-6),'csapat-ranglista'!$A:$FP,AV$321,FALSE)/8,VLOOKUP(VLOOKUP($A177,csapatok!$A:$CN,AV$320,FALSE),'csapat-ranglista'!$A:$FP,AV$321,FALSE)/4),0)</f>
        <v>0</v>
      </c>
      <c r="AW177" s="223">
        <f>IFERROR(IF(RIGHT(VLOOKUP($A177,csapatok!$A:$CN,AW$320,FALSE),5)="Csere",VLOOKUP(LEFT(VLOOKUP($A177,csapatok!$A:$CN,AW$320,FALSE),LEN(VLOOKUP($A177,csapatok!$A:$CN,AW$320,FALSE))-6),'csapat-ranglista'!$A:$FP,AW$321,FALSE)/8,VLOOKUP(VLOOKUP($A177,csapatok!$A:$CN,AW$320,FALSE),'csapat-ranglista'!$A:$FP,AW$321,FALSE)/4),0)</f>
        <v>0</v>
      </c>
      <c r="AX177" s="223">
        <f>IFERROR(IF(RIGHT(VLOOKUP($A177,csapatok!$A:$CN,AX$320,FALSE),5)="Csere",VLOOKUP(LEFT(VLOOKUP($A177,csapatok!$A:$CN,AX$320,FALSE),LEN(VLOOKUP($A177,csapatok!$A:$CN,AX$320,FALSE))-6),'csapat-ranglista'!$A:$FP,AX$321,FALSE)/8,VLOOKUP(VLOOKUP($A177,csapatok!$A:$CN,AX$320,FALSE),'csapat-ranglista'!$A:$FP,AX$321,FALSE)/4),0)</f>
        <v>0</v>
      </c>
      <c r="AY177" s="223">
        <f>IFERROR(IF(RIGHT(VLOOKUP($A177,csapatok!$A:$NN,AY$320,FALSE),5)="Csere",VLOOKUP(LEFT(VLOOKUP($A177,csapatok!$A:$NN,AY$320,FALSE),LEN(VLOOKUP($A177,csapatok!$A:$NN,AY$320,FALSE))-6),'csapat-ranglista'!$A:$FP,AY$321,FALSE)/8,VLOOKUP(VLOOKUP($A177,csapatok!$A:$NN,AY$320,FALSE),'csapat-ranglista'!$A:$FP,AY$321,FALSE)/4),0)</f>
        <v>0</v>
      </c>
      <c r="AZ177" s="223">
        <f>IFERROR(IF(RIGHT(VLOOKUP($A177,csapatok!$A:$NN,AZ$320,FALSE),5)="Csere",VLOOKUP(LEFT(VLOOKUP($A177,csapatok!$A:$NN,AZ$320,FALSE),LEN(VLOOKUP($A177,csapatok!$A:$NN,AZ$320,FALSE))-6),'csapat-ranglista'!$A:$FP,AZ$321,FALSE)/8,VLOOKUP(VLOOKUP($A177,csapatok!$A:$NN,AZ$320,FALSE),'csapat-ranglista'!$A:$FP,AZ$321,FALSE)/4),0)</f>
        <v>0</v>
      </c>
      <c r="BA177" s="223">
        <f>IFERROR(IF(RIGHT(VLOOKUP($A177,csapatok!$A:$NN,BA$320,FALSE),5)="Csere",VLOOKUP(LEFT(VLOOKUP($A177,csapatok!$A:$NN,BA$320,FALSE),LEN(VLOOKUP($A177,csapatok!$A:$NN,BA$320,FALSE))-6),'csapat-ranglista'!$A:$FP,BA$321,FALSE)/8,VLOOKUP(VLOOKUP($A177,csapatok!$A:$NN,BA$320,FALSE),'csapat-ranglista'!$A:$FP,BA$321,FALSE)/4),0)</f>
        <v>0</v>
      </c>
      <c r="BB177" s="223">
        <f>IFERROR(IF(RIGHT(VLOOKUP($A177,csapatok!$A:$NN,BB$320,FALSE),5)="Csere",VLOOKUP(LEFT(VLOOKUP($A177,csapatok!$A:$NN,BB$320,FALSE),LEN(VLOOKUP($A177,csapatok!$A:$NN,BB$320,FALSE))-6),'csapat-ranglista'!$A:$FP,BB$321,FALSE)/8,VLOOKUP(VLOOKUP($A177,csapatok!$A:$NN,BB$320,FALSE),'csapat-ranglista'!$A:$FP,BB$321,FALSE)/4),0)</f>
        <v>0</v>
      </c>
      <c r="BC177" s="224">
        <f>versenyek!$ES$11*IFERROR(VLOOKUP(VLOOKUP($A177,versenyek!ER:ET,3,FALSE),szabalyok!$A$16:$B$23,2,FALSE)/4,0)</f>
        <v>0</v>
      </c>
      <c r="BD177" s="224">
        <f>versenyek!$EV$11*IFERROR(VLOOKUP(VLOOKUP($A177,versenyek!EU:EW,3,FALSE),szabalyok!$A$16:$B$23,2,FALSE)/4,0)</f>
        <v>0</v>
      </c>
      <c r="BE177" s="223">
        <f>IFERROR(IF(RIGHT(VLOOKUP($A177,csapatok!$A:$NN,BE$320,FALSE),5)="Csere",VLOOKUP(LEFT(VLOOKUP($A177,csapatok!$A:$NN,BE$320,FALSE),LEN(VLOOKUP($A177,csapatok!$A:$NN,BE$320,FALSE))-6),'csapat-ranglista'!$A:$FP,BE$321,FALSE)/8,VLOOKUP(VLOOKUP($A177,csapatok!$A:$NN,BE$320,FALSE),'csapat-ranglista'!$A:$FP,BE$321,FALSE)/4),0)</f>
        <v>0</v>
      </c>
      <c r="BF177" s="223">
        <f>IFERROR(IF(RIGHT(VLOOKUP($A177,csapatok!$A:$NN,BF$320,FALSE),5)="Csere",VLOOKUP(LEFT(VLOOKUP($A177,csapatok!$A:$NN,BF$320,FALSE),LEN(VLOOKUP($A177,csapatok!$A:$NN,BF$320,FALSE))-6),'csapat-ranglista'!$A:$FP,BF$321,FALSE)/8,VLOOKUP(VLOOKUP($A177,csapatok!$A:$NN,BF$320,FALSE),'csapat-ranglista'!$A:$FP,BF$321,FALSE)/4),0)</f>
        <v>0</v>
      </c>
      <c r="BG177" s="223">
        <f>IFERROR(IF(RIGHT(VLOOKUP($A177,csapatok!$A:$NN,BG$320,FALSE),5)="Csere",VLOOKUP(LEFT(VLOOKUP($A177,csapatok!$A:$NN,BG$320,FALSE),LEN(VLOOKUP($A177,csapatok!$A:$NN,BG$320,FALSE))-6),'csapat-ranglista'!$A:$FP,BG$321,FALSE)/8,VLOOKUP(VLOOKUP($A177,csapatok!$A:$NN,BG$320,FALSE),'csapat-ranglista'!$A:$FP,BG$321,FALSE)/4),0)</f>
        <v>0</v>
      </c>
      <c r="BH177" s="223">
        <f>IFERROR(IF(RIGHT(VLOOKUP($A177,csapatok!$A:$NN,BH$320,FALSE),5)="Csere",VLOOKUP(LEFT(VLOOKUP($A177,csapatok!$A:$NN,BH$320,FALSE),LEN(VLOOKUP($A177,csapatok!$A:$NN,BH$320,FALSE))-6),'csapat-ranglista'!$A:$FP,BH$321,FALSE)/8,VLOOKUP(VLOOKUP($A177,csapatok!$A:$NN,BH$320,FALSE),'csapat-ranglista'!$A:$FP,BH$321,FALSE)/4),0)</f>
        <v>0</v>
      </c>
      <c r="BI177" s="223">
        <f>IFERROR(IF(RIGHT(VLOOKUP($A177,csapatok!$A:$NN,BI$320,FALSE),5)="Csere",VLOOKUP(LEFT(VLOOKUP($A177,csapatok!$A:$NN,BI$320,FALSE),LEN(VLOOKUP($A177,csapatok!$A:$NN,BI$320,FALSE))-6),'csapat-ranglista'!$A:$FP,BI$321,FALSE)/8,VLOOKUP(VLOOKUP($A177,csapatok!$A:$NN,BI$320,FALSE),'csapat-ranglista'!$A:$FP,BI$321,FALSE)/4),0)</f>
        <v>0</v>
      </c>
      <c r="BJ177" s="223">
        <f>IFERROR(IF(RIGHT(VLOOKUP($A177,csapatok!$A:$NN,BJ$320,FALSE),5)="Csere",VLOOKUP(LEFT(VLOOKUP($A177,csapatok!$A:$NN,BJ$320,FALSE),LEN(VLOOKUP($A177,csapatok!$A:$NN,BJ$320,FALSE))-6),'csapat-ranglista'!$A:$FP,BJ$321,FALSE)/8,VLOOKUP(VLOOKUP($A177,csapatok!$A:$NN,BJ$320,FALSE),'csapat-ranglista'!$A:$FP,BJ$321,FALSE)/4),0)</f>
        <v>0</v>
      </c>
      <c r="BK177" s="223">
        <f>IFERROR(IF(RIGHT(VLOOKUP($A177,csapatok!$A:$NN,BK$320,FALSE),5)="Csere",VLOOKUP(LEFT(VLOOKUP($A177,csapatok!$A:$NN,BK$320,FALSE),LEN(VLOOKUP($A177,csapatok!$A:$NN,BK$320,FALSE))-6),'csapat-ranglista'!$A:$FP,BK$321,FALSE)/8,VLOOKUP(VLOOKUP($A177,csapatok!$A:$NN,BK$320,FALSE),'csapat-ranglista'!$A:$FP,BK$321,FALSE)/4),0)</f>
        <v>0</v>
      </c>
      <c r="BL177" s="223">
        <f>IFERROR(IF(RIGHT(VLOOKUP($A177,csapatok!$A:$NN,BL$320,FALSE),5)="Csere",VLOOKUP(LEFT(VLOOKUP($A177,csapatok!$A:$NN,BL$320,FALSE),LEN(VLOOKUP($A177,csapatok!$A:$NN,BL$320,FALSE))-6),'csapat-ranglista'!$A:$FP,BL$321,FALSE)/8,VLOOKUP(VLOOKUP($A177,csapatok!$A:$NN,BL$320,FALSE),'csapat-ranglista'!$A:$FP,BL$321,FALSE)/4),0)</f>
        <v>0</v>
      </c>
      <c r="BM177" s="223">
        <f>IFERROR(IF(RIGHT(VLOOKUP($A177,csapatok!$A:$NN,BM$320,FALSE),5)="Csere",VLOOKUP(LEFT(VLOOKUP($A177,csapatok!$A:$NN,BM$320,FALSE),LEN(VLOOKUP($A177,csapatok!$A:$NN,BM$320,FALSE))-6),'csapat-ranglista'!$A:$FP,BM$321,FALSE)/8,VLOOKUP(VLOOKUP($A177,csapatok!$A:$NN,BM$320,FALSE),'csapat-ranglista'!$A:$FP,BM$321,FALSE)/4),0)</f>
        <v>0</v>
      </c>
      <c r="BN177" s="223">
        <f>IFERROR(IF(RIGHT(VLOOKUP($A177,csapatok!$A:$NN,BN$320,FALSE),5)="Csere",VLOOKUP(LEFT(VLOOKUP($A177,csapatok!$A:$NN,BN$320,FALSE),LEN(VLOOKUP($A177,csapatok!$A:$NN,BN$320,FALSE))-6),'csapat-ranglista'!$A:$FP,BN$321,FALSE)/8,VLOOKUP(VLOOKUP($A177,csapatok!$A:$NN,BN$320,FALSE),'csapat-ranglista'!$A:$FP,BN$321,FALSE)/4),0)</f>
        <v>0</v>
      </c>
      <c r="BO177" s="223">
        <f>IFERROR(IF(RIGHT(VLOOKUP($A177,csapatok!$A:$NN,BO$320,FALSE),5)="Csere",VLOOKUP(LEFT(VLOOKUP($A177,csapatok!$A:$NN,BO$320,FALSE),LEN(VLOOKUP($A177,csapatok!$A:$NN,BO$320,FALSE))-6),'csapat-ranglista'!$A:$FP,BO$321,FALSE)/8,VLOOKUP(VLOOKUP($A177,csapatok!$A:$NN,BO$320,FALSE),'csapat-ranglista'!$A:$FP,BO$321,FALSE)/4),0)</f>
        <v>0</v>
      </c>
      <c r="BP177" s="223">
        <f>IFERROR(IF(RIGHT(VLOOKUP($A177,csapatok!$A:$NN,BP$320,FALSE),5)="Csere",VLOOKUP(LEFT(VLOOKUP($A177,csapatok!$A:$NN,BP$320,FALSE),LEN(VLOOKUP($A177,csapatok!$A:$NN,BP$320,FALSE))-6),'csapat-ranglista'!$A:$FP,BP$321,FALSE)/8,VLOOKUP(VLOOKUP($A177,csapatok!$A:$NN,BP$320,FALSE),'csapat-ranglista'!$A:$FP,BP$321,FALSE)/4),0)</f>
        <v>0</v>
      </c>
      <c r="BQ177" s="223">
        <f>IFERROR(IF(RIGHT(VLOOKUP($A177,csapatok!$A:$NN,BQ$320,FALSE),5)="Csere",VLOOKUP(LEFT(VLOOKUP($A177,csapatok!$A:$NN,BQ$320,FALSE),LEN(VLOOKUP($A177,csapatok!$A:$NN,BQ$320,FALSE))-6),'csapat-ranglista'!$A:$FP,BQ$321,FALSE)/8,VLOOKUP(VLOOKUP($A177,csapatok!$A:$NN,BQ$320,FALSE),'csapat-ranglista'!$A:$FP,BQ$321,FALSE)/4),0)</f>
        <v>0</v>
      </c>
      <c r="BR177" s="223">
        <f>IFERROR(IF(RIGHT(VLOOKUP($A177,csapatok!$A:$NN,BR$320,FALSE),5)="Csere",VLOOKUP(LEFT(VLOOKUP($A177,csapatok!$A:$NN,BR$320,FALSE),LEN(VLOOKUP($A177,csapatok!$A:$NN,BR$320,FALSE))-6),'csapat-ranglista'!$A:$FP,BR$321,FALSE)/8,VLOOKUP(VLOOKUP($A177,csapatok!$A:$NN,BR$320,FALSE),'csapat-ranglista'!$A:$FP,BR$321,FALSE)/4),0)</f>
        <v>0</v>
      </c>
      <c r="BS177" s="223">
        <f>IFERROR(IF(RIGHT(VLOOKUP($A177,csapatok!$A:$NN,BS$320,FALSE),5)="Csere",VLOOKUP(LEFT(VLOOKUP($A177,csapatok!$A:$NN,BS$320,FALSE),LEN(VLOOKUP($A177,csapatok!$A:$NN,BS$320,FALSE))-6),'csapat-ranglista'!$A:$FP,BS$321,FALSE)/8,VLOOKUP(VLOOKUP($A177,csapatok!$A:$NN,BS$320,FALSE),'csapat-ranglista'!$A:$FP,BS$321,FALSE)/4),0)</f>
        <v>0</v>
      </c>
      <c r="BT177" s="223">
        <f>IFERROR(IF(RIGHT(VLOOKUP($A177,csapatok!$A:$NN,BT$320,FALSE),5)="Csere",VLOOKUP(LEFT(VLOOKUP($A177,csapatok!$A:$NN,BT$320,FALSE),LEN(VLOOKUP($A177,csapatok!$A:$NN,BT$320,FALSE))-6),'csapat-ranglista'!$A:$FP,BT$321,FALSE)/8,VLOOKUP(VLOOKUP($A177,csapatok!$A:$NN,BT$320,FALSE),'csapat-ranglista'!$A:$FP,BT$321,FALSE)/4),0)</f>
        <v>0</v>
      </c>
      <c r="BU177" s="223">
        <f>IFERROR(IF(RIGHT(VLOOKUP($A177,csapatok!$A:$NN,BU$320,FALSE),5)="Csere",VLOOKUP(LEFT(VLOOKUP($A177,csapatok!$A:$NN,BU$320,FALSE),LEN(VLOOKUP($A177,csapatok!$A:$NN,BU$320,FALSE))-6),'csapat-ranglista'!$A:$FP,BU$321,FALSE)/8,VLOOKUP(VLOOKUP($A177,csapatok!$A:$NN,BU$320,FALSE),'csapat-ranglista'!$A:$FP,BU$321,FALSE)/4),0)</f>
        <v>0</v>
      </c>
      <c r="BV177" s="223">
        <f>IFERROR(IF(RIGHT(VLOOKUP($A177,csapatok!$A:$NN,BV$320,FALSE),5)="Csere",VLOOKUP(LEFT(VLOOKUP($A177,csapatok!$A:$NN,BV$320,FALSE),LEN(VLOOKUP($A177,csapatok!$A:$NN,BV$320,FALSE))-6),'csapat-ranglista'!$A:$FP,BV$321,FALSE)/8,VLOOKUP(VLOOKUP($A177,csapatok!$A:$NN,BV$320,FALSE),'csapat-ranglista'!$A:$FP,BV$321,FALSE)/4),0)</f>
        <v>0</v>
      </c>
      <c r="BW177" s="223">
        <f>IFERROR(IF(RIGHT(VLOOKUP($A177,csapatok!$A:$NN,BW$320,FALSE),5)="Csere",VLOOKUP(LEFT(VLOOKUP($A177,csapatok!$A:$NN,BW$320,FALSE),LEN(VLOOKUP($A177,csapatok!$A:$NN,BW$320,FALSE))-6),'csapat-ranglista'!$A:$FP,BW$321,FALSE)/8,VLOOKUP(VLOOKUP($A177,csapatok!$A:$NN,BW$320,FALSE),'csapat-ranglista'!$A:$FP,BW$321,FALSE)/4),0)</f>
        <v>0</v>
      </c>
      <c r="BX177" s="223">
        <f>IFERROR(IF(RIGHT(VLOOKUP($A177,csapatok!$A:$NN,BX$320,FALSE),5)="Csere",VLOOKUP(LEFT(VLOOKUP($A177,csapatok!$A:$NN,BX$320,FALSE),LEN(VLOOKUP($A177,csapatok!$A:$NN,BX$320,FALSE))-6),'csapat-ranglista'!$A:$FP,BX$321,FALSE)/8,VLOOKUP(VLOOKUP($A177,csapatok!$A:$NN,BX$320,FALSE),'csapat-ranglista'!$A:$FP,BX$321,FALSE)/4),0)</f>
        <v>0</v>
      </c>
      <c r="BY177" s="223">
        <f>IFERROR(IF(RIGHT(VLOOKUP($A177,csapatok!$A:$NN,BY$320,FALSE),5)="Csere",VLOOKUP(LEFT(VLOOKUP($A177,csapatok!$A:$NN,BY$320,FALSE),LEN(VLOOKUP($A177,csapatok!$A:$NN,BY$320,FALSE))-6),'csapat-ranglista'!$A:$FP,BY$321,FALSE)/8,VLOOKUP(VLOOKUP($A177,csapatok!$A:$NN,BY$320,FALSE),'csapat-ranglista'!$A:$FP,BY$321,FALSE)/4),0)</f>
        <v>0</v>
      </c>
      <c r="BZ177" s="223">
        <f>IFERROR(IF(RIGHT(VLOOKUP($A177,csapatok!$A:$NN,BZ$320,FALSE),5)="Csere",VLOOKUP(LEFT(VLOOKUP($A177,csapatok!$A:$NN,BZ$320,FALSE),LEN(VLOOKUP($A177,csapatok!$A:$NN,BZ$320,FALSE))-6),'csapat-ranglista'!$A:$FP,BZ$321,FALSE)/8,VLOOKUP(VLOOKUP($A177,csapatok!$A:$NN,BZ$320,FALSE),'csapat-ranglista'!$A:$FP,BZ$321,FALSE)/4),0)</f>
        <v>0</v>
      </c>
      <c r="CA177" s="223">
        <f>IFERROR(IF(RIGHT(VLOOKUP($A177,csapatok!$A:$NN,CA$320,FALSE),5)="Csere",VLOOKUP(LEFT(VLOOKUP($A177,csapatok!$A:$NN,CA$320,FALSE),LEN(VLOOKUP($A177,csapatok!$A:$NN,CA$320,FALSE))-6),'csapat-ranglista'!$A:$FP,CA$321,FALSE)/8,VLOOKUP(VLOOKUP($A177,csapatok!$A:$NN,CA$320,FALSE),'csapat-ranglista'!$A:$FP,CA$321,FALSE)/4),0)</f>
        <v>0</v>
      </c>
      <c r="CB177" s="223">
        <f>IFERROR(IF(RIGHT(VLOOKUP($A177,csapatok!$A:$NN,CB$320,FALSE),5)="Csere",VLOOKUP(LEFT(VLOOKUP($A177,csapatok!$A:$NN,CB$320,FALSE),LEN(VLOOKUP($A177,csapatok!$A:$NN,CB$320,FALSE))-6),'csapat-ranglista'!$A:$FP,CB$321,FALSE)/8,VLOOKUP(VLOOKUP($A177,csapatok!$A:$NN,CB$320,FALSE),'csapat-ranglista'!$A:$FP,CB$321,FALSE)/4),0)</f>
        <v>0</v>
      </c>
      <c r="CC177" s="223">
        <f>IFERROR(IF(RIGHT(VLOOKUP($A177,csapatok!$A:$NN,CC$320,FALSE),5)="Csere",VLOOKUP(LEFT(VLOOKUP($A177,csapatok!$A:$NN,CC$320,FALSE),LEN(VLOOKUP($A177,csapatok!$A:$NN,CC$320,FALSE))-6),'csapat-ranglista'!$A:$FP,CC$321,FALSE)/8,VLOOKUP(VLOOKUP($A177,csapatok!$A:$NN,CC$320,FALSE),'csapat-ranglista'!$A:$FP,CC$321,FALSE)/4),0)</f>
        <v>0</v>
      </c>
      <c r="CD177" s="223">
        <f>IFERROR(IF(RIGHT(VLOOKUP($A177,csapatok!$A:$NN,CD$320,FALSE),5)="Csere",VLOOKUP(LEFT(VLOOKUP($A177,csapatok!$A:$NN,CD$320,FALSE),LEN(VLOOKUP($A177,csapatok!$A:$NN,CD$320,FALSE))-6),'csapat-ranglista'!$A:$FP,CD$321,FALSE)/8,VLOOKUP(VLOOKUP($A177,csapatok!$A:$NN,CD$320,FALSE),'csapat-ranglista'!$A:$FP,CD$321,FALSE)/4),0)</f>
        <v>0</v>
      </c>
      <c r="CE177" s="223">
        <f>IFERROR(IF(RIGHT(VLOOKUP($A177,csapatok!$A:$NN,CE$320,FALSE),5)="Csere",VLOOKUP(LEFT(VLOOKUP($A177,csapatok!$A:$NN,CE$320,FALSE),LEN(VLOOKUP($A177,csapatok!$A:$NN,CE$320,FALSE))-6),'csapat-ranglista'!$A:$FP,CE$321,FALSE)/8,VLOOKUP(VLOOKUP($A177,csapatok!$A:$NN,CE$320,FALSE),'csapat-ranglista'!$A:$FP,CE$321,FALSE)/4),0)</f>
        <v>0</v>
      </c>
      <c r="CF177" s="223">
        <f>IFERROR(IF(RIGHT(VLOOKUP($A177,csapatok!$A:$NN,CF$320,FALSE),5)="Csere",VLOOKUP(LEFT(VLOOKUP($A177,csapatok!$A:$NN,CF$320,FALSE),LEN(VLOOKUP($A177,csapatok!$A:$NN,CF$320,FALSE))-6),'csapat-ranglista'!$A:$FP,CF$321,FALSE)/8,VLOOKUP(VLOOKUP($A177,csapatok!$A:$NN,CF$320,FALSE),'csapat-ranglista'!$A:$FP,CF$321,FALSE)/4),0)</f>
        <v>0</v>
      </c>
      <c r="CG177" s="223">
        <f>IFERROR(IF(RIGHT(VLOOKUP($A177,csapatok!$A:$NN,CG$320,FALSE),5)="Csere",VLOOKUP(LEFT(VLOOKUP($A177,csapatok!$A:$NN,CG$320,FALSE),LEN(VLOOKUP($A177,csapatok!$A:$NN,CG$320,FALSE))-6),'csapat-ranglista'!$A:$FP,CG$321,FALSE)/8,VLOOKUP(VLOOKUP($A177,csapatok!$A:$NN,CG$320,FALSE),'csapat-ranglista'!$A:$FP,CG$321,FALSE)/4),0)</f>
        <v>0</v>
      </c>
      <c r="CH177" s="223">
        <f>IFERROR(IF(RIGHT(VLOOKUP($A177,csapatok!$A:$NN,CH$320,FALSE),5)="Csere",VLOOKUP(LEFT(VLOOKUP($A177,csapatok!$A:$NN,CH$320,FALSE),LEN(VLOOKUP($A177,csapatok!$A:$NN,CH$320,FALSE))-6),'csapat-ranglista'!$A:$FP,CH$321,FALSE)/8,VLOOKUP(VLOOKUP($A177,csapatok!$A:$NN,CH$320,FALSE),'csapat-ranglista'!$A:$FP,CH$321,FALSE)/4),0)</f>
        <v>0</v>
      </c>
      <c r="CI177" s="223">
        <f>IFERROR(IF(RIGHT(VLOOKUP($A177,csapatok!$A:$NN,CI$320,FALSE),5)="Csere",VLOOKUP(LEFT(VLOOKUP($A177,csapatok!$A:$NN,CI$320,FALSE),LEN(VLOOKUP($A177,csapatok!$A:$NN,CI$320,FALSE))-6),'csapat-ranglista'!$A:$FP,CI$321,FALSE)/8,VLOOKUP(VLOOKUP($A177,csapatok!$A:$NN,CI$320,FALSE),'csapat-ranglista'!$A:$FP,CI$321,FALSE)/4),0)</f>
        <v>0</v>
      </c>
      <c r="CJ177" s="224">
        <f>versenyek!$IQ$11*IFERROR(VLOOKUP(VLOOKUP($A177,versenyek!IP:IR,3,FALSE),szabalyok!$A$16:$B$23,2,FALSE)/4,0)</f>
        <v>0</v>
      </c>
      <c r="CK177" s="224">
        <f>versenyek!$IT$11*IFERROR(VLOOKUP(VLOOKUP($A177,versenyek!IS:IU,3,FALSE),szabalyok!$A$16:$B$23,2,FALSE)/4,0)</f>
        <v>0</v>
      </c>
      <c r="CL177" s="223">
        <f>IFERROR(IF(RIGHT(VLOOKUP($A177,csapatok!$A:$NN,CL$320,FALSE),5)="Csere",VLOOKUP(LEFT(VLOOKUP($A177,csapatok!$A:$NN,CL$320,FALSE),LEN(VLOOKUP($A177,csapatok!$A:$NN,CL$320,FALSE))-6),'csapat-ranglista'!$A:$FP,CL$321,FALSE)/8,VLOOKUP(VLOOKUP($A177,csapatok!$A:$NN,CL$320,FALSE),'csapat-ranglista'!$A:$FP,CL$321,FALSE)/4),0)</f>
        <v>0</v>
      </c>
      <c r="CM177" s="223">
        <f>IFERROR(IF(RIGHT(VLOOKUP($A177,csapatok!$A:$NN,CM$320,FALSE),5)="Csere",VLOOKUP(LEFT(VLOOKUP($A177,csapatok!$A:$NN,CM$320,FALSE),LEN(VLOOKUP($A177,csapatok!$A:$NN,CM$320,FALSE))-6),'csapat-ranglista'!$A:$FP,CM$321,FALSE)/8,VLOOKUP(VLOOKUP($A177,csapatok!$A:$NN,CM$320,FALSE),'csapat-ranglista'!$A:$FP,CM$321,FALSE)/4),0)</f>
        <v>0</v>
      </c>
      <c r="CN177" s="223">
        <f>IFERROR(IF(RIGHT(VLOOKUP($A177,csapatok!$A:$NN,CN$320,FALSE),5)="Csere",VLOOKUP(LEFT(VLOOKUP($A177,csapatok!$A:$NN,CN$320,FALSE),LEN(VLOOKUP($A177,csapatok!$A:$NN,CN$320,FALSE))-6),'csapat-ranglista'!$A:$FP,CN$321,FALSE)/8,VLOOKUP(VLOOKUP($A177,csapatok!$A:$NN,CN$320,FALSE),'csapat-ranglista'!$A:$FP,CN$321,FALSE)/4),0)</f>
        <v>0</v>
      </c>
      <c r="CO177" s="223">
        <f>IFERROR(IF(RIGHT(VLOOKUP($A177,csapatok!$A:$NN,CO$320,FALSE),5)="Csere",VLOOKUP(LEFT(VLOOKUP($A177,csapatok!$A:$NN,CO$320,FALSE),LEN(VLOOKUP($A177,csapatok!$A:$NN,CO$320,FALSE))-6),'csapat-ranglista'!$A:$FP,CO$321,FALSE)/8,VLOOKUP(VLOOKUP($A177,csapatok!$A:$NN,CO$320,FALSE),'csapat-ranglista'!$A:$FP,CO$321,FALSE)/4),0)</f>
        <v>0</v>
      </c>
      <c r="CP177" s="223">
        <f>IFERROR(IF(RIGHT(VLOOKUP($A177,csapatok!$A:$NN,CP$320,FALSE),5)="Csere",VLOOKUP(LEFT(VLOOKUP($A177,csapatok!$A:$NN,CP$320,FALSE),LEN(VLOOKUP($A177,csapatok!$A:$NN,CP$320,FALSE))-6),'csapat-ranglista'!$A:$FP,CP$321,FALSE)/8,VLOOKUP(VLOOKUP($A177,csapatok!$A:$NN,CP$320,FALSE),'csapat-ranglista'!$A:$FP,CP$321,FALSE)/4),0)</f>
        <v>0</v>
      </c>
      <c r="CQ177" s="223">
        <f>IFERROR(IF(RIGHT(VLOOKUP($A177,csapatok!$A:$NN,CQ$320,FALSE),5)="Csere",VLOOKUP(LEFT(VLOOKUP($A177,csapatok!$A:$NN,CQ$320,FALSE),LEN(VLOOKUP($A177,csapatok!$A:$NN,CQ$320,FALSE))-6),'csapat-ranglista'!$A:$FP,CQ$321,FALSE)/8,VLOOKUP(VLOOKUP($A177,csapatok!$A:$NN,CQ$320,FALSE),'csapat-ranglista'!$A:$FP,CQ$321,FALSE)/4),0)</f>
        <v>0</v>
      </c>
      <c r="CR177" s="223">
        <f>IFERROR(IF(RIGHT(VLOOKUP($A177,csapatok!$A:$NN,CR$320,FALSE),5)="Csere",VLOOKUP(LEFT(VLOOKUP($A177,csapatok!$A:$NN,CR$320,FALSE),LEN(VLOOKUP($A177,csapatok!$A:$NN,CR$320,FALSE))-6),'csapat-ranglista'!$A:$FP,CR$321,FALSE)/8,VLOOKUP(VLOOKUP($A177,csapatok!$A:$NN,CR$320,FALSE),'csapat-ranglista'!$A:$FP,CR$321,FALSE)/4),0)</f>
        <v>0</v>
      </c>
      <c r="CS177" s="223">
        <f>IFERROR(IF(RIGHT(VLOOKUP($A177,csapatok!$A:$NN,CS$320,FALSE),5)="Csere",VLOOKUP(LEFT(VLOOKUP($A177,csapatok!$A:$NN,CS$320,FALSE),LEN(VLOOKUP($A177,csapatok!$A:$NN,CS$320,FALSE))-6),'csapat-ranglista'!$A:$FP,CS$321,FALSE)/8,VLOOKUP(VLOOKUP($A177,csapatok!$A:$NN,CS$320,FALSE),'csapat-ranglista'!$A:$FP,CS$321,FALSE)/4),0)</f>
        <v>0</v>
      </c>
      <c r="CT177" s="223">
        <f>IFERROR(IF(RIGHT(VLOOKUP($A177,csapatok!$A:$NN,CT$320,FALSE),5)="Csere",VLOOKUP(LEFT(VLOOKUP($A177,csapatok!$A:$NN,CT$320,FALSE),LEN(VLOOKUP($A177,csapatok!$A:$NN,CT$320,FALSE))-6),'csapat-ranglista'!$A:$FP,CT$321,FALSE)/8,VLOOKUP(VLOOKUP($A177,csapatok!$A:$NN,CT$320,FALSE),'csapat-ranglista'!$A:$FP,CT$321,FALSE)/4),0)</f>
        <v>0</v>
      </c>
      <c r="CU177" s="223">
        <f>IFERROR(IF(RIGHT(VLOOKUP($A177,csapatok!$A:$NN,CU$320,FALSE),5)="Csere",VLOOKUP(LEFT(VLOOKUP($A177,csapatok!$A:$NN,CU$320,FALSE),LEN(VLOOKUP($A177,csapatok!$A:$NN,CU$320,FALSE))-6),'csapat-ranglista'!$A:$FP,CU$321,FALSE)/8,VLOOKUP(VLOOKUP($A177,csapatok!$A:$NN,CU$320,FALSE),'csapat-ranglista'!$A:$FP,CU$321,FALSE)/4),0)</f>
        <v>0</v>
      </c>
      <c r="CV177" s="223">
        <f>IFERROR(IF(RIGHT(VLOOKUP($A177,csapatok!$A:$NN,CV$320,FALSE),5)="Csere",VLOOKUP(LEFT(VLOOKUP($A177,csapatok!$A:$NN,CV$320,FALSE),LEN(VLOOKUP($A177,csapatok!$A:$NN,CV$320,FALSE))-6),'csapat-ranglista'!$A:$FP,CV$321,FALSE)/8,VLOOKUP(VLOOKUP($A177,csapatok!$A:$NN,CV$320,FALSE),'csapat-ranglista'!$A:$FP,CV$321,FALSE)/4),0)</f>
        <v>0</v>
      </c>
      <c r="CW177" s="223">
        <f>IFERROR(IF(RIGHT(VLOOKUP($A177,csapatok!$A:$NN,CW$320,FALSE),5)="Csere",VLOOKUP(LEFT(VLOOKUP($A177,csapatok!$A:$NN,CW$320,FALSE),LEN(VLOOKUP($A177,csapatok!$A:$NN,CW$320,FALSE))-6),'csapat-ranglista'!$A:$FP,CW$321,FALSE)/8,VLOOKUP(VLOOKUP($A177,csapatok!$A:$NN,CW$320,FALSE),'csapat-ranglista'!$A:$FP,CW$321,FALSE)/4),0)</f>
        <v>0</v>
      </c>
      <c r="CX177" s="223">
        <f>IFERROR(IF(RIGHT(VLOOKUP($A177,csapatok!$A:$NN,CX$320,FALSE),5)="Csere",VLOOKUP(LEFT(VLOOKUP($A177,csapatok!$A:$NN,CX$320,FALSE),LEN(VLOOKUP($A177,csapatok!$A:$NN,CX$320,FALSE))-6),'csapat-ranglista'!$A:$FP,CX$321,FALSE)/8,VLOOKUP(VLOOKUP($A177,csapatok!$A:$NN,CX$320,FALSE),'csapat-ranglista'!$A:$FP,CX$321,FALSE)/4),0)</f>
        <v>0</v>
      </c>
      <c r="CY177" s="223">
        <f>IFERROR(IF(RIGHT(VLOOKUP($A177,csapatok!$A:$NN,CY$320,FALSE),5)="Csere",VLOOKUP(LEFT(VLOOKUP($A177,csapatok!$A:$NN,CY$320,FALSE),LEN(VLOOKUP($A177,csapatok!$A:$NN,CY$320,FALSE))-6),'csapat-ranglista'!$A:$FP,CY$321,FALSE)/8,VLOOKUP(VLOOKUP($A177,csapatok!$A:$NN,CY$320,FALSE),'csapat-ranglista'!$A:$FP,CY$321,FALSE)/4),0)</f>
        <v>0</v>
      </c>
      <c r="CZ177" s="223">
        <f>IFERROR(IF(RIGHT(VLOOKUP($A177,csapatok!$A:$NN,CZ$320,FALSE),5)="Csere",VLOOKUP(LEFT(VLOOKUP($A177,csapatok!$A:$NN,CZ$320,FALSE),LEN(VLOOKUP($A177,csapatok!$A:$NN,CZ$320,FALSE))-6),'csapat-ranglista'!$A:$FP,CZ$321,FALSE)/8,VLOOKUP(VLOOKUP($A177,csapatok!$A:$NN,CZ$320,FALSE),'csapat-ranglista'!$A:$FP,CZ$321,FALSE)/4),0)</f>
        <v>0</v>
      </c>
      <c r="DA177" s="223">
        <f>IFERROR(IF(RIGHT(VLOOKUP($A177,csapatok!$A:$NN,DA$320,FALSE),5)="Csere",VLOOKUP(LEFT(VLOOKUP($A177,csapatok!$A:$NN,DA$320,FALSE),LEN(VLOOKUP($A177,csapatok!$A:$NN,DA$320,FALSE))-6),'csapat-ranglista'!$A:$FP,DA$321,FALSE)/8,VLOOKUP(VLOOKUP($A177,csapatok!$A:$NN,DA$320,FALSE),'csapat-ranglista'!$A:$FP,DA$321,FALSE)/4),0)</f>
        <v>0</v>
      </c>
      <c r="DB177" s="223">
        <f>IFERROR(IF(RIGHT(VLOOKUP($A177,csapatok!$A:$NN,DB$320,FALSE),5)="Csere",VLOOKUP(LEFT(VLOOKUP($A177,csapatok!$A:$NN,DB$320,FALSE),LEN(VLOOKUP($A177,csapatok!$A:$NN,DB$320,FALSE))-6),'csapat-ranglista'!$A:$FP,DB$321,FALSE)/8,VLOOKUP(VLOOKUP($A177,csapatok!$A:$NN,DB$320,FALSE),'csapat-ranglista'!$A:$FP,DB$321,FALSE)/4),0)</f>
        <v>0</v>
      </c>
      <c r="DC177" s="223">
        <f>IFERROR(IF(RIGHT(VLOOKUP($A177,csapatok!$A:$NN,DC$320,FALSE),5)="Csere",VLOOKUP(LEFT(VLOOKUP($A177,csapatok!$A:$NN,DC$320,FALSE),LEN(VLOOKUP($A177,csapatok!$A:$NN,DC$320,FALSE))-6),'csapat-ranglista'!$A:$FP,DC$321,FALSE)/8,VLOOKUP(VLOOKUP($A177,csapatok!$A:$NN,DC$320,FALSE),'csapat-ranglista'!$A:$FP,DC$321,FALSE)/4),0)</f>
        <v>0</v>
      </c>
      <c r="DD177" s="223">
        <f>IFERROR(IF(RIGHT(VLOOKUP($A177,csapatok!$A:$NN,DD$320,FALSE),5)="Csere",VLOOKUP(LEFT(VLOOKUP($A177,csapatok!$A:$NN,DD$320,FALSE),LEN(VLOOKUP($A177,csapatok!$A:$NN,DD$320,FALSE))-6),'csapat-ranglista'!$A:$FP,DD$321,FALSE)/8,VLOOKUP(VLOOKUP($A177,csapatok!$A:$NN,DD$320,FALSE),'csapat-ranglista'!$A:$FP,DD$321,FALSE)/4),0)</f>
        <v>0</v>
      </c>
      <c r="DE177" s="223">
        <f>IFERROR(IF(RIGHT(VLOOKUP($A177,csapatok!$A:$NN,DE$320,FALSE),5)="Csere",VLOOKUP(LEFT(VLOOKUP($A177,csapatok!$A:$NN,DE$320,FALSE),LEN(VLOOKUP($A177,csapatok!$A:$NN,DE$320,FALSE))-6),'csapat-ranglista'!$A:$FP,DE$321,FALSE)/8,VLOOKUP(VLOOKUP($A177,csapatok!$A:$NN,DE$320,FALSE),'csapat-ranglista'!$A:$FP,DE$321,FALSE)/4),0)</f>
        <v>0</v>
      </c>
      <c r="DF177" s="223">
        <f>IFERROR(IF(RIGHT(VLOOKUP($A177,csapatok!$A:$NN,DF$320,FALSE),5)="Csere",VLOOKUP(LEFT(VLOOKUP($A177,csapatok!$A:$NN,DF$320,FALSE),LEN(VLOOKUP($A177,csapatok!$A:$NN,DF$320,FALSE))-6),'csapat-ranglista'!$A:$FP,DF$321,FALSE)/8,VLOOKUP(VLOOKUP($A177,csapatok!$A:$NN,DF$320,FALSE),'csapat-ranglista'!$A:$FP,DF$321,FALSE)/4),0)</f>
        <v>0</v>
      </c>
      <c r="DG177" s="223">
        <f>IFERROR(IF(RIGHT(VLOOKUP($A177,csapatok!$A:$NN,DG$320,FALSE),5)="Csere",VLOOKUP(LEFT(VLOOKUP($A177,csapatok!$A:$NN,DG$320,FALSE),LEN(VLOOKUP($A177,csapatok!$A:$NN,DG$320,FALSE))-6),'csapat-ranglista'!$A:$FP,DG$321,FALSE)/8,VLOOKUP(VLOOKUP($A177,csapatok!$A:$NN,DG$320,FALSE),'csapat-ranglista'!$A:$FP,DG$321,FALSE)/4),0)</f>
        <v>0</v>
      </c>
      <c r="DH177" s="223">
        <f>IFERROR(IF(RIGHT(VLOOKUP($A177,csapatok!$A:$NN,DH$320,FALSE),5)="Csere",VLOOKUP(LEFT(VLOOKUP($A177,csapatok!$A:$NN,DH$320,FALSE),LEN(VLOOKUP($A177,csapatok!$A:$NN,DH$320,FALSE))-6),'csapat-ranglista'!$A:$FP,DH$321,FALSE)/8,VLOOKUP(VLOOKUP($A177,csapatok!$A:$NN,DH$320,FALSE),'csapat-ranglista'!$A:$FP,DH$321,FALSE)/4),0)</f>
        <v>0</v>
      </c>
      <c r="DI177" s="223">
        <f>IFERROR(IF(RIGHT(VLOOKUP($A177,csapatok!$A:$NN,DI$320,FALSE),5)="Csere",VLOOKUP(LEFT(VLOOKUP($A177,csapatok!$A:$NN,DI$320,FALSE),LEN(VLOOKUP($A177,csapatok!$A:$NN,DI$320,FALSE))-6),'csapat-ranglista'!$A:$FP,DI$321,FALSE)/8,VLOOKUP(VLOOKUP($A177,csapatok!$A:$NN,DI$320,FALSE),'csapat-ranglista'!$A:$FP,DI$321,FALSE)/4),0)</f>
        <v>0</v>
      </c>
      <c r="DJ177" s="223">
        <f>IFERROR(IF(RIGHT(VLOOKUP($A177,csapatok!$A:$NN,DJ$320,FALSE),5)="Csere",VLOOKUP(LEFT(VLOOKUP($A177,csapatok!$A:$NN,DJ$320,FALSE),LEN(VLOOKUP($A177,csapatok!$A:$NN,DJ$320,FALSE))-6),'csapat-ranglista'!$A:$FP,DJ$321,FALSE)/8,VLOOKUP(VLOOKUP($A177,csapatok!$A:$NN,DJ$320,FALSE),'csapat-ranglista'!$A:$FP,DJ$321,FALSE)/4),0)</f>
        <v>0</v>
      </c>
      <c r="DK177" s="223">
        <f>IFERROR(IF(RIGHT(VLOOKUP($A177,csapatok!$A:$NN,DK$320,FALSE),5)="Csere",VLOOKUP(LEFT(VLOOKUP($A177,csapatok!$A:$NN,DK$320,FALSE),LEN(VLOOKUP($A177,csapatok!$A:$NN,DK$320,FALSE))-6),'csapat-ranglista'!$A:$FP,DK$321,FALSE)/8,VLOOKUP(VLOOKUP($A177,csapatok!$A:$NN,DK$320,FALSE),'csapat-ranglista'!$A:$FP,DK$321,FALSE)/4),0)</f>
        <v>0</v>
      </c>
      <c r="DL177" s="223">
        <f>IFERROR(IF(RIGHT(VLOOKUP($A177,csapatok!$A:$NN,DL$320,FALSE),5)="Csere",VLOOKUP(LEFT(VLOOKUP($A177,csapatok!$A:$NN,DL$320,FALSE),LEN(VLOOKUP($A177,csapatok!$A:$NN,DL$320,FALSE))-6),'csapat-ranglista'!$A:$FP,DL$321,FALSE)/8,VLOOKUP(VLOOKUP($A177,csapatok!$A:$NN,DL$320,FALSE),'csapat-ranglista'!$A:$FP,DL$321,FALSE)/4),0)</f>
        <v>0</v>
      </c>
      <c r="DM177" s="223">
        <f>IFERROR(IF(RIGHT(VLOOKUP($A177,csapatok!$A:$NN,DM$320,FALSE),5)="Csere",VLOOKUP(LEFT(VLOOKUP($A177,csapatok!$A:$NN,DM$320,FALSE),LEN(VLOOKUP($A177,csapatok!$A:$NN,DM$320,FALSE))-6),'csapat-ranglista'!$A:$FP,DM$321,FALSE)/8,VLOOKUP(VLOOKUP($A177,csapatok!$A:$NN,DM$320,FALSE),'csapat-ranglista'!$A:$FP,DM$321,FALSE)/4),0)</f>
        <v>0</v>
      </c>
      <c r="DN177" s="223">
        <f>IFERROR(IF(RIGHT(VLOOKUP($A177,csapatok!$A:$NN,DN$320,FALSE),5)="Csere",VLOOKUP(LEFT(VLOOKUP($A177,csapatok!$A:$NN,DN$320,FALSE),LEN(VLOOKUP($A177,csapatok!$A:$NN,DN$320,FALSE))-6),'csapat-ranglista'!$A:$FP,DN$321,FALSE)/8,VLOOKUP(VLOOKUP($A177,csapatok!$A:$NN,DN$320,FALSE),'csapat-ranglista'!$A:$FP,DN$321,FALSE)/4),0)</f>
        <v>0</v>
      </c>
      <c r="DO177" s="224">
        <f>versenyek!$MF$11*IFERROR(VLOOKUP(VLOOKUP($A177,versenyek!ME:MG,3,FALSE),szabalyok!$A$16:$B$23,2,FALSE)/4,0)</f>
        <v>0</v>
      </c>
      <c r="DP177" s="224">
        <f>versenyek!$MI$11*IFERROR(VLOOKUP(VLOOKUP($A177,versenyek!MH:MJ,3,FALSE),szabalyok!$A$16:$B$23,2,FALSE)/4,0)</f>
        <v>0</v>
      </c>
      <c r="DQ177" s="223">
        <f>IFERROR(IF(RIGHT(VLOOKUP($A177,csapatok!$A:$NN,DQ$320,FALSE),5)="Csere",VLOOKUP(LEFT(VLOOKUP($A177,csapatok!$A:$NN,DQ$320,FALSE),LEN(VLOOKUP($A177,csapatok!$A:$NN,DQ$320,FALSE))-6),'csapat-ranglista'!$A:$FP,DQ$321,FALSE)/8,VLOOKUP(VLOOKUP($A177,csapatok!$A:$NN,DQ$320,FALSE),'csapat-ranglista'!$A:$FP,DQ$321,FALSE)/4),0)</f>
        <v>0</v>
      </c>
      <c r="DR177" s="223">
        <f>IFERROR(IF(RIGHT(VLOOKUP($A177,csapatok!$A:$NN,DR$320,FALSE),5)="Csere",VLOOKUP(LEFT(VLOOKUP($A177,csapatok!$A:$NN,DR$320,FALSE),LEN(VLOOKUP($A177,csapatok!$A:$NN,DR$320,FALSE))-6),'csapat-ranglista'!$A:$FP,DR$321,FALSE)/8,VLOOKUP(VLOOKUP($A177,csapatok!$A:$NN,DR$320,FALSE),'csapat-ranglista'!$A:$FP,DR$321,FALSE)/4),0)</f>
        <v>0</v>
      </c>
      <c r="DS177" s="223">
        <f>IFERROR(IF(RIGHT(VLOOKUP($A177,csapatok!$A:$NN,DS$320,FALSE),5)="Csere",VLOOKUP(LEFT(VLOOKUP($A177,csapatok!$A:$NN,DS$320,FALSE),LEN(VLOOKUP($A177,csapatok!$A:$NN,DS$320,FALSE))-6),'csapat-ranglista'!$A:$FP,DS$321,FALSE)/8,VLOOKUP(VLOOKUP($A177,csapatok!$A:$NN,DS$320,FALSE),'csapat-ranglista'!$A:$FP,DS$321,FALSE)/4),0)</f>
        <v>0</v>
      </c>
      <c r="DT177" s="223">
        <f>IFERROR(IF(RIGHT(VLOOKUP($A177,csapatok!$A:$NN,DT$320,FALSE),5)="Csere",VLOOKUP(LEFT(VLOOKUP($A177,csapatok!$A:$NN,DT$320,FALSE),LEN(VLOOKUP($A177,csapatok!$A:$NN,DT$320,FALSE))-6),'csapat-ranglista'!$A:$FP,DT$321,FALSE)/8,VLOOKUP(VLOOKUP($A177,csapatok!$A:$NN,DT$320,FALSE),'csapat-ranglista'!$A:$FP,DT$321,FALSE)/4),0)</f>
        <v>0</v>
      </c>
      <c r="DU177" s="223">
        <f>IFERROR(IF(RIGHT(VLOOKUP($A177,csapatok!$A:$NN,DU$320,FALSE),5)="Csere",VLOOKUP(LEFT(VLOOKUP($A177,csapatok!$A:$NN,DU$320,FALSE),LEN(VLOOKUP($A177,csapatok!$A:$NN,DU$320,FALSE))-6),'csapat-ranglista'!$A:$FP,DU$321,FALSE)/8,VLOOKUP(VLOOKUP($A177,csapatok!$A:$NN,DU$320,FALSE),'csapat-ranglista'!$A:$FP,DU$321,FALSE)/4),0)</f>
        <v>0</v>
      </c>
      <c r="DV177" s="223">
        <f>IFERROR(IF(RIGHT(VLOOKUP($A177,csapatok!$A:$NN,DV$320,FALSE),5)="Csere",VLOOKUP(LEFT(VLOOKUP($A177,csapatok!$A:$NN,DV$320,FALSE),LEN(VLOOKUP($A177,csapatok!$A:$NN,DV$320,FALSE))-6),'csapat-ranglista'!$A:$FP,DV$321,FALSE)/8,VLOOKUP(VLOOKUP($A177,csapatok!$A:$NN,DV$320,FALSE),'csapat-ranglista'!$A:$FP,DV$321,FALSE)/4),0)</f>
        <v>0</v>
      </c>
      <c r="DW177" s="223">
        <f>IFERROR(IF(RIGHT(VLOOKUP($A177,csapatok!$A:$NN,DW$320,FALSE),5)="Csere",VLOOKUP(LEFT(VLOOKUP($A177,csapatok!$A:$NN,DW$320,FALSE),LEN(VLOOKUP($A177,csapatok!$A:$NN,DW$320,FALSE))-6),'csapat-ranglista'!$A:$FP,DW$321,FALSE)/8,VLOOKUP(VLOOKUP($A177,csapatok!$A:$NN,DW$320,FALSE),'csapat-ranglista'!$A:$FP,DW$321,FALSE)/4),0)</f>
        <v>0</v>
      </c>
      <c r="DX177" s="223">
        <f>IFERROR(IF(RIGHT(VLOOKUP($A177,csapatok!$A:$NN,DX$320,FALSE),5)="Csere",VLOOKUP(LEFT(VLOOKUP($A177,csapatok!$A:$NN,DX$320,FALSE),LEN(VLOOKUP($A177,csapatok!$A:$NN,DX$320,FALSE))-6),'csapat-ranglista'!$A:$FP,DX$321,FALSE)/8,VLOOKUP(VLOOKUP($A177,csapatok!$A:$NN,DX$320,FALSE),'csapat-ranglista'!$A:$FP,DX$321,FALSE)/4),0)</f>
        <v>0</v>
      </c>
      <c r="DY177" s="223">
        <f>IFERROR(IF(RIGHT(VLOOKUP($A177,csapatok!$A:$NN,DY$320,FALSE),5)="Csere",VLOOKUP(LEFT(VLOOKUP($A177,csapatok!$A:$NN,DY$320,FALSE),LEN(VLOOKUP($A177,csapatok!$A:$NN,DY$320,FALSE))-6),'csapat-ranglista'!$A:$FP,DY$321,FALSE)/8,VLOOKUP(VLOOKUP($A177,csapatok!$A:$NN,DY$320,FALSE),'csapat-ranglista'!$A:$FP,DY$321,FALSE)/4),0)</f>
        <v>0</v>
      </c>
      <c r="DZ177" s="223">
        <f>IFERROR(IF(RIGHT(VLOOKUP($A177,csapatok!$A:$NN,DZ$320,FALSE),5)="Csere",VLOOKUP(LEFT(VLOOKUP($A177,csapatok!$A:$NN,DZ$320,FALSE),LEN(VLOOKUP($A177,csapatok!$A:$NN,DZ$320,FALSE))-6),'csapat-ranglista'!$A:$FP,DZ$321,FALSE)/8,VLOOKUP(VLOOKUP($A177,csapatok!$A:$NN,DZ$320,FALSE),'csapat-ranglista'!$A:$FP,DZ$321,FALSE)/4),0)</f>
        <v>0</v>
      </c>
      <c r="EA177" s="223">
        <f>IFERROR(IF(RIGHT(VLOOKUP($A177,csapatok!$A:$NN,EA$320,FALSE),5)="Csere",VLOOKUP(LEFT(VLOOKUP($A177,csapatok!$A:$NN,EA$320,FALSE),LEN(VLOOKUP($A177,csapatok!$A:$NN,EA$320,FALSE))-6),'csapat-ranglista'!$A:$FP,EA$321,FALSE)/8,VLOOKUP(VLOOKUP($A177,csapatok!$A:$NN,EA$320,FALSE),'csapat-ranglista'!$A:$FP,EA$321,FALSE)/4),0)</f>
        <v>0</v>
      </c>
      <c r="EB177" s="223">
        <f>IFERROR(IF(RIGHT(VLOOKUP($A177,csapatok!$A:$NN,EB$320,FALSE),5)="Csere",VLOOKUP(LEFT(VLOOKUP($A177,csapatok!$A:$NN,EB$320,FALSE),LEN(VLOOKUP($A177,csapatok!$A:$NN,EB$320,FALSE))-6),'csapat-ranglista'!$A:$FP,EB$321,FALSE)/8,VLOOKUP(VLOOKUP($A177,csapatok!$A:$NN,EB$320,FALSE),'csapat-ranglista'!$A:$FP,EB$321,FALSE)/4),0)</f>
        <v>0</v>
      </c>
      <c r="EC177" s="223">
        <f>IFERROR(IF(RIGHT(VLOOKUP($A177,csapatok!$A:$NN,EC$320,FALSE),5)="Csere",VLOOKUP(LEFT(VLOOKUP($A177,csapatok!$A:$NN,EC$320,FALSE),LEN(VLOOKUP($A177,csapatok!$A:$NN,EC$320,FALSE))-6),'csapat-ranglista'!$A:$FP,EC$321,FALSE)/8,VLOOKUP(VLOOKUP($A177,csapatok!$A:$NN,EC$320,FALSE),'csapat-ranglista'!$A:$FP,EC$321,FALSE)/4),0)</f>
        <v>0</v>
      </c>
      <c r="ED177" s="223">
        <f>IFERROR(IF(RIGHT(VLOOKUP($A177,csapatok!$A:$NN,ED$320,FALSE),5)="Csere",VLOOKUP(LEFT(VLOOKUP($A177,csapatok!$A:$NN,ED$320,FALSE),LEN(VLOOKUP($A177,csapatok!$A:$NN,ED$320,FALSE))-6),'csapat-ranglista'!$A:$FP,ED$321,FALSE)/8,VLOOKUP(VLOOKUP($A177,csapatok!$A:$NN,ED$320,FALSE),'csapat-ranglista'!$A:$FP,ED$321,FALSE)/4),0)</f>
        <v>0</v>
      </c>
      <c r="EE177" s="223">
        <f>IFERROR(IF(RIGHT(VLOOKUP($A177,csapatok!$A:$NN,EE$320,FALSE),5)="Csere",VLOOKUP(LEFT(VLOOKUP($A177,csapatok!$A:$NN,EE$320,FALSE),LEN(VLOOKUP($A177,csapatok!$A:$NN,EE$320,FALSE))-6),'csapat-ranglista'!$A:$FP,EE$321,FALSE)/8,VLOOKUP(VLOOKUP($A177,csapatok!$A:$NN,EE$320,FALSE),'csapat-ranglista'!$A:$FP,EE$321,FALSE)/4),0)</f>
        <v>0</v>
      </c>
      <c r="EF177" s="223">
        <f>IFERROR(IF(RIGHT(VLOOKUP($A177,csapatok!$A:$NN,EF$320,FALSE),5)="Csere",VLOOKUP(LEFT(VLOOKUP($A177,csapatok!$A:$NN,EF$320,FALSE),LEN(VLOOKUP($A177,csapatok!$A:$NN,EF$320,FALSE))-6),'csapat-ranglista'!$A:$FP,EF$321,FALSE)/8,VLOOKUP(VLOOKUP($A177,csapatok!$A:$NN,EF$320,FALSE),'csapat-ranglista'!$A:$FP,EF$321,FALSE)/4),0)</f>
        <v>0</v>
      </c>
      <c r="EG177" s="223">
        <f>IFERROR(IF(RIGHT(VLOOKUP($A177,csapatok!$A:$NN,EG$320,FALSE),5)="Csere",VLOOKUP(LEFT(VLOOKUP($A177,csapatok!$A:$NN,EG$320,FALSE),LEN(VLOOKUP($A177,csapatok!$A:$NN,EG$320,FALSE))-6),'csapat-ranglista'!$A:$FP,EG$321,FALSE)/8,VLOOKUP(VLOOKUP($A177,csapatok!$A:$NN,EG$320,FALSE),'csapat-ranglista'!$A:$FP,EG$321,FALSE)/4),0)</f>
        <v>0</v>
      </c>
      <c r="EH177" s="223">
        <f>IFERROR(IF(RIGHT(VLOOKUP($A177,csapatok!$A:$NN,EH$320,FALSE),5)="Csere",VLOOKUP(LEFT(VLOOKUP($A177,csapatok!$A:$NN,EH$320,FALSE),LEN(VLOOKUP($A177,csapatok!$A:$NN,EH$320,FALSE))-6),'csapat-ranglista'!$A:$FP,EH$321,FALSE)/8,VLOOKUP(VLOOKUP($A177,csapatok!$A:$NN,EH$320,FALSE),'csapat-ranglista'!$A:$FP,EH$321,FALSE)/4),0)</f>
        <v>0</v>
      </c>
      <c r="EI177" s="223">
        <f>IFERROR(IF(RIGHT(VLOOKUP($A177,csapatok!$A:$NN,EI$320,FALSE),5)="Csere",VLOOKUP(LEFT(VLOOKUP($A177,csapatok!$A:$NN,EI$320,FALSE),LEN(VLOOKUP($A177,csapatok!$A:$NN,EI$320,FALSE))-6),'csapat-ranglista'!$A:$FP,EI$321,FALSE)/8,VLOOKUP(VLOOKUP($A177,csapatok!$A:$NN,EI$320,FALSE),'csapat-ranglista'!$A:$FP,EI$321,FALSE)/4),0)</f>
        <v>0</v>
      </c>
      <c r="EJ177" s="223">
        <f>IFERROR(IF(RIGHT(VLOOKUP($A177,csapatok!$A:$NN,EJ$320,FALSE),5)="Csere",VLOOKUP(LEFT(VLOOKUP($A177,csapatok!$A:$NN,EJ$320,FALSE),LEN(VLOOKUP($A177,csapatok!$A:$NN,EJ$320,FALSE))-6),'csapat-ranglista'!$A:$FP,EJ$321,FALSE)/8,VLOOKUP(VLOOKUP($A177,csapatok!$A:$NN,EJ$320,FALSE),'csapat-ranglista'!$A:$FP,EJ$321,FALSE)/4),0)</f>
        <v>0</v>
      </c>
      <c r="EK177" s="223">
        <f>IFERROR(IF(RIGHT(VLOOKUP($A177,csapatok!$A:$NN,EK$320,FALSE),5)="Csere",VLOOKUP(LEFT(VLOOKUP($A177,csapatok!$A:$NN,EK$320,FALSE),LEN(VLOOKUP($A177,csapatok!$A:$NN,EK$320,FALSE))-6),'csapat-ranglista'!$A:$FP,EK$321,FALSE)/8,VLOOKUP(VLOOKUP($A177,csapatok!$A:$NN,EK$320,FALSE),'csapat-ranglista'!$A:$FP,EK$321,FALSE)/4),0)</f>
        <v>0</v>
      </c>
      <c r="EL177" s="223">
        <f>IFERROR(IF(RIGHT(VLOOKUP($A177,csapatok!$A:$NN,EL$320,FALSE),5)="Csere",VLOOKUP(LEFT(VLOOKUP($A177,csapatok!$A:$NN,EL$320,FALSE),LEN(VLOOKUP($A177,csapatok!$A:$NN,EL$320,FALSE))-6),'csapat-ranglista'!$A:$FP,EL$321,FALSE)/8,VLOOKUP(VLOOKUP($A177,csapatok!$A:$NN,EL$320,FALSE),'csapat-ranglista'!$A:$FP,EL$321,FALSE)/4),0)</f>
        <v>0</v>
      </c>
      <c r="EM177" s="223">
        <f>IFERROR(IF(RIGHT(VLOOKUP($A177,csapatok!$A:$NN,EM$320,FALSE),5)="Csere",VLOOKUP(LEFT(VLOOKUP($A177,csapatok!$A:$NN,EM$320,FALSE),LEN(VLOOKUP($A177,csapatok!$A:$NN,EM$320,FALSE))-6),'csapat-ranglista'!$A:$FP,EM$321,FALSE)/8,VLOOKUP(VLOOKUP($A177,csapatok!$A:$NN,EM$320,FALSE),'csapat-ranglista'!$A:$FP,EM$321,FALSE)/4),0)</f>
        <v>0</v>
      </c>
      <c r="EN177" s="223">
        <f>IFERROR(IF(RIGHT(VLOOKUP($A177,csapatok!$A:$NN,EN$320,FALSE),5)="Csere",VLOOKUP(LEFT(VLOOKUP($A177,csapatok!$A:$NN,EN$320,FALSE),LEN(VLOOKUP($A177,csapatok!$A:$NN,EN$320,FALSE))-6),'csapat-ranglista'!$A:$FP,EN$321,FALSE)/8,VLOOKUP(VLOOKUP($A177,csapatok!$A:$NN,EN$320,FALSE),'csapat-ranglista'!$A:$FP,EN$321,FALSE)/4),0)</f>
        <v>0</v>
      </c>
      <c r="EO177" s="223">
        <f>IFERROR(IF(RIGHT(VLOOKUP($A177,csapatok!$A:$NN,EO$320,FALSE),5)="Csere",VLOOKUP(LEFT(VLOOKUP($A177,csapatok!$A:$NN,EO$320,FALSE),LEN(VLOOKUP($A177,csapatok!$A:$NN,EO$320,FALSE))-6),'csapat-ranglista'!$A:$FP,EO$321,FALSE)/8,VLOOKUP(VLOOKUP($A177,csapatok!$A:$NN,EO$320,FALSE),'csapat-ranglista'!$A:$FP,EO$321,FALSE)/4),0)</f>
        <v>0</v>
      </c>
      <c r="EP177" s="223">
        <f>IFERROR(IF(RIGHT(VLOOKUP($A177,csapatok!$A:$NN,EP$320,FALSE),5)="Csere",VLOOKUP(LEFT(VLOOKUP($A177,csapatok!$A:$NN,EP$320,FALSE),LEN(VLOOKUP($A177,csapatok!$A:$NN,EP$320,FALSE))-6),'csapat-ranglista'!$A:$FP,EP$321,FALSE)/8,VLOOKUP(VLOOKUP($A177,csapatok!$A:$NN,EP$320,FALSE),'csapat-ranglista'!$A:$FP,EP$321,FALSE)/4),0)</f>
        <v>0</v>
      </c>
      <c r="EQ177" s="223">
        <f>IFERROR(IF(RIGHT(VLOOKUP($A177,csapatok!$A:$NN,EQ$320,FALSE),5)="Csere",VLOOKUP(LEFT(VLOOKUP($A177,csapatok!$A:$NN,EQ$320,FALSE),LEN(VLOOKUP($A177,csapatok!$A:$NN,EQ$320,FALSE))-6),'csapat-ranglista'!$A:$FP,EQ$321,FALSE)/8,VLOOKUP(VLOOKUP($A177,csapatok!$A:$NN,EQ$320,FALSE),'csapat-ranglista'!$A:$FP,EQ$321,FALSE)/4),0)</f>
        <v>0</v>
      </c>
      <c r="ER177" s="223">
        <f>IFERROR(IF(RIGHT(VLOOKUP($A177,csapatok!$A:$NN,ER$320,FALSE),5)="Csere",VLOOKUP(LEFT(VLOOKUP($A177,csapatok!$A:$NN,ER$320,FALSE),LEN(VLOOKUP($A177,csapatok!$A:$NN,ER$320,FALSE))-6),'csapat-ranglista'!$A:$FP,ER$321,FALSE)/8,VLOOKUP(VLOOKUP($A177,csapatok!$A:$NN,ER$320,FALSE),'csapat-ranglista'!$A:$FP,ER$321,FALSE)/4),0)</f>
        <v>0</v>
      </c>
      <c r="ES177" s="223">
        <f>IFERROR(IF(RIGHT(VLOOKUP($A177,csapatok!$A:$NN,ES$320,FALSE),5)="Csere",VLOOKUP(LEFT(VLOOKUP($A177,csapatok!$A:$NN,ES$320,FALSE),LEN(VLOOKUP($A177,csapatok!$A:$NN,ES$320,FALSE))-6),'csapat-ranglista'!$A:$FP,ES$321,FALSE)/8,VLOOKUP(VLOOKUP($A177,csapatok!$A:$NN,ES$320,FALSE),'csapat-ranglista'!$A:$FP,ES$321,FALSE)/4),0)</f>
        <v>0</v>
      </c>
      <c r="ET177" s="223">
        <f>IFERROR(IF(RIGHT(VLOOKUP($A177,csapatok!$A:$NN,ET$320,FALSE),5)="Csere",VLOOKUP(LEFT(VLOOKUP($A177,csapatok!$A:$NN,ET$320,FALSE),LEN(VLOOKUP($A177,csapatok!$A:$NN,ET$320,FALSE))-6),'csapat-ranglista'!$A:$FP,ET$321,FALSE)/8,VLOOKUP(VLOOKUP($A177,csapatok!$A:$NN,ET$320,FALSE),'csapat-ranglista'!$A:$FP,ET$321,FALSE)/4),0)</f>
        <v>0</v>
      </c>
      <c r="EU177" s="223">
        <f>IFERROR(IF(RIGHT(VLOOKUP($A177,csapatok!$A:$NN,EU$320,FALSE),5)="Csere",VLOOKUP(LEFT(VLOOKUP($A177,csapatok!$A:$NN,EU$320,FALSE),LEN(VLOOKUP($A177,csapatok!$A:$NN,EU$320,FALSE))-6),'csapat-ranglista'!$A:$FP,EU$321,FALSE)/8,VLOOKUP(VLOOKUP($A177,csapatok!$A:$NN,EU$320,FALSE),'csapat-ranglista'!$A:$FP,EU$321,FALSE)/4),0)</f>
        <v>0</v>
      </c>
      <c r="EV177" s="223">
        <f>IFERROR(IF(RIGHT(VLOOKUP($A177,csapatok!$A:$NN,EV$320,FALSE),5)="Csere",VLOOKUP(LEFT(VLOOKUP($A177,csapatok!$A:$NN,EV$320,FALSE),LEN(VLOOKUP($A177,csapatok!$A:$NN,EV$320,FALSE))-6),'csapat-ranglista'!$A:$FP,EV$321,FALSE)/8,VLOOKUP(VLOOKUP($A177,csapatok!$A:$NN,EV$320,FALSE),'csapat-ranglista'!$A:$FP,EV$321,FALSE)/4),0)</f>
        <v>0</v>
      </c>
      <c r="EW177" s="223">
        <f>IFERROR(IF(RIGHT(VLOOKUP($A177,csapatok!$A:$NN,EW$320,FALSE),5)="Csere",VLOOKUP(LEFT(VLOOKUP($A177,csapatok!$A:$NN,EW$320,FALSE),LEN(VLOOKUP($A177,csapatok!$A:$NN,EW$320,FALSE))-6),'csapat-ranglista'!$A:$FP,EW$321,FALSE)/8,VLOOKUP(VLOOKUP($A177,csapatok!$A:$NN,EW$320,FALSE),'csapat-ranglista'!$A:$FP,EW$321,FALSE)/4),0)</f>
        <v>0</v>
      </c>
      <c r="EX177" s="223">
        <f>IFERROR(IF(RIGHT(VLOOKUP($A177,csapatok!$A:$NN,EX$320,FALSE),5)="Csere",VLOOKUP(LEFT(VLOOKUP($A177,csapatok!$A:$NN,EX$320,FALSE),LEN(VLOOKUP($A177,csapatok!$A:$NN,EX$320,FALSE))-6),'csapat-ranglista'!$A:$FP,EX$321,FALSE)/8,VLOOKUP(VLOOKUP($A177,csapatok!$A:$NN,EX$320,FALSE),'csapat-ranglista'!$A:$FP,EX$321,FALSE)/4),0)</f>
        <v>0</v>
      </c>
      <c r="EY177" s="223">
        <f>IFERROR(IF(RIGHT(VLOOKUP($A177,csapatok!$A:$NN,EY$320,FALSE),5)="Csere",VLOOKUP(LEFT(VLOOKUP($A177,csapatok!$A:$NN,EY$320,FALSE),LEN(VLOOKUP($A177,csapatok!$A:$NN,EY$320,FALSE))-6),'csapat-ranglista'!$A:$FP,EY$321,FALSE)/8,VLOOKUP(VLOOKUP($A177,csapatok!$A:$NN,EY$320,FALSE),'csapat-ranglista'!$A:$FP,EY$321,FALSE)/4),0)</f>
        <v>0</v>
      </c>
      <c r="EZ177" s="223">
        <f>IFERROR(IF(RIGHT(VLOOKUP($A177,csapatok!$A:$NN,EZ$320,FALSE),5)="Csere",VLOOKUP(LEFT(VLOOKUP($A177,csapatok!$A:$NN,EZ$320,FALSE),LEN(VLOOKUP($A177,csapatok!$A:$NN,EZ$320,FALSE))-6),'csapat-ranglista'!$A:$FP,EZ$321,FALSE)/8,VLOOKUP(VLOOKUP($A177,csapatok!$A:$NN,EZ$320,FALSE),'csapat-ranglista'!$A:$FP,EZ$321,FALSE)/4),0)</f>
        <v>0</v>
      </c>
      <c r="FA177" s="223">
        <f>IFERROR(IF(RIGHT(VLOOKUP($A177,csapatok!$A:$NN,FA$320,FALSE),5)="Csere",VLOOKUP(LEFT(VLOOKUP($A177,csapatok!$A:$NN,FA$320,FALSE),LEN(VLOOKUP($A177,csapatok!$A:$NN,FA$320,FALSE))-6),'csapat-ranglista'!$A:$FP,FA$321,FALSE)/8,VLOOKUP(VLOOKUP($A177,csapatok!$A:$NN,FA$320,FALSE),'csapat-ranglista'!$A:$FP,FA$321,FALSE)/4),0)</f>
        <v>0</v>
      </c>
      <c r="FB177" s="223">
        <f>IFERROR(IF(RIGHT(VLOOKUP($A177,csapatok!$A:$NN,FB$320,FALSE),5)="Csere",VLOOKUP(LEFT(VLOOKUP($A177,csapatok!$A:$NN,FB$320,FALSE),LEN(VLOOKUP($A177,csapatok!$A:$NN,FB$320,FALSE))-6),'csapat-ranglista'!$A:$FP,FB$321,FALSE)/8,VLOOKUP(VLOOKUP($A177,csapatok!$A:$NN,FB$320,FALSE),'csapat-ranglista'!$A:$FP,FB$321,FALSE)/4),0)</f>
        <v>0</v>
      </c>
      <c r="FC177" s="223">
        <f>IFERROR(IF(RIGHT(VLOOKUP($A177,csapatok!$A:$NN,FC$320,FALSE),5)="Csere",VLOOKUP(LEFT(VLOOKUP($A177,csapatok!$A:$NN,FC$320,FALSE),LEN(VLOOKUP($A177,csapatok!$A:$NN,FC$320,FALSE))-6),'csapat-ranglista'!$A:$FP,FC$321,FALSE)/8,VLOOKUP(VLOOKUP($A177,csapatok!$A:$NN,FC$320,FALSE),'csapat-ranglista'!$A:$FP,FC$321,FALSE)/4),0)</f>
        <v>0</v>
      </c>
      <c r="FD177" s="224">
        <f>versenyek!$QY$11*IFERROR(VLOOKUP(VLOOKUP($A177,versenyek!QX:QZ,3,FALSE),szabalyok!$A$16:$B$23,2,FALSE)/4,0)</f>
        <v>0</v>
      </c>
      <c r="FE177" s="224">
        <f>versenyek!$RB$11*IFERROR(VLOOKUP(VLOOKUP($A177,versenyek!RA:RC,3,FALSE),szabalyok!$A$16:$B$23,2,FALSE)/4,0)</f>
        <v>0</v>
      </c>
      <c r="FF177" s="223">
        <f>IFERROR(IF(RIGHT(VLOOKUP($A177,csapatok!$A:$NN,FF$320,FALSE),5)="Csere",VLOOKUP(LEFT(VLOOKUP($A177,csapatok!$A:$NN,FF$320,FALSE),LEN(VLOOKUP($A177,csapatok!$A:$NN,FF$320,FALSE))-6),'csapat-ranglista'!$A:$FP,FF$321,FALSE)/8,VLOOKUP(VLOOKUP($A177,csapatok!$A:$NN,FF$320,FALSE),'csapat-ranglista'!$A:$FP,FF$321,FALSE)/4),0)</f>
        <v>0</v>
      </c>
      <c r="FG177" s="223">
        <f>IFERROR(IF(RIGHT(VLOOKUP($A177,csapatok!$A:$NN,FG$320,FALSE),5)="Csere",VLOOKUP(LEFT(VLOOKUP($A177,csapatok!$A:$NN,FG$320,FALSE),LEN(VLOOKUP($A177,csapatok!$A:$NN,FG$320,FALSE))-6),'csapat-ranglista'!$A:$FP,FG$321,FALSE)/8,VLOOKUP(VLOOKUP($A177,csapatok!$A:$NN,FG$320,FALSE),'csapat-ranglista'!$A:$FP,FG$321,FALSE)/4),0)</f>
        <v>0</v>
      </c>
      <c r="FH177" s="223">
        <f>IFERROR(IF(RIGHT(VLOOKUP($A177,csapatok!$A:$NN,FH$320,FALSE),5)="Csere",VLOOKUP(LEFT(VLOOKUP($A177,csapatok!$A:$NN,FH$320,FALSE),LEN(VLOOKUP($A177,csapatok!$A:$NN,FH$320,FALSE))-6),'csapat-ranglista'!$A:$FP,FH$321,FALSE)/8,VLOOKUP(VLOOKUP($A177,csapatok!$A:$NN,FH$320,FALSE),'csapat-ranglista'!$A:$FP,FH$321,FALSE)/4),0)</f>
        <v>0</v>
      </c>
      <c r="FI177" s="223">
        <f>IFERROR(IF(RIGHT(VLOOKUP($A177,csapatok!$A:$NN,FI$320,FALSE),5)="Csere",VLOOKUP(LEFT(VLOOKUP($A177,csapatok!$A:$NN,FI$320,FALSE),LEN(VLOOKUP($A177,csapatok!$A:$NN,FI$320,FALSE))-6),'csapat-ranglista'!$A:$FP,FI$321,FALSE)/8,VLOOKUP(VLOOKUP($A177,csapatok!$A:$NN,FI$320,FALSE),'csapat-ranglista'!$A:$FP,FI$321,FALSE)/4),0)</f>
        <v>0</v>
      </c>
      <c r="FJ177" s="223">
        <f>IFERROR(IF(RIGHT(VLOOKUP($A177,csapatok!$A:$NN,FJ$320,FALSE),5)="Csere",VLOOKUP(LEFT(VLOOKUP($A177,csapatok!$A:$NN,FJ$320,FALSE),LEN(VLOOKUP($A177,csapatok!$A:$NN,FJ$320,FALSE))-6),'csapat-ranglista'!$A:$FP,FJ$321,FALSE)/8,VLOOKUP(VLOOKUP($A177,csapatok!$A:$NN,FJ$320,FALSE),'csapat-ranglista'!$A:$FP,FJ$321,FALSE)/4),0)</f>
        <v>0</v>
      </c>
      <c r="FK177" s="223">
        <f>IFERROR(IF(RIGHT(VLOOKUP($A177,csapatok!$A:$NN,FK$320,FALSE),5)="Csere",VLOOKUP(LEFT(VLOOKUP($A177,csapatok!$A:$NN,FK$320,FALSE),LEN(VLOOKUP($A177,csapatok!$A:$NN,FK$320,FALSE))-6),'csapat-ranglista'!$A:$FP,FK$321,FALSE)/8,VLOOKUP(VLOOKUP($A177,csapatok!$A:$NN,FK$320,FALSE),'csapat-ranglista'!$A:$FP,FK$321,FALSE)/4),0)</f>
        <v>0</v>
      </c>
      <c r="FL177" s="223">
        <f>IFERROR(IF(RIGHT(VLOOKUP($A177,csapatok!$A:$NN,FL$320,FALSE),5)="Csere",VLOOKUP(LEFT(VLOOKUP($A177,csapatok!$A:$NN,FL$320,FALSE),LEN(VLOOKUP($A177,csapatok!$A:$NN,FL$320,FALSE))-6),'csapat-ranglista'!$A:$FP,FL$321,FALSE)/8,VLOOKUP(VLOOKUP($A177,csapatok!$A:$NN,FL$320,FALSE),'csapat-ranglista'!$A:$FP,FL$321,FALSE)/4),0)</f>
        <v>0</v>
      </c>
      <c r="FM177" s="223">
        <f>IFERROR(IF(RIGHT(VLOOKUP($A177,csapatok!$A:$NN,FM$320,FALSE),5)="Csere",VLOOKUP(LEFT(VLOOKUP($A177,csapatok!$A:$NN,FM$320,FALSE),LEN(VLOOKUP($A177,csapatok!$A:$NN,FM$320,FALSE))-6),'csapat-ranglista'!$A:$FP,FM$321,FALSE)/8,VLOOKUP(VLOOKUP($A177,csapatok!$A:$NN,FM$320,FALSE),'csapat-ranglista'!$A:$FP,FM$321,FALSE)/4),0)</f>
        <v>0</v>
      </c>
      <c r="FN177" s="223">
        <f>IFERROR(IF(RIGHT(VLOOKUP($A177,csapatok!$A:$NN,FN$320,FALSE),5)="Csere",VLOOKUP(LEFT(VLOOKUP($A177,csapatok!$A:$NN,FN$320,FALSE),LEN(VLOOKUP($A177,csapatok!$A:$NN,FN$320,FALSE))-6),'csapat-ranglista'!$A:$FP,FN$321,FALSE)/8,VLOOKUP(VLOOKUP($A177,csapatok!$A:$NN,FN$320,FALSE),'csapat-ranglista'!$A:$FP,FN$321,FALSE)/4),0)</f>
        <v>0</v>
      </c>
      <c r="FO177" s="223">
        <f>IFERROR(IF(RIGHT(VLOOKUP($A177,csapatok!$A:$NN,FO$320,FALSE),5)="Csere",VLOOKUP(LEFT(VLOOKUP($A177,csapatok!$A:$NN,FO$320,FALSE),LEN(VLOOKUP($A177,csapatok!$A:$NN,FO$320,FALSE))-6),'csapat-ranglista'!$A:$FP,FO$321,FALSE)/8,VLOOKUP(VLOOKUP($A177,csapatok!$A:$NN,FO$320,FALSE),'csapat-ranglista'!$A:$FP,FO$321,FALSE)/4),0)</f>
        <v>0</v>
      </c>
      <c r="FP177" s="223">
        <f>IFERROR(IF(RIGHT(VLOOKUP($A177,csapatok!$A:$NN,FP$320,FALSE),5)="Csere",VLOOKUP(LEFT(VLOOKUP($A177,csapatok!$A:$NN,FP$320,FALSE),LEN(VLOOKUP($A177,csapatok!$A:$NN,FP$320,FALSE))-6),'csapat-ranglista'!$A:$FP,FP$321,FALSE)/8,VLOOKUP(VLOOKUP($A177,csapatok!$A:$NN,FP$320,FALSE),'csapat-ranglista'!$A:$FP,FP$321,FALSE)/4),0)</f>
        <v>0</v>
      </c>
      <c r="FQ177" s="223">
        <f>IFERROR(IF(RIGHT(VLOOKUP($A177,csapatok!$A:$NN,FQ$320,FALSE),5)="Csere",VLOOKUP(LEFT(VLOOKUP($A177,csapatok!$A:$NN,FQ$320,FALSE),LEN(VLOOKUP($A177,csapatok!$A:$NN,FQ$320,FALSE))-6),'csapat-ranglista'!$A:$FP,FQ$321,FALSE)/8,VLOOKUP(VLOOKUP($A177,csapatok!$A:$NN,FQ$320,FALSE),'csapat-ranglista'!$A:$FP,FQ$321,FALSE)/4),0)</f>
        <v>0</v>
      </c>
      <c r="FR177" s="223">
        <f>IFERROR(IF(RIGHT(VLOOKUP($A177,csapatok!$A:$NN,FR$320,FALSE),5)="Csere",VLOOKUP(LEFT(VLOOKUP($A177,csapatok!$A:$NN,FR$320,FALSE),LEN(VLOOKUP($A177,csapatok!$A:$NN,FR$320,FALSE))-6),'csapat-ranglista'!$A:$FP,FR$321,FALSE)/8,VLOOKUP(VLOOKUP($A177,csapatok!$A:$NN,FR$320,FALSE),'csapat-ranglista'!$A:$FP,FR$321,FALSE)/4),0)</f>
        <v>0</v>
      </c>
      <c r="FS177" s="223">
        <f>IFERROR(IF(RIGHT(VLOOKUP($A177,csapatok!$A:$NN,FS$320,FALSE),5)="Csere",VLOOKUP(LEFT(VLOOKUP($A177,csapatok!$A:$NN,FS$320,FALSE),LEN(VLOOKUP($A177,csapatok!$A:$NN,FS$320,FALSE))-6),'csapat-ranglista'!$A:$FP,FS$321,FALSE)/8,VLOOKUP(VLOOKUP($A177,csapatok!$A:$NN,FS$320,FALSE),'csapat-ranglista'!$A:$FP,FS$321,FALSE)/4),0)</f>
        <v>0</v>
      </c>
      <c r="FT177" s="223">
        <f>IFERROR(IF(RIGHT(VLOOKUP($A177,csapatok!$A:$NN,FT$320,FALSE),5)="Csere",VLOOKUP(LEFT(VLOOKUP($A177,csapatok!$A:$NN,FT$320,FALSE),LEN(VLOOKUP($A177,csapatok!$A:$NN,FT$320,FALSE))-6),'csapat-ranglista'!$A:$FP,FT$321,FALSE)/8,VLOOKUP(VLOOKUP($A177,csapatok!$A:$NN,FT$320,FALSE),'csapat-ranglista'!$A:$FP,FT$321,FALSE)/4),0)</f>
        <v>0</v>
      </c>
      <c r="FU177" s="223">
        <f>IFERROR(IF(RIGHT(VLOOKUP($A177,csapatok!$A:$NN,FU$320,FALSE),5)="Csere",VLOOKUP(LEFT(VLOOKUP($A177,csapatok!$A:$NN,FU$320,FALSE),LEN(VLOOKUP($A177,csapatok!$A:$NN,FU$320,FALSE))-6),'csapat-ranglista'!$A:$FP,FU$321,FALSE)/8,VLOOKUP(VLOOKUP($A177,csapatok!$A:$NN,FU$320,FALSE),'csapat-ranglista'!$A:$FP,FU$321,FALSE)/4),0)</f>
        <v>0</v>
      </c>
      <c r="FV177" s="223">
        <f>IFERROR(IF(RIGHT(VLOOKUP($A177,csapatok!$A:$NN,FV$320,FALSE),5)="Csere",VLOOKUP(LEFT(VLOOKUP($A177,csapatok!$A:$NN,FV$320,FALSE),LEN(VLOOKUP($A177,csapatok!$A:$NN,FV$320,FALSE))-6),'csapat-ranglista'!$A:$FP,FV$321,FALSE)/8,VLOOKUP(VLOOKUP($A177,csapatok!$A:$NN,FV$320,FALSE),'csapat-ranglista'!$A:$FP,FV$321,FALSE)/4),0)</f>
        <v>0</v>
      </c>
      <c r="FW177" s="223">
        <f>IFERROR(IF(RIGHT(VLOOKUP($A177,csapatok!$A:$NN,FW$320,FALSE),5)="Csere",VLOOKUP(LEFT(VLOOKUP($A177,csapatok!$A:$NN,FW$320,FALSE),LEN(VLOOKUP($A177,csapatok!$A:$NN,FW$320,FALSE))-6),'csapat-ranglista'!$A:$FP,FW$321,FALSE)/8,VLOOKUP(VLOOKUP($A177,csapatok!$A:$NN,FW$320,FALSE),'csapat-ranglista'!$A:$FP,FW$321,FALSE)/4),0)</f>
        <v>0</v>
      </c>
      <c r="FX177" s="223">
        <f>IFERROR(IF(RIGHT(VLOOKUP($A177,csapatok!$A:$NN,FX$320,FALSE),5)="Csere",VLOOKUP(LEFT(VLOOKUP($A177,csapatok!$A:$NN,FX$320,FALSE),LEN(VLOOKUP($A177,csapatok!$A:$NN,FX$320,FALSE))-6),'csapat-ranglista'!$A:$FP,FX$321,FALSE)/8,VLOOKUP(VLOOKUP($A177,csapatok!$A:$NN,FX$320,FALSE),'csapat-ranglista'!$A:$FP,FX$321,FALSE)/4),0)</f>
        <v>0</v>
      </c>
      <c r="FY177" s="223">
        <f>IFERROR(IF(RIGHT(VLOOKUP($A177,csapatok!$A:$NN,FY$320,FALSE),5)="Csere",VLOOKUP(LEFT(VLOOKUP($A177,csapatok!$A:$NN,FY$320,FALSE),LEN(VLOOKUP($A177,csapatok!$A:$NN,FY$320,FALSE))-6),'csapat-ranglista'!$A:$FP,FY$321,FALSE)/8,VLOOKUP(VLOOKUP($A177,csapatok!$A:$NN,FY$320,FALSE),'csapat-ranglista'!$A:$FP,FY$321,FALSE)/4),0)</f>
        <v>0</v>
      </c>
      <c r="FZ177" s="223">
        <f>IFERROR(IF(RIGHT(VLOOKUP($A177,csapatok!$A:$NN,FZ$320,FALSE),5)="Csere",VLOOKUP(LEFT(VLOOKUP($A177,csapatok!$A:$NN,FZ$320,FALSE),LEN(VLOOKUP($A177,csapatok!$A:$NN,FZ$320,FALSE))-6),'csapat-ranglista'!$A:$FP,FZ$321,FALSE)/8,VLOOKUP(VLOOKUP($A177,csapatok!$A:$NN,FZ$320,FALSE),'csapat-ranglista'!$A:$FP,FZ$321,FALSE)/4),0)</f>
        <v>0</v>
      </c>
      <c r="GA177" s="223">
        <f>IFERROR(IF(RIGHT(VLOOKUP($A177,csapatok!$A:$NN,GA$320,FALSE),5)="Csere",VLOOKUP(LEFT(VLOOKUP($A177,csapatok!$A:$NN,GA$320,FALSE),LEN(VLOOKUP($A177,csapatok!$A:$NN,GA$320,FALSE))-6),'csapat-ranglista'!$A:$FP,GA$321,FALSE)/8,VLOOKUP(VLOOKUP($A177,csapatok!$A:$NN,GA$320,FALSE),'csapat-ranglista'!$A:$FP,GA$321,FALSE)/4),0)</f>
        <v>0</v>
      </c>
      <c r="GB177" s="223">
        <f>IFERROR(IF(RIGHT(VLOOKUP($A177,csapatok!$A:$NN,GB$320,FALSE),5)="Csere",VLOOKUP(LEFT(VLOOKUP($A177,csapatok!$A:$NN,GB$320,FALSE),LEN(VLOOKUP($A177,csapatok!$A:$NN,GB$320,FALSE))-6),'csapat-ranglista'!$A:$FP,GB$321,FALSE)/8,VLOOKUP(VLOOKUP($A177,csapatok!$A:$NN,GB$320,FALSE),'csapat-ranglista'!$A:$FP,GB$321,FALSE)/4),0)</f>
        <v>0</v>
      </c>
      <c r="GC177" s="223">
        <f>IFERROR(IF(RIGHT(VLOOKUP($A177,csapatok!$A:$NN,GC$320,FALSE),5)="Csere",VLOOKUP(LEFT(VLOOKUP($A177,csapatok!$A:$NN,GC$320,FALSE),LEN(VLOOKUP($A177,csapatok!$A:$NN,GC$320,FALSE))-6),'csapat-ranglista'!$A:$FP,GC$321,FALSE)/8,VLOOKUP(VLOOKUP($A177,csapatok!$A:$NN,GC$320,FALSE),'csapat-ranglista'!$A:$FP,GC$321,FALSE)/4),0)</f>
        <v>0</v>
      </c>
      <c r="GD177" s="247">
        <f>SUM(EQ177:GC177)</f>
        <v>0</v>
      </c>
    </row>
    <row r="178" spans="1:186">
      <c r="A178" s="32" t="s">
        <v>302</v>
      </c>
      <c r="B178" s="2">
        <v>34149</v>
      </c>
      <c r="C178" s="131" t="str">
        <f>IF(B178=0,"",IF(B178&lt;$C$1,"felnőtt","ifi"))</f>
        <v>ifi</v>
      </c>
      <c r="D178" s="32" t="s">
        <v>101</v>
      </c>
      <c r="E178" s="45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2.5765956716207805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f>IFERROR(IF(RIGHT(VLOOKUP($A178,csapatok!$A:$BL,X$320,FALSE),5)="Csere",VLOOKUP(LEFT(VLOOKUP($A178,csapatok!$A:$BL,X$320,FALSE),LEN(VLOOKUP($A178,csapatok!$A:$BL,X$320,FALSE))-6),'csapat-ranglista'!$A:$FP,X$321,FALSE)/8,VLOOKUP(VLOOKUP($A178,csapatok!$A:$BL,X$320,FALSE),'csapat-ranglista'!$A:$FP,X$321,FALSE)/4),0)</f>
        <v>0</v>
      </c>
      <c r="Y178" s="32">
        <f>IFERROR(IF(RIGHT(VLOOKUP($A178,csapatok!$A:$BL,Y$320,FALSE),5)="Csere",VLOOKUP(LEFT(VLOOKUP($A178,csapatok!$A:$BL,Y$320,FALSE),LEN(VLOOKUP($A178,csapatok!$A:$BL,Y$320,FALSE))-6),'csapat-ranglista'!$A:$FP,Y$321,FALSE)/8,VLOOKUP(VLOOKUP($A178,csapatok!$A:$BL,Y$320,FALSE),'csapat-ranglista'!$A:$FP,Y$321,FALSE)/4),0)</f>
        <v>0</v>
      </c>
      <c r="Z178" s="32">
        <f>IFERROR(IF(RIGHT(VLOOKUP($A178,csapatok!$A:$BL,Z$320,FALSE),5)="Csere",VLOOKUP(LEFT(VLOOKUP($A178,csapatok!$A:$BL,Z$320,FALSE),LEN(VLOOKUP($A178,csapatok!$A:$BL,Z$320,FALSE))-6),'csapat-ranglista'!$A:$FP,Z$321,FALSE)/8,VLOOKUP(VLOOKUP($A178,csapatok!$A:$BL,Z$320,FALSE),'csapat-ranglista'!$A:$FP,Z$321,FALSE)/4),0)</f>
        <v>0</v>
      </c>
      <c r="AA178" s="32">
        <f>IFERROR(IF(RIGHT(VLOOKUP($A178,csapatok!$A:$BL,AA$320,FALSE),5)="Csere",VLOOKUP(LEFT(VLOOKUP($A178,csapatok!$A:$BL,AA$320,FALSE),LEN(VLOOKUP($A178,csapatok!$A:$BL,AA$320,FALSE))-6),'csapat-ranglista'!$A:$FP,AA$321,FALSE)/8,VLOOKUP(VLOOKUP($A178,csapatok!$A:$BL,AA$320,FALSE),'csapat-ranglista'!$A:$FP,AA$321,FALSE)/4),0)</f>
        <v>0</v>
      </c>
      <c r="AB178" s="223">
        <f>IFERROR(IF(RIGHT(VLOOKUP($A178,csapatok!$A:$BL,AB$320,FALSE),5)="Csere",VLOOKUP(LEFT(VLOOKUP($A178,csapatok!$A:$BL,AB$320,FALSE),LEN(VLOOKUP($A178,csapatok!$A:$BL,AB$320,FALSE))-6),'csapat-ranglista'!$A:$FP,AB$321,FALSE)/8,VLOOKUP(VLOOKUP($A178,csapatok!$A:$BL,AB$320,FALSE),'csapat-ranglista'!$A:$FP,AB$321,FALSE)/4),0)</f>
        <v>0.50290087831601415</v>
      </c>
      <c r="AC178" s="223">
        <f>IFERROR(IF(RIGHT(VLOOKUP($A178,csapatok!$A:$BL,AC$320,FALSE),5)="Csere",VLOOKUP(LEFT(VLOOKUP($A178,csapatok!$A:$BL,AC$320,FALSE),LEN(VLOOKUP($A178,csapatok!$A:$BL,AC$320,FALSE))-6),'csapat-ranglista'!$A:$FP,AC$321,FALSE)/8,VLOOKUP(VLOOKUP($A178,csapatok!$A:$BL,AC$320,FALSE),'csapat-ranglista'!$A:$FP,AC$321,FALSE)/4),0)</f>
        <v>0</v>
      </c>
      <c r="AD178" s="223">
        <f>IFERROR(IF(RIGHT(VLOOKUP($A178,csapatok!$A:$BL,AD$320,FALSE),5)="Csere",VLOOKUP(LEFT(VLOOKUP($A178,csapatok!$A:$BL,AD$320,FALSE),LEN(VLOOKUP($A178,csapatok!$A:$BL,AD$320,FALSE))-6),'csapat-ranglista'!$A:$FP,AD$321,FALSE)/8,VLOOKUP(VLOOKUP($A178,csapatok!$A:$BL,AD$320,FALSE),'csapat-ranglista'!$A:$FP,AD$321,FALSE)/4),0)</f>
        <v>0</v>
      </c>
      <c r="AE178" s="223">
        <f>IFERROR(IF(RIGHT(VLOOKUP($A178,csapatok!$A:$BL,AE$320,FALSE),5)="Csere",VLOOKUP(LEFT(VLOOKUP($A178,csapatok!$A:$BL,AE$320,FALSE),LEN(VLOOKUP($A178,csapatok!$A:$BL,AE$320,FALSE))-6),'csapat-ranglista'!$A:$FP,AE$321,FALSE)/8,VLOOKUP(VLOOKUP($A178,csapatok!$A:$BL,AE$320,FALSE),'csapat-ranglista'!$A:$FP,AE$321,FALSE)/4),0)</f>
        <v>0</v>
      </c>
      <c r="AF178" s="223">
        <f>IFERROR(IF(RIGHT(VLOOKUP($A178,csapatok!$A:$BL,AF$320,FALSE),5)="Csere",VLOOKUP(LEFT(VLOOKUP($A178,csapatok!$A:$BL,AF$320,FALSE),LEN(VLOOKUP($A178,csapatok!$A:$BL,AF$320,FALSE))-6),'csapat-ranglista'!$A:$FP,AF$321,FALSE)/8,VLOOKUP(VLOOKUP($A178,csapatok!$A:$BL,AF$320,FALSE),'csapat-ranglista'!$A:$FP,AF$321,FALSE)/4),0)</f>
        <v>0</v>
      </c>
      <c r="AG178" s="223">
        <f>IFERROR(IF(RIGHT(VLOOKUP($A178,csapatok!$A:$BL,AG$320,FALSE),5)="Csere",VLOOKUP(LEFT(VLOOKUP($A178,csapatok!$A:$BL,AG$320,FALSE),LEN(VLOOKUP($A178,csapatok!$A:$BL,AG$320,FALSE))-6),'csapat-ranglista'!$A:$FP,AG$321,FALSE)/8,VLOOKUP(VLOOKUP($A178,csapatok!$A:$BL,AG$320,FALSE),'csapat-ranglista'!$A:$FP,AG$321,FALSE)/4),0)</f>
        <v>0</v>
      </c>
      <c r="AH178" s="223">
        <f>IFERROR(IF(RIGHT(VLOOKUP($A178,csapatok!$A:$BL,AH$320,FALSE),5)="Csere",VLOOKUP(LEFT(VLOOKUP($A178,csapatok!$A:$BL,AH$320,FALSE),LEN(VLOOKUP($A178,csapatok!$A:$BL,AH$320,FALSE))-6),'csapat-ranglista'!$A:$FP,AH$321,FALSE)/8,VLOOKUP(VLOOKUP($A178,csapatok!$A:$BL,AH$320,FALSE),'csapat-ranglista'!$A:$FP,AH$321,FALSE)/4),0)</f>
        <v>0</v>
      </c>
      <c r="AI178" s="223">
        <f>IFERROR(IF(RIGHT(VLOOKUP($A178,csapatok!$A:$BL,AI$320,FALSE),5)="Csere",VLOOKUP(LEFT(VLOOKUP($A178,csapatok!$A:$BL,AI$320,FALSE),LEN(VLOOKUP($A178,csapatok!$A:$BL,AI$320,FALSE))-6),'csapat-ranglista'!$A:$FP,AI$321,FALSE)/8,VLOOKUP(VLOOKUP($A178,csapatok!$A:$BL,AI$320,FALSE),'csapat-ranglista'!$A:$FP,AI$321,FALSE)/4),0)</f>
        <v>0</v>
      </c>
      <c r="AJ178" s="223">
        <f>IFERROR(IF(RIGHT(VLOOKUP($A178,csapatok!$A:$BL,AJ$320,FALSE),5)="Csere",VLOOKUP(LEFT(VLOOKUP($A178,csapatok!$A:$BL,AJ$320,FALSE),LEN(VLOOKUP($A178,csapatok!$A:$BL,AJ$320,FALSE))-6),'csapat-ranglista'!$A:$FP,AJ$321,FALSE)/8,VLOOKUP(VLOOKUP($A178,csapatok!$A:$BL,AJ$320,FALSE),'csapat-ranglista'!$A:$FP,AJ$321,FALSE)/2),0)</f>
        <v>0</v>
      </c>
      <c r="AK178" s="223">
        <f>IFERROR(IF(RIGHT(VLOOKUP($A178,csapatok!$A:$CN,AK$320,FALSE),5)="Csere",VLOOKUP(LEFT(VLOOKUP($A178,csapatok!$A:$CN,AK$320,FALSE),LEN(VLOOKUP($A178,csapatok!$A:$CN,AK$320,FALSE))-6),'csapat-ranglista'!$A:$FP,AK$321,FALSE)/8,VLOOKUP(VLOOKUP($A178,csapatok!$A:$CN,AK$320,FALSE),'csapat-ranglista'!$A:$FP,AK$321,FALSE)/4),0)</f>
        <v>0</v>
      </c>
      <c r="AL178" s="223">
        <f>IFERROR(IF(RIGHT(VLOOKUP($A178,csapatok!$A:$CN,AL$320,FALSE),5)="Csere",VLOOKUP(LEFT(VLOOKUP($A178,csapatok!$A:$CN,AL$320,FALSE),LEN(VLOOKUP($A178,csapatok!$A:$CN,AL$320,FALSE))-6),'csapat-ranglista'!$A:$FP,AL$321,FALSE)/8,VLOOKUP(VLOOKUP($A178,csapatok!$A:$CN,AL$320,FALSE),'csapat-ranglista'!$A:$FP,AL$321,FALSE)/4),0)</f>
        <v>4.0740491730508568</v>
      </c>
      <c r="AM178" s="223">
        <f>IFERROR(IF(RIGHT(VLOOKUP($A178,csapatok!$A:$CN,AM$320,FALSE),5)="Csere",VLOOKUP(LEFT(VLOOKUP($A178,csapatok!$A:$CN,AM$320,FALSE),LEN(VLOOKUP($A178,csapatok!$A:$CN,AM$320,FALSE))-6),'csapat-ranglista'!$A:$FP,AM$321,FALSE)/8,VLOOKUP(VLOOKUP($A178,csapatok!$A:$CN,AM$320,FALSE),'csapat-ranglista'!$A:$FP,AM$321,FALSE)/4),0)</f>
        <v>0</v>
      </c>
      <c r="AN178" s="223">
        <f>IFERROR(IF(RIGHT(VLOOKUP($A178,csapatok!$A:$CN,AN$320,FALSE),5)="Csere",VLOOKUP(LEFT(VLOOKUP($A178,csapatok!$A:$CN,AN$320,FALSE),LEN(VLOOKUP($A178,csapatok!$A:$CN,AN$320,FALSE))-6),'csapat-ranglista'!$A:$FP,AN$321,FALSE)/8,VLOOKUP(VLOOKUP($A178,csapatok!$A:$CN,AN$320,FALSE),'csapat-ranglista'!$A:$FP,AN$321,FALSE)/4),0)</f>
        <v>0</v>
      </c>
      <c r="AO178" s="223">
        <f>IFERROR(IF(RIGHT(VLOOKUP($A178,csapatok!$A:$CN,AO$320,FALSE),5)="Csere",VLOOKUP(LEFT(VLOOKUP($A178,csapatok!$A:$CN,AO$320,FALSE),LEN(VLOOKUP($A178,csapatok!$A:$CN,AO$320,FALSE))-6),'csapat-ranglista'!$A:$FP,AO$321,FALSE)/8,VLOOKUP(VLOOKUP($A178,csapatok!$A:$CN,AO$320,FALSE),'csapat-ranglista'!$A:$FP,AO$321,FALSE)/4),0)</f>
        <v>0</v>
      </c>
      <c r="AP178" s="223">
        <f>IFERROR(IF(RIGHT(VLOOKUP($A178,csapatok!$A:$CN,AP$320,FALSE),5)="Csere",VLOOKUP(LEFT(VLOOKUP($A178,csapatok!$A:$CN,AP$320,FALSE),LEN(VLOOKUP($A178,csapatok!$A:$CN,AP$320,FALSE))-6),'csapat-ranglista'!$A:$FP,AP$321,FALSE)/8,VLOOKUP(VLOOKUP($A178,csapatok!$A:$CN,AP$320,FALSE),'csapat-ranglista'!$A:$FP,AP$321,FALSE)/4),0)</f>
        <v>3.6325490319405853</v>
      </c>
      <c r="AQ178" s="223">
        <f>IFERROR(IF(RIGHT(VLOOKUP($A178,csapatok!$A:$CN,AQ$320,FALSE),5)="Csere",VLOOKUP(LEFT(VLOOKUP($A178,csapatok!$A:$CN,AQ$320,FALSE),LEN(VLOOKUP($A178,csapatok!$A:$CN,AQ$320,FALSE))-6),'csapat-ranglista'!$A:$FP,AQ$321,FALSE)/8,VLOOKUP(VLOOKUP($A178,csapatok!$A:$CN,AQ$320,FALSE),'csapat-ranglista'!$A:$FP,AQ$321,FALSE)/4),0)</f>
        <v>0</v>
      </c>
      <c r="AR178" s="223">
        <f>IFERROR(IF(RIGHT(VLOOKUP($A178,csapatok!$A:$CN,AR$320,FALSE),5)="Csere",VLOOKUP(LEFT(VLOOKUP($A178,csapatok!$A:$CN,AR$320,FALSE),LEN(VLOOKUP($A178,csapatok!$A:$CN,AR$320,FALSE))-6),'csapat-ranglista'!$A:$FP,AR$321,FALSE)/8,VLOOKUP(VLOOKUP($A178,csapatok!$A:$CN,AR$320,FALSE),'csapat-ranglista'!$A:$FP,AR$321,FALSE)/4),0)</f>
        <v>0</v>
      </c>
      <c r="AS178" s="223">
        <f>IFERROR(IF(RIGHT(VLOOKUP($A178,csapatok!$A:$CN,AS$320,FALSE),5)="Csere",VLOOKUP(LEFT(VLOOKUP($A178,csapatok!$A:$CN,AS$320,FALSE),LEN(VLOOKUP($A178,csapatok!$A:$CN,AS$320,FALSE))-6),'csapat-ranglista'!$A:$FP,AS$321,FALSE)/8,VLOOKUP(VLOOKUP($A178,csapatok!$A:$CN,AS$320,FALSE),'csapat-ranglista'!$A:$FP,AS$321,FALSE)/4),0)</f>
        <v>0</v>
      </c>
      <c r="AT178" s="223">
        <f>IFERROR(IF(RIGHT(VLOOKUP($A178,csapatok!$A:$CN,AT$320,FALSE),5)="Csere",VLOOKUP(LEFT(VLOOKUP($A178,csapatok!$A:$CN,AT$320,FALSE),LEN(VLOOKUP($A178,csapatok!$A:$CN,AT$320,FALSE))-6),'csapat-ranglista'!$A:$FP,AT$321,FALSE)/8,VLOOKUP(VLOOKUP($A178,csapatok!$A:$CN,AT$320,FALSE),'csapat-ranglista'!$A:$FP,AT$321,FALSE)/4),0)</f>
        <v>0</v>
      </c>
      <c r="AU178" s="223">
        <f>IFERROR(IF(RIGHT(VLOOKUP($A178,csapatok!$A:$CN,AU$320,FALSE),5)="Csere",VLOOKUP(LEFT(VLOOKUP($A178,csapatok!$A:$CN,AU$320,FALSE),LEN(VLOOKUP($A178,csapatok!$A:$CN,AU$320,FALSE))-6),'csapat-ranglista'!$A:$FP,AU$321,FALSE)/8,VLOOKUP(VLOOKUP($A178,csapatok!$A:$CN,AU$320,FALSE),'csapat-ranglista'!$A:$FP,AU$321,FALSE)/4),0)</f>
        <v>0</v>
      </c>
      <c r="AV178" s="223">
        <f>IFERROR(IF(RIGHT(VLOOKUP($A178,csapatok!$A:$CN,AV$320,FALSE),5)="Csere",VLOOKUP(LEFT(VLOOKUP($A178,csapatok!$A:$CN,AV$320,FALSE),LEN(VLOOKUP($A178,csapatok!$A:$CN,AV$320,FALSE))-6),'csapat-ranglista'!$A:$FP,AV$321,FALSE)/8,VLOOKUP(VLOOKUP($A178,csapatok!$A:$CN,AV$320,FALSE),'csapat-ranglista'!$A:$FP,AV$321,FALSE)/4),0)</f>
        <v>0</v>
      </c>
      <c r="AW178" s="223">
        <f>IFERROR(IF(RIGHT(VLOOKUP($A178,csapatok!$A:$CN,AW$320,FALSE),5)="Csere",VLOOKUP(LEFT(VLOOKUP($A178,csapatok!$A:$CN,AW$320,FALSE),LEN(VLOOKUP($A178,csapatok!$A:$CN,AW$320,FALSE))-6),'csapat-ranglista'!$A:$FP,AW$321,FALSE)/8,VLOOKUP(VLOOKUP($A178,csapatok!$A:$CN,AW$320,FALSE),'csapat-ranglista'!$A:$FP,AW$321,FALSE)/4),0)</f>
        <v>0</v>
      </c>
      <c r="AX178" s="223">
        <f>IFERROR(IF(RIGHT(VLOOKUP($A178,csapatok!$A:$CN,AX$320,FALSE),5)="Csere",VLOOKUP(LEFT(VLOOKUP($A178,csapatok!$A:$CN,AX$320,FALSE),LEN(VLOOKUP($A178,csapatok!$A:$CN,AX$320,FALSE))-6),'csapat-ranglista'!$A:$FP,AX$321,FALSE)/8,VLOOKUP(VLOOKUP($A178,csapatok!$A:$CN,AX$320,FALSE),'csapat-ranglista'!$A:$FP,AX$321,FALSE)/4),0)</f>
        <v>0</v>
      </c>
      <c r="AY178" s="223">
        <f>IFERROR(IF(RIGHT(VLOOKUP($A178,csapatok!$A:$NN,AY$320,FALSE),5)="Csere",VLOOKUP(LEFT(VLOOKUP($A178,csapatok!$A:$NN,AY$320,FALSE),LEN(VLOOKUP($A178,csapatok!$A:$NN,AY$320,FALSE))-6),'csapat-ranglista'!$A:$FP,AY$321,FALSE)/8,VLOOKUP(VLOOKUP($A178,csapatok!$A:$NN,AY$320,FALSE),'csapat-ranglista'!$A:$FP,AY$321,FALSE)/4),0)</f>
        <v>0</v>
      </c>
      <c r="AZ178" s="223">
        <f>IFERROR(IF(RIGHT(VLOOKUP($A178,csapatok!$A:$NN,AZ$320,FALSE),5)="Csere",VLOOKUP(LEFT(VLOOKUP($A178,csapatok!$A:$NN,AZ$320,FALSE),LEN(VLOOKUP($A178,csapatok!$A:$NN,AZ$320,FALSE))-6),'csapat-ranglista'!$A:$FP,AZ$321,FALSE)/8,VLOOKUP(VLOOKUP($A178,csapatok!$A:$NN,AZ$320,FALSE),'csapat-ranglista'!$A:$FP,AZ$321,FALSE)/4),0)</f>
        <v>0</v>
      </c>
      <c r="BA178" s="223">
        <f>IFERROR(IF(RIGHT(VLOOKUP($A178,csapatok!$A:$NN,BA$320,FALSE),5)="Csere",VLOOKUP(LEFT(VLOOKUP($A178,csapatok!$A:$NN,BA$320,FALSE),LEN(VLOOKUP($A178,csapatok!$A:$NN,BA$320,FALSE))-6),'csapat-ranglista'!$A:$FP,BA$321,FALSE)/8,VLOOKUP(VLOOKUP($A178,csapatok!$A:$NN,BA$320,FALSE),'csapat-ranglista'!$A:$FP,BA$321,FALSE)/4),0)</f>
        <v>0</v>
      </c>
      <c r="BB178" s="223">
        <f>IFERROR(IF(RIGHT(VLOOKUP($A178,csapatok!$A:$NN,BB$320,FALSE),5)="Csere",VLOOKUP(LEFT(VLOOKUP($A178,csapatok!$A:$NN,BB$320,FALSE),LEN(VLOOKUP($A178,csapatok!$A:$NN,BB$320,FALSE))-6),'csapat-ranglista'!$A:$FP,BB$321,FALSE)/8,VLOOKUP(VLOOKUP($A178,csapatok!$A:$NN,BB$320,FALSE),'csapat-ranglista'!$A:$FP,BB$321,FALSE)/4),0)</f>
        <v>0</v>
      </c>
      <c r="BC178" s="224">
        <f>versenyek!$ES$11*IFERROR(VLOOKUP(VLOOKUP($A178,versenyek!ER:ET,3,FALSE),szabalyok!$A$16:$B$23,2,FALSE)/4,0)</f>
        <v>0</v>
      </c>
      <c r="BD178" s="224">
        <f>versenyek!$EV$11*IFERROR(VLOOKUP(VLOOKUP($A178,versenyek!EU:EW,3,FALSE),szabalyok!$A$16:$B$23,2,FALSE)/4,0)</f>
        <v>0</v>
      </c>
      <c r="BE178" s="223">
        <f>IFERROR(IF(RIGHT(VLOOKUP($A178,csapatok!$A:$NN,BE$320,FALSE),5)="Csere",VLOOKUP(LEFT(VLOOKUP($A178,csapatok!$A:$NN,BE$320,FALSE),LEN(VLOOKUP($A178,csapatok!$A:$NN,BE$320,FALSE))-6),'csapat-ranglista'!$A:$FP,BE$321,FALSE)/8,VLOOKUP(VLOOKUP($A178,csapatok!$A:$NN,BE$320,FALSE),'csapat-ranglista'!$A:$FP,BE$321,FALSE)/4),0)</f>
        <v>0</v>
      </c>
      <c r="BF178" s="223">
        <f>IFERROR(IF(RIGHT(VLOOKUP($A178,csapatok!$A:$NN,BF$320,FALSE),5)="Csere",VLOOKUP(LEFT(VLOOKUP($A178,csapatok!$A:$NN,BF$320,FALSE),LEN(VLOOKUP($A178,csapatok!$A:$NN,BF$320,FALSE))-6),'csapat-ranglista'!$A:$FP,BF$321,FALSE)/8,VLOOKUP(VLOOKUP($A178,csapatok!$A:$NN,BF$320,FALSE),'csapat-ranglista'!$A:$FP,BF$321,FALSE)/4),0)</f>
        <v>0</v>
      </c>
      <c r="BG178" s="223">
        <f>IFERROR(IF(RIGHT(VLOOKUP($A178,csapatok!$A:$NN,BG$320,FALSE),5)="Csere",VLOOKUP(LEFT(VLOOKUP($A178,csapatok!$A:$NN,BG$320,FALSE),LEN(VLOOKUP($A178,csapatok!$A:$NN,BG$320,FALSE))-6),'csapat-ranglista'!$A:$FP,BG$321,FALSE)/8,VLOOKUP(VLOOKUP($A178,csapatok!$A:$NN,BG$320,FALSE),'csapat-ranglista'!$A:$FP,BG$321,FALSE)/4),0)</f>
        <v>0</v>
      </c>
      <c r="BH178" s="223">
        <f>IFERROR(IF(RIGHT(VLOOKUP($A178,csapatok!$A:$NN,BH$320,FALSE),5)="Csere",VLOOKUP(LEFT(VLOOKUP($A178,csapatok!$A:$NN,BH$320,FALSE),LEN(VLOOKUP($A178,csapatok!$A:$NN,BH$320,FALSE))-6),'csapat-ranglista'!$A:$FP,BH$321,FALSE)/8,VLOOKUP(VLOOKUP($A178,csapatok!$A:$NN,BH$320,FALSE),'csapat-ranglista'!$A:$FP,BH$321,FALSE)/4),0)</f>
        <v>0</v>
      </c>
      <c r="BI178" s="223">
        <f>IFERROR(IF(RIGHT(VLOOKUP($A178,csapatok!$A:$NN,BI$320,FALSE),5)="Csere",VLOOKUP(LEFT(VLOOKUP($A178,csapatok!$A:$NN,BI$320,FALSE),LEN(VLOOKUP($A178,csapatok!$A:$NN,BI$320,FALSE))-6),'csapat-ranglista'!$A:$FP,BI$321,FALSE)/8,VLOOKUP(VLOOKUP($A178,csapatok!$A:$NN,BI$320,FALSE),'csapat-ranglista'!$A:$FP,BI$321,FALSE)/4),0)</f>
        <v>0</v>
      </c>
      <c r="BJ178" s="223">
        <f>IFERROR(IF(RIGHT(VLOOKUP($A178,csapatok!$A:$NN,BJ$320,FALSE),5)="Csere",VLOOKUP(LEFT(VLOOKUP($A178,csapatok!$A:$NN,BJ$320,FALSE),LEN(VLOOKUP($A178,csapatok!$A:$NN,BJ$320,FALSE))-6),'csapat-ranglista'!$A:$FP,BJ$321,FALSE)/8,VLOOKUP(VLOOKUP($A178,csapatok!$A:$NN,BJ$320,FALSE),'csapat-ranglista'!$A:$FP,BJ$321,FALSE)/4),0)</f>
        <v>0</v>
      </c>
      <c r="BK178" s="223">
        <f>IFERROR(IF(RIGHT(VLOOKUP($A178,csapatok!$A:$NN,BK$320,FALSE),5)="Csere",VLOOKUP(LEFT(VLOOKUP($A178,csapatok!$A:$NN,BK$320,FALSE),LEN(VLOOKUP($A178,csapatok!$A:$NN,BK$320,FALSE))-6),'csapat-ranglista'!$A:$FP,BK$321,FALSE)/8,VLOOKUP(VLOOKUP($A178,csapatok!$A:$NN,BK$320,FALSE),'csapat-ranglista'!$A:$FP,BK$321,FALSE)/4),0)</f>
        <v>0</v>
      </c>
      <c r="BL178" s="223">
        <f>IFERROR(IF(RIGHT(VLOOKUP($A178,csapatok!$A:$NN,BL$320,FALSE),5)="Csere",VLOOKUP(LEFT(VLOOKUP($A178,csapatok!$A:$NN,BL$320,FALSE),LEN(VLOOKUP($A178,csapatok!$A:$NN,BL$320,FALSE))-6),'csapat-ranglista'!$A:$FP,BL$321,FALSE)/8,VLOOKUP(VLOOKUP($A178,csapatok!$A:$NN,BL$320,FALSE),'csapat-ranglista'!$A:$FP,BL$321,FALSE)/4),0)</f>
        <v>0</v>
      </c>
      <c r="BM178" s="223">
        <f>IFERROR(IF(RIGHT(VLOOKUP($A178,csapatok!$A:$NN,BM$320,FALSE),5)="Csere",VLOOKUP(LEFT(VLOOKUP($A178,csapatok!$A:$NN,BM$320,FALSE),LEN(VLOOKUP($A178,csapatok!$A:$NN,BM$320,FALSE))-6),'csapat-ranglista'!$A:$FP,BM$321,FALSE)/8,VLOOKUP(VLOOKUP($A178,csapatok!$A:$NN,BM$320,FALSE),'csapat-ranglista'!$A:$FP,BM$321,FALSE)/4),0)</f>
        <v>0</v>
      </c>
      <c r="BN178" s="223">
        <f>IFERROR(IF(RIGHT(VLOOKUP($A178,csapatok!$A:$NN,BN$320,FALSE),5)="Csere",VLOOKUP(LEFT(VLOOKUP($A178,csapatok!$A:$NN,BN$320,FALSE),LEN(VLOOKUP($A178,csapatok!$A:$NN,BN$320,FALSE))-6),'csapat-ranglista'!$A:$FP,BN$321,FALSE)/8,VLOOKUP(VLOOKUP($A178,csapatok!$A:$NN,BN$320,FALSE),'csapat-ranglista'!$A:$FP,BN$321,FALSE)/4),0)</f>
        <v>0</v>
      </c>
      <c r="BO178" s="223">
        <f>IFERROR(IF(RIGHT(VLOOKUP($A178,csapatok!$A:$NN,BO$320,FALSE),5)="Csere",VLOOKUP(LEFT(VLOOKUP($A178,csapatok!$A:$NN,BO$320,FALSE),LEN(VLOOKUP($A178,csapatok!$A:$NN,BO$320,FALSE))-6),'csapat-ranglista'!$A:$FP,BO$321,FALSE)/8,VLOOKUP(VLOOKUP($A178,csapatok!$A:$NN,BO$320,FALSE),'csapat-ranglista'!$A:$FP,BO$321,FALSE)/4),0)</f>
        <v>0</v>
      </c>
      <c r="BP178" s="223">
        <f>IFERROR(IF(RIGHT(VLOOKUP($A178,csapatok!$A:$NN,BP$320,FALSE),5)="Csere",VLOOKUP(LEFT(VLOOKUP($A178,csapatok!$A:$NN,BP$320,FALSE),LEN(VLOOKUP($A178,csapatok!$A:$NN,BP$320,FALSE))-6),'csapat-ranglista'!$A:$FP,BP$321,FALSE)/8,VLOOKUP(VLOOKUP($A178,csapatok!$A:$NN,BP$320,FALSE),'csapat-ranglista'!$A:$FP,BP$321,FALSE)/4),0)</f>
        <v>0</v>
      </c>
      <c r="BQ178" s="223">
        <f>IFERROR(IF(RIGHT(VLOOKUP($A178,csapatok!$A:$NN,BQ$320,FALSE),5)="Csere",VLOOKUP(LEFT(VLOOKUP($A178,csapatok!$A:$NN,BQ$320,FALSE),LEN(VLOOKUP($A178,csapatok!$A:$NN,BQ$320,FALSE))-6),'csapat-ranglista'!$A:$FP,BQ$321,FALSE)/8,VLOOKUP(VLOOKUP($A178,csapatok!$A:$NN,BQ$320,FALSE),'csapat-ranglista'!$A:$FP,BQ$321,FALSE)/4),0)</f>
        <v>0</v>
      </c>
      <c r="BR178" s="223">
        <f>IFERROR(IF(RIGHT(VLOOKUP($A178,csapatok!$A:$NN,BR$320,FALSE),5)="Csere",VLOOKUP(LEFT(VLOOKUP($A178,csapatok!$A:$NN,BR$320,FALSE),LEN(VLOOKUP($A178,csapatok!$A:$NN,BR$320,FALSE))-6),'csapat-ranglista'!$A:$FP,BR$321,FALSE)/8,VLOOKUP(VLOOKUP($A178,csapatok!$A:$NN,BR$320,FALSE),'csapat-ranglista'!$A:$FP,BR$321,FALSE)/4),0)</f>
        <v>0</v>
      </c>
      <c r="BS178" s="223">
        <f>IFERROR(IF(RIGHT(VLOOKUP($A178,csapatok!$A:$NN,BS$320,FALSE),5)="Csere",VLOOKUP(LEFT(VLOOKUP($A178,csapatok!$A:$NN,BS$320,FALSE),LEN(VLOOKUP($A178,csapatok!$A:$NN,BS$320,FALSE))-6),'csapat-ranglista'!$A:$FP,BS$321,FALSE)/8,VLOOKUP(VLOOKUP($A178,csapatok!$A:$NN,BS$320,FALSE),'csapat-ranglista'!$A:$FP,BS$321,FALSE)/4),0)</f>
        <v>0</v>
      </c>
      <c r="BT178" s="223">
        <f>IFERROR(IF(RIGHT(VLOOKUP($A178,csapatok!$A:$NN,BT$320,FALSE),5)="Csere",VLOOKUP(LEFT(VLOOKUP($A178,csapatok!$A:$NN,BT$320,FALSE),LEN(VLOOKUP($A178,csapatok!$A:$NN,BT$320,FALSE))-6),'csapat-ranglista'!$A:$FP,BT$321,FALSE)/8,VLOOKUP(VLOOKUP($A178,csapatok!$A:$NN,BT$320,FALSE),'csapat-ranglista'!$A:$FP,BT$321,FALSE)/4),0)</f>
        <v>0</v>
      </c>
      <c r="BU178" s="223">
        <f>IFERROR(IF(RIGHT(VLOOKUP($A178,csapatok!$A:$NN,BU$320,FALSE),5)="Csere",VLOOKUP(LEFT(VLOOKUP($A178,csapatok!$A:$NN,BU$320,FALSE),LEN(VLOOKUP($A178,csapatok!$A:$NN,BU$320,FALSE))-6),'csapat-ranglista'!$A:$FP,BU$321,FALSE)/8,VLOOKUP(VLOOKUP($A178,csapatok!$A:$NN,BU$320,FALSE),'csapat-ranglista'!$A:$FP,BU$321,FALSE)/4),0)</f>
        <v>0</v>
      </c>
      <c r="BV178" s="223">
        <f>IFERROR(IF(RIGHT(VLOOKUP($A178,csapatok!$A:$NN,BV$320,FALSE),5)="Csere",VLOOKUP(LEFT(VLOOKUP($A178,csapatok!$A:$NN,BV$320,FALSE),LEN(VLOOKUP($A178,csapatok!$A:$NN,BV$320,FALSE))-6),'csapat-ranglista'!$A:$FP,BV$321,FALSE)/8,VLOOKUP(VLOOKUP($A178,csapatok!$A:$NN,BV$320,FALSE),'csapat-ranglista'!$A:$FP,BV$321,FALSE)/4),0)</f>
        <v>0</v>
      </c>
      <c r="BW178" s="223">
        <f>IFERROR(IF(RIGHT(VLOOKUP($A178,csapatok!$A:$NN,BW$320,FALSE),5)="Csere",VLOOKUP(LEFT(VLOOKUP($A178,csapatok!$A:$NN,BW$320,FALSE),LEN(VLOOKUP($A178,csapatok!$A:$NN,BW$320,FALSE))-6),'csapat-ranglista'!$A:$FP,BW$321,FALSE)/8,VLOOKUP(VLOOKUP($A178,csapatok!$A:$NN,BW$320,FALSE),'csapat-ranglista'!$A:$FP,BW$321,FALSE)/4),0)</f>
        <v>0</v>
      </c>
      <c r="BX178" s="223">
        <f>IFERROR(IF(RIGHT(VLOOKUP($A178,csapatok!$A:$NN,BX$320,FALSE),5)="Csere",VLOOKUP(LEFT(VLOOKUP($A178,csapatok!$A:$NN,BX$320,FALSE),LEN(VLOOKUP($A178,csapatok!$A:$NN,BX$320,FALSE))-6),'csapat-ranglista'!$A:$FP,BX$321,FALSE)/8,VLOOKUP(VLOOKUP($A178,csapatok!$A:$NN,BX$320,FALSE),'csapat-ranglista'!$A:$FP,BX$321,FALSE)/4),0)</f>
        <v>0</v>
      </c>
      <c r="BY178" s="223">
        <f>IFERROR(IF(RIGHT(VLOOKUP($A178,csapatok!$A:$NN,BY$320,FALSE),5)="Csere",VLOOKUP(LEFT(VLOOKUP($A178,csapatok!$A:$NN,BY$320,FALSE),LEN(VLOOKUP($A178,csapatok!$A:$NN,BY$320,FALSE))-6),'csapat-ranglista'!$A:$FP,BY$321,FALSE)/8,VLOOKUP(VLOOKUP($A178,csapatok!$A:$NN,BY$320,FALSE),'csapat-ranglista'!$A:$FP,BY$321,FALSE)/4),0)</f>
        <v>0</v>
      </c>
      <c r="BZ178" s="223">
        <f>IFERROR(IF(RIGHT(VLOOKUP($A178,csapatok!$A:$NN,BZ$320,FALSE),5)="Csere",VLOOKUP(LEFT(VLOOKUP($A178,csapatok!$A:$NN,BZ$320,FALSE),LEN(VLOOKUP($A178,csapatok!$A:$NN,BZ$320,FALSE))-6),'csapat-ranglista'!$A:$FP,BZ$321,FALSE)/8,VLOOKUP(VLOOKUP($A178,csapatok!$A:$NN,BZ$320,FALSE),'csapat-ranglista'!$A:$FP,BZ$321,FALSE)/4),0)</f>
        <v>0</v>
      </c>
      <c r="CA178" s="223">
        <f>IFERROR(IF(RIGHT(VLOOKUP($A178,csapatok!$A:$NN,CA$320,FALSE),5)="Csere",VLOOKUP(LEFT(VLOOKUP($A178,csapatok!$A:$NN,CA$320,FALSE),LEN(VLOOKUP($A178,csapatok!$A:$NN,CA$320,FALSE))-6),'csapat-ranglista'!$A:$FP,CA$321,FALSE)/8,VLOOKUP(VLOOKUP($A178,csapatok!$A:$NN,CA$320,FALSE),'csapat-ranglista'!$A:$FP,CA$321,FALSE)/4),0)</f>
        <v>0</v>
      </c>
      <c r="CB178" s="223">
        <f>IFERROR(IF(RIGHT(VLOOKUP($A178,csapatok!$A:$NN,CB$320,FALSE),5)="Csere",VLOOKUP(LEFT(VLOOKUP($A178,csapatok!$A:$NN,CB$320,FALSE),LEN(VLOOKUP($A178,csapatok!$A:$NN,CB$320,FALSE))-6),'csapat-ranglista'!$A:$FP,CB$321,FALSE)/8,VLOOKUP(VLOOKUP($A178,csapatok!$A:$NN,CB$320,FALSE),'csapat-ranglista'!$A:$FP,CB$321,FALSE)/4),0)</f>
        <v>0</v>
      </c>
      <c r="CC178" s="223">
        <f>IFERROR(IF(RIGHT(VLOOKUP($A178,csapatok!$A:$NN,CC$320,FALSE),5)="Csere",VLOOKUP(LEFT(VLOOKUP($A178,csapatok!$A:$NN,CC$320,FALSE),LEN(VLOOKUP($A178,csapatok!$A:$NN,CC$320,FALSE))-6),'csapat-ranglista'!$A:$FP,CC$321,FALSE)/8,VLOOKUP(VLOOKUP($A178,csapatok!$A:$NN,CC$320,FALSE),'csapat-ranglista'!$A:$FP,CC$321,FALSE)/4),0)</f>
        <v>0</v>
      </c>
      <c r="CD178" s="223">
        <f>IFERROR(IF(RIGHT(VLOOKUP($A178,csapatok!$A:$NN,CD$320,FALSE),5)="Csere",VLOOKUP(LEFT(VLOOKUP($A178,csapatok!$A:$NN,CD$320,FALSE),LEN(VLOOKUP($A178,csapatok!$A:$NN,CD$320,FALSE))-6),'csapat-ranglista'!$A:$FP,CD$321,FALSE)/8,VLOOKUP(VLOOKUP($A178,csapatok!$A:$NN,CD$320,FALSE),'csapat-ranglista'!$A:$FP,CD$321,FALSE)/4),0)</f>
        <v>0</v>
      </c>
      <c r="CE178" s="223">
        <f>IFERROR(IF(RIGHT(VLOOKUP($A178,csapatok!$A:$NN,CE$320,FALSE),5)="Csere",VLOOKUP(LEFT(VLOOKUP($A178,csapatok!$A:$NN,CE$320,FALSE),LEN(VLOOKUP($A178,csapatok!$A:$NN,CE$320,FALSE))-6),'csapat-ranglista'!$A:$FP,CE$321,FALSE)/8,VLOOKUP(VLOOKUP($A178,csapatok!$A:$NN,CE$320,FALSE),'csapat-ranglista'!$A:$FP,CE$321,FALSE)/4),0)</f>
        <v>0</v>
      </c>
      <c r="CF178" s="223">
        <f>IFERROR(IF(RIGHT(VLOOKUP($A178,csapatok!$A:$NN,CF$320,FALSE),5)="Csere",VLOOKUP(LEFT(VLOOKUP($A178,csapatok!$A:$NN,CF$320,FALSE),LEN(VLOOKUP($A178,csapatok!$A:$NN,CF$320,FALSE))-6),'csapat-ranglista'!$A:$FP,CF$321,FALSE)/8,VLOOKUP(VLOOKUP($A178,csapatok!$A:$NN,CF$320,FALSE),'csapat-ranglista'!$A:$FP,CF$321,FALSE)/4),0)</f>
        <v>0</v>
      </c>
      <c r="CG178" s="223">
        <f>IFERROR(IF(RIGHT(VLOOKUP($A178,csapatok!$A:$NN,CG$320,FALSE),5)="Csere",VLOOKUP(LEFT(VLOOKUP($A178,csapatok!$A:$NN,CG$320,FALSE),LEN(VLOOKUP($A178,csapatok!$A:$NN,CG$320,FALSE))-6),'csapat-ranglista'!$A:$FP,CG$321,FALSE)/8,VLOOKUP(VLOOKUP($A178,csapatok!$A:$NN,CG$320,FALSE),'csapat-ranglista'!$A:$FP,CG$321,FALSE)/4),0)</f>
        <v>0</v>
      </c>
      <c r="CH178" s="223">
        <f>IFERROR(IF(RIGHT(VLOOKUP($A178,csapatok!$A:$NN,CH$320,FALSE),5)="Csere",VLOOKUP(LEFT(VLOOKUP($A178,csapatok!$A:$NN,CH$320,FALSE),LEN(VLOOKUP($A178,csapatok!$A:$NN,CH$320,FALSE))-6),'csapat-ranglista'!$A:$FP,CH$321,FALSE)/8,VLOOKUP(VLOOKUP($A178,csapatok!$A:$NN,CH$320,FALSE),'csapat-ranglista'!$A:$FP,CH$321,FALSE)/4),0)</f>
        <v>0</v>
      </c>
      <c r="CI178" s="223">
        <f>IFERROR(IF(RIGHT(VLOOKUP($A178,csapatok!$A:$NN,CI$320,FALSE),5)="Csere",VLOOKUP(LEFT(VLOOKUP($A178,csapatok!$A:$NN,CI$320,FALSE),LEN(VLOOKUP($A178,csapatok!$A:$NN,CI$320,FALSE))-6),'csapat-ranglista'!$A:$FP,CI$321,FALSE)/8,VLOOKUP(VLOOKUP($A178,csapatok!$A:$NN,CI$320,FALSE),'csapat-ranglista'!$A:$FP,CI$321,FALSE)/4),0)</f>
        <v>0</v>
      </c>
      <c r="CJ178" s="224">
        <f>versenyek!$IQ$11*IFERROR(VLOOKUP(VLOOKUP($A178,versenyek!IP:IR,3,FALSE),szabalyok!$A$16:$B$23,2,FALSE)/4,0)</f>
        <v>0</v>
      </c>
      <c r="CK178" s="224">
        <f>versenyek!$IT$11*IFERROR(VLOOKUP(VLOOKUP($A178,versenyek!IS:IU,3,FALSE),szabalyok!$A$16:$B$23,2,FALSE)/4,0)</f>
        <v>0</v>
      </c>
      <c r="CL178" s="223">
        <f>IFERROR(IF(RIGHT(VLOOKUP($A178,csapatok!$A:$NN,CL$320,FALSE),5)="Csere",VLOOKUP(LEFT(VLOOKUP($A178,csapatok!$A:$NN,CL$320,FALSE),LEN(VLOOKUP($A178,csapatok!$A:$NN,CL$320,FALSE))-6),'csapat-ranglista'!$A:$FP,CL$321,FALSE)/8,VLOOKUP(VLOOKUP($A178,csapatok!$A:$NN,CL$320,FALSE),'csapat-ranglista'!$A:$FP,CL$321,FALSE)/4),0)</f>
        <v>0</v>
      </c>
      <c r="CM178" s="223">
        <f>IFERROR(IF(RIGHT(VLOOKUP($A178,csapatok!$A:$NN,CM$320,FALSE),5)="Csere",VLOOKUP(LEFT(VLOOKUP($A178,csapatok!$A:$NN,CM$320,FALSE),LEN(VLOOKUP($A178,csapatok!$A:$NN,CM$320,FALSE))-6),'csapat-ranglista'!$A:$FP,CM$321,FALSE)/8,VLOOKUP(VLOOKUP($A178,csapatok!$A:$NN,CM$320,FALSE),'csapat-ranglista'!$A:$FP,CM$321,FALSE)/4),0)</f>
        <v>0</v>
      </c>
      <c r="CN178" s="223">
        <f>IFERROR(IF(RIGHT(VLOOKUP($A178,csapatok!$A:$NN,CN$320,FALSE),5)="Csere",VLOOKUP(LEFT(VLOOKUP($A178,csapatok!$A:$NN,CN$320,FALSE),LEN(VLOOKUP($A178,csapatok!$A:$NN,CN$320,FALSE))-6),'csapat-ranglista'!$A:$FP,CN$321,FALSE)/8,VLOOKUP(VLOOKUP($A178,csapatok!$A:$NN,CN$320,FALSE),'csapat-ranglista'!$A:$FP,CN$321,FALSE)/4),0)</f>
        <v>0</v>
      </c>
      <c r="CO178" s="223">
        <f>IFERROR(IF(RIGHT(VLOOKUP($A178,csapatok!$A:$NN,CO$320,FALSE),5)="Csere",VLOOKUP(LEFT(VLOOKUP($A178,csapatok!$A:$NN,CO$320,FALSE),LEN(VLOOKUP($A178,csapatok!$A:$NN,CO$320,FALSE))-6),'csapat-ranglista'!$A:$FP,CO$321,FALSE)/8,VLOOKUP(VLOOKUP($A178,csapatok!$A:$NN,CO$320,FALSE),'csapat-ranglista'!$A:$FP,CO$321,FALSE)/4),0)</f>
        <v>0</v>
      </c>
      <c r="CP178" s="223">
        <f>IFERROR(IF(RIGHT(VLOOKUP($A178,csapatok!$A:$NN,CP$320,FALSE),5)="Csere",VLOOKUP(LEFT(VLOOKUP($A178,csapatok!$A:$NN,CP$320,FALSE),LEN(VLOOKUP($A178,csapatok!$A:$NN,CP$320,FALSE))-6),'csapat-ranglista'!$A:$FP,CP$321,FALSE)/8,VLOOKUP(VLOOKUP($A178,csapatok!$A:$NN,CP$320,FALSE),'csapat-ranglista'!$A:$FP,CP$321,FALSE)/4),0)</f>
        <v>0</v>
      </c>
      <c r="CQ178" s="223">
        <f>IFERROR(IF(RIGHT(VLOOKUP($A178,csapatok!$A:$NN,CQ$320,FALSE),5)="Csere",VLOOKUP(LEFT(VLOOKUP($A178,csapatok!$A:$NN,CQ$320,FALSE),LEN(VLOOKUP($A178,csapatok!$A:$NN,CQ$320,FALSE))-6),'csapat-ranglista'!$A:$FP,CQ$321,FALSE)/8,VLOOKUP(VLOOKUP($A178,csapatok!$A:$NN,CQ$320,FALSE),'csapat-ranglista'!$A:$FP,CQ$321,FALSE)/4),0)</f>
        <v>0</v>
      </c>
      <c r="CR178" s="223">
        <f>IFERROR(IF(RIGHT(VLOOKUP($A178,csapatok!$A:$NN,CR$320,FALSE),5)="Csere",VLOOKUP(LEFT(VLOOKUP($A178,csapatok!$A:$NN,CR$320,FALSE),LEN(VLOOKUP($A178,csapatok!$A:$NN,CR$320,FALSE))-6),'csapat-ranglista'!$A:$FP,CR$321,FALSE)/8,VLOOKUP(VLOOKUP($A178,csapatok!$A:$NN,CR$320,FALSE),'csapat-ranglista'!$A:$FP,CR$321,FALSE)/4),0)</f>
        <v>0</v>
      </c>
      <c r="CS178" s="223">
        <f>IFERROR(IF(RIGHT(VLOOKUP($A178,csapatok!$A:$NN,CS$320,FALSE),5)="Csere",VLOOKUP(LEFT(VLOOKUP($A178,csapatok!$A:$NN,CS$320,FALSE),LEN(VLOOKUP($A178,csapatok!$A:$NN,CS$320,FALSE))-6),'csapat-ranglista'!$A:$FP,CS$321,FALSE)/8,VLOOKUP(VLOOKUP($A178,csapatok!$A:$NN,CS$320,FALSE),'csapat-ranglista'!$A:$FP,CS$321,FALSE)/4),0)</f>
        <v>0</v>
      </c>
      <c r="CT178" s="223">
        <f>IFERROR(IF(RIGHT(VLOOKUP($A178,csapatok!$A:$NN,CT$320,FALSE),5)="Csere",VLOOKUP(LEFT(VLOOKUP($A178,csapatok!$A:$NN,CT$320,FALSE),LEN(VLOOKUP($A178,csapatok!$A:$NN,CT$320,FALSE))-6),'csapat-ranglista'!$A:$FP,CT$321,FALSE)/8,VLOOKUP(VLOOKUP($A178,csapatok!$A:$NN,CT$320,FALSE),'csapat-ranglista'!$A:$FP,CT$321,FALSE)/4),0)</f>
        <v>0</v>
      </c>
      <c r="CU178" s="223">
        <f>IFERROR(IF(RIGHT(VLOOKUP($A178,csapatok!$A:$NN,CU$320,FALSE),5)="Csere",VLOOKUP(LEFT(VLOOKUP($A178,csapatok!$A:$NN,CU$320,FALSE),LEN(VLOOKUP($A178,csapatok!$A:$NN,CU$320,FALSE))-6),'csapat-ranglista'!$A:$FP,CU$321,FALSE)/8,VLOOKUP(VLOOKUP($A178,csapatok!$A:$NN,CU$320,FALSE),'csapat-ranglista'!$A:$FP,CU$321,FALSE)/4),0)</f>
        <v>0</v>
      </c>
      <c r="CV178" s="223">
        <f>IFERROR(IF(RIGHT(VLOOKUP($A178,csapatok!$A:$NN,CV$320,FALSE),5)="Csere",VLOOKUP(LEFT(VLOOKUP($A178,csapatok!$A:$NN,CV$320,FALSE),LEN(VLOOKUP($A178,csapatok!$A:$NN,CV$320,FALSE))-6),'csapat-ranglista'!$A:$FP,CV$321,FALSE)/8,VLOOKUP(VLOOKUP($A178,csapatok!$A:$NN,CV$320,FALSE),'csapat-ranglista'!$A:$FP,CV$321,FALSE)/4),0)</f>
        <v>0</v>
      </c>
      <c r="CW178" s="223">
        <f>IFERROR(IF(RIGHT(VLOOKUP($A178,csapatok!$A:$NN,CW$320,FALSE),5)="Csere",VLOOKUP(LEFT(VLOOKUP($A178,csapatok!$A:$NN,CW$320,FALSE),LEN(VLOOKUP($A178,csapatok!$A:$NN,CW$320,FALSE))-6),'csapat-ranglista'!$A:$FP,CW$321,FALSE)/8,VLOOKUP(VLOOKUP($A178,csapatok!$A:$NN,CW$320,FALSE),'csapat-ranglista'!$A:$FP,CW$321,FALSE)/4),0)</f>
        <v>0</v>
      </c>
      <c r="CX178" s="223">
        <f>IFERROR(IF(RIGHT(VLOOKUP($A178,csapatok!$A:$NN,CX$320,FALSE),5)="Csere",VLOOKUP(LEFT(VLOOKUP($A178,csapatok!$A:$NN,CX$320,FALSE),LEN(VLOOKUP($A178,csapatok!$A:$NN,CX$320,FALSE))-6),'csapat-ranglista'!$A:$FP,CX$321,FALSE)/8,VLOOKUP(VLOOKUP($A178,csapatok!$A:$NN,CX$320,FALSE),'csapat-ranglista'!$A:$FP,CX$321,FALSE)/4),0)</f>
        <v>0</v>
      </c>
      <c r="CY178" s="223">
        <f>IFERROR(IF(RIGHT(VLOOKUP($A178,csapatok!$A:$NN,CY$320,FALSE),5)="Csere",VLOOKUP(LEFT(VLOOKUP($A178,csapatok!$A:$NN,CY$320,FALSE),LEN(VLOOKUP($A178,csapatok!$A:$NN,CY$320,FALSE))-6),'csapat-ranglista'!$A:$FP,CY$321,FALSE)/8,VLOOKUP(VLOOKUP($A178,csapatok!$A:$NN,CY$320,FALSE),'csapat-ranglista'!$A:$FP,CY$321,FALSE)/4),0)</f>
        <v>0</v>
      </c>
      <c r="CZ178" s="223">
        <f>IFERROR(IF(RIGHT(VLOOKUP($A178,csapatok!$A:$NN,CZ$320,FALSE),5)="Csere",VLOOKUP(LEFT(VLOOKUP($A178,csapatok!$A:$NN,CZ$320,FALSE),LEN(VLOOKUP($A178,csapatok!$A:$NN,CZ$320,FALSE))-6),'csapat-ranglista'!$A:$FP,CZ$321,FALSE)/8,VLOOKUP(VLOOKUP($A178,csapatok!$A:$NN,CZ$320,FALSE),'csapat-ranglista'!$A:$FP,CZ$321,FALSE)/4),0)</f>
        <v>0</v>
      </c>
      <c r="DA178" s="223">
        <f>IFERROR(IF(RIGHT(VLOOKUP($A178,csapatok!$A:$NN,DA$320,FALSE),5)="Csere",VLOOKUP(LEFT(VLOOKUP($A178,csapatok!$A:$NN,DA$320,FALSE),LEN(VLOOKUP($A178,csapatok!$A:$NN,DA$320,FALSE))-6),'csapat-ranglista'!$A:$FP,DA$321,FALSE)/8,VLOOKUP(VLOOKUP($A178,csapatok!$A:$NN,DA$320,FALSE),'csapat-ranglista'!$A:$FP,DA$321,FALSE)/4),0)</f>
        <v>0</v>
      </c>
      <c r="DB178" s="223">
        <f>IFERROR(IF(RIGHT(VLOOKUP($A178,csapatok!$A:$NN,DB$320,FALSE),5)="Csere",VLOOKUP(LEFT(VLOOKUP($A178,csapatok!$A:$NN,DB$320,FALSE),LEN(VLOOKUP($A178,csapatok!$A:$NN,DB$320,FALSE))-6),'csapat-ranglista'!$A:$FP,DB$321,FALSE)/8,VLOOKUP(VLOOKUP($A178,csapatok!$A:$NN,DB$320,FALSE),'csapat-ranglista'!$A:$FP,DB$321,FALSE)/4),0)</f>
        <v>0</v>
      </c>
      <c r="DC178" s="223">
        <f>IFERROR(IF(RIGHT(VLOOKUP($A178,csapatok!$A:$NN,DC$320,FALSE),5)="Csere",VLOOKUP(LEFT(VLOOKUP($A178,csapatok!$A:$NN,DC$320,FALSE),LEN(VLOOKUP($A178,csapatok!$A:$NN,DC$320,FALSE))-6),'csapat-ranglista'!$A:$FP,DC$321,FALSE)/8,VLOOKUP(VLOOKUP($A178,csapatok!$A:$NN,DC$320,FALSE),'csapat-ranglista'!$A:$FP,DC$321,FALSE)/4),0)</f>
        <v>0</v>
      </c>
      <c r="DD178" s="223">
        <f>IFERROR(IF(RIGHT(VLOOKUP($A178,csapatok!$A:$NN,DD$320,FALSE),5)="Csere",VLOOKUP(LEFT(VLOOKUP($A178,csapatok!$A:$NN,DD$320,FALSE),LEN(VLOOKUP($A178,csapatok!$A:$NN,DD$320,FALSE))-6),'csapat-ranglista'!$A:$FP,DD$321,FALSE)/8,VLOOKUP(VLOOKUP($A178,csapatok!$A:$NN,DD$320,FALSE),'csapat-ranglista'!$A:$FP,DD$321,FALSE)/4),0)</f>
        <v>0</v>
      </c>
      <c r="DE178" s="223">
        <f>IFERROR(IF(RIGHT(VLOOKUP($A178,csapatok!$A:$NN,DE$320,FALSE),5)="Csere",VLOOKUP(LEFT(VLOOKUP($A178,csapatok!$A:$NN,DE$320,FALSE),LEN(VLOOKUP($A178,csapatok!$A:$NN,DE$320,FALSE))-6),'csapat-ranglista'!$A:$FP,DE$321,FALSE)/8,VLOOKUP(VLOOKUP($A178,csapatok!$A:$NN,DE$320,FALSE),'csapat-ranglista'!$A:$FP,DE$321,FALSE)/4),0)</f>
        <v>0</v>
      </c>
      <c r="DF178" s="223">
        <f>IFERROR(IF(RIGHT(VLOOKUP($A178,csapatok!$A:$NN,DF$320,FALSE),5)="Csere",VLOOKUP(LEFT(VLOOKUP($A178,csapatok!$A:$NN,DF$320,FALSE),LEN(VLOOKUP($A178,csapatok!$A:$NN,DF$320,FALSE))-6),'csapat-ranglista'!$A:$FP,DF$321,FALSE)/8,VLOOKUP(VLOOKUP($A178,csapatok!$A:$NN,DF$320,FALSE),'csapat-ranglista'!$A:$FP,DF$321,FALSE)/4),0)</f>
        <v>0</v>
      </c>
      <c r="DG178" s="223">
        <f>IFERROR(IF(RIGHT(VLOOKUP($A178,csapatok!$A:$NN,DG$320,FALSE),5)="Csere",VLOOKUP(LEFT(VLOOKUP($A178,csapatok!$A:$NN,DG$320,FALSE),LEN(VLOOKUP($A178,csapatok!$A:$NN,DG$320,FALSE))-6),'csapat-ranglista'!$A:$FP,DG$321,FALSE)/8,VLOOKUP(VLOOKUP($A178,csapatok!$A:$NN,DG$320,FALSE),'csapat-ranglista'!$A:$FP,DG$321,FALSE)/4),0)</f>
        <v>0</v>
      </c>
      <c r="DH178" s="223">
        <f>IFERROR(IF(RIGHT(VLOOKUP($A178,csapatok!$A:$NN,DH$320,FALSE),5)="Csere",VLOOKUP(LEFT(VLOOKUP($A178,csapatok!$A:$NN,DH$320,FALSE),LEN(VLOOKUP($A178,csapatok!$A:$NN,DH$320,FALSE))-6),'csapat-ranglista'!$A:$FP,DH$321,FALSE)/8,VLOOKUP(VLOOKUP($A178,csapatok!$A:$NN,DH$320,FALSE),'csapat-ranglista'!$A:$FP,DH$321,FALSE)/4),0)</f>
        <v>0</v>
      </c>
      <c r="DI178" s="223">
        <f>IFERROR(IF(RIGHT(VLOOKUP($A178,csapatok!$A:$NN,DI$320,FALSE),5)="Csere",VLOOKUP(LEFT(VLOOKUP($A178,csapatok!$A:$NN,DI$320,FALSE),LEN(VLOOKUP($A178,csapatok!$A:$NN,DI$320,FALSE))-6),'csapat-ranglista'!$A:$FP,DI$321,FALSE)/8,VLOOKUP(VLOOKUP($A178,csapatok!$A:$NN,DI$320,FALSE),'csapat-ranglista'!$A:$FP,DI$321,FALSE)/4),0)</f>
        <v>0</v>
      </c>
      <c r="DJ178" s="223">
        <f>IFERROR(IF(RIGHT(VLOOKUP($A178,csapatok!$A:$NN,DJ$320,FALSE),5)="Csere",VLOOKUP(LEFT(VLOOKUP($A178,csapatok!$A:$NN,DJ$320,FALSE),LEN(VLOOKUP($A178,csapatok!$A:$NN,DJ$320,FALSE))-6),'csapat-ranglista'!$A:$FP,DJ$321,FALSE)/8,VLOOKUP(VLOOKUP($A178,csapatok!$A:$NN,DJ$320,FALSE),'csapat-ranglista'!$A:$FP,DJ$321,FALSE)/4),0)</f>
        <v>0</v>
      </c>
      <c r="DK178" s="223">
        <f>IFERROR(IF(RIGHT(VLOOKUP($A178,csapatok!$A:$NN,DK$320,FALSE),5)="Csere",VLOOKUP(LEFT(VLOOKUP($A178,csapatok!$A:$NN,DK$320,FALSE),LEN(VLOOKUP($A178,csapatok!$A:$NN,DK$320,FALSE))-6),'csapat-ranglista'!$A:$FP,DK$321,FALSE)/8,VLOOKUP(VLOOKUP($A178,csapatok!$A:$NN,DK$320,FALSE),'csapat-ranglista'!$A:$FP,DK$321,FALSE)/4),0)</f>
        <v>0</v>
      </c>
      <c r="DL178" s="223">
        <f>IFERROR(IF(RIGHT(VLOOKUP($A178,csapatok!$A:$NN,DL$320,FALSE),5)="Csere",VLOOKUP(LEFT(VLOOKUP($A178,csapatok!$A:$NN,DL$320,FALSE),LEN(VLOOKUP($A178,csapatok!$A:$NN,DL$320,FALSE))-6),'csapat-ranglista'!$A:$FP,DL$321,FALSE)/8,VLOOKUP(VLOOKUP($A178,csapatok!$A:$NN,DL$320,FALSE),'csapat-ranglista'!$A:$FP,DL$321,FALSE)/4),0)</f>
        <v>0</v>
      </c>
      <c r="DM178" s="223">
        <f>IFERROR(IF(RIGHT(VLOOKUP($A178,csapatok!$A:$NN,DM$320,FALSE),5)="Csere",VLOOKUP(LEFT(VLOOKUP($A178,csapatok!$A:$NN,DM$320,FALSE),LEN(VLOOKUP($A178,csapatok!$A:$NN,DM$320,FALSE))-6),'csapat-ranglista'!$A:$FP,DM$321,FALSE)/8,VLOOKUP(VLOOKUP($A178,csapatok!$A:$NN,DM$320,FALSE),'csapat-ranglista'!$A:$FP,DM$321,FALSE)/4),0)</f>
        <v>0</v>
      </c>
      <c r="DN178" s="223">
        <f>IFERROR(IF(RIGHT(VLOOKUP($A178,csapatok!$A:$NN,DN$320,FALSE),5)="Csere",VLOOKUP(LEFT(VLOOKUP($A178,csapatok!$A:$NN,DN$320,FALSE),LEN(VLOOKUP($A178,csapatok!$A:$NN,DN$320,FALSE))-6),'csapat-ranglista'!$A:$FP,DN$321,FALSE)/8,VLOOKUP(VLOOKUP($A178,csapatok!$A:$NN,DN$320,FALSE),'csapat-ranglista'!$A:$FP,DN$321,FALSE)/4),0)</f>
        <v>0</v>
      </c>
      <c r="DO178" s="224">
        <f>versenyek!$MF$11*IFERROR(VLOOKUP(VLOOKUP($A178,versenyek!ME:MG,3,FALSE),szabalyok!$A$16:$B$23,2,FALSE)/4,0)</f>
        <v>0</v>
      </c>
      <c r="DP178" s="224">
        <f>versenyek!$MI$11*IFERROR(VLOOKUP(VLOOKUP($A178,versenyek!MH:MJ,3,FALSE),szabalyok!$A$16:$B$23,2,FALSE)/4,0)</f>
        <v>0</v>
      </c>
      <c r="DQ178" s="223">
        <f>IFERROR(IF(RIGHT(VLOOKUP($A178,csapatok!$A:$NN,DQ$320,FALSE),5)="Csere",VLOOKUP(LEFT(VLOOKUP($A178,csapatok!$A:$NN,DQ$320,FALSE),LEN(VLOOKUP($A178,csapatok!$A:$NN,DQ$320,FALSE))-6),'csapat-ranglista'!$A:$FP,DQ$321,FALSE)/8,VLOOKUP(VLOOKUP($A178,csapatok!$A:$NN,DQ$320,FALSE),'csapat-ranglista'!$A:$FP,DQ$321,FALSE)/4),0)</f>
        <v>0</v>
      </c>
      <c r="DR178" s="223">
        <f>IFERROR(IF(RIGHT(VLOOKUP($A178,csapatok!$A:$NN,DR$320,FALSE),5)="Csere",VLOOKUP(LEFT(VLOOKUP($A178,csapatok!$A:$NN,DR$320,FALSE),LEN(VLOOKUP($A178,csapatok!$A:$NN,DR$320,FALSE))-6),'csapat-ranglista'!$A:$FP,DR$321,FALSE)/8,VLOOKUP(VLOOKUP($A178,csapatok!$A:$NN,DR$320,FALSE),'csapat-ranglista'!$A:$FP,DR$321,FALSE)/4),0)</f>
        <v>0</v>
      </c>
      <c r="DS178" s="223">
        <f>IFERROR(IF(RIGHT(VLOOKUP($A178,csapatok!$A:$NN,DS$320,FALSE),5)="Csere",VLOOKUP(LEFT(VLOOKUP($A178,csapatok!$A:$NN,DS$320,FALSE),LEN(VLOOKUP($A178,csapatok!$A:$NN,DS$320,FALSE))-6),'csapat-ranglista'!$A:$FP,DS$321,FALSE)/8,VLOOKUP(VLOOKUP($A178,csapatok!$A:$NN,DS$320,FALSE),'csapat-ranglista'!$A:$FP,DS$321,FALSE)/4),0)</f>
        <v>0</v>
      </c>
      <c r="DT178" s="223">
        <f>IFERROR(IF(RIGHT(VLOOKUP($A178,csapatok!$A:$NN,DT$320,FALSE),5)="Csere",VLOOKUP(LEFT(VLOOKUP($A178,csapatok!$A:$NN,DT$320,FALSE),LEN(VLOOKUP($A178,csapatok!$A:$NN,DT$320,FALSE))-6),'csapat-ranglista'!$A:$FP,DT$321,FALSE)/8,VLOOKUP(VLOOKUP($A178,csapatok!$A:$NN,DT$320,FALSE),'csapat-ranglista'!$A:$FP,DT$321,FALSE)/4),0)</f>
        <v>0</v>
      </c>
      <c r="DU178" s="223">
        <f>IFERROR(IF(RIGHT(VLOOKUP($A178,csapatok!$A:$NN,DU$320,FALSE),5)="Csere",VLOOKUP(LEFT(VLOOKUP($A178,csapatok!$A:$NN,DU$320,FALSE),LEN(VLOOKUP($A178,csapatok!$A:$NN,DU$320,FALSE))-6),'csapat-ranglista'!$A:$FP,DU$321,FALSE)/8,VLOOKUP(VLOOKUP($A178,csapatok!$A:$NN,DU$320,FALSE),'csapat-ranglista'!$A:$FP,DU$321,FALSE)/4),0)</f>
        <v>0</v>
      </c>
      <c r="DV178" s="223">
        <f>IFERROR(IF(RIGHT(VLOOKUP($A178,csapatok!$A:$NN,DV$320,FALSE),5)="Csere",VLOOKUP(LEFT(VLOOKUP($A178,csapatok!$A:$NN,DV$320,FALSE),LEN(VLOOKUP($A178,csapatok!$A:$NN,DV$320,FALSE))-6),'csapat-ranglista'!$A:$FP,DV$321,FALSE)/8,VLOOKUP(VLOOKUP($A178,csapatok!$A:$NN,DV$320,FALSE),'csapat-ranglista'!$A:$FP,DV$321,FALSE)/4),0)</f>
        <v>0</v>
      </c>
      <c r="DW178" s="223">
        <f>IFERROR(IF(RIGHT(VLOOKUP($A178,csapatok!$A:$NN,DW$320,FALSE),5)="Csere",VLOOKUP(LEFT(VLOOKUP($A178,csapatok!$A:$NN,DW$320,FALSE),LEN(VLOOKUP($A178,csapatok!$A:$NN,DW$320,FALSE))-6),'csapat-ranglista'!$A:$FP,DW$321,FALSE)/8,VLOOKUP(VLOOKUP($A178,csapatok!$A:$NN,DW$320,FALSE),'csapat-ranglista'!$A:$FP,DW$321,FALSE)/4),0)</f>
        <v>0</v>
      </c>
      <c r="DX178" s="223">
        <f>IFERROR(IF(RIGHT(VLOOKUP($A178,csapatok!$A:$NN,DX$320,FALSE),5)="Csere",VLOOKUP(LEFT(VLOOKUP($A178,csapatok!$A:$NN,DX$320,FALSE),LEN(VLOOKUP($A178,csapatok!$A:$NN,DX$320,FALSE))-6),'csapat-ranglista'!$A:$FP,DX$321,FALSE)/8,VLOOKUP(VLOOKUP($A178,csapatok!$A:$NN,DX$320,FALSE),'csapat-ranglista'!$A:$FP,DX$321,FALSE)/4),0)</f>
        <v>0</v>
      </c>
      <c r="DY178" s="223">
        <f>IFERROR(IF(RIGHT(VLOOKUP($A178,csapatok!$A:$NN,DY$320,FALSE),5)="Csere",VLOOKUP(LEFT(VLOOKUP($A178,csapatok!$A:$NN,DY$320,FALSE),LEN(VLOOKUP($A178,csapatok!$A:$NN,DY$320,FALSE))-6),'csapat-ranglista'!$A:$FP,DY$321,FALSE)/8,VLOOKUP(VLOOKUP($A178,csapatok!$A:$NN,DY$320,FALSE),'csapat-ranglista'!$A:$FP,DY$321,FALSE)/4),0)</f>
        <v>0</v>
      </c>
      <c r="DZ178" s="223">
        <f>IFERROR(IF(RIGHT(VLOOKUP($A178,csapatok!$A:$NN,DZ$320,FALSE),5)="Csere",VLOOKUP(LEFT(VLOOKUP($A178,csapatok!$A:$NN,DZ$320,FALSE),LEN(VLOOKUP($A178,csapatok!$A:$NN,DZ$320,FALSE))-6),'csapat-ranglista'!$A:$FP,DZ$321,FALSE)/8,VLOOKUP(VLOOKUP($A178,csapatok!$A:$NN,DZ$320,FALSE),'csapat-ranglista'!$A:$FP,DZ$321,FALSE)/4),0)</f>
        <v>0</v>
      </c>
      <c r="EA178" s="223">
        <f>IFERROR(IF(RIGHT(VLOOKUP($A178,csapatok!$A:$NN,EA$320,FALSE),5)="Csere",VLOOKUP(LEFT(VLOOKUP($A178,csapatok!$A:$NN,EA$320,FALSE),LEN(VLOOKUP($A178,csapatok!$A:$NN,EA$320,FALSE))-6),'csapat-ranglista'!$A:$FP,EA$321,FALSE)/8,VLOOKUP(VLOOKUP($A178,csapatok!$A:$NN,EA$320,FALSE),'csapat-ranglista'!$A:$FP,EA$321,FALSE)/4),0)</f>
        <v>0</v>
      </c>
      <c r="EB178" s="223">
        <f>IFERROR(IF(RIGHT(VLOOKUP($A178,csapatok!$A:$NN,EB$320,FALSE),5)="Csere",VLOOKUP(LEFT(VLOOKUP($A178,csapatok!$A:$NN,EB$320,FALSE),LEN(VLOOKUP($A178,csapatok!$A:$NN,EB$320,FALSE))-6),'csapat-ranglista'!$A:$FP,EB$321,FALSE)/8,VLOOKUP(VLOOKUP($A178,csapatok!$A:$NN,EB$320,FALSE),'csapat-ranglista'!$A:$FP,EB$321,FALSE)/4),0)</f>
        <v>0</v>
      </c>
      <c r="EC178" s="223">
        <f>IFERROR(IF(RIGHT(VLOOKUP($A178,csapatok!$A:$NN,EC$320,FALSE),5)="Csere",VLOOKUP(LEFT(VLOOKUP($A178,csapatok!$A:$NN,EC$320,FALSE),LEN(VLOOKUP($A178,csapatok!$A:$NN,EC$320,FALSE))-6),'csapat-ranglista'!$A:$FP,EC$321,FALSE)/8,VLOOKUP(VLOOKUP($A178,csapatok!$A:$NN,EC$320,FALSE),'csapat-ranglista'!$A:$FP,EC$321,FALSE)/4),0)</f>
        <v>0</v>
      </c>
      <c r="ED178" s="223">
        <f>IFERROR(IF(RIGHT(VLOOKUP($A178,csapatok!$A:$NN,ED$320,FALSE),5)="Csere",VLOOKUP(LEFT(VLOOKUP($A178,csapatok!$A:$NN,ED$320,FALSE),LEN(VLOOKUP($A178,csapatok!$A:$NN,ED$320,FALSE))-6),'csapat-ranglista'!$A:$FP,ED$321,FALSE)/8,VLOOKUP(VLOOKUP($A178,csapatok!$A:$NN,ED$320,FALSE),'csapat-ranglista'!$A:$FP,ED$321,FALSE)/4),0)</f>
        <v>0</v>
      </c>
      <c r="EE178" s="223">
        <f>IFERROR(IF(RIGHT(VLOOKUP($A178,csapatok!$A:$NN,EE$320,FALSE),5)="Csere",VLOOKUP(LEFT(VLOOKUP($A178,csapatok!$A:$NN,EE$320,FALSE),LEN(VLOOKUP($A178,csapatok!$A:$NN,EE$320,FALSE))-6),'csapat-ranglista'!$A:$FP,EE$321,FALSE)/8,VLOOKUP(VLOOKUP($A178,csapatok!$A:$NN,EE$320,FALSE),'csapat-ranglista'!$A:$FP,EE$321,FALSE)/4),0)</f>
        <v>0</v>
      </c>
      <c r="EF178" s="223">
        <f>IFERROR(IF(RIGHT(VLOOKUP($A178,csapatok!$A:$NN,EF$320,FALSE),5)="Csere",VLOOKUP(LEFT(VLOOKUP($A178,csapatok!$A:$NN,EF$320,FALSE),LEN(VLOOKUP($A178,csapatok!$A:$NN,EF$320,FALSE))-6),'csapat-ranglista'!$A:$FP,EF$321,FALSE)/8,VLOOKUP(VLOOKUP($A178,csapatok!$A:$NN,EF$320,FALSE),'csapat-ranglista'!$A:$FP,EF$321,FALSE)/4),0)</f>
        <v>0</v>
      </c>
      <c r="EG178" s="223">
        <f>IFERROR(IF(RIGHT(VLOOKUP($A178,csapatok!$A:$NN,EG$320,FALSE),5)="Csere",VLOOKUP(LEFT(VLOOKUP($A178,csapatok!$A:$NN,EG$320,FALSE),LEN(VLOOKUP($A178,csapatok!$A:$NN,EG$320,FALSE))-6),'csapat-ranglista'!$A:$FP,EG$321,FALSE)/8,VLOOKUP(VLOOKUP($A178,csapatok!$A:$NN,EG$320,FALSE),'csapat-ranglista'!$A:$FP,EG$321,FALSE)/4),0)</f>
        <v>0</v>
      </c>
      <c r="EH178" s="223">
        <f>IFERROR(IF(RIGHT(VLOOKUP($A178,csapatok!$A:$NN,EH$320,FALSE),5)="Csere",VLOOKUP(LEFT(VLOOKUP($A178,csapatok!$A:$NN,EH$320,FALSE),LEN(VLOOKUP($A178,csapatok!$A:$NN,EH$320,FALSE))-6),'csapat-ranglista'!$A:$FP,EH$321,FALSE)/8,VLOOKUP(VLOOKUP($A178,csapatok!$A:$NN,EH$320,FALSE),'csapat-ranglista'!$A:$FP,EH$321,FALSE)/4),0)</f>
        <v>0</v>
      </c>
      <c r="EI178" s="223">
        <f>IFERROR(IF(RIGHT(VLOOKUP($A178,csapatok!$A:$NN,EI$320,FALSE),5)="Csere",VLOOKUP(LEFT(VLOOKUP($A178,csapatok!$A:$NN,EI$320,FALSE),LEN(VLOOKUP($A178,csapatok!$A:$NN,EI$320,FALSE))-6),'csapat-ranglista'!$A:$FP,EI$321,FALSE)/8,VLOOKUP(VLOOKUP($A178,csapatok!$A:$NN,EI$320,FALSE),'csapat-ranglista'!$A:$FP,EI$321,FALSE)/4),0)</f>
        <v>0</v>
      </c>
      <c r="EJ178" s="223">
        <f>IFERROR(IF(RIGHT(VLOOKUP($A178,csapatok!$A:$NN,EJ$320,FALSE),5)="Csere",VLOOKUP(LEFT(VLOOKUP($A178,csapatok!$A:$NN,EJ$320,FALSE),LEN(VLOOKUP($A178,csapatok!$A:$NN,EJ$320,FALSE))-6),'csapat-ranglista'!$A:$FP,EJ$321,FALSE)/8,VLOOKUP(VLOOKUP($A178,csapatok!$A:$NN,EJ$320,FALSE),'csapat-ranglista'!$A:$FP,EJ$321,FALSE)/4),0)</f>
        <v>0</v>
      </c>
      <c r="EK178" s="223">
        <f>IFERROR(IF(RIGHT(VLOOKUP($A178,csapatok!$A:$NN,EK$320,FALSE),5)="Csere",VLOOKUP(LEFT(VLOOKUP($A178,csapatok!$A:$NN,EK$320,FALSE),LEN(VLOOKUP($A178,csapatok!$A:$NN,EK$320,FALSE))-6),'csapat-ranglista'!$A:$FP,EK$321,FALSE)/8,VLOOKUP(VLOOKUP($A178,csapatok!$A:$NN,EK$320,FALSE),'csapat-ranglista'!$A:$FP,EK$321,FALSE)/4),0)</f>
        <v>0</v>
      </c>
      <c r="EL178" s="223">
        <f>IFERROR(IF(RIGHT(VLOOKUP($A178,csapatok!$A:$NN,EL$320,FALSE),5)="Csere",VLOOKUP(LEFT(VLOOKUP($A178,csapatok!$A:$NN,EL$320,FALSE),LEN(VLOOKUP($A178,csapatok!$A:$NN,EL$320,FALSE))-6),'csapat-ranglista'!$A:$FP,EL$321,FALSE)/8,VLOOKUP(VLOOKUP($A178,csapatok!$A:$NN,EL$320,FALSE),'csapat-ranglista'!$A:$FP,EL$321,FALSE)/4),0)</f>
        <v>0</v>
      </c>
      <c r="EM178" s="223">
        <f>IFERROR(IF(RIGHT(VLOOKUP($A178,csapatok!$A:$NN,EM$320,FALSE),5)="Csere",VLOOKUP(LEFT(VLOOKUP($A178,csapatok!$A:$NN,EM$320,FALSE),LEN(VLOOKUP($A178,csapatok!$A:$NN,EM$320,FALSE))-6),'csapat-ranglista'!$A:$FP,EM$321,FALSE)/8,VLOOKUP(VLOOKUP($A178,csapatok!$A:$NN,EM$320,FALSE),'csapat-ranglista'!$A:$FP,EM$321,FALSE)/4),0)</f>
        <v>0</v>
      </c>
      <c r="EN178" s="223">
        <f>IFERROR(IF(RIGHT(VLOOKUP($A178,csapatok!$A:$NN,EN$320,FALSE),5)="Csere",VLOOKUP(LEFT(VLOOKUP($A178,csapatok!$A:$NN,EN$320,FALSE),LEN(VLOOKUP($A178,csapatok!$A:$NN,EN$320,FALSE))-6),'csapat-ranglista'!$A:$FP,EN$321,FALSE)/8,VLOOKUP(VLOOKUP($A178,csapatok!$A:$NN,EN$320,FALSE),'csapat-ranglista'!$A:$FP,EN$321,FALSE)/4),0)</f>
        <v>0</v>
      </c>
      <c r="EO178" s="223">
        <f>IFERROR(IF(RIGHT(VLOOKUP($A178,csapatok!$A:$NN,EO$320,FALSE),5)="Csere",VLOOKUP(LEFT(VLOOKUP($A178,csapatok!$A:$NN,EO$320,FALSE),LEN(VLOOKUP($A178,csapatok!$A:$NN,EO$320,FALSE))-6),'csapat-ranglista'!$A:$FP,EO$321,FALSE)/8,VLOOKUP(VLOOKUP($A178,csapatok!$A:$NN,EO$320,FALSE),'csapat-ranglista'!$A:$FP,EO$321,FALSE)/4),0)</f>
        <v>0</v>
      </c>
      <c r="EP178" s="223">
        <f>IFERROR(IF(RIGHT(VLOOKUP($A178,csapatok!$A:$NN,EP$320,FALSE),5)="Csere",VLOOKUP(LEFT(VLOOKUP($A178,csapatok!$A:$NN,EP$320,FALSE),LEN(VLOOKUP($A178,csapatok!$A:$NN,EP$320,FALSE))-6),'csapat-ranglista'!$A:$FP,EP$321,FALSE)/8,VLOOKUP(VLOOKUP($A178,csapatok!$A:$NN,EP$320,FALSE),'csapat-ranglista'!$A:$FP,EP$321,FALSE)/4),0)</f>
        <v>0</v>
      </c>
      <c r="EQ178" s="223">
        <f>IFERROR(IF(RIGHT(VLOOKUP($A178,csapatok!$A:$NN,EQ$320,FALSE),5)="Csere",VLOOKUP(LEFT(VLOOKUP($A178,csapatok!$A:$NN,EQ$320,FALSE),LEN(VLOOKUP($A178,csapatok!$A:$NN,EQ$320,FALSE))-6),'csapat-ranglista'!$A:$FP,EQ$321,FALSE)/8,VLOOKUP(VLOOKUP($A178,csapatok!$A:$NN,EQ$320,FALSE),'csapat-ranglista'!$A:$FP,EQ$321,FALSE)/4),0)</f>
        <v>0</v>
      </c>
      <c r="ER178" s="223">
        <f>IFERROR(IF(RIGHT(VLOOKUP($A178,csapatok!$A:$NN,ER$320,FALSE),5)="Csere",VLOOKUP(LEFT(VLOOKUP($A178,csapatok!$A:$NN,ER$320,FALSE),LEN(VLOOKUP($A178,csapatok!$A:$NN,ER$320,FALSE))-6),'csapat-ranglista'!$A:$FP,ER$321,FALSE)/8,VLOOKUP(VLOOKUP($A178,csapatok!$A:$NN,ER$320,FALSE),'csapat-ranglista'!$A:$FP,ER$321,FALSE)/4),0)</f>
        <v>0</v>
      </c>
      <c r="ES178" s="223">
        <f>IFERROR(IF(RIGHT(VLOOKUP($A178,csapatok!$A:$NN,ES$320,FALSE),5)="Csere",VLOOKUP(LEFT(VLOOKUP($A178,csapatok!$A:$NN,ES$320,FALSE),LEN(VLOOKUP($A178,csapatok!$A:$NN,ES$320,FALSE))-6),'csapat-ranglista'!$A:$FP,ES$321,FALSE)/8,VLOOKUP(VLOOKUP($A178,csapatok!$A:$NN,ES$320,FALSE),'csapat-ranglista'!$A:$FP,ES$321,FALSE)/4),0)</f>
        <v>0</v>
      </c>
      <c r="ET178" s="223">
        <f>IFERROR(IF(RIGHT(VLOOKUP($A178,csapatok!$A:$NN,ET$320,FALSE),5)="Csere",VLOOKUP(LEFT(VLOOKUP($A178,csapatok!$A:$NN,ET$320,FALSE),LEN(VLOOKUP($A178,csapatok!$A:$NN,ET$320,FALSE))-6),'csapat-ranglista'!$A:$FP,ET$321,FALSE)/8,VLOOKUP(VLOOKUP($A178,csapatok!$A:$NN,ET$320,FALSE),'csapat-ranglista'!$A:$FP,ET$321,FALSE)/4),0)</f>
        <v>0</v>
      </c>
      <c r="EU178" s="223">
        <f>IFERROR(IF(RIGHT(VLOOKUP($A178,csapatok!$A:$NN,EU$320,FALSE),5)="Csere",VLOOKUP(LEFT(VLOOKUP($A178,csapatok!$A:$NN,EU$320,FALSE),LEN(VLOOKUP($A178,csapatok!$A:$NN,EU$320,FALSE))-6),'csapat-ranglista'!$A:$FP,EU$321,FALSE)/8,VLOOKUP(VLOOKUP($A178,csapatok!$A:$NN,EU$320,FALSE),'csapat-ranglista'!$A:$FP,EU$321,FALSE)/4),0)</f>
        <v>0</v>
      </c>
      <c r="EV178" s="223">
        <f>IFERROR(IF(RIGHT(VLOOKUP($A178,csapatok!$A:$NN,EV$320,FALSE),5)="Csere",VLOOKUP(LEFT(VLOOKUP($A178,csapatok!$A:$NN,EV$320,FALSE),LEN(VLOOKUP($A178,csapatok!$A:$NN,EV$320,FALSE))-6),'csapat-ranglista'!$A:$FP,EV$321,FALSE)/8,VLOOKUP(VLOOKUP($A178,csapatok!$A:$NN,EV$320,FALSE),'csapat-ranglista'!$A:$FP,EV$321,FALSE)/4),0)</f>
        <v>0</v>
      </c>
      <c r="EW178" s="223">
        <f>IFERROR(IF(RIGHT(VLOOKUP($A178,csapatok!$A:$NN,EW$320,FALSE),5)="Csere",VLOOKUP(LEFT(VLOOKUP($A178,csapatok!$A:$NN,EW$320,FALSE),LEN(VLOOKUP($A178,csapatok!$A:$NN,EW$320,FALSE))-6),'csapat-ranglista'!$A:$FP,EW$321,FALSE)/8,VLOOKUP(VLOOKUP($A178,csapatok!$A:$NN,EW$320,FALSE),'csapat-ranglista'!$A:$FP,EW$321,FALSE)/4),0)</f>
        <v>0</v>
      </c>
      <c r="EX178" s="223">
        <f>IFERROR(IF(RIGHT(VLOOKUP($A178,csapatok!$A:$NN,EX$320,FALSE),5)="Csere",VLOOKUP(LEFT(VLOOKUP($A178,csapatok!$A:$NN,EX$320,FALSE),LEN(VLOOKUP($A178,csapatok!$A:$NN,EX$320,FALSE))-6),'csapat-ranglista'!$A:$FP,EX$321,FALSE)/8,VLOOKUP(VLOOKUP($A178,csapatok!$A:$NN,EX$320,FALSE),'csapat-ranglista'!$A:$FP,EX$321,FALSE)/4),0)</f>
        <v>0</v>
      </c>
      <c r="EY178" s="223">
        <f>IFERROR(IF(RIGHT(VLOOKUP($A178,csapatok!$A:$NN,EY$320,FALSE),5)="Csere",VLOOKUP(LEFT(VLOOKUP($A178,csapatok!$A:$NN,EY$320,FALSE),LEN(VLOOKUP($A178,csapatok!$A:$NN,EY$320,FALSE))-6),'csapat-ranglista'!$A:$FP,EY$321,FALSE)/8,VLOOKUP(VLOOKUP($A178,csapatok!$A:$NN,EY$320,FALSE),'csapat-ranglista'!$A:$FP,EY$321,FALSE)/4),0)</f>
        <v>0</v>
      </c>
      <c r="EZ178" s="223">
        <f>IFERROR(IF(RIGHT(VLOOKUP($A178,csapatok!$A:$NN,EZ$320,FALSE),5)="Csere",VLOOKUP(LEFT(VLOOKUP($A178,csapatok!$A:$NN,EZ$320,FALSE),LEN(VLOOKUP($A178,csapatok!$A:$NN,EZ$320,FALSE))-6),'csapat-ranglista'!$A:$FP,EZ$321,FALSE)/8,VLOOKUP(VLOOKUP($A178,csapatok!$A:$NN,EZ$320,FALSE),'csapat-ranglista'!$A:$FP,EZ$321,FALSE)/4),0)</f>
        <v>0</v>
      </c>
      <c r="FA178" s="223">
        <f>IFERROR(IF(RIGHT(VLOOKUP($A178,csapatok!$A:$NN,FA$320,FALSE),5)="Csere",VLOOKUP(LEFT(VLOOKUP($A178,csapatok!$A:$NN,FA$320,FALSE),LEN(VLOOKUP($A178,csapatok!$A:$NN,FA$320,FALSE))-6),'csapat-ranglista'!$A:$FP,FA$321,FALSE)/8,VLOOKUP(VLOOKUP($A178,csapatok!$A:$NN,FA$320,FALSE),'csapat-ranglista'!$A:$FP,FA$321,FALSE)/4),0)</f>
        <v>0</v>
      </c>
      <c r="FB178" s="223">
        <f>IFERROR(IF(RIGHT(VLOOKUP($A178,csapatok!$A:$NN,FB$320,FALSE),5)="Csere",VLOOKUP(LEFT(VLOOKUP($A178,csapatok!$A:$NN,FB$320,FALSE),LEN(VLOOKUP($A178,csapatok!$A:$NN,FB$320,FALSE))-6),'csapat-ranglista'!$A:$FP,FB$321,FALSE)/8,VLOOKUP(VLOOKUP($A178,csapatok!$A:$NN,FB$320,FALSE),'csapat-ranglista'!$A:$FP,FB$321,FALSE)/4),0)</f>
        <v>0</v>
      </c>
      <c r="FC178" s="223">
        <f>IFERROR(IF(RIGHT(VLOOKUP($A178,csapatok!$A:$NN,FC$320,FALSE),5)="Csere",VLOOKUP(LEFT(VLOOKUP($A178,csapatok!$A:$NN,FC$320,FALSE),LEN(VLOOKUP($A178,csapatok!$A:$NN,FC$320,FALSE))-6),'csapat-ranglista'!$A:$FP,FC$321,FALSE)/8,VLOOKUP(VLOOKUP($A178,csapatok!$A:$NN,FC$320,FALSE),'csapat-ranglista'!$A:$FP,FC$321,FALSE)/4),0)</f>
        <v>0</v>
      </c>
      <c r="FD178" s="224">
        <f>versenyek!$QY$11*IFERROR(VLOOKUP(VLOOKUP($A178,versenyek!QX:QZ,3,FALSE),szabalyok!$A$16:$B$23,2,FALSE)/4,0)</f>
        <v>0</v>
      </c>
      <c r="FE178" s="224">
        <f>versenyek!$RB$11*IFERROR(VLOOKUP(VLOOKUP($A178,versenyek!RA:RC,3,FALSE),szabalyok!$A$16:$B$23,2,FALSE)/4,0)</f>
        <v>0</v>
      </c>
      <c r="FF178" s="223">
        <f>IFERROR(IF(RIGHT(VLOOKUP($A178,csapatok!$A:$NN,FF$320,FALSE),5)="Csere",VLOOKUP(LEFT(VLOOKUP($A178,csapatok!$A:$NN,FF$320,FALSE),LEN(VLOOKUP($A178,csapatok!$A:$NN,FF$320,FALSE))-6),'csapat-ranglista'!$A:$FP,FF$321,FALSE)/8,VLOOKUP(VLOOKUP($A178,csapatok!$A:$NN,FF$320,FALSE),'csapat-ranglista'!$A:$FP,FF$321,FALSE)/4),0)</f>
        <v>0</v>
      </c>
      <c r="FG178" s="223">
        <f>IFERROR(IF(RIGHT(VLOOKUP($A178,csapatok!$A:$NN,FG$320,FALSE),5)="Csere",VLOOKUP(LEFT(VLOOKUP($A178,csapatok!$A:$NN,FG$320,FALSE),LEN(VLOOKUP($A178,csapatok!$A:$NN,FG$320,FALSE))-6),'csapat-ranglista'!$A:$FP,FG$321,FALSE)/8,VLOOKUP(VLOOKUP($A178,csapatok!$A:$NN,FG$320,FALSE),'csapat-ranglista'!$A:$FP,FG$321,FALSE)/4),0)</f>
        <v>0</v>
      </c>
      <c r="FH178" s="223">
        <f>IFERROR(IF(RIGHT(VLOOKUP($A178,csapatok!$A:$NN,FH$320,FALSE),5)="Csere",VLOOKUP(LEFT(VLOOKUP($A178,csapatok!$A:$NN,FH$320,FALSE),LEN(VLOOKUP($A178,csapatok!$A:$NN,FH$320,FALSE))-6),'csapat-ranglista'!$A:$FP,FH$321,FALSE)/8,VLOOKUP(VLOOKUP($A178,csapatok!$A:$NN,FH$320,FALSE),'csapat-ranglista'!$A:$FP,FH$321,FALSE)/4),0)</f>
        <v>0</v>
      </c>
      <c r="FI178" s="223">
        <f>IFERROR(IF(RIGHT(VLOOKUP($A178,csapatok!$A:$NN,FI$320,FALSE),5)="Csere",VLOOKUP(LEFT(VLOOKUP($A178,csapatok!$A:$NN,FI$320,FALSE),LEN(VLOOKUP($A178,csapatok!$A:$NN,FI$320,FALSE))-6),'csapat-ranglista'!$A:$FP,FI$321,FALSE)/8,VLOOKUP(VLOOKUP($A178,csapatok!$A:$NN,FI$320,FALSE),'csapat-ranglista'!$A:$FP,FI$321,FALSE)/4),0)</f>
        <v>0</v>
      </c>
      <c r="FJ178" s="223">
        <f>IFERROR(IF(RIGHT(VLOOKUP($A178,csapatok!$A:$NN,FJ$320,FALSE),5)="Csere",VLOOKUP(LEFT(VLOOKUP($A178,csapatok!$A:$NN,FJ$320,FALSE),LEN(VLOOKUP($A178,csapatok!$A:$NN,FJ$320,FALSE))-6),'csapat-ranglista'!$A:$FP,FJ$321,FALSE)/8,VLOOKUP(VLOOKUP($A178,csapatok!$A:$NN,FJ$320,FALSE),'csapat-ranglista'!$A:$FP,FJ$321,FALSE)/4),0)</f>
        <v>0</v>
      </c>
      <c r="FK178" s="223">
        <f>IFERROR(IF(RIGHT(VLOOKUP($A178,csapatok!$A:$NN,FK$320,FALSE),5)="Csere",VLOOKUP(LEFT(VLOOKUP($A178,csapatok!$A:$NN,FK$320,FALSE),LEN(VLOOKUP($A178,csapatok!$A:$NN,FK$320,FALSE))-6),'csapat-ranglista'!$A:$FP,FK$321,FALSE)/8,VLOOKUP(VLOOKUP($A178,csapatok!$A:$NN,FK$320,FALSE),'csapat-ranglista'!$A:$FP,FK$321,FALSE)/4),0)</f>
        <v>0</v>
      </c>
      <c r="FL178" s="223">
        <f>IFERROR(IF(RIGHT(VLOOKUP($A178,csapatok!$A:$NN,FL$320,FALSE),5)="Csere",VLOOKUP(LEFT(VLOOKUP($A178,csapatok!$A:$NN,FL$320,FALSE),LEN(VLOOKUP($A178,csapatok!$A:$NN,FL$320,FALSE))-6),'csapat-ranglista'!$A:$FP,FL$321,FALSE)/8,VLOOKUP(VLOOKUP($A178,csapatok!$A:$NN,FL$320,FALSE),'csapat-ranglista'!$A:$FP,FL$321,FALSE)/4),0)</f>
        <v>0</v>
      </c>
      <c r="FM178" s="223">
        <f>IFERROR(IF(RIGHT(VLOOKUP($A178,csapatok!$A:$NN,FM$320,FALSE),5)="Csere",VLOOKUP(LEFT(VLOOKUP($A178,csapatok!$A:$NN,FM$320,FALSE),LEN(VLOOKUP($A178,csapatok!$A:$NN,FM$320,FALSE))-6),'csapat-ranglista'!$A:$FP,FM$321,FALSE)/8,VLOOKUP(VLOOKUP($A178,csapatok!$A:$NN,FM$320,FALSE),'csapat-ranglista'!$A:$FP,FM$321,FALSE)/4),0)</f>
        <v>0</v>
      </c>
      <c r="FN178" s="223">
        <f>IFERROR(IF(RIGHT(VLOOKUP($A178,csapatok!$A:$NN,FN$320,FALSE),5)="Csere",VLOOKUP(LEFT(VLOOKUP($A178,csapatok!$A:$NN,FN$320,FALSE),LEN(VLOOKUP($A178,csapatok!$A:$NN,FN$320,FALSE))-6),'csapat-ranglista'!$A:$FP,FN$321,FALSE)/8,VLOOKUP(VLOOKUP($A178,csapatok!$A:$NN,FN$320,FALSE),'csapat-ranglista'!$A:$FP,FN$321,FALSE)/4),0)</f>
        <v>0</v>
      </c>
      <c r="FO178" s="223">
        <f>IFERROR(IF(RIGHT(VLOOKUP($A178,csapatok!$A:$NN,FO$320,FALSE),5)="Csere",VLOOKUP(LEFT(VLOOKUP($A178,csapatok!$A:$NN,FO$320,FALSE),LEN(VLOOKUP($A178,csapatok!$A:$NN,FO$320,FALSE))-6),'csapat-ranglista'!$A:$FP,FO$321,FALSE)/8,VLOOKUP(VLOOKUP($A178,csapatok!$A:$NN,FO$320,FALSE),'csapat-ranglista'!$A:$FP,FO$321,FALSE)/4),0)</f>
        <v>0</v>
      </c>
      <c r="FP178" s="223">
        <f>IFERROR(IF(RIGHT(VLOOKUP($A178,csapatok!$A:$NN,FP$320,FALSE),5)="Csere",VLOOKUP(LEFT(VLOOKUP($A178,csapatok!$A:$NN,FP$320,FALSE),LEN(VLOOKUP($A178,csapatok!$A:$NN,FP$320,FALSE))-6),'csapat-ranglista'!$A:$FP,FP$321,FALSE)/8,VLOOKUP(VLOOKUP($A178,csapatok!$A:$NN,FP$320,FALSE),'csapat-ranglista'!$A:$FP,FP$321,FALSE)/4),0)</f>
        <v>0</v>
      </c>
      <c r="FQ178" s="223">
        <f>IFERROR(IF(RIGHT(VLOOKUP($A178,csapatok!$A:$NN,FQ$320,FALSE),5)="Csere",VLOOKUP(LEFT(VLOOKUP($A178,csapatok!$A:$NN,FQ$320,FALSE),LEN(VLOOKUP($A178,csapatok!$A:$NN,FQ$320,FALSE))-6),'csapat-ranglista'!$A:$FP,FQ$321,FALSE)/8,VLOOKUP(VLOOKUP($A178,csapatok!$A:$NN,FQ$320,FALSE),'csapat-ranglista'!$A:$FP,FQ$321,FALSE)/4),0)</f>
        <v>0</v>
      </c>
      <c r="FR178" s="223">
        <f>IFERROR(IF(RIGHT(VLOOKUP($A178,csapatok!$A:$NN,FR$320,FALSE),5)="Csere",VLOOKUP(LEFT(VLOOKUP($A178,csapatok!$A:$NN,FR$320,FALSE),LEN(VLOOKUP($A178,csapatok!$A:$NN,FR$320,FALSE))-6),'csapat-ranglista'!$A:$FP,FR$321,FALSE)/8,VLOOKUP(VLOOKUP($A178,csapatok!$A:$NN,FR$320,FALSE),'csapat-ranglista'!$A:$FP,FR$321,FALSE)/4),0)</f>
        <v>0</v>
      </c>
      <c r="FS178" s="223">
        <f>IFERROR(IF(RIGHT(VLOOKUP($A178,csapatok!$A:$NN,FS$320,FALSE),5)="Csere",VLOOKUP(LEFT(VLOOKUP($A178,csapatok!$A:$NN,FS$320,FALSE),LEN(VLOOKUP($A178,csapatok!$A:$NN,FS$320,FALSE))-6),'csapat-ranglista'!$A:$FP,FS$321,FALSE)/8,VLOOKUP(VLOOKUP($A178,csapatok!$A:$NN,FS$320,FALSE),'csapat-ranglista'!$A:$FP,FS$321,FALSE)/4),0)</f>
        <v>0</v>
      </c>
      <c r="FT178" s="223">
        <f>IFERROR(IF(RIGHT(VLOOKUP($A178,csapatok!$A:$NN,FT$320,FALSE),5)="Csere",VLOOKUP(LEFT(VLOOKUP($A178,csapatok!$A:$NN,FT$320,FALSE),LEN(VLOOKUP($A178,csapatok!$A:$NN,FT$320,FALSE))-6),'csapat-ranglista'!$A:$FP,FT$321,FALSE)/8,VLOOKUP(VLOOKUP($A178,csapatok!$A:$NN,FT$320,FALSE),'csapat-ranglista'!$A:$FP,FT$321,FALSE)/4),0)</f>
        <v>0</v>
      </c>
      <c r="FU178" s="223">
        <f>IFERROR(IF(RIGHT(VLOOKUP($A178,csapatok!$A:$NN,FU$320,FALSE),5)="Csere",VLOOKUP(LEFT(VLOOKUP($A178,csapatok!$A:$NN,FU$320,FALSE),LEN(VLOOKUP($A178,csapatok!$A:$NN,FU$320,FALSE))-6),'csapat-ranglista'!$A:$FP,FU$321,FALSE)/8,VLOOKUP(VLOOKUP($A178,csapatok!$A:$NN,FU$320,FALSE),'csapat-ranglista'!$A:$FP,FU$321,FALSE)/4),0)</f>
        <v>0</v>
      </c>
      <c r="FV178" s="223">
        <f>IFERROR(IF(RIGHT(VLOOKUP($A178,csapatok!$A:$NN,FV$320,FALSE),5)="Csere",VLOOKUP(LEFT(VLOOKUP($A178,csapatok!$A:$NN,FV$320,FALSE),LEN(VLOOKUP($A178,csapatok!$A:$NN,FV$320,FALSE))-6),'csapat-ranglista'!$A:$FP,FV$321,FALSE)/8,VLOOKUP(VLOOKUP($A178,csapatok!$A:$NN,FV$320,FALSE),'csapat-ranglista'!$A:$FP,FV$321,FALSE)/4),0)</f>
        <v>0</v>
      </c>
      <c r="FW178" s="223">
        <f>IFERROR(IF(RIGHT(VLOOKUP($A178,csapatok!$A:$NN,FW$320,FALSE),5)="Csere",VLOOKUP(LEFT(VLOOKUP($A178,csapatok!$A:$NN,FW$320,FALSE),LEN(VLOOKUP($A178,csapatok!$A:$NN,FW$320,FALSE))-6),'csapat-ranglista'!$A:$FP,FW$321,FALSE)/8,VLOOKUP(VLOOKUP($A178,csapatok!$A:$NN,FW$320,FALSE),'csapat-ranglista'!$A:$FP,FW$321,FALSE)/4),0)</f>
        <v>0</v>
      </c>
      <c r="FX178" s="223">
        <f>IFERROR(IF(RIGHT(VLOOKUP($A178,csapatok!$A:$NN,FX$320,FALSE),5)="Csere",VLOOKUP(LEFT(VLOOKUP($A178,csapatok!$A:$NN,FX$320,FALSE),LEN(VLOOKUP($A178,csapatok!$A:$NN,FX$320,FALSE))-6),'csapat-ranglista'!$A:$FP,FX$321,FALSE)/8,VLOOKUP(VLOOKUP($A178,csapatok!$A:$NN,FX$320,FALSE),'csapat-ranglista'!$A:$FP,FX$321,FALSE)/4),0)</f>
        <v>0</v>
      </c>
      <c r="FY178" s="223">
        <f>IFERROR(IF(RIGHT(VLOOKUP($A178,csapatok!$A:$NN,FY$320,FALSE),5)="Csere",VLOOKUP(LEFT(VLOOKUP($A178,csapatok!$A:$NN,FY$320,FALSE),LEN(VLOOKUP($A178,csapatok!$A:$NN,FY$320,FALSE))-6),'csapat-ranglista'!$A:$FP,FY$321,FALSE)/8,VLOOKUP(VLOOKUP($A178,csapatok!$A:$NN,FY$320,FALSE),'csapat-ranglista'!$A:$FP,FY$321,FALSE)/4),0)</f>
        <v>0</v>
      </c>
      <c r="FZ178" s="223">
        <f>IFERROR(IF(RIGHT(VLOOKUP($A178,csapatok!$A:$NN,FZ$320,FALSE),5)="Csere",VLOOKUP(LEFT(VLOOKUP($A178,csapatok!$A:$NN,FZ$320,FALSE),LEN(VLOOKUP($A178,csapatok!$A:$NN,FZ$320,FALSE))-6),'csapat-ranglista'!$A:$FP,FZ$321,FALSE)/8,VLOOKUP(VLOOKUP($A178,csapatok!$A:$NN,FZ$320,FALSE),'csapat-ranglista'!$A:$FP,FZ$321,FALSE)/4),0)</f>
        <v>0</v>
      </c>
      <c r="GA178" s="223">
        <f>IFERROR(IF(RIGHT(VLOOKUP($A178,csapatok!$A:$NN,GA$320,FALSE),5)="Csere",VLOOKUP(LEFT(VLOOKUP($A178,csapatok!$A:$NN,GA$320,FALSE),LEN(VLOOKUP($A178,csapatok!$A:$NN,GA$320,FALSE))-6),'csapat-ranglista'!$A:$FP,GA$321,FALSE)/8,VLOOKUP(VLOOKUP($A178,csapatok!$A:$NN,GA$320,FALSE),'csapat-ranglista'!$A:$FP,GA$321,FALSE)/4),0)</f>
        <v>0</v>
      </c>
      <c r="GB178" s="223">
        <f>IFERROR(IF(RIGHT(VLOOKUP($A178,csapatok!$A:$NN,GB$320,FALSE),5)="Csere",VLOOKUP(LEFT(VLOOKUP($A178,csapatok!$A:$NN,GB$320,FALSE),LEN(VLOOKUP($A178,csapatok!$A:$NN,GB$320,FALSE))-6),'csapat-ranglista'!$A:$FP,GB$321,FALSE)/8,VLOOKUP(VLOOKUP($A178,csapatok!$A:$NN,GB$320,FALSE),'csapat-ranglista'!$A:$FP,GB$321,FALSE)/4),0)</f>
        <v>0</v>
      </c>
      <c r="GC178" s="223">
        <f>IFERROR(IF(RIGHT(VLOOKUP($A178,csapatok!$A:$NN,GC$320,FALSE),5)="Csere",VLOOKUP(LEFT(VLOOKUP($A178,csapatok!$A:$NN,GC$320,FALSE),LEN(VLOOKUP($A178,csapatok!$A:$NN,GC$320,FALSE))-6),'csapat-ranglista'!$A:$FP,GC$321,FALSE)/8,VLOOKUP(VLOOKUP($A178,csapatok!$A:$NN,GC$320,FALSE),'csapat-ranglista'!$A:$FP,GC$321,FALSE)/4),0)</f>
        <v>0</v>
      </c>
      <c r="GD178" s="247">
        <f>SUM(EQ178:GC178)</f>
        <v>0</v>
      </c>
    </row>
    <row r="179" spans="1:186">
      <c r="A179" s="32" t="s">
        <v>142</v>
      </c>
      <c r="B179" s="131">
        <v>25262</v>
      </c>
      <c r="C179" s="131" t="str">
        <f>IF(B179=0,"",IF(B179&lt;$C$1,"felnőtt","ifi"))</f>
        <v>felnőtt</v>
      </c>
      <c r="D179" s="32" t="s">
        <v>101</v>
      </c>
      <c r="E179" s="45">
        <v>2.6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f>IFERROR(IF(RIGHT(VLOOKUP($A179,csapatok!$A:$BL,X$320,FALSE),5)="Csere",VLOOKUP(LEFT(VLOOKUP($A179,csapatok!$A:$BL,X$320,FALSE),LEN(VLOOKUP($A179,csapatok!$A:$BL,X$320,FALSE))-6),'csapat-ranglista'!$A:$FP,X$321,FALSE)/8,VLOOKUP(VLOOKUP($A179,csapatok!$A:$BL,X$320,FALSE),'csapat-ranglista'!$A:$FP,X$321,FALSE)/4),0)</f>
        <v>0</v>
      </c>
      <c r="Y179" s="32">
        <f>IFERROR(IF(RIGHT(VLOOKUP($A179,csapatok!$A:$BL,Y$320,FALSE),5)="Csere",VLOOKUP(LEFT(VLOOKUP($A179,csapatok!$A:$BL,Y$320,FALSE),LEN(VLOOKUP($A179,csapatok!$A:$BL,Y$320,FALSE))-6),'csapat-ranglista'!$A:$FP,Y$321,FALSE)/8,VLOOKUP(VLOOKUP($A179,csapatok!$A:$BL,Y$320,FALSE),'csapat-ranglista'!$A:$FP,Y$321,FALSE)/4),0)</f>
        <v>0</v>
      </c>
      <c r="Z179" s="32">
        <f>IFERROR(IF(RIGHT(VLOOKUP($A179,csapatok!$A:$BL,Z$320,FALSE),5)="Csere",VLOOKUP(LEFT(VLOOKUP($A179,csapatok!$A:$BL,Z$320,FALSE),LEN(VLOOKUP($A179,csapatok!$A:$BL,Z$320,FALSE))-6),'csapat-ranglista'!$A:$FP,Z$321,FALSE)/8,VLOOKUP(VLOOKUP($A179,csapatok!$A:$BL,Z$320,FALSE),'csapat-ranglista'!$A:$FP,Z$321,FALSE)/4),0)</f>
        <v>0</v>
      </c>
      <c r="AA179" s="32">
        <f>IFERROR(IF(RIGHT(VLOOKUP($A179,csapatok!$A:$BL,AA$320,FALSE),5)="Csere",VLOOKUP(LEFT(VLOOKUP($A179,csapatok!$A:$BL,AA$320,FALSE),LEN(VLOOKUP($A179,csapatok!$A:$BL,AA$320,FALSE))-6),'csapat-ranglista'!$A:$FP,AA$321,FALSE)/8,VLOOKUP(VLOOKUP($A179,csapatok!$A:$BL,AA$320,FALSE),'csapat-ranglista'!$A:$FP,AA$321,FALSE)/4),0)</f>
        <v>0</v>
      </c>
      <c r="AB179" s="223">
        <f>IFERROR(IF(RIGHT(VLOOKUP($A179,csapatok!$A:$BL,AB$320,FALSE),5)="Csere",VLOOKUP(LEFT(VLOOKUP($A179,csapatok!$A:$BL,AB$320,FALSE),LEN(VLOOKUP($A179,csapatok!$A:$BL,AB$320,FALSE))-6),'csapat-ranglista'!$A:$FP,AB$321,FALSE)/8,VLOOKUP(VLOOKUP($A179,csapatok!$A:$BL,AB$320,FALSE),'csapat-ranglista'!$A:$FP,AB$321,FALSE)/4),0)</f>
        <v>0</v>
      </c>
      <c r="AC179" s="223">
        <f>IFERROR(IF(RIGHT(VLOOKUP($A179,csapatok!$A:$BL,AC$320,FALSE),5)="Csere",VLOOKUP(LEFT(VLOOKUP($A179,csapatok!$A:$BL,AC$320,FALSE),LEN(VLOOKUP($A179,csapatok!$A:$BL,AC$320,FALSE))-6),'csapat-ranglista'!$A:$FP,AC$321,FALSE)/8,VLOOKUP(VLOOKUP($A179,csapatok!$A:$BL,AC$320,FALSE),'csapat-ranglista'!$A:$FP,AC$321,FALSE)/4),0)</f>
        <v>0</v>
      </c>
      <c r="AD179" s="223">
        <f>IFERROR(IF(RIGHT(VLOOKUP($A179,csapatok!$A:$BL,AD$320,FALSE),5)="Csere",VLOOKUP(LEFT(VLOOKUP($A179,csapatok!$A:$BL,AD$320,FALSE),LEN(VLOOKUP($A179,csapatok!$A:$BL,AD$320,FALSE))-6),'csapat-ranglista'!$A:$FP,AD$321,FALSE)/8,VLOOKUP(VLOOKUP($A179,csapatok!$A:$BL,AD$320,FALSE),'csapat-ranglista'!$A:$FP,AD$321,FALSE)/4),0)</f>
        <v>0</v>
      </c>
      <c r="AE179" s="223">
        <f>IFERROR(IF(RIGHT(VLOOKUP($A179,csapatok!$A:$BL,AE$320,FALSE),5)="Csere",VLOOKUP(LEFT(VLOOKUP($A179,csapatok!$A:$BL,AE$320,FALSE),LEN(VLOOKUP($A179,csapatok!$A:$BL,AE$320,FALSE))-6),'csapat-ranglista'!$A:$FP,AE$321,FALSE)/8,VLOOKUP(VLOOKUP($A179,csapatok!$A:$BL,AE$320,FALSE),'csapat-ranglista'!$A:$FP,AE$321,FALSE)/4),0)</f>
        <v>0</v>
      </c>
      <c r="AF179" s="223">
        <f>IFERROR(IF(RIGHT(VLOOKUP($A179,csapatok!$A:$BL,AF$320,FALSE),5)="Csere",VLOOKUP(LEFT(VLOOKUP($A179,csapatok!$A:$BL,AF$320,FALSE),LEN(VLOOKUP($A179,csapatok!$A:$BL,AF$320,FALSE))-6),'csapat-ranglista'!$A:$FP,AF$321,FALSE)/8,VLOOKUP(VLOOKUP($A179,csapatok!$A:$BL,AF$320,FALSE),'csapat-ranglista'!$A:$FP,AF$321,FALSE)/4),0)</f>
        <v>0</v>
      </c>
      <c r="AG179" s="223">
        <f>IFERROR(IF(RIGHT(VLOOKUP($A179,csapatok!$A:$BL,AG$320,FALSE),5)="Csere",VLOOKUP(LEFT(VLOOKUP($A179,csapatok!$A:$BL,AG$320,FALSE),LEN(VLOOKUP($A179,csapatok!$A:$BL,AG$320,FALSE))-6),'csapat-ranglista'!$A:$FP,AG$321,FALSE)/8,VLOOKUP(VLOOKUP($A179,csapatok!$A:$BL,AG$320,FALSE),'csapat-ranglista'!$A:$FP,AG$321,FALSE)/4),0)</f>
        <v>0</v>
      </c>
      <c r="AH179" s="223">
        <f>IFERROR(IF(RIGHT(VLOOKUP($A179,csapatok!$A:$BL,AH$320,FALSE),5)="Csere",VLOOKUP(LEFT(VLOOKUP($A179,csapatok!$A:$BL,AH$320,FALSE),LEN(VLOOKUP($A179,csapatok!$A:$BL,AH$320,FALSE))-6),'csapat-ranglista'!$A:$FP,AH$321,FALSE)/8,VLOOKUP(VLOOKUP($A179,csapatok!$A:$BL,AH$320,FALSE),'csapat-ranglista'!$A:$FP,AH$321,FALSE)/4),0)</f>
        <v>0</v>
      </c>
      <c r="AI179" s="223">
        <f>IFERROR(IF(RIGHT(VLOOKUP($A179,csapatok!$A:$BL,AI$320,FALSE),5)="Csere",VLOOKUP(LEFT(VLOOKUP($A179,csapatok!$A:$BL,AI$320,FALSE),LEN(VLOOKUP($A179,csapatok!$A:$BL,AI$320,FALSE))-6),'csapat-ranglista'!$A:$FP,AI$321,FALSE)/8,VLOOKUP(VLOOKUP($A179,csapatok!$A:$BL,AI$320,FALSE),'csapat-ranglista'!$A:$FP,AI$321,FALSE)/4),0)</f>
        <v>0</v>
      </c>
      <c r="AJ179" s="223">
        <f>IFERROR(IF(RIGHT(VLOOKUP($A179,csapatok!$A:$BL,AJ$320,FALSE),5)="Csere",VLOOKUP(LEFT(VLOOKUP($A179,csapatok!$A:$BL,AJ$320,FALSE),LEN(VLOOKUP($A179,csapatok!$A:$BL,AJ$320,FALSE))-6),'csapat-ranglista'!$A:$FP,AJ$321,FALSE)/8,VLOOKUP(VLOOKUP($A179,csapatok!$A:$BL,AJ$320,FALSE),'csapat-ranglista'!$A:$FP,AJ$321,FALSE)/2),0)</f>
        <v>0</v>
      </c>
      <c r="AK179" s="223">
        <f>IFERROR(IF(RIGHT(VLOOKUP($A179,csapatok!$A:$CN,AK$320,FALSE),5)="Csere",VLOOKUP(LEFT(VLOOKUP($A179,csapatok!$A:$CN,AK$320,FALSE),LEN(VLOOKUP($A179,csapatok!$A:$CN,AK$320,FALSE))-6),'csapat-ranglista'!$A:$FP,AK$321,FALSE)/8,VLOOKUP(VLOOKUP($A179,csapatok!$A:$CN,AK$320,FALSE),'csapat-ranglista'!$A:$FP,AK$321,FALSE)/4),0)</f>
        <v>0</v>
      </c>
      <c r="AL179" s="223">
        <f>IFERROR(IF(RIGHT(VLOOKUP($A179,csapatok!$A:$CN,AL$320,FALSE),5)="Csere",VLOOKUP(LEFT(VLOOKUP($A179,csapatok!$A:$CN,AL$320,FALSE),LEN(VLOOKUP($A179,csapatok!$A:$CN,AL$320,FALSE))-6),'csapat-ranglista'!$A:$FP,AL$321,FALSE)/8,VLOOKUP(VLOOKUP($A179,csapatok!$A:$CN,AL$320,FALSE),'csapat-ranglista'!$A:$FP,AL$321,FALSE)/4),0)</f>
        <v>0</v>
      </c>
      <c r="AM179" s="223">
        <f>IFERROR(IF(RIGHT(VLOOKUP($A179,csapatok!$A:$CN,AM$320,FALSE),5)="Csere",VLOOKUP(LEFT(VLOOKUP($A179,csapatok!$A:$CN,AM$320,FALSE),LEN(VLOOKUP($A179,csapatok!$A:$CN,AM$320,FALSE))-6),'csapat-ranglista'!$A:$FP,AM$321,FALSE)/8,VLOOKUP(VLOOKUP($A179,csapatok!$A:$CN,AM$320,FALSE),'csapat-ranglista'!$A:$FP,AM$321,FALSE)/4),0)</f>
        <v>0</v>
      </c>
      <c r="AN179" s="223">
        <f>IFERROR(IF(RIGHT(VLOOKUP($A179,csapatok!$A:$CN,AN$320,FALSE),5)="Csere",VLOOKUP(LEFT(VLOOKUP($A179,csapatok!$A:$CN,AN$320,FALSE),LEN(VLOOKUP($A179,csapatok!$A:$CN,AN$320,FALSE))-6),'csapat-ranglista'!$A:$FP,AN$321,FALSE)/8,VLOOKUP(VLOOKUP($A179,csapatok!$A:$CN,AN$320,FALSE),'csapat-ranglista'!$A:$FP,AN$321,FALSE)/4),0)</f>
        <v>0</v>
      </c>
      <c r="AO179" s="223">
        <f>IFERROR(IF(RIGHT(VLOOKUP($A179,csapatok!$A:$CN,AO$320,FALSE),5)="Csere",VLOOKUP(LEFT(VLOOKUP($A179,csapatok!$A:$CN,AO$320,FALSE),LEN(VLOOKUP($A179,csapatok!$A:$CN,AO$320,FALSE))-6),'csapat-ranglista'!$A:$FP,AO$321,FALSE)/8,VLOOKUP(VLOOKUP($A179,csapatok!$A:$CN,AO$320,FALSE),'csapat-ranglista'!$A:$FP,AO$321,FALSE)/4),0)</f>
        <v>0</v>
      </c>
      <c r="AP179" s="223">
        <f>IFERROR(IF(RIGHT(VLOOKUP($A179,csapatok!$A:$CN,AP$320,FALSE),5)="Csere",VLOOKUP(LEFT(VLOOKUP($A179,csapatok!$A:$CN,AP$320,FALSE),LEN(VLOOKUP($A179,csapatok!$A:$CN,AP$320,FALSE))-6),'csapat-ranglista'!$A:$FP,AP$321,FALSE)/8,VLOOKUP(VLOOKUP($A179,csapatok!$A:$CN,AP$320,FALSE),'csapat-ranglista'!$A:$FP,AP$321,FALSE)/4),0)</f>
        <v>0</v>
      </c>
      <c r="AQ179" s="223">
        <f>IFERROR(IF(RIGHT(VLOOKUP($A179,csapatok!$A:$CN,AQ$320,FALSE),5)="Csere",VLOOKUP(LEFT(VLOOKUP($A179,csapatok!$A:$CN,AQ$320,FALSE),LEN(VLOOKUP($A179,csapatok!$A:$CN,AQ$320,FALSE))-6),'csapat-ranglista'!$A:$FP,AQ$321,FALSE)/8,VLOOKUP(VLOOKUP($A179,csapatok!$A:$CN,AQ$320,FALSE),'csapat-ranglista'!$A:$FP,AQ$321,FALSE)/4),0)</f>
        <v>0</v>
      </c>
      <c r="AR179" s="223">
        <f>IFERROR(IF(RIGHT(VLOOKUP($A179,csapatok!$A:$CN,AR$320,FALSE),5)="Csere",VLOOKUP(LEFT(VLOOKUP($A179,csapatok!$A:$CN,AR$320,FALSE),LEN(VLOOKUP($A179,csapatok!$A:$CN,AR$320,FALSE))-6),'csapat-ranglista'!$A:$FP,AR$321,FALSE)/8,VLOOKUP(VLOOKUP($A179,csapatok!$A:$CN,AR$320,FALSE),'csapat-ranglista'!$A:$FP,AR$321,FALSE)/4),0)</f>
        <v>0</v>
      </c>
      <c r="AS179" s="223">
        <f>IFERROR(IF(RIGHT(VLOOKUP($A179,csapatok!$A:$CN,AS$320,FALSE),5)="Csere",VLOOKUP(LEFT(VLOOKUP($A179,csapatok!$A:$CN,AS$320,FALSE),LEN(VLOOKUP($A179,csapatok!$A:$CN,AS$320,FALSE))-6),'csapat-ranglista'!$A:$FP,AS$321,FALSE)/8,VLOOKUP(VLOOKUP($A179,csapatok!$A:$CN,AS$320,FALSE),'csapat-ranglista'!$A:$FP,AS$321,FALSE)/4),0)</f>
        <v>0</v>
      </c>
      <c r="AT179" s="223">
        <f>IFERROR(IF(RIGHT(VLOOKUP($A179,csapatok!$A:$CN,AT$320,FALSE),5)="Csere",VLOOKUP(LEFT(VLOOKUP($A179,csapatok!$A:$CN,AT$320,FALSE),LEN(VLOOKUP($A179,csapatok!$A:$CN,AT$320,FALSE))-6),'csapat-ranglista'!$A:$FP,AT$321,FALSE)/8,VLOOKUP(VLOOKUP($A179,csapatok!$A:$CN,AT$320,FALSE),'csapat-ranglista'!$A:$FP,AT$321,FALSE)/4),0)</f>
        <v>0</v>
      </c>
      <c r="AU179" s="223">
        <f>IFERROR(IF(RIGHT(VLOOKUP($A179,csapatok!$A:$CN,AU$320,FALSE),5)="Csere",VLOOKUP(LEFT(VLOOKUP($A179,csapatok!$A:$CN,AU$320,FALSE),LEN(VLOOKUP($A179,csapatok!$A:$CN,AU$320,FALSE))-6),'csapat-ranglista'!$A:$FP,AU$321,FALSE)/8,VLOOKUP(VLOOKUP($A179,csapatok!$A:$CN,AU$320,FALSE),'csapat-ranglista'!$A:$FP,AU$321,FALSE)/4),0)</f>
        <v>0</v>
      </c>
      <c r="AV179" s="223">
        <f>IFERROR(IF(RIGHT(VLOOKUP($A179,csapatok!$A:$CN,AV$320,FALSE),5)="Csere",VLOOKUP(LEFT(VLOOKUP($A179,csapatok!$A:$CN,AV$320,FALSE),LEN(VLOOKUP($A179,csapatok!$A:$CN,AV$320,FALSE))-6),'csapat-ranglista'!$A:$FP,AV$321,FALSE)/8,VLOOKUP(VLOOKUP($A179,csapatok!$A:$CN,AV$320,FALSE),'csapat-ranglista'!$A:$FP,AV$321,FALSE)/4),0)</f>
        <v>0</v>
      </c>
      <c r="AW179" s="223">
        <f>IFERROR(IF(RIGHT(VLOOKUP($A179,csapatok!$A:$CN,AW$320,FALSE),5)="Csere",VLOOKUP(LEFT(VLOOKUP($A179,csapatok!$A:$CN,AW$320,FALSE),LEN(VLOOKUP($A179,csapatok!$A:$CN,AW$320,FALSE))-6),'csapat-ranglista'!$A:$FP,AW$321,FALSE)/8,VLOOKUP(VLOOKUP($A179,csapatok!$A:$CN,AW$320,FALSE),'csapat-ranglista'!$A:$FP,AW$321,FALSE)/4),0)</f>
        <v>0</v>
      </c>
      <c r="AX179" s="223">
        <f>IFERROR(IF(RIGHT(VLOOKUP($A179,csapatok!$A:$CN,AX$320,FALSE),5)="Csere",VLOOKUP(LEFT(VLOOKUP($A179,csapatok!$A:$CN,AX$320,FALSE),LEN(VLOOKUP($A179,csapatok!$A:$CN,AX$320,FALSE))-6),'csapat-ranglista'!$A:$FP,AX$321,FALSE)/8,VLOOKUP(VLOOKUP($A179,csapatok!$A:$CN,AX$320,FALSE),'csapat-ranglista'!$A:$FP,AX$321,FALSE)/4),0)</f>
        <v>0</v>
      </c>
      <c r="AY179" s="223">
        <f>IFERROR(IF(RIGHT(VLOOKUP($A179,csapatok!$A:$NN,AY$320,FALSE),5)="Csere",VLOOKUP(LEFT(VLOOKUP($A179,csapatok!$A:$NN,AY$320,FALSE),LEN(VLOOKUP($A179,csapatok!$A:$NN,AY$320,FALSE))-6),'csapat-ranglista'!$A:$FP,AY$321,FALSE)/8,VLOOKUP(VLOOKUP($A179,csapatok!$A:$NN,AY$320,FALSE),'csapat-ranglista'!$A:$FP,AY$321,FALSE)/4),0)</f>
        <v>0</v>
      </c>
      <c r="AZ179" s="223">
        <f>IFERROR(IF(RIGHT(VLOOKUP($A179,csapatok!$A:$NN,AZ$320,FALSE),5)="Csere",VLOOKUP(LEFT(VLOOKUP($A179,csapatok!$A:$NN,AZ$320,FALSE),LEN(VLOOKUP($A179,csapatok!$A:$NN,AZ$320,FALSE))-6),'csapat-ranglista'!$A:$FP,AZ$321,FALSE)/8,VLOOKUP(VLOOKUP($A179,csapatok!$A:$NN,AZ$320,FALSE),'csapat-ranglista'!$A:$FP,AZ$321,FALSE)/4),0)</f>
        <v>0</v>
      </c>
      <c r="BA179" s="223">
        <f>IFERROR(IF(RIGHT(VLOOKUP($A179,csapatok!$A:$NN,BA$320,FALSE),5)="Csere",VLOOKUP(LEFT(VLOOKUP($A179,csapatok!$A:$NN,BA$320,FALSE),LEN(VLOOKUP($A179,csapatok!$A:$NN,BA$320,FALSE))-6),'csapat-ranglista'!$A:$FP,BA$321,FALSE)/8,VLOOKUP(VLOOKUP($A179,csapatok!$A:$NN,BA$320,FALSE),'csapat-ranglista'!$A:$FP,BA$321,FALSE)/4),0)</f>
        <v>0</v>
      </c>
      <c r="BB179" s="223">
        <f>IFERROR(IF(RIGHT(VLOOKUP($A179,csapatok!$A:$NN,BB$320,FALSE),5)="Csere",VLOOKUP(LEFT(VLOOKUP($A179,csapatok!$A:$NN,BB$320,FALSE),LEN(VLOOKUP($A179,csapatok!$A:$NN,BB$320,FALSE))-6),'csapat-ranglista'!$A:$FP,BB$321,FALSE)/8,VLOOKUP(VLOOKUP($A179,csapatok!$A:$NN,BB$320,FALSE),'csapat-ranglista'!$A:$FP,BB$321,FALSE)/4),0)</f>
        <v>0</v>
      </c>
      <c r="BC179" s="224">
        <f>versenyek!$ES$11*IFERROR(VLOOKUP(VLOOKUP($A179,versenyek!ER:ET,3,FALSE),szabalyok!$A$16:$B$23,2,FALSE)/4,0)</f>
        <v>0</v>
      </c>
      <c r="BD179" s="224">
        <f>versenyek!$EV$11*IFERROR(VLOOKUP(VLOOKUP($A179,versenyek!EU:EW,3,FALSE),szabalyok!$A$16:$B$23,2,FALSE)/4,0)</f>
        <v>0</v>
      </c>
      <c r="BE179" s="223">
        <f>IFERROR(IF(RIGHT(VLOOKUP($A179,csapatok!$A:$NN,BE$320,FALSE),5)="Csere",VLOOKUP(LEFT(VLOOKUP($A179,csapatok!$A:$NN,BE$320,FALSE),LEN(VLOOKUP($A179,csapatok!$A:$NN,BE$320,FALSE))-6),'csapat-ranglista'!$A:$FP,BE$321,FALSE)/8,VLOOKUP(VLOOKUP($A179,csapatok!$A:$NN,BE$320,FALSE),'csapat-ranglista'!$A:$FP,BE$321,FALSE)/4),0)</f>
        <v>0</v>
      </c>
      <c r="BF179" s="223">
        <f>IFERROR(IF(RIGHT(VLOOKUP($A179,csapatok!$A:$NN,BF$320,FALSE),5)="Csere",VLOOKUP(LEFT(VLOOKUP($A179,csapatok!$A:$NN,BF$320,FALSE),LEN(VLOOKUP($A179,csapatok!$A:$NN,BF$320,FALSE))-6),'csapat-ranglista'!$A:$FP,BF$321,FALSE)/8,VLOOKUP(VLOOKUP($A179,csapatok!$A:$NN,BF$320,FALSE),'csapat-ranglista'!$A:$FP,BF$321,FALSE)/4),0)</f>
        <v>0</v>
      </c>
      <c r="BG179" s="223">
        <f>IFERROR(IF(RIGHT(VLOOKUP($A179,csapatok!$A:$NN,BG$320,FALSE),5)="Csere",VLOOKUP(LEFT(VLOOKUP($A179,csapatok!$A:$NN,BG$320,FALSE),LEN(VLOOKUP($A179,csapatok!$A:$NN,BG$320,FALSE))-6),'csapat-ranglista'!$A:$FP,BG$321,FALSE)/8,VLOOKUP(VLOOKUP($A179,csapatok!$A:$NN,BG$320,FALSE),'csapat-ranglista'!$A:$FP,BG$321,FALSE)/4),0)</f>
        <v>0</v>
      </c>
      <c r="BH179" s="223">
        <f>IFERROR(IF(RIGHT(VLOOKUP($A179,csapatok!$A:$NN,BH$320,FALSE),5)="Csere",VLOOKUP(LEFT(VLOOKUP($A179,csapatok!$A:$NN,BH$320,FALSE),LEN(VLOOKUP($A179,csapatok!$A:$NN,BH$320,FALSE))-6),'csapat-ranglista'!$A:$FP,BH$321,FALSE)/8,VLOOKUP(VLOOKUP($A179,csapatok!$A:$NN,BH$320,FALSE),'csapat-ranglista'!$A:$FP,BH$321,FALSE)/4),0)</f>
        <v>0</v>
      </c>
      <c r="BI179" s="223">
        <f>IFERROR(IF(RIGHT(VLOOKUP($A179,csapatok!$A:$NN,BI$320,FALSE),5)="Csere",VLOOKUP(LEFT(VLOOKUP($A179,csapatok!$A:$NN,BI$320,FALSE),LEN(VLOOKUP($A179,csapatok!$A:$NN,BI$320,FALSE))-6),'csapat-ranglista'!$A:$FP,BI$321,FALSE)/8,VLOOKUP(VLOOKUP($A179,csapatok!$A:$NN,BI$320,FALSE),'csapat-ranglista'!$A:$FP,BI$321,FALSE)/4),0)</f>
        <v>0</v>
      </c>
      <c r="BJ179" s="223">
        <f>IFERROR(IF(RIGHT(VLOOKUP($A179,csapatok!$A:$NN,BJ$320,FALSE),5)="Csere",VLOOKUP(LEFT(VLOOKUP($A179,csapatok!$A:$NN,BJ$320,FALSE),LEN(VLOOKUP($A179,csapatok!$A:$NN,BJ$320,FALSE))-6),'csapat-ranglista'!$A:$FP,BJ$321,FALSE)/8,VLOOKUP(VLOOKUP($A179,csapatok!$A:$NN,BJ$320,FALSE),'csapat-ranglista'!$A:$FP,BJ$321,FALSE)/4),0)</f>
        <v>0</v>
      </c>
      <c r="BK179" s="223">
        <f>IFERROR(IF(RIGHT(VLOOKUP($A179,csapatok!$A:$NN,BK$320,FALSE),5)="Csere",VLOOKUP(LEFT(VLOOKUP($A179,csapatok!$A:$NN,BK$320,FALSE),LEN(VLOOKUP($A179,csapatok!$A:$NN,BK$320,FALSE))-6),'csapat-ranglista'!$A:$FP,BK$321,FALSE)/8,VLOOKUP(VLOOKUP($A179,csapatok!$A:$NN,BK$320,FALSE),'csapat-ranglista'!$A:$FP,BK$321,FALSE)/4),0)</f>
        <v>0</v>
      </c>
      <c r="BL179" s="223">
        <f>IFERROR(IF(RIGHT(VLOOKUP($A179,csapatok!$A:$NN,BL$320,FALSE),5)="Csere",VLOOKUP(LEFT(VLOOKUP($A179,csapatok!$A:$NN,BL$320,FALSE),LEN(VLOOKUP($A179,csapatok!$A:$NN,BL$320,FALSE))-6),'csapat-ranglista'!$A:$FP,BL$321,FALSE)/8,VLOOKUP(VLOOKUP($A179,csapatok!$A:$NN,BL$320,FALSE),'csapat-ranglista'!$A:$FP,BL$321,FALSE)/4),0)</f>
        <v>0</v>
      </c>
      <c r="BM179" s="223">
        <f>IFERROR(IF(RIGHT(VLOOKUP($A179,csapatok!$A:$NN,BM$320,FALSE),5)="Csere",VLOOKUP(LEFT(VLOOKUP($A179,csapatok!$A:$NN,BM$320,FALSE),LEN(VLOOKUP($A179,csapatok!$A:$NN,BM$320,FALSE))-6),'csapat-ranglista'!$A:$FP,BM$321,FALSE)/8,VLOOKUP(VLOOKUP($A179,csapatok!$A:$NN,BM$320,FALSE),'csapat-ranglista'!$A:$FP,BM$321,FALSE)/4),0)</f>
        <v>0</v>
      </c>
      <c r="BN179" s="223">
        <f>IFERROR(IF(RIGHT(VLOOKUP($A179,csapatok!$A:$NN,BN$320,FALSE),5)="Csere",VLOOKUP(LEFT(VLOOKUP($A179,csapatok!$A:$NN,BN$320,FALSE),LEN(VLOOKUP($A179,csapatok!$A:$NN,BN$320,FALSE))-6),'csapat-ranglista'!$A:$FP,BN$321,FALSE)/8,VLOOKUP(VLOOKUP($A179,csapatok!$A:$NN,BN$320,FALSE),'csapat-ranglista'!$A:$FP,BN$321,FALSE)/4),0)</f>
        <v>0</v>
      </c>
      <c r="BO179" s="223">
        <f>IFERROR(IF(RIGHT(VLOOKUP($A179,csapatok!$A:$NN,BO$320,FALSE),5)="Csere",VLOOKUP(LEFT(VLOOKUP($A179,csapatok!$A:$NN,BO$320,FALSE),LEN(VLOOKUP($A179,csapatok!$A:$NN,BO$320,FALSE))-6),'csapat-ranglista'!$A:$FP,BO$321,FALSE)/8,VLOOKUP(VLOOKUP($A179,csapatok!$A:$NN,BO$320,FALSE),'csapat-ranglista'!$A:$FP,BO$321,FALSE)/4),0)</f>
        <v>0</v>
      </c>
      <c r="BP179" s="223">
        <f>IFERROR(IF(RIGHT(VLOOKUP($A179,csapatok!$A:$NN,BP$320,FALSE),5)="Csere",VLOOKUP(LEFT(VLOOKUP($A179,csapatok!$A:$NN,BP$320,FALSE),LEN(VLOOKUP($A179,csapatok!$A:$NN,BP$320,FALSE))-6),'csapat-ranglista'!$A:$FP,BP$321,FALSE)/8,VLOOKUP(VLOOKUP($A179,csapatok!$A:$NN,BP$320,FALSE),'csapat-ranglista'!$A:$FP,BP$321,FALSE)/4),0)</f>
        <v>0</v>
      </c>
      <c r="BQ179" s="223">
        <f>IFERROR(IF(RIGHT(VLOOKUP($A179,csapatok!$A:$NN,BQ$320,FALSE),5)="Csere",VLOOKUP(LEFT(VLOOKUP($A179,csapatok!$A:$NN,BQ$320,FALSE),LEN(VLOOKUP($A179,csapatok!$A:$NN,BQ$320,FALSE))-6),'csapat-ranglista'!$A:$FP,BQ$321,FALSE)/8,VLOOKUP(VLOOKUP($A179,csapatok!$A:$NN,BQ$320,FALSE),'csapat-ranglista'!$A:$FP,BQ$321,FALSE)/4),0)</f>
        <v>0</v>
      </c>
      <c r="BR179" s="223">
        <f>IFERROR(IF(RIGHT(VLOOKUP($A179,csapatok!$A:$NN,BR$320,FALSE),5)="Csere",VLOOKUP(LEFT(VLOOKUP($A179,csapatok!$A:$NN,BR$320,FALSE),LEN(VLOOKUP($A179,csapatok!$A:$NN,BR$320,FALSE))-6),'csapat-ranglista'!$A:$FP,BR$321,FALSE)/8,VLOOKUP(VLOOKUP($A179,csapatok!$A:$NN,BR$320,FALSE),'csapat-ranglista'!$A:$FP,BR$321,FALSE)/4),0)</f>
        <v>0</v>
      </c>
      <c r="BS179" s="223">
        <f>IFERROR(IF(RIGHT(VLOOKUP($A179,csapatok!$A:$NN,BS$320,FALSE),5)="Csere",VLOOKUP(LEFT(VLOOKUP($A179,csapatok!$A:$NN,BS$320,FALSE),LEN(VLOOKUP($A179,csapatok!$A:$NN,BS$320,FALSE))-6),'csapat-ranglista'!$A:$FP,BS$321,FALSE)/8,VLOOKUP(VLOOKUP($A179,csapatok!$A:$NN,BS$320,FALSE),'csapat-ranglista'!$A:$FP,BS$321,FALSE)/4),0)</f>
        <v>0</v>
      </c>
      <c r="BT179" s="223">
        <f>IFERROR(IF(RIGHT(VLOOKUP($A179,csapatok!$A:$NN,BT$320,FALSE),5)="Csere",VLOOKUP(LEFT(VLOOKUP($A179,csapatok!$A:$NN,BT$320,FALSE),LEN(VLOOKUP($A179,csapatok!$A:$NN,BT$320,FALSE))-6),'csapat-ranglista'!$A:$FP,BT$321,FALSE)/8,VLOOKUP(VLOOKUP($A179,csapatok!$A:$NN,BT$320,FALSE),'csapat-ranglista'!$A:$FP,BT$321,FALSE)/4),0)</f>
        <v>0</v>
      </c>
      <c r="BU179" s="223">
        <f>IFERROR(IF(RIGHT(VLOOKUP($A179,csapatok!$A:$NN,BU$320,FALSE),5)="Csere",VLOOKUP(LEFT(VLOOKUP($A179,csapatok!$A:$NN,BU$320,FALSE),LEN(VLOOKUP($A179,csapatok!$A:$NN,BU$320,FALSE))-6),'csapat-ranglista'!$A:$FP,BU$321,FALSE)/8,VLOOKUP(VLOOKUP($A179,csapatok!$A:$NN,BU$320,FALSE),'csapat-ranglista'!$A:$FP,BU$321,FALSE)/4),0)</f>
        <v>0</v>
      </c>
      <c r="BV179" s="223">
        <f>IFERROR(IF(RIGHT(VLOOKUP($A179,csapatok!$A:$NN,BV$320,FALSE),5)="Csere",VLOOKUP(LEFT(VLOOKUP($A179,csapatok!$A:$NN,BV$320,FALSE),LEN(VLOOKUP($A179,csapatok!$A:$NN,BV$320,FALSE))-6),'csapat-ranglista'!$A:$FP,BV$321,FALSE)/8,VLOOKUP(VLOOKUP($A179,csapatok!$A:$NN,BV$320,FALSE),'csapat-ranglista'!$A:$FP,BV$321,FALSE)/4),0)</f>
        <v>0</v>
      </c>
      <c r="BW179" s="223">
        <f>IFERROR(IF(RIGHT(VLOOKUP($A179,csapatok!$A:$NN,BW$320,FALSE),5)="Csere",VLOOKUP(LEFT(VLOOKUP($A179,csapatok!$A:$NN,BW$320,FALSE),LEN(VLOOKUP($A179,csapatok!$A:$NN,BW$320,FALSE))-6),'csapat-ranglista'!$A:$FP,BW$321,FALSE)/8,VLOOKUP(VLOOKUP($A179,csapatok!$A:$NN,BW$320,FALSE),'csapat-ranglista'!$A:$FP,BW$321,FALSE)/4),0)</f>
        <v>0</v>
      </c>
      <c r="BX179" s="223">
        <f>IFERROR(IF(RIGHT(VLOOKUP($A179,csapatok!$A:$NN,BX$320,FALSE),5)="Csere",VLOOKUP(LEFT(VLOOKUP($A179,csapatok!$A:$NN,BX$320,FALSE),LEN(VLOOKUP($A179,csapatok!$A:$NN,BX$320,FALSE))-6),'csapat-ranglista'!$A:$FP,BX$321,FALSE)/8,VLOOKUP(VLOOKUP($A179,csapatok!$A:$NN,BX$320,FALSE),'csapat-ranglista'!$A:$FP,BX$321,FALSE)/4),0)</f>
        <v>0</v>
      </c>
      <c r="BY179" s="223">
        <f>IFERROR(IF(RIGHT(VLOOKUP($A179,csapatok!$A:$NN,BY$320,FALSE),5)="Csere",VLOOKUP(LEFT(VLOOKUP($A179,csapatok!$A:$NN,BY$320,FALSE),LEN(VLOOKUP($A179,csapatok!$A:$NN,BY$320,FALSE))-6),'csapat-ranglista'!$A:$FP,BY$321,FALSE)/8,VLOOKUP(VLOOKUP($A179,csapatok!$A:$NN,BY$320,FALSE),'csapat-ranglista'!$A:$FP,BY$321,FALSE)/4),0)</f>
        <v>0</v>
      </c>
      <c r="BZ179" s="223">
        <f>IFERROR(IF(RIGHT(VLOOKUP($A179,csapatok!$A:$NN,BZ$320,FALSE),5)="Csere",VLOOKUP(LEFT(VLOOKUP($A179,csapatok!$A:$NN,BZ$320,FALSE),LEN(VLOOKUP($A179,csapatok!$A:$NN,BZ$320,FALSE))-6),'csapat-ranglista'!$A:$FP,BZ$321,FALSE)/8,VLOOKUP(VLOOKUP($A179,csapatok!$A:$NN,BZ$320,FALSE),'csapat-ranglista'!$A:$FP,BZ$321,FALSE)/4),0)</f>
        <v>0</v>
      </c>
      <c r="CA179" s="223">
        <f>IFERROR(IF(RIGHT(VLOOKUP($A179,csapatok!$A:$NN,CA$320,FALSE),5)="Csere",VLOOKUP(LEFT(VLOOKUP($A179,csapatok!$A:$NN,CA$320,FALSE),LEN(VLOOKUP($A179,csapatok!$A:$NN,CA$320,FALSE))-6),'csapat-ranglista'!$A:$FP,CA$321,FALSE)/8,VLOOKUP(VLOOKUP($A179,csapatok!$A:$NN,CA$320,FALSE),'csapat-ranglista'!$A:$FP,CA$321,FALSE)/4),0)</f>
        <v>0</v>
      </c>
      <c r="CB179" s="223">
        <f>IFERROR(IF(RIGHT(VLOOKUP($A179,csapatok!$A:$NN,CB$320,FALSE),5)="Csere",VLOOKUP(LEFT(VLOOKUP($A179,csapatok!$A:$NN,CB$320,FALSE),LEN(VLOOKUP($A179,csapatok!$A:$NN,CB$320,FALSE))-6),'csapat-ranglista'!$A:$FP,CB$321,FALSE)/8,VLOOKUP(VLOOKUP($A179,csapatok!$A:$NN,CB$320,FALSE),'csapat-ranglista'!$A:$FP,CB$321,FALSE)/4),0)</f>
        <v>0</v>
      </c>
      <c r="CC179" s="223">
        <f>IFERROR(IF(RIGHT(VLOOKUP($A179,csapatok!$A:$NN,CC$320,FALSE),5)="Csere",VLOOKUP(LEFT(VLOOKUP($A179,csapatok!$A:$NN,CC$320,FALSE),LEN(VLOOKUP($A179,csapatok!$A:$NN,CC$320,FALSE))-6),'csapat-ranglista'!$A:$FP,CC$321,FALSE)/8,VLOOKUP(VLOOKUP($A179,csapatok!$A:$NN,CC$320,FALSE),'csapat-ranglista'!$A:$FP,CC$321,FALSE)/4),0)</f>
        <v>0</v>
      </c>
      <c r="CD179" s="223">
        <f>IFERROR(IF(RIGHT(VLOOKUP($A179,csapatok!$A:$NN,CD$320,FALSE),5)="Csere",VLOOKUP(LEFT(VLOOKUP($A179,csapatok!$A:$NN,CD$320,FALSE),LEN(VLOOKUP($A179,csapatok!$A:$NN,CD$320,FALSE))-6),'csapat-ranglista'!$A:$FP,CD$321,FALSE)/8,VLOOKUP(VLOOKUP($A179,csapatok!$A:$NN,CD$320,FALSE),'csapat-ranglista'!$A:$FP,CD$321,FALSE)/4),0)</f>
        <v>0</v>
      </c>
      <c r="CE179" s="223">
        <f>IFERROR(IF(RIGHT(VLOOKUP($A179,csapatok!$A:$NN,CE$320,FALSE),5)="Csere",VLOOKUP(LEFT(VLOOKUP($A179,csapatok!$A:$NN,CE$320,FALSE),LEN(VLOOKUP($A179,csapatok!$A:$NN,CE$320,FALSE))-6),'csapat-ranglista'!$A:$FP,CE$321,FALSE)/8,VLOOKUP(VLOOKUP($A179,csapatok!$A:$NN,CE$320,FALSE),'csapat-ranglista'!$A:$FP,CE$321,FALSE)/4),0)</f>
        <v>0</v>
      </c>
      <c r="CF179" s="223">
        <f>IFERROR(IF(RIGHT(VLOOKUP($A179,csapatok!$A:$NN,CF$320,FALSE),5)="Csere",VLOOKUP(LEFT(VLOOKUP($A179,csapatok!$A:$NN,CF$320,FALSE),LEN(VLOOKUP($A179,csapatok!$A:$NN,CF$320,FALSE))-6),'csapat-ranglista'!$A:$FP,CF$321,FALSE)/8,VLOOKUP(VLOOKUP($A179,csapatok!$A:$NN,CF$320,FALSE),'csapat-ranglista'!$A:$FP,CF$321,FALSE)/4),0)</f>
        <v>0</v>
      </c>
      <c r="CG179" s="223">
        <f>IFERROR(IF(RIGHT(VLOOKUP($A179,csapatok!$A:$NN,CG$320,FALSE),5)="Csere",VLOOKUP(LEFT(VLOOKUP($A179,csapatok!$A:$NN,CG$320,FALSE),LEN(VLOOKUP($A179,csapatok!$A:$NN,CG$320,FALSE))-6),'csapat-ranglista'!$A:$FP,CG$321,FALSE)/8,VLOOKUP(VLOOKUP($A179,csapatok!$A:$NN,CG$320,FALSE),'csapat-ranglista'!$A:$FP,CG$321,FALSE)/4),0)</f>
        <v>0</v>
      </c>
      <c r="CH179" s="223">
        <f>IFERROR(IF(RIGHT(VLOOKUP($A179,csapatok!$A:$NN,CH$320,FALSE),5)="Csere",VLOOKUP(LEFT(VLOOKUP($A179,csapatok!$A:$NN,CH$320,FALSE),LEN(VLOOKUP($A179,csapatok!$A:$NN,CH$320,FALSE))-6),'csapat-ranglista'!$A:$FP,CH$321,FALSE)/8,VLOOKUP(VLOOKUP($A179,csapatok!$A:$NN,CH$320,FALSE),'csapat-ranglista'!$A:$FP,CH$321,FALSE)/4),0)</f>
        <v>0</v>
      </c>
      <c r="CI179" s="223">
        <f>IFERROR(IF(RIGHT(VLOOKUP($A179,csapatok!$A:$NN,CI$320,FALSE),5)="Csere",VLOOKUP(LEFT(VLOOKUP($A179,csapatok!$A:$NN,CI$320,FALSE),LEN(VLOOKUP($A179,csapatok!$A:$NN,CI$320,FALSE))-6),'csapat-ranglista'!$A:$FP,CI$321,FALSE)/8,VLOOKUP(VLOOKUP($A179,csapatok!$A:$NN,CI$320,FALSE),'csapat-ranglista'!$A:$FP,CI$321,FALSE)/4),0)</f>
        <v>0</v>
      </c>
      <c r="CJ179" s="224">
        <f>versenyek!$IQ$11*IFERROR(VLOOKUP(VLOOKUP($A179,versenyek!IP:IR,3,FALSE),szabalyok!$A$16:$B$23,2,FALSE)/4,0)</f>
        <v>0</v>
      </c>
      <c r="CK179" s="224">
        <f>versenyek!$IT$11*IFERROR(VLOOKUP(VLOOKUP($A179,versenyek!IS:IU,3,FALSE),szabalyok!$A$16:$B$23,2,FALSE)/4,0)</f>
        <v>0</v>
      </c>
      <c r="CL179" s="223">
        <f>IFERROR(IF(RIGHT(VLOOKUP($A179,csapatok!$A:$NN,CL$320,FALSE),5)="Csere",VLOOKUP(LEFT(VLOOKUP($A179,csapatok!$A:$NN,CL$320,FALSE),LEN(VLOOKUP($A179,csapatok!$A:$NN,CL$320,FALSE))-6),'csapat-ranglista'!$A:$FP,CL$321,FALSE)/8,VLOOKUP(VLOOKUP($A179,csapatok!$A:$NN,CL$320,FALSE),'csapat-ranglista'!$A:$FP,CL$321,FALSE)/4),0)</f>
        <v>0</v>
      </c>
      <c r="CM179" s="223">
        <f>IFERROR(IF(RIGHT(VLOOKUP($A179,csapatok!$A:$NN,CM$320,FALSE),5)="Csere",VLOOKUP(LEFT(VLOOKUP($A179,csapatok!$A:$NN,CM$320,FALSE),LEN(VLOOKUP($A179,csapatok!$A:$NN,CM$320,FALSE))-6),'csapat-ranglista'!$A:$FP,CM$321,FALSE)/8,VLOOKUP(VLOOKUP($A179,csapatok!$A:$NN,CM$320,FALSE),'csapat-ranglista'!$A:$FP,CM$321,FALSE)/4),0)</f>
        <v>0</v>
      </c>
      <c r="CN179" s="223">
        <f>IFERROR(IF(RIGHT(VLOOKUP($A179,csapatok!$A:$NN,CN$320,FALSE),5)="Csere",VLOOKUP(LEFT(VLOOKUP($A179,csapatok!$A:$NN,CN$320,FALSE),LEN(VLOOKUP($A179,csapatok!$A:$NN,CN$320,FALSE))-6),'csapat-ranglista'!$A:$FP,CN$321,FALSE)/8,VLOOKUP(VLOOKUP($A179,csapatok!$A:$NN,CN$320,FALSE),'csapat-ranglista'!$A:$FP,CN$321,FALSE)/4),0)</f>
        <v>0</v>
      </c>
      <c r="CO179" s="223">
        <f>IFERROR(IF(RIGHT(VLOOKUP($A179,csapatok!$A:$NN,CO$320,FALSE),5)="Csere",VLOOKUP(LEFT(VLOOKUP($A179,csapatok!$A:$NN,CO$320,FALSE),LEN(VLOOKUP($A179,csapatok!$A:$NN,CO$320,FALSE))-6),'csapat-ranglista'!$A:$FP,CO$321,FALSE)/8,VLOOKUP(VLOOKUP($A179,csapatok!$A:$NN,CO$320,FALSE),'csapat-ranglista'!$A:$FP,CO$321,FALSE)/4),0)</f>
        <v>0</v>
      </c>
      <c r="CP179" s="223">
        <f>IFERROR(IF(RIGHT(VLOOKUP($A179,csapatok!$A:$NN,CP$320,FALSE),5)="Csere",VLOOKUP(LEFT(VLOOKUP($A179,csapatok!$A:$NN,CP$320,FALSE),LEN(VLOOKUP($A179,csapatok!$A:$NN,CP$320,FALSE))-6),'csapat-ranglista'!$A:$FP,CP$321,FALSE)/8,VLOOKUP(VLOOKUP($A179,csapatok!$A:$NN,CP$320,FALSE),'csapat-ranglista'!$A:$FP,CP$321,FALSE)/4),0)</f>
        <v>0</v>
      </c>
      <c r="CQ179" s="223">
        <f>IFERROR(IF(RIGHT(VLOOKUP($A179,csapatok!$A:$NN,CQ$320,FALSE),5)="Csere",VLOOKUP(LEFT(VLOOKUP($A179,csapatok!$A:$NN,CQ$320,FALSE),LEN(VLOOKUP($A179,csapatok!$A:$NN,CQ$320,FALSE))-6),'csapat-ranglista'!$A:$FP,CQ$321,FALSE)/8,VLOOKUP(VLOOKUP($A179,csapatok!$A:$NN,CQ$320,FALSE),'csapat-ranglista'!$A:$FP,CQ$321,FALSE)/4),0)</f>
        <v>0</v>
      </c>
      <c r="CR179" s="223">
        <f>IFERROR(IF(RIGHT(VLOOKUP($A179,csapatok!$A:$NN,CR$320,FALSE),5)="Csere",VLOOKUP(LEFT(VLOOKUP($A179,csapatok!$A:$NN,CR$320,FALSE),LEN(VLOOKUP($A179,csapatok!$A:$NN,CR$320,FALSE))-6),'csapat-ranglista'!$A:$FP,CR$321,FALSE)/8,VLOOKUP(VLOOKUP($A179,csapatok!$A:$NN,CR$320,FALSE),'csapat-ranglista'!$A:$FP,CR$321,FALSE)/4),0)</f>
        <v>0</v>
      </c>
      <c r="CS179" s="223">
        <f>IFERROR(IF(RIGHT(VLOOKUP($A179,csapatok!$A:$NN,CS$320,FALSE),5)="Csere",VLOOKUP(LEFT(VLOOKUP($A179,csapatok!$A:$NN,CS$320,FALSE),LEN(VLOOKUP($A179,csapatok!$A:$NN,CS$320,FALSE))-6),'csapat-ranglista'!$A:$FP,CS$321,FALSE)/8,VLOOKUP(VLOOKUP($A179,csapatok!$A:$NN,CS$320,FALSE),'csapat-ranglista'!$A:$FP,CS$321,FALSE)/4),0)</f>
        <v>0</v>
      </c>
      <c r="CT179" s="223">
        <f>IFERROR(IF(RIGHT(VLOOKUP($A179,csapatok!$A:$NN,CT$320,FALSE),5)="Csere",VLOOKUP(LEFT(VLOOKUP($A179,csapatok!$A:$NN,CT$320,FALSE),LEN(VLOOKUP($A179,csapatok!$A:$NN,CT$320,FALSE))-6),'csapat-ranglista'!$A:$FP,CT$321,FALSE)/8,VLOOKUP(VLOOKUP($A179,csapatok!$A:$NN,CT$320,FALSE),'csapat-ranglista'!$A:$FP,CT$321,FALSE)/4),0)</f>
        <v>0</v>
      </c>
      <c r="CU179" s="223">
        <f>IFERROR(IF(RIGHT(VLOOKUP($A179,csapatok!$A:$NN,CU$320,FALSE),5)="Csere",VLOOKUP(LEFT(VLOOKUP($A179,csapatok!$A:$NN,CU$320,FALSE),LEN(VLOOKUP($A179,csapatok!$A:$NN,CU$320,FALSE))-6),'csapat-ranglista'!$A:$FP,CU$321,FALSE)/8,VLOOKUP(VLOOKUP($A179,csapatok!$A:$NN,CU$320,FALSE),'csapat-ranglista'!$A:$FP,CU$321,FALSE)/4),0)</f>
        <v>0</v>
      </c>
      <c r="CV179" s="223">
        <f>IFERROR(IF(RIGHT(VLOOKUP($A179,csapatok!$A:$NN,CV$320,FALSE),5)="Csere",VLOOKUP(LEFT(VLOOKUP($A179,csapatok!$A:$NN,CV$320,FALSE),LEN(VLOOKUP($A179,csapatok!$A:$NN,CV$320,FALSE))-6),'csapat-ranglista'!$A:$FP,CV$321,FALSE)/8,VLOOKUP(VLOOKUP($A179,csapatok!$A:$NN,CV$320,FALSE),'csapat-ranglista'!$A:$FP,CV$321,FALSE)/4),0)</f>
        <v>0</v>
      </c>
      <c r="CW179" s="223">
        <f>IFERROR(IF(RIGHT(VLOOKUP($A179,csapatok!$A:$NN,CW$320,FALSE),5)="Csere",VLOOKUP(LEFT(VLOOKUP($A179,csapatok!$A:$NN,CW$320,FALSE),LEN(VLOOKUP($A179,csapatok!$A:$NN,CW$320,FALSE))-6),'csapat-ranglista'!$A:$FP,CW$321,FALSE)/8,VLOOKUP(VLOOKUP($A179,csapatok!$A:$NN,CW$320,FALSE),'csapat-ranglista'!$A:$FP,CW$321,FALSE)/4),0)</f>
        <v>0</v>
      </c>
      <c r="CX179" s="223">
        <f>IFERROR(IF(RIGHT(VLOOKUP($A179,csapatok!$A:$NN,CX$320,FALSE),5)="Csere",VLOOKUP(LEFT(VLOOKUP($A179,csapatok!$A:$NN,CX$320,FALSE),LEN(VLOOKUP($A179,csapatok!$A:$NN,CX$320,FALSE))-6),'csapat-ranglista'!$A:$FP,CX$321,FALSE)/8,VLOOKUP(VLOOKUP($A179,csapatok!$A:$NN,CX$320,FALSE),'csapat-ranglista'!$A:$FP,CX$321,FALSE)/4),0)</f>
        <v>0</v>
      </c>
      <c r="CY179" s="223">
        <f>IFERROR(IF(RIGHT(VLOOKUP($A179,csapatok!$A:$NN,CY$320,FALSE),5)="Csere",VLOOKUP(LEFT(VLOOKUP($A179,csapatok!$A:$NN,CY$320,FALSE),LEN(VLOOKUP($A179,csapatok!$A:$NN,CY$320,FALSE))-6),'csapat-ranglista'!$A:$FP,CY$321,FALSE)/8,VLOOKUP(VLOOKUP($A179,csapatok!$A:$NN,CY$320,FALSE),'csapat-ranglista'!$A:$FP,CY$321,FALSE)/4),0)</f>
        <v>0</v>
      </c>
      <c r="CZ179" s="223">
        <f>IFERROR(IF(RIGHT(VLOOKUP($A179,csapatok!$A:$NN,CZ$320,FALSE),5)="Csere",VLOOKUP(LEFT(VLOOKUP($A179,csapatok!$A:$NN,CZ$320,FALSE),LEN(VLOOKUP($A179,csapatok!$A:$NN,CZ$320,FALSE))-6),'csapat-ranglista'!$A:$FP,CZ$321,FALSE)/8,VLOOKUP(VLOOKUP($A179,csapatok!$A:$NN,CZ$320,FALSE),'csapat-ranglista'!$A:$FP,CZ$321,FALSE)/4),0)</f>
        <v>0</v>
      </c>
      <c r="DA179" s="223">
        <f>IFERROR(IF(RIGHT(VLOOKUP($A179,csapatok!$A:$NN,DA$320,FALSE),5)="Csere",VLOOKUP(LEFT(VLOOKUP($A179,csapatok!$A:$NN,DA$320,FALSE),LEN(VLOOKUP($A179,csapatok!$A:$NN,DA$320,FALSE))-6),'csapat-ranglista'!$A:$FP,DA$321,FALSE)/8,VLOOKUP(VLOOKUP($A179,csapatok!$A:$NN,DA$320,FALSE),'csapat-ranglista'!$A:$FP,DA$321,FALSE)/4),0)</f>
        <v>0</v>
      </c>
      <c r="DB179" s="223">
        <f>IFERROR(IF(RIGHT(VLOOKUP($A179,csapatok!$A:$NN,DB$320,FALSE),5)="Csere",VLOOKUP(LEFT(VLOOKUP($A179,csapatok!$A:$NN,DB$320,FALSE),LEN(VLOOKUP($A179,csapatok!$A:$NN,DB$320,FALSE))-6),'csapat-ranglista'!$A:$FP,DB$321,FALSE)/8,VLOOKUP(VLOOKUP($A179,csapatok!$A:$NN,DB$320,FALSE),'csapat-ranglista'!$A:$FP,DB$321,FALSE)/4),0)</f>
        <v>0</v>
      </c>
      <c r="DC179" s="223">
        <f>IFERROR(IF(RIGHT(VLOOKUP($A179,csapatok!$A:$NN,DC$320,FALSE),5)="Csere",VLOOKUP(LEFT(VLOOKUP($A179,csapatok!$A:$NN,DC$320,FALSE),LEN(VLOOKUP($A179,csapatok!$A:$NN,DC$320,FALSE))-6),'csapat-ranglista'!$A:$FP,DC$321,FALSE)/8,VLOOKUP(VLOOKUP($A179,csapatok!$A:$NN,DC$320,FALSE),'csapat-ranglista'!$A:$FP,DC$321,FALSE)/4),0)</f>
        <v>0</v>
      </c>
      <c r="DD179" s="223">
        <f>IFERROR(IF(RIGHT(VLOOKUP($A179,csapatok!$A:$NN,DD$320,FALSE),5)="Csere",VLOOKUP(LEFT(VLOOKUP($A179,csapatok!$A:$NN,DD$320,FALSE),LEN(VLOOKUP($A179,csapatok!$A:$NN,DD$320,FALSE))-6),'csapat-ranglista'!$A:$FP,DD$321,FALSE)/8,VLOOKUP(VLOOKUP($A179,csapatok!$A:$NN,DD$320,FALSE),'csapat-ranglista'!$A:$FP,DD$321,FALSE)/4),0)</f>
        <v>0</v>
      </c>
      <c r="DE179" s="223">
        <f>IFERROR(IF(RIGHT(VLOOKUP($A179,csapatok!$A:$NN,DE$320,FALSE),5)="Csere",VLOOKUP(LEFT(VLOOKUP($A179,csapatok!$A:$NN,DE$320,FALSE),LEN(VLOOKUP($A179,csapatok!$A:$NN,DE$320,FALSE))-6),'csapat-ranglista'!$A:$FP,DE$321,FALSE)/8,VLOOKUP(VLOOKUP($A179,csapatok!$A:$NN,DE$320,FALSE),'csapat-ranglista'!$A:$FP,DE$321,FALSE)/4),0)</f>
        <v>0</v>
      </c>
      <c r="DF179" s="223">
        <f>IFERROR(IF(RIGHT(VLOOKUP($A179,csapatok!$A:$NN,DF$320,FALSE),5)="Csere",VLOOKUP(LEFT(VLOOKUP($A179,csapatok!$A:$NN,DF$320,FALSE),LEN(VLOOKUP($A179,csapatok!$A:$NN,DF$320,FALSE))-6),'csapat-ranglista'!$A:$FP,DF$321,FALSE)/8,VLOOKUP(VLOOKUP($A179,csapatok!$A:$NN,DF$320,FALSE),'csapat-ranglista'!$A:$FP,DF$321,FALSE)/4),0)</f>
        <v>0</v>
      </c>
      <c r="DG179" s="223">
        <f>IFERROR(IF(RIGHT(VLOOKUP($A179,csapatok!$A:$NN,DG$320,FALSE),5)="Csere",VLOOKUP(LEFT(VLOOKUP($A179,csapatok!$A:$NN,DG$320,FALSE),LEN(VLOOKUP($A179,csapatok!$A:$NN,DG$320,FALSE))-6),'csapat-ranglista'!$A:$FP,DG$321,FALSE)/8,VLOOKUP(VLOOKUP($A179,csapatok!$A:$NN,DG$320,FALSE),'csapat-ranglista'!$A:$FP,DG$321,FALSE)/4),0)</f>
        <v>0</v>
      </c>
      <c r="DH179" s="223">
        <f>IFERROR(IF(RIGHT(VLOOKUP($A179,csapatok!$A:$NN,DH$320,FALSE),5)="Csere",VLOOKUP(LEFT(VLOOKUP($A179,csapatok!$A:$NN,DH$320,FALSE),LEN(VLOOKUP($A179,csapatok!$A:$NN,DH$320,FALSE))-6),'csapat-ranglista'!$A:$FP,DH$321,FALSE)/8,VLOOKUP(VLOOKUP($A179,csapatok!$A:$NN,DH$320,FALSE),'csapat-ranglista'!$A:$FP,DH$321,FALSE)/4),0)</f>
        <v>0</v>
      </c>
      <c r="DI179" s="223">
        <f>IFERROR(IF(RIGHT(VLOOKUP($A179,csapatok!$A:$NN,DI$320,FALSE),5)="Csere",VLOOKUP(LEFT(VLOOKUP($A179,csapatok!$A:$NN,DI$320,FALSE),LEN(VLOOKUP($A179,csapatok!$A:$NN,DI$320,FALSE))-6),'csapat-ranglista'!$A:$FP,DI$321,FALSE)/8,VLOOKUP(VLOOKUP($A179,csapatok!$A:$NN,DI$320,FALSE),'csapat-ranglista'!$A:$FP,DI$321,FALSE)/4),0)</f>
        <v>0</v>
      </c>
      <c r="DJ179" s="223">
        <f>IFERROR(IF(RIGHT(VLOOKUP($A179,csapatok!$A:$NN,DJ$320,FALSE),5)="Csere",VLOOKUP(LEFT(VLOOKUP($A179,csapatok!$A:$NN,DJ$320,FALSE),LEN(VLOOKUP($A179,csapatok!$A:$NN,DJ$320,FALSE))-6),'csapat-ranglista'!$A:$FP,DJ$321,FALSE)/8,VLOOKUP(VLOOKUP($A179,csapatok!$A:$NN,DJ$320,FALSE),'csapat-ranglista'!$A:$FP,DJ$321,FALSE)/4),0)</f>
        <v>0</v>
      </c>
      <c r="DK179" s="223">
        <f>IFERROR(IF(RIGHT(VLOOKUP($A179,csapatok!$A:$NN,DK$320,FALSE),5)="Csere",VLOOKUP(LEFT(VLOOKUP($A179,csapatok!$A:$NN,DK$320,FALSE),LEN(VLOOKUP($A179,csapatok!$A:$NN,DK$320,FALSE))-6),'csapat-ranglista'!$A:$FP,DK$321,FALSE)/8,VLOOKUP(VLOOKUP($A179,csapatok!$A:$NN,DK$320,FALSE),'csapat-ranglista'!$A:$FP,DK$321,FALSE)/4),0)</f>
        <v>0</v>
      </c>
      <c r="DL179" s="223">
        <f>IFERROR(IF(RIGHT(VLOOKUP($A179,csapatok!$A:$NN,DL$320,FALSE),5)="Csere",VLOOKUP(LEFT(VLOOKUP($A179,csapatok!$A:$NN,DL$320,FALSE),LEN(VLOOKUP($A179,csapatok!$A:$NN,DL$320,FALSE))-6),'csapat-ranglista'!$A:$FP,DL$321,FALSE)/8,VLOOKUP(VLOOKUP($A179,csapatok!$A:$NN,DL$320,FALSE),'csapat-ranglista'!$A:$FP,DL$321,FALSE)/4),0)</f>
        <v>0</v>
      </c>
      <c r="DM179" s="223">
        <f>IFERROR(IF(RIGHT(VLOOKUP($A179,csapatok!$A:$NN,DM$320,FALSE),5)="Csere",VLOOKUP(LEFT(VLOOKUP($A179,csapatok!$A:$NN,DM$320,FALSE),LEN(VLOOKUP($A179,csapatok!$A:$NN,DM$320,FALSE))-6),'csapat-ranglista'!$A:$FP,DM$321,FALSE)/8,VLOOKUP(VLOOKUP($A179,csapatok!$A:$NN,DM$320,FALSE),'csapat-ranglista'!$A:$FP,DM$321,FALSE)/4),0)</f>
        <v>0</v>
      </c>
      <c r="DN179" s="223">
        <f>IFERROR(IF(RIGHT(VLOOKUP($A179,csapatok!$A:$NN,DN$320,FALSE),5)="Csere",VLOOKUP(LEFT(VLOOKUP($A179,csapatok!$A:$NN,DN$320,FALSE),LEN(VLOOKUP($A179,csapatok!$A:$NN,DN$320,FALSE))-6),'csapat-ranglista'!$A:$FP,DN$321,FALSE)/8,VLOOKUP(VLOOKUP($A179,csapatok!$A:$NN,DN$320,FALSE),'csapat-ranglista'!$A:$FP,DN$321,FALSE)/4),0)</f>
        <v>0</v>
      </c>
      <c r="DO179" s="224">
        <f>versenyek!$MF$11*IFERROR(VLOOKUP(VLOOKUP($A179,versenyek!ME:MG,3,FALSE),szabalyok!$A$16:$B$23,2,FALSE)/4,0)</f>
        <v>0</v>
      </c>
      <c r="DP179" s="224">
        <f>versenyek!$MI$11*IFERROR(VLOOKUP(VLOOKUP($A179,versenyek!MH:MJ,3,FALSE),szabalyok!$A$16:$B$23,2,FALSE)/4,0)</f>
        <v>0</v>
      </c>
      <c r="DQ179" s="223">
        <f>IFERROR(IF(RIGHT(VLOOKUP($A179,csapatok!$A:$NN,DQ$320,FALSE),5)="Csere",VLOOKUP(LEFT(VLOOKUP($A179,csapatok!$A:$NN,DQ$320,FALSE),LEN(VLOOKUP($A179,csapatok!$A:$NN,DQ$320,FALSE))-6),'csapat-ranglista'!$A:$FP,DQ$321,FALSE)/8,VLOOKUP(VLOOKUP($A179,csapatok!$A:$NN,DQ$320,FALSE),'csapat-ranglista'!$A:$FP,DQ$321,FALSE)/4),0)</f>
        <v>0</v>
      </c>
      <c r="DR179" s="223">
        <f>IFERROR(IF(RIGHT(VLOOKUP($A179,csapatok!$A:$NN,DR$320,FALSE),5)="Csere",VLOOKUP(LEFT(VLOOKUP($A179,csapatok!$A:$NN,DR$320,FALSE),LEN(VLOOKUP($A179,csapatok!$A:$NN,DR$320,FALSE))-6),'csapat-ranglista'!$A:$FP,DR$321,FALSE)/8,VLOOKUP(VLOOKUP($A179,csapatok!$A:$NN,DR$320,FALSE),'csapat-ranglista'!$A:$FP,DR$321,FALSE)/4),0)</f>
        <v>0</v>
      </c>
      <c r="DS179" s="223">
        <f>IFERROR(IF(RIGHT(VLOOKUP($A179,csapatok!$A:$NN,DS$320,FALSE),5)="Csere",VLOOKUP(LEFT(VLOOKUP($A179,csapatok!$A:$NN,DS$320,FALSE),LEN(VLOOKUP($A179,csapatok!$A:$NN,DS$320,FALSE))-6),'csapat-ranglista'!$A:$FP,DS$321,FALSE)/8,VLOOKUP(VLOOKUP($A179,csapatok!$A:$NN,DS$320,FALSE),'csapat-ranglista'!$A:$FP,DS$321,FALSE)/4),0)</f>
        <v>0</v>
      </c>
      <c r="DT179" s="223">
        <f>IFERROR(IF(RIGHT(VLOOKUP($A179,csapatok!$A:$NN,DT$320,FALSE),5)="Csere",VLOOKUP(LEFT(VLOOKUP($A179,csapatok!$A:$NN,DT$320,FALSE),LEN(VLOOKUP($A179,csapatok!$A:$NN,DT$320,FALSE))-6),'csapat-ranglista'!$A:$FP,DT$321,FALSE)/8,VLOOKUP(VLOOKUP($A179,csapatok!$A:$NN,DT$320,FALSE),'csapat-ranglista'!$A:$FP,DT$321,FALSE)/4),0)</f>
        <v>0</v>
      </c>
      <c r="DU179" s="223">
        <f>IFERROR(IF(RIGHT(VLOOKUP($A179,csapatok!$A:$NN,DU$320,FALSE),5)="Csere",VLOOKUP(LEFT(VLOOKUP($A179,csapatok!$A:$NN,DU$320,FALSE),LEN(VLOOKUP($A179,csapatok!$A:$NN,DU$320,FALSE))-6),'csapat-ranglista'!$A:$FP,DU$321,FALSE)/8,VLOOKUP(VLOOKUP($A179,csapatok!$A:$NN,DU$320,FALSE),'csapat-ranglista'!$A:$FP,DU$321,FALSE)/4),0)</f>
        <v>0</v>
      </c>
      <c r="DV179" s="223">
        <f>IFERROR(IF(RIGHT(VLOOKUP($A179,csapatok!$A:$NN,DV$320,FALSE),5)="Csere",VLOOKUP(LEFT(VLOOKUP($A179,csapatok!$A:$NN,DV$320,FALSE),LEN(VLOOKUP($A179,csapatok!$A:$NN,DV$320,FALSE))-6),'csapat-ranglista'!$A:$FP,DV$321,FALSE)/8,VLOOKUP(VLOOKUP($A179,csapatok!$A:$NN,DV$320,FALSE),'csapat-ranglista'!$A:$FP,DV$321,FALSE)/4),0)</f>
        <v>0</v>
      </c>
      <c r="DW179" s="223">
        <f>IFERROR(IF(RIGHT(VLOOKUP($A179,csapatok!$A:$NN,DW$320,FALSE),5)="Csere",VLOOKUP(LEFT(VLOOKUP($A179,csapatok!$A:$NN,DW$320,FALSE),LEN(VLOOKUP($A179,csapatok!$A:$NN,DW$320,FALSE))-6),'csapat-ranglista'!$A:$FP,DW$321,FALSE)/8,VLOOKUP(VLOOKUP($A179,csapatok!$A:$NN,DW$320,FALSE),'csapat-ranglista'!$A:$FP,DW$321,FALSE)/4),0)</f>
        <v>0</v>
      </c>
      <c r="DX179" s="223">
        <f>IFERROR(IF(RIGHT(VLOOKUP($A179,csapatok!$A:$NN,DX$320,FALSE),5)="Csere",VLOOKUP(LEFT(VLOOKUP($A179,csapatok!$A:$NN,DX$320,FALSE),LEN(VLOOKUP($A179,csapatok!$A:$NN,DX$320,FALSE))-6),'csapat-ranglista'!$A:$FP,DX$321,FALSE)/8,VLOOKUP(VLOOKUP($A179,csapatok!$A:$NN,DX$320,FALSE),'csapat-ranglista'!$A:$FP,DX$321,FALSE)/4),0)</f>
        <v>0</v>
      </c>
      <c r="DY179" s="223">
        <f>IFERROR(IF(RIGHT(VLOOKUP($A179,csapatok!$A:$NN,DY$320,FALSE),5)="Csere",VLOOKUP(LEFT(VLOOKUP($A179,csapatok!$A:$NN,DY$320,FALSE),LEN(VLOOKUP($A179,csapatok!$A:$NN,DY$320,FALSE))-6),'csapat-ranglista'!$A:$FP,DY$321,FALSE)/8,VLOOKUP(VLOOKUP($A179,csapatok!$A:$NN,DY$320,FALSE),'csapat-ranglista'!$A:$FP,DY$321,FALSE)/4),0)</f>
        <v>0</v>
      </c>
      <c r="DZ179" s="223">
        <f>IFERROR(IF(RIGHT(VLOOKUP($A179,csapatok!$A:$NN,DZ$320,FALSE),5)="Csere",VLOOKUP(LEFT(VLOOKUP($A179,csapatok!$A:$NN,DZ$320,FALSE),LEN(VLOOKUP($A179,csapatok!$A:$NN,DZ$320,FALSE))-6),'csapat-ranglista'!$A:$FP,DZ$321,FALSE)/8,VLOOKUP(VLOOKUP($A179,csapatok!$A:$NN,DZ$320,FALSE),'csapat-ranglista'!$A:$FP,DZ$321,FALSE)/4),0)</f>
        <v>0</v>
      </c>
      <c r="EA179" s="223">
        <f>IFERROR(IF(RIGHT(VLOOKUP($A179,csapatok!$A:$NN,EA$320,FALSE),5)="Csere",VLOOKUP(LEFT(VLOOKUP($A179,csapatok!$A:$NN,EA$320,FALSE),LEN(VLOOKUP($A179,csapatok!$A:$NN,EA$320,FALSE))-6),'csapat-ranglista'!$A:$FP,EA$321,FALSE)/8,VLOOKUP(VLOOKUP($A179,csapatok!$A:$NN,EA$320,FALSE),'csapat-ranglista'!$A:$FP,EA$321,FALSE)/4),0)</f>
        <v>0</v>
      </c>
      <c r="EB179" s="223">
        <f>IFERROR(IF(RIGHT(VLOOKUP($A179,csapatok!$A:$NN,EB$320,FALSE),5)="Csere",VLOOKUP(LEFT(VLOOKUP($A179,csapatok!$A:$NN,EB$320,FALSE),LEN(VLOOKUP($A179,csapatok!$A:$NN,EB$320,FALSE))-6),'csapat-ranglista'!$A:$FP,EB$321,FALSE)/8,VLOOKUP(VLOOKUP($A179,csapatok!$A:$NN,EB$320,FALSE),'csapat-ranglista'!$A:$FP,EB$321,FALSE)/4),0)</f>
        <v>0</v>
      </c>
      <c r="EC179" s="223">
        <f>IFERROR(IF(RIGHT(VLOOKUP($A179,csapatok!$A:$NN,EC$320,FALSE),5)="Csere",VLOOKUP(LEFT(VLOOKUP($A179,csapatok!$A:$NN,EC$320,FALSE),LEN(VLOOKUP($A179,csapatok!$A:$NN,EC$320,FALSE))-6),'csapat-ranglista'!$A:$FP,EC$321,FALSE)/8,VLOOKUP(VLOOKUP($A179,csapatok!$A:$NN,EC$320,FALSE),'csapat-ranglista'!$A:$FP,EC$321,FALSE)/4),0)</f>
        <v>0</v>
      </c>
      <c r="ED179" s="223">
        <f>IFERROR(IF(RIGHT(VLOOKUP($A179,csapatok!$A:$NN,ED$320,FALSE),5)="Csere",VLOOKUP(LEFT(VLOOKUP($A179,csapatok!$A:$NN,ED$320,FALSE),LEN(VLOOKUP($A179,csapatok!$A:$NN,ED$320,FALSE))-6),'csapat-ranglista'!$A:$FP,ED$321,FALSE)/8,VLOOKUP(VLOOKUP($A179,csapatok!$A:$NN,ED$320,FALSE),'csapat-ranglista'!$A:$FP,ED$321,FALSE)/4),0)</f>
        <v>0</v>
      </c>
      <c r="EE179" s="223">
        <f>IFERROR(IF(RIGHT(VLOOKUP($A179,csapatok!$A:$NN,EE$320,FALSE),5)="Csere",VLOOKUP(LEFT(VLOOKUP($A179,csapatok!$A:$NN,EE$320,FALSE),LEN(VLOOKUP($A179,csapatok!$A:$NN,EE$320,FALSE))-6),'csapat-ranglista'!$A:$FP,EE$321,FALSE)/8,VLOOKUP(VLOOKUP($A179,csapatok!$A:$NN,EE$320,FALSE),'csapat-ranglista'!$A:$FP,EE$321,FALSE)/4),0)</f>
        <v>0</v>
      </c>
      <c r="EF179" s="223">
        <f>IFERROR(IF(RIGHT(VLOOKUP($A179,csapatok!$A:$NN,EF$320,FALSE),5)="Csere",VLOOKUP(LEFT(VLOOKUP($A179,csapatok!$A:$NN,EF$320,FALSE),LEN(VLOOKUP($A179,csapatok!$A:$NN,EF$320,FALSE))-6),'csapat-ranglista'!$A:$FP,EF$321,FALSE)/8,VLOOKUP(VLOOKUP($A179,csapatok!$A:$NN,EF$320,FALSE),'csapat-ranglista'!$A:$FP,EF$321,FALSE)/4),0)</f>
        <v>0</v>
      </c>
      <c r="EG179" s="223">
        <f>IFERROR(IF(RIGHT(VLOOKUP($A179,csapatok!$A:$NN,EG$320,FALSE),5)="Csere",VLOOKUP(LEFT(VLOOKUP($A179,csapatok!$A:$NN,EG$320,FALSE),LEN(VLOOKUP($A179,csapatok!$A:$NN,EG$320,FALSE))-6),'csapat-ranglista'!$A:$FP,EG$321,FALSE)/8,VLOOKUP(VLOOKUP($A179,csapatok!$A:$NN,EG$320,FALSE),'csapat-ranglista'!$A:$FP,EG$321,FALSE)/4),0)</f>
        <v>0</v>
      </c>
      <c r="EH179" s="223">
        <f>IFERROR(IF(RIGHT(VLOOKUP($A179,csapatok!$A:$NN,EH$320,FALSE),5)="Csere",VLOOKUP(LEFT(VLOOKUP($A179,csapatok!$A:$NN,EH$320,FALSE),LEN(VLOOKUP($A179,csapatok!$A:$NN,EH$320,FALSE))-6),'csapat-ranglista'!$A:$FP,EH$321,FALSE)/8,VLOOKUP(VLOOKUP($A179,csapatok!$A:$NN,EH$320,FALSE),'csapat-ranglista'!$A:$FP,EH$321,FALSE)/4),0)</f>
        <v>0</v>
      </c>
      <c r="EI179" s="223">
        <f>IFERROR(IF(RIGHT(VLOOKUP($A179,csapatok!$A:$NN,EI$320,FALSE),5)="Csere",VLOOKUP(LEFT(VLOOKUP($A179,csapatok!$A:$NN,EI$320,FALSE),LEN(VLOOKUP($A179,csapatok!$A:$NN,EI$320,FALSE))-6),'csapat-ranglista'!$A:$FP,EI$321,FALSE)/8,VLOOKUP(VLOOKUP($A179,csapatok!$A:$NN,EI$320,FALSE),'csapat-ranglista'!$A:$FP,EI$321,FALSE)/4),0)</f>
        <v>0</v>
      </c>
      <c r="EJ179" s="223">
        <f>IFERROR(IF(RIGHT(VLOOKUP($A179,csapatok!$A:$NN,EJ$320,FALSE),5)="Csere",VLOOKUP(LEFT(VLOOKUP($A179,csapatok!$A:$NN,EJ$320,FALSE),LEN(VLOOKUP($A179,csapatok!$A:$NN,EJ$320,FALSE))-6),'csapat-ranglista'!$A:$FP,EJ$321,FALSE)/8,VLOOKUP(VLOOKUP($A179,csapatok!$A:$NN,EJ$320,FALSE),'csapat-ranglista'!$A:$FP,EJ$321,FALSE)/4),0)</f>
        <v>0</v>
      </c>
      <c r="EK179" s="223">
        <f>IFERROR(IF(RIGHT(VLOOKUP($A179,csapatok!$A:$NN,EK$320,FALSE),5)="Csere",VLOOKUP(LEFT(VLOOKUP($A179,csapatok!$A:$NN,EK$320,FALSE),LEN(VLOOKUP($A179,csapatok!$A:$NN,EK$320,FALSE))-6),'csapat-ranglista'!$A:$FP,EK$321,FALSE)/8,VLOOKUP(VLOOKUP($A179,csapatok!$A:$NN,EK$320,FALSE),'csapat-ranglista'!$A:$FP,EK$321,FALSE)/4),0)</f>
        <v>0</v>
      </c>
      <c r="EL179" s="223">
        <f>IFERROR(IF(RIGHT(VLOOKUP($A179,csapatok!$A:$NN,EL$320,FALSE),5)="Csere",VLOOKUP(LEFT(VLOOKUP($A179,csapatok!$A:$NN,EL$320,FALSE),LEN(VLOOKUP($A179,csapatok!$A:$NN,EL$320,FALSE))-6),'csapat-ranglista'!$A:$FP,EL$321,FALSE)/8,VLOOKUP(VLOOKUP($A179,csapatok!$A:$NN,EL$320,FALSE),'csapat-ranglista'!$A:$FP,EL$321,FALSE)/4),0)</f>
        <v>0</v>
      </c>
      <c r="EM179" s="223">
        <f>IFERROR(IF(RIGHT(VLOOKUP($A179,csapatok!$A:$NN,EM$320,FALSE),5)="Csere",VLOOKUP(LEFT(VLOOKUP($A179,csapatok!$A:$NN,EM$320,FALSE),LEN(VLOOKUP($A179,csapatok!$A:$NN,EM$320,FALSE))-6),'csapat-ranglista'!$A:$FP,EM$321,FALSE)/8,VLOOKUP(VLOOKUP($A179,csapatok!$A:$NN,EM$320,FALSE),'csapat-ranglista'!$A:$FP,EM$321,FALSE)/4),0)</f>
        <v>0</v>
      </c>
      <c r="EN179" s="223">
        <f>IFERROR(IF(RIGHT(VLOOKUP($A179,csapatok!$A:$NN,EN$320,FALSE),5)="Csere",VLOOKUP(LEFT(VLOOKUP($A179,csapatok!$A:$NN,EN$320,FALSE),LEN(VLOOKUP($A179,csapatok!$A:$NN,EN$320,FALSE))-6),'csapat-ranglista'!$A:$FP,EN$321,FALSE)/8,VLOOKUP(VLOOKUP($A179,csapatok!$A:$NN,EN$320,FALSE),'csapat-ranglista'!$A:$FP,EN$321,FALSE)/4),0)</f>
        <v>0</v>
      </c>
      <c r="EO179" s="223">
        <f>IFERROR(IF(RIGHT(VLOOKUP($A179,csapatok!$A:$NN,EO$320,FALSE),5)="Csere",VLOOKUP(LEFT(VLOOKUP($A179,csapatok!$A:$NN,EO$320,FALSE),LEN(VLOOKUP($A179,csapatok!$A:$NN,EO$320,FALSE))-6),'csapat-ranglista'!$A:$FP,EO$321,FALSE)/8,VLOOKUP(VLOOKUP($A179,csapatok!$A:$NN,EO$320,FALSE),'csapat-ranglista'!$A:$FP,EO$321,FALSE)/4),0)</f>
        <v>0</v>
      </c>
      <c r="EP179" s="223">
        <f>IFERROR(IF(RIGHT(VLOOKUP($A179,csapatok!$A:$NN,EP$320,FALSE),5)="Csere",VLOOKUP(LEFT(VLOOKUP($A179,csapatok!$A:$NN,EP$320,FALSE),LEN(VLOOKUP($A179,csapatok!$A:$NN,EP$320,FALSE))-6),'csapat-ranglista'!$A:$FP,EP$321,FALSE)/8,VLOOKUP(VLOOKUP($A179,csapatok!$A:$NN,EP$320,FALSE),'csapat-ranglista'!$A:$FP,EP$321,FALSE)/4),0)</f>
        <v>0</v>
      </c>
      <c r="EQ179" s="223">
        <f>IFERROR(IF(RIGHT(VLOOKUP($A179,csapatok!$A:$NN,EQ$320,FALSE),5)="Csere",VLOOKUP(LEFT(VLOOKUP($A179,csapatok!$A:$NN,EQ$320,FALSE),LEN(VLOOKUP($A179,csapatok!$A:$NN,EQ$320,FALSE))-6),'csapat-ranglista'!$A:$FP,EQ$321,FALSE)/8,VLOOKUP(VLOOKUP($A179,csapatok!$A:$NN,EQ$320,FALSE),'csapat-ranglista'!$A:$FP,EQ$321,FALSE)/4),0)</f>
        <v>0</v>
      </c>
      <c r="ER179" s="223">
        <f>IFERROR(IF(RIGHT(VLOOKUP($A179,csapatok!$A:$NN,ER$320,FALSE),5)="Csere",VLOOKUP(LEFT(VLOOKUP($A179,csapatok!$A:$NN,ER$320,FALSE),LEN(VLOOKUP($A179,csapatok!$A:$NN,ER$320,FALSE))-6),'csapat-ranglista'!$A:$FP,ER$321,FALSE)/8,VLOOKUP(VLOOKUP($A179,csapatok!$A:$NN,ER$320,FALSE),'csapat-ranglista'!$A:$FP,ER$321,FALSE)/4),0)</f>
        <v>0</v>
      </c>
      <c r="ES179" s="223">
        <f>IFERROR(IF(RIGHT(VLOOKUP($A179,csapatok!$A:$NN,ES$320,FALSE),5)="Csere",VLOOKUP(LEFT(VLOOKUP($A179,csapatok!$A:$NN,ES$320,FALSE),LEN(VLOOKUP($A179,csapatok!$A:$NN,ES$320,FALSE))-6),'csapat-ranglista'!$A:$FP,ES$321,FALSE)/8,VLOOKUP(VLOOKUP($A179,csapatok!$A:$NN,ES$320,FALSE),'csapat-ranglista'!$A:$FP,ES$321,FALSE)/4),0)</f>
        <v>0</v>
      </c>
      <c r="ET179" s="223">
        <f>IFERROR(IF(RIGHT(VLOOKUP($A179,csapatok!$A:$NN,ET$320,FALSE),5)="Csere",VLOOKUP(LEFT(VLOOKUP($A179,csapatok!$A:$NN,ET$320,FALSE),LEN(VLOOKUP($A179,csapatok!$A:$NN,ET$320,FALSE))-6),'csapat-ranglista'!$A:$FP,ET$321,FALSE)/8,VLOOKUP(VLOOKUP($A179,csapatok!$A:$NN,ET$320,FALSE),'csapat-ranglista'!$A:$FP,ET$321,FALSE)/4),0)</f>
        <v>0</v>
      </c>
      <c r="EU179" s="223">
        <f>IFERROR(IF(RIGHT(VLOOKUP($A179,csapatok!$A:$NN,EU$320,FALSE),5)="Csere",VLOOKUP(LEFT(VLOOKUP($A179,csapatok!$A:$NN,EU$320,FALSE),LEN(VLOOKUP($A179,csapatok!$A:$NN,EU$320,FALSE))-6),'csapat-ranglista'!$A:$FP,EU$321,FALSE)/8,VLOOKUP(VLOOKUP($A179,csapatok!$A:$NN,EU$320,FALSE),'csapat-ranglista'!$A:$FP,EU$321,FALSE)/4),0)</f>
        <v>0</v>
      </c>
      <c r="EV179" s="223">
        <f>IFERROR(IF(RIGHT(VLOOKUP($A179,csapatok!$A:$NN,EV$320,FALSE),5)="Csere",VLOOKUP(LEFT(VLOOKUP($A179,csapatok!$A:$NN,EV$320,FALSE),LEN(VLOOKUP($A179,csapatok!$A:$NN,EV$320,FALSE))-6),'csapat-ranglista'!$A:$FP,EV$321,FALSE)/8,VLOOKUP(VLOOKUP($A179,csapatok!$A:$NN,EV$320,FALSE),'csapat-ranglista'!$A:$FP,EV$321,FALSE)/4),0)</f>
        <v>0</v>
      </c>
      <c r="EW179" s="223">
        <f>IFERROR(IF(RIGHT(VLOOKUP($A179,csapatok!$A:$NN,EW$320,FALSE),5)="Csere",VLOOKUP(LEFT(VLOOKUP($A179,csapatok!$A:$NN,EW$320,FALSE),LEN(VLOOKUP($A179,csapatok!$A:$NN,EW$320,FALSE))-6),'csapat-ranglista'!$A:$FP,EW$321,FALSE)/8,VLOOKUP(VLOOKUP($A179,csapatok!$A:$NN,EW$320,FALSE),'csapat-ranglista'!$A:$FP,EW$321,FALSE)/4),0)</f>
        <v>0</v>
      </c>
      <c r="EX179" s="223">
        <f>IFERROR(IF(RIGHT(VLOOKUP($A179,csapatok!$A:$NN,EX$320,FALSE),5)="Csere",VLOOKUP(LEFT(VLOOKUP($A179,csapatok!$A:$NN,EX$320,FALSE),LEN(VLOOKUP($A179,csapatok!$A:$NN,EX$320,FALSE))-6),'csapat-ranglista'!$A:$FP,EX$321,FALSE)/8,VLOOKUP(VLOOKUP($A179,csapatok!$A:$NN,EX$320,FALSE),'csapat-ranglista'!$A:$FP,EX$321,FALSE)/4),0)</f>
        <v>0</v>
      </c>
      <c r="EY179" s="223">
        <f>IFERROR(IF(RIGHT(VLOOKUP($A179,csapatok!$A:$NN,EY$320,FALSE),5)="Csere",VLOOKUP(LEFT(VLOOKUP($A179,csapatok!$A:$NN,EY$320,FALSE),LEN(VLOOKUP($A179,csapatok!$A:$NN,EY$320,FALSE))-6),'csapat-ranglista'!$A:$FP,EY$321,FALSE)/8,VLOOKUP(VLOOKUP($A179,csapatok!$A:$NN,EY$320,FALSE),'csapat-ranglista'!$A:$FP,EY$321,FALSE)/4),0)</f>
        <v>0</v>
      </c>
      <c r="EZ179" s="223">
        <f>IFERROR(IF(RIGHT(VLOOKUP($A179,csapatok!$A:$NN,EZ$320,FALSE),5)="Csere",VLOOKUP(LEFT(VLOOKUP($A179,csapatok!$A:$NN,EZ$320,FALSE),LEN(VLOOKUP($A179,csapatok!$A:$NN,EZ$320,FALSE))-6),'csapat-ranglista'!$A:$FP,EZ$321,FALSE)/8,VLOOKUP(VLOOKUP($A179,csapatok!$A:$NN,EZ$320,FALSE),'csapat-ranglista'!$A:$FP,EZ$321,FALSE)/4),0)</f>
        <v>0</v>
      </c>
      <c r="FA179" s="223">
        <f>IFERROR(IF(RIGHT(VLOOKUP($A179,csapatok!$A:$NN,FA$320,FALSE),5)="Csere",VLOOKUP(LEFT(VLOOKUP($A179,csapatok!$A:$NN,FA$320,FALSE),LEN(VLOOKUP($A179,csapatok!$A:$NN,FA$320,FALSE))-6),'csapat-ranglista'!$A:$FP,FA$321,FALSE)/8,VLOOKUP(VLOOKUP($A179,csapatok!$A:$NN,FA$320,FALSE),'csapat-ranglista'!$A:$FP,FA$321,FALSE)/4),0)</f>
        <v>0</v>
      </c>
      <c r="FB179" s="223">
        <f>IFERROR(IF(RIGHT(VLOOKUP($A179,csapatok!$A:$NN,FB$320,FALSE),5)="Csere",VLOOKUP(LEFT(VLOOKUP($A179,csapatok!$A:$NN,FB$320,FALSE),LEN(VLOOKUP($A179,csapatok!$A:$NN,FB$320,FALSE))-6),'csapat-ranglista'!$A:$FP,FB$321,FALSE)/8,VLOOKUP(VLOOKUP($A179,csapatok!$A:$NN,FB$320,FALSE),'csapat-ranglista'!$A:$FP,FB$321,FALSE)/4),0)</f>
        <v>0</v>
      </c>
      <c r="FC179" s="223">
        <f>IFERROR(IF(RIGHT(VLOOKUP($A179,csapatok!$A:$NN,FC$320,FALSE),5)="Csere",VLOOKUP(LEFT(VLOOKUP($A179,csapatok!$A:$NN,FC$320,FALSE),LEN(VLOOKUP($A179,csapatok!$A:$NN,FC$320,FALSE))-6),'csapat-ranglista'!$A:$FP,FC$321,FALSE)/8,VLOOKUP(VLOOKUP($A179,csapatok!$A:$NN,FC$320,FALSE),'csapat-ranglista'!$A:$FP,FC$321,FALSE)/4),0)</f>
        <v>0</v>
      </c>
      <c r="FD179" s="224">
        <f>versenyek!$QY$11*IFERROR(VLOOKUP(VLOOKUP($A179,versenyek!QX:QZ,3,FALSE),szabalyok!$A$16:$B$23,2,FALSE)/4,0)</f>
        <v>0</v>
      </c>
      <c r="FE179" s="224">
        <f>versenyek!$RB$11*IFERROR(VLOOKUP(VLOOKUP($A179,versenyek!RA:RC,3,FALSE),szabalyok!$A$16:$B$23,2,FALSE)/4,0)</f>
        <v>0</v>
      </c>
      <c r="FF179" s="223">
        <f>IFERROR(IF(RIGHT(VLOOKUP($A179,csapatok!$A:$NN,FF$320,FALSE),5)="Csere",VLOOKUP(LEFT(VLOOKUP($A179,csapatok!$A:$NN,FF$320,FALSE),LEN(VLOOKUP($A179,csapatok!$A:$NN,FF$320,FALSE))-6),'csapat-ranglista'!$A:$FP,FF$321,FALSE)/8,VLOOKUP(VLOOKUP($A179,csapatok!$A:$NN,FF$320,FALSE),'csapat-ranglista'!$A:$FP,FF$321,FALSE)/4),0)</f>
        <v>0</v>
      </c>
      <c r="FG179" s="223">
        <f>IFERROR(IF(RIGHT(VLOOKUP($A179,csapatok!$A:$NN,FG$320,FALSE),5)="Csere",VLOOKUP(LEFT(VLOOKUP($A179,csapatok!$A:$NN,FG$320,FALSE),LEN(VLOOKUP($A179,csapatok!$A:$NN,FG$320,FALSE))-6),'csapat-ranglista'!$A:$FP,FG$321,FALSE)/8,VLOOKUP(VLOOKUP($A179,csapatok!$A:$NN,FG$320,FALSE),'csapat-ranglista'!$A:$FP,FG$321,FALSE)/4),0)</f>
        <v>0</v>
      </c>
      <c r="FH179" s="223">
        <f>IFERROR(IF(RIGHT(VLOOKUP($A179,csapatok!$A:$NN,FH$320,FALSE),5)="Csere",VLOOKUP(LEFT(VLOOKUP($A179,csapatok!$A:$NN,FH$320,FALSE),LEN(VLOOKUP($A179,csapatok!$A:$NN,FH$320,FALSE))-6),'csapat-ranglista'!$A:$FP,FH$321,FALSE)/8,VLOOKUP(VLOOKUP($A179,csapatok!$A:$NN,FH$320,FALSE),'csapat-ranglista'!$A:$FP,FH$321,FALSE)/4),0)</f>
        <v>0</v>
      </c>
      <c r="FI179" s="223">
        <f>IFERROR(IF(RIGHT(VLOOKUP($A179,csapatok!$A:$NN,FI$320,FALSE),5)="Csere",VLOOKUP(LEFT(VLOOKUP($A179,csapatok!$A:$NN,FI$320,FALSE),LEN(VLOOKUP($A179,csapatok!$A:$NN,FI$320,FALSE))-6),'csapat-ranglista'!$A:$FP,FI$321,FALSE)/8,VLOOKUP(VLOOKUP($A179,csapatok!$A:$NN,FI$320,FALSE),'csapat-ranglista'!$A:$FP,FI$321,FALSE)/4),0)</f>
        <v>0</v>
      </c>
      <c r="FJ179" s="223">
        <f>IFERROR(IF(RIGHT(VLOOKUP($A179,csapatok!$A:$NN,FJ$320,FALSE),5)="Csere",VLOOKUP(LEFT(VLOOKUP($A179,csapatok!$A:$NN,FJ$320,FALSE),LEN(VLOOKUP($A179,csapatok!$A:$NN,FJ$320,FALSE))-6),'csapat-ranglista'!$A:$FP,FJ$321,FALSE)/8,VLOOKUP(VLOOKUP($A179,csapatok!$A:$NN,FJ$320,FALSE),'csapat-ranglista'!$A:$FP,FJ$321,FALSE)/4),0)</f>
        <v>0</v>
      </c>
      <c r="FK179" s="223">
        <f>IFERROR(IF(RIGHT(VLOOKUP($A179,csapatok!$A:$NN,FK$320,FALSE),5)="Csere",VLOOKUP(LEFT(VLOOKUP($A179,csapatok!$A:$NN,FK$320,FALSE),LEN(VLOOKUP($A179,csapatok!$A:$NN,FK$320,FALSE))-6),'csapat-ranglista'!$A:$FP,FK$321,FALSE)/8,VLOOKUP(VLOOKUP($A179,csapatok!$A:$NN,FK$320,FALSE),'csapat-ranglista'!$A:$FP,FK$321,FALSE)/4),0)</f>
        <v>0</v>
      </c>
      <c r="FL179" s="223">
        <f>IFERROR(IF(RIGHT(VLOOKUP($A179,csapatok!$A:$NN,FL$320,FALSE),5)="Csere",VLOOKUP(LEFT(VLOOKUP($A179,csapatok!$A:$NN,FL$320,FALSE),LEN(VLOOKUP($A179,csapatok!$A:$NN,FL$320,FALSE))-6),'csapat-ranglista'!$A:$FP,FL$321,FALSE)/8,VLOOKUP(VLOOKUP($A179,csapatok!$A:$NN,FL$320,FALSE),'csapat-ranglista'!$A:$FP,FL$321,FALSE)/4),0)</f>
        <v>0</v>
      </c>
      <c r="FM179" s="223">
        <f>IFERROR(IF(RIGHT(VLOOKUP($A179,csapatok!$A:$NN,FM$320,FALSE),5)="Csere",VLOOKUP(LEFT(VLOOKUP($A179,csapatok!$A:$NN,FM$320,FALSE),LEN(VLOOKUP($A179,csapatok!$A:$NN,FM$320,FALSE))-6),'csapat-ranglista'!$A:$FP,FM$321,FALSE)/8,VLOOKUP(VLOOKUP($A179,csapatok!$A:$NN,FM$320,FALSE),'csapat-ranglista'!$A:$FP,FM$321,FALSE)/4),0)</f>
        <v>0</v>
      </c>
      <c r="FN179" s="223">
        <f>IFERROR(IF(RIGHT(VLOOKUP($A179,csapatok!$A:$NN,FN$320,FALSE),5)="Csere",VLOOKUP(LEFT(VLOOKUP($A179,csapatok!$A:$NN,FN$320,FALSE),LEN(VLOOKUP($A179,csapatok!$A:$NN,FN$320,FALSE))-6),'csapat-ranglista'!$A:$FP,FN$321,FALSE)/8,VLOOKUP(VLOOKUP($A179,csapatok!$A:$NN,FN$320,FALSE),'csapat-ranglista'!$A:$FP,FN$321,FALSE)/4),0)</f>
        <v>0</v>
      </c>
      <c r="FO179" s="223">
        <f>IFERROR(IF(RIGHT(VLOOKUP($A179,csapatok!$A:$NN,FO$320,FALSE),5)="Csere",VLOOKUP(LEFT(VLOOKUP($A179,csapatok!$A:$NN,FO$320,FALSE),LEN(VLOOKUP($A179,csapatok!$A:$NN,FO$320,FALSE))-6),'csapat-ranglista'!$A:$FP,FO$321,FALSE)/8,VLOOKUP(VLOOKUP($A179,csapatok!$A:$NN,FO$320,FALSE),'csapat-ranglista'!$A:$FP,FO$321,FALSE)/4),0)</f>
        <v>0</v>
      </c>
      <c r="FP179" s="223">
        <f>IFERROR(IF(RIGHT(VLOOKUP($A179,csapatok!$A:$NN,FP$320,FALSE),5)="Csere",VLOOKUP(LEFT(VLOOKUP($A179,csapatok!$A:$NN,FP$320,FALSE),LEN(VLOOKUP($A179,csapatok!$A:$NN,FP$320,FALSE))-6),'csapat-ranglista'!$A:$FP,FP$321,FALSE)/8,VLOOKUP(VLOOKUP($A179,csapatok!$A:$NN,FP$320,FALSE),'csapat-ranglista'!$A:$FP,FP$321,FALSE)/4),0)</f>
        <v>0</v>
      </c>
      <c r="FQ179" s="223">
        <f>IFERROR(IF(RIGHT(VLOOKUP($A179,csapatok!$A:$NN,FQ$320,FALSE),5)="Csere",VLOOKUP(LEFT(VLOOKUP($A179,csapatok!$A:$NN,FQ$320,FALSE),LEN(VLOOKUP($A179,csapatok!$A:$NN,FQ$320,FALSE))-6),'csapat-ranglista'!$A:$FP,FQ$321,FALSE)/8,VLOOKUP(VLOOKUP($A179,csapatok!$A:$NN,FQ$320,FALSE),'csapat-ranglista'!$A:$FP,FQ$321,FALSE)/4),0)</f>
        <v>0</v>
      </c>
      <c r="FR179" s="223">
        <f>IFERROR(IF(RIGHT(VLOOKUP($A179,csapatok!$A:$NN,FR$320,FALSE),5)="Csere",VLOOKUP(LEFT(VLOOKUP($A179,csapatok!$A:$NN,FR$320,FALSE),LEN(VLOOKUP($A179,csapatok!$A:$NN,FR$320,FALSE))-6),'csapat-ranglista'!$A:$FP,FR$321,FALSE)/8,VLOOKUP(VLOOKUP($A179,csapatok!$A:$NN,FR$320,FALSE),'csapat-ranglista'!$A:$FP,FR$321,FALSE)/4),0)</f>
        <v>0</v>
      </c>
      <c r="FS179" s="223">
        <f>IFERROR(IF(RIGHT(VLOOKUP($A179,csapatok!$A:$NN,FS$320,FALSE),5)="Csere",VLOOKUP(LEFT(VLOOKUP($A179,csapatok!$A:$NN,FS$320,FALSE),LEN(VLOOKUP($A179,csapatok!$A:$NN,FS$320,FALSE))-6),'csapat-ranglista'!$A:$FP,FS$321,FALSE)/8,VLOOKUP(VLOOKUP($A179,csapatok!$A:$NN,FS$320,FALSE),'csapat-ranglista'!$A:$FP,FS$321,FALSE)/4),0)</f>
        <v>0</v>
      </c>
      <c r="FT179" s="223">
        <f>IFERROR(IF(RIGHT(VLOOKUP($A179,csapatok!$A:$NN,FT$320,FALSE),5)="Csere",VLOOKUP(LEFT(VLOOKUP($A179,csapatok!$A:$NN,FT$320,FALSE),LEN(VLOOKUP($A179,csapatok!$A:$NN,FT$320,FALSE))-6),'csapat-ranglista'!$A:$FP,FT$321,FALSE)/8,VLOOKUP(VLOOKUP($A179,csapatok!$A:$NN,FT$320,FALSE),'csapat-ranglista'!$A:$FP,FT$321,FALSE)/4),0)</f>
        <v>0</v>
      </c>
      <c r="FU179" s="223">
        <f>IFERROR(IF(RIGHT(VLOOKUP($A179,csapatok!$A:$NN,FU$320,FALSE),5)="Csere",VLOOKUP(LEFT(VLOOKUP($A179,csapatok!$A:$NN,FU$320,FALSE),LEN(VLOOKUP($A179,csapatok!$A:$NN,FU$320,FALSE))-6),'csapat-ranglista'!$A:$FP,FU$321,FALSE)/8,VLOOKUP(VLOOKUP($A179,csapatok!$A:$NN,FU$320,FALSE),'csapat-ranglista'!$A:$FP,FU$321,FALSE)/4),0)</f>
        <v>0</v>
      </c>
      <c r="FV179" s="223">
        <f>IFERROR(IF(RIGHT(VLOOKUP($A179,csapatok!$A:$NN,FV$320,FALSE),5)="Csere",VLOOKUP(LEFT(VLOOKUP($A179,csapatok!$A:$NN,FV$320,FALSE),LEN(VLOOKUP($A179,csapatok!$A:$NN,FV$320,FALSE))-6),'csapat-ranglista'!$A:$FP,FV$321,FALSE)/8,VLOOKUP(VLOOKUP($A179,csapatok!$A:$NN,FV$320,FALSE),'csapat-ranglista'!$A:$FP,FV$321,FALSE)/4),0)</f>
        <v>0</v>
      </c>
      <c r="FW179" s="223">
        <f>IFERROR(IF(RIGHT(VLOOKUP($A179,csapatok!$A:$NN,FW$320,FALSE),5)="Csere",VLOOKUP(LEFT(VLOOKUP($A179,csapatok!$A:$NN,FW$320,FALSE),LEN(VLOOKUP($A179,csapatok!$A:$NN,FW$320,FALSE))-6),'csapat-ranglista'!$A:$FP,FW$321,FALSE)/8,VLOOKUP(VLOOKUP($A179,csapatok!$A:$NN,FW$320,FALSE),'csapat-ranglista'!$A:$FP,FW$321,FALSE)/4),0)</f>
        <v>0</v>
      </c>
      <c r="FX179" s="223">
        <f>IFERROR(IF(RIGHT(VLOOKUP($A179,csapatok!$A:$NN,FX$320,FALSE),5)="Csere",VLOOKUP(LEFT(VLOOKUP($A179,csapatok!$A:$NN,FX$320,FALSE),LEN(VLOOKUP($A179,csapatok!$A:$NN,FX$320,FALSE))-6),'csapat-ranglista'!$A:$FP,FX$321,FALSE)/8,VLOOKUP(VLOOKUP($A179,csapatok!$A:$NN,FX$320,FALSE),'csapat-ranglista'!$A:$FP,FX$321,FALSE)/4),0)</f>
        <v>0</v>
      </c>
      <c r="FY179" s="223">
        <f>IFERROR(IF(RIGHT(VLOOKUP($A179,csapatok!$A:$NN,FY$320,FALSE),5)="Csere",VLOOKUP(LEFT(VLOOKUP($A179,csapatok!$A:$NN,FY$320,FALSE),LEN(VLOOKUP($A179,csapatok!$A:$NN,FY$320,FALSE))-6),'csapat-ranglista'!$A:$FP,FY$321,FALSE)/8,VLOOKUP(VLOOKUP($A179,csapatok!$A:$NN,FY$320,FALSE),'csapat-ranglista'!$A:$FP,FY$321,FALSE)/4),0)</f>
        <v>0</v>
      </c>
      <c r="FZ179" s="223">
        <f>IFERROR(IF(RIGHT(VLOOKUP($A179,csapatok!$A:$NN,FZ$320,FALSE),5)="Csere",VLOOKUP(LEFT(VLOOKUP($A179,csapatok!$A:$NN,FZ$320,FALSE),LEN(VLOOKUP($A179,csapatok!$A:$NN,FZ$320,FALSE))-6),'csapat-ranglista'!$A:$FP,FZ$321,FALSE)/8,VLOOKUP(VLOOKUP($A179,csapatok!$A:$NN,FZ$320,FALSE),'csapat-ranglista'!$A:$FP,FZ$321,FALSE)/4),0)</f>
        <v>0</v>
      </c>
      <c r="GA179" s="223">
        <f>IFERROR(IF(RIGHT(VLOOKUP($A179,csapatok!$A:$NN,GA$320,FALSE),5)="Csere",VLOOKUP(LEFT(VLOOKUP($A179,csapatok!$A:$NN,GA$320,FALSE),LEN(VLOOKUP($A179,csapatok!$A:$NN,GA$320,FALSE))-6),'csapat-ranglista'!$A:$FP,GA$321,FALSE)/8,VLOOKUP(VLOOKUP($A179,csapatok!$A:$NN,GA$320,FALSE),'csapat-ranglista'!$A:$FP,GA$321,FALSE)/4),0)</f>
        <v>0</v>
      </c>
      <c r="GB179" s="223">
        <f>IFERROR(IF(RIGHT(VLOOKUP($A179,csapatok!$A:$NN,GB$320,FALSE),5)="Csere",VLOOKUP(LEFT(VLOOKUP($A179,csapatok!$A:$NN,GB$320,FALSE),LEN(VLOOKUP($A179,csapatok!$A:$NN,GB$320,FALSE))-6),'csapat-ranglista'!$A:$FP,GB$321,FALSE)/8,VLOOKUP(VLOOKUP($A179,csapatok!$A:$NN,GB$320,FALSE),'csapat-ranglista'!$A:$FP,GB$321,FALSE)/4),0)</f>
        <v>0</v>
      </c>
      <c r="GC179" s="223">
        <f>IFERROR(IF(RIGHT(VLOOKUP($A179,csapatok!$A:$NN,GC$320,FALSE),5)="Csere",VLOOKUP(LEFT(VLOOKUP($A179,csapatok!$A:$NN,GC$320,FALSE),LEN(VLOOKUP($A179,csapatok!$A:$NN,GC$320,FALSE))-6),'csapat-ranglista'!$A:$FP,GC$321,FALSE)/8,VLOOKUP(VLOOKUP($A179,csapatok!$A:$NN,GC$320,FALSE),'csapat-ranglista'!$A:$FP,GC$321,FALSE)/4),0)</f>
        <v>0</v>
      </c>
      <c r="GD179" s="247">
        <f>SUM(EQ179:GC179)</f>
        <v>0</v>
      </c>
    </row>
    <row r="180" spans="1:186">
      <c r="A180" s="32" t="s">
        <v>182</v>
      </c>
      <c r="B180" s="2">
        <v>25053</v>
      </c>
      <c r="C180" s="131" t="str">
        <f>IF(B180=0,"",IF(B180&lt;$C$1,"felnőtt","ifi"))</f>
        <v>felnőtt</v>
      </c>
      <c r="D180" s="32" t="s">
        <v>101</v>
      </c>
      <c r="E180" s="45">
        <v>55</v>
      </c>
      <c r="F180" s="32">
        <v>0</v>
      </c>
      <c r="G180" s="32">
        <v>0</v>
      </c>
      <c r="H180" s="32">
        <v>13.946413197318806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37.257056953456619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f>IFERROR(IF(RIGHT(VLOOKUP($A180,csapatok!$A:$BL,X$320,FALSE),5)="Csere",VLOOKUP(LEFT(VLOOKUP($A180,csapatok!$A:$BL,X$320,FALSE),LEN(VLOOKUP($A180,csapatok!$A:$BL,X$320,FALSE))-6),'csapat-ranglista'!$A:$FP,X$321,FALSE)/8,VLOOKUP(VLOOKUP($A180,csapatok!$A:$BL,X$320,FALSE),'csapat-ranglista'!$A:$FP,X$321,FALSE)/4),0)</f>
        <v>0</v>
      </c>
      <c r="Y180" s="32">
        <f>IFERROR(IF(RIGHT(VLOOKUP($A180,csapatok!$A:$BL,Y$320,FALSE),5)="Csere",VLOOKUP(LEFT(VLOOKUP($A180,csapatok!$A:$BL,Y$320,FALSE),LEN(VLOOKUP($A180,csapatok!$A:$BL,Y$320,FALSE))-6),'csapat-ranglista'!$A:$FP,Y$321,FALSE)/8,VLOOKUP(VLOOKUP($A180,csapatok!$A:$BL,Y$320,FALSE),'csapat-ranglista'!$A:$FP,Y$321,FALSE)/4),0)</f>
        <v>0</v>
      </c>
      <c r="Z180" s="32">
        <f>IFERROR(IF(RIGHT(VLOOKUP($A180,csapatok!$A:$BL,Z$320,FALSE),5)="Csere",VLOOKUP(LEFT(VLOOKUP($A180,csapatok!$A:$BL,Z$320,FALSE),LEN(VLOOKUP($A180,csapatok!$A:$BL,Z$320,FALSE))-6),'csapat-ranglista'!$A:$FP,Z$321,FALSE)/8,VLOOKUP(VLOOKUP($A180,csapatok!$A:$BL,Z$320,FALSE),'csapat-ranglista'!$A:$FP,Z$321,FALSE)/4),0)</f>
        <v>0</v>
      </c>
      <c r="AA180" s="32">
        <f>IFERROR(IF(RIGHT(VLOOKUP($A180,csapatok!$A:$BL,AA$320,FALSE),5)="Csere",VLOOKUP(LEFT(VLOOKUP($A180,csapatok!$A:$BL,AA$320,FALSE),LEN(VLOOKUP($A180,csapatok!$A:$BL,AA$320,FALSE))-6),'csapat-ranglista'!$A:$FP,AA$321,FALSE)/8,VLOOKUP(VLOOKUP($A180,csapatok!$A:$BL,AA$320,FALSE),'csapat-ranglista'!$A:$FP,AA$321,FALSE)/4),0)</f>
        <v>0</v>
      </c>
      <c r="AB180" s="223">
        <f>IFERROR(IF(RIGHT(VLOOKUP($A180,csapatok!$A:$BL,AB$320,FALSE),5)="Csere",VLOOKUP(LEFT(VLOOKUP($A180,csapatok!$A:$BL,AB$320,FALSE),LEN(VLOOKUP($A180,csapatok!$A:$BL,AB$320,FALSE))-6),'csapat-ranglista'!$A:$FP,AB$321,FALSE)/8,VLOOKUP(VLOOKUP($A180,csapatok!$A:$BL,AB$320,FALSE),'csapat-ranglista'!$A:$FP,AB$321,FALSE)/4),0)</f>
        <v>18.104431619376509</v>
      </c>
      <c r="AC180" s="223">
        <f>IFERROR(IF(RIGHT(VLOOKUP($A180,csapatok!$A:$BL,AC$320,FALSE),5)="Csere",VLOOKUP(LEFT(VLOOKUP($A180,csapatok!$A:$BL,AC$320,FALSE),LEN(VLOOKUP($A180,csapatok!$A:$BL,AC$320,FALSE))-6),'csapat-ranglista'!$A:$FP,AC$321,FALSE)/8,VLOOKUP(VLOOKUP($A180,csapatok!$A:$BL,AC$320,FALSE),'csapat-ranglista'!$A:$FP,AC$321,FALSE)/4),0)</f>
        <v>0</v>
      </c>
      <c r="AD180" s="223">
        <f>IFERROR(IF(RIGHT(VLOOKUP($A180,csapatok!$A:$BL,AD$320,FALSE),5)="Csere",VLOOKUP(LEFT(VLOOKUP($A180,csapatok!$A:$BL,AD$320,FALSE),LEN(VLOOKUP($A180,csapatok!$A:$BL,AD$320,FALSE))-6),'csapat-ranglista'!$A:$FP,AD$321,FALSE)/8,VLOOKUP(VLOOKUP($A180,csapatok!$A:$BL,AD$320,FALSE),'csapat-ranglista'!$A:$FP,AD$321,FALSE)/4),0)</f>
        <v>0</v>
      </c>
      <c r="AE180" s="223">
        <f>IFERROR(IF(RIGHT(VLOOKUP($A180,csapatok!$A:$BL,AE$320,FALSE),5)="Csere",VLOOKUP(LEFT(VLOOKUP($A180,csapatok!$A:$BL,AE$320,FALSE),LEN(VLOOKUP($A180,csapatok!$A:$BL,AE$320,FALSE))-6),'csapat-ranglista'!$A:$FP,AE$321,FALSE)/8,VLOOKUP(VLOOKUP($A180,csapatok!$A:$BL,AE$320,FALSE),'csapat-ranglista'!$A:$FP,AE$321,FALSE)/4),0)</f>
        <v>0</v>
      </c>
      <c r="AF180" s="223">
        <f>IFERROR(IF(RIGHT(VLOOKUP($A180,csapatok!$A:$BL,AF$320,FALSE),5)="Csere",VLOOKUP(LEFT(VLOOKUP($A180,csapatok!$A:$BL,AF$320,FALSE),LEN(VLOOKUP($A180,csapatok!$A:$BL,AF$320,FALSE))-6),'csapat-ranglista'!$A:$FP,AF$321,FALSE)/8,VLOOKUP(VLOOKUP($A180,csapatok!$A:$BL,AF$320,FALSE),'csapat-ranglista'!$A:$FP,AF$321,FALSE)/4),0)</f>
        <v>0</v>
      </c>
      <c r="AG180" s="223">
        <f>IFERROR(IF(RIGHT(VLOOKUP($A180,csapatok!$A:$BL,AG$320,FALSE),5)="Csere",VLOOKUP(LEFT(VLOOKUP($A180,csapatok!$A:$BL,AG$320,FALSE),LEN(VLOOKUP($A180,csapatok!$A:$BL,AG$320,FALSE))-6),'csapat-ranglista'!$A:$FP,AG$321,FALSE)/8,VLOOKUP(VLOOKUP($A180,csapatok!$A:$BL,AG$320,FALSE),'csapat-ranglista'!$A:$FP,AG$321,FALSE)/4),0)</f>
        <v>22.043881960680334</v>
      </c>
      <c r="AH180" s="223">
        <f>IFERROR(IF(RIGHT(VLOOKUP($A180,csapatok!$A:$BL,AH$320,FALSE),5)="Csere",VLOOKUP(LEFT(VLOOKUP($A180,csapatok!$A:$BL,AH$320,FALSE),LEN(VLOOKUP($A180,csapatok!$A:$BL,AH$320,FALSE))-6),'csapat-ranglista'!$A:$FP,AH$321,FALSE)/8,VLOOKUP(VLOOKUP($A180,csapatok!$A:$BL,AH$320,FALSE),'csapat-ranglista'!$A:$FP,AH$321,FALSE)/4),0)</f>
        <v>0</v>
      </c>
      <c r="AI180" s="223">
        <f>IFERROR(IF(RIGHT(VLOOKUP($A180,csapatok!$A:$BL,AI$320,FALSE),5)="Csere",VLOOKUP(LEFT(VLOOKUP($A180,csapatok!$A:$BL,AI$320,FALSE),LEN(VLOOKUP($A180,csapatok!$A:$BL,AI$320,FALSE))-6),'csapat-ranglista'!$A:$FP,AI$321,FALSE)/8,VLOOKUP(VLOOKUP($A180,csapatok!$A:$BL,AI$320,FALSE),'csapat-ranglista'!$A:$FP,AI$321,FALSE)/4),0)</f>
        <v>17.061358404596788</v>
      </c>
      <c r="AJ180" s="223">
        <f>IFERROR(IF(RIGHT(VLOOKUP($A180,csapatok!$A:$BL,AJ$320,FALSE),5)="Csere",VLOOKUP(LEFT(VLOOKUP($A180,csapatok!$A:$BL,AJ$320,FALSE),LEN(VLOOKUP($A180,csapatok!$A:$BL,AJ$320,FALSE))-6),'csapat-ranglista'!$A:$FP,AJ$321,FALSE)/8,VLOOKUP(VLOOKUP($A180,csapatok!$A:$BL,AJ$320,FALSE),'csapat-ranglista'!$A:$FP,AJ$321,FALSE)/2),0)</f>
        <v>0</v>
      </c>
      <c r="AK180" s="223">
        <f>IFERROR(IF(RIGHT(VLOOKUP($A180,csapatok!$A:$CN,AK$320,FALSE),5)="Csere",VLOOKUP(LEFT(VLOOKUP($A180,csapatok!$A:$CN,AK$320,FALSE),LEN(VLOOKUP($A180,csapatok!$A:$CN,AK$320,FALSE))-6),'csapat-ranglista'!$A:$FP,AK$321,FALSE)/8,VLOOKUP(VLOOKUP($A180,csapatok!$A:$CN,AK$320,FALSE),'csapat-ranglista'!$A:$FP,AK$321,FALSE)/4),0)</f>
        <v>0</v>
      </c>
      <c r="AL180" s="223">
        <f>IFERROR(IF(RIGHT(VLOOKUP($A180,csapatok!$A:$CN,AL$320,FALSE),5)="Csere",VLOOKUP(LEFT(VLOOKUP($A180,csapatok!$A:$CN,AL$320,FALSE),LEN(VLOOKUP($A180,csapatok!$A:$CN,AL$320,FALSE))-6),'csapat-ranglista'!$A:$FP,AL$321,FALSE)/8,VLOOKUP(VLOOKUP($A180,csapatok!$A:$CN,AL$320,FALSE),'csapat-ranglista'!$A:$FP,AL$321,FALSE)/4),0)</f>
        <v>5.9752721204745907</v>
      </c>
      <c r="AM180" s="223">
        <f>IFERROR(IF(RIGHT(VLOOKUP($A180,csapatok!$A:$CN,AM$320,FALSE),5)="Csere",VLOOKUP(LEFT(VLOOKUP($A180,csapatok!$A:$CN,AM$320,FALSE),LEN(VLOOKUP($A180,csapatok!$A:$CN,AM$320,FALSE))-6),'csapat-ranglista'!$A:$FP,AM$321,FALSE)/8,VLOOKUP(VLOOKUP($A180,csapatok!$A:$CN,AM$320,FALSE),'csapat-ranglista'!$A:$FP,AM$321,FALSE)/4),0)</f>
        <v>0</v>
      </c>
      <c r="AN180" s="223">
        <f>IFERROR(IF(RIGHT(VLOOKUP($A180,csapatok!$A:$CN,AN$320,FALSE),5)="Csere",VLOOKUP(LEFT(VLOOKUP($A180,csapatok!$A:$CN,AN$320,FALSE),LEN(VLOOKUP($A180,csapatok!$A:$CN,AN$320,FALSE))-6),'csapat-ranglista'!$A:$FP,AN$321,FALSE)/8,VLOOKUP(VLOOKUP($A180,csapatok!$A:$CN,AN$320,FALSE),'csapat-ranglista'!$A:$FP,AN$321,FALSE)/4),0)</f>
        <v>0</v>
      </c>
      <c r="AO180" s="223">
        <f>IFERROR(IF(RIGHT(VLOOKUP($A180,csapatok!$A:$CN,AO$320,FALSE),5)="Csere",VLOOKUP(LEFT(VLOOKUP($A180,csapatok!$A:$CN,AO$320,FALSE),LEN(VLOOKUP($A180,csapatok!$A:$CN,AO$320,FALSE))-6),'csapat-ranglista'!$A:$FP,AO$321,FALSE)/8,VLOOKUP(VLOOKUP($A180,csapatok!$A:$CN,AO$320,FALSE),'csapat-ranglista'!$A:$FP,AO$321,FALSE)/4),0)</f>
        <v>0</v>
      </c>
      <c r="AP180" s="223">
        <f>IFERROR(IF(RIGHT(VLOOKUP($A180,csapatok!$A:$CN,AP$320,FALSE),5)="Csere",VLOOKUP(LEFT(VLOOKUP($A180,csapatok!$A:$CN,AP$320,FALSE),LEN(VLOOKUP($A180,csapatok!$A:$CN,AP$320,FALSE))-6),'csapat-ranglista'!$A:$FP,AP$321,FALSE)/8,VLOOKUP(VLOOKUP($A180,csapatok!$A:$CN,AP$320,FALSE),'csapat-ranglista'!$A:$FP,AP$321,FALSE)/4),0)</f>
        <v>0</v>
      </c>
      <c r="AQ180" s="223">
        <f>IFERROR(IF(RIGHT(VLOOKUP($A180,csapatok!$A:$CN,AQ$320,FALSE),5)="Csere",VLOOKUP(LEFT(VLOOKUP($A180,csapatok!$A:$CN,AQ$320,FALSE),LEN(VLOOKUP($A180,csapatok!$A:$CN,AQ$320,FALSE))-6),'csapat-ranglista'!$A:$FP,AQ$321,FALSE)/8,VLOOKUP(VLOOKUP($A180,csapatok!$A:$CN,AQ$320,FALSE),'csapat-ranglista'!$A:$FP,AQ$321,FALSE)/4),0)</f>
        <v>0</v>
      </c>
      <c r="AR180" s="223">
        <f>IFERROR(IF(RIGHT(VLOOKUP($A180,csapatok!$A:$CN,AR$320,FALSE),5)="Csere",VLOOKUP(LEFT(VLOOKUP($A180,csapatok!$A:$CN,AR$320,FALSE),LEN(VLOOKUP($A180,csapatok!$A:$CN,AR$320,FALSE))-6),'csapat-ranglista'!$A:$FP,AR$321,FALSE)/8,VLOOKUP(VLOOKUP($A180,csapatok!$A:$CN,AR$320,FALSE),'csapat-ranglista'!$A:$FP,AR$321,FALSE)/4),0)</f>
        <v>0</v>
      </c>
      <c r="AS180" s="223">
        <f>IFERROR(IF(RIGHT(VLOOKUP($A180,csapatok!$A:$CN,AS$320,FALSE),5)="Csere",VLOOKUP(LEFT(VLOOKUP($A180,csapatok!$A:$CN,AS$320,FALSE),LEN(VLOOKUP($A180,csapatok!$A:$CN,AS$320,FALSE))-6),'csapat-ranglista'!$A:$FP,AS$321,FALSE)/8,VLOOKUP(VLOOKUP($A180,csapatok!$A:$CN,AS$320,FALSE),'csapat-ranglista'!$A:$FP,AS$321,FALSE)/4),0)</f>
        <v>0</v>
      </c>
      <c r="AT180" s="223">
        <f>IFERROR(IF(RIGHT(VLOOKUP($A180,csapatok!$A:$CN,AT$320,FALSE),5)="Csere",VLOOKUP(LEFT(VLOOKUP($A180,csapatok!$A:$CN,AT$320,FALSE),LEN(VLOOKUP($A180,csapatok!$A:$CN,AT$320,FALSE))-6),'csapat-ranglista'!$A:$FP,AT$321,FALSE)/8,VLOOKUP(VLOOKUP($A180,csapatok!$A:$CN,AT$320,FALSE),'csapat-ranglista'!$A:$FP,AT$321,FALSE)/4),0)</f>
        <v>32.932285258020073</v>
      </c>
      <c r="AU180" s="223">
        <f>IFERROR(IF(RIGHT(VLOOKUP($A180,csapatok!$A:$CN,AU$320,FALSE),5)="Csere",VLOOKUP(LEFT(VLOOKUP($A180,csapatok!$A:$CN,AU$320,FALSE),LEN(VLOOKUP($A180,csapatok!$A:$CN,AU$320,FALSE))-6),'csapat-ranglista'!$A:$FP,AU$321,FALSE)/8,VLOOKUP(VLOOKUP($A180,csapatok!$A:$CN,AU$320,FALSE),'csapat-ranglista'!$A:$FP,AU$321,FALSE)/4),0)</f>
        <v>0</v>
      </c>
      <c r="AV180" s="223">
        <f>IFERROR(IF(RIGHT(VLOOKUP($A180,csapatok!$A:$CN,AV$320,FALSE),5)="Csere",VLOOKUP(LEFT(VLOOKUP($A180,csapatok!$A:$CN,AV$320,FALSE),LEN(VLOOKUP($A180,csapatok!$A:$CN,AV$320,FALSE))-6),'csapat-ranglista'!$A:$FP,AV$321,FALSE)/8,VLOOKUP(VLOOKUP($A180,csapatok!$A:$CN,AV$320,FALSE),'csapat-ranglista'!$A:$FP,AV$321,FALSE)/4),0)</f>
        <v>0</v>
      </c>
      <c r="AW180" s="223">
        <f>IFERROR(IF(RIGHT(VLOOKUP($A180,csapatok!$A:$CN,AW$320,FALSE),5)="Csere",VLOOKUP(LEFT(VLOOKUP($A180,csapatok!$A:$CN,AW$320,FALSE),LEN(VLOOKUP($A180,csapatok!$A:$CN,AW$320,FALSE))-6),'csapat-ranglista'!$A:$FP,AW$321,FALSE)/8,VLOOKUP(VLOOKUP($A180,csapatok!$A:$CN,AW$320,FALSE),'csapat-ranglista'!$A:$FP,AW$321,FALSE)/4),0)</f>
        <v>0</v>
      </c>
      <c r="AX180" s="223">
        <f>IFERROR(IF(RIGHT(VLOOKUP($A180,csapatok!$A:$CN,AX$320,FALSE),5)="Csere",VLOOKUP(LEFT(VLOOKUP($A180,csapatok!$A:$CN,AX$320,FALSE),LEN(VLOOKUP($A180,csapatok!$A:$CN,AX$320,FALSE))-6),'csapat-ranglista'!$A:$FP,AX$321,FALSE)/8,VLOOKUP(VLOOKUP($A180,csapatok!$A:$CN,AX$320,FALSE),'csapat-ranglista'!$A:$FP,AX$321,FALSE)/4),0)</f>
        <v>0</v>
      </c>
      <c r="AY180" s="223">
        <f>IFERROR(IF(RIGHT(VLOOKUP($A180,csapatok!$A:$NN,AY$320,FALSE),5)="Csere",VLOOKUP(LEFT(VLOOKUP($A180,csapatok!$A:$NN,AY$320,FALSE),LEN(VLOOKUP($A180,csapatok!$A:$NN,AY$320,FALSE))-6),'csapat-ranglista'!$A:$FP,AY$321,FALSE)/8,VLOOKUP(VLOOKUP($A180,csapatok!$A:$NN,AY$320,FALSE),'csapat-ranglista'!$A:$FP,AY$321,FALSE)/4),0)</f>
        <v>0</v>
      </c>
      <c r="AZ180" s="223">
        <f>IFERROR(IF(RIGHT(VLOOKUP($A180,csapatok!$A:$NN,AZ$320,FALSE),5)="Csere",VLOOKUP(LEFT(VLOOKUP($A180,csapatok!$A:$NN,AZ$320,FALSE),LEN(VLOOKUP($A180,csapatok!$A:$NN,AZ$320,FALSE))-6),'csapat-ranglista'!$A:$FP,AZ$321,FALSE)/8,VLOOKUP(VLOOKUP($A180,csapatok!$A:$NN,AZ$320,FALSE),'csapat-ranglista'!$A:$FP,AZ$321,FALSE)/4),0)</f>
        <v>0</v>
      </c>
      <c r="BA180" s="223">
        <f>IFERROR(IF(RIGHT(VLOOKUP($A180,csapatok!$A:$NN,BA$320,FALSE),5)="Csere",VLOOKUP(LEFT(VLOOKUP($A180,csapatok!$A:$NN,BA$320,FALSE),LEN(VLOOKUP($A180,csapatok!$A:$NN,BA$320,FALSE))-6),'csapat-ranglista'!$A:$FP,BA$321,FALSE)/8,VLOOKUP(VLOOKUP($A180,csapatok!$A:$NN,BA$320,FALSE),'csapat-ranglista'!$A:$FP,BA$321,FALSE)/4),0)</f>
        <v>0</v>
      </c>
      <c r="BB180" s="223">
        <f>IFERROR(IF(RIGHT(VLOOKUP($A180,csapatok!$A:$NN,BB$320,FALSE),5)="Csere",VLOOKUP(LEFT(VLOOKUP($A180,csapatok!$A:$NN,BB$320,FALSE),LEN(VLOOKUP($A180,csapatok!$A:$NN,BB$320,FALSE))-6),'csapat-ranglista'!$A:$FP,BB$321,FALSE)/8,VLOOKUP(VLOOKUP($A180,csapatok!$A:$NN,BB$320,FALSE),'csapat-ranglista'!$A:$FP,BB$321,FALSE)/4),0)</f>
        <v>0</v>
      </c>
      <c r="BC180" s="224">
        <f>versenyek!$ES$11*IFERROR(VLOOKUP(VLOOKUP($A180,versenyek!ER:ET,3,FALSE),szabalyok!$A$16:$B$23,2,FALSE)/4,0)</f>
        <v>0</v>
      </c>
      <c r="BD180" s="224">
        <f>versenyek!$EV$11*IFERROR(VLOOKUP(VLOOKUP($A180,versenyek!EU:EW,3,FALSE),szabalyok!$A$16:$B$23,2,FALSE)/4,0)</f>
        <v>0</v>
      </c>
      <c r="BE180" s="223">
        <f>IFERROR(IF(RIGHT(VLOOKUP($A180,csapatok!$A:$NN,BE$320,FALSE),5)="Csere",VLOOKUP(LEFT(VLOOKUP($A180,csapatok!$A:$NN,BE$320,FALSE),LEN(VLOOKUP($A180,csapatok!$A:$NN,BE$320,FALSE))-6),'csapat-ranglista'!$A:$FP,BE$321,FALSE)/8,VLOOKUP(VLOOKUP($A180,csapatok!$A:$NN,BE$320,FALSE),'csapat-ranglista'!$A:$FP,BE$321,FALSE)/4),0)</f>
        <v>0</v>
      </c>
      <c r="BF180" s="223">
        <f>IFERROR(IF(RIGHT(VLOOKUP($A180,csapatok!$A:$NN,BF$320,FALSE),5)="Csere",VLOOKUP(LEFT(VLOOKUP($A180,csapatok!$A:$NN,BF$320,FALSE),LEN(VLOOKUP($A180,csapatok!$A:$NN,BF$320,FALSE))-6),'csapat-ranglista'!$A:$FP,BF$321,FALSE)/8,VLOOKUP(VLOOKUP($A180,csapatok!$A:$NN,BF$320,FALSE),'csapat-ranglista'!$A:$FP,BF$321,FALSE)/4),0)</f>
        <v>0</v>
      </c>
      <c r="BG180" s="223">
        <f>IFERROR(IF(RIGHT(VLOOKUP($A180,csapatok!$A:$NN,BG$320,FALSE),5)="Csere",VLOOKUP(LEFT(VLOOKUP($A180,csapatok!$A:$NN,BG$320,FALSE),LEN(VLOOKUP($A180,csapatok!$A:$NN,BG$320,FALSE))-6),'csapat-ranglista'!$A:$FP,BG$321,FALSE)/8,VLOOKUP(VLOOKUP($A180,csapatok!$A:$NN,BG$320,FALSE),'csapat-ranglista'!$A:$FP,BG$321,FALSE)/4),0)</f>
        <v>0</v>
      </c>
      <c r="BH180" s="223">
        <f>IFERROR(IF(RIGHT(VLOOKUP($A180,csapatok!$A:$NN,BH$320,FALSE),5)="Csere",VLOOKUP(LEFT(VLOOKUP($A180,csapatok!$A:$NN,BH$320,FALSE),LEN(VLOOKUP($A180,csapatok!$A:$NN,BH$320,FALSE))-6),'csapat-ranglista'!$A:$FP,BH$321,FALSE)/8,VLOOKUP(VLOOKUP($A180,csapatok!$A:$NN,BH$320,FALSE),'csapat-ranglista'!$A:$FP,BH$321,FALSE)/4),0)</f>
        <v>0</v>
      </c>
      <c r="BI180" s="223">
        <f>IFERROR(IF(RIGHT(VLOOKUP($A180,csapatok!$A:$NN,BI$320,FALSE),5)="Csere",VLOOKUP(LEFT(VLOOKUP($A180,csapatok!$A:$NN,BI$320,FALSE),LEN(VLOOKUP($A180,csapatok!$A:$NN,BI$320,FALSE))-6),'csapat-ranglista'!$A:$FP,BI$321,FALSE)/8,VLOOKUP(VLOOKUP($A180,csapatok!$A:$NN,BI$320,FALSE),'csapat-ranglista'!$A:$FP,BI$321,FALSE)/4),0)</f>
        <v>0</v>
      </c>
      <c r="BJ180" s="223">
        <f>IFERROR(IF(RIGHT(VLOOKUP($A180,csapatok!$A:$NN,BJ$320,FALSE),5)="Csere",VLOOKUP(LEFT(VLOOKUP($A180,csapatok!$A:$NN,BJ$320,FALSE),LEN(VLOOKUP($A180,csapatok!$A:$NN,BJ$320,FALSE))-6),'csapat-ranglista'!$A:$FP,BJ$321,FALSE)/8,VLOOKUP(VLOOKUP($A180,csapatok!$A:$NN,BJ$320,FALSE),'csapat-ranglista'!$A:$FP,BJ$321,FALSE)/4),0)</f>
        <v>0</v>
      </c>
      <c r="BK180" s="223">
        <f>IFERROR(IF(RIGHT(VLOOKUP($A180,csapatok!$A:$NN,BK$320,FALSE),5)="Csere",VLOOKUP(LEFT(VLOOKUP($A180,csapatok!$A:$NN,BK$320,FALSE),LEN(VLOOKUP($A180,csapatok!$A:$NN,BK$320,FALSE))-6),'csapat-ranglista'!$A:$FP,BK$321,FALSE)/8,VLOOKUP(VLOOKUP($A180,csapatok!$A:$NN,BK$320,FALSE),'csapat-ranglista'!$A:$FP,BK$321,FALSE)/4),0)</f>
        <v>0</v>
      </c>
      <c r="BL180" s="223">
        <f>IFERROR(IF(RIGHT(VLOOKUP($A180,csapatok!$A:$NN,BL$320,FALSE),5)="Csere",VLOOKUP(LEFT(VLOOKUP($A180,csapatok!$A:$NN,BL$320,FALSE),LEN(VLOOKUP($A180,csapatok!$A:$NN,BL$320,FALSE))-6),'csapat-ranglista'!$A:$FP,BL$321,FALSE)/8,VLOOKUP(VLOOKUP($A180,csapatok!$A:$NN,BL$320,FALSE),'csapat-ranglista'!$A:$FP,BL$321,FALSE)/4),0)</f>
        <v>0</v>
      </c>
      <c r="BM180" s="223">
        <f>IFERROR(IF(RIGHT(VLOOKUP($A180,csapatok!$A:$NN,BM$320,FALSE),5)="Csere",VLOOKUP(LEFT(VLOOKUP($A180,csapatok!$A:$NN,BM$320,FALSE),LEN(VLOOKUP($A180,csapatok!$A:$NN,BM$320,FALSE))-6),'csapat-ranglista'!$A:$FP,BM$321,FALSE)/8,VLOOKUP(VLOOKUP($A180,csapatok!$A:$NN,BM$320,FALSE),'csapat-ranglista'!$A:$FP,BM$321,FALSE)/4),0)</f>
        <v>0</v>
      </c>
      <c r="BN180" s="223">
        <f>IFERROR(IF(RIGHT(VLOOKUP($A180,csapatok!$A:$NN,BN$320,FALSE),5)="Csere",VLOOKUP(LEFT(VLOOKUP($A180,csapatok!$A:$NN,BN$320,FALSE),LEN(VLOOKUP($A180,csapatok!$A:$NN,BN$320,FALSE))-6),'csapat-ranglista'!$A:$FP,BN$321,FALSE)/8,VLOOKUP(VLOOKUP($A180,csapatok!$A:$NN,BN$320,FALSE),'csapat-ranglista'!$A:$FP,BN$321,FALSE)/4),0)</f>
        <v>0</v>
      </c>
      <c r="BO180" s="223">
        <f>IFERROR(IF(RIGHT(VLOOKUP($A180,csapatok!$A:$NN,BO$320,FALSE),5)="Csere",VLOOKUP(LEFT(VLOOKUP($A180,csapatok!$A:$NN,BO$320,FALSE),LEN(VLOOKUP($A180,csapatok!$A:$NN,BO$320,FALSE))-6),'csapat-ranglista'!$A:$FP,BO$321,FALSE)/8,VLOOKUP(VLOOKUP($A180,csapatok!$A:$NN,BO$320,FALSE),'csapat-ranglista'!$A:$FP,BO$321,FALSE)/4),0)</f>
        <v>0</v>
      </c>
      <c r="BP180" s="223">
        <f>IFERROR(IF(RIGHT(VLOOKUP($A180,csapatok!$A:$NN,BP$320,FALSE),5)="Csere",VLOOKUP(LEFT(VLOOKUP($A180,csapatok!$A:$NN,BP$320,FALSE),LEN(VLOOKUP($A180,csapatok!$A:$NN,BP$320,FALSE))-6),'csapat-ranglista'!$A:$FP,BP$321,FALSE)/8,VLOOKUP(VLOOKUP($A180,csapatok!$A:$NN,BP$320,FALSE),'csapat-ranglista'!$A:$FP,BP$321,FALSE)/4),0)</f>
        <v>0</v>
      </c>
      <c r="BQ180" s="223">
        <f>IFERROR(IF(RIGHT(VLOOKUP($A180,csapatok!$A:$NN,BQ$320,FALSE),5)="Csere",VLOOKUP(LEFT(VLOOKUP($A180,csapatok!$A:$NN,BQ$320,FALSE),LEN(VLOOKUP($A180,csapatok!$A:$NN,BQ$320,FALSE))-6),'csapat-ranglista'!$A:$FP,BQ$321,FALSE)/8,VLOOKUP(VLOOKUP($A180,csapatok!$A:$NN,BQ$320,FALSE),'csapat-ranglista'!$A:$FP,BQ$321,FALSE)/4),0)</f>
        <v>0</v>
      </c>
      <c r="BR180" s="223">
        <f>IFERROR(IF(RIGHT(VLOOKUP($A180,csapatok!$A:$NN,BR$320,FALSE),5)="Csere",VLOOKUP(LEFT(VLOOKUP($A180,csapatok!$A:$NN,BR$320,FALSE),LEN(VLOOKUP($A180,csapatok!$A:$NN,BR$320,FALSE))-6),'csapat-ranglista'!$A:$FP,BR$321,FALSE)/8,VLOOKUP(VLOOKUP($A180,csapatok!$A:$NN,BR$320,FALSE),'csapat-ranglista'!$A:$FP,BR$321,FALSE)/4),0)</f>
        <v>0</v>
      </c>
      <c r="BS180" s="223">
        <f>IFERROR(IF(RIGHT(VLOOKUP($A180,csapatok!$A:$NN,BS$320,FALSE),5)="Csere",VLOOKUP(LEFT(VLOOKUP($A180,csapatok!$A:$NN,BS$320,FALSE),LEN(VLOOKUP($A180,csapatok!$A:$NN,BS$320,FALSE))-6),'csapat-ranglista'!$A:$FP,BS$321,FALSE)/8,VLOOKUP(VLOOKUP($A180,csapatok!$A:$NN,BS$320,FALSE),'csapat-ranglista'!$A:$FP,BS$321,FALSE)/4),0)</f>
        <v>0</v>
      </c>
      <c r="BT180" s="223">
        <f>IFERROR(IF(RIGHT(VLOOKUP($A180,csapatok!$A:$NN,BT$320,FALSE),5)="Csere",VLOOKUP(LEFT(VLOOKUP($A180,csapatok!$A:$NN,BT$320,FALSE),LEN(VLOOKUP($A180,csapatok!$A:$NN,BT$320,FALSE))-6),'csapat-ranglista'!$A:$FP,BT$321,FALSE)/8,VLOOKUP(VLOOKUP($A180,csapatok!$A:$NN,BT$320,FALSE),'csapat-ranglista'!$A:$FP,BT$321,FALSE)/4),0)</f>
        <v>0</v>
      </c>
      <c r="BU180" s="223">
        <f>IFERROR(IF(RIGHT(VLOOKUP($A180,csapatok!$A:$NN,BU$320,FALSE),5)="Csere",VLOOKUP(LEFT(VLOOKUP($A180,csapatok!$A:$NN,BU$320,FALSE),LEN(VLOOKUP($A180,csapatok!$A:$NN,BU$320,FALSE))-6),'csapat-ranglista'!$A:$FP,BU$321,FALSE)/8,VLOOKUP(VLOOKUP($A180,csapatok!$A:$NN,BU$320,FALSE),'csapat-ranglista'!$A:$FP,BU$321,FALSE)/4),0)</f>
        <v>0</v>
      </c>
      <c r="BV180" s="223">
        <f>IFERROR(IF(RIGHT(VLOOKUP($A180,csapatok!$A:$NN,BV$320,FALSE),5)="Csere",VLOOKUP(LEFT(VLOOKUP($A180,csapatok!$A:$NN,BV$320,FALSE),LEN(VLOOKUP($A180,csapatok!$A:$NN,BV$320,FALSE))-6),'csapat-ranglista'!$A:$FP,BV$321,FALSE)/8,VLOOKUP(VLOOKUP($A180,csapatok!$A:$NN,BV$320,FALSE),'csapat-ranglista'!$A:$FP,BV$321,FALSE)/4),0)</f>
        <v>0</v>
      </c>
      <c r="BW180" s="223">
        <f>IFERROR(IF(RIGHT(VLOOKUP($A180,csapatok!$A:$NN,BW$320,FALSE),5)="Csere",VLOOKUP(LEFT(VLOOKUP($A180,csapatok!$A:$NN,BW$320,FALSE),LEN(VLOOKUP($A180,csapatok!$A:$NN,BW$320,FALSE))-6),'csapat-ranglista'!$A:$FP,BW$321,FALSE)/8,VLOOKUP(VLOOKUP($A180,csapatok!$A:$NN,BW$320,FALSE),'csapat-ranglista'!$A:$FP,BW$321,FALSE)/4),0)</f>
        <v>0</v>
      </c>
      <c r="BX180" s="223">
        <f>IFERROR(IF(RIGHT(VLOOKUP($A180,csapatok!$A:$NN,BX$320,FALSE),5)="Csere",VLOOKUP(LEFT(VLOOKUP($A180,csapatok!$A:$NN,BX$320,FALSE),LEN(VLOOKUP($A180,csapatok!$A:$NN,BX$320,FALSE))-6),'csapat-ranglista'!$A:$FP,BX$321,FALSE)/8,VLOOKUP(VLOOKUP($A180,csapatok!$A:$NN,BX$320,FALSE),'csapat-ranglista'!$A:$FP,BX$321,FALSE)/4),0)</f>
        <v>0</v>
      </c>
      <c r="BY180" s="223">
        <f>IFERROR(IF(RIGHT(VLOOKUP($A180,csapatok!$A:$NN,BY$320,FALSE),5)="Csere",VLOOKUP(LEFT(VLOOKUP($A180,csapatok!$A:$NN,BY$320,FALSE),LEN(VLOOKUP($A180,csapatok!$A:$NN,BY$320,FALSE))-6),'csapat-ranglista'!$A:$FP,BY$321,FALSE)/8,VLOOKUP(VLOOKUP($A180,csapatok!$A:$NN,BY$320,FALSE),'csapat-ranglista'!$A:$FP,BY$321,FALSE)/4),0)</f>
        <v>0</v>
      </c>
      <c r="BZ180" s="223">
        <f>IFERROR(IF(RIGHT(VLOOKUP($A180,csapatok!$A:$NN,BZ$320,FALSE),5)="Csere",VLOOKUP(LEFT(VLOOKUP($A180,csapatok!$A:$NN,BZ$320,FALSE),LEN(VLOOKUP($A180,csapatok!$A:$NN,BZ$320,FALSE))-6),'csapat-ranglista'!$A:$FP,BZ$321,FALSE)/8,VLOOKUP(VLOOKUP($A180,csapatok!$A:$NN,BZ$320,FALSE),'csapat-ranglista'!$A:$FP,BZ$321,FALSE)/4),0)</f>
        <v>0</v>
      </c>
      <c r="CA180" s="223">
        <f>IFERROR(IF(RIGHT(VLOOKUP($A180,csapatok!$A:$NN,CA$320,FALSE),5)="Csere",VLOOKUP(LEFT(VLOOKUP($A180,csapatok!$A:$NN,CA$320,FALSE),LEN(VLOOKUP($A180,csapatok!$A:$NN,CA$320,FALSE))-6),'csapat-ranglista'!$A:$FP,CA$321,FALSE)/8,VLOOKUP(VLOOKUP($A180,csapatok!$A:$NN,CA$320,FALSE),'csapat-ranglista'!$A:$FP,CA$321,FALSE)/4),0)</f>
        <v>0</v>
      </c>
      <c r="CB180" s="223">
        <f>IFERROR(IF(RIGHT(VLOOKUP($A180,csapatok!$A:$NN,CB$320,FALSE),5)="Csere",VLOOKUP(LEFT(VLOOKUP($A180,csapatok!$A:$NN,CB$320,FALSE),LEN(VLOOKUP($A180,csapatok!$A:$NN,CB$320,FALSE))-6),'csapat-ranglista'!$A:$FP,CB$321,FALSE)/8,VLOOKUP(VLOOKUP($A180,csapatok!$A:$NN,CB$320,FALSE),'csapat-ranglista'!$A:$FP,CB$321,FALSE)/4),0)</f>
        <v>0</v>
      </c>
      <c r="CC180" s="223">
        <f>IFERROR(IF(RIGHT(VLOOKUP($A180,csapatok!$A:$NN,CC$320,FALSE),5)="Csere",VLOOKUP(LEFT(VLOOKUP($A180,csapatok!$A:$NN,CC$320,FALSE),LEN(VLOOKUP($A180,csapatok!$A:$NN,CC$320,FALSE))-6),'csapat-ranglista'!$A:$FP,CC$321,FALSE)/8,VLOOKUP(VLOOKUP($A180,csapatok!$A:$NN,CC$320,FALSE),'csapat-ranglista'!$A:$FP,CC$321,FALSE)/4),0)</f>
        <v>0</v>
      </c>
      <c r="CD180" s="223">
        <f>IFERROR(IF(RIGHT(VLOOKUP($A180,csapatok!$A:$NN,CD$320,FALSE),5)="Csere",VLOOKUP(LEFT(VLOOKUP($A180,csapatok!$A:$NN,CD$320,FALSE),LEN(VLOOKUP($A180,csapatok!$A:$NN,CD$320,FALSE))-6),'csapat-ranglista'!$A:$FP,CD$321,FALSE)/8,VLOOKUP(VLOOKUP($A180,csapatok!$A:$NN,CD$320,FALSE),'csapat-ranglista'!$A:$FP,CD$321,FALSE)/4),0)</f>
        <v>0</v>
      </c>
      <c r="CE180" s="223">
        <f>IFERROR(IF(RIGHT(VLOOKUP($A180,csapatok!$A:$NN,CE$320,FALSE),5)="Csere",VLOOKUP(LEFT(VLOOKUP($A180,csapatok!$A:$NN,CE$320,FALSE),LEN(VLOOKUP($A180,csapatok!$A:$NN,CE$320,FALSE))-6),'csapat-ranglista'!$A:$FP,CE$321,FALSE)/8,VLOOKUP(VLOOKUP($A180,csapatok!$A:$NN,CE$320,FALSE),'csapat-ranglista'!$A:$FP,CE$321,FALSE)/4),0)</f>
        <v>0</v>
      </c>
      <c r="CF180" s="223">
        <f>IFERROR(IF(RIGHT(VLOOKUP($A180,csapatok!$A:$NN,CF$320,FALSE),5)="Csere",VLOOKUP(LEFT(VLOOKUP($A180,csapatok!$A:$NN,CF$320,FALSE),LEN(VLOOKUP($A180,csapatok!$A:$NN,CF$320,FALSE))-6),'csapat-ranglista'!$A:$FP,CF$321,FALSE)/8,VLOOKUP(VLOOKUP($A180,csapatok!$A:$NN,CF$320,FALSE),'csapat-ranglista'!$A:$FP,CF$321,FALSE)/4),0)</f>
        <v>0</v>
      </c>
      <c r="CG180" s="223">
        <f>IFERROR(IF(RIGHT(VLOOKUP($A180,csapatok!$A:$NN,CG$320,FALSE),5)="Csere",VLOOKUP(LEFT(VLOOKUP($A180,csapatok!$A:$NN,CG$320,FALSE),LEN(VLOOKUP($A180,csapatok!$A:$NN,CG$320,FALSE))-6),'csapat-ranglista'!$A:$FP,CG$321,FALSE)/8,VLOOKUP(VLOOKUP($A180,csapatok!$A:$NN,CG$320,FALSE),'csapat-ranglista'!$A:$FP,CG$321,FALSE)/4),0)</f>
        <v>0</v>
      </c>
      <c r="CH180" s="223">
        <f>IFERROR(IF(RIGHT(VLOOKUP($A180,csapatok!$A:$NN,CH$320,FALSE),5)="Csere",VLOOKUP(LEFT(VLOOKUP($A180,csapatok!$A:$NN,CH$320,FALSE),LEN(VLOOKUP($A180,csapatok!$A:$NN,CH$320,FALSE))-6),'csapat-ranglista'!$A:$FP,CH$321,FALSE)/8,VLOOKUP(VLOOKUP($A180,csapatok!$A:$NN,CH$320,FALSE),'csapat-ranglista'!$A:$FP,CH$321,FALSE)/4),0)</f>
        <v>0</v>
      </c>
      <c r="CI180" s="223">
        <f>IFERROR(IF(RIGHT(VLOOKUP($A180,csapatok!$A:$NN,CI$320,FALSE),5)="Csere",VLOOKUP(LEFT(VLOOKUP($A180,csapatok!$A:$NN,CI$320,FALSE),LEN(VLOOKUP($A180,csapatok!$A:$NN,CI$320,FALSE))-6),'csapat-ranglista'!$A:$FP,CI$321,FALSE)/8,VLOOKUP(VLOOKUP($A180,csapatok!$A:$NN,CI$320,FALSE),'csapat-ranglista'!$A:$FP,CI$321,FALSE)/4),0)</f>
        <v>0</v>
      </c>
      <c r="CJ180" s="224">
        <f>versenyek!$IQ$11*IFERROR(VLOOKUP(VLOOKUP($A180,versenyek!IP:IR,3,FALSE),szabalyok!$A$16:$B$23,2,FALSE)/4,0)</f>
        <v>0</v>
      </c>
      <c r="CK180" s="224">
        <f>versenyek!$IT$11*IFERROR(VLOOKUP(VLOOKUP($A180,versenyek!IS:IU,3,FALSE),szabalyok!$A$16:$B$23,2,FALSE)/4,0)</f>
        <v>0</v>
      </c>
      <c r="CL180" s="223">
        <f>IFERROR(IF(RIGHT(VLOOKUP($A180,csapatok!$A:$NN,CL$320,FALSE),5)="Csere",VLOOKUP(LEFT(VLOOKUP($A180,csapatok!$A:$NN,CL$320,FALSE),LEN(VLOOKUP($A180,csapatok!$A:$NN,CL$320,FALSE))-6),'csapat-ranglista'!$A:$FP,CL$321,FALSE)/8,VLOOKUP(VLOOKUP($A180,csapatok!$A:$NN,CL$320,FALSE),'csapat-ranglista'!$A:$FP,CL$321,FALSE)/4),0)</f>
        <v>0</v>
      </c>
      <c r="CM180" s="223">
        <f>IFERROR(IF(RIGHT(VLOOKUP($A180,csapatok!$A:$NN,CM$320,FALSE),5)="Csere",VLOOKUP(LEFT(VLOOKUP($A180,csapatok!$A:$NN,CM$320,FALSE),LEN(VLOOKUP($A180,csapatok!$A:$NN,CM$320,FALSE))-6),'csapat-ranglista'!$A:$FP,CM$321,FALSE)/8,VLOOKUP(VLOOKUP($A180,csapatok!$A:$NN,CM$320,FALSE),'csapat-ranglista'!$A:$FP,CM$321,FALSE)/4),0)</f>
        <v>0</v>
      </c>
      <c r="CN180" s="223">
        <f>IFERROR(IF(RIGHT(VLOOKUP($A180,csapatok!$A:$NN,CN$320,FALSE),5)="Csere",VLOOKUP(LEFT(VLOOKUP($A180,csapatok!$A:$NN,CN$320,FALSE),LEN(VLOOKUP($A180,csapatok!$A:$NN,CN$320,FALSE))-6),'csapat-ranglista'!$A:$FP,CN$321,FALSE)/8,VLOOKUP(VLOOKUP($A180,csapatok!$A:$NN,CN$320,FALSE),'csapat-ranglista'!$A:$FP,CN$321,FALSE)/4),0)</f>
        <v>0</v>
      </c>
      <c r="CO180" s="223">
        <f>IFERROR(IF(RIGHT(VLOOKUP($A180,csapatok!$A:$NN,CO$320,FALSE),5)="Csere",VLOOKUP(LEFT(VLOOKUP($A180,csapatok!$A:$NN,CO$320,FALSE),LEN(VLOOKUP($A180,csapatok!$A:$NN,CO$320,FALSE))-6),'csapat-ranglista'!$A:$FP,CO$321,FALSE)/8,VLOOKUP(VLOOKUP($A180,csapatok!$A:$NN,CO$320,FALSE),'csapat-ranglista'!$A:$FP,CO$321,FALSE)/4),0)</f>
        <v>0</v>
      </c>
      <c r="CP180" s="223">
        <f>IFERROR(IF(RIGHT(VLOOKUP($A180,csapatok!$A:$NN,CP$320,FALSE),5)="Csere",VLOOKUP(LEFT(VLOOKUP($A180,csapatok!$A:$NN,CP$320,FALSE),LEN(VLOOKUP($A180,csapatok!$A:$NN,CP$320,FALSE))-6),'csapat-ranglista'!$A:$FP,CP$321,FALSE)/8,VLOOKUP(VLOOKUP($A180,csapatok!$A:$NN,CP$320,FALSE),'csapat-ranglista'!$A:$FP,CP$321,FALSE)/4),0)</f>
        <v>0</v>
      </c>
      <c r="CQ180" s="223">
        <f>IFERROR(IF(RIGHT(VLOOKUP($A180,csapatok!$A:$NN,CQ$320,FALSE),5)="Csere",VLOOKUP(LEFT(VLOOKUP($A180,csapatok!$A:$NN,CQ$320,FALSE),LEN(VLOOKUP($A180,csapatok!$A:$NN,CQ$320,FALSE))-6),'csapat-ranglista'!$A:$FP,CQ$321,FALSE)/8,VLOOKUP(VLOOKUP($A180,csapatok!$A:$NN,CQ$320,FALSE),'csapat-ranglista'!$A:$FP,CQ$321,FALSE)/4),0)</f>
        <v>0</v>
      </c>
      <c r="CR180" s="223">
        <f>IFERROR(IF(RIGHT(VLOOKUP($A180,csapatok!$A:$NN,CR$320,FALSE),5)="Csere",VLOOKUP(LEFT(VLOOKUP($A180,csapatok!$A:$NN,CR$320,FALSE),LEN(VLOOKUP($A180,csapatok!$A:$NN,CR$320,FALSE))-6),'csapat-ranglista'!$A:$FP,CR$321,FALSE)/8,VLOOKUP(VLOOKUP($A180,csapatok!$A:$NN,CR$320,FALSE),'csapat-ranglista'!$A:$FP,CR$321,FALSE)/4),0)</f>
        <v>0</v>
      </c>
      <c r="CS180" s="223">
        <f>IFERROR(IF(RIGHT(VLOOKUP($A180,csapatok!$A:$NN,CS$320,FALSE),5)="Csere",VLOOKUP(LEFT(VLOOKUP($A180,csapatok!$A:$NN,CS$320,FALSE),LEN(VLOOKUP($A180,csapatok!$A:$NN,CS$320,FALSE))-6),'csapat-ranglista'!$A:$FP,CS$321,FALSE)/8,VLOOKUP(VLOOKUP($A180,csapatok!$A:$NN,CS$320,FALSE),'csapat-ranglista'!$A:$FP,CS$321,FALSE)/4),0)</f>
        <v>0</v>
      </c>
      <c r="CT180" s="223">
        <f>IFERROR(IF(RIGHT(VLOOKUP($A180,csapatok!$A:$NN,CT$320,FALSE),5)="Csere",VLOOKUP(LEFT(VLOOKUP($A180,csapatok!$A:$NN,CT$320,FALSE),LEN(VLOOKUP($A180,csapatok!$A:$NN,CT$320,FALSE))-6),'csapat-ranglista'!$A:$FP,CT$321,FALSE)/8,VLOOKUP(VLOOKUP($A180,csapatok!$A:$NN,CT$320,FALSE),'csapat-ranglista'!$A:$FP,CT$321,FALSE)/4),0)</f>
        <v>0</v>
      </c>
      <c r="CU180" s="223">
        <f>IFERROR(IF(RIGHT(VLOOKUP($A180,csapatok!$A:$NN,CU$320,FALSE),5)="Csere",VLOOKUP(LEFT(VLOOKUP($A180,csapatok!$A:$NN,CU$320,FALSE),LEN(VLOOKUP($A180,csapatok!$A:$NN,CU$320,FALSE))-6),'csapat-ranglista'!$A:$FP,CU$321,FALSE)/8,VLOOKUP(VLOOKUP($A180,csapatok!$A:$NN,CU$320,FALSE),'csapat-ranglista'!$A:$FP,CU$321,FALSE)/4),0)</f>
        <v>0</v>
      </c>
      <c r="CV180" s="223">
        <f>IFERROR(IF(RIGHT(VLOOKUP($A180,csapatok!$A:$NN,CV$320,FALSE),5)="Csere",VLOOKUP(LEFT(VLOOKUP($A180,csapatok!$A:$NN,CV$320,FALSE),LEN(VLOOKUP($A180,csapatok!$A:$NN,CV$320,FALSE))-6),'csapat-ranglista'!$A:$FP,CV$321,FALSE)/8,VLOOKUP(VLOOKUP($A180,csapatok!$A:$NN,CV$320,FALSE),'csapat-ranglista'!$A:$FP,CV$321,FALSE)/4),0)</f>
        <v>0</v>
      </c>
      <c r="CW180" s="223">
        <f>IFERROR(IF(RIGHT(VLOOKUP($A180,csapatok!$A:$NN,CW$320,FALSE),5)="Csere",VLOOKUP(LEFT(VLOOKUP($A180,csapatok!$A:$NN,CW$320,FALSE),LEN(VLOOKUP($A180,csapatok!$A:$NN,CW$320,FALSE))-6),'csapat-ranglista'!$A:$FP,CW$321,FALSE)/8,VLOOKUP(VLOOKUP($A180,csapatok!$A:$NN,CW$320,FALSE),'csapat-ranglista'!$A:$FP,CW$321,FALSE)/4),0)</f>
        <v>0</v>
      </c>
      <c r="CX180" s="223">
        <f>IFERROR(IF(RIGHT(VLOOKUP($A180,csapatok!$A:$NN,CX$320,FALSE),5)="Csere",VLOOKUP(LEFT(VLOOKUP($A180,csapatok!$A:$NN,CX$320,FALSE),LEN(VLOOKUP($A180,csapatok!$A:$NN,CX$320,FALSE))-6),'csapat-ranglista'!$A:$FP,CX$321,FALSE)/8,VLOOKUP(VLOOKUP($A180,csapatok!$A:$NN,CX$320,FALSE),'csapat-ranglista'!$A:$FP,CX$321,FALSE)/4),0)</f>
        <v>0</v>
      </c>
      <c r="CY180" s="223">
        <f>IFERROR(IF(RIGHT(VLOOKUP($A180,csapatok!$A:$NN,CY$320,FALSE),5)="Csere",VLOOKUP(LEFT(VLOOKUP($A180,csapatok!$A:$NN,CY$320,FALSE),LEN(VLOOKUP($A180,csapatok!$A:$NN,CY$320,FALSE))-6),'csapat-ranglista'!$A:$FP,CY$321,FALSE)/8,VLOOKUP(VLOOKUP($A180,csapatok!$A:$NN,CY$320,FALSE),'csapat-ranglista'!$A:$FP,CY$321,FALSE)/4),0)</f>
        <v>0</v>
      </c>
      <c r="CZ180" s="223">
        <f>IFERROR(IF(RIGHT(VLOOKUP($A180,csapatok!$A:$NN,CZ$320,FALSE),5)="Csere",VLOOKUP(LEFT(VLOOKUP($A180,csapatok!$A:$NN,CZ$320,FALSE),LEN(VLOOKUP($A180,csapatok!$A:$NN,CZ$320,FALSE))-6),'csapat-ranglista'!$A:$FP,CZ$321,FALSE)/8,VLOOKUP(VLOOKUP($A180,csapatok!$A:$NN,CZ$320,FALSE),'csapat-ranglista'!$A:$FP,CZ$321,FALSE)/4),0)</f>
        <v>0</v>
      </c>
      <c r="DA180" s="223">
        <f>IFERROR(IF(RIGHT(VLOOKUP($A180,csapatok!$A:$NN,DA$320,FALSE),5)="Csere",VLOOKUP(LEFT(VLOOKUP($A180,csapatok!$A:$NN,DA$320,FALSE),LEN(VLOOKUP($A180,csapatok!$A:$NN,DA$320,FALSE))-6),'csapat-ranglista'!$A:$FP,DA$321,FALSE)/8,VLOOKUP(VLOOKUP($A180,csapatok!$A:$NN,DA$320,FALSE),'csapat-ranglista'!$A:$FP,DA$321,FALSE)/4),0)</f>
        <v>0</v>
      </c>
      <c r="DB180" s="223">
        <f>IFERROR(IF(RIGHT(VLOOKUP($A180,csapatok!$A:$NN,DB$320,FALSE),5)="Csere",VLOOKUP(LEFT(VLOOKUP($A180,csapatok!$A:$NN,DB$320,FALSE),LEN(VLOOKUP($A180,csapatok!$A:$NN,DB$320,FALSE))-6),'csapat-ranglista'!$A:$FP,DB$321,FALSE)/8,VLOOKUP(VLOOKUP($A180,csapatok!$A:$NN,DB$320,FALSE),'csapat-ranglista'!$A:$FP,DB$321,FALSE)/4),0)</f>
        <v>0</v>
      </c>
      <c r="DC180" s="223">
        <f>IFERROR(IF(RIGHT(VLOOKUP($A180,csapatok!$A:$NN,DC$320,FALSE),5)="Csere",VLOOKUP(LEFT(VLOOKUP($A180,csapatok!$A:$NN,DC$320,FALSE),LEN(VLOOKUP($A180,csapatok!$A:$NN,DC$320,FALSE))-6),'csapat-ranglista'!$A:$FP,DC$321,FALSE)/8,VLOOKUP(VLOOKUP($A180,csapatok!$A:$NN,DC$320,FALSE),'csapat-ranglista'!$A:$FP,DC$321,FALSE)/4),0)</f>
        <v>0</v>
      </c>
      <c r="DD180" s="223">
        <f>IFERROR(IF(RIGHT(VLOOKUP($A180,csapatok!$A:$NN,DD$320,FALSE),5)="Csere",VLOOKUP(LEFT(VLOOKUP($A180,csapatok!$A:$NN,DD$320,FALSE),LEN(VLOOKUP($A180,csapatok!$A:$NN,DD$320,FALSE))-6),'csapat-ranglista'!$A:$FP,DD$321,FALSE)/8,VLOOKUP(VLOOKUP($A180,csapatok!$A:$NN,DD$320,FALSE),'csapat-ranglista'!$A:$FP,DD$321,FALSE)/4),0)</f>
        <v>0</v>
      </c>
      <c r="DE180" s="223">
        <f>IFERROR(IF(RIGHT(VLOOKUP($A180,csapatok!$A:$NN,DE$320,FALSE),5)="Csere",VLOOKUP(LEFT(VLOOKUP($A180,csapatok!$A:$NN,DE$320,FALSE),LEN(VLOOKUP($A180,csapatok!$A:$NN,DE$320,FALSE))-6),'csapat-ranglista'!$A:$FP,DE$321,FALSE)/8,VLOOKUP(VLOOKUP($A180,csapatok!$A:$NN,DE$320,FALSE),'csapat-ranglista'!$A:$FP,DE$321,FALSE)/4),0)</f>
        <v>0</v>
      </c>
      <c r="DF180" s="223">
        <f>IFERROR(IF(RIGHT(VLOOKUP($A180,csapatok!$A:$NN,DF$320,FALSE),5)="Csere",VLOOKUP(LEFT(VLOOKUP($A180,csapatok!$A:$NN,DF$320,FALSE),LEN(VLOOKUP($A180,csapatok!$A:$NN,DF$320,FALSE))-6),'csapat-ranglista'!$A:$FP,DF$321,FALSE)/8,VLOOKUP(VLOOKUP($A180,csapatok!$A:$NN,DF$320,FALSE),'csapat-ranglista'!$A:$FP,DF$321,FALSE)/4),0)</f>
        <v>0</v>
      </c>
      <c r="DG180" s="223">
        <f>IFERROR(IF(RIGHT(VLOOKUP($A180,csapatok!$A:$NN,DG$320,FALSE),5)="Csere",VLOOKUP(LEFT(VLOOKUP($A180,csapatok!$A:$NN,DG$320,FALSE),LEN(VLOOKUP($A180,csapatok!$A:$NN,DG$320,FALSE))-6),'csapat-ranglista'!$A:$FP,DG$321,FALSE)/8,VLOOKUP(VLOOKUP($A180,csapatok!$A:$NN,DG$320,FALSE),'csapat-ranglista'!$A:$FP,DG$321,FALSE)/4),0)</f>
        <v>0</v>
      </c>
      <c r="DH180" s="223">
        <f>IFERROR(IF(RIGHT(VLOOKUP($A180,csapatok!$A:$NN,DH$320,FALSE),5)="Csere",VLOOKUP(LEFT(VLOOKUP($A180,csapatok!$A:$NN,DH$320,FALSE),LEN(VLOOKUP($A180,csapatok!$A:$NN,DH$320,FALSE))-6),'csapat-ranglista'!$A:$FP,DH$321,FALSE)/8,VLOOKUP(VLOOKUP($A180,csapatok!$A:$NN,DH$320,FALSE),'csapat-ranglista'!$A:$FP,DH$321,FALSE)/4),0)</f>
        <v>0</v>
      </c>
      <c r="DI180" s="223">
        <f>IFERROR(IF(RIGHT(VLOOKUP($A180,csapatok!$A:$NN,DI$320,FALSE),5)="Csere",VLOOKUP(LEFT(VLOOKUP($A180,csapatok!$A:$NN,DI$320,FALSE),LEN(VLOOKUP($A180,csapatok!$A:$NN,DI$320,FALSE))-6),'csapat-ranglista'!$A:$FP,DI$321,FALSE)/8,VLOOKUP(VLOOKUP($A180,csapatok!$A:$NN,DI$320,FALSE),'csapat-ranglista'!$A:$FP,DI$321,FALSE)/4),0)</f>
        <v>0</v>
      </c>
      <c r="DJ180" s="223">
        <f>IFERROR(IF(RIGHT(VLOOKUP($A180,csapatok!$A:$NN,DJ$320,FALSE),5)="Csere",VLOOKUP(LEFT(VLOOKUP($A180,csapatok!$A:$NN,DJ$320,FALSE),LEN(VLOOKUP($A180,csapatok!$A:$NN,DJ$320,FALSE))-6),'csapat-ranglista'!$A:$FP,DJ$321,FALSE)/8,VLOOKUP(VLOOKUP($A180,csapatok!$A:$NN,DJ$320,FALSE),'csapat-ranglista'!$A:$FP,DJ$321,FALSE)/4),0)</f>
        <v>0</v>
      </c>
      <c r="DK180" s="223">
        <f>IFERROR(IF(RIGHT(VLOOKUP($A180,csapatok!$A:$NN,DK$320,FALSE),5)="Csere",VLOOKUP(LEFT(VLOOKUP($A180,csapatok!$A:$NN,DK$320,FALSE),LEN(VLOOKUP($A180,csapatok!$A:$NN,DK$320,FALSE))-6),'csapat-ranglista'!$A:$FP,DK$321,FALSE)/8,VLOOKUP(VLOOKUP($A180,csapatok!$A:$NN,DK$320,FALSE),'csapat-ranglista'!$A:$FP,DK$321,FALSE)/4),0)</f>
        <v>0</v>
      </c>
      <c r="DL180" s="223">
        <f>IFERROR(IF(RIGHT(VLOOKUP($A180,csapatok!$A:$NN,DL$320,FALSE),5)="Csere",VLOOKUP(LEFT(VLOOKUP($A180,csapatok!$A:$NN,DL$320,FALSE),LEN(VLOOKUP($A180,csapatok!$A:$NN,DL$320,FALSE))-6),'csapat-ranglista'!$A:$FP,DL$321,FALSE)/8,VLOOKUP(VLOOKUP($A180,csapatok!$A:$NN,DL$320,FALSE),'csapat-ranglista'!$A:$FP,DL$321,FALSE)/4),0)</f>
        <v>0</v>
      </c>
      <c r="DM180" s="223">
        <f>IFERROR(IF(RIGHT(VLOOKUP($A180,csapatok!$A:$NN,DM$320,FALSE),5)="Csere",VLOOKUP(LEFT(VLOOKUP($A180,csapatok!$A:$NN,DM$320,FALSE),LEN(VLOOKUP($A180,csapatok!$A:$NN,DM$320,FALSE))-6),'csapat-ranglista'!$A:$FP,DM$321,FALSE)/8,VLOOKUP(VLOOKUP($A180,csapatok!$A:$NN,DM$320,FALSE),'csapat-ranglista'!$A:$FP,DM$321,FALSE)/4),0)</f>
        <v>0</v>
      </c>
      <c r="DN180" s="223">
        <f>IFERROR(IF(RIGHT(VLOOKUP($A180,csapatok!$A:$NN,DN$320,FALSE),5)="Csere",VLOOKUP(LEFT(VLOOKUP($A180,csapatok!$A:$NN,DN$320,FALSE),LEN(VLOOKUP($A180,csapatok!$A:$NN,DN$320,FALSE))-6),'csapat-ranglista'!$A:$FP,DN$321,FALSE)/8,VLOOKUP(VLOOKUP($A180,csapatok!$A:$NN,DN$320,FALSE),'csapat-ranglista'!$A:$FP,DN$321,FALSE)/4),0)</f>
        <v>0</v>
      </c>
      <c r="DO180" s="224">
        <f>versenyek!$MF$11*IFERROR(VLOOKUP(VLOOKUP($A180,versenyek!ME:MG,3,FALSE),szabalyok!$A$16:$B$23,2,FALSE)/4,0)</f>
        <v>0</v>
      </c>
      <c r="DP180" s="224">
        <f>versenyek!$MI$11*IFERROR(VLOOKUP(VLOOKUP($A180,versenyek!MH:MJ,3,FALSE),szabalyok!$A$16:$B$23,2,FALSE)/4,0)</f>
        <v>0</v>
      </c>
      <c r="DQ180" s="223">
        <f>IFERROR(IF(RIGHT(VLOOKUP($A180,csapatok!$A:$NN,DQ$320,FALSE),5)="Csere",VLOOKUP(LEFT(VLOOKUP($A180,csapatok!$A:$NN,DQ$320,FALSE),LEN(VLOOKUP($A180,csapatok!$A:$NN,DQ$320,FALSE))-6),'csapat-ranglista'!$A:$FP,DQ$321,FALSE)/8,VLOOKUP(VLOOKUP($A180,csapatok!$A:$NN,DQ$320,FALSE),'csapat-ranglista'!$A:$FP,DQ$321,FALSE)/4),0)</f>
        <v>0</v>
      </c>
      <c r="DR180" s="223">
        <f>IFERROR(IF(RIGHT(VLOOKUP($A180,csapatok!$A:$NN,DR$320,FALSE),5)="Csere",VLOOKUP(LEFT(VLOOKUP($A180,csapatok!$A:$NN,DR$320,FALSE),LEN(VLOOKUP($A180,csapatok!$A:$NN,DR$320,FALSE))-6),'csapat-ranglista'!$A:$FP,DR$321,FALSE)/8,VLOOKUP(VLOOKUP($A180,csapatok!$A:$NN,DR$320,FALSE),'csapat-ranglista'!$A:$FP,DR$321,FALSE)/4),0)</f>
        <v>0</v>
      </c>
      <c r="DS180" s="223">
        <f>IFERROR(IF(RIGHT(VLOOKUP($A180,csapatok!$A:$NN,DS$320,FALSE),5)="Csere",VLOOKUP(LEFT(VLOOKUP($A180,csapatok!$A:$NN,DS$320,FALSE),LEN(VLOOKUP($A180,csapatok!$A:$NN,DS$320,FALSE))-6),'csapat-ranglista'!$A:$FP,DS$321,FALSE)/8,VLOOKUP(VLOOKUP($A180,csapatok!$A:$NN,DS$320,FALSE),'csapat-ranglista'!$A:$FP,DS$321,FALSE)/4),0)</f>
        <v>0</v>
      </c>
      <c r="DT180" s="223">
        <f>IFERROR(IF(RIGHT(VLOOKUP($A180,csapatok!$A:$NN,DT$320,FALSE),5)="Csere",VLOOKUP(LEFT(VLOOKUP($A180,csapatok!$A:$NN,DT$320,FALSE),LEN(VLOOKUP($A180,csapatok!$A:$NN,DT$320,FALSE))-6),'csapat-ranglista'!$A:$FP,DT$321,FALSE)/8,VLOOKUP(VLOOKUP($A180,csapatok!$A:$NN,DT$320,FALSE),'csapat-ranglista'!$A:$FP,DT$321,FALSE)/4),0)</f>
        <v>0</v>
      </c>
      <c r="DU180" s="223">
        <f>IFERROR(IF(RIGHT(VLOOKUP($A180,csapatok!$A:$NN,DU$320,FALSE),5)="Csere",VLOOKUP(LEFT(VLOOKUP($A180,csapatok!$A:$NN,DU$320,FALSE),LEN(VLOOKUP($A180,csapatok!$A:$NN,DU$320,FALSE))-6),'csapat-ranglista'!$A:$FP,DU$321,FALSE)/8,VLOOKUP(VLOOKUP($A180,csapatok!$A:$NN,DU$320,FALSE),'csapat-ranglista'!$A:$FP,DU$321,FALSE)/4),0)</f>
        <v>0</v>
      </c>
      <c r="DV180" s="223">
        <f>IFERROR(IF(RIGHT(VLOOKUP($A180,csapatok!$A:$NN,DV$320,FALSE),5)="Csere",VLOOKUP(LEFT(VLOOKUP($A180,csapatok!$A:$NN,DV$320,FALSE),LEN(VLOOKUP($A180,csapatok!$A:$NN,DV$320,FALSE))-6),'csapat-ranglista'!$A:$FP,DV$321,FALSE)/8,VLOOKUP(VLOOKUP($A180,csapatok!$A:$NN,DV$320,FALSE),'csapat-ranglista'!$A:$FP,DV$321,FALSE)/4),0)</f>
        <v>0</v>
      </c>
      <c r="DW180" s="223">
        <f>IFERROR(IF(RIGHT(VLOOKUP($A180,csapatok!$A:$NN,DW$320,FALSE),5)="Csere",VLOOKUP(LEFT(VLOOKUP($A180,csapatok!$A:$NN,DW$320,FALSE),LEN(VLOOKUP($A180,csapatok!$A:$NN,DW$320,FALSE))-6),'csapat-ranglista'!$A:$FP,DW$321,FALSE)/8,VLOOKUP(VLOOKUP($A180,csapatok!$A:$NN,DW$320,FALSE),'csapat-ranglista'!$A:$FP,DW$321,FALSE)/4),0)</f>
        <v>0</v>
      </c>
      <c r="DX180" s="223">
        <f>IFERROR(IF(RIGHT(VLOOKUP($A180,csapatok!$A:$NN,DX$320,FALSE),5)="Csere",VLOOKUP(LEFT(VLOOKUP($A180,csapatok!$A:$NN,DX$320,FALSE),LEN(VLOOKUP($A180,csapatok!$A:$NN,DX$320,FALSE))-6),'csapat-ranglista'!$A:$FP,DX$321,FALSE)/8,VLOOKUP(VLOOKUP($A180,csapatok!$A:$NN,DX$320,FALSE),'csapat-ranglista'!$A:$FP,DX$321,FALSE)/4),0)</f>
        <v>0</v>
      </c>
      <c r="DY180" s="223">
        <f>IFERROR(IF(RIGHT(VLOOKUP($A180,csapatok!$A:$NN,DY$320,FALSE),5)="Csere",VLOOKUP(LEFT(VLOOKUP($A180,csapatok!$A:$NN,DY$320,FALSE),LEN(VLOOKUP($A180,csapatok!$A:$NN,DY$320,FALSE))-6),'csapat-ranglista'!$A:$FP,DY$321,FALSE)/8,VLOOKUP(VLOOKUP($A180,csapatok!$A:$NN,DY$320,FALSE),'csapat-ranglista'!$A:$FP,DY$321,FALSE)/4),0)</f>
        <v>0</v>
      </c>
      <c r="DZ180" s="223">
        <f>IFERROR(IF(RIGHT(VLOOKUP($A180,csapatok!$A:$NN,DZ$320,FALSE),5)="Csere",VLOOKUP(LEFT(VLOOKUP($A180,csapatok!$A:$NN,DZ$320,FALSE),LEN(VLOOKUP($A180,csapatok!$A:$NN,DZ$320,FALSE))-6),'csapat-ranglista'!$A:$FP,DZ$321,FALSE)/8,VLOOKUP(VLOOKUP($A180,csapatok!$A:$NN,DZ$320,FALSE),'csapat-ranglista'!$A:$FP,DZ$321,FALSE)/4),0)</f>
        <v>0</v>
      </c>
      <c r="EA180" s="223">
        <f>IFERROR(IF(RIGHT(VLOOKUP($A180,csapatok!$A:$NN,EA$320,FALSE),5)="Csere",VLOOKUP(LEFT(VLOOKUP($A180,csapatok!$A:$NN,EA$320,FALSE),LEN(VLOOKUP($A180,csapatok!$A:$NN,EA$320,FALSE))-6),'csapat-ranglista'!$A:$FP,EA$321,FALSE)/8,VLOOKUP(VLOOKUP($A180,csapatok!$A:$NN,EA$320,FALSE),'csapat-ranglista'!$A:$FP,EA$321,FALSE)/4),0)</f>
        <v>0</v>
      </c>
      <c r="EB180" s="223">
        <f>IFERROR(IF(RIGHT(VLOOKUP($A180,csapatok!$A:$NN,EB$320,FALSE),5)="Csere",VLOOKUP(LEFT(VLOOKUP($A180,csapatok!$A:$NN,EB$320,FALSE),LEN(VLOOKUP($A180,csapatok!$A:$NN,EB$320,FALSE))-6),'csapat-ranglista'!$A:$FP,EB$321,FALSE)/8,VLOOKUP(VLOOKUP($A180,csapatok!$A:$NN,EB$320,FALSE),'csapat-ranglista'!$A:$FP,EB$321,FALSE)/4),0)</f>
        <v>0</v>
      </c>
      <c r="EC180" s="223">
        <f>IFERROR(IF(RIGHT(VLOOKUP($A180,csapatok!$A:$NN,EC$320,FALSE),5)="Csere",VLOOKUP(LEFT(VLOOKUP($A180,csapatok!$A:$NN,EC$320,FALSE),LEN(VLOOKUP($A180,csapatok!$A:$NN,EC$320,FALSE))-6),'csapat-ranglista'!$A:$FP,EC$321,FALSE)/8,VLOOKUP(VLOOKUP($A180,csapatok!$A:$NN,EC$320,FALSE),'csapat-ranglista'!$A:$FP,EC$321,FALSE)/4),0)</f>
        <v>0</v>
      </c>
      <c r="ED180" s="223">
        <f>IFERROR(IF(RIGHT(VLOOKUP($A180,csapatok!$A:$NN,ED$320,FALSE),5)="Csere",VLOOKUP(LEFT(VLOOKUP($A180,csapatok!$A:$NN,ED$320,FALSE),LEN(VLOOKUP($A180,csapatok!$A:$NN,ED$320,FALSE))-6),'csapat-ranglista'!$A:$FP,ED$321,FALSE)/8,VLOOKUP(VLOOKUP($A180,csapatok!$A:$NN,ED$320,FALSE),'csapat-ranglista'!$A:$FP,ED$321,FALSE)/4),0)</f>
        <v>0</v>
      </c>
      <c r="EE180" s="223">
        <f>IFERROR(IF(RIGHT(VLOOKUP($A180,csapatok!$A:$NN,EE$320,FALSE),5)="Csere",VLOOKUP(LEFT(VLOOKUP($A180,csapatok!$A:$NN,EE$320,FALSE),LEN(VLOOKUP($A180,csapatok!$A:$NN,EE$320,FALSE))-6),'csapat-ranglista'!$A:$FP,EE$321,FALSE)/8,VLOOKUP(VLOOKUP($A180,csapatok!$A:$NN,EE$320,FALSE),'csapat-ranglista'!$A:$FP,EE$321,FALSE)/4),0)</f>
        <v>0</v>
      </c>
      <c r="EF180" s="223">
        <f>IFERROR(IF(RIGHT(VLOOKUP($A180,csapatok!$A:$NN,EF$320,FALSE),5)="Csere",VLOOKUP(LEFT(VLOOKUP($A180,csapatok!$A:$NN,EF$320,FALSE),LEN(VLOOKUP($A180,csapatok!$A:$NN,EF$320,FALSE))-6),'csapat-ranglista'!$A:$FP,EF$321,FALSE)/8,VLOOKUP(VLOOKUP($A180,csapatok!$A:$NN,EF$320,FALSE),'csapat-ranglista'!$A:$FP,EF$321,FALSE)/4),0)</f>
        <v>0</v>
      </c>
      <c r="EG180" s="223">
        <f>IFERROR(IF(RIGHT(VLOOKUP($A180,csapatok!$A:$NN,EG$320,FALSE),5)="Csere",VLOOKUP(LEFT(VLOOKUP($A180,csapatok!$A:$NN,EG$320,FALSE),LEN(VLOOKUP($A180,csapatok!$A:$NN,EG$320,FALSE))-6),'csapat-ranglista'!$A:$FP,EG$321,FALSE)/8,VLOOKUP(VLOOKUP($A180,csapatok!$A:$NN,EG$320,FALSE),'csapat-ranglista'!$A:$FP,EG$321,FALSE)/4),0)</f>
        <v>0</v>
      </c>
      <c r="EH180" s="223">
        <f>IFERROR(IF(RIGHT(VLOOKUP($A180,csapatok!$A:$NN,EH$320,FALSE),5)="Csere",VLOOKUP(LEFT(VLOOKUP($A180,csapatok!$A:$NN,EH$320,FALSE),LEN(VLOOKUP($A180,csapatok!$A:$NN,EH$320,FALSE))-6),'csapat-ranglista'!$A:$FP,EH$321,FALSE)/8,VLOOKUP(VLOOKUP($A180,csapatok!$A:$NN,EH$320,FALSE),'csapat-ranglista'!$A:$FP,EH$321,FALSE)/4),0)</f>
        <v>0</v>
      </c>
      <c r="EI180" s="223">
        <f>IFERROR(IF(RIGHT(VLOOKUP($A180,csapatok!$A:$NN,EI$320,FALSE),5)="Csere",VLOOKUP(LEFT(VLOOKUP($A180,csapatok!$A:$NN,EI$320,FALSE),LEN(VLOOKUP($A180,csapatok!$A:$NN,EI$320,FALSE))-6),'csapat-ranglista'!$A:$FP,EI$321,FALSE)/8,VLOOKUP(VLOOKUP($A180,csapatok!$A:$NN,EI$320,FALSE),'csapat-ranglista'!$A:$FP,EI$321,FALSE)/4),0)</f>
        <v>0</v>
      </c>
      <c r="EJ180" s="223">
        <f>IFERROR(IF(RIGHT(VLOOKUP($A180,csapatok!$A:$NN,EJ$320,FALSE),5)="Csere",VLOOKUP(LEFT(VLOOKUP($A180,csapatok!$A:$NN,EJ$320,FALSE),LEN(VLOOKUP($A180,csapatok!$A:$NN,EJ$320,FALSE))-6),'csapat-ranglista'!$A:$FP,EJ$321,FALSE)/8,VLOOKUP(VLOOKUP($A180,csapatok!$A:$NN,EJ$320,FALSE),'csapat-ranglista'!$A:$FP,EJ$321,FALSE)/4),0)</f>
        <v>0</v>
      </c>
      <c r="EK180" s="223">
        <f>IFERROR(IF(RIGHT(VLOOKUP($A180,csapatok!$A:$NN,EK$320,FALSE),5)="Csere",VLOOKUP(LEFT(VLOOKUP($A180,csapatok!$A:$NN,EK$320,FALSE),LEN(VLOOKUP($A180,csapatok!$A:$NN,EK$320,FALSE))-6),'csapat-ranglista'!$A:$FP,EK$321,FALSE)/8,VLOOKUP(VLOOKUP($A180,csapatok!$A:$NN,EK$320,FALSE),'csapat-ranglista'!$A:$FP,EK$321,FALSE)/4),0)</f>
        <v>0</v>
      </c>
      <c r="EL180" s="223">
        <f>IFERROR(IF(RIGHT(VLOOKUP($A180,csapatok!$A:$NN,EL$320,FALSE),5)="Csere",VLOOKUP(LEFT(VLOOKUP($A180,csapatok!$A:$NN,EL$320,FALSE),LEN(VLOOKUP($A180,csapatok!$A:$NN,EL$320,FALSE))-6),'csapat-ranglista'!$A:$FP,EL$321,FALSE)/8,VLOOKUP(VLOOKUP($A180,csapatok!$A:$NN,EL$320,FALSE),'csapat-ranglista'!$A:$FP,EL$321,FALSE)/4),0)</f>
        <v>0</v>
      </c>
      <c r="EM180" s="223">
        <f>IFERROR(IF(RIGHT(VLOOKUP($A180,csapatok!$A:$NN,EM$320,FALSE),5)="Csere",VLOOKUP(LEFT(VLOOKUP($A180,csapatok!$A:$NN,EM$320,FALSE),LEN(VLOOKUP($A180,csapatok!$A:$NN,EM$320,FALSE))-6),'csapat-ranglista'!$A:$FP,EM$321,FALSE)/8,VLOOKUP(VLOOKUP($A180,csapatok!$A:$NN,EM$320,FALSE),'csapat-ranglista'!$A:$FP,EM$321,FALSE)/4),0)</f>
        <v>0</v>
      </c>
      <c r="EN180" s="223">
        <f>IFERROR(IF(RIGHT(VLOOKUP($A180,csapatok!$A:$NN,EN$320,FALSE),5)="Csere",VLOOKUP(LEFT(VLOOKUP($A180,csapatok!$A:$NN,EN$320,FALSE),LEN(VLOOKUP($A180,csapatok!$A:$NN,EN$320,FALSE))-6),'csapat-ranglista'!$A:$FP,EN$321,FALSE)/8,VLOOKUP(VLOOKUP($A180,csapatok!$A:$NN,EN$320,FALSE),'csapat-ranglista'!$A:$FP,EN$321,FALSE)/4),0)</f>
        <v>0</v>
      </c>
      <c r="EO180" s="223">
        <f>IFERROR(IF(RIGHT(VLOOKUP($A180,csapatok!$A:$NN,EO$320,FALSE),5)="Csere",VLOOKUP(LEFT(VLOOKUP($A180,csapatok!$A:$NN,EO$320,FALSE),LEN(VLOOKUP($A180,csapatok!$A:$NN,EO$320,FALSE))-6),'csapat-ranglista'!$A:$FP,EO$321,FALSE)/8,VLOOKUP(VLOOKUP($A180,csapatok!$A:$NN,EO$320,FALSE),'csapat-ranglista'!$A:$FP,EO$321,FALSE)/4),0)</f>
        <v>0</v>
      </c>
      <c r="EP180" s="223">
        <f>IFERROR(IF(RIGHT(VLOOKUP($A180,csapatok!$A:$NN,EP$320,FALSE),5)="Csere",VLOOKUP(LEFT(VLOOKUP($A180,csapatok!$A:$NN,EP$320,FALSE),LEN(VLOOKUP($A180,csapatok!$A:$NN,EP$320,FALSE))-6),'csapat-ranglista'!$A:$FP,EP$321,FALSE)/8,VLOOKUP(VLOOKUP($A180,csapatok!$A:$NN,EP$320,FALSE),'csapat-ranglista'!$A:$FP,EP$321,FALSE)/4),0)</f>
        <v>0</v>
      </c>
      <c r="EQ180" s="223">
        <f>IFERROR(IF(RIGHT(VLOOKUP($A180,csapatok!$A:$NN,EQ$320,FALSE),5)="Csere",VLOOKUP(LEFT(VLOOKUP($A180,csapatok!$A:$NN,EQ$320,FALSE),LEN(VLOOKUP($A180,csapatok!$A:$NN,EQ$320,FALSE))-6),'csapat-ranglista'!$A:$FP,EQ$321,FALSE)/8,VLOOKUP(VLOOKUP($A180,csapatok!$A:$NN,EQ$320,FALSE),'csapat-ranglista'!$A:$FP,EQ$321,FALSE)/4),0)</f>
        <v>0</v>
      </c>
      <c r="ER180" s="223">
        <f>IFERROR(IF(RIGHT(VLOOKUP($A180,csapatok!$A:$NN,ER$320,FALSE),5)="Csere",VLOOKUP(LEFT(VLOOKUP($A180,csapatok!$A:$NN,ER$320,FALSE),LEN(VLOOKUP($A180,csapatok!$A:$NN,ER$320,FALSE))-6),'csapat-ranglista'!$A:$FP,ER$321,FALSE)/8,VLOOKUP(VLOOKUP($A180,csapatok!$A:$NN,ER$320,FALSE),'csapat-ranglista'!$A:$FP,ER$321,FALSE)/4),0)</f>
        <v>0</v>
      </c>
      <c r="ES180" s="223">
        <f>IFERROR(IF(RIGHT(VLOOKUP($A180,csapatok!$A:$NN,ES$320,FALSE),5)="Csere",VLOOKUP(LEFT(VLOOKUP($A180,csapatok!$A:$NN,ES$320,FALSE),LEN(VLOOKUP($A180,csapatok!$A:$NN,ES$320,FALSE))-6),'csapat-ranglista'!$A:$FP,ES$321,FALSE)/8,VLOOKUP(VLOOKUP($A180,csapatok!$A:$NN,ES$320,FALSE),'csapat-ranglista'!$A:$FP,ES$321,FALSE)/4),0)</f>
        <v>0</v>
      </c>
      <c r="ET180" s="223">
        <f>IFERROR(IF(RIGHT(VLOOKUP($A180,csapatok!$A:$NN,ET$320,FALSE),5)="Csere",VLOOKUP(LEFT(VLOOKUP($A180,csapatok!$A:$NN,ET$320,FALSE),LEN(VLOOKUP($A180,csapatok!$A:$NN,ET$320,FALSE))-6),'csapat-ranglista'!$A:$FP,ET$321,FALSE)/8,VLOOKUP(VLOOKUP($A180,csapatok!$A:$NN,ET$320,FALSE),'csapat-ranglista'!$A:$FP,ET$321,FALSE)/4),0)</f>
        <v>0</v>
      </c>
      <c r="EU180" s="223">
        <f>IFERROR(IF(RIGHT(VLOOKUP($A180,csapatok!$A:$NN,EU$320,FALSE),5)="Csere",VLOOKUP(LEFT(VLOOKUP($A180,csapatok!$A:$NN,EU$320,FALSE),LEN(VLOOKUP($A180,csapatok!$A:$NN,EU$320,FALSE))-6),'csapat-ranglista'!$A:$FP,EU$321,FALSE)/8,VLOOKUP(VLOOKUP($A180,csapatok!$A:$NN,EU$320,FALSE),'csapat-ranglista'!$A:$FP,EU$321,FALSE)/4),0)</f>
        <v>0</v>
      </c>
      <c r="EV180" s="223">
        <f>IFERROR(IF(RIGHT(VLOOKUP($A180,csapatok!$A:$NN,EV$320,FALSE),5)="Csere",VLOOKUP(LEFT(VLOOKUP($A180,csapatok!$A:$NN,EV$320,FALSE),LEN(VLOOKUP($A180,csapatok!$A:$NN,EV$320,FALSE))-6),'csapat-ranglista'!$A:$FP,EV$321,FALSE)/8,VLOOKUP(VLOOKUP($A180,csapatok!$A:$NN,EV$320,FALSE),'csapat-ranglista'!$A:$FP,EV$321,FALSE)/4),0)</f>
        <v>0</v>
      </c>
      <c r="EW180" s="223">
        <f>IFERROR(IF(RIGHT(VLOOKUP($A180,csapatok!$A:$NN,EW$320,FALSE),5)="Csere",VLOOKUP(LEFT(VLOOKUP($A180,csapatok!$A:$NN,EW$320,FALSE),LEN(VLOOKUP($A180,csapatok!$A:$NN,EW$320,FALSE))-6),'csapat-ranglista'!$A:$FP,EW$321,FALSE)/8,VLOOKUP(VLOOKUP($A180,csapatok!$A:$NN,EW$320,FALSE),'csapat-ranglista'!$A:$FP,EW$321,FALSE)/4),0)</f>
        <v>0</v>
      </c>
      <c r="EX180" s="223">
        <f>IFERROR(IF(RIGHT(VLOOKUP($A180,csapatok!$A:$NN,EX$320,FALSE),5)="Csere",VLOOKUP(LEFT(VLOOKUP($A180,csapatok!$A:$NN,EX$320,FALSE),LEN(VLOOKUP($A180,csapatok!$A:$NN,EX$320,FALSE))-6),'csapat-ranglista'!$A:$FP,EX$321,FALSE)/8,VLOOKUP(VLOOKUP($A180,csapatok!$A:$NN,EX$320,FALSE),'csapat-ranglista'!$A:$FP,EX$321,FALSE)/4),0)</f>
        <v>0</v>
      </c>
      <c r="EY180" s="223">
        <f>IFERROR(IF(RIGHT(VLOOKUP($A180,csapatok!$A:$NN,EY$320,FALSE),5)="Csere",VLOOKUP(LEFT(VLOOKUP($A180,csapatok!$A:$NN,EY$320,FALSE),LEN(VLOOKUP($A180,csapatok!$A:$NN,EY$320,FALSE))-6),'csapat-ranglista'!$A:$FP,EY$321,FALSE)/8,VLOOKUP(VLOOKUP($A180,csapatok!$A:$NN,EY$320,FALSE),'csapat-ranglista'!$A:$FP,EY$321,FALSE)/4),0)</f>
        <v>0</v>
      </c>
      <c r="EZ180" s="223">
        <f>IFERROR(IF(RIGHT(VLOOKUP($A180,csapatok!$A:$NN,EZ$320,FALSE),5)="Csere",VLOOKUP(LEFT(VLOOKUP($A180,csapatok!$A:$NN,EZ$320,FALSE),LEN(VLOOKUP($A180,csapatok!$A:$NN,EZ$320,FALSE))-6),'csapat-ranglista'!$A:$FP,EZ$321,FALSE)/8,VLOOKUP(VLOOKUP($A180,csapatok!$A:$NN,EZ$320,FALSE),'csapat-ranglista'!$A:$FP,EZ$321,FALSE)/4),0)</f>
        <v>0</v>
      </c>
      <c r="FA180" s="223">
        <f>IFERROR(IF(RIGHT(VLOOKUP($A180,csapatok!$A:$NN,FA$320,FALSE),5)="Csere",VLOOKUP(LEFT(VLOOKUP($A180,csapatok!$A:$NN,FA$320,FALSE),LEN(VLOOKUP($A180,csapatok!$A:$NN,FA$320,FALSE))-6),'csapat-ranglista'!$A:$FP,FA$321,FALSE)/8,VLOOKUP(VLOOKUP($A180,csapatok!$A:$NN,FA$320,FALSE),'csapat-ranglista'!$A:$FP,FA$321,FALSE)/4),0)</f>
        <v>0</v>
      </c>
      <c r="FB180" s="223">
        <f>IFERROR(IF(RIGHT(VLOOKUP($A180,csapatok!$A:$NN,FB$320,FALSE),5)="Csere",VLOOKUP(LEFT(VLOOKUP($A180,csapatok!$A:$NN,FB$320,FALSE),LEN(VLOOKUP($A180,csapatok!$A:$NN,FB$320,FALSE))-6),'csapat-ranglista'!$A:$FP,FB$321,FALSE)/8,VLOOKUP(VLOOKUP($A180,csapatok!$A:$NN,FB$320,FALSE),'csapat-ranglista'!$A:$FP,FB$321,FALSE)/4),0)</f>
        <v>0</v>
      </c>
      <c r="FC180" s="223">
        <f>IFERROR(IF(RIGHT(VLOOKUP($A180,csapatok!$A:$NN,FC$320,FALSE),5)="Csere",VLOOKUP(LEFT(VLOOKUP($A180,csapatok!$A:$NN,FC$320,FALSE),LEN(VLOOKUP($A180,csapatok!$A:$NN,FC$320,FALSE))-6),'csapat-ranglista'!$A:$FP,FC$321,FALSE)/8,VLOOKUP(VLOOKUP($A180,csapatok!$A:$NN,FC$320,FALSE),'csapat-ranglista'!$A:$FP,FC$321,FALSE)/4),0)</f>
        <v>0</v>
      </c>
      <c r="FD180" s="224">
        <f>versenyek!$QY$11*IFERROR(VLOOKUP(VLOOKUP($A180,versenyek!QX:QZ,3,FALSE),szabalyok!$A$16:$B$23,2,FALSE)/4,0)</f>
        <v>0</v>
      </c>
      <c r="FE180" s="224">
        <f>versenyek!$RB$11*IFERROR(VLOOKUP(VLOOKUP($A180,versenyek!RA:RC,3,FALSE),szabalyok!$A$16:$B$23,2,FALSE)/4,0)</f>
        <v>0</v>
      </c>
      <c r="FF180" s="223">
        <f>IFERROR(IF(RIGHT(VLOOKUP($A180,csapatok!$A:$NN,FF$320,FALSE),5)="Csere",VLOOKUP(LEFT(VLOOKUP($A180,csapatok!$A:$NN,FF$320,FALSE),LEN(VLOOKUP($A180,csapatok!$A:$NN,FF$320,FALSE))-6),'csapat-ranglista'!$A:$FP,FF$321,FALSE)/8,VLOOKUP(VLOOKUP($A180,csapatok!$A:$NN,FF$320,FALSE),'csapat-ranglista'!$A:$FP,FF$321,FALSE)/4),0)</f>
        <v>0</v>
      </c>
      <c r="FG180" s="223">
        <f>IFERROR(IF(RIGHT(VLOOKUP($A180,csapatok!$A:$NN,FG$320,FALSE),5)="Csere",VLOOKUP(LEFT(VLOOKUP($A180,csapatok!$A:$NN,FG$320,FALSE),LEN(VLOOKUP($A180,csapatok!$A:$NN,FG$320,FALSE))-6),'csapat-ranglista'!$A:$FP,FG$321,FALSE)/8,VLOOKUP(VLOOKUP($A180,csapatok!$A:$NN,FG$320,FALSE),'csapat-ranglista'!$A:$FP,FG$321,FALSE)/4),0)</f>
        <v>0</v>
      </c>
      <c r="FH180" s="223">
        <f>IFERROR(IF(RIGHT(VLOOKUP($A180,csapatok!$A:$NN,FH$320,FALSE),5)="Csere",VLOOKUP(LEFT(VLOOKUP($A180,csapatok!$A:$NN,FH$320,FALSE),LEN(VLOOKUP($A180,csapatok!$A:$NN,FH$320,FALSE))-6),'csapat-ranglista'!$A:$FP,FH$321,FALSE)/8,VLOOKUP(VLOOKUP($A180,csapatok!$A:$NN,FH$320,FALSE),'csapat-ranglista'!$A:$FP,FH$321,FALSE)/4),0)</f>
        <v>0</v>
      </c>
      <c r="FI180" s="223">
        <f>IFERROR(IF(RIGHT(VLOOKUP($A180,csapatok!$A:$NN,FI$320,FALSE),5)="Csere",VLOOKUP(LEFT(VLOOKUP($A180,csapatok!$A:$NN,FI$320,FALSE),LEN(VLOOKUP($A180,csapatok!$A:$NN,FI$320,FALSE))-6),'csapat-ranglista'!$A:$FP,FI$321,FALSE)/8,VLOOKUP(VLOOKUP($A180,csapatok!$A:$NN,FI$320,FALSE),'csapat-ranglista'!$A:$FP,FI$321,FALSE)/4),0)</f>
        <v>0</v>
      </c>
      <c r="FJ180" s="223">
        <f>IFERROR(IF(RIGHT(VLOOKUP($A180,csapatok!$A:$NN,FJ$320,FALSE),5)="Csere",VLOOKUP(LEFT(VLOOKUP($A180,csapatok!$A:$NN,FJ$320,FALSE),LEN(VLOOKUP($A180,csapatok!$A:$NN,FJ$320,FALSE))-6),'csapat-ranglista'!$A:$FP,FJ$321,FALSE)/8,VLOOKUP(VLOOKUP($A180,csapatok!$A:$NN,FJ$320,FALSE),'csapat-ranglista'!$A:$FP,FJ$321,FALSE)/4),0)</f>
        <v>0</v>
      </c>
      <c r="FK180" s="223">
        <f>IFERROR(IF(RIGHT(VLOOKUP($A180,csapatok!$A:$NN,FK$320,FALSE),5)="Csere",VLOOKUP(LEFT(VLOOKUP($A180,csapatok!$A:$NN,FK$320,FALSE),LEN(VLOOKUP($A180,csapatok!$A:$NN,FK$320,FALSE))-6),'csapat-ranglista'!$A:$FP,FK$321,FALSE)/8,VLOOKUP(VLOOKUP($A180,csapatok!$A:$NN,FK$320,FALSE),'csapat-ranglista'!$A:$FP,FK$321,FALSE)/4),0)</f>
        <v>0</v>
      </c>
      <c r="FL180" s="223">
        <f>IFERROR(IF(RIGHT(VLOOKUP($A180,csapatok!$A:$NN,FL$320,FALSE),5)="Csere",VLOOKUP(LEFT(VLOOKUP($A180,csapatok!$A:$NN,FL$320,FALSE),LEN(VLOOKUP($A180,csapatok!$A:$NN,FL$320,FALSE))-6),'csapat-ranglista'!$A:$FP,FL$321,FALSE)/8,VLOOKUP(VLOOKUP($A180,csapatok!$A:$NN,FL$320,FALSE),'csapat-ranglista'!$A:$FP,FL$321,FALSE)/4),0)</f>
        <v>0</v>
      </c>
      <c r="FM180" s="223">
        <f>IFERROR(IF(RIGHT(VLOOKUP($A180,csapatok!$A:$NN,FM$320,FALSE),5)="Csere",VLOOKUP(LEFT(VLOOKUP($A180,csapatok!$A:$NN,FM$320,FALSE),LEN(VLOOKUP($A180,csapatok!$A:$NN,FM$320,FALSE))-6),'csapat-ranglista'!$A:$FP,FM$321,FALSE)/8,VLOOKUP(VLOOKUP($A180,csapatok!$A:$NN,FM$320,FALSE),'csapat-ranglista'!$A:$FP,FM$321,FALSE)/4),0)</f>
        <v>0</v>
      </c>
      <c r="FN180" s="223">
        <f>IFERROR(IF(RIGHT(VLOOKUP($A180,csapatok!$A:$NN,FN$320,FALSE),5)="Csere",VLOOKUP(LEFT(VLOOKUP($A180,csapatok!$A:$NN,FN$320,FALSE),LEN(VLOOKUP($A180,csapatok!$A:$NN,FN$320,FALSE))-6),'csapat-ranglista'!$A:$FP,FN$321,FALSE)/8,VLOOKUP(VLOOKUP($A180,csapatok!$A:$NN,FN$320,FALSE),'csapat-ranglista'!$A:$FP,FN$321,FALSE)/4),0)</f>
        <v>0</v>
      </c>
      <c r="FO180" s="223">
        <f>IFERROR(IF(RIGHT(VLOOKUP($A180,csapatok!$A:$NN,FO$320,FALSE),5)="Csere",VLOOKUP(LEFT(VLOOKUP($A180,csapatok!$A:$NN,FO$320,FALSE),LEN(VLOOKUP($A180,csapatok!$A:$NN,FO$320,FALSE))-6),'csapat-ranglista'!$A:$FP,FO$321,FALSE)/8,VLOOKUP(VLOOKUP($A180,csapatok!$A:$NN,FO$320,FALSE),'csapat-ranglista'!$A:$FP,FO$321,FALSE)/4),0)</f>
        <v>0</v>
      </c>
      <c r="FP180" s="223">
        <f>IFERROR(IF(RIGHT(VLOOKUP($A180,csapatok!$A:$NN,FP$320,FALSE),5)="Csere",VLOOKUP(LEFT(VLOOKUP($A180,csapatok!$A:$NN,FP$320,FALSE),LEN(VLOOKUP($A180,csapatok!$A:$NN,FP$320,FALSE))-6),'csapat-ranglista'!$A:$FP,FP$321,FALSE)/8,VLOOKUP(VLOOKUP($A180,csapatok!$A:$NN,FP$320,FALSE),'csapat-ranglista'!$A:$FP,FP$321,FALSE)/4),0)</f>
        <v>0</v>
      </c>
      <c r="FQ180" s="223">
        <f>IFERROR(IF(RIGHT(VLOOKUP($A180,csapatok!$A:$NN,FQ$320,FALSE),5)="Csere",VLOOKUP(LEFT(VLOOKUP($A180,csapatok!$A:$NN,FQ$320,FALSE),LEN(VLOOKUP($A180,csapatok!$A:$NN,FQ$320,FALSE))-6),'csapat-ranglista'!$A:$FP,FQ$321,FALSE)/8,VLOOKUP(VLOOKUP($A180,csapatok!$A:$NN,FQ$320,FALSE),'csapat-ranglista'!$A:$FP,FQ$321,FALSE)/4),0)</f>
        <v>0</v>
      </c>
      <c r="FR180" s="223">
        <f>IFERROR(IF(RIGHT(VLOOKUP($A180,csapatok!$A:$NN,FR$320,FALSE),5)="Csere",VLOOKUP(LEFT(VLOOKUP($A180,csapatok!$A:$NN,FR$320,FALSE),LEN(VLOOKUP($A180,csapatok!$A:$NN,FR$320,FALSE))-6),'csapat-ranglista'!$A:$FP,FR$321,FALSE)/8,VLOOKUP(VLOOKUP($A180,csapatok!$A:$NN,FR$320,FALSE),'csapat-ranglista'!$A:$FP,FR$321,FALSE)/4),0)</f>
        <v>0</v>
      </c>
      <c r="FS180" s="223">
        <f>IFERROR(IF(RIGHT(VLOOKUP($A180,csapatok!$A:$NN,FS$320,FALSE),5)="Csere",VLOOKUP(LEFT(VLOOKUP($A180,csapatok!$A:$NN,FS$320,FALSE),LEN(VLOOKUP($A180,csapatok!$A:$NN,FS$320,FALSE))-6),'csapat-ranglista'!$A:$FP,FS$321,FALSE)/8,VLOOKUP(VLOOKUP($A180,csapatok!$A:$NN,FS$320,FALSE),'csapat-ranglista'!$A:$FP,FS$321,FALSE)/4),0)</f>
        <v>0</v>
      </c>
      <c r="FT180" s="223">
        <f>IFERROR(IF(RIGHT(VLOOKUP($A180,csapatok!$A:$NN,FT$320,FALSE),5)="Csere",VLOOKUP(LEFT(VLOOKUP($A180,csapatok!$A:$NN,FT$320,FALSE),LEN(VLOOKUP($A180,csapatok!$A:$NN,FT$320,FALSE))-6),'csapat-ranglista'!$A:$FP,FT$321,FALSE)/8,VLOOKUP(VLOOKUP($A180,csapatok!$A:$NN,FT$320,FALSE),'csapat-ranglista'!$A:$FP,FT$321,FALSE)/4),0)</f>
        <v>0</v>
      </c>
      <c r="FU180" s="223">
        <f>IFERROR(IF(RIGHT(VLOOKUP($A180,csapatok!$A:$NN,FU$320,FALSE),5)="Csere",VLOOKUP(LEFT(VLOOKUP($A180,csapatok!$A:$NN,FU$320,FALSE),LEN(VLOOKUP($A180,csapatok!$A:$NN,FU$320,FALSE))-6),'csapat-ranglista'!$A:$FP,FU$321,FALSE)/8,VLOOKUP(VLOOKUP($A180,csapatok!$A:$NN,FU$320,FALSE),'csapat-ranglista'!$A:$FP,FU$321,FALSE)/4),0)</f>
        <v>0</v>
      </c>
      <c r="FV180" s="223">
        <f>IFERROR(IF(RIGHT(VLOOKUP($A180,csapatok!$A:$NN,FV$320,FALSE),5)="Csere",VLOOKUP(LEFT(VLOOKUP($A180,csapatok!$A:$NN,FV$320,FALSE),LEN(VLOOKUP($A180,csapatok!$A:$NN,FV$320,FALSE))-6),'csapat-ranglista'!$A:$FP,FV$321,FALSE)/8,VLOOKUP(VLOOKUP($A180,csapatok!$A:$NN,FV$320,FALSE),'csapat-ranglista'!$A:$FP,FV$321,FALSE)/4),0)</f>
        <v>0</v>
      </c>
      <c r="FW180" s="223">
        <f>IFERROR(IF(RIGHT(VLOOKUP($A180,csapatok!$A:$NN,FW$320,FALSE),5)="Csere",VLOOKUP(LEFT(VLOOKUP($A180,csapatok!$A:$NN,FW$320,FALSE),LEN(VLOOKUP($A180,csapatok!$A:$NN,FW$320,FALSE))-6),'csapat-ranglista'!$A:$FP,FW$321,FALSE)/8,VLOOKUP(VLOOKUP($A180,csapatok!$A:$NN,FW$320,FALSE),'csapat-ranglista'!$A:$FP,FW$321,FALSE)/4),0)</f>
        <v>0</v>
      </c>
      <c r="FX180" s="223">
        <f>IFERROR(IF(RIGHT(VLOOKUP($A180,csapatok!$A:$NN,FX$320,FALSE),5)="Csere",VLOOKUP(LEFT(VLOOKUP($A180,csapatok!$A:$NN,FX$320,FALSE),LEN(VLOOKUP($A180,csapatok!$A:$NN,FX$320,FALSE))-6),'csapat-ranglista'!$A:$FP,FX$321,FALSE)/8,VLOOKUP(VLOOKUP($A180,csapatok!$A:$NN,FX$320,FALSE),'csapat-ranglista'!$A:$FP,FX$321,FALSE)/4),0)</f>
        <v>0</v>
      </c>
      <c r="FY180" s="223">
        <f>IFERROR(IF(RIGHT(VLOOKUP($A180,csapatok!$A:$NN,FY$320,FALSE),5)="Csere",VLOOKUP(LEFT(VLOOKUP($A180,csapatok!$A:$NN,FY$320,FALSE),LEN(VLOOKUP($A180,csapatok!$A:$NN,FY$320,FALSE))-6),'csapat-ranglista'!$A:$FP,FY$321,FALSE)/8,VLOOKUP(VLOOKUP($A180,csapatok!$A:$NN,FY$320,FALSE),'csapat-ranglista'!$A:$FP,FY$321,FALSE)/4),0)</f>
        <v>0</v>
      </c>
      <c r="FZ180" s="223">
        <f>IFERROR(IF(RIGHT(VLOOKUP($A180,csapatok!$A:$NN,FZ$320,FALSE),5)="Csere",VLOOKUP(LEFT(VLOOKUP($A180,csapatok!$A:$NN,FZ$320,FALSE),LEN(VLOOKUP($A180,csapatok!$A:$NN,FZ$320,FALSE))-6),'csapat-ranglista'!$A:$FP,FZ$321,FALSE)/8,VLOOKUP(VLOOKUP($A180,csapatok!$A:$NN,FZ$320,FALSE),'csapat-ranglista'!$A:$FP,FZ$321,FALSE)/4),0)</f>
        <v>0</v>
      </c>
      <c r="GA180" s="223">
        <f>IFERROR(IF(RIGHT(VLOOKUP($A180,csapatok!$A:$NN,GA$320,FALSE),5)="Csere",VLOOKUP(LEFT(VLOOKUP($A180,csapatok!$A:$NN,GA$320,FALSE),LEN(VLOOKUP($A180,csapatok!$A:$NN,GA$320,FALSE))-6),'csapat-ranglista'!$A:$FP,GA$321,FALSE)/8,VLOOKUP(VLOOKUP($A180,csapatok!$A:$NN,GA$320,FALSE),'csapat-ranglista'!$A:$FP,GA$321,FALSE)/4),0)</f>
        <v>0</v>
      </c>
      <c r="GB180" s="223">
        <f>IFERROR(IF(RIGHT(VLOOKUP($A180,csapatok!$A:$NN,GB$320,FALSE),5)="Csere",VLOOKUP(LEFT(VLOOKUP($A180,csapatok!$A:$NN,GB$320,FALSE),LEN(VLOOKUP($A180,csapatok!$A:$NN,GB$320,FALSE))-6),'csapat-ranglista'!$A:$FP,GB$321,FALSE)/8,VLOOKUP(VLOOKUP($A180,csapatok!$A:$NN,GB$320,FALSE),'csapat-ranglista'!$A:$FP,GB$321,FALSE)/4),0)</f>
        <v>0</v>
      </c>
      <c r="GC180" s="223">
        <f>IFERROR(IF(RIGHT(VLOOKUP($A180,csapatok!$A:$NN,GC$320,FALSE),5)="Csere",VLOOKUP(LEFT(VLOOKUP($A180,csapatok!$A:$NN,GC$320,FALSE),LEN(VLOOKUP($A180,csapatok!$A:$NN,GC$320,FALSE))-6),'csapat-ranglista'!$A:$FP,GC$321,FALSE)/8,VLOOKUP(VLOOKUP($A180,csapatok!$A:$NN,GC$320,FALSE),'csapat-ranglista'!$A:$FP,GC$321,FALSE)/4),0)</f>
        <v>0</v>
      </c>
      <c r="GD180" s="247">
        <f>SUM(EQ180:GC180)</f>
        <v>0</v>
      </c>
    </row>
    <row r="181" spans="1:186">
      <c r="A181" s="32" t="s">
        <v>181</v>
      </c>
      <c r="B181" s="2">
        <v>24473</v>
      </c>
      <c r="C181" s="131" t="str">
        <f>IF(B181=0,"",IF(B181&lt;$C$1,"felnőtt","ifi"))</f>
        <v>felnőtt</v>
      </c>
      <c r="D181" s="32" t="s">
        <v>101</v>
      </c>
      <c r="E181" s="45">
        <v>55</v>
      </c>
      <c r="F181" s="32">
        <v>0</v>
      </c>
      <c r="G181" s="32">
        <v>0</v>
      </c>
      <c r="H181" s="32">
        <v>13.946413197318806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16.935025887934827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f>IFERROR(IF(RIGHT(VLOOKUP($A181,csapatok!$A:$BL,X$320,FALSE),5)="Csere",VLOOKUP(LEFT(VLOOKUP($A181,csapatok!$A:$BL,X$320,FALSE),LEN(VLOOKUP($A181,csapatok!$A:$BL,X$320,FALSE))-6),'csapat-ranglista'!$A:$FP,X$321,FALSE)/8,VLOOKUP(VLOOKUP($A181,csapatok!$A:$BL,X$320,FALSE),'csapat-ranglista'!$A:$FP,X$321,FALSE)/4),0)</f>
        <v>0</v>
      </c>
      <c r="Y181" s="32">
        <f>IFERROR(IF(RIGHT(VLOOKUP($A181,csapatok!$A:$BL,Y$320,FALSE),5)="Csere",VLOOKUP(LEFT(VLOOKUP($A181,csapatok!$A:$BL,Y$320,FALSE),LEN(VLOOKUP($A181,csapatok!$A:$BL,Y$320,FALSE))-6),'csapat-ranglista'!$A:$FP,Y$321,FALSE)/8,VLOOKUP(VLOOKUP($A181,csapatok!$A:$BL,Y$320,FALSE),'csapat-ranglista'!$A:$FP,Y$321,FALSE)/4),0)</f>
        <v>0</v>
      </c>
      <c r="Z181" s="32">
        <f>IFERROR(IF(RIGHT(VLOOKUP($A181,csapatok!$A:$BL,Z$320,FALSE),5)="Csere",VLOOKUP(LEFT(VLOOKUP($A181,csapatok!$A:$BL,Z$320,FALSE),LEN(VLOOKUP($A181,csapatok!$A:$BL,Z$320,FALSE))-6),'csapat-ranglista'!$A:$FP,Z$321,FALSE)/8,VLOOKUP(VLOOKUP($A181,csapatok!$A:$BL,Z$320,FALSE),'csapat-ranglista'!$A:$FP,Z$321,FALSE)/4),0)</f>
        <v>0</v>
      </c>
      <c r="AA181" s="32">
        <f>IFERROR(IF(RIGHT(VLOOKUP($A181,csapatok!$A:$BL,AA$320,FALSE),5)="Csere",VLOOKUP(LEFT(VLOOKUP($A181,csapatok!$A:$BL,AA$320,FALSE),LEN(VLOOKUP($A181,csapatok!$A:$BL,AA$320,FALSE))-6),'csapat-ranglista'!$A:$FP,AA$321,FALSE)/8,VLOOKUP(VLOOKUP($A181,csapatok!$A:$BL,AA$320,FALSE),'csapat-ranglista'!$A:$FP,AA$321,FALSE)/4),0)</f>
        <v>0</v>
      </c>
      <c r="AB181" s="223">
        <f>IFERROR(IF(RIGHT(VLOOKUP($A181,csapatok!$A:$BL,AB$320,FALSE),5)="Csere",VLOOKUP(LEFT(VLOOKUP($A181,csapatok!$A:$BL,AB$320,FALSE),LEN(VLOOKUP($A181,csapatok!$A:$BL,AB$320,FALSE))-6),'csapat-ranglista'!$A:$FP,AB$321,FALSE)/8,VLOOKUP(VLOOKUP($A181,csapatok!$A:$BL,AB$320,FALSE),'csapat-ranglista'!$A:$FP,AB$321,FALSE)/4),0)</f>
        <v>0</v>
      </c>
      <c r="AC181" s="223">
        <f>IFERROR(IF(RIGHT(VLOOKUP($A181,csapatok!$A:$BL,AC$320,FALSE),5)="Csere",VLOOKUP(LEFT(VLOOKUP($A181,csapatok!$A:$BL,AC$320,FALSE),LEN(VLOOKUP($A181,csapatok!$A:$BL,AC$320,FALSE))-6),'csapat-ranglista'!$A:$FP,AC$321,FALSE)/8,VLOOKUP(VLOOKUP($A181,csapatok!$A:$BL,AC$320,FALSE),'csapat-ranglista'!$A:$FP,AC$321,FALSE)/4),0)</f>
        <v>0</v>
      </c>
      <c r="AD181" s="223">
        <f>IFERROR(IF(RIGHT(VLOOKUP($A181,csapatok!$A:$BL,AD$320,FALSE),5)="Csere",VLOOKUP(LEFT(VLOOKUP($A181,csapatok!$A:$BL,AD$320,FALSE),LEN(VLOOKUP($A181,csapatok!$A:$BL,AD$320,FALSE))-6),'csapat-ranglista'!$A:$FP,AD$321,FALSE)/8,VLOOKUP(VLOOKUP($A181,csapatok!$A:$BL,AD$320,FALSE),'csapat-ranglista'!$A:$FP,AD$321,FALSE)/4),0)</f>
        <v>0</v>
      </c>
      <c r="AE181" s="223">
        <f>IFERROR(IF(RIGHT(VLOOKUP($A181,csapatok!$A:$BL,AE$320,FALSE),5)="Csere",VLOOKUP(LEFT(VLOOKUP($A181,csapatok!$A:$BL,AE$320,FALSE),LEN(VLOOKUP($A181,csapatok!$A:$BL,AE$320,FALSE))-6),'csapat-ranglista'!$A:$FP,AE$321,FALSE)/8,VLOOKUP(VLOOKUP($A181,csapatok!$A:$BL,AE$320,FALSE),'csapat-ranglista'!$A:$FP,AE$321,FALSE)/4),0)</f>
        <v>0</v>
      </c>
      <c r="AF181" s="223">
        <f>IFERROR(IF(RIGHT(VLOOKUP($A181,csapatok!$A:$BL,AF$320,FALSE),5)="Csere",VLOOKUP(LEFT(VLOOKUP($A181,csapatok!$A:$BL,AF$320,FALSE),LEN(VLOOKUP($A181,csapatok!$A:$BL,AF$320,FALSE))-6),'csapat-ranglista'!$A:$FP,AF$321,FALSE)/8,VLOOKUP(VLOOKUP($A181,csapatok!$A:$BL,AF$320,FALSE),'csapat-ranglista'!$A:$FP,AF$321,FALSE)/4),0)</f>
        <v>0</v>
      </c>
      <c r="AG181" s="223">
        <f>IFERROR(IF(RIGHT(VLOOKUP($A181,csapatok!$A:$BL,AG$320,FALSE),5)="Csere",VLOOKUP(LEFT(VLOOKUP($A181,csapatok!$A:$BL,AG$320,FALSE),LEN(VLOOKUP($A181,csapatok!$A:$BL,AG$320,FALSE))-6),'csapat-ranglista'!$A:$FP,AG$321,FALSE)/8,VLOOKUP(VLOOKUP($A181,csapatok!$A:$BL,AG$320,FALSE),'csapat-ranglista'!$A:$FP,AG$321,FALSE)/4),0)</f>
        <v>0</v>
      </c>
      <c r="AH181" s="223">
        <f>IFERROR(IF(RIGHT(VLOOKUP($A181,csapatok!$A:$BL,AH$320,FALSE),5)="Csere",VLOOKUP(LEFT(VLOOKUP($A181,csapatok!$A:$BL,AH$320,FALSE),LEN(VLOOKUP($A181,csapatok!$A:$BL,AH$320,FALSE))-6),'csapat-ranglista'!$A:$FP,AH$321,FALSE)/8,VLOOKUP(VLOOKUP($A181,csapatok!$A:$BL,AH$320,FALSE),'csapat-ranglista'!$A:$FP,AH$321,FALSE)/4),0)</f>
        <v>0</v>
      </c>
      <c r="AI181" s="223">
        <f>IFERROR(IF(RIGHT(VLOOKUP($A181,csapatok!$A:$BL,AI$320,FALSE),5)="Csere",VLOOKUP(LEFT(VLOOKUP($A181,csapatok!$A:$BL,AI$320,FALSE),LEN(VLOOKUP($A181,csapatok!$A:$BL,AI$320,FALSE))-6),'csapat-ranglista'!$A:$FP,AI$321,FALSE)/8,VLOOKUP(VLOOKUP($A181,csapatok!$A:$BL,AI$320,FALSE),'csapat-ranglista'!$A:$FP,AI$321,FALSE)/4),0)</f>
        <v>0</v>
      </c>
      <c r="AJ181" s="223">
        <f>IFERROR(IF(RIGHT(VLOOKUP($A181,csapatok!$A:$BL,AJ$320,FALSE),5)="Csere",VLOOKUP(LEFT(VLOOKUP($A181,csapatok!$A:$BL,AJ$320,FALSE),LEN(VLOOKUP($A181,csapatok!$A:$BL,AJ$320,FALSE))-6),'csapat-ranglista'!$A:$FP,AJ$321,FALSE)/8,VLOOKUP(VLOOKUP($A181,csapatok!$A:$BL,AJ$320,FALSE),'csapat-ranglista'!$A:$FP,AJ$321,FALSE)/2),0)</f>
        <v>0</v>
      </c>
      <c r="AK181" s="223">
        <f>IFERROR(IF(RIGHT(VLOOKUP($A181,csapatok!$A:$CN,AK$320,FALSE),5)="Csere",VLOOKUP(LEFT(VLOOKUP($A181,csapatok!$A:$CN,AK$320,FALSE),LEN(VLOOKUP($A181,csapatok!$A:$CN,AK$320,FALSE))-6),'csapat-ranglista'!$A:$FP,AK$321,FALSE)/8,VLOOKUP(VLOOKUP($A181,csapatok!$A:$CN,AK$320,FALSE),'csapat-ranglista'!$A:$FP,AK$321,FALSE)/4),0)</f>
        <v>0</v>
      </c>
      <c r="AL181" s="223">
        <f>IFERROR(IF(RIGHT(VLOOKUP($A181,csapatok!$A:$CN,AL$320,FALSE),5)="Csere",VLOOKUP(LEFT(VLOOKUP($A181,csapatok!$A:$CN,AL$320,FALSE),LEN(VLOOKUP($A181,csapatok!$A:$CN,AL$320,FALSE))-6),'csapat-ranglista'!$A:$FP,AL$321,FALSE)/8,VLOOKUP(VLOOKUP($A181,csapatok!$A:$CN,AL$320,FALSE),'csapat-ranglista'!$A:$FP,AL$321,FALSE)/4),0)</f>
        <v>0</v>
      </c>
      <c r="AM181" s="223">
        <f>IFERROR(IF(RIGHT(VLOOKUP($A181,csapatok!$A:$CN,AM$320,FALSE),5)="Csere",VLOOKUP(LEFT(VLOOKUP($A181,csapatok!$A:$CN,AM$320,FALSE),LEN(VLOOKUP($A181,csapatok!$A:$CN,AM$320,FALSE))-6),'csapat-ranglista'!$A:$FP,AM$321,FALSE)/8,VLOOKUP(VLOOKUP($A181,csapatok!$A:$CN,AM$320,FALSE),'csapat-ranglista'!$A:$FP,AM$321,FALSE)/4),0)</f>
        <v>0</v>
      </c>
      <c r="AN181" s="223">
        <f>IFERROR(IF(RIGHT(VLOOKUP($A181,csapatok!$A:$CN,AN$320,FALSE),5)="Csere",VLOOKUP(LEFT(VLOOKUP($A181,csapatok!$A:$CN,AN$320,FALSE),LEN(VLOOKUP($A181,csapatok!$A:$CN,AN$320,FALSE))-6),'csapat-ranglista'!$A:$FP,AN$321,FALSE)/8,VLOOKUP(VLOOKUP($A181,csapatok!$A:$CN,AN$320,FALSE),'csapat-ranglista'!$A:$FP,AN$321,FALSE)/4),0)</f>
        <v>0</v>
      </c>
      <c r="AO181" s="223">
        <f>IFERROR(IF(RIGHT(VLOOKUP($A181,csapatok!$A:$CN,AO$320,FALSE),5)="Csere",VLOOKUP(LEFT(VLOOKUP($A181,csapatok!$A:$CN,AO$320,FALSE),LEN(VLOOKUP($A181,csapatok!$A:$CN,AO$320,FALSE))-6),'csapat-ranglista'!$A:$FP,AO$321,FALSE)/8,VLOOKUP(VLOOKUP($A181,csapatok!$A:$CN,AO$320,FALSE),'csapat-ranglista'!$A:$FP,AO$321,FALSE)/4),0)</f>
        <v>0</v>
      </c>
      <c r="AP181" s="223">
        <f>IFERROR(IF(RIGHT(VLOOKUP($A181,csapatok!$A:$CN,AP$320,FALSE),5)="Csere",VLOOKUP(LEFT(VLOOKUP($A181,csapatok!$A:$CN,AP$320,FALSE),LEN(VLOOKUP($A181,csapatok!$A:$CN,AP$320,FALSE))-6),'csapat-ranglista'!$A:$FP,AP$321,FALSE)/8,VLOOKUP(VLOOKUP($A181,csapatok!$A:$CN,AP$320,FALSE),'csapat-ranglista'!$A:$FP,AP$321,FALSE)/4),0)</f>
        <v>0</v>
      </c>
      <c r="AQ181" s="223">
        <f>IFERROR(IF(RIGHT(VLOOKUP($A181,csapatok!$A:$CN,AQ$320,FALSE),5)="Csere",VLOOKUP(LEFT(VLOOKUP($A181,csapatok!$A:$CN,AQ$320,FALSE),LEN(VLOOKUP($A181,csapatok!$A:$CN,AQ$320,FALSE))-6),'csapat-ranglista'!$A:$FP,AQ$321,FALSE)/8,VLOOKUP(VLOOKUP($A181,csapatok!$A:$CN,AQ$320,FALSE),'csapat-ranglista'!$A:$FP,AQ$321,FALSE)/4),0)</f>
        <v>0</v>
      </c>
      <c r="AR181" s="223">
        <f>IFERROR(IF(RIGHT(VLOOKUP($A181,csapatok!$A:$CN,AR$320,FALSE),5)="Csere",VLOOKUP(LEFT(VLOOKUP($A181,csapatok!$A:$CN,AR$320,FALSE),LEN(VLOOKUP($A181,csapatok!$A:$CN,AR$320,FALSE))-6),'csapat-ranglista'!$A:$FP,AR$321,FALSE)/8,VLOOKUP(VLOOKUP($A181,csapatok!$A:$CN,AR$320,FALSE),'csapat-ranglista'!$A:$FP,AR$321,FALSE)/4),0)</f>
        <v>0</v>
      </c>
      <c r="AS181" s="223">
        <f>IFERROR(IF(RIGHT(VLOOKUP($A181,csapatok!$A:$CN,AS$320,FALSE),5)="Csere",VLOOKUP(LEFT(VLOOKUP($A181,csapatok!$A:$CN,AS$320,FALSE),LEN(VLOOKUP($A181,csapatok!$A:$CN,AS$320,FALSE))-6),'csapat-ranglista'!$A:$FP,AS$321,FALSE)/8,VLOOKUP(VLOOKUP($A181,csapatok!$A:$CN,AS$320,FALSE),'csapat-ranglista'!$A:$FP,AS$321,FALSE)/4),0)</f>
        <v>0</v>
      </c>
      <c r="AT181" s="223">
        <f>IFERROR(IF(RIGHT(VLOOKUP($A181,csapatok!$A:$CN,AT$320,FALSE),5)="Csere",VLOOKUP(LEFT(VLOOKUP($A181,csapatok!$A:$CN,AT$320,FALSE),LEN(VLOOKUP($A181,csapatok!$A:$CN,AT$320,FALSE))-6),'csapat-ranglista'!$A:$FP,AT$321,FALSE)/8,VLOOKUP(VLOOKUP($A181,csapatok!$A:$CN,AT$320,FALSE),'csapat-ranglista'!$A:$FP,AT$321,FALSE)/4),0)</f>
        <v>0</v>
      </c>
      <c r="AU181" s="223">
        <f>IFERROR(IF(RIGHT(VLOOKUP($A181,csapatok!$A:$CN,AU$320,FALSE),5)="Csere",VLOOKUP(LEFT(VLOOKUP($A181,csapatok!$A:$CN,AU$320,FALSE),LEN(VLOOKUP($A181,csapatok!$A:$CN,AU$320,FALSE))-6),'csapat-ranglista'!$A:$FP,AU$321,FALSE)/8,VLOOKUP(VLOOKUP($A181,csapatok!$A:$CN,AU$320,FALSE),'csapat-ranglista'!$A:$FP,AU$321,FALSE)/4),0)</f>
        <v>0</v>
      </c>
      <c r="AV181" s="223">
        <f>IFERROR(IF(RIGHT(VLOOKUP($A181,csapatok!$A:$CN,AV$320,FALSE),5)="Csere",VLOOKUP(LEFT(VLOOKUP($A181,csapatok!$A:$CN,AV$320,FALSE),LEN(VLOOKUP($A181,csapatok!$A:$CN,AV$320,FALSE))-6),'csapat-ranglista'!$A:$FP,AV$321,FALSE)/8,VLOOKUP(VLOOKUP($A181,csapatok!$A:$CN,AV$320,FALSE),'csapat-ranglista'!$A:$FP,AV$321,FALSE)/4),0)</f>
        <v>0</v>
      </c>
      <c r="AW181" s="223">
        <f>IFERROR(IF(RIGHT(VLOOKUP($A181,csapatok!$A:$CN,AW$320,FALSE),5)="Csere",VLOOKUP(LEFT(VLOOKUP($A181,csapatok!$A:$CN,AW$320,FALSE),LEN(VLOOKUP($A181,csapatok!$A:$CN,AW$320,FALSE))-6),'csapat-ranglista'!$A:$FP,AW$321,FALSE)/8,VLOOKUP(VLOOKUP($A181,csapatok!$A:$CN,AW$320,FALSE),'csapat-ranglista'!$A:$FP,AW$321,FALSE)/4),0)</f>
        <v>0</v>
      </c>
      <c r="AX181" s="223">
        <f>IFERROR(IF(RIGHT(VLOOKUP($A181,csapatok!$A:$CN,AX$320,FALSE),5)="Csere",VLOOKUP(LEFT(VLOOKUP($A181,csapatok!$A:$CN,AX$320,FALSE),LEN(VLOOKUP($A181,csapatok!$A:$CN,AX$320,FALSE))-6),'csapat-ranglista'!$A:$FP,AX$321,FALSE)/8,VLOOKUP(VLOOKUP($A181,csapatok!$A:$CN,AX$320,FALSE),'csapat-ranglista'!$A:$FP,AX$321,FALSE)/4),0)</f>
        <v>0</v>
      </c>
      <c r="AY181" s="223">
        <f>IFERROR(IF(RIGHT(VLOOKUP($A181,csapatok!$A:$NN,AY$320,FALSE),5)="Csere",VLOOKUP(LEFT(VLOOKUP($A181,csapatok!$A:$NN,AY$320,FALSE),LEN(VLOOKUP($A181,csapatok!$A:$NN,AY$320,FALSE))-6),'csapat-ranglista'!$A:$FP,AY$321,FALSE)/8,VLOOKUP(VLOOKUP($A181,csapatok!$A:$NN,AY$320,FALSE),'csapat-ranglista'!$A:$FP,AY$321,FALSE)/4),0)</f>
        <v>0</v>
      </c>
      <c r="AZ181" s="223">
        <f>IFERROR(IF(RIGHT(VLOOKUP($A181,csapatok!$A:$NN,AZ$320,FALSE),5)="Csere",VLOOKUP(LEFT(VLOOKUP($A181,csapatok!$A:$NN,AZ$320,FALSE),LEN(VLOOKUP($A181,csapatok!$A:$NN,AZ$320,FALSE))-6),'csapat-ranglista'!$A:$FP,AZ$321,FALSE)/8,VLOOKUP(VLOOKUP($A181,csapatok!$A:$NN,AZ$320,FALSE),'csapat-ranglista'!$A:$FP,AZ$321,FALSE)/4),0)</f>
        <v>0</v>
      </c>
      <c r="BA181" s="223">
        <f>IFERROR(IF(RIGHT(VLOOKUP($A181,csapatok!$A:$NN,BA$320,FALSE),5)="Csere",VLOOKUP(LEFT(VLOOKUP($A181,csapatok!$A:$NN,BA$320,FALSE),LEN(VLOOKUP($A181,csapatok!$A:$NN,BA$320,FALSE))-6),'csapat-ranglista'!$A:$FP,BA$321,FALSE)/8,VLOOKUP(VLOOKUP($A181,csapatok!$A:$NN,BA$320,FALSE),'csapat-ranglista'!$A:$FP,BA$321,FALSE)/4),0)</f>
        <v>0</v>
      </c>
      <c r="BB181" s="223">
        <f>IFERROR(IF(RIGHT(VLOOKUP($A181,csapatok!$A:$NN,BB$320,FALSE),5)="Csere",VLOOKUP(LEFT(VLOOKUP($A181,csapatok!$A:$NN,BB$320,FALSE),LEN(VLOOKUP($A181,csapatok!$A:$NN,BB$320,FALSE))-6),'csapat-ranglista'!$A:$FP,BB$321,FALSE)/8,VLOOKUP(VLOOKUP($A181,csapatok!$A:$NN,BB$320,FALSE),'csapat-ranglista'!$A:$FP,BB$321,FALSE)/4),0)</f>
        <v>0</v>
      </c>
      <c r="BC181" s="224">
        <f>versenyek!$ES$11*IFERROR(VLOOKUP(VLOOKUP($A181,versenyek!ER:ET,3,FALSE),szabalyok!$A$16:$B$23,2,FALSE)/4,0)</f>
        <v>0</v>
      </c>
      <c r="BD181" s="224">
        <f>versenyek!$EV$11*IFERROR(VLOOKUP(VLOOKUP($A181,versenyek!EU:EW,3,FALSE),szabalyok!$A$16:$B$23,2,FALSE)/4,0)</f>
        <v>0</v>
      </c>
      <c r="BE181" s="223">
        <f>IFERROR(IF(RIGHT(VLOOKUP($A181,csapatok!$A:$NN,BE$320,FALSE),5)="Csere",VLOOKUP(LEFT(VLOOKUP($A181,csapatok!$A:$NN,BE$320,FALSE),LEN(VLOOKUP($A181,csapatok!$A:$NN,BE$320,FALSE))-6),'csapat-ranglista'!$A:$FP,BE$321,FALSE)/8,VLOOKUP(VLOOKUP($A181,csapatok!$A:$NN,BE$320,FALSE),'csapat-ranglista'!$A:$FP,BE$321,FALSE)/4),0)</f>
        <v>0</v>
      </c>
      <c r="BF181" s="223">
        <f>IFERROR(IF(RIGHT(VLOOKUP($A181,csapatok!$A:$NN,BF$320,FALSE),5)="Csere",VLOOKUP(LEFT(VLOOKUP($A181,csapatok!$A:$NN,BF$320,FALSE),LEN(VLOOKUP($A181,csapatok!$A:$NN,BF$320,FALSE))-6),'csapat-ranglista'!$A:$FP,BF$321,FALSE)/8,VLOOKUP(VLOOKUP($A181,csapatok!$A:$NN,BF$320,FALSE),'csapat-ranglista'!$A:$FP,BF$321,FALSE)/4),0)</f>
        <v>0</v>
      </c>
      <c r="BG181" s="223">
        <f>IFERROR(IF(RIGHT(VLOOKUP($A181,csapatok!$A:$NN,BG$320,FALSE),5)="Csere",VLOOKUP(LEFT(VLOOKUP($A181,csapatok!$A:$NN,BG$320,FALSE),LEN(VLOOKUP($A181,csapatok!$A:$NN,BG$320,FALSE))-6),'csapat-ranglista'!$A:$FP,BG$321,FALSE)/8,VLOOKUP(VLOOKUP($A181,csapatok!$A:$NN,BG$320,FALSE),'csapat-ranglista'!$A:$FP,BG$321,FALSE)/4),0)</f>
        <v>0</v>
      </c>
      <c r="BH181" s="223">
        <f>IFERROR(IF(RIGHT(VLOOKUP($A181,csapatok!$A:$NN,BH$320,FALSE),5)="Csere",VLOOKUP(LEFT(VLOOKUP($A181,csapatok!$A:$NN,BH$320,FALSE),LEN(VLOOKUP($A181,csapatok!$A:$NN,BH$320,FALSE))-6),'csapat-ranglista'!$A:$FP,BH$321,FALSE)/8,VLOOKUP(VLOOKUP($A181,csapatok!$A:$NN,BH$320,FALSE),'csapat-ranglista'!$A:$FP,BH$321,FALSE)/4),0)</f>
        <v>0</v>
      </c>
      <c r="BI181" s="223">
        <f>IFERROR(IF(RIGHT(VLOOKUP($A181,csapatok!$A:$NN,BI$320,FALSE),5)="Csere",VLOOKUP(LEFT(VLOOKUP($A181,csapatok!$A:$NN,BI$320,FALSE),LEN(VLOOKUP($A181,csapatok!$A:$NN,BI$320,FALSE))-6),'csapat-ranglista'!$A:$FP,BI$321,FALSE)/8,VLOOKUP(VLOOKUP($A181,csapatok!$A:$NN,BI$320,FALSE),'csapat-ranglista'!$A:$FP,BI$321,FALSE)/4),0)</f>
        <v>0</v>
      </c>
      <c r="BJ181" s="223">
        <f>IFERROR(IF(RIGHT(VLOOKUP($A181,csapatok!$A:$NN,BJ$320,FALSE),5)="Csere",VLOOKUP(LEFT(VLOOKUP($A181,csapatok!$A:$NN,BJ$320,FALSE),LEN(VLOOKUP($A181,csapatok!$A:$NN,BJ$320,FALSE))-6),'csapat-ranglista'!$A:$FP,BJ$321,FALSE)/8,VLOOKUP(VLOOKUP($A181,csapatok!$A:$NN,BJ$320,FALSE),'csapat-ranglista'!$A:$FP,BJ$321,FALSE)/4),0)</f>
        <v>0</v>
      </c>
      <c r="BK181" s="223">
        <f>IFERROR(IF(RIGHT(VLOOKUP($A181,csapatok!$A:$NN,BK$320,FALSE),5)="Csere",VLOOKUP(LEFT(VLOOKUP($A181,csapatok!$A:$NN,BK$320,FALSE),LEN(VLOOKUP($A181,csapatok!$A:$NN,BK$320,FALSE))-6),'csapat-ranglista'!$A:$FP,BK$321,FALSE)/8,VLOOKUP(VLOOKUP($A181,csapatok!$A:$NN,BK$320,FALSE),'csapat-ranglista'!$A:$FP,BK$321,FALSE)/4),0)</f>
        <v>0</v>
      </c>
      <c r="BL181" s="223">
        <f>IFERROR(IF(RIGHT(VLOOKUP($A181,csapatok!$A:$NN,BL$320,FALSE),5)="Csere",VLOOKUP(LEFT(VLOOKUP($A181,csapatok!$A:$NN,BL$320,FALSE),LEN(VLOOKUP($A181,csapatok!$A:$NN,BL$320,FALSE))-6),'csapat-ranglista'!$A:$FP,BL$321,FALSE)/8,VLOOKUP(VLOOKUP($A181,csapatok!$A:$NN,BL$320,FALSE),'csapat-ranglista'!$A:$FP,BL$321,FALSE)/4),0)</f>
        <v>0</v>
      </c>
      <c r="BM181" s="223">
        <f>IFERROR(IF(RIGHT(VLOOKUP($A181,csapatok!$A:$NN,BM$320,FALSE),5)="Csere",VLOOKUP(LEFT(VLOOKUP($A181,csapatok!$A:$NN,BM$320,FALSE),LEN(VLOOKUP($A181,csapatok!$A:$NN,BM$320,FALSE))-6),'csapat-ranglista'!$A:$FP,BM$321,FALSE)/8,VLOOKUP(VLOOKUP($A181,csapatok!$A:$NN,BM$320,FALSE),'csapat-ranglista'!$A:$FP,BM$321,FALSE)/4),0)</f>
        <v>0</v>
      </c>
      <c r="BN181" s="223">
        <f>IFERROR(IF(RIGHT(VLOOKUP($A181,csapatok!$A:$NN,BN$320,FALSE),5)="Csere",VLOOKUP(LEFT(VLOOKUP($A181,csapatok!$A:$NN,BN$320,FALSE),LEN(VLOOKUP($A181,csapatok!$A:$NN,BN$320,FALSE))-6),'csapat-ranglista'!$A:$FP,BN$321,FALSE)/8,VLOOKUP(VLOOKUP($A181,csapatok!$A:$NN,BN$320,FALSE),'csapat-ranglista'!$A:$FP,BN$321,FALSE)/4),0)</f>
        <v>0</v>
      </c>
      <c r="BO181" s="223">
        <f>IFERROR(IF(RIGHT(VLOOKUP($A181,csapatok!$A:$NN,BO$320,FALSE),5)="Csere",VLOOKUP(LEFT(VLOOKUP($A181,csapatok!$A:$NN,BO$320,FALSE),LEN(VLOOKUP($A181,csapatok!$A:$NN,BO$320,FALSE))-6),'csapat-ranglista'!$A:$FP,BO$321,FALSE)/8,VLOOKUP(VLOOKUP($A181,csapatok!$A:$NN,BO$320,FALSE),'csapat-ranglista'!$A:$FP,BO$321,FALSE)/4),0)</f>
        <v>0</v>
      </c>
      <c r="BP181" s="223">
        <f>IFERROR(IF(RIGHT(VLOOKUP($A181,csapatok!$A:$NN,BP$320,FALSE),5)="Csere",VLOOKUP(LEFT(VLOOKUP($A181,csapatok!$A:$NN,BP$320,FALSE),LEN(VLOOKUP($A181,csapatok!$A:$NN,BP$320,FALSE))-6),'csapat-ranglista'!$A:$FP,BP$321,FALSE)/8,VLOOKUP(VLOOKUP($A181,csapatok!$A:$NN,BP$320,FALSE),'csapat-ranglista'!$A:$FP,BP$321,FALSE)/4),0)</f>
        <v>0</v>
      </c>
      <c r="BQ181" s="223">
        <f>IFERROR(IF(RIGHT(VLOOKUP($A181,csapatok!$A:$NN,BQ$320,FALSE),5)="Csere",VLOOKUP(LEFT(VLOOKUP($A181,csapatok!$A:$NN,BQ$320,FALSE),LEN(VLOOKUP($A181,csapatok!$A:$NN,BQ$320,FALSE))-6),'csapat-ranglista'!$A:$FP,BQ$321,FALSE)/8,VLOOKUP(VLOOKUP($A181,csapatok!$A:$NN,BQ$320,FALSE),'csapat-ranglista'!$A:$FP,BQ$321,FALSE)/4),0)</f>
        <v>0</v>
      </c>
      <c r="BR181" s="223">
        <f>IFERROR(IF(RIGHT(VLOOKUP($A181,csapatok!$A:$NN,BR$320,FALSE),5)="Csere",VLOOKUP(LEFT(VLOOKUP($A181,csapatok!$A:$NN,BR$320,FALSE),LEN(VLOOKUP($A181,csapatok!$A:$NN,BR$320,FALSE))-6),'csapat-ranglista'!$A:$FP,BR$321,FALSE)/8,VLOOKUP(VLOOKUP($A181,csapatok!$A:$NN,BR$320,FALSE),'csapat-ranglista'!$A:$FP,BR$321,FALSE)/4),0)</f>
        <v>0</v>
      </c>
      <c r="BS181" s="223">
        <f>IFERROR(IF(RIGHT(VLOOKUP($A181,csapatok!$A:$NN,BS$320,FALSE),5)="Csere",VLOOKUP(LEFT(VLOOKUP($A181,csapatok!$A:$NN,BS$320,FALSE),LEN(VLOOKUP($A181,csapatok!$A:$NN,BS$320,FALSE))-6),'csapat-ranglista'!$A:$FP,BS$321,FALSE)/8,VLOOKUP(VLOOKUP($A181,csapatok!$A:$NN,BS$320,FALSE),'csapat-ranglista'!$A:$FP,BS$321,FALSE)/4),0)</f>
        <v>0</v>
      </c>
      <c r="BT181" s="223">
        <f>IFERROR(IF(RIGHT(VLOOKUP($A181,csapatok!$A:$NN,BT$320,FALSE),5)="Csere",VLOOKUP(LEFT(VLOOKUP($A181,csapatok!$A:$NN,BT$320,FALSE),LEN(VLOOKUP($A181,csapatok!$A:$NN,BT$320,FALSE))-6),'csapat-ranglista'!$A:$FP,BT$321,FALSE)/8,VLOOKUP(VLOOKUP($A181,csapatok!$A:$NN,BT$320,FALSE),'csapat-ranglista'!$A:$FP,BT$321,FALSE)/4),0)</f>
        <v>0</v>
      </c>
      <c r="BU181" s="223">
        <f>IFERROR(IF(RIGHT(VLOOKUP($A181,csapatok!$A:$NN,BU$320,FALSE),5)="Csere",VLOOKUP(LEFT(VLOOKUP($A181,csapatok!$A:$NN,BU$320,FALSE),LEN(VLOOKUP($A181,csapatok!$A:$NN,BU$320,FALSE))-6),'csapat-ranglista'!$A:$FP,BU$321,FALSE)/8,VLOOKUP(VLOOKUP($A181,csapatok!$A:$NN,BU$320,FALSE),'csapat-ranglista'!$A:$FP,BU$321,FALSE)/4),0)</f>
        <v>0</v>
      </c>
      <c r="BV181" s="223">
        <f>IFERROR(IF(RIGHT(VLOOKUP($A181,csapatok!$A:$NN,BV$320,FALSE),5)="Csere",VLOOKUP(LEFT(VLOOKUP($A181,csapatok!$A:$NN,BV$320,FALSE),LEN(VLOOKUP($A181,csapatok!$A:$NN,BV$320,FALSE))-6),'csapat-ranglista'!$A:$FP,BV$321,FALSE)/8,VLOOKUP(VLOOKUP($A181,csapatok!$A:$NN,BV$320,FALSE),'csapat-ranglista'!$A:$FP,BV$321,FALSE)/4),0)</f>
        <v>0</v>
      </c>
      <c r="BW181" s="223">
        <f>IFERROR(IF(RIGHT(VLOOKUP($A181,csapatok!$A:$NN,BW$320,FALSE),5)="Csere",VLOOKUP(LEFT(VLOOKUP($A181,csapatok!$A:$NN,BW$320,FALSE),LEN(VLOOKUP($A181,csapatok!$A:$NN,BW$320,FALSE))-6),'csapat-ranglista'!$A:$FP,BW$321,FALSE)/8,VLOOKUP(VLOOKUP($A181,csapatok!$A:$NN,BW$320,FALSE),'csapat-ranglista'!$A:$FP,BW$321,FALSE)/4),0)</f>
        <v>0</v>
      </c>
      <c r="BX181" s="223">
        <f>IFERROR(IF(RIGHT(VLOOKUP($A181,csapatok!$A:$NN,BX$320,FALSE),5)="Csere",VLOOKUP(LEFT(VLOOKUP($A181,csapatok!$A:$NN,BX$320,FALSE),LEN(VLOOKUP($A181,csapatok!$A:$NN,BX$320,FALSE))-6),'csapat-ranglista'!$A:$FP,BX$321,FALSE)/8,VLOOKUP(VLOOKUP($A181,csapatok!$A:$NN,BX$320,FALSE),'csapat-ranglista'!$A:$FP,BX$321,FALSE)/4),0)</f>
        <v>0</v>
      </c>
      <c r="BY181" s="223">
        <f>IFERROR(IF(RIGHT(VLOOKUP($A181,csapatok!$A:$NN,BY$320,FALSE),5)="Csere",VLOOKUP(LEFT(VLOOKUP($A181,csapatok!$A:$NN,BY$320,FALSE),LEN(VLOOKUP($A181,csapatok!$A:$NN,BY$320,FALSE))-6),'csapat-ranglista'!$A:$FP,BY$321,FALSE)/8,VLOOKUP(VLOOKUP($A181,csapatok!$A:$NN,BY$320,FALSE),'csapat-ranglista'!$A:$FP,BY$321,FALSE)/4),0)</f>
        <v>0</v>
      </c>
      <c r="BZ181" s="223">
        <f>IFERROR(IF(RIGHT(VLOOKUP($A181,csapatok!$A:$NN,BZ$320,FALSE),5)="Csere",VLOOKUP(LEFT(VLOOKUP($A181,csapatok!$A:$NN,BZ$320,FALSE),LEN(VLOOKUP($A181,csapatok!$A:$NN,BZ$320,FALSE))-6),'csapat-ranglista'!$A:$FP,BZ$321,FALSE)/8,VLOOKUP(VLOOKUP($A181,csapatok!$A:$NN,BZ$320,FALSE),'csapat-ranglista'!$A:$FP,BZ$321,FALSE)/4),0)</f>
        <v>0</v>
      </c>
      <c r="CA181" s="223">
        <f>IFERROR(IF(RIGHT(VLOOKUP($A181,csapatok!$A:$NN,CA$320,FALSE),5)="Csere",VLOOKUP(LEFT(VLOOKUP($A181,csapatok!$A:$NN,CA$320,FALSE),LEN(VLOOKUP($A181,csapatok!$A:$NN,CA$320,FALSE))-6),'csapat-ranglista'!$A:$FP,CA$321,FALSE)/8,VLOOKUP(VLOOKUP($A181,csapatok!$A:$NN,CA$320,FALSE),'csapat-ranglista'!$A:$FP,CA$321,FALSE)/4),0)</f>
        <v>0</v>
      </c>
      <c r="CB181" s="223">
        <f>IFERROR(IF(RIGHT(VLOOKUP($A181,csapatok!$A:$NN,CB$320,FALSE),5)="Csere",VLOOKUP(LEFT(VLOOKUP($A181,csapatok!$A:$NN,CB$320,FALSE),LEN(VLOOKUP($A181,csapatok!$A:$NN,CB$320,FALSE))-6),'csapat-ranglista'!$A:$FP,CB$321,FALSE)/8,VLOOKUP(VLOOKUP($A181,csapatok!$A:$NN,CB$320,FALSE),'csapat-ranglista'!$A:$FP,CB$321,FALSE)/4),0)</f>
        <v>0</v>
      </c>
      <c r="CC181" s="223">
        <f>IFERROR(IF(RIGHT(VLOOKUP($A181,csapatok!$A:$NN,CC$320,FALSE),5)="Csere",VLOOKUP(LEFT(VLOOKUP($A181,csapatok!$A:$NN,CC$320,FALSE),LEN(VLOOKUP($A181,csapatok!$A:$NN,CC$320,FALSE))-6),'csapat-ranglista'!$A:$FP,CC$321,FALSE)/8,VLOOKUP(VLOOKUP($A181,csapatok!$A:$NN,CC$320,FALSE),'csapat-ranglista'!$A:$FP,CC$321,FALSE)/4),0)</f>
        <v>0</v>
      </c>
      <c r="CD181" s="223">
        <f>IFERROR(IF(RIGHT(VLOOKUP($A181,csapatok!$A:$NN,CD$320,FALSE),5)="Csere",VLOOKUP(LEFT(VLOOKUP($A181,csapatok!$A:$NN,CD$320,FALSE),LEN(VLOOKUP($A181,csapatok!$A:$NN,CD$320,FALSE))-6),'csapat-ranglista'!$A:$FP,CD$321,FALSE)/8,VLOOKUP(VLOOKUP($A181,csapatok!$A:$NN,CD$320,FALSE),'csapat-ranglista'!$A:$FP,CD$321,FALSE)/4),0)</f>
        <v>0</v>
      </c>
      <c r="CE181" s="223">
        <f>IFERROR(IF(RIGHT(VLOOKUP($A181,csapatok!$A:$NN,CE$320,FALSE),5)="Csere",VLOOKUP(LEFT(VLOOKUP($A181,csapatok!$A:$NN,CE$320,FALSE),LEN(VLOOKUP($A181,csapatok!$A:$NN,CE$320,FALSE))-6),'csapat-ranglista'!$A:$FP,CE$321,FALSE)/8,VLOOKUP(VLOOKUP($A181,csapatok!$A:$NN,CE$320,FALSE),'csapat-ranglista'!$A:$FP,CE$321,FALSE)/4),0)</f>
        <v>0</v>
      </c>
      <c r="CF181" s="223">
        <f>IFERROR(IF(RIGHT(VLOOKUP($A181,csapatok!$A:$NN,CF$320,FALSE),5)="Csere",VLOOKUP(LEFT(VLOOKUP($A181,csapatok!$A:$NN,CF$320,FALSE),LEN(VLOOKUP($A181,csapatok!$A:$NN,CF$320,FALSE))-6),'csapat-ranglista'!$A:$FP,CF$321,FALSE)/8,VLOOKUP(VLOOKUP($A181,csapatok!$A:$NN,CF$320,FALSE),'csapat-ranglista'!$A:$FP,CF$321,FALSE)/4),0)</f>
        <v>0</v>
      </c>
      <c r="CG181" s="223">
        <f>IFERROR(IF(RIGHT(VLOOKUP($A181,csapatok!$A:$NN,CG$320,FALSE),5)="Csere",VLOOKUP(LEFT(VLOOKUP($A181,csapatok!$A:$NN,CG$320,FALSE),LEN(VLOOKUP($A181,csapatok!$A:$NN,CG$320,FALSE))-6),'csapat-ranglista'!$A:$FP,CG$321,FALSE)/8,VLOOKUP(VLOOKUP($A181,csapatok!$A:$NN,CG$320,FALSE),'csapat-ranglista'!$A:$FP,CG$321,FALSE)/4),0)</f>
        <v>0</v>
      </c>
      <c r="CH181" s="223">
        <f>IFERROR(IF(RIGHT(VLOOKUP($A181,csapatok!$A:$NN,CH$320,FALSE),5)="Csere",VLOOKUP(LEFT(VLOOKUP($A181,csapatok!$A:$NN,CH$320,FALSE),LEN(VLOOKUP($A181,csapatok!$A:$NN,CH$320,FALSE))-6),'csapat-ranglista'!$A:$FP,CH$321,FALSE)/8,VLOOKUP(VLOOKUP($A181,csapatok!$A:$NN,CH$320,FALSE),'csapat-ranglista'!$A:$FP,CH$321,FALSE)/4),0)</f>
        <v>0</v>
      </c>
      <c r="CI181" s="223">
        <f>IFERROR(IF(RIGHT(VLOOKUP($A181,csapatok!$A:$NN,CI$320,FALSE),5)="Csere",VLOOKUP(LEFT(VLOOKUP($A181,csapatok!$A:$NN,CI$320,FALSE),LEN(VLOOKUP($A181,csapatok!$A:$NN,CI$320,FALSE))-6),'csapat-ranglista'!$A:$FP,CI$321,FALSE)/8,VLOOKUP(VLOOKUP($A181,csapatok!$A:$NN,CI$320,FALSE),'csapat-ranglista'!$A:$FP,CI$321,FALSE)/4),0)</f>
        <v>0</v>
      </c>
      <c r="CJ181" s="224">
        <f>versenyek!$IQ$11*IFERROR(VLOOKUP(VLOOKUP($A181,versenyek!IP:IR,3,FALSE),szabalyok!$A$16:$B$23,2,FALSE)/4,0)</f>
        <v>0</v>
      </c>
      <c r="CK181" s="224">
        <f>versenyek!$IT$11*IFERROR(VLOOKUP(VLOOKUP($A181,versenyek!IS:IU,3,FALSE),szabalyok!$A$16:$B$23,2,FALSE)/4,0)</f>
        <v>0</v>
      </c>
      <c r="CL181" s="223">
        <f>IFERROR(IF(RIGHT(VLOOKUP($A181,csapatok!$A:$NN,CL$320,FALSE),5)="Csere",VLOOKUP(LEFT(VLOOKUP($A181,csapatok!$A:$NN,CL$320,FALSE),LEN(VLOOKUP($A181,csapatok!$A:$NN,CL$320,FALSE))-6),'csapat-ranglista'!$A:$FP,CL$321,FALSE)/8,VLOOKUP(VLOOKUP($A181,csapatok!$A:$NN,CL$320,FALSE),'csapat-ranglista'!$A:$FP,CL$321,FALSE)/4),0)</f>
        <v>0</v>
      </c>
      <c r="CM181" s="223">
        <f>IFERROR(IF(RIGHT(VLOOKUP($A181,csapatok!$A:$NN,CM$320,FALSE),5)="Csere",VLOOKUP(LEFT(VLOOKUP($A181,csapatok!$A:$NN,CM$320,FALSE),LEN(VLOOKUP($A181,csapatok!$A:$NN,CM$320,FALSE))-6),'csapat-ranglista'!$A:$FP,CM$321,FALSE)/8,VLOOKUP(VLOOKUP($A181,csapatok!$A:$NN,CM$320,FALSE),'csapat-ranglista'!$A:$FP,CM$321,FALSE)/4),0)</f>
        <v>0</v>
      </c>
      <c r="CN181" s="223">
        <f>IFERROR(IF(RIGHT(VLOOKUP($A181,csapatok!$A:$NN,CN$320,FALSE),5)="Csere",VLOOKUP(LEFT(VLOOKUP($A181,csapatok!$A:$NN,CN$320,FALSE),LEN(VLOOKUP($A181,csapatok!$A:$NN,CN$320,FALSE))-6),'csapat-ranglista'!$A:$FP,CN$321,FALSE)/8,VLOOKUP(VLOOKUP($A181,csapatok!$A:$NN,CN$320,FALSE),'csapat-ranglista'!$A:$FP,CN$321,FALSE)/4),0)</f>
        <v>0</v>
      </c>
      <c r="CO181" s="223">
        <f>IFERROR(IF(RIGHT(VLOOKUP($A181,csapatok!$A:$NN,CO$320,FALSE),5)="Csere",VLOOKUP(LEFT(VLOOKUP($A181,csapatok!$A:$NN,CO$320,FALSE),LEN(VLOOKUP($A181,csapatok!$A:$NN,CO$320,FALSE))-6),'csapat-ranglista'!$A:$FP,CO$321,FALSE)/8,VLOOKUP(VLOOKUP($A181,csapatok!$A:$NN,CO$320,FALSE),'csapat-ranglista'!$A:$FP,CO$321,FALSE)/4),0)</f>
        <v>0</v>
      </c>
      <c r="CP181" s="223">
        <f>IFERROR(IF(RIGHT(VLOOKUP($A181,csapatok!$A:$NN,CP$320,FALSE),5)="Csere",VLOOKUP(LEFT(VLOOKUP($A181,csapatok!$A:$NN,CP$320,FALSE),LEN(VLOOKUP($A181,csapatok!$A:$NN,CP$320,FALSE))-6),'csapat-ranglista'!$A:$FP,CP$321,FALSE)/8,VLOOKUP(VLOOKUP($A181,csapatok!$A:$NN,CP$320,FALSE),'csapat-ranglista'!$A:$FP,CP$321,FALSE)/4),0)</f>
        <v>0</v>
      </c>
      <c r="CQ181" s="223">
        <f>IFERROR(IF(RIGHT(VLOOKUP($A181,csapatok!$A:$NN,CQ$320,FALSE),5)="Csere",VLOOKUP(LEFT(VLOOKUP($A181,csapatok!$A:$NN,CQ$320,FALSE),LEN(VLOOKUP($A181,csapatok!$A:$NN,CQ$320,FALSE))-6),'csapat-ranglista'!$A:$FP,CQ$321,FALSE)/8,VLOOKUP(VLOOKUP($A181,csapatok!$A:$NN,CQ$320,FALSE),'csapat-ranglista'!$A:$FP,CQ$321,FALSE)/4),0)</f>
        <v>0</v>
      </c>
      <c r="CR181" s="223">
        <f>IFERROR(IF(RIGHT(VLOOKUP($A181,csapatok!$A:$NN,CR$320,FALSE),5)="Csere",VLOOKUP(LEFT(VLOOKUP($A181,csapatok!$A:$NN,CR$320,FALSE),LEN(VLOOKUP($A181,csapatok!$A:$NN,CR$320,FALSE))-6),'csapat-ranglista'!$A:$FP,CR$321,FALSE)/8,VLOOKUP(VLOOKUP($A181,csapatok!$A:$NN,CR$320,FALSE),'csapat-ranglista'!$A:$FP,CR$321,FALSE)/4),0)</f>
        <v>0</v>
      </c>
      <c r="CS181" s="223">
        <f>IFERROR(IF(RIGHT(VLOOKUP($A181,csapatok!$A:$NN,CS$320,FALSE),5)="Csere",VLOOKUP(LEFT(VLOOKUP($A181,csapatok!$A:$NN,CS$320,FALSE),LEN(VLOOKUP($A181,csapatok!$A:$NN,CS$320,FALSE))-6),'csapat-ranglista'!$A:$FP,CS$321,FALSE)/8,VLOOKUP(VLOOKUP($A181,csapatok!$A:$NN,CS$320,FALSE),'csapat-ranglista'!$A:$FP,CS$321,FALSE)/4),0)</f>
        <v>0</v>
      </c>
      <c r="CT181" s="223">
        <f>IFERROR(IF(RIGHT(VLOOKUP($A181,csapatok!$A:$NN,CT$320,FALSE),5)="Csere",VLOOKUP(LEFT(VLOOKUP($A181,csapatok!$A:$NN,CT$320,FALSE),LEN(VLOOKUP($A181,csapatok!$A:$NN,CT$320,FALSE))-6),'csapat-ranglista'!$A:$FP,CT$321,FALSE)/8,VLOOKUP(VLOOKUP($A181,csapatok!$A:$NN,CT$320,FALSE),'csapat-ranglista'!$A:$FP,CT$321,FALSE)/4),0)</f>
        <v>0</v>
      </c>
      <c r="CU181" s="223">
        <f>IFERROR(IF(RIGHT(VLOOKUP($A181,csapatok!$A:$NN,CU$320,FALSE),5)="Csere",VLOOKUP(LEFT(VLOOKUP($A181,csapatok!$A:$NN,CU$320,FALSE),LEN(VLOOKUP($A181,csapatok!$A:$NN,CU$320,FALSE))-6),'csapat-ranglista'!$A:$FP,CU$321,FALSE)/8,VLOOKUP(VLOOKUP($A181,csapatok!$A:$NN,CU$320,FALSE),'csapat-ranglista'!$A:$FP,CU$321,FALSE)/4),0)</f>
        <v>0</v>
      </c>
      <c r="CV181" s="223">
        <f>IFERROR(IF(RIGHT(VLOOKUP($A181,csapatok!$A:$NN,CV$320,FALSE),5)="Csere",VLOOKUP(LEFT(VLOOKUP($A181,csapatok!$A:$NN,CV$320,FALSE),LEN(VLOOKUP($A181,csapatok!$A:$NN,CV$320,FALSE))-6),'csapat-ranglista'!$A:$FP,CV$321,FALSE)/8,VLOOKUP(VLOOKUP($A181,csapatok!$A:$NN,CV$320,FALSE),'csapat-ranglista'!$A:$FP,CV$321,FALSE)/4),0)</f>
        <v>0</v>
      </c>
      <c r="CW181" s="223">
        <f>IFERROR(IF(RIGHT(VLOOKUP($A181,csapatok!$A:$NN,CW$320,FALSE),5)="Csere",VLOOKUP(LEFT(VLOOKUP($A181,csapatok!$A:$NN,CW$320,FALSE),LEN(VLOOKUP($A181,csapatok!$A:$NN,CW$320,FALSE))-6),'csapat-ranglista'!$A:$FP,CW$321,FALSE)/8,VLOOKUP(VLOOKUP($A181,csapatok!$A:$NN,CW$320,FALSE),'csapat-ranglista'!$A:$FP,CW$321,FALSE)/4),0)</f>
        <v>0</v>
      </c>
      <c r="CX181" s="223">
        <f>IFERROR(IF(RIGHT(VLOOKUP($A181,csapatok!$A:$NN,CX$320,FALSE),5)="Csere",VLOOKUP(LEFT(VLOOKUP($A181,csapatok!$A:$NN,CX$320,FALSE),LEN(VLOOKUP($A181,csapatok!$A:$NN,CX$320,FALSE))-6),'csapat-ranglista'!$A:$FP,CX$321,FALSE)/8,VLOOKUP(VLOOKUP($A181,csapatok!$A:$NN,CX$320,FALSE),'csapat-ranglista'!$A:$FP,CX$321,FALSE)/4),0)</f>
        <v>0</v>
      </c>
      <c r="CY181" s="223">
        <f>IFERROR(IF(RIGHT(VLOOKUP($A181,csapatok!$A:$NN,CY$320,FALSE),5)="Csere",VLOOKUP(LEFT(VLOOKUP($A181,csapatok!$A:$NN,CY$320,FALSE),LEN(VLOOKUP($A181,csapatok!$A:$NN,CY$320,FALSE))-6),'csapat-ranglista'!$A:$FP,CY$321,FALSE)/8,VLOOKUP(VLOOKUP($A181,csapatok!$A:$NN,CY$320,FALSE),'csapat-ranglista'!$A:$FP,CY$321,FALSE)/4),0)</f>
        <v>0</v>
      </c>
      <c r="CZ181" s="223">
        <f>IFERROR(IF(RIGHT(VLOOKUP($A181,csapatok!$A:$NN,CZ$320,FALSE),5)="Csere",VLOOKUP(LEFT(VLOOKUP($A181,csapatok!$A:$NN,CZ$320,FALSE),LEN(VLOOKUP($A181,csapatok!$A:$NN,CZ$320,FALSE))-6),'csapat-ranglista'!$A:$FP,CZ$321,FALSE)/8,VLOOKUP(VLOOKUP($A181,csapatok!$A:$NN,CZ$320,FALSE),'csapat-ranglista'!$A:$FP,CZ$321,FALSE)/4),0)</f>
        <v>0</v>
      </c>
      <c r="DA181" s="223">
        <f>IFERROR(IF(RIGHT(VLOOKUP($A181,csapatok!$A:$NN,DA$320,FALSE),5)="Csere",VLOOKUP(LEFT(VLOOKUP($A181,csapatok!$A:$NN,DA$320,FALSE),LEN(VLOOKUP($A181,csapatok!$A:$NN,DA$320,FALSE))-6),'csapat-ranglista'!$A:$FP,DA$321,FALSE)/8,VLOOKUP(VLOOKUP($A181,csapatok!$A:$NN,DA$320,FALSE),'csapat-ranglista'!$A:$FP,DA$321,FALSE)/4),0)</f>
        <v>0</v>
      </c>
      <c r="DB181" s="223">
        <f>IFERROR(IF(RIGHT(VLOOKUP($A181,csapatok!$A:$NN,DB$320,FALSE),5)="Csere",VLOOKUP(LEFT(VLOOKUP($A181,csapatok!$A:$NN,DB$320,FALSE),LEN(VLOOKUP($A181,csapatok!$A:$NN,DB$320,FALSE))-6),'csapat-ranglista'!$A:$FP,DB$321,FALSE)/8,VLOOKUP(VLOOKUP($A181,csapatok!$A:$NN,DB$320,FALSE),'csapat-ranglista'!$A:$FP,DB$321,FALSE)/4),0)</f>
        <v>0</v>
      </c>
      <c r="DC181" s="223">
        <f>IFERROR(IF(RIGHT(VLOOKUP($A181,csapatok!$A:$NN,DC$320,FALSE),5)="Csere",VLOOKUP(LEFT(VLOOKUP($A181,csapatok!$A:$NN,DC$320,FALSE),LEN(VLOOKUP($A181,csapatok!$A:$NN,DC$320,FALSE))-6),'csapat-ranglista'!$A:$FP,DC$321,FALSE)/8,VLOOKUP(VLOOKUP($A181,csapatok!$A:$NN,DC$320,FALSE),'csapat-ranglista'!$A:$FP,DC$321,FALSE)/4),0)</f>
        <v>0</v>
      </c>
      <c r="DD181" s="223">
        <f>IFERROR(IF(RIGHT(VLOOKUP($A181,csapatok!$A:$NN,DD$320,FALSE),5)="Csere",VLOOKUP(LEFT(VLOOKUP($A181,csapatok!$A:$NN,DD$320,FALSE),LEN(VLOOKUP($A181,csapatok!$A:$NN,DD$320,FALSE))-6),'csapat-ranglista'!$A:$FP,DD$321,FALSE)/8,VLOOKUP(VLOOKUP($A181,csapatok!$A:$NN,DD$320,FALSE),'csapat-ranglista'!$A:$FP,DD$321,FALSE)/4),0)</f>
        <v>0</v>
      </c>
      <c r="DE181" s="223">
        <f>IFERROR(IF(RIGHT(VLOOKUP($A181,csapatok!$A:$NN,DE$320,FALSE),5)="Csere",VLOOKUP(LEFT(VLOOKUP($A181,csapatok!$A:$NN,DE$320,FALSE),LEN(VLOOKUP($A181,csapatok!$A:$NN,DE$320,FALSE))-6),'csapat-ranglista'!$A:$FP,DE$321,FALSE)/8,VLOOKUP(VLOOKUP($A181,csapatok!$A:$NN,DE$320,FALSE),'csapat-ranglista'!$A:$FP,DE$321,FALSE)/4),0)</f>
        <v>0</v>
      </c>
      <c r="DF181" s="223">
        <f>IFERROR(IF(RIGHT(VLOOKUP($A181,csapatok!$A:$NN,DF$320,FALSE),5)="Csere",VLOOKUP(LEFT(VLOOKUP($A181,csapatok!$A:$NN,DF$320,FALSE),LEN(VLOOKUP($A181,csapatok!$A:$NN,DF$320,FALSE))-6),'csapat-ranglista'!$A:$FP,DF$321,FALSE)/8,VLOOKUP(VLOOKUP($A181,csapatok!$A:$NN,DF$320,FALSE),'csapat-ranglista'!$A:$FP,DF$321,FALSE)/4),0)</f>
        <v>0</v>
      </c>
      <c r="DG181" s="223">
        <f>IFERROR(IF(RIGHT(VLOOKUP($A181,csapatok!$A:$NN,DG$320,FALSE),5)="Csere",VLOOKUP(LEFT(VLOOKUP($A181,csapatok!$A:$NN,DG$320,FALSE),LEN(VLOOKUP($A181,csapatok!$A:$NN,DG$320,FALSE))-6),'csapat-ranglista'!$A:$FP,DG$321,FALSE)/8,VLOOKUP(VLOOKUP($A181,csapatok!$A:$NN,DG$320,FALSE),'csapat-ranglista'!$A:$FP,DG$321,FALSE)/4),0)</f>
        <v>0</v>
      </c>
      <c r="DH181" s="223">
        <f>IFERROR(IF(RIGHT(VLOOKUP($A181,csapatok!$A:$NN,DH$320,FALSE),5)="Csere",VLOOKUP(LEFT(VLOOKUP($A181,csapatok!$A:$NN,DH$320,FALSE),LEN(VLOOKUP($A181,csapatok!$A:$NN,DH$320,FALSE))-6),'csapat-ranglista'!$A:$FP,DH$321,FALSE)/8,VLOOKUP(VLOOKUP($A181,csapatok!$A:$NN,DH$320,FALSE),'csapat-ranglista'!$A:$FP,DH$321,FALSE)/4),0)</f>
        <v>0</v>
      </c>
      <c r="DI181" s="223">
        <f>IFERROR(IF(RIGHT(VLOOKUP($A181,csapatok!$A:$NN,DI$320,FALSE),5)="Csere",VLOOKUP(LEFT(VLOOKUP($A181,csapatok!$A:$NN,DI$320,FALSE),LEN(VLOOKUP($A181,csapatok!$A:$NN,DI$320,FALSE))-6),'csapat-ranglista'!$A:$FP,DI$321,FALSE)/8,VLOOKUP(VLOOKUP($A181,csapatok!$A:$NN,DI$320,FALSE),'csapat-ranglista'!$A:$FP,DI$321,FALSE)/4),0)</f>
        <v>0</v>
      </c>
      <c r="DJ181" s="223">
        <f>IFERROR(IF(RIGHT(VLOOKUP($A181,csapatok!$A:$NN,DJ$320,FALSE),5)="Csere",VLOOKUP(LEFT(VLOOKUP($A181,csapatok!$A:$NN,DJ$320,FALSE),LEN(VLOOKUP($A181,csapatok!$A:$NN,DJ$320,FALSE))-6),'csapat-ranglista'!$A:$FP,DJ$321,FALSE)/8,VLOOKUP(VLOOKUP($A181,csapatok!$A:$NN,DJ$320,FALSE),'csapat-ranglista'!$A:$FP,DJ$321,FALSE)/4),0)</f>
        <v>0</v>
      </c>
      <c r="DK181" s="223">
        <f>IFERROR(IF(RIGHT(VLOOKUP($A181,csapatok!$A:$NN,DK$320,FALSE),5)="Csere",VLOOKUP(LEFT(VLOOKUP($A181,csapatok!$A:$NN,DK$320,FALSE),LEN(VLOOKUP($A181,csapatok!$A:$NN,DK$320,FALSE))-6),'csapat-ranglista'!$A:$FP,DK$321,FALSE)/8,VLOOKUP(VLOOKUP($A181,csapatok!$A:$NN,DK$320,FALSE),'csapat-ranglista'!$A:$FP,DK$321,FALSE)/4),0)</f>
        <v>0</v>
      </c>
      <c r="DL181" s="223">
        <f>IFERROR(IF(RIGHT(VLOOKUP($A181,csapatok!$A:$NN,DL$320,FALSE),5)="Csere",VLOOKUP(LEFT(VLOOKUP($A181,csapatok!$A:$NN,DL$320,FALSE),LEN(VLOOKUP($A181,csapatok!$A:$NN,DL$320,FALSE))-6),'csapat-ranglista'!$A:$FP,DL$321,FALSE)/8,VLOOKUP(VLOOKUP($A181,csapatok!$A:$NN,DL$320,FALSE),'csapat-ranglista'!$A:$FP,DL$321,FALSE)/4),0)</f>
        <v>0</v>
      </c>
      <c r="DM181" s="223">
        <f>IFERROR(IF(RIGHT(VLOOKUP($A181,csapatok!$A:$NN,DM$320,FALSE),5)="Csere",VLOOKUP(LEFT(VLOOKUP($A181,csapatok!$A:$NN,DM$320,FALSE),LEN(VLOOKUP($A181,csapatok!$A:$NN,DM$320,FALSE))-6),'csapat-ranglista'!$A:$FP,DM$321,FALSE)/8,VLOOKUP(VLOOKUP($A181,csapatok!$A:$NN,DM$320,FALSE),'csapat-ranglista'!$A:$FP,DM$321,FALSE)/4),0)</f>
        <v>0</v>
      </c>
      <c r="DN181" s="223">
        <f>IFERROR(IF(RIGHT(VLOOKUP($A181,csapatok!$A:$NN,DN$320,FALSE),5)="Csere",VLOOKUP(LEFT(VLOOKUP($A181,csapatok!$A:$NN,DN$320,FALSE),LEN(VLOOKUP($A181,csapatok!$A:$NN,DN$320,FALSE))-6),'csapat-ranglista'!$A:$FP,DN$321,FALSE)/8,VLOOKUP(VLOOKUP($A181,csapatok!$A:$NN,DN$320,FALSE),'csapat-ranglista'!$A:$FP,DN$321,FALSE)/4),0)</f>
        <v>0</v>
      </c>
      <c r="DO181" s="224">
        <f>versenyek!$MF$11*IFERROR(VLOOKUP(VLOOKUP($A181,versenyek!ME:MG,3,FALSE),szabalyok!$A$16:$B$23,2,FALSE)/4,0)</f>
        <v>0</v>
      </c>
      <c r="DP181" s="224">
        <f>versenyek!$MI$11*IFERROR(VLOOKUP(VLOOKUP($A181,versenyek!MH:MJ,3,FALSE),szabalyok!$A$16:$B$23,2,FALSE)/4,0)</f>
        <v>0</v>
      </c>
      <c r="DQ181" s="223">
        <f>IFERROR(IF(RIGHT(VLOOKUP($A181,csapatok!$A:$NN,DQ$320,FALSE),5)="Csere",VLOOKUP(LEFT(VLOOKUP($A181,csapatok!$A:$NN,DQ$320,FALSE),LEN(VLOOKUP($A181,csapatok!$A:$NN,DQ$320,FALSE))-6),'csapat-ranglista'!$A:$FP,DQ$321,FALSE)/8,VLOOKUP(VLOOKUP($A181,csapatok!$A:$NN,DQ$320,FALSE),'csapat-ranglista'!$A:$FP,DQ$321,FALSE)/4),0)</f>
        <v>0</v>
      </c>
      <c r="DR181" s="223">
        <f>IFERROR(IF(RIGHT(VLOOKUP($A181,csapatok!$A:$NN,DR$320,FALSE),5)="Csere",VLOOKUP(LEFT(VLOOKUP($A181,csapatok!$A:$NN,DR$320,FALSE),LEN(VLOOKUP($A181,csapatok!$A:$NN,DR$320,FALSE))-6),'csapat-ranglista'!$A:$FP,DR$321,FALSE)/8,VLOOKUP(VLOOKUP($A181,csapatok!$A:$NN,DR$320,FALSE),'csapat-ranglista'!$A:$FP,DR$321,FALSE)/4),0)</f>
        <v>0</v>
      </c>
      <c r="DS181" s="223">
        <f>IFERROR(IF(RIGHT(VLOOKUP($A181,csapatok!$A:$NN,DS$320,FALSE),5)="Csere",VLOOKUP(LEFT(VLOOKUP($A181,csapatok!$A:$NN,DS$320,FALSE),LEN(VLOOKUP($A181,csapatok!$A:$NN,DS$320,FALSE))-6),'csapat-ranglista'!$A:$FP,DS$321,FALSE)/8,VLOOKUP(VLOOKUP($A181,csapatok!$A:$NN,DS$320,FALSE),'csapat-ranglista'!$A:$FP,DS$321,FALSE)/4),0)</f>
        <v>0</v>
      </c>
      <c r="DT181" s="223">
        <f>IFERROR(IF(RIGHT(VLOOKUP($A181,csapatok!$A:$NN,DT$320,FALSE),5)="Csere",VLOOKUP(LEFT(VLOOKUP($A181,csapatok!$A:$NN,DT$320,FALSE),LEN(VLOOKUP($A181,csapatok!$A:$NN,DT$320,FALSE))-6),'csapat-ranglista'!$A:$FP,DT$321,FALSE)/8,VLOOKUP(VLOOKUP($A181,csapatok!$A:$NN,DT$320,FALSE),'csapat-ranglista'!$A:$FP,DT$321,FALSE)/4),0)</f>
        <v>0</v>
      </c>
      <c r="DU181" s="223">
        <f>IFERROR(IF(RIGHT(VLOOKUP($A181,csapatok!$A:$NN,DU$320,FALSE),5)="Csere",VLOOKUP(LEFT(VLOOKUP($A181,csapatok!$A:$NN,DU$320,FALSE),LEN(VLOOKUP($A181,csapatok!$A:$NN,DU$320,FALSE))-6),'csapat-ranglista'!$A:$FP,DU$321,FALSE)/8,VLOOKUP(VLOOKUP($A181,csapatok!$A:$NN,DU$320,FALSE),'csapat-ranglista'!$A:$FP,DU$321,FALSE)/4),0)</f>
        <v>0</v>
      </c>
      <c r="DV181" s="223">
        <f>IFERROR(IF(RIGHT(VLOOKUP($A181,csapatok!$A:$NN,DV$320,FALSE),5)="Csere",VLOOKUP(LEFT(VLOOKUP($A181,csapatok!$A:$NN,DV$320,FALSE),LEN(VLOOKUP($A181,csapatok!$A:$NN,DV$320,FALSE))-6),'csapat-ranglista'!$A:$FP,DV$321,FALSE)/8,VLOOKUP(VLOOKUP($A181,csapatok!$A:$NN,DV$320,FALSE),'csapat-ranglista'!$A:$FP,DV$321,FALSE)/4),0)</f>
        <v>0</v>
      </c>
      <c r="DW181" s="223">
        <f>IFERROR(IF(RIGHT(VLOOKUP($A181,csapatok!$A:$NN,DW$320,FALSE),5)="Csere",VLOOKUP(LEFT(VLOOKUP($A181,csapatok!$A:$NN,DW$320,FALSE),LEN(VLOOKUP($A181,csapatok!$A:$NN,DW$320,FALSE))-6),'csapat-ranglista'!$A:$FP,DW$321,FALSE)/8,VLOOKUP(VLOOKUP($A181,csapatok!$A:$NN,DW$320,FALSE),'csapat-ranglista'!$A:$FP,DW$321,FALSE)/4),0)</f>
        <v>0</v>
      </c>
      <c r="DX181" s="223">
        <f>IFERROR(IF(RIGHT(VLOOKUP($A181,csapatok!$A:$NN,DX$320,FALSE),5)="Csere",VLOOKUP(LEFT(VLOOKUP($A181,csapatok!$A:$NN,DX$320,FALSE),LEN(VLOOKUP($A181,csapatok!$A:$NN,DX$320,FALSE))-6),'csapat-ranglista'!$A:$FP,DX$321,FALSE)/8,VLOOKUP(VLOOKUP($A181,csapatok!$A:$NN,DX$320,FALSE),'csapat-ranglista'!$A:$FP,DX$321,FALSE)/4),0)</f>
        <v>0</v>
      </c>
      <c r="DY181" s="223">
        <f>IFERROR(IF(RIGHT(VLOOKUP($A181,csapatok!$A:$NN,DY$320,FALSE),5)="Csere",VLOOKUP(LEFT(VLOOKUP($A181,csapatok!$A:$NN,DY$320,FALSE),LEN(VLOOKUP($A181,csapatok!$A:$NN,DY$320,FALSE))-6),'csapat-ranglista'!$A:$FP,DY$321,FALSE)/8,VLOOKUP(VLOOKUP($A181,csapatok!$A:$NN,DY$320,FALSE),'csapat-ranglista'!$A:$FP,DY$321,FALSE)/4),0)</f>
        <v>0</v>
      </c>
      <c r="DZ181" s="223">
        <f>IFERROR(IF(RIGHT(VLOOKUP($A181,csapatok!$A:$NN,DZ$320,FALSE),5)="Csere",VLOOKUP(LEFT(VLOOKUP($A181,csapatok!$A:$NN,DZ$320,FALSE),LEN(VLOOKUP($A181,csapatok!$A:$NN,DZ$320,FALSE))-6),'csapat-ranglista'!$A:$FP,DZ$321,FALSE)/8,VLOOKUP(VLOOKUP($A181,csapatok!$A:$NN,DZ$320,FALSE),'csapat-ranglista'!$A:$FP,DZ$321,FALSE)/4),0)</f>
        <v>0</v>
      </c>
      <c r="EA181" s="223">
        <f>IFERROR(IF(RIGHT(VLOOKUP($A181,csapatok!$A:$NN,EA$320,FALSE),5)="Csere",VLOOKUP(LEFT(VLOOKUP($A181,csapatok!$A:$NN,EA$320,FALSE),LEN(VLOOKUP($A181,csapatok!$A:$NN,EA$320,FALSE))-6),'csapat-ranglista'!$A:$FP,EA$321,FALSE)/8,VLOOKUP(VLOOKUP($A181,csapatok!$A:$NN,EA$320,FALSE),'csapat-ranglista'!$A:$FP,EA$321,FALSE)/4),0)</f>
        <v>0</v>
      </c>
      <c r="EB181" s="223">
        <f>IFERROR(IF(RIGHT(VLOOKUP($A181,csapatok!$A:$NN,EB$320,FALSE),5)="Csere",VLOOKUP(LEFT(VLOOKUP($A181,csapatok!$A:$NN,EB$320,FALSE),LEN(VLOOKUP($A181,csapatok!$A:$NN,EB$320,FALSE))-6),'csapat-ranglista'!$A:$FP,EB$321,FALSE)/8,VLOOKUP(VLOOKUP($A181,csapatok!$A:$NN,EB$320,FALSE),'csapat-ranglista'!$A:$FP,EB$321,FALSE)/4),0)</f>
        <v>0</v>
      </c>
      <c r="EC181" s="223">
        <f>IFERROR(IF(RIGHT(VLOOKUP($A181,csapatok!$A:$NN,EC$320,FALSE),5)="Csere",VLOOKUP(LEFT(VLOOKUP($A181,csapatok!$A:$NN,EC$320,FALSE),LEN(VLOOKUP($A181,csapatok!$A:$NN,EC$320,FALSE))-6),'csapat-ranglista'!$A:$FP,EC$321,FALSE)/8,VLOOKUP(VLOOKUP($A181,csapatok!$A:$NN,EC$320,FALSE),'csapat-ranglista'!$A:$FP,EC$321,FALSE)/4),0)</f>
        <v>0</v>
      </c>
      <c r="ED181" s="223">
        <f>IFERROR(IF(RIGHT(VLOOKUP($A181,csapatok!$A:$NN,ED$320,FALSE),5)="Csere",VLOOKUP(LEFT(VLOOKUP($A181,csapatok!$A:$NN,ED$320,FALSE),LEN(VLOOKUP($A181,csapatok!$A:$NN,ED$320,FALSE))-6),'csapat-ranglista'!$A:$FP,ED$321,FALSE)/8,VLOOKUP(VLOOKUP($A181,csapatok!$A:$NN,ED$320,FALSE),'csapat-ranglista'!$A:$FP,ED$321,FALSE)/4),0)</f>
        <v>0</v>
      </c>
      <c r="EE181" s="223">
        <f>IFERROR(IF(RIGHT(VLOOKUP($A181,csapatok!$A:$NN,EE$320,FALSE),5)="Csere",VLOOKUP(LEFT(VLOOKUP($A181,csapatok!$A:$NN,EE$320,FALSE),LEN(VLOOKUP($A181,csapatok!$A:$NN,EE$320,FALSE))-6),'csapat-ranglista'!$A:$FP,EE$321,FALSE)/8,VLOOKUP(VLOOKUP($A181,csapatok!$A:$NN,EE$320,FALSE),'csapat-ranglista'!$A:$FP,EE$321,FALSE)/4),0)</f>
        <v>0</v>
      </c>
      <c r="EF181" s="223">
        <f>IFERROR(IF(RIGHT(VLOOKUP($A181,csapatok!$A:$NN,EF$320,FALSE),5)="Csere",VLOOKUP(LEFT(VLOOKUP($A181,csapatok!$A:$NN,EF$320,FALSE),LEN(VLOOKUP($A181,csapatok!$A:$NN,EF$320,FALSE))-6),'csapat-ranglista'!$A:$FP,EF$321,FALSE)/8,VLOOKUP(VLOOKUP($A181,csapatok!$A:$NN,EF$320,FALSE),'csapat-ranglista'!$A:$FP,EF$321,FALSE)/4),0)</f>
        <v>0</v>
      </c>
      <c r="EG181" s="223">
        <f>IFERROR(IF(RIGHT(VLOOKUP($A181,csapatok!$A:$NN,EG$320,FALSE),5)="Csere",VLOOKUP(LEFT(VLOOKUP($A181,csapatok!$A:$NN,EG$320,FALSE),LEN(VLOOKUP($A181,csapatok!$A:$NN,EG$320,FALSE))-6),'csapat-ranglista'!$A:$FP,EG$321,FALSE)/8,VLOOKUP(VLOOKUP($A181,csapatok!$A:$NN,EG$320,FALSE),'csapat-ranglista'!$A:$FP,EG$321,FALSE)/4),0)</f>
        <v>0</v>
      </c>
      <c r="EH181" s="223">
        <f>IFERROR(IF(RIGHT(VLOOKUP($A181,csapatok!$A:$NN,EH$320,FALSE),5)="Csere",VLOOKUP(LEFT(VLOOKUP($A181,csapatok!$A:$NN,EH$320,FALSE),LEN(VLOOKUP($A181,csapatok!$A:$NN,EH$320,FALSE))-6),'csapat-ranglista'!$A:$FP,EH$321,FALSE)/8,VLOOKUP(VLOOKUP($A181,csapatok!$A:$NN,EH$320,FALSE),'csapat-ranglista'!$A:$FP,EH$321,FALSE)/4),0)</f>
        <v>0</v>
      </c>
      <c r="EI181" s="223">
        <f>IFERROR(IF(RIGHT(VLOOKUP($A181,csapatok!$A:$NN,EI$320,FALSE),5)="Csere",VLOOKUP(LEFT(VLOOKUP($A181,csapatok!$A:$NN,EI$320,FALSE),LEN(VLOOKUP($A181,csapatok!$A:$NN,EI$320,FALSE))-6),'csapat-ranglista'!$A:$FP,EI$321,FALSE)/8,VLOOKUP(VLOOKUP($A181,csapatok!$A:$NN,EI$320,FALSE),'csapat-ranglista'!$A:$FP,EI$321,FALSE)/4),0)</f>
        <v>0</v>
      </c>
      <c r="EJ181" s="223">
        <f>IFERROR(IF(RIGHT(VLOOKUP($A181,csapatok!$A:$NN,EJ$320,FALSE),5)="Csere",VLOOKUP(LEFT(VLOOKUP($A181,csapatok!$A:$NN,EJ$320,FALSE),LEN(VLOOKUP($A181,csapatok!$A:$NN,EJ$320,FALSE))-6),'csapat-ranglista'!$A:$FP,EJ$321,FALSE)/8,VLOOKUP(VLOOKUP($A181,csapatok!$A:$NN,EJ$320,FALSE),'csapat-ranglista'!$A:$FP,EJ$321,FALSE)/4),0)</f>
        <v>0</v>
      </c>
      <c r="EK181" s="223">
        <f>IFERROR(IF(RIGHT(VLOOKUP($A181,csapatok!$A:$NN,EK$320,FALSE),5)="Csere",VLOOKUP(LEFT(VLOOKUP($A181,csapatok!$A:$NN,EK$320,FALSE),LEN(VLOOKUP($A181,csapatok!$A:$NN,EK$320,FALSE))-6),'csapat-ranglista'!$A:$FP,EK$321,FALSE)/8,VLOOKUP(VLOOKUP($A181,csapatok!$A:$NN,EK$320,FALSE),'csapat-ranglista'!$A:$FP,EK$321,FALSE)/4),0)</f>
        <v>0</v>
      </c>
      <c r="EL181" s="223">
        <f>IFERROR(IF(RIGHT(VLOOKUP($A181,csapatok!$A:$NN,EL$320,FALSE),5)="Csere",VLOOKUP(LEFT(VLOOKUP($A181,csapatok!$A:$NN,EL$320,FALSE),LEN(VLOOKUP($A181,csapatok!$A:$NN,EL$320,FALSE))-6),'csapat-ranglista'!$A:$FP,EL$321,FALSE)/8,VLOOKUP(VLOOKUP($A181,csapatok!$A:$NN,EL$320,FALSE),'csapat-ranglista'!$A:$FP,EL$321,FALSE)/4),0)</f>
        <v>0</v>
      </c>
      <c r="EM181" s="223">
        <f>IFERROR(IF(RIGHT(VLOOKUP($A181,csapatok!$A:$NN,EM$320,FALSE),5)="Csere",VLOOKUP(LEFT(VLOOKUP($A181,csapatok!$A:$NN,EM$320,FALSE),LEN(VLOOKUP($A181,csapatok!$A:$NN,EM$320,FALSE))-6),'csapat-ranglista'!$A:$FP,EM$321,FALSE)/8,VLOOKUP(VLOOKUP($A181,csapatok!$A:$NN,EM$320,FALSE),'csapat-ranglista'!$A:$FP,EM$321,FALSE)/4),0)</f>
        <v>0</v>
      </c>
      <c r="EN181" s="223">
        <f>IFERROR(IF(RIGHT(VLOOKUP($A181,csapatok!$A:$NN,EN$320,FALSE),5)="Csere",VLOOKUP(LEFT(VLOOKUP($A181,csapatok!$A:$NN,EN$320,FALSE),LEN(VLOOKUP($A181,csapatok!$A:$NN,EN$320,FALSE))-6),'csapat-ranglista'!$A:$FP,EN$321,FALSE)/8,VLOOKUP(VLOOKUP($A181,csapatok!$A:$NN,EN$320,FALSE),'csapat-ranglista'!$A:$FP,EN$321,FALSE)/4),0)</f>
        <v>0</v>
      </c>
      <c r="EO181" s="223">
        <f>IFERROR(IF(RIGHT(VLOOKUP($A181,csapatok!$A:$NN,EO$320,FALSE),5)="Csere",VLOOKUP(LEFT(VLOOKUP($A181,csapatok!$A:$NN,EO$320,FALSE),LEN(VLOOKUP($A181,csapatok!$A:$NN,EO$320,FALSE))-6),'csapat-ranglista'!$A:$FP,EO$321,FALSE)/8,VLOOKUP(VLOOKUP($A181,csapatok!$A:$NN,EO$320,FALSE),'csapat-ranglista'!$A:$FP,EO$321,FALSE)/4),0)</f>
        <v>0</v>
      </c>
      <c r="EP181" s="223">
        <f>IFERROR(IF(RIGHT(VLOOKUP($A181,csapatok!$A:$NN,EP$320,FALSE),5)="Csere",VLOOKUP(LEFT(VLOOKUP($A181,csapatok!$A:$NN,EP$320,FALSE),LEN(VLOOKUP($A181,csapatok!$A:$NN,EP$320,FALSE))-6),'csapat-ranglista'!$A:$FP,EP$321,FALSE)/8,VLOOKUP(VLOOKUP($A181,csapatok!$A:$NN,EP$320,FALSE),'csapat-ranglista'!$A:$FP,EP$321,FALSE)/4),0)</f>
        <v>0</v>
      </c>
      <c r="EQ181" s="223">
        <f>IFERROR(IF(RIGHT(VLOOKUP($A181,csapatok!$A:$NN,EQ$320,FALSE),5)="Csere",VLOOKUP(LEFT(VLOOKUP($A181,csapatok!$A:$NN,EQ$320,FALSE),LEN(VLOOKUP($A181,csapatok!$A:$NN,EQ$320,FALSE))-6),'csapat-ranglista'!$A:$FP,EQ$321,FALSE)/8,VLOOKUP(VLOOKUP($A181,csapatok!$A:$NN,EQ$320,FALSE),'csapat-ranglista'!$A:$FP,EQ$321,FALSE)/4),0)</f>
        <v>0</v>
      </c>
      <c r="ER181" s="223">
        <f>IFERROR(IF(RIGHT(VLOOKUP($A181,csapatok!$A:$NN,ER$320,FALSE),5)="Csere",VLOOKUP(LEFT(VLOOKUP($A181,csapatok!$A:$NN,ER$320,FALSE),LEN(VLOOKUP($A181,csapatok!$A:$NN,ER$320,FALSE))-6),'csapat-ranglista'!$A:$FP,ER$321,FALSE)/8,VLOOKUP(VLOOKUP($A181,csapatok!$A:$NN,ER$320,FALSE),'csapat-ranglista'!$A:$FP,ER$321,FALSE)/4),0)</f>
        <v>0</v>
      </c>
      <c r="ES181" s="223">
        <f>IFERROR(IF(RIGHT(VLOOKUP($A181,csapatok!$A:$NN,ES$320,FALSE),5)="Csere",VLOOKUP(LEFT(VLOOKUP($A181,csapatok!$A:$NN,ES$320,FALSE),LEN(VLOOKUP($A181,csapatok!$A:$NN,ES$320,FALSE))-6),'csapat-ranglista'!$A:$FP,ES$321,FALSE)/8,VLOOKUP(VLOOKUP($A181,csapatok!$A:$NN,ES$320,FALSE),'csapat-ranglista'!$A:$FP,ES$321,FALSE)/4),0)</f>
        <v>0</v>
      </c>
      <c r="ET181" s="223">
        <f>IFERROR(IF(RIGHT(VLOOKUP($A181,csapatok!$A:$NN,ET$320,FALSE),5)="Csere",VLOOKUP(LEFT(VLOOKUP($A181,csapatok!$A:$NN,ET$320,FALSE),LEN(VLOOKUP($A181,csapatok!$A:$NN,ET$320,FALSE))-6),'csapat-ranglista'!$A:$FP,ET$321,FALSE)/8,VLOOKUP(VLOOKUP($A181,csapatok!$A:$NN,ET$320,FALSE),'csapat-ranglista'!$A:$FP,ET$321,FALSE)/4),0)</f>
        <v>0</v>
      </c>
      <c r="EU181" s="223">
        <f>IFERROR(IF(RIGHT(VLOOKUP($A181,csapatok!$A:$NN,EU$320,FALSE),5)="Csere",VLOOKUP(LEFT(VLOOKUP($A181,csapatok!$A:$NN,EU$320,FALSE),LEN(VLOOKUP($A181,csapatok!$A:$NN,EU$320,FALSE))-6),'csapat-ranglista'!$A:$FP,EU$321,FALSE)/8,VLOOKUP(VLOOKUP($A181,csapatok!$A:$NN,EU$320,FALSE),'csapat-ranglista'!$A:$FP,EU$321,FALSE)/4),0)</f>
        <v>0</v>
      </c>
      <c r="EV181" s="223">
        <f>IFERROR(IF(RIGHT(VLOOKUP($A181,csapatok!$A:$NN,EV$320,FALSE),5)="Csere",VLOOKUP(LEFT(VLOOKUP($A181,csapatok!$A:$NN,EV$320,FALSE),LEN(VLOOKUP($A181,csapatok!$A:$NN,EV$320,FALSE))-6),'csapat-ranglista'!$A:$FP,EV$321,FALSE)/8,VLOOKUP(VLOOKUP($A181,csapatok!$A:$NN,EV$320,FALSE),'csapat-ranglista'!$A:$FP,EV$321,FALSE)/4),0)</f>
        <v>0</v>
      </c>
      <c r="EW181" s="223">
        <f>IFERROR(IF(RIGHT(VLOOKUP($A181,csapatok!$A:$NN,EW$320,FALSE),5)="Csere",VLOOKUP(LEFT(VLOOKUP($A181,csapatok!$A:$NN,EW$320,FALSE),LEN(VLOOKUP($A181,csapatok!$A:$NN,EW$320,FALSE))-6),'csapat-ranglista'!$A:$FP,EW$321,FALSE)/8,VLOOKUP(VLOOKUP($A181,csapatok!$A:$NN,EW$320,FALSE),'csapat-ranglista'!$A:$FP,EW$321,FALSE)/4),0)</f>
        <v>0</v>
      </c>
      <c r="EX181" s="223">
        <f>IFERROR(IF(RIGHT(VLOOKUP($A181,csapatok!$A:$NN,EX$320,FALSE),5)="Csere",VLOOKUP(LEFT(VLOOKUP($A181,csapatok!$A:$NN,EX$320,FALSE),LEN(VLOOKUP($A181,csapatok!$A:$NN,EX$320,FALSE))-6),'csapat-ranglista'!$A:$FP,EX$321,FALSE)/8,VLOOKUP(VLOOKUP($A181,csapatok!$A:$NN,EX$320,FALSE),'csapat-ranglista'!$A:$FP,EX$321,FALSE)/4),0)</f>
        <v>0</v>
      </c>
      <c r="EY181" s="223">
        <f>IFERROR(IF(RIGHT(VLOOKUP($A181,csapatok!$A:$NN,EY$320,FALSE),5)="Csere",VLOOKUP(LEFT(VLOOKUP($A181,csapatok!$A:$NN,EY$320,FALSE),LEN(VLOOKUP($A181,csapatok!$A:$NN,EY$320,FALSE))-6),'csapat-ranglista'!$A:$FP,EY$321,FALSE)/8,VLOOKUP(VLOOKUP($A181,csapatok!$A:$NN,EY$320,FALSE),'csapat-ranglista'!$A:$FP,EY$321,FALSE)/4),0)</f>
        <v>0</v>
      </c>
      <c r="EZ181" s="223">
        <f>IFERROR(IF(RIGHT(VLOOKUP($A181,csapatok!$A:$NN,EZ$320,FALSE),5)="Csere",VLOOKUP(LEFT(VLOOKUP($A181,csapatok!$A:$NN,EZ$320,FALSE),LEN(VLOOKUP($A181,csapatok!$A:$NN,EZ$320,FALSE))-6),'csapat-ranglista'!$A:$FP,EZ$321,FALSE)/8,VLOOKUP(VLOOKUP($A181,csapatok!$A:$NN,EZ$320,FALSE),'csapat-ranglista'!$A:$FP,EZ$321,FALSE)/4),0)</f>
        <v>0</v>
      </c>
      <c r="FA181" s="223">
        <f>IFERROR(IF(RIGHT(VLOOKUP($A181,csapatok!$A:$NN,FA$320,FALSE),5)="Csere",VLOOKUP(LEFT(VLOOKUP($A181,csapatok!$A:$NN,FA$320,FALSE),LEN(VLOOKUP($A181,csapatok!$A:$NN,FA$320,FALSE))-6),'csapat-ranglista'!$A:$FP,FA$321,FALSE)/8,VLOOKUP(VLOOKUP($A181,csapatok!$A:$NN,FA$320,FALSE),'csapat-ranglista'!$A:$FP,FA$321,FALSE)/4),0)</f>
        <v>0</v>
      </c>
      <c r="FB181" s="223">
        <f>IFERROR(IF(RIGHT(VLOOKUP($A181,csapatok!$A:$NN,FB$320,FALSE),5)="Csere",VLOOKUP(LEFT(VLOOKUP($A181,csapatok!$A:$NN,FB$320,FALSE),LEN(VLOOKUP($A181,csapatok!$A:$NN,FB$320,FALSE))-6),'csapat-ranglista'!$A:$FP,FB$321,FALSE)/8,VLOOKUP(VLOOKUP($A181,csapatok!$A:$NN,FB$320,FALSE),'csapat-ranglista'!$A:$FP,FB$321,FALSE)/4),0)</f>
        <v>0</v>
      </c>
      <c r="FC181" s="223">
        <f>IFERROR(IF(RIGHT(VLOOKUP($A181,csapatok!$A:$NN,FC$320,FALSE),5)="Csere",VLOOKUP(LEFT(VLOOKUP($A181,csapatok!$A:$NN,FC$320,FALSE),LEN(VLOOKUP($A181,csapatok!$A:$NN,FC$320,FALSE))-6),'csapat-ranglista'!$A:$FP,FC$321,FALSE)/8,VLOOKUP(VLOOKUP($A181,csapatok!$A:$NN,FC$320,FALSE),'csapat-ranglista'!$A:$FP,FC$321,FALSE)/4),0)</f>
        <v>0</v>
      </c>
      <c r="FD181" s="224">
        <f>versenyek!$QY$11*IFERROR(VLOOKUP(VLOOKUP($A181,versenyek!QX:QZ,3,FALSE),szabalyok!$A$16:$B$23,2,FALSE)/4,0)</f>
        <v>0</v>
      </c>
      <c r="FE181" s="224">
        <f>versenyek!$RB$11*IFERROR(VLOOKUP(VLOOKUP($A181,versenyek!RA:RC,3,FALSE),szabalyok!$A$16:$B$23,2,FALSE)/4,0)</f>
        <v>0</v>
      </c>
      <c r="FF181" s="223">
        <f>IFERROR(IF(RIGHT(VLOOKUP($A181,csapatok!$A:$NN,FF$320,FALSE),5)="Csere",VLOOKUP(LEFT(VLOOKUP($A181,csapatok!$A:$NN,FF$320,FALSE),LEN(VLOOKUP($A181,csapatok!$A:$NN,FF$320,FALSE))-6),'csapat-ranglista'!$A:$FP,FF$321,FALSE)/8,VLOOKUP(VLOOKUP($A181,csapatok!$A:$NN,FF$320,FALSE),'csapat-ranglista'!$A:$FP,FF$321,FALSE)/4),0)</f>
        <v>0</v>
      </c>
      <c r="FG181" s="223">
        <f>IFERROR(IF(RIGHT(VLOOKUP($A181,csapatok!$A:$NN,FG$320,FALSE),5)="Csere",VLOOKUP(LEFT(VLOOKUP($A181,csapatok!$A:$NN,FG$320,FALSE),LEN(VLOOKUP($A181,csapatok!$A:$NN,FG$320,FALSE))-6),'csapat-ranglista'!$A:$FP,FG$321,FALSE)/8,VLOOKUP(VLOOKUP($A181,csapatok!$A:$NN,FG$320,FALSE),'csapat-ranglista'!$A:$FP,FG$321,FALSE)/4),0)</f>
        <v>0</v>
      </c>
      <c r="FH181" s="223">
        <f>IFERROR(IF(RIGHT(VLOOKUP($A181,csapatok!$A:$NN,FH$320,FALSE),5)="Csere",VLOOKUP(LEFT(VLOOKUP($A181,csapatok!$A:$NN,FH$320,FALSE),LEN(VLOOKUP($A181,csapatok!$A:$NN,FH$320,FALSE))-6),'csapat-ranglista'!$A:$FP,FH$321,FALSE)/8,VLOOKUP(VLOOKUP($A181,csapatok!$A:$NN,FH$320,FALSE),'csapat-ranglista'!$A:$FP,FH$321,FALSE)/4),0)</f>
        <v>0</v>
      </c>
      <c r="FI181" s="223">
        <f>IFERROR(IF(RIGHT(VLOOKUP($A181,csapatok!$A:$NN,FI$320,FALSE),5)="Csere",VLOOKUP(LEFT(VLOOKUP($A181,csapatok!$A:$NN,FI$320,FALSE),LEN(VLOOKUP($A181,csapatok!$A:$NN,FI$320,FALSE))-6),'csapat-ranglista'!$A:$FP,FI$321,FALSE)/8,VLOOKUP(VLOOKUP($A181,csapatok!$A:$NN,FI$320,FALSE),'csapat-ranglista'!$A:$FP,FI$321,FALSE)/4),0)</f>
        <v>0</v>
      </c>
      <c r="FJ181" s="223">
        <f>IFERROR(IF(RIGHT(VLOOKUP($A181,csapatok!$A:$NN,FJ$320,FALSE),5)="Csere",VLOOKUP(LEFT(VLOOKUP($A181,csapatok!$A:$NN,FJ$320,FALSE),LEN(VLOOKUP($A181,csapatok!$A:$NN,FJ$320,FALSE))-6),'csapat-ranglista'!$A:$FP,FJ$321,FALSE)/8,VLOOKUP(VLOOKUP($A181,csapatok!$A:$NN,FJ$320,FALSE),'csapat-ranglista'!$A:$FP,FJ$321,FALSE)/4),0)</f>
        <v>0</v>
      </c>
      <c r="FK181" s="223">
        <f>IFERROR(IF(RIGHT(VLOOKUP($A181,csapatok!$A:$NN,FK$320,FALSE),5)="Csere",VLOOKUP(LEFT(VLOOKUP($A181,csapatok!$A:$NN,FK$320,FALSE),LEN(VLOOKUP($A181,csapatok!$A:$NN,FK$320,FALSE))-6),'csapat-ranglista'!$A:$FP,FK$321,FALSE)/8,VLOOKUP(VLOOKUP($A181,csapatok!$A:$NN,FK$320,FALSE),'csapat-ranglista'!$A:$FP,FK$321,FALSE)/4),0)</f>
        <v>0</v>
      </c>
      <c r="FL181" s="223">
        <f>IFERROR(IF(RIGHT(VLOOKUP($A181,csapatok!$A:$NN,FL$320,FALSE),5)="Csere",VLOOKUP(LEFT(VLOOKUP($A181,csapatok!$A:$NN,FL$320,FALSE),LEN(VLOOKUP($A181,csapatok!$A:$NN,FL$320,FALSE))-6),'csapat-ranglista'!$A:$FP,FL$321,FALSE)/8,VLOOKUP(VLOOKUP($A181,csapatok!$A:$NN,FL$320,FALSE),'csapat-ranglista'!$A:$FP,FL$321,FALSE)/4),0)</f>
        <v>0</v>
      </c>
      <c r="FM181" s="223">
        <f>IFERROR(IF(RIGHT(VLOOKUP($A181,csapatok!$A:$NN,FM$320,FALSE),5)="Csere",VLOOKUP(LEFT(VLOOKUP($A181,csapatok!$A:$NN,FM$320,FALSE),LEN(VLOOKUP($A181,csapatok!$A:$NN,FM$320,FALSE))-6),'csapat-ranglista'!$A:$FP,FM$321,FALSE)/8,VLOOKUP(VLOOKUP($A181,csapatok!$A:$NN,FM$320,FALSE),'csapat-ranglista'!$A:$FP,FM$321,FALSE)/4),0)</f>
        <v>0</v>
      </c>
      <c r="FN181" s="223">
        <f>IFERROR(IF(RIGHT(VLOOKUP($A181,csapatok!$A:$NN,FN$320,FALSE),5)="Csere",VLOOKUP(LEFT(VLOOKUP($A181,csapatok!$A:$NN,FN$320,FALSE),LEN(VLOOKUP($A181,csapatok!$A:$NN,FN$320,FALSE))-6),'csapat-ranglista'!$A:$FP,FN$321,FALSE)/8,VLOOKUP(VLOOKUP($A181,csapatok!$A:$NN,FN$320,FALSE),'csapat-ranglista'!$A:$FP,FN$321,FALSE)/4),0)</f>
        <v>0</v>
      </c>
      <c r="FO181" s="223">
        <f>IFERROR(IF(RIGHT(VLOOKUP($A181,csapatok!$A:$NN,FO$320,FALSE),5)="Csere",VLOOKUP(LEFT(VLOOKUP($A181,csapatok!$A:$NN,FO$320,FALSE),LEN(VLOOKUP($A181,csapatok!$A:$NN,FO$320,FALSE))-6),'csapat-ranglista'!$A:$FP,FO$321,FALSE)/8,VLOOKUP(VLOOKUP($A181,csapatok!$A:$NN,FO$320,FALSE),'csapat-ranglista'!$A:$FP,FO$321,FALSE)/4),0)</f>
        <v>0</v>
      </c>
      <c r="FP181" s="223">
        <f>IFERROR(IF(RIGHT(VLOOKUP($A181,csapatok!$A:$NN,FP$320,FALSE),5)="Csere",VLOOKUP(LEFT(VLOOKUP($A181,csapatok!$A:$NN,FP$320,FALSE),LEN(VLOOKUP($A181,csapatok!$A:$NN,FP$320,FALSE))-6),'csapat-ranglista'!$A:$FP,FP$321,FALSE)/8,VLOOKUP(VLOOKUP($A181,csapatok!$A:$NN,FP$320,FALSE),'csapat-ranglista'!$A:$FP,FP$321,FALSE)/4),0)</f>
        <v>0</v>
      </c>
      <c r="FQ181" s="223">
        <f>IFERROR(IF(RIGHT(VLOOKUP($A181,csapatok!$A:$NN,FQ$320,FALSE),5)="Csere",VLOOKUP(LEFT(VLOOKUP($A181,csapatok!$A:$NN,FQ$320,FALSE),LEN(VLOOKUP($A181,csapatok!$A:$NN,FQ$320,FALSE))-6),'csapat-ranglista'!$A:$FP,FQ$321,FALSE)/8,VLOOKUP(VLOOKUP($A181,csapatok!$A:$NN,FQ$320,FALSE),'csapat-ranglista'!$A:$FP,FQ$321,FALSE)/4),0)</f>
        <v>0</v>
      </c>
      <c r="FR181" s="223">
        <f>IFERROR(IF(RIGHT(VLOOKUP($A181,csapatok!$A:$NN,FR$320,FALSE),5)="Csere",VLOOKUP(LEFT(VLOOKUP($A181,csapatok!$A:$NN,FR$320,FALSE),LEN(VLOOKUP($A181,csapatok!$A:$NN,FR$320,FALSE))-6),'csapat-ranglista'!$A:$FP,FR$321,FALSE)/8,VLOOKUP(VLOOKUP($A181,csapatok!$A:$NN,FR$320,FALSE),'csapat-ranglista'!$A:$FP,FR$321,FALSE)/4),0)</f>
        <v>0</v>
      </c>
      <c r="FS181" s="223">
        <f>IFERROR(IF(RIGHT(VLOOKUP($A181,csapatok!$A:$NN,FS$320,FALSE),5)="Csere",VLOOKUP(LEFT(VLOOKUP($A181,csapatok!$A:$NN,FS$320,FALSE),LEN(VLOOKUP($A181,csapatok!$A:$NN,FS$320,FALSE))-6),'csapat-ranglista'!$A:$FP,FS$321,FALSE)/8,VLOOKUP(VLOOKUP($A181,csapatok!$A:$NN,FS$320,FALSE),'csapat-ranglista'!$A:$FP,FS$321,FALSE)/4),0)</f>
        <v>0</v>
      </c>
      <c r="FT181" s="223">
        <f>IFERROR(IF(RIGHT(VLOOKUP($A181,csapatok!$A:$NN,FT$320,FALSE),5)="Csere",VLOOKUP(LEFT(VLOOKUP($A181,csapatok!$A:$NN,FT$320,FALSE),LEN(VLOOKUP($A181,csapatok!$A:$NN,FT$320,FALSE))-6),'csapat-ranglista'!$A:$FP,FT$321,FALSE)/8,VLOOKUP(VLOOKUP($A181,csapatok!$A:$NN,FT$320,FALSE),'csapat-ranglista'!$A:$FP,FT$321,FALSE)/4),0)</f>
        <v>0</v>
      </c>
      <c r="FU181" s="223">
        <f>IFERROR(IF(RIGHT(VLOOKUP($A181,csapatok!$A:$NN,FU$320,FALSE),5)="Csere",VLOOKUP(LEFT(VLOOKUP($A181,csapatok!$A:$NN,FU$320,FALSE),LEN(VLOOKUP($A181,csapatok!$A:$NN,FU$320,FALSE))-6),'csapat-ranglista'!$A:$FP,FU$321,FALSE)/8,VLOOKUP(VLOOKUP($A181,csapatok!$A:$NN,FU$320,FALSE),'csapat-ranglista'!$A:$FP,FU$321,FALSE)/4),0)</f>
        <v>0</v>
      </c>
      <c r="FV181" s="223">
        <f>IFERROR(IF(RIGHT(VLOOKUP($A181,csapatok!$A:$NN,FV$320,FALSE),5)="Csere",VLOOKUP(LEFT(VLOOKUP($A181,csapatok!$A:$NN,FV$320,FALSE),LEN(VLOOKUP($A181,csapatok!$A:$NN,FV$320,FALSE))-6),'csapat-ranglista'!$A:$FP,FV$321,FALSE)/8,VLOOKUP(VLOOKUP($A181,csapatok!$A:$NN,FV$320,FALSE),'csapat-ranglista'!$A:$FP,FV$321,FALSE)/4),0)</f>
        <v>0</v>
      </c>
      <c r="FW181" s="223">
        <f>IFERROR(IF(RIGHT(VLOOKUP($A181,csapatok!$A:$NN,FW$320,FALSE),5)="Csere",VLOOKUP(LEFT(VLOOKUP($A181,csapatok!$A:$NN,FW$320,FALSE),LEN(VLOOKUP($A181,csapatok!$A:$NN,FW$320,FALSE))-6),'csapat-ranglista'!$A:$FP,FW$321,FALSE)/8,VLOOKUP(VLOOKUP($A181,csapatok!$A:$NN,FW$320,FALSE),'csapat-ranglista'!$A:$FP,FW$321,FALSE)/4),0)</f>
        <v>0</v>
      </c>
      <c r="FX181" s="223">
        <f>IFERROR(IF(RIGHT(VLOOKUP($A181,csapatok!$A:$NN,FX$320,FALSE),5)="Csere",VLOOKUP(LEFT(VLOOKUP($A181,csapatok!$A:$NN,FX$320,FALSE),LEN(VLOOKUP($A181,csapatok!$A:$NN,FX$320,FALSE))-6),'csapat-ranglista'!$A:$FP,FX$321,FALSE)/8,VLOOKUP(VLOOKUP($A181,csapatok!$A:$NN,FX$320,FALSE),'csapat-ranglista'!$A:$FP,FX$321,FALSE)/4),0)</f>
        <v>0</v>
      </c>
      <c r="FY181" s="223">
        <f>IFERROR(IF(RIGHT(VLOOKUP($A181,csapatok!$A:$NN,FY$320,FALSE),5)="Csere",VLOOKUP(LEFT(VLOOKUP($A181,csapatok!$A:$NN,FY$320,FALSE),LEN(VLOOKUP($A181,csapatok!$A:$NN,FY$320,FALSE))-6),'csapat-ranglista'!$A:$FP,FY$321,FALSE)/8,VLOOKUP(VLOOKUP($A181,csapatok!$A:$NN,FY$320,FALSE),'csapat-ranglista'!$A:$FP,FY$321,FALSE)/4),0)</f>
        <v>0</v>
      </c>
      <c r="FZ181" s="223">
        <f>IFERROR(IF(RIGHT(VLOOKUP($A181,csapatok!$A:$NN,FZ$320,FALSE),5)="Csere",VLOOKUP(LEFT(VLOOKUP($A181,csapatok!$A:$NN,FZ$320,FALSE),LEN(VLOOKUP($A181,csapatok!$A:$NN,FZ$320,FALSE))-6),'csapat-ranglista'!$A:$FP,FZ$321,FALSE)/8,VLOOKUP(VLOOKUP($A181,csapatok!$A:$NN,FZ$320,FALSE),'csapat-ranglista'!$A:$FP,FZ$321,FALSE)/4),0)</f>
        <v>0</v>
      </c>
      <c r="GA181" s="223">
        <f>IFERROR(IF(RIGHT(VLOOKUP($A181,csapatok!$A:$NN,GA$320,FALSE),5)="Csere",VLOOKUP(LEFT(VLOOKUP($A181,csapatok!$A:$NN,GA$320,FALSE),LEN(VLOOKUP($A181,csapatok!$A:$NN,GA$320,FALSE))-6),'csapat-ranglista'!$A:$FP,GA$321,FALSE)/8,VLOOKUP(VLOOKUP($A181,csapatok!$A:$NN,GA$320,FALSE),'csapat-ranglista'!$A:$FP,GA$321,FALSE)/4),0)</f>
        <v>0</v>
      </c>
      <c r="GB181" s="223">
        <f>IFERROR(IF(RIGHT(VLOOKUP($A181,csapatok!$A:$NN,GB$320,FALSE),5)="Csere",VLOOKUP(LEFT(VLOOKUP($A181,csapatok!$A:$NN,GB$320,FALSE),LEN(VLOOKUP($A181,csapatok!$A:$NN,GB$320,FALSE))-6),'csapat-ranglista'!$A:$FP,GB$321,FALSE)/8,VLOOKUP(VLOOKUP($A181,csapatok!$A:$NN,GB$320,FALSE),'csapat-ranglista'!$A:$FP,GB$321,FALSE)/4),0)</f>
        <v>0</v>
      </c>
      <c r="GC181" s="223">
        <f>IFERROR(IF(RIGHT(VLOOKUP($A181,csapatok!$A:$NN,GC$320,FALSE),5)="Csere",VLOOKUP(LEFT(VLOOKUP($A181,csapatok!$A:$NN,GC$320,FALSE),LEN(VLOOKUP($A181,csapatok!$A:$NN,GC$320,FALSE))-6),'csapat-ranglista'!$A:$FP,GC$321,FALSE)/8,VLOOKUP(VLOOKUP($A181,csapatok!$A:$NN,GC$320,FALSE),'csapat-ranglista'!$A:$FP,GC$321,FALSE)/4),0)</f>
        <v>0</v>
      </c>
      <c r="GD181" s="247">
        <f>SUM(EQ181:GC181)</f>
        <v>0</v>
      </c>
    </row>
    <row r="182" spans="1:186">
      <c r="A182" s="32" t="s">
        <v>730</v>
      </c>
      <c r="B182" s="131">
        <v>33813</v>
      </c>
      <c r="C182" s="131" t="str">
        <f>IF(B182=0,"",IF(B182&lt;$C$1,"felnőtt","ifi"))</f>
        <v>ifi</v>
      </c>
      <c r="D182" s="32" t="s">
        <v>9</v>
      </c>
      <c r="E182" s="45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>
        <f>IFERROR(IF(RIGHT(VLOOKUP($A182,csapatok!$A:$BL,X$320,FALSE),5)="Csere",VLOOKUP(LEFT(VLOOKUP($A182,csapatok!$A:$BL,X$320,FALSE),LEN(VLOOKUP($A182,csapatok!$A:$BL,X$320,FALSE))-6),'csapat-ranglista'!$A:$FP,X$321,FALSE)/8,VLOOKUP(VLOOKUP($A182,csapatok!$A:$BL,X$320,FALSE),'csapat-ranglista'!$A:$FP,X$321,FALSE)/4),0)</f>
        <v>0</v>
      </c>
      <c r="Y182" s="32">
        <f>IFERROR(IF(RIGHT(VLOOKUP($A182,csapatok!$A:$BL,Y$320,FALSE),5)="Csere",VLOOKUP(LEFT(VLOOKUP($A182,csapatok!$A:$BL,Y$320,FALSE),LEN(VLOOKUP($A182,csapatok!$A:$BL,Y$320,FALSE))-6),'csapat-ranglista'!$A:$FP,Y$321,FALSE)/8,VLOOKUP(VLOOKUP($A182,csapatok!$A:$BL,Y$320,FALSE),'csapat-ranglista'!$A:$FP,Y$321,FALSE)/4),0)</f>
        <v>0</v>
      </c>
      <c r="Z182" s="32">
        <f>IFERROR(IF(RIGHT(VLOOKUP($A182,csapatok!$A:$BL,Z$320,FALSE),5)="Csere",VLOOKUP(LEFT(VLOOKUP($A182,csapatok!$A:$BL,Z$320,FALSE),LEN(VLOOKUP($A182,csapatok!$A:$BL,Z$320,FALSE))-6),'csapat-ranglista'!$A:$FP,Z$321,FALSE)/8,VLOOKUP(VLOOKUP($A182,csapatok!$A:$BL,Z$320,FALSE),'csapat-ranglista'!$A:$FP,Z$321,FALSE)/4),0)</f>
        <v>0</v>
      </c>
      <c r="AA182" s="32">
        <f>IFERROR(IF(RIGHT(VLOOKUP($A182,csapatok!$A:$BL,AA$320,FALSE),5)="Csere",VLOOKUP(LEFT(VLOOKUP($A182,csapatok!$A:$BL,AA$320,FALSE),LEN(VLOOKUP($A182,csapatok!$A:$BL,AA$320,FALSE))-6),'csapat-ranglista'!$A:$FP,AA$321,FALSE)/8,VLOOKUP(VLOOKUP($A182,csapatok!$A:$BL,AA$320,FALSE),'csapat-ranglista'!$A:$FP,AA$321,FALSE)/4),0)</f>
        <v>0</v>
      </c>
      <c r="AB182" s="223">
        <f>IFERROR(IF(RIGHT(VLOOKUP($A182,csapatok!$A:$BL,AB$320,FALSE),5)="Csere",VLOOKUP(LEFT(VLOOKUP($A182,csapatok!$A:$BL,AB$320,FALSE),LEN(VLOOKUP($A182,csapatok!$A:$BL,AB$320,FALSE))-6),'csapat-ranglista'!$A:$FP,AB$321,FALSE)/8,VLOOKUP(VLOOKUP($A182,csapatok!$A:$BL,AB$320,FALSE),'csapat-ranglista'!$A:$FP,AB$321,FALSE)/4),0)</f>
        <v>0</v>
      </c>
      <c r="AC182" s="223">
        <f>IFERROR(IF(RIGHT(VLOOKUP($A182,csapatok!$A:$BL,AC$320,FALSE),5)="Csere",VLOOKUP(LEFT(VLOOKUP($A182,csapatok!$A:$BL,AC$320,FALSE),LEN(VLOOKUP($A182,csapatok!$A:$BL,AC$320,FALSE))-6),'csapat-ranglista'!$A:$FP,AC$321,FALSE)/8,VLOOKUP(VLOOKUP($A182,csapatok!$A:$BL,AC$320,FALSE),'csapat-ranglista'!$A:$FP,AC$321,FALSE)/4),0)</f>
        <v>0</v>
      </c>
      <c r="AD182" s="223">
        <f>IFERROR(IF(RIGHT(VLOOKUP($A182,csapatok!$A:$BL,AD$320,FALSE),5)="Csere",VLOOKUP(LEFT(VLOOKUP($A182,csapatok!$A:$BL,AD$320,FALSE),LEN(VLOOKUP($A182,csapatok!$A:$BL,AD$320,FALSE))-6),'csapat-ranglista'!$A:$FP,AD$321,FALSE)/8,VLOOKUP(VLOOKUP($A182,csapatok!$A:$BL,AD$320,FALSE),'csapat-ranglista'!$A:$FP,AD$321,FALSE)/4),0)</f>
        <v>0</v>
      </c>
      <c r="AE182" s="223">
        <f>IFERROR(IF(RIGHT(VLOOKUP($A182,csapatok!$A:$BL,AE$320,FALSE),5)="Csere",VLOOKUP(LEFT(VLOOKUP($A182,csapatok!$A:$BL,AE$320,FALSE),LEN(VLOOKUP($A182,csapatok!$A:$BL,AE$320,FALSE))-6),'csapat-ranglista'!$A:$FP,AE$321,FALSE)/8,VLOOKUP(VLOOKUP($A182,csapatok!$A:$BL,AE$320,FALSE),'csapat-ranglista'!$A:$FP,AE$321,FALSE)/4),0)</f>
        <v>0</v>
      </c>
      <c r="AF182" s="223">
        <f>IFERROR(IF(RIGHT(VLOOKUP($A182,csapatok!$A:$BL,AF$320,FALSE),5)="Csere",VLOOKUP(LEFT(VLOOKUP($A182,csapatok!$A:$BL,AF$320,FALSE),LEN(VLOOKUP($A182,csapatok!$A:$BL,AF$320,FALSE))-6),'csapat-ranglista'!$A:$FP,AF$321,FALSE)/8,VLOOKUP(VLOOKUP($A182,csapatok!$A:$BL,AF$320,FALSE),'csapat-ranglista'!$A:$FP,AF$321,FALSE)/4),0)</f>
        <v>0</v>
      </c>
      <c r="AG182" s="223">
        <f>IFERROR(IF(RIGHT(VLOOKUP($A182,csapatok!$A:$BL,AG$320,FALSE),5)="Csere",VLOOKUP(LEFT(VLOOKUP($A182,csapatok!$A:$BL,AG$320,FALSE),LEN(VLOOKUP($A182,csapatok!$A:$BL,AG$320,FALSE))-6),'csapat-ranglista'!$A:$FP,AG$321,FALSE)/8,VLOOKUP(VLOOKUP($A182,csapatok!$A:$BL,AG$320,FALSE),'csapat-ranglista'!$A:$FP,AG$321,FALSE)/4),0)</f>
        <v>0</v>
      </c>
      <c r="AH182" s="223">
        <f>IFERROR(IF(RIGHT(VLOOKUP($A182,csapatok!$A:$BL,AH$320,FALSE),5)="Csere",VLOOKUP(LEFT(VLOOKUP($A182,csapatok!$A:$BL,AH$320,FALSE),LEN(VLOOKUP($A182,csapatok!$A:$BL,AH$320,FALSE))-6),'csapat-ranglista'!$A:$FP,AH$321,FALSE)/8,VLOOKUP(VLOOKUP($A182,csapatok!$A:$BL,AH$320,FALSE),'csapat-ranglista'!$A:$FP,AH$321,FALSE)/4),0)</f>
        <v>0</v>
      </c>
      <c r="AI182" s="223">
        <f>IFERROR(IF(RIGHT(VLOOKUP($A182,csapatok!$A:$BL,AI$320,FALSE),5)="Csere",VLOOKUP(LEFT(VLOOKUP($A182,csapatok!$A:$BL,AI$320,FALSE),LEN(VLOOKUP($A182,csapatok!$A:$BL,AI$320,FALSE))-6),'csapat-ranglista'!$A:$FP,AI$321,FALSE)/8,VLOOKUP(VLOOKUP($A182,csapatok!$A:$BL,AI$320,FALSE),'csapat-ranglista'!$A:$FP,AI$321,FALSE)/4),0)</f>
        <v>0</v>
      </c>
      <c r="AJ182" s="223">
        <f>IFERROR(IF(RIGHT(VLOOKUP($A182,csapatok!$A:$BL,AJ$320,FALSE),5)="Csere",VLOOKUP(LEFT(VLOOKUP($A182,csapatok!$A:$BL,AJ$320,FALSE),LEN(VLOOKUP($A182,csapatok!$A:$BL,AJ$320,FALSE))-6),'csapat-ranglista'!$A:$FP,AJ$321,FALSE)/8,VLOOKUP(VLOOKUP($A182,csapatok!$A:$BL,AJ$320,FALSE),'csapat-ranglista'!$A:$FP,AJ$321,FALSE)/2),0)</f>
        <v>0</v>
      </c>
      <c r="AK182" s="223">
        <f>IFERROR(IF(RIGHT(VLOOKUP($A182,csapatok!$A:$CN,AK$320,FALSE),5)="Csere",VLOOKUP(LEFT(VLOOKUP($A182,csapatok!$A:$CN,AK$320,FALSE),LEN(VLOOKUP($A182,csapatok!$A:$CN,AK$320,FALSE))-6),'csapat-ranglista'!$A:$FP,AK$321,FALSE)/8,VLOOKUP(VLOOKUP($A182,csapatok!$A:$CN,AK$320,FALSE),'csapat-ranglista'!$A:$FP,AK$321,FALSE)/4),0)</f>
        <v>0</v>
      </c>
      <c r="AL182" s="223">
        <f>IFERROR(IF(RIGHT(VLOOKUP($A182,csapatok!$A:$CN,AL$320,FALSE),5)="Csere",VLOOKUP(LEFT(VLOOKUP($A182,csapatok!$A:$CN,AL$320,FALSE),LEN(VLOOKUP($A182,csapatok!$A:$CN,AL$320,FALSE))-6),'csapat-ranglista'!$A:$FP,AL$321,FALSE)/8,VLOOKUP(VLOOKUP($A182,csapatok!$A:$CN,AL$320,FALSE),'csapat-ranglista'!$A:$FP,AL$321,FALSE)/4),0)</f>
        <v>0</v>
      </c>
      <c r="AM182" s="223">
        <f>IFERROR(IF(RIGHT(VLOOKUP($A182,csapatok!$A:$CN,AM$320,FALSE),5)="Csere",VLOOKUP(LEFT(VLOOKUP($A182,csapatok!$A:$CN,AM$320,FALSE),LEN(VLOOKUP($A182,csapatok!$A:$CN,AM$320,FALSE))-6),'csapat-ranglista'!$A:$FP,AM$321,FALSE)/8,VLOOKUP(VLOOKUP($A182,csapatok!$A:$CN,AM$320,FALSE),'csapat-ranglista'!$A:$FP,AM$321,FALSE)/4),0)</f>
        <v>0</v>
      </c>
      <c r="AN182" s="223">
        <f>IFERROR(IF(RIGHT(VLOOKUP($A182,csapatok!$A:$CN,AN$320,FALSE),5)="Csere",VLOOKUP(LEFT(VLOOKUP($A182,csapatok!$A:$CN,AN$320,FALSE),LEN(VLOOKUP($A182,csapatok!$A:$CN,AN$320,FALSE))-6),'csapat-ranglista'!$A:$FP,AN$321,FALSE)/8,VLOOKUP(VLOOKUP($A182,csapatok!$A:$CN,AN$320,FALSE),'csapat-ranglista'!$A:$FP,AN$321,FALSE)/4),0)</f>
        <v>0</v>
      </c>
      <c r="AO182" s="223">
        <f>IFERROR(IF(RIGHT(VLOOKUP($A182,csapatok!$A:$CN,AO$320,FALSE),5)="Csere",VLOOKUP(LEFT(VLOOKUP($A182,csapatok!$A:$CN,AO$320,FALSE),LEN(VLOOKUP($A182,csapatok!$A:$CN,AO$320,FALSE))-6),'csapat-ranglista'!$A:$FP,AO$321,FALSE)/8,VLOOKUP(VLOOKUP($A182,csapatok!$A:$CN,AO$320,FALSE),'csapat-ranglista'!$A:$FP,AO$321,FALSE)/4),0)</f>
        <v>0</v>
      </c>
      <c r="AP182" s="223">
        <f>IFERROR(IF(RIGHT(VLOOKUP($A182,csapatok!$A:$CN,AP$320,FALSE),5)="Csere",VLOOKUP(LEFT(VLOOKUP($A182,csapatok!$A:$CN,AP$320,FALSE),LEN(VLOOKUP($A182,csapatok!$A:$CN,AP$320,FALSE))-6),'csapat-ranglista'!$A:$FP,AP$321,FALSE)/8,VLOOKUP(VLOOKUP($A182,csapatok!$A:$CN,AP$320,FALSE),'csapat-ranglista'!$A:$FP,AP$321,FALSE)/4),0)</f>
        <v>0</v>
      </c>
      <c r="AQ182" s="223">
        <f>IFERROR(IF(RIGHT(VLOOKUP($A182,csapatok!$A:$CN,AQ$320,FALSE),5)="Csere",VLOOKUP(LEFT(VLOOKUP($A182,csapatok!$A:$CN,AQ$320,FALSE),LEN(VLOOKUP($A182,csapatok!$A:$CN,AQ$320,FALSE))-6),'csapat-ranglista'!$A:$FP,AQ$321,FALSE)/8,VLOOKUP(VLOOKUP($A182,csapatok!$A:$CN,AQ$320,FALSE),'csapat-ranglista'!$A:$FP,AQ$321,FALSE)/4),0)</f>
        <v>0</v>
      </c>
      <c r="AR182" s="223">
        <f>IFERROR(IF(RIGHT(VLOOKUP($A182,csapatok!$A:$CN,AR$320,FALSE),5)="Csere",VLOOKUP(LEFT(VLOOKUP($A182,csapatok!$A:$CN,AR$320,FALSE),LEN(VLOOKUP($A182,csapatok!$A:$CN,AR$320,FALSE))-6),'csapat-ranglista'!$A:$FP,AR$321,FALSE)/8,VLOOKUP(VLOOKUP($A182,csapatok!$A:$CN,AR$320,FALSE),'csapat-ranglista'!$A:$FP,AR$321,FALSE)/4),0)</f>
        <v>0</v>
      </c>
      <c r="AS182" s="223">
        <f>IFERROR(IF(RIGHT(VLOOKUP($A182,csapatok!$A:$CN,AS$320,FALSE),5)="Csere",VLOOKUP(LEFT(VLOOKUP($A182,csapatok!$A:$CN,AS$320,FALSE),LEN(VLOOKUP($A182,csapatok!$A:$CN,AS$320,FALSE))-6),'csapat-ranglista'!$A:$FP,AS$321,FALSE)/8,VLOOKUP(VLOOKUP($A182,csapatok!$A:$CN,AS$320,FALSE),'csapat-ranglista'!$A:$FP,AS$321,FALSE)/4),0)</f>
        <v>0</v>
      </c>
      <c r="AT182" s="223">
        <f>IFERROR(IF(RIGHT(VLOOKUP($A182,csapatok!$A:$CN,AT$320,FALSE),5)="Csere",VLOOKUP(LEFT(VLOOKUP($A182,csapatok!$A:$CN,AT$320,FALSE),LEN(VLOOKUP($A182,csapatok!$A:$CN,AT$320,FALSE))-6),'csapat-ranglista'!$A:$FP,AT$321,FALSE)/8,VLOOKUP(VLOOKUP($A182,csapatok!$A:$CN,AT$320,FALSE),'csapat-ranglista'!$A:$FP,AT$321,FALSE)/4),0)</f>
        <v>0</v>
      </c>
      <c r="AU182" s="223">
        <f>IFERROR(IF(RIGHT(VLOOKUP($A182,csapatok!$A:$CN,AU$320,FALSE),5)="Csere",VLOOKUP(LEFT(VLOOKUP($A182,csapatok!$A:$CN,AU$320,FALSE),LEN(VLOOKUP($A182,csapatok!$A:$CN,AU$320,FALSE))-6),'csapat-ranglista'!$A:$FP,AU$321,FALSE)/8,VLOOKUP(VLOOKUP($A182,csapatok!$A:$CN,AU$320,FALSE),'csapat-ranglista'!$A:$FP,AU$321,FALSE)/4),0)</f>
        <v>0</v>
      </c>
      <c r="AV182" s="223">
        <f>IFERROR(IF(RIGHT(VLOOKUP($A182,csapatok!$A:$CN,AV$320,FALSE),5)="Csere",VLOOKUP(LEFT(VLOOKUP($A182,csapatok!$A:$CN,AV$320,FALSE),LEN(VLOOKUP($A182,csapatok!$A:$CN,AV$320,FALSE))-6),'csapat-ranglista'!$A:$FP,AV$321,FALSE)/8,VLOOKUP(VLOOKUP($A182,csapatok!$A:$CN,AV$320,FALSE),'csapat-ranglista'!$A:$FP,AV$321,FALSE)/4),0)</f>
        <v>0</v>
      </c>
      <c r="AW182" s="223">
        <f>IFERROR(IF(RIGHT(VLOOKUP($A182,csapatok!$A:$CN,AW$320,FALSE),5)="Csere",VLOOKUP(LEFT(VLOOKUP($A182,csapatok!$A:$CN,AW$320,FALSE),LEN(VLOOKUP($A182,csapatok!$A:$CN,AW$320,FALSE))-6),'csapat-ranglista'!$A:$FP,AW$321,FALSE)/8,VLOOKUP(VLOOKUP($A182,csapatok!$A:$CN,AW$320,FALSE),'csapat-ranglista'!$A:$FP,AW$321,FALSE)/4),0)</f>
        <v>0</v>
      </c>
      <c r="AX182" s="223">
        <f>IFERROR(IF(RIGHT(VLOOKUP($A182,csapatok!$A:$CN,AX$320,FALSE),5)="Csere",VLOOKUP(LEFT(VLOOKUP($A182,csapatok!$A:$CN,AX$320,FALSE),LEN(VLOOKUP($A182,csapatok!$A:$CN,AX$320,FALSE))-6),'csapat-ranglista'!$A:$FP,AX$321,FALSE)/8,VLOOKUP(VLOOKUP($A182,csapatok!$A:$CN,AX$320,FALSE),'csapat-ranglista'!$A:$FP,AX$321,FALSE)/4),0)</f>
        <v>0</v>
      </c>
      <c r="AY182" s="223">
        <f>IFERROR(IF(RIGHT(VLOOKUP($A182,csapatok!$A:$NN,AY$320,FALSE),5)="Csere",VLOOKUP(LEFT(VLOOKUP($A182,csapatok!$A:$NN,AY$320,FALSE),LEN(VLOOKUP($A182,csapatok!$A:$NN,AY$320,FALSE))-6),'csapat-ranglista'!$A:$FP,AY$321,FALSE)/8,VLOOKUP(VLOOKUP($A182,csapatok!$A:$NN,AY$320,FALSE),'csapat-ranglista'!$A:$FP,AY$321,FALSE)/4),0)</f>
        <v>0</v>
      </c>
      <c r="AZ182" s="223">
        <f>IFERROR(IF(RIGHT(VLOOKUP($A182,csapatok!$A:$NN,AZ$320,FALSE),5)="Csere",VLOOKUP(LEFT(VLOOKUP($A182,csapatok!$A:$NN,AZ$320,FALSE),LEN(VLOOKUP($A182,csapatok!$A:$NN,AZ$320,FALSE))-6),'csapat-ranglista'!$A:$FP,AZ$321,FALSE)/8,VLOOKUP(VLOOKUP($A182,csapatok!$A:$NN,AZ$320,FALSE),'csapat-ranglista'!$A:$FP,AZ$321,FALSE)/4),0)</f>
        <v>0</v>
      </c>
      <c r="BA182" s="223">
        <f>IFERROR(IF(RIGHT(VLOOKUP($A182,csapatok!$A:$NN,BA$320,FALSE),5)="Csere",VLOOKUP(LEFT(VLOOKUP($A182,csapatok!$A:$NN,BA$320,FALSE),LEN(VLOOKUP($A182,csapatok!$A:$NN,BA$320,FALSE))-6),'csapat-ranglista'!$A:$FP,BA$321,FALSE)/8,VLOOKUP(VLOOKUP($A182,csapatok!$A:$NN,BA$320,FALSE),'csapat-ranglista'!$A:$FP,BA$321,FALSE)/4),0)</f>
        <v>0</v>
      </c>
      <c r="BB182" s="223">
        <f>IFERROR(IF(RIGHT(VLOOKUP($A182,csapatok!$A:$NN,BB$320,FALSE),5)="Csere",VLOOKUP(LEFT(VLOOKUP($A182,csapatok!$A:$NN,BB$320,FALSE),LEN(VLOOKUP($A182,csapatok!$A:$NN,BB$320,FALSE))-6),'csapat-ranglista'!$A:$FP,BB$321,FALSE)/8,VLOOKUP(VLOOKUP($A182,csapatok!$A:$NN,BB$320,FALSE),'csapat-ranglista'!$A:$FP,BB$321,FALSE)/4),0)</f>
        <v>0</v>
      </c>
      <c r="BC182" s="224">
        <f>versenyek!$ES$11*IFERROR(VLOOKUP(VLOOKUP($A182,versenyek!ER:ET,3,FALSE),szabalyok!$A$16:$B$23,2,FALSE)/4,0)</f>
        <v>0</v>
      </c>
      <c r="BD182" s="224">
        <f>versenyek!$EV$11*IFERROR(VLOOKUP(VLOOKUP($A182,versenyek!EU:EW,3,FALSE),szabalyok!$A$16:$B$23,2,FALSE)/4,0)</f>
        <v>0</v>
      </c>
      <c r="BE182" s="223">
        <f>IFERROR(IF(RIGHT(VLOOKUP($A182,csapatok!$A:$NN,BE$320,FALSE),5)="Csere",VLOOKUP(LEFT(VLOOKUP($A182,csapatok!$A:$NN,BE$320,FALSE),LEN(VLOOKUP($A182,csapatok!$A:$NN,BE$320,FALSE))-6),'csapat-ranglista'!$A:$FP,BE$321,FALSE)/8,VLOOKUP(VLOOKUP($A182,csapatok!$A:$NN,BE$320,FALSE),'csapat-ranglista'!$A:$FP,BE$321,FALSE)/4),0)</f>
        <v>0</v>
      </c>
      <c r="BF182" s="223">
        <f>IFERROR(IF(RIGHT(VLOOKUP($A182,csapatok!$A:$NN,BF$320,FALSE),5)="Csere",VLOOKUP(LEFT(VLOOKUP($A182,csapatok!$A:$NN,BF$320,FALSE),LEN(VLOOKUP($A182,csapatok!$A:$NN,BF$320,FALSE))-6),'csapat-ranglista'!$A:$FP,BF$321,FALSE)/8,VLOOKUP(VLOOKUP($A182,csapatok!$A:$NN,BF$320,FALSE),'csapat-ranglista'!$A:$FP,BF$321,FALSE)/4),0)</f>
        <v>0</v>
      </c>
      <c r="BG182" s="223">
        <f>IFERROR(IF(RIGHT(VLOOKUP($A182,csapatok!$A:$NN,BG$320,FALSE),5)="Csere",VLOOKUP(LEFT(VLOOKUP($A182,csapatok!$A:$NN,BG$320,FALSE),LEN(VLOOKUP($A182,csapatok!$A:$NN,BG$320,FALSE))-6),'csapat-ranglista'!$A:$FP,BG$321,FALSE)/8,VLOOKUP(VLOOKUP($A182,csapatok!$A:$NN,BG$320,FALSE),'csapat-ranglista'!$A:$FP,BG$321,FALSE)/4),0)</f>
        <v>0</v>
      </c>
      <c r="BH182" s="223">
        <f>IFERROR(IF(RIGHT(VLOOKUP($A182,csapatok!$A:$NN,BH$320,FALSE),5)="Csere",VLOOKUP(LEFT(VLOOKUP($A182,csapatok!$A:$NN,BH$320,FALSE),LEN(VLOOKUP($A182,csapatok!$A:$NN,BH$320,FALSE))-6),'csapat-ranglista'!$A:$FP,BH$321,FALSE)/8,VLOOKUP(VLOOKUP($A182,csapatok!$A:$NN,BH$320,FALSE),'csapat-ranglista'!$A:$FP,BH$321,FALSE)/4),0)</f>
        <v>0</v>
      </c>
      <c r="BI182" s="223">
        <f>IFERROR(IF(RIGHT(VLOOKUP($A182,csapatok!$A:$NN,BI$320,FALSE),5)="Csere",VLOOKUP(LEFT(VLOOKUP($A182,csapatok!$A:$NN,BI$320,FALSE),LEN(VLOOKUP($A182,csapatok!$A:$NN,BI$320,FALSE))-6),'csapat-ranglista'!$A:$FP,BI$321,FALSE)/8,VLOOKUP(VLOOKUP($A182,csapatok!$A:$NN,BI$320,FALSE),'csapat-ranglista'!$A:$FP,BI$321,FALSE)/4),0)</f>
        <v>0</v>
      </c>
      <c r="BJ182" s="223">
        <f>IFERROR(IF(RIGHT(VLOOKUP($A182,csapatok!$A:$NN,BJ$320,FALSE),5)="Csere",VLOOKUP(LEFT(VLOOKUP($A182,csapatok!$A:$NN,BJ$320,FALSE),LEN(VLOOKUP($A182,csapatok!$A:$NN,BJ$320,FALSE))-6),'csapat-ranglista'!$A:$FP,BJ$321,FALSE)/8,VLOOKUP(VLOOKUP($A182,csapatok!$A:$NN,BJ$320,FALSE),'csapat-ranglista'!$A:$FP,BJ$321,FALSE)/4),0)</f>
        <v>0</v>
      </c>
      <c r="BK182" s="223">
        <f>IFERROR(IF(RIGHT(VLOOKUP($A182,csapatok!$A:$NN,BK$320,FALSE),5)="Csere",VLOOKUP(LEFT(VLOOKUP($A182,csapatok!$A:$NN,BK$320,FALSE),LEN(VLOOKUP($A182,csapatok!$A:$NN,BK$320,FALSE))-6),'csapat-ranglista'!$A:$FP,BK$321,FALSE)/8,VLOOKUP(VLOOKUP($A182,csapatok!$A:$NN,BK$320,FALSE),'csapat-ranglista'!$A:$FP,BK$321,FALSE)/4),0)</f>
        <v>0</v>
      </c>
      <c r="BL182" s="223">
        <f>IFERROR(IF(RIGHT(VLOOKUP($A182,csapatok!$A:$NN,BL$320,FALSE),5)="Csere",VLOOKUP(LEFT(VLOOKUP($A182,csapatok!$A:$NN,BL$320,FALSE),LEN(VLOOKUP($A182,csapatok!$A:$NN,BL$320,FALSE))-6),'csapat-ranglista'!$A:$FP,BL$321,FALSE)/8,VLOOKUP(VLOOKUP($A182,csapatok!$A:$NN,BL$320,FALSE),'csapat-ranglista'!$A:$FP,BL$321,FALSE)/4),0)</f>
        <v>0</v>
      </c>
      <c r="BM182" s="223">
        <f>IFERROR(IF(RIGHT(VLOOKUP($A182,csapatok!$A:$NN,BM$320,FALSE),5)="Csere",VLOOKUP(LEFT(VLOOKUP($A182,csapatok!$A:$NN,BM$320,FALSE),LEN(VLOOKUP($A182,csapatok!$A:$NN,BM$320,FALSE))-6),'csapat-ranglista'!$A:$FP,BM$321,FALSE)/8,VLOOKUP(VLOOKUP($A182,csapatok!$A:$NN,BM$320,FALSE),'csapat-ranglista'!$A:$FP,BM$321,FALSE)/4),0)</f>
        <v>0</v>
      </c>
      <c r="BN182" s="223">
        <f>IFERROR(IF(RIGHT(VLOOKUP($A182,csapatok!$A:$NN,BN$320,FALSE),5)="Csere",VLOOKUP(LEFT(VLOOKUP($A182,csapatok!$A:$NN,BN$320,FALSE),LEN(VLOOKUP($A182,csapatok!$A:$NN,BN$320,FALSE))-6),'csapat-ranglista'!$A:$FP,BN$321,FALSE)/8,VLOOKUP(VLOOKUP($A182,csapatok!$A:$NN,BN$320,FALSE),'csapat-ranglista'!$A:$FP,BN$321,FALSE)/4),0)</f>
        <v>0</v>
      </c>
      <c r="BO182" s="223">
        <f>IFERROR(IF(RIGHT(VLOOKUP($A182,csapatok!$A:$NN,BO$320,FALSE),5)="Csere",VLOOKUP(LEFT(VLOOKUP($A182,csapatok!$A:$NN,BO$320,FALSE),LEN(VLOOKUP($A182,csapatok!$A:$NN,BO$320,FALSE))-6),'csapat-ranglista'!$A:$FP,BO$321,FALSE)/8,VLOOKUP(VLOOKUP($A182,csapatok!$A:$NN,BO$320,FALSE),'csapat-ranglista'!$A:$FP,BO$321,FALSE)/4),0)</f>
        <v>0</v>
      </c>
      <c r="BP182" s="223">
        <f>IFERROR(IF(RIGHT(VLOOKUP($A182,csapatok!$A:$NN,BP$320,FALSE),5)="Csere",VLOOKUP(LEFT(VLOOKUP($A182,csapatok!$A:$NN,BP$320,FALSE),LEN(VLOOKUP($A182,csapatok!$A:$NN,BP$320,FALSE))-6),'csapat-ranglista'!$A:$FP,BP$321,FALSE)/8,VLOOKUP(VLOOKUP($A182,csapatok!$A:$NN,BP$320,FALSE),'csapat-ranglista'!$A:$FP,BP$321,FALSE)/4),0)</f>
        <v>0</v>
      </c>
      <c r="BQ182" s="223">
        <f>IFERROR(IF(RIGHT(VLOOKUP($A182,csapatok!$A:$NN,BQ$320,FALSE),5)="Csere",VLOOKUP(LEFT(VLOOKUP($A182,csapatok!$A:$NN,BQ$320,FALSE),LEN(VLOOKUP($A182,csapatok!$A:$NN,BQ$320,FALSE))-6),'csapat-ranglista'!$A:$FP,BQ$321,FALSE)/8,VLOOKUP(VLOOKUP($A182,csapatok!$A:$NN,BQ$320,FALSE),'csapat-ranglista'!$A:$FP,BQ$321,FALSE)/4),0)</f>
        <v>0</v>
      </c>
      <c r="BR182" s="223">
        <f>IFERROR(IF(RIGHT(VLOOKUP($A182,csapatok!$A:$NN,BR$320,FALSE),5)="Csere",VLOOKUP(LEFT(VLOOKUP($A182,csapatok!$A:$NN,BR$320,FALSE),LEN(VLOOKUP($A182,csapatok!$A:$NN,BR$320,FALSE))-6),'csapat-ranglista'!$A:$FP,BR$321,FALSE)/8,VLOOKUP(VLOOKUP($A182,csapatok!$A:$NN,BR$320,FALSE),'csapat-ranglista'!$A:$FP,BR$321,FALSE)/4),0)</f>
        <v>0</v>
      </c>
      <c r="BS182" s="223">
        <f>IFERROR(IF(RIGHT(VLOOKUP($A182,csapatok!$A:$NN,BS$320,FALSE),5)="Csere",VLOOKUP(LEFT(VLOOKUP($A182,csapatok!$A:$NN,BS$320,FALSE),LEN(VLOOKUP($A182,csapatok!$A:$NN,BS$320,FALSE))-6),'csapat-ranglista'!$A:$FP,BS$321,FALSE)/8,VLOOKUP(VLOOKUP($A182,csapatok!$A:$NN,BS$320,FALSE),'csapat-ranglista'!$A:$FP,BS$321,FALSE)/4),0)</f>
        <v>0</v>
      </c>
      <c r="BT182" s="223">
        <f>IFERROR(IF(RIGHT(VLOOKUP($A182,csapatok!$A:$NN,BT$320,FALSE),5)="Csere",VLOOKUP(LEFT(VLOOKUP($A182,csapatok!$A:$NN,BT$320,FALSE),LEN(VLOOKUP($A182,csapatok!$A:$NN,BT$320,FALSE))-6),'csapat-ranglista'!$A:$FP,BT$321,FALSE)/8,VLOOKUP(VLOOKUP($A182,csapatok!$A:$NN,BT$320,FALSE),'csapat-ranglista'!$A:$FP,BT$321,FALSE)/4),0)</f>
        <v>0</v>
      </c>
      <c r="BU182" s="223">
        <f>IFERROR(IF(RIGHT(VLOOKUP($A182,csapatok!$A:$NN,BU$320,FALSE),5)="Csere",VLOOKUP(LEFT(VLOOKUP($A182,csapatok!$A:$NN,BU$320,FALSE),LEN(VLOOKUP($A182,csapatok!$A:$NN,BU$320,FALSE))-6),'csapat-ranglista'!$A:$FP,BU$321,FALSE)/8,VLOOKUP(VLOOKUP($A182,csapatok!$A:$NN,BU$320,FALSE),'csapat-ranglista'!$A:$FP,BU$321,FALSE)/4),0)</f>
        <v>0</v>
      </c>
      <c r="BV182" s="223">
        <f>IFERROR(IF(RIGHT(VLOOKUP($A182,csapatok!$A:$NN,BV$320,FALSE),5)="Csere",VLOOKUP(LEFT(VLOOKUP($A182,csapatok!$A:$NN,BV$320,FALSE),LEN(VLOOKUP($A182,csapatok!$A:$NN,BV$320,FALSE))-6),'csapat-ranglista'!$A:$FP,BV$321,FALSE)/8,VLOOKUP(VLOOKUP($A182,csapatok!$A:$NN,BV$320,FALSE),'csapat-ranglista'!$A:$FP,BV$321,FALSE)/4),0)</f>
        <v>0</v>
      </c>
      <c r="BW182" s="223">
        <f>IFERROR(IF(RIGHT(VLOOKUP($A182,csapatok!$A:$NN,BW$320,FALSE),5)="Csere",VLOOKUP(LEFT(VLOOKUP($A182,csapatok!$A:$NN,BW$320,FALSE),LEN(VLOOKUP($A182,csapatok!$A:$NN,BW$320,FALSE))-6),'csapat-ranglista'!$A:$FP,BW$321,FALSE)/8,VLOOKUP(VLOOKUP($A182,csapatok!$A:$NN,BW$320,FALSE),'csapat-ranglista'!$A:$FP,BW$321,FALSE)/4),0)</f>
        <v>0</v>
      </c>
      <c r="BX182" s="223">
        <f>IFERROR(IF(RIGHT(VLOOKUP($A182,csapatok!$A:$NN,BX$320,FALSE),5)="Csere",VLOOKUP(LEFT(VLOOKUP($A182,csapatok!$A:$NN,BX$320,FALSE),LEN(VLOOKUP($A182,csapatok!$A:$NN,BX$320,FALSE))-6),'csapat-ranglista'!$A:$FP,BX$321,FALSE)/8,VLOOKUP(VLOOKUP($A182,csapatok!$A:$NN,BX$320,FALSE),'csapat-ranglista'!$A:$FP,BX$321,FALSE)/4),0)</f>
        <v>0</v>
      </c>
      <c r="BY182" s="223">
        <f>IFERROR(IF(RIGHT(VLOOKUP($A182,csapatok!$A:$NN,BY$320,FALSE),5)="Csere",VLOOKUP(LEFT(VLOOKUP($A182,csapatok!$A:$NN,BY$320,FALSE),LEN(VLOOKUP($A182,csapatok!$A:$NN,BY$320,FALSE))-6),'csapat-ranglista'!$A:$FP,BY$321,FALSE)/8,VLOOKUP(VLOOKUP($A182,csapatok!$A:$NN,BY$320,FALSE),'csapat-ranglista'!$A:$FP,BY$321,FALSE)/4),0)</f>
        <v>0</v>
      </c>
      <c r="BZ182" s="223">
        <f>IFERROR(IF(RIGHT(VLOOKUP($A182,csapatok!$A:$NN,BZ$320,FALSE),5)="Csere",VLOOKUP(LEFT(VLOOKUP($A182,csapatok!$A:$NN,BZ$320,FALSE),LEN(VLOOKUP($A182,csapatok!$A:$NN,BZ$320,FALSE))-6),'csapat-ranglista'!$A:$FP,BZ$321,FALSE)/8,VLOOKUP(VLOOKUP($A182,csapatok!$A:$NN,BZ$320,FALSE),'csapat-ranglista'!$A:$FP,BZ$321,FALSE)/4),0)</f>
        <v>0</v>
      </c>
      <c r="CA182" s="223">
        <f>IFERROR(IF(RIGHT(VLOOKUP($A182,csapatok!$A:$NN,CA$320,FALSE),5)="Csere",VLOOKUP(LEFT(VLOOKUP($A182,csapatok!$A:$NN,CA$320,FALSE),LEN(VLOOKUP($A182,csapatok!$A:$NN,CA$320,FALSE))-6),'csapat-ranglista'!$A:$FP,CA$321,FALSE)/8,VLOOKUP(VLOOKUP($A182,csapatok!$A:$NN,CA$320,FALSE),'csapat-ranglista'!$A:$FP,CA$321,FALSE)/4),0)</f>
        <v>0</v>
      </c>
      <c r="CB182" s="223">
        <f>IFERROR(IF(RIGHT(VLOOKUP($A182,csapatok!$A:$NN,CB$320,FALSE),5)="Csere",VLOOKUP(LEFT(VLOOKUP($A182,csapatok!$A:$NN,CB$320,FALSE),LEN(VLOOKUP($A182,csapatok!$A:$NN,CB$320,FALSE))-6),'csapat-ranglista'!$A:$FP,CB$321,FALSE)/8,VLOOKUP(VLOOKUP($A182,csapatok!$A:$NN,CB$320,FALSE),'csapat-ranglista'!$A:$FP,CB$321,FALSE)/4),0)</f>
        <v>0</v>
      </c>
      <c r="CC182" s="223">
        <f>IFERROR(IF(RIGHT(VLOOKUP($A182,csapatok!$A:$NN,CC$320,FALSE),5)="Csere",VLOOKUP(LEFT(VLOOKUP($A182,csapatok!$A:$NN,CC$320,FALSE),LEN(VLOOKUP($A182,csapatok!$A:$NN,CC$320,FALSE))-6),'csapat-ranglista'!$A:$FP,CC$321,FALSE)/8,VLOOKUP(VLOOKUP($A182,csapatok!$A:$NN,CC$320,FALSE),'csapat-ranglista'!$A:$FP,CC$321,FALSE)/4),0)</f>
        <v>0</v>
      </c>
      <c r="CD182" s="223">
        <f>IFERROR(IF(RIGHT(VLOOKUP($A182,csapatok!$A:$NN,CD$320,FALSE),5)="Csere",VLOOKUP(LEFT(VLOOKUP($A182,csapatok!$A:$NN,CD$320,FALSE),LEN(VLOOKUP($A182,csapatok!$A:$NN,CD$320,FALSE))-6),'csapat-ranglista'!$A:$FP,CD$321,FALSE)/8,VLOOKUP(VLOOKUP($A182,csapatok!$A:$NN,CD$320,FALSE),'csapat-ranglista'!$A:$FP,CD$321,FALSE)/4),0)</f>
        <v>0</v>
      </c>
      <c r="CE182" s="223">
        <f>IFERROR(IF(RIGHT(VLOOKUP($A182,csapatok!$A:$NN,CE$320,FALSE),5)="Csere",VLOOKUP(LEFT(VLOOKUP($A182,csapatok!$A:$NN,CE$320,FALSE),LEN(VLOOKUP($A182,csapatok!$A:$NN,CE$320,FALSE))-6),'csapat-ranglista'!$A:$FP,CE$321,FALSE)/8,VLOOKUP(VLOOKUP($A182,csapatok!$A:$NN,CE$320,FALSE),'csapat-ranglista'!$A:$FP,CE$321,FALSE)/4),0)</f>
        <v>0</v>
      </c>
      <c r="CF182" s="223">
        <f>IFERROR(IF(RIGHT(VLOOKUP($A182,csapatok!$A:$NN,CF$320,FALSE),5)="Csere",VLOOKUP(LEFT(VLOOKUP($A182,csapatok!$A:$NN,CF$320,FALSE),LEN(VLOOKUP($A182,csapatok!$A:$NN,CF$320,FALSE))-6),'csapat-ranglista'!$A:$FP,CF$321,FALSE)/8,VLOOKUP(VLOOKUP($A182,csapatok!$A:$NN,CF$320,FALSE),'csapat-ranglista'!$A:$FP,CF$321,FALSE)/4),0)</f>
        <v>0</v>
      </c>
      <c r="CG182" s="223">
        <f>IFERROR(IF(RIGHT(VLOOKUP($A182,csapatok!$A:$NN,CG$320,FALSE),5)="Csere",VLOOKUP(LEFT(VLOOKUP($A182,csapatok!$A:$NN,CG$320,FALSE),LEN(VLOOKUP($A182,csapatok!$A:$NN,CG$320,FALSE))-6),'csapat-ranglista'!$A:$FP,CG$321,FALSE)/8,VLOOKUP(VLOOKUP($A182,csapatok!$A:$NN,CG$320,FALSE),'csapat-ranglista'!$A:$FP,CG$321,FALSE)/4),0)</f>
        <v>0</v>
      </c>
      <c r="CH182" s="223">
        <f>IFERROR(IF(RIGHT(VLOOKUP($A182,csapatok!$A:$NN,CH$320,FALSE),5)="Csere",VLOOKUP(LEFT(VLOOKUP($A182,csapatok!$A:$NN,CH$320,FALSE),LEN(VLOOKUP($A182,csapatok!$A:$NN,CH$320,FALSE))-6),'csapat-ranglista'!$A:$FP,CH$321,FALSE)/8,VLOOKUP(VLOOKUP($A182,csapatok!$A:$NN,CH$320,FALSE),'csapat-ranglista'!$A:$FP,CH$321,FALSE)/4),0)</f>
        <v>0</v>
      </c>
      <c r="CI182" s="223">
        <f>IFERROR(IF(RIGHT(VLOOKUP($A182,csapatok!$A:$NN,CI$320,FALSE),5)="Csere",VLOOKUP(LEFT(VLOOKUP($A182,csapatok!$A:$NN,CI$320,FALSE),LEN(VLOOKUP($A182,csapatok!$A:$NN,CI$320,FALSE))-6),'csapat-ranglista'!$A:$FP,CI$321,FALSE)/8,VLOOKUP(VLOOKUP($A182,csapatok!$A:$NN,CI$320,FALSE),'csapat-ranglista'!$A:$FP,CI$321,FALSE)/4),0)</f>
        <v>0</v>
      </c>
      <c r="CJ182" s="224">
        <f>versenyek!$IQ$11*IFERROR(VLOOKUP(VLOOKUP($A182,versenyek!IP:IR,3,FALSE),szabalyok!$A$16:$B$23,2,FALSE)/4,0)</f>
        <v>0</v>
      </c>
      <c r="CK182" s="224">
        <f>versenyek!$IT$11*IFERROR(VLOOKUP(VLOOKUP($A182,versenyek!IS:IU,3,FALSE),szabalyok!$A$16:$B$23,2,FALSE)/4,0)</f>
        <v>0</v>
      </c>
      <c r="CL182" s="223">
        <f>IFERROR(IF(RIGHT(VLOOKUP($A182,csapatok!$A:$NN,CL$320,FALSE),5)="Csere",VLOOKUP(LEFT(VLOOKUP($A182,csapatok!$A:$NN,CL$320,FALSE),LEN(VLOOKUP($A182,csapatok!$A:$NN,CL$320,FALSE))-6),'csapat-ranglista'!$A:$FP,CL$321,FALSE)/8,VLOOKUP(VLOOKUP($A182,csapatok!$A:$NN,CL$320,FALSE),'csapat-ranglista'!$A:$FP,CL$321,FALSE)/4),0)</f>
        <v>0</v>
      </c>
      <c r="CM182" s="223">
        <f>IFERROR(IF(RIGHT(VLOOKUP($A182,csapatok!$A:$NN,CM$320,FALSE),5)="Csere",VLOOKUP(LEFT(VLOOKUP($A182,csapatok!$A:$NN,CM$320,FALSE),LEN(VLOOKUP($A182,csapatok!$A:$NN,CM$320,FALSE))-6),'csapat-ranglista'!$A:$FP,CM$321,FALSE)/8,VLOOKUP(VLOOKUP($A182,csapatok!$A:$NN,CM$320,FALSE),'csapat-ranglista'!$A:$FP,CM$321,FALSE)/4),0)</f>
        <v>0</v>
      </c>
      <c r="CN182" s="223">
        <f>IFERROR(IF(RIGHT(VLOOKUP($A182,csapatok!$A:$NN,CN$320,FALSE),5)="Csere",VLOOKUP(LEFT(VLOOKUP($A182,csapatok!$A:$NN,CN$320,FALSE),LEN(VLOOKUP($A182,csapatok!$A:$NN,CN$320,FALSE))-6),'csapat-ranglista'!$A:$FP,CN$321,FALSE)/8,VLOOKUP(VLOOKUP($A182,csapatok!$A:$NN,CN$320,FALSE),'csapat-ranglista'!$A:$FP,CN$321,FALSE)/4),0)</f>
        <v>0</v>
      </c>
      <c r="CO182" s="223">
        <f>IFERROR(IF(RIGHT(VLOOKUP($A182,csapatok!$A:$NN,CO$320,FALSE),5)="Csere",VLOOKUP(LEFT(VLOOKUP($A182,csapatok!$A:$NN,CO$320,FALSE),LEN(VLOOKUP($A182,csapatok!$A:$NN,CO$320,FALSE))-6),'csapat-ranglista'!$A:$FP,CO$321,FALSE)/8,VLOOKUP(VLOOKUP($A182,csapatok!$A:$NN,CO$320,FALSE),'csapat-ranglista'!$A:$FP,CO$321,FALSE)/4),0)</f>
        <v>0</v>
      </c>
      <c r="CP182" s="223">
        <f>IFERROR(IF(RIGHT(VLOOKUP($A182,csapatok!$A:$NN,CP$320,FALSE),5)="Csere",VLOOKUP(LEFT(VLOOKUP($A182,csapatok!$A:$NN,CP$320,FALSE),LEN(VLOOKUP($A182,csapatok!$A:$NN,CP$320,FALSE))-6),'csapat-ranglista'!$A:$FP,CP$321,FALSE)/8,VLOOKUP(VLOOKUP($A182,csapatok!$A:$NN,CP$320,FALSE),'csapat-ranglista'!$A:$FP,CP$321,FALSE)/4),0)</f>
        <v>0</v>
      </c>
      <c r="CQ182" s="223">
        <f>IFERROR(IF(RIGHT(VLOOKUP($A182,csapatok!$A:$NN,CQ$320,FALSE),5)="Csere",VLOOKUP(LEFT(VLOOKUP($A182,csapatok!$A:$NN,CQ$320,FALSE),LEN(VLOOKUP($A182,csapatok!$A:$NN,CQ$320,FALSE))-6),'csapat-ranglista'!$A:$FP,CQ$321,FALSE)/8,VLOOKUP(VLOOKUP($A182,csapatok!$A:$NN,CQ$320,FALSE),'csapat-ranglista'!$A:$FP,CQ$321,FALSE)/4),0)</f>
        <v>0</v>
      </c>
      <c r="CR182" s="223">
        <f>IFERROR(IF(RIGHT(VLOOKUP($A182,csapatok!$A:$NN,CR$320,FALSE),5)="Csere",VLOOKUP(LEFT(VLOOKUP($A182,csapatok!$A:$NN,CR$320,FALSE),LEN(VLOOKUP($A182,csapatok!$A:$NN,CR$320,FALSE))-6),'csapat-ranglista'!$A:$FP,CR$321,FALSE)/8,VLOOKUP(VLOOKUP($A182,csapatok!$A:$NN,CR$320,FALSE),'csapat-ranglista'!$A:$FP,CR$321,FALSE)/4),0)</f>
        <v>0</v>
      </c>
      <c r="CS182" s="223">
        <f>IFERROR(IF(RIGHT(VLOOKUP($A182,csapatok!$A:$NN,CS$320,FALSE),5)="Csere",VLOOKUP(LEFT(VLOOKUP($A182,csapatok!$A:$NN,CS$320,FALSE),LEN(VLOOKUP($A182,csapatok!$A:$NN,CS$320,FALSE))-6),'csapat-ranglista'!$A:$FP,CS$321,FALSE)/8,VLOOKUP(VLOOKUP($A182,csapatok!$A:$NN,CS$320,FALSE),'csapat-ranglista'!$A:$FP,CS$321,FALSE)/4),0)</f>
        <v>0</v>
      </c>
      <c r="CT182" s="223">
        <f>IFERROR(IF(RIGHT(VLOOKUP($A182,csapatok!$A:$NN,CT$320,FALSE),5)="Csere",VLOOKUP(LEFT(VLOOKUP($A182,csapatok!$A:$NN,CT$320,FALSE),LEN(VLOOKUP($A182,csapatok!$A:$NN,CT$320,FALSE))-6),'csapat-ranglista'!$A:$FP,CT$321,FALSE)/8,VLOOKUP(VLOOKUP($A182,csapatok!$A:$NN,CT$320,FALSE),'csapat-ranglista'!$A:$FP,CT$321,FALSE)/4),0)</f>
        <v>0</v>
      </c>
      <c r="CU182" s="223">
        <f>IFERROR(IF(RIGHT(VLOOKUP($A182,csapatok!$A:$NN,CU$320,FALSE),5)="Csere",VLOOKUP(LEFT(VLOOKUP($A182,csapatok!$A:$NN,CU$320,FALSE),LEN(VLOOKUP($A182,csapatok!$A:$NN,CU$320,FALSE))-6),'csapat-ranglista'!$A:$FP,CU$321,FALSE)/8,VLOOKUP(VLOOKUP($A182,csapatok!$A:$NN,CU$320,FALSE),'csapat-ranglista'!$A:$FP,CU$321,FALSE)/4),0)</f>
        <v>0</v>
      </c>
      <c r="CV182" s="223">
        <f>IFERROR(IF(RIGHT(VLOOKUP($A182,csapatok!$A:$NN,CV$320,FALSE),5)="Csere",VLOOKUP(LEFT(VLOOKUP($A182,csapatok!$A:$NN,CV$320,FALSE),LEN(VLOOKUP($A182,csapatok!$A:$NN,CV$320,FALSE))-6),'csapat-ranglista'!$A:$FP,CV$321,FALSE)/8,VLOOKUP(VLOOKUP($A182,csapatok!$A:$NN,CV$320,FALSE),'csapat-ranglista'!$A:$FP,CV$321,FALSE)/4),0)</f>
        <v>0</v>
      </c>
      <c r="CW182" s="223">
        <f>IFERROR(IF(RIGHT(VLOOKUP($A182,csapatok!$A:$NN,CW$320,FALSE),5)="Csere",VLOOKUP(LEFT(VLOOKUP($A182,csapatok!$A:$NN,CW$320,FALSE),LEN(VLOOKUP($A182,csapatok!$A:$NN,CW$320,FALSE))-6),'csapat-ranglista'!$A:$FP,CW$321,FALSE)/8,VLOOKUP(VLOOKUP($A182,csapatok!$A:$NN,CW$320,FALSE),'csapat-ranglista'!$A:$FP,CW$321,FALSE)/4),0)</f>
        <v>0</v>
      </c>
      <c r="CX182" s="223">
        <f>IFERROR(IF(RIGHT(VLOOKUP($A182,csapatok!$A:$NN,CX$320,FALSE),5)="Csere",VLOOKUP(LEFT(VLOOKUP($A182,csapatok!$A:$NN,CX$320,FALSE),LEN(VLOOKUP($A182,csapatok!$A:$NN,CX$320,FALSE))-6),'csapat-ranglista'!$A:$FP,CX$321,FALSE)/8,VLOOKUP(VLOOKUP($A182,csapatok!$A:$NN,CX$320,FALSE),'csapat-ranglista'!$A:$FP,CX$321,FALSE)/4),0)</f>
        <v>0</v>
      </c>
      <c r="CY182" s="223">
        <f>IFERROR(IF(RIGHT(VLOOKUP($A182,csapatok!$A:$NN,CY$320,FALSE),5)="Csere",VLOOKUP(LEFT(VLOOKUP($A182,csapatok!$A:$NN,CY$320,FALSE),LEN(VLOOKUP($A182,csapatok!$A:$NN,CY$320,FALSE))-6),'csapat-ranglista'!$A:$FP,CY$321,FALSE)/8,VLOOKUP(VLOOKUP($A182,csapatok!$A:$NN,CY$320,FALSE),'csapat-ranglista'!$A:$FP,CY$321,FALSE)/4),0)</f>
        <v>0</v>
      </c>
      <c r="CZ182" s="223">
        <f>IFERROR(IF(RIGHT(VLOOKUP($A182,csapatok!$A:$NN,CZ$320,FALSE),5)="Csere",VLOOKUP(LEFT(VLOOKUP($A182,csapatok!$A:$NN,CZ$320,FALSE),LEN(VLOOKUP($A182,csapatok!$A:$NN,CZ$320,FALSE))-6),'csapat-ranglista'!$A:$FP,CZ$321,FALSE)/8,VLOOKUP(VLOOKUP($A182,csapatok!$A:$NN,CZ$320,FALSE),'csapat-ranglista'!$A:$FP,CZ$321,FALSE)/4),0)</f>
        <v>0</v>
      </c>
      <c r="DA182" s="223">
        <f>IFERROR(IF(RIGHT(VLOOKUP($A182,csapatok!$A:$NN,DA$320,FALSE),5)="Csere",VLOOKUP(LEFT(VLOOKUP($A182,csapatok!$A:$NN,DA$320,FALSE),LEN(VLOOKUP($A182,csapatok!$A:$NN,DA$320,FALSE))-6),'csapat-ranglista'!$A:$FP,DA$321,FALSE)/8,VLOOKUP(VLOOKUP($A182,csapatok!$A:$NN,DA$320,FALSE),'csapat-ranglista'!$A:$FP,DA$321,FALSE)/4),0)</f>
        <v>0</v>
      </c>
      <c r="DB182" s="223">
        <f>IFERROR(IF(RIGHT(VLOOKUP($A182,csapatok!$A:$NN,DB$320,FALSE),5)="Csere",VLOOKUP(LEFT(VLOOKUP($A182,csapatok!$A:$NN,DB$320,FALSE),LEN(VLOOKUP($A182,csapatok!$A:$NN,DB$320,FALSE))-6),'csapat-ranglista'!$A:$FP,DB$321,FALSE)/8,VLOOKUP(VLOOKUP($A182,csapatok!$A:$NN,DB$320,FALSE),'csapat-ranglista'!$A:$FP,DB$321,FALSE)/4),0)</f>
        <v>0</v>
      </c>
      <c r="DC182" s="223">
        <f>IFERROR(IF(RIGHT(VLOOKUP($A182,csapatok!$A:$NN,DC$320,FALSE),5)="Csere",VLOOKUP(LEFT(VLOOKUP($A182,csapatok!$A:$NN,DC$320,FALSE),LEN(VLOOKUP($A182,csapatok!$A:$NN,DC$320,FALSE))-6),'csapat-ranglista'!$A:$FP,DC$321,FALSE)/8,VLOOKUP(VLOOKUP($A182,csapatok!$A:$NN,DC$320,FALSE),'csapat-ranglista'!$A:$FP,DC$321,FALSE)/4),0)</f>
        <v>0</v>
      </c>
      <c r="DD182" s="223">
        <f>IFERROR(IF(RIGHT(VLOOKUP($A182,csapatok!$A:$NN,DD$320,FALSE),5)="Csere",VLOOKUP(LEFT(VLOOKUP($A182,csapatok!$A:$NN,DD$320,FALSE),LEN(VLOOKUP($A182,csapatok!$A:$NN,DD$320,FALSE))-6),'csapat-ranglista'!$A:$FP,DD$321,FALSE)/8,VLOOKUP(VLOOKUP($A182,csapatok!$A:$NN,DD$320,FALSE),'csapat-ranglista'!$A:$FP,DD$321,FALSE)/4),0)</f>
        <v>0</v>
      </c>
      <c r="DE182" s="223">
        <f>IFERROR(IF(RIGHT(VLOOKUP($A182,csapatok!$A:$NN,DE$320,FALSE),5)="Csere",VLOOKUP(LEFT(VLOOKUP($A182,csapatok!$A:$NN,DE$320,FALSE),LEN(VLOOKUP($A182,csapatok!$A:$NN,DE$320,FALSE))-6),'csapat-ranglista'!$A:$FP,DE$321,FALSE)/8,VLOOKUP(VLOOKUP($A182,csapatok!$A:$NN,DE$320,FALSE),'csapat-ranglista'!$A:$FP,DE$321,FALSE)/4),0)</f>
        <v>0</v>
      </c>
      <c r="DF182" s="223">
        <f>IFERROR(IF(RIGHT(VLOOKUP($A182,csapatok!$A:$NN,DF$320,FALSE),5)="Csere",VLOOKUP(LEFT(VLOOKUP($A182,csapatok!$A:$NN,DF$320,FALSE),LEN(VLOOKUP($A182,csapatok!$A:$NN,DF$320,FALSE))-6),'csapat-ranglista'!$A:$FP,DF$321,FALSE)/8,VLOOKUP(VLOOKUP($A182,csapatok!$A:$NN,DF$320,FALSE),'csapat-ranglista'!$A:$FP,DF$321,FALSE)/4),0)</f>
        <v>0</v>
      </c>
      <c r="DG182" s="223">
        <f>IFERROR(IF(RIGHT(VLOOKUP($A182,csapatok!$A:$NN,DG$320,FALSE),5)="Csere",VLOOKUP(LEFT(VLOOKUP($A182,csapatok!$A:$NN,DG$320,FALSE),LEN(VLOOKUP($A182,csapatok!$A:$NN,DG$320,FALSE))-6),'csapat-ranglista'!$A:$FP,DG$321,FALSE)/8,VLOOKUP(VLOOKUP($A182,csapatok!$A:$NN,DG$320,FALSE),'csapat-ranglista'!$A:$FP,DG$321,FALSE)/4),0)</f>
        <v>0</v>
      </c>
      <c r="DH182" s="223">
        <f>IFERROR(IF(RIGHT(VLOOKUP($A182,csapatok!$A:$NN,DH$320,FALSE),5)="Csere",VLOOKUP(LEFT(VLOOKUP($A182,csapatok!$A:$NN,DH$320,FALSE),LEN(VLOOKUP($A182,csapatok!$A:$NN,DH$320,FALSE))-6),'csapat-ranglista'!$A:$FP,DH$321,FALSE)/8,VLOOKUP(VLOOKUP($A182,csapatok!$A:$NN,DH$320,FALSE),'csapat-ranglista'!$A:$FP,DH$321,FALSE)/4),0)</f>
        <v>0</v>
      </c>
      <c r="DI182" s="223">
        <f>IFERROR(IF(RIGHT(VLOOKUP($A182,csapatok!$A:$NN,DI$320,FALSE),5)="Csere",VLOOKUP(LEFT(VLOOKUP($A182,csapatok!$A:$NN,DI$320,FALSE),LEN(VLOOKUP($A182,csapatok!$A:$NN,DI$320,FALSE))-6),'csapat-ranglista'!$A:$FP,DI$321,FALSE)/8,VLOOKUP(VLOOKUP($A182,csapatok!$A:$NN,DI$320,FALSE),'csapat-ranglista'!$A:$FP,DI$321,FALSE)/4),0)</f>
        <v>0</v>
      </c>
      <c r="DJ182" s="223">
        <f>IFERROR(IF(RIGHT(VLOOKUP($A182,csapatok!$A:$NN,DJ$320,FALSE),5)="Csere",VLOOKUP(LEFT(VLOOKUP($A182,csapatok!$A:$NN,DJ$320,FALSE),LEN(VLOOKUP($A182,csapatok!$A:$NN,DJ$320,FALSE))-6),'csapat-ranglista'!$A:$FP,DJ$321,FALSE)/8,VLOOKUP(VLOOKUP($A182,csapatok!$A:$NN,DJ$320,FALSE),'csapat-ranglista'!$A:$FP,DJ$321,FALSE)/4),0)</f>
        <v>0</v>
      </c>
      <c r="DK182" s="223">
        <f>IFERROR(IF(RIGHT(VLOOKUP($A182,csapatok!$A:$NN,DK$320,FALSE),5)="Csere",VLOOKUP(LEFT(VLOOKUP($A182,csapatok!$A:$NN,DK$320,FALSE),LEN(VLOOKUP($A182,csapatok!$A:$NN,DK$320,FALSE))-6),'csapat-ranglista'!$A:$FP,DK$321,FALSE)/8,VLOOKUP(VLOOKUP($A182,csapatok!$A:$NN,DK$320,FALSE),'csapat-ranglista'!$A:$FP,DK$321,FALSE)/4),0)</f>
        <v>0</v>
      </c>
      <c r="DL182" s="223">
        <f>IFERROR(IF(RIGHT(VLOOKUP($A182,csapatok!$A:$NN,DL$320,FALSE),5)="Csere",VLOOKUP(LEFT(VLOOKUP($A182,csapatok!$A:$NN,DL$320,FALSE),LEN(VLOOKUP($A182,csapatok!$A:$NN,DL$320,FALSE))-6),'csapat-ranglista'!$A:$FP,DL$321,FALSE)/8,VLOOKUP(VLOOKUP($A182,csapatok!$A:$NN,DL$320,FALSE),'csapat-ranglista'!$A:$FP,DL$321,FALSE)/4),0)</f>
        <v>0</v>
      </c>
      <c r="DM182" s="223">
        <f>IFERROR(IF(RIGHT(VLOOKUP($A182,csapatok!$A:$NN,DM$320,FALSE),5)="Csere",VLOOKUP(LEFT(VLOOKUP($A182,csapatok!$A:$NN,DM$320,FALSE),LEN(VLOOKUP($A182,csapatok!$A:$NN,DM$320,FALSE))-6),'csapat-ranglista'!$A:$FP,DM$321,FALSE)/8,VLOOKUP(VLOOKUP($A182,csapatok!$A:$NN,DM$320,FALSE),'csapat-ranglista'!$A:$FP,DM$321,FALSE)/4),0)</f>
        <v>0</v>
      </c>
      <c r="DN182" s="223">
        <f>IFERROR(IF(RIGHT(VLOOKUP($A182,csapatok!$A:$NN,DN$320,FALSE),5)="Csere",VLOOKUP(LEFT(VLOOKUP($A182,csapatok!$A:$NN,DN$320,FALSE),LEN(VLOOKUP($A182,csapatok!$A:$NN,DN$320,FALSE))-6),'csapat-ranglista'!$A:$FP,DN$321,FALSE)/8,VLOOKUP(VLOOKUP($A182,csapatok!$A:$NN,DN$320,FALSE),'csapat-ranglista'!$A:$FP,DN$321,FALSE)/4),0)</f>
        <v>0</v>
      </c>
      <c r="DO182" s="224">
        <f>versenyek!$MF$11*IFERROR(VLOOKUP(VLOOKUP($A182,versenyek!ME:MG,3,FALSE),szabalyok!$A$16:$B$23,2,FALSE)/4,0)</f>
        <v>0</v>
      </c>
      <c r="DP182" s="224">
        <f>versenyek!$MI$11*IFERROR(VLOOKUP(VLOOKUP($A182,versenyek!MH:MJ,3,FALSE),szabalyok!$A$16:$B$23,2,FALSE)/4,0)</f>
        <v>0</v>
      </c>
      <c r="DQ182" s="223">
        <f>IFERROR(IF(RIGHT(VLOOKUP($A182,csapatok!$A:$NN,DQ$320,FALSE),5)="Csere",VLOOKUP(LEFT(VLOOKUP($A182,csapatok!$A:$NN,DQ$320,FALSE),LEN(VLOOKUP($A182,csapatok!$A:$NN,DQ$320,FALSE))-6),'csapat-ranglista'!$A:$FP,DQ$321,FALSE)/8,VLOOKUP(VLOOKUP($A182,csapatok!$A:$NN,DQ$320,FALSE),'csapat-ranglista'!$A:$FP,DQ$321,FALSE)/4),0)</f>
        <v>0</v>
      </c>
      <c r="DR182" s="223">
        <f>IFERROR(IF(RIGHT(VLOOKUP($A182,csapatok!$A:$NN,DR$320,FALSE),5)="Csere",VLOOKUP(LEFT(VLOOKUP($A182,csapatok!$A:$NN,DR$320,FALSE),LEN(VLOOKUP($A182,csapatok!$A:$NN,DR$320,FALSE))-6),'csapat-ranglista'!$A:$FP,DR$321,FALSE)/8,VLOOKUP(VLOOKUP($A182,csapatok!$A:$NN,DR$320,FALSE),'csapat-ranglista'!$A:$FP,DR$321,FALSE)/4),0)</f>
        <v>0</v>
      </c>
      <c r="DS182" s="223">
        <f>IFERROR(IF(RIGHT(VLOOKUP($A182,csapatok!$A:$NN,DS$320,FALSE),5)="Csere",VLOOKUP(LEFT(VLOOKUP($A182,csapatok!$A:$NN,DS$320,FALSE),LEN(VLOOKUP($A182,csapatok!$A:$NN,DS$320,FALSE))-6),'csapat-ranglista'!$A:$FP,DS$321,FALSE)/8,VLOOKUP(VLOOKUP($A182,csapatok!$A:$NN,DS$320,FALSE),'csapat-ranglista'!$A:$FP,DS$321,FALSE)/4),0)</f>
        <v>0</v>
      </c>
      <c r="DT182" s="223">
        <f>IFERROR(IF(RIGHT(VLOOKUP($A182,csapatok!$A:$NN,DT$320,FALSE),5)="Csere",VLOOKUP(LEFT(VLOOKUP($A182,csapatok!$A:$NN,DT$320,FALSE),LEN(VLOOKUP($A182,csapatok!$A:$NN,DT$320,FALSE))-6),'csapat-ranglista'!$A:$FP,DT$321,FALSE)/8,VLOOKUP(VLOOKUP($A182,csapatok!$A:$NN,DT$320,FALSE),'csapat-ranglista'!$A:$FP,DT$321,FALSE)/4),0)</f>
        <v>0</v>
      </c>
      <c r="DU182" s="223">
        <f>IFERROR(IF(RIGHT(VLOOKUP($A182,csapatok!$A:$NN,DU$320,FALSE),5)="Csere",VLOOKUP(LEFT(VLOOKUP($A182,csapatok!$A:$NN,DU$320,FALSE),LEN(VLOOKUP($A182,csapatok!$A:$NN,DU$320,FALSE))-6),'csapat-ranglista'!$A:$FP,DU$321,FALSE)/8,VLOOKUP(VLOOKUP($A182,csapatok!$A:$NN,DU$320,FALSE),'csapat-ranglista'!$A:$FP,DU$321,FALSE)/4),0)</f>
        <v>0</v>
      </c>
      <c r="DV182" s="223">
        <f>IFERROR(IF(RIGHT(VLOOKUP($A182,csapatok!$A:$NN,DV$320,FALSE),5)="Csere",VLOOKUP(LEFT(VLOOKUP($A182,csapatok!$A:$NN,DV$320,FALSE),LEN(VLOOKUP($A182,csapatok!$A:$NN,DV$320,FALSE))-6),'csapat-ranglista'!$A:$FP,DV$321,FALSE)/8,VLOOKUP(VLOOKUP($A182,csapatok!$A:$NN,DV$320,FALSE),'csapat-ranglista'!$A:$FP,DV$321,FALSE)/4),0)</f>
        <v>0</v>
      </c>
      <c r="DW182" s="223">
        <f>IFERROR(IF(RIGHT(VLOOKUP($A182,csapatok!$A:$NN,DW$320,FALSE),5)="Csere",VLOOKUP(LEFT(VLOOKUP($A182,csapatok!$A:$NN,DW$320,FALSE),LEN(VLOOKUP($A182,csapatok!$A:$NN,DW$320,FALSE))-6),'csapat-ranglista'!$A:$FP,DW$321,FALSE)/8,VLOOKUP(VLOOKUP($A182,csapatok!$A:$NN,DW$320,FALSE),'csapat-ranglista'!$A:$FP,DW$321,FALSE)/4),0)</f>
        <v>0</v>
      </c>
      <c r="DX182" s="223">
        <f>IFERROR(IF(RIGHT(VLOOKUP($A182,csapatok!$A:$NN,DX$320,FALSE),5)="Csere",VLOOKUP(LEFT(VLOOKUP($A182,csapatok!$A:$NN,DX$320,FALSE),LEN(VLOOKUP($A182,csapatok!$A:$NN,DX$320,FALSE))-6),'csapat-ranglista'!$A:$FP,DX$321,FALSE)/8,VLOOKUP(VLOOKUP($A182,csapatok!$A:$NN,DX$320,FALSE),'csapat-ranglista'!$A:$FP,DX$321,FALSE)/4),0)</f>
        <v>0</v>
      </c>
      <c r="DY182" s="223">
        <f>IFERROR(IF(RIGHT(VLOOKUP($A182,csapatok!$A:$NN,DY$320,FALSE),5)="Csere",VLOOKUP(LEFT(VLOOKUP($A182,csapatok!$A:$NN,DY$320,FALSE),LEN(VLOOKUP($A182,csapatok!$A:$NN,DY$320,FALSE))-6),'csapat-ranglista'!$A:$FP,DY$321,FALSE)/8,VLOOKUP(VLOOKUP($A182,csapatok!$A:$NN,DY$320,FALSE),'csapat-ranglista'!$A:$FP,DY$321,FALSE)/4),0)</f>
        <v>0</v>
      </c>
      <c r="DZ182" s="223">
        <f>IFERROR(IF(RIGHT(VLOOKUP($A182,csapatok!$A:$NN,DZ$320,FALSE),5)="Csere",VLOOKUP(LEFT(VLOOKUP($A182,csapatok!$A:$NN,DZ$320,FALSE),LEN(VLOOKUP($A182,csapatok!$A:$NN,DZ$320,FALSE))-6),'csapat-ranglista'!$A:$FP,DZ$321,FALSE)/8,VLOOKUP(VLOOKUP($A182,csapatok!$A:$NN,DZ$320,FALSE),'csapat-ranglista'!$A:$FP,DZ$321,FALSE)/4),0)</f>
        <v>0</v>
      </c>
      <c r="EA182" s="223">
        <f>IFERROR(IF(RIGHT(VLOOKUP($A182,csapatok!$A:$NN,EA$320,FALSE),5)="Csere",VLOOKUP(LEFT(VLOOKUP($A182,csapatok!$A:$NN,EA$320,FALSE),LEN(VLOOKUP($A182,csapatok!$A:$NN,EA$320,FALSE))-6),'csapat-ranglista'!$A:$FP,EA$321,FALSE)/8,VLOOKUP(VLOOKUP($A182,csapatok!$A:$NN,EA$320,FALSE),'csapat-ranglista'!$A:$FP,EA$321,FALSE)/4),0)</f>
        <v>0</v>
      </c>
      <c r="EB182" s="223">
        <f>IFERROR(IF(RIGHT(VLOOKUP($A182,csapatok!$A:$NN,EB$320,FALSE),5)="Csere",VLOOKUP(LEFT(VLOOKUP($A182,csapatok!$A:$NN,EB$320,FALSE),LEN(VLOOKUP($A182,csapatok!$A:$NN,EB$320,FALSE))-6),'csapat-ranglista'!$A:$FP,EB$321,FALSE)/8,VLOOKUP(VLOOKUP($A182,csapatok!$A:$NN,EB$320,FALSE),'csapat-ranglista'!$A:$FP,EB$321,FALSE)/4),0)</f>
        <v>0</v>
      </c>
      <c r="EC182" s="223">
        <f>IFERROR(IF(RIGHT(VLOOKUP($A182,csapatok!$A:$NN,EC$320,FALSE),5)="Csere",VLOOKUP(LEFT(VLOOKUP($A182,csapatok!$A:$NN,EC$320,FALSE),LEN(VLOOKUP($A182,csapatok!$A:$NN,EC$320,FALSE))-6),'csapat-ranglista'!$A:$FP,EC$321,FALSE)/8,VLOOKUP(VLOOKUP($A182,csapatok!$A:$NN,EC$320,FALSE),'csapat-ranglista'!$A:$FP,EC$321,FALSE)/4),0)</f>
        <v>0</v>
      </c>
      <c r="ED182" s="223">
        <f>IFERROR(IF(RIGHT(VLOOKUP($A182,csapatok!$A:$NN,ED$320,FALSE),5)="Csere",VLOOKUP(LEFT(VLOOKUP($A182,csapatok!$A:$NN,ED$320,FALSE),LEN(VLOOKUP($A182,csapatok!$A:$NN,ED$320,FALSE))-6),'csapat-ranglista'!$A:$FP,ED$321,FALSE)/8,VLOOKUP(VLOOKUP($A182,csapatok!$A:$NN,ED$320,FALSE),'csapat-ranglista'!$A:$FP,ED$321,FALSE)/4),0)</f>
        <v>0</v>
      </c>
      <c r="EE182" s="223">
        <f>IFERROR(IF(RIGHT(VLOOKUP($A182,csapatok!$A:$NN,EE$320,FALSE),5)="Csere",VLOOKUP(LEFT(VLOOKUP($A182,csapatok!$A:$NN,EE$320,FALSE),LEN(VLOOKUP($A182,csapatok!$A:$NN,EE$320,FALSE))-6),'csapat-ranglista'!$A:$FP,EE$321,FALSE)/8,VLOOKUP(VLOOKUP($A182,csapatok!$A:$NN,EE$320,FALSE),'csapat-ranglista'!$A:$FP,EE$321,FALSE)/4),0)</f>
        <v>0</v>
      </c>
      <c r="EF182" s="223">
        <f>IFERROR(IF(RIGHT(VLOOKUP($A182,csapatok!$A:$NN,EF$320,FALSE),5)="Csere",VLOOKUP(LEFT(VLOOKUP($A182,csapatok!$A:$NN,EF$320,FALSE),LEN(VLOOKUP($A182,csapatok!$A:$NN,EF$320,FALSE))-6),'csapat-ranglista'!$A:$FP,EF$321,FALSE)/8,VLOOKUP(VLOOKUP($A182,csapatok!$A:$NN,EF$320,FALSE),'csapat-ranglista'!$A:$FP,EF$321,FALSE)/4),0)</f>
        <v>0</v>
      </c>
      <c r="EG182" s="223">
        <f>IFERROR(IF(RIGHT(VLOOKUP($A182,csapatok!$A:$NN,EG$320,FALSE),5)="Csere",VLOOKUP(LEFT(VLOOKUP($A182,csapatok!$A:$NN,EG$320,FALSE),LEN(VLOOKUP($A182,csapatok!$A:$NN,EG$320,FALSE))-6),'csapat-ranglista'!$A:$FP,EG$321,FALSE)/8,VLOOKUP(VLOOKUP($A182,csapatok!$A:$NN,EG$320,FALSE),'csapat-ranglista'!$A:$FP,EG$321,FALSE)/4),0)</f>
        <v>0</v>
      </c>
      <c r="EH182" s="223">
        <f>IFERROR(IF(RIGHT(VLOOKUP($A182,csapatok!$A:$NN,EH$320,FALSE),5)="Csere",VLOOKUP(LEFT(VLOOKUP($A182,csapatok!$A:$NN,EH$320,FALSE),LEN(VLOOKUP($A182,csapatok!$A:$NN,EH$320,FALSE))-6),'csapat-ranglista'!$A:$FP,EH$321,FALSE)/8,VLOOKUP(VLOOKUP($A182,csapatok!$A:$NN,EH$320,FALSE),'csapat-ranglista'!$A:$FP,EH$321,FALSE)/4),0)</f>
        <v>0</v>
      </c>
      <c r="EI182" s="223">
        <f>IFERROR(IF(RIGHT(VLOOKUP($A182,csapatok!$A:$NN,EI$320,FALSE),5)="Csere",VLOOKUP(LEFT(VLOOKUP($A182,csapatok!$A:$NN,EI$320,FALSE),LEN(VLOOKUP($A182,csapatok!$A:$NN,EI$320,FALSE))-6),'csapat-ranglista'!$A:$FP,EI$321,FALSE)/8,VLOOKUP(VLOOKUP($A182,csapatok!$A:$NN,EI$320,FALSE),'csapat-ranglista'!$A:$FP,EI$321,FALSE)/4),0)</f>
        <v>0</v>
      </c>
      <c r="EJ182" s="223">
        <f>IFERROR(IF(RIGHT(VLOOKUP($A182,csapatok!$A:$NN,EJ$320,FALSE),5)="Csere",VLOOKUP(LEFT(VLOOKUP($A182,csapatok!$A:$NN,EJ$320,FALSE),LEN(VLOOKUP($A182,csapatok!$A:$NN,EJ$320,FALSE))-6),'csapat-ranglista'!$A:$FP,EJ$321,FALSE)/8,VLOOKUP(VLOOKUP($A182,csapatok!$A:$NN,EJ$320,FALSE),'csapat-ranglista'!$A:$FP,EJ$321,FALSE)/4),0)</f>
        <v>0</v>
      </c>
      <c r="EK182" s="223">
        <f>IFERROR(IF(RIGHT(VLOOKUP($A182,csapatok!$A:$NN,EK$320,FALSE),5)="Csere",VLOOKUP(LEFT(VLOOKUP($A182,csapatok!$A:$NN,EK$320,FALSE),LEN(VLOOKUP($A182,csapatok!$A:$NN,EK$320,FALSE))-6),'csapat-ranglista'!$A:$FP,EK$321,FALSE)/8,VLOOKUP(VLOOKUP($A182,csapatok!$A:$NN,EK$320,FALSE),'csapat-ranglista'!$A:$FP,EK$321,FALSE)/4),0)</f>
        <v>0</v>
      </c>
      <c r="EL182" s="223">
        <f>IFERROR(IF(RIGHT(VLOOKUP($A182,csapatok!$A:$NN,EL$320,FALSE),5)="Csere",VLOOKUP(LEFT(VLOOKUP($A182,csapatok!$A:$NN,EL$320,FALSE),LEN(VLOOKUP($A182,csapatok!$A:$NN,EL$320,FALSE))-6),'csapat-ranglista'!$A:$FP,EL$321,FALSE)/8,VLOOKUP(VLOOKUP($A182,csapatok!$A:$NN,EL$320,FALSE),'csapat-ranglista'!$A:$FP,EL$321,FALSE)/4),0)</f>
        <v>0</v>
      </c>
      <c r="EM182" s="223">
        <f>IFERROR(IF(RIGHT(VLOOKUP($A182,csapatok!$A:$NN,EM$320,FALSE),5)="Csere",VLOOKUP(LEFT(VLOOKUP($A182,csapatok!$A:$NN,EM$320,FALSE),LEN(VLOOKUP($A182,csapatok!$A:$NN,EM$320,FALSE))-6),'csapat-ranglista'!$A:$FP,EM$321,FALSE)/8,VLOOKUP(VLOOKUP($A182,csapatok!$A:$NN,EM$320,FALSE),'csapat-ranglista'!$A:$FP,EM$321,FALSE)/4),0)</f>
        <v>0</v>
      </c>
      <c r="EN182" s="223">
        <f>IFERROR(IF(RIGHT(VLOOKUP($A182,csapatok!$A:$NN,EN$320,FALSE),5)="Csere",VLOOKUP(LEFT(VLOOKUP($A182,csapatok!$A:$NN,EN$320,FALSE),LEN(VLOOKUP($A182,csapatok!$A:$NN,EN$320,FALSE))-6),'csapat-ranglista'!$A:$FP,EN$321,FALSE)/8,VLOOKUP(VLOOKUP($A182,csapatok!$A:$NN,EN$320,FALSE),'csapat-ranglista'!$A:$FP,EN$321,FALSE)/4),0)</f>
        <v>0</v>
      </c>
      <c r="EO182" s="223">
        <f>IFERROR(IF(RIGHT(VLOOKUP($A182,csapatok!$A:$NN,EO$320,FALSE),5)="Csere",VLOOKUP(LEFT(VLOOKUP($A182,csapatok!$A:$NN,EO$320,FALSE),LEN(VLOOKUP($A182,csapatok!$A:$NN,EO$320,FALSE))-6),'csapat-ranglista'!$A:$FP,EO$321,FALSE)/8,VLOOKUP(VLOOKUP($A182,csapatok!$A:$NN,EO$320,FALSE),'csapat-ranglista'!$A:$FP,EO$321,FALSE)/4),0)</f>
        <v>0</v>
      </c>
      <c r="EP182" s="223">
        <f>IFERROR(IF(RIGHT(VLOOKUP($A182,csapatok!$A:$NN,EP$320,FALSE),5)="Csere",VLOOKUP(LEFT(VLOOKUP($A182,csapatok!$A:$NN,EP$320,FALSE),LEN(VLOOKUP($A182,csapatok!$A:$NN,EP$320,FALSE))-6),'csapat-ranglista'!$A:$FP,EP$321,FALSE)/8,VLOOKUP(VLOOKUP($A182,csapatok!$A:$NN,EP$320,FALSE),'csapat-ranglista'!$A:$FP,EP$321,FALSE)/4),0)</f>
        <v>0</v>
      </c>
      <c r="EQ182" s="223">
        <f>IFERROR(IF(RIGHT(VLOOKUP($A182,csapatok!$A:$NN,EQ$320,FALSE),5)="Csere",VLOOKUP(LEFT(VLOOKUP($A182,csapatok!$A:$NN,EQ$320,FALSE),LEN(VLOOKUP($A182,csapatok!$A:$NN,EQ$320,FALSE))-6),'csapat-ranglista'!$A:$FP,EQ$321,FALSE)/8,VLOOKUP(VLOOKUP($A182,csapatok!$A:$NN,EQ$320,FALSE),'csapat-ranglista'!$A:$FP,EQ$321,FALSE)/4),0)</f>
        <v>0</v>
      </c>
      <c r="ER182" s="223">
        <f>IFERROR(IF(RIGHT(VLOOKUP($A182,csapatok!$A:$NN,ER$320,FALSE),5)="Csere",VLOOKUP(LEFT(VLOOKUP($A182,csapatok!$A:$NN,ER$320,FALSE),LEN(VLOOKUP($A182,csapatok!$A:$NN,ER$320,FALSE))-6),'csapat-ranglista'!$A:$FP,ER$321,FALSE)/8,VLOOKUP(VLOOKUP($A182,csapatok!$A:$NN,ER$320,FALSE),'csapat-ranglista'!$A:$FP,ER$321,FALSE)/4),0)</f>
        <v>0</v>
      </c>
      <c r="ES182" s="223">
        <f>IFERROR(IF(RIGHT(VLOOKUP($A182,csapatok!$A:$NN,ES$320,FALSE),5)="Csere",VLOOKUP(LEFT(VLOOKUP($A182,csapatok!$A:$NN,ES$320,FALSE),LEN(VLOOKUP($A182,csapatok!$A:$NN,ES$320,FALSE))-6),'csapat-ranglista'!$A:$FP,ES$321,FALSE)/8,VLOOKUP(VLOOKUP($A182,csapatok!$A:$NN,ES$320,FALSE),'csapat-ranglista'!$A:$FP,ES$321,FALSE)/4),0)</f>
        <v>0</v>
      </c>
      <c r="ET182" s="223">
        <f>IFERROR(IF(RIGHT(VLOOKUP($A182,csapatok!$A:$NN,ET$320,FALSE),5)="Csere",VLOOKUP(LEFT(VLOOKUP($A182,csapatok!$A:$NN,ET$320,FALSE),LEN(VLOOKUP($A182,csapatok!$A:$NN,ET$320,FALSE))-6),'csapat-ranglista'!$A:$FP,ET$321,FALSE)/8,VLOOKUP(VLOOKUP($A182,csapatok!$A:$NN,ET$320,FALSE),'csapat-ranglista'!$A:$FP,ET$321,FALSE)/4),0)</f>
        <v>0</v>
      </c>
      <c r="EU182" s="223">
        <f>IFERROR(IF(RIGHT(VLOOKUP($A182,csapatok!$A:$NN,EU$320,FALSE),5)="Csere",VLOOKUP(LEFT(VLOOKUP($A182,csapatok!$A:$NN,EU$320,FALSE),LEN(VLOOKUP($A182,csapatok!$A:$NN,EU$320,FALSE))-6),'csapat-ranglista'!$A:$FP,EU$321,FALSE)/8,VLOOKUP(VLOOKUP($A182,csapatok!$A:$NN,EU$320,FALSE),'csapat-ranglista'!$A:$FP,EU$321,FALSE)/4),0)</f>
        <v>0</v>
      </c>
      <c r="EV182" s="223">
        <f>IFERROR(IF(RIGHT(VLOOKUP($A182,csapatok!$A:$NN,EV$320,FALSE),5)="Csere",VLOOKUP(LEFT(VLOOKUP($A182,csapatok!$A:$NN,EV$320,FALSE),LEN(VLOOKUP($A182,csapatok!$A:$NN,EV$320,FALSE))-6),'csapat-ranglista'!$A:$FP,EV$321,FALSE)/8,VLOOKUP(VLOOKUP($A182,csapatok!$A:$NN,EV$320,FALSE),'csapat-ranglista'!$A:$FP,EV$321,FALSE)/4),0)</f>
        <v>0</v>
      </c>
      <c r="EW182" s="223">
        <f>IFERROR(IF(RIGHT(VLOOKUP($A182,csapatok!$A:$NN,EW$320,FALSE),5)="Csere",VLOOKUP(LEFT(VLOOKUP($A182,csapatok!$A:$NN,EW$320,FALSE),LEN(VLOOKUP($A182,csapatok!$A:$NN,EW$320,FALSE))-6),'csapat-ranglista'!$A:$FP,EW$321,FALSE)/8,VLOOKUP(VLOOKUP($A182,csapatok!$A:$NN,EW$320,FALSE),'csapat-ranglista'!$A:$FP,EW$321,FALSE)/4),0)</f>
        <v>0</v>
      </c>
      <c r="EX182" s="223">
        <f>IFERROR(IF(RIGHT(VLOOKUP($A182,csapatok!$A:$NN,EX$320,FALSE),5)="Csere",VLOOKUP(LEFT(VLOOKUP($A182,csapatok!$A:$NN,EX$320,FALSE),LEN(VLOOKUP($A182,csapatok!$A:$NN,EX$320,FALSE))-6),'csapat-ranglista'!$A:$FP,EX$321,FALSE)/8,VLOOKUP(VLOOKUP($A182,csapatok!$A:$NN,EX$320,FALSE),'csapat-ranglista'!$A:$FP,EX$321,FALSE)/4),0)</f>
        <v>0</v>
      </c>
      <c r="EY182" s="223">
        <f>IFERROR(IF(RIGHT(VLOOKUP($A182,csapatok!$A:$NN,EY$320,FALSE),5)="Csere",VLOOKUP(LEFT(VLOOKUP($A182,csapatok!$A:$NN,EY$320,FALSE),LEN(VLOOKUP($A182,csapatok!$A:$NN,EY$320,FALSE))-6),'csapat-ranglista'!$A:$FP,EY$321,FALSE)/8,VLOOKUP(VLOOKUP($A182,csapatok!$A:$NN,EY$320,FALSE),'csapat-ranglista'!$A:$FP,EY$321,FALSE)/4),0)</f>
        <v>0</v>
      </c>
      <c r="EZ182" s="223">
        <f>IFERROR(IF(RIGHT(VLOOKUP($A182,csapatok!$A:$NN,EZ$320,FALSE),5)="Csere",VLOOKUP(LEFT(VLOOKUP($A182,csapatok!$A:$NN,EZ$320,FALSE),LEN(VLOOKUP($A182,csapatok!$A:$NN,EZ$320,FALSE))-6),'csapat-ranglista'!$A:$FP,EZ$321,FALSE)/8,VLOOKUP(VLOOKUP($A182,csapatok!$A:$NN,EZ$320,FALSE),'csapat-ranglista'!$A:$FP,EZ$321,FALSE)/4),0)</f>
        <v>0</v>
      </c>
      <c r="FA182" s="223">
        <f>IFERROR(IF(RIGHT(VLOOKUP($A182,csapatok!$A:$NN,FA$320,FALSE),5)="Csere",VLOOKUP(LEFT(VLOOKUP($A182,csapatok!$A:$NN,FA$320,FALSE),LEN(VLOOKUP($A182,csapatok!$A:$NN,FA$320,FALSE))-6),'csapat-ranglista'!$A:$FP,FA$321,FALSE)/8,VLOOKUP(VLOOKUP($A182,csapatok!$A:$NN,FA$320,FALSE),'csapat-ranglista'!$A:$FP,FA$321,FALSE)/4),0)</f>
        <v>0</v>
      </c>
      <c r="FB182" s="223">
        <f>IFERROR(IF(RIGHT(VLOOKUP($A182,csapatok!$A:$NN,FB$320,FALSE),5)="Csere",VLOOKUP(LEFT(VLOOKUP($A182,csapatok!$A:$NN,FB$320,FALSE),LEN(VLOOKUP($A182,csapatok!$A:$NN,FB$320,FALSE))-6),'csapat-ranglista'!$A:$FP,FB$321,FALSE)/8,VLOOKUP(VLOOKUP($A182,csapatok!$A:$NN,FB$320,FALSE),'csapat-ranglista'!$A:$FP,FB$321,FALSE)/4),0)</f>
        <v>0</v>
      </c>
      <c r="FC182" s="223">
        <f>IFERROR(IF(RIGHT(VLOOKUP($A182,csapatok!$A:$NN,FC$320,FALSE),5)="Csere",VLOOKUP(LEFT(VLOOKUP($A182,csapatok!$A:$NN,FC$320,FALSE),LEN(VLOOKUP($A182,csapatok!$A:$NN,FC$320,FALSE))-6),'csapat-ranglista'!$A:$FP,FC$321,FALSE)/8,VLOOKUP(VLOOKUP($A182,csapatok!$A:$NN,FC$320,FALSE),'csapat-ranglista'!$A:$FP,FC$321,FALSE)/4),0)</f>
        <v>0</v>
      </c>
      <c r="FD182" s="224">
        <f>versenyek!$QY$11*IFERROR(VLOOKUP(VLOOKUP($A182,versenyek!QX:QZ,3,FALSE),szabalyok!$A$16:$B$23,2,FALSE)/4,0)</f>
        <v>0</v>
      </c>
      <c r="FE182" s="224">
        <f>versenyek!$RB$11*IFERROR(VLOOKUP(VLOOKUP($A182,versenyek!RA:RC,3,FALSE),szabalyok!$A$16:$B$23,2,FALSE)/4,0)</f>
        <v>0</v>
      </c>
      <c r="FF182" s="223">
        <f>IFERROR(IF(RIGHT(VLOOKUP($A182,csapatok!$A:$NN,FF$320,FALSE),5)="Csere",VLOOKUP(LEFT(VLOOKUP($A182,csapatok!$A:$NN,FF$320,FALSE),LEN(VLOOKUP($A182,csapatok!$A:$NN,FF$320,FALSE))-6),'csapat-ranglista'!$A:$FP,FF$321,FALSE)/8,VLOOKUP(VLOOKUP($A182,csapatok!$A:$NN,FF$320,FALSE),'csapat-ranglista'!$A:$FP,FF$321,FALSE)/4),0)</f>
        <v>0</v>
      </c>
      <c r="FG182" s="223">
        <f>IFERROR(IF(RIGHT(VLOOKUP($A182,csapatok!$A:$NN,FG$320,FALSE),5)="Csere",VLOOKUP(LEFT(VLOOKUP($A182,csapatok!$A:$NN,FG$320,FALSE),LEN(VLOOKUP($A182,csapatok!$A:$NN,FG$320,FALSE))-6),'csapat-ranglista'!$A:$FP,FG$321,FALSE)/8,VLOOKUP(VLOOKUP($A182,csapatok!$A:$NN,FG$320,FALSE),'csapat-ranglista'!$A:$FP,FG$321,FALSE)/4),0)</f>
        <v>0</v>
      </c>
      <c r="FH182" s="223">
        <f>IFERROR(IF(RIGHT(VLOOKUP($A182,csapatok!$A:$NN,FH$320,FALSE),5)="Csere",VLOOKUP(LEFT(VLOOKUP($A182,csapatok!$A:$NN,FH$320,FALSE),LEN(VLOOKUP($A182,csapatok!$A:$NN,FH$320,FALSE))-6),'csapat-ranglista'!$A:$FP,FH$321,FALSE)/8,VLOOKUP(VLOOKUP($A182,csapatok!$A:$NN,FH$320,FALSE),'csapat-ranglista'!$A:$FP,FH$321,FALSE)/4),0)</f>
        <v>0</v>
      </c>
      <c r="FI182" s="223">
        <f>IFERROR(IF(RIGHT(VLOOKUP($A182,csapatok!$A:$NN,FI$320,FALSE),5)="Csere",VLOOKUP(LEFT(VLOOKUP($A182,csapatok!$A:$NN,FI$320,FALSE),LEN(VLOOKUP($A182,csapatok!$A:$NN,FI$320,FALSE))-6),'csapat-ranglista'!$A:$FP,FI$321,FALSE)/8,VLOOKUP(VLOOKUP($A182,csapatok!$A:$NN,FI$320,FALSE),'csapat-ranglista'!$A:$FP,FI$321,FALSE)/4),0)</f>
        <v>0</v>
      </c>
      <c r="FJ182" s="223">
        <f>IFERROR(IF(RIGHT(VLOOKUP($A182,csapatok!$A:$NN,FJ$320,FALSE),5)="Csere",VLOOKUP(LEFT(VLOOKUP($A182,csapatok!$A:$NN,FJ$320,FALSE),LEN(VLOOKUP($A182,csapatok!$A:$NN,FJ$320,FALSE))-6),'csapat-ranglista'!$A:$FP,FJ$321,FALSE)/8,VLOOKUP(VLOOKUP($A182,csapatok!$A:$NN,FJ$320,FALSE),'csapat-ranglista'!$A:$FP,FJ$321,FALSE)/4),0)</f>
        <v>0</v>
      </c>
      <c r="FK182" s="223">
        <f>IFERROR(IF(RIGHT(VLOOKUP($A182,csapatok!$A:$NN,FK$320,FALSE),5)="Csere",VLOOKUP(LEFT(VLOOKUP($A182,csapatok!$A:$NN,FK$320,FALSE),LEN(VLOOKUP($A182,csapatok!$A:$NN,FK$320,FALSE))-6),'csapat-ranglista'!$A:$FP,FK$321,FALSE)/8,VLOOKUP(VLOOKUP($A182,csapatok!$A:$NN,FK$320,FALSE),'csapat-ranglista'!$A:$FP,FK$321,FALSE)/4),0)</f>
        <v>0</v>
      </c>
      <c r="FL182" s="223">
        <f>IFERROR(IF(RIGHT(VLOOKUP($A182,csapatok!$A:$NN,FL$320,FALSE),5)="Csere",VLOOKUP(LEFT(VLOOKUP($A182,csapatok!$A:$NN,FL$320,FALSE),LEN(VLOOKUP($A182,csapatok!$A:$NN,FL$320,FALSE))-6),'csapat-ranglista'!$A:$FP,FL$321,FALSE)/8,VLOOKUP(VLOOKUP($A182,csapatok!$A:$NN,FL$320,FALSE),'csapat-ranglista'!$A:$FP,FL$321,FALSE)/4),0)</f>
        <v>0</v>
      </c>
      <c r="FM182" s="223">
        <f>IFERROR(IF(RIGHT(VLOOKUP($A182,csapatok!$A:$NN,FM$320,FALSE),5)="Csere",VLOOKUP(LEFT(VLOOKUP($A182,csapatok!$A:$NN,FM$320,FALSE),LEN(VLOOKUP($A182,csapatok!$A:$NN,FM$320,FALSE))-6),'csapat-ranglista'!$A:$FP,FM$321,FALSE)/8,VLOOKUP(VLOOKUP($A182,csapatok!$A:$NN,FM$320,FALSE),'csapat-ranglista'!$A:$FP,FM$321,FALSE)/4),0)</f>
        <v>0</v>
      </c>
      <c r="FN182" s="223">
        <f>IFERROR(IF(RIGHT(VLOOKUP($A182,csapatok!$A:$NN,FN$320,FALSE),5)="Csere",VLOOKUP(LEFT(VLOOKUP($A182,csapatok!$A:$NN,FN$320,FALSE),LEN(VLOOKUP($A182,csapatok!$A:$NN,FN$320,FALSE))-6),'csapat-ranglista'!$A:$FP,FN$321,FALSE)/8,VLOOKUP(VLOOKUP($A182,csapatok!$A:$NN,FN$320,FALSE),'csapat-ranglista'!$A:$FP,FN$321,FALSE)/4),0)</f>
        <v>0</v>
      </c>
      <c r="FO182" s="223">
        <f>IFERROR(IF(RIGHT(VLOOKUP($A182,csapatok!$A:$NN,FO$320,FALSE),5)="Csere",VLOOKUP(LEFT(VLOOKUP($A182,csapatok!$A:$NN,FO$320,FALSE),LEN(VLOOKUP($A182,csapatok!$A:$NN,FO$320,FALSE))-6),'csapat-ranglista'!$A:$FP,FO$321,FALSE)/8,VLOOKUP(VLOOKUP($A182,csapatok!$A:$NN,FO$320,FALSE),'csapat-ranglista'!$A:$FP,FO$321,FALSE)/4),0)</f>
        <v>0</v>
      </c>
      <c r="FP182" s="223">
        <f>IFERROR(IF(RIGHT(VLOOKUP($A182,csapatok!$A:$NN,FP$320,FALSE),5)="Csere",VLOOKUP(LEFT(VLOOKUP($A182,csapatok!$A:$NN,FP$320,FALSE),LEN(VLOOKUP($A182,csapatok!$A:$NN,FP$320,FALSE))-6),'csapat-ranglista'!$A:$FP,FP$321,FALSE)/8,VLOOKUP(VLOOKUP($A182,csapatok!$A:$NN,FP$320,FALSE),'csapat-ranglista'!$A:$FP,FP$321,FALSE)/4),0)</f>
        <v>0</v>
      </c>
      <c r="FQ182" s="223">
        <f>IFERROR(IF(RIGHT(VLOOKUP($A182,csapatok!$A:$NN,FQ$320,FALSE),5)="Csere",VLOOKUP(LEFT(VLOOKUP($A182,csapatok!$A:$NN,FQ$320,FALSE),LEN(VLOOKUP($A182,csapatok!$A:$NN,FQ$320,FALSE))-6),'csapat-ranglista'!$A:$FP,FQ$321,FALSE)/8,VLOOKUP(VLOOKUP($A182,csapatok!$A:$NN,FQ$320,FALSE),'csapat-ranglista'!$A:$FP,FQ$321,FALSE)/4),0)</f>
        <v>0</v>
      </c>
      <c r="FR182" s="223">
        <f>IFERROR(IF(RIGHT(VLOOKUP($A182,csapatok!$A:$NN,FR$320,FALSE),5)="Csere",VLOOKUP(LEFT(VLOOKUP($A182,csapatok!$A:$NN,FR$320,FALSE),LEN(VLOOKUP($A182,csapatok!$A:$NN,FR$320,FALSE))-6),'csapat-ranglista'!$A:$FP,FR$321,FALSE)/8,VLOOKUP(VLOOKUP($A182,csapatok!$A:$NN,FR$320,FALSE),'csapat-ranglista'!$A:$FP,FR$321,FALSE)/4),0)</f>
        <v>0</v>
      </c>
      <c r="FS182" s="223">
        <f>IFERROR(IF(RIGHT(VLOOKUP($A182,csapatok!$A:$NN,FS$320,FALSE),5)="Csere",VLOOKUP(LEFT(VLOOKUP($A182,csapatok!$A:$NN,FS$320,FALSE),LEN(VLOOKUP($A182,csapatok!$A:$NN,FS$320,FALSE))-6),'csapat-ranglista'!$A:$FP,FS$321,FALSE)/8,VLOOKUP(VLOOKUP($A182,csapatok!$A:$NN,FS$320,FALSE),'csapat-ranglista'!$A:$FP,FS$321,FALSE)/4),0)</f>
        <v>0</v>
      </c>
      <c r="FT182" s="223">
        <f>IFERROR(IF(RIGHT(VLOOKUP($A182,csapatok!$A:$NN,FT$320,FALSE),5)="Csere",VLOOKUP(LEFT(VLOOKUP($A182,csapatok!$A:$NN,FT$320,FALSE),LEN(VLOOKUP($A182,csapatok!$A:$NN,FT$320,FALSE))-6),'csapat-ranglista'!$A:$FP,FT$321,FALSE)/8,VLOOKUP(VLOOKUP($A182,csapatok!$A:$NN,FT$320,FALSE),'csapat-ranglista'!$A:$FP,FT$321,FALSE)/4),0)</f>
        <v>0</v>
      </c>
      <c r="FU182" s="223">
        <f>IFERROR(IF(RIGHT(VLOOKUP($A182,csapatok!$A:$NN,FU$320,FALSE),5)="Csere",VLOOKUP(LEFT(VLOOKUP($A182,csapatok!$A:$NN,FU$320,FALSE),LEN(VLOOKUP($A182,csapatok!$A:$NN,FU$320,FALSE))-6),'csapat-ranglista'!$A:$FP,FU$321,FALSE)/8,VLOOKUP(VLOOKUP($A182,csapatok!$A:$NN,FU$320,FALSE),'csapat-ranglista'!$A:$FP,FU$321,FALSE)/4),0)</f>
        <v>0</v>
      </c>
      <c r="FV182" s="223">
        <f>IFERROR(IF(RIGHT(VLOOKUP($A182,csapatok!$A:$NN,FV$320,FALSE),5)="Csere",VLOOKUP(LEFT(VLOOKUP($A182,csapatok!$A:$NN,FV$320,FALSE),LEN(VLOOKUP($A182,csapatok!$A:$NN,FV$320,FALSE))-6),'csapat-ranglista'!$A:$FP,FV$321,FALSE)/8,VLOOKUP(VLOOKUP($A182,csapatok!$A:$NN,FV$320,FALSE),'csapat-ranglista'!$A:$FP,FV$321,FALSE)/4),0)</f>
        <v>0</v>
      </c>
      <c r="FW182" s="223">
        <f>IFERROR(IF(RIGHT(VLOOKUP($A182,csapatok!$A:$NN,FW$320,FALSE),5)="Csere",VLOOKUP(LEFT(VLOOKUP($A182,csapatok!$A:$NN,FW$320,FALSE),LEN(VLOOKUP($A182,csapatok!$A:$NN,FW$320,FALSE))-6),'csapat-ranglista'!$A:$FP,FW$321,FALSE)/8,VLOOKUP(VLOOKUP($A182,csapatok!$A:$NN,FW$320,FALSE),'csapat-ranglista'!$A:$FP,FW$321,FALSE)/4),0)</f>
        <v>0</v>
      </c>
      <c r="FX182" s="223">
        <f>IFERROR(IF(RIGHT(VLOOKUP($A182,csapatok!$A:$NN,FX$320,FALSE),5)="Csere",VLOOKUP(LEFT(VLOOKUP($A182,csapatok!$A:$NN,FX$320,FALSE),LEN(VLOOKUP($A182,csapatok!$A:$NN,FX$320,FALSE))-6),'csapat-ranglista'!$A:$FP,FX$321,FALSE)/8,VLOOKUP(VLOOKUP($A182,csapatok!$A:$NN,FX$320,FALSE),'csapat-ranglista'!$A:$FP,FX$321,FALSE)/4),0)</f>
        <v>0</v>
      </c>
      <c r="FY182" s="223">
        <f>IFERROR(IF(RIGHT(VLOOKUP($A182,csapatok!$A:$NN,FY$320,FALSE),5)="Csere",VLOOKUP(LEFT(VLOOKUP($A182,csapatok!$A:$NN,FY$320,FALSE),LEN(VLOOKUP($A182,csapatok!$A:$NN,FY$320,FALSE))-6),'csapat-ranglista'!$A:$FP,FY$321,FALSE)/8,VLOOKUP(VLOOKUP($A182,csapatok!$A:$NN,FY$320,FALSE),'csapat-ranglista'!$A:$FP,FY$321,FALSE)/4),0)</f>
        <v>0</v>
      </c>
      <c r="FZ182" s="223">
        <f>IFERROR(IF(RIGHT(VLOOKUP($A182,csapatok!$A:$NN,FZ$320,FALSE),5)="Csere",VLOOKUP(LEFT(VLOOKUP($A182,csapatok!$A:$NN,FZ$320,FALSE),LEN(VLOOKUP($A182,csapatok!$A:$NN,FZ$320,FALSE))-6),'csapat-ranglista'!$A:$FP,FZ$321,FALSE)/8,VLOOKUP(VLOOKUP($A182,csapatok!$A:$NN,FZ$320,FALSE),'csapat-ranglista'!$A:$FP,FZ$321,FALSE)/4),0)</f>
        <v>0</v>
      </c>
      <c r="GA182" s="223">
        <f>IFERROR(IF(RIGHT(VLOOKUP($A182,csapatok!$A:$NN,GA$320,FALSE),5)="Csere",VLOOKUP(LEFT(VLOOKUP($A182,csapatok!$A:$NN,GA$320,FALSE),LEN(VLOOKUP($A182,csapatok!$A:$NN,GA$320,FALSE))-6),'csapat-ranglista'!$A:$FP,GA$321,FALSE)/8,VLOOKUP(VLOOKUP($A182,csapatok!$A:$NN,GA$320,FALSE),'csapat-ranglista'!$A:$FP,GA$321,FALSE)/4),0)</f>
        <v>0</v>
      </c>
      <c r="GB182" s="223">
        <f>IFERROR(IF(RIGHT(VLOOKUP($A182,csapatok!$A:$NN,GB$320,FALSE),5)="Csere",VLOOKUP(LEFT(VLOOKUP($A182,csapatok!$A:$NN,GB$320,FALSE),LEN(VLOOKUP($A182,csapatok!$A:$NN,GB$320,FALSE))-6),'csapat-ranglista'!$A:$FP,GB$321,FALSE)/8,VLOOKUP(VLOOKUP($A182,csapatok!$A:$NN,GB$320,FALSE),'csapat-ranglista'!$A:$FP,GB$321,FALSE)/4),0)</f>
        <v>0</v>
      </c>
      <c r="GC182" s="223">
        <f>IFERROR(IF(RIGHT(VLOOKUP($A182,csapatok!$A:$NN,GC$320,FALSE),5)="Csere",VLOOKUP(LEFT(VLOOKUP($A182,csapatok!$A:$NN,GC$320,FALSE),LEN(VLOOKUP($A182,csapatok!$A:$NN,GC$320,FALSE))-6),'csapat-ranglista'!$A:$FP,GC$321,FALSE)/8,VLOOKUP(VLOOKUP($A182,csapatok!$A:$NN,GC$320,FALSE),'csapat-ranglista'!$A:$FP,GC$321,FALSE)/4),0)</f>
        <v>0</v>
      </c>
      <c r="GD182" s="247">
        <f>SUM(EQ182:GC182)</f>
        <v>0</v>
      </c>
    </row>
    <row r="183" spans="1:186">
      <c r="A183" s="32" t="s">
        <v>159</v>
      </c>
      <c r="B183" s="2">
        <v>25548</v>
      </c>
      <c r="C183" s="131" t="str">
        <f>IF(B183=0,"",IF(B183&lt;$C$1,"felnőtt","ifi"))</f>
        <v>felnőtt</v>
      </c>
      <c r="D183" s="32" t="s">
        <v>101</v>
      </c>
      <c r="E183" s="45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f>IFERROR(IF(RIGHT(VLOOKUP($A183,csapatok!$A:$BL,X$320,FALSE),5)="Csere",VLOOKUP(LEFT(VLOOKUP($A183,csapatok!$A:$BL,X$320,FALSE),LEN(VLOOKUP($A183,csapatok!$A:$BL,X$320,FALSE))-6),'csapat-ranglista'!$A:$FP,X$321,FALSE)/8,VLOOKUP(VLOOKUP($A183,csapatok!$A:$BL,X$320,FALSE),'csapat-ranglista'!$A:$FP,X$321,FALSE)/4),0)</f>
        <v>0</v>
      </c>
      <c r="Y183" s="32">
        <f>IFERROR(IF(RIGHT(VLOOKUP($A183,csapatok!$A:$BL,Y$320,FALSE),5)="Csere",VLOOKUP(LEFT(VLOOKUP($A183,csapatok!$A:$BL,Y$320,FALSE),LEN(VLOOKUP($A183,csapatok!$A:$BL,Y$320,FALSE))-6),'csapat-ranglista'!$A:$FP,Y$321,FALSE)/8,VLOOKUP(VLOOKUP($A183,csapatok!$A:$BL,Y$320,FALSE),'csapat-ranglista'!$A:$FP,Y$321,FALSE)/4),0)</f>
        <v>0</v>
      </c>
      <c r="Z183" s="32">
        <f>IFERROR(IF(RIGHT(VLOOKUP($A183,csapatok!$A:$BL,Z$320,FALSE),5)="Csere",VLOOKUP(LEFT(VLOOKUP($A183,csapatok!$A:$BL,Z$320,FALSE),LEN(VLOOKUP($A183,csapatok!$A:$BL,Z$320,FALSE))-6),'csapat-ranglista'!$A:$FP,Z$321,FALSE)/8,VLOOKUP(VLOOKUP($A183,csapatok!$A:$BL,Z$320,FALSE),'csapat-ranglista'!$A:$FP,Z$321,FALSE)/4),0)</f>
        <v>0</v>
      </c>
      <c r="AA183" s="32">
        <f>IFERROR(IF(RIGHT(VLOOKUP($A183,csapatok!$A:$BL,AA$320,FALSE),5)="Csere",VLOOKUP(LEFT(VLOOKUP($A183,csapatok!$A:$BL,AA$320,FALSE),LEN(VLOOKUP($A183,csapatok!$A:$BL,AA$320,FALSE))-6),'csapat-ranglista'!$A:$FP,AA$321,FALSE)/8,VLOOKUP(VLOOKUP($A183,csapatok!$A:$BL,AA$320,FALSE),'csapat-ranglista'!$A:$FP,AA$321,FALSE)/4),0)</f>
        <v>0</v>
      </c>
      <c r="AB183" s="223">
        <f>IFERROR(IF(RIGHT(VLOOKUP($A183,csapatok!$A:$BL,AB$320,FALSE),5)="Csere",VLOOKUP(LEFT(VLOOKUP($A183,csapatok!$A:$BL,AB$320,FALSE),LEN(VLOOKUP($A183,csapatok!$A:$BL,AB$320,FALSE))-6),'csapat-ranglista'!$A:$FP,AB$321,FALSE)/8,VLOOKUP(VLOOKUP($A183,csapatok!$A:$BL,AB$320,FALSE),'csapat-ranglista'!$A:$FP,AB$321,FALSE)/4),0)</f>
        <v>0</v>
      </c>
      <c r="AC183" s="223">
        <f>IFERROR(IF(RIGHT(VLOOKUP($A183,csapatok!$A:$BL,AC$320,FALSE),5)="Csere",VLOOKUP(LEFT(VLOOKUP($A183,csapatok!$A:$BL,AC$320,FALSE),LEN(VLOOKUP($A183,csapatok!$A:$BL,AC$320,FALSE))-6),'csapat-ranglista'!$A:$FP,AC$321,FALSE)/8,VLOOKUP(VLOOKUP($A183,csapatok!$A:$BL,AC$320,FALSE),'csapat-ranglista'!$A:$FP,AC$321,FALSE)/4),0)</f>
        <v>0</v>
      </c>
      <c r="AD183" s="223">
        <f>IFERROR(IF(RIGHT(VLOOKUP($A183,csapatok!$A:$BL,AD$320,FALSE),5)="Csere",VLOOKUP(LEFT(VLOOKUP($A183,csapatok!$A:$BL,AD$320,FALSE),LEN(VLOOKUP($A183,csapatok!$A:$BL,AD$320,FALSE))-6),'csapat-ranglista'!$A:$FP,AD$321,FALSE)/8,VLOOKUP(VLOOKUP($A183,csapatok!$A:$BL,AD$320,FALSE),'csapat-ranglista'!$A:$FP,AD$321,FALSE)/4),0)</f>
        <v>0</v>
      </c>
      <c r="AE183" s="223">
        <f>IFERROR(IF(RIGHT(VLOOKUP($A183,csapatok!$A:$BL,AE$320,FALSE),5)="Csere",VLOOKUP(LEFT(VLOOKUP($A183,csapatok!$A:$BL,AE$320,FALSE),LEN(VLOOKUP($A183,csapatok!$A:$BL,AE$320,FALSE))-6),'csapat-ranglista'!$A:$FP,AE$321,FALSE)/8,VLOOKUP(VLOOKUP($A183,csapatok!$A:$BL,AE$320,FALSE),'csapat-ranglista'!$A:$FP,AE$321,FALSE)/4),0)</f>
        <v>0</v>
      </c>
      <c r="AF183" s="223">
        <f>IFERROR(IF(RIGHT(VLOOKUP($A183,csapatok!$A:$BL,AF$320,FALSE),5)="Csere",VLOOKUP(LEFT(VLOOKUP($A183,csapatok!$A:$BL,AF$320,FALSE),LEN(VLOOKUP($A183,csapatok!$A:$BL,AF$320,FALSE))-6),'csapat-ranglista'!$A:$FP,AF$321,FALSE)/8,VLOOKUP(VLOOKUP($A183,csapatok!$A:$BL,AF$320,FALSE),'csapat-ranglista'!$A:$FP,AF$321,FALSE)/4),0)</f>
        <v>0</v>
      </c>
      <c r="AG183" s="223">
        <f>IFERROR(IF(RIGHT(VLOOKUP($A183,csapatok!$A:$BL,AG$320,FALSE),5)="Csere",VLOOKUP(LEFT(VLOOKUP($A183,csapatok!$A:$BL,AG$320,FALSE),LEN(VLOOKUP($A183,csapatok!$A:$BL,AG$320,FALSE))-6),'csapat-ranglista'!$A:$FP,AG$321,FALSE)/8,VLOOKUP(VLOOKUP($A183,csapatok!$A:$BL,AG$320,FALSE),'csapat-ranglista'!$A:$FP,AG$321,FALSE)/4),0)</f>
        <v>0</v>
      </c>
      <c r="AH183" s="223">
        <f>IFERROR(IF(RIGHT(VLOOKUP($A183,csapatok!$A:$BL,AH$320,FALSE),5)="Csere",VLOOKUP(LEFT(VLOOKUP($A183,csapatok!$A:$BL,AH$320,FALSE),LEN(VLOOKUP($A183,csapatok!$A:$BL,AH$320,FALSE))-6),'csapat-ranglista'!$A:$FP,AH$321,FALSE)/8,VLOOKUP(VLOOKUP($A183,csapatok!$A:$BL,AH$320,FALSE),'csapat-ranglista'!$A:$FP,AH$321,FALSE)/4),0)</f>
        <v>0</v>
      </c>
      <c r="AI183" s="223">
        <f>IFERROR(IF(RIGHT(VLOOKUP($A183,csapatok!$A:$BL,AI$320,FALSE),5)="Csere",VLOOKUP(LEFT(VLOOKUP($A183,csapatok!$A:$BL,AI$320,FALSE),LEN(VLOOKUP($A183,csapatok!$A:$BL,AI$320,FALSE))-6),'csapat-ranglista'!$A:$FP,AI$321,FALSE)/8,VLOOKUP(VLOOKUP($A183,csapatok!$A:$BL,AI$320,FALSE),'csapat-ranglista'!$A:$FP,AI$321,FALSE)/4),0)</f>
        <v>0</v>
      </c>
      <c r="AJ183" s="223">
        <f>IFERROR(IF(RIGHT(VLOOKUP($A183,csapatok!$A:$BL,AJ$320,FALSE),5)="Csere",VLOOKUP(LEFT(VLOOKUP($A183,csapatok!$A:$BL,AJ$320,FALSE),LEN(VLOOKUP($A183,csapatok!$A:$BL,AJ$320,FALSE))-6),'csapat-ranglista'!$A:$FP,AJ$321,FALSE)/8,VLOOKUP(VLOOKUP($A183,csapatok!$A:$BL,AJ$320,FALSE),'csapat-ranglista'!$A:$FP,AJ$321,FALSE)/2),0)</f>
        <v>0</v>
      </c>
      <c r="AK183" s="223">
        <f>IFERROR(IF(RIGHT(VLOOKUP($A183,csapatok!$A:$CN,AK$320,FALSE),5)="Csere",VLOOKUP(LEFT(VLOOKUP($A183,csapatok!$A:$CN,AK$320,FALSE),LEN(VLOOKUP($A183,csapatok!$A:$CN,AK$320,FALSE))-6),'csapat-ranglista'!$A:$FP,AK$321,FALSE)/8,VLOOKUP(VLOOKUP($A183,csapatok!$A:$CN,AK$320,FALSE),'csapat-ranglista'!$A:$FP,AK$321,FALSE)/4),0)</f>
        <v>0</v>
      </c>
      <c r="AL183" s="223">
        <f>IFERROR(IF(RIGHT(VLOOKUP($A183,csapatok!$A:$CN,AL$320,FALSE),5)="Csere",VLOOKUP(LEFT(VLOOKUP($A183,csapatok!$A:$CN,AL$320,FALSE),LEN(VLOOKUP($A183,csapatok!$A:$CN,AL$320,FALSE))-6),'csapat-ranglista'!$A:$FP,AL$321,FALSE)/8,VLOOKUP(VLOOKUP($A183,csapatok!$A:$CN,AL$320,FALSE),'csapat-ranglista'!$A:$FP,AL$321,FALSE)/4),0)</f>
        <v>0</v>
      </c>
      <c r="AM183" s="223">
        <f>IFERROR(IF(RIGHT(VLOOKUP($A183,csapatok!$A:$CN,AM$320,FALSE),5)="Csere",VLOOKUP(LEFT(VLOOKUP($A183,csapatok!$A:$CN,AM$320,FALSE),LEN(VLOOKUP($A183,csapatok!$A:$CN,AM$320,FALSE))-6),'csapat-ranglista'!$A:$FP,AM$321,FALSE)/8,VLOOKUP(VLOOKUP($A183,csapatok!$A:$CN,AM$320,FALSE),'csapat-ranglista'!$A:$FP,AM$321,FALSE)/4),0)</f>
        <v>0</v>
      </c>
      <c r="AN183" s="223">
        <f>IFERROR(IF(RIGHT(VLOOKUP($A183,csapatok!$A:$CN,AN$320,FALSE),5)="Csere",VLOOKUP(LEFT(VLOOKUP($A183,csapatok!$A:$CN,AN$320,FALSE),LEN(VLOOKUP($A183,csapatok!$A:$CN,AN$320,FALSE))-6),'csapat-ranglista'!$A:$FP,AN$321,FALSE)/8,VLOOKUP(VLOOKUP($A183,csapatok!$A:$CN,AN$320,FALSE),'csapat-ranglista'!$A:$FP,AN$321,FALSE)/4),0)</f>
        <v>0</v>
      </c>
      <c r="AO183" s="223">
        <f>IFERROR(IF(RIGHT(VLOOKUP($A183,csapatok!$A:$CN,AO$320,FALSE),5)="Csere",VLOOKUP(LEFT(VLOOKUP($A183,csapatok!$A:$CN,AO$320,FALSE),LEN(VLOOKUP($A183,csapatok!$A:$CN,AO$320,FALSE))-6),'csapat-ranglista'!$A:$FP,AO$321,FALSE)/8,VLOOKUP(VLOOKUP($A183,csapatok!$A:$CN,AO$320,FALSE),'csapat-ranglista'!$A:$FP,AO$321,FALSE)/4),0)</f>
        <v>0</v>
      </c>
      <c r="AP183" s="223">
        <f>IFERROR(IF(RIGHT(VLOOKUP($A183,csapatok!$A:$CN,AP$320,FALSE),5)="Csere",VLOOKUP(LEFT(VLOOKUP($A183,csapatok!$A:$CN,AP$320,FALSE),LEN(VLOOKUP($A183,csapatok!$A:$CN,AP$320,FALSE))-6),'csapat-ranglista'!$A:$FP,AP$321,FALSE)/8,VLOOKUP(VLOOKUP($A183,csapatok!$A:$CN,AP$320,FALSE),'csapat-ranglista'!$A:$FP,AP$321,FALSE)/4),0)</f>
        <v>0</v>
      </c>
      <c r="AQ183" s="223">
        <f>IFERROR(IF(RIGHT(VLOOKUP($A183,csapatok!$A:$CN,AQ$320,FALSE),5)="Csere",VLOOKUP(LEFT(VLOOKUP($A183,csapatok!$A:$CN,AQ$320,FALSE),LEN(VLOOKUP($A183,csapatok!$A:$CN,AQ$320,FALSE))-6),'csapat-ranglista'!$A:$FP,AQ$321,FALSE)/8,VLOOKUP(VLOOKUP($A183,csapatok!$A:$CN,AQ$320,FALSE),'csapat-ranglista'!$A:$FP,AQ$321,FALSE)/4),0)</f>
        <v>0</v>
      </c>
      <c r="AR183" s="223">
        <f>IFERROR(IF(RIGHT(VLOOKUP($A183,csapatok!$A:$CN,AR$320,FALSE),5)="Csere",VLOOKUP(LEFT(VLOOKUP($A183,csapatok!$A:$CN,AR$320,FALSE),LEN(VLOOKUP($A183,csapatok!$A:$CN,AR$320,FALSE))-6),'csapat-ranglista'!$A:$FP,AR$321,FALSE)/8,VLOOKUP(VLOOKUP($A183,csapatok!$A:$CN,AR$320,FALSE),'csapat-ranglista'!$A:$FP,AR$321,FALSE)/4),0)</f>
        <v>0</v>
      </c>
      <c r="AS183" s="223">
        <f>IFERROR(IF(RIGHT(VLOOKUP($A183,csapatok!$A:$CN,AS$320,FALSE),5)="Csere",VLOOKUP(LEFT(VLOOKUP($A183,csapatok!$A:$CN,AS$320,FALSE),LEN(VLOOKUP($A183,csapatok!$A:$CN,AS$320,FALSE))-6),'csapat-ranglista'!$A:$FP,AS$321,FALSE)/8,VLOOKUP(VLOOKUP($A183,csapatok!$A:$CN,AS$320,FALSE),'csapat-ranglista'!$A:$FP,AS$321,FALSE)/4),0)</f>
        <v>0</v>
      </c>
      <c r="AT183" s="223">
        <f>IFERROR(IF(RIGHT(VLOOKUP($A183,csapatok!$A:$CN,AT$320,FALSE),5)="Csere",VLOOKUP(LEFT(VLOOKUP($A183,csapatok!$A:$CN,AT$320,FALSE),LEN(VLOOKUP($A183,csapatok!$A:$CN,AT$320,FALSE))-6),'csapat-ranglista'!$A:$FP,AT$321,FALSE)/8,VLOOKUP(VLOOKUP($A183,csapatok!$A:$CN,AT$320,FALSE),'csapat-ranglista'!$A:$FP,AT$321,FALSE)/4),0)</f>
        <v>0</v>
      </c>
      <c r="AU183" s="223">
        <f>IFERROR(IF(RIGHT(VLOOKUP($A183,csapatok!$A:$CN,AU$320,FALSE),5)="Csere",VLOOKUP(LEFT(VLOOKUP($A183,csapatok!$A:$CN,AU$320,FALSE),LEN(VLOOKUP($A183,csapatok!$A:$CN,AU$320,FALSE))-6),'csapat-ranglista'!$A:$FP,AU$321,FALSE)/8,VLOOKUP(VLOOKUP($A183,csapatok!$A:$CN,AU$320,FALSE),'csapat-ranglista'!$A:$FP,AU$321,FALSE)/4),0)</f>
        <v>0</v>
      </c>
      <c r="AV183" s="223">
        <f>IFERROR(IF(RIGHT(VLOOKUP($A183,csapatok!$A:$CN,AV$320,FALSE),5)="Csere",VLOOKUP(LEFT(VLOOKUP($A183,csapatok!$A:$CN,AV$320,FALSE),LEN(VLOOKUP($A183,csapatok!$A:$CN,AV$320,FALSE))-6),'csapat-ranglista'!$A:$FP,AV$321,FALSE)/8,VLOOKUP(VLOOKUP($A183,csapatok!$A:$CN,AV$320,FALSE),'csapat-ranglista'!$A:$FP,AV$321,FALSE)/4),0)</f>
        <v>0</v>
      </c>
      <c r="AW183" s="223">
        <f>IFERROR(IF(RIGHT(VLOOKUP($A183,csapatok!$A:$CN,AW$320,FALSE),5)="Csere",VLOOKUP(LEFT(VLOOKUP($A183,csapatok!$A:$CN,AW$320,FALSE),LEN(VLOOKUP($A183,csapatok!$A:$CN,AW$320,FALSE))-6),'csapat-ranglista'!$A:$FP,AW$321,FALSE)/8,VLOOKUP(VLOOKUP($A183,csapatok!$A:$CN,AW$320,FALSE),'csapat-ranglista'!$A:$FP,AW$321,FALSE)/4),0)</f>
        <v>0</v>
      </c>
      <c r="AX183" s="223">
        <f>IFERROR(IF(RIGHT(VLOOKUP($A183,csapatok!$A:$CN,AX$320,FALSE),5)="Csere",VLOOKUP(LEFT(VLOOKUP($A183,csapatok!$A:$CN,AX$320,FALSE),LEN(VLOOKUP($A183,csapatok!$A:$CN,AX$320,FALSE))-6),'csapat-ranglista'!$A:$FP,AX$321,FALSE)/8,VLOOKUP(VLOOKUP($A183,csapatok!$A:$CN,AX$320,FALSE),'csapat-ranglista'!$A:$FP,AX$321,FALSE)/4),0)</f>
        <v>0</v>
      </c>
      <c r="AY183" s="223">
        <f>IFERROR(IF(RIGHT(VLOOKUP($A183,csapatok!$A:$NN,AY$320,FALSE),5)="Csere",VLOOKUP(LEFT(VLOOKUP($A183,csapatok!$A:$NN,AY$320,FALSE),LEN(VLOOKUP($A183,csapatok!$A:$NN,AY$320,FALSE))-6),'csapat-ranglista'!$A:$FP,AY$321,FALSE)/8,VLOOKUP(VLOOKUP($A183,csapatok!$A:$NN,AY$320,FALSE),'csapat-ranglista'!$A:$FP,AY$321,FALSE)/4),0)</f>
        <v>0</v>
      </c>
      <c r="AZ183" s="223">
        <f>IFERROR(IF(RIGHT(VLOOKUP($A183,csapatok!$A:$NN,AZ$320,FALSE),5)="Csere",VLOOKUP(LEFT(VLOOKUP($A183,csapatok!$A:$NN,AZ$320,FALSE),LEN(VLOOKUP($A183,csapatok!$A:$NN,AZ$320,FALSE))-6),'csapat-ranglista'!$A:$FP,AZ$321,FALSE)/8,VLOOKUP(VLOOKUP($A183,csapatok!$A:$NN,AZ$320,FALSE),'csapat-ranglista'!$A:$FP,AZ$321,FALSE)/4),0)</f>
        <v>0</v>
      </c>
      <c r="BA183" s="223">
        <f>IFERROR(IF(RIGHT(VLOOKUP($A183,csapatok!$A:$NN,BA$320,FALSE),5)="Csere",VLOOKUP(LEFT(VLOOKUP($A183,csapatok!$A:$NN,BA$320,FALSE),LEN(VLOOKUP($A183,csapatok!$A:$NN,BA$320,FALSE))-6),'csapat-ranglista'!$A:$FP,BA$321,FALSE)/8,VLOOKUP(VLOOKUP($A183,csapatok!$A:$NN,BA$320,FALSE),'csapat-ranglista'!$A:$FP,BA$321,FALSE)/4),0)</f>
        <v>0</v>
      </c>
      <c r="BB183" s="223">
        <f>IFERROR(IF(RIGHT(VLOOKUP($A183,csapatok!$A:$NN,BB$320,FALSE),5)="Csere",VLOOKUP(LEFT(VLOOKUP($A183,csapatok!$A:$NN,BB$320,FALSE),LEN(VLOOKUP($A183,csapatok!$A:$NN,BB$320,FALSE))-6),'csapat-ranglista'!$A:$FP,BB$321,FALSE)/8,VLOOKUP(VLOOKUP($A183,csapatok!$A:$NN,BB$320,FALSE),'csapat-ranglista'!$A:$FP,BB$321,FALSE)/4),0)</f>
        <v>0</v>
      </c>
      <c r="BC183" s="224">
        <f>versenyek!$ES$11*IFERROR(VLOOKUP(VLOOKUP($A183,versenyek!ER:ET,3,FALSE),szabalyok!$A$16:$B$23,2,FALSE)/4,0)</f>
        <v>0</v>
      </c>
      <c r="BD183" s="224">
        <f>versenyek!$EV$11*IFERROR(VLOOKUP(VLOOKUP($A183,versenyek!EU:EW,3,FALSE),szabalyok!$A$16:$B$23,2,FALSE)/4,0)</f>
        <v>0</v>
      </c>
      <c r="BE183" s="223">
        <f>IFERROR(IF(RIGHT(VLOOKUP($A183,csapatok!$A:$NN,BE$320,FALSE),5)="Csere",VLOOKUP(LEFT(VLOOKUP($A183,csapatok!$A:$NN,BE$320,FALSE),LEN(VLOOKUP($A183,csapatok!$A:$NN,BE$320,FALSE))-6),'csapat-ranglista'!$A:$FP,BE$321,FALSE)/8,VLOOKUP(VLOOKUP($A183,csapatok!$A:$NN,BE$320,FALSE),'csapat-ranglista'!$A:$FP,BE$321,FALSE)/4),0)</f>
        <v>0</v>
      </c>
      <c r="BF183" s="223">
        <f>IFERROR(IF(RIGHT(VLOOKUP($A183,csapatok!$A:$NN,BF$320,FALSE),5)="Csere",VLOOKUP(LEFT(VLOOKUP($A183,csapatok!$A:$NN,BF$320,FALSE),LEN(VLOOKUP($A183,csapatok!$A:$NN,BF$320,FALSE))-6),'csapat-ranglista'!$A:$FP,BF$321,FALSE)/8,VLOOKUP(VLOOKUP($A183,csapatok!$A:$NN,BF$320,FALSE),'csapat-ranglista'!$A:$FP,BF$321,FALSE)/4),0)</f>
        <v>0</v>
      </c>
      <c r="BG183" s="223">
        <f>IFERROR(IF(RIGHT(VLOOKUP($A183,csapatok!$A:$NN,BG$320,FALSE),5)="Csere",VLOOKUP(LEFT(VLOOKUP($A183,csapatok!$A:$NN,BG$320,FALSE),LEN(VLOOKUP($A183,csapatok!$A:$NN,BG$320,FALSE))-6),'csapat-ranglista'!$A:$FP,BG$321,FALSE)/8,VLOOKUP(VLOOKUP($A183,csapatok!$A:$NN,BG$320,FALSE),'csapat-ranglista'!$A:$FP,BG$321,FALSE)/4),0)</f>
        <v>0</v>
      </c>
      <c r="BH183" s="223">
        <f>IFERROR(IF(RIGHT(VLOOKUP($A183,csapatok!$A:$NN,BH$320,FALSE),5)="Csere",VLOOKUP(LEFT(VLOOKUP($A183,csapatok!$A:$NN,BH$320,FALSE),LEN(VLOOKUP($A183,csapatok!$A:$NN,BH$320,FALSE))-6),'csapat-ranglista'!$A:$FP,BH$321,FALSE)/8,VLOOKUP(VLOOKUP($A183,csapatok!$A:$NN,BH$320,FALSE),'csapat-ranglista'!$A:$FP,BH$321,FALSE)/4),0)</f>
        <v>0</v>
      </c>
      <c r="BI183" s="223">
        <f>IFERROR(IF(RIGHT(VLOOKUP($A183,csapatok!$A:$NN,BI$320,FALSE),5)="Csere",VLOOKUP(LEFT(VLOOKUP($A183,csapatok!$A:$NN,BI$320,FALSE),LEN(VLOOKUP($A183,csapatok!$A:$NN,BI$320,FALSE))-6),'csapat-ranglista'!$A:$FP,BI$321,FALSE)/8,VLOOKUP(VLOOKUP($A183,csapatok!$A:$NN,BI$320,FALSE),'csapat-ranglista'!$A:$FP,BI$321,FALSE)/4),0)</f>
        <v>0</v>
      </c>
      <c r="BJ183" s="223">
        <f>IFERROR(IF(RIGHT(VLOOKUP($A183,csapatok!$A:$NN,BJ$320,FALSE),5)="Csere",VLOOKUP(LEFT(VLOOKUP($A183,csapatok!$A:$NN,BJ$320,FALSE),LEN(VLOOKUP($A183,csapatok!$A:$NN,BJ$320,FALSE))-6),'csapat-ranglista'!$A:$FP,BJ$321,FALSE)/8,VLOOKUP(VLOOKUP($A183,csapatok!$A:$NN,BJ$320,FALSE),'csapat-ranglista'!$A:$FP,BJ$321,FALSE)/4),0)</f>
        <v>0</v>
      </c>
      <c r="BK183" s="223">
        <f>IFERROR(IF(RIGHT(VLOOKUP($A183,csapatok!$A:$NN,BK$320,FALSE),5)="Csere",VLOOKUP(LEFT(VLOOKUP($A183,csapatok!$A:$NN,BK$320,FALSE),LEN(VLOOKUP($A183,csapatok!$A:$NN,BK$320,FALSE))-6),'csapat-ranglista'!$A:$FP,BK$321,FALSE)/8,VLOOKUP(VLOOKUP($A183,csapatok!$A:$NN,BK$320,FALSE),'csapat-ranglista'!$A:$FP,BK$321,FALSE)/4),0)</f>
        <v>0</v>
      </c>
      <c r="BL183" s="223">
        <f>IFERROR(IF(RIGHT(VLOOKUP($A183,csapatok!$A:$NN,BL$320,FALSE),5)="Csere",VLOOKUP(LEFT(VLOOKUP($A183,csapatok!$A:$NN,BL$320,FALSE),LEN(VLOOKUP($A183,csapatok!$A:$NN,BL$320,FALSE))-6),'csapat-ranglista'!$A:$FP,BL$321,FALSE)/8,VLOOKUP(VLOOKUP($A183,csapatok!$A:$NN,BL$320,FALSE),'csapat-ranglista'!$A:$FP,BL$321,FALSE)/4),0)</f>
        <v>0</v>
      </c>
      <c r="BM183" s="223">
        <f>IFERROR(IF(RIGHT(VLOOKUP($A183,csapatok!$A:$NN,BM$320,FALSE),5)="Csere",VLOOKUP(LEFT(VLOOKUP($A183,csapatok!$A:$NN,BM$320,FALSE),LEN(VLOOKUP($A183,csapatok!$A:$NN,BM$320,FALSE))-6),'csapat-ranglista'!$A:$FP,BM$321,FALSE)/8,VLOOKUP(VLOOKUP($A183,csapatok!$A:$NN,BM$320,FALSE),'csapat-ranglista'!$A:$FP,BM$321,FALSE)/4),0)</f>
        <v>0</v>
      </c>
      <c r="BN183" s="223">
        <f>IFERROR(IF(RIGHT(VLOOKUP($A183,csapatok!$A:$NN,BN$320,FALSE),5)="Csere",VLOOKUP(LEFT(VLOOKUP($A183,csapatok!$A:$NN,BN$320,FALSE),LEN(VLOOKUP($A183,csapatok!$A:$NN,BN$320,FALSE))-6),'csapat-ranglista'!$A:$FP,BN$321,FALSE)/8,VLOOKUP(VLOOKUP($A183,csapatok!$A:$NN,BN$320,FALSE),'csapat-ranglista'!$A:$FP,BN$321,FALSE)/4),0)</f>
        <v>0</v>
      </c>
      <c r="BO183" s="223">
        <f>IFERROR(IF(RIGHT(VLOOKUP($A183,csapatok!$A:$NN,BO$320,FALSE),5)="Csere",VLOOKUP(LEFT(VLOOKUP($A183,csapatok!$A:$NN,BO$320,FALSE),LEN(VLOOKUP($A183,csapatok!$A:$NN,BO$320,FALSE))-6),'csapat-ranglista'!$A:$FP,BO$321,FALSE)/8,VLOOKUP(VLOOKUP($A183,csapatok!$A:$NN,BO$320,FALSE),'csapat-ranglista'!$A:$FP,BO$321,FALSE)/4),0)</f>
        <v>0</v>
      </c>
      <c r="BP183" s="223">
        <f>IFERROR(IF(RIGHT(VLOOKUP($A183,csapatok!$A:$NN,BP$320,FALSE),5)="Csere",VLOOKUP(LEFT(VLOOKUP($A183,csapatok!$A:$NN,BP$320,FALSE),LEN(VLOOKUP($A183,csapatok!$A:$NN,BP$320,FALSE))-6),'csapat-ranglista'!$A:$FP,BP$321,FALSE)/8,VLOOKUP(VLOOKUP($A183,csapatok!$A:$NN,BP$320,FALSE),'csapat-ranglista'!$A:$FP,BP$321,FALSE)/4),0)</f>
        <v>0</v>
      </c>
      <c r="BQ183" s="223">
        <f>IFERROR(IF(RIGHT(VLOOKUP($A183,csapatok!$A:$NN,BQ$320,FALSE),5)="Csere",VLOOKUP(LEFT(VLOOKUP($A183,csapatok!$A:$NN,BQ$320,FALSE),LEN(VLOOKUP($A183,csapatok!$A:$NN,BQ$320,FALSE))-6),'csapat-ranglista'!$A:$FP,BQ$321,FALSE)/8,VLOOKUP(VLOOKUP($A183,csapatok!$A:$NN,BQ$320,FALSE),'csapat-ranglista'!$A:$FP,BQ$321,FALSE)/4),0)</f>
        <v>0</v>
      </c>
      <c r="BR183" s="223">
        <f>IFERROR(IF(RIGHT(VLOOKUP($A183,csapatok!$A:$NN,BR$320,FALSE),5)="Csere",VLOOKUP(LEFT(VLOOKUP($A183,csapatok!$A:$NN,BR$320,FALSE),LEN(VLOOKUP($A183,csapatok!$A:$NN,BR$320,FALSE))-6),'csapat-ranglista'!$A:$FP,BR$321,FALSE)/8,VLOOKUP(VLOOKUP($A183,csapatok!$A:$NN,BR$320,FALSE),'csapat-ranglista'!$A:$FP,BR$321,FALSE)/4),0)</f>
        <v>0</v>
      </c>
      <c r="BS183" s="223">
        <f>IFERROR(IF(RIGHT(VLOOKUP($A183,csapatok!$A:$NN,BS$320,FALSE),5)="Csere",VLOOKUP(LEFT(VLOOKUP($A183,csapatok!$A:$NN,BS$320,FALSE),LEN(VLOOKUP($A183,csapatok!$A:$NN,BS$320,FALSE))-6),'csapat-ranglista'!$A:$FP,BS$321,FALSE)/8,VLOOKUP(VLOOKUP($A183,csapatok!$A:$NN,BS$320,FALSE),'csapat-ranglista'!$A:$FP,BS$321,FALSE)/4),0)</f>
        <v>0</v>
      </c>
      <c r="BT183" s="223">
        <f>IFERROR(IF(RIGHT(VLOOKUP($A183,csapatok!$A:$NN,BT$320,FALSE),5)="Csere",VLOOKUP(LEFT(VLOOKUP($A183,csapatok!$A:$NN,BT$320,FALSE),LEN(VLOOKUP($A183,csapatok!$A:$NN,BT$320,FALSE))-6),'csapat-ranglista'!$A:$FP,BT$321,FALSE)/8,VLOOKUP(VLOOKUP($A183,csapatok!$A:$NN,BT$320,FALSE),'csapat-ranglista'!$A:$FP,BT$321,FALSE)/4),0)</f>
        <v>0</v>
      </c>
      <c r="BU183" s="223">
        <f>IFERROR(IF(RIGHT(VLOOKUP($A183,csapatok!$A:$NN,BU$320,FALSE),5)="Csere",VLOOKUP(LEFT(VLOOKUP($A183,csapatok!$A:$NN,BU$320,FALSE),LEN(VLOOKUP($A183,csapatok!$A:$NN,BU$320,FALSE))-6),'csapat-ranglista'!$A:$FP,BU$321,FALSE)/8,VLOOKUP(VLOOKUP($A183,csapatok!$A:$NN,BU$320,FALSE),'csapat-ranglista'!$A:$FP,BU$321,FALSE)/4),0)</f>
        <v>0</v>
      </c>
      <c r="BV183" s="223">
        <f>IFERROR(IF(RIGHT(VLOOKUP($A183,csapatok!$A:$NN,BV$320,FALSE),5)="Csere",VLOOKUP(LEFT(VLOOKUP($A183,csapatok!$A:$NN,BV$320,FALSE),LEN(VLOOKUP($A183,csapatok!$A:$NN,BV$320,FALSE))-6),'csapat-ranglista'!$A:$FP,BV$321,FALSE)/8,VLOOKUP(VLOOKUP($A183,csapatok!$A:$NN,BV$320,FALSE),'csapat-ranglista'!$A:$FP,BV$321,FALSE)/4),0)</f>
        <v>0</v>
      </c>
      <c r="BW183" s="223">
        <f>IFERROR(IF(RIGHT(VLOOKUP($A183,csapatok!$A:$NN,BW$320,FALSE),5)="Csere",VLOOKUP(LEFT(VLOOKUP($A183,csapatok!$A:$NN,BW$320,FALSE),LEN(VLOOKUP($A183,csapatok!$A:$NN,BW$320,FALSE))-6),'csapat-ranglista'!$A:$FP,BW$321,FALSE)/8,VLOOKUP(VLOOKUP($A183,csapatok!$A:$NN,BW$320,FALSE),'csapat-ranglista'!$A:$FP,BW$321,FALSE)/4),0)</f>
        <v>0</v>
      </c>
      <c r="BX183" s="223">
        <f>IFERROR(IF(RIGHT(VLOOKUP($A183,csapatok!$A:$NN,BX$320,FALSE),5)="Csere",VLOOKUP(LEFT(VLOOKUP($A183,csapatok!$A:$NN,BX$320,FALSE),LEN(VLOOKUP($A183,csapatok!$A:$NN,BX$320,FALSE))-6),'csapat-ranglista'!$A:$FP,BX$321,FALSE)/8,VLOOKUP(VLOOKUP($A183,csapatok!$A:$NN,BX$320,FALSE),'csapat-ranglista'!$A:$FP,BX$321,FALSE)/4),0)</f>
        <v>0</v>
      </c>
      <c r="BY183" s="223">
        <f>IFERROR(IF(RIGHT(VLOOKUP($A183,csapatok!$A:$NN,BY$320,FALSE),5)="Csere",VLOOKUP(LEFT(VLOOKUP($A183,csapatok!$A:$NN,BY$320,FALSE),LEN(VLOOKUP($A183,csapatok!$A:$NN,BY$320,FALSE))-6),'csapat-ranglista'!$A:$FP,BY$321,FALSE)/8,VLOOKUP(VLOOKUP($A183,csapatok!$A:$NN,BY$320,FALSE),'csapat-ranglista'!$A:$FP,BY$321,FALSE)/4),0)</f>
        <v>0</v>
      </c>
      <c r="BZ183" s="223">
        <f>IFERROR(IF(RIGHT(VLOOKUP($A183,csapatok!$A:$NN,BZ$320,FALSE),5)="Csere",VLOOKUP(LEFT(VLOOKUP($A183,csapatok!$A:$NN,BZ$320,FALSE),LEN(VLOOKUP($A183,csapatok!$A:$NN,BZ$320,FALSE))-6),'csapat-ranglista'!$A:$FP,BZ$321,FALSE)/8,VLOOKUP(VLOOKUP($A183,csapatok!$A:$NN,BZ$320,FALSE),'csapat-ranglista'!$A:$FP,BZ$321,FALSE)/4),0)</f>
        <v>0</v>
      </c>
      <c r="CA183" s="223">
        <f>IFERROR(IF(RIGHT(VLOOKUP($A183,csapatok!$A:$NN,CA$320,FALSE),5)="Csere",VLOOKUP(LEFT(VLOOKUP($A183,csapatok!$A:$NN,CA$320,FALSE),LEN(VLOOKUP($A183,csapatok!$A:$NN,CA$320,FALSE))-6),'csapat-ranglista'!$A:$FP,CA$321,FALSE)/8,VLOOKUP(VLOOKUP($A183,csapatok!$A:$NN,CA$320,FALSE),'csapat-ranglista'!$A:$FP,CA$321,FALSE)/4),0)</f>
        <v>0</v>
      </c>
      <c r="CB183" s="223">
        <f>IFERROR(IF(RIGHT(VLOOKUP($A183,csapatok!$A:$NN,CB$320,FALSE),5)="Csere",VLOOKUP(LEFT(VLOOKUP($A183,csapatok!$A:$NN,CB$320,FALSE),LEN(VLOOKUP($A183,csapatok!$A:$NN,CB$320,FALSE))-6),'csapat-ranglista'!$A:$FP,CB$321,FALSE)/8,VLOOKUP(VLOOKUP($A183,csapatok!$A:$NN,CB$320,FALSE),'csapat-ranglista'!$A:$FP,CB$321,FALSE)/4),0)</f>
        <v>0</v>
      </c>
      <c r="CC183" s="223">
        <f>IFERROR(IF(RIGHT(VLOOKUP($A183,csapatok!$A:$NN,CC$320,FALSE),5)="Csere",VLOOKUP(LEFT(VLOOKUP($A183,csapatok!$A:$NN,CC$320,FALSE),LEN(VLOOKUP($A183,csapatok!$A:$NN,CC$320,FALSE))-6),'csapat-ranglista'!$A:$FP,CC$321,FALSE)/8,VLOOKUP(VLOOKUP($A183,csapatok!$A:$NN,CC$320,FALSE),'csapat-ranglista'!$A:$FP,CC$321,FALSE)/4),0)</f>
        <v>0</v>
      </c>
      <c r="CD183" s="223">
        <f>IFERROR(IF(RIGHT(VLOOKUP($A183,csapatok!$A:$NN,CD$320,FALSE),5)="Csere",VLOOKUP(LEFT(VLOOKUP($A183,csapatok!$A:$NN,CD$320,FALSE),LEN(VLOOKUP($A183,csapatok!$A:$NN,CD$320,FALSE))-6),'csapat-ranglista'!$A:$FP,CD$321,FALSE)/8,VLOOKUP(VLOOKUP($A183,csapatok!$A:$NN,CD$320,FALSE),'csapat-ranglista'!$A:$FP,CD$321,FALSE)/4),0)</f>
        <v>0</v>
      </c>
      <c r="CE183" s="223">
        <f>IFERROR(IF(RIGHT(VLOOKUP($A183,csapatok!$A:$NN,CE$320,FALSE),5)="Csere",VLOOKUP(LEFT(VLOOKUP($A183,csapatok!$A:$NN,CE$320,FALSE),LEN(VLOOKUP($A183,csapatok!$A:$NN,CE$320,FALSE))-6),'csapat-ranglista'!$A:$FP,CE$321,FALSE)/8,VLOOKUP(VLOOKUP($A183,csapatok!$A:$NN,CE$320,FALSE),'csapat-ranglista'!$A:$FP,CE$321,FALSE)/4),0)</f>
        <v>0</v>
      </c>
      <c r="CF183" s="223">
        <f>IFERROR(IF(RIGHT(VLOOKUP($A183,csapatok!$A:$NN,CF$320,FALSE),5)="Csere",VLOOKUP(LEFT(VLOOKUP($A183,csapatok!$A:$NN,CF$320,FALSE),LEN(VLOOKUP($A183,csapatok!$A:$NN,CF$320,FALSE))-6),'csapat-ranglista'!$A:$FP,CF$321,FALSE)/8,VLOOKUP(VLOOKUP($A183,csapatok!$A:$NN,CF$320,FALSE),'csapat-ranglista'!$A:$FP,CF$321,FALSE)/4),0)</f>
        <v>0</v>
      </c>
      <c r="CG183" s="223">
        <f>IFERROR(IF(RIGHT(VLOOKUP($A183,csapatok!$A:$NN,CG$320,FALSE),5)="Csere",VLOOKUP(LEFT(VLOOKUP($A183,csapatok!$A:$NN,CG$320,FALSE),LEN(VLOOKUP($A183,csapatok!$A:$NN,CG$320,FALSE))-6),'csapat-ranglista'!$A:$FP,CG$321,FALSE)/8,VLOOKUP(VLOOKUP($A183,csapatok!$A:$NN,CG$320,FALSE),'csapat-ranglista'!$A:$FP,CG$321,FALSE)/4),0)</f>
        <v>0</v>
      </c>
      <c r="CH183" s="223">
        <f>IFERROR(IF(RIGHT(VLOOKUP($A183,csapatok!$A:$NN,CH$320,FALSE),5)="Csere",VLOOKUP(LEFT(VLOOKUP($A183,csapatok!$A:$NN,CH$320,FALSE),LEN(VLOOKUP($A183,csapatok!$A:$NN,CH$320,FALSE))-6),'csapat-ranglista'!$A:$FP,CH$321,FALSE)/8,VLOOKUP(VLOOKUP($A183,csapatok!$A:$NN,CH$320,FALSE),'csapat-ranglista'!$A:$FP,CH$321,FALSE)/4),0)</f>
        <v>0</v>
      </c>
      <c r="CI183" s="223">
        <f>IFERROR(IF(RIGHT(VLOOKUP($A183,csapatok!$A:$NN,CI$320,FALSE),5)="Csere",VLOOKUP(LEFT(VLOOKUP($A183,csapatok!$A:$NN,CI$320,FALSE),LEN(VLOOKUP($A183,csapatok!$A:$NN,CI$320,FALSE))-6),'csapat-ranglista'!$A:$FP,CI$321,FALSE)/8,VLOOKUP(VLOOKUP($A183,csapatok!$A:$NN,CI$320,FALSE),'csapat-ranglista'!$A:$FP,CI$321,FALSE)/4),0)</f>
        <v>0</v>
      </c>
      <c r="CJ183" s="224">
        <f>versenyek!$IQ$11*IFERROR(VLOOKUP(VLOOKUP($A183,versenyek!IP:IR,3,FALSE),szabalyok!$A$16:$B$23,2,FALSE)/4,0)</f>
        <v>0</v>
      </c>
      <c r="CK183" s="224">
        <f>versenyek!$IT$11*IFERROR(VLOOKUP(VLOOKUP($A183,versenyek!IS:IU,3,FALSE),szabalyok!$A$16:$B$23,2,FALSE)/4,0)</f>
        <v>0</v>
      </c>
      <c r="CL183" s="223">
        <f>IFERROR(IF(RIGHT(VLOOKUP($A183,csapatok!$A:$NN,CL$320,FALSE),5)="Csere",VLOOKUP(LEFT(VLOOKUP($A183,csapatok!$A:$NN,CL$320,FALSE),LEN(VLOOKUP($A183,csapatok!$A:$NN,CL$320,FALSE))-6),'csapat-ranglista'!$A:$FP,CL$321,FALSE)/8,VLOOKUP(VLOOKUP($A183,csapatok!$A:$NN,CL$320,FALSE),'csapat-ranglista'!$A:$FP,CL$321,FALSE)/4),0)</f>
        <v>0</v>
      </c>
      <c r="CM183" s="223">
        <f>IFERROR(IF(RIGHT(VLOOKUP($A183,csapatok!$A:$NN,CM$320,FALSE),5)="Csere",VLOOKUP(LEFT(VLOOKUP($A183,csapatok!$A:$NN,CM$320,FALSE),LEN(VLOOKUP($A183,csapatok!$A:$NN,CM$320,FALSE))-6),'csapat-ranglista'!$A:$FP,CM$321,FALSE)/8,VLOOKUP(VLOOKUP($A183,csapatok!$A:$NN,CM$320,FALSE),'csapat-ranglista'!$A:$FP,CM$321,FALSE)/4),0)</f>
        <v>0</v>
      </c>
      <c r="CN183" s="223">
        <f>IFERROR(IF(RIGHT(VLOOKUP($A183,csapatok!$A:$NN,CN$320,FALSE),5)="Csere",VLOOKUP(LEFT(VLOOKUP($A183,csapatok!$A:$NN,CN$320,FALSE),LEN(VLOOKUP($A183,csapatok!$A:$NN,CN$320,FALSE))-6),'csapat-ranglista'!$A:$FP,CN$321,FALSE)/8,VLOOKUP(VLOOKUP($A183,csapatok!$A:$NN,CN$320,FALSE),'csapat-ranglista'!$A:$FP,CN$321,FALSE)/4),0)</f>
        <v>0</v>
      </c>
      <c r="CO183" s="223">
        <f>IFERROR(IF(RIGHT(VLOOKUP($A183,csapatok!$A:$NN,CO$320,FALSE),5)="Csere",VLOOKUP(LEFT(VLOOKUP($A183,csapatok!$A:$NN,CO$320,FALSE),LEN(VLOOKUP($A183,csapatok!$A:$NN,CO$320,FALSE))-6),'csapat-ranglista'!$A:$FP,CO$321,FALSE)/8,VLOOKUP(VLOOKUP($A183,csapatok!$A:$NN,CO$320,FALSE),'csapat-ranglista'!$A:$FP,CO$321,FALSE)/4),0)</f>
        <v>0</v>
      </c>
      <c r="CP183" s="223">
        <f>IFERROR(IF(RIGHT(VLOOKUP($A183,csapatok!$A:$NN,CP$320,FALSE),5)="Csere",VLOOKUP(LEFT(VLOOKUP($A183,csapatok!$A:$NN,CP$320,FALSE),LEN(VLOOKUP($A183,csapatok!$A:$NN,CP$320,FALSE))-6),'csapat-ranglista'!$A:$FP,CP$321,FALSE)/8,VLOOKUP(VLOOKUP($A183,csapatok!$A:$NN,CP$320,FALSE),'csapat-ranglista'!$A:$FP,CP$321,FALSE)/4),0)</f>
        <v>0</v>
      </c>
      <c r="CQ183" s="223">
        <f>IFERROR(IF(RIGHT(VLOOKUP($A183,csapatok!$A:$NN,CQ$320,FALSE),5)="Csere",VLOOKUP(LEFT(VLOOKUP($A183,csapatok!$A:$NN,CQ$320,FALSE),LEN(VLOOKUP($A183,csapatok!$A:$NN,CQ$320,FALSE))-6),'csapat-ranglista'!$A:$FP,CQ$321,FALSE)/8,VLOOKUP(VLOOKUP($A183,csapatok!$A:$NN,CQ$320,FALSE),'csapat-ranglista'!$A:$FP,CQ$321,FALSE)/4),0)</f>
        <v>0</v>
      </c>
      <c r="CR183" s="223">
        <f>IFERROR(IF(RIGHT(VLOOKUP($A183,csapatok!$A:$NN,CR$320,FALSE),5)="Csere",VLOOKUP(LEFT(VLOOKUP($A183,csapatok!$A:$NN,CR$320,FALSE),LEN(VLOOKUP($A183,csapatok!$A:$NN,CR$320,FALSE))-6),'csapat-ranglista'!$A:$FP,CR$321,FALSE)/8,VLOOKUP(VLOOKUP($A183,csapatok!$A:$NN,CR$320,FALSE),'csapat-ranglista'!$A:$FP,CR$321,FALSE)/4),0)</f>
        <v>0</v>
      </c>
      <c r="CS183" s="223">
        <f>IFERROR(IF(RIGHT(VLOOKUP($A183,csapatok!$A:$NN,CS$320,FALSE),5)="Csere",VLOOKUP(LEFT(VLOOKUP($A183,csapatok!$A:$NN,CS$320,FALSE),LEN(VLOOKUP($A183,csapatok!$A:$NN,CS$320,FALSE))-6),'csapat-ranglista'!$A:$FP,CS$321,FALSE)/8,VLOOKUP(VLOOKUP($A183,csapatok!$A:$NN,CS$320,FALSE),'csapat-ranglista'!$A:$FP,CS$321,FALSE)/4),0)</f>
        <v>0</v>
      </c>
      <c r="CT183" s="223">
        <f>IFERROR(IF(RIGHT(VLOOKUP($A183,csapatok!$A:$NN,CT$320,FALSE),5)="Csere",VLOOKUP(LEFT(VLOOKUP($A183,csapatok!$A:$NN,CT$320,FALSE),LEN(VLOOKUP($A183,csapatok!$A:$NN,CT$320,FALSE))-6),'csapat-ranglista'!$A:$FP,CT$321,FALSE)/8,VLOOKUP(VLOOKUP($A183,csapatok!$A:$NN,CT$320,FALSE),'csapat-ranglista'!$A:$FP,CT$321,FALSE)/4),0)</f>
        <v>0</v>
      </c>
      <c r="CU183" s="223">
        <f>IFERROR(IF(RIGHT(VLOOKUP($A183,csapatok!$A:$NN,CU$320,FALSE),5)="Csere",VLOOKUP(LEFT(VLOOKUP($A183,csapatok!$A:$NN,CU$320,FALSE),LEN(VLOOKUP($A183,csapatok!$A:$NN,CU$320,FALSE))-6),'csapat-ranglista'!$A:$FP,CU$321,FALSE)/8,VLOOKUP(VLOOKUP($A183,csapatok!$A:$NN,CU$320,FALSE),'csapat-ranglista'!$A:$FP,CU$321,FALSE)/4),0)</f>
        <v>0</v>
      </c>
      <c r="CV183" s="223">
        <f>IFERROR(IF(RIGHT(VLOOKUP($A183,csapatok!$A:$NN,CV$320,FALSE),5)="Csere",VLOOKUP(LEFT(VLOOKUP($A183,csapatok!$A:$NN,CV$320,FALSE),LEN(VLOOKUP($A183,csapatok!$A:$NN,CV$320,FALSE))-6),'csapat-ranglista'!$A:$FP,CV$321,FALSE)/8,VLOOKUP(VLOOKUP($A183,csapatok!$A:$NN,CV$320,FALSE),'csapat-ranglista'!$A:$FP,CV$321,FALSE)/4),0)</f>
        <v>0</v>
      </c>
      <c r="CW183" s="223">
        <f>IFERROR(IF(RIGHT(VLOOKUP($A183,csapatok!$A:$NN,CW$320,FALSE),5)="Csere",VLOOKUP(LEFT(VLOOKUP($A183,csapatok!$A:$NN,CW$320,FALSE),LEN(VLOOKUP($A183,csapatok!$A:$NN,CW$320,FALSE))-6),'csapat-ranglista'!$A:$FP,CW$321,FALSE)/8,VLOOKUP(VLOOKUP($A183,csapatok!$A:$NN,CW$320,FALSE),'csapat-ranglista'!$A:$FP,CW$321,FALSE)/4),0)</f>
        <v>0</v>
      </c>
      <c r="CX183" s="223">
        <f>IFERROR(IF(RIGHT(VLOOKUP($A183,csapatok!$A:$NN,CX$320,FALSE),5)="Csere",VLOOKUP(LEFT(VLOOKUP($A183,csapatok!$A:$NN,CX$320,FALSE),LEN(VLOOKUP($A183,csapatok!$A:$NN,CX$320,FALSE))-6),'csapat-ranglista'!$A:$FP,CX$321,FALSE)/8,VLOOKUP(VLOOKUP($A183,csapatok!$A:$NN,CX$320,FALSE),'csapat-ranglista'!$A:$FP,CX$321,FALSE)/4),0)</f>
        <v>0</v>
      </c>
      <c r="CY183" s="223">
        <f>IFERROR(IF(RIGHT(VLOOKUP($A183,csapatok!$A:$NN,CY$320,FALSE),5)="Csere",VLOOKUP(LEFT(VLOOKUP($A183,csapatok!$A:$NN,CY$320,FALSE),LEN(VLOOKUP($A183,csapatok!$A:$NN,CY$320,FALSE))-6),'csapat-ranglista'!$A:$FP,CY$321,FALSE)/8,VLOOKUP(VLOOKUP($A183,csapatok!$A:$NN,CY$320,FALSE),'csapat-ranglista'!$A:$FP,CY$321,FALSE)/4),0)</f>
        <v>0</v>
      </c>
      <c r="CZ183" s="223">
        <f>IFERROR(IF(RIGHT(VLOOKUP($A183,csapatok!$A:$NN,CZ$320,FALSE),5)="Csere",VLOOKUP(LEFT(VLOOKUP($A183,csapatok!$A:$NN,CZ$320,FALSE),LEN(VLOOKUP($A183,csapatok!$A:$NN,CZ$320,FALSE))-6),'csapat-ranglista'!$A:$FP,CZ$321,FALSE)/8,VLOOKUP(VLOOKUP($A183,csapatok!$A:$NN,CZ$320,FALSE),'csapat-ranglista'!$A:$FP,CZ$321,FALSE)/4),0)</f>
        <v>0</v>
      </c>
      <c r="DA183" s="223">
        <f>IFERROR(IF(RIGHT(VLOOKUP($A183,csapatok!$A:$NN,DA$320,FALSE),5)="Csere",VLOOKUP(LEFT(VLOOKUP($A183,csapatok!$A:$NN,DA$320,FALSE),LEN(VLOOKUP($A183,csapatok!$A:$NN,DA$320,FALSE))-6),'csapat-ranglista'!$A:$FP,DA$321,FALSE)/8,VLOOKUP(VLOOKUP($A183,csapatok!$A:$NN,DA$320,FALSE),'csapat-ranglista'!$A:$FP,DA$321,FALSE)/4),0)</f>
        <v>0</v>
      </c>
      <c r="DB183" s="223">
        <f>IFERROR(IF(RIGHT(VLOOKUP($A183,csapatok!$A:$NN,DB$320,FALSE),5)="Csere",VLOOKUP(LEFT(VLOOKUP($A183,csapatok!$A:$NN,DB$320,FALSE),LEN(VLOOKUP($A183,csapatok!$A:$NN,DB$320,FALSE))-6),'csapat-ranglista'!$A:$FP,DB$321,FALSE)/8,VLOOKUP(VLOOKUP($A183,csapatok!$A:$NN,DB$320,FALSE),'csapat-ranglista'!$A:$FP,DB$321,FALSE)/4),0)</f>
        <v>0</v>
      </c>
      <c r="DC183" s="223">
        <f>IFERROR(IF(RIGHT(VLOOKUP($A183,csapatok!$A:$NN,DC$320,FALSE),5)="Csere",VLOOKUP(LEFT(VLOOKUP($A183,csapatok!$A:$NN,DC$320,FALSE),LEN(VLOOKUP($A183,csapatok!$A:$NN,DC$320,FALSE))-6),'csapat-ranglista'!$A:$FP,DC$321,FALSE)/8,VLOOKUP(VLOOKUP($A183,csapatok!$A:$NN,DC$320,FALSE),'csapat-ranglista'!$A:$FP,DC$321,FALSE)/4),0)</f>
        <v>0</v>
      </c>
      <c r="DD183" s="223">
        <f>IFERROR(IF(RIGHT(VLOOKUP($A183,csapatok!$A:$NN,DD$320,FALSE),5)="Csere",VLOOKUP(LEFT(VLOOKUP($A183,csapatok!$A:$NN,DD$320,FALSE),LEN(VLOOKUP($A183,csapatok!$A:$NN,DD$320,FALSE))-6),'csapat-ranglista'!$A:$FP,DD$321,FALSE)/8,VLOOKUP(VLOOKUP($A183,csapatok!$A:$NN,DD$320,FALSE),'csapat-ranglista'!$A:$FP,DD$321,FALSE)/4),0)</f>
        <v>0</v>
      </c>
      <c r="DE183" s="223">
        <f>IFERROR(IF(RIGHT(VLOOKUP($A183,csapatok!$A:$NN,DE$320,FALSE),5)="Csere",VLOOKUP(LEFT(VLOOKUP($A183,csapatok!$A:$NN,DE$320,FALSE),LEN(VLOOKUP($A183,csapatok!$A:$NN,DE$320,FALSE))-6),'csapat-ranglista'!$A:$FP,DE$321,FALSE)/8,VLOOKUP(VLOOKUP($A183,csapatok!$A:$NN,DE$320,FALSE),'csapat-ranglista'!$A:$FP,DE$321,FALSE)/4),0)</f>
        <v>0</v>
      </c>
      <c r="DF183" s="223">
        <f>IFERROR(IF(RIGHT(VLOOKUP($A183,csapatok!$A:$NN,DF$320,FALSE),5)="Csere",VLOOKUP(LEFT(VLOOKUP($A183,csapatok!$A:$NN,DF$320,FALSE),LEN(VLOOKUP($A183,csapatok!$A:$NN,DF$320,FALSE))-6),'csapat-ranglista'!$A:$FP,DF$321,FALSE)/8,VLOOKUP(VLOOKUP($A183,csapatok!$A:$NN,DF$320,FALSE),'csapat-ranglista'!$A:$FP,DF$321,FALSE)/4),0)</f>
        <v>0</v>
      </c>
      <c r="DG183" s="223">
        <f>IFERROR(IF(RIGHT(VLOOKUP($A183,csapatok!$A:$NN,DG$320,FALSE),5)="Csere",VLOOKUP(LEFT(VLOOKUP($A183,csapatok!$A:$NN,DG$320,FALSE),LEN(VLOOKUP($A183,csapatok!$A:$NN,DG$320,FALSE))-6),'csapat-ranglista'!$A:$FP,DG$321,FALSE)/8,VLOOKUP(VLOOKUP($A183,csapatok!$A:$NN,DG$320,FALSE),'csapat-ranglista'!$A:$FP,DG$321,FALSE)/4),0)</f>
        <v>0</v>
      </c>
      <c r="DH183" s="223">
        <f>IFERROR(IF(RIGHT(VLOOKUP($A183,csapatok!$A:$NN,DH$320,FALSE),5)="Csere",VLOOKUP(LEFT(VLOOKUP($A183,csapatok!$A:$NN,DH$320,FALSE),LEN(VLOOKUP($A183,csapatok!$A:$NN,DH$320,FALSE))-6),'csapat-ranglista'!$A:$FP,DH$321,FALSE)/8,VLOOKUP(VLOOKUP($A183,csapatok!$A:$NN,DH$320,FALSE),'csapat-ranglista'!$A:$FP,DH$321,FALSE)/4),0)</f>
        <v>0</v>
      </c>
      <c r="DI183" s="223">
        <f>IFERROR(IF(RIGHT(VLOOKUP($A183,csapatok!$A:$NN,DI$320,FALSE),5)="Csere",VLOOKUP(LEFT(VLOOKUP($A183,csapatok!$A:$NN,DI$320,FALSE),LEN(VLOOKUP($A183,csapatok!$A:$NN,DI$320,FALSE))-6),'csapat-ranglista'!$A:$FP,DI$321,FALSE)/8,VLOOKUP(VLOOKUP($A183,csapatok!$A:$NN,DI$320,FALSE),'csapat-ranglista'!$A:$FP,DI$321,FALSE)/4),0)</f>
        <v>0</v>
      </c>
      <c r="DJ183" s="223">
        <f>IFERROR(IF(RIGHT(VLOOKUP($A183,csapatok!$A:$NN,DJ$320,FALSE),5)="Csere",VLOOKUP(LEFT(VLOOKUP($A183,csapatok!$A:$NN,DJ$320,FALSE),LEN(VLOOKUP($A183,csapatok!$A:$NN,DJ$320,FALSE))-6),'csapat-ranglista'!$A:$FP,DJ$321,FALSE)/8,VLOOKUP(VLOOKUP($A183,csapatok!$A:$NN,DJ$320,FALSE),'csapat-ranglista'!$A:$FP,DJ$321,FALSE)/4),0)</f>
        <v>0</v>
      </c>
      <c r="DK183" s="223">
        <f>IFERROR(IF(RIGHT(VLOOKUP($A183,csapatok!$A:$NN,DK$320,FALSE),5)="Csere",VLOOKUP(LEFT(VLOOKUP($A183,csapatok!$A:$NN,DK$320,FALSE),LEN(VLOOKUP($A183,csapatok!$A:$NN,DK$320,FALSE))-6),'csapat-ranglista'!$A:$FP,DK$321,FALSE)/8,VLOOKUP(VLOOKUP($A183,csapatok!$A:$NN,DK$320,FALSE),'csapat-ranglista'!$A:$FP,DK$321,FALSE)/4),0)</f>
        <v>0</v>
      </c>
      <c r="DL183" s="223">
        <f>IFERROR(IF(RIGHT(VLOOKUP($A183,csapatok!$A:$NN,DL$320,FALSE),5)="Csere",VLOOKUP(LEFT(VLOOKUP($A183,csapatok!$A:$NN,DL$320,FALSE),LEN(VLOOKUP($A183,csapatok!$A:$NN,DL$320,FALSE))-6),'csapat-ranglista'!$A:$FP,DL$321,FALSE)/8,VLOOKUP(VLOOKUP($A183,csapatok!$A:$NN,DL$320,FALSE),'csapat-ranglista'!$A:$FP,DL$321,FALSE)/4),0)</f>
        <v>0</v>
      </c>
      <c r="DM183" s="223">
        <f>IFERROR(IF(RIGHT(VLOOKUP($A183,csapatok!$A:$NN,DM$320,FALSE),5)="Csere",VLOOKUP(LEFT(VLOOKUP($A183,csapatok!$A:$NN,DM$320,FALSE),LEN(VLOOKUP($A183,csapatok!$A:$NN,DM$320,FALSE))-6),'csapat-ranglista'!$A:$FP,DM$321,FALSE)/8,VLOOKUP(VLOOKUP($A183,csapatok!$A:$NN,DM$320,FALSE),'csapat-ranglista'!$A:$FP,DM$321,FALSE)/4),0)</f>
        <v>0</v>
      </c>
      <c r="DN183" s="223">
        <f>IFERROR(IF(RIGHT(VLOOKUP($A183,csapatok!$A:$NN,DN$320,FALSE),5)="Csere",VLOOKUP(LEFT(VLOOKUP($A183,csapatok!$A:$NN,DN$320,FALSE),LEN(VLOOKUP($A183,csapatok!$A:$NN,DN$320,FALSE))-6),'csapat-ranglista'!$A:$FP,DN$321,FALSE)/8,VLOOKUP(VLOOKUP($A183,csapatok!$A:$NN,DN$320,FALSE),'csapat-ranglista'!$A:$FP,DN$321,FALSE)/4),0)</f>
        <v>0</v>
      </c>
      <c r="DO183" s="224">
        <f>versenyek!$MF$11*IFERROR(VLOOKUP(VLOOKUP($A183,versenyek!ME:MG,3,FALSE),szabalyok!$A$16:$B$23,2,FALSE)/4,0)</f>
        <v>0</v>
      </c>
      <c r="DP183" s="224">
        <f>versenyek!$MI$11*IFERROR(VLOOKUP(VLOOKUP($A183,versenyek!MH:MJ,3,FALSE),szabalyok!$A$16:$B$23,2,FALSE)/4,0)</f>
        <v>0</v>
      </c>
      <c r="DQ183" s="223">
        <f>IFERROR(IF(RIGHT(VLOOKUP($A183,csapatok!$A:$NN,DQ$320,FALSE),5)="Csere",VLOOKUP(LEFT(VLOOKUP($A183,csapatok!$A:$NN,DQ$320,FALSE),LEN(VLOOKUP($A183,csapatok!$A:$NN,DQ$320,FALSE))-6),'csapat-ranglista'!$A:$FP,DQ$321,FALSE)/8,VLOOKUP(VLOOKUP($A183,csapatok!$A:$NN,DQ$320,FALSE),'csapat-ranglista'!$A:$FP,DQ$321,FALSE)/4),0)</f>
        <v>0</v>
      </c>
      <c r="DR183" s="223">
        <f>IFERROR(IF(RIGHT(VLOOKUP($A183,csapatok!$A:$NN,DR$320,FALSE),5)="Csere",VLOOKUP(LEFT(VLOOKUP($A183,csapatok!$A:$NN,DR$320,FALSE),LEN(VLOOKUP($A183,csapatok!$A:$NN,DR$320,FALSE))-6),'csapat-ranglista'!$A:$FP,DR$321,FALSE)/8,VLOOKUP(VLOOKUP($A183,csapatok!$A:$NN,DR$320,FALSE),'csapat-ranglista'!$A:$FP,DR$321,FALSE)/4),0)</f>
        <v>0</v>
      </c>
      <c r="DS183" s="223">
        <f>IFERROR(IF(RIGHT(VLOOKUP($A183,csapatok!$A:$NN,DS$320,FALSE),5)="Csere",VLOOKUP(LEFT(VLOOKUP($A183,csapatok!$A:$NN,DS$320,FALSE),LEN(VLOOKUP($A183,csapatok!$A:$NN,DS$320,FALSE))-6),'csapat-ranglista'!$A:$FP,DS$321,FALSE)/8,VLOOKUP(VLOOKUP($A183,csapatok!$A:$NN,DS$320,FALSE),'csapat-ranglista'!$A:$FP,DS$321,FALSE)/4),0)</f>
        <v>0</v>
      </c>
      <c r="DT183" s="223">
        <f>IFERROR(IF(RIGHT(VLOOKUP($A183,csapatok!$A:$NN,DT$320,FALSE),5)="Csere",VLOOKUP(LEFT(VLOOKUP($A183,csapatok!$A:$NN,DT$320,FALSE),LEN(VLOOKUP($A183,csapatok!$A:$NN,DT$320,FALSE))-6),'csapat-ranglista'!$A:$FP,DT$321,FALSE)/8,VLOOKUP(VLOOKUP($A183,csapatok!$A:$NN,DT$320,FALSE),'csapat-ranglista'!$A:$FP,DT$321,FALSE)/4),0)</f>
        <v>0</v>
      </c>
      <c r="DU183" s="223">
        <f>IFERROR(IF(RIGHT(VLOOKUP($A183,csapatok!$A:$NN,DU$320,FALSE),5)="Csere",VLOOKUP(LEFT(VLOOKUP($A183,csapatok!$A:$NN,DU$320,FALSE),LEN(VLOOKUP($A183,csapatok!$A:$NN,DU$320,FALSE))-6),'csapat-ranglista'!$A:$FP,DU$321,FALSE)/8,VLOOKUP(VLOOKUP($A183,csapatok!$A:$NN,DU$320,FALSE),'csapat-ranglista'!$A:$FP,DU$321,FALSE)/4),0)</f>
        <v>0</v>
      </c>
      <c r="DV183" s="223">
        <f>IFERROR(IF(RIGHT(VLOOKUP($A183,csapatok!$A:$NN,DV$320,FALSE),5)="Csere",VLOOKUP(LEFT(VLOOKUP($A183,csapatok!$A:$NN,DV$320,FALSE),LEN(VLOOKUP($A183,csapatok!$A:$NN,DV$320,FALSE))-6),'csapat-ranglista'!$A:$FP,DV$321,FALSE)/8,VLOOKUP(VLOOKUP($A183,csapatok!$A:$NN,DV$320,FALSE),'csapat-ranglista'!$A:$FP,DV$321,FALSE)/4),0)</f>
        <v>0</v>
      </c>
      <c r="DW183" s="223">
        <f>IFERROR(IF(RIGHT(VLOOKUP($A183,csapatok!$A:$NN,DW$320,FALSE),5)="Csere",VLOOKUP(LEFT(VLOOKUP($A183,csapatok!$A:$NN,DW$320,FALSE),LEN(VLOOKUP($A183,csapatok!$A:$NN,DW$320,FALSE))-6),'csapat-ranglista'!$A:$FP,DW$321,FALSE)/8,VLOOKUP(VLOOKUP($A183,csapatok!$A:$NN,DW$320,FALSE),'csapat-ranglista'!$A:$FP,DW$321,FALSE)/4),0)</f>
        <v>0</v>
      </c>
      <c r="DX183" s="223">
        <f>IFERROR(IF(RIGHT(VLOOKUP($A183,csapatok!$A:$NN,DX$320,FALSE),5)="Csere",VLOOKUP(LEFT(VLOOKUP($A183,csapatok!$A:$NN,DX$320,FALSE),LEN(VLOOKUP($A183,csapatok!$A:$NN,DX$320,FALSE))-6),'csapat-ranglista'!$A:$FP,DX$321,FALSE)/8,VLOOKUP(VLOOKUP($A183,csapatok!$A:$NN,DX$320,FALSE),'csapat-ranglista'!$A:$FP,DX$321,FALSE)/4),0)</f>
        <v>0</v>
      </c>
      <c r="DY183" s="223">
        <f>IFERROR(IF(RIGHT(VLOOKUP($A183,csapatok!$A:$NN,DY$320,FALSE),5)="Csere",VLOOKUP(LEFT(VLOOKUP($A183,csapatok!$A:$NN,DY$320,FALSE),LEN(VLOOKUP($A183,csapatok!$A:$NN,DY$320,FALSE))-6),'csapat-ranglista'!$A:$FP,DY$321,FALSE)/8,VLOOKUP(VLOOKUP($A183,csapatok!$A:$NN,DY$320,FALSE),'csapat-ranglista'!$A:$FP,DY$321,FALSE)/4),0)</f>
        <v>0</v>
      </c>
      <c r="DZ183" s="223">
        <f>IFERROR(IF(RIGHT(VLOOKUP($A183,csapatok!$A:$NN,DZ$320,FALSE),5)="Csere",VLOOKUP(LEFT(VLOOKUP($A183,csapatok!$A:$NN,DZ$320,FALSE),LEN(VLOOKUP($A183,csapatok!$A:$NN,DZ$320,FALSE))-6),'csapat-ranglista'!$A:$FP,DZ$321,FALSE)/8,VLOOKUP(VLOOKUP($A183,csapatok!$A:$NN,DZ$320,FALSE),'csapat-ranglista'!$A:$FP,DZ$321,FALSE)/4),0)</f>
        <v>0</v>
      </c>
      <c r="EA183" s="223">
        <f>IFERROR(IF(RIGHT(VLOOKUP($A183,csapatok!$A:$NN,EA$320,FALSE),5)="Csere",VLOOKUP(LEFT(VLOOKUP($A183,csapatok!$A:$NN,EA$320,FALSE),LEN(VLOOKUP($A183,csapatok!$A:$NN,EA$320,FALSE))-6),'csapat-ranglista'!$A:$FP,EA$321,FALSE)/8,VLOOKUP(VLOOKUP($A183,csapatok!$A:$NN,EA$320,FALSE),'csapat-ranglista'!$A:$FP,EA$321,FALSE)/4),0)</f>
        <v>0</v>
      </c>
      <c r="EB183" s="223">
        <f>IFERROR(IF(RIGHT(VLOOKUP($A183,csapatok!$A:$NN,EB$320,FALSE),5)="Csere",VLOOKUP(LEFT(VLOOKUP($A183,csapatok!$A:$NN,EB$320,FALSE),LEN(VLOOKUP($A183,csapatok!$A:$NN,EB$320,FALSE))-6),'csapat-ranglista'!$A:$FP,EB$321,FALSE)/8,VLOOKUP(VLOOKUP($A183,csapatok!$A:$NN,EB$320,FALSE),'csapat-ranglista'!$A:$FP,EB$321,FALSE)/4),0)</f>
        <v>0</v>
      </c>
      <c r="EC183" s="223">
        <f>IFERROR(IF(RIGHT(VLOOKUP($A183,csapatok!$A:$NN,EC$320,FALSE),5)="Csere",VLOOKUP(LEFT(VLOOKUP($A183,csapatok!$A:$NN,EC$320,FALSE),LEN(VLOOKUP($A183,csapatok!$A:$NN,EC$320,FALSE))-6),'csapat-ranglista'!$A:$FP,EC$321,FALSE)/8,VLOOKUP(VLOOKUP($A183,csapatok!$A:$NN,EC$320,FALSE),'csapat-ranglista'!$A:$FP,EC$321,FALSE)/4),0)</f>
        <v>0</v>
      </c>
      <c r="ED183" s="223">
        <f>IFERROR(IF(RIGHT(VLOOKUP($A183,csapatok!$A:$NN,ED$320,FALSE),5)="Csere",VLOOKUP(LEFT(VLOOKUP($A183,csapatok!$A:$NN,ED$320,FALSE),LEN(VLOOKUP($A183,csapatok!$A:$NN,ED$320,FALSE))-6),'csapat-ranglista'!$A:$FP,ED$321,FALSE)/8,VLOOKUP(VLOOKUP($A183,csapatok!$A:$NN,ED$320,FALSE),'csapat-ranglista'!$A:$FP,ED$321,FALSE)/4),0)</f>
        <v>0</v>
      </c>
      <c r="EE183" s="223">
        <f>IFERROR(IF(RIGHT(VLOOKUP($A183,csapatok!$A:$NN,EE$320,FALSE),5)="Csere",VLOOKUP(LEFT(VLOOKUP($A183,csapatok!$A:$NN,EE$320,FALSE),LEN(VLOOKUP($A183,csapatok!$A:$NN,EE$320,FALSE))-6),'csapat-ranglista'!$A:$FP,EE$321,FALSE)/8,VLOOKUP(VLOOKUP($A183,csapatok!$A:$NN,EE$320,FALSE),'csapat-ranglista'!$A:$FP,EE$321,FALSE)/4),0)</f>
        <v>0</v>
      </c>
      <c r="EF183" s="223">
        <f>IFERROR(IF(RIGHT(VLOOKUP($A183,csapatok!$A:$NN,EF$320,FALSE),5)="Csere",VLOOKUP(LEFT(VLOOKUP($A183,csapatok!$A:$NN,EF$320,FALSE),LEN(VLOOKUP($A183,csapatok!$A:$NN,EF$320,FALSE))-6),'csapat-ranglista'!$A:$FP,EF$321,FALSE)/8,VLOOKUP(VLOOKUP($A183,csapatok!$A:$NN,EF$320,FALSE),'csapat-ranglista'!$A:$FP,EF$321,FALSE)/4),0)</f>
        <v>0</v>
      </c>
      <c r="EG183" s="223">
        <f>IFERROR(IF(RIGHT(VLOOKUP($A183,csapatok!$A:$NN,EG$320,FALSE),5)="Csere",VLOOKUP(LEFT(VLOOKUP($A183,csapatok!$A:$NN,EG$320,FALSE),LEN(VLOOKUP($A183,csapatok!$A:$NN,EG$320,FALSE))-6),'csapat-ranglista'!$A:$FP,EG$321,FALSE)/8,VLOOKUP(VLOOKUP($A183,csapatok!$A:$NN,EG$320,FALSE),'csapat-ranglista'!$A:$FP,EG$321,FALSE)/4),0)</f>
        <v>0</v>
      </c>
      <c r="EH183" s="223">
        <f>IFERROR(IF(RIGHT(VLOOKUP($A183,csapatok!$A:$NN,EH$320,FALSE),5)="Csere",VLOOKUP(LEFT(VLOOKUP($A183,csapatok!$A:$NN,EH$320,FALSE),LEN(VLOOKUP($A183,csapatok!$A:$NN,EH$320,FALSE))-6),'csapat-ranglista'!$A:$FP,EH$321,FALSE)/8,VLOOKUP(VLOOKUP($A183,csapatok!$A:$NN,EH$320,FALSE),'csapat-ranglista'!$A:$FP,EH$321,FALSE)/4),0)</f>
        <v>0</v>
      </c>
      <c r="EI183" s="223">
        <f>IFERROR(IF(RIGHT(VLOOKUP($A183,csapatok!$A:$NN,EI$320,FALSE),5)="Csere",VLOOKUP(LEFT(VLOOKUP($A183,csapatok!$A:$NN,EI$320,FALSE),LEN(VLOOKUP($A183,csapatok!$A:$NN,EI$320,FALSE))-6),'csapat-ranglista'!$A:$FP,EI$321,FALSE)/8,VLOOKUP(VLOOKUP($A183,csapatok!$A:$NN,EI$320,FALSE),'csapat-ranglista'!$A:$FP,EI$321,FALSE)/4),0)</f>
        <v>0</v>
      </c>
      <c r="EJ183" s="223">
        <f>IFERROR(IF(RIGHT(VLOOKUP($A183,csapatok!$A:$NN,EJ$320,FALSE),5)="Csere",VLOOKUP(LEFT(VLOOKUP($A183,csapatok!$A:$NN,EJ$320,FALSE),LEN(VLOOKUP($A183,csapatok!$A:$NN,EJ$320,FALSE))-6),'csapat-ranglista'!$A:$FP,EJ$321,FALSE)/8,VLOOKUP(VLOOKUP($A183,csapatok!$A:$NN,EJ$320,FALSE),'csapat-ranglista'!$A:$FP,EJ$321,FALSE)/4),0)</f>
        <v>0</v>
      </c>
      <c r="EK183" s="223">
        <f>IFERROR(IF(RIGHT(VLOOKUP($A183,csapatok!$A:$NN,EK$320,FALSE),5)="Csere",VLOOKUP(LEFT(VLOOKUP($A183,csapatok!$A:$NN,EK$320,FALSE),LEN(VLOOKUP($A183,csapatok!$A:$NN,EK$320,FALSE))-6),'csapat-ranglista'!$A:$FP,EK$321,FALSE)/8,VLOOKUP(VLOOKUP($A183,csapatok!$A:$NN,EK$320,FALSE),'csapat-ranglista'!$A:$FP,EK$321,FALSE)/4),0)</f>
        <v>0</v>
      </c>
      <c r="EL183" s="223">
        <f>IFERROR(IF(RIGHT(VLOOKUP($A183,csapatok!$A:$NN,EL$320,FALSE),5)="Csere",VLOOKUP(LEFT(VLOOKUP($A183,csapatok!$A:$NN,EL$320,FALSE),LEN(VLOOKUP($A183,csapatok!$A:$NN,EL$320,FALSE))-6),'csapat-ranglista'!$A:$FP,EL$321,FALSE)/8,VLOOKUP(VLOOKUP($A183,csapatok!$A:$NN,EL$320,FALSE),'csapat-ranglista'!$A:$FP,EL$321,FALSE)/4),0)</f>
        <v>0</v>
      </c>
      <c r="EM183" s="223">
        <f>IFERROR(IF(RIGHT(VLOOKUP($A183,csapatok!$A:$NN,EM$320,FALSE),5)="Csere",VLOOKUP(LEFT(VLOOKUP($A183,csapatok!$A:$NN,EM$320,FALSE),LEN(VLOOKUP($A183,csapatok!$A:$NN,EM$320,FALSE))-6),'csapat-ranglista'!$A:$FP,EM$321,FALSE)/8,VLOOKUP(VLOOKUP($A183,csapatok!$A:$NN,EM$320,FALSE),'csapat-ranglista'!$A:$FP,EM$321,FALSE)/4),0)</f>
        <v>0</v>
      </c>
      <c r="EN183" s="223">
        <f>IFERROR(IF(RIGHT(VLOOKUP($A183,csapatok!$A:$NN,EN$320,FALSE),5)="Csere",VLOOKUP(LEFT(VLOOKUP($A183,csapatok!$A:$NN,EN$320,FALSE),LEN(VLOOKUP($A183,csapatok!$A:$NN,EN$320,FALSE))-6),'csapat-ranglista'!$A:$FP,EN$321,FALSE)/8,VLOOKUP(VLOOKUP($A183,csapatok!$A:$NN,EN$320,FALSE),'csapat-ranglista'!$A:$FP,EN$321,FALSE)/4),0)</f>
        <v>0</v>
      </c>
      <c r="EO183" s="223">
        <f>IFERROR(IF(RIGHT(VLOOKUP($A183,csapatok!$A:$NN,EO$320,FALSE),5)="Csere",VLOOKUP(LEFT(VLOOKUP($A183,csapatok!$A:$NN,EO$320,FALSE),LEN(VLOOKUP($A183,csapatok!$A:$NN,EO$320,FALSE))-6),'csapat-ranglista'!$A:$FP,EO$321,FALSE)/8,VLOOKUP(VLOOKUP($A183,csapatok!$A:$NN,EO$320,FALSE),'csapat-ranglista'!$A:$FP,EO$321,FALSE)/4),0)</f>
        <v>0</v>
      </c>
      <c r="EP183" s="223">
        <f>IFERROR(IF(RIGHT(VLOOKUP($A183,csapatok!$A:$NN,EP$320,FALSE),5)="Csere",VLOOKUP(LEFT(VLOOKUP($A183,csapatok!$A:$NN,EP$320,FALSE),LEN(VLOOKUP($A183,csapatok!$A:$NN,EP$320,FALSE))-6),'csapat-ranglista'!$A:$FP,EP$321,FALSE)/8,VLOOKUP(VLOOKUP($A183,csapatok!$A:$NN,EP$320,FALSE),'csapat-ranglista'!$A:$FP,EP$321,FALSE)/4),0)</f>
        <v>0</v>
      </c>
      <c r="EQ183" s="223">
        <f>IFERROR(IF(RIGHT(VLOOKUP($A183,csapatok!$A:$NN,EQ$320,FALSE),5)="Csere",VLOOKUP(LEFT(VLOOKUP($A183,csapatok!$A:$NN,EQ$320,FALSE),LEN(VLOOKUP($A183,csapatok!$A:$NN,EQ$320,FALSE))-6),'csapat-ranglista'!$A:$FP,EQ$321,FALSE)/8,VLOOKUP(VLOOKUP($A183,csapatok!$A:$NN,EQ$320,FALSE),'csapat-ranglista'!$A:$FP,EQ$321,FALSE)/4),0)</f>
        <v>0</v>
      </c>
      <c r="ER183" s="223">
        <f>IFERROR(IF(RIGHT(VLOOKUP($A183,csapatok!$A:$NN,ER$320,FALSE),5)="Csere",VLOOKUP(LEFT(VLOOKUP($A183,csapatok!$A:$NN,ER$320,FALSE),LEN(VLOOKUP($A183,csapatok!$A:$NN,ER$320,FALSE))-6),'csapat-ranglista'!$A:$FP,ER$321,FALSE)/8,VLOOKUP(VLOOKUP($A183,csapatok!$A:$NN,ER$320,FALSE),'csapat-ranglista'!$A:$FP,ER$321,FALSE)/4),0)</f>
        <v>0</v>
      </c>
      <c r="ES183" s="223">
        <f>IFERROR(IF(RIGHT(VLOOKUP($A183,csapatok!$A:$NN,ES$320,FALSE),5)="Csere",VLOOKUP(LEFT(VLOOKUP($A183,csapatok!$A:$NN,ES$320,FALSE),LEN(VLOOKUP($A183,csapatok!$A:$NN,ES$320,FALSE))-6),'csapat-ranglista'!$A:$FP,ES$321,FALSE)/8,VLOOKUP(VLOOKUP($A183,csapatok!$A:$NN,ES$320,FALSE),'csapat-ranglista'!$A:$FP,ES$321,FALSE)/4),0)</f>
        <v>0</v>
      </c>
      <c r="ET183" s="223">
        <f>IFERROR(IF(RIGHT(VLOOKUP($A183,csapatok!$A:$NN,ET$320,FALSE),5)="Csere",VLOOKUP(LEFT(VLOOKUP($A183,csapatok!$A:$NN,ET$320,FALSE),LEN(VLOOKUP($A183,csapatok!$A:$NN,ET$320,FALSE))-6),'csapat-ranglista'!$A:$FP,ET$321,FALSE)/8,VLOOKUP(VLOOKUP($A183,csapatok!$A:$NN,ET$320,FALSE),'csapat-ranglista'!$A:$FP,ET$321,FALSE)/4),0)</f>
        <v>0</v>
      </c>
      <c r="EU183" s="223">
        <f>IFERROR(IF(RIGHT(VLOOKUP($A183,csapatok!$A:$NN,EU$320,FALSE),5)="Csere",VLOOKUP(LEFT(VLOOKUP($A183,csapatok!$A:$NN,EU$320,FALSE),LEN(VLOOKUP($A183,csapatok!$A:$NN,EU$320,FALSE))-6),'csapat-ranglista'!$A:$FP,EU$321,FALSE)/8,VLOOKUP(VLOOKUP($A183,csapatok!$A:$NN,EU$320,FALSE),'csapat-ranglista'!$A:$FP,EU$321,FALSE)/4),0)</f>
        <v>0</v>
      </c>
      <c r="EV183" s="223">
        <f>IFERROR(IF(RIGHT(VLOOKUP($A183,csapatok!$A:$NN,EV$320,FALSE),5)="Csere",VLOOKUP(LEFT(VLOOKUP($A183,csapatok!$A:$NN,EV$320,FALSE),LEN(VLOOKUP($A183,csapatok!$A:$NN,EV$320,FALSE))-6),'csapat-ranglista'!$A:$FP,EV$321,FALSE)/8,VLOOKUP(VLOOKUP($A183,csapatok!$A:$NN,EV$320,FALSE),'csapat-ranglista'!$A:$FP,EV$321,FALSE)/4),0)</f>
        <v>0</v>
      </c>
      <c r="EW183" s="223">
        <f>IFERROR(IF(RIGHT(VLOOKUP($A183,csapatok!$A:$NN,EW$320,FALSE),5)="Csere",VLOOKUP(LEFT(VLOOKUP($A183,csapatok!$A:$NN,EW$320,FALSE),LEN(VLOOKUP($A183,csapatok!$A:$NN,EW$320,FALSE))-6),'csapat-ranglista'!$A:$FP,EW$321,FALSE)/8,VLOOKUP(VLOOKUP($A183,csapatok!$A:$NN,EW$320,FALSE),'csapat-ranglista'!$A:$FP,EW$321,FALSE)/4),0)</f>
        <v>0</v>
      </c>
      <c r="EX183" s="223">
        <f>IFERROR(IF(RIGHT(VLOOKUP($A183,csapatok!$A:$NN,EX$320,FALSE),5)="Csere",VLOOKUP(LEFT(VLOOKUP($A183,csapatok!$A:$NN,EX$320,FALSE),LEN(VLOOKUP($A183,csapatok!$A:$NN,EX$320,FALSE))-6),'csapat-ranglista'!$A:$FP,EX$321,FALSE)/8,VLOOKUP(VLOOKUP($A183,csapatok!$A:$NN,EX$320,FALSE),'csapat-ranglista'!$A:$FP,EX$321,FALSE)/4),0)</f>
        <v>0</v>
      </c>
      <c r="EY183" s="223">
        <f>IFERROR(IF(RIGHT(VLOOKUP($A183,csapatok!$A:$NN,EY$320,FALSE),5)="Csere",VLOOKUP(LEFT(VLOOKUP($A183,csapatok!$A:$NN,EY$320,FALSE),LEN(VLOOKUP($A183,csapatok!$A:$NN,EY$320,FALSE))-6),'csapat-ranglista'!$A:$FP,EY$321,FALSE)/8,VLOOKUP(VLOOKUP($A183,csapatok!$A:$NN,EY$320,FALSE),'csapat-ranglista'!$A:$FP,EY$321,FALSE)/4),0)</f>
        <v>0</v>
      </c>
      <c r="EZ183" s="223">
        <f>IFERROR(IF(RIGHT(VLOOKUP($A183,csapatok!$A:$NN,EZ$320,FALSE),5)="Csere",VLOOKUP(LEFT(VLOOKUP($A183,csapatok!$A:$NN,EZ$320,FALSE),LEN(VLOOKUP($A183,csapatok!$A:$NN,EZ$320,FALSE))-6),'csapat-ranglista'!$A:$FP,EZ$321,FALSE)/8,VLOOKUP(VLOOKUP($A183,csapatok!$A:$NN,EZ$320,FALSE),'csapat-ranglista'!$A:$FP,EZ$321,FALSE)/4),0)</f>
        <v>0</v>
      </c>
      <c r="FA183" s="223">
        <f>IFERROR(IF(RIGHT(VLOOKUP($A183,csapatok!$A:$NN,FA$320,FALSE),5)="Csere",VLOOKUP(LEFT(VLOOKUP($A183,csapatok!$A:$NN,FA$320,FALSE),LEN(VLOOKUP($A183,csapatok!$A:$NN,FA$320,FALSE))-6),'csapat-ranglista'!$A:$FP,FA$321,FALSE)/8,VLOOKUP(VLOOKUP($A183,csapatok!$A:$NN,FA$320,FALSE),'csapat-ranglista'!$A:$FP,FA$321,FALSE)/4),0)</f>
        <v>0</v>
      </c>
      <c r="FB183" s="223">
        <f>IFERROR(IF(RIGHT(VLOOKUP($A183,csapatok!$A:$NN,FB$320,FALSE),5)="Csere",VLOOKUP(LEFT(VLOOKUP($A183,csapatok!$A:$NN,FB$320,FALSE),LEN(VLOOKUP($A183,csapatok!$A:$NN,FB$320,FALSE))-6),'csapat-ranglista'!$A:$FP,FB$321,FALSE)/8,VLOOKUP(VLOOKUP($A183,csapatok!$A:$NN,FB$320,FALSE),'csapat-ranglista'!$A:$FP,FB$321,FALSE)/4),0)</f>
        <v>0</v>
      </c>
      <c r="FC183" s="223">
        <f>IFERROR(IF(RIGHT(VLOOKUP($A183,csapatok!$A:$NN,FC$320,FALSE),5)="Csere",VLOOKUP(LEFT(VLOOKUP($A183,csapatok!$A:$NN,FC$320,FALSE),LEN(VLOOKUP($A183,csapatok!$A:$NN,FC$320,FALSE))-6),'csapat-ranglista'!$A:$FP,FC$321,FALSE)/8,VLOOKUP(VLOOKUP($A183,csapatok!$A:$NN,FC$320,FALSE),'csapat-ranglista'!$A:$FP,FC$321,FALSE)/4),0)</f>
        <v>0</v>
      </c>
      <c r="FD183" s="224">
        <f>versenyek!$QY$11*IFERROR(VLOOKUP(VLOOKUP($A183,versenyek!QX:QZ,3,FALSE),szabalyok!$A$16:$B$23,2,FALSE)/4,0)</f>
        <v>0</v>
      </c>
      <c r="FE183" s="224">
        <f>versenyek!$RB$11*IFERROR(VLOOKUP(VLOOKUP($A183,versenyek!RA:RC,3,FALSE),szabalyok!$A$16:$B$23,2,FALSE)/4,0)</f>
        <v>0</v>
      </c>
      <c r="FF183" s="223">
        <f>IFERROR(IF(RIGHT(VLOOKUP($A183,csapatok!$A:$NN,FF$320,FALSE),5)="Csere",VLOOKUP(LEFT(VLOOKUP($A183,csapatok!$A:$NN,FF$320,FALSE),LEN(VLOOKUP($A183,csapatok!$A:$NN,FF$320,FALSE))-6),'csapat-ranglista'!$A:$FP,FF$321,FALSE)/8,VLOOKUP(VLOOKUP($A183,csapatok!$A:$NN,FF$320,FALSE),'csapat-ranglista'!$A:$FP,FF$321,FALSE)/4),0)</f>
        <v>0</v>
      </c>
      <c r="FG183" s="223">
        <f>IFERROR(IF(RIGHT(VLOOKUP($A183,csapatok!$A:$NN,FG$320,FALSE),5)="Csere",VLOOKUP(LEFT(VLOOKUP($A183,csapatok!$A:$NN,FG$320,FALSE),LEN(VLOOKUP($A183,csapatok!$A:$NN,FG$320,FALSE))-6),'csapat-ranglista'!$A:$FP,FG$321,FALSE)/8,VLOOKUP(VLOOKUP($A183,csapatok!$A:$NN,FG$320,FALSE),'csapat-ranglista'!$A:$FP,FG$321,FALSE)/4),0)</f>
        <v>0</v>
      </c>
      <c r="FH183" s="223">
        <f>IFERROR(IF(RIGHT(VLOOKUP($A183,csapatok!$A:$NN,FH$320,FALSE),5)="Csere",VLOOKUP(LEFT(VLOOKUP($A183,csapatok!$A:$NN,FH$320,FALSE),LEN(VLOOKUP($A183,csapatok!$A:$NN,FH$320,FALSE))-6),'csapat-ranglista'!$A:$FP,FH$321,FALSE)/8,VLOOKUP(VLOOKUP($A183,csapatok!$A:$NN,FH$320,FALSE),'csapat-ranglista'!$A:$FP,FH$321,FALSE)/4),0)</f>
        <v>0</v>
      </c>
      <c r="FI183" s="223">
        <f>IFERROR(IF(RIGHT(VLOOKUP($A183,csapatok!$A:$NN,FI$320,FALSE),5)="Csere",VLOOKUP(LEFT(VLOOKUP($A183,csapatok!$A:$NN,FI$320,FALSE),LEN(VLOOKUP($A183,csapatok!$A:$NN,FI$320,FALSE))-6),'csapat-ranglista'!$A:$FP,FI$321,FALSE)/8,VLOOKUP(VLOOKUP($A183,csapatok!$A:$NN,FI$320,FALSE),'csapat-ranglista'!$A:$FP,FI$321,FALSE)/4),0)</f>
        <v>0</v>
      </c>
      <c r="FJ183" s="223">
        <f>IFERROR(IF(RIGHT(VLOOKUP($A183,csapatok!$A:$NN,FJ$320,FALSE),5)="Csere",VLOOKUP(LEFT(VLOOKUP($A183,csapatok!$A:$NN,FJ$320,FALSE),LEN(VLOOKUP($A183,csapatok!$A:$NN,FJ$320,FALSE))-6),'csapat-ranglista'!$A:$FP,FJ$321,FALSE)/8,VLOOKUP(VLOOKUP($A183,csapatok!$A:$NN,FJ$320,FALSE),'csapat-ranglista'!$A:$FP,FJ$321,FALSE)/4),0)</f>
        <v>0</v>
      </c>
      <c r="FK183" s="223">
        <f>IFERROR(IF(RIGHT(VLOOKUP($A183,csapatok!$A:$NN,FK$320,FALSE),5)="Csere",VLOOKUP(LEFT(VLOOKUP($A183,csapatok!$A:$NN,FK$320,FALSE),LEN(VLOOKUP($A183,csapatok!$A:$NN,FK$320,FALSE))-6),'csapat-ranglista'!$A:$FP,FK$321,FALSE)/8,VLOOKUP(VLOOKUP($A183,csapatok!$A:$NN,FK$320,FALSE),'csapat-ranglista'!$A:$FP,FK$321,FALSE)/4),0)</f>
        <v>0</v>
      </c>
      <c r="FL183" s="223">
        <f>IFERROR(IF(RIGHT(VLOOKUP($A183,csapatok!$A:$NN,FL$320,FALSE),5)="Csere",VLOOKUP(LEFT(VLOOKUP($A183,csapatok!$A:$NN,FL$320,FALSE),LEN(VLOOKUP($A183,csapatok!$A:$NN,FL$320,FALSE))-6),'csapat-ranglista'!$A:$FP,FL$321,FALSE)/8,VLOOKUP(VLOOKUP($A183,csapatok!$A:$NN,FL$320,FALSE),'csapat-ranglista'!$A:$FP,FL$321,FALSE)/4),0)</f>
        <v>0</v>
      </c>
      <c r="FM183" s="223">
        <f>IFERROR(IF(RIGHT(VLOOKUP($A183,csapatok!$A:$NN,FM$320,FALSE),5)="Csere",VLOOKUP(LEFT(VLOOKUP($A183,csapatok!$A:$NN,FM$320,FALSE),LEN(VLOOKUP($A183,csapatok!$A:$NN,FM$320,FALSE))-6),'csapat-ranglista'!$A:$FP,FM$321,FALSE)/8,VLOOKUP(VLOOKUP($A183,csapatok!$A:$NN,FM$320,FALSE),'csapat-ranglista'!$A:$FP,FM$321,FALSE)/4),0)</f>
        <v>0</v>
      </c>
      <c r="FN183" s="223">
        <f>IFERROR(IF(RIGHT(VLOOKUP($A183,csapatok!$A:$NN,FN$320,FALSE),5)="Csere",VLOOKUP(LEFT(VLOOKUP($A183,csapatok!$A:$NN,FN$320,FALSE),LEN(VLOOKUP($A183,csapatok!$A:$NN,FN$320,FALSE))-6),'csapat-ranglista'!$A:$FP,FN$321,FALSE)/8,VLOOKUP(VLOOKUP($A183,csapatok!$A:$NN,FN$320,FALSE),'csapat-ranglista'!$A:$FP,FN$321,FALSE)/4),0)</f>
        <v>0</v>
      </c>
      <c r="FO183" s="223">
        <f>IFERROR(IF(RIGHT(VLOOKUP($A183,csapatok!$A:$NN,FO$320,FALSE),5)="Csere",VLOOKUP(LEFT(VLOOKUP($A183,csapatok!$A:$NN,FO$320,FALSE),LEN(VLOOKUP($A183,csapatok!$A:$NN,FO$320,FALSE))-6),'csapat-ranglista'!$A:$FP,FO$321,FALSE)/8,VLOOKUP(VLOOKUP($A183,csapatok!$A:$NN,FO$320,FALSE),'csapat-ranglista'!$A:$FP,FO$321,FALSE)/4),0)</f>
        <v>0</v>
      </c>
      <c r="FP183" s="223">
        <f>IFERROR(IF(RIGHT(VLOOKUP($A183,csapatok!$A:$NN,FP$320,FALSE),5)="Csere",VLOOKUP(LEFT(VLOOKUP($A183,csapatok!$A:$NN,FP$320,FALSE),LEN(VLOOKUP($A183,csapatok!$A:$NN,FP$320,FALSE))-6),'csapat-ranglista'!$A:$FP,FP$321,FALSE)/8,VLOOKUP(VLOOKUP($A183,csapatok!$A:$NN,FP$320,FALSE),'csapat-ranglista'!$A:$FP,FP$321,FALSE)/4),0)</f>
        <v>0</v>
      </c>
      <c r="FQ183" s="223">
        <f>IFERROR(IF(RIGHT(VLOOKUP($A183,csapatok!$A:$NN,FQ$320,FALSE),5)="Csere",VLOOKUP(LEFT(VLOOKUP($A183,csapatok!$A:$NN,FQ$320,FALSE),LEN(VLOOKUP($A183,csapatok!$A:$NN,FQ$320,FALSE))-6),'csapat-ranglista'!$A:$FP,FQ$321,FALSE)/8,VLOOKUP(VLOOKUP($A183,csapatok!$A:$NN,FQ$320,FALSE),'csapat-ranglista'!$A:$FP,FQ$321,FALSE)/4),0)</f>
        <v>0</v>
      </c>
      <c r="FR183" s="223">
        <f>IFERROR(IF(RIGHT(VLOOKUP($A183,csapatok!$A:$NN,FR$320,FALSE),5)="Csere",VLOOKUP(LEFT(VLOOKUP($A183,csapatok!$A:$NN,FR$320,FALSE),LEN(VLOOKUP($A183,csapatok!$A:$NN,FR$320,FALSE))-6),'csapat-ranglista'!$A:$FP,FR$321,FALSE)/8,VLOOKUP(VLOOKUP($A183,csapatok!$A:$NN,FR$320,FALSE),'csapat-ranglista'!$A:$FP,FR$321,FALSE)/4),0)</f>
        <v>0</v>
      </c>
      <c r="FS183" s="223">
        <f>IFERROR(IF(RIGHT(VLOOKUP($A183,csapatok!$A:$NN,FS$320,FALSE),5)="Csere",VLOOKUP(LEFT(VLOOKUP($A183,csapatok!$A:$NN,FS$320,FALSE),LEN(VLOOKUP($A183,csapatok!$A:$NN,FS$320,FALSE))-6),'csapat-ranglista'!$A:$FP,FS$321,FALSE)/8,VLOOKUP(VLOOKUP($A183,csapatok!$A:$NN,FS$320,FALSE),'csapat-ranglista'!$A:$FP,FS$321,FALSE)/4),0)</f>
        <v>0</v>
      </c>
      <c r="FT183" s="223">
        <f>IFERROR(IF(RIGHT(VLOOKUP($A183,csapatok!$A:$NN,FT$320,FALSE),5)="Csere",VLOOKUP(LEFT(VLOOKUP($A183,csapatok!$A:$NN,FT$320,FALSE),LEN(VLOOKUP($A183,csapatok!$A:$NN,FT$320,FALSE))-6),'csapat-ranglista'!$A:$FP,FT$321,FALSE)/8,VLOOKUP(VLOOKUP($A183,csapatok!$A:$NN,FT$320,FALSE),'csapat-ranglista'!$A:$FP,FT$321,FALSE)/4),0)</f>
        <v>0</v>
      </c>
      <c r="FU183" s="223">
        <f>IFERROR(IF(RIGHT(VLOOKUP($A183,csapatok!$A:$NN,FU$320,FALSE),5)="Csere",VLOOKUP(LEFT(VLOOKUP($A183,csapatok!$A:$NN,FU$320,FALSE),LEN(VLOOKUP($A183,csapatok!$A:$NN,FU$320,FALSE))-6),'csapat-ranglista'!$A:$FP,FU$321,FALSE)/8,VLOOKUP(VLOOKUP($A183,csapatok!$A:$NN,FU$320,FALSE),'csapat-ranglista'!$A:$FP,FU$321,FALSE)/4),0)</f>
        <v>0</v>
      </c>
      <c r="FV183" s="223">
        <f>IFERROR(IF(RIGHT(VLOOKUP($A183,csapatok!$A:$NN,FV$320,FALSE),5)="Csere",VLOOKUP(LEFT(VLOOKUP($A183,csapatok!$A:$NN,FV$320,FALSE),LEN(VLOOKUP($A183,csapatok!$A:$NN,FV$320,FALSE))-6),'csapat-ranglista'!$A:$FP,FV$321,FALSE)/8,VLOOKUP(VLOOKUP($A183,csapatok!$A:$NN,FV$320,FALSE),'csapat-ranglista'!$A:$FP,FV$321,FALSE)/4),0)</f>
        <v>0</v>
      </c>
      <c r="FW183" s="223">
        <f>IFERROR(IF(RIGHT(VLOOKUP($A183,csapatok!$A:$NN,FW$320,FALSE),5)="Csere",VLOOKUP(LEFT(VLOOKUP($A183,csapatok!$A:$NN,FW$320,FALSE),LEN(VLOOKUP($A183,csapatok!$A:$NN,FW$320,FALSE))-6),'csapat-ranglista'!$A:$FP,FW$321,FALSE)/8,VLOOKUP(VLOOKUP($A183,csapatok!$A:$NN,FW$320,FALSE),'csapat-ranglista'!$A:$FP,FW$321,FALSE)/4),0)</f>
        <v>0</v>
      </c>
      <c r="FX183" s="223">
        <f>IFERROR(IF(RIGHT(VLOOKUP($A183,csapatok!$A:$NN,FX$320,FALSE),5)="Csere",VLOOKUP(LEFT(VLOOKUP($A183,csapatok!$A:$NN,FX$320,FALSE),LEN(VLOOKUP($A183,csapatok!$A:$NN,FX$320,FALSE))-6),'csapat-ranglista'!$A:$FP,FX$321,FALSE)/8,VLOOKUP(VLOOKUP($A183,csapatok!$A:$NN,FX$320,FALSE),'csapat-ranglista'!$A:$FP,FX$321,FALSE)/4),0)</f>
        <v>0</v>
      </c>
      <c r="FY183" s="223">
        <f>IFERROR(IF(RIGHT(VLOOKUP($A183,csapatok!$A:$NN,FY$320,FALSE),5)="Csere",VLOOKUP(LEFT(VLOOKUP($A183,csapatok!$A:$NN,FY$320,FALSE),LEN(VLOOKUP($A183,csapatok!$A:$NN,FY$320,FALSE))-6),'csapat-ranglista'!$A:$FP,FY$321,FALSE)/8,VLOOKUP(VLOOKUP($A183,csapatok!$A:$NN,FY$320,FALSE),'csapat-ranglista'!$A:$FP,FY$321,FALSE)/4),0)</f>
        <v>0</v>
      </c>
      <c r="FZ183" s="223">
        <f>IFERROR(IF(RIGHT(VLOOKUP($A183,csapatok!$A:$NN,FZ$320,FALSE),5)="Csere",VLOOKUP(LEFT(VLOOKUP($A183,csapatok!$A:$NN,FZ$320,FALSE),LEN(VLOOKUP($A183,csapatok!$A:$NN,FZ$320,FALSE))-6),'csapat-ranglista'!$A:$FP,FZ$321,FALSE)/8,VLOOKUP(VLOOKUP($A183,csapatok!$A:$NN,FZ$320,FALSE),'csapat-ranglista'!$A:$FP,FZ$321,FALSE)/4),0)</f>
        <v>0</v>
      </c>
      <c r="GA183" s="223">
        <f>IFERROR(IF(RIGHT(VLOOKUP($A183,csapatok!$A:$NN,GA$320,FALSE),5)="Csere",VLOOKUP(LEFT(VLOOKUP($A183,csapatok!$A:$NN,GA$320,FALSE),LEN(VLOOKUP($A183,csapatok!$A:$NN,GA$320,FALSE))-6),'csapat-ranglista'!$A:$FP,GA$321,FALSE)/8,VLOOKUP(VLOOKUP($A183,csapatok!$A:$NN,GA$320,FALSE),'csapat-ranglista'!$A:$FP,GA$321,FALSE)/4),0)</f>
        <v>0</v>
      </c>
      <c r="GB183" s="223">
        <f>IFERROR(IF(RIGHT(VLOOKUP($A183,csapatok!$A:$NN,GB$320,FALSE),5)="Csere",VLOOKUP(LEFT(VLOOKUP($A183,csapatok!$A:$NN,GB$320,FALSE),LEN(VLOOKUP($A183,csapatok!$A:$NN,GB$320,FALSE))-6),'csapat-ranglista'!$A:$FP,GB$321,FALSE)/8,VLOOKUP(VLOOKUP($A183,csapatok!$A:$NN,GB$320,FALSE),'csapat-ranglista'!$A:$FP,GB$321,FALSE)/4),0)</f>
        <v>0</v>
      </c>
      <c r="GC183" s="223">
        <f>IFERROR(IF(RIGHT(VLOOKUP($A183,csapatok!$A:$NN,GC$320,FALSE),5)="Csere",VLOOKUP(LEFT(VLOOKUP($A183,csapatok!$A:$NN,GC$320,FALSE),LEN(VLOOKUP($A183,csapatok!$A:$NN,GC$320,FALSE))-6),'csapat-ranglista'!$A:$FP,GC$321,FALSE)/8,VLOOKUP(VLOOKUP($A183,csapatok!$A:$NN,GC$320,FALSE),'csapat-ranglista'!$A:$FP,GC$321,FALSE)/4),0)</f>
        <v>0</v>
      </c>
      <c r="GD183" s="247">
        <f>SUM(EQ183:GC183)</f>
        <v>0</v>
      </c>
    </row>
    <row r="184" spans="1:186">
      <c r="A184" s="32" t="s">
        <v>728</v>
      </c>
      <c r="B184" s="131">
        <v>33133</v>
      </c>
      <c r="C184" s="131" t="str">
        <f>IF(B184=0,"",IF(B184&lt;$C$1,"felnőtt","ifi"))</f>
        <v>felnőtt</v>
      </c>
      <c r="D184" s="32" t="s">
        <v>9</v>
      </c>
      <c r="E184" s="45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>
        <f>IFERROR(IF(RIGHT(VLOOKUP($A184,csapatok!$A:$BL,X$320,FALSE),5)="Csere",VLOOKUP(LEFT(VLOOKUP($A184,csapatok!$A:$BL,X$320,FALSE),LEN(VLOOKUP($A184,csapatok!$A:$BL,X$320,FALSE))-6),'csapat-ranglista'!$A:$FP,X$321,FALSE)/8,VLOOKUP(VLOOKUP($A184,csapatok!$A:$BL,X$320,FALSE),'csapat-ranglista'!$A:$FP,X$321,FALSE)/4),0)</f>
        <v>0</v>
      </c>
      <c r="Y184" s="32">
        <f>IFERROR(IF(RIGHT(VLOOKUP($A184,csapatok!$A:$BL,Y$320,FALSE),5)="Csere",VLOOKUP(LEFT(VLOOKUP($A184,csapatok!$A:$BL,Y$320,FALSE),LEN(VLOOKUP($A184,csapatok!$A:$BL,Y$320,FALSE))-6),'csapat-ranglista'!$A:$FP,Y$321,FALSE)/8,VLOOKUP(VLOOKUP($A184,csapatok!$A:$BL,Y$320,FALSE),'csapat-ranglista'!$A:$FP,Y$321,FALSE)/4),0)</f>
        <v>0</v>
      </c>
      <c r="Z184" s="32">
        <f>IFERROR(IF(RIGHT(VLOOKUP($A184,csapatok!$A:$BL,Z$320,FALSE),5)="Csere",VLOOKUP(LEFT(VLOOKUP($A184,csapatok!$A:$BL,Z$320,FALSE),LEN(VLOOKUP($A184,csapatok!$A:$BL,Z$320,FALSE))-6),'csapat-ranglista'!$A:$FP,Z$321,FALSE)/8,VLOOKUP(VLOOKUP($A184,csapatok!$A:$BL,Z$320,FALSE),'csapat-ranglista'!$A:$FP,Z$321,FALSE)/4),0)</f>
        <v>0</v>
      </c>
      <c r="AA184" s="32">
        <f>IFERROR(IF(RIGHT(VLOOKUP($A184,csapatok!$A:$BL,AA$320,FALSE),5)="Csere",VLOOKUP(LEFT(VLOOKUP($A184,csapatok!$A:$BL,AA$320,FALSE),LEN(VLOOKUP($A184,csapatok!$A:$BL,AA$320,FALSE))-6),'csapat-ranglista'!$A:$FP,AA$321,FALSE)/8,VLOOKUP(VLOOKUP($A184,csapatok!$A:$BL,AA$320,FALSE),'csapat-ranglista'!$A:$FP,AA$321,FALSE)/4),0)</f>
        <v>0</v>
      </c>
      <c r="AB184" s="223">
        <f>IFERROR(IF(RIGHT(VLOOKUP($A184,csapatok!$A:$BL,AB$320,FALSE),5)="Csere",VLOOKUP(LEFT(VLOOKUP($A184,csapatok!$A:$BL,AB$320,FALSE),LEN(VLOOKUP($A184,csapatok!$A:$BL,AB$320,FALSE))-6),'csapat-ranglista'!$A:$FP,AB$321,FALSE)/8,VLOOKUP(VLOOKUP($A184,csapatok!$A:$BL,AB$320,FALSE),'csapat-ranglista'!$A:$FP,AB$321,FALSE)/4),0)</f>
        <v>0</v>
      </c>
      <c r="AC184" s="223">
        <f>IFERROR(IF(RIGHT(VLOOKUP($A184,csapatok!$A:$BL,AC$320,FALSE),5)="Csere",VLOOKUP(LEFT(VLOOKUP($A184,csapatok!$A:$BL,AC$320,FALSE),LEN(VLOOKUP($A184,csapatok!$A:$BL,AC$320,FALSE))-6),'csapat-ranglista'!$A:$FP,AC$321,FALSE)/8,VLOOKUP(VLOOKUP($A184,csapatok!$A:$BL,AC$320,FALSE),'csapat-ranglista'!$A:$FP,AC$321,FALSE)/4),0)</f>
        <v>0</v>
      </c>
      <c r="AD184" s="223">
        <f>IFERROR(IF(RIGHT(VLOOKUP($A184,csapatok!$A:$BL,AD$320,FALSE),5)="Csere",VLOOKUP(LEFT(VLOOKUP($A184,csapatok!$A:$BL,AD$320,FALSE),LEN(VLOOKUP($A184,csapatok!$A:$BL,AD$320,FALSE))-6),'csapat-ranglista'!$A:$FP,AD$321,FALSE)/8,VLOOKUP(VLOOKUP($A184,csapatok!$A:$BL,AD$320,FALSE),'csapat-ranglista'!$A:$FP,AD$321,FALSE)/4),0)</f>
        <v>0</v>
      </c>
      <c r="AE184" s="223">
        <f>IFERROR(IF(RIGHT(VLOOKUP($A184,csapatok!$A:$BL,AE$320,FALSE),5)="Csere",VLOOKUP(LEFT(VLOOKUP($A184,csapatok!$A:$BL,AE$320,FALSE),LEN(VLOOKUP($A184,csapatok!$A:$BL,AE$320,FALSE))-6),'csapat-ranglista'!$A:$FP,AE$321,FALSE)/8,VLOOKUP(VLOOKUP($A184,csapatok!$A:$BL,AE$320,FALSE),'csapat-ranglista'!$A:$FP,AE$321,FALSE)/4),0)</f>
        <v>0</v>
      </c>
      <c r="AF184" s="223">
        <f>IFERROR(IF(RIGHT(VLOOKUP($A184,csapatok!$A:$BL,AF$320,FALSE),5)="Csere",VLOOKUP(LEFT(VLOOKUP($A184,csapatok!$A:$BL,AF$320,FALSE),LEN(VLOOKUP($A184,csapatok!$A:$BL,AF$320,FALSE))-6),'csapat-ranglista'!$A:$FP,AF$321,FALSE)/8,VLOOKUP(VLOOKUP($A184,csapatok!$A:$BL,AF$320,FALSE),'csapat-ranglista'!$A:$FP,AF$321,FALSE)/4),0)</f>
        <v>0</v>
      </c>
      <c r="AG184" s="223">
        <f>IFERROR(IF(RIGHT(VLOOKUP($A184,csapatok!$A:$BL,AG$320,FALSE),5)="Csere",VLOOKUP(LEFT(VLOOKUP($A184,csapatok!$A:$BL,AG$320,FALSE),LEN(VLOOKUP($A184,csapatok!$A:$BL,AG$320,FALSE))-6),'csapat-ranglista'!$A:$FP,AG$321,FALSE)/8,VLOOKUP(VLOOKUP($A184,csapatok!$A:$BL,AG$320,FALSE),'csapat-ranglista'!$A:$FP,AG$321,FALSE)/4),0)</f>
        <v>0</v>
      </c>
      <c r="AH184" s="223">
        <f>IFERROR(IF(RIGHT(VLOOKUP($A184,csapatok!$A:$BL,AH$320,FALSE),5)="Csere",VLOOKUP(LEFT(VLOOKUP($A184,csapatok!$A:$BL,AH$320,FALSE),LEN(VLOOKUP($A184,csapatok!$A:$BL,AH$320,FALSE))-6),'csapat-ranglista'!$A:$FP,AH$321,FALSE)/8,VLOOKUP(VLOOKUP($A184,csapatok!$A:$BL,AH$320,FALSE),'csapat-ranglista'!$A:$FP,AH$321,FALSE)/4),0)</f>
        <v>0</v>
      </c>
      <c r="AI184" s="223">
        <f>IFERROR(IF(RIGHT(VLOOKUP($A184,csapatok!$A:$BL,AI$320,FALSE),5)="Csere",VLOOKUP(LEFT(VLOOKUP($A184,csapatok!$A:$BL,AI$320,FALSE),LEN(VLOOKUP($A184,csapatok!$A:$BL,AI$320,FALSE))-6),'csapat-ranglista'!$A:$FP,AI$321,FALSE)/8,VLOOKUP(VLOOKUP($A184,csapatok!$A:$BL,AI$320,FALSE),'csapat-ranglista'!$A:$FP,AI$321,FALSE)/4),0)</f>
        <v>0</v>
      </c>
      <c r="AJ184" s="223">
        <f>IFERROR(IF(RIGHT(VLOOKUP($A184,csapatok!$A:$BL,AJ$320,FALSE),5)="Csere",VLOOKUP(LEFT(VLOOKUP($A184,csapatok!$A:$BL,AJ$320,FALSE),LEN(VLOOKUP($A184,csapatok!$A:$BL,AJ$320,FALSE))-6),'csapat-ranglista'!$A:$FP,AJ$321,FALSE)/8,VLOOKUP(VLOOKUP($A184,csapatok!$A:$BL,AJ$320,FALSE),'csapat-ranglista'!$A:$FP,AJ$321,FALSE)/2),0)</f>
        <v>0</v>
      </c>
      <c r="AK184" s="223">
        <f>IFERROR(IF(RIGHT(VLOOKUP($A184,csapatok!$A:$CN,AK$320,FALSE),5)="Csere",VLOOKUP(LEFT(VLOOKUP($A184,csapatok!$A:$CN,AK$320,FALSE),LEN(VLOOKUP($A184,csapatok!$A:$CN,AK$320,FALSE))-6),'csapat-ranglista'!$A:$FP,AK$321,FALSE)/8,VLOOKUP(VLOOKUP($A184,csapatok!$A:$CN,AK$320,FALSE),'csapat-ranglista'!$A:$FP,AK$321,FALSE)/4),0)</f>
        <v>0</v>
      </c>
      <c r="AL184" s="223">
        <f>IFERROR(IF(RIGHT(VLOOKUP($A184,csapatok!$A:$CN,AL$320,FALSE),5)="Csere",VLOOKUP(LEFT(VLOOKUP($A184,csapatok!$A:$CN,AL$320,FALSE),LEN(VLOOKUP($A184,csapatok!$A:$CN,AL$320,FALSE))-6),'csapat-ranglista'!$A:$FP,AL$321,FALSE)/8,VLOOKUP(VLOOKUP($A184,csapatok!$A:$CN,AL$320,FALSE),'csapat-ranglista'!$A:$FP,AL$321,FALSE)/4),0)</f>
        <v>0</v>
      </c>
      <c r="AM184" s="223">
        <f>IFERROR(IF(RIGHT(VLOOKUP($A184,csapatok!$A:$CN,AM$320,FALSE),5)="Csere",VLOOKUP(LEFT(VLOOKUP($A184,csapatok!$A:$CN,AM$320,FALSE),LEN(VLOOKUP($A184,csapatok!$A:$CN,AM$320,FALSE))-6),'csapat-ranglista'!$A:$FP,AM$321,FALSE)/8,VLOOKUP(VLOOKUP($A184,csapatok!$A:$CN,AM$320,FALSE),'csapat-ranglista'!$A:$FP,AM$321,FALSE)/4),0)</f>
        <v>0</v>
      </c>
      <c r="AN184" s="223">
        <f>IFERROR(IF(RIGHT(VLOOKUP($A184,csapatok!$A:$CN,AN$320,FALSE),5)="Csere",VLOOKUP(LEFT(VLOOKUP($A184,csapatok!$A:$CN,AN$320,FALSE),LEN(VLOOKUP($A184,csapatok!$A:$CN,AN$320,FALSE))-6),'csapat-ranglista'!$A:$FP,AN$321,FALSE)/8,VLOOKUP(VLOOKUP($A184,csapatok!$A:$CN,AN$320,FALSE),'csapat-ranglista'!$A:$FP,AN$321,FALSE)/4),0)</f>
        <v>0</v>
      </c>
      <c r="AO184" s="223">
        <f>IFERROR(IF(RIGHT(VLOOKUP($A184,csapatok!$A:$CN,AO$320,FALSE),5)="Csere",VLOOKUP(LEFT(VLOOKUP($A184,csapatok!$A:$CN,AO$320,FALSE),LEN(VLOOKUP($A184,csapatok!$A:$CN,AO$320,FALSE))-6),'csapat-ranglista'!$A:$FP,AO$321,FALSE)/8,VLOOKUP(VLOOKUP($A184,csapatok!$A:$CN,AO$320,FALSE),'csapat-ranglista'!$A:$FP,AO$321,FALSE)/4),0)</f>
        <v>0</v>
      </c>
      <c r="AP184" s="223">
        <f>IFERROR(IF(RIGHT(VLOOKUP($A184,csapatok!$A:$CN,AP$320,FALSE),5)="Csere",VLOOKUP(LEFT(VLOOKUP($A184,csapatok!$A:$CN,AP$320,FALSE),LEN(VLOOKUP($A184,csapatok!$A:$CN,AP$320,FALSE))-6),'csapat-ranglista'!$A:$FP,AP$321,FALSE)/8,VLOOKUP(VLOOKUP($A184,csapatok!$A:$CN,AP$320,FALSE),'csapat-ranglista'!$A:$FP,AP$321,FALSE)/4),0)</f>
        <v>0</v>
      </c>
      <c r="AQ184" s="223">
        <f>IFERROR(IF(RIGHT(VLOOKUP($A184,csapatok!$A:$CN,AQ$320,FALSE),5)="Csere",VLOOKUP(LEFT(VLOOKUP($A184,csapatok!$A:$CN,AQ$320,FALSE),LEN(VLOOKUP($A184,csapatok!$A:$CN,AQ$320,FALSE))-6),'csapat-ranglista'!$A:$FP,AQ$321,FALSE)/8,VLOOKUP(VLOOKUP($A184,csapatok!$A:$CN,AQ$320,FALSE),'csapat-ranglista'!$A:$FP,AQ$321,FALSE)/4),0)</f>
        <v>0</v>
      </c>
      <c r="AR184" s="223">
        <f>IFERROR(IF(RIGHT(VLOOKUP($A184,csapatok!$A:$CN,AR$320,FALSE),5)="Csere",VLOOKUP(LEFT(VLOOKUP($A184,csapatok!$A:$CN,AR$320,FALSE),LEN(VLOOKUP($A184,csapatok!$A:$CN,AR$320,FALSE))-6),'csapat-ranglista'!$A:$FP,AR$321,FALSE)/8,VLOOKUP(VLOOKUP($A184,csapatok!$A:$CN,AR$320,FALSE),'csapat-ranglista'!$A:$FP,AR$321,FALSE)/4),0)</f>
        <v>0</v>
      </c>
      <c r="AS184" s="223">
        <f>IFERROR(IF(RIGHT(VLOOKUP($A184,csapatok!$A:$CN,AS$320,FALSE),5)="Csere",VLOOKUP(LEFT(VLOOKUP($A184,csapatok!$A:$CN,AS$320,FALSE),LEN(VLOOKUP($A184,csapatok!$A:$CN,AS$320,FALSE))-6),'csapat-ranglista'!$A:$FP,AS$321,FALSE)/8,VLOOKUP(VLOOKUP($A184,csapatok!$A:$CN,AS$320,FALSE),'csapat-ranglista'!$A:$FP,AS$321,FALSE)/4),0)</f>
        <v>0</v>
      </c>
      <c r="AT184" s="223">
        <f>IFERROR(IF(RIGHT(VLOOKUP($A184,csapatok!$A:$CN,AT$320,FALSE),5)="Csere",VLOOKUP(LEFT(VLOOKUP($A184,csapatok!$A:$CN,AT$320,FALSE),LEN(VLOOKUP($A184,csapatok!$A:$CN,AT$320,FALSE))-6),'csapat-ranglista'!$A:$FP,AT$321,FALSE)/8,VLOOKUP(VLOOKUP($A184,csapatok!$A:$CN,AT$320,FALSE),'csapat-ranglista'!$A:$FP,AT$321,FALSE)/4),0)</f>
        <v>0</v>
      </c>
      <c r="AU184" s="223">
        <f>IFERROR(IF(RIGHT(VLOOKUP($A184,csapatok!$A:$CN,AU$320,FALSE),5)="Csere",VLOOKUP(LEFT(VLOOKUP($A184,csapatok!$A:$CN,AU$320,FALSE),LEN(VLOOKUP($A184,csapatok!$A:$CN,AU$320,FALSE))-6),'csapat-ranglista'!$A:$FP,AU$321,FALSE)/8,VLOOKUP(VLOOKUP($A184,csapatok!$A:$CN,AU$320,FALSE),'csapat-ranglista'!$A:$FP,AU$321,FALSE)/4),0)</f>
        <v>0</v>
      </c>
      <c r="AV184" s="223">
        <f>IFERROR(IF(RIGHT(VLOOKUP($A184,csapatok!$A:$CN,AV$320,FALSE),5)="Csere",VLOOKUP(LEFT(VLOOKUP($A184,csapatok!$A:$CN,AV$320,FALSE),LEN(VLOOKUP($A184,csapatok!$A:$CN,AV$320,FALSE))-6),'csapat-ranglista'!$A:$FP,AV$321,FALSE)/8,VLOOKUP(VLOOKUP($A184,csapatok!$A:$CN,AV$320,FALSE),'csapat-ranglista'!$A:$FP,AV$321,FALSE)/4),0)</f>
        <v>0</v>
      </c>
      <c r="AW184" s="223">
        <f>IFERROR(IF(RIGHT(VLOOKUP($A184,csapatok!$A:$CN,AW$320,FALSE),5)="Csere",VLOOKUP(LEFT(VLOOKUP($A184,csapatok!$A:$CN,AW$320,FALSE),LEN(VLOOKUP($A184,csapatok!$A:$CN,AW$320,FALSE))-6),'csapat-ranglista'!$A:$FP,AW$321,FALSE)/8,VLOOKUP(VLOOKUP($A184,csapatok!$A:$CN,AW$320,FALSE),'csapat-ranglista'!$A:$FP,AW$321,FALSE)/4),0)</f>
        <v>0</v>
      </c>
      <c r="AX184" s="223">
        <f>IFERROR(IF(RIGHT(VLOOKUP($A184,csapatok!$A:$CN,AX$320,FALSE),5)="Csere",VLOOKUP(LEFT(VLOOKUP($A184,csapatok!$A:$CN,AX$320,FALSE),LEN(VLOOKUP($A184,csapatok!$A:$CN,AX$320,FALSE))-6),'csapat-ranglista'!$A:$FP,AX$321,FALSE)/8,VLOOKUP(VLOOKUP($A184,csapatok!$A:$CN,AX$320,FALSE),'csapat-ranglista'!$A:$FP,AX$321,FALSE)/4),0)</f>
        <v>0</v>
      </c>
      <c r="AY184" s="223">
        <f>IFERROR(IF(RIGHT(VLOOKUP($A184,csapatok!$A:$NN,AY$320,FALSE),5)="Csere",VLOOKUP(LEFT(VLOOKUP($A184,csapatok!$A:$NN,AY$320,FALSE),LEN(VLOOKUP($A184,csapatok!$A:$NN,AY$320,FALSE))-6),'csapat-ranglista'!$A:$FP,AY$321,FALSE)/8,VLOOKUP(VLOOKUP($A184,csapatok!$A:$NN,AY$320,FALSE),'csapat-ranglista'!$A:$FP,AY$321,FALSE)/4),0)</f>
        <v>0</v>
      </c>
      <c r="AZ184" s="223">
        <f>IFERROR(IF(RIGHT(VLOOKUP($A184,csapatok!$A:$NN,AZ$320,FALSE),5)="Csere",VLOOKUP(LEFT(VLOOKUP($A184,csapatok!$A:$NN,AZ$320,FALSE),LEN(VLOOKUP($A184,csapatok!$A:$NN,AZ$320,FALSE))-6),'csapat-ranglista'!$A:$FP,AZ$321,FALSE)/8,VLOOKUP(VLOOKUP($A184,csapatok!$A:$NN,AZ$320,FALSE),'csapat-ranglista'!$A:$FP,AZ$321,FALSE)/4),0)</f>
        <v>0</v>
      </c>
      <c r="BA184" s="223">
        <f>IFERROR(IF(RIGHT(VLOOKUP($A184,csapatok!$A:$NN,BA$320,FALSE),5)="Csere",VLOOKUP(LEFT(VLOOKUP($A184,csapatok!$A:$NN,BA$320,FALSE),LEN(VLOOKUP($A184,csapatok!$A:$NN,BA$320,FALSE))-6),'csapat-ranglista'!$A:$FP,BA$321,FALSE)/8,VLOOKUP(VLOOKUP($A184,csapatok!$A:$NN,BA$320,FALSE),'csapat-ranglista'!$A:$FP,BA$321,FALSE)/4),0)</f>
        <v>0</v>
      </c>
      <c r="BB184" s="223">
        <f>IFERROR(IF(RIGHT(VLOOKUP($A184,csapatok!$A:$NN,BB$320,FALSE),5)="Csere",VLOOKUP(LEFT(VLOOKUP($A184,csapatok!$A:$NN,BB$320,FALSE),LEN(VLOOKUP($A184,csapatok!$A:$NN,BB$320,FALSE))-6),'csapat-ranglista'!$A:$FP,BB$321,FALSE)/8,VLOOKUP(VLOOKUP($A184,csapatok!$A:$NN,BB$320,FALSE),'csapat-ranglista'!$A:$FP,BB$321,FALSE)/4),0)</f>
        <v>0</v>
      </c>
      <c r="BC184" s="224">
        <f>versenyek!$ES$11*IFERROR(VLOOKUP(VLOOKUP($A184,versenyek!ER:ET,3,FALSE),szabalyok!$A$16:$B$23,2,FALSE)/4,0)</f>
        <v>0</v>
      </c>
      <c r="BD184" s="224">
        <f>versenyek!$EV$11*IFERROR(VLOOKUP(VLOOKUP($A184,versenyek!EU:EW,3,FALSE),szabalyok!$A$16:$B$23,2,FALSE)/4,0)</f>
        <v>0</v>
      </c>
      <c r="BE184" s="223">
        <f>IFERROR(IF(RIGHT(VLOOKUP($A184,csapatok!$A:$NN,BE$320,FALSE),5)="Csere",VLOOKUP(LEFT(VLOOKUP($A184,csapatok!$A:$NN,BE$320,FALSE),LEN(VLOOKUP($A184,csapatok!$A:$NN,BE$320,FALSE))-6),'csapat-ranglista'!$A:$FP,BE$321,FALSE)/8,VLOOKUP(VLOOKUP($A184,csapatok!$A:$NN,BE$320,FALSE),'csapat-ranglista'!$A:$FP,BE$321,FALSE)/4),0)</f>
        <v>0</v>
      </c>
      <c r="BF184" s="223">
        <f>IFERROR(IF(RIGHT(VLOOKUP($A184,csapatok!$A:$NN,BF$320,FALSE),5)="Csere",VLOOKUP(LEFT(VLOOKUP($A184,csapatok!$A:$NN,BF$320,FALSE),LEN(VLOOKUP($A184,csapatok!$A:$NN,BF$320,FALSE))-6),'csapat-ranglista'!$A:$FP,BF$321,FALSE)/8,VLOOKUP(VLOOKUP($A184,csapatok!$A:$NN,BF$320,FALSE),'csapat-ranglista'!$A:$FP,BF$321,FALSE)/4),0)</f>
        <v>0</v>
      </c>
      <c r="BG184" s="223">
        <f>IFERROR(IF(RIGHT(VLOOKUP($A184,csapatok!$A:$NN,BG$320,FALSE),5)="Csere",VLOOKUP(LEFT(VLOOKUP($A184,csapatok!$A:$NN,BG$320,FALSE),LEN(VLOOKUP($A184,csapatok!$A:$NN,BG$320,FALSE))-6),'csapat-ranglista'!$A:$FP,BG$321,FALSE)/8,VLOOKUP(VLOOKUP($A184,csapatok!$A:$NN,BG$320,FALSE),'csapat-ranglista'!$A:$FP,BG$321,FALSE)/4),0)</f>
        <v>0</v>
      </c>
      <c r="BH184" s="223">
        <f>IFERROR(IF(RIGHT(VLOOKUP($A184,csapatok!$A:$NN,BH$320,FALSE),5)="Csere",VLOOKUP(LEFT(VLOOKUP($A184,csapatok!$A:$NN,BH$320,FALSE),LEN(VLOOKUP($A184,csapatok!$A:$NN,BH$320,FALSE))-6),'csapat-ranglista'!$A:$FP,BH$321,FALSE)/8,VLOOKUP(VLOOKUP($A184,csapatok!$A:$NN,BH$320,FALSE),'csapat-ranglista'!$A:$FP,BH$321,FALSE)/4),0)</f>
        <v>0</v>
      </c>
      <c r="BI184" s="223">
        <f>IFERROR(IF(RIGHT(VLOOKUP($A184,csapatok!$A:$NN,BI$320,FALSE),5)="Csere",VLOOKUP(LEFT(VLOOKUP($A184,csapatok!$A:$NN,BI$320,FALSE),LEN(VLOOKUP($A184,csapatok!$A:$NN,BI$320,FALSE))-6),'csapat-ranglista'!$A:$FP,BI$321,FALSE)/8,VLOOKUP(VLOOKUP($A184,csapatok!$A:$NN,BI$320,FALSE),'csapat-ranglista'!$A:$FP,BI$321,FALSE)/4),0)</f>
        <v>0</v>
      </c>
      <c r="BJ184" s="223">
        <f>IFERROR(IF(RIGHT(VLOOKUP($A184,csapatok!$A:$NN,BJ$320,FALSE),5)="Csere",VLOOKUP(LEFT(VLOOKUP($A184,csapatok!$A:$NN,BJ$320,FALSE),LEN(VLOOKUP($A184,csapatok!$A:$NN,BJ$320,FALSE))-6),'csapat-ranglista'!$A:$FP,BJ$321,FALSE)/8,VLOOKUP(VLOOKUP($A184,csapatok!$A:$NN,BJ$320,FALSE),'csapat-ranglista'!$A:$FP,BJ$321,FALSE)/4),0)</f>
        <v>0</v>
      </c>
      <c r="BK184" s="223">
        <f>IFERROR(IF(RIGHT(VLOOKUP($A184,csapatok!$A:$NN,BK$320,FALSE),5)="Csere",VLOOKUP(LEFT(VLOOKUP($A184,csapatok!$A:$NN,BK$320,FALSE),LEN(VLOOKUP($A184,csapatok!$A:$NN,BK$320,FALSE))-6),'csapat-ranglista'!$A:$FP,BK$321,FALSE)/8,VLOOKUP(VLOOKUP($A184,csapatok!$A:$NN,BK$320,FALSE),'csapat-ranglista'!$A:$FP,BK$321,FALSE)/4),0)</f>
        <v>0</v>
      </c>
      <c r="BL184" s="223">
        <f>IFERROR(IF(RIGHT(VLOOKUP($A184,csapatok!$A:$NN,BL$320,FALSE),5)="Csere",VLOOKUP(LEFT(VLOOKUP($A184,csapatok!$A:$NN,BL$320,FALSE),LEN(VLOOKUP($A184,csapatok!$A:$NN,BL$320,FALSE))-6),'csapat-ranglista'!$A:$FP,BL$321,FALSE)/8,VLOOKUP(VLOOKUP($A184,csapatok!$A:$NN,BL$320,FALSE),'csapat-ranglista'!$A:$FP,BL$321,FALSE)/4),0)</f>
        <v>0</v>
      </c>
      <c r="BM184" s="223">
        <f>IFERROR(IF(RIGHT(VLOOKUP($A184,csapatok!$A:$NN,BM$320,FALSE),5)="Csere",VLOOKUP(LEFT(VLOOKUP($A184,csapatok!$A:$NN,BM$320,FALSE),LEN(VLOOKUP($A184,csapatok!$A:$NN,BM$320,FALSE))-6),'csapat-ranglista'!$A:$FP,BM$321,FALSE)/8,VLOOKUP(VLOOKUP($A184,csapatok!$A:$NN,BM$320,FALSE),'csapat-ranglista'!$A:$FP,BM$321,FALSE)/4),0)</f>
        <v>0</v>
      </c>
      <c r="BN184" s="223">
        <f>IFERROR(IF(RIGHT(VLOOKUP($A184,csapatok!$A:$NN,BN$320,FALSE),5)="Csere",VLOOKUP(LEFT(VLOOKUP($A184,csapatok!$A:$NN,BN$320,FALSE),LEN(VLOOKUP($A184,csapatok!$A:$NN,BN$320,FALSE))-6),'csapat-ranglista'!$A:$FP,BN$321,FALSE)/8,VLOOKUP(VLOOKUP($A184,csapatok!$A:$NN,BN$320,FALSE),'csapat-ranglista'!$A:$FP,BN$321,FALSE)/4),0)</f>
        <v>0</v>
      </c>
      <c r="BO184" s="223">
        <f>IFERROR(IF(RIGHT(VLOOKUP($A184,csapatok!$A:$NN,BO$320,FALSE),5)="Csere",VLOOKUP(LEFT(VLOOKUP($A184,csapatok!$A:$NN,BO$320,FALSE),LEN(VLOOKUP($A184,csapatok!$A:$NN,BO$320,FALSE))-6),'csapat-ranglista'!$A:$FP,BO$321,FALSE)/8,VLOOKUP(VLOOKUP($A184,csapatok!$A:$NN,BO$320,FALSE),'csapat-ranglista'!$A:$FP,BO$321,FALSE)/4),0)</f>
        <v>0</v>
      </c>
      <c r="BP184" s="223">
        <f>IFERROR(IF(RIGHT(VLOOKUP($A184,csapatok!$A:$NN,BP$320,FALSE),5)="Csere",VLOOKUP(LEFT(VLOOKUP($A184,csapatok!$A:$NN,BP$320,FALSE),LEN(VLOOKUP($A184,csapatok!$A:$NN,BP$320,FALSE))-6),'csapat-ranglista'!$A:$FP,BP$321,FALSE)/8,VLOOKUP(VLOOKUP($A184,csapatok!$A:$NN,BP$320,FALSE),'csapat-ranglista'!$A:$FP,BP$321,FALSE)/4),0)</f>
        <v>0</v>
      </c>
      <c r="BQ184" s="223">
        <f>IFERROR(IF(RIGHT(VLOOKUP($A184,csapatok!$A:$NN,BQ$320,FALSE),5)="Csere",VLOOKUP(LEFT(VLOOKUP($A184,csapatok!$A:$NN,BQ$320,FALSE),LEN(VLOOKUP($A184,csapatok!$A:$NN,BQ$320,FALSE))-6),'csapat-ranglista'!$A:$FP,BQ$321,FALSE)/8,VLOOKUP(VLOOKUP($A184,csapatok!$A:$NN,BQ$320,FALSE),'csapat-ranglista'!$A:$FP,BQ$321,FALSE)/4),0)</f>
        <v>0</v>
      </c>
      <c r="BR184" s="223">
        <f>IFERROR(IF(RIGHT(VLOOKUP($A184,csapatok!$A:$NN,BR$320,FALSE),5)="Csere",VLOOKUP(LEFT(VLOOKUP($A184,csapatok!$A:$NN,BR$320,FALSE),LEN(VLOOKUP($A184,csapatok!$A:$NN,BR$320,FALSE))-6),'csapat-ranglista'!$A:$FP,BR$321,FALSE)/8,VLOOKUP(VLOOKUP($A184,csapatok!$A:$NN,BR$320,FALSE),'csapat-ranglista'!$A:$FP,BR$321,FALSE)/4),0)</f>
        <v>0</v>
      </c>
      <c r="BS184" s="223">
        <f>IFERROR(IF(RIGHT(VLOOKUP($A184,csapatok!$A:$NN,BS$320,FALSE),5)="Csere",VLOOKUP(LEFT(VLOOKUP($A184,csapatok!$A:$NN,BS$320,FALSE),LEN(VLOOKUP($A184,csapatok!$A:$NN,BS$320,FALSE))-6),'csapat-ranglista'!$A:$FP,BS$321,FALSE)/8,VLOOKUP(VLOOKUP($A184,csapatok!$A:$NN,BS$320,FALSE),'csapat-ranglista'!$A:$FP,BS$321,FALSE)/4),0)</f>
        <v>0</v>
      </c>
      <c r="BT184" s="223">
        <f>IFERROR(IF(RIGHT(VLOOKUP($A184,csapatok!$A:$NN,BT$320,FALSE),5)="Csere",VLOOKUP(LEFT(VLOOKUP($A184,csapatok!$A:$NN,BT$320,FALSE),LEN(VLOOKUP($A184,csapatok!$A:$NN,BT$320,FALSE))-6),'csapat-ranglista'!$A:$FP,BT$321,FALSE)/8,VLOOKUP(VLOOKUP($A184,csapatok!$A:$NN,BT$320,FALSE),'csapat-ranglista'!$A:$FP,BT$321,FALSE)/4),0)</f>
        <v>0</v>
      </c>
      <c r="BU184" s="223">
        <f>IFERROR(IF(RIGHT(VLOOKUP($A184,csapatok!$A:$NN,BU$320,FALSE),5)="Csere",VLOOKUP(LEFT(VLOOKUP($A184,csapatok!$A:$NN,BU$320,FALSE),LEN(VLOOKUP($A184,csapatok!$A:$NN,BU$320,FALSE))-6),'csapat-ranglista'!$A:$FP,BU$321,FALSE)/8,VLOOKUP(VLOOKUP($A184,csapatok!$A:$NN,BU$320,FALSE),'csapat-ranglista'!$A:$FP,BU$321,FALSE)/4),0)</f>
        <v>0</v>
      </c>
      <c r="BV184" s="223">
        <f>IFERROR(IF(RIGHT(VLOOKUP($A184,csapatok!$A:$NN,BV$320,FALSE),5)="Csere",VLOOKUP(LEFT(VLOOKUP($A184,csapatok!$A:$NN,BV$320,FALSE),LEN(VLOOKUP($A184,csapatok!$A:$NN,BV$320,FALSE))-6),'csapat-ranglista'!$A:$FP,BV$321,FALSE)/8,VLOOKUP(VLOOKUP($A184,csapatok!$A:$NN,BV$320,FALSE),'csapat-ranglista'!$A:$FP,BV$321,FALSE)/4),0)</f>
        <v>0</v>
      </c>
      <c r="BW184" s="223">
        <f>IFERROR(IF(RIGHT(VLOOKUP($A184,csapatok!$A:$NN,BW$320,FALSE),5)="Csere",VLOOKUP(LEFT(VLOOKUP($A184,csapatok!$A:$NN,BW$320,FALSE),LEN(VLOOKUP($A184,csapatok!$A:$NN,BW$320,FALSE))-6),'csapat-ranglista'!$A:$FP,BW$321,FALSE)/8,VLOOKUP(VLOOKUP($A184,csapatok!$A:$NN,BW$320,FALSE),'csapat-ranglista'!$A:$FP,BW$321,FALSE)/4),0)</f>
        <v>0</v>
      </c>
      <c r="BX184" s="223">
        <f>IFERROR(IF(RIGHT(VLOOKUP($A184,csapatok!$A:$NN,BX$320,FALSE),5)="Csere",VLOOKUP(LEFT(VLOOKUP($A184,csapatok!$A:$NN,BX$320,FALSE),LEN(VLOOKUP($A184,csapatok!$A:$NN,BX$320,FALSE))-6),'csapat-ranglista'!$A:$FP,BX$321,FALSE)/8,VLOOKUP(VLOOKUP($A184,csapatok!$A:$NN,BX$320,FALSE),'csapat-ranglista'!$A:$FP,BX$321,FALSE)/4),0)</f>
        <v>0</v>
      </c>
      <c r="BY184" s="223">
        <f>IFERROR(IF(RIGHT(VLOOKUP($A184,csapatok!$A:$NN,BY$320,FALSE),5)="Csere",VLOOKUP(LEFT(VLOOKUP($A184,csapatok!$A:$NN,BY$320,FALSE),LEN(VLOOKUP($A184,csapatok!$A:$NN,BY$320,FALSE))-6),'csapat-ranglista'!$A:$FP,BY$321,FALSE)/8,VLOOKUP(VLOOKUP($A184,csapatok!$A:$NN,BY$320,FALSE),'csapat-ranglista'!$A:$FP,BY$321,FALSE)/4),0)</f>
        <v>0</v>
      </c>
      <c r="BZ184" s="223">
        <f>IFERROR(IF(RIGHT(VLOOKUP($A184,csapatok!$A:$NN,BZ$320,FALSE),5)="Csere",VLOOKUP(LEFT(VLOOKUP($A184,csapatok!$A:$NN,BZ$320,FALSE),LEN(VLOOKUP($A184,csapatok!$A:$NN,BZ$320,FALSE))-6),'csapat-ranglista'!$A:$FP,BZ$321,FALSE)/8,VLOOKUP(VLOOKUP($A184,csapatok!$A:$NN,BZ$320,FALSE),'csapat-ranglista'!$A:$FP,BZ$321,FALSE)/4),0)</f>
        <v>0</v>
      </c>
      <c r="CA184" s="223">
        <f>IFERROR(IF(RIGHT(VLOOKUP($A184,csapatok!$A:$NN,CA$320,FALSE),5)="Csere",VLOOKUP(LEFT(VLOOKUP($A184,csapatok!$A:$NN,CA$320,FALSE),LEN(VLOOKUP($A184,csapatok!$A:$NN,CA$320,FALSE))-6),'csapat-ranglista'!$A:$FP,CA$321,FALSE)/8,VLOOKUP(VLOOKUP($A184,csapatok!$A:$NN,CA$320,FALSE),'csapat-ranglista'!$A:$FP,CA$321,FALSE)/4),0)</f>
        <v>0</v>
      </c>
      <c r="CB184" s="223">
        <f>IFERROR(IF(RIGHT(VLOOKUP($A184,csapatok!$A:$NN,CB$320,FALSE),5)="Csere",VLOOKUP(LEFT(VLOOKUP($A184,csapatok!$A:$NN,CB$320,FALSE),LEN(VLOOKUP($A184,csapatok!$A:$NN,CB$320,FALSE))-6),'csapat-ranglista'!$A:$FP,CB$321,FALSE)/8,VLOOKUP(VLOOKUP($A184,csapatok!$A:$NN,CB$320,FALSE),'csapat-ranglista'!$A:$FP,CB$321,FALSE)/4),0)</f>
        <v>0</v>
      </c>
      <c r="CC184" s="223">
        <f>IFERROR(IF(RIGHT(VLOOKUP($A184,csapatok!$A:$NN,CC$320,FALSE),5)="Csere",VLOOKUP(LEFT(VLOOKUP($A184,csapatok!$A:$NN,CC$320,FALSE),LEN(VLOOKUP($A184,csapatok!$A:$NN,CC$320,FALSE))-6),'csapat-ranglista'!$A:$FP,CC$321,FALSE)/8,VLOOKUP(VLOOKUP($A184,csapatok!$A:$NN,CC$320,FALSE),'csapat-ranglista'!$A:$FP,CC$321,FALSE)/4),0)</f>
        <v>0</v>
      </c>
      <c r="CD184" s="223">
        <f>IFERROR(IF(RIGHT(VLOOKUP($A184,csapatok!$A:$NN,CD$320,FALSE),5)="Csere",VLOOKUP(LEFT(VLOOKUP($A184,csapatok!$A:$NN,CD$320,FALSE),LEN(VLOOKUP($A184,csapatok!$A:$NN,CD$320,FALSE))-6),'csapat-ranglista'!$A:$FP,CD$321,FALSE)/8,VLOOKUP(VLOOKUP($A184,csapatok!$A:$NN,CD$320,FALSE),'csapat-ranglista'!$A:$FP,CD$321,FALSE)/4),0)</f>
        <v>0</v>
      </c>
      <c r="CE184" s="223">
        <f>IFERROR(IF(RIGHT(VLOOKUP($A184,csapatok!$A:$NN,CE$320,FALSE),5)="Csere",VLOOKUP(LEFT(VLOOKUP($A184,csapatok!$A:$NN,CE$320,FALSE),LEN(VLOOKUP($A184,csapatok!$A:$NN,CE$320,FALSE))-6),'csapat-ranglista'!$A:$FP,CE$321,FALSE)/8,VLOOKUP(VLOOKUP($A184,csapatok!$A:$NN,CE$320,FALSE),'csapat-ranglista'!$A:$FP,CE$321,FALSE)/4),0)</f>
        <v>0</v>
      </c>
      <c r="CF184" s="223">
        <f>IFERROR(IF(RIGHT(VLOOKUP($A184,csapatok!$A:$NN,CF$320,FALSE),5)="Csere",VLOOKUP(LEFT(VLOOKUP($A184,csapatok!$A:$NN,CF$320,FALSE),LEN(VLOOKUP($A184,csapatok!$A:$NN,CF$320,FALSE))-6),'csapat-ranglista'!$A:$FP,CF$321,FALSE)/8,VLOOKUP(VLOOKUP($A184,csapatok!$A:$NN,CF$320,FALSE),'csapat-ranglista'!$A:$FP,CF$321,FALSE)/4),0)</f>
        <v>0</v>
      </c>
      <c r="CG184" s="223">
        <f>IFERROR(IF(RIGHT(VLOOKUP($A184,csapatok!$A:$NN,CG$320,FALSE),5)="Csere",VLOOKUP(LEFT(VLOOKUP($A184,csapatok!$A:$NN,CG$320,FALSE),LEN(VLOOKUP($A184,csapatok!$A:$NN,CG$320,FALSE))-6),'csapat-ranglista'!$A:$FP,CG$321,FALSE)/8,VLOOKUP(VLOOKUP($A184,csapatok!$A:$NN,CG$320,FALSE),'csapat-ranglista'!$A:$FP,CG$321,FALSE)/4),0)</f>
        <v>0</v>
      </c>
      <c r="CH184" s="223">
        <f>IFERROR(IF(RIGHT(VLOOKUP($A184,csapatok!$A:$NN,CH$320,FALSE),5)="Csere",VLOOKUP(LEFT(VLOOKUP($A184,csapatok!$A:$NN,CH$320,FALSE),LEN(VLOOKUP($A184,csapatok!$A:$NN,CH$320,FALSE))-6),'csapat-ranglista'!$A:$FP,CH$321,FALSE)/8,VLOOKUP(VLOOKUP($A184,csapatok!$A:$NN,CH$320,FALSE),'csapat-ranglista'!$A:$FP,CH$321,FALSE)/4),0)</f>
        <v>0</v>
      </c>
      <c r="CI184" s="223">
        <f>IFERROR(IF(RIGHT(VLOOKUP($A184,csapatok!$A:$NN,CI$320,FALSE),5)="Csere",VLOOKUP(LEFT(VLOOKUP($A184,csapatok!$A:$NN,CI$320,FALSE),LEN(VLOOKUP($A184,csapatok!$A:$NN,CI$320,FALSE))-6),'csapat-ranglista'!$A:$FP,CI$321,FALSE)/8,VLOOKUP(VLOOKUP($A184,csapatok!$A:$NN,CI$320,FALSE),'csapat-ranglista'!$A:$FP,CI$321,FALSE)/4),0)</f>
        <v>0</v>
      </c>
      <c r="CJ184" s="224">
        <f>versenyek!$IQ$11*IFERROR(VLOOKUP(VLOOKUP($A184,versenyek!IP:IR,3,FALSE),szabalyok!$A$16:$B$23,2,FALSE)/4,0)</f>
        <v>0</v>
      </c>
      <c r="CK184" s="224">
        <f>versenyek!$IT$11*IFERROR(VLOOKUP(VLOOKUP($A184,versenyek!IS:IU,3,FALSE),szabalyok!$A$16:$B$23,2,FALSE)/4,0)</f>
        <v>0</v>
      </c>
      <c r="CL184" s="223">
        <f>IFERROR(IF(RIGHT(VLOOKUP($A184,csapatok!$A:$NN,CL$320,FALSE),5)="Csere",VLOOKUP(LEFT(VLOOKUP($A184,csapatok!$A:$NN,CL$320,FALSE),LEN(VLOOKUP($A184,csapatok!$A:$NN,CL$320,FALSE))-6),'csapat-ranglista'!$A:$FP,CL$321,FALSE)/8,VLOOKUP(VLOOKUP($A184,csapatok!$A:$NN,CL$320,FALSE),'csapat-ranglista'!$A:$FP,CL$321,FALSE)/4),0)</f>
        <v>0</v>
      </c>
      <c r="CM184" s="223">
        <f>IFERROR(IF(RIGHT(VLOOKUP($A184,csapatok!$A:$NN,CM$320,FALSE),5)="Csere",VLOOKUP(LEFT(VLOOKUP($A184,csapatok!$A:$NN,CM$320,FALSE),LEN(VLOOKUP($A184,csapatok!$A:$NN,CM$320,FALSE))-6),'csapat-ranglista'!$A:$FP,CM$321,FALSE)/8,VLOOKUP(VLOOKUP($A184,csapatok!$A:$NN,CM$320,FALSE),'csapat-ranglista'!$A:$FP,CM$321,FALSE)/4),0)</f>
        <v>0</v>
      </c>
      <c r="CN184" s="223">
        <f>IFERROR(IF(RIGHT(VLOOKUP($A184,csapatok!$A:$NN,CN$320,FALSE),5)="Csere",VLOOKUP(LEFT(VLOOKUP($A184,csapatok!$A:$NN,CN$320,FALSE),LEN(VLOOKUP($A184,csapatok!$A:$NN,CN$320,FALSE))-6),'csapat-ranglista'!$A:$FP,CN$321,FALSE)/8,VLOOKUP(VLOOKUP($A184,csapatok!$A:$NN,CN$320,FALSE),'csapat-ranglista'!$A:$FP,CN$321,FALSE)/4),0)</f>
        <v>0</v>
      </c>
      <c r="CO184" s="223">
        <f>IFERROR(IF(RIGHT(VLOOKUP($A184,csapatok!$A:$NN,CO$320,FALSE),5)="Csere",VLOOKUP(LEFT(VLOOKUP($A184,csapatok!$A:$NN,CO$320,FALSE),LEN(VLOOKUP($A184,csapatok!$A:$NN,CO$320,FALSE))-6),'csapat-ranglista'!$A:$FP,CO$321,FALSE)/8,VLOOKUP(VLOOKUP($A184,csapatok!$A:$NN,CO$320,FALSE),'csapat-ranglista'!$A:$FP,CO$321,FALSE)/4),0)</f>
        <v>0</v>
      </c>
      <c r="CP184" s="223">
        <f>IFERROR(IF(RIGHT(VLOOKUP($A184,csapatok!$A:$NN,CP$320,FALSE),5)="Csere",VLOOKUP(LEFT(VLOOKUP($A184,csapatok!$A:$NN,CP$320,FALSE),LEN(VLOOKUP($A184,csapatok!$A:$NN,CP$320,FALSE))-6),'csapat-ranglista'!$A:$FP,CP$321,FALSE)/8,VLOOKUP(VLOOKUP($A184,csapatok!$A:$NN,CP$320,FALSE),'csapat-ranglista'!$A:$FP,CP$321,FALSE)/4),0)</f>
        <v>0</v>
      </c>
      <c r="CQ184" s="223">
        <f>IFERROR(IF(RIGHT(VLOOKUP($A184,csapatok!$A:$NN,CQ$320,FALSE),5)="Csere",VLOOKUP(LEFT(VLOOKUP($A184,csapatok!$A:$NN,CQ$320,FALSE),LEN(VLOOKUP($A184,csapatok!$A:$NN,CQ$320,FALSE))-6),'csapat-ranglista'!$A:$FP,CQ$321,FALSE)/8,VLOOKUP(VLOOKUP($A184,csapatok!$A:$NN,CQ$320,FALSE),'csapat-ranglista'!$A:$FP,CQ$321,FALSE)/4),0)</f>
        <v>0</v>
      </c>
      <c r="CR184" s="223">
        <f>IFERROR(IF(RIGHT(VLOOKUP($A184,csapatok!$A:$NN,CR$320,FALSE),5)="Csere",VLOOKUP(LEFT(VLOOKUP($A184,csapatok!$A:$NN,CR$320,FALSE),LEN(VLOOKUP($A184,csapatok!$A:$NN,CR$320,FALSE))-6),'csapat-ranglista'!$A:$FP,CR$321,FALSE)/8,VLOOKUP(VLOOKUP($A184,csapatok!$A:$NN,CR$320,FALSE),'csapat-ranglista'!$A:$FP,CR$321,FALSE)/4),0)</f>
        <v>0</v>
      </c>
      <c r="CS184" s="223">
        <f>IFERROR(IF(RIGHT(VLOOKUP($A184,csapatok!$A:$NN,CS$320,FALSE),5)="Csere",VLOOKUP(LEFT(VLOOKUP($A184,csapatok!$A:$NN,CS$320,FALSE),LEN(VLOOKUP($A184,csapatok!$A:$NN,CS$320,FALSE))-6),'csapat-ranglista'!$A:$FP,CS$321,FALSE)/8,VLOOKUP(VLOOKUP($A184,csapatok!$A:$NN,CS$320,FALSE),'csapat-ranglista'!$A:$FP,CS$321,FALSE)/4),0)</f>
        <v>0</v>
      </c>
      <c r="CT184" s="223">
        <f>IFERROR(IF(RIGHT(VLOOKUP($A184,csapatok!$A:$NN,CT$320,FALSE),5)="Csere",VLOOKUP(LEFT(VLOOKUP($A184,csapatok!$A:$NN,CT$320,FALSE),LEN(VLOOKUP($A184,csapatok!$A:$NN,CT$320,FALSE))-6),'csapat-ranglista'!$A:$FP,CT$321,FALSE)/8,VLOOKUP(VLOOKUP($A184,csapatok!$A:$NN,CT$320,FALSE),'csapat-ranglista'!$A:$FP,CT$321,FALSE)/4),0)</f>
        <v>0</v>
      </c>
      <c r="CU184" s="223">
        <f>IFERROR(IF(RIGHT(VLOOKUP($A184,csapatok!$A:$NN,CU$320,FALSE),5)="Csere",VLOOKUP(LEFT(VLOOKUP($A184,csapatok!$A:$NN,CU$320,FALSE),LEN(VLOOKUP($A184,csapatok!$A:$NN,CU$320,FALSE))-6),'csapat-ranglista'!$A:$FP,CU$321,FALSE)/8,VLOOKUP(VLOOKUP($A184,csapatok!$A:$NN,CU$320,FALSE),'csapat-ranglista'!$A:$FP,CU$321,FALSE)/4),0)</f>
        <v>0</v>
      </c>
      <c r="CV184" s="223">
        <f>IFERROR(IF(RIGHT(VLOOKUP($A184,csapatok!$A:$NN,CV$320,FALSE),5)="Csere",VLOOKUP(LEFT(VLOOKUP($A184,csapatok!$A:$NN,CV$320,FALSE),LEN(VLOOKUP($A184,csapatok!$A:$NN,CV$320,FALSE))-6),'csapat-ranglista'!$A:$FP,CV$321,FALSE)/8,VLOOKUP(VLOOKUP($A184,csapatok!$A:$NN,CV$320,FALSE),'csapat-ranglista'!$A:$FP,CV$321,FALSE)/4),0)</f>
        <v>0</v>
      </c>
      <c r="CW184" s="223">
        <f>IFERROR(IF(RIGHT(VLOOKUP($A184,csapatok!$A:$NN,CW$320,FALSE),5)="Csere",VLOOKUP(LEFT(VLOOKUP($A184,csapatok!$A:$NN,CW$320,FALSE),LEN(VLOOKUP($A184,csapatok!$A:$NN,CW$320,FALSE))-6),'csapat-ranglista'!$A:$FP,CW$321,FALSE)/8,VLOOKUP(VLOOKUP($A184,csapatok!$A:$NN,CW$320,FALSE),'csapat-ranglista'!$A:$FP,CW$321,FALSE)/4),0)</f>
        <v>0</v>
      </c>
      <c r="CX184" s="223">
        <f>IFERROR(IF(RIGHT(VLOOKUP($A184,csapatok!$A:$NN,CX$320,FALSE),5)="Csere",VLOOKUP(LEFT(VLOOKUP($A184,csapatok!$A:$NN,CX$320,FALSE),LEN(VLOOKUP($A184,csapatok!$A:$NN,CX$320,FALSE))-6),'csapat-ranglista'!$A:$FP,CX$321,FALSE)/8,VLOOKUP(VLOOKUP($A184,csapatok!$A:$NN,CX$320,FALSE),'csapat-ranglista'!$A:$FP,CX$321,FALSE)/4),0)</f>
        <v>0</v>
      </c>
      <c r="CY184" s="223">
        <f>IFERROR(IF(RIGHT(VLOOKUP($A184,csapatok!$A:$NN,CY$320,FALSE),5)="Csere",VLOOKUP(LEFT(VLOOKUP($A184,csapatok!$A:$NN,CY$320,FALSE),LEN(VLOOKUP($A184,csapatok!$A:$NN,CY$320,FALSE))-6),'csapat-ranglista'!$A:$FP,CY$321,FALSE)/8,VLOOKUP(VLOOKUP($A184,csapatok!$A:$NN,CY$320,FALSE),'csapat-ranglista'!$A:$FP,CY$321,FALSE)/4),0)</f>
        <v>0</v>
      </c>
      <c r="CZ184" s="223">
        <f>IFERROR(IF(RIGHT(VLOOKUP($A184,csapatok!$A:$NN,CZ$320,FALSE),5)="Csere",VLOOKUP(LEFT(VLOOKUP($A184,csapatok!$A:$NN,CZ$320,FALSE),LEN(VLOOKUP($A184,csapatok!$A:$NN,CZ$320,FALSE))-6),'csapat-ranglista'!$A:$FP,CZ$321,FALSE)/8,VLOOKUP(VLOOKUP($A184,csapatok!$A:$NN,CZ$320,FALSE),'csapat-ranglista'!$A:$FP,CZ$321,FALSE)/4),0)</f>
        <v>0</v>
      </c>
      <c r="DA184" s="223">
        <f>IFERROR(IF(RIGHT(VLOOKUP($A184,csapatok!$A:$NN,DA$320,FALSE),5)="Csere",VLOOKUP(LEFT(VLOOKUP($A184,csapatok!$A:$NN,DA$320,FALSE),LEN(VLOOKUP($A184,csapatok!$A:$NN,DA$320,FALSE))-6),'csapat-ranglista'!$A:$FP,DA$321,FALSE)/8,VLOOKUP(VLOOKUP($A184,csapatok!$A:$NN,DA$320,FALSE),'csapat-ranglista'!$A:$FP,DA$321,FALSE)/4),0)</f>
        <v>0</v>
      </c>
      <c r="DB184" s="223">
        <f>IFERROR(IF(RIGHT(VLOOKUP($A184,csapatok!$A:$NN,DB$320,FALSE),5)="Csere",VLOOKUP(LEFT(VLOOKUP($A184,csapatok!$A:$NN,DB$320,FALSE),LEN(VLOOKUP($A184,csapatok!$A:$NN,DB$320,FALSE))-6),'csapat-ranglista'!$A:$FP,DB$321,FALSE)/8,VLOOKUP(VLOOKUP($A184,csapatok!$A:$NN,DB$320,FALSE),'csapat-ranglista'!$A:$FP,DB$321,FALSE)/4),0)</f>
        <v>0</v>
      </c>
      <c r="DC184" s="223">
        <f>IFERROR(IF(RIGHT(VLOOKUP($A184,csapatok!$A:$NN,DC$320,FALSE),5)="Csere",VLOOKUP(LEFT(VLOOKUP($A184,csapatok!$A:$NN,DC$320,FALSE),LEN(VLOOKUP($A184,csapatok!$A:$NN,DC$320,FALSE))-6),'csapat-ranglista'!$A:$FP,DC$321,FALSE)/8,VLOOKUP(VLOOKUP($A184,csapatok!$A:$NN,DC$320,FALSE),'csapat-ranglista'!$A:$FP,DC$321,FALSE)/4),0)</f>
        <v>0</v>
      </c>
      <c r="DD184" s="223">
        <f>IFERROR(IF(RIGHT(VLOOKUP($A184,csapatok!$A:$NN,DD$320,FALSE),5)="Csere",VLOOKUP(LEFT(VLOOKUP($A184,csapatok!$A:$NN,DD$320,FALSE),LEN(VLOOKUP($A184,csapatok!$A:$NN,DD$320,FALSE))-6),'csapat-ranglista'!$A:$FP,DD$321,FALSE)/8,VLOOKUP(VLOOKUP($A184,csapatok!$A:$NN,DD$320,FALSE),'csapat-ranglista'!$A:$FP,DD$321,FALSE)/4),0)</f>
        <v>0</v>
      </c>
      <c r="DE184" s="223">
        <f>IFERROR(IF(RIGHT(VLOOKUP($A184,csapatok!$A:$NN,DE$320,FALSE),5)="Csere",VLOOKUP(LEFT(VLOOKUP($A184,csapatok!$A:$NN,DE$320,FALSE),LEN(VLOOKUP($A184,csapatok!$A:$NN,DE$320,FALSE))-6),'csapat-ranglista'!$A:$FP,DE$321,FALSE)/8,VLOOKUP(VLOOKUP($A184,csapatok!$A:$NN,DE$320,FALSE),'csapat-ranglista'!$A:$FP,DE$321,FALSE)/4),0)</f>
        <v>0</v>
      </c>
      <c r="DF184" s="223">
        <f>IFERROR(IF(RIGHT(VLOOKUP($A184,csapatok!$A:$NN,DF$320,FALSE),5)="Csere",VLOOKUP(LEFT(VLOOKUP($A184,csapatok!$A:$NN,DF$320,FALSE),LEN(VLOOKUP($A184,csapatok!$A:$NN,DF$320,FALSE))-6),'csapat-ranglista'!$A:$FP,DF$321,FALSE)/8,VLOOKUP(VLOOKUP($A184,csapatok!$A:$NN,DF$320,FALSE),'csapat-ranglista'!$A:$FP,DF$321,FALSE)/4),0)</f>
        <v>0</v>
      </c>
      <c r="DG184" s="223">
        <f>IFERROR(IF(RIGHT(VLOOKUP($A184,csapatok!$A:$NN,DG$320,FALSE),5)="Csere",VLOOKUP(LEFT(VLOOKUP($A184,csapatok!$A:$NN,DG$320,FALSE),LEN(VLOOKUP($A184,csapatok!$A:$NN,DG$320,FALSE))-6),'csapat-ranglista'!$A:$FP,DG$321,FALSE)/8,VLOOKUP(VLOOKUP($A184,csapatok!$A:$NN,DG$320,FALSE),'csapat-ranglista'!$A:$FP,DG$321,FALSE)/4),0)</f>
        <v>0</v>
      </c>
      <c r="DH184" s="223">
        <f>IFERROR(IF(RIGHT(VLOOKUP($A184,csapatok!$A:$NN,DH$320,FALSE),5)="Csere",VLOOKUP(LEFT(VLOOKUP($A184,csapatok!$A:$NN,DH$320,FALSE),LEN(VLOOKUP($A184,csapatok!$A:$NN,DH$320,FALSE))-6),'csapat-ranglista'!$A:$FP,DH$321,FALSE)/8,VLOOKUP(VLOOKUP($A184,csapatok!$A:$NN,DH$320,FALSE),'csapat-ranglista'!$A:$FP,DH$321,FALSE)/4),0)</f>
        <v>0</v>
      </c>
      <c r="DI184" s="223">
        <f>IFERROR(IF(RIGHT(VLOOKUP($A184,csapatok!$A:$NN,DI$320,FALSE),5)="Csere",VLOOKUP(LEFT(VLOOKUP($A184,csapatok!$A:$NN,DI$320,FALSE),LEN(VLOOKUP($A184,csapatok!$A:$NN,DI$320,FALSE))-6),'csapat-ranglista'!$A:$FP,DI$321,FALSE)/8,VLOOKUP(VLOOKUP($A184,csapatok!$A:$NN,DI$320,FALSE),'csapat-ranglista'!$A:$FP,DI$321,FALSE)/4),0)</f>
        <v>0</v>
      </c>
      <c r="DJ184" s="223">
        <f>IFERROR(IF(RIGHT(VLOOKUP($A184,csapatok!$A:$NN,DJ$320,FALSE),5)="Csere",VLOOKUP(LEFT(VLOOKUP($A184,csapatok!$A:$NN,DJ$320,FALSE),LEN(VLOOKUP($A184,csapatok!$A:$NN,DJ$320,FALSE))-6),'csapat-ranglista'!$A:$FP,DJ$321,FALSE)/8,VLOOKUP(VLOOKUP($A184,csapatok!$A:$NN,DJ$320,FALSE),'csapat-ranglista'!$A:$FP,DJ$321,FALSE)/4),0)</f>
        <v>0</v>
      </c>
      <c r="DK184" s="223">
        <f>IFERROR(IF(RIGHT(VLOOKUP($A184,csapatok!$A:$NN,DK$320,FALSE),5)="Csere",VLOOKUP(LEFT(VLOOKUP($A184,csapatok!$A:$NN,DK$320,FALSE),LEN(VLOOKUP($A184,csapatok!$A:$NN,DK$320,FALSE))-6),'csapat-ranglista'!$A:$FP,DK$321,FALSE)/8,VLOOKUP(VLOOKUP($A184,csapatok!$A:$NN,DK$320,FALSE),'csapat-ranglista'!$A:$FP,DK$321,FALSE)/4),0)</f>
        <v>0</v>
      </c>
      <c r="DL184" s="223">
        <f>IFERROR(IF(RIGHT(VLOOKUP($A184,csapatok!$A:$NN,DL$320,FALSE),5)="Csere",VLOOKUP(LEFT(VLOOKUP($A184,csapatok!$A:$NN,DL$320,FALSE),LEN(VLOOKUP($A184,csapatok!$A:$NN,DL$320,FALSE))-6),'csapat-ranglista'!$A:$FP,DL$321,FALSE)/8,VLOOKUP(VLOOKUP($A184,csapatok!$A:$NN,DL$320,FALSE),'csapat-ranglista'!$A:$FP,DL$321,FALSE)/4),0)</f>
        <v>0</v>
      </c>
      <c r="DM184" s="223">
        <f>IFERROR(IF(RIGHT(VLOOKUP($A184,csapatok!$A:$NN,DM$320,FALSE),5)="Csere",VLOOKUP(LEFT(VLOOKUP($A184,csapatok!$A:$NN,DM$320,FALSE),LEN(VLOOKUP($A184,csapatok!$A:$NN,DM$320,FALSE))-6),'csapat-ranglista'!$A:$FP,DM$321,FALSE)/8,VLOOKUP(VLOOKUP($A184,csapatok!$A:$NN,DM$320,FALSE),'csapat-ranglista'!$A:$FP,DM$321,FALSE)/4),0)</f>
        <v>0</v>
      </c>
      <c r="DN184" s="223">
        <f>IFERROR(IF(RIGHT(VLOOKUP($A184,csapatok!$A:$NN,DN$320,FALSE),5)="Csere",VLOOKUP(LEFT(VLOOKUP($A184,csapatok!$A:$NN,DN$320,FALSE),LEN(VLOOKUP($A184,csapatok!$A:$NN,DN$320,FALSE))-6),'csapat-ranglista'!$A:$FP,DN$321,FALSE)/8,VLOOKUP(VLOOKUP($A184,csapatok!$A:$NN,DN$320,FALSE),'csapat-ranglista'!$A:$FP,DN$321,FALSE)/4),0)</f>
        <v>0</v>
      </c>
      <c r="DO184" s="224">
        <f>versenyek!$MF$11*IFERROR(VLOOKUP(VLOOKUP($A184,versenyek!ME:MG,3,FALSE),szabalyok!$A$16:$B$23,2,FALSE)/4,0)</f>
        <v>0</v>
      </c>
      <c r="DP184" s="224">
        <f>versenyek!$MI$11*IFERROR(VLOOKUP(VLOOKUP($A184,versenyek!MH:MJ,3,FALSE),szabalyok!$A$16:$B$23,2,FALSE)/4,0)</f>
        <v>0</v>
      </c>
      <c r="DQ184" s="223">
        <f>IFERROR(IF(RIGHT(VLOOKUP($A184,csapatok!$A:$NN,DQ$320,FALSE),5)="Csere",VLOOKUP(LEFT(VLOOKUP($A184,csapatok!$A:$NN,DQ$320,FALSE),LEN(VLOOKUP($A184,csapatok!$A:$NN,DQ$320,FALSE))-6),'csapat-ranglista'!$A:$FP,DQ$321,FALSE)/8,VLOOKUP(VLOOKUP($A184,csapatok!$A:$NN,DQ$320,FALSE),'csapat-ranglista'!$A:$FP,DQ$321,FALSE)/4),0)</f>
        <v>0</v>
      </c>
      <c r="DR184" s="223">
        <f>IFERROR(IF(RIGHT(VLOOKUP($A184,csapatok!$A:$NN,DR$320,FALSE),5)="Csere",VLOOKUP(LEFT(VLOOKUP($A184,csapatok!$A:$NN,DR$320,FALSE),LEN(VLOOKUP($A184,csapatok!$A:$NN,DR$320,FALSE))-6),'csapat-ranglista'!$A:$FP,DR$321,FALSE)/8,VLOOKUP(VLOOKUP($A184,csapatok!$A:$NN,DR$320,FALSE),'csapat-ranglista'!$A:$FP,DR$321,FALSE)/4),0)</f>
        <v>0</v>
      </c>
      <c r="DS184" s="223">
        <f>IFERROR(IF(RIGHT(VLOOKUP($A184,csapatok!$A:$NN,DS$320,FALSE),5)="Csere",VLOOKUP(LEFT(VLOOKUP($A184,csapatok!$A:$NN,DS$320,FALSE),LEN(VLOOKUP($A184,csapatok!$A:$NN,DS$320,FALSE))-6),'csapat-ranglista'!$A:$FP,DS$321,FALSE)/8,VLOOKUP(VLOOKUP($A184,csapatok!$A:$NN,DS$320,FALSE),'csapat-ranglista'!$A:$FP,DS$321,FALSE)/4),0)</f>
        <v>0</v>
      </c>
      <c r="DT184" s="223">
        <f>IFERROR(IF(RIGHT(VLOOKUP($A184,csapatok!$A:$NN,DT$320,FALSE),5)="Csere",VLOOKUP(LEFT(VLOOKUP($A184,csapatok!$A:$NN,DT$320,FALSE),LEN(VLOOKUP($A184,csapatok!$A:$NN,DT$320,FALSE))-6),'csapat-ranglista'!$A:$FP,DT$321,FALSE)/8,VLOOKUP(VLOOKUP($A184,csapatok!$A:$NN,DT$320,FALSE),'csapat-ranglista'!$A:$FP,DT$321,FALSE)/4),0)</f>
        <v>0</v>
      </c>
      <c r="DU184" s="223">
        <f>IFERROR(IF(RIGHT(VLOOKUP($A184,csapatok!$A:$NN,DU$320,FALSE),5)="Csere",VLOOKUP(LEFT(VLOOKUP($A184,csapatok!$A:$NN,DU$320,FALSE),LEN(VLOOKUP($A184,csapatok!$A:$NN,DU$320,FALSE))-6),'csapat-ranglista'!$A:$FP,DU$321,FALSE)/8,VLOOKUP(VLOOKUP($A184,csapatok!$A:$NN,DU$320,FALSE),'csapat-ranglista'!$A:$FP,DU$321,FALSE)/4),0)</f>
        <v>0</v>
      </c>
      <c r="DV184" s="223">
        <f>IFERROR(IF(RIGHT(VLOOKUP($A184,csapatok!$A:$NN,DV$320,FALSE),5)="Csere",VLOOKUP(LEFT(VLOOKUP($A184,csapatok!$A:$NN,DV$320,FALSE),LEN(VLOOKUP($A184,csapatok!$A:$NN,DV$320,FALSE))-6),'csapat-ranglista'!$A:$FP,DV$321,FALSE)/8,VLOOKUP(VLOOKUP($A184,csapatok!$A:$NN,DV$320,FALSE),'csapat-ranglista'!$A:$FP,DV$321,FALSE)/4),0)</f>
        <v>0</v>
      </c>
      <c r="DW184" s="223">
        <f>IFERROR(IF(RIGHT(VLOOKUP($A184,csapatok!$A:$NN,DW$320,FALSE),5)="Csere",VLOOKUP(LEFT(VLOOKUP($A184,csapatok!$A:$NN,DW$320,FALSE),LEN(VLOOKUP($A184,csapatok!$A:$NN,DW$320,FALSE))-6),'csapat-ranglista'!$A:$FP,DW$321,FALSE)/8,VLOOKUP(VLOOKUP($A184,csapatok!$A:$NN,DW$320,FALSE),'csapat-ranglista'!$A:$FP,DW$321,FALSE)/4),0)</f>
        <v>0</v>
      </c>
      <c r="DX184" s="223">
        <f>IFERROR(IF(RIGHT(VLOOKUP($A184,csapatok!$A:$NN,DX$320,FALSE),5)="Csere",VLOOKUP(LEFT(VLOOKUP($A184,csapatok!$A:$NN,DX$320,FALSE),LEN(VLOOKUP($A184,csapatok!$A:$NN,DX$320,FALSE))-6),'csapat-ranglista'!$A:$FP,DX$321,FALSE)/8,VLOOKUP(VLOOKUP($A184,csapatok!$A:$NN,DX$320,FALSE),'csapat-ranglista'!$A:$FP,DX$321,FALSE)/4),0)</f>
        <v>0</v>
      </c>
      <c r="DY184" s="223">
        <f>IFERROR(IF(RIGHT(VLOOKUP($A184,csapatok!$A:$NN,DY$320,FALSE),5)="Csere",VLOOKUP(LEFT(VLOOKUP($A184,csapatok!$A:$NN,DY$320,FALSE),LEN(VLOOKUP($A184,csapatok!$A:$NN,DY$320,FALSE))-6),'csapat-ranglista'!$A:$FP,DY$321,FALSE)/8,VLOOKUP(VLOOKUP($A184,csapatok!$A:$NN,DY$320,FALSE),'csapat-ranglista'!$A:$FP,DY$321,FALSE)/4),0)</f>
        <v>0</v>
      </c>
      <c r="DZ184" s="223">
        <f>IFERROR(IF(RIGHT(VLOOKUP($A184,csapatok!$A:$NN,DZ$320,FALSE),5)="Csere",VLOOKUP(LEFT(VLOOKUP($A184,csapatok!$A:$NN,DZ$320,FALSE),LEN(VLOOKUP($A184,csapatok!$A:$NN,DZ$320,FALSE))-6),'csapat-ranglista'!$A:$FP,DZ$321,FALSE)/8,VLOOKUP(VLOOKUP($A184,csapatok!$A:$NN,DZ$320,FALSE),'csapat-ranglista'!$A:$FP,DZ$321,FALSE)/4),0)</f>
        <v>0</v>
      </c>
      <c r="EA184" s="223">
        <f>IFERROR(IF(RIGHT(VLOOKUP($A184,csapatok!$A:$NN,EA$320,FALSE),5)="Csere",VLOOKUP(LEFT(VLOOKUP($A184,csapatok!$A:$NN,EA$320,FALSE),LEN(VLOOKUP($A184,csapatok!$A:$NN,EA$320,FALSE))-6),'csapat-ranglista'!$A:$FP,EA$321,FALSE)/8,VLOOKUP(VLOOKUP($A184,csapatok!$A:$NN,EA$320,FALSE),'csapat-ranglista'!$A:$FP,EA$321,FALSE)/4),0)</f>
        <v>0</v>
      </c>
      <c r="EB184" s="223">
        <f>IFERROR(IF(RIGHT(VLOOKUP($A184,csapatok!$A:$NN,EB$320,FALSE),5)="Csere",VLOOKUP(LEFT(VLOOKUP($A184,csapatok!$A:$NN,EB$320,FALSE),LEN(VLOOKUP($A184,csapatok!$A:$NN,EB$320,FALSE))-6),'csapat-ranglista'!$A:$FP,EB$321,FALSE)/8,VLOOKUP(VLOOKUP($A184,csapatok!$A:$NN,EB$320,FALSE),'csapat-ranglista'!$A:$FP,EB$321,FALSE)/4),0)</f>
        <v>0</v>
      </c>
      <c r="EC184" s="223">
        <f>IFERROR(IF(RIGHT(VLOOKUP($A184,csapatok!$A:$NN,EC$320,FALSE),5)="Csere",VLOOKUP(LEFT(VLOOKUP($A184,csapatok!$A:$NN,EC$320,FALSE),LEN(VLOOKUP($A184,csapatok!$A:$NN,EC$320,FALSE))-6),'csapat-ranglista'!$A:$FP,EC$321,FALSE)/8,VLOOKUP(VLOOKUP($A184,csapatok!$A:$NN,EC$320,FALSE),'csapat-ranglista'!$A:$FP,EC$321,FALSE)/4),0)</f>
        <v>0</v>
      </c>
      <c r="ED184" s="223">
        <f>IFERROR(IF(RIGHT(VLOOKUP($A184,csapatok!$A:$NN,ED$320,FALSE),5)="Csere",VLOOKUP(LEFT(VLOOKUP($A184,csapatok!$A:$NN,ED$320,FALSE),LEN(VLOOKUP($A184,csapatok!$A:$NN,ED$320,FALSE))-6),'csapat-ranglista'!$A:$FP,ED$321,FALSE)/8,VLOOKUP(VLOOKUP($A184,csapatok!$A:$NN,ED$320,FALSE),'csapat-ranglista'!$A:$FP,ED$321,FALSE)/4),0)</f>
        <v>0</v>
      </c>
      <c r="EE184" s="223">
        <f>IFERROR(IF(RIGHT(VLOOKUP($A184,csapatok!$A:$NN,EE$320,FALSE),5)="Csere",VLOOKUP(LEFT(VLOOKUP($A184,csapatok!$A:$NN,EE$320,FALSE),LEN(VLOOKUP($A184,csapatok!$A:$NN,EE$320,FALSE))-6),'csapat-ranglista'!$A:$FP,EE$321,FALSE)/8,VLOOKUP(VLOOKUP($A184,csapatok!$A:$NN,EE$320,FALSE),'csapat-ranglista'!$A:$FP,EE$321,FALSE)/4),0)</f>
        <v>0</v>
      </c>
      <c r="EF184" s="223">
        <f>IFERROR(IF(RIGHT(VLOOKUP($A184,csapatok!$A:$NN,EF$320,FALSE),5)="Csere",VLOOKUP(LEFT(VLOOKUP($A184,csapatok!$A:$NN,EF$320,FALSE),LEN(VLOOKUP($A184,csapatok!$A:$NN,EF$320,FALSE))-6),'csapat-ranglista'!$A:$FP,EF$321,FALSE)/8,VLOOKUP(VLOOKUP($A184,csapatok!$A:$NN,EF$320,FALSE),'csapat-ranglista'!$A:$FP,EF$321,FALSE)/4),0)</f>
        <v>0</v>
      </c>
      <c r="EG184" s="223">
        <f>IFERROR(IF(RIGHT(VLOOKUP($A184,csapatok!$A:$NN,EG$320,FALSE),5)="Csere",VLOOKUP(LEFT(VLOOKUP($A184,csapatok!$A:$NN,EG$320,FALSE),LEN(VLOOKUP($A184,csapatok!$A:$NN,EG$320,FALSE))-6),'csapat-ranglista'!$A:$FP,EG$321,FALSE)/8,VLOOKUP(VLOOKUP($A184,csapatok!$A:$NN,EG$320,FALSE),'csapat-ranglista'!$A:$FP,EG$321,FALSE)/4),0)</f>
        <v>0</v>
      </c>
      <c r="EH184" s="223">
        <f>IFERROR(IF(RIGHT(VLOOKUP($A184,csapatok!$A:$NN,EH$320,FALSE),5)="Csere",VLOOKUP(LEFT(VLOOKUP($A184,csapatok!$A:$NN,EH$320,FALSE),LEN(VLOOKUP($A184,csapatok!$A:$NN,EH$320,FALSE))-6),'csapat-ranglista'!$A:$FP,EH$321,FALSE)/8,VLOOKUP(VLOOKUP($A184,csapatok!$A:$NN,EH$320,FALSE),'csapat-ranglista'!$A:$FP,EH$321,FALSE)/4),0)</f>
        <v>0</v>
      </c>
      <c r="EI184" s="223">
        <f>IFERROR(IF(RIGHT(VLOOKUP($A184,csapatok!$A:$NN,EI$320,FALSE),5)="Csere",VLOOKUP(LEFT(VLOOKUP($A184,csapatok!$A:$NN,EI$320,FALSE),LEN(VLOOKUP($A184,csapatok!$A:$NN,EI$320,FALSE))-6),'csapat-ranglista'!$A:$FP,EI$321,FALSE)/8,VLOOKUP(VLOOKUP($A184,csapatok!$A:$NN,EI$320,FALSE),'csapat-ranglista'!$A:$FP,EI$321,FALSE)/4),0)</f>
        <v>0</v>
      </c>
      <c r="EJ184" s="223">
        <f>IFERROR(IF(RIGHT(VLOOKUP($A184,csapatok!$A:$NN,EJ$320,FALSE),5)="Csere",VLOOKUP(LEFT(VLOOKUP($A184,csapatok!$A:$NN,EJ$320,FALSE),LEN(VLOOKUP($A184,csapatok!$A:$NN,EJ$320,FALSE))-6),'csapat-ranglista'!$A:$FP,EJ$321,FALSE)/8,VLOOKUP(VLOOKUP($A184,csapatok!$A:$NN,EJ$320,FALSE),'csapat-ranglista'!$A:$FP,EJ$321,FALSE)/4),0)</f>
        <v>0</v>
      </c>
      <c r="EK184" s="223">
        <f>IFERROR(IF(RIGHT(VLOOKUP($A184,csapatok!$A:$NN,EK$320,FALSE),5)="Csere",VLOOKUP(LEFT(VLOOKUP($A184,csapatok!$A:$NN,EK$320,FALSE),LEN(VLOOKUP($A184,csapatok!$A:$NN,EK$320,FALSE))-6),'csapat-ranglista'!$A:$FP,EK$321,FALSE)/8,VLOOKUP(VLOOKUP($A184,csapatok!$A:$NN,EK$320,FALSE),'csapat-ranglista'!$A:$FP,EK$321,FALSE)/4),0)</f>
        <v>0</v>
      </c>
      <c r="EL184" s="223">
        <f>IFERROR(IF(RIGHT(VLOOKUP($A184,csapatok!$A:$NN,EL$320,FALSE),5)="Csere",VLOOKUP(LEFT(VLOOKUP($A184,csapatok!$A:$NN,EL$320,FALSE),LEN(VLOOKUP($A184,csapatok!$A:$NN,EL$320,FALSE))-6),'csapat-ranglista'!$A:$FP,EL$321,FALSE)/8,VLOOKUP(VLOOKUP($A184,csapatok!$A:$NN,EL$320,FALSE),'csapat-ranglista'!$A:$FP,EL$321,FALSE)/4),0)</f>
        <v>0</v>
      </c>
      <c r="EM184" s="223">
        <f>IFERROR(IF(RIGHT(VLOOKUP($A184,csapatok!$A:$NN,EM$320,FALSE),5)="Csere",VLOOKUP(LEFT(VLOOKUP($A184,csapatok!$A:$NN,EM$320,FALSE),LEN(VLOOKUP($A184,csapatok!$A:$NN,EM$320,FALSE))-6),'csapat-ranglista'!$A:$FP,EM$321,FALSE)/8,VLOOKUP(VLOOKUP($A184,csapatok!$A:$NN,EM$320,FALSE),'csapat-ranglista'!$A:$FP,EM$321,FALSE)/4),0)</f>
        <v>0</v>
      </c>
      <c r="EN184" s="223">
        <f>IFERROR(IF(RIGHT(VLOOKUP($A184,csapatok!$A:$NN,EN$320,FALSE),5)="Csere",VLOOKUP(LEFT(VLOOKUP($A184,csapatok!$A:$NN,EN$320,FALSE),LEN(VLOOKUP($A184,csapatok!$A:$NN,EN$320,FALSE))-6),'csapat-ranglista'!$A:$FP,EN$321,FALSE)/8,VLOOKUP(VLOOKUP($A184,csapatok!$A:$NN,EN$320,FALSE),'csapat-ranglista'!$A:$FP,EN$321,FALSE)/4),0)</f>
        <v>0</v>
      </c>
      <c r="EO184" s="223">
        <f>IFERROR(IF(RIGHT(VLOOKUP($A184,csapatok!$A:$NN,EO$320,FALSE),5)="Csere",VLOOKUP(LEFT(VLOOKUP($A184,csapatok!$A:$NN,EO$320,FALSE),LEN(VLOOKUP($A184,csapatok!$A:$NN,EO$320,FALSE))-6),'csapat-ranglista'!$A:$FP,EO$321,FALSE)/8,VLOOKUP(VLOOKUP($A184,csapatok!$A:$NN,EO$320,FALSE),'csapat-ranglista'!$A:$FP,EO$321,FALSE)/4),0)</f>
        <v>0</v>
      </c>
      <c r="EP184" s="223">
        <f>IFERROR(IF(RIGHT(VLOOKUP($A184,csapatok!$A:$NN,EP$320,FALSE),5)="Csere",VLOOKUP(LEFT(VLOOKUP($A184,csapatok!$A:$NN,EP$320,FALSE),LEN(VLOOKUP($A184,csapatok!$A:$NN,EP$320,FALSE))-6),'csapat-ranglista'!$A:$FP,EP$321,FALSE)/8,VLOOKUP(VLOOKUP($A184,csapatok!$A:$NN,EP$320,FALSE),'csapat-ranglista'!$A:$FP,EP$321,FALSE)/4),0)</f>
        <v>0</v>
      </c>
      <c r="EQ184" s="223">
        <f>IFERROR(IF(RIGHT(VLOOKUP($A184,csapatok!$A:$NN,EQ$320,FALSE),5)="Csere",VLOOKUP(LEFT(VLOOKUP($A184,csapatok!$A:$NN,EQ$320,FALSE),LEN(VLOOKUP($A184,csapatok!$A:$NN,EQ$320,FALSE))-6),'csapat-ranglista'!$A:$FP,EQ$321,FALSE)/8,VLOOKUP(VLOOKUP($A184,csapatok!$A:$NN,EQ$320,FALSE),'csapat-ranglista'!$A:$FP,EQ$321,FALSE)/4),0)</f>
        <v>0</v>
      </c>
      <c r="ER184" s="223">
        <f>IFERROR(IF(RIGHT(VLOOKUP($A184,csapatok!$A:$NN,ER$320,FALSE),5)="Csere",VLOOKUP(LEFT(VLOOKUP($A184,csapatok!$A:$NN,ER$320,FALSE),LEN(VLOOKUP($A184,csapatok!$A:$NN,ER$320,FALSE))-6),'csapat-ranglista'!$A:$FP,ER$321,FALSE)/8,VLOOKUP(VLOOKUP($A184,csapatok!$A:$NN,ER$320,FALSE),'csapat-ranglista'!$A:$FP,ER$321,FALSE)/4),0)</f>
        <v>0</v>
      </c>
      <c r="ES184" s="223">
        <f>IFERROR(IF(RIGHT(VLOOKUP($A184,csapatok!$A:$NN,ES$320,FALSE),5)="Csere",VLOOKUP(LEFT(VLOOKUP($A184,csapatok!$A:$NN,ES$320,FALSE),LEN(VLOOKUP($A184,csapatok!$A:$NN,ES$320,FALSE))-6),'csapat-ranglista'!$A:$FP,ES$321,FALSE)/8,VLOOKUP(VLOOKUP($A184,csapatok!$A:$NN,ES$320,FALSE),'csapat-ranglista'!$A:$FP,ES$321,FALSE)/4),0)</f>
        <v>0</v>
      </c>
      <c r="ET184" s="223">
        <f>IFERROR(IF(RIGHT(VLOOKUP($A184,csapatok!$A:$NN,ET$320,FALSE),5)="Csere",VLOOKUP(LEFT(VLOOKUP($A184,csapatok!$A:$NN,ET$320,FALSE),LEN(VLOOKUP($A184,csapatok!$A:$NN,ET$320,FALSE))-6),'csapat-ranglista'!$A:$FP,ET$321,FALSE)/8,VLOOKUP(VLOOKUP($A184,csapatok!$A:$NN,ET$320,FALSE),'csapat-ranglista'!$A:$FP,ET$321,FALSE)/4),0)</f>
        <v>0</v>
      </c>
      <c r="EU184" s="223">
        <f>IFERROR(IF(RIGHT(VLOOKUP($A184,csapatok!$A:$NN,EU$320,FALSE),5)="Csere",VLOOKUP(LEFT(VLOOKUP($A184,csapatok!$A:$NN,EU$320,FALSE),LEN(VLOOKUP($A184,csapatok!$A:$NN,EU$320,FALSE))-6),'csapat-ranglista'!$A:$FP,EU$321,FALSE)/8,VLOOKUP(VLOOKUP($A184,csapatok!$A:$NN,EU$320,FALSE),'csapat-ranglista'!$A:$FP,EU$321,FALSE)/4),0)</f>
        <v>0</v>
      </c>
      <c r="EV184" s="223">
        <f>IFERROR(IF(RIGHT(VLOOKUP($A184,csapatok!$A:$NN,EV$320,FALSE),5)="Csere",VLOOKUP(LEFT(VLOOKUP($A184,csapatok!$A:$NN,EV$320,FALSE),LEN(VLOOKUP($A184,csapatok!$A:$NN,EV$320,FALSE))-6),'csapat-ranglista'!$A:$FP,EV$321,FALSE)/8,VLOOKUP(VLOOKUP($A184,csapatok!$A:$NN,EV$320,FALSE),'csapat-ranglista'!$A:$FP,EV$321,FALSE)/4),0)</f>
        <v>0</v>
      </c>
      <c r="EW184" s="223">
        <f>IFERROR(IF(RIGHT(VLOOKUP($A184,csapatok!$A:$NN,EW$320,FALSE),5)="Csere",VLOOKUP(LEFT(VLOOKUP($A184,csapatok!$A:$NN,EW$320,FALSE),LEN(VLOOKUP($A184,csapatok!$A:$NN,EW$320,FALSE))-6),'csapat-ranglista'!$A:$FP,EW$321,FALSE)/8,VLOOKUP(VLOOKUP($A184,csapatok!$A:$NN,EW$320,FALSE),'csapat-ranglista'!$A:$FP,EW$321,FALSE)/4),0)</f>
        <v>0</v>
      </c>
      <c r="EX184" s="223">
        <f>IFERROR(IF(RIGHT(VLOOKUP($A184,csapatok!$A:$NN,EX$320,FALSE),5)="Csere",VLOOKUP(LEFT(VLOOKUP($A184,csapatok!$A:$NN,EX$320,FALSE),LEN(VLOOKUP($A184,csapatok!$A:$NN,EX$320,FALSE))-6),'csapat-ranglista'!$A:$FP,EX$321,FALSE)/8,VLOOKUP(VLOOKUP($A184,csapatok!$A:$NN,EX$320,FALSE),'csapat-ranglista'!$A:$FP,EX$321,FALSE)/4),0)</f>
        <v>0</v>
      </c>
      <c r="EY184" s="223">
        <f>IFERROR(IF(RIGHT(VLOOKUP($A184,csapatok!$A:$NN,EY$320,FALSE),5)="Csere",VLOOKUP(LEFT(VLOOKUP($A184,csapatok!$A:$NN,EY$320,FALSE),LEN(VLOOKUP($A184,csapatok!$A:$NN,EY$320,FALSE))-6),'csapat-ranglista'!$A:$FP,EY$321,FALSE)/8,VLOOKUP(VLOOKUP($A184,csapatok!$A:$NN,EY$320,FALSE),'csapat-ranglista'!$A:$FP,EY$321,FALSE)/4),0)</f>
        <v>0</v>
      </c>
      <c r="EZ184" s="223">
        <f>IFERROR(IF(RIGHT(VLOOKUP($A184,csapatok!$A:$NN,EZ$320,FALSE),5)="Csere",VLOOKUP(LEFT(VLOOKUP($A184,csapatok!$A:$NN,EZ$320,FALSE),LEN(VLOOKUP($A184,csapatok!$A:$NN,EZ$320,FALSE))-6),'csapat-ranglista'!$A:$FP,EZ$321,FALSE)/8,VLOOKUP(VLOOKUP($A184,csapatok!$A:$NN,EZ$320,FALSE),'csapat-ranglista'!$A:$FP,EZ$321,FALSE)/4),0)</f>
        <v>0</v>
      </c>
      <c r="FA184" s="223">
        <f>IFERROR(IF(RIGHT(VLOOKUP($A184,csapatok!$A:$NN,FA$320,FALSE),5)="Csere",VLOOKUP(LEFT(VLOOKUP($A184,csapatok!$A:$NN,FA$320,FALSE),LEN(VLOOKUP($A184,csapatok!$A:$NN,FA$320,FALSE))-6),'csapat-ranglista'!$A:$FP,FA$321,FALSE)/8,VLOOKUP(VLOOKUP($A184,csapatok!$A:$NN,FA$320,FALSE),'csapat-ranglista'!$A:$FP,FA$321,FALSE)/4),0)</f>
        <v>0</v>
      </c>
      <c r="FB184" s="223">
        <f>IFERROR(IF(RIGHT(VLOOKUP($A184,csapatok!$A:$NN,FB$320,FALSE),5)="Csere",VLOOKUP(LEFT(VLOOKUP($A184,csapatok!$A:$NN,FB$320,FALSE),LEN(VLOOKUP($A184,csapatok!$A:$NN,FB$320,FALSE))-6),'csapat-ranglista'!$A:$FP,FB$321,FALSE)/8,VLOOKUP(VLOOKUP($A184,csapatok!$A:$NN,FB$320,FALSE),'csapat-ranglista'!$A:$FP,FB$321,FALSE)/4),0)</f>
        <v>0</v>
      </c>
      <c r="FC184" s="223">
        <f>IFERROR(IF(RIGHT(VLOOKUP($A184,csapatok!$A:$NN,FC$320,FALSE),5)="Csere",VLOOKUP(LEFT(VLOOKUP($A184,csapatok!$A:$NN,FC$320,FALSE),LEN(VLOOKUP($A184,csapatok!$A:$NN,FC$320,FALSE))-6),'csapat-ranglista'!$A:$FP,FC$321,FALSE)/8,VLOOKUP(VLOOKUP($A184,csapatok!$A:$NN,FC$320,FALSE),'csapat-ranglista'!$A:$FP,FC$321,FALSE)/4),0)</f>
        <v>0</v>
      </c>
      <c r="FD184" s="224">
        <f>versenyek!$QY$11*IFERROR(VLOOKUP(VLOOKUP($A184,versenyek!QX:QZ,3,FALSE),szabalyok!$A$16:$B$23,2,FALSE)/4,0)</f>
        <v>0</v>
      </c>
      <c r="FE184" s="224">
        <f>versenyek!$RB$11*IFERROR(VLOOKUP(VLOOKUP($A184,versenyek!RA:RC,3,FALSE),szabalyok!$A$16:$B$23,2,FALSE)/4,0)</f>
        <v>0</v>
      </c>
      <c r="FF184" s="223">
        <f>IFERROR(IF(RIGHT(VLOOKUP($A184,csapatok!$A:$NN,FF$320,FALSE),5)="Csere",VLOOKUP(LEFT(VLOOKUP($A184,csapatok!$A:$NN,FF$320,FALSE),LEN(VLOOKUP($A184,csapatok!$A:$NN,FF$320,FALSE))-6),'csapat-ranglista'!$A:$FP,FF$321,FALSE)/8,VLOOKUP(VLOOKUP($A184,csapatok!$A:$NN,FF$320,FALSE),'csapat-ranglista'!$A:$FP,FF$321,FALSE)/4),0)</f>
        <v>0</v>
      </c>
      <c r="FG184" s="223">
        <f>IFERROR(IF(RIGHT(VLOOKUP($A184,csapatok!$A:$NN,FG$320,FALSE),5)="Csere",VLOOKUP(LEFT(VLOOKUP($A184,csapatok!$A:$NN,FG$320,FALSE),LEN(VLOOKUP($A184,csapatok!$A:$NN,FG$320,FALSE))-6),'csapat-ranglista'!$A:$FP,FG$321,FALSE)/8,VLOOKUP(VLOOKUP($A184,csapatok!$A:$NN,FG$320,FALSE),'csapat-ranglista'!$A:$FP,FG$321,FALSE)/4),0)</f>
        <v>0</v>
      </c>
      <c r="FH184" s="223">
        <f>IFERROR(IF(RIGHT(VLOOKUP($A184,csapatok!$A:$NN,FH$320,FALSE),5)="Csere",VLOOKUP(LEFT(VLOOKUP($A184,csapatok!$A:$NN,FH$320,FALSE),LEN(VLOOKUP($A184,csapatok!$A:$NN,FH$320,FALSE))-6),'csapat-ranglista'!$A:$FP,FH$321,FALSE)/8,VLOOKUP(VLOOKUP($A184,csapatok!$A:$NN,FH$320,FALSE),'csapat-ranglista'!$A:$FP,FH$321,FALSE)/4),0)</f>
        <v>0</v>
      </c>
      <c r="FI184" s="223">
        <f>IFERROR(IF(RIGHT(VLOOKUP($A184,csapatok!$A:$NN,FI$320,FALSE),5)="Csere",VLOOKUP(LEFT(VLOOKUP($A184,csapatok!$A:$NN,FI$320,FALSE),LEN(VLOOKUP($A184,csapatok!$A:$NN,FI$320,FALSE))-6),'csapat-ranglista'!$A:$FP,FI$321,FALSE)/8,VLOOKUP(VLOOKUP($A184,csapatok!$A:$NN,FI$320,FALSE),'csapat-ranglista'!$A:$FP,FI$321,FALSE)/4),0)</f>
        <v>0</v>
      </c>
      <c r="FJ184" s="223">
        <f>IFERROR(IF(RIGHT(VLOOKUP($A184,csapatok!$A:$NN,FJ$320,FALSE),5)="Csere",VLOOKUP(LEFT(VLOOKUP($A184,csapatok!$A:$NN,FJ$320,FALSE),LEN(VLOOKUP($A184,csapatok!$A:$NN,FJ$320,FALSE))-6),'csapat-ranglista'!$A:$FP,FJ$321,FALSE)/8,VLOOKUP(VLOOKUP($A184,csapatok!$A:$NN,FJ$320,FALSE),'csapat-ranglista'!$A:$FP,FJ$321,FALSE)/4),0)</f>
        <v>0</v>
      </c>
      <c r="FK184" s="223">
        <f>IFERROR(IF(RIGHT(VLOOKUP($A184,csapatok!$A:$NN,FK$320,FALSE),5)="Csere",VLOOKUP(LEFT(VLOOKUP($A184,csapatok!$A:$NN,FK$320,FALSE),LEN(VLOOKUP($A184,csapatok!$A:$NN,FK$320,FALSE))-6),'csapat-ranglista'!$A:$FP,FK$321,FALSE)/8,VLOOKUP(VLOOKUP($A184,csapatok!$A:$NN,FK$320,FALSE),'csapat-ranglista'!$A:$FP,FK$321,FALSE)/4),0)</f>
        <v>0</v>
      </c>
      <c r="FL184" s="223">
        <f>IFERROR(IF(RIGHT(VLOOKUP($A184,csapatok!$A:$NN,FL$320,FALSE),5)="Csere",VLOOKUP(LEFT(VLOOKUP($A184,csapatok!$A:$NN,FL$320,FALSE),LEN(VLOOKUP($A184,csapatok!$A:$NN,FL$320,FALSE))-6),'csapat-ranglista'!$A:$FP,FL$321,FALSE)/8,VLOOKUP(VLOOKUP($A184,csapatok!$A:$NN,FL$320,FALSE),'csapat-ranglista'!$A:$FP,FL$321,FALSE)/4),0)</f>
        <v>0</v>
      </c>
      <c r="FM184" s="223">
        <f>IFERROR(IF(RIGHT(VLOOKUP($A184,csapatok!$A:$NN,FM$320,FALSE),5)="Csere",VLOOKUP(LEFT(VLOOKUP($A184,csapatok!$A:$NN,FM$320,FALSE),LEN(VLOOKUP($A184,csapatok!$A:$NN,FM$320,FALSE))-6),'csapat-ranglista'!$A:$FP,FM$321,FALSE)/8,VLOOKUP(VLOOKUP($A184,csapatok!$A:$NN,FM$320,FALSE),'csapat-ranglista'!$A:$FP,FM$321,FALSE)/4),0)</f>
        <v>0</v>
      </c>
      <c r="FN184" s="223">
        <f>IFERROR(IF(RIGHT(VLOOKUP($A184,csapatok!$A:$NN,FN$320,FALSE),5)="Csere",VLOOKUP(LEFT(VLOOKUP($A184,csapatok!$A:$NN,FN$320,FALSE),LEN(VLOOKUP($A184,csapatok!$A:$NN,FN$320,FALSE))-6),'csapat-ranglista'!$A:$FP,FN$321,FALSE)/8,VLOOKUP(VLOOKUP($A184,csapatok!$A:$NN,FN$320,FALSE),'csapat-ranglista'!$A:$FP,FN$321,FALSE)/4),0)</f>
        <v>0</v>
      </c>
      <c r="FO184" s="223">
        <f>IFERROR(IF(RIGHT(VLOOKUP($A184,csapatok!$A:$NN,FO$320,FALSE),5)="Csere",VLOOKUP(LEFT(VLOOKUP($A184,csapatok!$A:$NN,FO$320,FALSE),LEN(VLOOKUP($A184,csapatok!$A:$NN,FO$320,FALSE))-6),'csapat-ranglista'!$A:$FP,FO$321,FALSE)/8,VLOOKUP(VLOOKUP($A184,csapatok!$A:$NN,FO$320,FALSE),'csapat-ranglista'!$A:$FP,FO$321,FALSE)/4),0)</f>
        <v>0</v>
      </c>
      <c r="FP184" s="223">
        <f>IFERROR(IF(RIGHT(VLOOKUP($A184,csapatok!$A:$NN,FP$320,FALSE),5)="Csere",VLOOKUP(LEFT(VLOOKUP($A184,csapatok!$A:$NN,FP$320,FALSE),LEN(VLOOKUP($A184,csapatok!$A:$NN,FP$320,FALSE))-6),'csapat-ranglista'!$A:$FP,FP$321,FALSE)/8,VLOOKUP(VLOOKUP($A184,csapatok!$A:$NN,FP$320,FALSE),'csapat-ranglista'!$A:$FP,FP$321,FALSE)/4),0)</f>
        <v>0</v>
      </c>
      <c r="FQ184" s="223">
        <f>IFERROR(IF(RIGHT(VLOOKUP($A184,csapatok!$A:$NN,FQ$320,FALSE),5)="Csere",VLOOKUP(LEFT(VLOOKUP($A184,csapatok!$A:$NN,FQ$320,FALSE),LEN(VLOOKUP($A184,csapatok!$A:$NN,FQ$320,FALSE))-6),'csapat-ranglista'!$A:$FP,FQ$321,FALSE)/8,VLOOKUP(VLOOKUP($A184,csapatok!$A:$NN,FQ$320,FALSE),'csapat-ranglista'!$A:$FP,FQ$321,FALSE)/4),0)</f>
        <v>0</v>
      </c>
      <c r="FR184" s="223">
        <f>IFERROR(IF(RIGHT(VLOOKUP($A184,csapatok!$A:$NN,FR$320,FALSE),5)="Csere",VLOOKUP(LEFT(VLOOKUP($A184,csapatok!$A:$NN,FR$320,FALSE),LEN(VLOOKUP($A184,csapatok!$A:$NN,FR$320,FALSE))-6),'csapat-ranglista'!$A:$FP,FR$321,FALSE)/8,VLOOKUP(VLOOKUP($A184,csapatok!$A:$NN,FR$320,FALSE),'csapat-ranglista'!$A:$FP,FR$321,FALSE)/4),0)</f>
        <v>0</v>
      </c>
      <c r="FS184" s="223">
        <f>IFERROR(IF(RIGHT(VLOOKUP($A184,csapatok!$A:$NN,FS$320,FALSE),5)="Csere",VLOOKUP(LEFT(VLOOKUP($A184,csapatok!$A:$NN,FS$320,FALSE),LEN(VLOOKUP($A184,csapatok!$A:$NN,FS$320,FALSE))-6),'csapat-ranglista'!$A:$FP,FS$321,FALSE)/8,VLOOKUP(VLOOKUP($A184,csapatok!$A:$NN,FS$320,FALSE),'csapat-ranglista'!$A:$FP,FS$321,FALSE)/4),0)</f>
        <v>0</v>
      </c>
      <c r="FT184" s="223">
        <f>IFERROR(IF(RIGHT(VLOOKUP($A184,csapatok!$A:$NN,FT$320,FALSE),5)="Csere",VLOOKUP(LEFT(VLOOKUP($A184,csapatok!$A:$NN,FT$320,FALSE),LEN(VLOOKUP($A184,csapatok!$A:$NN,FT$320,FALSE))-6),'csapat-ranglista'!$A:$FP,FT$321,FALSE)/8,VLOOKUP(VLOOKUP($A184,csapatok!$A:$NN,FT$320,FALSE),'csapat-ranglista'!$A:$FP,FT$321,FALSE)/4),0)</f>
        <v>0</v>
      </c>
      <c r="FU184" s="223">
        <f>IFERROR(IF(RIGHT(VLOOKUP($A184,csapatok!$A:$NN,FU$320,FALSE),5)="Csere",VLOOKUP(LEFT(VLOOKUP($A184,csapatok!$A:$NN,FU$320,FALSE),LEN(VLOOKUP($A184,csapatok!$A:$NN,FU$320,FALSE))-6),'csapat-ranglista'!$A:$FP,FU$321,FALSE)/8,VLOOKUP(VLOOKUP($A184,csapatok!$A:$NN,FU$320,FALSE),'csapat-ranglista'!$A:$FP,FU$321,FALSE)/4),0)</f>
        <v>0</v>
      </c>
      <c r="FV184" s="223">
        <f>IFERROR(IF(RIGHT(VLOOKUP($A184,csapatok!$A:$NN,FV$320,FALSE),5)="Csere",VLOOKUP(LEFT(VLOOKUP($A184,csapatok!$A:$NN,FV$320,FALSE),LEN(VLOOKUP($A184,csapatok!$A:$NN,FV$320,FALSE))-6),'csapat-ranglista'!$A:$FP,FV$321,FALSE)/8,VLOOKUP(VLOOKUP($A184,csapatok!$A:$NN,FV$320,FALSE),'csapat-ranglista'!$A:$FP,FV$321,FALSE)/4),0)</f>
        <v>0</v>
      </c>
      <c r="FW184" s="223">
        <f>IFERROR(IF(RIGHT(VLOOKUP($A184,csapatok!$A:$NN,FW$320,FALSE),5)="Csere",VLOOKUP(LEFT(VLOOKUP($A184,csapatok!$A:$NN,FW$320,FALSE),LEN(VLOOKUP($A184,csapatok!$A:$NN,FW$320,FALSE))-6),'csapat-ranglista'!$A:$FP,FW$321,FALSE)/8,VLOOKUP(VLOOKUP($A184,csapatok!$A:$NN,FW$320,FALSE),'csapat-ranglista'!$A:$FP,FW$321,FALSE)/4),0)</f>
        <v>0</v>
      </c>
      <c r="FX184" s="223">
        <f>IFERROR(IF(RIGHT(VLOOKUP($A184,csapatok!$A:$NN,FX$320,FALSE),5)="Csere",VLOOKUP(LEFT(VLOOKUP($A184,csapatok!$A:$NN,FX$320,FALSE),LEN(VLOOKUP($A184,csapatok!$A:$NN,FX$320,FALSE))-6),'csapat-ranglista'!$A:$FP,FX$321,FALSE)/8,VLOOKUP(VLOOKUP($A184,csapatok!$A:$NN,FX$320,FALSE),'csapat-ranglista'!$A:$FP,FX$321,FALSE)/4),0)</f>
        <v>0</v>
      </c>
      <c r="FY184" s="223">
        <f>IFERROR(IF(RIGHT(VLOOKUP($A184,csapatok!$A:$NN,FY$320,FALSE),5)="Csere",VLOOKUP(LEFT(VLOOKUP($A184,csapatok!$A:$NN,FY$320,FALSE),LEN(VLOOKUP($A184,csapatok!$A:$NN,FY$320,FALSE))-6),'csapat-ranglista'!$A:$FP,FY$321,FALSE)/8,VLOOKUP(VLOOKUP($A184,csapatok!$A:$NN,FY$320,FALSE),'csapat-ranglista'!$A:$FP,FY$321,FALSE)/4),0)</f>
        <v>0</v>
      </c>
      <c r="FZ184" s="223">
        <f>IFERROR(IF(RIGHT(VLOOKUP($A184,csapatok!$A:$NN,FZ$320,FALSE),5)="Csere",VLOOKUP(LEFT(VLOOKUP($A184,csapatok!$A:$NN,FZ$320,FALSE),LEN(VLOOKUP($A184,csapatok!$A:$NN,FZ$320,FALSE))-6),'csapat-ranglista'!$A:$FP,FZ$321,FALSE)/8,VLOOKUP(VLOOKUP($A184,csapatok!$A:$NN,FZ$320,FALSE),'csapat-ranglista'!$A:$FP,FZ$321,FALSE)/4),0)</f>
        <v>0</v>
      </c>
      <c r="GA184" s="223">
        <f>IFERROR(IF(RIGHT(VLOOKUP($A184,csapatok!$A:$NN,GA$320,FALSE),5)="Csere",VLOOKUP(LEFT(VLOOKUP($A184,csapatok!$A:$NN,GA$320,FALSE),LEN(VLOOKUP($A184,csapatok!$A:$NN,GA$320,FALSE))-6),'csapat-ranglista'!$A:$FP,GA$321,FALSE)/8,VLOOKUP(VLOOKUP($A184,csapatok!$A:$NN,GA$320,FALSE),'csapat-ranglista'!$A:$FP,GA$321,FALSE)/4),0)</f>
        <v>0</v>
      </c>
      <c r="GB184" s="223">
        <f>IFERROR(IF(RIGHT(VLOOKUP($A184,csapatok!$A:$NN,GB$320,FALSE),5)="Csere",VLOOKUP(LEFT(VLOOKUP($A184,csapatok!$A:$NN,GB$320,FALSE),LEN(VLOOKUP($A184,csapatok!$A:$NN,GB$320,FALSE))-6),'csapat-ranglista'!$A:$FP,GB$321,FALSE)/8,VLOOKUP(VLOOKUP($A184,csapatok!$A:$NN,GB$320,FALSE),'csapat-ranglista'!$A:$FP,GB$321,FALSE)/4),0)</f>
        <v>0</v>
      </c>
      <c r="GC184" s="223">
        <f>IFERROR(IF(RIGHT(VLOOKUP($A184,csapatok!$A:$NN,GC$320,FALSE),5)="Csere",VLOOKUP(LEFT(VLOOKUP($A184,csapatok!$A:$NN,GC$320,FALSE),LEN(VLOOKUP($A184,csapatok!$A:$NN,GC$320,FALSE))-6),'csapat-ranglista'!$A:$FP,GC$321,FALSE)/8,VLOOKUP(VLOOKUP($A184,csapatok!$A:$NN,GC$320,FALSE),'csapat-ranglista'!$A:$FP,GC$321,FALSE)/4),0)</f>
        <v>0</v>
      </c>
      <c r="GD184" s="247">
        <f>SUM(EQ184:GC184)</f>
        <v>0</v>
      </c>
    </row>
    <row r="185" spans="1:186">
      <c r="A185" s="32" t="s">
        <v>289</v>
      </c>
      <c r="B185" s="130"/>
      <c r="C185" s="131" t="str">
        <f>IF(B185=0,"",IF(B185&lt;$C$1,"felnőtt","ifi"))</f>
        <v/>
      </c>
      <c r="D185" s="32" t="s">
        <v>9</v>
      </c>
      <c r="E185" s="45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3.4654967402932999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f>IFERROR(IF(RIGHT(VLOOKUP($A185,csapatok!$A:$BL,X$320,FALSE),5)="Csere",VLOOKUP(LEFT(VLOOKUP($A185,csapatok!$A:$BL,X$320,FALSE),LEN(VLOOKUP($A185,csapatok!$A:$BL,X$320,FALSE))-6),'csapat-ranglista'!$A:$FP,X$321,FALSE)/8,VLOOKUP(VLOOKUP($A185,csapatok!$A:$BL,X$320,FALSE),'csapat-ranglista'!$A:$FP,X$321,FALSE)/4),0)</f>
        <v>0</v>
      </c>
      <c r="Y185" s="32">
        <f>IFERROR(IF(RIGHT(VLOOKUP($A185,csapatok!$A:$BL,Y$320,FALSE),5)="Csere",VLOOKUP(LEFT(VLOOKUP($A185,csapatok!$A:$BL,Y$320,FALSE),LEN(VLOOKUP($A185,csapatok!$A:$BL,Y$320,FALSE))-6),'csapat-ranglista'!$A:$FP,Y$321,FALSE)/8,VLOOKUP(VLOOKUP($A185,csapatok!$A:$BL,Y$320,FALSE),'csapat-ranglista'!$A:$FP,Y$321,FALSE)/4),0)</f>
        <v>0</v>
      </c>
      <c r="Z185" s="32">
        <f>IFERROR(IF(RIGHT(VLOOKUP($A185,csapatok!$A:$BL,Z$320,FALSE),5)="Csere",VLOOKUP(LEFT(VLOOKUP($A185,csapatok!$A:$BL,Z$320,FALSE),LEN(VLOOKUP($A185,csapatok!$A:$BL,Z$320,FALSE))-6),'csapat-ranglista'!$A:$FP,Z$321,FALSE)/8,VLOOKUP(VLOOKUP($A185,csapatok!$A:$BL,Z$320,FALSE),'csapat-ranglista'!$A:$FP,Z$321,FALSE)/4),0)</f>
        <v>0</v>
      </c>
      <c r="AA185" s="32">
        <f>IFERROR(IF(RIGHT(VLOOKUP($A185,csapatok!$A:$BL,AA$320,FALSE),5)="Csere",VLOOKUP(LEFT(VLOOKUP($A185,csapatok!$A:$BL,AA$320,FALSE),LEN(VLOOKUP($A185,csapatok!$A:$BL,AA$320,FALSE))-6),'csapat-ranglista'!$A:$FP,AA$321,FALSE)/8,VLOOKUP(VLOOKUP($A185,csapatok!$A:$BL,AA$320,FALSE),'csapat-ranglista'!$A:$FP,AA$321,FALSE)/4),0)</f>
        <v>0</v>
      </c>
      <c r="AB185" s="223">
        <f>IFERROR(IF(RIGHT(VLOOKUP($A185,csapatok!$A:$BL,AB$320,FALSE),5)="Csere",VLOOKUP(LEFT(VLOOKUP($A185,csapatok!$A:$BL,AB$320,FALSE),LEN(VLOOKUP($A185,csapatok!$A:$BL,AB$320,FALSE))-6),'csapat-ranglista'!$A:$FP,AB$321,FALSE)/8,VLOOKUP(VLOOKUP($A185,csapatok!$A:$BL,AB$320,FALSE),'csapat-ranglista'!$A:$FP,AB$321,FALSE)/4),0)</f>
        <v>0</v>
      </c>
      <c r="AC185" s="223">
        <f>IFERROR(IF(RIGHT(VLOOKUP($A185,csapatok!$A:$BL,AC$320,FALSE),5)="Csere",VLOOKUP(LEFT(VLOOKUP($A185,csapatok!$A:$BL,AC$320,FALSE),LEN(VLOOKUP($A185,csapatok!$A:$BL,AC$320,FALSE))-6),'csapat-ranglista'!$A:$FP,AC$321,FALSE)/8,VLOOKUP(VLOOKUP($A185,csapatok!$A:$BL,AC$320,FALSE),'csapat-ranglista'!$A:$FP,AC$321,FALSE)/4),0)</f>
        <v>0</v>
      </c>
      <c r="AD185" s="223">
        <f>IFERROR(IF(RIGHT(VLOOKUP($A185,csapatok!$A:$BL,AD$320,FALSE),5)="Csere",VLOOKUP(LEFT(VLOOKUP($A185,csapatok!$A:$BL,AD$320,FALSE),LEN(VLOOKUP($A185,csapatok!$A:$BL,AD$320,FALSE))-6),'csapat-ranglista'!$A:$FP,AD$321,FALSE)/8,VLOOKUP(VLOOKUP($A185,csapatok!$A:$BL,AD$320,FALSE),'csapat-ranglista'!$A:$FP,AD$321,FALSE)/4),0)</f>
        <v>0</v>
      </c>
      <c r="AE185" s="223">
        <f>IFERROR(IF(RIGHT(VLOOKUP($A185,csapatok!$A:$BL,AE$320,FALSE),5)="Csere",VLOOKUP(LEFT(VLOOKUP($A185,csapatok!$A:$BL,AE$320,FALSE),LEN(VLOOKUP($A185,csapatok!$A:$BL,AE$320,FALSE))-6),'csapat-ranglista'!$A:$FP,AE$321,FALSE)/8,VLOOKUP(VLOOKUP($A185,csapatok!$A:$BL,AE$320,FALSE),'csapat-ranglista'!$A:$FP,AE$321,FALSE)/4),0)</f>
        <v>0</v>
      </c>
      <c r="AF185" s="223">
        <f>IFERROR(IF(RIGHT(VLOOKUP($A185,csapatok!$A:$BL,AF$320,FALSE),5)="Csere",VLOOKUP(LEFT(VLOOKUP($A185,csapatok!$A:$BL,AF$320,FALSE),LEN(VLOOKUP($A185,csapatok!$A:$BL,AF$320,FALSE))-6),'csapat-ranglista'!$A:$FP,AF$321,FALSE)/8,VLOOKUP(VLOOKUP($A185,csapatok!$A:$BL,AF$320,FALSE),'csapat-ranglista'!$A:$FP,AF$321,FALSE)/4),0)</f>
        <v>0</v>
      </c>
      <c r="AG185" s="223">
        <f>IFERROR(IF(RIGHT(VLOOKUP($A185,csapatok!$A:$BL,AG$320,FALSE),5)="Csere",VLOOKUP(LEFT(VLOOKUP($A185,csapatok!$A:$BL,AG$320,FALSE),LEN(VLOOKUP($A185,csapatok!$A:$BL,AG$320,FALSE))-6),'csapat-ranglista'!$A:$FP,AG$321,FALSE)/8,VLOOKUP(VLOOKUP($A185,csapatok!$A:$BL,AG$320,FALSE),'csapat-ranglista'!$A:$FP,AG$321,FALSE)/4),0)</f>
        <v>0</v>
      </c>
      <c r="AH185" s="223">
        <f>IFERROR(IF(RIGHT(VLOOKUP($A185,csapatok!$A:$BL,AH$320,FALSE),5)="Csere",VLOOKUP(LEFT(VLOOKUP($A185,csapatok!$A:$BL,AH$320,FALSE),LEN(VLOOKUP($A185,csapatok!$A:$BL,AH$320,FALSE))-6),'csapat-ranglista'!$A:$FP,AH$321,FALSE)/8,VLOOKUP(VLOOKUP($A185,csapatok!$A:$BL,AH$320,FALSE),'csapat-ranglista'!$A:$FP,AH$321,FALSE)/4),0)</f>
        <v>0</v>
      </c>
      <c r="AI185" s="223">
        <f>IFERROR(IF(RIGHT(VLOOKUP($A185,csapatok!$A:$BL,AI$320,FALSE),5)="Csere",VLOOKUP(LEFT(VLOOKUP($A185,csapatok!$A:$BL,AI$320,FALSE),LEN(VLOOKUP($A185,csapatok!$A:$BL,AI$320,FALSE))-6),'csapat-ranglista'!$A:$FP,AI$321,FALSE)/8,VLOOKUP(VLOOKUP($A185,csapatok!$A:$BL,AI$320,FALSE),'csapat-ranglista'!$A:$FP,AI$321,FALSE)/4),0)</f>
        <v>0</v>
      </c>
      <c r="AJ185" s="223">
        <f>IFERROR(IF(RIGHT(VLOOKUP($A185,csapatok!$A:$BL,AJ$320,FALSE),5)="Csere",VLOOKUP(LEFT(VLOOKUP($A185,csapatok!$A:$BL,AJ$320,FALSE),LEN(VLOOKUP($A185,csapatok!$A:$BL,AJ$320,FALSE))-6),'csapat-ranglista'!$A:$FP,AJ$321,FALSE)/8,VLOOKUP(VLOOKUP($A185,csapatok!$A:$BL,AJ$320,FALSE),'csapat-ranglista'!$A:$FP,AJ$321,FALSE)/2),0)</f>
        <v>0</v>
      </c>
      <c r="AK185" s="223">
        <f>IFERROR(IF(RIGHT(VLOOKUP($A185,csapatok!$A:$CN,AK$320,FALSE),5)="Csere",VLOOKUP(LEFT(VLOOKUP($A185,csapatok!$A:$CN,AK$320,FALSE),LEN(VLOOKUP($A185,csapatok!$A:$CN,AK$320,FALSE))-6),'csapat-ranglista'!$A:$FP,AK$321,FALSE)/8,VLOOKUP(VLOOKUP($A185,csapatok!$A:$CN,AK$320,FALSE),'csapat-ranglista'!$A:$FP,AK$321,FALSE)/4),0)</f>
        <v>0</v>
      </c>
      <c r="AL185" s="223">
        <f>IFERROR(IF(RIGHT(VLOOKUP($A185,csapatok!$A:$CN,AL$320,FALSE),5)="Csere",VLOOKUP(LEFT(VLOOKUP($A185,csapatok!$A:$CN,AL$320,FALSE),LEN(VLOOKUP($A185,csapatok!$A:$CN,AL$320,FALSE))-6),'csapat-ranglista'!$A:$FP,AL$321,FALSE)/8,VLOOKUP(VLOOKUP($A185,csapatok!$A:$CN,AL$320,FALSE),'csapat-ranglista'!$A:$FP,AL$321,FALSE)/4),0)</f>
        <v>0</v>
      </c>
      <c r="AM185" s="223">
        <f>IFERROR(IF(RIGHT(VLOOKUP($A185,csapatok!$A:$CN,AM$320,FALSE),5)="Csere",VLOOKUP(LEFT(VLOOKUP($A185,csapatok!$A:$CN,AM$320,FALSE),LEN(VLOOKUP($A185,csapatok!$A:$CN,AM$320,FALSE))-6),'csapat-ranglista'!$A:$FP,AM$321,FALSE)/8,VLOOKUP(VLOOKUP($A185,csapatok!$A:$CN,AM$320,FALSE),'csapat-ranglista'!$A:$FP,AM$321,FALSE)/4),0)</f>
        <v>0</v>
      </c>
      <c r="AN185" s="223">
        <f>IFERROR(IF(RIGHT(VLOOKUP($A185,csapatok!$A:$CN,AN$320,FALSE),5)="Csere",VLOOKUP(LEFT(VLOOKUP($A185,csapatok!$A:$CN,AN$320,FALSE),LEN(VLOOKUP($A185,csapatok!$A:$CN,AN$320,FALSE))-6),'csapat-ranglista'!$A:$FP,AN$321,FALSE)/8,VLOOKUP(VLOOKUP($A185,csapatok!$A:$CN,AN$320,FALSE),'csapat-ranglista'!$A:$FP,AN$321,FALSE)/4),0)</f>
        <v>0</v>
      </c>
      <c r="AO185" s="223">
        <f>IFERROR(IF(RIGHT(VLOOKUP($A185,csapatok!$A:$CN,AO$320,FALSE),5)="Csere",VLOOKUP(LEFT(VLOOKUP($A185,csapatok!$A:$CN,AO$320,FALSE),LEN(VLOOKUP($A185,csapatok!$A:$CN,AO$320,FALSE))-6),'csapat-ranglista'!$A:$FP,AO$321,FALSE)/8,VLOOKUP(VLOOKUP($A185,csapatok!$A:$CN,AO$320,FALSE),'csapat-ranglista'!$A:$FP,AO$321,FALSE)/4),0)</f>
        <v>0</v>
      </c>
      <c r="AP185" s="223">
        <f>IFERROR(IF(RIGHT(VLOOKUP($A185,csapatok!$A:$CN,AP$320,FALSE),5)="Csere",VLOOKUP(LEFT(VLOOKUP($A185,csapatok!$A:$CN,AP$320,FALSE),LEN(VLOOKUP($A185,csapatok!$A:$CN,AP$320,FALSE))-6),'csapat-ranglista'!$A:$FP,AP$321,FALSE)/8,VLOOKUP(VLOOKUP($A185,csapatok!$A:$CN,AP$320,FALSE),'csapat-ranglista'!$A:$FP,AP$321,FALSE)/4),0)</f>
        <v>0</v>
      </c>
      <c r="AQ185" s="223">
        <f>IFERROR(IF(RIGHT(VLOOKUP($A185,csapatok!$A:$CN,AQ$320,FALSE),5)="Csere",VLOOKUP(LEFT(VLOOKUP($A185,csapatok!$A:$CN,AQ$320,FALSE),LEN(VLOOKUP($A185,csapatok!$A:$CN,AQ$320,FALSE))-6),'csapat-ranglista'!$A:$FP,AQ$321,FALSE)/8,VLOOKUP(VLOOKUP($A185,csapatok!$A:$CN,AQ$320,FALSE),'csapat-ranglista'!$A:$FP,AQ$321,FALSE)/4),0)</f>
        <v>0</v>
      </c>
      <c r="AR185" s="223">
        <f>IFERROR(IF(RIGHT(VLOOKUP($A185,csapatok!$A:$CN,AR$320,FALSE),5)="Csere",VLOOKUP(LEFT(VLOOKUP($A185,csapatok!$A:$CN,AR$320,FALSE),LEN(VLOOKUP($A185,csapatok!$A:$CN,AR$320,FALSE))-6),'csapat-ranglista'!$A:$FP,AR$321,FALSE)/8,VLOOKUP(VLOOKUP($A185,csapatok!$A:$CN,AR$320,FALSE),'csapat-ranglista'!$A:$FP,AR$321,FALSE)/4),0)</f>
        <v>0</v>
      </c>
      <c r="AS185" s="223">
        <f>IFERROR(IF(RIGHT(VLOOKUP($A185,csapatok!$A:$CN,AS$320,FALSE),5)="Csere",VLOOKUP(LEFT(VLOOKUP($A185,csapatok!$A:$CN,AS$320,FALSE),LEN(VLOOKUP($A185,csapatok!$A:$CN,AS$320,FALSE))-6),'csapat-ranglista'!$A:$FP,AS$321,FALSE)/8,VLOOKUP(VLOOKUP($A185,csapatok!$A:$CN,AS$320,FALSE),'csapat-ranglista'!$A:$FP,AS$321,FALSE)/4),0)</f>
        <v>0</v>
      </c>
      <c r="AT185" s="223">
        <f>IFERROR(IF(RIGHT(VLOOKUP($A185,csapatok!$A:$CN,AT$320,FALSE),5)="Csere",VLOOKUP(LEFT(VLOOKUP($A185,csapatok!$A:$CN,AT$320,FALSE),LEN(VLOOKUP($A185,csapatok!$A:$CN,AT$320,FALSE))-6),'csapat-ranglista'!$A:$FP,AT$321,FALSE)/8,VLOOKUP(VLOOKUP($A185,csapatok!$A:$CN,AT$320,FALSE),'csapat-ranglista'!$A:$FP,AT$321,FALSE)/4),0)</f>
        <v>0</v>
      </c>
      <c r="AU185" s="223">
        <f>IFERROR(IF(RIGHT(VLOOKUP($A185,csapatok!$A:$CN,AU$320,FALSE),5)="Csere",VLOOKUP(LEFT(VLOOKUP($A185,csapatok!$A:$CN,AU$320,FALSE),LEN(VLOOKUP($A185,csapatok!$A:$CN,AU$320,FALSE))-6),'csapat-ranglista'!$A:$FP,AU$321,FALSE)/8,VLOOKUP(VLOOKUP($A185,csapatok!$A:$CN,AU$320,FALSE),'csapat-ranglista'!$A:$FP,AU$321,FALSE)/4),0)</f>
        <v>0</v>
      </c>
      <c r="AV185" s="223">
        <f>IFERROR(IF(RIGHT(VLOOKUP($A185,csapatok!$A:$CN,AV$320,FALSE),5)="Csere",VLOOKUP(LEFT(VLOOKUP($A185,csapatok!$A:$CN,AV$320,FALSE),LEN(VLOOKUP($A185,csapatok!$A:$CN,AV$320,FALSE))-6),'csapat-ranglista'!$A:$FP,AV$321,FALSE)/8,VLOOKUP(VLOOKUP($A185,csapatok!$A:$CN,AV$320,FALSE),'csapat-ranglista'!$A:$FP,AV$321,FALSE)/4),0)</f>
        <v>0</v>
      </c>
      <c r="AW185" s="223">
        <f>IFERROR(IF(RIGHT(VLOOKUP($A185,csapatok!$A:$CN,AW$320,FALSE),5)="Csere",VLOOKUP(LEFT(VLOOKUP($A185,csapatok!$A:$CN,AW$320,FALSE),LEN(VLOOKUP($A185,csapatok!$A:$CN,AW$320,FALSE))-6),'csapat-ranglista'!$A:$FP,AW$321,FALSE)/8,VLOOKUP(VLOOKUP($A185,csapatok!$A:$CN,AW$320,FALSE),'csapat-ranglista'!$A:$FP,AW$321,FALSE)/4),0)</f>
        <v>0</v>
      </c>
      <c r="AX185" s="223">
        <f>IFERROR(IF(RIGHT(VLOOKUP($A185,csapatok!$A:$CN,AX$320,FALSE),5)="Csere",VLOOKUP(LEFT(VLOOKUP($A185,csapatok!$A:$CN,AX$320,FALSE),LEN(VLOOKUP($A185,csapatok!$A:$CN,AX$320,FALSE))-6),'csapat-ranglista'!$A:$FP,AX$321,FALSE)/8,VLOOKUP(VLOOKUP($A185,csapatok!$A:$CN,AX$320,FALSE),'csapat-ranglista'!$A:$FP,AX$321,FALSE)/4),0)</f>
        <v>0</v>
      </c>
      <c r="AY185" s="223">
        <f>IFERROR(IF(RIGHT(VLOOKUP($A185,csapatok!$A:$NN,AY$320,FALSE),5)="Csere",VLOOKUP(LEFT(VLOOKUP($A185,csapatok!$A:$NN,AY$320,FALSE),LEN(VLOOKUP($A185,csapatok!$A:$NN,AY$320,FALSE))-6),'csapat-ranglista'!$A:$FP,AY$321,FALSE)/8,VLOOKUP(VLOOKUP($A185,csapatok!$A:$NN,AY$320,FALSE),'csapat-ranglista'!$A:$FP,AY$321,FALSE)/4),0)</f>
        <v>0</v>
      </c>
      <c r="AZ185" s="223">
        <f>IFERROR(IF(RIGHT(VLOOKUP($A185,csapatok!$A:$NN,AZ$320,FALSE),5)="Csere",VLOOKUP(LEFT(VLOOKUP($A185,csapatok!$A:$NN,AZ$320,FALSE),LEN(VLOOKUP($A185,csapatok!$A:$NN,AZ$320,FALSE))-6),'csapat-ranglista'!$A:$FP,AZ$321,FALSE)/8,VLOOKUP(VLOOKUP($A185,csapatok!$A:$NN,AZ$320,FALSE),'csapat-ranglista'!$A:$FP,AZ$321,FALSE)/4),0)</f>
        <v>0</v>
      </c>
      <c r="BA185" s="223">
        <f>IFERROR(IF(RIGHT(VLOOKUP($A185,csapatok!$A:$NN,BA$320,FALSE),5)="Csere",VLOOKUP(LEFT(VLOOKUP($A185,csapatok!$A:$NN,BA$320,FALSE),LEN(VLOOKUP($A185,csapatok!$A:$NN,BA$320,FALSE))-6),'csapat-ranglista'!$A:$FP,BA$321,FALSE)/8,VLOOKUP(VLOOKUP($A185,csapatok!$A:$NN,BA$320,FALSE),'csapat-ranglista'!$A:$FP,BA$321,FALSE)/4),0)</f>
        <v>0</v>
      </c>
      <c r="BB185" s="223">
        <f>IFERROR(IF(RIGHT(VLOOKUP($A185,csapatok!$A:$NN,BB$320,FALSE),5)="Csere",VLOOKUP(LEFT(VLOOKUP($A185,csapatok!$A:$NN,BB$320,FALSE),LEN(VLOOKUP($A185,csapatok!$A:$NN,BB$320,FALSE))-6),'csapat-ranglista'!$A:$FP,BB$321,FALSE)/8,VLOOKUP(VLOOKUP($A185,csapatok!$A:$NN,BB$320,FALSE),'csapat-ranglista'!$A:$FP,BB$321,FALSE)/4),0)</f>
        <v>0</v>
      </c>
      <c r="BC185" s="224">
        <f>versenyek!$ES$11*IFERROR(VLOOKUP(VLOOKUP($A185,versenyek!ER:ET,3,FALSE),szabalyok!$A$16:$B$23,2,FALSE)/4,0)</f>
        <v>0</v>
      </c>
      <c r="BD185" s="224">
        <f>versenyek!$EV$11*IFERROR(VLOOKUP(VLOOKUP($A185,versenyek!EU:EW,3,FALSE),szabalyok!$A$16:$B$23,2,FALSE)/4,0)</f>
        <v>0</v>
      </c>
      <c r="BE185" s="223">
        <f>IFERROR(IF(RIGHT(VLOOKUP($A185,csapatok!$A:$NN,BE$320,FALSE),5)="Csere",VLOOKUP(LEFT(VLOOKUP($A185,csapatok!$A:$NN,BE$320,FALSE),LEN(VLOOKUP($A185,csapatok!$A:$NN,BE$320,FALSE))-6),'csapat-ranglista'!$A:$FP,BE$321,FALSE)/8,VLOOKUP(VLOOKUP($A185,csapatok!$A:$NN,BE$320,FALSE),'csapat-ranglista'!$A:$FP,BE$321,FALSE)/4),0)</f>
        <v>0</v>
      </c>
      <c r="BF185" s="223">
        <f>IFERROR(IF(RIGHT(VLOOKUP($A185,csapatok!$A:$NN,BF$320,FALSE),5)="Csere",VLOOKUP(LEFT(VLOOKUP($A185,csapatok!$A:$NN,BF$320,FALSE),LEN(VLOOKUP($A185,csapatok!$A:$NN,BF$320,FALSE))-6),'csapat-ranglista'!$A:$FP,BF$321,FALSE)/8,VLOOKUP(VLOOKUP($A185,csapatok!$A:$NN,BF$320,FALSE),'csapat-ranglista'!$A:$FP,BF$321,FALSE)/4),0)</f>
        <v>0</v>
      </c>
      <c r="BG185" s="223">
        <f>IFERROR(IF(RIGHT(VLOOKUP($A185,csapatok!$A:$NN,BG$320,FALSE),5)="Csere",VLOOKUP(LEFT(VLOOKUP($A185,csapatok!$A:$NN,BG$320,FALSE),LEN(VLOOKUP($A185,csapatok!$A:$NN,BG$320,FALSE))-6),'csapat-ranglista'!$A:$FP,BG$321,FALSE)/8,VLOOKUP(VLOOKUP($A185,csapatok!$A:$NN,BG$320,FALSE),'csapat-ranglista'!$A:$FP,BG$321,FALSE)/4),0)</f>
        <v>0</v>
      </c>
      <c r="BH185" s="223">
        <f>IFERROR(IF(RIGHT(VLOOKUP($A185,csapatok!$A:$NN,BH$320,FALSE),5)="Csere",VLOOKUP(LEFT(VLOOKUP($A185,csapatok!$A:$NN,BH$320,FALSE),LEN(VLOOKUP($A185,csapatok!$A:$NN,BH$320,FALSE))-6),'csapat-ranglista'!$A:$FP,BH$321,FALSE)/8,VLOOKUP(VLOOKUP($A185,csapatok!$A:$NN,BH$320,FALSE),'csapat-ranglista'!$A:$FP,BH$321,FALSE)/4),0)</f>
        <v>0</v>
      </c>
      <c r="BI185" s="223">
        <f>IFERROR(IF(RIGHT(VLOOKUP($A185,csapatok!$A:$NN,BI$320,FALSE),5)="Csere",VLOOKUP(LEFT(VLOOKUP($A185,csapatok!$A:$NN,BI$320,FALSE),LEN(VLOOKUP($A185,csapatok!$A:$NN,BI$320,FALSE))-6),'csapat-ranglista'!$A:$FP,BI$321,FALSE)/8,VLOOKUP(VLOOKUP($A185,csapatok!$A:$NN,BI$320,FALSE),'csapat-ranglista'!$A:$FP,BI$321,FALSE)/4),0)</f>
        <v>0</v>
      </c>
      <c r="BJ185" s="223">
        <f>IFERROR(IF(RIGHT(VLOOKUP($A185,csapatok!$A:$NN,BJ$320,FALSE),5)="Csere",VLOOKUP(LEFT(VLOOKUP($A185,csapatok!$A:$NN,BJ$320,FALSE),LEN(VLOOKUP($A185,csapatok!$A:$NN,BJ$320,FALSE))-6),'csapat-ranglista'!$A:$FP,BJ$321,FALSE)/8,VLOOKUP(VLOOKUP($A185,csapatok!$A:$NN,BJ$320,FALSE),'csapat-ranglista'!$A:$FP,BJ$321,FALSE)/4),0)</f>
        <v>0</v>
      </c>
      <c r="BK185" s="223">
        <f>IFERROR(IF(RIGHT(VLOOKUP($A185,csapatok!$A:$NN,BK$320,FALSE),5)="Csere",VLOOKUP(LEFT(VLOOKUP($A185,csapatok!$A:$NN,BK$320,FALSE),LEN(VLOOKUP($A185,csapatok!$A:$NN,BK$320,FALSE))-6),'csapat-ranglista'!$A:$FP,BK$321,FALSE)/8,VLOOKUP(VLOOKUP($A185,csapatok!$A:$NN,BK$320,FALSE),'csapat-ranglista'!$A:$FP,BK$321,FALSE)/4),0)</f>
        <v>0</v>
      </c>
      <c r="BL185" s="223">
        <f>IFERROR(IF(RIGHT(VLOOKUP($A185,csapatok!$A:$NN,BL$320,FALSE),5)="Csere",VLOOKUP(LEFT(VLOOKUP($A185,csapatok!$A:$NN,BL$320,FALSE),LEN(VLOOKUP($A185,csapatok!$A:$NN,BL$320,FALSE))-6),'csapat-ranglista'!$A:$FP,BL$321,FALSE)/8,VLOOKUP(VLOOKUP($A185,csapatok!$A:$NN,BL$320,FALSE),'csapat-ranglista'!$A:$FP,BL$321,FALSE)/4),0)</f>
        <v>0</v>
      </c>
      <c r="BM185" s="223">
        <f>IFERROR(IF(RIGHT(VLOOKUP($A185,csapatok!$A:$NN,BM$320,FALSE),5)="Csere",VLOOKUP(LEFT(VLOOKUP($A185,csapatok!$A:$NN,BM$320,FALSE),LEN(VLOOKUP($A185,csapatok!$A:$NN,BM$320,FALSE))-6),'csapat-ranglista'!$A:$FP,BM$321,FALSE)/8,VLOOKUP(VLOOKUP($A185,csapatok!$A:$NN,BM$320,FALSE),'csapat-ranglista'!$A:$FP,BM$321,FALSE)/4),0)</f>
        <v>0</v>
      </c>
      <c r="BN185" s="223">
        <f>IFERROR(IF(RIGHT(VLOOKUP($A185,csapatok!$A:$NN,BN$320,FALSE),5)="Csere",VLOOKUP(LEFT(VLOOKUP($A185,csapatok!$A:$NN,BN$320,FALSE),LEN(VLOOKUP($A185,csapatok!$A:$NN,BN$320,FALSE))-6),'csapat-ranglista'!$A:$FP,BN$321,FALSE)/8,VLOOKUP(VLOOKUP($A185,csapatok!$A:$NN,BN$320,FALSE),'csapat-ranglista'!$A:$FP,BN$321,FALSE)/4),0)</f>
        <v>0</v>
      </c>
      <c r="BO185" s="223">
        <f>IFERROR(IF(RIGHT(VLOOKUP($A185,csapatok!$A:$NN,BO$320,FALSE),5)="Csere",VLOOKUP(LEFT(VLOOKUP($A185,csapatok!$A:$NN,BO$320,FALSE),LEN(VLOOKUP($A185,csapatok!$A:$NN,BO$320,FALSE))-6),'csapat-ranglista'!$A:$FP,BO$321,FALSE)/8,VLOOKUP(VLOOKUP($A185,csapatok!$A:$NN,BO$320,FALSE),'csapat-ranglista'!$A:$FP,BO$321,FALSE)/4),0)</f>
        <v>0</v>
      </c>
      <c r="BP185" s="223">
        <f>IFERROR(IF(RIGHT(VLOOKUP($A185,csapatok!$A:$NN,BP$320,FALSE),5)="Csere",VLOOKUP(LEFT(VLOOKUP($A185,csapatok!$A:$NN,BP$320,FALSE),LEN(VLOOKUP($A185,csapatok!$A:$NN,BP$320,FALSE))-6),'csapat-ranglista'!$A:$FP,BP$321,FALSE)/8,VLOOKUP(VLOOKUP($A185,csapatok!$A:$NN,BP$320,FALSE),'csapat-ranglista'!$A:$FP,BP$321,FALSE)/4),0)</f>
        <v>0</v>
      </c>
      <c r="BQ185" s="223">
        <f>IFERROR(IF(RIGHT(VLOOKUP($A185,csapatok!$A:$NN,BQ$320,FALSE),5)="Csere",VLOOKUP(LEFT(VLOOKUP($A185,csapatok!$A:$NN,BQ$320,FALSE),LEN(VLOOKUP($A185,csapatok!$A:$NN,BQ$320,FALSE))-6),'csapat-ranglista'!$A:$FP,BQ$321,FALSE)/8,VLOOKUP(VLOOKUP($A185,csapatok!$A:$NN,BQ$320,FALSE),'csapat-ranglista'!$A:$FP,BQ$321,FALSE)/4),0)</f>
        <v>0</v>
      </c>
      <c r="BR185" s="223">
        <f>IFERROR(IF(RIGHT(VLOOKUP($A185,csapatok!$A:$NN,BR$320,FALSE),5)="Csere",VLOOKUP(LEFT(VLOOKUP($A185,csapatok!$A:$NN,BR$320,FALSE),LEN(VLOOKUP($A185,csapatok!$A:$NN,BR$320,FALSE))-6),'csapat-ranglista'!$A:$FP,BR$321,FALSE)/8,VLOOKUP(VLOOKUP($A185,csapatok!$A:$NN,BR$320,FALSE),'csapat-ranglista'!$A:$FP,BR$321,FALSE)/4),0)</f>
        <v>0</v>
      </c>
      <c r="BS185" s="223">
        <f>IFERROR(IF(RIGHT(VLOOKUP($A185,csapatok!$A:$NN,BS$320,FALSE),5)="Csere",VLOOKUP(LEFT(VLOOKUP($A185,csapatok!$A:$NN,BS$320,FALSE),LEN(VLOOKUP($A185,csapatok!$A:$NN,BS$320,FALSE))-6),'csapat-ranglista'!$A:$FP,BS$321,FALSE)/8,VLOOKUP(VLOOKUP($A185,csapatok!$A:$NN,BS$320,FALSE),'csapat-ranglista'!$A:$FP,BS$321,FALSE)/4),0)</f>
        <v>0</v>
      </c>
      <c r="BT185" s="223">
        <f>IFERROR(IF(RIGHT(VLOOKUP($A185,csapatok!$A:$NN,BT$320,FALSE),5)="Csere",VLOOKUP(LEFT(VLOOKUP($A185,csapatok!$A:$NN,BT$320,FALSE),LEN(VLOOKUP($A185,csapatok!$A:$NN,BT$320,FALSE))-6),'csapat-ranglista'!$A:$FP,BT$321,FALSE)/8,VLOOKUP(VLOOKUP($A185,csapatok!$A:$NN,BT$320,FALSE),'csapat-ranglista'!$A:$FP,BT$321,FALSE)/4),0)</f>
        <v>0</v>
      </c>
      <c r="BU185" s="223">
        <f>IFERROR(IF(RIGHT(VLOOKUP($A185,csapatok!$A:$NN,BU$320,FALSE),5)="Csere",VLOOKUP(LEFT(VLOOKUP($A185,csapatok!$A:$NN,BU$320,FALSE),LEN(VLOOKUP($A185,csapatok!$A:$NN,BU$320,FALSE))-6),'csapat-ranglista'!$A:$FP,BU$321,FALSE)/8,VLOOKUP(VLOOKUP($A185,csapatok!$A:$NN,BU$320,FALSE),'csapat-ranglista'!$A:$FP,BU$321,FALSE)/4),0)</f>
        <v>0</v>
      </c>
      <c r="BV185" s="223">
        <f>IFERROR(IF(RIGHT(VLOOKUP($A185,csapatok!$A:$NN,BV$320,FALSE),5)="Csere",VLOOKUP(LEFT(VLOOKUP($A185,csapatok!$A:$NN,BV$320,FALSE),LEN(VLOOKUP($A185,csapatok!$A:$NN,BV$320,FALSE))-6),'csapat-ranglista'!$A:$FP,BV$321,FALSE)/8,VLOOKUP(VLOOKUP($A185,csapatok!$A:$NN,BV$320,FALSE),'csapat-ranglista'!$A:$FP,BV$321,FALSE)/4),0)</f>
        <v>0</v>
      </c>
      <c r="BW185" s="223">
        <f>IFERROR(IF(RIGHT(VLOOKUP($A185,csapatok!$A:$NN,BW$320,FALSE),5)="Csere",VLOOKUP(LEFT(VLOOKUP($A185,csapatok!$A:$NN,BW$320,FALSE),LEN(VLOOKUP($A185,csapatok!$A:$NN,BW$320,FALSE))-6),'csapat-ranglista'!$A:$FP,BW$321,FALSE)/8,VLOOKUP(VLOOKUP($A185,csapatok!$A:$NN,BW$320,FALSE),'csapat-ranglista'!$A:$FP,BW$321,FALSE)/4),0)</f>
        <v>0</v>
      </c>
      <c r="BX185" s="223">
        <f>IFERROR(IF(RIGHT(VLOOKUP($A185,csapatok!$A:$NN,BX$320,FALSE),5)="Csere",VLOOKUP(LEFT(VLOOKUP($A185,csapatok!$A:$NN,BX$320,FALSE),LEN(VLOOKUP($A185,csapatok!$A:$NN,BX$320,FALSE))-6),'csapat-ranglista'!$A:$FP,BX$321,FALSE)/8,VLOOKUP(VLOOKUP($A185,csapatok!$A:$NN,BX$320,FALSE),'csapat-ranglista'!$A:$FP,BX$321,FALSE)/4),0)</f>
        <v>0</v>
      </c>
      <c r="BY185" s="223">
        <f>IFERROR(IF(RIGHT(VLOOKUP($A185,csapatok!$A:$NN,BY$320,FALSE),5)="Csere",VLOOKUP(LEFT(VLOOKUP($A185,csapatok!$A:$NN,BY$320,FALSE),LEN(VLOOKUP($A185,csapatok!$A:$NN,BY$320,FALSE))-6),'csapat-ranglista'!$A:$FP,BY$321,FALSE)/8,VLOOKUP(VLOOKUP($A185,csapatok!$A:$NN,BY$320,FALSE),'csapat-ranglista'!$A:$FP,BY$321,FALSE)/4),0)</f>
        <v>0</v>
      </c>
      <c r="BZ185" s="223">
        <f>IFERROR(IF(RIGHT(VLOOKUP($A185,csapatok!$A:$NN,BZ$320,FALSE),5)="Csere",VLOOKUP(LEFT(VLOOKUP($A185,csapatok!$A:$NN,BZ$320,FALSE),LEN(VLOOKUP($A185,csapatok!$A:$NN,BZ$320,FALSE))-6),'csapat-ranglista'!$A:$FP,BZ$321,FALSE)/8,VLOOKUP(VLOOKUP($A185,csapatok!$A:$NN,BZ$320,FALSE),'csapat-ranglista'!$A:$FP,BZ$321,FALSE)/4),0)</f>
        <v>0</v>
      </c>
      <c r="CA185" s="223">
        <f>IFERROR(IF(RIGHT(VLOOKUP($A185,csapatok!$A:$NN,CA$320,FALSE),5)="Csere",VLOOKUP(LEFT(VLOOKUP($A185,csapatok!$A:$NN,CA$320,FALSE),LEN(VLOOKUP($A185,csapatok!$A:$NN,CA$320,FALSE))-6),'csapat-ranglista'!$A:$FP,CA$321,FALSE)/8,VLOOKUP(VLOOKUP($A185,csapatok!$A:$NN,CA$320,FALSE),'csapat-ranglista'!$A:$FP,CA$321,FALSE)/4),0)</f>
        <v>0</v>
      </c>
      <c r="CB185" s="223">
        <f>IFERROR(IF(RIGHT(VLOOKUP($A185,csapatok!$A:$NN,CB$320,FALSE),5)="Csere",VLOOKUP(LEFT(VLOOKUP($A185,csapatok!$A:$NN,CB$320,FALSE),LEN(VLOOKUP($A185,csapatok!$A:$NN,CB$320,FALSE))-6),'csapat-ranglista'!$A:$FP,CB$321,FALSE)/8,VLOOKUP(VLOOKUP($A185,csapatok!$A:$NN,CB$320,FALSE),'csapat-ranglista'!$A:$FP,CB$321,FALSE)/4),0)</f>
        <v>0</v>
      </c>
      <c r="CC185" s="223">
        <f>IFERROR(IF(RIGHT(VLOOKUP($A185,csapatok!$A:$NN,CC$320,FALSE),5)="Csere",VLOOKUP(LEFT(VLOOKUP($A185,csapatok!$A:$NN,CC$320,FALSE),LEN(VLOOKUP($A185,csapatok!$A:$NN,CC$320,FALSE))-6),'csapat-ranglista'!$A:$FP,CC$321,FALSE)/8,VLOOKUP(VLOOKUP($A185,csapatok!$A:$NN,CC$320,FALSE),'csapat-ranglista'!$A:$FP,CC$321,FALSE)/4),0)</f>
        <v>0</v>
      </c>
      <c r="CD185" s="223">
        <f>IFERROR(IF(RIGHT(VLOOKUP($A185,csapatok!$A:$NN,CD$320,FALSE),5)="Csere",VLOOKUP(LEFT(VLOOKUP($A185,csapatok!$A:$NN,CD$320,FALSE),LEN(VLOOKUP($A185,csapatok!$A:$NN,CD$320,FALSE))-6),'csapat-ranglista'!$A:$FP,CD$321,FALSE)/8,VLOOKUP(VLOOKUP($A185,csapatok!$A:$NN,CD$320,FALSE),'csapat-ranglista'!$A:$FP,CD$321,FALSE)/4),0)</f>
        <v>0</v>
      </c>
      <c r="CE185" s="223">
        <f>IFERROR(IF(RIGHT(VLOOKUP($A185,csapatok!$A:$NN,CE$320,FALSE),5)="Csere",VLOOKUP(LEFT(VLOOKUP($A185,csapatok!$A:$NN,CE$320,FALSE),LEN(VLOOKUP($A185,csapatok!$A:$NN,CE$320,FALSE))-6),'csapat-ranglista'!$A:$FP,CE$321,FALSE)/8,VLOOKUP(VLOOKUP($A185,csapatok!$A:$NN,CE$320,FALSE),'csapat-ranglista'!$A:$FP,CE$321,FALSE)/4),0)</f>
        <v>0</v>
      </c>
      <c r="CF185" s="223">
        <f>IFERROR(IF(RIGHT(VLOOKUP($A185,csapatok!$A:$NN,CF$320,FALSE),5)="Csere",VLOOKUP(LEFT(VLOOKUP($A185,csapatok!$A:$NN,CF$320,FALSE),LEN(VLOOKUP($A185,csapatok!$A:$NN,CF$320,FALSE))-6),'csapat-ranglista'!$A:$FP,CF$321,FALSE)/8,VLOOKUP(VLOOKUP($A185,csapatok!$A:$NN,CF$320,FALSE),'csapat-ranglista'!$A:$FP,CF$321,FALSE)/4),0)</f>
        <v>0</v>
      </c>
      <c r="CG185" s="223">
        <f>IFERROR(IF(RIGHT(VLOOKUP($A185,csapatok!$A:$NN,CG$320,FALSE),5)="Csere",VLOOKUP(LEFT(VLOOKUP($A185,csapatok!$A:$NN,CG$320,FALSE),LEN(VLOOKUP($A185,csapatok!$A:$NN,CG$320,FALSE))-6),'csapat-ranglista'!$A:$FP,CG$321,FALSE)/8,VLOOKUP(VLOOKUP($A185,csapatok!$A:$NN,CG$320,FALSE),'csapat-ranglista'!$A:$FP,CG$321,FALSE)/4),0)</f>
        <v>0</v>
      </c>
      <c r="CH185" s="223">
        <f>IFERROR(IF(RIGHT(VLOOKUP($A185,csapatok!$A:$NN,CH$320,FALSE),5)="Csere",VLOOKUP(LEFT(VLOOKUP($A185,csapatok!$A:$NN,CH$320,FALSE),LEN(VLOOKUP($A185,csapatok!$A:$NN,CH$320,FALSE))-6),'csapat-ranglista'!$A:$FP,CH$321,FALSE)/8,VLOOKUP(VLOOKUP($A185,csapatok!$A:$NN,CH$320,FALSE),'csapat-ranglista'!$A:$FP,CH$321,FALSE)/4),0)</f>
        <v>0</v>
      </c>
      <c r="CI185" s="223">
        <f>IFERROR(IF(RIGHT(VLOOKUP($A185,csapatok!$A:$NN,CI$320,FALSE),5)="Csere",VLOOKUP(LEFT(VLOOKUP($A185,csapatok!$A:$NN,CI$320,FALSE),LEN(VLOOKUP($A185,csapatok!$A:$NN,CI$320,FALSE))-6),'csapat-ranglista'!$A:$FP,CI$321,FALSE)/8,VLOOKUP(VLOOKUP($A185,csapatok!$A:$NN,CI$320,FALSE),'csapat-ranglista'!$A:$FP,CI$321,FALSE)/4),0)</f>
        <v>0</v>
      </c>
      <c r="CJ185" s="224">
        <f>versenyek!$IQ$11*IFERROR(VLOOKUP(VLOOKUP($A185,versenyek!IP:IR,3,FALSE),szabalyok!$A$16:$B$23,2,FALSE)/4,0)</f>
        <v>0</v>
      </c>
      <c r="CK185" s="224">
        <f>versenyek!$IT$11*IFERROR(VLOOKUP(VLOOKUP($A185,versenyek!IS:IU,3,FALSE),szabalyok!$A$16:$B$23,2,FALSE)/4,0)</f>
        <v>0</v>
      </c>
      <c r="CL185" s="223">
        <f>IFERROR(IF(RIGHT(VLOOKUP($A185,csapatok!$A:$NN,CL$320,FALSE),5)="Csere",VLOOKUP(LEFT(VLOOKUP($A185,csapatok!$A:$NN,CL$320,FALSE),LEN(VLOOKUP($A185,csapatok!$A:$NN,CL$320,FALSE))-6),'csapat-ranglista'!$A:$FP,CL$321,FALSE)/8,VLOOKUP(VLOOKUP($A185,csapatok!$A:$NN,CL$320,FALSE),'csapat-ranglista'!$A:$FP,CL$321,FALSE)/4),0)</f>
        <v>0</v>
      </c>
      <c r="CM185" s="223">
        <f>IFERROR(IF(RIGHT(VLOOKUP($A185,csapatok!$A:$NN,CM$320,FALSE),5)="Csere",VLOOKUP(LEFT(VLOOKUP($A185,csapatok!$A:$NN,CM$320,FALSE),LEN(VLOOKUP($A185,csapatok!$A:$NN,CM$320,FALSE))-6),'csapat-ranglista'!$A:$FP,CM$321,FALSE)/8,VLOOKUP(VLOOKUP($A185,csapatok!$A:$NN,CM$320,FALSE),'csapat-ranglista'!$A:$FP,CM$321,FALSE)/4),0)</f>
        <v>0</v>
      </c>
      <c r="CN185" s="223">
        <f>IFERROR(IF(RIGHT(VLOOKUP($A185,csapatok!$A:$NN,CN$320,FALSE),5)="Csere",VLOOKUP(LEFT(VLOOKUP($A185,csapatok!$A:$NN,CN$320,FALSE),LEN(VLOOKUP($A185,csapatok!$A:$NN,CN$320,FALSE))-6),'csapat-ranglista'!$A:$FP,CN$321,FALSE)/8,VLOOKUP(VLOOKUP($A185,csapatok!$A:$NN,CN$320,FALSE),'csapat-ranglista'!$A:$FP,CN$321,FALSE)/4),0)</f>
        <v>0</v>
      </c>
      <c r="CO185" s="223">
        <f>IFERROR(IF(RIGHT(VLOOKUP($A185,csapatok!$A:$NN,CO$320,FALSE),5)="Csere",VLOOKUP(LEFT(VLOOKUP($A185,csapatok!$A:$NN,CO$320,FALSE),LEN(VLOOKUP($A185,csapatok!$A:$NN,CO$320,FALSE))-6),'csapat-ranglista'!$A:$FP,CO$321,FALSE)/8,VLOOKUP(VLOOKUP($A185,csapatok!$A:$NN,CO$320,FALSE),'csapat-ranglista'!$A:$FP,CO$321,FALSE)/4),0)</f>
        <v>0</v>
      </c>
      <c r="CP185" s="223">
        <f>IFERROR(IF(RIGHT(VLOOKUP($A185,csapatok!$A:$NN,CP$320,FALSE),5)="Csere",VLOOKUP(LEFT(VLOOKUP($A185,csapatok!$A:$NN,CP$320,FALSE),LEN(VLOOKUP($A185,csapatok!$A:$NN,CP$320,FALSE))-6),'csapat-ranglista'!$A:$FP,CP$321,FALSE)/8,VLOOKUP(VLOOKUP($A185,csapatok!$A:$NN,CP$320,FALSE),'csapat-ranglista'!$A:$FP,CP$321,FALSE)/4),0)</f>
        <v>0</v>
      </c>
      <c r="CQ185" s="223">
        <f>IFERROR(IF(RIGHT(VLOOKUP($A185,csapatok!$A:$NN,CQ$320,FALSE),5)="Csere",VLOOKUP(LEFT(VLOOKUP($A185,csapatok!$A:$NN,CQ$320,FALSE),LEN(VLOOKUP($A185,csapatok!$A:$NN,CQ$320,FALSE))-6),'csapat-ranglista'!$A:$FP,CQ$321,FALSE)/8,VLOOKUP(VLOOKUP($A185,csapatok!$A:$NN,CQ$320,FALSE),'csapat-ranglista'!$A:$FP,CQ$321,FALSE)/4),0)</f>
        <v>0</v>
      </c>
      <c r="CR185" s="223">
        <f>IFERROR(IF(RIGHT(VLOOKUP($A185,csapatok!$A:$NN,CR$320,FALSE),5)="Csere",VLOOKUP(LEFT(VLOOKUP($A185,csapatok!$A:$NN,CR$320,FALSE),LEN(VLOOKUP($A185,csapatok!$A:$NN,CR$320,FALSE))-6),'csapat-ranglista'!$A:$FP,CR$321,FALSE)/8,VLOOKUP(VLOOKUP($A185,csapatok!$A:$NN,CR$320,FALSE),'csapat-ranglista'!$A:$FP,CR$321,FALSE)/4),0)</f>
        <v>0</v>
      </c>
      <c r="CS185" s="223">
        <f>IFERROR(IF(RIGHT(VLOOKUP($A185,csapatok!$A:$NN,CS$320,FALSE),5)="Csere",VLOOKUP(LEFT(VLOOKUP($A185,csapatok!$A:$NN,CS$320,FALSE),LEN(VLOOKUP($A185,csapatok!$A:$NN,CS$320,FALSE))-6),'csapat-ranglista'!$A:$FP,CS$321,FALSE)/8,VLOOKUP(VLOOKUP($A185,csapatok!$A:$NN,CS$320,FALSE),'csapat-ranglista'!$A:$FP,CS$321,FALSE)/4),0)</f>
        <v>0</v>
      </c>
      <c r="CT185" s="223">
        <f>IFERROR(IF(RIGHT(VLOOKUP($A185,csapatok!$A:$NN,CT$320,FALSE),5)="Csere",VLOOKUP(LEFT(VLOOKUP($A185,csapatok!$A:$NN,CT$320,FALSE),LEN(VLOOKUP($A185,csapatok!$A:$NN,CT$320,FALSE))-6),'csapat-ranglista'!$A:$FP,CT$321,FALSE)/8,VLOOKUP(VLOOKUP($A185,csapatok!$A:$NN,CT$320,FALSE),'csapat-ranglista'!$A:$FP,CT$321,FALSE)/4),0)</f>
        <v>0</v>
      </c>
      <c r="CU185" s="223">
        <f>IFERROR(IF(RIGHT(VLOOKUP($A185,csapatok!$A:$NN,CU$320,FALSE),5)="Csere",VLOOKUP(LEFT(VLOOKUP($A185,csapatok!$A:$NN,CU$320,FALSE),LEN(VLOOKUP($A185,csapatok!$A:$NN,CU$320,FALSE))-6),'csapat-ranglista'!$A:$FP,CU$321,FALSE)/8,VLOOKUP(VLOOKUP($A185,csapatok!$A:$NN,CU$320,FALSE),'csapat-ranglista'!$A:$FP,CU$321,FALSE)/4),0)</f>
        <v>0</v>
      </c>
      <c r="CV185" s="223">
        <f>IFERROR(IF(RIGHT(VLOOKUP($A185,csapatok!$A:$NN,CV$320,FALSE),5)="Csere",VLOOKUP(LEFT(VLOOKUP($A185,csapatok!$A:$NN,CV$320,FALSE),LEN(VLOOKUP($A185,csapatok!$A:$NN,CV$320,FALSE))-6),'csapat-ranglista'!$A:$FP,CV$321,FALSE)/8,VLOOKUP(VLOOKUP($A185,csapatok!$A:$NN,CV$320,FALSE),'csapat-ranglista'!$A:$FP,CV$321,FALSE)/4),0)</f>
        <v>0</v>
      </c>
      <c r="CW185" s="223">
        <f>IFERROR(IF(RIGHT(VLOOKUP($A185,csapatok!$A:$NN,CW$320,FALSE),5)="Csere",VLOOKUP(LEFT(VLOOKUP($A185,csapatok!$A:$NN,CW$320,FALSE),LEN(VLOOKUP($A185,csapatok!$A:$NN,CW$320,FALSE))-6),'csapat-ranglista'!$A:$FP,CW$321,FALSE)/8,VLOOKUP(VLOOKUP($A185,csapatok!$A:$NN,CW$320,FALSE),'csapat-ranglista'!$A:$FP,CW$321,FALSE)/4),0)</f>
        <v>0</v>
      </c>
      <c r="CX185" s="223">
        <f>IFERROR(IF(RIGHT(VLOOKUP($A185,csapatok!$A:$NN,CX$320,FALSE),5)="Csere",VLOOKUP(LEFT(VLOOKUP($A185,csapatok!$A:$NN,CX$320,FALSE),LEN(VLOOKUP($A185,csapatok!$A:$NN,CX$320,FALSE))-6),'csapat-ranglista'!$A:$FP,CX$321,FALSE)/8,VLOOKUP(VLOOKUP($A185,csapatok!$A:$NN,CX$320,FALSE),'csapat-ranglista'!$A:$FP,CX$321,FALSE)/4),0)</f>
        <v>0</v>
      </c>
      <c r="CY185" s="223">
        <f>IFERROR(IF(RIGHT(VLOOKUP($A185,csapatok!$A:$NN,CY$320,FALSE),5)="Csere",VLOOKUP(LEFT(VLOOKUP($A185,csapatok!$A:$NN,CY$320,FALSE),LEN(VLOOKUP($A185,csapatok!$A:$NN,CY$320,FALSE))-6),'csapat-ranglista'!$A:$FP,CY$321,FALSE)/8,VLOOKUP(VLOOKUP($A185,csapatok!$A:$NN,CY$320,FALSE),'csapat-ranglista'!$A:$FP,CY$321,FALSE)/4),0)</f>
        <v>0</v>
      </c>
      <c r="CZ185" s="223">
        <f>IFERROR(IF(RIGHT(VLOOKUP($A185,csapatok!$A:$NN,CZ$320,FALSE),5)="Csere",VLOOKUP(LEFT(VLOOKUP($A185,csapatok!$A:$NN,CZ$320,FALSE),LEN(VLOOKUP($A185,csapatok!$A:$NN,CZ$320,FALSE))-6),'csapat-ranglista'!$A:$FP,CZ$321,FALSE)/8,VLOOKUP(VLOOKUP($A185,csapatok!$A:$NN,CZ$320,FALSE),'csapat-ranglista'!$A:$FP,CZ$321,FALSE)/4),0)</f>
        <v>0</v>
      </c>
      <c r="DA185" s="223">
        <f>IFERROR(IF(RIGHT(VLOOKUP($A185,csapatok!$A:$NN,DA$320,FALSE),5)="Csere",VLOOKUP(LEFT(VLOOKUP($A185,csapatok!$A:$NN,DA$320,FALSE),LEN(VLOOKUP($A185,csapatok!$A:$NN,DA$320,FALSE))-6),'csapat-ranglista'!$A:$FP,DA$321,FALSE)/8,VLOOKUP(VLOOKUP($A185,csapatok!$A:$NN,DA$320,FALSE),'csapat-ranglista'!$A:$FP,DA$321,FALSE)/4),0)</f>
        <v>0</v>
      </c>
      <c r="DB185" s="223">
        <f>IFERROR(IF(RIGHT(VLOOKUP($A185,csapatok!$A:$NN,DB$320,FALSE),5)="Csere",VLOOKUP(LEFT(VLOOKUP($A185,csapatok!$A:$NN,DB$320,FALSE),LEN(VLOOKUP($A185,csapatok!$A:$NN,DB$320,FALSE))-6),'csapat-ranglista'!$A:$FP,DB$321,FALSE)/8,VLOOKUP(VLOOKUP($A185,csapatok!$A:$NN,DB$320,FALSE),'csapat-ranglista'!$A:$FP,DB$321,FALSE)/4),0)</f>
        <v>0</v>
      </c>
      <c r="DC185" s="223">
        <f>IFERROR(IF(RIGHT(VLOOKUP($A185,csapatok!$A:$NN,DC$320,FALSE),5)="Csere",VLOOKUP(LEFT(VLOOKUP($A185,csapatok!$A:$NN,DC$320,FALSE),LEN(VLOOKUP($A185,csapatok!$A:$NN,DC$320,FALSE))-6),'csapat-ranglista'!$A:$FP,DC$321,FALSE)/8,VLOOKUP(VLOOKUP($A185,csapatok!$A:$NN,DC$320,FALSE),'csapat-ranglista'!$A:$FP,DC$321,FALSE)/4),0)</f>
        <v>0</v>
      </c>
      <c r="DD185" s="223">
        <f>IFERROR(IF(RIGHT(VLOOKUP($A185,csapatok!$A:$NN,DD$320,FALSE),5)="Csere",VLOOKUP(LEFT(VLOOKUP($A185,csapatok!$A:$NN,DD$320,FALSE),LEN(VLOOKUP($A185,csapatok!$A:$NN,DD$320,FALSE))-6),'csapat-ranglista'!$A:$FP,DD$321,FALSE)/8,VLOOKUP(VLOOKUP($A185,csapatok!$A:$NN,DD$320,FALSE),'csapat-ranglista'!$A:$FP,DD$321,FALSE)/4),0)</f>
        <v>0</v>
      </c>
      <c r="DE185" s="223">
        <f>IFERROR(IF(RIGHT(VLOOKUP($A185,csapatok!$A:$NN,DE$320,FALSE),5)="Csere",VLOOKUP(LEFT(VLOOKUP($A185,csapatok!$A:$NN,DE$320,FALSE),LEN(VLOOKUP($A185,csapatok!$A:$NN,DE$320,FALSE))-6),'csapat-ranglista'!$A:$FP,DE$321,FALSE)/8,VLOOKUP(VLOOKUP($A185,csapatok!$A:$NN,DE$320,FALSE),'csapat-ranglista'!$A:$FP,DE$321,FALSE)/4),0)</f>
        <v>0</v>
      </c>
      <c r="DF185" s="223">
        <f>IFERROR(IF(RIGHT(VLOOKUP($A185,csapatok!$A:$NN,DF$320,FALSE),5)="Csere",VLOOKUP(LEFT(VLOOKUP($A185,csapatok!$A:$NN,DF$320,FALSE),LEN(VLOOKUP($A185,csapatok!$A:$NN,DF$320,FALSE))-6),'csapat-ranglista'!$A:$FP,DF$321,FALSE)/8,VLOOKUP(VLOOKUP($A185,csapatok!$A:$NN,DF$320,FALSE),'csapat-ranglista'!$A:$FP,DF$321,FALSE)/4),0)</f>
        <v>0</v>
      </c>
      <c r="DG185" s="223">
        <f>IFERROR(IF(RIGHT(VLOOKUP($A185,csapatok!$A:$NN,DG$320,FALSE),5)="Csere",VLOOKUP(LEFT(VLOOKUP($A185,csapatok!$A:$NN,DG$320,FALSE),LEN(VLOOKUP($A185,csapatok!$A:$NN,DG$320,FALSE))-6),'csapat-ranglista'!$A:$FP,DG$321,FALSE)/8,VLOOKUP(VLOOKUP($A185,csapatok!$A:$NN,DG$320,FALSE),'csapat-ranglista'!$A:$FP,DG$321,FALSE)/4),0)</f>
        <v>0</v>
      </c>
      <c r="DH185" s="223">
        <f>IFERROR(IF(RIGHT(VLOOKUP($A185,csapatok!$A:$NN,DH$320,FALSE),5)="Csere",VLOOKUP(LEFT(VLOOKUP($A185,csapatok!$A:$NN,DH$320,FALSE),LEN(VLOOKUP($A185,csapatok!$A:$NN,DH$320,FALSE))-6),'csapat-ranglista'!$A:$FP,DH$321,FALSE)/8,VLOOKUP(VLOOKUP($A185,csapatok!$A:$NN,DH$320,FALSE),'csapat-ranglista'!$A:$FP,DH$321,FALSE)/4),0)</f>
        <v>0</v>
      </c>
      <c r="DI185" s="223">
        <f>IFERROR(IF(RIGHT(VLOOKUP($A185,csapatok!$A:$NN,DI$320,FALSE),5)="Csere",VLOOKUP(LEFT(VLOOKUP($A185,csapatok!$A:$NN,DI$320,FALSE),LEN(VLOOKUP($A185,csapatok!$A:$NN,DI$320,FALSE))-6),'csapat-ranglista'!$A:$FP,DI$321,FALSE)/8,VLOOKUP(VLOOKUP($A185,csapatok!$A:$NN,DI$320,FALSE),'csapat-ranglista'!$A:$FP,DI$321,FALSE)/4),0)</f>
        <v>0</v>
      </c>
      <c r="DJ185" s="223">
        <f>IFERROR(IF(RIGHT(VLOOKUP($A185,csapatok!$A:$NN,DJ$320,FALSE),5)="Csere",VLOOKUP(LEFT(VLOOKUP($A185,csapatok!$A:$NN,DJ$320,FALSE),LEN(VLOOKUP($A185,csapatok!$A:$NN,DJ$320,FALSE))-6),'csapat-ranglista'!$A:$FP,DJ$321,FALSE)/8,VLOOKUP(VLOOKUP($A185,csapatok!$A:$NN,DJ$320,FALSE),'csapat-ranglista'!$A:$FP,DJ$321,FALSE)/4),0)</f>
        <v>0</v>
      </c>
      <c r="DK185" s="223">
        <f>IFERROR(IF(RIGHT(VLOOKUP($A185,csapatok!$A:$NN,DK$320,FALSE),5)="Csere",VLOOKUP(LEFT(VLOOKUP($A185,csapatok!$A:$NN,DK$320,FALSE),LEN(VLOOKUP($A185,csapatok!$A:$NN,DK$320,FALSE))-6),'csapat-ranglista'!$A:$FP,DK$321,FALSE)/8,VLOOKUP(VLOOKUP($A185,csapatok!$A:$NN,DK$320,FALSE),'csapat-ranglista'!$A:$FP,DK$321,FALSE)/4),0)</f>
        <v>0</v>
      </c>
      <c r="DL185" s="223">
        <f>IFERROR(IF(RIGHT(VLOOKUP($A185,csapatok!$A:$NN,DL$320,FALSE),5)="Csere",VLOOKUP(LEFT(VLOOKUP($A185,csapatok!$A:$NN,DL$320,FALSE),LEN(VLOOKUP($A185,csapatok!$A:$NN,DL$320,FALSE))-6),'csapat-ranglista'!$A:$FP,DL$321,FALSE)/8,VLOOKUP(VLOOKUP($A185,csapatok!$A:$NN,DL$320,FALSE),'csapat-ranglista'!$A:$FP,DL$321,FALSE)/4),0)</f>
        <v>0</v>
      </c>
      <c r="DM185" s="223">
        <f>IFERROR(IF(RIGHT(VLOOKUP($A185,csapatok!$A:$NN,DM$320,FALSE),5)="Csere",VLOOKUP(LEFT(VLOOKUP($A185,csapatok!$A:$NN,DM$320,FALSE),LEN(VLOOKUP($A185,csapatok!$A:$NN,DM$320,FALSE))-6),'csapat-ranglista'!$A:$FP,DM$321,FALSE)/8,VLOOKUP(VLOOKUP($A185,csapatok!$A:$NN,DM$320,FALSE),'csapat-ranglista'!$A:$FP,DM$321,FALSE)/4),0)</f>
        <v>0</v>
      </c>
      <c r="DN185" s="223">
        <f>IFERROR(IF(RIGHT(VLOOKUP($A185,csapatok!$A:$NN,DN$320,FALSE),5)="Csere",VLOOKUP(LEFT(VLOOKUP($A185,csapatok!$A:$NN,DN$320,FALSE),LEN(VLOOKUP($A185,csapatok!$A:$NN,DN$320,FALSE))-6),'csapat-ranglista'!$A:$FP,DN$321,FALSE)/8,VLOOKUP(VLOOKUP($A185,csapatok!$A:$NN,DN$320,FALSE),'csapat-ranglista'!$A:$FP,DN$321,FALSE)/4),0)</f>
        <v>0</v>
      </c>
      <c r="DO185" s="224">
        <f>versenyek!$MF$11*IFERROR(VLOOKUP(VLOOKUP($A185,versenyek!ME:MG,3,FALSE),szabalyok!$A$16:$B$23,2,FALSE)/4,0)</f>
        <v>0</v>
      </c>
      <c r="DP185" s="224">
        <f>versenyek!$MI$11*IFERROR(VLOOKUP(VLOOKUP($A185,versenyek!MH:MJ,3,FALSE),szabalyok!$A$16:$B$23,2,FALSE)/4,0)</f>
        <v>0</v>
      </c>
      <c r="DQ185" s="223">
        <f>IFERROR(IF(RIGHT(VLOOKUP($A185,csapatok!$A:$NN,DQ$320,FALSE),5)="Csere",VLOOKUP(LEFT(VLOOKUP($A185,csapatok!$A:$NN,DQ$320,FALSE),LEN(VLOOKUP($A185,csapatok!$A:$NN,DQ$320,FALSE))-6),'csapat-ranglista'!$A:$FP,DQ$321,FALSE)/8,VLOOKUP(VLOOKUP($A185,csapatok!$A:$NN,DQ$320,FALSE),'csapat-ranglista'!$A:$FP,DQ$321,FALSE)/4),0)</f>
        <v>0</v>
      </c>
      <c r="DR185" s="223">
        <f>IFERROR(IF(RIGHT(VLOOKUP($A185,csapatok!$A:$NN,DR$320,FALSE),5)="Csere",VLOOKUP(LEFT(VLOOKUP($A185,csapatok!$A:$NN,DR$320,FALSE),LEN(VLOOKUP($A185,csapatok!$A:$NN,DR$320,FALSE))-6),'csapat-ranglista'!$A:$FP,DR$321,FALSE)/8,VLOOKUP(VLOOKUP($A185,csapatok!$A:$NN,DR$320,FALSE),'csapat-ranglista'!$A:$FP,DR$321,FALSE)/4),0)</f>
        <v>0</v>
      </c>
      <c r="DS185" s="223">
        <f>IFERROR(IF(RIGHT(VLOOKUP($A185,csapatok!$A:$NN,DS$320,FALSE),5)="Csere",VLOOKUP(LEFT(VLOOKUP($A185,csapatok!$A:$NN,DS$320,FALSE),LEN(VLOOKUP($A185,csapatok!$A:$NN,DS$320,FALSE))-6),'csapat-ranglista'!$A:$FP,DS$321,FALSE)/8,VLOOKUP(VLOOKUP($A185,csapatok!$A:$NN,DS$320,FALSE),'csapat-ranglista'!$A:$FP,DS$321,FALSE)/4),0)</f>
        <v>0</v>
      </c>
      <c r="DT185" s="223">
        <f>IFERROR(IF(RIGHT(VLOOKUP($A185,csapatok!$A:$NN,DT$320,FALSE),5)="Csere",VLOOKUP(LEFT(VLOOKUP($A185,csapatok!$A:$NN,DT$320,FALSE),LEN(VLOOKUP($A185,csapatok!$A:$NN,DT$320,FALSE))-6),'csapat-ranglista'!$A:$FP,DT$321,FALSE)/8,VLOOKUP(VLOOKUP($A185,csapatok!$A:$NN,DT$320,FALSE),'csapat-ranglista'!$A:$FP,DT$321,FALSE)/4),0)</f>
        <v>0</v>
      </c>
      <c r="DU185" s="223">
        <f>IFERROR(IF(RIGHT(VLOOKUP($A185,csapatok!$A:$NN,DU$320,FALSE),5)="Csere",VLOOKUP(LEFT(VLOOKUP($A185,csapatok!$A:$NN,DU$320,FALSE),LEN(VLOOKUP($A185,csapatok!$A:$NN,DU$320,FALSE))-6),'csapat-ranglista'!$A:$FP,DU$321,FALSE)/8,VLOOKUP(VLOOKUP($A185,csapatok!$A:$NN,DU$320,FALSE),'csapat-ranglista'!$A:$FP,DU$321,FALSE)/4),0)</f>
        <v>0</v>
      </c>
      <c r="DV185" s="223">
        <f>IFERROR(IF(RIGHT(VLOOKUP($A185,csapatok!$A:$NN,DV$320,FALSE),5)="Csere",VLOOKUP(LEFT(VLOOKUP($A185,csapatok!$A:$NN,DV$320,FALSE),LEN(VLOOKUP($A185,csapatok!$A:$NN,DV$320,FALSE))-6),'csapat-ranglista'!$A:$FP,DV$321,FALSE)/8,VLOOKUP(VLOOKUP($A185,csapatok!$A:$NN,DV$320,FALSE),'csapat-ranglista'!$A:$FP,DV$321,FALSE)/4),0)</f>
        <v>0</v>
      </c>
      <c r="DW185" s="223">
        <f>IFERROR(IF(RIGHT(VLOOKUP($A185,csapatok!$A:$NN,DW$320,FALSE),5)="Csere",VLOOKUP(LEFT(VLOOKUP($A185,csapatok!$A:$NN,DW$320,FALSE),LEN(VLOOKUP($A185,csapatok!$A:$NN,DW$320,FALSE))-6),'csapat-ranglista'!$A:$FP,DW$321,FALSE)/8,VLOOKUP(VLOOKUP($A185,csapatok!$A:$NN,DW$320,FALSE),'csapat-ranglista'!$A:$FP,DW$321,FALSE)/4),0)</f>
        <v>0</v>
      </c>
      <c r="DX185" s="223">
        <f>IFERROR(IF(RIGHT(VLOOKUP($A185,csapatok!$A:$NN,DX$320,FALSE),5)="Csere",VLOOKUP(LEFT(VLOOKUP($A185,csapatok!$A:$NN,DX$320,FALSE),LEN(VLOOKUP($A185,csapatok!$A:$NN,DX$320,FALSE))-6),'csapat-ranglista'!$A:$FP,DX$321,FALSE)/8,VLOOKUP(VLOOKUP($A185,csapatok!$A:$NN,DX$320,FALSE),'csapat-ranglista'!$A:$FP,DX$321,FALSE)/4),0)</f>
        <v>0</v>
      </c>
      <c r="DY185" s="223">
        <f>IFERROR(IF(RIGHT(VLOOKUP($A185,csapatok!$A:$NN,DY$320,FALSE),5)="Csere",VLOOKUP(LEFT(VLOOKUP($A185,csapatok!$A:$NN,DY$320,FALSE),LEN(VLOOKUP($A185,csapatok!$A:$NN,DY$320,FALSE))-6),'csapat-ranglista'!$A:$FP,DY$321,FALSE)/8,VLOOKUP(VLOOKUP($A185,csapatok!$A:$NN,DY$320,FALSE),'csapat-ranglista'!$A:$FP,DY$321,FALSE)/4),0)</f>
        <v>0</v>
      </c>
      <c r="DZ185" s="223">
        <f>IFERROR(IF(RIGHT(VLOOKUP($A185,csapatok!$A:$NN,DZ$320,FALSE),5)="Csere",VLOOKUP(LEFT(VLOOKUP($A185,csapatok!$A:$NN,DZ$320,FALSE),LEN(VLOOKUP($A185,csapatok!$A:$NN,DZ$320,FALSE))-6),'csapat-ranglista'!$A:$FP,DZ$321,FALSE)/8,VLOOKUP(VLOOKUP($A185,csapatok!$A:$NN,DZ$320,FALSE),'csapat-ranglista'!$A:$FP,DZ$321,FALSE)/4),0)</f>
        <v>0</v>
      </c>
      <c r="EA185" s="223">
        <f>IFERROR(IF(RIGHT(VLOOKUP($A185,csapatok!$A:$NN,EA$320,FALSE),5)="Csere",VLOOKUP(LEFT(VLOOKUP($A185,csapatok!$A:$NN,EA$320,FALSE),LEN(VLOOKUP($A185,csapatok!$A:$NN,EA$320,FALSE))-6),'csapat-ranglista'!$A:$FP,EA$321,FALSE)/8,VLOOKUP(VLOOKUP($A185,csapatok!$A:$NN,EA$320,FALSE),'csapat-ranglista'!$A:$FP,EA$321,FALSE)/4),0)</f>
        <v>0</v>
      </c>
      <c r="EB185" s="223">
        <f>IFERROR(IF(RIGHT(VLOOKUP($A185,csapatok!$A:$NN,EB$320,FALSE),5)="Csere",VLOOKUP(LEFT(VLOOKUP($A185,csapatok!$A:$NN,EB$320,FALSE),LEN(VLOOKUP($A185,csapatok!$A:$NN,EB$320,FALSE))-6),'csapat-ranglista'!$A:$FP,EB$321,FALSE)/8,VLOOKUP(VLOOKUP($A185,csapatok!$A:$NN,EB$320,FALSE),'csapat-ranglista'!$A:$FP,EB$321,FALSE)/4),0)</f>
        <v>0</v>
      </c>
      <c r="EC185" s="223">
        <f>IFERROR(IF(RIGHT(VLOOKUP($A185,csapatok!$A:$NN,EC$320,FALSE),5)="Csere",VLOOKUP(LEFT(VLOOKUP($A185,csapatok!$A:$NN,EC$320,FALSE),LEN(VLOOKUP($A185,csapatok!$A:$NN,EC$320,FALSE))-6),'csapat-ranglista'!$A:$FP,EC$321,FALSE)/8,VLOOKUP(VLOOKUP($A185,csapatok!$A:$NN,EC$320,FALSE),'csapat-ranglista'!$A:$FP,EC$321,FALSE)/4),0)</f>
        <v>0</v>
      </c>
      <c r="ED185" s="223">
        <f>IFERROR(IF(RIGHT(VLOOKUP($A185,csapatok!$A:$NN,ED$320,FALSE),5)="Csere",VLOOKUP(LEFT(VLOOKUP($A185,csapatok!$A:$NN,ED$320,FALSE),LEN(VLOOKUP($A185,csapatok!$A:$NN,ED$320,FALSE))-6),'csapat-ranglista'!$A:$FP,ED$321,FALSE)/8,VLOOKUP(VLOOKUP($A185,csapatok!$A:$NN,ED$320,FALSE),'csapat-ranglista'!$A:$FP,ED$321,FALSE)/4),0)</f>
        <v>0</v>
      </c>
      <c r="EE185" s="223">
        <f>IFERROR(IF(RIGHT(VLOOKUP($A185,csapatok!$A:$NN,EE$320,FALSE),5)="Csere",VLOOKUP(LEFT(VLOOKUP($A185,csapatok!$A:$NN,EE$320,FALSE),LEN(VLOOKUP($A185,csapatok!$A:$NN,EE$320,FALSE))-6),'csapat-ranglista'!$A:$FP,EE$321,FALSE)/8,VLOOKUP(VLOOKUP($A185,csapatok!$A:$NN,EE$320,FALSE),'csapat-ranglista'!$A:$FP,EE$321,FALSE)/4),0)</f>
        <v>0</v>
      </c>
      <c r="EF185" s="223">
        <f>IFERROR(IF(RIGHT(VLOOKUP($A185,csapatok!$A:$NN,EF$320,FALSE),5)="Csere",VLOOKUP(LEFT(VLOOKUP($A185,csapatok!$A:$NN,EF$320,FALSE),LEN(VLOOKUP($A185,csapatok!$A:$NN,EF$320,FALSE))-6),'csapat-ranglista'!$A:$FP,EF$321,FALSE)/8,VLOOKUP(VLOOKUP($A185,csapatok!$A:$NN,EF$320,FALSE),'csapat-ranglista'!$A:$FP,EF$321,FALSE)/4),0)</f>
        <v>0</v>
      </c>
      <c r="EG185" s="223">
        <f>IFERROR(IF(RIGHT(VLOOKUP($A185,csapatok!$A:$NN,EG$320,FALSE),5)="Csere",VLOOKUP(LEFT(VLOOKUP($A185,csapatok!$A:$NN,EG$320,FALSE),LEN(VLOOKUP($A185,csapatok!$A:$NN,EG$320,FALSE))-6),'csapat-ranglista'!$A:$FP,EG$321,FALSE)/8,VLOOKUP(VLOOKUP($A185,csapatok!$A:$NN,EG$320,FALSE),'csapat-ranglista'!$A:$FP,EG$321,FALSE)/4),0)</f>
        <v>0</v>
      </c>
      <c r="EH185" s="223">
        <f>IFERROR(IF(RIGHT(VLOOKUP($A185,csapatok!$A:$NN,EH$320,FALSE),5)="Csere",VLOOKUP(LEFT(VLOOKUP($A185,csapatok!$A:$NN,EH$320,FALSE),LEN(VLOOKUP($A185,csapatok!$A:$NN,EH$320,FALSE))-6),'csapat-ranglista'!$A:$FP,EH$321,FALSE)/8,VLOOKUP(VLOOKUP($A185,csapatok!$A:$NN,EH$320,FALSE),'csapat-ranglista'!$A:$FP,EH$321,FALSE)/4),0)</f>
        <v>0</v>
      </c>
      <c r="EI185" s="223">
        <f>IFERROR(IF(RIGHT(VLOOKUP($A185,csapatok!$A:$NN,EI$320,FALSE),5)="Csere",VLOOKUP(LEFT(VLOOKUP($A185,csapatok!$A:$NN,EI$320,FALSE),LEN(VLOOKUP($A185,csapatok!$A:$NN,EI$320,FALSE))-6),'csapat-ranglista'!$A:$FP,EI$321,FALSE)/8,VLOOKUP(VLOOKUP($A185,csapatok!$A:$NN,EI$320,FALSE),'csapat-ranglista'!$A:$FP,EI$321,FALSE)/4),0)</f>
        <v>0</v>
      </c>
      <c r="EJ185" s="223">
        <f>IFERROR(IF(RIGHT(VLOOKUP($A185,csapatok!$A:$NN,EJ$320,FALSE),5)="Csere",VLOOKUP(LEFT(VLOOKUP($A185,csapatok!$A:$NN,EJ$320,FALSE),LEN(VLOOKUP($A185,csapatok!$A:$NN,EJ$320,FALSE))-6),'csapat-ranglista'!$A:$FP,EJ$321,FALSE)/8,VLOOKUP(VLOOKUP($A185,csapatok!$A:$NN,EJ$320,FALSE),'csapat-ranglista'!$A:$FP,EJ$321,FALSE)/4),0)</f>
        <v>0</v>
      </c>
      <c r="EK185" s="223">
        <f>IFERROR(IF(RIGHT(VLOOKUP($A185,csapatok!$A:$NN,EK$320,FALSE),5)="Csere",VLOOKUP(LEFT(VLOOKUP($A185,csapatok!$A:$NN,EK$320,FALSE),LEN(VLOOKUP($A185,csapatok!$A:$NN,EK$320,FALSE))-6),'csapat-ranglista'!$A:$FP,EK$321,FALSE)/8,VLOOKUP(VLOOKUP($A185,csapatok!$A:$NN,EK$320,FALSE),'csapat-ranglista'!$A:$FP,EK$321,FALSE)/4),0)</f>
        <v>0</v>
      </c>
      <c r="EL185" s="223">
        <f>IFERROR(IF(RIGHT(VLOOKUP($A185,csapatok!$A:$NN,EL$320,FALSE),5)="Csere",VLOOKUP(LEFT(VLOOKUP($A185,csapatok!$A:$NN,EL$320,FALSE),LEN(VLOOKUP($A185,csapatok!$A:$NN,EL$320,FALSE))-6),'csapat-ranglista'!$A:$FP,EL$321,FALSE)/8,VLOOKUP(VLOOKUP($A185,csapatok!$A:$NN,EL$320,FALSE),'csapat-ranglista'!$A:$FP,EL$321,FALSE)/4),0)</f>
        <v>0</v>
      </c>
      <c r="EM185" s="223">
        <f>IFERROR(IF(RIGHT(VLOOKUP($A185,csapatok!$A:$NN,EM$320,FALSE),5)="Csere",VLOOKUP(LEFT(VLOOKUP($A185,csapatok!$A:$NN,EM$320,FALSE),LEN(VLOOKUP($A185,csapatok!$A:$NN,EM$320,FALSE))-6),'csapat-ranglista'!$A:$FP,EM$321,FALSE)/8,VLOOKUP(VLOOKUP($A185,csapatok!$A:$NN,EM$320,FALSE),'csapat-ranglista'!$A:$FP,EM$321,FALSE)/4),0)</f>
        <v>0</v>
      </c>
      <c r="EN185" s="223">
        <f>IFERROR(IF(RIGHT(VLOOKUP($A185,csapatok!$A:$NN,EN$320,FALSE),5)="Csere",VLOOKUP(LEFT(VLOOKUP($A185,csapatok!$A:$NN,EN$320,FALSE),LEN(VLOOKUP($A185,csapatok!$A:$NN,EN$320,FALSE))-6),'csapat-ranglista'!$A:$FP,EN$321,FALSE)/8,VLOOKUP(VLOOKUP($A185,csapatok!$A:$NN,EN$320,FALSE),'csapat-ranglista'!$A:$FP,EN$321,FALSE)/4),0)</f>
        <v>0</v>
      </c>
      <c r="EO185" s="223">
        <f>IFERROR(IF(RIGHT(VLOOKUP($A185,csapatok!$A:$NN,EO$320,FALSE),5)="Csere",VLOOKUP(LEFT(VLOOKUP($A185,csapatok!$A:$NN,EO$320,FALSE),LEN(VLOOKUP($A185,csapatok!$A:$NN,EO$320,FALSE))-6),'csapat-ranglista'!$A:$FP,EO$321,FALSE)/8,VLOOKUP(VLOOKUP($A185,csapatok!$A:$NN,EO$320,FALSE),'csapat-ranglista'!$A:$FP,EO$321,FALSE)/4),0)</f>
        <v>0</v>
      </c>
      <c r="EP185" s="223">
        <f>IFERROR(IF(RIGHT(VLOOKUP($A185,csapatok!$A:$NN,EP$320,FALSE),5)="Csere",VLOOKUP(LEFT(VLOOKUP($A185,csapatok!$A:$NN,EP$320,FALSE),LEN(VLOOKUP($A185,csapatok!$A:$NN,EP$320,FALSE))-6),'csapat-ranglista'!$A:$FP,EP$321,FALSE)/8,VLOOKUP(VLOOKUP($A185,csapatok!$A:$NN,EP$320,FALSE),'csapat-ranglista'!$A:$FP,EP$321,FALSE)/4),0)</f>
        <v>0</v>
      </c>
      <c r="EQ185" s="223">
        <f>IFERROR(IF(RIGHT(VLOOKUP($A185,csapatok!$A:$NN,EQ$320,FALSE),5)="Csere",VLOOKUP(LEFT(VLOOKUP($A185,csapatok!$A:$NN,EQ$320,FALSE),LEN(VLOOKUP($A185,csapatok!$A:$NN,EQ$320,FALSE))-6),'csapat-ranglista'!$A:$FP,EQ$321,FALSE)/8,VLOOKUP(VLOOKUP($A185,csapatok!$A:$NN,EQ$320,FALSE),'csapat-ranglista'!$A:$FP,EQ$321,FALSE)/4),0)</f>
        <v>0</v>
      </c>
      <c r="ER185" s="223">
        <f>IFERROR(IF(RIGHT(VLOOKUP($A185,csapatok!$A:$NN,ER$320,FALSE),5)="Csere",VLOOKUP(LEFT(VLOOKUP($A185,csapatok!$A:$NN,ER$320,FALSE),LEN(VLOOKUP($A185,csapatok!$A:$NN,ER$320,FALSE))-6),'csapat-ranglista'!$A:$FP,ER$321,FALSE)/8,VLOOKUP(VLOOKUP($A185,csapatok!$A:$NN,ER$320,FALSE),'csapat-ranglista'!$A:$FP,ER$321,FALSE)/4),0)</f>
        <v>0</v>
      </c>
      <c r="ES185" s="223">
        <f>IFERROR(IF(RIGHT(VLOOKUP($A185,csapatok!$A:$NN,ES$320,FALSE),5)="Csere",VLOOKUP(LEFT(VLOOKUP($A185,csapatok!$A:$NN,ES$320,FALSE),LEN(VLOOKUP($A185,csapatok!$A:$NN,ES$320,FALSE))-6),'csapat-ranglista'!$A:$FP,ES$321,FALSE)/8,VLOOKUP(VLOOKUP($A185,csapatok!$A:$NN,ES$320,FALSE),'csapat-ranglista'!$A:$FP,ES$321,FALSE)/4),0)</f>
        <v>0</v>
      </c>
      <c r="ET185" s="223">
        <f>IFERROR(IF(RIGHT(VLOOKUP($A185,csapatok!$A:$NN,ET$320,FALSE),5)="Csere",VLOOKUP(LEFT(VLOOKUP($A185,csapatok!$A:$NN,ET$320,FALSE),LEN(VLOOKUP($A185,csapatok!$A:$NN,ET$320,FALSE))-6),'csapat-ranglista'!$A:$FP,ET$321,FALSE)/8,VLOOKUP(VLOOKUP($A185,csapatok!$A:$NN,ET$320,FALSE),'csapat-ranglista'!$A:$FP,ET$321,FALSE)/4),0)</f>
        <v>0</v>
      </c>
      <c r="EU185" s="223">
        <f>IFERROR(IF(RIGHT(VLOOKUP($A185,csapatok!$A:$NN,EU$320,FALSE),5)="Csere",VLOOKUP(LEFT(VLOOKUP($A185,csapatok!$A:$NN,EU$320,FALSE),LEN(VLOOKUP($A185,csapatok!$A:$NN,EU$320,FALSE))-6),'csapat-ranglista'!$A:$FP,EU$321,FALSE)/8,VLOOKUP(VLOOKUP($A185,csapatok!$A:$NN,EU$320,FALSE),'csapat-ranglista'!$A:$FP,EU$321,FALSE)/4),0)</f>
        <v>0</v>
      </c>
      <c r="EV185" s="223">
        <f>IFERROR(IF(RIGHT(VLOOKUP($A185,csapatok!$A:$NN,EV$320,FALSE),5)="Csere",VLOOKUP(LEFT(VLOOKUP($A185,csapatok!$A:$NN,EV$320,FALSE),LEN(VLOOKUP($A185,csapatok!$A:$NN,EV$320,FALSE))-6),'csapat-ranglista'!$A:$FP,EV$321,FALSE)/8,VLOOKUP(VLOOKUP($A185,csapatok!$A:$NN,EV$320,FALSE),'csapat-ranglista'!$A:$FP,EV$321,FALSE)/4),0)</f>
        <v>0</v>
      </c>
      <c r="EW185" s="223">
        <f>IFERROR(IF(RIGHT(VLOOKUP($A185,csapatok!$A:$NN,EW$320,FALSE),5)="Csere",VLOOKUP(LEFT(VLOOKUP($A185,csapatok!$A:$NN,EW$320,FALSE),LEN(VLOOKUP($A185,csapatok!$A:$NN,EW$320,FALSE))-6),'csapat-ranglista'!$A:$FP,EW$321,FALSE)/8,VLOOKUP(VLOOKUP($A185,csapatok!$A:$NN,EW$320,FALSE),'csapat-ranglista'!$A:$FP,EW$321,FALSE)/4),0)</f>
        <v>0</v>
      </c>
      <c r="EX185" s="223">
        <f>IFERROR(IF(RIGHT(VLOOKUP($A185,csapatok!$A:$NN,EX$320,FALSE),5)="Csere",VLOOKUP(LEFT(VLOOKUP($A185,csapatok!$A:$NN,EX$320,FALSE),LEN(VLOOKUP($A185,csapatok!$A:$NN,EX$320,FALSE))-6),'csapat-ranglista'!$A:$FP,EX$321,FALSE)/8,VLOOKUP(VLOOKUP($A185,csapatok!$A:$NN,EX$320,FALSE),'csapat-ranglista'!$A:$FP,EX$321,FALSE)/4),0)</f>
        <v>0</v>
      </c>
      <c r="EY185" s="223">
        <f>IFERROR(IF(RIGHT(VLOOKUP($A185,csapatok!$A:$NN,EY$320,FALSE),5)="Csere",VLOOKUP(LEFT(VLOOKUP($A185,csapatok!$A:$NN,EY$320,FALSE),LEN(VLOOKUP($A185,csapatok!$A:$NN,EY$320,FALSE))-6),'csapat-ranglista'!$A:$FP,EY$321,FALSE)/8,VLOOKUP(VLOOKUP($A185,csapatok!$A:$NN,EY$320,FALSE),'csapat-ranglista'!$A:$FP,EY$321,FALSE)/4),0)</f>
        <v>0</v>
      </c>
      <c r="EZ185" s="223">
        <f>IFERROR(IF(RIGHT(VLOOKUP($A185,csapatok!$A:$NN,EZ$320,FALSE),5)="Csere",VLOOKUP(LEFT(VLOOKUP($A185,csapatok!$A:$NN,EZ$320,FALSE),LEN(VLOOKUP($A185,csapatok!$A:$NN,EZ$320,FALSE))-6),'csapat-ranglista'!$A:$FP,EZ$321,FALSE)/8,VLOOKUP(VLOOKUP($A185,csapatok!$A:$NN,EZ$320,FALSE),'csapat-ranglista'!$A:$FP,EZ$321,FALSE)/4),0)</f>
        <v>0</v>
      </c>
      <c r="FA185" s="223">
        <f>IFERROR(IF(RIGHT(VLOOKUP($A185,csapatok!$A:$NN,FA$320,FALSE),5)="Csere",VLOOKUP(LEFT(VLOOKUP($A185,csapatok!$A:$NN,FA$320,FALSE),LEN(VLOOKUP($A185,csapatok!$A:$NN,FA$320,FALSE))-6),'csapat-ranglista'!$A:$FP,FA$321,FALSE)/8,VLOOKUP(VLOOKUP($A185,csapatok!$A:$NN,FA$320,FALSE),'csapat-ranglista'!$A:$FP,FA$321,FALSE)/4),0)</f>
        <v>0</v>
      </c>
      <c r="FB185" s="223">
        <f>IFERROR(IF(RIGHT(VLOOKUP($A185,csapatok!$A:$NN,FB$320,FALSE),5)="Csere",VLOOKUP(LEFT(VLOOKUP($A185,csapatok!$A:$NN,FB$320,FALSE),LEN(VLOOKUP($A185,csapatok!$A:$NN,FB$320,FALSE))-6),'csapat-ranglista'!$A:$FP,FB$321,FALSE)/8,VLOOKUP(VLOOKUP($A185,csapatok!$A:$NN,FB$320,FALSE),'csapat-ranglista'!$A:$FP,FB$321,FALSE)/4),0)</f>
        <v>0</v>
      </c>
      <c r="FC185" s="223">
        <f>IFERROR(IF(RIGHT(VLOOKUP($A185,csapatok!$A:$NN,FC$320,FALSE),5)="Csere",VLOOKUP(LEFT(VLOOKUP($A185,csapatok!$A:$NN,FC$320,FALSE),LEN(VLOOKUP($A185,csapatok!$A:$NN,FC$320,FALSE))-6),'csapat-ranglista'!$A:$FP,FC$321,FALSE)/8,VLOOKUP(VLOOKUP($A185,csapatok!$A:$NN,FC$320,FALSE),'csapat-ranglista'!$A:$FP,FC$321,FALSE)/4),0)</f>
        <v>0</v>
      </c>
      <c r="FD185" s="224">
        <f>versenyek!$QY$11*IFERROR(VLOOKUP(VLOOKUP($A185,versenyek!QX:QZ,3,FALSE),szabalyok!$A$16:$B$23,2,FALSE)/4,0)</f>
        <v>0</v>
      </c>
      <c r="FE185" s="224">
        <f>versenyek!$RB$11*IFERROR(VLOOKUP(VLOOKUP($A185,versenyek!RA:RC,3,FALSE),szabalyok!$A$16:$B$23,2,FALSE)/4,0)</f>
        <v>0</v>
      </c>
      <c r="FF185" s="223">
        <f>IFERROR(IF(RIGHT(VLOOKUP($A185,csapatok!$A:$NN,FF$320,FALSE),5)="Csere",VLOOKUP(LEFT(VLOOKUP($A185,csapatok!$A:$NN,FF$320,FALSE),LEN(VLOOKUP($A185,csapatok!$A:$NN,FF$320,FALSE))-6),'csapat-ranglista'!$A:$FP,FF$321,FALSE)/8,VLOOKUP(VLOOKUP($A185,csapatok!$A:$NN,FF$320,FALSE),'csapat-ranglista'!$A:$FP,FF$321,FALSE)/4),0)</f>
        <v>0</v>
      </c>
      <c r="FG185" s="223">
        <f>IFERROR(IF(RIGHT(VLOOKUP($A185,csapatok!$A:$NN,FG$320,FALSE),5)="Csere",VLOOKUP(LEFT(VLOOKUP($A185,csapatok!$A:$NN,FG$320,FALSE),LEN(VLOOKUP($A185,csapatok!$A:$NN,FG$320,FALSE))-6),'csapat-ranglista'!$A:$FP,FG$321,FALSE)/8,VLOOKUP(VLOOKUP($A185,csapatok!$A:$NN,FG$320,FALSE),'csapat-ranglista'!$A:$FP,FG$321,FALSE)/4),0)</f>
        <v>0</v>
      </c>
      <c r="FH185" s="223">
        <f>IFERROR(IF(RIGHT(VLOOKUP($A185,csapatok!$A:$NN,FH$320,FALSE),5)="Csere",VLOOKUP(LEFT(VLOOKUP($A185,csapatok!$A:$NN,FH$320,FALSE),LEN(VLOOKUP($A185,csapatok!$A:$NN,FH$320,FALSE))-6),'csapat-ranglista'!$A:$FP,FH$321,FALSE)/8,VLOOKUP(VLOOKUP($A185,csapatok!$A:$NN,FH$320,FALSE),'csapat-ranglista'!$A:$FP,FH$321,FALSE)/4),0)</f>
        <v>0</v>
      </c>
      <c r="FI185" s="223">
        <f>IFERROR(IF(RIGHT(VLOOKUP($A185,csapatok!$A:$NN,FI$320,FALSE),5)="Csere",VLOOKUP(LEFT(VLOOKUP($A185,csapatok!$A:$NN,FI$320,FALSE),LEN(VLOOKUP($A185,csapatok!$A:$NN,FI$320,FALSE))-6),'csapat-ranglista'!$A:$FP,FI$321,FALSE)/8,VLOOKUP(VLOOKUP($A185,csapatok!$A:$NN,FI$320,FALSE),'csapat-ranglista'!$A:$FP,FI$321,FALSE)/4),0)</f>
        <v>0</v>
      </c>
      <c r="FJ185" s="223">
        <f>IFERROR(IF(RIGHT(VLOOKUP($A185,csapatok!$A:$NN,FJ$320,FALSE),5)="Csere",VLOOKUP(LEFT(VLOOKUP($A185,csapatok!$A:$NN,FJ$320,FALSE),LEN(VLOOKUP($A185,csapatok!$A:$NN,FJ$320,FALSE))-6),'csapat-ranglista'!$A:$FP,FJ$321,FALSE)/8,VLOOKUP(VLOOKUP($A185,csapatok!$A:$NN,FJ$320,FALSE),'csapat-ranglista'!$A:$FP,FJ$321,FALSE)/4),0)</f>
        <v>0</v>
      </c>
      <c r="FK185" s="223">
        <f>IFERROR(IF(RIGHT(VLOOKUP($A185,csapatok!$A:$NN,FK$320,FALSE),5)="Csere",VLOOKUP(LEFT(VLOOKUP($A185,csapatok!$A:$NN,FK$320,FALSE),LEN(VLOOKUP($A185,csapatok!$A:$NN,FK$320,FALSE))-6),'csapat-ranglista'!$A:$FP,FK$321,FALSE)/8,VLOOKUP(VLOOKUP($A185,csapatok!$A:$NN,FK$320,FALSE),'csapat-ranglista'!$A:$FP,FK$321,FALSE)/4),0)</f>
        <v>0</v>
      </c>
      <c r="FL185" s="223">
        <f>IFERROR(IF(RIGHT(VLOOKUP($A185,csapatok!$A:$NN,FL$320,FALSE),5)="Csere",VLOOKUP(LEFT(VLOOKUP($A185,csapatok!$A:$NN,FL$320,FALSE),LEN(VLOOKUP($A185,csapatok!$A:$NN,FL$320,FALSE))-6),'csapat-ranglista'!$A:$FP,FL$321,FALSE)/8,VLOOKUP(VLOOKUP($A185,csapatok!$A:$NN,FL$320,FALSE),'csapat-ranglista'!$A:$FP,FL$321,FALSE)/4),0)</f>
        <v>0</v>
      </c>
      <c r="FM185" s="223">
        <f>IFERROR(IF(RIGHT(VLOOKUP($A185,csapatok!$A:$NN,FM$320,FALSE),5)="Csere",VLOOKUP(LEFT(VLOOKUP($A185,csapatok!$A:$NN,FM$320,FALSE),LEN(VLOOKUP($A185,csapatok!$A:$NN,FM$320,FALSE))-6),'csapat-ranglista'!$A:$FP,FM$321,FALSE)/8,VLOOKUP(VLOOKUP($A185,csapatok!$A:$NN,FM$320,FALSE),'csapat-ranglista'!$A:$FP,FM$321,FALSE)/4),0)</f>
        <v>0</v>
      </c>
      <c r="FN185" s="223">
        <f>IFERROR(IF(RIGHT(VLOOKUP($A185,csapatok!$A:$NN,FN$320,FALSE),5)="Csere",VLOOKUP(LEFT(VLOOKUP($A185,csapatok!$A:$NN,FN$320,FALSE),LEN(VLOOKUP($A185,csapatok!$A:$NN,FN$320,FALSE))-6),'csapat-ranglista'!$A:$FP,FN$321,FALSE)/8,VLOOKUP(VLOOKUP($A185,csapatok!$A:$NN,FN$320,FALSE),'csapat-ranglista'!$A:$FP,FN$321,FALSE)/4),0)</f>
        <v>0</v>
      </c>
      <c r="FO185" s="223">
        <f>IFERROR(IF(RIGHT(VLOOKUP($A185,csapatok!$A:$NN,FO$320,FALSE),5)="Csere",VLOOKUP(LEFT(VLOOKUP($A185,csapatok!$A:$NN,FO$320,FALSE),LEN(VLOOKUP($A185,csapatok!$A:$NN,FO$320,FALSE))-6),'csapat-ranglista'!$A:$FP,FO$321,FALSE)/8,VLOOKUP(VLOOKUP($A185,csapatok!$A:$NN,FO$320,FALSE),'csapat-ranglista'!$A:$FP,FO$321,FALSE)/4),0)</f>
        <v>0</v>
      </c>
      <c r="FP185" s="223">
        <f>IFERROR(IF(RIGHT(VLOOKUP($A185,csapatok!$A:$NN,FP$320,FALSE),5)="Csere",VLOOKUP(LEFT(VLOOKUP($A185,csapatok!$A:$NN,FP$320,FALSE),LEN(VLOOKUP($A185,csapatok!$A:$NN,FP$320,FALSE))-6),'csapat-ranglista'!$A:$FP,FP$321,FALSE)/8,VLOOKUP(VLOOKUP($A185,csapatok!$A:$NN,FP$320,FALSE),'csapat-ranglista'!$A:$FP,FP$321,FALSE)/4),0)</f>
        <v>0</v>
      </c>
      <c r="FQ185" s="223">
        <f>IFERROR(IF(RIGHT(VLOOKUP($A185,csapatok!$A:$NN,FQ$320,FALSE),5)="Csere",VLOOKUP(LEFT(VLOOKUP($A185,csapatok!$A:$NN,FQ$320,FALSE),LEN(VLOOKUP($A185,csapatok!$A:$NN,FQ$320,FALSE))-6),'csapat-ranglista'!$A:$FP,FQ$321,FALSE)/8,VLOOKUP(VLOOKUP($A185,csapatok!$A:$NN,FQ$320,FALSE),'csapat-ranglista'!$A:$FP,FQ$321,FALSE)/4),0)</f>
        <v>0</v>
      </c>
      <c r="FR185" s="223">
        <f>IFERROR(IF(RIGHT(VLOOKUP($A185,csapatok!$A:$NN,FR$320,FALSE),5)="Csere",VLOOKUP(LEFT(VLOOKUP($A185,csapatok!$A:$NN,FR$320,FALSE),LEN(VLOOKUP($A185,csapatok!$A:$NN,FR$320,FALSE))-6),'csapat-ranglista'!$A:$FP,FR$321,FALSE)/8,VLOOKUP(VLOOKUP($A185,csapatok!$A:$NN,FR$320,FALSE),'csapat-ranglista'!$A:$FP,FR$321,FALSE)/4),0)</f>
        <v>0</v>
      </c>
      <c r="FS185" s="223">
        <f>IFERROR(IF(RIGHT(VLOOKUP($A185,csapatok!$A:$NN,FS$320,FALSE),5)="Csere",VLOOKUP(LEFT(VLOOKUP($A185,csapatok!$A:$NN,FS$320,FALSE),LEN(VLOOKUP($A185,csapatok!$A:$NN,FS$320,FALSE))-6),'csapat-ranglista'!$A:$FP,FS$321,FALSE)/8,VLOOKUP(VLOOKUP($A185,csapatok!$A:$NN,FS$320,FALSE),'csapat-ranglista'!$A:$FP,FS$321,FALSE)/4),0)</f>
        <v>0</v>
      </c>
      <c r="FT185" s="223">
        <f>IFERROR(IF(RIGHT(VLOOKUP($A185,csapatok!$A:$NN,FT$320,FALSE),5)="Csere",VLOOKUP(LEFT(VLOOKUP($A185,csapatok!$A:$NN,FT$320,FALSE),LEN(VLOOKUP($A185,csapatok!$A:$NN,FT$320,FALSE))-6),'csapat-ranglista'!$A:$FP,FT$321,FALSE)/8,VLOOKUP(VLOOKUP($A185,csapatok!$A:$NN,FT$320,FALSE),'csapat-ranglista'!$A:$FP,FT$321,FALSE)/4),0)</f>
        <v>0</v>
      </c>
      <c r="FU185" s="223">
        <f>IFERROR(IF(RIGHT(VLOOKUP($A185,csapatok!$A:$NN,FU$320,FALSE),5)="Csere",VLOOKUP(LEFT(VLOOKUP($A185,csapatok!$A:$NN,FU$320,FALSE),LEN(VLOOKUP($A185,csapatok!$A:$NN,FU$320,FALSE))-6),'csapat-ranglista'!$A:$FP,FU$321,FALSE)/8,VLOOKUP(VLOOKUP($A185,csapatok!$A:$NN,FU$320,FALSE),'csapat-ranglista'!$A:$FP,FU$321,FALSE)/4),0)</f>
        <v>0</v>
      </c>
      <c r="FV185" s="223">
        <f>IFERROR(IF(RIGHT(VLOOKUP($A185,csapatok!$A:$NN,FV$320,FALSE),5)="Csere",VLOOKUP(LEFT(VLOOKUP($A185,csapatok!$A:$NN,FV$320,FALSE),LEN(VLOOKUP($A185,csapatok!$A:$NN,FV$320,FALSE))-6),'csapat-ranglista'!$A:$FP,FV$321,FALSE)/8,VLOOKUP(VLOOKUP($A185,csapatok!$A:$NN,FV$320,FALSE),'csapat-ranglista'!$A:$FP,FV$321,FALSE)/4),0)</f>
        <v>0</v>
      </c>
      <c r="FW185" s="223">
        <f>IFERROR(IF(RIGHT(VLOOKUP($A185,csapatok!$A:$NN,FW$320,FALSE),5)="Csere",VLOOKUP(LEFT(VLOOKUP($A185,csapatok!$A:$NN,FW$320,FALSE),LEN(VLOOKUP($A185,csapatok!$A:$NN,FW$320,FALSE))-6),'csapat-ranglista'!$A:$FP,FW$321,FALSE)/8,VLOOKUP(VLOOKUP($A185,csapatok!$A:$NN,FW$320,FALSE),'csapat-ranglista'!$A:$FP,FW$321,FALSE)/4),0)</f>
        <v>0</v>
      </c>
      <c r="FX185" s="223">
        <f>IFERROR(IF(RIGHT(VLOOKUP($A185,csapatok!$A:$NN,FX$320,FALSE),5)="Csere",VLOOKUP(LEFT(VLOOKUP($A185,csapatok!$A:$NN,FX$320,FALSE),LEN(VLOOKUP($A185,csapatok!$A:$NN,FX$320,FALSE))-6),'csapat-ranglista'!$A:$FP,FX$321,FALSE)/8,VLOOKUP(VLOOKUP($A185,csapatok!$A:$NN,FX$320,FALSE),'csapat-ranglista'!$A:$FP,FX$321,FALSE)/4),0)</f>
        <v>0</v>
      </c>
      <c r="FY185" s="223">
        <f>IFERROR(IF(RIGHT(VLOOKUP($A185,csapatok!$A:$NN,FY$320,FALSE),5)="Csere",VLOOKUP(LEFT(VLOOKUP($A185,csapatok!$A:$NN,FY$320,FALSE),LEN(VLOOKUP($A185,csapatok!$A:$NN,FY$320,FALSE))-6),'csapat-ranglista'!$A:$FP,FY$321,FALSE)/8,VLOOKUP(VLOOKUP($A185,csapatok!$A:$NN,FY$320,FALSE),'csapat-ranglista'!$A:$FP,FY$321,FALSE)/4),0)</f>
        <v>0</v>
      </c>
      <c r="FZ185" s="223">
        <f>IFERROR(IF(RIGHT(VLOOKUP($A185,csapatok!$A:$NN,FZ$320,FALSE),5)="Csere",VLOOKUP(LEFT(VLOOKUP($A185,csapatok!$A:$NN,FZ$320,FALSE),LEN(VLOOKUP($A185,csapatok!$A:$NN,FZ$320,FALSE))-6),'csapat-ranglista'!$A:$FP,FZ$321,FALSE)/8,VLOOKUP(VLOOKUP($A185,csapatok!$A:$NN,FZ$320,FALSE),'csapat-ranglista'!$A:$FP,FZ$321,FALSE)/4),0)</f>
        <v>0</v>
      </c>
      <c r="GA185" s="223">
        <f>IFERROR(IF(RIGHT(VLOOKUP($A185,csapatok!$A:$NN,GA$320,FALSE),5)="Csere",VLOOKUP(LEFT(VLOOKUP($A185,csapatok!$A:$NN,GA$320,FALSE),LEN(VLOOKUP($A185,csapatok!$A:$NN,GA$320,FALSE))-6),'csapat-ranglista'!$A:$FP,GA$321,FALSE)/8,VLOOKUP(VLOOKUP($A185,csapatok!$A:$NN,GA$320,FALSE),'csapat-ranglista'!$A:$FP,GA$321,FALSE)/4),0)</f>
        <v>0</v>
      </c>
      <c r="GB185" s="223">
        <f>IFERROR(IF(RIGHT(VLOOKUP($A185,csapatok!$A:$NN,GB$320,FALSE),5)="Csere",VLOOKUP(LEFT(VLOOKUP($A185,csapatok!$A:$NN,GB$320,FALSE),LEN(VLOOKUP($A185,csapatok!$A:$NN,GB$320,FALSE))-6),'csapat-ranglista'!$A:$FP,GB$321,FALSE)/8,VLOOKUP(VLOOKUP($A185,csapatok!$A:$NN,GB$320,FALSE),'csapat-ranglista'!$A:$FP,GB$321,FALSE)/4),0)</f>
        <v>0</v>
      </c>
      <c r="GC185" s="223">
        <f>IFERROR(IF(RIGHT(VLOOKUP($A185,csapatok!$A:$NN,GC$320,FALSE),5)="Csere",VLOOKUP(LEFT(VLOOKUP($A185,csapatok!$A:$NN,GC$320,FALSE),LEN(VLOOKUP($A185,csapatok!$A:$NN,GC$320,FALSE))-6),'csapat-ranglista'!$A:$FP,GC$321,FALSE)/8,VLOOKUP(VLOOKUP($A185,csapatok!$A:$NN,GC$320,FALSE),'csapat-ranglista'!$A:$FP,GC$321,FALSE)/4),0)</f>
        <v>0</v>
      </c>
      <c r="GD185" s="247">
        <f>SUM(EQ185:GC185)</f>
        <v>0</v>
      </c>
    </row>
    <row r="186" spans="1:186">
      <c r="A186" s="32" t="s">
        <v>18</v>
      </c>
      <c r="B186" s="131">
        <v>26714</v>
      </c>
      <c r="C186" s="131" t="str">
        <f>IF(B186=0,"",IF(B186&lt;$C$1,"felnőtt","ifi"))</f>
        <v>felnőtt</v>
      </c>
      <c r="D186" s="32" t="s">
        <v>9</v>
      </c>
      <c r="E186" s="45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f>IFERROR(IF(RIGHT(VLOOKUP($A186,csapatok!$A:$BL,X$320,FALSE),5)="Csere",VLOOKUP(LEFT(VLOOKUP($A186,csapatok!$A:$BL,X$320,FALSE),LEN(VLOOKUP($A186,csapatok!$A:$BL,X$320,FALSE))-6),'csapat-ranglista'!$A:$FP,X$321,FALSE)/8,VLOOKUP(VLOOKUP($A186,csapatok!$A:$BL,X$320,FALSE),'csapat-ranglista'!$A:$FP,X$321,FALSE)/4),0)</f>
        <v>0</v>
      </c>
      <c r="Y186" s="32">
        <f>IFERROR(IF(RIGHT(VLOOKUP($A186,csapatok!$A:$BL,Y$320,FALSE),5)="Csere",VLOOKUP(LEFT(VLOOKUP($A186,csapatok!$A:$BL,Y$320,FALSE),LEN(VLOOKUP($A186,csapatok!$A:$BL,Y$320,FALSE))-6),'csapat-ranglista'!$A:$FP,Y$321,FALSE)/8,VLOOKUP(VLOOKUP($A186,csapatok!$A:$BL,Y$320,FALSE),'csapat-ranglista'!$A:$FP,Y$321,FALSE)/4),0)</f>
        <v>0</v>
      </c>
      <c r="Z186" s="32">
        <f>IFERROR(IF(RIGHT(VLOOKUP($A186,csapatok!$A:$BL,Z$320,FALSE),5)="Csere",VLOOKUP(LEFT(VLOOKUP($A186,csapatok!$A:$BL,Z$320,FALSE),LEN(VLOOKUP($A186,csapatok!$A:$BL,Z$320,FALSE))-6),'csapat-ranglista'!$A:$FP,Z$321,FALSE)/8,VLOOKUP(VLOOKUP($A186,csapatok!$A:$BL,Z$320,FALSE),'csapat-ranglista'!$A:$FP,Z$321,FALSE)/4),0)</f>
        <v>0</v>
      </c>
      <c r="AA186" s="32">
        <f>IFERROR(IF(RIGHT(VLOOKUP($A186,csapatok!$A:$BL,AA$320,FALSE),5)="Csere",VLOOKUP(LEFT(VLOOKUP($A186,csapatok!$A:$BL,AA$320,FALSE),LEN(VLOOKUP($A186,csapatok!$A:$BL,AA$320,FALSE))-6),'csapat-ranglista'!$A:$FP,AA$321,FALSE)/8,VLOOKUP(VLOOKUP($A186,csapatok!$A:$BL,AA$320,FALSE),'csapat-ranglista'!$A:$FP,AA$321,FALSE)/4),0)</f>
        <v>0</v>
      </c>
      <c r="AB186" s="223">
        <f>IFERROR(IF(RIGHT(VLOOKUP($A186,csapatok!$A:$BL,AB$320,FALSE),5)="Csere",VLOOKUP(LEFT(VLOOKUP($A186,csapatok!$A:$BL,AB$320,FALSE),LEN(VLOOKUP($A186,csapatok!$A:$BL,AB$320,FALSE))-6),'csapat-ranglista'!$A:$FP,AB$321,FALSE)/8,VLOOKUP(VLOOKUP($A186,csapatok!$A:$BL,AB$320,FALSE),'csapat-ranglista'!$A:$FP,AB$321,FALSE)/4),0)</f>
        <v>0</v>
      </c>
      <c r="AC186" s="223">
        <f>IFERROR(IF(RIGHT(VLOOKUP($A186,csapatok!$A:$BL,AC$320,FALSE),5)="Csere",VLOOKUP(LEFT(VLOOKUP($A186,csapatok!$A:$BL,AC$320,FALSE),LEN(VLOOKUP($A186,csapatok!$A:$BL,AC$320,FALSE))-6),'csapat-ranglista'!$A:$FP,AC$321,FALSE)/8,VLOOKUP(VLOOKUP($A186,csapatok!$A:$BL,AC$320,FALSE),'csapat-ranglista'!$A:$FP,AC$321,FALSE)/4),0)</f>
        <v>0</v>
      </c>
      <c r="AD186" s="223">
        <f>IFERROR(IF(RIGHT(VLOOKUP($A186,csapatok!$A:$BL,AD$320,FALSE),5)="Csere",VLOOKUP(LEFT(VLOOKUP($A186,csapatok!$A:$BL,AD$320,FALSE),LEN(VLOOKUP($A186,csapatok!$A:$BL,AD$320,FALSE))-6),'csapat-ranglista'!$A:$FP,AD$321,FALSE)/8,VLOOKUP(VLOOKUP($A186,csapatok!$A:$BL,AD$320,FALSE),'csapat-ranglista'!$A:$FP,AD$321,FALSE)/4),0)</f>
        <v>0</v>
      </c>
      <c r="AE186" s="223">
        <f>IFERROR(IF(RIGHT(VLOOKUP($A186,csapatok!$A:$BL,AE$320,FALSE),5)="Csere",VLOOKUP(LEFT(VLOOKUP($A186,csapatok!$A:$BL,AE$320,FALSE),LEN(VLOOKUP($A186,csapatok!$A:$BL,AE$320,FALSE))-6),'csapat-ranglista'!$A:$FP,AE$321,FALSE)/8,VLOOKUP(VLOOKUP($A186,csapatok!$A:$BL,AE$320,FALSE),'csapat-ranglista'!$A:$FP,AE$321,FALSE)/4),0)</f>
        <v>0</v>
      </c>
      <c r="AF186" s="223">
        <f>IFERROR(IF(RIGHT(VLOOKUP($A186,csapatok!$A:$BL,AF$320,FALSE),5)="Csere",VLOOKUP(LEFT(VLOOKUP($A186,csapatok!$A:$BL,AF$320,FALSE),LEN(VLOOKUP($A186,csapatok!$A:$BL,AF$320,FALSE))-6),'csapat-ranglista'!$A:$FP,AF$321,FALSE)/8,VLOOKUP(VLOOKUP($A186,csapatok!$A:$BL,AF$320,FALSE),'csapat-ranglista'!$A:$FP,AF$321,FALSE)/4),0)</f>
        <v>0</v>
      </c>
      <c r="AG186" s="223">
        <f>IFERROR(IF(RIGHT(VLOOKUP($A186,csapatok!$A:$BL,AG$320,FALSE),5)="Csere",VLOOKUP(LEFT(VLOOKUP($A186,csapatok!$A:$BL,AG$320,FALSE),LEN(VLOOKUP($A186,csapatok!$A:$BL,AG$320,FALSE))-6),'csapat-ranglista'!$A:$FP,AG$321,FALSE)/8,VLOOKUP(VLOOKUP($A186,csapatok!$A:$BL,AG$320,FALSE),'csapat-ranglista'!$A:$FP,AG$321,FALSE)/4),0)</f>
        <v>1.5308251361583567</v>
      </c>
      <c r="AH186" s="223">
        <f>IFERROR(IF(RIGHT(VLOOKUP($A186,csapatok!$A:$BL,AH$320,FALSE),5)="Csere",VLOOKUP(LEFT(VLOOKUP($A186,csapatok!$A:$BL,AH$320,FALSE),LEN(VLOOKUP($A186,csapatok!$A:$BL,AH$320,FALSE))-6),'csapat-ranglista'!$A:$FP,AH$321,FALSE)/8,VLOOKUP(VLOOKUP($A186,csapatok!$A:$BL,AH$320,FALSE),'csapat-ranglista'!$A:$FP,AH$321,FALSE)/4),0)</f>
        <v>0</v>
      </c>
      <c r="AI186" s="223">
        <f>IFERROR(IF(RIGHT(VLOOKUP($A186,csapatok!$A:$BL,AI$320,FALSE),5)="Csere",VLOOKUP(LEFT(VLOOKUP($A186,csapatok!$A:$BL,AI$320,FALSE),LEN(VLOOKUP($A186,csapatok!$A:$BL,AI$320,FALSE))-6),'csapat-ranglista'!$A:$FP,AI$321,FALSE)/8,VLOOKUP(VLOOKUP($A186,csapatok!$A:$BL,AI$320,FALSE),'csapat-ranglista'!$A:$FP,AI$321,FALSE)/4),0)</f>
        <v>0</v>
      </c>
      <c r="AJ186" s="223">
        <f>IFERROR(IF(RIGHT(VLOOKUP($A186,csapatok!$A:$BL,AJ$320,FALSE),5)="Csere",VLOOKUP(LEFT(VLOOKUP($A186,csapatok!$A:$BL,AJ$320,FALSE),LEN(VLOOKUP($A186,csapatok!$A:$BL,AJ$320,FALSE))-6),'csapat-ranglista'!$A:$FP,AJ$321,FALSE)/8,VLOOKUP(VLOOKUP($A186,csapatok!$A:$BL,AJ$320,FALSE),'csapat-ranglista'!$A:$FP,AJ$321,FALSE)/2),0)</f>
        <v>0</v>
      </c>
      <c r="AK186" s="223">
        <f>IFERROR(IF(RIGHT(VLOOKUP($A186,csapatok!$A:$CN,AK$320,FALSE),5)="Csere",VLOOKUP(LEFT(VLOOKUP($A186,csapatok!$A:$CN,AK$320,FALSE),LEN(VLOOKUP($A186,csapatok!$A:$CN,AK$320,FALSE))-6),'csapat-ranglista'!$A:$FP,AK$321,FALSE)/8,VLOOKUP(VLOOKUP($A186,csapatok!$A:$CN,AK$320,FALSE),'csapat-ranglista'!$A:$FP,AK$321,FALSE)/4),0)</f>
        <v>0</v>
      </c>
      <c r="AL186" s="223">
        <f>IFERROR(IF(RIGHT(VLOOKUP($A186,csapatok!$A:$CN,AL$320,FALSE),5)="Csere",VLOOKUP(LEFT(VLOOKUP($A186,csapatok!$A:$CN,AL$320,FALSE),LEN(VLOOKUP($A186,csapatok!$A:$CN,AL$320,FALSE))-6),'csapat-ranglista'!$A:$FP,AL$321,FALSE)/8,VLOOKUP(VLOOKUP($A186,csapatok!$A:$CN,AL$320,FALSE),'csapat-ranglista'!$A:$FP,AL$321,FALSE)/4),0)</f>
        <v>1.9012229474237337</v>
      </c>
      <c r="AM186" s="223">
        <f>IFERROR(IF(RIGHT(VLOOKUP($A186,csapatok!$A:$CN,AM$320,FALSE),5)="Csere",VLOOKUP(LEFT(VLOOKUP($A186,csapatok!$A:$CN,AM$320,FALSE),LEN(VLOOKUP($A186,csapatok!$A:$CN,AM$320,FALSE))-6),'csapat-ranglista'!$A:$FP,AM$321,FALSE)/8,VLOOKUP(VLOOKUP($A186,csapatok!$A:$CN,AM$320,FALSE),'csapat-ranglista'!$A:$FP,AM$321,FALSE)/4),0)</f>
        <v>0</v>
      </c>
      <c r="AN186" s="223">
        <f>IFERROR(IF(RIGHT(VLOOKUP($A186,csapatok!$A:$CN,AN$320,FALSE),5)="Csere",VLOOKUP(LEFT(VLOOKUP($A186,csapatok!$A:$CN,AN$320,FALSE),LEN(VLOOKUP($A186,csapatok!$A:$CN,AN$320,FALSE))-6),'csapat-ranglista'!$A:$FP,AN$321,FALSE)/8,VLOOKUP(VLOOKUP($A186,csapatok!$A:$CN,AN$320,FALSE),'csapat-ranglista'!$A:$FP,AN$321,FALSE)/4),0)</f>
        <v>0</v>
      </c>
      <c r="AO186" s="223">
        <f>IFERROR(IF(RIGHT(VLOOKUP($A186,csapatok!$A:$CN,AO$320,FALSE),5)="Csere",VLOOKUP(LEFT(VLOOKUP($A186,csapatok!$A:$CN,AO$320,FALSE),LEN(VLOOKUP($A186,csapatok!$A:$CN,AO$320,FALSE))-6),'csapat-ranglista'!$A:$FP,AO$321,FALSE)/8,VLOOKUP(VLOOKUP($A186,csapatok!$A:$CN,AO$320,FALSE),'csapat-ranglista'!$A:$FP,AO$321,FALSE)/4),0)</f>
        <v>0</v>
      </c>
      <c r="AP186" s="223">
        <f>IFERROR(IF(RIGHT(VLOOKUP($A186,csapatok!$A:$CN,AP$320,FALSE),5)="Csere",VLOOKUP(LEFT(VLOOKUP($A186,csapatok!$A:$CN,AP$320,FALSE),LEN(VLOOKUP($A186,csapatok!$A:$CN,AP$320,FALSE))-6),'csapat-ranglista'!$A:$FP,AP$321,FALSE)/8,VLOOKUP(VLOOKUP($A186,csapatok!$A:$CN,AP$320,FALSE),'csapat-ranglista'!$A:$FP,AP$321,FALSE)/4),0)</f>
        <v>0</v>
      </c>
      <c r="AQ186" s="223">
        <f>IFERROR(IF(RIGHT(VLOOKUP($A186,csapatok!$A:$CN,AQ$320,FALSE),5)="Csere",VLOOKUP(LEFT(VLOOKUP($A186,csapatok!$A:$CN,AQ$320,FALSE),LEN(VLOOKUP($A186,csapatok!$A:$CN,AQ$320,FALSE))-6),'csapat-ranglista'!$A:$FP,AQ$321,FALSE)/8,VLOOKUP(VLOOKUP($A186,csapatok!$A:$CN,AQ$320,FALSE),'csapat-ranglista'!$A:$FP,AQ$321,FALSE)/4),0)</f>
        <v>0</v>
      </c>
      <c r="AR186" s="223">
        <f>IFERROR(IF(RIGHT(VLOOKUP($A186,csapatok!$A:$CN,AR$320,FALSE),5)="Csere",VLOOKUP(LEFT(VLOOKUP($A186,csapatok!$A:$CN,AR$320,FALSE),LEN(VLOOKUP($A186,csapatok!$A:$CN,AR$320,FALSE))-6),'csapat-ranglista'!$A:$FP,AR$321,FALSE)/8,VLOOKUP(VLOOKUP($A186,csapatok!$A:$CN,AR$320,FALSE),'csapat-ranglista'!$A:$FP,AR$321,FALSE)/4),0)</f>
        <v>0</v>
      </c>
      <c r="AS186" s="223">
        <f>IFERROR(IF(RIGHT(VLOOKUP($A186,csapatok!$A:$CN,AS$320,FALSE),5)="Csere",VLOOKUP(LEFT(VLOOKUP($A186,csapatok!$A:$CN,AS$320,FALSE),LEN(VLOOKUP($A186,csapatok!$A:$CN,AS$320,FALSE))-6),'csapat-ranglista'!$A:$FP,AS$321,FALSE)/8,VLOOKUP(VLOOKUP($A186,csapatok!$A:$CN,AS$320,FALSE),'csapat-ranglista'!$A:$FP,AS$321,FALSE)/4),0)</f>
        <v>0</v>
      </c>
      <c r="AT186" s="223">
        <f>IFERROR(IF(RIGHT(VLOOKUP($A186,csapatok!$A:$CN,AT$320,FALSE),5)="Csere",VLOOKUP(LEFT(VLOOKUP($A186,csapatok!$A:$CN,AT$320,FALSE),LEN(VLOOKUP($A186,csapatok!$A:$CN,AT$320,FALSE))-6),'csapat-ranglista'!$A:$FP,AT$321,FALSE)/8,VLOOKUP(VLOOKUP($A186,csapatok!$A:$CN,AT$320,FALSE),'csapat-ranglista'!$A:$FP,AT$321,FALSE)/4),0)</f>
        <v>0</v>
      </c>
      <c r="AU186" s="223">
        <f>IFERROR(IF(RIGHT(VLOOKUP($A186,csapatok!$A:$CN,AU$320,FALSE),5)="Csere",VLOOKUP(LEFT(VLOOKUP($A186,csapatok!$A:$CN,AU$320,FALSE),LEN(VLOOKUP($A186,csapatok!$A:$CN,AU$320,FALSE))-6),'csapat-ranglista'!$A:$FP,AU$321,FALSE)/8,VLOOKUP(VLOOKUP($A186,csapatok!$A:$CN,AU$320,FALSE),'csapat-ranglista'!$A:$FP,AU$321,FALSE)/4),0)</f>
        <v>0</v>
      </c>
      <c r="AV186" s="223">
        <f>IFERROR(IF(RIGHT(VLOOKUP($A186,csapatok!$A:$CN,AV$320,FALSE),5)="Csere",VLOOKUP(LEFT(VLOOKUP($A186,csapatok!$A:$CN,AV$320,FALSE),LEN(VLOOKUP($A186,csapatok!$A:$CN,AV$320,FALSE))-6),'csapat-ranglista'!$A:$FP,AV$321,FALSE)/8,VLOOKUP(VLOOKUP($A186,csapatok!$A:$CN,AV$320,FALSE),'csapat-ranglista'!$A:$FP,AV$321,FALSE)/4),0)</f>
        <v>0</v>
      </c>
      <c r="AW186" s="223">
        <f>IFERROR(IF(RIGHT(VLOOKUP($A186,csapatok!$A:$CN,AW$320,FALSE),5)="Csere",VLOOKUP(LEFT(VLOOKUP($A186,csapatok!$A:$CN,AW$320,FALSE),LEN(VLOOKUP($A186,csapatok!$A:$CN,AW$320,FALSE))-6),'csapat-ranglista'!$A:$FP,AW$321,FALSE)/8,VLOOKUP(VLOOKUP($A186,csapatok!$A:$CN,AW$320,FALSE),'csapat-ranglista'!$A:$FP,AW$321,FALSE)/4),0)</f>
        <v>0</v>
      </c>
      <c r="AX186" s="223">
        <f>IFERROR(IF(RIGHT(VLOOKUP($A186,csapatok!$A:$CN,AX$320,FALSE),5)="Csere",VLOOKUP(LEFT(VLOOKUP($A186,csapatok!$A:$CN,AX$320,FALSE),LEN(VLOOKUP($A186,csapatok!$A:$CN,AX$320,FALSE))-6),'csapat-ranglista'!$A:$FP,AX$321,FALSE)/8,VLOOKUP(VLOOKUP($A186,csapatok!$A:$CN,AX$320,FALSE),'csapat-ranglista'!$A:$FP,AX$321,FALSE)/4),0)</f>
        <v>0</v>
      </c>
      <c r="AY186" s="223">
        <f>IFERROR(IF(RIGHT(VLOOKUP($A186,csapatok!$A:$NN,AY$320,FALSE),5)="Csere",VLOOKUP(LEFT(VLOOKUP($A186,csapatok!$A:$NN,AY$320,FALSE),LEN(VLOOKUP($A186,csapatok!$A:$NN,AY$320,FALSE))-6),'csapat-ranglista'!$A:$FP,AY$321,FALSE)/8,VLOOKUP(VLOOKUP($A186,csapatok!$A:$NN,AY$320,FALSE),'csapat-ranglista'!$A:$FP,AY$321,FALSE)/4),0)</f>
        <v>0</v>
      </c>
      <c r="AZ186" s="223">
        <f>IFERROR(IF(RIGHT(VLOOKUP($A186,csapatok!$A:$NN,AZ$320,FALSE),5)="Csere",VLOOKUP(LEFT(VLOOKUP($A186,csapatok!$A:$NN,AZ$320,FALSE),LEN(VLOOKUP($A186,csapatok!$A:$NN,AZ$320,FALSE))-6),'csapat-ranglista'!$A:$FP,AZ$321,FALSE)/8,VLOOKUP(VLOOKUP($A186,csapatok!$A:$NN,AZ$320,FALSE),'csapat-ranglista'!$A:$FP,AZ$321,FALSE)/4),0)</f>
        <v>0</v>
      </c>
      <c r="BA186" s="223">
        <f>IFERROR(IF(RIGHT(VLOOKUP($A186,csapatok!$A:$NN,BA$320,FALSE),5)="Csere",VLOOKUP(LEFT(VLOOKUP($A186,csapatok!$A:$NN,BA$320,FALSE),LEN(VLOOKUP($A186,csapatok!$A:$NN,BA$320,FALSE))-6),'csapat-ranglista'!$A:$FP,BA$321,FALSE)/8,VLOOKUP(VLOOKUP($A186,csapatok!$A:$NN,BA$320,FALSE),'csapat-ranglista'!$A:$FP,BA$321,FALSE)/4),0)</f>
        <v>0</v>
      </c>
      <c r="BB186" s="223">
        <f>IFERROR(IF(RIGHT(VLOOKUP($A186,csapatok!$A:$NN,BB$320,FALSE),5)="Csere",VLOOKUP(LEFT(VLOOKUP($A186,csapatok!$A:$NN,BB$320,FALSE),LEN(VLOOKUP($A186,csapatok!$A:$NN,BB$320,FALSE))-6),'csapat-ranglista'!$A:$FP,BB$321,FALSE)/8,VLOOKUP(VLOOKUP($A186,csapatok!$A:$NN,BB$320,FALSE),'csapat-ranglista'!$A:$FP,BB$321,FALSE)/4),0)</f>
        <v>0</v>
      </c>
      <c r="BC186" s="224">
        <f>versenyek!$ES$11*IFERROR(VLOOKUP(VLOOKUP($A186,versenyek!ER:ET,3,FALSE),szabalyok!$A$16:$B$23,2,FALSE)/4,0)</f>
        <v>0</v>
      </c>
      <c r="BD186" s="224">
        <f>versenyek!$EV$11*IFERROR(VLOOKUP(VLOOKUP($A186,versenyek!EU:EW,3,FALSE),szabalyok!$A$16:$B$23,2,FALSE)/4,0)</f>
        <v>0</v>
      </c>
      <c r="BE186" s="223">
        <f>IFERROR(IF(RIGHT(VLOOKUP($A186,csapatok!$A:$NN,BE$320,FALSE),5)="Csere",VLOOKUP(LEFT(VLOOKUP($A186,csapatok!$A:$NN,BE$320,FALSE),LEN(VLOOKUP($A186,csapatok!$A:$NN,BE$320,FALSE))-6),'csapat-ranglista'!$A:$FP,BE$321,FALSE)/8,VLOOKUP(VLOOKUP($A186,csapatok!$A:$NN,BE$320,FALSE),'csapat-ranglista'!$A:$FP,BE$321,FALSE)/4),0)</f>
        <v>0</v>
      </c>
      <c r="BF186" s="223">
        <f>IFERROR(IF(RIGHT(VLOOKUP($A186,csapatok!$A:$NN,BF$320,FALSE),5)="Csere",VLOOKUP(LEFT(VLOOKUP($A186,csapatok!$A:$NN,BF$320,FALSE),LEN(VLOOKUP($A186,csapatok!$A:$NN,BF$320,FALSE))-6),'csapat-ranglista'!$A:$FP,BF$321,FALSE)/8,VLOOKUP(VLOOKUP($A186,csapatok!$A:$NN,BF$320,FALSE),'csapat-ranglista'!$A:$FP,BF$321,FALSE)/4),0)</f>
        <v>0</v>
      </c>
      <c r="BG186" s="223">
        <f>IFERROR(IF(RIGHT(VLOOKUP($A186,csapatok!$A:$NN,BG$320,FALSE),5)="Csere",VLOOKUP(LEFT(VLOOKUP($A186,csapatok!$A:$NN,BG$320,FALSE),LEN(VLOOKUP($A186,csapatok!$A:$NN,BG$320,FALSE))-6),'csapat-ranglista'!$A:$FP,BG$321,FALSE)/8,VLOOKUP(VLOOKUP($A186,csapatok!$A:$NN,BG$320,FALSE),'csapat-ranglista'!$A:$FP,BG$321,FALSE)/4),0)</f>
        <v>0</v>
      </c>
      <c r="BH186" s="223">
        <f>IFERROR(IF(RIGHT(VLOOKUP($A186,csapatok!$A:$NN,BH$320,FALSE),5)="Csere",VLOOKUP(LEFT(VLOOKUP($A186,csapatok!$A:$NN,BH$320,FALSE),LEN(VLOOKUP($A186,csapatok!$A:$NN,BH$320,FALSE))-6),'csapat-ranglista'!$A:$FP,BH$321,FALSE)/8,VLOOKUP(VLOOKUP($A186,csapatok!$A:$NN,BH$320,FALSE),'csapat-ranglista'!$A:$FP,BH$321,FALSE)/4),0)</f>
        <v>0</v>
      </c>
      <c r="BI186" s="223">
        <f>IFERROR(IF(RIGHT(VLOOKUP($A186,csapatok!$A:$NN,BI$320,FALSE),5)="Csere",VLOOKUP(LEFT(VLOOKUP($A186,csapatok!$A:$NN,BI$320,FALSE),LEN(VLOOKUP($A186,csapatok!$A:$NN,BI$320,FALSE))-6),'csapat-ranglista'!$A:$FP,BI$321,FALSE)/8,VLOOKUP(VLOOKUP($A186,csapatok!$A:$NN,BI$320,FALSE),'csapat-ranglista'!$A:$FP,BI$321,FALSE)/4),0)</f>
        <v>0</v>
      </c>
      <c r="BJ186" s="223">
        <f>IFERROR(IF(RIGHT(VLOOKUP($A186,csapatok!$A:$NN,BJ$320,FALSE),5)="Csere",VLOOKUP(LEFT(VLOOKUP($A186,csapatok!$A:$NN,BJ$320,FALSE),LEN(VLOOKUP($A186,csapatok!$A:$NN,BJ$320,FALSE))-6),'csapat-ranglista'!$A:$FP,BJ$321,FALSE)/8,VLOOKUP(VLOOKUP($A186,csapatok!$A:$NN,BJ$320,FALSE),'csapat-ranglista'!$A:$FP,BJ$321,FALSE)/4),0)</f>
        <v>0</v>
      </c>
      <c r="BK186" s="223">
        <f>IFERROR(IF(RIGHT(VLOOKUP($A186,csapatok!$A:$NN,BK$320,FALSE),5)="Csere",VLOOKUP(LEFT(VLOOKUP($A186,csapatok!$A:$NN,BK$320,FALSE),LEN(VLOOKUP($A186,csapatok!$A:$NN,BK$320,FALSE))-6),'csapat-ranglista'!$A:$FP,BK$321,FALSE)/8,VLOOKUP(VLOOKUP($A186,csapatok!$A:$NN,BK$320,FALSE),'csapat-ranglista'!$A:$FP,BK$321,FALSE)/4),0)</f>
        <v>0</v>
      </c>
      <c r="BL186" s="223">
        <f>IFERROR(IF(RIGHT(VLOOKUP($A186,csapatok!$A:$NN,BL$320,FALSE),5)="Csere",VLOOKUP(LEFT(VLOOKUP($A186,csapatok!$A:$NN,BL$320,FALSE),LEN(VLOOKUP($A186,csapatok!$A:$NN,BL$320,FALSE))-6),'csapat-ranglista'!$A:$FP,BL$321,FALSE)/8,VLOOKUP(VLOOKUP($A186,csapatok!$A:$NN,BL$320,FALSE),'csapat-ranglista'!$A:$FP,BL$321,FALSE)/4),0)</f>
        <v>0</v>
      </c>
      <c r="BM186" s="223">
        <f>IFERROR(IF(RIGHT(VLOOKUP($A186,csapatok!$A:$NN,BM$320,FALSE),5)="Csere",VLOOKUP(LEFT(VLOOKUP($A186,csapatok!$A:$NN,BM$320,FALSE),LEN(VLOOKUP($A186,csapatok!$A:$NN,BM$320,FALSE))-6),'csapat-ranglista'!$A:$FP,BM$321,FALSE)/8,VLOOKUP(VLOOKUP($A186,csapatok!$A:$NN,BM$320,FALSE),'csapat-ranglista'!$A:$FP,BM$321,FALSE)/4),0)</f>
        <v>0</v>
      </c>
      <c r="BN186" s="223">
        <f>IFERROR(IF(RIGHT(VLOOKUP($A186,csapatok!$A:$NN,BN$320,FALSE),5)="Csere",VLOOKUP(LEFT(VLOOKUP($A186,csapatok!$A:$NN,BN$320,FALSE),LEN(VLOOKUP($A186,csapatok!$A:$NN,BN$320,FALSE))-6),'csapat-ranglista'!$A:$FP,BN$321,FALSE)/8,VLOOKUP(VLOOKUP($A186,csapatok!$A:$NN,BN$320,FALSE),'csapat-ranglista'!$A:$FP,BN$321,FALSE)/4),0)</f>
        <v>0</v>
      </c>
      <c r="BO186" s="223">
        <f>IFERROR(IF(RIGHT(VLOOKUP($A186,csapatok!$A:$NN,BO$320,FALSE),5)="Csere",VLOOKUP(LEFT(VLOOKUP($A186,csapatok!$A:$NN,BO$320,FALSE),LEN(VLOOKUP($A186,csapatok!$A:$NN,BO$320,FALSE))-6),'csapat-ranglista'!$A:$FP,BO$321,FALSE)/8,VLOOKUP(VLOOKUP($A186,csapatok!$A:$NN,BO$320,FALSE),'csapat-ranglista'!$A:$FP,BO$321,FALSE)/4),0)</f>
        <v>0</v>
      </c>
      <c r="BP186" s="223">
        <f>IFERROR(IF(RIGHT(VLOOKUP($A186,csapatok!$A:$NN,BP$320,FALSE),5)="Csere",VLOOKUP(LEFT(VLOOKUP($A186,csapatok!$A:$NN,BP$320,FALSE),LEN(VLOOKUP($A186,csapatok!$A:$NN,BP$320,FALSE))-6),'csapat-ranglista'!$A:$FP,BP$321,FALSE)/8,VLOOKUP(VLOOKUP($A186,csapatok!$A:$NN,BP$320,FALSE),'csapat-ranglista'!$A:$FP,BP$321,FALSE)/4),0)</f>
        <v>0</v>
      </c>
      <c r="BQ186" s="223">
        <f>IFERROR(IF(RIGHT(VLOOKUP($A186,csapatok!$A:$NN,BQ$320,FALSE),5)="Csere",VLOOKUP(LEFT(VLOOKUP($A186,csapatok!$A:$NN,BQ$320,FALSE),LEN(VLOOKUP($A186,csapatok!$A:$NN,BQ$320,FALSE))-6),'csapat-ranglista'!$A:$FP,BQ$321,FALSE)/8,VLOOKUP(VLOOKUP($A186,csapatok!$A:$NN,BQ$320,FALSE),'csapat-ranglista'!$A:$FP,BQ$321,FALSE)/4),0)</f>
        <v>0</v>
      </c>
      <c r="BR186" s="223">
        <f>IFERROR(IF(RIGHT(VLOOKUP($A186,csapatok!$A:$NN,BR$320,FALSE),5)="Csere",VLOOKUP(LEFT(VLOOKUP($A186,csapatok!$A:$NN,BR$320,FALSE),LEN(VLOOKUP($A186,csapatok!$A:$NN,BR$320,FALSE))-6),'csapat-ranglista'!$A:$FP,BR$321,FALSE)/8,VLOOKUP(VLOOKUP($A186,csapatok!$A:$NN,BR$320,FALSE),'csapat-ranglista'!$A:$FP,BR$321,FALSE)/4),0)</f>
        <v>0</v>
      </c>
      <c r="BS186" s="223">
        <f>IFERROR(IF(RIGHT(VLOOKUP($A186,csapatok!$A:$NN,BS$320,FALSE),5)="Csere",VLOOKUP(LEFT(VLOOKUP($A186,csapatok!$A:$NN,BS$320,FALSE),LEN(VLOOKUP($A186,csapatok!$A:$NN,BS$320,FALSE))-6),'csapat-ranglista'!$A:$FP,BS$321,FALSE)/8,VLOOKUP(VLOOKUP($A186,csapatok!$A:$NN,BS$320,FALSE),'csapat-ranglista'!$A:$FP,BS$321,FALSE)/4),0)</f>
        <v>0</v>
      </c>
      <c r="BT186" s="223">
        <f>IFERROR(IF(RIGHT(VLOOKUP($A186,csapatok!$A:$NN,BT$320,FALSE),5)="Csere",VLOOKUP(LEFT(VLOOKUP($A186,csapatok!$A:$NN,BT$320,FALSE),LEN(VLOOKUP($A186,csapatok!$A:$NN,BT$320,FALSE))-6),'csapat-ranglista'!$A:$FP,BT$321,FALSE)/8,VLOOKUP(VLOOKUP($A186,csapatok!$A:$NN,BT$320,FALSE),'csapat-ranglista'!$A:$FP,BT$321,FALSE)/4),0)</f>
        <v>0</v>
      </c>
      <c r="BU186" s="223">
        <f>IFERROR(IF(RIGHT(VLOOKUP($A186,csapatok!$A:$NN,BU$320,FALSE),5)="Csere",VLOOKUP(LEFT(VLOOKUP($A186,csapatok!$A:$NN,BU$320,FALSE),LEN(VLOOKUP($A186,csapatok!$A:$NN,BU$320,FALSE))-6),'csapat-ranglista'!$A:$FP,BU$321,FALSE)/8,VLOOKUP(VLOOKUP($A186,csapatok!$A:$NN,BU$320,FALSE),'csapat-ranglista'!$A:$FP,BU$321,FALSE)/4),0)</f>
        <v>0</v>
      </c>
      <c r="BV186" s="223">
        <f>IFERROR(IF(RIGHT(VLOOKUP($A186,csapatok!$A:$NN,BV$320,FALSE),5)="Csere",VLOOKUP(LEFT(VLOOKUP($A186,csapatok!$A:$NN,BV$320,FALSE),LEN(VLOOKUP($A186,csapatok!$A:$NN,BV$320,FALSE))-6),'csapat-ranglista'!$A:$FP,BV$321,FALSE)/8,VLOOKUP(VLOOKUP($A186,csapatok!$A:$NN,BV$320,FALSE),'csapat-ranglista'!$A:$FP,BV$321,FALSE)/4),0)</f>
        <v>0</v>
      </c>
      <c r="BW186" s="223">
        <f>IFERROR(IF(RIGHT(VLOOKUP($A186,csapatok!$A:$NN,BW$320,FALSE),5)="Csere",VLOOKUP(LEFT(VLOOKUP($A186,csapatok!$A:$NN,BW$320,FALSE),LEN(VLOOKUP($A186,csapatok!$A:$NN,BW$320,FALSE))-6),'csapat-ranglista'!$A:$FP,BW$321,FALSE)/8,VLOOKUP(VLOOKUP($A186,csapatok!$A:$NN,BW$320,FALSE),'csapat-ranglista'!$A:$FP,BW$321,FALSE)/4),0)</f>
        <v>0</v>
      </c>
      <c r="BX186" s="223">
        <f>IFERROR(IF(RIGHT(VLOOKUP($A186,csapatok!$A:$NN,BX$320,FALSE),5)="Csere",VLOOKUP(LEFT(VLOOKUP($A186,csapatok!$A:$NN,BX$320,FALSE),LEN(VLOOKUP($A186,csapatok!$A:$NN,BX$320,FALSE))-6),'csapat-ranglista'!$A:$FP,BX$321,FALSE)/8,VLOOKUP(VLOOKUP($A186,csapatok!$A:$NN,BX$320,FALSE),'csapat-ranglista'!$A:$FP,BX$321,FALSE)/4),0)</f>
        <v>0</v>
      </c>
      <c r="BY186" s="223">
        <f>IFERROR(IF(RIGHT(VLOOKUP($A186,csapatok!$A:$NN,BY$320,FALSE),5)="Csere",VLOOKUP(LEFT(VLOOKUP($A186,csapatok!$A:$NN,BY$320,FALSE),LEN(VLOOKUP($A186,csapatok!$A:$NN,BY$320,FALSE))-6),'csapat-ranglista'!$A:$FP,BY$321,FALSE)/8,VLOOKUP(VLOOKUP($A186,csapatok!$A:$NN,BY$320,FALSE),'csapat-ranglista'!$A:$FP,BY$321,FALSE)/4),0)</f>
        <v>0</v>
      </c>
      <c r="BZ186" s="223">
        <f>IFERROR(IF(RIGHT(VLOOKUP($A186,csapatok!$A:$NN,BZ$320,FALSE),5)="Csere",VLOOKUP(LEFT(VLOOKUP($A186,csapatok!$A:$NN,BZ$320,FALSE),LEN(VLOOKUP($A186,csapatok!$A:$NN,BZ$320,FALSE))-6),'csapat-ranglista'!$A:$FP,BZ$321,FALSE)/8,VLOOKUP(VLOOKUP($A186,csapatok!$A:$NN,BZ$320,FALSE),'csapat-ranglista'!$A:$FP,BZ$321,FALSE)/4),0)</f>
        <v>0</v>
      </c>
      <c r="CA186" s="223">
        <f>IFERROR(IF(RIGHT(VLOOKUP($A186,csapatok!$A:$NN,CA$320,FALSE),5)="Csere",VLOOKUP(LEFT(VLOOKUP($A186,csapatok!$A:$NN,CA$320,FALSE),LEN(VLOOKUP($A186,csapatok!$A:$NN,CA$320,FALSE))-6),'csapat-ranglista'!$A:$FP,CA$321,FALSE)/8,VLOOKUP(VLOOKUP($A186,csapatok!$A:$NN,CA$320,FALSE),'csapat-ranglista'!$A:$FP,CA$321,FALSE)/4),0)</f>
        <v>0</v>
      </c>
      <c r="CB186" s="223">
        <f>IFERROR(IF(RIGHT(VLOOKUP($A186,csapatok!$A:$NN,CB$320,FALSE),5)="Csere",VLOOKUP(LEFT(VLOOKUP($A186,csapatok!$A:$NN,CB$320,FALSE),LEN(VLOOKUP($A186,csapatok!$A:$NN,CB$320,FALSE))-6),'csapat-ranglista'!$A:$FP,CB$321,FALSE)/8,VLOOKUP(VLOOKUP($A186,csapatok!$A:$NN,CB$320,FALSE),'csapat-ranglista'!$A:$FP,CB$321,FALSE)/4),0)</f>
        <v>0</v>
      </c>
      <c r="CC186" s="223">
        <f>IFERROR(IF(RIGHT(VLOOKUP($A186,csapatok!$A:$NN,CC$320,FALSE),5)="Csere",VLOOKUP(LEFT(VLOOKUP($A186,csapatok!$A:$NN,CC$320,FALSE),LEN(VLOOKUP($A186,csapatok!$A:$NN,CC$320,FALSE))-6),'csapat-ranglista'!$A:$FP,CC$321,FALSE)/8,VLOOKUP(VLOOKUP($A186,csapatok!$A:$NN,CC$320,FALSE),'csapat-ranglista'!$A:$FP,CC$321,FALSE)/4),0)</f>
        <v>0</v>
      </c>
      <c r="CD186" s="223">
        <f>IFERROR(IF(RIGHT(VLOOKUP($A186,csapatok!$A:$NN,CD$320,FALSE),5)="Csere",VLOOKUP(LEFT(VLOOKUP($A186,csapatok!$A:$NN,CD$320,FALSE),LEN(VLOOKUP($A186,csapatok!$A:$NN,CD$320,FALSE))-6),'csapat-ranglista'!$A:$FP,CD$321,FALSE)/8,VLOOKUP(VLOOKUP($A186,csapatok!$A:$NN,CD$320,FALSE),'csapat-ranglista'!$A:$FP,CD$321,FALSE)/4),0)</f>
        <v>0</v>
      </c>
      <c r="CE186" s="223">
        <f>IFERROR(IF(RIGHT(VLOOKUP($A186,csapatok!$A:$NN,CE$320,FALSE),5)="Csere",VLOOKUP(LEFT(VLOOKUP($A186,csapatok!$A:$NN,CE$320,FALSE),LEN(VLOOKUP($A186,csapatok!$A:$NN,CE$320,FALSE))-6),'csapat-ranglista'!$A:$FP,CE$321,FALSE)/8,VLOOKUP(VLOOKUP($A186,csapatok!$A:$NN,CE$320,FALSE),'csapat-ranglista'!$A:$FP,CE$321,FALSE)/4),0)</f>
        <v>0</v>
      </c>
      <c r="CF186" s="223">
        <f>IFERROR(IF(RIGHT(VLOOKUP($A186,csapatok!$A:$NN,CF$320,FALSE),5)="Csere",VLOOKUP(LEFT(VLOOKUP($A186,csapatok!$A:$NN,CF$320,FALSE),LEN(VLOOKUP($A186,csapatok!$A:$NN,CF$320,FALSE))-6),'csapat-ranglista'!$A:$FP,CF$321,FALSE)/8,VLOOKUP(VLOOKUP($A186,csapatok!$A:$NN,CF$320,FALSE),'csapat-ranglista'!$A:$FP,CF$321,FALSE)/4),0)</f>
        <v>0</v>
      </c>
      <c r="CG186" s="223">
        <f>IFERROR(IF(RIGHT(VLOOKUP($A186,csapatok!$A:$NN,CG$320,FALSE),5)="Csere",VLOOKUP(LEFT(VLOOKUP($A186,csapatok!$A:$NN,CG$320,FALSE),LEN(VLOOKUP($A186,csapatok!$A:$NN,CG$320,FALSE))-6),'csapat-ranglista'!$A:$FP,CG$321,FALSE)/8,VLOOKUP(VLOOKUP($A186,csapatok!$A:$NN,CG$320,FALSE),'csapat-ranglista'!$A:$FP,CG$321,FALSE)/4),0)</f>
        <v>0</v>
      </c>
      <c r="CH186" s="223">
        <f>IFERROR(IF(RIGHT(VLOOKUP($A186,csapatok!$A:$NN,CH$320,FALSE),5)="Csere",VLOOKUP(LEFT(VLOOKUP($A186,csapatok!$A:$NN,CH$320,FALSE),LEN(VLOOKUP($A186,csapatok!$A:$NN,CH$320,FALSE))-6),'csapat-ranglista'!$A:$FP,CH$321,FALSE)/8,VLOOKUP(VLOOKUP($A186,csapatok!$A:$NN,CH$320,FALSE),'csapat-ranglista'!$A:$FP,CH$321,FALSE)/4),0)</f>
        <v>0</v>
      </c>
      <c r="CI186" s="223">
        <f>IFERROR(IF(RIGHT(VLOOKUP($A186,csapatok!$A:$NN,CI$320,FALSE),5)="Csere",VLOOKUP(LEFT(VLOOKUP($A186,csapatok!$A:$NN,CI$320,FALSE),LEN(VLOOKUP($A186,csapatok!$A:$NN,CI$320,FALSE))-6),'csapat-ranglista'!$A:$FP,CI$321,FALSE)/8,VLOOKUP(VLOOKUP($A186,csapatok!$A:$NN,CI$320,FALSE),'csapat-ranglista'!$A:$FP,CI$321,FALSE)/4),0)</f>
        <v>0</v>
      </c>
      <c r="CJ186" s="224">
        <f>versenyek!$IQ$11*IFERROR(VLOOKUP(VLOOKUP($A186,versenyek!IP:IR,3,FALSE),szabalyok!$A$16:$B$23,2,FALSE)/4,0)</f>
        <v>0</v>
      </c>
      <c r="CK186" s="224">
        <f>versenyek!$IT$11*IFERROR(VLOOKUP(VLOOKUP($A186,versenyek!IS:IU,3,FALSE),szabalyok!$A$16:$B$23,2,FALSE)/4,0)</f>
        <v>0</v>
      </c>
      <c r="CL186" s="223">
        <f>IFERROR(IF(RIGHT(VLOOKUP($A186,csapatok!$A:$NN,CL$320,FALSE),5)="Csere",VLOOKUP(LEFT(VLOOKUP($A186,csapatok!$A:$NN,CL$320,FALSE),LEN(VLOOKUP($A186,csapatok!$A:$NN,CL$320,FALSE))-6),'csapat-ranglista'!$A:$FP,CL$321,FALSE)/8,VLOOKUP(VLOOKUP($A186,csapatok!$A:$NN,CL$320,FALSE),'csapat-ranglista'!$A:$FP,CL$321,FALSE)/4),0)</f>
        <v>0</v>
      </c>
      <c r="CM186" s="223">
        <f>IFERROR(IF(RIGHT(VLOOKUP($A186,csapatok!$A:$NN,CM$320,FALSE),5)="Csere",VLOOKUP(LEFT(VLOOKUP($A186,csapatok!$A:$NN,CM$320,FALSE),LEN(VLOOKUP($A186,csapatok!$A:$NN,CM$320,FALSE))-6),'csapat-ranglista'!$A:$FP,CM$321,FALSE)/8,VLOOKUP(VLOOKUP($A186,csapatok!$A:$NN,CM$320,FALSE),'csapat-ranglista'!$A:$FP,CM$321,FALSE)/4),0)</f>
        <v>0</v>
      </c>
      <c r="CN186" s="223">
        <f>IFERROR(IF(RIGHT(VLOOKUP($A186,csapatok!$A:$NN,CN$320,FALSE),5)="Csere",VLOOKUP(LEFT(VLOOKUP($A186,csapatok!$A:$NN,CN$320,FALSE),LEN(VLOOKUP($A186,csapatok!$A:$NN,CN$320,FALSE))-6),'csapat-ranglista'!$A:$FP,CN$321,FALSE)/8,VLOOKUP(VLOOKUP($A186,csapatok!$A:$NN,CN$320,FALSE),'csapat-ranglista'!$A:$FP,CN$321,FALSE)/4),0)</f>
        <v>0</v>
      </c>
      <c r="CO186" s="223">
        <f>IFERROR(IF(RIGHT(VLOOKUP($A186,csapatok!$A:$NN,CO$320,FALSE),5)="Csere",VLOOKUP(LEFT(VLOOKUP($A186,csapatok!$A:$NN,CO$320,FALSE),LEN(VLOOKUP($A186,csapatok!$A:$NN,CO$320,FALSE))-6),'csapat-ranglista'!$A:$FP,CO$321,FALSE)/8,VLOOKUP(VLOOKUP($A186,csapatok!$A:$NN,CO$320,FALSE),'csapat-ranglista'!$A:$FP,CO$321,FALSE)/4),0)</f>
        <v>0</v>
      </c>
      <c r="CP186" s="223">
        <f>IFERROR(IF(RIGHT(VLOOKUP($A186,csapatok!$A:$NN,CP$320,FALSE),5)="Csere",VLOOKUP(LEFT(VLOOKUP($A186,csapatok!$A:$NN,CP$320,FALSE),LEN(VLOOKUP($A186,csapatok!$A:$NN,CP$320,FALSE))-6),'csapat-ranglista'!$A:$FP,CP$321,FALSE)/8,VLOOKUP(VLOOKUP($A186,csapatok!$A:$NN,CP$320,FALSE),'csapat-ranglista'!$A:$FP,CP$321,FALSE)/4),0)</f>
        <v>0</v>
      </c>
      <c r="CQ186" s="223">
        <f>IFERROR(IF(RIGHT(VLOOKUP($A186,csapatok!$A:$NN,CQ$320,FALSE),5)="Csere",VLOOKUP(LEFT(VLOOKUP($A186,csapatok!$A:$NN,CQ$320,FALSE),LEN(VLOOKUP($A186,csapatok!$A:$NN,CQ$320,FALSE))-6),'csapat-ranglista'!$A:$FP,CQ$321,FALSE)/8,VLOOKUP(VLOOKUP($A186,csapatok!$A:$NN,CQ$320,FALSE),'csapat-ranglista'!$A:$FP,CQ$321,FALSE)/4),0)</f>
        <v>0</v>
      </c>
      <c r="CR186" s="223">
        <f>IFERROR(IF(RIGHT(VLOOKUP($A186,csapatok!$A:$NN,CR$320,FALSE),5)="Csere",VLOOKUP(LEFT(VLOOKUP($A186,csapatok!$A:$NN,CR$320,FALSE),LEN(VLOOKUP($A186,csapatok!$A:$NN,CR$320,FALSE))-6),'csapat-ranglista'!$A:$FP,CR$321,FALSE)/8,VLOOKUP(VLOOKUP($A186,csapatok!$A:$NN,CR$320,FALSE),'csapat-ranglista'!$A:$FP,CR$321,FALSE)/4),0)</f>
        <v>0</v>
      </c>
      <c r="CS186" s="223">
        <f>IFERROR(IF(RIGHT(VLOOKUP($A186,csapatok!$A:$NN,CS$320,FALSE),5)="Csere",VLOOKUP(LEFT(VLOOKUP($A186,csapatok!$A:$NN,CS$320,FALSE),LEN(VLOOKUP($A186,csapatok!$A:$NN,CS$320,FALSE))-6),'csapat-ranglista'!$A:$FP,CS$321,FALSE)/8,VLOOKUP(VLOOKUP($A186,csapatok!$A:$NN,CS$320,FALSE),'csapat-ranglista'!$A:$FP,CS$321,FALSE)/4),0)</f>
        <v>0</v>
      </c>
      <c r="CT186" s="223">
        <f>IFERROR(IF(RIGHT(VLOOKUP($A186,csapatok!$A:$NN,CT$320,FALSE),5)="Csere",VLOOKUP(LEFT(VLOOKUP($A186,csapatok!$A:$NN,CT$320,FALSE),LEN(VLOOKUP($A186,csapatok!$A:$NN,CT$320,FALSE))-6),'csapat-ranglista'!$A:$FP,CT$321,FALSE)/8,VLOOKUP(VLOOKUP($A186,csapatok!$A:$NN,CT$320,FALSE),'csapat-ranglista'!$A:$FP,CT$321,FALSE)/4),0)</f>
        <v>0</v>
      </c>
      <c r="CU186" s="223">
        <f>IFERROR(IF(RIGHT(VLOOKUP($A186,csapatok!$A:$NN,CU$320,FALSE),5)="Csere",VLOOKUP(LEFT(VLOOKUP($A186,csapatok!$A:$NN,CU$320,FALSE),LEN(VLOOKUP($A186,csapatok!$A:$NN,CU$320,FALSE))-6),'csapat-ranglista'!$A:$FP,CU$321,FALSE)/8,VLOOKUP(VLOOKUP($A186,csapatok!$A:$NN,CU$320,FALSE),'csapat-ranglista'!$A:$FP,CU$321,FALSE)/4),0)</f>
        <v>0</v>
      </c>
      <c r="CV186" s="223">
        <f>IFERROR(IF(RIGHT(VLOOKUP($A186,csapatok!$A:$NN,CV$320,FALSE),5)="Csere",VLOOKUP(LEFT(VLOOKUP($A186,csapatok!$A:$NN,CV$320,FALSE),LEN(VLOOKUP($A186,csapatok!$A:$NN,CV$320,FALSE))-6),'csapat-ranglista'!$A:$FP,CV$321,FALSE)/8,VLOOKUP(VLOOKUP($A186,csapatok!$A:$NN,CV$320,FALSE),'csapat-ranglista'!$A:$FP,CV$321,FALSE)/4),0)</f>
        <v>0</v>
      </c>
      <c r="CW186" s="223">
        <f>IFERROR(IF(RIGHT(VLOOKUP($A186,csapatok!$A:$NN,CW$320,FALSE),5)="Csere",VLOOKUP(LEFT(VLOOKUP($A186,csapatok!$A:$NN,CW$320,FALSE),LEN(VLOOKUP($A186,csapatok!$A:$NN,CW$320,FALSE))-6),'csapat-ranglista'!$A:$FP,CW$321,FALSE)/8,VLOOKUP(VLOOKUP($A186,csapatok!$A:$NN,CW$320,FALSE),'csapat-ranglista'!$A:$FP,CW$321,FALSE)/4),0)</f>
        <v>0</v>
      </c>
      <c r="CX186" s="223">
        <f>IFERROR(IF(RIGHT(VLOOKUP($A186,csapatok!$A:$NN,CX$320,FALSE),5)="Csere",VLOOKUP(LEFT(VLOOKUP($A186,csapatok!$A:$NN,CX$320,FALSE),LEN(VLOOKUP($A186,csapatok!$A:$NN,CX$320,FALSE))-6),'csapat-ranglista'!$A:$FP,CX$321,FALSE)/8,VLOOKUP(VLOOKUP($A186,csapatok!$A:$NN,CX$320,FALSE),'csapat-ranglista'!$A:$FP,CX$321,FALSE)/4),0)</f>
        <v>0</v>
      </c>
      <c r="CY186" s="223">
        <f>IFERROR(IF(RIGHT(VLOOKUP($A186,csapatok!$A:$NN,CY$320,FALSE),5)="Csere",VLOOKUP(LEFT(VLOOKUP($A186,csapatok!$A:$NN,CY$320,FALSE),LEN(VLOOKUP($A186,csapatok!$A:$NN,CY$320,FALSE))-6),'csapat-ranglista'!$A:$FP,CY$321,FALSE)/8,VLOOKUP(VLOOKUP($A186,csapatok!$A:$NN,CY$320,FALSE),'csapat-ranglista'!$A:$FP,CY$321,FALSE)/4),0)</f>
        <v>0</v>
      </c>
      <c r="CZ186" s="223">
        <f>IFERROR(IF(RIGHT(VLOOKUP($A186,csapatok!$A:$NN,CZ$320,FALSE),5)="Csere",VLOOKUP(LEFT(VLOOKUP($A186,csapatok!$A:$NN,CZ$320,FALSE),LEN(VLOOKUP($A186,csapatok!$A:$NN,CZ$320,FALSE))-6),'csapat-ranglista'!$A:$FP,CZ$321,FALSE)/8,VLOOKUP(VLOOKUP($A186,csapatok!$A:$NN,CZ$320,FALSE),'csapat-ranglista'!$A:$FP,CZ$321,FALSE)/4),0)</f>
        <v>0</v>
      </c>
      <c r="DA186" s="223">
        <f>IFERROR(IF(RIGHT(VLOOKUP($A186,csapatok!$A:$NN,DA$320,FALSE),5)="Csere",VLOOKUP(LEFT(VLOOKUP($A186,csapatok!$A:$NN,DA$320,FALSE),LEN(VLOOKUP($A186,csapatok!$A:$NN,DA$320,FALSE))-6),'csapat-ranglista'!$A:$FP,DA$321,FALSE)/8,VLOOKUP(VLOOKUP($A186,csapatok!$A:$NN,DA$320,FALSE),'csapat-ranglista'!$A:$FP,DA$321,FALSE)/4),0)</f>
        <v>0</v>
      </c>
      <c r="DB186" s="223">
        <f>IFERROR(IF(RIGHT(VLOOKUP($A186,csapatok!$A:$NN,DB$320,FALSE),5)="Csere",VLOOKUP(LEFT(VLOOKUP($A186,csapatok!$A:$NN,DB$320,FALSE),LEN(VLOOKUP($A186,csapatok!$A:$NN,DB$320,FALSE))-6),'csapat-ranglista'!$A:$FP,DB$321,FALSE)/8,VLOOKUP(VLOOKUP($A186,csapatok!$A:$NN,DB$320,FALSE),'csapat-ranglista'!$A:$FP,DB$321,FALSE)/4),0)</f>
        <v>0</v>
      </c>
      <c r="DC186" s="223">
        <f>IFERROR(IF(RIGHT(VLOOKUP($A186,csapatok!$A:$NN,DC$320,FALSE),5)="Csere",VLOOKUP(LEFT(VLOOKUP($A186,csapatok!$A:$NN,DC$320,FALSE),LEN(VLOOKUP($A186,csapatok!$A:$NN,DC$320,FALSE))-6),'csapat-ranglista'!$A:$FP,DC$321,FALSE)/8,VLOOKUP(VLOOKUP($A186,csapatok!$A:$NN,DC$320,FALSE),'csapat-ranglista'!$A:$FP,DC$321,FALSE)/4),0)</f>
        <v>0</v>
      </c>
      <c r="DD186" s="223">
        <f>IFERROR(IF(RIGHT(VLOOKUP($A186,csapatok!$A:$NN,DD$320,FALSE),5)="Csere",VLOOKUP(LEFT(VLOOKUP($A186,csapatok!$A:$NN,DD$320,FALSE),LEN(VLOOKUP($A186,csapatok!$A:$NN,DD$320,FALSE))-6),'csapat-ranglista'!$A:$FP,DD$321,FALSE)/8,VLOOKUP(VLOOKUP($A186,csapatok!$A:$NN,DD$320,FALSE),'csapat-ranglista'!$A:$FP,DD$321,FALSE)/4),0)</f>
        <v>0</v>
      </c>
      <c r="DE186" s="223">
        <f>IFERROR(IF(RIGHT(VLOOKUP($A186,csapatok!$A:$NN,DE$320,FALSE),5)="Csere",VLOOKUP(LEFT(VLOOKUP($A186,csapatok!$A:$NN,DE$320,FALSE),LEN(VLOOKUP($A186,csapatok!$A:$NN,DE$320,FALSE))-6),'csapat-ranglista'!$A:$FP,DE$321,FALSE)/8,VLOOKUP(VLOOKUP($A186,csapatok!$A:$NN,DE$320,FALSE),'csapat-ranglista'!$A:$FP,DE$321,FALSE)/4),0)</f>
        <v>0</v>
      </c>
      <c r="DF186" s="223">
        <f>IFERROR(IF(RIGHT(VLOOKUP($A186,csapatok!$A:$NN,DF$320,FALSE),5)="Csere",VLOOKUP(LEFT(VLOOKUP($A186,csapatok!$A:$NN,DF$320,FALSE),LEN(VLOOKUP($A186,csapatok!$A:$NN,DF$320,FALSE))-6),'csapat-ranglista'!$A:$FP,DF$321,FALSE)/8,VLOOKUP(VLOOKUP($A186,csapatok!$A:$NN,DF$320,FALSE),'csapat-ranglista'!$A:$FP,DF$321,FALSE)/4),0)</f>
        <v>0</v>
      </c>
      <c r="DG186" s="223">
        <f>IFERROR(IF(RIGHT(VLOOKUP($A186,csapatok!$A:$NN,DG$320,FALSE),5)="Csere",VLOOKUP(LEFT(VLOOKUP($A186,csapatok!$A:$NN,DG$320,FALSE),LEN(VLOOKUP($A186,csapatok!$A:$NN,DG$320,FALSE))-6),'csapat-ranglista'!$A:$FP,DG$321,FALSE)/8,VLOOKUP(VLOOKUP($A186,csapatok!$A:$NN,DG$320,FALSE),'csapat-ranglista'!$A:$FP,DG$321,FALSE)/4),0)</f>
        <v>0</v>
      </c>
      <c r="DH186" s="223">
        <f>IFERROR(IF(RIGHT(VLOOKUP($A186,csapatok!$A:$NN,DH$320,FALSE),5)="Csere",VLOOKUP(LEFT(VLOOKUP($A186,csapatok!$A:$NN,DH$320,FALSE),LEN(VLOOKUP($A186,csapatok!$A:$NN,DH$320,FALSE))-6),'csapat-ranglista'!$A:$FP,DH$321,FALSE)/8,VLOOKUP(VLOOKUP($A186,csapatok!$A:$NN,DH$320,FALSE),'csapat-ranglista'!$A:$FP,DH$321,FALSE)/4),0)</f>
        <v>0</v>
      </c>
      <c r="DI186" s="223">
        <f>IFERROR(IF(RIGHT(VLOOKUP($A186,csapatok!$A:$NN,DI$320,FALSE),5)="Csere",VLOOKUP(LEFT(VLOOKUP($A186,csapatok!$A:$NN,DI$320,FALSE),LEN(VLOOKUP($A186,csapatok!$A:$NN,DI$320,FALSE))-6),'csapat-ranglista'!$A:$FP,DI$321,FALSE)/8,VLOOKUP(VLOOKUP($A186,csapatok!$A:$NN,DI$320,FALSE),'csapat-ranglista'!$A:$FP,DI$321,FALSE)/4),0)</f>
        <v>0</v>
      </c>
      <c r="DJ186" s="223">
        <f>IFERROR(IF(RIGHT(VLOOKUP($A186,csapatok!$A:$NN,DJ$320,FALSE),5)="Csere",VLOOKUP(LEFT(VLOOKUP($A186,csapatok!$A:$NN,DJ$320,FALSE),LEN(VLOOKUP($A186,csapatok!$A:$NN,DJ$320,FALSE))-6),'csapat-ranglista'!$A:$FP,DJ$321,FALSE)/8,VLOOKUP(VLOOKUP($A186,csapatok!$A:$NN,DJ$320,FALSE),'csapat-ranglista'!$A:$FP,DJ$321,FALSE)/4),0)</f>
        <v>0</v>
      </c>
      <c r="DK186" s="223">
        <f>IFERROR(IF(RIGHT(VLOOKUP($A186,csapatok!$A:$NN,DK$320,FALSE),5)="Csere",VLOOKUP(LEFT(VLOOKUP($A186,csapatok!$A:$NN,DK$320,FALSE),LEN(VLOOKUP($A186,csapatok!$A:$NN,DK$320,FALSE))-6),'csapat-ranglista'!$A:$FP,DK$321,FALSE)/8,VLOOKUP(VLOOKUP($A186,csapatok!$A:$NN,DK$320,FALSE),'csapat-ranglista'!$A:$FP,DK$321,FALSE)/4),0)</f>
        <v>0</v>
      </c>
      <c r="DL186" s="223">
        <f>IFERROR(IF(RIGHT(VLOOKUP($A186,csapatok!$A:$NN,DL$320,FALSE),5)="Csere",VLOOKUP(LEFT(VLOOKUP($A186,csapatok!$A:$NN,DL$320,FALSE),LEN(VLOOKUP($A186,csapatok!$A:$NN,DL$320,FALSE))-6),'csapat-ranglista'!$A:$FP,DL$321,FALSE)/8,VLOOKUP(VLOOKUP($A186,csapatok!$A:$NN,DL$320,FALSE),'csapat-ranglista'!$A:$FP,DL$321,FALSE)/4),0)</f>
        <v>0</v>
      </c>
      <c r="DM186" s="223">
        <f>IFERROR(IF(RIGHT(VLOOKUP($A186,csapatok!$A:$NN,DM$320,FALSE),5)="Csere",VLOOKUP(LEFT(VLOOKUP($A186,csapatok!$A:$NN,DM$320,FALSE),LEN(VLOOKUP($A186,csapatok!$A:$NN,DM$320,FALSE))-6),'csapat-ranglista'!$A:$FP,DM$321,FALSE)/8,VLOOKUP(VLOOKUP($A186,csapatok!$A:$NN,DM$320,FALSE),'csapat-ranglista'!$A:$FP,DM$321,FALSE)/4),0)</f>
        <v>0</v>
      </c>
      <c r="DN186" s="223">
        <f>IFERROR(IF(RIGHT(VLOOKUP($A186,csapatok!$A:$NN,DN$320,FALSE),5)="Csere",VLOOKUP(LEFT(VLOOKUP($A186,csapatok!$A:$NN,DN$320,FALSE),LEN(VLOOKUP($A186,csapatok!$A:$NN,DN$320,FALSE))-6),'csapat-ranglista'!$A:$FP,DN$321,FALSE)/8,VLOOKUP(VLOOKUP($A186,csapatok!$A:$NN,DN$320,FALSE),'csapat-ranglista'!$A:$FP,DN$321,FALSE)/4),0)</f>
        <v>0</v>
      </c>
      <c r="DO186" s="224">
        <f>versenyek!$MF$11*IFERROR(VLOOKUP(VLOOKUP($A186,versenyek!ME:MG,3,FALSE),szabalyok!$A$16:$B$23,2,FALSE)/4,0)</f>
        <v>0</v>
      </c>
      <c r="DP186" s="224">
        <f>versenyek!$MI$11*IFERROR(VLOOKUP(VLOOKUP($A186,versenyek!MH:MJ,3,FALSE),szabalyok!$A$16:$B$23,2,FALSE)/4,0)</f>
        <v>0</v>
      </c>
      <c r="DQ186" s="223">
        <f>IFERROR(IF(RIGHT(VLOOKUP($A186,csapatok!$A:$NN,DQ$320,FALSE),5)="Csere",VLOOKUP(LEFT(VLOOKUP($A186,csapatok!$A:$NN,DQ$320,FALSE),LEN(VLOOKUP($A186,csapatok!$A:$NN,DQ$320,FALSE))-6),'csapat-ranglista'!$A:$FP,DQ$321,FALSE)/8,VLOOKUP(VLOOKUP($A186,csapatok!$A:$NN,DQ$320,FALSE),'csapat-ranglista'!$A:$FP,DQ$321,FALSE)/4),0)</f>
        <v>0</v>
      </c>
      <c r="DR186" s="223">
        <f>IFERROR(IF(RIGHT(VLOOKUP($A186,csapatok!$A:$NN,DR$320,FALSE),5)="Csere",VLOOKUP(LEFT(VLOOKUP($A186,csapatok!$A:$NN,DR$320,FALSE),LEN(VLOOKUP($A186,csapatok!$A:$NN,DR$320,FALSE))-6),'csapat-ranglista'!$A:$FP,DR$321,FALSE)/8,VLOOKUP(VLOOKUP($A186,csapatok!$A:$NN,DR$320,FALSE),'csapat-ranglista'!$A:$FP,DR$321,FALSE)/4),0)</f>
        <v>0</v>
      </c>
      <c r="DS186" s="223">
        <f>IFERROR(IF(RIGHT(VLOOKUP($A186,csapatok!$A:$NN,DS$320,FALSE),5)="Csere",VLOOKUP(LEFT(VLOOKUP($A186,csapatok!$A:$NN,DS$320,FALSE),LEN(VLOOKUP($A186,csapatok!$A:$NN,DS$320,FALSE))-6),'csapat-ranglista'!$A:$FP,DS$321,FALSE)/8,VLOOKUP(VLOOKUP($A186,csapatok!$A:$NN,DS$320,FALSE),'csapat-ranglista'!$A:$FP,DS$321,FALSE)/4),0)</f>
        <v>0</v>
      </c>
      <c r="DT186" s="223">
        <f>IFERROR(IF(RIGHT(VLOOKUP($A186,csapatok!$A:$NN,DT$320,FALSE),5)="Csere",VLOOKUP(LEFT(VLOOKUP($A186,csapatok!$A:$NN,DT$320,FALSE),LEN(VLOOKUP($A186,csapatok!$A:$NN,DT$320,FALSE))-6),'csapat-ranglista'!$A:$FP,DT$321,FALSE)/8,VLOOKUP(VLOOKUP($A186,csapatok!$A:$NN,DT$320,FALSE),'csapat-ranglista'!$A:$FP,DT$321,FALSE)/4),0)</f>
        <v>0</v>
      </c>
      <c r="DU186" s="223">
        <f>IFERROR(IF(RIGHT(VLOOKUP($A186,csapatok!$A:$NN,DU$320,FALSE),5)="Csere",VLOOKUP(LEFT(VLOOKUP($A186,csapatok!$A:$NN,DU$320,FALSE),LEN(VLOOKUP($A186,csapatok!$A:$NN,DU$320,FALSE))-6),'csapat-ranglista'!$A:$FP,DU$321,FALSE)/8,VLOOKUP(VLOOKUP($A186,csapatok!$A:$NN,DU$320,FALSE),'csapat-ranglista'!$A:$FP,DU$321,FALSE)/4),0)</f>
        <v>0</v>
      </c>
      <c r="DV186" s="223">
        <f>IFERROR(IF(RIGHT(VLOOKUP($A186,csapatok!$A:$NN,DV$320,FALSE),5)="Csere",VLOOKUP(LEFT(VLOOKUP($A186,csapatok!$A:$NN,DV$320,FALSE),LEN(VLOOKUP($A186,csapatok!$A:$NN,DV$320,FALSE))-6),'csapat-ranglista'!$A:$FP,DV$321,FALSE)/8,VLOOKUP(VLOOKUP($A186,csapatok!$A:$NN,DV$320,FALSE),'csapat-ranglista'!$A:$FP,DV$321,FALSE)/4),0)</f>
        <v>0</v>
      </c>
      <c r="DW186" s="223">
        <f>IFERROR(IF(RIGHT(VLOOKUP($A186,csapatok!$A:$NN,DW$320,FALSE),5)="Csere",VLOOKUP(LEFT(VLOOKUP($A186,csapatok!$A:$NN,DW$320,FALSE),LEN(VLOOKUP($A186,csapatok!$A:$NN,DW$320,FALSE))-6),'csapat-ranglista'!$A:$FP,DW$321,FALSE)/8,VLOOKUP(VLOOKUP($A186,csapatok!$A:$NN,DW$320,FALSE),'csapat-ranglista'!$A:$FP,DW$321,FALSE)/4),0)</f>
        <v>0</v>
      </c>
      <c r="DX186" s="223">
        <f>IFERROR(IF(RIGHT(VLOOKUP($A186,csapatok!$A:$NN,DX$320,FALSE),5)="Csere",VLOOKUP(LEFT(VLOOKUP($A186,csapatok!$A:$NN,DX$320,FALSE),LEN(VLOOKUP($A186,csapatok!$A:$NN,DX$320,FALSE))-6),'csapat-ranglista'!$A:$FP,DX$321,FALSE)/8,VLOOKUP(VLOOKUP($A186,csapatok!$A:$NN,DX$320,FALSE),'csapat-ranglista'!$A:$FP,DX$321,FALSE)/4),0)</f>
        <v>0</v>
      </c>
      <c r="DY186" s="223">
        <f>IFERROR(IF(RIGHT(VLOOKUP($A186,csapatok!$A:$NN,DY$320,FALSE),5)="Csere",VLOOKUP(LEFT(VLOOKUP($A186,csapatok!$A:$NN,DY$320,FALSE),LEN(VLOOKUP($A186,csapatok!$A:$NN,DY$320,FALSE))-6),'csapat-ranglista'!$A:$FP,DY$321,FALSE)/8,VLOOKUP(VLOOKUP($A186,csapatok!$A:$NN,DY$320,FALSE),'csapat-ranglista'!$A:$FP,DY$321,FALSE)/4),0)</f>
        <v>0</v>
      </c>
      <c r="DZ186" s="223">
        <f>IFERROR(IF(RIGHT(VLOOKUP($A186,csapatok!$A:$NN,DZ$320,FALSE),5)="Csere",VLOOKUP(LEFT(VLOOKUP($A186,csapatok!$A:$NN,DZ$320,FALSE),LEN(VLOOKUP($A186,csapatok!$A:$NN,DZ$320,FALSE))-6),'csapat-ranglista'!$A:$FP,DZ$321,FALSE)/8,VLOOKUP(VLOOKUP($A186,csapatok!$A:$NN,DZ$320,FALSE),'csapat-ranglista'!$A:$FP,DZ$321,FALSE)/4),0)</f>
        <v>0</v>
      </c>
      <c r="EA186" s="223">
        <f>IFERROR(IF(RIGHT(VLOOKUP($A186,csapatok!$A:$NN,EA$320,FALSE),5)="Csere",VLOOKUP(LEFT(VLOOKUP($A186,csapatok!$A:$NN,EA$320,FALSE),LEN(VLOOKUP($A186,csapatok!$A:$NN,EA$320,FALSE))-6),'csapat-ranglista'!$A:$FP,EA$321,FALSE)/8,VLOOKUP(VLOOKUP($A186,csapatok!$A:$NN,EA$320,FALSE),'csapat-ranglista'!$A:$FP,EA$321,FALSE)/4),0)</f>
        <v>0</v>
      </c>
      <c r="EB186" s="223">
        <f>IFERROR(IF(RIGHT(VLOOKUP($A186,csapatok!$A:$NN,EB$320,FALSE),5)="Csere",VLOOKUP(LEFT(VLOOKUP($A186,csapatok!$A:$NN,EB$320,FALSE),LEN(VLOOKUP($A186,csapatok!$A:$NN,EB$320,FALSE))-6),'csapat-ranglista'!$A:$FP,EB$321,FALSE)/8,VLOOKUP(VLOOKUP($A186,csapatok!$A:$NN,EB$320,FALSE),'csapat-ranglista'!$A:$FP,EB$321,FALSE)/4),0)</f>
        <v>0</v>
      </c>
      <c r="EC186" s="223">
        <f>IFERROR(IF(RIGHT(VLOOKUP($A186,csapatok!$A:$NN,EC$320,FALSE),5)="Csere",VLOOKUP(LEFT(VLOOKUP($A186,csapatok!$A:$NN,EC$320,FALSE),LEN(VLOOKUP($A186,csapatok!$A:$NN,EC$320,FALSE))-6),'csapat-ranglista'!$A:$FP,EC$321,FALSE)/8,VLOOKUP(VLOOKUP($A186,csapatok!$A:$NN,EC$320,FALSE),'csapat-ranglista'!$A:$FP,EC$321,FALSE)/4),0)</f>
        <v>0</v>
      </c>
      <c r="ED186" s="223">
        <f>IFERROR(IF(RIGHT(VLOOKUP($A186,csapatok!$A:$NN,ED$320,FALSE),5)="Csere",VLOOKUP(LEFT(VLOOKUP($A186,csapatok!$A:$NN,ED$320,FALSE),LEN(VLOOKUP($A186,csapatok!$A:$NN,ED$320,FALSE))-6),'csapat-ranglista'!$A:$FP,ED$321,FALSE)/8,VLOOKUP(VLOOKUP($A186,csapatok!$A:$NN,ED$320,FALSE),'csapat-ranglista'!$A:$FP,ED$321,FALSE)/4),0)</f>
        <v>0</v>
      </c>
      <c r="EE186" s="223">
        <f>IFERROR(IF(RIGHT(VLOOKUP($A186,csapatok!$A:$NN,EE$320,FALSE),5)="Csere",VLOOKUP(LEFT(VLOOKUP($A186,csapatok!$A:$NN,EE$320,FALSE),LEN(VLOOKUP($A186,csapatok!$A:$NN,EE$320,FALSE))-6),'csapat-ranglista'!$A:$FP,EE$321,FALSE)/8,VLOOKUP(VLOOKUP($A186,csapatok!$A:$NN,EE$320,FALSE),'csapat-ranglista'!$A:$FP,EE$321,FALSE)/4),0)</f>
        <v>0</v>
      </c>
      <c r="EF186" s="223">
        <f>IFERROR(IF(RIGHT(VLOOKUP($A186,csapatok!$A:$NN,EF$320,FALSE),5)="Csere",VLOOKUP(LEFT(VLOOKUP($A186,csapatok!$A:$NN,EF$320,FALSE),LEN(VLOOKUP($A186,csapatok!$A:$NN,EF$320,FALSE))-6),'csapat-ranglista'!$A:$FP,EF$321,FALSE)/8,VLOOKUP(VLOOKUP($A186,csapatok!$A:$NN,EF$320,FALSE),'csapat-ranglista'!$A:$FP,EF$321,FALSE)/4),0)</f>
        <v>0</v>
      </c>
      <c r="EG186" s="223">
        <f>IFERROR(IF(RIGHT(VLOOKUP($A186,csapatok!$A:$NN,EG$320,FALSE),5)="Csere",VLOOKUP(LEFT(VLOOKUP($A186,csapatok!$A:$NN,EG$320,FALSE),LEN(VLOOKUP($A186,csapatok!$A:$NN,EG$320,FALSE))-6),'csapat-ranglista'!$A:$FP,EG$321,FALSE)/8,VLOOKUP(VLOOKUP($A186,csapatok!$A:$NN,EG$320,FALSE),'csapat-ranglista'!$A:$FP,EG$321,FALSE)/4),0)</f>
        <v>0</v>
      </c>
      <c r="EH186" s="223">
        <f>IFERROR(IF(RIGHT(VLOOKUP($A186,csapatok!$A:$NN,EH$320,FALSE),5)="Csere",VLOOKUP(LEFT(VLOOKUP($A186,csapatok!$A:$NN,EH$320,FALSE),LEN(VLOOKUP($A186,csapatok!$A:$NN,EH$320,FALSE))-6),'csapat-ranglista'!$A:$FP,EH$321,FALSE)/8,VLOOKUP(VLOOKUP($A186,csapatok!$A:$NN,EH$320,FALSE),'csapat-ranglista'!$A:$FP,EH$321,FALSE)/4),0)</f>
        <v>0</v>
      </c>
      <c r="EI186" s="223">
        <f>IFERROR(IF(RIGHT(VLOOKUP($A186,csapatok!$A:$NN,EI$320,FALSE),5)="Csere",VLOOKUP(LEFT(VLOOKUP($A186,csapatok!$A:$NN,EI$320,FALSE),LEN(VLOOKUP($A186,csapatok!$A:$NN,EI$320,FALSE))-6),'csapat-ranglista'!$A:$FP,EI$321,FALSE)/8,VLOOKUP(VLOOKUP($A186,csapatok!$A:$NN,EI$320,FALSE),'csapat-ranglista'!$A:$FP,EI$321,FALSE)/4),0)</f>
        <v>0</v>
      </c>
      <c r="EJ186" s="223">
        <f>IFERROR(IF(RIGHT(VLOOKUP($A186,csapatok!$A:$NN,EJ$320,FALSE),5)="Csere",VLOOKUP(LEFT(VLOOKUP($A186,csapatok!$A:$NN,EJ$320,FALSE),LEN(VLOOKUP($A186,csapatok!$A:$NN,EJ$320,FALSE))-6),'csapat-ranglista'!$A:$FP,EJ$321,FALSE)/8,VLOOKUP(VLOOKUP($A186,csapatok!$A:$NN,EJ$320,FALSE),'csapat-ranglista'!$A:$FP,EJ$321,FALSE)/4),0)</f>
        <v>0</v>
      </c>
      <c r="EK186" s="223">
        <f>IFERROR(IF(RIGHT(VLOOKUP($A186,csapatok!$A:$NN,EK$320,FALSE),5)="Csere",VLOOKUP(LEFT(VLOOKUP($A186,csapatok!$A:$NN,EK$320,FALSE),LEN(VLOOKUP($A186,csapatok!$A:$NN,EK$320,FALSE))-6),'csapat-ranglista'!$A:$FP,EK$321,FALSE)/8,VLOOKUP(VLOOKUP($A186,csapatok!$A:$NN,EK$320,FALSE),'csapat-ranglista'!$A:$FP,EK$321,FALSE)/4),0)</f>
        <v>0</v>
      </c>
      <c r="EL186" s="223">
        <f>IFERROR(IF(RIGHT(VLOOKUP($A186,csapatok!$A:$NN,EL$320,FALSE),5)="Csere",VLOOKUP(LEFT(VLOOKUP($A186,csapatok!$A:$NN,EL$320,FALSE),LEN(VLOOKUP($A186,csapatok!$A:$NN,EL$320,FALSE))-6),'csapat-ranglista'!$A:$FP,EL$321,FALSE)/8,VLOOKUP(VLOOKUP($A186,csapatok!$A:$NN,EL$320,FALSE),'csapat-ranglista'!$A:$FP,EL$321,FALSE)/4),0)</f>
        <v>0</v>
      </c>
      <c r="EM186" s="223">
        <f>IFERROR(IF(RIGHT(VLOOKUP($A186,csapatok!$A:$NN,EM$320,FALSE),5)="Csere",VLOOKUP(LEFT(VLOOKUP($A186,csapatok!$A:$NN,EM$320,FALSE),LEN(VLOOKUP($A186,csapatok!$A:$NN,EM$320,FALSE))-6),'csapat-ranglista'!$A:$FP,EM$321,FALSE)/8,VLOOKUP(VLOOKUP($A186,csapatok!$A:$NN,EM$320,FALSE),'csapat-ranglista'!$A:$FP,EM$321,FALSE)/4),0)</f>
        <v>0</v>
      </c>
      <c r="EN186" s="223">
        <f>IFERROR(IF(RIGHT(VLOOKUP($A186,csapatok!$A:$NN,EN$320,FALSE),5)="Csere",VLOOKUP(LEFT(VLOOKUP($A186,csapatok!$A:$NN,EN$320,FALSE),LEN(VLOOKUP($A186,csapatok!$A:$NN,EN$320,FALSE))-6),'csapat-ranglista'!$A:$FP,EN$321,FALSE)/8,VLOOKUP(VLOOKUP($A186,csapatok!$A:$NN,EN$320,FALSE),'csapat-ranglista'!$A:$FP,EN$321,FALSE)/4),0)</f>
        <v>0</v>
      </c>
      <c r="EO186" s="223">
        <f>IFERROR(IF(RIGHT(VLOOKUP($A186,csapatok!$A:$NN,EO$320,FALSE),5)="Csere",VLOOKUP(LEFT(VLOOKUP($A186,csapatok!$A:$NN,EO$320,FALSE),LEN(VLOOKUP($A186,csapatok!$A:$NN,EO$320,FALSE))-6),'csapat-ranglista'!$A:$FP,EO$321,FALSE)/8,VLOOKUP(VLOOKUP($A186,csapatok!$A:$NN,EO$320,FALSE),'csapat-ranglista'!$A:$FP,EO$321,FALSE)/4),0)</f>
        <v>0</v>
      </c>
      <c r="EP186" s="223">
        <f>IFERROR(IF(RIGHT(VLOOKUP($A186,csapatok!$A:$NN,EP$320,FALSE),5)="Csere",VLOOKUP(LEFT(VLOOKUP($A186,csapatok!$A:$NN,EP$320,FALSE),LEN(VLOOKUP($A186,csapatok!$A:$NN,EP$320,FALSE))-6),'csapat-ranglista'!$A:$FP,EP$321,FALSE)/8,VLOOKUP(VLOOKUP($A186,csapatok!$A:$NN,EP$320,FALSE),'csapat-ranglista'!$A:$FP,EP$321,FALSE)/4),0)</f>
        <v>0</v>
      </c>
      <c r="EQ186" s="223">
        <f>IFERROR(IF(RIGHT(VLOOKUP($A186,csapatok!$A:$NN,EQ$320,FALSE),5)="Csere",VLOOKUP(LEFT(VLOOKUP($A186,csapatok!$A:$NN,EQ$320,FALSE),LEN(VLOOKUP($A186,csapatok!$A:$NN,EQ$320,FALSE))-6),'csapat-ranglista'!$A:$FP,EQ$321,FALSE)/8,VLOOKUP(VLOOKUP($A186,csapatok!$A:$NN,EQ$320,FALSE),'csapat-ranglista'!$A:$FP,EQ$321,FALSE)/4),0)</f>
        <v>0</v>
      </c>
      <c r="ER186" s="223">
        <f>IFERROR(IF(RIGHT(VLOOKUP($A186,csapatok!$A:$NN,ER$320,FALSE),5)="Csere",VLOOKUP(LEFT(VLOOKUP($A186,csapatok!$A:$NN,ER$320,FALSE),LEN(VLOOKUP($A186,csapatok!$A:$NN,ER$320,FALSE))-6),'csapat-ranglista'!$A:$FP,ER$321,FALSE)/8,VLOOKUP(VLOOKUP($A186,csapatok!$A:$NN,ER$320,FALSE),'csapat-ranglista'!$A:$FP,ER$321,FALSE)/4),0)</f>
        <v>0</v>
      </c>
      <c r="ES186" s="223">
        <f>IFERROR(IF(RIGHT(VLOOKUP($A186,csapatok!$A:$NN,ES$320,FALSE),5)="Csere",VLOOKUP(LEFT(VLOOKUP($A186,csapatok!$A:$NN,ES$320,FALSE),LEN(VLOOKUP($A186,csapatok!$A:$NN,ES$320,FALSE))-6),'csapat-ranglista'!$A:$FP,ES$321,FALSE)/8,VLOOKUP(VLOOKUP($A186,csapatok!$A:$NN,ES$320,FALSE),'csapat-ranglista'!$A:$FP,ES$321,FALSE)/4),0)</f>
        <v>0</v>
      </c>
      <c r="ET186" s="223">
        <f>IFERROR(IF(RIGHT(VLOOKUP($A186,csapatok!$A:$NN,ET$320,FALSE),5)="Csere",VLOOKUP(LEFT(VLOOKUP($A186,csapatok!$A:$NN,ET$320,FALSE),LEN(VLOOKUP($A186,csapatok!$A:$NN,ET$320,FALSE))-6),'csapat-ranglista'!$A:$FP,ET$321,FALSE)/8,VLOOKUP(VLOOKUP($A186,csapatok!$A:$NN,ET$320,FALSE),'csapat-ranglista'!$A:$FP,ET$321,FALSE)/4),0)</f>
        <v>0</v>
      </c>
      <c r="EU186" s="223">
        <f>IFERROR(IF(RIGHT(VLOOKUP($A186,csapatok!$A:$NN,EU$320,FALSE),5)="Csere",VLOOKUP(LEFT(VLOOKUP($A186,csapatok!$A:$NN,EU$320,FALSE),LEN(VLOOKUP($A186,csapatok!$A:$NN,EU$320,FALSE))-6),'csapat-ranglista'!$A:$FP,EU$321,FALSE)/8,VLOOKUP(VLOOKUP($A186,csapatok!$A:$NN,EU$320,FALSE),'csapat-ranglista'!$A:$FP,EU$321,FALSE)/4),0)</f>
        <v>0</v>
      </c>
      <c r="EV186" s="223">
        <f>IFERROR(IF(RIGHT(VLOOKUP($A186,csapatok!$A:$NN,EV$320,FALSE),5)="Csere",VLOOKUP(LEFT(VLOOKUP($A186,csapatok!$A:$NN,EV$320,FALSE),LEN(VLOOKUP($A186,csapatok!$A:$NN,EV$320,FALSE))-6),'csapat-ranglista'!$A:$FP,EV$321,FALSE)/8,VLOOKUP(VLOOKUP($A186,csapatok!$A:$NN,EV$320,FALSE),'csapat-ranglista'!$A:$FP,EV$321,FALSE)/4),0)</f>
        <v>0</v>
      </c>
      <c r="EW186" s="223">
        <f>IFERROR(IF(RIGHT(VLOOKUP($A186,csapatok!$A:$NN,EW$320,FALSE),5)="Csere",VLOOKUP(LEFT(VLOOKUP($A186,csapatok!$A:$NN,EW$320,FALSE),LEN(VLOOKUP($A186,csapatok!$A:$NN,EW$320,FALSE))-6),'csapat-ranglista'!$A:$FP,EW$321,FALSE)/8,VLOOKUP(VLOOKUP($A186,csapatok!$A:$NN,EW$320,FALSE),'csapat-ranglista'!$A:$FP,EW$321,FALSE)/4),0)</f>
        <v>0</v>
      </c>
      <c r="EX186" s="223">
        <f>IFERROR(IF(RIGHT(VLOOKUP($A186,csapatok!$A:$NN,EX$320,FALSE),5)="Csere",VLOOKUP(LEFT(VLOOKUP($A186,csapatok!$A:$NN,EX$320,FALSE),LEN(VLOOKUP($A186,csapatok!$A:$NN,EX$320,FALSE))-6),'csapat-ranglista'!$A:$FP,EX$321,FALSE)/8,VLOOKUP(VLOOKUP($A186,csapatok!$A:$NN,EX$320,FALSE),'csapat-ranglista'!$A:$FP,EX$321,FALSE)/4),0)</f>
        <v>0</v>
      </c>
      <c r="EY186" s="223">
        <f>IFERROR(IF(RIGHT(VLOOKUP($A186,csapatok!$A:$NN,EY$320,FALSE),5)="Csere",VLOOKUP(LEFT(VLOOKUP($A186,csapatok!$A:$NN,EY$320,FALSE),LEN(VLOOKUP($A186,csapatok!$A:$NN,EY$320,FALSE))-6),'csapat-ranglista'!$A:$FP,EY$321,FALSE)/8,VLOOKUP(VLOOKUP($A186,csapatok!$A:$NN,EY$320,FALSE),'csapat-ranglista'!$A:$FP,EY$321,FALSE)/4),0)</f>
        <v>0</v>
      </c>
      <c r="EZ186" s="223">
        <f>IFERROR(IF(RIGHT(VLOOKUP($A186,csapatok!$A:$NN,EZ$320,FALSE),5)="Csere",VLOOKUP(LEFT(VLOOKUP($A186,csapatok!$A:$NN,EZ$320,FALSE),LEN(VLOOKUP($A186,csapatok!$A:$NN,EZ$320,FALSE))-6),'csapat-ranglista'!$A:$FP,EZ$321,FALSE)/8,VLOOKUP(VLOOKUP($A186,csapatok!$A:$NN,EZ$320,FALSE),'csapat-ranglista'!$A:$FP,EZ$321,FALSE)/4),0)</f>
        <v>0</v>
      </c>
      <c r="FA186" s="223">
        <f>IFERROR(IF(RIGHT(VLOOKUP($A186,csapatok!$A:$NN,FA$320,FALSE),5)="Csere",VLOOKUP(LEFT(VLOOKUP($A186,csapatok!$A:$NN,FA$320,FALSE),LEN(VLOOKUP($A186,csapatok!$A:$NN,FA$320,FALSE))-6),'csapat-ranglista'!$A:$FP,FA$321,FALSE)/8,VLOOKUP(VLOOKUP($A186,csapatok!$A:$NN,FA$320,FALSE),'csapat-ranglista'!$A:$FP,FA$321,FALSE)/4),0)</f>
        <v>0</v>
      </c>
      <c r="FB186" s="223">
        <f>IFERROR(IF(RIGHT(VLOOKUP($A186,csapatok!$A:$NN,FB$320,FALSE),5)="Csere",VLOOKUP(LEFT(VLOOKUP($A186,csapatok!$A:$NN,FB$320,FALSE),LEN(VLOOKUP($A186,csapatok!$A:$NN,FB$320,FALSE))-6),'csapat-ranglista'!$A:$FP,FB$321,FALSE)/8,VLOOKUP(VLOOKUP($A186,csapatok!$A:$NN,FB$320,FALSE),'csapat-ranglista'!$A:$FP,FB$321,FALSE)/4),0)</f>
        <v>0</v>
      </c>
      <c r="FC186" s="223">
        <f>IFERROR(IF(RIGHT(VLOOKUP($A186,csapatok!$A:$NN,FC$320,FALSE),5)="Csere",VLOOKUP(LEFT(VLOOKUP($A186,csapatok!$A:$NN,FC$320,FALSE),LEN(VLOOKUP($A186,csapatok!$A:$NN,FC$320,FALSE))-6),'csapat-ranglista'!$A:$FP,FC$321,FALSE)/8,VLOOKUP(VLOOKUP($A186,csapatok!$A:$NN,FC$320,FALSE),'csapat-ranglista'!$A:$FP,FC$321,FALSE)/4),0)</f>
        <v>0</v>
      </c>
      <c r="FD186" s="224">
        <f>versenyek!$QY$11*IFERROR(VLOOKUP(VLOOKUP($A186,versenyek!QX:QZ,3,FALSE),szabalyok!$A$16:$B$23,2,FALSE)/4,0)</f>
        <v>0</v>
      </c>
      <c r="FE186" s="224">
        <f>versenyek!$RB$11*IFERROR(VLOOKUP(VLOOKUP($A186,versenyek!RA:RC,3,FALSE),szabalyok!$A$16:$B$23,2,FALSE)/4,0)</f>
        <v>0</v>
      </c>
      <c r="FF186" s="223">
        <f>IFERROR(IF(RIGHT(VLOOKUP($A186,csapatok!$A:$NN,FF$320,FALSE),5)="Csere",VLOOKUP(LEFT(VLOOKUP($A186,csapatok!$A:$NN,FF$320,FALSE),LEN(VLOOKUP($A186,csapatok!$A:$NN,FF$320,FALSE))-6),'csapat-ranglista'!$A:$FP,FF$321,FALSE)/8,VLOOKUP(VLOOKUP($A186,csapatok!$A:$NN,FF$320,FALSE),'csapat-ranglista'!$A:$FP,FF$321,FALSE)/4),0)</f>
        <v>0</v>
      </c>
      <c r="FG186" s="223">
        <f>IFERROR(IF(RIGHT(VLOOKUP($A186,csapatok!$A:$NN,FG$320,FALSE),5)="Csere",VLOOKUP(LEFT(VLOOKUP($A186,csapatok!$A:$NN,FG$320,FALSE),LEN(VLOOKUP($A186,csapatok!$A:$NN,FG$320,FALSE))-6),'csapat-ranglista'!$A:$FP,FG$321,FALSE)/8,VLOOKUP(VLOOKUP($A186,csapatok!$A:$NN,FG$320,FALSE),'csapat-ranglista'!$A:$FP,FG$321,FALSE)/4),0)</f>
        <v>0</v>
      </c>
      <c r="FH186" s="223">
        <f>IFERROR(IF(RIGHT(VLOOKUP($A186,csapatok!$A:$NN,FH$320,FALSE),5)="Csere",VLOOKUP(LEFT(VLOOKUP($A186,csapatok!$A:$NN,FH$320,FALSE),LEN(VLOOKUP($A186,csapatok!$A:$NN,FH$320,FALSE))-6),'csapat-ranglista'!$A:$FP,FH$321,FALSE)/8,VLOOKUP(VLOOKUP($A186,csapatok!$A:$NN,FH$320,FALSE),'csapat-ranglista'!$A:$FP,FH$321,FALSE)/4),0)</f>
        <v>0</v>
      </c>
      <c r="FI186" s="223">
        <f>IFERROR(IF(RIGHT(VLOOKUP($A186,csapatok!$A:$NN,FI$320,FALSE),5)="Csere",VLOOKUP(LEFT(VLOOKUP($A186,csapatok!$A:$NN,FI$320,FALSE),LEN(VLOOKUP($A186,csapatok!$A:$NN,FI$320,FALSE))-6),'csapat-ranglista'!$A:$FP,FI$321,FALSE)/8,VLOOKUP(VLOOKUP($A186,csapatok!$A:$NN,FI$320,FALSE),'csapat-ranglista'!$A:$FP,FI$321,FALSE)/4),0)</f>
        <v>0</v>
      </c>
      <c r="FJ186" s="223">
        <f>IFERROR(IF(RIGHT(VLOOKUP($A186,csapatok!$A:$NN,FJ$320,FALSE),5)="Csere",VLOOKUP(LEFT(VLOOKUP($A186,csapatok!$A:$NN,FJ$320,FALSE),LEN(VLOOKUP($A186,csapatok!$A:$NN,FJ$320,FALSE))-6),'csapat-ranglista'!$A:$FP,FJ$321,FALSE)/8,VLOOKUP(VLOOKUP($A186,csapatok!$A:$NN,FJ$320,FALSE),'csapat-ranglista'!$A:$FP,FJ$321,FALSE)/4),0)</f>
        <v>0</v>
      </c>
      <c r="FK186" s="223">
        <f>IFERROR(IF(RIGHT(VLOOKUP($A186,csapatok!$A:$NN,FK$320,FALSE),5)="Csere",VLOOKUP(LEFT(VLOOKUP($A186,csapatok!$A:$NN,FK$320,FALSE),LEN(VLOOKUP($A186,csapatok!$A:$NN,FK$320,FALSE))-6),'csapat-ranglista'!$A:$FP,FK$321,FALSE)/8,VLOOKUP(VLOOKUP($A186,csapatok!$A:$NN,FK$320,FALSE),'csapat-ranglista'!$A:$FP,FK$321,FALSE)/4),0)</f>
        <v>0</v>
      </c>
      <c r="FL186" s="223">
        <f>IFERROR(IF(RIGHT(VLOOKUP($A186,csapatok!$A:$NN,FL$320,FALSE),5)="Csere",VLOOKUP(LEFT(VLOOKUP($A186,csapatok!$A:$NN,FL$320,FALSE),LEN(VLOOKUP($A186,csapatok!$A:$NN,FL$320,FALSE))-6),'csapat-ranglista'!$A:$FP,FL$321,FALSE)/8,VLOOKUP(VLOOKUP($A186,csapatok!$A:$NN,FL$320,FALSE),'csapat-ranglista'!$A:$FP,FL$321,FALSE)/4),0)</f>
        <v>0</v>
      </c>
      <c r="FM186" s="223">
        <f>IFERROR(IF(RIGHT(VLOOKUP($A186,csapatok!$A:$NN,FM$320,FALSE),5)="Csere",VLOOKUP(LEFT(VLOOKUP($A186,csapatok!$A:$NN,FM$320,FALSE),LEN(VLOOKUP($A186,csapatok!$A:$NN,FM$320,FALSE))-6),'csapat-ranglista'!$A:$FP,FM$321,FALSE)/8,VLOOKUP(VLOOKUP($A186,csapatok!$A:$NN,FM$320,FALSE),'csapat-ranglista'!$A:$FP,FM$321,FALSE)/4),0)</f>
        <v>0</v>
      </c>
      <c r="FN186" s="223">
        <f>IFERROR(IF(RIGHT(VLOOKUP($A186,csapatok!$A:$NN,FN$320,FALSE),5)="Csere",VLOOKUP(LEFT(VLOOKUP($A186,csapatok!$A:$NN,FN$320,FALSE),LEN(VLOOKUP($A186,csapatok!$A:$NN,FN$320,FALSE))-6),'csapat-ranglista'!$A:$FP,FN$321,FALSE)/8,VLOOKUP(VLOOKUP($A186,csapatok!$A:$NN,FN$320,FALSE),'csapat-ranglista'!$A:$FP,FN$321,FALSE)/4),0)</f>
        <v>0</v>
      </c>
      <c r="FO186" s="223">
        <f>IFERROR(IF(RIGHT(VLOOKUP($A186,csapatok!$A:$NN,FO$320,FALSE),5)="Csere",VLOOKUP(LEFT(VLOOKUP($A186,csapatok!$A:$NN,FO$320,FALSE),LEN(VLOOKUP($A186,csapatok!$A:$NN,FO$320,FALSE))-6),'csapat-ranglista'!$A:$FP,FO$321,FALSE)/8,VLOOKUP(VLOOKUP($A186,csapatok!$A:$NN,FO$320,FALSE),'csapat-ranglista'!$A:$FP,FO$321,FALSE)/4),0)</f>
        <v>0</v>
      </c>
      <c r="FP186" s="223">
        <f>IFERROR(IF(RIGHT(VLOOKUP($A186,csapatok!$A:$NN,FP$320,FALSE),5)="Csere",VLOOKUP(LEFT(VLOOKUP($A186,csapatok!$A:$NN,FP$320,FALSE),LEN(VLOOKUP($A186,csapatok!$A:$NN,FP$320,FALSE))-6),'csapat-ranglista'!$A:$FP,FP$321,FALSE)/8,VLOOKUP(VLOOKUP($A186,csapatok!$A:$NN,FP$320,FALSE),'csapat-ranglista'!$A:$FP,FP$321,FALSE)/4),0)</f>
        <v>0</v>
      </c>
      <c r="FQ186" s="223">
        <f>IFERROR(IF(RIGHT(VLOOKUP($A186,csapatok!$A:$NN,FQ$320,FALSE),5)="Csere",VLOOKUP(LEFT(VLOOKUP($A186,csapatok!$A:$NN,FQ$320,FALSE),LEN(VLOOKUP($A186,csapatok!$A:$NN,FQ$320,FALSE))-6),'csapat-ranglista'!$A:$FP,FQ$321,FALSE)/8,VLOOKUP(VLOOKUP($A186,csapatok!$A:$NN,FQ$320,FALSE),'csapat-ranglista'!$A:$FP,FQ$321,FALSE)/4),0)</f>
        <v>0</v>
      </c>
      <c r="FR186" s="223">
        <f>IFERROR(IF(RIGHT(VLOOKUP($A186,csapatok!$A:$NN,FR$320,FALSE),5)="Csere",VLOOKUP(LEFT(VLOOKUP($A186,csapatok!$A:$NN,FR$320,FALSE),LEN(VLOOKUP($A186,csapatok!$A:$NN,FR$320,FALSE))-6),'csapat-ranglista'!$A:$FP,FR$321,FALSE)/8,VLOOKUP(VLOOKUP($A186,csapatok!$A:$NN,FR$320,FALSE),'csapat-ranglista'!$A:$FP,FR$321,FALSE)/4),0)</f>
        <v>0</v>
      </c>
      <c r="FS186" s="223">
        <f>IFERROR(IF(RIGHT(VLOOKUP($A186,csapatok!$A:$NN,FS$320,FALSE),5)="Csere",VLOOKUP(LEFT(VLOOKUP($A186,csapatok!$A:$NN,FS$320,FALSE),LEN(VLOOKUP($A186,csapatok!$A:$NN,FS$320,FALSE))-6),'csapat-ranglista'!$A:$FP,FS$321,FALSE)/8,VLOOKUP(VLOOKUP($A186,csapatok!$A:$NN,FS$320,FALSE),'csapat-ranglista'!$A:$FP,FS$321,FALSE)/4),0)</f>
        <v>0</v>
      </c>
      <c r="FT186" s="223">
        <f>IFERROR(IF(RIGHT(VLOOKUP($A186,csapatok!$A:$NN,FT$320,FALSE),5)="Csere",VLOOKUP(LEFT(VLOOKUP($A186,csapatok!$A:$NN,FT$320,FALSE),LEN(VLOOKUP($A186,csapatok!$A:$NN,FT$320,FALSE))-6),'csapat-ranglista'!$A:$FP,FT$321,FALSE)/8,VLOOKUP(VLOOKUP($A186,csapatok!$A:$NN,FT$320,FALSE),'csapat-ranglista'!$A:$FP,FT$321,FALSE)/4),0)</f>
        <v>0</v>
      </c>
      <c r="FU186" s="223">
        <f>IFERROR(IF(RIGHT(VLOOKUP($A186,csapatok!$A:$NN,FU$320,FALSE),5)="Csere",VLOOKUP(LEFT(VLOOKUP($A186,csapatok!$A:$NN,FU$320,FALSE),LEN(VLOOKUP($A186,csapatok!$A:$NN,FU$320,FALSE))-6),'csapat-ranglista'!$A:$FP,FU$321,FALSE)/8,VLOOKUP(VLOOKUP($A186,csapatok!$A:$NN,FU$320,FALSE),'csapat-ranglista'!$A:$FP,FU$321,FALSE)/4),0)</f>
        <v>0</v>
      </c>
      <c r="FV186" s="223">
        <f>IFERROR(IF(RIGHT(VLOOKUP($A186,csapatok!$A:$NN,FV$320,FALSE),5)="Csere",VLOOKUP(LEFT(VLOOKUP($A186,csapatok!$A:$NN,FV$320,FALSE),LEN(VLOOKUP($A186,csapatok!$A:$NN,FV$320,FALSE))-6),'csapat-ranglista'!$A:$FP,FV$321,FALSE)/8,VLOOKUP(VLOOKUP($A186,csapatok!$A:$NN,FV$320,FALSE),'csapat-ranglista'!$A:$FP,FV$321,FALSE)/4),0)</f>
        <v>0</v>
      </c>
      <c r="FW186" s="223">
        <f>IFERROR(IF(RIGHT(VLOOKUP($A186,csapatok!$A:$NN,FW$320,FALSE),5)="Csere",VLOOKUP(LEFT(VLOOKUP($A186,csapatok!$A:$NN,FW$320,FALSE),LEN(VLOOKUP($A186,csapatok!$A:$NN,FW$320,FALSE))-6),'csapat-ranglista'!$A:$FP,FW$321,FALSE)/8,VLOOKUP(VLOOKUP($A186,csapatok!$A:$NN,FW$320,FALSE),'csapat-ranglista'!$A:$FP,FW$321,FALSE)/4),0)</f>
        <v>0</v>
      </c>
      <c r="FX186" s="223">
        <f>IFERROR(IF(RIGHT(VLOOKUP($A186,csapatok!$A:$NN,FX$320,FALSE),5)="Csere",VLOOKUP(LEFT(VLOOKUP($A186,csapatok!$A:$NN,FX$320,FALSE),LEN(VLOOKUP($A186,csapatok!$A:$NN,FX$320,FALSE))-6),'csapat-ranglista'!$A:$FP,FX$321,FALSE)/8,VLOOKUP(VLOOKUP($A186,csapatok!$A:$NN,FX$320,FALSE),'csapat-ranglista'!$A:$FP,FX$321,FALSE)/4),0)</f>
        <v>0</v>
      </c>
      <c r="FY186" s="223">
        <f>IFERROR(IF(RIGHT(VLOOKUP($A186,csapatok!$A:$NN,FY$320,FALSE),5)="Csere",VLOOKUP(LEFT(VLOOKUP($A186,csapatok!$A:$NN,FY$320,FALSE),LEN(VLOOKUP($A186,csapatok!$A:$NN,FY$320,FALSE))-6),'csapat-ranglista'!$A:$FP,FY$321,FALSE)/8,VLOOKUP(VLOOKUP($A186,csapatok!$A:$NN,FY$320,FALSE),'csapat-ranglista'!$A:$FP,FY$321,FALSE)/4),0)</f>
        <v>0</v>
      </c>
      <c r="FZ186" s="223">
        <f>IFERROR(IF(RIGHT(VLOOKUP($A186,csapatok!$A:$NN,FZ$320,FALSE),5)="Csere",VLOOKUP(LEFT(VLOOKUP($A186,csapatok!$A:$NN,FZ$320,FALSE),LEN(VLOOKUP($A186,csapatok!$A:$NN,FZ$320,FALSE))-6),'csapat-ranglista'!$A:$FP,FZ$321,FALSE)/8,VLOOKUP(VLOOKUP($A186,csapatok!$A:$NN,FZ$320,FALSE),'csapat-ranglista'!$A:$FP,FZ$321,FALSE)/4),0)</f>
        <v>0</v>
      </c>
      <c r="GA186" s="223">
        <f>IFERROR(IF(RIGHT(VLOOKUP($A186,csapatok!$A:$NN,GA$320,FALSE),5)="Csere",VLOOKUP(LEFT(VLOOKUP($A186,csapatok!$A:$NN,GA$320,FALSE),LEN(VLOOKUP($A186,csapatok!$A:$NN,GA$320,FALSE))-6),'csapat-ranglista'!$A:$FP,GA$321,FALSE)/8,VLOOKUP(VLOOKUP($A186,csapatok!$A:$NN,GA$320,FALSE),'csapat-ranglista'!$A:$FP,GA$321,FALSE)/4),0)</f>
        <v>0</v>
      </c>
      <c r="GB186" s="223">
        <f>IFERROR(IF(RIGHT(VLOOKUP($A186,csapatok!$A:$NN,GB$320,FALSE),5)="Csere",VLOOKUP(LEFT(VLOOKUP($A186,csapatok!$A:$NN,GB$320,FALSE),LEN(VLOOKUP($A186,csapatok!$A:$NN,GB$320,FALSE))-6),'csapat-ranglista'!$A:$FP,GB$321,FALSE)/8,VLOOKUP(VLOOKUP($A186,csapatok!$A:$NN,GB$320,FALSE),'csapat-ranglista'!$A:$FP,GB$321,FALSE)/4),0)</f>
        <v>0</v>
      </c>
      <c r="GC186" s="223">
        <f>IFERROR(IF(RIGHT(VLOOKUP($A186,csapatok!$A:$NN,GC$320,FALSE),5)="Csere",VLOOKUP(LEFT(VLOOKUP($A186,csapatok!$A:$NN,GC$320,FALSE),LEN(VLOOKUP($A186,csapatok!$A:$NN,GC$320,FALSE))-6),'csapat-ranglista'!$A:$FP,GC$321,FALSE)/8,VLOOKUP(VLOOKUP($A186,csapatok!$A:$NN,GC$320,FALSE),'csapat-ranglista'!$A:$FP,GC$321,FALSE)/4),0)</f>
        <v>0</v>
      </c>
      <c r="GD186" s="247">
        <f>SUM(EQ186:GC186)</f>
        <v>0</v>
      </c>
    </row>
    <row r="187" spans="1:186">
      <c r="A187" s="32" t="s">
        <v>732</v>
      </c>
      <c r="B187" s="131">
        <v>33199</v>
      </c>
      <c r="C187" s="131" t="str">
        <f>IF(B187=0,"",IF(B187&lt;$C$1,"felnőtt","ifi"))</f>
        <v>felnőtt</v>
      </c>
      <c r="D187" s="32" t="s">
        <v>9</v>
      </c>
      <c r="E187" s="45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>
        <f>IFERROR(IF(RIGHT(VLOOKUP($A187,csapatok!$A:$BL,X$320,FALSE),5)="Csere",VLOOKUP(LEFT(VLOOKUP($A187,csapatok!$A:$BL,X$320,FALSE),LEN(VLOOKUP($A187,csapatok!$A:$BL,X$320,FALSE))-6),'csapat-ranglista'!$A:$FP,X$321,FALSE)/8,VLOOKUP(VLOOKUP($A187,csapatok!$A:$BL,X$320,FALSE),'csapat-ranglista'!$A:$FP,X$321,FALSE)/4),0)</f>
        <v>0</v>
      </c>
      <c r="Y187" s="32">
        <f>IFERROR(IF(RIGHT(VLOOKUP($A187,csapatok!$A:$BL,Y$320,FALSE),5)="Csere",VLOOKUP(LEFT(VLOOKUP($A187,csapatok!$A:$BL,Y$320,FALSE),LEN(VLOOKUP($A187,csapatok!$A:$BL,Y$320,FALSE))-6),'csapat-ranglista'!$A:$FP,Y$321,FALSE)/8,VLOOKUP(VLOOKUP($A187,csapatok!$A:$BL,Y$320,FALSE),'csapat-ranglista'!$A:$FP,Y$321,FALSE)/4),0)</f>
        <v>0</v>
      </c>
      <c r="Z187" s="32">
        <f>IFERROR(IF(RIGHT(VLOOKUP($A187,csapatok!$A:$BL,Z$320,FALSE),5)="Csere",VLOOKUP(LEFT(VLOOKUP($A187,csapatok!$A:$BL,Z$320,FALSE),LEN(VLOOKUP($A187,csapatok!$A:$BL,Z$320,FALSE))-6),'csapat-ranglista'!$A:$FP,Z$321,FALSE)/8,VLOOKUP(VLOOKUP($A187,csapatok!$A:$BL,Z$320,FALSE),'csapat-ranglista'!$A:$FP,Z$321,FALSE)/4),0)</f>
        <v>0</v>
      </c>
      <c r="AA187" s="32">
        <f>IFERROR(IF(RIGHT(VLOOKUP($A187,csapatok!$A:$BL,AA$320,FALSE),5)="Csere",VLOOKUP(LEFT(VLOOKUP($A187,csapatok!$A:$BL,AA$320,FALSE),LEN(VLOOKUP($A187,csapatok!$A:$BL,AA$320,FALSE))-6),'csapat-ranglista'!$A:$FP,AA$321,FALSE)/8,VLOOKUP(VLOOKUP($A187,csapatok!$A:$BL,AA$320,FALSE),'csapat-ranglista'!$A:$FP,AA$321,FALSE)/4),0)</f>
        <v>0</v>
      </c>
      <c r="AB187" s="223">
        <f>IFERROR(IF(RIGHT(VLOOKUP($A187,csapatok!$A:$BL,AB$320,FALSE),5)="Csere",VLOOKUP(LEFT(VLOOKUP($A187,csapatok!$A:$BL,AB$320,FALSE),LEN(VLOOKUP($A187,csapatok!$A:$BL,AB$320,FALSE))-6),'csapat-ranglista'!$A:$FP,AB$321,FALSE)/8,VLOOKUP(VLOOKUP($A187,csapatok!$A:$BL,AB$320,FALSE),'csapat-ranglista'!$A:$FP,AB$321,FALSE)/4),0)</f>
        <v>0</v>
      </c>
      <c r="AC187" s="223">
        <f>IFERROR(IF(RIGHT(VLOOKUP($A187,csapatok!$A:$BL,AC$320,FALSE),5)="Csere",VLOOKUP(LEFT(VLOOKUP($A187,csapatok!$A:$BL,AC$320,FALSE),LEN(VLOOKUP($A187,csapatok!$A:$BL,AC$320,FALSE))-6),'csapat-ranglista'!$A:$FP,AC$321,FALSE)/8,VLOOKUP(VLOOKUP($A187,csapatok!$A:$BL,AC$320,FALSE),'csapat-ranglista'!$A:$FP,AC$321,FALSE)/4),0)</f>
        <v>0</v>
      </c>
      <c r="AD187" s="223">
        <f>IFERROR(IF(RIGHT(VLOOKUP($A187,csapatok!$A:$BL,AD$320,FALSE),5)="Csere",VLOOKUP(LEFT(VLOOKUP($A187,csapatok!$A:$BL,AD$320,FALSE),LEN(VLOOKUP($A187,csapatok!$A:$BL,AD$320,FALSE))-6),'csapat-ranglista'!$A:$FP,AD$321,FALSE)/8,VLOOKUP(VLOOKUP($A187,csapatok!$A:$BL,AD$320,FALSE),'csapat-ranglista'!$A:$FP,AD$321,FALSE)/4),0)</f>
        <v>0</v>
      </c>
      <c r="AE187" s="223">
        <f>IFERROR(IF(RIGHT(VLOOKUP($A187,csapatok!$A:$BL,AE$320,FALSE),5)="Csere",VLOOKUP(LEFT(VLOOKUP($A187,csapatok!$A:$BL,AE$320,FALSE),LEN(VLOOKUP($A187,csapatok!$A:$BL,AE$320,FALSE))-6),'csapat-ranglista'!$A:$FP,AE$321,FALSE)/8,VLOOKUP(VLOOKUP($A187,csapatok!$A:$BL,AE$320,FALSE),'csapat-ranglista'!$A:$FP,AE$321,FALSE)/4),0)</f>
        <v>0</v>
      </c>
      <c r="AF187" s="223">
        <f>IFERROR(IF(RIGHT(VLOOKUP($A187,csapatok!$A:$BL,AF$320,FALSE),5)="Csere",VLOOKUP(LEFT(VLOOKUP($A187,csapatok!$A:$BL,AF$320,FALSE),LEN(VLOOKUP($A187,csapatok!$A:$BL,AF$320,FALSE))-6),'csapat-ranglista'!$A:$FP,AF$321,FALSE)/8,VLOOKUP(VLOOKUP($A187,csapatok!$A:$BL,AF$320,FALSE),'csapat-ranglista'!$A:$FP,AF$321,FALSE)/4),0)</f>
        <v>0</v>
      </c>
      <c r="AG187" s="223">
        <f>IFERROR(IF(RIGHT(VLOOKUP($A187,csapatok!$A:$BL,AG$320,FALSE),5)="Csere",VLOOKUP(LEFT(VLOOKUP($A187,csapatok!$A:$BL,AG$320,FALSE),LEN(VLOOKUP($A187,csapatok!$A:$BL,AG$320,FALSE))-6),'csapat-ranglista'!$A:$FP,AG$321,FALSE)/8,VLOOKUP(VLOOKUP($A187,csapatok!$A:$BL,AG$320,FALSE),'csapat-ranglista'!$A:$FP,AG$321,FALSE)/4),0)</f>
        <v>0</v>
      </c>
      <c r="AH187" s="223">
        <f>IFERROR(IF(RIGHT(VLOOKUP($A187,csapatok!$A:$BL,AH$320,FALSE),5)="Csere",VLOOKUP(LEFT(VLOOKUP($A187,csapatok!$A:$BL,AH$320,FALSE),LEN(VLOOKUP($A187,csapatok!$A:$BL,AH$320,FALSE))-6),'csapat-ranglista'!$A:$FP,AH$321,FALSE)/8,VLOOKUP(VLOOKUP($A187,csapatok!$A:$BL,AH$320,FALSE),'csapat-ranglista'!$A:$FP,AH$321,FALSE)/4),0)</f>
        <v>0</v>
      </c>
      <c r="AI187" s="223">
        <f>IFERROR(IF(RIGHT(VLOOKUP($A187,csapatok!$A:$BL,AI$320,FALSE),5)="Csere",VLOOKUP(LEFT(VLOOKUP($A187,csapatok!$A:$BL,AI$320,FALSE),LEN(VLOOKUP($A187,csapatok!$A:$BL,AI$320,FALSE))-6),'csapat-ranglista'!$A:$FP,AI$321,FALSE)/8,VLOOKUP(VLOOKUP($A187,csapatok!$A:$BL,AI$320,FALSE),'csapat-ranglista'!$A:$FP,AI$321,FALSE)/4),0)</f>
        <v>0</v>
      </c>
      <c r="AJ187" s="223">
        <f>IFERROR(IF(RIGHT(VLOOKUP($A187,csapatok!$A:$BL,AJ$320,FALSE),5)="Csere",VLOOKUP(LEFT(VLOOKUP($A187,csapatok!$A:$BL,AJ$320,FALSE),LEN(VLOOKUP($A187,csapatok!$A:$BL,AJ$320,FALSE))-6),'csapat-ranglista'!$A:$FP,AJ$321,FALSE)/8,VLOOKUP(VLOOKUP($A187,csapatok!$A:$BL,AJ$320,FALSE),'csapat-ranglista'!$A:$FP,AJ$321,FALSE)/2),0)</f>
        <v>0</v>
      </c>
      <c r="AK187" s="223">
        <f>IFERROR(IF(RIGHT(VLOOKUP($A187,csapatok!$A:$CN,AK$320,FALSE),5)="Csere",VLOOKUP(LEFT(VLOOKUP($A187,csapatok!$A:$CN,AK$320,FALSE),LEN(VLOOKUP($A187,csapatok!$A:$CN,AK$320,FALSE))-6),'csapat-ranglista'!$A:$FP,AK$321,FALSE)/8,VLOOKUP(VLOOKUP($A187,csapatok!$A:$CN,AK$320,FALSE),'csapat-ranglista'!$A:$FP,AK$321,FALSE)/4),0)</f>
        <v>0</v>
      </c>
      <c r="AL187" s="223">
        <f>IFERROR(IF(RIGHT(VLOOKUP($A187,csapatok!$A:$CN,AL$320,FALSE),5)="Csere",VLOOKUP(LEFT(VLOOKUP($A187,csapatok!$A:$CN,AL$320,FALSE),LEN(VLOOKUP($A187,csapatok!$A:$CN,AL$320,FALSE))-6),'csapat-ranglista'!$A:$FP,AL$321,FALSE)/8,VLOOKUP(VLOOKUP($A187,csapatok!$A:$CN,AL$320,FALSE),'csapat-ranglista'!$A:$FP,AL$321,FALSE)/4),0)</f>
        <v>0</v>
      </c>
      <c r="AM187" s="223">
        <f>IFERROR(IF(RIGHT(VLOOKUP($A187,csapatok!$A:$CN,AM$320,FALSE),5)="Csere",VLOOKUP(LEFT(VLOOKUP($A187,csapatok!$A:$CN,AM$320,FALSE),LEN(VLOOKUP($A187,csapatok!$A:$CN,AM$320,FALSE))-6),'csapat-ranglista'!$A:$FP,AM$321,FALSE)/8,VLOOKUP(VLOOKUP($A187,csapatok!$A:$CN,AM$320,FALSE),'csapat-ranglista'!$A:$FP,AM$321,FALSE)/4),0)</f>
        <v>0</v>
      </c>
      <c r="AN187" s="223">
        <f>IFERROR(IF(RIGHT(VLOOKUP($A187,csapatok!$A:$CN,AN$320,FALSE),5)="Csere",VLOOKUP(LEFT(VLOOKUP($A187,csapatok!$A:$CN,AN$320,FALSE),LEN(VLOOKUP($A187,csapatok!$A:$CN,AN$320,FALSE))-6),'csapat-ranglista'!$A:$FP,AN$321,FALSE)/8,VLOOKUP(VLOOKUP($A187,csapatok!$A:$CN,AN$320,FALSE),'csapat-ranglista'!$A:$FP,AN$321,FALSE)/4),0)</f>
        <v>0</v>
      </c>
      <c r="AO187" s="223">
        <f>IFERROR(IF(RIGHT(VLOOKUP($A187,csapatok!$A:$CN,AO$320,FALSE),5)="Csere",VLOOKUP(LEFT(VLOOKUP($A187,csapatok!$A:$CN,AO$320,FALSE),LEN(VLOOKUP($A187,csapatok!$A:$CN,AO$320,FALSE))-6),'csapat-ranglista'!$A:$FP,AO$321,FALSE)/8,VLOOKUP(VLOOKUP($A187,csapatok!$A:$CN,AO$320,FALSE),'csapat-ranglista'!$A:$FP,AO$321,FALSE)/4),0)</f>
        <v>0</v>
      </c>
      <c r="AP187" s="223">
        <f>IFERROR(IF(RIGHT(VLOOKUP($A187,csapatok!$A:$CN,AP$320,FALSE),5)="Csere",VLOOKUP(LEFT(VLOOKUP($A187,csapatok!$A:$CN,AP$320,FALSE),LEN(VLOOKUP($A187,csapatok!$A:$CN,AP$320,FALSE))-6),'csapat-ranglista'!$A:$FP,AP$321,FALSE)/8,VLOOKUP(VLOOKUP($A187,csapatok!$A:$CN,AP$320,FALSE),'csapat-ranglista'!$A:$FP,AP$321,FALSE)/4),0)</f>
        <v>0</v>
      </c>
      <c r="AQ187" s="223">
        <f>IFERROR(IF(RIGHT(VLOOKUP($A187,csapatok!$A:$CN,AQ$320,FALSE),5)="Csere",VLOOKUP(LEFT(VLOOKUP($A187,csapatok!$A:$CN,AQ$320,FALSE),LEN(VLOOKUP($A187,csapatok!$A:$CN,AQ$320,FALSE))-6),'csapat-ranglista'!$A:$FP,AQ$321,FALSE)/8,VLOOKUP(VLOOKUP($A187,csapatok!$A:$CN,AQ$320,FALSE),'csapat-ranglista'!$A:$FP,AQ$321,FALSE)/4),0)</f>
        <v>0</v>
      </c>
      <c r="AR187" s="223">
        <f>IFERROR(IF(RIGHT(VLOOKUP($A187,csapatok!$A:$CN,AR$320,FALSE),5)="Csere",VLOOKUP(LEFT(VLOOKUP($A187,csapatok!$A:$CN,AR$320,FALSE),LEN(VLOOKUP($A187,csapatok!$A:$CN,AR$320,FALSE))-6),'csapat-ranglista'!$A:$FP,AR$321,FALSE)/8,VLOOKUP(VLOOKUP($A187,csapatok!$A:$CN,AR$320,FALSE),'csapat-ranglista'!$A:$FP,AR$321,FALSE)/4),0)</f>
        <v>0</v>
      </c>
      <c r="AS187" s="223">
        <f>IFERROR(IF(RIGHT(VLOOKUP($A187,csapatok!$A:$CN,AS$320,FALSE),5)="Csere",VLOOKUP(LEFT(VLOOKUP($A187,csapatok!$A:$CN,AS$320,FALSE),LEN(VLOOKUP($A187,csapatok!$A:$CN,AS$320,FALSE))-6),'csapat-ranglista'!$A:$FP,AS$321,FALSE)/8,VLOOKUP(VLOOKUP($A187,csapatok!$A:$CN,AS$320,FALSE),'csapat-ranglista'!$A:$FP,AS$321,FALSE)/4),0)</f>
        <v>0</v>
      </c>
      <c r="AT187" s="223">
        <f>IFERROR(IF(RIGHT(VLOOKUP($A187,csapatok!$A:$CN,AT$320,FALSE),5)="Csere",VLOOKUP(LEFT(VLOOKUP($A187,csapatok!$A:$CN,AT$320,FALSE),LEN(VLOOKUP($A187,csapatok!$A:$CN,AT$320,FALSE))-6),'csapat-ranglista'!$A:$FP,AT$321,FALSE)/8,VLOOKUP(VLOOKUP($A187,csapatok!$A:$CN,AT$320,FALSE),'csapat-ranglista'!$A:$FP,AT$321,FALSE)/4),0)</f>
        <v>0</v>
      </c>
      <c r="AU187" s="223">
        <f>IFERROR(IF(RIGHT(VLOOKUP($A187,csapatok!$A:$CN,AU$320,FALSE),5)="Csere",VLOOKUP(LEFT(VLOOKUP($A187,csapatok!$A:$CN,AU$320,FALSE),LEN(VLOOKUP($A187,csapatok!$A:$CN,AU$320,FALSE))-6),'csapat-ranglista'!$A:$FP,AU$321,FALSE)/8,VLOOKUP(VLOOKUP($A187,csapatok!$A:$CN,AU$320,FALSE),'csapat-ranglista'!$A:$FP,AU$321,FALSE)/4),0)</f>
        <v>0</v>
      </c>
      <c r="AV187" s="223">
        <f>IFERROR(IF(RIGHT(VLOOKUP($A187,csapatok!$A:$CN,AV$320,FALSE),5)="Csere",VLOOKUP(LEFT(VLOOKUP($A187,csapatok!$A:$CN,AV$320,FALSE),LEN(VLOOKUP($A187,csapatok!$A:$CN,AV$320,FALSE))-6),'csapat-ranglista'!$A:$FP,AV$321,FALSE)/8,VLOOKUP(VLOOKUP($A187,csapatok!$A:$CN,AV$320,FALSE),'csapat-ranglista'!$A:$FP,AV$321,FALSE)/4),0)</f>
        <v>0</v>
      </c>
      <c r="AW187" s="223">
        <f>IFERROR(IF(RIGHT(VLOOKUP($A187,csapatok!$A:$CN,AW$320,FALSE),5)="Csere",VLOOKUP(LEFT(VLOOKUP($A187,csapatok!$A:$CN,AW$320,FALSE),LEN(VLOOKUP($A187,csapatok!$A:$CN,AW$320,FALSE))-6),'csapat-ranglista'!$A:$FP,AW$321,FALSE)/8,VLOOKUP(VLOOKUP($A187,csapatok!$A:$CN,AW$320,FALSE),'csapat-ranglista'!$A:$FP,AW$321,FALSE)/4),0)</f>
        <v>0</v>
      </c>
      <c r="AX187" s="223">
        <f>IFERROR(IF(RIGHT(VLOOKUP($A187,csapatok!$A:$CN,AX$320,FALSE),5)="Csere",VLOOKUP(LEFT(VLOOKUP($A187,csapatok!$A:$CN,AX$320,FALSE),LEN(VLOOKUP($A187,csapatok!$A:$CN,AX$320,FALSE))-6),'csapat-ranglista'!$A:$FP,AX$321,FALSE)/8,VLOOKUP(VLOOKUP($A187,csapatok!$A:$CN,AX$320,FALSE),'csapat-ranglista'!$A:$FP,AX$321,FALSE)/4),0)</f>
        <v>0</v>
      </c>
      <c r="AY187" s="223">
        <f>IFERROR(IF(RIGHT(VLOOKUP($A187,csapatok!$A:$NN,AY$320,FALSE),5)="Csere",VLOOKUP(LEFT(VLOOKUP($A187,csapatok!$A:$NN,AY$320,FALSE),LEN(VLOOKUP($A187,csapatok!$A:$NN,AY$320,FALSE))-6),'csapat-ranglista'!$A:$FP,AY$321,FALSE)/8,VLOOKUP(VLOOKUP($A187,csapatok!$A:$NN,AY$320,FALSE),'csapat-ranglista'!$A:$FP,AY$321,FALSE)/4),0)</f>
        <v>0</v>
      </c>
      <c r="AZ187" s="223">
        <f>IFERROR(IF(RIGHT(VLOOKUP($A187,csapatok!$A:$NN,AZ$320,FALSE),5)="Csere",VLOOKUP(LEFT(VLOOKUP($A187,csapatok!$A:$NN,AZ$320,FALSE),LEN(VLOOKUP($A187,csapatok!$A:$NN,AZ$320,FALSE))-6),'csapat-ranglista'!$A:$FP,AZ$321,FALSE)/8,VLOOKUP(VLOOKUP($A187,csapatok!$A:$NN,AZ$320,FALSE),'csapat-ranglista'!$A:$FP,AZ$321,FALSE)/4),0)</f>
        <v>0</v>
      </c>
      <c r="BA187" s="223">
        <f>IFERROR(IF(RIGHT(VLOOKUP($A187,csapatok!$A:$NN,BA$320,FALSE),5)="Csere",VLOOKUP(LEFT(VLOOKUP($A187,csapatok!$A:$NN,BA$320,FALSE),LEN(VLOOKUP($A187,csapatok!$A:$NN,BA$320,FALSE))-6),'csapat-ranglista'!$A:$FP,BA$321,FALSE)/8,VLOOKUP(VLOOKUP($A187,csapatok!$A:$NN,BA$320,FALSE),'csapat-ranglista'!$A:$FP,BA$321,FALSE)/4),0)</f>
        <v>0</v>
      </c>
      <c r="BB187" s="223">
        <f>IFERROR(IF(RIGHT(VLOOKUP($A187,csapatok!$A:$NN,BB$320,FALSE),5)="Csere",VLOOKUP(LEFT(VLOOKUP($A187,csapatok!$A:$NN,BB$320,FALSE),LEN(VLOOKUP($A187,csapatok!$A:$NN,BB$320,FALSE))-6),'csapat-ranglista'!$A:$FP,BB$321,FALSE)/8,VLOOKUP(VLOOKUP($A187,csapatok!$A:$NN,BB$320,FALSE),'csapat-ranglista'!$A:$FP,BB$321,FALSE)/4),0)</f>
        <v>0</v>
      </c>
      <c r="BC187" s="224">
        <f>versenyek!$ES$11*IFERROR(VLOOKUP(VLOOKUP($A187,versenyek!ER:ET,3,FALSE),szabalyok!$A$16:$B$23,2,FALSE)/4,0)</f>
        <v>0</v>
      </c>
      <c r="BD187" s="224">
        <f>versenyek!$EV$11*IFERROR(VLOOKUP(VLOOKUP($A187,versenyek!EU:EW,3,FALSE),szabalyok!$A$16:$B$23,2,FALSE)/4,0)</f>
        <v>0</v>
      </c>
      <c r="BE187" s="223">
        <f>IFERROR(IF(RIGHT(VLOOKUP($A187,csapatok!$A:$NN,BE$320,FALSE),5)="Csere",VLOOKUP(LEFT(VLOOKUP($A187,csapatok!$A:$NN,BE$320,FALSE),LEN(VLOOKUP($A187,csapatok!$A:$NN,BE$320,FALSE))-6),'csapat-ranglista'!$A:$FP,BE$321,FALSE)/8,VLOOKUP(VLOOKUP($A187,csapatok!$A:$NN,BE$320,FALSE),'csapat-ranglista'!$A:$FP,BE$321,FALSE)/4),0)</f>
        <v>0</v>
      </c>
      <c r="BF187" s="223">
        <f>IFERROR(IF(RIGHT(VLOOKUP($A187,csapatok!$A:$NN,BF$320,FALSE),5)="Csere",VLOOKUP(LEFT(VLOOKUP($A187,csapatok!$A:$NN,BF$320,FALSE),LEN(VLOOKUP($A187,csapatok!$A:$NN,BF$320,FALSE))-6),'csapat-ranglista'!$A:$FP,BF$321,FALSE)/8,VLOOKUP(VLOOKUP($A187,csapatok!$A:$NN,BF$320,FALSE),'csapat-ranglista'!$A:$FP,BF$321,FALSE)/4),0)</f>
        <v>0</v>
      </c>
      <c r="BG187" s="223">
        <f>IFERROR(IF(RIGHT(VLOOKUP($A187,csapatok!$A:$NN,BG$320,FALSE),5)="Csere",VLOOKUP(LEFT(VLOOKUP($A187,csapatok!$A:$NN,BG$320,FALSE),LEN(VLOOKUP($A187,csapatok!$A:$NN,BG$320,FALSE))-6),'csapat-ranglista'!$A:$FP,BG$321,FALSE)/8,VLOOKUP(VLOOKUP($A187,csapatok!$A:$NN,BG$320,FALSE),'csapat-ranglista'!$A:$FP,BG$321,FALSE)/4),0)</f>
        <v>0</v>
      </c>
      <c r="BH187" s="223">
        <f>IFERROR(IF(RIGHT(VLOOKUP($A187,csapatok!$A:$NN,BH$320,FALSE),5)="Csere",VLOOKUP(LEFT(VLOOKUP($A187,csapatok!$A:$NN,BH$320,FALSE),LEN(VLOOKUP($A187,csapatok!$A:$NN,BH$320,FALSE))-6),'csapat-ranglista'!$A:$FP,BH$321,FALSE)/8,VLOOKUP(VLOOKUP($A187,csapatok!$A:$NN,BH$320,FALSE),'csapat-ranglista'!$A:$FP,BH$321,FALSE)/4),0)</f>
        <v>0</v>
      </c>
      <c r="BI187" s="223">
        <f>IFERROR(IF(RIGHT(VLOOKUP($A187,csapatok!$A:$NN,BI$320,FALSE),5)="Csere",VLOOKUP(LEFT(VLOOKUP($A187,csapatok!$A:$NN,BI$320,FALSE),LEN(VLOOKUP($A187,csapatok!$A:$NN,BI$320,FALSE))-6),'csapat-ranglista'!$A:$FP,BI$321,FALSE)/8,VLOOKUP(VLOOKUP($A187,csapatok!$A:$NN,BI$320,FALSE),'csapat-ranglista'!$A:$FP,BI$321,FALSE)/4),0)</f>
        <v>0</v>
      </c>
      <c r="BJ187" s="223">
        <f>IFERROR(IF(RIGHT(VLOOKUP($A187,csapatok!$A:$NN,BJ$320,FALSE),5)="Csere",VLOOKUP(LEFT(VLOOKUP($A187,csapatok!$A:$NN,BJ$320,FALSE),LEN(VLOOKUP($A187,csapatok!$A:$NN,BJ$320,FALSE))-6),'csapat-ranglista'!$A:$FP,BJ$321,FALSE)/8,VLOOKUP(VLOOKUP($A187,csapatok!$A:$NN,BJ$320,FALSE),'csapat-ranglista'!$A:$FP,BJ$321,FALSE)/4),0)</f>
        <v>0</v>
      </c>
      <c r="BK187" s="223">
        <f>IFERROR(IF(RIGHT(VLOOKUP($A187,csapatok!$A:$NN,BK$320,FALSE),5)="Csere",VLOOKUP(LEFT(VLOOKUP($A187,csapatok!$A:$NN,BK$320,FALSE),LEN(VLOOKUP($A187,csapatok!$A:$NN,BK$320,FALSE))-6),'csapat-ranglista'!$A:$FP,BK$321,FALSE)/8,VLOOKUP(VLOOKUP($A187,csapatok!$A:$NN,BK$320,FALSE),'csapat-ranglista'!$A:$FP,BK$321,FALSE)/4),0)</f>
        <v>0</v>
      </c>
      <c r="BL187" s="223">
        <f>IFERROR(IF(RIGHT(VLOOKUP($A187,csapatok!$A:$NN,BL$320,FALSE),5)="Csere",VLOOKUP(LEFT(VLOOKUP($A187,csapatok!$A:$NN,BL$320,FALSE),LEN(VLOOKUP($A187,csapatok!$A:$NN,BL$320,FALSE))-6),'csapat-ranglista'!$A:$FP,BL$321,FALSE)/8,VLOOKUP(VLOOKUP($A187,csapatok!$A:$NN,BL$320,FALSE),'csapat-ranglista'!$A:$FP,BL$321,FALSE)/4),0)</f>
        <v>0</v>
      </c>
      <c r="BM187" s="223">
        <f>IFERROR(IF(RIGHT(VLOOKUP($A187,csapatok!$A:$NN,BM$320,FALSE),5)="Csere",VLOOKUP(LEFT(VLOOKUP($A187,csapatok!$A:$NN,BM$320,FALSE),LEN(VLOOKUP($A187,csapatok!$A:$NN,BM$320,FALSE))-6),'csapat-ranglista'!$A:$FP,BM$321,FALSE)/8,VLOOKUP(VLOOKUP($A187,csapatok!$A:$NN,BM$320,FALSE),'csapat-ranglista'!$A:$FP,BM$321,FALSE)/4),0)</f>
        <v>0</v>
      </c>
      <c r="BN187" s="223">
        <f>IFERROR(IF(RIGHT(VLOOKUP($A187,csapatok!$A:$NN,BN$320,FALSE),5)="Csere",VLOOKUP(LEFT(VLOOKUP($A187,csapatok!$A:$NN,BN$320,FALSE),LEN(VLOOKUP($A187,csapatok!$A:$NN,BN$320,FALSE))-6),'csapat-ranglista'!$A:$FP,BN$321,FALSE)/8,VLOOKUP(VLOOKUP($A187,csapatok!$A:$NN,BN$320,FALSE),'csapat-ranglista'!$A:$FP,BN$321,FALSE)/4),0)</f>
        <v>0</v>
      </c>
      <c r="BO187" s="223">
        <f>IFERROR(IF(RIGHT(VLOOKUP($A187,csapatok!$A:$NN,BO$320,FALSE),5)="Csere",VLOOKUP(LEFT(VLOOKUP($A187,csapatok!$A:$NN,BO$320,FALSE),LEN(VLOOKUP($A187,csapatok!$A:$NN,BO$320,FALSE))-6),'csapat-ranglista'!$A:$FP,BO$321,FALSE)/8,VLOOKUP(VLOOKUP($A187,csapatok!$A:$NN,BO$320,FALSE),'csapat-ranglista'!$A:$FP,BO$321,FALSE)/4),0)</f>
        <v>0</v>
      </c>
      <c r="BP187" s="223">
        <f>IFERROR(IF(RIGHT(VLOOKUP($A187,csapatok!$A:$NN,BP$320,FALSE),5)="Csere",VLOOKUP(LEFT(VLOOKUP($A187,csapatok!$A:$NN,BP$320,FALSE),LEN(VLOOKUP($A187,csapatok!$A:$NN,BP$320,FALSE))-6),'csapat-ranglista'!$A:$FP,BP$321,FALSE)/8,VLOOKUP(VLOOKUP($A187,csapatok!$A:$NN,BP$320,FALSE),'csapat-ranglista'!$A:$FP,BP$321,FALSE)/4),0)</f>
        <v>0</v>
      </c>
      <c r="BQ187" s="223">
        <f>IFERROR(IF(RIGHT(VLOOKUP($A187,csapatok!$A:$NN,BQ$320,FALSE),5)="Csere",VLOOKUP(LEFT(VLOOKUP($A187,csapatok!$A:$NN,BQ$320,FALSE),LEN(VLOOKUP($A187,csapatok!$A:$NN,BQ$320,FALSE))-6),'csapat-ranglista'!$A:$FP,BQ$321,FALSE)/8,VLOOKUP(VLOOKUP($A187,csapatok!$A:$NN,BQ$320,FALSE),'csapat-ranglista'!$A:$FP,BQ$321,FALSE)/4),0)</f>
        <v>0</v>
      </c>
      <c r="BR187" s="223">
        <f>IFERROR(IF(RIGHT(VLOOKUP($A187,csapatok!$A:$NN,BR$320,FALSE),5)="Csere",VLOOKUP(LEFT(VLOOKUP($A187,csapatok!$A:$NN,BR$320,FALSE),LEN(VLOOKUP($A187,csapatok!$A:$NN,BR$320,FALSE))-6),'csapat-ranglista'!$A:$FP,BR$321,FALSE)/8,VLOOKUP(VLOOKUP($A187,csapatok!$A:$NN,BR$320,FALSE),'csapat-ranglista'!$A:$FP,BR$321,FALSE)/4),0)</f>
        <v>0</v>
      </c>
      <c r="BS187" s="223">
        <f>IFERROR(IF(RIGHT(VLOOKUP($A187,csapatok!$A:$NN,BS$320,FALSE),5)="Csere",VLOOKUP(LEFT(VLOOKUP($A187,csapatok!$A:$NN,BS$320,FALSE),LEN(VLOOKUP($A187,csapatok!$A:$NN,BS$320,FALSE))-6),'csapat-ranglista'!$A:$FP,BS$321,FALSE)/8,VLOOKUP(VLOOKUP($A187,csapatok!$A:$NN,BS$320,FALSE),'csapat-ranglista'!$A:$FP,BS$321,FALSE)/4),0)</f>
        <v>0</v>
      </c>
      <c r="BT187" s="223">
        <f>IFERROR(IF(RIGHT(VLOOKUP($A187,csapatok!$A:$NN,BT$320,FALSE),5)="Csere",VLOOKUP(LEFT(VLOOKUP($A187,csapatok!$A:$NN,BT$320,FALSE),LEN(VLOOKUP($A187,csapatok!$A:$NN,BT$320,FALSE))-6),'csapat-ranglista'!$A:$FP,BT$321,FALSE)/8,VLOOKUP(VLOOKUP($A187,csapatok!$A:$NN,BT$320,FALSE),'csapat-ranglista'!$A:$FP,BT$321,FALSE)/4),0)</f>
        <v>0</v>
      </c>
      <c r="BU187" s="223">
        <f>IFERROR(IF(RIGHT(VLOOKUP($A187,csapatok!$A:$NN,BU$320,FALSE),5)="Csere",VLOOKUP(LEFT(VLOOKUP($A187,csapatok!$A:$NN,BU$320,FALSE),LEN(VLOOKUP($A187,csapatok!$A:$NN,BU$320,FALSE))-6),'csapat-ranglista'!$A:$FP,BU$321,FALSE)/8,VLOOKUP(VLOOKUP($A187,csapatok!$A:$NN,BU$320,FALSE),'csapat-ranglista'!$A:$FP,BU$321,FALSE)/4),0)</f>
        <v>0</v>
      </c>
      <c r="BV187" s="223">
        <f>IFERROR(IF(RIGHT(VLOOKUP($A187,csapatok!$A:$NN,BV$320,FALSE),5)="Csere",VLOOKUP(LEFT(VLOOKUP($A187,csapatok!$A:$NN,BV$320,FALSE),LEN(VLOOKUP($A187,csapatok!$A:$NN,BV$320,FALSE))-6),'csapat-ranglista'!$A:$FP,BV$321,FALSE)/8,VLOOKUP(VLOOKUP($A187,csapatok!$A:$NN,BV$320,FALSE),'csapat-ranglista'!$A:$FP,BV$321,FALSE)/4),0)</f>
        <v>0</v>
      </c>
      <c r="BW187" s="223">
        <f>IFERROR(IF(RIGHT(VLOOKUP($A187,csapatok!$A:$NN,BW$320,FALSE),5)="Csere",VLOOKUP(LEFT(VLOOKUP($A187,csapatok!$A:$NN,BW$320,FALSE),LEN(VLOOKUP($A187,csapatok!$A:$NN,BW$320,FALSE))-6),'csapat-ranglista'!$A:$FP,BW$321,FALSE)/8,VLOOKUP(VLOOKUP($A187,csapatok!$A:$NN,BW$320,FALSE),'csapat-ranglista'!$A:$FP,BW$321,FALSE)/4),0)</f>
        <v>0</v>
      </c>
      <c r="BX187" s="223">
        <f>IFERROR(IF(RIGHT(VLOOKUP($A187,csapatok!$A:$NN,BX$320,FALSE),5)="Csere",VLOOKUP(LEFT(VLOOKUP($A187,csapatok!$A:$NN,BX$320,FALSE),LEN(VLOOKUP($A187,csapatok!$A:$NN,BX$320,FALSE))-6),'csapat-ranglista'!$A:$FP,BX$321,FALSE)/8,VLOOKUP(VLOOKUP($A187,csapatok!$A:$NN,BX$320,FALSE),'csapat-ranglista'!$A:$FP,BX$321,FALSE)/4),0)</f>
        <v>0</v>
      </c>
      <c r="BY187" s="223">
        <f>IFERROR(IF(RIGHT(VLOOKUP($A187,csapatok!$A:$NN,BY$320,FALSE),5)="Csere",VLOOKUP(LEFT(VLOOKUP($A187,csapatok!$A:$NN,BY$320,FALSE),LEN(VLOOKUP($A187,csapatok!$A:$NN,BY$320,FALSE))-6),'csapat-ranglista'!$A:$FP,BY$321,FALSE)/8,VLOOKUP(VLOOKUP($A187,csapatok!$A:$NN,BY$320,FALSE),'csapat-ranglista'!$A:$FP,BY$321,FALSE)/4),0)</f>
        <v>0</v>
      </c>
      <c r="BZ187" s="223">
        <f>IFERROR(IF(RIGHT(VLOOKUP($A187,csapatok!$A:$NN,BZ$320,FALSE),5)="Csere",VLOOKUP(LEFT(VLOOKUP($A187,csapatok!$A:$NN,BZ$320,FALSE),LEN(VLOOKUP($A187,csapatok!$A:$NN,BZ$320,FALSE))-6),'csapat-ranglista'!$A:$FP,BZ$321,FALSE)/8,VLOOKUP(VLOOKUP($A187,csapatok!$A:$NN,BZ$320,FALSE),'csapat-ranglista'!$A:$FP,BZ$321,FALSE)/4),0)</f>
        <v>0</v>
      </c>
      <c r="CA187" s="223">
        <f>IFERROR(IF(RIGHT(VLOOKUP($A187,csapatok!$A:$NN,CA$320,FALSE),5)="Csere",VLOOKUP(LEFT(VLOOKUP($A187,csapatok!$A:$NN,CA$320,FALSE),LEN(VLOOKUP($A187,csapatok!$A:$NN,CA$320,FALSE))-6),'csapat-ranglista'!$A:$FP,CA$321,FALSE)/8,VLOOKUP(VLOOKUP($A187,csapatok!$A:$NN,CA$320,FALSE),'csapat-ranglista'!$A:$FP,CA$321,FALSE)/4),0)</f>
        <v>0</v>
      </c>
      <c r="CB187" s="223">
        <f>IFERROR(IF(RIGHT(VLOOKUP($A187,csapatok!$A:$NN,CB$320,FALSE),5)="Csere",VLOOKUP(LEFT(VLOOKUP($A187,csapatok!$A:$NN,CB$320,FALSE),LEN(VLOOKUP($A187,csapatok!$A:$NN,CB$320,FALSE))-6),'csapat-ranglista'!$A:$FP,CB$321,FALSE)/8,VLOOKUP(VLOOKUP($A187,csapatok!$A:$NN,CB$320,FALSE),'csapat-ranglista'!$A:$FP,CB$321,FALSE)/4),0)</f>
        <v>0</v>
      </c>
      <c r="CC187" s="223">
        <f>IFERROR(IF(RIGHT(VLOOKUP($A187,csapatok!$A:$NN,CC$320,FALSE),5)="Csere",VLOOKUP(LEFT(VLOOKUP($A187,csapatok!$A:$NN,CC$320,FALSE),LEN(VLOOKUP($A187,csapatok!$A:$NN,CC$320,FALSE))-6),'csapat-ranglista'!$A:$FP,CC$321,FALSE)/8,VLOOKUP(VLOOKUP($A187,csapatok!$A:$NN,CC$320,FALSE),'csapat-ranglista'!$A:$FP,CC$321,FALSE)/4),0)</f>
        <v>0</v>
      </c>
      <c r="CD187" s="223">
        <f>IFERROR(IF(RIGHT(VLOOKUP($A187,csapatok!$A:$NN,CD$320,FALSE),5)="Csere",VLOOKUP(LEFT(VLOOKUP($A187,csapatok!$A:$NN,CD$320,FALSE),LEN(VLOOKUP($A187,csapatok!$A:$NN,CD$320,FALSE))-6),'csapat-ranglista'!$A:$FP,CD$321,FALSE)/8,VLOOKUP(VLOOKUP($A187,csapatok!$A:$NN,CD$320,FALSE),'csapat-ranglista'!$A:$FP,CD$321,FALSE)/4),0)</f>
        <v>0</v>
      </c>
      <c r="CE187" s="223">
        <f>IFERROR(IF(RIGHT(VLOOKUP($A187,csapatok!$A:$NN,CE$320,FALSE),5)="Csere",VLOOKUP(LEFT(VLOOKUP($A187,csapatok!$A:$NN,CE$320,FALSE),LEN(VLOOKUP($A187,csapatok!$A:$NN,CE$320,FALSE))-6),'csapat-ranglista'!$A:$FP,CE$321,FALSE)/8,VLOOKUP(VLOOKUP($A187,csapatok!$A:$NN,CE$320,FALSE),'csapat-ranglista'!$A:$FP,CE$321,FALSE)/4),0)</f>
        <v>0</v>
      </c>
      <c r="CF187" s="223">
        <f>IFERROR(IF(RIGHT(VLOOKUP($A187,csapatok!$A:$NN,CF$320,FALSE),5)="Csere",VLOOKUP(LEFT(VLOOKUP($A187,csapatok!$A:$NN,CF$320,FALSE),LEN(VLOOKUP($A187,csapatok!$A:$NN,CF$320,FALSE))-6),'csapat-ranglista'!$A:$FP,CF$321,FALSE)/8,VLOOKUP(VLOOKUP($A187,csapatok!$A:$NN,CF$320,FALSE),'csapat-ranglista'!$A:$FP,CF$321,FALSE)/4),0)</f>
        <v>0</v>
      </c>
      <c r="CG187" s="223">
        <f>IFERROR(IF(RIGHT(VLOOKUP($A187,csapatok!$A:$NN,CG$320,FALSE),5)="Csere",VLOOKUP(LEFT(VLOOKUP($A187,csapatok!$A:$NN,CG$320,FALSE),LEN(VLOOKUP($A187,csapatok!$A:$NN,CG$320,FALSE))-6),'csapat-ranglista'!$A:$FP,CG$321,FALSE)/8,VLOOKUP(VLOOKUP($A187,csapatok!$A:$NN,CG$320,FALSE),'csapat-ranglista'!$A:$FP,CG$321,FALSE)/4),0)</f>
        <v>0</v>
      </c>
      <c r="CH187" s="223">
        <f>IFERROR(IF(RIGHT(VLOOKUP($A187,csapatok!$A:$NN,CH$320,FALSE),5)="Csere",VLOOKUP(LEFT(VLOOKUP($A187,csapatok!$A:$NN,CH$320,FALSE),LEN(VLOOKUP($A187,csapatok!$A:$NN,CH$320,FALSE))-6),'csapat-ranglista'!$A:$FP,CH$321,FALSE)/8,VLOOKUP(VLOOKUP($A187,csapatok!$A:$NN,CH$320,FALSE),'csapat-ranglista'!$A:$FP,CH$321,FALSE)/4),0)</f>
        <v>0</v>
      </c>
      <c r="CI187" s="223">
        <f>IFERROR(IF(RIGHT(VLOOKUP($A187,csapatok!$A:$NN,CI$320,FALSE),5)="Csere",VLOOKUP(LEFT(VLOOKUP($A187,csapatok!$A:$NN,CI$320,FALSE),LEN(VLOOKUP($A187,csapatok!$A:$NN,CI$320,FALSE))-6),'csapat-ranglista'!$A:$FP,CI$321,FALSE)/8,VLOOKUP(VLOOKUP($A187,csapatok!$A:$NN,CI$320,FALSE),'csapat-ranglista'!$A:$FP,CI$321,FALSE)/4),0)</f>
        <v>0</v>
      </c>
      <c r="CJ187" s="224">
        <f>versenyek!$IQ$11*IFERROR(VLOOKUP(VLOOKUP($A187,versenyek!IP:IR,3,FALSE),szabalyok!$A$16:$B$23,2,FALSE)/4,0)</f>
        <v>0</v>
      </c>
      <c r="CK187" s="224">
        <f>versenyek!$IT$11*IFERROR(VLOOKUP(VLOOKUP($A187,versenyek!IS:IU,3,FALSE),szabalyok!$A$16:$B$23,2,FALSE)/4,0)</f>
        <v>0</v>
      </c>
      <c r="CL187" s="223">
        <f>IFERROR(IF(RIGHT(VLOOKUP($A187,csapatok!$A:$NN,CL$320,FALSE),5)="Csere",VLOOKUP(LEFT(VLOOKUP($A187,csapatok!$A:$NN,CL$320,FALSE),LEN(VLOOKUP($A187,csapatok!$A:$NN,CL$320,FALSE))-6),'csapat-ranglista'!$A:$FP,CL$321,FALSE)/8,VLOOKUP(VLOOKUP($A187,csapatok!$A:$NN,CL$320,FALSE),'csapat-ranglista'!$A:$FP,CL$321,FALSE)/4),0)</f>
        <v>0</v>
      </c>
      <c r="CM187" s="223">
        <f>IFERROR(IF(RIGHT(VLOOKUP($A187,csapatok!$A:$NN,CM$320,FALSE),5)="Csere",VLOOKUP(LEFT(VLOOKUP($A187,csapatok!$A:$NN,CM$320,FALSE),LEN(VLOOKUP($A187,csapatok!$A:$NN,CM$320,FALSE))-6),'csapat-ranglista'!$A:$FP,CM$321,FALSE)/8,VLOOKUP(VLOOKUP($A187,csapatok!$A:$NN,CM$320,FALSE),'csapat-ranglista'!$A:$FP,CM$321,FALSE)/4),0)</f>
        <v>0</v>
      </c>
      <c r="CN187" s="223">
        <f>IFERROR(IF(RIGHT(VLOOKUP($A187,csapatok!$A:$NN,CN$320,FALSE),5)="Csere",VLOOKUP(LEFT(VLOOKUP($A187,csapatok!$A:$NN,CN$320,FALSE),LEN(VLOOKUP($A187,csapatok!$A:$NN,CN$320,FALSE))-6),'csapat-ranglista'!$A:$FP,CN$321,FALSE)/8,VLOOKUP(VLOOKUP($A187,csapatok!$A:$NN,CN$320,FALSE),'csapat-ranglista'!$A:$FP,CN$321,FALSE)/4),0)</f>
        <v>0</v>
      </c>
      <c r="CO187" s="223">
        <f>IFERROR(IF(RIGHT(VLOOKUP($A187,csapatok!$A:$NN,CO$320,FALSE),5)="Csere",VLOOKUP(LEFT(VLOOKUP($A187,csapatok!$A:$NN,CO$320,FALSE),LEN(VLOOKUP($A187,csapatok!$A:$NN,CO$320,FALSE))-6),'csapat-ranglista'!$A:$FP,CO$321,FALSE)/8,VLOOKUP(VLOOKUP($A187,csapatok!$A:$NN,CO$320,FALSE),'csapat-ranglista'!$A:$FP,CO$321,FALSE)/4),0)</f>
        <v>0</v>
      </c>
      <c r="CP187" s="223">
        <f>IFERROR(IF(RIGHT(VLOOKUP($A187,csapatok!$A:$NN,CP$320,FALSE),5)="Csere",VLOOKUP(LEFT(VLOOKUP($A187,csapatok!$A:$NN,CP$320,FALSE),LEN(VLOOKUP($A187,csapatok!$A:$NN,CP$320,FALSE))-6),'csapat-ranglista'!$A:$FP,CP$321,FALSE)/8,VLOOKUP(VLOOKUP($A187,csapatok!$A:$NN,CP$320,FALSE),'csapat-ranglista'!$A:$FP,CP$321,FALSE)/4),0)</f>
        <v>0</v>
      </c>
      <c r="CQ187" s="223">
        <f>IFERROR(IF(RIGHT(VLOOKUP($A187,csapatok!$A:$NN,CQ$320,FALSE),5)="Csere",VLOOKUP(LEFT(VLOOKUP($A187,csapatok!$A:$NN,CQ$320,FALSE),LEN(VLOOKUP($A187,csapatok!$A:$NN,CQ$320,FALSE))-6),'csapat-ranglista'!$A:$FP,CQ$321,FALSE)/8,VLOOKUP(VLOOKUP($A187,csapatok!$A:$NN,CQ$320,FALSE),'csapat-ranglista'!$A:$FP,CQ$321,FALSE)/4),0)</f>
        <v>0</v>
      </c>
      <c r="CR187" s="223">
        <f>IFERROR(IF(RIGHT(VLOOKUP($A187,csapatok!$A:$NN,CR$320,FALSE),5)="Csere",VLOOKUP(LEFT(VLOOKUP($A187,csapatok!$A:$NN,CR$320,FALSE),LEN(VLOOKUP($A187,csapatok!$A:$NN,CR$320,FALSE))-6),'csapat-ranglista'!$A:$FP,CR$321,FALSE)/8,VLOOKUP(VLOOKUP($A187,csapatok!$A:$NN,CR$320,FALSE),'csapat-ranglista'!$A:$FP,CR$321,FALSE)/4),0)</f>
        <v>0</v>
      </c>
      <c r="CS187" s="223">
        <f>IFERROR(IF(RIGHT(VLOOKUP($A187,csapatok!$A:$NN,CS$320,FALSE),5)="Csere",VLOOKUP(LEFT(VLOOKUP($A187,csapatok!$A:$NN,CS$320,FALSE),LEN(VLOOKUP($A187,csapatok!$A:$NN,CS$320,FALSE))-6),'csapat-ranglista'!$A:$FP,CS$321,FALSE)/8,VLOOKUP(VLOOKUP($A187,csapatok!$A:$NN,CS$320,FALSE),'csapat-ranglista'!$A:$FP,CS$321,FALSE)/4),0)</f>
        <v>0</v>
      </c>
      <c r="CT187" s="223">
        <f>IFERROR(IF(RIGHT(VLOOKUP($A187,csapatok!$A:$NN,CT$320,FALSE),5)="Csere",VLOOKUP(LEFT(VLOOKUP($A187,csapatok!$A:$NN,CT$320,FALSE),LEN(VLOOKUP($A187,csapatok!$A:$NN,CT$320,FALSE))-6),'csapat-ranglista'!$A:$FP,CT$321,FALSE)/8,VLOOKUP(VLOOKUP($A187,csapatok!$A:$NN,CT$320,FALSE),'csapat-ranglista'!$A:$FP,CT$321,FALSE)/4),0)</f>
        <v>0</v>
      </c>
      <c r="CU187" s="223">
        <f>IFERROR(IF(RIGHT(VLOOKUP($A187,csapatok!$A:$NN,CU$320,FALSE),5)="Csere",VLOOKUP(LEFT(VLOOKUP($A187,csapatok!$A:$NN,CU$320,FALSE),LEN(VLOOKUP($A187,csapatok!$A:$NN,CU$320,FALSE))-6),'csapat-ranglista'!$A:$FP,CU$321,FALSE)/8,VLOOKUP(VLOOKUP($A187,csapatok!$A:$NN,CU$320,FALSE),'csapat-ranglista'!$A:$FP,CU$321,FALSE)/4),0)</f>
        <v>0</v>
      </c>
      <c r="CV187" s="223">
        <f>IFERROR(IF(RIGHT(VLOOKUP($A187,csapatok!$A:$NN,CV$320,FALSE),5)="Csere",VLOOKUP(LEFT(VLOOKUP($A187,csapatok!$A:$NN,CV$320,FALSE),LEN(VLOOKUP($A187,csapatok!$A:$NN,CV$320,FALSE))-6),'csapat-ranglista'!$A:$FP,CV$321,FALSE)/8,VLOOKUP(VLOOKUP($A187,csapatok!$A:$NN,CV$320,FALSE),'csapat-ranglista'!$A:$FP,CV$321,FALSE)/4),0)</f>
        <v>0</v>
      </c>
      <c r="CW187" s="223">
        <f>IFERROR(IF(RIGHT(VLOOKUP($A187,csapatok!$A:$NN,CW$320,FALSE),5)="Csere",VLOOKUP(LEFT(VLOOKUP($A187,csapatok!$A:$NN,CW$320,FALSE),LEN(VLOOKUP($A187,csapatok!$A:$NN,CW$320,FALSE))-6),'csapat-ranglista'!$A:$FP,CW$321,FALSE)/8,VLOOKUP(VLOOKUP($A187,csapatok!$A:$NN,CW$320,FALSE),'csapat-ranglista'!$A:$FP,CW$321,FALSE)/4),0)</f>
        <v>0</v>
      </c>
      <c r="CX187" s="223">
        <f>IFERROR(IF(RIGHT(VLOOKUP($A187,csapatok!$A:$NN,CX$320,FALSE),5)="Csere",VLOOKUP(LEFT(VLOOKUP($A187,csapatok!$A:$NN,CX$320,FALSE),LEN(VLOOKUP($A187,csapatok!$A:$NN,CX$320,FALSE))-6),'csapat-ranglista'!$A:$FP,CX$321,FALSE)/8,VLOOKUP(VLOOKUP($A187,csapatok!$A:$NN,CX$320,FALSE),'csapat-ranglista'!$A:$FP,CX$321,FALSE)/4),0)</f>
        <v>0</v>
      </c>
      <c r="CY187" s="223">
        <f>IFERROR(IF(RIGHT(VLOOKUP($A187,csapatok!$A:$NN,CY$320,FALSE),5)="Csere",VLOOKUP(LEFT(VLOOKUP($A187,csapatok!$A:$NN,CY$320,FALSE),LEN(VLOOKUP($A187,csapatok!$A:$NN,CY$320,FALSE))-6),'csapat-ranglista'!$A:$FP,CY$321,FALSE)/8,VLOOKUP(VLOOKUP($A187,csapatok!$A:$NN,CY$320,FALSE),'csapat-ranglista'!$A:$FP,CY$321,FALSE)/4),0)</f>
        <v>0</v>
      </c>
      <c r="CZ187" s="223">
        <f>IFERROR(IF(RIGHT(VLOOKUP($A187,csapatok!$A:$NN,CZ$320,FALSE),5)="Csere",VLOOKUP(LEFT(VLOOKUP($A187,csapatok!$A:$NN,CZ$320,FALSE),LEN(VLOOKUP($A187,csapatok!$A:$NN,CZ$320,FALSE))-6),'csapat-ranglista'!$A:$FP,CZ$321,FALSE)/8,VLOOKUP(VLOOKUP($A187,csapatok!$A:$NN,CZ$320,FALSE),'csapat-ranglista'!$A:$FP,CZ$321,FALSE)/4),0)</f>
        <v>0</v>
      </c>
      <c r="DA187" s="223">
        <f>IFERROR(IF(RIGHT(VLOOKUP($A187,csapatok!$A:$NN,DA$320,FALSE),5)="Csere",VLOOKUP(LEFT(VLOOKUP($A187,csapatok!$A:$NN,DA$320,FALSE),LEN(VLOOKUP($A187,csapatok!$A:$NN,DA$320,FALSE))-6),'csapat-ranglista'!$A:$FP,DA$321,FALSE)/8,VLOOKUP(VLOOKUP($A187,csapatok!$A:$NN,DA$320,FALSE),'csapat-ranglista'!$A:$FP,DA$321,FALSE)/4),0)</f>
        <v>0</v>
      </c>
      <c r="DB187" s="223">
        <f>IFERROR(IF(RIGHT(VLOOKUP($A187,csapatok!$A:$NN,DB$320,FALSE),5)="Csere",VLOOKUP(LEFT(VLOOKUP($A187,csapatok!$A:$NN,DB$320,FALSE),LEN(VLOOKUP($A187,csapatok!$A:$NN,DB$320,FALSE))-6),'csapat-ranglista'!$A:$FP,DB$321,FALSE)/8,VLOOKUP(VLOOKUP($A187,csapatok!$A:$NN,DB$320,FALSE),'csapat-ranglista'!$A:$FP,DB$321,FALSE)/4),0)</f>
        <v>0</v>
      </c>
      <c r="DC187" s="223">
        <f>IFERROR(IF(RIGHT(VLOOKUP($A187,csapatok!$A:$NN,DC$320,FALSE),5)="Csere",VLOOKUP(LEFT(VLOOKUP($A187,csapatok!$A:$NN,DC$320,FALSE),LEN(VLOOKUP($A187,csapatok!$A:$NN,DC$320,FALSE))-6),'csapat-ranglista'!$A:$FP,DC$321,FALSE)/8,VLOOKUP(VLOOKUP($A187,csapatok!$A:$NN,DC$320,FALSE),'csapat-ranglista'!$A:$FP,DC$321,FALSE)/4),0)</f>
        <v>0</v>
      </c>
      <c r="DD187" s="223">
        <f>IFERROR(IF(RIGHT(VLOOKUP($A187,csapatok!$A:$NN,DD$320,FALSE),5)="Csere",VLOOKUP(LEFT(VLOOKUP($A187,csapatok!$A:$NN,DD$320,FALSE),LEN(VLOOKUP($A187,csapatok!$A:$NN,DD$320,FALSE))-6),'csapat-ranglista'!$A:$FP,DD$321,FALSE)/8,VLOOKUP(VLOOKUP($A187,csapatok!$A:$NN,DD$320,FALSE),'csapat-ranglista'!$A:$FP,DD$321,FALSE)/4),0)</f>
        <v>0</v>
      </c>
      <c r="DE187" s="223">
        <f>IFERROR(IF(RIGHT(VLOOKUP($A187,csapatok!$A:$NN,DE$320,FALSE),5)="Csere",VLOOKUP(LEFT(VLOOKUP($A187,csapatok!$A:$NN,DE$320,FALSE),LEN(VLOOKUP($A187,csapatok!$A:$NN,DE$320,FALSE))-6),'csapat-ranglista'!$A:$FP,DE$321,FALSE)/8,VLOOKUP(VLOOKUP($A187,csapatok!$A:$NN,DE$320,FALSE),'csapat-ranglista'!$A:$FP,DE$321,FALSE)/4),0)</f>
        <v>0</v>
      </c>
      <c r="DF187" s="223">
        <f>IFERROR(IF(RIGHT(VLOOKUP($A187,csapatok!$A:$NN,DF$320,FALSE),5)="Csere",VLOOKUP(LEFT(VLOOKUP($A187,csapatok!$A:$NN,DF$320,FALSE),LEN(VLOOKUP($A187,csapatok!$A:$NN,DF$320,FALSE))-6),'csapat-ranglista'!$A:$FP,DF$321,FALSE)/8,VLOOKUP(VLOOKUP($A187,csapatok!$A:$NN,DF$320,FALSE),'csapat-ranglista'!$A:$FP,DF$321,FALSE)/4),0)</f>
        <v>0</v>
      </c>
      <c r="DG187" s="223">
        <f>IFERROR(IF(RIGHT(VLOOKUP($A187,csapatok!$A:$NN,DG$320,FALSE),5)="Csere",VLOOKUP(LEFT(VLOOKUP($A187,csapatok!$A:$NN,DG$320,FALSE),LEN(VLOOKUP($A187,csapatok!$A:$NN,DG$320,FALSE))-6),'csapat-ranglista'!$A:$FP,DG$321,FALSE)/8,VLOOKUP(VLOOKUP($A187,csapatok!$A:$NN,DG$320,FALSE),'csapat-ranglista'!$A:$FP,DG$321,FALSE)/4),0)</f>
        <v>0</v>
      </c>
      <c r="DH187" s="223">
        <f>IFERROR(IF(RIGHT(VLOOKUP($A187,csapatok!$A:$NN,DH$320,FALSE),5)="Csere",VLOOKUP(LEFT(VLOOKUP($A187,csapatok!$A:$NN,DH$320,FALSE),LEN(VLOOKUP($A187,csapatok!$A:$NN,DH$320,FALSE))-6),'csapat-ranglista'!$A:$FP,DH$321,FALSE)/8,VLOOKUP(VLOOKUP($A187,csapatok!$A:$NN,DH$320,FALSE),'csapat-ranglista'!$A:$FP,DH$321,FALSE)/4),0)</f>
        <v>0</v>
      </c>
      <c r="DI187" s="223">
        <f>IFERROR(IF(RIGHT(VLOOKUP($A187,csapatok!$A:$NN,DI$320,FALSE),5)="Csere",VLOOKUP(LEFT(VLOOKUP($A187,csapatok!$A:$NN,DI$320,FALSE),LEN(VLOOKUP($A187,csapatok!$A:$NN,DI$320,FALSE))-6),'csapat-ranglista'!$A:$FP,DI$321,FALSE)/8,VLOOKUP(VLOOKUP($A187,csapatok!$A:$NN,DI$320,FALSE),'csapat-ranglista'!$A:$FP,DI$321,FALSE)/4),0)</f>
        <v>0</v>
      </c>
      <c r="DJ187" s="223">
        <f>IFERROR(IF(RIGHT(VLOOKUP($A187,csapatok!$A:$NN,DJ$320,FALSE),5)="Csere",VLOOKUP(LEFT(VLOOKUP($A187,csapatok!$A:$NN,DJ$320,FALSE),LEN(VLOOKUP($A187,csapatok!$A:$NN,DJ$320,FALSE))-6),'csapat-ranglista'!$A:$FP,DJ$321,FALSE)/8,VLOOKUP(VLOOKUP($A187,csapatok!$A:$NN,DJ$320,FALSE),'csapat-ranglista'!$A:$FP,DJ$321,FALSE)/4),0)</f>
        <v>0</v>
      </c>
      <c r="DK187" s="223">
        <f>IFERROR(IF(RIGHT(VLOOKUP($A187,csapatok!$A:$NN,DK$320,FALSE),5)="Csere",VLOOKUP(LEFT(VLOOKUP($A187,csapatok!$A:$NN,DK$320,FALSE),LEN(VLOOKUP($A187,csapatok!$A:$NN,DK$320,FALSE))-6),'csapat-ranglista'!$A:$FP,DK$321,FALSE)/8,VLOOKUP(VLOOKUP($A187,csapatok!$A:$NN,DK$320,FALSE),'csapat-ranglista'!$A:$FP,DK$321,FALSE)/4),0)</f>
        <v>0</v>
      </c>
      <c r="DL187" s="223">
        <f>IFERROR(IF(RIGHT(VLOOKUP($A187,csapatok!$A:$NN,DL$320,FALSE),5)="Csere",VLOOKUP(LEFT(VLOOKUP($A187,csapatok!$A:$NN,DL$320,FALSE),LEN(VLOOKUP($A187,csapatok!$A:$NN,DL$320,FALSE))-6),'csapat-ranglista'!$A:$FP,DL$321,FALSE)/8,VLOOKUP(VLOOKUP($A187,csapatok!$A:$NN,DL$320,FALSE),'csapat-ranglista'!$A:$FP,DL$321,FALSE)/4),0)</f>
        <v>0</v>
      </c>
      <c r="DM187" s="223">
        <f>IFERROR(IF(RIGHT(VLOOKUP($A187,csapatok!$A:$NN,DM$320,FALSE),5)="Csere",VLOOKUP(LEFT(VLOOKUP($A187,csapatok!$A:$NN,DM$320,FALSE),LEN(VLOOKUP($A187,csapatok!$A:$NN,DM$320,FALSE))-6),'csapat-ranglista'!$A:$FP,DM$321,FALSE)/8,VLOOKUP(VLOOKUP($A187,csapatok!$A:$NN,DM$320,FALSE),'csapat-ranglista'!$A:$FP,DM$321,FALSE)/4),0)</f>
        <v>0</v>
      </c>
      <c r="DN187" s="223">
        <f>IFERROR(IF(RIGHT(VLOOKUP($A187,csapatok!$A:$NN,DN$320,FALSE),5)="Csere",VLOOKUP(LEFT(VLOOKUP($A187,csapatok!$A:$NN,DN$320,FALSE),LEN(VLOOKUP($A187,csapatok!$A:$NN,DN$320,FALSE))-6),'csapat-ranglista'!$A:$FP,DN$321,FALSE)/8,VLOOKUP(VLOOKUP($A187,csapatok!$A:$NN,DN$320,FALSE),'csapat-ranglista'!$A:$FP,DN$321,FALSE)/4),0)</f>
        <v>0</v>
      </c>
      <c r="DO187" s="224">
        <f>versenyek!$MF$11*IFERROR(VLOOKUP(VLOOKUP($A187,versenyek!ME:MG,3,FALSE),szabalyok!$A$16:$B$23,2,FALSE)/4,0)</f>
        <v>0</v>
      </c>
      <c r="DP187" s="224">
        <f>versenyek!$MI$11*IFERROR(VLOOKUP(VLOOKUP($A187,versenyek!MH:MJ,3,FALSE),szabalyok!$A$16:$B$23,2,FALSE)/4,0)</f>
        <v>0</v>
      </c>
      <c r="DQ187" s="223">
        <f>IFERROR(IF(RIGHT(VLOOKUP($A187,csapatok!$A:$NN,DQ$320,FALSE),5)="Csere",VLOOKUP(LEFT(VLOOKUP($A187,csapatok!$A:$NN,DQ$320,FALSE),LEN(VLOOKUP($A187,csapatok!$A:$NN,DQ$320,FALSE))-6),'csapat-ranglista'!$A:$FP,DQ$321,FALSE)/8,VLOOKUP(VLOOKUP($A187,csapatok!$A:$NN,DQ$320,FALSE),'csapat-ranglista'!$A:$FP,DQ$321,FALSE)/4),0)</f>
        <v>0</v>
      </c>
      <c r="DR187" s="223">
        <f>IFERROR(IF(RIGHT(VLOOKUP($A187,csapatok!$A:$NN,DR$320,FALSE),5)="Csere",VLOOKUP(LEFT(VLOOKUP($A187,csapatok!$A:$NN,DR$320,FALSE),LEN(VLOOKUP($A187,csapatok!$A:$NN,DR$320,FALSE))-6),'csapat-ranglista'!$A:$FP,DR$321,FALSE)/8,VLOOKUP(VLOOKUP($A187,csapatok!$A:$NN,DR$320,FALSE),'csapat-ranglista'!$A:$FP,DR$321,FALSE)/4),0)</f>
        <v>0</v>
      </c>
      <c r="DS187" s="223">
        <f>IFERROR(IF(RIGHT(VLOOKUP($A187,csapatok!$A:$NN,DS$320,FALSE),5)="Csere",VLOOKUP(LEFT(VLOOKUP($A187,csapatok!$A:$NN,DS$320,FALSE),LEN(VLOOKUP($A187,csapatok!$A:$NN,DS$320,FALSE))-6),'csapat-ranglista'!$A:$FP,DS$321,FALSE)/8,VLOOKUP(VLOOKUP($A187,csapatok!$A:$NN,DS$320,FALSE),'csapat-ranglista'!$A:$FP,DS$321,FALSE)/4),0)</f>
        <v>0</v>
      </c>
      <c r="DT187" s="223">
        <f>IFERROR(IF(RIGHT(VLOOKUP($A187,csapatok!$A:$NN,DT$320,FALSE),5)="Csere",VLOOKUP(LEFT(VLOOKUP($A187,csapatok!$A:$NN,DT$320,FALSE),LEN(VLOOKUP($A187,csapatok!$A:$NN,DT$320,FALSE))-6),'csapat-ranglista'!$A:$FP,DT$321,FALSE)/8,VLOOKUP(VLOOKUP($A187,csapatok!$A:$NN,DT$320,FALSE),'csapat-ranglista'!$A:$FP,DT$321,FALSE)/4),0)</f>
        <v>0</v>
      </c>
      <c r="DU187" s="223">
        <f>IFERROR(IF(RIGHT(VLOOKUP($A187,csapatok!$A:$NN,DU$320,FALSE),5)="Csere",VLOOKUP(LEFT(VLOOKUP($A187,csapatok!$A:$NN,DU$320,FALSE),LEN(VLOOKUP($A187,csapatok!$A:$NN,DU$320,FALSE))-6),'csapat-ranglista'!$A:$FP,DU$321,FALSE)/8,VLOOKUP(VLOOKUP($A187,csapatok!$A:$NN,DU$320,FALSE),'csapat-ranglista'!$A:$FP,DU$321,FALSE)/4),0)</f>
        <v>0</v>
      </c>
      <c r="DV187" s="223">
        <f>IFERROR(IF(RIGHT(VLOOKUP($A187,csapatok!$A:$NN,DV$320,FALSE),5)="Csere",VLOOKUP(LEFT(VLOOKUP($A187,csapatok!$A:$NN,DV$320,FALSE),LEN(VLOOKUP($A187,csapatok!$A:$NN,DV$320,FALSE))-6),'csapat-ranglista'!$A:$FP,DV$321,FALSE)/8,VLOOKUP(VLOOKUP($A187,csapatok!$A:$NN,DV$320,FALSE),'csapat-ranglista'!$A:$FP,DV$321,FALSE)/4),0)</f>
        <v>0</v>
      </c>
      <c r="DW187" s="223">
        <f>IFERROR(IF(RIGHT(VLOOKUP($A187,csapatok!$A:$NN,DW$320,FALSE),5)="Csere",VLOOKUP(LEFT(VLOOKUP($A187,csapatok!$A:$NN,DW$320,FALSE),LEN(VLOOKUP($A187,csapatok!$A:$NN,DW$320,FALSE))-6),'csapat-ranglista'!$A:$FP,DW$321,FALSE)/8,VLOOKUP(VLOOKUP($A187,csapatok!$A:$NN,DW$320,FALSE),'csapat-ranglista'!$A:$FP,DW$321,FALSE)/4),0)</f>
        <v>0</v>
      </c>
      <c r="DX187" s="223">
        <f>IFERROR(IF(RIGHT(VLOOKUP($A187,csapatok!$A:$NN,DX$320,FALSE),5)="Csere",VLOOKUP(LEFT(VLOOKUP($A187,csapatok!$A:$NN,DX$320,FALSE),LEN(VLOOKUP($A187,csapatok!$A:$NN,DX$320,FALSE))-6),'csapat-ranglista'!$A:$FP,DX$321,FALSE)/8,VLOOKUP(VLOOKUP($A187,csapatok!$A:$NN,DX$320,FALSE),'csapat-ranglista'!$A:$FP,DX$321,FALSE)/4),0)</f>
        <v>0</v>
      </c>
      <c r="DY187" s="223">
        <f>IFERROR(IF(RIGHT(VLOOKUP($A187,csapatok!$A:$NN,DY$320,FALSE),5)="Csere",VLOOKUP(LEFT(VLOOKUP($A187,csapatok!$A:$NN,DY$320,FALSE),LEN(VLOOKUP($A187,csapatok!$A:$NN,DY$320,FALSE))-6),'csapat-ranglista'!$A:$FP,DY$321,FALSE)/8,VLOOKUP(VLOOKUP($A187,csapatok!$A:$NN,DY$320,FALSE),'csapat-ranglista'!$A:$FP,DY$321,FALSE)/4),0)</f>
        <v>0</v>
      </c>
      <c r="DZ187" s="223">
        <f>IFERROR(IF(RIGHT(VLOOKUP($A187,csapatok!$A:$NN,DZ$320,FALSE),5)="Csere",VLOOKUP(LEFT(VLOOKUP($A187,csapatok!$A:$NN,DZ$320,FALSE),LEN(VLOOKUP($A187,csapatok!$A:$NN,DZ$320,FALSE))-6),'csapat-ranglista'!$A:$FP,DZ$321,FALSE)/8,VLOOKUP(VLOOKUP($A187,csapatok!$A:$NN,DZ$320,FALSE),'csapat-ranglista'!$A:$FP,DZ$321,FALSE)/4),0)</f>
        <v>0</v>
      </c>
      <c r="EA187" s="223">
        <f>IFERROR(IF(RIGHT(VLOOKUP($A187,csapatok!$A:$NN,EA$320,FALSE),5)="Csere",VLOOKUP(LEFT(VLOOKUP($A187,csapatok!$A:$NN,EA$320,FALSE),LEN(VLOOKUP($A187,csapatok!$A:$NN,EA$320,FALSE))-6),'csapat-ranglista'!$A:$FP,EA$321,FALSE)/8,VLOOKUP(VLOOKUP($A187,csapatok!$A:$NN,EA$320,FALSE),'csapat-ranglista'!$A:$FP,EA$321,FALSE)/4),0)</f>
        <v>0</v>
      </c>
      <c r="EB187" s="223">
        <f>IFERROR(IF(RIGHT(VLOOKUP($A187,csapatok!$A:$NN,EB$320,FALSE),5)="Csere",VLOOKUP(LEFT(VLOOKUP($A187,csapatok!$A:$NN,EB$320,FALSE),LEN(VLOOKUP($A187,csapatok!$A:$NN,EB$320,FALSE))-6),'csapat-ranglista'!$A:$FP,EB$321,FALSE)/8,VLOOKUP(VLOOKUP($A187,csapatok!$A:$NN,EB$320,FALSE),'csapat-ranglista'!$A:$FP,EB$321,FALSE)/4),0)</f>
        <v>0</v>
      </c>
      <c r="EC187" s="223">
        <f>IFERROR(IF(RIGHT(VLOOKUP($A187,csapatok!$A:$NN,EC$320,FALSE),5)="Csere",VLOOKUP(LEFT(VLOOKUP($A187,csapatok!$A:$NN,EC$320,FALSE),LEN(VLOOKUP($A187,csapatok!$A:$NN,EC$320,FALSE))-6),'csapat-ranglista'!$A:$FP,EC$321,FALSE)/8,VLOOKUP(VLOOKUP($A187,csapatok!$A:$NN,EC$320,FALSE),'csapat-ranglista'!$A:$FP,EC$321,FALSE)/4),0)</f>
        <v>0</v>
      </c>
      <c r="ED187" s="223">
        <f>IFERROR(IF(RIGHT(VLOOKUP($A187,csapatok!$A:$NN,ED$320,FALSE),5)="Csere",VLOOKUP(LEFT(VLOOKUP($A187,csapatok!$A:$NN,ED$320,FALSE),LEN(VLOOKUP($A187,csapatok!$A:$NN,ED$320,FALSE))-6),'csapat-ranglista'!$A:$FP,ED$321,FALSE)/8,VLOOKUP(VLOOKUP($A187,csapatok!$A:$NN,ED$320,FALSE),'csapat-ranglista'!$A:$FP,ED$321,FALSE)/4),0)</f>
        <v>0</v>
      </c>
      <c r="EE187" s="223">
        <f>IFERROR(IF(RIGHT(VLOOKUP($A187,csapatok!$A:$NN,EE$320,FALSE),5)="Csere",VLOOKUP(LEFT(VLOOKUP($A187,csapatok!$A:$NN,EE$320,FALSE),LEN(VLOOKUP($A187,csapatok!$A:$NN,EE$320,FALSE))-6),'csapat-ranglista'!$A:$FP,EE$321,FALSE)/8,VLOOKUP(VLOOKUP($A187,csapatok!$A:$NN,EE$320,FALSE),'csapat-ranglista'!$A:$FP,EE$321,FALSE)/4),0)</f>
        <v>0</v>
      </c>
      <c r="EF187" s="223">
        <f>IFERROR(IF(RIGHT(VLOOKUP($A187,csapatok!$A:$NN,EF$320,FALSE),5)="Csere",VLOOKUP(LEFT(VLOOKUP($A187,csapatok!$A:$NN,EF$320,FALSE),LEN(VLOOKUP($A187,csapatok!$A:$NN,EF$320,FALSE))-6),'csapat-ranglista'!$A:$FP,EF$321,FALSE)/8,VLOOKUP(VLOOKUP($A187,csapatok!$A:$NN,EF$320,FALSE),'csapat-ranglista'!$A:$FP,EF$321,FALSE)/4),0)</f>
        <v>0</v>
      </c>
      <c r="EG187" s="223">
        <f>IFERROR(IF(RIGHT(VLOOKUP($A187,csapatok!$A:$NN,EG$320,FALSE),5)="Csere",VLOOKUP(LEFT(VLOOKUP($A187,csapatok!$A:$NN,EG$320,FALSE),LEN(VLOOKUP($A187,csapatok!$A:$NN,EG$320,FALSE))-6),'csapat-ranglista'!$A:$FP,EG$321,FALSE)/8,VLOOKUP(VLOOKUP($A187,csapatok!$A:$NN,EG$320,FALSE),'csapat-ranglista'!$A:$FP,EG$321,FALSE)/4),0)</f>
        <v>0</v>
      </c>
      <c r="EH187" s="223">
        <f>IFERROR(IF(RIGHT(VLOOKUP($A187,csapatok!$A:$NN,EH$320,FALSE),5)="Csere",VLOOKUP(LEFT(VLOOKUP($A187,csapatok!$A:$NN,EH$320,FALSE),LEN(VLOOKUP($A187,csapatok!$A:$NN,EH$320,FALSE))-6),'csapat-ranglista'!$A:$FP,EH$321,FALSE)/8,VLOOKUP(VLOOKUP($A187,csapatok!$A:$NN,EH$320,FALSE),'csapat-ranglista'!$A:$FP,EH$321,FALSE)/4),0)</f>
        <v>0</v>
      </c>
      <c r="EI187" s="223">
        <f>IFERROR(IF(RIGHT(VLOOKUP($A187,csapatok!$A:$NN,EI$320,FALSE),5)="Csere",VLOOKUP(LEFT(VLOOKUP($A187,csapatok!$A:$NN,EI$320,FALSE),LEN(VLOOKUP($A187,csapatok!$A:$NN,EI$320,FALSE))-6),'csapat-ranglista'!$A:$FP,EI$321,FALSE)/8,VLOOKUP(VLOOKUP($A187,csapatok!$A:$NN,EI$320,FALSE),'csapat-ranglista'!$A:$FP,EI$321,FALSE)/4),0)</f>
        <v>0</v>
      </c>
      <c r="EJ187" s="223">
        <f>IFERROR(IF(RIGHT(VLOOKUP($A187,csapatok!$A:$NN,EJ$320,FALSE),5)="Csere",VLOOKUP(LEFT(VLOOKUP($A187,csapatok!$A:$NN,EJ$320,FALSE),LEN(VLOOKUP($A187,csapatok!$A:$NN,EJ$320,FALSE))-6),'csapat-ranglista'!$A:$FP,EJ$321,FALSE)/8,VLOOKUP(VLOOKUP($A187,csapatok!$A:$NN,EJ$320,FALSE),'csapat-ranglista'!$A:$FP,EJ$321,FALSE)/4),0)</f>
        <v>0</v>
      </c>
      <c r="EK187" s="223">
        <f>IFERROR(IF(RIGHT(VLOOKUP($A187,csapatok!$A:$NN,EK$320,FALSE),5)="Csere",VLOOKUP(LEFT(VLOOKUP($A187,csapatok!$A:$NN,EK$320,FALSE),LEN(VLOOKUP($A187,csapatok!$A:$NN,EK$320,FALSE))-6),'csapat-ranglista'!$A:$FP,EK$321,FALSE)/8,VLOOKUP(VLOOKUP($A187,csapatok!$A:$NN,EK$320,FALSE),'csapat-ranglista'!$A:$FP,EK$321,FALSE)/4),0)</f>
        <v>0</v>
      </c>
      <c r="EL187" s="223">
        <f>IFERROR(IF(RIGHT(VLOOKUP($A187,csapatok!$A:$NN,EL$320,FALSE),5)="Csere",VLOOKUP(LEFT(VLOOKUP($A187,csapatok!$A:$NN,EL$320,FALSE),LEN(VLOOKUP($A187,csapatok!$A:$NN,EL$320,FALSE))-6),'csapat-ranglista'!$A:$FP,EL$321,FALSE)/8,VLOOKUP(VLOOKUP($A187,csapatok!$A:$NN,EL$320,FALSE),'csapat-ranglista'!$A:$FP,EL$321,FALSE)/4),0)</f>
        <v>0</v>
      </c>
      <c r="EM187" s="223">
        <f>IFERROR(IF(RIGHT(VLOOKUP($A187,csapatok!$A:$NN,EM$320,FALSE),5)="Csere",VLOOKUP(LEFT(VLOOKUP($A187,csapatok!$A:$NN,EM$320,FALSE),LEN(VLOOKUP($A187,csapatok!$A:$NN,EM$320,FALSE))-6),'csapat-ranglista'!$A:$FP,EM$321,FALSE)/8,VLOOKUP(VLOOKUP($A187,csapatok!$A:$NN,EM$320,FALSE),'csapat-ranglista'!$A:$FP,EM$321,FALSE)/4),0)</f>
        <v>0</v>
      </c>
      <c r="EN187" s="223">
        <f>IFERROR(IF(RIGHT(VLOOKUP($A187,csapatok!$A:$NN,EN$320,FALSE),5)="Csere",VLOOKUP(LEFT(VLOOKUP($A187,csapatok!$A:$NN,EN$320,FALSE),LEN(VLOOKUP($A187,csapatok!$A:$NN,EN$320,FALSE))-6),'csapat-ranglista'!$A:$FP,EN$321,FALSE)/8,VLOOKUP(VLOOKUP($A187,csapatok!$A:$NN,EN$320,FALSE),'csapat-ranglista'!$A:$FP,EN$321,FALSE)/4),0)</f>
        <v>0</v>
      </c>
      <c r="EO187" s="223">
        <f>IFERROR(IF(RIGHT(VLOOKUP($A187,csapatok!$A:$NN,EO$320,FALSE),5)="Csere",VLOOKUP(LEFT(VLOOKUP($A187,csapatok!$A:$NN,EO$320,FALSE),LEN(VLOOKUP($A187,csapatok!$A:$NN,EO$320,FALSE))-6),'csapat-ranglista'!$A:$FP,EO$321,FALSE)/8,VLOOKUP(VLOOKUP($A187,csapatok!$A:$NN,EO$320,FALSE),'csapat-ranglista'!$A:$FP,EO$321,FALSE)/4),0)</f>
        <v>0</v>
      </c>
      <c r="EP187" s="223">
        <f>IFERROR(IF(RIGHT(VLOOKUP($A187,csapatok!$A:$NN,EP$320,FALSE),5)="Csere",VLOOKUP(LEFT(VLOOKUP($A187,csapatok!$A:$NN,EP$320,FALSE),LEN(VLOOKUP($A187,csapatok!$A:$NN,EP$320,FALSE))-6),'csapat-ranglista'!$A:$FP,EP$321,FALSE)/8,VLOOKUP(VLOOKUP($A187,csapatok!$A:$NN,EP$320,FALSE),'csapat-ranglista'!$A:$FP,EP$321,FALSE)/4),0)</f>
        <v>0</v>
      </c>
      <c r="EQ187" s="223">
        <f>IFERROR(IF(RIGHT(VLOOKUP($A187,csapatok!$A:$NN,EQ$320,FALSE),5)="Csere",VLOOKUP(LEFT(VLOOKUP($A187,csapatok!$A:$NN,EQ$320,FALSE),LEN(VLOOKUP($A187,csapatok!$A:$NN,EQ$320,FALSE))-6),'csapat-ranglista'!$A:$FP,EQ$321,FALSE)/8,VLOOKUP(VLOOKUP($A187,csapatok!$A:$NN,EQ$320,FALSE),'csapat-ranglista'!$A:$FP,EQ$321,FALSE)/4),0)</f>
        <v>0</v>
      </c>
      <c r="ER187" s="223">
        <f>IFERROR(IF(RIGHT(VLOOKUP($A187,csapatok!$A:$NN,ER$320,FALSE),5)="Csere",VLOOKUP(LEFT(VLOOKUP($A187,csapatok!$A:$NN,ER$320,FALSE),LEN(VLOOKUP($A187,csapatok!$A:$NN,ER$320,FALSE))-6),'csapat-ranglista'!$A:$FP,ER$321,FALSE)/8,VLOOKUP(VLOOKUP($A187,csapatok!$A:$NN,ER$320,FALSE),'csapat-ranglista'!$A:$FP,ER$321,FALSE)/4),0)</f>
        <v>0</v>
      </c>
      <c r="ES187" s="223">
        <f>IFERROR(IF(RIGHT(VLOOKUP($A187,csapatok!$A:$NN,ES$320,FALSE),5)="Csere",VLOOKUP(LEFT(VLOOKUP($A187,csapatok!$A:$NN,ES$320,FALSE),LEN(VLOOKUP($A187,csapatok!$A:$NN,ES$320,FALSE))-6),'csapat-ranglista'!$A:$FP,ES$321,FALSE)/8,VLOOKUP(VLOOKUP($A187,csapatok!$A:$NN,ES$320,FALSE),'csapat-ranglista'!$A:$FP,ES$321,FALSE)/4),0)</f>
        <v>0</v>
      </c>
      <c r="ET187" s="223">
        <f>IFERROR(IF(RIGHT(VLOOKUP($A187,csapatok!$A:$NN,ET$320,FALSE),5)="Csere",VLOOKUP(LEFT(VLOOKUP($A187,csapatok!$A:$NN,ET$320,FALSE),LEN(VLOOKUP($A187,csapatok!$A:$NN,ET$320,FALSE))-6),'csapat-ranglista'!$A:$FP,ET$321,FALSE)/8,VLOOKUP(VLOOKUP($A187,csapatok!$A:$NN,ET$320,FALSE),'csapat-ranglista'!$A:$FP,ET$321,FALSE)/4),0)</f>
        <v>0</v>
      </c>
      <c r="EU187" s="223">
        <f>IFERROR(IF(RIGHT(VLOOKUP($A187,csapatok!$A:$NN,EU$320,FALSE),5)="Csere",VLOOKUP(LEFT(VLOOKUP($A187,csapatok!$A:$NN,EU$320,FALSE),LEN(VLOOKUP($A187,csapatok!$A:$NN,EU$320,FALSE))-6),'csapat-ranglista'!$A:$FP,EU$321,FALSE)/8,VLOOKUP(VLOOKUP($A187,csapatok!$A:$NN,EU$320,FALSE),'csapat-ranglista'!$A:$FP,EU$321,FALSE)/4),0)</f>
        <v>0</v>
      </c>
      <c r="EV187" s="223">
        <f>IFERROR(IF(RIGHT(VLOOKUP($A187,csapatok!$A:$NN,EV$320,FALSE),5)="Csere",VLOOKUP(LEFT(VLOOKUP($A187,csapatok!$A:$NN,EV$320,FALSE),LEN(VLOOKUP($A187,csapatok!$A:$NN,EV$320,FALSE))-6),'csapat-ranglista'!$A:$FP,EV$321,FALSE)/8,VLOOKUP(VLOOKUP($A187,csapatok!$A:$NN,EV$320,FALSE),'csapat-ranglista'!$A:$FP,EV$321,FALSE)/4),0)</f>
        <v>0</v>
      </c>
      <c r="EW187" s="223">
        <f>IFERROR(IF(RIGHT(VLOOKUP($A187,csapatok!$A:$NN,EW$320,FALSE),5)="Csere",VLOOKUP(LEFT(VLOOKUP($A187,csapatok!$A:$NN,EW$320,FALSE),LEN(VLOOKUP($A187,csapatok!$A:$NN,EW$320,FALSE))-6),'csapat-ranglista'!$A:$FP,EW$321,FALSE)/8,VLOOKUP(VLOOKUP($A187,csapatok!$A:$NN,EW$320,FALSE),'csapat-ranglista'!$A:$FP,EW$321,FALSE)/4),0)</f>
        <v>0</v>
      </c>
      <c r="EX187" s="223">
        <f>IFERROR(IF(RIGHT(VLOOKUP($A187,csapatok!$A:$NN,EX$320,FALSE),5)="Csere",VLOOKUP(LEFT(VLOOKUP($A187,csapatok!$A:$NN,EX$320,FALSE),LEN(VLOOKUP($A187,csapatok!$A:$NN,EX$320,FALSE))-6),'csapat-ranglista'!$A:$FP,EX$321,FALSE)/8,VLOOKUP(VLOOKUP($A187,csapatok!$A:$NN,EX$320,FALSE),'csapat-ranglista'!$A:$FP,EX$321,FALSE)/4),0)</f>
        <v>0</v>
      </c>
      <c r="EY187" s="223">
        <f>IFERROR(IF(RIGHT(VLOOKUP($A187,csapatok!$A:$NN,EY$320,FALSE),5)="Csere",VLOOKUP(LEFT(VLOOKUP($A187,csapatok!$A:$NN,EY$320,FALSE),LEN(VLOOKUP($A187,csapatok!$A:$NN,EY$320,FALSE))-6),'csapat-ranglista'!$A:$FP,EY$321,FALSE)/8,VLOOKUP(VLOOKUP($A187,csapatok!$A:$NN,EY$320,FALSE),'csapat-ranglista'!$A:$FP,EY$321,FALSE)/4),0)</f>
        <v>0</v>
      </c>
      <c r="EZ187" s="223">
        <f>IFERROR(IF(RIGHT(VLOOKUP($A187,csapatok!$A:$NN,EZ$320,FALSE),5)="Csere",VLOOKUP(LEFT(VLOOKUP($A187,csapatok!$A:$NN,EZ$320,FALSE),LEN(VLOOKUP($A187,csapatok!$A:$NN,EZ$320,FALSE))-6),'csapat-ranglista'!$A:$FP,EZ$321,FALSE)/8,VLOOKUP(VLOOKUP($A187,csapatok!$A:$NN,EZ$320,FALSE),'csapat-ranglista'!$A:$FP,EZ$321,FALSE)/4),0)</f>
        <v>0</v>
      </c>
      <c r="FA187" s="223">
        <f>IFERROR(IF(RIGHT(VLOOKUP($A187,csapatok!$A:$NN,FA$320,FALSE),5)="Csere",VLOOKUP(LEFT(VLOOKUP($A187,csapatok!$A:$NN,FA$320,FALSE),LEN(VLOOKUP($A187,csapatok!$A:$NN,FA$320,FALSE))-6),'csapat-ranglista'!$A:$FP,FA$321,FALSE)/8,VLOOKUP(VLOOKUP($A187,csapatok!$A:$NN,FA$320,FALSE),'csapat-ranglista'!$A:$FP,FA$321,FALSE)/4),0)</f>
        <v>0</v>
      </c>
      <c r="FB187" s="223">
        <f>IFERROR(IF(RIGHT(VLOOKUP($A187,csapatok!$A:$NN,FB$320,FALSE),5)="Csere",VLOOKUP(LEFT(VLOOKUP($A187,csapatok!$A:$NN,FB$320,FALSE),LEN(VLOOKUP($A187,csapatok!$A:$NN,FB$320,FALSE))-6),'csapat-ranglista'!$A:$FP,FB$321,FALSE)/8,VLOOKUP(VLOOKUP($A187,csapatok!$A:$NN,FB$320,FALSE),'csapat-ranglista'!$A:$FP,FB$321,FALSE)/4),0)</f>
        <v>0</v>
      </c>
      <c r="FC187" s="223">
        <f>IFERROR(IF(RIGHT(VLOOKUP($A187,csapatok!$A:$NN,FC$320,FALSE),5)="Csere",VLOOKUP(LEFT(VLOOKUP($A187,csapatok!$A:$NN,FC$320,FALSE),LEN(VLOOKUP($A187,csapatok!$A:$NN,FC$320,FALSE))-6),'csapat-ranglista'!$A:$FP,FC$321,FALSE)/8,VLOOKUP(VLOOKUP($A187,csapatok!$A:$NN,FC$320,FALSE),'csapat-ranglista'!$A:$FP,FC$321,FALSE)/4),0)</f>
        <v>0</v>
      </c>
      <c r="FD187" s="224">
        <f>versenyek!$QY$11*IFERROR(VLOOKUP(VLOOKUP($A187,versenyek!QX:QZ,3,FALSE),szabalyok!$A$16:$B$23,2,FALSE)/4,0)</f>
        <v>0</v>
      </c>
      <c r="FE187" s="224">
        <f>versenyek!$RB$11*IFERROR(VLOOKUP(VLOOKUP($A187,versenyek!RA:RC,3,FALSE),szabalyok!$A$16:$B$23,2,FALSE)/4,0)</f>
        <v>0</v>
      </c>
      <c r="FF187" s="223">
        <f>IFERROR(IF(RIGHT(VLOOKUP($A187,csapatok!$A:$NN,FF$320,FALSE),5)="Csere",VLOOKUP(LEFT(VLOOKUP($A187,csapatok!$A:$NN,FF$320,FALSE),LEN(VLOOKUP($A187,csapatok!$A:$NN,FF$320,FALSE))-6),'csapat-ranglista'!$A:$FP,FF$321,FALSE)/8,VLOOKUP(VLOOKUP($A187,csapatok!$A:$NN,FF$320,FALSE),'csapat-ranglista'!$A:$FP,FF$321,FALSE)/4),0)</f>
        <v>0</v>
      </c>
      <c r="FG187" s="223">
        <f>IFERROR(IF(RIGHT(VLOOKUP($A187,csapatok!$A:$NN,FG$320,FALSE),5)="Csere",VLOOKUP(LEFT(VLOOKUP($A187,csapatok!$A:$NN,FG$320,FALSE),LEN(VLOOKUP($A187,csapatok!$A:$NN,FG$320,FALSE))-6),'csapat-ranglista'!$A:$FP,FG$321,FALSE)/8,VLOOKUP(VLOOKUP($A187,csapatok!$A:$NN,FG$320,FALSE),'csapat-ranglista'!$A:$FP,FG$321,FALSE)/4),0)</f>
        <v>0</v>
      </c>
      <c r="FH187" s="223">
        <f>IFERROR(IF(RIGHT(VLOOKUP($A187,csapatok!$A:$NN,FH$320,FALSE),5)="Csere",VLOOKUP(LEFT(VLOOKUP($A187,csapatok!$A:$NN,FH$320,FALSE),LEN(VLOOKUP($A187,csapatok!$A:$NN,FH$320,FALSE))-6),'csapat-ranglista'!$A:$FP,FH$321,FALSE)/8,VLOOKUP(VLOOKUP($A187,csapatok!$A:$NN,FH$320,FALSE),'csapat-ranglista'!$A:$FP,FH$321,FALSE)/4),0)</f>
        <v>0</v>
      </c>
      <c r="FI187" s="223">
        <f>IFERROR(IF(RIGHT(VLOOKUP($A187,csapatok!$A:$NN,FI$320,FALSE),5)="Csere",VLOOKUP(LEFT(VLOOKUP($A187,csapatok!$A:$NN,FI$320,FALSE),LEN(VLOOKUP($A187,csapatok!$A:$NN,FI$320,FALSE))-6),'csapat-ranglista'!$A:$FP,FI$321,FALSE)/8,VLOOKUP(VLOOKUP($A187,csapatok!$A:$NN,FI$320,FALSE),'csapat-ranglista'!$A:$FP,FI$321,FALSE)/4),0)</f>
        <v>0</v>
      </c>
      <c r="FJ187" s="223">
        <f>IFERROR(IF(RIGHT(VLOOKUP($A187,csapatok!$A:$NN,FJ$320,FALSE),5)="Csere",VLOOKUP(LEFT(VLOOKUP($A187,csapatok!$A:$NN,FJ$320,FALSE),LEN(VLOOKUP($A187,csapatok!$A:$NN,FJ$320,FALSE))-6),'csapat-ranglista'!$A:$FP,FJ$321,FALSE)/8,VLOOKUP(VLOOKUP($A187,csapatok!$A:$NN,FJ$320,FALSE),'csapat-ranglista'!$A:$FP,FJ$321,FALSE)/4),0)</f>
        <v>0</v>
      </c>
      <c r="FK187" s="223">
        <f>IFERROR(IF(RIGHT(VLOOKUP($A187,csapatok!$A:$NN,FK$320,FALSE),5)="Csere",VLOOKUP(LEFT(VLOOKUP($A187,csapatok!$A:$NN,FK$320,FALSE),LEN(VLOOKUP($A187,csapatok!$A:$NN,FK$320,FALSE))-6),'csapat-ranglista'!$A:$FP,FK$321,FALSE)/8,VLOOKUP(VLOOKUP($A187,csapatok!$A:$NN,FK$320,FALSE),'csapat-ranglista'!$A:$FP,FK$321,FALSE)/4),0)</f>
        <v>0</v>
      </c>
      <c r="FL187" s="223">
        <f>IFERROR(IF(RIGHT(VLOOKUP($A187,csapatok!$A:$NN,FL$320,FALSE),5)="Csere",VLOOKUP(LEFT(VLOOKUP($A187,csapatok!$A:$NN,FL$320,FALSE),LEN(VLOOKUP($A187,csapatok!$A:$NN,FL$320,FALSE))-6),'csapat-ranglista'!$A:$FP,FL$321,FALSE)/8,VLOOKUP(VLOOKUP($A187,csapatok!$A:$NN,FL$320,FALSE),'csapat-ranglista'!$A:$FP,FL$321,FALSE)/4),0)</f>
        <v>0</v>
      </c>
      <c r="FM187" s="223">
        <f>IFERROR(IF(RIGHT(VLOOKUP($A187,csapatok!$A:$NN,FM$320,FALSE),5)="Csere",VLOOKUP(LEFT(VLOOKUP($A187,csapatok!$A:$NN,FM$320,FALSE),LEN(VLOOKUP($A187,csapatok!$A:$NN,FM$320,FALSE))-6),'csapat-ranglista'!$A:$FP,FM$321,FALSE)/8,VLOOKUP(VLOOKUP($A187,csapatok!$A:$NN,FM$320,FALSE),'csapat-ranglista'!$A:$FP,FM$321,FALSE)/4),0)</f>
        <v>0</v>
      </c>
      <c r="FN187" s="223">
        <f>IFERROR(IF(RIGHT(VLOOKUP($A187,csapatok!$A:$NN,FN$320,FALSE),5)="Csere",VLOOKUP(LEFT(VLOOKUP($A187,csapatok!$A:$NN,FN$320,FALSE),LEN(VLOOKUP($A187,csapatok!$A:$NN,FN$320,FALSE))-6),'csapat-ranglista'!$A:$FP,FN$321,FALSE)/8,VLOOKUP(VLOOKUP($A187,csapatok!$A:$NN,FN$320,FALSE),'csapat-ranglista'!$A:$FP,FN$321,FALSE)/4),0)</f>
        <v>0</v>
      </c>
      <c r="FO187" s="223">
        <f>IFERROR(IF(RIGHT(VLOOKUP($A187,csapatok!$A:$NN,FO$320,FALSE),5)="Csere",VLOOKUP(LEFT(VLOOKUP($A187,csapatok!$A:$NN,FO$320,FALSE),LEN(VLOOKUP($A187,csapatok!$A:$NN,FO$320,FALSE))-6),'csapat-ranglista'!$A:$FP,FO$321,FALSE)/8,VLOOKUP(VLOOKUP($A187,csapatok!$A:$NN,FO$320,FALSE),'csapat-ranglista'!$A:$FP,FO$321,FALSE)/4),0)</f>
        <v>0</v>
      </c>
      <c r="FP187" s="223">
        <f>IFERROR(IF(RIGHT(VLOOKUP($A187,csapatok!$A:$NN,FP$320,FALSE),5)="Csere",VLOOKUP(LEFT(VLOOKUP($A187,csapatok!$A:$NN,FP$320,FALSE),LEN(VLOOKUP($A187,csapatok!$A:$NN,FP$320,FALSE))-6),'csapat-ranglista'!$A:$FP,FP$321,FALSE)/8,VLOOKUP(VLOOKUP($A187,csapatok!$A:$NN,FP$320,FALSE),'csapat-ranglista'!$A:$FP,FP$321,FALSE)/4),0)</f>
        <v>0</v>
      </c>
      <c r="FQ187" s="223">
        <f>IFERROR(IF(RIGHT(VLOOKUP($A187,csapatok!$A:$NN,FQ$320,FALSE),5)="Csere",VLOOKUP(LEFT(VLOOKUP($A187,csapatok!$A:$NN,FQ$320,FALSE),LEN(VLOOKUP($A187,csapatok!$A:$NN,FQ$320,FALSE))-6),'csapat-ranglista'!$A:$FP,FQ$321,FALSE)/8,VLOOKUP(VLOOKUP($A187,csapatok!$A:$NN,FQ$320,FALSE),'csapat-ranglista'!$A:$FP,FQ$321,FALSE)/4),0)</f>
        <v>0</v>
      </c>
      <c r="FR187" s="223">
        <f>IFERROR(IF(RIGHT(VLOOKUP($A187,csapatok!$A:$NN,FR$320,FALSE),5)="Csere",VLOOKUP(LEFT(VLOOKUP($A187,csapatok!$A:$NN,FR$320,FALSE),LEN(VLOOKUP($A187,csapatok!$A:$NN,FR$320,FALSE))-6),'csapat-ranglista'!$A:$FP,FR$321,FALSE)/8,VLOOKUP(VLOOKUP($A187,csapatok!$A:$NN,FR$320,FALSE),'csapat-ranglista'!$A:$FP,FR$321,FALSE)/4),0)</f>
        <v>0</v>
      </c>
      <c r="FS187" s="223">
        <f>IFERROR(IF(RIGHT(VLOOKUP($A187,csapatok!$A:$NN,FS$320,FALSE),5)="Csere",VLOOKUP(LEFT(VLOOKUP($A187,csapatok!$A:$NN,FS$320,FALSE),LEN(VLOOKUP($A187,csapatok!$A:$NN,FS$320,FALSE))-6),'csapat-ranglista'!$A:$FP,FS$321,FALSE)/8,VLOOKUP(VLOOKUP($A187,csapatok!$A:$NN,FS$320,FALSE),'csapat-ranglista'!$A:$FP,FS$321,FALSE)/4),0)</f>
        <v>0</v>
      </c>
      <c r="FT187" s="223">
        <f>IFERROR(IF(RIGHT(VLOOKUP($A187,csapatok!$A:$NN,FT$320,FALSE),5)="Csere",VLOOKUP(LEFT(VLOOKUP($A187,csapatok!$A:$NN,FT$320,FALSE),LEN(VLOOKUP($A187,csapatok!$A:$NN,FT$320,FALSE))-6),'csapat-ranglista'!$A:$FP,FT$321,FALSE)/8,VLOOKUP(VLOOKUP($A187,csapatok!$A:$NN,FT$320,FALSE),'csapat-ranglista'!$A:$FP,FT$321,FALSE)/4),0)</f>
        <v>0</v>
      </c>
      <c r="FU187" s="223">
        <f>IFERROR(IF(RIGHT(VLOOKUP($A187,csapatok!$A:$NN,FU$320,FALSE),5)="Csere",VLOOKUP(LEFT(VLOOKUP($A187,csapatok!$A:$NN,FU$320,FALSE),LEN(VLOOKUP($A187,csapatok!$A:$NN,FU$320,FALSE))-6),'csapat-ranglista'!$A:$FP,FU$321,FALSE)/8,VLOOKUP(VLOOKUP($A187,csapatok!$A:$NN,FU$320,FALSE),'csapat-ranglista'!$A:$FP,FU$321,FALSE)/4),0)</f>
        <v>0</v>
      </c>
      <c r="FV187" s="223">
        <f>IFERROR(IF(RIGHT(VLOOKUP($A187,csapatok!$A:$NN,FV$320,FALSE),5)="Csere",VLOOKUP(LEFT(VLOOKUP($A187,csapatok!$A:$NN,FV$320,FALSE),LEN(VLOOKUP($A187,csapatok!$A:$NN,FV$320,FALSE))-6),'csapat-ranglista'!$A:$FP,FV$321,FALSE)/8,VLOOKUP(VLOOKUP($A187,csapatok!$A:$NN,FV$320,FALSE),'csapat-ranglista'!$A:$FP,FV$321,FALSE)/4),0)</f>
        <v>0</v>
      </c>
      <c r="FW187" s="223">
        <f>IFERROR(IF(RIGHT(VLOOKUP($A187,csapatok!$A:$NN,FW$320,FALSE),5)="Csere",VLOOKUP(LEFT(VLOOKUP($A187,csapatok!$A:$NN,FW$320,FALSE),LEN(VLOOKUP($A187,csapatok!$A:$NN,FW$320,FALSE))-6),'csapat-ranglista'!$A:$FP,FW$321,FALSE)/8,VLOOKUP(VLOOKUP($A187,csapatok!$A:$NN,FW$320,FALSE),'csapat-ranglista'!$A:$FP,FW$321,FALSE)/4),0)</f>
        <v>0</v>
      </c>
      <c r="FX187" s="223">
        <f>IFERROR(IF(RIGHT(VLOOKUP($A187,csapatok!$A:$NN,FX$320,FALSE),5)="Csere",VLOOKUP(LEFT(VLOOKUP($A187,csapatok!$A:$NN,FX$320,FALSE),LEN(VLOOKUP($A187,csapatok!$A:$NN,FX$320,FALSE))-6),'csapat-ranglista'!$A:$FP,FX$321,FALSE)/8,VLOOKUP(VLOOKUP($A187,csapatok!$A:$NN,FX$320,FALSE),'csapat-ranglista'!$A:$FP,FX$321,FALSE)/4),0)</f>
        <v>0</v>
      </c>
      <c r="FY187" s="223">
        <f>IFERROR(IF(RIGHT(VLOOKUP($A187,csapatok!$A:$NN,FY$320,FALSE),5)="Csere",VLOOKUP(LEFT(VLOOKUP($A187,csapatok!$A:$NN,FY$320,FALSE),LEN(VLOOKUP($A187,csapatok!$A:$NN,FY$320,FALSE))-6),'csapat-ranglista'!$A:$FP,FY$321,FALSE)/8,VLOOKUP(VLOOKUP($A187,csapatok!$A:$NN,FY$320,FALSE),'csapat-ranglista'!$A:$FP,FY$321,FALSE)/4),0)</f>
        <v>0</v>
      </c>
      <c r="FZ187" s="223">
        <f>IFERROR(IF(RIGHT(VLOOKUP($A187,csapatok!$A:$NN,FZ$320,FALSE),5)="Csere",VLOOKUP(LEFT(VLOOKUP($A187,csapatok!$A:$NN,FZ$320,FALSE),LEN(VLOOKUP($A187,csapatok!$A:$NN,FZ$320,FALSE))-6),'csapat-ranglista'!$A:$FP,FZ$321,FALSE)/8,VLOOKUP(VLOOKUP($A187,csapatok!$A:$NN,FZ$320,FALSE),'csapat-ranglista'!$A:$FP,FZ$321,FALSE)/4),0)</f>
        <v>0</v>
      </c>
      <c r="GA187" s="223">
        <f>IFERROR(IF(RIGHT(VLOOKUP($A187,csapatok!$A:$NN,GA$320,FALSE),5)="Csere",VLOOKUP(LEFT(VLOOKUP($A187,csapatok!$A:$NN,GA$320,FALSE),LEN(VLOOKUP($A187,csapatok!$A:$NN,GA$320,FALSE))-6),'csapat-ranglista'!$A:$FP,GA$321,FALSE)/8,VLOOKUP(VLOOKUP($A187,csapatok!$A:$NN,GA$320,FALSE),'csapat-ranglista'!$A:$FP,GA$321,FALSE)/4),0)</f>
        <v>0</v>
      </c>
      <c r="GB187" s="223">
        <f>IFERROR(IF(RIGHT(VLOOKUP($A187,csapatok!$A:$NN,GB$320,FALSE),5)="Csere",VLOOKUP(LEFT(VLOOKUP($A187,csapatok!$A:$NN,GB$320,FALSE),LEN(VLOOKUP($A187,csapatok!$A:$NN,GB$320,FALSE))-6),'csapat-ranglista'!$A:$FP,GB$321,FALSE)/8,VLOOKUP(VLOOKUP($A187,csapatok!$A:$NN,GB$320,FALSE),'csapat-ranglista'!$A:$FP,GB$321,FALSE)/4),0)</f>
        <v>0</v>
      </c>
      <c r="GC187" s="223">
        <f>IFERROR(IF(RIGHT(VLOOKUP($A187,csapatok!$A:$NN,GC$320,FALSE),5)="Csere",VLOOKUP(LEFT(VLOOKUP($A187,csapatok!$A:$NN,GC$320,FALSE),LEN(VLOOKUP($A187,csapatok!$A:$NN,GC$320,FALSE))-6),'csapat-ranglista'!$A:$FP,GC$321,FALSE)/8,VLOOKUP(VLOOKUP($A187,csapatok!$A:$NN,GC$320,FALSE),'csapat-ranglista'!$A:$FP,GC$321,FALSE)/4),0)</f>
        <v>0</v>
      </c>
      <c r="GD187" s="247">
        <f>SUM(EQ187:GC187)</f>
        <v>0</v>
      </c>
    </row>
    <row r="188" spans="1:186">
      <c r="A188" s="32" t="s">
        <v>339</v>
      </c>
      <c r="B188" s="131">
        <v>32804</v>
      </c>
      <c r="C188" s="131" t="str">
        <f>IF(B188=0,"",IF(B188&lt;$C$1,"felnőtt","ifi"))</f>
        <v>felnőtt</v>
      </c>
      <c r="D188" s="32" t="s">
        <v>101</v>
      </c>
      <c r="E188" s="45"/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1.7567697761050776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f>IFERROR(IF(RIGHT(VLOOKUP($A188,csapatok!$A:$BL,X$320,FALSE),5)="Csere",VLOOKUP(LEFT(VLOOKUP($A188,csapatok!$A:$BL,X$320,FALSE),LEN(VLOOKUP($A188,csapatok!$A:$BL,X$320,FALSE))-6),'csapat-ranglista'!$A:$FP,X$321,FALSE)/8,VLOOKUP(VLOOKUP($A188,csapatok!$A:$BL,X$320,FALSE),'csapat-ranglista'!$A:$FP,X$321,FALSE)/4),0)</f>
        <v>0</v>
      </c>
      <c r="Y188" s="32">
        <f>IFERROR(IF(RIGHT(VLOOKUP($A188,csapatok!$A:$BL,Y$320,FALSE),5)="Csere",VLOOKUP(LEFT(VLOOKUP($A188,csapatok!$A:$BL,Y$320,FALSE),LEN(VLOOKUP($A188,csapatok!$A:$BL,Y$320,FALSE))-6),'csapat-ranglista'!$A:$FP,Y$321,FALSE)/8,VLOOKUP(VLOOKUP($A188,csapatok!$A:$BL,Y$320,FALSE),'csapat-ranglista'!$A:$FP,Y$321,FALSE)/4),0)</f>
        <v>0</v>
      </c>
      <c r="Z188" s="32">
        <f>IFERROR(IF(RIGHT(VLOOKUP($A188,csapatok!$A:$BL,Z$320,FALSE),5)="Csere",VLOOKUP(LEFT(VLOOKUP($A188,csapatok!$A:$BL,Z$320,FALSE),LEN(VLOOKUP($A188,csapatok!$A:$BL,Z$320,FALSE))-6),'csapat-ranglista'!$A:$FP,Z$321,FALSE)/8,VLOOKUP(VLOOKUP($A188,csapatok!$A:$BL,Z$320,FALSE),'csapat-ranglista'!$A:$FP,Z$321,FALSE)/4),0)</f>
        <v>0</v>
      </c>
      <c r="AA188" s="32">
        <f>IFERROR(IF(RIGHT(VLOOKUP($A188,csapatok!$A:$BL,AA$320,FALSE),5)="Csere",VLOOKUP(LEFT(VLOOKUP($A188,csapatok!$A:$BL,AA$320,FALSE),LEN(VLOOKUP($A188,csapatok!$A:$BL,AA$320,FALSE))-6),'csapat-ranglista'!$A:$FP,AA$321,FALSE)/8,VLOOKUP(VLOOKUP($A188,csapatok!$A:$BL,AA$320,FALSE),'csapat-ranglista'!$A:$FP,AA$321,FALSE)/4),0)</f>
        <v>0</v>
      </c>
      <c r="AB188" s="223">
        <f>IFERROR(IF(RIGHT(VLOOKUP($A188,csapatok!$A:$BL,AB$320,FALSE),5)="Csere",VLOOKUP(LEFT(VLOOKUP($A188,csapatok!$A:$BL,AB$320,FALSE),LEN(VLOOKUP($A188,csapatok!$A:$BL,AB$320,FALSE))-6),'csapat-ranglista'!$A:$FP,AB$321,FALSE)/8,VLOOKUP(VLOOKUP($A188,csapatok!$A:$BL,AB$320,FALSE),'csapat-ranglista'!$A:$FP,AB$321,FALSE)/4),0)</f>
        <v>0</v>
      </c>
      <c r="AC188" s="223">
        <f>IFERROR(IF(RIGHT(VLOOKUP($A188,csapatok!$A:$BL,AC$320,FALSE),5)="Csere",VLOOKUP(LEFT(VLOOKUP($A188,csapatok!$A:$BL,AC$320,FALSE),LEN(VLOOKUP($A188,csapatok!$A:$BL,AC$320,FALSE))-6),'csapat-ranglista'!$A:$FP,AC$321,FALSE)/8,VLOOKUP(VLOOKUP($A188,csapatok!$A:$BL,AC$320,FALSE),'csapat-ranglista'!$A:$FP,AC$321,FALSE)/4),0)</f>
        <v>0</v>
      </c>
      <c r="AD188" s="223">
        <f>IFERROR(IF(RIGHT(VLOOKUP($A188,csapatok!$A:$BL,AD$320,FALSE),5)="Csere",VLOOKUP(LEFT(VLOOKUP($A188,csapatok!$A:$BL,AD$320,FALSE),LEN(VLOOKUP($A188,csapatok!$A:$BL,AD$320,FALSE))-6),'csapat-ranglista'!$A:$FP,AD$321,FALSE)/8,VLOOKUP(VLOOKUP($A188,csapatok!$A:$BL,AD$320,FALSE),'csapat-ranglista'!$A:$FP,AD$321,FALSE)/4),0)</f>
        <v>0</v>
      </c>
      <c r="AE188" s="223">
        <f>IFERROR(IF(RIGHT(VLOOKUP($A188,csapatok!$A:$BL,AE$320,FALSE),5)="Csere",VLOOKUP(LEFT(VLOOKUP($A188,csapatok!$A:$BL,AE$320,FALSE),LEN(VLOOKUP($A188,csapatok!$A:$BL,AE$320,FALSE))-6),'csapat-ranglista'!$A:$FP,AE$321,FALSE)/8,VLOOKUP(VLOOKUP($A188,csapatok!$A:$BL,AE$320,FALSE),'csapat-ranglista'!$A:$FP,AE$321,FALSE)/4),0)</f>
        <v>0</v>
      </c>
      <c r="AF188" s="223">
        <f>IFERROR(IF(RIGHT(VLOOKUP($A188,csapatok!$A:$BL,AF$320,FALSE),5)="Csere",VLOOKUP(LEFT(VLOOKUP($A188,csapatok!$A:$BL,AF$320,FALSE),LEN(VLOOKUP($A188,csapatok!$A:$BL,AF$320,FALSE))-6),'csapat-ranglista'!$A:$FP,AF$321,FALSE)/8,VLOOKUP(VLOOKUP($A188,csapatok!$A:$BL,AF$320,FALSE),'csapat-ranglista'!$A:$FP,AF$321,FALSE)/4),0)</f>
        <v>0</v>
      </c>
      <c r="AG188" s="223">
        <f>IFERROR(IF(RIGHT(VLOOKUP($A188,csapatok!$A:$BL,AG$320,FALSE),5)="Csere",VLOOKUP(LEFT(VLOOKUP($A188,csapatok!$A:$BL,AG$320,FALSE),LEN(VLOOKUP($A188,csapatok!$A:$BL,AG$320,FALSE))-6),'csapat-ranglista'!$A:$FP,AG$321,FALSE)/8,VLOOKUP(VLOOKUP($A188,csapatok!$A:$BL,AG$320,FALSE),'csapat-ranglista'!$A:$FP,AG$321,FALSE)/4),0)</f>
        <v>0</v>
      </c>
      <c r="AH188" s="223">
        <f>IFERROR(IF(RIGHT(VLOOKUP($A188,csapatok!$A:$BL,AH$320,FALSE),5)="Csere",VLOOKUP(LEFT(VLOOKUP($A188,csapatok!$A:$BL,AH$320,FALSE),LEN(VLOOKUP($A188,csapatok!$A:$BL,AH$320,FALSE))-6),'csapat-ranglista'!$A:$FP,AH$321,FALSE)/8,VLOOKUP(VLOOKUP($A188,csapatok!$A:$BL,AH$320,FALSE),'csapat-ranglista'!$A:$FP,AH$321,FALSE)/4),0)</f>
        <v>0</v>
      </c>
      <c r="AI188" s="223">
        <f>IFERROR(IF(RIGHT(VLOOKUP($A188,csapatok!$A:$BL,AI$320,FALSE),5)="Csere",VLOOKUP(LEFT(VLOOKUP($A188,csapatok!$A:$BL,AI$320,FALSE),LEN(VLOOKUP($A188,csapatok!$A:$BL,AI$320,FALSE))-6),'csapat-ranglista'!$A:$FP,AI$321,FALSE)/8,VLOOKUP(VLOOKUP($A188,csapatok!$A:$BL,AI$320,FALSE),'csapat-ranglista'!$A:$FP,AI$321,FALSE)/4),0)</f>
        <v>0</v>
      </c>
      <c r="AJ188" s="223">
        <f>IFERROR(IF(RIGHT(VLOOKUP($A188,csapatok!$A:$BL,AJ$320,FALSE),5)="Csere",VLOOKUP(LEFT(VLOOKUP($A188,csapatok!$A:$BL,AJ$320,FALSE),LEN(VLOOKUP($A188,csapatok!$A:$BL,AJ$320,FALSE))-6),'csapat-ranglista'!$A:$FP,AJ$321,FALSE)/8,VLOOKUP(VLOOKUP($A188,csapatok!$A:$BL,AJ$320,FALSE),'csapat-ranglista'!$A:$FP,AJ$321,FALSE)/2),0)</f>
        <v>0</v>
      </c>
      <c r="AK188" s="223">
        <f>IFERROR(IF(RIGHT(VLOOKUP($A188,csapatok!$A:$CN,AK$320,FALSE),5)="Csere",VLOOKUP(LEFT(VLOOKUP($A188,csapatok!$A:$CN,AK$320,FALSE),LEN(VLOOKUP($A188,csapatok!$A:$CN,AK$320,FALSE))-6),'csapat-ranglista'!$A:$FP,AK$321,FALSE)/8,VLOOKUP(VLOOKUP($A188,csapatok!$A:$CN,AK$320,FALSE),'csapat-ranglista'!$A:$FP,AK$321,FALSE)/4),0)</f>
        <v>0</v>
      </c>
      <c r="AL188" s="223">
        <f>IFERROR(IF(RIGHT(VLOOKUP($A188,csapatok!$A:$CN,AL$320,FALSE),5)="Csere",VLOOKUP(LEFT(VLOOKUP($A188,csapatok!$A:$CN,AL$320,FALSE),LEN(VLOOKUP($A188,csapatok!$A:$CN,AL$320,FALSE))-6),'csapat-ranglista'!$A:$FP,AL$321,FALSE)/8,VLOOKUP(VLOOKUP($A188,csapatok!$A:$CN,AL$320,FALSE),'csapat-ranglista'!$A:$FP,AL$321,FALSE)/4),0)</f>
        <v>0</v>
      </c>
      <c r="AM188" s="223">
        <f>IFERROR(IF(RIGHT(VLOOKUP($A188,csapatok!$A:$CN,AM$320,FALSE),5)="Csere",VLOOKUP(LEFT(VLOOKUP($A188,csapatok!$A:$CN,AM$320,FALSE),LEN(VLOOKUP($A188,csapatok!$A:$CN,AM$320,FALSE))-6),'csapat-ranglista'!$A:$FP,AM$321,FALSE)/8,VLOOKUP(VLOOKUP($A188,csapatok!$A:$CN,AM$320,FALSE),'csapat-ranglista'!$A:$FP,AM$321,FALSE)/4),0)</f>
        <v>0</v>
      </c>
      <c r="AN188" s="223">
        <f>IFERROR(IF(RIGHT(VLOOKUP($A188,csapatok!$A:$CN,AN$320,FALSE),5)="Csere",VLOOKUP(LEFT(VLOOKUP($A188,csapatok!$A:$CN,AN$320,FALSE),LEN(VLOOKUP($A188,csapatok!$A:$CN,AN$320,FALSE))-6),'csapat-ranglista'!$A:$FP,AN$321,FALSE)/8,VLOOKUP(VLOOKUP($A188,csapatok!$A:$CN,AN$320,FALSE),'csapat-ranglista'!$A:$FP,AN$321,FALSE)/4),0)</f>
        <v>0</v>
      </c>
      <c r="AO188" s="223">
        <f>IFERROR(IF(RIGHT(VLOOKUP($A188,csapatok!$A:$CN,AO$320,FALSE),5)="Csere",VLOOKUP(LEFT(VLOOKUP($A188,csapatok!$A:$CN,AO$320,FALSE),LEN(VLOOKUP($A188,csapatok!$A:$CN,AO$320,FALSE))-6),'csapat-ranglista'!$A:$FP,AO$321,FALSE)/8,VLOOKUP(VLOOKUP($A188,csapatok!$A:$CN,AO$320,FALSE),'csapat-ranglista'!$A:$FP,AO$321,FALSE)/4),0)</f>
        <v>0</v>
      </c>
      <c r="AP188" s="223">
        <f>IFERROR(IF(RIGHT(VLOOKUP($A188,csapatok!$A:$CN,AP$320,FALSE),5)="Csere",VLOOKUP(LEFT(VLOOKUP($A188,csapatok!$A:$CN,AP$320,FALSE),LEN(VLOOKUP($A188,csapatok!$A:$CN,AP$320,FALSE))-6),'csapat-ranglista'!$A:$FP,AP$321,FALSE)/8,VLOOKUP(VLOOKUP($A188,csapatok!$A:$CN,AP$320,FALSE),'csapat-ranglista'!$A:$FP,AP$321,FALSE)/4),0)</f>
        <v>0</v>
      </c>
      <c r="AQ188" s="223">
        <f>IFERROR(IF(RIGHT(VLOOKUP($A188,csapatok!$A:$CN,AQ$320,FALSE),5)="Csere",VLOOKUP(LEFT(VLOOKUP($A188,csapatok!$A:$CN,AQ$320,FALSE),LEN(VLOOKUP($A188,csapatok!$A:$CN,AQ$320,FALSE))-6),'csapat-ranglista'!$A:$FP,AQ$321,FALSE)/8,VLOOKUP(VLOOKUP($A188,csapatok!$A:$CN,AQ$320,FALSE),'csapat-ranglista'!$A:$FP,AQ$321,FALSE)/4),0)</f>
        <v>0</v>
      </c>
      <c r="AR188" s="223">
        <f>IFERROR(IF(RIGHT(VLOOKUP($A188,csapatok!$A:$CN,AR$320,FALSE),5)="Csere",VLOOKUP(LEFT(VLOOKUP($A188,csapatok!$A:$CN,AR$320,FALSE),LEN(VLOOKUP($A188,csapatok!$A:$CN,AR$320,FALSE))-6),'csapat-ranglista'!$A:$FP,AR$321,FALSE)/8,VLOOKUP(VLOOKUP($A188,csapatok!$A:$CN,AR$320,FALSE),'csapat-ranglista'!$A:$FP,AR$321,FALSE)/4),0)</f>
        <v>0</v>
      </c>
      <c r="AS188" s="223">
        <f>IFERROR(IF(RIGHT(VLOOKUP($A188,csapatok!$A:$CN,AS$320,FALSE),5)="Csere",VLOOKUP(LEFT(VLOOKUP($A188,csapatok!$A:$CN,AS$320,FALSE),LEN(VLOOKUP($A188,csapatok!$A:$CN,AS$320,FALSE))-6),'csapat-ranglista'!$A:$FP,AS$321,FALSE)/8,VLOOKUP(VLOOKUP($A188,csapatok!$A:$CN,AS$320,FALSE),'csapat-ranglista'!$A:$FP,AS$321,FALSE)/4),0)</f>
        <v>0</v>
      </c>
      <c r="AT188" s="223">
        <f>IFERROR(IF(RIGHT(VLOOKUP($A188,csapatok!$A:$CN,AT$320,FALSE),5)="Csere",VLOOKUP(LEFT(VLOOKUP($A188,csapatok!$A:$CN,AT$320,FALSE),LEN(VLOOKUP($A188,csapatok!$A:$CN,AT$320,FALSE))-6),'csapat-ranglista'!$A:$FP,AT$321,FALSE)/8,VLOOKUP(VLOOKUP($A188,csapatok!$A:$CN,AT$320,FALSE),'csapat-ranglista'!$A:$FP,AT$321,FALSE)/4),0)</f>
        <v>0</v>
      </c>
      <c r="AU188" s="223">
        <f>IFERROR(IF(RIGHT(VLOOKUP($A188,csapatok!$A:$CN,AU$320,FALSE),5)="Csere",VLOOKUP(LEFT(VLOOKUP($A188,csapatok!$A:$CN,AU$320,FALSE),LEN(VLOOKUP($A188,csapatok!$A:$CN,AU$320,FALSE))-6),'csapat-ranglista'!$A:$FP,AU$321,FALSE)/8,VLOOKUP(VLOOKUP($A188,csapatok!$A:$CN,AU$320,FALSE),'csapat-ranglista'!$A:$FP,AU$321,FALSE)/4),0)</f>
        <v>0</v>
      </c>
      <c r="AV188" s="223">
        <f>IFERROR(IF(RIGHT(VLOOKUP($A188,csapatok!$A:$CN,AV$320,FALSE),5)="Csere",VLOOKUP(LEFT(VLOOKUP($A188,csapatok!$A:$CN,AV$320,FALSE),LEN(VLOOKUP($A188,csapatok!$A:$CN,AV$320,FALSE))-6),'csapat-ranglista'!$A:$FP,AV$321,FALSE)/8,VLOOKUP(VLOOKUP($A188,csapatok!$A:$CN,AV$320,FALSE),'csapat-ranglista'!$A:$FP,AV$321,FALSE)/4),0)</f>
        <v>0</v>
      </c>
      <c r="AW188" s="223">
        <f>IFERROR(IF(RIGHT(VLOOKUP($A188,csapatok!$A:$CN,AW$320,FALSE),5)="Csere",VLOOKUP(LEFT(VLOOKUP($A188,csapatok!$A:$CN,AW$320,FALSE),LEN(VLOOKUP($A188,csapatok!$A:$CN,AW$320,FALSE))-6),'csapat-ranglista'!$A:$FP,AW$321,FALSE)/8,VLOOKUP(VLOOKUP($A188,csapatok!$A:$CN,AW$320,FALSE),'csapat-ranglista'!$A:$FP,AW$321,FALSE)/4),0)</f>
        <v>0</v>
      </c>
      <c r="AX188" s="223">
        <f>IFERROR(IF(RIGHT(VLOOKUP($A188,csapatok!$A:$CN,AX$320,FALSE),5)="Csere",VLOOKUP(LEFT(VLOOKUP($A188,csapatok!$A:$CN,AX$320,FALSE),LEN(VLOOKUP($A188,csapatok!$A:$CN,AX$320,FALSE))-6),'csapat-ranglista'!$A:$FP,AX$321,FALSE)/8,VLOOKUP(VLOOKUP($A188,csapatok!$A:$CN,AX$320,FALSE),'csapat-ranglista'!$A:$FP,AX$321,FALSE)/4),0)</f>
        <v>0</v>
      </c>
      <c r="AY188" s="223">
        <f>IFERROR(IF(RIGHT(VLOOKUP($A188,csapatok!$A:$NN,AY$320,FALSE),5)="Csere",VLOOKUP(LEFT(VLOOKUP($A188,csapatok!$A:$NN,AY$320,FALSE),LEN(VLOOKUP($A188,csapatok!$A:$NN,AY$320,FALSE))-6),'csapat-ranglista'!$A:$FP,AY$321,FALSE)/8,VLOOKUP(VLOOKUP($A188,csapatok!$A:$NN,AY$320,FALSE),'csapat-ranglista'!$A:$FP,AY$321,FALSE)/4),0)</f>
        <v>0</v>
      </c>
      <c r="AZ188" s="223">
        <f>IFERROR(IF(RIGHT(VLOOKUP($A188,csapatok!$A:$NN,AZ$320,FALSE),5)="Csere",VLOOKUP(LEFT(VLOOKUP($A188,csapatok!$A:$NN,AZ$320,FALSE),LEN(VLOOKUP($A188,csapatok!$A:$NN,AZ$320,FALSE))-6),'csapat-ranglista'!$A:$FP,AZ$321,FALSE)/8,VLOOKUP(VLOOKUP($A188,csapatok!$A:$NN,AZ$320,FALSE),'csapat-ranglista'!$A:$FP,AZ$321,FALSE)/4),0)</f>
        <v>0</v>
      </c>
      <c r="BA188" s="223">
        <f>IFERROR(IF(RIGHT(VLOOKUP($A188,csapatok!$A:$NN,BA$320,FALSE),5)="Csere",VLOOKUP(LEFT(VLOOKUP($A188,csapatok!$A:$NN,BA$320,FALSE),LEN(VLOOKUP($A188,csapatok!$A:$NN,BA$320,FALSE))-6),'csapat-ranglista'!$A:$FP,BA$321,FALSE)/8,VLOOKUP(VLOOKUP($A188,csapatok!$A:$NN,BA$320,FALSE),'csapat-ranglista'!$A:$FP,BA$321,FALSE)/4),0)</f>
        <v>0</v>
      </c>
      <c r="BB188" s="223">
        <f>IFERROR(IF(RIGHT(VLOOKUP($A188,csapatok!$A:$NN,BB$320,FALSE),5)="Csere",VLOOKUP(LEFT(VLOOKUP($A188,csapatok!$A:$NN,BB$320,FALSE),LEN(VLOOKUP($A188,csapatok!$A:$NN,BB$320,FALSE))-6),'csapat-ranglista'!$A:$FP,BB$321,FALSE)/8,VLOOKUP(VLOOKUP($A188,csapatok!$A:$NN,BB$320,FALSE),'csapat-ranglista'!$A:$FP,BB$321,FALSE)/4),0)</f>
        <v>0</v>
      </c>
      <c r="BC188" s="224">
        <f>versenyek!$ES$11*IFERROR(VLOOKUP(VLOOKUP($A188,versenyek!ER:ET,3,FALSE),szabalyok!$A$16:$B$23,2,FALSE)/4,0)</f>
        <v>0</v>
      </c>
      <c r="BD188" s="224">
        <f>versenyek!$EV$11*IFERROR(VLOOKUP(VLOOKUP($A188,versenyek!EU:EW,3,FALSE),szabalyok!$A$16:$B$23,2,FALSE)/4,0)</f>
        <v>0</v>
      </c>
      <c r="BE188" s="223">
        <f>IFERROR(IF(RIGHT(VLOOKUP($A188,csapatok!$A:$NN,BE$320,FALSE),5)="Csere",VLOOKUP(LEFT(VLOOKUP($A188,csapatok!$A:$NN,BE$320,FALSE),LEN(VLOOKUP($A188,csapatok!$A:$NN,BE$320,FALSE))-6),'csapat-ranglista'!$A:$FP,BE$321,FALSE)/8,VLOOKUP(VLOOKUP($A188,csapatok!$A:$NN,BE$320,FALSE),'csapat-ranglista'!$A:$FP,BE$321,FALSE)/4),0)</f>
        <v>0</v>
      </c>
      <c r="BF188" s="223">
        <f>IFERROR(IF(RIGHT(VLOOKUP($A188,csapatok!$A:$NN,BF$320,FALSE),5)="Csere",VLOOKUP(LEFT(VLOOKUP($A188,csapatok!$A:$NN,BF$320,FALSE),LEN(VLOOKUP($A188,csapatok!$A:$NN,BF$320,FALSE))-6),'csapat-ranglista'!$A:$FP,BF$321,FALSE)/8,VLOOKUP(VLOOKUP($A188,csapatok!$A:$NN,BF$320,FALSE),'csapat-ranglista'!$A:$FP,BF$321,FALSE)/4),0)</f>
        <v>0</v>
      </c>
      <c r="BG188" s="223">
        <f>IFERROR(IF(RIGHT(VLOOKUP($A188,csapatok!$A:$NN,BG$320,FALSE),5)="Csere",VLOOKUP(LEFT(VLOOKUP($A188,csapatok!$A:$NN,BG$320,FALSE),LEN(VLOOKUP($A188,csapatok!$A:$NN,BG$320,FALSE))-6),'csapat-ranglista'!$A:$FP,BG$321,FALSE)/8,VLOOKUP(VLOOKUP($A188,csapatok!$A:$NN,BG$320,FALSE),'csapat-ranglista'!$A:$FP,BG$321,FALSE)/4),0)</f>
        <v>0</v>
      </c>
      <c r="BH188" s="223">
        <f>IFERROR(IF(RIGHT(VLOOKUP($A188,csapatok!$A:$NN,BH$320,FALSE),5)="Csere",VLOOKUP(LEFT(VLOOKUP($A188,csapatok!$A:$NN,BH$320,FALSE),LEN(VLOOKUP($A188,csapatok!$A:$NN,BH$320,FALSE))-6),'csapat-ranglista'!$A:$FP,BH$321,FALSE)/8,VLOOKUP(VLOOKUP($A188,csapatok!$A:$NN,BH$320,FALSE),'csapat-ranglista'!$A:$FP,BH$321,FALSE)/4),0)</f>
        <v>0</v>
      </c>
      <c r="BI188" s="223">
        <f>IFERROR(IF(RIGHT(VLOOKUP($A188,csapatok!$A:$NN,BI$320,FALSE),5)="Csere",VLOOKUP(LEFT(VLOOKUP($A188,csapatok!$A:$NN,BI$320,FALSE),LEN(VLOOKUP($A188,csapatok!$A:$NN,BI$320,FALSE))-6),'csapat-ranglista'!$A:$FP,BI$321,FALSE)/8,VLOOKUP(VLOOKUP($A188,csapatok!$A:$NN,BI$320,FALSE),'csapat-ranglista'!$A:$FP,BI$321,FALSE)/4),0)</f>
        <v>0</v>
      </c>
      <c r="BJ188" s="223">
        <f>IFERROR(IF(RIGHT(VLOOKUP($A188,csapatok!$A:$NN,BJ$320,FALSE),5)="Csere",VLOOKUP(LEFT(VLOOKUP($A188,csapatok!$A:$NN,BJ$320,FALSE),LEN(VLOOKUP($A188,csapatok!$A:$NN,BJ$320,FALSE))-6),'csapat-ranglista'!$A:$FP,BJ$321,FALSE)/8,VLOOKUP(VLOOKUP($A188,csapatok!$A:$NN,BJ$320,FALSE),'csapat-ranglista'!$A:$FP,BJ$321,FALSE)/4),0)</f>
        <v>0</v>
      </c>
      <c r="BK188" s="223">
        <f>IFERROR(IF(RIGHT(VLOOKUP($A188,csapatok!$A:$NN,BK$320,FALSE),5)="Csere",VLOOKUP(LEFT(VLOOKUP($A188,csapatok!$A:$NN,BK$320,FALSE),LEN(VLOOKUP($A188,csapatok!$A:$NN,BK$320,FALSE))-6),'csapat-ranglista'!$A:$FP,BK$321,FALSE)/8,VLOOKUP(VLOOKUP($A188,csapatok!$A:$NN,BK$320,FALSE),'csapat-ranglista'!$A:$FP,BK$321,FALSE)/4),0)</f>
        <v>0</v>
      </c>
      <c r="BL188" s="223">
        <f>IFERROR(IF(RIGHT(VLOOKUP($A188,csapatok!$A:$NN,BL$320,FALSE),5)="Csere",VLOOKUP(LEFT(VLOOKUP($A188,csapatok!$A:$NN,BL$320,FALSE),LEN(VLOOKUP($A188,csapatok!$A:$NN,BL$320,FALSE))-6),'csapat-ranglista'!$A:$FP,BL$321,FALSE)/8,VLOOKUP(VLOOKUP($A188,csapatok!$A:$NN,BL$320,FALSE),'csapat-ranglista'!$A:$FP,BL$321,FALSE)/4),0)</f>
        <v>0</v>
      </c>
      <c r="BM188" s="223">
        <f>IFERROR(IF(RIGHT(VLOOKUP($A188,csapatok!$A:$NN,BM$320,FALSE),5)="Csere",VLOOKUP(LEFT(VLOOKUP($A188,csapatok!$A:$NN,BM$320,FALSE),LEN(VLOOKUP($A188,csapatok!$A:$NN,BM$320,FALSE))-6),'csapat-ranglista'!$A:$FP,BM$321,FALSE)/8,VLOOKUP(VLOOKUP($A188,csapatok!$A:$NN,BM$320,FALSE),'csapat-ranglista'!$A:$FP,BM$321,FALSE)/4),0)</f>
        <v>0</v>
      </c>
      <c r="BN188" s="223">
        <f>IFERROR(IF(RIGHT(VLOOKUP($A188,csapatok!$A:$NN,BN$320,FALSE),5)="Csere",VLOOKUP(LEFT(VLOOKUP($A188,csapatok!$A:$NN,BN$320,FALSE),LEN(VLOOKUP($A188,csapatok!$A:$NN,BN$320,FALSE))-6),'csapat-ranglista'!$A:$FP,BN$321,FALSE)/8,VLOOKUP(VLOOKUP($A188,csapatok!$A:$NN,BN$320,FALSE),'csapat-ranglista'!$A:$FP,BN$321,FALSE)/4),0)</f>
        <v>0</v>
      </c>
      <c r="BO188" s="223">
        <f>IFERROR(IF(RIGHT(VLOOKUP($A188,csapatok!$A:$NN,BO$320,FALSE),5)="Csere",VLOOKUP(LEFT(VLOOKUP($A188,csapatok!$A:$NN,BO$320,FALSE),LEN(VLOOKUP($A188,csapatok!$A:$NN,BO$320,FALSE))-6),'csapat-ranglista'!$A:$FP,BO$321,FALSE)/8,VLOOKUP(VLOOKUP($A188,csapatok!$A:$NN,BO$320,FALSE),'csapat-ranglista'!$A:$FP,BO$321,FALSE)/4),0)</f>
        <v>0</v>
      </c>
      <c r="BP188" s="223">
        <f>IFERROR(IF(RIGHT(VLOOKUP($A188,csapatok!$A:$NN,BP$320,FALSE),5)="Csere",VLOOKUP(LEFT(VLOOKUP($A188,csapatok!$A:$NN,BP$320,FALSE),LEN(VLOOKUP($A188,csapatok!$A:$NN,BP$320,FALSE))-6),'csapat-ranglista'!$A:$FP,BP$321,FALSE)/8,VLOOKUP(VLOOKUP($A188,csapatok!$A:$NN,BP$320,FALSE),'csapat-ranglista'!$A:$FP,BP$321,FALSE)/4),0)</f>
        <v>0</v>
      </c>
      <c r="BQ188" s="223">
        <f>IFERROR(IF(RIGHT(VLOOKUP($A188,csapatok!$A:$NN,BQ$320,FALSE),5)="Csere",VLOOKUP(LEFT(VLOOKUP($A188,csapatok!$A:$NN,BQ$320,FALSE),LEN(VLOOKUP($A188,csapatok!$A:$NN,BQ$320,FALSE))-6),'csapat-ranglista'!$A:$FP,BQ$321,FALSE)/8,VLOOKUP(VLOOKUP($A188,csapatok!$A:$NN,BQ$320,FALSE),'csapat-ranglista'!$A:$FP,BQ$321,FALSE)/4),0)</f>
        <v>0</v>
      </c>
      <c r="BR188" s="223">
        <f>IFERROR(IF(RIGHT(VLOOKUP($A188,csapatok!$A:$NN,BR$320,FALSE),5)="Csere",VLOOKUP(LEFT(VLOOKUP($A188,csapatok!$A:$NN,BR$320,FALSE),LEN(VLOOKUP($A188,csapatok!$A:$NN,BR$320,FALSE))-6),'csapat-ranglista'!$A:$FP,BR$321,FALSE)/8,VLOOKUP(VLOOKUP($A188,csapatok!$A:$NN,BR$320,FALSE),'csapat-ranglista'!$A:$FP,BR$321,FALSE)/4),0)</f>
        <v>0</v>
      </c>
      <c r="BS188" s="223">
        <f>IFERROR(IF(RIGHT(VLOOKUP($A188,csapatok!$A:$NN,BS$320,FALSE),5)="Csere",VLOOKUP(LEFT(VLOOKUP($A188,csapatok!$A:$NN,BS$320,FALSE),LEN(VLOOKUP($A188,csapatok!$A:$NN,BS$320,FALSE))-6),'csapat-ranglista'!$A:$FP,BS$321,FALSE)/8,VLOOKUP(VLOOKUP($A188,csapatok!$A:$NN,BS$320,FALSE),'csapat-ranglista'!$A:$FP,BS$321,FALSE)/4),0)</f>
        <v>0</v>
      </c>
      <c r="BT188" s="223">
        <f>IFERROR(IF(RIGHT(VLOOKUP($A188,csapatok!$A:$NN,BT$320,FALSE),5)="Csere",VLOOKUP(LEFT(VLOOKUP($A188,csapatok!$A:$NN,BT$320,FALSE),LEN(VLOOKUP($A188,csapatok!$A:$NN,BT$320,FALSE))-6),'csapat-ranglista'!$A:$FP,BT$321,FALSE)/8,VLOOKUP(VLOOKUP($A188,csapatok!$A:$NN,BT$320,FALSE),'csapat-ranglista'!$A:$FP,BT$321,FALSE)/4),0)</f>
        <v>0</v>
      </c>
      <c r="BU188" s="223">
        <f>IFERROR(IF(RIGHT(VLOOKUP($A188,csapatok!$A:$NN,BU$320,FALSE),5)="Csere",VLOOKUP(LEFT(VLOOKUP($A188,csapatok!$A:$NN,BU$320,FALSE),LEN(VLOOKUP($A188,csapatok!$A:$NN,BU$320,FALSE))-6),'csapat-ranglista'!$A:$FP,BU$321,FALSE)/8,VLOOKUP(VLOOKUP($A188,csapatok!$A:$NN,BU$320,FALSE),'csapat-ranglista'!$A:$FP,BU$321,FALSE)/4),0)</f>
        <v>0</v>
      </c>
      <c r="BV188" s="223">
        <f>IFERROR(IF(RIGHT(VLOOKUP($A188,csapatok!$A:$NN,BV$320,FALSE),5)="Csere",VLOOKUP(LEFT(VLOOKUP($A188,csapatok!$A:$NN,BV$320,FALSE),LEN(VLOOKUP($A188,csapatok!$A:$NN,BV$320,FALSE))-6),'csapat-ranglista'!$A:$FP,BV$321,FALSE)/8,VLOOKUP(VLOOKUP($A188,csapatok!$A:$NN,BV$320,FALSE),'csapat-ranglista'!$A:$FP,BV$321,FALSE)/4),0)</f>
        <v>0</v>
      </c>
      <c r="BW188" s="223">
        <f>IFERROR(IF(RIGHT(VLOOKUP($A188,csapatok!$A:$NN,BW$320,FALSE),5)="Csere",VLOOKUP(LEFT(VLOOKUP($A188,csapatok!$A:$NN,BW$320,FALSE),LEN(VLOOKUP($A188,csapatok!$A:$NN,BW$320,FALSE))-6),'csapat-ranglista'!$A:$FP,BW$321,FALSE)/8,VLOOKUP(VLOOKUP($A188,csapatok!$A:$NN,BW$320,FALSE),'csapat-ranglista'!$A:$FP,BW$321,FALSE)/4),0)</f>
        <v>0</v>
      </c>
      <c r="BX188" s="223">
        <f>IFERROR(IF(RIGHT(VLOOKUP($A188,csapatok!$A:$NN,BX$320,FALSE),5)="Csere",VLOOKUP(LEFT(VLOOKUP($A188,csapatok!$A:$NN,BX$320,FALSE),LEN(VLOOKUP($A188,csapatok!$A:$NN,BX$320,FALSE))-6),'csapat-ranglista'!$A:$FP,BX$321,FALSE)/8,VLOOKUP(VLOOKUP($A188,csapatok!$A:$NN,BX$320,FALSE),'csapat-ranglista'!$A:$FP,BX$321,FALSE)/4),0)</f>
        <v>0</v>
      </c>
      <c r="BY188" s="223">
        <f>IFERROR(IF(RIGHT(VLOOKUP($A188,csapatok!$A:$NN,BY$320,FALSE),5)="Csere",VLOOKUP(LEFT(VLOOKUP($A188,csapatok!$A:$NN,BY$320,FALSE),LEN(VLOOKUP($A188,csapatok!$A:$NN,BY$320,FALSE))-6),'csapat-ranglista'!$A:$FP,BY$321,FALSE)/8,VLOOKUP(VLOOKUP($A188,csapatok!$A:$NN,BY$320,FALSE),'csapat-ranglista'!$A:$FP,BY$321,FALSE)/4),0)</f>
        <v>0</v>
      </c>
      <c r="BZ188" s="223">
        <f>IFERROR(IF(RIGHT(VLOOKUP($A188,csapatok!$A:$NN,BZ$320,FALSE),5)="Csere",VLOOKUP(LEFT(VLOOKUP($A188,csapatok!$A:$NN,BZ$320,FALSE),LEN(VLOOKUP($A188,csapatok!$A:$NN,BZ$320,FALSE))-6),'csapat-ranglista'!$A:$FP,BZ$321,FALSE)/8,VLOOKUP(VLOOKUP($A188,csapatok!$A:$NN,BZ$320,FALSE),'csapat-ranglista'!$A:$FP,BZ$321,FALSE)/4),0)</f>
        <v>0</v>
      </c>
      <c r="CA188" s="223">
        <f>IFERROR(IF(RIGHT(VLOOKUP($A188,csapatok!$A:$NN,CA$320,FALSE),5)="Csere",VLOOKUP(LEFT(VLOOKUP($A188,csapatok!$A:$NN,CA$320,FALSE),LEN(VLOOKUP($A188,csapatok!$A:$NN,CA$320,FALSE))-6),'csapat-ranglista'!$A:$FP,CA$321,FALSE)/8,VLOOKUP(VLOOKUP($A188,csapatok!$A:$NN,CA$320,FALSE),'csapat-ranglista'!$A:$FP,CA$321,FALSE)/4),0)</f>
        <v>0</v>
      </c>
      <c r="CB188" s="223">
        <f>IFERROR(IF(RIGHT(VLOOKUP($A188,csapatok!$A:$NN,CB$320,FALSE),5)="Csere",VLOOKUP(LEFT(VLOOKUP($A188,csapatok!$A:$NN,CB$320,FALSE),LEN(VLOOKUP($A188,csapatok!$A:$NN,CB$320,FALSE))-6),'csapat-ranglista'!$A:$FP,CB$321,FALSE)/8,VLOOKUP(VLOOKUP($A188,csapatok!$A:$NN,CB$320,FALSE),'csapat-ranglista'!$A:$FP,CB$321,FALSE)/4),0)</f>
        <v>0</v>
      </c>
      <c r="CC188" s="223">
        <f>IFERROR(IF(RIGHT(VLOOKUP($A188,csapatok!$A:$NN,CC$320,FALSE),5)="Csere",VLOOKUP(LEFT(VLOOKUP($A188,csapatok!$A:$NN,CC$320,FALSE),LEN(VLOOKUP($A188,csapatok!$A:$NN,CC$320,FALSE))-6),'csapat-ranglista'!$A:$FP,CC$321,FALSE)/8,VLOOKUP(VLOOKUP($A188,csapatok!$A:$NN,CC$320,FALSE),'csapat-ranglista'!$A:$FP,CC$321,FALSE)/4),0)</f>
        <v>0</v>
      </c>
      <c r="CD188" s="223">
        <f>IFERROR(IF(RIGHT(VLOOKUP($A188,csapatok!$A:$NN,CD$320,FALSE),5)="Csere",VLOOKUP(LEFT(VLOOKUP($A188,csapatok!$A:$NN,CD$320,FALSE),LEN(VLOOKUP($A188,csapatok!$A:$NN,CD$320,FALSE))-6),'csapat-ranglista'!$A:$FP,CD$321,FALSE)/8,VLOOKUP(VLOOKUP($A188,csapatok!$A:$NN,CD$320,FALSE),'csapat-ranglista'!$A:$FP,CD$321,FALSE)/4),0)</f>
        <v>0</v>
      </c>
      <c r="CE188" s="223">
        <f>IFERROR(IF(RIGHT(VLOOKUP($A188,csapatok!$A:$NN,CE$320,FALSE),5)="Csere",VLOOKUP(LEFT(VLOOKUP($A188,csapatok!$A:$NN,CE$320,FALSE),LEN(VLOOKUP($A188,csapatok!$A:$NN,CE$320,FALSE))-6),'csapat-ranglista'!$A:$FP,CE$321,FALSE)/8,VLOOKUP(VLOOKUP($A188,csapatok!$A:$NN,CE$320,FALSE),'csapat-ranglista'!$A:$FP,CE$321,FALSE)/4),0)</f>
        <v>0</v>
      </c>
      <c r="CF188" s="223">
        <f>IFERROR(IF(RIGHT(VLOOKUP($A188,csapatok!$A:$NN,CF$320,FALSE),5)="Csere",VLOOKUP(LEFT(VLOOKUP($A188,csapatok!$A:$NN,CF$320,FALSE),LEN(VLOOKUP($A188,csapatok!$A:$NN,CF$320,FALSE))-6),'csapat-ranglista'!$A:$FP,CF$321,FALSE)/8,VLOOKUP(VLOOKUP($A188,csapatok!$A:$NN,CF$320,FALSE),'csapat-ranglista'!$A:$FP,CF$321,FALSE)/4),0)</f>
        <v>0</v>
      </c>
      <c r="CG188" s="223">
        <f>IFERROR(IF(RIGHT(VLOOKUP($A188,csapatok!$A:$NN,CG$320,FALSE),5)="Csere",VLOOKUP(LEFT(VLOOKUP($A188,csapatok!$A:$NN,CG$320,FALSE),LEN(VLOOKUP($A188,csapatok!$A:$NN,CG$320,FALSE))-6),'csapat-ranglista'!$A:$FP,CG$321,FALSE)/8,VLOOKUP(VLOOKUP($A188,csapatok!$A:$NN,CG$320,FALSE),'csapat-ranglista'!$A:$FP,CG$321,FALSE)/4),0)</f>
        <v>0</v>
      </c>
      <c r="CH188" s="223">
        <f>IFERROR(IF(RIGHT(VLOOKUP($A188,csapatok!$A:$NN,CH$320,FALSE),5)="Csere",VLOOKUP(LEFT(VLOOKUP($A188,csapatok!$A:$NN,CH$320,FALSE),LEN(VLOOKUP($A188,csapatok!$A:$NN,CH$320,FALSE))-6),'csapat-ranglista'!$A:$FP,CH$321,FALSE)/8,VLOOKUP(VLOOKUP($A188,csapatok!$A:$NN,CH$320,FALSE),'csapat-ranglista'!$A:$FP,CH$321,FALSE)/4),0)</f>
        <v>0</v>
      </c>
      <c r="CI188" s="223">
        <f>IFERROR(IF(RIGHT(VLOOKUP($A188,csapatok!$A:$NN,CI$320,FALSE),5)="Csere",VLOOKUP(LEFT(VLOOKUP($A188,csapatok!$A:$NN,CI$320,FALSE),LEN(VLOOKUP($A188,csapatok!$A:$NN,CI$320,FALSE))-6),'csapat-ranglista'!$A:$FP,CI$321,FALSE)/8,VLOOKUP(VLOOKUP($A188,csapatok!$A:$NN,CI$320,FALSE),'csapat-ranglista'!$A:$FP,CI$321,FALSE)/4),0)</f>
        <v>0</v>
      </c>
      <c r="CJ188" s="224">
        <f>versenyek!$IQ$11*IFERROR(VLOOKUP(VLOOKUP($A188,versenyek!IP:IR,3,FALSE),szabalyok!$A$16:$B$23,2,FALSE)/4,0)</f>
        <v>0</v>
      </c>
      <c r="CK188" s="224">
        <f>versenyek!$IT$11*IFERROR(VLOOKUP(VLOOKUP($A188,versenyek!IS:IU,3,FALSE),szabalyok!$A$16:$B$23,2,FALSE)/4,0)</f>
        <v>0</v>
      </c>
      <c r="CL188" s="223">
        <f>IFERROR(IF(RIGHT(VLOOKUP($A188,csapatok!$A:$NN,CL$320,FALSE),5)="Csere",VLOOKUP(LEFT(VLOOKUP($A188,csapatok!$A:$NN,CL$320,FALSE),LEN(VLOOKUP($A188,csapatok!$A:$NN,CL$320,FALSE))-6),'csapat-ranglista'!$A:$FP,CL$321,FALSE)/8,VLOOKUP(VLOOKUP($A188,csapatok!$A:$NN,CL$320,FALSE),'csapat-ranglista'!$A:$FP,CL$321,FALSE)/4),0)</f>
        <v>0</v>
      </c>
      <c r="CM188" s="223">
        <f>IFERROR(IF(RIGHT(VLOOKUP($A188,csapatok!$A:$NN,CM$320,FALSE),5)="Csere",VLOOKUP(LEFT(VLOOKUP($A188,csapatok!$A:$NN,CM$320,FALSE),LEN(VLOOKUP($A188,csapatok!$A:$NN,CM$320,FALSE))-6),'csapat-ranglista'!$A:$FP,CM$321,FALSE)/8,VLOOKUP(VLOOKUP($A188,csapatok!$A:$NN,CM$320,FALSE),'csapat-ranglista'!$A:$FP,CM$321,FALSE)/4),0)</f>
        <v>0</v>
      </c>
      <c r="CN188" s="223">
        <f>IFERROR(IF(RIGHT(VLOOKUP($A188,csapatok!$A:$NN,CN$320,FALSE),5)="Csere",VLOOKUP(LEFT(VLOOKUP($A188,csapatok!$A:$NN,CN$320,FALSE),LEN(VLOOKUP($A188,csapatok!$A:$NN,CN$320,FALSE))-6),'csapat-ranglista'!$A:$FP,CN$321,FALSE)/8,VLOOKUP(VLOOKUP($A188,csapatok!$A:$NN,CN$320,FALSE),'csapat-ranglista'!$A:$FP,CN$321,FALSE)/4),0)</f>
        <v>0</v>
      </c>
      <c r="CO188" s="223">
        <f>IFERROR(IF(RIGHT(VLOOKUP($A188,csapatok!$A:$NN,CO$320,FALSE),5)="Csere",VLOOKUP(LEFT(VLOOKUP($A188,csapatok!$A:$NN,CO$320,FALSE),LEN(VLOOKUP($A188,csapatok!$A:$NN,CO$320,FALSE))-6),'csapat-ranglista'!$A:$FP,CO$321,FALSE)/8,VLOOKUP(VLOOKUP($A188,csapatok!$A:$NN,CO$320,FALSE),'csapat-ranglista'!$A:$FP,CO$321,FALSE)/4),0)</f>
        <v>0</v>
      </c>
      <c r="CP188" s="223">
        <f>IFERROR(IF(RIGHT(VLOOKUP($A188,csapatok!$A:$NN,CP$320,FALSE),5)="Csere",VLOOKUP(LEFT(VLOOKUP($A188,csapatok!$A:$NN,CP$320,FALSE),LEN(VLOOKUP($A188,csapatok!$A:$NN,CP$320,FALSE))-6),'csapat-ranglista'!$A:$FP,CP$321,FALSE)/8,VLOOKUP(VLOOKUP($A188,csapatok!$A:$NN,CP$320,FALSE),'csapat-ranglista'!$A:$FP,CP$321,FALSE)/4),0)</f>
        <v>0</v>
      </c>
      <c r="CQ188" s="223">
        <f>IFERROR(IF(RIGHT(VLOOKUP($A188,csapatok!$A:$NN,CQ$320,FALSE),5)="Csere",VLOOKUP(LEFT(VLOOKUP($A188,csapatok!$A:$NN,CQ$320,FALSE),LEN(VLOOKUP($A188,csapatok!$A:$NN,CQ$320,FALSE))-6),'csapat-ranglista'!$A:$FP,CQ$321,FALSE)/8,VLOOKUP(VLOOKUP($A188,csapatok!$A:$NN,CQ$320,FALSE),'csapat-ranglista'!$A:$FP,CQ$321,FALSE)/4),0)</f>
        <v>0</v>
      </c>
      <c r="CR188" s="223">
        <f>IFERROR(IF(RIGHT(VLOOKUP($A188,csapatok!$A:$NN,CR$320,FALSE),5)="Csere",VLOOKUP(LEFT(VLOOKUP($A188,csapatok!$A:$NN,CR$320,FALSE),LEN(VLOOKUP($A188,csapatok!$A:$NN,CR$320,FALSE))-6),'csapat-ranglista'!$A:$FP,CR$321,FALSE)/8,VLOOKUP(VLOOKUP($A188,csapatok!$A:$NN,CR$320,FALSE),'csapat-ranglista'!$A:$FP,CR$321,FALSE)/4),0)</f>
        <v>0</v>
      </c>
      <c r="CS188" s="223">
        <f>IFERROR(IF(RIGHT(VLOOKUP($A188,csapatok!$A:$NN,CS$320,FALSE),5)="Csere",VLOOKUP(LEFT(VLOOKUP($A188,csapatok!$A:$NN,CS$320,FALSE),LEN(VLOOKUP($A188,csapatok!$A:$NN,CS$320,FALSE))-6),'csapat-ranglista'!$A:$FP,CS$321,FALSE)/8,VLOOKUP(VLOOKUP($A188,csapatok!$A:$NN,CS$320,FALSE),'csapat-ranglista'!$A:$FP,CS$321,FALSE)/4),0)</f>
        <v>0</v>
      </c>
      <c r="CT188" s="223">
        <f>IFERROR(IF(RIGHT(VLOOKUP($A188,csapatok!$A:$NN,CT$320,FALSE),5)="Csere",VLOOKUP(LEFT(VLOOKUP($A188,csapatok!$A:$NN,CT$320,FALSE),LEN(VLOOKUP($A188,csapatok!$A:$NN,CT$320,FALSE))-6),'csapat-ranglista'!$A:$FP,CT$321,FALSE)/8,VLOOKUP(VLOOKUP($A188,csapatok!$A:$NN,CT$320,FALSE),'csapat-ranglista'!$A:$FP,CT$321,FALSE)/4),0)</f>
        <v>0</v>
      </c>
      <c r="CU188" s="223">
        <f>IFERROR(IF(RIGHT(VLOOKUP($A188,csapatok!$A:$NN,CU$320,FALSE),5)="Csere",VLOOKUP(LEFT(VLOOKUP($A188,csapatok!$A:$NN,CU$320,FALSE),LEN(VLOOKUP($A188,csapatok!$A:$NN,CU$320,FALSE))-6),'csapat-ranglista'!$A:$FP,CU$321,FALSE)/8,VLOOKUP(VLOOKUP($A188,csapatok!$A:$NN,CU$320,FALSE),'csapat-ranglista'!$A:$FP,CU$321,FALSE)/4),0)</f>
        <v>0</v>
      </c>
      <c r="CV188" s="223">
        <f>IFERROR(IF(RIGHT(VLOOKUP($A188,csapatok!$A:$NN,CV$320,FALSE),5)="Csere",VLOOKUP(LEFT(VLOOKUP($A188,csapatok!$A:$NN,CV$320,FALSE),LEN(VLOOKUP($A188,csapatok!$A:$NN,CV$320,FALSE))-6),'csapat-ranglista'!$A:$FP,CV$321,FALSE)/8,VLOOKUP(VLOOKUP($A188,csapatok!$A:$NN,CV$320,FALSE),'csapat-ranglista'!$A:$FP,CV$321,FALSE)/4),0)</f>
        <v>0</v>
      </c>
      <c r="CW188" s="223">
        <f>IFERROR(IF(RIGHT(VLOOKUP($A188,csapatok!$A:$NN,CW$320,FALSE),5)="Csere",VLOOKUP(LEFT(VLOOKUP($A188,csapatok!$A:$NN,CW$320,FALSE),LEN(VLOOKUP($A188,csapatok!$A:$NN,CW$320,FALSE))-6),'csapat-ranglista'!$A:$FP,CW$321,FALSE)/8,VLOOKUP(VLOOKUP($A188,csapatok!$A:$NN,CW$320,FALSE),'csapat-ranglista'!$A:$FP,CW$321,FALSE)/4),0)</f>
        <v>0</v>
      </c>
      <c r="CX188" s="223">
        <f>IFERROR(IF(RIGHT(VLOOKUP($A188,csapatok!$A:$NN,CX$320,FALSE),5)="Csere",VLOOKUP(LEFT(VLOOKUP($A188,csapatok!$A:$NN,CX$320,FALSE),LEN(VLOOKUP($A188,csapatok!$A:$NN,CX$320,FALSE))-6),'csapat-ranglista'!$A:$FP,CX$321,FALSE)/8,VLOOKUP(VLOOKUP($A188,csapatok!$A:$NN,CX$320,FALSE),'csapat-ranglista'!$A:$FP,CX$321,FALSE)/4),0)</f>
        <v>0</v>
      </c>
      <c r="CY188" s="223">
        <f>IFERROR(IF(RIGHT(VLOOKUP($A188,csapatok!$A:$NN,CY$320,FALSE),5)="Csere",VLOOKUP(LEFT(VLOOKUP($A188,csapatok!$A:$NN,CY$320,FALSE),LEN(VLOOKUP($A188,csapatok!$A:$NN,CY$320,FALSE))-6),'csapat-ranglista'!$A:$FP,CY$321,FALSE)/8,VLOOKUP(VLOOKUP($A188,csapatok!$A:$NN,CY$320,FALSE),'csapat-ranglista'!$A:$FP,CY$321,FALSE)/4),0)</f>
        <v>0</v>
      </c>
      <c r="CZ188" s="223">
        <f>IFERROR(IF(RIGHT(VLOOKUP($A188,csapatok!$A:$NN,CZ$320,FALSE),5)="Csere",VLOOKUP(LEFT(VLOOKUP($A188,csapatok!$A:$NN,CZ$320,FALSE),LEN(VLOOKUP($A188,csapatok!$A:$NN,CZ$320,FALSE))-6),'csapat-ranglista'!$A:$FP,CZ$321,FALSE)/8,VLOOKUP(VLOOKUP($A188,csapatok!$A:$NN,CZ$320,FALSE),'csapat-ranglista'!$A:$FP,CZ$321,FALSE)/4),0)</f>
        <v>0</v>
      </c>
      <c r="DA188" s="223">
        <f>IFERROR(IF(RIGHT(VLOOKUP($A188,csapatok!$A:$NN,DA$320,FALSE),5)="Csere",VLOOKUP(LEFT(VLOOKUP($A188,csapatok!$A:$NN,DA$320,FALSE),LEN(VLOOKUP($A188,csapatok!$A:$NN,DA$320,FALSE))-6),'csapat-ranglista'!$A:$FP,DA$321,FALSE)/8,VLOOKUP(VLOOKUP($A188,csapatok!$A:$NN,DA$320,FALSE),'csapat-ranglista'!$A:$FP,DA$321,FALSE)/4),0)</f>
        <v>0</v>
      </c>
      <c r="DB188" s="223">
        <f>IFERROR(IF(RIGHT(VLOOKUP($A188,csapatok!$A:$NN,DB$320,FALSE),5)="Csere",VLOOKUP(LEFT(VLOOKUP($A188,csapatok!$A:$NN,DB$320,FALSE),LEN(VLOOKUP($A188,csapatok!$A:$NN,DB$320,FALSE))-6),'csapat-ranglista'!$A:$FP,DB$321,FALSE)/8,VLOOKUP(VLOOKUP($A188,csapatok!$A:$NN,DB$320,FALSE),'csapat-ranglista'!$A:$FP,DB$321,FALSE)/4),0)</f>
        <v>0</v>
      </c>
      <c r="DC188" s="223">
        <f>IFERROR(IF(RIGHT(VLOOKUP($A188,csapatok!$A:$NN,DC$320,FALSE),5)="Csere",VLOOKUP(LEFT(VLOOKUP($A188,csapatok!$A:$NN,DC$320,FALSE),LEN(VLOOKUP($A188,csapatok!$A:$NN,DC$320,FALSE))-6),'csapat-ranglista'!$A:$FP,DC$321,FALSE)/8,VLOOKUP(VLOOKUP($A188,csapatok!$A:$NN,DC$320,FALSE),'csapat-ranglista'!$A:$FP,DC$321,FALSE)/4),0)</f>
        <v>0</v>
      </c>
      <c r="DD188" s="223">
        <f>IFERROR(IF(RIGHT(VLOOKUP($A188,csapatok!$A:$NN,DD$320,FALSE),5)="Csere",VLOOKUP(LEFT(VLOOKUP($A188,csapatok!$A:$NN,DD$320,FALSE),LEN(VLOOKUP($A188,csapatok!$A:$NN,DD$320,FALSE))-6),'csapat-ranglista'!$A:$FP,DD$321,FALSE)/8,VLOOKUP(VLOOKUP($A188,csapatok!$A:$NN,DD$320,FALSE),'csapat-ranglista'!$A:$FP,DD$321,FALSE)/4),0)</f>
        <v>0</v>
      </c>
      <c r="DE188" s="223">
        <f>IFERROR(IF(RIGHT(VLOOKUP($A188,csapatok!$A:$NN,DE$320,FALSE),5)="Csere",VLOOKUP(LEFT(VLOOKUP($A188,csapatok!$A:$NN,DE$320,FALSE),LEN(VLOOKUP($A188,csapatok!$A:$NN,DE$320,FALSE))-6),'csapat-ranglista'!$A:$FP,DE$321,FALSE)/8,VLOOKUP(VLOOKUP($A188,csapatok!$A:$NN,DE$320,FALSE),'csapat-ranglista'!$A:$FP,DE$321,FALSE)/4),0)</f>
        <v>0</v>
      </c>
      <c r="DF188" s="223">
        <f>IFERROR(IF(RIGHT(VLOOKUP($A188,csapatok!$A:$NN,DF$320,FALSE),5)="Csere",VLOOKUP(LEFT(VLOOKUP($A188,csapatok!$A:$NN,DF$320,FALSE),LEN(VLOOKUP($A188,csapatok!$A:$NN,DF$320,FALSE))-6),'csapat-ranglista'!$A:$FP,DF$321,FALSE)/8,VLOOKUP(VLOOKUP($A188,csapatok!$A:$NN,DF$320,FALSE),'csapat-ranglista'!$A:$FP,DF$321,FALSE)/4),0)</f>
        <v>0</v>
      </c>
      <c r="DG188" s="223">
        <f>IFERROR(IF(RIGHT(VLOOKUP($A188,csapatok!$A:$NN,DG$320,FALSE),5)="Csere",VLOOKUP(LEFT(VLOOKUP($A188,csapatok!$A:$NN,DG$320,FALSE),LEN(VLOOKUP($A188,csapatok!$A:$NN,DG$320,FALSE))-6),'csapat-ranglista'!$A:$FP,DG$321,FALSE)/8,VLOOKUP(VLOOKUP($A188,csapatok!$A:$NN,DG$320,FALSE),'csapat-ranglista'!$A:$FP,DG$321,FALSE)/4),0)</f>
        <v>0</v>
      </c>
      <c r="DH188" s="223">
        <f>IFERROR(IF(RIGHT(VLOOKUP($A188,csapatok!$A:$NN,DH$320,FALSE),5)="Csere",VLOOKUP(LEFT(VLOOKUP($A188,csapatok!$A:$NN,DH$320,FALSE),LEN(VLOOKUP($A188,csapatok!$A:$NN,DH$320,FALSE))-6),'csapat-ranglista'!$A:$FP,DH$321,FALSE)/8,VLOOKUP(VLOOKUP($A188,csapatok!$A:$NN,DH$320,FALSE),'csapat-ranglista'!$A:$FP,DH$321,FALSE)/4),0)</f>
        <v>0</v>
      </c>
      <c r="DI188" s="223">
        <f>IFERROR(IF(RIGHT(VLOOKUP($A188,csapatok!$A:$NN,DI$320,FALSE),5)="Csere",VLOOKUP(LEFT(VLOOKUP($A188,csapatok!$A:$NN,DI$320,FALSE),LEN(VLOOKUP($A188,csapatok!$A:$NN,DI$320,FALSE))-6),'csapat-ranglista'!$A:$FP,DI$321,FALSE)/8,VLOOKUP(VLOOKUP($A188,csapatok!$A:$NN,DI$320,FALSE),'csapat-ranglista'!$A:$FP,DI$321,FALSE)/4),0)</f>
        <v>0</v>
      </c>
      <c r="DJ188" s="223">
        <f>IFERROR(IF(RIGHT(VLOOKUP($A188,csapatok!$A:$NN,DJ$320,FALSE),5)="Csere",VLOOKUP(LEFT(VLOOKUP($A188,csapatok!$A:$NN,DJ$320,FALSE),LEN(VLOOKUP($A188,csapatok!$A:$NN,DJ$320,FALSE))-6),'csapat-ranglista'!$A:$FP,DJ$321,FALSE)/8,VLOOKUP(VLOOKUP($A188,csapatok!$A:$NN,DJ$320,FALSE),'csapat-ranglista'!$A:$FP,DJ$321,FALSE)/4),0)</f>
        <v>0</v>
      </c>
      <c r="DK188" s="223">
        <f>IFERROR(IF(RIGHT(VLOOKUP($A188,csapatok!$A:$NN,DK$320,FALSE),5)="Csere",VLOOKUP(LEFT(VLOOKUP($A188,csapatok!$A:$NN,DK$320,FALSE),LEN(VLOOKUP($A188,csapatok!$A:$NN,DK$320,FALSE))-6),'csapat-ranglista'!$A:$FP,DK$321,FALSE)/8,VLOOKUP(VLOOKUP($A188,csapatok!$A:$NN,DK$320,FALSE),'csapat-ranglista'!$A:$FP,DK$321,FALSE)/4),0)</f>
        <v>0</v>
      </c>
      <c r="DL188" s="223">
        <f>IFERROR(IF(RIGHT(VLOOKUP($A188,csapatok!$A:$NN,DL$320,FALSE),5)="Csere",VLOOKUP(LEFT(VLOOKUP($A188,csapatok!$A:$NN,DL$320,FALSE),LEN(VLOOKUP($A188,csapatok!$A:$NN,DL$320,FALSE))-6),'csapat-ranglista'!$A:$FP,DL$321,FALSE)/8,VLOOKUP(VLOOKUP($A188,csapatok!$A:$NN,DL$320,FALSE),'csapat-ranglista'!$A:$FP,DL$321,FALSE)/4),0)</f>
        <v>0</v>
      </c>
      <c r="DM188" s="223">
        <f>IFERROR(IF(RIGHT(VLOOKUP($A188,csapatok!$A:$NN,DM$320,FALSE),5)="Csere",VLOOKUP(LEFT(VLOOKUP($A188,csapatok!$A:$NN,DM$320,FALSE),LEN(VLOOKUP($A188,csapatok!$A:$NN,DM$320,FALSE))-6),'csapat-ranglista'!$A:$FP,DM$321,FALSE)/8,VLOOKUP(VLOOKUP($A188,csapatok!$A:$NN,DM$320,FALSE),'csapat-ranglista'!$A:$FP,DM$321,FALSE)/4),0)</f>
        <v>0</v>
      </c>
      <c r="DN188" s="223">
        <f>IFERROR(IF(RIGHT(VLOOKUP($A188,csapatok!$A:$NN,DN$320,FALSE),5)="Csere",VLOOKUP(LEFT(VLOOKUP($A188,csapatok!$A:$NN,DN$320,FALSE),LEN(VLOOKUP($A188,csapatok!$A:$NN,DN$320,FALSE))-6),'csapat-ranglista'!$A:$FP,DN$321,FALSE)/8,VLOOKUP(VLOOKUP($A188,csapatok!$A:$NN,DN$320,FALSE),'csapat-ranglista'!$A:$FP,DN$321,FALSE)/4),0)</f>
        <v>0</v>
      </c>
      <c r="DO188" s="224">
        <f>versenyek!$MF$11*IFERROR(VLOOKUP(VLOOKUP($A188,versenyek!ME:MG,3,FALSE),szabalyok!$A$16:$B$23,2,FALSE)/4,0)</f>
        <v>0</v>
      </c>
      <c r="DP188" s="224">
        <f>versenyek!$MI$11*IFERROR(VLOOKUP(VLOOKUP($A188,versenyek!MH:MJ,3,FALSE),szabalyok!$A$16:$B$23,2,FALSE)/4,0)</f>
        <v>0</v>
      </c>
      <c r="DQ188" s="223">
        <f>IFERROR(IF(RIGHT(VLOOKUP($A188,csapatok!$A:$NN,DQ$320,FALSE),5)="Csere",VLOOKUP(LEFT(VLOOKUP($A188,csapatok!$A:$NN,DQ$320,FALSE),LEN(VLOOKUP($A188,csapatok!$A:$NN,DQ$320,FALSE))-6),'csapat-ranglista'!$A:$FP,DQ$321,FALSE)/8,VLOOKUP(VLOOKUP($A188,csapatok!$A:$NN,DQ$320,FALSE),'csapat-ranglista'!$A:$FP,DQ$321,FALSE)/4),0)</f>
        <v>0</v>
      </c>
      <c r="DR188" s="223">
        <f>IFERROR(IF(RIGHT(VLOOKUP($A188,csapatok!$A:$NN,DR$320,FALSE),5)="Csere",VLOOKUP(LEFT(VLOOKUP($A188,csapatok!$A:$NN,DR$320,FALSE),LEN(VLOOKUP($A188,csapatok!$A:$NN,DR$320,FALSE))-6),'csapat-ranglista'!$A:$FP,DR$321,FALSE)/8,VLOOKUP(VLOOKUP($A188,csapatok!$A:$NN,DR$320,FALSE),'csapat-ranglista'!$A:$FP,DR$321,FALSE)/4),0)</f>
        <v>0</v>
      </c>
      <c r="DS188" s="223">
        <f>IFERROR(IF(RIGHT(VLOOKUP($A188,csapatok!$A:$NN,DS$320,FALSE),5)="Csere",VLOOKUP(LEFT(VLOOKUP($A188,csapatok!$A:$NN,DS$320,FALSE),LEN(VLOOKUP($A188,csapatok!$A:$NN,DS$320,FALSE))-6),'csapat-ranglista'!$A:$FP,DS$321,FALSE)/8,VLOOKUP(VLOOKUP($A188,csapatok!$A:$NN,DS$320,FALSE),'csapat-ranglista'!$A:$FP,DS$321,FALSE)/4),0)</f>
        <v>0</v>
      </c>
      <c r="DT188" s="223">
        <f>IFERROR(IF(RIGHT(VLOOKUP($A188,csapatok!$A:$NN,DT$320,FALSE),5)="Csere",VLOOKUP(LEFT(VLOOKUP($A188,csapatok!$A:$NN,DT$320,FALSE),LEN(VLOOKUP($A188,csapatok!$A:$NN,DT$320,FALSE))-6),'csapat-ranglista'!$A:$FP,DT$321,FALSE)/8,VLOOKUP(VLOOKUP($A188,csapatok!$A:$NN,DT$320,FALSE),'csapat-ranglista'!$A:$FP,DT$321,FALSE)/4),0)</f>
        <v>0</v>
      </c>
      <c r="DU188" s="223">
        <f>IFERROR(IF(RIGHT(VLOOKUP($A188,csapatok!$A:$NN,DU$320,FALSE),5)="Csere",VLOOKUP(LEFT(VLOOKUP($A188,csapatok!$A:$NN,DU$320,FALSE),LEN(VLOOKUP($A188,csapatok!$A:$NN,DU$320,FALSE))-6),'csapat-ranglista'!$A:$FP,DU$321,FALSE)/8,VLOOKUP(VLOOKUP($A188,csapatok!$A:$NN,DU$320,FALSE),'csapat-ranglista'!$A:$FP,DU$321,FALSE)/4),0)</f>
        <v>0</v>
      </c>
      <c r="DV188" s="223">
        <f>IFERROR(IF(RIGHT(VLOOKUP($A188,csapatok!$A:$NN,DV$320,FALSE),5)="Csere",VLOOKUP(LEFT(VLOOKUP($A188,csapatok!$A:$NN,DV$320,FALSE),LEN(VLOOKUP($A188,csapatok!$A:$NN,DV$320,FALSE))-6),'csapat-ranglista'!$A:$FP,DV$321,FALSE)/8,VLOOKUP(VLOOKUP($A188,csapatok!$A:$NN,DV$320,FALSE),'csapat-ranglista'!$A:$FP,DV$321,FALSE)/4),0)</f>
        <v>0</v>
      </c>
      <c r="DW188" s="223">
        <f>IFERROR(IF(RIGHT(VLOOKUP($A188,csapatok!$A:$NN,DW$320,FALSE),5)="Csere",VLOOKUP(LEFT(VLOOKUP($A188,csapatok!$A:$NN,DW$320,FALSE),LEN(VLOOKUP($A188,csapatok!$A:$NN,DW$320,FALSE))-6),'csapat-ranglista'!$A:$FP,DW$321,FALSE)/8,VLOOKUP(VLOOKUP($A188,csapatok!$A:$NN,DW$320,FALSE),'csapat-ranglista'!$A:$FP,DW$321,FALSE)/4),0)</f>
        <v>0</v>
      </c>
      <c r="DX188" s="223">
        <f>IFERROR(IF(RIGHT(VLOOKUP($A188,csapatok!$A:$NN,DX$320,FALSE),5)="Csere",VLOOKUP(LEFT(VLOOKUP($A188,csapatok!$A:$NN,DX$320,FALSE),LEN(VLOOKUP($A188,csapatok!$A:$NN,DX$320,FALSE))-6),'csapat-ranglista'!$A:$FP,DX$321,FALSE)/8,VLOOKUP(VLOOKUP($A188,csapatok!$A:$NN,DX$320,FALSE),'csapat-ranglista'!$A:$FP,DX$321,FALSE)/4),0)</f>
        <v>0</v>
      </c>
      <c r="DY188" s="223">
        <f>IFERROR(IF(RIGHT(VLOOKUP($A188,csapatok!$A:$NN,DY$320,FALSE),5)="Csere",VLOOKUP(LEFT(VLOOKUP($A188,csapatok!$A:$NN,DY$320,FALSE),LEN(VLOOKUP($A188,csapatok!$A:$NN,DY$320,FALSE))-6),'csapat-ranglista'!$A:$FP,DY$321,FALSE)/8,VLOOKUP(VLOOKUP($A188,csapatok!$A:$NN,DY$320,FALSE),'csapat-ranglista'!$A:$FP,DY$321,FALSE)/4),0)</f>
        <v>0</v>
      </c>
      <c r="DZ188" s="223">
        <f>IFERROR(IF(RIGHT(VLOOKUP($A188,csapatok!$A:$NN,DZ$320,FALSE),5)="Csere",VLOOKUP(LEFT(VLOOKUP($A188,csapatok!$A:$NN,DZ$320,FALSE),LEN(VLOOKUP($A188,csapatok!$A:$NN,DZ$320,FALSE))-6),'csapat-ranglista'!$A:$FP,DZ$321,FALSE)/8,VLOOKUP(VLOOKUP($A188,csapatok!$A:$NN,DZ$320,FALSE),'csapat-ranglista'!$A:$FP,DZ$321,FALSE)/4),0)</f>
        <v>0</v>
      </c>
      <c r="EA188" s="223">
        <f>IFERROR(IF(RIGHT(VLOOKUP($A188,csapatok!$A:$NN,EA$320,FALSE),5)="Csere",VLOOKUP(LEFT(VLOOKUP($A188,csapatok!$A:$NN,EA$320,FALSE),LEN(VLOOKUP($A188,csapatok!$A:$NN,EA$320,FALSE))-6),'csapat-ranglista'!$A:$FP,EA$321,FALSE)/8,VLOOKUP(VLOOKUP($A188,csapatok!$A:$NN,EA$320,FALSE),'csapat-ranglista'!$A:$FP,EA$321,FALSE)/4),0)</f>
        <v>0</v>
      </c>
      <c r="EB188" s="223">
        <f>IFERROR(IF(RIGHT(VLOOKUP($A188,csapatok!$A:$NN,EB$320,FALSE),5)="Csere",VLOOKUP(LEFT(VLOOKUP($A188,csapatok!$A:$NN,EB$320,FALSE),LEN(VLOOKUP($A188,csapatok!$A:$NN,EB$320,FALSE))-6),'csapat-ranglista'!$A:$FP,EB$321,FALSE)/8,VLOOKUP(VLOOKUP($A188,csapatok!$A:$NN,EB$320,FALSE),'csapat-ranglista'!$A:$FP,EB$321,FALSE)/4),0)</f>
        <v>0</v>
      </c>
      <c r="EC188" s="223">
        <f>IFERROR(IF(RIGHT(VLOOKUP($A188,csapatok!$A:$NN,EC$320,FALSE),5)="Csere",VLOOKUP(LEFT(VLOOKUP($A188,csapatok!$A:$NN,EC$320,FALSE),LEN(VLOOKUP($A188,csapatok!$A:$NN,EC$320,FALSE))-6),'csapat-ranglista'!$A:$FP,EC$321,FALSE)/8,VLOOKUP(VLOOKUP($A188,csapatok!$A:$NN,EC$320,FALSE),'csapat-ranglista'!$A:$FP,EC$321,FALSE)/4),0)</f>
        <v>0</v>
      </c>
      <c r="ED188" s="223">
        <f>IFERROR(IF(RIGHT(VLOOKUP($A188,csapatok!$A:$NN,ED$320,FALSE),5)="Csere",VLOOKUP(LEFT(VLOOKUP($A188,csapatok!$A:$NN,ED$320,FALSE),LEN(VLOOKUP($A188,csapatok!$A:$NN,ED$320,FALSE))-6),'csapat-ranglista'!$A:$FP,ED$321,FALSE)/8,VLOOKUP(VLOOKUP($A188,csapatok!$A:$NN,ED$320,FALSE),'csapat-ranglista'!$A:$FP,ED$321,FALSE)/4),0)</f>
        <v>0</v>
      </c>
      <c r="EE188" s="223">
        <f>IFERROR(IF(RIGHT(VLOOKUP($A188,csapatok!$A:$NN,EE$320,FALSE),5)="Csere",VLOOKUP(LEFT(VLOOKUP($A188,csapatok!$A:$NN,EE$320,FALSE),LEN(VLOOKUP($A188,csapatok!$A:$NN,EE$320,FALSE))-6),'csapat-ranglista'!$A:$FP,EE$321,FALSE)/8,VLOOKUP(VLOOKUP($A188,csapatok!$A:$NN,EE$320,FALSE),'csapat-ranglista'!$A:$FP,EE$321,FALSE)/4),0)</f>
        <v>0</v>
      </c>
      <c r="EF188" s="223">
        <f>IFERROR(IF(RIGHT(VLOOKUP($A188,csapatok!$A:$NN,EF$320,FALSE),5)="Csere",VLOOKUP(LEFT(VLOOKUP($A188,csapatok!$A:$NN,EF$320,FALSE),LEN(VLOOKUP($A188,csapatok!$A:$NN,EF$320,FALSE))-6),'csapat-ranglista'!$A:$FP,EF$321,FALSE)/8,VLOOKUP(VLOOKUP($A188,csapatok!$A:$NN,EF$320,FALSE),'csapat-ranglista'!$A:$FP,EF$321,FALSE)/4),0)</f>
        <v>0</v>
      </c>
      <c r="EG188" s="223">
        <f>IFERROR(IF(RIGHT(VLOOKUP($A188,csapatok!$A:$NN,EG$320,FALSE),5)="Csere",VLOOKUP(LEFT(VLOOKUP($A188,csapatok!$A:$NN,EG$320,FALSE),LEN(VLOOKUP($A188,csapatok!$A:$NN,EG$320,FALSE))-6),'csapat-ranglista'!$A:$FP,EG$321,FALSE)/8,VLOOKUP(VLOOKUP($A188,csapatok!$A:$NN,EG$320,FALSE),'csapat-ranglista'!$A:$FP,EG$321,FALSE)/4),0)</f>
        <v>0</v>
      </c>
      <c r="EH188" s="223">
        <f>IFERROR(IF(RIGHT(VLOOKUP($A188,csapatok!$A:$NN,EH$320,FALSE),5)="Csere",VLOOKUP(LEFT(VLOOKUP($A188,csapatok!$A:$NN,EH$320,FALSE),LEN(VLOOKUP($A188,csapatok!$A:$NN,EH$320,FALSE))-6),'csapat-ranglista'!$A:$FP,EH$321,FALSE)/8,VLOOKUP(VLOOKUP($A188,csapatok!$A:$NN,EH$320,FALSE),'csapat-ranglista'!$A:$FP,EH$321,FALSE)/4),0)</f>
        <v>0</v>
      </c>
      <c r="EI188" s="223">
        <f>IFERROR(IF(RIGHT(VLOOKUP($A188,csapatok!$A:$NN,EI$320,FALSE),5)="Csere",VLOOKUP(LEFT(VLOOKUP($A188,csapatok!$A:$NN,EI$320,FALSE),LEN(VLOOKUP($A188,csapatok!$A:$NN,EI$320,FALSE))-6),'csapat-ranglista'!$A:$FP,EI$321,FALSE)/8,VLOOKUP(VLOOKUP($A188,csapatok!$A:$NN,EI$320,FALSE),'csapat-ranglista'!$A:$FP,EI$321,FALSE)/4),0)</f>
        <v>0</v>
      </c>
      <c r="EJ188" s="223">
        <f>IFERROR(IF(RIGHT(VLOOKUP($A188,csapatok!$A:$NN,EJ$320,FALSE),5)="Csere",VLOOKUP(LEFT(VLOOKUP($A188,csapatok!$A:$NN,EJ$320,FALSE),LEN(VLOOKUP($A188,csapatok!$A:$NN,EJ$320,FALSE))-6),'csapat-ranglista'!$A:$FP,EJ$321,FALSE)/8,VLOOKUP(VLOOKUP($A188,csapatok!$A:$NN,EJ$320,FALSE),'csapat-ranglista'!$A:$FP,EJ$321,FALSE)/4),0)</f>
        <v>0</v>
      </c>
      <c r="EK188" s="223">
        <f>IFERROR(IF(RIGHT(VLOOKUP($A188,csapatok!$A:$NN,EK$320,FALSE),5)="Csere",VLOOKUP(LEFT(VLOOKUP($A188,csapatok!$A:$NN,EK$320,FALSE),LEN(VLOOKUP($A188,csapatok!$A:$NN,EK$320,FALSE))-6),'csapat-ranglista'!$A:$FP,EK$321,FALSE)/8,VLOOKUP(VLOOKUP($A188,csapatok!$A:$NN,EK$320,FALSE),'csapat-ranglista'!$A:$FP,EK$321,FALSE)/4),0)</f>
        <v>0</v>
      </c>
      <c r="EL188" s="223">
        <f>IFERROR(IF(RIGHT(VLOOKUP($A188,csapatok!$A:$NN,EL$320,FALSE),5)="Csere",VLOOKUP(LEFT(VLOOKUP($A188,csapatok!$A:$NN,EL$320,FALSE),LEN(VLOOKUP($A188,csapatok!$A:$NN,EL$320,FALSE))-6),'csapat-ranglista'!$A:$FP,EL$321,FALSE)/8,VLOOKUP(VLOOKUP($A188,csapatok!$A:$NN,EL$320,FALSE),'csapat-ranglista'!$A:$FP,EL$321,FALSE)/4),0)</f>
        <v>0</v>
      </c>
      <c r="EM188" s="223">
        <f>IFERROR(IF(RIGHT(VLOOKUP($A188,csapatok!$A:$NN,EM$320,FALSE),5)="Csere",VLOOKUP(LEFT(VLOOKUP($A188,csapatok!$A:$NN,EM$320,FALSE),LEN(VLOOKUP($A188,csapatok!$A:$NN,EM$320,FALSE))-6),'csapat-ranglista'!$A:$FP,EM$321,FALSE)/8,VLOOKUP(VLOOKUP($A188,csapatok!$A:$NN,EM$320,FALSE),'csapat-ranglista'!$A:$FP,EM$321,FALSE)/4),0)</f>
        <v>0</v>
      </c>
      <c r="EN188" s="223">
        <f>IFERROR(IF(RIGHT(VLOOKUP($A188,csapatok!$A:$NN,EN$320,FALSE),5)="Csere",VLOOKUP(LEFT(VLOOKUP($A188,csapatok!$A:$NN,EN$320,FALSE),LEN(VLOOKUP($A188,csapatok!$A:$NN,EN$320,FALSE))-6),'csapat-ranglista'!$A:$FP,EN$321,FALSE)/8,VLOOKUP(VLOOKUP($A188,csapatok!$A:$NN,EN$320,FALSE),'csapat-ranglista'!$A:$FP,EN$321,FALSE)/4),0)</f>
        <v>0</v>
      </c>
      <c r="EO188" s="223">
        <f>IFERROR(IF(RIGHT(VLOOKUP($A188,csapatok!$A:$NN,EO$320,FALSE),5)="Csere",VLOOKUP(LEFT(VLOOKUP($A188,csapatok!$A:$NN,EO$320,FALSE),LEN(VLOOKUP($A188,csapatok!$A:$NN,EO$320,FALSE))-6),'csapat-ranglista'!$A:$FP,EO$321,FALSE)/8,VLOOKUP(VLOOKUP($A188,csapatok!$A:$NN,EO$320,FALSE),'csapat-ranglista'!$A:$FP,EO$321,FALSE)/4),0)</f>
        <v>0</v>
      </c>
      <c r="EP188" s="223">
        <f>IFERROR(IF(RIGHT(VLOOKUP($A188,csapatok!$A:$NN,EP$320,FALSE),5)="Csere",VLOOKUP(LEFT(VLOOKUP($A188,csapatok!$A:$NN,EP$320,FALSE),LEN(VLOOKUP($A188,csapatok!$A:$NN,EP$320,FALSE))-6),'csapat-ranglista'!$A:$FP,EP$321,FALSE)/8,VLOOKUP(VLOOKUP($A188,csapatok!$A:$NN,EP$320,FALSE),'csapat-ranglista'!$A:$FP,EP$321,FALSE)/4),0)</f>
        <v>0</v>
      </c>
      <c r="EQ188" s="223">
        <f>IFERROR(IF(RIGHT(VLOOKUP($A188,csapatok!$A:$NN,EQ$320,FALSE),5)="Csere",VLOOKUP(LEFT(VLOOKUP($A188,csapatok!$A:$NN,EQ$320,FALSE),LEN(VLOOKUP($A188,csapatok!$A:$NN,EQ$320,FALSE))-6),'csapat-ranglista'!$A:$FP,EQ$321,FALSE)/8,VLOOKUP(VLOOKUP($A188,csapatok!$A:$NN,EQ$320,FALSE),'csapat-ranglista'!$A:$FP,EQ$321,FALSE)/4),0)</f>
        <v>0</v>
      </c>
      <c r="ER188" s="223">
        <f>IFERROR(IF(RIGHT(VLOOKUP($A188,csapatok!$A:$NN,ER$320,FALSE),5)="Csere",VLOOKUP(LEFT(VLOOKUP($A188,csapatok!$A:$NN,ER$320,FALSE),LEN(VLOOKUP($A188,csapatok!$A:$NN,ER$320,FALSE))-6),'csapat-ranglista'!$A:$FP,ER$321,FALSE)/8,VLOOKUP(VLOOKUP($A188,csapatok!$A:$NN,ER$320,FALSE),'csapat-ranglista'!$A:$FP,ER$321,FALSE)/4),0)</f>
        <v>0</v>
      </c>
      <c r="ES188" s="223">
        <f>IFERROR(IF(RIGHT(VLOOKUP($A188,csapatok!$A:$NN,ES$320,FALSE),5)="Csere",VLOOKUP(LEFT(VLOOKUP($A188,csapatok!$A:$NN,ES$320,FALSE),LEN(VLOOKUP($A188,csapatok!$A:$NN,ES$320,FALSE))-6),'csapat-ranglista'!$A:$FP,ES$321,FALSE)/8,VLOOKUP(VLOOKUP($A188,csapatok!$A:$NN,ES$320,FALSE),'csapat-ranglista'!$A:$FP,ES$321,FALSE)/4),0)</f>
        <v>0</v>
      </c>
      <c r="ET188" s="223">
        <f>IFERROR(IF(RIGHT(VLOOKUP($A188,csapatok!$A:$NN,ET$320,FALSE),5)="Csere",VLOOKUP(LEFT(VLOOKUP($A188,csapatok!$A:$NN,ET$320,FALSE),LEN(VLOOKUP($A188,csapatok!$A:$NN,ET$320,FALSE))-6),'csapat-ranglista'!$A:$FP,ET$321,FALSE)/8,VLOOKUP(VLOOKUP($A188,csapatok!$A:$NN,ET$320,FALSE),'csapat-ranglista'!$A:$FP,ET$321,FALSE)/4),0)</f>
        <v>0</v>
      </c>
      <c r="EU188" s="223">
        <f>IFERROR(IF(RIGHT(VLOOKUP($A188,csapatok!$A:$NN,EU$320,FALSE),5)="Csere",VLOOKUP(LEFT(VLOOKUP($A188,csapatok!$A:$NN,EU$320,FALSE),LEN(VLOOKUP($A188,csapatok!$A:$NN,EU$320,FALSE))-6),'csapat-ranglista'!$A:$FP,EU$321,FALSE)/8,VLOOKUP(VLOOKUP($A188,csapatok!$A:$NN,EU$320,FALSE),'csapat-ranglista'!$A:$FP,EU$321,FALSE)/4),0)</f>
        <v>0</v>
      </c>
      <c r="EV188" s="223">
        <f>IFERROR(IF(RIGHT(VLOOKUP($A188,csapatok!$A:$NN,EV$320,FALSE),5)="Csere",VLOOKUP(LEFT(VLOOKUP($A188,csapatok!$A:$NN,EV$320,FALSE),LEN(VLOOKUP($A188,csapatok!$A:$NN,EV$320,FALSE))-6),'csapat-ranglista'!$A:$FP,EV$321,FALSE)/8,VLOOKUP(VLOOKUP($A188,csapatok!$A:$NN,EV$320,FALSE),'csapat-ranglista'!$A:$FP,EV$321,FALSE)/4),0)</f>
        <v>0</v>
      </c>
      <c r="EW188" s="223">
        <f>IFERROR(IF(RIGHT(VLOOKUP($A188,csapatok!$A:$NN,EW$320,FALSE),5)="Csere",VLOOKUP(LEFT(VLOOKUP($A188,csapatok!$A:$NN,EW$320,FALSE),LEN(VLOOKUP($A188,csapatok!$A:$NN,EW$320,FALSE))-6),'csapat-ranglista'!$A:$FP,EW$321,FALSE)/8,VLOOKUP(VLOOKUP($A188,csapatok!$A:$NN,EW$320,FALSE),'csapat-ranglista'!$A:$FP,EW$321,FALSE)/4),0)</f>
        <v>0</v>
      </c>
      <c r="EX188" s="223">
        <f>IFERROR(IF(RIGHT(VLOOKUP($A188,csapatok!$A:$NN,EX$320,FALSE),5)="Csere",VLOOKUP(LEFT(VLOOKUP($A188,csapatok!$A:$NN,EX$320,FALSE),LEN(VLOOKUP($A188,csapatok!$A:$NN,EX$320,FALSE))-6),'csapat-ranglista'!$A:$FP,EX$321,FALSE)/8,VLOOKUP(VLOOKUP($A188,csapatok!$A:$NN,EX$320,FALSE),'csapat-ranglista'!$A:$FP,EX$321,FALSE)/4),0)</f>
        <v>0</v>
      </c>
      <c r="EY188" s="223">
        <f>IFERROR(IF(RIGHT(VLOOKUP($A188,csapatok!$A:$NN,EY$320,FALSE),5)="Csere",VLOOKUP(LEFT(VLOOKUP($A188,csapatok!$A:$NN,EY$320,FALSE),LEN(VLOOKUP($A188,csapatok!$A:$NN,EY$320,FALSE))-6),'csapat-ranglista'!$A:$FP,EY$321,FALSE)/8,VLOOKUP(VLOOKUP($A188,csapatok!$A:$NN,EY$320,FALSE),'csapat-ranglista'!$A:$FP,EY$321,FALSE)/4),0)</f>
        <v>0</v>
      </c>
      <c r="EZ188" s="223">
        <f>IFERROR(IF(RIGHT(VLOOKUP($A188,csapatok!$A:$NN,EZ$320,FALSE),5)="Csere",VLOOKUP(LEFT(VLOOKUP($A188,csapatok!$A:$NN,EZ$320,FALSE),LEN(VLOOKUP($A188,csapatok!$A:$NN,EZ$320,FALSE))-6),'csapat-ranglista'!$A:$FP,EZ$321,FALSE)/8,VLOOKUP(VLOOKUP($A188,csapatok!$A:$NN,EZ$320,FALSE),'csapat-ranglista'!$A:$FP,EZ$321,FALSE)/4),0)</f>
        <v>0</v>
      </c>
      <c r="FA188" s="223">
        <f>IFERROR(IF(RIGHT(VLOOKUP($A188,csapatok!$A:$NN,FA$320,FALSE),5)="Csere",VLOOKUP(LEFT(VLOOKUP($A188,csapatok!$A:$NN,FA$320,FALSE),LEN(VLOOKUP($A188,csapatok!$A:$NN,FA$320,FALSE))-6),'csapat-ranglista'!$A:$FP,FA$321,FALSE)/8,VLOOKUP(VLOOKUP($A188,csapatok!$A:$NN,FA$320,FALSE),'csapat-ranglista'!$A:$FP,FA$321,FALSE)/4),0)</f>
        <v>0</v>
      </c>
      <c r="FB188" s="223">
        <f>IFERROR(IF(RIGHT(VLOOKUP($A188,csapatok!$A:$NN,FB$320,FALSE),5)="Csere",VLOOKUP(LEFT(VLOOKUP($A188,csapatok!$A:$NN,FB$320,FALSE),LEN(VLOOKUP($A188,csapatok!$A:$NN,FB$320,FALSE))-6),'csapat-ranglista'!$A:$FP,FB$321,FALSE)/8,VLOOKUP(VLOOKUP($A188,csapatok!$A:$NN,FB$320,FALSE),'csapat-ranglista'!$A:$FP,FB$321,FALSE)/4),0)</f>
        <v>0</v>
      </c>
      <c r="FC188" s="223">
        <f>IFERROR(IF(RIGHT(VLOOKUP($A188,csapatok!$A:$NN,FC$320,FALSE),5)="Csere",VLOOKUP(LEFT(VLOOKUP($A188,csapatok!$A:$NN,FC$320,FALSE),LEN(VLOOKUP($A188,csapatok!$A:$NN,FC$320,FALSE))-6),'csapat-ranglista'!$A:$FP,FC$321,FALSE)/8,VLOOKUP(VLOOKUP($A188,csapatok!$A:$NN,FC$320,FALSE),'csapat-ranglista'!$A:$FP,FC$321,FALSE)/4),0)</f>
        <v>0</v>
      </c>
      <c r="FD188" s="224">
        <f>versenyek!$QY$11*IFERROR(VLOOKUP(VLOOKUP($A188,versenyek!QX:QZ,3,FALSE),szabalyok!$A$16:$B$23,2,FALSE)/4,0)</f>
        <v>0</v>
      </c>
      <c r="FE188" s="224">
        <f>versenyek!$RB$11*IFERROR(VLOOKUP(VLOOKUP($A188,versenyek!RA:RC,3,FALSE),szabalyok!$A$16:$B$23,2,FALSE)/4,0)</f>
        <v>0</v>
      </c>
      <c r="FF188" s="223">
        <f>IFERROR(IF(RIGHT(VLOOKUP($A188,csapatok!$A:$NN,FF$320,FALSE),5)="Csere",VLOOKUP(LEFT(VLOOKUP($A188,csapatok!$A:$NN,FF$320,FALSE),LEN(VLOOKUP($A188,csapatok!$A:$NN,FF$320,FALSE))-6),'csapat-ranglista'!$A:$FP,FF$321,FALSE)/8,VLOOKUP(VLOOKUP($A188,csapatok!$A:$NN,FF$320,FALSE),'csapat-ranglista'!$A:$FP,FF$321,FALSE)/4),0)</f>
        <v>0</v>
      </c>
      <c r="FG188" s="223">
        <f>IFERROR(IF(RIGHT(VLOOKUP($A188,csapatok!$A:$NN,FG$320,FALSE),5)="Csere",VLOOKUP(LEFT(VLOOKUP($A188,csapatok!$A:$NN,FG$320,FALSE),LEN(VLOOKUP($A188,csapatok!$A:$NN,FG$320,FALSE))-6),'csapat-ranglista'!$A:$FP,FG$321,FALSE)/8,VLOOKUP(VLOOKUP($A188,csapatok!$A:$NN,FG$320,FALSE),'csapat-ranglista'!$A:$FP,FG$321,FALSE)/4),0)</f>
        <v>0</v>
      </c>
      <c r="FH188" s="223">
        <f>IFERROR(IF(RIGHT(VLOOKUP($A188,csapatok!$A:$NN,FH$320,FALSE),5)="Csere",VLOOKUP(LEFT(VLOOKUP($A188,csapatok!$A:$NN,FH$320,FALSE),LEN(VLOOKUP($A188,csapatok!$A:$NN,FH$320,FALSE))-6),'csapat-ranglista'!$A:$FP,FH$321,FALSE)/8,VLOOKUP(VLOOKUP($A188,csapatok!$A:$NN,FH$320,FALSE),'csapat-ranglista'!$A:$FP,FH$321,FALSE)/4),0)</f>
        <v>0</v>
      </c>
      <c r="FI188" s="223">
        <f>IFERROR(IF(RIGHT(VLOOKUP($A188,csapatok!$A:$NN,FI$320,FALSE),5)="Csere",VLOOKUP(LEFT(VLOOKUP($A188,csapatok!$A:$NN,FI$320,FALSE),LEN(VLOOKUP($A188,csapatok!$A:$NN,FI$320,FALSE))-6),'csapat-ranglista'!$A:$FP,FI$321,FALSE)/8,VLOOKUP(VLOOKUP($A188,csapatok!$A:$NN,FI$320,FALSE),'csapat-ranglista'!$A:$FP,FI$321,FALSE)/4),0)</f>
        <v>0</v>
      </c>
      <c r="FJ188" s="223">
        <f>IFERROR(IF(RIGHT(VLOOKUP($A188,csapatok!$A:$NN,FJ$320,FALSE),5)="Csere",VLOOKUP(LEFT(VLOOKUP($A188,csapatok!$A:$NN,FJ$320,FALSE),LEN(VLOOKUP($A188,csapatok!$A:$NN,FJ$320,FALSE))-6),'csapat-ranglista'!$A:$FP,FJ$321,FALSE)/8,VLOOKUP(VLOOKUP($A188,csapatok!$A:$NN,FJ$320,FALSE),'csapat-ranglista'!$A:$FP,FJ$321,FALSE)/4),0)</f>
        <v>0</v>
      </c>
      <c r="FK188" s="223">
        <f>IFERROR(IF(RIGHT(VLOOKUP($A188,csapatok!$A:$NN,FK$320,FALSE),5)="Csere",VLOOKUP(LEFT(VLOOKUP($A188,csapatok!$A:$NN,FK$320,FALSE),LEN(VLOOKUP($A188,csapatok!$A:$NN,FK$320,FALSE))-6),'csapat-ranglista'!$A:$FP,FK$321,FALSE)/8,VLOOKUP(VLOOKUP($A188,csapatok!$A:$NN,FK$320,FALSE),'csapat-ranglista'!$A:$FP,FK$321,FALSE)/4),0)</f>
        <v>0</v>
      </c>
      <c r="FL188" s="223">
        <f>IFERROR(IF(RIGHT(VLOOKUP($A188,csapatok!$A:$NN,FL$320,FALSE),5)="Csere",VLOOKUP(LEFT(VLOOKUP($A188,csapatok!$A:$NN,FL$320,FALSE),LEN(VLOOKUP($A188,csapatok!$A:$NN,FL$320,FALSE))-6),'csapat-ranglista'!$A:$FP,FL$321,FALSE)/8,VLOOKUP(VLOOKUP($A188,csapatok!$A:$NN,FL$320,FALSE),'csapat-ranglista'!$A:$FP,FL$321,FALSE)/4),0)</f>
        <v>0</v>
      </c>
      <c r="FM188" s="223">
        <f>IFERROR(IF(RIGHT(VLOOKUP($A188,csapatok!$A:$NN,FM$320,FALSE),5)="Csere",VLOOKUP(LEFT(VLOOKUP($A188,csapatok!$A:$NN,FM$320,FALSE),LEN(VLOOKUP($A188,csapatok!$A:$NN,FM$320,FALSE))-6),'csapat-ranglista'!$A:$FP,FM$321,FALSE)/8,VLOOKUP(VLOOKUP($A188,csapatok!$A:$NN,FM$320,FALSE),'csapat-ranglista'!$A:$FP,FM$321,FALSE)/4),0)</f>
        <v>0</v>
      </c>
      <c r="FN188" s="223">
        <f>IFERROR(IF(RIGHT(VLOOKUP($A188,csapatok!$A:$NN,FN$320,FALSE),5)="Csere",VLOOKUP(LEFT(VLOOKUP($A188,csapatok!$A:$NN,FN$320,FALSE),LEN(VLOOKUP($A188,csapatok!$A:$NN,FN$320,FALSE))-6),'csapat-ranglista'!$A:$FP,FN$321,FALSE)/8,VLOOKUP(VLOOKUP($A188,csapatok!$A:$NN,FN$320,FALSE),'csapat-ranglista'!$A:$FP,FN$321,FALSE)/4),0)</f>
        <v>0</v>
      </c>
      <c r="FO188" s="223">
        <f>IFERROR(IF(RIGHT(VLOOKUP($A188,csapatok!$A:$NN,FO$320,FALSE),5)="Csere",VLOOKUP(LEFT(VLOOKUP($A188,csapatok!$A:$NN,FO$320,FALSE),LEN(VLOOKUP($A188,csapatok!$A:$NN,FO$320,FALSE))-6),'csapat-ranglista'!$A:$FP,FO$321,FALSE)/8,VLOOKUP(VLOOKUP($A188,csapatok!$A:$NN,FO$320,FALSE),'csapat-ranglista'!$A:$FP,FO$321,FALSE)/4),0)</f>
        <v>0</v>
      </c>
      <c r="FP188" s="223">
        <f>IFERROR(IF(RIGHT(VLOOKUP($A188,csapatok!$A:$NN,FP$320,FALSE),5)="Csere",VLOOKUP(LEFT(VLOOKUP($A188,csapatok!$A:$NN,FP$320,FALSE),LEN(VLOOKUP($A188,csapatok!$A:$NN,FP$320,FALSE))-6),'csapat-ranglista'!$A:$FP,FP$321,FALSE)/8,VLOOKUP(VLOOKUP($A188,csapatok!$A:$NN,FP$320,FALSE),'csapat-ranglista'!$A:$FP,FP$321,FALSE)/4),0)</f>
        <v>0</v>
      </c>
      <c r="FQ188" s="223">
        <f>IFERROR(IF(RIGHT(VLOOKUP($A188,csapatok!$A:$NN,FQ$320,FALSE),5)="Csere",VLOOKUP(LEFT(VLOOKUP($A188,csapatok!$A:$NN,FQ$320,FALSE),LEN(VLOOKUP($A188,csapatok!$A:$NN,FQ$320,FALSE))-6),'csapat-ranglista'!$A:$FP,FQ$321,FALSE)/8,VLOOKUP(VLOOKUP($A188,csapatok!$A:$NN,FQ$320,FALSE),'csapat-ranglista'!$A:$FP,FQ$321,FALSE)/4),0)</f>
        <v>0</v>
      </c>
      <c r="FR188" s="223">
        <f>IFERROR(IF(RIGHT(VLOOKUP($A188,csapatok!$A:$NN,FR$320,FALSE),5)="Csere",VLOOKUP(LEFT(VLOOKUP($A188,csapatok!$A:$NN,FR$320,FALSE),LEN(VLOOKUP($A188,csapatok!$A:$NN,FR$320,FALSE))-6),'csapat-ranglista'!$A:$FP,FR$321,FALSE)/8,VLOOKUP(VLOOKUP($A188,csapatok!$A:$NN,FR$320,FALSE),'csapat-ranglista'!$A:$FP,FR$321,FALSE)/4),0)</f>
        <v>0</v>
      </c>
      <c r="FS188" s="223">
        <f>IFERROR(IF(RIGHT(VLOOKUP($A188,csapatok!$A:$NN,FS$320,FALSE),5)="Csere",VLOOKUP(LEFT(VLOOKUP($A188,csapatok!$A:$NN,FS$320,FALSE),LEN(VLOOKUP($A188,csapatok!$A:$NN,FS$320,FALSE))-6),'csapat-ranglista'!$A:$FP,FS$321,FALSE)/8,VLOOKUP(VLOOKUP($A188,csapatok!$A:$NN,FS$320,FALSE),'csapat-ranglista'!$A:$FP,FS$321,FALSE)/4),0)</f>
        <v>0</v>
      </c>
      <c r="FT188" s="223">
        <f>IFERROR(IF(RIGHT(VLOOKUP($A188,csapatok!$A:$NN,FT$320,FALSE),5)="Csere",VLOOKUP(LEFT(VLOOKUP($A188,csapatok!$A:$NN,FT$320,FALSE),LEN(VLOOKUP($A188,csapatok!$A:$NN,FT$320,FALSE))-6),'csapat-ranglista'!$A:$FP,FT$321,FALSE)/8,VLOOKUP(VLOOKUP($A188,csapatok!$A:$NN,FT$320,FALSE),'csapat-ranglista'!$A:$FP,FT$321,FALSE)/4),0)</f>
        <v>0</v>
      </c>
      <c r="FU188" s="223">
        <f>IFERROR(IF(RIGHT(VLOOKUP($A188,csapatok!$A:$NN,FU$320,FALSE),5)="Csere",VLOOKUP(LEFT(VLOOKUP($A188,csapatok!$A:$NN,FU$320,FALSE),LEN(VLOOKUP($A188,csapatok!$A:$NN,FU$320,FALSE))-6),'csapat-ranglista'!$A:$FP,FU$321,FALSE)/8,VLOOKUP(VLOOKUP($A188,csapatok!$A:$NN,FU$320,FALSE),'csapat-ranglista'!$A:$FP,FU$321,FALSE)/4),0)</f>
        <v>0</v>
      </c>
      <c r="FV188" s="223">
        <f>IFERROR(IF(RIGHT(VLOOKUP($A188,csapatok!$A:$NN,FV$320,FALSE),5)="Csere",VLOOKUP(LEFT(VLOOKUP($A188,csapatok!$A:$NN,FV$320,FALSE),LEN(VLOOKUP($A188,csapatok!$A:$NN,FV$320,FALSE))-6),'csapat-ranglista'!$A:$FP,FV$321,FALSE)/8,VLOOKUP(VLOOKUP($A188,csapatok!$A:$NN,FV$320,FALSE),'csapat-ranglista'!$A:$FP,FV$321,FALSE)/4),0)</f>
        <v>0</v>
      </c>
      <c r="FW188" s="223">
        <f>IFERROR(IF(RIGHT(VLOOKUP($A188,csapatok!$A:$NN,FW$320,FALSE),5)="Csere",VLOOKUP(LEFT(VLOOKUP($A188,csapatok!$A:$NN,FW$320,FALSE),LEN(VLOOKUP($A188,csapatok!$A:$NN,FW$320,FALSE))-6),'csapat-ranglista'!$A:$FP,FW$321,FALSE)/8,VLOOKUP(VLOOKUP($A188,csapatok!$A:$NN,FW$320,FALSE),'csapat-ranglista'!$A:$FP,FW$321,FALSE)/4),0)</f>
        <v>0</v>
      </c>
      <c r="FX188" s="223">
        <f>IFERROR(IF(RIGHT(VLOOKUP($A188,csapatok!$A:$NN,FX$320,FALSE),5)="Csere",VLOOKUP(LEFT(VLOOKUP($A188,csapatok!$A:$NN,FX$320,FALSE),LEN(VLOOKUP($A188,csapatok!$A:$NN,FX$320,FALSE))-6),'csapat-ranglista'!$A:$FP,FX$321,FALSE)/8,VLOOKUP(VLOOKUP($A188,csapatok!$A:$NN,FX$320,FALSE),'csapat-ranglista'!$A:$FP,FX$321,FALSE)/4),0)</f>
        <v>0</v>
      </c>
      <c r="FY188" s="223">
        <f>IFERROR(IF(RIGHT(VLOOKUP($A188,csapatok!$A:$NN,FY$320,FALSE),5)="Csere",VLOOKUP(LEFT(VLOOKUP($A188,csapatok!$A:$NN,FY$320,FALSE),LEN(VLOOKUP($A188,csapatok!$A:$NN,FY$320,FALSE))-6),'csapat-ranglista'!$A:$FP,FY$321,FALSE)/8,VLOOKUP(VLOOKUP($A188,csapatok!$A:$NN,FY$320,FALSE),'csapat-ranglista'!$A:$FP,FY$321,FALSE)/4),0)</f>
        <v>0</v>
      </c>
      <c r="FZ188" s="223">
        <f>IFERROR(IF(RIGHT(VLOOKUP($A188,csapatok!$A:$NN,FZ$320,FALSE),5)="Csere",VLOOKUP(LEFT(VLOOKUP($A188,csapatok!$A:$NN,FZ$320,FALSE),LEN(VLOOKUP($A188,csapatok!$A:$NN,FZ$320,FALSE))-6),'csapat-ranglista'!$A:$FP,FZ$321,FALSE)/8,VLOOKUP(VLOOKUP($A188,csapatok!$A:$NN,FZ$320,FALSE),'csapat-ranglista'!$A:$FP,FZ$321,FALSE)/4),0)</f>
        <v>0</v>
      </c>
      <c r="GA188" s="223">
        <f>IFERROR(IF(RIGHT(VLOOKUP($A188,csapatok!$A:$NN,GA$320,FALSE),5)="Csere",VLOOKUP(LEFT(VLOOKUP($A188,csapatok!$A:$NN,GA$320,FALSE),LEN(VLOOKUP($A188,csapatok!$A:$NN,GA$320,FALSE))-6),'csapat-ranglista'!$A:$FP,GA$321,FALSE)/8,VLOOKUP(VLOOKUP($A188,csapatok!$A:$NN,GA$320,FALSE),'csapat-ranglista'!$A:$FP,GA$321,FALSE)/4),0)</f>
        <v>0</v>
      </c>
      <c r="GB188" s="223">
        <f>IFERROR(IF(RIGHT(VLOOKUP($A188,csapatok!$A:$NN,GB$320,FALSE),5)="Csere",VLOOKUP(LEFT(VLOOKUP($A188,csapatok!$A:$NN,GB$320,FALSE),LEN(VLOOKUP($A188,csapatok!$A:$NN,GB$320,FALSE))-6),'csapat-ranglista'!$A:$FP,GB$321,FALSE)/8,VLOOKUP(VLOOKUP($A188,csapatok!$A:$NN,GB$320,FALSE),'csapat-ranglista'!$A:$FP,GB$321,FALSE)/4),0)</f>
        <v>0</v>
      </c>
      <c r="GC188" s="223">
        <f>IFERROR(IF(RIGHT(VLOOKUP($A188,csapatok!$A:$NN,GC$320,FALSE),5)="Csere",VLOOKUP(LEFT(VLOOKUP($A188,csapatok!$A:$NN,GC$320,FALSE),LEN(VLOOKUP($A188,csapatok!$A:$NN,GC$320,FALSE))-6),'csapat-ranglista'!$A:$FP,GC$321,FALSE)/8,VLOOKUP(VLOOKUP($A188,csapatok!$A:$NN,GC$320,FALSE),'csapat-ranglista'!$A:$FP,GC$321,FALSE)/4),0)</f>
        <v>0</v>
      </c>
      <c r="GD188" s="247">
        <f>SUM(EQ188:GC188)</f>
        <v>0</v>
      </c>
    </row>
    <row r="189" spans="1:186">
      <c r="A189" s="32" t="s">
        <v>739</v>
      </c>
      <c r="B189" s="131">
        <v>34141</v>
      </c>
      <c r="C189" s="131" t="str">
        <f>IF(B189=0,"",IF(B189&lt;$C$1,"felnőtt","ifi"))</f>
        <v>ifi</v>
      </c>
      <c r="D189" s="32" t="s">
        <v>101</v>
      </c>
      <c r="E189" s="45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>
        <f>IFERROR(IF(RIGHT(VLOOKUP($A189,csapatok!$A:$BL,X$320,FALSE),5)="Csere",VLOOKUP(LEFT(VLOOKUP($A189,csapatok!$A:$BL,X$320,FALSE),LEN(VLOOKUP($A189,csapatok!$A:$BL,X$320,FALSE))-6),'csapat-ranglista'!$A:$FP,X$321,FALSE)/8,VLOOKUP(VLOOKUP($A189,csapatok!$A:$BL,X$320,FALSE),'csapat-ranglista'!$A:$FP,X$321,FALSE)/4),0)</f>
        <v>0</v>
      </c>
      <c r="Y189" s="32">
        <f>IFERROR(IF(RIGHT(VLOOKUP($A189,csapatok!$A:$BL,Y$320,FALSE),5)="Csere",VLOOKUP(LEFT(VLOOKUP($A189,csapatok!$A:$BL,Y$320,FALSE),LEN(VLOOKUP($A189,csapatok!$A:$BL,Y$320,FALSE))-6),'csapat-ranglista'!$A:$FP,Y$321,FALSE)/8,VLOOKUP(VLOOKUP($A189,csapatok!$A:$BL,Y$320,FALSE),'csapat-ranglista'!$A:$FP,Y$321,FALSE)/4),0)</f>
        <v>0</v>
      </c>
      <c r="Z189" s="32">
        <f>IFERROR(IF(RIGHT(VLOOKUP($A189,csapatok!$A:$BL,Z$320,FALSE),5)="Csere",VLOOKUP(LEFT(VLOOKUP($A189,csapatok!$A:$BL,Z$320,FALSE),LEN(VLOOKUP($A189,csapatok!$A:$BL,Z$320,FALSE))-6),'csapat-ranglista'!$A:$FP,Z$321,FALSE)/8,VLOOKUP(VLOOKUP($A189,csapatok!$A:$BL,Z$320,FALSE),'csapat-ranglista'!$A:$FP,Z$321,FALSE)/4),0)</f>
        <v>0</v>
      </c>
      <c r="AA189" s="32">
        <f>IFERROR(IF(RIGHT(VLOOKUP($A189,csapatok!$A:$BL,AA$320,FALSE),5)="Csere",VLOOKUP(LEFT(VLOOKUP($A189,csapatok!$A:$BL,AA$320,FALSE),LEN(VLOOKUP($A189,csapatok!$A:$BL,AA$320,FALSE))-6),'csapat-ranglista'!$A:$FP,AA$321,FALSE)/8,VLOOKUP(VLOOKUP($A189,csapatok!$A:$BL,AA$320,FALSE),'csapat-ranglista'!$A:$FP,AA$321,FALSE)/4),0)</f>
        <v>0</v>
      </c>
      <c r="AB189" s="223">
        <f>IFERROR(IF(RIGHT(VLOOKUP($A189,csapatok!$A:$BL,AB$320,FALSE),5)="Csere",VLOOKUP(LEFT(VLOOKUP($A189,csapatok!$A:$BL,AB$320,FALSE),LEN(VLOOKUP($A189,csapatok!$A:$BL,AB$320,FALSE))-6),'csapat-ranglista'!$A:$FP,AB$321,FALSE)/8,VLOOKUP(VLOOKUP($A189,csapatok!$A:$BL,AB$320,FALSE),'csapat-ranglista'!$A:$FP,AB$321,FALSE)/4),0)</f>
        <v>0</v>
      </c>
      <c r="AC189" s="223">
        <f>IFERROR(IF(RIGHT(VLOOKUP($A189,csapatok!$A:$BL,AC$320,FALSE),5)="Csere",VLOOKUP(LEFT(VLOOKUP($A189,csapatok!$A:$BL,AC$320,FALSE),LEN(VLOOKUP($A189,csapatok!$A:$BL,AC$320,FALSE))-6),'csapat-ranglista'!$A:$FP,AC$321,FALSE)/8,VLOOKUP(VLOOKUP($A189,csapatok!$A:$BL,AC$320,FALSE),'csapat-ranglista'!$A:$FP,AC$321,FALSE)/4),0)</f>
        <v>0</v>
      </c>
      <c r="AD189" s="223">
        <f>IFERROR(IF(RIGHT(VLOOKUP($A189,csapatok!$A:$BL,AD$320,FALSE),5)="Csere",VLOOKUP(LEFT(VLOOKUP($A189,csapatok!$A:$BL,AD$320,FALSE),LEN(VLOOKUP($A189,csapatok!$A:$BL,AD$320,FALSE))-6),'csapat-ranglista'!$A:$FP,AD$321,FALSE)/8,VLOOKUP(VLOOKUP($A189,csapatok!$A:$BL,AD$320,FALSE),'csapat-ranglista'!$A:$FP,AD$321,FALSE)/4),0)</f>
        <v>0</v>
      </c>
      <c r="AE189" s="223">
        <f>IFERROR(IF(RIGHT(VLOOKUP($A189,csapatok!$A:$BL,AE$320,FALSE),5)="Csere",VLOOKUP(LEFT(VLOOKUP($A189,csapatok!$A:$BL,AE$320,FALSE),LEN(VLOOKUP($A189,csapatok!$A:$BL,AE$320,FALSE))-6),'csapat-ranglista'!$A:$FP,AE$321,FALSE)/8,VLOOKUP(VLOOKUP($A189,csapatok!$A:$BL,AE$320,FALSE),'csapat-ranglista'!$A:$FP,AE$321,FALSE)/4),0)</f>
        <v>0</v>
      </c>
      <c r="AF189" s="223">
        <f>IFERROR(IF(RIGHT(VLOOKUP($A189,csapatok!$A:$BL,AF$320,FALSE),5)="Csere",VLOOKUP(LEFT(VLOOKUP($A189,csapatok!$A:$BL,AF$320,FALSE),LEN(VLOOKUP($A189,csapatok!$A:$BL,AF$320,FALSE))-6),'csapat-ranglista'!$A:$FP,AF$321,FALSE)/8,VLOOKUP(VLOOKUP($A189,csapatok!$A:$BL,AF$320,FALSE),'csapat-ranglista'!$A:$FP,AF$321,FALSE)/4),0)</f>
        <v>0</v>
      </c>
      <c r="AG189" s="223">
        <f>IFERROR(IF(RIGHT(VLOOKUP($A189,csapatok!$A:$BL,AG$320,FALSE),5)="Csere",VLOOKUP(LEFT(VLOOKUP($A189,csapatok!$A:$BL,AG$320,FALSE),LEN(VLOOKUP($A189,csapatok!$A:$BL,AG$320,FALSE))-6),'csapat-ranglista'!$A:$FP,AG$321,FALSE)/8,VLOOKUP(VLOOKUP($A189,csapatok!$A:$BL,AG$320,FALSE),'csapat-ranglista'!$A:$FP,AG$321,FALSE)/4),0)</f>
        <v>0</v>
      </c>
      <c r="AH189" s="223">
        <f>IFERROR(IF(RIGHT(VLOOKUP($A189,csapatok!$A:$BL,AH$320,FALSE),5)="Csere",VLOOKUP(LEFT(VLOOKUP($A189,csapatok!$A:$BL,AH$320,FALSE),LEN(VLOOKUP($A189,csapatok!$A:$BL,AH$320,FALSE))-6),'csapat-ranglista'!$A:$FP,AH$321,FALSE)/8,VLOOKUP(VLOOKUP($A189,csapatok!$A:$BL,AH$320,FALSE),'csapat-ranglista'!$A:$FP,AH$321,FALSE)/4),0)</f>
        <v>0</v>
      </c>
      <c r="AI189" s="223">
        <f>IFERROR(IF(RIGHT(VLOOKUP($A189,csapatok!$A:$BL,AI$320,FALSE),5)="Csere",VLOOKUP(LEFT(VLOOKUP($A189,csapatok!$A:$BL,AI$320,FALSE),LEN(VLOOKUP($A189,csapatok!$A:$BL,AI$320,FALSE))-6),'csapat-ranglista'!$A:$FP,AI$321,FALSE)/8,VLOOKUP(VLOOKUP($A189,csapatok!$A:$BL,AI$320,FALSE),'csapat-ranglista'!$A:$FP,AI$321,FALSE)/4),0)</f>
        <v>0</v>
      </c>
      <c r="AJ189" s="223">
        <f>IFERROR(IF(RIGHT(VLOOKUP($A189,csapatok!$A:$BL,AJ$320,FALSE),5)="Csere",VLOOKUP(LEFT(VLOOKUP($A189,csapatok!$A:$BL,AJ$320,FALSE),LEN(VLOOKUP($A189,csapatok!$A:$BL,AJ$320,FALSE))-6),'csapat-ranglista'!$A:$FP,AJ$321,FALSE)/8,VLOOKUP(VLOOKUP($A189,csapatok!$A:$BL,AJ$320,FALSE),'csapat-ranglista'!$A:$FP,AJ$321,FALSE)/2),0)</f>
        <v>0</v>
      </c>
      <c r="AK189" s="223">
        <f>IFERROR(IF(RIGHT(VLOOKUP($A189,csapatok!$A:$CN,AK$320,FALSE),5)="Csere",VLOOKUP(LEFT(VLOOKUP($A189,csapatok!$A:$CN,AK$320,FALSE),LEN(VLOOKUP($A189,csapatok!$A:$CN,AK$320,FALSE))-6),'csapat-ranglista'!$A:$FP,AK$321,FALSE)/8,VLOOKUP(VLOOKUP($A189,csapatok!$A:$CN,AK$320,FALSE),'csapat-ranglista'!$A:$FP,AK$321,FALSE)/4),0)</f>
        <v>0</v>
      </c>
      <c r="AL189" s="223">
        <f>IFERROR(IF(RIGHT(VLOOKUP($A189,csapatok!$A:$CN,AL$320,FALSE),5)="Csere",VLOOKUP(LEFT(VLOOKUP($A189,csapatok!$A:$CN,AL$320,FALSE),LEN(VLOOKUP($A189,csapatok!$A:$CN,AL$320,FALSE))-6),'csapat-ranglista'!$A:$FP,AL$321,FALSE)/8,VLOOKUP(VLOOKUP($A189,csapatok!$A:$CN,AL$320,FALSE),'csapat-ranglista'!$A:$FP,AL$321,FALSE)/4),0)</f>
        <v>0</v>
      </c>
      <c r="AM189" s="223">
        <f>IFERROR(IF(RIGHT(VLOOKUP($A189,csapatok!$A:$CN,AM$320,FALSE),5)="Csere",VLOOKUP(LEFT(VLOOKUP($A189,csapatok!$A:$CN,AM$320,FALSE),LEN(VLOOKUP($A189,csapatok!$A:$CN,AM$320,FALSE))-6),'csapat-ranglista'!$A:$FP,AM$321,FALSE)/8,VLOOKUP(VLOOKUP($A189,csapatok!$A:$CN,AM$320,FALSE),'csapat-ranglista'!$A:$FP,AM$321,FALSE)/4),0)</f>
        <v>0</v>
      </c>
      <c r="AN189" s="223">
        <f>IFERROR(IF(RIGHT(VLOOKUP($A189,csapatok!$A:$CN,AN$320,FALSE),5)="Csere",VLOOKUP(LEFT(VLOOKUP($A189,csapatok!$A:$CN,AN$320,FALSE),LEN(VLOOKUP($A189,csapatok!$A:$CN,AN$320,FALSE))-6),'csapat-ranglista'!$A:$FP,AN$321,FALSE)/8,VLOOKUP(VLOOKUP($A189,csapatok!$A:$CN,AN$320,FALSE),'csapat-ranglista'!$A:$FP,AN$321,FALSE)/4),0)</f>
        <v>0</v>
      </c>
      <c r="AO189" s="223">
        <f>IFERROR(IF(RIGHT(VLOOKUP($A189,csapatok!$A:$CN,AO$320,FALSE),5)="Csere",VLOOKUP(LEFT(VLOOKUP($A189,csapatok!$A:$CN,AO$320,FALSE),LEN(VLOOKUP($A189,csapatok!$A:$CN,AO$320,FALSE))-6),'csapat-ranglista'!$A:$FP,AO$321,FALSE)/8,VLOOKUP(VLOOKUP($A189,csapatok!$A:$CN,AO$320,FALSE),'csapat-ranglista'!$A:$FP,AO$321,FALSE)/4),0)</f>
        <v>0</v>
      </c>
      <c r="AP189" s="223">
        <f>IFERROR(IF(RIGHT(VLOOKUP($A189,csapatok!$A:$CN,AP$320,FALSE),5)="Csere",VLOOKUP(LEFT(VLOOKUP($A189,csapatok!$A:$CN,AP$320,FALSE),LEN(VLOOKUP($A189,csapatok!$A:$CN,AP$320,FALSE))-6),'csapat-ranglista'!$A:$FP,AP$321,FALSE)/8,VLOOKUP(VLOOKUP($A189,csapatok!$A:$CN,AP$320,FALSE),'csapat-ranglista'!$A:$FP,AP$321,FALSE)/4),0)</f>
        <v>0</v>
      </c>
      <c r="AQ189" s="223">
        <f>IFERROR(IF(RIGHT(VLOOKUP($A189,csapatok!$A:$CN,AQ$320,FALSE),5)="Csere",VLOOKUP(LEFT(VLOOKUP($A189,csapatok!$A:$CN,AQ$320,FALSE),LEN(VLOOKUP($A189,csapatok!$A:$CN,AQ$320,FALSE))-6),'csapat-ranglista'!$A:$FP,AQ$321,FALSE)/8,VLOOKUP(VLOOKUP($A189,csapatok!$A:$CN,AQ$320,FALSE),'csapat-ranglista'!$A:$FP,AQ$321,FALSE)/4),0)</f>
        <v>0</v>
      </c>
      <c r="AR189" s="223">
        <f>IFERROR(IF(RIGHT(VLOOKUP($A189,csapatok!$A:$CN,AR$320,FALSE),5)="Csere",VLOOKUP(LEFT(VLOOKUP($A189,csapatok!$A:$CN,AR$320,FALSE),LEN(VLOOKUP($A189,csapatok!$A:$CN,AR$320,FALSE))-6),'csapat-ranglista'!$A:$FP,AR$321,FALSE)/8,VLOOKUP(VLOOKUP($A189,csapatok!$A:$CN,AR$320,FALSE),'csapat-ranglista'!$A:$FP,AR$321,FALSE)/4),0)</f>
        <v>0</v>
      </c>
      <c r="AS189" s="223">
        <f>IFERROR(IF(RIGHT(VLOOKUP($A189,csapatok!$A:$CN,AS$320,FALSE),5)="Csere",VLOOKUP(LEFT(VLOOKUP($A189,csapatok!$A:$CN,AS$320,FALSE),LEN(VLOOKUP($A189,csapatok!$A:$CN,AS$320,FALSE))-6),'csapat-ranglista'!$A:$FP,AS$321,FALSE)/8,VLOOKUP(VLOOKUP($A189,csapatok!$A:$CN,AS$320,FALSE),'csapat-ranglista'!$A:$FP,AS$321,FALSE)/4),0)</f>
        <v>0</v>
      </c>
      <c r="AT189" s="223">
        <f>IFERROR(IF(RIGHT(VLOOKUP($A189,csapatok!$A:$CN,AT$320,FALSE),5)="Csere",VLOOKUP(LEFT(VLOOKUP($A189,csapatok!$A:$CN,AT$320,FALSE),LEN(VLOOKUP($A189,csapatok!$A:$CN,AT$320,FALSE))-6),'csapat-ranglista'!$A:$FP,AT$321,FALSE)/8,VLOOKUP(VLOOKUP($A189,csapatok!$A:$CN,AT$320,FALSE),'csapat-ranglista'!$A:$FP,AT$321,FALSE)/4),0)</f>
        <v>0</v>
      </c>
      <c r="AU189" s="223">
        <f>IFERROR(IF(RIGHT(VLOOKUP($A189,csapatok!$A:$CN,AU$320,FALSE),5)="Csere",VLOOKUP(LEFT(VLOOKUP($A189,csapatok!$A:$CN,AU$320,FALSE),LEN(VLOOKUP($A189,csapatok!$A:$CN,AU$320,FALSE))-6),'csapat-ranglista'!$A:$FP,AU$321,FALSE)/8,VLOOKUP(VLOOKUP($A189,csapatok!$A:$CN,AU$320,FALSE),'csapat-ranglista'!$A:$FP,AU$321,FALSE)/4),0)</f>
        <v>0</v>
      </c>
      <c r="AV189" s="223">
        <f>IFERROR(IF(RIGHT(VLOOKUP($A189,csapatok!$A:$CN,AV$320,FALSE),5)="Csere",VLOOKUP(LEFT(VLOOKUP($A189,csapatok!$A:$CN,AV$320,FALSE),LEN(VLOOKUP($A189,csapatok!$A:$CN,AV$320,FALSE))-6),'csapat-ranglista'!$A:$FP,AV$321,FALSE)/8,VLOOKUP(VLOOKUP($A189,csapatok!$A:$CN,AV$320,FALSE),'csapat-ranglista'!$A:$FP,AV$321,FALSE)/4),0)</f>
        <v>0</v>
      </c>
      <c r="AW189" s="223">
        <f>IFERROR(IF(RIGHT(VLOOKUP($A189,csapatok!$A:$CN,AW$320,FALSE),5)="Csere",VLOOKUP(LEFT(VLOOKUP($A189,csapatok!$A:$CN,AW$320,FALSE),LEN(VLOOKUP($A189,csapatok!$A:$CN,AW$320,FALSE))-6),'csapat-ranglista'!$A:$FP,AW$321,FALSE)/8,VLOOKUP(VLOOKUP($A189,csapatok!$A:$CN,AW$320,FALSE),'csapat-ranglista'!$A:$FP,AW$321,FALSE)/4),0)</f>
        <v>0</v>
      </c>
      <c r="AX189" s="223">
        <f>IFERROR(IF(RIGHT(VLOOKUP($A189,csapatok!$A:$CN,AX$320,FALSE),5)="Csere",VLOOKUP(LEFT(VLOOKUP($A189,csapatok!$A:$CN,AX$320,FALSE),LEN(VLOOKUP($A189,csapatok!$A:$CN,AX$320,FALSE))-6),'csapat-ranglista'!$A:$FP,AX$321,FALSE)/8,VLOOKUP(VLOOKUP($A189,csapatok!$A:$CN,AX$320,FALSE),'csapat-ranglista'!$A:$FP,AX$321,FALSE)/4),0)</f>
        <v>0</v>
      </c>
      <c r="AY189" s="223">
        <f>IFERROR(IF(RIGHT(VLOOKUP($A189,csapatok!$A:$NN,AY$320,FALSE),5)="Csere",VLOOKUP(LEFT(VLOOKUP($A189,csapatok!$A:$NN,AY$320,FALSE),LEN(VLOOKUP($A189,csapatok!$A:$NN,AY$320,FALSE))-6),'csapat-ranglista'!$A:$FP,AY$321,FALSE)/8,VLOOKUP(VLOOKUP($A189,csapatok!$A:$NN,AY$320,FALSE),'csapat-ranglista'!$A:$FP,AY$321,FALSE)/4),0)</f>
        <v>0</v>
      </c>
      <c r="AZ189" s="223">
        <f>IFERROR(IF(RIGHT(VLOOKUP($A189,csapatok!$A:$NN,AZ$320,FALSE),5)="Csere",VLOOKUP(LEFT(VLOOKUP($A189,csapatok!$A:$NN,AZ$320,FALSE),LEN(VLOOKUP($A189,csapatok!$A:$NN,AZ$320,FALSE))-6),'csapat-ranglista'!$A:$FP,AZ$321,FALSE)/8,VLOOKUP(VLOOKUP($A189,csapatok!$A:$NN,AZ$320,FALSE),'csapat-ranglista'!$A:$FP,AZ$321,FALSE)/4),0)</f>
        <v>0</v>
      </c>
      <c r="BA189" s="223">
        <f>IFERROR(IF(RIGHT(VLOOKUP($A189,csapatok!$A:$NN,BA$320,FALSE),5)="Csere",VLOOKUP(LEFT(VLOOKUP($A189,csapatok!$A:$NN,BA$320,FALSE),LEN(VLOOKUP($A189,csapatok!$A:$NN,BA$320,FALSE))-6),'csapat-ranglista'!$A:$FP,BA$321,FALSE)/8,VLOOKUP(VLOOKUP($A189,csapatok!$A:$NN,BA$320,FALSE),'csapat-ranglista'!$A:$FP,BA$321,FALSE)/4),0)</f>
        <v>0</v>
      </c>
      <c r="BB189" s="223">
        <f>IFERROR(IF(RIGHT(VLOOKUP($A189,csapatok!$A:$NN,BB$320,FALSE),5)="Csere",VLOOKUP(LEFT(VLOOKUP($A189,csapatok!$A:$NN,BB$320,FALSE),LEN(VLOOKUP($A189,csapatok!$A:$NN,BB$320,FALSE))-6),'csapat-ranglista'!$A:$FP,BB$321,FALSE)/8,VLOOKUP(VLOOKUP($A189,csapatok!$A:$NN,BB$320,FALSE),'csapat-ranglista'!$A:$FP,BB$321,FALSE)/4),0)</f>
        <v>0</v>
      </c>
      <c r="BC189" s="224">
        <f>versenyek!$ES$11*IFERROR(VLOOKUP(VLOOKUP($A189,versenyek!ER:ET,3,FALSE),szabalyok!$A$16:$B$23,2,FALSE)/4,0)</f>
        <v>0</v>
      </c>
      <c r="BD189" s="224">
        <f>versenyek!$EV$11*IFERROR(VLOOKUP(VLOOKUP($A189,versenyek!EU:EW,3,FALSE),szabalyok!$A$16:$B$23,2,FALSE)/4,0)</f>
        <v>0</v>
      </c>
      <c r="BE189" s="223">
        <f>IFERROR(IF(RIGHT(VLOOKUP($A189,csapatok!$A:$NN,BE$320,FALSE),5)="Csere",VLOOKUP(LEFT(VLOOKUP($A189,csapatok!$A:$NN,BE$320,FALSE),LEN(VLOOKUP($A189,csapatok!$A:$NN,BE$320,FALSE))-6),'csapat-ranglista'!$A:$FP,BE$321,FALSE)/8,VLOOKUP(VLOOKUP($A189,csapatok!$A:$NN,BE$320,FALSE),'csapat-ranglista'!$A:$FP,BE$321,FALSE)/4),0)</f>
        <v>0</v>
      </c>
      <c r="BF189" s="223">
        <f>IFERROR(IF(RIGHT(VLOOKUP($A189,csapatok!$A:$NN,BF$320,FALSE),5)="Csere",VLOOKUP(LEFT(VLOOKUP($A189,csapatok!$A:$NN,BF$320,FALSE),LEN(VLOOKUP($A189,csapatok!$A:$NN,BF$320,FALSE))-6),'csapat-ranglista'!$A:$FP,BF$321,FALSE)/8,VLOOKUP(VLOOKUP($A189,csapatok!$A:$NN,BF$320,FALSE),'csapat-ranglista'!$A:$FP,BF$321,FALSE)/4),0)</f>
        <v>0</v>
      </c>
      <c r="BG189" s="223">
        <f>IFERROR(IF(RIGHT(VLOOKUP($A189,csapatok!$A:$NN,BG$320,FALSE),5)="Csere",VLOOKUP(LEFT(VLOOKUP($A189,csapatok!$A:$NN,BG$320,FALSE),LEN(VLOOKUP($A189,csapatok!$A:$NN,BG$320,FALSE))-6),'csapat-ranglista'!$A:$FP,BG$321,FALSE)/8,VLOOKUP(VLOOKUP($A189,csapatok!$A:$NN,BG$320,FALSE),'csapat-ranglista'!$A:$FP,BG$321,FALSE)/4),0)</f>
        <v>0</v>
      </c>
      <c r="BH189" s="223">
        <f>IFERROR(IF(RIGHT(VLOOKUP($A189,csapatok!$A:$NN,BH$320,FALSE),5)="Csere",VLOOKUP(LEFT(VLOOKUP($A189,csapatok!$A:$NN,BH$320,FALSE),LEN(VLOOKUP($A189,csapatok!$A:$NN,BH$320,FALSE))-6),'csapat-ranglista'!$A:$FP,BH$321,FALSE)/8,VLOOKUP(VLOOKUP($A189,csapatok!$A:$NN,BH$320,FALSE),'csapat-ranglista'!$A:$FP,BH$321,FALSE)/4),0)</f>
        <v>0</v>
      </c>
      <c r="BI189" s="223">
        <f>IFERROR(IF(RIGHT(VLOOKUP($A189,csapatok!$A:$NN,BI$320,FALSE),5)="Csere",VLOOKUP(LEFT(VLOOKUP($A189,csapatok!$A:$NN,BI$320,FALSE),LEN(VLOOKUP($A189,csapatok!$A:$NN,BI$320,FALSE))-6),'csapat-ranglista'!$A:$FP,BI$321,FALSE)/8,VLOOKUP(VLOOKUP($A189,csapatok!$A:$NN,BI$320,FALSE),'csapat-ranglista'!$A:$FP,BI$321,FALSE)/4),0)</f>
        <v>0</v>
      </c>
      <c r="BJ189" s="223">
        <f>IFERROR(IF(RIGHT(VLOOKUP($A189,csapatok!$A:$NN,BJ$320,FALSE),5)="Csere",VLOOKUP(LEFT(VLOOKUP($A189,csapatok!$A:$NN,BJ$320,FALSE),LEN(VLOOKUP($A189,csapatok!$A:$NN,BJ$320,FALSE))-6),'csapat-ranglista'!$A:$FP,BJ$321,FALSE)/8,VLOOKUP(VLOOKUP($A189,csapatok!$A:$NN,BJ$320,FALSE),'csapat-ranglista'!$A:$FP,BJ$321,FALSE)/4),0)</f>
        <v>0</v>
      </c>
      <c r="BK189" s="223">
        <f>IFERROR(IF(RIGHT(VLOOKUP($A189,csapatok!$A:$NN,BK$320,FALSE),5)="Csere",VLOOKUP(LEFT(VLOOKUP($A189,csapatok!$A:$NN,BK$320,FALSE),LEN(VLOOKUP($A189,csapatok!$A:$NN,BK$320,FALSE))-6),'csapat-ranglista'!$A:$FP,BK$321,FALSE)/8,VLOOKUP(VLOOKUP($A189,csapatok!$A:$NN,BK$320,FALSE),'csapat-ranglista'!$A:$FP,BK$321,FALSE)/4),0)</f>
        <v>0</v>
      </c>
      <c r="BL189" s="223">
        <f>IFERROR(IF(RIGHT(VLOOKUP($A189,csapatok!$A:$NN,BL$320,FALSE),5)="Csere",VLOOKUP(LEFT(VLOOKUP($A189,csapatok!$A:$NN,BL$320,FALSE),LEN(VLOOKUP($A189,csapatok!$A:$NN,BL$320,FALSE))-6),'csapat-ranglista'!$A:$FP,BL$321,FALSE)/8,VLOOKUP(VLOOKUP($A189,csapatok!$A:$NN,BL$320,FALSE),'csapat-ranglista'!$A:$FP,BL$321,FALSE)/4),0)</f>
        <v>0</v>
      </c>
      <c r="BM189" s="223">
        <f>IFERROR(IF(RIGHT(VLOOKUP($A189,csapatok!$A:$NN,BM$320,FALSE),5)="Csere",VLOOKUP(LEFT(VLOOKUP($A189,csapatok!$A:$NN,BM$320,FALSE),LEN(VLOOKUP($A189,csapatok!$A:$NN,BM$320,FALSE))-6),'csapat-ranglista'!$A:$FP,BM$321,FALSE)/8,VLOOKUP(VLOOKUP($A189,csapatok!$A:$NN,BM$320,FALSE),'csapat-ranglista'!$A:$FP,BM$321,FALSE)/4),0)</f>
        <v>0</v>
      </c>
      <c r="BN189" s="223">
        <f>IFERROR(IF(RIGHT(VLOOKUP($A189,csapatok!$A:$NN,BN$320,FALSE),5)="Csere",VLOOKUP(LEFT(VLOOKUP($A189,csapatok!$A:$NN,BN$320,FALSE),LEN(VLOOKUP($A189,csapatok!$A:$NN,BN$320,FALSE))-6),'csapat-ranglista'!$A:$FP,BN$321,FALSE)/8,VLOOKUP(VLOOKUP($A189,csapatok!$A:$NN,BN$320,FALSE),'csapat-ranglista'!$A:$FP,BN$321,FALSE)/4),0)</f>
        <v>0</v>
      </c>
      <c r="BO189" s="223">
        <f>IFERROR(IF(RIGHT(VLOOKUP($A189,csapatok!$A:$NN,BO$320,FALSE),5)="Csere",VLOOKUP(LEFT(VLOOKUP($A189,csapatok!$A:$NN,BO$320,FALSE),LEN(VLOOKUP($A189,csapatok!$A:$NN,BO$320,FALSE))-6),'csapat-ranglista'!$A:$FP,BO$321,FALSE)/8,VLOOKUP(VLOOKUP($A189,csapatok!$A:$NN,BO$320,FALSE),'csapat-ranglista'!$A:$FP,BO$321,FALSE)/4),0)</f>
        <v>0</v>
      </c>
      <c r="BP189" s="223">
        <f>IFERROR(IF(RIGHT(VLOOKUP($A189,csapatok!$A:$NN,BP$320,FALSE),5)="Csere",VLOOKUP(LEFT(VLOOKUP($A189,csapatok!$A:$NN,BP$320,FALSE),LEN(VLOOKUP($A189,csapatok!$A:$NN,BP$320,FALSE))-6),'csapat-ranglista'!$A:$FP,BP$321,FALSE)/8,VLOOKUP(VLOOKUP($A189,csapatok!$A:$NN,BP$320,FALSE),'csapat-ranglista'!$A:$FP,BP$321,FALSE)/4),0)</f>
        <v>0</v>
      </c>
      <c r="BQ189" s="223">
        <f>IFERROR(IF(RIGHT(VLOOKUP($A189,csapatok!$A:$NN,BQ$320,FALSE),5)="Csere",VLOOKUP(LEFT(VLOOKUP($A189,csapatok!$A:$NN,BQ$320,FALSE),LEN(VLOOKUP($A189,csapatok!$A:$NN,BQ$320,FALSE))-6),'csapat-ranglista'!$A:$FP,BQ$321,FALSE)/8,VLOOKUP(VLOOKUP($A189,csapatok!$A:$NN,BQ$320,FALSE),'csapat-ranglista'!$A:$FP,BQ$321,FALSE)/4),0)</f>
        <v>0</v>
      </c>
      <c r="BR189" s="223">
        <f>IFERROR(IF(RIGHT(VLOOKUP($A189,csapatok!$A:$NN,BR$320,FALSE),5)="Csere",VLOOKUP(LEFT(VLOOKUP($A189,csapatok!$A:$NN,BR$320,FALSE),LEN(VLOOKUP($A189,csapatok!$A:$NN,BR$320,FALSE))-6),'csapat-ranglista'!$A:$FP,BR$321,FALSE)/8,VLOOKUP(VLOOKUP($A189,csapatok!$A:$NN,BR$320,FALSE),'csapat-ranglista'!$A:$FP,BR$321,FALSE)/4),0)</f>
        <v>0</v>
      </c>
      <c r="BS189" s="223">
        <f>IFERROR(IF(RIGHT(VLOOKUP($A189,csapatok!$A:$NN,BS$320,FALSE),5)="Csere",VLOOKUP(LEFT(VLOOKUP($A189,csapatok!$A:$NN,BS$320,FALSE),LEN(VLOOKUP($A189,csapatok!$A:$NN,BS$320,FALSE))-6),'csapat-ranglista'!$A:$FP,BS$321,FALSE)/8,VLOOKUP(VLOOKUP($A189,csapatok!$A:$NN,BS$320,FALSE),'csapat-ranglista'!$A:$FP,BS$321,FALSE)/4),0)</f>
        <v>0</v>
      </c>
      <c r="BT189" s="223">
        <f>IFERROR(IF(RIGHT(VLOOKUP($A189,csapatok!$A:$NN,BT$320,FALSE),5)="Csere",VLOOKUP(LEFT(VLOOKUP($A189,csapatok!$A:$NN,BT$320,FALSE),LEN(VLOOKUP($A189,csapatok!$A:$NN,BT$320,FALSE))-6),'csapat-ranglista'!$A:$FP,BT$321,FALSE)/8,VLOOKUP(VLOOKUP($A189,csapatok!$A:$NN,BT$320,FALSE),'csapat-ranglista'!$A:$FP,BT$321,FALSE)/4),0)</f>
        <v>0</v>
      </c>
      <c r="BU189" s="223">
        <f>IFERROR(IF(RIGHT(VLOOKUP($A189,csapatok!$A:$NN,BU$320,FALSE),5)="Csere",VLOOKUP(LEFT(VLOOKUP($A189,csapatok!$A:$NN,BU$320,FALSE),LEN(VLOOKUP($A189,csapatok!$A:$NN,BU$320,FALSE))-6),'csapat-ranglista'!$A:$FP,BU$321,FALSE)/8,VLOOKUP(VLOOKUP($A189,csapatok!$A:$NN,BU$320,FALSE),'csapat-ranglista'!$A:$FP,BU$321,FALSE)/4),0)</f>
        <v>0</v>
      </c>
      <c r="BV189" s="223">
        <f>IFERROR(IF(RIGHT(VLOOKUP($A189,csapatok!$A:$NN,BV$320,FALSE),5)="Csere",VLOOKUP(LEFT(VLOOKUP($A189,csapatok!$A:$NN,BV$320,FALSE),LEN(VLOOKUP($A189,csapatok!$A:$NN,BV$320,FALSE))-6),'csapat-ranglista'!$A:$FP,BV$321,FALSE)/8,VLOOKUP(VLOOKUP($A189,csapatok!$A:$NN,BV$320,FALSE),'csapat-ranglista'!$A:$FP,BV$321,FALSE)/4),0)</f>
        <v>0</v>
      </c>
      <c r="BW189" s="223">
        <f>IFERROR(IF(RIGHT(VLOOKUP($A189,csapatok!$A:$NN,BW$320,FALSE),5)="Csere",VLOOKUP(LEFT(VLOOKUP($A189,csapatok!$A:$NN,BW$320,FALSE),LEN(VLOOKUP($A189,csapatok!$A:$NN,BW$320,FALSE))-6),'csapat-ranglista'!$A:$FP,BW$321,FALSE)/8,VLOOKUP(VLOOKUP($A189,csapatok!$A:$NN,BW$320,FALSE),'csapat-ranglista'!$A:$FP,BW$321,FALSE)/4),0)</f>
        <v>0</v>
      </c>
      <c r="BX189" s="223">
        <f>IFERROR(IF(RIGHT(VLOOKUP($A189,csapatok!$A:$NN,BX$320,FALSE),5)="Csere",VLOOKUP(LEFT(VLOOKUP($A189,csapatok!$A:$NN,BX$320,FALSE),LEN(VLOOKUP($A189,csapatok!$A:$NN,BX$320,FALSE))-6),'csapat-ranglista'!$A:$FP,BX$321,FALSE)/8,VLOOKUP(VLOOKUP($A189,csapatok!$A:$NN,BX$320,FALSE),'csapat-ranglista'!$A:$FP,BX$321,FALSE)/4),0)</f>
        <v>0</v>
      </c>
      <c r="BY189" s="223">
        <f>IFERROR(IF(RIGHT(VLOOKUP($A189,csapatok!$A:$NN,BY$320,FALSE),5)="Csere",VLOOKUP(LEFT(VLOOKUP($A189,csapatok!$A:$NN,BY$320,FALSE),LEN(VLOOKUP($A189,csapatok!$A:$NN,BY$320,FALSE))-6),'csapat-ranglista'!$A:$FP,BY$321,FALSE)/8,VLOOKUP(VLOOKUP($A189,csapatok!$A:$NN,BY$320,FALSE),'csapat-ranglista'!$A:$FP,BY$321,FALSE)/4),0)</f>
        <v>0</v>
      </c>
      <c r="BZ189" s="223">
        <f>IFERROR(IF(RIGHT(VLOOKUP($A189,csapatok!$A:$NN,BZ$320,FALSE),5)="Csere",VLOOKUP(LEFT(VLOOKUP($A189,csapatok!$A:$NN,BZ$320,FALSE),LEN(VLOOKUP($A189,csapatok!$A:$NN,BZ$320,FALSE))-6),'csapat-ranglista'!$A:$FP,BZ$321,FALSE)/8,VLOOKUP(VLOOKUP($A189,csapatok!$A:$NN,BZ$320,FALSE),'csapat-ranglista'!$A:$FP,BZ$321,FALSE)/4),0)</f>
        <v>0</v>
      </c>
      <c r="CA189" s="223">
        <f>IFERROR(IF(RIGHT(VLOOKUP($A189,csapatok!$A:$NN,CA$320,FALSE),5)="Csere",VLOOKUP(LEFT(VLOOKUP($A189,csapatok!$A:$NN,CA$320,FALSE),LEN(VLOOKUP($A189,csapatok!$A:$NN,CA$320,FALSE))-6),'csapat-ranglista'!$A:$FP,CA$321,FALSE)/8,VLOOKUP(VLOOKUP($A189,csapatok!$A:$NN,CA$320,FALSE),'csapat-ranglista'!$A:$FP,CA$321,FALSE)/4),0)</f>
        <v>0</v>
      </c>
      <c r="CB189" s="223">
        <f>IFERROR(IF(RIGHT(VLOOKUP($A189,csapatok!$A:$NN,CB$320,FALSE),5)="Csere",VLOOKUP(LEFT(VLOOKUP($A189,csapatok!$A:$NN,CB$320,FALSE),LEN(VLOOKUP($A189,csapatok!$A:$NN,CB$320,FALSE))-6),'csapat-ranglista'!$A:$FP,CB$321,FALSE)/8,VLOOKUP(VLOOKUP($A189,csapatok!$A:$NN,CB$320,FALSE),'csapat-ranglista'!$A:$FP,CB$321,FALSE)/4),0)</f>
        <v>0</v>
      </c>
      <c r="CC189" s="223">
        <f>IFERROR(IF(RIGHT(VLOOKUP($A189,csapatok!$A:$NN,CC$320,FALSE),5)="Csere",VLOOKUP(LEFT(VLOOKUP($A189,csapatok!$A:$NN,CC$320,FALSE),LEN(VLOOKUP($A189,csapatok!$A:$NN,CC$320,FALSE))-6),'csapat-ranglista'!$A:$FP,CC$321,FALSE)/8,VLOOKUP(VLOOKUP($A189,csapatok!$A:$NN,CC$320,FALSE),'csapat-ranglista'!$A:$FP,CC$321,FALSE)/4),0)</f>
        <v>0</v>
      </c>
      <c r="CD189" s="223">
        <f>IFERROR(IF(RIGHT(VLOOKUP($A189,csapatok!$A:$NN,CD$320,FALSE),5)="Csere",VLOOKUP(LEFT(VLOOKUP($A189,csapatok!$A:$NN,CD$320,FALSE),LEN(VLOOKUP($A189,csapatok!$A:$NN,CD$320,FALSE))-6),'csapat-ranglista'!$A:$FP,CD$321,FALSE)/8,VLOOKUP(VLOOKUP($A189,csapatok!$A:$NN,CD$320,FALSE),'csapat-ranglista'!$A:$FP,CD$321,FALSE)/4),0)</f>
        <v>0</v>
      </c>
      <c r="CE189" s="223">
        <f>IFERROR(IF(RIGHT(VLOOKUP($A189,csapatok!$A:$NN,CE$320,FALSE),5)="Csere",VLOOKUP(LEFT(VLOOKUP($A189,csapatok!$A:$NN,CE$320,FALSE),LEN(VLOOKUP($A189,csapatok!$A:$NN,CE$320,FALSE))-6),'csapat-ranglista'!$A:$FP,CE$321,FALSE)/8,VLOOKUP(VLOOKUP($A189,csapatok!$A:$NN,CE$320,FALSE),'csapat-ranglista'!$A:$FP,CE$321,FALSE)/4),0)</f>
        <v>0</v>
      </c>
      <c r="CF189" s="223">
        <f>IFERROR(IF(RIGHT(VLOOKUP($A189,csapatok!$A:$NN,CF$320,FALSE),5)="Csere",VLOOKUP(LEFT(VLOOKUP($A189,csapatok!$A:$NN,CF$320,FALSE),LEN(VLOOKUP($A189,csapatok!$A:$NN,CF$320,FALSE))-6),'csapat-ranglista'!$A:$FP,CF$321,FALSE)/8,VLOOKUP(VLOOKUP($A189,csapatok!$A:$NN,CF$320,FALSE),'csapat-ranglista'!$A:$FP,CF$321,FALSE)/4),0)</f>
        <v>0</v>
      </c>
      <c r="CG189" s="223">
        <f>IFERROR(IF(RIGHT(VLOOKUP($A189,csapatok!$A:$NN,CG$320,FALSE),5)="Csere",VLOOKUP(LEFT(VLOOKUP($A189,csapatok!$A:$NN,CG$320,FALSE),LEN(VLOOKUP($A189,csapatok!$A:$NN,CG$320,FALSE))-6),'csapat-ranglista'!$A:$FP,CG$321,FALSE)/8,VLOOKUP(VLOOKUP($A189,csapatok!$A:$NN,CG$320,FALSE),'csapat-ranglista'!$A:$FP,CG$321,FALSE)/4),0)</f>
        <v>0</v>
      </c>
      <c r="CH189" s="223">
        <f>IFERROR(IF(RIGHT(VLOOKUP($A189,csapatok!$A:$NN,CH$320,FALSE),5)="Csere",VLOOKUP(LEFT(VLOOKUP($A189,csapatok!$A:$NN,CH$320,FALSE),LEN(VLOOKUP($A189,csapatok!$A:$NN,CH$320,FALSE))-6),'csapat-ranglista'!$A:$FP,CH$321,FALSE)/8,VLOOKUP(VLOOKUP($A189,csapatok!$A:$NN,CH$320,FALSE),'csapat-ranglista'!$A:$FP,CH$321,FALSE)/4),0)</f>
        <v>0</v>
      </c>
      <c r="CI189" s="223">
        <f>IFERROR(IF(RIGHT(VLOOKUP($A189,csapatok!$A:$NN,CI$320,FALSE),5)="Csere",VLOOKUP(LEFT(VLOOKUP($A189,csapatok!$A:$NN,CI$320,FALSE),LEN(VLOOKUP($A189,csapatok!$A:$NN,CI$320,FALSE))-6),'csapat-ranglista'!$A:$FP,CI$321,FALSE)/8,VLOOKUP(VLOOKUP($A189,csapatok!$A:$NN,CI$320,FALSE),'csapat-ranglista'!$A:$FP,CI$321,FALSE)/4),0)</f>
        <v>0</v>
      </c>
      <c r="CJ189" s="224">
        <f>versenyek!$IQ$11*IFERROR(VLOOKUP(VLOOKUP($A189,versenyek!IP:IR,3,FALSE),szabalyok!$A$16:$B$23,2,FALSE)/4,0)</f>
        <v>0</v>
      </c>
      <c r="CK189" s="224">
        <f>versenyek!$IT$11*IFERROR(VLOOKUP(VLOOKUP($A189,versenyek!IS:IU,3,FALSE),szabalyok!$A$16:$B$23,2,FALSE)/4,0)</f>
        <v>0</v>
      </c>
      <c r="CL189" s="223">
        <f>IFERROR(IF(RIGHT(VLOOKUP($A189,csapatok!$A:$NN,CL$320,FALSE),5)="Csere",VLOOKUP(LEFT(VLOOKUP($A189,csapatok!$A:$NN,CL$320,FALSE),LEN(VLOOKUP($A189,csapatok!$A:$NN,CL$320,FALSE))-6),'csapat-ranglista'!$A:$FP,CL$321,FALSE)/8,VLOOKUP(VLOOKUP($A189,csapatok!$A:$NN,CL$320,FALSE),'csapat-ranglista'!$A:$FP,CL$321,FALSE)/4),0)</f>
        <v>0</v>
      </c>
      <c r="CM189" s="223">
        <f>IFERROR(IF(RIGHT(VLOOKUP($A189,csapatok!$A:$NN,CM$320,FALSE),5)="Csere",VLOOKUP(LEFT(VLOOKUP($A189,csapatok!$A:$NN,CM$320,FALSE),LEN(VLOOKUP($A189,csapatok!$A:$NN,CM$320,FALSE))-6),'csapat-ranglista'!$A:$FP,CM$321,FALSE)/8,VLOOKUP(VLOOKUP($A189,csapatok!$A:$NN,CM$320,FALSE),'csapat-ranglista'!$A:$FP,CM$321,FALSE)/4),0)</f>
        <v>0</v>
      </c>
      <c r="CN189" s="223">
        <f>IFERROR(IF(RIGHT(VLOOKUP($A189,csapatok!$A:$NN,CN$320,FALSE),5)="Csere",VLOOKUP(LEFT(VLOOKUP($A189,csapatok!$A:$NN,CN$320,FALSE),LEN(VLOOKUP($A189,csapatok!$A:$NN,CN$320,FALSE))-6),'csapat-ranglista'!$A:$FP,CN$321,FALSE)/8,VLOOKUP(VLOOKUP($A189,csapatok!$A:$NN,CN$320,FALSE),'csapat-ranglista'!$A:$FP,CN$321,FALSE)/4),0)</f>
        <v>0</v>
      </c>
      <c r="CO189" s="223">
        <f>IFERROR(IF(RIGHT(VLOOKUP($A189,csapatok!$A:$NN,CO$320,FALSE),5)="Csere",VLOOKUP(LEFT(VLOOKUP($A189,csapatok!$A:$NN,CO$320,FALSE),LEN(VLOOKUP($A189,csapatok!$A:$NN,CO$320,FALSE))-6),'csapat-ranglista'!$A:$FP,CO$321,FALSE)/8,VLOOKUP(VLOOKUP($A189,csapatok!$A:$NN,CO$320,FALSE),'csapat-ranglista'!$A:$FP,CO$321,FALSE)/4),0)</f>
        <v>0</v>
      </c>
      <c r="CP189" s="223">
        <f>IFERROR(IF(RIGHT(VLOOKUP($A189,csapatok!$A:$NN,CP$320,FALSE),5)="Csere",VLOOKUP(LEFT(VLOOKUP($A189,csapatok!$A:$NN,CP$320,FALSE),LEN(VLOOKUP($A189,csapatok!$A:$NN,CP$320,FALSE))-6),'csapat-ranglista'!$A:$FP,CP$321,FALSE)/8,VLOOKUP(VLOOKUP($A189,csapatok!$A:$NN,CP$320,FALSE),'csapat-ranglista'!$A:$FP,CP$321,FALSE)/4),0)</f>
        <v>0</v>
      </c>
      <c r="CQ189" s="223">
        <f>IFERROR(IF(RIGHT(VLOOKUP($A189,csapatok!$A:$NN,CQ$320,FALSE),5)="Csere",VLOOKUP(LEFT(VLOOKUP($A189,csapatok!$A:$NN,CQ$320,FALSE),LEN(VLOOKUP($A189,csapatok!$A:$NN,CQ$320,FALSE))-6),'csapat-ranglista'!$A:$FP,CQ$321,FALSE)/8,VLOOKUP(VLOOKUP($A189,csapatok!$A:$NN,CQ$320,FALSE),'csapat-ranglista'!$A:$FP,CQ$321,FALSE)/4),0)</f>
        <v>0</v>
      </c>
      <c r="CR189" s="223">
        <f>IFERROR(IF(RIGHT(VLOOKUP($A189,csapatok!$A:$NN,CR$320,FALSE),5)="Csere",VLOOKUP(LEFT(VLOOKUP($A189,csapatok!$A:$NN,CR$320,FALSE),LEN(VLOOKUP($A189,csapatok!$A:$NN,CR$320,FALSE))-6),'csapat-ranglista'!$A:$FP,CR$321,FALSE)/8,VLOOKUP(VLOOKUP($A189,csapatok!$A:$NN,CR$320,FALSE),'csapat-ranglista'!$A:$FP,CR$321,FALSE)/4),0)</f>
        <v>0</v>
      </c>
      <c r="CS189" s="223">
        <f>IFERROR(IF(RIGHT(VLOOKUP($A189,csapatok!$A:$NN,CS$320,FALSE),5)="Csere",VLOOKUP(LEFT(VLOOKUP($A189,csapatok!$A:$NN,CS$320,FALSE),LEN(VLOOKUP($A189,csapatok!$A:$NN,CS$320,FALSE))-6),'csapat-ranglista'!$A:$FP,CS$321,FALSE)/8,VLOOKUP(VLOOKUP($A189,csapatok!$A:$NN,CS$320,FALSE),'csapat-ranglista'!$A:$FP,CS$321,FALSE)/4),0)</f>
        <v>0</v>
      </c>
      <c r="CT189" s="223">
        <f>IFERROR(IF(RIGHT(VLOOKUP($A189,csapatok!$A:$NN,CT$320,FALSE),5)="Csere",VLOOKUP(LEFT(VLOOKUP($A189,csapatok!$A:$NN,CT$320,FALSE),LEN(VLOOKUP($A189,csapatok!$A:$NN,CT$320,FALSE))-6),'csapat-ranglista'!$A:$FP,CT$321,FALSE)/8,VLOOKUP(VLOOKUP($A189,csapatok!$A:$NN,CT$320,FALSE),'csapat-ranglista'!$A:$FP,CT$321,FALSE)/4),0)</f>
        <v>0</v>
      </c>
      <c r="CU189" s="223">
        <f>IFERROR(IF(RIGHT(VLOOKUP($A189,csapatok!$A:$NN,CU$320,FALSE),5)="Csere",VLOOKUP(LEFT(VLOOKUP($A189,csapatok!$A:$NN,CU$320,FALSE),LEN(VLOOKUP($A189,csapatok!$A:$NN,CU$320,FALSE))-6),'csapat-ranglista'!$A:$FP,CU$321,FALSE)/8,VLOOKUP(VLOOKUP($A189,csapatok!$A:$NN,CU$320,FALSE),'csapat-ranglista'!$A:$FP,CU$321,FALSE)/4),0)</f>
        <v>0</v>
      </c>
      <c r="CV189" s="223">
        <f>IFERROR(IF(RIGHT(VLOOKUP($A189,csapatok!$A:$NN,CV$320,FALSE),5)="Csere",VLOOKUP(LEFT(VLOOKUP($A189,csapatok!$A:$NN,CV$320,FALSE),LEN(VLOOKUP($A189,csapatok!$A:$NN,CV$320,FALSE))-6),'csapat-ranglista'!$A:$FP,CV$321,FALSE)/8,VLOOKUP(VLOOKUP($A189,csapatok!$A:$NN,CV$320,FALSE),'csapat-ranglista'!$A:$FP,CV$321,FALSE)/4),0)</f>
        <v>0</v>
      </c>
      <c r="CW189" s="223">
        <f>IFERROR(IF(RIGHT(VLOOKUP($A189,csapatok!$A:$NN,CW$320,FALSE),5)="Csere",VLOOKUP(LEFT(VLOOKUP($A189,csapatok!$A:$NN,CW$320,FALSE),LEN(VLOOKUP($A189,csapatok!$A:$NN,CW$320,FALSE))-6),'csapat-ranglista'!$A:$FP,CW$321,FALSE)/8,VLOOKUP(VLOOKUP($A189,csapatok!$A:$NN,CW$320,FALSE),'csapat-ranglista'!$A:$FP,CW$321,FALSE)/4),0)</f>
        <v>0</v>
      </c>
      <c r="CX189" s="223">
        <f>IFERROR(IF(RIGHT(VLOOKUP($A189,csapatok!$A:$NN,CX$320,FALSE),5)="Csere",VLOOKUP(LEFT(VLOOKUP($A189,csapatok!$A:$NN,CX$320,FALSE),LEN(VLOOKUP($A189,csapatok!$A:$NN,CX$320,FALSE))-6),'csapat-ranglista'!$A:$FP,CX$321,FALSE)/8,VLOOKUP(VLOOKUP($A189,csapatok!$A:$NN,CX$320,FALSE),'csapat-ranglista'!$A:$FP,CX$321,FALSE)/4),0)</f>
        <v>0</v>
      </c>
      <c r="CY189" s="223">
        <f>IFERROR(IF(RIGHT(VLOOKUP($A189,csapatok!$A:$NN,CY$320,FALSE),5)="Csere",VLOOKUP(LEFT(VLOOKUP($A189,csapatok!$A:$NN,CY$320,FALSE),LEN(VLOOKUP($A189,csapatok!$A:$NN,CY$320,FALSE))-6),'csapat-ranglista'!$A:$FP,CY$321,FALSE)/8,VLOOKUP(VLOOKUP($A189,csapatok!$A:$NN,CY$320,FALSE),'csapat-ranglista'!$A:$FP,CY$321,FALSE)/4),0)</f>
        <v>0</v>
      </c>
      <c r="CZ189" s="223">
        <f>IFERROR(IF(RIGHT(VLOOKUP($A189,csapatok!$A:$NN,CZ$320,FALSE),5)="Csere",VLOOKUP(LEFT(VLOOKUP($A189,csapatok!$A:$NN,CZ$320,FALSE),LEN(VLOOKUP($A189,csapatok!$A:$NN,CZ$320,FALSE))-6),'csapat-ranglista'!$A:$FP,CZ$321,FALSE)/8,VLOOKUP(VLOOKUP($A189,csapatok!$A:$NN,CZ$320,FALSE),'csapat-ranglista'!$A:$FP,CZ$321,FALSE)/4),0)</f>
        <v>0</v>
      </c>
      <c r="DA189" s="223">
        <f>IFERROR(IF(RIGHT(VLOOKUP($A189,csapatok!$A:$NN,DA$320,FALSE),5)="Csere",VLOOKUP(LEFT(VLOOKUP($A189,csapatok!$A:$NN,DA$320,FALSE),LEN(VLOOKUP($A189,csapatok!$A:$NN,DA$320,FALSE))-6),'csapat-ranglista'!$A:$FP,DA$321,FALSE)/8,VLOOKUP(VLOOKUP($A189,csapatok!$A:$NN,DA$320,FALSE),'csapat-ranglista'!$A:$FP,DA$321,FALSE)/4),0)</f>
        <v>0</v>
      </c>
      <c r="DB189" s="223">
        <f>IFERROR(IF(RIGHT(VLOOKUP($A189,csapatok!$A:$NN,DB$320,FALSE),5)="Csere",VLOOKUP(LEFT(VLOOKUP($A189,csapatok!$A:$NN,DB$320,FALSE),LEN(VLOOKUP($A189,csapatok!$A:$NN,DB$320,FALSE))-6),'csapat-ranglista'!$A:$FP,DB$321,FALSE)/8,VLOOKUP(VLOOKUP($A189,csapatok!$A:$NN,DB$320,FALSE),'csapat-ranglista'!$A:$FP,DB$321,FALSE)/4),0)</f>
        <v>0</v>
      </c>
      <c r="DC189" s="223">
        <f>IFERROR(IF(RIGHT(VLOOKUP($A189,csapatok!$A:$NN,DC$320,FALSE),5)="Csere",VLOOKUP(LEFT(VLOOKUP($A189,csapatok!$A:$NN,DC$320,FALSE),LEN(VLOOKUP($A189,csapatok!$A:$NN,DC$320,FALSE))-6),'csapat-ranglista'!$A:$FP,DC$321,FALSE)/8,VLOOKUP(VLOOKUP($A189,csapatok!$A:$NN,DC$320,FALSE),'csapat-ranglista'!$A:$FP,DC$321,FALSE)/4),0)</f>
        <v>0</v>
      </c>
      <c r="DD189" s="223">
        <f>IFERROR(IF(RIGHT(VLOOKUP($A189,csapatok!$A:$NN,DD$320,FALSE),5)="Csere",VLOOKUP(LEFT(VLOOKUP($A189,csapatok!$A:$NN,DD$320,FALSE),LEN(VLOOKUP($A189,csapatok!$A:$NN,DD$320,FALSE))-6),'csapat-ranglista'!$A:$FP,DD$321,FALSE)/8,VLOOKUP(VLOOKUP($A189,csapatok!$A:$NN,DD$320,FALSE),'csapat-ranglista'!$A:$FP,DD$321,FALSE)/4),0)</f>
        <v>0</v>
      </c>
      <c r="DE189" s="223">
        <f>IFERROR(IF(RIGHT(VLOOKUP($A189,csapatok!$A:$NN,DE$320,FALSE),5)="Csere",VLOOKUP(LEFT(VLOOKUP($A189,csapatok!$A:$NN,DE$320,FALSE),LEN(VLOOKUP($A189,csapatok!$A:$NN,DE$320,FALSE))-6),'csapat-ranglista'!$A:$FP,DE$321,FALSE)/8,VLOOKUP(VLOOKUP($A189,csapatok!$A:$NN,DE$320,FALSE),'csapat-ranglista'!$A:$FP,DE$321,FALSE)/4),0)</f>
        <v>0</v>
      </c>
      <c r="DF189" s="223">
        <f>IFERROR(IF(RIGHT(VLOOKUP($A189,csapatok!$A:$NN,DF$320,FALSE),5)="Csere",VLOOKUP(LEFT(VLOOKUP($A189,csapatok!$A:$NN,DF$320,FALSE),LEN(VLOOKUP($A189,csapatok!$A:$NN,DF$320,FALSE))-6),'csapat-ranglista'!$A:$FP,DF$321,FALSE)/8,VLOOKUP(VLOOKUP($A189,csapatok!$A:$NN,DF$320,FALSE),'csapat-ranglista'!$A:$FP,DF$321,FALSE)/4),0)</f>
        <v>0</v>
      </c>
      <c r="DG189" s="223">
        <f>IFERROR(IF(RIGHT(VLOOKUP($A189,csapatok!$A:$NN,DG$320,FALSE),5)="Csere",VLOOKUP(LEFT(VLOOKUP($A189,csapatok!$A:$NN,DG$320,FALSE),LEN(VLOOKUP($A189,csapatok!$A:$NN,DG$320,FALSE))-6),'csapat-ranglista'!$A:$FP,DG$321,FALSE)/8,VLOOKUP(VLOOKUP($A189,csapatok!$A:$NN,DG$320,FALSE),'csapat-ranglista'!$A:$FP,DG$321,FALSE)/4),0)</f>
        <v>0</v>
      </c>
      <c r="DH189" s="223">
        <f>IFERROR(IF(RIGHT(VLOOKUP($A189,csapatok!$A:$NN,DH$320,FALSE),5)="Csere",VLOOKUP(LEFT(VLOOKUP($A189,csapatok!$A:$NN,DH$320,FALSE),LEN(VLOOKUP($A189,csapatok!$A:$NN,DH$320,FALSE))-6),'csapat-ranglista'!$A:$FP,DH$321,FALSE)/8,VLOOKUP(VLOOKUP($A189,csapatok!$A:$NN,DH$320,FALSE),'csapat-ranglista'!$A:$FP,DH$321,FALSE)/4),0)</f>
        <v>0</v>
      </c>
      <c r="DI189" s="223">
        <f>IFERROR(IF(RIGHT(VLOOKUP($A189,csapatok!$A:$NN,DI$320,FALSE),5)="Csere",VLOOKUP(LEFT(VLOOKUP($A189,csapatok!$A:$NN,DI$320,FALSE),LEN(VLOOKUP($A189,csapatok!$A:$NN,DI$320,FALSE))-6),'csapat-ranglista'!$A:$FP,DI$321,FALSE)/8,VLOOKUP(VLOOKUP($A189,csapatok!$A:$NN,DI$320,FALSE),'csapat-ranglista'!$A:$FP,DI$321,FALSE)/4),0)</f>
        <v>0</v>
      </c>
      <c r="DJ189" s="223">
        <f>IFERROR(IF(RIGHT(VLOOKUP($A189,csapatok!$A:$NN,DJ$320,FALSE),5)="Csere",VLOOKUP(LEFT(VLOOKUP($A189,csapatok!$A:$NN,DJ$320,FALSE),LEN(VLOOKUP($A189,csapatok!$A:$NN,DJ$320,FALSE))-6),'csapat-ranglista'!$A:$FP,DJ$321,FALSE)/8,VLOOKUP(VLOOKUP($A189,csapatok!$A:$NN,DJ$320,FALSE),'csapat-ranglista'!$A:$FP,DJ$321,FALSE)/4),0)</f>
        <v>0</v>
      </c>
      <c r="DK189" s="223">
        <f>IFERROR(IF(RIGHT(VLOOKUP($A189,csapatok!$A:$NN,DK$320,FALSE),5)="Csere",VLOOKUP(LEFT(VLOOKUP($A189,csapatok!$A:$NN,DK$320,FALSE),LEN(VLOOKUP($A189,csapatok!$A:$NN,DK$320,FALSE))-6),'csapat-ranglista'!$A:$FP,DK$321,FALSE)/8,VLOOKUP(VLOOKUP($A189,csapatok!$A:$NN,DK$320,FALSE),'csapat-ranglista'!$A:$FP,DK$321,FALSE)/4),0)</f>
        <v>0</v>
      </c>
      <c r="DL189" s="223">
        <f>IFERROR(IF(RIGHT(VLOOKUP($A189,csapatok!$A:$NN,DL$320,FALSE),5)="Csere",VLOOKUP(LEFT(VLOOKUP($A189,csapatok!$A:$NN,DL$320,FALSE),LEN(VLOOKUP($A189,csapatok!$A:$NN,DL$320,FALSE))-6),'csapat-ranglista'!$A:$FP,DL$321,FALSE)/8,VLOOKUP(VLOOKUP($A189,csapatok!$A:$NN,DL$320,FALSE),'csapat-ranglista'!$A:$FP,DL$321,FALSE)/4),0)</f>
        <v>0</v>
      </c>
      <c r="DM189" s="223">
        <f>IFERROR(IF(RIGHT(VLOOKUP($A189,csapatok!$A:$NN,DM$320,FALSE),5)="Csere",VLOOKUP(LEFT(VLOOKUP($A189,csapatok!$A:$NN,DM$320,FALSE),LEN(VLOOKUP($A189,csapatok!$A:$NN,DM$320,FALSE))-6),'csapat-ranglista'!$A:$FP,DM$321,FALSE)/8,VLOOKUP(VLOOKUP($A189,csapatok!$A:$NN,DM$320,FALSE),'csapat-ranglista'!$A:$FP,DM$321,FALSE)/4),0)</f>
        <v>0</v>
      </c>
      <c r="DN189" s="223">
        <f>IFERROR(IF(RIGHT(VLOOKUP($A189,csapatok!$A:$NN,DN$320,FALSE),5)="Csere",VLOOKUP(LEFT(VLOOKUP($A189,csapatok!$A:$NN,DN$320,FALSE),LEN(VLOOKUP($A189,csapatok!$A:$NN,DN$320,FALSE))-6),'csapat-ranglista'!$A:$FP,DN$321,FALSE)/8,VLOOKUP(VLOOKUP($A189,csapatok!$A:$NN,DN$320,FALSE),'csapat-ranglista'!$A:$FP,DN$321,FALSE)/4),0)</f>
        <v>0</v>
      </c>
      <c r="DO189" s="224">
        <f>versenyek!$MF$11*IFERROR(VLOOKUP(VLOOKUP($A189,versenyek!ME:MG,3,FALSE),szabalyok!$A$16:$B$23,2,FALSE)/4,0)</f>
        <v>0</v>
      </c>
      <c r="DP189" s="224">
        <f>versenyek!$MI$11*IFERROR(VLOOKUP(VLOOKUP($A189,versenyek!MH:MJ,3,FALSE),szabalyok!$A$16:$B$23,2,FALSE)/4,0)</f>
        <v>0</v>
      </c>
      <c r="DQ189" s="223">
        <f>IFERROR(IF(RIGHT(VLOOKUP($A189,csapatok!$A:$NN,DQ$320,FALSE),5)="Csere",VLOOKUP(LEFT(VLOOKUP($A189,csapatok!$A:$NN,DQ$320,FALSE),LEN(VLOOKUP($A189,csapatok!$A:$NN,DQ$320,FALSE))-6),'csapat-ranglista'!$A:$FP,DQ$321,FALSE)/8,VLOOKUP(VLOOKUP($A189,csapatok!$A:$NN,DQ$320,FALSE),'csapat-ranglista'!$A:$FP,DQ$321,FALSE)/4),0)</f>
        <v>0</v>
      </c>
      <c r="DR189" s="223">
        <f>IFERROR(IF(RIGHT(VLOOKUP($A189,csapatok!$A:$NN,DR$320,FALSE),5)="Csere",VLOOKUP(LEFT(VLOOKUP($A189,csapatok!$A:$NN,DR$320,FALSE),LEN(VLOOKUP($A189,csapatok!$A:$NN,DR$320,FALSE))-6),'csapat-ranglista'!$A:$FP,DR$321,FALSE)/8,VLOOKUP(VLOOKUP($A189,csapatok!$A:$NN,DR$320,FALSE),'csapat-ranglista'!$A:$FP,DR$321,FALSE)/4),0)</f>
        <v>0</v>
      </c>
      <c r="DS189" s="223">
        <f>IFERROR(IF(RIGHT(VLOOKUP($A189,csapatok!$A:$NN,DS$320,FALSE),5)="Csere",VLOOKUP(LEFT(VLOOKUP($A189,csapatok!$A:$NN,DS$320,FALSE),LEN(VLOOKUP($A189,csapatok!$A:$NN,DS$320,FALSE))-6),'csapat-ranglista'!$A:$FP,DS$321,FALSE)/8,VLOOKUP(VLOOKUP($A189,csapatok!$A:$NN,DS$320,FALSE),'csapat-ranglista'!$A:$FP,DS$321,FALSE)/4),0)</f>
        <v>0</v>
      </c>
      <c r="DT189" s="223">
        <f>IFERROR(IF(RIGHT(VLOOKUP($A189,csapatok!$A:$NN,DT$320,FALSE),5)="Csere",VLOOKUP(LEFT(VLOOKUP($A189,csapatok!$A:$NN,DT$320,FALSE),LEN(VLOOKUP($A189,csapatok!$A:$NN,DT$320,FALSE))-6),'csapat-ranglista'!$A:$FP,DT$321,FALSE)/8,VLOOKUP(VLOOKUP($A189,csapatok!$A:$NN,DT$320,FALSE),'csapat-ranglista'!$A:$FP,DT$321,FALSE)/4),0)</f>
        <v>0</v>
      </c>
      <c r="DU189" s="223">
        <f>IFERROR(IF(RIGHT(VLOOKUP($A189,csapatok!$A:$NN,DU$320,FALSE),5)="Csere",VLOOKUP(LEFT(VLOOKUP($A189,csapatok!$A:$NN,DU$320,FALSE),LEN(VLOOKUP($A189,csapatok!$A:$NN,DU$320,FALSE))-6),'csapat-ranglista'!$A:$FP,DU$321,FALSE)/8,VLOOKUP(VLOOKUP($A189,csapatok!$A:$NN,DU$320,FALSE),'csapat-ranglista'!$A:$FP,DU$321,FALSE)/4),0)</f>
        <v>0</v>
      </c>
      <c r="DV189" s="223">
        <f>IFERROR(IF(RIGHT(VLOOKUP($A189,csapatok!$A:$NN,DV$320,FALSE),5)="Csere",VLOOKUP(LEFT(VLOOKUP($A189,csapatok!$A:$NN,DV$320,FALSE),LEN(VLOOKUP($A189,csapatok!$A:$NN,DV$320,FALSE))-6),'csapat-ranglista'!$A:$FP,DV$321,FALSE)/8,VLOOKUP(VLOOKUP($A189,csapatok!$A:$NN,DV$320,FALSE),'csapat-ranglista'!$A:$FP,DV$321,FALSE)/4),0)</f>
        <v>0</v>
      </c>
      <c r="DW189" s="223">
        <f>IFERROR(IF(RIGHT(VLOOKUP($A189,csapatok!$A:$NN,DW$320,FALSE),5)="Csere",VLOOKUP(LEFT(VLOOKUP($A189,csapatok!$A:$NN,DW$320,FALSE),LEN(VLOOKUP($A189,csapatok!$A:$NN,DW$320,FALSE))-6),'csapat-ranglista'!$A:$FP,DW$321,FALSE)/8,VLOOKUP(VLOOKUP($A189,csapatok!$A:$NN,DW$320,FALSE),'csapat-ranglista'!$A:$FP,DW$321,FALSE)/4),0)</f>
        <v>0</v>
      </c>
      <c r="DX189" s="223">
        <f>IFERROR(IF(RIGHT(VLOOKUP($A189,csapatok!$A:$NN,DX$320,FALSE),5)="Csere",VLOOKUP(LEFT(VLOOKUP($A189,csapatok!$A:$NN,DX$320,FALSE),LEN(VLOOKUP($A189,csapatok!$A:$NN,DX$320,FALSE))-6),'csapat-ranglista'!$A:$FP,DX$321,FALSE)/8,VLOOKUP(VLOOKUP($A189,csapatok!$A:$NN,DX$320,FALSE),'csapat-ranglista'!$A:$FP,DX$321,FALSE)/4),0)</f>
        <v>0</v>
      </c>
      <c r="DY189" s="223">
        <f>IFERROR(IF(RIGHT(VLOOKUP($A189,csapatok!$A:$NN,DY$320,FALSE),5)="Csere",VLOOKUP(LEFT(VLOOKUP($A189,csapatok!$A:$NN,DY$320,FALSE),LEN(VLOOKUP($A189,csapatok!$A:$NN,DY$320,FALSE))-6),'csapat-ranglista'!$A:$FP,DY$321,FALSE)/8,VLOOKUP(VLOOKUP($A189,csapatok!$A:$NN,DY$320,FALSE),'csapat-ranglista'!$A:$FP,DY$321,FALSE)/4),0)</f>
        <v>0</v>
      </c>
      <c r="DZ189" s="223">
        <f>IFERROR(IF(RIGHT(VLOOKUP($A189,csapatok!$A:$NN,DZ$320,FALSE),5)="Csere",VLOOKUP(LEFT(VLOOKUP($A189,csapatok!$A:$NN,DZ$320,FALSE),LEN(VLOOKUP($A189,csapatok!$A:$NN,DZ$320,FALSE))-6),'csapat-ranglista'!$A:$FP,DZ$321,FALSE)/8,VLOOKUP(VLOOKUP($A189,csapatok!$A:$NN,DZ$320,FALSE),'csapat-ranglista'!$A:$FP,DZ$321,FALSE)/4),0)</f>
        <v>0</v>
      </c>
      <c r="EA189" s="223">
        <f>IFERROR(IF(RIGHT(VLOOKUP($A189,csapatok!$A:$NN,EA$320,FALSE),5)="Csere",VLOOKUP(LEFT(VLOOKUP($A189,csapatok!$A:$NN,EA$320,FALSE),LEN(VLOOKUP($A189,csapatok!$A:$NN,EA$320,FALSE))-6),'csapat-ranglista'!$A:$FP,EA$321,FALSE)/8,VLOOKUP(VLOOKUP($A189,csapatok!$A:$NN,EA$320,FALSE),'csapat-ranglista'!$A:$FP,EA$321,FALSE)/4),0)</f>
        <v>0</v>
      </c>
      <c r="EB189" s="223">
        <f>IFERROR(IF(RIGHT(VLOOKUP($A189,csapatok!$A:$NN,EB$320,FALSE),5)="Csere",VLOOKUP(LEFT(VLOOKUP($A189,csapatok!$A:$NN,EB$320,FALSE),LEN(VLOOKUP($A189,csapatok!$A:$NN,EB$320,FALSE))-6),'csapat-ranglista'!$A:$FP,EB$321,FALSE)/8,VLOOKUP(VLOOKUP($A189,csapatok!$A:$NN,EB$320,FALSE),'csapat-ranglista'!$A:$FP,EB$321,FALSE)/4),0)</f>
        <v>0</v>
      </c>
      <c r="EC189" s="223">
        <f>IFERROR(IF(RIGHT(VLOOKUP($A189,csapatok!$A:$NN,EC$320,FALSE),5)="Csere",VLOOKUP(LEFT(VLOOKUP($A189,csapatok!$A:$NN,EC$320,FALSE),LEN(VLOOKUP($A189,csapatok!$A:$NN,EC$320,FALSE))-6),'csapat-ranglista'!$A:$FP,EC$321,FALSE)/8,VLOOKUP(VLOOKUP($A189,csapatok!$A:$NN,EC$320,FALSE),'csapat-ranglista'!$A:$FP,EC$321,FALSE)/4),0)</f>
        <v>0</v>
      </c>
      <c r="ED189" s="223">
        <f>IFERROR(IF(RIGHT(VLOOKUP($A189,csapatok!$A:$NN,ED$320,FALSE),5)="Csere",VLOOKUP(LEFT(VLOOKUP($A189,csapatok!$A:$NN,ED$320,FALSE),LEN(VLOOKUP($A189,csapatok!$A:$NN,ED$320,FALSE))-6),'csapat-ranglista'!$A:$FP,ED$321,FALSE)/8,VLOOKUP(VLOOKUP($A189,csapatok!$A:$NN,ED$320,FALSE),'csapat-ranglista'!$A:$FP,ED$321,FALSE)/4),0)</f>
        <v>0</v>
      </c>
      <c r="EE189" s="223">
        <f>IFERROR(IF(RIGHT(VLOOKUP($A189,csapatok!$A:$NN,EE$320,FALSE),5)="Csere",VLOOKUP(LEFT(VLOOKUP($A189,csapatok!$A:$NN,EE$320,FALSE),LEN(VLOOKUP($A189,csapatok!$A:$NN,EE$320,FALSE))-6),'csapat-ranglista'!$A:$FP,EE$321,FALSE)/8,VLOOKUP(VLOOKUP($A189,csapatok!$A:$NN,EE$320,FALSE),'csapat-ranglista'!$A:$FP,EE$321,FALSE)/4),0)</f>
        <v>0</v>
      </c>
      <c r="EF189" s="223">
        <f>IFERROR(IF(RIGHT(VLOOKUP($A189,csapatok!$A:$NN,EF$320,FALSE),5)="Csere",VLOOKUP(LEFT(VLOOKUP($A189,csapatok!$A:$NN,EF$320,FALSE),LEN(VLOOKUP($A189,csapatok!$A:$NN,EF$320,FALSE))-6),'csapat-ranglista'!$A:$FP,EF$321,FALSE)/8,VLOOKUP(VLOOKUP($A189,csapatok!$A:$NN,EF$320,FALSE),'csapat-ranglista'!$A:$FP,EF$321,FALSE)/4),0)</f>
        <v>0</v>
      </c>
      <c r="EG189" s="223">
        <f>IFERROR(IF(RIGHT(VLOOKUP($A189,csapatok!$A:$NN,EG$320,FALSE),5)="Csere",VLOOKUP(LEFT(VLOOKUP($A189,csapatok!$A:$NN,EG$320,FALSE),LEN(VLOOKUP($A189,csapatok!$A:$NN,EG$320,FALSE))-6),'csapat-ranglista'!$A:$FP,EG$321,FALSE)/8,VLOOKUP(VLOOKUP($A189,csapatok!$A:$NN,EG$320,FALSE),'csapat-ranglista'!$A:$FP,EG$321,FALSE)/4),0)</f>
        <v>0</v>
      </c>
      <c r="EH189" s="223">
        <f>IFERROR(IF(RIGHT(VLOOKUP($A189,csapatok!$A:$NN,EH$320,FALSE),5)="Csere",VLOOKUP(LEFT(VLOOKUP($A189,csapatok!$A:$NN,EH$320,FALSE),LEN(VLOOKUP($A189,csapatok!$A:$NN,EH$320,FALSE))-6),'csapat-ranglista'!$A:$FP,EH$321,FALSE)/8,VLOOKUP(VLOOKUP($A189,csapatok!$A:$NN,EH$320,FALSE),'csapat-ranglista'!$A:$FP,EH$321,FALSE)/4),0)</f>
        <v>0</v>
      </c>
      <c r="EI189" s="223">
        <f>IFERROR(IF(RIGHT(VLOOKUP($A189,csapatok!$A:$NN,EI$320,FALSE),5)="Csere",VLOOKUP(LEFT(VLOOKUP($A189,csapatok!$A:$NN,EI$320,FALSE),LEN(VLOOKUP($A189,csapatok!$A:$NN,EI$320,FALSE))-6),'csapat-ranglista'!$A:$FP,EI$321,FALSE)/8,VLOOKUP(VLOOKUP($A189,csapatok!$A:$NN,EI$320,FALSE),'csapat-ranglista'!$A:$FP,EI$321,FALSE)/4),0)</f>
        <v>0</v>
      </c>
      <c r="EJ189" s="223">
        <f>IFERROR(IF(RIGHT(VLOOKUP($A189,csapatok!$A:$NN,EJ$320,FALSE),5)="Csere",VLOOKUP(LEFT(VLOOKUP($A189,csapatok!$A:$NN,EJ$320,FALSE),LEN(VLOOKUP($A189,csapatok!$A:$NN,EJ$320,FALSE))-6),'csapat-ranglista'!$A:$FP,EJ$321,FALSE)/8,VLOOKUP(VLOOKUP($A189,csapatok!$A:$NN,EJ$320,FALSE),'csapat-ranglista'!$A:$FP,EJ$321,FALSE)/4),0)</f>
        <v>0</v>
      </c>
      <c r="EK189" s="223">
        <f>IFERROR(IF(RIGHT(VLOOKUP($A189,csapatok!$A:$NN,EK$320,FALSE),5)="Csere",VLOOKUP(LEFT(VLOOKUP($A189,csapatok!$A:$NN,EK$320,FALSE),LEN(VLOOKUP($A189,csapatok!$A:$NN,EK$320,FALSE))-6),'csapat-ranglista'!$A:$FP,EK$321,FALSE)/8,VLOOKUP(VLOOKUP($A189,csapatok!$A:$NN,EK$320,FALSE),'csapat-ranglista'!$A:$FP,EK$321,FALSE)/4),0)</f>
        <v>0</v>
      </c>
      <c r="EL189" s="223">
        <f>IFERROR(IF(RIGHT(VLOOKUP($A189,csapatok!$A:$NN,EL$320,FALSE),5)="Csere",VLOOKUP(LEFT(VLOOKUP($A189,csapatok!$A:$NN,EL$320,FALSE),LEN(VLOOKUP($A189,csapatok!$A:$NN,EL$320,FALSE))-6),'csapat-ranglista'!$A:$FP,EL$321,FALSE)/8,VLOOKUP(VLOOKUP($A189,csapatok!$A:$NN,EL$320,FALSE),'csapat-ranglista'!$A:$FP,EL$321,FALSE)/4),0)</f>
        <v>0</v>
      </c>
      <c r="EM189" s="223">
        <f>IFERROR(IF(RIGHT(VLOOKUP($A189,csapatok!$A:$NN,EM$320,FALSE),5)="Csere",VLOOKUP(LEFT(VLOOKUP($A189,csapatok!$A:$NN,EM$320,FALSE),LEN(VLOOKUP($A189,csapatok!$A:$NN,EM$320,FALSE))-6),'csapat-ranglista'!$A:$FP,EM$321,FALSE)/8,VLOOKUP(VLOOKUP($A189,csapatok!$A:$NN,EM$320,FALSE),'csapat-ranglista'!$A:$FP,EM$321,FALSE)/4),0)</f>
        <v>0</v>
      </c>
      <c r="EN189" s="223">
        <f>IFERROR(IF(RIGHT(VLOOKUP($A189,csapatok!$A:$NN,EN$320,FALSE),5)="Csere",VLOOKUP(LEFT(VLOOKUP($A189,csapatok!$A:$NN,EN$320,FALSE),LEN(VLOOKUP($A189,csapatok!$A:$NN,EN$320,FALSE))-6),'csapat-ranglista'!$A:$FP,EN$321,FALSE)/8,VLOOKUP(VLOOKUP($A189,csapatok!$A:$NN,EN$320,FALSE),'csapat-ranglista'!$A:$FP,EN$321,FALSE)/4),0)</f>
        <v>0</v>
      </c>
      <c r="EO189" s="223">
        <f>IFERROR(IF(RIGHT(VLOOKUP($A189,csapatok!$A:$NN,EO$320,FALSE),5)="Csere",VLOOKUP(LEFT(VLOOKUP($A189,csapatok!$A:$NN,EO$320,FALSE),LEN(VLOOKUP($A189,csapatok!$A:$NN,EO$320,FALSE))-6),'csapat-ranglista'!$A:$FP,EO$321,FALSE)/8,VLOOKUP(VLOOKUP($A189,csapatok!$A:$NN,EO$320,FALSE),'csapat-ranglista'!$A:$FP,EO$321,FALSE)/4),0)</f>
        <v>0</v>
      </c>
      <c r="EP189" s="223">
        <f>IFERROR(IF(RIGHT(VLOOKUP($A189,csapatok!$A:$NN,EP$320,FALSE),5)="Csere",VLOOKUP(LEFT(VLOOKUP($A189,csapatok!$A:$NN,EP$320,FALSE),LEN(VLOOKUP($A189,csapatok!$A:$NN,EP$320,FALSE))-6),'csapat-ranglista'!$A:$FP,EP$321,FALSE)/8,VLOOKUP(VLOOKUP($A189,csapatok!$A:$NN,EP$320,FALSE),'csapat-ranglista'!$A:$FP,EP$321,FALSE)/4),0)</f>
        <v>0</v>
      </c>
      <c r="EQ189" s="223">
        <f>IFERROR(IF(RIGHT(VLOOKUP($A189,csapatok!$A:$NN,EQ$320,FALSE),5)="Csere",VLOOKUP(LEFT(VLOOKUP($A189,csapatok!$A:$NN,EQ$320,FALSE),LEN(VLOOKUP($A189,csapatok!$A:$NN,EQ$320,FALSE))-6),'csapat-ranglista'!$A:$FP,EQ$321,FALSE)/8,VLOOKUP(VLOOKUP($A189,csapatok!$A:$NN,EQ$320,FALSE),'csapat-ranglista'!$A:$FP,EQ$321,FALSE)/4),0)</f>
        <v>0</v>
      </c>
      <c r="ER189" s="223">
        <f>IFERROR(IF(RIGHT(VLOOKUP($A189,csapatok!$A:$NN,ER$320,FALSE),5)="Csere",VLOOKUP(LEFT(VLOOKUP($A189,csapatok!$A:$NN,ER$320,FALSE),LEN(VLOOKUP($A189,csapatok!$A:$NN,ER$320,FALSE))-6),'csapat-ranglista'!$A:$FP,ER$321,FALSE)/8,VLOOKUP(VLOOKUP($A189,csapatok!$A:$NN,ER$320,FALSE),'csapat-ranglista'!$A:$FP,ER$321,FALSE)/4),0)</f>
        <v>0</v>
      </c>
      <c r="ES189" s="223">
        <f>IFERROR(IF(RIGHT(VLOOKUP($A189,csapatok!$A:$NN,ES$320,FALSE),5)="Csere",VLOOKUP(LEFT(VLOOKUP($A189,csapatok!$A:$NN,ES$320,FALSE),LEN(VLOOKUP($A189,csapatok!$A:$NN,ES$320,FALSE))-6),'csapat-ranglista'!$A:$FP,ES$321,FALSE)/8,VLOOKUP(VLOOKUP($A189,csapatok!$A:$NN,ES$320,FALSE),'csapat-ranglista'!$A:$FP,ES$321,FALSE)/4),0)</f>
        <v>0</v>
      </c>
      <c r="ET189" s="223">
        <f>IFERROR(IF(RIGHT(VLOOKUP($A189,csapatok!$A:$NN,ET$320,FALSE),5)="Csere",VLOOKUP(LEFT(VLOOKUP($A189,csapatok!$A:$NN,ET$320,FALSE),LEN(VLOOKUP($A189,csapatok!$A:$NN,ET$320,FALSE))-6),'csapat-ranglista'!$A:$FP,ET$321,FALSE)/8,VLOOKUP(VLOOKUP($A189,csapatok!$A:$NN,ET$320,FALSE),'csapat-ranglista'!$A:$FP,ET$321,FALSE)/4),0)</f>
        <v>0</v>
      </c>
      <c r="EU189" s="223">
        <f>IFERROR(IF(RIGHT(VLOOKUP($A189,csapatok!$A:$NN,EU$320,FALSE),5)="Csere",VLOOKUP(LEFT(VLOOKUP($A189,csapatok!$A:$NN,EU$320,FALSE),LEN(VLOOKUP($A189,csapatok!$A:$NN,EU$320,FALSE))-6),'csapat-ranglista'!$A:$FP,EU$321,FALSE)/8,VLOOKUP(VLOOKUP($A189,csapatok!$A:$NN,EU$320,FALSE),'csapat-ranglista'!$A:$FP,EU$321,FALSE)/4),0)</f>
        <v>0</v>
      </c>
      <c r="EV189" s="223">
        <f>IFERROR(IF(RIGHT(VLOOKUP($A189,csapatok!$A:$NN,EV$320,FALSE),5)="Csere",VLOOKUP(LEFT(VLOOKUP($A189,csapatok!$A:$NN,EV$320,FALSE),LEN(VLOOKUP($A189,csapatok!$A:$NN,EV$320,FALSE))-6),'csapat-ranglista'!$A:$FP,EV$321,FALSE)/8,VLOOKUP(VLOOKUP($A189,csapatok!$A:$NN,EV$320,FALSE),'csapat-ranglista'!$A:$FP,EV$321,FALSE)/4),0)</f>
        <v>0</v>
      </c>
      <c r="EW189" s="223">
        <f>IFERROR(IF(RIGHT(VLOOKUP($A189,csapatok!$A:$NN,EW$320,FALSE),5)="Csere",VLOOKUP(LEFT(VLOOKUP($A189,csapatok!$A:$NN,EW$320,FALSE),LEN(VLOOKUP($A189,csapatok!$A:$NN,EW$320,FALSE))-6),'csapat-ranglista'!$A:$FP,EW$321,FALSE)/8,VLOOKUP(VLOOKUP($A189,csapatok!$A:$NN,EW$320,FALSE),'csapat-ranglista'!$A:$FP,EW$321,FALSE)/4),0)</f>
        <v>0</v>
      </c>
      <c r="EX189" s="223">
        <f>IFERROR(IF(RIGHT(VLOOKUP($A189,csapatok!$A:$NN,EX$320,FALSE),5)="Csere",VLOOKUP(LEFT(VLOOKUP($A189,csapatok!$A:$NN,EX$320,FALSE),LEN(VLOOKUP($A189,csapatok!$A:$NN,EX$320,FALSE))-6),'csapat-ranglista'!$A:$FP,EX$321,FALSE)/8,VLOOKUP(VLOOKUP($A189,csapatok!$A:$NN,EX$320,FALSE),'csapat-ranglista'!$A:$FP,EX$321,FALSE)/4),0)</f>
        <v>0</v>
      </c>
      <c r="EY189" s="223">
        <f>IFERROR(IF(RIGHT(VLOOKUP($A189,csapatok!$A:$NN,EY$320,FALSE),5)="Csere",VLOOKUP(LEFT(VLOOKUP($A189,csapatok!$A:$NN,EY$320,FALSE),LEN(VLOOKUP($A189,csapatok!$A:$NN,EY$320,FALSE))-6),'csapat-ranglista'!$A:$FP,EY$321,FALSE)/8,VLOOKUP(VLOOKUP($A189,csapatok!$A:$NN,EY$320,FALSE),'csapat-ranglista'!$A:$FP,EY$321,FALSE)/4),0)</f>
        <v>0</v>
      </c>
      <c r="EZ189" s="223">
        <f>IFERROR(IF(RIGHT(VLOOKUP($A189,csapatok!$A:$NN,EZ$320,FALSE),5)="Csere",VLOOKUP(LEFT(VLOOKUP($A189,csapatok!$A:$NN,EZ$320,FALSE),LEN(VLOOKUP($A189,csapatok!$A:$NN,EZ$320,FALSE))-6),'csapat-ranglista'!$A:$FP,EZ$321,FALSE)/8,VLOOKUP(VLOOKUP($A189,csapatok!$A:$NN,EZ$320,FALSE),'csapat-ranglista'!$A:$FP,EZ$321,FALSE)/4),0)</f>
        <v>0</v>
      </c>
      <c r="FA189" s="223">
        <f>IFERROR(IF(RIGHT(VLOOKUP($A189,csapatok!$A:$NN,FA$320,FALSE),5)="Csere",VLOOKUP(LEFT(VLOOKUP($A189,csapatok!$A:$NN,FA$320,FALSE),LEN(VLOOKUP($A189,csapatok!$A:$NN,FA$320,FALSE))-6),'csapat-ranglista'!$A:$FP,FA$321,FALSE)/8,VLOOKUP(VLOOKUP($A189,csapatok!$A:$NN,FA$320,FALSE),'csapat-ranglista'!$A:$FP,FA$321,FALSE)/4),0)</f>
        <v>0</v>
      </c>
      <c r="FB189" s="223">
        <f>IFERROR(IF(RIGHT(VLOOKUP($A189,csapatok!$A:$NN,FB$320,FALSE),5)="Csere",VLOOKUP(LEFT(VLOOKUP($A189,csapatok!$A:$NN,FB$320,FALSE),LEN(VLOOKUP($A189,csapatok!$A:$NN,FB$320,FALSE))-6),'csapat-ranglista'!$A:$FP,FB$321,FALSE)/8,VLOOKUP(VLOOKUP($A189,csapatok!$A:$NN,FB$320,FALSE),'csapat-ranglista'!$A:$FP,FB$321,FALSE)/4),0)</f>
        <v>0</v>
      </c>
      <c r="FC189" s="223">
        <f>IFERROR(IF(RIGHT(VLOOKUP($A189,csapatok!$A:$NN,FC$320,FALSE),5)="Csere",VLOOKUP(LEFT(VLOOKUP($A189,csapatok!$A:$NN,FC$320,FALSE),LEN(VLOOKUP($A189,csapatok!$A:$NN,FC$320,FALSE))-6),'csapat-ranglista'!$A:$FP,FC$321,FALSE)/8,VLOOKUP(VLOOKUP($A189,csapatok!$A:$NN,FC$320,FALSE),'csapat-ranglista'!$A:$FP,FC$321,FALSE)/4),0)</f>
        <v>0</v>
      </c>
      <c r="FD189" s="224">
        <f>versenyek!$QY$11*IFERROR(VLOOKUP(VLOOKUP($A189,versenyek!QX:QZ,3,FALSE),szabalyok!$A$16:$B$23,2,FALSE)/4,0)</f>
        <v>0</v>
      </c>
      <c r="FE189" s="224">
        <f>versenyek!$RB$11*IFERROR(VLOOKUP(VLOOKUP($A189,versenyek!RA:RC,3,FALSE),szabalyok!$A$16:$B$23,2,FALSE)/4,0)</f>
        <v>0</v>
      </c>
      <c r="FF189" s="223">
        <f>IFERROR(IF(RIGHT(VLOOKUP($A189,csapatok!$A:$NN,FF$320,FALSE),5)="Csere",VLOOKUP(LEFT(VLOOKUP($A189,csapatok!$A:$NN,FF$320,FALSE),LEN(VLOOKUP($A189,csapatok!$A:$NN,FF$320,FALSE))-6),'csapat-ranglista'!$A:$FP,FF$321,FALSE)/8,VLOOKUP(VLOOKUP($A189,csapatok!$A:$NN,FF$320,FALSE),'csapat-ranglista'!$A:$FP,FF$321,FALSE)/4),0)</f>
        <v>0</v>
      </c>
      <c r="FG189" s="223">
        <f>IFERROR(IF(RIGHT(VLOOKUP($A189,csapatok!$A:$NN,FG$320,FALSE),5)="Csere",VLOOKUP(LEFT(VLOOKUP($A189,csapatok!$A:$NN,FG$320,FALSE),LEN(VLOOKUP($A189,csapatok!$A:$NN,FG$320,FALSE))-6),'csapat-ranglista'!$A:$FP,FG$321,FALSE)/8,VLOOKUP(VLOOKUP($A189,csapatok!$A:$NN,FG$320,FALSE),'csapat-ranglista'!$A:$FP,FG$321,FALSE)/4),0)</f>
        <v>0</v>
      </c>
      <c r="FH189" s="223">
        <f>IFERROR(IF(RIGHT(VLOOKUP($A189,csapatok!$A:$NN,FH$320,FALSE),5)="Csere",VLOOKUP(LEFT(VLOOKUP($A189,csapatok!$A:$NN,FH$320,FALSE),LEN(VLOOKUP($A189,csapatok!$A:$NN,FH$320,FALSE))-6),'csapat-ranglista'!$A:$FP,FH$321,FALSE)/8,VLOOKUP(VLOOKUP($A189,csapatok!$A:$NN,FH$320,FALSE),'csapat-ranglista'!$A:$FP,FH$321,FALSE)/4),0)</f>
        <v>0</v>
      </c>
      <c r="FI189" s="223">
        <f>IFERROR(IF(RIGHT(VLOOKUP($A189,csapatok!$A:$NN,FI$320,FALSE),5)="Csere",VLOOKUP(LEFT(VLOOKUP($A189,csapatok!$A:$NN,FI$320,FALSE),LEN(VLOOKUP($A189,csapatok!$A:$NN,FI$320,FALSE))-6),'csapat-ranglista'!$A:$FP,FI$321,FALSE)/8,VLOOKUP(VLOOKUP($A189,csapatok!$A:$NN,FI$320,FALSE),'csapat-ranglista'!$A:$FP,FI$321,FALSE)/4),0)</f>
        <v>0</v>
      </c>
      <c r="FJ189" s="223">
        <f>IFERROR(IF(RIGHT(VLOOKUP($A189,csapatok!$A:$NN,FJ$320,FALSE),5)="Csere",VLOOKUP(LEFT(VLOOKUP($A189,csapatok!$A:$NN,FJ$320,FALSE),LEN(VLOOKUP($A189,csapatok!$A:$NN,FJ$320,FALSE))-6),'csapat-ranglista'!$A:$FP,FJ$321,FALSE)/8,VLOOKUP(VLOOKUP($A189,csapatok!$A:$NN,FJ$320,FALSE),'csapat-ranglista'!$A:$FP,FJ$321,FALSE)/4),0)</f>
        <v>0</v>
      </c>
      <c r="FK189" s="223">
        <f>IFERROR(IF(RIGHT(VLOOKUP($A189,csapatok!$A:$NN,FK$320,FALSE),5)="Csere",VLOOKUP(LEFT(VLOOKUP($A189,csapatok!$A:$NN,FK$320,FALSE),LEN(VLOOKUP($A189,csapatok!$A:$NN,FK$320,FALSE))-6),'csapat-ranglista'!$A:$FP,FK$321,FALSE)/8,VLOOKUP(VLOOKUP($A189,csapatok!$A:$NN,FK$320,FALSE),'csapat-ranglista'!$A:$FP,FK$321,FALSE)/4),0)</f>
        <v>0</v>
      </c>
      <c r="FL189" s="223">
        <f>IFERROR(IF(RIGHT(VLOOKUP($A189,csapatok!$A:$NN,FL$320,FALSE),5)="Csere",VLOOKUP(LEFT(VLOOKUP($A189,csapatok!$A:$NN,FL$320,FALSE),LEN(VLOOKUP($A189,csapatok!$A:$NN,FL$320,FALSE))-6),'csapat-ranglista'!$A:$FP,FL$321,FALSE)/8,VLOOKUP(VLOOKUP($A189,csapatok!$A:$NN,FL$320,FALSE),'csapat-ranglista'!$A:$FP,FL$321,FALSE)/4),0)</f>
        <v>0</v>
      </c>
      <c r="FM189" s="223">
        <f>IFERROR(IF(RIGHT(VLOOKUP($A189,csapatok!$A:$NN,FM$320,FALSE),5)="Csere",VLOOKUP(LEFT(VLOOKUP($A189,csapatok!$A:$NN,FM$320,FALSE),LEN(VLOOKUP($A189,csapatok!$A:$NN,FM$320,FALSE))-6),'csapat-ranglista'!$A:$FP,FM$321,FALSE)/8,VLOOKUP(VLOOKUP($A189,csapatok!$A:$NN,FM$320,FALSE),'csapat-ranglista'!$A:$FP,FM$321,FALSE)/4),0)</f>
        <v>0</v>
      </c>
      <c r="FN189" s="223">
        <f>IFERROR(IF(RIGHT(VLOOKUP($A189,csapatok!$A:$NN,FN$320,FALSE),5)="Csere",VLOOKUP(LEFT(VLOOKUP($A189,csapatok!$A:$NN,FN$320,FALSE),LEN(VLOOKUP($A189,csapatok!$A:$NN,FN$320,FALSE))-6),'csapat-ranglista'!$A:$FP,FN$321,FALSE)/8,VLOOKUP(VLOOKUP($A189,csapatok!$A:$NN,FN$320,FALSE),'csapat-ranglista'!$A:$FP,FN$321,FALSE)/4),0)</f>
        <v>0</v>
      </c>
      <c r="FO189" s="223">
        <f>IFERROR(IF(RIGHT(VLOOKUP($A189,csapatok!$A:$NN,FO$320,FALSE),5)="Csere",VLOOKUP(LEFT(VLOOKUP($A189,csapatok!$A:$NN,FO$320,FALSE),LEN(VLOOKUP($A189,csapatok!$A:$NN,FO$320,FALSE))-6),'csapat-ranglista'!$A:$FP,FO$321,FALSE)/8,VLOOKUP(VLOOKUP($A189,csapatok!$A:$NN,FO$320,FALSE),'csapat-ranglista'!$A:$FP,FO$321,FALSE)/4),0)</f>
        <v>0</v>
      </c>
      <c r="FP189" s="223">
        <f>IFERROR(IF(RIGHT(VLOOKUP($A189,csapatok!$A:$NN,FP$320,FALSE),5)="Csere",VLOOKUP(LEFT(VLOOKUP($A189,csapatok!$A:$NN,FP$320,FALSE),LEN(VLOOKUP($A189,csapatok!$A:$NN,FP$320,FALSE))-6),'csapat-ranglista'!$A:$FP,FP$321,FALSE)/8,VLOOKUP(VLOOKUP($A189,csapatok!$A:$NN,FP$320,FALSE),'csapat-ranglista'!$A:$FP,FP$321,FALSE)/4),0)</f>
        <v>0</v>
      </c>
      <c r="FQ189" s="223">
        <f>IFERROR(IF(RIGHT(VLOOKUP($A189,csapatok!$A:$NN,FQ$320,FALSE),5)="Csere",VLOOKUP(LEFT(VLOOKUP($A189,csapatok!$A:$NN,FQ$320,FALSE),LEN(VLOOKUP($A189,csapatok!$A:$NN,FQ$320,FALSE))-6),'csapat-ranglista'!$A:$FP,FQ$321,FALSE)/8,VLOOKUP(VLOOKUP($A189,csapatok!$A:$NN,FQ$320,FALSE),'csapat-ranglista'!$A:$FP,FQ$321,FALSE)/4),0)</f>
        <v>0</v>
      </c>
      <c r="FR189" s="223">
        <f>IFERROR(IF(RIGHT(VLOOKUP($A189,csapatok!$A:$NN,FR$320,FALSE),5)="Csere",VLOOKUP(LEFT(VLOOKUP($A189,csapatok!$A:$NN,FR$320,FALSE),LEN(VLOOKUP($A189,csapatok!$A:$NN,FR$320,FALSE))-6),'csapat-ranglista'!$A:$FP,FR$321,FALSE)/8,VLOOKUP(VLOOKUP($A189,csapatok!$A:$NN,FR$320,FALSE),'csapat-ranglista'!$A:$FP,FR$321,FALSE)/4),0)</f>
        <v>0</v>
      </c>
      <c r="FS189" s="223">
        <f>IFERROR(IF(RIGHT(VLOOKUP($A189,csapatok!$A:$NN,FS$320,FALSE),5)="Csere",VLOOKUP(LEFT(VLOOKUP($A189,csapatok!$A:$NN,FS$320,FALSE),LEN(VLOOKUP($A189,csapatok!$A:$NN,FS$320,FALSE))-6),'csapat-ranglista'!$A:$FP,FS$321,FALSE)/8,VLOOKUP(VLOOKUP($A189,csapatok!$A:$NN,FS$320,FALSE),'csapat-ranglista'!$A:$FP,FS$321,FALSE)/4),0)</f>
        <v>0</v>
      </c>
      <c r="FT189" s="223">
        <f>IFERROR(IF(RIGHT(VLOOKUP($A189,csapatok!$A:$NN,FT$320,FALSE),5)="Csere",VLOOKUP(LEFT(VLOOKUP($A189,csapatok!$A:$NN,FT$320,FALSE),LEN(VLOOKUP($A189,csapatok!$A:$NN,FT$320,FALSE))-6),'csapat-ranglista'!$A:$FP,FT$321,FALSE)/8,VLOOKUP(VLOOKUP($A189,csapatok!$A:$NN,FT$320,FALSE),'csapat-ranglista'!$A:$FP,FT$321,FALSE)/4),0)</f>
        <v>0</v>
      </c>
      <c r="FU189" s="223">
        <f>IFERROR(IF(RIGHT(VLOOKUP($A189,csapatok!$A:$NN,FU$320,FALSE),5)="Csere",VLOOKUP(LEFT(VLOOKUP($A189,csapatok!$A:$NN,FU$320,FALSE),LEN(VLOOKUP($A189,csapatok!$A:$NN,FU$320,FALSE))-6),'csapat-ranglista'!$A:$FP,FU$321,FALSE)/8,VLOOKUP(VLOOKUP($A189,csapatok!$A:$NN,FU$320,FALSE),'csapat-ranglista'!$A:$FP,FU$321,FALSE)/4),0)</f>
        <v>0</v>
      </c>
      <c r="FV189" s="223">
        <f>IFERROR(IF(RIGHT(VLOOKUP($A189,csapatok!$A:$NN,FV$320,FALSE),5)="Csere",VLOOKUP(LEFT(VLOOKUP($A189,csapatok!$A:$NN,FV$320,FALSE),LEN(VLOOKUP($A189,csapatok!$A:$NN,FV$320,FALSE))-6),'csapat-ranglista'!$A:$FP,FV$321,FALSE)/8,VLOOKUP(VLOOKUP($A189,csapatok!$A:$NN,FV$320,FALSE),'csapat-ranglista'!$A:$FP,FV$321,FALSE)/4),0)</f>
        <v>0</v>
      </c>
      <c r="FW189" s="223">
        <f>IFERROR(IF(RIGHT(VLOOKUP($A189,csapatok!$A:$NN,FW$320,FALSE),5)="Csere",VLOOKUP(LEFT(VLOOKUP($A189,csapatok!$A:$NN,FW$320,FALSE),LEN(VLOOKUP($A189,csapatok!$A:$NN,FW$320,FALSE))-6),'csapat-ranglista'!$A:$FP,FW$321,FALSE)/8,VLOOKUP(VLOOKUP($A189,csapatok!$A:$NN,FW$320,FALSE),'csapat-ranglista'!$A:$FP,FW$321,FALSE)/4),0)</f>
        <v>0</v>
      </c>
      <c r="FX189" s="223">
        <f>IFERROR(IF(RIGHT(VLOOKUP($A189,csapatok!$A:$NN,FX$320,FALSE),5)="Csere",VLOOKUP(LEFT(VLOOKUP($A189,csapatok!$A:$NN,FX$320,FALSE),LEN(VLOOKUP($A189,csapatok!$A:$NN,FX$320,FALSE))-6),'csapat-ranglista'!$A:$FP,FX$321,FALSE)/8,VLOOKUP(VLOOKUP($A189,csapatok!$A:$NN,FX$320,FALSE),'csapat-ranglista'!$A:$FP,FX$321,FALSE)/4),0)</f>
        <v>0</v>
      </c>
      <c r="FY189" s="223">
        <f>IFERROR(IF(RIGHT(VLOOKUP($A189,csapatok!$A:$NN,FY$320,FALSE),5)="Csere",VLOOKUP(LEFT(VLOOKUP($A189,csapatok!$A:$NN,FY$320,FALSE),LEN(VLOOKUP($A189,csapatok!$A:$NN,FY$320,FALSE))-6),'csapat-ranglista'!$A:$FP,FY$321,FALSE)/8,VLOOKUP(VLOOKUP($A189,csapatok!$A:$NN,FY$320,FALSE),'csapat-ranglista'!$A:$FP,FY$321,FALSE)/4),0)</f>
        <v>0</v>
      </c>
      <c r="FZ189" s="223">
        <f>IFERROR(IF(RIGHT(VLOOKUP($A189,csapatok!$A:$NN,FZ$320,FALSE),5)="Csere",VLOOKUP(LEFT(VLOOKUP($A189,csapatok!$A:$NN,FZ$320,FALSE),LEN(VLOOKUP($A189,csapatok!$A:$NN,FZ$320,FALSE))-6),'csapat-ranglista'!$A:$FP,FZ$321,FALSE)/8,VLOOKUP(VLOOKUP($A189,csapatok!$A:$NN,FZ$320,FALSE),'csapat-ranglista'!$A:$FP,FZ$321,FALSE)/4),0)</f>
        <v>0</v>
      </c>
      <c r="GA189" s="223">
        <f>IFERROR(IF(RIGHT(VLOOKUP($A189,csapatok!$A:$NN,GA$320,FALSE),5)="Csere",VLOOKUP(LEFT(VLOOKUP($A189,csapatok!$A:$NN,GA$320,FALSE),LEN(VLOOKUP($A189,csapatok!$A:$NN,GA$320,FALSE))-6),'csapat-ranglista'!$A:$FP,GA$321,FALSE)/8,VLOOKUP(VLOOKUP($A189,csapatok!$A:$NN,GA$320,FALSE),'csapat-ranglista'!$A:$FP,GA$321,FALSE)/4),0)</f>
        <v>0</v>
      </c>
      <c r="GB189" s="223">
        <f>IFERROR(IF(RIGHT(VLOOKUP($A189,csapatok!$A:$NN,GB$320,FALSE),5)="Csere",VLOOKUP(LEFT(VLOOKUP($A189,csapatok!$A:$NN,GB$320,FALSE),LEN(VLOOKUP($A189,csapatok!$A:$NN,GB$320,FALSE))-6),'csapat-ranglista'!$A:$FP,GB$321,FALSE)/8,VLOOKUP(VLOOKUP($A189,csapatok!$A:$NN,GB$320,FALSE),'csapat-ranglista'!$A:$FP,GB$321,FALSE)/4),0)</f>
        <v>0</v>
      </c>
      <c r="GC189" s="223">
        <f>IFERROR(IF(RIGHT(VLOOKUP($A189,csapatok!$A:$NN,GC$320,FALSE),5)="Csere",VLOOKUP(LEFT(VLOOKUP($A189,csapatok!$A:$NN,GC$320,FALSE),LEN(VLOOKUP($A189,csapatok!$A:$NN,GC$320,FALSE))-6),'csapat-ranglista'!$A:$FP,GC$321,FALSE)/8,VLOOKUP(VLOOKUP($A189,csapatok!$A:$NN,GC$320,FALSE),'csapat-ranglista'!$A:$FP,GC$321,FALSE)/4),0)</f>
        <v>0</v>
      </c>
      <c r="GD189" s="247">
        <f>SUM(EQ189:GC189)</f>
        <v>0</v>
      </c>
    </row>
    <row r="190" spans="1:186">
      <c r="A190" s="32" t="s">
        <v>54</v>
      </c>
      <c r="B190" s="131">
        <v>21515</v>
      </c>
      <c r="C190" s="131" t="str">
        <f>IF(B190=0,"",IF(B190&lt;$C$1,"felnőtt","ifi"))</f>
        <v>felnőtt</v>
      </c>
      <c r="D190" s="32" t="s">
        <v>101</v>
      </c>
      <c r="E190" s="45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f>IFERROR(IF(RIGHT(VLOOKUP($A190,csapatok!$A:$BL,X$320,FALSE),5)="Csere",VLOOKUP(LEFT(VLOOKUP($A190,csapatok!$A:$BL,X$320,FALSE),LEN(VLOOKUP($A190,csapatok!$A:$BL,X$320,FALSE))-6),'csapat-ranglista'!$A:$FP,X$321,FALSE)/8,VLOOKUP(VLOOKUP($A190,csapatok!$A:$BL,X$320,FALSE),'csapat-ranglista'!$A:$FP,X$321,FALSE)/4),0)</f>
        <v>0</v>
      </c>
      <c r="Y190" s="32">
        <f>IFERROR(IF(RIGHT(VLOOKUP($A190,csapatok!$A:$BL,Y$320,FALSE),5)="Csere",VLOOKUP(LEFT(VLOOKUP($A190,csapatok!$A:$BL,Y$320,FALSE),LEN(VLOOKUP($A190,csapatok!$A:$BL,Y$320,FALSE))-6),'csapat-ranglista'!$A:$FP,Y$321,FALSE)/8,VLOOKUP(VLOOKUP($A190,csapatok!$A:$BL,Y$320,FALSE),'csapat-ranglista'!$A:$FP,Y$321,FALSE)/4),0)</f>
        <v>0</v>
      </c>
      <c r="Z190" s="32">
        <f>IFERROR(IF(RIGHT(VLOOKUP($A190,csapatok!$A:$BL,Z$320,FALSE),5)="Csere",VLOOKUP(LEFT(VLOOKUP($A190,csapatok!$A:$BL,Z$320,FALSE),LEN(VLOOKUP($A190,csapatok!$A:$BL,Z$320,FALSE))-6),'csapat-ranglista'!$A:$FP,Z$321,FALSE)/8,VLOOKUP(VLOOKUP($A190,csapatok!$A:$BL,Z$320,FALSE),'csapat-ranglista'!$A:$FP,Z$321,FALSE)/4),0)</f>
        <v>0</v>
      </c>
      <c r="AA190" s="32">
        <f>IFERROR(IF(RIGHT(VLOOKUP($A190,csapatok!$A:$BL,AA$320,FALSE),5)="Csere",VLOOKUP(LEFT(VLOOKUP($A190,csapatok!$A:$BL,AA$320,FALSE),LEN(VLOOKUP($A190,csapatok!$A:$BL,AA$320,FALSE))-6),'csapat-ranglista'!$A:$FP,AA$321,FALSE)/8,VLOOKUP(VLOOKUP($A190,csapatok!$A:$BL,AA$320,FALSE),'csapat-ranglista'!$A:$FP,AA$321,FALSE)/4),0)</f>
        <v>0</v>
      </c>
      <c r="AB190" s="223">
        <f>IFERROR(IF(RIGHT(VLOOKUP($A190,csapatok!$A:$BL,AB$320,FALSE),5)="Csere",VLOOKUP(LEFT(VLOOKUP($A190,csapatok!$A:$BL,AB$320,FALSE),LEN(VLOOKUP($A190,csapatok!$A:$BL,AB$320,FALSE))-6),'csapat-ranglista'!$A:$FP,AB$321,FALSE)/8,VLOOKUP(VLOOKUP($A190,csapatok!$A:$BL,AB$320,FALSE),'csapat-ranglista'!$A:$FP,AB$321,FALSE)/4),0)</f>
        <v>0</v>
      </c>
      <c r="AC190" s="223">
        <f>IFERROR(IF(RIGHT(VLOOKUP($A190,csapatok!$A:$BL,AC$320,FALSE),5)="Csere",VLOOKUP(LEFT(VLOOKUP($A190,csapatok!$A:$BL,AC$320,FALSE),LEN(VLOOKUP($A190,csapatok!$A:$BL,AC$320,FALSE))-6),'csapat-ranglista'!$A:$FP,AC$321,FALSE)/8,VLOOKUP(VLOOKUP($A190,csapatok!$A:$BL,AC$320,FALSE),'csapat-ranglista'!$A:$FP,AC$321,FALSE)/4),0)</f>
        <v>0</v>
      </c>
      <c r="AD190" s="223">
        <f>IFERROR(IF(RIGHT(VLOOKUP($A190,csapatok!$A:$BL,AD$320,FALSE),5)="Csere",VLOOKUP(LEFT(VLOOKUP($A190,csapatok!$A:$BL,AD$320,FALSE),LEN(VLOOKUP($A190,csapatok!$A:$BL,AD$320,FALSE))-6),'csapat-ranglista'!$A:$FP,AD$321,FALSE)/8,VLOOKUP(VLOOKUP($A190,csapatok!$A:$BL,AD$320,FALSE),'csapat-ranglista'!$A:$FP,AD$321,FALSE)/4),0)</f>
        <v>0</v>
      </c>
      <c r="AE190" s="223">
        <f>IFERROR(IF(RIGHT(VLOOKUP($A190,csapatok!$A:$BL,AE$320,FALSE),5)="Csere",VLOOKUP(LEFT(VLOOKUP($A190,csapatok!$A:$BL,AE$320,FALSE),LEN(VLOOKUP($A190,csapatok!$A:$BL,AE$320,FALSE))-6),'csapat-ranglista'!$A:$FP,AE$321,FALSE)/8,VLOOKUP(VLOOKUP($A190,csapatok!$A:$BL,AE$320,FALSE),'csapat-ranglista'!$A:$FP,AE$321,FALSE)/4),0)</f>
        <v>0</v>
      </c>
      <c r="AF190" s="223">
        <f>IFERROR(IF(RIGHT(VLOOKUP($A190,csapatok!$A:$BL,AF$320,FALSE),5)="Csere",VLOOKUP(LEFT(VLOOKUP($A190,csapatok!$A:$BL,AF$320,FALSE),LEN(VLOOKUP($A190,csapatok!$A:$BL,AF$320,FALSE))-6),'csapat-ranglista'!$A:$FP,AF$321,FALSE)/8,VLOOKUP(VLOOKUP($A190,csapatok!$A:$BL,AF$320,FALSE),'csapat-ranglista'!$A:$FP,AF$321,FALSE)/4),0)</f>
        <v>0</v>
      </c>
      <c r="AG190" s="223">
        <f>IFERROR(IF(RIGHT(VLOOKUP($A190,csapatok!$A:$BL,AG$320,FALSE),5)="Csere",VLOOKUP(LEFT(VLOOKUP($A190,csapatok!$A:$BL,AG$320,FALSE),LEN(VLOOKUP($A190,csapatok!$A:$BL,AG$320,FALSE))-6),'csapat-ranglista'!$A:$FP,AG$321,FALSE)/8,VLOOKUP(VLOOKUP($A190,csapatok!$A:$BL,AG$320,FALSE),'csapat-ranglista'!$A:$FP,AG$321,FALSE)/4),0)</f>
        <v>0</v>
      </c>
      <c r="AH190" s="223">
        <f>IFERROR(IF(RIGHT(VLOOKUP($A190,csapatok!$A:$BL,AH$320,FALSE),5)="Csere",VLOOKUP(LEFT(VLOOKUP($A190,csapatok!$A:$BL,AH$320,FALSE),LEN(VLOOKUP($A190,csapatok!$A:$BL,AH$320,FALSE))-6),'csapat-ranglista'!$A:$FP,AH$321,FALSE)/8,VLOOKUP(VLOOKUP($A190,csapatok!$A:$BL,AH$320,FALSE),'csapat-ranglista'!$A:$FP,AH$321,FALSE)/4),0)</f>
        <v>0</v>
      </c>
      <c r="AI190" s="223">
        <f>IFERROR(IF(RIGHT(VLOOKUP($A190,csapatok!$A:$BL,AI$320,FALSE),5)="Csere",VLOOKUP(LEFT(VLOOKUP($A190,csapatok!$A:$BL,AI$320,FALSE),LEN(VLOOKUP($A190,csapatok!$A:$BL,AI$320,FALSE))-6),'csapat-ranglista'!$A:$FP,AI$321,FALSE)/8,VLOOKUP(VLOOKUP($A190,csapatok!$A:$BL,AI$320,FALSE),'csapat-ranglista'!$A:$FP,AI$321,FALSE)/4),0)</f>
        <v>0</v>
      </c>
      <c r="AJ190" s="223">
        <f>IFERROR(IF(RIGHT(VLOOKUP($A190,csapatok!$A:$BL,AJ$320,FALSE),5)="Csere",VLOOKUP(LEFT(VLOOKUP($A190,csapatok!$A:$BL,AJ$320,FALSE),LEN(VLOOKUP($A190,csapatok!$A:$BL,AJ$320,FALSE))-6),'csapat-ranglista'!$A:$FP,AJ$321,FALSE)/8,VLOOKUP(VLOOKUP($A190,csapatok!$A:$BL,AJ$320,FALSE),'csapat-ranglista'!$A:$FP,AJ$321,FALSE)/2),0)</f>
        <v>0</v>
      </c>
      <c r="AK190" s="223">
        <f>IFERROR(IF(RIGHT(VLOOKUP($A190,csapatok!$A:$CN,AK$320,FALSE),5)="Csere",VLOOKUP(LEFT(VLOOKUP($A190,csapatok!$A:$CN,AK$320,FALSE),LEN(VLOOKUP($A190,csapatok!$A:$CN,AK$320,FALSE))-6),'csapat-ranglista'!$A:$FP,AK$321,FALSE)/8,VLOOKUP(VLOOKUP($A190,csapatok!$A:$CN,AK$320,FALSE),'csapat-ranglista'!$A:$FP,AK$321,FALSE)/4),0)</f>
        <v>0</v>
      </c>
      <c r="AL190" s="223">
        <f>IFERROR(IF(RIGHT(VLOOKUP($A190,csapatok!$A:$CN,AL$320,FALSE),5)="Csere",VLOOKUP(LEFT(VLOOKUP($A190,csapatok!$A:$CN,AL$320,FALSE),LEN(VLOOKUP($A190,csapatok!$A:$CN,AL$320,FALSE))-6),'csapat-ranglista'!$A:$FP,AL$321,FALSE)/8,VLOOKUP(VLOOKUP($A190,csapatok!$A:$CN,AL$320,FALSE),'csapat-ranglista'!$A:$FP,AL$321,FALSE)/4),0)</f>
        <v>0</v>
      </c>
      <c r="AM190" s="223">
        <f>IFERROR(IF(RIGHT(VLOOKUP($A190,csapatok!$A:$CN,AM$320,FALSE),5)="Csere",VLOOKUP(LEFT(VLOOKUP($A190,csapatok!$A:$CN,AM$320,FALSE),LEN(VLOOKUP($A190,csapatok!$A:$CN,AM$320,FALSE))-6),'csapat-ranglista'!$A:$FP,AM$321,FALSE)/8,VLOOKUP(VLOOKUP($A190,csapatok!$A:$CN,AM$320,FALSE),'csapat-ranglista'!$A:$FP,AM$321,FALSE)/4),0)</f>
        <v>0</v>
      </c>
      <c r="AN190" s="223">
        <f>IFERROR(IF(RIGHT(VLOOKUP($A190,csapatok!$A:$CN,AN$320,FALSE),5)="Csere",VLOOKUP(LEFT(VLOOKUP($A190,csapatok!$A:$CN,AN$320,FALSE),LEN(VLOOKUP($A190,csapatok!$A:$CN,AN$320,FALSE))-6),'csapat-ranglista'!$A:$FP,AN$321,FALSE)/8,VLOOKUP(VLOOKUP($A190,csapatok!$A:$CN,AN$320,FALSE),'csapat-ranglista'!$A:$FP,AN$321,FALSE)/4),0)</f>
        <v>0</v>
      </c>
      <c r="AO190" s="223">
        <f>IFERROR(IF(RIGHT(VLOOKUP($A190,csapatok!$A:$CN,AO$320,FALSE),5)="Csere",VLOOKUP(LEFT(VLOOKUP($A190,csapatok!$A:$CN,AO$320,FALSE),LEN(VLOOKUP($A190,csapatok!$A:$CN,AO$320,FALSE))-6),'csapat-ranglista'!$A:$FP,AO$321,FALSE)/8,VLOOKUP(VLOOKUP($A190,csapatok!$A:$CN,AO$320,FALSE),'csapat-ranglista'!$A:$FP,AO$321,FALSE)/4),0)</f>
        <v>0</v>
      </c>
      <c r="AP190" s="223">
        <f>IFERROR(IF(RIGHT(VLOOKUP($A190,csapatok!$A:$CN,AP$320,FALSE),5)="Csere",VLOOKUP(LEFT(VLOOKUP($A190,csapatok!$A:$CN,AP$320,FALSE),LEN(VLOOKUP($A190,csapatok!$A:$CN,AP$320,FALSE))-6),'csapat-ranglista'!$A:$FP,AP$321,FALSE)/8,VLOOKUP(VLOOKUP($A190,csapatok!$A:$CN,AP$320,FALSE),'csapat-ranglista'!$A:$FP,AP$321,FALSE)/4),0)</f>
        <v>0</v>
      </c>
      <c r="AQ190" s="223">
        <f>IFERROR(IF(RIGHT(VLOOKUP($A190,csapatok!$A:$CN,AQ$320,FALSE),5)="Csere",VLOOKUP(LEFT(VLOOKUP($A190,csapatok!$A:$CN,AQ$320,FALSE),LEN(VLOOKUP($A190,csapatok!$A:$CN,AQ$320,FALSE))-6),'csapat-ranglista'!$A:$FP,AQ$321,FALSE)/8,VLOOKUP(VLOOKUP($A190,csapatok!$A:$CN,AQ$320,FALSE),'csapat-ranglista'!$A:$FP,AQ$321,FALSE)/4),0)</f>
        <v>0</v>
      </c>
      <c r="AR190" s="223">
        <f>IFERROR(IF(RIGHT(VLOOKUP($A190,csapatok!$A:$CN,AR$320,FALSE),5)="Csere",VLOOKUP(LEFT(VLOOKUP($A190,csapatok!$A:$CN,AR$320,FALSE),LEN(VLOOKUP($A190,csapatok!$A:$CN,AR$320,FALSE))-6),'csapat-ranglista'!$A:$FP,AR$321,FALSE)/8,VLOOKUP(VLOOKUP($A190,csapatok!$A:$CN,AR$320,FALSE),'csapat-ranglista'!$A:$FP,AR$321,FALSE)/4),0)</f>
        <v>0</v>
      </c>
      <c r="AS190" s="223">
        <f>IFERROR(IF(RIGHT(VLOOKUP($A190,csapatok!$A:$CN,AS$320,FALSE),5)="Csere",VLOOKUP(LEFT(VLOOKUP($A190,csapatok!$A:$CN,AS$320,FALSE),LEN(VLOOKUP($A190,csapatok!$A:$CN,AS$320,FALSE))-6),'csapat-ranglista'!$A:$FP,AS$321,FALSE)/8,VLOOKUP(VLOOKUP($A190,csapatok!$A:$CN,AS$320,FALSE),'csapat-ranglista'!$A:$FP,AS$321,FALSE)/4),0)</f>
        <v>0</v>
      </c>
      <c r="AT190" s="223">
        <f>IFERROR(IF(RIGHT(VLOOKUP($A190,csapatok!$A:$CN,AT$320,FALSE),5)="Csere",VLOOKUP(LEFT(VLOOKUP($A190,csapatok!$A:$CN,AT$320,FALSE),LEN(VLOOKUP($A190,csapatok!$A:$CN,AT$320,FALSE))-6),'csapat-ranglista'!$A:$FP,AT$321,FALSE)/8,VLOOKUP(VLOOKUP($A190,csapatok!$A:$CN,AT$320,FALSE),'csapat-ranglista'!$A:$FP,AT$321,FALSE)/4),0)</f>
        <v>0</v>
      </c>
      <c r="AU190" s="223">
        <f>IFERROR(IF(RIGHT(VLOOKUP($A190,csapatok!$A:$CN,AU$320,FALSE),5)="Csere",VLOOKUP(LEFT(VLOOKUP($A190,csapatok!$A:$CN,AU$320,FALSE),LEN(VLOOKUP($A190,csapatok!$A:$CN,AU$320,FALSE))-6),'csapat-ranglista'!$A:$FP,AU$321,FALSE)/8,VLOOKUP(VLOOKUP($A190,csapatok!$A:$CN,AU$320,FALSE),'csapat-ranglista'!$A:$FP,AU$321,FALSE)/4),0)</f>
        <v>0</v>
      </c>
      <c r="AV190" s="223">
        <f>IFERROR(IF(RIGHT(VLOOKUP($A190,csapatok!$A:$CN,AV$320,FALSE),5)="Csere",VLOOKUP(LEFT(VLOOKUP($A190,csapatok!$A:$CN,AV$320,FALSE),LEN(VLOOKUP($A190,csapatok!$A:$CN,AV$320,FALSE))-6),'csapat-ranglista'!$A:$FP,AV$321,FALSE)/8,VLOOKUP(VLOOKUP($A190,csapatok!$A:$CN,AV$320,FALSE),'csapat-ranglista'!$A:$FP,AV$321,FALSE)/4),0)</f>
        <v>0</v>
      </c>
      <c r="AW190" s="223">
        <f>IFERROR(IF(RIGHT(VLOOKUP($A190,csapatok!$A:$CN,AW$320,FALSE),5)="Csere",VLOOKUP(LEFT(VLOOKUP($A190,csapatok!$A:$CN,AW$320,FALSE),LEN(VLOOKUP($A190,csapatok!$A:$CN,AW$320,FALSE))-6),'csapat-ranglista'!$A:$FP,AW$321,FALSE)/8,VLOOKUP(VLOOKUP($A190,csapatok!$A:$CN,AW$320,FALSE),'csapat-ranglista'!$A:$FP,AW$321,FALSE)/4),0)</f>
        <v>0</v>
      </c>
      <c r="AX190" s="223">
        <f>IFERROR(IF(RIGHT(VLOOKUP($A190,csapatok!$A:$CN,AX$320,FALSE),5)="Csere",VLOOKUP(LEFT(VLOOKUP($A190,csapatok!$A:$CN,AX$320,FALSE),LEN(VLOOKUP($A190,csapatok!$A:$CN,AX$320,FALSE))-6),'csapat-ranglista'!$A:$FP,AX$321,FALSE)/8,VLOOKUP(VLOOKUP($A190,csapatok!$A:$CN,AX$320,FALSE),'csapat-ranglista'!$A:$FP,AX$321,FALSE)/4),0)</f>
        <v>0</v>
      </c>
      <c r="AY190" s="223">
        <f>IFERROR(IF(RIGHT(VLOOKUP($A190,csapatok!$A:$NN,AY$320,FALSE),5)="Csere",VLOOKUP(LEFT(VLOOKUP($A190,csapatok!$A:$NN,AY$320,FALSE),LEN(VLOOKUP($A190,csapatok!$A:$NN,AY$320,FALSE))-6),'csapat-ranglista'!$A:$FP,AY$321,FALSE)/8,VLOOKUP(VLOOKUP($A190,csapatok!$A:$NN,AY$320,FALSE),'csapat-ranglista'!$A:$FP,AY$321,FALSE)/4),0)</f>
        <v>0</v>
      </c>
      <c r="AZ190" s="223">
        <f>IFERROR(IF(RIGHT(VLOOKUP($A190,csapatok!$A:$NN,AZ$320,FALSE),5)="Csere",VLOOKUP(LEFT(VLOOKUP($A190,csapatok!$A:$NN,AZ$320,FALSE),LEN(VLOOKUP($A190,csapatok!$A:$NN,AZ$320,FALSE))-6),'csapat-ranglista'!$A:$FP,AZ$321,FALSE)/8,VLOOKUP(VLOOKUP($A190,csapatok!$A:$NN,AZ$320,FALSE),'csapat-ranglista'!$A:$FP,AZ$321,FALSE)/4),0)</f>
        <v>0</v>
      </c>
      <c r="BA190" s="223">
        <f>IFERROR(IF(RIGHT(VLOOKUP($A190,csapatok!$A:$NN,BA$320,FALSE),5)="Csere",VLOOKUP(LEFT(VLOOKUP($A190,csapatok!$A:$NN,BA$320,FALSE),LEN(VLOOKUP($A190,csapatok!$A:$NN,BA$320,FALSE))-6),'csapat-ranglista'!$A:$FP,BA$321,FALSE)/8,VLOOKUP(VLOOKUP($A190,csapatok!$A:$NN,BA$320,FALSE),'csapat-ranglista'!$A:$FP,BA$321,FALSE)/4),0)</f>
        <v>0</v>
      </c>
      <c r="BB190" s="223">
        <f>IFERROR(IF(RIGHT(VLOOKUP($A190,csapatok!$A:$NN,BB$320,FALSE),5)="Csere",VLOOKUP(LEFT(VLOOKUP($A190,csapatok!$A:$NN,BB$320,FALSE),LEN(VLOOKUP($A190,csapatok!$A:$NN,BB$320,FALSE))-6),'csapat-ranglista'!$A:$FP,BB$321,FALSE)/8,VLOOKUP(VLOOKUP($A190,csapatok!$A:$NN,BB$320,FALSE),'csapat-ranglista'!$A:$FP,BB$321,FALSE)/4),0)</f>
        <v>0</v>
      </c>
      <c r="BC190" s="224">
        <f>versenyek!$ES$11*IFERROR(VLOOKUP(VLOOKUP($A190,versenyek!ER:ET,3,FALSE),szabalyok!$A$16:$B$23,2,FALSE)/4,0)</f>
        <v>0</v>
      </c>
      <c r="BD190" s="224">
        <f>versenyek!$EV$11*IFERROR(VLOOKUP(VLOOKUP($A190,versenyek!EU:EW,3,FALSE),szabalyok!$A$16:$B$23,2,FALSE)/4,0)</f>
        <v>0</v>
      </c>
      <c r="BE190" s="223">
        <f>IFERROR(IF(RIGHT(VLOOKUP($A190,csapatok!$A:$NN,BE$320,FALSE),5)="Csere",VLOOKUP(LEFT(VLOOKUP($A190,csapatok!$A:$NN,BE$320,FALSE),LEN(VLOOKUP($A190,csapatok!$A:$NN,BE$320,FALSE))-6),'csapat-ranglista'!$A:$FP,BE$321,FALSE)/8,VLOOKUP(VLOOKUP($A190,csapatok!$A:$NN,BE$320,FALSE),'csapat-ranglista'!$A:$FP,BE$321,FALSE)/4),0)</f>
        <v>0</v>
      </c>
      <c r="BF190" s="223">
        <f>IFERROR(IF(RIGHT(VLOOKUP($A190,csapatok!$A:$NN,BF$320,FALSE),5)="Csere",VLOOKUP(LEFT(VLOOKUP($A190,csapatok!$A:$NN,BF$320,FALSE),LEN(VLOOKUP($A190,csapatok!$A:$NN,BF$320,FALSE))-6),'csapat-ranglista'!$A:$FP,BF$321,FALSE)/8,VLOOKUP(VLOOKUP($A190,csapatok!$A:$NN,BF$320,FALSE),'csapat-ranglista'!$A:$FP,BF$321,FALSE)/4),0)</f>
        <v>0</v>
      </c>
      <c r="BG190" s="223">
        <f>IFERROR(IF(RIGHT(VLOOKUP($A190,csapatok!$A:$NN,BG$320,FALSE),5)="Csere",VLOOKUP(LEFT(VLOOKUP($A190,csapatok!$A:$NN,BG$320,FALSE),LEN(VLOOKUP($A190,csapatok!$A:$NN,BG$320,FALSE))-6),'csapat-ranglista'!$A:$FP,BG$321,FALSE)/8,VLOOKUP(VLOOKUP($A190,csapatok!$A:$NN,BG$320,FALSE),'csapat-ranglista'!$A:$FP,BG$321,FALSE)/4),0)</f>
        <v>0</v>
      </c>
      <c r="BH190" s="223">
        <f>IFERROR(IF(RIGHT(VLOOKUP($A190,csapatok!$A:$NN,BH$320,FALSE),5)="Csere",VLOOKUP(LEFT(VLOOKUP($A190,csapatok!$A:$NN,BH$320,FALSE),LEN(VLOOKUP($A190,csapatok!$A:$NN,BH$320,FALSE))-6),'csapat-ranglista'!$A:$FP,BH$321,FALSE)/8,VLOOKUP(VLOOKUP($A190,csapatok!$A:$NN,BH$320,FALSE),'csapat-ranglista'!$A:$FP,BH$321,FALSE)/4),0)</f>
        <v>0</v>
      </c>
      <c r="BI190" s="223">
        <f>IFERROR(IF(RIGHT(VLOOKUP($A190,csapatok!$A:$NN,BI$320,FALSE),5)="Csere",VLOOKUP(LEFT(VLOOKUP($A190,csapatok!$A:$NN,BI$320,FALSE),LEN(VLOOKUP($A190,csapatok!$A:$NN,BI$320,FALSE))-6),'csapat-ranglista'!$A:$FP,BI$321,FALSE)/8,VLOOKUP(VLOOKUP($A190,csapatok!$A:$NN,BI$320,FALSE),'csapat-ranglista'!$A:$FP,BI$321,FALSE)/4),0)</f>
        <v>0</v>
      </c>
      <c r="BJ190" s="223">
        <f>IFERROR(IF(RIGHT(VLOOKUP($A190,csapatok!$A:$NN,BJ$320,FALSE),5)="Csere",VLOOKUP(LEFT(VLOOKUP($A190,csapatok!$A:$NN,BJ$320,FALSE),LEN(VLOOKUP($A190,csapatok!$A:$NN,BJ$320,FALSE))-6),'csapat-ranglista'!$A:$FP,BJ$321,FALSE)/8,VLOOKUP(VLOOKUP($A190,csapatok!$A:$NN,BJ$320,FALSE),'csapat-ranglista'!$A:$FP,BJ$321,FALSE)/4),0)</f>
        <v>0</v>
      </c>
      <c r="BK190" s="223">
        <f>IFERROR(IF(RIGHT(VLOOKUP($A190,csapatok!$A:$NN,BK$320,FALSE),5)="Csere",VLOOKUP(LEFT(VLOOKUP($A190,csapatok!$A:$NN,BK$320,FALSE),LEN(VLOOKUP($A190,csapatok!$A:$NN,BK$320,FALSE))-6),'csapat-ranglista'!$A:$FP,BK$321,FALSE)/8,VLOOKUP(VLOOKUP($A190,csapatok!$A:$NN,BK$320,FALSE),'csapat-ranglista'!$A:$FP,BK$321,FALSE)/4),0)</f>
        <v>0</v>
      </c>
      <c r="BL190" s="223">
        <f>IFERROR(IF(RIGHT(VLOOKUP($A190,csapatok!$A:$NN,BL$320,FALSE),5)="Csere",VLOOKUP(LEFT(VLOOKUP($A190,csapatok!$A:$NN,BL$320,FALSE),LEN(VLOOKUP($A190,csapatok!$A:$NN,BL$320,FALSE))-6),'csapat-ranglista'!$A:$FP,BL$321,FALSE)/8,VLOOKUP(VLOOKUP($A190,csapatok!$A:$NN,BL$320,FALSE),'csapat-ranglista'!$A:$FP,BL$321,FALSE)/4),0)</f>
        <v>0</v>
      </c>
      <c r="BM190" s="223">
        <f>IFERROR(IF(RIGHT(VLOOKUP($A190,csapatok!$A:$NN,BM$320,FALSE),5)="Csere",VLOOKUP(LEFT(VLOOKUP($A190,csapatok!$A:$NN,BM$320,FALSE),LEN(VLOOKUP($A190,csapatok!$A:$NN,BM$320,FALSE))-6),'csapat-ranglista'!$A:$FP,BM$321,FALSE)/8,VLOOKUP(VLOOKUP($A190,csapatok!$A:$NN,BM$320,FALSE),'csapat-ranglista'!$A:$FP,BM$321,FALSE)/4),0)</f>
        <v>0</v>
      </c>
      <c r="BN190" s="223">
        <f>IFERROR(IF(RIGHT(VLOOKUP($A190,csapatok!$A:$NN,BN$320,FALSE),5)="Csere",VLOOKUP(LEFT(VLOOKUP($A190,csapatok!$A:$NN,BN$320,FALSE),LEN(VLOOKUP($A190,csapatok!$A:$NN,BN$320,FALSE))-6),'csapat-ranglista'!$A:$FP,BN$321,FALSE)/8,VLOOKUP(VLOOKUP($A190,csapatok!$A:$NN,BN$320,FALSE),'csapat-ranglista'!$A:$FP,BN$321,FALSE)/4),0)</f>
        <v>0</v>
      </c>
      <c r="BO190" s="223">
        <f>IFERROR(IF(RIGHT(VLOOKUP($A190,csapatok!$A:$NN,BO$320,FALSE),5)="Csere",VLOOKUP(LEFT(VLOOKUP($A190,csapatok!$A:$NN,BO$320,FALSE),LEN(VLOOKUP($A190,csapatok!$A:$NN,BO$320,FALSE))-6),'csapat-ranglista'!$A:$FP,BO$321,FALSE)/8,VLOOKUP(VLOOKUP($A190,csapatok!$A:$NN,BO$320,FALSE),'csapat-ranglista'!$A:$FP,BO$321,FALSE)/4),0)</f>
        <v>0</v>
      </c>
      <c r="BP190" s="223">
        <f>IFERROR(IF(RIGHT(VLOOKUP($A190,csapatok!$A:$NN,BP$320,FALSE),5)="Csere",VLOOKUP(LEFT(VLOOKUP($A190,csapatok!$A:$NN,BP$320,FALSE),LEN(VLOOKUP($A190,csapatok!$A:$NN,BP$320,FALSE))-6),'csapat-ranglista'!$A:$FP,BP$321,FALSE)/8,VLOOKUP(VLOOKUP($A190,csapatok!$A:$NN,BP$320,FALSE),'csapat-ranglista'!$A:$FP,BP$321,FALSE)/4),0)</f>
        <v>0</v>
      </c>
      <c r="BQ190" s="223">
        <f>IFERROR(IF(RIGHT(VLOOKUP($A190,csapatok!$A:$NN,BQ$320,FALSE),5)="Csere",VLOOKUP(LEFT(VLOOKUP($A190,csapatok!$A:$NN,BQ$320,FALSE),LEN(VLOOKUP($A190,csapatok!$A:$NN,BQ$320,FALSE))-6),'csapat-ranglista'!$A:$FP,BQ$321,FALSE)/8,VLOOKUP(VLOOKUP($A190,csapatok!$A:$NN,BQ$320,FALSE),'csapat-ranglista'!$A:$FP,BQ$321,FALSE)/4),0)</f>
        <v>0</v>
      </c>
      <c r="BR190" s="223">
        <f>IFERROR(IF(RIGHT(VLOOKUP($A190,csapatok!$A:$NN,BR$320,FALSE),5)="Csere",VLOOKUP(LEFT(VLOOKUP($A190,csapatok!$A:$NN,BR$320,FALSE),LEN(VLOOKUP($A190,csapatok!$A:$NN,BR$320,FALSE))-6),'csapat-ranglista'!$A:$FP,BR$321,FALSE)/8,VLOOKUP(VLOOKUP($A190,csapatok!$A:$NN,BR$320,FALSE),'csapat-ranglista'!$A:$FP,BR$321,FALSE)/4),0)</f>
        <v>0</v>
      </c>
      <c r="BS190" s="223">
        <f>IFERROR(IF(RIGHT(VLOOKUP($A190,csapatok!$A:$NN,BS$320,FALSE),5)="Csere",VLOOKUP(LEFT(VLOOKUP($A190,csapatok!$A:$NN,BS$320,FALSE),LEN(VLOOKUP($A190,csapatok!$A:$NN,BS$320,FALSE))-6),'csapat-ranglista'!$A:$FP,BS$321,FALSE)/8,VLOOKUP(VLOOKUP($A190,csapatok!$A:$NN,BS$320,FALSE),'csapat-ranglista'!$A:$FP,BS$321,FALSE)/4),0)</f>
        <v>0</v>
      </c>
      <c r="BT190" s="223">
        <f>IFERROR(IF(RIGHT(VLOOKUP($A190,csapatok!$A:$NN,BT$320,FALSE),5)="Csere",VLOOKUP(LEFT(VLOOKUP($A190,csapatok!$A:$NN,BT$320,FALSE),LEN(VLOOKUP($A190,csapatok!$A:$NN,BT$320,FALSE))-6),'csapat-ranglista'!$A:$FP,BT$321,FALSE)/8,VLOOKUP(VLOOKUP($A190,csapatok!$A:$NN,BT$320,FALSE),'csapat-ranglista'!$A:$FP,BT$321,FALSE)/4),0)</f>
        <v>0</v>
      </c>
      <c r="BU190" s="223">
        <f>IFERROR(IF(RIGHT(VLOOKUP($A190,csapatok!$A:$NN,BU$320,FALSE),5)="Csere",VLOOKUP(LEFT(VLOOKUP($A190,csapatok!$A:$NN,BU$320,FALSE),LEN(VLOOKUP($A190,csapatok!$A:$NN,BU$320,FALSE))-6),'csapat-ranglista'!$A:$FP,BU$321,FALSE)/8,VLOOKUP(VLOOKUP($A190,csapatok!$A:$NN,BU$320,FALSE),'csapat-ranglista'!$A:$FP,BU$321,FALSE)/4),0)</f>
        <v>0</v>
      </c>
      <c r="BV190" s="223">
        <f>IFERROR(IF(RIGHT(VLOOKUP($A190,csapatok!$A:$NN,BV$320,FALSE),5)="Csere",VLOOKUP(LEFT(VLOOKUP($A190,csapatok!$A:$NN,BV$320,FALSE),LEN(VLOOKUP($A190,csapatok!$A:$NN,BV$320,FALSE))-6),'csapat-ranglista'!$A:$FP,BV$321,FALSE)/8,VLOOKUP(VLOOKUP($A190,csapatok!$A:$NN,BV$320,FALSE),'csapat-ranglista'!$A:$FP,BV$321,FALSE)/4),0)</f>
        <v>0</v>
      </c>
      <c r="BW190" s="223">
        <f>IFERROR(IF(RIGHT(VLOOKUP($A190,csapatok!$A:$NN,BW$320,FALSE),5)="Csere",VLOOKUP(LEFT(VLOOKUP($A190,csapatok!$A:$NN,BW$320,FALSE),LEN(VLOOKUP($A190,csapatok!$A:$NN,BW$320,FALSE))-6),'csapat-ranglista'!$A:$FP,BW$321,FALSE)/8,VLOOKUP(VLOOKUP($A190,csapatok!$A:$NN,BW$320,FALSE),'csapat-ranglista'!$A:$FP,BW$321,FALSE)/4),0)</f>
        <v>0</v>
      </c>
      <c r="BX190" s="223">
        <f>IFERROR(IF(RIGHT(VLOOKUP($A190,csapatok!$A:$NN,BX$320,FALSE),5)="Csere",VLOOKUP(LEFT(VLOOKUP($A190,csapatok!$A:$NN,BX$320,FALSE),LEN(VLOOKUP($A190,csapatok!$A:$NN,BX$320,FALSE))-6),'csapat-ranglista'!$A:$FP,BX$321,FALSE)/8,VLOOKUP(VLOOKUP($A190,csapatok!$A:$NN,BX$320,FALSE),'csapat-ranglista'!$A:$FP,BX$321,FALSE)/4),0)</f>
        <v>0</v>
      </c>
      <c r="BY190" s="223">
        <f>IFERROR(IF(RIGHT(VLOOKUP($A190,csapatok!$A:$NN,BY$320,FALSE),5)="Csere",VLOOKUP(LEFT(VLOOKUP($A190,csapatok!$A:$NN,BY$320,FALSE),LEN(VLOOKUP($A190,csapatok!$A:$NN,BY$320,FALSE))-6),'csapat-ranglista'!$A:$FP,BY$321,FALSE)/8,VLOOKUP(VLOOKUP($A190,csapatok!$A:$NN,BY$320,FALSE),'csapat-ranglista'!$A:$FP,BY$321,FALSE)/4),0)</f>
        <v>0</v>
      </c>
      <c r="BZ190" s="223">
        <f>IFERROR(IF(RIGHT(VLOOKUP($A190,csapatok!$A:$NN,BZ$320,FALSE),5)="Csere",VLOOKUP(LEFT(VLOOKUP($A190,csapatok!$A:$NN,BZ$320,FALSE),LEN(VLOOKUP($A190,csapatok!$A:$NN,BZ$320,FALSE))-6),'csapat-ranglista'!$A:$FP,BZ$321,FALSE)/8,VLOOKUP(VLOOKUP($A190,csapatok!$A:$NN,BZ$320,FALSE),'csapat-ranglista'!$A:$FP,BZ$321,FALSE)/4),0)</f>
        <v>0</v>
      </c>
      <c r="CA190" s="223">
        <f>IFERROR(IF(RIGHT(VLOOKUP($A190,csapatok!$A:$NN,CA$320,FALSE),5)="Csere",VLOOKUP(LEFT(VLOOKUP($A190,csapatok!$A:$NN,CA$320,FALSE),LEN(VLOOKUP($A190,csapatok!$A:$NN,CA$320,FALSE))-6),'csapat-ranglista'!$A:$FP,CA$321,FALSE)/8,VLOOKUP(VLOOKUP($A190,csapatok!$A:$NN,CA$320,FALSE),'csapat-ranglista'!$A:$FP,CA$321,FALSE)/4),0)</f>
        <v>0</v>
      </c>
      <c r="CB190" s="223">
        <f>IFERROR(IF(RIGHT(VLOOKUP($A190,csapatok!$A:$NN,CB$320,FALSE),5)="Csere",VLOOKUP(LEFT(VLOOKUP($A190,csapatok!$A:$NN,CB$320,FALSE),LEN(VLOOKUP($A190,csapatok!$A:$NN,CB$320,FALSE))-6),'csapat-ranglista'!$A:$FP,CB$321,FALSE)/8,VLOOKUP(VLOOKUP($A190,csapatok!$A:$NN,CB$320,FALSE),'csapat-ranglista'!$A:$FP,CB$321,FALSE)/4),0)</f>
        <v>0</v>
      </c>
      <c r="CC190" s="223">
        <f>IFERROR(IF(RIGHT(VLOOKUP($A190,csapatok!$A:$NN,CC$320,FALSE),5)="Csere",VLOOKUP(LEFT(VLOOKUP($A190,csapatok!$A:$NN,CC$320,FALSE),LEN(VLOOKUP($A190,csapatok!$A:$NN,CC$320,FALSE))-6),'csapat-ranglista'!$A:$FP,CC$321,FALSE)/8,VLOOKUP(VLOOKUP($A190,csapatok!$A:$NN,CC$320,FALSE),'csapat-ranglista'!$A:$FP,CC$321,FALSE)/4),0)</f>
        <v>0</v>
      </c>
      <c r="CD190" s="223">
        <f>IFERROR(IF(RIGHT(VLOOKUP($A190,csapatok!$A:$NN,CD$320,FALSE),5)="Csere",VLOOKUP(LEFT(VLOOKUP($A190,csapatok!$A:$NN,CD$320,FALSE),LEN(VLOOKUP($A190,csapatok!$A:$NN,CD$320,FALSE))-6),'csapat-ranglista'!$A:$FP,CD$321,FALSE)/8,VLOOKUP(VLOOKUP($A190,csapatok!$A:$NN,CD$320,FALSE),'csapat-ranglista'!$A:$FP,CD$321,FALSE)/4),0)</f>
        <v>0</v>
      </c>
      <c r="CE190" s="223">
        <f>IFERROR(IF(RIGHT(VLOOKUP($A190,csapatok!$A:$NN,CE$320,FALSE),5)="Csere",VLOOKUP(LEFT(VLOOKUP($A190,csapatok!$A:$NN,CE$320,FALSE),LEN(VLOOKUP($A190,csapatok!$A:$NN,CE$320,FALSE))-6),'csapat-ranglista'!$A:$FP,CE$321,FALSE)/8,VLOOKUP(VLOOKUP($A190,csapatok!$A:$NN,CE$320,FALSE),'csapat-ranglista'!$A:$FP,CE$321,FALSE)/4),0)</f>
        <v>0</v>
      </c>
      <c r="CF190" s="223">
        <f>IFERROR(IF(RIGHT(VLOOKUP($A190,csapatok!$A:$NN,CF$320,FALSE),5)="Csere",VLOOKUP(LEFT(VLOOKUP($A190,csapatok!$A:$NN,CF$320,FALSE),LEN(VLOOKUP($A190,csapatok!$A:$NN,CF$320,FALSE))-6),'csapat-ranglista'!$A:$FP,CF$321,FALSE)/8,VLOOKUP(VLOOKUP($A190,csapatok!$A:$NN,CF$320,FALSE),'csapat-ranglista'!$A:$FP,CF$321,FALSE)/4),0)</f>
        <v>0</v>
      </c>
      <c r="CG190" s="223">
        <f>IFERROR(IF(RIGHT(VLOOKUP($A190,csapatok!$A:$NN,CG$320,FALSE),5)="Csere",VLOOKUP(LEFT(VLOOKUP($A190,csapatok!$A:$NN,CG$320,FALSE),LEN(VLOOKUP($A190,csapatok!$A:$NN,CG$320,FALSE))-6),'csapat-ranglista'!$A:$FP,CG$321,FALSE)/8,VLOOKUP(VLOOKUP($A190,csapatok!$A:$NN,CG$320,FALSE),'csapat-ranglista'!$A:$FP,CG$321,FALSE)/4),0)</f>
        <v>0</v>
      </c>
      <c r="CH190" s="223">
        <f>IFERROR(IF(RIGHT(VLOOKUP($A190,csapatok!$A:$NN,CH$320,FALSE),5)="Csere",VLOOKUP(LEFT(VLOOKUP($A190,csapatok!$A:$NN,CH$320,FALSE),LEN(VLOOKUP($A190,csapatok!$A:$NN,CH$320,FALSE))-6),'csapat-ranglista'!$A:$FP,CH$321,FALSE)/8,VLOOKUP(VLOOKUP($A190,csapatok!$A:$NN,CH$320,FALSE),'csapat-ranglista'!$A:$FP,CH$321,FALSE)/4),0)</f>
        <v>0</v>
      </c>
      <c r="CI190" s="223">
        <f>IFERROR(IF(RIGHT(VLOOKUP($A190,csapatok!$A:$NN,CI$320,FALSE),5)="Csere",VLOOKUP(LEFT(VLOOKUP($A190,csapatok!$A:$NN,CI$320,FALSE),LEN(VLOOKUP($A190,csapatok!$A:$NN,CI$320,FALSE))-6),'csapat-ranglista'!$A:$FP,CI$321,FALSE)/8,VLOOKUP(VLOOKUP($A190,csapatok!$A:$NN,CI$320,FALSE),'csapat-ranglista'!$A:$FP,CI$321,FALSE)/4),0)</f>
        <v>0</v>
      </c>
      <c r="CJ190" s="224">
        <f>versenyek!$IQ$11*IFERROR(VLOOKUP(VLOOKUP($A190,versenyek!IP:IR,3,FALSE),szabalyok!$A$16:$B$23,2,FALSE)/4,0)</f>
        <v>0</v>
      </c>
      <c r="CK190" s="224">
        <f>versenyek!$IT$11*IFERROR(VLOOKUP(VLOOKUP($A190,versenyek!IS:IU,3,FALSE),szabalyok!$A$16:$B$23,2,FALSE)/4,0)</f>
        <v>0</v>
      </c>
      <c r="CL190" s="223">
        <f>IFERROR(IF(RIGHT(VLOOKUP($A190,csapatok!$A:$NN,CL$320,FALSE),5)="Csere",VLOOKUP(LEFT(VLOOKUP($A190,csapatok!$A:$NN,CL$320,FALSE),LEN(VLOOKUP($A190,csapatok!$A:$NN,CL$320,FALSE))-6),'csapat-ranglista'!$A:$FP,CL$321,FALSE)/8,VLOOKUP(VLOOKUP($A190,csapatok!$A:$NN,CL$320,FALSE),'csapat-ranglista'!$A:$FP,CL$321,FALSE)/4),0)</f>
        <v>0</v>
      </c>
      <c r="CM190" s="223">
        <f>IFERROR(IF(RIGHT(VLOOKUP($A190,csapatok!$A:$NN,CM$320,FALSE),5)="Csere",VLOOKUP(LEFT(VLOOKUP($A190,csapatok!$A:$NN,CM$320,FALSE),LEN(VLOOKUP($A190,csapatok!$A:$NN,CM$320,FALSE))-6),'csapat-ranglista'!$A:$FP,CM$321,FALSE)/8,VLOOKUP(VLOOKUP($A190,csapatok!$A:$NN,CM$320,FALSE),'csapat-ranglista'!$A:$FP,CM$321,FALSE)/4),0)</f>
        <v>0</v>
      </c>
      <c r="CN190" s="223">
        <f>IFERROR(IF(RIGHT(VLOOKUP($A190,csapatok!$A:$NN,CN$320,FALSE),5)="Csere",VLOOKUP(LEFT(VLOOKUP($A190,csapatok!$A:$NN,CN$320,FALSE),LEN(VLOOKUP($A190,csapatok!$A:$NN,CN$320,FALSE))-6),'csapat-ranglista'!$A:$FP,CN$321,FALSE)/8,VLOOKUP(VLOOKUP($A190,csapatok!$A:$NN,CN$320,FALSE),'csapat-ranglista'!$A:$FP,CN$321,FALSE)/4),0)</f>
        <v>0</v>
      </c>
      <c r="CO190" s="223">
        <f>IFERROR(IF(RIGHT(VLOOKUP($A190,csapatok!$A:$NN,CO$320,FALSE),5)="Csere",VLOOKUP(LEFT(VLOOKUP($A190,csapatok!$A:$NN,CO$320,FALSE),LEN(VLOOKUP($A190,csapatok!$A:$NN,CO$320,FALSE))-6),'csapat-ranglista'!$A:$FP,CO$321,FALSE)/8,VLOOKUP(VLOOKUP($A190,csapatok!$A:$NN,CO$320,FALSE),'csapat-ranglista'!$A:$FP,CO$321,FALSE)/4),0)</f>
        <v>0</v>
      </c>
      <c r="CP190" s="223">
        <f>IFERROR(IF(RIGHT(VLOOKUP($A190,csapatok!$A:$NN,CP$320,FALSE),5)="Csere",VLOOKUP(LEFT(VLOOKUP($A190,csapatok!$A:$NN,CP$320,FALSE),LEN(VLOOKUP($A190,csapatok!$A:$NN,CP$320,FALSE))-6),'csapat-ranglista'!$A:$FP,CP$321,FALSE)/8,VLOOKUP(VLOOKUP($A190,csapatok!$A:$NN,CP$320,FALSE),'csapat-ranglista'!$A:$FP,CP$321,FALSE)/4),0)</f>
        <v>0</v>
      </c>
      <c r="CQ190" s="223">
        <f>IFERROR(IF(RIGHT(VLOOKUP($A190,csapatok!$A:$NN,CQ$320,FALSE),5)="Csere",VLOOKUP(LEFT(VLOOKUP($A190,csapatok!$A:$NN,CQ$320,FALSE),LEN(VLOOKUP($A190,csapatok!$A:$NN,CQ$320,FALSE))-6),'csapat-ranglista'!$A:$FP,CQ$321,FALSE)/8,VLOOKUP(VLOOKUP($A190,csapatok!$A:$NN,CQ$320,FALSE),'csapat-ranglista'!$A:$FP,CQ$321,FALSE)/4),0)</f>
        <v>0</v>
      </c>
      <c r="CR190" s="223">
        <f>IFERROR(IF(RIGHT(VLOOKUP($A190,csapatok!$A:$NN,CR$320,FALSE),5)="Csere",VLOOKUP(LEFT(VLOOKUP($A190,csapatok!$A:$NN,CR$320,FALSE),LEN(VLOOKUP($A190,csapatok!$A:$NN,CR$320,FALSE))-6),'csapat-ranglista'!$A:$FP,CR$321,FALSE)/8,VLOOKUP(VLOOKUP($A190,csapatok!$A:$NN,CR$320,FALSE),'csapat-ranglista'!$A:$FP,CR$321,FALSE)/4),0)</f>
        <v>0</v>
      </c>
      <c r="CS190" s="223">
        <f>IFERROR(IF(RIGHT(VLOOKUP($A190,csapatok!$A:$NN,CS$320,FALSE),5)="Csere",VLOOKUP(LEFT(VLOOKUP($A190,csapatok!$A:$NN,CS$320,FALSE),LEN(VLOOKUP($A190,csapatok!$A:$NN,CS$320,FALSE))-6),'csapat-ranglista'!$A:$FP,CS$321,FALSE)/8,VLOOKUP(VLOOKUP($A190,csapatok!$A:$NN,CS$320,FALSE),'csapat-ranglista'!$A:$FP,CS$321,FALSE)/4),0)</f>
        <v>0</v>
      </c>
      <c r="CT190" s="223">
        <f>IFERROR(IF(RIGHT(VLOOKUP($A190,csapatok!$A:$NN,CT$320,FALSE),5)="Csere",VLOOKUP(LEFT(VLOOKUP($A190,csapatok!$A:$NN,CT$320,FALSE),LEN(VLOOKUP($A190,csapatok!$A:$NN,CT$320,FALSE))-6),'csapat-ranglista'!$A:$FP,CT$321,FALSE)/8,VLOOKUP(VLOOKUP($A190,csapatok!$A:$NN,CT$320,FALSE),'csapat-ranglista'!$A:$FP,CT$321,FALSE)/4),0)</f>
        <v>0</v>
      </c>
      <c r="CU190" s="223">
        <f>IFERROR(IF(RIGHT(VLOOKUP($A190,csapatok!$A:$NN,CU$320,FALSE),5)="Csere",VLOOKUP(LEFT(VLOOKUP($A190,csapatok!$A:$NN,CU$320,FALSE),LEN(VLOOKUP($A190,csapatok!$A:$NN,CU$320,FALSE))-6),'csapat-ranglista'!$A:$FP,CU$321,FALSE)/8,VLOOKUP(VLOOKUP($A190,csapatok!$A:$NN,CU$320,FALSE),'csapat-ranglista'!$A:$FP,CU$321,FALSE)/4),0)</f>
        <v>0</v>
      </c>
      <c r="CV190" s="223">
        <f>IFERROR(IF(RIGHT(VLOOKUP($A190,csapatok!$A:$NN,CV$320,FALSE),5)="Csere",VLOOKUP(LEFT(VLOOKUP($A190,csapatok!$A:$NN,CV$320,FALSE),LEN(VLOOKUP($A190,csapatok!$A:$NN,CV$320,FALSE))-6),'csapat-ranglista'!$A:$FP,CV$321,FALSE)/8,VLOOKUP(VLOOKUP($A190,csapatok!$A:$NN,CV$320,FALSE),'csapat-ranglista'!$A:$FP,CV$321,FALSE)/4),0)</f>
        <v>0</v>
      </c>
      <c r="CW190" s="223">
        <f>IFERROR(IF(RIGHT(VLOOKUP($A190,csapatok!$A:$NN,CW$320,FALSE),5)="Csere",VLOOKUP(LEFT(VLOOKUP($A190,csapatok!$A:$NN,CW$320,FALSE),LEN(VLOOKUP($A190,csapatok!$A:$NN,CW$320,FALSE))-6),'csapat-ranglista'!$A:$FP,CW$321,FALSE)/8,VLOOKUP(VLOOKUP($A190,csapatok!$A:$NN,CW$320,FALSE),'csapat-ranglista'!$A:$FP,CW$321,FALSE)/4),0)</f>
        <v>0</v>
      </c>
      <c r="CX190" s="223">
        <f>IFERROR(IF(RIGHT(VLOOKUP($A190,csapatok!$A:$NN,CX$320,FALSE),5)="Csere",VLOOKUP(LEFT(VLOOKUP($A190,csapatok!$A:$NN,CX$320,FALSE),LEN(VLOOKUP($A190,csapatok!$A:$NN,CX$320,FALSE))-6),'csapat-ranglista'!$A:$FP,CX$321,FALSE)/8,VLOOKUP(VLOOKUP($A190,csapatok!$A:$NN,CX$320,FALSE),'csapat-ranglista'!$A:$FP,CX$321,FALSE)/4),0)</f>
        <v>0</v>
      </c>
      <c r="CY190" s="223">
        <f>IFERROR(IF(RIGHT(VLOOKUP($A190,csapatok!$A:$NN,CY$320,FALSE),5)="Csere",VLOOKUP(LEFT(VLOOKUP($A190,csapatok!$A:$NN,CY$320,FALSE),LEN(VLOOKUP($A190,csapatok!$A:$NN,CY$320,FALSE))-6),'csapat-ranglista'!$A:$FP,CY$321,FALSE)/8,VLOOKUP(VLOOKUP($A190,csapatok!$A:$NN,CY$320,FALSE),'csapat-ranglista'!$A:$FP,CY$321,FALSE)/4),0)</f>
        <v>0</v>
      </c>
      <c r="CZ190" s="223">
        <f>IFERROR(IF(RIGHT(VLOOKUP($A190,csapatok!$A:$NN,CZ$320,FALSE),5)="Csere",VLOOKUP(LEFT(VLOOKUP($A190,csapatok!$A:$NN,CZ$320,FALSE),LEN(VLOOKUP($A190,csapatok!$A:$NN,CZ$320,FALSE))-6),'csapat-ranglista'!$A:$FP,CZ$321,FALSE)/8,VLOOKUP(VLOOKUP($A190,csapatok!$A:$NN,CZ$320,FALSE),'csapat-ranglista'!$A:$FP,CZ$321,FALSE)/4),0)</f>
        <v>0</v>
      </c>
      <c r="DA190" s="223">
        <f>IFERROR(IF(RIGHT(VLOOKUP($A190,csapatok!$A:$NN,DA$320,FALSE),5)="Csere",VLOOKUP(LEFT(VLOOKUP($A190,csapatok!$A:$NN,DA$320,FALSE),LEN(VLOOKUP($A190,csapatok!$A:$NN,DA$320,FALSE))-6),'csapat-ranglista'!$A:$FP,DA$321,FALSE)/8,VLOOKUP(VLOOKUP($A190,csapatok!$A:$NN,DA$320,FALSE),'csapat-ranglista'!$A:$FP,DA$321,FALSE)/4),0)</f>
        <v>0</v>
      </c>
      <c r="DB190" s="223">
        <f>IFERROR(IF(RIGHT(VLOOKUP($A190,csapatok!$A:$NN,DB$320,FALSE),5)="Csere",VLOOKUP(LEFT(VLOOKUP($A190,csapatok!$A:$NN,DB$320,FALSE),LEN(VLOOKUP($A190,csapatok!$A:$NN,DB$320,FALSE))-6),'csapat-ranglista'!$A:$FP,DB$321,FALSE)/8,VLOOKUP(VLOOKUP($A190,csapatok!$A:$NN,DB$320,FALSE),'csapat-ranglista'!$A:$FP,DB$321,FALSE)/4),0)</f>
        <v>0</v>
      </c>
      <c r="DC190" s="223">
        <f>IFERROR(IF(RIGHT(VLOOKUP($A190,csapatok!$A:$NN,DC$320,FALSE),5)="Csere",VLOOKUP(LEFT(VLOOKUP($A190,csapatok!$A:$NN,DC$320,FALSE),LEN(VLOOKUP($A190,csapatok!$A:$NN,DC$320,FALSE))-6),'csapat-ranglista'!$A:$FP,DC$321,FALSE)/8,VLOOKUP(VLOOKUP($A190,csapatok!$A:$NN,DC$320,FALSE),'csapat-ranglista'!$A:$FP,DC$321,FALSE)/4),0)</f>
        <v>0</v>
      </c>
      <c r="DD190" s="223">
        <f>IFERROR(IF(RIGHT(VLOOKUP($A190,csapatok!$A:$NN,DD$320,FALSE),5)="Csere",VLOOKUP(LEFT(VLOOKUP($A190,csapatok!$A:$NN,DD$320,FALSE),LEN(VLOOKUP($A190,csapatok!$A:$NN,DD$320,FALSE))-6),'csapat-ranglista'!$A:$FP,DD$321,FALSE)/8,VLOOKUP(VLOOKUP($A190,csapatok!$A:$NN,DD$320,FALSE),'csapat-ranglista'!$A:$FP,DD$321,FALSE)/4),0)</f>
        <v>0</v>
      </c>
      <c r="DE190" s="223">
        <f>IFERROR(IF(RIGHT(VLOOKUP($A190,csapatok!$A:$NN,DE$320,FALSE),5)="Csere",VLOOKUP(LEFT(VLOOKUP($A190,csapatok!$A:$NN,DE$320,FALSE),LEN(VLOOKUP($A190,csapatok!$A:$NN,DE$320,FALSE))-6),'csapat-ranglista'!$A:$FP,DE$321,FALSE)/8,VLOOKUP(VLOOKUP($A190,csapatok!$A:$NN,DE$320,FALSE),'csapat-ranglista'!$A:$FP,DE$321,FALSE)/4),0)</f>
        <v>0</v>
      </c>
      <c r="DF190" s="223">
        <f>IFERROR(IF(RIGHT(VLOOKUP($A190,csapatok!$A:$NN,DF$320,FALSE),5)="Csere",VLOOKUP(LEFT(VLOOKUP($A190,csapatok!$A:$NN,DF$320,FALSE),LEN(VLOOKUP($A190,csapatok!$A:$NN,DF$320,FALSE))-6),'csapat-ranglista'!$A:$FP,DF$321,FALSE)/8,VLOOKUP(VLOOKUP($A190,csapatok!$A:$NN,DF$320,FALSE),'csapat-ranglista'!$A:$FP,DF$321,FALSE)/4),0)</f>
        <v>0</v>
      </c>
      <c r="DG190" s="223">
        <f>IFERROR(IF(RIGHT(VLOOKUP($A190,csapatok!$A:$NN,DG$320,FALSE),5)="Csere",VLOOKUP(LEFT(VLOOKUP($A190,csapatok!$A:$NN,DG$320,FALSE),LEN(VLOOKUP($A190,csapatok!$A:$NN,DG$320,FALSE))-6),'csapat-ranglista'!$A:$FP,DG$321,FALSE)/8,VLOOKUP(VLOOKUP($A190,csapatok!$A:$NN,DG$320,FALSE),'csapat-ranglista'!$A:$FP,DG$321,FALSE)/4),0)</f>
        <v>0</v>
      </c>
      <c r="DH190" s="223">
        <f>IFERROR(IF(RIGHT(VLOOKUP($A190,csapatok!$A:$NN,DH$320,FALSE),5)="Csere",VLOOKUP(LEFT(VLOOKUP($A190,csapatok!$A:$NN,DH$320,FALSE),LEN(VLOOKUP($A190,csapatok!$A:$NN,DH$320,FALSE))-6),'csapat-ranglista'!$A:$FP,DH$321,FALSE)/8,VLOOKUP(VLOOKUP($A190,csapatok!$A:$NN,DH$320,FALSE),'csapat-ranglista'!$A:$FP,DH$321,FALSE)/4),0)</f>
        <v>0</v>
      </c>
      <c r="DI190" s="223">
        <f>IFERROR(IF(RIGHT(VLOOKUP($A190,csapatok!$A:$NN,DI$320,FALSE),5)="Csere",VLOOKUP(LEFT(VLOOKUP($A190,csapatok!$A:$NN,DI$320,FALSE),LEN(VLOOKUP($A190,csapatok!$A:$NN,DI$320,FALSE))-6),'csapat-ranglista'!$A:$FP,DI$321,FALSE)/8,VLOOKUP(VLOOKUP($A190,csapatok!$A:$NN,DI$320,FALSE),'csapat-ranglista'!$A:$FP,DI$321,FALSE)/4),0)</f>
        <v>0</v>
      </c>
      <c r="DJ190" s="223">
        <f>IFERROR(IF(RIGHT(VLOOKUP($A190,csapatok!$A:$NN,DJ$320,FALSE),5)="Csere",VLOOKUP(LEFT(VLOOKUP($A190,csapatok!$A:$NN,DJ$320,FALSE),LEN(VLOOKUP($A190,csapatok!$A:$NN,DJ$320,FALSE))-6),'csapat-ranglista'!$A:$FP,DJ$321,FALSE)/8,VLOOKUP(VLOOKUP($A190,csapatok!$A:$NN,DJ$320,FALSE),'csapat-ranglista'!$A:$FP,DJ$321,FALSE)/4),0)</f>
        <v>0</v>
      </c>
      <c r="DK190" s="223">
        <f>IFERROR(IF(RIGHT(VLOOKUP($A190,csapatok!$A:$NN,DK$320,FALSE),5)="Csere",VLOOKUP(LEFT(VLOOKUP($A190,csapatok!$A:$NN,DK$320,FALSE),LEN(VLOOKUP($A190,csapatok!$A:$NN,DK$320,FALSE))-6),'csapat-ranglista'!$A:$FP,DK$321,FALSE)/8,VLOOKUP(VLOOKUP($A190,csapatok!$A:$NN,DK$320,FALSE),'csapat-ranglista'!$A:$FP,DK$321,FALSE)/4),0)</f>
        <v>0</v>
      </c>
      <c r="DL190" s="223">
        <f>IFERROR(IF(RIGHT(VLOOKUP($A190,csapatok!$A:$NN,DL$320,FALSE),5)="Csere",VLOOKUP(LEFT(VLOOKUP($A190,csapatok!$A:$NN,DL$320,FALSE),LEN(VLOOKUP($A190,csapatok!$A:$NN,DL$320,FALSE))-6),'csapat-ranglista'!$A:$FP,DL$321,FALSE)/8,VLOOKUP(VLOOKUP($A190,csapatok!$A:$NN,DL$320,FALSE),'csapat-ranglista'!$A:$FP,DL$321,FALSE)/4),0)</f>
        <v>0</v>
      </c>
      <c r="DM190" s="223">
        <f>IFERROR(IF(RIGHT(VLOOKUP($A190,csapatok!$A:$NN,DM$320,FALSE),5)="Csere",VLOOKUP(LEFT(VLOOKUP($A190,csapatok!$A:$NN,DM$320,FALSE),LEN(VLOOKUP($A190,csapatok!$A:$NN,DM$320,FALSE))-6),'csapat-ranglista'!$A:$FP,DM$321,FALSE)/8,VLOOKUP(VLOOKUP($A190,csapatok!$A:$NN,DM$320,FALSE),'csapat-ranglista'!$A:$FP,DM$321,FALSE)/4),0)</f>
        <v>0</v>
      </c>
      <c r="DN190" s="223">
        <f>IFERROR(IF(RIGHT(VLOOKUP($A190,csapatok!$A:$NN,DN$320,FALSE),5)="Csere",VLOOKUP(LEFT(VLOOKUP($A190,csapatok!$A:$NN,DN$320,FALSE),LEN(VLOOKUP($A190,csapatok!$A:$NN,DN$320,FALSE))-6),'csapat-ranglista'!$A:$FP,DN$321,FALSE)/8,VLOOKUP(VLOOKUP($A190,csapatok!$A:$NN,DN$320,FALSE),'csapat-ranglista'!$A:$FP,DN$321,FALSE)/4),0)</f>
        <v>0</v>
      </c>
      <c r="DO190" s="224">
        <f>versenyek!$MF$11*IFERROR(VLOOKUP(VLOOKUP($A190,versenyek!ME:MG,3,FALSE),szabalyok!$A$16:$B$23,2,FALSE)/4,0)</f>
        <v>0</v>
      </c>
      <c r="DP190" s="224">
        <f>versenyek!$MI$11*IFERROR(VLOOKUP(VLOOKUP($A190,versenyek!MH:MJ,3,FALSE),szabalyok!$A$16:$B$23,2,FALSE)/4,0)</f>
        <v>0</v>
      </c>
      <c r="DQ190" s="223">
        <f>IFERROR(IF(RIGHT(VLOOKUP($A190,csapatok!$A:$NN,DQ$320,FALSE),5)="Csere",VLOOKUP(LEFT(VLOOKUP($A190,csapatok!$A:$NN,DQ$320,FALSE),LEN(VLOOKUP($A190,csapatok!$A:$NN,DQ$320,FALSE))-6),'csapat-ranglista'!$A:$FP,DQ$321,FALSE)/8,VLOOKUP(VLOOKUP($A190,csapatok!$A:$NN,DQ$320,FALSE),'csapat-ranglista'!$A:$FP,DQ$321,FALSE)/4),0)</f>
        <v>0</v>
      </c>
      <c r="DR190" s="223">
        <f>IFERROR(IF(RIGHT(VLOOKUP($A190,csapatok!$A:$NN,DR$320,FALSE),5)="Csere",VLOOKUP(LEFT(VLOOKUP($A190,csapatok!$A:$NN,DR$320,FALSE),LEN(VLOOKUP($A190,csapatok!$A:$NN,DR$320,FALSE))-6),'csapat-ranglista'!$A:$FP,DR$321,FALSE)/8,VLOOKUP(VLOOKUP($A190,csapatok!$A:$NN,DR$320,FALSE),'csapat-ranglista'!$A:$FP,DR$321,FALSE)/4),0)</f>
        <v>0</v>
      </c>
      <c r="DS190" s="223">
        <f>IFERROR(IF(RIGHT(VLOOKUP($A190,csapatok!$A:$NN,DS$320,FALSE),5)="Csere",VLOOKUP(LEFT(VLOOKUP($A190,csapatok!$A:$NN,DS$320,FALSE),LEN(VLOOKUP($A190,csapatok!$A:$NN,DS$320,FALSE))-6),'csapat-ranglista'!$A:$FP,DS$321,FALSE)/8,VLOOKUP(VLOOKUP($A190,csapatok!$A:$NN,DS$320,FALSE),'csapat-ranglista'!$A:$FP,DS$321,FALSE)/4),0)</f>
        <v>0</v>
      </c>
      <c r="DT190" s="223">
        <f>IFERROR(IF(RIGHT(VLOOKUP($A190,csapatok!$A:$NN,DT$320,FALSE),5)="Csere",VLOOKUP(LEFT(VLOOKUP($A190,csapatok!$A:$NN,DT$320,FALSE),LEN(VLOOKUP($A190,csapatok!$A:$NN,DT$320,FALSE))-6),'csapat-ranglista'!$A:$FP,DT$321,FALSE)/8,VLOOKUP(VLOOKUP($A190,csapatok!$A:$NN,DT$320,FALSE),'csapat-ranglista'!$A:$FP,DT$321,FALSE)/4),0)</f>
        <v>0</v>
      </c>
      <c r="DU190" s="223">
        <f>IFERROR(IF(RIGHT(VLOOKUP($A190,csapatok!$A:$NN,DU$320,FALSE),5)="Csere",VLOOKUP(LEFT(VLOOKUP($A190,csapatok!$A:$NN,DU$320,FALSE),LEN(VLOOKUP($A190,csapatok!$A:$NN,DU$320,FALSE))-6),'csapat-ranglista'!$A:$FP,DU$321,FALSE)/8,VLOOKUP(VLOOKUP($A190,csapatok!$A:$NN,DU$320,FALSE),'csapat-ranglista'!$A:$FP,DU$321,FALSE)/4),0)</f>
        <v>0</v>
      </c>
      <c r="DV190" s="223">
        <f>IFERROR(IF(RIGHT(VLOOKUP($A190,csapatok!$A:$NN,DV$320,FALSE),5)="Csere",VLOOKUP(LEFT(VLOOKUP($A190,csapatok!$A:$NN,DV$320,FALSE),LEN(VLOOKUP($A190,csapatok!$A:$NN,DV$320,FALSE))-6),'csapat-ranglista'!$A:$FP,DV$321,FALSE)/8,VLOOKUP(VLOOKUP($A190,csapatok!$A:$NN,DV$320,FALSE),'csapat-ranglista'!$A:$FP,DV$321,FALSE)/4),0)</f>
        <v>0</v>
      </c>
      <c r="DW190" s="223">
        <f>IFERROR(IF(RIGHT(VLOOKUP($A190,csapatok!$A:$NN,DW$320,FALSE),5)="Csere",VLOOKUP(LEFT(VLOOKUP($A190,csapatok!$A:$NN,DW$320,FALSE),LEN(VLOOKUP($A190,csapatok!$A:$NN,DW$320,FALSE))-6),'csapat-ranglista'!$A:$FP,DW$321,FALSE)/8,VLOOKUP(VLOOKUP($A190,csapatok!$A:$NN,DW$320,FALSE),'csapat-ranglista'!$A:$FP,DW$321,FALSE)/4),0)</f>
        <v>0</v>
      </c>
      <c r="DX190" s="223">
        <f>IFERROR(IF(RIGHT(VLOOKUP($A190,csapatok!$A:$NN,DX$320,FALSE),5)="Csere",VLOOKUP(LEFT(VLOOKUP($A190,csapatok!$A:$NN,DX$320,FALSE),LEN(VLOOKUP($A190,csapatok!$A:$NN,DX$320,FALSE))-6),'csapat-ranglista'!$A:$FP,DX$321,FALSE)/8,VLOOKUP(VLOOKUP($A190,csapatok!$A:$NN,DX$320,FALSE),'csapat-ranglista'!$A:$FP,DX$321,FALSE)/4),0)</f>
        <v>0</v>
      </c>
      <c r="DY190" s="223">
        <f>IFERROR(IF(RIGHT(VLOOKUP($A190,csapatok!$A:$NN,DY$320,FALSE),5)="Csere",VLOOKUP(LEFT(VLOOKUP($A190,csapatok!$A:$NN,DY$320,FALSE),LEN(VLOOKUP($A190,csapatok!$A:$NN,DY$320,FALSE))-6),'csapat-ranglista'!$A:$FP,DY$321,FALSE)/8,VLOOKUP(VLOOKUP($A190,csapatok!$A:$NN,DY$320,FALSE),'csapat-ranglista'!$A:$FP,DY$321,FALSE)/4),0)</f>
        <v>0</v>
      </c>
      <c r="DZ190" s="223">
        <f>IFERROR(IF(RIGHT(VLOOKUP($A190,csapatok!$A:$NN,DZ$320,FALSE),5)="Csere",VLOOKUP(LEFT(VLOOKUP($A190,csapatok!$A:$NN,DZ$320,FALSE),LEN(VLOOKUP($A190,csapatok!$A:$NN,DZ$320,FALSE))-6),'csapat-ranglista'!$A:$FP,DZ$321,FALSE)/8,VLOOKUP(VLOOKUP($A190,csapatok!$A:$NN,DZ$320,FALSE),'csapat-ranglista'!$A:$FP,DZ$321,FALSE)/4),0)</f>
        <v>0</v>
      </c>
      <c r="EA190" s="223">
        <f>IFERROR(IF(RIGHT(VLOOKUP($A190,csapatok!$A:$NN,EA$320,FALSE),5)="Csere",VLOOKUP(LEFT(VLOOKUP($A190,csapatok!$A:$NN,EA$320,FALSE),LEN(VLOOKUP($A190,csapatok!$A:$NN,EA$320,FALSE))-6),'csapat-ranglista'!$A:$FP,EA$321,FALSE)/8,VLOOKUP(VLOOKUP($A190,csapatok!$A:$NN,EA$320,FALSE),'csapat-ranglista'!$A:$FP,EA$321,FALSE)/4),0)</f>
        <v>0</v>
      </c>
      <c r="EB190" s="223">
        <f>IFERROR(IF(RIGHT(VLOOKUP($A190,csapatok!$A:$NN,EB$320,FALSE),5)="Csere",VLOOKUP(LEFT(VLOOKUP($A190,csapatok!$A:$NN,EB$320,FALSE),LEN(VLOOKUP($A190,csapatok!$A:$NN,EB$320,FALSE))-6),'csapat-ranglista'!$A:$FP,EB$321,FALSE)/8,VLOOKUP(VLOOKUP($A190,csapatok!$A:$NN,EB$320,FALSE),'csapat-ranglista'!$A:$FP,EB$321,FALSE)/4),0)</f>
        <v>0</v>
      </c>
      <c r="EC190" s="223">
        <f>IFERROR(IF(RIGHT(VLOOKUP($A190,csapatok!$A:$NN,EC$320,FALSE),5)="Csere",VLOOKUP(LEFT(VLOOKUP($A190,csapatok!$A:$NN,EC$320,FALSE),LEN(VLOOKUP($A190,csapatok!$A:$NN,EC$320,FALSE))-6),'csapat-ranglista'!$A:$FP,EC$321,FALSE)/8,VLOOKUP(VLOOKUP($A190,csapatok!$A:$NN,EC$320,FALSE),'csapat-ranglista'!$A:$FP,EC$321,FALSE)/4),0)</f>
        <v>0</v>
      </c>
      <c r="ED190" s="223">
        <f>IFERROR(IF(RIGHT(VLOOKUP($A190,csapatok!$A:$NN,ED$320,FALSE),5)="Csere",VLOOKUP(LEFT(VLOOKUP($A190,csapatok!$A:$NN,ED$320,FALSE),LEN(VLOOKUP($A190,csapatok!$A:$NN,ED$320,FALSE))-6),'csapat-ranglista'!$A:$FP,ED$321,FALSE)/8,VLOOKUP(VLOOKUP($A190,csapatok!$A:$NN,ED$320,FALSE),'csapat-ranglista'!$A:$FP,ED$321,FALSE)/4),0)</f>
        <v>0</v>
      </c>
      <c r="EE190" s="223">
        <f>IFERROR(IF(RIGHT(VLOOKUP($A190,csapatok!$A:$NN,EE$320,FALSE),5)="Csere",VLOOKUP(LEFT(VLOOKUP($A190,csapatok!$A:$NN,EE$320,FALSE),LEN(VLOOKUP($A190,csapatok!$A:$NN,EE$320,FALSE))-6),'csapat-ranglista'!$A:$FP,EE$321,FALSE)/8,VLOOKUP(VLOOKUP($A190,csapatok!$A:$NN,EE$320,FALSE),'csapat-ranglista'!$A:$FP,EE$321,FALSE)/4),0)</f>
        <v>0</v>
      </c>
      <c r="EF190" s="223">
        <f>IFERROR(IF(RIGHT(VLOOKUP($A190,csapatok!$A:$NN,EF$320,FALSE),5)="Csere",VLOOKUP(LEFT(VLOOKUP($A190,csapatok!$A:$NN,EF$320,FALSE),LEN(VLOOKUP($A190,csapatok!$A:$NN,EF$320,FALSE))-6),'csapat-ranglista'!$A:$FP,EF$321,FALSE)/8,VLOOKUP(VLOOKUP($A190,csapatok!$A:$NN,EF$320,FALSE),'csapat-ranglista'!$A:$FP,EF$321,FALSE)/4),0)</f>
        <v>0</v>
      </c>
      <c r="EG190" s="223">
        <f>IFERROR(IF(RIGHT(VLOOKUP($A190,csapatok!$A:$NN,EG$320,FALSE),5)="Csere",VLOOKUP(LEFT(VLOOKUP($A190,csapatok!$A:$NN,EG$320,FALSE),LEN(VLOOKUP($A190,csapatok!$A:$NN,EG$320,FALSE))-6),'csapat-ranglista'!$A:$FP,EG$321,FALSE)/8,VLOOKUP(VLOOKUP($A190,csapatok!$A:$NN,EG$320,FALSE),'csapat-ranglista'!$A:$FP,EG$321,FALSE)/4),0)</f>
        <v>0</v>
      </c>
      <c r="EH190" s="223">
        <f>IFERROR(IF(RIGHT(VLOOKUP($A190,csapatok!$A:$NN,EH$320,FALSE),5)="Csere",VLOOKUP(LEFT(VLOOKUP($A190,csapatok!$A:$NN,EH$320,FALSE),LEN(VLOOKUP($A190,csapatok!$A:$NN,EH$320,FALSE))-6),'csapat-ranglista'!$A:$FP,EH$321,FALSE)/8,VLOOKUP(VLOOKUP($A190,csapatok!$A:$NN,EH$320,FALSE),'csapat-ranglista'!$A:$FP,EH$321,FALSE)/4),0)</f>
        <v>0</v>
      </c>
      <c r="EI190" s="223">
        <f>IFERROR(IF(RIGHT(VLOOKUP($A190,csapatok!$A:$NN,EI$320,FALSE),5)="Csere",VLOOKUP(LEFT(VLOOKUP($A190,csapatok!$A:$NN,EI$320,FALSE),LEN(VLOOKUP($A190,csapatok!$A:$NN,EI$320,FALSE))-6),'csapat-ranglista'!$A:$FP,EI$321,FALSE)/8,VLOOKUP(VLOOKUP($A190,csapatok!$A:$NN,EI$320,FALSE),'csapat-ranglista'!$A:$FP,EI$321,FALSE)/4),0)</f>
        <v>0</v>
      </c>
      <c r="EJ190" s="223">
        <f>IFERROR(IF(RIGHT(VLOOKUP($A190,csapatok!$A:$NN,EJ$320,FALSE),5)="Csere",VLOOKUP(LEFT(VLOOKUP($A190,csapatok!$A:$NN,EJ$320,FALSE),LEN(VLOOKUP($A190,csapatok!$A:$NN,EJ$320,FALSE))-6),'csapat-ranglista'!$A:$FP,EJ$321,FALSE)/8,VLOOKUP(VLOOKUP($A190,csapatok!$A:$NN,EJ$320,FALSE),'csapat-ranglista'!$A:$FP,EJ$321,FALSE)/4),0)</f>
        <v>0</v>
      </c>
      <c r="EK190" s="223">
        <f>IFERROR(IF(RIGHT(VLOOKUP($A190,csapatok!$A:$NN,EK$320,FALSE),5)="Csere",VLOOKUP(LEFT(VLOOKUP($A190,csapatok!$A:$NN,EK$320,FALSE),LEN(VLOOKUP($A190,csapatok!$A:$NN,EK$320,FALSE))-6),'csapat-ranglista'!$A:$FP,EK$321,FALSE)/8,VLOOKUP(VLOOKUP($A190,csapatok!$A:$NN,EK$320,FALSE),'csapat-ranglista'!$A:$FP,EK$321,FALSE)/4),0)</f>
        <v>0</v>
      </c>
      <c r="EL190" s="223">
        <f>IFERROR(IF(RIGHT(VLOOKUP($A190,csapatok!$A:$NN,EL$320,FALSE),5)="Csere",VLOOKUP(LEFT(VLOOKUP($A190,csapatok!$A:$NN,EL$320,FALSE),LEN(VLOOKUP($A190,csapatok!$A:$NN,EL$320,FALSE))-6),'csapat-ranglista'!$A:$FP,EL$321,FALSE)/8,VLOOKUP(VLOOKUP($A190,csapatok!$A:$NN,EL$320,FALSE),'csapat-ranglista'!$A:$FP,EL$321,FALSE)/4),0)</f>
        <v>0</v>
      </c>
      <c r="EM190" s="223">
        <f>IFERROR(IF(RIGHT(VLOOKUP($A190,csapatok!$A:$NN,EM$320,FALSE),5)="Csere",VLOOKUP(LEFT(VLOOKUP($A190,csapatok!$A:$NN,EM$320,FALSE),LEN(VLOOKUP($A190,csapatok!$A:$NN,EM$320,FALSE))-6),'csapat-ranglista'!$A:$FP,EM$321,FALSE)/8,VLOOKUP(VLOOKUP($A190,csapatok!$A:$NN,EM$320,FALSE),'csapat-ranglista'!$A:$FP,EM$321,FALSE)/4),0)</f>
        <v>0</v>
      </c>
      <c r="EN190" s="223">
        <f>IFERROR(IF(RIGHT(VLOOKUP($A190,csapatok!$A:$NN,EN$320,FALSE),5)="Csere",VLOOKUP(LEFT(VLOOKUP($A190,csapatok!$A:$NN,EN$320,FALSE),LEN(VLOOKUP($A190,csapatok!$A:$NN,EN$320,FALSE))-6),'csapat-ranglista'!$A:$FP,EN$321,FALSE)/8,VLOOKUP(VLOOKUP($A190,csapatok!$A:$NN,EN$320,FALSE),'csapat-ranglista'!$A:$FP,EN$321,FALSE)/4),0)</f>
        <v>0</v>
      </c>
      <c r="EO190" s="223">
        <f>IFERROR(IF(RIGHT(VLOOKUP($A190,csapatok!$A:$NN,EO$320,FALSE),5)="Csere",VLOOKUP(LEFT(VLOOKUP($A190,csapatok!$A:$NN,EO$320,FALSE),LEN(VLOOKUP($A190,csapatok!$A:$NN,EO$320,FALSE))-6),'csapat-ranglista'!$A:$FP,EO$321,FALSE)/8,VLOOKUP(VLOOKUP($A190,csapatok!$A:$NN,EO$320,FALSE),'csapat-ranglista'!$A:$FP,EO$321,FALSE)/4),0)</f>
        <v>0</v>
      </c>
      <c r="EP190" s="223">
        <f>IFERROR(IF(RIGHT(VLOOKUP($A190,csapatok!$A:$NN,EP$320,FALSE),5)="Csere",VLOOKUP(LEFT(VLOOKUP($A190,csapatok!$A:$NN,EP$320,FALSE),LEN(VLOOKUP($A190,csapatok!$A:$NN,EP$320,FALSE))-6),'csapat-ranglista'!$A:$FP,EP$321,FALSE)/8,VLOOKUP(VLOOKUP($A190,csapatok!$A:$NN,EP$320,FALSE),'csapat-ranglista'!$A:$FP,EP$321,FALSE)/4),0)</f>
        <v>0</v>
      </c>
      <c r="EQ190" s="223">
        <f>IFERROR(IF(RIGHT(VLOOKUP($A190,csapatok!$A:$NN,EQ$320,FALSE),5)="Csere",VLOOKUP(LEFT(VLOOKUP($A190,csapatok!$A:$NN,EQ$320,FALSE),LEN(VLOOKUP($A190,csapatok!$A:$NN,EQ$320,FALSE))-6),'csapat-ranglista'!$A:$FP,EQ$321,FALSE)/8,VLOOKUP(VLOOKUP($A190,csapatok!$A:$NN,EQ$320,FALSE),'csapat-ranglista'!$A:$FP,EQ$321,FALSE)/4),0)</f>
        <v>0</v>
      </c>
      <c r="ER190" s="223">
        <f>IFERROR(IF(RIGHT(VLOOKUP($A190,csapatok!$A:$NN,ER$320,FALSE),5)="Csere",VLOOKUP(LEFT(VLOOKUP($A190,csapatok!$A:$NN,ER$320,FALSE),LEN(VLOOKUP($A190,csapatok!$A:$NN,ER$320,FALSE))-6),'csapat-ranglista'!$A:$FP,ER$321,FALSE)/8,VLOOKUP(VLOOKUP($A190,csapatok!$A:$NN,ER$320,FALSE),'csapat-ranglista'!$A:$FP,ER$321,FALSE)/4),0)</f>
        <v>0</v>
      </c>
      <c r="ES190" s="223">
        <f>IFERROR(IF(RIGHT(VLOOKUP($A190,csapatok!$A:$NN,ES$320,FALSE),5)="Csere",VLOOKUP(LEFT(VLOOKUP($A190,csapatok!$A:$NN,ES$320,FALSE),LEN(VLOOKUP($A190,csapatok!$A:$NN,ES$320,FALSE))-6),'csapat-ranglista'!$A:$FP,ES$321,FALSE)/8,VLOOKUP(VLOOKUP($A190,csapatok!$A:$NN,ES$320,FALSE),'csapat-ranglista'!$A:$FP,ES$321,FALSE)/4),0)</f>
        <v>0</v>
      </c>
      <c r="ET190" s="223">
        <f>IFERROR(IF(RIGHT(VLOOKUP($A190,csapatok!$A:$NN,ET$320,FALSE),5)="Csere",VLOOKUP(LEFT(VLOOKUP($A190,csapatok!$A:$NN,ET$320,FALSE),LEN(VLOOKUP($A190,csapatok!$A:$NN,ET$320,FALSE))-6),'csapat-ranglista'!$A:$FP,ET$321,FALSE)/8,VLOOKUP(VLOOKUP($A190,csapatok!$A:$NN,ET$320,FALSE),'csapat-ranglista'!$A:$FP,ET$321,FALSE)/4),0)</f>
        <v>0</v>
      </c>
      <c r="EU190" s="223">
        <f>IFERROR(IF(RIGHT(VLOOKUP($A190,csapatok!$A:$NN,EU$320,FALSE),5)="Csere",VLOOKUP(LEFT(VLOOKUP($A190,csapatok!$A:$NN,EU$320,FALSE),LEN(VLOOKUP($A190,csapatok!$A:$NN,EU$320,FALSE))-6),'csapat-ranglista'!$A:$FP,EU$321,FALSE)/8,VLOOKUP(VLOOKUP($A190,csapatok!$A:$NN,EU$320,FALSE),'csapat-ranglista'!$A:$FP,EU$321,FALSE)/4),0)</f>
        <v>0</v>
      </c>
      <c r="EV190" s="223">
        <f>IFERROR(IF(RIGHT(VLOOKUP($A190,csapatok!$A:$NN,EV$320,FALSE),5)="Csere",VLOOKUP(LEFT(VLOOKUP($A190,csapatok!$A:$NN,EV$320,FALSE),LEN(VLOOKUP($A190,csapatok!$A:$NN,EV$320,FALSE))-6),'csapat-ranglista'!$A:$FP,EV$321,FALSE)/8,VLOOKUP(VLOOKUP($A190,csapatok!$A:$NN,EV$320,FALSE),'csapat-ranglista'!$A:$FP,EV$321,FALSE)/4),0)</f>
        <v>0</v>
      </c>
      <c r="EW190" s="223">
        <f>IFERROR(IF(RIGHT(VLOOKUP($A190,csapatok!$A:$NN,EW$320,FALSE),5)="Csere",VLOOKUP(LEFT(VLOOKUP($A190,csapatok!$A:$NN,EW$320,FALSE),LEN(VLOOKUP($A190,csapatok!$A:$NN,EW$320,FALSE))-6),'csapat-ranglista'!$A:$FP,EW$321,FALSE)/8,VLOOKUP(VLOOKUP($A190,csapatok!$A:$NN,EW$320,FALSE),'csapat-ranglista'!$A:$FP,EW$321,FALSE)/4),0)</f>
        <v>0</v>
      </c>
      <c r="EX190" s="223">
        <f>IFERROR(IF(RIGHT(VLOOKUP($A190,csapatok!$A:$NN,EX$320,FALSE),5)="Csere",VLOOKUP(LEFT(VLOOKUP($A190,csapatok!$A:$NN,EX$320,FALSE),LEN(VLOOKUP($A190,csapatok!$A:$NN,EX$320,FALSE))-6),'csapat-ranglista'!$A:$FP,EX$321,FALSE)/8,VLOOKUP(VLOOKUP($A190,csapatok!$A:$NN,EX$320,FALSE),'csapat-ranglista'!$A:$FP,EX$321,FALSE)/4),0)</f>
        <v>0</v>
      </c>
      <c r="EY190" s="223">
        <f>IFERROR(IF(RIGHT(VLOOKUP($A190,csapatok!$A:$NN,EY$320,FALSE),5)="Csere",VLOOKUP(LEFT(VLOOKUP($A190,csapatok!$A:$NN,EY$320,FALSE),LEN(VLOOKUP($A190,csapatok!$A:$NN,EY$320,FALSE))-6),'csapat-ranglista'!$A:$FP,EY$321,FALSE)/8,VLOOKUP(VLOOKUP($A190,csapatok!$A:$NN,EY$320,FALSE),'csapat-ranglista'!$A:$FP,EY$321,FALSE)/4),0)</f>
        <v>0</v>
      </c>
      <c r="EZ190" s="223">
        <f>IFERROR(IF(RIGHT(VLOOKUP($A190,csapatok!$A:$NN,EZ$320,FALSE),5)="Csere",VLOOKUP(LEFT(VLOOKUP($A190,csapatok!$A:$NN,EZ$320,FALSE),LEN(VLOOKUP($A190,csapatok!$A:$NN,EZ$320,FALSE))-6),'csapat-ranglista'!$A:$FP,EZ$321,FALSE)/8,VLOOKUP(VLOOKUP($A190,csapatok!$A:$NN,EZ$320,FALSE),'csapat-ranglista'!$A:$FP,EZ$321,FALSE)/4),0)</f>
        <v>0</v>
      </c>
      <c r="FA190" s="223">
        <f>IFERROR(IF(RIGHT(VLOOKUP($A190,csapatok!$A:$NN,FA$320,FALSE),5)="Csere",VLOOKUP(LEFT(VLOOKUP($A190,csapatok!$A:$NN,FA$320,FALSE),LEN(VLOOKUP($A190,csapatok!$A:$NN,FA$320,FALSE))-6),'csapat-ranglista'!$A:$FP,FA$321,FALSE)/8,VLOOKUP(VLOOKUP($A190,csapatok!$A:$NN,FA$320,FALSE),'csapat-ranglista'!$A:$FP,FA$321,FALSE)/4),0)</f>
        <v>0</v>
      </c>
      <c r="FB190" s="223">
        <f>IFERROR(IF(RIGHT(VLOOKUP($A190,csapatok!$A:$NN,FB$320,FALSE),5)="Csere",VLOOKUP(LEFT(VLOOKUP($A190,csapatok!$A:$NN,FB$320,FALSE),LEN(VLOOKUP($A190,csapatok!$A:$NN,FB$320,FALSE))-6),'csapat-ranglista'!$A:$FP,FB$321,FALSE)/8,VLOOKUP(VLOOKUP($A190,csapatok!$A:$NN,FB$320,FALSE),'csapat-ranglista'!$A:$FP,FB$321,FALSE)/4),0)</f>
        <v>0</v>
      </c>
      <c r="FC190" s="223">
        <f>IFERROR(IF(RIGHT(VLOOKUP($A190,csapatok!$A:$NN,FC$320,FALSE),5)="Csere",VLOOKUP(LEFT(VLOOKUP($A190,csapatok!$A:$NN,FC$320,FALSE),LEN(VLOOKUP($A190,csapatok!$A:$NN,FC$320,FALSE))-6),'csapat-ranglista'!$A:$FP,FC$321,FALSE)/8,VLOOKUP(VLOOKUP($A190,csapatok!$A:$NN,FC$320,FALSE),'csapat-ranglista'!$A:$FP,FC$321,FALSE)/4),0)</f>
        <v>0</v>
      </c>
      <c r="FD190" s="224">
        <f>versenyek!$QY$11*IFERROR(VLOOKUP(VLOOKUP($A190,versenyek!QX:QZ,3,FALSE),szabalyok!$A$16:$B$23,2,FALSE)/4,0)</f>
        <v>0</v>
      </c>
      <c r="FE190" s="224">
        <f>versenyek!$RB$11*IFERROR(VLOOKUP(VLOOKUP($A190,versenyek!RA:RC,3,FALSE),szabalyok!$A$16:$B$23,2,FALSE)/4,0)</f>
        <v>0</v>
      </c>
      <c r="FF190" s="223">
        <f>IFERROR(IF(RIGHT(VLOOKUP($A190,csapatok!$A:$NN,FF$320,FALSE),5)="Csere",VLOOKUP(LEFT(VLOOKUP($A190,csapatok!$A:$NN,FF$320,FALSE),LEN(VLOOKUP($A190,csapatok!$A:$NN,FF$320,FALSE))-6),'csapat-ranglista'!$A:$FP,FF$321,FALSE)/8,VLOOKUP(VLOOKUP($A190,csapatok!$A:$NN,FF$320,FALSE),'csapat-ranglista'!$A:$FP,FF$321,FALSE)/4),0)</f>
        <v>0</v>
      </c>
      <c r="FG190" s="223">
        <f>IFERROR(IF(RIGHT(VLOOKUP($A190,csapatok!$A:$NN,FG$320,FALSE),5)="Csere",VLOOKUP(LEFT(VLOOKUP($A190,csapatok!$A:$NN,FG$320,FALSE),LEN(VLOOKUP($A190,csapatok!$A:$NN,FG$320,FALSE))-6),'csapat-ranglista'!$A:$FP,FG$321,FALSE)/8,VLOOKUP(VLOOKUP($A190,csapatok!$A:$NN,FG$320,FALSE),'csapat-ranglista'!$A:$FP,FG$321,FALSE)/4),0)</f>
        <v>0</v>
      </c>
      <c r="FH190" s="223">
        <f>IFERROR(IF(RIGHT(VLOOKUP($A190,csapatok!$A:$NN,FH$320,FALSE),5)="Csere",VLOOKUP(LEFT(VLOOKUP($A190,csapatok!$A:$NN,FH$320,FALSE),LEN(VLOOKUP($A190,csapatok!$A:$NN,FH$320,FALSE))-6),'csapat-ranglista'!$A:$FP,FH$321,FALSE)/8,VLOOKUP(VLOOKUP($A190,csapatok!$A:$NN,FH$320,FALSE),'csapat-ranglista'!$A:$FP,FH$321,FALSE)/4),0)</f>
        <v>0</v>
      </c>
      <c r="FI190" s="223">
        <f>IFERROR(IF(RIGHT(VLOOKUP($A190,csapatok!$A:$NN,FI$320,FALSE),5)="Csere",VLOOKUP(LEFT(VLOOKUP($A190,csapatok!$A:$NN,FI$320,FALSE),LEN(VLOOKUP($A190,csapatok!$A:$NN,FI$320,FALSE))-6),'csapat-ranglista'!$A:$FP,FI$321,FALSE)/8,VLOOKUP(VLOOKUP($A190,csapatok!$A:$NN,FI$320,FALSE),'csapat-ranglista'!$A:$FP,FI$321,FALSE)/4),0)</f>
        <v>0</v>
      </c>
      <c r="FJ190" s="223">
        <f>IFERROR(IF(RIGHT(VLOOKUP($A190,csapatok!$A:$NN,FJ$320,FALSE),5)="Csere",VLOOKUP(LEFT(VLOOKUP($A190,csapatok!$A:$NN,FJ$320,FALSE),LEN(VLOOKUP($A190,csapatok!$A:$NN,FJ$320,FALSE))-6),'csapat-ranglista'!$A:$FP,FJ$321,FALSE)/8,VLOOKUP(VLOOKUP($A190,csapatok!$A:$NN,FJ$320,FALSE),'csapat-ranglista'!$A:$FP,FJ$321,FALSE)/4),0)</f>
        <v>0</v>
      </c>
      <c r="FK190" s="223">
        <f>IFERROR(IF(RIGHT(VLOOKUP($A190,csapatok!$A:$NN,FK$320,FALSE),5)="Csere",VLOOKUP(LEFT(VLOOKUP($A190,csapatok!$A:$NN,FK$320,FALSE),LEN(VLOOKUP($A190,csapatok!$A:$NN,FK$320,FALSE))-6),'csapat-ranglista'!$A:$FP,FK$321,FALSE)/8,VLOOKUP(VLOOKUP($A190,csapatok!$A:$NN,FK$320,FALSE),'csapat-ranglista'!$A:$FP,FK$321,FALSE)/4),0)</f>
        <v>0</v>
      </c>
      <c r="FL190" s="223">
        <f>IFERROR(IF(RIGHT(VLOOKUP($A190,csapatok!$A:$NN,FL$320,FALSE),5)="Csere",VLOOKUP(LEFT(VLOOKUP($A190,csapatok!$A:$NN,FL$320,FALSE),LEN(VLOOKUP($A190,csapatok!$A:$NN,FL$320,FALSE))-6),'csapat-ranglista'!$A:$FP,FL$321,FALSE)/8,VLOOKUP(VLOOKUP($A190,csapatok!$A:$NN,FL$320,FALSE),'csapat-ranglista'!$A:$FP,FL$321,FALSE)/4),0)</f>
        <v>0</v>
      </c>
      <c r="FM190" s="223">
        <f>IFERROR(IF(RIGHT(VLOOKUP($A190,csapatok!$A:$NN,FM$320,FALSE),5)="Csere",VLOOKUP(LEFT(VLOOKUP($A190,csapatok!$A:$NN,FM$320,FALSE),LEN(VLOOKUP($A190,csapatok!$A:$NN,FM$320,FALSE))-6),'csapat-ranglista'!$A:$FP,FM$321,FALSE)/8,VLOOKUP(VLOOKUP($A190,csapatok!$A:$NN,FM$320,FALSE),'csapat-ranglista'!$A:$FP,FM$321,FALSE)/4),0)</f>
        <v>0</v>
      </c>
      <c r="FN190" s="223">
        <f>IFERROR(IF(RIGHT(VLOOKUP($A190,csapatok!$A:$NN,FN$320,FALSE),5)="Csere",VLOOKUP(LEFT(VLOOKUP($A190,csapatok!$A:$NN,FN$320,FALSE),LEN(VLOOKUP($A190,csapatok!$A:$NN,FN$320,FALSE))-6),'csapat-ranglista'!$A:$FP,FN$321,FALSE)/8,VLOOKUP(VLOOKUP($A190,csapatok!$A:$NN,FN$320,FALSE),'csapat-ranglista'!$A:$FP,FN$321,FALSE)/4),0)</f>
        <v>0</v>
      </c>
      <c r="FO190" s="223">
        <f>IFERROR(IF(RIGHT(VLOOKUP($A190,csapatok!$A:$NN,FO$320,FALSE),5)="Csere",VLOOKUP(LEFT(VLOOKUP($A190,csapatok!$A:$NN,FO$320,FALSE),LEN(VLOOKUP($A190,csapatok!$A:$NN,FO$320,FALSE))-6),'csapat-ranglista'!$A:$FP,FO$321,FALSE)/8,VLOOKUP(VLOOKUP($A190,csapatok!$A:$NN,FO$320,FALSE),'csapat-ranglista'!$A:$FP,FO$321,FALSE)/4),0)</f>
        <v>0</v>
      </c>
      <c r="FP190" s="223">
        <f>IFERROR(IF(RIGHT(VLOOKUP($A190,csapatok!$A:$NN,FP$320,FALSE),5)="Csere",VLOOKUP(LEFT(VLOOKUP($A190,csapatok!$A:$NN,FP$320,FALSE),LEN(VLOOKUP($A190,csapatok!$A:$NN,FP$320,FALSE))-6),'csapat-ranglista'!$A:$FP,FP$321,FALSE)/8,VLOOKUP(VLOOKUP($A190,csapatok!$A:$NN,FP$320,FALSE),'csapat-ranglista'!$A:$FP,FP$321,FALSE)/4),0)</f>
        <v>0</v>
      </c>
      <c r="FQ190" s="223">
        <f>IFERROR(IF(RIGHT(VLOOKUP($A190,csapatok!$A:$NN,FQ$320,FALSE),5)="Csere",VLOOKUP(LEFT(VLOOKUP($A190,csapatok!$A:$NN,FQ$320,FALSE),LEN(VLOOKUP($A190,csapatok!$A:$NN,FQ$320,FALSE))-6),'csapat-ranglista'!$A:$FP,FQ$321,FALSE)/8,VLOOKUP(VLOOKUP($A190,csapatok!$A:$NN,FQ$320,FALSE),'csapat-ranglista'!$A:$FP,FQ$321,FALSE)/4),0)</f>
        <v>0</v>
      </c>
      <c r="FR190" s="223">
        <f>IFERROR(IF(RIGHT(VLOOKUP($A190,csapatok!$A:$NN,FR$320,FALSE),5)="Csere",VLOOKUP(LEFT(VLOOKUP($A190,csapatok!$A:$NN,FR$320,FALSE),LEN(VLOOKUP($A190,csapatok!$A:$NN,FR$320,FALSE))-6),'csapat-ranglista'!$A:$FP,FR$321,FALSE)/8,VLOOKUP(VLOOKUP($A190,csapatok!$A:$NN,FR$320,FALSE),'csapat-ranglista'!$A:$FP,FR$321,FALSE)/4),0)</f>
        <v>0</v>
      </c>
      <c r="FS190" s="223">
        <f>IFERROR(IF(RIGHT(VLOOKUP($A190,csapatok!$A:$NN,FS$320,FALSE),5)="Csere",VLOOKUP(LEFT(VLOOKUP($A190,csapatok!$A:$NN,FS$320,FALSE),LEN(VLOOKUP($A190,csapatok!$A:$NN,FS$320,FALSE))-6),'csapat-ranglista'!$A:$FP,FS$321,FALSE)/8,VLOOKUP(VLOOKUP($A190,csapatok!$A:$NN,FS$320,FALSE),'csapat-ranglista'!$A:$FP,FS$321,FALSE)/4),0)</f>
        <v>0</v>
      </c>
      <c r="FT190" s="223">
        <f>IFERROR(IF(RIGHT(VLOOKUP($A190,csapatok!$A:$NN,FT$320,FALSE),5)="Csere",VLOOKUP(LEFT(VLOOKUP($A190,csapatok!$A:$NN,FT$320,FALSE),LEN(VLOOKUP($A190,csapatok!$A:$NN,FT$320,FALSE))-6),'csapat-ranglista'!$A:$FP,FT$321,FALSE)/8,VLOOKUP(VLOOKUP($A190,csapatok!$A:$NN,FT$320,FALSE),'csapat-ranglista'!$A:$FP,FT$321,FALSE)/4),0)</f>
        <v>0</v>
      </c>
      <c r="FU190" s="223">
        <f>IFERROR(IF(RIGHT(VLOOKUP($A190,csapatok!$A:$NN,FU$320,FALSE),5)="Csere",VLOOKUP(LEFT(VLOOKUP($A190,csapatok!$A:$NN,FU$320,FALSE),LEN(VLOOKUP($A190,csapatok!$A:$NN,FU$320,FALSE))-6),'csapat-ranglista'!$A:$FP,FU$321,FALSE)/8,VLOOKUP(VLOOKUP($A190,csapatok!$A:$NN,FU$320,FALSE),'csapat-ranglista'!$A:$FP,FU$321,FALSE)/4),0)</f>
        <v>0</v>
      </c>
      <c r="FV190" s="223">
        <f>IFERROR(IF(RIGHT(VLOOKUP($A190,csapatok!$A:$NN,FV$320,FALSE),5)="Csere",VLOOKUP(LEFT(VLOOKUP($A190,csapatok!$A:$NN,FV$320,FALSE),LEN(VLOOKUP($A190,csapatok!$A:$NN,FV$320,FALSE))-6),'csapat-ranglista'!$A:$FP,FV$321,FALSE)/8,VLOOKUP(VLOOKUP($A190,csapatok!$A:$NN,FV$320,FALSE),'csapat-ranglista'!$A:$FP,FV$321,FALSE)/4),0)</f>
        <v>0</v>
      </c>
      <c r="FW190" s="223">
        <f>IFERROR(IF(RIGHT(VLOOKUP($A190,csapatok!$A:$NN,FW$320,FALSE),5)="Csere",VLOOKUP(LEFT(VLOOKUP($A190,csapatok!$A:$NN,FW$320,FALSE),LEN(VLOOKUP($A190,csapatok!$A:$NN,FW$320,FALSE))-6),'csapat-ranglista'!$A:$FP,FW$321,FALSE)/8,VLOOKUP(VLOOKUP($A190,csapatok!$A:$NN,FW$320,FALSE),'csapat-ranglista'!$A:$FP,FW$321,FALSE)/4),0)</f>
        <v>0</v>
      </c>
      <c r="FX190" s="223">
        <f>IFERROR(IF(RIGHT(VLOOKUP($A190,csapatok!$A:$NN,FX$320,FALSE),5)="Csere",VLOOKUP(LEFT(VLOOKUP($A190,csapatok!$A:$NN,FX$320,FALSE),LEN(VLOOKUP($A190,csapatok!$A:$NN,FX$320,FALSE))-6),'csapat-ranglista'!$A:$FP,FX$321,FALSE)/8,VLOOKUP(VLOOKUP($A190,csapatok!$A:$NN,FX$320,FALSE),'csapat-ranglista'!$A:$FP,FX$321,FALSE)/4),0)</f>
        <v>0</v>
      </c>
      <c r="FY190" s="223">
        <f>IFERROR(IF(RIGHT(VLOOKUP($A190,csapatok!$A:$NN,FY$320,FALSE),5)="Csere",VLOOKUP(LEFT(VLOOKUP($A190,csapatok!$A:$NN,FY$320,FALSE),LEN(VLOOKUP($A190,csapatok!$A:$NN,FY$320,FALSE))-6),'csapat-ranglista'!$A:$FP,FY$321,FALSE)/8,VLOOKUP(VLOOKUP($A190,csapatok!$A:$NN,FY$320,FALSE),'csapat-ranglista'!$A:$FP,FY$321,FALSE)/4),0)</f>
        <v>0</v>
      </c>
      <c r="FZ190" s="223">
        <f>IFERROR(IF(RIGHT(VLOOKUP($A190,csapatok!$A:$NN,FZ$320,FALSE),5)="Csere",VLOOKUP(LEFT(VLOOKUP($A190,csapatok!$A:$NN,FZ$320,FALSE),LEN(VLOOKUP($A190,csapatok!$A:$NN,FZ$320,FALSE))-6),'csapat-ranglista'!$A:$FP,FZ$321,FALSE)/8,VLOOKUP(VLOOKUP($A190,csapatok!$A:$NN,FZ$320,FALSE),'csapat-ranglista'!$A:$FP,FZ$321,FALSE)/4),0)</f>
        <v>0</v>
      </c>
      <c r="GA190" s="223">
        <f>IFERROR(IF(RIGHT(VLOOKUP($A190,csapatok!$A:$NN,GA$320,FALSE),5)="Csere",VLOOKUP(LEFT(VLOOKUP($A190,csapatok!$A:$NN,GA$320,FALSE),LEN(VLOOKUP($A190,csapatok!$A:$NN,GA$320,FALSE))-6),'csapat-ranglista'!$A:$FP,GA$321,FALSE)/8,VLOOKUP(VLOOKUP($A190,csapatok!$A:$NN,GA$320,FALSE),'csapat-ranglista'!$A:$FP,GA$321,FALSE)/4),0)</f>
        <v>0</v>
      </c>
      <c r="GB190" s="223">
        <f>IFERROR(IF(RIGHT(VLOOKUP($A190,csapatok!$A:$NN,GB$320,FALSE),5)="Csere",VLOOKUP(LEFT(VLOOKUP($A190,csapatok!$A:$NN,GB$320,FALSE),LEN(VLOOKUP($A190,csapatok!$A:$NN,GB$320,FALSE))-6),'csapat-ranglista'!$A:$FP,GB$321,FALSE)/8,VLOOKUP(VLOOKUP($A190,csapatok!$A:$NN,GB$320,FALSE),'csapat-ranglista'!$A:$FP,GB$321,FALSE)/4),0)</f>
        <v>0</v>
      </c>
      <c r="GC190" s="223">
        <f>IFERROR(IF(RIGHT(VLOOKUP($A190,csapatok!$A:$NN,GC$320,FALSE),5)="Csere",VLOOKUP(LEFT(VLOOKUP($A190,csapatok!$A:$NN,GC$320,FALSE),LEN(VLOOKUP($A190,csapatok!$A:$NN,GC$320,FALSE))-6),'csapat-ranglista'!$A:$FP,GC$321,FALSE)/8,VLOOKUP(VLOOKUP($A190,csapatok!$A:$NN,GC$320,FALSE),'csapat-ranglista'!$A:$FP,GC$321,FALSE)/4),0)</f>
        <v>0</v>
      </c>
      <c r="GD190" s="247">
        <f>SUM(EQ190:GC190)</f>
        <v>0</v>
      </c>
    </row>
    <row r="191" spans="1:186">
      <c r="A191" s="32" t="s">
        <v>146</v>
      </c>
      <c r="B191" s="131">
        <v>30605</v>
      </c>
      <c r="C191" s="131" t="str">
        <f>IF(B191=0,"",IF(B191&lt;$C$1,"felnőtt","ifi"))</f>
        <v>felnőtt</v>
      </c>
      <c r="D191" s="32" t="s">
        <v>9</v>
      </c>
      <c r="E191" s="45">
        <v>6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3.4704598146746672</v>
      </c>
      <c r="T191" s="32">
        <v>0</v>
      </c>
      <c r="U191" s="32">
        <v>0</v>
      </c>
      <c r="V191" s="32">
        <v>0</v>
      </c>
      <c r="W191" s="32">
        <v>1.1182582076250529</v>
      </c>
      <c r="X191" s="32">
        <f>IFERROR(IF(RIGHT(VLOOKUP($A191,csapatok!$A:$BL,X$320,FALSE),5)="Csere",VLOOKUP(LEFT(VLOOKUP($A191,csapatok!$A:$BL,X$320,FALSE),LEN(VLOOKUP($A191,csapatok!$A:$BL,X$320,FALSE))-6),'csapat-ranglista'!$A:$FP,X$321,FALSE)/8,VLOOKUP(VLOOKUP($A191,csapatok!$A:$BL,X$320,FALSE),'csapat-ranglista'!$A:$FP,X$321,FALSE)/4),0)</f>
        <v>0</v>
      </c>
      <c r="Y191" s="32">
        <f>IFERROR(IF(RIGHT(VLOOKUP($A191,csapatok!$A:$BL,Y$320,FALSE),5)="Csere",VLOOKUP(LEFT(VLOOKUP($A191,csapatok!$A:$BL,Y$320,FALSE),LEN(VLOOKUP($A191,csapatok!$A:$BL,Y$320,FALSE))-6),'csapat-ranglista'!$A:$FP,Y$321,FALSE)/8,VLOOKUP(VLOOKUP($A191,csapatok!$A:$BL,Y$320,FALSE),'csapat-ranglista'!$A:$FP,Y$321,FALSE)/4),0)</f>
        <v>0</v>
      </c>
      <c r="Z191" s="32">
        <f>IFERROR(IF(RIGHT(VLOOKUP($A191,csapatok!$A:$BL,Z$320,FALSE),5)="Csere",VLOOKUP(LEFT(VLOOKUP($A191,csapatok!$A:$BL,Z$320,FALSE),LEN(VLOOKUP($A191,csapatok!$A:$BL,Z$320,FALSE))-6),'csapat-ranglista'!$A:$FP,Z$321,FALSE)/8,VLOOKUP(VLOOKUP($A191,csapatok!$A:$BL,Z$320,FALSE),'csapat-ranglista'!$A:$FP,Z$321,FALSE)/4),0)</f>
        <v>0</v>
      </c>
      <c r="AA191" s="32">
        <f>IFERROR(IF(RIGHT(VLOOKUP($A191,csapatok!$A:$BL,AA$320,FALSE),5)="Csere",VLOOKUP(LEFT(VLOOKUP($A191,csapatok!$A:$BL,AA$320,FALSE),LEN(VLOOKUP($A191,csapatok!$A:$BL,AA$320,FALSE))-6),'csapat-ranglista'!$A:$FP,AA$321,FALSE)/8,VLOOKUP(VLOOKUP($A191,csapatok!$A:$BL,AA$320,FALSE),'csapat-ranglista'!$A:$FP,AA$321,FALSE)/4),0)</f>
        <v>0</v>
      </c>
      <c r="AB191" s="223">
        <f>IFERROR(IF(RIGHT(VLOOKUP($A191,csapatok!$A:$BL,AB$320,FALSE),5)="Csere",VLOOKUP(LEFT(VLOOKUP($A191,csapatok!$A:$BL,AB$320,FALSE),LEN(VLOOKUP($A191,csapatok!$A:$BL,AB$320,FALSE))-6),'csapat-ranglista'!$A:$FP,AB$321,FALSE)/8,VLOOKUP(VLOOKUP($A191,csapatok!$A:$BL,AB$320,FALSE),'csapat-ranglista'!$A:$FP,AB$321,FALSE)/4),0)</f>
        <v>0</v>
      </c>
      <c r="AC191" s="223">
        <f>IFERROR(IF(RIGHT(VLOOKUP($A191,csapatok!$A:$BL,AC$320,FALSE),5)="Csere",VLOOKUP(LEFT(VLOOKUP($A191,csapatok!$A:$BL,AC$320,FALSE),LEN(VLOOKUP($A191,csapatok!$A:$BL,AC$320,FALSE))-6),'csapat-ranglista'!$A:$FP,AC$321,FALSE)/8,VLOOKUP(VLOOKUP($A191,csapatok!$A:$BL,AC$320,FALSE),'csapat-ranglista'!$A:$FP,AC$321,FALSE)/4),0)</f>
        <v>0</v>
      </c>
      <c r="AD191" s="223">
        <f>IFERROR(IF(RIGHT(VLOOKUP($A191,csapatok!$A:$BL,AD$320,FALSE),5)="Csere",VLOOKUP(LEFT(VLOOKUP($A191,csapatok!$A:$BL,AD$320,FALSE),LEN(VLOOKUP($A191,csapatok!$A:$BL,AD$320,FALSE))-6),'csapat-ranglista'!$A:$FP,AD$321,FALSE)/8,VLOOKUP(VLOOKUP($A191,csapatok!$A:$BL,AD$320,FALSE),'csapat-ranglista'!$A:$FP,AD$321,FALSE)/4),0)</f>
        <v>0</v>
      </c>
      <c r="AE191" s="223">
        <f>IFERROR(IF(RIGHT(VLOOKUP($A191,csapatok!$A:$BL,AE$320,FALSE),5)="Csere",VLOOKUP(LEFT(VLOOKUP($A191,csapatok!$A:$BL,AE$320,FALSE),LEN(VLOOKUP($A191,csapatok!$A:$BL,AE$320,FALSE))-6),'csapat-ranglista'!$A:$FP,AE$321,FALSE)/8,VLOOKUP(VLOOKUP($A191,csapatok!$A:$BL,AE$320,FALSE),'csapat-ranglista'!$A:$FP,AE$321,FALSE)/4),0)</f>
        <v>0</v>
      </c>
      <c r="AF191" s="223">
        <f>IFERROR(IF(RIGHT(VLOOKUP($A191,csapatok!$A:$BL,AF$320,FALSE),5)="Csere",VLOOKUP(LEFT(VLOOKUP($A191,csapatok!$A:$BL,AF$320,FALSE),LEN(VLOOKUP($A191,csapatok!$A:$BL,AF$320,FALSE))-6),'csapat-ranglista'!$A:$FP,AF$321,FALSE)/8,VLOOKUP(VLOOKUP($A191,csapatok!$A:$BL,AF$320,FALSE),'csapat-ranglista'!$A:$FP,AF$321,FALSE)/4),0)</f>
        <v>0</v>
      </c>
      <c r="AG191" s="223">
        <f>IFERROR(IF(RIGHT(VLOOKUP($A191,csapatok!$A:$BL,AG$320,FALSE),5)="Csere",VLOOKUP(LEFT(VLOOKUP($A191,csapatok!$A:$BL,AG$320,FALSE),LEN(VLOOKUP($A191,csapatok!$A:$BL,AG$320,FALSE))-6),'csapat-ranglista'!$A:$FP,AG$321,FALSE)/8,VLOOKUP(VLOOKUP($A191,csapatok!$A:$BL,AG$320,FALSE),'csapat-ranglista'!$A:$FP,AG$321,FALSE)/4),0)</f>
        <v>0</v>
      </c>
      <c r="AH191" s="223">
        <f>IFERROR(IF(RIGHT(VLOOKUP($A191,csapatok!$A:$BL,AH$320,FALSE),5)="Csere",VLOOKUP(LEFT(VLOOKUP($A191,csapatok!$A:$BL,AH$320,FALSE),LEN(VLOOKUP($A191,csapatok!$A:$BL,AH$320,FALSE))-6),'csapat-ranglista'!$A:$FP,AH$321,FALSE)/8,VLOOKUP(VLOOKUP($A191,csapatok!$A:$BL,AH$320,FALSE),'csapat-ranglista'!$A:$FP,AH$321,FALSE)/4),0)</f>
        <v>0</v>
      </c>
      <c r="AI191" s="223">
        <f>IFERROR(IF(RIGHT(VLOOKUP($A191,csapatok!$A:$BL,AI$320,FALSE),5)="Csere",VLOOKUP(LEFT(VLOOKUP($A191,csapatok!$A:$BL,AI$320,FALSE),LEN(VLOOKUP($A191,csapatok!$A:$BL,AI$320,FALSE))-6),'csapat-ranglista'!$A:$FP,AI$321,FALSE)/8,VLOOKUP(VLOOKUP($A191,csapatok!$A:$BL,AI$320,FALSE),'csapat-ranglista'!$A:$FP,AI$321,FALSE)/4),0)</f>
        <v>0</v>
      </c>
      <c r="AJ191" s="223">
        <f>IFERROR(IF(RIGHT(VLOOKUP($A191,csapatok!$A:$BL,AJ$320,FALSE),5)="Csere",VLOOKUP(LEFT(VLOOKUP($A191,csapatok!$A:$BL,AJ$320,FALSE),LEN(VLOOKUP($A191,csapatok!$A:$BL,AJ$320,FALSE))-6),'csapat-ranglista'!$A:$FP,AJ$321,FALSE)/8,VLOOKUP(VLOOKUP($A191,csapatok!$A:$BL,AJ$320,FALSE),'csapat-ranglista'!$A:$FP,AJ$321,FALSE)/2),0)</f>
        <v>0</v>
      </c>
      <c r="AK191" s="223">
        <f>IFERROR(IF(RIGHT(VLOOKUP($A191,csapatok!$A:$CN,AK$320,FALSE),5)="Csere",VLOOKUP(LEFT(VLOOKUP($A191,csapatok!$A:$CN,AK$320,FALSE),LEN(VLOOKUP($A191,csapatok!$A:$CN,AK$320,FALSE))-6),'csapat-ranglista'!$A:$FP,AK$321,FALSE)/8,VLOOKUP(VLOOKUP($A191,csapatok!$A:$CN,AK$320,FALSE),'csapat-ranglista'!$A:$FP,AK$321,FALSE)/4),0)</f>
        <v>0</v>
      </c>
      <c r="AL191" s="223">
        <f>IFERROR(IF(RIGHT(VLOOKUP($A191,csapatok!$A:$CN,AL$320,FALSE),5)="Csere",VLOOKUP(LEFT(VLOOKUP($A191,csapatok!$A:$CN,AL$320,FALSE),LEN(VLOOKUP($A191,csapatok!$A:$CN,AL$320,FALSE))-6),'csapat-ranglista'!$A:$FP,AL$321,FALSE)/8,VLOOKUP(VLOOKUP($A191,csapatok!$A:$CN,AL$320,FALSE),'csapat-ranglista'!$A:$FP,AL$321,FALSE)/4),0)</f>
        <v>0</v>
      </c>
      <c r="AM191" s="223">
        <f>IFERROR(IF(RIGHT(VLOOKUP($A191,csapatok!$A:$CN,AM$320,FALSE),5)="Csere",VLOOKUP(LEFT(VLOOKUP($A191,csapatok!$A:$CN,AM$320,FALSE),LEN(VLOOKUP($A191,csapatok!$A:$CN,AM$320,FALSE))-6),'csapat-ranglista'!$A:$FP,AM$321,FALSE)/8,VLOOKUP(VLOOKUP($A191,csapatok!$A:$CN,AM$320,FALSE),'csapat-ranglista'!$A:$FP,AM$321,FALSE)/4),0)</f>
        <v>0</v>
      </c>
      <c r="AN191" s="223">
        <f>IFERROR(IF(RIGHT(VLOOKUP($A191,csapatok!$A:$CN,AN$320,FALSE),5)="Csere",VLOOKUP(LEFT(VLOOKUP($A191,csapatok!$A:$CN,AN$320,FALSE),LEN(VLOOKUP($A191,csapatok!$A:$CN,AN$320,FALSE))-6),'csapat-ranglista'!$A:$FP,AN$321,FALSE)/8,VLOOKUP(VLOOKUP($A191,csapatok!$A:$CN,AN$320,FALSE),'csapat-ranglista'!$A:$FP,AN$321,FALSE)/4),0)</f>
        <v>0</v>
      </c>
      <c r="AO191" s="223">
        <f>IFERROR(IF(RIGHT(VLOOKUP($A191,csapatok!$A:$CN,AO$320,FALSE),5)="Csere",VLOOKUP(LEFT(VLOOKUP($A191,csapatok!$A:$CN,AO$320,FALSE),LEN(VLOOKUP($A191,csapatok!$A:$CN,AO$320,FALSE))-6),'csapat-ranglista'!$A:$FP,AO$321,FALSE)/8,VLOOKUP(VLOOKUP($A191,csapatok!$A:$CN,AO$320,FALSE),'csapat-ranglista'!$A:$FP,AO$321,FALSE)/4),0)</f>
        <v>0</v>
      </c>
      <c r="AP191" s="223">
        <f>IFERROR(IF(RIGHT(VLOOKUP($A191,csapatok!$A:$CN,AP$320,FALSE),5)="Csere",VLOOKUP(LEFT(VLOOKUP($A191,csapatok!$A:$CN,AP$320,FALSE),LEN(VLOOKUP($A191,csapatok!$A:$CN,AP$320,FALSE))-6),'csapat-ranglista'!$A:$FP,AP$321,FALSE)/8,VLOOKUP(VLOOKUP($A191,csapatok!$A:$CN,AP$320,FALSE),'csapat-ranglista'!$A:$FP,AP$321,FALSE)/4),0)</f>
        <v>0</v>
      </c>
      <c r="AQ191" s="223">
        <f>IFERROR(IF(RIGHT(VLOOKUP($A191,csapatok!$A:$CN,AQ$320,FALSE),5)="Csere",VLOOKUP(LEFT(VLOOKUP($A191,csapatok!$A:$CN,AQ$320,FALSE),LEN(VLOOKUP($A191,csapatok!$A:$CN,AQ$320,FALSE))-6),'csapat-ranglista'!$A:$FP,AQ$321,FALSE)/8,VLOOKUP(VLOOKUP($A191,csapatok!$A:$CN,AQ$320,FALSE),'csapat-ranglista'!$A:$FP,AQ$321,FALSE)/4),0)</f>
        <v>0</v>
      </c>
      <c r="AR191" s="223">
        <f>IFERROR(IF(RIGHT(VLOOKUP($A191,csapatok!$A:$CN,AR$320,FALSE),5)="Csere",VLOOKUP(LEFT(VLOOKUP($A191,csapatok!$A:$CN,AR$320,FALSE),LEN(VLOOKUP($A191,csapatok!$A:$CN,AR$320,FALSE))-6),'csapat-ranglista'!$A:$FP,AR$321,FALSE)/8,VLOOKUP(VLOOKUP($A191,csapatok!$A:$CN,AR$320,FALSE),'csapat-ranglista'!$A:$FP,AR$321,FALSE)/4),0)</f>
        <v>0</v>
      </c>
      <c r="AS191" s="223">
        <f>IFERROR(IF(RIGHT(VLOOKUP($A191,csapatok!$A:$CN,AS$320,FALSE),5)="Csere",VLOOKUP(LEFT(VLOOKUP($A191,csapatok!$A:$CN,AS$320,FALSE),LEN(VLOOKUP($A191,csapatok!$A:$CN,AS$320,FALSE))-6),'csapat-ranglista'!$A:$FP,AS$321,FALSE)/8,VLOOKUP(VLOOKUP($A191,csapatok!$A:$CN,AS$320,FALSE),'csapat-ranglista'!$A:$FP,AS$321,FALSE)/4),0)</f>
        <v>0</v>
      </c>
      <c r="AT191" s="223">
        <f>IFERROR(IF(RIGHT(VLOOKUP($A191,csapatok!$A:$CN,AT$320,FALSE),5)="Csere",VLOOKUP(LEFT(VLOOKUP($A191,csapatok!$A:$CN,AT$320,FALSE),LEN(VLOOKUP($A191,csapatok!$A:$CN,AT$320,FALSE))-6),'csapat-ranglista'!$A:$FP,AT$321,FALSE)/8,VLOOKUP(VLOOKUP($A191,csapatok!$A:$CN,AT$320,FALSE),'csapat-ranglista'!$A:$FP,AT$321,FALSE)/4),0)</f>
        <v>0</v>
      </c>
      <c r="AU191" s="223">
        <f>IFERROR(IF(RIGHT(VLOOKUP($A191,csapatok!$A:$CN,AU$320,FALSE),5)="Csere",VLOOKUP(LEFT(VLOOKUP($A191,csapatok!$A:$CN,AU$320,FALSE),LEN(VLOOKUP($A191,csapatok!$A:$CN,AU$320,FALSE))-6),'csapat-ranglista'!$A:$FP,AU$321,FALSE)/8,VLOOKUP(VLOOKUP($A191,csapatok!$A:$CN,AU$320,FALSE),'csapat-ranglista'!$A:$FP,AU$321,FALSE)/4),0)</f>
        <v>0</v>
      </c>
      <c r="AV191" s="223">
        <f>IFERROR(IF(RIGHT(VLOOKUP($A191,csapatok!$A:$CN,AV$320,FALSE),5)="Csere",VLOOKUP(LEFT(VLOOKUP($A191,csapatok!$A:$CN,AV$320,FALSE),LEN(VLOOKUP($A191,csapatok!$A:$CN,AV$320,FALSE))-6),'csapat-ranglista'!$A:$FP,AV$321,FALSE)/8,VLOOKUP(VLOOKUP($A191,csapatok!$A:$CN,AV$320,FALSE),'csapat-ranglista'!$A:$FP,AV$321,FALSE)/4),0)</f>
        <v>0</v>
      </c>
      <c r="AW191" s="223">
        <f>IFERROR(IF(RIGHT(VLOOKUP($A191,csapatok!$A:$CN,AW$320,FALSE),5)="Csere",VLOOKUP(LEFT(VLOOKUP($A191,csapatok!$A:$CN,AW$320,FALSE),LEN(VLOOKUP($A191,csapatok!$A:$CN,AW$320,FALSE))-6),'csapat-ranglista'!$A:$FP,AW$321,FALSE)/8,VLOOKUP(VLOOKUP($A191,csapatok!$A:$CN,AW$320,FALSE),'csapat-ranglista'!$A:$FP,AW$321,FALSE)/4),0)</f>
        <v>0</v>
      </c>
      <c r="AX191" s="223">
        <f>IFERROR(IF(RIGHT(VLOOKUP($A191,csapatok!$A:$CN,AX$320,FALSE),5)="Csere",VLOOKUP(LEFT(VLOOKUP($A191,csapatok!$A:$CN,AX$320,FALSE),LEN(VLOOKUP($A191,csapatok!$A:$CN,AX$320,FALSE))-6),'csapat-ranglista'!$A:$FP,AX$321,FALSE)/8,VLOOKUP(VLOOKUP($A191,csapatok!$A:$CN,AX$320,FALSE),'csapat-ranglista'!$A:$FP,AX$321,FALSE)/4),0)</f>
        <v>0</v>
      </c>
      <c r="AY191" s="223">
        <f>IFERROR(IF(RIGHT(VLOOKUP($A191,csapatok!$A:$NN,AY$320,FALSE),5)="Csere",VLOOKUP(LEFT(VLOOKUP($A191,csapatok!$A:$NN,AY$320,FALSE),LEN(VLOOKUP($A191,csapatok!$A:$NN,AY$320,FALSE))-6),'csapat-ranglista'!$A:$FP,AY$321,FALSE)/8,VLOOKUP(VLOOKUP($A191,csapatok!$A:$NN,AY$320,FALSE),'csapat-ranglista'!$A:$FP,AY$321,FALSE)/4),0)</f>
        <v>0</v>
      </c>
      <c r="AZ191" s="223">
        <f>IFERROR(IF(RIGHT(VLOOKUP($A191,csapatok!$A:$NN,AZ$320,FALSE),5)="Csere",VLOOKUP(LEFT(VLOOKUP($A191,csapatok!$A:$NN,AZ$320,FALSE),LEN(VLOOKUP($A191,csapatok!$A:$NN,AZ$320,FALSE))-6),'csapat-ranglista'!$A:$FP,AZ$321,FALSE)/8,VLOOKUP(VLOOKUP($A191,csapatok!$A:$NN,AZ$320,FALSE),'csapat-ranglista'!$A:$FP,AZ$321,FALSE)/4),0)</f>
        <v>0</v>
      </c>
      <c r="BA191" s="223">
        <f>IFERROR(IF(RIGHT(VLOOKUP($A191,csapatok!$A:$NN,BA$320,FALSE),5)="Csere",VLOOKUP(LEFT(VLOOKUP($A191,csapatok!$A:$NN,BA$320,FALSE),LEN(VLOOKUP($A191,csapatok!$A:$NN,BA$320,FALSE))-6),'csapat-ranglista'!$A:$FP,BA$321,FALSE)/8,VLOOKUP(VLOOKUP($A191,csapatok!$A:$NN,BA$320,FALSE),'csapat-ranglista'!$A:$FP,BA$321,FALSE)/4),0)</f>
        <v>0</v>
      </c>
      <c r="BB191" s="223">
        <f>IFERROR(IF(RIGHT(VLOOKUP($A191,csapatok!$A:$NN,BB$320,FALSE),5)="Csere",VLOOKUP(LEFT(VLOOKUP($A191,csapatok!$A:$NN,BB$320,FALSE),LEN(VLOOKUP($A191,csapatok!$A:$NN,BB$320,FALSE))-6),'csapat-ranglista'!$A:$FP,BB$321,FALSE)/8,VLOOKUP(VLOOKUP($A191,csapatok!$A:$NN,BB$320,FALSE),'csapat-ranglista'!$A:$FP,BB$321,FALSE)/4),0)</f>
        <v>0</v>
      </c>
      <c r="BC191" s="224">
        <f>versenyek!$ES$11*IFERROR(VLOOKUP(VLOOKUP($A191,versenyek!ER:ET,3,FALSE),szabalyok!$A$16:$B$23,2,FALSE)/4,0)</f>
        <v>0</v>
      </c>
      <c r="BD191" s="224">
        <f>versenyek!$EV$11*IFERROR(VLOOKUP(VLOOKUP($A191,versenyek!EU:EW,3,FALSE),szabalyok!$A$16:$B$23,2,FALSE)/4,0)</f>
        <v>0</v>
      </c>
      <c r="BE191" s="223">
        <f>IFERROR(IF(RIGHT(VLOOKUP($A191,csapatok!$A:$NN,BE$320,FALSE),5)="Csere",VLOOKUP(LEFT(VLOOKUP($A191,csapatok!$A:$NN,BE$320,FALSE),LEN(VLOOKUP($A191,csapatok!$A:$NN,BE$320,FALSE))-6),'csapat-ranglista'!$A:$FP,BE$321,FALSE)/8,VLOOKUP(VLOOKUP($A191,csapatok!$A:$NN,BE$320,FALSE),'csapat-ranglista'!$A:$FP,BE$321,FALSE)/4),0)</f>
        <v>0</v>
      </c>
      <c r="BF191" s="223">
        <f>IFERROR(IF(RIGHT(VLOOKUP($A191,csapatok!$A:$NN,BF$320,FALSE),5)="Csere",VLOOKUP(LEFT(VLOOKUP($A191,csapatok!$A:$NN,BF$320,FALSE),LEN(VLOOKUP($A191,csapatok!$A:$NN,BF$320,FALSE))-6),'csapat-ranglista'!$A:$FP,BF$321,FALSE)/8,VLOOKUP(VLOOKUP($A191,csapatok!$A:$NN,BF$320,FALSE),'csapat-ranglista'!$A:$FP,BF$321,FALSE)/4),0)</f>
        <v>0</v>
      </c>
      <c r="BG191" s="223">
        <f>IFERROR(IF(RIGHT(VLOOKUP($A191,csapatok!$A:$NN,BG$320,FALSE),5)="Csere",VLOOKUP(LEFT(VLOOKUP($A191,csapatok!$A:$NN,BG$320,FALSE),LEN(VLOOKUP($A191,csapatok!$A:$NN,BG$320,FALSE))-6),'csapat-ranglista'!$A:$FP,BG$321,FALSE)/8,VLOOKUP(VLOOKUP($A191,csapatok!$A:$NN,BG$320,FALSE),'csapat-ranglista'!$A:$FP,BG$321,FALSE)/4),0)</f>
        <v>0</v>
      </c>
      <c r="BH191" s="223">
        <f>IFERROR(IF(RIGHT(VLOOKUP($A191,csapatok!$A:$NN,BH$320,FALSE),5)="Csere",VLOOKUP(LEFT(VLOOKUP($A191,csapatok!$A:$NN,BH$320,FALSE),LEN(VLOOKUP($A191,csapatok!$A:$NN,BH$320,FALSE))-6),'csapat-ranglista'!$A:$FP,BH$321,FALSE)/8,VLOOKUP(VLOOKUP($A191,csapatok!$A:$NN,BH$320,FALSE),'csapat-ranglista'!$A:$FP,BH$321,FALSE)/4),0)</f>
        <v>0</v>
      </c>
      <c r="BI191" s="223">
        <f>IFERROR(IF(RIGHT(VLOOKUP($A191,csapatok!$A:$NN,BI$320,FALSE),5)="Csere",VLOOKUP(LEFT(VLOOKUP($A191,csapatok!$A:$NN,BI$320,FALSE),LEN(VLOOKUP($A191,csapatok!$A:$NN,BI$320,FALSE))-6),'csapat-ranglista'!$A:$FP,BI$321,FALSE)/8,VLOOKUP(VLOOKUP($A191,csapatok!$A:$NN,BI$320,FALSE),'csapat-ranglista'!$A:$FP,BI$321,FALSE)/4),0)</f>
        <v>0</v>
      </c>
      <c r="BJ191" s="223">
        <f>IFERROR(IF(RIGHT(VLOOKUP($A191,csapatok!$A:$NN,BJ$320,FALSE),5)="Csere",VLOOKUP(LEFT(VLOOKUP($A191,csapatok!$A:$NN,BJ$320,FALSE),LEN(VLOOKUP($A191,csapatok!$A:$NN,BJ$320,FALSE))-6),'csapat-ranglista'!$A:$FP,BJ$321,FALSE)/8,VLOOKUP(VLOOKUP($A191,csapatok!$A:$NN,BJ$320,FALSE),'csapat-ranglista'!$A:$FP,BJ$321,FALSE)/4),0)</f>
        <v>0</v>
      </c>
      <c r="BK191" s="223">
        <f>IFERROR(IF(RIGHT(VLOOKUP($A191,csapatok!$A:$NN,BK$320,FALSE),5)="Csere",VLOOKUP(LEFT(VLOOKUP($A191,csapatok!$A:$NN,BK$320,FALSE),LEN(VLOOKUP($A191,csapatok!$A:$NN,BK$320,FALSE))-6),'csapat-ranglista'!$A:$FP,BK$321,FALSE)/8,VLOOKUP(VLOOKUP($A191,csapatok!$A:$NN,BK$320,FALSE),'csapat-ranglista'!$A:$FP,BK$321,FALSE)/4),0)</f>
        <v>0</v>
      </c>
      <c r="BL191" s="223">
        <f>IFERROR(IF(RIGHT(VLOOKUP($A191,csapatok!$A:$NN,BL$320,FALSE),5)="Csere",VLOOKUP(LEFT(VLOOKUP($A191,csapatok!$A:$NN,BL$320,FALSE),LEN(VLOOKUP($A191,csapatok!$A:$NN,BL$320,FALSE))-6),'csapat-ranglista'!$A:$FP,BL$321,FALSE)/8,VLOOKUP(VLOOKUP($A191,csapatok!$A:$NN,BL$320,FALSE),'csapat-ranglista'!$A:$FP,BL$321,FALSE)/4),0)</f>
        <v>0</v>
      </c>
      <c r="BM191" s="223">
        <f>IFERROR(IF(RIGHT(VLOOKUP($A191,csapatok!$A:$NN,BM$320,FALSE),5)="Csere",VLOOKUP(LEFT(VLOOKUP($A191,csapatok!$A:$NN,BM$320,FALSE),LEN(VLOOKUP($A191,csapatok!$A:$NN,BM$320,FALSE))-6),'csapat-ranglista'!$A:$FP,BM$321,FALSE)/8,VLOOKUP(VLOOKUP($A191,csapatok!$A:$NN,BM$320,FALSE),'csapat-ranglista'!$A:$FP,BM$321,FALSE)/4),0)</f>
        <v>0</v>
      </c>
      <c r="BN191" s="223">
        <f>IFERROR(IF(RIGHT(VLOOKUP($A191,csapatok!$A:$NN,BN$320,FALSE),5)="Csere",VLOOKUP(LEFT(VLOOKUP($A191,csapatok!$A:$NN,BN$320,FALSE),LEN(VLOOKUP($A191,csapatok!$A:$NN,BN$320,FALSE))-6),'csapat-ranglista'!$A:$FP,BN$321,FALSE)/8,VLOOKUP(VLOOKUP($A191,csapatok!$A:$NN,BN$320,FALSE),'csapat-ranglista'!$A:$FP,BN$321,FALSE)/4),0)</f>
        <v>0</v>
      </c>
      <c r="BO191" s="223">
        <f>IFERROR(IF(RIGHT(VLOOKUP($A191,csapatok!$A:$NN,BO$320,FALSE),5)="Csere",VLOOKUP(LEFT(VLOOKUP($A191,csapatok!$A:$NN,BO$320,FALSE),LEN(VLOOKUP($A191,csapatok!$A:$NN,BO$320,FALSE))-6),'csapat-ranglista'!$A:$FP,BO$321,FALSE)/8,VLOOKUP(VLOOKUP($A191,csapatok!$A:$NN,BO$320,FALSE),'csapat-ranglista'!$A:$FP,BO$321,FALSE)/4),0)</f>
        <v>0</v>
      </c>
      <c r="BP191" s="223">
        <f>IFERROR(IF(RIGHT(VLOOKUP($A191,csapatok!$A:$NN,BP$320,FALSE),5)="Csere",VLOOKUP(LEFT(VLOOKUP($A191,csapatok!$A:$NN,BP$320,FALSE),LEN(VLOOKUP($A191,csapatok!$A:$NN,BP$320,FALSE))-6),'csapat-ranglista'!$A:$FP,BP$321,FALSE)/8,VLOOKUP(VLOOKUP($A191,csapatok!$A:$NN,BP$320,FALSE),'csapat-ranglista'!$A:$FP,BP$321,FALSE)/4),0)</f>
        <v>0</v>
      </c>
      <c r="BQ191" s="223">
        <f>IFERROR(IF(RIGHT(VLOOKUP($A191,csapatok!$A:$NN,BQ$320,FALSE),5)="Csere",VLOOKUP(LEFT(VLOOKUP($A191,csapatok!$A:$NN,BQ$320,FALSE),LEN(VLOOKUP($A191,csapatok!$A:$NN,BQ$320,FALSE))-6),'csapat-ranglista'!$A:$FP,BQ$321,FALSE)/8,VLOOKUP(VLOOKUP($A191,csapatok!$A:$NN,BQ$320,FALSE),'csapat-ranglista'!$A:$FP,BQ$321,FALSE)/4),0)</f>
        <v>0</v>
      </c>
      <c r="BR191" s="223">
        <f>IFERROR(IF(RIGHT(VLOOKUP($A191,csapatok!$A:$NN,BR$320,FALSE),5)="Csere",VLOOKUP(LEFT(VLOOKUP($A191,csapatok!$A:$NN,BR$320,FALSE),LEN(VLOOKUP($A191,csapatok!$A:$NN,BR$320,FALSE))-6),'csapat-ranglista'!$A:$FP,BR$321,FALSE)/8,VLOOKUP(VLOOKUP($A191,csapatok!$A:$NN,BR$320,FALSE),'csapat-ranglista'!$A:$FP,BR$321,FALSE)/4),0)</f>
        <v>0</v>
      </c>
      <c r="BS191" s="223">
        <f>IFERROR(IF(RIGHT(VLOOKUP($A191,csapatok!$A:$NN,BS$320,FALSE),5)="Csere",VLOOKUP(LEFT(VLOOKUP($A191,csapatok!$A:$NN,BS$320,FALSE),LEN(VLOOKUP($A191,csapatok!$A:$NN,BS$320,FALSE))-6),'csapat-ranglista'!$A:$FP,BS$321,FALSE)/8,VLOOKUP(VLOOKUP($A191,csapatok!$A:$NN,BS$320,FALSE),'csapat-ranglista'!$A:$FP,BS$321,FALSE)/4),0)</f>
        <v>0</v>
      </c>
      <c r="BT191" s="223">
        <f>IFERROR(IF(RIGHT(VLOOKUP($A191,csapatok!$A:$NN,BT$320,FALSE),5)="Csere",VLOOKUP(LEFT(VLOOKUP($A191,csapatok!$A:$NN,BT$320,FALSE),LEN(VLOOKUP($A191,csapatok!$A:$NN,BT$320,FALSE))-6),'csapat-ranglista'!$A:$FP,BT$321,FALSE)/8,VLOOKUP(VLOOKUP($A191,csapatok!$A:$NN,BT$320,FALSE),'csapat-ranglista'!$A:$FP,BT$321,FALSE)/4),0)</f>
        <v>0</v>
      </c>
      <c r="BU191" s="223">
        <f>IFERROR(IF(RIGHT(VLOOKUP($A191,csapatok!$A:$NN,BU$320,FALSE),5)="Csere",VLOOKUP(LEFT(VLOOKUP($A191,csapatok!$A:$NN,BU$320,FALSE),LEN(VLOOKUP($A191,csapatok!$A:$NN,BU$320,FALSE))-6),'csapat-ranglista'!$A:$FP,BU$321,FALSE)/8,VLOOKUP(VLOOKUP($A191,csapatok!$A:$NN,BU$320,FALSE),'csapat-ranglista'!$A:$FP,BU$321,FALSE)/4),0)</f>
        <v>0</v>
      </c>
      <c r="BV191" s="223">
        <f>IFERROR(IF(RIGHT(VLOOKUP($A191,csapatok!$A:$NN,BV$320,FALSE),5)="Csere",VLOOKUP(LEFT(VLOOKUP($A191,csapatok!$A:$NN,BV$320,FALSE),LEN(VLOOKUP($A191,csapatok!$A:$NN,BV$320,FALSE))-6),'csapat-ranglista'!$A:$FP,BV$321,FALSE)/8,VLOOKUP(VLOOKUP($A191,csapatok!$A:$NN,BV$320,FALSE),'csapat-ranglista'!$A:$FP,BV$321,FALSE)/4),0)</f>
        <v>0</v>
      </c>
      <c r="BW191" s="223">
        <f>IFERROR(IF(RIGHT(VLOOKUP($A191,csapatok!$A:$NN,BW$320,FALSE),5)="Csere",VLOOKUP(LEFT(VLOOKUP($A191,csapatok!$A:$NN,BW$320,FALSE),LEN(VLOOKUP($A191,csapatok!$A:$NN,BW$320,FALSE))-6),'csapat-ranglista'!$A:$FP,BW$321,FALSE)/8,VLOOKUP(VLOOKUP($A191,csapatok!$A:$NN,BW$320,FALSE),'csapat-ranglista'!$A:$FP,BW$321,FALSE)/4),0)</f>
        <v>0</v>
      </c>
      <c r="BX191" s="223">
        <f>IFERROR(IF(RIGHT(VLOOKUP($A191,csapatok!$A:$NN,BX$320,FALSE),5)="Csere",VLOOKUP(LEFT(VLOOKUP($A191,csapatok!$A:$NN,BX$320,FALSE),LEN(VLOOKUP($A191,csapatok!$A:$NN,BX$320,FALSE))-6),'csapat-ranglista'!$A:$FP,BX$321,FALSE)/8,VLOOKUP(VLOOKUP($A191,csapatok!$A:$NN,BX$320,FALSE),'csapat-ranglista'!$A:$FP,BX$321,FALSE)/4),0)</f>
        <v>0</v>
      </c>
      <c r="BY191" s="223">
        <f>IFERROR(IF(RIGHT(VLOOKUP($A191,csapatok!$A:$NN,BY$320,FALSE),5)="Csere",VLOOKUP(LEFT(VLOOKUP($A191,csapatok!$A:$NN,BY$320,FALSE),LEN(VLOOKUP($A191,csapatok!$A:$NN,BY$320,FALSE))-6),'csapat-ranglista'!$A:$FP,BY$321,FALSE)/8,VLOOKUP(VLOOKUP($A191,csapatok!$A:$NN,BY$320,FALSE),'csapat-ranglista'!$A:$FP,BY$321,FALSE)/4),0)</f>
        <v>0</v>
      </c>
      <c r="BZ191" s="223">
        <f>IFERROR(IF(RIGHT(VLOOKUP($A191,csapatok!$A:$NN,BZ$320,FALSE),5)="Csere",VLOOKUP(LEFT(VLOOKUP($A191,csapatok!$A:$NN,BZ$320,FALSE),LEN(VLOOKUP($A191,csapatok!$A:$NN,BZ$320,FALSE))-6),'csapat-ranglista'!$A:$FP,BZ$321,FALSE)/8,VLOOKUP(VLOOKUP($A191,csapatok!$A:$NN,BZ$320,FALSE),'csapat-ranglista'!$A:$FP,BZ$321,FALSE)/4),0)</f>
        <v>0</v>
      </c>
      <c r="CA191" s="223">
        <f>IFERROR(IF(RIGHT(VLOOKUP($A191,csapatok!$A:$NN,CA$320,FALSE),5)="Csere",VLOOKUP(LEFT(VLOOKUP($A191,csapatok!$A:$NN,CA$320,FALSE),LEN(VLOOKUP($A191,csapatok!$A:$NN,CA$320,FALSE))-6),'csapat-ranglista'!$A:$FP,CA$321,FALSE)/8,VLOOKUP(VLOOKUP($A191,csapatok!$A:$NN,CA$320,FALSE),'csapat-ranglista'!$A:$FP,CA$321,FALSE)/4),0)</f>
        <v>0</v>
      </c>
      <c r="CB191" s="223">
        <f>IFERROR(IF(RIGHT(VLOOKUP($A191,csapatok!$A:$NN,CB$320,FALSE),5)="Csere",VLOOKUP(LEFT(VLOOKUP($A191,csapatok!$A:$NN,CB$320,FALSE),LEN(VLOOKUP($A191,csapatok!$A:$NN,CB$320,FALSE))-6),'csapat-ranglista'!$A:$FP,CB$321,FALSE)/8,VLOOKUP(VLOOKUP($A191,csapatok!$A:$NN,CB$320,FALSE),'csapat-ranglista'!$A:$FP,CB$321,FALSE)/4),0)</f>
        <v>0</v>
      </c>
      <c r="CC191" s="223">
        <f>IFERROR(IF(RIGHT(VLOOKUP($A191,csapatok!$A:$NN,CC$320,FALSE),5)="Csere",VLOOKUP(LEFT(VLOOKUP($A191,csapatok!$A:$NN,CC$320,FALSE),LEN(VLOOKUP($A191,csapatok!$A:$NN,CC$320,FALSE))-6),'csapat-ranglista'!$A:$FP,CC$321,FALSE)/8,VLOOKUP(VLOOKUP($A191,csapatok!$A:$NN,CC$320,FALSE),'csapat-ranglista'!$A:$FP,CC$321,FALSE)/4),0)</f>
        <v>0</v>
      </c>
      <c r="CD191" s="223">
        <f>IFERROR(IF(RIGHT(VLOOKUP($A191,csapatok!$A:$NN,CD$320,FALSE),5)="Csere",VLOOKUP(LEFT(VLOOKUP($A191,csapatok!$A:$NN,CD$320,FALSE),LEN(VLOOKUP($A191,csapatok!$A:$NN,CD$320,FALSE))-6),'csapat-ranglista'!$A:$FP,CD$321,FALSE)/8,VLOOKUP(VLOOKUP($A191,csapatok!$A:$NN,CD$320,FALSE),'csapat-ranglista'!$A:$FP,CD$321,FALSE)/4),0)</f>
        <v>0</v>
      </c>
      <c r="CE191" s="223">
        <f>IFERROR(IF(RIGHT(VLOOKUP($A191,csapatok!$A:$NN,CE$320,FALSE),5)="Csere",VLOOKUP(LEFT(VLOOKUP($A191,csapatok!$A:$NN,CE$320,FALSE),LEN(VLOOKUP($A191,csapatok!$A:$NN,CE$320,FALSE))-6),'csapat-ranglista'!$A:$FP,CE$321,FALSE)/8,VLOOKUP(VLOOKUP($A191,csapatok!$A:$NN,CE$320,FALSE),'csapat-ranglista'!$A:$FP,CE$321,FALSE)/4),0)</f>
        <v>0</v>
      </c>
      <c r="CF191" s="223">
        <f>IFERROR(IF(RIGHT(VLOOKUP($A191,csapatok!$A:$NN,CF$320,FALSE),5)="Csere",VLOOKUP(LEFT(VLOOKUP($A191,csapatok!$A:$NN,CF$320,FALSE),LEN(VLOOKUP($A191,csapatok!$A:$NN,CF$320,FALSE))-6),'csapat-ranglista'!$A:$FP,CF$321,FALSE)/8,VLOOKUP(VLOOKUP($A191,csapatok!$A:$NN,CF$320,FALSE),'csapat-ranglista'!$A:$FP,CF$321,FALSE)/4),0)</f>
        <v>0</v>
      </c>
      <c r="CG191" s="223">
        <f>IFERROR(IF(RIGHT(VLOOKUP($A191,csapatok!$A:$NN,CG$320,FALSE),5)="Csere",VLOOKUP(LEFT(VLOOKUP($A191,csapatok!$A:$NN,CG$320,FALSE),LEN(VLOOKUP($A191,csapatok!$A:$NN,CG$320,FALSE))-6),'csapat-ranglista'!$A:$FP,CG$321,FALSE)/8,VLOOKUP(VLOOKUP($A191,csapatok!$A:$NN,CG$320,FALSE),'csapat-ranglista'!$A:$FP,CG$321,FALSE)/4),0)</f>
        <v>0</v>
      </c>
      <c r="CH191" s="223">
        <f>IFERROR(IF(RIGHT(VLOOKUP($A191,csapatok!$A:$NN,CH$320,FALSE),5)="Csere",VLOOKUP(LEFT(VLOOKUP($A191,csapatok!$A:$NN,CH$320,FALSE),LEN(VLOOKUP($A191,csapatok!$A:$NN,CH$320,FALSE))-6),'csapat-ranglista'!$A:$FP,CH$321,FALSE)/8,VLOOKUP(VLOOKUP($A191,csapatok!$A:$NN,CH$320,FALSE),'csapat-ranglista'!$A:$FP,CH$321,FALSE)/4),0)</f>
        <v>0</v>
      </c>
      <c r="CI191" s="223">
        <f>IFERROR(IF(RIGHT(VLOOKUP($A191,csapatok!$A:$NN,CI$320,FALSE),5)="Csere",VLOOKUP(LEFT(VLOOKUP($A191,csapatok!$A:$NN,CI$320,FALSE),LEN(VLOOKUP($A191,csapatok!$A:$NN,CI$320,FALSE))-6),'csapat-ranglista'!$A:$FP,CI$321,FALSE)/8,VLOOKUP(VLOOKUP($A191,csapatok!$A:$NN,CI$320,FALSE),'csapat-ranglista'!$A:$FP,CI$321,FALSE)/4),0)</f>
        <v>0</v>
      </c>
      <c r="CJ191" s="224">
        <f>versenyek!$IQ$11*IFERROR(VLOOKUP(VLOOKUP($A191,versenyek!IP:IR,3,FALSE),szabalyok!$A$16:$B$23,2,FALSE)/4,0)</f>
        <v>0</v>
      </c>
      <c r="CK191" s="224">
        <f>versenyek!$IT$11*IFERROR(VLOOKUP(VLOOKUP($A191,versenyek!IS:IU,3,FALSE),szabalyok!$A$16:$B$23,2,FALSE)/4,0)</f>
        <v>0</v>
      </c>
      <c r="CL191" s="223">
        <f>IFERROR(IF(RIGHT(VLOOKUP($A191,csapatok!$A:$NN,CL$320,FALSE),5)="Csere",VLOOKUP(LEFT(VLOOKUP($A191,csapatok!$A:$NN,CL$320,FALSE),LEN(VLOOKUP($A191,csapatok!$A:$NN,CL$320,FALSE))-6),'csapat-ranglista'!$A:$FP,CL$321,FALSE)/8,VLOOKUP(VLOOKUP($A191,csapatok!$A:$NN,CL$320,FALSE),'csapat-ranglista'!$A:$FP,CL$321,FALSE)/4),0)</f>
        <v>0</v>
      </c>
      <c r="CM191" s="223">
        <f>IFERROR(IF(RIGHT(VLOOKUP($A191,csapatok!$A:$NN,CM$320,FALSE),5)="Csere",VLOOKUP(LEFT(VLOOKUP($A191,csapatok!$A:$NN,CM$320,FALSE),LEN(VLOOKUP($A191,csapatok!$A:$NN,CM$320,FALSE))-6),'csapat-ranglista'!$A:$FP,CM$321,FALSE)/8,VLOOKUP(VLOOKUP($A191,csapatok!$A:$NN,CM$320,FALSE),'csapat-ranglista'!$A:$FP,CM$321,FALSE)/4),0)</f>
        <v>0</v>
      </c>
      <c r="CN191" s="223">
        <f>IFERROR(IF(RIGHT(VLOOKUP($A191,csapatok!$A:$NN,CN$320,FALSE),5)="Csere",VLOOKUP(LEFT(VLOOKUP($A191,csapatok!$A:$NN,CN$320,FALSE),LEN(VLOOKUP($A191,csapatok!$A:$NN,CN$320,FALSE))-6),'csapat-ranglista'!$A:$FP,CN$321,FALSE)/8,VLOOKUP(VLOOKUP($A191,csapatok!$A:$NN,CN$320,FALSE),'csapat-ranglista'!$A:$FP,CN$321,FALSE)/4),0)</f>
        <v>0</v>
      </c>
      <c r="CO191" s="223">
        <f>IFERROR(IF(RIGHT(VLOOKUP($A191,csapatok!$A:$NN,CO$320,FALSE),5)="Csere",VLOOKUP(LEFT(VLOOKUP($A191,csapatok!$A:$NN,CO$320,FALSE),LEN(VLOOKUP($A191,csapatok!$A:$NN,CO$320,FALSE))-6),'csapat-ranglista'!$A:$FP,CO$321,FALSE)/8,VLOOKUP(VLOOKUP($A191,csapatok!$A:$NN,CO$320,FALSE),'csapat-ranglista'!$A:$FP,CO$321,FALSE)/4),0)</f>
        <v>0</v>
      </c>
      <c r="CP191" s="223">
        <f>IFERROR(IF(RIGHT(VLOOKUP($A191,csapatok!$A:$NN,CP$320,FALSE),5)="Csere",VLOOKUP(LEFT(VLOOKUP($A191,csapatok!$A:$NN,CP$320,FALSE),LEN(VLOOKUP($A191,csapatok!$A:$NN,CP$320,FALSE))-6),'csapat-ranglista'!$A:$FP,CP$321,FALSE)/8,VLOOKUP(VLOOKUP($A191,csapatok!$A:$NN,CP$320,FALSE),'csapat-ranglista'!$A:$FP,CP$321,FALSE)/4),0)</f>
        <v>0</v>
      </c>
      <c r="CQ191" s="223">
        <f>IFERROR(IF(RIGHT(VLOOKUP($A191,csapatok!$A:$NN,CQ$320,FALSE),5)="Csere",VLOOKUP(LEFT(VLOOKUP($A191,csapatok!$A:$NN,CQ$320,FALSE),LEN(VLOOKUP($A191,csapatok!$A:$NN,CQ$320,FALSE))-6),'csapat-ranglista'!$A:$FP,CQ$321,FALSE)/8,VLOOKUP(VLOOKUP($A191,csapatok!$A:$NN,CQ$320,FALSE),'csapat-ranglista'!$A:$FP,CQ$321,FALSE)/4),0)</f>
        <v>0</v>
      </c>
      <c r="CR191" s="223">
        <f>IFERROR(IF(RIGHT(VLOOKUP($A191,csapatok!$A:$NN,CR$320,FALSE),5)="Csere",VLOOKUP(LEFT(VLOOKUP($A191,csapatok!$A:$NN,CR$320,FALSE),LEN(VLOOKUP($A191,csapatok!$A:$NN,CR$320,FALSE))-6),'csapat-ranglista'!$A:$FP,CR$321,FALSE)/8,VLOOKUP(VLOOKUP($A191,csapatok!$A:$NN,CR$320,FALSE),'csapat-ranglista'!$A:$FP,CR$321,FALSE)/4),0)</f>
        <v>0</v>
      </c>
      <c r="CS191" s="223">
        <f>IFERROR(IF(RIGHT(VLOOKUP($A191,csapatok!$A:$NN,CS$320,FALSE),5)="Csere",VLOOKUP(LEFT(VLOOKUP($A191,csapatok!$A:$NN,CS$320,FALSE),LEN(VLOOKUP($A191,csapatok!$A:$NN,CS$320,FALSE))-6),'csapat-ranglista'!$A:$FP,CS$321,FALSE)/8,VLOOKUP(VLOOKUP($A191,csapatok!$A:$NN,CS$320,FALSE),'csapat-ranglista'!$A:$FP,CS$321,FALSE)/4),0)</f>
        <v>0</v>
      </c>
      <c r="CT191" s="223">
        <f>IFERROR(IF(RIGHT(VLOOKUP($A191,csapatok!$A:$NN,CT$320,FALSE),5)="Csere",VLOOKUP(LEFT(VLOOKUP($A191,csapatok!$A:$NN,CT$320,FALSE),LEN(VLOOKUP($A191,csapatok!$A:$NN,CT$320,FALSE))-6),'csapat-ranglista'!$A:$FP,CT$321,FALSE)/8,VLOOKUP(VLOOKUP($A191,csapatok!$A:$NN,CT$320,FALSE),'csapat-ranglista'!$A:$FP,CT$321,FALSE)/4),0)</f>
        <v>0</v>
      </c>
      <c r="CU191" s="223">
        <f>IFERROR(IF(RIGHT(VLOOKUP($A191,csapatok!$A:$NN,CU$320,FALSE),5)="Csere",VLOOKUP(LEFT(VLOOKUP($A191,csapatok!$A:$NN,CU$320,FALSE),LEN(VLOOKUP($A191,csapatok!$A:$NN,CU$320,FALSE))-6),'csapat-ranglista'!$A:$FP,CU$321,FALSE)/8,VLOOKUP(VLOOKUP($A191,csapatok!$A:$NN,CU$320,FALSE),'csapat-ranglista'!$A:$FP,CU$321,FALSE)/4),0)</f>
        <v>0</v>
      </c>
      <c r="CV191" s="223">
        <f>IFERROR(IF(RIGHT(VLOOKUP($A191,csapatok!$A:$NN,CV$320,FALSE),5)="Csere",VLOOKUP(LEFT(VLOOKUP($A191,csapatok!$A:$NN,CV$320,FALSE),LEN(VLOOKUP($A191,csapatok!$A:$NN,CV$320,FALSE))-6),'csapat-ranglista'!$A:$FP,CV$321,FALSE)/8,VLOOKUP(VLOOKUP($A191,csapatok!$A:$NN,CV$320,FALSE),'csapat-ranglista'!$A:$FP,CV$321,FALSE)/4),0)</f>
        <v>0</v>
      </c>
      <c r="CW191" s="223">
        <f>IFERROR(IF(RIGHT(VLOOKUP($A191,csapatok!$A:$NN,CW$320,FALSE),5)="Csere",VLOOKUP(LEFT(VLOOKUP($A191,csapatok!$A:$NN,CW$320,FALSE),LEN(VLOOKUP($A191,csapatok!$A:$NN,CW$320,FALSE))-6),'csapat-ranglista'!$A:$FP,CW$321,FALSE)/8,VLOOKUP(VLOOKUP($A191,csapatok!$A:$NN,CW$320,FALSE),'csapat-ranglista'!$A:$FP,CW$321,FALSE)/4),0)</f>
        <v>0</v>
      </c>
      <c r="CX191" s="223">
        <f>IFERROR(IF(RIGHT(VLOOKUP($A191,csapatok!$A:$NN,CX$320,FALSE),5)="Csere",VLOOKUP(LEFT(VLOOKUP($A191,csapatok!$A:$NN,CX$320,FALSE),LEN(VLOOKUP($A191,csapatok!$A:$NN,CX$320,FALSE))-6),'csapat-ranglista'!$A:$FP,CX$321,FALSE)/8,VLOOKUP(VLOOKUP($A191,csapatok!$A:$NN,CX$320,FALSE),'csapat-ranglista'!$A:$FP,CX$321,FALSE)/4),0)</f>
        <v>0</v>
      </c>
      <c r="CY191" s="223">
        <f>IFERROR(IF(RIGHT(VLOOKUP($A191,csapatok!$A:$NN,CY$320,FALSE),5)="Csere",VLOOKUP(LEFT(VLOOKUP($A191,csapatok!$A:$NN,CY$320,FALSE),LEN(VLOOKUP($A191,csapatok!$A:$NN,CY$320,FALSE))-6),'csapat-ranglista'!$A:$FP,CY$321,FALSE)/8,VLOOKUP(VLOOKUP($A191,csapatok!$A:$NN,CY$320,FALSE),'csapat-ranglista'!$A:$FP,CY$321,FALSE)/4),0)</f>
        <v>0</v>
      </c>
      <c r="CZ191" s="223">
        <f>IFERROR(IF(RIGHT(VLOOKUP($A191,csapatok!$A:$NN,CZ$320,FALSE),5)="Csere",VLOOKUP(LEFT(VLOOKUP($A191,csapatok!$A:$NN,CZ$320,FALSE),LEN(VLOOKUP($A191,csapatok!$A:$NN,CZ$320,FALSE))-6),'csapat-ranglista'!$A:$FP,CZ$321,FALSE)/8,VLOOKUP(VLOOKUP($A191,csapatok!$A:$NN,CZ$320,FALSE),'csapat-ranglista'!$A:$FP,CZ$321,FALSE)/4),0)</f>
        <v>0</v>
      </c>
      <c r="DA191" s="223">
        <f>IFERROR(IF(RIGHT(VLOOKUP($A191,csapatok!$A:$NN,DA$320,FALSE),5)="Csere",VLOOKUP(LEFT(VLOOKUP($A191,csapatok!$A:$NN,DA$320,FALSE),LEN(VLOOKUP($A191,csapatok!$A:$NN,DA$320,FALSE))-6),'csapat-ranglista'!$A:$FP,DA$321,FALSE)/8,VLOOKUP(VLOOKUP($A191,csapatok!$A:$NN,DA$320,FALSE),'csapat-ranglista'!$A:$FP,DA$321,FALSE)/4),0)</f>
        <v>0</v>
      </c>
      <c r="DB191" s="223">
        <f>IFERROR(IF(RIGHT(VLOOKUP($A191,csapatok!$A:$NN,DB$320,FALSE),5)="Csere",VLOOKUP(LEFT(VLOOKUP($A191,csapatok!$A:$NN,DB$320,FALSE),LEN(VLOOKUP($A191,csapatok!$A:$NN,DB$320,FALSE))-6),'csapat-ranglista'!$A:$FP,DB$321,FALSE)/8,VLOOKUP(VLOOKUP($A191,csapatok!$A:$NN,DB$320,FALSE),'csapat-ranglista'!$A:$FP,DB$321,FALSE)/4),0)</f>
        <v>0</v>
      </c>
      <c r="DC191" s="223">
        <f>IFERROR(IF(RIGHT(VLOOKUP($A191,csapatok!$A:$NN,DC$320,FALSE),5)="Csere",VLOOKUP(LEFT(VLOOKUP($A191,csapatok!$A:$NN,DC$320,FALSE),LEN(VLOOKUP($A191,csapatok!$A:$NN,DC$320,FALSE))-6),'csapat-ranglista'!$A:$FP,DC$321,FALSE)/8,VLOOKUP(VLOOKUP($A191,csapatok!$A:$NN,DC$320,FALSE),'csapat-ranglista'!$A:$FP,DC$321,FALSE)/4),0)</f>
        <v>0</v>
      </c>
      <c r="DD191" s="223">
        <f>IFERROR(IF(RIGHT(VLOOKUP($A191,csapatok!$A:$NN,DD$320,FALSE),5)="Csere",VLOOKUP(LEFT(VLOOKUP($A191,csapatok!$A:$NN,DD$320,FALSE),LEN(VLOOKUP($A191,csapatok!$A:$NN,DD$320,FALSE))-6),'csapat-ranglista'!$A:$FP,DD$321,FALSE)/8,VLOOKUP(VLOOKUP($A191,csapatok!$A:$NN,DD$320,FALSE),'csapat-ranglista'!$A:$FP,DD$321,FALSE)/4),0)</f>
        <v>0</v>
      </c>
      <c r="DE191" s="223">
        <f>IFERROR(IF(RIGHT(VLOOKUP($A191,csapatok!$A:$NN,DE$320,FALSE),5)="Csere",VLOOKUP(LEFT(VLOOKUP($A191,csapatok!$A:$NN,DE$320,FALSE),LEN(VLOOKUP($A191,csapatok!$A:$NN,DE$320,FALSE))-6),'csapat-ranglista'!$A:$FP,DE$321,FALSE)/8,VLOOKUP(VLOOKUP($A191,csapatok!$A:$NN,DE$320,FALSE),'csapat-ranglista'!$A:$FP,DE$321,FALSE)/4),0)</f>
        <v>0</v>
      </c>
      <c r="DF191" s="223">
        <f>IFERROR(IF(RIGHT(VLOOKUP($A191,csapatok!$A:$NN,DF$320,FALSE),5)="Csere",VLOOKUP(LEFT(VLOOKUP($A191,csapatok!$A:$NN,DF$320,FALSE),LEN(VLOOKUP($A191,csapatok!$A:$NN,DF$320,FALSE))-6),'csapat-ranglista'!$A:$FP,DF$321,FALSE)/8,VLOOKUP(VLOOKUP($A191,csapatok!$A:$NN,DF$320,FALSE),'csapat-ranglista'!$A:$FP,DF$321,FALSE)/4),0)</f>
        <v>0</v>
      </c>
      <c r="DG191" s="223">
        <f>IFERROR(IF(RIGHT(VLOOKUP($A191,csapatok!$A:$NN,DG$320,FALSE),5)="Csere",VLOOKUP(LEFT(VLOOKUP($A191,csapatok!$A:$NN,DG$320,FALSE),LEN(VLOOKUP($A191,csapatok!$A:$NN,DG$320,FALSE))-6),'csapat-ranglista'!$A:$FP,DG$321,FALSE)/8,VLOOKUP(VLOOKUP($A191,csapatok!$A:$NN,DG$320,FALSE),'csapat-ranglista'!$A:$FP,DG$321,FALSE)/4),0)</f>
        <v>0</v>
      </c>
      <c r="DH191" s="223">
        <f>IFERROR(IF(RIGHT(VLOOKUP($A191,csapatok!$A:$NN,DH$320,FALSE),5)="Csere",VLOOKUP(LEFT(VLOOKUP($A191,csapatok!$A:$NN,DH$320,FALSE),LEN(VLOOKUP($A191,csapatok!$A:$NN,DH$320,FALSE))-6),'csapat-ranglista'!$A:$FP,DH$321,FALSE)/8,VLOOKUP(VLOOKUP($A191,csapatok!$A:$NN,DH$320,FALSE),'csapat-ranglista'!$A:$FP,DH$321,FALSE)/4),0)</f>
        <v>0</v>
      </c>
      <c r="DI191" s="223">
        <f>IFERROR(IF(RIGHT(VLOOKUP($A191,csapatok!$A:$NN,DI$320,FALSE),5)="Csere",VLOOKUP(LEFT(VLOOKUP($A191,csapatok!$A:$NN,DI$320,FALSE),LEN(VLOOKUP($A191,csapatok!$A:$NN,DI$320,FALSE))-6),'csapat-ranglista'!$A:$FP,DI$321,FALSE)/8,VLOOKUP(VLOOKUP($A191,csapatok!$A:$NN,DI$320,FALSE),'csapat-ranglista'!$A:$FP,DI$321,FALSE)/4),0)</f>
        <v>0</v>
      </c>
      <c r="DJ191" s="223">
        <f>IFERROR(IF(RIGHT(VLOOKUP($A191,csapatok!$A:$NN,DJ$320,FALSE),5)="Csere",VLOOKUP(LEFT(VLOOKUP($A191,csapatok!$A:$NN,DJ$320,FALSE),LEN(VLOOKUP($A191,csapatok!$A:$NN,DJ$320,FALSE))-6),'csapat-ranglista'!$A:$FP,DJ$321,FALSE)/8,VLOOKUP(VLOOKUP($A191,csapatok!$A:$NN,DJ$320,FALSE),'csapat-ranglista'!$A:$FP,DJ$321,FALSE)/4),0)</f>
        <v>0</v>
      </c>
      <c r="DK191" s="223">
        <f>IFERROR(IF(RIGHT(VLOOKUP($A191,csapatok!$A:$NN,DK$320,FALSE),5)="Csere",VLOOKUP(LEFT(VLOOKUP($A191,csapatok!$A:$NN,DK$320,FALSE),LEN(VLOOKUP($A191,csapatok!$A:$NN,DK$320,FALSE))-6),'csapat-ranglista'!$A:$FP,DK$321,FALSE)/8,VLOOKUP(VLOOKUP($A191,csapatok!$A:$NN,DK$320,FALSE),'csapat-ranglista'!$A:$FP,DK$321,FALSE)/4),0)</f>
        <v>0</v>
      </c>
      <c r="DL191" s="223">
        <f>IFERROR(IF(RIGHT(VLOOKUP($A191,csapatok!$A:$NN,DL$320,FALSE),5)="Csere",VLOOKUP(LEFT(VLOOKUP($A191,csapatok!$A:$NN,DL$320,FALSE),LEN(VLOOKUP($A191,csapatok!$A:$NN,DL$320,FALSE))-6),'csapat-ranglista'!$A:$FP,DL$321,FALSE)/8,VLOOKUP(VLOOKUP($A191,csapatok!$A:$NN,DL$320,FALSE),'csapat-ranglista'!$A:$FP,DL$321,FALSE)/4),0)</f>
        <v>0</v>
      </c>
      <c r="DM191" s="223">
        <f>IFERROR(IF(RIGHT(VLOOKUP($A191,csapatok!$A:$NN,DM$320,FALSE),5)="Csere",VLOOKUP(LEFT(VLOOKUP($A191,csapatok!$A:$NN,DM$320,FALSE),LEN(VLOOKUP($A191,csapatok!$A:$NN,DM$320,FALSE))-6),'csapat-ranglista'!$A:$FP,DM$321,FALSE)/8,VLOOKUP(VLOOKUP($A191,csapatok!$A:$NN,DM$320,FALSE),'csapat-ranglista'!$A:$FP,DM$321,FALSE)/4),0)</f>
        <v>0</v>
      </c>
      <c r="DN191" s="223">
        <f>IFERROR(IF(RIGHT(VLOOKUP($A191,csapatok!$A:$NN,DN$320,FALSE),5)="Csere",VLOOKUP(LEFT(VLOOKUP($A191,csapatok!$A:$NN,DN$320,FALSE),LEN(VLOOKUP($A191,csapatok!$A:$NN,DN$320,FALSE))-6),'csapat-ranglista'!$A:$FP,DN$321,FALSE)/8,VLOOKUP(VLOOKUP($A191,csapatok!$A:$NN,DN$320,FALSE),'csapat-ranglista'!$A:$FP,DN$321,FALSE)/4),0)</f>
        <v>0</v>
      </c>
      <c r="DO191" s="224">
        <f>versenyek!$MF$11*IFERROR(VLOOKUP(VLOOKUP($A191,versenyek!ME:MG,3,FALSE),szabalyok!$A$16:$B$23,2,FALSE)/4,0)</f>
        <v>0</v>
      </c>
      <c r="DP191" s="224">
        <f>versenyek!$MI$11*IFERROR(VLOOKUP(VLOOKUP($A191,versenyek!MH:MJ,3,FALSE),szabalyok!$A$16:$B$23,2,FALSE)/4,0)</f>
        <v>0</v>
      </c>
      <c r="DQ191" s="223">
        <f>IFERROR(IF(RIGHT(VLOOKUP($A191,csapatok!$A:$NN,DQ$320,FALSE),5)="Csere",VLOOKUP(LEFT(VLOOKUP($A191,csapatok!$A:$NN,DQ$320,FALSE),LEN(VLOOKUP($A191,csapatok!$A:$NN,DQ$320,FALSE))-6),'csapat-ranglista'!$A:$FP,DQ$321,FALSE)/8,VLOOKUP(VLOOKUP($A191,csapatok!$A:$NN,DQ$320,FALSE),'csapat-ranglista'!$A:$FP,DQ$321,FALSE)/4),0)</f>
        <v>0</v>
      </c>
      <c r="DR191" s="223">
        <f>IFERROR(IF(RIGHT(VLOOKUP($A191,csapatok!$A:$NN,DR$320,FALSE),5)="Csere",VLOOKUP(LEFT(VLOOKUP($A191,csapatok!$A:$NN,DR$320,FALSE),LEN(VLOOKUP($A191,csapatok!$A:$NN,DR$320,FALSE))-6),'csapat-ranglista'!$A:$FP,DR$321,FALSE)/8,VLOOKUP(VLOOKUP($A191,csapatok!$A:$NN,DR$320,FALSE),'csapat-ranglista'!$A:$FP,DR$321,FALSE)/4),0)</f>
        <v>0</v>
      </c>
      <c r="DS191" s="223">
        <f>IFERROR(IF(RIGHT(VLOOKUP($A191,csapatok!$A:$NN,DS$320,FALSE),5)="Csere",VLOOKUP(LEFT(VLOOKUP($A191,csapatok!$A:$NN,DS$320,FALSE),LEN(VLOOKUP($A191,csapatok!$A:$NN,DS$320,FALSE))-6),'csapat-ranglista'!$A:$FP,DS$321,FALSE)/8,VLOOKUP(VLOOKUP($A191,csapatok!$A:$NN,DS$320,FALSE),'csapat-ranglista'!$A:$FP,DS$321,FALSE)/4),0)</f>
        <v>0</v>
      </c>
      <c r="DT191" s="223">
        <f>IFERROR(IF(RIGHT(VLOOKUP($A191,csapatok!$A:$NN,DT$320,FALSE),5)="Csere",VLOOKUP(LEFT(VLOOKUP($A191,csapatok!$A:$NN,DT$320,FALSE),LEN(VLOOKUP($A191,csapatok!$A:$NN,DT$320,FALSE))-6),'csapat-ranglista'!$A:$FP,DT$321,FALSE)/8,VLOOKUP(VLOOKUP($A191,csapatok!$A:$NN,DT$320,FALSE),'csapat-ranglista'!$A:$FP,DT$321,FALSE)/4),0)</f>
        <v>0</v>
      </c>
      <c r="DU191" s="223">
        <f>IFERROR(IF(RIGHT(VLOOKUP($A191,csapatok!$A:$NN,DU$320,FALSE),5)="Csere",VLOOKUP(LEFT(VLOOKUP($A191,csapatok!$A:$NN,DU$320,FALSE),LEN(VLOOKUP($A191,csapatok!$A:$NN,DU$320,FALSE))-6),'csapat-ranglista'!$A:$FP,DU$321,FALSE)/8,VLOOKUP(VLOOKUP($A191,csapatok!$A:$NN,DU$320,FALSE),'csapat-ranglista'!$A:$FP,DU$321,FALSE)/4),0)</f>
        <v>0</v>
      </c>
      <c r="DV191" s="223">
        <f>IFERROR(IF(RIGHT(VLOOKUP($A191,csapatok!$A:$NN,DV$320,FALSE),5)="Csere",VLOOKUP(LEFT(VLOOKUP($A191,csapatok!$A:$NN,DV$320,FALSE),LEN(VLOOKUP($A191,csapatok!$A:$NN,DV$320,FALSE))-6),'csapat-ranglista'!$A:$FP,DV$321,FALSE)/8,VLOOKUP(VLOOKUP($A191,csapatok!$A:$NN,DV$320,FALSE),'csapat-ranglista'!$A:$FP,DV$321,FALSE)/4),0)</f>
        <v>0</v>
      </c>
      <c r="DW191" s="223">
        <f>IFERROR(IF(RIGHT(VLOOKUP($A191,csapatok!$A:$NN,DW$320,FALSE),5)="Csere",VLOOKUP(LEFT(VLOOKUP($A191,csapatok!$A:$NN,DW$320,FALSE),LEN(VLOOKUP($A191,csapatok!$A:$NN,DW$320,FALSE))-6),'csapat-ranglista'!$A:$FP,DW$321,FALSE)/8,VLOOKUP(VLOOKUP($A191,csapatok!$A:$NN,DW$320,FALSE),'csapat-ranglista'!$A:$FP,DW$321,FALSE)/4),0)</f>
        <v>0</v>
      </c>
      <c r="DX191" s="223">
        <f>IFERROR(IF(RIGHT(VLOOKUP($A191,csapatok!$A:$NN,DX$320,FALSE),5)="Csere",VLOOKUP(LEFT(VLOOKUP($A191,csapatok!$A:$NN,DX$320,FALSE),LEN(VLOOKUP($A191,csapatok!$A:$NN,DX$320,FALSE))-6),'csapat-ranglista'!$A:$FP,DX$321,FALSE)/8,VLOOKUP(VLOOKUP($A191,csapatok!$A:$NN,DX$320,FALSE),'csapat-ranglista'!$A:$FP,DX$321,FALSE)/4),0)</f>
        <v>0</v>
      </c>
      <c r="DY191" s="223">
        <f>IFERROR(IF(RIGHT(VLOOKUP($A191,csapatok!$A:$NN,DY$320,FALSE),5)="Csere",VLOOKUP(LEFT(VLOOKUP($A191,csapatok!$A:$NN,DY$320,FALSE),LEN(VLOOKUP($A191,csapatok!$A:$NN,DY$320,FALSE))-6),'csapat-ranglista'!$A:$FP,DY$321,FALSE)/8,VLOOKUP(VLOOKUP($A191,csapatok!$A:$NN,DY$320,FALSE),'csapat-ranglista'!$A:$FP,DY$321,FALSE)/4),0)</f>
        <v>0</v>
      </c>
      <c r="DZ191" s="223">
        <f>IFERROR(IF(RIGHT(VLOOKUP($A191,csapatok!$A:$NN,DZ$320,FALSE),5)="Csere",VLOOKUP(LEFT(VLOOKUP($A191,csapatok!$A:$NN,DZ$320,FALSE),LEN(VLOOKUP($A191,csapatok!$A:$NN,DZ$320,FALSE))-6),'csapat-ranglista'!$A:$FP,DZ$321,FALSE)/8,VLOOKUP(VLOOKUP($A191,csapatok!$A:$NN,DZ$320,FALSE),'csapat-ranglista'!$A:$FP,DZ$321,FALSE)/4),0)</f>
        <v>0</v>
      </c>
      <c r="EA191" s="223">
        <f>IFERROR(IF(RIGHT(VLOOKUP($A191,csapatok!$A:$NN,EA$320,FALSE),5)="Csere",VLOOKUP(LEFT(VLOOKUP($A191,csapatok!$A:$NN,EA$320,FALSE),LEN(VLOOKUP($A191,csapatok!$A:$NN,EA$320,FALSE))-6),'csapat-ranglista'!$A:$FP,EA$321,FALSE)/8,VLOOKUP(VLOOKUP($A191,csapatok!$A:$NN,EA$320,FALSE),'csapat-ranglista'!$A:$FP,EA$321,FALSE)/4),0)</f>
        <v>0</v>
      </c>
      <c r="EB191" s="223">
        <f>IFERROR(IF(RIGHT(VLOOKUP($A191,csapatok!$A:$NN,EB$320,FALSE),5)="Csere",VLOOKUP(LEFT(VLOOKUP($A191,csapatok!$A:$NN,EB$320,FALSE),LEN(VLOOKUP($A191,csapatok!$A:$NN,EB$320,FALSE))-6),'csapat-ranglista'!$A:$FP,EB$321,FALSE)/8,VLOOKUP(VLOOKUP($A191,csapatok!$A:$NN,EB$320,FALSE),'csapat-ranglista'!$A:$FP,EB$321,FALSE)/4),0)</f>
        <v>0</v>
      </c>
      <c r="EC191" s="223">
        <f>IFERROR(IF(RIGHT(VLOOKUP($A191,csapatok!$A:$NN,EC$320,FALSE),5)="Csere",VLOOKUP(LEFT(VLOOKUP($A191,csapatok!$A:$NN,EC$320,FALSE),LEN(VLOOKUP($A191,csapatok!$A:$NN,EC$320,FALSE))-6),'csapat-ranglista'!$A:$FP,EC$321,FALSE)/8,VLOOKUP(VLOOKUP($A191,csapatok!$A:$NN,EC$320,FALSE),'csapat-ranglista'!$A:$FP,EC$321,FALSE)/4),0)</f>
        <v>0</v>
      </c>
      <c r="ED191" s="223">
        <f>IFERROR(IF(RIGHT(VLOOKUP($A191,csapatok!$A:$NN,ED$320,FALSE),5)="Csere",VLOOKUP(LEFT(VLOOKUP($A191,csapatok!$A:$NN,ED$320,FALSE),LEN(VLOOKUP($A191,csapatok!$A:$NN,ED$320,FALSE))-6),'csapat-ranglista'!$A:$FP,ED$321,FALSE)/8,VLOOKUP(VLOOKUP($A191,csapatok!$A:$NN,ED$320,FALSE),'csapat-ranglista'!$A:$FP,ED$321,FALSE)/4),0)</f>
        <v>0</v>
      </c>
      <c r="EE191" s="223">
        <f>IFERROR(IF(RIGHT(VLOOKUP($A191,csapatok!$A:$NN,EE$320,FALSE),5)="Csere",VLOOKUP(LEFT(VLOOKUP($A191,csapatok!$A:$NN,EE$320,FALSE),LEN(VLOOKUP($A191,csapatok!$A:$NN,EE$320,FALSE))-6),'csapat-ranglista'!$A:$FP,EE$321,FALSE)/8,VLOOKUP(VLOOKUP($A191,csapatok!$A:$NN,EE$320,FALSE),'csapat-ranglista'!$A:$FP,EE$321,FALSE)/4),0)</f>
        <v>0</v>
      </c>
      <c r="EF191" s="223">
        <f>IFERROR(IF(RIGHT(VLOOKUP($A191,csapatok!$A:$NN,EF$320,FALSE),5)="Csere",VLOOKUP(LEFT(VLOOKUP($A191,csapatok!$A:$NN,EF$320,FALSE),LEN(VLOOKUP($A191,csapatok!$A:$NN,EF$320,FALSE))-6),'csapat-ranglista'!$A:$FP,EF$321,FALSE)/8,VLOOKUP(VLOOKUP($A191,csapatok!$A:$NN,EF$320,FALSE),'csapat-ranglista'!$A:$FP,EF$321,FALSE)/4),0)</f>
        <v>0</v>
      </c>
      <c r="EG191" s="223">
        <f>IFERROR(IF(RIGHT(VLOOKUP($A191,csapatok!$A:$NN,EG$320,FALSE),5)="Csere",VLOOKUP(LEFT(VLOOKUP($A191,csapatok!$A:$NN,EG$320,FALSE),LEN(VLOOKUP($A191,csapatok!$A:$NN,EG$320,FALSE))-6),'csapat-ranglista'!$A:$FP,EG$321,FALSE)/8,VLOOKUP(VLOOKUP($A191,csapatok!$A:$NN,EG$320,FALSE),'csapat-ranglista'!$A:$FP,EG$321,FALSE)/4),0)</f>
        <v>0</v>
      </c>
      <c r="EH191" s="223">
        <f>IFERROR(IF(RIGHT(VLOOKUP($A191,csapatok!$A:$NN,EH$320,FALSE),5)="Csere",VLOOKUP(LEFT(VLOOKUP($A191,csapatok!$A:$NN,EH$320,FALSE),LEN(VLOOKUP($A191,csapatok!$A:$NN,EH$320,FALSE))-6),'csapat-ranglista'!$A:$FP,EH$321,FALSE)/8,VLOOKUP(VLOOKUP($A191,csapatok!$A:$NN,EH$320,FALSE),'csapat-ranglista'!$A:$FP,EH$321,FALSE)/4),0)</f>
        <v>0</v>
      </c>
      <c r="EI191" s="223">
        <f>IFERROR(IF(RIGHT(VLOOKUP($A191,csapatok!$A:$NN,EI$320,FALSE),5)="Csere",VLOOKUP(LEFT(VLOOKUP($A191,csapatok!$A:$NN,EI$320,FALSE),LEN(VLOOKUP($A191,csapatok!$A:$NN,EI$320,FALSE))-6),'csapat-ranglista'!$A:$FP,EI$321,FALSE)/8,VLOOKUP(VLOOKUP($A191,csapatok!$A:$NN,EI$320,FALSE),'csapat-ranglista'!$A:$FP,EI$321,FALSE)/4),0)</f>
        <v>0</v>
      </c>
      <c r="EJ191" s="223">
        <f>IFERROR(IF(RIGHT(VLOOKUP($A191,csapatok!$A:$NN,EJ$320,FALSE),5)="Csere",VLOOKUP(LEFT(VLOOKUP($A191,csapatok!$A:$NN,EJ$320,FALSE),LEN(VLOOKUP($A191,csapatok!$A:$NN,EJ$320,FALSE))-6),'csapat-ranglista'!$A:$FP,EJ$321,FALSE)/8,VLOOKUP(VLOOKUP($A191,csapatok!$A:$NN,EJ$320,FALSE),'csapat-ranglista'!$A:$FP,EJ$321,FALSE)/4),0)</f>
        <v>0</v>
      </c>
      <c r="EK191" s="223">
        <f>IFERROR(IF(RIGHT(VLOOKUP($A191,csapatok!$A:$NN,EK$320,FALSE),5)="Csere",VLOOKUP(LEFT(VLOOKUP($A191,csapatok!$A:$NN,EK$320,FALSE),LEN(VLOOKUP($A191,csapatok!$A:$NN,EK$320,FALSE))-6),'csapat-ranglista'!$A:$FP,EK$321,FALSE)/8,VLOOKUP(VLOOKUP($A191,csapatok!$A:$NN,EK$320,FALSE),'csapat-ranglista'!$A:$FP,EK$321,FALSE)/4),0)</f>
        <v>0</v>
      </c>
      <c r="EL191" s="223">
        <f>IFERROR(IF(RIGHT(VLOOKUP($A191,csapatok!$A:$NN,EL$320,FALSE),5)="Csere",VLOOKUP(LEFT(VLOOKUP($A191,csapatok!$A:$NN,EL$320,FALSE),LEN(VLOOKUP($A191,csapatok!$A:$NN,EL$320,FALSE))-6),'csapat-ranglista'!$A:$FP,EL$321,FALSE)/8,VLOOKUP(VLOOKUP($A191,csapatok!$A:$NN,EL$320,FALSE),'csapat-ranglista'!$A:$FP,EL$321,FALSE)/4),0)</f>
        <v>0</v>
      </c>
      <c r="EM191" s="223">
        <f>IFERROR(IF(RIGHT(VLOOKUP($A191,csapatok!$A:$NN,EM$320,FALSE),5)="Csere",VLOOKUP(LEFT(VLOOKUP($A191,csapatok!$A:$NN,EM$320,FALSE),LEN(VLOOKUP($A191,csapatok!$A:$NN,EM$320,FALSE))-6),'csapat-ranglista'!$A:$FP,EM$321,FALSE)/8,VLOOKUP(VLOOKUP($A191,csapatok!$A:$NN,EM$320,FALSE),'csapat-ranglista'!$A:$FP,EM$321,FALSE)/4),0)</f>
        <v>0</v>
      </c>
      <c r="EN191" s="223">
        <f>IFERROR(IF(RIGHT(VLOOKUP($A191,csapatok!$A:$NN,EN$320,FALSE),5)="Csere",VLOOKUP(LEFT(VLOOKUP($A191,csapatok!$A:$NN,EN$320,FALSE),LEN(VLOOKUP($A191,csapatok!$A:$NN,EN$320,FALSE))-6),'csapat-ranglista'!$A:$FP,EN$321,FALSE)/8,VLOOKUP(VLOOKUP($A191,csapatok!$A:$NN,EN$320,FALSE),'csapat-ranglista'!$A:$FP,EN$321,FALSE)/4),0)</f>
        <v>0</v>
      </c>
      <c r="EO191" s="223">
        <f>IFERROR(IF(RIGHT(VLOOKUP($A191,csapatok!$A:$NN,EO$320,FALSE),5)="Csere",VLOOKUP(LEFT(VLOOKUP($A191,csapatok!$A:$NN,EO$320,FALSE),LEN(VLOOKUP($A191,csapatok!$A:$NN,EO$320,FALSE))-6),'csapat-ranglista'!$A:$FP,EO$321,FALSE)/8,VLOOKUP(VLOOKUP($A191,csapatok!$A:$NN,EO$320,FALSE),'csapat-ranglista'!$A:$FP,EO$321,FALSE)/4),0)</f>
        <v>0</v>
      </c>
      <c r="EP191" s="223">
        <f>IFERROR(IF(RIGHT(VLOOKUP($A191,csapatok!$A:$NN,EP$320,FALSE),5)="Csere",VLOOKUP(LEFT(VLOOKUP($A191,csapatok!$A:$NN,EP$320,FALSE),LEN(VLOOKUP($A191,csapatok!$A:$NN,EP$320,FALSE))-6),'csapat-ranglista'!$A:$FP,EP$321,FALSE)/8,VLOOKUP(VLOOKUP($A191,csapatok!$A:$NN,EP$320,FALSE),'csapat-ranglista'!$A:$FP,EP$321,FALSE)/4),0)</f>
        <v>0</v>
      </c>
      <c r="EQ191" s="223">
        <f>IFERROR(IF(RIGHT(VLOOKUP($A191,csapatok!$A:$NN,EQ$320,FALSE),5)="Csere",VLOOKUP(LEFT(VLOOKUP($A191,csapatok!$A:$NN,EQ$320,FALSE),LEN(VLOOKUP($A191,csapatok!$A:$NN,EQ$320,FALSE))-6),'csapat-ranglista'!$A:$FP,EQ$321,FALSE)/8,VLOOKUP(VLOOKUP($A191,csapatok!$A:$NN,EQ$320,FALSE),'csapat-ranglista'!$A:$FP,EQ$321,FALSE)/4),0)</f>
        <v>0</v>
      </c>
      <c r="ER191" s="223">
        <f>IFERROR(IF(RIGHT(VLOOKUP($A191,csapatok!$A:$NN,ER$320,FALSE),5)="Csere",VLOOKUP(LEFT(VLOOKUP($A191,csapatok!$A:$NN,ER$320,FALSE),LEN(VLOOKUP($A191,csapatok!$A:$NN,ER$320,FALSE))-6),'csapat-ranglista'!$A:$FP,ER$321,FALSE)/8,VLOOKUP(VLOOKUP($A191,csapatok!$A:$NN,ER$320,FALSE),'csapat-ranglista'!$A:$FP,ER$321,FALSE)/4),0)</f>
        <v>0</v>
      </c>
      <c r="ES191" s="223">
        <f>IFERROR(IF(RIGHT(VLOOKUP($A191,csapatok!$A:$NN,ES$320,FALSE),5)="Csere",VLOOKUP(LEFT(VLOOKUP($A191,csapatok!$A:$NN,ES$320,FALSE),LEN(VLOOKUP($A191,csapatok!$A:$NN,ES$320,FALSE))-6),'csapat-ranglista'!$A:$FP,ES$321,FALSE)/8,VLOOKUP(VLOOKUP($A191,csapatok!$A:$NN,ES$320,FALSE),'csapat-ranglista'!$A:$FP,ES$321,FALSE)/4),0)</f>
        <v>0</v>
      </c>
      <c r="ET191" s="223">
        <f>IFERROR(IF(RIGHT(VLOOKUP($A191,csapatok!$A:$NN,ET$320,FALSE),5)="Csere",VLOOKUP(LEFT(VLOOKUP($A191,csapatok!$A:$NN,ET$320,FALSE),LEN(VLOOKUP($A191,csapatok!$A:$NN,ET$320,FALSE))-6),'csapat-ranglista'!$A:$FP,ET$321,FALSE)/8,VLOOKUP(VLOOKUP($A191,csapatok!$A:$NN,ET$320,FALSE),'csapat-ranglista'!$A:$FP,ET$321,FALSE)/4),0)</f>
        <v>0</v>
      </c>
      <c r="EU191" s="223">
        <f>IFERROR(IF(RIGHT(VLOOKUP($A191,csapatok!$A:$NN,EU$320,FALSE),5)="Csere",VLOOKUP(LEFT(VLOOKUP($A191,csapatok!$A:$NN,EU$320,FALSE),LEN(VLOOKUP($A191,csapatok!$A:$NN,EU$320,FALSE))-6),'csapat-ranglista'!$A:$FP,EU$321,FALSE)/8,VLOOKUP(VLOOKUP($A191,csapatok!$A:$NN,EU$320,FALSE),'csapat-ranglista'!$A:$FP,EU$321,FALSE)/4),0)</f>
        <v>0</v>
      </c>
      <c r="EV191" s="223">
        <f>IFERROR(IF(RIGHT(VLOOKUP($A191,csapatok!$A:$NN,EV$320,FALSE),5)="Csere",VLOOKUP(LEFT(VLOOKUP($A191,csapatok!$A:$NN,EV$320,FALSE),LEN(VLOOKUP($A191,csapatok!$A:$NN,EV$320,FALSE))-6),'csapat-ranglista'!$A:$FP,EV$321,FALSE)/8,VLOOKUP(VLOOKUP($A191,csapatok!$A:$NN,EV$320,FALSE),'csapat-ranglista'!$A:$FP,EV$321,FALSE)/4),0)</f>
        <v>0</v>
      </c>
      <c r="EW191" s="223">
        <f>IFERROR(IF(RIGHT(VLOOKUP($A191,csapatok!$A:$NN,EW$320,FALSE),5)="Csere",VLOOKUP(LEFT(VLOOKUP($A191,csapatok!$A:$NN,EW$320,FALSE),LEN(VLOOKUP($A191,csapatok!$A:$NN,EW$320,FALSE))-6),'csapat-ranglista'!$A:$FP,EW$321,FALSE)/8,VLOOKUP(VLOOKUP($A191,csapatok!$A:$NN,EW$320,FALSE),'csapat-ranglista'!$A:$FP,EW$321,FALSE)/4),0)</f>
        <v>0</v>
      </c>
      <c r="EX191" s="223">
        <f>IFERROR(IF(RIGHT(VLOOKUP($A191,csapatok!$A:$NN,EX$320,FALSE),5)="Csere",VLOOKUP(LEFT(VLOOKUP($A191,csapatok!$A:$NN,EX$320,FALSE),LEN(VLOOKUP($A191,csapatok!$A:$NN,EX$320,FALSE))-6),'csapat-ranglista'!$A:$FP,EX$321,FALSE)/8,VLOOKUP(VLOOKUP($A191,csapatok!$A:$NN,EX$320,FALSE),'csapat-ranglista'!$A:$FP,EX$321,FALSE)/4),0)</f>
        <v>0</v>
      </c>
      <c r="EY191" s="223">
        <f>IFERROR(IF(RIGHT(VLOOKUP($A191,csapatok!$A:$NN,EY$320,FALSE),5)="Csere",VLOOKUP(LEFT(VLOOKUP($A191,csapatok!$A:$NN,EY$320,FALSE),LEN(VLOOKUP($A191,csapatok!$A:$NN,EY$320,FALSE))-6),'csapat-ranglista'!$A:$FP,EY$321,FALSE)/8,VLOOKUP(VLOOKUP($A191,csapatok!$A:$NN,EY$320,FALSE),'csapat-ranglista'!$A:$FP,EY$321,FALSE)/4),0)</f>
        <v>0</v>
      </c>
      <c r="EZ191" s="223">
        <f>IFERROR(IF(RIGHT(VLOOKUP($A191,csapatok!$A:$NN,EZ$320,FALSE),5)="Csere",VLOOKUP(LEFT(VLOOKUP($A191,csapatok!$A:$NN,EZ$320,FALSE),LEN(VLOOKUP($A191,csapatok!$A:$NN,EZ$320,FALSE))-6),'csapat-ranglista'!$A:$FP,EZ$321,FALSE)/8,VLOOKUP(VLOOKUP($A191,csapatok!$A:$NN,EZ$320,FALSE),'csapat-ranglista'!$A:$FP,EZ$321,FALSE)/4),0)</f>
        <v>0</v>
      </c>
      <c r="FA191" s="223">
        <f>IFERROR(IF(RIGHT(VLOOKUP($A191,csapatok!$A:$NN,FA$320,FALSE),5)="Csere",VLOOKUP(LEFT(VLOOKUP($A191,csapatok!$A:$NN,FA$320,FALSE),LEN(VLOOKUP($A191,csapatok!$A:$NN,FA$320,FALSE))-6),'csapat-ranglista'!$A:$FP,FA$321,FALSE)/8,VLOOKUP(VLOOKUP($A191,csapatok!$A:$NN,FA$320,FALSE),'csapat-ranglista'!$A:$FP,FA$321,FALSE)/4),0)</f>
        <v>0</v>
      </c>
      <c r="FB191" s="223">
        <f>IFERROR(IF(RIGHT(VLOOKUP($A191,csapatok!$A:$NN,FB$320,FALSE),5)="Csere",VLOOKUP(LEFT(VLOOKUP($A191,csapatok!$A:$NN,FB$320,FALSE),LEN(VLOOKUP($A191,csapatok!$A:$NN,FB$320,FALSE))-6),'csapat-ranglista'!$A:$FP,FB$321,FALSE)/8,VLOOKUP(VLOOKUP($A191,csapatok!$A:$NN,FB$320,FALSE),'csapat-ranglista'!$A:$FP,FB$321,FALSE)/4),0)</f>
        <v>0</v>
      </c>
      <c r="FC191" s="223">
        <f>IFERROR(IF(RIGHT(VLOOKUP($A191,csapatok!$A:$NN,FC$320,FALSE),5)="Csere",VLOOKUP(LEFT(VLOOKUP($A191,csapatok!$A:$NN,FC$320,FALSE),LEN(VLOOKUP($A191,csapatok!$A:$NN,FC$320,FALSE))-6),'csapat-ranglista'!$A:$FP,FC$321,FALSE)/8,VLOOKUP(VLOOKUP($A191,csapatok!$A:$NN,FC$320,FALSE),'csapat-ranglista'!$A:$FP,FC$321,FALSE)/4),0)</f>
        <v>0</v>
      </c>
      <c r="FD191" s="224">
        <f>versenyek!$QY$11*IFERROR(VLOOKUP(VLOOKUP($A191,versenyek!QX:QZ,3,FALSE),szabalyok!$A$16:$B$23,2,FALSE)/4,0)</f>
        <v>0</v>
      </c>
      <c r="FE191" s="224">
        <f>versenyek!$RB$11*IFERROR(VLOOKUP(VLOOKUP($A191,versenyek!RA:RC,3,FALSE),szabalyok!$A$16:$B$23,2,FALSE)/4,0)</f>
        <v>0</v>
      </c>
      <c r="FF191" s="223">
        <f>IFERROR(IF(RIGHT(VLOOKUP($A191,csapatok!$A:$NN,FF$320,FALSE),5)="Csere",VLOOKUP(LEFT(VLOOKUP($A191,csapatok!$A:$NN,FF$320,FALSE),LEN(VLOOKUP($A191,csapatok!$A:$NN,FF$320,FALSE))-6),'csapat-ranglista'!$A:$FP,FF$321,FALSE)/8,VLOOKUP(VLOOKUP($A191,csapatok!$A:$NN,FF$320,FALSE),'csapat-ranglista'!$A:$FP,FF$321,FALSE)/4),0)</f>
        <v>0</v>
      </c>
      <c r="FG191" s="223">
        <f>IFERROR(IF(RIGHT(VLOOKUP($A191,csapatok!$A:$NN,FG$320,FALSE),5)="Csere",VLOOKUP(LEFT(VLOOKUP($A191,csapatok!$A:$NN,FG$320,FALSE),LEN(VLOOKUP($A191,csapatok!$A:$NN,FG$320,FALSE))-6),'csapat-ranglista'!$A:$FP,FG$321,FALSE)/8,VLOOKUP(VLOOKUP($A191,csapatok!$A:$NN,FG$320,FALSE),'csapat-ranglista'!$A:$FP,FG$321,FALSE)/4),0)</f>
        <v>0</v>
      </c>
      <c r="FH191" s="223">
        <f>IFERROR(IF(RIGHT(VLOOKUP($A191,csapatok!$A:$NN,FH$320,FALSE),5)="Csere",VLOOKUP(LEFT(VLOOKUP($A191,csapatok!$A:$NN,FH$320,FALSE),LEN(VLOOKUP($A191,csapatok!$A:$NN,FH$320,FALSE))-6),'csapat-ranglista'!$A:$FP,FH$321,FALSE)/8,VLOOKUP(VLOOKUP($A191,csapatok!$A:$NN,FH$320,FALSE),'csapat-ranglista'!$A:$FP,FH$321,FALSE)/4),0)</f>
        <v>0</v>
      </c>
      <c r="FI191" s="223">
        <f>IFERROR(IF(RIGHT(VLOOKUP($A191,csapatok!$A:$NN,FI$320,FALSE),5)="Csere",VLOOKUP(LEFT(VLOOKUP($A191,csapatok!$A:$NN,FI$320,FALSE),LEN(VLOOKUP($A191,csapatok!$A:$NN,FI$320,FALSE))-6),'csapat-ranglista'!$A:$FP,FI$321,FALSE)/8,VLOOKUP(VLOOKUP($A191,csapatok!$A:$NN,FI$320,FALSE),'csapat-ranglista'!$A:$FP,FI$321,FALSE)/4),0)</f>
        <v>0</v>
      </c>
      <c r="FJ191" s="223">
        <f>IFERROR(IF(RIGHT(VLOOKUP($A191,csapatok!$A:$NN,FJ$320,FALSE),5)="Csere",VLOOKUP(LEFT(VLOOKUP($A191,csapatok!$A:$NN,FJ$320,FALSE),LEN(VLOOKUP($A191,csapatok!$A:$NN,FJ$320,FALSE))-6),'csapat-ranglista'!$A:$FP,FJ$321,FALSE)/8,VLOOKUP(VLOOKUP($A191,csapatok!$A:$NN,FJ$320,FALSE),'csapat-ranglista'!$A:$FP,FJ$321,FALSE)/4),0)</f>
        <v>0</v>
      </c>
      <c r="FK191" s="223">
        <f>IFERROR(IF(RIGHT(VLOOKUP($A191,csapatok!$A:$NN,FK$320,FALSE),5)="Csere",VLOOKUP(LEFT(VLOOKUP($A191,csapatok!$A:$NN,FK$320,FALSE),LEN(VLOOKUP($A191,csapatok!$A:$NN,FK$320,FALSE))-6),'csapat-ranglista'!$A:$FP,FK$321,FALSE)/8,VLOOKUP(VLOOKUP($A191,csapatok!$A:$NN,FK$320,FALSE),'csapat-ranglista'!$A:$FP,FK$321,FALSE)/4),0)</f>
        <v>0</v>
      </c>
      <c r="FL191" s="223">
        <f>IFERROR(IF(RIGHT(VLOOKUP($A191,csapatok!$A:$NN,FL$320,FALSE),5)="Csere",VLOOKUP(LEFT(VLOOKUP($A191,csapatok!$A:$NN,FL$320,FALSE),LEN(VLOOKUP($A191,csapatok!$A:$NN,FL$320,FALSE))-6),'csapat-ranglista'!$A:$FP,FL$321,FALSE)/8,VLOOKUP(VLOOKUP($A191,csapatok!$A:$NN,FL$320,FALSE),'csapat-ranglista'!$A:$FP,FL$321,FALSE)/4),0)</f>
        <v>0</v>
      </c>
      <c r="FM191" s="223">
        <f>IFERROR(IF(RIGHT(VLOOKUP($A191,csapatok!$A:$NN,FM$320,FALSE),5)="Csere",VLOOKUP(LEFT(VLOOKUP($A191,csapatok!$A:$NN,FM$320,FALSE),LEN(VLOOKUP($A191,csapatok!$A:$NN,FM$320,FALSE))-6),'csapat-ranglista'!$A:$FP,FM$321,FALSE)/8,VLOOKUP(VLOOKUP($A191,csapatok!$A:$NN,FM$320,FALSE),'csapat-ranglista'!$A:$FP,FM$321,FALSE)/4),0)</f>
        <v>0</v>
      </c>
      <c r="FN191" s="223">
        <f>IFERROR(IF(RIGHT(VLOOKUP($A191,csapatok!$A:$NN,FN$320,FALSE),5)="Csere",VLOOKUP(LEFT(VLOOKUP($A191,csapatok!$A:$NN,FN$320,FALSE),LEN(VLOOKUP($A191,csapatok!$A:$NN,FN$320,FALSE))-6),'csapat-ranglista'!$A:$FP,FN$321,FALSE)/8,VLOOKUP(VLOOKUP($A191,csapatok!$A:$NN,FN$320,FALSE),'csapat-ranglista'!$A:$FP,FN$321,FALSE)/4),0)</f>
        <v>0</v>
      </c>
      <c r="FO191" s="223">
        <f>IFERROR(IF(RIGHT(VLOOKUP($A191,csapatok!$A:$NN,FO$320,FALSE),5)="Csere",VLOOKUP(LEFT(VLOOKUP($A191,csapatok!$A:$NN,FO$320,FALSE),LEN(VLOOKUP($A191,csapatok!$A:$NN,FO$320,FALSE))-6),'csapat-ranglista'!$A:$FP,FO$321,FALSE)/8,VLOOKUP(VLOOKUP($A191,csapatok!$A:$NN,FO$320,FALSE),'csapat-ranglista'!$A:$FP,FO$321,FALSE)/4),0)</f>
        <v>0</v>
      </c>
      <c r="FP191" s="223">
        <f>IFERROR(IF(RIGHT(VLOOKUP($A191,csapatok!$A:$NN,FP$320,FALSE),5)="Csere",VLOOKUP(LEFT(VLOOKUP($A191,csapatok!$A:$NN,FP$320,FALSE),LEN(VLOOKUP($A191,csapatok!$A:$NN,FP$320,FALSE))-6),'csapat-ranglista'!$A:$FP,FP$321,FALSE)/8,VLOOKUP(VLOOKUP($A191,csapatok!$A:$NN,FP$320,FALSE),'csapat-ranglista'!$A:$FP,FP$321,FALSE)/4),0)</f>
        <v>0</v>
      </c>
      <c r="FQ191" s="223">
        <f>IFERROR(IF(RIGHT(VLOOKUP($A191,csapatok!$A:$NN,FQ$320,FALSE),5)="Csere",VLOOKUP(LEFT(VLOOKUP($A191,csapatok!$A:$NN,FQ$320,FALSE),LEN(VLOOKUP($A191,csapatok!$A:$NN,FQ$320,FALSE))-6),'csapat-ranglista'!$A:$FP,FQ$321,FALSE)/8,VLOOKUP(VLOOKUP($A191,csapatok!$A:$NN,FQ$320,FALSE),'csapat-ranglista'!$A:$FP,FQ$321,FALSE)/4),0)</f>
        <v>0</v>
      </c>
      <c r="FR191" s="223">
        <f>IFERROR(IF(RIGHT(VLOOKUP($A191,csapatok!$A:$NN,FR$320,FALSE),5)="Csere",VLOOKUP(LEFT(VLOOKUP($A191,csapatok!$A:$NN,FR$320,FALSE),LEN(VLOOKUP($A191,csapatok!$A:$NN,FR$320,FALSE))-6),'csapat-ranglista'!$A:$FP,FR$321,FALSE)/8,VLOOKUP(VLOOKUP($A191,csapatok!$A:$NN,FR$320,FALSE),'csapat-ranglista'!$A:$FP,FR$321,FALSE)/4),0)</f>
        <v>0</v>
      </c>
      <c r="FS191" s="223">
        <f>IFERROR(IF(RIGHT(VLOOKUP($A191,csapatok!$A:$NN,FS$320,FALSE),5)="Csere",VLOOKUP(LEFT(VLOOKUP($A191,csapatok!$A:$NN,FS$320,FALSE),LEN(VLOOKUP($A191,csapatok!$A:$NN,FS$320,FALSE))-6),'csapat-ranglista'!$A:$FP,FS$321,FALSE)/8,VLOOKUP(VLOOKUP($A191,csapatok!$A:$NN,FS$320,FALSE),'csapat-ranglista'!$A:$FP,FS$321,FALSE)/4),0)</f>
        <v>0</v>
      </c>
      <c r="FT191" s="223">
        <f>IFERROR(IF(RIGHT(VLOOKUP($A191,csapatok!$A:$NN,FT$320,FALSE),5)="Csere",VLOOKUP(LEFT(VLOOKUP($A191,csapatok!$A:$NN,FT$320,FALSE),LEN(VLOOKUP($A191,csapatok!$A:$NN,FT$320,FALSE))-6),'csapat-ranglista'!$A:$FP,FT$321,FALSE)/8,VLOOKUP(VLOOKUP($A191,csapatok!$A:$NN,FT$320,FALSE),'csapat-ranglista'!$A:$FP,FT$321,FALSE)/4),0)</f>
        <v>0</v>
      </c>
      <c r="FU191" s="223">
        <f>IFERROR(IF(RIGHT(VLOOKUP($A191,csapatok!$A:$NN,FU$320,FALSE),5)="Csere",VLOOKUP(LEFT(VLOOKUP($A191,csapatok!$A:$NN,FU$320,FALSE),LEN(VLOOKUP($A191,csapatok!$A:$NN,FU$320,FALSE))-6),'csapat-ranglista'!$A:$FP,FU$321,FALSE)/8,VLOOKUP(VLOOKUP($A191,csapatok!$A:$NN,FU$320,FALSE),'csapat-ranglista'!$A:$FP,FU$321,FALSE)/4),0)</f>
        <v>0</v>
      </c>
      <c r="FV191" s="223">
        <f>IFERROR(IF(RIGHT(VLOOKUP($A191,csapatok!$A:$NN,FV$320,FALSE),5)="Csere",VLOOKUP(LEFT(VLOOKUP($A191,csapatok!$A:$NN,FV$320,FALSE),LEN(VLOOKUP($A191,csapatok!$A:$NN,FV$320,FALSE))-6),'csapat-ranglista'!$A:$FP,FV$321,FALSE)/8,VLOOKUP(VLOOKUP($A191,csapatok!$A:$NN,FV$320,FALSE),'csapat-ranglista'!$A:$FP,FV$321,FALSE)/4),0)</f>
        <v>0</v>
      </c>
      <c r="FW191" s="223">
        <f>IFERROR(IF(RIGHT(VLOOKUP($A191,csapatok!$A:$NN,FW$320,FALSE),5)="Csere",VLOOKUP(LEFT(VLOOKUP($A191,csapatok!$A:$NN,FW$320,FALSE),LEN(VLOOKUP($A191,csapatok!$A:$NN,FW$320,FALSE))-6),'csapat-ranglista'!$A:$FP,FW$321,FALSE)/8,VLOOKUP(VLOOKUP($A191,csapatok!$A:$NN,FW$320,FALSE),'csapat-ranglista'!$A:$FP,FW$321,FALSE)/4),0)</f>
        <v>0</v>
      </c>
      <c r="FX191" s="223">
        <f>IFERROR(IF(RIGHT(VLOOKUP($A191,csapatok!$A:$NN,FX$320,FALSE),5)="Csere",VLOOKUP(LEFT(VLOOKUP($A191,csapatok!$A:$NN,FX$320,FALSE),LEN(VLOOKUP($A191,csapatok!$A:$NN,FX$320,FALSE))-6),'csapat-ranglista'!$A:$FP,FX$321,FALSE)/8,VLOOKUP(VLOOKUP($A191,csapatok!$A:$NN,FX$320,FALSE),'csapat-ranglista'!$A:$FP,FX$321,FALSE)/4),0)</f>
        <v>0</v>
      </c>
      <c r="FY191" s="223">
        <f>IFERROR(IF(RIGHT(VLOOKUP($A191,csapatok!$A:$NN,FY$320,FALSE),5)="Csere",VLOOKUP(LEFT(VLOOKUP($A191,csapatok!$A:$NN,FY$320,FALSE),LEN(VLOOKUP($A191,csapatok!$A:$NN,FY$320,FALSE))-6),'csapat-ranglista'!$A:$FP,FY$321,FALSE)/8,VLOOKUP(VLOOKUP($A191,csapatok!$A:$NN,FY$320,FALSE),'csapat-ranglista'!$A:$FP,FY$321,FALSE)/4),0)</f>
        <v>0</v>
      </c>
      <c r="FZ191" s="223">
        <f>IFERROR(IF(RIGHT(VLOOKUP($A191,csapatok!$A:$NN,FZ$320,FALSE),5)="Csere",VLOOKUP(LEFT(VLOOKUP($A191,csapatok!$A:$NN,FZ$320,FALSE),LEN(VLOOKUP($A191,csapatok!$A:$NN,FZ$320,FALSE))-6),'csapat-ranglista'!$A:$FP,FZ$321,FALSE)/8,VLOOKUP(VLOOKUP($A191,csapatok!$A:$NN,FZ$320,FALSE),'csapat-ranglista'!$A:$FP,FZ$321,FALSE)/4),0)</f>
        <v>0</v>
      </c>
      <c r="GA191" s="223">
        <f>IFERROR(IF(RIGHT(VLOOKUP($A191,csapatok!$A:$NN,GA$320,FALSE),5)="Csere",VLOOKUP(LEFT(VLOOKUP($A191,csapatok!$A:$NN,GA$320,FALSE),LEN(VLOOKUP($A191,csapatok!$A:$NN,GA$320,FALSE))-6),'csapat-ranglista'!$A:$FP,GA$321,FALSE)/8,VLOOKUP(VLOOKUP($A191,csapatok!$A:$NN,GA$320,FALSE),'csapat-ranglista'!$A:$FP,GA$321,FALSE)/4),0)</f>
        <v>0</v>
      </c>
      <c r="GB191" s="223">
        <f>IFERROR(IF(RIGHT(VLOOKUP($A191,csapatok!$A:$NN,GB$320,FALSE),5)="Csere",VLOOKUP(LEFT(VLOOKUP($A191,csapatok!$A:$NN,GB$320,FALSE),LEN(VLOOKUP($A191,csapatok!$A:$NN,GB$320,FALSE))-6),'csapat-ranglista'!$A:$FP,GB$321,FALSE)/8,VLOOKUP(VLOOKUP($A191,csapatok!$A:$NN,GB$320,FALSE),'csapat-ranglista'!$A:$FP,GB$321,FALSE)/4),0)</f>
        <v>0</v>
      </c>
      <c r="GC191" s="223">
        <f>IFERROR(IF(RIGHT(VLOOKUP($A191,csapatok!$A:$NN,GC$320,FALSE),5)="Csere",VLOOKUP(LEFT(VLOOKUP($A191,csapatok!$A:$NN,GC$320,FALSE),LEN(VLOOKUP($A191,csapatok!$A:$NN,GC$320,FALSE))-6),'csapat-ranglista'!$A:$FP,GC$321,FALSE)/8,VLOOKUP(VLOOKUP($A191,csapatok!$A:$NN,GC$320,FALSE),'csapat-ranglista'!$A:$FP,GC$321,FALSE)/4),0)</f>
        <v>0</v>
      </c>
      <c r="GD191" s="247">
        <f>SUM(EQ191:GC191)</f>
        <v>0</v>
      </c>
    </row>
    <row r="192" spans="1:186">
      <c r="A192" s="32" t="s">
        <v>548</v>
      </c>
      <c r="B192" s="130"/>
      <c r="C192" s="131" t="str">
        <f>IF(B192=0,"",IF(B192&lt;$C$1,"felnőtt","ifi"))</f>
        <v/>
      </c>
      <c r="D192" s="32" t="s">
        <v>9</v>
      </c>
      <c r="E192" s="45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>
        <f>IFERROR(IF(RIGHT(VLOOKUP($A192,csapatok!$A:$BL,X$320,FALSE),5)="Csere",VLOOKUP(LEFT(VLOOKUP($A192,csapatok!$A:$BL,X$320,FALSE),LEN(VLOOKUP($A192,csapatok!$A:$BL,X$320,FALSE))-6),'csapat-ranglista'!$A:$FP,X$321,FALSE)/8,VLOOKUP(VLOOKUP($A192,csapatok!$A:$BL,X$320,FALSE),'csapat-ranglista'!$A:$FP,X$321,FALSE)/4),0)</f>
        <v>0</v>
      </c>
      <c r="Y192" s="32">
        <f>IFERROR(IF(RIGHT(VLOOKUP($A192,csapatok!$A:$BL,Y$320,FALSE),5)="Csere",VLOOKUP(LEFT(VLOOKUP($A192,csapatok!$A:$BL,Y$320,FALSE),LEN(VLOOKUP($A192,csapatok!$A:$BL,Y$320,FALSE))-6),'csapat-ranglista'!$A:$FP,Y$321,FALSE)/8,VLOOKUP(VLOOKUP($A192,csapatok!$A:$BL,Y$320,FALSE),'csapat-ranglista'!$A:$FP,Y$321,FALSE)/4),0)</f>
        <v>0</v>
      </c>
      <c r="Z192" s="32">
        <f>IFERROR(IF(RIGHT(VLOOKUP($A192,csapatok!$A:$BL,Z$320,FALSE),5)="Csere",VLOOKUP(LEFT(VLOOKUP($A192,csapatok!$A:$BL,Z$320,FALSE),LEN(VLOOKUP($A192,csapatok!$A:$BL,Z$320,FALSE))-6),'csapat-ranglista'!$A:$FP,Z$321,FALSE)/8,VLOOKUP(VLOOKUP($A192,csapatok!$A:$BL,Z$320,FALSE),'csapat-ranglista'!$A:$FP,Z$321,FALSE)/4),0)</f>
        <v>0</v>
      </c>
      <c r="AA192" s="32">
        <f>IFERROR(IF(RIGHT(VLOOKUP($A192,csapatok!$A:$BL,AA$320,FALSE),5)="Csere",VLOOKUP(LEFT(VLOOKUP($A192,csapatok!$A:$BL,AA$320,FALSE),LEN(VLOOKUP($A192,csapatok!$A:$BL,AA$320,FALSE))-6),'csapat-ranglista'!$A:$FP,AA$321,FALSE)/8,VLOOKUP(VLOOKUP($A192,csapatok!$A:$BL,AA$320,FALSE),'csapat-ranglista'!$A:$FP,AA$321,FALSE)/4),0)</f>
        <v>0</v>
      </c>
      <c r="AB192" s="223">
        <f>IFERROR(IF(RIGHT(VLOOKUP($A192,csapatok!$A:$BL,AB$320,FALSE),5)="Csere",VLOOKUP(LEFT(VLOOKUP($A192,csapatok!$A:$BL,AB$320,FALSE),LEN(VLOOKUP($A192,csapatok!$A:$BL,AB$320,FALSE))-6),'csapat-ranglista'!$A:$FP,AB$321,FALSE)/8,VLOOKUP(VLOOKUP($A192,csapatok!$A:$BL,AB$320,FALSE),'csapat-ranglista'!$A:$FP,AB$321,FALSE)/4),0)</f>
        <v>0</v>
      </c>
      <c r="AC192" s="223">
        <f>IFERROR(IF(RIGHT(VLOOKUP($A192,csapatok!$A:$BL,AC$320,FALSE),5)="Csere",VLOOKUP(LEFT(VLOOKUP($A192,csapatok!$A:$BL,AC$320,FALSE),LEN(VLOOKUP($A192,csapatok!$A:$BL,AC$320,FALSE))-6),'csapat-ranglista'!$A:$FP,AC$321,FALSE)/8,VLOOKUP(VLOOKUP($A192,csapatok!$A:$BL,AC$320,FALSE),'csapat-ranglista'!$A:$FP,AC$321,FALSE)/4),0)</f>
        <v>0</v>
      </c>
      <c r="AD192" s="223">
        <f>IFERROR(IF(RIGHT(VLOOKUP($A192,csapatok!$A:$BL,AD$320,FALSE),5)="Csere",VLOOKUP(LEFT(VLOOKUP($A192,csapatok!$A:$BL,AD$320,FALSE),LEN(VLOOKUP($A192,csapatok!$A:$BL,AD$320,FALSE))-6),'csapat-ranglista'!$A:$FP,AD$321,FALSE)/8,VLOOKUP(VLOOKUP($A192,csapatok!$A:$BL,AD$320,FALSE),'csapat-ranglista'!$A:$FP,AD$321,FALSE)/4),0)</f>
        <v>0</v>
      </c>
      <c r="AE192" s="223">
        <f>IFERROR(IF(RIGHT(VLOOKUP($A192,csapatok!$A:$BL,AE$320,FALSE),5)="Csere",VLOOKUP(LEFT(VLOOKUP($A192,csapatok!$A:$BL,AE$320,FALSE),LEN(VLOOKUP($A192,csapatok!$A:$BL,AE$320,FALSE))-6),'csapat-ranglista'!$A:$FP,AE$321,FALSE)/8,VLOOKUP(VLOOKUP($A192,csapatok!$A:$BL,AE$320,FALSE),'csapat-ranglista'!$A:$FP,AE$321,FALSE)/4),0)</f>
        <v>0</v>
      </c>
      <c r="AF192" s="223">
        <f>IFERROR(IF(RIGHT(VLOOKUP($A192,csapatok!$A:$BL,AF$320,FALSE),5)="Csere",VLOOKUP(LEFT(VLOOKUP($A192,csapatok!$A:$BL,AF$320,FALSE),LEN(VLOOKUP($A192,csapatok!$A:$BL,AF$320,FALSE))-6),'csapat-ranglista'!$A:$FP,AF$321,FALSE)/8,VLOOKUP(VLOOKUP($A192,csapatok!$A:$BL,AF$320,FALSE),'csapat-ranglista'!$A:$FP,AF$321,FALSE)/4),0)</f>
        <v>0</v>
      </c>
      <c r="AG192" s="223">
        <f>IFERROR(IF(RIGHT(VLOOKUP($A192,csapatok!$A:$BL,AG$320,FALSE),5)="Csere",VLOOKUP(LEFT(VLOOKUP($A192,csapatok!$A:$BL,AG$320,FALSE),LEN(VLOOKUP($A192,csapatok!$A:$BL,AG$320,FALSE))-6),'csapat-ranglista'!$A:$FP,AG$321,FALSE)/8,VLOOKUP(VLOOKUP($A192,csapatok!$A:$BL,AG$320,FALSE),'csapat-ranglista'!$A:$FP,AG$321,FALSE)/4),0)</f>
        <v>0</v>
      </c>
      <c r="AH192" s="223">
        <f>IFERROR(IF(RIGHT(VLOOKUP($A192,csapatok!$A:$BL,AH$320,FALSE),5)="Csere",VLOOKUP(LEFT(VLOOKUP($A192,csapatok!$A:$BL,AH$320,FALSE),LEN(VLOOKUP($A192,csapatok!$A:$BL,AH$320,FALSE))-6),'csapat-ranglista'!$A:$FP,AH$321,FALSE)/8,VLOOKUP(VLOOKUP($A192,csapatok!$A:$BL,AH$320,FALSE),'csapat-ranglista'!$A:$FP,AH$321,FALSE)/4),0)</f>
        <v>0</v>
      </c>
      <c r="AI192" s="223">
        <f>IFERROR(IF(RIGHT(VLOOKUP($A192,csapatok!$A:$BL,AI$320,FALSE),5)="Csere",VLOOKUP(LEFT(VLOOKUP($A192,csapatok!$A:$BL,AI$320,FALSE),LEN(VLOOKUP($A192,csapatok!$A:$BL,AI$320,FALSE))-6),'csapat-ranglista'!$A:$FP,AI$321,FALSE)/8,VLOOKUP(VLOOKUP($A192,csapatok!$A:$BL,AI$320,FALSE),'csapat-ranglista'!$A:$FP,AI$321,FALSE)/4),0)</f>
        <v>0</v>
      </c>
      <c r="AJ192" s="223">
        <f>IFERROR(IF(RIGHT(VLOOKUP($A192,csapatok!$A:$BL,AJ$320,FALSE),5)="Csere",VLOOKUP(LEFT(VLOOKUP($A192,csapatok!$A:$BL,AJ$320,FALSE),LEN(VLOOKUP($A192,csapatok!$A:$BL,AJ$320,FALSE))-6),'csapat-ranglista'!$A:$FP,AJ$321,FALSE)/8,VLOOKUP(VLOOKUP($A192,csapatok!$A:$BL,AJ$320,FALSE),'csapat-ranglista'!$A:$FP,AJ$321,FALSE)/2),0)</f>
        <v>0</v>
      </c>
      <c r="AK192" s="223">
        <f>IFERROR(IF(RIGHT(VLOOKUP($A192,csapatok!$A:$CN,AK$320,FALSE),5)="Csere",VLOOKUP(LEFT(VLOOKUP($A192,csapatok!$A:$CN,AK$320,FALSE),LEN(VLOOKUP($A192,csapatok!$A:$CN,AK$320,FALSE))-6),'csapat-ranglista'!$A:$FP,AK$321,FALSE)/8,VLOOKUP(VLOOKUP($A192,csapatok!$A:$CN,AK$320,FALSE),'csapat-ranglista'!$A:$FP,AK$321,FALSE)/4),0)</f>
        <v>0</v>
      </c>
      <c r="AL192" s="223">
        <f>IFERROR(IF(RIGHT(VLOOKUP($A192,csapatok!$A:$CN,AL$320,FALSE),5)="Csere",VLOOKUP(LEFT(VLOOKUP($A192,csapatok!$A:$CN,AL$320,FALSE),LEN(VLOOKUP($A192,csapatok!$A:$CN,AL$320,FALSE))-6),'csapat-ranglista'!$A:$FP,AL$321,FALSE)/8,VLOOKUP(VLOOKUP($A192,csapatok!$A:$CN,AL$320,FALSE),'csapat-ranglista'!$A:$FP,AL$321,FALSE)/4),0)</f>
        <v>0</v>
      </c>
      <c r="AM192" s="223">
        <f>IFERROR(IF(RIGHT(VLOOKUP($A192,csapatok!$A:$CN,AM$320,FALSE),5)="Csere",VLOOKUP(LEFT(VLOOKUP($A192,csapatok!$A:$CN,AM$320,FALSE),LEN(VLOOKUP($A192,csapatok!$A:$CN,AM$320,FALSE))-6),'csapat-ranglista'!$A:$FP,AM$321,FALSE)/8,VLOOKUP(VLOOKUP($A192,csapatok!$A:$CN,AM$320,FALSE),'csapat-ranglista'!$A:$FP,AM$321,FALSE)/4),0)</f>
        <v>0</v>
      </c>
      <c r="AN192" s="223">
        <f>IFERROR(IF(RIGHT(VLOOKUP($A192,csapatok!$A:$CN,AN$320,FALSE),5)="Csere",VLOOKUP(LEFT(VLOOKUP($A192,csapatok!$A:$CN,AN$320,FALSE),LEN(VLOOKUP($A192,csapatok!$A:$CN,AN$320,FALSE))-6),'csapat-ranglista'!$A:$FP,AN$321,FALSE)/8,VLOOKUP(VLOOKUP($A192,csapatok!$A:$CN,AN$320,FALSE),'csapat-ranglista'!$A:$FP,AN$321,FALSE)/4),0)</f>
        <v>0</v>
      </c>
      <c r="AO192" s="223">
        <f>IFERROR(IF(RIGHT(VLOOKUP($A192,csapatok!$A:$CN,AO$320,FALSE),5)="Csere",VLOOKUP(LEFT(VLOOKUP($A192,csapatok!$A:$CN,AO$320,FALSE),LEN(VLOOKUP($A192,csapatok!$A:$CN,AO$320,FALSE))-6),'csapat-ranglista'!$A:$FP,AO$321,FALSE)/8,VLOOKUP(VLOOKUP($A192,csapatok!$A:$CN,AO$320,FALSE),'csapat-ranglista'!$A:$FP,AO$321,FALSE)/4),0)</f>
        <v>0</v>
      </c>
      <c r="AP192" s="223">
        <f>IFERROR(IF(RIGHT(VLOOKUP($A192,csapatok!$A:$CN,AP$320,FALSE),5)="Csere",VLOOKUP(LEFT(VLOOKUP($A192,csapatok!$A:$CN,AP$320,FALSE),LEN(VLOOKUP($A192,csapatok!$A:$CN,AP$320,FALSE))-6),'csapat-ranglista'!$A:$FP,AP$321,FALSE)/8,VLOOKUP(VLOOKUP($A192,csapatok!$A:$CN,AP$320,FALSE),'csapat-ranglista'!$A:$FP,AP$321,FALSE)/4),0)</f>
        <v>0</v>
      </c>
      <c r="AQ192" s="223">
        <f>IFERROR(IF(RIGHT(VLOOKUP($A192,csapatok!$A:$CN,AQ$320,FALSE),5)="Csere",VLOOKUP(LEFT(VLOOKUP($A192,csapatok!$A:$CN,AQ$320,FALSE),LEN(VLOOKUP($A192,csapatok!$A:$CN,AQ$320,FALSE))-6),'csapat-ranglista'!$A:$FP,AQ$321,FALSE)/8,VLOOKUP(VLOOKUP($A192,csapatok!$A:$CN,AQ$320,FALSE),'csapat-ranglista'!$A:$FP,AQ$321,FALSE)/4),0)</f>
        <v>0</v>
      </c>
      <c r="AR192" s="223">
        <f>IFERROR(IF(RIGHT(VLOOKUP($A192,csapatok!$A:$CN,AR$320,FALSE),5)="Csere",VLOOKUP(LEFT(VLOOKUP($A192,csapatok!$A:$CN,AR$320,FALSE),LEN(VLOOKUP($A192,csapatok!$A:$CN,AR$320,FALSE))-6),'csapat-ranglista'!$A:$FP,AR$321,FALSE)/8,VLOOKUP(VLOOKUP($A192,csapatok!$A:$CN,AR$320,FALSE),'csapat-ranglista'!$A:$FP,AR$321,FALSE)/4),0)</f>
        <v>0</v>
      </c>
      <c r="AS192" s="223">
        <f>IFERROR(IF(RIGHT(VLOOKUP($A192,csapatok!$A:$CN,AS$320,FALSE),5)="Csere",VLOOKUP(LEFT(VLOOKUP($A192,csapatok!$A:$CN,AS$320,FALSE),LEN(VLOOKUP($A192,csapatok!$A:$CN,AS$320,FALSE))-6),'csapat-ranglista'!$A:$FP,AS$321,FALSE)/8,VLOOKUP(VLOOKUP($A192,csapatok!$A:$CN,AS$320,FALSE),'csapat-ranglista'!$A:$FP,AS$321,FALSE)/4),0)</f>
        <v>0</v>
      </c>
      <c r="AT192" s="223">
        <f>IFERROR(IF(RIGHT(VLOOKUP($A192,csapatok!$A:$CN,AT$320,FALSE),5)="Csere",VLOOKUP(LEFT(VLOOKUP($A192,csapatok!$A:$CN,AT$320,FALSE),LEN(VLOOKUP($A192,csapatok!$A:$CN,AT$320,FALSE))-6),'csapat-ranglista'!$A:$FP,AT$321,FALSE)/8,VLOOKUP(VLOOKUP($A192,csapatok!$A:$CN,AT$320,FALSE),'csapat-ranglista'!$A:$FP,AT$321,FALSE)/4),0)</f>
        <v>0</v>
      </c>
      <c r="AU192" s="223">
        <f>IFERROR(IF(RIGHT(VLOOKUP($A192,csapatok!$A:$CN,AU$320,FALSE),5)="Csere",VLOOKUP(LEFT(VLOOKUP($A192,csapatok!$A:$CN,AU$320,FALSE),LEN(VLOOKUP($A192,csapatok!$A:$CN,AU$320,FALSE))-6),'csapat-ranglista'!$A:$FP,AU$321,FALSE)/8,VLOOKUP(VLOOKUP($A192,csapatok!$A:$CN,AU$320,FALSE),'csapat-ranglista'!$A:$FP,AU$321,FALSE)/4),0)</f>
        <v>0</v>
      </c>
      <c r="AV192" s="223">
        <f>IFERROR(IF(RIGHT(VLOOKUP($A192,csapatok!$A:$CN,AV$320,FALSE),5)="Csere",VLOOKUP(LEFT(VLOOKUP($A192,csapatok!$A:$CN,AV$320,FALSE),LEN(VLOOKUP($A192,csapatok!$A:$CN,AV$320,FALSE))-6),'csapat-ranglista'!$A:$FP,AV$321,FALSE)/8,VLOOKUP(VLOOKUP($A192,csapatok!$A:$CN,AV$320,FALSE),'csapat-ranglista'!$A:$FP,AV$321,FALSE)/4),0)</f>
        <v>0</v>
      </c>
      <c r="AW192" s="223">
        <f>IFERROR(IF(RIGHT(VLOOKUP($A192,csapatok!$A:$CN,AW$320,FALSE),5)="Csere",VLOOKUP(LEFT(VLOOKUP($A192,csapatok!$A:$CN,AW$320,FALSE),LEN(VLOOKUP($A192,csapatok!$A:$CN,AW$320,FALSE))-6),'csapat-ranglista'!$A:$FP,AW$321,FALSE)/8,VLOOKUP(VLOOKUP($A192,csapatok!$A:$CN,AW$320,FALSE),'csapat-ranglista'!$A:$FP,AW$321,FALSE)/4),0)</f>
        <v>0</v>
      </c>
      <c r="AX192" s="223">
        <f>IFERROR(IF(RIGHT(VLOOKUP($A192,csapatok!$A:$CN,AX$320,FALSE),5)="Csere",VLOOKUP(LEFT(VLOOKUP($A192,csapatok!$A:$CN,AX$320,FALSE),LEN(VLOOKUP($A192,csapatok!$A:$CN,AX$320,FALSE))-6),'csapat-ranglista'!$A:$FP,AX$321,FALSE)/8,VLOOKUP(VLOOKUP($A192,csapatok!$A:$CN,AX$320,FALSE),'csapat-ranglista'!$A:$FP,AX$321,FALSE)/4),0)</f>
        <v>0</v>
      </c>
      <c r="AY192" s="223">
        <f>IFERROR(IF(RIGHT(VLOOKUP($A192,csapatok!$A:$NN,AY$320,FALSE),5)="Csere",VLOOKUP(LEFT(VLOOKUP($A192,csapatok!$A:$NN,AY$320,FALSE),LEN(VLOOKUP($A192,csapatok!$A:$NN,AY$320,FALSE))-6),'csapat-ranglista'!$A:$FP,AY$321,FALSE)/8,VLOOKUP(VLOOKUP($A192,csapatok!$A:$NN,AY$320,FALSE),'csapat-ranglista'!$A:$FP,AY$321,FALSE)/4),0)</f>
        <v>0</v>
      </c>
      <c r="AZ192" s="223">
        <f>IFERROR(IF(RIGHT(VLOOKUP($A192,csapatok!$A:$NN,AZ$320,FALSE),5)="Csere",VLOOKUP(LEFT(VLOOKUP($A192,csapatok!$A:$NN,AZ$320,FALSE),LEN(VLOOKUP($A192,csapatok!$A:$NN,AZ$320,FALSE))-6),'csapat-ranglista'!$A:$FP,AZ$321,FALSE)/8,VLOOKUP(VLOOKUP($A192,csapatok!$A:$NN,AZ$320,FALSE),'csapat-ranglista'!$A:$FP,AZ$321,FALSE)/4),0)</f>
        <v>0</v>
      </c>
      <c r="BA192" s="223">
        <f>IFERROR(IF(RIGHT(VLOOKUP($A192,csapatok!$A:$NN,BA$320,FALSE),5)="Csere",VLOOKUP(LEFT(VLOOKUP($A192,csapatok!$A:$NN,BA$320,FALSE),LEN(VLOOKUP($A192,csapatok!$A:$NN,BA$320,FALSE))-6),'csapat-ranglista'!$A:$FP,BA$321,FALSE)/8,VLOOKUP(VLOOKUP($A192,csapatok!$A:$NN,BA$320,FALSE),'csapat-ranglista'!$A:$FP,BA$321,FALSE)/4),0)</f>
        <v>0</v>
      </c>
      <c r="BB192" s="223">
        <f>IFERROR(IF(RIGHT(VLOOKUP($A192,csapatok!$A:$NN,BB$320,FALSE),5)="Csere",VLOOKUP(LEFT(VLOOKUP($A192,csapatok!$A:$NN,BB$320,FALSE),LEN(VLOOKUP($A192,csapatok!$A:$NN,BB$320,FALSE))-6),'csapat-ranglista'!$A:$FP,BB$321,FALSE)/8,VLOOKUP(VLOOKUP($A192,csapatok!$A:$NN,BB$320,FALSE),'csapat-ranglista'!$A:$FP,BB$321,FALSE)/4),0)</f>
        <v>0</v>
      </c>
      <c r="BC192" s="224">
        <f>versenyek!$ES$11*IFERROR(VLOOKUP(VLOOKUP($A192,versenyek!ER:ET,3,FALSE),szabalyok!$A$16:$B$23,2,FALSE)/4,0)</f>
        <v>0</v>
      </c>
      <c r="BD192" s="224">
        <f>versenyek!$EV$11*IFERROR(VLOOKUP(VLOOKUP($A192,versenyek!EU:EW,3,FALSE),szabalyok!$A$16:$B$23,2,FALSE)/4,0)</f>
        <v>0</v>
      </c>
      <c r="BE192" s="223">
        <f>IFERROR(IF(RIGHT(VLOOKUP($A192,csapatok!$A:$NN,BE$320,FALSE),5)="Csere",VLOOKUP(LEFT(VLOOKUP($A192,csapatok!$A:$NN,BE$320,FALSE),LEN(VLOOKUP($A192,csapatok!$A:$NN,BE$320,FALSE))-6),'csapat-ranglista'!$A:$FP,BE$321,FALSE)/8,VLOOKUP(VLOOKUP($A192,csapatok!$A:$NN,BE$320,FALSE),'csapat-ranglista'!$A:$FP,BE$321,FALSE)/4),0)</f>
        <v>0</v>
      </c>
      <c r="BF192" s="223">
        <f>IFERROR(IF(RIGHT(VLOOKUP($A192,csapatok!$A:$NN,BF$320,FALSE),5)="Csere",VLOOKUP(LEFT(VLOOKUP($A192,csapatok!$A:$NN,BF$320,FALSE),LEN(VLOOKUP($A192,csapatok!$A:$NN,BF$320,FALSE))-6),'csapat-ranglista'!$A:$FP,BF$321,FALSE)/8,VLOOKUP(VLOOKUP($A192,csapatok!$A:$NN,BF$320,FALSE),'csapat-ranglista'!$A:$FP,BF$321,FALSE)/4),0)</f>
        <v>0</v>
      </c>
      <c r="BG192" s="223">
        <f>IFERROR(IF(RIGHT(VLOOKUP($A192,csapatok!$A:$NN,BG$320,FALSE),5)="Csere",VLOOKUP(LEFT(VLOOKUP($A192,csapatok!$A:$NN,BG$320,FALSE),LEN(VLOOKUP($A192,csapatok!$A:$NN,BG$320,FALSE))-6),'csapat-ranglista'!$A:$FP,BG$321,FALSE)/8,VLOOKUP(VLOOKUP($A192,csapatok!$A:$NN,BG$320,FALSE),'csapat-ranglista'!$A:$FP,BG$321,FALSE)/4),0)</f>
        <v>0</v>
      </c>
      <c r="BH192" s="223">
        <f>IFERROR(IF(RIGHT(VLOOKUP($A192,csapatok!$A:$NN,BH$320,FALSE),5)="Csere",VLOOKUP(LEFT(VLOOKUP($A192,csapatok!$A:$NN,BH$320,FALSE),LEN(VLOOKUP($A192,csapatok!$A:$NN,BH$320,FALSE))-6),'csapat-ranglista'!$A:$FP,BH$321,FALSE)/8,VLOOKUP(VLOOKUP($A192,csapatok!$A:$NN,BH$320,FALSE),'csapat-ranglista'!$A:$FP,BH$321,FALSE)/4),0)</f>
        <v>0</v>
      </c>
      <c r="BI192" s="223">
        <f>IFERROR(IF(RIGHT(VLOOKUP($A192,csapatok!$A:$NN,BI$320,FALSE),5)="Csere",VLOOKUP(LEFT(VLOOKUP($A192,csapatok!$A:$NN,BI$320,FALSE),LEN(VLOOKUP($A192,csapatok!$A:$NN,BI$320,FALSE))-6),'csapat-ranglista'!$A:$FP,BI$321,FALSE)/8,VLOOKUP(VLOOKUP($A192,csapatok!$A:$NN,BI$320,FALSE),'csapat-ranglista'!$A:$FP,BI$321,FALSE)/4),0)</f>
        <v>0</v>
      </c>
      <c r="BJ192" s="223">
        <f>IFERROR(IF(RIGHT(VLOOKUP($A192,csapatok!$A:$NN,BJ$320,FALSE),5)="Csere",VLOOKUP(LEFT(VLOOKUP($A192,csapatok!$A:$NN,BJ$320,FALSE),LEN(VLOOKUP($A192,csapatok!$A:$NN,BJ$320,FALSE))-6),'csapat-ranglista'!$A:$FP,BJ$321,FALSE)/8,VLOOKUP(VLOOKUP($A192,csapatok!$A:$NN,BJ$320,FALSE),'csapat-ranglista'!$A:$FP,BJ$321,FALSE)/4),0)</f>
        <v>0</v>
      </c>
      <c r="BK192" s="223">
        <f>IFERROR(IF(RIGHT(VLOOKUP($A192,csapatok!$A:$NN,BK$320,FALSE),5)="Csere",VLOOKUP(LEFT(VLOOKUP($A192,csapatok!$A:$NN,BK$320,FALSE),LEN(VLOOKUP($A192,csapatok!$A:$NN,BK$320,FALSE))-6),'csapat-ranglista'!$A:$FP,BK$321,FALSE)/8,VLOOKUP(VLOOKUP($A192,csapatok!$A:$NN,BK$320,FALSE),'csapat-ranglista'!$A:$FP,BK$321,FALSE)/4),0)</f>
        <v>0</v>
      </c>
      <c r="BL192" s="223">
        <f>IFERROR(IF(RIGHT(VLOOKUP($A192,csapatok!$A:$NN,BL$320,FALSE),5)="Csere",VLOOKUP(LEFT(VLOOKUP($A192,csapatok!$A:$NN,BL$320,FALSE),LEN(VLOOKUP($A192,csapatok!$A:$NN,BL$320,FALSE))-6),'csapat-ranglista'!$A:$FP,BL$321,FALSE)/8,VLOOKUP(VLOOKUP($A192,csapatok!$A:$NN,BL$320,FALSE),'csapat-ranglista'!$A:$FP,BL$321,FALSE)/4),0)</f>
        <v>0</v>
      </c>
      <c r="BM192" s="223">
        <f>IFERROR(IF(RIGHT(VLOOKUP($A192,csapatok!$A:$NN,BM$320,FALSE),5)="Csere",VLOOKUP(LEFT(VLOOKUP($A192,csapatok!$A:$NN,BM$320,FALSE),LEN(VLOOKUP($A192,csapatok!$A:$NN,BM$320,FALSE))-6),'csapat-ranglista'!$A:$FP,BM$321,FALSE)/8,VLOOKUP(VLOOKUP($A192,csapatok!$A:$NN,BM$320,FALSE),'csapat-ranglista'!$A:$FP,BM$321,FALSE)/4),0)</f>
        <v>0</v>
      </c>
      <c r="BN192" s="223">
        <f>IFERROR(IF(RIGHT(VLOOKUP($A192,csapatok!$A:$NN,BN$320,FALSE),5)="Csere",VLOOKUP(LEFT(VLOOKUP($A192,csapatok!$A:$NN,BN$320,FALSE),LEN(VLOOKUP($A192,csapatok!$A:$NN,BN$320,FALSE))-6),'csapat-ranglista'!$A:$FP,BN$321,FALSE)/8,VLOOKUP(VLOOKUP($A192,csapatok!$A:$NN,BN$320,FALSE),'csapat-ranglista'!$A:$FP,BN$321,FALSE)/4),0)</f>
        <v>0</v>
      </c>
      <c r="BO192" s="223">
        <f>IFERROR(IF(RIGHT(VLOOKUP($A192,csapatok!$A:$NN,BO$320,FALSE),5)="Csere",VLOOKUP(LEFT(VLOOKUP($A192,csapatok!$A:$NN,BO$320,FALSE),LEN(VLOOKUP($A192,csapatok!$A:$NN,BO$320,FALSE))-6),'csapat-ranglista'!$A:$FP,BO$321,FALSE)/8,VLOOKUP(VLOOKUP($A192,csapatok!$A:$NN,BO$320,FALSE),'csapat-ranglista'!$A:$FP,BO$321,FALSE)/4),0)</f>
        <v>0</v>
      </c>
      <c r="BP192" s="223">
        <f>IFERROR(IF(RIGHT(VLOOKUP($A192,csapatok!$A:$NN,BP$320,FALSE),5)="Csere",VLOOKUP(LEFT(VLOOKUP($A192,csapatok!$A:$NN,BP$320,FALSE),LEN(VLOOKUP($A192,csapatok!$A:$NN,BP$320,FALSE))-6),'csapat-ranglista'!$A:$FP,BP$321,FALSE)/8,VLOOKUP(VLOOKUP($A192,csapatok!$A:$NN,BP$320,FALSE),'csapat-ranglista'!$A:$FP,BP$321,FALSE)/4),0)</f>
        <v>0</v>
      </c>
      <c r="BQ192" s="223">
        <f>IFERROR(IF(RIGHT(VLOOKUP($A192,csapatok!$A:$NN,BQ$320,FALSE),5)="Csere",VLOOKUP(LEFT(VLOOKUP($A192,csapatok!$A:$NN,BQ$320,FALSE),LEN(VLOOKUP($A192,csapatok!$A:$NN,BQ$320,FALSE))-6),'csapat-ranglista'!$A:$FP,BQ$321,FALSE)/8,VLOOKUP(VLOOKUP($A192,csapatok!$A:$NN,BQ$320,FALSE),'csapat-ranglista'!$A:$FP,BQ$321,FALSE)/4),0)</f>
        <v>0</v>
      </c>
      <c r="BR192" s="223">
        <f>IFERROR(IF(RIGHT(VLOOKUP($A192,csapatok!$A:$NN,BR$320,FALSE),5)="Csere",VLOOKUP(LEFT(VLOOKUP($A192,csapatok!$A:$NN,BR$320,FALSE),LEN(VLOOKUP($A192,csapatok!$A:$NN,BR$320,FALSE))-6),'csapat-ranglista'!$A:$FP,BR$321,FALSE)/8,VLOOKUP(VLOOKUP($A192,csapatok!$A:$NN,BR$320,FALSE),'csapat-ranglista'!$A:$FP,BR$321,FALSE)/4),0)</f>
        <v>0</v>
      </c>
      <c r="BS192" s="223">
        <f>IFERROR(IF(RIGHT(VLOOKUP($A192,csapatok!$A:$NN,BS$320,FALSE),5)="Csere",VLOOKUP(LEFT(VLOOKUP($A192,csapatok!$A:$NN,BS$320,FALSE),LEN(VLOOKUP($A192,csapatok!$A:$NN,BS$320,FALSE))-6),'csapat-ranglista'!$A:$FP,BS$321,FALSE)/8,VLOOKUP(VLOOKUP($A192,csapatok!$A:$NN,BS$320,FALSE),'csapat-ranglista'!$A:$FP,BS$321,FALSE)/4),0)</f>
        <v>0</v>
      </c>
      <c r="BT192" s="223">
        <f>IFERROR(IF(RIGHT(VLOOKUP($A192,csapatok!$A:$NN,BT$320,FALSE),5)="Csere",VLOOKUP(LEFT(VLOOKUP($A192,csapatok!$A:$NN,BT$320,FALSE),LEN(VLOOKUP($A192,csapatok!$A:$NN,BT$320,FALSE))-6),'csapat-ranglista'!$A:$FP,BT$321,FALSE)/8,VLOOKUP(VLOOKUP($A192,csapatok!$A:$NN,BT$320,FALSE),'csapat-ranglista'!$A:$FP,BT$321,FALSE)/4),0)</f>
        <v>0</v>
      </c>
      <c r="BU192" s="223">
        <f>IFERROR(IF(RIGHT(VLOOKUP($A192,csapatok!$A:$NN,BU$320,FALSE),5)="Csere",VLOOKUP(LEFT(VLOOKUP($A192,csapatok!$A:$NN,BU$320,FALSE),LEN(VLOOKUP($A192,csapatok!$A:$NN,BU$320,FALSE))-6),'csapat-ranglista'!$A:$FP,BU$321,FALSE)/8,VLOOKUP(VLOOKUP($A192,csapatok!$A:$NN,BU$320,FALSE),'csapat-ranglista'!$A:$FP,BU$321,FALSE)/4),0)</f>
        <v>0</v>
      </c>
      <c r="BV192" s="223">
        <f>IFERROR(IF(RIGHT(VLOOKUP($A192,csapatok!$A:$NN,BV$320,FALSE),5)="Csere",VLOOKUP(LEFT(VLOOKUP($A192,csapatok!$A:$NN,BV$320,FALSE),LEN(VLOOKUP($A192,csapatok!$A:$NN,BV$320,FALSE))-6),'csapat-ranglista'!$A:$FP,BV$321,FALSE)/8,VLOOKUP(VLOOKUP($A192,csapatok!$A:$NN,BV$320,FALSE),'csapat-ranglista'!$A:$FP,BV$321,FALSE)/4),0)</f>
        <v>0</v>
      </c>
      <c r="BW192" s="223">
        <f>IFERROR(IF(RIGHT(VLOOKUP($A192,csapatok!$A:$NN,BW$320,FALSE),5)="Csere",VLOOKUP(LEFT(VLOOKUP($A192,csapatok!$A:$NN,BW$320,FALSE),LEN(VLOOKUP($A192,csapatok!$A:$NN,BW$320,FALSE))-6),'csapat-ranglista'!$A:$FP,BW$321,FALSE)/8,VLOOKUP(VLOOKUP($A192,csapatok!$A:$NN,BW$320,FALSE),'csapat-ranglista'!$A:$FP,BW$321,FALSE)/4),0)</f>
        <v>0</v>
      </c>
      <c r="BX192" s="223">
        <f>IFERROR(IF(RIGHT(VLOOKUP($A192,csapatok!$A:$NN,BX$320,FALSE),5)="Csere",VLOOKUP(LEFT(VLOOKUP($A192,csapatok!$A:$NN,BX$320,FALSE),LEN(VLOOKUP($A192,csapatok!$A:$NN,BX$320,FALSE))-6),'csapat-ranglista'!$A:$FP,BX$321,FALSE)/8,VLOOKUP(VLOOKUP($A192,csapatok!$A:$NN,BX$320,FALSE),'csapat-ranglista'!$A:$FP,BX$321,FALSE)/4),0)</f>
        <v>0</v>
      </c>
      <c r="BY192" s="223">
        <f>IFERROR(IF(RIGHT(VLOOKUP($A192,csapatok!$A:$NN,BY$320,FALSE),5)="Csere",VLOOKUP(LEFT(VLOOKUP($A192,csapatok!$A:$NN,BY$320,FALSE),LEN(VLOOKUP($A192,csapatok!$A:$NN,BY$320,FALSE))-6),'csapat-ranglista'!$A:$FP,BY$321,FALSE)/8,VLOOKUP(VLOOKUP($A192,csapatok!$A:$NN,BY$320,FALSE),'csapat-ranglista'!$A:$FP,BY$321,FALSE)/4),0)</f>
        <v>0</v>
      </c>
      <c r="BZ192" s="223">
        <f>IFERROR(IF(RIGHT(VLOOKUP($A192,csapatok!$A:$NN,BZ$320,FALSE),5)="Csere",VLOOKUP(LEFT(VLOOKUP($A192,csapatok!$A:$NN,BZ$320,FALSE),LEN(VLOOKUP($A192,csapatok!$A:$NN,BZ$320,FALSE))-6),'csapat-ranglista'!$A:$FP,BZ$321,FALSE)/8,VLOOKUP(VLOOKUP($A192,csapatok!$A:$NN,BZ$320,FALSE),'csapat-ranglista'!$A:$FP,BZ$321,FALSE)/4),0)</f>
        <v>0</v>
      </c>
      <c r="CA192" s="223">
        <f>IFERROR(IF(RIGHT(VLOOKUP($A192,csapatok!$A:$NN,CA$320,FALSE),5)="Csere",VLOOKUP(LEFT(VLOOKUP($A192,csapatok!$A:$NN,CA$320,FALSE),LEN(VLOOKUP($A192,csapatok!$A:$NN,CA$320,FALSE))-6),'csapat-ranglista'!$A:$FP,CA$321,FALSE)/8,VLOOKUP(VLOOKUP($A192,csapatok!$A:$NN,CA$320,FALSE),'csapat-ranglista'!$A:$FP,CA$321,FALSE)/4),0)</f>
        <v>0</v>
      </c>
      <c r="CB192" s="223">
        <f>IFERROR(IF(RIGHT(VLOOKUP($A192,csapatok!$A:$NN,CB$320,FALSE),5)="Csere",VLOOKUP(LEFT(VLOOKUP($A192,csapatok!$A:$NN,CB$320,FALSE),LEN(VLOOKUP($A192,csapatok!$A:$NN,CB$320,FALSE))-6),'csapat-ranglista'!$A:$FP,CB$321,FALSE)/8,VLOOKUP(VLOOKUP($A192,csapatok!$A:$NN,CB$320,FALSE),'csapat-ranglista'!$A:$FP,CB$321,FALSE)/4),0)</f>
        <v>0</v>
      </c>
      <c r="CC192" s="223">
        <f>IFERROR(IF(RIGHT(VLOOKUP($A192,csapatok!$A:$NN,CC$320,FALSE),5)="Csere",VLOOKUP(LEFT(VLOOKUP($A192,csapatok!$A:$NN,CC$320,FALSE),LEN(VLOOKUP($A192,csapatok!$A:$NN,CC$320,FALSE))-6),'csapat-ranglista'!$A:$FP,CC$321,FALSE)/8,VLOOKUP(VLOOKUP($A192,csapatok!$A:$NN,CC$320,FALSE),'csapat-ranglista'!$A:$FP,CC$321,FALSE)/4),0)</f>
        <v>0</v>
      </c>
      <c r="CD192" s="223">
        <f>IFERROR(IF(RIGHT(VLOOKUP($A192,csapatok!$A:$NN,CD$320,FALSE),5)="Csere",VLOOKUP(LEFT(VLOOKUP($A192,csapatok!$A:$NN,CD$320,FALSE),LEN(VLOOKUP($A192,csapatok!$A:$NN,CD$320,FALSE))-6),'csapat-ranglista'!$A:$FP,CD$321,FALSE)/8,VLOOKUP(VLOOKUP($A192,csapatok!$A:$NN,CD$320,FALSE),'csapat-ranglista'!$A:$FP,CD$321,FALSE)/4),0)</f>
        <v>0</v>
      </c>
      <c r="CE192" s="223">
        <f>IFERROR(IF(RIGHT(VLOOKUP($A192,csapatok!$A:$NN,CE$320,FALSE),5)="Csere",VLOOKUP(LEFT(VLOOKUP($A192,csapatok!$A:$NN,CE$320,FALSE),LEN(VLOOKUP($A192,csapatok!$A:$NN,CE$320,FALSE))-6),'csapat-ranglista'!$A:$FP,CE$321,FALSE)/8,VLOOKUP(VLOOKUP($A192,csapatok!$A:$NN,CE$320,FALSE),'csapat-ranglista'!$A:$FP,CE$321,FALSE)/4),0)</f>
        <v>0</v>
      </c>
      <c r="CF192" s="223">
        <f>IFERROR(IF(RIGHT(VLOOKUP($A192,csapatok!$A:$NN,CF$320,FALSE),5)="Csere",VLOOKUP(LEFT(VLOOKUP($A192,csapatok!$A:$NN,CF$320,FALSE),LEN(VLOOKUP($A192,csapatok!$A:$NN,CF$320,FALSE))-6),'csapat-ranglista'!$A:$FP,CF$321,FALSE)/8,VLOOKUP(VLOOKUP($A192,csapatok!$A:$NN,CF$320,FALSE),'csapat-ranglista'!$A:$FP,CF$321,FALSE)/4),0)</f>
        <v>0</v>
      </c>
      <c r="CG192" s="223">
        <f>IFERROR(IF(RIGHT(VLOOKUP($A192,csapatok!$A:$NN,CG$320,FALSE),5)="Csere",VLOOKUP(LEFT(VLOOKUP($A192,csapatok!$A:$NN,CG$320,FALSE),LEN(VLOOKUP($A192,csapatok!$A:$NN,CG$320,FALSE))-6),'csapat-ranglista'!$A:$FP,CG$321,FALSE)/8,VLOOKUP(VLOOKUP($A192,csapatok!$A:$NN,CG$320,FALSE),'csapat-ranglista'!$A:$FP,CG$321,FALSE)/4),0)</f>
        <v>0</v>
      </c>
      <c r="CH192" s="223">
        <f>IFERROR(IF(RIGHT(VLOOKUP($A192,csapatok!$A:$NN,CH$320,FALSE),5)="Csere",VLOOKUP(LEFT(VLOOKUP($A192,csapatok!$A:$NN,CH$320,FALSE),LEN(VLOOKUP($A192,csapatok!$A:$NN,CH$320,FALSE))-6),'csapat-ranglista'!$A:$FP,CH$321,FALSE)/8,VLOOKUP(VLOOKUP($A192,csapatok!$A:$NN,CH$320,FALSE),'csapat-ranglista'!$A:$FP,CH$321,FALSE)/4),0)</f>
        <v>0</v>
      </c>
      <c r="CI192" s="223">
        <f>IFERROR(IF(RIGHT(VLOOKUP($A192,csapatok!$A:$NN,CI$320,FALSE),5)="Csere",VLOOKUP(LEFT(VLOOKUP($A192,csapatok!$A:$NN,CI$320,FALSE),LEN(VLOOKUP($A192,csapatok!$A:$NN,CI$320,FALSE))-6),'csapat-ranglista'!$A:$FP,CI$321,FALSE)/8,VLOOKUP(VLOOKUP($A192,csapatok!$A:$NN,CI$320,FALSE),'csapat-ranglista'!$A:$FP,CI$321,FALSE)/4),0)</f>
        <v>0</v>
      </c>
      <c r="CJ192" s="224">
        <f>versenyek!$IQ$11*IFERROR(VLOOKUP(VLOOKUP($A192,versenyek!IP:IR,3,FALSE),szabalyok!$A$16:$B$23,2,FALSE)/4,0)</f>
        <v>0</v>
      </c>
      <c r="CK192" s="224">
        <f>versenyek!$IT$11*IFERROR(VLOOKUP(VLOOKUP($A192,versenyek!IS:IU,3,FALSE),szabalyok!$A$16:$B$23,2,FALSE)/4,0)</f>
        <v>0</v>
      </c>
      <c r="CL192" s="223">
        <f>IFERROR(IF(RIGHT(VLOOKUP($A192,csapatok!$A:$NN,CL$320,FALSE),5)="Csere",VLOOKUP(LEFT(VLOOKUP($A192,csapatok!$A:$NN,CL$320,FALSE),LEN(VLOOKUP($A192,csapatok!$A:$NN,CL$320,FALSE))-6),'csapat-ranglista'!$A:$FP,CL$321,FALSE)/8,VLOOKUP(VLOOKUP($A192,csapatok!$A:$NN,CL$320,FALSE),'csapat-ranglista'!$A:$FP,CL$321,FALSE)/4),0)</f>
        <v>0</v>
      </c>
      <c r="CM192" s="223">
        <f>IFERROR(IF(RIGHT(VLOOKUP($A192,csapatok!$A:$NN,CM$320,FALSE),5)="Csere",VLOOKUP(LEFT(VLOOKUP($A192,csapatok!$A:$NN,CM$320,FALSE),LEN(VLOOKUP($A192,csapatok!$A:$NN,CM$320,FALSE))-6),'csapat-ranglista'!$A:$FP,CM$321,FALSE)/8,VLOOKUP(VLOOKUP($A192,csapatok!$A:$NN,CM$320,FALSE),'csapat-ranglista'!$A:$FP,CM$321,FALSE)/4),0)</f>
        <v>0</v>
      </c>
      <c r="CN192" s="223">
        <f>IFERROR(IF(RIGHT(VLOOKUP($A192,csapatok!$A:$NN,CN$320,FALSE),5)="Csere",VLOOKUP(LEFT(VLOOKUP($A192,csapatok!$A:$NN,CN$320,FALSE),LEN(VLOOKUP($A192,csapatok!$A:$NN,CN$320,FALSE))-6),'csapat-ranglista'!$A:$FP,CN$321,FALSE)/8,VLOOKUP(VLOOKUP($A192,csapatok!$A:$NN,CN$320,FALSE),'csapat-ranglista'!$A:$FP,CN$321,FALSE)/4),0)</f>
        <v>0</v>
      </c>
      <c r="CO192" s="223">
        <f>IFERROR(IF(RIGHT(VLOOKUP($A192,csapatok!$A:$NN,CO$320,FALSE),5)="Csere",VLOOKUP(LEFT(VLOOKUP($A192,csapatok!$A:$NN,CO$320,FALSE),LEN(VLOOKUP($A192,csapatok!$A:$NN,CO$320,FALSE))-6),'csapat-ranglista'!$A:$FP,CO$321,FALSE)/8,VLOOKUP(VLOOKUP($A192,csapatok!$A:$NN,CO$320,FALSE),'csapat-ranglista'!$A:$FP,CO$321,FALSE)/4),0)</f>
        <v>0</v>
      </c>
      <c r="CP192" s="223">
        <f>IFERROR(IF(RIGHT(VLOOKUP($A192,csapatok!$A:$NN,CP$320,FALSE),5)="Csere",VLOOKUP(LEFT(VLOOKUP($A192,csapatok!$A:$NN,CP$320,FALSE),LEN(VLOOKUP($A192,csapatok!$A:$NN,CP$320,FALSE))-6),'csapat-ranglista'!$A:$FP,CP$321,FALSE)/8,VLOOKUP(VLOOKUP($A192,csapatok!$A:$NN,CP$320,FALSE),'csapat-ranglista'!$A:$FP,CP$321,FALSE)/4),0)</f>
        <v>0</v>
      </c>
      <c r="CQ192" s="223">
        <f>IFERROR(IF(RIGHT(VLOOKUP($A192,csapatok!$A:$NN,CQ$320,FALSE),5)="Csere",VLOOKUP(LEFT(VLOOKUP($A192,csapatok!$A:$NN,CQ$320,FALSE),LEN(VLOOKUP($A192,csapatok!$A:$NN,CQ$320,FALSE))-6),'csapat-ranglista'!$A:$FP,CQ$321,FALSE)/8,VLOOKUP(VLOOKUP($A192,csapatok!$A:$NN,CQ$320,FALSE),'csapat-ranglista'!$A:$FP,CQ$321,FALSE)/4),0)</f>
        <v>0</v>
      </c>
      <c r="CR192" s="223">
        <f>IFERROR(IF(RIGHT(VLOOKUP($A192,csapatok!$A:$NN,CR$320,FALSE),5)="Csere",VLOOKUP(LEFT(VLOOKUP($A192,csapatok!$A:$NN,CR$320,FALSE),LEN(VLOOKUP($A192,csapatok!$A:$NN,CR$320,FALSE))-6),'csapat-ranglista'!$A:$FP,CR$321,FALSE)/8,VLOOKUP(VLOOKUP($A192,csapatok!$A:$NN,CR$320,FALSE),'csapat-ranglista'!$A:$FP,CR$321,FALSE)/4),0)</f>
        <v>0</v>
      </c>
      <c r="CS192" s="223">
        <f>IFERROR(IF(RIGHT(VLOOKUP($A192,csapatok!$A:$NN,CS$320,FALSE),5)="Csere",VLOOKUP(LEFT(VLOOKUP($A192,csapatok!$A:$NN,CS$320,FALSE),LEN(VLOOKUP($A192,csapatok!$A:$NN,CS$320,FALSE))-6),'csapat-ranglista'!$A:$FP,CS$321,FALSE)/8,VLOOKUP(VLOOKUP($A192,csapatok!$A:$NN,CS$320,FALSE),'csapat-ranglista'!$A:$FP,CS$321,FALSE)/4),0)</f>
        <v>0</v>
      </c>
      <c r="CT192" s="223">
        <f>IFERROR(IF(RIGHT(VLOOKUP($A192,csapatok!$A:$NN,CT$320,FALSE),5)="Csere",VLOOKUP(LEFT(VLOOKUP($A192,csapatok!$A:$NN,CT$320,FALSE),LEN(VLOOKUP($A192,csapatok!$A:$NN,CT$320,FALSE))-6),'csapat-ranglista'!$A:$FP,CT$321,FALSE)/8,VLOOKUP(VLOOKUP($A192,csapatok!$A:$NN,CT$320,FALSE),'csapat-ranglista'!$A:$FP,CT$321,FALSE)/4),0)</f>
        <v>0</v>
      </c>
      <c r="CU192" s="223">
        <f>IFERROR(IF(RIGHT(VLOOKUP($A192,csapatok!$A:$NN,CU$320,FALSE),5)="Csere",VLOOKUP(LEFT(VLOOKUP($A192,csapatok!$A:$NN,CU$320,FALSE),LEN(VLOOKUP($A192,csapatok!$A:$NN,CU$320,FALSE))-6),'csapat-ranglista'!$A:$FP,CU$321,FALSE)/8,VLOOKUP(VLOOKUP($A192,csapatok!$A:$NN,CU$320,FALSE),'csapat-ranglista'!$A:$FP,CU$321,FALSE)/4),0)</f>
        <v>0</v>
      </c>
      <c r="CV192" s="223">
        <f>IFERROR(IF(RIGHT(VLOOKUP($A192,csapatok!$A:$NN,CV$320,FALSE),5)="Csere",VLOOKUP(LEFT(VLOOKUP($A192,csapatok!$A:$NN,CV$320,FALSE),LEN(VLOOKUP($A192,csapatok!$A:$NN,CV$320,FALSE))-6),'csapat-ranglista'!$A:$FP,CV$321,FALSE)/8,VLOOKUP(VLOOKUP($A192,csapatok!$A:$NN,CV$320,FALSE),'csapat-ranglista'!$A:$FP,CV$321,FALSE)/4),0)</f>
        <v>0</v>
      </c>
      <c r="CW192" s="223">
        <f>IFERROR(IF(RIGHT(VLOOKUP($A192,csapatok!$A:$NN,CW$320,FALSE),5)="Csere",VLOOKUP(LEFT(VLOOKUP($A192,csapatok!$A:$NN,CW$320,FALSE),LEN(VLOOKUP($A192,csapatok!$A:$NN,CW$320,FALSE))-6),'csapat-ranglista'!$A:$FP,CW$321,FALSE)/8,VLOOKUP(VLOOKUP($A192,csapatok!$A:$NN,CW$320,FALSE),'csapat-ranglista'!$A:$FP,CW$321,FALSE)/4),0)</f>
        <v>0</v>
      </c>
      <c r="CX192" s="223">
        <f>IFERROR(IF(RIGHT(VLOOKUP($A192,csapatok!$A:$NN,CX$320,FALSE),5)="Csere",VLOOKUP(LEFT(VLOOKUP($A192,csapatok!$A:$NN,CX$320,FALSE),LEN(VLOOKUP($A192,csapatok!$A:$NN,CX$320,FALSE))-6),'csapat-ranglista'!$A:$FP,CX$321,FALSE)/8,VLOOKUP(VLOOKUP($A192,csapatok!$A:$NN,CX$320,FALSE),'csapat-ranglista'!$A:$FP,CX$321,FALSE)/4),0)</f>
        <v>0</v>
      </c>
      <c r="CY192" s="223">
        <f>IFERROR(IF(RIGHT(VLOOKUP($A192,csapatok!$A:$NN,CY$320,FALSE),5)="Csere",VLOOKUP(LEFT(VLOOKUP($A192,csapatok!$A:$NN,CY$320,FALSE),LEN(VLOOKUP($A192,csapatok!$A:$NN,CY$320,FALSE))-6),'csapat-ranglista'!$A:$FP,CY$321,FALSE)/8,VLOOKUP(VLOOKUP($A192,csapatok!$A:$NN,CY$320,FALSE),'csapat-ranglista'!$A:$FP,CY$321,FALSE)/4),0)</f>
        <v>0</v>
      </c>
      <c r="CZ192" s="223">
        <f>IFERROR(IF(RIGHT(VLOOKUP($A192,csapatok!$A:$NN,CZ$320,FALSE),5)="Csere",VLOOKUP(LEFT(VLOOKUP($A192,csapatok!$A:$NN,CZ$320,FALSE),LEN(VLOOKUP($A192,csapatok!$A:$NN,CZ$320,FALSE))-6),'csapat-ranglista'!$A:$FP,CZ$321,FALSE)/8,VLOOKUP(VLOOKUP($A192,csapatok!$A:$NN,CZ$320,FALSE),'csapat-ranglista'!$A:$FP,CZ$321,FALSE)/4),0)</f>
        <v>0</v>
      </c>
      <c r="DA192" s="223">
        <f>IFERROR(IF(RIGHT(VLOOKUP($A192,csapatok!$A:$NN,DA$320,FALSE),5)="Csere",VLOOKUP(LEFT(VLOOKUP($A192,csapatok!$A:$NN,DA$320,FALSE),LEN(VLOOKUP($A192,csapatok!$A:$NN,DA$320,FALSE))-6),'csapat-ranglista'!$A:$FP,DA$321,FALSE)/8,VLOOKUP(VLOOKUP($A192,csapatok!$A:$NN,DA$320,FALSE),'csapat-ranglista'!$A:$FP,DA$321,FALSE)/4),0)</f>
        <v>0</v>
      </c>
      <c r="DB192" s="223">
        <f>IFERROR(IF(RIGHT(VLOOKUP($A192,csapatok!$A:$NN,DB$320,FALSE),5)="Csere",VLOOKUP(LEFT(VLOOKUP($A192,csapatok!$A:$NN,DB$320,FALSE),LEN(VLOOKUP($A192,csapatok!$A:$NN,DB$320,FALSE))-6),'csapat-ranglista'!$A:$FP,DB$321,FALSE)/8,VLOOKUP(VLOOKUP($A192,csapatok!$A:$NN,DB$320,FALSE),'csapat-ranglista'!$A:$FP,DB$321,FALSE)/4),0)</f>
        <v>0</v>
      </c>
      <c r="DC192" s="223">
        <f>IFERROR(IF(RIGHT(VLOOKUP($A192,csapatok!$A:$NN,DC$320,FALSE),5)="Csere",VLOOKUP(LEFT(VLOOKUP($A192,csapatok!$A:$NN,DC$320,FALSE),LEN(VLOOKUP($A192,csapatok!$A:$NN,DC$320,FALSE))-6),'csapat-ranglista'!$A:$FP,DC$321,FALSE)/8,VLOOKUP(VLOOKUP($A192,csapatok!$A:$NN,DC$320,FALSE),'csapat-ranglista'!$A:$FP,DC$321,FALSE)/4),0)</f>
        <v>0</v>
      </c>
      <c r="DD192" s="223">
        <f>IFERROR(IF(RIGHT(VLOOKUP($A192,csapatok!$A:$NN,DD$320,FALSE),5)="Csere",VLOOKUP(LEFT(VLOOKUP($A192,csapatok!$A:$NN,DD$320,FALSE),LEN(VLOOKUP($A192,csapatok!$A:$NN,DD$320,FALSE))-6),'csapat-ranglista'!$A:$FP,DD$321,FALSE)/8,VLOOKUP(VLOOKUP($A192,csapatok!$A:$NN,DD$320,FALSE),'csapat-ranglista'!$A:$FP,DD$321,FALSE)/4),0)</f>
        <v>0</v>
      </c>
      <c r="DE192" s="223">
        <f>IFERROR(IF(RIGHT(VLOOKUP($A192,csapatok!$A:$NN,DE$320,FALSE),5)="Csere",VLOOKUP(LEFT(VLOOKUP($A192,csapatok!$A:$NN,DE$320,FALSE),LEN(VLOOKUP($A192,csapatok!$A:$NN,DE$320,FALSE))-6),'csapat-ranglista'!$A:$FP,DE$321,FALSE)/8,VLOOKUP(VLOOKUP($A192,csapatok!$A:$NN,DE$320,FALSE),'csapat-ranglista'!$A:$FP,DE$321,FALSE)/4),0)</f>
        <v>0</v>
      </c>
      <c r="DF192" s="223">
        <f>IFERROR(IF(RIGHT(VLOOKUP($A192,csapatok!$A:$NN,DF$320,FALSE),5)="Csere",VLOOKUP(LEFT(VLOOKUP($A192,csapatok!$A:$NN,DF$320,FALSE),LEN(VLOOKUP($A192,csapatok!$A:$NN,DF$320,FALSE))-6),'csapat-ranglista'!$A:$FP,DF$321,FALSE)/8,VLOOKUP(VLOOKUP($A192,csapatok!$A:$NN,DF$320,FALSE),'csapat-ranglista'!$A:$FP,DF$321,FALSE)/4),0)</f>
        <v>0</v>
      </c>
      <c r="DG192" s="223">
        <f>IFERROR(IF(RIGHT(VLOOKUP($A192,csapatok!$A:$NN,DG$320,FALSE),5)="Csere",VLOOKUP(LEFT(VLOOKUP($A192,csapatok!$A:$NN,DG$320,FALSE),LEN(VLOOKUP($A192,csapatok!$A:$NN,DG$320,FALSE))-6),'csapat-ranglista'!$A:$FP,DG$321,FALSE)/8,VLOOKUP(VLOOKUP($A192,csapatok!$A:$NN,DG$320,FALSE),'csapat-ranglista'!$A:$FP,DG$321,FALSE)/4),0)</f>
        <v>0</v>
      </c>
      <c r="DH192" s="223">
        <f>IFERROR(IF(RIGHT(VLOOKUP($A192,csapatok!$A:$NN,DH$320,FALSE),5)="Csere",VLOOKUP(LEFT(VLOOKUP($A192,csapatok!$A:$NN,DH$320,FALSE),LEN(VLOOKUP($A192,csapatok!$A:$NN,DH$320,FALSE))-6),'csapat-ranglista'!$A:$FP,DH$321,FALSE)/8,VLOOKUP(VLOOKUP($A192,csapatok!$A:$NN,DH$320,FALSE),'csapat-ranglista'!$A:$FP,DH$321,FALSE)/4),0)</f>
        <v>0</v>
      </c>
      <c r="DI192" s="223">
        <f>IFERROR(IF(RIGHT(VLOOKUP($A192,csapatok!$A:$NN,DI$320,FALSE),5)="Csere",VLOOKUP(LEFT(VLOOKUP($A192,csapatok!$A:$NN,DI$320,FALSE),LEN(VLOOKUP($A192,csapatok!$A:$NN,DI$320,FALSE))-6),'csapat-ranglista'!$A:$FP,DI$321,FALSE)/8,VLOOKUP(VLOOKUP($A192,csapatok!$A:$NN,DI$320,FALSE),'csapat-ranglista'!$A:$FP,DI$321,FALSE)/4),0)</f>
        <v>0</v>
      </c>
      <c r="DJ192" s="223">
        <f>IFERROR(IF(RIGHT(VLOOKUP($A192,csapatok!$A:$NN,DJ$320,FALSE),5)="Csere",VLOOKUP(LEFT(VLOOKUP($A192,csapatok!$A:$NN,DJ$320,FALSE),LEN(VLOOKUP($A192,csapatok!$A:$NN,DJ$320,FALSE))-6),'csapat-ranglista'!$A:$FP,DJ$321,FALSE)/8,VLOOKUP(VLOOKUP($A192,csapatok!$A:$NN,DJ$320,FALSE),'csapat-ranglista'!$A:$FP,DJ$321,FALSE)/4),0)</f>
        <v>0</v>
      </c>
      <c r="DK192" s="223">
        <f>IFERROR(IF(RIGHT(VLOOKUP($A192,csapatok!$A:$NN,DK$320,FALSE),5)="Csere",VLOOKUP(LEFT(VLOOKUP($A192,csapatok!$A:$NN,DK$320,FALSE),LEN(VLOOKUP($A192,csapatok!$A:$NN,DK$320,FALSE))-6),'csapat-ranglista'!$A:$FP,DK$321,FALSE)/8,VLOOKUP(VLOOKUP($A192,csapatok!$A:$NN,DK$320,FALSE),'csapat-ranglista'!$A:$FP,DK$321,FALSE)/4),0)</f>
        <v>0</v>
      </c>
      <c r="DL192" s="223">
        <f>IFERROR(IF(RIGHT(VLOOKUP($A192,csapatok!$A:$NN,DL$320,FALSE),5)="Csere",VLOOKUP(LEFT(VLOOKUP($A192,csapatok!$A:$NN,DL$320,FALSE),LEN(VLOOKUP($A192,csapatok!$A:$NN,DL$320,FALSE))-6),'csapat-ranglista'!$A:$FP,DL$321,FALSE)/8,VLOOKUP(VLOOKUP($A192,csapatok!$A:$NN,DL$320,FALSE),'csapat-ranglista'!$A:$FP,DL$321,FALSE)/4),0)</f>
        <v>0</v>
      </c>
      <c r="DM192" s="223">
        <f>IFERROR(IF(RIGHT(VLOOKUP($A192,csapatok!$A:$NN,DM$320,FALSE),5)="Csere",VLOOKUP(LEFT(VLOOKUP($A192,csapatok!$A:$NN,DM$320,FALSE),LEN(VLOOKUP($A192,csapatok!$A:$NN,DM$320,FALSE))-6),'csapat-ranglista'!$A:$FP,DM$321,FALSE)/8,VLOOKUP(VLOOKUP($A192,csapatok!$A:$NN,DM$320,FALSE),'csapat-ranglista'!$A:$FP,DM$321,FALSE)/4),0)</f>
        <v>0</v>
      </c>
      <c r="DN192" s="223">
        <f>IFERROR(IF(RIGHT(VLOOKUP($A192,csapatok!$A:$NN,DN$320,FALSE),5)="Csere",VLOOKUP(LEFT(VLOOKUP($A192,csapatok!$A:$NN,DN$320,FALSE),LEN(VLOOKUP($A192,csapatok!$A:$NN,DN$320,FALSE))-6),'csapat-ranglista'!$A:$FP,DN$321,FALSE)/8,VLOOKUP(VLOOKUP($A192,csapatok!$A:$NN,DN$320,FALSE),'csapat-ranglista'!$A:$FP,DN$321,FALSE)/4),0)</f>
        <v>0</v>
      </c>
      <c r="DO192" s="224">
        <f>versenyek!$MF$11*IFERROR(VLOOKUP(VLOOKUP($A192,versenyek!ME:MG,3,FALSE),szabalyok!$A$16:$B$23,2,FALSE)/4,0)</f>
        <v>0</v>
      </c>
      <c r="DP192" s="224">
        <f>versenyek!$MI$11*IFERROR(VLOOKUP(VLOOKUP($A192,versenyek!MH:MJ,3,FALSE),szabalyok!$A$16:$B$23,2,FALSE)/4,0)</f>
        <v>0</v>
      </c>
      <c r="DQ192" s="223">
        <f>IFERROR(IF(RIGHT(VLOOKUP($A192,csapatok!$A:$NN,DQ$320,FALSE),5)="Csere",VLOOKUP(LEFT(VLOOKUP($A192,csapatok!$A:$NN,DQ$320,FALSE),LEN(VLOOKUP($A192,csapatok!$A:$NN,DQ$320,FALSE))-6),'csapat-ranglista'!$A:$FP,DQ$321,FALSE)/8,VLOOKUP(VLOOKUP($A192,csapatok!$A:$NN,DQ$320,FALSE),'csapat-ranglista'!$A:$FP,DQ$321,FALSE)/4),0)</f>
        <v>0</v>
      </c>
      <c r="DR192" s="223">
        <f>IFERROR(IF(RIGHT(VLOOKUP($A192,csapatok!$A:$NN,DR$320,FALSE),5)="Csere",VLOOKUP(LEFT(VLOOKUP($A192,csapatok!$A:$NN,DR$320,FALSE),LEN(VLOOKUP($A192,csapatok!$A:$NN,DR$320,FALSE))-6),'csapat-ranglista'!$A:$FP,DR$321,FALSE)/8,VLOOKUP(VLOOKUP($A192,csapatok!$A:$NN,DR$320,FALSE),'csapat-ranglista'!$A:$FP,DR$321,FALSE)/4),0)</f>
        <v>0</v>
      </c>
      <c r="DS192" s="223">
        <f>IFERROR(IF(RIGHT(VLOOKUP($A192,csapatok!$A:$NN,DS$320,FALSE),5)="Csere",VLOOKUP(LEFT(VLOOKUP($A192,csapatok!$A:$NN,DS$320,FALSE),LEN(VLOOKUP($A192,csapatok!$A:$NN,DS$320,FALSE))-6),'csapat-ranglista'!$A:$FP,DS$321,FALSE)/8,VLOOKUP(VLOOKUP($A192,csapatok!$A:$NN,DS$320,FALSE),'csapat-ranglista'!$A:$FP,DS$321,FALSE)/4),0)</f>
        <v>0</v>
      </c>
      <c r="DT192" s="223">
        <f>IFERROR(IF(RIGHT(VLOOKUP($A192,csapatok!$A:$NN,DT$320,FALSE),5)="Csere",VLOOKUP(LEFT(VLOOKUP($A192,csapatok!$A:$NN,DT$320,FALSE),LEN(VLOOKUP($A192,csapatok!$A:$NN,DT$320,FALSE))-6),'csapat-ranglista'!$A:$FP,DT$321,FALSE)/8,VLOOKUP(VLOOKUP($A192,csapatok!$A:$NN,DT$320,FALSE),'csapat-ranglista'!$A:$FP,DT$321,FALSE)/4),0)</f>
        <v>0</v>
      </c>
      <c r="DU192" s="223">
        <f>IFERROR(IF(RIGHT(VLOOKUP($A192,csapatok!$A:$NN,DU$320,FALSE),5)="Csere",VLOOKUP(LEFT(VLOOKUP($A192,csapatok!$A:$NN,DU$320,FALSE),LEN(VLOOKUP($A192,csapatok!$A:$NN,DU$320,FALSE))-6),'csapat-ranglista'!$A:$FP,DU$321,FALSE)/8,VLOOKUP(VLOOKUP($A192,csapatok!$A:$NN,DU$320,FALSE),'csapat-ranglista'!$A:$FP,DU$321,FALSE)/4),0)</f>
        <v>0</v>
      </c>
      <c r="DV192" s="223">
        <f>IFERROR(IF(RIGHT(VLOOKUP($A192,csapatok!$A:$NN,DV$320,FALSE),5)="Csere",VLOOKUP(LEFT(VLOOKUP($A192,csapatok!$A:$NN,DV$320,FALSE),LEN(VLOOKUP($A192,csapatok!$A:$NN,DV$320,FALSE))-6),'csapat-ranglista'!$A:$FP,DV$321,FALSE)/8,VLOOKUP(VLOOKUP($A192,csapatok!$A:$NN,DV$320,FALSE),'csapat-ranglista'!$A:$FP,DV$321,FALSE)/4),0)</f>
        <v>0</v>
      </c>
      <c r="DW192" s="223">
        <f>IFERROR(IF(RIGHT(VLOOKUP($A192,csapatok!$A:$NN,DW$320,FALSE),5)="Csere",VLOOKUP(LEFT(VLOOKUP($A192,csapatok!$A:$NN,DW$320,FALSE),LEN(VLOOKUP($A192,csapatok!$A:$NN,DW$320,FALSE))-6),'csapat-ranglista'!$A:$FP,DW$321,FALSE)/8,VLOOKUP(VLOOKUP($A192,csapatok!$A:$NN,DW$320,FALSE),'csapat-ranglista'!$A:$FP,DW$321,FALSE)/4),0)</f>
        <v>0</v>
      </c>
      <c r="DX192" s="223">
        <f>IFERROR(IF(RIGHT(VLOOKUP($A192,csapatok!$A:$NN,DX$320,FALSE),5)="Csere",VLOOKUP(LEFT(VLOOKUP($A192,csapatok!$A:$NN,DX$320,FALSE),LEN(VLOOKUP($A192,csapatok!$A:$NN,DX$320,FALSE))-6),'csapat-ranglista'!$A:$FP,DX$321,FALSE)/8,VLOOKUP(VLOOKUP($A192,csapatok!$A:$NN,DX$320,FALSE),'csapat-ranglista'!$A:$FP,DX$321,FALSE)/4),0)</f>
        <v>0</v>
      </c>
      <c r="DY192" s="223">
        <f>IFERROR(IF(RIGHT(VLOOKUP($A192,csapatok!$A:$NN,DY$320,FALSE),5)="Csere",VLOOKUP(LEFT(VLOOKUP($A192,csapatok!$A:$NN,DY$320,FALSE),LEN(VLOOKUP($A192,csapatok!$A:$NN,DY$320,FALSE))-6),'csapat-ranglista'!$A:$FP,DY$321,FALSE)/8,VLOOKUP(VLOOKUP($A192,csapatok!$A:$NN,DY$320,FALSE),'csapat-ranglista'!$A:$FP,DY$321,FALSE)/4),0)</f>
        <v>0</v>
      </c>
      <c r="DZ192" s="223">
        <f>IFERROR(IF(RIGHT(VLOOKUP($A192,csapatok!$A:$NN,DZ$320,FALSE),5)="Csere",VLOOKUP(LEFT(VLOOKUP($A192,csapatok!$A:$NN,DZ$320,FALSE),LEN(VLOOKUP($A192,csapatok!$A:$NN,DZ$320,FALSE))-6),'csapat-ranglista'!$A:$FP,DZ$321,FALSE)/8,VLOOKUP(VLOOKUP($A192,csapatok!$A:$NN,DZ$320,FALSE),'csapat-ranglista'!$A:$FP,DZ$321,FALSE)/4),0)</f>
        <v>0</v>
      </c>
      <c r="EA192" s="223">
        <f>IFERROR(IF(RIGHT(VLOOKUP($A192,csapatok!$A:$NN,EA$320,FALSE),5)="Csere",VLOOKUP(LEFT(VLOOKUP($A192,csapatok!$A:$NN,EA$320,FALSE),LEN(VLOOKUP($A192,csapatok!$A:$NN,EA$320,FALSE))-6),'csapat-ranglista'!$A:$FP,EA$321,FALSE)/8,VLOOKUP(VLOOKUP($A192,csapatok!$A:$NN,EA$320,FALSE),'csapat-ranglista'!$A:$FP,EA$321,FALSE)/4),0)</f>
        <v>0</v>
      </c>
      <c r="EB192" s="223">
        <f>IFERROR(IF(RIGHT(VLOOKUP($A192,csapatok!$A:$NN,EB$320,FALSE),5)="Csere",VLOOKUP(LEFT(VLOOKUP($A192,csapatok!$A:$NN,EB$320,FALSE),LEN(VLOOKUP($A192,csapatok!$A:$NN,EB$320,FALSE))-6),'csapat-ranglista'!$A:$FP,EB$321,FALSE)/8,VLOOKUP(VLOOKUP($A192,csapatok!$A:$NN,EB$320,FALSE),'csapat-ranglista'!$A:$FP,EB$321,FALSE)/4),0)</f>
        <v>0</v>
      </c>
      <c r="EC192" s="223">
        <f>IFERROR(IF(RIGHT(VLOOKUP($A192,csapatok!$A:$NN,EC$320,FALSE),5)="Csere",VLOOKUP(LEFT(VLOOKUP($A192,csapatok!$A:$NN,EC$320,FALSE),LEN(VLOOKUP($A192,csapatok!$A:$NN,EC$320,FALSE))-6),'csapat-ranglista'!$A:$FP,EC$321,FALSE)/8,VLOOKUP(VLOOKUP($A192,csapatok!$A:$NN,EC$320,FALSE),'csapat-ranglista'!$A:$FP,EC$321,FALSE)/4),0)</f>
        <v>0</v>
      </c>
      <c r="ED192" s="223">
        <f>IFERROR(IF(RIGHT(VLOOKUP($A192,csapatok!$A:$NN,ED$320,FALSE),5)="Csere",VLOOKUP(LEFT(VLOOKUP($A192,csapatok!$A:$NN,ED$320,FALSE),LEN(VLOOKUP($A192,csapatok!$A:$NN,ED$320,FALSE))-6),'csapat-ranglista'!$A:$FP,ED$321,FALSE)/8,VLOOKUP(VLOOKUP($A192,csapatok!$A:$NN,ED$320,FALSE),'csapat-ranglista'!$A:$FP,ED$321,FALSE)/4),0)</f>
        <v>0</v>
      </c>
      <c r="EE192" s="223">
        <f>IFERROR(IF(RIGHT(VLOOKUP($A192,csapatok!$A:$NN,EE$320,FALSE),5)="Csere",VLOOKUP(LEFT(VLOOKUP($A192,csapatok!$A:$NN,EE$320,FALSE),LEN(VLOOKUP($A192,csapatok!$A:$NN,EE$320,FALSE))-6),'csapat-ranglista'!$A:$FP,EE$321,FALSE)/8,VLOOKUP(VLOOKUP($A192,csapatok!$A:$NN,EE$320,FALSE),'csapat-ranglista'!$A:$FP,EE$321,FALSE)/4),0)</f>
        <v>0</v>
      </c>
      <c r="EF192" s="223">
        <f>IFERROR(IF(RIGHT(VLOOKUP($A192,csapatok!$A:$NN,EF$320,FALSE),5)="Csere",VLOOKUP(LEFT(VLOOKUP($A192,csapatok!$A:$NN,EF$320,FALSE),LEN(VLOOKUP($A192,csapatok!$A:$NN,EF$320,FALSE))-6),'csapat-ranglista'!$A:$FP,EF$321,FALSE)/8,VLOOKUP(VLOOKUP($A192,csapatok!$A:$NN,EF$320,FALSE),'csapat-ranglista'!$A:$FP,EF$321,FALSE)/4),0)</f>
        <v>0</v>
      </c>
      <c r="EG192" s="223">
        <f>IFERROR(IF(RIGHT(VLOOKUP($A192,csapatok!$A:$NN,EG$320,FALSE),5)="Csere",VLOOKUP(LEFT(VLOOKUP($A192,csapatok!$A:$NN,EG$320,FALSE),LEN(VLOOKUP($A192,csapatok!$A:$NN,EG$320,FALSE))-6),'csapat-ranglista'!$A:$FP,EG$321,FALSE)/8,VLOOKUP(VLOOKUP($A192,csapatok!$A:$NN,EG$320,FALSE),'csapat-ranglista'!$A:$FP,EG$321,FALSE)/4),0)</f>
        <v>0</v>
      </c>
      <c r="EH192" s="223">
        <f>IFERROR(IF(RIGHT(VLOOKUP($A192,csapatok!$A:$NN,EH$320,FALSE),5)="Csere",VLOOKUP(LEFT(VLOOKUP($A192,csapatok!$A:$NN,EH$320,FALSE),LEN(VLOOKUP($A192,csapatok!$A:$NN,EH$320,FALSE))-6),'csapat-ranglista'!$A:$FP,EH$321,FALSE)/8,VLOOKUP(VLOOKUP($A192,csapatok!$A:$NN,EH$320,FALSE),'csapat-ranglista'!$A:$FP,EH$321,FALSE)/4),0)</f>
        <v>0</v>
      </c>
      <c r="EI192" s="223">
        <f>IFERROR(IF(RIGHT(VLOOKUP($A192,csapatok!$A:$NN,EI$320,FALSE),5)="Csere",VLOOKUP(LEFT(VLOOKUP($A192,csapatok!$A:$NN,EI$320,FALSE),LEN(VLOOKUP($A192,csapatok!$A:$NN,EI$320,FALSE))-6),'csapat-ranglista'!$A:$FP,EI$321,FALSE)/8,VLOOKUP(VLOOKUP($A192,csapatok!$A:$NN,EI$320,FALSE),'csapat-ranglista'!$A:$FP,EI$321,FALSE)/4),0)</f>
        <v>0</v>
      </c>
      <c r="EJ192" s="223">
        <f>IFERROR(IF(RIGHT(VLOOKUP($A192,csapatok!$A:$NN,EJ$320,FALSE),5)="Csere",VLOOKUP(LEFT(VLOOKUP($A192,csapatok!$A:$NN,EJ$320,FALSE),LEN(VLOOKUP($A192,csapatok!$A:$NN,EJ$320,FALSE))-6),'csapat-ranglista'!$A:$FP,EJ$321,FALSE)/8,VLOOKUP(VLOOKUP($A192,csapatok!$A:$NN,EJ$320,FALSE),'csapat-ranglista'!$A:$FP,EJ$321,FALSE)/4),0)</f>
        <v>0</v>
      </c>
      <c r="EK192" s="223">
        <f>IFERROR(IF(RIGHT(VLOOKUP($A192,csapatok!$A:$NN,EK$320,FALSE),5)="Csere",VLOOKUP(LEFT(VLOOKUP($A192,csapatok!$A:$NN,EK$320,FALSE),LEN(VLOOKUP($A192,csapatok!$A:$NN,EK$320,FALSE))-6),'csapat-ranglista'!$A:$FP,EK$321,FALSE)/8,VLOOKUP(VLOOKUP($A192,csapatok!$A:$NN,EK$320,FALSE),'csapat-ranglista'!$A:$FP,EK$321,FALSE)/4),0)</f>
        <v>0</v>
      </c>
      <c r="EL192" s="223">
        <f>IFERROR(IF(RIGHT(VLOOKUP($A192,csapatok!$A:$NN,EL$320,FALSE),5)="Csere",VLOOKUP(LEFT(VLOOKUP($A192,csapatok!$A:$NN,EL$320,FALSE),LEN(VLOOKUP($A192,csapatok!$A:$NN,EL$320,FALSE))-6),'csapat-ranglista'!$A:$FP,EL$321,FALSE)/8,VLOOKUP(VLOOKUP($A192,csapatok!$A:$NN,EL$320,FALSE),'csapat-ranglista'!$A:$FP,EL$321,FALSE)/4),0)</f>
        <v>0</v>
      </c>
      <c r="EM192" s="223">
        <f>IFERROR(IF(RIGHT(VLOOKUP($A192,csapatok!$A:$NN,EM$320,FALSE),5)="Csere",VLOOKUP(LEFT(VLOOKUP($A192,csapatok!$A:$NN,EM$320,FALSE),LEN(VLOOKUP($A192,csapatok!$A:$NN,EM$320,FALSE))-6),'csapat-ranglista'!$A:$FP,EM$321,FALSE)/8,VLOOKUP(VLOOKUP($A192,csapatok!$A:$NN,EM$320,FALSE),'csapat-ranglista'!$A:$FP,EM$321,FALSE)/4),0)</f>
        <v>0</v>
      </c>
      <c r="EN192" s="223">
        <f>IFERROR(IF(RIGHT(VLOOKUP($A192,csapatok!$A:$NN,EN$320,FALSE),5)="Csere",VLOOKUP(LEFT(VLOOKUP($A192,csapatok!$A:$NN,EN$320,FALSE),LEN(VLOOKUP($A192,csapatok!$A:$NN,EN$320,FALSE))-6),'csapat-ranglista'!$A:$FP,EN$321,FALSE)/8,VLOOKUP(VLOOKUP($A192,csapatok!$A:$NN,EN$320,FALSE),'csapat-ranglista'!$A:$FP,EN$321,FALSE)/4),0)</f>
        <v>0</v>
      </c>
      <c r="EO192" s="223">
        <f>IFERROR(IF(RIGHT(VLOOKUP($A192,csapatok!$A:$NN,EO$320,FALSE),5)="Csere",VLOOKUP(LEFT(VLOOKUP($A192,csapatok!$A:$NN,EO$320,FALSE),LEN(VLOOKUP($A192,csapatok!$A:$NN,EO$320,FALSE))-6),'csapat-ranglista'!$A:$FP,EO$321,FALSE)/8,VLOOKUP(VLOOKUP($A192,csapatok!$A:$NN,EO$320,FALSE),'csapat-ranglista'!$A:$FP,EO$321,FALSE)/4),0)</f>
        <v>0</v>
      </c>
      <c r="EP192" s="223">
        <f>IFERROR(IF(RIGHT(VLOOKUP($A192,csapatok!$A:$NN,EP$320,FALSE),5)="Csere",VLOOKUP(LEFT(VLOOKUP($A192,csapatok!$A:$NN,EP$320,FALSE),LEN(VLOOKUP($A192,csapatok!$A:$NN,EP$320,FALSE))-6),'csapat-ranglista'!$A:$FP,EP$321,FALSE)/8,VLOOKUP(VLOOKUP($A192,csapatok!$A:$NN,EP$320,FALSE),'csapat-ranglista'!$A:$FP,EP$321,FALSE)/4),0)</f>
        <v>0</v>
      </c>
      <c r="EQ192" s="223">
        <f>IFERROR(IF(RIGHT(VLOOKUP($A192,csapatok!$A:$NN,EQ$320,FALSE),5)="Csere",VLOOKUP(LEFT(VLOOKUP($A192,csapatok!$A:$NN,EQ$320,FALSE),LEN(VLOOKUP($A192,csapatok!$A:$NN,EQ$320,FALSE))-6),'csapat-ranglista'!$A:$FP,EQ$321,FALSE)/8,VLOOKUP(VLOOKUP($A192,csapatok!$A:$NN,EQ$320,FALSE),'csapat-ranglista'!$A:$FP,EQ$321,FALSE)/4),0)</f>
        <v>0</v>
      </c>
      <c r="ER192" s="223">
        <f>IFERROR(IF(RIGHT(VLOOKUP($A192,csapatok!$A:$NN,ER$320,FALSE),5)="Csere",VLOOKUP(LEFT(VLOOKUP($A192,csapatok!$A:$NN,ER$320,FALSE),LEN(VLOOKUP($A192,csapatok!$A:$NN,ER$320,FALSE))-6),'csapat-ranglista'!$A:$FP,ER$321,FALSE)/8,VLOOKUP(VLOOKUP($A192,csapatok!$A:$NN,ER$320,FALSE),'csapat-ranglista'!$A:$FP,ER$321,FALSE)/4),0)</f>
        <v>0</v>
      </c>
      <c r="ES192" s="223">
        <f>IFERROR(IF(RIGHT(VLOOKUP($A192,csapatok!$A:$NN,ES$320,FALSE),5)="Csere",VLOOKUP(LEFT(VLOOKUP($A192,csapatok!$A:$NN,ES$320,FALSE),LEN(VLOOKUP($A192,csapatok!$A:$NN,ES$320,FALSE))-6),'csapat-ranglista'!$A:$FP,ES$321,FALSE)/8,VLOOKUP(VLOOKUP($A192,csapatok!$A:$NN,ES$320,FALSE),'csapat-ranglista'!$A:$FP,ES$321,FALSE)/4),0)</f>
        <v>0</v>
      </c>
      <c r="ET192" s="223">
        <f>IFERROR(IF(RIGHT(VLOOKUP($A192,csapatok!$A:$NN,ET$320,FALSE),5)="Csere",VLOOKUP(LEFT(VLOOKUP($A192,csapatok!$A:$NN,ET$320,FALSE),LEN(VLOOKUP($A192,csapatok!$A:$NN,ET$320,FALSE))-6),'csapat-ranglista'!$A:$FP,ET$321,FALSE)/8,VLOOKUP(VLOOKUP($A192,csapatok!$A:$NN,ET$320,FALSE),'csapat-ranglista'!$A:$FP,ET$321,FALSE)/4),0)</f>
        <v>0</v>
      </c>
      <c r="EU192" s="223">
        <f>IFERROR(IF(RIGHT(VLOOKUP($A192,csapatok!$A:$NN,EU$320,FALSE),5)="Csere",VLOOKUP(LEFT(VLOOKUP($A192,csapatok!$A:$NN,EU$320,FALSE),LEN(VLOOKUP($A192,csapatok!$A:$NN,EU$320,FALSE))-6),'csapat-ranglista'!$A:$FP,EU$321,FALSE)/8,VLOOKUP(VLOOKUP($A192,csapatok!$A:$NN,EU$320,FALSE),'csapat-ranglista'!$A:$FP,EU$321,FALSE)/4),0)</f>
        <v>0</v>
      </c>
      <c r="EV192" s="223">
        <f>IFERROR(IF(RIGHT(VLOOKUP($A192,csapatok!$A:$NN,EV$320,FALSE),5)="Csere",VLOOKUP(LEFT(VLOOKUP($A192,csapatok!$A:$NN,EV$320,FALSE),LEN(VLOOKUP($A192,csapatok!$A:$NN,EV$320,FALSE))-6),'csapat-ranglista'!$A:$FP,EV$321,FALSE)/8,VLOOKUP(VLOOKUP($A192,csapatok!$A:$NN,EV$320,FALSE),'csapat-ranglista'!$A:$FP,EV$321,FALSE)/4),0)</f>
        <v>0</v>
      </c>
      <c r="EW192" s="223">
        <f>IFERROR(IF(RIGHT(VLOOKUP($A192,csapatok!$A:$NN,EW$320,FALSE),5)="Csere",VLOOKUP(LEFT(VLOOKUP($A192,csapatok!$A:$NN,EW$320,FALSE),LEN(VLOOKUP($A192,csapatok!$A:$NN,EW$320,FALSE))-6),'csapat-ranglista'!$A:$FP,EW$321,FALSE)/8,VLOOKUP(VLOOKUP($A192,csapatok!$A:$NN,EW$320,FALSE),'csapat-ranglista'!$A:$FP,EW$321,FALSE)/4),0)</f>
        <v>0</v>
      </c>
      <c r="EX192" s="223">
        <f>IFERROR(IF(RIGHT(VLOOKUP($A192,csapatok!$A:$NN,EX$320,FALSE),5)="Csere",VLOOKUP(LEFT(VLOOKUP($A192,csapatok!$A:$NN,EX$320,FALSE),LEN(VLOOKUP($A192,csapatok!$A:$NN,EX$320,FALSE))-6),'csapat-ranglista'!$A:$FP,EX$321,FALSE)/8,VLOOKUP(VLOOKUP($A192,csapatok!$A:$NN,EX$320,FALSE),'csapat-ranglista'!$A:$FP,EX$321,FALSE)/4),0)</f>
        <v>0</v>
      </c>
      <c r="EY192" s="223">
        <f>IFERROR(IF(RIGHT(VLOOKUP($A192,csapatok!$A:$NN,EY$320,FALSE),5)="Csere",VLOOKUP(LEFT(VLOOKUP($A192,csapatok!$A:$NN,EY$320,FALSE),LEN(VLOOKUP($A192,csapatok!$A:$NN,EY$320,FALSE))-6),'csapat-ranglista'!$A:$FP,EY$321,FALSE)/8,VLOOKUP(VLOOKUP($A192,csapatok!$A:$NN,EY$320,FALSE),'csapat-ranglista'!$A:$FP,EY$321,FALSE)/4),0)</f>
        <v>0</v>
      </c>
      <c r="EZ192" s="223">
        <f>IFERROR(IF(RIGHT(VLOOKUP($A192,csapatok!$A:$NN,EZ$320,FALSE),5)="Csere",VLOOKUP(LEFT(VLOOKUP($A192,csapatok!$A:$NN,EZ$320,FALSE),LEN(VLOOKUP($A192,csapatok!$A:$NN,EZ$320,FALSE))-6),'csapat-ranglista'!$A:$FP,EZ$321,FALSE)/8,VLOOKUP(VLOOKUP($A192,csapatok!$A:$NN,EZ$320,FALSE),'csapat-ranglista'!$A:$FP,EZ$321,FALSE)/4),0)</f>
        <v>0</v>
      </c>
      <c r="FA192" s="223">
        <f>IFERROR(IF(RIGHT(VLOOKUP($A192,csapatok!$A:$NN,FA$320,FALSE),5)="Csere",VLOOKUP(LEFT(VLOOKUP($A192,csapatok!$A:$NN,FA$320,FALSE),LEN(VLOOKUP($A192,csapatok!$A:$NN,FA$320,FALSE))-6),'csapat-ranglista'!$A:$FP,FA$321,FALSE)/8,VLOOKUP(VLOOKUP($A192,csapatok!$A:$NN,FA$320,FALSE),'csapat-ranglista'!$A:$FP,FA$321,FALSE)/4),0)</f>
        <v>0</v>
      </c>
      <c r="FB192" s="223">
        <f>IFERROR(IF(RIGHT(VLOOKUP($A192,csapatok!$A:$NN,FB$320,FALSE),5)="Csere",VLOOKUP(LEFT(VLOOKUP($A192,csapatok!$A:$NN,FB$320,FALSE),LEN(VLOOKUP($A192,csapatok!$A:$NN,FB$320,FALSE))-6),'csapat-ranglista'!$A:$FP,FB$321,FALSE)/8,VLOOKUP(VLOOKUP($A192,csapatok!$A:$NN,FB$320,FALSE),'csapat-ranglista'!$A:$FP,FB$321,FALSE)/4),0)</f>
        <v>0</v>
      </c>
      <c r="FC192" s="223">
        <f>IFERROR(IF(RIGHT(VLOOKUP($A192,csapatok!$A:$NN,FC$320,FALSE),5)="Csere",VLOOKUP(LEFT(VLOOKUP($A192,csapatok!$A:$NN,FC$320,FALSE),LEN(VLOOKUP($A192,csapatok!$A:$NN,FC$320,FALSE))-6),'csapat-ranglista'!$A:$FP,FC$321,FALSE)/8,VLOOKUP(VLOOKUP($A192,csapatok!$A:$NN,FC$320,FALSE),'csapat-ranglista'!$A:$FP,FC$321,FALSE)/4),0)</f>
        <v>0</v>
      </c>
      <c r="FD192" s="224">
        <f>versenyek!$QY$11*IFERROR(VLOOKUP(VLOOKUP($A192,versenyek!QX:QZ,3,FALSE),szabalyok!$A$16:$B$23,2,FALSE)/4,0)</f>
        <v>0</v>
      </c>
      <c r="FE192" s="224">
        <f>versenyek!$RB$11*IFERROR(VLOOKUP(VLOOKUP($A192,versenyek!RA:RC,3,FALSE),szabalyok!$A$16:$B$23,2,FALSE)/4,0)</f>
        <v>0</v>
      </c>
      <c r="FF192" s="223">
        <f>IFERROR(IF(RIGHT(VLOOKUP($A192,csapatok!$A:$NN,FF$320,FALSE),5)="Csere",VLOOKUP(LEFT(VLOOKUP($A192,csapatok!$A:$NN,FF$320,FALSE),LEN(VLOOKUP($A192,csapatok!$A:$NN,FF$320,FALSE))-6),'csapat-ranglista'!$A:$FP,FF$321,FALSE)/8,VLOOKUP(VLOOKUP($A192,csapatok!$A:$NN,FF$320,FALSE),'csapat-ranglista'!$A:$FP,FF$321,FALSE)/4),0)</f>
        <v>0</v>
      </c>
      <c r="FG192" s="223">
        <f>IFERROR(IF(RIGHT(VLOOKUP($A192,csapatok!$A:$NN,FG$320,FALSE),5)="Csere",VLOOKUP(LEFT(VLOOKUP($A192,csapatok!$A:$NN,FG$320,FALSE),LEN(VLOOKUP($A192,csapatok!$A:$NN,FG$320,FALSE))-6),'csapat-ranglista'!$A:$FP,FG$321,FALSE)/8,VLOOKUP(VLOOKUP($A192,csapatok!$A:$NN,FG$320,FALSE),'csapat-ranglista'!$A:$FP,FG$321,FALSE)/4),0)</f>
        <v>0</v>
      </c>
      <c r="FH192" s="223">
        <f>IFERROR(IF(RIGHT(VLOOKUP($A192,csapatok!$A:$NN,FH$320,FALSE),5)="Csere",VLOOKUP(LEFT(VLOOKUP($A192,csapatok!$A:$NN,FH$320,FALSE),LEN(VLOOKUP($A192,csapatok!$A:$NN,FH$320,FALSE))-6),'csapat-ranglista'!$A:$FP,FH$321,FALSE)/8,VLOOKUP(VLOOKUP($A192,csapatok!$A:$NN,FH$320,FALSE),'csapat-ranglista'!$A:$FP,FH$321,FALSE)/4),0)</f>
        <v>0</v>
      </c>
      <c r="FI192" s="223">
        <f>IFERROR(IF(RIGHT(VLOOKUP($A192,csapatok!$A:$NN,FI$320,FALSE),5)="Csere",VLOOKUP(LEFT(VLOOKUP($A192,csapatok!$A:$NN,FI$320,FALSE),LEN(VLOOKUP($A192,csapatok!$A:$NN,FI$320,FALSE))-6),'csapat-ranglista'!$A:$FP,FI$321,FALSE)/8,VLOOKUP(VLOOKUP($A192,csapatok!$A:$NN,FI$320,FALSE),'csapat-ranglista'!$A:$FP,FI$321,FALSE)/4),0)</f>
        <v>0</v>
      </c>
      <c r="FJ192" s="223">
        <f>IFERROR(IF(RIGHT(VLOOKUP($A192,csapatok!$A:$NN,FJ$320,FALSE),5)="Csere",VLOOKUP(LEFT(VLOOKUP($A192,csapatok!$A:$NN,FJ$320,FALSE),LEN(VLOOKUP($A192,csapatok!$A:$NN,FJ$320,FALSE))-6),'csapat-ranglista'!$A:$FP,FJ$321,FALSE)/8,VLOOKUP(VLOOKUP($A192,csapatok!$A:$NN,FJ$320,FALSE),'csapat-ranglista'!$A:$FP,FJ$321,FALSE)/4),0)</f>
        <v>0</v>
      </c>
      <c r="FK192" s="223">
        <f>IFERROR(IF(RIGHT(VLOOKUP($A192,csapatok!$A:$NN,FK$320,FALSE),5)="Csere",VLOOKUP(LEFT(VLOOKUP($A192,csapatok!$A:$NN,FK$320,FALSE),LEN(VLOOKUP($A192,csapatok!$A:$NN,FK$320,FALSE))-6),'csapat-ranglista'!$A:$FP,FK$321,FALSE)/8,VLOOKUP(VLOOKUP($A192,csapatok!$A:$NN,FK$320,FALSE),'csapat-ranglista'!$A:$FP,FK$321,FALSE)/4),0)</f>
        <v>0</v>
      </c>
      <c r="FL192" s="223">
        <f>IFERROR(IF(RIGHT(VLOOKUP($A192,csapatok!$A:$NN,FL$320,FALSE),5)="Csere",VLOOKUP(LEFT(VLOOKUP($A192,csapatok!$A:$NN,FL$320,FALSE),LEN(VLOOKUP($A192,csapatok!$A:$NN,FL$320,FALSE))-6),'csapat-ranglista'!$A:$FP,FL$321,FALSE)/8,VLOOKUP(VLOOKUP($A192,csapatok!$A:$NN,FL$320,FALSE),'csapat-ranglista'!$A:$FP,FL$321,FALSE)/4),0)</f>
        <v>0</v>
      </c>
      <c r="FM192" s="223">
        <f>IFERROR(IF(RIGHT(VLOOKUP($A192,csapatok!$A:$NN,FM$320,FALSE),5)="Csere",VLOOKUP(LEFT(VLOOKUP($A192,csapatok!$A:$NN,FM$320,FALSE),LEN(VLOOKUP($A192,csapatok!$A:$NN,FM$320,FALSE))-6),'csapat-ranglista'!$A:$FP,FM$321,FALSE)/8,VLOOKUP(VLOOKUP($A192,csapatok!$A:$NN,FM$320,FALSE),'csapat-ranglista'!$A:$FP,FM$321,FALSE)/4),0)</f>
        <v>0</v>
      </c>
      <c r="FN192" s="223">
        <f>IFERROR(IF(RIGHT(VLOOKUP($A192,csapatok!$A:$NN,FN$320,FALSE),5)="Csere",VLOOKUP(LEFT(VLOOKUP($A192,csapatok!$A:$NN,FN$320,FALSE),LEN(VLOOKUP($A192,csapatok!$A:$NN,FN$320,FALSE))-6),'csapat-ranglista'!$A:$FP,FN$321,FALSE)/8,VLOOKUP(VLOOKUP($A192,csapatok!$A:$NN,FN$320,FALSE),'csapat-ranglista'!$A:$FP,FN$321,FALSE)/4),0)</f>
        <v>0</v>
      </c>
      <c r="FO192" s="223">
        <f>IFERROR(IF(RIGHT(VLOOKUP($A192,csapatok!$A:$NN,FO$320,FALSE),5)="Csere",VLOOKUP(LEFT(VLOOKUP($A192,csapatok!$A:$NN,FO$320,FALSE),LEN(VLOOKUP($A192,csapatok!$A:$NN,FO$320,FALSE))-6),'csapat-ranglista'!$A:$FP,FO$321,FALSE)/8,VLOOKUP(VLOOKUP($A192,csapatok!$A:$NN,FO$320,FALSE),'csapat-ranglista'!$A:$FP,FO$321,FALSE)/4),0)</f>
        <v>0</v>
      </c>
      <c r="FP192" s="223">
        <f>IFERROR(IF(RIGHT(VLOOKUP($A192,csapatok!$A:$NN,FP$320,FALSE),5)="Csere",VLOOKUP(LEFT(VLOOKUP($A192,csapatok!$A:$NN,FP$320,FALSE),LEN(VLOOKUP($A192,csapatok!$A:$NN,FP$320,FALSE))-6),'csapat-ranglista'!$A:$FP,FP$321,FALSE)/8,VLOOKUP(VLOOKUP($A192,csapatok!$A:$NN,FP$320,FALSE),'csapat-ranglista'!$A:$FP,FP$321,FALSE)/4),0)</f>
        <v>0</v>
      </c>
      <c r="FQ192" s="223">
        <f>IFERROR(IF(RIGHT(VLOOKUP($A192,csapatok!$A:$NN,FQ$320,FALSE),5)="Csere",VLOOKUP(LEFT(VLOOKUP($A192,csapatok!$A:$NN,FQ$320,FALSE),LEN(VLOOKUP($A192,csapatok!$A:$NN,FQ$320,FALSE))-6),'csapat-ranglista'!$A:$FP,FQ$321,FALSE)/8,VLOOKUP(VLOOKUP($A192,csapatok!$A:$NN,FQ$320,FALSE),'csapat-ranglista'!$A:$FP,FQ$321,FALSE)/4),0)</f>
        <v>0</v>
      </c>
      <c r="FR192" s="223">
        <f>IFERROR(IF(RIGHT(VLOOKUP($A192,csapatok!$A:$NN,FR$320,FALSE),5)="Csere",VLOOKUP(LEFT(VLOOKUP($A192,csapatok!$A:$NN,FR$320,FALSE),LEN(VLOOKUP($A192,csapatok!$A:$NN,FR$320,FALSE))-6),'csapat-ranglista'!$A:$FP,FR$321,FALSE)/8,VLOOKUP(VLOOKUP($A192,csapatok!$A:$NN,FR$320,FALSE),'csapat-ranglista'!$A:$FP,FR$321,FALSE)/4),0)</f>
        <v>0</v>
      </c>
      <c r="FS192" s="223">
        <f>IFERROR(IF(RIGHT(VLOOKUP($A192,csapatok!$A:$NN,FS$320,FALSE),5)="Csere",VLOOKUP(LEFT(VLOOKUP($A192,csapatok!$A:$NN,FS$320,FALSE),LEN(VLOOKUP($A192,csapatok!$A:$NN,FS$320,FALSE))-6),'csapat-ranglista'!$A:$FP,FS$321,FALSE)/8,VLOOKUP(VLOOKUP($A192,csapatok!$A:$NN,FS$320,FALSE),'csapat-ranglista'!$A:$FP,FS$321,FALSE)/4),0)</f>
        <v>0</v>
      </c>
      <c r="FT192" s="223">
        <f>IFERROR(IF(RIGHT(VLOOKUP($A192,csapatok!$A:$NN,FT$320,FALSE),5)="Csere",VLOOKUP(LEFT(VLOOKUP($A192,csapatok!$A:$NN,FT$320,FALSE),LEN(VLOOKUP($A192,csapatok!$A:$NN,FT$320,FALSE))-6),'csapat-ranglista'!$A:$FP,FT$321,FALSE)/8,VLOOKUP(VLOOKUP($A192,csapatok!$A:$NN,FT$320,FALSE),'csapat-ranglista'!$A:$FP,FT$321,FALSE)/4),0)</f>
        <v>0</v>
      </c>
      <c r="FU192" s="223">
        <f>IFERROR(IF(RIGHT(VLOOKUP($A192,csapatok!$A:$NN,FU$320,FALSE),5)="Csere",VLOOKUP(LEFT(VLOOKUP($A192,csapatok!$A:$NN,FU$320,FALSE),LEN(VLOOKUP($A192,csapatok!$A:$NN,FU$320,FALSE))-6),'csapat-ranglista'!$A:$FP,FU$321,FALSE)/8,VLOOKUP(VLOOKUP($A192,csapatok!$A:$NN,FU$320,FALSE),'csapat-ranglista'!$A:$FP,FU$321,FALSE)/4),0)</f>
        <v>0</v>
      </c>
      <c r="FV192" s="223">
        <f>IFERROR(IF(RIGHT(VLOOKUP($A192,csapatok!$A:$NN,FV$320,FALSE),5)="Csere",VLOOKUP(LEFT(VLOOKUP($A192,csapatok!$A:$NN,FV$320,FALSE),LEN(VLOOKUP($A192,csapatok!$A:$NN,FV$320,FALSE))-6),'csapat-ranglista'!$A:$FP,FV$321,FALSE)/8,VLOOKUP(VLOOKUP($A192,csapatok!$A:$NN,FV$320,FALSE),'csapat-ranglista'!$A:$FP,FV$321,FALSE)/4),0)</f>
        <v>0</v>
      </c>
      <c r="FW192" s="223">
        <f>IFERROR(IF(RIGHT(VLOOKUP($A192,csapatok!$A:$NN,FW$320,FALSE),5)="Csere",VLOOKUP(LEFT(VLOOKUP($A192,csapatok!$A:$NN,FW$320,FALSE),LEN(VLOOKUP($A192,csapatok!$A:$NN,FW$320,FALSE))-6),'csapat-ranglista'!$A:$FP,FW$321,FALSE)/8,VLOOKUP(VLOOKUP($A192,csapatok!$A:$NN,FW$320,FALSE),'csapat-ranglista'!$A:$FP,FW$321,FALSE)/4),0)</f>
        <v>0</v>
      </c>
      <c r="FX192" s="223">
        <f>IFERROR(IF(RIGHT(VLOOKUP($A192,csapatok!$A:$NN,FX$320,FALSE),5)="Csere",VLOOKUP(LEFT(VLOOKUP($A192,csapatok!$A:$NN,FX$320,FALSE),LEN(VLOOKUP($A192,csapatok!$A:$NN,FX$320,FALSE))-6),'csapat-ranglista'!$A:$FP,FX$321,FALSE)/8,VLOOKUP(VLOOKUP($A192,csapatok!$A:$NN,FX$320,FALSE),'csapat-ranglista'!$A:$FP,FX$321,FALSE)/4),0)</f>
        <v>0</v>
      </c>
      <c r="FY192" s="223">
        <f>IFERROR(IF(RIGHT(VLOOKUP($A192,csapatok!$A:$NN,FY$320,FALSE),5)="Csere",VLOOKUP(LEFT(VLOOKUP($A192,csapatok!$A:$NN,FY$320,FALSE),LEN(VLOOKUP($A192,csapatok!$A:$NN,FY$320,FALSE))-6),'csapat-ranglista'!$A:$FP,FY$321,FALSE)/8,VLOOKUP(VLOOKUP($A192,csapatok!$A:$NN,FY$320,FALSE),'csapat-ranglista'!$A:$FP,FY$321,FALSE)/4),0)</f>
        <v>0</v>
      </c>
      <c r="FZ192" s="223">
        <f>IFERROR(IF(RIGHT(VLOOKUP($A192,csapatok!$A:$NN,FZ$320,FALSE),5)="Csere",VLOOKUP(LEFT(VLOOKUP($A192,csapatok!$A:$NN,FZ$320,FALSE),LEN(VLOOKUP($A192,csapatok!$A:$NN,FZ$320,FALSE))-6),'csapat-ranglista'!$A:$FP,FZ$321,FALSE)/8,VLOOKUP(VLOOKUP($A192,csapatok!$A:$NN,FZ$320,FALSE),'csapat-ranglista'!$A:$FP,FZ$321,FALSE)/4),0)</f>
        <v>0</v>
      </c>
      <c r="GA192" s="223">
        <f>IFERROR(IF(RIGHT(VLOOKUP($A192,csapatok!$A:$NN,GA$320,FALSE),5)="Csere",VLOOKUP(LEFT(VLOOKUP($A192,csapatok!$A:$NN,GA$320,FALSE),LEN(VLOOKUP($A192,csapatok!$A:$NN,GA$320,FALSE))-6),'csapat-ranglista'!$A:$FP,GA$321,FALSE)/8,VLOOKUP(VLOOKUP($A192,csapatok!$A:$NN,GA$320,FALSE),'csapat-ranglista'!$A:$FP,GA$321,FALSE)/4),0)</f>
        <v>0</v>
      </c>
      <c r="GB192" s="223">
        <f>IFERROR(IF(RIGHT(VLOOKUP($A192,csapatok!$A:$NN,GB$320,FALSE),5)="Csere",VLOOKUP(LEFT(VLOOKUP($A192,csapatok!$A:$NN,GB$320,FALSE),LEN(VLOOKUP($A192,csapatok!$A:$NN,GB$320,FALSE))-6),'csapat-ranglista'!$A:$FP,GB$321,FALSE)/8,VLOOKUP(VLOOKUP($A192,csapatok!$A:$NN,GB$320,FALSE),'csapat-ranglista'!$A:$FP,GB$321,FALSE)/4),0)</f>
        <v>0</v>
      </c>
      <c r="GC192" s="223">
        <f>IFERROR(IF(RIGHT(VLOOKUP($A192,csapatok!$A:$NN,GC$320,FALSE),5)="Csere",VLOOKUP(LEFT(VLOOKUP($A192,csapatok!$A:$NN,GC$320,FALSE),LEN(VLOOKUP($A192,csapatok!$A:$NN,GC$320,FALSE))-6),'csapat-ranglista'!$A:$FP,GC$321,FALSE)/8,VLOOKUP(VLOOKUP($A192,csapatok!$A:$NN,GC$320,FALSE),'csapat-ranglista'!$A:$FP,GC$321,FALSE)/4),0)</f>
        <v>0</v>
      </c>
      <c r="GD192" s="247">
        <f>SUM(EQ192:GC192)</f>
        <v>0</v>
      </c>
    </row>
    <row r="193" spans="1:186">
      <c r="A193" s="32" t="s">
        <v>123</v>
      </c>
      <c r="B193" s="2">
        <v>22917</v>
      </c>
      <c r="C193" s="131" t="str">
        <f>IF(B193=0,"",IF(B193&lt;$C$1,"felnőtt","ifi"))</f>
        <v>felnőtt</v>
      </c>
      <c r="D193" s="32" t="s">
        <v>101</v>
      </c>
      <c r="E193" s="45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f>IFERROR(IF(RIGHT(VLOOKUP($A193,csapatok!$A:$BL,X$320,FALSE),5)="Csere",VLOOKUP(LEFT(VLOOKUP($A193,csapatok!$A:$BL,X$320,FALSE),LEN(VLOOKUP($A193,csapatok!$A:$BL,X$320,FALSE))-6),'csapat-ranglista'!$A:$FP,X$321,FALSE)/8,VLOOKUP(VLOOKUP($A193,csapatok!$A:$BL,X$320,FALSE),'csapat-ranglista'!$A:$FP,X$321,FALSE)/4),0)</f>
        <v>0</v>
      </c>
      <c r="Y193" s="32">
        <f>IFERROR(IF(RIGHT(VLOOKUP($A193,csapatok!$A:$BL,Y$320,FALSE),5)="Csere",VLOOKUP(LEFT(VLOOKUP($A193,csapatok!$A:$BL,Y$320,FALSE),LEN(VLOOKUP($A193,csapatok!$A:$BL,Y$320,FALSE))-6),'csapat-ranglista'!$A:$FP,Y$321,FALSE)/8,VLOOKUP(VLOOKUP($A193,csapatok!$A:$BL,Y$320,FALSE),'csapat-ranglista'!$A:$FP,Y$321,FALSE)/4),0)</f>
        <v>0</v>
      </c>
      <c r="Z193" s="32">
        <f>IFERROR(IF(RIGHT(VLOOKUP($A193,csapatok!$A:$BL,Z$320,FALSE),5)="Csere",VLOOKUP(LEFT(VLOOKUP($A193,csapatok!$A:$BL,Z$320,FALSE),LEN(VLOOKUP($A193,csapatok!$A:$BL,Z$320,FALSE))-6),'csapat-ranglista'!$A:$FP,Z$321,FALSE)/8,VLOOKUP(VLOOKUP($A193,csapatok!$A:$BL,Z$320,FALSE),'csapat-ranglista'!$A:$FP,Z$321,FALSE)/4),0)</f>
        <v>0</v>
      </c>
      <c r="AA193" s="32">
        <f>IFERROR(IF(RIGHT(VLOOKUP($A193,csapatok!$A:$BL,AA$320,FALSE),5)="Csere",VLOOKUP(LEFT(VLOOKUP($A193,csapatok!$A:$BL,AA$320,FALSE),LEN(VLOOKUP($A193,csapatok!$A:$BL,AA$320,FALSE))-6),'csapat-ranglista'!$A:$FP,AA$321,FALSE)/8,VLOOKUP(VLOOKUP($A193,csapatok!$A:$BL,AA$320,FALSE),'csapat-ranglista'!$A:$FP,AA$321,FALSE)/4),0)</f>
        <v>0</v>
      </c>
      <c r="AB193" s="223">
        <f>IFERROR(IF(RIGHT(VLOOKUP($A193,csapatok!$A:$BL,AB$320,FALSE),5)="Csere",VLOOKUP(LEFT(VLOOKUP($A193,csapatok!$A:$BL,AB$320,FALSE),LEN(VLOOKUP($A193,csapatok!$A:$BL,AB$320,FALSE))-6),'csapat-ranglista'!$A:$FP,AB$321,FALSE)/8,VLOOKUP(VLOOKUP($A193,csapatok!$A:$BL,AB$320,FALSE),'csapat-ranglista'!$A:$FP,AB$321,FALSE)/4),0)</f>
        <v>0</v>
      </c>
      <c r="AC193" s="223">
        <f>IFERROR(IF(RIGHT(VLOOKUP($A193,csapatok!$A:$BL,AC$320,FALSE),5)="Csere",VLOOKUP(LEFT(VLOOKUP($A193,csapatok!$A:$BL,AC$320,FALSE),LEN(VLOOKUP($A193,csapatok!$A:$BL,AC$320,FALSE))-6),'csapat-ranglista'!$A:$FP,AC$321,FALSE)/8,VLOOKUP(VLOOKUP($A193,csapatok!$A:$BL,AC$320,FALSE),'csapat-ranglista'!$A:$FP,AC$321,FALSE)/4),0)</f>
        <v>0</v>
      </c>
      <c r="AD193" s="223">
        <f>IFERROR(IF(RIGHT(VLOOKUP($A193,csapatok!$A:$BL,AD$320,FALSE),5)="Csere",VLOOKUP(LEFT(VLOOKUP($A193,csapatok!$A:$BL,AD$320,FALSE),LEN(VLOOKUP($A193,csapatok!$A:$BL,AD$320,FALSE))-6),'csapat-ranglista'!$A:$FP,AD$321,FALSE)/8,VLOOKUP(VLOOKUP($A193,csapatok!$A:$BL,AD$320,FALSE),'csapat-ranglista'!$A:$FP,AD$321,FALSE)/4),0)</f>
        <v>0</v>
      </c>
      <c r="AE193" s="223">
        <f>IFERROR(IF(RIGHT(VLOOKUP($A193,csapatok!$A:$BL,AE$320,FALSE),5)="Csere",VLOOKUP(LEFT(VLOOKUP($A193,csapatok!$A:$BL,AE$320,FALSE),LEN(VLOOKUP($A193,csapatok!$A:$BL,AE$320,FALSE))-6),'csapat-ranglista'!$A:$FP,AE$321,FALSE)/8,VLOOKUP(VLOOKUP($A193,csapatok!$A:$BL,AE$320,FALSE),'csapat-ranglista'!$A:$FP,AE$321,FALSE)/4),0)</f>
        <v>0</v>
      </c>
      <c r="AF193" s="223">
        <f>IFERROR(IF(RIGHT(VLOOKUP($A193,csapatok!$A:$BL,AF$320,FALSE),5)="Csere",VLOOKUP(LEFT(VLOOKUP($A193,csapatok!$A:$BL,AF$320,FALSE),LEN(VLOOKUP($A193,csapatok!$A:$BL,AF$320,FALSE))-6),'csapat-ranglista'!$A:$FP,AF$321,FALSE)/8,VLOOKUP(VLOOKUP($A193,csapatok!$A:$BL,AF$320,FALSE),'csapat-ranglista'!$A:$FP,AF$321,FALSE)/4),0)</f>
        <v>0</v>
      </c>
      <c r="AG193" s="223">
        <f>IFERROR(IF(RIGHT(VLOOKUP($A193,csapatok!$A:$BL,AG$320,FALSE),5)="Csere",VLOOKUP(LEFT(VLOOKUP($A193,csapatok!$A:$BL,AG$320,FALSE),LEN(VLOOKUP($A193,csapatok!$A:$BL,AG$320,FALSE))-6),'csapat-ranglista'!$A:$FP,AG$321,FALSE)/8,VLOOKUP(VLOOKUP($A193,csapatok!$A:$BL,AG$320,FALSE),'csapat-ranglista'!$A:$FP,AG$321,FALSE)/4),0)</f>
        <v>0</v>
      </c>
      <c r="AH193" s="223">
        <f>IFERROR(IF(RIGHT(VLOOKUP($A193,csapatok!$A:$BL,AH$320,FALSE),5)="Csere",VLOOKUP(LEFT(VLOOKUP($A193,csapatok!$A:$BL,AH$320,FALSE),LEN(VLOOKUP($A193,csapatok!$A:$BL,AH$320,FALSE))-6),'csapat-ranglista'!$A:$FP,AH$321,FALSE)/8,VLOOKUP(VLOOKUP($A193,csapatok!$A:$BL,AH$320,FALSE),'csapat-ranglista'!$A:$FP,AH$321,FALSE)/4),0)</f>
        <v>0</v>
      </c>
      <c r="AI193" s="223">
        <f>IFERROR(IF(RIGHT(VLOOKUP($A193,csapatok!$A:$BL,AI$320,FALSE),5)="Csere",VLOOKUP(LEFT(VLOOKUP($A193,csapatok!$A:$BL,AI$320,FALSE),LEN(VLOOKUP($A193,csapatok!$A:$BL,AI$320,FALSE))-6),'csapat-ranglista'!$A:$FP,AI$321,FALSE)/8,VLOOKUP(VLOOKUP($A193,csapatok!$A:$BL,AI$320,FALSE),'csapat-ranglista'!$A:$FP,AI$321,FALSE)/4),0)</f>
        <v>0</v>
      </c>
      <c r="AJ193" s="223">
        <f>IFERROR(IF(RIGHT(VLOOKUP($A193,csapatok!$A:$BL,AJ$320,FALSE),5)="Csere",VLOOKUP(LEFT(VLOOKUP($A193,csapatok!$A:$BL,AJ$320,FALSE),LEN(VLOOKUP($A193,csapatok!$A:$BL,AJ$320,FALSE))-6),'csapat-ranglista'!$A:$FP,AJ$321,FALSE)/8,VLOOKUP(VLOOKUP($A193,csapatok!$A:$BL,AJ$320,FALSE),'csapat-ranglista'!$A:$FP,AJ$321,FALSE)/2),0)</f>
        <v>0</v>
      </c>
      <c r="AK193" s="223">
        <f>IFERROR(IF(RIGHT(VLOOKUP($A193,csapatok!$A:$CN,AK$320,FALSE),5)="Csere",VLOOKUP(LEFT(VLOOKUP($A193,csapatok!$A:$CN,AK$320,FALSE),LEN(VLOOKUP($A193,csapatok!$A:$CN,AK$320,FALSE))-6),'csapat-ranglista'!$A:$FP,AK$321,FALSE)/8,VLOOKUP(VLOOKUP($A193,csapatok!$A:$CN,AK$320,FALSE),'csapat-ranglista'!$A:$FP,AK$321,FALSE)/4),0)</f>
        <v>0</v>
      </c>
      <c r="AL193" s="223">
        <f>IFERROR(IF(RIGHT(VLOOKUP($A193,csapatok!$A:$CN,AL$320,FALSE),5)="Csere",VLOOKUP(LEFT(VLOOKUP($A193,csapatok!$A:$CN,AL$320,FALSE),LEN(VLOOKUP($A193,csapatok!$A:$CN,AL$320,FALSE))-6),'csapat-ranglista'!$A:$FP,AL$321,FALSE)/8,VLOOKUP(VLOOKUP($A193,csapatok!$A:$CN,AL$320,FALSE),'csapat-ranglista'!$A:$FP,AL$321,FALSE)/4),0)</f>
        <v>0</v>
      </c>
      <c r="AM193" s="223">
        <f>IFERROR(IF(RIGHT(VLOOKUP($A193,csapatok!$A:$CN,AM$320,FALSE),5)="Csere",VLOOKUP(LEFT(VLOOKUP($A193,csapatok!$A:$CN,AM$320,FALSE),LEN(VLOOKUP($A193,csapatok!$A:$CN,AM$320,FALSE))-6),'csapat-ranglista'!$A:$FP,AM$321,FALSE)/8,VLOOKUP(VLOOKUP($A193,csapatok!$A:$CN,AM$320,FALSE),'csapat-ranglista'!$A:$FP,AM$321,FALSE)/4),0)</f>
        <v>0</v>
      </c>
      <c r="AN193" s="223">
        <f>IFERROR(IF(RIGHT(VLOOKUP($A193,csapatok!$A:$CN,AN$320,FALSE),5)="Csere",VLOOKUP(LEFT(VLOOKUP($A193,csapatok!$A:$CN,AN$320,FALSE),LEN(VLOOKUP($A193,csapatok!$A:$CN,AN$320,FALSE))-6),'csapat-ranglista'!$A:$FP,AN$321,FALSE)/8,VLOOKUP(VLOOKUP($A193,csapatok!$A:$CN,AN$320,FALSE),'csapat-ranglista'!$A:$FP,AN$321,FALSE)/4),0)</f>
        <v>0</v>
      </c>
      <c r="AO193" s="223">
        <f>IFERROR(IF(RIGHT(VLOOKUP($A193,csapatok!$A:$CN,AO$320,FALSE),5)="Csere",VLOOKUP(LEFT(VLOOKUP($A193,csapatok!$A:$CN,AO$320,FALSE),LEN(VLOOKUP($A193,csapatok!$A:$CN,AO$320,FALSE))-6),'csapat-ranglista'!$A:$FP,AO$321,FALSE)/8,VLOOKUP(VLOOKUP($A193,csapatok!$A:$CN,AO$320,FALSE),'csapat-ranglista'!$A:$FP,AO$321,FALSE)/4),0)</f>
        <v>0</v>
      </c>
      <c r="AP193" s="223">
        <f>IFERROR(IF(RIGHT(VLOOKUP($A193,csapatok!$A:$CN,AP$320,FALSE),5)="Csere",VLOOKUP(LEFT(VLOOKUP($A193,csapatok!$A:$CN,AP$320,FALSE),LEN(VLOOKUP($A193,csapatok!$A:$CN,AP$320,FALSE))-6),'csapat-ranglista'!$A:$FP,AP$321,FALSE)/8,VLOOKUP(VLOOKUP($A193,csapatok!$A:$CN,AP$320,FALSE),'csapat-ranglista'!$A:$FP,AP$321,FALSE)/4),0)</f>
        <v>0</v>
      </c>
      <c r="AQ193" s="223">
        <f>IFERROR(IF(RIGHT(VLOOKUP($A193,csapatok!$A:$CN,AQ$320,FALSE),5)="Csere",VLOOKUP(LEFT(VLOOKUP($A193,csapatok!$A:$CN,AQ$320,FALSE),LEN(VLOOKUP($A193,csapatok!$A:$CN,AQ$320,FALSE))-6),'csapat-ranglista'!$A:$FP,AQ$321,FALSE)/8,VLOOKUP(VLOOKUP($A193,csapatok!$A:$CN,AQ$320,FALSE),'csapat-ranglista'!$A:$FP,AQ$321,FALSE)/4),0)</f>
        <v>0</v>
      </c>
      <c r="AR193" s="223">
        <f>IFERROR(IF(RIGHT(VLOOKUP($A193,csapatok!$A:$CN,AR$320,FALSE),5)="Csere",VLOOKUP(LEFT(VLOOKUP($A193,csapatok!$A:$CN,AR$320,FALSE),LEN(VLOOKUP($A193,csapatok!$A:$CN,AR$320,FALSE))-6),'csapat-ranglista'!$A:$FP,AR$321,FALSE)/8,VLOOKUP(VLOOKUP($A193,csapatok!$A:$CN,AR$320,FALSE),'csapat-ranglista'!$A:$FP,AR$321,FALSE)/4),0)</f>
        <v>0</v>
      </c>
      <c r="AS193" s="223">
        <f>IFERROR(IF(RIGHT(VLOOKUP($A193,csapatok!$A:$CN,AS$320,FALSE),5)="Csere",VLOOKUP(LEFT(VLOOKUP($A193,csapatok!$A:$CN,AS$320,FALSE),LEN(VLOOKUP($A193,csapatok!$A:$CN,AS$320,FALSE))-6),'csapat-ranglista'!$A:$FP,AS$321,FALSE)/8,VLOOKUP(VLOOKUP($A193,csapatok!$A:$CN,AS$320,FALSE),'csapat-ranglista'!$A:$FP,AS$321,FALSE)/4),0)</f>
        <v>0</v>
      </c>
      <c r="AT193" s="223">
        <f>IFERROR(IF(RIGHT(VLOOKUP($A193,csapatok!$A:$CN,AT$320,FALSE),5)="Csere",VLOOKUP(LEFT(VLOOKUP($A193,csapatok!$A:$CN,AT$320,FALSE),LEN(VLOOKUP($A193,csapatok!$A:$CN,AT$320,FALSE))-6),'csapat-ranglista'!$A:$FP,AT$321,FALSE)/8,VLOOKUP(VLOOKUP($A193,csapatok!$A:$CN,AT$320,FALSE),'csapat-ranglista'!$A:$FP,AT$321,FALSE)/4),0)</f>
        <v>0</v>
      </c>
      <c r="AU193" s="223">
        <f>IFERROR(IF(RIGHT(VLOOKUP($A193,csapatok!$A:$CN,AU$320,FALSE),5)="Csere",VLOOKUP(LEFT(VLOOKUP($A193,csapatok!$A:$CN,AU$320,FALSE),LEN(VLOOKUP($A193,csapatok!$A:$CN,AU$320,FALSE))-6),'csapat-ranglista'!$A:$FP,AU$321,FALSE)/8,VLOOKUP(VLOOKUP($A193,csapatok!$A:$CN,AU$320,FALSE),'csapat-ranglista'!$A:$FP,AU$321,FALSE)/4),0)</f>
        <v>0</v>
      </c>
      <c r="AV193" s="223">
        <f>IFERROR(IF(RIGHT(VLOOKUP($A193,csapatok!$A:$CN,AV$320,FALSE),5)="Csere",VLOOKUP(LEFT(VLOOKUP($A193,csapatok!$A:$CN,AV$320,FALSE),LEN(VLOOKUP($A193,csapatok!$A:$CN,AV$320,FALSE))-6),'csapat-ranglista'!$A:$FP,AV$321,FALSE)/8,VLOOKUP(VLOOKUP($A193,csapatok!$A:$CN,AV$320,FALSE),'csapat-ranglista'!$A:$FP,AV$321,FALSE)/4),0)</f>
        <v>0</v>
      </c>
      <c r="AW193" s="223">
        <f>IFERROR(IF(RIGHT(VLOOKUP($A193,csapatok!$A:$CN,AW$320,FALSE),5)="Csere",VLOOKUP(LEFT(VLOOKUP($A193,csapatok!$A:$CN,AW$320,FALSE),LEN(VLOOKUP($A193,csapatok!$A:$CN,AW$320,FALSE))-6),'csapat-ranglista'!$A:$FP,AW$321,FALSE)/8,VLOOKUP(VLOOKUP($A193,csapatok!$A:$CN,AW$320,FALSE),'csapat-ranglista'!$A:$FP,AW$321,FALSE)/4),0)</f>
        <v>0</v>
      </c>
      <c r="AX193" s="223">
        <f>IFERROR(IF(RIGHT(VLOOKUP($A193,csapatok!$A:$CN,AX$320,FALSE),5)="Csere",VLOOKUP(LEFT(VLOOKUP($A193,csapatok!$A:$CN,AX$320,FALSE),LEN(VLOOKUP($A193,csapatok!$A:$CN,AX$320,FALSE))-6),'csapat-ranglista'!$A:$FP,AX$321,FALSE)/8,VLOOKUP(VLOOKUP($A193,csapatok!$A:$CN,AX$320,FALSE),'csapat-ranglista'!$A:$FP,AX$321,FALSE)/4),0)</f>
        <v>0</v>
      </c>
      <c r="AY193" s="223">
        <f>IFERROR(IF(RIGHT(VLOOKUP($A193,csapatok!$A:$NN,AY$320,FALSE),5)="Csere",VLOOKUP(LEFT(VLOOKUP($A193,csapatok!$A:$NN,AY$320,FALSE),LEN(VLOOKUP($A193,csapatok!$A:$NN,AY$320,FALSE))-6),'csapat-ranglista'!$A:$FP,AY$321,FALSE)/8,VLOOKUP(VLOOKUP($A193,csapatok!$A:$NN,AY$320,FALSE),'csapat-ranglista'!$A:$FP,AY$321,FALSE)/4),0)</f>
        <v>0</v>
      </c>
      <c r="AZ193" s="223">
        <f>IFERROR(IF(RIGHT(VLOOKUP($A193,csapatok!$A:$NN,AZ$320,FALSE),5)="Csere",VLOOKUP(LEFT(VLOOKUP($A193,csapatok!$A:$NN,AZ$320,FALSE),LEN(VLOOKUP($A193,csapatok!$A:$NN,AZ$320,FALSE))-6),'csapat-ranglista'!$A:$FP,AZ$321,FALSE)/8,VLOOKUP(VLOOKUP($A193,csapatok!$A:$NN,AZ$320,FALSE),'csapat-ranglista'!$A:$FP,AZ$321,FALSE)/4),0)</f>
        <v>0</v>
      </c>
      <c r="BA193" s="223">
        <f>IFERROR(IF(RIGHT(VLOOKUP($A193,csapatok!$A:$NN,BA$320,FALSE),5)="Csere",VLOOKUP(LEFT(VLOOKUP($A193,csapatok!$A:$NN,BA$320,FALSE),LEN(VLOOKUP($A193,csapatok!$A:$NN,BA$320,FALSE))-6),'csapat-ranglista'!$A:$FP,BA$321,FALSE)/8,VLOOKUP(VLOOKUP($A193,csapatok!$A:$NN,BA$320,FALSE),'csapat-ranglista'!$A:$FP,BA$321,FALSE)/4),0)</f>
        <v>0</v>
      </c>
      <c r="BB193" s="223">
        <f>IFERROR(IF(RIGHT(VLOOKUP($A193,csapatok!$A:$NN,BB$320,FALSE),5)="Csere",VLOOKUP(LEFT(VLOOKUP($A193,csapatok!$A:$NN,BB$320,FALSE),LEN(VLOOKUP($A193,csapatok!$A:$NN,BB$320,FALSE))-6),'csapat-ranglista'!$A:$FP,BB$321,FALSE)/8,VLOOKUP(VLOOKUP($A193,csapatok!$A:$NN,BB$320,FALSE),'csapat-ranglista'!$A:$FP,BB$321,FALSE)/4),0)</f>
        <v>0</v>
      </c>
      <c r="BC193" s="224">
        <f>versenyek!$ES$11*IFERROR(VLOOKUP(VLOOKUP($A193,versenyek!ER:ET,3,FALSE),szabalyok!$A$16:$B$23,2,FALSE)/4,0)</f>
        <v>0</v>
      </c>
      <c r="BD193" s="224">
        <f>versenyek!$EV$11*IFERROR(VLOOKUP(VLOOKUP($A193,versenyek!EU:EW,3,FALSE),szabalyok!$A$16:$B$23,2,FALSE)/4,0)</f>
        <v>0</v>
      </c>
      <c r="BE193" s="223">
        <f>IFERROR(IF(RIGHT(VLOOKUP($A193,csapatok!$A:$NN,BE$320,FALSE),5)="Csere",VLOOKUP(LEFT(VLOOKUP($A193,csapatok!$A:$NN,BE$320,FALSE),LEN(VLOOKUP($A193,csapatok!$A:$NN,BE$320,FALSE))-6),'csapat-ranglista'!$A:$FP,BE$321,FALSE)/8,VLOOKUP(VLOOKUP($A193,csapatok!$A:$NN,BE$320,FALSE),'csapat-ranglista'!$A:$FP,BE$321,FALSE)/4),0)</f>
        <v>0</v>
      </c>
      <c r="BF193" s="223">
        <f>IFERROR(IF(RIGHT(VLOOKUP($A193,csapatok!$A:$NN,BF$320,FALSE),5)="Csere",VLOOKUP(LEFT(VLOOKUP($A193,csapatok!$A:$NN,BF$320,FALSE),LEN(VLOOKUP($A193,csapatok!$A:$NN,BF$320,FALSE))-6),'csapat-ranglista'!$A:$FP,BF$321,FALSE)/8,VLOOKUP(VLOOKUP($A193,csapatok!$A:$NN,BF$320,FALSE),'csapat-ranglista'!$A:$FP,BF$321,FALSE)/4),0)</f>
        <v>0</v>
      </c>
      <c r="BG193" s="223">
        <f>IFERROR(IF(RIGHT(VLOOKUP($A193,csapatok!$A:$NN,BG$320,FALSE),5)="Csere",VLOOKUP(LEFT(VLOOKUP($A193,csapatok!$A:$NN,BG$320,FALSE),LEN(VLOOKUP($A193,csapatok!$A:$NN,BG$320,FALSE))-6),'csapat-ranglista'!$A:$FP,BG$321,FALSE)/8,VLOOKUP(VLOOKUP($A193,csapatok!$A:$NN,BG$320,FALSE),'csapat-ranglista'!$A:$FP,BG$321,FALSE)/4),0)</f>
        <v>0</v>
      </c>
      <c r="BH193" s="223">
        <f>IFERROR(IF(RIGHT(VLOOKUP($A193,csapatok!$A:$NN,BH$320,FALSE),5)="Csere",VLOOKUP(LEFT(VLOOKUP($A193,csapatok!$A:$NN,BH$320,FALSE),LEN(VLOOKUP($A193,csapatok!$A:$NN,BH$320,FALSE))-6),'csapat-ranglista'!$A:$FP,BH$321,FALSE)/8,VLOOKUP(VLOOKUP($A193,csapatok!$A:$NN,BH$320,FALSE),'csapat-ranglista'!$A:$FP,BH$321,FALSE)/4),0)</f>
        <v>0</v>
      </c>
      <c r="BI193" s="223">
        <f>IFERROR(IF(RIGHT(VLOOKUP($A193,csapatok!$A:$NN,BI$320,FALSE),5)="Csere",VLOOKUP(LEFT(VLOOKUP($A193,csapatok!$A:$NN,BI$320,FALSE),LEN(VLOOKUP($A193,csapatok!$A:$NN,BI$320,FALSE))-6),'csapat-ranglista'!$A:$FP,BI$321,FALSE)/8,VLOOKUP(VLOOKUP($A193,csapatok!$A:$NN,BI$320,FALSE),'csapat-ranglista'!$A:$FP,BI$321,FALSE)/4),0)</f>
        <v>0</v>
      </c>
      <c r="BJ193" s="223">
        <f>IFERROR(IF(RIGHT(VLOOKUP($A193,csapatok!$A:$NN,BJ$320,FALSE),5)="Csere",VLOOKUP(LEFT(VLOOKUP($A193,csapatok!$A:$NN,BJ$320,FALSE),LEN(VLOOKUP($A193,csapatok!$A:$NN,BJ$320,FALSE))-6),'csapat-ranglista'!$A:$FP,BJ$321,FALSE)/8,VLOOKUP(VLOOKUP($A193,csapatok!$A:$NN,BJ$320,FALSE),'csapat-ranglista'!$A:$FP,BJ$321,FALSE)/4),0)</f>
        <v>0</v>
      </c>
      <c r="BK193" s="223">
        <f>IFERROR(IF(RIGHT(VLOOKUP($A193,csapatok!$A:$NN,BK$320,FALSE),5)="Csere",VLOOKUP(LEFT(VLOOKUP($A193,csapatok!$A:$NN,BK$320,FALSE),LEN(VLOOKUP($A193,csapatok!$A:$NN,BK$320,FALSE))-6),'csapat-ranglista'!$A:$FP,BK$321,FALSE)/8,VLOOKUP(VLOOKUP($A193,csapatok!$A:$NN,BK$320,FALSE),'csapat-ranglista'!$A:$FP,BK$321,FALSE)/4),0)</f>
        <v>0</v>
      </c>
      <c r="BL193" s="223">
        <f>IFERROR(IF(RIGHT(VLOOKUP($A193,csapatok!$A:$NN,BL$320,FALSE),5)="Csere",VLOOKUP(LEFT(VLOOKUP($A193,csapatok!$A:$NN,BL$320,FALSE),LEN(VLOOKUP($A193,csapatok!$A:$NN,BL$320,FALSE))-6),'csapat-ranglista'!$A:$FP,BL$321,FALSE)/8,VLOOKUP(VLOOKUP($A193,csapatok!$A:$NN,BL$320,FALSE),'csapat-ranglista'!$A:$FP,BL$321,FALSE)/4),0)</f>
        <v>0</v>
      </c>
      <c r="BM193" s="223">
        <f>IFERROR(IF(RIGHT(VLOOKUP($A193,csapatok!$A:$NN,BM$320,FALSE),5)="Csere",VLOOKUP(LEFT(VLOOKUP($A193,csapatok!$A:$NN,BM$320,FALSE),LEN(VLOOKUP($A193,csapatok!$A:$NN,BM$320,FALSE))-6),'csapat-ranglista'!$A:$FP,BM$321,FALSE)/8,VLOOKUP(VLOOKUP($A193,csapatok!$A:$NN,BM$320,FALSE),'csapat-ranglista'!$A:$FP,BM$321,FALSE)/4),0)</f>
        <v>0</v>
      </c>
      <c r="BN193" s="223">
        <f>IFERROR(IF(RIGHT(VLOOKUP($A193,csapatok!$A:$NN,BN$320,FALSE),5)="Csere",VLOOKUP(LEFT(VLOOKUP($A193,csapatok!$A:$NN,BN$320,FALSE),LEN(VLOOKUP($A193,csapatok!$A:$NN,BN$320,FALSE))-6),'csapat-ranglista'!$A:$FP,BN$321,FALSE)/8,VLOOKUP(VLOOKUP($A193,csapatok!$A:$NN,BN$320,FALSE),'csapat-ranglista'!$A:$FP,BN$321,FALSE)/4),0)</f>
        <v>0</v>
      </c>
      <c r="BO193" s="223">
        <f>IFERROR(IF(RIGHT(VLOOKUP($A193,csapatok!$A:$NN,BO$320,FALSE),5)="Csere",VLOOKUP(LEFT(VLOOKUP($A193,csapatok!$A:$NN,BO$320,FALSE),LEN(VLOOKUP($A193,csapatok!$A:$NN,BO$320,FALSE))-6),'csapat-ranglista'!$A:$FP,BO$321,FALSE)/8,VLOOKUP(VLOOKUP($A193,csapatok!$A:$NN,BO$320,FALSE),'csapat-ranglista'!$A:$FP,BO$321,FALSE)/4),0)</f>
        <v>0</v>
      </c>
      <c r="BP193" s="223">
        <f>IFERROR(IF(RIGHT(VLOOKUP($A193,csapatok!$A:$NN,BP$320,FALSE),5)="Csere",VLOOKUP(LEFT(VLOOKUP($A193,csapatok!$A:$NN,BP$320,FALSE),LEN(VLOOKUP($A193,csapatok!$A:$NN,BP$320,FALSE))-6),'csapat-ranglista'!$A:$FP,BP$321,FALSE)/8,VLOOKUP(VLOOKUP($A193,csapatok!$A:$NN,BP$320,FALSE),'csapat-ranglista'!$A:$FP,BP$321,FALSE)/4),0)</f>
        <v>0</v>
      </c>
      <c r="BQ193" s="223">
        <f>IFERROR(IF(RIGHT(VLOOKUP($A193,csapatok!$A:$NN,BQ$320,FALSE),5)="Csere",VLOOKUP(LEFT(VLOOKUP($A193,csapatok!$A:$NN,BQ$320,FALSE),LEN(VLOOKUP($A193,csapatok!$A:$NN,BQ$320,FALSE))-6),'csapat-ranglista'!$A:$FP,BQ$321,FALSE)/8,VLOOKUP(VLOOKUP($A193,csapatok!$A:$NN,BQ$320,FALSE),'csapat-ranglista'!$A:$FP,BQ$321,FALSE)/4),0)</f>
        <v>0</v>
      </c>
      <c r="BR193" s="223">
        <f>IFERROR(IF(RIGHT(VLOOKUP($A193,csapatok!$A:$NN,BR$320,FALSE),5)="Csere",VLOOKUP(LEFT(VLOOKUP($A193,csapatok!$A:$NN,BR$320,FALSE),LEN(VLOOKUP($A193,csapatok!$A:$NN,BR$320,FALSE))-6),'csapat-ranglista'!$A:$FP,BR$321,FALSE)/8,VLOOKUP(VLOOKUP($A193,csapatok!$A:$NN,BR$320,FALSE),'csapat-ranglista'!$A:$FP,BR$321,FALSE)/4),0)</f>
        <v>0</v>
      </c>
      <c r="BS193" s="223">
        <f>IFERROR(IF(RIGHT(VLOOKUP($A193,csapatok!$A:$NN,BS$320,FALSE),5)="Csere",VLOOKUP(LEFT(VLOOKUP($A193,csapatok!$A:$NN,BS$320,FALSE),LEN(VLOOKUP($A193,csapatok!$A:$NN,BS$320,FALSE))-6),'csapat-ranglista'!$A:$FP,BS$321,FALSE)/8,VLOOKUP(VLOOKUP($A193,csapatok!$A:$NN,BS$320,FALSE),'csapat-ranglista'!$A:$FP,BS$321,FALSE)/4),0)</f>
        <v>0</v>
      </c>
      <c r="BT193" s="223">
        <f>IFERROR(IF(RIGHT(VLOOKUP($A193,csapatok!$A:$NN,BT$320,FALSE),5)="Csere",VLOOKUP(LEFT(VLOOKUP($A193,csapatok!$A:$NN,BT$320,FALSE),LEN(VLOOKUP($A193,csapatok!$A:$NN,BT$320,FALSE))-6),'csapat-ranglista'!$A:$FP,BT$321,FALSE)/8,VLOOKUP(VLOOKUP($A193,csapatok!$A:$NN,BT$320,FALSE),'csapat-ranglista'!$A:$FP,BT$321,FALSE)/4),0)</f>
        <v>0</v>
      </c>
      <c r="BU193" s="223">
        <f>IFERROR(IF(RIGHT(VLOOKUP($A193,csapatok!$A:$NN,BU$320,FALSE),5)="Csere",VLOOKUP(LEFT(VLOOKUP($A193,csapatok!$A:$NN,BU$320,FALSE),LEN(VLOOKUP($A193,csapatok!$A:$NN,BU$320,FALSE))-6),'csapat-ranglista'!$A:$FP,BU$321,FALSE)/8,VLOOKUP(VLOOKUP($A193,csapatok!$A:$NN,BU$320,FALSE),'csapat-ranglista'!$A:$FP,BU$321,FALSE)/4),0)</f>
        <v>0</v>
      </c>
      <c r="BV193" s="223">
        <f>IFERROR(IF(RIGHT(VLOOKUP($A193,csapatok!$A:$NN,BV$320,FALSE),5)="Csere",VLOOKUP(LEFT(VLOOKUP($A193,csapatok!$A:$NN,BV$320,FALSE),LEN(VLOOKUP($A193,csapatok!$A:$NN,BV$320,FALSE))-6),'csapat-ranglista'!$A:$FP,BV$321,FALSE)/8,VLOOKUP(VLOOKUP($A193,csapatok!$A:$NN,BV$320,FALSE),'csapat-ranglista'!$A:$FP,BV$321,FALSE)/4),0)</f>
        <v>0</v>
      </c>
      <c r="BW193" s="223">
        <f>IFERROR(IF(RIGHT(VLOOKUP($A193,csapatok!$A:$NN,BW$320,FALSE),5)="Csere",VLOOKUP(LEFT(VLOOKUP($A193,csapatok!$A:$NN,BW$320,FALSE),LEN(VLOOKUP($A193,csapatok!$A:$NN,BW$320,FALSE))-6),'csapat-ranglista'!$A:$FP,BW$321,FALSE)/8,VLOOKUP(VLOOKUP($A193,csapatok!$A:$NN,BW$320,FALSE),'csapat-ranglista'!$A:$FP,BW$321,FALSE)/4),0)</f>
        <v>0</v>
      </c>
      <c r="BX193" s="223">
        <f>IFERROR(IF(RIGHT(VLOOKUP($A193,csapatok!$A:$NN,BX$320,FALSE),5)="Csere",VLOOKUP(LEFT(VLOOKUP($A193,csapatok!$A:$NN,BX$320,FALSE),LEN(VLOOKUP($A193,csapatok!$A:$NN,BX$320,FALSE))-6),'csapat-ranglista'!$A:$FP,BX$321,FALSE)/8,VLOOKUP(VLOOKUP($A193,csapatok!$A:$NN,BX$320,FALSE),'csapat-ranglista'!$A:$FP,BX$321,FALSE)/4),0)</f>
        <v>0</v>
      </c>
      <c r="BY193" s="223">
        <f>IFERROR(IF(RIGHT(VLOOKUP($A193,csapatok!$A:$NN,BY$320,FALSE),5)="Csere",VLOOKUP(LEFT(VLOOKUP($A193,csapatok!$A:$NN,BY$320,FALSE),LEN(VLOOKUP($A193,csapatok!$A:$NN,BY$320,FALSE))-6),'csapat-ranglista'!$A:$FP,BY$321,FALSE)/8,VLOOKUP(VLOOKUP($A193,csapatok!$A:$NN,BY$320,FALSE),'csapat-ranglista'!$A:$FP,BY$321,FALSE)/4),0)</f>
        <v>0</v>
      </c>
      <c r="BZ193" s="223">
        <f>IFERROR(IF(RIGHT(VLOOKUP($A193,csapatok!$A:$NN,BZ$320,FALSE),5)="Csere",VLOOKUP(LEFT(VLOOKUP($A193,csapatok!$A:$NN,BZ$320,FALSE),LEN(VLOOKUP($A193,csapatok!$A:$NN,BZ$320,FALSE))-6),'csapat-ranglista'!$A:$FP,BZ$321,FALSE)/8,VLOOKUP(VLOOKUP($A193,csapatok!$A:$NN,BZ$320,FALSE),'csapat-ranglista'!$A:$FP,BZ$321,FALSE)/4),0)</f>
        <v>0</v>
      </c>
      <c r="CA193" s="223">
        <f>IFERROR(IF(RIGHT(VLOOKUP($A193,csapatok!$A:$NN,CA$320,FALSE),5)="Csere",VLOOKUP(LEFT(VLOOKUP($A193,csapatok!$A:$NN,CA$320,FALSE),LEN(VLOOKUP($A193,csapatok!$A:$NN,CA$320,FALSE))-6),'csapat-ranglista'!$A:$FP,CA$321,FALSE)/8,VLOOKUP(VLOOKUP($A193,csapatok!$A:$NN,CA$320,FALSE),'csapat-ranglista'!$A:$FP,CA$321,FALSE)/4),0)</f>
        <v>0</v>
      </c>
      <c r="CB193" s="223">
        <f>IFERROR(IF(RIGHT(VLOOKUP($A193,csapatok!$A:$NN,CB$320,FALSE),5)="Csere",VLOOKUP(LEFT(VLOOKUP($A193,csapatok!$A:$NN,CB$320,FALSE),LEN(VLOOKUP($A193,csapatok!$A:$NN,CB$320,FALSE))-6),'csapat-ranglista'!$A:$FP,CB$321,FALSE)/8,VLOOKUP(VLOOKUP($A193,csapatok!$A:$NN,CB$320,FALSE),'csapat-ranglista'!$A:$FP,CB$321,FALSE)/4),0)</f>
        <v>0</v>
      </c>
      <c r="CC193" s="223">
        <f>IFERROR(IF(RIGHT(VLOOKUP($A193,csapatok!$A:$NN,CC$320,FALSE),5)="Csere",VLOOKUP(LEFT(VLOOKUP($A193,csapatok!$A:$NN,CC$320,FALSE),LEN(VLOOKUP($A193,csapatok!$A:$NN,CC$320,FALSE))-6),'csapat-ranglista'!$A:$FP,CC$321,FALSE)/8,VLOOKUP(VLOOKUP($A193,csapatok!$A:$NN,CC$320,FALSE),'csapat-ranglista'!$A:$FP,CC$321,FALSE)/4),0)</f>
        <v>0</v>
      </c>
      <c r="CD193" s="223">
        <f>IFERROR(IF(RIGHT(VLOOKUP($A193,csapatok!$A:$NN,CD$320,FALSE),5)="Csere",VLOOKUP(LEFT(VLOOKUP($A193,csapatok!$A:$NN,CD$320,FALSE),LEN(VLOOKUP($A193,csapatok!$A:$NN,CD$320,FALSE))-6),'csapat-ranglista'!$A:$FP,CD$321,FALSE)/8,VLOOKUP(VLOOKUP($A193,csapatok!$A:$NN,CD$320,FALSE),'csapat-ranglista'!$A:$FP,CD$321,FALSE)/4),0)</f>
        <v>0</v>
      </c>
      <c r="CE193" s="223">
        <f>IFERROR(IF(RIGHT(VLOOKUP($A193,csapatok!$A:$NN,CE$320,FALSE),5)="Csere",VLOOKUP(LEFT(VLOOKUP($A193,csapatok!$A:$NN,CE$320,FALSE),LEN(VLOOKUP($A193,csapatok!$A:$NN,CE$320,FALSE))-6),'csapat-ranglista'!$A:$FP,CE$321,FALSE)/8,VLOOKUP(VLOOKUP($A193,csapatok!$A:$NN,CE$320,FALSE),'csapat-ranglista'!$A:$FP,CE$321,FALSE)/4),0)</f>
        <v>0</v>
      </c>
      <c r="CF193" s="223">
        <f>IFERROR(IF(RIGHT(VLOOKUP($A193,csapatok!$A:$NN,CF$320,FALSE),5)="Csere",VLOOKUP(LEFT(VLOOKUP($A193,csapatok!$A:$NN,CF$320,FALSE),LEN(VLOOKUP($A193,csapatok!$A:$NN,CF$320,FALSE))-6),'csapat-ranglista'!$A:$FP,CF$321,FALSE)/8,VLOOKUP(VLOOKUP($A193,csapatok!$A:$NN,CF$320,FALSE),'csapat-ranglista'!$A:$FP,CF$321,FALSE)/4),0)</f>
        <v>0</v>
      </c>
      <c r="CG193" s="223">
        <f>IFERROR(IF(RIGHT(VLOOKUP($A193,csapatok!$A:$NN,CG$320,FALSE),5)="Csere",VLOOKUP(LEFT(VLOOKUP($A193,csapatok!$A:$NN,CG$320,FALSE),LEN(VLOOKUP($A193,csapatok!$A:$NN,CG$320,FALSE))-6),'csapat-ranglista'!$A:$FP,CG$321,FALSE)/8,VLOOKUP(VLOOKUP($A193,csapatok!$A:$NN,CG$320,FALSE),'csapat-ranglista'!$A:$FP,CG$321,FALSE)/4),0)</f>
        <v>0</v>
      </c>
      <c r="CH193" s="223">
        <f>IFERROR(IF(RIGHT(VLOOKUP($A193,csapatok!$A:$NN,CH$320,FALSE),5)="Csere",VLOOKUP(LEFT(VLOOKUP($A193,csapatok!$A:$NN,CH$320,FALSE),LEN(VLOOKUP($A193,csapatok!$A:$NN,CH$320,FALSE))-6),'csapat-ranglista'!$A:$FP,CH$321,FALSE)/8,VLOOKUP(VLOOKUP($A193,csapatok!$A:$NN,CH$320,FALSE),'csapat-ranglista'!$A:$FP,CH$321,FALSE)/4),0)</f>
        <v>0</v>
      </c>
      <c r="CI193" s="223">
        <f>IFERROR(IF(RIGHT(VLOOKUP($A193,csapatok!$A:$NN,CI$320,FALSE),5)="Csere",VLOOKUP(LEFT(VLOOKUP($A193,csapatok!$A:$NN,CI$320,FALSE),LEN(VLOOKUP($A193,csapatok!$A:$NN,CI$320,FALSE))-6),'csapat-ranglista'!$A:$FP,CI$321,FALSE)/8,VLOOKUP(VLOOKUP($A193,csapatok!$A:$NN,CI$320,FALSE),'csapat-ranglista'!$A:$FP,CI$321,FALSE)/4),0)</f>
        <v>0</v>
      </c>
      <c r="CJ193" s="224">
        <f>versenyek!$IQ$11*IFERROR(VLOOKUP(VLOOKUP($A193,versenyek!IP:IR,3,FALSE),szabalyok!$A$16:$B$23,2,FALSE)/4,0)</f>
        <v>0</v>
      </c>
      <c r="CK193" s="224">
        <f>versenyek!$IT$11*IFERROR(VLOOKUP(VLOOKUP($A193,versenyek!IS:IU,3,FALSE),szabalyok!$A$16:$B$23,2,FALSE)/4,0)</f>
        <v>0</v>
      </c>
      <c r="CL193" s="223">
        <f>IFERROR(IF(RIGHT(VLOOKUP($A193,csapatok!$A:$NN,CL$320,FALSE),5)="Csere",VLOOKUP(LEFT(VLOOKUP($A193,csapatok!$A:$NN,CL$320,FALSE),LEN(VLOOKUP($A193,csapatok!$A:$NN,CL$320,FALSE))-6),'csapat-ranglista'!$A:$FP,CL$321,FALSE)/8,VLOOKUP(VLOOKUP($A193,csapatok!$A:$NN,CL$320,FALSE),'csapat-ranglista'!$A:$FP,CL$321,FALSE)/4),0)</f>
        <v>0</v>
      </c>
      <c r="CM193" s="223">
        <f>IFERROR(IF(RIGHT(VLOOKUP($A193,csapatok!$A:$NN,CM$320,FALSE),5)="Csere",VLOOKUP(LEFT(VLOOKUP($A193,csapatok!$A:$NN,CM$320,FALSE),LEN(VLOOKUP($A193,csapatok!$A:$NN,CM$320,FALSE))-6),'csapat-ranglista'!$A:$FP,CM$321,FALSE)/8,VLOOKUP(VLOOKUP($A193,csapatok!$A:$NN,CM$320,FALSE),'csapat-ranglista'!$A:$FP,CM$321,FALSE)/4),0)</f>
        <v>0</v>
      </c>
      <c r="CN193" s="223">
        <f>IFERROR(IF(RIGHT(VLOOKUP($A193,csapatok!$A:$NN,CN$320,FALSE),5)="Csere",VLOOKUP(LEFT(VLOOKUP($A193,csapatok!$A:$NN,CN$320,FALSE),LEN(VLOOKUP($A193,csapatok!$A:$NN,CN$320,FALSE))-6),'csapat-ranglista'!$A:$FP,CN$321,FALSE)/8,VLOOKUP(VLOOKUP($A193,csapatok!$A:$NN,CN$320,FALSE),'csapat-ranglista'!$A:$FP,CN$321,FALSE)/4),0)</f>
        <v>0</v>
      </c>
      <c r="CO193" s="223">
        <f>IFERROR(IF(RIGHT(VLOOKUP($A193,csapatok!$A:$NN,CO$320,FALSE),5)="Csere",VLOOKUP(LEFT(VLOOKUP($A193,csapatok!$A:$NN,CO$320,FALSE),LEN(VLOOKUP($A193,csapatok!$A:$NN,CO$320,FALSE))-6),'csapat-ranglista'!$A:$FP,CO$321,FALSE)/8,VLOOKUP(VLOOKUP($A193,csapatok!$A:$NN,CO$320,FALSE),'csapat-ranglista'!$A:$FP,CO$321,FALSE)/4),0)</f>
        <v>0</v>
      </c>
      <c r="CP193" s="223">
        <f>IFERROR(IF(RIGHT(VLOOKUP($A193,csapatok!$A:$NN,CP$320,FALSE),5)="Csere",VLOOKUP(LEFT(VLOOKUP($A193,csapatok!$A:$NN,CP$320,FALSE),LEN(VLOOKUP($A193,csapatok!$A:$NN,CP$320,FALSE))-6),'csapat-ranglista'!$A:$FP,CP$321,FALSE)/8,VLOOKUP(VLOOKUP($A193,csapatok!$A:$NN,CP$320,FALSE),'csapat-ranglista'!$A:$FP,CP$321,FALSE)/4),0)</f>
        <v>0</v>
      </c>
      <c r="CQ193" s="223">
        <f>IFERROR(IF(RIGHT(VLOOKUP($A193,csapatok!$A:$NN,CQ$320,FALSE),5)="Csere",VLOOKUP(LEFT(VLOOKUP($A193,csapatok!$A:$NN,CQ$320,FALSE),LEN(VLOOKUP($A193,csapatok!$A:$NN,CQ$320,FALSE))-6),'csapat-ranglista'!$A:$FP,CQ$321,FALSE)/8,VLOOKUP(VLOOKUP($A193,csapatok!$A:$NN,CQ$320,FALSE),'csapat-ranglista'!$A:$FP,CQ$321,FALSE)/4),0)</f>
        <v>0</v>
      </c>
      <c r="CR193" s="223">
        <f>IFERROR(IF(RIGHT(VLOOKUP($A193,csapatok!$A:$NN,CR$320,FALSE),5)="Csere",VLOOKUP(LEFT(VLOOKUP($A193,csapatok!$A:$NN,CR$320,FALSE),LEN(VLOOKUP($A193,csapatok!$A:$NN,CR$320,FALSE))-6),'csapat-ranglista'!$A:$FP,CR$321,FALSE)/8,VLOOKUP(VLOOKUP($A193,csapatok!$A:$NN,CR$320,FALSE),'csapat-ranglista'!$A:$FP,CR$321,FALSE)/4),0)</f>
        <v>0</v>
      </c>
      <c r="CS193" s="223">
        <f>IFERROR(IF(RIGHT(VLOOKUP($A193,csapatok!$A:$NN,CS$320,FALSE),5)="Csere",VLOOKUP(LEFT(VLOOKUP($A193,csapatok!$A:$NN,CS$320,FALSE),LEN(VLOOKUP($A193,csapatok!$A:$NN,CS$320,FALSE))-6),'csapat-ranglista'!$A:$FP,CS$321,FALSE)/8,VLOOKUP(VLOOKUP($A193,csapatok!$A:$NN,CS$320,FALSE),'csapat-ranglista'!$A:$FP,CS$321,FALSE)/4),0)</f>
        <v>0</v>
      </c>
      <c r="CT193" s="223">
        <f>IFERROR(IF(RIGHT(VLOOKUP($A193,csapatok!$A:$NN,CT$320,FALSE),5)="Csere",VLOOKUP(LEFT(VLOOKUP($A193,csapatok!$A:$NN,CT$320,FALSE),LEN(VLOOKUP($A193,csapatok!$A:$NN,CT$320,FALSE))-6),'csapat-ranglista'!$A:$FP,CT$321,FALSE)/8,VLOOKUP(VLOOKUP($A193,csapatok!$A:$NN,CT$320,FALSE),'csapat-ranglista'!$A:$FP,CT$321,FALSE)/4),0)</f>
        <v>0</v>
      </c>
      <c r="CU193" s="223">
        <f>IFERROR(IF(RIGHT(VLOOKUP($A193,csapatok!$A:$NN,CU$320,FALSE),5)="Csere",VLOOKUP(LEFT(VLOOKUP($A193,csapatok!$A:$NN,CU$320,FALSE),LEN(VLOOKUP($A193,csapatok!$A:$NN,CU$320,FALSE))-6),'csapat-ranglista'!$A:$FP,CU$321,FALSE)/8,VLOOKUP(VLOOKUP($A193,csapatok!$A:$NN,CU$320,FALSE),'csapat-ranglista'!$A:$FP,CU$321,FALSE)/4),0)</f>
        <v>0</v>
      </c>
      <c r="CV193" s="223">
        <f>IFERROR(IF(RIGHT(VLOOKUP($A193,csapatok!$A:$NN,CV$320,FALSE),5)="Csere",VLOOKUP(LEFT(VLOOKUP($A193,csapatok!$A:$NN,CV$320,FALSE),LEN(VLOOKUP($A193,csapatok!$A:$NN,CV$320,FALSE))-6),'csapat-ranglista'!$A:$FP,CV$321,FALSE)/8,VLOOKUP(VLOOKUP($A193,csapatok!$A:$NN,CV$320,FALSE),'csapat-ranglista'!$A:$FP,CV$321,FALSE)/4),0)</f>
        <v>0</v>
      </c>
      <c r="CW193" s="223">
        <f>IFERROR(IF(RIGHT(VLOOKUP($A193,csapatok!$A:$NN,CW$320,FALSE),5)="Csere",VLOOKUP(LEFT(VLOOKUP($A193,csapatok!$A:$NN,CW$320,FALSE),LEN(VLOOKUP($A193,csapatok!$A:$NN,CW$320,FALSE))-6),'csapat-ranglista'!$A:$FP,CW$321,FALSE)/8,VLOOKUP(VLOOKUP($A193,csapatok!$A:$NN,CW$320,FALSE),'csapat-ranglista'!$A:$FP,CW$321,FALSE)/4),0)</f>
        <v>0</v>
      </c>
      <c r="CX193" s="223">
        <f>IFERROR(IF(RIGHT(VLOOKUP($A193,csapatok!$A:$NN,CX$320,FALSE),5)="Csere",VLOOKUP(LEFT(VLOOKUP($A193,csapatok!$A:$NN,CX$320,FALSE),LEN(VLOOKUP($A193,csapatok!$A:$NN,CX$320,FALSE))-6),'csapat-ranglista'!$A:$FP,CX$321,FALSE)/8,VLOOKUP(VLOOKUP($A193,csapatok!$A:$NN,CX$320,FALSE),'csapat-ranglista'!$A:$FP,CX$321,FALSE)/4),0)</f>
        <v>0</v>
      </c>
      <c r="CY193" s="223">
        <f>IFERROR(IF(RIGHT(VLOOKUP($A193,csapatok!$A:$NN,CY$320,FALSE),5)="Csere",VLOOKUP(LEFT(VLOOKUP($A193,csapatok!$A:$NN,CY$320,FALSE),LEN(VLOOKUP($A193,csapatok!$A:$NN,CY$320,FALSE))-6),'csapat-ranglista'!$A:$FP,CY$321,FALSE)/8,VLOOKUP(VLOOKUP($A193,csapatok!$A:$NN,CY$320,FALSE),'csapat-ranglista'!$A:$FP,CY$321,FALSE)/4),0)</f>
        <v>0</v>
      </c>
      <c r="CZ193" s="223">
        <f>IFERROR(IF(RIGHT(VLOOKUP($A193,csapatok!$A:$NN,CZ$320,FALSE),5)="Csere",VLOOKUP(LEFT(VLOOKUP($A193,csapatok!$A:$NN,CZ$320,FALSE),LEN(VLOOKUP($A193,csapatok!$A:$NN,CZ$320,FALSE))-6),'csapat-ranglista'!$A:$FP,CZ$321,FALSE)/8,VLOOKUP(VLOOKUP($A193,csapatok!$A:$NN,CZ$320,FALSE),'csapat-ranglista'!$A:$FP,CZ$321,FALSE)/4),0)</f>
        <v>0</v>
      </c>
      <c r="DA193" s="223">
        <f>IFERROR(IF(RIGHT(VLOOKUP($A193,csapatok!$A:$NN,DA$320,FALSE),5)="Csere",VLOOKUP(LEFT(VLOOKUP($A193,csapatok!$A:$NN,DA$320,FALSE),LEN(VLOOKUP($A193,csapatok!$A:$NN,DA$320,FALSE))-6),'csapat-ranglista'!$A:$FP,DA$321,FALSE)/8,VLOOKUP(VLOOKUP($A193,csapatok!$A:$NN,DA$320,FALSE),'csapat-ranglista'!$A:$FP,DA$321,FALSE)/4),0)</f>
        <v>0</v>
      </c>
      <c r="DB193" s="223">
        <f>IFERROR(IF(RIGHT(VLOOKUP($A193,csapatok!$A:$NN,DB$320,FALSE),5)="Csere",VLOOKUP(LEFT(VLOOKUP($A193,csapatok!$A:$NN,DB$320,FALSE),LEN(VLOOKUP($A193,csapatok!$A:$NN,DB$320,FALSE))-6),'csapat-ranglista'!$A:$FP,DB$321,FALSE)/8,VLOOKUP(VLOOKUP($A193,csapatok!$A:$NN,DB$320,FALSE),'csapat-ranglista'!$A:$FP,DB$321,FALSE)/4),0)</f>
        <v>0</v>
      </c>
      <c r="DC193" s="223">
        <f>IFERROR(IF(RIGHT(VLOOKUP($A193,csapatok!$A:$NN,DC$320,FALSE),5)="Csere",VLOOKUP(LEFT(VLOOKUP($A193,csapatok!$A:$NN,DC$320,FALSE),LEN(VLOOKUP($A193,csapatok!$A:$NN,DC$320,FALSE))-6),'csapat-ranglista'!$A:$FP,DC$321,FALSE)/8,VLOOKUP(VLOOKUP($A193,csapatok!$A:$NN,DC$320,FALSE),'csapat-ranglista'!$A:$FP,DC$321,FALSE)/4),0)</f>
        <v>0</v>
      </c>
      <c r="DD193" s="223">
        <f>IFERROR(IF(RIGHT(VLOOKUP($A193,csapatok!$A:$NN,DD$320,FALSE),5)="Csere",VLOOKUP(LEFT(VLOOKUP($A193,csapatok!$A:$NN,DD$320,FALSE),LEN(VLOOKUP($A193,csapatok!$A:$NN,DD$320,FALSE))-6),'csapat-ranglista'!$A:$FP,DD$321,FALSE)/8,VLOOKUP(VLOOKUP($A193,csapatok!$A:$NN,DD$320,FALSE),'csapat-ranglista'!$A:$FP,DD$321,FALSE)/4),0)</f>
        <v>0</v>
      </c>
      <c r="DE193" s="223">
        <f>IFERROR(IF(RIGHT(VLOOKUP($A193,csapatok!$A:$NN,DE$320,FALSE),5)="Csere",VLOOKUP(LEFT(VLOOKUP($A193,csapatok!$A:$NN,DE$320,FALSE),LEN(VLOOKUP($A193,csapatok!$A:$NN,DE$320,FALSE))-6),'csapat-ranglista'!$A:$FP,DE$321,FALSE)/8,VLOOKUP(VLOOKUP($A193,csapatok!$A:$NN,DE$320,FALSE),'csapat-ranglista'!$A:$FP,DE$321,FALSE)/4),0)</f>
        <v>0</v>
      </c>
      <c r="DF193" s="223">
        <f>IFERROR(IF(RIGHT(VLOOKUP($A193,csapatok!$A:$NN,DF$320,FALSE),5)="Csere",VLOOKUP(LEFT(VLOOKUP($A193,csapatok!$A:$NN,DF$320,FALSE),LEN(VLOOKUP($A193,csapatok!$A:$NN,DF$320,FALSE))-6),'csapat-ranglista'!$A:$FP,DF$321,FALSE)/8,VLOOKUP(VLOOKUP($A193,csapatok!$A:$NN,DF$320,FALSE),'csapat-ranglista'!$A:$FP,DF$321,FALSE)/4),0)</f>
        <v>0</v>
      </c>
      <c r="DG193" s="223">
        <f>IFERROR(IF(RIGHT(VLOOKUP($A193,csapatok!$A:$NN,DG$320,FALSE),5)="Csere",VLOOKUP(LEFT(VLOOKUP($A193,csapatok!$A:$NN,DG$320,FALSE),LEN(VLOOKUP($A193,csapatok!$A:$NN,DG$320,FALSE))-6),'csapat-ranglista'!$A:$FP,DG$321,FALSE)/8,VLOOKUP(VLOOKUP($A193,csapatok!$A:$NN,DG$320,FALSE),'csapat-ranglista'!$A:$FP,DG$321,FALSE)/4),0)</f>
        <v>0</v>
      </c>
      <c r="DH193" s="223">
        <f>IFERROR(IF(RIGHT(VLOOKUP($A193,csapatok!$A:$NN,DH$320,FALSE),5)="Csere",VLOOKUP(LEFT(VLOOKUP($A193,csapatok!$A:$NN,DH$320,FALSE),LEN(VLOOKUP($A193,csapatok!$A:$NN,DH$320,FALSE))-6),'csapat-ranglista'!$A:$FP,DH$321,FALSE)/8,VLOOKUP(VLOOKUP($A193,csapatok!$A:$NN,DH$320,FALSE),'csapat-ranglista'!$A:$FP,DH$321,FALSE)/4),0)</f>
        <v>0</v>
      </c>
      <c r="DI193" s="223">
        <f>IFERROR(IF(RIGHT(VLOOKUP($A193,csapatok!$A:$NN,DI$320,FALSE),5)="Csere",VLOOKUP(LEFT(VLOOKUP($A193,csapatok!$A:$NN,DI$320,FALSE),LEN(VLOOKUP($A193,csapatok!$A:$NN,DI$320,FALSE))-6),'csapat-ranglista'!$A:$FP,DI$321,FALSE)/8,VLOOKUP(VLOOKUP($A193,csapatok!$A:$NN,DI$320,FALSE),'csapat-ranglista'!$A:$FP,DI$321,FALSE)/4),0)</f>
        <v>0</v>
      </c>
      <c r="DJ193" s="223">
        <f>IFERROR(IF(RIGHT(VLOOKUP($A193,csapatok!$A:$NN,DJ$320,FALSE),5)="Csere",VLOOKUP(LEFT(VLOOKUP($A193,csapatok!$A:$NN,DJ$320,FALSE),LEN(VLOOKUP($A193,csapatok!$A:$NN,DJ$320,FALSE))-6),'csapat-ranglista'!$A:$FP,DJ$321,FALSE)/8,VLOOKUP(VLOOKUP($A193,csapatok!$A:$NN,DJ$320,FALSE),'csapat-ranglista'!$A:$FP,DJ$321,FALSE)/4),0)</f>
        <v>0</v>
      </c>
      <c r="DK193" s="223">
        <f>IFERROR(IF(RIGHT(VLOOKUP($A193,csapatok!$A:$NN,DK$320,FALSE),5)="Csere",VLOOKUP(LEFT(VLOOKUP($A193,csapatok!$A:$NN,DK$320,FALSE),LEN(VLOOKUP($A193,csapatok!$A:$NN,DK$320,FALSE))-6),'csapat-ranglista'!$A:$FP,DK$321,FALSE)/8,VLOOKUP(VLOOKUP($A193,csapatok!$A:$NN,DK$320,FALSE),'csapat-ranglista'!$A:$FP,DK$321,FALSE)/4),0)</f>
        <v>0</v>
      </c>
      <c r="DL193" s="223">
        <f>IFERROR(IF(RIGHT(VLOOKUP($A193,csapatok!$A:$NN,DL$320,FALSE),5)="Csere",VLOOKUP(LEFT(VLOOKUP($A193,csapatok!$A:$NN,DL$320,FALSE),LEN(VLOOKUP($A193,csapatok!$A:$NN,DL$320,FALSE))-6),'csapat-ranglista'!$A:$FP,DL$321,FALSE)/8,VLOOKUP(VLOOKUP($A193,csapatok!$A:$NN,DL$320,FALSE),'csapat-ranglista'!$A:$FP,DL$321,FALSE)/4),0)</f>
        <v>0</v>
      </c>
      <c r="DM193" s="223">
        <f>IFERROR(IF(RIGHT(VLOOKUP($A193,csapatok!$A:$NN,DM$320,FALSE),5)="Csere",VLOOKUP(LEFT(VLOOKUP($A193,csapatok!$A:$NN,DM$320,FALSE),LEN(VLOOKUP($A193,csapatok!$A:$NN,DM$320,FALSE))-6),'csapat-ranglista'!$A:$FP,DM$321,FALSE)/8,VLOOKUP(VLOOKUP($A193,csapatok!$A:$NN,DM$320,FALSE),'csapat-ranglista'!$A:$FP,DM$321,FALSE)/4),0)</f>
        <v>0</v>
      </c>
      <c r="DN193" s="223">
        <f>IFERROR(IF(RIGHT(VLOOKUP($A193,csapatok!$A:$NN,DN$320,FALSE),5)="Csere",VLOOKUP(LEFT(VLOOKUP($A193,csapatok!$A:$NN,DN$320,FALSE),LEN(VLOOKUP($A193,csapatok!$A:$NN,DN$320,FALSE))-6),'csapat-ranglista'!$A:$FP,DN$321,FALSE)/8,VLOOKUP(VLOOKUP($A193,csapatok!$A:$NN,DN$320,FALSE),'csapat-ranglista'!$A:$FP,DN$321,FALSE)/4),0)</f>
        <v>0</v>
      </c>
      <c r="DO193" s="224">
        <f>versenyek!$MF$11*IFERROR(VLOOKUP(VLOOKUP($A193,versenyek!ME:MG,3,FALSE),szabalyok!$A$16:$B$23,2,FALSE)/4,0)</f>
        <v>0</v>
      </c>
      <c r="DP193" s="224">
        <f>versenyek!$MI$11*IFERROR(VLOOKUP(VLOOKUP($A193,versenyek!MH:MJ,3,FALSE),szabalyok!$A$16:$B$23,2,FALSE)/4,0)</f>
        <v>0</v>
      </c>
      <c r="DQ193" s="223">
        <f>IFERROR(IF(RIGHT(VLOOKUP($A193,csapatok!$A:$NN,DQ$320,FALSE),5)="Csere",VLOOKUP(LEFT(VLOOKUP($A193,csapatok!$A:$NN,DQ$320,FALSE),LEN(VLOOKUP($A193,csapatok!$A:$NN,DQ$320,FALSE))-6),'csapat-ranglista'!$A:$FP,DQ$321,FALSE)/8,VLOOKUP(VLOOKUP($A193,csapatok!$A:$NN,DQ$320,FALSE),'csapat-ranglista'!$A:$FP,DQ$321,FALSE)/4),0)</f>
        <v>0</v>
      </c>
      <c r="DR193" s="223">
        <f>IFERROR(IF(RIGHT(VLOOKUP($A193,csapatok!$A:$NN,DR$320,FALSE),5)="Csere",VLOOKUP(LEFT(VLOOKUP($A193,csapatok!$A:$NN,DR$320,FALSE),LEN(VLOOKUP($A193,csapatok!$A:$NN,DR$320,FALSE))-6),'csapat-ranglista'!$A:$FP,DR$321,FALSE)/8,VLOOKUP(VLOOKUP($A193,csapatok!$A:$NN,DR$320,FALSE),'csapat-ranglista'!$A:$FP,DR$321,FALSE)/4),0)</f>
        <v>0</v>
      </c>
      <c r="DS193" s="223">
        <f>IFERROR(IF(RIGHT(VLOOKUP($A193,csapatok!$A:$NN,DS$320,FALSE),5)="Csere",VLOOKUP(LEFT(VLOOKUP($A193,csapatok!$A:$NN,DS$320,FALSE),LEN(VLOOKUP($A193,csapatok!$A:$NN,DS$320,FALSE))-6),'csapat-ranglista'!$A:$FP,DS$321,FALSE)/8,VLOOKUP(VLOOKUP($A193,csapatok!$A:$NN,DS$320,FALSE),'csapat-ranglista'!$A:$FP,DS$321,FALSE)/4),0)</f>
        <v>0</v>
      </c>
      <c r="DT193" s="223">
        <f>IFERROR(IF(RIGHT(VLOOKUP($A193,csapatok!$A:$NN,DT$320,FALSE),5)="Csere",VLOOKUP(LEFT(VLOOKUP($A193,csapatok!$A:$NN,DT$320,FALSE),LEN(VLOOKUP($A193,csapatok!$A:$NN,DT$320,FALSE))-6),'csapat-ranglista'!$A:$FP,DT$321,FALSE)/8,VLOOKUP(VLOOKUP($A193,csapatok!$A:$NN,DT$320,FALSE),'csapat-ranglista'!$A:$FP,DT$321,FALSE)/4),0)</f>
        <v>0</v>
      </c>
      <c r="DU193" s="223">
        <f>IFERROR(IF(RIGHT(VLOOKUP($A193,csapatok!$A:$NN,DU$320,FALSE),5)="Csere",VLOOKUP(LEFT(VLOOKUP($A193,csapatok!$A:$NN,DU$320,FALSE),LEN(VLOOKUP($A193,csapatok!$A:$NN,DU$320,FALSE))-6),'csapat-ranglista'!$A:$FP,DU$321,FALSE)/8,VLOOKUP(VLOOKUP($A193,csapatok!$A:$NN,DU$320,FALSE),'csapat-ranglista'!$A:$FP,DU$321,FALSE)/4),0)</f>
        <v>0</v>
      </c>
      <c r="DV193" s="223">
        <f>IFERROR(IF(RIGHT(VLOOKUP($A193,csapatok!$A:$NN,DV$320,FALSE),5)="Csere",VLOOKUP(LEFT(VLOOKUP($A193,csapatok!$A:$NN,DV$320,FALSE),LEN(VLOOKUP($A193,csapatok!$A:$NN,DV$320,FALSE))-6),'csapat-ranglista'!$A:$FP,DV$321,FALSE)/8,VLOOKUP(VLOOKUP($A193,csapatok!$A:$NN,DV$320,FALSE),'csapat-ranglista'!$A:$FP,DV$321,FALSE)/4),0)</f>
        <v>0</v>
      </c>
      <c r="DW193" s="223">
        <f>IFERROR(IF(RIGHT(VLOOKUP($A193,csapatok!$A:$NN,DW$320,FALSE),5)="Csere",VLOOKUP(LEFT(VLOOKUP($A193,csapatok!$A:$NN,DW$320,FALSE),LEN(VLOOKUP($A193,csapatok!$A:$NN,DW$320,FALSE))-6),'csapat-ranglista'!$A:$FP,DW$321,FALSE)/8,VLOOKUP(VLOOKUP($A193,csapatok!$A:$NN,DW$320,FALSE),'csapat-ranglista'!$A:$FP,DW$321,FALSE)/4),0)</f>
        <v>0</v>
      </c>
      <c r="DX193" s="223">
        <f>IFERROR(IF(RIGHT(VLOOKUP($A193,csapatok!$A:$NN,DX$320,FALSE),5)="Csere",VLOOKUP(LEFT(VLOOKUP($A193,csapatok!$A:$NN,DX$320,FALSE),LEN(VLOOKUP($A193,csapatok!$A:$NN,DX$320,FALSE))-6),'csapat-ranglista'!$A:$FP,DX$321,FALSE)/8,VLOOKUP(VLOOKUP($A193,csapatok!$A:$NN,DX$320,FALSE),'csapat-ranglista'!$A:$FP,DX$321,FALSE)/4),0)</f>
        <v>0</v>
      </c>
      <c r="DY193" s="223">
        <f>IFERROR(IF(RIGHT(VLOOKUP($A193,csapatok!$A:$NN,DY$320,FALSE),5)="Csere",VLOOKUP(LEFT(VLOOKUP($A193,csapatok!$A:$NN,DY$320,FALSE),LEN(VLOOKUP($A193,csapatok!$A:$NN,DY$320,FALSE))-6),'csapat-ranglista'!$A:$FP,DY$321,FALSE)/8,VLOOKUP(VLOOKUP($A193,csapatok!$A:$NN,DY$320,FALSE),'csapat-ranglista'!$A:$FP,DY$321,FALSE)/4),0)</f>
        <v>0</v>
      </c>
      <c r="DZ193" s="223">
        <f>IFERROR(IF(RIGHT(VLOOKUP($A193,csapatok!$A:$NN,DZ$320,FALSE),5)="Csere",VLOOKUP(LEFT(VLOOKUP($A193,csapatok!$A:$NN,DZ$320,FALSE),LEN(VLOOKUP($A193,csapatok!$A:$NN,DZ$320,FALSE))-6),'csapat-ranglista'!$A:$FP,DZ$321,FALSE)/8,VLOOKUP(VLOOKUP($A193,csapatok!$A:$NN,DZ$320,FALSE),'csapat-ranglista'!$A:$FP,DZ$321,FALSE)/4),0)</f>
        <v>0</v>
      </c>
      <c r="EA193" s="223">
        <f>IFERROR(IF(RIGHT(VLOOKUP($A193,csapatok!$A:$NN,EA$320,FALSE),5)="Csere",VLOOKUP(LEFT(VLOOKUP($A193,csapatok!$A:$NN,EA$320,FALSE),LEN(VLOOKUP($A193,csapatok!$A:$NN,EA$320,FALSE))-6),'csapat-ranglista'!$A:$FP,EA$321,FALSE)/8,VLOOKUP(VLOOKUP($A193,csapatok!$A:$NN,EA$320,FALSE),'csapat-ranglista'!$A:$FP,EA$321,FALSE)/4),0)</f>
        <v>0</v>
      </c>
      <c r="EB193" s="223">
        <f>IFERROR(IF(RIGHT(VLOOKUP($A193,csapatok!$A:$NN,EB$320,FALSE),5)="Csere",VLOOKUP(LEFT(VLOOKUP($A193,csapatok!$A:$NN,EB$320,FALSE),LEN(VLOOKUP($A193,csapatok!$A:$NN,EB$320,FALSE))-6),'csapat-ranglista'!$A:$FP,EB$321,FALSE)/8,VLOOKUP(VLOOKUP($A193,csapatok!$A:$NN,EB$320,FALSE),'csapat-ranglista'!$A:$FP,EB$321,FALSE)/4),0)</f>
        <v>0</v>
      </c>
      <c r="EC193" s="223">
        <f>IFERROR(IF(RIGHT(VLOOKUP($A193,csapatok!$A:$NN,EC$320,FALSE),5)="Csere",VLOOKUP(LEFT(VLOOKUP($A193,csapatok!$A:$NN,EC$320,FALSE),LEN(VLOOKUP($A193,csapatok!$A:$NN,EC$320,FALSE))-6),'csapat-ranglista'!$A:$FP,EC$321,FALSE)/8,VLOOKUP(VLOOKUP($A193,csapatok!$A:$NN,EC$320,FALSE),'csapat-ranglista'!$A:$FP,EC$321,FALSE)/4),0)</f>
        <v>0</v>
      </c>
      <c r="ED193" s="223">
        <f>IFERROR(IF(RIGHT(VLOOKUP($A193,csapatok!$A:$NN,ED$320,FALSE),5)="Csere",VLOOKUP(LEFT(VLOOKUP($A193,csapatok!$A:$NN,ED$320,FALSE),LEN(VLOOKUP($A193,csapatok!$A:$NN,ED$320,FALSE))-6),'csapat-ranglista'!$A:$FP,ED$321,FALSE)/8,VLOOKUP(VLOOKUP($A193,csapatok!$A:$NN,ED$320,FALSE),'csapat-ranglista'!$A:$FP,ED$321,FALSE)/4),0)</f>
        <v>0</v>
      </c>
      <c r="EE193" s="223">
        <f>IFERROR(IF(RIGHT(VLOOKUP($A193,csapatok!$A:$NN,EE$320,FALSE),5)="Csere",VLOOKUP(LEFT(VLOOKUP($A193,csapatok!$A:$NN,EE$320,FALSE),LEN(VLOOKUP($A193,csapatok!$A:$NN,EE$320,FALSE))-6),'csapat-ranglista'!$A:$FP,EE$321,FALSE)/8,VLOOKUP(VLOOKUP($A193,csapatok!$A:$NN,EE$320,FALSE),'csapat-ranglista'!$A:$FP,EE$321,FALSE)/4),0)</f>
        <v>0</v>
      </c>
      <c r="EF193" s="223">
        <f>IFERROR(IF(RIGHT(VLOOKUP($A193,csapatok!$A:$NN,EF$320,FALSE),5)="Csere",VLOOKUP(LEFT(VLOOKUP($A193,csapatok!$A:$NN,EF$320,FALSE),LEN(VLOOKUP($A193,csapatok!$A:$NN,EF$320,FALSE))-6),'csapat-ranglista'!$A:$FP,EF$321,FALSE)/8,VLOOKUP(VLOOKUP($A193,csapatok!$A:$NN,EF$320,FALSE),'csapat-ranglista'!$A:$FP,EF$321,FALSE)/4),0)</f>
        <v>0</v>
      </c>
      <c r="EG193" s="223">
        <f>IFERROR(IF(RIGHT(VLOOKUP($A193,csapatok!$A:$NN,EG$320,FALSE),5)="Csere",VLOOKUP(LEFT(VLOOKUP($A193,csapatok!$A:$NN,EG$320,FALSE),LEN(VLOOKUP($A193,csapatok!$A:$NN,EG$320,FALSE))-6),'csapat-ranglista'!$A:$FP,EG$321,FALSE)/8,VLOOKUP(VLOOKUP($A193,csapatok!$A:$NN,EG$320,FALSE),'csapat-ranglista'!$A:$FP,EG$321,FALSE)/4),0)</f>
        <v>0</v>
      </c>
      <c r="EH193" s="223">
        <f>IFERROR(IF(RIGHT(VLOOKUP($A193,csapatok!$A:$NN,EH$320,FALSE),5)="Csere",VLOOKUP(LEFT(VLOOKUP($A193,csapatok!$A:$NN,EH$320,FALSE),LEN(VLOOKUP($A193,csapatok!$A:$NN,EH$320,FALSE))-6),'csapat-ranglista'!$A:$FP,EH$321,FALSE)/8,VLOOKUP(VLOOKUP($A193,csapatok!$A:$NN,EH$320,FALSE),'csapat-ranglista'!$A:$FP,EH$321,FALSE)/4),0)</f>
        <v>0</v>
      </c>
      <c r="EI193" s="223">
        <f>IFERROR(IF(RIGHT(VLOOKUP($A193,csapatok!$A:$NN,EI$320,FALSE),5)="Csere",VLOOKUP(LEFT(VLOOKUP($A193,csapatok!$A:$NN,EI$320,FALSE),LEN(VLOOKUP($A193,csapatok!$A:$NN,EI$320,FALSE))-6),'csapat-ranglista'!$A:$FP,EI$321,FALSE)/8,VLOOKUP(VLOOKUP($A193,csapatok!$A:$NN,EI$320,FALSE),'csapat-ranglista'!$A:$FP,EI$321,FALSE)/4),0)</f>
        <v>0</v>
      </c>
      <c r="EJ193" s="223">
        <f>IFERROR(IF(RIGHT(VLOOKUP($A193,csapatok!$A:$NN,EJ$320,FALSE),5)="Csere",VLOOKUP(LEFT(VLOOKUP($A193,csapatok!$A:$NN,EJ$320,FALSE),LEN(VLOOKUP($A193,csapatok!$A:$NN,EJ$320,FALSE))-6),'csapat-ranglista'!$A:$FP,EJ$321,FALSE)/8,VLOOKUP(VLOOKUP($A193,csapatok!$A:$NN,EJ$320,FALSE),'csapat-ranglista'!$A:$FP,EJ$321,FALSE)/4),0)</f>
        <v>0</v>
      </c>
      <c r="EK193" s="223">
        <f>IFERROR(IF(RIGHT(VLOOKUP($A193,csapatok!$A:$NN,EK$320,FALSE),5)="Csere",VLOOKUP(LEFT(VLOOKUP($A193,csapatok!$A:$NN,EK$320,FALSE),LEN(VLOOKUP($A193,csapatok!$A:$NN,EK$320,FALSE))-6),'csapat-ranglista'!$A:$FP,EK$321,FALSE)/8,VLOOKUP(VLOOKUP($A193,csapatok!$A:$NN,EK$320,FALSE),'csapat-ranglista'!$A:$FP,EK$321,FALSE)/4),0)</f>
        <v>0</v>
      </c>
      <c r="EL193" s="223">
        <f>IFERROR(IF(RIGHT(VLOOKUP($A193,csapatok!$A:$NN,EL$320,FALSE),5)="Csere",VLOOKUP(LEFT(VLOOKUP($A193,csapatok!$A:$NN,EL$320,FALSE),LEN(VLOOKUP($A193,csapatok!$A:$NN,EL$320,FALSE))-6),'csapat-ranglista'!$A:$FP,EL$321,FALSE)/8,VLOOKUP(VLOOKUP($A193,csapatok!$A:$NN,EL$320,FALSE),'csapat-ranglista'!$A:$FP,EL$321,FALSE)/4),0)</f>
        <v>0</v>
      </c>
      <c r="EM193" s="223">
        <f>IFERROR(IF(RIGHT(VLOOKUP($A193,csapatok!$A:$NN,EM$320,FALSE),5)="Csere",VLOOKUP(LEFT(VLOOKUP($A193,csapatok!$A:$NN,EM$320,FALSE),LEN(VLOOKUP($A193,csapatok!$A:$NN,EM$320,FALSE))-6),'csapat-ranglista'!$A:$FP,EM$321,FALSE)/8,VLOOKUP(VLOOKUP($A193,csapatok!$A:$NN,EM$320,FALSE),'csapat-ranglista'!$A:$FP,EM$321,FALSE)/4),0)</f>
        <v>0</v>
      </c>
      <c r="EN193" s="223">
        <f>IFERROR(IF(RIGHT(VLOOKUP($A193,csapatok!$A:$NN,EN$320,FALSE),5)="Csere",VLOOKUP(LEFT(VLOOKUP($A193,csapatok!$A:$NN,EN$320,FALSE),LEN(VLOOKUP($A193,csapatok!$A:$NN,EN$320,FALSE))-6),'csapat-ranglista'!$A:$FP,EN$321,FALSE)/8,VLOOKUP(VLOOKUP($A193,csapatok!$A:$NN,EN$320,FALSE),'csapat-ranglista'!$A:$FP,EN$321,FALSE)/4),0)</f>
        <v>0</v>
      </c>
      <c r="EO193" s="223">
        <f>IFERROR(IF(RIGHT(VLOOKUP($A193,csapatok!$A:$NN,EO$320,FALSE),5)="Csere",VLOOKUP(LEFT(VLOOKUP($A193,csapatok!$A:$NN,EO$320,FALSE),LEN(VLOOKUP($A193,csapatok!$A:$NN,EO$320,FALSE))-6),'csapat-ranglista'!$A:$FP,EO$321,FALSE)/8,VLOOKUP(VLOOKUP($A193,csapatok!$A:$NN,EO$320,FALSE),'csapat-ranglista'!$A:$FP,EO$321,FALSE)/4),0)</f>
        <v>0</v>
      </c>
      <c r="EP193" s="223">
        <f>IFERROR(IF(RIGHT(VLOOKUP($A193,csapatok!$A:$NN,EP$320,FALSE),5)="Csere",VLOOKUP(LEFT(VLOOKUP($A193,csapatok!$A:$NN,EP$320,FALSE),LEN(VLOOKUP($A193,csapatok!$A:$NN,EP$320,FALSE))-6),'csapat-ranglista'!$A:$FP,EP$321,FALSE)/8,VLOOKUP(VLOOKUP($A193,csapatok!$A:$NN,EP$320,FALSE),'csapat-ranglista'!$A:$FP,EP$321,FALSE)/4),0)</f>
        <v>0</v>
      </c>
      <c r="EQ193" s="223">
        <f>IFERROR(IF(RIGHT(VLOOKUP($A193,csapatok!$A:$NN,EQ$320,FALSE),5)="Csere",VLOOKUP(LEFT(VLOOKUP($A193,csapatok!$A:$NN,EQ$320,FALSE),LEN(VLOOKUP($A193,csapatok!$A:$NN,EQ$320,FALSE))-6),'csapat-ranglista'!$A:$FP,EQ$321,FALSE)/8,VLOOKUP(VLOOKUP($A193,csapatok!$A:$NN,EQ$320,FALSE),'csapat-ranglista'!$A:$FP,EQ$321,FALSE)/4),0)</f>
        <v>0</v>
      </c>
      <c r="ER193" s="223">
        <f>IFERROR(IF(RIGHT(VLOOKUP($A193,csapatok!$A:$NN,ER$320,FALSE),5)="Csere",VLOOKUP(LEFT(VLOOKUP($A193,csapatok!$A:$NN,ER$320,FALSE),LEN(VLOOKUP($A193,csapatok!$A:$NN,ER$320,FALSE))-6),'csapat-ranglista'!$A:$FP,ER$321,FALSE)/8,VLOOKUP(VLOOKUP($A193,csapatok!$A:$NN,ER$320,FALSE),'csapat-ranglista'!$A:$FP,ER$321,FALSE)/4),0)</f>
        <v>0</v>
      </c>
      <c r="ES193" s="223">
        <f>IFERROR(IF(RIGHT(VLOOKUP($A193,csapatok!$A:$NN,ES$320,FALSE),5)="Csere",VLOOKUP(LEFT(VLOOKUP($A193,csapatok!$A:$NN,ES$320,FALSE),LEN(VLOOKUP($A193,csapatok!$A:$NN,ES$320,FALSE))-6),'csapat-ranglista'!$A:$FP,ES$321,FALSE)/8,VLOOKUP(VLOOKUP($A193,csapatok!$A:$NN,ES$320,FALSE),'csapat-ranglista'!$A:$FP,ES$321,FALSE)/4),0)</f>
        <v>0</v>
      </c>
      <c r="ET193" s="223">
        <f>IFERROR(IF(RIGHT(VLOOKUP($A193,csapatok!$A:$NN,ET$320,FALSE),5)="Csere",VLOOKUP(LEFT(VLOOKUP($A193,csapatok!$A:$NN,ET$320,FALSE),LEN(VLOOKUP($A193,csapatok!$A:$NN,ET$320,FALSE))-6),'csapat-ranglista'!$A:$FP,ET$321,FALSE)/8,VLOOKUP(VLOOKUP($A193,csapatok!$A:$NN,ET$320,FALSE),'csapat-ranglista'!$A:$FP,ET$321,FALSE)/4),0)</f>
        <v>0</v>
      </c>
      <c r="EU193" s="223">
        <f>IFERROR(IF(RIGHT(VLOOKUP($A193,csapatok!$A:$NN,EU$320,FALSE),5)="Csere",VLOOKUP(LEFT(VLOOKUP($A193,csapatok!$A:$NN,EU$320,FALSE),LEN(VLOOKUP($A193,csapatok!$A:$NN,EU$320,FALSE))-6),'csapat-ranglista'!$A:$FP,EU$321,FALSE)/8,VLOOKUP(VLOOKUP($A193,csapatok!$A:$NN,EU$320,FALSE),'csapat-ranglista'!$A:$FP,EU$321,FALSE)/4),0)</f>
        <v>0</v>
      </c>
      <c r="EV193" s="223">
        <f>IFERROR(IF(RIGHT(VLOOKUP($A193,csapatok!$A:$NN,EV$320,FALSE),5)="Csere",VLOOKUP(LEFT(VLOOKUP($A193,csapatok!$A:$NN,EV$320,FALSE),LEN(VLOOKUP($A193,csapatok!$A:$NN,EV$320,FALSE))-6),'csapat-ranglista'!$A:$FP,EV$321,FALSE)/8,VLOOKUP(VLOOKUP($A193,csapatok!$A:$NN,EV$320,FALSE),'csapat-ranglista'!$A:$FP,EV$321,FALSE)/4),0)</f>
        <v>0</v>
      </c>
      <c r="EW193" s="223">
        <f>IFERROR(IF(RIGHT(VLOOKUP($A193,csapatok!$A:$NN,EW$320,FALSE),5)="Csere",VLOOKUP(LEFT(VLOOKUP($A193,csapatok!$A:$NN,EW$320,FALSE),LEN(VLOOKUP($A193,csapatok!$A:$NN,EW$320,FALSE))-6),'csapat-ranglista'!$A:$FP,EW$321,FALSE)/8,VLOOKUP(VLOOKUP($A193,csapatok!$A:$NN,EW$320,FALSE),'csapat-ranglista'!$A:$FP,EW$321,FALSE)/4),0)</f>
        <v>0</v>
      </c>
      <c r="EX193" s="223">
        <f>IFERROR(IF(RIGHT(VLOOKUP($A193,csapatok!$A:$NN,EX$320,FALSE),5)="Csere",VLOOKUP(LEFT(VLOOKUP($A193,csapatok!$A:$NN,EX$320,FALSE),LEN(VLOOKUP($A193,csapatok!$A:$NN,EX$320,FALSE))-6),'csapat-ranglista'!$A:$FP,EX$321,FALSE)/8,VLOOKUP(VLOOKUP($A193,csapatok!$A:$NN,EX$320,FALSE),'csapat-ranglista'!$A:$FP,EX$321,FALSE)/4),0)</f>
        <v>0</v>
      </c>
      <c r="EY193" s="223">
        <f>IFERROR(IF(RIGHT(VLOOKUP($A193,csapatok!$A:$NN,EY$320,FALSE),5)="Csere",VLOOKUP(LEFT(VLOOKUP($A193,csapatok!$A:$NN,EY$320,FALSE),LEN(VLOOKUP($A193,csapatok!$A:$NN,EY$320,FALSE))-6),'csapat-ranglista'!$A:$FP,EY$321,FALSE)/8,VLOOKUP(VLOOKUP($A193,csapatok!$A:$NN,EY$320,FALSE),'csapat-ranglista'!$A:$FP,EY$321,FALSE)/4),0)</f>
        <v>0</v>
      </c>
      <c r="EZ193" s="223">
        <f>IFERROR(IF(RIGHT(VLOOKUP($A193,csapatok!$A:$NN,EZ$320,FALSE),5)="Csere",VLOOKUP(LEFT(VLOOKUP($A193,csapatok!$A:$NN,EZ$320,FALSE),LEN(VLOOKUP($A193,csapatok!$A:$NN,EZ$320,FALSE))-6),'csapat-ranglista'!$A:$FP,EZ$321,FALSE)/8,VLOOKUP(VLOOKUP($A193,csapatok!$A:$NN,EZ$320,FALSE),'csapat-ranglista'!$A:$FP,EZ$321,FALSE)/4),0)</f>
        <v>0</v>
      </c>
      <c r="FA193" s="223">
        <f>IFERROR(IF(RIGHT(VLOOKUP($A193,csapatok!$A:$NN,FA$320,FALSE),5)="Csere",VLOOKUP(LEFT(VLOOKUP($A193,csapatok!$A:$NN,FA$320,FALSE),LEN(VLOOKUP($A193,csapatok!$A:$NN,FA$320,FALSE))-6),'csapat-ranglista'!$A:$FP,FA$321,FALSE)/8,VLOOKUP(VLOOKUP($A193,csapatok!$A:$NN,FA$320,FALSE),'csapat-ranglista'!$A:$FP,FA$321,FALSE)/4),0)</f>
        <v>0</v>
      </c>
      <c r="FB193" s="223">
        <f>IFERROR(IF(RIGHT(VLOOKUP($A193,csapatok!$A:$NN,FB$320,FALSE),5)="Csere",VLOOKUP(LEFT(VLOOKUP($A193,csapatok!$A:$NN,FB$320,FALSE),LEN(VLOOKUP($A193,csapatok!$A:$NN,FB$320,FALSE))-6),'csapat-ranglista'!$A:$FP,FB$321,FALSE)/8,VLOOKUP(VLOOKUP($A193,csapatok!$A:$NN,FB$320,FALSE),'csapat-ranglista'!$A:$FP,FB$321,FALSE)/4),0)</f>
        <v>0</v>
      </c>
      <c r="FC193" s="223">
        <f>IFERROR(IF(RIGHT(VLOOKUP($A193,csapatok!$A:$NN,FC$320,FALSE),5)="Csere",VLOOKUP(LEFT(VLOOKUP($A193,csapatok!$A:$NN,FC$320,FALSE),LEN(VLOOKUP($A193,csapatok!$A:$NN,FC$320,FALSE))-6),'csapat-ranglista'!$A:$FP,FC$321,FALSE)/8,VLOOKUP(VLOOKUP($A193,csapatok!$A:$NN,FC$320,FALSE),'csapat-ranglista'!$A:$FP,FC$321,FALSE)/4),0)</f>
        <v>0</v>
      </c>
      <c r="FD193" s="224">
        <f>versenyek!$QY$11*IFERROR(VLOOKUP(VLOOKUP($A193,versenyek!QX:QZ,3,FALSE),szabalyok!$A$16:$B$23,2,FALSE)/4,0)</f>
        <v>0</v>
      </c>
      <c r="FE193" s="224">
        <f>versenyek!$RB$11*IFERROR(VLOOKUP(VLOOKUP($A193,versenyek!RA:RC,3,FALSE),szabalyok!$A$16:$B$23,2,FALSE)/4,0)</f>
        <v>0</v>
      </c>
      <c r="FF193" s="223">
        <f>IFERROR(IF(RIGHT(VLOOKUP($A193,csapatok!$A:$NN,FF$320,FALSE),5)="Csere",VLOOKUP(LEFT(VLOOKUP($A193,csapatok!$A:$NN,FF$320,FALSE),LEN(VLOOKUP($A193,csapatok!$A:$NN,FF$320,FALSE))-6),'csapat-ranglista'!$A:$FP,FF$321,FALSE)/8,VLOOKUP(VLOOKUP($A193,csapatok!$A:$NN,FF$320,FALSE),'csapat-ranglista'!$A:$FP,FF$321,FALSE)/4),0)</f>
        <v>0</v>
      </c>
      <c r="FG193" s="223">
        <f>IFERROR(IF(RIGHT(VLOOKUP($A193,csapatok!$A:$NN,FG$320,FALSE),5)="Csere",VLOOKUP(LEFT(VLOOKUP($A193,csapatok!$A:$NN,FG$320,FALSE),LEN(VLOOKUP($A193,csapatok!$A:$NN,FG$320,FALSE))-6),'csapat-ranglista'!$A:$FP,FG$321,FALSE)/8,VLOOKUP(VLOOKUP($A193,csapatok!$A:$NN,FG$320,FALSE),'csapat-ranglista'!$A:$FP,FG$321,FALSE)/4),0)</f>
        <v>0</v>
      </c>
      <c r="FH193" s="223">
        <f>IFERROR(IF(RIGHT(VLOOKUP($A193,csapatok!$A:$NN,FH$320,FALSE),5)="Csere",VLOOKUP(LEFT(VLOOKUP($A193,csapatok!$A:$NN,FH$320,FALSE),LEN(VLOOKUP($A193,csapatok!$A:$NN,FH$320,FALSE))-6),'csapat-ranglista'!$A:$FP,FH$321,FALSE)/8,VLOOKUP(VLOOKUP($A193,csapatok!$A:$NN,FH$320,FALSE),'csapat-ranglista'!$A:$FP,FH$321,FALSE)/4),0)</f>
        <v>0</v>
      </c>
      <c r="FI193" s="223">
        <f>IFERROR(IF(RIGHT(VLOOKUP($A193,csapatok!$A:$NN,FI$320,FALSE),5)="Csere",VLOOKUP(LEFT(VLOOKUP($A193,csapatok!$A:$NN,FI$320,FALSE),LEN(VLOOKUP($A193,csapatok!$A:$NN,FI$320,FALSE))-6),'csapat-ranglista'!$A:$FP,FI$321,FALSE)/8,VLOOKUP(VLOOKUP($A193,csapatok!$A:$NN,FI$320,FALSE),'csapat-ranglista'!$A:$FP,FI$321,FALSE)/4),0)</f>
        <v>0</v>
      </c>
      <c r="FJ193" s="223">
        <f>IFERROR(IF(RIGHT(VLOOKUP($A193,csapatok!$A:$NN,FJ$320,FALSE),5)="Csere",VLOOKUP(LEFT(VLOOKUP($A193,csapatok!$A:$NN,FJ$320,FALSE),LEN(VLOOKUP($A193,csapatok!$A:$NN,FJ$320,FALSE))-6),'csapat-ranglista'!$A:$FP,FJ$321,FALSE)/8,VLOOKUP(VLOOKUP($A193,csapatok!$A:$NN,FJ$320,FALSE),'csapat-ranglista'!$A:$FP,FJ$321,FALSE)/4),0)</f>
        <v>0</v>
      </c>
      <c r="FK193" s="223">
        <f>IFERROR(IF(RIGHT(VLOOKUP($A193,csapatok!$A:$NN,FK$320,FALSE),5)="Csere",VLOOKUP(LEFT(VLOOKUP($A193,csapatok!$A:$NN,FK$320,FALSE),LEN(VLOOKUP($A193,csapatok!$A:$NN,FK$320,FALSE))-6),'csapat-ranglista'!$A:$FP,FK$321,FALSE)/8,VLOOKUP(VLOOKUP($A193,csapatok!$A:$NN,FK$320,FALSE),'csapat-ranglista'!$A:$FP,FK$321,FALSE)/4),0)</f>
        <v>0</v>
      </c>
      <c r="FL193" s="223">
        <f>IFERROR(IF(RIGHT(VLOOKUP($A193,csapatok!$A:$NN,FL$320,FALSE),5)="Csere",VLOOKUP(LEFT(VLOOKUP($A193,csapatok!$A:$NN,FL$320,FALSE),LEN(VLOOKUP($A193,csapatok!$A:$NN,FL$320,FALSE))-6),'csapat-ranglista'!$A:$FP,FL$321,FALSE)/8,VLOOKUP(VLOOKUP($A193,csapatok!$A:$NN,FL$320,FALSE),'csapat-ranglista'!$A:$FP,FL$321,FALSE)/4),0)</f>
        <v>0</v>
      </c>
      <c r="FM193" s="223">
        <f>IFERROR(IF(RIGHT(VLOOKUP($A193,csapatok!$A:$NN,FM$320,FALSE),5)="Csere",VLOOKUP(LEFT(VLOOKUP($A193,csapatok!$A:$NN,FM$320,FALSE),LEN(VLOOKUP($A193,csapatok!$A:$NN,FM$320,FALSE))-6),'csapat-ranglista'!$A:$FP,FM$321,FALSE)/8,VLOOKUP(VLOOKUP($A193,csapatok!$A:$NN,FM$320,FALSE),'csapat-ranglista'!$A:$FP,FM$321,FALSE)/4),0)</f>
        <v>0</v>
      </c>
      <c r="FN193" s="223">
        <f>IFERROR(IF(RIGHT(VLOOKUP($A193,csapatok!$A:$NN,FN$320,FALSE),5)="Csere",VLOOKUP(LEFT(VLOOKUP($A193,csapatok!$A:$NN,FN$320,FALSE),LEN(VLOOKUP($A193,csapatok!$A:$NN,FN$320,FALSE))-6),'csapat-ranglista'!$A:$FP,FN$321,FALSE)/8,VLOOKUP(VLOOKUP($A193,csapatok!$A:$NN,FN$320,FALSE),'csapat-ranglista'!$A:$FP,FN$321,FALSE)/4),0)</f>
        <v>0</v>
      </c>
      <c r="FO193" s="223">
        <f>IFERROR(IF(RIGHT(VLOOKUP($A193,csapatok!$A:$NN,FO$320,FALSE),5)="Csere",VLOOKUP(LEFT(VLOOKUP($A193,csapatok!$A:$NN,FO$320,FALSE),LEN(VLOOKUP($A193,csapatok!$A:$NN,FO$320,FALSE))-6),'csapat-ranglista'!$A:$FP,FO$321,FALSE)/8,VLOOKUP(VLOOKUP($A193,csapatok!$A:$NN,FO$320,FALSE),'csapat-ranglista'!$A:$FP,FO$321,FALSE)/4),0)</f>
        <v>0</v>
      </c>
      <c r="FP193" s="223">
        <f>IFERROR(IF(RIGHT(VLOOKUP($A193,csapatok!$A:$NN,FP$320,FALSE),5)="Csere",VLOOKUP(LEFT(VLOOKUP($A193,csapatok!$A:$NN,FP$320,FALSE),LEN(VLOOKUP($A193,csapatok!$A:$NN,FP$320,FALSE))-6),'csapat-ranglista'!$A:$FP,FP$321,FALSE)/8,VLOOKUP(VLOOKUP($A193,csapatok!$A:$NN,FP$320,FALSE),'csapat-ranglista'!$A:$FP,FP$321,FALSE)/4),0)</f>
        <v>0</v>
      </c>
      <c r="FQ193" s="223">
        <f>IFERROR(IF(RIGHT(VLOOKUP($A193,csapatok!$A:$NN,FQ$320,FALSE),5)="Csere",VLOOKUP(LEFT(VLOOKUP($A193,csapatok!$A:$NN,FQ$320,FALSE),LEN(VLOOKUP($A193,csapatok!$A:$NN,FQ$320,FALSE))-6),'csapat-ranglista'!$A:$FP,FQ$321,FALSE)/8,VLOOKUP(VLOOKUP($A193,csapatok!$A:$NN,FQ$320,FALSE),'csapat-ranglista'!$A:$FP,FQ$321,FALSE)/4),0)</f>
        <v>0</v>
      </c>
      <c r="FR193" s="223">
        <f>IFERROR(IF(RIGHT(VLOOKUP($A193,csapatok!$A:$NN,FR$320,FALSE),5)="Csere",VLOOKUP(LEFT(VLOOKUP($A193,csapatok!$A:$NN,FR$320,FALSE),LEN(VLOOKUP($A193,csapatok!$A:$NN,FR$320,FALSE))-6),'csapat-ranglista'!$A:$FP,FR$321,FALSE)/8,VLOOKUP(VLOOKUP($A193,csapatok!$A:$NN,FR$320,FALSE),'csapat-ranglista'!$A:$FP,FR$321,FALSE)/4),0)</f>
        <v>0</v>
      </c>
      <c r="FS193" s="223">
        <f>IFERROR(IF(RIGHT(VLOOKUP($A193,csapatok!$A:$NN,FS$320,FALSE),5)="Csere",VLOOKUP(LEFT(VLOOKUP($A193,csapatok!$A:$NN,FS$320,FALSE),LEN(VLOOKUP($A193,csapatok!$A:$NN,FS$320,FALSE))-6),'csapat-ranglista'!$A:$FP,FS$321,FALSE)/8,VLOOKUP(VLOOKUP($A193,csapatok!$A:$NN,FS$320,FALSE),'csapat-ranglista'!$A:$FP,FS$321,FALSE)/4),0)</f>
        <v>0</v>
      </c>
      <c r="FT193" s="223">
        <f>IFERROR(IF(RIGHT(VLOOKUP($A193,csapatok!$A:$NN,FT$320,FALSE),5)="Csere",VLOOKUP(LEFT(VLOOKUP($A193,csapatok!$A:$NN,FT$320,FALSE),LEN(VLOOKUP($A193,csapatok!$A:$NN,FT$320,FALSE))-6),'csapat-ranglista'!$A:$FP,FT$321,FALSE)/8,VLOOKUP(VLOOKUP($A193,csapatok!$A:$NN,FT$320,FALSE),'csapat-ranglista'!$A:$FP,FT$321,FALSE)/4),0)</f>
        <v>0</v>
      </c>
      <c r="FU193" s="223">
        <f>IFERROR(IF(RIGHT(VLOOKUP($A193,csapatok!$A:$NN,FU$320,FALSE),5)="Csere",VLOOKUP(LEFT(VLOOKUP($A193,csapatok!$A:$NN,FU$320,FALSE),LEN(VLOOKUP($A193,csapatok!$A:$NN,FU$320,FALSE))-6),'csapat-ranglista'!$A:$FP,FU$321,FALSE)/8,VLOOKUP(VLOOKUP($A193,csapatok!$A:$NN,FU$320,FALSE),'csapat-ranglista'!$A:$FP,FU$321,FALSE)/4),0)</f>
        <v>0</v>
      </c>
      <c r="FV193" s="223">
        <f>IFERROR(IF(RIGHT(VLOOKUP($A193,csapatok!$A:$NN,FV$320,FALSE),5)="Csere",VLOOKUP(LEFT(VLOOKUP($A193,csapatok!$A:$NN,FV$320,FALSE),LEN(VLOOKUP($A193,csapatok!$A:$NN,FV$320,FALSE))-6),'csapat-ranglista'!$A:$FP,FV$321,FALSE)/8,VLOOKUP(VLOOKUP($A193,csapatok!$A:$NN,FV$320,FALSE),'csapat-ranglista'!$A:$FP,FV$321,FALSE)/4),0)</f>
        <v>0</v>
      </c>
      <c r="FW193" s="223">
        <f>IFERROR(IF(RIGHT(VLOOKUP($A193,csapatok!$A:$NN,FW$320,FALSE),5)="Csere",VLOOKUP(LEFT(VLOOKUP($A193,csapatok!$A:$NN,FW$320,FALSE),LEN(VLOOKUP($A193,csapatok!$A:$NN,FW$320,FALSE))-6),'csapat-ranglista'!$A:$FP,FW$321,FALSE)/8,VLOOKUP(VLOOKUP($A193,csapatok!$A:$NN,FW$320,FALSE),'csapat-ranglista'!$A:$FP,FW$321,FALSE)/4),0)</f>
        <v>0</v>
      </c>
      <c r="FX193" s="223">
        <f>IFERROR(IF(RIGHT(VLOOKUP($A193,csapatok!$A:$NN,FX$320,FALSE),5)="Csere",VLOOKUP(LEFT(VLOOKUP($A193,csapatok!$A:$NN,FX$320,FALSE),LEN(VLOOKUP($A193,csapatok!$A:$NN,FX$320,FALSE))-6),'csapat-ranglista'!$A:$FP,FX$321,FALSE)/8,VLOOKUP(VLOOKUP($A193,csapatok!$A:$NN,FX$320,FALSE),'csapat-ranglista'!$A:$FP,FX$321,FALSE)/4),0)</f>
        <v>0</v>
      </c>
      <c r="FY193" s="223">
        <f>IFERROR(IF(RIGHT(VLOOKUP($A193,csapatok!$A:$NN,FY$320,FALSE),5)="Csere",VLOOKUP(LEFT(VLOOKUP($A193,csapatok!$A:$NN,FY$320,FALSE),LEN(VLOOKUP($A193,csapatok!$A:$NN,FY$320,FALSE))-6),'csapat-ranglista'!$A:$FP,FY$321,FALSE)/8,VLOOKUP(VLOOKUP($A193,csapatok!$A:$NN,FY$320,FALSE),'csapat-ranglista'!$A:$FP,FY$321,FALSE)/4),0)</f>
        <v>0</v>
      </c>
      <c r="FZ193" s="223">
        <f>IFERROR(IF(RIGHT(VLOOKUP($A193,csapatok!$A:$NN,FZ$320,FALSE),5)="Csere",VLOOKUP(LEFT(VLOOKUP($A193,csapatok!$A:$NN,FZ$320,FALSE),LEN(VLOOKUP($A193,csapatok!$A:$NN,FZ$320,FALSE))-6),'csapat-ranglista'!$A:$FP,FZ$321,FALSE)/8,VLOOKUP(VLOOKUP($A193,csapatok!$A:$NN,FZ$320,FALSE),'csapat-ranglista'!$A:$FP,FZ$321,FALSE)/4),0)</f>
        <v>0</v>
      </c>
      <c r="GA193" s="223">
        <f>IFERROR(IF(RIGHT(VLOOKUP($A193,csapatok!$A:$NN,GA$320,FALSE),5)="Csere",VLOOKUP(LEFT(VLOOKUP($A193,csapatok!$A:$NN,GA$320,FALSE),LEN(VLOOKUP($A193,csapatok!$A:$NN,GA$320,FALSE))-6),'csapat-ranglista'!$A:$FP,GA$321,FALSE)/8,VLOOKUP(VLOOKUP($A193,csapatok!$A:$NN,GA$320,FALSE),'csapat-ranglista'!$A:$FP,GA$321,FALSE)/4),0)</f>
        <v>0</v>
      </c>
      <c r="GB193" s="223">
        <f>IFERROR(IF(RIGHT(VLOOKUP($A193,csapatok!$A:$NN,GB$320,FALSE),5)="Csere",VLOOKUP(LEFT(VLOOKUP($A193,csapatok!$A:$NN,GB$320,FALSE),LEN(VLOOKUP($A193,csapatok!$A:$NN,GB$320,FALSE))-6),'csapat-ranglista'!$A:$FP,GB$321,FALSE)/8,VLOOKUP(VLOOKUP($A193,csapatok!$A:$NN,GB$320,FALSE),'csapat-ranglista'!$A:$FP,GB$321,FALSE)/4),0)</f>
        <v>0</v>
      </c>
      <c r="GC193" s="223">
        <f>IFERROR(IF(RIGHT(VLOOKUP($A193,csapatok!$A:$NN,GC$320,FALSE),5)="Csere",VLOOKUP(LEFT(VLOOKUP($A193,csapatok!$A:$NN,GC$320,FALSE),LEN(VLOOKUP($A193,csapatok!$A:$NN,GC$320,FALSE))-6),'csapat-ranglista'!$A:$FP,GC$321,FALSE)/8,VLOOKUP(VLOOKUP($A193,csapatok!$A:$NN,GC$320,FALSE),'csapat-ranglista'!$A:$FP,GC$321,FALSE)/4),0)</f>
        <v>0</v>
      </c>
      <c r="GD193" s="247">
        <f>SUM(EQ193:GC193)</f>
        <v>0</v>
      </c>
    </row>
    <row r="194" spans="1:186">
      <c r="A194" s="32" t="s">
        <v>342</v>
      </c>
      <c r="B194" s="130"/>
      <c r="C194" s="131" t="str">
        <f>IF(B194=0,"",IF(B194&lt;$C$1,"felnőtt","ifi"))</f>
        <v/>
      </c>
      <c r="D194" s="32" t="s">
        <v>101</v>
      </c>
      <c r="E194" s="45"/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1.7567697761050776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f>IFERROR(IF(RIGHT(VLOOKUP($A194,csapatok!$A:$BL,X$320,FALSE),5)="Csere",VLOOKUP(LEFT(VLOOKUP($A194,csapatok!$A:$BL,X$320,FALSE),LEN(VLOOKUP($A194,csapatok!$A:$BL,X$320,FALSE))-6),'csapat-ranglista'!$A:$FP,X$321,FALSE)/8,VLOOKUP(VLOOKUP($A194,csapatok!$A:$BL,X$320,FALSE),'csapat-ranglista'!$A:$FP,X$321,FALSE)/4),0)</f>
        <v>0</v>
      </c>
      <c r="Y194" s="32">
        <f>IFERROR(IF(RIGHT(VLOOKUP($A194,csapatok!$A:$BL,Y$320,FALSE),5)="Csere",VLOOKUP(LEFT(VLOOKUP($A194,csapatok!$A:$BL,Y$320,FALSE),LEN(VLOOKUP($A194,csapatok!$A:$BL,Y$320,FALSE))-6),'csapat-ranglista'!$A:$FP,Y$321,FALSE)/8,VLOOKUP(VLOOKUP($A194,csapatok!$A:$BL,Y$320,FALSE),'csapat-ranglista'!$A:$FP,Y$321,FALSE)/4),0)</f>
        <v>0</v>
      </c>
      <c r="Z194" s="32">
        <f>IFERROR(IF(RIGHT(VLOOKUP($A194,csapatok!$A:$BL,Z$320,FALSE),5)="Csere",VLOOKUP(LEFT(VLOOKUP($A194,csapatok!$A:$BL,Z$320,FALSE),LEN(VLOOKUP($A194,csapatok!$A:$BL,Z$320,FALSE))-6),'csapat-ranglista'!$A:$FP,Z$321,FALSE)/8,VLOOKUP(VLOOKUP($A194,csapatok!$A:$BL,Z$320,FALSE),'csapat-ranglista'!$A:$FP,Z$321,FALSE)/4),0)</f>
        <v>0</v>
      </c>
      <c r="AA194" s="32">
        <f>IFERROR(IF(RIGHT(VLOOKUP($A194,csapatok!$A:$BL,AA$320,FALSE),5)="Csere",VLOOKUP(LEFT(VLOOKUP($A194,csapatok!$A:$BL,AA$320,FALSE),LEN(VLOOKUP($A194,csapatok!$A:$BL,AA$320,FALSE))-6),'csapat-ranglista'!$A:$FP,AA$321,FALSE)/8,VLOOKUP(VLOOKUP($A194,csapatok!$A:$BL,AA$320,FALSE),'csapat-ranglista'!$A:$FP,AA$321,FALSE)/4),0)</f>
        <v>0</v>
      </c>
      <c r="AB194" s="223">
        <f>IFERROR(IF(RIGHT(VLOOKUP($A194,csapatok!$A:$BL,AB$320,FALSE),5)="Csere",VLOOKUP(LEFT(VLOOKUP($A194,csapatok!$A:$BL,AB$320,FALSE),LEN(VLOOKUP($A194,csapatok!$A:$BL,AB$320,FALSE))-6),'csapat-ranglista'!$A:$FP,AB$321,FALSE)/8,VLOOKUP(VLOOKUP($A194,csapatok!$A:$BL,AB$320,FALSE),'csapat-ranglista'!$A:$FP,AB$321,FALSE)/4),0)</f>
        <v>0</v>
      </c>
      <c r="AC194" s="223">
        <f>IFERROR(IF(RIGHT(VLOOKUP($A194,csapatok!$A:$BL,AC$320,FALSE),5)="Csere",VLOOKUP(LEFT(VLOOKUP($A194,csapatok!$A:$BL,AC$320,FALSE),LEN(VLOOKUP($A194,csapatok!$A:$BL,AC$320,FALSE))-6),'csapat-ranglista'!$A:$FP,AC$321,FALSE)/8,VLOOKUP(VLOOKUP($A194,csapatok!$A:$BL,AC$320,FALSE),'csapat-ranglista'!$A:$FP,AC$321,FALSE)/4),0)</f>
        <v>0</v>
      </c>
      <c r="AD194" s="223">
        <f>IFERROR(IF(RIGHT(VLOOKUP($A194,csapatok!$A:$BL,AD$320,FALSE),5)="Csere",VLOOKUP(LEFT(VLOOKUP($A194,csapatok!$A:$BL,AD$320,FALSE),LEN(VLOOKUP($A194,csapatok!$A:$BL,AD$320,FALSE))-6),'csapat-ranglista'!$A:$FP,AD$321,FALSE)/8,VLOOKUP(VLOOKUP($A194,csapatok!$A:$BL,AD$320,FALSE),'csapat-ranglista'!$A:$FP,AD$321,FALSE)/4),0)</f>
        <v>0</v>
      </c>
      <c r="AE194" s="223">
        <f>IFERROR(IF(RIGHT(VLOOKUP($A194,csapatok!$A:$BL,AE$320,FALSE),5)="Csere",VLOOKUP(LEFT(VLOOKUP($A194,csapatok!$A:$BL,AE$320,FALSE),LEN(VLOOKUP($A194,csapatok!$A:$BL,AE$320,FALSE))-6),'csapat-ranglista'!$A:$FP,AE$321,FALSE)/8,VLOOKUP(VLOOKUP($A194,csapatok!$A:$BL,AE$320,FALSE),'csapat-ranglista'!$A:$FP,AE$321,FALSE)/4),0)</f>
        <v>0</v>
      </c>
      <c r="AF194" s="223">
        <f>IFERROR(IF(RIGHT(VLOOKUP($A194,csapatok!$A:$BL,AF$320,FALSE),5)="Csere",VLOOKUP(LEFT(VLOOKUP($A194,csapatok!$A:$BL,AF$320,FALSE),LEN(VLOOKUP($A194,csapatok!$A:$BL,AF$320,FALSE))-6),'csapat-ranglista'!$A:$FP,AF$321,FALSE)/8,VLOOKUP(VLOOKUP($A194,csapatok!$A:$BL,AF$320,FALSE),'csapat-ranglista'!$A:$FP,AF$321,FALSE)/4),0)</f>
        <v>0</v>
      </c>
      <c r="AG194" s="223">
        <f>IFERROR(IF(RIGHT(VLOOKUP($A194,csapatok!$A:$BL,AG$320,FALSE),5)="Csere",VLOOKUP(LEFT(VLOOKUP($A194,csapatok!$A:$BL,AG$320,FALSE),LEN(VLOOKUP($A194,csapatok!$A:$BL,AG$320,FALSE))-6),'csapat-ranglista'!$A:$FP,AG$321,FALSE)/8,VLOOKUP(VLOOKUP($A194,csapatok!$A:$BL,AG$320,FALSE),'csapat-ranglista'!$A:$FP,AG$321,FALSE)/4),0)</f>
        <v>0</v>
      </c>
      <c r="AH194" s="223">
        <f>IFERROR(IF(RIGHT(VLOOKUP($A194,csapatok!$A:$BL,AH$320,FALSE),5)="Csere",VLOOKUP(LEFT(VLOOKUP($A194,csapatok!$A:$BL,AH$320,FALSE),LEN(VLOOKUP($A194,csapatok!$A:$BL,AH$320,FALSE))-6),'csapat-ranglista'!$A:$FP,AH$321,FALSE)/8,VLOOKUP(VLOOKUP($A194,csapatok!$A:$BL,AH$320,FALSE),'csapat-ranglista'!$A:$FP,AH$321,FALSE)/4),0)</f>
        <v>0</v>
      </c>
      <c r="AI194" s="223">
        <f>IFERROR(IF(RIGHT(VLOOKUP($A194,csapatok!$A:$BL,AI$320,FALSE),5)="Csere",VLOOKUP(LEFT(VLOOKUP($A194,csapatok!$A:$BL,AI$320,FALSE),LEN(VLOOKUP($A194,csapatok!$A:$BL,AI$320,FALSE))-6),'csapat-ranglista'!$A:$FP,AI$321,FALSE)/8,VLOOKUP(VLOOKUP($A194,csapatok!$A:$BL,AI$320,FALSE),'csapat-ranglista'!$A:$FP,AI$321,FALSE)/4),0)</f>
        <v>0</v>
      </c>
      <c r="AJ194" s="223">
        <f>IFERROR(IF(RIGHT(VLOOKUP($A194,csapatok!$A:$BL,AJ$320,FALSE),5)="Csere",VLOOKUP(LEFT(VLOOKUP($A194,csapatok!$A:$BL,AJ$320,FALSE),LEN(VLOOKUP($A194,csapatok!$A:$BL,AJ$320,FALSE))-6),'csapat-ranglista'!$A:$FP,AJ$321,FALSE)/8,VLOOKUP(VLOOKUP($A194,csapatok!$A:$BL,AJ$320,FALSE),'csapat-ranglista'!$A:$FP,AJ$321,FALSE)/2),0)</f>
        <v>0</v>
      </c>
      <c r="AK194" s="223">
        <f>IFERROR(IF(RIGHT(VLOOKUP($A194,csapatok!$A:$CN,AK$320,FALSE),5)="Csere",VLOOKUP(LEFT(VLOOKUP($A194,csapatok!$A:$CN,AK$320,FALSE),LEN(VLOOKUP($A194,csapatok!$A:$CN,AK$320,FALSE))-6),'csapat-ranglista'!$A:$FP,AK$321,FALSE)/8,VLOOKUP(VLOOKUP($A194,csapatok!$A:$CN,AK$320,FALSE),'csapat-ranglista'!$A:$FP,AK$321,FALSE)/4),0)</f>
        <v>0</v>
      </c>
      <c r="AL194" s="223">
        <f>IFERROR(IF(RIGHT(VLOOKUP($A194,csapatok!$A:$CN,AL$320,FALSE),5)="Csere",VLOOKUP(LEFT(VLOOKUP($A194,csapatok!$A:$CN,AL$320,FALSE),LEN(VLOOKUP($A194,csapatok!$A:$CN,AL$320,FALSE))-6),'csapat-ranglista'!$A:$FP,AL$321,FALSE)/8,VLOOKUP(VLOOKUP($A194,csapatok!$A:$CN,AL$320,FALSE),'csapat-ranglista'!$A:$FP,AL$321,FALSE)/4),0)</f>
        <v>0</v>
      </c>
      <c r="AM194" s="223">
        <f>IFERROR(IF(RIGHT(VLOOKUP($A194,csapatok!$A:$CN,AM$320,FALSE),5)="Csere",VLOOKUP(LEFT(VLOOKUP($A194,csapatok!$A:$CN,AM$320,FALSE),LEN(VLOOKUP($A194,csapatok!$A:$CN,AM$320,FALSE))-6),'csapat-ranglista'!$A:$FP,AM$321,FALSE)/8,VLOOKUP(VLOOKUP($A194,csapatok!$A:$CN,AM$320,FALSE),'csapat-ranglista'!$A:$FP,AM$321,FALSE)/4),0)</f>
        <v>0</v>
      </c>
      <c r="AN194" s="223">
        <f>IFERROR(IF(RIGHT(VLOOKUP($A194,csapatok!$A:$CN,AN$320,FALSE),5)="Csere",VLOOKUP(LEFT(VLOOKUP($A194,csapatok!$A:$CN,AN$320,FALSE),LEN(VLOOKUP($A194,csapatok!$A:$CN,AN$320,FALSE))-6),'csapat-ranglista'!$A:$FP,AN$321,FALSE)/8,VLOOKUP(VLOOKUP($A194,csapatok!$A:$CN,AN$320,FALSE),'csapat-ranglista'!$A:$FP,AN$321,FALSE)/4),0)</f>
        <v>0</v>
      </c>
      <c r="AO194" s="223">
        <f>IFERROR(IF(RIGHT(VLOOKUP($A194,csapatok!$A:$CN,AO$320,FALSE),5)="Csere",VLOOKUP(LEFT(VLOOKUP($A194,csapatok!$A:$CN,AO$320,FALSE),LEN(VLOOKUP($A194,csapatok!$A:$CN,AO$320,FALSE))-6),'csapat-ranglista'!$A:$FP,AO$321,FALSE)/8,VLOOKUP(VLOOKUP($A194,csapatok!$A:$CN,AO$320,FALSE),'csapat-ranglista'!$A:$FP,AO$321,FALSE)/4),0)</f>
        <v>0</v>
      </c>
      <c r="AP194" s="223">
        <f>IFERROR(IF(RIGHT(VLOOKUP($A194,csapatok!$A:$CN,AP$320,FALSE),5)="Csere",VLOOKUP(LEFT(VLOOKUP($A194,csapatok!$A:$CN,AP$320,FALSE),LEN(VLOOKUP($A194,csapatok!$A:$CN,AP$320,FALSE))-6),'csapat-ranglista'!$A:$FP,AP$321,FALSE)/8,VLOOKUP(VLOOKUP($A194,csapatok!$A:$CN,AP$320,FALSE),'csapat-ranglista'!$A:$FP,AP$321,FALSE)/4),0)</f>
        <v>0</v>
      </c>
      <c r="AQ194" s="223">
        <f>IFERROR(IF(RIGHT(VLOOKUP($A194,csapatok!$A:$CN,AQ$320,FALSE),5)="Csere",VLOOKUP(LEFT(VLOOKUP($A194,csapatok!$A:$CN,AQ$320,FALSE),LEN(VLOOKUP($A194,csapatok!$A:$CN,AQ$320,FALSE))-6),'csapat-ranglista'!$A:$FP,AQ$321,FALSE)/8,VLOOKUP(VLOOKUP($A194,csapatok!$A:$CN,AQ$320,FALSE),'csapat-ranglista'!$A:$FP,AQ$321,FALSE)/4),0)</f>
        <v>0</v>
      </c>
      <c r="AR194" s="223">
        <f>IFERROR(IF(RIGHT(VLOOKUP($A194,csapatok!$A:$CN,AR$320,FALSE),5)="Csere",VLOOKUP(LEFT(VLOOKUP($A194,csapatok!$A:$CN,AR$320,FALSE),LEN(VLOOKUP($A194,csapatok!$A:$CN,AR$320,FALSE))-6),'csapat-ranglista'!$A:$FP,AR$321,FALSE)/8,VLOOKUP(VLOOKUP($A194,csapatok!$A:$CN,AR$320,FALSE),'csapat-ranglista'!$A:$FP,AR$321,FALSE)/4),0)</f>
        <v>0</v>
      </c>
      <c r="AS194" s="223">
        <f>IFERROR(IF(RIGHT(VLOOKUP($A194,csapatok!$A:$CN,AS$320,FALSE),5)="Csere",VLOOKUP(LEFT(VLOOKUP($A194,csapatok!$A:$CN,AS$320,FALSE),LEN(VLOOKUP($A194,csapatok!$A:$CN,AS$320,FALSE))-6),'csapat-ranglista'!$A:$FP,AS$321,FALSE)/8,VLOOKUP(VLOOKUP($A194,csapatok!$A:$CN,AS$320,FALSE),'csapat-ranglista'!$A:$FP,AS$321,FALSE)/4),0)</f>
        <v>0</v>
      </c>
      <c r="AT194" s="223">
        <f>IFERROR(IF(RIGHT(VLOOKUP($A194,csapatok!$A:$CN,AT$320,FALSE),5)="Csere",VLOOKUP(LEFT(VLOOKUP($A194,csapatok!$A:$CN,AT$320,FALSE),LEN(VLOOKUP($A194,csapatok!$A:$CN,AT$320,FALSE))-6),'csapat-ranglista'!$A:$FP,AT$321,FALSE)/8,VLOOKUP(VLOOKUP($A194,csapatok!$A:$CN,AT$320,FALSE),'csapat-ranglista'!$A:$FP,AT$321,FALSE)/4),0)</f>
        <v>0</v>
      </c>
      <c r="AU194" s="223">
        <f>IFERROR(IF(RIGHT(VLOOKUP($A194,csapatok!$A:$CN,AU$320,FALSE),5)="Csere",VLOOKUP(LEFT(VLOOKUP($A194,csapatok!$A:$CN,AU$320,FALSE),LEN(VLOOKUP($A194,csapatok!$A:$CN,AU$320,FALSE))-6),'csapat-ranglista'!$A:$FP,AU$321,FALSE)/8,VLOOKUP(VLOOKUP($A194,csapatok!$A:$CN,AU$320,FALSE),'csapat-ranglista'!$A:$FP,AU$321,FALSE)/4),0)</f>
        <v>0</v>
      </c>
      <c r="AV194" s="223">
        <f>IFERROR(IF(RIGHT(VLOOKUP($A194,csapatok!$A:$CN,AV$320,FALSE),5)="Csere",VLOOKUP(LEFT(VLOOKUP($A194,csapatok!$A:$CN,AV$320,FALSE),LEN(VLOOKUP($A194,csapatok!$A:$CN,AV$320,FALSE))-6),'csapat-ranglista'!$A:$FP,AV$321,FALSE)/8,VLOOKUP(VLOOKUP($A194,csapatok!$A:$CN,AV$320,FALSE),'csapat-ranglista'!$A:$FP,AV$321,FALSE)/4),0)</f>
        <v>0</v>
      </c>
      <c r="AW194" s="223">
        <f>IFERROR(IF(RIGHT(VLOOKUP($A194,csapatok!$A:$CN,AW$320,FALSE),5)="Csere",VLOOKUP(LEFT(VLOOKUP($A194,csapatok!$A:$CN,AW$320,FALSE),LEN(VLOOKUP($A194,csapatok!$A:$CN,AW$320,FALSE))-6),'csapat-ranglista'!$A:$FP,AW$321,FALSE)/8,VLOOKUP(VLOOKUP($A194,csapatok!$A:$CN,AW$320,FALSE),'csapat-ranglista'!$A:$FP,AW$321,FALSE)/4),0)</f>
        <v>0</v>
      </c>
      <c r="AX194" s="223">
        <f>IFERROR(IF(RIGHT(VLOOKUP($A194,csapatok!$A:$CN,AX$320,FALSE),5)="Csere",VLOOKUP(LEFT(VLOOKUP($A194,csapatok!$A:$CN,AX$320,FALSE),LEN(VLOOKUP($A194,csapatok!$A:$CN,AX$320,FALSE))-6),'csapat-ranglista'!$A:$FP,AX$321,FALSE)/8,VLOOKUP(VLOOKUP($A194,csapatok!$A:$CN,AX$320,FALSE),'csapat-ranglista'!$A:$FP,AX$321,FALSE)/4),0)</f>
        <v>0</v>
      </c>
      <c r="AY194" s="223">
        <f>IFERROR(IF(RIGHT(VLOOKUP($A194,csapatok!$A:$NN,AY$320,FALSE),5)="Csere",VLOOKUP(LEFT(VLOOKUP($A194,csapatok!$A:$NN,AY$320,FALSE),LEN(VLOOKUP($A194,csapatok!$A:$NN,AY$320,FALSE))-6),'csapat-ranglista'!$A:$FP,AY$321,FALSE)/8,VLOOKUP(VLOOKUP($A194,csapatok!$A:$NN,AY$320,FALSE),'csapat-ranglista'!$A:$FP,AY$321,FALSE)/4),0)</f>
        <v>0</v>
      </c>
      <c r="AZ194" s="223">
        <f>IFERROR(IF(RIGHT(VLOOKUP($A194,csapatok!$A:$NN,AZ$320,FALSE),5)="Csere",VLOOKUP(LEFT(VLOOKUP($A194,csapatok!$A:$NN,AZ$320,FALSE),LEN(VLOOKUP($A194,csapatok!$A:$NN,AZ$320,FALSE))-6),'csapat-ranglista'!$A:$FP,AZ$321,FALSE)/8,VLOOKUP(VLOOKUP($A194,csapatok!$A:$NN,AZ$320,FALSE),'csapat-ranglista'!$A:$FP,AZ$321,FALSE)/4),0)</f>
        <v>0</v>
      </c>
      <c r="BA194" s="223">
        <f>IFERROR(IF(RIGHT(VLOOKUP($A194,csapatok!$A:$NN,BA$320,FALSE),5)="Csere",VLOOKUP(LEFT(VLOOKUP($A194,csapatok!$A:$NN,BA$320,FALSE),LEN(VLOOKUP($A194,csapatok!$A:$NN,BA$320,FALSE))-6),'csapat-ranglista'!$A:$FP,BA$321,FALSE)/8,VLOOKUP(VLOOKUP($A194,csapatok!$A:$NN,BA$320,FALSE),'csapat-ranglista'!$A:$FP,BA$321,FALSE)/4),0)</f>
        <v>0</v>
      </c>
      <c r="BB194" s="223">
        <f>IFERROR(IF(RIGHT(VLOOKUP($A194,csapatok!$A:$NN,BB$320,FALSE),5)="Csere",VLOOKUP(LEFT(VLOOKUP($A194,csapatok!$A:$NN,BB$320,FALSE),LEN(VLOOKUP($A194,csapatok!$A:$NN,BB$320,FALSE))-6),'csapat-ranglista'!$A:$FP,BB$321,FALSE)/8,VLOOKUP(VLOOKUP($A194,csapatok!$A:$NN,BB$320,FALSE),'csapat-ranglista'!$A:$FP,BB$321,FALSE)/4),0)</f>
        <v>0</v>
      </c>
      <c r="BC194" s="224">
        <f>versenyek!$ES$11*IFERROR(VLOOKUP(VLOOKUP($A194,versenyek!ER:ET,3,FALSE),szabalyok!$A$16:$B$23,2,FALSE)/4,0)</f>
        <v>0</v>
      </c>
      <c r="BD194" s="224">
        <f>versenyek!$EV$11*IFERROR(VLOOKUP(VLOOKUP($A194,versenyek!EU:EW,3,FALSE),szabalyok!$A$16:$B$23,2,FALSE)/4,0)</f>
        <v>0</v>
      </c>
      <c r="BE194" s="223">
        <f>IFERROR(IF(RIGHT(VLOOKUP($A194,csapatok!$A:$NN,BE$320,FALSE),5)="Csere",VLOOKUP(LEFT(VLOOKUP($A194,csapatok!$A:$NN,BE$320,FALSE),LEN(VLOOKUP($A194,csapatok!$A:$NN,BE$320,FALSE))-6),'csapat-ranglista'!$A:$FP,BE$321,FALSE)/8,VLOOKUP(VLOOKUP($A194,csapatok!$A:$NN,BE$320,FALSE),'csapat-ranglista'!$A:$FP,BE$321,FALSE)/4),0)</f>
        <v>0</v>
      </c>
      <c r="BF194" s="223">
        <f>IFERROR(IF(RIGHT(VLOOKUP($A194,csapatok!$A:$NN,BF$320,FALSE),5)="Csere",VLOOKUP(LEFT(VLOOKUP($A194,csapatok!$A:$NN,BF$320,FALSE),LEN(VLOOKUP($A194,csapatok!$A:$NN,BF$320,FALSE))-6),'csapat-ranglista'!$A:$FP,BF$321,FALSE)/8,VLOOKUP(VLOOKUP($A194,csapatok!$A:$NN,BF$320,FALSE),'csapat-ranglista'!$A:$FP,BF$321,FALSE)/4),0)</f>
        <v>0</v>
      </c>
      <c r="BG194" s="223">
        <f>IFERROR(IF(RIGHT(VLOOKUP($A194,csapatok!$A:$NN,BG$320,FALSE),5)="Csere",VLOOKUP(LEFT(VLOOKUP($A194,csapatok!$A:$NN,BG$320,FALSE),LEN(VLOOKUP($A194,csapatok!$A:$NN,BG$320,FALSE))-6),'csapat-ranglista'!$A:$FP,BG$321,FALSE)/8,VLOOKUP(VLOOKUP($A194,csapatok!$A:$NN,BG$320,FALSE),'csapat-ranglista'!$A:$FP,BG$321,FALSE)/4),0)</f>
        <v>0</v>
      </c>
      <c r="BH194" s="223">
        <f>IFERROR(IF(RIGHT(VLOOKUP($A194,csapatok!$A:$NN,BH$320,FALSE),5)="Csere",VLOOKUP(LEFT(VLOOKUP($A194,csapatok!$A:$NN,BH$320,FALSE),LEN(VLOOKUP($A194,csapatok!$A:$NN,BH$320,FALSE))-6),'csapat-ranglista'!$A:$FP,BH$321,FALSE)/8,VLOOKUP(VLOOKUP($A194,csapatok!$A:$NN,BH$320,FALSE),'csapat-ranglista'!$A:$FP,BH$321,FALSE)/4),0)</f>
        <v>0</v>
      </c>
      <c r="BI194" s="223">
        <f>IFERROR(IF(RIGHT(VLOOKUP($A194,csapatok!$A:$NN,BI$320,FALSE),5)="Csere",VLOOKUP(LEFT(VLOOKUP($A194,csapatok!$A:$NN,BI$320,FALSE),LEN(VLOOKUP($A194,csapatok!$A:$NN,BI$320,FALSE))-6),'csapat-ranglista'!$A:$FP,BI$321,FALSE)/8,VLOOKUP(VLOOKUP($A194,csapatok!$A:$NN,BI$320,FALSE),'csapat-ranglista'!$A:$FP,BI$321,FALSE)/4),0)</f>
        <v>0</v>
      </c>
      <c r="BJ194" s="223">
        <f>IFERROR(IF(RIGHT(VLOOKUP($A194,csapatok!$A:$NN,BJ$320,FALSE),5)="Csere",VLOOKUP(LEFT(VLOOKUP($A194,csapatok!$A:$NN,BJ$320,FALSE),LEN(VLOOKUP($A194,csapatok!$A:$NN,BJ$320,FALSE))-6),'csapat-ranglista'!$A:$FP,BJ$321,FALSE)/8,VLOOKUP(VLOOKUP($A194,csapatok!$A:$NN,BJ$320,FALSE),'csapat-ranglista'!$A:$FP,BJ$321,FALSE)/4),0)</f>
        <v>0</v>
      </c>
      <c r="BK194" s="223">
        <f>IFERROR(IF(RIGHT(VLOOKUP($A194,csapatok!$A:$NN,BK$320,FALSE),5)="Csere",VLOOKUP(LEFT(VLOOKUP($A194,csapatok!$A:$NN,BK$320,FALSE),LEN(VLOOKUP($A194,csapatok!$A:$NN,BK$320,FALSE))-6),'csapat-ranglista'!$A:$FP,BK$321,FALSE)/8,VLOOKUP(VLOOKUP($A194,csapatok!$A:$NN,BK$320,FALSE),'csapat-ranglista'!$A:$FP,BK$321,FALSE)/4),0)</f>
        <v>0</v>
      </c>
      <c r="BL194" s="223">
        <f>IFERROR(IF(RIGHT(VLOOKUP($A194,csapatok!$A:$NN,BL$320,FALSE),5)="Csere",VLOOKUP(LEFT(VLOOKUP($A194,csapatok!$A:$NN,BL$320,FALSE),LEN(VLOOKUP($A194,csapatok!$A:$NN,BL$320,FALSE))-6),'csapat-ranglista'!$A:$FP,BL$321,FALSE)/8,VLOOKUP(VLOOKUP($A194,csapatok!$A:$NN,BL$320,FALSE),'csapat-ranglista'!$A:$FP,BL$321,FALSE)/4),0)</f>
        <v>0</v>
      </c>
      <c r="BM194" s="223">
        <f>IFERROR(IF(RIGHT(VLOOKUP($A194,csapatok!$A:$NN,BM$320,FALSE),5)="Csere",VLOOKUP(LEFT(VLOOKUP($A194,csapatok!$A:$NN,BM$320,FALSE),LEN(VLOOKUP($A194,csapatok!$A:$NN,BM$320,FALSE))-6),'csapat-ranglista'!$A:$FP,BM$321,FALSE)/8,VLOOKUP(VLOOKUP($A194,csapatok!$A:$NN,BM$320,FALSE),'csapat-ranglista'!$A:$FP,BM$321,FALSE)/4),0)</f>
        <v>0</v>
      </c>
      <c r="BN194" s="223">
        <f>IFERROR(IF(RIGHT(VLOOKUP($A194,csapatok!$A:$NN,BN$320,FALSE),5)="Csere",VLOOKUP(LEFT(VLOOKUP($A194,csapatok!$A:$NN,BN$320,FALSE),LEN(VLOOKUP($A194,csapatok!$A:$NN,BN$320,FALSE))-6),'csapat-ranglista'!$A:$FP,BN$321,FALSE)/8,VLOOKUP(VLOOKUP($A194,csapatok!$A:$NN,BN$320,FALSE),'csapat-ranglista'!$A:$FP,BN$321,FALSE)/4),0)</f>
        <v>0</v>
      </c>
      <c r="BO194" s="223">
        <f>IFERROR(IF(RIGHT(VLOOKUP($A194,csapatok!$A:$NN,BO$320,FALSE),5)="Csere",VLOOKUP(LEFT(VLOOKUP($A194,csapatok!$A:$NN,BO$320,FALSE),LEN(VLOOKUP($A194,csapatok!$A:$NN,BO$320,FALSE))-6),'csapat-ranglista'!$A:$FP,BO$321,FALSE)/8,VLOOKUP(VLOOKUP($A194,csapatok!$A:$NN,BO$320,FALSE),'csapat-ranglista'!$A:$FP,BO$321,FALSE)/4),0)</f>
        <v>0</v>
      </c>
      <c r="BP194" s="223">
        <f>IFERROR(IF(RIGHT(VLOOKUP($A194,csapatok!$A:$NN,BP$320,FALSE),5)="Csere",VLOOKUP(LEFT(VLOOKUP($A194,csapatok!$A:$NN,BP$320,FALSE),LEN(VLOOKUP($A194,csapatok!$A:$NN,BP$320,FALSE))-6),'csapat-ranglista'!$A:$FP,BP$321,FALSE)/8,VLOOKUP(VLOOKUP($A194,csapatok!$A:$NN,BP$320,FALSE),'csapat-ranglista'!$A:$FP,BP$321,FALSE)/4),0)</f>
        <v>0</v>
      </c>
      <c r="BQ194" s="223">
        <f>IFERROR(IF(RIGHT(VLOOKUP($A194,csapatok!$A:$NN,BQ$320,FALSE),5)="Csere",VLOOKUP(LEFT(VLOOKUP($A194,csapatok!$A:$NN,BQ$320,FALSE),LEN(VLOOKUP($A194,csapatok!$A:$NN,BQ$320,FALSE))-6),'csapat-ranglista'!$A:$FP,BQ$321,FALSE)/8,VLOOKUP(VLOOKUP($A194,csapatok!$A:$NN,BQ$320,FALSE),'csapat-ranglista'!$A:$FP,BQ$321,FALSE)/4),0)</f>
        <v>0</v>
      </c>
      <c r="BR194" s="223">
        <f>IFERROR(IF(RIGHT(VLOOKUP($A194,csapatok!$A:$NN,BR$320,FALSE),5)="Csere",VLOOKUP(LEFT(VLOOKUP($A194,csapatok!$A:$NN,BR$320,FALSE),LEN(VLOOKUP($A194,csapatok!$A:$NN,BR$320,FALSE))-6),'csapat-ranglista'!$A:$FP,BR$321,FALSE)/8,VLOOKUP(VLOOKUP($A194,csapatok!$A:$NN,BR$320,FALSE),'csapat-ranglista'!$A:$FP,BR$321,FALSE)/4),0)</f>
        <v>0</v>
      </c>
      <c r="BS194" s="223">
        <f>IFERROR(IF(RIGHT(VLOOKUP($A194,csapatok!$A:$NN,BS$320,FALSE),5)="Csere",VLOOKUP(LEFT(VLOOKUP($A194,csapatok!$A:$NN,BS$320,FALSE),LEN(VLOOKUP($A194,csapatok!$A:$NN,BS$320,FALSE))-6),'csapat-ranglista'!$A:$FP,BS$321,FALSE)/8,VLOOKUP(VLOOKUP($A194,csapatok!$A:$NN,BS$320,FALSE),'csapat-ranglista'!$A:$FP,BS$321,FALSE)/4),0)</f>
        <v>0</v>
      </c>
      <c r="BT194" s="223">
        <f>IFERROR(IF(RIGHT(VLOOKUP($A194,csapatok!$A:$NN,BT$320,FALSE),5)="Csere",VLOOKUP(LEFT(VLOOKUP($A194,csapatok!$A:$NN,BT$320,FALSE),LEN(VLOOKUP($A194,csapatok!$A:$NN,BT$320,FALSE))-6),'csapat-ranglista'!$A:$FP,BT$321,FALSE)/8,VLOOKUP(VLOOKUP($A194,csapatok!$A:$NN,BT$320,FALSE),'csapat-ranglista'!$A:$FP,BT$321,FALSE)/4),0)</f>
        <v>0</v>
      </c>
      <c r="BU194" s="223">
        <f>IFERROR(IF(RIGHT(VLOOKUP($A194,csapatok!$A:$NN,BU$320,FALSE),5)="Csere",VLOOKUP(LEFT(VLOOKUP($A194,csapatok!$A:$NN,BU$320,FALSE),LEN(VLOOKUP($A194,csapatok!$A:$NN,BU$320,FALSE))-6),'csapat-ranglista'!$A:$FP,BU$321,FALSE)/8,VLOOKUP(VLOOKUP($A194,csapatok!$A:$NN,BU$320,FALSE),'csapat-ranglista'!$A:$FP,BU$321,FALSE)/4),0)</f>
        <v>0</v>
      </c>
      <c r="BV194" s="223">
        <f>IFERROR(IF(RIGHT(VLOOKUP($A194,csapatok!$A:$NN,BV$320,FALSE),5)="Csere",VLOOKUP(LEFT(VLOOKUP($A194,csapatok!$A:$NN,BV$320,FALSE),LEN(VLOOKUP($A194,csapatok!$A:$NN,BV$320,FALSE))-6),'csapat-ranglista'!$A:$FP,BV$321,FALSE)/8,VLOOKUP(VLOOKUP($A194,csapatok!$A:$NN,BV$320,FALSE),'csapat-ranglista'!$A:$FP,BV$321,FALSE)/4),0)</f>
        <v>0</v>
      </c>
      <c r="BW194" s="223">
        <f>IFERROR(IF(RIGHT(VLOOKUP($A194,csapatok!$A:$NN,BW$320,FALSE),5)="Csere",VLOOKUP(LEFT(VLOOKUP($A194,csapatok!$A:$NN,BW$320,FALSE),LEN(VLOOKUP($A194,csapatok!$A:$NN,BW$320,FALSE))-6),'csapat-ranglista'!$A:$FP,BW$321,FALSE)/8,VLOOKUP(VLOOKUP($A194,csapatok!$A:$NN,BW$320,FALSE),'csapat-ranglista'!$A:$FP,BW$321,FALSE)/4),0)</f>
        <v>0</v>
      </c>
      <c r="BX194" s="223">
        <f>IFERROR(IF(RIGHT(VLOOKUP($A194,csapatok!$A:$NN,BX$320,FALSE),5)="Csere",VLOOKUP(LEFT(VLOOKUP($A194,csapatok!$A:$NN,BX$320,FALSE),LEN(VLOOKUP($A194,csapatok!$A:$NN,BX$320,FALSE))-6),'csapat-ranglista'!$A:$FP,BX$321,FALSE)/8,VLOOKUP(VLOOKUP($A194,csapatok!$A:$NN,BX$320,FALSE),'csapat-ranglista'!$A:$FP,BX$321,FALSE)/4),0)</f>
        <v>0</v>
      </c>
      <c r="BY194" s="223">
        <f>IFERROR(IF(RIGHT(VLOOKUP($A194,csapatok!$A:$NN,BY$320,FALSE),5)="Csere",VLOOKUP(LEFT(VLOOKUP($A194,csapatok!$A:$NN,BY$320,FALSE),LEN(VLOOKUP($A194,csapatok!$A:$NN,BY$320,FALSE))-6),'csapat-ranglista'!$A:$FP,BY$321,FALSE)/8,VLOOKUP(VLOOKUP($A194,csapatok!$A:$NN,BY$320,FALSE),'csapat-ranglista'!$A:$FP,BY$321,FALSE)/4),0)</f>
        <v>0</v>
      </c>
      <c r="BZ194" s="223">
        <f>IFERROR(IF(RIGHT(VLOOKUP($A194,csapatok!$A:$NN,BZ$320,FALSE),5)="Csere",VLOOKUP(LEFT(VLOOKUP($A194,csapatok!$A:$NN,BZ$320,FALSE),LEN(VLOOKUP($A194,csapatok!$A:$NN,BZ$320,FALSE))-6),'csapat-ranglista'!$A:$FP,BZ$321,FALSE)/8,VLOOKUP(VLOOKUP($A194,csapatok!$A:$NN,BZ$320,FALSE),'csapat-ranglista'!$A:$FP,BZ$321,FALSE)/4),0)</f>
        <v>0</v>
      </c>
      <c r="CA194" s="223">
        <f>IFERROR(IF(RIGHT(VLOOKUP($A194,csapatok!$A:$NN,CA$320,FALSE),5)="Csere",VLOOKUP(LEFT(VLOOKUP($A194,csapatok!$A:$NN,CA$320,FALSE),LEN(VLOOKUP($A194,csapatok!$A:$NN,CA$320,FALSE))-6),'csapat-ranglista'!$A:$FP,CA$321,FALSE)/8,VLOOKUP(VLOOKUP($A194,csapatok!$A:$NN,CA$320,FALSE),'csapat-ranglista'!$A:$FP,CA$321,FALSE)/4),0)</f>
        <v>0</v>
      </c>
      <c r="CB194" s="223">
        <f>IFERROR(IF(RIGHT(VLOOKUP($A194,csapatok!$A:$NN,CB$320,FALSE),5)="Csere",VLOOKUP(LEFT(VLOOKUP($A194,csapatok!$A:$NN,CB$320,FALSE),LEN(VLOOKUP($A194,csapatok!$A:$NN,CB$320,FALSE))-6),'csapat-ranglista'!$A:$FP,CB$321,FALSE)/8,VLOOKUP(VLOOKUP($A194,csapatok!$A:$NN,CB$320,FALSE),'csapat-ranglista'!$A:$FP,CB$321,FALSE)/4),0)</f>
        <v>0</v>
      </c>
      <c r="CC194" s="223">
        <f>IFERROR(IF(RIGHT(VLOOKUP($A194,csapatok!$A:$NN,CC$320,FALSE),5)="Csere",VLOOKUP(LEFT(VLOOKUP($A194,csapatok!$A:$NN,CC$320,FALSE),LEN(VLOOKUP($A194,csapatok!$A:$NN,CC$320,FALSE))-6),'csapat-ranglista'!$A:$FP,CC$321,FALSE)/8,VLOOKUP(VLOOKUP($A194,csapatok!$A:$NN,CC$320,FALSE),'csapat-ranglista'!$A:$FP,CC$321,FALSE)/4),0)</f>
        <v>0</v>
      </c>
      <c r="CD194" s="223">
        <f>IFERROR(IF(RIGHT(VLOOKUP($A194,csapatok!$A:$NN,CD$320,FALSE),5)="Csere",VLOOKUP(LEFT(VLOOKUP($A194,csapatok!$A:$NN,CD$320,FALSE),LEN(VLOOKUP($A194,csapatok!$A:$NN,CD$320,FALSE))-6),'csapat-ranglista'!$A:$FP,CD$321,FALSE)/8,VLOOKUP(VLOOKUP($A194,csapatok!$A:$NN,CD$320,FALSE),'csapat-ranglista'!$A:$FP,CD$321,FALSE)/4),0)</f>
        <v>0</v>
      </c>
      <c r="CE194" s="223">
        <f>IFERROR(IF(RIGHT(VLOOKUP($A194,csapatok!$A:$NN,CE$320,FALSE),5)="Csere",VLOOKUP(LEFT(VLOOKUP($A194,csapatok!$A:$NN,CE$320,FALSE),LEN(VLOOKUP($A194,csapatok!$A:$NN,CE$320,FALSE))-6),'csapat-ranglista'!$A:$FP,CE$321,FALSE)/8,VLOOKUP(VLOOKUP($A194,csapatok!$A:$NN,CE$320,FALSE),'csapat-ranglista'!$A:$FP,CE$321,FALSE)/4),0)</f>
        <v>0</v>
      </c>
      <c r="CF194" s="223">
        <f>IFERROR(IF(RIGHT(VLOOKUP($A194,csapatok!$A:$NN,CF$320,FALSE),5)="Csere",VLOOKUP(LEFT(VLOOKUP($A194,csapatok!$A:$NN,CF$320,FALSE),LEN(VLOOKUP($A194,csapatok!$A:$NN,CF$320,FALSE))-6),'csapat-ranglista'!$A:$FP,CF$321,FALSE)/8,VLOOKUP(VLOOKUP($A194,csapatok!$A:$NN,CF$320,FALSE),'csapat-ranglista'!$A:$FP,CF$321,FALSE)/4),0)</f>
        <v>0</v>
      </c>
      <c r="CG194" s="223">
        <f>IFERROR(IF(RIGHT(VLOOKUP($A194,csapatok!$A:$NN,CG$320,FALSE),5)="Csere",VLOOKUP(LEFT(VLOOKUP($A194,csapatok!$A:$NN,CG$320,FALSE),LEN(VLOOKUP($A194,csapatok!$A:$NN,CG$320,FALSE))-6),'csapat-ranglista'!$A:$FP,CG$321,FALSE)/8,VLOOKUP(VLOOKUP($A194,csapatok!$A:$NN,CG$320,FALSE),'csapat-ranglista'!$A:$FP,CG$321,FALSE)/4),0)</f>
        <v>0</v>
      </c>
      <c r="CH194" s="223">
        <f>IFERROR(IF(RIGHT(VLOOKUP($A194,csapatok!$A:$NN,CH$320,FALSE),5)="Csere",VLOOKUP(LEFT(VLOOKUP($A194,csapatok!$A:$NN,CH$320,FALSE),LEN(VLOOKUP($A194,csapatok!$A:$NN,CH$320,FALSE))-6),'csapat-ranglista'!$A:$FP,CH$321,FALSE)/8,VLOOKUP(VLOOKUP($A194,csapatok!$A:$NN,CH$320,FALSE),'csapat-ranglista'!$A:$FP,CH$321,FALSE)/4),0)</f>
        <v>0</v>
      </c>
      <c r="CI194" s="223">
        <f>IFERROR(IF(RIGHT(VLOOKUP($A194,csapatok!$A:$NN,CI$320,FALSE),5)="Csere",VLOOKUP(LEFT(VLOOKUP($A194,csapatok!$A:$NN,CI$320,FALSE),LEN(VLOOKUP($A194,csapatok!$A:$NN,CI$320,FALSE))-6),'csapat-ranglista'!$A:$FP,CI$321,FALSE)/8,VLOOKUP(VLOOKUP($A194,csapatok!$A:$NN,CI$320,FALSE),'csapat-ranglista'!$A:$FP,CI$321,FALSE)/4),0)</f>
        <v>0</v>
      </c>
      <c r="CJ194" s="224">
        <f>versenyek!$IQ$11*IFERROR(VLOOKUP(VLOOKUP($A194,versenyek!IP:IR,3,FALSE),szabalyok!$A$16:$B$23,2,FALSE)/4,0)</f>
        <v>0</v>
      </c>
      <c r="CK194" s="224">
        <f>versenyek!$IT$11*IFERROR(VLOOKUP(VLOOKUP($A194,versenyek!IS:IU,3,FALSE),szabalyok!$A$16:$B$23,2,FALSE)/4,0)</f>
        <v>0</v>
      </c>
      <c r="CL194" s="223">
        <f>IFERROR(IF(RIGHT(VLOOKUP($A194,csapatok!$A:$NN,CL$320,FALSE),5)="Csere",VLOOKUP(LEFT(VLOOKUP($A194,csapatok!$A:$NN,CL$320,FALSE),LEN(VLOOKUP($A194,csapatok!$A:$NN,CL$320,FALSE))-6),'csapat-ranglista'!$A:$FP,CL$321,FALSE)/8,VLOOKUP(VLOOKUP($A194,csapatok!$A:$NN,CL$320,FALSE),'csapat-ranglista'!$A:$FP,CL$321,FALSE)/4),0)</f>
        <v>0</v>
      </c>
      <c r="CM194" s="223">
        <f>IFERROR(IF(RIGHT(VLOOKUP($A194,csapatok!$A:$NN,CM$320,FALSE),5)="Csere",VLOOKUP(LEFT(VLOOKUP($A194,csapatok!$A:$NN,CM$320,FALSE),LEN(VLOOKUP($A194,csapatok!$A:$NN,CM$320,FALSE))-6),'csapat-ranglista'!$A:$FP,CM$321,FALSE)/8,VLOOKUP(VLOOKUP($A194,csapatok!$A:$NN,CM$320,FALSE),'csapat-ranglista'!$A:$FP,CM$321,FALSE)/4),0)</f>
        <v>0</v>
      </c>
      <c r="CN194" s="223">
        <f>IFERROR(IF(RIGHT(VLOOKUP($A194,csapatok!$A:$NN,CN$320,FALSE),5)="Csere",VLOOKUP(LEFT(VLOOKUP($A194,csapatok!$A:$NN,CN$320,FALSE),LEN(VLOOKUP($A194,csapatok!$A:$NN,CN$320,FALSE))-6),'csapat-ranglista'!$A:$FP,CN$321,FALSE)/8,VLOOKUP(VLOOKUP($A194,csapatok!$A:$NN,CN$320,FALSE),'csapat-ranglista'!$A:$FP,CN$321,FALSE)/4),0)</f>
        <v>0</v>
      </c>
      <c r="CO194" s="223">
        <f>IFERROR(IF(RIGHT(VLOOKUP($A194,csapatok!$A:$NN,CO$320,FALSE),5)="Csere",VLOOKUP(LEFT(VLOOKUP($A194,csapatok!$A:$NN,CO$320,FALSE),LEN(VLOOKUP($A194,csapatok!$A:$NN,CO$320,FALSE))-6),'csapat-ranglista'!$A:$FP,CO$321,FALSE)/8,VLOOKUP(VLOOKUP($A194,csapatok!$A:$NN,CO$320,FALSE),'csapat-ranglista'!$A:$FP,CO$321,FALSE)/4),0)</f>
        <v>0</v>
      </c>
      <c r="CP194" s="223">
        <f>IFERROR(IF(RIGHT(VLOOKUP($A194,csapatok!$A:$NN,CP$320,FALSE),5)="Csere",VLOOKUP(LEFT(VLOOKUP($A194,csapatok!$A:$NN,CP$320,FALSE),LEN(VLOOKUP($A194,csapatok!$A:$NN,CP$320,FALSE))-6),'csapat-ranglista'!$A:$FP,CP$321,FALSE)/8,VLOOKUP(VLOOKUP($A194,csapatok!$A:$NN,CP$320,FALSE),'csapat-ranglista'!$A:$FP,CP$321,FALSE)/4),0)</f>
        <v>0</v>
      </c>
      <c r="CQ194" s="223">
        <f>IFERROR(IF(RIGHT(VLOOKUP($A194,csapatok!$A:$NN,CQ$320,FALSE),5)="Csere",VLOOKUP(LEFT(VLOOKUP($A194,csapatok!$A:$NN,CQ$320,FALSE),LEN(VLOOKUP($A194,csapatok!$A:$NN,CQ$320,FALSE))-6),'csapat-ranglista'!$A:$FP,CQ$321,FALSE)/8,VLOOKUP(VLOOKUP($A194,csapatok!$A:$NN,CQ$320,FALSE),'csapat-ranglista'!$A:$FP,CQ$321,FALSE)/4),0)</f>
        <v>0</v>
      </c>
      <c r="CR194" s="223">
        <f>IFERROR(IF(RIGHT(VLOOKUP($A194,csapatok!$A:$NN,CR$320,FALSE),5)="Csere",VLOOKUP(LEFT(VLOOKUP($A194,csapatok!$A:$NN,CR$320,FALSE),LEN(VLOOKUP($A194,csapatok!$A:$NN,CR$320,FALSE))-6),'csapat-ranglista'!$A:$FP,CR$321,FALSE)/8,VLOOKUP(VLOOKUP($A194,csapatok!$A:$NN,CR$320,FALSE),'csapat-ranglista'!$A:$FP,CR$321,FALSE)/4),0)</f>
        <v>0</v>
      </c>
      <c r="CS194" s="223">
        <f>IFERROR(IF(RIGHT(VLOOKUP($A194,csapatok!$A:$NN,CS$320,FALSE),5)="Csere",VLOOKUP(LEFT(VLOOKUP($A194,csapatok!$A:$NN,CS$320,FALSE),LEN(VLOOKUP($A194,csapatok!$A:$NN,CS$320,FALSE))-6),'csapat-ranglista'!$A:$FP,CS$321,FALSE)/8,VLOOKUP(VLOOKUP($A194,csapatok!$A:$NN,CS$320,FALSE),'csapat-ranglista'!$A:$FP,CS$321,FALSE)/4),0)</f>
        <v>0</v>
      </c>
      <c r="CT194" s="223">
        <f>IFERROR(IF(RIGHT(VLOOKUP($A194,csapatok!$A:$NN,CT$320,FALSE),5)="Csere",VLOOKUP(LEFT(VLOOKUP($A194,csapatok!$A:$NN,CT$320,FALSE),LEN(VLOOKUP($A194,csapatok!$A:$NN,CT$320,FALSE))-6),'csapat-ranglista'!$A:$FP,CT$321,FALSE)/8,VLOOKUP(VLOOKUP($A194,csapatok!$A:$NN,CT$320,FALSE),'csapat-ranglista'!$A:$FP,CT$321,FALSE)/4),0)</f>
        <v>0</v>
      </c>
      <c r="CU194" s="223">
        <f>IFERROR(IF(RIGHT(VLOOKUP($A194,csapatok!$A:$NN,CU$320,FALSE),5)="Csere",VLOOKUP(LEFT(VLOOKUP($A194,csapatok!$A:$NN,CU$320,FALSE),LEN(VLOOKUP($A194,csapatok!$A:$NN,CU$320,FALSE))-6),'csapat-ranglista'!$A:$FP,CU$321,FALSE)/8,VLOOKUP(VLOOKUP($A194,csapatok!$A:$NN,CU$320,FALSE),'csapat-ranglista'!$A:$FP,CU$321,FALSE)/4),0)</f>
        <v>0</v>
      </c>
      <c r="CV194" s="223">
        <f>IFERROR(IF(RIGHT(VLOOKUP($A194,csapatok!$A:$NN,CV$320,FALSE),5)="Csere",VLOOKUP(LEFT(VLOOKUP($A194,csapatok!$A:$NN,CV$320,FALSE),LEN(VLOOKUP($A194,csapatok!$A:$NN,CV$320,FALSE))-6),'csapat-ranglista'!$A:$FP,CV$321,FALSE)/8,VLOOKUP(VLOOKUP($A194,csapatok!$A:$NN,CV$320,FALSE),'csapat-ranglista'!$A:$FP,CV$321,FALSE)/4),0)</f>
        <v>0</v>
      </c>
      <c r="CW194" s="223">
        <f>IFERROR(IF(RIGHT(VLOOKUP($A194,csapatok!$A:$NN,CW$320,FALSE),5)="Csere",VLOOKUP(LEFT(VLOOKUP($A194,csapatok!$A:$NN,CW$320,FALSE),LEN(VLOOKUP($A194,csapatok!$A:$NN,CW$320,FALSE))-6),'csapat-ranglista'!$A:$FP,CW$321,FALSE)/8,VLOOKUP(VLOOKUP($A194,csapatok!$A:$NN,CW$320,FALSE),'csapat-ranglista'!$A:$FP,CW$321,FALSE)/4),0)</f>
        <v>0</v>
      </c>
      <c r="CX194" s="223">
        <f>IFERROR(IF(RIGHT(VLOOKUP($A194,csapatok!$A:$NN,CX$320,FALSE),5)="Csere",VLOOKUP(LEFT(VLOOKUP($A194,csapatok!$A:$NN,CX$320,FALSE),LEN(VLOOKUP($A194,csapatok!$A:$NN,CX$320,FALSE))-6),'csapat-ranglista'!$A:$FP,CX$321,FALSE)/8,VLOOKUP(VLOOKUP($A194,csapatok!$A:$NN,CX$320,FALSE),'csapat-ranglista'!$A:$FP,CX$321,FALSE)/4),0)</f>
        <v>0</v>
      </c>
      <c r="CY194" s="223">
        <f>IFERROR(IF(RIGHT(VLOOKUP($A194,csapatok!$A:$NN,CY$320,FALSE),5)="Csere",VLOOKUP(LEFT(VLOOKUP($A194,csapatok!$A:$NN,CY$320,FALSE),LEN(VLOOKUP($A194,csapatok!$A:$NN,CY$320,FALSE))-6),'csapat-ranglista'!$A:$FP,CY$321,FALSE)/8,VLOOKUP(VLOOKUP($A194,csapatok!$A:$NN,CY$320,FALSE),'csapat-ranglista'!$A:$FP,CY$321,FALSE)/4),0)</f>
        <v>0</v>
      </c>
      <c r="CZ194" s="223">
        <f>IFERROR(IF(RIGHT(VLOOKUP($A194,csapatok!$A:$NN,CZ$320,FALSE),5)="Csere",VLOOKUP(LEFT(VLOOKUP($A194,csapatok!$A:$NN,CZ$320,FALSE),LEN(VLOOKUP($A194,csapatok!$A:$NN,CZ$320,FALSE))-6),'csapat-ranglista'!$A:$FP,CZ$321,FALSE)/8,VLOOKUP(VLOOKUP($A194,csapatok!$A:$NN,CZ$320,FALSE),'csapat-ranglista'!$A:$FP,CZ$321,FALSE)/4),0)</f>
        <v>0</v>
      </c>
      <c r="DA194" s="223">
        <f>IFERROR(IF(RIGHT(VLOOKUP($A194,csapatok!$A:$NN,DA$320,FALSE),5)="Csere",VLOOKUP(LEFT(VLOOKUP($A194,csapatok!$A:$NN,DA$320,FALSE),LEN(VLOOKUP($A194,csapatok!$A:$NN,DA$320,FALSE))-6),'csapat-ranglista'!$A:$FP,DA$321,FALSE)/8,VLOOKUP(VLOOKUP($A194,csapatok!$A:$NN,DA$320,FALSE),'csapat-ranglista'!$A:$FP,DA$321,FALSE)/4),0)</f>
        <v>0</v>
      </c>
      <c r="DB194" s="223">
        <f>IFERROR(IF(RIGHT(VLOOKUP($A194,csapatok!$A:$NN,DB$320,FALSE),5)="Csere",VLOOKUP(LEFT(VLOOKUP($A194,csapatok!$A:$NN,DB$320,FALSE),LEN(VLOOKUP($A194,csapatok!$A:$NN,DB$320,FALSE))-6),'csapat-ranglista'!$A:$FP,DB$321,FALSE)/8,VLOOKUP(VLOOKUP($A194,csapatok!$A:$NN,DB$320,FALSE),'csapat-ranglista'!$A:$FP,DB$321,FALSE)/4),0)</f>
        <v>0</v>
      </c>
      <c r="DC194" s="223">
        <f>IFERROR(IF(RIGHT(VLOOKUP($A194,csapatok!$A:$NN,DC$320,FALSE),5)="Csere",VLOOKUP(LEFT(VLOOKUP($A194,csapatok!$A:$NN,DC$320,FALSE),LEN(VLOOKUP($A194,csapatok!$A:$NN,DC$320,FALSE))-6),'csapat-ranglista'!$A:$FP,DC$321,FALSE)/8,VLOOKUP(VLOOKUP($A194,csapatok!$A:$NN,DC$320,FALSE),'csapat-ranglista'!$A:$FP,DC$321,FALSE)/4),0)</f>
        <v>0</v>
      </c>
      <c r="DD194" s="223">
        <f>IFERROR(IF(RIGHT(VLOOKUP($A194,csapatok!$A:$NN,DD$320,FALSE),5)="Csere",VLOOKUP(LEFT(VLOOKUP($A194,csapatok!$A:$NN,DD$320,FALSE),LEN(VLOOKUP($A194,csapatok!$A:$NN,DD$320,FALSE))-6),'csapat-ranglista'!$A:$FP,DD$321,FALSE)/8,VLOOKUP(VLOOKUP($A194,csapatok!$A:$NN,DD$320,FALSE),'csapat-ranglista'!$A:$FP,DD$321,FALSE)/4),0)</f>
        <v>0</v>
      </c>
      <c r="DE194" s="223">
        <f>IFERROR(IF(RIGHT(VLOOKUP($A194,csapatok!$A:$NN,DE$320,FALSE),5)="Csere",VLOOKUP(LEFT(VLOOKUP($A194,csapatok!$A:$NN,DE$320,FALSE),LEN(VLOOKUP($A194,csapatok!$A:$NN,DE$320,FALSE))-6),'csapat-ranglista'!$A:$FP,DE$321,FALSE)/8,VLOOKUP(VLOOKUP($A194,csapatok!$A:$NN,DE$320,FALSE),'csapat-ranglista'!$A:$FP,DE$321,FALSE)/4),0)</f>
        <v>0</v>
      </c>
      <c r="DF194" s="223">
        <f>IFERROR(IF(RIGHT(VLOOKUP($A194,csapatok!$A:$NN,DF$320,FALSE),5)="Csere",VLOOKUP(LEFT(VLOOKUP($A194,csapatok!$A:$NN,DF$320,FALSE),LEN(VLOOKUP($A194,csapatok!$A:$NN,DF$320,FALSE))-6),'csapat-ranglista'!$A:$FP,DF$321,FALSE)/8,VLOOKUP(VLOOKUP($A194,csapatok!$A:$NN,DF$320,FALSE),'csapat-ranglista'!$A:$FP,DF$321,FALSE)/4),0)</f>
        <v>0</v>
      </c>
      <c r="DG194" s="223">
        <f>IFERROR(IF(RIGHT(VLOOKUP($A194,csapatok!$A:$NN,DG$320,FALSE),5)="Csere",VLOOKUP(LEFT(VLOOKUP($A194,csapatok!$A:$NN,DG$320,FALSE),LEN(VLOOKUP($A194,csapatok!$A:$NN,DG$320,FALSE))-6),'csapat-ranglista'!$A:$FP,DG$321,FALSE)/8,VLOOKUP(VLOOKUP($A194,csapatok!$A:$NN,DG$320,FALSE),'csapat-ranglista'!$A:$FP,DG$321,FALSE)/4),0)</f>
        <v>0</v>
      </c>
      <c r="DH194" s="223">
        <f>IFERROR(IF(RIGHT(VLOOKUP($A194,csapatok!$A:$NN,DH$320,FALSE),5)="Csere",VLOOKUP(LEFT(VLOOKUP($A194,csapatok!$A:$NN,DH$320,FALSE),LEN(VLOOKUP($A194,csapatok!$A:$NN,DH$320,FALSE))-6),'csapat-ranglista'!$A:$FP,DH$321,FALSE)/8,VLOOKUP(VLOOKUP($A194,csapatok!$A:$NN,DH$320,FALSE),'csapat-ranglista'!$A:$FP,DH$321,FALSE)/4),0)</f>
        <v>0</v>
      </c>
      <c r="DI194" s="223">
        <f>IFERROR(IF(RIGHT(VLOOKUP($A194,csapatok!$A:$NN,DI$320,FALSE),5)="Csere",VLOOKUP(LEFT(VLOOKUP($A194,csapatok!$A:$NN,DI$320,FALSE),LEN(VLOOKUP($A194,csapatok!$A:$NN,DI$320,FALSE))-6),'csapat-ranglista'!$A:$FP,DI$321,FALSE)/8,VLOOKUP(VLOOKUP($A194,csapatok!$A:$NN,DI$320,FALSE),'csapat-ranglista'!$A:$FP,DI$321,FALSE)/4),0)</f>
        <v>0</v>
      </c>
      <c r="DJ194" s="223">
        <f>IFERROR(IF(RIGHT(VLOOKUP($A194,csapatok!$A:$NN,DJ$320,FALSE),5)="Csere",VLOOKUP(LEFT(VLOOKUP($A194,csapatok!$A:$NN,DJ$320,FALSE),LEN(VLOOKUP($A194,csapatok!$A:$NN,DJ$320,FALSE))-6),'csapat-ranglista'!$A:$FP,DJ$321,FALSE)/8,VLOOKUP(VLOOKUP($A194,csapatok!$A:$NN,DJ$320,FALSE),'csapat-ranglista'!$A:$FP,DJ$321,FALSE)/4),0)</f>
        <v>0</v>
      </c>
      <c r="DK194" s="223">
        <f>IFERROR(IF(RIGHT(VLOOKUP($A194,csapatok!$A:$NN,DK$320,FALSE),5)="Csere",VLOOKUP(LEFT(VLOOKUP($A194,csapatok!$A:$NN,DK$320,FALSE),LEN(VLOOKUP($A194,csapatok!$A:$NN,DK$320,FALSE))-6),'csapat-ranglista'!$A:$FP,DK$321,FALSE)/8,VLOOKUP(VLOOKUP($A194,csapatok!$A:$NN,DK$320,FALSE),'csapat-ranglista'!$A:$FP,DK$321,FALSE)/4),0)</f>
        <v>0</v>
      </c>
      <c r="DL194" s="223">
        <f>IFERROR(IF(RIGHT(VLOOKUP($A194,csapatok!$A:$NN,DL$320,FALSE),5)="Csere",VLOOKUP(LEFT(VLOOKUP($A194,csapatok!$A:$NN,DL$320,FALSE),LEN(VLOOKUP($A194,csapatok!$A:$NN,DL$320,FALSE))-6),'csapat-ranglista'!$A:$FP,DL$321,FALSE)/8,VLOOKUP(VLOOKUP($A194,csapatok!$A:$NN,DL$320,FALSE),'csapat-ranglista'!$A:$FP,DL$321,FALSE)/4),0)</f>
        <v>0</v>
      </c>
      <c r="DM194" s="223">
        <f>IFERROR(IF(RIGHT(VLOOKUP($A194,csapatok!$A:$NN,DM$320,FALSE),5)="Csere",VLOOKUP(LEFT(VLOOKUP($A194,csapatok!$A:$NN,DM$320,FALSE),LEN(VLOOKUP($A194,csapatok!$A:$NN,DM$320,FALSE))-6),'csapat-ranglista'!$A:$FP,DM$321,FALSE)/8,VLOOKUP(VLOOKUP($A194,csapatok!$A:$NN,DM$320,FALSE),'csapat-ranglista'!$A:$FP,DM$321,FALSE)/4),0)</f>
        <v>0</v>
      </c>
      <c r="DN194" s="223">
        <f>IFERROR(IF(RIGHT(VLOOKUP($A194,csapatok!$A:$NN,DN$320,FALSE),5)="Csere",VLOOKUP(LEFT(VLOOKUP($A194,csapatok!$A:$NN,DN$320,FALSE),LEN(VLOOKUP($A194,csapatok!$A:$NN,DN$320,FALSE))-6),'csapat-ranglista'!$A:$FP,DN$321,FALSE)/8,VLOOKUP(VLOOKUP($A194,csapatok!$A:$NN,DN$320,FALSE),'csapat-ranglista'!$A:$FP,DN$321,FALSE)/4),0)</f>
        <v>0</v>
      </c>
      <c r="DO194" s="224">
        <f>versenyek!$MF$11*IFERROR(VLOOKUP(VLOOKUP($A194,versenyek!ME:MG,3,FALSE),szabalyok!$A$16:$B$23,2,FALSE)/4,0)</f>
        <v>0</v>
      </c>
      <c r="DP194" s="224">
        <f>versenyek!$MI$11*IFERROR(VLOOKUP(VLOOKUP($A194,versenyek!MH:MJ,3,FALSE),szabalyok!$A$16:$B$23,2,FALSE)/4,0)</f>
        <v>0</v>
      </c>
      <c r="DQ194" s="223">
        <f>IFERROR(IF(RIGHT(VLOOKUP($A194,csapatok!$A:$NN,DQ$320,FALSE),5)="Csere",VLOOKUP(LEFT(VLOOKUP($A194,csapatok!$A:$NN,DQ$320,FALSE),LEN(VLOOKUP($A194,csapatok!$A:$NN,DQ$320,FALSE))-6),'csapat-ranglista'!$A:$FP,DQ$321,FALSE)/8,VLOOKUP(VLOOKUP($A194,csapatok!$A:$NN,DQ$320,FALSE),'csapat-ranglista'!$A:$FP,DQ$321,FALSE)/4),0)</f>
        <v>0</v>
      </c>
      <c r="DR194" s="223">
        <f>IFERROR(IF(RIGHT(VLOOKUP($A194,csapatok!$A:$NN,DR$320,FALSE),5)="Csere",VLOOKUP(LEFT(VLOOKUP($A194,csapatok!$A:$NN,DR$320,FALSE),LEN(VLOOKUP($A194,csapatok!$A:$NN,DR$320,FALSE))-6),'csapat-ranglista'!$A:$FP,DR$321,FALSE)/8,VLOOKUP(VLOOKUP($A194,csapatok!$A:$NN,DR$320,FALSE),'csapat-ranglista'!$A:$FP,DR$321,FALSE)/4),0)</f>
        <v>0</v>
      </c>
      <c r="DS194" s="223">
        <f>IFERROR(IF(RIGHT(VLOOKUP($A194,csapatok!$A:$NN,DS$320,FALSE),5)="Csere",VLOOKUP(LEFT(VLOOKUP($A194,csapatok!$A:$NN,DS$320,FALSE),LEN(VLOOKUP($A194,csapatok!$A:$NN,DS$320,FALSE))-6),'csapat-ranglista'!$A:$FP,DS$321,FALSE)/8,VLOOKUP(VLOOKUP($A194,csapatok!$A:$NN,DS$320,FALSE),'csapat-ranglista'!$A:$FP,DS$321,FALSE)/4),0)</f>
        <v>0</v>
      </c>
      <c r="DT194" s="223">
        <f>IFERROR(IF(RIGHT(VLOOKUP($A194,csapatok!$A:$NN,DT$320,FALSE),5)="Csere",VLOOKUP(LEFT(VLOOKUP($A194,csapatok!$A:$NN,DT$320,FALSE),LEN(VLOOKUP($A194,csapatok!$A:$NN,DT$320,FALSE))-6),'csapat-ranglista'!$A:$FP,DT$321,FALSE)/8,VLOOKUP(VLOOKUP($A194,csapatok!$A:$NN,DT$320,FALSE),'csapat-ranglista'!$A:$FP,DT$321,FALSE)/4),0)</f>
        <v>0</v>
      </c>
      <c r="DU194" s="223">
        <f>IFERROR(IF(RIGHT(VLOOKUP($A194,csapatok!$A:$NN,DU$320,FALSE),5)="Csere",VLOOKUP(LEFT(VLOOKUP($A194,csapatok!$A:$NN,DU$320,FALSE),LEN(VLOOKUP($A194,csapatok!$A:$NN,DU$320,FALSE))-6),'csapat-ranglista'!$A:$FP,DU$321,FALSE)/8,VLOOKUP(VLOOKUP($A194,csapatok!$A:$NN,DU$320,FALSE),'csapat-ranglista'!$A:$FP,DU$321,FALSE)/4),0)</f>
        <v>0</v>
      </c>
      <c r="DV194" s="223">
        <f>IFERROR(IF(RIGHT(VLOOKUP($A194,csapatok!$A:$NN,DV$320,FALSE),5)="Csere",VLOOKUP(LEFT(VLOOKUP($A194,csapatok!$A:$NN,DV$320,FALSE),LEN(VLOOKUP($A194,csapatok!$A:$NN,DV$320,FALSE))-6),'csapat-ranglista'!$A:$FP,DV$321,FALSE)/8,VLOOKUP(VLOOKUP($A194,csapatok!$A:$NN,DV$320,FALSE),'csapat-ranglista'!$A:$FP,DV$321,FALSE)/4),0)</f>
        <v>0</v>
      </c>
      <c r="DW194" s="223">
        <f>IFERROR(IF(RIGHT(VLOOKUP($A194,csapatok!$A:$NN,DW$320,FALSE),5)="Csere",VLOOKUP(LEFT(VLOOKUP($A194,csapatok!$A:$NN,DW$320,FALSE),LEN(VLOOKUP($A194,csapatok!$A:$NN,DW$320,FALSE))-6),'csapat-ranglista'!$A:$FP,DW$321,FALSE)/8,VLOOKUP(VLOOKUP($A194,csapatok!$A:$NN,DW$320,FALSE),'csapat-ranglista'!$A:$FP,DW$321,FALSE)/4),0)</f>
        <v>0</v>
      </c>
      <c r="DX194" s="223">
        <f>IFERROR(IF(RIGHT(VLOOKUP($A194,csapatok!$A:$NN,DX$320,FALSE),5)="Csere",VLOOKUP(LEFT(VLOOKUP($A194,csapatok!$A:$NN,DX$320,FALSE),LEN(VLOOKUP($A194,csapatok!$A:$NN,DX$320,FALSE))-6),'csapat-ranglista'!$A:$FP,DX$321,FALSE)/8,VLOOKUP(VLOOKUP($A194,csapatok!$A:$NN,DX$320,FALSE),'csapat-ranglista'!$A:$FP,DX$321,FALSE)/4),0)</f>
        <v>0</v>
      </c>
      <c r="DY194" s="223">
        <f>IFERROR(IF(RIGHT(VLOOKUP($A194,csapatok!$A:$NN,DY$320,FALSE),5)="Csere",VLOOKUP(LEFT(VLOOKUP($A194,csapatok!$A:$NN,DY$320,FALSE),LEN(VLOOKUP($A194,csapatok!$A:$NN,DY$320,FALSE))-6),'csapat-ranglista'!$A:$FP,DY$321,FALSE)/8,VLOOKUP(VLOOKUP($A194,csapatok!$A:$NN,DY$320,FALSE),'csapat-ranglista'!$A:$FP,DY$321,FALSE)/4),0)</f>
        <v>0</v>
      </c>
      <c r="DZ194" s="223">
        <f>IFERROR(IF(RIGHT(VLOOKUP($A194,csapatok!$A:$NN,DZ$320,FALSE),5)="Csere",VLOOKUP(LEFT(VLOOKUP($A194,csapatok!$A:$NN,DZ$320,FALSE),LEN(VLOOKUP($A194,csapatok!$A:$NN,DZ$320,FALSE))-6),'csapat-ranglista'!$A:$FP,DZ$321,FALSE)/8,VLOOKUP(VLOOKUP($A194,csapatok!$A:$NN,DZ$320,FALSE),'csapat-ranglista'!$A:$FP,DZ$321,FALSE)/4),0)</f>
        <v>0</v>
      </c>
      <c r="EA194" s="223">
        <f>IFERROR(IF(RIGHT(VLOOKUP($A194,csapatok!$A:$NN,EA$320,FALSE),5)="Csere",VLOOKUP(LEFT(VLOOKUP($A194,csapatok!$A:$NN,EA$320,FALSE),LEN(VLOOKUP($A194,csapatok!$A:$NN,EA$320,FALSE))-6),'csapat-ranglista'!$A:$FP,EA$321,FALSE)/8,VLOOKUP(VLOOKUP($A194,csapatok!$A:$NN,EA$320,FALSE),'csapat-ranglista'!$A:$FP,EA$321,FALSE)/4),0)</f>
        <v>0</v>
      </c>
      <c r="EB194" s="223">
        <f>IFERROR(IF(RIGHT(VLOOKUP($A194,csapatok!$A:$NN,EB$320,FALSE),5)="Csere",VLOOKUP(LEFT(VLOOKUP($A194,csapatok!$A:$NN,EB$320,FALSE),LEN(VLOOKUP($A194,csapatok!$A:$NN,EB$320,FALSE))-6),'csapat-ranglista'!$A:$FP,EB$321,FALSE)/8,VLOOKUP(VLOOKUP($A194,csapatok!$A:$NN,EB$320,FALSE),'csapat-ranglista'!$A:$FP,EB$321,FALSE)/4),0)</f>
        <v>0</v>
      </c>
      <c r="EC194" s="223">
        <f>IFERROR(IF(RIGHT(VLOOKUP($A194,csapatok!$A:$NN,EC$320,FALSE),5)="Csere",VLOOKUP(LEFT(VLOOKUP($A194,csapatok!$A:$NN,EC$320,FALSE),LEN(VLOOKUP($A194,csapatok!$A:$NN,EC$320,FALSE))-6),'csapat-ranglista'!$A:$FP,EC$321,FALSE)/8,VLOOKUP(VLOOKUP($A194,csapatok!$A:$NN,EC$320,FALSE),'csapat-ranglista'!$A:$FP,EC$321,FALSE)/4),0)</f>
        <v>0</v>
      </c>
      <c r="ED194" s="223">
        <f>IFERROR(IF(RIGHT(VLOOKUP($A194,csapatok!$A:$NN,ED$320,FALSE),5)="Csere",VLOOKUP(LEFT(VLOOKUP($A194,csapatok!$A:$NN,ED$320,FALSE),LEN(VLOOKUP($A194,csapatok!$A:$NN,ED$320,FALSE))-6),'csapat-ranglista'!$A:$FP,ED$321,FALSE)/8,VLOOKUP(VLOOKUP($A194,csapatok!$A:$NN,ED$320,FALSE),'csapat-ranglista'!$A:$FP,ED$321,FALSE)/4),0)</f>
        <v>0</v>
      </c>
      <c r="EE194" s="223">
        <f>IFERROR(IF(RIGHT(VLOOKUP($A194,csapatok!$A:$NN,EE$320,FALSE),5)="Csere",VLOOKUP(LEFT(VLOOKUP($A194,csapatok!$A:$NN,EE$320,FALSE),LEN(VLOOKUP($A194,csapatok!$A:$NN,EE$320,FALSE))-6),'csapat-ranglista'!$A:$FP,EE$321,FALSE)/8,VLOOKUP(VLOOKUP($A194,csapatok!$A:$NN,EE$320,FALSE),'csapat-ranglista'!$A:$FP,EE$321,FALSE)/4),0)</f>
        <v>0</v>
      </c>
      <c r="EF194" s="223">
        <f>IFERROR(IF(RIGHT(VLOOKUP($A194,csapatok!$A:$NN,EF$320,FALSE),5)="Csere",VLOOKUP(LEFT(VLOOKUP($A194,csapatok!$A:$NN,EF$320,FALSE),LEN(VLOOKUP($A194,csapatok!$A:$NN,EF$320,FALSE))-6),'csapat-ranglista'!$A:$FP,EF$321,FALSE)/8,VLOOKUP(VLOOKUP($A194,csapatok!$A:$NN,EF$320,FALSE),'csapat-ranglista'!$A:$FP,EF$321,FALSE)/4),0)</f>
        <v>0</v>
      </c>
      <c r="EG194" s="223">
        <f>IFERROR(IF(RIGHT(VLOOKUP($A194,csapatok!$A:$NN,EG$320,FALSE),5)="Csere",VLOOKUP(LEFT(VLOOKUP($A194,csapatok!$A:$NN,EG$320,FALSE),LEN(VLOOKUP($A194,csapatok!$A:$NN,EG$320,FALSE))-6),'csapat-ranglista'!$A:$FP,EG$321,FALSE)/8,VLOOKUP(VLOOKUP($A194,csapatok!$A:$NN,EG$320,FALSE),'csapat-ranglista'!$A:$FP,EG$321,FALSE)/4),0)</f>
        <v>0</v>
      </c>
      <c r="EH194" s="223">
        <f>IFERROR(IF(RIGHT(VLOOKUP($A194,csapatok!$A:$NN,EH$320,FALSE),5)="Csere",VLOOKUP(LEFT(VLOOKUP($A194,csapatok!$A:$NN,EH$320,FALSE),LEN(VLOOKUP($A194,csapatok!$A:$NN,EH$320,FALSE))-6),'csapat-ranglista'!$A:$FP,EH$321,FALSE)/8,VLOOKUP(VLOOKUP($A194,csapatok!$A:$NN,EH$320,FALSE),'csapat-ranglista'!$A:$FP,EH$321,FALSE)/4),0)</f>
        <v>0</v>
      </c>
      <c r="EI194" s="223">
        <f>IFERROR(IF(RIGHT(VLOOKUP($A194,csapatok!$A:$NN,EI$320,FALSE),5)="Csere",VLOOKUP(LEFT(VLOOKUP($A194,csapatok!$A:$NN,EI$320,FALSE),LEN(VLOOKUP($A194,csapatok!$A:$NN,EI$320,FALSE))-6),'csapat-ranglista'!$A:$FP,EI$321,FALSE)/8,VLOOKUP(VLOOKUP($A194,csapatok!$A:$NN,EI$320,FALSE),'csapat-ranglista'!$A:$FP,EI$321,FALSE)/4),0)</f>
        <v>0</v>
      </c>
      <c r="EJ194" s="223">
        <f>IFERROR(IF(RIGHT(VLOOKUP($A194,csapatok!$A:$NN,EJ$320,FALSE),5)="Csere",VLOOKUP(LEFT(VLOOKUP($A194,csapatok!$A:$NN,EJ$320,FALSE),LEN(VLOOKUP($A194,csapatok!$A:$NN,EJ$320,FALSE))-6),'csapat-ranglista'!$A:$FP,EJ$321,FALSE)/8,VLOOKUP(VLOOKUP($A194,csapatok!$A:$NN,EJ$320,FALSE),'csapat-ranglista'!$A:$FP,EJ$321,FALSE)/4),0)</f>
        <v>0</v>
      </c>
      <c r="EK194" s="223">
        <f>IFERROR(IF(RIGHT(VLOOKUP($A194,csapatok!$A:$NN,EK$320,FALSE),5)="Csere",VLOOKUP(LEFT(VLOOKUP($A194,csapatok!$A:$NN,EK$320,FALSE),LEN(VLOOKUP($A194,csapatok!$A:$NN,EK$320,FALSE))-6),'csapat-ranglista'!$A:$FP,EK$321,FALSE)/8,VLOOKUP(VLOOKUP($A194,csapatok!$A:$NN,EK$320,FALSE),'csapat-ranglista'!$A:$FP,EK$321,FALSE)/4),0)</f>
        <v>0</v>
      </c>
      <c r="EL194" s="223">
        <f>IFERROR(IF(RIGHT(VLOOKUP($A194,csapatok!$A:$NN,EL$320,FALSE),5)="Csere",VLOOKUP(LEFT(VLOOKUP($A194,csapatok!$A:$NN,EL$320,FALSE),LEN(VLOOKUP($A194,csapatok!$A:$NN,EL$320,FALSE))-6),'csapat-ranglista'!$A:$FP,EL$321,FALSE)/8,VLOOKUP(VLOOKUP($A194,csapatok!$A:$NN,EL$320,FALSE),'csapat-ranglista'!$A:$FP,EL$321,FALSE)/4),0)</f>
        <v>0</v>
      </c>
      <c r="EM194" s="223">
        <f>IFERROR(IF(RIGHT(VLOOKUP($A194,csapatok!$A:$NN,EM$320,FALSE),5)="Csere",VLOOKUP(LEFT(VLOOKUP($A194,csapatok!$A:$NN,EM$320,FALSE),LEN(VLOOKUP($A194,csapatok!$A:$NN,EM$320,FALSE))-6),'csapat-ranglista'!$A:$FP,EM$321,FALSE)/8,VLOOKUP(VLOOKUP($A194,csapatok!$A:$NN,EM$320,FALSE),'csapat-ranglista'!$A:$FP,EM$321,FALSE)/4),0)</f>
        <v>0</v>
      </c>
      <c r="EN194" s="223">
        <f>IFERROR(IF(RIGHT(VLOOKUP($A194,csapatok!$A:$NN,EN$320,FALSE),5)="Csere",VLOOKUP(LEFT(VLOOKUP($A194,csapatok!$A:$NN,EN$320,FALSE),LEN(VLOOKUP($A194,csapatok!$A:$NN,EN$320,FALSE))-6),'csapat-ranglista'!$A:$FP,EN$321,FALSE)/8,VLOOKUP(VLOOKUP($A194,csapatok!$A:$NN,EN$320,FALSE),'csapat-ranglista'!$A:$FP,EN$321,FALSE)/4),0)</f>
        <v>0</v>
      </c>
      <c r="EO194" s="223">
        <f>IFERROR(IF(RIGHT(VLOOKUP($A194,csapatok!$A:$NN,EO$320,FALSE),5)="Csere",VLOOKUP(LEFT(VLOOKUP($A194,csapatok!$A:$NN,EO$320,FALSE),LEN(VLOOKUP($A194,csapatok!$A:$NN,EO$320,FALSE))-6),'csapat-ranglista'!$A:$FP,EO$321,FALSE)/8,VLOOKUP(VLOOKUP($A194,csapatok!$A:$NN,EO$320,FALSE),'csapat-ranglista'!$A:$FP,EO$321,FALSE)/4),0)</f>
        <v>0</v>
      </c>
      <c r="EP194" s="223">
        <f>IFERROR(IF(RIGHT(VLOOKUP($A194,csapatok!$A:$NN,EP$320,FALSE),5)="Csere",VLOOKUP(LEFT(VLOOKUP($A194,csapatok!$A:$NN,EP$320,FALSE),LEN(VLOOKUP($A194,csapatok!$A:$NN,EP$320,FALSE))-6),'csapat-ranglista'!$A:$FP,EP$321,FALSE)/8,VLOOKUP(VLOOKUP($A194,csapatok!$A:$NN,EP$320,FALSE),'csapat-ranglista'!$A:$FP,EP$321,FALSE)/4),0)</f>
        <v>0</v>
      </c>
      <c r="EQ194" s="223">
        <f>IFERROR(IF(RIGHT(VLOOKUP($A194,csapatok!$A:$NN,EQ$320,FALSE),5)="Csere",VLOOKUP(LEFT(VLOOKUP($A194,csapatok!$A:$NN,EQ$320,FALSE),LEN(VLOOKUP($A194,csapatok!$A:$NN,EQ$320,FALSE))-6),'csapat-ranglista'!$A:$FP,EQ$321,FALSE)/8,VLOOKUP(VLOOKUP($A194,csapatok!$A:$NN,EQ$320,FALSE),'csapat-ranglista'!$A:$FP,EQ$321,FALSE)/4),0)</f>
        <v>0</v>
      </c>
      <c r="ER194" s="223">
        <f>IFERROR(IF(RIGHT(VLOOKUP($A194,csapatok!$A:$NN,ER$320,FALSE),5)="Csere",VLOOKUP(LEFT(VLOOKUP($A194,csapatok!$A:$NN,ER$320,FALSE),LEN(VLOOKUP($A194,csapatok!$A:$NN,ER$320,FALSE))-6),'csapat-ranglista'!$A:$FP,ER$321,FALSE)/8,VLOOKUP(VLOOKUP($A194,csapatok!$A:$NN,ER$320,FALSE),'csapat-ranglista'!$A:$FP,ER$321,FALSE)/4),0)</f>
        <v>0</v>
      </c>
      <c r="ES194" s="223">
        <f>IFERROR(IF(RIGHT(VLOOKUP($A194,csapatok!$A:$NN,ES$320,FALSE),5)="Csere",VLOOKUP(LEFT(VLOOKUP($A194,csapatok!$A:$NN,ES$320,FALSE),LEN(VLOOKUP($A194,csapatok!$A:$NN,ES$320,FALSE))-6),'csapat-ranglista'!$A:$FP,ES$321,FALSE)/8,VLOOKUP(VLOOKUP($A194,csapatok!$A:$NN,ES$320,FALSE),'csapat-ranglista'!$A:$FP,ES$321,FALSE)/4),0)</f>
        <v>0</v>
      </c>
      <c r="ET194" s="223">
        <f>IFERROR(IF(RIGHT(VLOOKUP($A194,csapatok!$A:$NN,ET$320,FALSE),5)="Csere",VLOOKUP(LEFT(VLOOKUP($A194,csapatok!$A:$NN,ET$320,FALSE),LEN(VLOOKUP($A194,csapatok!$A:$NN,ET$320,FALSE))-6),'csapat-ranglista'!$A:$FP,ET$321,FALSE)/8,VLOOKUP(VLOOKUP($A194,csapatok!$A:$NN,ET$320,FALSE),'csapat-ranglista'!$A:$FP,ET$321,FALSE)/4),0)</f>
        <v>0</v>
      </c>
      <c r="EU194" s="223">
        <f>IFERROR(IF(RIGHT(VLOOKUP($A194,csapatok!$A:$NN,EU$320,FALSE),5)="Csere",VLOOKUP(LEFT(VLOOKUP($A194,csapatok!$A:$NN,EU$320,FALSE),LEN(VLOOKUP($A194,csapatok!$A:$NN,EU$320,FALSE))-6),'csapat-ranglista'!$A:$FP,EU$321,FALSE)/8,VLOOKUP(VLOOKUP($A194,csapatok!$A:$NN,EU$320,FALSE),'csapat-ranglista'!$A:$FP,EU$321,FALSE)/4),0)</f>
        <v>0</v>
      </c>
      <c r="EV194" s="223">
        <f>IFERROR(IF(RIGHT(VLOOKUP($A194,csapatok!$A:$NN,EV$320,FALSE),5)="Csere",VLOOKUP(LEFT(VLOOKUP($A194,csapatok!$A:$NN,EV$320,FALSE),LEN(VLOOKUP($A194,csapatok!$A:$NN,EV$320,FALSE))-6),'csapat-ranglista'!$A:$FP,EV$321,FALSE)/8,VLOOKUP(VLOOKUP($A194,csapatok!$A:$NN,EV$320,FALSE),'csapat-ranglista'!$A:$FP,EV$321,FALSE)/4),0)</f>
        <v>0</v>
      </c>
      <c r="EW194" s="223">
        <f>IFERROR(IF(RIGHT(VLOOKUP($A194,csapatok!$A:$NN,EW$320,FALSE),5)="Csere",VLOOKUP(LEFT(VLOOKUP($A194,csapatok!$A:$NN,EW$320,FALSE),LEN(VLOOKUP($A194,csapatok!$A:$NN,EW$320,FALSE))-6),'csapat-ranglista'!$A:$FP,EW$321,FALSE)/8,VLOOKUP(VLOOKUP($A194,csapatok!$A:$NN,EW$320,FALSE),'csapat-ranglista'!$A:$FP,EW$321,FALSE)/4),0)</f>
        <v>0</v>
      </c>
      <c r="EX194" s="223">
        <f>IFERROR(IF(RIGHT(VLOOKUP($A194,csapatok!$A:$NN,EX$320,FALSE),5)="Csere",VLOOKUP(LEFT(VLOOKUP($A194,csapatok!$A:$NN,EX$320,FALSE),LEN(VLOOKUP($A194,csapatok!$A:$NN,EX$320,FALSE))-6),'csapat-ranglista'!$A:$FP,EX$321,FALSE)/8,VLOOKUP(VLOOKUP($A194,csapatok!$A:$NN,EX$320,FALSE),'csapat-ranglista'!$A:$FP,EX$321,FALSE)/4),0)</f>
        <v>0</v>
      </c>
      <c r="EY194" s="223">
        <f>IFERROR(IF(RIGHT(VLOOKUP($A194,csapatok!$A:$NN,EY$320,FALSE),5)="Csere",VLOOKUP(LEFT(VLOOKUP($A194,csapatok!$A:$NN,EY$320,FALSE),LEN(VLOOKUP($A194,csapatok!$A:$NN,EY$320,FALSE))-6),'csapat-ranglista'!$A:$FP,EY$321,FALSE)/8,VLOOKUP(VLOOKUP($A194,csapatok!$A:$NN,EY$320,FALSE),'csapat-ranglista'!$A:$FP,EY$321,FALSE)/4),0)</f>
        <v>0</v>
      </c>
      <c r="EZ194" s="223">
        <f>IFERROR(IF(RIGHT(VLOOKUP($A194,csapatok!$A:$NN,EZ$320,FALSE),5)="Csere",VLOOKUP(LEFT(VLOOKUP($A194,csapatok!$A:$NN,EZ$320,FALSE),LEN(VLOOKUP($A194,csapatok!$A:$NN,EZ$320,FALSE))-6),'csapat-ranglista'!$A:$FP,EZ$321,FALSE)/8,VLOOKUP(VLOOKUP($A194,csapatok!$A:$NN,EZ$320,FALSE),'csapat-ranglista'!$A:$FP,EZ$321,FALSE)/4),0)</f>
        <v>0</v>
      </c>
      <c r="FA194" s="223">
        <f>IFERROR(IF(RIGHT(VLOOKUP($A194,csapatok!$A:$NN,FA$320,FALSE),5)="Csere",VLOOKUP(LEFT(VLOOKUP($A194,csapatok!$A:$NN,FA$320,FALSE),LEN(VLOOKUP($A194,csapatok!$A:$NN,FA$320,FALSE))-6),'csapat-ranglista'!$A:$FP,FA$321,FALSE)/8,VLOOKUP(VLOOKUP($A194,csapatok!$A:$NN,FA$320,FALSE),'csapat-ranglista'!$A:$FP,FA$321,FALSE)/4),0)</f>
        <v>0</v>
      </c>
      <c r="FB194" s="223">
        <f>IFERROR(IF(RIGHT(VLOOKUP($A194,csapatok!$A:$NN,FB$320,FALSE),5)="Csere",VLOOKUP(LEFT(VLOOKUP($A194,csapatok!$A:$NN,FB$320,FALSE),LEN(VLOOKUP($A194,csapatok!$A:$NN,FB$320,FALSE))-6),'csapat-ranglista'!$A:$FP,FB$321,FALSE)/8,VLOOKUP(VLOOKUP($A194,csapatok!$A:$NN,FB$320,FALSE),'csapat-ranglista'!$A:$FP,FB$321,FALSE)/4),0)</f>
        <v>0</v>
      </c>
      <c r="FC194" s="223">
        <f>IFERROR(IF(RIGHT(VLOOKUP($A194,csapatok!$A:$NN,FC$320,FALSE),5)="Csere",VLOOKUP(LEFT(VLOOKUP($A194,csapatok!$A:$NN,FC$320,FALSE),LEN(VLOOKUP($A194,csapatok!$A:$NN,FC$320,FALSE))-6),'csapat-ranglista'!$A:$FP,FC$321,FALSE)/8,VLOOKUP(VLOOKUP($A194,csapatok!$A:$NN,FC$320,FALSE),'csapat-ranglista'!$A:$FP,FC$321,FALSE)/4),0)</f>
        <v>0</v>
      </c>
      <c r="FD194" s="224">
        <f>versenyek!$QY$11*IFERROR(VLOOKUP(VLOOKUP($A194,versenyek!QX:QZ,3,FALSE),szabalyok!$A$16:$B$23,2,FALSE)/4,0)</f>
        <v>0</v>
      </c>
      <c r="FE194" s="224">
        <f>versenyek!$RB$11*IFERROR(VLOOKUP(VLOOKUP($A194,versenyek!RA:RC,3,FALSE),szabalyok!$A$16:$B$23,2,FALSE)/4,0)</f>
        <v>0</v>
      </c>
      <c r="FF194" s="223">
        <f>IFERROR(IF(RIGHT(VLOOKUP($A194,csapatok!$A:$NN,FF$320,FALSE),5)="Csere",VLOOKUP(LEFT(VLOOKUP($A194,csapatok!$A:$NN,FF$320,FALSE),LEN(VLOOKUP($A194,csapatok!$A:$NN,FF$320,FALSE))-6),'csapat-ranglista'!$A:$FP,FF$321,FALSE)/8,VLOOKUP(VLOOKUP($A194,csapatok!$A:$NN,FF$320,FALSE),'csapat-ranglista'!$A:$FP,FF$321,FALSE)/4),0)</f>
        <v>0</v>
      </c>
      <c r="FG194" s="223">
        <f>IFERROR(IF(RIGHT(VLOOKUP($A194,csapatok!$A:$NN,FG$320,FALSE),5)="Csere",VLOOKUP(LEFT(VLOOKUP($A194,csapatok!$A:$NN,FG$320,FALSE),LEN(VLOOKUP($A194,csapatok!$A:$NN,FG$320,FALSE))-6),'csapat-ranglista'!$A:$FP,FG$321,FALSE)/8,VLOOKUP(VLOOKUP($A194,csapatok!$A:$NN,FG$320,FALSE),'csapat-ranglista'!$A:$FP,FG$321,FALSE)/4),0)</f>
        <v>0</v>
      </c>
      <c r="FH194" s="223">
        <f>IFERROR(IF(RIGHT(VLOOKUP($A194,csapatok!$A:$NN,FH$320,FALSE),5)="Csere",VLOOKUP(LEFT(VLOOKUP($A194,csapatok!$A:$NN,FH$320,FALSE),LEN(VLOOKUP($A194,csapatok!$A:$NN,FH$320,FALSE))-6),'csapat-ranglista'!$A:$FP,FH$321,FALSE)/8,VLOOKUP(VLOOKUP($A194,csapatok!$A:$NN,FH$320,FALSE),'csapat-ranglista'!$A:$FP,FH$321,FALSE)/4),0)</f>
        <v>0</v>
      </c>
      <c r="FI194" s="223">
        <f>IFERROR(IF(RIGHT(VLOOKUP($A194,csapatok!$A:$NN,FI$320,FALSE),5)="Csere",VLOOKUP(LEFT(VLOOKUP($A194,csapatok!$A:$NN,FI$320,FALSE),LEN(VLOOKUP($A194,csapatok!$A:$NN,FI$320,FALSE))-6),'csapat-ranglista'!$A:$FP,FI$321,FALSE)/8,VLOOKUP(VLOOKUP($A194,csapatok!$A:$NN,FI$320,FALSE),'csapat-ranglista'!$A:$FP,FI$321,FALSE)/4),0)</f>
        <v>0</v>
      </c>
      <c r="FJ194" s="223">
        <f>IFERROR(IF(RIGHT(VLOOKUP($A194,csapatok!$A:$NN,FJ$320,FALSE),5)="Csere",VLOOKUP(LEFT(VLOOKUP($A194,csapatok!$A:$NN,FJ$320,FALSE),LEN(VLOOKUP($A194,csapatok!$A:$NN,FJ$320,FALSE))-6),'csapat-ranglista'!$A:$FP,FJ$321,FALSE)/8,VLOOKUP(VLOOKUP($A194,csapatok!$A:$NN,FJ$320,FALSE),'csapat-ranglista'!$A:$FP,FJ$321,FALSE)/4),0)</f>
        <v>0</v>
      </c>
      <c r="FK194" s="223">
        <f>IFERROR(IF(RIGHT(VLOOKUP($A194,csapatok!$A:$NN,FK$320,FALSE),5)="Csere",VLOOKUP(LEFT(VLOOKUP($A194,csapatok!$A:$NN,FK$320,FALSE),LEN(VLOOKUP($A194,csapatok!$A:$NN,FK$320,FALSE))-6),'csapat-ranglista'!$A:$FP,FK$321,FALSE)/8,VLOOKUP(VLOOKUP($A194,csapatok!$A:$NN,FK$320,FALSE),'csapat-ranglista'!$A:$FP,FK$321,FALSE)/4),0)</f>
        <v>0</v>
      </c>
      <c r="FL194" s="223">
        <f>IFERROR(IF(RIGHT(VLOOKUP($A194,csapatok!$A:$NN,FL$320,FALSE),5)="Csere",VLOOKUP(LEFT(VLOOKUP($A194,csapatok!$A:$NN,FL$320,FALSE),LEN(VLOOKUP($A194,csapatok!$A:$NN,FL$320,FALSE))-6),'csapat-ranglista'!$A:$FP,FL$321,FALSE)/8,VLOOKUP(VLOOKUP($A194,csapatok!$A:$NN,FL$320,FALSE),'csapat-ranglista'!$A:$FP,FL$321,FALSE)/4),0)</f>
        <v>0</v>
      </c>
      <c r="FM194" s="223">
        <f>IFERROR(IF(RIGHT(VLOOKUP($A194,csapatok!$A:$NN,FM$320,FALSE),5)="Csere",VLOOKUP(LEFT(VLOOKUP($A194,csapatok!$A:$NN,FM$320,FALSE),LEN(VLOOKUP($A194,csapatok!$A:$NN,FM$320,FALSE))-6),'csapat-ranglista'!$A:$FP,FM$321,FALSE)/8,VLOOKUP(VLOOKUP($A194,csapatok!$A:$NN,FM$320,FALSE),'csapat-ranglista'!$A:$FP,FM$321,FALSE)/4),0)</f>
        <v>0</v>
      </c>
      <c r="FN194" s="223">
        <f>IFERROR(IF(RIGHT(VLOOKUP($A194,csapatok!$A:$NN,FN$320,FALSE),5)="Csere",VLOOKUP(LEFT(VLOOKUP($A194,csapatok!$A:$NN,FN$320,FALSE),LEN(VLOOKUP($A194,csapatok!$A:$NN,FN$320,FALSE))-6),'csapat-ranglista'!$A:$FP,FN$321,FALSE)/8,VLOOKUP(VLOOKUP($A194,csapatok!$A:$NN,FN$320,FALSE),'csapat-ranglista'!$A:$FP,FN$321,FALSE)/4),0)</f>
        <v>0</v>
      </c>
      <c r="FO194" s="223">
        <f>IFERROR(IF(RIGHT(VLOOKUP($A194,csapatok!$A:$NN,FO$320,FALSE),5)="Csere",VLOOKUP(LEFT(VLOOKUP($A194,csapatok!$A:$NN,FO$320,FALSE),LEN(VLOOKUP($A194,csapatok!$A:$NN,FO$320,FALSE))-6),'csapat-ranglista'!$A:$FP,FO$321,FALSE)/8,VLOOKUP(VLOOKUP($A194,csapatok!$A:$NN,FO$320,FALSE),'csapat-ranglista'!$A:$FP,FO$321,FALSE)/4),0)</f>
        <v>0</v>
      </c>
      <c r="FP194" s="223">
        <f>IFERROR(IF(RIGHT(VLOOKUP($A194,csapatok!$A:$NN,FP$320,FALSE),5)="Csere",VLOOKUP(LEFT(VLOOKUP($A194,csapatok!$A:$NN,FP$320,FALSE),LEN(VLOOKUP($A194,csapatok!$A:$NN,FP$320,FALSE))-6),'csapat-ranglista'!$A:$FP,FP$321,FALSE)/8,VLOOKUP(VLOOKUP($A194,csapatok!$A:$NN,FP$320,FALSE),'csapat-ranglista'!$A:$FP,FP$321,FALSE)/4),0)</f>
        <v>0</v>
      </c>
      <c r="FQ194" s="223">
        <f>IFERROR(IF(RIGHT(VLOOKUP($A194,csapatok!$A:$NN,FQ$320,FALSE),5)="Csere",VLOOKUP(LEFT(VLOOKUP($A194,csapatok!$A:$NN,FQ$320,FALSE),LEN(VLOOKUP($A194,csapatok!$A:$NN,FQ$320,FALSE))-6),'csapat-ranglista'!$A:$FP,FQ$321,FALSE)/8,VLOOKUP(VLOOKUP($A194,csapatok!$A:$NN,FQ$320,FALSE),'csapat-ranglista'!$A:$FP,FQ$321,FALSE)/4),0)</f>
        <v>0</v>
      </c>
      <c r="FR194" s="223">
        <f>IFERROR(IF(RIGHT(VLOOKUP($A194,csapatok!$A:$NN,FR$320,FALSE),5)="Csere",VLOOKUP(LEFT(VLOOKUP($A194,csapatok!$A:$NN,FR$320,FALSE),LEN(VLOOKUP($A194,csapatok!$A:$NN,FR$320,FALSE))-6),'csapat-ranglista'!$A:$FP,FR$321,FALSE)/8,VLOOKUP(VLOOKUP($A194,csapatok!$A:$NN,FR$320,FALSE),'csapat-ranglista'!$A:$FP,FR$321,FALSE)/4),0)</f>
        <v>0</v>
      </c>
      <c r="FS194" s="223">
        <f>IFERROR(IF(RIGHT(VLOOKUP($A194,csapatok!$A:$NN,FS$320,FALSE),5)="Csere",VLOOKUP(LEFT(VLOOKUP($A194,csapatok!$A:$NN,FS$320,FALSE),LEN(VLOOKUP($A194,csapatok!$A:$NN,FS$320,FALSE))-6),'csapat-ranglista'!$A:$FP,FS$321,FALSE)/8,VLOOKUP(VLOOKUP($A194,csapatok!$A:$NN,FS$320,FALSE),'csapat-ranglista'!$A:$FP,FS$321,FALSE)/4),0)</f>
        <v>0</v>
      </c>
      <c r="FT194" s="223">
        <f>IFERROR(IF(RIGHT(VLOOKUP($A194,csapatok!$A:$NN,FT$320,FALSE),5)="Csere",VLOOKUP(LEFT(VLOOKUP($A194,csapatok!$A:$NN,FT$320,FALSE),LEN(VLOOKUP($A194,csapatok!$A:$NN,FT$320,FALSE))-6),'csapat-ranglista'!$A:$FP,FT$321,FALSE)/8,VLOOKUP(VLOOKUP($A194,csapatok!$A:$NN,FT$320,FALSE),'csapat-ranglista'!$A:$FP,FT$321,FALSE)/4),0)</f>
        <v>0</v>
      </c>
      <c r="FU194" s="223">
        <f>IFERROR(IF(RIGHT(VLOOKUP($A194,csapatok!$A:$NN,FU$320,FALSE),5)="Csere",VLOOKUP(LEFT(VLOOKUP($A194,csapatok!$A:$NN,FU$320,FALSE),LEN(VLOOKUP($A194,csapatok!$A:$NN,FU$320,FALSE))-6),'csapat-ranglista'!$A:$FP,FU$321,FALSE)/8,VLOOKUP(VLOOKUP($A194,csapatok!$A:$NN,FU$320,FALSE),'csapat-ranglista'!$A:$FP,FU$321,FALSE)/4),0)</f>
        <v>0</v>
      </c>
      <c r="FV194" s="223">
        <f>IFERROR(IF(RIGHT(VLOOKUP($A194,csapatok!$A:$NN,FV$320,FALSE),5)="Csere",VLOOKUP(LEFT(VLOOKUP($A194,csapatok!$A:$NN,FV$320,FALSE),LEN(VLOOKUP($A194,csapatok!$A:$NN,FV$320,FALSE))-6),'csapat-ranglista'!$A:$FP,FV$321,FALSE)/8,VLOOKUP(VLOOKUP($A194,csapatok!$A:$NN,FV$320,FALSE),'csapat-ranglista'!$A:$FP,FV$321,FALSE)/4),0)</f>
        <v>0</v>
      </c>
      <c r="FW194" s="223">
        <f>IFERROR(IF(RIGHT(VLOOKUP($A194,csapatok!$A:$NN,FW$320,FALSE),5)="Csere",VLOOKUP(LEFT(VLOOKUP($A194,csapatok!$A:$NN,FW$320,FALSE),LEN(VLOOKUP($A194,csapatok!$A:$NN,FW$320,FALSE))-6),'csapat-ranglista'!$A:$FP,FW$321,FALSE)/8,VLOOKUP(VLOOKUP($A194,csapatok!$A:$NN,FW$320,FALSE),'csapat-ranglista'!$A:$FP,FW$321,FALSE)/4),0)</f>
        <v>0</v>
      </c>
      <c r="FX194" s="223">
        <f>IFERROR(IF(RIGHT(VLOOKUP($A194,csapatok!$A:$NN,FX$320,FALSE),5)="Csere",VLOOKUP(LEFT(VLOOKUP($A194,csapatok!$A:$NN,FX$320,FALSE),LEN(VLOOKUP($A194,csapatok!$A:$NN,FX$320,FALSE))-6),'csapat-ranglista'!$A:$FP,FX$321,FALSE)/8,VLOOKUP(VLOOKUP($A194,csapatok!$A:$NN,FX$320,FALSE),'csapat-ranglista'!$A:$FP,FX$321,FALSE)/4),0)</f>
        <v>0</v>
      </c>
      <c r="FY194" s="223">
        <f>IFERROR(IF(RIGHT(VLOOKUP($A194,csapatok!$A:$NN,FY$320,FALSE),5)="Csere",VLOOKUP(LEFT(VLOOKUP($A194,csapatok!$A:$NN,FY$320,FALSE),LEN(VLOOKUP($A194,csapatok!$A:$NN,FY$320,FALSE))-6),'csapat-ranglista'!$A:$FP,FY$321,FALSE)/8,VLOOKUP(VLOOKUP($A194,csapatok!$A:$NN,FY$320,FALSE),'csapat-ranglista'!$A:$FP,FY$321,FALSE)/4),0)</f>
        <v>0</v>
      </c>
      <c r="FZ194" s="223">
        <f>IFERROR(IF(RIGHT(VLOOKUP($A194,csapatok!$A:$NN,FZ$320,FALSE),5)="Csere",VLOOKUP(LEFT(VLOOKUP($A194,csapatok!$A:$NN,FZ$320,FALSE),LEN(VLOOKUP($A194,csapatok!$A:$NN,FZ$320,FALSE))-6),'csapat-ranglista'!$A:$FP,FZ$321,FALSE)/8,VLOOKUP(VLOOKUP($A194,csapatok!$A:$NN,FZ$320,FALSE),'csapat-ranglista'!$A:$FP,FZ$321,FALSE)/4),0)</f>
        <v>0</v>
      </c>
      <c r="GA194" s="223">
        <f>IFERROR(IF(RIGHT(VLOOKUP($A194,csapatok!$A:$NN,GA$320,FALSE),5)="Csere",VLOOKUP(LEFT(VLOOKUP($A194,csapatok!$A:$NN,GA$320,FALSE),LEN(VLOOKUP($A194,csapatok!$A:$NN,GA$320,FALSE))-6),'csapat-ranglista'!$A:$FP,GA$321,FALSE)/8,VLOOKUP(VLOOKUP($A194,csapatok!$A:$NN,GA$320,FALSE),'csapat-ranglista'!$A:$FP,GA$321,FALSE)/4),0)</f>
        <v>0</v>
      </c>
      <c r="GB194" s="223">
        <f>IFERROR(IF(RIGHT(VLOOKUP($A194,csapatok!$A:$NN,GB$320,FALSE),5)="Csere",VLOOKUP(LEFT(VLOOKUP($A194,csapatok!$A:$NN,GB$320,FALSE),LEN(VLOOKUP($A194,csapatok!$A:$NN,GB$320,FALSE))-6),'csapat-ranglista'!$A:$FP,GB$321,FALSE)/8,VLOOKUP(VLOOKUP($A194,csapatok!$A:$NN,GB$320,FALSE),'csapat-ranglista'!$A:$FP,GB$321,FALSE)/4),0)</f>
        <v>0</v>
      </c>
      <c r="GC194" s="223">
        <f>IFERROR(IF(RIGHT(VLOOKUP($A194,csapatok!$A:$NN,GC$320,FALSE),5)="Csere",VLOOKUP(LEFT(VLOOKUP($A194,csapatok!$A:$NN,GC$320,FALSE),LEN(VLOOKUP($A194,csapatok!$A:$NN,GC$320,FALSE))-6),'csapat-ranglista'!$A:$FP,GC$321,FALSE)/8,VLOOKUP(VLOOKUP($A194,csapatok!$A:$NN,GC$320,FALSE),'csapat-ranglista'!$A:$FP,GC$321,FALSE)/4),0)</f>
        <v>0</v>
      </c>
      <c r="GD194" s="247">
        <f>SUM(EQ194:GC194)</f>
        <v>0</v>
      </c>
    </row>
    <row r="195" spans="1:186">
      <c r="A195" s="32" t="s">
        <v>295</v>
      </c>
      <c r="B195" s="2">
        <v>33620</v>
      </c>
      <c r="C195" s="131" t="str">
        <f>IF(B195=0,"",IF(B195&lt;$C$1,"felnőtt","ifi"))</f>
        <v>felnőtt</v>
      </c>
      <c r="D195" s="32" t="s">
        <v>9</v>
      </c>
      <c r="E195" s="45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1.4439569751222083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f>IFERROR(IF(RIGHT(VLOOKUP($A195,csapatok!$A:$BL,X$320,FALSE),5)="Csere",VLOOKUP(LEFT(VLOOKUP($A195,csapatok!$A:$BL,X$320,FALSE),LEN(VLOOKUP($A195,csapatok!$A:$BL,X$320,FALSE))-6),'csapat-ranglista'!$A:$FP,X$321,FALSE)/8,VLOOKUP(VLOOKUP($A195,csapatok!$A:$BL,X$320,FALSE),'csapat-ranglista'!$A:$FP,X$321,FALSE)/4),0)</f>
        <v>0</v>
      </c>
      <c r="Y195" s="32">
        <f>IFERROR(IF(RIGHT(VLOOKUP($A195,csapatok!$A:$BL,Y$320,FALSE),5)="Csere",VLOOKUP(LEFT(VLOOKUP($A195,csapatok!$A:$BL,Y$320,FALSE),LEN(VLOOKUP($A195,csapatok!$A:$BL,Y$320,FALSE))-6),'csapat-ranglista'!$A:$FP,Y$321,FALSE)/8,VLOOKUP(VLOOKUP($A195,csapatok!$A:$BL,Y$320,FALSE),'csapat-ranglista'!$A:$FP,Y$321,FALSE)/4),0)</f>
        <v>0</v>
      </c>
      <c r="Z195" s="32">
        <f>IFERROR(IF(RIGHT(VLOOKUP($A195,csapatok!$A:$BL,Z$320,FALSE),5)="Csere",VLOOKUP(LEFT(VLOOKUP($A195,csapatok!$A:$BL,Z$320,FALSE),LEN(VLOOKUP($A195,csapatok!$A:$BL,Z$320,FALSE))-6),'csapat-ranglista'!$A:$FP,Z$321,FALSE)/8,VLOOKUP(VLOOKUP($A195,csapatok!$A:$BL,Z$320,FALSE),'csapat-ranglista'!$A:$FP,Z$321,FALSE)/4),0)</f>
        <v>0</v>
      </c>
      <c r="AA195" s="32">
        <f>IFERROR(IF(RIGHT(VLOOKUP($A195,csapatok!$A:$BL,AA$320,FALSE),5)="Csere",VLOOKUP(LEFT(VLOOKUP($A195,csapatok!$A:$BL,AA$320,FALSE),LEN(VLOOKUP($A195,csapatok!$A:$BL,AA$320,FALSE))-6),'csapat-ranglista'!$A:$FP,AA$321,FALSE)/8,VLOOKUP(VLOOKUP($A195,csapatok!$A:$BL,AA$320,FALSE),'csapat-ranglista'!$A:$FP,AA$321,FALSE)/4),0)</f>
        <v>0</v>
      </c>
      <c r="AB195" s="223">
        <f>IFERROR(IF(RIGHT(VLOOKUP($A195,csapatok!$A:$BL,AB$320,FALSE),5)="Csere",VLOOKUP(LEFT(VLOOKUP($A195,csapatok!$A:$BL,AB$320,FALSE),LEN(VLOOKUP($A195,csapatok!$A:$BL,AB$320,FALSE))-6),'csapat-ranglista'!$A:$FP,AB$321,FALSE)/8,VLOOKUP(VLOOKUP($A195,csapatok!$A:$BL,AB$320,FALSE),'csapat-ranglista'!$A:$FP,AB$321,FALSE)/4),0)</f>
        <v>0</v>
      </c>
      <c r="AC195" s="223">
        <f>IFERROR(IF(RIGHT(VLOOKUP($A195,csapatok!$A:$BL,AC$320,FALSE),5)="Csere",VLOOKUP(LEFT(VLOOKUP($A195,csapatok!$A:$BL,AC$320,FALSE),LEN(VLOOKUP($A195,csapatok!$A:$BL,AC$320,FALSE))-6),'csapat-ranglista'!$A:$FP,AC$321,FALSE)/8,VLOOKUP(VLOOKUP($A195,csapatok!$A:$BL,AC$320,FALSE),'csapat-ranglista'!$A:$FP,AC$321,FALSE)/4),0)</f>
        <v>0</v>
      </c>
      <c r="AD195" s="223">
        <f>IFERROR(IF(RIGHT(VLOOKUP($A195,csapatok!$A:$BL,AD$320,FALSE),5)="Csere",VLOOKUP(LEFT(VLOOKUP($A195,csapatok!$A:$BL,AD$320,FALSE),LEN(VLOOKUP($A195,csapatok!$A:$BL,AD$320,FALSE))-6),'csapat-ranglista'!$A:$FP,AD$321,FALSE)/8,VLOOKUP(VLOOKUP($A195,csapatok!$A:$BL,AD$320,FALSE),'csapat-ranglista'!$A:$FP,AD$321,FALSE)/4),0)</f>
        <v>0</v>
      </c>
      <c r="AE195" s="223">
        <f>IFERROR(IF(RIGHT(VLOOKUP($A195,csapatok!$A:$BL,AE$320,FALSE),5)="Csere",VLOOKUP(LEFT(VLOOKUP($A195,csapatok!$A:$BL,AE$320,FALSE),LEN(VLOOKUP($A195,csapatok!$A:$BL,AE$320,FALSE))-6),'csapat-ranglista'!$A:$FP,AE$321,FALSE)/8,VLOOKUP(VLOOKUP($A195,csapatok!$A:$BL,AE$320,FALSE),'csapat-ranglista'!$A:$FP,AE$321,FALSE)/4),0)</f>
        <v>0</v>
      </c>
      <c r="AF195" s="223">
        <f>IFERROR(IF(RIGHT(VLOOKUP($A195,csapatok!$A:$BL,AF$320,FALSE),5)="Csere",VLOOKUP(LEFT(VLOOKUP($A195,csapatok!$A:$BL,AF$320,FALSE),LEN(VLOOKUP($A195,csapatok!$A:$BL,AF$320,FALSE))-6),'csapat-ranglista'!$A:$FP,AF$321,FALSE)/8,VLOOKUP(VLOOKUP($A195,csapatok!$A:$BL,AF$320,FALSE),'csapat-ranglista'!$A:$FP,AF$321,FALSE)/4),0)</f>
        <v>0</v>
      </c>
      <c r="AG195" s="223">
        <f>IFERROR(IF(RIGHT(VLOOKUP($A195,csapatok!$A:$BL,AG$320,FALSE),5)="Csere",VLOOKUP(LEFT(VLOOKUP($A195,csapatok!$A:$BL,AG$320,FALSE),LEN(VLOOKUP($A195,csapatok!$A:$BL,AG$320,FALSE))-6),'csapat-ranglista'!$A:$FP,AG$321,FALSE)/8,VLOOKUP(VLOOKUP($A195,csapatok!$A:$BL,AG$320,FALSE),'csapat-ranglista'!$A:$FP,AG$321,FALSE)/4),0)</f>
        <v>0</v>
      </c>
      <c r="AH195" s="223">
        <f>IFERROR(IF(RIGHT(VLOOKUP($A195,csapatok!$A:$BL,AH$320,FALSE),5)="Csere",VLOOKUP(LEFT(VLOOKUP($A195,csapatok!$A:$BL,AH$320,FALSE),LEN(VLOOKUP($A195,csapatok!$A:$BL,AH$320,FALSE))-6),'csapat-ranglista'!$A:$FP,AH$321,FALSE)/8,VLOOKUP(VLOOKUP($A195,csapatok!$A:$BL,AH$320,FALSE),'csapat-ranglista'!$A:$FP,AH$321,FALSE)/4),0)</f>
        <v>0</v>
      </c>
      <c r="AI195" s="223">
        <f>IFERROR(IF(RIGHT(VLOOKUP($A195,csapatok!$A:$BL,AI$320,FALSE),5)="Csere",VLOOKUP(LEFT(VLOOKUP($A195,csapatok!$A:$BL,AI$320,FALSE),LEN(VLOOKUP($A195,csapatok!$A:$BL,AI$320,FALSE))-6),'csapat-ranglista'!$A:$FP,AI$321,FALSE)/8,VLOOKUP(VLOOKUP($A195,csapatok!$A:$BL,AI$320,FALSE),'csapat-ranglista'!$A:$FP,AI$321,FALSE)/4),0)</f>
        <v>0</v>
      </c>
      <c r="AJ195" s="223">
        <f>IFERROR(IF(RIGHT(VLOOKUP($A195,csapatok!$A:$BL,AJ$320,FALSE),5)="Csere",VLOOKUP(LEFT(VLOOKUP($A195,csapatok!$A:$BL,AJ$320,FALSE),LEN(VLOOKUP($A195,csapatok!$A:$BL,AJ$320,FALSE))-6),'csapat-ranglista'!$A:$FP,AJ$321,FALSE)/8,VLOOKUP(VLOOKUP($A195,csapatok!$A:$BL,AJ$320,FALSE),'csapat-ranglista'!$A:$FP,AJ$321,FALSE)/2),0)</f>
        <v>0</v>
      </c>
      <c r="AK195" s="223">
        <f>IFERROR(IF(RIGHT(VLOOKUP($A195,csapatok!$A:$CN,AK$320,FALSE),5)="Csere",VLOOKUP(LEFT(VLOOKUP($A195,csapatok!$A:$CN,AK$320,FALSE),LEN(VLOOKUP($A195,csapatok!$A:$CN,AK$320,FALSE))-6),'csapat-ranglista'!$A:$FP,AK$321,FALSE)/8,VLOOKUP(VLOOKUP($A195,csapatok!$A:$CN,AK$320,FALSE),'csapat-ranglista'!$A:$FP,AK$321,FALSE)/4),0)</f>
        <v>0</v>
      </c>
      <c r="AL195" s="223">
        <f>IFERROR(IF(RIGHT(VLOOKUP($A195,csapatok!$A:$CN,AL$320,FALSE),5)="Csere",VLOOKUP(LEFT(VLOOKUP($A195,csapatok!$A:$CN,AL$320,FALSE),LEN(VLOOKUP($A195,csapatok!$A:$CN,AL$320,FALSE))-6),'csapat-ranglista'!$A:$FP,AL$321,FALSE)/8,VLOOKUP(VLOOKUP($A195,csapatok!$A:$CN,AL$320,FALSE),'csapat-ranglista'!$A:$FP,AL$321,FALSE)/4),0)</f>
        <v>0</v>
      </c>
      <c r="AM195" s="223">
        <f>IFERROR(IF(RIGHT(VLOOKUP($A195,csapatok!$A:$CN,AM$320,FALSE),5)="Csere",VLOOKUP(LEFT(VLOOKUP($A195,csapatok!$A:$CN,AM$320,FALSE),LEN(VLOOKUP($A195,csapatok!$A:$CN,AM$320,FALSE))-6),'csapat-ranglista'!$A:$FP,AM$321,FALSE)/8,VLOOKUP(VLOOKUP($A195,csapatok!$A:$CN,AM$320,FALSE),'csapat-ranglista'!$A:$FP,AM$321,FALSE)/4),0)</f>
        <v>0</v>
      </c>
      <c r="AN195" s="223">
        <f>IFERROR(IF(RIGHT(VLOOKUP($A195,csapatok!$A:$CN,AN$320,FALSE),5)="Csere",VLOOKUP(LEFT(VLOOKUP($A195,csapatok!$A:$CN,AN$320,FALSE),LEN(VLOOKUP($A195,csapatok!$A:$CN,AN$320,FALSE))-6),'csapat-ranglista'!$A:$FP,AN$321,FALSE)/8,VLOOKUP(VLOOKUP($A195,csapatok!$A:$CN,AN$320,FALSE),'csapat-ranglista'!$A:$FP,AN$321,FALSE)/4),0)</f>
        <v>0</v>
      </c>
      <c r="AO195" s="223">
        <f>IFERROR(IF(RIGHT(VLOOKUP($A195,csapatok!$A:$CN,AO$320,FALSE),5)="Csere",VLOOKUP(LEFT(VLOOKUP($A195,csapatok!$A:$CN,AO$320,FALSE),LEN(VLOOKUP($A195,csapatok!$A:$CN,AO$320,FALSE))-6),'csapat-ranglista'!$A:$FP,AO$321,FALSE)/8,VLOOKUP(VLOOKUP($A195,csapatok!$A:$CN,AO$320,FALSE),'csapat-ranglista'!$A:$FP,AO$321,FALSE)/4),0)</f>
        <v>0</v>
      </c>
      <c r="AP195" s="223">
        <f>IFERROR(IF(RIGHT(VLOOKUP($A195,csapatok!$A:$CN,AP$320,FALSE),5)="Csere",VLOOKUP(LEFT(VLOOKUP($A195,csapatok!$A:$CN,AP$320,FALSE),LEN(VLOOKUP($A195,csapatok!$A:$CN,AP$320,FALSE))-6),'csapat-ranglista'!$A:$FP,AP$321,FALSE)/8,VLOOKUP(VLOOKUP($A195,csapatok!$A:$CN,AP$320,FALSE),'csapat-ranglista'!$A:$FP,AP$321,FALSE)/4),0)</f>
        <v>0</v>
      </c>
      <c r="AQ195" s="223">
        <f>IFERROR(IF(RIGHT(VLOOKUP($A195,csapatok!$A:$CN,AQ$320,FALSE),5)="Csere",VLOOKUP(LEFT(VLOOKUP($A195,csapatok!$A:$CN,AQ$320,FALSE),LEN(VLOOKUP($A195,csapatok!$A:$CN,AQ$320,FALSE))-6),'csapat-ranglista'!$A:$FP,AQ$321,FALSE)/8,VLOOKUP(VLOOKUP($A195,csapatok!$A:$CN,AQ$320,FALSE),'csapat-ranglista'!$A:$FP,AQ$321,FALSE)/4),0)</f>
        <v>0</v>
      </c>
      <c r="AR195" s="223">
        <f>IFERROR(IF(RIGHT(VLOOKUP($A195,csapatok!$A:$CN,AR$320,FALSE),5)="Csere",VLOOKUP(LEFT(VLOOKUP($A195,csapatok!$A:$CN,AR$320,FALSE),LEN(VLOOKUP($A195,csapatok!$A:$CN,AR$320,FALSE))-6),'csapat-ranglista'!$A:$FP,AR$321,FALSE)/8,VLOOKUP(VLOOKUP($A195,csapatok!$A:$CN,AR$320,FALSE),'csapat-ranglista'!$A:$FP,AR$321,FALSE)/4),0)</f>
        <v>0</v>
      </c>
      <c r="AS195" s="223">
        <f>IFERROR(IF(RIGHT(VLOOKUP($A195,csapatok!$A:$CN,AS$320,FALSE),5)="Csere",VLOOKUP(LEFT(VLOOKUP($A195,csapatok!$A:$CN,AS$320,FALSE),LEN(VLOOKUP($A195,csapatok!$A:$CN,AS$320,FALSE))-6),'csapat-ranglista'!$A:$FP,AS$321,FALSE)/8,VLOOKUP(VLOOKUP($A195,csapatok!$A:$CN,AS$320,FALSE),'csapat-ranglista'!$A:$FP,AS$321,FALSE)/4),0)</f>
        <v>0</v>
      </c>
      <c r="AT195" s="223">
        <f>IFERROR(IF(RIGHT(VLOOKUP($A195,csapatok!$A:$CN,AT$320,FALSE),5)="Csere",VLOOKUP(LEFT(VLOOKUP($A195,csapatok!$A:$CN,AT$320,FALSE),LEN(VLOOKUP($A195,csapatok!$A:$CN,AT$320,FALSE))-6),'csapat-ranglista'!$A:$FP,AT$321,FALSE)/8,VLOOKUP(VLOOKUP($A195,csapatok!$A:$CN,AT$320,FALSE),'csapat-ranglista'!$A:$FP,AT$321,FALSE)/4),0)</f>
        <v>0</v>
      </c>
      <c r="AU195" s="223">
        <f>IFERROR(IF(RIGHT(VLOOKUP($A195,csapatok!$A:$CN,AU$320,FALSE),5)="Csere",VLOOKUP(LEFT(VLOOKUP($A195,csapatok!$A:$CN,AU$320,FALSE),LEN(VLOOKUP($A195,csapatok!$A:$CN,AU$320,FALSE))-6),'csapat-ranglista'!$A:$FP,AU$321,FALSE)/8,VLOOKUP(VLOOKUP($A195,csapatok!$A:$CN,AU$320,FALSE),'csapat-ranglista'!$A:$FP,AU$321,FALSE)/4),0)</f>
        <v>0</v>
      </c>
      <c r="AV195" s="223">
        <f>IFERROR(IF(RIGHT(VLOOKUP($A195,csapatok!$A:$CN,AV$320,FALSE),5)="Csere",VLOOKUP(LEFT(VLOOKUP($A195,csapatok!$A:$CN,AV$320,FALSE),LEN(VLOOKUP($A195,csapatok!$A:$CN,AV$320,FALSE))-6),'csapat-ranglista'!$A:$FP,AV$321,FALSE)/8,VLOOKUP(VLOOKUP($A195,csapatok!$A:$CN,AV$320,FALSE),'csapat-ranglista'!$A:$FP,AV$321,FALSE)/4),0)</f>
        <v>0</v>
      </c>
      <c r="AW195" s="223">
        <f>IFERROR(IF(RIGHT(VLOOKUP($A195,csapatok!$A:$CN,AW$320,FALSE),5)="Csere",VLOOKUP(LEFT(VLOOKUP($A195,csapatok!$A:$CN,AW$320,FALSE),LEN(VLOOKUP($A195,csapatok!$A:$CN,AW$320,FALSE))-6),'csapat-ranglista'!$A:$FP,AW$321,FALSE)/8,VLOOKUP(VLOOKUP($A195,csapatok!$A:$CN,AW$320,FALSE),'csapat-ranglista'!$A:$FP,AW$321,FALSE)/4),0)</f>
        <v>0</v>
      </c>
      <c r="AX195" s="223">
        <f>IFERROR(IF(RIGHT(VLOOKUP($A195,csapatok!$A:$CN,AX$320,FALSE),5)="Csere",VLOOKUP(LEFT(VLOOKUP($A195,csapatok!$A:$CN,AX$320,FALSE),LEN(VLOOKUP($A195,csapatok!$A:$CN,AX$320,FALSE))-6),'csapat-ranglista'!$A:$FP,AX$321,FALSE)/8,VLOOKUP(VLOOKUP($A195,csapatok!$A:$CN,AX$320,FALSE),'csapat-ranglista'!$A:$FP,AX$321,FALSE)/4),0)</f>
        <v>0</v>
      </c>
      <c r="AY195" s="223">
        <f>IFERROR(IF(RIGHT(VLOOKUP($A195,csapatok!$A:$NN,AY$320,FALSE),5)="Csere",VLOOKUP(LEFT(VLOOKUP($A195,csapatok!$A:$NN,AY$320,FALSE),LEN(VLOOKUP($A195,csapatok!$A:$NN,AY$320,FALSE))-6),'csapat-ranglista'!$A:$FP,AY$321,FALSE)/8,VLOOKUP(VLOOKUP($A195,csapatok!$A:$NN,AY$320,FALSE),'csapat-ranglista'!$A:$FP,AY$321,FALSE)/4),0)</f>
        <v>0</v>
      </c>
      <c r="AZ195" s="223">
        <f>IFERROR(IF(RIGHT(VLOOKUP($A195,csapatok!$A:$NN,AZ$320,FALSE),5)="Csere",VLOOKUP(LEFT(VLOOKUP($A195,csapatok!$A:$NN,AZ$320,FALSE),LEN(VLOOKUP($A195,csapatok!$A:$NN,AZ$320,FALSE))-6),'csapat-ranglista'!$A:$FP,AZ$321,FALSE)/8,VLOOKUP(VLOOKUP($A195,csapatok!$A:$NN,AZ$320,FALSE),'csapat-ranglista'!$A:$FP,AZ$321,FALSE)/4),0)</f>
        <v>0</v>
      </c>
      <c r="BA195" s="223">
        <f>IFERROR(IF(RIGHT(VLOOKUP($A195,csapatok!$A:$NN,BA$320,FALSE),5)="Csere",VLOOKUP(LEFT(VLOOKUP($A195,csapatok!$A:$NN,BA$320,FALSE),LEN(VLOOKUP($A195,csapatok!$A:$NN,BA$320,FALSE))-6),'csapat-ranglista'!$A:$FP,BA$321,FALSE)/8,VLOOKUP(VLOOKUP($A195,csapatok!$A:$NN,BA$320,FALSE),'csapat-ranglista'!$A:$FP,BA$321,FALSE)/4),0)</f>
        <v>0</v>
      </c>
      <c r="BB195" s="223">
        <f>IFERROR(IF(RIGHT(VLOOKUP($A195,csapatok!$A:$NN,BB$320,FALSE),5)="Csere",VLOOKUP(LEFT(VLOOKUP($A195,csapatok!$A:$NN,BB$320,FALSE),LEN(VLOOKUP($A195,csapatok!$A:$NN,BB$320,FALSE))-6),'csapat-ranglista'!$A:$FP,BB$321,FALSE)/8,VLOOKUP(VLOOKUP($A195,csapatok!$A:$NN,BB$320,FALSE),'csapat-ranglista'!$A:$FP,BB$321,FALSE)/4),0)</f>
        <v>0</v>
      </c>
      <c r="BC195" s="224">
        <f>versenyek!$ES$11*IFERROR(VLOOKUP(VLOOKUP($A195,versenyek!ER:ET,3,FALSE),szabalyok!$A$16:$B$23,2,FALSE)/4,0)</f>
        <v>0</v>
      </c>
      <c r="BD195" s="224">
        <f>versenyek!$EV$11*IFERROR(VLOOKUP(VLOOKUP($A195,versenyek!EU:EW,3,FALSE),szabalyok!$A$16:$B$23,2,FALSE)/4,0)</f>
        <v>0</v>
      </c>
      <c r="BE195" s="223">
        <f>IFERROR(IF(RIGHT(VLOOKUP($A195,csapatok!$A:$NN,BE$320,FALSE),5)="Csere",VLOOKUP(LEFT(VLOOKUP($A195,csapatok!$A:$NN,BE$320,FALSE),LEN(VLOOKUP($A195,csapatok!$A:$NN,BE$320,FALSE))-6),'csapat-ranglista'!$A:$FP,BE$321,FALSE)/8,VLOOKUP(VLOOKUP($A195,csapatok!$A:$NN,BE$320,FALSE),'csapat-ranglista'!$A:$FP,BE$321,FALSE)/4),0)</f>
        <v>0</v>
      </c>
      <c r="BF195" s="223">
        <f>IFERROR(IF(RIGHT(VLOOKUP($A195,csapatok!$A:$NN,BF$320,FALSE),5)="Csere",VLOOKUP(LEFT(VLOOKUP($A195,csapatok!$A:$NN,BF$320,FALSE),LEN(VLOOKUP($A195,csapatok!$A:$NN,BF$320,FALSE))-6),'csapat-ranglista'!$A:$FP,BF$321,FALSE)/8,VLOOKUP(VLOOKUP($A195,csapatok!$A:$NN,BF$320,FALSE),'csapat-ranglista'!$A:$FP,BF$321,FALSE)/4),0)</f>
        <v>0</v>
      </c>
      <c r="BG195" s="223">
        <f>IFERROR(IF(RIGHT(VLOOKUP($A195,csapatok!$A:$NN,BG$320,FALSE),5)="Csere",VLOOKUP(LEFT(VLOOKUP($A195,csapatok!$A:$NN,BG$320,FALSE),LEN(VLOOKUP($A195,csapatok!$A:$NN,BG$320,FALSE))-6),'csapat-ranglista'!$A:$FP,BG$321,FALSE)/8,VLOOKUP(VLOOKUP($A195,csapatok!$A:$NN,BG$320,FALSE),'csapat-ranglista'!$A:$FP,BG$321,FALSE)/4),0)</f>
        <v>0</v>
      </c>
      <c r="BH195" s="223">
        <f>IFERROR(IF(RIGHT(VLOOKUP($A195,csapatok!$A:$NN,BH$320,FALSE),5)="Csere",VLOOKUP(LEFT(VLOOKUP($A195,csapatok!$A:$NN,BH$320,FALSE),LEN(VLOOKUP($A195,csapatok!$A:$NN,BH$320,FALSE))-6),'csapat-ranglista'!$A:$FP,BH$321,FALSE)/8,VLOOKUP(VLOOKUP($A195,csapatok!$A:$NN,BH$320,FALSE),'csapat-ranglista'!$A:$FP,BH$321,FALSE)/4),0)</f>
        <v>0</v>
      </c>
      <c r="BI195" s="223">
        <f>IFERROR(IF(RIGHT(VLOOKUP($A195,csapatok!$A:$NN,BI$320,FALSE),5)="Csere",VLOOKUP(LEFT(VLOOKUP($A195,csapatok!$A:$NN,BI$320,FALSE),LEN(VLOOKUP($A195,csapatok!$A:$NN,BI$320,FALSE))-6),'csapat-ranglista'!$A:$FP,BI$321,FALSE)/8,VLOOKUP(VLOOKUP($A195,csapatok!$A:$NN,BI$320,FALSE),'csapat-ranglista'!$A:$FP,BI$321,FALSE)/4),0)</f>
        <v>0</v>
      </c>
      <c r="BJ195" s="223">
        <f>IFERROR(IF(RIGHT(VLOOKUP($A195,csapatok!$A:$NN,BJ$320,FALSE),5)="Csere",VLOOKUP(LEFT(VLOOKUP($A195,csapatok!$A:$NN,BJ$320,FALSE),LEN(VLOOKUP($A195,csapatok!$A:$NN,BJ$320,FALSE))-6),'csapat-ranglista'!$A:$FP,BJ$321,FALSE)/8,VLOOKUP(VLOOKUP($A195,csapatok!$A:$NN,BJ$320,FALSE),'csapat-ranglista'!$A:$FP,BJ$321,FALSE)/4),0)</f>
        <v>0</v>
      </c>
      <c r="BK195" s="223">
        <f>IFERROR(IF(RIGHT(VLOOKUP($A195,csapatok!$A:$NN,BK$320,FALSE),5)="Csere",VLOOKUP(LEFT(VLOOKUP($A195,csapatok!$A:$NN,BK$320,FALSE),LEN(VLOOKUP($A195,csapatok!$A:$NN,BK$320,FALSE))-6),'csapat-ranglista'!$A:$FP,BK$321,FALSE)/8,VLOOKUP(VLOOKUP($A195,csapatok!$A:$NN,BK$320,FALSE),'csapat-ranglista'!$A:$FP,BK$321,FALSE)/4),0)</f>
        <v>0</v>
      </c>
      <c r="BL195" s="223">
        <f>IFERROR(IF(RIGHT(VLOOKUP($A195,csapatok!$A:$NN,BL$320,FALSE),5)="Csere",VLOOKUP(LEFT(VLOOKUP($A195,csapatok!$A:$NN,BL$320,FALSE),LEN(VLOOKUP($A195,csapatok!$A:$NN,BL$320,FALSE))-6),'csapat-ranglista'!$A:$FP,BL$321,FALSE)/8,VLOOKUP(VLOOKUP($A195,csapatok!$A:$NN,BL$320,FALSE),'csapat-ranglista'!$A:$FP,BL$321,FALSE)/4),0)</f>
        <v>0</v>
      </c>
      <c r="BM195" s="223">
        <f>IFERROR(IF(RIGHT(VLOOKUP($A195,csapatok!$A:$NN,BM$320,FALSE),5)="Csere",VLOOKUP(LEFT(VLOOKUP($A195,csapatok!$A:$NN,BM$320,FALSE),LEN(VLOOKUP($A195,csapatok!$A:$NN,BM$320,FALSE))-6),'csapat-ranglista'!$A:$FP,BM$321,FALSE)/8,VLOOKUP(VLOOKUP($A195,csapatok!$A:$NN,BM$320,FALSE),'csapat-ranglista'!$A:$FP,BM$321,FALSE)/4),0)</f>
        <v>0</v>
      </c>
      <c r="BN195" s="223">
        <f>IFERROR(IF(RIGHT(VLOOKUP($A195,csapatok!$A:$NN,BN$320,FALSE),5)="Csere",VLOOKUP(LEFT(VLOOKUP($A195,csapatok!$A:$NN,BN$320,FALSE),LEN(VLOOKUP($A195,csapatok!$A:$NN,BN$320,FALSE))-6),'csapat-ranglista'!$A:$FP,BN$321,FALSE)/8,VLOOKUP(VLOOKUP($A195,csapatok!$A:$NN,BN$320,FALSE),'csapat-ranglista'!$A:$FP,BN$321,FALSE)/4),0)</f>
        <v>0</v>
      </c>
      <c r="BO195" s="223">
        <f>IFERROR(IF(RIGHT(VLOOKUP($A195,csapatok!$A:$NN,BO$320,FALSE),5)="Csere",VLOOKUP(LEFT(VLOOKUP($A195,csapatok!$A:$NN,BO$320,FALSE),LEN(VLOOKUP($A195,csapatok!$A:$NN,BO$320,FALSE))-6),'csapat-ranglista'!$A:$FP,BO$321,FALSE)/8,VLOOKUP(VLOOKUP($A195,csapatok!$A:$NN,BO$320,FALSE),'csapat-ranglista'!$A:$FP,BO$321,FALSE)/4),0)</f>
        <v>0</v>
      </c>
      <c r="BP195" s="223">
        <f>IFERROR(IF(RIGHT(VLOOKUP($A195,csapatok!$A:$NN,BP$320,FALSE),5)="Csere",VLOOKUP(LEFT(VLOOKUP($A195,csapatok!$A:$NN,BP$320,FALSE),LEN(VLOOKUP($A195,csapatok!$A:$NN,BP$320,FALSE))-6),'csapat-ranglista'!$A:$FP,BP$321,FALSE)/8,VLOOKUP(VLOOKUP($A195,csapatok!$A:$NN,BP$320,FALSE),'csapat-ranglista'!$A:$FP,BP$321,FALSE)/4),0)</f>
        <v>0</v>
      </c>
      <c r="BQ195" s="223">
        <f>IFERROR(IF(RIGHT(VLOOKUP($A195,csapatok!$A:$NN,BQ$320,FALSE),5)="Csere",VLOOKUP(LEFT(VLOOKUP($A195,csapatok!$A:$NN,BQ$320,FALSE),LEN(VLOOKUP($A195,csapatok!$A:$NN,BQ$320,FALSE))-6),'csapat-ranglista'!$A:$FP,BQ$321,FALSE)/8,VLOOKUP(VLOOKUP($A195,csapatok!$A:$NN,BQ$320,FALSE),'csapat-ranglista'!$A:$FP,BQ$321,FALSE)/4),0)</f>
        <v>0</v>
      </c>
      <c r="BR195" s="223">
        <f>IFERROR(IF(RIGHT(VLOOKUP($A195,csapatok!$A:$NN,BR$320,FALSE),5)="Csere",VLOOKUP(LEFT(VLOOKUP($A195,csapatok!$A:$NN,BR$320,FALSE),LEN(VLOOKUP($A195,csapatok!$A:$NN,BR$320,FALSE))-6),'csapat-ranglista'!$A:$FP,BR$321,FALSE)/8,VLOOKUP(VLOOKUP($A195,csapatok!$A:$NN,BR$320,FALSE),'csapat-ranglista'!$A:$FP,BR$321,FALSE)/4),0)</f>
        <v>0</v>
      </c>
      <c r="BS195" s="223">
        <f>IFERROR(IF(RIGHT(VLOOKUP($A195,csapatok!$A:$NN,BS$320,FALSE),5)="Csere",VLOOKUP(LEFT(VLOOKUP($A195,csapatok!$A:$NN,BS$320,FALSE),LEN(VLOOKUP($A195,csapatok!$A:$NN,BS$320,FALSE))-6),'csapat-ranglista'!$A:$FP,BS$321,FALSE)/8,VLOOKUP(VLOOKUP($A195,csapatok!$A:$NN,BS$320,FALSE),'csapat-ranglista'!$A:$FP,BS$321,FALSE)/4),0)</f>
        <v>0</v>
      </c>
      <c r="BT195" s="223">
        <f>IFERROR(IF(RIGHT(VLOOKUP($A195,csapatok!$A:$NN,BT$320,FALSE),5)="Csere",VLOOKUP(LEFT(VLOOKUP($A195,csapatok!$A:$NN,BT$320,FALSE),LEN(VLOOKUP($A195,csapatok!$A:$NN,BT$320,FALSE))-6),'csapat-ranglista'!$A:$FP,BT$321,FALSE)/8,VLOOKUP(VLOOKUP($A195,csapatok!$A:$NN,BT$320,FALSE),'csapat-ranglista'!$A:$FP,BT$321,FALSE)/4),0)</f>
        <v>0</v>
      </c>
      <c r="BU195" s="223">
        <f>IFERROR(IF(RIGHT(VLOOKUP($A195,csapatok!$A:$NN,BU$320,FALSE),5)="Csere",VLOOKUP(LEFT(VLOOKUP($A195,csapatok!$A:$NN,BU$320,FALSE),LEN(VLOOKUP($A195,csapatok!$A:$NN,BU$320,FALSE))-6),'csapat-ranglista'!$A:$FP,BU$321,FALSE)/8,VLOOKUP(VLOOKUP($A195,csapatok!$A:$NN,BU$320,FALSE),'csapat-ranglista'!$A:$FP,BU$321,FALSE)/4),0)</f>
        <v>0</v>
      </c>
      <c r="BV195" s="223">
        <f>IFERROR(IF(RIGHT(VLOOKUP($A195,csapatok!$A:$NN,BV$320,FALSE),5)="Csere",VLOOKUP(LEFT(VLOOKUP($A195,csapatok!$A:$NN,BV$320,FALSE),LEN(VLOOKUP($A195,csapatok!$A:$NN,BV$320,FALSE))-6),'csapat-ranglista'!$A:$FP,BV$321,FALSE)/8,VLOOKUP(VLOOKUP($A195,csapatok!$A:$NN,BV$320,FALSE),'csapat-ranglista'!$A:$FP,BV$321,FALSE)/4),0)</f>
        <v>0</v>
      </c>
      <c r="BW195" s="223">
        <f>IFERROR(IF(RIGHT(VLOOKUP($A195,csapatok!$A:$NN,BW$320,FALSE),5)="Csere",VLOOKUP(LEFT(VLOOKUP($A195,csapatok!$A:$NN,BW$320,FALSE),LEN(VLOOKUP($A195,csapatok!$A:$NN,BW$320,FALSE))-6),'csapat-ranglista'!$A:$FP,BW$321,FALSE)/8,VLOOKUP(VLOOKUP($A195,csapatok!$A:$NN,BW$320,FALSE),'csapat-ranglista'!$A:$FP,BW$321,FALSE)/4),0)</f>
        <v>0</v>
      </c>
      <c r="BX195" s="223">
        <f>IFERROR(IF(RIGHT(VLOOKUP($A195,csapatok!$A:$NN,BX$320,FALSE),5)="Csere",VLOOKUP(LEFT(VLOOKUP($A195,csapatok!$A:$NN,BX$320,FALSE),LEN(VLOOKUP($A195,csapatok!$A:$NN,BX$320,FALSE))-6),'csapat-ranglista'!$A:$FP,BX$321,FALSE)/8,VLOOKUP(VLOOKUP($A195,csapatok!$A:$NN,BX$320,FALSE),'csapat-ranglista'!$A:$FP,BX$321,FALSE)/4),0)</f>
        <v>0</v>
      </c>
      <c r="BY195" s="223">
        <f>IFERROR(IF(RIGHT(VLOOKUP($A195,csapatok!$A:$NN,BY$320,FALSE),5)="Csere",VLOOKUP(LEFT(VLOOKUP($A195,csapatok!$A:$NN,BY$320,FALSE),LEN(VLOOKUP($A195,csapatok!$A:$NN,BY$320,FALSE))-6),'csapat-ranglista'!$A:$FP,BY$321,FALSE)/8,VLOOKUP(VLOOKUP($A195,csapatok!$A:$NN,BY$320,FALSE),'csapat-ranglista'!$A:$FP,BY$321,FALSE)/4),0)</f>
        <v>0</v>
      </c>
      <c r="BZ195" s="223">
        <f>IFERROR(IF(RIGHT(VLOOKUP($A195,csapatok!$A:$NN,BZ$320,FALSE),5)="Csere",VLOOKUP(LEFT(VLOOKUP($A195,csapatok!$A:$NN,BZ$320,FALSE),LEN(VLOOKUP($A195,csapatok!$A:$NN,BZ$320,FALSE))-6),'csapat-ranglista'!$A:$FP,BZ$321,FALSE)/8,VLOOKUP(VLOOKUP($A195,csapatok!$A:$NN,BZ$320,FALSE),'csapat-ranglista'!$A:$FP,BZ$321,FALSE)/4),0)</f>
        <v>0</v>
      </c>
      <c r="CA195" s="223">
        <f>IFERROR(IF(RIGHT(VLOOKUP($A195,csapatok!$A:$NN,CA$320,FALSE),5)="Csere",VLOOKUP(LEFT(VLOOKUP($A195,csapatok!$A:$NN,CA$320,FALSE),LEN(VLOOKUP($A195,csapatok!$A:$NN,CA$320,FALSE))-6),'csapat-ranglista'!$A:$FP,CA$321,FALSE)/8,VLOOKUP(VLOOKUP($A195,csapatok!$A:$NN,CA$320,FALSE),'csapat-ranglista'!$A:$FP,CA$321,FALSE)/4),0)</f>
        <v>0</v>
      </c>
      <c r="CB195" s="223">
        <f>IFERROR(IF(RIGHT(VLOOKUP($A195,csapatok!$A:$NN,CB$320,FALSE),5)="Csere",VLOOKUP(LEFT(VLOOKUP($A195,csapatok!$A:$NN,CB$320,FALSE),LEN(VLOOKUP($A195,csapatok!$A:$NN,CB$320,FALSE))-6),'csapat-ranglista'!$A:$FP,CB$321,FALSE)/8,VLOOKUP(VLOOKUP($A195,csapatok!$A:$NN,CB$320,FALSE),'csapat-ranglista'!$A:$FP,CB$321,FALSE)/4),0)</f>
        <v>0</v>
      </c>
      <c r="CC195" s="223">
        <f>IFERROR(IF(RIGHT(VLOOKUP($A195,csapatok!$A:$NN,CC$320,FALSE),5)="Csere",VLOOKUP(LEFT(VLOOKUP($A195,csapatok!$A:$NN,CC$320,FALSE),LEN(VLOOKUP($A195,csapatok!$A:$NN,CC$320,FALSE))-6),'csapat-ranglista'!$A:$FP,CC$321,FALSE)/8,VLOOKUP(VLOOKUP($A195,csapatok!$A:$NN,CC$320,FALSE),'csapat-ranglista'!$A:$FP,CC$321,FALSE)/4),0)</f>
        <v>0</v>
      </c>
      <c r="CD195" s="223">
        <f>IFERROR(IF(RIGHT(VLOOKUP($A195,csapatok!$A:$NN,CD$320,FALSE),5)="Csere",VLOOKUP(LEFT(VLOOKUP($A195,csapatok!$A:$NN,CD$320,FALSE),LEN(VLOOKUP($A195,csapatok!$A:$NN,CD$320,FALSE))-6),'csapat-ranglista'!$A:$FP,CD$321,FALSE)/8,VLOOKUP(VLOOKUP($A195,csapatok!$A:$NN,CD$320,FALSE),'csapat-ranglista'!$A:$FP,CD$321,FALSE)/4),0)</f>
        <v>0</v>
      </c>
      <c r="CE195" s="223">
        <f>IFERROR(IF(RIGHT(VLOOKUP($A195,csapatok!$A:$NN,CE$320,FALSE),5)="Csere",VLOOKUP(LEFT(VLOOKUP($A195,csapatok!$A:$NN,CE$320,FALSE),LEN(VLOOKUP($A195,csapatok!$A:$NN,CE$320,FALSE))-6),'csapat-ranglista'!$A:$FP,CE$321,FALSE)/8,VLOOKUP(VLOOKUP($A195,csapatok!$A:$NN,CE$320,FALSE),'csapat-ranglista'!$A:$FP,CE$321,FALSE)/4),0)</f>
        <v>0</v>
      </c>
      <c r="CF195" s="223">
        <f>IFERROR(IF(RIGHT(VLOOKUP($A195,csapatok!$A:$NN,CF$320,FALSE),5)="Csere",VLOOKUP(LEFT(VLOOKUP($A195,csapatok!$A:$NN,CF$320,FALSE),LEN(VLOOKUP($A195,csapatok!$A:$NN,CF$320,FALSE))-6),'csapat-ranglista'!$A:$FP,CF$321,FALSE)/8,VLOOKUP(VLOOKUP($A195,csapatok!$A:$NN,CF$320,FALSE),'csapat-ranglista'!$A:$FP,CF$321,FALSE)/4),0)</f>
        <v>0</v>
      </c>
      <c r="CG195" s="223">
        <f>IFERROR(IF(RIGHT(VLOOKUP($A195,csapatok!$A:$NN,CG$320,FALSE),5)="Csere",VLOOKUP(LEFT(VLOOKUP($A195,csapatok!$A:$NN,CG$320,FALSE),LEN(VLOOKUP($A195,csapatok!$A:$NN,CG$320,FALSE))-6),'csapat-ranglista'!$A:$FP,CG$321,FALSE)/8,VLOOKUP(VLOOKUP($A195,csapatok!$A:$NN,CG$320,FALSE),'csapat-ranglista'!$A:$FP,CG$321,FALSE)/4),0)</f>
        <v>0</v>
      </c>
      <c r="CH195" s="223">
        <f>IFERROR(IF(RIGHT(VLOOKUP($A195,csapatok!$A:$NN,CH$320,FALSE),5)="Csere",VLOOKUP(LEFT(VLOOKUP($A195,csapatok!$A:$NN,CH$320,FALSE),LEN(VLOOKUP($A195,csapatok!$A:$NN,CH$320,FALSE))-6),'csapat-ranglista'!$A:$FP,CH$321,FALSE)/8,VLOOKUP(VLOOKUP($A195,csapatok!$A:$NN,CH$320,FALSE),'csapat-ranglista'!$A:$FP,CH$321,FALSE)/4),0)</f>
        <v>0</v>
      </c>
      <c r="CI195" s="223">
        <f>IFERROR(IF(RIGHT(VLOOKUP($A195,csapatok!$A:$NN,CI$320,FALSE),5)="Csere",VLOOKUP(LEFT(VLOOKUP($A195,csapatok!$A:$NN,CI$320,FALSE),LEN(VLOOKUP($A195,csapatok!$A:$NN,CI$320,FALSE))-6),'csapat-ranglista'!$A:$FP,CI$321,FALSE)/8,VLOOKUP(VLOOKUP($A195,csapatok!$A:$NN,CI$320,FALSE),'csapat-ranglista'!$A:$FP,CI$321,FALSE)/4),0)</f>
        <v>0</v>
      </c>
      <c r="CJ195" s="224">
        <f>versenyek!$IQ$11*IFERROR(VLOOKUP(VLOOKUP($A195,versenyek!IP:IR,3,FALSE),szabalyok!$A$16:$B$23,2,FALSE)/4,0)</f>
        <v>0</v>
      </c>
      <c r="CK195" s="224">
        <f>versenyek!$IT$11*IFERROR(VLOOKUP(VLOOKUP($A195,versenyek!IS:IU,3,FALSE),szabalyok!$A$16:$B$23,2,FALSE)/4,0)</f>
        <v>0</v>
      </c>
      <c r="CL195" s="223">
        <f>IFERROR(IF(RIGHT(VLOOKUP($A195,csapatok!$A:$NN,CL$320,FALSE),5)="Csere",VLOOKUP(LEFT(VLOOKUP($A195,csapatok!$A:$NN,CL$320,FALSE),LEN(VLOOKUP($A195,csapatok!$A:$NN,CL$320,FALSE))-6),'csapat-ranglista'!$A:$FP,CL$321,FALSE)/8,VLOOKUP(VLOOKUP($A195,csapatok!$A:$NN,CL$320,FALSE),'csapat-ranglista'!$A:$FP,CL$321,FALSE)/4),0)</f>
        <v>0</v>
      </c>
      <c r="CM195" s="223">
        <f>IFERROR(IF(RIGHT(VLOOKUP($A195,csapatok!$A:$NN,CM$320,FALSE),5)="Csere",VLOOKUP(LEFT(VLOOKUP($A195,csapatok!$A:$NN,CM$320,FALSE),LEN(VLOOKUP($A195,csapatok!$A:$NN,CM$320,FALSE))-6),'csapat-ranglista'!$A:$FP,CM$321,FALSE)/8,VLOOKUP(VLOOKUP($A195,csapatok!$A:$NN,CM$320,FALSE),'csapat-ranglista'!$A:$FP,CM$321,FALSE)/4),0)</f>
        <v>0</v>
      </c>
      <c r="CN195" s="223">
        <f>IFERROR(IF(RIGHT(VLOOKUP($A195,csapatok!$A:$NN,CN$320,FALSE),5)="Csere",VLOOKUP(LEFT(VLOOKUP($A195,csapatok!$A:$NN,CN$320,FALSE),LEN(VLOOKUP($A195,csapatok!$A:$NN,CN$320,FALSE))-6),'csapat-ranglista'!$A:$FP,CN$321,FALSE)/8,VLOOKUP(VLOOKUP($A195,csapatok!$A:$NN,CN$320,FALSE),'csapat-ranglista'!$A:$FP,CN$321,FALSE)/4),0)</f>
        <v>0</v>
      </c>
      <c r="CO195" s="223">
        <f>IFERROR(IF(RIGHT(VLOOKUP($A195,csapatok!$A:$NN,CO$320,FALSE),5)="Csere",VLOOKUP(LEFT(VLOOKUP($A195,csapatok!$A:$NN,CO$320,FALSE),LEN(VLOOKUP($A195,csapatok!$A:$NN,CO$320,FALSE))-6),'csapat-ranglista'!$A:$FP,CO$321,FALSE)/8,VLOOKUP(VLOOKUP($A195,csapatok!$A:$NN,CO$320,FALSE),'csapat-ranglista'!$A:$FP,CO$321,FALSE)/4),0)</f>
        <v>0</v>
      </c>
      <c r="CP195" s="223">
        <f>IFERROR(IF(RIGHT(VLOOKUP($A195,csapatok!$A:$NN,CP$320,FALSE),5)="Csere",VLOOKUP(LEFT(VLOOKUP($A195,csapatok!$A:$NN,CP$320,FALSE),LEN(VLOOKUP($A195,csapatok!$A:$NN,CP$320,FALSE))-6),'csapat-ranglista'!$A:$FP,CP$321,FALSE)/8,VLOOKUP(VLOOKUP($A195,csapatok!$A:$NN,CP$320,FALSE),'csapat-ranglista'!$A:$FP,CP$321,FALSE)/4),0)</f>
        <v>0</v>
      </c>
      <c r="CQ195" s="223">
        <f>IFERROR(IF(RIGHT(VLOOKUP($A195,csapatok!$A:$NN,CQ$320,FALSE),5)="Csere",VLOOKUP(LEFT(VLOOKUP($A195,csapatok!$A:$NN,CQ$320,FALSE),LEN(VLOOKUP($A195,csapatok!$A:$NN,CQ$320,FALSE))-6),'csapat-ranglista'!$A:$FP,CQ$321,FALSE)/8,VLOOKUP(VLOOKUP($A195,csapatok!$A:$NN,CQ$320,FALSE),'csapat-ranglista'!$A:$FP,CQ$321,FALSE)/4),0)</f>
        <v>0</v>
      </c>
      <c r="CR195" s="223">
        <f>IFERROR(IF(RIGHT(VLOOKUP($A195,csapatok!$A:$NN,CR$320,FALSE),5)="Csere",VLOOKUP(LEFT(VLOOKUP($A195,csapatok!$A:$NN,CR$320,FALSE),LEN(VLOOKUP($A195,csapatok!$A:$NN,CR$320,FALSE))-6),'csapat-ranglista'!$A:$FP,CR$321,FALSE)/8,VLOOKUP(VLOOKUP($A195,csapatok!$A:$NN,CR$320,FALSE),'csapat-ranglista'!$A:$FP,CR$321,FALSE)/4),0)</f>
        <v>0</v>
      </c>
      <c r="CS195" s="223">
        <f>IFERROR(IF(RIGHT(VLOOKUP($A195,csapatok!$A:$NN,CS$320,FALSE),5)="Csere",VLOOKUP(LEFT(VLOOKUP($A195,csapatok!$A:$NN,CS$320,FALSE),LEN(VLOOKUP($A195,csapatok!$A:$NN,CS$320,FALSE))-6),'csapat-ranglista'!$A:$FP,CS$321,FALSE)/8,VLOOKUP(VLOOKUP($A195,csapatok!$A:$NN,CS$320,FALSE),'csapat-ranglista'!$A:$FP,CS$321,FALSE)/4),0)</f>
        <v>0</v>
      </c>
      <c r="CT195" s="223">
        <f>IFERROR(IF(RIGHT(VLOOKUP($A195,csapatok!$A:$NN,CT$320,FALSE),5)="Csere",VLOOKUP(LEFT(VLOOKUP($A195,csapatok!$A:$NN,CT$320,FALSE),LEN(VLOOKUP($A195,csapatok!$A:$NN,CT$320,FALSE))-6),'csapat-ranglista'!$A:$FP,CT$321,FALSE)/8,VLOOKUP(VLOOKUP($A195,csapatok!$A:$NN,CT$320,FALSE),'csapat-ranglista'!$A:$FP,CT$321,FALSE)/4),0)</f>
        <v>0</v>
      </c>
      <c r="CU195" s="223">
        <f>IFERROR(IF(RIGHT(VLOOKUP($A195,csapatok!$A:$NN,CU$320,FALSE),5)="Csere",VLOOKUP(LEFT(VLOOKUP($A195,csapatok!$A:$NN,CU$320,FALSE),LEN(VLOOKUP($A195,csapatok!$A:$NN,CU$320,FALSE))-6),'csapat-ranglista'!$A:$FP,CU$321,FALSE)/8,VLOOKUP(VLOOKUP($A195,csapatok!$A:$NN,CU$320,FALSE),'csapat-ranglista'!$A:$FP,CU$321,FALSE)/4),0)</f>
        <v>0</v>
      </c>
      <c r="CV195" s="223">
        <f>IFERROR(IF(RIGHT(VLOOKUP($A195,csapatok!$A:$NN,CV$320,FALSE),5)="Csere",VLOOKUP(LEFT(VLOOKUP($A195,csapatok!$A:$NN,CV$320,FALSE),LEN(VLOOKUP($A195,csapatok!$A:$NN,CV$320,FALSE))-6),'csapat-ranglista'!$A:$FP,CV$321,FALSE)/8,VLOOKUP(VLOOKUP($A195,csapatok!$A:$NN,CV$320,FALSE),'csapat-ranglista'!$A:$FP,CV$321,FALSE)/4),0)</f>
        <v>0</v>
      </c>
      <c r="CW195" s="223">
        <f>IFERROR(IF(RIGHT(VLOOKUP($A195,csapatok!$A:$NN,CW$320,FALSE),5)="Csere",VLOOKUP(LEFT(VLOOKUP($A195,csapatok!$A:$NN,CW$320,FALSE),LEN(VLOOKUP($A195,csapatok!$A:$NN,CW$320,FALSE))-6),'csapat-ranglista'!$A:$FP,CW$321,FALSE)/8,VLOOKUP(VLOOKUP($A195,csapatok!$A:$NN,CW$320,FALSE),'csapat-ranglista'!$A:$FP,CW$321,FALSE)/4),0)</f>
        <v>0</v>
      </c>
      <c r="CX195" s="223">
        <f>IFERROR(IF(RIGHT(VLOOKUP($A195,csapatok!$A:$NN,CX$320,FALSE),5)="Csere",VLOOKUP(LEFT(VLOOKUP($A195,csapatok!$A:$NN,CX$320,FALSE),LEN(VLOOKUP($A195,csapatok!$A:$NN,CX$320,FALSE))-6),'csapat-ranglista'!$A:$FP,CX$321,FALSE)/8,VLOOKUP(VLOOKUP($A195,csapatok!$A:$NN,CX$320,FALSE),'csapat-ranglista'!$A:$FP,CX$321,FALSE)/4),0)</f>
        <v>0</v>
      </c>
      <c r="CY195" s="223">
        <f>IFERROR(IF(RIGHT(VLOOKUP($A195,csapatok!$A:$NN,CY$320,FALSE),5)="Csere",VLOOKUP(LEFT(VLOOKUP($A195,csapatok!$A:$NN,CY$320,FALSE),LEN(VLOOKUP($A195,csapatok!$A:$NN,CY$320,FALSE))-6),'csapat-ranglista'!$A:$FP,CY$321,FALSE)/8,VLOOKUP(VLOOKUP($A195,csapatok!$A:$NN,CY$320,FALSE),'csapat-ranglista'!$A:$FP,CY$321,FALSE)/4),0)</f>
        <v>0</v>
      </c>
      <c r="CZ195" s="223">
        <f>IFERROR(IF(RIGHT(VLOOKUP($A195,csapatok!$A:$NN,CZ$320,FALSE),5)="Csere",VLOOKUP(LEFT(VLOOKUP($A195,csapatok!$A:$NN,CZ$320,FALSE),LEN(VLOOKUP($A195,csapatok!$A:$NN,CZ$320,FALSE))-6),'csapat-ranglista'!$A:$FP,CZ$321,FALSE)/8,VLOOKUP(VLOOKUP($A195,csapatok!$A:$NN,CZ$320,FALSE),'csapat-ranglista'!$A:$FP,CZ$321,FALSE)/4),0)</f>
        <v>0</v>
      </c>
      <c r="DA195" s="223">
        <f>IFERROR(IF(RIGHT(VLOOKUP($A195,csapatok!$A:$NN,DA$320,FALSE),5)="Csere",VLOOKUP(LEFT(VLOOKUP($A195,csapatok!$A:$NN,DA$320,FALSE),LEN(VLOOKUP($A195,csapatok!$A:$NN,DA$320,FALSE))-6),'csapat-ranglista'!$A:$FP,DA$321,FALSE)/8,VLOOKUP(VLOOKUP($A195,csapatok!$A:$NN,DA$320,FALSE),'csapat-ranglista'!$A:$FP,DA$321,FALSE)/4),0)</f>
        <v>0</v>
      </c>
      <c r="DB195" s="223">
        <f>IFERROR(IF(RIGHT(VLOOKUP($A195,csapatok!$A:$NN,DB$320,FALSE),5)="Csere",VLOOKUP(LEFT(VLOOKUP($A195,csapatok!$A:$NN,DB$320,FALSE),LEN(VLOOKUP($A195,csapatok!$A:$NN,DB$320,FALSE))-6),'csapat-ranglista'!$A:$FP,DB$321,FALSE)/8,VLOOKUP(VLOOKUP($A195,csapatok!$A:$NN,DB$320,FALSE),'csapat-ranglista'!$A:$FP,DB$321,FALSE)/4),0)</f>
        <v>0</v>
      </c>
      <c r="DC195" s="223">
        <f>IFERROR(IF(RIGHT(VLOOKUP($A195,csapatok!$A:$NN,DC$320,FALSE),5)="Csere",VLOOKUP(LEFT(VLOOKUP($A195,csapatok!$A:$NN,DC$320,FALSE),LEN(VLOOKUP($A195,csapatok!$A:$NN,DC$320,FALSE))-6),'csapat-ranglista'!$A:$FP,DC$321,FALSE)/8,VLOOKUP(VLOOKUP($A195,csapatok!$A:$NN,DC$320,FALSE),'csapat-ranglista'!$A:$FP,DC$321,FALSE)/4),0)</f>
        <v>0</v>
      </c>
      <c r="DD195" s="223">
        <f>IFERROR(IF(RIGHT(VLOOKUP($A195,csapatok!$A:$NN,DD$320,FALSE),5)="Csere",VLOOKUP(LEFT(VLOOKUP($A195,csapatok!$A:$NN,DD$320,FALSE),LEN(VLOOKUP($A195,csapatok!$A:$NN,DD$320,FALSE))-6),'csapat-ranglista'!$A:$FP,DD$321,FALSE)/8,VLOOKUP(VLOOKUP($A195,csapatok!$A:$NN,DD$320,FALSE),'csapat-ranglista'!$A:$FP,DD$321,FALSE)/4),0)</f>
        <v>0</v>
      </c>
      <c r="DE195" s="223">
        <f>IFERROR(IF(RIGHT(VLOOKUP($A195,csapatok!$A:$NN,DE$320,FALSE),5)="Csere",VLOOKUP(LEFT(VLOOKUP($A195,csapatok!$A:$NN,DE$320,FALSE),LEN(VLOOKUP($A195,csapatok!$A:$NN,DE$320,FALSE))-6),'csapat-ranglista'!$A:$FP,DE$321,FALSE)/8,VLOOKUP(VLOOKUP($A195,csapatok!$A:$NN,DE$320,FALSE),'csapat-ranglista'!$A:$FP,DE$321,FALSE)/4),0)</f>
        <v>0</v>
      </c>
      <c r="DF195" s="223">
        <f>IFERROR(IF(RIGHT(VLOOKUP($A195,csapatok!$A:$NN,DF$320,FALSE),5)="Csere",VLOOKUP(LEFT(VLOOKUP($A195,csapatok!$A:$NN,DF$320,FALSE),LEN(VLOOKUP($A195,csapatok!$A:$NN,DF$320,FALSE))-6),'csapat-ranglista'!$A:$FP,DF$321,FALSE)/8,VLOOKUP(VLOOKUP($A195,csapatok!$A:$NN,DF$320,FALSE),'csapat-ranglista'!$A:$FP,DF$321,FALSE)/4),0)</f>
        <v>0</v>
      </c>
      <c r="DG195" s="223">
        <f>IFERROR(IF(RIGHT(VLOOKUP($A195,csapatok!$A:$NN,DG$320,FALSE),5)="Csere",VLOOKUP(LEFT(VLOOKUP($A195,csapatok!$A:$NN,DG$320,FALSE),LEN(VLOOKUP($A195,csapatok!$A:$NN,DG$320,FALSE))-6),'csapat-ranglista'!$A:$FP,DG$321,FALSE)/8,VLOOKUP(VLOOKUP($A195,csapatok!$A:$NN,DG$320,FALSE),'csapat-ranglista'!$A:$FP,DG$321,FALSE)/4),0)</f>
        <v>0</v>
      </c>
      <c r="DH195" s="223">
        <f>IFERROR(IF(RIGHT(VLOOKUP($A195,csapatok!$A:$NN,DH$320,FALSE),5)="Csere",VLOOKUP(LEFT(VLOOKUP($A195,csapatok!$A:$NN,DH$320,FALSE),LEN(VLOOKUP($A195,csapatok!$A:$NN,DH$320,FALSE))-6),'csapat-ranglista'!$A:$FP,DH$321,FALSE)/8,VLOOKUP(VLOOKUP($A195,csapatok!$A:$NN,DH$320,FALSE),'csapat-ranglista'!$A:$FP,DH$321,FALSE)/4),0)</f>
        <v>0</v>
      </c>
      <c r="DI195" s="223">
        <f>IFERROR(IF(RIGHT(VLOOKUP($A195,csapatok!$A:$NN,DI$320,FALSE),5)="Csere",VLOOKUP(LEFT(VLOOKUP($A195,csapatok!$A:$NN,DI$320,FALSE),LEN(VLOOKUP($A195,csapatok!$A:$NN,DI$320,FALSE))-6),'csapat-ranglista'!$A:$FP,DI$321,FALSE)/8,VLOOKUP(VLOOKUP($A195,csapatok!$A:$NN,DI$320,FALSE),'csapat-ranglista'!$A:$FP,DI$321,FALSE)/4),0)</f>
        <v>0</v>
      </c>
      <c r="DJ195" s="223">
        <f>IFERROR(IF(RIGHT(VLOOKUP($A195,csapatok!$A:$NN,DJ$320,FALSE),5)="Csere",VLOOKUP(LEFT(VLOOKUP($A195,csapatok!$A:$NN,DJ$320,FALSE),LEN(VLOOKUP($A195,csapatok!$A:$NN,DJ$320,FALSE))-6),'csapat-ranglista'!$A:$FP,DJ$321,FALSE)/8,VLOOKUP(VLOOKUP($A195,csapatok!$A:$NN,DJ$320,FALSE),'csapat-ranglista'!$A:$FP,DJ$321,FALSE)/4),0)</f>
        <v>0</v>
      </c>
      <c r="DK195" s="223">
        <f>IFERROR(IF(RIGHT(VLOOKUP($A195,csapatok!$A:$NN,DK$320,FALSE),5)="Csere",VLOOKUP(LEFT(VLOOKUP($A195,csapatok!$A:$NN,DK$320,FALSE),LEN(VLOOKUP($A195,csapatok!$A:$NN,DK$320,FALSE))-6),'csapat-ranglista'!$A:$FP,DK$321,FALSE)/8,VLOOKUP(VLOOKUP($A195,csapatok!$A:$NN,DK$320,FALSE),'csapat-ranglista'!$A:$FP,DK$321,FALSE)/4),0)</f>
        <v>0</v>
      </c>
      <c r="DL195" s="223">
        <f>IFERROR(IF(RIGHT(VLOOKUP($A195,csapatok!$A:$NN,DL$320,FALSE),5)="Csere",VLOOKUP(LEFT(VLOOKUP($A195,csapatok!$A:$NN,DL$320,FALSE),LEN(VLOOKUP($A195,csapatok!$A:$NN,DL$320,FALSE))-6),'csapat-ranglista'!$A:$FP,DL$321,FALSE)/8,VLOOKUP(VLOOKUP($A195,csapatok!$A:$NN,DL$320,FALSE),'csapat-ranglista'!$A:$FP,DL$321,FALSE)/4),0)</f>
        <v>0</v>
      </c>
      <c r="DM195" s="223">
        <f>IFERROR(IF(RIGHT(VLOOKUP($A195,csapatok!$A:$NN,DM$320,FALSE),5)="Csere",VLOOKUP(LEFT(VLOOKUP($A195,csapatok!$A:$NN,DM$320,FALSE),LEN(VLOOKUP($A195,csapatok!$A:$NN,DM$320,FALSE))-6),'csapat-ranglista'!$A:$FP,DM$321,FALSE)/8,VLOOKUP(VLOOKUP($A195,csapatok!$A:$NN,DM$320,FALSE),'csapat-ranglista'!$A:$FP,DM$321,FALSE)/4),0)</f>
        <v>0</v>
      </c>
      <c r="DN195" s="223">
        <f>IFERROR(IF(RIGHT(VLOOKUP($A195,csapatok!$A:$NN,DN$320,FALSE),5)="Csere",VLOOKUP(LEFT(VLOOKUP($A195,csapatok!$A:$NN,DN$320,FALSE),LEN(VLOOKUP($A195,csapatok!$A:$NN,DN$320,FALSE))-6),'csapat-ranglista'!$A:$FP,DN$321,FALSE)/8,VLOOKUP(VLOOKUP($A195,csapatok!$A:$NN,DN$320,FALSE),'csapat-ranglista'!$A:$FP,DN$321,FALSE)/4),0)</f>
        <v>0</v>
      </c>
      <c r="DO195" s="224">
        <f>versenyek!$MF$11*IFERROR(VLOOKUP(VLOOKUP($A195,versenyek!ME:MG,3,FALSE),szabalyok!$A$16:$B$23,2,FALSE)/4,0)</f>
        <v>0</v>
      </c>
      <c r="DP195" s="224">
        <f>versenyek!$MI$11*IFERROR(VLOOKUP(VLOOKUP($A195,versenyek!MH:MJ,3,FALSE),szabalyok!$A$16:$B$23,2,FALSE)/4,0)</f>
        <v>0</v>
      </c>
      <c r="DQ195" s="223">
        <f>IFERROR(IF(RIGHT(VLOOKUP($A195,csapatok!$A:$NN,DQ$320,FALSE),5)="Csere",VLOOKUP(LEFT(VLOOKUP($A195,csapatok!$A:$NN,DQ$320,FALSE),LEN(VLOOKUP($A195,csapatok!$A:$NN,DQ$320,FALSE))-6),'csapat-ranglista'!$A:$FP,DQ$321,FALSE)/8,VLOOKUP(VLOOKUP($A195,csapatok!$A:$NN,DQ$320,FALSE),'csapat-ranglista'!$A:$FP,DQ$321,FALSE)/4),0)</f>
        <v>0</v>
      </c>
      <c r="DR195" s="223">
        <f>IFERROR(IF(RIGHT(VLOOKUP($A195,csapatok!$A:$NN,DR$320,FALSE),5)="Csere",VLOOKUP(LEFT(VLOOKUP($A195,csapatok!$A:$NN,DR$320,FALSE),LEN(VLOOKUP($A195,csapatok!$A:$NN,DR$320,FALSE))-6),'csapat-ranglista'!$A:$FP,DR$321,FALSE)/8,VLOOKUP(VLOOKUP($A195,csapatok!$A:$NN,DR$320,FALSE),'csapat-ranglista'!$A:$FP,DR$321,FALSE)/4),0)</f>
        <v>0</v>
      </c>
      <c r="DS195" s="223">
        <f>IFERROR(IF(RIGHT(VLOOKUP($A195,csapatok!$A:$NN,DS$320,FALSE),5)="Csere",VLOOKUP(LEFT(VLOOKUP($A195,csapatok!$A:$NN,DS$320,FALSE),LEN(VLOOKUP($A195,csapatok!$A:$NN,DS$320,FALSE))-6),'csapat-ranglista'!$A:$FP,DS$321,FALSE)/8,VLOOKUP(VLOOKUP($A195,csapatok!$A:$NN,DS$320,FALSE),'csapat-ranglista'!$A:$FP,DS$321,FALSE)/4),0)</f>
        <v>0</v>
      </c>
      <c r="DT195" s="223">
        <f>IFERROR(IF(RIGHT(VLOOKUP($A195,csapatok!$A:$NN,DT$320,FALSE),5)="Csere",VLOOKUP(LEFT(VLOOKUP($A195,csapatok!$A:$NN,DT$320,FALSE),LEN(VLOOKUP($A195,csapatok!$A:$NN,DT$320,FALSE))-6),'csapat-ranglista'!$A:$FP,DT$321,FALSE)/8,VLOOKUP(VLOOKUP($A195,csapatok!$A:$NN,DT$320,FALSE),'csapat-ranglista'!$A:$FP,DT$321,FALSE)/4),0)</f>
        <v>0</v>
      </c>
      <c r="DU195" s="223">
        <f>IFERROR(IF(RIGHT(VLOOKUP($A195,csapatok!$A:$NN,DU$320,FALSE),5)="Csere",VLOOKUP(LEFT(VLOOKUP($A195,csapatok!$A:$NN,DU$320,FALSE),LEN(VLOOKUP($A195,csapatok!$A:$NN,DU$320,FALSE))-6),'csapat-ranglista'!$A:$FP,DU$321,FALSE)/8,VLOOKUP(VLOOKUP($A195,csapatok!$A:$NN,DU$320,FALSE),'csapat-ranglista'!$A:$FP,DU$321,FALSE)/4),0)</f>
        <v>0</v>
      </c>
      <c r="DV195" s="223">
        <f>IFERROR(IF(RIGHT(VLOOKUP($A195,csapatok!$A:$NN,DV$320,FALSE),5)="Csere",VLOOKUP(LEFT(VLOOKUP($A195,csapatok!$A:$NN,DV$320,FALSE),LEN(VLOOKUP($A195,csapatok!$A:$NN,DV$320,FALSE))-6),'csapat-ranglista'!$A:$FP,DV$321,FALSE)/8,VLOOKUP(VLOOKUP($A195,csapatok!$A:$NN,DV$320,FALSE),'csapat-ranglista'!$A:$FP,DV$321,FALSE)/4),0)</f>
        <v>0</v>
      </c>
      <c r="DW195" s="223">
        <f>IFERROR(IF(RIGHT(VLOOKUP($A195,csapatok!$A:$NN,DW$320,FALSE),5)="Csere",VLOOKUP(LEFT(VLOOKUP($A195,csapatok!$A:$NN,DW$320,FALSE),LEN(VLOOKUP($A195,csapatok!$A:$NN,DW$320,FALSE))-6),'csapat-ranglista'!$A:$FP,DW$321,FALSE)/8,VLOOKUP(VLOOKUP($A195,csapatok!$A:$NN,DW$320,FALSE),'csapat-ranglista'!$A:$FP,DW$321,FALSE)/4),0)</f>
        <v>0</v>
      </c>
      <c r="DX195" s="223">
        <f>IFERROR(IF(RIGHT(VLOOKUP($A195,csapatok!$A:$NN,DX$320,FALSE),5)="Csere",VLOOKUP(LEFT(VLOOKUP($A195,csapatok!$A:$NN,DX$320,FALSE),LEN(VLOOKUP($A195,csapatok!$A:$NN,DX$320,FALSE))-6),'csapat-ranglista'!$A:$FP,DX$321,FALSE)/8,VLOOKUP(VLOOKUP($A195,csapatok!$A:$NN,DX$320,FALSE),'csapat-ranglista'!$A:$FP,DX$321,FALSE)/4),0)</f>
        <v>0</v>
      </c>
      <c r="DY195" s="223">
        <f>IFERROR(IF(RIGHT(VLOOKUP($A195,csapatok!$A:$NN,DY$320,FALSE),5)="Csere",VLOOKUP(LEFT(VLOOKUP($A195,csapatok!$A:$NN,DY$320,FALSE),LEN(VLOOKUP($A195,csapatok!$A:$NN,DY$320,FALSE))-6),'csapat-ranglista'!$A:$FP,DY$321,FALSE)/8,VLOOKUP(VLOOKUP($A195,csapatok!$A:$NN,DY$320,FALSE),'csapat-ranglista'!$A:$FP,DY$321,FALSE)/4),0)</f>
        <v>0</v>
      </c>
      <c r="DZ195" s="223">
        <f>IFERROR(IF(RIGHT(VLOOKUP($A195,csapatok!$A:$NN,DZ$320,FALSE),5)="Csere",VLOOKUP(LEFT(VLOOKUP($A195,csapatok!$A:$NN,DZ$320,FALSE),LEN(VLOOKUP($A195,csapatok!$A:$NN,DZ$320,FALSE))-6),'csapat-ranglista'!$A:$FP,DZ$321,FALSE)/8,VLOOKUP(VLOOKUP($A195,csapatok!$A:$NN,DZ$320,FALSE),'csapat-ranglista'!$A:$FP,DZ$321,FALSE)/4),0)</f>
        <v>0</v>
      </c>
      <c r="EA195" s="223">
        <f>IFERROR(IF(RIGHT(VLOOKUP($A195,csapatok!$A:$NN,EA$320,FALSE),5)="Csere",VLOOKUP(LEFT(VLOOKUP($A195,csapatok!$A:$NN,EA$320,FALSE),LEN(VLOOKUP($A195,csapatok!$A:$NN,EA$320,FALSE))-6),'csapat-ranglista'!$A:$FP,EA$321,FALSE)/8,VLOOKUP(VLOOKUP($A195,csapatok!$A:$NN,EA$320,FALSE),'csapat-ranglista'!$A:$FP,EA$321,FALSE)/4),0)</f>
        <v>0</v>
      </c>
      <c r="EB195" s="223">
        <f>IFERROR(IF(RIGHT(VLOOKUP($A195,csapatok!$A:$NN,EB$320,FALSE),5)="Csere",VLOOKUP(LEFT(VLOOKUP($A195,csapatok!$A:$NN,EB$320,FALSE),LEN(VLOOKUP($A195,csapatok!$A:$NN,EB$320,FALSE))-6),'csapat-ranglista'!$A:$FP,EB$321,FALSE)/8,VLOOKUP(VLOOKUP($A195,csapatok!$A:$NN,EB$320,FALSE),'csapat-ranglista'!$A:$FP,EB$321,FALSE)/4),0)</f>
        <v>0</v>
      </c>
      <c r="EC195" s="223">
        <f>IFERROR(IF(RIGHT(VLOOKUP($A195,csapatok!$A:$NN,EC$320,FALSE),5)="Csere",VLOOKUP(LEFT(VLOOKUP($A195,csapatok!$A:$NN,EC$320,FALSE),LEN(VLOOKUP($A195,csapatok!$A:$NN,EC$320,FALSE))-6),'csapat-ranglista'!$A:$FP,EC$321,FALSE)/8,VLOOKUP(VLOOKUP($A195,csapatok!$A:$NN,EC$320,FALSE),'csapat-ranglista'!$A:$FP,EC$321,FALSE)/4),0)</f>
        <v>0</v>
      </c>
      <c r="ED195" s="223">
        <f>IFERROR(IF(RIGHT(VLOOKUP($A195,csapatok!$A:$NN,ED$320,FALSE),5)="Csere",VLOOKUP(LEFT(VLOOKUP($A195,csapatok!$A:$NN,ED$320,FALSE),LEN(VLOOKUP($A195,csapatok!$A:$NN,ED$320,FALSE))-6),'csapat-ranglista'!$A:$FP,ED$321,FALSE)/8,VLOOKUP(VLOOKUP($A195,csapatok!$A:$NN,ED$320,FALSE),'csapat-ranglista'!$A:$FP,ED$321,FALSE)/4),0)</f>
        <v>0</v>
      </c>
      <c r="EE195" s="223">
        <f>IFERROR(IF(RIGHT(VLOOKUP($A195,csapatok!$A:$NN,EE$320,FALSE),5)="Csere",VLOOKUP(LEFT(VLOOKUP($A195,csapatok!$A:$NN,EE$320,FALSE),LEN(VLOOKUP($A195,csapatok!$A:$NN,EE$320,FALSE))-6),'csapat-ranglista'!$A:$FP,EE$321,FALSE)/8,VLOOKUP(VLOOKUP($A195,csapatok!$A:$NN,EE$320,FALSE),'csapat-ranglista'!$A:$FP,EE$321,FALSE)/4),0)</f>
        <v>0</v>
      </c>
      <c r="EF195" s="223">
        <f>IFERROR(IF(RIGHT(VLOOKUP($A195,csapatok!$A:$NN,EF$320,FALSE),5)="Csere",VLOOKUP(LEFT(VLOOKUP($A195,csapatok!$A:$NN,EF$320,FALSE),LEN(VLOOKUP($A195,csapatok!$A:$NN,EF$320,FALSE))-6),'csapat-ranglista'!$A:$FP,EF$321,FALSE)/8,VLOOKUP(VLOOKUP($A195,csapatok!$A:$NN,EF$320,FALSE),'csapat-ranglista'!$A:$FP,EF$321,FALSE)/4),0)</f>
        <v>0</v>
      </c>
      <c r="EG195" s="223">
        <f>IFERROR(IF(RIGHT(VLOOKUP($A195,csapatok!$A:$NN,EG$320,FALSE),5)="Csere",VLOOKUP(LEFT(VLOOKUP($A195,csapatok!$A:$NN,EG$320,FALSE),LEN(VLOOKUP($A195,csapatok!$A:$NN,EG$320,FALSE))-6),'csapat-ranglista'!$A:$FP,EG$321,FALSE)/8,VLOOKUP(VLOOKUP($A195,csapatok!$A:$NN,EG$320,FALSE),'csapat-ranglista'!$A:$FP,EG$321,FALSE)/4),0)</f>
        <v>0</v>
      </c>
      <c r="EH195" s="223">
        <f>IFERROR(IF(RIGHT(VLOOKUP($A195,csapatok!$A:$NN,EH$320,FALSE),5)="Csere",VLOOKUP(LEFT(VLOOKUP($A195,csapatok!$A:$NN,EH$320,FALSE),LEN(VLOOKUP($A195,csapatok!$A:$NN,EH$320,FALSE))-6),'csapat-ranglista'!$A:$FP,EH$321,FALSE)/8,VLOOKUP(VLOOKUP($A195,csapatok!$A:$NN,EH$320,FALSE),'csapat-ranglista'!$A:$FP,EH$321,FALSE)/4),0)</f>
        <v>0</v>
      </c>
      <c r="EI195" s="223">
        <f>IFERROR(IF(RIGHT(VLOOKUP($A195,csapatok!$A:$NN,EI$320,FALSE),5)="Csere",VLOOKUP(LEFT(VLOOKUP($A195,csapatok!$A:$NN,EI$320,FALSE),LEN(VLOOKUP($A195,csapatok!$A:$NN,EI$320,FALSE))-6),'csapat-ranglista'!$A:$FP,EI$321,FALSE)/8,VLOOKUP(VLOOKUP($A195,csapatok!$A:$NN,EI$320,FALSE),'csapat-ranglista'!$A:$FP,EI$321,FALSE)/4),0)</f>
        <v>0</v>
      </c>
      <c r="EJ195" s="223">
        <f>IFERROR(IF(RIGHT(VLOOKUP($A195,csapatok!$A:$NN,EJ$320,FALSE),5)="Csere",VLOOKUP(LEFT(VLOOKUP($A195,csapatok!$A:$NN,EJ$320,FALSE),LEN(VLOOKUP($A195,csapatok!$A:$NN,EJ$320,FALSE))-6),'csapat-ranglista'!$A:$FP,EJ$321,FALSE)/8,VLOOKUP(VLOOKUP($A195,csapatok!$A:$NN,EJ$320,FALSE),'csapat-ranglista'!$A:$FP,EJ$321,FALSE)/4),0)</f>
        <v>0</v>
      </c>
      <c r="EK195" s="223">
        <f>IFERROR(IF(RIGHT(VLOOKUP($A195,csapatok!$A:$NN,EK$320,FALSE),5)="Csere",VLOOKUP(LEFT(VLOOKUP($A195,csapatok!$A:$NN,EK$320,FALSE),LEN(VLOOKUP($A195,csapatok!$A:$NN,EK$320,FALSE))-6),'csapat-ranglista'!$A:$FP,EK$321,FALSE)/8,VLOOKUP(VLOOKUP($A195,csapatok!$A:$NN,EK$320,FALSE),'csapat-ranglista'!$A:$FP,EK$321,FALSE)/4),0)</f>
        <v>0</v>
      </c>
      <c r="EL195" s="223">
        <f>IFERROR(IF(RIGHT(VLOOKUP($A195,csapatok!$A:$NN,EL$320,FALSE),5)="Csere",VLOOKUP(LEFT(VLOOKUP($A195,csapatok!$A:$NN,EL$320,FALSE),LEN(VLOOKUP($A195,csapatok!$A:$NN,EL$320,FALSE))-6),'csapat-ranglista'!$A:$FP,EL$321,FALSE)/8,VLOOKUP(VLOOKUP($A195,csapatok!$A:$NN,EL$320,FALSE),'csapat-ranglista'!$A:$FP,EL$321,FALSE)/4),0)</f>
        <v>0</v>
      </c>
      <c r="EM195" s="223">
        <f>IFERROR(IF(RIGHT(VLOOKUP($A195,csapatok!$A:$NN,EM$320,FALSE),5)="Csere",VLOOKUP(LEFT(VLOOKUP($A195,csapatok!$A:$NN,EM$320,FALSE),LEN(VLOOKUP($A195,csapatok!$A:$NN,EM$320,FALSE))-6),'csapat-ranglista'!$A:$FP,EM$321,FALSE)/8,VLOOKUP(VLOOKUP($A195,csapatok!$A:$NN,EM$320,FALSE),'csapat-ranglista'!$A:$FP,EM$321,FALSE)/4),0)</f>
        <v>0</v>
      </c>
      <c r="EN195" s="223">
        <f>IFERROR(IF(RIGHT(VLOOKUP($A195,csapatok!$A:$NN,EN$320,FALSE),5)="Csere",VLOOKUP(LEFT(VLOOKUP($A195,csapatok!$A:$NN,EN$320,FALSE),LEN(VLOOKUP($A195,csapatok!$A:$NN,EN$320,FALSE))-6),'csapat-ranglista'!$A:$FP,EN$321,FALSE)/8,VLOOKUP(VLOOKUP($A195,csapatok!$A:$NN,EN$320,FALSE),'csapat-ranglista'!$A:$FP,EN$321,FALSE)/4),0)</f>
        <v>0</v>
      </c>
      <c r="EO195" s="223">
        <f>IFERROR(IF(RIGHT(VLOOKUP($A195,csapatok!$A:$NN,EO$320,FALSE),5)="Csere",VLOOKUP(LEFT(VLOOKUP($A195,csapatok!$A:$NN,EO$320,FALSE),LEN(VLOOKUP($A195,csapatok!$A:$NN,EO$320,FALSE))-6),'csapat-ranglista'!$A:$FP,EO$321,FALSE)/8,VLOOKUP(VLOOKUP($A195,csapatok!$A:$NN,EO$320,FALSE),'csapat-ranglista'!$A:$FP,EO$321,FALSE)/4),0)</f>
        <v>0</v>
      </c>
      <c r="EP195" s="223">
        <f>IFERROR(IF(RIGHT(VLOOKUP($A195,csapatok!$A:$NN,EP$320,FALSE),5)="Csere",VLOOKUP(LEFT(VLOOKUP($A195,csapatok!$A:$NN,EP$320,FALSE),LEN(VLOOKUP($A195,csapatok!$A:$NN,EP$320,FALSE))-6),'csapat-ranglista'!$A:$FP,EP$321,FALSE)/8,VLOOKUP(VLOOKUP($A195,csapatok!$A:$NN,EP$320,FALSE),'csapat-ranglista'!$A:$FP,EP$321,FALSE)/4),0)</f>
        <v>0</v>
      </c>
      <c r="EQ195" s="223">
        <f>IFERROR(IF(RIGHT(VLOOKUP($A195,csapatok!$A:$NN,EQ$320,FALSE),5)="Csere",VLOOKUP(LEFT(VLOOKUP($A195,csapatok!$A:$NN,EQ$320,FALSE),LEN(VLOOKUP($A195,csapatok!$A:$NN,EQ$320,FALSE))-6),'csapat-ranglista'!$A:$FP,EQ$321,FALSE)/8,VLOOKUP(VLOOKUP($A195,csapatok!$A:$NN,EQ$320,FALSE),'csapat-ranglista'!$A:$FP,EQ$321,FALSE)/4),0)</f>
        <v>0</v>
      </c>
      <c r="ER195" s="223">
        <f>IFERROR(IF(RIGHT(VLOOKUP($A195,csapatok!$A:$NN,ER$320,FALSE),5)="Csere",VLOOKUP(LEFT(VLOOKUP($A195,csapatok!$A:$NN,ER$320,FALSE),LEN(VLOOKUP($A195,csapatok!$A:$NN,ER$320,FALSE))-6),'csapat-ranglista'!$A:$FP,ER$321,FALSE)/8,VLOOKUP(VLOOKUP($A195,csapatok!$A:$NN,ER$320,FALSE),'csapat-ranglista'!$A:$FP,ER$321,FALSE)/4),0)</f>
        <v>0</v>
      </c>
      <c r="ES195" s="223">
        <f>IFERROR(IF(RIGHT(VLOOKUP($A195,csapatok!$A:$NN,ES$320,FALSE),5)="Csere",VLOOKUP(LEFT(VLOOKUP($A195,csapatok!$A:$NN,ES$320,FALSE),LEN(VLOOKUP($A195,csapatok!$A:$NN,ES$320,FALSE))-6),'csapat-ranglista'!$A:$FP,ES$321,FALSE)/8,VLOOKUP(VLOOKUP($A195,csapatok!$A:$NN,ES$320,FALSE),'csapat-ranglista'!$A:$FP,ES$321,FALSE)/4),0)</f>
        <v>0</v>
      </c>
      <c r="ET195" s="223">
        <f>IFERROR(IF(RIGHT(VLOOKUP($A195,csapatok!$A:$NN,ET$320,FALSE),5)="Csere",VLOOKUP(LEFT(VLOOKUP($A195,csapatok!$A:$NN,ET$320,FALSE),LEN(VLOOKUP($A195,csapatok!$A:$NN,ET$320,FALSE))-6),'csapat-ranglista'!$A:$FP,ET$321,FALSE)/8,VLOOKUP(VLOOKUP($A195,csapatok!$A:$NN,ET$320,FALSE),'csapat-ranglista'!$A:$FP,ET$321,FALSE)/4),0)</f>
        <v>0</v>
      </c>
      <c r="EU195" s="223">
        <f>IFERROR(IF(RIGHT(VLOOKUP($A195,csapatok!$A:$NN,EU$320,FALSE),5)="Csere",VLOOKUP(LEFT(VLOOKUP($A195,csapatok!$A:$NN,EU$320,FALSE),LEN(VLOOKUP($A195,csapatok!$A:$NN,EU$320,FALSE))-6),'csapat-ranglista'!$A:$FP,EU$321,FALSE)/8,VLOOKUP(VLOOKUP($A195,csapatok!$A:$NN,EU$320,FALSE),'csapat-ranglista'!$A:$FP,EU$321,FALSE)/4),0)</f>
        <v>0</v>
      </c>
      <c r="EV195" s="223">
        <f>IFERROR(IF(RIGHT(VLOOKUP($A195,csapatok!$A:$NN,EV$320,FALSE),5)="Csere",VLOOKUP(LEFT(VLOOKUP($A195,csapatok!$A:$NN,EV$320,FALSE),LEN(VLOOKUP($A195,csapatok!$A:$NN,EV$320,FALSE))-6),'csapat-ranglista'!$A:$FP,EV$321,FALSE)/8,VLOOKUP(VLOOKUP($A195,csapatok!$A:$NN,EV$320,FALSE),'csapat-ranglista'!$A:$FP,EV$321,FALSE)/4),0)</f>
        <v>0</v>
      </c>
      <c r="EW195" s="223">
        <f>IFERROR(IF(RIGHT(VLOOKUP($A195,csapatok!$A:$NN,EW$320,FALSE),5)="Csere",VLOOKUP(LEFT(VLOOKUP($A195,csapatok!$A:$NN,EW$320,FALSE),LEN(VLOOKUP($A195,csapatok!$A:$NN,EW$320,FALSE))-6),'csapat-ranglista'!$A:$FP,EW$321,FALSE)/8,VLOOKUP(VLOOKUP($A195,csapatok!$A:$NN,EW$320,FALSE),'csapat-ranglista'!$A:$FP,EW$321,FALSE)/4),0)</f>
        <v>0</v>
      </c>
      <c r="EX195" s="223">
        <f>IFERROR(IF(RIGHT(VLOOKUP($A195,csapatok!$A:$NN,EX$320,FALSE),5)="Csere",VLOOKUP(LEFT(VLOOKUP($A195,csapatok!$A:$NN,EX$320,FALSE),LEN(VLOOKUP($A195,csapatok!$A:$NN,EX$320,FALSE))-6),'csapat-ranglista'!$A:$FP,EX$321,FALSE)/8,VLOOKUP(VLOOKUP($A195,csapatok!$A:$NN,EX$320,FALSE),'csapat-ranglista'!$A:$FP,EX$321,FALSE)/4),0)</f>
        <v>0</v>
      </c>
      <c r="EY195" s="223">
        <f>IFERROR(IF(RIGHT(VLOOKUP($A195,csapatok!$A:$NN,EY$320,FALSE),5)="Csere",VLOOKUP(LEFT(VLOOKUP($A195,csapatok!$A:$NN,EY$320,FALSE),LEN(VLOOKUP($A195,csapatok!$A:$NN,EY$320,FALSE))-6),'csapat-ranglista'!$A:$FP,EY$321,FALSE)/8,VLOOKUP(VLOOKUP($A195,csapatok!$A:$NN,EY$320,FALSE),'csapat-ranglista'!$A:$FP,EY$321,FALSE)/4),0)</f>
        <v>0</v>
      </c>
      <c r="EZ195" s="223">
        <f>IFERROR(IF(RIGHT(VLOOKUP($A195,csapatok!$A:$NN,EZ$320,FALSE),5)="Csere",VLOOKUP(LEFT(VLOOKUP($A195,csapatok!$A:$NN,EZ$320,FALSE),LEN(VLOOKUP($A195,csapatok!$A:$NN,EZ$320,FALSE))-6),'csapat-ranglista'!$A:$FP,EZ$321,FALSE)/8,VLOOKUP(VLOOKUP($A195,csapatok!$A:$NN,EZ$320,FALSE),'csapat-ranglista'!$A:$FP,EZ$321,FALSE)/4),0)</f>
        <v>0</v>
      </c>
      <c r="FA195" s="223">
        <f>IFERROR(IF(RIGHT(VLOOKUP($A195,csapatok!$A:$NN,FA$320,FALSE),5)="Csere",VLOOKUP(LEFT(VLOOKUP($A195,csapatok!$A:$NN,FA$320,FALSE),LEN(VLOOKUP($A195,csapatok!$A:$NN,FA$320,FALSE))-6),'csapat-ranglista'!$A:$FP,FA$321,FALSE)/8,VLOOKUP(VLOOKUP($A195,csapatok!$A:$NN,FA$320,FALSE),'csapat-ranglista'!$A:$FP,FA$321,FALSE)/4),0)</f>
        <v>0</v>
      </c>
      <c r="FB195" s="223">
        <f>IFERROR(IF(RIGHT(VLOOKUP($A195,csapatok!$A:$NN,FB$320,FALSE),5)="Csere",VLOOKUP(LEFT(VLOOKUP($A195,csapatok!$A:$NN,FB$320,FALSE),LEN(VLOOKUP($A195,csapatok!$A:$NN,FB$320,FALSE))-6),'csapat-ranglista'!$A:$FP,FB$321,FALSE)/8,VLOOKUP(VLOOKUP($A195,csapatok!$A:$NN,FB$320,FALSE),'csapat-ranglista'!$A:$FP,FB$321,FALSE)/4),0)</f>
        <v>0</v>
      </c>
      <c r="FC195" s="223">
        <f>IFERROR(IF(RIGHT(VLOOKUP($A195,csapatok!$A:$NN,FC$320,FALSE),5)="Csere",VLOOKUP(LEFT(VLOOKUP($A195,csapatok!$A:$NN,FC$320,FALSE),LEN(VLOOKUP($A195,csapatok!$A:$NN,FC$320,FALSE))-6),'csapat-ranglista'!$A:$FP,FC$321,FALSE)/8,VLOOKUP(VLOOKUP($A195,csapatok!$A:$NN,FC$320,FALSE),'csapat-ranglista'!$A:$FP,FC$321,FALSE)/4),0)</f>
        <v>0</v>
      </c>
      <c r="FD195" s="224">
        <f>versenyek!$QY$11*IFERROR(VLOOKUP(VLOOKUP($A195,versenyek!QX:QZ,3,FALSE),szabalyok!$A$16:$B$23,2,FALSE)/4,0)</f>
        <v>0</v>
      </c>
      <c r="FE195" s="224">
        <f>versenyek!$RB$11*IFERROR(VLOOKUP(VLOOKUP($A195,versenyek!RA:RC,3,FALSE),szabalyok!$A$16:$B$23,2,FALSE)/4,0)</f>
        <v>0</v>
      </c>
      <c r="FF195" s="223">
        <f>IFERROR(IF(RIGHT(VLOOKUP($A195,csapatok!$A:$NN,FF$320,FALSE),5)="Csere",VLOOKUP(LEFT(VLOOKUP($A195,csapatok!$A:$NN,FF$320,FALSE),LEN(VLOOKUP($A195,csapatok!$A:$NN,FF$320,FALSE))-6),'csapat-ranglista'!$A:$FP,FF$321,FALSE)/8,VLOOKUP(VLOOKUP($A195,csapatok!$A:$NN,FF$320,FALSE),'csapat-ranglista'!$A:$FP,FF$321,FALSE)/4),0)</f>
        <v>0</v>
      </c>
      <c r="FG195" s="223">
        <f>IFERROR(IF(RIGHT(VLOOKUP($A195,csapatok!$A:$NN,FG$320,FALSE),5)="Csere",VLOOKUP(LEFT(VLOOKUP($A195,csapatok!$A:$NN,FG$320,FALSE),LEN(VLOOKUP($A195,csapatok!$A:$NN,FG$320,FALSE))-6),'csapat-ranglista'!$A:$FP,FG$321,FALSE)/8,VLOOKUP(VLOOKUP($A195,csapatok!$A:$NN,FG$320,FALSE),'csapat-ranglista'!$A:$FP,FG$321,FALSE)/4),0)</f>
        <v>0</v>
      </c>
      <c r="FH195" s="223">
        <f>IFERROR(IF(RIGHT(VLOOKUP($A195,csapatok!$A:$NN,FH$320,FALSE),5)="Csere",VLOOKUP(LEFT(VLOOKUP($A195,csapatok!$A:$NN,FH$320,FALSE),LEN(VLOOKUP($A195,csapatok!$A:$NN,FH$320,FALSE))-6),'csapat-ranglista'!$A:$FP,FH$321,FALSE)/8,VLOOKUP(VLOOKUP($A195,csapatok!$A:$NN,FH$320,FALSE),'csapat-ranglista'!$A:$FP,FH$321,FALSE)/4),0)</f>
        <v>0</v>
      </c>
      <c r="FI195" s="223">
        <f>IFERROR(IF(RIGHT(VLOOKUP($A195,csapatok!$A:$NN,FI$320,FALSE),5)="Csere",VLOOKUP(LEFT(VLOOKUP($A195,csapatok!$A:$NN,FI$320,FALSE),LEN(VLOOKUP($A195,csapatok!$A:$NN,FI$320,FALSE))-6),'csapat-ranglista'!$A:$FP,FI$321,FALSE)/8,VLOOKUP(VLOOKUP($A195,csapatok!$A:$NN,FI$320,FALSE),'csapat-ranglista'!$A:$FP,FI$321,FALSE)/4),0)</f>
        <v>0</v>
      </c>
      <c r="FJ195" s="223">
        <f>IFERROR(IF(RIGHT(VLOOKUP($A195,csapatok!$A:$NN,FJ$320,FALSE),5)="Csere",VLOOKUP(LEFT(VLOOKUP($A195,csapatok!$A:$NN,FJ$320,FALSE),LEN(VLOOKUP($A195,csapatok!$A:$NN,FJ$320,FALSE))-6),'csapat-ranglista'!$A:$FP,FJ$321,FALSE)/8,VLOOKUP(VLOOKUP($A195,csapatok!$A:$NN,FJ$320,FALSE),'csapat-ranglista'!$A:$FP,FJ$321,FALSE)/4),0)</f>
        <v>0</v>
      </c>
      <c r="FK195" s="223">
        <f>IFERROR(IF(RIGHT(VLOOKUP($A195,csapatok!$A:$NN,FK$320,FALSE),5)="Csere",VLOOKUP(LEFT(VLOOKUP($A195,csapatok!$A:$NN,FK$320,FALSE),LEN(VLOOKUP($A195,csapatok!$A:$NN,FK$320,FALSE))-6),'csapat-ranglista'!$A:$FP,FK$321,FALSE)/8,VLOOKUP(VLOOKUP($A195,csapatok!$A:$NN,FK$320,FALSE),'csapat-ranglista'!$A:$FP,FK$321,FALSE)/4),0)</f>
        <v>0</v>
      </c>
      <c r="FL195" s="223">
        <f>IFERROR(IF(RIGHT(VLOOKUP($A195,csapatok!$A:$NN,FL$320,FALSE),5)="Csere",VLOOKUP(LEFT(VLOOKUP($A195,csapatok!$A:$NN,FL$320,FALSE),LEN(VLOOKUP($A195,csapatok!$A:$NN,FL$320,FALSE))-6),'csapat-ranglista'!$A:$FP,FL$321,FALSE)/8,VLOOKUP(VLOOKUP($A195,csapatok!$A:$NN,FL$320,FALSE),'csapat-ranglista'!$A:$FP,FL$321,FALSE)/4),0)</f>
        <v>0</v>
      </c>
      <c r="FM195" s="223">
        <f>IFERROR(IF(RIGHT(VLOOKUP($A195,csapatok!$A:$NN,FM$320,FALSE),5)="Csere",VLOOKUP(LEFT(VLOOKUP($A195,csapatok!$A:$NN,FM$320,FALSE),LEN(VLOOKUP($A195,csapatok!$A:$NN,FM$320,FALSE))-6),'csapat-ranglista'!$A:$FP,FM$321,FALSE)/8,VLOOKUP(VLOOKUP($A195,csapatok!$A:$NN,FM$320,FALSE),'csapat-ranglista'!$A:$FP,FM$321,FALSE)/4),0)</f>
        <v>0</v>
      </c>
      <c r="FN195" s="223">
        <f>IFERROR(IF(RIGHT(VLOOKUP($A195,csapatok!$A:$NN,FN$320,FALSE),5)="Csere",VLOOKUP(LEFT(VLOOKUP($A195,csapatok!$A:$NN,FN$320,FALSE),LEN(VLOOKUP($A195,csapatok!$A:$NN,FN$320,FALSE))-6),'csapat-ranglista'!$A:$FP,FN$321,FALSE)/8,VLOOKUP(VLOOKUP($A195,csapatok!$A:$NN,FN$320,FALSE),'csapat-ranglista'!$A:$FP,FN$321,FALSE)/4),0)</f>
        <v>0</v>
      </c>
      <c r="FO195" s="223">
        <f>IFERROR(IF(RIGHT(VLOOKUP($A195,csapatok!$A:$NN,FO$320,FALSE),5)="Csere",VLOOKUP(LEFT(VLOOKUP($A195,csapatok!$A:$NN,FO$320,FALSE),LEN(VLOOKUP($A195,csapatok!$A:$NN,FO$320,FALSE))-6),'csapat-ranglista'!$A:$FP,FO$321,FALSE)/8,VLOOKUP(VLOOKUP($A195,csapatok!$A:$NN,FO$320,FALSE),'csapat-ranglista'!$A:$FP,FO$321,FALSE)/4),0)</f>
        <v>0</v>
      </c>
      <c r="FP195" s="223">
        <f>IFERROR(IF(RIGHT(VLOOKUP($A195,csapatok!$A:$NN,FP$320,FALSE),5)="Csere",VLOOKUP(LEFT(VLOOKUP($A195,csapatok!$A:$NN,FP$320,FALSE),LEN(VLOOKUP($A195,csapatok!$A:$NN,FP$320,FALSE))-6),'csapat-ranglista'!$A:$FP,FP$321,FALSE)/8,VLOOKUP(VLOOKUP($A195,csapatok!$A:$NN,FP$320,FALSE),'csapat-ranglista'!$A:$FP,FP$321,FALSE)/4),0)</f>
        <v>0</v>
      </c>
      <c r="FQ195" s="223">
        <f>IFERROR(IF(RIGHT(VLOOKUP($A195,csapatok!$A:$NN,FQ$320,FALSE),5)="Csere",VLOOKUP(LEFT(VLOOKUP($A195,csapatok!$A:$NN,FQ$320,FALSE),LEN(VLOOKUP($A195,csapatok!$A:$NN,FQ$320,FALSE))-6),'csapat-ranglista'!$A:$FP,FQ$321,FALSE)/8,VLOOKUP(VLOOKUP($A195,csapatok!$A:$NN,FQ$320,FALSE),'csapat-ranglista'!$A:$FP,FQ$321,FALSE)/4),0)</f>
        <v>0</v>
      </c>
      <c r="FR195" s="223">
        <f>IFERROR(IF(RIGHT(VLOOKUP($A195,csapatok!$A:$NN,FR$320,FALSE),5)="Csere",VLOOKUP(LEFT(VLOOKUP($A195,csapatok!$A:$NN,FR$320,FALSE),LEN(VLOOKUP($A195,csapatok!$A:$NN,FR$320,FALSE))-6),'csapat-ranglista'!$A:$FP,FR$321,FALSE)/8,VLOOKUP(VLOOKUP($A195,csapatok!$A:$NN,FR$320,FALSE),'csapat-ranglista'!$A:$FP,FR$321,FALSE)/4),0)</f>
        <v>0</v>
      </c>
      <c r="FS195" s="223">
        <f>IFERROR(IF(RIGHT(VLOOKUP($A195,csapatok!$A:$NN,FS$320,FALSE),5)="Csere",VLOOKUP(LEFT(VLOOKUP($A195,csapatok!$A:$NN,FS$320,FALSE),LEN(VLOOKUP($A195,csapatok!$A:$NN,FS$320,FALSE))-6),'csapat-ranglista'!$A:$FP,FS$321,FALSE)/8,VLOOKUP(VLOOKUP($A195,csapatok!$A:$NN,FS$320,FALSE),'csapat-ranglista'!$A:$FP,FS$321,FALSE)/4),0)</f>
        <v>0</v>
      </c>
      <c r="FT195" s="223">
        <f>IFERROR(IF(RIGHT(VLOOKUP($A195,csapatok!$A:$NN,FT$320,FALSE),5)="Csere",VLOOKUP(LEFT(VLOOKUP($A195,csapatok!$A:$NN,FT$320,FALSE),LEN(VLOOKUP($A195,csapatok!$A:$NN,FT$320,FALSE))-6),'csapat-ranglista'!$A:$FP,FT$321,FALSE)/8,VLOOKUP(VLOOKUP($A195,csapatok!$A:$NN,FT$320,FALSE),'csapat-ranglista'!$A:$FP,FT$321,FALSE)/4),0)</f>
        <v>0</v>
      </c>
      <c r="FU195" s="223">
        <f>IFERROR(IF(RIGHT(VLOOKUP($A195,csapatok!$A:$NN,FU$320,FALSE),5)="Csere",VLOOKUP(LEFT(VLOOKUP($A195,csapatok!$A:$NN,FU$320,FALSE),LEN(VLOOKUP($A195,csapatok!$A:$NN,FU$320,FALSE))-6),'csapat-ranglista'!$A:$FP,FU$321,FALSE)/8,VLOOKUP(VLOOKUP($A195,csapatok!$A:$NN,FU$320,FALSE),'csapat-ranglista'!$A:$FP,FU$321,FALSE)/4),0)</f>
        <v>0</v>
      </c>
      <c r="FV195" s="223">
        <f>IFERROR(IF(RIGHT(VLOOKUP($A195,csapatok!$A:$NN,FV$320,FALSE),5)="Csere",VLOOKUP(LEFT(VLOOKUP($A195,csapatok!$A:$NN,FV$320,FALSE),LEN(VLOOKUP($A195,csapatok!$A:$NN,FV$320,FALSE))-6),'csapat-ranglista'!$A:$FP,FV$321,FALSE)/8,VLOOKUP(VLOOKUP($A195,csapatok!$A:$NN,FV$320,FALSE),'csapat-ranglista'!$A:$FP,FV$321,FALSE)/4),0)</f>
        <v>0</v>
      </c>
      <c r="FW195" s="223">
        <f>IFERROR(IF(RIGHT(VLOOKUP($A195,csapatok!$A:$NN,FW$320,FALSE),5)="Csere",VLOOKUP(LEFT(VLOOKUP($A195,csapatok!$A:$NN,FW$320,FALSE),LEN(VLOOKUP($A195,csapatok!$A:$NN,FW$320,FALSE))-6),'csapat-ranglista'!$A:$FP,FW$321,FALSE)/8,VLOOKUP(VLOOKUP($A195,csapatok!$A:$NN,FW$320,FALSE),'csapat-ranglista'!$A:$FP,FW$321,FALSE)/4),0)</f>
        <v>0</v>
      </c>
      <c r="FX195" s="223">
        <f>IFERROR(IF(RIGHT(VLOOKUP($A195,csapatok!$A:$NN,FX$320,FALSE),5)="Csere",VLOOKUP(LEFT(VLOOKUP($A195,csapatok!$A:$NN,FX$320,FALSE),LEN(VLOOKUP($A195,csapatok!$A:$NN,FX$320,FALSE))-6),'csapat-ranglista'!$A:$FP,FX$321,FALSE)/8,VLOOKUP(VLOOKUP($A195,csapatok!$A:$NN,FX$320,FALSE),'csapat-ranglista'!$A:$FP,FX$321,FALSE)/4),0)</f>
        <v>0</v>
      </c>
      <c r="FY195" s="223">
        <f>IFERROR(IF(RIGHT(VLOOKUP($A195,csapatok!$A:$NN,FY$320,FALSE),5)="Csere",VLOOKUP(LEFT(VLOOKUP($A195,csapatok!$A:$NN,FY$320,FALSE),LEN(VLOOKUP($A195,csapatok!$A:$NN,FY$320,FALSE))-6),'csapat-ranglista'!$A:$FP,FY$321,FALSE)/8,VLOOKUP(VLOOKUP($A195,csapatok!$A:$NN,FY$320,FALSE),'csapat-ranglista'!$A:$FP,FY$321,FALSE)/4),0)</f>
        <v>0</v>
      </c>
      <c r="FZ195" s="223">
        <f>IFERROR(IF(RIGHT(VLOOKUP($A195,csapatok!$A:$NN,FZ$320,FALSE),5)="Csere",VLOOKUP(LEFT(VLOOKUP($A195,csapatok!$A:$NN,FZ$320,FALSE),LEN(VLOOKUP($A195,csapatok!$A:$NN,FZ$320,FALSE))-6),'csapat-ranglista'!$A:$FP,FZ$321,FALSE)/8,VLOOKUP(VLOOKUP($A195,csapatok!$A:$NN,FZ$320,FALSE),'csapat-ranglista'!$A:$FP,FZ$321,FALSE)/4),0)</f>
        <v>0</v>
      </c>
      <c r="GA195" s="223">
        <f>IFERROR(IF(RIGHT(VLOOKUP($A195,csapatok!$A:$NN,GA$320,FALSE),5)="Csere",VLOOKUP(LEFT(VLOOKUP($A195,csapatok!$A:$NN,GA$320,FALSE),LEN(VLOOKUP($A195,csapatok!$A:$NN,GA$320,FALSE))-6),'csapat-ranglista'!$A:$FP,GA$321,FALSE)/8,VLOOKUP(VLOOKUP($A195,csapatok!$A:$NN,GA$320,FALSE),'csapat-ranglista'!$A:$FP,GA$321,FALSE)/4),0)</f>
        <v>0</v>
      </c>
      <c r="GB195" s="223">
        <f>IFERROR(IF(RIGHT(VLOOKUP($A195,csapatok!$A:$NN,GB$320,FALSE),5)="Csere",VLOOKUP(LEFT(VLOOKUP($A195,csapatok!$A:$NN,GB$320,FALSE),LEN(VLOOKUP($A195,csapatok!$A:$NN,GB$320,FALSE))-6),'csapat-ranglista'!$A:$FP,GB$321,FALSE)/8,VLOOKUP(VLOOKUP($A195,csapatok!$A:$NN,GB$320,FALSE),'csapat-ranglista'!$A:$FP,GB$321,FALSE)/4),0)</f>
        <v>0</v>
      </c>
      <c r="GC195" s="223">
        <f>IFERROR(IF(RIGHT(VLOOKUP($A195,csapatok!$A:$NN,GC$320,FALSE),5)="Csere",VLOOKUP(LEFT(VLOOKUP($A195,csapatok!$A:$NN,GC$320,FALSE),LEN(VLOOKUP($A195,csapatok!$A:$NN,GC$320,FALSE))-6),'csapat-ranglista'!$A:$FP,GC$321,FALSE)/8,VLOOKUP(VLOOKUP($A195,csapatok!$A:$NN,GC$320,FALSE),'csapat-ranglista'!$A:$FP,GC$321,FALSE)/4),0)</f>
        <v>0</v>
      </c>
      <c r="GD195" s="247">
        <f>SUM(EQ195:GC195)</f>
        <v>0</v>
      </c>
    </row>
    <row r="196" spans="1:186">
      <c r="A196" s="32" t="s">
        <v>710</v>
      </c>
      <c r="B196" s="130"/>
      <c r="C196" s="131" t="str">
        <f>IF(B196=0,"",IF(B196&lt;$C$1,"felnőtt","ifi"))</f>
        <v/>
      </c>
      <c r="D196" s="32" t="s">
        <v>101</v>
      </c>
      <c r="E196" s="45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>
        <f>IFERROR(IF(RIGHT(VLOOKUP($A196,csapatok!$A:$BL,X$320,FALSE),5)="Csere",VLOOKUP(LEFT(VLOOKUP($A196,csapatok!$A:$BL,X$320,FALSE),LEN(VLOOKUP($A196,csapatok!$A:$BL,X$320,FALSE))-6),'csapat-ranglista'!$A:$FP,X$321,FALSE)/8,VLOOKUP(VLOOKUP($A196,csapatok!$A:$BL,X$320,FALSE),'csapat-ranglista'!$A:$FP,X$321,FALSE)/4),0)</f>
        <v>0</v>
      </c>
      <c r="Y196" s="32">
        <f>IFERROR(IF(RIGHT(VLOOKUP($A196,csapatok!$A:$BL,Y$320,FALSE),5)="Csere",VLOOKUP(LEFT(VLOOKUP($A196,csapatok!$A:$BL,Y$320,FALSE),LEN(VLOOKUP($A196,csapatok!$A:$BL,Y$320,FALSE))-6),'csapat-ranglista'!$A:$FP,Y$321,FALSE)/8,VLOOKUP(VLOOKUP($A196,csapatok!$A:$BL,Y$320,FALSE),'csapat-ranglista'!$A:$FP,Y$321,FALSE)/4),0)</f>
        <v>0</v>
      </c>
      <c r="Z196" s="32">
        <f>IFERROR(IF(RIGHT(VLOOKUP($A196,csapatok!$A:$BL,Z$320,FALSE),5)="Csere",VLOOKUP(LEFT(VLOOKUP($A196,csapatok!$A:$BL,Z$320,FALSE),LEN(VLOOKUP($A196,csapatok!$A:$BL,Z$320,FALSE))-6),'csapat-ranglista'!$A:$FP,Z$321,FALSE)/8,VLOOKUP(VLOOKUP($A196,csapatok!$A:$BL,Z$320,FALSE),'csapat-ranglista'!$A:$FP,Z$321,FALSE)/4),0)</f>
        <v>0</v>
      </c>
      <c r="AA196" s="32">
        <f>IFERROR(IF(RIGHT(VLOOKUP($A196,csapatok!$A:$BL,AA$320,FALSE),5)="Csere",VLOOKUP(LEFT(VLOOKUP($A196,csapatok!$A:$BL,AA$320,FALSE),LEN(VLOOKUP($A196,csapatok!$A:$BL,AA$320,FALSE))-6),'csapat-ranglista'!$A:$FP,AA$321,FALSE)/8,VLOOKUP(VLOOKUP($A196,csapatok!$A:$BL,AA$320,FALSE),'csapat-ranglista'!$A:$FP,AA$321,FALSE)/4),0)</f>
        <v>0</v>
      </c>
      <c r="AB196" s="223">
        <f>IFERROR(IF(RIGHT(VLOOKUP($A196,csapatok!$A:$BL,AB$320,FALSE),5)="Csere",VLOOKUP(LEFT(VLOOKUP($A196,csapatok!$A:$BL,AB$320,FALSE),LEN(VLOOKUP($A196,csapatok!$A:$BL,AB$320,FALSE))-6),'csapat-ranglista'!$A:$FP,AB$321,FALSE)/8,VLOOKUP(VLOOKUP($A196,csapatok!$A:$BL,AB$320,FALSE),'csapat-ranglista'!$A:$FP,AB$321,FALSE)/4),0)</f>
        <v>0</v>
      </c>
      <c r="AC196" s="223">
        <f>IFERROR(IF(RIGHT(VLOOKUP($A196,csapatok!$A:$BL,AC$320,FALSE),5)="Csere",VLOOKUP(LEFT(VLOOKUP($A196,csapatok!$A:$BL,AC$320,FALSE),LEN(VLOOKUP($A196,csapatok!$A:$BL,AC$320,FALSE))-6),'csapat-ranglista'!$A:$FP,AC$321,FALSE)/8,VLOOKUP(VLOOKUP($A196,csapatok!$A:$BL,AC$320,FALSE),'csapat-ranglista'!$A:$FP,AC$321,FALSE)/4),0)</f>
        <v>0</v>
      </c>
      <c r="AD196" s="223">
        <f>IFERROR(IF(RIGHT(VLOOKUP($A196,csapatok!$A:$BL,AD$320,FALSE),5)="Csere",VLOOKUP(LEFT(VLOOKUP($A196,csapatok!$A:$BL,AD$320,FALSE),LEN(VLOOKUP($A196,csapatok!$A:$BL,AD$320,FALSE))-6),'csapat-ranglista'!$A:$FP,AD$321,FALSE)/8,VLOOKUP(VLOOKUP($A196,csapatok!$A:$BL,AD$320,FALSE),'csapat-ranglista'!$A:$FP,AD$321,FALSE)/4),0)</f>
        <v>0</v>
      </c>
      <c r="AE196" s="223">
        <f>IFERROR(IF(RIGHT(VLOOKUP($A196,csapatok!$A:$BL,AE$320,FALSE),5)="Csere",VLOOKUP(LEFT(VLOOKUP($A196,csapatok!$A:$BL,AE$320,FALSE),LEN(VLOOKUP($A196,csapatok!$A:$BL,AE$320,FALSE))-6),'csapat-ranglista'!$A:$FP,AE$321,FALSE)/8,VLOOKUP(VLOOKUP($A196,csapatok!$A:$BL,AE$320,FALSE),'csapat-ranglista'!$A:$FP,AE$321,FALSE)/4),0)</f>
        <v>0</v>
      </c>
      <c r="AF196" s="223">
        <f>IFERROR(IF(RIGHT(VLOOKUP($A196,csapatok!$A:$BL,AF$320,FALSE),5)="Csere",VLOOKUP(LEFT(VLOOKUP($A196,csapatok!$A:$BL,AF$320,FALSE),LEN(VLOOKUP($A196,csapatok!$A:$BL,AF$320,FALSE))-6),'csapat-ranglista'!$A:$FP,AF$321,FALSE)/8,VLOOKUP(VLOOKUP($A196,csapatok!$A:$BL,AF$320,FALSE),'csapat-ranglista'!$A:$FP,AF$321,FALSE)/4),0)</f>
        <v>0</v>
      </c>
      <c r="AG196" s="223">
        <f>IFERROR(IF(RIGHT(VLOOKUP($A196,csapatok!$A:$BL,AG$320,FALSE),5)="Csere",VLOOKUP(LEFT(VLOOKUP($A196,csapatok!$A:$BL,AG$320,FALSE),LEN(VLOOKUP($A196,csapatok!$A:$BL,AG$320,FALSE))-6),'csapat-ranglista'!$A:$FP,AG$321,FALSE)/8,VLOOKUP(VLOOKUP($A196,csapatok!$A:$BL,AG$320,FALSE),'csapat-ranglista'!$A:$FP,AG$321,FALSE)/4),0)</f>
        <v>0</v>
      </c>
      <c r="AH196" s="223">
        <f>IFERROR(IF(RIGHT(VLOOKUP($A196,csapatok!$A:$BL,AH$320,FALSE),5)="Csere",VLOOKUP(LEFT(VLOOKUP($A196,csapatok!$A:$BL,AH$320,FALSE),LEN(VLOOKUP($A196,csapatok!$A:$BL,AH$320,FALSE))-6),'csapat-ranglista'!$A:$FP,AH$321,FALSE)/8,VLOOKUP(VLOOKUP($A196,csapatok!$A:$BL,AH$320,FALSE),'csapat-ranglista'!$A:$FP,AH$321,FALSE)/4),0)</f>
        <v>0</v>
      </c>
      <c r="AI196" s="223">
        <f>IFERROR(IF(RIGHT(VLOOKUP($A196,csapatok!$A:$BL,AI$320,FALSE),5)="Csere",VLOOKUP(LEFT(VLOOKUP($A196,csapatok!$A:$BL,AI$320,FALSE),LEN(VLOOKUP($A196,csapatok!$A:$BL,AI$320,FALSE))-6),'csapat-ranglista'!$A:$FP,AI$321,FALSE)/8,VLOOKUP(VLOOKUP($A196,csapatok!$A:$BL,AI$320,FALSE),'csapat-ranglista'!$A:$FP,AI$321,FALSE)/4),0)</f>
        <v>0</v>
      </c>
      <c r="AJ196" s="223">
        <f>IFERROR(IF(RIGHT(VLOOKUP($A196,csapatok!$A:$BL,AJ$320,FALSE),5)="Csere",VLOOKUP(LEFT(VLOOKUP($A196,csapatok!$A:$BL,AJ$320,FALSE),LEN(VLOOKUP($A196,csapatok!$A:$BL,AJ$320,FALSE))-6),'csapat-ranglista'!$A:$FP,AJ$321,FALSE)/8,VLOOKUP(VLOOKUP($A196,csapatok!$A:$BL,AJ$320,FALSE),'csapat-ranglista'!$A:$FP,AJ$321,FALSE)/2),0)</f>
        <v>0</v>
      </c>
      <c r="AK196" s="223">
        <f>IFERROR(IF(RIGHT(VLOOKUP($A196,csapatok!$A:$CN,AK$320,FALSE),5)="Csere",VLOOKUP(LEFT(VLOOKUP($A196,csapatok!$A:$CN,AK$320,FALSE),LEN(VLOOKUP($A196,csapatok!$A:$CN,AK$320,FALSE))-6),'csapat-ranglista'!$A:$FP,AK$321,FALSE)/8,VLOOKUP(VLOOKUP($A196,csapatok!$A:$CN,AK$320,FALSE),'csapat-ranglista'!$A:$FP,AK$321,FALSE)/4),0)</f>
        <v>0</v>
      </c>
      <c r="AL196" s="223">
        <f>IFERROR(IF(RIGHT(VLOOKUP($A196,csapatok!$A:$CN,AL$320,FALSE),5)="Csere",VLOOKUP(LEFT(VLOOKUP($A196,csapatok!$A:$CN,AL$320,FALSE),LEN(VLOOKUP($A196,csapatok!$A:$CN,AL$320,FALSE))-6),'csapat-ranglista'!$A:$FP,AL$321,FALSE)/8,VLOOKUP(VLOOKUP($A196,csapatok!$A:$CN,AL$320,FALSE),'csapat-ranglista'!$A:$FP,AL$321,FALSE)/4),0)</f>
        <v>0</v>
      </c>
      <c r="AM196" s="223">
        <f>IFERROR(IF(RIGHT(VLOOKUP($A196,csapatok!$A:$CN,AM$320,FALSE),5)="Csere",VLOOKUP(LEFT(VLOOKUP($A196,csapatok!$A:$CN,AM$320,FALSE),LEN(VLOOKUP($A196,csapatok!$A:$CN,AM$320,FALSE))-6),'csapat-ranglista'!$A:$FP,AM$321,FALSE)/8,VLOOKUP(VLOOKUP($A196,csapatok!$A:$CN,AM$320,FALSE),'csapat-ranglista'!$A:$FP,AM$321,FALSE)/4),0)</f>
        <v>0</v>
      </c>
      <c r="AN196" s="223">
        <f>IFERROR(IF(RIGHT(VLOOKUP($A196,csapatok!$A:$CN,AN$320,FALSE),5)="Csere",VLOOKUP(LEFT(VLOOKUP($A196,csapatok!$A:$CN,AN$320,FALSE),LEN(VLOOKUP($A196,csapatok!$A:$CN,AN$320,FALSE))-6),'csapat-ranglista'!$A:$FP,AN$321,FALSE)/8,VLOOKUP(VLOOKUP($A196,csapatok!$A:$CN,AN$320,FALSE),'csapat-ranglista'!$A:$FP,AN$321,FALSE)/4),0)</f>
        <v>0</v>
      </c>
      <c r="AO196" s="223">
        <f>IFERROR(IF(RIGHT(VLOOKUP($A196,csapatok!$A:$CN,AO$320,FALSE),5)="Csere",VLOOKUP(LEFT(VLOOKUP($A196,csapatok!$A:$CN,AO$320,FALSE),LEN(VLOOKUP($A196,csapatok!$A:$CN,AO$320,FALSE))-6),'csapat-ranglista'!$A:$FP,AO$321,FALSE)/8,VLOOKUP(VLOOKUP($A196,csapatok!$A:$CN,AO$320,FALSE),'csapat-ranglista'!$A:$FP,AO$321,FALSE)/4),0)</f>
        <v>0</v>
      </c>
      <c r="AP196" s="223">
        <f>IFERROR(IF(RIGHT(VLOOKUP($A196,csapatok!$A:$CN,AP$320,FALSE),5)="Csere",VLOOKUP(LEFT(VLOOKUP($A196,csapatok!$A:$CN,AP$320,FALSE),LEN(VLOOKUP($A196,csapatok!$A:$CN,AP$320,FALSE))-6),'csapat-ranglista'!$A:$FP,AP$321,FALSE)/8,VLOOKUP(VLOOKUP($A196,csapatok!$A:$CN,AP$320,FALSE),'csapat-ranglista'!$A:$FP,AP$321,FALSE)/4),0)</f>
        <v>0</v>
      </c>
      <c r="AQ196" s="223">
        <f>IFERROR(IF(RIGHT(VLOOKUP($A196,csapatok!$A:$CN,AQ$320,FALSE),5)="Csere",VLOOKUP(LEFT(VLOOKUP($A196,csapatok!$A:$CN,AQ$320,FALSE),LEN(VLOOKUP($A196,csapatok!$A:$CN,AQ$320,FALSE))-6),'csapat-ranglista'!$A:$FP,AQ$321,FALSE)/8,VLOOKUP(VLOOKUP($A196,csapatok!$A:$CN,AQ$320,FALSE),'csapat-ranglista'!$A:$FP,AQ$321,FALSE)/4),0)</f>
        <v>0</v>
      </c>
      <c r="AR196" s="223">
        <f>IFERROR(IF(RIGHT(VLOOKUP($A196,csapatok!$A:$CN,AR$320,FALSE),5)="Csere",VLOOKUP(LEFT(VLOOKUP($A196,csapatok!$A:$CN,AR$320,FALSE),LEN(VLOOKUP($A196,csapatok!$A:$CN,AR$320,FALSE))-6),'csapat-ranglista'!$A:$FP,AR$321,FALSE)/8,VLOOKUP(VLOOKUP($A196,csapatok!$A:$CN,AR$320,FALSE),'csapat-ranglista'!$A:$FP,AR$321,FALSE)/4),0)</f>
        <v>0</v>
      </c>
      <c r="AS196" s="223">
        <f>IFERROR(IF(RIGHT(VLOOKUP($A196,csapatok!$A:$CN,AS$320,FALSE),5)="Csere",VLOOKUP(LEFT(VLOOKUP($A196,csapatok!$A:$CN,AS$320,FALSE),LEN(VLOOKUP($A196,csapatok!$A:$CN,AS$320,FALSE))-6),'csapat-ranglista'!$A:$FP,AS$321,FALSE)/8,VLOOKUP(VLOOKUP($A196,csapatok!$A:$CN,AS$320,FALSE),'csapat-ranglista'!$A:$FP,AS$321,FALSE)/4),0)</f>
        <v>0</v>
      </c>
      <c r="AT196" s="223">
        <f>IFERROR(IF(RIGHT(VLOOKUP($A196,csapatok!$A:$CN,AT$320,FALSE),5)="Csere",VLOOKUP(LEFT(VLOOKUP($A196,csapatok!$A:$CN,AT$320,FALSE),LEN(VLOOKUP($A196,csapatok!$A:$CN,AT$320,FALSE))-6),'csapat-ranglista'!$A:$FP,AT$321,FALSE)/8,VLOOKUP(VLOOKUP($A196,csapatok!$A:$CN,AT$320,FALSE),'csapat-ranglista'!$A:$FP,AT$321,FALSE)/4),0)</f>
        <v>0</v>
      </c>
      <c r="AU196" s="223">
        <f>IFERROR(IF(RIGHT(VLOOKUP($A196,csapatok!$A:$CN,AU$320,FALSE),5)="Csere",VLOOKUP(LEFT(VLOOKUP($A196,csapatok!$A:$CN,AU$320,FALSE),LEN(VLOOKUP($A196,csapatok!$A:$CN,AU$320,FALSE))-6),'csapat-ranglista'!$A:$FP,AU$321,FALSE)/8,VLOOKUP(VLOOKUP($A196,csapatok!$A:$CN,AU$320,FALSE),'csapat-ranglista'!$A:$FP,AU$321,FALSE)/4),0)</f>
        <v>0.51745925650849478</v>
      </c>
      <c r="AV196" s="223">
        <f>IFERROR(IF(RIGHT(VLOOKUP($A196,csapatok!$A:$CN,AV$320,FALSE),5)="Csere",VLOOKUP(LEFT(VLOOKUP($A196,csapatok!$A:$CN,AV$320,FALSE),LEN(VLOOKUP($A196,csapatok!$A:$CN,AV$320,FALSE))-6),'csapat-ranglista'!$A:$FP,AV$321,FALSE)/8,VLOOKUP(VLOOKUP($A196,csapatok!$A:$CN,AV$320,FALSE),'csapat-ranglista'!$A:$FP,AV$321,FALSE)/4),0)</f>
        <v>0</v>
      </c>
      <c r="AW196" s="223">
        <f>IFERROR(IF(RIGHT(VLOOKUP($A196,csapatok!$A:$CN,AW$320,FALSE),5)="Csere",VLOOKUP(LEFT(VLOOKUP($A196,csapatok!$A:$CN,AW$320,FALSE),LEN(VLOOKUP($A196,csapatok!$A:$CN,AW$320,FALSE))-6),'csapat-ranglista'!$A:$FP,AW$321,FALSE)/8,VLOOKUP(VLOOKUP($A196,csapatok!$A:$CN,AW$320,FALSE),'csapat-ranglista'!$A:$FP,AW$321,FALSE)/4),0)</f>
        <v>0</v>
      </c>
      <c r="AX196" s="223">
        <f>IFERROR(IF(RIGHT(VLOOKUP($A196,csapatok!$A:$CN,AX$320,FALSE),5)="Csere",VLOOKUP(LEFT(VLOOKUP($A196,csapatok!$A:$CN,AX$320,FALSE),LEN(VLOOKUP($A196,csapatok!$A:$CN,AX$320,FALSE))-6),'csapat-ranglista'!$A:$FP,AX$321,FALSE)/8,VLOOKUP(VLOOKUP($A196,csapatok!$A:$CN,AX$320,FALSE),'csapat-ranglista'!$A:$FP,AX$321,FALSE)/4),0)</f>
        <v>0</v>
      </c>
      <c r="AY196" s="223">
        <f>IFERROR(IF(RIGHT(VLOOKUP($A196,csapatok!$A:$NN,AY$320,FALSE),5)="Csere",VLOOKUP(LEFT(VLOOKUP($A196,csapatok!$A:$NN,AY$320,FALSE),LEN(VLOOKUP($A196,csapatok!$A:$NN,AY$320,FALSE))-6),'csapat-ranglista'!$A:$FP,AY$321,FALSE)/8,VLOOKUP(VLOOKUP($A196,csapatok!$A:$NN,AY$320,FALSE),'csapat-ranglista'!$A:$FP,AY$321,FALSE)/4),0)</f>
        <v>0</v>
      </c>
      <c r="AZ196" s="223">
        <f>IFERROR(IF(RIGHT(VLOOKUP($A196,csapatok!$A:$NN,AZ$320,FALSE),5)="Csere",VLOOKUP(LEFT(VLOOKUP($A196,csapatok!$A:$NN,AZ$320,FALSE),LEN(VLOOKUP($A196,csapatok!$A:$NN,AZ$320,FALSE))-6),'csapat-ranglista'!$A:$FP,AZ$321,FALSE)/8,VLOOKUP(VLOOKUP($A196,csapatok!$A:$NN,AZ$320,FALSE),'csapat-ranglista'!$A:$FP,AZ$321,FALSE)/4),0)</f>
        <v>0</v>
      </c>
      <c r="BA196" s="223">
        <f>IFERROR(IF(RIGHT(VLOOKUP($A196,csapatok!$A:$NN,BA$320,FALSE),5)="Csere",VLOOKUP(LEFT(VLOOKUP($A196,csapatok!$A:$NN,BA$320,FALSE),LEN(VLOOKUP($A196,csapatok!$A:$NN,BA$320,FALSE))-6),'csapat-ranglista'!$A:$FP,BA$321,FALSE)/8,VLOOKUP(VLOOKUP($A196,csapatok!$A:$NN,BA$320,FALSE),'csapat-ranglista'!$A:$FP,BA$321,FALSE)/4),0)</f>
        <v>0</v>
      </c>
      <c r="BB196" s="223">
        <f>IFERROR(IF(RIGHT(VLOOKUP($A196,csapatok!$A:$NN,BB$320,FALSE),5)="Csere",VLOOKUP(LEFT(VLOOKUP($A196,csapatok!$A:$NN,BB$320,FALSE),LEN(VLOOKUP($A196,csapatok!$A:$NN,BB$320,FALSE))-6),'csapat-ranglista'!$A:$FP,BB$321,FALSE)/8,VLOOKUP(VLOOKUP($A196,csapatok!$A:$NN,BB$320,FALSE),'csapat-ranglista'!$A:$FP,BB$321,FALSE)/4),0)</f>
        <v>0</v>
      </c>
      <c r="BC196" s="224">
        <f>versenyek!$ES$11*IFERROR(VLOOKUP(VLOOKUP($A196,versenyek!ER:ET,3,FALSE),szabalyok!$A$16:$B$23,2,FALSE)/4,0)</f>
        <v>0</v>
      </c>
      <c r="BD196" s="224">
        <f>versenyek!$EV$11*IFERROR(VLOOKUP(VLOOKUP($A196,versenyek!EU:EW,3,FALSE),szabalyok!$A$16:$B$23,2,FALSE)/4,0)</f>
        <v>0</v>
      </c>
      <c r="BE196" s="223">
        <f>IFERROR(IF(RIGHT(VLOOKUP($A196,csapatok!$A:$NN,BE$320,FALSE),5)="Csere",VLOOKUP(LEFT(VLOOKUP($A196,csapatok!$A:$NN,BE$320,FALSE),LEN(VLOOKUP($A196,csapatok!$A:$NN,BE$320,FALSE))-6),'csapat-ranglista'!$A:$FP,BE$321,FALSE)/8,VLOOKUP(VLOOKUP($A196,csapatok!$A:$NN,BE$320,FALSE),'csapat-ranglista'!$A:$FP,BE$321,FALSE)/4),0)</f>
        <v>0</v>
      </c>
      <c r="BF196" s="223">
        <f>IFERROR(IF(RIGHT(VLOOKUP($A196,csapatok!$A:$NN,BF$320,FALSE),5)="Csere",VLOOKUP(LEFT(VLOOKUP($A196,csapatok!$A:$NN,BF$320,FALSE),LEN(VLOOKUP($A196,csapatok!$A:$NN,BF$320,FALSE))-6),'csapat-ranglista'!$A:$FP,BF$321,FALSE)/8,VLOOKUP(VLOOKUP($A196,csapatok!$A:$NN,BF$320,FALSE),'csapat-ranglista'!$A:$FP,BF$321,FALSE)/4),0)</f>
        <v>0</v>
      </c>
      <c r="BG196" s="223">
        <f>IFERROR(IF(RIGHT(VLOOKUP($A196,csapatok!$A:$NN,BG$320,FALSE),5)="Csere",VLOOKUP(LEFT(VLOOKUP($A196,csapatok!$A:$NN,BG$320,FALSE),LEN(VLOOKUP($A196,csapatok!$A:$NN,BG$320,FALSE))-6),'csapat-ranglista'!$A:$FP,BG$321,FALSE)/8,VLOOKUP(VLOOKUP($A196,csapatok!$A:$NN,BG$320,FALSE),'csapat-ranglista'!$A:$FP,BG$321,FALSE)/4),0)</f>
        <v>0</v>
      </c>
      <c r="BH196" s="223">
        <f>IFERROR(IF(RIGHT(VLOOKUP($A196,csapatok!$A:$NN,BH$320,FALSE),5)="Csere",VLOOKUP(LEFT(VLOOKUP($A196,csapatok!$A:$NN,BH$320,FALSE),LEN(VLOOKUP($A196,csapatok!$A:$NN,BH$320,FALSE))-6),'csapat-ranglista'!$A:$FP,BH$321,FALSE)/8,VLOOKUP(VLOOKUP($A196,csapatok!$A:$NN,BH$320,FALSE),'csapat-ranglista'!$A:$FP,BH$321,FALSE)/4),0)</f>
        <v>0</v>
      </c>
      <c r="BI196" s="223">
        <f>IFERROR(IF(RIGHT(VLOOKUP($A196,csapatok!$A:$NN,BI$320,FALSE),5)="Csere",VLOOKUP(LEFT(VLOOKUP($A196,csapatok!$A:$NN,BI$320,FALSE),LEN(VLOOKUP($A196,csapatok!$A:$NN,BI$320,FALSE))-6),'csapat-ranglista'!$A:$FP,BI$321,FALSE)/8,VLOOKUP(VLOOKUP($A196,csapatok!$A:$NN,BI$320,FALSE),'csapat-ranglista'!$A:$FP,BI$321,FALSE)/4),0)</f>
        <v>0</v>
      </c>
      <c r="BJ196" s="223">
        <f>IFERROR(IF(RIGHT(VLOOKUP($A196,csapatok!$A:$NN,BJ$320,FALSE),5)="Csere",VLOOKUP(LEFT(VLOOKUP($A196,csapatok!$A:$NN,BJ$320,FALSE),LEN(VLOOKUP($A196,csapatok!$A:$NN,BJ$320,FALSE))-6),'csapat-ranglista'!$A:$FP,BJ$321,FALSE)/8,VLOOKUP(VLOOKUP($A196,csapatok!$A:$NN,BJ$320,FALSE),'csapat-ranglista'!$A:$FP,BJ$321,FALSE)/4),0)</f>
        <v>0</v>
      </c>
      <c r="BK196" s="223">
        <f>IFERROR(IF(RIGHT(VLOOKUP($A196,csapatok!$A:$NN,BK$320,FALSE),5)="Csere",VLOOKUP(LEFT(VLOOKUP($A196,csapatok!$A:$NN,BK$320,FALSE),LEN(VLOOKUP($A196,csapatok!$A:$NN,BK$320,FALSE))-6),'csapat-ranglista'!$A:$FP,BK$321,FALSE)/8,VLOOKUP(VLOOKUP($A196,csapatok!$A:$NN,BK$320,FALSE),'csapat-ranglista'!$A:$FP,BK$321,FALSE)/4),0)</f>
        <v>0</v>
      </c>
      <c r="BL196" s="223">
        <f>IFERROR(IF(RIGHT(VLOOKUP($A196,csapatok!$A:$NN,BL$320,FALSE),5)="Csere",VLOOKUP(LEFT(VLOOKUP($A196,csapatok!$A:$NN,BL$320,FALSE),LEN(VLOOKUP($A196,csapatok!$A:$NN,BL$320,FALSE))-6),'csapat-ranglista'!$A:$FP,BL$321,FALSE)/8,VLOOKUP(VLOOKUP($A196,csapatok!$A:$NN,BL$320,FALSE),'csapat-ranglista'!$A:$FP,BL$321,FALSE)/4),0)</f>
        <v>0</v>
      </c>
      <c r="BM196" s="223">
        <f>IFERROR(IF(RIGHT(VLOOKUP($A196,csapatok!$A:$NN,BM$320,FALSE),5)="Csere",VLOOKUP(LEFT(VLOOKUP($A196,csapatok!$A:$NN,BM$320,FALSE),LEN(VLOOKUP($A196,csapatok!$A:$NN,BM$320,FALSE))-6),'csapat-ranglista'!$A:$FP,BM$321,FALSE)/8,VLOOKUP(VLOOKUP($A196,csapatok!$A:$NN,BM$320,FALSE),'csapat-ranglista'!$A:$FP,BM$321,FALSE)/4),0)</f>
        <v>0</v>
      </c>
      <c r="BN196" s="223">
        <f>IFERROR(IF(RIGHT(VLOOKUP($A196,csapatok!$A:$NN,BN$320,FALSE),5)="Csere",VLOOKUP(LEFT(VLOOKUP($A196,csapatok!$A:$NN,BN$320,FALSE),LEN(VLOOKUP($A196,csapatok!$A:$NN,BN$320,FALSE))-6),'csapat-ranglista'!$A:$FP,BN$321,FALSE)/8,VLOOKUP(VLOOKUP($A196,csapatok!$A:$NN,BN$320,FALSE),'csapat-ranglista'!$A:$FP,BN$321,FALSE)/4),0)</f>
        <v>0</v>
      </c>
      <c r="BO196" s="223">
        <f>IFERROR(IF(RIGHT(VLOOKUP($A196,csapatok!$A:$NN,BO$320,FALSE),5)="Csere",VLOOKUP(LEFT(VLOOKUP($A196,csapatok!$A:$NN,BO$320,FALSE),LEN(VLOOKUP($A196,csapatok!$A:$NN,BO$320,FALSE))-6),'csapat-ranglista'!$A:$FP,BO$321,FALSE)/8,VLOOKUP(VLOOKUP($A196,csapatok!$A:$NN,BO$320,FALSE),'csapat-ranglista'!$A:$FP,BO$321,FALSE)/4),0)</f>
        <v>0</v>
      </c>
      <c r="BP196" s="223">
        <f>IFERROR(IF(RIGHT(VLOOKUP($A196,csapatok!$A:$NN,BP$320,FALSE),5)="Csere",VLOOKUP(LEFT(VLOOKUP($A196,csapatok!$A:$NN,BP$320,FALSE),LEN(VLOOKUP($A196,csapatok!$A:$NN,BP$320,FALSE))-6),'csapat-ranglista'!$A:$FP,BP$321,FALSE)/8,VLOOKUP(VLOOKUP($A196,csapatok!$A:$NN,BP$320,FALSE),'csapat-ranglista'!$A:$FP,BP$321,FALSE)/4),0)</f>
        <v>0</v>
      </c>
      <c r="BQ196" s="223">
        <f>IFERROR(IF(RIGHT(VLOOKUP($A196,csapatok!$A:$NN,BQ$320,FALSE),5)="Csere",VLOOKUP(LEFT(VLOOKUP($A196,csapatok!$A:$NN,BQ$320,FALSE),LEN(VLOOKUP($A196,csapatok!$A:$NN,BQ$320,FALSE))-6),'csapat-ranglista'!$A:$FP,BQ$321,FALSE)/8,VLOOKUP(VLOOKUP($A196,csapatok!$A:$NN,BQ$320,FALSE),'csapat-ranglista'!$A:$FP,BQ$321,FALSE)/4),0)</f>
        <v>0</v>
      </c>
      <c r="BR196" s="223">
        <f>IFERROR(IF(RIGHT(VLOOKUP($A196,csapatok!$A:$NN,BR$320,FALSE),5)="Csere",VLOOKUP(LEFT(VLOOKUP($A196,csapatok!$A:$NN,BR$320,FALSE),LEN(VLOOKUP($A196,csapatok!$A:$NN,BR$320,FALSE))-6),'csapat-ranglista'!$A:$FP,BR$321,FALSE)/8,VLOOKUP(VLOOKUP($A196,csapatok!$A:$NN,BR$320,FALSE),'csapat-ranglista'!$A:$FP,BR$321,FALSE)/4),0)</f>
        <v>0</v>
      </c>
      <c r="BS196" s="223">
        <f>IFERROR(IF(RIGHT(VLOOKUP($A196,csapatok!$A:$NN,BS$320,FALSE),5)="Csere",VLOOKUP(LEFT(VLOOKUP($A196,csapatok!$A:$NN,BS$320,FALSE),LEN(VLOOKUP($A196,csapatok!$A:$NN,BS$320,FALSE))-6),'csapat-ranglista'!$A:$FP,BS$321,FALSE)/8,VLOOKUP(VLOOKUP($A196,csapatok!$A:$NN,BS$320,FALSE),'csapat-ranglista'!$A:$FP,BS$321,FALSE)/4),0)</f>
        <v>0</v>
      </c>
      <c r="BT196" s="223">
        <f>IFERROR(IF(RIGHT(VLOOKUP($A196,csapatok!$A:$NN,BT$320,FALSE),5)="Csere",VLOOKUP(LEFT(VLOOKUP($A196,csapatok!$A:$NN,BT$320,FALSE),LEN(VLOOKUP($A196,csapatok!$A:$NN,BT$320,FALSE))-6),'csapat-ranglista'!$A:$FP,BT$321,FALSE)/8,VLOOKUP(VLOOKUP($A196,csapatok!$A:$NN,BT$320,FALSE),'csapat-ranglista'!$A:$FP,BT$321,FALSE)/4),0)</f>
        <v>0</v>
      </c>
      <c r="BU196" s="223">
        <f>IFERROR(IF(RIGHT(VLOOKUP($A196,csapatok!$A:$NN,BU$320,FALSE),5)="Csere",VLOOKUP(LEFT(VLOOKUP($A196,csapatok!$A:$NN,BU$320,FALSE),LEN(VLOOKUP($A196,csapatok!$A:$NN,BU$320,FALSE))-6),'csapat-ranglista'!$A:$FP,BU$321,FALSE)/8,VLOOKUP(VLOOKUP($A196,csapatok!$A:$NN,BU$320,FALSE),'csapat-ranglista'!$A:$FP,BU$321,FALSE)/4),0)</f>
        <v>0</v>
      </c>
      <c r="BV196" s="223">
        <f>IFERROR(IF(RIGHT(VLOOKUP($A196,csapatok!$A:$NN,BV$320,FALSE),5)="Csere",VLOOKUP(LEFT(VLOOKUP($A196,csapatok!$A:$NN,BV$320,FALSE),LEN(VLOOKUP($A196,csapatok!$A:$NN,BV$320,FALSE))-6),'csapat-ranglista'!$A:$FP,BV$321,FALSE)/8,VLOOKUP(VLOOKUP($A196,csapatok!$A:$NN,BV$320,FALSE),'csapat-ranglista'!$A:$FP,BV$321,FALSE)/4),0)</f>
        <v>0</v>
      </c>
      <c r="BW196" s="223">
        <f>IFERROR(IF(RIGHT(VLOOKUP($A196,csapatok!$A:$NN,BW$320,FALSE),5)="Csere",VLOOKUP(LEFT(VLOOKUP($A196,csapatok!$A:$NN,BW$320,FALSE),LEN(VLOOKUP($A196,csapatok!$A:$NN,BW$320,FALSE))-6),'csapat-ranglista'!$A:$FP,BW$321,FALSE)/8,VLOOKUP(VLOOKUP($A196,csapatok!$A:$NN,BW$320,FALSE),'csapat-ranglista'!$A:$FP,BW$321,FALSE)/4),0)</f>
        <v>0</v>
      </c>
      <c r="BX196" s="223">
        <f>IFERROR(IF(RIGHT(VLOOKUP($A196,csapatok!$A:$NN,BX$320,FALSE),5)="Csere",VLOOKUP(LEFT(VLOOKUP($A196,csapatok!$A:$NN,BX$320,FALSE),LEN(VLOOKUP($A196,csapatok!$A:$NN,BX$320,FALSE))-6),'csapat-ranglista'!$A:$FP,BX$321,FALSE)/8,VLOOKUP(VLOOKUP($A196,csapatok!$A:$NN,BX$320,FALSE),'csapat-ranglista'!$A:$FP,BX$321,FALSE)/4),0)</f>
        <v>0</v>
      </c>
      <c r="BY196" s="223">
        <f>IFERROR(IF(RIGHT(VLOOKUP($A196,csapatok!$A:$NN,BY$320,FALSE),5)="Csere",VLOOKUP(LEFT(VLOOKUP($A196,csapatok!$A:$NN,BY$320,FALSE),LEN(VLOOKUP($A196,csapatok!$A:$NN,BY$320,FALSE))-6),'csapat-ranglista'!$A:$FP,BY$321,FALSE)/8,VLOOKUP(VLOOKUP($A196,csapatok!$A:$NN,BY$320,FALSE),'csapat-ranglista'!$A:$FP,BY$321,FALSE)/4),0)</f>
        <v>0</v>
      </c>
      <c r="BZ196" s="223">
        <f>IFERROR(IF(RIGHT(VLOOKUP($A196,csapatok!$A:$NN,BZ$320,FALSE),5)="Csere",VLOOKUP(LEFT(VLOOKUP($A196,csapatok!$A:$NN,BZ$320,FALSE),LEN(VLOOKUP($A196,csapatok!$A:$NN,BZ$320,FALSE))-6),'csapat-ranglista'!$A:$FP,BZ$321,FALSE)/8,VLOOKUP(VLOOKUP($A196,csapatok!$A:$NN,BZ$320,FALSE),'csapat-ranglista'!$A:$FP,BZ$321,FALSE)/4),0)</f>
        <v>0</v>
      </c>
      <c r="CA196" s="223">
        <f>IFERROR(IF(RIGHT(VLOOKUP($A196,csapatok!$A:$NN,CA$320,FALSE),5)="Csere",VLOOKUP(LEFT(VLOOKUP($A196,csapatok!$A:$NN,CA$320,FALSE),LEN(VLOOKUP($A196,csapatok!$A:$NN,CA$320,FALSE))-6),'csapat-ranglista'!$A:$FP,CA$321,FALSE)/8,VLOOKUP(VLOOKUP($A196,csapatok!$A:$NN,CA$320,FALSE),'csapat-ranglista'!$A:$FP,CA$321,FALSE)/4),0)</f>
        <v>0</v>
      </c>
      <c r="CB196" s="223">
        <f>IFERROR(IF(RIGHT(VLOOKUP($A196,csapatok!$A:$NN,CB$320,FALSE),5)="Csere",VLOOKUP(LEFT(VLOOKUP($A196,csapatok!$A:$NN,CB$320,FALSE),LEN(VLOOKUP($A196,csapatok!$A:$NN,CB$320,FALSE))-6),'csapat-ranglista'!$A:$FP,CB$321,FALSE)/8,VLOOKUP(VLOOKUP($A196,csapatok!$A:$NN,CB$320,FALSE),'csapat-ranglista'!$A:$FP,CB$321,FALSE)/4),0)</f>
        <v>0</v>
      </c>
      <c r="CC196" s="223">
        <f>IFERROR(IF(RIGHT(VLOOKUP($A196,csapatok!$A:$NN,CC$320,FALSE),5)="Csere",VLOOKUP(LEFT(VLOOKUP($A196,csapatok!$A:$NN,CC$320,FALSE),LEN(VLOOKUP($A196,csapatok!$A:$NN,CC$320,FALSE))-6),'csapat-ranglista'!$A:$FP,CC$321,FALSE)/8,VLOOKUP(VLOOKUP($A196,csapatok!$A:$NN,CC$320,FALSE),'csapat-ranglista'!$A:$FP,CC$321,FALSE)/4),0)</f>
        <v>0</v>
      </c>
      <c r="CD196" s="223">
        <f>IFERROR(IF(RIGHT(VLOOKUP($A196,csapatok!$A:$NN,CD$320,FALSE),5)="Csere",VLOOKUP(LEFT(VLOOKUP($A196,csapatok!$A:$NN,CD$320,FALSE),LEN(VLOOKUP($A196,csapatok!$A:$NN,CD$320,FALSE))-6),'csapat-ranglista'!$A:$FP,CD$321,FALSE)/8,VLOOKUP(VLOOKUP($A196,csapatok!$A:$NN,CD$320,FALSE),'csapat-ranglista'!$A:$FP,CD$321,FALSE)/4),0)</f>
        <v>0</v>
      </c>
      <c r="CE196" s="223">
        <f>IFERROR(IF(RIGHT(VLOOKUP($A196,csapatok!$A:$NN,CE$320,FALSE),5)="Csere",VLOOKUP(LEFT(VLOOKUP($A196,csapatok!$A:$NN,CE$320,FALSE),LEN(VLOOKUP($A196,csapatok!$A:$NN,CE$320,FALSE))-6),'csapat-ranglista'!$A:$FP,CE$321,FALSE)/8,VLOOKUP(VLOOKUP($A196,csapatok!$A:$NN,CE$320,FALSE),'csapat-ranglista'!$A:$FP,CE$321,FALSE)/4),0)</f>
        <v>0</v>
      </c>
      <c r="CF196" s="223">
        <f>IFERROR(IF(RIGHT(VLOOKUP($A196,csapatok!$A:$NN,CF$320,FALSE),5)="Csere",VLOOKUP(LEFT(VLOOKUP($A196,csapatok!$A:$NN,CF$320,FALSE),LEN(VLOOKUP($A196,csapatok!$A:$NN,CF$320,FALSE))-6),'csapat-ranglista'!$A:$FP,CF$321,FALSE)/8,VLOOKUP(VLOOKUP($A196,csapatok!$A:$NN,CF$320,FALSE),'csapat-ranglista'!$A:$FP,CF$321,FALSE)/4),0)</f>
        <v>0</v>
      </c>
      <c r="CG196" s="223">
        <f>IFERROR(IF(RIGHT(VLOOKUP($A196,csapatok!$A:$NN,CG$320,FALSE),5)="Csere",VLOOKUP(LEFT(VLOOKUP($A196,csapatok!$A:$NN,CG$320,FALSE),LEN(VLOOKUP($A196,csapatok!$A:$NN,CG$320,FALSE))-6),'csapat-ranglista'!$A:$FP,CG$321,FALSE)/8,VLOOKUP(VLOOKUP($A196,csapatok!$A:$NN,CG$320,FALSE),'csapat-ranglista'!$A:$FP,CG$321,FALSE)/4),0)</f>
        <v>0</v>
      </c>
      <c r="CH196" s="223">
        <f>IFERROR(IF(RIGHT(VLOOKUP($A196,csapatok!$A:$NN,CH$320,FALSE),5)="Csere",VLOOKUP(LEFT(VLOOKUP($A196,csapatok!$A:$NN,CH$320,FALSE),LEN(VLOOKUP($A196,csapatok!$A:$NN,CH$320,FALSE))-6),'csapat-ranglista'!$A:$FP,CH$321,FALSE)/8,VLOOKUP(VLOOKUP($A196,csapatok!$A:$NN,CH$320,FALSE),'csapat-ranglista'!$A:$FP,CH$321,FALSE)/4),0)</f>
        <v>0</v>
      </c>
      <c r="CI196" s="223">
        <f>IFERROR(IF(RIGHT(VLOOKUP($A196,csapatok!$A:$NN,CI$320,FALSE),5)="Csere",VLOOKUP(LEFT(VLOOKUP($A196,csapatok!$A:$NN,CI$320,FALSE),LEN(VLOOKUP($A196,csapatok!$A:$NN,CI$320,FALSE))-6),'csapat-ranglista'!$A:$FP,CI$321,FALSE)/8,VLOOKUP(VLOOKUP($A196,csapatok!$A:$NN,CI$320,FALSE),'csapat-ranglista'!$A:$FP,CI$321,FALSE)/4),0)</f>
        <v>0</v>
      </c>
      <c r="CJ196" s="224">
        <f>versenyek!$IQ$11*IFERROR(VLOOKUP(VLOOKUP($A196,versenyek!IP:IR,3,FALSE),szabalyok!$A$16:$B$23,2,FALSE)/4,0)</f>
        <v>0</v>
      </c>
      <c r="CK196" s="224">
        <f>versenyek!$IT$11*IFERROR(VLOOKUP(VLOOKUP($A196,versenyek!IS:IU,3,FALSE),szabalyok!$A$16:$B$23,2,FALSE)/4,0)</f>
        <v>0</v>
      </c>
      <c r="CL196" s="223">
        <f>IFERROR(IF(RIGHT(VLOOKUP($A196,csapatok!$A:$NN,CL$320,FALSE),5)="Csere",VLOOKUP(LEFT(VLOOKUP($A196,csapatok!$A:$NN,CL$320,FALSE),LEN(VLOOKUP($A196,csapatok!$A:$NN,CL$320,FALSE))-6),'csapat-ranglista'!$A:$FP,CL$321,FALSE)/8,VLOOKUP(VLOOKUP($A196,csapatok!$A:$NN,CL$320,FALSE),'csapat-ranglista'!$A:$FP,CL$321,FALSE)/4),0)</f>
        <v>0</v>
      </c>
      <c r="CM196" s="223">
        <f>IFERROR(IF(RIGHT(VLOOKUP($A196,csapatok!$A:$NN,CM$320,FALSE),5)="Csere",VLOOKUP(LEFT(VLOOKUP($A196,csapatok!$A:$NN,CM$320,FALSE),LEN(VLOOKUP($A196,csapatok!$A:$NN,CM$320,FALSE))-6),'csapat-ranglista'!$A:$FP,CM$321,FALSE)/8,VLOOKUP(VLOOKUP($A196,csapatok!$A:$NN,CM$320,FALSE),'csapat-ranglista'!$A:$FP,CM$321,FALSE)/4),0)</f>
        <v>0</v>
      </c>
      <c r="CN196" s="223">
        <f>IFERROR(IF(RIGHT(VLOOKUP($A196,csapatok!$A:$NN,CN$320,FALSE),5)="Csere",VLOOKUP(LEFT(VLOOKUP($A196,csapatok!$A:$NN,CN$320,FALSE),LEN(VLOOKUP($A196,csapatok!$A:$NN,CN$320,FALSE))-6),'csapat-ranglista'!$A:$FP,CN$321,FALSE)/8,VLOOKUP(VLOOKUP($A196,csapatok!$A:$NN,CN$320,FALSE),'csapat-ranglista'!$A:$FP,CN$321,FALSE)/4),0)</f>
        <v>0</v>
      </c>
      <c r="CO196" s="223">
        <f>IFERROR(IF(RIGHT(VLOOKUP($A196,csapatok!$A:$NN,CO$320,FALSE),5)="Csere",VLOOKUP(LEFT(VLOOKUP($A196,csapatok!$A:$NN,CO$320,FALSE),LEN(VLOOKUP($A196,csapatok!$A:$NN,CO$320,FALSE))-6),'csapat-ranglista'!$A:$FP,CO$321,FALSE)/8,VLOOKUP(VLOOKUP($A196,csapatok!$A:$NN,CO$320,FALSE),'csapat-ranglista'!$A:$FP,CO$321,FALSE)/4),0)</f>
        <v>0</v>
      </c>
      <c r="CP196" s="223">
        <f>IFERROR(IF(RIGHT(VLOOKUP($A196,csapatok!$A:$NN,CP$320,FALSE),5)="Csere",VLOOKUP(LEFT(VLOOKUP($A196,csapatok!$A:$NN,CP$320,FALSE),LEN(VLOOKUP($A196,csapatok!$A:$NN,CP$320,FALSE))-6),'csapat-ranglista'!$A:$FP,CP$321,FALSE)/8,VLOOKUP(VLOOKUP($A196,csapatok!$A:$NN,CP$320,FALSE),'csapat-ranglista'!$A:$FP,CP$321,FALSE)/4),0)</f>
        <v>0</v>
      </c>
      <c r="CQ196" s="223">
        <f>IFERROR(IF(RIGHT(VLOOKUP($A196,csapatok!$A:$NN,CQ$320,FALSE),5)="Csere",VLOOKUP(LEFT(VLOOKUP($A196,csapatok!$A:$NN,CQ$320,FALSE),LEN(VLOOKUP($A196,csapatok!$A:$NN,CQ$320,FALSE))-6),'csapat-ranglista'!$A:$FP,CQ$321,FALSE)/8,VLOOKUP(VLOOKUP($A196,csapatok!$A:$NN,CQ$320,FALSE),'csapat-ranglista'!$A:$FP,CQ$321,FALSE)/4),0)</f>
        <v>0</v>
      </c>
      <c r="CR196" s="223">
        <f>IFERROR(IF(RIGHT(VLOOKUP($A196,csapatok!$A:$NN,CR$320,FALSE),5)="Csere",VLOOKUP(LEFT(VLOOKUP($A196,csapatok!$A:$NN,CR$320,FALSE),LEN(VLOOKUP($A196,csapatok!$A:$NN,CR$320,FALSE))-6),'csapat-ranglista'!$A:$FP,CR$321,FALSE)/8,VLOOKUP(VLOOKUP($A196,csapatok!$A:$NN,CR$320,FALSE),'csapat-ranglista'!$A:$FP,CR$321,FALSE)/4),0)</f>
        <v>0</v>
      </c>
      <c r="CS196" s="223">
        <f>IFERROR(IF(RIGHT(VLOOKUP($A196,csapatok!$A:$NN,CS$320,FALSE),5)="Csere",VLOOKUP(LEFT(VLOOKUP($A196,csapatok!$A:$NN,CS$320,FALSE),LEN(VLOOKUP($A196,csapatok!$A:$NN,CS$320,FALSE))-6),'csapat-ranglista'!$A:$FP,CS$321,FALSE)/8,VLOOKUP(VLOOKUP($A196,csapatok!$A:$NN,CS$320,FALSE),'csapat-ranglista'!$A:$FP,CS$321,FALSE)/4),0)</f>
        <v>0</v>
      </c>
      <c r="CT196" s="223">
        <f>IFERROR(IF(RIGHT(VLOOKUP($A196,csapatok!$A:$NN,CT$320,FALSE),5)="Csere",VLOOKUP(LEFT(VLOOKUP($A196,csapatok!$A:$NN,CT$320,FALSE),LEN(VLOOKUP($A196,csapatok!$A:$NN,CT$320,FALSE))-6),'csapat-ranglista'!$A:$FP,CT$321,FALSE)/8,VLOOKUP(VLOOKUP($A196,csapatok!$A:$NN,CT$320,FALSE),'csapat-ranglista'!$A:$FP,CT$321,FALSE)/4),0)</f>
        <v>0</v>
      </c>
      <c r="CU196" s="223">
        <f>IFERROR(IF(RIGHT(VLOOKUP($A196,csapatok!$A:$NN,CU$320,FALSE),5)="Csere",VLOOKUP(LEFT(VLOOKUP($A196,csapatok!$A:$NN,CU$320,FALSE),LEN(VLOOKUP($A196,csapatok!$A:$NN,CU$320,FALSE))-6),'csapat-ranglista'!$A:$FP,CU$321,FALSE)/8,VLOOKUP(VLOOKUP($A196,csapatok!$A:$NN,CU$320,FALSE),'csapat-ranglista'!$A:$FP,CU$321,FALSE)/4),0)</f>
        <v>0</v>
      </c>
      <c r="CV196" s="223">
        <f>IFERROR(IF(RIGHT(VLOOKUP($A196,csapatok!$A:$NN,CV$320,FALSE),5)="Csere",VLOOKUP(LEFT(VLOOKUP($A196,csapatok!$A:$NN,CV$320,FALSE),LEN(VLOOKUP($A196,csapatok!$A:$NN,CV$320,FALSE))-6),'csapat-ranglista'!$A:$FP,CV$321,FALSE)/8,VLOOKUP(VLOOKUP($A196,csapatok!$A:$NN,CV$320,FALSE),'csapat-ranglista'!$A:$FP,CV$321,FALSE)/4),0)</f>
        <v>0</v>
      </c>
      <c r="CW196" s="223">
        <f>IFERROR(IF(RIGHT(VLOOKUP($A196,csapatok!$A:$NN,CW$320,FALSE),5)="Csere",VLOOKUP(LEFT(VLOOKUP($A196,csapatok!$A:$NN,CW$320,FALSE),LEN(VLOOKUP($A196,csapatok!$A:$NN,CW$320,FALSE))-6),'csapat-ranglista'!$A:$FP,CW$321,FALSE)/8,VLOOKUP(VLOOKUP($A196,csapatok!$A:$NN,CW$320,FALSE),'csapat-ranglista'!$A:$FP,CW$321,FALSE)/4),0)</f>
        <v>0</v>
      </c>
      <c r="CX196" s="223">
        <f>IFERROR(IF(RIGHT(VLOOKUP($A196,csapatok!$A:$NN,CX$320,FALSE),5)="Csere",VLOOKUP(LEFT(VLOOKUP($A196,csapatok!$A:$NN,CX$320,FALSE),LEN(VLOOKUP($A196,csapatok!$A:$NN,CX$320,FALSE))-6),'csapat-ranglista'!$A:$FP,CX$321,FALSE)/8,VLOOKUP(VLOOKUP($A196,csapatok!$A:$NN,CX$320,FALSE),'csapat-ranglista'!$A:$FP,CX$321,FALSE)/4),0)</f>
        <v>0</v>
      </c>
      <c r="CY196" s="223">
        <f>IFERROR(IF(RIGHT(VLOOKUP($A196,csapatok!$A:$NN,CY$320,FALSE),5)="Csere",VLOOKUP(LEFT(VLOOKUP($A196,csapatok!$A:$NN,CY$320,FALSE),LEN(VLOOKUP($A196,csapatok!$A:$NN,CY$320,FALSE))-6),'csapat-ranglista'!$A:$FP,CY$321,FALSE)/8,VLOOKUP(VLOOKUP($A196,csapatok!$A:$NN,CY$320,FALSE),'csapat-ranglista'!$A:$FP,CY$321,FALSE)/4),0)</f>
        <v>0</v>
      </c>
      <c r="CZ196" s="223">
        <f>IFERROR(IF(RIGHT(VLOOKUP($A196,csapatok!$A:$NN,CZ$320,FALSE),5)="Csere",VLOOKUP(LEFT(VLOOKUP($A196,csapatok!$A:$NN,CZ$320,FALSE),LEN(VLOOKUP($A196,csapatok!$A:$NN,CZ$320,FALSE))-6),'csapat-ranglista'!$A:$FP,CZ$321,FALSE)/8,VLOOKUP(VLOOKUP($A196,csapatok!$A:$NN,CZ$320,FALSE),'csapat-ranglista'!$A:$FP,CZ$321,FALSE)/4),0)</f>
        <v>0</v>
      </c>
      <c r="DA196" s="223">
        <f>IFERROR(IF(RIGHT(VLOOKUP($A196,csapatok!$A:$NN,DA$320,FALSE),5)="Csere",VLOOKUP(LEFT(VLOOKUP($A196,csapatok!$A:$NN,DA$320,FALSE),LEN(VLOOKUP($A196,csapatok!$A:$NN,DA$320,FALSE))-6),'csapat-ranglista'!$A:$FP,DA$321,FALSE)/8,VLOOKUP(VLOOKUP($A196,csapatok!$A:$NN,DA$320,FALSE),'csapat-ranglista'!$A:$FP,DA$321,FALSE)/4),0)</f>
        <v>0</v>
      </c>
      <c r="DB196" s="223">
        <f>IFERROR(IF(RIGHT(VLOOKUP($A196,csapatok!$A:$NN,DB$320,FALSE),5)="Csere",VLOOKUP(LEFT(VLOOKUP($A196,csapatok!$A:$NN,DB$320,FALSE),LEN(VLOOKUP($A196,csapatok!$A:$NN,DB$320,FALSE))-6),'csapat-ranglista'!$A:$FP,DB$321,FALSE)/8,VLOOKUP(VLOOKUP($A196,csapatok!$A:$NN,DB$320,FALSE),'csapat-ranglista'!$A:$FP,DB$321,FALSE)/4),0)</f>
        <v>0</v>
      </c>
      <c r="DC196" s="223">
        <f>IFERROR(IF(RIGHT(VLOOKUP($A196,csapatok!$A:$NN,DC$320,FALSE),5)="Csere",VLOOKUP(LEFT(VLOOKUP($A196,csapatok!$A:$NN,DC$320,FALSE),LEN(VLOOKUP($A196,csapatok!$A:$NN,DC$320,FALSE))-6),'csapat-ranglista'!$A:$FP,DC$321,FALSE)/8,VLOOKUP(VLOOKUP($A196,csapatok!$A:$NN,DC$320,FALSE),'csapat-ranglista'!$A:$FP,DC$321,FALSE)/4),0)</f>
        <v>0</v>
      </c>
      <c r="DD196" s="223">
        <f>IFERROR(IF(RIGHT(VLOOKUP($A196,csapatok!$A:$NN,DD$320,FALSE),5)="Csere",VLOOKUP(LEFT(VLOOKUP($A196,csapatok!$A:$NN,DD$320,FALSE),LEN(VLOOKUP($A196,csapatok!$A:$NN,DD$320,FALSE))-6),'csapat-ranglista'!$A:$FP,DD$321,FALSE)/8,VLOOKUP(VLOOKUP($A196,csapatok!$A:$NN,DD$320,FALSE),'csapat-ranglista'!$A:$FP,DD$321,FALSE)/4),0)</f>
        <v>0</v>
      </c>
      <c r="DE196" s="223">
        <f>IFERROR(IF(RIGHT(VLOOKUP($A196,csapatok!$A:$NN,DE$320,FALSE),5)="Csere",VLOOKUP(LEFT(VLOOKUP($A196,csapatok!$A:$NN,DE$320,FALSE),LEN(VLOOKUP($A196,csapatok!$A:$NN,DE$320,FALSE))-6),'csapat-ranglista'!$A:$FP,DE$321,FALSE)/8,VLOOKUP(VLOOKUP($A196,csapatok!$A:$NN,DE$320,FALSE),'csapat-ranglista'!$A:$FP,DE$321,FALSE)/4),0)</f>
        <v>0</v>
      </c>
      <c r="DF196" s="223">
        <f>IFERROR(IF(RIGHT(VLOOKUP($A196,csapatok!$A:$NN,DF$320,FALSE),5)="Csere",VLOOKUP(LEFT(VLOOKUP($A196,csapatok!$A:$NN,DF$320,FALSE),LEN(VLOOKUP($A196,csapatok!$A:$NN,DF$320,FALSE))-6),'csapat-ranglista'!$A:$FP,DF$321,FALSE)/8,VLOOKUP(VLOOKUP($A196,csapatok!$A:$NN,DF$320,FALSE),'csapat-ranglista'!$A:$FP,DF$321,FALSE)/4),0)</f>
        <v>0</v>
      </c>
      <c r="DG196" s="223">
        <f>IFERROR(IF(RIGHT(VLOOKUP($A196,csapatok!$A:$NN,DG$320,FALSE),5)="Csere",VLOOKUP(LEFT(VLOOKUP($A196,csapatok!$A:$NN,DG$320,FALSE),LEN(VLOOKUP($A196,csapatok!$A:$NN,DG$320,FALSE))-6),'csapat-ranglista'!$A:$FP,DG$321,FALSE)/8,VLOOKUP(VLOOKUP($A196,csapatok!$A:$NN,DG$320,FALSE),'csapat-ranglista'!$A:$FP,DG$321,FALSE)/4),0)</f>
        <v>0</v>
      </c>
      <c r="DH196" s="223">
        <f>IFERROR(IF(RIGHT(VLOOKUP($A196,csapatok!$A:$NN,DH$320,FALSE),5)="Csere",VLOOKUP(LEFT(VLOOKUP($A196,csapatok!$A:$NN,DH$320,FALSE),LEN(VLOOKUP($A196,csapatok!$A:$NN,DH$320,FALSE))-6),'csapat-ranglista'!$A:$FP,DH$321,FALSE)/8,VLOOKUP(VLOOKUP($A196,csapatok!$A:$NN,DH$320,FALSE),'csapat-ranglista'!$A:$FP,DH$321,FALSE)/4),0)</f>
        <v>0</v>
      </c>
      <c r="DI196" s="223">
        <f>IFERROR(IF(RIGHT(VLOOKUP($A196,csapatok!$A:$NN,DI$320,FALSE),5)="Csere",VLOOKUP(LEFT(VLOOKUP($A196,csapatok!$A:$NN,DI$320,FALSE),LEN(VLOOKUP($A196,csapatok!$A:$NN,DI$320,FALSE))-6),'csapat-ranglista'!$A:$FP,DI$321,FALSE)/8,VLOOKUP(VLOOKUP($A196,csapatok!$A:$NN,DI$320,FALSE),'csapat-ranglista'!$A:$FP,DI$321,FALSE)/4),0)</f>
        <v>0</v>
      </c>
      <c r="DJ196" s="223">
        <f>IFERROR(IF(RIGHT(VLOOKUP($A196,csapatok!$A:$NN,DJ$320,FALSE),5)="Csere",VLOOKUP(LEFT(VLOOKUP($A196,csapatok!$A:$NN,DJ$320,FALSE),LEN(VLOOKUP($A196,csapatok!$A:$NN,DJ$320,FALSE))-6),'csapat-ranglista'!$A:$FP,DJ$321,FALSE)/8,VLOOKUP(VLOOKUP($A196,csapatok!$A:$NN,DJ$320,FALSE),'csapat-ranglista'!$A:$FP,DJ$321,FALSE)/4),0)</f>
        <v>0</v>
      </c>
      <c r="DK196" s="223">
        <f>IFERROR(IF(RIGHT(VLOOKUP($A196,csapatok!$A:$NN,DK$320,FALSE),5)="Csere",VLOOKUP(LEFT(VLOOKUP($A196,csapatok!$A:$NN,DK$320,FALSE),LEN(VLOOKUP($A196,csapatok!$A:$NN,DK$320,FALSE))-6),'csapat-ranglista'!$A:$FP,DK$321,FALSE)/8,VLOOKUP(VLOOKUP($A196,csapatok!$A:$NN,DK$320,FALSE),'csapat-ranglista'!$A:$FP,DK$321,FALSE)/4),0)</f>
        <v>0</v>
      </c>
      <c r="DL196" s="223">
        <f>IFERROR(IF(RIGHT(VLOOKUP($A196,csapatok!$A:$NN,DL$320,FALSE),5)="Csere",VLOOKUP(LEFT(VLOOKUP($A196,csapatok!$A:$NN,DL$320,FALSE),LEN(VLOOKUP($A196,csapatok!$A:$NN,DL$320,FALSE))-6),'csapat-ranglista'!$A:$FP,DL$321,FALSE)/8,VLOOKUP(VLOOKUP($A196,csapatok!$A:$NN,DL$320,FALSE),'csapat-ranglista'!$A:$FP,DL$321,FALSE)/4),0)</f>
        <v>0</v>
      </c>
      <c r="DM196" s="223">
        <f>IFERROR(IF(RIGHT(VLOOKUP($A196,csapatok!$A:$NN,DM$320,FALSE),5)="Csere",VLOOKUP(LEFT(VLOOKUP($A196,csapatok!$A:$NN,DM$320,FALSE),LEN(VLOOKUP($A196,csapatok!$A:$NN,DM$320,FALSE))-6),'csapat-ranglista'!$A:$FP,DM$321,FALSE)/8,VLOOKUP(VLOOKUP($A196,csapatok!$A:$NN,DM$320,FALSE),'csapat-ranglista'!$A:$FP,DM$321,FALSE)/4),0)</f>
        <v>0</v>
      </c>
      <c r="DN196" s="223">
        <f>IFERROR(IF(RIGHT(VLOOKUP($A196,csapatok!$A:$NN,DN$320,FALSE),5)="Csere",VLOOKUP(LEFT(VLOOKUP($A196,csapatok!$A:$NN,DN$320,FALSE),LEN(VLOOKUP($A196,csapatok!$A:$NN,DN$320,FALSE))-6),'csapat-ranglista'!$A:$FP,DN$321,FALSE)/8,VLOOKUP(VLOOKUP($A196,csapatok!$A:$NN,DN$320,FALSE),'csapat-ranglista'!$A:$FP,DN$321,FALSE)/4),0)</f>
        <v>0</v>
      </c>
      <c r="DO196" s="224">
        <f>versenyek!$MF$11*IFERROR(VLOOKUP(VLOOKUP($A196,versenyek!ME:MG,3,FALSE),szabalyok!$A$16:$B$23,2,FALSE)/4,0)</f>
        <v>0</v>
      </c>
      <c r="DP196" s="224">
        <f>versenyek!$MI$11*IFERROR(VLOOKUP(VLOOKUP($A196,versenyek!MH:MJ,3,FALSE),szabalyok!$A$16:$B$23,2,FALSE)/4,0)</f>
        <v>0</v>
      </c>
      <c r="DQ196" s="223">
        <f>IFERROR(IF(RIGHT(VLOOKUP($A196,csapatok!$A:$NN,DQ$320,FALSE),5)="Csere",VLOOKUP(LEFT(VLOOKUP($A196,csapatok!$A:$NN,DQ$320,FALSE),LEN(VLOOKUP($A196,csapatok!$A:$NN,DQ$320,FALSE))-6),'csapat-ranglista'!$A:$FP,DQ$321,FALSE)/8,VLOOKUP(VLOOKUP($A196,csapatok!$A:$NN,DQ$320,FALSE),'csapat-ranglista'!$A:$FP,DQ$321,FALSE)/4),0)</f>
        <v>0</v>
      </c>
      <c r="DR196" s="223">
        <f>IFERROR(IF(RIGHT(VLOOKUP($A196,csapatok!$A:$NN,DR$320,FALSE),5)="Csere",VLOOKUP(LEFT(VLOOKUP($A196,csapatok!$A:$NN,DR$320,FALSE),LEN(VLOOKUP($A196,csapatok!$A:$NN,DR$320,FALSE))-6),'csapat-ranglista'!$A:$FP,DR$321,FALSE)/8,VLOOKUP(VLOOKUP($A196,csapatok!$A:$NN,DR$320,FALSE),'csapat-ranglista'!$A:$FP,DR$321,FALSE)/4),0)</f>
        <v>0</v>
      </c>
      <c r="DS196" s="223">
        <f>IFERROR(IF(RIGHT(VLOOKUP($A196,csapatok!$A:$NN,DS$320,FALSE),5)="Csere",VLOOKUP(LEFT(VLOOKUP($A196,csapatok!$A:$NN,DS$320,FALSE),LEN(VLOOKUP($A196,csapatok!$A:$NN,DS$320,FALSE))-6),'csapat-ranglista'!$A:$FP,DS$321,FALSE)/8,VLOOKUP(VLOOKUP($A196,csapatok!$A:$NN,DS$320,FALSE),'csapat-ranglista'!$A:$FP,DS$321,FALSE)/4),0)</f>
        <v>0</v>
      </c>
      <c r="DT196" s="223">
        <f>IFERROR(IF(RIGHT(VLOOKUP($A196,csapatok!$A:$NN,DT$320,FALSE),5)="Csere",VLOOKUP(LEFT(VLOOKUP($A196,csapatok!$A:$NN,DT$320,FALSE),LEN(VLOOKUP($A196,csapatok!$A:$NN,DT$320,FALSE))-6),'csapat-ranglista'!$A:$FP,DT$321,FALSE)/8,VLOOKUP(VLOOKUP($A196,csapatok!$A:$NN,DT$320,FALSE),'csapat-ranglista'!$A:$FP,DT$321,FALSE)/4),0)</f>
        <v>0</v>
      </c>
      <c r="DU196" s="223">
        <f>IFERROR(IF(RIGHT(VLOOKUP($A196,csapatok!$A:$NN,DU$320,FALSE),5)="Csere",VLOOKUP(LEFT(VLOOKUP($A196,csapatok!$A:$NN,DU$320,FALSE),LEN(VLOOKUP($A196,csapatok!$A:$NN,DU$320,FALSE))-6),'csapat-ranglista'!$A:$FP,DU$321,FALSE)/8,VLOOKUP(VLOOKUP($A196,csapatok!$A:$NN,DU$320,FALSE),'csapat-ranglista'!$A:$FP,DU$321,FALSE)/4),0)</f>
        <v>0</v>
      </c>
      <c r="DV196" s="223">
        <f>IFERROR(IF(RIGHT(VLOOKUP($A196,csapatok!$A:$NN,DV$320,FALSE),5)="Csere",VLOOKUP(LEFT(VLOOKUP($A196,csapatok!$A:$NN,DV$320,FALSE),LEN(VLOOKUP($A196,csapatok!$A:$NN,DV$320,FALSE))-6),'csapat-ranglista'!$A:$FP,DV$321,FALSE)/8,VLOOKUP(VLOOKUP($A196,csapatok!$A:$NN,DV$320,FALSE),'csapat-ranglista'!$A:$FP,DV$321,FALSE)/4),0)</f>
        <v>0</v>
      </c>
      <c r="DW196" s="223">
        <f>IFERROR(IF(RIGHT(VLOOKUP($A196,csapatok!$A:$NN,DW$320,FALSE),5)="Csere",VLOOKUP(LEFT(VLOOKUP($A196,csapatok!$A:$NN,DW$320,FALSE),LEN(VLOOKUP($A196,csapatok!$A:$NN,DW$320,FALSE))-6),'csapat-ranglista'!$A:$FP,DW$321,FALSE)/8,VLOOKUP(VLOOKUP($A196,csapatok!$A:$NN,DW$320,FALSE),'csapat-ranglista'!$A:$FP,DW$321,FALSE)/4),0)</f>
        <v>0</v>
      </c>
      <c r="DX196" s="223">
        <f>IFERROR(IF(RIGHT(VLOOKUP($A196,csapatok!$A:$NN,DX$320,FALSE),5)="Csere",VLOOKUP(LEFT(VLOOKUP($A196,csapatok!$A:$NN,DX$320,FALSE),LEN(VLOOKUP($A196,csapatok!$A:$NN,DX$320,FALSE))-6),'csapat-ranglista'!$A:$FP,DX$321,FALSE)/8,VLOOKUP(VLOOKUP($A196,csapatok!$A:$NN,DX$320,FALSE),'csapat-ranglista'!$A:$FP,DX$321,FALSE)/4),0)</f>
        <v>0</v>
      </c>
      <c r="DY196" s="223">
        <f>IFERROR(IF(RIGHT(VLOOKUP($A196,csapatok!$A:$NN,DY$320,FALSE),5)="Csere",VLOOKUP(LEFT(VLOOKUP($A196,csapatok!$A:$NN,DY$320,FALSE),LEN(VLOOKUP($A196,csapatok!$A:$NN,DY$320,FALSE))-6),'csapat-ranglista'!$A:$FP,DY$321,FALSE)/8,VLOOKUP(VLOOKUP($A196,csapatok!$A:$NN,DY$320,FALSE),'csapat-ranglista'!$A:$FP,DY$321,FALSE)/4),0)</f>
        <v>0</v>
      </c>
      <c r="DZ196" s="223">
        <f>IFERROR(IF(RIGHT(VLOOKUP($A196,csapatok!$A:$NN,DZ$320,FALSE),5)="Csere",VLOOKUP(LEFT(VLOOKUP($A196,csapatok!$A:$NN,DZ$320,FALSE),LEN(VLOOKUP($A196,csapatok!$A:$NN,DZ$320,FALSE))-6),'csapat-ranglista'!$A:$FP,DZ$321,FALSE)/8,VLOOKUP(VLOOKUP($A196,csapatok!$A:$NN,DZ$320,FALSE),'csapat-ranglista'!$A:$FP,DZ$321,FALSE)/4),0)</f>
        <v>0</v>
      </c>
      <c r="EA196" s="223">
        <f>IFERROR(IF(RIGHT(VLOOKUP($A196,csapatok!$A:$NN,EA$320,FALSE),5)="Csere",VLOOKUP(LEFT(VLOOKUP($A196,csapatok!$A:$NN,EA$320,FALSE),LEN(VLOOKUP($A196,csapatok!$A:$NN,EA$320,FALSE))-6),'csapat-ranglista'!$A:$FP,EA$321,FALSE)/8,VLOOKUP(VLOOKUP($A196,csapatok!$A:$NN,EA$320,FALSE),'csapat-ranglista'!$A:$FP,EA$321,FALSE)/4),0)</f>
        <v>0</v>
      </c>
      <c r="EB196" s="223">
        <f>IFERROR(IF(RIGHT(VLOOKUP($A196,csapatok!$A:$NN,EB$320,FALSE),5)="Csere",VLOOKUP(LEFT(VLOOKUP($A196,csapatok!$A:$NN,EB$320,FALSE),LEN(VLOOKUP($A196,csapatok!$A:$NN,EB$320,FALSE))-6),'csapat-ranglista'!$A:$FP,EB$321,FALSE)/8,VLOOKUP(VLOOKUP($A196,csapatok!$A:$NN,EB$320,FALSE),'csapat-ranglista'!$A:$FP,EB$321,FALSE)/4),0)</f>
        <v>0</v>
      </c>
      <c r="EC196" s="223">
        <f>IFERROR(IF(RIGHT(VLOOKUP($A196,csapatok!$A:$NN,EC$320,FALSE),5)="Csere",VLOOKUP(LEFT(VLOOKUP($A196,csapatok!$A:$NN,EC$320,FALSE),LEN(VLOOKUP($A196,csapatok!$A:$NN,EC$320,FALSE))-6),'csapat-ranglista'!$A:$FP,EC$321,FALSE)/8,VLOOKUP(VLOOKUP($A196,csapatok!$A:$NN,EC$320,FALSE),'csapat-ranglista'!$A:$FP,EC$321,FALSE)/4),0)</f>
        <v>0</v>
      </c>
      <c r="ED196" s="223">
        <f>IFERROR(IF(RIGHT(VLOOKUP($A196,csapatok!$A:$NN,ED$320,FALSE),5)="Csere",VLOOKUP(LEFT(VLOOKUP($A196,csapatok!$A:$NN,ED$320,FALSE),LEN(VLOOKUP($A196,csapatok!$A:$NN,ED$320,FALSE))-6),'csapat-ranglista'!$A:$FP,ED$321,FALSE)/8,VLOOKUP(VLOOKUP($A196,csapatok!$A:$NN,ED$320,FALSE),'csapat-ranglista'!$A:$FP,ED$321,FALSE)/4),0)</f>
        <v>0</v>
      </c>
      <c r="EE196" s="223">
        <f>IFERROR(IF(RIGHT(VLOOKUP($A196,csapatok!$A:$NN,EE$320,FALSE),5)="Csere",VLOOKUP(LEFT(VLOOKUP($A196,csapatok!$A:$NN,EE$320,FALSE),LEN(VLOOKUP($A196,csapatok!$A:$NN,EE$320,FALSE))-6),'csapat-ranglista'!$A:$FP,EE$321,FALSE)/8,VLOOKUP(VLOOKUP($A196,csapatok!$A:$NN,EE$320,FALSE),'csapat-ranglista'!$A:$FP,EE$321,FALSE)/4),0)</f>
        <v>0</v>
      </c>
      <c r="EF196" s="223">
        <f>IFERROR(IF(RIGHT(VLOOKUP($A196,csapatok!$A:$NN,EF$320,FALSE),5)="Csere",VLOOKUP(LEFT(VLOOKUP($A196,csapatok!$A:$NN,EF$320,FALSE),LEN(VLOOKUP($A196,csapatok!$A:$NN,EF$320,FALSE))-6),'csapat-ranglista'!$A:$FP,EF$321,FALSE)/8,VLOOKUP(VLOOKUP($A196,csapatok!$A:$NN,EF$320,FALSE),'csapat-ranglista'!$A:$FP,EF$321,FALSE)/4),0)</f>
        <v>0</v>
      </c>
      <c r="EG196" s="223">
        <f>IFERROR(IF(RIGHT(VLOOKUP($A196,csapatok!$A:$NN,EG$320,FALSE),5)="Csere",VLOOKUP(LEFT(VLOOKUP($A196,csapatok!$A:$NN,EG$320,FALSE),LEN(VLOOKUP($A196,csapatok!$A:$NN,EG$320,FALSE))-6),'csapat-ranglista'!$A:$FP,EG$321,FALSE)/8,VLOOKUP(VLOOKUP($A196,csapatok!$A:$NN,EG$320,FALSE),'csapat-ranglista'!$A:$FP,EG$321,FALSE)/4),0)</f>
        <v>0</v>
      </c>
      <c r="EH196" s="223">
        <f>IFERROR(IF(RIGHT(VLOOKUP($A196,csapatok!$A:$NN,EH$320,FALSE),5)="Csere",VLOOKUP(LEFT(VLOOKUP($A196,csapatok!$A:$NN,EH$320,FALSE),LEN(VLOOKUP($A196,csapatok!$A:$NN,EH$320,FALSE))-6),'csapat-ranglista'!$A:$FP,EH$321,FALSE)/8,VLOOKUP(VLOOKUP($A196,csapatok!$A:$NN,EH$320,FALSE),'csapat-ranglista'!$A:$FP,EH$321,FALSE)/4),0)</f>
        <v>0</v>
      </c>
      <c r="EI196" s="223">
        <f>IFERROR(IF(RIGHT(VLOOKUP($A196,csapatok!$A:$NN,EI$320,FALSE),5)="Csere",VLOOKUP(LEFT(VLOOKUP($A196,csapatok!$A:$NN,EI$320,FALSE),LEN(VLOOKUP($A196,csapatok!$A:$NN,EI$320,FALSE))-6),'csapat-ranglista'!$A:$FP,EI$321,FALSE)/8,VLOOKUP(VLOOKUP($A196,csapatok!$A:$NN,EI$320,FALSE),'csapat-ranglista'!$A:$FP,EI$321,FALSE)/4),0)</f>
        <v>0</v>
      </c>
      <c r="EJ196" s="223">
        <f>IFERROR(IF(RIGHT(VLOOKUP($A196,csapatok!$A:$NN,EJ$320,FALSE),5)="Csere",VLOOKUP(LEFT(VLOOKUP($A196,csapatok!$A:$NN,EJ$320,FALSE),LEN(VLOOKUP($A196,csapatok!$A:$NN,EJ$320,FALSE))-6),'csapat-ranglista'!$A:$FP,EJ$321,FALSE)/8,VLOOKUP(VLOOKUP($A196,csapatok!$A:$NN,EJ$320,FALSE),'csapat-ranglista'!$A:$FP,EJ$321,FALSE)/4),0)</f>
        <v>0</v>
      </c>
      <c r="EK196" s="223">
        <f>IFERROR(IF(RIGHT(VLOOKUP($A196,csapatok!$A:$NN,EK$320,FALSE),5)="Csere",VLOOKUP(LEFT(VLOOKUP($A196,csapatok!$A:$NN,EK$320,FALSE),LEN(VLOOKUP($A196,csapatok!$A:$NN,EK$320,FALSE))-6),'csapat-ranglista'!$A:$FP,EK$321,FALSE)/8,VLOOKUP(VLOOKUP($A196,csapatok!$A:$NN,EK$320,FALSE),'csapat-ranglista'!$A:$FP,EK$321,FALSE)/4),0)</f>
        <v>0</v>
      </c>
      <c r="EL196" s="223">
        <f>IFERROR(IF(RIGHT(VLOOKUP($A196,csapatok!$A:$NN,EL$320,FALSE),5)="Csere",VLOOKUP(LEFT(VLOOKUP($A196,csapatok!$A:$NN,EL$320,FALSE),LEN(VLOOKUP($A196,csapatok!$A:$NN,EL$320,FALSE))-6),'csapat-ranglista'!$A:$FP,EL$321,FALSE)/8,VLOOKUP(VLOOKUP($A196,csapatok!$A:$NN,EL$320,FALSE),'csapat-ranglista'!$A:$FP,EL$321,FALSE)/4),0)</f>
        <v>0</v>
      </c>
      <c r="EM196" s="223">
        <f>IFERROR(IF(RIGHT(VLOOKUP($A196,csapatok!$A:$NN,EM$320,FALSE),5)="Csere",VLOOKUP(LEFT(VLOOKUP($A196,csapatok!$A:$NN,EM$320,FALSE),LEN(VLOOKUP($A196,csapatok!$A:$NN,EM$320,FALSE))-6),'csapat-ranglista'!$A:$FP,EM$321,FALSE)/8,VLOOKUP(VLOOKUP($A196,csapatok!$A:$NN,EM$320,FALSE),'csapat-ranglista'!$A:$FP,EM$321,FALSE)/4),0)</f>
        <v>0</v>
      </c>
      <c r="EN196" s="223">
        <f>IFERROR(IF(RIGHT(VLOOKUP($A196,csapatok!$A:$NN,EN$320,FALSE),5)="Csere",VLOOKUP(LEFT(VLOOKUP($A196,csapatok!$A:$NN,EN$320,FALSE),LEN(VLOOKUP($A196,csapatok!$A:$NN,EN$320,FALSE))-6),'csapat-ranglista'!$A:$FP,EN$321,FALSE)/8,VLOOKUP(VLOOKUP($A196,csapatok!$A:$NN,EN$320,FALSE),'csapat-ranglista'!$A:$FP,EN$321,FALSE)/4),0)</f>
        <v>0</v>
      </c>
      <c r="EO196" s="223">
        <f>IFERROR(IF(RIGHT(VLOOKUP($A196,csapatok!$A:$NN,EO$320,FALSE),5)="Csere",VLOOKUP(LEFT(VLOOKUP($A196,csapatok!$A:$NN,EO$320,FALSE),LEN(VLOOKUP($A196,csapatok!$A:$NN,EO$320,FALSE))-6),'csapat-ranglista'!$A:$FP,EO$321,FALSE)/8,VLOOKUP(VLOOKUP($A196,csapatok!$A:$NN,EO$320,FALSE),'csapat-ranglista'!$A:$FP,EO$321,FALSE)/4),0)</f>
        <v>0</v>
      </c>
      <c r="EP196" s="223">
        <f>IFERROR(IF(RIGHT(VLOOKUP($A196,csapatok!$A:$NN,EP$320,FALSE),5)="Csere",VLOOKUP(LEFT(VLOOKUP($A196,csapatok!$A:$NN,EP$320,FALSE),LEN(VLOOKUP($A196,csapatok!$A:$NN,EP$320,FALSE))-6),'csapat-ranglista'!$A:$FP,EP$321,FALSE)/8,VLOOKUP(VLOOKUP($A196,csapatok!$A:$NN,EP$320,FALSE),'csapat-ranglista'!$A:$FP,EP$321,FALSE)/4),0)</f>
        <v>0</v>
      </c>
      <c r="EQ196" s="223">
        <f>IFERROR(IF(RIGHT(VLOOKUP($A196,csapatok!$A:$NN,EQ$320,FALSE),5)="Csere",VLOOKUP(LEFT(VLOOKUP($A196,csapatok!$A:$NN,EQ$320,FALSE),LEN(VLOOKUP($A196,csapatok!$A:$NN,EQ$320,FALSE))-6),'csapat-ranglista'!$A:$FP,EQ$321,FALSE)/8,VLOOKUP(VLOOKUP($A196,csapatok!$A:$NN,EQ$320,FALSE),'csapat-ranglista'!$A:$FP,EQ$321,FALSE)/4),0)</f>
        <v>0</v>
      </c>
      <c r="ER196" s="223">
        <f>IFERROR(IF(RIGHT(VLOOKUP($A196,csapatok!$A:$NN,ER$320,FALSE),5)="Csere",VLOOKUP(LEFT(VLOOKUP($A196,csapatok!$A:$NN,ER$320,FALSE),LEN(VLOOKUP($A196,csapatok!$A:$NN,ER$320,FALSE))-6),'csapat-ranglista'!$A:$FP,ER$321,FALSE)/8,VLOOKUP(VLOOKUP($A196,csapatok!$A:$NN,ER$320,FALSE),'csapat-ranglista'!$A:$FP,ER$321,FALSE)/4),0)</f>
        <v>0</v>
      </c>
      <c r="ES196" s="223">
        <f>IFERROR(IF(RIGHT(VLOOKUP($A196,csapatok!$A:$NN,ES$320,FALSE),5)="Csere",VLOOKUP(LEFT(VLOOKUP($A196,csapatok!$A:$NN,ES$320,FALSE),LEN(VLOOKUP($A196,csapatok!$A:$NN,ES$320,FALSE))-6),'csapat-ranglista'!$A:$FP,ES$321,FALSE)/8,VLOOKUP(VLOOKUP($A196,csapatok!$A:$NN,ES$320,FALSE),'csapat-ranglista'!$A:$FP,ES$321,FALSE)/4),0)</f>
        <v>0</v>
      </c>
      <c r="ET196" s="223">
        <f>IFERROR(IF(RIGHT(VLOOKUP($A196,csapatok!$A:$NN,ET$320,FALSE),5)="Csere",VLOOKUP(LEFT(VLOOKUP($A196,csapatok!$A:$NN,ET$320,FALSE),LEN(VLOOKUP($A196,csapatok!$A:$NN,ET$320,FALSE))-6),'csapat-ranglista'!$A:$FP,ET$321,FALSE)/8,VLOOKUP(VLOOKUP($A196,csapatok!$A:$NN,ET$320,FALSE),'csapat-ranglista'!$A:$FP,ET$321,FALSE)/4),0)</f>
        <v>0</v>
      </c>
      <c r="EU196" s="223">
        <f>IFERROR(IF(RIGHT(VLOOKUP($A196,csapatok!$A:$NN,EU$320,FALSE),5)="Csere",VLOOKUP(LEFT(VLOOKUP($A196,csapatok!$A:$NN,EU$320,FALSE),LEN(VLOOKUP($A196,csapatok!$A:$NN,EU$320,FALSE))-6),'csapat-ranglista'!$A:$FP,EU$321,FALSE)/8,VLOOKUP(VLOOKUP($A196,csapatok!$A:$NN,EU$320,FALSE),'csapat-ranglista'!$A:$FP,EU$321,FALSE)/4),0)</f>
        <v>0</v>
      </c>
      <c r="EV196" s="223">
        <f>IFERROR(IF(RIGHT(VLOOKUP($A196,csapatok!$A:$NN,EV$320,FALSE),5)="Csere",VLOOKUP(LEFT(VLOOKUP($A196,csapatok!$A:$NN,EV$320,FALSE),LEN(VLOOKUP($A196,csapatok!$A:$NN,EV$320,FALSE))-6),'csapat-ranglista'!$A:$FP,EV$321,FALSE)/8,VLOOKUP(VLOOKUP($A196,csapatok!$A:$NN,EV$320,FALSE),'csapat-ranglista'!$A:$FP,EV$321,FALSE)/4),0)</f>
        <v>0</v>
      </c>
      <c r="EW196" s="223">
        <f>IFERROR(IF(RIGHT(VLOOKUP($A196,csapatok!$A:$NN,EW$320,FALSE),5)="Csere",VLOOKUP(LEFT(VLOOKUP($A196,csapatok!$A:$NN,EW$320,FALSE),LEN(VLOOKUP($A196,csapatok!$A:$NN,EW$320,FALSE))-6),'csapat-ranglista'!$A:$FP,EW$321,FALSE)/8,VLOOKUP(VLOOKUP($A196,csapatok!$A:$NN,EW$320,FALSE),'csapat-ranglista'!$A:$FP,EW$321,FALSE)/4),0)</f>
        <v>0</v>
      </c>
      <c r="EX196" s="223">
        <f>IFERROR(IF(RIGHT(VLOOKUP($A196,csapatok!$A:$NN,EX$320,FALSE),5)="Csere",VLOOKUP(LEFT(VLOOKUP($A196,csapatok!$A:$NN,EX$320,FALSE),LEN(VLOOKUP($A196,csapatok!$A:$NN,EX$320,FALSE))-6),'csapat-ranglista'!$A:$FP,EX$321,FALSE)/8,VLOOKUP(VLOOKUP($A196,csapatok!$A:$NN,EX$320,FALSE),'csapat-ranglista'!$A:$FP,EX$321,FALSE)/4),0)</f>
        <v>0</v>
      </c>
      <c r="EY196" s="223">
        <f>IFERROR(IF(RIGHT(VLOOKUP($A196,csapatok!$A:$NN,EY$320,FALSE),5)="Csere",VLOOKUP(LEFT(VLOOKUP($A196,csapatok!$A:$NN,EY$320,FALSE),LEN(VLOOKUP($A196,csapatok!$A:$NN,EY$320,FALSE))-6),'csapat-ranglista'!$A:$FP,EY$321,FALSE)/8,VLOOKUP(VLOOKUP($A196,csapatok!$A:$NN,EY$320,FALSE),'csapat-ranglista'!$A:$FP,EY$321,FALSE)/4),0)</f>
        <v>0</v>
      </c>
      <c r="EZ196" s="223">
        <f>IFERROR(IF(RIGHT(VLOOKUP($A196,csapatok!$A:$NN,EZ$320,FALSE),5)="Csere",VLOOKUP(LEFT(VLOOKUP($A196,csapatok!$A:$NN,EZ$320,FALSE),LEN(VLOOKUP($A196,csapatok!$A:$NN,EZ$320,FALSE))-6),'csapat-ranglista'!$A:$FP,EZ$321,FALSE)/8,VLOOKUP(VLOOKUP($A196,csapatok!$A:$NN,EZ$320,FALSE),'csapat-ranglista'!$A:$FP,EZ$321,FALSE)/4),0)</f>
        <v>0</v>
      </c>
      <c r="FA196" s="223">
        <f>IFERROR(IF(RIGHT(VLOOKUP($A196,csapatok!$A:$NN,FA$320,FALSE),5)="Csere",VLOOKUP(LEFT(VLOOKUP($A196,csapatok!$A:$NN,FA$320,FALSE),LEN(VLOOKUP($A196,csapatok!$A:$NN,FA$320,FALSE))-6),'csapat-ranglista'!$A:$FP,FA$321,FALSE)/8,VLOOKUP(VLOOKUP($A196,csapatok!$A:$NN,FA$320,FALSE),'csapat-ranglista'!$A:$FP,FA$321,FALSE)/4),0)</f>
        <v>0</v>
      </c>
      <c r="FB196" s="223">
        <f>IFERROR(IF(RIGHT(VLOOKUP($A196,csapatok!$A:$NN,FB$320,FALSE),5)="Csere",VLOOKUP(LEFT(VLOOKUP($A196,csapatok!$A:$NN,FB$320,FALSE),LEN(VLOOKUP($A196,csapatok!$A:$NN,FB$320,FALSE))-6),'csapat-ranglista'!$A:$FP,FB$321,FALSE)/8,VLOOKUP(VLOOKUP($A196,csapatok!$A:$NN,FB$320,FALSE),'csapat-ranglista'!$A:$FP,FB$321,FALSE)/4),0)</f>
        <v>0</v>
      </c>
      <c r="FC196" s="223">
        <f>IFERROR(IF(RIGHT(VLOOKUP($A196,csapatok!$A:$NN,FC$320,FALSE),5)="Csere",VLOOKUP(LEFT(VLOOKUP($A196,csapatok!$A:$NN,FC$320,FALSE),LEN(VLOOKUP($A196,csapatok!$A:$NN,FC$320,FALSE))-6),'csapat-ranglista'!$A:$FP,FC$321,FALSE)/8,VLOOKUP(VLOOKUP($A196,csapatok!$A:$NN,FC$320,FALSE),'csapat-ranglista'!$A:$FP,FC$321,FALSE)/4),0)</f>
        <v>0</v>
      </c>
      <c r="FD196" s="224">
        <f>versenyek!$QY$11*IFERROR(VLOOKUP(VLOOKUP($A196,versenyek!QX:QZ,3,FALSE),szabalyok!$A$16:$B$23,2,FALSE)/4,0)</f>
        <v>0</v>
      </c>
      <c r="FE196" s="224">
        <f>versenyek!$RB$11*IFERROR(VLOOKUP(VLOOKUP($A196,versenyek!RA:RC,3,FALSE),szabalyok!$A$16:$B$23,2,FALSE)/4,0)</f>
        <v>0</v>
      </c>
      <c r="FF196" s="223">
        <f>IFERROR(IF(RIGHT(VLOOKUP($A196,csapatok!$A:$NN,FF$320,FALSE),5)="Csere",VLOOKUP(LEFT(VLOOKUP($A196,csapatok!$A:$NN,FF$320,FALSE),LEN(VLOOKUP($A196,csapatok!$A:$NN,FF$320,FALSE))-6),'csapat-ranglista'!$A:$FP,FF$321,FALSE)/8,VLOOKUP(VLOOKUP($A196,csapatok!$A:$NN,FF$320,FALSE),'csapat-ranglista'!$A:$FP,FF$321,FALSE)/4),0)</f>
        <v>0</v>
      </c>
      <c r="FG196" s="223">
        <f>IFERROR(IF(RIGHT(VLOOKUP($A196,csapatok!$A:$NN,FG$320,FALSE),5)="Csere",VLOOKUP(LEFT(VLOOKUP($A196,csapatok!$A:$NN,FG$320,FALSE),LEN(VLOOKUP($A196,csapatok!$A:$NN,FG$320,FALSE))-6),'csapat-ranglista'!$A:$FP,FG$321,FALSE)/8,VLOOKUP(VLOOKUP($A196,csapatok!$A:$NN,FG$320,FALSE),'csapat-ranglista'!$A:$FP,FG$321,FALSE)/4),0)</f>
        <v>0</v>
      </c>
      <c r="FH196" s="223">
        <f>IFERROR(IF(RIGHT(VLOOKUP($A196,csapatok!$A:$NN,FH$320,FALSE),5)="Csere",VLOOKUP(LEFT(VLOOKUP($A196,csapatok!$A:$NN,FH$320,FALSE),LEN(VLOOKUP($A196,csapatok!$A:$NN,FH$320,FALSE))-6),'csapat-ranglista'!$A:$FP,FH$321,FALSE)/8,VLOOKUP(VLOOKUP($A196,csapatok!$A:$NN,FH$320,FALSE),'csapat-ranglista'!$A:$FP,FH$321,FALSE)/4),0)</f>
        <v>0</v>
      </c>
      <c r="FI196" s="223">
        <f>IFERROR(IF(RIGHT(VLOOKUP($A196,csapatok!$A:$NN,FI$320,FALSE),5)="Csere",VLOOKUP(LEFT(VLOOKUP($A196,csapatok!$A:$NN,FI$320,FALSE),LEN(VLOOKUP($A196,csapatok!$A:$NN,FI$320,FALSE))-6),'csapat-ranglista'!$A:$FP,FI$321,FALSE)/8,VLOOKUP(VLOOKUP($A196,csapatok!$A:$NN,FI$320,FALSE),'csapat-ranglista'!$A:$FP,FI$321,FALSE)/4),0)</f>
        <v>0</v>
      </c>
      <c r="FJ196" s="223">
        <f>IFERROR(IF(RIGHT(VLOOKUP($A196,csapatok!$A:$NN,FJ$320,FALSE),5)="Csere",VLOOKUP(LEFT(VLOOKUP($A196,csapatok!$A:$NN,FJ$320,FALSE),LEN(VLOOKUP($A196,csapatok!$A:$NN,FJ$320,FALSE))-6),'csapat-ranglista'!$A:$FP,FJ$321,FALSE)/8,VLOOKUP(VLOOKUP($A196,csapatok!$A:$NN,FJ$320,FALSE),'csapat-ranglista'!$A:$FP,FJ$321,FALSE)/4),0)</f>
        <v>0</v>
      </c>
      <c r="FK196" s="223">
        <f>IFERROR(IF(RIGHT(VLOOKUP($A196,csapatok!$A:$NN,FK$320,FALSE),5)="Csere",VLOOKUP(LEFT(VLOOKUP($A196,csapatok!$A:$NN,FK$320,FALSE),LEN(VLOOKUP($A196,csapatok!$A:$NN,FK$320,FALSE))-6),'csapat-ranglista'!$A:$FP,FK$321,FALSE)/8,VLOOKUP(VLOOKUP($A196,csapatok!$A:$NN,FK$320,FALSE),'csapat-ranglista'!$A:$FP,FK$321,FALSE)/4),0)</f>
        <v>0</v>
      </c>
      <c r="FL196" s="223">
        <f>IFERROR(IF(RIGHT(VLOOKUP($A196,csapatok!$A:$NN,FL$320,FALSE),5)="Csere",VLOOKUP(LEFT(VLOOKUP($A196,csapatok!$A:$NN,FL$320,FALSE),LEN(VLOOKUP($A196,csapatok!$A:$NN,FL$320,FALSE))-6),'csapat-ranglista'!$A:$FP,FL$321,FALSE)/8,VLOOKUP(VLOOKUP($A196,csapatok!$A:$NN,FL$320,FALSE),'csapat-ranglista'!$A:$FP,FL$321,FALSE)/4),0)</f>
        <v>0</v>
      </c>
      <c r="FM196" s="223">
        <f>IFERROR(IF(RIGHT(VLOOKUP($A196,csapatok!$A:$NN,FM$320,FALSE),5)="Csere",VLOOKUP(LEFT(VLOOKUP($A196,csapatok!$A:$NN,FM$320,FALSE),LEN(VLOOKUP($A196,csapatok!$A:$NN,FM$320,FALSE))-6),'csapat-ranglista'!$A:$FP,FM$321,FALSE)/8,VLOOKUP(VLOOKUP($A196,csapatok!$A:$NN,FM$320,FALSE),'csapat-ranglista'!$A:$FP,FM$321,FALSE)/4),0)</f>
        <v>0</v>
      </c>
      <c r="FN196" s="223">
        <f>IFERROR(IF(RIGHT(VLOOKUP($A196,csapatok!$A:$NN,FN$320,FALSE),5)="Csere",VLOOKUP(LEFT(VLOOKUP($A196,csapatok!$A:$NN,FN$320,FALSE),LEN(VLOOKUP($A196,csapatok!$A:$NN,FN$320,FALSE))-6),'csapat-ranglista'!$A:$FP,FN$321,FALSE)/8,VLOOKUP(VLOOKUP($A196,csapatok!$A:$NN,FN$320,FALSE),'csapat-ranglista'!$A:$FP,FN$321,FALSE)/4),0)</f>
        <v>0</v>
      </c>
      <c r="FO196" s="223">
        <f>IFERROR(IF(RIGHT(VLOOKUP($A196,csapatok!$A:$NN,FO$320,FALSE),5)="Csere",VLOOKUP(LEFT(VLOOKUP($A196,csapatok!$A:$NN,FO$320,FALSE),LEN(VLOOKUP($A196,csapatok!$A:$NN,FO$320,FALSE))-6),'csapat-ranglista'!$A:$FP,FO$321,FALSE)/8,VLOOKUP(VLOOKUP($A196,csapatok!$A:$NN,FO$320,FALSE),'csapat-ranglista'!$A:$FP,FO$321,FALSE)/4),0)</f>
        <v>0</v>
      </c>
      <c r="FP196" s="223">
        <f>IFERROR(IF(RIGHT(VLOOKUP($A196,csapatok!$A:$NN,FP$320,FALSE),5)="Csere",VLOOKUP(LEFT(VLOOKUP($A196,csapatok!$A:$NN,FP$320,FALSE),LEN(VLOOKUP($A196,csapatok!$A:$NN,FP$320,FALSE))-6),'csapat-ranglista'!$A:$FP,FP$321,FALSE)/8,VLOOKUP(VLOOKUP($A196,csapatok!$A:$NN,FP$320,FALSE),'csapat-ranglista'!$A:$FP,FP$321,FALSE)/4),0)</f>
        <v>0</v>
      </c>
      <c r="FQ196" s="223">
        <f>IFERROR(IF(RIGHT(VLOOKUP($A196,csapatok!$A:$NN,FQ$320,FALSE),5)="Csere",VLOOKUP(LEFT(VLOOKUP($A196,csapatok!$A:$NN,FQ$320,FALSE),LEN(VLOOKUP($A196,csapatok!$A:$NN,FQ$320,FALSE))-6),'csapat-ranglista'!$A:$FP,FQ$321,FALSE)/8,VLOOKUP(VLOOKUP($A196,csapatok!$A:$NN,FQ$320,FALSE),'csapat-ranglista'!$A:$FP,FQ$321,FALSE)/4),0)</f>
        <v>0</v>
      </c>
      <c r="FR196" s="223">
        <f>IFERROR(IF(RIGHT(VLOOKUP($A196,csapatok!$A:$NN,FR$320,FALSE),5)="Csere",VLOOKUP(LEFT(VLOOKUP($A196,csapatok!$A:$NN,FR$320,FALSE),LEN(VLOOKUP($A196,csapatok!$A:$NN,FR$320,FALSE))-6),'csapat-ranglista'!$A:$FP,FR$321,FALSE)/8,VLOOKUP(VLOOKUP($A196,csapatok!$A:$NN,FR$320,FALSE),'csapat-ranglista'!$A:$FP,FR$321,FALSE)/4),0)</f>
        <v>0</v>
      </c>
      <c r="FS196" s="223">
        <f>IFERROR(IF(RIGHT(VLOOKUP($A196,csapatok!$A:$NN,FS$320,FALSE),5)="Csere",VLOOKUP(LEFT(VLOOKUP($A196,csapatok!$A:$NN,FS$320,FALSE),LEN(VLOOKUP($A196,csapatok!$A:$NN,FS$320,FALSE))-6),'csapat-ranglista'!$A:$FP,FS$321,FALSE)/8,VLOOKUP(VLOOKUP($A196,csapatok!$A:$NN,FS$320,FALSE),'csapat-ranglista'!$A:$FP,FS$321,FALSE)/4),0)</f>
        <v>0</v>
      </c>
      <c r="FT196" s="223">
        <f>IFERROR(IF(RIGHT(VLOOKUP($A196,csapatok!$A:$NN,FT$320,FALSE),5)="Csere",VLOOKUP(LEFT(VLOOKUP($A196,csapatok!$A:$NN,FT$320,FALSE),LEN(VLOOKUP($A196,csapatok!$A:$NN,FT$320,FALSE))-6),'csapat-ranglista'!$A:$FP,FT$321,FALSE)/8,VLOOKUP(VLOOKUP($A196,csapatok!$A:$NN,FT$320,FALSE),'csapat-ranglista'!$A:$FP,FT$321,FALSE)/4),0)</f>
        <v>0</v>
      </c>
      <c r="FU196" s="223">
        <f>IFERROR(IF(RIGHT(VLOOKUP($A196,csapatok!$A:$NN,FU$320,FALSE),5)="Csere",VLOOKUP(LEFT(VLOOKUP($A196,csapatok!$A:$NN,FU$320,FALSE),LEN(VLOOKUP($A196,csapatok!$A:$NN,FU$320,FALSE))-6),'csapat-ranglista'!$A:$FP,FU$321,FALSE)/8,VLOOKUP(VLOOKUP($A196,csapatok!$A:$NN,FU$320,FALSE),'csapat-ranglista'!$A:$FP,FU$321,FALSE)/4),0)</f>
        <v>0</v>
      </c>
      <c r="FV196" s="223">
        <f>IFERROR(IF(RIGHT(VLOOKUP($A196,csapatok!$A:$NN,FV$320,FALSE),5)="Csere",VLOOKUP(LEFT(VLOOKUP($A196,csapatok!$A:$NN,FV$320,FALSE),LEN(VLOOKUP($A196,csapatok!$A:$NN,FV$320,FALSE))-6),'csapat-ranglista'!$A:$FP,FV$321,FALSE)/8,VLOOKUP(VLOOKUP($A196,csapatok!$A:$NN,FV$320,FALSE),'csapat-ranglista'!$A:$FP,FV$321,FALSE)/4),0)</f>
        <v>0</v>
      </c>
      <c r="FW196" s="223">
        <f>IFERROR(IF(RIGHT(VLOOKUP($A196,csapatok!$A:$NN,FW$320,FALSE),5)="Csere",VLOOKUP(LEFT(VLOOKUP($A196,csapatok!$A:$NN,FW$320,FALSE),LEN(VLOOKUP($A196,csapatok!$A:$NN,FW$320,FALSE))-6),'csapat-ranglista'!$A:$FP,FW$321,FALSE)/8,VLOOKUP(VLOOKUP($A196,csapatok!$A:$NN,FW$320,FALSE),'csapat-ranglista'!$A:$FP,FW$321,FALSE)/4),0)</f>
        <v>0</v>
      </c>
      <c r="FX196" s="223">
        <f>IFERROR(IF(RIGHT(VLOOKUP($A196,csapatok!$A:$NN,FX$320,FALSE),5)="Csere",VLOOKUP(LEFT(VLOOKUP($A196,csapatok!$A:$NN,FX$320,FALSE),LEN(VLOOKUP($A196,csapatok!$A:$NN,FX$320,FALSE))-6),'csapat-ranglista'!$A:$FP,FX$321,FALSE)/8,VLOOKUP(VLOOKUP($A196,csapatok!$A:$NN,FX$320,FALSE),'csapat-ranglista'!$A:$FP,FX$321,FALSE)/4),0)</f>
        <v>0</v>
      </c>
      <c r="FY196" s="223">
        <f>IFERROR(IF(RIGHT(VLOOKUP($A196,csapatok!$A:$NN,FY$320,FALSE),5)="Csere",VLOOKUP(LEFT(VLOOKUP($A196,csapatok!$A:$NN,FY$320,FALSE),LEN(VLOOKUP($A196,csapatok!$A:$NN,FY$320,FALSE))-6),'csapat-ranglista'!$A:$FP,FY$321,FALSE)/8,VLOOKUP(VLOOKUP($A196,csapatok!$A:$NN,FY$320,FALSE),'csapat-ranglista'!$A:$FP,FY$321,FALSE)/4),0)</f>
        <v>0</v>
      </c>
      <c r="FZ196" s="223">
        <f>IFERROR(IF(RIGHT(VLOOKUP($A196,csapatok!$A:$NN,FZ$320,FALSE),5)="Csere",VLOOKUP(LEFT(VLOOKUP($A196,csapatok!$A:$NN,FZ$320,FALSE),LEN(VLOOKUP($A196,csapatok!$A:$NN,FZ$320,FALSE))-6),'csapat-ranglista'!$A:$FP,FZ$321,FALSE)/8,VLOOKUP(VLOOKUP($A196,csapatok!$A:$NN,FZ$320,FALSE),'csapat-ranglista'!$A:$FP,FZ$321,FALSE)/4),0)</f>
        <v>0</v>
      </c>
      <c r="GA196" s="223">
        <f>IFERROR(IF(RIGHT(VLOOKUP($A196,csapatok!$A:$NN,GA$320,FALSE),5)="Csere",VLOOKUP(LEFT(VLOOKUP($A196,csapatok!$A:$NN,GA$320,FALSE),LEN(VLOOKUP($A196,csapatok!$A:$NN,GA$320,FALSE))-6),'csapat-ranglista'!$A:$FP,GA$321,FALSE)/8,VLOOKUP(VLOOKUP($A196,csapatok!$A:$NN,GA$320,FALSE),'csapat-ranglista'!$A:$FP,GA$321,FALSE)/4),0)</f>
        <v>0</v>
      </c>
      <c r="GB196" s="223">
        <f>IFERROR(IF(RIGHT(VLOOKUP($A196,csapatok!$A:$NN,GB$320,FALSE),5)="Csere",VLOOKUP(LEFT(VLOOKUP($A196,csapatok!$A:$NN,GB$320,FALSE),LEN(VLOOKUP($A196,csapatok!$A:$NN,GB$320,FALSE))-6),'csapat-ranglista'!$A:$FP,GB$321,FALSE)/8,VLOOKUP(VLOOKUP($A196,csapatok!$A:$NN,GB$320,FALSE),'csapat-ranglista'!$A:$FP,GB$321,FALSE)/4),0)</f>
        <v>0</v>
      </c>
      <c r="GC196" s="223">
        <f>IFERROR(IF(RIGHT(VLOOKUP($A196,csapatok!$A:$NN,GC$320,FALSE),5)="Csere",VLOOKUP(LEFT(VLOOKUP($A196,csapatok!$A:$NN,GC$320,FALSE),LEN(VLOOKUP($A196,csapatok!$A:$NN,GC$320,FALSE))-6),'csapat-ranglista'!$A:$FP,GC$321,FALSE)/8,VLOOKUP(VLOOKUP($A196,csapatok!$A:$NN,GC$320,FALSE),'csapat-ranglista'!$A:$FP,GC$321,FALSE)/4),0)</f>
        <v>0</v>
      </c>
      <c r="GD196" s="247">
        <f>SUM(EQ196:GC196)</f>
        <v>0</v>
      </c>
    </row>
    <row r="197" spans="1:186">
      <c r="A197" s="32" t="s">
        <v>346</v>
      </c>
      <c r="B197" s="130"/>
      <c r="C197" s="131" t="str">
        <f>IF(B197=0,"",IF(B197&lt;$C$1,"felnőtt","ifi"))</f>
        <v/>
      </c>
      <c r="D197" s="32" t="s">
        <v>101</v>
      </c>
      <c r="E197" s="45"/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1.1711798507367186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f>IFERROR(IF(RIGHT(VLOOKUP($A197,csapatok!$A:$BL,X$320,FALSE),5)="Csere",VLOOKUP(LEFT(VLOOKUP($A197,csapatok!$A:$BL,X$320,FALSE),LEN(VLOOKUP($A197,csapatok!$A:$BL,X$320,FALSE))-6),'csapat-ranglista'!$A:$FP,X$321,FALSE)/8,VLOOKUP(VLOOKUP($A197,csapatok!$A:$BL,X$320,FALSE),'csapat-ranglista'!$A:$FP,X$321,FALSE)/4),0)</f>
        <v>0</v>
      </c>
      <c r="Y197" s="32">
        <f>IFERROR(IF(RIGHT(VLOOKUP($A197,csapatok!$A:$BL,Y$320,FALSE),5)="Csere",VLOOKUP(LEFT(VLOOKUP($A197,csapatok!$A:$BL,Y$320,FALSE),LEN(VLOOKUP($A197,csapatok!$A:$BL,Y$320,FALSE))-6),'csapat-ranglista'!$A:$FP,Y$321,FALSE)/8,VLOOKUP(VLOOKUP($A197,csapatok!$A:$BL,Y$320,FALSE),'csapat-ranglista'!$A:$FP,Y$321,FALSE)/4),0)</f>
        <v>0</v>
      </c>
      <c r="Z197" s="32">
        <f>IFERROR(IF(RIGHT(VLOOKUP($A197,csapatok!$A:$BL,Z$320,FALSE),5)="Csere",VLOOKUP(LEFT(VLOOKUP($A197,csapatok!$A:$BL,Z$320,FALSE),LEN(VLOOKUP($A197,csapatok!$A:$BL,Z$320,FALSE))-6),'csapat-ranglista'!$A:$FP,Z$321,FALSE)/8,VLOOKUP(VLOOKUP($A197,csapatok!$A:$BL,Z$320,FALSE),'csapat-ranglista'!$A:$FP,Z$321,FALSE)/4),0)</f>
        <v>0</v>
      </c>
      <c r="AA197" s="32">
        <f>IFERROR(IF(RIGHT(VLOOKUP($A197,csapatok!$A:$BL,AA$320,FALSE),5)="Csere",VLOOKUP(LEFT(VLOOKUP($A197,csapatok!$A:$BL,AA$320,FALSE),LEN(VLOOKUP($A197,csapatok!$A:$BL,AA$320,FALSE))-6),'csapat-ranglista'!$A:$FP,AA$321,FALSE)/8,VLOOKUP(VLOOKUP($A197,csapatok!$A:$BL,AA$320,FALSE),'csapat-ranglista'!$A:$FP,AA$321,FALSE)/4),0)</f>
        <v>0</v>
      </c>
      <c r="AB197" s="223">
        <f>IFERROR(IF(RIGHT(VLOOKUP($A197,csapatok!$A:$BL,AB$320,FALSE),5)="Csere",VLOOKUP(LEFT(VLOOKUP($A197,csapatok!$A:$BL,AB$320,FALSE),LEN(VLOOKUP($A197,csapatok!$A:$BL,AB$320,FALSE))-6),'csapat-ranglista'!$A:$FP,AB$321,FALSE)/8,VLOOKUP(VLOOKUP($A197,csapatok!$A:$BL,AB$320,FALSE),'csapat-ranglista'!$A:$FP,AB$321,FALSE)/4),0)</f>
        <v>0</v>
      </c>
      <c r="AC197" s="223">
        <f>IFERROR(IF(RIGHT(VLOOKUP($A197,csapatok!$A:$BL,AC$320,FALSE),5)="Csere",VLOOKUP(LEFT(VLOOKUP($A197,csapatok!$A:$BL,AC$320,FALSE),LEN(VLOOKUP($A197,csapatok!$A:$BL,AC$320,FALSE))-6),'csapat-ranglista'!$A:$FP,AC$321,FALSE)/8,VLOOKUP(VLOOKUP($A197,csapatok!$A:$BL,AC$320,FALSE),'csapat-ranglista'!$A:$FP,AC$321,FALSE)/4),0)</f>
        <v>0</v>
      </c>
      <c r="AD197" s="223">
        <f>IFERROR(IF(RIGHT(VLOOKUP($A197,csapatok!$A:$BL,AD$320,FALSE),5)="Csere",VLOOKUP(LEFT(VLOOKUP($A197,csapatok!$A:$BL,AD$320,FALSE),LEN(VLOOKUP($A197,csapatok!$A:$BL,AD$320,FALSE))-6),'csapat-ranglista'!$A:$FP,AD$321,FALSE)/8,VLOOKUP(VLOOKUP($A197,csapatok!$A:$BL,AD$320,FALSE),'csapat-ranglista'!$A:$FP,AD$321,FALSE)/4),0)</f>
        <v>0</v>
      </c>
      <c r="AE197" s="223">
        <f>IFERROR(IF(RIGHT(VLOOKUP($A197,csapatok!$A:$BL,AE$320,FALSE),5)="Csere",VLOOKUP(LEFT(VLOOKUP($A197,csapatok!$A:$BL,AE$320,FALSE),LEN(VLOOKUP($A197,csapatok!$A:$BL,AE$320,FALSE))-6),'csapat-ranglista'!$A:$FP,AE$321,FALSE)/8,VLOOKUP(VLOOKUP($A197,csapatok!$A:$BL,AE$320,FALSE),'csapat-ranglista'!$A:$FP,AE$321,FALSE)/4),0)</f>
        <v>0</v>
      </c>
      <c r="AF197" s="223">
        <f>IFERROR(IF(RIGHT(VLOOKUP($A197,csapatok!$A:$BL,AF$320,FALSE),5)="Csere",VLOOKUP(LEFT(VLOOKUP($A197,csapatok!$A:$BL,AF$320,FALSE),LEN(VLOOKUP($A197,csapatok!$A:$BL,AF$320,FALSE))-6),'csapat-ranglista'!$A:$FP,AF$321,FALSE)/8,VLOOKUP(VLOOKUP($A197,csapatok!$A:$BL,AF$320,FALSE),'csapat-ranglista'!$A:$FP,AF$321,FALSE)/4),0)</f>
        <v>0</v>
      </c>
      <c r="AG197" s="223">
        <f>IFERROR(IF(RIGHT(VLOOKUP($A197,csapatok!$A:$BL,AG$320,FALSE),5)="Csere",VLOOKUP(LEFT(VLOOKUP($A197,csapatok!$A:$BL,AG$320,FALSE),LEN(VLOOKUP($A197,csapatok!$A:$BL,AG$320,FALSE))-6),'csapat-ranglista'!$A:$FP,AG$321,FALSE)/8,VLOOKUP(VLOOKUP($A197,csapatok!$A:$BL,AG$320,FALSE),'csapat-ranglista'!$A:$FP,AG$321,FALSE)/4),0)</f>
        <v>0</v>
      </c>
      <c r="AH197" s="223">
        <f>IFERROR(IF(RIGHT(VLOOKUP($A197,csapatok!$A:$BL,AH$320,FALSE),5)="Csere",VLOOKUP(LEFT(VLOOKUP($A197,csapatok!$A:$BL,AH$320,FALSE),LEN(VLOOKUP($A197,csapatok!$A:$BL,AH$320,FALSE))-6),'csapat-ranglista'!$A:$FP,AH$321,FALSE)/8,VLOOKUP(VLOOKUP($A197,csapatok!$A:$BL,AH$320,FALSE),'csapat-ranglista'!$A:$FP,AH$321,FALSE)/4),0)</f>
        <v>0</v>
      </c>
      <c r="AI197" s="223">
        <f>IFERROR(IF(RIGHT(VLOOKUP($A197,csapatok!$A:$BL,AI$320,FALSE),5)="Csere",VLOOKUP(LEFT(VLOOKUP($A197,csapatok!$A:$BL,AI$320,FALSE),LEN(VLOOKUP($A197,csapatok!$A:$BL,AI$320,FALSE))-6),'csapat-ranglista'!$A:$FP,AI$321,FALSE)/8,VLOOKUP(VLOOKUP($A197,csapatok!$A:$BL,AI$320,FALSE),'csapat-ranglista'!$A:$FP,AI$321,FALSE)/4),0)</f>
        <v>0</v>
      </c>
      <c r="AJ197" s="223">
        <f>IFERROR(IF(RIGHT(VLOOKUP($A197,csapatok!$A:$BL,AJ$320,FALSE),5)="Csere",VLOOKUP(LEFT(VLOOKUP($A197,csapatok!$A:$BL,AJ$320,FALSE),LEN(VLOOKUP($A197,csapatok!$A:$BL,AJ$320,FALSE))-6),'csapat-ranglista'!$A:$FP,AJ$321,FALSE)/8,VLOOKUP(VLOOKUP($A197,csapatok!$A:$BL,AJ$320,FALSE),'csapat-ranglista'!$A:$FP,AJ$321,FALSE)/2),0)</f>
        <v>0</v>
      </c>
      <c r="AK197" s="223">
        <f>IFERROR(IF(RIGHT(VLOOKUP($A197,csapatok!$A:$CN,AK$320,FALSE),5)="Csere",VLOOKUP(LEFT(VLOOKUP($A197,csapatok!$A:$CN,AK$320,FALSE),LEN(VLOOKUP($A197,csapatok!$A:$CN,AK$320,FALSE))-6),'csapat-ranglista'!$A:$FP,AK$321,FALSE)/8,VLOOKUP(VLOOKUP($A197,csapatok!$A:$CN,AK$320,FALSE),'csapat-ranglista'!$A:$FP,AK$321,FALSE)/4),0)</f>
        <v>0</v>
      </c>
      <c r="AL197" s="223">
        <f>IFERROR(IF(RIGHT(VLOOKUP($A197,csapatok!$A:$CN,AL$320,FALSE),5)="Csere",VLOOKUP(LEFT(VLOOKUP($A197,csapatok!$A:$CN,AL$320,FALSE),LEN(VLOOKUP($A197,csapatok!$A:$CN,AL$320,FALSE))-6),'csapat-ranglista'!$A:$FP,AL$321,FALSE)/8,VLOOKUP(VLOOKUP($A197,csapatok!$A:$CN,AL$320,FALSE),'csapat-ranglista'!$A:$FP,AL$321,FALSE)/4),0)</f>
        <v>0</v>
      </c>
      <c r="AM197" s="223">
        <f>IFERROR(IF(RIGHT(VLOOKUP($A197,csapatok!$A:$CN,AM$320,FALSE),5)="Csere",VLOOKUP(LEFT(VLOOKUP($A197,csapatok!$A:$CN,AM$320,FALSE),LEN(VLOOKUP($A197,csapatok!$A:$CN,AM$320,FALSE))-6),'csapat-ranglista'!$A:$FP,AM$321,FALSE)/8,VLOOKUP(VLOOKUP($A197,csapatok!$A:$CN,AM$320,FALSE),'csapat-ranglista'!$A:$FP,AM$321,FALSE)/4),0)</f>
        <v>0</v>
      </c>
      <c r="AN197" s="223">
        <f>IFERROR(IF(RIGHT(VLOOKUP($A197,csapatok!$A:$CN,AN$320,FALSE),5)="Csere",VLOOKUP(LEFT(VLOOKUP($A197,csapatok!$A:$CN,AN$320,FALSE),LEN(VLOOKUP($A197,csapatok!$A:$CN,AN$320,FALSE))-6),'csapat-ranglista'!$A:$FP,AN$321,FALSE)/8,VLOOKUP(VLOOKUP($A197,csapatok!$A:$CN,AN$320,FALSE),'csapat-ranglista'!$A:$FP,AN$321,FALSE)/4),0)</f>
        <v>0</v>
      </c>
      <c r="AO197" s="223">
        <f>IFERROR(IF(RIGHT(VLOOKUP($A197,csapatok!$A:$CN,AO$320,FALSE),5)="Csere",VLOOKUP(LEFT(VLOOKUP($A197,csapatok!$A:$CN,AO$320,FALSE),LEN(VLOOKUP($A197,csapatok!$A:$CN,AO$320,FALSE))-6),'csapat-ranglista'!$A:$FP,AO$321,FALSE)/8,VLOOKUP(VLOOKUP($A197,csapatok!$A:$CN,AO$320,FALSE),'csapat-ranglista'!$A:$FP,AO$321,FALSE)/4),0)</f>
        <v>0</v>
      </c>
      <c r="AP197" s="223">
        <f>IFERROR(IF(RIGHT(VLOOKUP($A197,csapatok!$A:$CN,AP$320,FALSE),5)="Csere",VLOOKUP(LEFT(VLOOKUP($A197,csapatok!$A:$CN,AP$320,FALSE),LEN(VLOOKUP($A197,csapatok!$A:$CN,AP$320,FALSE))-6),'csapat-ranglista'!$A:$FP,AP$321,FALSE)/8,VLOOKUP(VLOOKUP($A197,csapatok!$A:$CN,AP$320,FALSE),'csapat-ranglista'!$A:$FP,AP$321,FALSE)/4),0)</f>
        <v>0</v>
      </c>
      <c r="AQ197" s="223">
        <f>IFERROR(IF(RIGHT(VLOOKUP($A197,csapatok!$A:$CN,AQ$320,FALSE),5)="Csere",VLOOKUP(LEFT(VLOOKUP($A197,csapatok!$A:$CN,AQ$320,FALSE),LEN(VLOOKUP($A197,csapatok!$A:$CN,AQ$320,FALSE))-6),'csapat-ranglista'!$A:$FP,AQ$321,FALSE)/8,VLOOKUP(VLOOKUP($A197,csapatok!$A:$CN,AQ$320,FALSE),'csapat-ranglista'!$A:$FP,AQ$321,FALSE)/4),0)</f>
        <v>0</v>
      </c>
      <c r="AR197" s="223">
        <f>IFERROR(IF(RIGHT(VLOOKUP($A197,csapatok!$A:$CN,AR$320,FALSE),5)="Csere",VLOOKUP(LEFT(VLOOKUP($A197,csapatok!$A:$CN,AR$320,FALSE),LEN(VLOOKUP($A197,csapatok!$A:$CN,AR$320,FALSE))-6),'csapat-ranglista'!$A:$FP,AR$321,FALSE)/8,VLOOKUP(VLOOKUP($A197,csapatok!$A:$CN,AR$320,FALSE),'csapat-ranglista'!$A:$FP,AR$321,FALSE)/4),0)</f>
        <v>0</v>
      </c>
      <c r="AS197" s="223">
        <f>IFERROR(IF(RIGHT(VLOOKUP($A197,csapatok!$A:$CN,AS$320,FALSE),5)="Csere",VLOOKUP(LEFT(VLOOKUP($A197,csapatok!$A:$CN,AS$320,FALSE),LEN(VLOOKUP($A197,csapatok!$A:$CN,AS$320,FALSE))-6),'csapat-ranglista'!$A:$FP,AS$321,FALSE)/8,VLOOKUP(VLOOKUP($A197,csapatok!$A:$CN,AS$320,FALSE),'csapat-ranglista'!$A:$FP,AS$321,FALSE)/4),0)</f>
        <v>0</v>
      </c>
      <c r="AT197" s="223">
        <f>IFERROR(IF(RIGHT(VLOOKUP($A197,csapatok!$A:$CN,AT$320,FALSE),5)="Csere",VLOOKUP(LEFT(VLOOKUP($A197,csapatok!$A:$CN,AT$320,FALSE),LEN(VLOOKUP($A197,csapatok!$A:$CN,AT$320,FALSE))-6),'csapat-ranglista'!$A:$FP,AT$321,FALSE)/8,VLOOKUP(VLOOKUP($A197,csapatok!$A:$CN,AT$320,FALSE),'csapat-ranglista'!$A:$FP,AT$321,FALSE)/4),0)</f>
        <v>0</v>
      </c>
      <c r="AU197" s="223">
        <f>IFERROR(IF(RIGHT(VLOOKUP($A197,csapatok!$A:$CN,AU$320,FALSE),5)="Csere",VLOOKUP(LEFT(VLOOKUP($A197,csapatok!$A:$CN,AU$320,FALSE),LEN(VLOOKUP($A197,csapatok!$A:$CN,AU$320,FALSE))-6),'csapat-ranglista'!$A:$FP,AU$321,FALSE)/8,VLOOKUP(VLOOKUP($A197,csapatok!$A:$CN,AU$320,FALSE),'csapat-ranglista'!$A:$FP,AU$321,FALSE)/4),0)</f>
        <v>0</v>
      </c>
      <c r="AV197" s="223">
        <f>IFERROR(IF(RIGHT(VLOOKUP($A197,csapatok!$A:$CN,AV$320,FALSE),5)="Csere",VLOOKUP(LEFT(VLOOKUP($A197,csapatok!$A:$CN,AV$320,FALSE),LEN(VLOOKUP($A197,csapatok!$A:$CN,AV$320,FALSE))-6),'csapat-ranglista'!$A:$FP,AV$321,FALSE)/8,VLOOKUP(VLOOKUP($A197,csapatok!$A:$CN,AV$320,FALSE),'csapat-ranglista'!$A:$FP,AV$321,FALSE)/4),0)</f>
        <v>0</v>
      </c>
      <c r="AW197" s="223">
        <f>IFERROR(IF(RIGHT(VLOOKUP($A197,csapatok!$A:$CN,AW$320,FALSE),5)="Csere",VLOOKUP(LEFT(VLOOKUP($A197,csapatok!$A:$CN,AW$320,FALSE),LEN(VLOOKUP($A197,csapatok!$A:$CN,AW$320,FALSE))-6),'csapat-ranglista'!$A:$FP,AW$321,FALSE)/8,VLOOKUP(VLOOKUP($A197,csapatok!$A:$CN,AW$320,FALSE),'csapat-ranglista'!$A:$FP,AW$321,FALSE)/4),0)</f>
        <v>0</v>
      </c>
      <c r="AX197" s="223">
        <f>IFERROR(IF(RIGHT(VLOOKUP($A197,csapatok!$A:$CN,AX$320,FALSE),5)="Csere",VLOOKUP(LEFT(VLOOKUP($A197,csapatok!$A:$CN,AX$320,FALSE),LEN(VLOOKUP($A197,csapatok!$A:$CN,AX$320,FALSE))-6),'csapat-ranglista'!$A:$FP,AX$321,FALSE)/8,VLOOKUP(VLOOKUP($A197,csapatok!$A:$CN,AX$320,FALSE),'csapat-ranglista'!$A:$FP,AX$321,FALSE)/4),0)</f>
        <v>0</v>
      </c>
      <c r="AY197" s="223">
        <f>IFERROR(IF(RIGHT(VLOOKUP($A197,csapatok!$A:$NN,AY$320,FALSE),5)="Csere",VLOOKUP(LEFT(VLOOKUP($A197,csapatok!$A:$NN,AY$320,FALSE),LEN(VLOOKUP($A197,csapatok!$A:$NN,AY$320,FALSE))-6),'csapat-ranglista'!$A:$FP,AY$321,FALSE)/8,VLOOKUP(VLOOKUP($A197,csapatok!$A:$NN,AY$320,FALSE),'csapat-ranglista'!$A:$FP,AY$321,FALSE)/4),0)</f>
        <v>0</v>
      </c>
      <c r="AZ197" s="223">
        <f>IFERROR(IF(RIGHT(VLOOKUP($A197,csapatok!$A:$NN,AZ$320,FALSE),5)="Csere",VLOOKUP(LEFT(VLOOKUP($A197,csapatok!$A:$NN,AZ$320,FALSE),LEN(VLOOKUP($A197,csapatok!$A:$NN,AZ$320,FALSE))-6),'csapat-ranglista'!$A:$FP,AZ$321,FALSE)/8,VLOOKUP(VLOOKUP($A197,csapatok!$A:$NN,AZ$320,FALSE),'csapat-ranglista'!$A:$FP,AZ$321,FALSE)/4),0)</f>
        <v>0</v>
      </c>
      <c r="BA197" s="223">
        <f>IFERROR(IF(RIGHT(VLOOKUP($A197,csapatok!$A:$NN,BA$320,FALSE),5)="Csere",VLOOKUP(LEFT(VLOOKUP($A197,csapatok!$A:$NN,BA$320,FALSE),LEN(VLOOKUP($A197,csapatok!$A:$NN,BA$320,FALSE))-6),'csapat-ranglista'!$A:$FP,BA$321,FALSE)/8,VLOOKUP(VLOOKUP($A197,csapatok!$A:$NN,BA$320,FALSE),'csapat-ranglista'!$A:$FP,BA$321,FALSE)/4),0)</f>
        <v>0</v>
      </c>
      <c r="BB197" s="223">
        <f>IFERROR(IF(RIGHT(VLOOKUP($A197,csapatok!$A:$NN,BB$320,FALSE),5)="Csere",VLOOKUP(LEFT(VLOOKUP($A197,csapatok!$A:$NN,BB$320,FALSE),LEN(VLOOKUP($A197,csapatok!$A:$NN,BB$320,FALSE))-6),'csapat-ranglista'!$A:$FP,BB$321,FALSE)/8,VLOOKUP(VLOOKUP($A197,csapatok!$A:$NN,BB$320,FALSE),'csapat-ranglista'!$A:$FP,BB$321,FALSE)/4),0)</f>
        <v>0</v>
      </c>
      <c r="BC197" s="224">
        <f>versenyek!$ES$11*IFERROR(VLOOKUP(VLOOKUP($A197,versenyek!ER:ET,3,FALSE),szabalyok!$A$16:$B$23,2,FALSE)/4,0)</f>
        <v>0</v>
      </c>
      <c r="BD197" s="224">
        <f>versenyek!$EV$11*IFERROR(VLOOKUP(VLOOKUP($A197,versenyek!EU:EW,3,FALSE),szabalyok!$A$16:$B$23,2,FALSE)/4,0)</f>
        <v>0</v>
      </c>
      <c r="BE197" s="223">
        <f>IFERROR(IF(RIGHT(VLOOKUP($A197,csapatok!$A:$NN,BE$320,FALSE),5)="Csere",VLOOKUP(LEFT(VLOOKUP($A197,csapatok!$A:$NN,BE$320,FALSE),LEN(VLOOKUP($A197,csapatok!$A:$NN,BE$320,FALSE))-6),'csapat-ranglista'!$A:$FP,BE$321,FALSE)/8,VLOOKUP(VLOOKUP($A197,csapatok!$A:$NN,BE$320,FALSE),'csapat-ranglista'!$A:$FP,BE$321,FALSE)/4),0)</f>
        <v>0</v>
      </c>
      <c r="BF197" s="223">
        <f>IFERROR(IF(RIGHT(VLOOKUP($A197,csapatok!$A:$NN,BF$320,FALSE),5)="Csere",VLOOKUP(LEFT(VLOOKUP($A197,csapatok!$A:$NN,BF$320,FALSE),LEN(VLOOKUP($A197,csapatok!$A:$NN,BF$320,FALSE))-6),'csapat-ranglista'!$A:$FP,BF$321,FALSE)/8,VLOOKUP(VLOOKUP($A197,csapatok!$A:$NN,BF$320,FALSE),'csapat-ranglista'!$A:$FP,BF$321,FALSE)/4),0)</f>
        <v>0</v>
      </c>
      <c r="BG197" s="223">
        <f>IFERROR(IF(RIGHT(VLOOKUP($A197,csapatok!$A:$NN,BG$320,FALSE),5)="Csere",VLOOKUP(LEFT(VLOOKUP($A197,csapatok!$A:$NN,BG$320,FALSE),LEN(VLOOKUP($A197,csapatok!$A:$NN,BG$320,FALSE))-6),'csapat-ranglista'!$A:$FP,BG$321,FALSE)/8,VLOOKUP(VLOOKUP($A197,csapatok!$A:$NN,BG$320,FALSE),'csapat-ranglista'!$A:$FP,BG$321,FALSE)/4),0)</f>
        <v>0</v>
      </c>
      <c r="BH197" s="223">
        <f>IFERROR(IF(RIGHT(VLOOKUP($A197,csapatok!$A:$NN,BH$320,FALSE),5)="Csere",VLOOKUP(LEFT(VLOOKUP($A197,csapatok!$A:$NN,BH$320,FALSE),LEN(VLOOKUP($A197,csapatok!$A:$NN,BH$320,FALSE))-6),'csapat-ranglista'!$A:$FP,BH$321,FALSE)/8,VLOOKUP(VLOOKUP($A197,csapatok!$A:$NN,BH$320,FALSE),'csapat-ranglista'!$A:$FP,BH$321,FALSE)/4),0)</f>
        <v>0</v>
      </c>
      <c r="BI197" s="223">
        <f>IFERROR(IF(RIGHT(VLOOKUP($A197,csapatok!$A:$NN,BI$320,FALSE),5)="Csere",VLOOKUP(LEFT(VLOOKUP($A197,csapatok!$A:$NN,BI$320,FALSE),LEN(VLOOKUP($A197,csapatok!$A:$NN,BI$320,FALSE))-6),'csapat-ranglista'!$A:$FP,BI$321,FALSE)/8,VLOOKUP(VLOOKUP($A197,csapatok!$A:$NN,BI$320,FALSE),'csapat-ranglista'!$A:$FP,BI$321,FALSE)/4),0)</f>
        <v>0</v>
      </c>
      <c r="BJ197" s="223">
        <f>IFERROR(IF(RIGHT(VLOOKUP($A197,csapatok!$A:$NN,BJ$320,FALSE),5)="Csere",VLOOKUP(LEFT(VLOOKUP($A197,csapatok!$A:$NN,BJ$320,FALSE),LEN(VLOOKUP($A197,csapatok!$A:$NN,BJ$320,FALSE))-6),'csapat-ranglista'!$A:$FP,BJ$321,FALSE)/8,VLOOKUP(VLOOKUP($A197,csapatok!$A:$NN,BJ$320,FALSE),'csapat-ranglista'!$A:$FP,BJ$321,FALSE)/4),0)</f>
        <v>0</v>
      </c>
      <c r="BK197" s="223">
        <f>IFERROR(IF(RIGHT(VLOOKUP($A197,csapatok!$A:$NN,BK$320,FALSE),5)="Csere",VLOOKUP(LEFT(VLOOKUP($A197,csapatok!$A:$NN,BK$320,FALSE),LEN(VLOOKUP($A197,csapatok!$A:$NN,BK$320,FALSE))-6),'csapat-ranglista'!$A:$FP,BK$321,FALSE)/8,VLOOKUP(VLOOKUP($A197,csapatok!$A:$NN,BK$320,FALSE),'csapat-ranglista'!$A:$FP,BK$321,FALSE)/4),0)</f>
        <v>0</v>
      </c>
      <c r="BL197" s="223">
        <f>IFERROR(IF(RIGHT(VLOOKUP($A197,csapatok!$A:$NN,BL$320,FALSE),5)="Csere",VLOOKUP(LEFT(VLOOKUP($A197,csapatok!$A:$NN,BL$320,FALSE),LEN(VLOOKUP($A197,csapatok!$A:$NN,BL$320,FALSE))-6),'csapat-ranglista'!$A:$FP,BL$321,FALSE)/8,VLOOKUP(VLOOKUP($A197,csapatok!$A:$NN,BL$320,FALSE),'csapat-ranglista'!$A:$FP,BL$321,FALSE)/4),0)</f>
        <v>0</v>
      </c>
      <c r="BM197" s="223">
        <f>IFERROR(IF(RIGHT(VLOOKUP($A197,csapatok!$A:$NN,BM$320,FALSE),5)="Csere",VLOOKUP(LEFT(VLOOKUP($A197,csapatok!$A:$NN,BM$320,FALSE),LEN(VLOOKUP($A197,csapatok!$A:$NN,BM$320,FALSE))-6),'csapat-ranglista'!$A:$FP,BM$321,FALSE)/8,VLOOKUP(VLOOKUP($A197,csapatok!$A:$NN,BM$320,FALSE),'csapat-ranglista'!$A:$FP,BM$321,FALSE)/4),0)</f>
        <v>0</v>
      </c>
      <c r="BN197" s="223">
        <f>IFERROR(IF(RIGHT(VLOOKUP($A197,csapatok!$A:$NN,BN$320,FALSE),5)="Csere",VLOOKUP(LEFT(VLOOKUP($A197,csapatok!$A:$NN,BN$320,FALSE),LEN(VLOOKUP($A197,csapatok!$A:$NN,BN$320,FALSE))-6),'csapat-ranglista'!$A:$FP,BN$321,FALSE)/8,VLOOKUP(VLOOKUP($A197,csapatok!$A:$NN,BN$320,FALSE),'csapat-ranglista'!$A:$FP,BN$321,FALSE)/4),0)</f>
        <v>0</v>
      </c>
      <c r="BO197" s="223">
        <f>IFERROR(IF(RIGHT(VLOOKUP($A197,csapatok!$A:$NN,BO$320,FALSE),5)="Csere",VLOOKUP(LEFT(VLOOKUP($A197,csapatok!$A:$NN,BO$320,FALSE),LEN(VLOOKUP($A197,csapatok!$A:$NN,BO$320,FALSE))-6),'csapat-ranglista'!$A:$FP,BO$321,FALSE)/8,VLOOKUP(VLOOKUP($A197,csapatok!$A:$NN,BO$320,FALSE),'csapat-ranglista'!$A:$FP,BO$321,FALSE)/4),0)</f>
        <v>0</v>
      </c>
      <c r="BP197" s="223">
        <f>IFERROR(IF(RIGHT(VLOOKUP($A197,csapatok!$A:$NN,BP$320,FALSE),5)="Csere",VLOOKUP(LEFT(VLOOKUP($A197,csapatok!$A:$NN,BP$320,FALSE),LEN(VLOOKUP($A197,csapatok!$A:$NN,BP$320,FALSE))-6),'csapat-ranglista'!$A:$FP,BP$321,FALSE)/8,VLOOKUP(VLOOKUP($A197,csapatok!$A:$NN,BP$320,FALSE),'csapat-ranglista'!$A:$FP,BP$321,FALSE)/4),0)</f>
        <v>0</v>
      </c>
      <c r="BQ197" s="223">
        <f>IFERROR(IF(RIGHT(VLOOKUP($A197,csapatok!$A:$NN,BQ$320,FALSE),5)="Csere",VLOOKUP(LEFT(VLOOKUP($A197,csapatok!$A:$NN,BQ$320,FALSE),LEN(VLOOKUP($A197,csapatok!$A:$NN,BQ$320,FALSE))-6),'csapat-ranglista'!$A:$FP,BQ$321,FALSE)/8,VLOOKUP(VLOOKUP($A197,csapatok!$A:$NN,BQ$320,FALSE),'csapat-ranglista'!$A:$FP,BQ$321,FALSE)/4),0)</f>
        <v>0</v>
      </c>
      <c r="BR197" s="223">
        <f>IFERROR(IF(RIGHT(VLOOKUP($A197,csapatok!$A:$NN,BR$320,FALSE),5)="Csere",VLOOKUP(LEFT(VLOOKUP($A197,csapatok!$A:$NN,BR$320,FALSE),LEN(VLOOKUP($A197,csapatok!$A:$NN,BR$320,FALSE))-6),'csapat-ranglista'!$A:$FP,BR$321,FALSE)/8,VLOOKUP(VLOOKUP($A197,csapatok!$A:$NN,BR$320,FALSE),'csapat-ranglista'!$A:$FP,BR$321,FALSE)/4),0)</f>
        <v>0</v>
      </c>
      <c r="BS197" s="223">
        <f>IFERROR(IF(RIGHT(VLOOKUP($A197,csapatok!$A:$NN,BS$320,FALSE),5)="Csere",VLOOKUP(LEFT(VLOOKUP($A197,csapatok!$A:$NN,BS$320,FALSE),LEN(VLOOKUP($A197,csapatok!$A:$NN,BS$320,FALSE))-6),'csapat-ranglista'!$A:$FP,BS$321,FALSE)/8,VLOOKUP(VLOOKUP($A197,csapatok!$A:$NN,BS$320,FALSE),'csapat-ranglista'!$A:$FP,BS$321,FALSE)/4),0)</f>
        <v>0</v>
      </c>
      <c r="BT197" s="223">
        <f>IFERROR(IF(RIGHT(VLOOKUP($A197,csapatok!$A:$NN,BT$320,FALSE),5)="Csere",VLOOKUP(LEFT(VLOOKUP($A197,csapatok!$A:$NN,BT$320,FALSE),LEN(VLOOKUP($A197,csapatok!$A:$NN,BT$320,FALSE))-6),'csapat-ranglista'!$A:$FP,BT$321,FALSE)/8,VLOOKUP(VLOOKUP($A197,csapatok!$A:$NN,BT$320,FALSE),'csapat-ranglista'!$A:$FP,BT$321,FALSE)/4),0)</f>
        <v>0</v>
      </c>
      <c r="BU197" s="223">
        <f>IFERROR(IF(RIGHT(VLOOKUP($A197,csapatok!$A:$NN,BU$320,FALSE),5)="Csere",VLOOKUP(LEFT(VLOOKUP($A197,csapatok!$A:$NN,BU$320,FALSE),LEN(VLOOKUP($A197,csapatok!$A:$NN,BU$320,FALSE))-6),'csapat-ranglista'!$A:$FP,BU$321,FALSE)/8,VLOOKUP(VLOOKUP($A197,csapatok!$A:$NN,BU$320,FALSE),'csapat-ranglista'!$A:$FP,BU$321,FALSE)/4),0)</f>
        <v>0</v>
      </c>
      <c r="BV197" s="223">
        <f>IFERROR(IF(RIGHT(VLOOKUP($A197,csapatok!$A:$NN,BV$320,FALSE),5)="Csere",VLOOKUP(LEFT(VLOOKUP($A197,csapatok!$A:$NN,BV$320,FALSE),LEN(VLOOKUP($A197,csapatok!$A:$NN,BV$320,FALSE))-6),'csapat-ranglista'!$A:$FP,BV$321,FALSE)/8,VLOOKUP(VLOOKUP($A197,csapatok!$A:$NN,BV$320,FALSE),'csapat-ranglista'!$A:$FP,BV$321,FALSE)/4),0)</f>
        <v>0</v>
      </c>
      <c r="BW197" s="223">
        <f>IFERROR(IF(RIGHT(VLOOKUP($A197,csapatok!$A:$NN,BW$320,FALSE),5)="Csere",VLOOKUP(LEFT(VLOOKUP($A197,csapatok!$A:$NN,BW$320,FALSE),LEN(VLOOKUP($A197,csapatok!$A:$NN,BW$320,FALSE))-6),'csapat-ranglista'!$A:$FP,BW$321,FALSE)/8,VLOOKUP(VLOOKUP($A197,csapatok!$A:$NN,BW$320,FALSE),'csapat-ranglista'!$A:$FP,BW$321,FALSE)/4),0)</f>
        <v>0</v>
      </c>
      <c r="BX197" s="223">
        <f>IFERROR(IF(RIGHT(VLOOKUP($A197,csapatok!$A:$NN,BX$320,FALSE),5)="Csere",VLOOKUP(LEFT(VLOOKUP($A197,csapatok!$A:$NN,BX$320,FALSE),LEN(VLOOKUP($A197,csapatok!$A:$NN,BX$320,FALSE))-6),'csapat-ranglista'!$A:$FP,BX$321,FALSE)/8,VLOOKUP(VLOOKUP($A197,csapatok!$A:$NN,BX$320,FALSE),'csapat-ranglista'!$A:$FP,BX$321,FALSE)/4),0)</f>
        <v>0</v>
      </c>
      <c r="BY197" s="223">
        <f>IFERROR(IF(RIGHT(VLOOKUP($A197,csapatok!$A:$NN,BY$320,FALSE),5)="Csere",VLOOKUP(LEFT(VLOOKUP($A197,csapatok!$A:$NN,BY$320,FALSE),LEN(VLOOKUP($A197,csapatok!$A:$NN,BY$320,FALSE))-6),'csapat-ranglista'!$A:$FP,BY$321,FALSE)/8,VLOOKUP(VLOOKUP($A197,csapatok!$A:$NN,BY$320,FALSE),'csapat-ranglista'!$A:$FP,BY$321,FALSE)/4),0)</f>
        <v>0</v>
      </c>
      <c r="BZ197" s="223">
        <f>IFERROR(IF(RIGHT(VLOOKUP($A197,csapatok!$A:$NN,BZ$320,FALSE),5)="Csere",VLOOKUP(LEFT(VLOOKUP($A197,csapatok!$A:$NN,BZ$320,FALSE),LEN(VLOOKUP($A197,csapatok!$A:$NN,BZ$320,FALSE))-6),'csapat-ranglista'!$A:$FP,BZ$321,FALSE)/8,VLOOKUP(VLOOKUP($A197,csapatok!$A:$NN,BZ$320,FALSE),'csapat-ranglista'!$A:$FP,BZ$321,FALSE)/4),0)</f>
        <v>0</v>
      </c>
      <c r="CA197" s="223">
        <f>IFERROR(IF(RIGHT(VLOOKUP($A197,csapatok!$A:$NN,CA$320,FALSE),5)="Csere",VLOOKUP(LEFT(VLOOKUP($A197,csapatok!$A:$NN,CA$320,FALSE),LEN(VLOOKUP($A197,csapatok!$A:$NN,CA$320,FALSE))-6),'csapat-ranglista'!$A:$FP,CA$321,FALSE)/8,VLOOKUP(VLOOKUP($A197,csapatok!$A:$NN,CA$320,FALSE),'csapat-ranglista'!$A:$FP,CA$321,FALSE)/4),0)</f>
        <v>0</v>
      </c>
      <c r="CB197" s="223">
        <f>IFERROR(IF(RIGHT(VLOOKUP($A197,csapatok!$A:$NN,CB$320,FALSE),5)="Csere",VLOOKUP(LEFT(VLOOKUP($A197,csapatok!$A:$NN,CB$320,FALSE),LEN(VLOOKUP($A197,csapatok!$A:$NN,CB$320,FALSE))-6),'csapat-ranglista'!$A:$FP,CB$321,FALSE)/8,VLOOKUP(VLOOKUP($A197,csapatok!$A:$NN,CB$320,FALSE),'csapat-ranglista'!$A:$FP,CB$321,FALSE)/4),0)</f>
        <v>0</v>
      </c>
      <c r="CC197" s="223">
        <f>IFERROR(IF(RIGHT(VLOOKUP($A197,csapatok!$A:$NN,CC$320,FALSE),5)="Csere",VLOOKUP(LEFT(VLOOKUP($A197,csapatok!$A:$NN,CC$320,FALSE),LEN(VLOOKUP($A197,csapatok!$A:$NN,CC$320,FALSE))-6),'csapat-ranglista'!$A:$FP,CC$321,FALSE)/8,VLOOKUP(VLOOKUP($A197,csapatok!$A:$NN,CC$320,FALSE),'csapat-ranglista'!$A:$FP,CC$321,FALSE)/4),0)</f>
        <v>0</v>
      </c>
      <c r="CD197" s="223">
        <f>IFERROR(IF(RIGHT(VLOOKUP($A197,csapatok!$A:$NN,CD$320,FALSE),5)="Csere",VLOOKUP(LEFT(VLOOKUP($A197,csapatok!$A:$NN,CD$320,FALSE),LEN(VLOOKUP($A197,csapatok!$A:$NN,CD$320,FALSE))-6),'csapat-ranglista'!$A:$FP,CD$321,FALSE)/8,VLOOKUP(VLOOKUP($A197,csapatok!$A:$NN,CD$320,FALSE),'csapat-ranglista'!$A:$FP,CD$321,FALSE)/4),0)</f>
        <v>0</v>
      </c>
      <c r="CE197" s="223">
        <f>IFERROR(IF(RIGHT(VLOOKUP($A197,csapatok!$A:$NN,CE$320,FALSE),5)="Csere",VLOOKUP(LEFT(VLOOKUP($A197,csapatok!$A:$NN,CE$320,FALSE),LEN(VLOOKUP($A197,csapatok!$A:$NN,CE$320,FALSE))-6),'csapat-ranglista'!$A:$FP,CE$321,FALSE)/8,VLOOKUP(VLOOKUP($A197,csapatok!$A:$NN,CE$320,FALSE),'csapat-ranglista'!$A:$FP,CE$321,FALSE)/4),0)</f>
        <v>0</v>
      </c>
      <c r="CF197" s="223">
        <f>IFERROR(IF(RIGHT(VLOOKUP($A197,csapatok!$A:$NN,CF$320,FALSE),5)="Csere",VLOOKUP(LEFT(VLOOKUP($A197,csapatok!$A:$NN,CF$320,FALSE),LEN(VLOOKUP($A197,csapatok!$A:$NN,CF$320,FALSE))-6),'csapat-ranglista'!$A:$FP,CF$321,FALSE)/8,VLOOKUP(VLOOKUP($A197,csapatok!$A:$NN,CF$320,FALSE),'csapat-ranglista'!$A:$FP,CF$321,FALSE)/4),0)</f>
        <v>0</v>
      </c>
      <c r="CG197" s="223">
        <f>IFERROR(IF(RIGHT(VLOOKUP($A197,csapatok!$A:$NN,CG$320,FALSE),5)="Csere",VLOOKUP(LEFT(VLOOKUP($A197,csapatok!$A:$NN,CG$320,FALSE),LEN(VLOOKUP($A197,csapatok!$A:$NN,CG$320,FALSE))-6),'csapat-ranglista'!$A:$FP,CG$321,FALSE)/8,VLOOKUP(VLOOKUP($A197,csapatok!$A:$NN,CG$320,FALSE),'csapat-ranglista'!$A:$FP,CG$321,FALSE)/4),0)</f>
        <v>0</v>
      </c>
      <c r="CH197" s="223">
        <f>IFERROR(IF(RIGHT(VLOOKUP($A197,csapatok!$A:$NN,CH$320,FALSE),5)="Csere",VLOOKUP(LEFT(VLOOKUP($A197,csapatok!$A:$NN,CH$320,FALSE),LEN(VLOOKUP($A197,csapatok!$A:$NN,CH$320,FALSE))-6),'csapat-ranglista'!$A:$FP,CH$321,FALSE)/8,VLOOKUP(VLOOKUP($A197,csapatok!$A:$NN,CH$320,FALSE),'csapat-ranglista'!$A:$FP,CH$321,FALSE)/4),0)</f>
        <v>0</v>
      </c>
      <c r="CI197" s="223">
        <f>IFERROR(IF(RIGHT(VLOOKUP($A197,csapatok!$A:$NN,CI$320,FALSE),5)="Csere",VLOOKUP(LEFT(VLOOKUP($A197,csapatok!$A:$NN,CI$320,FALSE),LEN(VLOOKUP($A197,csapatok!$A:$NN,CI$320,FALSE))-6),'csapat-ranglista'!$A:$FP,CI$321,FALSE)/8,VLOOKUP(VLOOKUP($A197,csapatok!$A:$NN,CI$320,FALSE),'csapat-ranglista'!$A:$FP,CI$321,FALSE)/4),0)</f>
        <v>0</v>
      </c>
      <c r="CJ197" s="224">
        <f>versenyek!$IQ$11*IFERROR(VLOOKUP(VLOOKUP($A197,versenyek!IP:IR,3,FALSE),szabalyok!$A$16:$B$23,2,FALSE)/4,0)</f>
        <v>0</v>
      </c>
      <c r="CK197" s="224">
        <f>versenyek!$IT$11*IFERROR(VLOOKUP(VLOOKUP($A197,versenyek!IS:IU,3,FALSE),szabalyok!$A$16:$B$23,2,FALSE)/4,0)</f>
        <v>0</v>
      </c>
      <c r="CL197" s="223">
        <f>IFERROR(IF(RIGHT(VLOOKUP($A197,csapatok!$A:$NN,CL$320,FALSE),5)="Csere",VLOOKUP(LEFT(VLOOKUP($A197,csapatok!$A:$NN,CL$320,FALSE),LEN(VLOOKUP($A197,csapatok!$A:$NN,CL$320,FALSE))-6),'csapat-ranglista'!$A:$FP,CL$321,FALSE)/8,VLOOKUP(VLOOKUP($A197,csapatok!$A:$NN,CL$320,FALSE),'csapat-ranglista'!$A:$FP,CL$321,FALSE)/4),0)</f>
        <v>0</v>
      </c>
      <c r="CM197" s="223">
        <f>IFERROR(IF(RIGHT(VLOOKUP($A197,csapatok!$A:$NN,CM$320,FALSE),5)="Csere",VLOOKUP(LEFT(VLOOKUP($A197,csapatok!$A:$NN,CM$320,FALSE),LEN(VLOOKUP($A197,csapatok!$A:$NN,CM$320,FALSE))-6),'csapat-ranglista'!$A:$FP,CM$321,FALSE)/8,VLOOKUP(VLOOKUP($A197,csapatok!$A:$NN,CM$320,FALSE),'csapat-ranglista'!$A:$FP,CM$321,FALSE)/4),0)</f>
        <v>0</v>
      </c>
      <c r="CN197" s="223">
        <f>IFERROR(IF(RIGHT(VLOOKUP($A197,csapatok!$A:$NN,CN$320,FALSE),5)="Csere",VLOOKUP(LEFT(VLOOKUP($A197,csapatok!$A:$NN,CN$320,FALSE),LEN(VLOOKUP($A197,csapatok!$A:$NN,CN$320,FALSE))-6),'csapat-ranglista'!$A:$FP,CN$321,FALSE)/8,VLOOKUP(VLOOKUP($A197,csapatok!$A:$NN,CN$320,FALSE),'csapat-ranglista'!$A:$FP,CN$321,FALSE)/4),0)</f>
        <v>0</v>
      </c>
      <c r="CO197" s="223">
        <f>IFERROR(IF(RIGHT(VLOOKUP($A197,csapatok!$A:$NN,CO$320,FALSE),5)="Csere",VLOOKUP(LEFT(VLOOKUP($A197,csapatok!$A:$NN,CO$320,FALSE),LEN(VLOOKUP($A197,csapatok!$A:$NN,CO$320,FALSE))-6),'csapat-ranglista'!$A:$FP,CO$321,FALSE)/8,VLOOKUP(VLOOKUP($A197,csapatok!$A:$NN,CO$320,FALSE),'csapat-ranglista'!$A:$FP,CO$321,FALSE)/4),0)</f>
        <v>0</v>
      </c>
      <c r="CP197" s="223">
        <f>IFERROR(IF(RIGHT(VLOOKUP($A197,csapatok!$A:$NN,CP$320,FALSE),5)="Csere",VLOOKUP(LEFT(VLOOKUP($A197,csapatok!$A:$NN,CP$320,FALSE),LEN(VLOOKUP($A197,csapatok!$A:$NN,CP$320,FALSE))-6),'csapat-ranglista'!$A:$FP,CP$321,FALSE)/8,VLOOKUP(VLOOKUP($A197,csapatok!$A:$NN,CP$320,FALSE),'csapat-ranglista'!$A:$FP,CP$321,FALSE)/4),0)</f>
        <v>0</v>
      </c>
      <c r="CQ197" s="223">
        <f>IFERROR(IF(RIGHT(VLOOKUP($A197,csapatok!$A:$NN,CQ$320,FALSE),5)="Csere",VLOOKUP(LEFT(VLOOKUP($A197,csapatok!$A:$NN,CQ$320,FALSE),LEN(VLOOKUP($A197,csapatok!$A:$NN,CQ$320,FALSE))-6),'csapat-ranglista'!$A:$FP,CQ$321,FALSE)/8,VLOOKUP(VLOOKUP($A197,csapatok!$A:$NN,CQ$320,FALSE),'csapat-ranglista'!$A:$FP,CQ$321,FALSE)/4),0)</f>
        <v>0</v>
      </c>
      <c r="CR197" s="223">
        <f>IFERROR(IF(RIGHT(VLOOKUP($A197,csapatok!$A:$NN,CR$320,FALSE),5)="Csere",VLOOKUP(LEFT(VLOOKUP($A197,csapatok!$A:$NN,CR$320,FALSE),LEN(VLOOKUP($A197,csapatok!$A:$NN,CR$320,FALSE))-6),'csapat-ranglista'!$A:$FP,CR$321,FALSE)/8,VLOOKUP(VLOOKUP($A197,csapatok!$A:$NN,CR$320,FALSE),'csapat-ranglista'!$A:$FP,CR$321,FALSE)/4),0)</f>
        <v>0</v>
      </c>
      <c r="CS197" s="223">
        <f>IFERROR(IF(RIGHT(VLOOKUP($A197,csapatok!$A:$NN,CS$320,FALSE),5)="Csere",VLOOKUP(LEFT(VLOOKUP($A197,csapatok!$A:$NN,CS$320,FALSE),LEN(VLOOKUP($A197,csapatok!$A:$NN,CS$320,FALSE))-6),'csapat-ranglista'!$A:$FP,CS$321,FALSE)/8,VLOOKUP(VLOOKUP($A197,csapatok!$A:$NN,CS$320,FALSE),'csapat-ranglista'!$A:$FP,CS$321,FALSE)/4),0)</f>
        <v>0</v>
      </c>
      <c r="CT197" s="223">
        <f>IFERROR(IF(RIGHT(VLOOKUP($A197,csapatok!$A:$NN,CT$320,FALSE),5)="Csere",VLOOKUP(LEFT(VLOOKUP($A197,csapatok!$A:$NN,CT$320,FALSE),LEN(VLOOKUP($A197,csapatok!$A:$NN,CT$320,FALSE))-6),'csapat-ranglista'!$A:$FP,CT$321,FALSE)/8,VLOOKUP(VLOOKUP($A197,csapatok!$A:$NN,CT$320,FALSE),'csapat-ranglista'!$A:$FP,CT$321,FALSE)/4),0)</f>
        <v>0</v>
      </c>
      <c r="CU197" s="223">
        <f>IFERROR(IF(RIGHT(VLOOKUP($A197,csapatok!$A:$NN,CU$320,FALSE),5)="Csere",VLOOKUP(LEFT(VLOOKUP($A197,csapatok!$A:$NN,CU$320,FALSE),LEN(VLOOKUP($A197,csapatok!$A:$NN,CU$320,FALSE))-6),'csapat-ranglista'!$A:$FP,CU$321,FALSE)/8,VLOOKUP(VLOOKUP($A197,csapatok!$A:$NN,CU$320,FALSE),'csapat-ranglista'!$A:$FP,CU$321,FALSE)/4),0)</f>
        <v>0</v>
      </c>
      <c r="CV197" s="223">
        <f>IFERROR(IF(RIGHT(VLOOKUP($A197,csapatok!$A:$NN,CV$320,FALSE),5)="Csere",VLOOKUP(LEFT(VLOOKUP($A197,csapatok!$A:$NN,CV$320,FALSE),LEN(VLOOKUP($A197,csapatok!$A:$NN,CV$320,FALSE))-6),'csapat-ranglista'!$A:$FP,CV$321,FALSE)/8,VLOOKUP(VLOOKUP($A197,csapatok!$A:$NN,CV$320,FALSE),'csapat-ranglista'!$A:$FP,CV$321,FALSE)/4),0)</f>
        <v>0</v>
      </c>
      <c r="CW197" s="223">
        <f>IFERROR(IF(RIGHT(VLOOKUP($A197,csapatok!$A:$NN,CW$320,FALSE),5)="Csere",VLOOKUP(LEFT(VLOOKUP($A197,csapatok!$A:$NN,CW$320,FALSE),LEN(VLOOKUP($A197,csapatok!$A:$NN,CW$320,FALSE))-6),'csapat-ranglista'!$A:$FP,CW$321,FALSE)/8,VLOOKUP(VLOOKUP($A197,csapatok!$A:$NN,CW$320,FALSE),'csapat-ranglista'!$A:$FP,CW$321,FALSE)/4),0)</f>
        <v>0</v>
      </c>
      <c r="CX197" s="223">
        <f>IFERROR(IF(RIGHT(VLOOKUP($A197,csapatok!$A:$NN,CX$320,FALSE),5)="Csere",VLOOKUP(LEFT(VLOOKUP($A197,csapatok!$A:$NN,CX$320,FALSE),LEN(VLOOKUP($A197,csapatok!$A:$NN,CX$320,FALSE))-6),'csapat-ranglista'!$A:$FP,CX$321,FALSE)/8,VLOOKUP(VLOOKUP($A197,csapatok!$A:$NN,CX$320,FALSE),'csapat-ranglista'!$A:$FP,CX$321,FALSE)/4),0)</f>
        <v>0</v>
      </c>
      <c r="CY197" s="223">
        <f>IFERROR(IF(RIGHT(VLOOKUP($A197,csapatok!$A:$NN,CY$320,FALSE),5)="Csere",VLOOKUP(LEFT(VLOOKUP($A197,csapatok!$A:$NN,CY$320,FALSE),LEN(VLOOKUP($A197,csapatok!$A:$NN,CY$320,FALSE))-6),'csapat-ranglista'!$A:$FP,CY$321,FALSE)/8,VLOOKUP(VLOOKUP($A197,csapatok!$A:$NN,CY$320,FALSE),'csapat-ranglista'!$A:$FP,CY$321,FALSE)/4),0)</f>
        <v>0</v>
      </c>
      <c r="CZ197" s="223">
        <f>IFERROR(IF(RIGHT(VLOOKUP($A197,csapatok!$A:$NN,CZ$320,FALSE),5)="Csere",VLOOKUP(LEFT(VLOOKUP($A197,csapatok!$A:$NN,CZ$320,FALSE),LEN(VLOOKUP($A197,csapatok!$A:$NN,CZ$320,FALSE))-6),'csapat-ranglista'!$A:$FP,CZ$321,FALSE)/8,VLOOKUP(VLOOKUP($A197,csapatok!$A:$NN,CZ$320,FALSE),'csapat-ranglista'!$A:$FP,CZ$321,FALSE)/4),0)</f>
        <v>0</v>
      </c>
      <c r="DA197" s="223">
        <f>IFERROR(IF(RIGHT(VLOOKUP($A197,csapatok!$A:$NN,DA$320,FALSE),5)="Csere",VLOOKUP(LEFT(VLOOKUP($A197,csapatok!$A:$NN,DA$320,FALSE),LEN(VLOOKUP($A197,csapatok!$A:$NN,DA$320,FALSE))-6),'csapat-ranglista'!$A:$FP,DA$321,FALSE)/8,VLOOKUP(VLOOKUP($A197,csapatok!$A:$NN,DA$320,FALSE),'csapat-ranglista'!$A:$FP,DA$321,FALSE)/4),0)</f>
        <v>0</v>
      </c>
      <c r="DB197" s="223">
        <f>IFERROR(IF(RIGHT(VLOOKUP($A197,csapatok!$A:$NN,DB$320,FALSE),5)="Csere",VLOOKUP(LEFT(VLOOKUP($A197,csapatok!$A:$NN,DB$320,FALSE),LEN(VLOOKUP($A197,csapatok!$A:$NN,DB$320,FALSE))-6),'csapat-ranglista'!$A:$FP,DB$321,FALSE)/8,VLOOKUP(VLOOKUP($A197,csapatok!$A:$NN,DB$320,FALSE),'csapat-ranglista'!$A:$FP,DB$321,FALSE)/4),0)</f>
        <v>0</v>
      </c>
      <c r="DC197" s="223">
        <f>IFERROR(IF(RIGHT(VLOOKUP($A197,csapatok!$A:$NN,DC$320,FALSE),5)="Csere",VLOOKUP(LEFT(VLOOKUP($A197,csapatok!$A:$NN,DC$320,FALSE),LEN(VLOOKUP($A197,csapatok!$A:$NN,DC$320,FALSE))-6),'csapat-ranglista'!$A:$FP,DC$321,FALSE)/8,VLOOKUP(VLOOKUP($A197,csapatok!$A:$NN,DC$320,FALSE),'csapat-ranglista'!$A:$FP,DC$321,FALSE)/4),0)</f>
        <v>0</v>
      </c>
      <c r="DD197" s="223">
        <f>IFERROR(IF(RIGHT(VLOOKUP($A197,csapatok!$A:$NN,DD$320,FALSE),5)="Csere",VLOOKUP(LEFT(VLOOKUP($A197,csapatok!$A:$NN,DD$320,FALSE),LEN(VLOOKUP($A197,csapatok!$A:$NN,DD$320,FALSE))-6),'csapat-ranglista'!$A:$FP,DD$321,FALSE)/8,VLOOKUP(VLOOKUP($A197,csapatok!$A:$NN,DD$320,FALSE),'csapat-ranglista'!$A:$FP,DD$321,FALSE)/4),0)</f>
        <v>0</v>
      </c>
      <c r="DE197" s="223">
        <f>IFERROR(IF(RIGHT(VLOOKUP($A197,csapatok!$A:$NN,DE$320,FALSE),5)="Csere",VLOOKUP(LEFT(VLOOKUP($A197,csapatok!$A:$NN,DE$320,FALSE),LEN(VLOOKUP($A197,csapatok!$A:$NN,DE$320,FALSE))-6),'csapat-ranglista'!$A:$FP,DE$321,FALSE)/8,VLOOKUP(VLOOKUP($A197,csapatok!$A:$NN,DE$320,FALSE),'csapat-ranglista'!$A:$FP,DE$321,FALSE)/4),0)</f>
        <v>0</v>
      </c>
      <c r="DF197" s="223">
        <f>IFERROR(IF(RIGHT(VLOOKUP($A197,csapatok!$A:$NN,DF$320,FALSE),5)="Csere",VLOOKUP(LEFT(VLOOKUP($A197,csapatok!$A:$NN,DF$320,FALSE),LEN(VLOOKUP($A197,csapatok!$A:$NN,DF$320,FALSE))-6),'csapat-ranglista'!$A:$FP,DF$321,FALSE)/8,VLOOKUP(VLOOKUP($A197,csapatok!$A:$NN,DF$320,FALSE),'csapat-ranglista'!$A:$FP,DF$321,FALSE)/4),0)</f>
        <v>0</v>
      </c>
      <c r="DG197" s="223">
        <f>IFERROR(IF(RIGHT(VLOOKUP($A197,csapatok!$A:$NN,DG$320,FALSE),5)="Csere",VLOOKUP(LEFT(VLOOKUP($A197,csapatok!$A:$NN,DG$320,FALSE),LEN(VLOOKUP($A197,csapatok!$A:$NN,DG$320,FALSE))-6),'csapat-ranglista'!$A:$FP,DG$321,FALSE)/8,VLOOKUP(VLOOKUP($A197,csapatok!$A:$NN,DG$320,FALSE),'csapat-ranglista'!$A:$FP,DG$321,FALSE)/4),0)</f>
        <v>0</v>
      </c>
      <c r="DH197" s="223">
        <f>IFERROR(IF(RIGHT(VLOOKUP($A197,csapatok!$A:$NN,DH$320,FALSE),5)="Csere",VLOOKUP(LEFT(VLOOKUP($A197,csapatok!$A:$NN,DH$320,FALSE),LEN(VLOOKUP($A197,csapatok!$A:$NN,DH$320,FALSE))-6),'csapat-ranglista'!$A:$FP,DH$321,FALSE)/8,VLOOKUP(VLOOKUP($A197,csapatok!$A:$NN,DH$320,FALSE),'csapat-ranglista'!$A:$FP,DH$321,FALSE)/4),0)</f>
        <v>0</v>
      </c>
      <c r="DI197" s="223">
        <f>IFERROR(IF(RIGHT(VLOOKUP($A197,csapatok!$A:$NN,DI$320,FALSE),5)="Csere",VLOOKUP(LEFT(VLOOKUP($A197,csapatok!$A:$NN,DI$320,FALSE),LEN(VLOOKUP($A197,csapatok!$A:$NN,DI$320,FALSE))-6),'csapat-ranglista'!$A:$FP,DI$321,FALSE)/8,VLOOKUP(VLOOKUP($A197,csapatok!$A:$NN,DI$320,FALSE),'csapat-ranglista'!$A:$FP,DI$321,FALSE)/4),0)</f>
        <v>0</v>
      </c>
      <c r="DJ197" s="223">
        <f>IFERROR(IF(RIGHT(VLOOKUP($A197,csapatok!$A:$NN,DJ$320,FALSE),5)="Csere",VLOOKUP(LEFT(VLOOKUP($A197,csapatok!$A:$NN,DJ$320,FALSE),LEN(VLOOKUP($A197,csapatok!$A:$NN,DJ$320,FALSE))-6),'csapat-ranglista'!$A:$FP,DJ$321,FALSE)/8,VLOOKUP(VLOOKUP($A197,csapatok!$A:$NN,DJ$320,FALSE),'csapat-ranglista'!$A:$FP,DJ$321,FALSE)/4),0)</f>
        <v>0</v>
      </c>
      <c r="DK197" s="223">
        <f>IFERROR(IF(RIGHT(VLOOKUP($A197,csapatok!$A:$NN,DK$320,FALSE),5)="Csere",VLOOKUP(LEFT(VLOOKUP($A197,csapatok!$A:$NN,DK$320,FALSE),LEN(VLOOKUP($A197,csapatok!$A:$NN,DK$320,FALSE))-6),'csapat-ranglista'!$A:$FP,DK$321,FALSE)/8,VLOOKUP(VLOOKUP($A197,csapatok!$A:$NN,DK$320,FALSE),'csapat-ranglista'!$A:$FP,DK$321,FALSE)/4),0)</f>
        <v>0</v>
      </c>
      <c r="DL197" s="223">
        <f>IFERROR(IF(RIGHT(VLOOKUP($A197,csapatok!$A:$NN,DL$320,FALSE),5)="Csere",VLOOKUP(LEFT(VLOOKUP($A197,csapatok!$A:$NN,DL$320,FALSE),LEN(VLOOKUP($A197,csapatok!$A:$NN,DL$320,FALSE))-6),'csapat-ranglista'!$A:$FP,DL$321,FALSE)/8,VLOOKUP(VLOOKUP($A197,csapatok!$A:$NN,DL$320,FALSE),'csapat-ranglista'!$A:$FP,DL$321,FALSE)/4),0)</f>
        <v>0</v>
      </c>
      <c r="DM197" s="223">
        <f>IFERROR(IF(RIGHT(VLOOKUP($A197,csapatok!$A:$NN,DM$320,FALSE),5)="Csere",VLOOKUP(LEFT(VLOOKUP($A197,csapatok!$A:$NN,DM$320,FALSE),LEN(VLOOKUP($A197,csapatok!$A:$NN,DM$320,FALSE))-6),'csapat-ranglista'!$A:$FP,DM$321,FALSE)/8,VLOOKUP(VLOOKUP($A197,csapatok!$A:$NN,DM$320,FALSE),'csapat-ranglista'!$A:$FP,DM$321,FALSE)/4),0)</f>
        <v>0</v>
      </c>
      <c r="DN197" s="223">
        <f>IFERROR(IF(RIGHT(VLOOKUP($A197,csapatok!$A:$NN,DN$320,FALSE),5)="Csere",VLOOKUP(LEFT(VLOOKUP($A197,csapatok!$A:$NN,DN$320,FALSE),LEN(VLOOKUP($A197,csapatok!$A:$NN,DN$320,FALSE))-6),'csapat-ranglista'!$A:$FP,DN$321,FALSE)/8,VLOOKUP(VLOOKUP($A197,csapatok!$A:$NN,DN$320,FALSE),'csapat-ranglista'!$A:$FP,DN$321,FALSE)/4),0)</f>
        <v>0</v>
      </c>
      <c r="DO197" s="224">
        <f>versenyek!$MF$11*IFERROR(VLOOKUP(VLOOKUP($A197,versenyek!ME:MG,3,FALSE),szabalyok!$A$16:$B$23,2,FALSE)/4,0)</f>
        <v>0</v>
      </c>
      <c r="DP197" s="224">
        <f>versenyek!$MI$11*IFERROR(VLOOKUP(VLOOKUP($A197,versenyek!MH:MJ,3,FALSE),szabalyok!$A$16:$B$23,2,FALSE)/4,0)</f>
        <v>0</v>
      </c>
      <c r="DQ197" s="223">
        <f>IFERROR(IF(RIGHT(VLOOKUP($A197,csapatok!$A:$NN,DQ$320,FALSE),5)="Csere",VLOOKUP(LEFT(VLOOKUP($A197,csapatok!$A:$NN,DQ$320,FALSE),LEN(VLOOKUP($A197,csapatok!$A:$NN,DQ$320,FALSE))-6),'csapat-ranglista'!$A:$FP,DQ$321,FALSE)/8,VLOOKUP(VLOOKUP($A197,csapatok!$A:$NN,DQ$320,FALSE),'csapat-ranglista'!$A:$FP,DQ$321,FALSE)/4),0)</f>
        <v>0</v>
      </c>
      <c r="DR197" s="223">
        <f>IFERROR(IF(RIGHT(VLOOKUP($A197,csapatok!$A:$NN,DR$320,FALSE),5)="Csere",VLOOKUP(LEFT(VLOOKUP($A197,csapatok!$A:$NN,DR$320,FALSE),LEN(VLOOKUP($A197,csapatok!$A:$NN,DR$320,FALSE))-6),'csapat-ranglista'!$A:$FP,DR$321,FALSE)/8,VLOOKUP(VLOOKUP($A197,csapatok!$A:$NN,DR$320,FALSE),'csapat-ranglista'!$A:$FP,DR$321,FALSE)/4),0)</f>
        <v>0</v>
      </c>
      <c r="DS197" s="223">
        <f>IFERROR(IF(RIGHT(VLOOKUP($A197,csapatok!$A:$NN,DS$320,FALSE),5)="Csere",VLOOKUP(LEFT(VLOOKUP($A197,csapatok!$A:$NN,DS$320,FALSE),LEN(VLOOKUP($A197,csapatok!$A:$NN,DS$320,FALSE))-6),'csapat-ranglista'!$A:$FP,DS$321,FALSE)/8,VLOOKUP(VLOOKUP($A197,csapatok!$A:$NN,DS$320,FALSE),'csapat-ranglista'!$A:$FP,DS$321,FALSE)/4),0)</f>
        <v>0</v>
      </c>
      <c r="DT197" s="223">
        <f>IFERROR(IF(RIGHT(VLOOKUP($A197,csapatok!$A:$NN,DT$320,FALSE),5)="Csere",VLOOKUP(LEFT(VLOOKUP($A197,csapatok!$A:$NN,DT$320,FALSE),LEN(VLOOKUP($A197,csapatok!$A:$NN,DT$320,FALSE))-6),'csapat-ranglista'!$A:$FP,DT$321,FALSE)/8,VLOOKUP(VLOOKUP($A197,csapatok!$A:$NN,DT$320,FALSE),'csapat-ranglista'!$A:$FP,DT$321,FALSE)/4),0)</f>
        <v>0</v>
      </c>
      <c r="DU197" s="223">
        <f>IFERROR(IF(RIGHT(VLOOKUP($A197,csapatok!$A:$NN,DU$320,FALSE),5)="Csere",VLOOKUP(LEFT(VLOOKUP($A197,csapatok!$A:$NN,DU$320,FALSE),LEN(VLOOKUP($A197,csapatok!$A:$NN,DU$320,FALSE))-6),'csapat-ranglista'!$A:$FP,DU$321,FALSE)/8,VLOOKUP(VLOOKUP($A197,csapatok!$A:$NN,DU$320,FALSE),'csapat-ranglista'!$A:$FP,DU$321,FALSE)/4),0)</f>
        <v>0</v>
      </c>
      <c r="DV197" s="223">
        <f>IFERROR(IF(RIGHT(VLOOKUP($A197,csapatok!$A:$NN,DV$320,FALSE),5)="Csere",VLOOKUP(LEFT(VLOOKUP($A197,csapatok!$A:$NN,DV$320,FALSE),LEN(VLOOKUP($A197,csapatok!$A:$NN,DV$320,FALSE))-6),'csapat-ranglista'!$A:$FP,DV$321,FALSE)/8,VLOOKUP(VLOOKUP($A197,csapatok!$A:$NN,DV$320,FALSE),'csapat-ranglista'!$A:$FP,DV$321,FALSE)/4),0)</f>
        <v>0</v>
      </c>
      <c r="DW197" s="223">
        <f>IFERROR(IF(RIGHT(VLOOKUP($A197,csapatok!$A:$NN,DW$320,FALSE),5)="Csere",VLOOKUP(LEFT(VLOOKUP($A197,csapatok!$A:$NN,DW$320,FALSE),LEN(VLOOKUP($A197,csapatok!$A:$NN,DW$320,FALSE))-6),'csapat-ranglista'!$A:$FP,DW$321,FALSE)/8,VLOOKUP(VLOOKUP($A197,csapatok!$A:$NN,DW$320,FALSE),'csapat-ranglista'!$A:$FP,DW$321,FALSE)/4),0)</f>
        <v>0</v>
      </c>
      <c r="DX197" s="223">
        <f>IFERROR(IF(RIGHT(VLOOKUP($A197,csapatok!$A:$NN,DX$320,FALSE),5)="Csere",VLOOKUP(LEFT(VLOOKUP($A197,csapatok!$A:$NN,DX$320,FALSE),LEN(VLOOKUP($A197,csapatok!$A:$NN,DX$320,FALSE))-6),'csapat-ranglista'!$A:$FP,DX$321,FALSE)/8,VLOOKUP(VLOOKUP($A197,csapatok!$A:$NN,DX$320,FALSE),'csapat-ranglista'!$A:$FP,DX$321,FALSE)/4),0)</f>
        <v>0</v>
      </c>
      <c r="DY197" s="223">
        <f>IFERROR(IF(RIGHT(VLOOKUP($A197,csapatok!$A:$NN,DY$320,FALSE),5)="Csere",VLOOKUP(LEFT(VLOOKUP($A197,csapatok!$A:$NN,DY$320,FALSE),LEN(VLOOKUP($A197,csapatok!$A:$NN,DY$320,FALSE))-6),'csapat-ranglista'!$A:$FP,DY$321,FALSE)/8,VLOOKUP(VLOOKUP($A197,csapatok!$A:$NN,DY$320,FALSE),'csapat-ranglista'!$A:$FP,DY$321,FALSE)/4),0)</f>
        <v>0</v>
      </c>
      <c r="DZ197" s="223">
        <f>IFERROR(IF(RIGHT(VLOOKUP($A197,csapatok!$A:$NN,DZ$320,FALSE),5)="Csere",VLOOKUP(LEFT(VLOOKUP($A197,csapatok!$A:$NN,DZ$320,FALSE),LEN(VLOOKUP($A197,csapatok!$A:$NN,DZ$320,FALSE))-6),'csapat-ranglista'!$A:$FP,DZ$321,FALSE)/8,VLOOKUP(VLOOKUP($A197,csapatok!$A:$NN,DZ$320,FALSE),'csapat-ranglista'!$A:$FP,DZ$321,FALSE)/4),0)</f>
        <v>0</v>
      </c>
      <c r="EA197" s="223">
        <f>IFERROR(IF(RIGHT(VLOOKUP($A197,csapatok!$A:$NN,EA$320,FALSE),5)="Csere",VLOOKUP(LEFT(VLOOKUP($A197,csapatok!$A:$NN,EA$320,FALSE),LEN(VLOOKUP($A197,csapatok!$A:$NN,EA$320,FALSE))-6),'csapat-ranglista'!$A:$FP,EA$321,FALSE)/8,VLOOKUP(VLOOKUP($A197,csapatok!$A:$NN,EA$320,FALSE),'csapat-ranglista'!$A:$FP,EA$321,FALSE)/4),0)</f>
        <v>0</v>
      </c>
      <c r="EB197" s="223">
        <f>IFERROR(IF(RIGHT(VLOOKUP($A197,csapatok!$A:$NN,EB$320,FALSE),5)="Csere",VLOOKUP(LEFT(VLOOKUP($A197,csapatok!$A:$NN,EB$320,FALSE),LEN(VLOOKUP($A197,csapatok!$A:$NN,EB$320,FALSE))-6),'csapat-ranglista'!$A:$FP,EB$321,FALSE)/8,VLOOKUP(VLOOKUP($A197,csapatok!$A:$NN,EB$320,FALSE),'csapat-ranglista'!$A:$FP,EB$321,FALSE)/4),0)</f>
        <v>0</v>
      </c>
      <c r="EC197" s="223">
        <f>IFERROR(IF(RIGHT(VLOOKUP($A197,csapatok!$A:$NN,EC$320,FALSE),5)="Csere",VLOOKUP(LEFT(VLOOKUP($A197,csapatok!$A:$NN,EC$320,FALSE),LEN(VLOOKUP($A197,csapatok!$A:$NN,EC$320,FALSE))-6),'csapat-ranglista'!$A:$FP,EC$321,FALSE)/8,VLOOKUP(VLOOKUP($A197,csapatok!$A:$NN,EC$320,FALSE),'csapat-ranglista'!$A:$FP,EC$321,FALSE)/4),0)</f>
        <v>0</v>
      </c>
      <c r="ED197" s="223">
        <f>IFERROR(IF(RIGHT(VLOOKUP($A197,csapatok!$A:$NN,ED$320,FALSE),5)="Csere",VLOOKUP(LEFT(VLOOKUP($A197,csapatok!$A:$NN,ED$320,FALSE),LEN(VLOOKUP($A197,csapatok!$A:$NN,ED$320,FALSE))-6),'csapat-ranglista'!$A:$FP,ED$321,FALSE)/8,VLOOKUP(VLOOKUP($A197,csapatok!$A:$NN,ED$320,FALSE),'csapat-ranglista'!$A:$FP,ED$321,FALSE)/4),0)</f>
        <v>0</v>
      </c>
      <c r="EE197" s="223">
        <f>IFERROR(IF(RIGHT(VLOOKUP($A197,csapatok!$A:$NN,EE$320,FALSE),5)="Csere",VLOOKUP(LEFT(VLOOKUP($A197,csapatok!$A:$NN,EE$320,FALSE),LEN(VLOOKUP($A197,csapatok!$A:$NN,EE$320,FALSE))-6),'csapat-ranglista'!$A:$FP,EE$321,FALSE)/8,VLOOKUP(VLOOKUP($A197,csapatok!$A:$NN,EE$320,FALSE),'csapat-ranglista'!$A:$FP,EE$321,FALSE)/4),0)</f>
        <v>0</v>
      </c>
      <c r="EF197" s="223">
        <f>IFERROR(IF(RIGHT(VLOOKUP($A197,csapatok!$A:$NN,EF$320,FALSE),5)="Csere",VLOOKUP(LEFT(VLOOKUP($A197,csapatok!$A:$NN,EF$320,FALSE),LEN(VLOOKUP($A197,csapatok!$A:$NN,EF$320,FALSE))-6),'csapat-ranglista'!$A:$FP,EF$321,FALSE)/8,VLOOKUP(VLOOKUP($A197,csapatok!$A:$NN,EF$320,FALSE),'csapat-ranglista'!$A:$FP,EF$321,FALSE)/4),0)</f>
        <v>0</v>
      </c>
      <c r="EG197" s="223">
        <f>IFERROR(IF(RIGHT(VLOOKUP($A197,csapatok!$A:$NN,EG$320,FALSE),5)="Csere",VLOOKUP(LEFT(VLOOKUP($A197,csapatok!$A:$NN,EG$320,FALSE),LEN(VLOOKUP($A197,csapatok!$A:$NN,EG$320,FALSE))-6),'csapat-ranglista'!$A:$FP,EG$321,FALSE)/8,VLOOKUP(VLOOKUP($A197,csapatok!$A:$NN,EG$320,FALSE),'csapat-ranglista'!$A:$FP,EG$321,FALSE)/4),0)</f>
        <v>0</v>
      </c>
      <c r="EH197" s="223">
        <f>IFERROR(IF(RIGHT(VLOOKUP($A197,csapatok!$A:$NN,EH$320,FALSE),5)="Csere",VLOOKUP(LEFT(VLOOKUP($A197,csapatok!$A:$NN,EH$320,FALSE),LEN(VLOOKUP($A197,csapatok!$A:$NN,EH$320,FALSE))-6),'csapat-ranglista'!$A:$FP,EH$321,FALSE)/8,VLOOKUP(VLOOKUP($A197,csapatok!$A:$NN,EH$320,FALSE),'csapat-ranglista'!$A:$FP,EH$321,FALSE)/4),0)</f>
        <v>0</v>
      </c>
      <c r="EI197" s="223">
        <f>IFERROR(IF(RIGHT(VLOOKUP($A197,csapatok!$A:$NN,EI$320,FALSE),5)="Csere",VLOOKUP(LEFT(VLOOKUP($A197,csapatok!$A:$NN,EI$320,FALSE),LEN(VLOOKUP($A197,csapatok!$A:$NN,EI$320,FALSE))-6),'csapat-ranglista'!$A:$FP,EI$321,FALSE)/8,VLOOKUP(VLOOKUP($A197,csapatok!$A:$NN,EI$320,FALSE),'csapat-ranglista'!$A:$FP,EI$321,FALSE)/4),0)</f>
        <v>0</v>
      </c>
      <c r="EJ197" s="223">
        <f>IFERROR(IF(RIGHT(VLOOKUP($A197,csapatok!$A:$NN,EJ$320,FALSE),5)="Csere",VLOOKUP(LEFT(VLOOKUP($A197,csapatok!$A:$NN,EJ$320,FALSE),LEN(VLOOKUP($A197,csapatok!$A:$NN,EJ$320,FALSE))-6),'csapat-ranglista'!$A:$FP,EJ$321,FALSE)/8,VLOOKUP(VLOOKUP($A197,csapatok!$A:$NN,EJ$320,FALSE),'csapat-ranglista'!$A:$FP,EJ$321,FALSE)/4),0)</f>
        <v>0</v>
      </c>
      <c r="EK197" s="223">
        <f>IFERROR(IF(RIGHT(VLOOKUP($A197,csapatok!$A:$NN,EK$320,FALSE),5)="Csere",VLOOKUP(LEFT(VLOOKUP($A197,csapatok!$A:$NN,EK$320,FALSE),LEN(VLOOKUP($A197,csapatok!$A:$NN,EK$320,FALSE))-6),'csapat-ranglista'!$A:$FP,EK$321,FALSE)/8,VLOOKUP(VLOOKUP($A197,csapatok!$A:$NN,EK$320,FALSE),'csapat-ranglista'!$A:$FP,EK$321,FALSE)/4),0)</f>
        <v>0</v>
      </c>
      <c r="EL197" s="223">
        <f>IFERROR(IF(RIGHT(VLOOKUP($A197,csapatok!$A:$NN,EL$320,FALSE),5)="Csere",VLOOKUP(LEFT(VLOOKUP($A197,csapatok!$A:$NN,EL$320,FALSE),LEN(VLOOKUP($A197,csapatok!$A:$NN,EL$320,FALSE))-6),'csapat-ranglista'!$A:$FP,EL$321,FALSE)/8,VLOOKUP(VLOOKUP($A197,csapatok!$A:$NN,EL$320,FALSE),'csapat-ranglista'!$A:$FP,EL$321,FALSE)/4),0)</f>
        <v>0</v>
      </c>
      <c r="EM197" s="223">
        <f>IFERROR(IF(RIGHT(VLOOKUP($A197,csapatok!$A:$NN,EM$320,FALSE),5)="Csere",VLOOKUP(LEFT(VLOOKUP($A197,csapatok!$A:$NN,EM$320,FALSE),LEN(VLOOKUP($A197,csapatok!$A:$NN,EM$320,FALSE))-6),'csapat-ranglista'!$A:$FP,EM$321,FALSE)/8,VLOOKUP(VLOOKUP($A197,csapatok!$A:$NN,EM$320,FALSE),'csapat-ranglista'!$A:$FP,EM$321,FALSE)/4),0)</f>
        <v>0</v>
      </c>
      <c r="EN197" s="223">
        <f>IFERROR(IF(RIGHT(VLOOKUP($A197,csapatok!$A:$NN,EN$320,FALSE),5)="Csere",VLOOKUP(LEFT(VLOOKUP($A197,csapatok!$A:$NN,EN$320,FALSE),LEN(VLOOKUP($A197,csapatok!$A:$NN,EN$320,FALSE))-6),'csapat-ranglista'!$A:$FP,EN$321,FALSE)/8,VLOOKUP(VLOOKUP($A197,csapatok!$A:$NN,EN$320,FALSE),'csapat-ranglista'!$A:$FP,EN$321,FALSE)/4),0)</f>
        <v>0</v>
      </c>
      <c r="EO197" s="223">
        <f>IFERROR(IF(RIGHT(VLOOKUP($A197,csapatok!$A:$NN,EO$320,FALSE),5)="Csere",VLOOKUP(LEFT(VLOOKUP($A197,csapatok!$A:$NN,EO$320,FALSE),LEN(VLOOKUP($A197,csapatok!$A:$NN,EO$320,FALSE))-6),'csapat-ranglista'!$A:$FP,EO$321,FALSE)/8,VLOOKUP(VLOOKUP($A197,csapatok!$A:$NN,EO$320,FALSE),'csapat-ranglista'!$A:$FP,EO$321,FALSE)/4),0)</f>
        <v>0</v>
      </c>
      <c r="EP197" s="223">
        <f>IFERROR(IF(RIGHT(VLOOKUP($A197,csapatok!$A:$NN,EP$320,FALSE),5)="Csere",VLOOKUP(LEFT(VLOOKUP($A197,csapatok!$A:$NN,EP$320,FALSE),LEN(VLOOKUP($A197,csapatok!$A:$NN,EP$320,FALSE))-6),'csapat-ranglista'!$A:$FP,EP$321,FALSE)/8,VLOOKUP(VLOOKUP($A197,csapatok!$A:$NN,EP$320,FALSE),'csapat-ranglista'!$A:$FP,EP$321,FALSE)/4),0)</f>
        <v>0</v>
      </c>
      <c r="EQ197" s="223">
        <f>IFERROR(IF(RIGHT(VLOOKUP($A197,csapatok!$A:$NN,EQ$320,FALSE),5)="Csere",VLOOKUP(LEFT(VLOOKUP($A197,csapatok!$A:$NN,EQ$320,FALSE),LEN(VLOOKUP($A197,csapatok!$A:$NN,EQ$320,FALSE))-6),'csapat-ranglista'!$A:$FP,EQ$321,FALSE)/8,VLOOKUP(VLOOKUP($A197,csapatok!$A:$NN,EQ$320,FALSE),'csapat-ranglista'!$A:$FP,EQ$321,FALSE)/4),0)</f>
        <v>0</v>
      </c>
      <c r="ER197" s="223">
        <f>IFERROR(IF(RIGHT(VLOOKUP($A197,csapatok!$A:$NN,ER$320,FALSE),5)="Csere",VLOOKUP(LEFT(VLOOKUP($A197,csapatok!$A:$NN,ER$320,FALSE),LEN(VLOOKUP($A197,csapatok!$A:$NN,ER$320,FALSE))-6),'csapat-ranglista'!$A:$FP,ER$321,FALSE)/8,VLOOKUP(VLOOKUP($A197,csapatok!$A:$NN,ER$320,FALSE),'csapat-ranglista'!$A:$FP,ER$321,FALSE)/4),0)</f>
        <v>0</v>
      </c>
      <c r="ES197" s="223">
        <f>IFERROR(IF(RIGHT(VLOOKUP($A197,csapatok!$A:$NN,ES$320,FALSE),5)="Csere",VLOOKUP(LEFT(VLOOKUP($A197,csapatok!$A:$NN,ES$320,FALSE),LEN(VLOOKUP($A197,csapatok!$A:$NN,ES$320,FALSE))-6),'csapat-ranglista'!$A:$FP,ES$321,FALSE)/8,VLOOKUP(VLOOKUP($A197,csapatok!$A:$NN,ES$320,FALSE),'csapat-ranglista'!$A:$FP,ES$321,FALSE)/4),0)</f>
        <v>0</v>
      </c>
      <c r="ET197" s="223">
        <f>IFERROR(IF(RIGHT(VLOOKUP($A197,csapatok!$A:$NN,ET$320,FALSE),5)="Csere",VLOOKUP(LEFT(VLOOKUP($A197,csapatok!$A:$NN,ET$320,FALSE),LEN(VLOOKUP($A197,csapatok!$A:$NN,ET$320,FALSE))-6),'csapat-ranglista'!$A:$FP,ET$321,FALSE)/8,VLOOKUP(VLOOKUP($A197,csapatok!$A:$NN,ET$320,FALSE),'csapat-ranglista'!$A:$FP,ET$321,FALSE)/4),0)</f>
        <v>0</v>
      </c>
      <c r="EU197" s="223">
        <f>IFERROR(IF(RIGHT(VLOOKUP($A197,csapatok!$A:$NN,EU$320,FALSE),5)="Csere",VLOOKUP(LEFT(VLOOKUP($A197,csapatok!$A:$NN,EU$320,FALSE),LEN(VLOOKUP($A197,csapatok!$A:$NN,EU$320,FALSE))-6),'csapat-ranglista'!$A:$FP,EU$321,FALSE)/8,VLOOKUP(VLOOKUP($A197,csapatok!$A:$NN,EU$320,FALSE),'csapat-ranglista'!$A:$FP,EU$321,FALSE)/4),0)</f>
        <v>0</v>
      </c>
      <c r="EV197" s="223">
        <f>IFERROR(IF(RIGHT(VLOOKUP($A197,csapatok!$A:$NN,EV$320,FALSE),5)="Csere",VLOOKUP(LEFT(VLOOKUP($A197,csapatok!$A:$NN,EV$320,FALSE),LEN(VLOOKUP($A197,csapatok!$A:$NN,EV$320,FALSE))-6),'csapat-ranglista'!$A:$FP,EV$321,FALSE)/8,VLOOKUP(VLOOKUP($A197,csapatok!$A:$NN,EV$320,FALSE),'csapat-ranglista'!$A:$FP,EV$321,FALSE)/4),0)</f>
        <v>0</v>
      </c>
      <c r="EW197" s="223">
        <f>IFERROR(IF(RIGHT(VLOOKUP($A197,csapatok!$A:$NN,EW$320,FALSE),5)="Csere",VLOOKUP(LEFT(VLOOKUP($A197,csapatok!$A:$NN,EW$320,FALSE),LEN(VLOOKUP($A197,csapatok!$A:$NN,EW$320,FALSE))-6),'csapat-ranglista'!$A:$FP,EW$321,FALSE)/8,VLOOKUP(VLOOKUP($A197,csapatok!$A:$NN,EW$320,FALSE),'csapat-ranglista'!$A:$FP,EW$321,FALSE)/4),0)</f>
        <v>0</v>
      </c>
      <c r="EX197" s="223">
        <f>IFERROR(IF(RIGHT(VLOOKUP($A197,csapatok!$A:$NN,EX$320,FALSE),5)="Csere",VLOOKUP(LEFT(VLOOKUP($A197,csapatok!$A:$NN,EX$320,FALSE),LEN(VLOOKUP($A197,csapatok!$A:$NN,EX$320,FALSE))-6),'csapat-ranglista'!$A:$FP,EX$321,FALSE)/8,VLOOKUP(VLOOKUP($A197,csapatok!$A:$NN,EX$320,FALSE),'csapat-ranglista'!$A:$FP,EX$321,FALSE)/4),0)</f>
        <v>0</v>
      </c>
      <c r="EY197" s="223">
        <f>IFERROR(IF(RIGHT(VLOOKUP($A197,csapatok!$A:$NN,EY$320,FALSE),5)="Csere",VLOOKUP(LEFT(VLOOKUP($A197,csapatok!$A:$NN,EY$320,FALSE),LEN(VLOOKUP($A197,csapatok!$A:$NN,EY$320,FALSE))-6),'csapat-ranglista'!$A:$FP,EY$321,FALSE)/8,VLOOKUP(VLOOKUP($A197,csapatok!$A:$NN,EY$320,FALSE),'csapat-ranglista'!$A:$FP,EY$321,FALSE)/4),0)</f>
        <v>0</v>
      </c>
      <c r="EZ197" s="223">
        <f>IFERROR(IF(RIGHT(VLOOKUP($A197,csapatok!$A:$NN,EZ$320,FALSE),5)="Csere",VLOOKUP(LEFT(VLOOKUP($A197,csapatok!$A:$NN,EZ$320,FALSE),LEN(VLOOKUP($A197,csapatok!$A:$NN,EZ$320,FALSE))-6),'csapat-ranglista'!$A:$FP,EZ$321,FALSE)/8,VLOOKUP(VLOOKUP($A197,csapatok!$A:$NN,EZ$320,FALSE),'csapat-ranglista'!$A:$FP,EZ$321,FALSE)/4),0)</f>
        <v>0</v>
      </c>
      <c r="FA197" s="223">
        <f>IFERROR(IF(RIGHT(VLOOKUP($A197,csapatok!$A:$NN,FA$320,FALSE),5)="Csere",VLOOKUP(LEFT(VLOOKUP($A197,csapatok!$A:$NN,FA$320,FALSE),LEN(VLOOKUP($A197,csapatok!$A:$NN,FA$320,FALSE))-6),'csapat-ranglista'!$A:$FP,FA$321,FALSE)/8,VLOOKUP(VLOOKUP($A197,csapatok!$A:$NN,FA$320,FALSE),'csapat-ranglista'!$A:$FP,FA$321,FALSE)/4),0)</f>
        <v>0</v>
      </c>
      <c r="FB197" s="223">
        <f>IFERROR(IF(RIGHT(VLOOKUP($A197,csapatok!$A:$NN,FB$320,FALSE),5)="Csere",VLOOKUP(LEFT(VLOOKUP($A197,csapatok!$A:$NN,FB$320,FALSE),LEN(VLOOKUP($A197,csapatok!$A:$NN,FB$320,FALSE))-6),'csapat-ranglista'!$A:$FP,FB$321,FALSE)/8,VLOOKUP(VLOOKUP($A197,csapatok!$A:$NN,FB$320,FALSE),'csapat-ranglista'!$A:$FP,FB$321,FALSE)/4),0)</f>
        <v>0</v>
      </c>
      <c r="FC197" s="223">
        <f>IFERROR(IF(RIGHT(VLOOKUP($A197,csapatok!$A:$NN,FC$320,FALSE),5)="Csere",VLOOKUP(LEFT(VLOOKUP($A197,csapatok!$A:$NN,FC$320,FALSE),LEN(VLOOKUP($A197,csapatok!$A:$NN,FC$320,FALSE))-6),'csapat-ranglista'!$A:$FP,FC$321,FALSE)/8,VLOOKUP(VLOOKUP($A197,csapatok!$A:$NN,FC$320,FALSE),'csapat-ranglista'!$A:$FP,FC$321,FALSE)/4),0)</f>
        <v>0</v>
      </c>
      <c r="FD197" s="224">
        <f>versenyek!$QY$11*IFERROR(VLOOKUP(VLOOKUP($A197,versenyek!QX:QZ,3,FALSE),szabalyok!$A$16:$B$23,2,FALSE)/4,0)</f>
        <v>0</v>
      </c>
      <c r="FE197" s="224">
        <f>versenyek!$RB$11*IFERROR(VLOOKUP(VLOOKUP($A197,versenyek!RA:RC,3,FALSE),szabalyok!$A$16:$B$23,2,FALSE)/4,0)</f>
        <v>0</v>
      </c>
      <c r="FF197" s="223">
        <f>IFERROR(IF(RIGHT(VLOOKUP($A197,csapatok!$A:$NN,FF$320,FALSE),5)="Csere",VLOOKUP(LEFT(VLOOKUP($A197,csapatok!$A:$NN,FF$320,FALSE),LEN(VLOOKUP($A197,csapatok!$A:$NN,FF$320,FALSE))-6),'csapat-ranglista'!$A:$FP,FF$321,FALSE)/8,VLOOKUP(VLOOKUP($A197,csapatok!$A:$NN,FF$320,FALSE),'csapat-ranglista'!$A:$FP,FF$321,FALSE)/4),0)</f>
        <v>0</v>
      </c>
      <c r="FG197" s="223">
        <f>IFERROR(IF(RIGHT(VLOOKUP($A197,csapatok!$A:$NN,FG$320,FALSE),5)="Csere",VLOOKUP(LEFT(VLOOKUP($A197,csapatok!$A:$NN,FG$320,FALSE),LEN(VLOOKUP($A197,csapatok!$A:$NN,FG$320,FALSE))-6),'csapat-ranglista'!$A:$FP,FG$321,FALSE)/8,VLOOKUP(VLOOKUP($A197,csapatok!$A:$NN,FG$320,FALSE),'csapat-ranglista'!$A:$FP,FG$321,FALSE)/4),0)</f>
        <v>0</v>
      </c>
      <c r="FH197" s="223">
        <f>IFERROR(IF(RIGHT(VLOOKUP($A197,csapatok!$A:$NN,FH$320,FALSE),5)="Csere",VLOOKUP(LEFT(VLOOKUP($A197,csapatok!$A:$NN,FH$320,FALSE),LEN(VLOOKUP($A197,csapatok!$A:$NN,FH$320,FALSE))-6),'csapat-ranglista'!$A:$FP,FH$321,FALSE)/8,VLOOKUP(VLOOKUP($A197,csapatok!$A:$NN,FH$320,FALSE),'csapat-ranglista'!$A:$FP,FH$321,FALSE)/4),0)</f>
        <v>0</v>
      </c>
      <c r="FI197" s="223">
        <f>IFERROR(IF(RIGHT(VLOOKUP($A197,csapatok!$A:$NN,FI$320,FALSE),5)="Csere",VLOOKUP(LEFT(VLOOKUP($A197,csapatok!$A:$NN,FI$320,FALSE),LEN(VLOOKUP($A197,csapatok!$A:$NN,FI$320,FALSE))-6),'csapat-ranglista'!$A:$FP,FI$321,FALSE)/8,VLOOKUP(VLOOKUP($A197,csapatok!$A:$NN,FI$320,FALSE),'csapat-ranglista'!$A:$FP,FI$321,FALSE)/4),0)</f>
        <v>0</v>
      </c>
      <c r="FJ197" s="223">
        <f>IFERROR(IF(RIGHT(VLOOKUP($A197,csapatok!$A:$NN,FJ$320,FALSE),5)="Csere",VLOOKUP(LEFT(VLOOKUP($A197,csapatok!$A:$NN,FJ$320,FALSE),LEN(VLOOKUP($A197,csapatok!$A:$NN,FJ$320,FALSE))-6),'csapat-ranglista'!$A:$FP,FJ$321,FALSE)/8,VLOOKUP(VLOOKUP($A197,csapatok!$A:$NN,FJ$320,FALSE),'csapat-ranglista'!$A:$FP,FJ$321,FALSE)/4),0)</f>
        <v>0</v>
      </c>
      <c r="FK197" s="223">
        <f>IFERROR(IF(RIGHT(VLOOKUP($A197,csapatok!$A:$NN,FK$320,FALSE),5)="Csere",VLOOKUP(LEFT(VLOOKUP($A197,csapatok!$A:$NN,FK$320,FALSE),LEN(VLOOKUP($A197,csapatok!$A:$NN,FK$320,FALSE))-6),'csapat-ranglista'!$A:$FP,FK$321,FALSE)/8,VLOOKUP(VLOOKUP($A197,csapatok!$A:$NN,FK$320,FALSE),'csapat-ranglista'!$A:$FP,FK$321,FALSE)/4),0)</f>
        <v>0</v>
      </c>
      <c r="FL197" s="223">
        <f>IFERROR(IF(RIGHT(VLOOKUP($A197,csapatok!$A:$NN,FL$320,FALSE),5)="Csere",VLOOKUP(LEFT(VLOOKUP($A197,csapatok!$A:$NN,FL$320,FALSE),LEN(VLOOKUP($A197,csapatok!$A:$NN,FL$320,FALSE))-6),'csapat-ranglista'!$A:$FP,FL$321,FALSE)/8,VLOOKUP(VLOOKUP($A197,csapatok!$A:$NN,FL$320,FALSE),'csapat-ranglista'!$A:$FP,FL$321,FALSE)/4),0)</f>
        <v>0</v>
      </c>
      <c r="FM197" s="223">
        <f>IFERROR(IF(RIGHT(VLOOKUP($A197,csapatok!$A:$NN,FM$320,FALSE),5)="Csere",VLOOKUP(LEFT(VLOOKUP($A197,csapatok!$A:$NN,FM$320,FALSE),LEN(VLOOKUP($A197,csapatok!$A:$NN,FM$320,FALSE))-6),'csapat-ranglista'!$A:$FP,FM$321,FALSE)/8,VLOOKUP(VLOOKUP($A197,csapatok!$A:$NN,FM$320,FALSE),'csapat-ranglista'!$A:$FP,FM$321,FALSE)/4),0)</f>
        <v>0</v>
      </c>
      <c r="FN197" s="223">
        <f>IFERROR(IF(RIGHT(VLOOKUP($A197,csapatok!$A:$NN,FN$320,FALSE),5)="Csere",VLOOKUP(LEFT(VLOOKUP($A197,csapatok!$A:$NN,FN$320,FALSE),LEN(VLOOKUP($A197,csapatok!$A:$NN,FN$320,FALSE))-6),'csapat-ranglista'!$A:$FP,FN$321,FALSE)/8,VLOOKUP(VLOOKUP($A197,csapatok!$A:$NN,FN$320,FALSE),'csapat-ranglista'!$A:$FP,FN$321,FALSE)/4),0)</f>
        <v>0</v>
      </c>
      <c r="FO197" s="223">
        <f>IFERROR(IF(RIGHT(VLOOKUP($A197,csapatok!$A:$NN,FO$320,FALSE),5)="Csere",VLOOKUP(LEFT(VLOOKUP($A197,csapatok!$A:$NN,FO$320,FALSE),LEN(VLOOKUP($A197,csapatok!$A:$NN,FO$320,FALSE))-6),'csapat-ranglista'!$A:$FP,FO$321,FALSE)/8,VLOOKUP(VLOOKUP($A197,csapatok!$A:$NN,FO$320,FALSE),'csapat-ranglista'!$A:$FP,FO$321,FALSE)/4),0)</f>
        <v>0</v>
      </c>
      <c r="FP197" s="223">
        <f>IFERROR(IF(RIGHT(VLOOKUP($A197,csapatok!$A:$NN,FP$320,FALSE),5)="Csere",VLOOKUP(LEFT(VLOOKUP($A197,csapatok!$A:$NN,FP$320,FALSE),LEN(VLOOKUP($A197,csapatok!$A:$NN,FP$320,FALSE))-6),'csapat-ranglista'!$A:$FP,FP$321,FALSE)/8,VLOOKUP(VLOOKUP($A197,csapatok!$A:$NN,FP$320,FALSE),'csapat-ranglista'!$A:$FP,FP$321,FALSE)/4),0)</f>
        <v>0</v>
      </c>
      <c r="FQ197" s="223">
        <f>IFERROR(IF(RIGHT(VLOOKUP($A197,csapatok!$A:$NN,FQ$320,FALSE),5)="Csere",VLOOKUP(LEFT(VLOOKUP($A197,csapatok!$A:$NN,FQ$320,FALSE),LEN(VLOOKUP($A197,csapatok!$A:$NN,FQ$320,FALSE))-6),'csapat-ranglista'!$A:$FP,FQ$321,FALSE)/8,VLOOKUP(VLOOKUP($A197,csapatok!$A:$NN,FQ$320,FALSE),'csapat-ranglista'!$A:$FP,FQ$321,FALSE)/4),0)</f>
        <v>0</v>
      </c>
      <c r="FR197" s="223">
        <f>IFERROR(IF(RIGHT(VLOOKUP($A197,csapatok!$A:$NN,FR$320,FALSE),5)="Csere",VLOOKUP(LEFT(VLOOKUP($A197,csapatok!$A:$NN,FR$320,FALSE),LEN(VLOOKUP($A197,csapatok!$A:$NN,FR$320,FALSE))-6),'csapat-ranglista'!$A:$FP,FR$321,FALSE)/8,VLOOKUP(VLOOKUP($A197,csapatok!$A:$NN,FR$320,FALSE),'csapat-ranglista'!$A:$FP,FR$321,FALSE)/4),0)</f>
        <v>0</v>
      </c>
      <c r="FS197" s="223">
        <f>IFERROR(IF(RIGHT(VLOOKUP($A197,csapatok!$A:$NN,FS$320,FALSE),5)="Csere",VLOOKUP(LEFT(VLOOKUP($A197,csapatok!$A:$NN,FS$320,FALSE),LEN(VLOOKUP($A197,csapatok!$A:$NN,FS$320,FALSE))-6),'csapat-ranglista'!$A:$FP,FS$321,FALSE)/8,VLOOKUP(VLOOKUP($A197,csapatok!$A:$NN,FS$320,FALSE),'csapat-ranglista'!$A:$FP,FS$321,FALSE)/4),0)</f>
        <v>0</v>
      </c>
      <c r="FT197" s="223">
        <f>IFERROR(IF(RIGHT(VLOOKUP($A197,csapatok!$A:$NN,FT$320,FALSE),5)="Csere",VLOOKUP(LEFT(VLOOKUP($A197,csapatok!$A:$NN,FT$320,FALSE),LEN(VLOOKUP($A197,csapatok!$A:$NN,FT$320,FALSE))-6),'csapat-ranglista'!$A:$FP,FT$321,FALSE)/8,VLOOKUP(VLOOKUP($A197,csapatok!$A:$NN,FT$320,FALSE),'csapat-ranglista'!$A:$FP,FT$321,FALSE)/4),0)</f>
        <v>0</v>
      </c>
      <c r="FU197" s="223">
        <f>IFERROR(IF(RIGHT(VLOOKUP($A197,csapatok!$A:$NN,FU$320,FALSE),5)="Csere",VLOOKUP(LEFT(VLOOKUP($A197,csapatok!$A:$NN,FU$320,FALSE),LEN(VLOOKUP($A197,csapatok!$A:$NN,FU$320,FALSE))-6),'csapat-ranglista'!$A:$FP,FU$321,FALSE)/8,VLOOKUP(VLOOKUP($A197,csapatok!$A:$NN,FU$320,FALSE),'csapat-ranglista'!$A:$FP,FU$321,FALSE)/4),0)</f>
        <v>0</v>
      </c>
      <c r="FV197" s="223">
        <f>IFERROR(IF(RIGHT(VLOOKUP($A197,csapatok!$A:$NN,FV$320,FALSE),5)="Csere",VLOOKUP(LEFT(VLOOKUP($A197,csapatok!$A:$NN,FV$320,FALSE),LEN(VLOOKUP($A197,csapatok!$A:$NN,FV$320,FALSE))-6),'csapat-ranglista'!$A:$FP,FV$321,FALSE)/8,VLOOKUP(VLOOKUP($A197,csapatok!$A:$NN,FV$320,FALSE),'csapat-ranglista'!$A:$FP,FV$321,FALSE)/4),0)</f>
        <v>0</v>
      </c>
      <c r="FW197" s="223">
        <f>IFERROR(IF(RIGHT(VLOOKUP($A197,csapatok!$A:$NN,FW$320,FALSE),5)="Csere",VLOOKUP(LEFT(VLOOKUP($A197,csapatok!$A:$NN,FW$320,FALSE),LEN(VLOOKUP($A197,csapatok!$A:$NN,FW$320,FALSE))-6),'csapat-ranglista'!$A:$FP,FW$321,FALSE)/8,VLOOKUP(VLOOKUP($A197,csapatok!$A:$NN,FW$320,FALSE),'csapat-ranglista'!$A:$FP,FW$321,FALSE)/4),0)</f>
        <v>0</v>
      </c>
      <c r="FX197" s="223">
        <f>IFERROR(IF(RIGHT(VLOOKUP($A197,csapatok!$A:$NN,FX$320,FALSE),5)="Csere",VLOOKUP(LEFT(VLOOKUP($A197,csapatok!$A:$NN,FX$320,FALSE),LEN(VLOOKUP($A197,csapatok!$A:$NN,FX$320,FALSE))-6),'csapat-ranglista'!$A:$FP,FX$321,FALSE)/8,VLOOKUP(VLOOKUP($A197,csapatok!$A:$NN,FX$320,FALSE),'csapat-ranglista'!$A:$FP,FX$321,FALSE)/4),0)</f>
        <v>0</v>
      </c>
      <c r="FY197" s="223">
        <f>IFERROR(IF(RIGHT(VLOOKUP($A197,csapatok!$A:$NN,FY$320,FALSE),5)="Csere",VLOOKUP(LEFT(VLOOKUP($A197,csapatok!$A:$NN,FY$320,FALSE),LEN(VLOOKUP($A197,csapatok!$A:$NN,FY$320,FALSE))-6),'csapat-ranglista'!$A:$FP,FY$321,FALSE)/8,VLOOKUP(VLOOKUP($A197,csapatok!$A:$NN,FY$320,FALSE),'csapat-ranglista'!$A:$FP,FY$321,FALSE)/4),0)</f>
        <v>0</v>
      </c>
      <c r="FZ197" s="223">
        <f>IFERROR(IF(RIGHT(VLOOKUP($A197,csapatok!$A:$NN,FZ$320,FALSE),5)="Csere",VLOOKUP(LEFT(VLOOKUP($A197,csapatok!$A:$NN,FZ$320,FALSE),LEN(VLOOKUP($A197,csapatok!$A:$NN,FZ$320,FALSE))-6),'csapat-ranglista'!$A:$FP,FZ$321,FALSE)/8,VLOOKUP(VLOOKUP($A197,csapatok!$A:$NN,FZ$320,FALSE),'csapat-ranglista'!$A:$FP,FZ$321,FALSE)/4),0)</f>
        <v>0</v>
      </c>
      <c r="GA197" s="223">
        <f>IFERROR(IF(RIGHT(VLOOKUP($A197,csapatok!$A:$NN,GA$320,FALSE),5)="Csere",VLOOKUP(LEFT(VLOOKUP($A197,csapatok!$A:$NN,GA$320,FALSE),LEN(VLOOKUP($A197,csapatok!$A:$NN,GA$320,FALSE))-6),'csapat-ranglista'!$A:$FP,GA$321,FALSE)/8,VLOOKUP(VLOOKUP($A197,csapatok!$A:$NN,GA$320,FALSE),'csapat-ranglista'!$A:$FP,GA$321,FALSE)/4),0)</f>
        <v>0</v>
      </c>
      <c r="GB197" s="223">
        <f>IFERROR(IF(RIGHT(VLOOKUP($A197,csapatok!$A:$NN,GB$320,FALSE),5)="Csere",VLOOKUP(LEFT(VLOOKUP($A197,csapatok!$A:$NN,GB$320,FALSE),LEN(VLOOKUP($A197,csapatok!$A:$NN,GB$320,FALSE))-6),'csapat-ranglista'!$A:$FP,GB$321,FALSE)/8,VLOOKUP(VLOOKUP($A197,csapatok!$A:$NN,GB$320,FALSE),'csapat-ranglista'!$A:$FP,GB$321,FALSE)/4),0)</f>
        <v>0</v>
      </c>
      <c r="GC197" s="223">
        <f>IFERROR(IF(RIGHT(VLOOKUP($A197,csapatok!$A:$NN,GC$320,FALSE),5)="Csere",VLOOKUP(LEFT(VLOOKUP($A197,csapatok!$A:$NN,GC$320,FALSE),LEN(VLOOKUP($A197,csapatok!$A:$NN,GC$320,FALSE))-6),'csapat-ranglista'!$A:$FP,GC$321,FALSE)/8,VLOOKUP(VLOOKUP($A197,csapatok!$A:$NN,GC$320,FALSE),'csapat-ranglista'!$A:$FP,GC$321,FALSE)/4),0)</f>
        <v>0</v>
      </c>
      <c r="GD197" s="247">
        <f>SUM(EQ197:GC197)</f>
        <v>0</v>
      </c>
    </row>
    <row r="198" spans="1:186">
      <c r="A198" s="32" t="s">
        <v>14</v>
      </c>
      <c r="B198" s="131">
        <v>24922</v>
      </c>
      <c r="C198" s="131" t="str">
        <f>IF(B198=0,"",IF(B198&lt;$C$1,"felnőtt","ifi"))</f>
        <v>felnőtt</v>
      </c>
      <c r="D198" s="32" t="s">
        <v>101</v>
      </c>
      <c r="E198" s="45">
        <v>8.3000000000000007</v>
      </c>
      <c r="F198" s="32">
        <v>0</v>
      </c>
      <c r="G198" s="32">
        <v>0</v>
      </c>
      <c r="H198" s="32">
        <v>0</v>
      </c>
      <c r="I198" s="32">
        <v>0</v>
      </c>
      <c r="J198" s="32">
        <v>1.4951707983450322</v>
      </c>
      <c r="K198" s="32">
        <v>0.9387382205360576</v>
      </c>
      <c r="L198" s="32">
        <v>0</v>
      </c>
      <c r="M198" s="32">
        <v>9.001726066099204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2.429321870272267</v>
      </c>
      <c r="T198" s="32">
        <v>0</v>
      </c>
      <c r="U198" s="32">
        <v>0</v>
      </c>
      <c r="V198" s="32">
        <v>0</v>
      </c>
      <c r="W198" s="32">
        <v>0</v>
      </c>
      <c r="X198" s="32">
        <f>IFERROR(IF(RIGHT(VLOOKUP($A198,csapatok!$A:$BL,X$320,FALSE),5)="Csere",VLOOKUP(LEFT(VLOOKUP($A198,csapatok!$A:$BL,X$320,FALSE),LEN(VLOOKUP($A198,csapatok!$A:$BL,X$320,FALSE))-6),'csapat-ranglista'!$A:$FP,X$321,FALSE)/8,VLOOKUP(VLOOKUP($A198,csapatok!$A:$BL,X$320,FALSE),'csapat-ranglista'!$A:$FP,X$321,FALSE)/4),0)</f>
        <v>0</v>
      </c>
      <c r="Y198" s="32">
        <f>IFERROR(IF(RIGHT(VLOOKUP($A198,csapatok!$A:$BL,Y$320,FALSE),5)="Csere",VLOOKUP(LEFT(VLOOKUP($A198,csapatok!$A:$BL,Y$320,FALSE),LEN(VLOOKUP($A198,csapatok!$A:$BL,Y$320,FALSE))-6),'csapat-ranglista'!$A:$FP,Y$321,FALSE)/8,VLOOKUP(VLOOKUP($A198,csapatok!$A:$BL,Y$320,FALSE),'csapat-ranglista'!$A:$FP,Y$321,FALSE)/4),0)</f>
        <v>0</v>
      </c>
      <c r="Z198" s="32">
        <f>IFERROR(IF(RIGHT(VLOOKUP($A198,csapatok!$A:$BL,Z$320,FALSE),5)="Csere",VLOOKUP(LEFT(VLOOKUP($A198,csapatok!$A:$BL,Z$320,FALSE),LEN(VLOOKUP($A198,csapatok!$A:$BL,Z$320,FALSE))-6),'csapat-ranglista'!$A:$FP,Z$321,FALSE)/8,VLOOKUP(VLOOKUP($A198,csapatok!$A:$BL,Z$320,FALSE),'csapat-ranglista'!$A:$FP,Z$321,FALSE)/4),0)</f>
        <v>0</v>
      </c>
      <c r="AA198" s="32">
        <f>IFERROR(IF(RIGHT(VLOOKUP($A198,csapatok!$A:$BL,AA$320,FALSE),5)="Csere",VLOOKUP(LEFT(VLOOKUP($A198,csapatok!$A:$BL,AA$320,FALSE),LEN(VLOOKUP($A198,csapatok!$A:$BL,AA$320,FALSE))-6),'csapat-ranglista'!$A:$FP,AA$321,FALSE)/8,VLOOKUP(VLOOKUP($A198,csapatok!$A:$BL,AA$320,FALSE),'csapat-ranglista'!$A:$FP,AA$321,FALSE)/4),0)</f>
        <v>0</v>
      </c>
      <c r="AB198" s="223">
        <f>IFERROR(IF(RIGHT(VLOOKUP($A198,csapatok!$A:$BL,AB$320,FALSE),5)="Csere",VLOOKUP(LEFT(VLOOKUP($A198,csapatok!$A:$BL,AB$320,FALSE),LEN(VLOOKUP($A198,csapatok!$A:$BL,AB$320,FALSE))-6),'csapat-ranglista'!$A:$FP,AB$321,FALSE)/8,VLOOKUP(VLOOKUP($A198,csapatok!$A:$BL,AB$320,FALSE),'csapat-ranglista'!$A:$FP,AB$321,FALSE)/4),0)</f>
        <v>0</v>
      </c>
      <c r="AC198" s="223">
        <f>IFERROR(IF(RIGHT(VLOOKUP($A198,csapatok!$A:$BL,AC$320,FALSE),5)="Csere",VLOOKUP(LEFT(VLOOKUP($A198,csapatok!$A:$BL,AC$320,FALSE),LEN(VLOOKUP($A198,csapatok!$A:$BL,AC$320,FALSE))-6),'csapat-ranglista'!$A:$FP,AC$321,FALSE)/8,VLOOKUP(VLOOKUP($A198,csapatok!$A:$BL,AC$320,FALSE),'csapat-ranglista'!$A:$FP,AC$321,FALSE)/4),0)</f>
        <v>0</v>
      </c>
      <c r="AD198" s="223">
        <f>IFERROR(IF(RIGHT(VLOOKUP($A198,csapatok!$A:$BL,AD$320,FALSE),5)="Csere",VLOOKUP(LEFT(VLOOKUP($A198,csapatok!$A:$BL,AD$320,FALSE),LEN(VLOOKUP($A198,csapatok!$A:$BL,AD$320,FALSE))-6),'csapat-ranglista'!$A:$FP,AD$321,FALSE)/8,VLOOKUP(VLOOKUP($A198,csapatok!$A:$BL,AD$320,FALSE),'csapat-ranglista'!$A:$FP,AD$321,FALSE)/4),0)</f>
        <v>0</v>
      </c>
      <c r="AE198" s="223">
        <f>IFERROR(IF(RIGHT(VLOOKUP($A198,csapatok!$A:$BL,AE$320,FALSE),5)="Csere",VLOOKUP(LEFT(VLOOKUP($A198,csapatok!$A:$BL,AE$320,FALSE),LEN(VLOOKUP($A198,csapatok!$A:$BL,AE$320,FALSE))-6),'csapat-ranglista'!$A:$FP,AE$321,FALSE)/8,VLOOKUP(VLOOKUP($A198,csapatok!$A:$BL,AE$320,FALSE),'csapat-ranglista'!$A:$FP,AE$321,FALSE)/4),0)</f>
        <v>0</v>
      </c>
      <c r="AF198" s="223">
        <f>IFERROR(IF(RIGHT(VLOOKUP($A198,csapatok!$A:$BL,AF$320,FALSE),5)="Csere",VLOOKUP(LEFT(VLOOKUP($A198,csapatok!$A:$BL,AF$320,FALSE),LEN(VLOOKUP($A198,csapatok!$A:$BL,AF$320,FALSE))-6),'csapat-ranglista'!$A:$FP,AF$321,FALSE)/8,VLOOKUP(VLOOKUP($A198,csapatok!$A:$BL,AF$320,FALSE),'csapat-ranglista'!$A:$FP,AF$321,FALSE)/4),0)</f>
        <v>0</v>
      </c>
      <c r="AG198" s="223">
        <f>IFERROR(IF(RIGHT(VLOOKUP($A198,csapatok!$A:$BL,AG$320,FALSE),5)="Csere",VLOOKUP(LEFT(VLOOKUP($A198,csapatok!$A:$BL,AG$320,FALSE),LEN(VLOOKUP($A198,csapatok!$A:$BL,AG$320,FALSE))-6),'csapat-ranglista'!$A:$FP,AG$321,FALSE)/8,VLOOKUP(VLOOKUP($A198,csapatok!$A:$BL,AG$320,FALSE),'csapat-ranglista'!$A:$FP,AG$321,FALSE)/4),0)</f>
        <v>3.0616502723167134</v>
      </c>
      <c r="AH198" s="223">
        <f>IFERROR(IF(RIGHT(VLOOKUP($A198,csapatok!$A:$BL,AH$320,FALSE),5)="Csere",VLOOKUP(LEFT(VLOOKUP($A198,csapatok!$A:$BL,AH$320,FALSE),LEN(VLOOKUP($A198,csapatok!$A:$BL,AH$320,FALSE))-6),'csapat-ranglista'!$A:$FP,AH$321,FALSE)/8,VLOOKUP(VLOOKUP($A198,csapatok!$A:$BL,AH$320,FALSE),'csapat-ranglista'!$A:$FP,AH$321,FALSE)/4),0)</f>
        <v>0</v>
      </c>
      <c r="AI198" s="223">
        <f>IFERROR(IF(RIGHT(VLOOKUP($A198,csapatok!$A:$BL,AI$320,FALSE),5)="Csere",VLOOKUP(LEFT(VLOOKUP($A198,csapatok!$A:$BL,AI$320,FALSE),LEN(VLOOKUP($A198,csapatok!$A:$BL,AI$320,FALSE))-6),'csapat-ranglista'!$A:$FP,AI$321,FALSE)/8,VLOOKUP(VLOOKUP($A198,csapatok!$A:$BL,AI$320,FALSE),'csapat-ranglista'!$A:$FP,AI$321,FALSE)/4),0)</f>
        <v>2.8435597340994647</v>
      </c>
      <c r="AJ198" s="223">
        <f>IFERROR(IF(RIGHT(VLOOKUP($A198,csapatok!$A:$BL,AJ$320,FALSE),5)="Csere",VLOOKUP(LEFT(VLOOKUP($A198,csapatok!$A:$BL,AJ$320,FALSE),LEN(VLOOKUP($A198,csapatok!$A:$BL,AJ$320,FALSE))-6),'csapat-ranglista'!$A:$FP,AJ$321,FALSE)/8,VLOOKUP(VLOOKUP($A198,csapatok!$A:$BL,AJ$320,FALSE),'csapat-ranglista'!$A:$FP,AJ$321,FALSE)/2),0)</f>
        <v>0</v>
      </c>
      <c r="AK198" s="223">
        <f>IFERROR(IF(RIGHT(VLOOKUP($A198,csapatok!$A:$CN,AK$320,FALSE),5)="Csere",VLOOKUP(LEFT(VLOOKUP($A198,csapatok!$A:$CN,AK$320,FALSE),LEN(VLOOKUP($A198,csapatok!$A:$CN,AK$320,FALSE))-6),'csapat-ranglista'!$A:$FP,AK$321,FALSE)/8,VLOOKUP(VLOOKUP($A198,csapatok!$A:$CN,AK$320,FALSE),'csapat-ranglista'!$A:$FP,AK$321,FALSE)/4),0)</f>
        <v>0</v>
      </c>
      <c r="AL198" s="223">
        <f>IFERROR(IF(RIGHT(VLOOKUP($A198,csapatok!$A:$CN,AL$320,FALSE),5)="Csere",VLOOKUP(LEFT(VLOOKUP($A198,csapatok!$A:$CN,AL$320,FALSE),LEN(VLOOKUP($A198,csapatok!$A:$CN,AL$320,FALSE))-6),'csapat-ranglista'!$A:$FP,AL$321,FALSE)/8,VLOOKUP(VLOOKUP($A198,csapatok!$A:$CN,AL$320,FALSE),'csapat-ranglista'!$A:$FP,AL$321,FALSE)/4),0)</f>
        <v>3.8024458948474673</v>
      </c>
      <c r="AM198" s="223">
        <f>IFERROR(IF(RIGHT(VLOOKUP($A198,csapatok!$A:$CN,AM$320,FALSE),5)="Csere",VLOOKUP(LEFT(VLOOKUP($A198,csapatok!$A:$CN,AM$320,FALSE),LEN(VLOOKUP($A198,csapatok!$A:$CN,AM$320,FALSE))-6),'csapat-ranglista'!$A:$FP,AM$321,FALSE)/8,VLOOKUP(VLOOKUP($A198,csapatok!$A:$CN,AM$320,FALSE),'csapat-ranglista'!$A:$FP,AM$321,FALSE)/4),0)</f>
        <v>0</v>
      </c>
      <c r="AN198" s="223">
        <f>IFERROR(IF(RIGHT(VLOOKUP($A198,csapatok!$A:$CN,AN$320,FALSE),5)="Csere",VLOOKUP(LEFT(VLOOKUP($A198,csapatok!$A:$CN,AN$320,FALSE),LEN(VLOOKUP($A198,csapatok!$A:$CN,AN$320,FALSE))-6),'csapat-ranglista'!$A:$FP,AN$321,FALSE)/8,VLOOKUP(VLOOKUP($A198,csapatok!$A:$CN,AN$320,FALSE),'csapat-ranglista'!$A:$FP,AN$321,FALSE)/4),0)</f>
        <v>0</v>
      </c>
      <c r="AO198" s="223">
        <f>IFERROR(IF(RIGHT(VLOOKUP($A198,csapatok!$A:$CN,AO$320,FALSE),5)="Csere",VLOOKUP(LEFT(VLOOKUP($A198,csapatok!$A:$CN,AO$320,FALSE),LEN(VLOOKUP($A198,csapatok!$A:$CN,AO$320,FALSE))-6),'csapat-ranglista'!$A:$FP,AO$321,FALSE)/8,VLOOKUP(VLOOKUP($A198,csapatok!$A:$CN,AO$320,FALSE),'csapat-ranglista'!$A:$FP,AO$321,FALSE)/4),0)</f>
        <v>0</v>
      </c>
      <c r="AP198" s="223">
        <f>IFERROR(IF(RIGHT(VLOOKUP($A198,csapatok!$A:$CN,AP$320,FALSE),5)="Csere",VLOOKUP(LEFT(VLOOKUP($A198,csapatok!$A:$CN,AP$320,FALSE),LEN(VLOOKUP($A198,csapatok!$A:$CN,AP$320,FALSE))-6),'csapat-ranglista'!$A:$FP,AP$321,FALSE)/8,VLOOKUP(VLOOKUP($A198,csapatok!$A:$CN,AP$320,FALSE),'csapat-ranglista'!$A:$FP,AP$321,FALSE)/4),0)</f>
        <v>0</v>
      </c>
      <c r="AQ198" s="223">
        <f>IFERROR(IF(RIGHT(VLOOKUP($A198,csapatok!$A:$CN,AQ$320,FALSE),5)="Csere",VLOOKUP(LEFT(VLOOKUP($A198,csapatok!$A:$CN,AQ$320,FALSE),LEN(VLOOKUP($A198,csapatok!$A:$CN,AQ$320,FALSE))-6),'csapat-ranglista'!$A:$FP,AQ$321,FALSE)/8,VLOOKUP(VLOOKUP($A198,csapatok!$A:$CN,AQ$320,FALSE),'csapat-ranglista'!$A:$FP,AQ$321,FALSE)/4),0)</f>
        <v>9.5378653719373805</v>
      </c>
      <c r="AR198" s="223">
        <f>IFERROR(IF(RIGHT(VLOOKUP($A198,csapatok!$A:$CN,AR$320,FALSE),5)="Csere",VLOOKUP(LEFT(VLOOKUP($A198,csapatok!$A:$CN,AR$320,FALSE),LEN(VLOOKUP($A198,csapatok!$A:$CN,AR$320,FALSE))-6),'csapat-ranglista'!$A:$FP,AR$321,FALSE)/8,VLOOKUP(VLOOKUP($A198,csapatok!$A:$CN,AR$320,FALSE),'csapat-ranglista'!$A:$FP,AR$321,FALSE)/4),0)</f>
        <v>0</v>
      </c>
      <c r="AS198" s="223">
        <f>IFERROR(IF(RIGHT(VLOOKUP($A198,csapatok!$A:$CN,AS$320,FALSE),5)="Csere",VLOOKUP(LEFT(VLOOKUP($A198,csapatok!$A:$CN,AS$320,FALSE),LEN(VLOOKUP($A198,csapatok!$A:$CN,AS$320,FALSE))-6),'csapat-ranglista'!$A:$FP,AS$321,FALSE)/8,VLOOKUP(VLOOKUP($A198,csapatok!$A:$CN,AS$320,FALSE),'csapat-ranglista'!$A:$FP,AS$321,FALSE)/4),0)</f>
        <v>0</v>
      </c>
      <c r="AT198" s="223">
        <f>IFERROR(IF(RIGHT(VLOOKUP($A198,csapatok!$A:$CN,AT$320,FALSE),5)="Csere",VLOOKUP(LEFT(VLOOKUP($A198,csapatok!$A:$CN,AT$320,FALSE),LEN(VLOOKUP($A198,csapatok!$A:$CN,AT$320,FALSE))-6),'csapat-ranglista'!$A:$FP,AT$321,FALSE)/8,VLOOKUP(VLOOKUP($A198,csapatok!$A:$CN,AT$320,FALSE),'csapat-ranglista'!$A:$FP,AT$321,FALSE)/4),0)</f>
        <v>7.4846102859136527</v>
      </c>
      <c r="AU198" s="223">
        <f>IFERROR(IF(RIGHT(VLOOKUP($A198,csapatok!$A:$CN,AU$320,FALSE),5)="Csere",VLOOKUP(LEFT(VLOOKUP($A198,csapatok!$A:$CN,AU$320,FALSE),LEN(VLOOKUP($A198,csapatok!$A:$CN,AU$320,FALSE))-6),'csapat-ranglista'!$A:$FP,AU$321,FALSE)/8,VLOOKUP(VLOOKUP($A198,csapatok!$A:$CN,AU$320,FALSE),'csapat-ranglista'!$A:$FP,AU$321,FALSE)/4),0)</f>
        <v>0</v>
      </c>
      <c r="AV198" s="223">
        <f>IFERROR(IF(RIGHT(VLOOKUP($A198,csapatok!$A:$CN,AV$320,FALSE),5)="Csere",VLOOKUP(LEFT(VLOOKUP($A198,csapatok!$A:$CN,AV$320,FALSE),LEN(VLOOKUP($A198,csapatok!$A:$CN,AV$320,FALSE))-6),'csapat-ranglista'!$A:$FP,AV$321,FALSE)/8,VLOOKUP(VLOOKUP($A198,csapatok!$A:$CN,AV$320,FALSE),'csapat-ranglista'!$A:$FP,AV$321,FALSE)/4),0)</f>
        <v>0</v>
      </c>
      <c r="AW198" s="223">
        <f>IFERROR(IF(RIGHT(VLOOKUP($A198,csapatok!$A:$CN,AW$320,FALSE),5)="Csere",VLOOKUP(LEFT(VLOOKUP($A198,csapatok!$A:$CN,AW$320,FALSE),LEN(VLOOKUP($A198,csapatok!$A:$CN,AW$320,FALSE))-6),'csapat-ranglista'!$A:$FP,AW$321,FALSE)/8,VLOOKUP(VLOOKUP($A198,csapatok!$A:$CN,AW$320,FALSE),'csapat-ranglista'!$A:$FP,AW$321,FALSE)/4),0)</f>
        <v>0</v>
      </c>
      <c r="AX198" s="223">
        <f>IFERROR(IF(RIGHT(VLOOKUP($A198,csapatok!$A:$CN,AX$320,FALSE),5)="Csere",VLOOKUP(LEFT(VLOOKUP($A198,csapatok!$A:$CN,AX$320,FALSE),LEN(VLOOKUP($A198,csapatok!$A:$CN,AX$320,FALSE))-6),'csapat-ranglista'!$A:$FP,AX$321,FALSE)/8,VLOOKUP(VLOOKUP($A198,csapatok!$A:$CN,AX$320,FALSE),'csapat-ranglista'!$A:$FP,AX$321,FALSE)/4),0)</f>
        <v>0</v>
      </c>
      <c r="AY198" s="223">
        <f>IFERROR(IF(RIGHT(VLOOKUP($A198,csapatok!$A:$NN,AY$320,FALSE),5)="Csere",VLOOKUP(LEFT(VLOOKUP($A198,csapatok!$A:$NN,AY$320,FALSE),LEN(VLOOKUP($A198,csapatok!$A:$NN,AY$320,FALSE))-6),'csapat-ranglista'!$A:$FP,AY$321,FALSE)/8,VLOOKUP(VLOOKUP($A198,csapatok!$A:$NN,AY$320,FALSE),'csapat-ranglista'!$A:$FP,AY$321,FALSE)/4),0)</f>
        <v>0</v>
      </c>
      <c r="AZ198" s="223">
        <f>IFERROR(IF(RIGHT(VLOOKUP($A198,csapatok!$A:$NN,AZ$320,FALSE),5)="Csere",VLOOKUP(LEFT(VLOOKUP($A198,csapatok!$A:$NN,AZ$320,FALSE),LEN(VLOOKUP($A198,csapatok!$A:$NN,AZ$320,FALSE))-6),'csapat-ranglista'!$A:$FP,AZ$321,FALSE)/8,VLOOKUP(VLOOKUP($A198,csapatok!$A:$NN,AZ$320,FALSE),'csapat-ranglista'!$A:$FP,AZ$321,FALSE)/4),0)</f>
        <v>0</v>
      </c>
      <c r="BA198" s="223">
        <f>IFERROR(IF(RIGHT(VLOOKUP($A198,csapatok!$A:$NN,BA$320,FALSE),5)="Csere",VLOOKUP(LEFT(VLOOKUP($A198,csapatok!$A:$NN,BA$320,FALSE),LEN(VLOOKUP($A198,csapatok!$A:$NN,BA$320,FALSE))-6),'csapat-ranglista'!$A:$FP,BA$321,FALSE)/8,VLOOKUP(VLOOKUP($A198,csapatok!$A:$NN,BA$320,FALSE),'csapat-ranglista'!$A:$FP,BA$321,FALSE)/4),0)</f>
        <v>0</v>
      </c>
      <c r="BB198" s="223">
        <f>IFERROR(IF(RIGHT(VLOOKUP($A198,csapatok!$A:$NN,BB$320,FALSE),5)="Csere",VLOOKUP(LEFT(VLOOKUP($A198,csapatok!$A:$NN,BB$320,FALSE),LEN(VLOOKUP($A198,csapatok!$A:$NN,BB$320,FALSE))-6),'csapat-ranglista'!$A:$FP,BB$321,FALSE)/8,VLOOKUP(VLOOKUP($A198,csapatok!$A:$NN,BB$320,FALSE),'csapat-ranglista'!$A:$FP,BB$321,FALSE)/4),0)</f>
        <v>0</v>
      </c>
      <c r="BC198" s="224">
        <f>versenyek!$ES$11*IFERROR(VLOOKUP(VLOOKUP($A198,versenyek!ER:ET,3,FALSE),szabalyok!$A$16:$B$23,2,FALSE)/4,0)</f>
        <v>0</v>
      </c>
      <c r="BD198" s="224">
        <f>versenyek!$EV$11*IFERROR(VLOOKUP(VLOOKUP($A198,versenyek!EU:EW,3,FALSE),szabalyok!$A$16:$B$23,2,FALSE)/4,0)</f>
        <v>0</v>
      </c>
      <c r="BE198" s="223">
        <f>IFERROR(IF(RIGHT(VLOOKUP($A198,csapatok!$A:$NN,BE$320,FALSE),5)="Csere",VLOOKUP(LEFT(VLOOKUP($A198,csapatok!$A:$NN,BE$320,FALSE),LEN(VLOOKUP($A198,csapatok!$A:$NN,BE$320,FALSE))-6),'csapat-ranglista'!$A:$FP,BE$321,FALSE)/8,VLOOKUP(VLOOKUP($A198,csapatok!$A:$NN,BE$320,FALSE),'csapat-ranglista'!$A:$FP,BE$321,FALSE)/4),0)</f>
        <v>0</v>
      </c>
      <c r="BF198" s="223">
        <f>IFERROR(IF(RIGHT(VLOOKUP($A198,csapatok!$A:$NN,BF$320,FALSE),5)="Csere",VLOOKUP(LEFT(VLOOKUP($A198,csapatok!$A:$NN,BF$320,FALSE),LEN(VLOOKUP($A198,csapatok!$A:$NN,BF$320,FALSE))-6),'csapat-ranglista'!$A:$FP,BF$321,FALSE)/8,VLOOKUP(VLOOKUP($A198,csapatok!$A:$NN,BF$320,FALSE),'csapat-ranglista'!$A:$FP,BF$321,FALSE)/4),0)</f>
        <v>0</v>
      </c>
      <c r="BG198" s="223">
        <f>IFERROR(IF(RIGHT(VLOOKUP($A198,csapatok!$A:$NN,BG$320,FALSE),5)="Csere",VLOOKUP(LEFT(VLOOKUP($A198,csapatok!$A:$NN,BG$320,FALSE),LEN(VLOOKUP($A198,csapatok!$A:$NN,BG$320,FALSE))-6),'csapat-ranglista'!$A:$FP,BG$321,FALSE)/8,VLOOKUP(VLOOKUP($A198,csapatok!$A:$NN,BG$320,FALSE),'csapat-ranglista'!$A:$FP,BG$321,FALSE)/4),0)</f>
        <v>0</v>
      </c>
      <c r="BH198" s="223">
        <f>IFERROR(IF(RIGHT(VLOOKUP($A198,csapatok!$A:$NN,BH$320,FALSE),5)="Csere",VLOOKUP(LEFT(VLOOKUP($A198,csapatok!$A:$NN,BH$320,FALSE),LEN(VLOOKUP($A198,csapatok!$A:$NN,BH$320,FALSE))-6),'csapat-ranglista'!$A:$FP,BH$321,FALSE)/8,VLOOKUP(VLOOKUP($A198,csapatok!$A:$NN,BH$320,FALSE),'csapat-ranglista'!$A:$FP,BH$321,FALSE)/4),0)</f>
        <v>0</v>
      </c>
      <c r="BI198" s="223">
        <f>IFERROR(IF(RIGHT(VLOOKUP($A198,csapatok!$A:$NN,BI$320,FALSE),5)="Csere",VLOOKUP(LEFT(VLOOKUP($A198,csapatok!$A:$NN,BI$320,FALSE),LEN(VLOOKUP($A198,csapatok!$A:$NN,BI$320,FALSE))-6),'csapat-ranglista'!$A:$FP,BI$321,FALSE)/8,VLOOKUP(VLOOKUP($A198,csapatok!$A:$NN,BI$320,FALSE),'csapat-ranglista'!$A:$FP,BI$321,FALSE)/4),0)</f>
        <v>0</v>
      </c>
      <c r="BJ198" s="223">
        <f>IFERROR(IF(RIGHT(VLOOKUP($A198,csapatok!$A:$NN,BJ$320,FALSE),5)="Csere",VLOOKUP(LEFT(VLOOKUP($A198,csapatok!$A:$NN,BJ$320,FALSE),LEN(VLOOKUP($A198,csapatok!$A:$NN,BJ$320,FALSE))-6),'csapat-ranglista'!$A:$FP,BJ$321,FALSE)/8,VLOOKUP(VLOOKUP($A198,csapatok!$A:$NN,BJ$320,FALSE),'csapat-ranglista'!$A:$FP,BJ$321,FALSE)/4),0)</f>
        <v>0</v>
      </c>
      <c r="BK198" s="223">
        <f>IFERROR(IF(RIGHT(VLOOKUP($A198,csapatok!$A:$NN,BK$320,FALSE),5)="Csere",VLOOKUP(LEFT(VLOOKUP($A198,csapatok!$A:$NN,BK$320,FALSE),LEN(VLOOKUP($A198,csapatok!$A:$NN,BK$320,FALSE))-6),'csapat-ranglista'!$A:$FP,BK$321,FALSE)/8,VLOOKUP(VLOOKUP($A198,csapatok!$A:$NN,BK$320,FALSE),'csapat-ranglista'!$A:$FP,BK$321,FALSE)/4),0)</f>
        <v>0</v>
      </c>
      <c r="BL198" s="223">
        <f>IFERROR(IF(RIGHT(VLOOKUP($A198,csapatok!$A:$NN,BL$320,FALSE),5)="Csere",VLOOKUP(LEFT(VLOOKUP($A198,csapatok!$A:$NN,BL$320,FALSE),LEN(VLOOKUP($A198,csapatok!$A:$NN,BL$320,FALSE))-6),'csapat-ranglista'!$A:$FP,BL$321,FALSE)/8,VLOOKUP(VLOOKUP($A198,csapatok!$A:$NN,BL$320,FALSE),'csapat-ranglista'!$A:$FP,BL$321,FALSE)/4),0)</f>
        <v>0</v>
      </c>
      <c r="BM198" s="223">
        <f>IFERROR(IF(RIGHT(VLOOKUP($A198,csapatok!$A:$NN,BM$320,FALSE),5)="Csere",VLOOKUP(LEFT(VLOOKUP($A198,csapatok!$A:$NN,BM$320,FALSE),LEN(VLOOKUP($A198,csapatok!$A:$NN,BM$320,FALSE))-6),'csapat-ranglista'!$A:$FP,BM$321,FALSE)/8,VLOOKUP(VLOOKUP($A198,csapatok!$A:$NN,BM$320,FALSE),'csapat-ranglista'!$A:$FP,BM$321,FALSE)/4),0)</f>
        <v>0</v>
      </c>
      <c r="BN198" s="223">
        <f>IFERROR(IF(RIGHT(VLOOKUP($A198,csapatok!$A:$NN,BN$320,FALSE),5)="Csere",VLOOKUP(LEFT(VLOOKUP($A198,csapatok!$A:$NN,BN$320,FALSE),LEN(VLOOKUP($A198,csapatok!$A:$NN,BN$320,FALSE))-6),'csapat-ranglista'!$A:$FP,BN$321,FALSE)/8,VLOOKUP(VLOOKUP($A198,csapatok!$A:$NN,BN$320,FALSE),'csapat-ranglista'!$A:$FP,BN$321,FALSE)/4),0)</f>
        <v>0</v>
      </c>
      <c r="BO198" s="223">
        <f>IFERROR(IF(RIGHT(VLOOKUP($A198,csapatok!$A:$NN,BO$320,FALSE),5)="Csere",VLOOKUP(LEFT(VLOOKUP($A198,csapatok!$A:$NN,BO$320,FALSE),LEN(VLOOKUP($A198,csapatok!$A:$NN,BO$320,FALSE))-6),'csapat-ranglista'!$A:$FP,BO$321,FALSE)/8,VLOOKUP(VLOOKUP($A198,csapatok!$A:$NN,BO$320,FALSE),'csapat-ranglista'!$A:$FP,BO$321,FALSE)/4),0)</f>
        <v>0</v>
      </c>
      <c r="BP198" s="223">
        <f>IFERROR(IF(RIGHT(VLOOKUP($A198,csapatok!$A:$NN,BP$320,FALSE),5)="Csere",VLOOKUP(LEFT(VLOOKUP($A198,csapatok!$A:$NN,BP$320,FALSE),LEN(VLOOKUP($A198,csapatok!$A:$NN,BP$320,FALSE))-6),'csapat-ranglista'!$A:$FP,BP$321,FALSE)/8,VLOOKUP(VLOOKUP($A198,csapatok!$A:$NN,BP$320,FALSE),'csapat-ranglista'!$A:$FP,BP$321,FALSE)/4),0)</f>
        <v>0</v>
      </c>
      <c r="BQ198" s="223">
        <f>IFERROR(IF(RIGHT(VLOOKUP($A198,csapatok!$A:$NN,BQ$320,FALSE),5)="Csere",VLOOKUP(LEFT(VLOOKUP($A198,csapatok!$A:$NN,BQ$320,FALSE),LEN(VLOOKUP($A198,csapatok!$A:$NN,BQ$320,FALSE))-6),'csapat-ranglista'!$A:$FP,BQ$321,FALSE)/8,VLOOKUP(VLOOKUP($A198,csapatok!$A:$NN,BQ$320,FALSE),'csapat-ranglista'!$A:$FP,BQ$321,FALSE)/4),0)</f>
        <v>0</v>
      </c>
      <c r="BR198" s="223">
        <f>IFERROR(IF(RIGHT(VLOOKUP($A198,csapatok!$A:$NN,BR$320,FALSE),5)="Csere",VLOOKUP(LEFT(VLOOKUP($A198,csapatok!$A:$NN,BR$320,FALSE),LEN(VLOOKUP($A198,csapatok!$A:$NN,BR$320,FALSE))-6),'csapat-ranglista'!$A:$FP,BR$321,FALSE)/8,VLOOKUP(VLOOKUP($A198,csapatok!$A:$NN,BR$320,FALSE),'csapat-ranglista'!$A:$FP,BR$321,FALSE)/4),0)</f>
        <v>0</v>
      </c>
      <c r="BS198" s="223">
        <f>IFERROR(IF(RIGHT(VLOOKUP($A198,csapatok!$A:$NN,BS$320,FALSE),5)="Csere",VLOOKUP(LEFT(VLOOKUP($A198,csapatok!$A:$NN,BS$320,FALSE),LEN(VLOOKUP($A198,csapatok!$A:$NN,BS$320,FALSE))-6),'csapat-ranglista'!$A:$FP,BS$321,FALSE)/8,VLOOKUP(VLOOKUP($A198,csapatok!$A:$NN,BS$320,FALSE),'csapat-ranglista'!$A:$FP,BS$321,FALSE)/4),0)</f>
        <v>0</v>
      </c>
      <c r="BT198" s="223">
        <f>IFERROR(IF(RIGHT(VLOOKUP($A198,csapatok!$A:$NN,BT$320,FALSE),5)="Csere",VLOOKUP(LEFT(VLOOKUP($A198,csapatok!$A:$NN,BT$320,FALSE),LEN(VLOOKUP($A198,csapatok!$A:$NN,BT$320,FALSE))-6),'csapat-ranglista'!$A:$FP,BT$321,FALSE)/8,VLOOKUP(VLOOKUP($A198,csapatok!$A:$NN,BT$320,FALSE),'csapat-ranglista'!$A:$FP,BT$321,FALSE)/4),0)</f>
        <v>0</v>
      </c>
      <c r="BU198" s="223">
        <f>IFERROR(IF(RIGHT(VLOOKUP($A198,csapatok!$A:$NN,BU$320,FALSE),5)="Csere",VLOOKUP(LEFT(VLOOKUP($A198,csapatok!$A:$NN,BU$320,FALSE),LEN(VLOOKUP($A198,csapatok!$A:$NN,BU$320,FALSE))-6),'csapat-ranglista'!$A:$FP,BU$321,FALSE)/8,VLOOKUP(VLOOKUP($A198,csapatok!$A:$NN,BU$320,FALSE),'csapat-ranglista'!$A:$FP,BU$321,FALSE)/4),0)</f>
        <v>0</v>
      </c>
      <c r="BV198" s="223">
        <f>IFERROR(IF(RIGHT(VLOOKUP($A198,csapatok!$A:$NN,BV$320,FALSE),5)="Csere",VLOOKUP(LEFT(VLOOKUP($A198,csapatok!$A:$NN,BV$320,FALSE),LEN(VLOOKUP($A198,csapatok!$A:$NN,BV$320,FALSE))-6),'csapat-ranglista'!$A:$FP,BV$321,FALSE)/8,VLOOKUP(VLOOKUP($A198,csapatok!$A:$NN,BV$320,FALSE),'csapat-ranglista'!$A:$FP,BV$321,FALSE)/4),0)</f>
        <v>0</v>
      </c>
      <c r="BW198" s="223">
        <f>IFERROR(IF(RIGHT(VLOOKUP($A198,csapatok!$A:$NN,BW$320,FALSE),5)="Csere",VLOOKUP(LEFT(VLOOKUP($A198,csapatok!$A:$NN,BW$320,FALSE),LEN(VLOOKUP($A198,csapatok!$A:$NN,BW$320,FALSE))-6),'csapat-ranglista'!$A:$FP,BW$321,FALSE)/8,VLOOKUP(VLOOKUP($A198,csapatok!$A:$NN,BW$320,FALSE),'csapat-ranglista'!$A:$FP,BW$321,FALSE)/4),0)</f>
        <v>0</v>
      </c>
      <c r="BX198" s="223">
        <f>IFERROR(IF(RIGHT(VLOOKUP($A198,csapatok!$A:$NN,BX$320,FALSE),5)="Csere",VLOOKUP(LEFT(VLOOKUP($A198,csapatok!$A:$NN,BX$320,FALSE),LEN(VLOOKUP($A198,csapatok!$A:$NN,BX$320,FALSE))-6),'csapat-ranglista'!$A:$FP,BX$321,FALSE)/8,VLOOKUP(VLOOKUP($A198,csapatok!$A:$NN,BX$320,FALSE),'csapat-ranglista'!$A:$FP,BX$321,FALSE)/4),0)</f>
        <v>0</v>
      </c>
      <c r="BY198" s="223">
        <f>IFERROR(IF(RIGHT(VLOOKUP($A198,csapatok!$A:$NN,BY$320,FALSE),5)="Csere",VLOOKUP(LEFT(VLOOKUP($A198,csapatok!$A:$NN,BY$320,FALSE),LEN(VLOOKUP($A198,csapatok!$A:$NN,BY$320,FALSE))-6),'csapat-ranglista'!$A:$FP,BY$321,FALSE)/8,VLOOKUP(VLOOKUP($A198,csapatok!$A:$NN,BY$320,FALSE),'csapat-ranglista'!$A:$FP,BY$321,FALSE)/4),0)</f>
        <v>0</v>
      </c>
      <c r="BZ198" s="223">
        <f>IFERROR(IF(RIGHT(VLOOKUP($A198,csapatok!$A:$NN,BZ$320,FALSE),5)="Csere",VLOOKUP(LEFT(VLOOKUP($A198,csapatok!$A:$NN,BZ$320,FALSE),LEN(VLOOKUP($A198,csapatok!$A:$NN,BZ$320,FALSE))-6),'csapat-ranglista'!$A:$FP,BZ$321,FALSE)/8,VLOOKUP(VLOOKUP($A198,csapatok!$A:$NN,BZ$320,FALSE),'csapat-ranglista'!$A:$FP,BZ$321,FALSE)/4),0)</f>
        <v>0</v>
      </c>
      <c r="CA198" s="223">
        <f>IFERROR(IF(RIGHT(VLOOKUP($A198,csapatok!$A:$NN,CA$320,FALSE),5)="Csere",VLOOKUP(LEFT(VLOOKUP($A198,csapatok!$A:$NN,CA$320,FALSE),LEN(VLOOKUP($A198,csapatok!$A:$NN,CA$320,FALSE))-6),'csapat-ranglista'!$A:$FP,CA$321,FALSE)/8,VLOOKUP(VLOOKUP($A198,csapatok!$A:$NN,CA$320,FALSE),'csapat-ranglista'!$A:$FP,CA$321,FALSE)/4),0)</f>
        <v>0</v>
      </c>
      <c r="CB198" s="223">
        <f>IFERROR(IF(RIGHT(VLOOKUP($A198,csapatok!$A:$NN,CB$320,FALSE),5)="Csere",VLOOKUP(LEFT(VLOOKUP($A198,csapatok!$A:$NN,CB$320,FALSE),LEN(VLOOKUP($A198,csapatok!$A:$NN,CB$320,FALSE))-6),'csapat-ranglista'!$A:$FP,CB$321,FALSE)/8,VLOOKUP(VLOOKUP($A198,csapatok!$A:$NN,CB$320,FALSE),'csapat-ranglista'!$A:$FP,CB$321,FALSE)/4),0)</f>
        <v>0</v>
      </c>
      <c r="CC198" s="223">
        <f>IFERROR(IF(RIGHT(VLOOKUP($A198,csapatok!$A:$NN,CC$320,FALSE),5)="Csere",VLOOKUP(LEFT(VLOOKUP($A198,csapatok!$A:$NN,CC$320,FALSE),LEN(VLOOKUP($A198,csapatok!$A:$NN,CC$320,FALSE))-6),'csapat-ranglista'!$A:$FP,CC$321,FALSE)/8,VLOOKUP(VLOOKUP($A198,csapatok!$A:$NN,CC$320,FALSE),'csapat-ranglista'!$A:$FP,CC$321,FALSE)/4),0)</f>
        <v>0</v>
      </c>
      <c r="CD198" s="223">
        <f>IFERROR(IF(RIGHT(VLOOKUP($A198,csapatok!$A:$NN,CD$320,FALSE),5)="Csere",VLOOKUP(LEFT(VLOOKUP($A198,csapatok!$A:$NN,CD$320,FALSE),LEN(VLOOKUP($A198,csapatok!$A:$NN,CD$320,FALSE))-6),'csapat-ranglista'!$A:$FP,CD$321,FALSE)/8,VLOOKUP(VLOOKUP($A198,csapatok!$A:$NN,CD$320,FALSE),'csapat-ranglista'!$A:$FP,CD$321,FALSE)/4),0)</f>
        <v>0</v>
      </c>
      <c r="CE198" s="223">
        <f>IFERROR(IF(RIGHT(VLOOKUP($A198,csapatok!$A:$NN,CE$320,FALSE),5)="Csere",VLOOKUP(LEFT(VLOOKUP($A198,csapatok!$A:$NN,CE$320,FALSE),LEN(VLOOKUP($A198,csapatok!$A:$NN,CE$320,FALSE))-6),'csapat-ranglista'!$A:$FP,CE$321,FALSE)/8,VLOOKUP(VLOOKUP($A198,csapatok!$A:$NN,CE$320,FALSE),'csapat-ranglista'!$A:$FP,CE$321,FALSE)/4),0)</f>
        <v>0</v>
      </c>
      <c r="CF198" s="223">
        <f>IFERROR(IF(RIGHT(VLOOKUP($A198,csapatok!$A:$NN,CF$320,FALSE),5)="Csere",VLOOKUP(LEFT(VLOOKUP($A198,csapatok!$A:$NN,CF$320,FALSE),LEN(VLOOKUP($A198,csapatok!$A:$NN,CF$320,FALSE))-6),'csapat-ranglista'!$A:$FP,CF$321,FALSE)/8,VLOOKUP(VLOOKUP($A198,csapatok!$A:$NN,CF$320,FALSE),'csapat-ranglista'!$A:$FP,CF$321,FALSE)/4),0)</f>
        <v>0</v>
      </c>
      <c r="CG198" s="223">
        <f>IFERROR(IF(RIGHT(VLOOKUP($A198,csapatok!$A:$NN,CG$320,FALSE),5)="Csere",VLOOKUP(LEFT(VLOOKUP($A198,csapatok!$A:$NN,CG$320,FALSE),LEN(VLOOKUP($A198,csapatok!$A:$NN,CG$320,FALSE))-6),'csapat-ranglista'!$A:$FP,CG$321,FALSE)/8,VLOOKUP(VLOOKUP($A198,csapatok!$A:$NN,CG$320,FALSE),'csapat-ranglista'!$A:$FP,CG$321,FALSE)/4),0)</f>
        <v>0</v>
      </c>
      <c r="CH198" s="223">
        <f>IFERROR(IF(RIGHT(VLOOKUP($A198,csapatok!$A:$NN,CH$320,FALSE),5)="Csere",VLOOKUP(LEFT(VLOOKUP($A198,csapatok!$A:$NN,CH$320,FALSE),LEN(VLOOKUP($A198,csapatok!$A:$NN,CH$320,FALSE))-6),'csapat-ranglista'!$A:$FP,CH$321,FALSE)/8,VLOOKUP(VLOOKUP($A198,csapatok!$A:$NN,CH$320,FALSE),'csapat-ranglista'!$A:$FP,CH$321,FALSE)/4),0)</f>
        <v>0</v>
      </c>
      <c r="CI198" s="223">
        <f>IFERROR(IF(RIGHT(VLOOKUP($A198,csapatok!$A:$NN,CI$320,FALSE),5)="Csere",VLOOKUP(LEFT(VLOOKUP($A198,csapatok!$A:$NN,CI$320,FALSE),LEN(VLOOKUP($A198,csapatok!$A:$NN,CI$320,FALSE))-6),'csapat-ranglista'!$A:$FP,CI$321,FALSE)/8,VLOOKUP(VLOOKUP($A198,csapatok!$A:$NN,CI$320,FALSE),'csapat-ranglista'!$A:$FP,CI$321,FALSE)/4),0)</f>
        <v>0</v>
      </c>
      <c r="CJ198" s="224">
        <f>versenyek!$IQ$11*IFERROR(VLOOKUP(VLOOKUP($A198,versenyek!IP:IR,3,FALSE),szabalyok!$A$16:$B$23,2,FALSE)/4,0)</f>
        <v>0</v>
      </c>
      <c r="CK198" s="224">
        <f>versenyek!$IT$11*IFERROR(VLOOKUP(VLOOKUP($A198,versenyek!IS:IU,3,FALSE),szabalyok!$A$16:$B$23,2,FALSE)/4,0)</f>
        <v>0</v>
      </c>
      <c r="CL198" s="223">
        <f>IFERROR(IF(RIGHT(VLOOKUP($A198,csapatok!$A:$NN,CL$320,FALSE),5)="Csere",VLOOKUP(LEFT(VLOOKUP($A198,csapatok!$A:$NN,CL$320,FALSE),LEN(VLOOKUP($A198,csapatok!$A:$NN,CL$320,FALSE))-6),'csapat-ranglista'!$A:$FP,CL$321,FALSE)/8,VLOOKUP(VLOOKUP($A198,csapatok!$A:$NN,CL$320,FALSE),'csapat-ranglista'!$A:$FP,CL$321,FALSE)/4),0)</f>
        <v>0</v>
      </c>
      <c r="CM198" s="223">
        <f>IFERROR(IF(RIGHT(VLOOKUP($A198,csapatok!$A:$NN,CM$320,FALSE),5)="Csere",VLOOKUP(LEFT(VLOOKUP($A198,csapatok!$A:$NN,CM$320,FALSE),LEN(VLOOKUP($A198,csapatok!$A:$NN,CM$320,FALSE))-6),'csapat-ranglista'!$A:$FP,CM$321,FALSE)/8,VLOOKUP(VLOOKUP($A198,csapatok!$A:$NN,CM$320,FALSE),'csapat-ranglista'!$A:$FP,CM$321,FALSE)/4),0)</f>
        <v>0</v>
      </c>
      <c r="CN198" s="223">
        <f>IFERROR(IF(RIGHT(VLOOKUP($A198,csapatok!$A:$NN,CN$320,FALSE),5)="Csere",VLOOKUP(LEFT(VLOOKUP($A198,csapatok!$A:$NN,CN$320,FALSE),LEN(VLOOKUP($A198,csapatok!$A:$NN,CN$320,FALSE))-6),'csapat-ranglista'!$A:$FP,CN$321,FALSE)/8,VLOOKUP(VLOOKUP($A198,csapatok!$A:$NN,CN$320,FALSE),'csapat-ranglista'!$A:$FP,CN$321,FALSE)/4),0)</f>
        <v>0</v>
      </c>
      <c r="CO198" s="223">
        <f>IFERROR(IF(RIGHT(VLOOKUP($A198,csapatok!$A:$NN,CO$320,FALSE),5)="Csere",VLOOKUP(LEFT(VLOOKUP($A198,csapatok!$A:$NN,CO$320,FALSE),LEN(VLOOKUP($A198,csapatok!$A:$NN,CO$320,FALSE))-6),'csapat-ranglista'!$A:$FP,CO$321,FALSE)/8,VLOOKUP(VLOOKUP($A198,csapatok!$A:$NN,CO$320,FALSE),'csapat-ranglista'!$A:$FP,CO$321,FALSE)/4),0)</f>
        <v>0</v>
      </c>
      <c r="CP198" s="223">
        <f>IFERROR(IF(RIGHT(VLOOKUP($A198,csapatok!$A:$NN,CP$320,FALSE),5)="Csere",VLOOKUP(LEFT(VLOOKUP($A198,csapatok!$A:$NN,CP$320,FALSE),LEN(VLOOKUP($A198,csapatok!$A:$NN,CP$320,FALSE))-6),'csapat-ranglista'!$A:$FP,CP$321,FALSE)/8,VLOOKUP(VLOOKUP($A198,csapatok!$A:$NN,CP$320,FALSE),'csapat-ranglista'!$A:$FP,CP$321,FALSE)/4),0)</f>
        <v>0</v>
      </c>
      <c r="CQ198" s="223">
        <f>IFERROR(IF(RIGHT(VLOOKUP($A198,csapatok!$A:$NN,CQ$320,FALSE),5)="Csere",VLOOKUP(LEFT(VLOOKUP($A198,csapatok!$A:$NN,CQ$320,FALSE),LEN(VLOOKUP($A198,csapatok!$A:$NN,CQ$320,FALSE))-6),'csapat-ranglista'!$A:$FP,CQ$321,FALSE)/8,VLOOKUP(VLOOKUP($A198,csapatok!$A:$NN,CQ$320,FALSE),'csapat-ranglista'!$A:$FP,CQ$321,FALSE)/4),0)</f>
        <v>0</v>
      </c>
      <c r="CR198" s="223">
        <f>IFERROR(IF(RIGHT(VLOOKUP($A198,csapatok!$A:$NN,CR$320,FALSE),5)="Csere",VLOOKUP(LEFT(VLOOKUP($A198,csapatok!$A:$NN,CR$320,FALSE),LEN(VLOOKUP($A198,csapatok!$A:$NN,CR$320,FALSE))-6),'csapat-ranglista'!$A:$FP,CR$321,FALSE)/8,VLOOKUP(VLOOKUP($A198,csapatok!$A:$NN,CR$320,FALSE),'csapat-ranglista'!$A:$FP,CR$321,FALSE)/4),0)</f>
        <v>0</v>
      </c>
      <c r="CS198" s="223">
        <f>IFERROR(IF(RIGHT(VLOOKUP($A198,csapatok!$A:$NN,CS$320,FALSE),5)="Csere",VLOOKUP(LEFT(VLOOKUP($A198,csapatok!$A:$NN,CS$320,FALSE),LEN(VLOOKUP($A198,csapatok!$A:$NN,CS$320,FALSE))-6),'csapat-ranglista'!$A:$FP,CS$321,FALSE)/8,VLOOKUP(VLOOKUP($A198,csapatok!$A:$NN,CS$320,FALSE),'csapat-ranglista'!$A:$FP,CS$321,FALSE)/4),0)</f>
        <v>0</v>
      </c>
      <c r="CT198" s="223">
        <f>IFERROR(IF(RIGHT(VLOOKUP($A198,csapatok!$A:$NN,CT$320,FALSE),5)="Csere",VLOOKUP(LEFT(VLOOKUP($A198,csapatok!$A:$NN,CT$320,FALSE),LEN(VLOOKUP($A198,csapatok!$A:$NN,CT$320,FALSE))-6),'csapat-ranglista'!$A:$FP,CT$321,FALSE)/8,VLOOKUP(VLOOKUP($A198,csapatok!$A:$NN,CT$320,FALSE),'csapat-ranglista'!$A:$FP,CT$321,FALSE)/4),0)</f>
        <v>0</v>
      </c>
      <c r="CU198" s="223">
        <f>IFERROR(IF(RIGHT(VLOOKUP($A198,csapatok!$A:$NN,CU$320,FALSE),5)="Csere",VLOOKUP(LEFT(VLOOKUP($A198,csapatok!$A:$NN,CU$320,FALSE),LEN(VLOOKUP($A198,csapatok!$A:$NN,CU$320,FALSE))-6),'csapat-ranglista'!$A:$FP,CU$321,FALSE)/8,VLOOKUP(VLOOKUP($A198,csapatok!$A:$NN,CU$320,FALSE),'csapat-ranglista'!$A:$FP,CU$321,FALSE)/4),0)</f>
        <v>0</v>
      </c>
      <c r="CV198" s="223">
        <f>IFERROR(IF(RIGHT(VLOOKUP($A198,csapatok!$A:$NN,CV$320,FALSE),5)="Csere",VLOOKUP(LEFT(VLOOKUP($A198,csapatok!$A:$NN,CV$320,FALSE),LEN(VLOOKUP($A198,csapatok!$A:$NN,CV$320,FALSE))-6),'csapat-ranglista'!$A:$FP,CV$321,FALSE)/8,VLOOKUP(VLOOKUP($A198,csapatok!$A:$NN,CV$320,FALSE),'csapat-ranglista'!$A:$FP,CV$321,FALSE)/4),0)</f>
        <v>0</v>
      </c>
      <c r="CW198" s="223">
        <f>IFERROR(IF(RIGHT(VLOOKUP($A198,csapatok!$A:$NN,CW$320,FALSE),5)="Csere",VLOOKUP(LEFT(VLOOKUP($A198,csapatok!$A:$NN,CW$320,FALSE),LEN(VLOOKUP($A198,csapatok!$A:$NN,CW$320,FALSE))-6),'csapat-ranglista'!$A:$FP,CW$321,FALSE)/8,VLOOKUP(VLOOKUP($A198,csapatok!$A:$NN,CW$320,FALSE),'csapat-ranglista'!$A:$FP,CW$321,FALSE)/4),0)</f>
        <v>0</v>
      </c>
      <c r="CX198" s="223">
        <f>IFERROR(IF(RIGHT(VLOOKUP($A198,csapatok!$A:$NN,CX$320,FALSE),5)="Csere",VLOOKUP(LEFT(VLOOKUP($A198,csapatok!$A:$NN,CX$320,FALSE),LEN(VLOOKUP($A198,csapatok!$A:$NN,CX$320,FALSE))-6),'csapat-ranglista'!$A:$FP,CX$321,FALSE)/8,VLOOKUP(VLOOKUP($A198,csapatok!$A:$NN,CX$320,FALSE),'csapat-ranglista'!$A:$FP,CX$321,FALSE)/4),0)</f>
        <v>0</v>
      </c>
      <c r="CY198" s="223">
        <f>IFERROR(IF(RIGHT(VLOOKUP($A198,csapatok!$A:$NN,CY$320,FALSE),5)="Csere",VLOOKUP(LEFT(VLOOKUP($A198,csapatok!$A:$NN,CY$320,FALSE),LEN(VLOOKUP($A198,csapatok!$A:$NN,CY$320,FALSE))-6),'csapat-ranglista'!$A:$FP,CY$321,FALSE)/8,VLOOKUP(VLOOKUP($A198,csapatok!$A:$NN,CY$320,FALSE),'csapat-ranglista'!$A:$FP,CY$321,FALSE)/4),0)</f>
        <v>0</v>
      </c>
      <c r="CZ198" s="223">
        <f>IFERROR(IF(RIGHT(VLOOKUP($A198,csapatok!$A:$NN,CZ$320,FALSE),5)="Csere",VLOOKUP(LEFT(VLOOKUP($A198,csapatok!$A:$NN,CZ$320,FALSE),LEN(VLOOKUP($A198,csapatok!$A:$NN,CZ$320,FALSE))-6),'csapat-ranglista'!$A:$FP,CZ$321,FALSE)/8,VLOOKUP(VLOOKUP($A198,csapatok!$A:$NN,CZ$320,FALSE),'csapat-ranglista'!$A:$FP,CZ$321,FALSE)/4),0)</f>
        <v>0</v>
      </c>
      <c r="DA198" s="223">
        <f>IFERROR(IF(RIGHT(VLOOKUP($A198,csapatok!$A:$NN,DA$320,FALSE),5)="Csere",VLOOKUP(LEFT(VLOOKUP($A198,csapatok!$A:$NN,DA$320,FALSE),LEN(VLOOKUP($A198,csapatok!$A:$NN,DA$320,FALSE))-6),'csapat-ranglista'!$A:$FP,DA$321,FALSE)/8,VLOOKUP(VLOOKUP($A198,csapatok!$A:$NN,DA$320,FALSE),'csapat-ranglista'!$A:$FP,DA$321,FALSE)/4),0)</f>
        <v>0</v>
      </c>
      <c r="DB198" s="223">
        <f>IFERROR(IF(RIGHT(VLOOKUP($A198,csapatok!$A:$NN,DB$320,FALSE),5)="Csere",VLOOKUP(LEFT(VLOOKUP($A198,csapatok!$A:$NN,DB$320,FALSE),LEN(VLOOKUP($A198,csapatok!$A:$NN,DB$320,FALSE))-6),'csapat-ranglista'!$A:$FP,DB$321,FALSE)/8,VLOOKUP(VLOOKUP($A198,csapatok!$A:$NN,DB$320,FALSE),'csapat-ranglista'!$A:$FP,DB$321,FALSE)/4),0)</f>
        <v>0</v>
      </c>
      <c r="DC198" s="223">
        <f>IFERROR(IF(RIGHT(VLOOKUP($A198,csapatok!$A:$NN,DC$320,FALSE),5)="Csere",VLOOKUP(LEFT(VLOOKUP($A198,csapatok!$A:$NN,DC$320,FALSE),LEN(VLOOKUP($A198,csapatok!$A:$NN,DC$320,FALSE))-6),'csapat-ranglista'!$A:$FP,DC$321,FALSE)/8,VLOOKUP(VLOOKUP($A198,csapatok!$A:$NN,DC$320,FALSE),'csapat-ranglista'!$A:$FP,DC$321,FALSE)/4),0)</f>
        <v>0</v>
      </c>
      <c r="DD198" s="223">
        <f>IFERROR(IF(RIGHT(VLOOKUP($A198,csapatok!$A:$NN,DD$320,FALSE),5)="Csere",VLOOKUP(LEFT(VLOOKUP($A198,csapatok!$A:$NN,DD$320,FALSE),LEN(VLOOKUP($A198,csapatok!$A:$NN,DD$320,FALSE))-6),'csapat-ranglista'!$A:$FP,DD$321,FALSE)/8,VLOOKUP(VLOOKUP($A198,csapatok!$A:$NN,DD$320,FALSE),'csapat-ranglista'!$A:$FP,DD$321,FALSE)/4),0)</f>
        <v>0</v>
      </c>
      <c r="DE198" s="223">
        <f>IFERROR(IF(RIGHT(VLOOKUP($A198,csapatok!$A:$NN,DE$320,FALSE),5)="Csere",VLOOKUP(LEFT(VLOOKUP($A198,csapatok!$A:$NN,DE$320,FALSE),LEN(VLOOKUP($A198,csapatok!$A:$NN,DE$320,FALSE))-6),'csapat-ranglista'!$A:$FP,DE$321,FALSE)/8,VLOOKUP(VLOOKUP($A198,csapatok!$A:$NN,DE$320,FALSE),'csapat-ranglista'!$A:$FP,DE$321,FALSE)/4),0)</f>
        <v>0</v>
      </c>
      <c r="DF198" s="223">
        <f>IFERROR(IF(RIGHT(VLOOKUP($A198,csapatok!$A:$NN,DF$320,FALSE),5)="Csere",VLOOKUP(LEFT(VLOOKUP($A198,csapatok!$A:$NN,DF$320,FALSE),LEN(VLOOKUP($A198,csapatok!$A:$NN,DF$320,FALSE))-6),'csapat-ranglista'!$A:$FP,DF$321,FALSE)/8,VLOOKUP(VLOOKUP($A198,csapatok!$A:$NN,DF$320,FALSE),'csapat-ranglista'!$A:$FP,DF$321,FALSE)/4),0)</f>
        <v>0</v>
      </c>
      <c r="DG198" s="223">
        <f>IFERROR(IF(RIGHT(VLOOKUP($A198,csapatok!$A:$NN,DG$320,FALSE),5)="Csere",VLOOKUP(LEFT(VLOOKUP($A198,csapatok!$A:$NN,DG$320,FALSE),LEN(VLOOKUP($A198,csapatok!$A:$NN,DG$320,FALSE))-6),'csapat-ranglista'!$A:$FP,DG$321,FALSE)/8,VLOOKUP(VLOOKUP($A198,csapatok!$A:$NN,DG$320,FALSE),'csapat-ranglista'!$A:$FP,DG$321,FALSE)/4),0)</f>
        <v>0</v>
      </c>
      <c r="DH198" s="223">
        <f>IFERROR(IF(RIGHT(VLOOKUP($A198,csapatok!$A:$NN,DH$320,FALSE),5)="Csere",VLOOKUP(LEFT(VLOOKUP($A198,csapatok!$A:$NN,DH$320,FALSE),LEN(VLOOKUP($A198,csapatok!$A:$NN,DH$320,FALSE))-6),'csapat-ranglista'!$A:$FP,DH$321,FALSE)/8,VLOOKUP(VLOOKUP($A198,csapatok!$A:$NN,DH$320,FALSE),'csapat-ranglista'!$A:$FP,DH$321,FALSE)/4),0)</f>
        <v>0</v>
      </c>
      <c r="DI198" s="223">
        <f>IFERROR(IF(RIGHT(VLOOKUP($A198,csapatok!$A:$NN,DI$320,FALSE),5)="Csere",VLOOKUP(LEFT(VLOOKUP($A198,csapatok!$A:$NN,DI$320,FALSE),LEN(VLOOKUP($A198,csapatok!$A:$NN,DI$320,FALSE))-6),'csapat-ranglista'!$A:$FP,DI$321,FALSE)/8,VLOOKUP(VLOOKUP($A198,csapatok!$A:$NN,DI$320,FALSE),'csapat-ranglista'!$A:$FP,DI$321,FALSE)/4),0)</f>
        <v>0</v>
      </c>
      <c r="DJ198" s="223">
        <f>IFERROR(IF(RIGHT(VLOOKUP($A198,csapatok!$A:$NN,DJ$320,FALSE),5)="Csere",VLOOKUP(LEFT(VLOOKUP($A198,csapatok!$A:$NN,DJ$320,FALSE),LEN(VLOOKUP($A198,csapatok!$A:$NN,DJ$320,FALSE))-6),'csapat-ranglista'!$A:$FP,DJ$321,FALSE)/8,VLOOKUP(VLOOKUP($A198,csapatok!$A:$NN,DJ$320,FALSE),'csapat-ranglista'!$A:$FP,DJ$321,FALSE)/4),0)</f>
        <v>0</v>
      </c>
      <c r="DK198" s="223">
        <f>IFERROR(IF(RIGHT(VLOOKUP($A198,csapatok!$A:$NN,DK$320,FALSE),5)="Csere",VLOOKUP(LEFT(VLOOKUP($A198,csapatok!$A:$NN,DK$320,FALSE),LEN(VLOOKUP($A198,csapatok!$A:$NN,DK$320,FALSE))-6),'csapat-ranglista'!$A:$FP,DK$321,FALSE)/8,VLOOKUP(VLOOKUP($A198,csapatok!$A:$NN,DK$320,FALSE),'csapat-ranglista'!$A:$FP,DK$321,FALSE)/4),0)</f>
        <v>0</v>
      </c>
      <c r="DL198" s="223">
        <f>IFERROR(IF(RIGHT(VLOOKUP($A198,csapatok!$A:$NN,DL$320,FALSE),5)="Csere",VLOOKUP(LEFT(VLOOKUP($A198,csapatok!$A:$NN,DL$320,FALSE),LEN(VLOOKUP($A198,csapatok!$A:$NN,DL$320,FALSE))-6),'csapat-ranglista'!$A:$FP,DL$321,FALSE)/8,VLOOKUP(VLOOKUP($A198,csapatok!$A:$NN,DL$320,FALSE),'csapat-ranglista'!$A:$FP,DL$321,FALSE)/4),0)</f>
        <v>0</v>
      </c>
      <c r="DM198" s="223">
        <f>IFERROR(IF(RIGHT(VLOOKUP($A198,csapatok!$A:$NN,DM$320,FALSE),5)="Csere",VLOOKUP(LEFT(VLOOKUP($A198,csapatok!$A:$NN,DM$320,FALSE),LEN(VLOOKUP($A198,csapatok!$A:$NN,DM$320,FALSE))-6),'csapat-ranglista'!$A:$FP,DM$321,FALSE)/8,VLOOKUP(VLOOKUP($A198,csapatok!$A:$NN,DM$320,FALSE),'csapat-ranglista'!$A:$FP,DM$321,FALSE)/4),0)</f>
        <v>0</v>
      </c>
      <c r="DN198" s="223">
        <f>IFERROR(IF(RIGHT(VLOOKUP($A198,csapatok!$A:$NN,DN$320,FALSE),5)="Csere",VLOOKUP(LEFT(VLOOKUP($A198,csapatok!$A:$NN,DN$320,FALSE),LEN(VLOOKUP($A198,csapatok!$A:$NN,DN$320,FALSE))-6),'csapat-ranglista'!$A:$FP,DN$321,FALSE)/8,VLOOKUP(VLOOKUP($A198,csapatok!$A:$NN,DN$320,FALSE),'csapat-ranglista'!$A:$FP,DN$321,FALSE)/4),0)</f>
        <v>0</v>
      </c>
      <c r="DO198" s="224">
        <f>versenyek!$MF$11*IFERROR(VLOOKUP(VLOOKUP($A198,versenyek!ME:MG,3,FALSE),szabalyok!$A$16:$B$23,2,FALSE)/4,0)</f>
        <v>0</v>
      </c>
      <c r="DP198" s="224">
        <f>versenyek!$MI$11*IFERROR(VLOOKUP(VLOOKUP($A198,versenyek!MH:MJ,3,FALSE),szabalyok!$A$16:$B$23,2,FALSE)/4,0)</f>
        <v>0</v>
      </c>
      <c r="DQ198" s="223">
        <f>IFERROR(IF(RIGHT(VLOOKUP($A198,csapatok!$A:$NN,DQ$320,FALSE),5)="Csere",VLOOKUP(LEFT(VLOOKUP($A198,csapatok!$A:$NN,DQ$320,FALSE),LEN(VLOOKUP($A198,csapatok!$A:$NN,DQ$320,FALSE))-6),'csapat-ranglista'!$A:$FP,DQ$321,FALSE)/8,VLOOKUP(VLOOKUP($A198,csapatok!$A:$NN,DQ$320,FALSE),'csapat-ranglista'!$A:$FP,DQ$321,FALSE)/4),0)</f>
        <v>0</v>
      </c>
      <c r="DR198" s="223">
        <f>IFERROR(IF(RIGHT(VLOOKUP($A198,csapatok!$A:$NN,DR$320,FALSE),5)="Csere",VLOOKUP(LEFT(VLOOKUP($A198,csapatok!$A:$NN,DR$320,FALSE),LEN(VLOOKUP($A198,csapatok!$A:$NN,DR$320,FALSE))-6),'csapat-ranglista'!$A:$FP,DR$321,FALSE)/8,VLOOKUP(VLOOKUP($A198,csapatok!$A:$NN,DR$320,FALSE),'csapat-ranglista'!$A:$FP,DR$321,FALSE)/4),0)</f>
        <v>0</v>
      </c>
      <c r="DS198" s="223">
        <f>IFERROR(IF(RIGHT(VLOOKUP($A198,csapatok!$A:$NN,DS$320,FALSE),5)="Csere",VLOOKUP(LEFT(VLOOKUP($A198,csapatok!$A:$NN,DS$320,FALSE),LEN(VLOOKUP($A198,csapatok!$A:$NN,DS$320,FALSE))-6),'csapat-ranglista'!$A:$FP,DS$321,FALSE)/8,VLOOKUP(VLOOKUP($A198,csapatok!$A:$NN,DS$320,FALSE),'csapat-ranglista'!$A:$FP,DS$321,FALSE)/4),0)</f>
        <v>0</v>
      </c>
      <c r="DT198" s="223">
        <f>IFERROR(IF(RIGHT(VLOOKUP($A198,csapatok!$A:$NN,DT$320,FALSE),5)="Csere",VLOOKUP(LEFT(VLOOKUP($A198,csapatok!$A:$NN,DT$320,FALSE),LEN(VLOOKUP($A198,csapatok!$A:$NN,DT$320,FALSE))-6),'csapat-ranglista'!$A:$FP,DT$321,FALSE)/8,VLOOKUP(VLOOKUP($A198,csapatok!$A:$NN,DT$320,FALSE),'csapat-ranglista'!$A:$FP,DT$321,FALSE)/4),0)</f>
        <v>0</v>
      </c>
      <c r="DU198" s="223">
        <f>IFERROR(IF(RIGHT(VLOOKUP($A198,csapatok!$A:$NN,DU$320,FALSE),5)="Csere",VLOOKUP(LEFT(VLOOKUP($A198,csapatok!$A:$NN,DU$320,FALSE),LEN(VLOOKUP($A198,csapatok!$A:$NN,DU$320,FALSE))-6),'csapat-ranglista'!$A:$FP,DU$321,FALSE)/8,VLOOKUP(VLOOKUP($A198,csapatok!$A:$NN,DU$320,FALSE),'csapat-ranglista'!$A:$FP,DU$321,FALSE)/4),0)</f>
        <v>0</v>
      </c>
      <c r="DV198" s="223">
        <f>IFERROR(IF(RIGHT(VLOOKUP($A198,csapatok!$A:$NN,DV$320,FALSE),5)="Csere",VLOOKUP(LEFT(VLOOKUP($A198,csapatok!$A:$NN,DV$320,FALSE),LEN(VLOOKUP($A198,csapatok!$A:$NN,DV$320,FALSE))-6),'csapat-ranglista'!$A:$FP,DV$321,FALSE)/8,VLOOKUP(VLOOKUP($A198,csapatok!$A:$NN,DV$320,FALSE),'csapat-ranglista'!$A:$FP,DV$321,FALSE)/4),0)</f>
        <v>0</v>
      </c>
      <c r="DW198" s="223">
        <f>IFERROR(IF(RIGHT(VLOOKUP($A198,csapatok!$A:$NN,DW$320,FALSE),5)="Csere",VLOOKUP(LEFT(VLOOKUP($A198,csapatok!$A:$NN,DW$320,FALSE),LEN(VLOOKUP($A198,csapatok!$A:$NN,DW$320,FALSE))-6),'csapat-ranglista'!$A:$FP,DW$321,FALSE)/8,VLOOKUP(VLOOKUP($A198,csapatok!$A:$NN,DW$320,FALSE),'csapat-ranglista'!$A:$FP,DW$321,FALSE)/4),0)</f>
        <v>0</v>
      </c>
      <c r="DX198" s="223">
        <f>IFERROR(IF(RIGHT(VLOOKUP($A198,csapatok!$A:$NN,DX$320,FALSE),5)="Csere",VLOOKUP(LEFT(VLOOKUP($A198,csapatok!$A:$NN,DX$320,FALSE),LEN(VLOOKUP($A198,csapatok!$A:$NN,DX$320,FALSE))-6),'csapat-ranglista'!$A:$FP,DX$321,FALSE)/8,VLOOKUP(VLOOKUP($A198,csapatok!$A:$NN,DX$320,FALSE),'csapat-ranglista'!$A:$FP,DX$321,FALSE)/4),0)</f>
        <v>0</v>
      </c>
      <c r="DY198" s="223">
        <f>IFERROR(IF(RIGHT(VLOOKUP($A198,csapatok!$A:$NN,DY$320,FALSE),5)="Csere",VLOOKUP(LEFT(VLOOKUP($A198,csapatok!$A:$NN,DY$320,FALSE),LEN(VLOOKUP($A198,csapatok!$A:$NN,DY$320,FALSE))-6),'csapat-ranglista'!$A:$FP,DY$321,FALSE)/8,VLOOKUP(VLOOKUP($A198,csapatok!$A:$NN,DY$320,FALSE),'csapat-ranglista'!$A:$FP,DY$321,FALSE)/4),0)</f>
        <v>0</v>
      </c>
      <c r="DZ198" s="223">
        <f>IFERROR(IF(RIGHT(VLOOKUP($A198,csapatok!$A:$NN,DZ$320,FALSE),5)="Csere",VLOOKUP(LEFT(VLOOKUP($A198,csapatok!$A:$NN,DZ$320,FALSE),LEN(VLOOKUP($A198,csapatok!$A:$NN,DZ$320,FALSE))-6),'csapat-ranglista'!$A:$FP,DZ$321,FALSE)/8,VLOOKUP(VLOOKUP($A198,csapatok!$A:$NN,DZ$320,FALSE),'csapat-ranglista'!$A:$FP,DZ$321,FALSE)/4),0)</f>
        <v>0</v>
      </c>
      <c r="EA198" s="223">
        <f>IFERROR(IF(RIGHT(VLOOKUP($A198,csapatok!$A:$NN,EA$320,FALSE),5)="Csere",VLOOKUP(LEFT(VLOOKUP($A198,csapatok!$A:$NN,EA$320,FALSE),LEN(VLOOKUP($A198,csapatok!$A:$NN,EA$320,FALSE))-6),'csapat-ranglista'!$A:$FP,EA$321,FALSE)/8,VLOOKUP(VLOOKUP($A198,csapatok!$A:$NN,EA$320,FALSE),'csapat-ranglista'!$A:$FP,EA$321,FALSE)/4),0)</f>
        <v>0</v>
      </c>
      <c r="EB198" s="223">
        <f>IFERROR(IF(RIGHT(VLOOKUP($A198,csapatok!$A:$NN,EB$320,FALSE),5)="Csere",VLOOKUP(LEFT(VLOOKUP($A198,csapatok!$A:$NN,EB$320,FALSE),LEN(VLOOKUP($A198,csapatok!$A:$NN,EB$320,FALSE))-6),'csapat-ranglista'!$A:$FP,EB$321,FALSE)/8,VLOOKUP(VLOOKUP($A198,csapatok!$A:$NN,EB$320,FALSE),'csapat-ranglista'!$A:$FP,EB$321,FALSE)/4),0)</f>
        <v>0</v>
      </c>
      <c r="EC198" s="223">
        <f>IFERROR(IF(RIGHT(VLOOKUP($A198,csapatok!$A:$NN,EC$320,FALSE),5)="Csere",VLOOKUP(LEFT(VLOOKUP($A198,csapatok!$A:$NN,EC$320,FALSE),LEN(VLOOKUP($A198,csapatok!$A:$NN,EC$320,FALSE))-6),'csapat-ranglista'!$A:$FP,EC$321,FALSE)/8,VLOOKUP(VLOOKUP($A198,csapatok!$A:$NN,EC$320,FALSE),'csapat-ranglista'!$A:$FP,EC$321,FALSE)/4),0)</f>
        <v>0</v>
      </c>
      <c r="ED198" s="223">
        <f>IFERROR(IF(RIGHT(VLOOKUP($A198,csapatok!$A:$NN,ED$320,FALSE),5)="Csere",VLOOKUP(LEFT(VLOOKUP($A198,csapatok!$A:$NN,ED$320,FALSE),LEN(VLOOKUP($A198,csapatok!$A:$NN,ED$320,FALSE))-6),'csapat-ranglista'!$A:$FP,ED$321,FALSE)/8,VLOOKUP(VLOOKUP($A198,csapatok!$A:$NN,ED$320,FALSE),'csapat-ranglista'!$A:$FP,ED$321,FALSE)/4),0)</f>
        <v>0</v>
      </c>
      <c r="EE198" s="223">
        <f>IFERROR(IF(RIGHT(VLOOKUP($A198,csapatok!$A:$NN,EE$320,FALSE),5)="Csere",VLOOKUP(LEFT(VLOOKUP($A198,csapatok!$A:$NN,EE$320,FALSE),LEN(VLOOKUP($A198,csapatok!$A:$NN,EE$320,FALSE))-6),'csapat-ranglista'!$A:$FP,EE$321,FALSE)/8,VLOOKUP(VLOOKUP($A198,csapatok!$A:$NN,EE$320,FALSE),'csapat-ranglista'!$A:$FP,EE$321,FALSE)/4),0)</f>
        <v>0</v>
      </c>
      <c r="EF198" s="223">
        <f>IFERROR(IF(RIGHT(VLOOKUP($A198,csapatok!$A:$NN,EF$320,FALSE),5)="Csere",VLOOKUP(LEFT(VLOOKUP($A198,csapatok!$A:$NN,EF$320,FALSE),LEN(VLOOKUP($A198,csapatok!$A:$NN,EF$320,FALSE))-6),'csapat-ranglista'!$A:$FP,EF$321,FALSE)/8,VLOOKUP(VLOOKUP($A198,csapatok!$A:$NN,EF$320,FALSE),'csapat-ranglista'!$A:$FP,EF$321,FALSE)/4),0)</f>
        <v>0</v>
      </c>
      <c r="EG198" s="223">
        <f>IFERROR(IF(RIGHT(VLOOKUP($A198,csapatok!$A:$NN,EG$320,FALSE),5)="Csere",VLOOKUP(LEFT(VLOOKUP($A198,csapatok!$A:$NN,EG$320,FALSE),LEN(VLOOKUP($A198,csapatok!$A:$NN,EG$320,FALSE))-6),'csapat-ranglista'!$A:$FP,EG$321,FALSE)/8,VLOOKUP(VLOOKUP($A198,csapatok!$A:$NN,EG$320,FALSE),'csapat-ranglista'!$A:$FP,EG$321,FALSE)/4),0)</f>
        <v>0</v>
      </c>
      <c r="EH198" s="223">
        <f>IFERROR(IF(RIGHT(VLOOKUP($A198,csapatok!$A:$NN,EH$320,FALSE),5)="Csere",VLOOKUP(LEFT(VLOOKUP($A198,csapatok!$A:$NN,EH$320,FALSE),LEN(VLOOKUP($A198,csapatok!$A:$NN,EH$320,FALSE))-6),'csapat-ranglista'!$A:$FP,EH$321,FALSE)/8,VLOOKUP(VLOOKUP($A198,csapatok!$A:$NN,EH$320,FALSE),'csapat-ranglista'!$A:$FP,EH$321,FALSE)/4),0)</f>
        <v>0</v>
      </c>
      <c r="EI198" s="223">
        <f>IFERROR(IF(RIGHT(VLOOKUP($A198,csapatok!$A:$NN,EI$320,FALSE),5)="Csere",VLOOKUP(LEFT(VLOOKUP($A198,csapatok!$A:$NN,EI$320,FALSE),LEN(VLOOKUP($A198,csapatok!$A:$NN,EI$320,FALSE))-6),'csapat-ranglista'!$A:$FP,EI$321,FALSE)/8,VLOOKUP(VLOOKUP($A198,csapatok!$A:$NN,EI$320,FALSE),'csapat-ranglista'!$A:$FP,EI$321,FALSE)/4),0)</f>
        <v>0</v>
      </c>
      <c r="EJ198" s="223">
        <f>IFERROR(IF(RIGHT(VLOOKUP($A198,csapatok!$A:$NN,EJ$320,FALSE),5)="Csere",VLOOKUP(LEFT(VLOOKUP($A198,csapatok!$A:$NN,EJ$320,FALSE),LEN(VLOOKUP($A198,csapatok!$A:$NN,EJ$320,FALSE))-6),'csapat-ranglista'!$A:$FP,EJ$321,FALSE)/8,VLOOKUP(VLOOKUP($A198,csapatok!$A:$NN,EJ$320,FALSE),'csapat-ranglista'!$A:$FP,EJ$321,FALSE)/4),0)</f>
        <v>0</v>
      </c>
      <c r="EK198" s="223">
        <f>IFERROR(IF(RIGHT(VLOOKUP($A198,csapatok!$A:$NN,EK$320,FALSE),5)="Csere",VLOOKUP(LEFT(VLOOKUP($A198,csapatok!$A:$NN,EK$320,FALSE),LEN(VLOOKUP($A198,csapatok!$A:$NN,EK$320,FALSE))-6),'csapat-ranglista'!$A:$FP,EK$321,FALSE)/8,VLOOKUP(VLOOKUP($A198,csapatok!$A:$NN,EK$320,FALSE),'csapat-ranglista'!$A:$FP,EK$321,FALSE)/4),0)</f>
        <v>0</v>
      </c>
      <c r="EL198" s="223">
        <f>IFERROR(IF(RIGHT(VLOOKUP($A198,csapatok!$A:$NN,EL$320,FALSE),5)="Csere",VLOOKUP(LEFT(VLOOKUP($A198,csapatok!$A:$NN,EL$320,FALSE),LEN(VLOOKUP($A198,csapatok!$A:$NN,EL$320,FALSE))-6),'csapat-ranglista'!$A:$FP,EL$321,FALSE)/8,VLOOKUP(VLOOKUP($A198,csapatok!$A:$NN,EL$320,FALSE),'csapat-ranglista'!$A:$FP,EL$321,FALSE)/4),0)</f>
        <v>0</v>
      </c>
      <c r="EM198" s="223">
        <f>IFERROR(IF(RIGHT(VLOOKUP($A198,csapatok!$A:$NN,EM$320,FALSE),5)="Csere",VLOOKUP(LEFT(VLOOKUP($A198,csapatok!$A:$NN,EM$320,FALSE),LEN(VLOOKUP($A198,csapatok!$A:$NN,EM$320,FALSE))-6),'csapat-ranglista'!$A:$FP,EM$321,FALSE)/8,VLOOKUP(VLOOKUP($A198,csapatok!$A:$NN,EM$320,FALSE),'csapat-ranglista'!$A:$FP,EM$321,FALSE)/4),0)</f>
        <v>0</v>
      </c>
      <c r="EN198" s="223">
        <f>IFERROR(IF(RIGHT(VLOOKUP($A198,csapatok!$A:$NN,EN$320,FALSE),5)="Csere",VLOOKUP(LEFT(VLOOKUP($A198,csapatok!$A:$NN,EN$320,FALSE),LEN(VLOOKUP($A198,csapatok!$A:$NN,EN$320,FALSE))-6),'csapat-ranglista'!$A:$FP,EN$321,FALSE)/8,VLOOKUP(VLOOKUP($A198,csapatok!$A:$NN,EN$320,FALSE),'csapat-ranglista'!$A:$FP,EN$321,FALSE)/4),0)</f>
        <v>0</v>
      </c>
      <c r="EO198" s="223">
        <f>IFERROR(IF(RIGHT(VLOOKUP($A198,csapatok!$A:$NN,EO$320,FALSE),5)="Csere",VLOOKUP(LEFT(VLOOKUP($A198,csapatok!$A:$NN,EO$320,FALSE),LEN(VLOOKUP($A198,csapatok!$A:$NN,EO$320,FALSE))-6),'csapat-ranglista'!$A:$FP,EO$321,FALSE)/8,VLOOKUP(VLOOKUP($A198,csapatok!$A:$NN,EO$320,FALSE),'csapat-ranglista'!$A:$FP,EO$321,FALSE)/4),0)</f>
        <v>0</v>
      </c>
      <c r="EP198" s="223">
        <f>IFERROR(IF(RIGHT(VLOOKUP($A198,csapatok!$A:$NN,EP$320,FALSE),5)="Csere",VLOOKUP(LEFT(VLOOKUP($A198,csapatok!$A:$NN,EP$320,FALSE),LEN(VLOOKUP($A198,csapatok!$A:$NN,EP$320,FALSE))-6),'csapat-ranglista'!$A:$FP,EP$321,FALSE)/8,VLOOKUP(VLOOKUP($A198,csapatok!$A:$NN,EP$320,FALSE),'csapat-ranglista'!$A:$FP,EP$321,FALSE)/4),0)</f>
        <v>0</v>
      </c>
      <c r="EQ198" s="223">
        <f>IFERROR(IF(RIGHT(VLOOKUP($A198,csapatok!$A:$NN,EQ$320,FALSE),5)="Csere",VLOOKUP(LEFT(VLOOKUP($A198,csapatok!$A:$NN,EQ$320,FALSE),LEN(VLOOKUP($A198,csapatok!$A:$NN,EQ$320,FALSE))-6),'csapat-ranglista'!$A:$FP,EQ$321,FALSE)/8,VLOOKUP(VLOOKUP($A198,csapatok!$A:$NN,EQ$320,FALSE),'csapat-ranglista'!$A:$FP,EQ$321,FALSE)/4),0)</f>
        <v>0</v>
      </c>
      <c r="ER198" s="223">
        <f>IFERROR(IF(RIGHT(VLOOKUP($A198,csapatok!$A:$NN,ER$320,FALSE),5)="Csere",VLOOKUP(LEFT(VLOOKUP($A198,csapatok!$A:$NN,ER$320,FALSE),LEN(VLOOKUP($A198,csapatok!$A:$NN,ER$320,FALSE))-6),'csapat-ranglista'!$A:$FP,ER$321,FALSE)/8,VLOOKUP(VLOOKUP($A198,csapatok!$A:$NN,ER$320,FALSE),'csapat-ranglista'!$A:$FP,ER$321,FALSE)/4),0)</f>
        <v>0</v>
      </c>
      <c r="ES198" s="223">
        <f>IFERROR(IF(RIGHT(VLOOKUP($A198,csapatok!$A:$NN,ES$320,FALSE),5)="Csere",VLOOKUP(LEFT(VLOOKUP($A198,csapatok!$A:$NN,ES$320,FALSE),LEN(VLOOKUP($A198,csapatok!$A:$NN,ES$320,FALSE))-6),'csapat-ranglista'!$A:$FP,ES$321,FALSE)/8,VLOOKUP(VLOOKUP($A198,csapatok!$A:$NN,ES$320,FALSE),'csapat-ranglista'!$A:$FP,ES$321,FALSE)/4),0)</f>
        <v>0</v>
      </c>
      <c r="ET198" s="223">
        <f>IFERROR(IF(RIGHT(VLOOKUP($A198,csapatok!$A:$NN,ET$320,FALSE),5)="Csere",VLOOKUP(LEFT(VLOOKUP($A198,csapatok!$A:$NN,ET$320,FALSE),LEN(VLOOKUP($A198,csapatok!$A:$NN,ET$320,FALSE))-6),'csapat-ranglista'!$A:$FP,ET$321,FALSE)/8,VLOOKUP(VLOOKUP($A198,csapatok!$A:$NN,ET$320,FALSE),'csapat-ranglista'!$A:$FP,ET$321,FALSE)/4),0)</f>
        <v>0</v>
      </c>
      <c r="EU198" s="223">
        <f>IFERROR(IF(RIGHT(VLOOKUP($A198,csapatok!$A:$NN,EU$320,FALSE),5)="Csere",VLOOKUP(LEFT(VLOOKUP($A198,csapatok!$A:$NN,EU$320,FALSE),LEN(VLOOKUP($A198,csapatok!$A:$NN,EU$320,FALSE))-6),'csapat-ranglista'!$A:$FP,EU$321,FALSE)/8,VLOOKUP(VLOOKUP($A198,csapatok!$A:$NN,EU$320,FALSE),'csapat-ranglista'!$A:$FP,EU$321,FALSE)/4),0)</f>
        <v>0</v>
      </c>
      <c r="EV198" s="223">
        <f>IFERROR(IF(RIGHT(VLOOKUP($A198,csapatok!$A:$NN,EV$320,FALSE),5)="Csere",VLOOKUP(LEFT(VLOOKUP($A198,csapatok!$A:$NN,EV$320,FALSE),LEN(VLOOKUP($A198,csapatok!$A:$NN,EV$320,FALSE))-6),'csapat-ranglista'!$A:$FP,EV$321,FALSE)/8,VLOOKUP(VLOOKUP($A198,csapatok!$A:$NN,EV$320,FALSE),'csapat-ranglista'!$A:$FP,EV$321,FALSE)/4),0)</f>
        <v>0</v>
      </c>
      <c r="EW198" s="223">
        <f>IFERROR(IF(RIGHT(VLOOKUP($A198,csapatok!$A:$NN,EW$320,FALSE),5)="Csere",VLOOKUP(LEFT(VLOOKUP($A198,csapatok!$A:$NN,EW$320,FALSE),LEN(VLOOKUP($A198,csapatok!$A:$NN,EW$320,FALSE))-6),'csapat-ranglista'!$A:$FP,EW$321,FALSE)/8,VLOOKUP(VLOOKUP($A198,csapatok!$A:$NN,EW$320,FALSE),'csapat-ranglista'!$A:$FP,EW$321,FALSE)/4),0)</f>
        <v>0</v>
      </c>
      <c r="EX198" s="223">
        <f>IFERROR(IF(RIGHT(VLOOKUP($A198,csapatok!$A:$NN,EX$320,FALSE),5)="Csere",VLOOKUP(LEFT(VLOOKUP($A198,csapatok!$A:$NN,EX$320,FALSE),LEN(VLOOKUP($A198,csapatok!$A:$NN,EX$320,FALSE))-6),'csapat-ranglista'!$A:$FP,EX$321,FALSE)/8,VLOOKUP(VLOOKUP($A198,csapatok!$A:$NN,EX$320,FALSE),'csapat-ranglista'!$A:$FP,EX$321,FALSE)/4),0)</f>
        <v>0</v>
      </c>
      <c r="EY198" s="223">
        <f>IFERROR(IF(RIGHT(VLOOKUP($A198,csapatok!$A:$NN,EY$320,FALSE),5)="Csere",VLOOKUP(LEFT(VLOOKUP($A198,csapatok!$A:$NN,EY$320,FALSE),LEN(VLOOKUP($A198,csapatok!$A:$NN,EY$320,FALSE))-6),'csapat-ranglista'!$A:$FP,EY$321,FALSE)/8,VLOOKUP(VLOOKUP($A198,csapatok!$A:$NN,EY$320,FALSE),'csapat-ranglista'!$A:$FP,EY$321,FALSE)/4),0)</f>
        <v>0</v>
      </c>
      <c r="EZ198" s="223">
        <f>IFERROR(IF(RIGHT(VLOOKUP($A198,csapatok!$A:$NN,EZ$320,FALSE),5)="Csere",VLOOKUP(LEFT(VLOOKUP($A198,csapatok!$A:$NN,EZ$320,FALSE),LEN(VLOOKUP($A198,csapatok!$A:$NN,EZ$320,FALSE))-6),'csapat-ranglista'!$A:$FP,EZ$321,FALSE)/8,VLOOKUP(VLOOKUP($A198,csapatok!$A:$NN,EZ$320,FALSE),'csapat-ranglista'!$A:$FP,EZ$321,FALSE)/4),0)</f>
        <v>0</v>
      </c>
      <c r="FA198" s="223">
        <f>IFERROR(IF(RIGHT(VLOOKUP($A198,csapatok!$A:$NN,FA$320,FALSE),5)="Csere",VLOOKUP(LEFT(VLOOKUP($A198,csapatok!$A:$NN,FA$320,FALSE),LEN(VLOOKUP($A198,csapatok!$A:$NN,FA$320,FALSE))-6),'csapat-ranglista'!$A:$FP,FA$321,FALSE)/8,VLOOKUP(VLOOKUP($A198,csapatok!$A:$NN,FA$320,FALSE),'csapat-ranglista'!$A:$FP,FA$321,FALSE)/4),0)</f>
        <v>0</v>
      </c>
      <c r="FB198" s="223">
        <f>IFERROR(IF(RIGHT(VLOOKUP($A198,csapatok!$A:$NN,FB$320,FALSE),5)="Csere",VLOOKUP(LEFT(VLOOKUP($A198,csapatok!$A:$NN,FB$320,FALSE),LEN(VLOOKUP($A198,csapatok!$A:$NN,FB$320,FALSE))-6),'csapat-ranglista'!$A:$FP,FB$321,FALSE)/8,VLOOKUP(VLOOKUP($A198,csapatok!$A:$NN,FB$320,FALSE),'csapat-ranglista'!$A:$FP,FB$321,FALSE)/4),0)</f>
        <v>0</v>
      </c>
      <c r="FC198" s="223">
        <f>IFERROR(IF(RIGHT(VLOOKUP($A198,csapatok!$A:$NN,FC$320,FALSE),5)="Csere",VLOOKUP(LEFT(VLOOKUP($A198,csapatok!$A:$NN,FC$320,FALSE),LEN(VLOOKUP($A198,csapatok!$A:$NN,FC$320,FALSE))-6),'csapat-ranglista'!$A:$FP,FC$321,FALSE)/8,VLOOKUP(VLOOKUP($A198,csapatok!$A:$NN,FC$320,FALSE),'csapat-ranglista'!$A:$FP,FC$321,FALSE)/4),0)</f>
        <v>0</v>
      </c>
      <c r="FD198" s="224">
        <f>versenyek!$QY$11*IFERROR(VLOOKUP(VLOOKUP($A198,versenyek!QX:QZ,3,FALSE),szabalyok!$A$16:$B$23,2,FALSE)/4,0)</f>
        <v>0</v>
      </c>
      <c r="FE198" s="224">
        <f>versenyek!$RB$11*IFERROR(VLOOKUP(VLOOKUP($A198,versenyek!RA:RC,3,FALSE),szabalyok!$A$16:$B$23,2,FALSE)/4,0)</f>
        <v>0</v>
      </c>
      <c r="FF198" s="223">
        <f>IFERROR(IF(RIGHT(VLOOKUP($A198,csapatok!$A:$NN,FF$320,FALSE),5)="Csere",VLOOKUP(LEFT(VLOOKUP($A198,csapatok!$A:$NN,FF$320,FALSE),LEN(VLOOKUP($A198,csapatok!$A:$NN,FF$320,FALSE))-6),'csapat-ranglista'!$A:$FP,FF$321,FALSE)/8,VLOOKUP(VLOOKUP($A198,csapatok!$A:$NN,FF$320,FALSE),'csapat-ranglista'!$A:$FP,FF$321,FALSE)/4),0)</f>
        <v>0</v>
      </c>
      <c r="FG198" s="223">
        <f>IFERROR(IF(RIGHT(VLOOKUP($A198,csapatok!$A:$NN,FG$320,FALSE),5)="Csere",VLOOKUP(LEFT(VLOOKUP($A198,csapatok!$A:$NN,FG$320,FALSE),LEN(VLOOKUP($A198,csapatok!$A:$NN,FG$320,FALSE))-6),'csapat-ranglista'!$A:$FP,FG$321,FALSE)/8,VLOOKUP(VLOOKUP($A198,csapatok!$A:$NN,FG$320,FALSE),'csapat-ranglista'!$A:$FP,FG$321,FALSE)/4),0)</f>
        <v>0</v>
      </c>
      <c r="FH198" s="223">
        <f>IFERROR(IF(RIGHT(VLOOKUP($A198,csapatok!$A:$NN,FH$320,FALSE),5)="Csere",VLOOKUP(LEFT(VLOOKUP($A198,csapatok!$A:$NN,FH$320,FALSE),LEN(VLOOKUP($A198,csapatok!$A:$NN,FH$320,FALSE))-6),'csapat-ranglista'!$A:$FP,FH$321,FALSE)/8,VLOOKUP(VLOOKUP($A198,csapatok!$A:$NN,FH$320,FALSE),'csapat-ranglista'!$A:$FP,FH$321,FALSE)/4),0)</f>
        <v>0</v>
      </c>
      <c r="FI198" s="223">
        <f>IFERROR(IF(RIGHT(VLOOKUP($A198,csapatok!$A:$NN,FI$320,FALSE),5)="Csere",VLOOKUP(LEFT(VLOOKUP($A198,csapatok!$A:$NN,FI$320,FALSE),LEN(VLOOKUP($A198,csapatok!$A:$NN,FI$320,FALSE))-6),'csapat-ranglista'!$A:$FP,FI$321,FALSE)/8,VLOOKUP(VLOOKUP($A198,csapatok!$A:$NN,FI$320,FALSE),'csapat-ranglista'!$A:$FP,FI$321,FALSE)/4),0)</f>
        <v>0</v>
      </c>
      <c r="FJ198" s="223">
        <f>IFERROR(IF(RIGHT(VLOOKUP($A198,csapatok!$A:$NN,FJ$320,FALSE),5)="Csere",VLOOKUP(LEFT(VLOOKUP($A198,csapatok!$A:$NN,FJ$320,FALSE),LEN(VLOOKUP($A198,csapatok!$A:$NN,FJ$320,FALSE))-6),'csapat-ranglista'!$A:$FP,FJ$321,FALSE)/8,VLOOKUP(VLOOKUP($A198,csapatok!$A:$NN,FJ$320,FALSE),'csapat-ranglista'!$A:$FP,FJ$321,FALSE)/4),0)</f>
        <v>0</v>
      </c>
      <c r="FK198" s="223">
        <f>IFERROR(IF(RIGHT(VLOOKUP($A198,csapatok!$A:$NN,FK$320,FALSE),5)="Csere",VLOOKUP(LEFT(VLOOKUP($A198,csapatok!$A:$NN,FK$320,FALSE),LEN(VLOOKUP($A198,csapatok!$A:$NN,FK$320,FALSE))-6),'csapat-ranglista'!$A:$FP,FK$321,FALSE)/8,VLOOKUP(VLOOKUP($A198,csapatok!$A:$NN,FK$320,FALSE),'csapat-ranglista'!$A:$FP,FK$321,FALSE)/4),0)</f>
        <v>0</v>
      </c>
      <c r="FL198" s="223">
        <f>IFERROR(IF(RIGHT(VLOOKUP($A198,csapatok!$A:$NN,FL$320,FALSE),5)="Csere",VLOOKUP(LEFT(VLOOKUP($A198,csapatok!$A:$NN,FL$320,FALSE),LEN(VLOOKUP($A198,csapatok!$A:$NN,FL$320,FALSE))-6),'csapat-ranglista'!$A:$FP,FL$321,FALSE)/8,VLOOKUP(VLOOKUP($A198,csapatok!$A:$NN,FL$320,FALSE),'csapat-ranglista'!$A:$FP,FL$321,FALSE)/4),0)</f>
        <v>0</v>
      </c>
      <c r="FM198" s="223">
        <f>IFERROR(IF(RIGHT(VLOOKUP($A198,csapatok!$A:$NN,FM$320,FALSE),5)="Csere",VLOOKUP(LEFT(VLOOKUP($A198,csapatok!$A:$NN,FM$320,FALSE),LEN(VLOOKUP($A198,csapatok!$A:$NN,FM$320,FALSE))-6),'csapat-ranglista'!$A:$FP,FM$321,FALSE)/8,VLOOKUP(VLOOKUP($A198,csapatok!$A:$NN,FM$320,FALSE),'csapat-ranglista'!$A:$FP,FM$321,FALSE)/4),0)</f>
        <v>0</v>
      </c>
      <c r="FN198" s="223">
        <f>IFERROR(IF(RIGHT(VLOOKUP($A198,csapatok!$A:$NN,FN$320,FALSE),5)="Csere",VLOOKUP(LEFT(VLOOKUP($A198,csapatok!$A:$NN,FN$320,FALSE),LEN(VLOOKUP($A198,csapatok!$A:$NN,FN$320,FALSE))-6),'csapat-ranglista'!$A:$FP,FN$321,FALSE)/8,VLOOKUP(VLOOKUP($A198,csapatok!$A:$NN,FN$320,FALSE),'csapat-ranglista'!$A:$FP,FN$321,FALSE)/4),0)</f>
        <v>0</v>
      </c>
      <c r="FO198" s="223">
        <f>IFERROR(IF(RIGHT(VLOOKUP($A198,csapatok!$A:$NN,FO$320,FALSE),5)="Csere",VLOOKUP(LEFT(VLOOKUP($A198,csapatok!$A:$NN,FO$320,FALSE),LEN(VLOOKUP($A198,csapatok!$A:$NN,FO$320,FALSE))-6),'csapat-ranglista'!$A:$FP,FO$321,FALSE)/8,VLOOKUP(VLOOKUP($A198,csapatok!$A:$NN,FO$320,FALSE),'csapat-ranglista'!$A:$FP,FO$321,FALSE)/4),0)</f>
        <v>0</v>
      </c>
      <c r="FP198" s="223">
        <f>IFERROR(IF(RIGHT(VLOOKUP($A198,csapatok!$A:$NN,FP$320,FALSE),5)="Csere",VLOOKUP(LEFT(VLOOKUP($A198,csapatok!$A:$NN,FP$320,FALSE),LEN(VLOOKUP($A198,csapatok!$A:$NN,FP$320,FALSE))-6),'csapat-ranglista'!$A:$FP,FP$321,FALSE)/8,VLOOKUP(VLOOKUP($A198,csapatok!$A:$NN,FP$320,FALSE),'csapat-ranglista'!$A:$FP,FP$321,FALSE)/4),0)</f>
        <v>0</v>
      </c>
      <c r="FQ198" s="223">
        <f>IFERROR(IF(RIGHT(VLOOKUP($A198,csapatok!$A:$NN,FQ$320,FALSE),5)="Csere",VLOOKUP(LEFT(VLOOKUP($A198,csapatok!$A:$NN,FQ$320,FALSE),LEN(VLOOKUP($A198,csapatok!$A:$NN,FQ$320,FALSE))-6),'csapat-ranglista'!$A:$FP,FQ$321,FALSE)/8,VLOOKUP(VLOOKUP($A198,csapatok!$A:$NN,FQ$320,FALSE),'csapat-ranglista'!$A:$FP,FQ$321,FALSE)/4),0)</f>
        <v>0</v>
      </c>
      <c r="FR198" s="223">
        <f>IFERROR(IF(RIGHT(VLOOKUP($A198,csapatok!$A:$NN,FR$320,FALSE),5)="Csere",VLOOKUP(LEFT(VLOOKUP($A198,csapatok!$A:$NN,FR$320,FALSE),LEN(VLOOKUP($A198,csapatok!$A:$NN,FR$320,FALSE))-6),'csapat-ranglista'!$A:$FP,FR$321,FALSE)/8,VLOOKUP(VLOOKUP($A198,csapatok!$A:$NN,FR$320,FALSE),'csapat-ranglista'!$A:$FP,FR$321,FALSE)/4),0)</f>
        <v>0</v>
      </c>
      <c r="FS198" s="223">
        <f>IFERROR(IF(RIGHT(VLOOKUP($A198,csapatok!$A:$NN,FS$320,FALSE),5)="Csere",VLOOKUP(LEFT(VLOOKUP($A198,csapatok!$A:$NN,FS$320,FALSE),LEN(VLOOKUP($A198,csapatok!$A:$NN,FS$320,FALSE))-6),'csapat-ranglista'!$A:$FP,FS$321,FALSE)/8,VLOOKUP(VLOOKUP($A198,csapatok!$A:$NN,FS$320,FALSE),'csapat-ranglista'!$A:$FP,FS$321,FALSE)/4),0)</f>
        <v>0</v>
      </c>
      <c r="FT198" s="223">
        <f>IFERROR(IF(RIGHT(VLOOKUP($A198,csapatok!$A:$NN,FT$320,FALSE),5)="Csere",VLOOKUP(LEFT(VLOOKUP($A198,csapatok!$A:$NN,FT$320,FALSE),LEN(VLOOKUP($A198,csapatok!$A:$NN,FT$320,FALSE))-6),'csapat-ranglista'!$A:$FP,FT$321,FALSE)/8,VLOOKUP(VLOOKUP($A198,csapatok!$A:$NN,FT$320,FALSE),'csapat-ranglista'!$A:$FP,FT$321,FALSE)/4),0)</f>
        <v>0</v>
      </c>
      <c r="FU198" s="223">
        <f>IFERROR(IF(RIGHT(VLOOKUP($A198,csapatok!$A:$NN,FU$320,FALSE),5)="Csere",VLOOKUP(LEFT(VLOOKUP($A198,csapatok!$A:$NN,FU$320,FALSE),LEN(VLOOKUP($A198,csapatok!$A:$NN,FU$320,FALSE))-6),'csapat-ranglista'!$A:$FP,FU$321,FALSE)/8,VLOOKUP(VLOOKUP($A198,csapatok!$A:$NN,FU$320,FALSE),'csapat-ranglista'!$A:$FP,FU$321,FALSE)/4),0)</f>
        <v>0</v>
      </c>
      <c r="FV198" s="223">
        <f>IFERROR(IF(RIGHT(VLOOKUP($A198,csapatok!$A:$NN,FV$320,FALSE),5)="Csere",VLOOKUP(LEFT(VLOOKUP($A198,csapatok!$A:$NN,FV$320,FALSE),LEN(VLOOKUP($A198,csapatok!$A:$NN,FV$320,FALSE))-6),'csapat-ranglista'!$A:$FP,FV$321,FALSE)/8,VLOOKUP(VLOOKUP($A198,csapatok!$A:$NN,FV$320,FALSE),'csapat-ranglista'!$A:$FP,FV$321,FALSE)/4),0)</f>
        <v>0</v>
      </c>
      <c r="FW198" s="223">
        <f>IFERROR(IF(RIGHT(VLOOKUP($A198,csapatok!$A:$NN,FW$320,FALSE),5)="Csere",VLOOKUP(LEFT(VLOOKUP($A198,csapatok!$A:$NN,FW$320,FALSE),LEN(VLOOKUP($A198,csapatok!$A:$NN,FW$320,FALSE))-6),'csapat-ranglista'!$A:$FP,FW$321,FALSE)/8,VLOOKUP(VLOOKUP($A198,csapatok!$A:$NN,FW$320,FALSE),'csapat-ranglista'!$A:$FP,FW$321,FALSE)/4),0)</f>
        <v>0</v>
      </c>
      <c r="FX198" s="223">
        <f>IFERROR(IF(RIGHT(VLOOKUP($A198,csapatok!$A:$NN,FX$320,FALSE),5)="Csere",VLOOKUP(LEFT(VLOOKUP($A198,csapatok!$A:$NN,FX$320,FALSE),LEN(VLOOKUP($A198,csapatok!$A:$NN,FX$320,FALSE))-6),'csapat-ranglista'!$A:$FP,FX$321,FALSE)/8,VLOOKUP(VLOOKUP($A198,csapatok!$A:$NN,FX$320,FALSE),'csapat-ranglista'!$A:$FP,FX$321,FALSE)/4),0)</f>
        <v>0</v>
      </c>
      <c r="FY198" s="223">
        <f>IFERROR(IF(RIGHT(VLOOKUP($A198,csapatok!$A:$NN,FY$320,FALSE),5)="Csere",VLOOKUP(LEFT(VLOOKUP($A198,csapatok!$A:$NN,FY$320,FALSE),LEN(VLOOKUP($A198,csapatok!$A:$NN,FY$320,FALSE))-6),'csapat-ranglista'!$A:$FP,FY$321,FALSE)/8,VLOOKUP(VLOOKUP($A198,csapatok!$A:$NN,FY$320,FALSE),'csapat-ranglista'!$A:$FP,FY$321,FALSE)/4),0)</f>
        <v>0</v>
      </c>
      <c r="FZ198" s="223">
        <f>IFERROR(IF(RIGHT(VLOOKUP($A198,csapatok!$A:$NN,FZ$320,FALSE),5)="Csere",VLOOKUP(LEFT(VLOOKUP($A198,csapatok!$A:$NN,FZ$320,FALSE),LEN(VLOOKUP($A198,csapatok!$A:$NN,FZ$320,FALSE))-6),'csapat-ranglista'!$A:$FP,FZ$321,FALSE)/8,VLOOKUP(VLOOKUP($A198,csapatok!$A:$NN,FZ$320,FALSE),'csapat-ranglista'!$A:$FP,FZ$321,FALSE)/4),0)</f>
        <v>0</v>
      </c>
      <c r="GA198" s="223">
        <f>IFERROR(IF(RIGHT(VLOOKUP($A198,csapatok!$A:$NN,GA$320,FALSE),5)="Csere",VLOOKUP(LEFT(VLOOKUP($A198,csapatok!$A:$NN,GA$320,FALSE),LEN(VLOOKUP($A198,csapatok!$A:$NN,GA$320,FALSE))-6),'csapat-ranglista'!$A:$FP,GA$321,FALSE)/8,VLOOKUP(VLOOKUP($A198,csapatok!$A:$NN,GA$320,FALSE),'csapat-ranglista'!$A:$FP,GA$321,FALSE)/4),0)</f>
        <v>0</v>
      </c>
      <c r="GB198" s="223">
        <f>IFERROR(IF(RIGHT(VLOOKUP($A198,csapatok!$A:$NN,GB$320,FALSE),5)="Csere",VLOOKUP(LEFT(VLOOKUP($A198,csapatok!$A:$NN,GB$320,FALSE),LEN(VLOOKUP($A198,csapatok!$A:$NN,GB$320,FALSE))-6),'csapat-ranglista'!$A:$FP,GB$321,FALSE)/8,VLOOKUP(VLOOKUP($A198,csapatok!$A:$NN,GB$320,FALSE),'csapat-ranglista'!$A:$FP,GB$321,FALSE)/4),0)</f>
        <v>0</v>
      </c>
      <c r="GC198" s="223">
        <f>IFERROR(IF(RIGHT(VLOOKUP($A198,csapatok!$A:$NN,GC$320,FALSE),5)="Csere",VLOOKUP(LEFT(VLOOKUP($A198,csapatok!$A:$NN,GC$320,FALSE),LEN(VLOOKUP($A198,csapatok!$A:$NN,GC$320,FALSE))-6),'csapat-ranglista'!$A:$FP,GC$321,FALSE)/8,VLOOKUP(VLOOKUP($A198,csapatok!$A:$NN,GC$320,FALSE),'csapat-ranglista'!$A:$FP,GC$321,FALSE)/4),0)</f>
        <v>0</v>
      </c>
      <c r="GD198" s="247">
        <f>SUM(EQ198:GC198)</f>
        <v>0</v>
      </c>
    </row>
    <row r="199" spans="1:186">
      <c r="A199" s="32" t="s">
        <v>7</v>
      </c>
      <c r="B199" s="131">
        <v>27005</v>
      </c>
      <c r="C199" s="131" t="str">
        <f>IF(B199=0,"",IF(B199&lt;$C$1,"felnőtt","ifi"))</f>
        <v>felnőtt</v>
      </c>
      <c r="D199" s="32" t="s">
        <v>9</v>
      </c>
      <c r="E199" s="45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1.1182582076250529</v>
      </c>
      <c r="X199" s="32">
        <f>IFERROR(IF(RIGHT(VLOOKUP($A199,csapatok!$A:$BL,X$320,FALSE),5)="Csere",VLOOKUP(LEFT(VLOOKUP($A199,csapatok!$A:$BL,X$320,FALSE),LEN(VLOOKUP($A199,csapatok!$A:$BL,X$320,FALSE))-6),'csapat-ranglista'!$A:$FP,X$321,FALSE)/8,VLOOKUP(VLOOKUP($A199,csapatok!$A:$BL,X$320,FALSE),'csapat-ranglista'!$A:$FP,X$321,FALSE)/4),0)</f>
        <v>0</v>
      </c>
      <c r="Y199" s="32">
        <f>IFERROR(IF(RIGHT(VLOOKUP($A199,csapatok!$A:$BL,Y$320,FALSE),5)="Csere",VLOOKUP(LEFT(VLOOKUP($A199,csapatok!$A:$BL,Y$320,FALSE),LEN(VLOOKUP($A199,csapatok!$A:$BL,Y$320,FALSE))-6),'csapat-ranglista'!$A:$FP,Y$321,FALSE)/8,VLOOKUP(VLOOKUP($A199,csapatok!$A:$BL,Y$320,FALSE),'csapat-ranglista'!$A:$FP,Y$321,FALSE)/4),0)</f>
        <v>0</v>
      </c>
      <c r="Z199" s="32">
        <f>IFERROR(IF(RIGHT(VLOOKUP($A199,csapatok!$A:$BL,Z$320,FALSE),5)="Csere",VLOOKUP(LEFT(VLOOKUP($A199,csapatok!$A:$BL,Z$320,FALSE),LEN(VLOOKUP($A199,csapatok!$A:$BL,Z$320,FALSE))-6),'csapat-ranglista'!$A:$FP,Z$321,FALSE)/8,VLOOKUP(VLOOKUP($A199,csapatok!$A:$BL,Z$320,FALSE),'csapat-ranglista'!$A:$FP,Z$321,FALSE)/4),0)</f>
        <v>0</v>
      </c>
      <c r="AA199" s="32">
        <f>IFERROR(IF(RIGHT(VLOOKUP($A199,csapatok!$A:$BL,AA$320,FALSE),5)="Csere",VLOOKUP(LEFT(VLOOKUP($A199,csapatok!$A:$BL,AA$320,FALSE),LEN(VLOOKUP($A199,csapatok!$A:$BL,AA$320,FALSE))-6),'csapat-ranglista'!$A:$FP,AA$321,FALSE)/8,VLOOKUP(VLOOKUP($A199,csapatok!$A:$BL,AA$320,FALSE),'csapat-ranglista'!$A:$FP,AA$321,FALSE)/4),0)</f>
        <v>0</v>
      </c>
      <c r="AB199" s="223">
        <f>IFERROR(IF(RIGHT(VLOOKUP($A199,csapatok!$A:$BL,AB$320,FALSE),5)="Csere",VLOOKUP(LEFT(VLOOKUP($A199,csapatok!$A:$BL,AB$320,FALSE),LEN(VLOOKUP($A199,csapatok!$A:$BL,AB$320,FALSE))-6),'csapat-ranglista'!$A:$FP,AB$321,FALSE)/8,VLOOKUP(VLOOKUP($A199,csapatok!$A:$BL,AB$320,FALSE),'csapat-ranglista'!$A:$FP,AB$321,FALSE)/4),0)</f>
        <v>0</v>
      </c>
      <c r="AC199" s="223">
        <f>IFERROR(IF(RIGHT(VLOOKUP($A199,csapatok!$A:$BL,AC$320,FALSE),5)="Csere",VLOOKUP(LEFT(VLOOKUP($A199,csapatok!$A:$BL,AC$320,FALSE),LEN(VLOOKUP($A199,csapatok!$A:$BL,AC$320,FALSE))-6),'csapat-ranglista'!$A:$FP,AC$321,FALSE)/8,VLOOKUP(VLOOKUP($A199,csapatok!$A:$BL,AC$320,FALSE),'csapat-ranglista'!$A:$FP,AC$321,FALSE)/4),0)</f>
        <v>0</v>
      </c>
      <c r="AD199" s="223">
        <f>IFERROR(IF(RIGHT(VLOOKUP($A199,csapatok!$A:$BL,AD$320,FALSE),5)="Csere",VLOOKUP(LEFT(VLOOKUP($A199,csapatok!$A:$BL,AD$320,FALSE),LEN(VLOOKUP($A199,csapatok!$A:$BL,AD$320,FALSE))-6),'csapat-ranglista'!$A:$FP,AD$321,FALSE)/8,VLOOKUP(VLOOKUP($A199,csapatok!$A:$BL,AD$320,FALSE),'csapat-ranglista'!$A:$FP,AD$321,FALSE)/4),0)</f>
        <v>0</v>
      </c>
      <c r="AE199" s="223">
        <f>IFERROR(IF(RIGHT(VLOOKUP($A199,csapatok!$A:$BL,AE$320,FALSE),5)="Csere",VLOOKUP(LEFT(VLOOKUP($A199,csapatok!$A:$BL,AE$320,FALSE),LEN(VLOOKUP($A199,csapatok!$A:$BL,AE$320,FALSE))-6),'csapat-ranglista'!$A:$FP,AE$321,FALSE)/8,VLOOKUP(VLOOKUP($A199,csapatok!$A:$BL,AE$320,FALSE),'csapat-ranglista'!$A:$FP,AE$321,FALSE)/4),0)</f>
        <v>0</v>
      </c>
      <c r="AF199" s="223">
        <f>IFERROR(IF(RIGHT(VLOOKUP($A199,csapatok!$A:$BL,AF$320,FALSE),5)="Csere",VLOOKUP(LEFT(VLOOKUP($A199,csapatok!$A:$BL,AF$320,FALSE),LEN(VLOOKUP($A199,csapatok!$A:$BL,AF$320,FALSE))-6),'csapat-ranglista'!$A:$FP,AF$321,FALSE)/8,VLOOKUP(VLOOKUP($A199,csapatok!$A:$BL,AF$320,FALSE),'csapat-ranglista'!$A:$FP,AF$321,FALSE)/4),0)</f>
        <v>0</v>
      </c>
      <c r="AG199" s="223">
        <f>IFERROR(IF(RIGHT(VLOOKUP($A199,csapatok!$A:$BL,AG$320,FALSE),5)="Csere",VLOOKUP(LEFT(VLOOKUP($A199,csapatok!$A:$BL,AG$320,FALSE),LEN(VLOOKUP($A199,csapatok!$A:$BL,AG$320,FALSE))-6),'csapat-ranglista'!$A:$FP,AG$321,FALSE)/8,VLOOKUP(VLOOKUP($A199,csapatok!$A:$BL,AG$320,FALSE),'csapat-ranglista'!$A:$FP,AG$321,FALSE)/4),0)</f>
        <v>0</v>
      </c>
      <c r="AH199" s="223">
        <f>IFERROR(IF(RIGHT(VLOOKUP($A199,csapatok!$A:$BL,AH$320,FALSE),5)="Csere",VLOOKUP(LEFT(VLOOKUP($A199,csapatok!$A:$BL,AH$320,FALSE),LEN(VLOOKUP($A199,csapatok!$A:$BL,AH$320,FALSE))-6),'csapat-ranglista'!$A:$FP,AH$321,FALSE)/8,VLOOKUP(VLOOKUP($A199,csapatok!$A:$BL,AH$320,FALSE),'csapat-ranglista'!$A:$FP,AH$321,FALSE)/4),0)</f>
        <v>0</v>
      </c>
      <c r="AI199" s="223">
        <f>IFERROR(IF(RIGHT(VLOOKUP($A199,csapatok!$A:$BL,AI$320,FALSE),5)="Csere",VLOOKUP(LEFT(VLOOKUP($A199,csapatok!$A:$BL,AI$320,FALSE),LEN(VLOOKUP($A199,csapatok!$A:$BL,AI$320,FALSE))-6),'csapat-ranglista'!$A:$FP,AI$321,FALSE)/8,VLOOKUP(VLOOKUP($A199,csapatok!$A:$BL,AI$320,FALSE),'csapat-ranglista'!$A:$FP,AI$321,FALSE)/4),0)</f>
        <v>0</v>
      </c>
      <c r="AJ199" s="223">
        <f>IFERROR(IF(RIGHT(VLOOKUP($A199,csapatok!$A:$BL,AJ$320,FALSE),5)="Csere",VLOOKUP(LEFT(VLOOKUP($A199,csapatok!$A:$BL,AJ$320,FALSE),LEN(VLOOKUP($A199,csapatok!$A:$BL,AJ$320,FALSE))-6),'csapat-ranglista'!$A:$FP,AJ$321,FALSE)/8,VLOOKUP(VLOOKUP($A199,csapatok!$A:$BL,AJ$320,FALSE),'csapat-ranglista'!$A:$FP,AJ$321,FALSE)/2),0)</f>
        <v>0</v>
      </c>
      <c r="AK199" s="223">
        <f>IFERROR(IF(RIGHT(VLOOKUP($A199,csapatok!$A:$CN,AK$320,FALSE),5)="Csere",VLOOKUP(LEFT(VLOOKUP($A199,csapatok!$A:$CN,AK$320,FALSE),LEN(VLOOKUP($A199,csapatok!$A:$CN,AK$320,FALSE))-6),'csapat-ranglista'!$A:$FP,AK$321,FALSE)/8,VLOOKUP(VLOOKUP($A199,csapatok!$A:$CN,AK$320,FALSE),'csapat-ranglista'!$A:$FP,AK$321,FALSE)/4),0)</f>
        <v>0</v>
      </c>
      <c r="AL199" s="223">
        <f>IFERROR(IF(RIGHT(VLOOKUP($A199,csapatok!$A:$CN,AL$320,FALSE),5)="Csere",VLOOKUP(LEFT(VLOOKUP($A199,csapatok!$A:$CN,AL$320,FALSE),LEN(VLOOKUP($A199,csapatok!$A:$CN,AL$320,FALSE))-6),'csapat-ranglista'!$A:$FP,AL$321,FALSE)/8,VLOOKUP(VLOOKUP($A199,csapatok!$A:$CN,AL$320,FALSE),'csapat-ranglista'!$A:$FP,AL$321,FALSE)/4),0)</f>
        <v>0</v>
      </c>
      <c r="AM199" s="223">
        <f>IFERROR(IF(RIGHT(VLOOKUP($A199,csapatok!$A:$CN,AM$320,FALSE),5)="Csere",VLOOKUP(LEFT(VLOOKUP($A199,csapatok!$A:$CN,AM$320,FALSE),LEN(VLOOKUP($A199,csapatok!$A:$CN,AM$320,FALSE))-6),'csapat-ranglista'!$A:$FP,AM$321,FALSE)/8,VLOOKUP(VLOOKUP($A199,csapatok!$A:$CN,AM$320,FALSE),'csapat-ranglista'!$A:$FP,AM$321,FALSE)/4),0)</f>
        <v>0</v>
      </c>
      <c r="AN199" s="223">
        <f>IFERROR(IF(RIGHT(VLOOKUP($A199,csapatok!$A:$CN,AN$320,FALSE),5)="Csere",VLOOKUP(LEFT(VLOOKUP($A199,csapatok!$A:$CN,AN$320,FALSE),LEN(VLOOKUP($A199,csapatok!$A:$CN,AN$320,FALSE))-6),'csapat-ranglista'!$A:$FP,AN$321,FALSE)/8,VLOOKUP(VLOOKUP($A199,csapatok!$A:$CN,AN$320,FALSE),'csapat-ranglista'!$A:$FP,AN$321,FALSE)/4),0)</f>
        <v>0</v>
      </c>
      <c r="AO199" s="223">
        <f>IFERROR(IF(RIGHT(VLOOKUP($A199,csapatok!$A:$CN,AO$320,FALSE),5)="Csere",VLOOKUP(LEFT(VLOOKUP($A199,csapatok!$A:$CN,AO$320,FALSE),LEN(VLOOKUP($A199,csapatok!$A:$CN,AO$320,FALSE))-6),'csapat-ranglista'!$A:$FP,AO$321,FALSE)/8,VLOOKUP(VLOOKUP($A199,csapatok!$A:$CN,AO$320,FALSE),'csapat-ranglista'!$A:$FP,AO$321,FALSE)/4),0)</f>
        <v>0</v>
      </c>
      <c r="AP199" s="223">
        <f>IFERROR(IF(RIGHT(VLOOKUP($A199,csapatok!$A:$CN,AP$320,FALSE),5)="Csere",VLOOKUP(LEFT(VLOOKUP($A199,csapatok!$A:$CN,AP$320,FALSE),LEN(VLOOKUP($A199,csapatok!$A:$CN,AP$320,FALSE))-6),'csapat-ranglista'!$A:$FP,AP$321,FALSE)/8,VLOOKUP(VLOOKUP($A199,csapatok!$A:$CN,AP$320,FALSE),'csapat-ranglista'!$A:$FP,AP$321,FALSE)/4),0)</f>
        <v>0</v>
      </c>
      <c r="AQ199" s="223">
        <f>IFERROR(IF(RIGHT(VLOOKUP($A199,csapatok!$A:$CN,AQ$320,FALSE),5)="Csere",VLOOKUP(LEFT(VLOOKUP($A199,csapatok!$A:$CN,AQ$320,FALSE),LEN(VLOOKUP($A199,csapatok!$A:$CN,AQ$320,FALSE))-6),'csapat-ranglista'!$A:$FP,AQ$321,FALSE)/8,VLOOKUP(VLOOKUP($A199,csapatok!$A:$CN,AQ$320,FALSE),'csapat-ranglista'!$A:$FP,AQ$321,FALSE)/4),0)</f>
        <v>0</v>
      </c>
      <c r="AR199" s="223">
        <f>IFERROR(IF(RIGHT(VLOOKUP($A199,csapatok!$A:$CN,AR$320,FALSE),5)="Csere",VLOOKUP(LEFT(VLOOKUP($A199,csapatok!$A:$CN,AR$320,FALSE),LEN(VLOOKUP($A199,csapatok!$A:$CN,AR$320,FALSE))-6),'csapat-ranglista'!$A:$FP,AR$321,FALSE)/8,VLOOKUP(VLOOKUP($A199,csapatok!$A:$CN,AR$320,FALSE),'csapat-ranglista'!$A:$FP,AR$321,FALSE)/4),0)</f>
        <v>0</v>
      </c>
      <c r="AS199" s="223">
        <f>IFERROR(IF(RIGHT(VLOOKUP($A199,csapatok!$A:$CN,AS$320,FALSE),5)="Csere",VLOOKUP(LEFT(VLOOKUP($A199,csapatok!$A:$CN,AS$320,FALSE),LEN(VLOOKUP($A199,csapatok!$A:$CN,AS$320,FALSE))-6),'csapat-ranglista'!$A:$FP,AS$321,FALSE)/8,VLOOKUP(VLOOKUP($A199,csapatok!$A:$CN,AS$320,FALSE),'csapat-ranglista'!$A:$FP,AS$321,FALSE)/4),0)</f>
        <v>0</v>
      </c>
      <c r="AT199" s="223">
        <f>IFERROR(IF(RIGHT(VLOOKUP($A199,csapatok!$A:$CN,AT$320,FALSE),5)="Csere",VLOOKUP(LEFT(VLOOKUP($A199,csapatok!$A:$CN,AT$320,FALSE),LEN(VLOOKUP($A199,csapatok!$A:$CN,AT$320,FALSE))-6),'csapat-ranglista'!$A:$FP,AT$321,FALSE)/8,VLOOKUP(VLOOKUP($A199,csapatok!$A:$CN,AT$320,FALSE),'csapat-ranglista'!$A:$FP,AT$321,FALSE)/4),0)</f>
        <v>0</v>
      </c>
      <c r="AU199" s="223">
        <f>IFERROR(IF(RIGHT(VLOOKUP($A199,csapatok!$A:$CN,AU$320,FALSE),5)="Csere",VLOOKUP(LEFT(VLOOKUP($A199,csapatok!$A:$CN,AU$320,FALSE),LEN(VLOOKUP($A199,csapatok!$A:$CN,AU$320,FALSE))-6),'csapat-ranglista'!$A:$FP,AU$321,FALSE)/8,VLOOKUP(VLOOKUP($A199,csapatok!$A:$CN,AU$320,FALSE),'csapat-ranglista'!$A:$FP,AU$321,FALSE)/4),0)</f>
        <v>0</v>
      </c>
      <c r="AV199" s="223">
        <f>IFERROR(IF(RIGHT(VLOOKUP($A199,csapatok!$A:$CN,AV$320,FALSE),5)="Csere",VLOOKUP(LEFT(VLOOKUP($A199,csapatok!$A:$CN,AV$320,FALSE),LEN(VLOOKUP($A199,csapatok!$A:$CN,AV$320,FALSE))-6),'csapat-ranglista'!$A:$FP,AV$321,FALSE)/8,VLOOKUP(VLOOKUP($A199,csapatok!$A:$CN,AV$320,FALSE),'csapat-ranglista'!$A:$FP,AV$321,FALSE)/4),0)</f>
        <v>0</v>
      </c>
      <c r="AW199" s="223">
        <f>IFERROR(IF(RIGHT(VLOOKUP($A199,csapatok!$A:$CN,AW$320,FALSE),5)="Csere",VLOOKUP(LEFT(VLOOKUP($A199,csapatok!$A:$CN,AW$320,FALSE),LEN(VLOOKUP($A199,csapatok!$A:$CN,AW$320,FALSE))-6),'csapat-ranglista'!$A:$FP,AW$321,FALSE)/8,VLOOKUP(VLOOKUP($A199,csapatok!$A:$CN,AW$320,FALSE),'csapat-ranglista'!$A:$FP,AW$321,FALSE)/4),0)</f>
        <v>0</v>
      </c>
      <c r="AX199" s="223">
        <f>IFERROR(IF(RIGHT(VLOOKUP($A199,csapatok!$A:$CN,AX$320,FALSE),5)="Csere",VLOOKUP(LEFT(VLOOKUP($A199,csapatok!$A:$CN,AX$320,FALSE),LEN(VLOOKUP($A199,csapatok!$A:$CN,AX$320,FALSE))-6),'csapat-ranglista'!$A:$FP,AX$321,FALSE)/8,VLOOKUP(VLOOKUP($A199,csapatok!$A:$CN,AX$320,FALSE),'csapat-ranglista'!$A:$FP,AX$321,FALSE)/4),0)</f>
        <v>0</v>
      </c>
      <c r="AY199" s="223">
        <f>IFERROR(IF(RIGHT(VLOOKUP($A199,csapatok!$A:$NN,AY$320,FALSE),5)="Csere",VLOOKUP(LEFT(VLOOKUP($A199,csapatok!$A:$NN,AY$320,FALSE),LEN(VLOOKUP($A199,csapatok!$A:$NN,AY$320,FALSE))-6),'csapat-ranglista'!$A:$FP,AY$321,FALSE)/8,VLOOKUP(VLOOKUP($A199,csapatok!$A:$NN,AY$320,FALSE),'csapat-ranglista'!$A:$FP,AY$321,FALSE)/4),0)</f>
        <v>0</v>
      </c>
      <c r="AZ199" s="223">
        <f>IFERROR(IF(RIGHT(VLOOKUP($A199,csapatok!$A:$NN,AZ$320,FALSE),5)="Csere",VLOOKUP(LEFT(VLOOKUP($A199,csapatok!$A:$NN,AZ$320,FALSE),LEN(VLOOKUP($A199,csapatok!$A:$NN,AZ$320,FALSE))-6),'csapat-ranglista'!$A:$FP,AZ$321,FALSE)/8,VLOOKUP(VLOOKUP($A199,csapatok!$A:$NN,AZ$320,FALSE),'csapat-ranglista'!$A:$FP,AZ$321,FALSE)/4),0)</f>
        <v>0</v>
      </c>
      <c r="BA199" s="223">
        <f>IFERROR(IF(RIGHT(VLOOKUP($A199,csapatok!$A:$NN,BA$320,FALSE),5)="Csere",VLOOKUP(LEFT(VLOOKUP($A199,csapatok!$A:$NN,BA$320,FALSE),LEN(VLOOKUP($A199,csapatok!$A:$NN,BA$320,FALSE))-6),'csapat-ranglista'!$A:$FP,BA$321,FALSE)/8,VLOOKUP(VLOOKUP($A199,csapatok!$A:$NN,BA$320,FALSE),'csapat-ranglista'!$A:$FP,BA$321,FALSE)/4),0)</f>
        <v>0</v>
      </c>
      <c r="BB199" s="223">
        <f>IFERROR(IF(RIGHT(VLOOKUP($A199,csapatok!$A:$NN,BB$320,FALSE),5)="Csere",VLOOKUP(LEFT(VLOOKUP($A199,csapatok!$A:$NN,BB$320,FALSE),LEN(VLOOKUP($A199,csapatok!$A:$NN,BB$320,FALSE))-6),'csapat-ranglista'!$A:$FP,BB$321,FALSE)/8,VLOOKUP(VLOOKUP($A199,csapatok!$A:$NN,BB$320,FALSE),'csapat-ranglista'!$A:$FP,BB$321,FALSE)/4),0)</f>
        <v>0</v>
      </c>
      <c r="BC199" s="224">
        <f>versenyek!$ES$11*IFERROR(VLOOKUP(VLOOKUP($A199,versenyek!ER:ET,3,FALSE),szabalyok!$A$16:$B$23,2,FALSE)/4,0)</f>
        <v>0</v>
      </c>
      <c r="BD199" s="224">
        <f>versenyek!$EV$11*IFERROR(VLOOKUP(VLOOKUP($A199,versenyek!EU:EW,3,FALSE),szabalyok!$A$16:$B$23,2,FALSE)/4,0)</f>
        <v>0</v>
      </c>
      <c r="BE199" s="223">
        <f>IFERROR(IF(RIGHT(VLOOKUP($A199,csapatok!$A:$NN,BE$320,FALSE),5)="Csere",VLOOKUP(LEFT(VLOOKUP($A199,csapatok!$A:$NN,BE$320,FALSE),LEN(VLOOKUP($A199,csapatok!$A:$NN,BE$320,FALSE))-6),'csapat-ranglista'!$A:$FP,BE$321,FALSE)/8,VLOOKUP(VLOOKUP($A199,csapatok!$A:$NN,BE$320,FALSE),'csapat-ranglista'!$A:$FP,BE$321,FALSE)/4),0)</f>
        <v>0</v>
      </c>
      <c r="BF199" s="223">
        <f>IFERROR(IF(RIGHT(VLOOKUP($A199,csapatok!$A:$NN,BF$320,FALSE),5)="Csere",VLOOKUP(LEFT(VLOOKUP($A199,csapatok!$A:$NN,BF$320,FALSE),LEN(VLOOKUP($A199,csapatok!$A:$NN,BF$320,FALSE))-6),'csapat-ranglista'!$A:$FP,BF$321,FALSE)/8,VLOOKUP(VLOOKUP($A199,csapatok!$A:$NN,BF$320,FALSE),'csapat-ranglista'!$A:$FP,BF$321,FALSE)/4),0)</f>
        <v>0</v>
      </c>
      <c r="BG199" s="223">
        <f>IFERROR(IF(RIGHT(VLOOKUP($A199,csapatok!$A:$NN,BG$320,FALSE),5)="Csere",VLOOKUP(LEFT(VLOOKUP($A199,csapatok!$A:$NN,BG$320,FALSE),LEN(VLOOKUP($A199,csapatok!$A:$NN,BG$320,FALSE))-6),'csapat-ranglista'!$A:$FP,BG$321,FALSE)/8,VLOOKUP(VLOOKUP($A199,csapatok!$A:$NN,BG$320,FALSE),'csapat-ranglista'!$A:$FP,BG$321,FALSE)/4),0)</f>
        <v>0</v>
      </c>
      <c r="BH199" s="223">
        <f>IFERROR(IF(RIGHT(VLOOKUP($A199,csapatok!$A:$NN,BH$320,FALSE),5)="Csere",VLOOKUP(LEFT(VLOOKUP($A199,csapatok!$A:$NN,BH$320,FALSE),LEN(VLOOKUP($A199,csapatok!$A:$NN,BH$320,FALSE))-6),'csapat-ranglista'!$A:$FP,BH$321,FALSE)/8,VLOOKUP(VLOOKUP($A199,csapatok!$A:$NN,BH$320,FALSE),'csapat-ranglista'!$A:$FP,BH$321,FALSE)/4),0)</f>
        <v>0</v>
      </c>
      <c r="BI199" s="223">
        <f>IFERROR(IF(RIGHT(VLOOKUP($A199,csapatok!$A:$NN,BI$320,FALSE),5)="Csere",VLOOKUP(LEFT(VLOOKUP($A199,csapatok!$A:$NN,BI$320,FALSE),LEN(VLOOKUP($A199,csapatok!$A:$NN,BI$320,FALSE))-6),'csapat-ranglista'!$A:$FP,BI$321,FALSE)/8,VLOOKUP(VLOOKUP($A199,csapatok!$A:$NN,BI$320,FALSE),'csapat-ranglista'!$A:$FP,BI$321,FALSE)/4),0)</f>
        <v>0</v>
      </c>
      <c r="BJ199" s="223">
        <f>IFERROR(IF(RIGHT(VLOOKUP($A199,csapatok!$A:$NN,BJ$320,FALSE),5)="Csere",VLOOKUP(LEFT(VLOOKUP($A199,csapatok!$A:$NN,BJ$320,FALSE),LEN(VLOOKUP($A199,csapatok!$A:$NN,BJ$320,FALSE))-6),'csapat-ranglista'!$A:$FP,BJ$321,FALSE)/8,VLOOKUP(VLOOKUP($A199,csapatok!$A:$NN,BJ$320,FALSE),'csapat-ranglista'!$A:$FP,BJ$321,FALSE)/4),0)</f>
        <v>0</v>
      </c>
      <c r="BK199" s="223">
        <f>IFERROR(IF(RIGHT(VLOOKUP($A199,csapatok!$A:$NN,BK$320,FALSE),5)="Csere",VLOOKUP(LEFT(VLOOKUP($A199,csapatok!$A:$NN,BK$320,FALSE),LEN(VLOOKUP($A199,csapatok!$A:$NN,BK$320,FALSE))-6),'csapat-ranglista'!$A:$FP,BK$321,FALSE)/8,VLOOKUP(VLOOKUP($A199,csapatok!$A:$NN,BK$320,FALSE),'csapat-ranglista'!$A:$FP,BK$321,FALSE)/4),0)</f>
        <v>0</v>
      </c>
      <c r="BL199" s="223">
        <f>IFERROR(IF(RIGHT(VLOOKUP($A199,csapatok!$A:$NN,BL$320,FALSE),5)="Csere",VLOOKUP(LEFT(VLOOKUP($A199,csapatok!$A:$NN,BL$320,FALSE),LEN(VLOOKUP($A199,csapatok!$A:$NN,BL$320,FALSE))-6),'csapat-ranglista'!$A:$FP,BL$321,FALSE)/8,VLOOKUP(VLOOKUP($A199,csapatok!$A:$NN,BL$320,FALSE),'csapat-ranglista'!$A:$FP,BL$321,FALSE)/4),0)</f>
        <v>0</v>
      </c>
      <c r="BM199" s="223">
        <f>IFERROR(IF(RIGHT(VLOOKUP($A199,csapatok!$A:$NN,BM$320,FALSE),5)="Csere",VLOOKUP(LEFT(VLOOKUP($A199,csapatok!$A:$NN,BM$320,FALSE),LEN(VLOOKUP($A199,csapatok!$A:$NN,BM$320,FALSE))-6),'csapat-ranglista'!$A:$FP,BM$321,FALSE)/8,VLOOKUP(VLOOKUP($A199,csapatok!$A:$NN,BM$320,FALSE),'csapat-ranglista'!$A:$FP,BM$321,FALSE)/4),0)</f>
        <v>0</v>
      </c>
      <c r="BN199" s="223">
        <f>IFERROR(IF(RIGHT(VLOOKUP($A199,csapatok!$A:$NN,BN$320,FALSE),5)="Csere",VLOOKUP(LEFT(VLOOKUP($A199,csapatok!$A:$NN,BN$320,FALSE),LEN(VLOOKUP($A199,csapatok!$A:$NN,BN$320,FALSE))-6),'csapat-ranglista'!$A:$FP,BN$321,FALSE)/8,VLOOKUP(VLOOKUP($A199,csapatok!$A:$NN,BN$320,FALSE),'csapat-ranglista'!$A:$FP,BN$321,FALSE)/4),0)</f>
        <v>0</v>
      </c>
      <c r="BO199" s="223">
        <f>IFERROR(IF(RIGHT(VLOOKUP($A199,csapatok!$A:$NN,BO$320,FALSE),5)="Csere",VLOOKUP(LEFT(VLOOKUP($A199,csapatok!$A:$NN,BO$320,FALSE),LEN(VLOOKUP($A199,csapatok!$A:$NN,BO$320,FALSE))-6),'csapat-ranglista'!$A:$FP,BO$321,FALSE)/8,VLOOKUP(VLOOKUP($A199,csapatok!$A:$NN,BO$320,FALSE),'csapat-ranglista'!$A:$FP,BO$321,FALSE)/4),0)</f>
        <v>0</v>
      </c>
      <c r="BP199" s="223">
        <f>IFERROR(IF(RIGHT(VLOOKUP($A199,csapatok!$A:$NN,BP$320,FALSE),5)="Csere",VLOOKUP(LEFT(VLOOKUP($A199,csapatok!$A:$NN,BP$320,FALSE),LEN(VLOOKUP($A199,csapatok!$A:$NN,BP$320,FALSE))-6),'csapat-ranglista'!$A:$FP,BP$321,FALSE)/8,VLOOKUP(VLOOKUP($A199,csapatok!$A:$NN,BP$320,FALSE),'csapat-ranglista'!$A:$FP,BP$321,FALSE)/4),0)</f>
        <v>0</v>
      </c>
      <c r="BQ199" s="223">
        <f>IFERROR(IF(RIGHT(VLOOKUP($A199,csapatok!$A:$NN,BQ$320,FALSE),5)="Csere",VLOOKUP(LEFT(VLOOKUP($A199,csapatok!$A:$NN,BQ$320,FALSE),LEN(VLOOKUP($A199,csapatok!$A:$NN,BQ$320,FALSE))-6),'csapat-ranglista'!$A:$FP,BQ$321,FALSE)/8,VLOOKUP(VLOOKUP($A199,csapatok!$A:$NN,BQ$320,FALSE),'csapat-ranglista'!$A:$FP,BQ$321,FALSE)/4),0)</f>
        <v>0</v>
      </c>
      <c r="BR199" s="223">
        <f>IFERROR(IF(RIGHT(VLOOKUP($A199,csapatok!$A:$NN,BR$320,FALSE),5)="Csere",VLOOKUP(LEFT(VLOOKUP($A199,csapatok!$A:$NN,BR$320,FALSE),LEN(VLOOKUP($A199,csapatok!$A:$NN,BR$320,FALSE))-6),'csapat-ranglista'!$A:$FP,BR$321,FALSE)/8,VLOOKUP(VLOOKUP($A199,csapatok!$A:$NN,BR$320,FALSE),'csapat-ranglista'!$A:$FP,BR$321,FALSE)/4),0)</f>
        <v>0</v>
      </c>
      <c r="BS199" s="223">
        <f>IFERROR(IF(RIGHT(VLOOKUP($A199,csapatok!$A:$NN,BS$320,FALSE),5)="Csere",VLOOKUP(LEFT(VLOOKUP($A199,csapatok!$A:$NN,BS$320,FALSE),LEN(VLOOKUP($A199,csapatok!$A:$NN,BS$320,FALSE))-6),'csapat-ranglista'!$A:$FP,BS$321,FALSE)/8,VLOOKUP(VLOOKUP($A199,csapatok!$A:$NN,BS$320,FALSE),'csapat-ranglista'!$A:$FP,BS$321,FALSE)/4),0)</f>
        <v>0</v>
      </c>
      <c r="BT199" s="223">
        <f>IFERROR(IF(RIGHT(VLOOKUP($A199,csapatok!$A:$NN,BT$320,FALSE),5)="Csere",VLOOKUP(LEFT(VLOOKUP($A199,csapatok!$A:$NN,BT$320,FALSE),LEN(VLOOKUP($A199,csapatok!$A:$NN,BT$320,FALSE))-6),'csapat-ranglista'!$A:$FP,BT$321,FALSE)/8,VLOOKUP(VLOOKUP($A199,csapatok!$A:$NN,BT$320,FALSE),'csapat-ranglista'!$A:$FP,BT$321,FALSE)/4),0)</f>
        <v>0</v>
      </c>
      <c r="BU199" s="223">
        <f>IFERROR(IF(RIGHT(VLOOKUP($A199,csapatok!$A:$NN,BU$320,FALSE),5)="Csere",VLOOKUP(LEFT(VLOOKUP($A199,csapatok!$A:$NN,BU$320,FALSE),LEN(VLOOKUP($A199,csapatok!$A:$NN,BU$320,FALSE))-6),'csapat-ranglista'!$A:$FP,BU$321,FALSE)/8,VLOOKUP(VLOOKUP($A199,csapatok!$A:$NN,BU$320,FALSE),'csapat-ranglista'!$A:$FP,BU$321,FALSE)/4),0)</f>
        <v>0</v>
      </c>
      <c r="BV199" s="223">
        <f>IFERROR(IF(RIGHT(VLOOKUP($A199,csapatok!$A:$NN,BV$320,FALSE),5)="Csere",VLOOKUP(LEFT(VLOOKUP($A199,csapatok!$A:$NN,BV$320,FALSE),LEN(VLOOKUP($A199,csapatok!$A:$NN,BV$320,FALSE))-6),'csapat-ranglista'!$A:$FP,BV$321,FALSE)/8,VLOOKUP(VLOOKUP($A199,csapatok!$A:$NN,BV$320,FALSE),'csapat-ranglista'!$A:$FP,BV$321,FALSE)/4),0)</f>
        <v>0</v>
      </c>
      <c r="BW199" s="223">
        <f>IFERROR(IF(RIGHT(VLOOKUP($A199,csapatok!$A:$NN,BW$320,FALSE),5)="Csere",VLOOKUP(LEFT(VLOOKUP($A199,csapatok!$A:$NN,BW$320,FALSE),LEN(VLOOKUP($A199,csapatok!$A:$NN,BW$320,FALSE))-6),'csapat-ranglista'!$A:$FP,BW$321,FALSE)/8,VLOOKUP(VLOOKUP($A199,csapatok!$A:$NN,BW$320,FALSE),'csapat-ranglista'!$A:$FP,BW$321,FALSE)/4),0)</f>
        <v>0</v>
      </c>
      <c r="BX199" s="223">
        <f>IFERROR(IF(RIGHT(VLOOKUP($A199,csapatok!$A:$NN,BX$320,FALSE),5)="Csere",VLOOKUP(LEFT(VLOOKUP($A199,csapatok!$A:$NN,BX$320,FALSE),LEN(VLOOKUP($A199,csapatok!$A:$NN,BX$320,FALSE))-6),'csapat-ranglista'!$A:$FP,BX$321,FALSE)/8,VLOOKUP(VLOOKUP($A199,csapatok!$A:$NN,BX$320,FALSE),'csapat-ranglista'!$A:$FP,BX$321,FALSE)/4),0)</f>
        <v>0</v>
      </c>
      <c r="BY199" s="223">
        <f>IFERROR(IF(RIGHT(VLOOKUP($A199,csapatok!$A:$NN,BY$320,FALSE),5)="Csere",VLOOKUP(LEFT(VLOOKUP($A199,csapatok!$A:$NN,BY$320,FALSE),LEN(VLOOKUP($A199,csapatok!$A:$NN,BY$320,FALSE))-6),'csapat-ranglista'!$A:$FP,BY$321,FALSE)/8,VLOOKUP(VLOOKUP($A199,csapatok!$A:$NN,BY$320,FALSE),'csapat-ranglista'!$A:$FP,BY$321,FALSE)/4),0)</f>
        <v>0</v>
      </c>
      <c r="BZ199" s="223">
        <f>IFERROR(IF(RIGHT(VLOOKUP($A199,csapatok!$A:$NN,BZ$320,FALSE),5)="Csere",VLOOKUP(LEFT(VLOOKUP($A199,csapatok!$A:$NN,BZ$320,FALSE),LEN(VLOOKUP($A199,csapatok!$A:$NN,BZ$320,FALSE))-6),'csapat-ranglista'!$A:$FP,BZ$321,FALSE)/8,VLOOKUP(VLOOKUP($A199,csapatok!$A:$NN,BZ$320,FALSE),'csapat-ranglista'!$A:$FP,BZ$321,FALSE)/4),0)</f>
        <v>0</v>
      </c>
      <c r="CA199" s="223">
        <f>IFERROR(IF(RIGHT(VLOOKUP($A199,csapatok!$A:$NN,CA$320,FALSE),5)="Csere",VLOOKUP(LEFT(VLOOKUP($A199,csapatok!$A:$NN,CA$320,FALSE),LEN(VLOOKUP($A199,csapatok!$A:$NN,CA$320,FALSE))-6),'csapat-ranglista'!$A:$FP,CA$321,FALSE)/8,VLOOKUP(VLOOKUP($A199,csapatok!$A:$NN,CA$320,FALSE),'csapat-ranglista'!$A:$FP,CA$321,FALSE)/4),0)</f>
        <v>0</v>
      </c>
      <c r="CB199" s="223">
        <f>IFERROR(IF(RIGHT(VLOOKUP($A199,csapatok!$A:$NN,CB$320,FALSE),5)="Csere",VLOOKUP(LEFT(VLOOKUP($A199,csapatok!$A:$NN,CB$320,FALSE),LEN(VLOOKUP($A199,csapatok!$A:$NN,CB$320,FALSE))-6),'csapat-ranglista'!$A:$FP,CB$321,FALSE)/8,VLOOKUP(VLOOKUP($A199,csapatok!$A:$NN,CB$320,FALSE),'csapat-ranglista'!$A:$FP,CB$321,FALSE)/4),0)</f>
        <v>0</v>
      </c>
      <c r="CC199" s="223">
        <f>IFERROR(IF(RIGHT(VLOOKUP($A199,csapatok!$A:$NN,CC$320,FALSE),5)="Csere",VLOOKUP(LEFT(VLOOKUP($A199,csapatok!$A:$NN,CC$320,FALSE),LEN(VLOOKUP($A199,csapatok!$A:$NN,CC$320,FALSE))-6),'csapat-ranglista'!$A:$FP,CC$321,FALSE)/8,VLOOKUP(VLOOKUP($A199,csapatok!$A:$NN,CC$320,FALSE),'csapat-ranglista'!$A:$FP,CC$321,FALSE)/4),0)</f>
        <v>0</v>
      </c>
      <c r="CD199" s="223">
        <f>IFERROR(IF(RIGHT(VLOOKUP($A199,csapatok!$A:$NN,CD$320,FALSE),5)="Csere",VLOOKUP(LEFT(VLOOKUP($A199,csapatok!$A:$NN,CD$320,FALSE),LEN(VLOOKUP($A199,csapatok!$A:$NN,CD$320,FALSE))-6),'csapat-ranglista'!$A:$FP,CD$321,FALSE)/8,VLOOKUP(VLOOKUP($A199,csapatok!$A:$NN,CD$320,FALSE),'csapat-ranglista'!$A:$FP,CD$321,FALSE)/4),0)</f>
        <v>0</v>
      </c>
      <c r="CE199" s="223">
        <f>IFERROR(IF(RIGHT(VLOOKUP($A199,csapatok!$A:$NN,CE$320,FALSE),5)="Csere",VLOOKUP(LEFT(VLOOKUP($A199,csapatok!$A:$NN,CE$320,FALSE),LEN(VLOOKUP($A199,csapatok!$A:$NN,CE$320,FALSE))-6),'csapat-ranglista'!$A:$FP,CE$321,FALSE)/8,VLOOKUP(VLOOKUP($A199,csapatok!$A:$NN,CE$320,FALSE),'csapat-ranglista'!$A:$FP,CE$321,FALSE)/4),0)</f>
        <v>0</v>
      </c>
      <c r="CF199" s="223">
        <f>IFERROR(IF(RIGHT(VLOOKUP($A199,csapatok!$A:$NN,CF$320,FALSE),5)="Csere",VLOOKUP(LEFT(VLOOKUP($A199,csapatok!$A:$NN,CF$320,FALSE),LEN(VLOOKUP($A199,csapatok!$A:$NN,CF$320,FALSE))-6),'csapat-ranglista'!$A:$FP,CF$321,FALSE)/8,VLOOKUP(VLOOKUP($A199,csapatok!$A:$NN,CF$320,FALSE),'csapat-ranglista'!$A:$FP,CF$321,FALSE)/4),0)</f>
        <v>0</v>
      </c>
      <c r="CG199" s="223">
        <f>IFERROR(IF(RIGHT(VLOOKUP($A199,csapatok!$A:$NN,CG$320,FALSE),5)="Csere",VLOOKUP(LEFT(VLOOKUP($A199,csapatok!$A:$NN,CG$320,FALSE),LEN(VLOOKUP($A199,csapatok!$A:$NN,CG$320,FALSE))-6),'csapat-ranglista'!$A:$FP,CG$321,FALSE)/8,VLOOKUP(VLOOKUP($A199,csapatok!$A:$NN,CG$320,FALSE),'csapat-ranglista'!$A:$FP,CG$321,FALSE)/4),0)</f>
        <v>0</v>
      </c>
      <c r="CH199" s="223">
        <f>IFERROR(IF(RIGHT(VLOOKUP($A199,csapatok!$A:$NN,CH$320,FALSE),5)="Csere",VLOOKUP(LEFT(VLOOKUP($A199,csapatok!$A:$NN,CH$320,FALSE),LEN(VLOOKUP($A199,csapatok!$A:$NN,CH$320,FALSE))-6),'csapat-ranglista'!$A:$FP,CH$321,FALSE)/8,VLOOKUP(VLOOKUP($A199,csapatok!$A:$NN,CH$320,FALSE),'csapat-ranglista'!$A:$FP,CH$321,FALSE)/4),0)</f>
        <v>0</v>
      </c>
      <c r="CI199" s="223">
        <f>IFERROR(IF(RIGHT(VLOOKUP($A199,csapatok!$A:$NN,CI$320,FALSE),5)="Csere",VLOOKUP(LEFT(VLOOKUP($A199,csapatok!$A:$NN,CI$320,FALSE),LEN(VLOOKUP($A199,csapatok!$A:$NN,CI$320,FALSE))-6),'csapat-ranglista'!$A:$FP,CI$321,FALSE)/8,VLOOKUP(VLOOKUP($A199,csapatok!$A:$NN,CI$320,FALSE),'csapat-ranglista'!$A:$FP,CI$321,FALSE)/4),0)</f>
        <v>0</v>
      </c>
      <c r="CJ199" s="224">
        <f>versenyek!$IQ$11*IFERROR(VLOOKUP(VLOOKUP($A199,versenyek!IP:IR,3,FALSE),szabalyok!$A$16:$B$23,2,FALSE)/4,0)</f>
        <v>0</v>
      </c>
      <c r="CK199" s="224">
        <f>versenyek!$IT$11*IFERROR(VLOOKUP(VLOOKUP($A199,versenyek!IS:IU,3,FALSE),szabalyok!$A$16:$B$23,2,FALSE)/4,0)</f>
        <v>0</v>
      </c>
      <c r="CL199" s="223">
        <f>IFERROR(IF(RIGHT(VLOOKUP($A199,csapatok!$A:$NN,CL$320,FALSE),5)="Csere",VLOOKUP(LEFT(VLOOKUP($A199,csapatok!$A:$NN,CL$320,FALSE),LEN(VLOOKUP($A199,csapatok!$A:$NN,CL$320,FALSE))-6),'csapat-ranglista'!$A:$FP,CL$321,FALSE)/8,VLOOKUP(VLOOKUP($A199,csapatok!$A:$NN,CL$320,FALSE),'csapat-ranglista'!$A:$FP,CL$321,FALSE)/4),0)</f>
        <v>0</v>
      </c>
      <c r="CM199" s="223">
        <f>IFERROR(IF(RIGHT(VLOOKUP($A199,csapatok!$A:$NN,CM$320,FALSE),5)="Csere",VLOOKUP(LEFT(VLOOKUP($A199,csapatok!$A:$NN,CM$320,FALSE),LEN(VLOOKUP($A199,csapatok!$A:$NN,CM$320,FALSE))-6),'csapat-ranglista'!$A:$FP,CM$321,FALSE)/8,VLOOKUP(VLOOKUP($A199,csapatok!$A:$NN,CM$320,FALSE),'csapat-ranglista'!$A:$FP,CM$321,FALSE)/4),0)</f>
        <v>0</v>
      </c>
      <c r="CN199" s="223">
        <f>IFERROR(IF(RIGHT(VLOOKUP($A199,csapatok!$A:$NN,CN$320,FALSE),5)="Csere",VLOOKUP(LEFT(VLOOKUP($A199,csapatok!$A:$NN,CN$320,FALSE),LEN(VLOOKUP($A199,csapatok!$A:$NN,CN$320,FALSE))-6),'csapat-ranglista'!$A:$FP,CN$321,FALSE)/8,VLOOKUP(VLOOKUP($A199,csapatok!$A:$NN,CN$320,FALSE),'csapat-ranglista'!$A:$FP,CN$321,FALSE)/4),0)</f>
        <v>0</v>
      </c>
      <c r="CO199" s="223">
        <f>IFERROR(IF(RIGHT(VLOOKUP($A199,csapatok!$A:$NN,CO$320,FALSE),5)="Csere",VLOOKUP(LEFT(VLOOKUP($A199,csapatok!$A:$NN,CO$320,FALSE),LEN(VLOOKUP($A199,csapatok!$A:$NN,CO$320,FALSE))-6),'csapat-ranglista'!$A:$FP,CO$321,FALSE)/8,VLOOKUP(VLOOKUP($A199,csapatok!$A:$NN,CO$320,FALSE),'csapat-ranglista'!$A:$FP,CO$321,FALSE)/4),0)</f>
        <v>0</v>
      </c>
      <c r="CP199" s="223">
        <f>IFERROR(IF(RIGHT(VLOOKUP($A199,csapatok!$A:$NN,CP$320,FALSE),5)="Csere",VLOOKUP(LEFT(VLOOKUP($A199,csapatok!$A:$NN,CP$320,FALSE),LEN(VLOOKUP($A199,csapatok!$A:$NN,CP$320,FALSE))-6),'csapat-ranglista'!$A:$FP,CP$321,FALSE)/8,VLOOKUP(VLOOKUP($A199,csapatok!$A:$NN,CP$320,FALSE),'csapat-ranglista'!$A:$FP,CP$321,FALSE)/4),0)</f>
        <v>0</v>
      </c>
      <c r="CQ199" s="223">
        <f>IFERROR(IF(RIGHT(VLOOKUP($A199,csapatok!$A:$NN,CQ$320,FALSE),5)="Csere",VLOOKUP(LEFT(VLOOKUP($A199,csapatok!$A:$NN,CQ$320,FALSE),LEN(VLOOKUP($A199,csapatok!$A:$NN,CQ$320,FALSE))-6),'csapat-ranglista'!$A:$FP,CQ$321,FALSE)/8,VLOOKUP(VLOOKUP($A199,csapatok!$A:$NN,CQ$320,FALSE),'csapat-ranglista'!$A:$FP,CQ$321,FALSE)/4),0)</f>
        <v>0</v>
      </c>
      <c r="CR199" s="223">
        <f>IFERROR(IF(RIGHT(VLOOKUP($A199,csapatok!$A:$NN,CR$320,FALSE),5)="Csere",VLOOKUP(LEFT(VLOOKUP($A199,csapatok!$A:$NN,CR$320,FALSE),LEN(VLOOKUP($A199,csapatok!$A:$NN,CR$320,FALSE))-6),'csapat-ranglista'!$A:$FP,CR$321,FALSE)/8,VLOOKUP(VLOOKUP($A199,csapatok!$A:$NN,CR$320,FALSE),'csapat-ranglista'!$A:$FP,CR$321,FALSE)/4),0)</f>
        <v>0</v>
      </c>
      <c r="CS199" s="223">
        <f>IFERROR(IF(RIGHT(VLOOKUP($A199,csapatok!$A:$NN,CS$320,FALSE),5)="Csere",VLOOKUP(LEFT(VLOOKUP($A199,csapatok!$A:$NN,CS$320,FALSE),LEN(VLOOKUP($A199,csapatok!$A:$NN,CS$320,FALSE))-6),'csapat-ranglista'!$A:$FP,CS$321,FALSE)/8,VLOOKUP(VLOOKUP($A199,csapatok!$A:$NN,CS$320,FALSE),'csapat-ranglista'!$A:$FP,CS$321,FALSE)/4),0)</f>
        <v>0</v>
      </c>
      <c r="CT199" s="223">
        <f>IFERROR(IF(RIGHT(VLOOKUP($A199,csapatok!$A:$NN,CT$320,FALSE),5)="Csere",VLOOKUP(LEFT(VLOOKUP($A199,csapatok!$A:$NN,CT$320,FALSE),LEN(VLOOKUP($A199,csapatok!$A:$NN,CT$320,FALSE))-6),'csapat-ranglista'!$A:$FP,CT$321,FALSE)/8,VLOOKUP(VLOOKUP($A199,csapatok!$A:$NN,CT$320,FALSE),'csapat-ranglista'!$A:$FP,CT$321,FALSE)/4),0)</f>
        <v>0</v>
      </c>
      <c r="CU199" s="223">
        <f>IFERROR(IF(RIGHT(VLOOKUP($A199,csapatok!$A:$NN,CU$320,FALSE),5)="Csere",VLOOKUP(LEFT(VLOOKUP($A199,csapatok!$A:$NN,CU$320,FALSE),LEN(VLOOKUP($A199,csapatok!$A:$NN,CU$320,FALSE))-6),'csapat-ranglista'!$A:$FP,CU$321,FALSE)/8,VLOOKUP(VLOOKUP($A199,csapatok!$A:$NN,CU$320,FALSE),'csapat-ranglista'!$A:$FP,CU$321,FALSE)/4),0)</f>
        <v>0</v>
      </c>
      <c r="CV199" s="223">
        <f>IFERROR(IF(RIGHT(VLOOKUP($A199,csapatok!$A:$NN,CV$320,FALSE),5)="Csere",VLOOKUP(LEFT(VLOOKUP($A199,csapatok!$A:$NN,CV$320,FALSE),LEN(VLOOKUP($A199,csapatok!$A:$NN,CV$320,FALSE))-6),'csapat-ranglista'!$A:$FP,CV$321,FALSE)/8,VLOOKUP(VLOOKUP($A199,csapatok!$A:$NN,CV$320,FALSE),'csapat-ranglista'!$A:$FP,CV$321,FALSE)/4),0)</f>
        <v>0</v>
      </c>
      <c r="CW199" s="223">
        <f>IFERROR(IF(RIGHT(VLOOKUP($A199,csapatok!$A:$NN,CW$320,FALSE),5)="Csere",VLOOKUP(LEFT(VLOOKUP($A199,csapatok!$A:$NN,CW$320,FALSE),LEN(VLOOKUP($A199,csapatok!$A:$NN,CW$320,FALSE))-6),'csapat-ranglista'!$A:$FP,CW$321,FALSE)/8,VLOOKUP(VLOOKUP($A199,csapatok!$A:$NN,CW$320,FALSE),'csapat-ranglista'!$A:$FP,CW$321,FALSE)/4),0)</f>
        <v>0</v>
      </c>
      <c r="CX199" s="223">
        <f>IFERROR(IF(RIGHT(VLOOKUP($A199,csapatok!$A:$NN,CX$320,FALSE),5)="Csere",VLOOKUP(LEFT(VLOOKUP($A199,csapatok!$A:$NN,CX$320,FALSE),LEN(VLOOKUP($A199,csapatok!$A:$NN,CX$320,FALSE))-6),'csapat-ranglista'!$A:$FP,CX$321,FALSE)/8,VLOOKUP(VLOOKUP($A199,csapatok!$A:$NN,CX$320,FALSE),'csapat-ranglista'!$A:$FP,CX$321,FALSE)/4),0)</f>
        <v>0</v>
      </c>
      <c r="CY199" s="223">
        <f>IFERROR(IF(RIGHT(VLOOKUP($A199,csapatok!$A:$NN,CY$320,FALSE),5)="Csere",VLOOKUP(LEFT(VLOOKUP($A199,csapatok!$A:$NN,CY$320,FALSE),LEN(VLOOKUP($A199,csapatok!$A:$NN,CY$320,FALSE))-6),'csapat-ranglista'!$A:$FP,CY$321,FALSE)/8,VLOOKUP(VLOOKUP($A199,csapatok!$A:$NN,CY$320,FALSE),'csapat-ranglista'!$A:$FP,CY$321,FALSE)/4),0)</f>
        <v>0</v>
      </c>
      <c r="CZ199" s="223">
        <f>IFERROR(IF(RIGHT(VLOOKUP($A199,csapatok!$A:$NN,CZ$320,FALSE),5)="Csere",VLOOKUP(LEFT(VLOOKUP($A199,csapatok!$A:$NN,CZ$320,FALSE),LEN(VLOOKUP($A199,csapatok!$A:$NN,CZ$320,FALSE))-6),'csapat-ranglista'!$A:$FP,CZ$321,FALSE)/8,VLOOKUP(VLOOKUP($A199,csapatok!$A:$NN,CZ$320,FALSE),'csapat-ranglista'!$A:$FP,CZ$321,FALSE)/4),0)</f>
        <v>0</v>
      </c>
      <c r="DA199" s="223">
        <f>IFERROR(IF(RIGHT(VLOOKUP($A199,csapatok!$A:$NN,DA$320,FALSE),5)="Csere",VLOOKUP(LEFT(VLOOKUP($A199,csapatok!$A:$NN,DA$320,FALSE),LEN(VLOOKUP($A199,csapatok!$A:$NN,DA$320,FALSE))-6),'csapat-ranglista'!$A:$FP,DA$321,FALSE)/8,VLOOKUP(VLOOKUP($A199,csapatok!$A:$NN,DA$320,FALSE),'csapat-ranglista'!$A:$FP,DA$321,FALSE)/4),0)</f>
        <v>0</v>
      </c>
      <c r="DB199" s="223">
        <f>IFERROR(IF(RIGHT(VLOOKUP($A199,csapatok!$A:$NN,DB$320,FALSE),5)="Csere",VLOOKUP(LEFT(VLOOKUP($A199,csapatok!$A:$NN,DB$320,FALSE),LEN(VLOOKUP($A199,csapatok!$A:$NN,DB$320,FALSE))-6),'csapat-ranglista'!$A:$FP,DB$321,FALSE)/8,VLOOKUP(VLOOKUP($A199,csapatok!$A:$NN,DB$320,FALSE),'csapat-ranglista'!$A:$FP,DB$321,FALSE)/4),0)</f>
        <v>0</v>
      </c>
      <c r="DC199" s="223">
        <f>IFERROR(IF(RIGHT(VLOOKUP($A199,csapatok!$A:$NN,DC$320,FALSE),5)="Csere",VLOOKUP(LEFT(VLOOKUP($A199,csapatok!$A:$NN,DC$320,FALSE),LEN(VLOOKUP($A199,csapatok!$A:$NN,DC$320,FALSE))-6),'csapat-ranglista'!$A:$FP,DC$321,FALSE)/8,VLOOKUP(VLOOKUP($A199,csapatok!$A:$NN,DC$320,FALSE),'csapat-ranglista'!$A:$FP,DC$321,FALSE)/4),0)</f>
        <v>0</v>
      </c>
      <c r="DD199" s="223">
        <f>IFERROR(IF(RIGHT(VLOOKUP($A199,csapatok!$A:$NN,DD$320,FALSE),5)="Csere",VLOOKUP(LEFT(VLOOKUP($A199,csapatok!$A:$NN,DD$320,FALSE),LEN(VLOOKUP($A199,csapatok!$A:$NN,DD$320,FALSE))-6),'csapat-ranglista'!$A:$FP,DD$321,FALSE)/8,VLOOKUP(VLOOKUP($A199,csapatok!$A:$NN,DD$320,FALSE),'csapat-ranglista'!$A:$FP,DD$321,FALSE)/4),0)</f>
        <v>0</v>
      </c>
      <c r="DE199" s="223">
        <f>IFERROR(IF(RIGHT(VLOOKUP($A199,csapatok!$A:$NN,DE$320,FALSE),5)="Csere",VLOOKUP(LEFT(VLOOKUP($A199,csapatok!$A:$NN,DE$320,FALSE),LEN(VLOOKUP($A199,csapatok!$A:$NN,DE$320,FALSE))-6),'csapat-ranglista'!$A:$FP,DE$321,FALSE)/8,VLOOKUP(VLOOKUP($A199,csapatok!$A:$NN,DE$320,FALSE),'csapat-ranglista'!$A:$FP,DE$321,FALSE)/4),0)</f>
        <v>0</v>
      </c>
      <c r="DF199" s="223">
        <f>IFERROR(IF(RIGHT(VLOOKUP($A199,csapatok!$A:$NN,DF$320,FALSE),5)="Csere",VLOOKUP(LEFT(VLOOKUP($A199,csapatok!$A:$NN,DF$320,FALSE),LEN(VLOOKUP($A199,csapatok!$A:$NN,DF$320,FALSE))-6),'csapat-ranglista'!$A:$FP,DF$321,FALSE)/8,VLOOKUP(VLOOKUP($A199,csapatok!$A:$NN,DF$320,FALSE),'csapat-ranglista'!$A:$FP,DF$321,FALSE)/4),0)</f>
        <v>0</v>
      </c>
      <c r="DG199" s="223">
        <f>IFERROR(IF(RIGHT(VLOOKUP($A199,csapatok!$A:$NN,DG$320,FALSE),5)="Csere",VLOOKUP(LEFT(VLOOKUP($A199,csapatok!$A:$NN,DG$320,FALSE),LEN(VLOOKUP($A199,csapatok!$A:$NN,DG$320,FALSE))-6),'csapat-ranglista'!$A:$FP,DG$321,FALSE)/8,VLOOKUP(VLOOKUP($A199,csapatok!$A:$NN,DG$320,FALSE),'csapat-ranglista'!$A:$FP,DG$321,FALSE)/4),0)</f>
        <v>0</v>
      </c>
      <c r="DH199" s="223">
        <f>IFERROR(IF(RIGHT(VLOOKUP($A199,csapatok!$A:$NN,DH$320,FALSE),5)="Csere",VLOOKUP(LEFT(VLOOKUP($A199,csapatok!$A:$NN,DH$320,FALSE),LEN(VLOOKUP($A199,csapatok!$A:$NN,DH$320,FALSE))-6),'csapat-ranglista'!$A:$FP,DH$321,FALSE)/8,VLOOKUP(VLOOKUP($A199,csapatok!$A:$NN,DH$320,FALSE),'csapat-ranglista'!$A:$FP,DH$321,FALSE)/4),0)</f>
        <v>0</v>
      </c>
      <c r="DI199" s="223">
        <f>IFERROR(IF(RIGHT(VLOOKUP($A199,csapatok!$A:$NN,DI$320,FALSE),5)="Csere",VLOOKUP(LEFT(VLOOKUP($A199,csapatok!$A:$NN,DI$320,FALSE),LEN(VLOOKUP($A199,csapatok!$A:$NN,DI$320,FALSE))-6),'csapat-ranglista'!$A:$FP,DI$321,FALSE)/8,VLOOKUP(VLOOKUP($A199,csapatok!$A:$NN,DI$320,FALSE),'csapat-ranglista'!$A:$FP,DI$321,FALSE)/4),0)</f>
        <v>0</v>
      </c>
      <c r="DJ199" s="223">
        <f>IFERROR(IF(RIGHT(VLOOKUP($A199,csapatok!$A:$NN,DJ$320,FALSE),5)="Csere",VLOOKUP(LEFT(VLOOKUP($A199,csapatok!$A:$NN,DJ$320,FALSE),LEN(VLOOKUP($A199,csapatok!$A:$NN,DJ$320,FALSE))-6),'csapat-ranglista'!$A:$FP,DJ$321,FALSE)/8,VLOOKUP(VLOOKUP($A199,csapatok!$A:$NN,DJ$320,FALSE),'csapat-ranglista'!$A:$FP,DJ$321,FALSE)/4),0)</f>
        <v>0</v>
      </c>
      <c r="DK199" s="223">
        <f>IFERROR(IF(RIGHT(VLOOKUP($A199,csapatok!$A:$NN,DK$320,FALSE),5)="Csere",VLOOKUP(LEFT(VLOOKUP($A199,csapatok!$A:$NN,DK$320,FALSE),LEN(VLOOKUP($A199,csapatok!$A:$NN,DK$320,FALSE))-6),'csapat-ranglista'!$A:$FP,DK$321,FALSE)/8,VLOOKUP(VLOOKUP($A199,csapatok!$A:$NN,DK$320,FALSE),'csapat-ranglista'!$A:$FP,DK$321,FALSE)/4),0)</f>
        <v>0</v>
      </c>
      <c r="DL199" s="223">
        <f>IFERROR(IF(RIGHT(VLOOKUP($A199,csapatok!$A:$NN,DL$320,FALSE),5)="Csere",VLOOKUP(LEFT(VLOOKUP($A199,csapatok!$A:$NN,DL$320,FALSE),LEN(VLOOKUP($A199,csapatok!$A:$NN,DL$320,FALSE))-6),'csapat-ranglista'!$A:$FP,DL$321,FALSE)/8,VLOOKUP(VLOOKUP($A199,csapatok!$A:$NN,DL$320,FALSE),'csapat-ranglista'!$A:$FP,DL$321,FALSE)/4),0)</f>
        <v>0</v>
      </c>
      <c r="DM199" s="223">
        <f>IFERROR(IF(RIGHT(VLOOKUP($A199,csapatok!$A:$NN,DM$320,FALSE),5)="Csere",VLOOKUP(LEFT(VLOOKUP($A199,csapatok!$A:$NN,DM$320,FALSE),LEN(VLOOKUP($A199,csapatok!$A:$NN,DM$320,FALSE))-6),'csapat-ranglista'!$A:$FP,DM$321,FALSE)/8,VLOOKUP(VLOOKUP($A199,csapatok!$A:$NN,DM$320,FALSE),'csapat-ranglista'!$A:$FP,DM$321,FALSE)/4),0)</f>
        <v>0</v>
      </c>
      <c r="DN199" s="223">
        <f>IFERROR(IF(RIGHT(VLOOKUP($A199,csapatok!$A:$NN,DN$320,FALSE),5)="Csere",VLOOKUP(LEFT(VLOOKUP($A199,csapatok!$A:$NN,DN$320,FALSE),LEN(VLOOKUP($A199,csapatok!$A:$NN,DN$320,FALSE))-6),'csapat-ranglista'!$A:$FP,DN$321,FALSE)/8,VLOOKUP(VLOOKUP($A199,csapatok!$A:$NN,DN$320,FALSE),'csapat-ranglista'!$A:$FP,DN$321,FALSE)/4),0)</f>
        <v>0</v>
      </c>
      <c r="DO199" s="224">
        <f>versenyek!$MF$11*IFERROR(VLOOKUP(VLOOKUP($A199,versenyek!ME:MG,3,FALSE),szabalyok!$A$16:$B$23,2,FALSE)/4,0)</f>
        <v>0</v>
      </c>
      <c r="DP199" s="224">
        <f>versenyek!$MI$11*IFERROR(VLOOKUP(VLOOKUP($A199,versenyek!MH:MJ,3,FALSE),szabalyok!$A$16:$B$23,2,FALSE)/4,0)</f>
        <v>0</v>
      </c>
      <c r="DQ199" s="223">
        <f>IFERROR(IF(RIGHT(VLOOKUP($A199,csapatok!$A:$NN,DQ$320,FALSE),5)="Csere",VLOOKUP(LEFT(VLOOKUP($A199,csapatok!$A:$NN,DQ$320,FALSE),LEN(VLOOKUP($A199,csapatok!$A:$NN,DQ$320,FALSE))-6),'csapat-ranglista'!$A:$FP,DQ$321,FALSE)/8,VLOOKUP(VLOOKUP($A199,csapatok!$A:$NN,DQ$320,FALSE),'csapat-ranglista'!$A:$FP,DQ$321,FALSE)/4),0)</f>
        <v>0</v>
      </c>
      <c r="DR199" s="223">
        <f>IFERROR(IF(RIGHT(VLOOKUP($A199,csapatok!$A:$NN,DR$320,FALSE),5)="Csere",VLOOKUP(LEFT(VLOOKUP($A199,csapatok!$A:$NN,DR$320,FALSE),LEN(VLOOKUP($A199,csapatok!$A:$NN,DR$320,FALSE))-6),'csapat-ranglista'!$A:$FP,DR$321,FALSE)/8,VLOOKUP(VLOOKUP($A199,csapatok!$A:$NN,DR$320,FALSE),'csapat-ranglista'!$A:$FP,DR$321,FALSE)/4),0)</f>
        <v>0</v>
      </c>
      <c r="DS199" s="223">
        <f>IFERROR(IF(RIGHT(VLOOKUP($A199,csapatok!$A:$NN,DS$320,FALSE),5)="Csere",VLOOKUP(LEFT(VLOOKUP($A199,csapatok!$A:$NN,DS$320,FALSE),LEN(VLOOKUP($A199,csapatok!$A:$NN,DS$320,FALSE))-6),'csapat-ranglista'!$A:$FP,DS$321,FALSE)/8,VLOOKUP(VLOOKUP($A199,csapatok!$A:$NN,DS$320,FALSE),'csapat-ranglista'!$A:$FP,DS$321,FALSE)/4),0)</f>
        <v>0</v>
      </c>
      <c r="DT199" s="223">
        <f>IFERROR(IF(RIGHT(VLOOKUP($A199,csapatok!$A:$NN,DT$320,FALSE),5)="Csere",VLOOKUP(LEFT(VLOOKUP($A199,csapatok!$A:$NN,DT$320,FALSE),LEN(VLOOKUP($A199,csapatok!$A:$NN,DT$320,FALSE))-6),'csapat-ranglista'!$A:$FP,DT$321,FALSE)/8,VLOOKUP(VLOOKUP($A199,csapatok!$A:$NN,DT$320,FALSE),'csapat-ranglista'!$A:$FP,DT$321,FALSE)/4),0)</f>
        <v>0</v>
      </c>
      <c r="DU199" s="223">
        <f>IFERROR(IF(RIGHT(VLOOKUP($A199,csapatok!$A:$NN,DU$320,FALSE),5)="Csere",VLOOKUP(LEFT(VLOOKUP($A199,csapatok!$A:$NN,DU$320,FALSE),LEN(VLOOKUP($A199,csapatok!$A:$NN,DU$320,FALSE))-6),'csapat-ranglista'!$A:$FP,DU$321,FALSE)/8,VLOOKUP(VLOOKUP($A199,csapatok!$A:$NN,DU$320,FALSE),'csapat-ranglista'!$A:$FP,DU$321,FALSE)/4),0)</f>
        <v>0</v>
      </c>
      <c r="DV199" s="223">
        <f>IFERROR(IF(RIGHT(VLOOKUP($A199,csapatok!$A:$NN,DV$320,FALSE),5)="Csere",VLOOKUP(LEFT(VLOOKUP($A199,csapatok!$A:$NN,DV$320,FALSE),LEN(VLOOKUP($A199,csapatok!$A:$NN,DV$320,FALSE))-6),'csapat-ranglista'!$A:$FP,DV$321,FALSE)/8,VLOOKUP(VLOOKUP($A199,csapatok!$A:$NN,DV$320,FALSE),'csapat-ranglista'!$A:$FP,DV$321,FALSE)/4),0)</f>
        <v>0</v>
      </c>
      <c r="DW199" s="223">
        <f>IFERROR(IF(RIGHT(VLOOKUP($A199,csapatok!$A:$NN,DW$320,FALSE),5)="Csere",VLOOKUP(LEFT(VLOOKUP($A199,csapatok!$A:$NN,DW$320,FALSE),LEN(VLOOKUP($A199,csapatok!$A:$NN,DW$320,FALSE))-6),'csapat-ranglista'!$A:$FP,DW$321,FALSE)/8,VLOOKUP(VLOOKUP($A199,csapatok!$A:$NN,DW$320,FALSE),'csapat-ranglista'!$A:$FP,DW$321,FALSE)/4),0)</f>
        <v>0</v>
      </c>
      <c r="DX199" s="223">
        <f>IFERROR(IF(RIGHT(VLOOKUP($A199,csapatok!$A:$NN,DX$320,FALSE),5)="Csere",VLOOKUP(LEFT(VLOOKUP($A199,csapatok!$A:$NN,DX$320,FALSE),LEN(VLOOKUP($A199,csapatok!$A:$NN,DX$320,FALSE))-6),'csapat-ranglista'!$A:$FP,DX$321,FALSE)/8,VLOOKUP(VLOOKUP($A199,csapatok!$A:$NN,DX$320,FALSE),'csapat-ranglista'!$A:$FP,DX$321,FALSE)/4),0)</f>
        <v>0</v>
      </c>
      <c r="DY199" s="223">
        <f>IFERROR(IF(RIGHT(VLOOKUP($A199,csapatok!$A:$NN,DY$320,FALSE),5)="Csere",VLOOKUP(LEFT(VLOOKUP($A199,csapatok!$A:$NN,DY$320,FALSE),LEN(VLOOKUP($A199,csapatok!$A:$NN,DY$320,FALSE))-6),'csapat-ranglista'!$A:$FP,DY$321,FALSE)/8,VLOOKUP(VLOOKUP($A199,csapatok!$A:$NN,DY$320,FALSE),'csapat-ranglista'!$A:$FP,DY$321,FALSE)/4),0)</f>
        <v>0</v>
      </c>
      <c r="DZ199" s="223">
        <f>IFERROR(IF(RIGHT(VLOOKUP($A199,csapatok!$A:$NN,DZ$320,FALSE),5)="Csere",VLOOKUP(LEFT(VLOOKUP($A199,csapatok!$A:$NN,DZ$320,FALSE),LEN(VLOOKUP($A199,csapatok!$A:$NN,DZ$320,FALSE))-6),'csapat-ranglista'!$A:$FP,DZ$321,FALSE)/8,VLOOKUP(VLOOKUP($A199,csapatok!$A:$NN,DZ$320,FALSE),'csapat-ranglista'!$A:$FP,DZ$321,FALSE)/4),0)</f>
        <v>0</v>
      </c>
      <c r="EA199" s="223">
        <f>IFERROR(IF(RIGHT(VLOOKUP($A199,csapatok!$A:$NN,EA$320,FALSE),5)="Csere",VLOOKUP(LEFT(VLOOKUP($A199,csapatok!$A:$NN,EA$320,FALSE),LEN(VLOOKUP($A199,csapatok!$A:$NN,EA$320,FALSE))-6),'csapat-ranglista'!$A:$FP,EA$321,FALSE)/8,VLOOKUP(VLOOKUP($A199,csapatok!$A:$NN,EA$320,FALSE),'csapat-ranglista'!$A:$FP,EA$321,FALSE)/4),0)</f>
        <v>0</v>
      </c>
      <c r="EB199" s="223">
        <f>IFERROR(IF(RIGHT(VLOOKUP($A199,csapatok!$A:$NN,EB$320,FALSE),5)="Csere",VLOOKUP(LEFT(VLOOKUP($A199,csapatok!$A:$NN,EB$320,FALSE),LEN(VLOOKUP($A199,csapatok!$A:$NN,EB$320,FALSE))-6),'csapat-ranglista'!$A:$FP,EB$321,FALSE)/8,VLOOKUP(VLOOKUP($A199,csapatok!$A:$NN,EB$320,FALSE),'csapat-ranglista'!$A:$FP,EB$321,FALSE)/4),0)</f>
        <v>0</v>
      </c>
      <c r="EC199" s="223">
        <f>IFERROR(IF(RIGHT(VLOOKUP($A199,csapatok!$A:$NN,EC$320,FALSE),5)="Csere",VLOOKUP(LEFT(VLOOKUP($A199,csapatok!$A:$NN,EC$320,FALSE),LEN(VLOOKUP($A199,csapatok!$A:$NN,EC$320,FALSE))-6),'csapat-ranglista'!$A:$FP,EC$321,FALSE)/8,VLOOKUP(VLOOKUP($A199,csapatok!$A:$NN,EC$320,FALSE),'csapat-ranglista'!$A:$FP,EC$321,FALSE)/4),0)</f>
        <v>0</v>
      </c>
      <c r="ED199" s="223">
        <f>IFERROR(IF(RIGHT(VLOOKUP($A199,csapatok!$A:$NN,ED$320,FALSE),5)="Csere",VLOOKUP(LEFT(VLOOKUP($A199,csapatok!$A:$NN,ED$320,FALSE),LEN(VLOOKUP($A199,csapatok!$A:$NN,ED$320,FALSE))-6),'csapat-ranglista'!$A:$FP,ED$321,FALSE)/8,VLOOKUP(VLOOKUP($A199,csapatok!$A:$NN,ED$320,FALSE),'csapat-ranglista'!$A:$FP,ED$321,FALSE)/4),0)</f>
        <v>0</v>
      </c>
      <c r="EE199" s="223">
        <f>IFERROR(IF(RIGHT(VLOOKUP($A199,csapatok!$A:$NN,EE$320,FALSE),5)="Csere",VLOOKUP(LEFT(VLOOKUP($A199,csapatok!$A:$NN,EE$320,FALSE),LEN(VLOOKUP($A199,csapatok!$A:$NN,EE$320,FALSE))-6),'csapat-ranglista'!$A:$FP,EE$321,FALSE)/8,VLOOKUP(VLOOKUP($A199,csapatok!$A:$NN,EE$320,FALSE),'csapat-ranglista'!$A:$FP,EE$321,FALSE)/4),0)</f>
        <v>0</v>
      </c>
      <c r="EF199" s="223">
        <f>IFERROR(IF(RIGHT(VLOOKUP($A199,csapatok!$A:$NN,EF$320,FALSE),5)="Csere",VLOOKUP(LEFT(VLOOKUP($A199,csapatok!$A:$NN,EF$320,FALSE),LEN(VLOOKUP($A199,csapatok!$A:$NN,EF$320,FALSE))-6),'csapat-ranglista'!$A:$FP,EF$321,FALSE)/8,VLOOKUP(VLOOKUP($A199,csapatok!$A:$NN,EF$320,FALSE),'csapat-ranglista'!$A:$FP,EF$321,FALSE)/4),0)</f>
        <v>0</v>
      </c>
      <c r="EG199" s="223">
        <f>IFERROR(IF(RIGHT(VLOOKUP($A199,csapatok!$A:$NN,EG$320,FALSE),5)="Csere",VLOOKUP(LEFT(VLOOKUP($A199,csapatok!$A:$NN,EG$320,FALSE),LEN(VLOOKUP($A199,csapatok!$A:$NN,EG$320,FALSE))-6),'csapat-ranglista'!$A:$FP,EG$321,FALSE)/8,VLOOKUP(VLOOKUP($A199,csapatok!$A:$NN,EG$320,FALSE),'csapat-ranglista'!$A:$FP,EG$321,FALSE)/4),0)</f>
        <v>0</v>
      </c>
      <c r="EH199" s="223">
        <f>IFERROR(IF(RIGHT(VLOOKUP($A199,csapatok!$A:$NN,EH$320,FALSE),5)="Csere",VLOOKUP(LEFT(VLOOKUP($A199,csapatok!$A:$NN,EH$320,FALSE),LEN(VLOOKUP($A199,csapatok!$A:$NN,EH$320,FALSE))-6),'csapat-ranglista'!$A:$FP,EH$321,FALSE)/8,VLOOKUP(VLOOKUP($A199,csapatok!$A:$NN,EH$320,FALSE),'csapat-ranglista'!$A:$FP,EH$321,FALSE)/4),0)</f>
        <v>0</v>
      </c>
      <c r="EI199" s="223">
        <f>IFERROR(IF(RIGHT(VLOOKUP($A199,csapatok!$A:$NN,EI$320,FALSE),5)="Csere",VLOOKUP(LEFT(VLOOKUP($A199,csapatok!$A:$NN,EI$320,FALSE),LEN(VLOOKUP($A199,csapatok!$A:$NN,EI$320,FALSE))-6),'csapat-ranglista'!$A:$FP,EI$321,FALSE)/8,VLOOKUP(VLOOKUP($A199,csapatok!$A:$NN,EI$320,FALSE),'csapat-ranglista'!$A:$FP,EI$321,FALSE)/4),0)</f>
        <v>0</v>
      </c>
      <c r="EJ199" s="223">
        <f>IFERROR(IF(RIGHT(VLOOKUP($A199,csapatok!$A:$NN,EJ$320,FALSE),5)="Csere",VLOOKUP(LEFT(VLOOKUP($A199,csapatok!$A:$NN,EJ$320,FALSE),LEN(VLOOKUP($A199,csapatok!$A:$NN,EJ$320,FALSE))-6),'csapat-ranglista'!$A:$FP,EJ$321,FALSE)/8,VLOOKUP(VLOOKUP($A199,csapatok!$A:$NN,EJ$320,FALSE),'csapat-ranglista'!$A:$FP,EJ$321,FALSE)/4),0)</f>
        <v>0</v>
      </c>
      <c r="EK199" s="223">
        <f>IFERROR(IF(RIGHT(VLOOKUP($A199,csapatok!$A:$NN,EK$320,FALSE),5)="Csere",VLOOKUP(LEFT(VLOOKUP($A199,csapatok!$A:$NN,EK$320,FALSE),LEN(VLOOKUP($A199,csapatok!$A:$NN,EK$320,FALSE))-6),'csapat-ranglista'!$A:$FP,EK$321,FALSE)/8,VLOOKUP(VLOOKUP($A199,csapatok!$A:$NN,EK$320,FALSE),'csapat-ranglista'!$A:$FP,EK$321,FALSE)/4),0)</f>
        <v>0</v>
      </c>
      <c r="EL199" s="223">
        <f>IFERROR(IF(RIGHT(VLOOKUP($A199,csapatok!$A:$NN,EL$320,FALSE),5)="Csere",VLOOKUP(LEFT(VLOOKUP($A199,csapatok!$A:$NN,EL$320,FALSE),LEN(VLOOKUP($A199,csapatok!$A:$NN,EL$320,FALSE))-6),'csapat-ranglista'!$A:$FP,EL$321,FALSE)/8,VLOOKUP(VLOOKUP($A199,csapatok!$A:$NN,EL$320,FALSE),'csapat-ranglista'!$A:$FP,EL$321,FALSE)/4),0)</f>
        <v>0</v>
      </c>
      <c r="EM199" s="223">
        <f>IFERROR(IF(RIGHT(VLOOKUP($A199,csapatok!$A:$NN,EM$320,FALSE),5)="Csere",VLOOKUP(LEFT(VLOOKUP($A199,csapatok!$A:$NN,EM$320,FALSE),LEN(VLOOKUP($A199,csapatok!$A:$NN,EM$320,FALSE))-6),'csapat-ranglista'!$A:$FP,EM$321,FALSE)/8,VLOOKUP(VLOOKUP($A199,csapatok!$A:$NN,EM$320,FALSE),'csapat-ranglista'!$A:$FP,EM$321,FALSE)/4),0)</f>
        <v>0</v>
      </c>
      <c r="EN199" s="223">
        <f>IFERROR(IF(RIGHT(VLOOKUP($A199,csapatok!$A:$NN,EN$320,FALSE),5)="Csere",VLOOKUP(LEFT(VLOOKUP($A199,csapatok!$A:$NN,EN$320,FALSE),LEN(VLOOKUP($A199,csapatok!$A:$NN,EN$320,FALSE))-6),'csapat-ranglista'!$A:$FP,EN$321,FALSE)/8,VLOOKUP(VLOOKUP($A199,csapatok!$A:$NN,EN$320,FALSE),'csapat-ranglista'!$A:$FP,EN$321,FALSE)/4),0)</f>
        <v>0</v>
      </c>
      <c r="EO199" s="223">
        <f>IFERROR(IF(RIGHT(VLOOKUP($A199,csapatok!$A:$NN,EO$320,FALSE),5)="Csere",VLOOKUP(LEFT(VLOOKUP($A199,csapatok!$A:$NN,EO$320,FALSE),LEN(VLOOKUP($A199,csapatok!$A:$NN,EO$320,FALSE))-6),'csapat-ranglista'!$A:$FP,EO$321,FALSE)/8,VLOOKUP(VLOOKUP($A199,csapatok!$A:$NN,EO$320,FALSE),'csapat-ranglista'!$A:$FP,EO$321,FALSE)/4),0)</f>
        <v>0</v>
      </c>
      <c r="EP199" s="223">
        <f>IFERROR(IF(RIGHT(VLOOKUP($A199,csapatok!$A:$NN,EP$320,FALSE),5)="Csere",VLOOKUP(LEFT(VLOOKUP($A199,csapatok!$A:$NN,EP$320,FALSE),LEN(VLOOKUP($A199,csapatok!$A:$NN,EP$320,FALSE))-6),'csapat-ranglista'!$A:$FP,EP$321,FALSE)/8,VLOOKUP(VLOOKUP($A199,csapatok!$A:$NN,EP$320,FALSE),'csapat-ranglista'!$A:$FP,EP$321,FALSE)/4),0)</f>
        <v>0</v>
      </c>
      <c r="EQ199" s="223">
        <f>IFERROR(IF(RIGHT(VLOOKUP($A199,csapatok!$A:$NN,EQ$320,FALSE),5)="Csere",VLOOKUP(LEFT(VLOOKUP($A199,csapatok!$A:$NN,EQ$320,FALSE),LEN(VLOOKUP($A199,csapatok!$A:$NN,EQ$320,FALSE))-6),'csapat-ranglista'!$A:$FP,EQ$321,FALSE)/8,VLOOKUP(VLOOKUP($A199,csapatok!$A:$NN,EQ$320,FALSE),'csapat-ranglista'!$A:$FP,EQ$321,FALSE)/4),0)</f>
        <v>0</v>
      </c>
      <c r="ER199" s="223">
        <f>IFERROR(IF(RIGHT(VLOOKUP($A199,csapatok!$A:$NN,ER$320,FALSE),5)="Csere",VLOOKUP(LEFT(VLOOKUP($A199,csapatok!$A:$NN,ER$320,FALSE),LEN(VLOOKUP($A199,csapatok!$A:$NN,ER$320,FALSE))-6),'csapat-ranglista'!$A:$FP,ER$321,FALSE)/8,VLOOKUP(VLOOKUP($A199,csapatok!$A:$NN,ER$320,FALSE),'csapat-ranglista'!$A:$FP,ER$321,FALSE)/4),0)</f>
        <v>0</v>
      </c>
      <c r="ES199" s="223">
        <f>IFERROR(IF(RIGHT(VLOOKUP($A199,csapatok!$A:$NN,ES$320,FALSE),5)="Csere",VLOOKUP(LEFT(VLOOKUP($A199,csapatok!$A:$NN,ES$320,FALSE),LEN(VLOOKUP($A199,csapatok!$A:$NN,ES$320,FALSE))-6),'csapat-ranglista'!$A:$FP,ES$321,FALSE)/8,VLOOKUP(VLOOKUP($A199,csapatok!$A:$NN,ES$320,FALSE),'csapat-ranglista'!$A:$FP,ES$321,FALSE)/4),0)</f>
        <v>0</v>
      </c>
      <c r="ET199" s="223">
        <f>IFERROR(IF(RIGHT(VLOOKUP($A199,csapatok!$A:$NN,ET$320,FALSE),5)="Csere",VLOOKUP(LEFT(VLOOKUP($A199,csapatok!$A:$NN,ET$320,FALSE),LEN(VLOOKUP($A199,csapatok!$A:$NN,ET$320,FALSE))-6),'csapat-ranglista'!$A:$FP,ET$321,FALSE)/8,VLOOKUP(VLOOKUP($A199,csapatok!$A:$NN,ET$320,FALSE),'csapat-ranglista'!$A:$FP,ET$321,FALSE)/4),0)</f>
        <v>0</v>
      </c>
      <c r="EU199" s="223">
        <f>IFERROR(IF(RIGHT(VLOOKUP($A199,csapatok!$A:$NN,EU$320,FALSE),5)="Csere",VLOOKUP(LEFT(VLOOKUP($A199,csapatok!$A:$NN,EU$320,FALSE),LEN(VLOOKUP($A199,csapatok!$A:$NN,EU$320,FALSE))-6),'csapat-ranglista'!$A:$FP,EU$321,FALSE)/8,VLOOKUP(VLOOKUP($A199,csapatok!$A:$NN,EU$320,FALSE),'csapat-ranglista'!$A:$FP,EU$321,FALSE)/4),0)</f>
        <v>0</v>
      </c>
      <c r="EV199" s="223">
        <f>IFERROR(IF(RIGHT(VLOOKUP($A199,csapatok!$A:$NN,EV$320,FALSE),5)="Csere",VLOOKUP(LEFT(VLOOKUP($A199,csapatok!$A:$NN,EV$320,FALSE),LEN(VLOOKUP($A199,csapatok!$A:$NN,EV$320,FALSE))-6),'csapat-ranglista'!$A:$FP,EV$321,FALSE)/8,VLOOKUP(VLOOKUP($A199,csapatok!$A:$NN,EV$320,FALSE),'csapat-ranglista'!$A:$FP,EV$321,FALSE)/4),0)</f>
        <v>0</v>
      </c>
      <c r="EW199" s="223">
        <f>IFERROR(IF(RIGHT(VLOOKUP($A199,csapatok!$A:$NN,EW$320,FALSE),5)="Csere",VLOOKUP(LEFT(VLOOKUP($A199,csapatok!$A:$NN,EW$320,FALSE),LEN(VLOOKUP($A199,csapatok!$A:$NN,EW$320,FALSE))-6),'csapat-ranglista'!$A:$FP,EW$321,FALSE)/8,VLOOKUP(VLOOKUP($A199,csapatok!$A:$NN,EW$320,FALSE),'csapat-ranglista'!$A:$FP,EW$321,FALSE)/4),0)</f>
        <v>0</v>
      </c>
      <c r="EX199" s="223">
        <f>IFERROR(IF(RIGHT(VLOOKUP($A199,csapatok!$A:$NN,EX$320,FALSE),5)="Csere",VLOOKUP(LEFT(VLOOKUP($A199,csapatok!$A:$NN,EX$320,FALSE),LEN(VLOOKUP($A199,csapatok!$A:$NN,EX$320,FALSE))-6),'csapat-ranglista'!$A:$FP,EX$321,FALSE)/8,VLOOKUP(VLOOKUP($A199,csapatok!$A:$NN,EX$320,FALSE),'csapat-ranglista'!$A:$FP,EX$321,FALSE)/4),0)</f>
        <v>0</v>
      </c>
      <c r="EY199" s="223">
        <f>IFERROR(IF(RIGHT(VLOOKUP($A199,csapatok!$A:$NN,EY$320,FALSE),5)="Csere",VLOOKUP(LEFT(VLOOKUP($A199,csapatok!$A:$NN,EY$320,FALSE),LEN(VLOOKUP($A199,csapatok!$A:$NN,EY$320,FALSE))-6),'csapat-ranglista'!$A:$FP,EY$321,FALSE)/8,VLOOKUP(VLOOKUP($A199,csapatok!$A:$NN,EY$320,FALSE),'csapat-ranglista'!$A:$FP,EY$321,FALSE)/4),0)</f>
        <v>0</v>
      </c>
      <c r="EZ199" s="223">
        <f>IFERROR(IF(RIGHT(VLOOKUP($A199,csapatok!$A:$NN,EZ$320,FALSE),5)="Csere",VLOOKUP(LEFT(VLOOKUP($A199,csapatok!$A:$NN,EZ$320,FALSE),LEN(VLOOKUP($A199,csapatok!$A:$NN,EZ$320,FALSE))-6),'csapat-ranglista'!$A:$FP,EZ$321,FALSE)/8,VLOOKUP(VLOOKUP($A199,csapatok!$A:$NN,EZ$320,FALSE),'csapat-ranglista'!$A:$FP,EZ$321,FALSE)/4),0)</f>
        <v>0</v>
      </c>
      <c r="FA199" s="223">
        <f>IFERROR(IF(RIGHT(VLOOKUP($A199,csapatok!$A:$NN,FA$320,FALSE),5)="Csere",VLOOKUP(LEFT(VLOOKUP($A199,csapatok!$A:$NN,FA$320,FALSE),LEN(VLOOKUP($A199,csapatok!$A:$NN,FA$320,FALSE))-6),'csapat-ranglista'!$A:$FP,FA$321,FALSE)/8,VLOOKUP(VLOOKUP($A199,csapatok!$A:$NN,FA$320,FALSE),'csapat-ranglista'!$A:$FP,FA$321,FALSE)/4),0)</f>
        <v>0</v>
      </c>
      <c r="FB199" s="223">
        <f>IFERROR(IF(RIGHT(VLOOKUP($A199,csapatok!$A:$NN,FB$320,FALSE),5)="Csere",VLOOKUP(LEFT(VLOOKUP($A199,csapatok!$A:$NN,FB$320,FALSE),LEN(VLOOKUP($A199,csapatok!$A:$NN,FB$320,FALSE))-6),'csapat-ranglista'!$A:$FP,FB$321,FALSE)/8,VLOOKUP(VLOOKUP($A199,csapatok!$A:$NN,FB$320,FALSE),'csapat-ranglista'!$A:$FP,FB$321,FALSE)/4),0)</f>
        <v>0</v>
      </c>
      <c r="FC199" s="223">
        <f>IFERROR(IF(RIGHT(VLOOKUP($A199,csapatok!$A:$NN,FC$320,FALSE),5)="Csere",VLOOKUP(LEFT(VLOOKUP($A199,csapatok!$A:$NN,FC$320,FALSE),LEN(VLOOKUP($A199,csapatok!$A:$NN,FC$320,FALSE))-6),'csapat-ranglista'!$A:$FP,FC$321,FALSE)/8,VLOOKUP(VLOOKUP($A199,csapatok!$A:$NN,FC$320,FALSE),'csapat-ranglista'!$A:$FP,FC$321,FALSE)/4),0)</f>
        <v>0</v>
      </c>
      <c r="FD199" s="224">
        <f>versenyek!$QY$11*IFERROR(VLOOKUP(VLOOKUP($A199,versenyek!QX:QZ,3,FALSE),szabalyok!$A$16:$B$23,2,FALSE)/4,0)</f>
        <v>0</v>
      </c>
      <c r="FE199" s="224">
        <f>versenyek!$RB$11*IFERROR(VLOOKUP(VLOOKUP($A199,versenyek!RA:RC,3,FALSE),szabalyok!$A$16:$B$23,2,FALSE)/4,0)</f>
        <v>0</v>
      </c>
      <c r="FF199" s="223">
        <f>IFERROR(IF(RIGHT(VLOOKUP($A199,csapatok!$A:$NN,FF$320,FALSE),5)="Csere",VLOOKUP(LEFT(VLOOKUP($A199,csapatok!$A:$NN,FF$320,FALSE),LEN(VLOOKUP($A199,csapatok!$A:$NN,FF$320,FALSE))-6),'csapat-ranglista'!$A:$FP,FF$321,FALSE)/8,VLOOKUP(VLOOKUP($A199,csapatok!$A:$NN,FF$320,FALSE),'csapat-ranglista'!$A:$FP,FF$321,FALSE)/4),0)</f>
        <v>0</v>
      </c>
      <c r="FG199" s="223">
        <f>IFERROR(IF(RIGHT(VLOOKUP($A199,csapatok!$A:$NN,FG$320,FALSE),5)="Csere",VLOOKUP(LEFT(VLOOKUP($A199,csapatok!$A:$NN,FG$320,FALSE),LEN(VLOOKUP($A199,csapatok!$A:$NN,FG$320,FALSE))-6),'csapat-ranglista'!$A:$FP,FG$321,FALSE)/8,VLOOKUP(VLOOKUP($A199,csapatok!$A:$NN,FG$320,FALSE),'csapat-ranglista'!$A:$FP,FG$321,FALSE)/4),0)</f>
        <v>0</v>
      </c>
      <c r="FH199" s="223">
        <f>IFERROR(IF(RIGHT(VLOOKUP($A199,csapatok!$A:$NN,FH$320,FALSE),5)="Csere",VLOOKUP(LEFT(VLOOKUP($A199,csapatok!$A:$NN,FH$320,FALSE),LEN(VLOOKUP($A199,csapatok!$A:$NN,FH$320,FALSE))-6),'csapat-ranglista'!$A:$FP,FH$321,FALSE)/8,VLOOKUP(VLOOKUP($A199,csapatok!$A:$NN,FH$320,FALSE),'csapat-ranglista'!$A:$FP,FH$321,FALSE)/4),0)</f>
        <v>0</v>
      </c>
      <c r="FI199" s="223">
        <f>IFERROR(IF(RIGHT(VLOOKUP($A199,csapatok!$A:$NN,FI$320,FALSE),5)="Csere",VLOOKUP(LEFT(VLOOKUP($A199,csapatok!$A:$NN,FI$320,FALSE),LEN(VLOOKUP($A199,csapatok!$A:$NN,FI$320,FALSE))-6),'csapat-ranglista'!$A:$FP,FI$321,FALSE)/8,VLOOKUP(VLOOKUP($A199,csapatok!$A:$NN,FI$320,FALSE),'csapat-ranglista'!$A:$FP,FI$321,FALSE)/4),0)</f>
        <v>0</v>
      </c>
      <c r="FJ199" s="223">
        <f>IFERROR(IF(RIGHT(VLOOKUP($A199,csapatok!$A:$NN,FJ$320,FALSE),5)="Csere",VLOOKUP(LEFT(VLOOKUP($A199,csapatok!$A:$NN,FJ$320,FALSE),LEN(VLOOKUP($A199,csapatok!$A:$NN,FJ$320,FALSE))-6),'csapat-ranglista'!$A:$FP,FJ$321,FALSE)/8,VLOOKUP(VLOOKUP($A199,csapatok!$A:$NN,FJ$320,FALSE),'csapat-ranglista'!$A:$FP,FJ$321,FALSE)/4),0)</f>
        <v>0</v>
      </c>
      <c r="FK199" s="223">
        <f>IFERROR(IF(RIGHT(VLOOKUP($A199,csapatok!$A:$NN,FK$320,FALSE),5)="Csere",VLOOKUP(LEFT(VLOOKUP($A199,csapatok!$A:$NN,FK$320,FALSE),LEN(VLOOKUP($A199,csapatok!$A:$NN,FK$320,FALSE))-6),'csapat-ranglista'!$A:$FP,FK$321,FALSE)/8,VLOOKUP(VLOOKUP($A199,csapatok!$A:$NN,FK$320,FALSE),'csapat-ranglista'!$A:$FP,FK$321,FALSE)/4),0)</f>
        <v>0</v>
      </c>
      <c r="FL199" s="223">
        <f>IFERROR(IF(RIGHT(VLOOKUP($A199,csapatok!$A:$NN,FL$320,FALSE),5)="Csere",VLOOKUP(LEFT(VLOOKUP($A199,csapatok!$A:$NN,FL$320,FALSE),LEN(VLOOKUP($A199,csapatok!$A:$NN,FL$320,FALSE))-6),'csapat-ranglista'!$A:$FP,FL$321,FALSE)/8,VLOOKUP(VLOOKUP($A199,csapatok!$A:$NN,FL$320,FALSE),'csapat-ranglista'!$A:$FP,FL$321,FALSE)/4),0)</f>
        <v>0</v>
      </c>
      <c r="FM199" s="223">
        <f>IFERROR(IF(RIGHT(VLOOKUP($A199,csapatok!$A:$NN,FM$320,FALSE),5)="Csere",VLOOKUP(LEFT(VLOOKUP($A199,csapatok!$A:$NN,FM$320,FALSE),LEN(VLOOKUP($A199,csapatok!$A:$NN,FM$320,FALSE))-6),'csapat-ranglista'!$A:$FP,FM$321,FALSE)/8,VLOOKUP(VLOOKUP($A199,csapatok!$A:$NN,FM$320,FALSE),'csapat-ranglista'!$A:$FP,FM$321,FALSE)/4),0)</f>
        <v>0</v>
      </c>
      <c r="FN199" s="223">
        <f>IFERROR(IF(RIGHT(VLOOKUP($A199,csapatok!$A:$NN,FN$320,FALSE),5)="Csere",VLOOKUP(LEFT(VLOOKUP($A199,csapatok!$A:$NN,FN$320,FALSE),LEN(VLOOKUP($A199,csapatok!$A:$NN,FN$320,FALSE))-6),'csapat-ranglista'!$A:$FP,FN$321,FALSE)/8,VLOOKUP(VLOOKUP($A199,csapatok!$A:$NN,FN$320,FALSE),'csapat-ranglista'!$A:$FP,FN$321,FALSE)/4),0)</f>
        <v>0</v>
      </c>
      <c r="FO199" s="223">
        <f>IFERROR(IF(RIGHT(VLOOKUP($A199,csapatok!$A:$NN,FO$320,FALSE),5)="Csere",VLOOKUP(LEFT(VLOOKUP($A199,csapatok!$A:$NN,FO$320,FALSE),LEN(VLOOKUP($A199,csapatok!$A:$NN,FO$320,FALSE))-6),'csapat-ranglista'!$A:$FP,FO$321,FALSE)/8,VLOOKUP(VLOOKUP($A199,csapatok!$A:$NN,FO$320,FALSE),'csapat-ranglista'!$A:$FP,FO$321,FALSE)/4),0)</f>
        <v>0</v>
      </c>
      <c r="FP199" s="223">
        <f>IFERROR(IF(RIGHT(VLOOKUP($A199,csapatok!$A:$NN,FP$320,FALSE),5)="Csere",VLOOKUP(LEFT(VLOOKUP($A199,csapatok!$A:$NN,FP$320,FALSE),LEN(VLOOKUP($A199,csapatok!$A:$NN,FP$320,FALSE))-6),'csapat-ranglista'!$A:$FP,FP$321,FALSE)/8,VLOOKUP(VLOOKUP($A199,csapatok!$A:$NN,FP$320,FALSE),'csapat-ranglista'!$A:$FP,FP$321,FALSE)/4),0)</f>
        <v>0</v>
      </c>
      <c r="FQ199" s="223">
        <f>IFERROR(IF(RIGHT(VLOOKUP($A199,csapatok!$A:$NN,FQ$320,FALSE),5)="Csere",VLOOKUP(LEFT(VLOOKUP($A199,csapatok!$A:$NN,FQ$320,FALSE),LEN(VLOOKUP($A199,csapatok!$A:$NN,FQ$320,FALSE))-6),'csapat-ranglista'!$A:$FP,FQ$321,FALSE)/8,VLOOKUP(VLOOKUP($A199,csapatok!$A:$NN,FQ$320,FALSE),'csapat-ranglista'!$A:$FP,FQ$321,FALSE)/4),0)</f>
        <v>0</v>
      </c>
      <c r="FR199" s="223">
        <f>IFERROR(IF(RIGHT(VLOOKUP($A199,csapatok!$A:$NN,FR$320,FALSE),5)="Csere",VLOOKUP(LEFT(VLOOKUP($A199,csapatok!$A:$NN,FR$320,FALSE),LEN(VLOOKUP($A199,csapatok!$A:$NN,FR$320,FALSE))-6),'csapat-ranglista'!$A:$FP,FR$321,FALSE)/8,VLOOKUP(VLOOKUP($A199,csapatok!$A:$NN,FR$320,FALSE),'csapat-ranglista'!$A:$FP,FR$321,FALSE)/4),0)</f>
        <v>0</v>
      </c>
      <c r="FS199" s="223">
        <f>IFERROR(IF(RIGHT(VLOOKUP($A199,csapatok!$A:$NN,FS$320,FALSE),5)="Csere",VLOOKUP(LEFT(VLOOKUP($A199,csapatok!$A:$NN,FS$320,FALSE),LEN(VLOOKUP($A199,csapatok!$A:$NN,FS$320,FALSE))-6),'csapat-ranglista'!$A:$FP,FS$321,FALSE)/8,VLOOKUP(VLOOKUP($A199,csapatok!$A:$NN,FS$320,FALSE),'csapat-ranglista'!$A:$FP,FS$321,FALSE)/4),0)</f>
        <v>0</v>
      </c>
      <c r="FT199" s="223">
        <f>IFERROR(IF(RIGHT(VLOOKUP($A199,csapatok!$A:$NN,FT$320,FALSE),5)="Csere",VLOOKUP(LEFT(VLOOKUP($A199,csapatok!$A:$NN,FT$320,FALSE),LEN(VLOOKUP($A199,csapatok!$A:$NN,FT$320,FALSE))-6),'csapat-ranglista'!$A:$FP,FT$321,FALSE)/8,VLOOKUP(VLOOKUP($A199,csapatok!$A:$NN,FT$320,FALSE),'csapat-ranglista'!$A:$FP,FT$321,FALSE)/4),0)</f>
        <v>0</v>
      </c>
      <c r="FU199" s="223">
        <f>IFERROR(IF(RIGHT(VLOOKUP($A199,csapatok!$A:$NN,FU$320,FALSE),5)="Csere",VLOOKUP(LEFT(VLOOKUP($A199,csapatok!$A:$NN,FU$320,FALSE),LEN(VLOOKUP($A199,csapatok!$A:$NN,FU$320,FALSE))-6),'csapat-ranglista'!$A:$FP,FU$321,FALSE)/8,VLOOKUP(VLOOKUP($A199,csapatok!$A:$NN,FU$320,FALSE),'csapat-ranglista'!$A:$FP,FU$321,FALSE)/4),0)</f>
        <v>0</v>
      </c>
      <c r="FV199" s="223">
        <f>IFERROR(IF(RIGHT(VLOOKUP($A199,csapatok!$A:$NN,FV$320,FALSE),5)="Csere",VLOOKUP(LEFT(VLOOKUP($A199,csapatok!$A:$NN,FV$320,FALSE),LEN(VLOOKUP($A199,csapatok!$A:$NN,FV$320,FALSE))-6),'csapat-ranglista'!$A:$FP,FV$321,FALSE)/8,VLOOKUP(VLOOKUP($A199,csapatok!$A:$NN,FV$320,FALSE),'csapat-ranglista'!$A:$FP,FV$321,FALSE)/4),0)</f>
        <v>0</v>
      </c>
      <c r="FW199" s="223">
        <f>IFERROR(IF(RIGHT(VLOOKUP($A199,csapatok!$A:$NN,FW$320,FALSE),5)="Csere",VLOOKUP(LEFT(VLOOKUP($A199,csapatok!$A:$NN,FW$320,FALSE),LEN(VLOOKUP($A199,csapatok!$A:$NN,FW$320,FALSE))-6),'csapat-ranglista'!$A:$FP,FW$321,FALSE)/8,VLOOKUP(VLOOKUP($A199,csapatok!$A:$NN,FW$320,FALSE),'csapat-ranglista'!$A:$FP,FW$321,FALSE)/4),0)</f>
        <v>0</v>
      </c>
      <c r="FX199" s="223">
        <f>IFERROR(IF(RIGHT(VLOOKUP($A199,csapatok!$A:$NN,FX$320,FALSE),5)="Csere",VLOOKUP(LEFT(VLOOKUP($A199,csapatok!$A:$NN,FX$320,FALSE),LEN(VLOOKUP($A199,csapatok!$A:$NN,FX$320,FALSE))-6),'csapat-ranglista'!$A:$FP,FX$321,FALSE)/8,VLOOKUP(VLOOKUP($A199,csapatok!$A:$NN,FX$320,FALSE),'csapat-ranglista'!$A:$FP,FX$321,FALSE)/4),0)</f>
        <v>0</v>
      </c>
      <c r="FY199" s="223">
        <f>IFERROR(IF(RIGHT(VLOOKUP($A199,csapatok!$A:$NN,FY$320,FALSE),5)="Csere",VLOOKUP(LEFT(VLOOKUP($A199,csapatok!$A:$NN,FY$320,FALSE),LEN(VLOOKUP($A199,csapatok!$A:$NN,FY$320,FALSE))-6),'csapat-ranglista'!$A:$FP,FY$321,FALSE)/8,VLOOKUP(VLOOKUP($A199,csapatok!$A:$NN,FY$320,FALSE),'csapat-ranglista'!$A:$FP,FY$321,FALSE)/4),0)</f>
        <v>0</v>
      </c>
      <c r="FZ199" s="223">
        <f>IFERROR(IF(RIGHT(VLOOKUP($A199,csapatok!$A:$NN,FZ$320,FALSE),5)="Csere",VLOOKUP(LEFT(VLOOKUP($A199,csapatok!$A:$NN,FZ$320,FALSE),LEN(VLOOKUP($A199,csapatok!$A:$NN,FZ$320,FALSE))-6),'csapat-ranglista'!$A:$FP,FZ$321,FALSE)/8,VLOOKUP(VLOOKUP($A199,csapatok!$A:$NN,FZ$320,FALSE),'csapat-ranglista'!$A:$FP,FZ$321,FALSE)/4),0)</f>
        <v>0</v>
      </c>
      <c r="GA199" s="223">
        <f>IFERROR(IF(RIGHT(VLOOKUP($A199,csapatok!$A:$NN,GA$320,FALSE),5)="Csere",VLOOKUP(LEFT(VLOOKUP($A199,csapatok!$A:$NN,GA$320,FALSE),LEN(VLOOKUP($A199,csapatok!$A:$NN,GA$320,FALSE))-6),'csapat-ranglista'!$A:$FP,GA$321,FALSE)/8,VLOOKUP(VLOOKUP($A199,csapatok!$A:$NN,GA$320,FALSE),'csapat-ranglista'!$A:$FP,GA$321,FALSE)/4),0)</f>
        <v>0</v>
      </c>
      <c r="GB199" s="223">
        <f>IFERROR(IF(RIGHT(VLOOKUP($A199,csapatok!$A:$NN,GB$320,FALSE),5)="Csere",VLOOKUP(LEFT(VLOOKUP($A199,csapatok!$A:$NN,GB$320,FALSE),LEN(VLOOKUP($A199,csapatok!$A:$NN,GB$320,FALSE))-6),'csapat-ranglista'!$A:$FP,GB$321,FALSE)/8,VLOOKUP(VLOOKUP($A199,csapatok!$A:$NN,GB$320,FALSE),'csapat-ranglista'!$A:$FP,GB$321,FALSE)/4),0)</f>
        <v>0</v>
      </c>
      <c r="GC199" s="223">
        <f>IFERROR(IF(RIGHT(VLOOKUP($A199,csapatok!$A:$NN,GC$320,FALSE),5)="Csere",VLOOKUP(LEFT(VLOOKUP($A199,csapatok!$A:$NN,GC$320,FALSE),LEN(VLOOKUP($A199,csapatok!$A:$NN,GC$320,FALSE))-6),'csapat-ranglista'!$A:$FP,GC$321,FALSE)/8,VLOOKUP(VLOOKUP($A199,csapatok!$A:$NN,GC$320,FALSE),'csapat-ranglista'!$A:$FP,GC$321,FALSE)/4),0)</f>
        <v>0</v>
      </c>
      <c r="GD199" s="247">
        <f>SUM(EQ199:GC199)</f>
        <v>0</v>
      </c>
    </row>
    <row r="200" spans="1:186">
      <c r="A200" s="32" t="s">
        <v>68</v>
      </c>
      <c r="B200" s="131">
        <v>30821</v>
      </c>
      <c r="C200" s="131" t="str">
        <f>IF(B200=0,"",IF(B200&lt;$C$1,"felnőtt","ifi"))</f>
        <v>felnőtt</v>
      </c>
      <c r="D200" s="32" t="s">
        <v>101</v>
      </c>
      <c r="E200" s="45">
        <v>0</v>
      </c>
      <c r="F200" s="32">
        <v>0</v>
      </c>
      <c r="G200" s="32">
        <v>0</v>
      </c>
      <c r="H200" s="32">
        <v>13.946413197318806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f>IFERROR(IF(RIGHT(VLOOKUP($A200,csapatok!$A:$BL,X$320,FALSE),5)="Csere",VLOOKUP(LEFT(VLOOKUP($A200,csapatok!$A:$BL,X$320,FALSE),LEN(VLOOKUP($A200,csapatok!$A:$BL,X$320,FALSE))-6),'csapat-ranglista'!$A:$FP,X$321,FALSE)/8,VLOOKUP(VLOOKUP($A200,csapatok!$A:$BL,X$320,FALSE),'csapat-ranglista'!$A:$FP,X$321,FALSE)/4),0)</f>
        <v>0</v>
      </c>
      <c r="Y200" s="32">
        <f>IFERROR(IF(RIGHT(VLOOKUP($A200,csapatok!$A:$BL,Y$320,FALSE),5)="Csere",VLOOKUP(LEFT(VLOOKUP($A200,csapatok!$A:$BL,Y$320,FALSE),LEN(VLOOKUP($A200,csapatok!$A:$BL,Y$320,FALSE))-6),'csapat-ranglista'!$A:$FP,Y$321,FALSE)/8,VLOOKUP(VLOOKUP($A200,csapatok!$A:$BL,Y$320,FALSE),'csapat-ranglista'!$A:$FP,Y$321,FALSE)/4),0)</f>
        <v>0</v>
      </c>
      <c r="Z200" s="32">
        <f>IFERROR(IF(RIGHT(VLOOKUP($A200,csapatok!$A:$BL,Z$320,FALSE),5)="Csere",VLOOKUP(LEFT(VLOOKUP($A200,csapatok!$A:$BL,Z$320,FALSE),LEN(VLOOKUP($A200,csapatok!$A:$BL,Z$320,FALSE))-6),'csapat-ranglista'!$A:$FP,Z$321,FALSE)/8,VLOOKUP(VLOOKUP($A200,csapatok!$A:$BL,Z$320,FALSE),'csapat-ranglista'!$A:$FP,Z$321,FALSE)/4),0)</f>
        <v>0</v>
      </c>
      <c r="AA200" s="32">
        <f>IFERROR(IF(RIGHT(VLOOKUP($A200,csapatok!$A:$BL,AA$320,FALSE),5)="Csere",VLOOKUP(LEFT(VLOOKUP($A200,csapatok!$A:$BL,AA$320,FALSE),LEN(VLOOKUP($A200,csapatok!$A:$BL,AA$320,FALSE))-6),'csapat-ranglista'!$A:$FP,AA$321,FALSE)/8,VLOOKUP(VLOOKUP($A200,csapatok!$A:$BL,AA$320,FALSE),'csapat-ranglista'!$A:$FP,AA$321,FALSE)/4),0)</f>
        <v>0</v>
      </c>
      <c r="AB200" s="223">
        <f>IFERROR(IF(RIGHT(VLOOKUP($A200,csapatok!$A:$BL,AB$320,FALSE),5)="Csere",VLOOKUP(LEFT(VLOOKUP($A200,csapatok!$A:$BL,AB$320,FALSE),LEN(VLOOKUP($A200,csapatok!$A:$BL,AB$320,FALSE))-6),'csapat-ranglista'!$A:$FP,AB$321,FALSE)/8,VLOOKUP(VLOOKUP($A200,csapatok!$A:$BL,AB$320,FALSE),'csapat-ranglista'!$A:$FP,AB$321,FALSE)/4),0)</f>
        <v>0</v>
      </c>
      <c r="AC200" s="223">
        <f>IFERROR(IF(RIGHT(VLOOKUP($A200,csapatok!$A:$BL,AC$320,FALSE),5)="Csere",VLOOKUP(LEFT(VLOOKUP($A200,csapatok!$A:$BL,AC$320,FALSE),LEN(VLOOKUP($A200,csapatok!$A:$BL,AC$320,FALSE))-6),'csapat-ranglista'!$A:$FP,AC$321,FALSE)/8,VLOOKUP(VLOOKUP($A200,csapatok!$A:$BL,AC$320,FALSE),'csapat-ranglista'!$A:$FP,AC$321,FALSE)/4),0)</f>
        <v>0</v>
      </c>
      <c r="AD200" s="223">
        <f>IFERROR(IF(RIGHT(VLOOKUP($A200,csapatok!$A:$BL,AD$320,FALSE),5)="Csere",VLOOKUP(LEFT(VLOOKUP($A200,csapatok!$A:$BL,AD$320,FALSE),LEN(VLOOKUP($A200,csapatok!$A:$BL,AD$320,FALSE))-6),'csapat-ranglista'!$A:$FP,AD$321,FALSE)/8,VLOOKUP(VLOOKUP($A200,csapatok!$A:$BL,AD$320,FALSE),'csapat-ranglista'!$A:$FP,AD$321,FALSE)/4),0)</f>
        <v>0</v>
      </c>
      <c r="AE200" s="223">
        <f>IFERROR(IF(RIGHT(VLOOKUP($A200,csapatok!$A:$BL,AE$320,FALSE),5)="Csere",VLOOKUP(LEFT(VLOOKUP($A200,csapatok!$A:$BL,AE$320,FALSE),LEN(VLOOKUP($A200,csapatok!$A:$BL,AE$320,FALSE))-6),'csapat-ranglista'!$A:$FP,AE$321,FALSE)/8,VLOOKUP(VLOOKUP($A200,csapatok!$A:$BL,AE$320,FALSE),'csapat-ranglista'!$A:$FP,AE$321,FALSE)/4),0)</f>
        <v>0</v>
      </c>
      <c r="AF200" s="223">
        <f>IFERROR(IF(RIGHT(VLOOKUP($A200,csapatok!$A:$BL,AF$320,FALSE),5)="Csere",VLOOKUP(LEFT(VLOOKUP($A200,csapatok!$A:$BL,AF$320,FALSE),LEN(VLOOKUP($A200,csapatok!$A:$BL,AF$320,FALSE))-6),'csapat-ranglista'!$A:$FP,AF$321,FALSE)/8,VLOOKUP(VLOOKUP($A200,csapatok!$A:$BL,AF$320,FALSE),'csapat-ranglista'!$A:$FP,AF$321,FALSE)/4),0)</f>
        <v>0</v>
      </c>
      <c r="AG200" s="223">
        <f>IFERROR(IF(RIGHT(VLOOKUP($A200,csapatok!$A:$BL,AG$320,FALSE),5)="Csere",VLOOKUP(LEFT(VLOOKUP($A200,csapatok!$A:$BL,AG$320,FALSE),LEN(VLOOKUP($A200,csapatok!$A:$BL,AG$320,FALSE))-6),'csapat-ranglista'!$A:$FP,AG$321,FALSE)/8,VLOOKUP(VLOOKUP($A200,csapatok!$A:$BL,AG$320,FALSE),'csapat-ranglista'!$A:$FP,AG$321,FALSE)/4),0)</f>
        <v>0</v>
      </c>
      <c r="AH200" s="223">
        <f>IFERROR(IF(RIGHT(VLOOKUP($A200,csapatok!$A:$BL,AH$320,FALSE),5)="Csere",VLOOKUP(LEFT(VLOOKUP($A200,csapatok!$A:$BL,AH$320,FALSE),LEN(VLOOKUP($A200,csapatok!$A:$BL,AH$320,FALSE))-6),'csapat-ranglista'!$A:$FP,AH$321,FALSE)/8,VLOOKUP(VLOOKUP($A200,csapatok!$A:$BL,AH$320,FALSE),'csapat-ranglista'!$A:$FP,AH$321,FALSE)/4),0)</f>
        <v>0</v>
      </c>
      <c r="AI200" s="223">
        <f>IFERROR(IF(RIGHT(VLOOKUP($A200,csapatok!$A:$BL,AI$320,FALSE),5)="Csere",VLOOKUP(LEFT(VLOOKUP($A200,csapatok!$A:$BL,AI$320,FALSE),LEN(VLOOKUP($A200,csapatok!$A:$BL,AI$320,FALSE))-6),'csapat-ranglista'!$A:$FP,AI$321,FALSE)/8,VLOOKUP(VLOOKUP($A200,csapatok!$A:$BL,AI$320,FALSE),'csapat-ranglista'!$A:$FP,AI$321,FALSE)/4),0)</f>
        <v>0</v>
      </c>
      <c r="AJ200" s="223">
        <f>IFERROR(IF(RIGHT(VLOOKUP($A200,csapatok!$A:$BL,AJ$320,FALSE),5)="Csere",VLOOKUP(LEFT(VLOOKUP($A200,csapatok!$A:$BL,AJ$320,FALSE),LEN(VLOOKUP($A200,csapatok!$A:$BL,AJ$320,FALSE))-6),'csapat-ranglista'!$A:$FP,AJ$321,FALSE)/8,VLOOKUP(VLOOKUP($A200,csapatok!$A:$BL,AJ$320,FALSE),'csapat-ranglista'!$A:$FP,AJ$321,FALSE)/2),0)</f>
        <v>0</v>
      </c>
      <c r="AK200" s="223">
        <f>IFERROR(IF(RIGHT(VLOOKUP($A200,csapatok!$A:$CN,AK$320,FALSE),5)="Csere",VLOOKUP(LEFT(VLOOKUP($A200,csapatok!$A:$CN,AK$320,FALSE),LEN(VLOOKUP($A200,csapatok!$A:$CN,AK$320,FALSE))-6),'csapat-ranglista'!$A:$FP,AK$321,FALSE)/8,VLOOKUP(VLOOKUP($A200,csapatok!$A:$CN,AK$320,FALSE),'csapat-ranglista'!$A:$FP,AK$321,FALSE)/4),0)</f>
        <v>0</v>
      </c>
      <c r="AL200" s="223">
        <f>IFERROR(IF(RIGHT(VLOOKUP($A200,csapatok!$A:$CN,AL$320,FALSE),5)="Csere",VLOOKUP(LEFT(VLOOKUP($A200,csapatok!$A:$CN,AL$320,FALSE),LEN(VLOOKUP($A200,csapatok!$A:$CN,AL$320,FALSE))-6),'csapat-ranglista'!$A:$FP,AL$321,FALSE)/8,VLOOKUP(VLOOKUP($A200,csapatok!$A:$CN,AL$320,FALSE),'csapat-ranglista'!$A:$FP,AL$321,FALSE)/4),0)</f>
        <v>0</v>
      </c>
      <c r="AM200" s="223">
        <f>IFERROR(IF(RIGHT(VLOOKUP($A200,csapatok!$A:$CN,AM$320,FALSE),5)="Csere",VLOOKUP(LEFT(VLOOKUP($A200,csapatok!$A:$CN,AM$320,FALSE),LEN(VLOOKUP($A200,csapatok!$A:$CN,AM$320,FALSE))-6),'csapat-ranglista'!$A:$FP,AM$321,FALSE)/8,VLOOKUP(VLOOKUP($A200,csapatok!$A:$CN,AM$320,FALSE),'csapat-ranglista'!$A:$FP,AM$321,FALSE)/4),0)</f>
        <v>0</v>
      </c>
      <c r="AN200" s="223">
        <f>IFERROR(IF(RIGHT(VLOOKUP($A200,csapatok!$A:$CN,AN$320,FALSE),5)="Csere",VLOOKUP(LEFT(VLOOKUP($A200,csapatok!$A:$CN,AN$320,FALSE),LEN(VLOOKUP($A200,csapatok!$A:$CN,AN$320,FALSE))-6),'csapat-ranglista'!$A:$FP,AN$321,FALSE)/8,VLOOKUP(VLOOKUP($A200,csapatok!$A:$CN,AN$320,FALSE),'csapat-ranglista'!$A:$FP,AN$321,FALSE)/4),0)</f>
        <v>0</v>
      </c>
      <c r="AO200" s="223">
        <f>IFERROR(IF(RIGHT(VLOOKUP($A200,csapatok!$A:$CN,AO$320,FALSE),5)="Csere",VLOOKUP(LEFT(VLOOKUP($A200,csapatok!$A:$CN,AO$320,FALSE),LEN(VLOOKUP($A200,csapatok!$A:$CN,AO$320,FALSE))-6),'csapat-ranglista'!$A:$FP,AO$321,FALSE)/8,VLOOKUP(VLOOKUP($A200,csapatok!$A:$CN,AO$320,FALSE),'csapat-ranglista'!$A:$FP,AO$321,FALSE)/4),0)</f>
        <v>0</v>
      </c>
      <c r="AP200" s="223">
        <f>IFERROR(IF(RIGHT(VLOOKUP($A200,csapatok!$A:$CN,AP$320,FALSE),5)="Csere",VLOOKUP(LEFT(VLOOKUP($A200,csapatok!$A:$CN,AP$320,FALSE),LEN(VLOOKUP($A200,csapatok!$A:$CN,AP$320,FALSE))-6),'csapat-ranglista'!$A:$FP,AP$321,FALSE)/8,VLOOKUP(VLOOKUP($A200,csapatok!$A:$CN,AP$320,FALSE),'csapat-ranglista'!$A:$FP,AP$321,FALSE)/4),0)</f>
        <v>0</v>
      </c>
      <c r="AQ200" s="223">
        <f>IFERROR(IF(RIGHT(VLOOKUP($A200,csapatok!$A:$CN,AQ$320,FALSE),5)="Csere",VLOOKUP(LEFT(VLOOKUP($A200,csapatok!$A:$CN,AQ$320,FALSE),LEN(VLOOKUP($A200,csapatok!$A:$CN,AQ$320,FALSE))-6),'csapat-ranglista'!$A:$FP,AQ$321,FALSE)/8,VLOOKUP(VLOOKUP($A200,csapatok!$A:$CN,AQ$320,FALSE),'csapat-ranglista'!$A:$FP,AQ$321,FALSE)/4),0)</f>
        <v>0</v>
      </c>
      <c r="AR200" s="223">
        <f>IFERROR(IF(RIGHT(VLOOKUP($A200,csapatok!$A:$CN,AR$320,FALSE),5)="Csere",VLOOKUP(LEFT(VLOOKUP($A200,csapatok!$A:$CN,AR$320,FALSE),LEN(VLOOKUP($A200,csapatok!$A:$CN,AR$320,FALSE))-6),'csapat-ranglista'!$A:$FP,AR$321,FALSE)/8,VLOOKUP(VLOOKUP($A200,csapatok!$A:$CN,AR$320,FALSE),'csapat-ranglista'!$A:$FP,AR$321,FALSE)/4),0)</f>
        <v>0</v>
      </c>
      <c r="AS200" s="223">
        <f>IFERROR(IF(RIGHT(VLOOKUP($A200,csapatok!$A:$CN,AS$320,FALSE),5)="Csere",VLOOKUP(LEFT(VLOOKUP($A200,csapatok!$A:$CN,AS$320,FALSE),LEN(VLOOKUP($A200,csapatok!$A:$CN,AS$320,FALSE))-6),'csapat-ranglista'!$A:$FP,AS$321,FALSE)/8,VLOOKUP(VLOOKUP($A200,csapatok!$A:$CN,AS$320,FALSE),'csapat-ranglista'!$A:$FP,AS$321,FALSE)/4),0)</f>
        <v>0</v>
      </c>
      <c r="AT200" s="223">
        <f>IFERROR(IF(RIGHT(VLOOKUP($A200,csapatok!$A:$CN,AT$320,FALSE),5)="Csere",VLOOKUP(LEFT(VLOOKUP($A200,csapatok!$A:$CN,AT$320,FALSE),LEN(VLOOKUP($A200,csapatok!$A:$CN,AT$320,FALSE))-6),'csapat-ranglista'!$A:$FP,AT$321,FALSE)/8,VLOOKUP(VLOOKUP($A200,csapatok!$A:$CN,AT$320,FALSE),'csapat-ranglista'!$A:$FP,AT$321,FALSE)/4),0)</f>
        <v>0</v>
      </c>
      <c r="AU200" s="223">
        <f>IFERROR(IF(RIGHT(VLOOKUP($A200,csapatok!$A:$CN,AU$320,FALSE),5)="Csere",VLOOKUP(LEFT(VLOOKUP($A200,csapatok!$A:$CN,AU$320,FALSE),LEN(VLOOKUP($A200,csapatok!$A:$CN,AU$320,FALSE))-6),'csapat-ranglista'!$A:$FP,AU$321,FALSE)/8,VLOOKUP(VLOOKUP($A200,csapatok!$A:$CN,AU$320,FALSE),'csapat-ranglista'!$A:$FP,AU$321,FALSE)/4),0)</f>
        <v>0</v>
      </c>
      <c r="AV200" s="223">
        <f>IFERROR(IF(RIGHT(VLOOKUP($A200,csapatok!$A:$CN,AV$320,FALSE),5)="Csere",VLOOKUP(LEFT(VLOOKUP($A200,csapatok!$A:$CN,AV$320,FALSE),LEN(VLOOKUP($A200,csapatok!$A:$CN,AV$320,FALSE))-6),'csapat-ranglista'!$A:$FP,AV$321,FALSE)/8,VLOOKUP(VLOOKUP($A200,csapatok!$A:$CN,AV$320,FALSE),'csapat-ranglista'!$A:$FP,AV$321,FALSE)/4),0)</f>
        <v>0</v>
      </c>
      <c r="AW200" s="223">
        <f>IFERROR(IF(RIGHT(VLOOKUP($A200,csapatok!$A:$CN,AW$320,FALSE),5)="Csere",VLOOKUP(LEFT(VLOOKUP($A200,csapatok!$A:$CN,AW$320,FALSE),LEN(VLOOKUP($A200,csapatok!$A:$CN,AW$320,FALSE))-6),'csapat-ranglista'!$A:$FP,AW$321,FALSE)/8,VLOOKUP(VLOOKUP($A200,csapatok!$A:$CN,AW$320,FALSE),'csapat-ranglista'!$A:$FP,AW$321,FALSE)/4),0)</f>
        <v>0</v>
      </c>
      <c r="AX200" s="223">
        <f>IFERROR(IF(RIGHT(VLOOKUP($A200,csapatok!$A:$CN,AX$320,FALSE),5)="Csere",VLOOKUP(LEFT(VLOOKUP($A200,csapatok!$A:$CN,AX$320,FALSE),LEN(VLOOKUP($A200,csapatok!$A:$CN,AX$320,FALSE))-6),'csapat-ranglista'!$A:$FP,AX$321,FALSE)/8,VLOOKUP(VLOOKUP($A200,csapatok!$A:$CN,AX$320,FALSE),'csapat-ranglista'!$A:$FP,AX$321,FALSE)/4),0)</f>
        <v>0</v>
      </c>
      <c r="AY200" s="223">
        <f>IFERROR(IF(RIGHT(VLOOKUP($A200,csapatok!$A:$NN,AY$320,FALSE),5)="Csere",VLOOKUP(LEFT(VLOOKUP($A200,csapatok!$A:$NN,AY$320,FALSE),LEN(VLOOKUP($A200,csapatok!$A:$NN,AY$320,FALSE))-6),'csapat-ranglista'!$A:$FP,AY$321,FALSE)/8,VLOOKUP(VLOOKUP($A200,csapatok!$A:$NN,AY$320,FALSE),'csapat-ranglista'!$A:$FP,AY$321,FALSE)/4),0)</f>
        <v>0</v>
      </c>
      <c r="AZ200" s="223">
        <f>IFERROR(IF(RIGHT(VLOOKUP($A200,csapatok!$A:$NN,AZ$320,FALSE),5)="Csere",VLOOKUP(LEFT(VLOOKUP($A200,csapatok!$A:$NN,AZ$320,FALSE),LEN(VLOOKUP($A200,csapatok!$A:$NN,AZ$320,FALSE))-6),'csapat-ranglista'!$A:$FP,AZ$321,FALSE)/8,VLOOKUP(VLOOKUP($A200,csapatok!$A:$NN,AZ$320,FALSE),'csapat-ranglista'!$A:$FP,AZ$321,FALSE)/4),0)</f>
        <v>0</v>
      </c>
      <c r="BA200" s="223">
        <f>IFERROR(IF(RIGHT(VLOOKUP($A200,csapatok!$A:$NN,BA$320,FALSE),5)="Csere",VLOOKUP(LEFT(VLOOKUP($A200,csapatok!$A:$NN,BA$320,FALSE),LEN(VLOOKUP($A200,csapatok!$A:$NN,BA$320,FALSE))-6),'csapat-ranglista'!$A:$FP,BA$321,FALSE)/8,VLOOKUP(VLOOKUP($A200,csapatok!$A:$NN,BA$320,FALSE),'csapat-ranglista'!$A:$FP,BA$321,FALSE)/4),0)</f>
        <v>0</v>
      </c>
      <c r="BB200" s="223">
        <f>IFERROR(IF(RIGHT(VLOOKUP($A200,csapatok!$A:$NN,BB$320,FALSE),5)="Csere",VLOOKUP(LEFT(VLOOKUP($A200,csapatok!$A:$NN,BB$320,FALSE),LEN(VLOOKUP($A200,csapatok!$A:$NN,BB$320,FALSE))-6),'csapat-ranglista'!$A:$FP,BB$321,FALSE)/8,VLOOKUP(VLOOKUP($A200,csapatok!$A:$NN,BB$320,FALSE),'csapat-ranglista'!$A:$FP,BB$321,FALSE)/4),0)</f>
        <v>0</v>
      </c>
      <c r="BC200" s="224">
        <f>versenyek!$ES$11*IFERROR(VLOOKUP(VLOOKUP($A200,versenyek!ER:ET,3,FALSE),szabalyok!$A$16:$B$23,2,FALSE)/4,0)</f>
        <v>0</v>
      </c>
      <c r="BD200" s="224">
        <f>versenyek!$EV$11*IFERROR(VLOOKUP(VLOOKUP($A200,versenyek!EU:EW,3,FALSE),szabalyok!$A$16:$B$23,2,FALSE)/4,0)</f>
        <v>0</v>
      </c>
      <c r="BE200" s="223">
        <f>IFERROR(IF(RIGHT(VLOOKUP($A200,csapatok!$A:$NN,BE$320,FALSE),5)="Csere",VLOOKUP(LEFT(VLOOKUP($A200,csapatok!$A:$NN,BE$320,FALSE),LEN(VLOOKUP($A200,csapatok!$A:$NN,BE$320,FALSE))-6),'csapat-ranglista'!$A:$FP,BE$321,FALSE)/8,VLOOKUP(VLOOKUP($A200,csapatok!$A:$NN,BE$320,FALSE),'csapat-ranglista'!$A:$FP,BE$321,FALSE)/4),0)</f>
        <v>0</v>
      </c>
      <c r="BF200" s="223">
        <f>IFERROR(IF(RIGHT(VLOOKUP($A200,csapatok!$A:$NN,BF$320,FALSE),5)="Csere",VLOOKUP(LEFT(VLOOKUP($A200,csapatok!$A:$NN,BF$320,FALSE),LEN(VLOOKUP($A200,csapatok!$A:$NN,BF$320,FALSE))-6),'csapat-ranglista'!$A:$FP,BF$321,FALSE)/8,VLOOKUP(VLOOKUP($A200,csapatok!$A:$NN,BF$320,FALSE),'csapat-ranglista'!$A:$FP,BF$321,FALSE)/4),0)</f>
        <v>0</v>
      </c>
      <c r="BG200" s="223">
        <f>IFERROR(IF(RIGHT(VLOOKUP($A200,csapatok!$A:$NN,BG$320,FALSE),5)="Csere",VLOOKUP(LEFT(VLOOKUP($A200,csapatok!$A:$NN,BG$320,FALSE),LEN(VLOOKUP($A200,csapatok!$A:$NN,BG$320,FALSE))-6),'csapat-ranglista'!$A:$FP,BG$321,FALSE)/8,VLOOKUP(VLOOKUP($A200,csapatok!$A:$NN,BG$320,FALSE),'csapat-ranglista'!$A:$FP,BG$321,FALSE)/4),0)</f>
        <v>0</v>
      </c>
      <c r="BH200" s="223">
        <f>IFERROR(IF(RIGHT(VLOOKUP($A200,csapatok!$A:$NN,BH$320,FALSE),5)="Csere",VLOOKUP(LEFT(VLOOKUP($A200,csapatok!$A:$NN,BH$320,FALSE),LEN(VLOOKUP($A200,csapatok!$A:$NN,BH$320,FALSE))-6),'csapat-ranglista'!$A:$FP,BH$321,FALSE)/8,VLOOKUP(VLOOKUP($A200,csapatok!$A:$NN,BH$320,FALSE),'csapat-ranglista'!$A:$FP,BH$321,FALSE)/4),0)</f>
        <v>0</v>
      </c>
      <c r="BI200" s="223">
        <f>IFERROR(IF(RIGHT(VLOOKUP($A200,csapatok!$A:$NN,BI$320,FALSE),5)="Csere",VLOOKUP(LEFT(VLOOKUP($A200,csapatok!$A:$NN,BI$320,FALSE),LEN(VLOOKUP($A200,csapatok!$A:$NN,BI$320,FALSE))-6),'csapat-ranglista'!$A:$FP,BI$321,FALSE)/8,VLOOKUP(VLOOKUP($A200,csapatok!$A:$NN,BI$320,FALSE),'csapat-ranglista'!$A:$FP,BI$321,FALSE)/4),0)</f>
        <v>0</v>
      </c>
      <c r="BJ200" s="223">
        <f>IFERROR(IF(RIGHT(VLOOKUP($A200,csapatok!$A:$NN,BJ$320,FALSE),5)="Csere",VLOOKUP(LEFT(VLOOKUP($A200,csapatok!$A:$NN,BJ$320,FALSE),LEN(VLOOKUP($A200,csapatok!$A:$NN,BJ$320,FALSE))-6),'csapat-ranglista'!$A:$FP,BJ$321,FALSE)/8,VLOOKUP(VLOOKUP($A200,csapatok!$A:$NN,BJ$320,FALSE),'csapat-ranglista'!$A:$FP,BJ$321,FALSE)/4),0)</f>
        <v>0</v>
      </c>
      <c r="BK200" s="223">
        <f>IFERROR(IF(RIGHT(VLOOKUP($A200,csapatok!$A:$NN,BK$320,FALSE),5)="Csere",VLOOKUP(LEFT(VLOOKUP($A200,csapatok!$A:$NN,BK$320,FALSE),LEN(VLOOKUP($A200,csapatok!$A:$NN,BK$320,FALSE))-6),'csapat-ranglista'!$A:$FP,BK$321,FALSE)/8,VLOOKUP(VLOOKUP($A200,csapatok!$A:$NN,BK$320,FALSE),'csapat-ranglista'!$A:$FP,BK$321,FALSE)/4),0)</f>
        <v>0</v>
      </c>
      <c r="BL200" s="223">
        <f>IFERROR(IF(RIGHT(VLOOKUP($A200,csapatok!$A:$NN,BL$320,FALSE),5)="Csere",VLOOKUP(LEFT(VLOOKUP($A200,csapatok!$A:$NN,BL$320,FALSE),LEN(VLOOKUP($A200,csapatok!$A:$NN,BL$320,FALSE))-6),'csapat-ranglista'!$A:$FP,BL$321,FALSE)/8,VLOOKUP(VLOOKUP($A200,csapatok!$A:$NN,BL$320,FALSE),'csapat-ranglista'!$A:$FP,BL$321,FALSE)/4),0)</f>
        <v>0</v>
      </c>
      <c r="BM200" s="223">
        <f>IFERROR(IF(RIGHT(VLOOKUP($A200,csapatok!$A:$NN,BM$320,FALSE),5)="Csere",VLOOKUP(LEFT(VLOOKUP($A200,csapatok!$A:$NN,BM$320,FALSE),LEN(VLOOKUP($A200,csapatok!$A:$NN,BM$320,FALSE))-6),'csapat-ranglista'!$A:$FP,BM$321,FALSE)/8,VLOOKUP(VLOOKUP($A200,csapatok!$A:$NN,BM$320,FALSE),'csapat-ranglista'!$A:$FP,BM$321,FALSE)/4),0)</f>
        <v>0</v>
      </c>
      <c r="BN200" s="223">
        <f>IFERROR(IF(RIGHT(VLOOKUP($A200,csapatok!$A:$NN,BN$320,FALSE),5)="Csere",VLOOKUP(LEFT(VLOOKUP($A200,csapatok!$A:$NN,BN$320,FALSE),LEN(VLOOKUP($A200,csapatok!$A:$NN,BN$320,FALSE))-6),'csapat-ranglista'!$A:$FP,BN$321,FALSE)/8,VLOOKUP(VLOOKUP($A200,csapatok!$A:$NN,BN$320,FALSE),'csapat-ranglista'!$A:$FP,BN$321,FALSE)/4),0)</f>
        <v>0</v>
      </c>
      <c r="BO200" s="223">
        <f>IFERROR(IF(RIGHT(VLOOKUP($A200,csapatok!$A:$NN,BO$320,FALSE),5)="Csere",VLOOKUP(LEFT(VLOOKUP($A200,csapatok!$A:$NN,BO$320,FALSE),LEN(VLOOKUP($A200,csapatok!$A:$NN,BO$320,FALSE))-6),'csapat-ranglista'!$A:$FP,BO$321,FALSE)/8,VLOOKUP(VLOOKUP($A200,csapatok!$A:$NN,BO$320,FALSE),'csapat-ranglista'!$A:$FP,BO$321,FALSE)/4),0)</f>
        <v>0</v>
      </c>
      <c r="BP200" s="223">
        <f>IFERROR(IF(RIGHT(VLOOKUP($A200,csapatok!$A:$NN,BP$320,FALSE),5)="Csere",VLOOKUP(LEFT(VLOOKUP($A200,csapatok!$A:$NN,BP$320,FALSE),LEN(VLOOKUP($A200,csapatok!$A:$NN,BP$320,FALSE))-6),'csapat-ranglista'!$A:$FP,BP$321,FALSE)/8,VLOOKUP(VLOOKUP($A200,csapatok!$A:$NN,BP$320,FALSE),'csapat-ranglista'!$A:$FP,BP$321,FALSE)/4),0)</f>
        <v>0</v>
      </c>
      <c r="BQ200" s="223">
        <f>IFERROR(IF(RIGHT(VLOOKUP($A200,csapatok!$A:$NN,BQ$320,FALSE),5)="Csere",VLOOKUP(LEFT(VLOOKUP($A200,csapatok!$A:$NN,BQ$320,FALSE),LEN(VLOOKUP($A200,csapatok!$A:$NN,BQ$320,FALSE))-6),'csapat-ranglista'!$A:$FP,BQ$321,FALSE)/8,VLOOKUP(VLOOKUP($A200,csapatok!$A:$NN,BQ$320,FALSE),'csapat-ranglista'!$A:$FP,BQ$321,FALSE)/4),0)</f>
        <v>0</v>
      </c>
      <c r="BR200" s="223">
        <f>IFERROR(IF(RIGHT(VLOOKUP($A200,csapatok!$A:$NN,BR$320,FALSE),5)="Csere",VLOOKUP(LEFT(VLOOKUP($A200,csapatok!$A:$NN,BR$320,FALSE),LEN(VLOOKUP($A200,csapatok!$A:$NN,BR$320,FALSE))-6),'csapat-ranglista'!$A:$FP,BR$321,FALSE)/8,VLOOKUP(VLOOKUP($A200,csapatok!$A:$NN,BR$320,FALSE),'csapat-ranglista'!$A:$FP,BR$321,FALSE)/4),0)</f>
        <v>0</v>
      </c>
      <c r="BS200" s="223">
        <f>IFERROR(IF(RIGHT(VLOOKUP($A200,csapatok!$A:$NN,BS$320,FALSE),5)="Csere",VLOOKUP(LEFT(VLOOKUP($A200,csapatok!$A:$NN,BS$320,FALSE),LEN(VLOOKUP($A200,csapatok!$A:$NN,BS$320,FALSE))-6),'csapat-ranglista'!$A:$FP,BS$321,FALSE)/8,VLOOKUP(VLOOKUP($A200,csapatok!$A:$NN,BS$320,FALSE),'csapat-ranglista'!$A:$FP,BS$321,FALSE)/4),0)</f>
        <v>0</v>
      </c>
      <c r="BT200" s="223">
        <f>IFERROR(IF(RIGHT(VLOOKUP($A200,csapatok!$A:$NN,BT$320,FALSE),5)="Csere",VLOOKUP(LEFT(VLOOKUP($A200,csapatok!$A:$NN,BT$320,FALSE),LEN(VLOOKUP($A200,csapatok!$A:$NN,BT$320,FALSE))-6),'csapat-ranglista'!$A:$FP,BT$321,FALSE)/8,VLOOKUP(VLOOKUP($A200,csapatok!$A:$NN,BT$320,FALSE),'csapat-ranglista'!$A:$FP,BT$321,FALSE)/4),0)</f>
        <v>0</v>
      </c>
      <c r="BU200" s="223">
        <f>IFERROR(IF(RIGHT(VLOOKUP($A200,csapatok!$A:$NN,BU$320,FALSE),5)="Csere",VLOOKUP(LEFT(VLOOKUP($A200,csapatok!$A:$NN,BU$320,FALSE),LEN(VLOOKUP($A200,csapatok!$A:$NN,BU$320,FALSE))-6),'csapat-ranglista'!$A:$FP,BU$321,FALSE)/8,VLOOKUP(VLOOKUP($A200,csapatok!$A:$NN,BU$320,FALSE),'csapat-ranglista'!$A:$FP,BU$321,FALSE)/4),0)</f>
        <v>0</v>
      </c>
      <c r="BV200" s="223">
        <f>IFERROR(IF(RIGHT(VLOOKUP($A200,csapatok!$A:$NN,BV$320,FALSE),5)="Csere",VLOOKUP(LEFT(VLOOKUP($A200,csapatok!$A:$NN,BV$320,FALSE),LEN(VLOOKUP($A200,csapatok!$A:$NN,BV$320,FALSE))-6),'csapat-ranglista'!$A:$FP,BV$321,FALSE)/8,VLOOKUP(VLOOKUP($A200,csapatok!$A:$NN,BV$320,FALSE),'csapat-ranglista'!$A:$FP,BV$321,FALSE)/4),0)</f>
        <v>0</v>
      </c>
      <c r="BW200" s="223">
        <f>IFERROR(IF(RIGHT(VLOOKUP($A200,csapatok!$A:$NN,BW$320,FALSE),5)="Csere",VLOOKUP(LEFT(VLOOKUP($A200,csapatok!$A:$NN,BW$320,FALSE),LEN(VLOOKUP($A200,csapatok!$A:$NN,BW$320,FALSE))-6),'csapat-ranglista'!$A:$FP,BW$321,FALSE)/8,VLOOKUP(VLOOKUP($A200,csapatok!$A:$NN,BW$320,FALSE),'csapat-ranglista'!$A:$FP,BW$321,FALSE)/4),0)</f>
        <v>0</v>
      </c>
      <c r="BX200" s="223">
        <f>IFERROR(IF(RIGHT(VLOOKUP($A200,csapatok!$A:$NN,BX$320,FALSE),5)="Csere",VLOOKUP(LEFT(VLOOKUP($A200,csapatok!$A:$NN,BX$320,FALSE),LEN(VLOOKUP($A200,csapatok!$A:$NN,BX$320,FALSE))-6),'csapat-ranglista'!$A:$FP,BX$321,FALSE)/8,VLOOKUP(VLOOKUP($A200,csapatok!$A:$NN,BX$320,FALSE),'csapat-ranglista'!$A:$FP,BX$321,FALSE)/4),0)</f>
        <v>0</v>
      </c>
      <c r="BY200" s="223">
        <f>IFERROR(IF(RIGHT(VLOOKUP($A200,csapatok!$A:$NN,BY$320,FALSE),5)="Csere",VLOOKUP(LEFT(VLOOKUP($A200,csapatok!$A:$NN,BY$320,FALSE),LEN(VLOOKUP($A200,csapatok!$A:$NN,BY$320,FALSE))-6),'csapat-ranglista'!$A:$FP,BY$321,FALSE)/8,VLOOKUP(VLOOKUP($A200,csapatok!$A:$NN,BY$320,FALSE),'csapat-ranglista'!$A:$FP,BY$321,FALSE)/4),0)</f>
        <v>0</v>
      </c>
      <c r="BZ200" s="223">
        <f>IFERROR(IF(RIGHT(VLOOKUP($A200,csapatok!$A:$NN,BZ$320,FALSE),5)="Csere",VLOOKUP(LEFT(VLOOKUP($A200,csapatok!$A:$NN,BZ$320,FALSE),LEN(VLOOKUP($A200,csapatok!$A:$NN,BZ$320,FALSE))-6),'csapat-ranglista'!$A:$FP,BZ$321,FALSE)/8,VLOOKUP(VLOOKUP($A200,csapatok!$A:$NN,BZ$320,FALSE),'csapat-ranglista'!$A:$FP,BZ$321,FALSE)/4),0)</f>
        <v>0</v>
      </c>
      <c r="CA200" s="223">
        <f>IFERROR(IF(RIGHT(VLOOKUP($A200,csapatok!$A:$NN,CA$320,FALSE),5)="Csere",VLOOKUP(LEFT(VLOOKUP($A200,csapatok!$A:$NN,CA$320,FALSE),LEN(VLOOKUP($A200,csapatok!$A:$NN,CA$320,FALSE))-6),'csapat-ranglista'!$A:$FP,CA$321,FALSE)/8,VLOOKUP(VLOOKUP($A200,csapatok!$A:$NN,CA$320,FALSE),'csapat-ranglista'!$A:$FP,CA$321,FALSE)/4),0)</f>
        <v>0</v>
      </c>
      <c r="CB200" s="223">
        <f>IFERROR(IF(RIGHT(VLOOKUP($A200,csapatok!$A:$NN,CB$320,FALSE),5)="Csere",VLOOKUP(LEFT(VLOOKUP($A200,csapatok!$A:$NN,CB$320,FALSE),LEN(VLOOKUP($A200,csapatok!$A:$NN,CB$320,FALSE))-6),'csapat-ranglista'!$A:$FP,CB$321,FALSE)/8,VLOOKUP(VLOOKUP($A200,csapatok!$A:$NN,CB$320,FALSE),'csapat-ranglista'!$A:$FP,CB$321,FALSE)/4),0)</f>
        <v>0</v>
      </c>
      <c r="CC200" s="223">
        <f>IFERROR(IF(RIGHT(VLOOKUP($A200,csapatok!$A:$NN,CC$320,FALSE),5)="Csere",VLOOKUP(LEFT(VLOOKUP($A200,csapatok!$A:$NN,CC$320,FALSE),LEN(VLOOKUP($A200,csapatok!$A:$NN,CC$320,FALSE))-6),'csapat-ranglista'!$A:$FP,CC$321,FALSE)/8,VLOOKUP(VLOOKUP($A200,csapatok!$A:$NN,CC$320,FALSE),'csapat-ranglista'!$A:$FP,CC$321,FALSE)/4),0)</f>
        <v>0</v>
      </c>
      <c r="CD200" s="223">
        <f>IFERROR(IF(RIGHT(VLOOKUP($A200,csapatok!$A:$NN,CD$320,FALSE),5)="Csere",VLOOKUP(LEFT(VLOOKUP($A200,csapatok!$A:$NN,CD$320,FALSE),LEN(VLOOKUP($A200,csapatok!$A:$NN,CD$320,FALSE))-6),'csapat-ranglista'!$A:$FP,CD$321,FALSE)/8,VLOOKUP(VLOOKUP($A200,csapatok!$A:$NN,CD$320,FALSE),'csapat-ranglista'!$A:$FP,CD$321,FALSE)/4),0)</f>
        <v>0</v>
      </c>
      <c r="CE200" s="223">
        <f>IFERROR(IF(RIGHT(VLOOKUP($A200,csapatok!$A:$NN,CE$320,FALSE),5)="Csere",VLOOKUP(LEFT(VLOOKUP($A200,csapatok!$A:$NN,CE$320,FALSE),LEN(VLOOKUP($A200,csapatok!$A:$NN,CE$320,FALSE))-6),'csapat-ranglista'!$A:$FP,CE$321,FALSE)/8,VLOOKUP(VLOOKUP($A200,csapatok!$A:$NN,CE$320,FALSE),'csapat-ranglista'!$A:$FP,CE$321,FALSE)/4),0)</f>
        <v>0</v>
      </c>
      <c r="CF200" s="223">
        <f>IFERROR(IF(RIGHT(VLOOKUP($A200,csapatok!$A:$NN,CF$320,FALSE),5)="Csere",VLOOKUP(LEFT(VLOOKUP($A200,csapatok!$A:$NN,CF$320,FALSE),LEN(VLOOKUP($A200,csapatok!$A:$NN,CF$320,FALSE))-6),'csapat-ranglista'!$A:$FP,CF$321,FALSE)/8,VLOOKUP(VLOOKUP($A200,csapatok!$A:$NN,CF$320,FALSE),'csapat-ranglista'!$A:$FP,CF$321,FALSE)/4),0)</f>
        <v>0</v>
      </c>
      <c r="CG200" s="223">
        <f>IFERROR(IF(RIGHT(VLOOKUP($A200,csapatok!$A:$NN,CG$320,FALSE),5)="Csere",VLOOKUP(LEFT(VLOOKUP($A200,csapatok!$A:$NN,CG$320,FALSE),LEN(VLOOKUP($A200,csapatok!$A:$NN,CG$320,FALSE))-6),'csapat-ranglista'!$A:$FP,CG$321,FALSE)/8,VLOOKUP(VLOOKUP($A200,csapatok!$A:$NN,CG$320,FALSE),'csapat-ranglista'!$A:$FP,CG$321,FALSE)/4),0)</f>
        <v>0</v>
      </c>
      <c r="CH200" s="223">
        <f>IFERROR(IF(RIGHT(VLOOKUP($A200,csapatok!$A:$NN,CH$320,FALSE),5)="Csere",VLOOKUP(LEFT(VLOOKUP($A200,csapatok!$A:$NN,CH$320,FALSE),LEN(VLOOKUP($A200,csapatok!$A:$NN,CH$320,FALSE))-6),'csapat-ranglista'!$A:$FP,CH$321,FALSE)/8,VLOOKUP(VLOOKUP($A200,csapatok!$A:$NN,CH$320,FALSE),'csapat-ranglista'!$A:$FP,CH$321,FALSE)/4),0)</f>
        <v>0</v>
      </c>
      <c r="CI200" s="223">
        <f>IFERROR(IF(RIGHT(VLOOKUP($A200,csapatok!$A:$NN,CI$320,FALSE),5)="Csere",VLOOKUP(LEFT(VLOOKUP($A200,csapatok!$A:$NN,CI$320,FALSE),LEN(VLOOKUP($A200,csapatok!$A:$NN,CI$320,FALSE))-6),'csapat-ranglista'!$A:$FP,CI$321,FALSE)/8,VLOOKUP(VLOOKUP($A200,csapatok!$A:$NN,CI$320,FALSE),'csapat-ranglista'!$A:$FP,CI$321,FALSE)/4),0)</f>
        <v>0</v>
      </c>
      <c r="CJ200" s="224">
        <f>versenyek!$IQ$11*IFERROR(VLOOKUP(VLOOKUP($A200,versenyek!IP:IR,3,FALSE),szabalyok!$A$16:$B$23,2,FALSE)/4,0)</f>
        <v>0</v>
      </c>
      <c r="CK200" s="224">
        <f>versenyek!$IT$11*IFERROR(VLOOKUP(VLOOKUP($A200,versenyek!IS:IU,3,FALSE),szabalyok!$A$16:$B$23,2,FALSE)/4,0)</f>
        <v>0</v>
      </c>
      <c r="CL200" s="223">
        <f>IFERROR(IF(RIGHT(VLOOKUP($A200,csapatok!$A:$NN,CL$320,FALSE),5)="Csere",VLOOKUP(LEFT(VLOOKUP($A200,csapatok!$A:$NN,CL$320,FALSE),LEN(VLOOKUP($A200,csapatok!$A:$NN,CL$320,FALSE))-6),'csapat-ranglista'!$A:$FP,CL$321,FALSE)/8,VLOOKUP(VLOOKUP($A200,csapatok!$A:$NN,CL$320,FALSE),'csapat-ranglista'!$A:$FP,CL$321,FALSE)/4),0)</f>
        <v>0</v>
      </c>
      <c r="CM200" s="223">
        <f>IFERROR(IF(RIGHT(VLOOKUP($A200,csapatok!$A:$NN,CM$320,FALSE),5)="Csere",VLOOKUP(LEFT(VLOOKUP($A200,csapatok!$A:$NN,CM$320,FALSE),LEN(VLOOKUP($A200,csapatok!$A:$NN,CM$320,FALSE))-6),'csapat-ranglista'!$A:$FP,CM$321,FALSE)/8,VLOOKUP(VLOOKUP($A200,csapatok!$A:$NN,CM$320,FALSE),'csapat-ranglista'!$A:$FP,CM$321,FALSE)/4),0)</f>
        <v>0</v>
      </c>
      <c r="CN200" s="223">
        <f>IFERROR(IF(RIGHT(VLOOKUP($A200,csapatok!$A:$NN,CN$320,FALSE),5)="Csere",VLOOKUP(LEFT(VLOOKUP($A200,csapatok!$A:$NN,CN$320,FALSE),LEN(VLOOKUP($A200,csapatok!$A:$NN,CN$320,FALSE))-6),'csapat-ranglista'!$A:$FP,CN$321,FALSE)/8,VLOOKUP(VLOOKUP($A200,csapatok!$A:$NN,CN$320,FALSE),'csapat-ranglista'!$A:$FP,CN$321,FALSE)/4),0)</f>
        <v>0</v>
      </c>
      <c r="CO200" s="223">
        <f>IFERROR(IF(RIGHT(VLOOKUP($A200,csapatok!$A:$NN,CO$320,FALSE),5)="Csere",VLOOKUP(LEFT(VLOOKUP($A200,csapatok!$A:$NN,CO$320,FALSE),LEN(VLOOKUP($A200,csapatok!$A:$NN,CO$320,FALSE))-6),'csapat-ranglista'!$A:$FP,CO$321,FALSE)/8,VLOOKUP(VLOOKUP($A200,csapatok!$A:$NN,CO$320,FALSE),'csapat-ranglista'!$A:$FP,CO$321,FALSE)/4),0)</f>
        <v>0</v>
      </c>
      <c r="CP200" s="223">
        <f>IFERROR(IF(RIGHT(VLOOKUP($A200,csapatok!$A:$NN,CP$320,FALSE),5)="Csere",VLOOKUP(LEFT(VLOOKUP($A200,csapatok!$A:$NN,CP$320,FALSE),LEN(VLOOKUP($A200,csapatok!$A:$NN,CP$320,FALSE))-6),'csapat-ranglista'!$A:$FP,CP$321,FALSE)/8,VLOOKUP(VLOOKUP($A200,csapatok!$A:$NN,CP$320,FALSE),'csapat-ranglista'!$A:$FP,CP$321,FALSE)/4),0)</f>
        <v>0</v>
      </c>
      <c r="CQ200" s="223">
        <f>IFERROR(IF(RIGHT(VLOOKUP($A200,csapatok!$A:$NN,CQ$320,FALSE),5)="Csere",VLOOKUP(LEFT(VLOOKUP($A200,csapatok!$A:$NN,CQ$320,FALSE),LEN(VLOOKUP($A200,csapatok!$A:$NN,CQ$320,FALSE))-6),'csapat-ranglista'!$A:$FP,CQ$321,FALSE)/8,VLOOKUP(VLOOKUP($A200,csapatok!$A:$NN,CQ$320,FALSE),'csapat-ranglista'!$A:$FP,CQ$321,FALSE)/4),0)</f>
        <v>0</v>
      </c>
      <c r="CR200" s="223">
        <f>IFERROR(IF(RIGHT(VLOOKUP($A200,csapatok!$A:$NN,CR$320,FALSE),5)="Csere",VLOOKUP(LEFT(VLOOKUP($A200,csapatok!$A:$NN,CR$320,FALSE),LEN(VLOOKUP($A200,csapatok!$A:$NN,CR$320,FALSE))-6),'csapat-ranglista'!$A:$FP,CR$321,FALSE)/8,VLOOKUP(VLOOKUP($A200,csapatok!$A:$NN,CR$320,FALSE),'csapat-ranglista'!$A:$FP,CR$321,FALSE)/4),0)</f>
        <v>0</v>
      </c>
      <c r="CS200" s="223">
        <f>IFERROR(IF(RIGHT(VLOOKUP($A200,csapatok!$A:$NN,CS$320,FALSE),5)="Csere",VLOOKUP(LEFT(VLOOKUP($A200,csapatok!$A:$NN,CS$320,FALSE),LEN(VLOOKUP($A200,csapatok!$A:$NN,CS$320,FALSE))-6),'csapat-ranglista'!$A:$FP,CS$321,FALSE)/8,VLOOKUP(VLOOKUP($A200,csapatok!$A:$NN,CS$320,FALSE),'csapat-ranglista'!$A:$FP,CS$321,FALSE)/4),0)</f>
        <v>0</v>
      </c>
      <c r="CT200" s="223">
        <f>IFERROR(IF(RIGHT(VLOOKUP($A200,csapatok!$A:$NN,CT$320,FALSE),5)="Csere",VLOOKUP(LEFT(VLOOKUP($A200,csapatok!$A:$NN,CT$320,FALSE),LEN(VLOOKUP($A200,csapatok!$A:$NN,CT$320,FALSE))-6),'csapat-ranglista'!$A:$FP,CT$321,FALSE)/8,VLOOKUP(VLOOKUP($A200,csapatok!$A:$NN,CT$320,FALSE),'csapat-ranglista'!$A:$FP,CT$321,FALSE)/4),0)</f>
        <v>0</v>
      </c>
      <c r="CU200" s="223">
        <f>IFERROR(IF(RIGHT(VLOOKUP($A200,csapatok!$A:$NN,CU$320,FALSE),5)="Csere",VLOOKUP(LEFT(VLOOKUP($A200,csapatok!$A:$NN,CU$320,FALSE),LEN(VLOOKUP($A200,csapatok!$A:$NN,CU$320,FALSE))-6),'csapat-ranglista'!$A:$FP,CU$321,FALSE)/8,VLOOKUP(VLOOKUP($A200,csapatok!$A:$NN,CU$320,FALSE),'csapat-ranglista'!$A:$FP,CU$321,FALSE)/4),0)</f>
        <v>0</v>
      </c>
      <c r="CV200" s="223">
        <f>IFERROR(IF(RIGHT(VLOOKUP($A200,csapatok!$A:$NN,CV$320,FALSE),5)="Csere",VLOOKUP(LEFT(VLOOKUP($A200,csapatok!$A:$NN,CV$320,FALSE),LEN(VLOOKUP($A200,csapatok!$A:$NN,CV$320,FALSE))-6),'csapat-ranglista'!$A:$FP,CV$321,FALSE)/8,VLOOKUP(VLOOKUP($A200,csapatok!$A:$NN,CV$320,FALSE),'csapat-ranglista'!$A:$FP,CV$321,FALSE)/4),0)</f>
        <v>0</v>
      </c>
      <c r="CW200" s="223">
        <f>IFERROR(IF(RIGHT(VLOOKUP($A200,csapatok!$A:$NN,CW$320,FALSE),5)="Csere",VLOOKUP(LEFT(VLOOKUP($A200,csapatok!$A:$NN,CW$320,FALSE),LEN(VLOOKUP($A200,csapatok!$A:$NN,CW$320,FALSE))-6),'csapat-ranglista'!$A:$FP,CW$321,FALSE)/8,VLOOKUP(VLOOKUP($A200,csapatok!$A:$NN,CW$320,FALSE),'csapat-ranglista'!$A:$FP,CW$321,FALSE)/4),0)</f>
        <v>0</v>
      </c>
      <c r="CX200" s="223">
        <f>IFERROR(IF(RIGHT(VLOOKUP($A200,csapatok!$A:$NN,CX$320,FALSE),5)="Csere",VLOOKUP(LEFT(VLOOKUP($A200,csapatok!$A:$NN,CX$320,FALSE),LEN(VLOOKUP($A200,csapatok!$A:$NN,CX$320,FALSE))-6),'csapat-ranglista'!$A:$FP,CX$321,FALSE)/8,VLOOKUP(VLOOKUP($A200,csapatok!$A:$NN,CX$320,FALSE),'csapat-ranglista'!$A:$FP,CX$321,FALSE)/4),0)</f>
        <v>0</v>
      </c>
      <c r="CY200" s="223">
        <f>IFERROR(IF(RIGHT(VLOOKUP($A200,csapatok!$A:$NN,CY$320,FALSE),5)="Csere",VLOOKUP(LEFT(VLOOKUP($A200,csapatok!$A:$NN,CY$320,FALSE),LEN(VLOOKUP($A200,csapatok!$A:$NN,CY$320,FALSE))-6),'csapat-ranglista'!$A:$FP,CY$321,FALSE)/8,VLOOKUP(VLOOKUP($A200,csapatok!$A:$NN,CY$320,FALSE),'csapat-ranglista'!$A:$FP,CY$321,FALSE)/4),0)</f>
        <v>0</v>
      </c>
      <c r="CZ200" s="223">
        <f>IFERROR(IF(RIGHT(VLOOKUP($A200,csapatok!$A:$NN,CZ$320,FALSE),5)="Csere",VLOOKUP(LEFT(VLOOKUP($A200,csapatok!$A:$NN,CZ$320,FALSE),LEN(VLOOKUP($A200,csapatok!$A:$NN,CZ$320,FALSE))-6),'csapat-ranglista'!$A:$FP,CZ$321,FALSE)/8,VLOOKUP(VLOOKUP($A200,csapatok!$A:$NN,CZ$320,FALSE),'csapat-ranglista'!$A:$FP,CZ$321,FALSE)/4),0)</f>
        <v>0</v>
      </c>
      <c r="DA200" s="223">
        <f>IFERROR(IF(RIGHT(VLOOKUP($A200,csapatok!$A:$NN,DA$320,FALSE),5)="Csere",VLOOKUP(LEFT(VLOOKUP($A200,csapatok!$A:$NN,DA$320,FALSE),LEN(VLOOKUP($A200,csapatok!$A:$NN,DA$320,FALSE))-6),'csapat-ranglista'!$A:$FP,DA$321,FALSE)/8,VLOOKUP(VLOOKUP($A200,csapatok!$A:$NN,DA$320,FALSE),'csapat-ranglista'!$A:$FP,DA$321,FALSE)/4),0)</f>
        <v>0</v>
      </c>
      <c r="DB200" s="223">
        <f>IFERROR(IF(RIGHT(VLOOKUP($A200,csapatok!$A:$NN,DB$320,FALSE),5)="Csere",VLOOKUP(LEFT(VLOOKUP($A200,csapatok!$A:$NN,DB$320,FALSE),LEN(VLOOKUP($A200,csapatok!$A:$NN,DB$320,FALSE))-6),'csapat-ranglista'!$A:$FP,DB$321,FALSE)/8,VLOOKUP(VLOOKUP($A200,csapatok!$A:$NN,DB$320,FALSE),'csapat-ranglista'!$A:$FP,DB$321,FALSE)/4),0)</f>
        <v>0</v>
      </c>
      <c r="DC200" s="223">
        <f>IFERROR(IF(RIGHT(VLOOKUP($A200,csapatok!$A:$NN,DC$320,FALSE),5)="Csere",VLOOKUP(LEFT(VLOOKUP($A200,csapatok!$A:$NN,DC$320,FALSE),LEN(VLOOKUP($A200,csapatok!$A:$NN,DC$320,FALSE))-6),'csapat-ranglista'!$A:$FP,DC$321,FALSE)/8,VLOOKUP(VLOOKUP($A200,csapatok!$A:$NN,DC$320,FALSE),'csapat-ranglista'!$A:$FP,DC$321,FALSE)/4),0)</f>
        <v>0</v>
      </c>
      <c r="DD200" s="223">
        <f>IFERROR(IF(RIGHT(VLOOKUP($A200,csapatok!$A:$NN,DD$320,FALSE),5)="Csere",VLOOKUP(LEFT(VLOOKUP($A200,csapatok!$A:$NN,DD$320,FALSE),LEN(VLOOKUP($A200,csapatok!$A:$NN,DD$320,FALSE))-6),'csapat-ranglista'!$A:$FP,DD$321,FALSE)/8,VLOOKUP(VLOOKUP($A200,csapatok!$A:$NN,DD$320,FALSE),'csapat-ranglista'!$A:$FP,DD$321,FALSE)/4),0)</f>
        <v>0</v>
      </c>
      <c r="DE200" s="223">
        <f>IFERROR(IF(RIGHT(VLOOKUP($A200,csapatok!$A:$NN,DE$320,FALSE),5)="Csere",VLOOKUP(LEFT(VLOOKUP($A200,csapatok!$A:$NN,DE$320,FALSE),LEN(VLOOKUP($A200,csapatok!$A:$NN,DE$320,FALSE))-6),'csapat-ranglista'!$A:$FP,DE$321,FALSE)/8,VLOOKUP(VLOOKUP($A200,csapatok!$A:$NN,DE$320,FALSE),'csapat-ranglista'!$A:$FP,DE$321,FALSE)/4),0)</f>
        <v>0</v>
      </c>
      <c r="DF200" s="223">
        <f>IFERROR(IF(RIGHT(VLOOKUP($A200,csapatok!$A:$NN,DF$320,FALSE),5)="Csere",VLOOKUP(LEFT(VLOOKUP($A200,csapatok!$A:$NN,DF$320,FALSE),LEN(VLOOKUP($A200,csapatok!$A:$NN,DF$320,FALSE))-6),'csapat-ranglista'!$A:$FP,DF$321,FALSE)/8,VLOOKUP(VLOOKUP($A200,csapatok!$A:$NN,DF$320,FALSE),'csapat-ranglista'!$A:$FP,DF$321,FALSE)/4),0)</f>
        <v>0</v>
      </c>
      <c r="DG200" s="223">
        <f>IFERROR(IF(RIGHT(VLOOKUP($A200,csapatok!$A:$NN,DG$320,FALSE),5)="Csere",VLOOKUP(LEFT(VLOOKUP($A200,csapatok!$A:$NN,DG$320,FALSE),LEN(VLOOKUP($A200,csapatok!$A:$NN,DG$320,FALSE))-6),'csapat-ranglista'!$A:$FP,DG$321,FALSE)/8,VLOOKUP(VLOOKUP($A200,csapatok!$A:$NN,DG$320,FALSE),'csapat-ranglista'!$A:$FP,DG$321,FALSE)/4),0)</f>
        <v>0</v>
      </c>
      <c r="DH200" s="223">
        <f>IFERROR(IF(RIGHT(VLOOKUP($A200,csapatok!$A:$NN,DH$320,FALSE),5)="Csere",VLOOKUP(LEFT(VLOOKUP($A200,csapatok!$A:$NN,DH$320,FALSE),LEN(VLOOKUP($A200,csapatok!$A:$NN,DH$320,FALSE))-6),'csapat-ranglista'!$A:$FP,DH$321,FALSE)/8,VLOOKUP(VLOOKUP($A200,csapatok!$A:$NN,DH$320,FALSE),'csapat-ranglista'!$A:$FP,DH$321,FALSE)/4),0)</f>
        <v>0</v>
      </c>
      <c r="DI200" s="223">
        <f>IFERROR(IF(RIGHT(VLOOKUP($A200,csapatok!$A:$NN,DI$320,FALSE),5)="Csere",VLOOKUP(LEFT(VLOOKUP($A200,csapatok!$A:$NN,DI$320,FALSE),LEN(VLOOKUP($A200,csapatok!$A:$NN,DI$320,FALSE))-6),'csapat-ranglista'!$A:$FP,DI$321,FALSE)/8,VLOOKUP(VLOOKUP($A200,csapatok!$A:$NN,DI$320,FALSE),'csapat-ranglista'!$A:$FP,DI$321,FALSE)/4),0)</f>
        <v>0</v>
      </c>
      <c r="DJ200" s="223">
        <f>IFERROR(IF(RIGHT(VLOOKUP($A200,csapatok!$A:$NN,DJ$320,FALSE),5)="Csere",VLOOKUP(LEFT(VLOOKUP($A200,csapatok!$A:$NN,DJ$320,FALSE),LEN(VLOOKUP($A200,csapatok!$A:$NN,DJ$320,FALSE))-6),'csapat-ranglista'!$A:$FP,DJ$321,FALSE)/8,VLOOKUP(VLOOKUP($A200,csapatok!$A:$NN,DJ$320,FALSE),'csapat-ranglista'!$A:$FP,DJ$321,FALSE)/4),0)</f>
        <v>0</v>
      </c>
      <c r="DK200" s="223">
        <f>IFERROR(IF(RIGHT(VLOOKUP($A200,csapatok!$A:$NN,DK$320,FALSE),5)="Csere",VLOOKUP(LEFT(VLOOKUP($A200,csapatok!$A:$NN,DK$320,FALSE),LEN(VLOOKUP($A200,csapatok!$A:$NN,DK$320,FALSE))-6),'csapat-ranglista'!$A:$FP,DK$321,FALSE)/8,VLOOKUP(VLOOKUP($A200,csapatok!$A:$NN,DK$320,FALSE),'csapat-ranglista'!$A:$FP,DK$321,FALSE)/4),0)</f>
        <v>0</v>
      </c>
      <c r="DL200" s="223">
        <f>IFERROR(IF(RIGHT(VLOOKUP($A200,csapatok!$A:$NN,DL$320,FALSE),5)="Csere",VLOOKUP(LEFT(VLOOKUP($A200,csapatok!$A:$NN,DL$320,FALSE),LEN(VLOOKUP($A200,csapatok!$A:$NN,DL$320,FALSE))-6),'csapat-ranglista'!$A:$FP,DL$321,FALSE)/8,VLOOKUP(VLOOKUP($A200,csapatok!$A:$NN,DL$320,FALSE),'csapat-ranglista'!$A:$FP,DL$321,FALSE)/4),0)</f>
        <v>0</v>
      </c>
      <c r="DM200" s="223">
        <f>IFERROR(IF(RIGHT(VLOOKUP($A200,csapatok!$A:$NN,DM$320,FALSE),5)="Csere",VLOOKUP(LEFT(VLOOKUP($A200,csapatok!$A:$NN,DM$320,FALSE),LEN(VLOOKUP($A200,csapatok!$A:$NN,DM$320,FALSE))-6),'csapat-ranglista'!$A:$FP,DM$321,FALSE)/8,VLOOKUP(VLOOKUP($A200,csapatok!$A:$NN,DM$320,FALSE),'csapat-ranglista'!$A:$FP,DM$321,FALSE)/4),0)</f>
        <v>0</v>
      </c>
      <c r="DN200" s="223">
        <f>IFERROR(IF(RIGHT(VLOOKUP($A200,csapatok!$A:$NN,DN$320,FALSE),5)="Csere",VLOOKUP(LEFT(VLOOKUP($A200,csapatok!$A:$NN,DN$320,FALSE),LEN(VLOOKUP($A200,csapatok!$A:$NN,DN$320,FALSE))-6),'csapat-ranglista'!$A:$FP,DN$321,FALSE)/8,VLOOKUP(VLOOKUP($A200,csapatok!$A:$NN,DN$320,FALSE),'csapat-ranglista'!$A:$FP,DN$321,FALSE)/4),0)</f>
        <v>0</v>
      </c>
      <c r="DO200" s="224">
        <f>versenyek!$MF$11*IFERROR(VLOOKUP(VLOOKUP($A200,versenyek!ME:MG,3,FALSE),szabalyok!$A$16:$B$23,2,FALSE)/4,0)</f>
        <v>0</v>
      </c>
      <c r="DP200" s="224">
        <f>versenyek!$MI$11*IFERROR(VLOOKUP(VLOOKUP($A200,versenyek!MH:MJ,3,FALSE),szabalyok!$A$16:$B$23,2,FALSE)/4,0)</f>
        <v>0</v>
      </c>
      <c r="DQ200" s="223">
        <f>IFERROR(IF(RIGHT(VLOOKUP($A200,csapatok!$A:$NN,DQ$320,FALSE),5)="Csere",VLOOKUP(LEFT(VLOOKUP($A200,csapatok!$A:$NN,DQ$320,FALSE),LEN(VLOOKUP($A200,csapatok!$A:$NN,DQ$320,FALSE))-6),'csapat-ranglista'!$A:$FP,DQ$321,FALSE)/8,VLOOKUP(VLOOKUP($A200,csapatok!$A:$NN,DQ$320,FALSE),'csapat-ranglista'!$A:$FP,DQ$321,FALSE)/4),0)</f>
        <v>0</v>
      </c>
      <c r="DR200" s="223">
        <f>IFERROR(IF(RIGHT(VLOOKUP($A200,csapatok!$A:$NN,DR$320,FALSE),5)="Csere",VLOOKUP(LEFT(VLOOKUP($A200,csapatok!$A:$NN,DR$320,FALSE),LEN(VLOOKUP($A200,csapatok!$A:$NN,DR$320,FALSE))-6),'csapat-ranglista'!$A:$FP,DR$321,FALSE)/8,VLOOKUP(VLOOKUP($A200,csapatok!$A:$NN,DR$320,FALSE),'csapat-ranglista'!$A:$FP,DR$321,FALSE)/4),0)</f>
        <v>0</v>
      </c>
      <c r="DS200" s="223">
        <f>IFERROR(IF(RIGHT(VLOOKUP($A200,csapatok!$A:$NN,DS$320,FALSE),5)="Csere",VLOOKUP(LEFT(VLOOKUP($A200,csapatok!$A:$NN,DS$320,FALSE),LEN(VLOOKUP($A200,csapatok!$A:$NN,DS$320,FALSE))-6),'csapat-ranglista'!$A:$FP,DS$321,FALSE)/8,VLOOKUP(VLOOKUP($A200,csapatok!$A:$NN,DS$320,FALSE),'csapat-ranglista'!$A:$FP,DS$321,FALSE)/4),0)</f>
        <v>0</v>
      </c>
      <c r="DT200" s="223">
        <f>IFERROR(IF(RIGHT(VLOOKUP($A200,csapatok!$A:$NN,DT$320,FALSE),5)="Csere",VLOOKUP(LEFT(VLOOKUP($A200,csapatok!$A:$NN,DT$320,FALSE),LEN(VLOOKUP($A200,csapatok!$A:$NN,DT$320,FALSE))-6),'csapat-ranglista'!$A:$FP,DT$321,FALSE)/8,VLOOKUP(VLOOKUP($A200,csapatok!$A:$NN,DT$320,FALSE),'csapat-ranglista'!$A:$FP,DT$321,FALSE)/4),0)</f>
        <v>0</v>
      </c>
      <c r="DU200" s="223">
        <f>IFERROR(IF(RIGHT(VLOOKUP($A200,csapatok!$A:$NN,DU$320,FALSE),5)="Csere",VLOOKUP(LEFT(VLOOKUP($A200,csapatok!$A:$NN,DU$320,FALSE),LEN(VLOOKUP($A200,csapatok!$A:$NN,DU$320,FALSE))-6),'csapat-ranglista'!$A:$FP,DU$321,FALSE)/8,VLOOKUP(VLOOKUP($A200,csapatok!$A:$NN,DU$320,FALSE),'csapat-ranglista'!$A:$FP,DU$321,FALSE)/4),0)</f>
        <v>0</v>
      </c>
      <c r="DV200" s="223">
        <f>IFERROR(IF(RIGHT(VLOOKUP($A200,csapatok!$A:$NN,DV$320,FALSE),5)="Csere",VLOOKUP(LEFT(VLOOKUP($A200,csapatok!$A:$NN,DV$320,FALSE),LEN(VLOOKUP($A200,csapatok!$A:$NN,DV$320,FALSE))-6),'csapat-ranglista'!$A:$FP,DV$321,FALSE)/8,VLOOKUP(VLOOKUP($A200,csapatok!$A:$NN,DV$320,FALSE),'csapat-ranglista'!$A:$FP,DV$321,FALSE)/4),0)</f>
        <v>0</v>
      </c>
      <c r="DW200" s="223">
        <f>IFERROR(IF(RIGHT(VLOOKUP($A200,csapatok!$A:$NN,DW$320,FALSE),5)="Csere",VLOOKUP(LEFT(VLOOKUP($A200,csapatok!$A:$NN,DW$320,FALSE),LEN(VLOOKUP($A200,csapatok!$A:$NN,DW$320,FALSE))-6),'csapat-ranglista'!$A:$FP,DW$321,FALSE)/8,VLOOKUP(VLOOKUP($A200,csapatok!$A:$NN,DW$320,FALSE),'csapat-ranglista'!$A:$FP,DW$321,FALSE)/4),0)</f>
        <v>0</v>
      </c>
      <c r="DX200" s="223">
        <f>IFERROR(IF(RIGHT(VLOOKUP($A200,csapatok!$A:$NN,DX$320,FALSE),5)="Csere",VLOOKUP(LEFT(VLOOKUP($A200,csapatok!$A:$NN,DX$320,FALSE),LEN(VLOOKUP($A200,csapatok!$A:$NN,DX$320,FALSE))-6),'csapat-ranglista'!$A:$FP,DX$321,FALSE)/8,VLOOKUP(VLOOKUP($A200,csapatok!$A:$NN,DX$320,FALSE),'csapat-ranglista'!$A:$FP,DX$321,FALSE)/4),0)</f>
        <v>0</v>
      </c>
      <c r="DY200" s="223">
        <f>IFERROR(IF(RIGHT(VLOOKUP($A200,csapatok!$A:$NN,DY$320,FALSE),5)="Csere",VLOOKUP(LEFT(VLOOKUP($A200,csapatok!$A:$NN,DY$320,FALSE),LEN(VLOOKUP($A200,csapatok!$A:$NN,DY$320,FALSE))-6),'csapat-ranglista'!$A:$FP,DY$321,FALSE)/8,VLOOKUP(VLOOKUP($A200,csapatok!$A:$NN,DY$320,FALSE),'csapat-ranglista'!$A:$FP,DY$321,FALSE)/4),0)</f>
        <v>0</v>
      </c>
      <c r="DZ200" s="223">
        <f>IFERROR(IF(RIGHT(VLOOKUP($A200,csapatok!$A:$NN,DZ$320,FALSE),5)="Csere",VLOOKUP(LEFT(VLOOKUP($A200,csapatok!$A:$NN,DZ$320,FALSE),LEN(VLOOKUP($A200,csapatok!$A:$NN,DZ$320,FALSE))-6),'csapat-ranglista'!$A:$FP,DZ$321,FALSE)/8,VLOOKUP(VLOOKUP($A200,csapatok!$A:$NN,DZ$320,FALSE),'csapat-ranglista'!$A:$FP,DZ$321,FALSE)/4),0)</f>
        <v>0</v>
      </c>
      <c r="EA200" s="223">
        <f>IFERROR(IF(RIGHT(VLOOKUP($A200,csapatok!$A:$NN,EA$320,FALSE),5)="Csere",VLOOKUP(LEFT(VLOOKUP($A200,csapatok!$A:$NN,EA$320,FALSE),LEN(VLOOKUP($A200,csapatok!$A:$NN,EA$320,FALSE))-6),'csapat-ranglista'!$A:$FP,EA$321,FALSE)/8,VLOOKUP(VLOOKUP($A200,csapatok!$A:$NN,EA$320,FALSE),'csapat-ranglista'!$A:$FP,EA$321,FALSE)/4),0)</f>
        <v>0</v>
      </c>
      <c r="EB200" s="223">
        <f>IFERROR(IF(RIGHT(VLOOKUP($A200,csapatok!$A:$NN,EB$320,FALSE),5)="Csere",VLOOKUP(LEFT(VLOOKUP($A200,csapatok!$A:$NN,EB$320,FALSE),LEN(VLOOKUP($A200,csapatok!$A:$NN,EB$320,FALSE))-6),'csapat-ranglista'!$A:$FP,EB$321,FALSE)/8,VLOOKUP(VLOOKUP($A200,csapatok!$A:$NN,EB$320,FALSE),'csapat-ranglista'!$A:$FP,EB$321,FALSE)/4),0)</f>
        <v>0</v>
      </c>
      <c r="EC200" s="223">
        <f>IFERROR(IF(RIGHT(VLOOKUP($A200,csapatok!$A:$NN,EC$320,FALSE),5)="Csere",VLOOKUP(LEFT(VLOOKUP($A200,csapatok!$A:$NN,EC$320,FALSE),LEN(VLOOKUP($A200,csapatok!$A:$NN,EC$320,FALSE))-6),'csapat-ranglista'!$A:$FP,EC$321,FALSE)/8,VLOOKUP(VLOOKUP($A200,csapatok!$A:$NN,EC$320,FALSE),'csapat-ranglista'!$A:$FP,EC$321,FALSE)/4),0)</f>
        <v>0</v>
      </c>
      <c r="ED200" s="223">
        <f>IFERROR(IF(RIGHT(VLOOKUP($A200,csapatok!$A:$NN,ED$320,FALSE),5)="Csere",VLOOKUP(LEFT(VLOOKUP($A200,csapatok!$A:$NN,ED$320,FALSE),LEN(VLOOKUP($A200,csapatok!$A:$NN,ED$320,FALSE))-6),'csapat-ranglista'!$A:$FP,ED$321,FALSE)/8,VLOOKUP(VLOOKUP($A200,csapatok!$A:$NN,ED$320,FALSE),'csapat-ranglista'!$A:$FP,ED$321,FALSE)/4),0)</f>
        <v>0</v>
      </c>
      <c r="EE200" s="223">
        <f>IFERROR(IF(RIGHT(VLOOKUP($A200,csapatok!$A:$NN,EE$320,FALSE),5)="Csere",VLOOKUP(LEFT(VLOOKUP($A200,csapatok!$A:$NN,EE$320,FALSE),LEN(VLOOKUP($A200,csapatok!$A:$NN,EE$320,FALSE))-6),'csapat-ranglista'!$A:$FP,EE$321,FALSE)/8,VLOOKUP(VLOOKUP($A200,csapatok!$A:$NN,EE$320,FALSE),'csapat-ranglista'!$A:$FP,EE$321,FALSE)/4),0)</f>
        <v>0</v>
      </c>
      <c r="EF200" s="223">
        <f>IFERROR(IF(RIGHT(VLOOKUP($A200,csapatok!$A:$NN,EF$320,FALSE),5)="Csere",VLOOKUP(LEFT(VLOOKUP($A200,csapatok!$A:$NN,EF$320,FALSE),LEN(VLOOKUP($A200,csapatok!$A:$NN,EF$320,FALSE))-6),'csapat-ranglista'!$A:$FP,EF$321,FALSE)/8,VLOOKUP(VLOOKUP($A200,csapatok!$A:$NN,EF$320,FALSE),'csapat-ranglista'!$A:$FP,EF$321,FALSE)/4),0)</f>
        <v>0</v>
      </c>
      <c r="EG200" s="223">
        <f>IFERROR(IF(RIGHT(VLOOKUP($A200,csapatok!$A:$NN,EG$320,FALSE),5)="Csere",VLOOKUP(LEFT(VLOOKUP($A200,csapatok!$A:$NN,EG$320,FALSE),LEN(VLOOKUP($A200,csapatok!$A:$NN,EG$320,FALSE))-6),'csapat-ranglista'!$A:$FP,EG$321,FALSE)/8,VLOOKUP(VLOOKUP($A200,csapatok!$A:$NN,EG$320,FALSE),'csapat-ranglista'!$A:$FP,EG$321,FALSE)/4),0)</f>
        <v>0</v>
      </c>
      <c r="EH200" s="223">
        <f>IFERROR(IF(RIGHT(VLOOKUP($A200,csapatok!$A:$NN,EH$320,FALSE),5)="Csere",VLOOKUP(LEFT(VLOOKUP($A200,csapatok!$A:$NN,EH$320,FALSE),LEN(VLOOKUP($A200,csapatok!$A:$NN,EH$320,FALSE))-6),'csapat-ranglista'!$A:$FP,EH$321,FALSE)/8,VLOOKUP(VLOOKUP($A200,csapatok!$A:$NN,EH$320,FALSE),'csapat-ranglista'!$A:$FP,EH$321,FALSE)/4),0)</f>
        <v>0</v>
      </c>
      <c r="EI200" s="223">
        <f>IFERROR(IF(RIGHT(VLOOKUP($A200,csapatok!$A:$NN,EI$320,FALSE),5)="Csere",VLOOKUP(LEFT(VLOOKUP($A200,csapatok!$A:$NN,EI$320,FALSE),LEN(VLOOKUP($A200,csapatok!$A:$NN,EI$320,FALSE))-6),'csapat-ranglista'!$A:$FP,EI$321,FALSE)/8,VLOOKUP(VLOOKUP($A200,csapatok!$A:$NN,EI$320,FALSE),'csapat-ranglista'!$A:$FP,EI$321,FALSE)/4),0)</f>
        <v>0</v>
      </c>
      <c r="EJ200" s="223">
        <f>IFERROR(IF(RIGHT(VLOOKUP($A200,csapatok!$A:$NN,EJ$320,FALSE),5)="Csere",VLOOKUP(LEFT(VLOOKUP($A200,csapatok!$A:$NN,EJ$320,FALSE),LEN(VLOOKUP($A200,csapatok!$A:$NN,EJ$320,FALSE))-6),'csapat-ranglista'!$A:$FP,EJ$321,FALSE)/8,VLOOKUP(VLOOKUP($A200,csapatok!$A:$NN,EJ$320,FALSE),'csapat-ranglista'!$A:$FP,EJ$321,FALSE)/4),0)</f>
        <v>0</v>
      </c>
      <c r="EK200" s="223">
        <f>IFERROR(IF(RIGHT(VLOOKUP($A200,csapatok!$A:$NN,EK$320,FALSE),5)="Csere",VLOOKUP(LEFT(VLOOKUP($A200,csapatok!$A:$NN,EK$320,FALSE),LEN(VLOOKUP($A200,csapatok!$A:$NN,EK$320,FALSE))-6),'csapat-ranglista'!$A:$FP,EK$321,FALSE)/8,VLOOKUP(VLOOKUP($A200,csapatok!$A:$NN,EK$320,FALSE),'csapat-ranglista'!$A:$FP,EK$321,FALSE)/4),0)</f>
        <v>0</v>
      </c>
      <c r="EL200" s="223">
        <f>IFERROR(IF(RIGHT(VLOOKUP($A200,csapatok!$A:$NN,EL$320,FALSE),5)="Csere",VLOOKUP(LEFT(VLOOKUP($A200,csapatok!$A:$NN,EL$320,FALSE),LEN(VLOOKUP($A200,csapatok!$A:$NN,EL$320,FALSE))-6),'csapat-ranglista'!$A:$FP,EL$321,FALSE)/8,VLOOKUP(VLOOKUP($A200,csapatok!$A:$NN,EL$320,FALSE),'csapat-ranglista'!$A:$FP,EL$321,FALSE)/4),0)</f>
        <v>0</v>
      </c>
      <c r="EM200" s="223">
        <f>IFERROR(IF(RIGHT(VLOOKUP($A200,csapatok!$A:$NN,EM$320,FALSE),5)="Csere",VLOOKUP(LEFT(VLOOKUP($A200,csapatok!$A:$NN,EM$320,FALSE),LEN(VLOOKUP($A200,csapatok!$A:$NN,EM$320,FALSE))-6),'csapat-ranglista'!$A:$FP,EM$321,FALSE)/8,VLOOKUP(VLOOKUP($A200,csapatok!$A:$NN,EM$320,FALSE),'csapat-ranglista'!$A:$FP,EM$321,FALSE)/4),0)</f>
        <v>0</v>
      </c>
      <c r="EN200" s="223">
        <f>IFERROR(IF(RIGHT(VLOOKUP($A200,csapatok!$A:$NN,EN$320,FALSE),5)="Csere",VLOOKUP(LEFT(VLOOKUP($A200,csapatok!$A:$NN,EN$320,FALSE),LEN(VLOOKUP($A200,csapatok!$A:$NN,EN$320,FALSE))-6),'csapat-ranglista'!$A:$FP,EN$321,FALSE)/8,VLOOKUP(VLOOKUP($A200,csapatok!$A:$NN,EN$320,FALSE),'csapat-ranglista'!$A:$FP,EN$321,FALSE)/4),0)</f>
        <v>0</v>
      </c>
      <c r="EO200" s="223">
        <f>IFERROR(IF(RIGHT(VLOOKUP($A200,csapatok!$A:$NN,EO$320,FALSE),5)="Csere",VLOOKUP(LEFT(VLOOKUP($A200,csapatok!$A:$NN,EO$320,FALSE),LEN(VLOOKUP($A200,csapatok!$A:$NN,EO$320,FALSE))-6),'csapat-ranglista'!$A:$FP,EO$321,FALSE)/8,VLOOKUP(VLOOKUP($A200,csapatok!$A:$NN,EO$320,FALSE),'csapat-ranglista'!$A:$FP,EO$321,FALSE)/4),0)</f>
        <v>0</v>
      </c>
      <c r="EP200" s="223">
        <f>IFERROR(IF(RIGHT(VLOOKUP($A200,csapatok!$A:$NN,EP$320,FALSE),5)="Csere",VLOOKUP(LEFT(VLOOKUP($A200,csapatok!$A:$NN,EP$320,FALSE),LEN(VLOOKUP($A200,csapatok!$A:$NN,EP$320,FALSE))-6),'csapat-ranglista'!$A:$FP,EP$321,FALSE)/8,VLOOKUP(VLOOKUP($A200,csapatok!$A:$NN,EP$320,FALSE),'csapat-ranglista'!$A:$FP,EP$321,FALSE)/4),0)</f>
        <v>0</v>
      </c>
      <c r="EQ200" s="223">
        <f>IFERROR(IF(RIGHT(VLOOKUP($A200,csapatok!$A:$NN,EQ$320,FALSE),5)="Csere",VLOOKUP(LEFT(VLOOKUP($A200,csapatok!$A:$NN,EQ$320,FALSE),LEN(VLOOKUP($A200,csapatok!$A:$NN,EQ$320,FALSE))-6),'csapat-ranglista'!$A:$FP,EQ$321,FALSE)/8,VLOOKUP(VLOOKUP($A200,csapatok!$A:$NN,EQ$320,FALSE),'csapat-ranglista'!$A:$FP,EQ$321,FALSE)/4),0)</f>
        <v>0</v>
      </c>
      <c r="ER200" s="223">
        <f>IFERROR(IF(RIGHT(VLOOKUP($A200,csapatok!$A:$NN,ER$320,FALSE),5)="Csere",VLOOKUP(LEFT(VLOOKUP($A200,csapatok!$A:$NN,ER$320,FALSE),LEN(VLOOKUP($A200,csapatok!$A:$NN,ER$320,FALSE))-6),'csapat-ranglista'!$A:$FP,ER$321,FALSE)/8,VLOOKUP(VLOOKUP($A200,csapatok!$A:$NN,ER$320,FALSE),'csapat-ranglista'!$A:$FP,ER$321,FALSE)/4),0)</f>
        <v>0</v>
      </c>
      <c r="ES200" s="223">
        <f>IFERROR(IF(RIGHT(VLOOKUP($A200,csapatok!$A:$NN,ES$320,FALSE),5)="Csere",VLOOKUP(LEFT(VLOOKUP($A200,csapatok!$A:$NN,ES$320,FALSE),LEN(VLOOKUP($A200,csapatok!$A:$NN,ES$320,FALSE))-6),'csapat-ranglista'!$A:$FP,ES$321,FALSE)/8,VLOOKUP(VLOOKUP($A200,csapatok!$A:$NN,ES$320,FALSE),'csapat-ranglista'!$A:$FP,ES$321,FALSE)/4),0)</f>
        <v>0</v>
      </c>
      <c r="ET200" s="223">
        <f>IFERROR(IF(RIGHT(VLOOKUP($A200,csapatok!$A:$NN,ET$320,FALSE),5)="Csere",VLOOKUP(LEFT(VLOOKUP($A200,csapatok!$A:$NN,ET$320,FALSE),LEN(VLOOKUP($A200,csapatok!$A:$NN,ET$320,FALSE))-6),'csapat-ranglista'!$A:$FP,ET$321,FALSE)/8,VLOOKUP(VLOOKUP($A200,csapatok!$A:$NN,ET$320,FALSE),'csapat-ranglista'!$A:$FP,ET$321,FALSE)/4),0)</f>
        <v>0</v>
      </c>
      <c r="EU200" s="223">
        <f>IFERROR(IF(RIGHT(VLOOKUP($A200,csapatok!$A:$NN,EU$320,FALSE),5)="Csere",VLOOKUP(LEFT(VLOOKUP($A200,csapatok!$A:$NN,EU$320,FALSE),LEN(VLOOKUP($A200,csapatok!$A:$NN,EU$320,FALSE))-6),'csapat-ranglista'!$A:$FP,EU$321,FALSE)/8,VLOOKUP(VLOOKUP($A200,csapatok!$A:$NN,EU$320,FALSE),'csapat-ranglista'!$A:$FP,EU$321,FALSE)/4),0)</f>
        <v>0</v>
      </c>
      <c r="EV200" s="223">
        <f>IFERROR(IF(RIGHT(VLOOKUP($A200,csapatok!$A:$NN,EV$320,FALSE),5)="Csere",VLOOKUP(LEFT(VLOOKUP($A200,csapatok!$A:$NN,EV$320,FALSE),LEN(VLOOKUP($A200,csapatok!$A:$NN,EV$320,FALSE))-6),'csapat-ranglista'!$A:$FP,EV$321,FALSE)/8,VLOOKUP(VLOOKUP($A200,csapatok!$A:$NN,EV$320,FALSE),'csapat-ranglista'!$A:$FP,EV$321,FALSE)/4),0)</f>
        <v>0</v>
      </c>
      <c r="EW200" s="223">
        <f>IFERROR(IF(RIGHT(VLOOKUP($A200,csapatok!$A:$NN,EW$320,FALSE),5)="Csere",VLOOKUP(LEFT(VLOOKUP($A200,csapatok!$A:$NN,EW$320,FALSE),LEN(VLOOKUP($A200,csapatok!$A:$NN,EW$320,FALSE))-6),'csapat-ranglista'!$A:$FP,EW$321,FALSE)/8,VLOOKUP(VLOOKUP($A200,csapatok!$A:$NN,EW$320,FALSE),'csapat-ranglista'!$A:$FP,EW$321,FALSE)/4),0)</f>
        <v>0</v>
      </c>
      <c r="EX200" s="223">
        <f>IFERROR(IF(RIGHT(VLOOKUP($A200,csapatok!$A:$NN,EX$320,FALSE),5)="Csere",VLOOKUP(LEFT(VLOOKUP($A200,csapatok!$A:$NN,EX$320,FALSE),LEN(VLOOKUP($A200,csapatok!$A:$NN,EX$320,FALSE))-6),'csapat-ranglista'!$A:$FP,EX$321,FALSE)/8,VLOOKUP(VLOOKUP($A200,csapatok!$A:$NN,EX$320,FALSE),'csapat-ranglista'!$A:$FP,EX$321,FALSE)/4),0)</f>
        <v>0</v>
      </c>
      <c r="EY200" s="223">
        <f>IFERROR(IF(RIGHT(VLOOKUP($A200,csapatok!$A:$NN,EY$320,FALSE),5)="Csere",VLOOKUP(LEFT(VLOOKUP($A200,csapatok!$A:$NN,EY$320,FALSE),LEN(VLOOKUP($A200,csapatok!$A:$NN,EY$320,FALSE))-6),'csapat-ranglista'!$A:$FP,EY$321,FALSE)/8,VLOOKUP(VLOOKUP($A200,csapatok!$A:$NN,EY$320,FALSE),'csapat-ranglista'!$A:$FP,EY$321,FALSE)/4),0)</f>
        <v>0</v>
      </c>
      <c r="EZ200" s="223">
        <f>IFERROR(IF(RIGHT(VLOOKUP($A200,csapatok!$A:$NN,EZ$320,FALSE),5)="Csere",VLOOKUP(LEFT(VLOOKUP($A200,csapatok!$A:$NN,EZ$320,FALSE),LEN(VLOOKUP($A200,csapatok!$A:$NN,EZ$320,FALSE))-6),'csapat-ranglista'!$A:$FP,EZ$321,FALSE)/8,VLOOKUP(VLOOKUP($A200,csapatok!$A:$NN,EZ$320,FALSE),'csapat-ranglista'!$A:$FP,EZ$321,FALSE)/4),0)</f>
        <v>0</v>
      </c>
      <c r="FA200" s="223">
        <f>IFERROR(IF(RIGHT(VLOOKUP($A200,csapatok!$A:$NN,FA$320,FALSE),5)="Csere",VLOOKUP(LEFT(VLOOKUP($A200,csapatok!$A:$NN,FA$320,FALSE),LEN(VLOOKUP($A200,csapatok!$A:$NN,FA$320,FALSE))-6),'csapat-ranglista'!$A:$FP,FA$321,FALSE)/8,VLOOKUP(VLOOKUP($A200,csapatok!$A:$NN,FA$320,FALSE),'csapat-ranglista'!$A:$FP,FA$321,FALSE)/4),0)</f>
        <v>0</v>
      </c>
      <c r="FB200" s="223">
        <f>IFERROR(IF(RIGHT(VLOOKUP($A200,csapatok!$A:$NN,FB$320,FALSE),5)="Csere",VLOOKUP(LEFT(VLOOKUP($A200,csapatok!$A:$NN,FB$320,FALSE),LEN(VLOOKUP($A200,csapatok!$A:$NN,FB$320,FALSE))-6),'csapat-ranglista'!$A:$FP,FB$321,FALSE)/8,VLOOKUP(VLOOKUP($A200,csapatok!$A:$NN,FB$320,FALSE),'csapat-ranglista'!$A:$FP,FB$321,FALSE)/4),0)</f>
        <v>0</v>
      </c>
      <c r="FC200" s="223">
        <f>IFERROR(IF(RIGHT(VLOOKUP($A200,csapatok!$A:$NN,FC$320,FALSE),5)="Csere",VLOOKUP(LEFT(VLOOKUP($A200,csapatok!$A:$NN,FC$320,FALSE),LEN(VLOOKUP($A200,csapatok!$A:$NN,FC$320,FALSE))-6),'csapat-ranglista'!$A:$FP,FC$321,FALSE)/8,VLOOKUP(VLOOKUP($A200,csapatok!$A:$NN,FC$320,FALSE),'csapat-ranglista'!$A:$FP,FC$321,FALSE)/4),0)</f>
        <v>0</v>
      </c>
      <c r="FD200" s="224">
        <f>versenyek!$QY$11*IFERROR(VLOOKUP(VLOOKUP($A200,versenyek!QX:QZ,3,FALSE),szabalyok!$A$16:$B$23,2,FALSE)/4,0)</f>
        <v>0</v>
      </c>
      <c r="FE200" s="224">
        <f>versenyek!$RB$11*IFERROR(VLOOKUP(VLOOKUP($A200,versenyek!RA:RC,3,FALSE),szabalyok!$A$16:$B$23,2,FALSE)/4,0)</f>
        <v>0</v>
      </c>
      <c r="FF200" s="223">
        <f>IFERROR(IF(RIGHT(VLOOKUP($A200,csapatok!$A:$NN,FF$320,FALSE),5)="Csere",VLOOKUP(LEFT(VLOOKUP($A200,csapatok!$A:$NN,FF$320,FALSE),LEN(VLOOKUP($A200,csapatok!$A:$NN,FF$320,FALSE))-6),'csapat-ranglista'!$A:$FP,FF$321,FALSE)/8,VLOOKUP(VLOOKUP($A200,csapatok!$A:$NN,FF$320,FALSE),'csapat-ranglista'!$A:$FP,FF$321,FALSE)/4),0)</f>
        <v>0</v>
      </c>
      <c r="FG200" s="223">
        <f>IFERROR(IF(RIGHT(VLOOKUP($A200,csapatok!$A:$NN,FG$320,FALSE),5)="Csere",VLOOKUP(LEFT(VLOOKUP($A200,csapatok!$A:$NN,FG$320,FALSE),LEN(VLOOKUP($A200,csapatok!$A:$NN,FG$320,FALSE))-6),'csapat-ranglista'!$A:$FP,FG$321,FALSE)/8,VLOOKUP(VLOOKUP($A200,csapatok!$A:$NN,FG$320,FALSE),'csapat-ranglista'!$A:$FP,FG$321,FALSE)/4),0)</f>
        <v>0</v>
      </c>
      <c r="FH200" s="223">
        <f>IFERROR(IF(RIGHT(VLOOKUP($A200,csapatok!$A:$NN,FH$320,FALSE),5)="Csere",VLOOKUP(LEFT(VLOOKUP($A200,csapatok!$A:$NN,FH$320,FALSE),LEN(VLOOKUP($A200,csapatok!$A:$NN,FH$320,FALSE))-6),'csapat-ranglista'!$A:$FP,FH$321,FALSE)/8,VLOOKUP(VLOOKUP($A200,csapatok!$A:$NN,FH$320,FALSE),'csapat-ranglista'!$A:$FP,FH$321,FALSE)/4),0)</f>
        <v>0</v>
      </c>
      <c r="FI200" s="223">
        <f>IFERROR(IF(RIGHT(VLOOKUP($A200,csapatok!$A:$NN,FI$320,FALSE),5)="Csere",VLOOKUP(LEFT(VLOOKUP($A200,csapatok!$A:$NN,FI$320,FALSE),LEN(VLOOKUP($A200,csapatok!$A:$NN,FI$320,FALSE))-6),'csapat-ranglista'!$A:$FP,FI$321,FALSE)/8,VLOOKUP(VLOOKUP($A200,csapatok!$A:$NN,FI$320,FALSE),'csapat-ranglista'!$A:$FP,FI$321,FALSE)/4),0)</f>
        <v>0</v>
      </c>
      <c r="FJ200" s="223">
        <f>IFERROR(IF(RIGHT(VLOOKUP($A200,csapatok!$A:$NN,FJ$320,FALSE),5)="Csere",VLOOKUP(LEFT(VLOOKUP($A200,csapatok!$A:$NN,FJ$320,FALSE),LEN(VLOOKUP($A200,csapatok!$A:$NN,FJ$320,FALSE))-6),'csapat-ranglista'!$A:$FP,FJ$321,FALSE)/8,VLOOKUP(VLOOKUP($A200,csapatok!$A:$NN,FJ$320,FALSE),'csapat-ranglista'!$A:$FP,FJ$321,FALSE)/4),0)</f>
        <v>0</v>
      </c>
      <c r="FK200" s="223">
        <f>IFERROR(IF(RIGHT(VLOOKUP($A200,csapatok!$A:$NN,FK$320,FALSE),5)="Csere",VLOOKUP(LEFT(VLOOKUP($A200,csapatok!$A:$NN,FK$320,FALSE),LEN(VLOOKUP($A200,csapatok!$A:$NN,FK$320,FALSE))-6),'csapat-ranglista'!$A:$FP,FK$321,FALSE)/8,VLOOKUP(VLOOKUP($A200,csapatok!$A:$NN,FK$320,FALSE),'csapat-ranglista'!$A:$FP,FK$321,FALSE)/4),0)</f>
        <v>0</v>
      </c>
      <c r="FL200" s="223">
        <f>IFERROR(IF(RIGHT(VLOOKUP($A200,csapatok!$A:$NN,FL$320,FALSE),5)="Csere",VLOOKUP(LEFT(VLOOKUP($A200,csapatok!$A:$NN,FL$320,FALSE),LEN(VLOOKUP($A200,csapatok!$A:$NN,FL$320,FALSE))-6),'csapat-ranglista'!$A:$FP,FL$321,FALSE)/8,VLOOKUP(VLOOKUP($A200,csapatok!$A:$NN,FL$320,FALSE),'csapat-ranglista'!$A:$FP,FL$321,FALSE)/4),0)</f>
        <v>0</v>
      </c>
      <c r="FM200" s="223">
        <f>IFERROR(IF(RIGHT(VLOOKUP($A200,csapatok!$A:$NN,FM$320,FALSE),5)="Csere",VLOOKUP(LEFT(VLOOKUP($A200,csapatok!$A:$NN,FM$320,FALSE),LEN(VLOOKUP($A200,csapatok!$A:$NN,FM$320,FALSE))-6),'csapat-ranglista'!$A:$FP,FM$321,FALSE)/8,VLOOKUP(VLOOKUP($A200,csapatok!$A:$NN,FM$320,FALSE),'csapat-ranglista'!$A:$FP,FM$321,FALSE)/4),0)</f>
        <v>0</v>
      </c>
      <c r="FN200" s="223">
        <f>IFERROR(IF(RIGHT(VLOOKUP($A200,csapatok!$A:$NN,FN$320,FALSE),5)="Csere",VLOOKUP(LEFT(VLOOKUP($A200,csapatok!$A:$NN,FN$320,FALSE),LEN(VLOOKUP($A200,csapatok!$A:$NN,FN$320,FALSE))-6),'csapat-ranglista'!$A:$FP,FN$321,FALSE)/8,VLOOKUP(VLOOKUP($A200,csapatok!$A:$NN,FN$320,FALSE),'csapat-ranglista'!$A:$FP,FN$321,FALSE)/4),0)</f>
        <v>0</v>
      </c>
      <c r="FO200" s="223">
        <f>IFERROR(IF(RIGHT(VLOOKUP($A200,csapatok!$A:$NN,FO$320,FALSE),5)="Csere",VLOOKUP(LEFT(VLOOKUP($A200,csapatok!$A:$NN,FO$320,FALSE),LEN(VLOOKUP($A200,csapatok!$A:$NN,FO$320,FALSE))-6),'csapat-ranglista'!$A:$FP,FO$321,FALSE)/8,VLOOKUP(VLOOKUP($A200,csapatok!$A:$NN,FO$320,FALSE),'csapat-ranglista'!$A:$FP,FO$321,FALSE)/4),0)</f>
        <v>0</v>
      </c>
      <c r="FP200" s="223">
        <f>IFERROR(IF(RIGHT(VLOOKUP($A200,csapatok!$A:$NN,FP$320,FALSE),5)="Csere",VLOOKUP(LEFT(VLOOKUP($A200,csapatok!$A:$NN,FP$320,FALSE),LEN(VLOOKUP($A200,csapatok!$A:$NN,FP$320,FALSE))-6),'csapat-ranglista'!$A:$FP,FP$321,FALSE)/8,VLOOKUP(VLOOKUP($A200,csapatok!$A:$NN,FP$320,FALSE),'csapat-ranglista'!$A:$FP,FP$321,FALSE)/4),0)</f>
        <v>0</v>
      </c>
      <c r="FQ200" s="223">
        <f>IFERROR(IF(RIGHT(VLOOKUP($A200,csapatok!$A:$NN,FQ$320,FALSE),5)="Csere",VLOOKUP(LEFT(VLOOKUP($A200,csapatok!$A:$NN,FQ$320,FALSE),LEN(VLOOKUP($A200,csapatok!$A:$NN,FQ$320,FALSE))-6),'csapat-ranglista'!$A:$FP,FQ$321,FALSE)/8,VLOOKUP(VLOOKUP($A200,csapatok!$A:$NN,FQ$320,FALSE),'csapat-ranglista'!$A:$FP,FQ$321,FALSE)/4),0)</f>
        <v>0</v>
      </c>
      <c r="FR200" s="223">
        <f>IFERROR(IF(RIGHT(VLOOKUP($A200,csapatok!$A:$NN,FR$320,FALSE),5)="Csere",VLOOKUP(LEFT(VLOOKUP($A200,csapatok!$A:$NN,FR$320,FALSE),LEN(VLOOKUP($A200,csapatok!$A:$NN,FR$320,FALSE))-6),'csapat-ranglista'!$A:$FP,FR$321,FALSE)/8,VLOOKUP(VLOOKUP($A200,csapatok!$A:$NN,FR$320,FALSE),'csapat-ranglista'!$A:$FP,FR$321,FALSE)/4),0)</f>
        <v>0</v>
      </c>
      <c r="FS200" s="223">
        <f>IFERROR(IF(RIGHT(VLOOKUP($A200,csapatok!$A:$NN,FS$320,FALSE),5)="Csere",VLOOKUP(LEFT(VLOOKUP($A200,csapatok!$A:$NN,FS$320,FALSE),LEN(VLOOKUP($A200,csapatok!$A:$NN,FS$320,FALSE))-6),'csapat-ranglista'!$A:$FP,FS$321,FALSE)/8,VLOOKUP(VLOOKUP($A200,csapatok!$A:$NN,FS$320,FALSE),'csapat-ranglista'!$A:$FP,FS$321,FALSE)/4),0)</f>
        <v>0</v>
      </c>
      <c r="FT200" s="223">
        <f>IFERROR(IF(RIGHT(VLOOKUP($A200,csapatok!$A:$NN,FT$320,FALSE),5)="Csere",VLOOKUP(LEFT(VLOOKUP($A200,csapatok!$A:$NN,FT$320,FALSE),LEN(VLOOKUP($A200,csapatok!$A:$NN,FT$320,FALSE))-6),'csapat-ranglista'!$A:$FP,FT$321,FALSE)/8,VLOOKUP(VLOOKUP($A200,csapatok!$A:$NN,FT$320,FALSE),'csapat-ranglista'!$A:$FP,FT$321,FALSE)/4),0)</f>
        <v>0</v>
      </c>
      <c r="FU200" s="223">
        <f>IFERROR(IF(RIGHT(VLOOKUP($A200,csapatok!$A:$NN,FU$320,FALSE),5)="Csere",VLOOKUP(LEFT(VLOOKUP($A200,csapatok!$A:$NN,FU$320,FALSE),LEN(VLOOKUP($A200,csapatok!$A:$NN,FU$320,FALSE))-6),'csapat-ranglista'!$A:$FP,FU$321,FALSE)/8,VLOOKUP(VLOOKUP($A200,csapatok!$A:$NN,FU$320,FALSE),'csapat-ranglista'!$A:$FP,FU$321,FALSE)/4),0)</f>
        <v>0</v>
      </c>
      <c r="FV200" s="223">
        <f>IFERROR(IF(RIGHT(VLOOKUP($A200,csapatok!$A:$NN,FV$320,FALSE),5)="Csere",VLOOKUP(LEFT(VLOOKUP($A200,csapatok!$A:$NN,FV$320,FALSE),LEN(VLOOKUP($A200,csapatok!$A:$NN,FV$320,FALSE))-6),'csapat-ranglista'!$A:$FP,FV$321,FALSE)/8,VLOOKUP(VLOOKUP($A200,csapatok!$A:$NN,FV$320,FALSE),'csapat-ranglista'!$A:$FP,FV$321,FALSE)/4),0)</f>
        <v>0</v>
      </c>
      <c r="FW200" s="223">
        <f>IFERROR(IF(RIGHT(VLOOKUP($A200,csapatok!$A:$NN,FW$320,FALSE),5)="Csere",VLOOKUP(LEFT(VLOOKUP($A200,csapatok!$A:$NN,FW$320,FALSE),LEN(VLOOKUP($A200,csapatok!$A:$NN,FW$320,FALSE))-6),'csapat-ranglista'!$A:$FP,FW$321,FALSE)/8,VLOOKUP(VLOOKUP($A200,csapatok!$A:$NN,FW$320,FALSE),'csapat-ranglista'!$A:$FP,FW$321,FALSE)/4),0)</f>
        <v>0</v>
      </c>
      <c r="FX200" s="223">
        <f>IFERROR(IF(RIGHT(VLOOKUP($A200,csapatok!$A:$NN,FX$320,FALSE),5)="Csere",VLOOKUP(LEFT(VLOOKUP($A200,csapatok!$A:$NN,FX$320,FALSE),LEN(VLOOKUP($A200,csapatok!$A:$NN,FX$320,FALSE))-6),'csapat-ranglista'!$A:$FP,FX$321,FALSE)/8,VLOOKUP(VLOOKUP($A200,csapatok!$A:$NN,FX$320,FALSE),'csapat-ranglista'!$A:$FP,FX$321,FALSE)/4),0)</f>
        <v>0</v>
      </c>
      <c r="FY200" s="223">
        <f>IFERROR(IF(RIGHT(VLOOKUP($A200,csapatok!$A:$NN,FY$320,FALSE),5)="Csere",VLOOKUP(LEFT(VLOOKUP($A200,csapatok!$A:$NN,FY$320,FALSE),LEN(VLOOKUP($A200,csapatok!$A:$NN,FY$320,FALSE))-6),'csapat-ranglista'!$A:$FP,FY$321,FALSE)/8,VLOOKUP(VLOOKUP($A200,csapatok!$A:$NN,FY$320,FALSE),'csapat-ranglista'!$A:$FP,FY$321,FALSE)/4),0)</f>
        <v>0</v>
      </c>
      <c r="FZ200" s="223">
        <f>IFERROR(IF(RIGHT(VLOOKUP($A200,csapatok!$A:$NN,FZ$320,FALSE),5)="Csere",VLOOKUP(LEFT(VLOOKUP($A200,csapatok!$A:$NN,FZ$320,FALSE),LEN(VLOOKUP($A200,csapatok!$A:$NN,FZ$320,FALSE))-6),'csapat-ranglista'!$A:$FP,FZ$321,FALSE)/8,VLOOKUP(VLOOKUP($A200,csapatok!$A:$NN,FZ$320,FALSE),'csapat-ranglista'!$A:$FP,FZ$321,FALSE)/4),0)</f>
        <v>0</v>
      </c>
      <c r="GA200" s="223">
        <f>IFERROR(IF(RIGHT(VLOOKUP($A200,csapatok!$A:$NN,GA$320,FALSE),5)="Csere",VLOOKUP(LEFT(VLOOKUP($A200,csapatok!$A:$NN,GA$320,FALSE),LEN(VLOOKUP($A200,csapatok!$A:$NN,GA$320,FALSE))-6),'csapat-ranglista'!$A:$FP,GA$321,FALSE)/8,VLOOKUP(VLOOKUP($A200,csapatok!$A:$NN,GA$320,FALSE),'csapat-ranglista'!$A:$FP,GA$321,FALSE)/4),0)</f>
        <v>0</v>
      </c>
      <c r="GB200" s="223">
        <f>IFERROR(IF(RIGHT(VLOOKUP($A200,csapatok!$A:$NN,GB$320,FALSE),5)="Csere",VLOOKUP(LEFT(VLOOKUP($A200,csapatok!$A:$NN,GB$320,FALSE),LEN(VLOOKUP($A200,csapatok!$A:$NN,GB$320,FALSE))-6),'csapat-ranglista'!$A:$FP,GB$321,FALSE)/8,VLOOKUP(VLOOKUP($A200,csapatok!$A:$NN,GB$320,FALSE),'csapat-ranglista'!$A:$FP,GB$321,FALSE)/4),0)</f>
        <v>0</v>
      </c>
      <c r="GC200" s="223">
        <f>IFERROR(IF(RIGHT(VLOOKUP($A200,csapatok!$A:$NN,GC$320,FALSE),5)="Csere",VLOOKUP(LEFT(VLOOKUP($A200,csapatok!$A:$NN,GC$320,FALSE),LEN(VLOOKUP($A200,csapatok!$A:$NN,GC$320,FALSE))-6),'csapat-ranglista'!$A:$FP,GC$321,FALSE)/8,VLOOKUP(VLOOKUP($A200,csapatok!$A:$NN,GC$320,FALSE),'csapat-ranglista'!$A:$FP,GC$321,FALSE)/4),0)</f>
        <v>0</v>
      </c>
      <c r="GD200" s="247">
        <f>SUM(EQ200:GC200)</f>
        <v>0</v>
      </c>
    </row>
    <row r="201" spans="1:186">
      <c r="A201" s="32" t="s">
        <v>193</v>
      </c>
      <c r="B201" s="130"/>
      <c r="C201" s="131" t="str">
        <f>IF(B201=0,"",IF(B201&lt;$C$1,"felnőtt","ifi"))</f>
        <v/>
      </c>
      <c r="D201" s="32" t="s">
        <v>101</v>
      </c>
      <c r="E201" s="45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f>IFERROR(IF(RIGHT(VLOOKUP($A201,csapatok!$A:$BL,X$320,FALSE),5)="Csere",VLOOKUP(LEFT(VLOOKUP($A201,csapatok!$A:$BL,X$320,FALSE),LEN(VLOOKUP($A201,csapatok!$A:$BL,X$320,FALSE))-6),'csapat-ranglista'!$A:$FP,X$321,FALSE)/8,VLOOKUP(VLOOKUP($A201,csapatok!$A:$BL,X$320,FALSE),'csapat-ranglista'!$A:$FP,X$321,FALSE)/4),0)</f>
        <v>0</v>
      </c>
      <c r="Y201" s="32">
        <f>IFERROR(IF(RIGHT(VLOOKUP($A201,csapatok!$A:$BL,Y$320,FALSE),5)="Csere",VLOOKUP(LEFT(VLOOKUP($A201,csapatok!$A:$BL,Y$320,FALSE),LEN(VLOOKUP($A201,csapatok!$A:$BL,Y$320,FALSE))-6),'csapat-ranglista'!$A:$FP,Y$321,FALSE)/8,VLOOKUP(VLOOKUP($A201,csapatok!$A:$BL,Y$320,FALSE),'csapat-ranglista'!$A:$FP,Y$321,FALSE)/4),0)</f>
        <v>0</v>
      </c>
      <c r="Z201" s="32">
        <f>IFERROR(IF(RIGHT(VLOOKUP($A201,csapatok!$A:$BL,Z$320,FALSE),5)="Csere",VLOOKUP(LEFT(VLOOKUP($A201,csapatok!$A:$BL,Z$320,FALSE),LEN(VLOOKUP($A201,csapatok!$A:$BL,Z$320,FALSE))-6),'csapat-ranglista'!$A:$FP,Z$321,FALSE)/8,VLOOKUP(VLOOKUP($A201,csapatok!$A:$BL,Z$320,FALSE),'csapat-ranglista'!$A:$FP,Z$321,FALSE)/4),0)</f>
        <v>0</v>
      </c>
      <c r="AA201" s="32">
        <f>IFERROR(IF(RIGHT(VLOOKUP($A201,csapatok!$A:$BL,AA$320,FALSE),5)="Csere",VLOOKUP(LEFT(VLOOKUP($A201,csapatok!$A:$BL,AA$320,FALSE),LEN(VLOOKUP($A201,csapatok!$A:$BL,AA$320,FALSE))-6),'csapat-ranglista'!$A:$FP,AA$321,FALSE)/8,VLOOKUP(VLOOKUP($A201,csapatok!$A:$BL,AA$320,FALSE),'csapat-ranglista'!$A:$FP,AA$321,FALSE)/4),0)</f>
        <v>0</v>
      </c>
      <c r="AB201" s="223">
        <f>IFERROR(IF(RIGHT(VLOOKUP($A201,csapatok!$A:$BL,AB$320,FALSE),5)="Csere",VLOOKUP(LEFT(VLOOKUP($A201,csapatok!$A:$BL,AB$320,FALSE),LEN(VLOOKUP($A201,csapatok!$A:$BL,AB$320,FALSE))-6),'csapat-ranglista'!$A:$FP,AB$321,FALSE)/8,VLOOKUP(VLOOKUP($A201,csapatok!$A:$BL,AB$320,FALSE),'csapat-ranglista'!$A:$FP,AB$321,FALSE)/4),0)</f>
        <v>0</v>
      </c>
      <c r="AC201" s="223">
        <f>IFERROR(IF(RIGHT(VLOOKUP($A201,csapatok!$A:$BL,AC$320,FALSE),5)="Csere",VLOOKUP(LEFT(VLOOKUP($A201,csapatok!$A:$BL,AC$320,FALSE),LEN(VLOOKUP($A201,csapatok!$A:$BL,AC$320,FALSE))-6),'csapat-ranglista'!$A:$FP,AC$321,FALSE)/8,VLOOKUP(VLOOKUP($A201,csapatok!$A:$BL,AC$320,FALSE),'csapat-ranglista'!$A:$FP,AC$321,FALSE)/4),0)</f>
        <v>0</v>
      </c>
      <c r="AD201" s="223">
        <f>IFERROR(IF(RIGHT(VLOOKUP($A201,csapatok!$A:$BL,AD$320,FALSE),5)="Csere",VLOOKUP(LEFT(VLOOKUP($A201,csapatok!$A:$BL,AD$320,FALSE),LEN(VLOOKUP($A201,csapatok!$A:$BL,AD$320,FALSE))-6),'csapat-ranglista'!$A:$FP,AD$321,FALSE)/8,VLOOKUP(VLOOKUP($A201,csapatok!$A:$BL,AD$320,FALSE),'csapat-ranglista'!$A:$FP,AD$321,FALSE)/4),0)</f>
        <v>0</v>
      </c>
      <c r="AE201" s="223">
        <f>IFERROR(IF(RIGHT(VLOOKUP($A201,csapatok!$A:$BL,AE$320,FALSE),5)="Csere",VLOOKUP(LEFT(VLOOKUP($A201,csapatok!$A:$BL,AE$320,FALSE),LEN(VLOOKUP($A201,csapatok!$A:$BL,AE$320,FALSE))-6),'csapat-ranglista'!$A:$FP,AE$321,FALSE)/8,VLOOKUP(VLOOKUP($A201,csapatok!$A:$BL,AE$320,FALSE),'csapat-ranglista'!$A:$FP,AE$321,FALSE)/4),0)</f>
        <v>0</v>
      </c>
      <c r="AF201" s="223">
        <f>IFERROR(IF(RIGHT(VLOOKUP($A201,csapatok!$A:$BL,AF$320,FALSE),5)="Csere",VLOOKUP(LEFT(VLOOKUP($A201,csapatok!$A:$BL,AF$320,FALSE),LEN(VLOOKUP($A201,csapatok!$A:$BL,AF$320,FALSE))-6),'csapat-ranglista'!$A:$FP,AF$321,FALSE)/8,VLOOKUP(VLOOKUP($A201,csapatok!$A:$BL,AF$320,FALSE),'csapat-ranglista'!$A:$FP,AF$321,FALSE)/4),0)</f>
        <v>0</v>
      </c>
      <c r="AG201" s="223">
        <f>IFERROR(IF(RIGHT(VLOOKUP($A201,csapatok!$A:$BL,AG$320,FALSE),5)="Csere",VLOOKUP(LEFT(VLOOKUP($A201,csapatok!$A:$BL,AG$320,FALSE),LEN(VLOOKUP($A201,csapatok!$A:$BL,AG$320,FALSE))-6),'csapat-ranglista'!$A:$FP,AG$321,FALSE)/8,VLOOKUP(VLOOKUP($A201,csapatok!$A:$BL,AG$320,FALSE),'csapat-ranglista'!$A:$FP,AG$321,FALSE)/4),0)</f>
        <v>0</v>
      </c>
      <c r="AH201" s="223">
        <f>IFERROR(IF(RIGHT(VLOOKUP($A201,csapatok!$A:$BL,AH$320,FALSE),5)="Csere",VLOOKUP(LEFT(VLOOKUP($A201,csapatok!$A:$BL,AH$320,FALSE),LEN(VLOOKUP($A201,csapatok!$A:$BL,AH$320,FALSE))-6),'csapat-ranglista'!$A:$FP,AH$321,FALSE)/8,VLOOKUP(VLOOKUP($A201,csapatok!$A:$BL,AH$320,FALSE),'csapat-ranglista'!$A:$FP,AH$321,FALSE)/4),0)</f>
        <v>0</v>
      </c>
      <c r="AI201" s="223">
        <f>IFERROR(IF(RIGHT(VLOOKUP($A201,csapatok!$A:$BL,AI$320,FALSE),5)="Csere",VLOOKUP(LEFT(VLOOKUP($A201,csapatok!$A:$BL,AI$320,FALSE),LEN(VLOOKUP($A201,csapatok!$A:$BL,AI$320,FALSE))-6),'csapat-ranglista'!$A:$FP,AI$321,FALSE)/8,VLOOKUP(VLOOKUP($A201,csapatok!$A:$BL,AI$320,FALSE),'csapat-ranglista'!$A:$FP,AI$321,FALSE)/4),0)</f>
        <v>0</v>
      </c>
      <c r="AJ201" s="223">
        <f>IFERROR(IF(RIGHT(VLOOKUP($A201,csapatok!$A:$BL,AJ$320,FALSE),5)="Csere",VLOOKUP(LEFT(VLOOKUP($A201,csapatok!$A:$BL,AJ$320,FALSE),LEN(VLOOKUP($A201,csapatok!$A:$BL,AJ$320,FALSE))-6),'csapat-ranglista'!$A:$FP,AJ$321,FALSE)/8,VLOOKUP(VLOOKUP($A201,csapatok!$A:$BL,AJ$320,FALSE),'csapat-ranglista'!$A:$FP,AJ$321,FALSE)/2),0)</f>
        <v>0</v>
      </c>
      <c r="AK201" s="223">
        <f>IFERROR(IF(RIGHT(VLOOKUP($A201,csapatok!$A:$CN,AK$320,FALSE),5)="Csere",VLOOKUP(LEFT(VLOOKUP($A201,csapatok!$A:$CN,AK$320,FALSE),LEN(VLOOKUP($A201,csapatok!$A:$CN,AK$320,FALSE))-6),'csapat-ranglista'!$A:$FP,AK$321,FALSE)/8,VLOOKUP(VLOOKUP($A201,csapatok!$A:$CN,AK$320,FALSE),'csapat-ranglista'!$A:$FP,AK$321,FALSE)/4),0)</f>
        <v>0</v>
      </c>
      <c r="AL201" s="223">
        <f>IFERROR(IF(RIGHT(VLOOKUP($A201,csapatok!$A:$CN,AL$320,FALSE),5)="Csere",VLOOKUP(LEFT(VLOOKUP($A201,csapatok!$A:$CN,AL$320,FALSE),LEN(VLOOKUP($A201,csapatok!$A:$CN,AL$320,FALSE))-6),'csapat-ranglista'!$A:$FP,AL$321,FALSE)/8,VLOOKUP(VLOOKUP($A201,csapatok!$A:$CN,AL$320,FALSE),'csapat-ranglista'!$A:$FP,AL$321,FALSE)/4),0)</f>
        <v>0</v>
      </c>
      <c r="AM201" s="223">
        <f>IFERROR(IF(RIGHT(VLOOKUP($A201,csapatok!$A:$CN,AM$320,FALSE),5)="Csere",VLOOKUP(LEFT(VLOOKUP($A201,csapatok!$A:$CN,AM$320,FALSE),LEN(VLOOKUP($A201,csapatok!$A:$CN,AM$320,FALSE))-6),'csapat-ranglista'!$A:$FP,AM$321,FALSE)/8,VLOOKUP(VLOOKUP($A201,csapatok!$A:$CN,AM$320,FALSE),'csapat-ranglista'!$A:$FP,AM$321,FALSE)/4),0)</f>
        <v>0</v>
      </c>
      <c r="AN201" s="223">
        <f>IFERROR(IF(RIGHT(VLOOKUP($A201,csapatok!$A:$CN,AN$320,FALSE),5)="Csere",VLOOKUP(LEFT(VLOOKUP($A201,csapatok!$A:$CN,AN$320,FALSE),LEN(VLOOKUP($A201,csapatok!$A:$CN,AN$320,FALSE))-6),'csapat-ranglista'!$A:$FP,AN$321,FALSE)/8,VLOOKUP(VLOOKUP($A201,csapatok!$A:$CN,AN$320,FALSE),'csapat-ranglista'!$A:$FP,AN$321,FALSE)/4),0)</f>
        <v>0</v>
      </c>
      <c r="AO201" s="223">
        <f>IFERROR(IF(RIGHT(VLOOKUP($A201,csapatok!$A:$CN,AO$320,FALSE),5)="Csere",VLOOKUP(LEFT(VLOOKUP($A201,csapatok!$A:$CN,AO$320,FALSE),LEN(VLOOKUP($A201,csapatok!$A:$CN,AO$320,FALSE))-6),'csapat-ranglista'!$A:$FP,AO$321,FALSE)/8,VLOOKUP(VLOOKUP($A201,csapatok!$A:$CN,AO$320,FALSE),'csapat-ranglista'!$A:$FP,AO$321,FALSE)/4),0)</f>
        <v>0</v>
      </c>
      <c r="AP201" s="223">
        <f>IFERROR(IF(RIGHT(VLOOKUP($A201,csapatok!$A:$CN,AP$320,FALSE),5)="Csere",VLOOKUP(LEFT(VLOOKUP($A201,csapatok!$A:$CN,AP$320,FALSE),LEN(VLOOKUP($A201,csapatok!$A:$CN,AP$320,FALSE))-6),'csapat-ranglista'!$A:$FP,AP$321,FALSE)/8,VLOOKUP(VLOOKUP($A201,csapatok!$A:$CN,AP$320,FALSE),'csapat-ranglista'!$A:$FP,AP$321,FALSE)/4),0)</f>
        <v>0</v>
      </c>
      <c r="AQ201" s="223">
        <f>IFERROR(IF(RIGHT(VLOOKUP($A201,csapatok!$A:$CN,AQ$320,FALSE),5)="Csere",VLOOKUP(LEFT(VLOOKUP($A201,csapatok!$A:$CN,AQ$320,FALSE),LEN(VLOOKUP($A201,csapatok!$A:$CN,AQ$320,FALSE))-6),'csapat-ranglista'!$A:$FP,AQ$321,FALSE)/8,VLOOKUP(VLOOKUP($A201,csapatok!$A:$CN,AQ$320,FALSE),'csapat-ranglista'!$A:$FP,AQ$321,FALSE)/4),0)</f>
        <v>0</v>
      </c>
      <c r="AR201" s="223">
        <f>IFERROR(IF(RIGHT(VLOOKUP($A201,csapatok!$A:$CN,AR$320,FALSE),5)="Csere",VLOOKUP(LEFT(VLOOKUP($A201,csapatok!$A:$CN,AR$320,FALSE),LEN(VLOOKUP($A201,csapatok!$A:$CN,AR$320,FALSE))-6),'csapat-ranglista'!$A:$FP,AR$321,FALSE)/8,VLOOKUP(VLOOKUP($A201,csapatok!$A:$CN,AR$320,FALSE),'csapat-ranglista'!$A:$FP,AR$321,FALSE)/4),0)</f>
        <v>0</v>
      </c>
      <c r="AS201" s="223">
        <f>IFERROR(IF(RIGHT(VLOOKUP($A201,csapatok!$A:$CN,AS$320,FALSE),5)="Csere",VLOOKUP(LEFT(VLOOKUP($A201,csapatok!$A:$CN,AS$320,FALSE),LEN(VLOOKUP($A201,csapatok!$A:$CN,AS$320,FALSE))-6),'csapat-ranglista'!$A:$FP,AS$321,FALSE)/8,VLOOKUP(VLOOKUP($A201,csapatok!$A:$CN,AS$320,FALSE),'csapat-ranglista'!$A:$FP,AS$321,FALSE)/4),0)</f>
        <v>0</v>
      </c>
      <c r="AT201" s="223">
        <f>IFERROR(IF(RIGHT(VLOOKUP($A201,csapatok!$A:$CN,AT$320,FALSE),5)="Csere",VLOOKUP(LEFT(VLOOKUP($A201,csapatok!$A:$CN,AT$320,FALSE),LEN(VLOOKUP($A201,csapatok!$A:$CN,AT$320,FALSE))-6),'csapat-ranglista'!$A:$FP,AT$321,FALSE)/8,VLOOKUP(VLOOKUP($A201,csapatok!$A:$CN,AT$320,FALSE),'csapat-ranglista'!$A:$FP,AT$321,FALSE)/4),0)</f>
        <v>0</v>
      </c>
      <c r="AU201" s="223">
        <f>IFERROR(IF(RIGHT(VLOOKUP($A201,csapatok!$A:$CN,AU$320,FALSE),5)="Csere",VLOOKUP(LEFT(VLOOKUP($A201,csapatok!$A:$CN,AU$320,FALSE),LEN(VLOOKUP($A201,csapatok!$A:$CN,AU$320,FALSE))-6),'csapat-ranglista'!$A:$FP,AU$321,FALSE)/8,VLOOKUP(VLOOKUP($A201,csapatok!$A:$CN,AU$320,FALSE),'csapat-ranglista'!$A:$FP,AU$321,FALSE)/4),0)</f>
        <v>0</v>
      </c>
      <c r="AV201" s="223">
        <f>IFERROR(IF(RIGHT(VLOOKUP($A201,csapatok!$A:$CN,AV$320,FALSE),5)="Csere",VLOOKUP(LEFT(VLOOKUP($A201,csapatok!$A:$CN,AV$320,FALSE),LEN(VLOOKUP($A201,csapatok!$A:$CN,AV$320,FALSE))-6),'csapat-ranglista'!$A:$FP,AV$321,FALSE)/8,VLOOKUP(VLOOKUP($A201,csapatok!$A:$CN,AV$320,FALSE),'csapat-ranglista'!$A:$FP,AV$321,FALSE)/4),0)</f>
        <v>0</v>
      </c>
      <c r="AW201" s="223">
        <f>IFERROR(IF(RIGHT(VLOOKUP($A201,csapatok!$A:$CN,AW$320,FALSE),5)="Csere",VLOOKUP(LEFT(VLOOKUP($A201,csapatok!$A:$CN,AW$320,FALSE),LEN(VLOOKUP($A201,csapatok!$A:$CN,AW$320,FALSE))-6),'csapat-ranglista'!$A:$FP,AW$321,FALSE)/8,VLOOKUP(VLOOKUP($A201,csapatok!$A:$CN,AW$320,FALSE),'csapat-ranglista'!$A:$FP,AW$321,FALSE)/4),0)</f>
        <v>0</v>
      </c>
      <c r="AX201" s="223">
        <f>IFERROR(IF(RIGHT(VLOOKUP($A201,csapatok!$A:$CN,AX$320,FALSE),5)="Csere",VLOOKUP(LEFT(VLOOKUP($A201,csapatok!$A:$CN,AX$320,FALSE),LEN(VLOOKUP($A201,csapatok!$A:$CN,AX$320,FALSE))-6),'csapat-ranglista'!$A:$FP,AX$321,FALSE)/8,VLOOKUP(VLOOKUP($A201,csapatok!$A:$CN,AX$320,FALSE),'csapat-ranglista'!$A:$FP,AX$321,FALSE)/4),0)</f>
        <v>0</v>
      </c>
      <c r="AY201" s="223">
        <f>IFERROR(IF(RIGHT(VLOOKUP($A201,csapatok!$A:$NN,AY$320,FALSE),5)="Csere",VLOOKUP(LEFT(VLOOKUP($A201,csapatok!$A:$NN,AY$320,FALSE),LEN(VLOOKUP($A201,csapatok!$A:$NN,AY$320,FALSE))-6),'csapat-ranglista'!$A:$FP,AY$321,FALSE)/8,VLOOKUP(VLOOKUP($A201,csapatok!$A:$NN,AY$320,FALSE),'csapat-ranglista'!$A:$FP,AY$321,FALSE)/4),0)</f>
        <v>0</v>
      </c>
      <c r="AZ201" s="223">
        <f>IFERROR(IF(RIGHT(VLOOKUP($A201,csapatok!$A:$NN,AZ$320,FALSE),5)="Csere",VLOOKUP(LEFT(VLOOKUP($A201,csapatok!$A:$NN,AZ$320,FALSE),LEN(VLOOKUP($A201,csapatok!$A:$NN,AZ$320,FALSE))-6),'csapat-ranglista'!$A:$FP,AZ$321,FALSE)/8,VLOOKUP(VLOOKUP($A201,csapatok!$A:$NN,AZ$320,FALSE),'csapat-ranglista'!$A:$FP,AZ$321,FALSE)/4),0)</f>
        <v>0</v>
      </c>
      <c r="BA201" s="223">
        <f>IFERROR(IF(RIGHT(VLOOKUP($A201,csapatok!$A:$NN,BA$320,FALSE),5)="Csere",VLOOKUP(LEFT(VLOOKUP($A201,csapatok!$A:$NN,BA$320,FALSE),LEN(VLOOKUP($A201,csapatok!$A:$NN,BA$320,FALSE))-6),'csapat-ranglista'!$A:$FP,BA$321,FALSE)/8,VLOOKUP(VLOOKUP($A201,csapatok!$A:$NN,BA$320,FALSE),'csapat-ranglista'!$A:$FP,BA$321,FALSE)/4),0)</f>
        <v>0</v>
      </c>
      <c r="BB201" s="223">
        <f>IFERROR(IF(RIGHT(VLOOKUP($A201,csapatok!$A:$NN,BB$320,FALSE),5)="Csere",VLOOKUP(LEFT(VLOOKUP($A201,csapatok!$A:$NN,BB$320,FALSE),LEN(VLOOKUP($A201,csapatok!$A:$NN,BB$320,FALSE))-6),'csapat-ranglista'!$A:$FP,BB$321,FALSE)/8,VLOOKUP(VLOOKUP($A201,csapatok!$A:$NN,BB$320,FALSE),'csapat-ranglista'!$A:$FP,BB$321,FALSE)/4),0)</f>
        <v>0</v>
      </c>
      <c r="BC201" s="224">
        <f>versenyek!$ES$11*IFERROR(VLOOKUP(VLOOKUP($A201,versenyek!ER:ET,3,FALSE),szabalyok!$A$16:$B$23,2,FALSE)/4,0)</f>
        <v>0</v>
      </c>
      <c r="BD201" s="224">
        <f>versenyek!$EV$11*IFERROR(VLOOKUP(VLOOKUP($A201,versenyek!EU:EW,3,FALSE),szabalyok!$A$16:$B$23,2,FALSE)/4,0)</f>
        <v>0</v>
      </c>
      <c r="BE201" s="223">
        <f>IFERROR(IF(RIGHT(VLOOKUP($A201,csapatok!$A:$NN,BE$320,FALSE),5)="Csere",VLOOKUP(LEFT(VLOOKUP($A201,csapatok!$A:$NN,BE$320,FALSE),LEN(VLOOKUP($A201,csapatok!$A:$NN,BE$320,FALSE))-6),'csapat-ranglista'!$A:$FP,BE$321,FALSE)/8,VLOOKUP(VLOOKUP($A201,csapatok!$A:$NN,BE$320,FALSE),'csapat-ranglista'!$A:$FP,BE$321,FALSE)/4),0)</f>
        <v>0</v>
      </c>
      <c r="BF201" s="223">
        <f>IFERROR(IF(RIGHT(VLOOKUP($A201,csapatok!$A:$NN,BF$320,FALSE),5)="Csere",VLOOKUP(LEFT(VLOOKUP($A201,csapatok!$A:$NN,BF$320,FALSE),LEN(VLOOKUP($A201,csapatok!$A:$NN,BF$320,FALSE))-6),'csapat-ranglista'!$A:$FP,BF$321,FALSE)/8,VLOOKUP(VLOOKUP($A201,csapatok!$A:$NN,BF$320,FALSE),'csapat-ranglista'!$A:$FP,BF$321,FALSE)/4),0)</f>
        <v>0</v>
      </c>
      <c r="BG201" s="223">
        <f>IFERROR(IF(RIGHT(VLOOKUP($A201,csapatok!$A:$NN,BG$320,FALSE),5)="Csere",VLOOKUP(LEFT(VLOOKUP($A201,csapatok!$A:$NN,BG$320,FALSE),LEN(VLOOKUP($A201,csapatok!$A:$NN,BG$320,FALSE))-6),'csapat-ranglista'!$A:$FP,BG$321,FALSE)/8,VLOOKUP(VLOOKUP($A201,csapatok!$A:$NN,BG$320,FALSE),'csapat-ranglista'!$A:$FP,BG$321,FALSE)/4),0)</f>
        <v>0</v>
      </c>
      <c r="BH201" s="223">
        <f>IFERROR(IF(RIGHT(VLOOKUP($A201,csapatok!$A:$NN,BH$320,FALSE),5)="Csere",VLOOKUP(LEFT(VLOOKUP($A201,csapatok!$A:$NN,BH$320,FALSE),LEN(VLOOKUP($A201,csapatok!$A:$NN,BH$320,FALSE))-6),'csapat-ranglista'!$A:$FP,BH$321,FALSE)/8,VLOOKUP(VLOOKUP($A201,csapatok!$A:$NN,BH$320,FALSE),'csapat-ranglista'!$A:$FP,BH$321,FALSE)/4),0)</f>
        <v>0</v>
      </c>
      <c r="BI201" s="223">
        <f>IFERROR(IF(RIGHT(VLOOKUP($A201,csapatok!$A:$NN,BI$320,FALSE),5)="Csere",VLOOKUP(LEFT(VLOOKUP($A201,csapatok!$A:$NN,BI$320,FALSE),LEN(VLOOKUP($A201,csapatok!$A:$NN,BI$320,FALSE))-6),'csapat-ranglista'!$A:$FP,BI$321,FALSE)/8,VLOOKUP(VLOOKUP($A201,csapatok!$A:$NN,BI$320,FALSE),'csapat-ranglista'!$A:$FP,BI$321,FALSE)/4),0)</f>
        <v>0</v>
      </c>
      <c r="BJ201" s="223">
        <f>IFERROR(IF(RIGHT(VLOOKUP($A201,csapatok!$A:$NN,BJ$320,FALSE),5)="Csere",VLOOKUP(LEFT(VLOOKUP($A201,csapatok!$A:$NN,BJ$320,FALSE),LEN(VLOOKUP($A201,csapatok!$A:$NN,BJ$320,FALSE))-6),'csapat-ranglista'!$A:$FP,BJ$321,FALSE)/8,VLOOKUP(VLOOKUP($A201,csapatok!$A:$NN,BJ$320,FALSE),'csapat-ranglista'!$A:$FP,BJ$321,FALSE)/4),0)</f>
        <v>0</v>
      </c>
      <c r="BK201" s="223">
        <f>IFERROR(IF(RIGHT(VLOOKUP($A201,csapatok!$A:$NN,BK$320,FALSE),5)="Csere",VLOOKUP(LEFT(VLOOKUP($A201,csapatok!$A:$NN,BK$320,FALSE),LEN(VLOOKUP($A201,csapatok!$A:$NN,BK$320,FALSE))-6),'csapat-ranglista'!$A:$FP,BK$321,FALSE)/8,VLOOKUP(VLOOKUP($A201,csapatok!$A:$NN,BK$320,FALSE),'csapat-ranglista'!$A:$FP,BK$321,FALSE)/4),0)</f>
        <v>0</v>
      </c>
      <c r="BL201" s="223">
        <f>IFERROR(IF(RIGHT(VLOOKUP($A201,csapatok!$A:$NN,BL$320,FALSE),5)="Csere",VLOOKUP(LEFT(VLOOKUP($A201,csapatok!$A:$NN,BL$320,FALSE),LEN(VLOOKUP($A201,csapatok!$A:$NN,BL$320,FALSE))-6),'csapat-ranglista'!$A:$FP,BL$321,FALSE)/8,VLOOKUP(VLOOKUP($A201,csapatok!$A:$NN,BL$320,FALSE),'csapat-ranglista'!$A:$FP,BL$321,FALSE)/4),0)</f>
        <v>0</v>
      </c>
      <c r="BM201" s="223">
        <f>IFERROR(IF(RIGHT(VLOOKUP($A201,csapatok!$A:$NN,BM$320,FALSE),5)="Csere",VLOOKUP(LEFT(VLOOKUP($A201,csapatok!$A:$NN,BM$320,FALSE),LEN(VLOOKUP($A201,csapatok!$A:$NN,BM$320,FALSE))-6),'csapat-ranglista'!$A:$FP,BM$321,FALSE)/8,VLOOKUP(VLOOKUP($A201,csapatok!$A:$NN,BM$320,FALSE),'csapat-ranglista'!$A:$FP,BM$321,FALSE)/4),0)</f>
        <v>0</v>
      </c>
      <c r="BN201" s="223">
        <f>IFERROR(IF(RIGHT(VLOOKUP($A201,csapatok!$A:$NN,BN$320,FALSE),5)="Csere",VLOOKUP(LEFT(VLOOKUP($A201,csapatok!$A:$NN,BN$320,FALSE),LEN(VLOOKUP($A201,csapatok!$A:$NN,BN$320,FALSE))-6),'csapat-ranglista'!$A:$FP,BN$321,FALSE)/8,VLOOKUP(VLOOKUP($A201,csapatok!$A:$NN,BN$320,FALSE),'csapat-ranglista'!$A:$FP,BN$321,FALSE)/4),0)</f>
        <v>0</v>
      </c>
      <c r="BO201" s="223">
        <f>IFERROR(IF(RIGHT(VLOOKUP($A201,csapatok!$A:$NN,BO$320,FALSE),5)="Csere",VLOOKUP(LEFT(VLOOKUP($A201,csapatok!$A:$NN,BO$320,FALSE),LEN(VLOOKUP($A201,csapatok!$A:$NN,BO$320,FALSE))-6),'csapat-ranglista'!$A:$FP,BO$321,FALSE)/8,VLOOKUP(VLOOKUP($A201,csapatok!$A:$NN,BO$320,FALSE),'csapat-ranglista'!$A:$FP,BO$321,FALSE)/4),0)</f>
        <v>0</v>
      </c>
      <c r="BP201" s="223">
        <f>IFERROR(IF(RIGHT(VLOOKUP($A201,csapatok!$A:$NN,BP$320,FALSE),5)="Csere",VLOOKUP(LEFT(VLOOKUP($A201,csapatok!$A:$NN,BP$320,FALSE),LEN(VLOOKUP($A201,csapatok!$A:$NN,BP$320,FALSE))-6),'csapat-ranglista'!$A:$FP,BP$321,FALSE)/8,VLOOKUP(VLOOKUP($A201,csapatok!$A:$NN,BP$320,FALSE),'csapat-ranglista'!$A:$FP,BP$321,FALSE)/4),0)</f>
        <v>0</v>
      </c>
      <c r="BQ201" s="223">
        <f>IFERROR(IF(RIGHT(VLOOKUP($A201,csapatok!$A:$NN,BQ$320,FALSE),5)="Csere",VLOOKUP(LEFT(VLOOKUP($A201,csapatok!$A:$NN,BQ$320,FALSE),LEN(VLOOKUP($A201,csapatok!$A:$NN,BQ$320,FALSE))-6),'csapat-ranglista'!$A:$FP,BQ$321,FALSE)/8,VLOOKUP(VLOOKUP($A201,csapatok!$A:$NN,BQ$320,FALSE),'csapat-ranglista'!$A:$FP,BQ$321,FALSE)/4),0)</f>
        <v>0</v>
      </c>
      <c r="BR201" s="223">
        <f>IFERROR(IF(RIGHT(VLOOKUP($A201,csapatok!$A:$NN,BR$320,FALSE),5)="Csere",VLOOKUP(LEFT(VLOOKUP($A201,csapatok!$A:$NN,BR$320,FALSE),LEN(VLOOKUP($A201,csapatok!$A:$NN,BR$320,FALSE))-6),'csapat-ranglista'!$A:$FP,BR$321,FALSE)/8,VLOOKUP(VLOOKUP($A201,csapatok!$A:$NN,BR$320,FALSE),'csapat-ranglista'!$A:$FP,BR$321,FALSE)/4),0)</f>
        <v>0</v>
      </c>
      <c r="BS201" s="223">
        <f>IFERROR(IF(RIGHT(VLOOKUP($A201,csapatok!$A:$NN,BS$320,FALSE),5)="Csere",VLOOKUP(LEFT(VLOOKUP($A201,csapatok!$A:$NN,BS$320,FALSE),LEN(VLOOKUP($A201,csapatok!$A:$NN,BS$320,FALSE))-6),'csapat-ranglista'!$A:$FP,BS$321,FALSE)/8,VLOOKUP(VLOOKUP($A201,csapatok!$A:$NN,BS$320,FALSE),'csapat-ranglista'!$A:$FP,BS$321,FALSE)/4),0)</f>
        <v>0</v>
      </c>
      <c r="BT201" s="223">
        <f>IFERROR(IF(RIGHT(VLOOKUP($A201,csapatok!$A:$NN,BT$320,FALSE),5)="Csere",VLOOKUP(LEFT(VLOOKUP($A201,csapatok!$A:$NN,BT$320,FALSE),LEN(VLOOKUP($A201,csapatok!$A:$NN,BT$320,FALSE))-6),'csapat-ranglista'!$A:$FP,BT$321,FALSE)/8,VLOOKUP(VLOOKUP($A201,csapatok!$A:$NN,BT$320,FALSE),'csapat-ranglista'!$A:$FP,BT$321,FALSE)/4),0)</f>
        <v>0</v>
      </c>
      <c r="BU201" s="223">
        <f>IFERROR(IF(RIGHT(VLOOKUP($A201,csapatok!$A:$NN,BU$320,FALSE),5)="Csere",VLOOKUP(LEFT(VLOOKUP($A201,csapatok!$A:$NN,BU$320,FALSE),LEN(VLOOKUP($A201,csapatok!$A:$NN,BU$320,FALSE))-6),'csapat-ranglista'!$A:$FP,BU$321,FALSE)/8,VLOOKUP(VLOOKUP($A201,csapatok!$A:$NN,BU$320,FALSE),'csapat-ranglista'!$A:$FP,BU$321,FALSE)/4),0)</f>
        <v>0</v>
      </c>
      <c r="BV201" s="223">
        <f>IFERROR(IF(RIGHT(VLOOKUP($A201,csapatok!$A:$NN,BV$320,FALSE),5)="Csere",VLOOKUP(LEFT(VLOOKUP($A201,csapatok!$A:$NN,BV$320,FALSE),LEN(VLOOKUP($A201,csapatok!$A:$NN,BV$320,FALSE))-6),'csapat-ranglista'!$A:$FP,BV$321,FALSE)/8,VLOOKUP(VLOOKUP($A201,csapatok!$A:$NN,BV$320,FALSE),'csapat-ranglista'!$A:$FP,BV$321,FALSE)/4),0)</f>
        <v>0</v>
      </c>
      <c r="BW201" s="223">
        <f>IFERROR(IF(RIGHT(VLOOKUP($A201,csapatok!$A:$NN,BW$320,FALSE),5)="Csere",VLOOKUP(LEFT(VLOOKUP($A201,csapatok!$A:$NN,BW$320,FALSE),LEN(VLOOKUP($A201,csapatok!$A:$NN,BW$320,FALSE))-6),'csapat-ranglista'!$A:$FP,BW$321,FALSE)/8,VLOOKUP(VLOOKUP($A201,csapatok!$A:$NN,BW$320,FALSE),'csapat-ranglista'!$A:$FP,BW$321,FALSE)/4),0)</f>
        <v>0</v>
      </c>
      <c r="BX201" s="223">
        <f>IFERROR(IF(RIGHT(VLOOKUP($A201,csapatok!$A:$NN,BX$320,FALSE),5)="Csere",VLOOKUP(LEFT(VLOOKUP($A201,csapatok!$A:$NN,BX$320,FALSE),LEN(VLOOKUP($A201,csapatok!$A:$NN,BX$320,FALSE))-6),'csapat-ranglista'!$A:$FP,BX$321,FALSE)/8,VLOOKUP(VLOOKUP($A201,csapatok!$A:$NN,BX$320,FALSE),'csapat-ranglista'!$A:$FP,BX$321,FALSE)/4),0)</f>
        <v>0</v>
      </c>
      <c r="BY201" s="223">
        <f>IFERROR(IF(RIGHT(VLOOKUP($A201,csapatok!$A:$NN,BY$320,FALSE),5)="Csere",VLOOKUP(LEFT(VLOOKUP($A201,csapatok!$A:$NN,BY$320,FALSE),LEN(VLOOKUP($A201,csapatok!$A:$NN,BY$320,FALSE))-6),'csapat-ranglista'!$A:$FP,BY$321,FALSE)/8,VLOOKUP(VLOOKUP($A201,csapatok!$A:$NN,BY$320,FALSE),'csapat-ranglista'!$A:$FP,BY$321,FALSE)/4),0)</f>
        <v>0</v>
      </c>
      <c r="BZ201" s="223">
        <f>IFERROR(IF(RIGHT(VLOOKUP($A201,csapatok!$A:$NN,BZ$320,FALSE),5)="Csere",VLOOKUP(LEFT(VLOOKUP($A201,csapatok!$A:$NN,BZ$320,FALSE),LEN(VLOOKUP($A201,csapatok!$A:$NN,BZ$320,FALSE))-6),'csapat-ranglista'!$A:$FP,BZ$321,FALSE)/8,VLOOKUP(VLOOKUP($A201,csapatok!$A:$NN,BZ$320,FALSE),'csapat-ranglista'!$A:$FP,BZ$321,FALSE)/4),0)</f>
        <v>0</v>
      </c>
      <c r="CA201" s="223">
        <f>IFERROR(IF(RIGHT(VLOOKUP($A201,csapatok!$A:$NN,CA$320,FALSE),5)="Csere",VLOOKUP(LEFT(VLOOKUP($A201,csapatok!$A:$NN,CA$320,FALSE),LEN(VLOOKUP($A201,csapatok!$A:$NN,CA$320,FALSE))-6),'csapat-ranglista'!$A:$FP,CA$321,FALSE)/8,VLOOKUP(VLOOKUP($A201,csapatok!$A:$NN,CA$320,FALSE),'csapat-ranglista'!$A:$FP,CA$321,FALSE)/4),0)</f>
        <v>0</v>
      </c>
      <c r="CB201" s="223">
        <f>IFERROR(IF(RIGHT(VLOOKUP($A201,csapatok!$A:$NN,CB$320,FALSE),5)="Csere",VLOOKUP(LEFT(VLOOKUP($A201,csapatok!$A:$NN,CB$320,FALSE),LEN(VLOOKUP($A201,csapatok!$A:$NN,CB$320,FALSE))-6),'csapat-ranglista'!$A:$FP,CB$321,FALSE)/8,VLOOKUP(VLOOKUP($A201,csapatok!$A:$NN,CB$320,FALSE),'csapat-ranglista'!$A:$FP,CB$321,FALSE)/4),0)</f>
        <v>0</v>
      </c>
      <c r="CC201" s="223">
        <f>IFERROR(IF(RIGHT(VLOOKUP($A201,csapatok!$A:$NN,CC$320,FALSE),5)="Csere",VLOOKUP(LEFT(VLOOKUP($A201,csapatok!$A:$NN,CC$320,FALSE),LEN(VLOOKUP($A201,csapatok!$A:$NN,CC$320,FALSE))-6),'csapat-ranglista'!$A:$FP,CC$321,FALSE)/8,VLOOKUP(VLOOKUP($A201,csapatok!$A:$NN,CC$320,FALSE),'csapat-ranglista'!$A:$FP,CC$321,FALSE)/4),0)</f>
        <v>0</v>
      </c>
      <c r="CD201" s="223">
        <f>IFERROR(IF(RIGHT(VLOOKUP($A201,csapatok!$A:$NN,CD$320,FALSE),5)="Csere",VLOOKUP(LEFT(VLOOKUP($A201,csapatok!$A:$NN,CD$320,FALSE),LEN(VLOOKUP($A201,csapatok!$A:$NN,CD$320,FALSE))-6),'csapat-ranglista'!$A:$FP,CD$321,FALSE)/8,VLOOKUP(VLOOKUP($A201,csapatok!$A:$NN,CD$320,FALSE),'csapat-ranglista'!$A:$FP,CD$321,FALSE)/4),0)</f>
        <v>0</v>
      </c>
      <c r="CE201" s="223">
        <f>IFERROR(IF(RIGHT(VLOOKUP($A201,csapatok!$A:$NN,CE$320,FALSE),5)="Csere",VLOOKUP(LEFT(VLOOKUP($A201,csapatok!$A:$NN,CE$320,FALSE),LEN(VLOOKUP($A201,csapatok!$A:$NN,CE$320,FALSE))-6),'csapat-ranglista'!$A:$FP,CE$321,FALSE)/8,VLOOKUP(VLOOKUP($A201,csapatok!$A:$NN,CE$320,FALSE),'csapat-ranglista'!$A:$FP,CE$321,FALSE)/4),0)</f>
        <v>0</v>
      </c>
      <c r="CF201" s="223">
        <f>IFERROR(IF(RIGHT(VLOOKUP($A201,csapatok!$A:$NN,CF$320,FALSE),5)="Csere",VLOOKUP(LEFT(VLOOKUP($A201,csapatok!$A:$NN,CF$320,FALSE),LEN(VLOOKUP($A201,csapatok!$A:$NN,CF$320,FALSE))-6),'csapat-ranglista'!$A:$FP,CF$321,FALSE)/8,VLOOKUP(VLOOKUP($A201,csapatok!$A:$NN,CF$320,FALSE),'csapat-ranglista'!$A:$FP,CF$321,FALSE)/4),0)</f>
        <v>0</v>
      </c>
      <c r="CG201" s="223">
        <f>IFERROR(IF(RIGHT(VLOOKUP($A201,csapatok!$A:$NN,CG$320,FALSE),5)="Csere",VLOOKUP(LEFT(VLOOKUP($A201,csapatok!$A:$NN,CG$320,FALSE),LEN(VLOOKUP($A201,csapatok!$A:$NN,CG$320,FALSE))-6),'csapat-ranglista'!$A:$FP,CG$321,FALSE)/8,VLOOKUP(VLOOKUP($A201,csapatok!$A:$NN,CG$320,FALSE),'csapat-ranglista'!$A:$FP,CG$321,FALSE)/4),0)</f>
        <v>0</v>
      </c>
      <c r="CH201" s="223">
        <f>IFERROR(IF(RIGHT(VLOOKUP($A201,csapatok!$A:$NN,CH$320,FALSE),5)="Csere",VLOOKUP(LEFT(VLOOKUP($A201,csapatok!$A:$NN,CH$320,FALSE),LEN(VLOOKUP($A201,csapatok!$A:$NN,CH$320,FALSE))-6),'csapat-ranglista'!$A:$FP,CH$321,FALSE)/8,VLOOKUP(VLOOKUP($A201,csapatok!$A:$NN,CH$320,FALSE),'csapat-ranglista'!$A:$FP,CH$321,FALSE)/4),0)</f>
        <v>0</v>
      </c>
      <c r="CI201" s="223">
        <f>IFERROR(IF(RIGHT(VLOOKUP($A201,csapatok!$A:$NN,CI$320,FALSE),5)="Csere",VLOOKUP(LEFT(VLOOKUP($A201,csapatok!$A:$NN,CI$320,FALSE),LEN(VLOOKUP($A201,csapatok!$A:$NN,CI$320,FALSE))-6),'csapat-ranglista'!$A:$FP,CI$321,FALSE)/8,VLOOKUP(VLOOKUP($A201,csapatok!$A:$NN,CI$320,FALSE),'csapat-ranglista'!$A:$FP,CI$321,FALSE)/4),0)</f>
        <v>0</v>
      </c>
      <c r="CJ201" s="224">
        <f>versenyek!$IQ$11*IFERROR(VLOOKUP(VLOOKUP($A201,versenyek!IP:IR,3,FALSE),szabalyok!$A$16:$B$23,2,FALSE)/4,0)</f>
        <v>0</v>
      </c>
      <c r="CK201" s="224">
        <f>versenyek!$IT$11*IFERROR(VLOOKUP(VLOOKUP($A201,versenyek!IS:IU,3,FALSE),szabalyok!$A$16:$B$23,2,FALSE)/4,0)</f>
        <v>0</v>
      </c>
      <c r="CL201" s="223">
        <f>IFERROR(IF(RIGHT(VLOOKUP($A201,csapatok!$A:$NN,CL$320,FALSE),5)="Csere",VLOOKUP(LEFT(VLOOKUP($A201,csapatok!$A:$NN,CL$320,FALSE),LEN(VLOOKUP($A201,csapatok!$A:$NN,CL$320,FALSE))-6),'csapat-ranglista'!$A:$FP,CL$321,FALSE)/8,VLOOKUP(VLOOKUP($A201,csapatok!$A:$NN,CL$320,FALSE),'csapat-ranglista'!$A:$FP,CL$321,FALSE)/4),0)</f>
        <v>0</v>
      </c>
      <c r="CM201" s="223">
        <f>IFERROR(IF(RIGHT(VLOOKUP($A201,csapatok!$A:$NN,CM$320,FALSE),5)="Csere",VLOOKUP(LEFT(VLOOKUP($A201,csapatok!$A:$NN,CM$320,FALSE),LEN(VLOOKUP($A201,csapatok!$A:$NN,CM$320,FALSE))-6),'csapat-ranglista'!$A:$FP,CM$321,FALSE)/8,VLOOKUP(VLOOKUP($A201,csapatok!$A:$NN,CM$320,FALSE),'csapat-ranglista'!$A:$FP,CM$321,FALSE)/4),0)</f>
        <v>0</v>
      </c>
      <c r="CN201" s="223">
        <f>IFERROR(IF(RIGHT(VLOOKUP($A201,csapatok!$A:$NN,CN$320,FALSE),5)="Csere",VLOOKUP(LEFT(VLOOKUP($A201,csapatok!$A:$NN,CN$320,FALSE),LEN(VLOOKUP($A201,csapatok!$A:$NN,CN$320,FALSE))-6),'csapat-ranglista'!$A:$FP,CN$321,FALSE)/8,VLOOKUP(VLOOKUP($A201,csapatok!$A:$NN,CN$320,FALSE),'csapat-ranglista'!$A:$FP,CN$321,FALSE)/4),0)</f>
        <v>0</v>
      </c>
      <c r="CO201" s="223">
        <f>IFERROR(IF(RIGHT(VLOOKUP($A201,csapatok!$A:$NN,CO$320,FALSE),5)="Csere",VLOOKUP(LEFT(VLOOKUP($A201,csapatok!$A:$NN,CO$320,FALSE),LEN(VLOOKUP($A201,csapatok!$A:$NN,CO$320,FALSE))-6),'csapat-ranglista'!$A:$FP,CO$321,FALSE)/8,VLOOKUP(VLOOKUP($A201,csapatok!$A:$NN,CO$320,FALSE),'csapat-ranglista'!$A:$FP,CO$321,FALSE)/4),0)</f>
        <v>0</v>
      </c>
      <c r="CP201" s="223">
        <f>IFERROR(IF(RIGHT(VLOOKUP($A201,csapatok!$A:$NN,CP$320,FALSE),5)="Csere",VLOOKUP(LEFT(VLOOKUP($A201,csapatok!$A:$NN,CP$320,FALSE),LEN(VLOOKUP($A201,csapatok!$A:$NN,CP$320,FALSE))-6),'csapat-ranglista'!$A:$FP,CP$321,FALSE)/8,VLOOKUP(VLOOKUP($A201,csapatok!$A:$NN,CP$320,FALSE),'csapat-ranglista'!$A:$FP,CP$321,FALSE)/4),0)</f>
        <v>0</v>
      </c>
      <c r="CQ201" s="223">
        <f>IFERROR(IF(RIGHT(VLOOKUP($A201,csapatok!$A:$NN,CQ$320,FALSE),5)="Csere",VLOOKUP(LEFT(VLOOKUP($A201,csapatok!$A:$NN,CQ$320,FALSE),LEN(VLOOKUP($A201,csapatok!$A:$NN,CQ$320,FALSE))-6),'csapat-ranglista'!$A:$FP,CQ$321,FALSE)/8,VLOOKUP(VLOOKUP($A201,csapatok!$A:$NN,CQ$320,FALSE),'csapat-ranglista'!$A:$FP,CQ$321,FALSE)/4),0)</f>
        <v>0</v>
      </c>
      <c r="CR201" s="223">
        <f>IFERROR(IF(RIGHT(VLOOKUP($A201,csapatok!$A:$NN,CR$320,FALSE),5)="Csere",VLOOKUP(LEFT(VLOOKUP($A201,csapatok!$A:$NN,CR$320,FALSE),LEN(VLOOKUP($A201,csapatok!$A:$NN,CR$320,FALSE))-6),'csapat-ranglista'!$A:$FP,CR$321,FALSE)/8,VLOOKUP(VLOOKUP($A201,csapatok!$A:$NN,CR$320,FALSE),'csapat-ranglista'!$A:$FP,CR$321,FALSE)/4),0)</f>
        <v>0</v>
      </c>
      <c r="CS201" s="223">
        <f>IFERROR(IF(RIGHT(VLOOKUP($A201,csapatok!$A:$NN,CS$320,FALSE),5)="Csere",VLOOKUP(LEFT(VLOOKUP($A201,csapatok!$A:$NN,CS$320,FALSE),LEN(VLOOKUP($A201,csapatok!$A:$NN,CS$320,FALSE))-6),'csapat-ranglista'!$A:$FP,CS$321,FALSE)/8,VLOOKUP(VLOOKUP($A201,csapatok!$A:$NN,CS$320,FALSE),'csapat-ranglista'!$A:$FP,CS$321,FALSE)/4),0)</f>
        <v>0</v>
      </c>
      <c r="CT201" s="223">
        <f>IFERROR(IF(RIGHT(VLOOKUP($A201,csapatok!$A:$NN,CT$320,FALSE),5)="Csere",VLOOKUP(LEFT(VLOOKUP($A201,csapatok!$A:$NN,CT$320,FALSE),LEN(VLOOKUP($A201,csapatok!$A:$NN,CT$320,FALSE))-6),'csapat-ranglista'!$A:$FP,CT$321,FALSE)/8,VLOOKUP(VLOOKUP($A201,csapatok!$A:$NN,CT$320,FALSE),'csapat-ranglista'!$A:$FP,CT$321,FALSE)/4),0)</f>
        <v>0</v>
      </c>
      <c r="CU201" s="223">
        <f>IFERROR(IF(RIGHT(VLOOKUP($A201,csapatok!$A:$NN,CU$320,FALSE),5)="Csere",VLOOKUP(LEFT(VLOOKUP($A201,csapatok!$A:$NN,CU$320,FALSE),LEN(VLOOKUP($A201,csapatok!$A:$NN,CU$320,FALSE))-6),'csapat-ranglista'!$A:$FP,CU$321,FALSE)/8,VLOOKUP(VLOOKUP($A201,csapatok!$A:$NN,CU$320,FALSE),'csapat-ranglista'!$A:$FP,CU$321,FALSE)/4),0)</f>
        <v>0</v>
      </c>
      <c r="CV201" s="223">
        <f>IFERROR(IF(RIGHT(VLOOKUP($A201,csapatok!$A:$NN,CV$320,FALSE),5)="Csere",VLOOKUP(LEFT(VLOOKUP($A201,csapatok!$A:$NN,CV$320,FALSE),LEN(VLOOKUP($A201,csapatok!$A:$NN,CV$320,FALSE))-6),'csapat-ranglista'!$A:$FP,CV$321,FALSE)/8,VLOOKUP(VLOOKUP($A201,csapatok!$A:$NN,CV$320,FALSE),'csapat-ranglista'!$A:$FP,CV$321,FALSE)/4),0)</f>
        <v>0</v>
      </c>
      <c r="CW201" s="223">
        <f>IFERROR(IF(RIGHT(VLOOKUP($A201,csapatok!$A:$NN,CW$320,FALSE),5)="Csere",VLOOKUP(LEFT(VLOOKUP($A201,csapatok!$A:$NN,CW$320,FALSE),LEN(VLOOKUP($A201,csapatok!$A:$NN,CW$320,FALSE))-6),'csapat-ranglista'!$A:$FP,CW$321,FALSE)/8,VLOOKUP(VLOOKUP($A201,csapatok!$A:$NN,CW$320,FALSE),'csapat-ranglista'!$A:$FP,CW$321,FALSE)/4),0)</f>
        <v>0</v>
      </c>
      <c r="CX201" s="223">
        <f>IFERROR(IF(RIGHT(VLOOKUP($A201,csapatok!$A:$NN,CX$320,FALSE),5)="Csere",VLOOKUP(LEFT(VLOOKUP($A201,csapatok!$A:$NN,CX$320,FALSE),LEN(VLOOKUP($A201,csapatok!$A:$NN,CX$320,FALSE))-6),'csapat-ranglista'!$A:$FP,CX$321,FALSE)/8,VLOOKUP(VLOOKUP($A201,csapatok!$A:$NN,CX$320,FALSE),'csapat-ranglista'!$A:$FP,CX$321,FALSE)/4),0)</f>
        <v>0</v>
      </c>
      <c r="CY201" s="223">
        <f>IFERROR(IF(RIGHT(VLOOKUP($A201,csapatok!$A:$NN,CY$320,FALSE),5)="Csere",VLOOKUP(LEFT(VLOOKUP($A201,csapatok!$A:$NN,CY$320,FALSE),LEN(VLOOKUP($A201,csapatok!$A:$NN,CY$320,FALSE))-6),'csapat-ranglista'!$A:$FP,CY$321,FALSE)/8,VLOOKUP(VLOOKUP($A201,csapatok!$A:$NN,CY$320,FALSE),'csapat-ranglista'!$A:$FP,CY$321,FALSE)/4),0)</f>
        <v>0</v>
      </c>
      <c r="CZ201" s="223">
        <f>IFERROR(IF(RIGHT(VLOOKUP($A201,csapatok!$A:$NN,CZ$320,FALSE),5)="Csere",VLOOKUP(LEFT(VLOOKUP($A201,csapatok!$A:$NN,CZ$320,FALSE),LEN(VLOOKUP($A201,csapatok!$A:$NN,CZ$320,FALSE))-6),'csapat-ranglista'!$A:$FP,CZ$321,FALSE)/8,VLOOKUP(VLOOKUP($A201,csapatok!$A:$NN,CZ$320,FALSE),'csapat-ranglista'!$A:$FP,CZ$321,FALSE)/4),0)</f>
        <v>0</v>
      </c>
      <c r="DA201" s="223">
        <f>IFERROR(IF(RIGHT(VLOOKUP($A201,csapatok!$A:$NN,DA$320,FALSE),5)="Csere",VLOOKUP(LEFT(VLOOKUP($A201,csapatok!$A:$NN,DA$320,FALSE),LEN(VLOOKUP($A201,csapatok!$A:$NN,DA$320,FALSE))-6),'csapat-ranglista'!$A:$FP,DA$321,FALSE)/8,VLOOKUP(VLOOKUP($A201,csapatok!$A:$NN,DA$320,FALSE),'csapat-ranglista'!$A:$FP,DA$321,FALSE)/4),0)</f>
        <v>0</v>
      </c>
      <c r="DB201" s="223">
        <f>IFERROR(IF(RIGHT(VLOOKUP($A201,csapatok!$A:$NN,DB$320,FALSE),5)="Csere",VLOOKUP(LEFT(VLOOKUP($A201,csapatok!$A:$NN,DB$320,FALSE),LEN(VLOOKUP($A201,csapatok!$A:$NN,DB$320,FALSE))-6),'csapat-ranglista'!$A:$FP,DB$321,FALSE)/8,VLOOKUP(VLOOKUP($A201,csapatok!$A:$NN,DB$320,FALSE),'csapat-ranglista'!$A:$FP,DB$321,FALSE)/4),0)</f>
        <v>0</v>
      </c>
      <c r="DC201" s="223">
        <f>IFERROR(IF(RIGHT(VLOOKUP($A201,csapatok!$A:$NN,DC$320,FALSE),5)="Csere",VLOOKUP(LEFT(VLOOKUP($A201,csapatok!$A:$NN,DC$320,FALSE),LEN(VLOOKUP($A201,csapatok!$A:$NN,DC$320,FALSE))-6),'csapat-ranglista'!$A:$FP,DC$321,FALSE)/8,VLOOKUP(VLOOKUP($A201,csapatok!$A:$NN,DC$320,FALSE),'csapat-ranglista'!$A:$FP,DC$321,FALSE)/4),0)</f>
        <v>0</v>
      </c>
      <c r="DD201" s="223">
        <f>IFERROR(IF(RIGHT(VLOOKUP($A201,csapatok!$A:$NN,DD$320,FALSE),5)="Csere",VLOOKUP(LEFT(VLOOKUP($A201,csapatok!$A:$NN,DD$320,FALSE),LEN(VLOOKUP($A201,csapatok!$A:$NN,DD$320,FALSE))-6),'csapat-ranglista'!$A:$FP,DD$321,FALSE)/8,VLOOKUP(VLOOKUP($A201,csapatok!$A:$NN,DD$320,FALSE),'csapat-ranglista'!$A:$FP,DD$321,FALSE)/4),0)</f>
        <v>0</v>
      </c>
      <c r="DE201" s="223">
        <f>IFERROR(IF(RIGHT(VLOOKUP($A201,csapatok!$A:$NN,DE$320,FALSE),5)="Csere",VLOOKUP(LEFT(VLOOKUP($A201,csapatok!$A:$NN,DE$320,FALSE),LEN(VLOOKUP($A201,csapatok!$A:$NN,DE$320,FALSE))-6),'csapat-ranglista'!$A:$FP,DE$321,FALSE)/8,VLOOKUP(VLOOKUP($A201,csapatok!$A:$NN,DE$320,FALSE),'csapat-ranglista'!$A:$FP,DE$321,FALSE)/4),0)</f>
        <v>0</v>
      </c>
      <c r="DF201" s="223">
        <f>IFERROR(IF(RIGHT(VLOOKUP($A201,csapatok!$A:$NN,DF$320,FALSE),5)="Csere",VLOOKUP(LEFT(VLOOKUP($A201,csapatok!$A:$NN,DF$320,FALSE),LEN(VLOOKUP($A201,csapatok!$A:$NN,DF$320,FALSE))-6),'csapat-ranglista'!$A:$FP,DF$321,FALSE)/8,VLOOKUP(VLOOKUP($A201,csapatok!$A:$NN,DF$320,FALSE),'csapat-ranglista'!$A:$FP,DF$321,FALSE)/4),0)</f>
        <v>0</v>
      </c>
      <c r="DG201" s="223">
        <f>IFERROR(IF(RIGHT(VLOOKUP($A201,csapatok!$A:$NN,DG$320,FALSE),5)="Csere",VLOOKUP(LEFT(VLOOKUP($A201,csapatok!$A:$NN,DG$320,FALSE),LEN(VLOOKUP($A201,csapatok!$A:$NN,DG$320,FALSE))-6),'csapat-ranglista'!$A:$FP,DG$321,FALSE)/8,VLOOKUP(VLOOKUP($A201,csapatok!$A:$NN,DG$320,FALSE),'csapat-ranglista'!$A:$FP,DG$321,FALSE)/4),0)</f>
        <v>0</v>
      </c>
      <c r="DH201" s="223">
        <f>IFERROR(IF(RIGHT(VLOOKUP($A201,csapatok!$A:$NN,DH$320,FALSE),5)="Csere",VLOOKUP(LEFT(VLOOKUP($A201,csapatok!$A:$NN,DH$320,FALSE),LEN(VLOOKUP($A201,csapatok!$A:$NN,DH$320,FALSE))-6),'csapat-ranglista'!$A:$FP,DH$321,FALSE)/8,VLOOKUP(VLOOKUP($A201,csapatok!$A:$NN,DH$320,FALSE),'csapat-ranglista'!$A:$FP,DH$321,FALSE)/4),0)</f>
        <v>0</v>
      </c>
      <c r="DI201" s="223">
        <f>IFERROR(IF(RIGHT(VLOOKUP($A201,csapatok!$A:$NN,DI$320,FALSE),5)="Csere",VLOOKUP(LEFT(VLOOKUP($A201,csapatok!$A:$NN,DI$320,FALSE),LEN(VLOOKUP($A201,csapatok!$A:$NN,DI$320,FALSE))-6),'csapat-ranglista'!$A:$FP,DI$321,FALSE)/8,VLOOKUP(VLOOKUP($A201,csapatok!$A:$NN,DI$320,FALSE),'csapat-ranglista'!$A:$FP,DI$321,FALSE)/4),0)</f>
        <v>0</v>
      </c>
      <c r="DJ201" s="223">
        <f>IFERROR(IF(RIGHT(VLOOKUP($A201,csapatok!$A:$NN,DJ$320,FALSE),5)="Csere",VLOOKUP(LEFT(VLOOKUP($A201,csapatok!$A:$NN,DJ$320,FALSE),LEN(VLOOKUP($A201,csapatok!$A:$NN,DJ$320,FALSE))-6),'csapat-ranglista'!$A:$FP,DJ$321,FALSE)/8,VLOOKUP(VLOOKUP($A201,csapatok!$A:$NN,DJ$320,FALSE),'csapat-ranglista'!$A:$FP,DJ$321,FALSE)/4),0)</f>
        <v>0</v>
      </c>
      <c r="DK201" s="223">
        <f>IFERROR(IF(RIGHT(VLOOKUP($A201,csapatok!$A:$NN,DK$320,FALSE),5)="Csere",VLOOKUP(LEFT(VLOOKUP($A201,csapatok!$A:$NN,DK$320,FALSE),LEN(VLOOKUP($A201,csapatok!$A:$NN,DK$320,FALSE))-6),'csapat-ranglista'!$A:$FP,DK$321,FALSE)/8,VLOOKUP(VLOOKUP($A201,csapatok!$A:$NN,DK$320,FALSE),'csapat-ranglista'!$A:$FP,DK$321,FALSE)/4),0)</f>
        <v>0</v>
      </c>
      <c r="DL201" s="223">
        <f>IFERROR(IF(RIGHT(VLOOKUP($A201,csapatok!$A:$NN,DL$320,FALSE),5)="Csere",VLOOKUP(LEFT(VLOOKUP($A201,csapatok!$A:$NN,DL$320,FALSE),LEN(VLOOKUP($A201,csapatok!$A:$NN,DL$320,FALSE))-6),'csapat-ranglista'!$A:$FP,DL$321,FALSE)/8,VLOOKUP(VLOOKUP($A201,csapatok!$A:$NN,DL$320,FALSE),'csapat-ranglista'!$A:$FP,DL$321,FALSE)/4),0)</f>
        <v>0</v>
      </c>
      <c r="DM201" s="223">
        <f>IFERROR(IF(RIGHT(VLOOKUP($A201,csapatok!$A:$NN,DM$320,FALSE),5)="Csere",VLOOKUP(LEFT(VLOOKUP($A201,csapatok!$A:$NN,DM$320,FALSE),LEN(VLOOKUP($A201,csapatok!$A:$NN,DM$320,FALSE))-6),'csapat-ranglista'!$A:$FP,DM$321,FALSE)/8,VLOOKUP(VLOOKUP($A201,csapatok!$A:$NN,DM$320,FALSE),'csapat-ranglista'!$A:$FP,DM$321,FALSE)/4),0)</f>
        <v>0</v>
      </c>
      <c r="DN201" s="223">
        <f>IFERROR(IF(RIGHT(VLOOKUP($A201,csapatok!$A:$NN,DN$320,FALSE),5)="Csere",VLOOKUP(LEFT(VLOOKUP($A201,csapatok!$A:$NN,DN$320,FALSE),LEN(VLOOKUP($A201,csapatok!$A:$NN,DN$320,FALSE))-6),'csapat-ranglista'!$A:$FP,DN$321,FALSE)/8,VLOOKUP(VLOOKUP($A201,csapatok!$A:$NN,DN$320,FALSE),'csapat-ranglista'!$A:$FP,DN$321,FALSE)/4),0)</f>
        <v>0</v>
      </c>
      <c r="DO201" s="224">
        <f>versenyek!$MF$11*IFERROR(VLOOKUP(VLOOKUP($A201,versenyek!ME:MG,3,FALSE),szabalyok!$A$16:$B$23,2,FALSE)/4,0)</f>
        <v>0</v>
      </c>
      <c r="DP201" s="224">
        <f>versenyek!$MI$11*IFERROR(VLOOKUP(VLOOKUP($A201,versenyek!MH:MJ,3,FALSE),szabalyok!$A$16:$B$23,2,FALSE)/4,0)</f>
        <v>0</v>
      </c>
      <c r="DQ201" s="223">
        <f>IFERROR(IF(RIGHT(VLOOKUP($A201,csapatok!$A:$NN,DQ$320,FALSE),5)="Csere",VLOOKUP(LEFT(VLOOKUP($A201,csapatok!$A:$NN,DQ$320,FALSE),LEN(VLOOKUP($A201,csapatok!$A:$NN,DQ$320,FALSE))-6),'csapat-ranglista'!$A:$FP,DQ$321,FALSE)/8,VLOOKUP(VLOOKUP($A201,csapatok!$A:$NN,DQ$320,FALSE),'csapat-ranglista'!$A:$FP,DQ$321,FALSE)/4),0)</f>
        <v>0</v>
      </c>
      <c r="DR201" s="223">
        <f>IFERROR(IF(RIGHT(VLOOKUP($A201,csapatok!$A:$NN,DR$320,FALSE),5)="Csere",VLOOKUP(LEFT(VLOOKUP($A201,csapatok!$A:$NN,DR$320,FALSE),LEN(VLOOKUP($A201,csapatok!$A:$NN,DR$320,FALSE))-6),'csapat-ranglista'!$A:$FP,DR$321,FALSE)/8,VLOOKUP(VLOOKUP($A201,csapatok!$A:$NN,DR$320,FALSE),'csapat-ranglista'!$A:$FP,DR$321,FALSE)/4),0)</f>
        <v>0</v>
      </c>
      <c r="DS201" s="223">
        <f>IFERROR(IF(RIGHT(VLOOKUP($A201,csapatok!$A:$NN,DS$320,FALSE),5)="Csere",VLOOKUP(LEFT(VLOOKUP($A201,csapatok!$A:$NN,DS$320,FALSE),LEN(VLOOKUP($A201,csapatok!$A:$NN,DS$320,FALSE))-6),'csapat-ranglista'!$A:$FP,DS$321,FALSE)/8,VLOOKUP(VLOOKUP($A201,csapatok!$A:$NN,DS$320,FALSE),'csapat-ranglista'!$A:$FP,DS$321,FALSE)/4),0)</f>
        <v>0</v>
      </c>
      <c r="DT201" s="223">
        <f>IFERROR(IF(RIGHT(VLOOKUP($A201,csapatok!$A:$NN,DT$320,FALSE),5)="Csere",VLOOKUP(LEFT(VLOOKUP($A201,csapatok!$A:$NN,DT$320,FALSE),LEN(VLOOKUP($A201,csapatok!$A:$NN,DT$320,FALSE))-6),'csapat-ranglista'!$A:$FP,DT$321,FALSE)/8,VLOOKUP(VLOOKUP($A201,csapatok!$A:$NN,DT$320,FALSE),'csapat-ranglista'!$A:$FP,DT$321,FALSE)/4),0)</f>
        <v>0</v>
      </c>
      <c r="DU201" s="223">
        <f>IFERROR(IF(RIGHT(VLOOKUP($A201,csapatok!$A:$NN,DU$320,FALSE),5)="Csere",VLOOKUP(LEFT(VLOOKUP($A201,csapatok!$A:$NN,DU$320,FALSE),LEN(VLOOKUP($A201,csapatok!$A:$NN,DU$320,FALSE))-6),'csapat-ranglista'!$A:$FP,DU$321,FALSE)/8,VLOOKUP(VLOOKUP($A201,csapatok!$A:$NN,DU$320,FALSE),'csapat-ranglista'!$A:$FP,DU$321,FALSE)/4),0)</f>
        <v>0</v>
      </c>
      <c r="DV201" s="223">
        <f>IFERROR(IF(RIGHT(VLOOKUP($A201,csapatok!$A:$NN,DV$320,FALSE),5)="Csere",VLOOKUP(LEFT(VLOOKUP($A201,csapatok!$A:$NN,DV$320,FALSE),LEN(VLOOKUP($A201,csapatok!$A:$NN,DV$320,FALSE))-6),'csapat-ranglista'!$A:$FP,DV$321,FALSE)/8,VLOOKUP(VLOOKUP($A201,csapatok!$A:$NN,DV$320,FALSE),'csapat-ranglista'!$A:$FP,DV$321,FALSE)/4),0)</f>
        <v>0</v>
      </c>
      <c r="DW201" s="223">
        <f>IFERROR(IF(RIGHT(VLOOKUP($A201,csapatok!$A:$NN,DW$320,FALSE),5)="Csere",VLOOKUP(LEFT(VLOOKUP($A201,csapatok!$A:$NN,DW$320,FALSE),LEN(VLOOKUP($A201,csapatok!$A:$NN,DW$320,FALSE))-6),'csapat-ranglista'!$A:$FP,DW$321,FALSE)/8,VLOOKUP(VLOOKUP($A201,csapatok!$A:$NN,DW$320,FALSE),'csapat-ranglista'!$A:$FP,DW$321,FALSE)/4),0)</f>
        <v>0</v>
      </c>
      <c r="DX201" s="223">
        <f>IFERROR(IF(RIGHT(VLOOKUP($A201,csapatok!$A:$NN,DX$320,FALSE),5)="Csere",VLOOKUP(LEFT(VLOOKUP($A201,csapatok!$A:$NN,DX$320,FALSE),LEN(VLOOKUP($A201,csapatok!$A:$NN,DX$320,FALSE))-6),'csapat-ranglista'!$A:$FP,DX$321,FALSE)/8,VLOOKUP(VLOOKUP($A201,csapatok!$A:$NN,DX$320,FALSE),'csapat-ranglista'!$A:$FP,DX$321,FALSE)/4),0)</f>
        <v>0</v>
      </c>
      <c r="DY201" s="223">
        <f>IFERROR(IF(RIGHT(VLOOKUP($A201,csapatok!$A:$NN,DY$320,FALSE),5)="Csere",VLOOKUP(LEFT(VLOOKUP($A201,csapatok!$A:$NN,DY$320,FALSE),LEN(VLOOKUP($A201,csapatok!$A:$NN,DY$320,FALSE))-6),'csapat-ranglista'!$A:$FP,DY$321,FALSE)/8,VLOOKUP(VLOOKUP($A201,csapatok!$A:$NN,DY$320,FALSE),'csapat-ranglista'!$A:$FP,DY$321,FALSE)/4),0)</f>
        <v>0</v>
      </c>
      <c r="DZ201" s="223">
        <f>IFERROR(IF(RIGHT(VLOOKUP($A201,csapatok!$A:$NN,DZ$320,FALSE),5)="Csere",VLOOKUP(LEFT(VLOOKUP($A201,csapatok!$A:$NN,DZ$320,FALSE),LEN(VLOOKUP($A201,csapatok!$A:$NN,DZ$320,FALSE))-6),'csapat-ranglista'!$A:$FP,DZ$321,FALSE)/8,VLOOKUP(VLOOKUP($A201,csapatok!$A:$NN,DZ$320,FALSE),'csapat-ranglista'!$A:$FP,DZ$321,FALSE)/4),0)</f>
        <v>0</v>
      </c>
      <c r="EA201" s="223">
        <f>IFERROR(IF(RIGHT(VLOOKUP($A201,csapatok!$A:$NN,EA$320,FALSE),5)="Csere",VLOOKUP(LEFT(VLOOKUP($A201,csapatok!$A:$NN,EA$320,FALSE),LEN(VLOOKUP($A201,csapatok!$A:$NN,EA$320,FALSE))-6),'csapat-ranglista'!$A:$FP,EA$321,FALSE)/8,VLOOKUP(VLOOKUP($A201,csapatok!$A:$NN,EA$320,FALSE),'csapat-ranglista'!$A:$FP,EA$321,FALSE)/4),0)</f>
        <v>0</v>
      </c>
      <c r="EB201" s="223">
        <f>IFERROR(IF(RIGHT(VLOOKUP($A201,csapatok!$A:$NN,EB$320,FALSE),5)="Csere",VLOOKUP(LEFT(VLOOKUP($A201,csapatok!$A:$NN,EB$320,FALSE),LEN(VLOOKUP($A201,csapatok!$A:$NN,EB$320,FALSE))-6),'csapat-ranglista'!$A:$FP,EB$321,FALSE)/8,VLOOKUP(VLOOKUP($A201,csapatok!$A:$NN,EB$320,FALSE),'csapat-ranglista'!$A:$FP,EB$321,FALSE)/4),0)</f>
        <v>0</v>
      </c>
      <c r="EC201" s="223">
        <f>IFERROR(IF(RIGHT(VLOOKUP($A201,csapatok!$A:$NN,EC$320,FALSE),5)="Csere",VLOOKUP(LEFT(VLOOKUP($A201,csapatok!$A:$NN,EC$320,FALSE),LEN(VLOOKUP($A201,csapatok!$A:$NN,EC$320,FALSE))-6),'csapat-ranglista'!$A:$FP,EC$321,FALSE)/8,VLOOKUP(VLOOKUP($A201,csapatok!$A:$NN,EC$320,FALSE),'csapat-ranglista'!$A:$FP,EC$321,FALSE)/4),0)</f>
        <v>0</v>
      </c>
      <c r="ED201" s="223">
        <f>IFERROR(IF(RIGHT(VLOOKUP($A201,csapatok!$A:$NN,ED$320,FALSE),5)="Csere",VLOOKUP(LEFT(VLOOKUP($A201,csapatok!$A:$NN,ED$320,FALSE),LEN(VLOOKUP($A201,csapatok!$A:$NN,ED$320,FALSE))-6),'csapat-ranglista'!$A:$FP,ED$321,FALSE)/8,VLOOKUP(VLOOKUP($A201,csapatok!$A:$NN,ED$320,FALSE),'csapat-ranglista'!$A:$FP,ED$321,FALSE)/4),0)</f>
        <v>0</v>
      </c>
      <c r="EE201" s="223">
        <f>IFERROR(IF(RIGHT(VLOOKUP($A201,csapatok!$A:$NN,EE$320,FALSE),5)="Csere",VLOOKUP(LEFT(VLOOKUP($A201,csapatok!$A:$NN,EE$320,FALSE),LEN(VLOOKUP($A201,csapatok!$A:$NN,EE$320,FALSE))-6),'csapat-ranglista'!$A:$FP,EE$321,FALSE)/8,VLOOKUP(VLOOKUP($A201,csapatok!$A:$NN,EE$320,FALSE),'csapat-ranglista'!$A:$FP,EE$321,FALSE)/4),0)</f>
        <v>0</v>
      </c>
      <c r="EF201" s="223">
        <f>IFERROR(IF(RIGHT(VLOOKUP($A201,csapatok!$A:$NN,EF$320,FALSE),5)="Csere",VLOOKUP(LEFT(VLOOKUP($A201,csapatok!$A:$NN,EF$320,FALSE),LEN(VLOOKUP($A201,csapatok!$A:$NN,EF$320,FALSE))-6),'csapat-ranglista'!$A:$FP,EF$321,FALSE)/8,VLOOKUP(VLOOKUP($A201,csapatok!$A:$NN,EF$320,FALSE),'csapat-ranglista'!$A:$FP,EF$321,FALSE)/4),0)</f>
        <v>0</v>
      </c>
      <c r="EG201" s="223">
        <f>IFERROR(IF(RIGHT(VLOOKUP($A201,csapatok!$A:$NN,EG$320,FALSE),5)="Csere",VLOOKUP(LEFT(VLOOKUP($A201,csapatok!$A:$NN,EG$320,FALSE),LEN(VLOOKUP($A201,csapatok!$A:$NN,EG$320,FALSE))-6),'csapat-ranglista'!$A:$FP,EG$321,FALSE)/8,VLOOKUP(VLOOKUP($A201,csapatok!$A:$NN,EG$320,FALSE),'csapat-ranglista'!$A:$FP,EG$321,FALSE)/4),0)</f>
        <v>0</v>
      </c>
      <c r="EH201" s="223">
        <f>IFERROR(IF(RIGHT(VLOOKUP($A201,csapatok!$A:$NN,EH$320,FALSE),5)="Csere",VLOOKUP(LEFT(VLOOKUP($A201,csapatok!$A:$NN,EH$320,FALSE),LEN(VLOOKUP($A201,csapatok!$A:$NN,EH$320,FALSE))-6),'csapat-ranglista'!$A:$FP,EH$321,FALSE)/8,VLOOKUP(VLOOKUP($A201,csapatok!$A:$NN,EH$320,FALSE),'csapat-ranglista'!$A:$FP,EH$321,FALSE)/4),0)</f>
        <v>0</v>
      </c>
      <c r="EI201" s="223">
        <f>IFERROR(IF(RIGHT(VLOOKUP($A201,csapatok!$A:$NN,EI$320,FALSE),5)="Csere",VLOOKUP(LEFT(VLOOKUP($A201,csapatok!$A:$NN,EI$320,FALSE),LEN(VLOOKUP($A201,csapatok!$A:$NN,EI$320,FALSE))-6),'csapat-ranglista'!$A:$FP,EI$321,FALSE)/8,VLOOKUP(VLOOKUP($A201,csapatok!$A:$NN,EI$320,FALSE),'csapat-ranglista'!$A:$FP,EI$321,FALSE)/4),0)</f>
        <v>0</v>
      </c>
      <c r="EJ201" s="223">
        <f>IFERROR(IF(RIGHT(VLOOKUP($A201,csapatok!$A:$NN,EJ$320,FALSE),5)="Csere",VLOOKUP(LEFT(VLOOKUP($A201,csapatok!$A:$NN,EJ$320,FALSE),LEN(VLOOKUP($A201,csapatok!$A:$NN,EJ$320,FALSE))-6),'csapat-ranglista'!$A:$FP,EJ$321,FALSE)/8,VLOOKUP(VLOOKUP($A201,csapatok!$A:$NN,EJ$320,FALSE),'csapat-ranglista'!$A:$FP,EJ$321,FALSE)/4),0)</f>
        <v>0</v>
      </c>
      <c r="EK201" s="223">
        <f>IFERROR(IF(RIGHT(VLOOKUP($A201,csapatok!$A:$NN,EK$320,FALSE),5)="Csere",VLOOKUP(LEFT(VLOOKUP($A201,csapatok!$A:$NN,EK$320,FALSE),LEN(VLOOKUP($A201,csapatok!$A:$NN,EK$320,FALSE))-6),'csapat-ranglista'!$A:$FP,EK$321,FALSE)/8,VLOOKUP(VLOOKUP($A201,csapatok!$A:$NN,EK$320,FALSE),'csapat-ranglista'!$A:$FP,EK$321,FALSE)/4),0)</f>
        <v>0</v>
      </c>
      <c r="EL201" s="223">
        <f>IFERROR(IF(RIGHT(VLOOKUP($A201,csapatok!$A:$NN,EL$320,FALSE),5)="Csere",VLOOKUP(LEFT(VLOOKUP($A201,csapatok!$A:$NN,EL$320,FALSE),LEN(VLOOKUP($A201,csapatok!$A:$NN,EL$320,FALSE))-6),'csapat-ranglista'!$A:$FP,EL$321,FALSE)/8,VLOOKUP(VLOOKUP($A201,csapatok!$A:$NN,EL$320,FALSE),'csapat-ranglista'!$A:$FP,EL$321,FALSE)/4),0)</f>
        <v>0</v>
      </c>
      <c r="EM201" s="223">
        <f>IFERROR(IF(RIGHT(VLOOKUP($A201,csapatok!$A:$NN,EM$320,FALSE),5)="Csere",VLOOKUP(LEFT(VLOOKUP($A201,csapatok!$A:$NN,EM$320,FALSE),LEN(VLOOKUP($A201,csapatok!$A:$NN,EM$320,FALSE))-6),'csapat-ranglista'!$A:$FP,EM$321,FALSE)/8,VLOOKUP(VLOOKUP($A201,csapatok!$A:$NN,EM$320,FALSE),'csapat-ranglista'!$A:$FP,EM$321,FALSE)/4),0)</f>
        <v>0</v>
      </c>
      <c r="EN201" s="223">
        <f>IFERROR(IF(RIGHT(VLOOKUP($A201,csapatok!$A:$NN,EN$320,FALSE),5)="Csere",VLOOKUP(LEFT(VLOOKUP($A201,csapatok!$A:$NN,EN$320,FALSE),LEN(VLOOKUP($A201,csapatok!$A:$NN,EN$320,FALSE))-6),'csapat-ranglista'!$A:$FP,EN$321,FALSE)/8,VLOOKUP(VLOOKUP($A201,csapatok!$A:$NN,EN$320,FALSE),'csapat-ranglista'!$A:$FP,EN$321,FALSE)/4),0)</f>
        <v>0</v>
      </c>
      <c r="EO201" s="223">
        <f>IFERROR(IF(RIGHT(VLOOKUP($A201,csapatok!$A:$NN,EO$320,FALSE),5)="Csere",VLOOKUP(LEFT(VLOOKUP($A201,csapatok!$A:$NN,EO$320,FALSE),LEN(VLOOKUP($A201,csapatok!$A:$NN,EO$320,FALSE))-6),'csapat-ranglista'!$A:$FP,EO$321,FALSE)/8,VLOOKUP(VLOOKUP($A201,csapatok!$A:$NN,EO$320,FALSE),'csapat-ranglista'!$A:$FP,EO$321,FALSE)/4),0)</f>
        <v>0</v>
      </c>
      <c r="EP201" s="223">
        <f>IFERROR(IF(RIGHT(VLOOKUP($A201,csapatok!$A:$NN,EP$320,FALSE),5)="Csere",VLOOKUP(LEFT(VLOOKUP($A201,csapatok!$A:$NN,EP$320,FALSE),LEN(VLOOKUP($A201,csapatok!$A:$NN,EP$320,FALSE))-6),'csapat-ranglista'!$A:$FP,EP$321,FALSE)/8,VLOOKUP(VLOOKUP($A201,csapatok!$A:$NN,EP$320,FALSE),'csapat-ranglista'!$A:$FP,EP$321,FALSE)/4),0)</f>
        <v>0</v>
      </c>
      <c r="EQ201" s="223">
        <f>IFERROR(IF(RIGHT(VLOOKUP($A201,csapatok!$A:$NN,EQ$320,FALSE),5)="Csere",VLOOKUP(LEFT(VLOOKUP($A201,csapatok!$A:$NN,EQ$320,FALSE),LEN(VLOOKUP($A201,csapatok!$A:$NN,EQ$320,FALSE))-6),'csapat-ranglista'!$A:$FP,EQ$321,FALSE)/8,VLOOKUP(VLOOKUP($A201,csapatok!$A:$NN,EQ$320,FALSE),'csapat-ranglista'!$A:$FP,EQ$321,FALSE)/4),0)</f>
        <v>0</v>
      </c>
      <c r="ER201" s="223">
        <f>IFERROR(IF(RIGHT(VLOOKUP($A201,csapatok!$A:$NN,ER$320,FALSE),5)="Csere",VLOOKUP(LEFT(VLOOKUP($A201,csapatok!$A:$NN,ER$320,FALSE),LEN(VLOOKUP($A201,csapatok!$A:$NN,ER$320,FALSE))-6),'csapat-ranglista'!$A:$FP,ER$321,FALSE)/8,VLOOKUP(VLOOKUP($A201,csapatok!$A:$NN,ER$320,FALSE),'csapat-ranglista'!$A:$FP,ER$321,FALSE)/4),0)</f>
        <v>0</v>
      </c>
      <c r="ES201" s="223">
        <f>IFERROR(IF(RIGHT(VLOOKUP($A201,csapatok!$A:$NN,ES$320,FALSE),5)="Csere",VLOOKUP(LEFT(VLOOKUP($A201,csapatok!$A:$NN,ES$320,FALSE),LEN(VLOOKUP($A201,csapatok!$A:$NN,ES$320,FALSE))-6),'csapat-ranglista'!$A:$FP,ES$321,FALSE)/8,VLOOKUP(VLOOKUP($A201,csapatok!$A:$NN,ES$320,FALSE),'csapat-ranglista'!$A:$FP,ES$321,FALSE)/4),0)</f>
        <v>0</v>
      </c>
      <c r="ET201" s="223">
        <f>IFERROR(IF(RIGHT(VLOOKUP($A201,csapatok!$A:$NN,ET$320,FALSE),5)="Csere",VLOOKUP(LEFT(VLOOKUP($A201,csapatok!$A:$NN,ET$320,FALSE),LEN(VLOOKUP($A201,csapatok!$A:$NN,ET$320,FALSE))-6),'csapat-ranglista'!$A:$FP,ET$321,FALSE)/8,VLOOKUP(VLOOKUP($A201,csapatok!$A:$NN,ET$320,FALSE),'csapat-ranglista'!$A:$FP,ET$321,FALSE)/4),0)</f>
        <v>0</v>
      </c>
      <c r="EU201" s="223">
        <f>IFERROR(IF(RIGHT(VLOOKUP($A201,csapatok!$A:$NN,EU$320,FALSE),5)="Csere",VLOOKUP(LEFT(VLOOKUP($A201,csapatok!$A:$NN,EU$320,FALSE),LEN(VLOOKUP($A201,csapatok!$A:$NN,EU$320,FALSE))-6),'csapat-ranglista'!$A:$FP,EU$321,FALSE)/8,VLOOKUP(VLOOKUP($A201,csapatok!$A:$NN,EU$320,FALSE),'csapat-ranglista'!$A:$FP,EU$321,FALSE)/4),0)</f>
        <v>0</v>
      </c>
      <c r="EV201" s="223">
        <f>IFERROR(IF(RIGHT(VLOOKUP($A201,csapatok!$A:$NN,EV$320,FALSE),5)="Csere",VLOOKUP(LEFT(VLOOKUP($A201,csapatok!$A:$NN,EV$320,FALSE),LEN(VLOOKUP($A201,csapatok!$A:$NN,EV$320,FALSE))-6),'csapat-ranglista'!$A:$FP,EV$321,FALSE)/8,VLOOKUP(VLOOKUP($A201,csapatok!$A:$NN,EV$320,FALSE),'csapat-ranglista'!$A:$FP,EV$321,FALSE)/4),0)</f>
        <v>0</v>
      </c>
      <c r="EW201" s="223">
        <f>IFERROR(IF(RIGHT(VLOOKUP($A201,csapatok!$A:$NN,EW$320,FALSE),5)="Csere",VLOOKUP(LEFT(VLOOKUP($A201,csapatok!$A:$NN,EW$320,FALSE),LEN(VLOOKUP($A201,csapatok!$A:$NN,EW$320,FALSE))-6),'csapat-ranglista'!$A:$FP,EW$321,FALSE)/8,VLOOKUP(VLOOKUP($A201,csapatok!$A:$NN,EW$320,FALSE),'csapat-ranglista'!$A:$FP,EW$321,FALSE)/4),0)</f>
        <v>0</v>
      </c>
      <c r="EX201" s="223">
        <f>IFERROR(IF(RIGHT(VLOOKUP($A201,csapatok!$A:$NN,EX$320,FALSE),5)="Csere",VLOOKUP(LEFT(VLOOKUP($A201,csapatok!$A:$NN,EX$320,FALSE),LEN(VLOOKUP($A201,csapatok!$A:$NN,EX$320,FALSE))-6),'csapat-ranglista'!$A:$FP,EX$321,FALSE)/8,VLOOKUP(VLOOKUP($A201,csapatok!$A:$NN,EX$320,FALSE),'csapat-ranglista'!$A:$FP,EX$321,FALSE)/4),0)</f>
        <v>0</v>
      </c>
      <c r="EY201" s="223">
        <f>IFERROR(IF(RIGHT(VLOOKUP($A201,csapatok!$A:$NN,EY$320,FALSE),5)="Csere",VLOOKUP(LEFT(VLOOKUP($A201,csapatok!$A:$NN,EY$320,FALSE),LEN(VLOOKUP($A201,csapatok!$A:$NN,EY$320,FALSE))-6),'csapat-ranglista'!$A:$FP,EY$321,FALSE)/8,VLOOKUP(VLOOKUP($A201,csapatok!$A:$NN,EY$320,FALSE),'csapat-ranglista'!$A:$FP,EY$321,FALSE)/4),0)</f>
        <v>0</v>
      </c>
      <c r="EZ201" s="223">
        <f>IFERROR(IF(RIGHT(VLOOKUP($A201,csapatok!$A:$NN,EZ$320,FALSE),5)="Csere",VLOOKUP(LEFT(VLOOKUP($A201,csapatok!$A:$NN,EZ$320,FALSE),LEN(VLOOKUP($A201,csapatok!$A:$NN,EZ$320,FALSE))-6),'csapat-ranglista'!$A:$FP,EZ$321,FALSE)/8,VLOOKUP(VLOOKUP($A201,csapatok!$A:$NN,EZ$320,FALSE),'csapat-ranglista'!$A:$FP,EZ$321,FALSE)/4),0)</f>
        <v>0</v>
      </c>
      <c r="FA201" s="223">
        <f>IFERROR(IF(RIGHT(VLOOKUP($A201,csapatok!$A:$NN,FA$320,FALSE),5)="Csere",VLOOKUP(LEFT(VLOOKUP($A201,csapatok!$A:$NN,FA$320,FALSE),LEN(VLOOKUP($A201,csapatok!$A:$NN,FA$320,FALSE))-6),'csapat-ranglista'!$A:$FP,FA$321,FALSE)/8,VLOOKUP(VLOOKUP($A201,csapatok!$A:$NN,FA$320,FALSE),'csapat-ranglista'!$A:$FP,FA$321,FALSE)/4),0)</f>
        <v>0</v>
      </c>
      <c r="FB201" s="223">
        <f>IFERROR(IF(RIGHT(VLOOKUP($A201,csapatok!$A:$NN,FB$320,FALSE),5)="Csere",VLOOKUP(LEFT(VLOOKUP($A201,csapatok!$A:$NN,FB$320,FALSE),LEN(VLOOKUP($A201,csapatok!$A:$NN,FB$320,FALSE))-6),'csapat-ranglista'!$A:$FP,FB$321,FALSE)/8,VLOOKUP(VLOOKUP($A201,csapatok!$A:$NN,FB$320,FALSE),'csapat-ranglista'!$A:$FP,FB$321,FALSE)/4),0)</f>
        <v>0</v>
      </c>
      <c r="FC201" s="223">
        <f>IFERROR(IF(RIGHT(VLOOKUP($A201,csapatok!$A:$NN,FC$320,FALSE),5)="Csere",VLOOKUP(LEFT(VLOOKUP($A201,csapatok!$A:$NN,FC$320,FALSE),LEN(VLOOKUP($A201,csapatok!$A:$NN,FC$320,FALSE))-6),'csapat-ranglista'!$A:$FP,FC$321,FALSE)/8,VLOOKUP(VLOOKUP($A201,csapatok!$A:$NN,FC$320,FALSE),'csapat-ranglista'!$A:$FP,FC$321,FALSE)/4),0)</f>
        <v>0</v>
      </c>
      <c r="FD201" s="224">
        <f>versenyek!$QY$11*IFERROR(VLOOKUP(VLOOKUP($A201,versenyek!QX:QZ,3,FALSE),szabalyok!$A$16:$B$23,2,FALSE)/4,0)</f>
        <v>0</v>
      </c>
      <c r="FE201" s="224">
        <f>versenyek!$RB$11*IFERROR(VLOOKUP(VLOOKUP($A201,versenyek!RA:RC,3,FALSE),szabalyok!$A$16:$B$23,2,FALSE)/4,0)</f>
        <v>0</v>
      </c>
      <c r="FF201" s="223">
        <f>IFERROR(IF(RIGHT(VLOOKUP($A201,csapatok!$A:$NN,FF$320,FALSE),5)="Csere",VLOOKUP(LEFT(VLOOKUP($A201,csapatok!$A:$NN,FF$320,FALSE),LEN(VLOOKUP($A201,csapatok!$A:$NN,FF$320,FALSE))-6),'csapat-ranglista'!$A:$FP,FF$321,FALSE)/8,VLOOKUP(VLOOKUP($A201,csapatok!$A:$NN,FF$320,FALSE),'csapat-ranglista'!$A:$FP,FF$321,FALSE)/4),0)</f>
        <v>0</v>
      </c>
      <c r="FG201" s="223">
        <f>IFERROR(IF(RIGHT(VLOOKUP($A201,csapatok!$A:$NN,FG$320,FALSE),5)="Csere",VLOOKUP(LEFT(VLOOKUP($A201,csapatok!$A:$NN,FG$320,FALSE),LEN(VLOOKUP($A201,csapatok!$A:$NN,FG$320,FALSE))-6),'csapat-ranglista'!$A:$FP,FG$321,FALSE)/8,VLOOKUP(VLOOKUP($A201,csapatok!$A:$NN,FG$320,FALSE),'csapat-ranglista'!$A:$FP,FG$321,FALSE)/4),0)</f>
        <v>0</v>
      </c>
      <c r="FH201" s="223">
        <f>IFERROR(IF(RIGHT(VLOOKUP($A201,csapatok!$A:$NN,FH$320,FALSE),5)="Csere",VLOOKUP(LEFT(VLOOKUP($A201,csapatok!$A:$NN,FH$320,FALSE),LEN(VLOOKUP($A201,csapatok!$A:$NN,FH$320,FALSE))-6),'csapat-ranglista'!$A:$FP,FH$321,FALSE)/8,VLOOKUP(VLOOKUP($A201,csapatok!$A:$NN,FH$320,FALSE),'csapat-ranglista'!$A:$FP,FH$321,FALSE)/4),0)</f>
        <v>0</v>
      </c>
      <c r="FI201" s="223">
        <f>IFERROR(IF(RIGHT(VLOOKUP($A201,csapatok!$A:$NN,FI$320,FALSE),5)="Csere",VLOOKUP(LEFT(VLOOKUP($A201,csapatok!$A:$NN,FI$320,FALSE),LEN(VLOOKUP($A201,csapatok!$A:$NN,FI$320,FALSE))-6),'csapat-ranglista'!$A:$FP,FI$321,FALSE)/8,VLOOKUP(VLOOKUP($A201,csapatok!$A:$NN,FI$320,FALSE),'csapat-ranglista'!$A:$FP,FI$321,FALSE)/4),0)</f>
        <v>0</v>
      </c>
      <c r="FJ201" s="223">
        <f>IFERROR(IF(RIGHT(VLOOKUP($A201,csapatok!$A:$NN,FJ$320,FALSE),5)="Csere",VLOOKUP(LEFT(VLOOKUP($A201,csapatok!$A:$NN,FJ$320,FALSE),LEN(VLOOKUP($A201,csapatok!$A:$NN,FJ$320,FALSE))-6),'csapat-ranglista'!$A:$FP,FJ$321,FALSE)/8,VLOOKUP(VLOOKUP($A201,csapatok!$A:$NN,FJ$320,FALSE),'csapat-ranglista'!$A:$FP,FJ$321,FALSE)/4),0)</f>
        <v>0</v>
      </c>
      <c r="FK201" s="223">
        <f>IFERROR(IF(RIGHT(VLOOKUP($A201,csapatok!$A:$NN,FK$320,FALSE),5)="Csere",VLOOKUP(LEFT(VLOOKUP($A201,csapatok!$A:$NN,FK$320,FALSE),LEN(VLOOKUP($A201,csapatok!$A:$NN,FK$320,FALSE))-6),'csapat-ranglista'!$A:$FP,FK$321,FALSE)/8,VLOOKUP(VLOOKUP($A201,csapatok!$A:$NN,FK$320,FALSE),'csapat-ranglista'!$A:$FP,FK$321,FALSE)/4),0)</f>
        <v>0</v>
      </c>
      <c r="FL201" s="223">
        <f>IFERROR(IF(RIGHT(VLOOKUP($A201,csapatok!$A:$NN,FL$320,FALSE),5)="Csere",VLOOKUP(LEFT(VLOOKUP($A201,csapatok!$A:$NN,FL$320,FALSE),LEN(VLOOKUP($A201,csapatok!$A:$NN,FL$320,FALSE))-6),'csapat-ranglista'!$A:$FP,FL$321,FALSE)/8,VLOOKUP(VLOOKUP($A201,csapatok!$A:$NN,FL$320,FALSE),'csapat-ranglista'!$A:$FP,FL$321,FALSE)/4),0)</f>
        <v>0</v>
      </c>
      <c r="FM201" s="223">
        <f>IFERROR(IF(RIGHT(VLOOKUP($A201,csapatok!$A:$NN,FM$320,FALSE),5)="Csere",VLOOKUP(LEFT(VLOOKUP($A201,csapatok!$A:$NN,FM$320,FALSE),LEN(VLOOKUP($A201,csapatok!$A:$NN,FM$320,FALSE))-6),'csapat-ranglista'!$A:$FP,FM$321,FALSE)/8,VLOOKUP(VLOOKUP($A201,csapatok!$A:$NN,FM$320,FALSE),'csapat-ranglista'!$A:$FP,FM$321,FALSE)/4),0)</f>
        <v>0</v>
      </c>
      <c r="FN201" s="223">
        <f>IFERROR(IF(RIGHT(VLOOKUP($A201,csapatok!$A:$NN,FN$320,FALSE),5)="Csere",VLOOKUP(LEFT(VLOOKUP($A201,csapatok!$A:$NN,FN$320,FALSE),LEN(VLOOKUP($A201,csapatok!$A:$NN,FN$320,FALSE))-6),'csapat-ranglista'!$A:$FP,FN$321,FALSE)/8,VLOOKUP(VLOOKUP($A201,csapatok!$A:$NN,FN$320,FALSE),'csapat-ranglista'!$A:$FP,FN$321,FALSE)/4),0)</f>
        <v>0</v>
      </c>
      <c r="FO201" s="223">
        <f>IFERROR(IF(RIGHT(VLOOKUP($A201,csapatok!$A:$NN,FO$320,FALSE),5)="Csere",VLOOKUP(LEFT(VLOOKUP($A201,csapatok!$A:$NN,FO$320,FALSE),LEN(VLOOKUP($A201,csapatok!$A:$NN,FO$320,FALSE))-6),'csapat-ranglista'!$A:$FP,FO$321,FALSE)/8,VLOOKUP(VLOOKUP($A201,csapatok!$A:$NN,FO$320,FALSE),'csapat-ranglista'!$A:$FP,FO$321,FALSE)/4),0)</f>
        <v>0</v>
      </c>
      <c r="FP201" s="223">
        <f>IFERROR(IF(RIGHT(VLOOKUP($A201,csapatok!$A:$NN,FP$320,FALSE),5)="Csere",VLOOKUP(LEFT(VLOOKUP($A201,csapatok!$A:$NN,FP$320,FALSE),LEN(VLOOKUP($A201,csapatok!$A:$NN,FP$320,FALSE))-6),'csapat-ranglista'!$A:$FP,FP$321,FALSE)/8,VLOOKUP(VLOOKUP($A201,csapatok!$A:$NN,FP$320,FALSE),'csapat-ranglista'!$A:$FP,FP$321,FALSE)/4),0)</f>
        <v>0</v>
      </c>
      <c r="FQ201" s="223">
        <f>IFERROR(IF(RIGHT(VLOOKUP($A201,csapatok!$A:$NN,FQ$320,FALSE),5)="Csere",VLOOKUP(LEFT(VLOOKUP($A201,csapatok!$A:$NN,FQ$320,FALSE),LEN(VLOOKUP($A201,csapatok!$A:$NN,FQ$320,FALSE))-6),'csapat-ranglista'!$A:$FP,FQ$321,FALSE)/8,VLOOKUP(VLOOKUP($A201,csapatok!$A:$NN,FQ$320,FALSE),'csapat-ranglista'!$A:$FP,FQ$321,FALSE)/4),0)</f>
        <v>0</v>
      </c>
      <c r="FR201" s="223">
        <f>IFERROR(IF(RIGHT(VLOOKUP($A201,csapatok!$A:$NN,FR$320,FALSE),5)="Csere",VLOOKUP(LEFT(VLOOKUP($A201,csapatok!$A:$NN,FR$320,FALSE),LEN(VLOOKUP($A201,csapatok!$A:$NN,FR$320,FALSE))-6),'csapat-ranglista'!$A:$FP,FR$321,FALSE)/8,VLOOKUP(VLOOKUP($A201,csapatok!$A:$NN,FR$320,FALSE),'csapat-ranglista'!$A:$FP,FR$321,FALSE)/4),0)</f>
        <v>0</v>
      </c>
      <c r="FS201" s="223">
        <f>IFERROR(IF(RIGHT(VLOOKUP($A201,csapatok!$A:$NN,FS$320,FALSE),5)="Csere",VLOOKUP(LEFT(VLOOKUP($A201,csapatok!$A:$NN,FS$320,FALSE),LEN(VLOOKUP($A201,csapatok!$A:$NN,FS$320,FALSE))-6),'csapat-ranglista'!$A:$FP,FS$321,FALSE)/8,VLOOKUP(VLOOKUP($A201,csapatok!$A:$NN,FS$320,FALSE),'csapat-ranglista'!$A:$FP,FS$321,FALSE)/4),0)</f>
        <v>0</v>
      </c>
      <c r="FT201" s="223">
        <f>IFERROR(IF(RIGHT(VLOOKUP($A201,csapatok!$A:$NN,FT$320,FALSE),5)="Csere",VLOOKUP(LEFT(VLOOKUP($A201,csapatok!$A:$NN,FT$320,FALSE),LEN(VLOOKUP($A201,csapatok!$A:$NN,FT$320,FALSE))-6),'csapat-ranglista'!$A:$FP,FT$321,FALSE)/8,VLOOKUP(VLOOKUP($A201,csapatok!$A:$NN,FT$320,FALSE),'csapat-ranglista'!$A:$FP,FT$321,FALSE)/4),0)</f>
        <v>0</v>
      </c>
      <c r="FU201" s="223">
        <f>IFERROR(IF(RIGHT(VLOOKUP($A201,csapatok!$A:$NN,FU$320,FALSE),5)="Csere",VLOOKUP(LEFT(VLOOKUP($A201,csapatok!$A:$NN,FU$320,FALSE),LEN(VLOOKUP($A201,csapatok!$A:$NN,FU$320,FALSE))-6),'csapat-ranglista'!$A:$FP,FU$321,FALSE)/8,VLOOKUP(VLOOKUP($A201,csapatok!$A:$NN,FU$320,FALSE),'csapat-ranglista'!$A:$FP,FU$321,FALSE)/4),0)</f>
        <v>0</v>
      </c>
      <c r="FV201" s="223">
        <f>IFERROR(IF(RIGHT(VLOOKUP($A201,csapatok!$A:$NN,FV$320,FALSE),5)="Csere",VLOOKUP(LEFT(VLOOKUP($A201,csapatok!$A:$NN,FV$320,FALSE),LEN(VLOOKUP($A201,csapatok!$A:$NN,FV$320,FALSE))-6),'csapat-ranglista'!$A:$FP,FV$321,FALSE)/8,VLOOKUP(VLOOKUP($A201,csapatok!$A:$NN,FV$320,FALSE),'csapat-ranglista'!$A:$FP,FV$321,FALSE)/4),0)</f>
        <v>0</v>
      </c>
      <c r="FW201" s="223">
        <f>IFERROR(IF(RIGHT(VLOOKUP($A201,csapatok!$A:$NN,FW$320,FALSE),5)="Csere",VLOOKUP(LEFT(VLOOKUP($A201,csapatok!$A:$NN,FW$320,FALSE),LEN(VLOOKUP($A201,csapatok!$A:$NN,FW$320,FALSE))-6),'csapat-ranglista'!$A:$FP,FW$321,FALSE)/8,VLOOKUP(VLOOKUP($A201,csapatok!$A:$NN,FW$320,FALSE),'csapat-ranglista'!$A:$FP,FW$321,FALSE)/4),0)</f>
        <v>0</v>
      </c>
      <c r="FX201" s="223">
        <f>IFERROR(IF(RIGHT(VLOOKUP($A201,csapatok!$A:$NN,FX$320,FALSE),5)="Csere",VLOOKUP(LEFT(VLOOKUP($A201,csapatok!$A:$NN,FX$320,FALSE),LEN(VLOOKUP($A201,csapatok!$A:$NN,FX$320,FALSE))-6),'csapat-ranglista'!$A:$FP,FX$321,FALSE)/8,VLOOKUP(VLOOKUP($A201,csapatok!$A:$NN,FX$320,FALSE),'csapat-ranglista'!$A:$FP,FX$321,FALSE)/4),0)</f>
        <v>0</v>
      </c>
      <c r="FY201" s="223">
        <f>IFERROR(IF(RIGHT(VLOOKUP($A201,csapatok!$A:$NN,FY$320,FALSE),5)="Csere",VLOOKUP(LEFT(VLOOKUP($A201,csapatok!$A:$NN,FY$320,FALSE),LEN(VLOOKUP($A201,csapatok!$A:$NN,FY$320,FALSE))-6),'csapat-ranglista'!$A:$FP,FY$321,FALSE)/8,VLOOKUP(VLOOKUP($A201,csapatok!$A:$NN,FY$320,FALSE),'csapat-ranglista'!$A:$FP,FY$321,FALSE)/4),0)</f>
        <v>0</v>
      </c>
      <c r="FZ201" s="223">
        <f>IFERROR(IF(RIGHT(VLOOKUP($A201,csapatok!$A:$NN,FZ$320,FALSE),5)="Csere",VLOOKUP(LEFT(VLOOKUP($A201,csapatok!$A:$NN,FZ$320,FALSE),LEN(VLOOKUP($A201,csapatok!$A:$NN,FZ$320,FALSE))-6),'csapat-ranglista'!$A:$FP,FZ$321,FALSE)/8,VLOOKUP(VLOOKUP($A201,csapatok!$A:$NN,FZ$320,FALSE),'csapat-ranglista'!$A:$FP,FZ$321,FALSE)/4),0)</f>
        <v>0</v>
      </c>
      <c r="GA201" s="223">
        <f>IFERROR(IF(RIGHT(VLOOKUP($A201,csapatok!$A:$NN,GA$320,FALSE),5)="Csere",VLOOKUP(LEFT(VLOOKUP($A201,csapatok!$A:$NN,GA$320,FALSE),LEN(VLOOKUP($A201,csapatok!$A:$NN,GA$320,FALSE))-6),'csapat-ranglista'!$A:$FP,GA$321,FALSE)/8,VLOOKUP(VLOOKUP($A201,csapatok!$A:$NN,GA$320,FALSE),'csapat-ranglista'!$A:$FP,GA$321,FALSE)/4),0)</f>
        <v>0</v>
      </c>
      <c r="GB201" s="223">
        <f>IFERROR(IF(RIGHT(VLOOKUP($A201,csapatok!$A:$NN,GB$320,FALSE),5)="Csere",VLOOKUP(LEFT(VLOOKUP($A201,csapatok!$A:$NN,GB$320,FALSE),LEN(VLOOKUP($A201,csapatok!$A:$NN,GB$320,FALSE))-6),'csapat-ranglista'!$A:$FP,GB$321,FALSE)/8,VLOOKUP(VLOOKUP($A201,csapatok!$A:$NN,GB$320,FALSE),'csapat-ranglista'!$A:$FP,GB$321,FALSE)/4),0)</f>
        <v>0</v>
      </c>
      <c r="GC201" s="223">
        <f>IFERROR(IF(RIGHT(VLOOKUP($A201,csapatok!$A:$NN,GC$320,FALSE),5)="Csere",VLOOKUP(LEFT(VLOOKUP($A201,csapatok!$A:$NN,GC$320,FALSE),LEN(VLOOKUP($A201,csapatok!$A:$NN,GC$320,FALSE))-6),'csapat-ranglista'!$A:$FP,GC$321,FALSE)/8,VLOOKUP(VLOOKUP($A201,csapatok!$A:$NN,GC$320,FALSE),'csapat-ranglista'!$A:$FP,GC$321,FALSE)/4),0)</f>
        <v>0</v>
      </c>
      <c r="GD201" s="247">
        <f>SUM(EQ201:GC201)</f>
        <v>0</v>
      </c>
    </row>
    <row r="202" spans="1:186">
      <c r="A202" s="32" t="s">
        <v>341</v>
      </c>
      <c r="B202" s="130"/>
      <c r="C202" s="131" t="str">
        <f>IF(B202=0,"",IF(B202&lt;$C$1,"felnőtt","ifi"))</f>
        <v/>
      </c>
      <c r="D202" s="32" t="s">
        <v>101</v>
      </c>
      <c r="E202" s="45"/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1.7567697761050776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f>IFERROR(IF(RIGHT(VLOOKUP($A202,csapatok!$A:$BL,X$320,FALSE),5)="Csere",VLOOKUP(LEFT(VLOOKUP($A202,csapatok!$A:$BL,X$320,FALSE),LEN(VLOOKUP($A202,csapatok!$A:$BL,X$320,FALSE))-6),'csapat-ranglista'!$A:$FP,X$321,FALSE)/8,VLOOKUP(VLOOKUP($A202,csapatok!$A:$BL,X$320,FALSE),'csapat-ranglista'!$A:$FP,X$321,FALSE)/4),0)</f>
        <v>0</v>
      </c>
      <c r="Y202" s="32">
        <f>IFERROR(IF(RIGHT(VLOOKUP($A202,csapatok!$A:$BL,Y$320,FALSE),5)="Csere",VLOOKUP(LEFT(VLOOKUP($A202,csapatok!$A:$BL,Y$320,FALSE),LEN(VLOOKUP($A202,csapatok!$A:$BL,Y$320,FALSE))-6),'csapat-ranglista'!$A:$FP,Y$321,FALSE)/8,VLOOKUP(VLOOKUP($A202,csapatok!$A:$BL,Y$320,FALSE),'csapat-ranglista'!$A:$FP,Y$321,FALSE)/4),0)</f>
        <v>0</v>
      </c>
      <c r="Z202" s="32">
        <f>IFERROR(IF(RIGHT(VLOOKUP($A202,csapatok!$A:$BL,Z$320,FALSE),5)="Csere",VLOOKUP(LEFT(VLOOKUP($A202,csapatok!$A:$BL,Z$320,FALSE),LEN(VLOOKUP($A202,csapatok!$A:$BL,Z$320,FALSE))-6),'csapat-ranglista'!$A:$FP,Z$321,FALSE)/8,VLOOKUP(VLOOKUP($A202,csapatok!$A:$BL,Z$320,FALSE),'csapat-ranglista'!$A:$FP,Z$321,FALSE)/4),0)</f>
        <v>0</v>
      </c>
      <c r="AA202" s="32">
        <f>IFERROR(IF(RIGHT(VLOOKUP($A202,csapatok!$A:$BL,AA$320,FALSE),5)="Csere",VLOOKUP(LEFT(VLOOKUP($A202,csapatok!$A:$BL,AA$320,FALSE),LEN(VLOOKUP($A202,csapatok!$A:$BL,AA$320,FALSE))-6),'csapat-ranglista'!$A:$FP,AA$321,FALSE)/8,VLOOKUP(VLOOKUP($A202,csapatok!$A:$BL,AA$320,FALSE),'csapat-ranglista'!$A:$FP,AA$321,FALSE)/4),0)</f>
        <v>0</v>
      </c>
      <c r="AB202" s="223">
        <f>IFERROR(IF(RIGHT(VLOOKUP($A202,csapatok!$A:$BL,AB$320,FALSE),5)="Csere",VLOOKUP(LEFT(VLOOKUP($A202,csapatok!$A:$BL,AB$320,FALSE),LEN(VLOOKUP($A202,csapatok!$A:$BL,AB$320,FALSE))-6),'csapat-ranglista'!$A:$FP,AB$321,FALSE)/8,VLOOKUP(VLOOKUP($A202,csapatok!$A:$BL,AB$320,FALSE),'csapat-ranglista'!$A:$FP,AB$321,FALSE)/4),0)</f>
        <v>0</v>
      </c>
      <c r="AC202" s="223">
        <f>IFERROR(IF(RIGHT(VLOOKUP($A202,csapatok!$A:$BL,AC$320,FALSE),5)="Csere",VLOOKUP(LEFT(VLOOKUP($A202,csapatok!$A:$BL,AC$320,FALSE),LEN(VLOOKUP($A202,csapatok!$A:$BL,AC$320,FALSE))-6),'csapat-ranglista'!$A:$FP,AC$321,FALSE)/8,VLOOKUP(VLOOKUP($A202,csapatok!$A:$BL,AC$320,FALSE),'csapat-ranglista'!$A:$FP,AC$321,FALSE)/4),0)</f>
        <v>0</v>
      </c>
      <c r="AD202" s="223">
        <f>IFERROR(IF(RIGHT(VLOOKUP($A202,csapatok!$A:$BL,AD$320,FALSE),5)="Csere",VLOOKUP(LEFT(VLOOKUP($A202,csapatok!$A:$BL,AD$320,FALSE),LEN(VLOOKUP($A202,csapatok!$A:$BL,AD$320,FALSE))-6),'csapat-ranglista'!$A:$FP,AD$321,FALSE)/8,VLOOKUP(VLOOKUP($A202,csapatok!$A:$BL,AD$320,FALSE),'csapat-ranglista'!$A:$FP,AD$321,FALSE)/4),0)</f>
        <v>0</v>
      </c>
      <c r="AE202" s="223">
        <f>IFERROR(IF(RIGHT(VLOOKUP($A202,csapatok!$A:$BL,AE$320,FALSE),5)="Csere",VLOOKUP(LEFT(VLOOKUP($A202,csapatok!$A:$BL,AE$320,FALSE),LEN(VLOOKUP($A202,csapatok!$A:$BL,AE$320,FALSE))-6),'csapat-ranglista'!$A:$FP,AE$321,FALSE)/8,VLOOKUP(VLOOKUP($A202,csapatok!$A:$BL,AE$320,FALSE),'csapat-ranglista'!$A:$FP,AE$321,FALSE)/4),0)</f>
        <v>0</v>
      </c>
      <c r="AF202" s="223">
        <f>IFERROR(IF(RIGHT(VLOOKUP($A202,csapatok!$A:$BL,AF$320,FALSE),5)="Csere",VLOOKUP(LEFT(VLOOKUP($A202,csapatok!$A:$BL,AF$320,FALSE),LEN(VLOOKUP($A202,csapatok!$A:$BL,AF$320,FALSE))-6),'csapat-ranglista'!$A:$FP,AF$321,FALSE)/8,VLOOKUP(VLOOKUP($A202,csapatok!$A:$BL,AF$320,FALSE),'csapat-ranglista'!$A:$FP,AF$321,FALSE)/4),0)</f>
        <v>0</v>
      </c>
      <c r="AG202" s="223">
        <f>IFERROR(IF(RIGHT(VLOOKUP($A202,csapatok!$A:$BL,AG$320,FALSE),5)="Csere",VLOOKUP(LEFT(VLOOKUP($A202,csapatok!$A:$BL,AG$320,FALSE),LEN(VLOOKUP($A202,csapatok!$A:$BL,AG$320,FALSE))-6),'csapat-ranglista'!$A:$FP,AG$321,FALSE)/8,VLOOKUP(VLOOKUP($A202,csapatok!$A:$BL,AG$320,FALSE),'csapat-ranglista'!$A:$FP,AG$321,FALSE)/4),0)</f>
        <v>0</v>
      </c>
      <c r="AH202" s="223">
        <f>IFERROR(IF(RIGHT(VLOOKUP($A202,csapatok!$A:$BL,AH$320,FALSE),5)="Csere",VLOOKUP(LEFT(VLOOKUP($A202,csapatok!$A:$BL,AH$320,FALSE),LEN(VLOOKUP($A202,csapatok!$A:$BL,AH$320,FALSE))-6),'csapat-ranglista'!$A:$FP,AH$321,FALSE)/8,VLOOKUP(VLOOKUP($A202,csapatok!$A:$BL,AH$320,FALSE),'csapat-ranglista'!$A:$FP,AH$321,FALSE)/4),0)</f>
        <v>0</v>
      </c>
      <c r="AI202" s="223">
        <f>IFERROR(IF(RIGHT(VLOOKUP($A202,csapatok!$A:$BL,AI$320,FALSE),5)="Csere",VLOOKUP(LEFT(VLOOKUP($A202,csapatok!$A:$BL,AI$320,FALSE),LEN(VLOOKUP($A202,csapatok!$A:$BL,AI$320,FALSE))-6),'csapat-ranglista'!$A:$FP,AI$321,FALSE)/8,VLOOKUP(VLOOKUP($A202,csapatok!$A:$BL,AI$320,FALSE),'csapat-ranglista'!$A:$FP,AI$321,FALSE)/4),0)</f>
        <v>0</v>
      </c>
      <c r="AJ202" s="223">
        <f>IFERROR(IF(RIGHT(VLOOKUP($A202,csapatok!$A:$BL,AJ$320,FALSE),5)="Csere",VLOOKUP(LEFT(VLOOKUP($A202,csapatok!$A:$BL,AJ$320,FALSE),LEN(VLOOKUP($A202,csapatok!$A:$BL,AJ$320,FALSE))-6),'csapat-ranglista'!$A:$FP,AJ$321,FALSE)/8,VLOOKUP(VLOOKUP($A202,csapatok!$A:$BL,AJ$320,FALSE),'csapat-ranglista'!$A:$FP,AJ$321,FALSE)/2),0)</f>
        <v>0</v>
      </c>
      <c r="AK202" s="223">
        <f>IFERROR(IF(RIGHT(VLOOKUP($A202,csapatok!$A:$CN,AK$320,FALSE),5)="Csere",VLOOKUP(LEFT(VLOOKUP($A202,csapatok!$A:$CN,AK$320,FALSE),LEN(VLOOKUP($A202,csapatok!$A:$CN,AK$320,FALSE))-6),'csapat-ranglista'!$A:$FP,AK$321,FALSE)/8,VLOOKUP(VLOOKUP($A202,csapatok!$A:$CN,AK$320,FALSE),'csapat-ranglista'!$A:$FP,AK$321,FALSE)/4),0)</f>
        <v>0</v>
      </c>
      <c r="AL202" s="223">
        <f>IFERROR(IF(RIGHT(VLOOKUP($A202,csapatok!$A:$CN,AL$320,FALSE),5)="Csere",VLOOKUP(LEFT(VLOOKUP($A202,csapatok!$A:$CN,AL$320,FALSE),LEN(VLOOKUP($A202,csapatok!$A:$CN,AL$320,FALSE))-6),'csapat-ranglista'!$A:$FP,AL$321,FALSE)/8,VLOOKUP(VLOOKUP($A202,csapatok!$A:$CN,AL$320,FALSE),'csapat-ranglista'!$A:$FP,AL$321,FALSE)/4),0)</f>
        <v>0</v>
      </c>
      <c r="AM202" s="223">
        <f>IFERROR(IF(RIGHT(VLOOKUP($A202,csapatok!$A:$CN,AM$320,FALSE),5)="Csere",VLOOKUP(LEFT(VLOOKUP($A202,csapatok!$A:$CN,AM$320,FALSE),LEN(VLOOKUP($A202,csapatok!$A:$CN,AM$320,FALSE))-6),'csapat-ranglista'!$A:$FP,AM$321,FALSE)/8,VLOOKUP(VLOOKUP($A202,csapatok!$A:$CN,AM$320,FALSE),'csapat-ranglista'!$A:$FP,AM$321,FALSE)/4),0)</f>
        <v>0</v>
      </c>
      <c r="AN202" s="223">
        <f>IFERROR(IF(RIGHT(VLOOKUP($A202,csapatok!$A:$CN,AN$320,FALSE),5)="Csere",VLOOKUP(LEFT(VLOOKUP($A202,csapatok!$A:$CN,AN$320,FALSE),LEN(VLOOKUP($A202,csapatok!$A:$CN,AN$320,FALSE))-6),'csapat-ranglista'!$A:$FP,AN$321,FALSE)/8,VLOOKUP(VLOOKUP($A202,csapatok!$A:$CN,AN$320,FALSE),'csapat-ranglista'!$A:$FP,AN$321,FALSE)/4),0)</f>
        <v>0</v>
      </c>
      <c r="AO202" s="223">
        <f>IFERROR(IF(RIGHT(VLOOKUP($A202,csapatok!$A:$CN,AO$320,FALSE),5)="Csere",VLOOKUP(LEFT(VLOOKUP($A202,csapatok!$A:$CN,AO$320,FALSE),LEN(VLOOKUP($A202,csapatok!$A:$CN,AO$320,FALSE))-6),'csapat-ranglista'!$A:$FP,AO$321,FALSE)/8,VLOOKUP(VLOOKUP($A202,csapatok!$A:$CN,AO$320,FALSE),'csapat-ranglista'!$A:$FP,AO$321,FALSE)/4),0)</f>
        <v>0</v>
      </c>
      <c r="AP202" s="223">
        <f>IFERROR(IF(RIGHT(VLOOKUP($A202,csapatok!$A:$CN,AP$320,FALSE),5)="Csere",VLOOKUP(LEFT(VLOOKUP($A202,csapatok!$A:$CN,AP$320,FALSE),LEN(VLOOKUP($A202,csapatok!$A:$CN,AP$320,FALSE))-6),'csapat-ranglista'!$A:$FP,AP$321,FALSE)/8,VLOOKUP(VLOOKUP($A202,csapatok!$A:$CN,AP$320,FALSE),'csapat-ranglista'!$A:$FP,AP$321,FALSE)/4),0)</f>
        <v>0</v>
      </c>
      <c r="AQ202" s="223">
        <f>IFERROR(IF(RIGHT(VLOOKUP($A202,csapatok!$A:$CN,AQ$320,FALSE),5)="Csere",VLOOKUP(LEFT(VLOOKUP($A202,csapatok!$A:$CN,AQ$320,FALSE),LEN(VLOOKUP($A202,csapatok!$A:$CN,AQ$320,FALSE))-6),'csapat-ranglista'!$A:$FP,AQ$321,FALSE)/8,VLOOKUP(VLOOKUP($A202,csapatok!$A:$CN,AQ$320,FALSE),'csapat-ranglista'!$A:$FP,AQ$321,FALSE)/4),0)</f>
        <v>0</v>
      </c>
      <c r="AR202" s="223">
        <f>IFERROR(IF(RIGHT(VLOOKUP($A202,csapatok!$A:$CN,AR$320,FALSE),5)="Csere",VLOOKUP(LEFT(VLOOKUP($A202,csapatok!$A:$CN,AR$320,FALSE),LEN(VLOOKUP($A202,csapatok!$A:$CN,AR$320,FALSE))-6),'csapat-ranglista'!$A:$FP,AR$321,FALSE)/8,VLOOKUP(VLOOKUP($A202,csapatok!$A:$CN,AR$320,FALSE),'csapat-ranglista'!$A:$FP,AR$321,FALSE)/4),0)</f>
        <v>0</v>
      </c>
      <c r="AS202" s="223">
        <f>IFERROR(IF(RIGHT(VLOOKUP($A202,csapatok!$A:$CN,AS$320,FALSE),5)="Csere",VLOOKUP(LEFT(VLOOKUP($A202,csapatok!$A:$CN,AS$320,FALSE),LEN(VLOOKUP($A202,csapatok!$A:$CN,AS$320,FALSE))-6),'csapat-ranglista'!$A:$FP,AS$321,FALSE)/8,VLOOKUP(VLOOKUP($A202,csapatok!$A:$CN,AS$320,FALSE),'csapat-ranglista'!$A:$FP,AS$321,FALSE)/4),0)</f>
        <v>0</v>
      </c>
      <c r="AT202" s="223">
        <f>IFERROR(IF(RIGHT(VLOOKUP($A202,csapatok!$A:$CN,AT$320,FALSE),5)="Csere",VLOOKUP(LEFT(VLOOKUP($A202,csapatok!$A:$CN,AT$320,FALSE),LEN(VLOOKUP($A202,csapatok!$A:$CN,AT$320,FALSE))-6),'csapat-ranglista'!$A:$FP,AT$321,FALSE)/8,VLOOKUP(VLOOKUP($A202,csapatok!$A:$CN,AT$320,FALSE),'csapat-ranglista'!$A:$FP,AT$321,FALSE)/4),0)</f>
        <v>0</v>
      </c>
      <c r="AU202" s="223">
        <f>IFERROR(IF(RIGHT(VLOOKUP($A202,csapatok!$A:$CN,AU$320,FALSE),5)="Csere",VLOOKUP(LEFT(VLOOKUP($A202,csapatok!$A:$CN,AU$320,FALSE),LEN(VLOOKUP($A202,csapatok!$A:$CN,AU$320,FALSE))-6),'csapat-ranglista'!$A:$FP,AU$321,FALSE)/8,VLOOKUP(VLOOKUP($A202,csapatok!$A:$CN,AU$320,FALSE),'csapat-ranglista'!$A:$FP,AU$321,FALSE)/4),0)</f>
        <v>0</v>
      </c>
      <c r="AV202" s="223">
        <f>IFERROR(IF(RIGHT(VLOOKUP($A202,csapatok!$A:$CN,AV$320,FALSE),5)="Csere",VLOOKUP(LEFT(VLOOKUP($A202,csapatok!$A:$CN,AV$320,FALSE),LEN(VLOOKUP($A202,csapatok!$A:$CN,AV$320,FALSE))-6),'csapat-ranglista'!$A:$FP,AV$321,FALSE)/8,VLOOKUP(VLOOKUP($A202,csapatok!$A:$CN,AV$320,FALSE),'csapat-ranglista'!$A:$FP,AV$321,FALSE)/4),0)</f>
        <v>0</v>
      </c>
      <c r="AW202" s="223">
        <f>IFERROR(IF(RIGHT(VLOOKUP($A202,csapatok!$A:$CN,AW$320,FALSE),5)="Csere",VLOOKUP(LEFT(VLOOKUP($A202,csapatok!$A:$CN,AW$320,FALSE),LEN(VLOOKUP($A202,csapatok!$A:$CN,AW$320,FALSE))-6),'csapat-ranglista'!$A:$FP,AW$321,FALSE)/8,VLOOKUP(VLOOKUP($A202,csapatok!$A:$CN,AW$320,FALSE),'csapat-ranglista'!$A:$FP,AW$321,FALSE)/4),0)</f>
        <v>0</v>
      </c>
      <c r="AX202" s="223">
        <f>IFERROR(IF(RIGHT(VLOOKUP($A202,csapatok!$A:$CN,AX$320,FALSE),5)="Csere",VLOOKUP(LEFT(VLOOKUP($A202,csapatok!$A:$CN,AX$320,FALSE),LEN(VLOOKUP($A202,csapatok!$A:$CN,AX$320,FALSE))-6),'csapat-ranglista'!$A:$FP,AX$321,FALSE)/8,VLOOKUP(VLOOKUP($A202,csapatok!$A:$CN,AX$320,FALSE),'csapat-ranglista'!$A:$FP,AX$321,FALSE)/4),0)</f>
        <v>0</v>
      </c>
      <c r="AY202" s="223">
        <f>IFERROR(IF(RIGHT(VLOOKUP($A202,csapatok!$A:$NN,AY$320,FALSE),5)="Csere",VLOOKUP(LEFT(VLOOKUP($A202,csapatok!$A:$NN,AY$320,FALSE),LEN(VLOOKUP($A202,csapatok!$A:$NN,AY$320,FALSE))-6),'csapat-ranglista'!$A:$FP,AY$321,FALSE)/8,VLOOKUP(VLOOKUP($A202,csapatok!$A:$NN,AY$320,FALSE),'csapat-ranglista'!$A:$FP,AY$321,FALSE)/4),0)</f>
        <v>0</v>
      </c>
      <c r="AZ202" s="223">
        <f>IFERROR(IF(RIGHT(VLOOKUP($A202,csapatok!$A:$NN,AZ$320,FALSE),5)="Csere",VLOOKUP(LEFT(VLOOKUP($A202,csapatok!$A:$NN,AZ$320,FALSE),LEN(VLOOKUP($A202,csapatok!$A:$NN,AZ$320,FALSE))-6),'csapat-ranglista'!$A:$FP,AZ$321,FALSE)/8,VLOOKUP(VLOOKUP($A202,csapatok!$A:$NN,AZ$320,FALSE),'csapat-ranglista'!$A:$FP,AZ$321,FALSE)/4),0)</f>
        <v>0</v>
      </c>
      <c r="BA202" s="223">
        <f>IFERROR(IF(RIGHT(VLOOKUP($A202,csapatok!$A:$NN,BA$320,FALSE),5)="Csere",VLOOKUP(LEFT(VLOOKUP($A202,csapatok!$A:$NN,BA$320,FALSE),LEN(VLOOKUP($A202,csapatok!$A:$NN,BA$320,FALSE))-6),'csapat-ranglista'!$A:$FP,BA$321,FALSE)/8,VLOOKUP(VLOOKUP($A202,csapatok!$A:$NN,BA$320,FALSE),'csapat-ranglista'!$A:$FP,BA$321,FALSE)/4),0)</f>
        <v>0</v>
      </c>
      <c r="BB202" s="223">
        <f>IFERROR(IF(RIGHT(VLOOKUP($A202,csapatok!$A:$NN,BB$320,FALSE),5)="Csere",VLOOKUP(LEFT(VLOOKUP($A202,csapatok!$A:$NN,BB$320,FALSE),LEN(VLOOKUP($A202,csapatok!$A:$NN,BB$320,FALSE))-6),'csapat-ranglista'!$A:$FP,BB$321,FALSE)/8,VLOOKUP(VLOOKUP($A202,csapatok!$A:$NN,BB$320,FALSE),'csapat-ranglista'!$A:$FP,BB$321,FALSE)/4),0)</f>
        <v>0</v>
      </c>
      <c r="BC202" s="224">
        <f>versenyek!$ES$11*IFERROR(VLOOKUP(VLOOKUP($A202,versenyek!ER:ET,3,FALSE),szabalyok!$A$16:$B$23,2,FALSE)/4,0)</f>
        <v>0</v>
      </c>
      <c r="BD202" s="224">
        <f>versenyek!$EV$11*IFERROR(VLOOKUP(VLOOKUP($A202,versenyek!EU:EW,3,FALSE),szabalyok!$A$16:$B$23,2,FALSE)/4,0)</f>
        <v>0</v>
      </c>
      <c r="BE202" s="223">
        <f>IFERROR(IF(RIGHT(VLOOKUP($A202,csapatok!$A:$NN,BE$320,FALSE),5)="Csere",VLOOKUP(LEFT(VLOOKUP($A202,csapatok!$A:$NN,BE$320,FALSE),LEN(VLOOKUP($A202,csapatok!$A:$NN,BE$320,FALSE))-6),'csapat-ranglista'!$A:$FP,BE$321,FALSE)/8,VLOOKUP(VLOOKUP($A202,csapatok!$A:$NN,BE$320,FALSE),'csapat-ranglista'!$A:$FP,BE$321,FALSE)/4),0)</f>
        <v>0</v>
      </c>
      <c r="BF202" s="223">
        <f>IFERROR(IF(RIGHT(VLOOKUP($A202,csapatok!$A:$NN,BF$320,FALSE),5)="Csere",VLOOKUP(LEFT(VLOOKUP($A202,csapatok!$A:$NN,BF$320,FALSE),LEN(VLOOKUP($A202,csapatok!$A:$NN,BF$320,FALSE))-6),'csapat-ranglista'!$A:$FP,BF$321,FALSE)/8,VLOOKUP(VLOOKUP($A202,csapatok!$A:$NN,BF$320,FALSE),'csapat-ranglista'!$A:$FP,BF$321,FALSE)/4),0)</f>
        <v>0</v>
      </c>
      <c r="BG202" s="223">
        <f>IFERROR(IF(RIGHT(VLOOKUP($A202,csapatok!$A:$NN,BG$320,FALSE),5)="Csere",VLOOKUP(LEFT(VLOOKUP($A202,csapatok!$A:$NN,BG$320,FALSE),LEN(VLOOKUP($A202,csapatok!$A:$NN,BG$320,FALSE))-6),'csapat-ranglista'!$A:$FP,BG$321,FALSE)/8,VLOOKUP(VLOOKUP($A202,csapatok!$A:$NN,BG$320,FALSE),'csapat-ranglista'!$A:$FP,BG$321,FALSE)/4),0)</f>
        <v>0</v>
      </c>
      <c r="BH202" s="223">
        <f>IFERROR(IF(RIGHT(VLOOKUP($A202,csapatok!$A:$NN,BH$320,FALSE),5)="Csere",VLOOKUP(LEFT(VLOOKUP($A202,csapatok!$A:$NN,BH$320,FALSE),LEN(VLOOKUP($A202,csapatok!$A:$NN,BH$320,FALSE))-6),'csapat-ranglista'!$A:$FP,BH$321,FALSE)/8,VLOOKUP(VLOOKUP($A202,csapatok!$A:$NN,BH$320,FALSE),'csapat-ranglista'!$A:$FP,BH$321,FALSE)/4),0)</f>
        <v>0</v>
      </c>
      <c r="BI202" s="223">
        <f>IFERROR(IF(RIGHT(VLOOKUP($A202,csapatok!$A:$NN,BI$320,FALSE),5)="Csere",VLOOKUP(LEFT(VLOOKUP($A202,csapatok!$A:$NN,BI$320,FALSE),LEN(VLOOKUP($A202,csapatok!$A:$NN,BI$320,FALSE))-6),'csapat-ranglista'!$A:$FP,BI$321,FALSE)/8,VLOOKUP(VLOOKUP($A202,csapatok!$A:$NN,BI$320,FALSE),'csapat-ranglista'!$A:$FP,BI$321,FALSE)/4),0)</f>
        <v>0</v>
      </c>
      <c r="BJ202" s="223">
        <f>IFERROR(IF(RIGHT(VLOOKUP($A202,csapatok!$A:$NN,BJ$320,FALSE),5)="Csere",VLOOKUP(LEFT(VLOOKUP($A202,csapatok!$A:$NN,BJ$320,FALSE),LEN(VLOOKUP($A202,csapatok!$A:$NN,BJ$320,FALSE))-6),'csapat-ranglista'!$A:$FP,BJ$321,FALSE)/8,VLOOKUP(VLOOKUP($A202,csapatok!$A:$NN,BJ$320,FALSE),'csapat-ranglista'!$A:$FP,BJ$321,FALSE)/4),0)</f>
        <v>0</v>
      </c>
      <c r="BK202" s="223">
        <f>IFERROR(IF(RIGHT(VLOOKUP($A202,csapatok!$A:$NN,BK$320,FALSE),5)="Csere",VLOOKUP(LEFT(VLOOKUP($A202,csapatok!$A:$NN,BK$320,FALSE),LEN(VLOOKUP($A202,csapatok!$A:$NN,BK$320,FALSE))-6),'csapat-ranglista'!$A:$FP,BK$321,FALSE)/8,VLOOKUP(VLOOKUP($A202,csapatok!$A:$NN,BK$320,FALSE),'csapat-ranglista'!$A:$FP,BK$321,FALSE)/4),0)</f>
        <v>0</v>
      </c>
      <c r="BL202" s="223">
        <f>IFERROR(IF(RIGHT(VLOOKUP($A202,csapatok!$A:$NN,BL$320,FALSE),5)="Csere",VLOOKUP(LEFT(VLOOKUP($A202,csapatok!$A:$NN,BL$320,FALSE),LEN(VLOOKUP($A202,csapatok!$A:$NN,BL$320,FALSE))-6),'csapat-ranglista'!$A:$FP,BL$321,FALSE)/8,VLOOKUP(VLOOKUP($A202,csapatok!$A:$NN,BL$320,FALSE),'csapat-ranglista'!$A:$FP,BL$321,FALSE)/4),0)</f>
        <v>0</v>
      </c>
      <c r="BM202" s="223">
        <f>IFERROR(IF(RIGHT(VLOOKUP($A202,csapatok!$A:$NN,BM$320,FALSE),5)="Csere",VLOOKUP(LEFT(VLOOKUP($A202,csapatok!$A:$NN,BM$320,FALSE),LEN(VLOOKUP($A202,csapatok!$A:$NN,BM$320,FALSE))-6),'csapat-ranglista'!$A:$FP,BM$321,FALSE)/8,VLOOKUP(VLOOKUP($A202,csapatok!$A:$NN,BM$320,FALSE),'csapat-ranglista'!$A:$FP,BM$321,FALSE)/4),0)</f>
        <v>0</v>
      </c>
      <c r="BN202" s="223">
        <f>IFERROR(IF(RIGHT(VLOOKUP($A202,csapatok!$A:$NN,BN$320,FALSE),5)="Csere",VLOOKUP(LEFT(VLOOKUP($A202,csapatok!$A:$NN,BN$320,FALSE),LEN(VLOOKUP($A202,csapatok!$A:$NN,BN$320,FALSE))-6),'csapat-ranglista'!$A:$FP,BN$321,FALSE)/8,VLOOKUP(VLOOKUP($A202,csapatok!$A:$NN,BN$320,FALSE),'csapat-ranglista'!$A:$FP,BN$321,FALSE)/4),0)</f>
        <v>0</v>
      </c>
      <c r="BO202" s="223">
        <f>IFERROR(IF(RIGHT(VLOOKUP($A202,csapatok!$A:$NN,BO$320,FALSE),5)="Csere",VLOOKUP(LEFT(VLOOKUP($A202,csapatok!$A:$NN,BO$320,FALSE),LEN(VLOOKUP($A202,csapatok!$A:$NN,BO$320,FALSE))-6),'csapat-ranglista'!$A:$FP,BO$321,FALSE)/8,VLOOKUP(VLOOKUP($A202,csapatok!$A:$NN,BO$320,FALSE),'csapat-ranglista'!$A:$FP,BO$321,FALSE)/4),0)</f>
        <v>0</v>
      </c>
      <c r="BP202" s="223">
        <f>IFERROR(IF(RIGHT(VLOOKUP($A202,csapatok!$A:$NN,BP$320,FALSE),5)="Csere",VLOOKUP(LEFT(VLOOKUP($A202,csapatok!$A:$NN,BP$320,FALSE),LEN(VLOOKUP($A202,csapatok!$A:$NN,BP$320,FALSE))-6),'csapat-ranglista'!$A:$FP,BP$321,FALSE)/8,VLOOKUP(VLOOKUP($A202,csapatok!$A:$NN,BP$320,FALSE),'csapat-ranglista'!$A:$FP,BP$321,FALSE)/4),0)</f>
        <v>0</v>
      </c>
      <c r="BQ202" s="223">
        <f>IFERROR(IF(RIGHT(VLOOKUP($A202,csapatok!$A:$NN,BQ$320,FALSE),5)="Csere",VLOOKUP(LEFT(VLOOKUP($A202,csapatok!$A:$NN,BQ$320,FALSE),LEN(VLOOKUP($A202,csapatok!$A:$NN,BQ$320,FALSE))-6),'csapat-ranglista'!$A:$FP,BQ$321,FALSE)/8,VLOOKUP(VLOOKUP($A202,csapatok!$A:$NN,BQ$320,FALSE),'csapat-ranglista'!$A:$FP,BQ$321,FALSE)/4),0)</f>
        <v>0</v>
      </c>
      <c r="BR202" s="223">
        <f>IFERROR(IF(RIGHT(VLOOKUP($A202,csapatok!$A:$NN,BR$320,FALSE),5)="Csere",VLOOKUP(LEFT(VLOOKUP($A202,csapatok!$A:$NN,BR$320,FALSE),LEN(VLOOKUP($A202,csapatok!$A:$NN,BR$320,FALSE))-6),'csapat-ranglista'!$A:$FP,BR$321,FALSE)/8,VLOOKUP(VLOOKUP($A202,csapatok!$A:$NN,BR$320,FALSE),'csapat-ranglista'!$A:$FP,BR$321,FALSE)/4),0)</f>
        <v>0</v>
      </c>
      <c r="BS202" s="223">
        <f>IFERROR(IF(RIGHT(VLOOKUP($A202,csapatok!$A:$NN,BS$320,FALSE),5)="Csere",VLOOKUP(LEFT(VLOOKUP($A202,csapatok!$A:$NN,BS$320,FALSE),LEN(VLOOKUP($A202,csapatok!$A:$NN,BS$320,FALSE))-6),'csapat-ranglista'!$A:$FP,BS$321,FALSE)/8,VLOOKUP(VLOOKUP($A202,csapatok!$A:$NN,BS$320,FALSE),'csapat-ranglista'!$A:$FP,BS$321,FALSE)/4),0)</f>
        <v>0</v>
      </c>
      <c r="BT202" s="223">
        <f>IFERROR(IF(RIGHT(VLOOKUP($A202,csapatok!$A:$NN,BT$320,FALSE),5)="Csere",VLOOKUP(LEFT(VLOOKUP($A202,csapatok!$A:$NN,BT$320,FALSE),LEN(VLOOKUP($A202,csapatok!$A:$NN,BT$320,FALSE))-6),'csapat-ranglista'!$A:$FP,BT$321,FALSE)/8,VLOOKUP(VLOOKUP($A202,csapatok!$A:$NN,BT$320,FALSE),'csapat-ranglista'!$A:$FP,BT$321,FALSE)/4),0)</f>
        <v>0</v>
      </c>
      <c r="BU202" s="223">
        <f>IFERROR(IF(RIGHT(VLOOKUP($A202,csapatok!$A:$NN,BU$320,FALSE),5)="Csere",VLOOKUP(LEFT(VLOOKUP($A202,csapatok!$A:$NN,BU$320,FALSE),LEN(VLOOKUP($A202,csapatok!$A:$NN,BU$320,FALSE))-6),'csapat-ranglista'!$A:$FP,BU$321,FALSE)/8,VLOOKUP(VLOOKUP($A202,csapatok!$A:$NN,BU$320,FALSE),'csapat-ranglista'!$A:$FP,BU$321,FALSE)/4),0)</f>
        <v>0</v>
      </c>
      <c r="BV202" s="223">
        <f>IFERROR(IF(RIGHT(VLOOKUP($A202,csapatok!$A:$NN,BV$320,FALSE),5)="Csere",VLOOKUP(LEFT(VLOOKUP($A202,csapatok!$A:$NN,BV$320,FALSE),LEN(VLOOKUP($A202,csapatok!$A:$NN,BV$320,FALSE))-6),'csapat-ranglista'!$A:$FP,BV$321,FALSE)/8,VLOOKUP(VLOOKUP($A202,csapatok!$A:$NN,BV$320,FALSE),'csapat-ranglista'!$A:$FP,BV$321,FALSE)/4),0)</f>
        <v>0</v>
      </c>
      <c r="BW202" s="223">
        <f>IFERROR(IF(RIGHT(VLOOKUP($A202,csapatok!$A:$NN,BW$320,FALSE),5)="Csere",VLOOKUP(LEFT(VLOOKUP($A202,csapatok!$A:$NN,BW$320,FALSE),LEN(VLOOKUP($A202,csapatok!$A:$NN,BW$320,FALSE))-6),'csapat-ranglista'!$A:$FP,BW$321,FALSE)/8,VLOOKUP(VLOOKUP($A202,csapatok!$A:$NN,BW$320,FALSE),'csapat-ranglista'!$A:$FP,BW$321,FALSE)/4),0)</f>
        <v>0</v>
      </c>
      <c r="BX202" s="223">
        <f>IFERROR(IF(RIGHT(VLOOKUP($A202,csapatok!$A:$NN,BX$320,FALSE),5)="Csere",VLOOKUP(LEFT(VLOOKUP($A202,csapatok!$A:$NN,BX$320,FALSE),LEN(VLOOKUP($A202,csapatok!$A:$NN,BX$320,FALSE))-6),'csapat-ranglista'!$A:$FP,BX$321,FALSE)/8,VLOOKUP(VLOOKUP($A202,csapatok!$A:$NN,BX$320,FALSE),'csapat-ranglista'!$A:$FP,BX$321,FALSE)/4),0)</f>
        <v>0</v>
      </c>
      <c r="BY202" s="223">
        <f>IFERROR(IF(RIGHT(VLOOKUP($A202,csapatok!$A:$NN,BY$320,FALSE),5)="Csere",VLOOKUP(LEFT(VLOOKUP($A202,csapatok!$A:$NN,BY$320,FALSE),LEN(VLOOKUP($A202,csapatok!$A:$NN,BY$320,FALSE))-6),'csapat-ranglista'!$A:$FP,BY$321,FALSE)/8,VLOOKUP(VLOOKUP($A202,csapatok!$A:$NN,BY$320,FALSE),'csapat-ranglista'!$A:$FP,BY$321,FALSE)/4),0)</f>
        <v>0</v>
      </c>
      <c r="BZ202" s="223">
        <f>IFERROR(IF(RIGHT(VLOOKUP($A202,csapatok!$A:$NN,BZ$320,FALSE),5)="Csere",VLOOKUP(LEFT(VLOOKUP($A202,csapatok!$A:$NN,BZ$320,FALSE),LEN(VLOOKUP($A202,csapatok!$A:$NN,BZ$320,FALSE))-6),'csapat-ranglista'!$A:$FP,BZ$321,FALSE)/8,VLOOKUP(VLOOKUP($A202,csapatok!$A:$NN,BZ$320,FALSE),'csapat-ranglista'!$A:$FP,BZ$321,FALSE)/4),0)</f>
        <v>0</v>
      </c>
      <c r="CA202" s="223">
        <f>IFERROR(IF(RIGHT(VLOOKUP($A202,csapatok!$A:$NN,CA$320,FALSE),5)="Csere",VLOOKUP(LEFT(VLOOKUP($A202,csapatok!$A:$NN,CA$320,FALSE),LEN(VLOOKUP($A202,csapatok!$A:$NN,CA$320,FALSE))-6),'csapat-ranglista'!$A:$FP,CA$321,FALSE)/8,VLOOKUP(VLOOKUP($A202,csapatok!$A:$NN,CA$320,FALSE),'csapat-ranglista'!$A:$FP,CA$321,FALSE)/4),0)</f>
        <v>0</v>
      </c>
      <c r="CB202" s="223">
        <f>IFERROR(IF(RIGHT(VLOOKUP($A202,csapatok!$A:$NN,CB$320,FALSE),5)="Csere",VLOOKUP(LEFT(VLOOKUP($A202,csapatok!$A:$NN,CB$320,FALSE),LEN(VLOOKUP($A202,csapatok!$A:$NN,CB$320,FALSE))-6),'csapat-ranglista'!$A:$FP,CB$321,FALSE)/8,VLOOKUP(VLOOKUP($A202,csapatok!$A:$NN,CB$320,FALSE),'csapat-ranglista'!$A:$FP,CB$321,FALSE)/4),0)</f>
        <v>0</v>
      </c>
      <c r="CC202" s="223">
        <f>IFERROR(IF(RIGHT(VLOOKUP($A202,csapatok!$A:$NN,CC$320,FALSE),5)="Csere",VLOOKUP(LEFT(VLOOKUP($A202,csapatok!$A:$NN,CC$320,FALSE),LEN(VLOOKUP($A202,csapatok!$A:$NN,CC$320,FALSE))-6),'csapat-ranglista'!$A:$FP,CC$321,FALSE)/8,VLOOKUP(VLOOKUP($A202,csapatok!$A:$NN,CC$320,FALSE),'csapat-ranglista'!$A:$FP,CC$321,FALSE)/4),0)</f>
        <v>0</v>
      </c>
      <c r="CD202" s="223">
        <f>IFERROR(IF(RIGHT(VLOOKUP($A202,csapatok!$A:$NN,CD$320,FALSE),5)="Csere",VLOOKUP(LEFT(VLOOKUP($A202,csapatok!$A:$NN,CD$320,FALSE),LEN(VLOOKUP($A202,csapatok!$A:$NN,CD$320,FALSE))-6),'csapat-ranglista'!$A:$FP,CD$321,FALSE)/8,VLOOKUP(VLOOKUP($A202,csapatok!$A:$NN,CD$320,FALSE),'csapat-ranglista'!$A:$FP,CD$321,FALSE)/4),0)</f>
        <v>0</v>
      </c>
      <c r="CE202" s="223">
        <f>IFERROR(IF(RIGHT(VLOOKUP($A202,csapatok!$A:$NN,CE$320,FALSE),5)="Csere",VLOOKUP(LEFT(VLOOKUP($A202,csapatok!$A:$NN,CE$320,FALSE),LEN(VLOOKUP($A202,csapatok!$A:$NN,CE$320,FALSE))-6),'csapat-ranglista'!$A:$FP,CE$321,FALSE)/8,VLOOKUP(VLOOKUP($A202,csapatok!$A:$NN,CE$320,FALSE),'csapat-ranglista'!$A:$FP,CE$321,FALSE)/4),0)</f>
        <v>0</v>
      </c>
      <c r="CF202" s="223">
        <f>IFERROR(IF(RIGHT(VLOOKUP($A202,csapatok!$A:$NN,CF$320,FALSE),5)="Csere",VLOOKUP(LEFT(VLOOKUP($A202,csapatok!$A:$NN,CF$320,FALSE),LEN(VLOOKUP($A202,csapatok!$A:$NN,CF$320,FALSE))-6),'csapat-ranglista'!$A:$FP,CF$321,FALSE)/8,VLOOKUP(VLOOKUP($A202,csapatok!$A:$NN,CF$320,FALSE),'csapat-ranglista'!$A:$FP,CF$321,FALSE)/4),0)</f>
        <v>0</v>
      </c>
      <c r="CG202" s="223">
        <f>IFERROR(IF(RIGHT(VLOOKUP($A202,csapatok!$A:$NN,CG$320,FALSE),5)="Csere",VLOOKUP(LEFT(VLOOKUP($A202,csapatok!$A:$NN,CG$320,FALSE),LEN(VLOOKUP($A202,csapatok!$A:$NN,CG$320,FALSE))-6),'csapat-ranglista'!$A:$FP,CG$321,FALSE)/8,VLOOKUP(VLOOKUP($A202,csapatok!$A:$NN,CG$320,FALSE),'csapat-ranglista'!$A:$FP,CG$321,FALSE)/4),0)</f>
        <v>0</v>
      </c>
      <c r="CH202" s="223">
        <f>IFERROR(IF(RIGHT(VLOOKUP($A202,csapatok!$A:$NN,CH$320,FALSE),5)="Csere",VLOOKUP(LEFT(VLOOKUP($A202,csapatok!$A:$NN,CH$320,FALSE),LEN(VLOOKUP($A202,csapatok!$A:$NN,CH$320,FALSE))-6),'csapat-ranglista'!$A:$FP,CH$321,FALSE)/8,VLOOKUP(VLOOKUP($A202,csapatok!$A:$NN,CH$320,FALSE),'csapat-ranglista'!$A:$FP,CH$321,FALSE)/4),0)</f>
        <v>0</v>
      </c>
      <c r="CI202" s="223">
        <f>IFERROR(IF(RIGHT(VLOOKUP($A202,csapatok!$A:$NN,CI$320,FALSE),5)="Csere",VLOOKUP(LEFT(VLOOKUP($A202,csapatok!$A:$NN,CI$320,FALSE),LEN(VLOOKUP($A202,csapatok!$A:$NN,CI$320,FALSE))-6),'csapat-ranglista'!$A:$FP,CI$321,FALSE)/8,VLOOKUP(VLOOKUP($A202,csapatok!$A:$NN,CI$320,FALSE),'csapat-ranglista'!$A:$FP,CI$321,FALSE)/4),0)</f>
        <v>0</v>
      </c>
      <c r="CJ202" s="224">
        <f>versenyek!$IQ$11*IFERROR(VLOOKUP(VLOOKUP($A202,versenyek!IP:IR,3,FALSE),szabalyok!$A$16:$B$23,2,FALSE)/4,0)</f>
        <v>0</v>
      </c>
      <c r="CK202" s="224">
        <f>versenyek!$IT$11*IFERROR(VLOOKUP(VLOOKUP($A202,versenyek!IS:IU,3,FALSE),szabalyok!$A$16:$B$23,2,FALSE)/4,0)</f>
        <v>0</v>
      </c>
      <c r="CL202" s="223">
        <f>IFERROR(IF(RIGHT(VLOOKUP($A202,csapatok!$A:$NN,CL$320,FALSE),5)="Csere",VLOOKUP(LEFT(VLOOKUP($A202,csapatok!$A:$NN,CL$320,FALSE),LEN(VLOOKUP($A202,csapatok!$A:$NN,CL$320,FALSE))-6),'csapat-ranglista'!$A:$FP,CL$321,FALSE)/8,VLOOKUP(VLOOKUP($A202,csapatok!$A:$NN,CL$320,FALSE),'csapat-ranglista'!$A:$FP,CL$321,FALSE)/4),0)</f>
        <v>0</v>
      </c>
      <c r="CM202" s="223">
        <f>IFERROR(IF(RIGHT(VLOOKUP($A202,csapatok!$A:$NN,CM$320,FALSE),5)="Csere",VLOOKUP(LEFT(VLOOKUP($A202,csapatok!$A:$NN,CM$320,FALSE),LEN(VLOOKUP($A202,csapatok!$A:$NN,CM$320,FALSE))-6),'csapat-ranglista'!$A:$FP,CM$321,FALSE)/8,VLOOKUP(VLOOKUP($A202,csapatok!$A:$NN,CM$320,FALSE),'csapat-ranglista'!$A:$FP,CM$321,FALSE)/4),0)</f>
        <v>0</v>
      </c>
      <c r="CN202" s="223">
        <f>IFERROR(IF(RIGHT(VLOOKUP($A202,csapatok!$A:$NN,CN$320,FALSE),5)="Csere",VLOOKUP(LEFT(VLOOKUP($A202,csapatok!$A:$NN,CN$320,FALSE),LEN(VLOOKUP($A202,csapatok!$A:$NN,CN$320,FALSE))-6),'csapat-ranglista'!$A:$FP,CN$321,FALSE)/8,VLOOKUP(VLOOKUP($A202,csapatok!$A:$NN,CN$320,FALSE),'csapat-ranglista'!$A:$FP,CN$321,FALSE)/4),0)</f>
        <v>0</v>
      </c>
      <c r="CO202" s="223">
        <f>IFERROR(IF(RIGHT(VLOOKUP($A202,csapatok!$A:$NN,CO$320,FALSE),5)="Csere",VLOOKUP(LEFT(VLOOKUP($A202,csapatok!$A:$NN,CO$320,FALSE),LEN(VLOOKUP($A202,csapatok!$A:$NN,CO$320,FALSE))-6),'csapat-ranglista'!$A:$FP,CO$321,FALSE)/8,VLOOKUP(VLOOKUP($A202,csapatok!$A:$NN,CO$320,FALSE),'csapat-ranglista'!$A:$FP,CO$321,FALSE)/4),0)</f>
        <v>0</v>
      </c>
      <c r="CP202" s="223">
        <f>IFERROR(IF(RIGHT(VLOOKUP($A202,csapatok!$A:$NN,CP$320,FALSE),5)="Csere",VLOOKUP(LEFT(VLOOKUP($A202,csapatok!$A:$NN,CP$320,FALSE),LEN(VLOOKUP($A202,csapatok!$A:$NN,CP$320,FALSE))-6),'csapat-ranglista'!$A:$FP,CP$321,FALSE)/8,VLOOKUP(VLOOKUP($A202,csapatok!$A:$NN,CP$320,FALSE),'csapat-ranglista'!$A:$FP,CP$321,FALSE)/4),0)</f>
        <v>0</v>
      </c>
      <c r="CQ202" s="223">
        <f>IFERROR(IF(RIGHT(VLOOKUP($A202,csapatok!$A:$NN,CQ$320,FALSE),5)="Csere",VLOOKUP(LEFT(VLOOKUP($A202,csapatok!$A:$NN,CQ$320,FALSE),LEN(VLOOKUP($A202,csapatok!$A:$NN,CQ$320,FALSE))-6),'csapat-ranglista'!$A:$FP,CQ$321,FALSE)/8,VLOOKUP(VLOOKUP($A202,csapatok!$A:$NN,CQ$320,FALSE),'csapat-ranglista'!$A:$FP,CQ$321,FALSE)/4),0)</f>
        <v>0</v>
      </c>
      <c r="CR202" s="223">
        <f>IFERROR(IF(RIGHT(VLOOKUP($A202,csapatok!$A:$NN,CR$320,FALSE),5)="Csere",VLOOKUP(LEFT(VLOOKUP($A202,csapatok!$A:$NN,CR$320,FALSE),LEN(VLOOKUP($A202,csapatok!$A:$NN,CR$320,FALSE))-6),'csapat-ranglista'!$A:$FP,CR$321,FALSE)/8,VLOOKUP(VLOOKUP($A202,csapatok!$A:$NN,CR$320,FALSE),'csapat-ranglista'!$A:$FP,CR$321,FALSE)/4),0)</f>
        <v>0</v>
      </c>
      <c r="CS202" s="223">
        <f>IFERROR(IF(RIGHT(VLOOKUP($A202,csapatok!$A:$NN,CS$320,FALSE),5)="Csere",VLOOKUP(LEFT(VLOOKUP($A202,csapatok!$A:$NN,CS$320,FALSE),LEN(VLOOKUP($A202,csapatok!$A:$NN,CS$320,FALSE))-6),'csapat-ranglista'!$A:$FP,CS$321,FALSE)/8,VLOOKUP(VLOOKUP($A202,csapatok!$A:$NN,CS$320,FALSE),'csapat-ranglista'!$A:$FP,CS$321,FALSE)/4),0)</f>
        <v>0</v>
      </c>
      <c r="CT202" s="223">
        <f>IFERROR(IF(RIGHT(VLOOKUP($A202,csapatok!$A:$NN,CT$320,FALSE),5)="Csere",VLOOKUP(LEFT(VLOOKUP($A202,csapatok!$A:$NN,CT$320,FALSE),LEN(VLOOKUP($A202,csapatok!$A:$NN,CT$320,FALSE))-6),'csapat-ranglista'!$A:$FP,CT$321,FALSE)/8,VLOOKUP(VLOOKUP($A202,csapatok!$A:$NN,CT$320,FALSE),'csapat-ranglista'!$A:$FP,CT$321,FALSE)/4),0)</f>
        <v>0</v>
      </c>
      <c r="CU202" s="223">
        <f>IFERROR(IF(RIGHT(VLOOKUP($A202,csapatok!$A:$NN,CU$320,FALSE),5)="Csere",VLOOKUP(LEFT(VLOOKUP($A202,csapatok!$A:$NN,CU$320,FALSE),LEN(VLOOKUP($A202,csapatok!$A:$NN,CU$320,FALSE))-6),'csapat-ranglista'!$A:$FP,CU$321,FALSE)/8,VLOOKUP(VLOOKUP($A202,csapatok!$A:$NN,CU$320,FALSE),'csapat-ranglista'!$A:$FP,CU$321,FALSE)/4),0)</f>
        <v>0</v>
      </c>
      <c r="CV202" s="223">
        <f>IFERROR(IF(RIGHT(VLOOKUP($A202,csapatok!$A:$NN,CV$320,FALSE),5)="Csere",VLOOKUP(LEFT(VLOOKUP($A202,csapatok!$A:$NN,CV$320,FALSE),LEN(VLOOKUP($A202,csapatok!$A:$NN,CV$320,FALSE))-6),'csapat-ranglista'!$A:$FP,CV$321,FALSE)/8,VLOOKUP(VLOOKUP($A202,csapatok!$A:$NN,CV$320,FALSE),'csapat-ranglista'!$A:$FP,CV$321,FALSE)/4),0)</f>
        <v>0</v>
      </c>
      <c r="CW202" s="223">
        <f>IFERROR(IF(RIGHT(VLOOKUP($A202,csapatok!$A:$NN,CW$320,FALSE),5)="Csere",VLOOKUP(LEFT(VLOOKUP($A202,csapatok!$A:$NN,CW$320,FALSE),LEN(VLOOKUP($A202,csapatok!$A:$NN,CW$320,FALSE))-6),'csapat-ranglista'!$A:$FP,CW$321,FALSE)/8,VLOOKUP(VLOOKUP($A202,csapatok!$A:$NN,CW$320,FALSE),'csapat-ranglista'!$A:$FP,CW$321,FALSE)/4),0)</f>
        <v>0</v>
      </c>
      <c r="CX202" s="223">
        <f>IFERROR(IF(RIGHT(VLOOKUP($A202,csapatok!$A:$NN,CX$320,FALSE),5)="Csere",VLOOKUP(LEFT(VLOOKUP($A202,csapatok!$A:$NN,CX$320,FALSE),LEN(VLOOKUP($A202,csapatok!$A:$NN,CX$320,FALSE))-6),'csapat-ranglista'!$A:$FP,CX$321,FALSE)/8,VLOOKUP(VLOOKUP($A202,csapatok!$A:$NN,CX$320,FALSE),'csapat-ranglista'!$A:$FP,CX$321,FALSE)/4),0)</f>
        <v>0</v>
      </c>
      <c r="CY202" s="223">
        <f>IFERROR(IF(RIGHT(VLOOKUP($A202,csapatok!$A:$NN,CY$320,FALSE),5)="Csere",VLOOKUP(LEFT(VLOOKUP($A202,csapatok!$A:$NN,CY$320,FALSE),LEN(VLOOKUP($A202,csapatok!$A:$NN,CY$320,FALSE))-6),'csapat-ranglista'!$A:$FP,CY$321,FALSE)/8,VLOOKUP(VLOOKUP($A202,csapatok!$A:$NN,CY$320,FALSE),'csapat-ranglista'!$A:$FP,CY$321,FALSE)/4),0)</f>
        <v>0</v>
      </c>
      <c r="CZ202" s="223">
        <f>IFERROR(IF(RIGHT(VLOOKUP($A202,csapatok!$A:$NN,CZ$320,FALSE),5)="Csere",VLOOKUP(LEFT(VLOOKUP($A202,csapatok!$A:$NN,CZ$320,FALSE),LEN(VLOOKUP($A202,csapatok!$A:$NN,CZ$320,FALSE))-6),'csapat-ranglista'!$A:$FP,CZ$321,FALSE)/8,VLOOKUP(VLOOKUP($A202,csapatok!$A:$NN,CZ$320,FALSE),'csapat-ranglista'!$A:$FP,CZ$321,FALSE)/4),0)</f>
        <v>0</v>
      </c>
      <c r="DA202" s="223">
        <f>IFERROR(IF(RIGHT(VLOOKUP($A202,csapatok!$A:$NN,DA$320,FALSE),5)="Csere",VLOOKUP(LEFT(VLOOKUP($A202,csapatok!$A:$NN,DA$320,FALSE),LEN(VLOOKUP($A202,csapatok!$A:$NN,DA$320,FALSE))-6),'csapat-ranglista'!$A:$FP,DA$321,FALSE)/8,VLOOKUP(VLOOKUP($A202,csapatok!$A:$NN,DA$320,FALSE),'csapat-ranglista'!$A:$FP,DA$321,FALSE)/4),0)</f>
        <v>0</v>
      </c>
      <c r="DB202" s="223">
        <f>IFERROR(IF(RIGHT(VLOOKUP($A202,csapatok!$A:$NN,DB$320,FALSE),5)="Csere",VLOOKUP(LEFT(VLOOKUP($A202,csapatok!$A:$NN,DB$320,FALSE),LEN(VLOOKUP($A202,csapatok!$A:$NN,DB$320,FALSE))-6),'csapat-ranglista'!$A:$FP,DB$321,FALSE)/8,VLOOKUP(VLOOKUP($A202,csapatok!$A:$NN,DB$320,FALSE),'csapat-ranglista'!$A:$FP,DB$321,FALSE)/4),0)</f>
        <v>0</v>
      </c>
      <c r="DC202" s="223">
        <f>IFERROR(IF(RIGHT(VLOOKUP($A202,csapatok!$A:$NN,DC$320,FALSE),5)="Csere",VLOOKUP(LEFT(VLOOKUP($A202,csapatok!$A:$NN,DC$320,FALSE),LEN(VLOOKUP($A202,csapatok!$A:$NN,DC$320,FALSE))-6),'csapat-ranglista'!$A:$FP,DC$321,FALSE)/8,VLOOKUP(VLOOKUP($A202,csapatok!$A:$NN,DC$320,FALSE),'csapat-ranglista'!$A:$FP,DC$321,FALSE)/4),0)</f>
        <v>0</v>
      </c>
      <c r="DD202" s="223">
        <f>IFERROR(IF(RIGHT(VLOOKUP($A202,csapatok!$A:$NN,DD$320,FALSE),5)="Csere",VLOOKUP(LEFT(VLOOKUP($A202,csapatok!$A:$NN,DD$320,FALSE),LEN(VLOOKUP($A202,csapatok!$A:$NN,DD$320,FALSE))-6),'csapat-ranglista'!$A:$FP,DD$321,FALSE)/8,VLOOKUP(VLOOKUP($A202,csapatok!$A:$NN,DD$320,FALSE),'csapat-ranglista'!$A:$FP,DD$321,FALSE)/4),0)</f>
        <v>0</v>
      </c>
      <c r="DE202" s="223">
        <f>IFERROR(IF(RIGHT(VLOOKUP($A202,csapatok!$A:$NN,DE$320,FALSE),5)="Csere",VLOOKUP(LEFT(VLOOKUP($A202,csapatok!$A:$NN,DE$320,FALSE),LEN(VLOOKUP($A202,csapatok!$A:$NN,DE$320,FALSE))-6),'csapat-ranglista'!$A:$FP,DE$321,FALSE)/8,VLOOKUP(VLOOKUP($A202,csapatok!$A:$NN,DE$320,FALSE),'csapat-ranglista'!$A:$FP,DE$321,FALSE)/4),0)</f>
        <v>0</v>
      </c>
      <c r="DF202" s="223">
        <f>IFERROR(IF(RIGHT(VLOOKUP($A202,csapatok!$A:$NN,DF$320,FALSE),5)="Csere",VLOOKUP(LEFT(VLOOKUP($A202,csapatok!$A:$NN,DF$320,FALSE),LEN(VLOOKUP($A202,csapatok!$A:$NN,DF$320,FALSE))-6),'csapat-ranglista'!$A:$FP,DF$321,FALSE)/8,VLOOKUP(VLOOKUP($A202,csapatok!$A:$NN,DF$320,FALSE),'csapat-ranglista'!$A:$FP,DF$321,FALSE)/4),0)</f>
        <v>0</v>
      </c>
      <c r="DG202" s="223">
        <f>IFERROR(IF(RIGHT(VLOOKUP($A202,csapatok!$A:$NN,DG$320,FALSE),5)="Csere",VLOOKUP(LEFT(VLOOKUP($A202,csapatok!$A:$NN,DG$320,FALSE),LEN(VLOOKUP($A202,csapatok!$A:$NN,DG$320,FALSE))-6),'csapat-ranglista'!$A:$FP,DG$321,FALSE)/8,VLOOKUP(VLOOKUP($A202,csapatok!$A:$NN,DG$320,FALSE),'csapat-ranglista'!$A:$FP,DG$321,FALSE)/4),0)</f>
        <v>0</v>
      </c>
      <c r="DH202" s="223">
        <f>IFERROR(IF(RIGHT(VLOOKUP($A202,csapatok!$A:$NN,DH$320,FALSE),5)="Csere",VLOOKUP(LEFT(VLOOKUP($A202,csapatok!$A:$NN,DH$320,FALSE),LEN(VLOOKUP($A202,csapatok!$A:$NN,DH$320,FALSE))-6),'csapat-ranglista'!$A:$FP,DH$321,FALSE)/8,VLOOKUP(VLOOKUP($A202,csapatok!$A:$NN,DH$320,FALSE),'csapat-ranglista'!$A:$FP,DH$321,FALSE)/4),0)</f>
        <v>0</v>
      </c>
      <c r="DI202" s="223">
        <f>IFERROR(IF(RIGHT(VLOOKUP($A202,csapatok!$A:$NN,DI$320,FALSE),5)="Csere",VLOOKUP(LEFT(VLOOKUP($A202,csapatok!$A:$NN,DI$320,FALSE),LEN(VLOOKUP($A202,csapatok!$A:$NN,DI$320,FALSE))-6),'csapat-ranglista'!$A:$FP,DI$321,FALSE)/8,VLOOKUP(VLOOKUP($A202,csapatok!$A:$NN,DI$320,FALSE),'csapat-ranglista'!$A:$FP,DI$321,FALSE)/4),0)</f>
        <v>0</v>
      </c>
      <c r="DJ202" s="223">
        <f>IFERROR(IF(RIGHT(VLOOKUP($A202,csapatok!$A:$NN,DJ$320,FALSE),5)="Csere",VLOOKUP(LEFT(VLOOKUP($A202,csapatok!$A:$NN,DJ$320,FALSE),LEN(VLOOKUP($A202,csapatok!$A:$NN,DJ$320,FALSE))-6),'csapat-ranglista'!$A:$FP,DJ$321,FALSE)/8,VLOOKUP(VLOOKUP($A202,csapatok!$A:$NN,DJ$320,FALSE),'csapat-ranglista'!$A:$FP,DJ$321,FALSE)/4),0)</f>
        <v>0</v>
      </c>
      <c r="DK202" s="223">
        <f>IFERROR(IF(RIGHT(VLOOKUP($A202,csapatok!$A:$NN,DK$320,FALSE),5)="Csere",VLOOKUP(LEFT(VLOOKUP($A202,csapatok!$A:$NN,DK$320,FALSE),LEN(VLOOKUP($A202,csapatok!$A:$NN,DK$320,FALSE))-6),'csapat-ranglista'!$A:$FP,DK$321,FALSE)/8,VLOOKUP(VLOOKUP($A202,csapatok!$A:$NN,DK$320,FALSE),'csapat-ranglista'!$A:$FP,DK$321,FALSE)/4),0)</f>
        <v>0</v>
      </c>
      <c r="DL202" s="223">
        <f>IFERROR(IF(RIGHT(VLOOKUP($A202,csapatok!$A:$NN,DL$320,FALSE),5)="Csere",VLOOKUP(LEFT(VLOOKUP($A202,csapatok!$A:$NN,DL$320,FALSE),LEN(VLOOKUP($A202,csapatok!$A:$NN,DL$320,FALSE))-6),'csapat-ranglista'!$A:$FP,DL$321,FALSE)/8,VLOOKUP(VLOOKUP($A202,csapatok!$A:$NN,DL$320,FALSE),'csapat-ranglista'!$A:$FP,DL$321,FALSE)/4),0)</f>
        <v>0</v>
      </c>
      <c r="DM202" s="223">
        <f>IFERROR(IF(RIGHT(VLOOKUP($A202,csapatok!$A:$NN,DM$320,FALSE),5)="Csere",VLOOKUP(LEFT(VLOOKUP($A202,csapatok!$A:$NN,DM$320,FALSE),LEN(VLOOKUP($A202,csapatok!$A:$NN,DM$320,FALSE))-6),'csapat-ranglista'!$A:$FP,DM$321,FALSE)/8,VLOOKUP(VLOOKUP($A202,csapatok!$A:$NN,DM$320,FALSE),'csapat-ranglista'!$A:$FP,DM$321,FALSE)/4),0)</f>
        <v>0</v>
      </c>
      <c r="DN202" s="223">
        <f>IFERROR(IF(RIGHT(VLOOKUP($A202,csapatok!$A:$NN,DN$320,FALSE),5)="Csere",VLOOKUP(LEFT(VLOOKUP($A202,csapatok!$A:$NN,DN$320,FALSE),LEN(VLOOKUP($A202,csapatok!$A:$NN,DN$320,FALSE))-6),'csapat-ranglista'!$A:$FP,DN$321,FALSE)/8,VLOOKUP(VLOOKUP($A202,csapatok!$A:$NN,DN$320,FALSE),'csapat-ranglista'!$A:$FP,DN$321,FALSE)/4),0)</f>
        <v>0</v>
      </c>
      <c r="DO202" s="224">
        <f>versenyek!$MF$11*IFERROR(VLOOKUP(VLOOKUP($A202,versenyek!ME:MG,3,FALSE),szabalyok!$A$16:$B$23,2,FALSE)/4,0)</f>
        <v>0</v>
      </c>
      <c r="DP202" s="224">
        <f>versenyek!$MI$11*IFERROR(VLOOKUP(VLOOKUP($A202,versenyek!MH:MJ,3,FALSE),szabalyok!$A$16:$B$23,2,FALSE)/4,0)</f>
        <v>0</v>
      </c>
      <c r="DQ202" s="223">
        <f>IFERROR(IF(RIGHT(VLOOKUP($A202,csapatok!$A:$NN,DQ$320,FALSE),5)="Csere",VLOOKUP(LEFT(VLOOKUP($A202,csapatok!$A:$NN,DQ$320,FALSE),LEN(VLOOKUP($A202,csapatok!$A:$NN,DQ$320,FALSE))-6),'csapat-ranglista'!$A:$FP,DQ$321,FALSE)/8,VLOOKUP(VLOOKUP($A202,csapatok!$A:$NN,DQ$320,FALSE),'csapat-ranglista'!$A:$FP,DQ$321,FALSE)/4),0)</f>
        <v>0</v>
      </c>
      <c r="DR202" s="223">
        <f>IFERROR(IF(RIGHT(VLOOKUP($A202,csapatok!$A:$NN,DR$320,FALSE),5)="Csere",VLOOKUP(LEFT(VLOOKUP($A202,csapatok!$A:$NN,DR$320,FALSE),LEN(VLOOKUP($A202,csapatok!$A:$NN,DR$320,FALSE))-6),'csapat-ranglista'!$A:$FP,DR$321,FALSE)/8,VLOOKUP(VLOOKUP($A202,csapatok!$A:$NN,DR$320,FALSE),'csapat-ranglista'!$A:$FP,DR$321,FALSE)/4),0)</f>
        <v>0</v>
      </c>
      <c r="DS202" s="223">
        <f>IFERROR(IF(RIGHT(VLOOKUP($A202,csapatok!$A:$NN,DS$320,FALSE),5)="Csere",VLOOKUP(LEFT(VLOOKUP($A202,csapatok!$A:$NN,DS$320,FALSE),LEN(VLOOKUP($A202,csapatok!$A:$NN,DS$320,FALSE))-6),'csapat-ranglista'!$A:$FP,DS$321,FALSE)/8,VLOOKUP(VLOOKUP($A202,csapatok!$A:$NN,DS$320,FALSE),'csapat-ranglista'!$A:$FP,DS$321,FALSE)/4),0)</f>
        <v>0</v>
      </c>
      <c r="DT202" s="223">
        <f>IFERROR(IF(RIGHT(VLOOKUP($A202,csapatok!$A:$NN,DT$320,FALSE),5)="Csere",VLOOKUP(LEFT(VLOOKUP($A202,csapatok!$A:$NN,DT$320,FALSE),LEN(VLOOKUP($A202,csapatok!$A:$NN,DT$320,FALSE))-6),'csapat-ranglista'!$A:$FP,DT$321,FALSE)/8,VLOOKUP(VLOOKUP($A202,csapatok!$A:$NN,DT$320,FALSE),'csapat-ranglista'!$A:$FP,DT$321,FALSE)/4),0)</f>
        <v>0</v>
      </c>
      <c r="DU202" s="223">
        <f>IFERROR(IF(RIGHT(VLOOKUP($A202,csapatok!$A:$NN,DU$320,FALSE),5)="Csere",VLOOKUP(LEFT(VLOOKUP($A202,csapatok!$A:$NN,DU$320,FALSE),LEN(VLOOKUP($A202,csapatok!$A:$NN,DU$320,FALSE))-6),'csapat-ranglista'!$A:$FP,DU$321,FALSE)/8,VLOOKUP(VLOOKUP($A202,csapatok!$A:$NN,DU$320,FALSE),'csapat-ranglista'!$A:$FP,DU$321,FALSE)/4),0)</f>
        <v>0</v>
      </c>
      <c r="DV202" s="223">
        <f>IFERROR(IF(RIGHT(VLOOKUP($A202,csapatok!$A:$NN,DV$320,FALSE),5)="Csere",VLOOKUP(LEFT(VLOOKUP($A202,csapatok!$A:$NN,DV$320,FALSE),LEN(VLOOKUP($A202,csapatok!$A:$NN,DV$320,FALSE))-6),'csapat-ranglista'!$A:$FP,DV$321,FALSE)/8,VLOOKUP(VLOOKUP($A202,csapatok!$A:$NN,DV$320,FALSE),'csapat-ranglista'!$A:$FP,DV$321,FALSE)/4),0)</f>
        <v>0</v>
      </c>
      <c r="DW202" s="223">
        <f>IFERROR(IF(RIGHT(VLOOKUP($A202,csapatok!$A:$NN,DW$320,FALSE),5)="Csere",VLOOKUP(LEFT(VLOOKUP($A202,csapatok!$A:$NN,DW$320,FALSE),LEN(VLOOKUP($A202,csapatok!$A:$NN,DW$320,FALSE))-6),'csapat-ranglista'!$A:$FP,DW$321,FALSE)/8,VLOOKUP(VLOOKUP($A202,csapatok!$A:$NN,DW$320,FALSE),'csapat-ranglista'!$A:$FP,DW$321,FALSE)/4),0)</f>
        <v>0</v>
      </c>
      <c r="DX202" s="223">
        <f>IFERROR(IF(RIGHT(VLOOKUP($A202,csapatok!$A:$NN,DX$320,FALSE),5)="Csere",VLOOKUP(LEFT(VLOOKUP($A202,csapatok!$A:$NN,DX$320,FALSE),LEN(VLOOKUP($A202,csapatok!$A:$NN,DX$320,FALSE))-6),'csapat-ranglista'!$A:$FP,DX$321,FALSE)/8,VLOOKUP(VLOOKUP($A202,csapatok!$A:$NN,DX$320,FALSE),'csapat-ranglista'!$A:$FP,DX$321,FALSE)/4),0)</f>
        <v>0</v>
      </c>
      <c r="DY202" s="223">
        <f>IFERROR(IF(RIGHT(VLOOKUP($A202,csapatok!$A:$NN,DY$320,FALSE),5)="Csere",VLOOKUP(LEFT(VLOOKUP($A202,csapatok!$A:$NN,DY$320,FALSE),LEN(VLOOKUP($A202,csapatok!$A:$NN,DY$320,FALSE))-6),'csapat-ranglista'!$A:$FP,DY$321,FALSE)/8,VLOOKUP(VLOOKUP($A202,csapatok!$A:$NN,DY$320,FALSE),'csapat-ranglista'!$A:$FP,DY$321,FALSE)/4),0)</f>
        <v>0</v>
      </c>
      <c r="DZ202" s="223">
        <f>IFERROR(IF(RIGHT(VLOOKUP($A202,csapatok!$A:$NN,DZ$320,FALSE),5)="Csere",VLOOKUP(LEFT(VLOOKUP($A202,csapatok!$A:$NN,DZ$320,FALSE),LEN(VLOOKUP($A202,csapatok!$A:$NN,DZ$320,FALSE))-6),'csapat-ranglista'!$A:$FP,DZ$321,FALSE)/8,VLOOKUP(VLOOKUP($A202,csapatok!$A:$NN,DZ$320,FALSE),'csapat-ranglista'!$A:$FP,DZ$321,FALSE)/4),0)</f>
        <v>0</v>
      </c>
      <c r="EA202" s="223">
        <f>IFERROR(IF(RIGHT(VLOOKUP($A202,csapatok!$A:$NN,EA$320,FALSE),5)="Csere",VLOOKUP(LEFT(VLOOKUP($A202,csapatok!$A:$NN,EA$320,FALSE),LEN(VLOOKUP($A202,csapatok!$A:$NN,EA$320,FALSE))-6),'csapat-ranglista'!$A:$FP,EA$321,FALSE)/8,VLOOKUP(VLOOKUP($A202,csapatok!$A:$NN,EA$320,FALSE),'csapat-ranglista'!$A:$FP,EA$321,FALSE)/4),0)</f>
        <v>0</v>
      </c>
      <c r="EB202" s="223">
        <f>IFERROR(IF(RIGHT(VLOOKUP($A202,csapatok!$A:$NN,EB$320,FALSE),5)="Csere",VLOOKUP(LEFT(VLOOKUP($A202,csapatok!$A:$NN,EB$320,FALSE),LEN(VLOOKUP($A202,csapatok!$A:$NN,EB$320,FALSE))-6),'csapat-ranglista'!$A:$FP,EB$321,FALSE)/8,VLOOKUP(VLOOKUP($A202,csapatok!$A:$NN,EB$320,FALSE),'csapat-ranglista'!$A:$FP,EB$321,FALSE)/4),0)</f>
        <v>0</v>
      </c>
      <c r="EC202" s="223">
        <f>IFERROR(IF(RIGHT(VLOOKUP($A202,csapatok!$A:$NN,EC$320,FALSE),5)="Csere",VLOOKUP(LEFT(VLOOKUP($A202,csapatok!$A:$NN,EC$320,FALSE),LEN(VLOOKUP($A202,csapatok!$A:$NN,EC$320,FALSE))-6),'csapat-ranglista'!$A:$FP,EC$321,FALSE)/8,VLOOKUP(VLOOKUP($A202,csapatok!$A:$NN,EC$320,FALSE),'csapat-ranglista'!$A:$FP,EC$321,FALSE)/4),0)</f>
        <v>0</v>
      </c>
      <c r="ED202" s="223">
        <f>IFERROR(IF(RIGHT(VLOOKUP($A202,csapatok!$A:$NN,ED$320,FALSE),5)="Csere",VLOOKUP(LEFT(VLOOKUP($A202,csapatok!$A:$NN,ED$320,FALSE),LEN(VLOOKUP($A202,csapatok!$A:$NN,ED$320,FALSE))-6),'csapat-ranglista'!$A:$FP,ED$321,FALSE)/8,VLOOKUP(VLOOKUP($A202,csapatok!$A:$NN,ED$320,FALSE),'csapat-ranglista'!$A:$FP,ED$321,FALSE)/4),0)</f>
        <v>0</v>
      </c>
      <c r="EE202" s="223">
        <f>IFERROR(IF(RIGHT(VLOOKUP($A202,csapatok!$A:$NN,EE$320,FALSE),5)="Csere",VLOOKUP(LEFT(VLOOKUP($A202,csapatok!$A:$NN,EE$320,FALSE),LEN(VLOOKUP($A202,csapatok!$A:$NN,EE$320,FALSE))-6),'csapat-ranglista'!$A:$FP,EE$321,FALSE)/8,VLOOKUP(VLOOKUP($A202,csapatok!$A:$NN,EE$320,FALSE),'csapat-ranglista'!$A:$FP,EE$321,FALSE)/4),0)</f>
        <v>0</v>
      </c>
      <c r="EF202" s="223">
        <f>IFERROR(IF(RIGHT(VLOOKUP($A202,csapatok!$A:$NN,EF$320,FALSE),5)="Csere",VLOOKUP(LEFT(VLOOKUP($A202,csapatok!$A:$NN,EF$320,FALSE),LEN(VLOOKUP($A202,csapatok!$A:$NN,EF$320,FALSE))-6),'csapat-ranglista'!$A:$FP,EF$321,FALSE)/8,VLOOKUP(VLOOKUP($A202,csapatok!$A:$NN,EF$320,FALSE),'csapat-ranglista'!$A:$FP,EF$321,FALSE)/4),0)</f>
        <v>0</v>
      </c>
      <c r="EG202" s="223">
        <f>IFERROR(IF(RIGHT(VLOOKUP($A202,csapatok!$A:$NN,EG$320,FALSE),5)="Csere",VLOOKUP(LEFT(VLOOKUP($A202,csapatok!$A:$NN,EG$320,FALSE),LEN(VLOOKUP($A202,csapatok!$A:$NN,EG$320,FALSE))-6),'csapat-ranglista'!$A:$FP,EG$321,FALSE)/8,VLOOKUP(VLOOKUP($A202,csapatok!$A:$NN,EG$320,FALSE),'csapat-ranglista'!$A:$FP,EG$321,FALSE)/4),0)</f>
        <v>0</v>
      </c>
      <c r="EH202" s="223">
        <f>IFERROR(IF(RIGHT(VLOOKUP($A202,csapatok!$A:$NN,EH$320,FALSE),5)="Csere",VLOOKUP(LEFT(VLOOKUP($A202,csapatok!$A:$NN,EH$320,FALSE),LEN(VLOOKUP($A202,csapatok!$A:$NN,EH$320,FALSE))-6),'csapat-ranglista'!$A:$FP,EH$321,FALSE)/8,VLOOKUP(VLOOKUP($A202,csapatok!$A:$NN,EH$320,FALSE),'csapat-ranglista'!$A:$FP,EH$321,FALSE)/4),0)</f>
        <v>0</v>
      </c>
      <c r="EI202" s="223">
        <f>IFERROR(IF(RIGHT(VLOOKUP($A202,csapatok!$A:$NN,EI$320,FALSE),5)="Csere",VLOOKUP(LEFT(VLOOKUP($A202,csapatok!$A:$NN,EI$320,FALSE),LEN(VLOOKUP($A202,csapatok!$A:$NN,EI$320,FALSE))-6),'csapat-ranglista'!$A:$FP,EI$321,FALSE)/8,VLOOKUP(VLOOKUP($A202,csapatok!$A:$NN,EI$320,FALSE),'csapat-ranglista'!$A:$FP,EI$321,FALSE)/4),0)</f>
        <v>0</v>
      </c>
      <c r="EJ202" s="223">
        <f>IFERROR(IF(RIGHT(VLOOKUP($A202,csapatok!$A:$NN,EJ$320,FALSE),5)="Csere",VLOOKUP(LEFT(VLOOKUP($A202,csapatok!$A:$NN,EJ$320,FALSE),LEN(VLOOKUP($A202,csapatok!$A:$NN,EJ$320,FALSE))-6),'csapat-ranglista'!$A:$FP,EJ$321,FALSE)/8,VLOOKUP(VLOOKUP($A202,csapatok!$A:$NN,EJ$320,FALSE),'csapat-ranglista'!$A:$FP,EJ$321,FALSE)/4),0)</f>
        <v>0</v>
      </c>
      <c r="EK202" s="223">
        <f>IFERROR(IF(RIGHT(VLOOKUP($A202,csapatok!$A:$NN,EK$320,FALSE),5)="Csere",VLOOKUP(LEFT(VLOOKUP($A202,csapatok!$A:$NN,EK$320,FALSE),LEN(VLOOKUP($A202,csapatok!$A:$NN,EK$320,FALSE))-6),'csapat-ranglista'!$A:$FP,EK$321,FALSE)/8,VLOOKUP(VLOOKUP($A202,csapatok!$A:$NN,EK$320,FALSE),'csapat-ranglista'!$A:$FP,EK$321,FALSE)/4),0)</f>
        <v>0</v>
      </c>
      <c r="EL202" s="223">
        <f>IFERROR(IF(RIGHT(VLOOKUP($A202,csapatok!$A:$NN,EL$320,FALSE),5)="Csere",VLOOKUP(LEFT(VLOOKUP($A202,csapatok!$A:$NN,EL$320,FALSE),LEN(VLOOKUP($A202,csapatok!$A:$NN,EL$320,FALSE))-6),'csapat-ranglista'!$A:$FP,EL$321,FALSE)/8,VLOOKUP(VLOOKUP($A202,csapatok!$A:$NN,EL$320,FALSE),'csapat-ranglista'!$A:$FP,EL$321,FALSE)/4),0)</f>
        <v>0</v>
      </c>
      <c r="EM202" s="223">
        <f>IFERROR(IF(RIGHT(VLOOKUP($A202,csapatok!$A:$NN,EM$320,FALSE),5)="Csere",VLOOKUP(LEFT(VLOOKUP($A202,csapatok!$A:$NN,EM$320,FALSE),LEN(VLOOKUP($A202,csapatok!$A:$NN,EM$320,FALSE))-6),'csapat-ranglista'!$A:$FP,EM$321,FALSE)/8,VLOOKUP(VLOOKUP($A202,csapatok!$A:$NN,EM$320,FALSE),'csapat-ranglista'!$A:$FP,EM$321,FALSE)/4),0)</f>
        <v>0</v>
      </c>
      <c r="EN202" s="223">
        <f>IFERROR(IF(RIGHT(VLOOKUP($A202,csapatok!$A:$NN,EN$320,FALSE),5)="Csere",VLOOKUP(LEFT(VLOOKUP($A202,csapatok!$A:$NN,EN$320,FALSE),LEN(VLOOKUP($A202,csapatok!$A:$NN,EN$320,FALSE))-6),'csapat-ranglista'!$A:$FP,EN$321,FALSE)/8,VLOOKUP(VLOOKUP($A202,csapatok!$A:$NN,EN$320,FALSE),'csapat-ranglista'!$A:$FP,EN$321,FALSE)/4),0)</f>
        <v>0</v>
      </c>
      <c r="EO202" s="223">
        <f>IFERROR(IF(RIGHT(VLOOKUP($A202,csapatok!$A:$NN,EO$320,FALSE),5)="Csere",VLOOKUP(LEFT(VLOOKUP($A202,csapatok!$A:$NN,EO$320,FALSE),LEN(VLOOKUP($A202,csapatok!$A:$NN,EO$320,FALSE))-6),'csapat-ranglista'!$A:$FP,EO$321,FALSE)/8,VLOOKUP(VLOOKUP($A202,csapatok!$A:$NN,EO$320,FALSE),'csapat-ranglista'!$A:$FP,EO$321,FALSE)/4),0)</f>
        <v>0</v>
      </c>
      <c r="EP202" s="223">
        <f>IFERROR(IF(RIGHT(VLOOKUP($A202,csapatok!$A:$NN,EP$320,FALSE),5)="Csere",VLOOKUP(LEFT(VLOOKUP($A202,csapatok!$A:$NN,EP$320,FALSE),LEN(VLOOKUP($A202,csapatok!$A:$NN,EP$320,FALSE))-6),'csapat-ranglista'!$A:$FP,EP$321,FALSE)/8,VLOOKUP(VLOOKUP($A202,csapatok!$A:$NN,EP$320,FALSE),'csapat-ranglista'!$A:$FP,EP$321,FALSE)/4),0)</f>
        <v>0</v>
      </c>
      <c r="EQ202" s="223">
        <f>IFERROR(IF(RIGHT(VLOOKUP($A202,csapatok!$A:$NN,EQ$320,FALSE),5)="Csere",VLOOKUP(LEFT(VLOOKUP($A202,csapatok!$A:$NN,EQ$320,FALSE),LEN(VLOOKUP($A202,csapatok!$A:$NN,EQ$320,FALSE))-6),'csapat-ranglista'!$A:$FP,EQ$321,FALSE)/8,VLOOKUP(VLOOKUP($A202,csapatok!$A:$NN,EQ$320,FALSE),'csapat-ranglista'!$A:$FP,EQ$321,FALSE)/4),0)</f>
        <v>0</v>
      </c>
      <c r="ER202" s="223">
        <f>IFERROR(IF(RIGHT(VLOOKUP($A202,csapatok!$A:$NN,ER$320,FALSE),5)="Csere",VLOOKUP(LEFT(VLOOKUP($A202,csapatok!$A:$NN,ER$320,FALSE),LEN(VLOOKUP($A202,csapatok!$A:$NN,ER$320,FALSE))-6),'csapat-ranglista'!$A:$FP,ER$321,FALSE)/8,VLOOKUP(VLOOKUP($A202,csapatok!$A:$NN,ER$320,FALSE),'csapat-ranglista'!$A:$FP,ER$321,FALSE)/4),0)</f>
        <v>0</v>
      </c>
      <c r="ES202" s="223">
        <f>IFERROR(IF(RIGHT(VLOOKUP($A202,csapatok!$A:$NN,ES$320,FALSE),5)="Csere",VLOOKUP(LEFT(VLOOKUP($A202,csapatok!$A:$NN,ES$320,FALSE),LEN(VLOOKUP($A202,csapatok!$A:$NN,ES$320,FALSE))-6),'csapat-ranglista'!$A:$FP,ES$321,FALSE)/8,VLOOKUP(VLOOKUP($A202,csapatok!$A:$NN,ES$320,FALSE),'csapat-ranglista'!$A:$FP,ES$321,FALSE)/4),0)</f>
        <v>0</v>
      </c>
      <c r="ET202" s="223">
        <f>IFERROR(IF(RIGHT(VLOOKUP($A202,csapatok!$A:$NN,ET$320,FALSE),5)="Csere",VLOOKUP(LEFT(VLOOKUP($A202,csapatok!$A:$NN,ET$320,FALSE),LEN(VLOOKUP($A202,csapatok!$A:$NN,ET$320,FALSE))-6),'csapat-ranglista'!$A:$FP,ET$321,FALSE)/8,VLOOKUP(VLOOKUP($A202,csapatok!$A:$NN,ET$320,FALSE),'csapat-ranglista'!$A:$FP,ET$321,FALSE)/4),0)</f>
        <v>0</v>
      </c>
      <c r="EU202" s="223">
        <f>IFERROR(IF(RIGHT(VLOOKUP($A202,csapatok!$A:$NN,EU$320,FALSE),5)="Csere",VLOOKUP(LEFT(VLOOKUP($A202,csapatok!$A:$NN,EU$320,FALSE),LEN(VLOOKUP($A202,csapatok!$A:$NN,EU$320,FALSE))-6),'csapat-ranglista'!$A:$FP,EU$321,FALSE)/8,VLOOKUP(VLOOKUP($A202,csapatok!$A:$NN,EU$320,FALSE),'csapat-ranglista'!$A:$FP,EU$321,FALSE)/4),0)</f>
        <v>0</v>
      </c>
      <c r="EV202" s="223">
        <f>IFERROR(IF(RIGHT(VLOOKUP($A202,csapatok!$A:$NN,EV$320,FALSE),5)="Csere",VLOOKUP(LEFT(VLOOKUP($A202,csapatok!$A:$NN,EV$320,FALSE),LEN(VLOOKUP($A202,csapatok!$A:$NN,EV$320,FALSE))-6),'csapat-ranglista'!$A:$FP,EV$321,FALSE)/8,VLOOKUP(VLOOKUP($A202,csapatok!$A:$NN,EV$320,FALSE),'csapat-ranglista'!$A:$FP,EV$321,FALSE)/4),0)</f>
        <v>0</v>
      </c>
      <c r="EW202" s="223">
        <f>IFERROR(IF(RIGHT(VLOOKUP($A202,csapatok!$A:$NN,EW$320,FALSE),5)="Csere",VLOOKUP(LEFT(VLOOKUP($A202,csapatok!$A:$NN,EW$320,FALSE),LEN(VLOOKUP($A202,csapatok!$A:$NN,EW$320,FALSE))-6),'csapat-ranglista'!$A:$FP,EW$321,FALSE)/8,VLOOKUP(VLOOKUP($A202,csapatok!$A:$NN,EW$320,FALSE),'csapat-ranglista'!$A:$FP,EW$321,FALSE)/4),0)</f>
        <v>0</v>
      </c>
      <c r="EX202" s="223">
        <f>IFERROR(IF(RIGHT(VLOOKUP($A202,csapatok!$A:$NN,EX$320,FALSE),5)="Csere",VLOOKUP(LEFT(VLOOKUP($A202,csapatok!$A:$NN,EX$320,FALSE),LEN(VLOOKUP($A202,csapatok!$A:$NN,EX$320,FALSE))-6),'csapat-ranglista'!$A:$FP,EX$321,FALSE)/8,VLOOKUP(VLOOKUP($A202,csapatok!$A:$NN,EX$320,FALSE),'csapat-ranglista'!$A:$FP,EX$321,FALSE)/4),0)</f>
        <v>0</v>
      </c>
      <c r="EY202" s="223">
        <f>IFERROR(IF(RIGHT(VLOOKUP($A202,csapatok!$A:$NN,EY$320,FALSE),5)="Csere",VLOOKUP(LEFT(VLOOKUP($A202,csapatok!$A:$NN,EY$320,FALSE),LEN(VLOOKUP($A202,csapatok!$A:$NN,EY$320,FALSE))-6),'csapat-ranglista'!$A:$FP,EY$321,FALSE)/8,VLOOKUP(VLOOKUP($A202,csapatok!$A:$NN,EY$320,FALSE),'csapat-ranglista'!$A:$FP,EY$321,FALSE)/4),0)</f>
        <v>0</v>
      </c>
      <c r="EZ202" s="223">
        <f>IFERROR(IF(RIGHT(VLOOKUP($A202,csapatok!$A:$NN,EZ$320,FALSE),5)="Csere",VLOOKUP(LEFT(VLOOKUP($A202,csapatok!$A:$NN,EZ$320,FALSE),LEN(VLOOKUP($A202,csapatok!$A:$NN,EZ$320,FALSE))-6),'csapat-ranglista'!$A:$FP,EZ$321,FALSE)/8,VLOOKUP(VLOOKUP($A202,csapatok!$A:$NN,EZ$320,FALSE),'csapat-ranglista'!$A:$FP,EZ$321,FALSE)/4),0)</f>
        <v>0</v>
      </c>
      <c r="FA202" s="223">
        <f>IFERROR(IF(RIGHT(VLOOKUP($A202,csapatok!$A:$NN,FA$320,FALSE),5)="Csere",VLOOKUP(LEFT(VLOOKUP($A202,csapatok!$A:$NN,FA$320,FALSE),LEN(VLOOKUP($A202,csapatok!$A:$NN,FA$320,FALSE))-6),'csapat-ranglista'!$A:$FP,FA$321,FALSE)/8,VLOOKUP(VLOOKUP($A202,csapatok!$A:$NN,FA$320,FALSE),'csapat-ranglista'!$A:$FP,FA$321,FALSE)/4),0)</f>
        <v>0</v>
      </c>
      <c r="FB202" s="223">
        <f>IFERROR(IF(RIGHT(VLOOKUP($A202,csapatok!$A:$NN,FB$320,FALSE),5)="Csere",VLOOKUP(LEFT(VLOOKUP($A202,csapatok!$A:$NN,FB$320,FALSE),LEN(VLOOKUP($A202,csapatok!$A:$NN,FB$320,FALSE))-6),'csapat-ranglista'!$A:$FP,FB$321,FALSE)/8,VLOOKUP(VLOOKUP($A202,csapatok!$A:$NN,FB$320,FALSE),'csapat-ranglista'!$A:$FP,FB$321,FALSE)/4),0)</f>
        <v>0</v>
      </c>
      <c r="FC202" s="223">
        <f>IFERROR(IF(RIGHT(VLOOKUP($A202,csapatok!$A:$NN,FC$320,FALSE),5)="Csere",VLOOKUP(LEFT(VLOOKUP($A202,csapatok!$A:$NN,FC$320,FALSE),LEN(VLOOKUP($A202,csapatok!$A:$NN,FC$320,FALSE))-6),'csapat-ranglista'!$A:$FP,FC$321,FALSE)/8,VLOOKUP(VLOOKUP($A202,csapatok!$A:$NN,FC$320,FALSE),'csapat-ranglista'!$A:$FP,FC$321,FALSE)/4),0)</f>
        <v>0</v>
      </c>
      <c r="FD202" s="224">
        <f>versenyek!$QY$11*IFERROR(VLOOKUP(VLOOKUP($A202,versenyek!QX:QZ,3,FALSE),szabalyok!$A$16:$B$23,2,FALSE)/4,0)</f>
        <v>0</v>
      </c>
      <c r="FE202" s="224">
        <f>versenyek!$RB$11*IFERROR(VLOOKUP(VLOOKUP($A202,versenyek!RA:RC,3,FALSE),szabalyok!$A$16:$B$23,2,FALSE)/4,0)</f>
        <v>0</v>
      </c>
      <c r="FF202" s="223">
        <f>IFERROR(IF(RIGHT(VLOOKUP($A202,csapatok!$A:$NN,FF$320,FALSE),5)="Csere",VLOOKUP(LEFT(VLOOKUP($A202,csapatok!$A:$NN,FF$320,FALSE),LEN(VLOOKUP($A202,csapatok!$A:$NN,FF$320,FALSE))-6),'csapat-ranglista'!$A:$FP,FF$321,FALSE)/8,VLOOKUP(VLOOKUP($A202,csapatok!$A:$NN,FF$320,FALSE),'csapat-ranglista'!$A:$FP,FF$321,FALSE)/4),0)</f>
        <v>0</v>
      </c>
      <c r="FG202" s="223">
        <f>IFERROR(IF(RIGHT(VLOOKUP($A202,csapatok!$A:$NN,FG$320,FALSE),5)="Csere",VLOOKUP(LEFT(VLOOKUP($A202,csapatok!$A:$NN,FG$320,FALSE),LEN(VLOOKUP($A202,csapatok!$A:$NN,FG$320,FALSE))-6),'csapat-ranglista'!$A:$FP,FG$321,FALSE)/8,VLOOKUP(VLOOKUP($A202,csapatok!$A:$NN,FG$320,FALSE),'csapat-ranglista'!$A:$FP,FG$321,FALSE)/4),0)</f>
        <v>0</v>
      </c>
      <c r="FH202" s="223">
        <f>IFERROR(IF(RIGHT(VLOOKUP($A202,csapatok!$A:$NN,FH$320,FALSE),5)="Csere",VLOOKUP(LEFT(VLOOKUP($A202,csapatok!$A:$NN,FH$320,FALSE),LEN(VLOOKUP($A202,csapatok!$A:$NN,FH$320,FALSE))-6),'csapat-ranglista'!$A:$FP,FH$321,FALSE)/8,VLOOKUP(VLOOKUP($A202,csapatok!$A:$NN,FH$320,FALSE),'csapat-ranglista'!$A:$FP,FH$321,FALSE)/4),0)</f>
        <v>0</v>
      </c>
      <c r="FI202" s="223">
        <f>IFERROR(IF(RIGHT(VLOOKUP($A202,csapatok!$A:$NN,FI$320,FALSE),5)="Csere",VLOOKUP(LEFT(VLOOKUP($A202,csapatok!$A:$NN,FI$320,FALSE),LEN(VLOOKUP($A202,csapatok!$A:$NN,FI$320,FALSE))-6),'csapat-ranglista'!$A:$FP,FI$321,FALSE)/8,VLOOKUP(VLOOKUP($A202,csapatok!$A:$NN,FI$320,FALSE),'csapat-ranglista'!$A:$FP,FI$321,FALSE)/4),0)</f>
        <v>0</v>
      </c>
      <c r="FJ202" s="223">
        <f>IFERROR(IF(RIGHT(VLOOKUP($A202,csapatok!$A:$NN,FJ$320,FALSE),5)="Csere",VLOOKUP(LEFT(VLOOKUP($A202,csapatok!$A:$NN,FJ$320,FALSE),LEN(VLOOKUP($A202,csapatok!$A:$NN,FJ$320,FALSE))-6),'csapat-ranglista'!$A:$FP,FJ$321,FALSE)/8,VLOOKUP(VLOOKUP($A202,csapatok!$A:$NN,FJ$320,FALSE),'csapat-ranglista'!$A:$FP,FJ$321,FALSE)/4),0)</f>
        <v>0</v>
      </c>
      <c r="FK202" s="223">
        <f>IFERROR(IF(RIGHT(VLOOKUP($A202,csapatok!$A:$NN,FK$320,FALSE),5)="Csere",VLOOKUP(LEFT(VLOOKUP($A202,csapatok!$A:$NN,FK$320,FALSE),LEN(VLOOKUP($A202,csapatok!$A:$NN,FK$320,FALSE))-6),'csapat-ranglista'!$A:$FP,FK$321,FALSE)/8,VLOOKUP(VLOOKUP($A202,csapatok!$A:$NN,FK$320,FALSE),'csapat-ranglista'!$A:$FP,FK$321,FALSE)/4),0)</f>
        <v>0</v>
      </c>
      <c r="FL202" s="223">
        <f>IFERROR(IF(RIGHT(VLOOKUP($A202,csapatok!$A:$NN,FL$320,FALSE),5)="Csere",VLOOKUP(LEFT(VLOOKUP($A202,csapatok!$A:$NN,FL$320,FALSE),LEN(VLOOKUP($A202,csapatok!$A:$NN,FL$320,FALSE))-6),'csapat-ranglista'!$A:$FP,FL$321,FALSE)/8,VLOOKUP(VLOOKUP($A202,csapatok!$A:$NN,FL$320,FALSE),'csapat-ranglista'!$A:$FP,FL$321,FALSE)/4),0)</f>
        <v>0</v>
      </c>
      <c r="FM202" s="223">
        <f>IFERROR(IF(RIGHT(VLOOKUP($A202,csapatok!$A:$NN,FM$320,FALSE),5)="Csere",VLOOKUP(LEFT(VLOOKUP($A202,csapatok!$A:$NN,FM$320,FALSE),LEN(VLOOKUP($A202,csapatok!$A:$NN,FM$320,FALSE))-6),'csapat-ranglista'!$A:$FP,FM$321,FALSE)/8,VLOOKUP(VLOOKUP($A202,csapatok!$A:$NN,FM$320,FALSE),'csapat-ranglista'!$A:$FP,FM$321,FALSE)/4),0)</f>
        <v>0</v>
      </c>
      <c r="FN202" s="223">
        <f>IFERROR(IF(RIGHT(VLOOKUP($A202,csapatok!$A:$NN,FN$320,FALSE),5)="Csere",VLOOKUP(LEFT(VLOOKUP($A202,csapatok!$A:$NN,FN$320,FALSE),LEN(VLOOKUP($A202,csapatok!$A:$NN,FN$320,FALSE))-6),'csapat-ranglista'!$A:$FP,FN$321,FALSE)/8,VLOOKUP(VLOOKUP($A202,csapatok!$A:$NN,FN$320,FALSE),'csapat-ranglista'!$A:$FP,FN$321,FALSE)/4),0)</f>
        <v>0</v>
      </c>
      <c r="FO202" s="223">
        <f>IFERROR(IF(RIGHT(VLOOKUP($A202,csapatok!$A:$NN,FO$320,FALSE),5)="Csere",VLOOKUP(LEFT(VLOOKUP($A202,csapatok!$A:$NN,FO$320,FALSE),LEN(VLOOKUP($A202,csapatok!$A:$NN,FO$320,FALSE))-6),'csapat-ranglista'!$A:$FP,FO$321,FALSE)/8,VLOOKUP(VLOOKUP($A202,csapatok!$A:$NN,FO$320,FALSE),'csapat-ranglista'!$A:$FP,FO$321,FALSE)/4),0)</f>
        <v>0</v>
      </c>
      <c r="FP202" s="223">
        <f>IFERROR(IF(RIGHT(VLOOKUP($A202,csapatok!$A:$NN,FP$320,FALSE),5)="Csere",VLOOKUP(LEFT(VLOOKUP($A202,csapatok!$A:$NN,FP$320,FALSE),LEN(VLOOKUP($A202,csapatok!$A:$NN,FP$320,FALSE))-6),'csapat-ranglista'!$A:$FP,FP$321,FALSE)/8,VLOOKUP(VLOOKUP($A202,csapatok!$A:$NN,FP$320,FALSE),'csapat-ranglista'!$A:$FP,FP$321,FALSE)/4),0)</f>
        <v>0</v>
      </c>
      <c r="FQ202" s="223">
        <f>IFERROR(IF(RIGHT(VLOOKUP($A202,csapatok!$A:$NN,FQ$320,FALSE),5)="Csere",VLOOKUP(LEFT(VLOOKUP($A202,csapatok!$A:$NN,FQ$320,FALSE),LEN(VLOOKUP($A202,csapatok!$A:$NN,FQ$320,FALSE))-6),'csapat-ranglista'!$A:$FP,FQ$321,FALSE)/8,VLOOKUP(VLOOKUP($A202,csapatok!$A:$NN,FQ$320,FALSE),'csapat-ranglista'!$A:$FP,FQ$321,FALSE)/4),0)</f>
        <v>0</v>
      </c>
      <c r="FR202" s="223">
        <f>IFERROR(IF(RIGHT(VLOOKUP($A202,csapatok!$A:$NN,FR$320,FALSE),5)="Csere",VLOOKUP(LEFT(VLOOKUP($A202,csapatok!$A:$NN,FR$320,FALSE),LEN(VLOOKUP($A202,csapatok!$A:$NN,FR$320,FALSE))-6),'csapat-ranglista'!$A:$FP,FR$321,FALSE)/8,VLOOKUP(VLOOKUP($A202,csapatok!$A:$NN,FR$320,FALSE),'csapat-ranglista'!$A:$FP,FR$321,FALSE)/4),0)</f>
        <v>0</v>
      </c>
      <c r="FS202" s="223">
        <f>IFERROR(IF(RIGHT(VLOOKUP($A202,csapatok!$A:$NN,FS$320,FALSE),5)="Csere",VLOOKUP(LEFT(VLOOKUP($A202,csapatok!$A:$NN,FS$320,FALSE),LEN(VLOOKUP($A202,csapatok!$A:$NN,FS$320,FALSE))-6),'csapat-ranglista'!$A:$FP,FS$321,FALSE)/8,VLOOKUP(VLOOKUP($A202,csapatok!$A:$NN,FS$320,FALSE),'csapat-ranglista'!$A:$FP,FS$321,FALSE)/4),0)</f>
        <v>0</v>
      </c>
      <c r="FT202" s="223">
        <f>IFERROR(IF(RIGHT(VLOOKUP($A202,csapatok!$A:$NN,FT$320,FALSE),5)="Csere",VLOOKUP(LEFT(VLOOKUP($A202,csapatok!$A:$NN,FT$320,FALSE),LEN(VLOOKUP($A202,csapatok!$A:$NN,FT$320,FALSE))-6),'csapat-ranglista'!$A:$FP,FT$321,FALSE)/8,VLOOKUP(VLOOKUP($A202,csapatok!$A:$NN,FT$320,FALSE),'csapat-ranglista'!$A:$FP,FT$321,FALSE)/4),0)</f>
        <v>0</v>
      </c>
      <c r="FU202" s="223">
        <f>IFERROR(IF(RIGHT(VLOOKUP($A202,csapatok!$A:$NN,FU$320,FALSE),5)="Csere",VLOOKUP(LEFT(VLOOKUP($A202,csapatok!$A:$NN,FU$320,FALSE),LEN(VLOOKUP($A202,csapatok!$A:$NN,FU$320,FALSE))-6),'csapat-ranglista'!$A:$FP,FU$321,FALSE)/8,VLOOKUP(VLOOKUP($A202,csapatok!$A:$NN,FU$320,FALSE),'csapat-ranglista'!$A:$FP,FU$321,FALSE)/4),0)</f>
        <v>0</v>
      </c>
      <c r="FV202" s="223">
        <f>IFERROR(IF(RIGHT(VLOOKUP($A202,csapatok!$A:$NN,FV$320,FALSE),5)="Csere",VLOOKUP(LEFT(VLOOKUP($A202,csapatok!$A:$NN,FV$320,FALSE),LEN(VLOOKUP($A202,csapatok!$A:$NN,FV$320,FALSE))-6),'csapat-ranglista'!$A:$FP,FV$321,FALSE)/8,VLOOKUP(VLOOKUP($A202,csapatok!$A:$NN,FV$320,FALSE),'csapat-ranglista'!$A:$FP,FV$321,FALSE)/4),0)</f>
        <v>0</v>
      </c>
      <c r="FW202" s="223">
        <f>IFERROR(IF(RIGHT(VLOOKUP($A202,csapatok!$A:$NN,FW$320,FALSE),5)="Csere",VLOOKUP(LEFT(VLOOKUP($A202,csapatok!$A:$NN,FW$320,FALSE),LEN(VLOOKUP($A202,csapatok!$A:$NN,FW$320,FALSE))-6),'csapat-ranglista'!$A:$FP,FW$321,FALSE)/8,VLOOKUP(VLOOKUP($A202,csapatok!$A:$NN,FW$320,FALSE),'csapat-ranglista'!$A:$FP,FW$321,FALSE)/4),0)</f>
        <v>0</v>
      </c>
      <c r="FX202" s="223">
        <f>IFERROR(IF(RIGHT(VLOOKUP($A202,csapatok!$A:$NN,FX$320,FALSE),5)="Csere",VLOOKUP(LEFT(VLOOKUP($A202,csapatok!$A:$NN,FX$320,FALSE),LEN(VLOOKUP($A202,csapatok!$A:$NN,FX$320,FALSE))-6),'csapat-ranglista'!$A:$FP,FX$321,FALSE)/8,VLOOKUP(VLOOKUP($A202,csapatok!$A:$NN,FX$320,FALSE),'csapat-ranglista'!$A:$FP,FX$321,FALSE)/4),0)</f>
        <v>0</v>
      </c>
      <c r="FY202" s="223">
        <f>IFERROR(IF(RIGHT(VLOOKUP($A202,csapatok!$A:$NN,FY$320,FALSE),5)="Csere",VLOOKUP(LEFT(VLOOKUP($A202,csapatok!$A:$NN,FY$320,FALSE),LEN(VLOOKUP($A202,csapatok!$A:$NN,FY$320,FALSE))-6),'csapat-ranglista'!$A:$FP,FY$321,FALSE)/8,VLOOKUP(VLOOKUP($A202,csapatok!$A:$NN,FY$320,FALSE),'csapat-ranglista'!$A:$FP,FY$321,FALSE)/4),0)</f>
        <v>0</v>
      </c>
      <c r="FZ202" s="223">
        <f>IFERROR(IF(RIGHT(VLOOKUP($A202,csapatok!$A:$NN,FZ$320,FALSE),5)="Csere",VLOOKUP(LEFT(VLOOKUP($A202,csapatok!$A:$NN,FZ$320,FALSE),LEN(VLOOKUP($A202,csapatok!$A:$NN,FZ$320,FALSE))-6),'csapat-ranglista'!$A:$FP,FZ$321,FALSE)/8,VLOOKUP(VLOOKUP($A202,csapatok!$A:$NN,FZ$320,FALSE),'csapat-ranglista'!$A:$FP,FZ$321,FALSE)/4),0)</f>
        <v>0</v>
      </c>
      <c r="GA202" s="223">
        <f>IFERROR(IF(RIGHT(VLOOKUP($A202,csapatok!$A:$NN,GA$320,FALSE),5)="Csere",VLOOKUP(LEFT(VLOOKUP($A202,csapatok!$A:$NN,GA$320,FALSE),LEN(VLOOKUP($A202,csapatok!$A:$NN,GA$320,FALSE))-6),'csapat-ranglista'!$A:$FP,GA$321,FALSE)/8,VLOOKUP(VLOOKUP($A202,csapatok!$A:$NN,GA$320,FALSE),'csapat-ranglista'!$A:$FP,GA$321,FALSE)/4),0)</f>
        <v>0</v>
      </c>
      <c r="GB202" s="223">
        <f>IFERROR(IF(RIGHT(VLOOKUP($A202,csapatok!$A:$NN,GB$320,FALSE),5)="Csere",VLOOKUP(LEFT(VLOOKUP($A202,csapatok!$A:$NN,GB$320,FALSE),LEN(VLOOKUP($A202,csapatok!$A:$NN,GB$320,FALSE))-6),'csapat-ranglista'!$A:$FP,GB$321,FALSE)/8,VLOOKUP(VLOOKUP($A202,csapatok!$A:$NN,GB$320,FALSE),'csapat-ranglista'!$A:$FP,GB$321,FALSE)/4),0)</f>
        <v>0</v>
      </c>
      <c r="GC202" s="223">
        <f>IFERROR(IF(RIGHT(VLOOKUP($A202,csapatok!$A:$NN,GC$320,FALSE),5)="Csere",VLOOKUP(LEFT(VLOOKUP($A202,csapatok!$A:$NN,GC$320,FALSE),LEN(VLOOKUP($A202,csapatok!$A:$NN,GC$320,FALSE))-6),'csapat-ranglista'!$A:$FP,GC$321,FALSE)/8,VLOOKUP(VLOOKUP($A202,csapatok!$A:$NN,GC$320,FALSE),'csapat-ranglista'!$A:$FP,GC$321,FALSE)/4),0)</f>
        <v>0</v>
      </c>
      <c r="GD202" s="247">
        <f>SUM(EQ202:GC202)</f>
        <v>0</v>
      </c>
    </row>
    <row r="203" spans="1:186">
      <c r="A203" s="32" t="s">
        <v>343</v>
      </c>
      <c r="B203" s="131">
        <v>32679</v>
      </c>
      <c r="C203" s="131" t="str">
        <f>IF(B203=0,"",IF(B203&lt;$C$1,"felnőtt","ifi"))</f>
        <v>felnőtt</v>
      </c>
      <c r="D203" s="32" t="s">
        <v>101</v>
      </c>
      <c r="E203" s="45"/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1.1711798507367186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f>IFERROR(IF(RIGHT(VLOOKUP($A203,csapatok!$A:$BL,X$320,FALSE),5)="Csere",VLOOKUP(LEFT(VLOOKUP($A203,csapatok!$A:$BL,X$320,FALSE),LEN(VLOOKUP($A203,csapatok!$A:$BL,X$320,FALSE))-6),'csapat-ranglista'!$A:$FP,X$321,FALSE)/8,VLOOKUP(VLOOKUP($A203,csapatok!$A:$BL,X$320,FALSE),'csapat-ranglista'!$A:$FP,X$321,FALSE)/4),0)</f>
        <v>0</v>
      </c>
      <c r="Y203" s="32">
        <f>IFERROR(IF(RIGHT(VLOOKUP($A203,csapatok!$A:$BL,Y$320,FALSE),5)="Csere",VLOOKUP(LEFT(VLOOKUP($A203,csapatok!$A:$BL,Y$320,FALSE),LEN(VLOOKUP($A203,csapatok!$A:$BL,Y$320,FALSE))-6),'csapat-ranglista'!$A:$FP,Y$321,FALSE)/8,VLOOKUP(VLOOKUP($A203,csapatok!$A:$BL,Y$320,FALSE),'csapat-ranglista'!$A:$FP,Y$321,FALSE)/4),0)</f>
        <v>0</v>
      </c>
      <c r="Z203" s="32">
        <f>IFERROR(IF(RIGHT(VLOOKUP($A203,csapatok!$A:$BL,Z$320,FALSE),5)="Csere",VLOOKUP(LEFT(VLOOKUP($A203,csapatok!$A:$BL,Z$320,FALSE),LEN(VLOOKUP($A203,csapatok!$A:$BL,Z$320,FALSE))-6),'csapat-ranglista'!$A:$FP,Z$321,FALSE)/8,VLOOKUP(VLOOKUP($A203,csapatok!$A:$BL,Z$320,FALSE),'csapat-ranglista'!$A:$FP,Z$321,FALSE)/4),0)</f>
        <v>0</v>
      </c>
      <c r="AA203" s="32">
        <f>IFERROR(IF(RIGHT(VLOOKUP($A203,csapatok!$A:$BL,AA$320,FALSE),5)="Csere",VLOOKUP(LEFT(VLOOKUP($A203,csapatok!$A:$BL,AA$320,FALSE),LEN(VLOOKUP($A203,csapatok!$A:$BL,AA$320,FALSE))-6),'csapat-ranglista'!$A:$FP,AA$321,FALSE)/8,VLOOKUP(VLOOKUP($A203,csapatok!$A:$BL,AA$320,FALSE),'csapat-ranglista'!$A:$FP,AA$321,FALSE)/4),0)</f>
        <v>0</v>
      </c>
      <c r="AB203" s="223">
        <f>IFERROR(IF(RIGHT(VLOOKUP($A203,csapatok!$A:$BL,AB$320,FALSE),5)="Csere",VLOOKUP(LEFT(VLOOKUP($A203,csapatok!$A:$BL,AB$320,FALSE),LEN(VLOOKUP($A203,csapatok!$A:$BL,AB$320,FALSE))-6),'csapat-ranglista'!$A:$FP,AB$321,FALSE)/8,VLOOKUP(VLOOKUP($A203,csapatok!$A:$BL,AB$320,FALSE),'csapat-ranglista'!$A:$FP,AB$321,FALSE)/4),0)</f>
        <v>0</v>
      </c>
      <c r="AC203" s="223">
        <f>IFERROR(IF(RIGHT(VLOOKUP($A203,csapatok!$A:$BL,AC$320,FALSE),5)="Csere",VLOOKUP(LEFT(VLOOKUP($A203,csapatok!$A:$BL,AC$320,FALSE),LEN(VLOOKUP($A203,csapatok!$A:$BL,AC$320,FALSE))-6),'csapat-ranglista'!$A:$FP,AC$321,FALSE)/8,VLOOKUP(VLOOKUP($A203,csapatok!$A:$BL,AC$320,FALSE),'csapat-ranglista'!$A:$FP,AC$321,FALSE)/4),0)</f>
        <v>0</v>
      </c>
      <c r="AD203" s="223">
        <f>IFERROR(IF(RIGHT(VLOOKUP($A203,csapatok!$A:$BL,AD$320,FALSE),5)="Csere",VLOOKUP(LEFT(VLOOKUP($A203,csapatok!$A:$BL,AD$320,FALSE),LEN(VLOOKUP($A203,csapatok!$A:$BL,AD$320,FALSE))-6),'csapat-ranglista'!$A:$FP,AD$321,FALSE)/8,VLOOKUP(VLOOKUP($A203,csapatok!$A:$BL,AD$320,FALSE),'csapat-ranglista'!$A:$FP,AD$321,FALSE)/4),0)</f>
        <v>0</v>
      </c>
      <c r="AE203" s="223">
        <f>IFERROR(IF(RIGHT(VLOOKUP($A203,csapatok!$A:$BL,AE$320,FALSE),5)="Csere",VLOOKUP(LEFT(VLOOKUP($A203,csapatok!$A:$BL,AE$320,FALSE),LEN(VLOOKUP($A203,csapatok!$A:$BL,AE$320,FALSE))-6),'csapat-ranglista'!$A:$FP,AE$321,FALSE)/8,VLOOKUP(VLOOKUP($A203,csapatok!$A:$BL,AE$320,FALSE),'csapat-ranglista'!$A:$FP,AE$321,FALSE)/4),0)</f>
        <v>0</v>
      </c>
      <c r="AF203" s="223">
        <f>IFERROR(IF(RIGHT(VLOOKUP($A203,csapatok!$A:$BL,AF$320,FALSE),5)="Csere",VLOOKUP(LEFT(VLOOKUP($A203,csapatok!$A:$BL,AF$320,FALSE),LEN(VLOOKUP($A203,csapatok!$A:$BL,AF$320,FALSE))-6),'csapat-ranglista'!$A:$FP,AF$321,FALSE)/8,VLOOKUP(VLOOKUP($A203,csapatok!$A:$BL,AF$320,FALSE),'csapat-ranglista'!$A:$FP,AF$321,FALSE)/4),0)</f>
        <v>0</v>
      </c>
      <c r="AG203" s="223">
        <f>IFERROR(IF(RIGHT(VLOOKUP($A203,csapatok!$A:$BL,AG$320,FALSE),5)="Csere",VLOOKUP(LEFT(VLOOKUP($A203,csapatok!$A:$BL,AG$320,FALSE),LEN(VLOOKUP($A203,csapatok!$A:$BL,AG$320,FALSE))-6),'csapat-ranglista'!$A:$FP,AG$321,FALSE)/8,VLOOKUP(VLOOKUP($A203,csapatok!$A:$BL,AG$320,FALSE),'csapat-ranglista'!$A:$FP,AG$321,FALSE)/4),0)</f>
        <v>0</v>
      </c>
      <c r="AH203" s="223">
        <f>IFERROR(IF(RIGHT(VLOOKUP($A203,csapatok!$A:$BL,AH$320,FALSE),5)="Csere",VLOOKUP(LEFT(VLOOKUP($A203,csapatok!$A:$BL,AH$320,FALSE),LEN(VLOOKUP($A203,csapatok!$A:$BL,AH$320,FALSE))-6),'csapat-ranglista'!$A:$FP,AH$321,FALSE)/8,VLOOKUP(VLOOKUP($A203,csapatok!$A:$BL,AH$320,FALSE),'csapat-ranglista'!$A:$FP,AH$321,FALSE)/4),0)</f>
        <v>0</v>
      </c>
      <c r="AI203" s="223">
        <f>IFERROR(IF(RIGHT(VLOOKUP($A203,csapatok!$A:$BL,AI$320,FALSE),5)="Csere",VLOOKUP(LEFT(VLOOKUP($A203,csapatok!$A:$BL,AI$320,FALSE),LEN(VLOOKUP($A203,csapatok!$A:$BL,AI$320,FALSE))-6),'csapat-ranglista'!$A:$FP,AI$321,FALSE)/8,VLOOKUP(VLOOKUP($A203,csapatok!$A:$BL,AI$320,FALSE),'csapat-ranglista'!$A:$FP,AI$321,FALSE)/4),0)</f>
        <v>0</v>
      </c>
      <c r="AJ203" s="223">
        <f>IFERROR(IF(RIGHT(VLOOKUP($A203,csapatok!$A:$BL,AJ$320,FALSE),5)="Csere",VLOOKUP(LEFT(VLOOKUP($A203,csapatok!$A:$BL,AJ$320,FALSE),LEN(VLOOKUP($A203,csapatok!$A:$BL,AJ$320,FALSE))-6),'csapat-ranglista'!$A:$FP,AJ$321,FALSE)/8,VLOOKUP(VLOOKUP($A203,csapatok!$A:$BL,AJ$320,FALSE),'csapat-ranglista'!$A:$FP,AJ$321,FALSE)/2),0)</f>
        <v>0</v>
      </c>
      <c r="AK203" s="223">
        <f>IFERROR(IF(RIGHT(VLOOKUP($A203,csapatok!$A:$CN,AK$320,FALSE),5)="Csere",VLOOKUP(LEFT(VLOOKUP($A203,csapatok!$A:$CN,AK$320,FALSE),LEN(VLOOKUP($A203,csapatok!$A:$CN,AK$320,FALSE))-6),'csapat-ranglista'!$A:$FP,AK$321,FALSE)/8,VLOOKUP(VLOOKUP($A203,csapatok!$A:$CN,AK$320,FALSE),'csapat-ranglista'!$A:$FP,AK$321,FALSE)/4),0)</f>
        <v>0</v>
      </c>
      <c r="AL203" s="223">
        <f>IFERROR(IF(RIGHT(VLOOKUP($A203,csapatok!$A:$CN,AL$320,FALSE),5)="Csere",VLOOKUP(LEFT(VLOOKUP($A203,csapatok!$A:$CN,AL$320,FALSE),LEN(VLOOKUP($A203,csapatok!$A:$CN,AL$320,FALSE))-6),'csapat-ranglista'!$A:$FP,AL$321,FALSE)/8,VLOOKUP(VLOOKUP($A203,csapatok!$A:$CN,AL$320,FALSE),'csapat-ranglista'!$A:$FP,AL$321,FALSE)/4),0)</f>
        <v>0</v>
      </c>
      <c r="AM203" s="223">
        <f>IFERROR(IF(RIGHT(VLOOKUP($A203,csapatok!$A:$CN,AM$320,FALSE),5)="Csere",VLOOKUP(LEFT(VLOOKUP($A203,csapatok!$A:$CN,AM$320,FALSE),LEN(VLOOKUP($A203,csapatok!$A:$CN,AM$320,FALSE))-6),'csapat-ranglista'!$A:$FP,AM$321,FALSE)/8,VLOOKUP(VLOOKUP($A203,csapatok!$A:$CN,AM$320,FALSE),'csapat-ranglista'!$A:$FP,AM$321,FALSE)/4),0)</f>
        <v>0</v>
      </c>
      <c r="AN203" s="223">
        <f>IFERROR(IF(RIGHT(VLOOKUP($A203,csapatok!$A:$CN,AN$320,FALSE),5)="Csere",VLOOKUP(LEFT(VLOOKUP($A203,csapatok!$A:$CN,AN$320,FALSE),LEN(VLOOKUP($A203,csapatok!$A:$CN,AN$320,FALSE))-6),'csapat-ranglista'!$A:$FP,AN$321,FALSE)/8,VLOOKUP(VLOOKUP($A203,csapatok!$A:$CN,AN$320,FALSE),'csapat-ranglista'!$A:$FP,AN$321,FALSE)/4),0)</f>
        <v>0</v>
      </c>
      <c r="AO203" s="223">
        <f>IFERROR(IF(RIGHT(VLOOKUP($A203,csapatok!$A:$CN,AO$320,FALSE),5)="Csere",VLOOKUP(LEFT(VLOOKUP($A203,csapatok!$A:$CN,AO$320,FALSE),LEN(VLOOKUP($A203,csapatok!$A:$CN,AO$320,FALSE))-6),'csapat-ranglista'!$A:$FP,AO$321,FALSE)/8,VLOOKUP(VLOOKUP($A203,csapatok!$A:$CN,AO$320,FALSE),'csapat-ranglista'!$A:$FP,AO$321,FALSE)/4),0)</f>
        <v>0</v>
      </c>
      <c r="AP203" s="223">
        <f>IFERROR(IF(RIGHT(VLOOKUP($A203,csapatok!$A:$CN,AP$320,FALSE),5)="Csere",VLOOKUP(LEFT(VLOOKUP($A203,csapatok!$A:$CN,AP$320,FALSE),LEN(VLOOKUP($A203,csapatok!$A:$CN,AP$320,FALSE))-6),'csapat-ranglista'!$A:$FP,AP$321,FALSE)/8,VLOOKUP(VLOOKUP($A203,csapatok!$A:$CN,AP$320,FALSE),'csapat-ranglista'!$A:$FP,AP$321,FALSE)/4),0)</f>
        <v>0</v>
      </c>
      <c r="AQ203" s="223">
        <f>IFERROR(IF(RIGHT(VLOOKUP($A203,csapatok!$A:$CN,AQ$320,FALSE),5)="Csere",VLOOKUP(LEFT(VLOOKUP($A203,csapatok!$A:$CN,AQ$320,FALSE),LEN(VLOOKUP($A203,csapatok!$A:$CN,AQ$320,FALSE))-6),'csapat-ranglista'!$A:$FP,AQ$321,FALSE)/8,VLOOKUP(VLOOKUP($A203,csapatok!$A:$CN,AQ$320,FALSE),'csapat-ranglista'!$A:$FP,AQ$321,FALSE)/4),0)</f>
        <v>0</v>
      </c>
      <c r="AR203" s="223">
        <f>IFERROR(IF(RIGHT(VLOOKUP($A203,csapatok!$A:$CN,AR$320,FALSE),5)="Csere",VLOOKUP(LEFT(VLOOKUP($A203,csapatok!$A:$CN,AR$320,FALSE),LEN(VLOOKUP($A203,csapatok!$A:$CN,AR$320,FALSE))-6),'csapat-ranglista'!$A:$FP,AR$321,FALSE)/8,VLOOKUP(VLOOKUP($A203,csapatok!$A:$CN,AR$320,FALSE),'csapat-ranglista'!$A:$FP,AR$321,FALSE)/4),0)</f>
        <v>0</v>
      </c>
      <c r="AS203" s="223">
        <f>IFERROR(IF(RIGHT(VLOOKUP($A203,csapatok!$A:$CN,AS$320,FALSE),5)="Csere",VLOOKUP(LEFT(VLOOKUP($A203,csapatok!$A:$CN,AS$320,FALSE),LEN(VLOOKUP($A203,csapatok!$A:$CN,AS$320,FALSE))-6),'csapat-ranglista'!$A:$FP,AS$321,FALSE)/8,VLOOKUP(VLOOKUP($A203,csapatok!$A:$CN,AS$320,FALSE),'csapat-ranglista'!$A:$FP,AS$321,FALSE)/4),0)</f>
        <v>0</v>
      </c>
      <c r="AT203" s="223">
        <f>IFERROR(IF(RIGHT(VLOOKUP($A203,csapatok!$A:$CN,AT$320,FALSE),5)="Csere",VLOOKUP(LEFT(VLOOKUP($A203,csapatok!$A:$CN,AT$320,FALSE),LEN(VLOOKUP($A203,csapatok!$A:$CN,AT$320,FALSE))-6),'csapat-ranglista'!$A:$FP,AT$321,FALSE)/8,VLOOKUP(VLOOKUP($A203,csapatok!$A:$CN,AT$320,FALSE),'csapat-ranglista'!$A:$FP,AT$321,FALSE)/4),0)</f>
        <v>0</v>
      </c>
      <c r="AU203" s="223">
        <f>IFERROR(IF(RIGHT(VLOOKUP($A203,csapatok!$A:$CN,AU$320,FALSE),5)="Csere",VLOOKUP(LEFT(VLOOKUP($A203,csapatok!$A:$CN,AU$320,FALSE),LEN(VLOOKUP($A203,csapatok!$A:$CN,AU$320,FALSE))-6),'csapat-ranglista'!$A:$FP,AU$321,FALSE)/8,VLOOKUP(VLOOKUP($A203,csapatok!$A:$CN,AU$320,FALSE),'csapat-ranglista'!$A:$FP,AU$321,FALSE)/4),0)</f>
        <v>0</v>
      </c>
      <c r="AV203" s="223">
        <f>IFERROR(IF(RIGHT(VLOOKUP($A203,csapatok!$A:$CN,AV$320,FALSE),5)="Csere",VLOOKUP(LEFT(VLOOKUP($A203,csapatok!$A:$CN,AV$320,FALSE),LEN(VLOOKUP($A203,csapatok!$A:$CN,AV$320,FALSE))-6),'csapat-ranglista'!$A:$FP,AV$321,FALSE)/8,VLOOKUP(VLOOKUP($A203,csapatok!$A:$CN,AV$320,FALSE),'csapat-ranglista'!$A:$FP,AV$321,FALSE)/4),0)</f>
        <v>0</v>
      </c>
      <c r="AW203" s="223">
        <f>IFERROR(IF(RIGHT(VLOOKUP($A203,csapatok!$A:$CN,AW$320,FALSE),5)="Csere",VLOOKUP(LEFT(VLOOKUP($A203,csapatok!$A:$CN,AW$320,FALSE),LEN(VLOOKUP($A203,csapatok!$A:$CN,AW$320,FALSE))-6),'csapat-ranglista'!$A:$FP,AW$321,FALSE)/8,VLOOKUP(VLOOKUP($A203,csapatok!$A:$CN,AW$320,FALSE),'csapat-ranglista'!$A:$FP,AW$321,FALSE)/4),0)</f>
        <v>0</v>
      </c>
      <c r="AX203" s="223">
        <f>IFERROR(IF(RIGHT(VLOOKUP($A203,csapatok!$A:$CN,AX$320,FALSE),5)="Csere",VLOOKUP(LEFT(VLOOKUP($A203,csapatok!$A:$CN,AX$320,FALSE),LEN(VLOOKUP($A203,csapatok!$A:$CN,AX$320,FALSE))-6),'csapat-ranglista'!$A:$FP,AX$321,FALSE)/8,VLOOKUP(VLOOKUP($A203,csapatok!$A:$CN,AX$320,FALSE),'csapat-ranglista'!$A:$FP,AX$321,FALSE)/4),0)</f>
        <v>0</v>
      </c>
      <c r="AY203" s="223">
        <f>IFERROR(IF(RIGHT(VLOOKUP($A203,csapatok!$A:$NN,AY$320,FALSE),5)="Csere",VLOOKUP(LEFT(VLOOKUP($A203,csapatok!$A:$NN,AY$320,FALSE),LEN(VLOOKUP($A203,csapatok!$A:$NN,AY$320,FALSE))-6),'csapat-ranglista'!$A:$FP,AY$321,FALSE)/8,VLOOKUP(VLOOKUP($A203,csapatok!$A:$NN,AY$320,FALSE),'csapat-ranglista'!$A:$FP,AY$321,FALSE)/4),0)</f>
        <v>0</v>
      </c>
      <c r="AZ203" s="223">
        <f>IFERROR(IF(RIGHT(VLOOKUP($A203,csapatok!$A:$NN,AZ$320,FALSE),5)="Csere",VLOOKUP(LEFT(VLOOKUP($A203,csapatok!$A:$NN,AZ$320,FALSE),LEN(VLOOKUP($A203,csapatok!$A:$NN,AZ$320,FALSE))-6),'csapat-ranglista'!$A:$FP,AZ$321,FALSE)/8,VLOOKUP(VLOOKUP($A203,csapatok!$A:$NN,AZ$320,FALSE),'csapat-ranglista'!$A:$FP,AZ$321,FALSE)/4),0)</f>
        <v>0</v>
      </c>
      <c r="BA203" s="223">
        <f>IFERROR(IF(RIGHT(VLOOKUP($A203,csapatok!$A:$NN,BA$320,FALSE),5)="Csere",VLOOKUP(LEFT(VLOOKUP($A203,csapatok!$A:$NN,BA$320,FALSE),LEN(VLOOKUP($A203,csapatok!$A:$NN,BA$320,FALSE))-6),'csapat-ranglista'!$A:$FP,BA$321,FALSE)/8,VLOOKUP(VLOOKUP($A203,csapatok!$A:$NN,BA$320,FALSE),'csapat-ranglista'!$A:$FP,BA$321,FALSE)/4),0)</f>
        <v>0</v>
      </c>
      <c r="BB203" s="223">
        <f>IFERROR(IF(RIGHT(VLOOKUP($A203,csapatok!$A:$NN,BB$320,FALSE),5)="Csere",VLOOKUP(LEFT(VLOOKUP($A203,csapatok!$A:$NN,BB$320,FALSE),LEN(VLOOKUP($A203,csapatok!$A:$NN,BB$320,FALSE))-6),'csapat-ranglista'!$A:$FP,BB$321,FALSE)/8,VLOOKUP(VLOOKUP($A203,csapatok!$A:$NN,BB$320,FALSE),'csapat-ranglista'!$A:$FP,BB$321,FALSE)/4),0)</f>
        <v>0</v>
      </c>
      <c r="BC203" s="224">
        <f>versenyek!$ES$11*IFERROR(VLOOKUP(VLOOKUP($A203,versenyek!ER:ET,3,FALSE),szabalyok!$A$16:$B$23,2,FALSE)/4,0)</f>
        <v>0</v>
      </c>
      <c r="BD203" s="224">
        <f>versenyek!$EV$11*IFERROR(VLOOKUP(VLOOKUP($A203,versenyek!EU:EW,3,FALSE),szabalyok!$A$16:$B$23,2,FALSE)/4,0)</f>
        <v>0</v>
      </c>
      <c r="BE203" s="223">
        <f>IFERROR(IF(RIGHT(VLOOKUP($A203,csapatok!$A:$NN,BE$320,FALSE),5)="Csere",VLOOKUP(LEFT(VLOOKUP($A203,csapatok!$A:$NN,BE$320,FALSE),LEN(VLOOKUP($A203,csapatok!$A:$NN,BE$320,FALSE))-6),'csapat-ranglista'!$A:$FP,BE$321,FALSE)/8,VLOOKUP(VLOOKUP($A203,csapatok!$A:$NN,BE$320,FALSE),'csapat-ranglista'!$A:$FP,BE$321,FALSE)/4),0)</f>
        <v>0</v>
      </c>
      <c r="BF203" s="223">
        <f>IFERROR(IF(RIGHT(VLOOKUP($A203,csapatok!$A:$NN,BF$320,FALSE),5)="Csere",VLOOKUP(LEFT(VLOOKUP($A203,csapatok!$A:$NN,BF$320,FALSE),LEN(VLOOKUP($A203,csapatok!$A:$NN,BF$320,FALSE))-6),'csapat-ranglista'!$A:$FP,BF$321,FALSE)/8,VLOOKUP(VLOOKUP($A203,csapatok!$A:$NN,BF$320,FALSE),'csapat-ranglista'!$A:$FP,BF$321,FALSE)/4),0)</f>
        <v>0</v>
      </c>
      <c r="BG203" s="223">
        <f>IFERROR(IF(RIGHT(VLOOKUP($A203,csapatok!$A:$NN,BG$320,FALSE),5)="Csere",VLOOKUP(LEFT(VLOOKUP($A203,csapatok!$A:$NN,BG$320,FALSE),LEN(VLOOKUP($A203,csapatok!$A:$NN,BG$320,FALSE))-6),'csapat-ranglista'!$A:$FP,BG$321,FALSE)/8,VLOOKUP(VLOOKUP($A203,csapatok!$A:$NN,BG$320,FALSE),'csapat-ranglista'!$A:$FP,BG$321,FALSE)/4),0)</f>
        <v>0</v>
      </c>
      <c r="BH203" s="223">
        <f>IFERROR(IF(RIGHT(VLOOKUP($A203,csapatok!$A:$NN,BH$320,FALSE),5)="Csere",VLOOKUP(LEFT(VLOOKUP($A203,csapatok!$A:$NN,BH$320,FALSE),LEN(VLOOKUP($A203,csapatok!$A:$NN,BH$320,FALSE))-6),'csapat-ranglista'!$A:$FP,BH$321,FALSE)/8,VLOOKUP(VLOOKUP($A203,csapatok!$A:$NN,BH$320,FALSE),'csapat-ranglista'!$A:$FP,BH$321,FALSE)/4),0)</f>
        <v>0</v>
      </c>
      <c r="BI203" s="223">
        <f>IFERROR(IF(RIGHT(VLOOKUP($A203,csapatok!$A:$NN,BI$320,FALSE),5)="Csere",VLOOKUP(LEFT(VLOOKUP($A203,csapatok!$A:$NN,BI$320,FALSE),LEN(VLOOKUP($A203,csapatok!$A:$NN,BI$320,FALSE))-6),'csapat-ranglista'!$A:$FP,BI$321,FALSE)/8,VLOOKUP(VLOOKUP($A203,csapatok!$A:$NN,BI$320,FALSE),'csapat-ranglista'!$A:$FP,BI$321,FALSE)/4),0)</f>
        <v>0</v>
      </c>
      <c r="BJ203" s="223">
        <f>IFERROR(IF(RIGHT(VLOOKUP($A203,csapatok!$A:$NN,BJ$320,FALSE),5)="Csere",VLOOKUP(LEFT(VLOOKUP($A203,csapatok!$A:$NN,BJ$320,FALSE),LEN(VLOOKUP($A203,csapatok!$A:$NN,BJ$320,FALSE))-6),'csapat-ranglista'!$A:$FP,BJ$321,FALSE)/8,VLOOKUP(VLOOKUP($A203,csapatok!$A:$NN,BJ$320,FALSE),'csapat-ranglista'!$A:$FP,BJ$321,FALSE)/4),0)</f>
        <v>0</v>
      </c>
      <c r="BK203" s="223">
        <f>IFERROR(IF(RIGHT(VLOOKUP($A203,csapatok!$A:$NN,BK$320,FALSE),5)="Csere",VLOOKUP(LEFT(VLOOKUP($A203,csapatok!$A:$NN,BK$320,FALSE),LEN(VLOOKUP($A203,csapatok!$A:$NN,BK$320,FALSE))-6),'csapat-ranglista'!$A:$FP,BK$321,FALSE)/8,VLOOKUP(VLOOKUP($A203,csapatok!$A:$NN,BK$320,FALSE),'csapat-ranglista'!$A:$FP,BK$321,FALSE)/4),0)</f>
        <v>0</v>
      </c>
      <c r="BL203" s="223">
        <f>IFERROR(IF(RIGHT(VLOOKUP($A203,csapatok!$A:$NN,BL$320,FALSE),5)="Csere",VLOOKUP(LEFT(VLOOKUP($A203,csapatok!$A:$NN,BL$320,FALSE),LEN(VLOOKUP($A203,csapatok!$A:$NN,BL$320,FALSE))-6),'csapat-ranglista'!$A:$FP,BL$321,FALSE)/8,VLOOKUP(VLOOKUP($A203,csapatok!$A:$NN,BL$320,FALSE),'csapat-ranglista'!$A:$FP,BL$321,FALSE)/4),0)</f>
        <v>0</v>
      </c>
      <c r="BM203" s="223">
        <f>IFERROR(IF(RIGHT(VLOOKUP($A203,csapatok!$A:$NN,BM$320,FALSE),5)="Csere",VLOOKUP(LEFT(VLOOKUP($A203,csapatok!$A:$NN,BM$320,FALSE),LEN(VLOOKUP($A203,csapatok!$A:$NN,BM$320,FALSE))-6),'csapat-ranglista'!$A:$FP,BM$321,FALSE)/8,VLOOKUP(VLOOKUP($A203,csapatok!$A:$NN,BM$320,FALSE),'csapat-ranglista'!$A:$FP,BM$321,FALSE)/4),0)</f>
        <v>0</v>
      </c>
      <c r="BN203" s="223">
        <f>IFERROR(IF(RIGHT(VLOOKUP($A203,csapatok!$A:$NN,BN$320,FALSE),5)="Csere",VLOOKUP(LEFT(VLOOKUP($A203,csapatok!$A:$NN,BN$320,FALSE),LEN(VLOOKUP($A203,csapatok!$A:$NN,BN$320,FALSE))-6),'csapat-ranglista'!$A:$FP,BN$321,FALSE)/8,VLOOKUP(VLOOKUP($A203,csapatok!$A:$NN,BN$320,FALSE),'csapat-ranglista'!$A:$FP,BN$321,FALSE)/4),0)</f>
        <v>0</v>
      </c>
      <c r="BO203" s="223">
        <f>IFERROR(IF(RIGHT(VLOOKUP($A203,csapatok!$A:$NN,BO$320,FALSE),5)="Csere",VLOOKUP(LEFT(VLOOKUP($A203,csapatok!$A:$NN,BO$320,FALSE),LEN(VLOOKUP($A203,csapatok!$A:$NN,BO$320,FALSE))-6),'csapat-ranglista'!$A:$FP,BO$321,FALSE)/8,VLOOKUP(VLOOKUP($A203,csapatok!$A:$NN,BO$320,FALSE),'csapat-ranglista'!$A:$FP,BO$321,FALSE)/4),0)</f>
        <v>0</v>
      </c>
      <c r="BP203" s="223">
        <f>IFERROR(IF(RIGHT(VLOOKUP($A203,csapatok!$A:$NN,BP$320,FALSE),5)="Csere",VLOOKUP(LEFT(VLOOKUP($A203,csapatok!$A:$NN,BP$320,FALSE),LEN(VLOOKUP($A203,csapatok!$A:$NN,BP$320,FALSE))-6),'csapat-ranglista'!$A:$FP,BP$321,FALSE)/8,VLOOKUP(VLOOKUP($A203,csapatok!$A:$NN,BP$320,FALSE),'csapat-ranglista'!$A:$FP,BP$321,FALSE)/4),0)</f>
        <v>0</v>
      </c>
      <c r="BQ203" s="223">
        <f>IFERROR(IF(RIGHT(VLOOKUP($A203,csapatok!$A:$NN,BQ$320,FALSE),5)="Csere",VLOOKUP(LEFT(VLOOKUP($A203,csapatok!$A:$NN,BQ$320,FALSE),LEN(VLOOKUP($A203,csapatok!$A:$NN,BQ$320,FALSE))-6),'csapat-ranglista'!$A:$FP,BQ$321,FALSE)/8,VLOOKUP(VLOOKUP($A203,csapatok!$A:$NN,BQ$320,FALSE),'csapat-ranglista'!$A:$FP,BQ$321,FALSE)/4),0)</f>
        <v>0</v>
      </c>
      <c r="BR203" s="223">
        <f>IFERROR(IF(RIGHT(VLOOKUP($A203,csapatok!$A:$NN,BR$320,FALSE),5)="Csere",VLOOKUP(LEFT(VLOOKUP($A203,csapatok!$A:$NN,BR$320,FALSE),LEN(VLOOKUP($A203,csapatok!$A:$NN,BR$320,FALSE))-6),'csapat-ranglista'!$A:$FP,BR$321,FALSE)/8,VLOOKUP(VLOOKUP($A203,csapatok!$A:$NN,BR$320,FALSE),'csapat-ranglista'!$A:$FP,BR$321,FALSE)/4),0)</f>
        <v>0</v>
      </c>
      <c r="BS203" s="223">
        <f>IFERROR(IF(RIGHT(VLOOKUP($A203,csapatok!$A:$NN,BS$320,FALSE),5)="Csere",VLOOKUP(LEFT(VLOOKUP($A203,csapatok!$A:$NN,BS$320,FALSE),LEN(VLOOKUP($A203,csapatok!$A:$NN,BS$320,FALSE))-6),'csapat-ranglista'!$A:$FP,BS$321,FALSE)/8,VLOOKUP(VLOOKUP($A203,csapatok!$A:$NN,BS$320,FALSE),'csapat-ranglista'!$A:$FP,BS$321,FALSE)/4),0)</f>
        <v>0</v>
      </c>
      <c r="BT203" s="223">
        <f>IFERROR(IF(RIGHT(VLOOKUP($A203,csapatok!$A:$NN,BT$320,FALSE),5)="Csere",VLOOKUP(LEFT(VLOOKUP($A203,csapatok!$A:$NN,BT$320,FALSE),LEN(VLOOKUP($A203,csapatok!$A:$NN,BT$320,FALSE))-6),'csapat-ranglista'!$A:$FP,BT$321,FALSE)/8,VLOOKUP(VLOOKUP($A203,csapatok!$A:$NN,BT$320,FALSE),'csapat-ranglista'!$A:$FP,BT$321,FALSE)/4),0)</f>
        <v>0</v>
      </c>
      <c r="BU203" s="223">
        <f>IFERROR(IF(RIGHT(VLOOKUP($A203,csapatok!$A:$NN,BU$320,FALSE),5)="Csere",VLOOKUP(LEFT(VLOOKUP($A203,csapatok!$A:$NN,BU$320,FALSE),LEN(VLOOKUP($A203,csapatok!$A:$NN,BU$320,FALSE))-6),'csapat-ranglista'!$A:$FP,BU$321,FALSE)/8,VLOOKUP(VLOOKUP($A203,csapatok!$A:$NN,BU$320,FALSE),'csapat-ranglista'!$A:$FP,BU$321,FALSE)/4),0)</f>
        <v>0</v>
      </c>
      <c r="BV203" s="223">
        <f>IFERROR(IF(RIGHT(VLOOKUP($A203,csapatok!$A:$NN,BV$320,FALSE),5)="Csere",VLOOKUP(LEFT(VLOOKUP($A203,csapatok!$A:$NN,BV$320,FALSE),LEN(VLOOKUP($A203,csapatok!$A:$NN,BV$320,FALSE))-6),'csapat-ranglista'!$A:$FP,BV$321,FALSE)/8,VLOOKUP(VLOOKUP($A203,csapatok!$A:$NN,BV$320,FALSE),'csapat-ranglista'!$A:$FP,BV$321,FALSE)/4),0)</f>
        <v>0</v>
      </c>
      <c r="BW203" s="223">
        <f>IFERROR(IF(RIGHT(VLOOKUP($A203,csapatok!$A:$NN,BW$320,FALSE),5)="Csere",VLOOKUP(LEFT(VLOOKUP($A203,csapatok!$A:$NN,BW$320,FALSE),LEN(VLOOKUP($A203,csapatok!$A:$NN,BW$320,FALSE))-6),'csapat-ranglista'!$A:$FP,BW$321,FALSE)/8,VLOOKUP(VLOOKUP($A203,csapatok!$A:$NN,BW$320,FALSE),'csapat-ranglista'!$A:$FP,BW$321,FALSE)/4),0)</f>
        <v>0</v>
      </c>
      <c r="BX203" s="223">
        <f>IFERROR(IF(RIGHT(VLOOKUP($A203,csapatok!$A:$NN,BX$320,FALSE),5)="Csere",VLOOKUP(LEFT(VLOOKUP($A203,csapatok!$A:$NN,BX$320,FALSE),LEN(VLOOKUP($A203,csapatok!$A:$NN,BX$320,FALSE))-6),'csapat-ranglista'!$A:$FP,BX$321,FALSE)/8,VLOOKUP(VLOOKUP($A203,csapatok!$A:$NN,BX$320,FALSE),'csapat-ranglista'!$A:$FP,BX$321,FALSE)/4),0)</f>
        <v>0</v>
      </c>
      <c r="BY203" s="223">
        <f>IFERROR(IF(RIGHT(VLOOKUP($A203,csapatok!$A:$NN,BY$320,FALSE),5)="Csere",VLOOKUP(LEFT(VLOOKUP($A203,csapatok!$A:$NN,BY$320,FALSE),LEN(VLOOKUP($A203,csapatok!$A:$NN,BY$320,FALSE))-6),'csapat-ranglista'!$A:$FP,BY$321,FALSE)/8,VLOOKUP(VLOOKUP($A203,csapatok!$A:$NN,BY$320,FALSE),'csapat-ranglista'!$A:$FP,BY$321,FALSE)/4),0)</f>
        <v>0</v>
      </c>
      <c r="BZ203" s="223">
        <f>IFERROR(IF(RIGHT(VLOOKUP($A203,csapatok!$A:$NN,BZ$320,FALSE),5)="Csere",VLOOKUP(LEFT(VLOOKUP($A203,csapatok!$A:$NN,BZ$320,FALSE),LEN(VLOOKUP($A203,csapatok!$A:$NN,BZ$320,FALSE))-6),'csapat-ranglista'!$A:$FP,BZ$321,FALSE)/8,VLOOKUP(VLOOKUP($A203,csapatok!$A:$NN,BZ$320,FALSE),'csapat-ranglista'!$A:$FP,BZ$321,FALSE)/4),0)</f>
        <v>0</v>
      </c>
      <c r="CA203" s="223">
        <f>IFERROR(IF(RIGHT(VLOOKUP($A203,csapatok!$A:$NN,CA$320,FALSE),5)="Csere",VLOOKUP(LEFT(VLOOKUP($A203,csapatok!$A:$NN,CA$320,FALSE),LEN(VLOOKUP($A203,csapatok!$A:$NN,CA$320,FALSE))-6),'csapat-ranglista'!$A:$FP,CA$321,FALSE)/8,VLOOKUP(VLOOKUP($A203,csapatok!$A:$NN,CA$320,FALSE),'csapat-ranglista'!$A:$FP,CA$321,FALSE)/4),0)</f>
        <v>0</v>
      </c>
      <c r="CB203" s="223">
        <f>IFERROR(IF(RIGHT(VLOOKUP($A203,csapatok!$A:$NN,CB$320,FALSE),5)="Csere",VLOOKUP(LEFT(VLOOKUP($A203,csapatok!$A:$NN,CB$320,FALSE),LEN(VLOOKUP($A203,csapatok!$A:$NN,CB$320,FALSE))-6),'csapat-ranglista'!$A:$FP,CB$321,FALSE)/8,VLOOKUP(VLOOKUP($A203,csapatok!$A:$NN,CB$320,FALSE),'csapat-ranglista'!$A:$FP,CB$321,FALSE)/4),0)</f>
        <v>0</v>
      </c>
      <c r="CC203" s="223">
        <f>IFERROR(IF(RIGHT(VLOOKUP($A203,csapatok!$A:$NN,CC$320,FALSE),5)="Csere",VLOOKUP(LEFT(VLOOKUP($A203,csapatok!$A:$NN,CC$320,FALSE),LEN(VLOOKUP($A203,csapatok!$A:$NN,CC$320,FALSE))-6),'csapat-ranglista'!$A:$FP,CC$321,FALSE)/8,VLOOKUP(VLOOKUP($A203,csapatok!$A:$NN,CC$320,FALSE),'csapat-ranglista'!$A:$FP,CC$321,FALSE)/4),0)</f>
        <v>0</v>
      </c>
      <c r="CD203" s="223">
        <f>IFERROR(IF(RIGHT(VLOOKUP($A203,csapatok!$A:$NN,CD$320,FALSE),5)="Csere",VLOOKUP(LEFT(VLOOKUP($A203,csapatok!$A:$NN,CD$320,FALSE),LEN(VLOOKUP($A203,csapatok!$A:$NN,CD$320,FALSE))-6),'csapat-ranglista'!$A:$FP,CD$321,FALSE)/8,VLOOKUP(VLOOKUP($A203,csapatok!$A:$NN,CD$320,FALSE),'csapat-ranglista'!$A:$FP,CD$321,FALSE)/4),0)</f>
        <v>0</v>
      </c>
      <c r="CE203" s="223">
        <f>IFERROR(IF(RIGHT(VLOOKUP($A203,csapatok!$A:$NN,CE$320,FALSE),5)="Csere",VLOOKUP(LEFT(VLOOKUP($A203,csapatok!$A:$NN,CE$320,FALSE),LEN(VLOOKUP($A203,csapatok!$A:$NN,CE$320,FALSE))-6),'csapat-ranglista'!$A:$FP,CE$321,FALSE)/8,VLOOKUP(VLOOKUP($A203,csapatok!$A:$NN,CE$320,FALSE),'csapat-ranglista'!$A:$FP,CE$321,FALSE)/4),0)</f>
        <v>0</v>
      </c>
      <c r="CF203" s="223">
        <f>IFERROR(IF(RIGHT(VLOOKUP($A203,csapatok!$A:$NN,CF$320,FALSE),5)="Csere",VLOOKUP(LEFT(VLOOKUP($A203,csapatok!$A:$NN,CF$320,FALSE),LEN(VLOOKUP($A203,csapatok!$A:$NN,CF$320,FALSE))-6),'csapat-ranglista'!$A:$FP,CF$321,FALSE)/8,VLOOKUP(VLOOKUP($A203,csapatok!$A:$NN,CF$320,FALSE),'csapat-ranglista'!$A:$FP,CF$321,FALSE)/4),0)</f>
        <v>0</v>
      </c>
      <c r="CG203" s="223">
        <f>IFERROR(IF(RIGHT(VLOOKUP($A203,csapatok!$A:$NN,CG$320,FALSE),5)="Csere",VLOOKUP(LEFT(VLOOKUP($A203,csapatok!$A:$NN,CG$320,FALSE),LEN(VLOOKUP($A203,csapatok!$A:$NN,CG$320,FALSE))-6),'csapat-ranglista'!$A:$FP,CG$321,FALSE)/8,VLOOKUP(VLOOKUP($A203,csapatok!$A:$NN,CG$320,FALSE),'csapat-ranglista'!$A:$FP,CG$321,FALSE)/4),0)</f>
        <v>0</v>
      </c>
      <c r="CH203" s="223">
        <f>IFERROR(IF(RIGHT(VLOOKUP($A203,csapatok!$A:$NN,CH$320,FALSE),5)="Csere",VLOOKUP(LEFT(VLOOKUP($A203,csapatok!$A:$NN,CH$320,FALSE),LEN(VLOOKUP($A203,csapatok!$A:$NN,CH$320,FALSE))-6),'csapat-ranglista'!$A:$FP,CH$321,FALSE)/8,VLOOKUP(VLOOKUP($A203,csapatok!$A:$NN,CH$320,FALSE),'csapat-ranglista'!$A:$FP,CH$321,FALSE)/4),0)</f>
        <v>0</v>
      </c>
      <c r="CI203" s="223">
        <f>IFERROR(IF(RIGHT(VLOOKUP($A203,csapatok!$A:$NN,CI$320,FALSE),5)="Csere",VLOOKUP(LEFT(VLOOKUP($A203,csapatok!$A:$NN,CI$320,FALSE),LEN(VLOOKUP($A203,csapatok!$A:$NN,CI$320,FALSE))-6),'csapat-ranglista'!$A:$FP,CI$321,FALSE)/8,VLOOKUP(VLOOKUP($A203,csapatok!$A:$NN,CI$320,FALSE),'csapat-ranglista'!$A:$FP,CI$321,FALSE)/4),0)</f>
        <v>0</v>
      </c>
      <c r="CJ203" s="224">
        <f>versenyek!$IQ$11*IFERROR(VLOOKUP(VLOOKUP($A203,versenyek!IP:IR,3,FALSE),szabalyok!$A$16:$B$23,2,FALSE)/4,0)</f>
        <v>0</v>
      </c>
      <c r="CK203" s="224">
        <f>versenyek!$IT$11*IFERROR(VLOOKUP(VLOOKUP($A203,versenyek!IS:IU,3,FALSE),szabalyok!$A$16:$B$23,2,FALSE)/4,0)</f>
        <v>0</v>
      </c>
      <c r="CL203" s="223">
        <f>IFERROR(IF(RIGHT(VLOOKUP($A203,csapatok!$A:$NN,CL$320,FALSE),5)="Csere",VLOOKUP(LEFT(VLOOKUP($A203,csapatok!$A:$NN,CL$320,FALSE),LEN(VLOOKUP($A203,csapatok!$A:$NN,CL$320,FALSE))-6),'csapat-ranglista'!$A:$FP,CL$321,FALSE)/8,VLOOKUP(VLOOKUP($A203,csapatok!$A:$NN,CL$320,FALSE),'csapat-ranglista'!$A:$FP,CL$321,FALSE)/4),0)</f>
        <v>0</v>
      </c>
      <c r="CM203" s="223">
        <f>IFERROR(IF(RIGHT(VLOOKUP($A203,csapatok!$A:$NN,CM$320,FALSE),5)="Csere",VLOOKUP(LEFT(VLOOKUP($A203,csapatok!$A:$NN,CM$320,FALSE),LEN(VLOOKUP($A203,csapatok!$A:$NN,CM$320,FALSE))-6),'csapat-ranglista'!$A:$FP,CM$321,FALSE)/8,VLOOKUP(VLOOKUP($A203,csapatok!$A:$NN,CM$320,FALSE),'csapat-ranglista'!$A:$FP,CM$321,FALSE)/4),0)</f>
        <v>0</v>
      </c>
      <c r="CN203" s="223">
        <f>IFERROR(IF(RIGHT(VLOOKUP($A203,csapatok!$A:$NN,CN$320,FALSE),5)="Csere",VLOOKUP(LEFT(VLOOKUP($A203,csapatok!$A:$NN,CN$320,FALSE),LEN(VLOOKUP($A203,csapatok!$A:$NN,CN$320,FALSE))-6),'csapat-ranglista'!$A:$FP,CN$321,FALSE)/8,VLOOKUP(VLOOKUP($A203,csapatok!$A:$NN,CN$320,FALSE),'csapat-ranglista'!$A:$FP,CN$321,FALSE)/4),0)</f>
        <v>0</v>
      </c>
      <c r="CO203" s="223">
        <f>IFERROR(IF(RIGHT(VLOOKUP($A203,csapatok!$A:$NN,CO$320,FALSE),5)="Csere",VLOOKUP(LEFT(VLOOKUP($A203,csapatok!$A:$NN,CO$320,FALSE),LEN(VLOOKUP($A203,csapatok!$A:$NN,CO$320,FALSE))-6),'csapat-ranglista'!$A:$FP,CO$321,FALSE)/8,VLOOKUP(VLOOKUP($A203,csapatok!$A:$NN,CO$320,FALSE),'csapat-ranglista'!$A:$FP,CO$321,FALSE)/4),0)</f>
        <v>0</v>
      </c>
      <c r="CP203" s="223">
        <f>IFERROR(IF(RIGHT(VLOOKUP($A203,csapatok!$A:$NN,CP$320,FALSE),5)="Csere",VLOOKUP(LEFT(VLOOKUP($A203,csapatok!$A:$NN,CP$320,FALSE),LEN(VLOOKUP($A203,csapatok!$A:$NN,CP$320,FALSE))-6),'csapat-ranglista'!$A:$FP,CP$321,FALSE)/8,VLOOKUP(VLOOKUP($A203,csapatok!$A:$NN,CP$320,FALSE),'csapat-ranglista'!$A:$FP,CP$321,FALSE)/4),0)</f>
        <v>0</v>
      </c>
      <c r="CQ203" s="223">
        <f>IFERROR(IF(RIGHT(VLOOKUP($A203,csapatok!$A:$NN,CQ$320,FALSE),5)="Csere",VLOOKUP(LEFT(VLOOKUP($A203,csapatok!$A:$NN,CQ$320,FALSE),LEN(VLOOKUP($A203,csapatok!$A:$NN,CQ$320,FALSE))-6),'csapat-ranglista'!$A:$FP,CQ$321,FALSE)/8,VLOOKUP(VLOOKUP($A203,csapatok!$A:$NN,CQ$320,FALSE),'csapat-ranglista'!$A:$FP,CQ$321,FALSE)/4),0)</f>
        <v>0</v>
      </c>
      <c r="CR203" s="223">
        <f>IFERROR(IF(RIGHT(VLOOKUP($A203,csapatok!$A:$NN,CR$320,FALSE),5)="Csere",VLOOKUP(LEFT(VLOOKUP($A203,csapatok!$A:$NN,CR$320,FALSE),LEN(VLOOKUP($A203,csapatok!$A:$NN,CR$320,FALSE))-6),'csapat-ranglista'!$A:$FP,CR$321,FALSE)/8,VLOOKUP(VLOOKUP($A203,csapatok!$A:$NN,CR$320,FALSE),'csapat-ranglista'!$A:$FP,CR$321,FALSE)/4),0)</f>
        <v>0</v>
      </c>
      <c r="CS203" s="223">
        <f>IFERROR(IF(RIGHT(VLOOKUP($A203,csapatok!$A:$NN,CS$320,FALSE),5)="Csere",VLOOKUP(LEFT(VLOOKUP($A203,csapatok!$A:$NN,CS$320,FALSE),LEN(VLOOKUP($A203,csapatok!$A:$NN,CS$320,FALSE))-6),'csapat-ranglista'!$A:$FP,CS$321,FALSE)/8,VLOOKUP(VLOOKUP($A203,csapatok!$A:$NN,CS$320,FALSE),'csapat-ranglista'!$A:$FP,CS$321,FALSE)/4),0)</f>
        <v>0</v>
      </c>
      <c r="CT203" s="223">
        <f>IFERROR(IF(RIGHT(VLOOKUP($A203,csapatok!$A:$NN,CT$320,FALSE),5)="Csere",VLOOKUP(LEFT(VLOOKUP($A203,csapatok!$A:$NN,CT$320,FALSE),LEN(VLOOKUP($A203,csapatok!$A:$NN,CT$320,FALSE))-6),'csapat-ranglista'!$A:$FP,CT$321,FALSE)/8,VLOOKUP(VLOOKUP($A203,csapatok!$A:$NN,CT$320,FALSE),'csapat-ranglista'!$A:$FP,CT$321,FALSE)/4),0)</f>
        <v>0</v>
      </c>
      <c r="CU203" s="223">
        <f>IFERROR(IF(RIGHT(VLOOKUP($A203,csapatok!$A:$NN,CU$320,FALSE),5)="Csere",VLOOKUP(LEFT(VLOOKUP($A203,csapatok!$A:$NN,CU$320,FALSE),LEN(VLOOKUP($A203,csapatok!$A:$NN,CU$320,FALSE))-6),'csapat-ranglista'!$A:$FP,CU$321,FALSE)/8,VLOOKUP(VLOOKUP($A203,csapatok!$A:$NN,CU$320,FALSE),'csapat-ranglista'!$A:$FP,CU$321,FALSE)/4),0)</f>
        <v>0</v>
      </c>
      <c r="CV203" s="223">
        <f>IFERROR(IF(RIGHT(VLOOKUP($A203,csapatok!$A:$NN,CV$320,FALSE),5)="Csere",VLOOKUP(LEFT(VLOOKUP($A203,csapatok!$A:$NN,CV$320,FALSE),LEN(VLOOKUP($A203,csapatok!$A:$NN,CV$320,FALSE))-6),'csapat-ranglista'!$A:$FP,CV$321,FALSE)/8,VLOOKUP(VLOOKUP($A203,csapatok!$A:$NN,CV$320,FALSE),'csapat-ranglista'!$A:$FP,CV$321,FALSE)/4),0)</f>
        <v>0</v>
      </c>
      <c r="CW203" s="223">
        <f>IFERROR(IF(RIGHT(VLOOKUP($A203,csapatok!$A:$NN,CW$320,FALSE),5)="Csere",VLOOKUP(LEFT(VLOOKUP($A203,csapatok!$A:$NN,CW$320,FALSE),LEN(VLOOKUP($A203,csapatok!$A:$NN,CW$320,FALSE))-6),'csapat-ranglista'!$A:$FP,CW$321,FALSE)/8,VLOOKUP(VLOOKUP($A203,csapatok!$A:$NN,CW$320,FALSE),'csapat-ranglista'!$A:$FP,CW$321,FALSE)/4),0)</f>
        <v>0</v>
      </c>
      <c r="CX203" s="223">
        <f>IFERROR(IF(RIGHT(VLOOKUP($A203,csapatok!$A:$NN,CX$320,FALSE),5)="Csere",VLOOKUP(LEFT(VLOOKUP($A203,csapatok!$A:$NN,CX$320,FALSE),LEN(VLOOKUP($A203,csapatok!$A:$NN,CX$320,FALSE))-6),'csapat-ranglista'!$A:$FP,CX$321,FALSE)/8,VLOOKUP(VLOOKUP($A203,csapatok!$A:$NN,CX$320,FALSE),'csapat-ranglista'!$A:$FP,CX$321,FALSE)/4),0)</f>
        <v>0</v>
      </c>
      <c r="CY203" s="223">
        <f>IFERROR(IF(RIGHT(VLOOKUP($A203,csapatok!$A:$NN,CY$320,FALSE),5)="Csere",VLOOKUP(LEFT(VLOOKUP($A203,csapatok!$A:$NN,CY$320,FALSE),LEN(VLOOKUP($A203,csapatok!$A:$NN,CY$320,FALSE))-6),'csapat-ranglista'!$A:$FP,CY$321,FALSE)/8,VLOOKUP(VLOOKUP($A203,csapatok!$A:$NN,CY$320,FALSE),'csapat-ranglista'!$A:$FP,CY$321,FALSE)/4),0)</f>
        <v>0</v>
      </c>
      <c r="CZ203" s="223">
        <f>IFERROR(IF(RIGHT(VLOOKUP($A203,csapatok!$A:$NN,CZ$320,FALSE),5)="Csere",VLOOKUP(LEFT(VLOOKUP($A203,csapatok!$A:$NN,CZ$320,FALSE),LEN(VLOOKUP($A203,csapatok!$A:$NN,CZ$320,FALSE))-6),'csapat-ranglista'!$A:$FP,CZ$321,FALSE)/8,VLOOKUP(VLOOKUP($A203,csapatok!$A:$NN,CZ$320,FALSE),'csapat-ranglista'!$A:$FP,CZ$321,FALSE)/4),0)</f>
        <v>0</v>
      </c>
      <c r="DA203" s="223">
        <f>IFERROR(IF(RIGHT(VLOOKUP($A203,csapatok!$A:$NN,DA$320,FALSE),5)="Csere",VLOOKUP(LEFT(VLOOKUP($A203,csapatok!$A:$NN,DA$320,FALSE),LEN(VLOOKUP($A203,csapatok!$A:$NN,DA$320,FALSE))-6),'csapat-ranglista'!$A:$FP,DA$321,FALSE)/8,VLOOKUP(VLOOKUP($A203,csapatok!$A:$NN,DA$320,FALSE),'csapat-ranglista'!$A:$FP,DA$321,FALSE)/4),0)</f>
        <v>0</v>
      </c>
      <c r="DB203" s="223">
        <f>IFERROR(IF(RIGHT(VLOOKUP($A203,csapatok!$A:$NN,DB$320,FALSE),5)="Csere",VLOOKUP(LEFT(VLOOKUP($A203,csapatok!$A:$NN,DB$320,FALSE),LEN(VLOOKUP($A203,csapatok!$A:$NN,DB$320,FALSE))-6),'csapat-ranglista'!$A:$FP,DB$321,FALSE)/8,VLOOKUP(VLOOKUP($A203,csapatok!$A:$NN,DB$320,FALSE),'csapat-ranglista'!$A:$FP,DB$321,FALSE)/4),0)</f>
        <v>0</v>
      </c>
      <c r="DC203" s="223">
        <f>IFERROR(IF(RIGHT(VLOOKUP($A203,csapatok!$A:$NN,DC$320,FALSE),5)="Csere",VLOOKUP(LEFT(VLOOKUP($A203,csapatok!$A:$NN,DC$320,FALSE),LEN(VLOOKUP($A203,csapatok!$A:$NN,DC$320,FALSE))-6),'csapat-ranglista'!$A:$FP,DC$321,FALSE)/8,VLOOKUP(VLOOKUP($A203,csapatok!$A:$NN,DC$320,FALSE),'csapat-ranglista'!$A:$FP,DC$321,FALSE)/4),0)</f>
        <v>0</v>
      </c>
      <c r="DD203" s="223">
        <f>IFERROR(IF(RIGHT(VLOOKUP($A203,csapatok!$A:$NN,DD$320,FALSE),5)="Csere",VLOOKUP(LEFT(VLOOKUP($A203,csapatok!$A:$NN,DD$320,FALSE),LEN(VLOOKUP($A203,csapatok!$A:$NN,DD$320,FALSE))-6),'csapat-ranglista'!$A:$FP,DD$321,FALSE)/8,VLOOKUP(VLOOKUP($A203,csapatok!$A:$NN,DD$320,FALSE),'csapat-ranglista'!$A:$FP,DD$321,FALSE)/4),0)</f>
        <v>0</v>
      </c>
      <c r="DE203" s="223">
        <f>IFERROR(IF(RIGHT(VLOOKUP($A203,csapatok!$A:$NN,DE$320,FALSE),5)="Csere",VLOOKUP(LEFT(VLOOKUP($A203,csapatok!$A:$NN,DE$320,FALSE),LEN(VLOOKUP($A203,csapatok!$A:$NN,DE$320,FALSE))-6),'csapat-ranglista'!$A:$FP,DE$321,FALSE)/8,VLOOKUP(VLOOKUP($A203,csapatok!$A:$NN,DE$320,FALSE),'csapat-ranglista'!$A:$FP,DE$321,FALSE)/4),0)</f>
        <v>0</v>
      </c>
      <c r="DF203" s="223">
        <f>IFERROR(IF(RIGHT(VLOOKUP($A203,csapatok!$A:$NN,DF$320,FALSE),5)="Csere",VLOOKUP(LEFT(VLOOKUP($A203,csapatok!$A:$NN,DF$320,FALSE),LEN(VLOOKUP($A203,csapatok!$A:$NN,DF$320,FALSE))-6),'csapat-ranglista'!$A:$FP,DF$321,FALSE)/8,VLOOKUP(VLOOKUP($A203,csapatok!$A:$NN,DF$320,FALSE),'csapat-ranglista'!$A:$FP,DF$321,FALSE)/4),0)</f>
        <v>0</v>
      </c>
      <c r="DG203" s="223">
        <f>IFERROR(IF(RIGHT(VLOOKUP($A203,csapatok!$A:$NN,DG$320,FALSE),5)="Csere",VLOOKUP(LEFT(VLOOKUP($A203,csapatok!$A:$NN,DG$320,FALSE),LEN(VLOOKUP($A203,csapatok!$A:$NN,DG$320,FALSE))-6),'csapat-ranglista'!$A:$FP,DG$321,FALSE)/8,VLOOKUP(VLOOKUP($A203,csapatok!$A:$NN,DG$320,FALSE),'csapat-ranglista'!$A:$FP,DG$321,FALSE)/4),0)</f>
        <v>0</v>
      </c>
      <c r="DH203" s="223">
        <f>IFERROR(IF(RIGHT(VLOOKUP($A203,csapatok!$A:$NN,DH$320,FALSE),5)="Csere",VLOOKUP(LEFT(VLOOKUP($A203,csapatok!$A:$NN,DH$320,FALSE),LEN(VLOOKUP($A203,csapatok!$A:$NN,DH$320,FALSE))-6),'csapat-ranglista'!$A:$FP,DH$321,FALSE)/8,VLOOKUP(VLOOKUP($A203,csapatok!$A:$NN,DH$320,FALSE),'csapat-ranglista'!$A:$FP,DH$321,FALSE)/4),0)</f>
        <v>0</v>
      </c>
      <c r="DI203" s="223">
        <f>IFERROR(IF(RIGHT(VLOOKUP($A203,csapatok!$A:$NN,DI$320,FALSE),5)="Csere",VLOOKUP(LEFT(VLOOKUP($A203,csapatok!$A:$NN,DI$320,FALSE),LEN(VLOOKUP($A203,csapatok!$A:$NN,DI$320,FALSE))-6),'csapat-ranglista'!$A:$FP,DI$321,FALSE)/8,VLOOKUP(VLOOKUP($A203,csapatok!$A:$NN,DI$320,FALSE),'csapat-ranglista'!$A:$FP,DI$321,FALSE)/4),0)</f>
        <v>0</v>
      </c>
      <c r="DJ203" s="223">
        <f>IFERROR(IF(RIGHT(VLOOKUP($A203,csapatok!$A:$NN,DJ$320,FALSE),5)="Csere",VLOOKUP(LEFT(VLOOKUP($A203,csapatok!$A:$NN,DJ$320,FALSE),LEN(VLOOKUP($A203,csapatok!$A:$NN,DJ$320,FALSE))-6),'csapat-ranglista'!$A:$FP,DJ$321,FALSE)/8,VLOOKUP(VLOOKUP($A203,csapatok!$A:$NN,DJ$320,FALSE),'csapat-ranglista'!$A:$FP,DJ$321,FALSE)/4),0)</f>
        <v>0</v>
      </c>
      <c r="DK203" s="223">
        <f>IFERROR(IF(RIGHT(VLOOKUP($A203,csapatok!$A:$NN,DK$320,FALSE),5)="Csere",VLOOKUP(LEFT(VLOOKUP($A203,csapatok!$A:$NN,DK$320,FALSE),LEN(VLOOKUP($A203,csapatok!$A:$NN,DK$320,FALSE))-6),'csapat-ranglista'!$A:$FP,DK$321,FALSE)/8,VLOOKUP(VLOOKUP($A203,csapatok!$A:$NN,DK$320,FALSE),'csapat-ranglista'!$A:$FP,DK$321,FALSE)/4),0)</f>
        <v>0</v>
      </c>
      <c r="DL203" s="223">
        <f>IFERROR(IF(RIGHT(VLOOKUP($A203,csapatok!$A:$NN,DL$320,FALSE),5)="Csere",VLOOKUP(LEFT(VLOOKUP($A203,csapatok!$A:$NN,DL$320,FALSE),LEN(VLOOKUP($A203,csapatok!$A:$NN,DL$320,FALSE))-6),'csapat-ranglista'!$A:$FP,DL$321,FALSE)/8,VLOOKUP(VLOOKUP($A203,csapatok!$A:$NN,DL$320,FALSE),'csapat-ranglista'!$A:$FP,DL$321,FALSE)/4),0)</f>
        <v>0</v>
      </c>
      <c r="DM203" s="223">
        <f>IFERROR(IF(RIGHT(VLOOKUP($A203,csapatok!$A:$NN,DM$320,FALSE),5)="Csere",VLOOKUP(LEFT(VLOOKUP($A203,csapatok!$A:$NN,DM$320,FALSE),LEN(VLOOKUP($A203,csapatok!$A:$NN,DM$320,FALSE))-6),'csapat-ranglista'!$A:$FP,DM$321,FALSE)/8,VLOOKUP(VLOOKUP($A203,csapatok!$A:$NN,DM$320,FALSE),'csapat-ranglista'!$A:$FP,DM$321,FALSE)/4),0)</f>
        <v>0</v>
      </c>
      <c r="DN203" s="223">
        <f>IFERROR(IF(RIGHT(VLOOKUP($A203,csapatok!$A:$NN,DN$320,FALSE),5)="Csere",VLOOKUP(LEFT(VLOOKUP($A203,csapatok!$A:$NN,DN$320,FALSE),LEN(VLOOKUP($A203,csapatok!$A:$NN,DN$320,FALSE))-6),'csapat-ranglista'!$A:$FP,DN$321,FALSE)/8,VLOOKUP(VLOOKUP($A203,csapatok!$A:$NN,DN$320,FALSE),'csapat-ranglista'!$A:$FP,DN$321,FALSE)/4),0)</f>
        <v>0</v>
      </c>
      <c r="DO203" s="224">
        <f>versenyek!$MF$11*IFERROR(VLOOKUP(VLOOKUP($A203,versenyek!ME:MG,3,FALSE),szabalyok!$A$16:$B$23,2,FALSE)/4,0)</f>
        <v>0</v>
      </c>
      <c r="DP203" s="224">
        <f>versenyek!$MI$11*IFERROR(VLOOKUP(VLOOKUP($A203,versenyek!MH:MJ,3,FALSE),szabalyok!$A$16:$B$23,2,FALSE)/4,0)</f>
        <v>0</v>
      </c>
      <c r="DQ203" s="223">
        <f>IFERROR(IF(RIGHT(VLOOKUP($A203,csapatok!$A:$NN,DQ$320,FALSE),5)="Csere",VLOOKUP(LEFT(VLOOKUP($A203,csapatok!$A:$NN,DQ$320,FALSE),LEN(VLOOKUP($A203,csapatok!$A:$NN,DQ$320,FALSE))-6),'csapat-ranglista'!$A:$FP,DQ$321,FALSE)/8,VLOOKUP(VLOOKUP($A203,csapatok!$A:$NN,DQ$320,FALSE),'csapat-ranglista'!$A:$FP,DQ$321,FALSE)/4),0)</f>
        <v>0</v>
      </c>
      <c r="DR203" s="223">
        <f>IFERROR(IF(RIGHT(VLOOKUP($A203,csapatok!$A:$NN,DR$320,FALSE),5)="Csere",VLOOKUP(LEFT(VLOOKUP($A203,csapatok!$A:$NN,DR$320,FALSE),LEN(VLOOKUP($A203,csapatok!$A:$NN,DR$320,FALSE))-6),'csapat-ranglista'!$A:$FP,DR$321,FALSE)/8,VLOOKUP(VLOOKUP($A203,csapatok!$A:$NN,DR$320,FALSE),'csapat-ranglista'!$A:$FP,DR$321,FALSE)/4),0)</f>
        <v>0</v>
      </c>
      <c r="DS203" s="223">
        <f>IFERROR(IF(RIGHT(VLOOKUP($A203,csapatok!$A:$NN,DS$320,FALSE),5)="Csere",VLOOKUP(LEFT(VLOOKUP($A203,csapatok!$A:$NN,DS$320,FALSE),LEN(VLOOKUP($A203,csapatok!$A:$NN,DS$320,FALSE))-6),'csapat-ranglista'!$A:$FP,DS$321,FALSE)/8,VLOOKUP(VLOOKUP($A203,csapatok!$A:$NN,DS$320,FALSE),'csapat-ranglista'!$A:$FP,DS$321,FALSE)/4),0)</f>
        <v>0</v>
      </c>
      <c r="DT203" s="223">
        <f>IFERROR(IF(RIGHT(VLOOKUP($A203,csapatok!$A:$NN,DT$320,FALSE),5)="Csere",VLOOKUP(LEFT(VLOOKUP($A203,csapatok!$A:$NN,DT$320,FALSE),LEN(VLOOKUP($A203,csapatok!$A:$NN,DT$320,FALSE))-6),'csapat-ranglista'!$A:$FP,DT$321,FALSE)/8,VLOOKUP(VLOOKUP($A203,csapatok!$A:$NN,DT$320,FALSE),'csapat-ranglista'!$A:$FP,DT$321,FALSE)/4),0)</f>
        <v>0</v>
      </c>
      <c r="DU203" s="223">
        <f>IFERROR(IF(RIGHT(VLOOKUP($A203,csapatok!$A:$NN,DU$320,FALSE),5)="Csere",VLOOKUP(LEFT(VLOOKUP($A203,csapatok!$A:$NN,DU$320,FALSE),LEN(VLOOKUP($A203,csapatok!$A:$NN,DU$320,FALSE))-6),'csapat-ranglista'!$A:$FP,DU$321,FALSE)/8,VLOOKUP(VLOOKUP($A203,csapatok!$A:$NN,DU$320,FALSE),'csapat-ranglista'!$A:$FP,DU$321,FALSE)/4),0)</f>
        <v>0</v>
      </c>
      <c r="DV203" s="223">
        <f>IFERROR(IF(RIGHT(VLOOKUP($A203,csapatok!$A:$NN,DV$320,FALSE),5)="Csere",VLOOKUP(LEFT(VLOOKUP($A203,csapatok!$A:$NN,DV$320,FALSE),LEN(VLOOKUP($A203,csapatok!$A:$NN,DV$320,FALSE))-6),'csapat-ranglista'!$A:$FP,DV$321,FALSE)/8,VLOOKUP(VLOOKUP($A203,csapatok!$A:$NN,DV$320,FALSE),'csapat-ranglista'!$A:$FP,DV$321,FALSE)/4),0)</f>
        <v>0</v>
      </c>
      <c r="DW203" s="223">
        <f>IFERROR(IF(RIGHT(VLOOKUP($A203,csapatok!$A:$NN,DW$320,FALSE),5)="Csere",VLOOKUP(LEFT(VLOOKUP($A203,csapatok!$A:$NN,DW$320,FALSE),LEN(VLOOKUP($A203,csapatok!$A:$NN,DW$320,FALSE))-6),'csapat-ranglista'!$A:$FP,DW$321,FALSE)/8,VLOOKUP(VLOOKUP($A203,csapatok!$A:$NN,DW$320,FALSE),'csapat-ranglista'!$A:$FP,DW$321,FALSE)/4),0)</f>
        <v>0</v>
      </c>
      <c r="DX203" s="223">
        <f>IFERROR(IF(RIGHT(VLOOKUP($A203,csapatok!$A:$NN,DX$320,FALSE),5)="Csere",VLOOKUP(LEFT(VLOOKUP($A203,csapatok!$A:$NN,DX$320,FALSE),LEN(VLOOKUP($A203,csapatok!$A:$NN,DX$320,FALSE))-6),'csapat-ranglista'!$A:$FP,DX$321,FALSE)/8,VLOOKUP(VLOOKUP($A203,csapatok!$A:$NN,DX$320,FALSE),'csapat-ranglista'!$A:$FP,DX$321,FALSE)/4),0)</f>
        <v>0</v>
      </c>
      <c r="DY203" s="223">
        <f>IFERROR(IF(RIGHT(VLOOKUP($A203,csapatok!$A:$NN,DY$320,FALSE),5)="Csere",VLOOKUP(LEFT(VLOOKUP($A203,csapatok!$A:$NN,DY$320,FALSE),LEN(VLOOKUP($A203,csapatok!$A:$NN,DY$320,FALSE))-6),'csapat-ranglista'!$A:$FP,DY$321,FALSE)/8,VLOOKUP(VLOOKUP($A203,csapatok!$A:$NN,DY$320,FALSE),'csapat-ranglista'!$A:$FP,DY$321,FALSE)/4),0)</f>
        <v>0</v>
      </c>
      <c r="DZ203" s="223">
        <f>IFERROR(IF(RIGHT(VLOOKUP($A203,csapatok!$A:$NN,DZ$320,FALSE),5)="Csere",VLOOKUP(LEFT(VLOOKUP($A203,csapatok!$A:$NN,DZ$320,FALSE),LEN(VLOOKUP($A203,csapatok!$A:$NN,DZ$320,FALSE))-6),'csapat-ranglista'!$A:$FP,DZ$321,FALSE)/8,VLOOKUP(VLOOKUP($A203,csapatok!$A:$NN,DZ$320,FALSE),'csapat-ranglista'!$A:$FP,DZ$321,FALSE)/4),0)</f>
        <v>0</v>
      </c>
      <c r="EA203" s="223">
        <f>IFERROR(IF(RIGHT(VLOOKUP($A203,csapatok!$A:$NN,EA$320,FALSE),5)="Csere",VLOOKUP(LEFT(VLOOKUP($A203,csapatok!$A:$NN,EA$320,FALSE),LEN(VLOOKUP($A203,csapatok!$A:$NN,EA$320,FALSE))-6),'csapat-ranglista'!$A:$FP,EA$321,FALSE)/8,VLOOKUP(VLOOKUP($A203,csapatok!$A:$NN,EA$320,FALSE),'csapat-ranglista'!$A:$FP,EA$321,FALSE)/4),0)</f>
        <v>0</v>
      </c>
      <c r="EB203" s="223">
        <f>IFERROR(IF(RIGHT(VLOOKUP($A203,csapatok!$A:$NN,EB$320,FALSE),5)="Csere",VLOOKUP(LEFT(VLOOKUP($A203,csapatok!$A:$NN,EB$320,FALSE),LEN(VLOOKUP($A203,csapatok!$A:$NN,EB$320,FALSE))-6),'csapat-ranglista'!$A:$FP,EB$321,FALSE)/8,VLOOKUP(VLOOKUP($A203,csapatok!$A:$NN,EB$320,FALSE),'csapat-ranglista'!$A:$FP,EB$321,FALSE)/4),0)</f>
        <v>0</v>
      </c>
      <c r="EC203" s="223">
        <f>IFERROR(IF(RIGHT(VLOOKUP($A203,csapatok!$A:$NN,EC$320,FALSE),5)="Csere",VLOOKUP(LEFT(VLOOKUP($A203,csapatok!$A:$NN,EC$320,FALSE),LEN(VLOOKUP($A203,csapatok!$A:$NN,EC$320,FALSE))-6),'csapat-ranglista'!$A:$FP,EC$321,FALSE)/8,VLOOKUP(VLOOKUP($A203,csapatok!$A:$NN,EC$320,FALSE),'csapat-ranglista'!$A:$FP,EC$321,FALSE)/4),0)</f>
        <v>0</v>
      </c>
      <c r="ED203" s="223">
        <f>IFERROR(IF(RIGHT(VLOOKUP($A203,csapatok!$A:$NN,ED$320,FALSE),5)="Csere",VLOOKUP(LEFT(VLOOKUP($A203,csapatok!$A:$NN,ED$320,FALSE),LEN(VLOOKUP($A203,csapatok!$A:$NN,ED$320,FALSE))-6),'csapat-ranglista'!$A:$FP,ED$321,FALSE)/8,VLOOKUP(VLOOKUP($A203,csapatok!$A:$NN,ED$320,FALSE),'csapat-ranglista'!$A:$FP,ED$321,FALSE)/4),0)</f>
        <v>0</v>
      </c>
      <c r="EE203" s="223">
        <f>IFERROR(IF(RIGHT(VLOOKUP($A203,csapatok!$A:$NN,EE$320,FALSE),5)="Csere",VLOOKUP(LEFT(VLOOKUP($A203,csapatok!$A:$NN,EE$320,FALSE),LEN(VLOOKUP($A203,csapatok!$A:$NN,EE$320,FALSE))-6),'csapat-ranglista'!$A:$FP,EE$321,FALSE)/8,VLOOKUP(VLOOKUP($A203,csapatok!$A:$NN,EE$320,FALSE),'csapat-ranglista'!$A:$FP,EE$321,FALSE)/4),0)</f>
        <v>0</v>
      </c>
      <c r="EF203" s="223">
        <f>IFERROR(IF(RIGHT(VLOOKUP($A203,csapatok!$A:$NN,EF$320,FALSE),5)="Csere",VLOOKUP(LEFT(VLOOKUP($A203,csapatok!$A:$NN,EF$320,FALSE),LEN(VLOOKUP($A203,csapatok!$A:$NN,EF$320,FALSE))-6),'csapat-ranglista'!$A:$FP,EF$321,FALSE)/8,VLOOKUP(VLOOKUP($A203,csapatok!$A:$NN,EF$320,FALSE),'csapat-ranglista'!$A:$FP,EF$321,FALSE)/4),0)</f>
        <v>0</v>
      </c>
      <c r="EG203" s="223">
        <f>IFERROR(IF(RIGHT(VLOOKUP($A203,csapatok!$A:$NN,EG$320,FALSE),5)="Csere",VLOOKUP(LEFT(VLOOKUP($A203,csapatok!$A:$NN,EG$320,FALSE),LEN(VLOOKUP($A203,csapatok!$A:$NN,EG$320,FALSE))-6),'csapat-ranglista'!$A:$FP,EG$321,FALSE)/8,VLOOKUP(VLOOKUP($A203,csapatok!$A:$NN,EG$320,FALSE),'csapat-ranglista'!$A:$FP,EG$321,FALSE)/4),0)</f>
        <v>0</v>
      </c>
      <c r="EH203" s="223">
        <f>IFERROR(IF(RIGHT(VLOOKUP($A203,csapatok!$A:$NN,EH$320,FALSE),5)="Csere",VLOOKUP(LEFT(VLOOKUP($A203,csapatok!$A:$NN,EH$320,FALSE),LEN(VLOOKUP($A203,csapatok!$A:$NN,EH$320,FALSE))-6),'csapat-ranglista'!$A:$FP,EH$321,FALSE)/8,VLOOKUP(VLOOKUP($A203,csapatok!$A:$NN,EH$320,FALSE),'csapat-ranglista'!$A:$FP,EH$321,FALSE)/4),0)</f>
        <v>0</v>
      </c>
      <c r="EI203" s="223">
        <f>IFERROR(IF(RIGHT(VLOOKUP($A203,csapatok!$A:$NN,EI$320,FALSE),5)="Csere",VLOOKUP(LEFT(VLOOKUP($A203,csapatok!$A:$NN,EI$320,FALSE),LEN(VLOOKUP($A203,csapatok!$A:$NN,EI$320,FALSE))-6),'csapat-ranglista'!$A:$FP,EI$321,FALSE)/8,VLOOKUP(VLOOKUP($A203,csapatok!$A:$NN,EI$320,FALSE),'csapat-ranglista'!$A:$FP,EI$321,FALSE)/4),0)</f>
        <v>0</v>
      </c>
      <c r="EJ203" s="223">
        <f>IFERROR(IF(RIGHT(VLOOKUP($A203,csapatok!$A:$NN,EJ$320,FALSE),5)="Csere",VLOOKUP(LEFT(VLOOKUP($A203,csapatok!$A:$NN,EJ$320,FALSE),LEN(VLOOKUP($A203,csapatok!$A:$NN,EJ$320,FALSE))-6),'csapat-ranglista'!$A:$FP,EJ$321,FALSE)/8,VLOOKUP(VLOOKUP($A203,csapatok!$A:$NN,EJ$320,FALSE),'csapat-ranglista'!$A:$FP,EJ$321,FALSE)/4),0)</f>
        <v>0</v>
      </c>
      <c r="EK203" s="223">
        <f>IFERROR(IF(RIGHT(VLOOKUP($A203,csapatok!$A:$NN,EK$320,FALSE),5)="Csere",VLOOKUP(LEFT(VLOOKUP($A203,csapatok!$A:$NN,EK$320,FALSE),LEN(VLOOKUP($A203,csapatok!$A:$NN,EK$320,FALSE))-6),'csapat-ranglista'!$A:$FP,EK$321,FALSE)/8,VLOOKUP(VLOOKUP($A203,csapatok!$A:$NN,EK$320,FALSE),'csapat-ranglista'!$A:$FP,EK$321,FALSE)/4),0)</f>
        <v>0</v>
      </c>
      <c r="EL203" s="223">
        <f>IFERROR(IF(RIGHT(VLOOKUP($A203,csapatok!$A:$NN,EL$320,FALSE),5)="Csere",VLOOKUP(LEFT(VLOOKUP($A203,csapatok!$A:$NN,EL$320,FALSE),LEN(VLOOKUP($A203,csapatok!$A:$NN,EL$320,FALSE))-6),'csapat-ranglista'!$A:$FP,EL$321,FALSE)/8,VLOOKUP(VLOOKUP($A203,csapatok!$A:$NN,EL$320,FALSE),'csapat-ranglista'!$A:$FP,EL$321,FALSE)/4),0)</f>
        <v>0</v>
      </c>
      <c r="EM203" s="223">
        <f>IFERROR(IF(RIGHT(VLOOKUP($A203,csapatok!$A:$NN,EM$320,FALSE),5)="Csere",VLOOKUP(LEFT(VLOOKUP($A203,csapatok!$A:$NN,EM$320,FALSE),LEN(VLOOKUP($A203,csapatok!$A:$NN,EM$320,FALSE))-6),'csapat-ranglista'!$A:$FP,EM$321,FALSE)/8,VLOOKUP(VLOOKUP($A203,csapatok!$A:$NN,EM$320,FALSE),'csapat-ranglista'!$A:$FP,EM$321,FALSE)/4),0)</f>
        <v>0</v>
      </c>
      <c r="EN203" s="223">
        <f>IFERROR(IF(RIGHT(VLOOKUP($A203,csapatok!$A:$NN,EN$320,FALSE),5)="Csere",VLOOKUP(LEFT(VLOOKUP($A203,csapatok!$A:$NN,EN$320,FALSE),LEN(VLOOKUP($A203,csapatok!$A:$NN,EN$320,FALSE))-6),'csapat-ranglista'!$A:$FP,EN$321,FALSE)/8,VLOOKUP(VLOOKUP($A203,csapatok!$A:$NN,EN$320,FALSE),'csapat-ranglista'!$A:$FP,EN$321,FALSE)/4),0)</f>
        <v>0</v>
      </c>
      <c r="EO203" s="223">
        <f>IFERROR(IF(RIGHT(VLOOKUP($A203,csapatok!$A:$NN,EO$320,FALSE),5)="Csere",VLOOKUP(LEFT(VLOOKUP($A203,csapatok!$A:$NN,EO$320,FALSE),LEN(VLOOKUP($A203,csapatok!$A:$NN,EO$320,FALSE))-6),'csapat-ranglista'!$A:$FP,EO$321,FALSE)/8,VLOOKUP(VLOOKUP($A203,csapatok!$A:$NN,EO$320,FALSE),'csapat-ranglista'!$A:$FP,EO$321,FALSE)/4),0)</f>
        <v>0</v>
      </c>
      <c r="EP203" s="223">
        <f>IFERROR(IF(RIGHT(VLOOKUP($A203,csapatok!$A:$NN,EP$320,FALSE),5)="Csere",VLOOKUP(LEFT(VLOOKUP($A203,csapatok!$A:$NN,EP$320,FALSE),LEN(VLOOKUP($A203,csapatok!$A:$NN,EP$320,FALSE))-6),'csapat-ranglista'!$A:$FP,EP$321,FALSE)/8,VLOOKUP(VLOOKUP($A203,csapatok!$A:$NN,EP$320,FALSE),'csapat-ranglista'!$A:$FP,EP$321,FALSE)/4),0)</f>
        <v>0</v>
      </c>
      <c r="EQ203" s="223">
        <f>IFERROR(IF(RIGHT(VLOOKUP($A203,csapatok!$A:$NN,EQ$320,FALSE),5)="Csere",VLOOKUP(LEFT(VLOOKUP($A203,csapatok!$A:$NN,EQ$320,FALSE),LEN(VLOOKUP($A203,csapatok!$A:$NN,EQ$320,FALSE))-6),'csapat-ranglista'!$A:$FP,EQ$321,FALSE)/8,VLOOKUP(VLOOKUP($A203,csapatok!$A:$NN,EQ$320,FALSE),'csapat-ranglista'!$A:$FP,EQ$321,FALSE)/4),0)</f>
        <v>0</v>
      </c>
      <c r="ER203" s="223">
        <f>IFERROR(IF(RIGHT(VLOOKUP($A203,csapatok!$A:$NN,ER$320,FALSE),5)="Csere",VLOOKUP(LEFT(VLOOKUP($A203,csapatok!$A:$NN,ER$320,FALSE),LEN(VLOOKUP($A203,csapatok!$A:$NN,ER$320,FALSE))-6),'csapat-ranglista'!$A:$FP,ER$321,FALSE)/8,VLOOKUP(VLOOKUP($A203,csapatok!$A:$NN,ER$320,FALSE),'csapat-ranglista'!$A:$FP,ER$321,FALSE)/4),0)</f>
        <v>0</v>
      </c>
      <c r="ES203" s="223">
        <f>IFERROR(IF(RIGHT(VLOOKUP($A203,csapatok!$A:$NN,ES$320,FALSE),5)="Csere",VLOOKUP(LEFT(VLOOKUP($A203,csapatok!$A:$NN,ES$320,FALSE),LEN(VLOOKUP($A203,csapatok!$A:$NN,ES$320,FALSE))-6),'csapat-ranglista'!$A:$FP,ES$321,FALSE)/8,VLOOKUP(VLOOKUP($A203,csapatok!$A:$NN,ES$320,FALSE),'csapat-ranglista'!$A:$FP,ES$321,FALSE)/4),0)</f>
        <v>0</v>
      </c>
      <c r="ET203" s="223">
        <f>IFERROR(IF(RIGHT(VLOOKUP($A203,csapatok!$A:$NN,ET$320,FALSE),5)="Csere",VLOOKUP(LEFT(VLOOKUP($A203,csapatok!$A:$NN,ET$320,FALSE),LEN(VLOOKUP($A203,csapatok!$A:$NN,ET$320,FALSE))-6),'csapat-ranglista'!$A:$FP,ET$321,FALSE)/8,VLOOKUP(VLOOKUP($A203,csapatok!$A:$NN,ET$320,FALSE),'csapat-ranglista'!$A:$FP,ET$321,FALSE)/4),0)</f>
        <v>0</v>
      </c>
      <c r="EU203" s="223">
        <f>IFERROR(IF(RIGHT(VLOOKUP($A203,csapatok!$A:$NN,EU$320,FALSE),5)="Csere",VLOOKUP(LEFT(VLOOKUP($A203,csapatok!$A:$NN,EU$320,FALSE),LEN(VLOOKUP($A203,csapatok!$A:$NN,EU$320,FALSE))-6),'csapat-ranglista'!$A:$FP,EU$321,FALSE)/8,VLOOKUP(VLOOKUP($A203,csapatok!$A:$NN,EU$320,FALSE),'csapat-ranglista'!$A:$FP,EU$321,FALSE)/4),0)</f>
        <v>0</v>
      </c>
      <c r="EV203" s="223">
        <f>IFERROR(IF(RIGHT(VLOOKUP($A203,csapatok!$A:$NN,EV$320,FALSE),5)="Csere",VLOOKUP(LEFT(VLOOKUP($A203,csapatok!$A:$NN,EV$320,FALSE),LEN(VLOOKUP($A203,csapatok!$A:$NN,EV$320,FALSE))-6),'csapat-ranglista'!$A:$FP,EV$321,FALSE)/8,VLOOKUP(VLOOKUP($A203,csapatok!$A:$NN,EV$320,FALSE),'csapat-ranglista'!$A:$FP,EV$321,FALSE)/4),0)</f>
        <v>0</v>
      </c>
      <c r="EW203" s="223">
        <f>IFERROR(IF(RIGHT(VLOOKUP($A203,csapatok!$A:$NN,EW$320,FALSE),5)="Csere",VLOOKUP(LEFT(VLOOKUP($A203,csapatok!$A:$NN,EW$320,FALSE),LEN(VLOOKUP($A203,csapatok!$A:$NN,EW$320,FALSE))-6),'csapat-ranglista'!$A:$FP,EW$321,FALSE)/8,VLOOKUP(VLOOKUP($A203,csapatok!$A:$NN,EW$320,FALSE),'csapat-ranglista'!$A:$FP,EW$321,FALSE)/4),0)</f>
        <v>0</v>
      </c>
      <c r="EX203" s="223">
        <f>IFERROR(IF(RIGHT(VLOOKUP($A203,csapatok!$A:$NN,EX$320,FALSE),5)="Csere",VLOOKUP(LEFT(VLOOKUP($A203,csapatok!$A:$NN,EX$320,FALSE),LEN(VLOOKUP($A203,csapatok!$A:$NN,EX$320,FALSE))-6),'csapat-ranglista'!$A:$FP,EX$321,FALSE)/8,VLOOKUP(VLOOKUP($A203,csapatok!$A:$NN,EX$320,FALSE),'csapat-ranglista'!$A:$FP,EX$321,FALSE)/4),0)</f>
        <v>0</v>
      </c>
      <c r="EY203" s="223">
        <f>IFERROR(IF(RIGHT(VLOOKUP($A203,csapatok!$A:$NN,EY$320,FALSE),5)="Csere",VLOOKUP(LEFT(VLOOKUP($A203,csapatok!$A:$NN,EY$320,FALSE),LEN(VLOOKUP($A203,csapatok!$A:$NN,EY$320,FALSE))-6),'csapat-ranglista'!$A:$FP,EY$321,FALSE)/8,VLOOKUP(VLOOKUP($A203,csapatok!$A:$NN,EY$320,FALSE),'csapat-ranglista'!$A:$FP,EY$321,FALSE)/4),0)</f>
        <v>0</v>
      </c>
      <c r="EZ203" s="223">
        <f>IFERROR(IF(RIGHT(VLOOKUP($A203,csapatok!$A:$NN,EZ$320,FALSE),5)="Csere",VLOOKUP(LEFT(VLOOKUP($A203,csapatok!$A:$NN,EZ$320,FALSE),LEN(VLOOKUP($A203,csapatok!$A:$NN,EZ$320,FALSE))-6),'csapat-ranglista'!$A:$FP,EZ$321,FALSE)/8,VLOOKUP(VLOOKUP($A203,csapatok!$A:$NN,EZ$320,FALSE),'csapat-ranglista'!$A:$FP,EZ$321,FALSE)/4),0)</f>
        <v>0</v>
      </c>
      <c r="FA203" s="223">
        <f>IFERROR(IF(RIGHT(VLOOKUP($A203,csapatok!$A:$NN,FA$320,FALSE),5)="Csere",VLOOKUP(LEFT(VLOOKUP($A203,csapatok!$A:$NN,FA$320,FALSE),LEN(VLOOKUP($A203,csapatok!$A:$NN,FA$320,FALSE))-6),'csapat-ranglista'!$A:$FP,FA$321,FALSE)/8,VLOOKUP(VLOOKUP($A203,csapatok!$A:$NN,FA$320,FALSE),'csapat-ranglista'!$A:$FP,FA$321,FALSE)/4),0)</f>
        <v>0</v>
      </c>
      <c r="FB203" s="223">
        <f>IFERROR(IF(RIGHT(VLOOKUP($A203,csapatok!$A:$NN,FB$320,FALSE),5)="Csere",VLOOKUP(LEFT(VLOOKUP($A203,csapatok!$A:$NN,FB$320,FALSE),LEN(VLOOKUP($A203,csapatok!$A:$NN,FB$320,FALSE))-6),'csapat-ranglista'!$A:$FP,FB$321,FALSE)/8,VLOOKUP(VLOOKUP($A203,csapatok!$A:$NN,FB$320,FALSE),'csapat-ranglista'!$A:$FP,FB$321,FALSE)/4),0)</f>
        <v>0</v>
      </c>
      <c r="FC203" s="223">
        <f>IFERROR(IF(RIGHT(VLOOKUP($A203,csapatok!$A:$NN,FC$320,FALSE),5)="Csere",VLOOKUP(LEFT(VLOOKUP($A203,csapatok!$A:$NN,FC$320,FALSE),LEN(VLOOKUP($A203,csapatok!$A:$NN,FC$320,FALSE))-6),'csapat-ranglista'!$A:$FP,FC$321,FALSE)/8,VLOOKUP(VLOOKUP($A203,csapatok!$A:$NN,FC$320,FALSE),'csapat-ranglista'!$A:$FP,FC$321,FALSE)/4),0)</f>
        <v>0</v>
      </c>
      <c r="FD203" s="224">
        <f>versenyek!$QY$11*IFERROR(VLOOKUP(VLOOKUP($A203,versenyek!QX:QZ,3,FALSE),szabalyok!$A$16:$B$23,2,FALSE)/4,0)</f>
        <v>0</v>
      </c>
      <c r="FE203" s="224">
        <f>versenyek!$RB$11*IFERROR(VLOOKUP(VLOOKUP($A203,versenyek!RA:RC,3,FALSE),szabalyok!$A$16:$B$23,2,FALSE)/4,0)</f>
        <v>0</v>
      </c>
      <c r="FF203" s="223">
        <f>IFERROR(IF(RIGHT(VLOOKUP($A203,csapatok!$A:$NN,FF$320,FALSE),5)="Csere",VLOOKUP(LEFT(VLOOKUP($A203,csapatok!$A:$NN,FF$320,FALSE),LEN(VLOOKUP($A203,csapatok!$A:$NN,FF$320,FALSE))-6),'csapat-ranglista'!$A:$FP,FF$321,FALSE)/8,VLOOKUP(VLOOKUP($A203,csapatok!$A:$NN,FF$320,FALSE),'csapat-ranglista'!$A:$FP,FF$321,FALSE)/4),0)</f>
        <v>0</v>
      </c>
      <c r="FG203" s="223">
        <f>IFERROR(IF(RIGHT(VLOOKUP($A203,csapatok!$A:$NN,FG$320,FALSE),5)="Csere",VLOOKUP(LEFT(VLOOKUP($A203,csapatok!$A:$NN,FG$320,FALSE),LEN(VLOOKUP($A203,csapatok!$A:$NN,FG$320,FALSE))-6),'csapat-ranglista'!$A:$FP,FG$321,FALSE)/8,VLOOKUP(VLOOKUP($A203,csapatok!$A:$NN,FG$320,FALSE),'csapat-ranglista'!$A:$FP,FG$321,FALSE)/4),0)</f>
        <v>0</v>
      </c>
      <c r="FH203" s="223">
        <f>IFERROR(IF(RIGHT(VLOOKUP($A203,csapatok!$A:$NN,FH$320,FALSE),5)="Csere",VLOOKUP(LEFT(VLOOKUP($A203,csapatok!$A:$NN,FH$320,FALSE),LEN(VLOOKUP($A203,csapatok!$A:$NN,FH$320,FALSE))-6),'csapat-ranglista'!$A:$FP,FH$321,FALSE)/8,VLOOKUP(VLOOKUP($A203,csapatok!$A:$NN,FH$320,FALSE),'csapat-ranglista'!$A:$FP,FH$321,FALSE)/4),0)</f>
        <v>0</v>
      </c>
      <c r="FI203" s="223">
        <f>IFERROR(IF(RIGHT(VLOOKUP($A203,csapatok!$A:$NN,FI$320,FALSE),5)="Csere",VLOOKUP(LEFT(VLOOKUP($A203,csapatok!$A:$NN,FI$320,FALSE),LEN(VLOOKUP($A203,csapatok!$A:$NN,FI$320,FALSE))-6),'csapat-ranglista'!$A:$FP,FI$321,FALSE)/8,VLOOKUP(VLOOKUP($A203,csapatok!$A:$NN,FI$320,FALSE),'csapat-ranglista'!$A:$FP,FI$321,FALSE)/4),0)</f>
        <v>0</v>
      </c>
      <c r="FJ203" s="223">
        <f>IFERROR(IF(RIGHT(VLOOKUP($A203,csapatok!$A:$NN,FJ$320,FALSE),5)="Csere",VLOOKUP(LEFT(VLOOKUP($A203,csapatok!$A:$NN,FJ$320,FALSE),LEN(VLOOKUP($A203,csapatok!$A:$NN,FJ$320,FALSE))-6),'csapat-ranglista'!$A:$FP,FJ$321,FALSE)/8,VLOOKUP(VLOOKUP($A203,csapatok!$A:$NN,FJ$320,FALSE),'csapat-ranglista'!$A:$FP,FJ$321,FALSE)/4),0)</f>
        <v>0</v>
      </c>
      <c r="FK203" s="223">
        <f>IFERROR(IF(RIGHT(VLOOKUP($A203,csapatok!$A:$NN,FK$320,FALSE),5)="Csere",VLOOKUP(LEFT(VLOOKUP($A203,csapatok!$A:$NN,FK$320,FALSE),LEN(VLOOKUP($A203,csapatok!$A:$NN,FK$320,FALSE))-6),'csapat-ranglista'!$A:$FP,FK$321,FALSE)/8,VLOOKUP(VLOOKUP($A203,csapatok!$A:$NN,FK$320,FALSE),'csapat-ranglista'!$A:$FP,FK$321,FALSE)/4),0)</f>
        <v>0</v>
      </c>
      <c r="FL203" s="223">
        <f>IFERROR(IF(RIGHT(VLOOKUP($A203,csapatok!$A:$NN,FL$320,FALSE),5)="Csere",VLOOKUP(LEFT(VLOOKUP($A203,csapatok!$A:$NN,FL$320,FALSE),LEN(VLOOKUP($A203,csapatok!$A:$NN,FL$320,FALSE))-6),'csapat-ranglista'!$A:$FP,FL$321,FALSE)/8,VLOOKUP(VLOOKUP($A203,csapatok!$A:$NN,FL$320,FALSE),'csapat-ranglista'!$A:$FP,FL$321,FALSE)/4),0)</f>
        <v>0</v>
      </c>
      <c r="FM203" s="223">
        <f>IFERROR(IF(RIGHT(VLOOKUP($A203,csapatok!$A:$NN,FM$320,FALSE),5)="Csere",VLOOKUP(LEFT(VLOOKUP($A203,csapatok!$A:$NN,FM$320,FALSE),LEN(VLOOKUP($A203,csapatok!$A:$NN,FM$320,FALSE))-6),'csapat-ranglista'!$A:$FP,FM$321,FALSE)/8,VLOOKUP(VLOOKUP($A203,csapatok!$A:$NN,FM$320,FALSE),'csapat-ranglista'!$A:$FP,FM$321,FALSE)/4),0)</f>
        <v>0</v>
      </c>
      <c r="FN203" s="223">
        <f>IFERROR(IF(RIGHT(VLOOKUP($A203,csapatok!$A:$NN,FN$320,FALSE),5)="Csere",VLOOKUP(LEFT(VLOOKUP($A203,csapatok!$A:$NN,FN$320,FALSE),LEN(VLOOKUP($A203,csapatok!$A:$NN,FN$320,FALSE))-6),'csapat-ranglista'!$A:$FP,FN$321,FALSE)/8,VLOOKUP(VLOOKUP($A203,csapatok!$A:$NN,FN$320,FALSE),'csapat-ranglista'!$A:$FP,FN$321,FALSE)/4),0)</f>
        <v>0</v>
      </c>
      <c r="FO203" s="223">
        <f>IFERROR(IF(RIGHT(VLOOKUP($A203,csapatok!$A:$NN,FO$320,FALSE),5)="Csere",VLOOKUP(LEFT(VLOOKUP($A203,csapatok!$A:$NN,FO$320,FALSE),LEN(VLOOKUP($A203,csapatok!$A:$NN,FO$320,FALSE))-6),'csapat-ranglista'!$A:$FP,FO$321,FALSE)/8,VLOOKUP(VLOOKUP($A203,csapatok!$A:$NN,FO$320,FALSE),'csapat-ranglista'!$A:$FP,FO$321,FALSE)/4),0)</f>
        <v>0</v>
      </c>
      <c r="FP203" s="223">
        <f>IFERROR(IF(RIGHT(VLOOKUP($A203,csapatok!$A:$NN,FP$320,FALSE),5)="Csere",VLOOKUP(LEFT(VLOOKUP($A203,csapatok!$A:$NN,FP$320,FALSE),LEN(VLOOKUP($A203,csapatok!$A:$NN,FP$320,FALSE))-6),'csapat-ranglista'!$A:$FP,FP$321,FALSE)/8,VLOOKUP(VLOOKUP($A203,csapatok!$A:$NN,FP$320,FALSE),'csapat-ranglista'!$A:$FP,FP$321,FALSE)/4),0)</f>
        <v>0</v>
      </c>
      <c r="FQ203" s="223">
        <f>IFERROR(IF(RIGHT(VLOOKUP($A203,csapatok!$A:$NN,FQ$320,FALSE),5)="Csere",VLOOKUP(LEFT(VLOOKUP($A203,csapatok!$A:$NN,FQ$320,FALSE),LEN(VLOOKUP($A203,csapatok!$A:$NN,FQ$320,FALSE))-6),'csapat-ranglista'!$A:$FP,FQ$321,FALSE)/8,VLOOKUP(VLOOKUP($A203,csapatok!$A:$NN,FQ$320,FALSE),'csapat-ranglista'!$A:$FP,FQ$321,FALSE)/4),0)</f>
        <v>0</v>
      </c>
      <c r="FR203" s="223">
        <f>IFERROR(IF(RIGHT(VLOOKUP($A203,csapatok!$A:$NN,FR$320,FALSE),5)="Csere",VLOOKUP(LEFT(VLOOKUP($A203,csapatok!$A:$NN,FR$320,FALSE),LEN(VLOOKUP($A203,csapatok!$A:$NN,FR$320,FALSE))-6),'csapat-ranglista'!$A:$FP,FR$321,FALSE)/8,VLOOKUP(VLOOKUP($A203,csapatok!$A:$NN,FR$320,FALSE),'csapat-ranglista'!$A:$FP,FR$321,FALSE)/4),0)</f>
        <v>0</v>
      </c>
      <c r="FS203" s="223">
        <f>IFERROR(IF(RIGHT(VLOOKUP($A203,csapatok!$A:$NN,FS$320,FALSE),5)="Csere",VLOOKUP(LEFT(VLOOKUP($A203,csapatok!$A:$NN,FS$320,FALSE),LEN(VLOOKUP($A203,csapatok!$A:$NN,FS$320,FALSE))-6),'csapat-ranglista'!$A:$FP,FS$321,FALSE)/8,VLOOKUP(VLOOKUP($A203,csapatok!$A:$NN,FS$320,FALSE),'csapat-ranglista'!$A:$FP,FS$321,FALSE)/4),0)</f>
        <v>0</v>
      </c>
      <c r="FT203" s="223">
        <f>IFERROR(IF(RIGHT(VLOOKUP($A203,csapatok!$A:$NN,FT$320,FALSE),5)="Csere",VLOOKUP(LEFT(VLOOKUP($A203,csapatok!$A:$NN,FT$320,FALSE),LEN(VLOOKUP($A203,csapatok!$A:$NN,FT$320,FALSE))-6),'csapat-ranglista'!$A:$FP,FT$321,FALSE)/8,VLOOKUP(VLOOKUP($A203,csapatok!$A:$NN,FT$320,FALSE),'csapat-ranglista'!$A:$FP,FT$321,FALSE)/4),0)</f>
        <v>0</v>
      </c>
      <c r="FU203" s="223">
        <f>IFERROR(IF(RIGHT(VLOOKUP($A203,csapatok!$A:$NN,FU$320,FALSE),5)="Csere",VLOOKUP(LEFT(VLOOKUP($A203,csapatok!$A:$NN,FU$320,FALSE),LEN(VLOOKUP($A203,csapatok!$A:$NN,FU$320,FALSE))-6),'csapat-ranglista'!$A:$FP,FU$321,FALSE)/8,VLOOKUP(VLOOKUP($A203,csapatok!$A:$NN,FU$320,FALSE),'csapat-ranglista'!$A:$FP,FU$321,FALSE)/4),0)</f>
        <v>0</v>
      </c>
      <c r="FV203" s="223">
        <f>IFERROR(IF(RIGHT(VLOOKUP($A203,csapatok!$A:$NN,FV$320,FALSE),5)="Csere",VLOOKUP(LEFT(VLOOKUP($A203,csapatok!$A:$NN,FV$320,FALSE),LEN(VLOOKUP($A203,csapatok!$A:$NN,FV$320,FALSE))-6),'csapat-ranglista'!$A:$FP,FV$321,FALSE)/8,VLOOKUP(VLOOKUP($A203,csapatok!$A:$NN,FV$320,FALSE),'csapat-ranglista'!$A:$FP,FV$321,FALSE)/4),0)</f>
        <v>0</v>
      </c>
      <c r="FW203" s="223">
        <f>IFERROR(IF(RIGHT(VLOOKUP($A203,csapatok!$A:$NN,FW$320,FALSE),5)="Csere",VLOOKUP(LEFT(VLOOKUP($A203,csapatok!$A:$NN,FW$320,FALSE),LEN(VLOOKUP($A203,csapatok!$A:$NN,FW$320,FALSE))-6),'csapat-ranglista'!$A:$FP,FW$321,FALSE)/8,VLOOKUP(VLOOKUP($A203,csapatok!$A:$NN,FW$320,FALSE),'csapat-ranglista'!$A:$FP,FW$321,FALSE)/4),0)</f>
        <v>0</v>
      </c>
      <c r="FX203" s="223">
        <f>IFERROR(IF(RIGHT(VLOOKUP($A203,csapatok!$A:$NN,FX$320,FALSE),5)="Csere",VLOOKUP(LEFT(VLOOKUP($A203,csapatok!$A:$NN,FX$320,FALSE),LEN(VLOOKUP($A203,csapatok!$A:$NN,FX$320,FALSE))-6),'csapat-ranglista'!$A:$FP,FX$321,FALSE)/8,VLOOKUP(VLOOKUP($A203,csapatok!$A:$NN,FX$320,FALSE),'csapat-ranglista'!$A:$FP,FX$321,FALSE)/4),0)</f>
        <v>0</v>
      </c>
      <c r="FY203" s="223">
        <f>IFERROR(IF(RIGHT(VLOOKUP($A203,csapatok!$A:$NN,FY$320,FALSE),5)="Csere",VLOOKUP(LEFT(VLOOKUP($A203,csapatok!$A:$NN,FY$320,FALSE),LEN(VLOOKUP($A203,csapatok!$A:$NN,FY$320,FALSE))-6),'csapat-ranglista'!$A:$FP,FY$321,FALSE)/8,VLOOKUP(VLOOKUP($A203,csapatok!$A:$NN,FY$320,FALSE),'csapat-ranglista'!$A:$FP,FY$321,FALSE)/4),0)</f>
        <v>0</v>
      </c>
      <c r="FZ203" s="223">
        <f>IFERROR(IF(RIGHT(VLOOKUP($A203,csapatok!$A:$NN,FZ$320,FALSE),5)="Csere",VLOOKUP(LEFT(VLOOKUP($A203,csapatok!$A:$NN,FZ$320,FALSE),LEN(VLOOKUP($A203,csapatok!$A:$NN,FZ$320,FALSE))-6),'csapat-ranglista'!$A:$FP,FZ$321,FALSE)/8,VLOOKUP(VLOOKUP($A203,csapatok!$A:$NN,FZ$320,FALSE),'csapat-ranglista'!$A:$FP,FZ$321,FALSE)/4),0)</f>
        <v>0</v>
      </c>
      <c r="GA203" s="223">
        <f>IFERROR(IF(RIGHT(VLOOKUP($A203,csapatok!$A:$NN,GA$320,FALSE),5)="Csere",VLOOKUP(LEFT(VLOOKUP($A203,csapatok!$A:$NN,GA$320,FALSE),LEN(VLOOKUP($A203,csapatok!$A:$NN,GA$320,FALSE))-6),'csapat-ranglista'!$A:$FP,GA$321,FALSE)/8,VLOOKUP(VLOOKUP($A203,csapatok!$A:$NN,GA$320,FALSE),'csapat-ranglista'!$A:$FP,GA$321,FALSE)/4),0)</f>
        <v>0</v>
      </c>
      <c r="GB203" s="223">
        <f>IFERROR(IF(RIGHT(VLOOKUP($A203,csapatok!$A:$NN,GB$320,FALSE),5)="Csere",VLOOKUP(LEFT(VLOOKUP($A203,csapatok!$A:$NN,GB$320,FALSE),LEN(VLOOKUP($A203,csapatok!$A:$NN,GB$320,FALSE))-6),'csapat-ranglista'!$A:$FP,GB$321,FALSE)/8,VLOOKUP(VLOOKUP($A203,csapatok!$A:$NN,GB$320,FALSE),'csapat-ranglista'!$A:$FP,GB$321,FALSE)/4),0)</f>
        <v>0</v>
      </c>
      <c r="GC203" s="223">
        <f>IFERROR(IF(RIGHT(VLOOKUP($A203,csapatok!$A:$NN,GC$320,FALSE),5)="Csere",VLOOKUP(LEFT(VLOOKUP($A203,csapatok!$A:$NN,GC$320,FALSE),LEN(VLOOKUP($A203,csapatok!$A:$NN,GC$320,FALSE))-6),'csapat-ranglista'!$A:$FP,GC$321,FALSE)/8,VLOOKUP(VLOOKUP($A203,csapatok!$A:$NN,GC$320,FALSE),'csapat-ranglista'!$A:$FP,GC$321,FALSE)/4),0)</f>
        <v>0</v>
      </c>
      <c r="GD203" s="247">
        <f>SUM(EQ203:GC203)</f>
        <v>0</v>
      </c>
    </row>
    <row r="204" spans="1:186">
      <c r="A204" s="32" t="s">
        <v>127</v>
      </c>
      <c r="B204" s="2">
        <v>23875</v>
      </c>
      <c r="C204" s="131" t="str">
        <f>IF(B204=0,"",IF(B204&lt;$C$1,"felnőtt","ifi"))</f>
        <v>felnőtt</v>
      </c>
      <c r="D204" s="32" t="s">
        <v>9</v>
      </c>
      <c r="E204" s="45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3.5993232829997033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f>IFERROR(IF(RIGHT(VLOOKUP($A204,csapatok!$A:$BL,X$320,FALSE),5)="Csere",VLOOKUP(LEFT(VLOOKUP($A204,csapatok!$A:$BL,X$320,FALSE),LEN(VLOOKUP($A204,csapatok!$A:$BL,X$320,FALSE))-6),'csapat-ranglista'!$A:$FP,X$321,FALSE)/8,VLOOKUP(VLOOKUP($A204,csapatok!$A:$BL,X$320,FALSE),'csapat-ranglista'!$A:$FP,X$321,FALSE)/4),0)</f>
        <v>0</v>
      </c>
      <c r="Y204" s="32">
        <f>IFERROR(IF(RIGHT(VLOOKUP($A204,csapatok!$A:$BL,Y$320,FALSE),5)="Csere",VLOOKUP(LEFT(VLOOKUP($A204,csapatok!$A:$BL,Y$320,FALSE),LEN(VLOOKUP($A204,csapatok!$A:$BL,Y$320,FALSE))-6),'csapat-ranglista'!$A:$FP,Y$321,FALSE)/8,VLOOKUP(VLOOKUP($A204,csapatok!$A:$BL,Y$320,FALSE),'csapat-ranglista'!$A:$FP,Y$321,FALSE)/4),0)</f>
        <v>0</v>
      </c>
      <c r="Z204" s="32">
        <f>IFERROR(IF(RIGHT(VLOOKUP($A204,csapatok!$A:$BL,Z$320,FALSE),5)="Csere",VLOOKUP(LEFT(VLOOKUP($A204,csapatok!$A:$BL,Z$320,FALSE),LEN(VLOOKUP($A204,csapatok!$A:$BL,Z$320,FALSE))-6),'csapat-ranglista'!$A:$FP,Z$321,FALSE)/8,VLOOKUP(VLOOKUP($A204,csapatok!$A:$BL,Z$320,FALSE),'csapat-ranglista'!$A:$FP,Z$321,FALSE)/4),0)</f>
        <v>0</v>
      </c>
      <c r="AA204" s="32">
        <f>IFERROR(IF(RIGHT(VLOOKUP($A204,csapatok!$A:$BL,AA$320,FALSE),5)="Csere",VLOOKUP(LEFT(VLOOKUP($A204,csapatok!$A:$BL,AA$320,FALSE),LEN(VLOOKUP($A204,csapatok!$A:$BL,AA$320,FALSE))-6),'csapat-ranglista'!$A:$FP,AA$321,FALSE)/8,VLOOKUP(VLOOKUP($A204,csapatok!$A:$BL,AA$320,FALSE),'csapat-ranglista'!$A:$FP,AA$321,FALSE)/4),0)</f>
        <v>0</v>
      </c>
      <c r="AB204" s="223">
        <f>IFERROR(IF(RIGHT(VLOOKUP($A204,csapatok!$A:$BL,AB$320,FALSE),5)="Csere",VLOOKUP(LEFT(VLOOKUP($A204,csapatok!$A:$BL,AB$320,FALSE),LEN(VLOOKUP($A204,csapatok!$A:$BL,AB$320,FALSE))-6),'csapat-ranglista'!$A:$FP,AB$321,FALSE)/8,VLOOKUP(VLOOKUP($A204,csapatok!$A:$BL,AB$320,FALSE),'csapat-ranglista'!$A:$FP,AB$321,FALSE)/4),0)</f>
        <v>0</v>
      </c>
      <c r="AC204" s="223">
        <f>IFERROR(IF(RIGHT(VLOOKUP($A204,csapatok!$A:$BL,AC$320,FALSE),5)="Csere",VLOOKUP(LEFT(VLOOKUP($A204,csapatok!$A:$BL,AC$320,FALSE),LEN(VLOOKUP($A204,csapatok!$A:$BL,AC$320,FALSE))-6),'csapat-ranglista'!$A:$FP,AC$321,FALSE)/8,VLOOKUP(VLOOKUP($A204,csapatok!$A:$BL,AC$320,FALSE),'csapat-ranglista'!$A:$FP,AC$321,FALSE)/4),0)</f>
        <v>0</v>
      </c>
      <c r="AD204" s="223">
        <f>IFERROR(IF(RIGHT(VLOOKUP($A204,csapatok!$A:$BL,AD$320,FALSE),5)="Csere",VLOOKUP(LEFT(VLOOKUP($A204,csapatok!$A:$BL,AD$320,FALSE),LEN(VLOOKUP($A204,csapatok!$A:$BL,AD$320,FALSE))-6),'csapat-ranglista'!$A:$FP,AD$321,FALSE)/8,VLOOKUP(VLOOKUP($A204,csapatok!$A:$BL,AD$320,FALSE),'csapat-ranglista'!$A:$FP,AD$321,FALSE)/4),0)</f>
        <v>0</v>
      </c>
      <c r="AE204" s="223">
        <f>IFERROR(IF(RIGHT(VLOOKUP($A204,csapatok!$A:$BL,AE$320,FALSE),5)="Csere",VLOOKUP(LEFT(VLOOKUP($A204,csapatok!$A:$BL,AE$320,FALSE),LEN(VLOOKUP($A204,csapatok!$A:$BL,AE$320,FALSE))-6),'csapat-ranglista'!$A:$FP,AE$321,FALSE)/8,VLOOKUP(VLOOKUP($A204,csapatok!$A:$BL,AE$320,FALSE),'csapat-ranglista'!$A:$FP,AE$321,FALSE)/4),0)</f>
        <v>0</v>
      </c>
      <c r="AF204" s="223">
        <f>IFERROR(IF(RIGHT(VLOOKUP($A204,csapatok!$A:$BL,AF$320,FALSE),5)="Csere",VLOOKUP(LEFT(VLOOKUP($A204,csapatok!$A:$BL,AF$320,FALSE),LEN(VLOOKUP($A204,csapatok!$A:$BL,AF$320,FALSE))-6),'csapat-ranglista'!$A:$FP,AF$321,FALSE)/8,VLOOKUP(VLOOKUP($A204,csapatok!$A:$BL,AF$320,FALSE),'csapat-ranglista'!$A:$FP,AF$321,FALSE)/4),0)</f>
        <v>0</v>
      </c>
      <c r="AG204" s="223">
        <f>IFERROR(IF(RIGHT(VLOOKUP($A204,csapatok!$A:$BL,AG$320,FALSE),5)="Csere",VLOOKUP(LEFT(VLOOKUP($A204,csapatok!$A:$BL,AG$320,FALSE),LEN(VLOOKUP($A204,csapatok!$A:$BL,AG$320,FALSE))-6),'csapat-ranglista'!$A:$FP,AG$321,FALSE)/8,VLOOKUP(VLOOKUP($A204,csapatok!$A:$BL,AG$320,FALSE),'csapat-ranglista'!$A:$FP,AG$321,FALSE)/4),0)</f>
        <v>0</v>
      </c>
      <c r="AH204" s="223">
        <f>IFERROR(IF(RIGHT(VLOOKUP($A204,csapatok!$A:$BL,AH$320,FALSE),5)="Csere",VLOOKUP(LEFT(VLOOKUP($A204,csapatok!$A:$BL,AH$320,FALSE),LEN(VLOOKUP($A204,csapatok!$A:$BL,AH$320,FALSE))-6),'csapat-ranglista'!$A:$FP,AH$321,FALSE)/8,VLOOKUP(VLOOKUP($A204,csapatok!$A:$BL,AH$320,FALSE),'csapat-ranglista'!$A:$FP,AH$321,FALSE)/4),0)</f>
        <v>0</v>
      </c>
      <c r="AI204" s="223">
        <f>IFERROR(IF(RIGHT(VLOOKUP($A204,csapatok!$A:$BL,AI$320,FALSE),5)="Csere",VLOOKUP(LEFT(VLOOKUP($A204,csapatok!$A:$BL,AI$320,FALSE),LEN(VLOOKUP($A204,csapatok!$A:$BL,AI$320,FALSE))-6),'csapat-ranglista'!$A:$FP,AI$321,FALSE)/8,VLOOKUP(VLOOKUP($A204,csapatok!$A:$BL,AI$320,FALSE),'csapat-ranglista'!$A:$FP,AI$321,FALSE)/4),0)</f>
        <v>0</v>
      </c>
      <c r="AJ204" s="223">
        <f>IFERROR(IF(RIGHT(VLOOKUP($A204,csapatok!$A:$BL,AJ$320,FALSE),5)="Csere",VLOOKUP(LEFT(VLOOKUP($A204,csapatok!$A:$BL,AJ$320,FALSE),LEN(VLOOKUP($A204,csapatok!$A:$BL,AJ$320,FALSE))-6),'csapat-ranglista'!$A:$FP,AJ$321,FALSE)/8,VLOOKUP(VLOOKUP($A204,csapatok!$A:$BL,AJ$320,FALSE),'csapat-ranglista'!$A:$FP,AJ$321,FALSE)/2),0)</f>
        <v>0</v>
      </c>
      <c r="AK204" s="223">
        <f>IFERROR(IF(RIGHT(VLOOKUP($A204,csapatok!$A:$CN,AK$320,FALSE),5)="Csere",VLOOKUP(LEFT(VLOOKUP($A204,csapatok!$A:$CN,AK$320,FALSE),LEN(VLOOKUP($A204,csapatok!$A:$CN,AK$320,FALSE))-6),'csapat-ranglista'!$A:$FP,AK$321,FALSE)/8,VLOOKUP(VLOOKUP($A204,csapatok!$A:$CN,AK$320,FALSE),'csapat-ranglista'!$A:$FP,AK$321,FALSE)/4),0)</f>
        <v>0</v>
      </c>
      <c r="AL204" s="223">
        <f>IFERROR(IF(RIGHT(VLOOKUP($A204,csapatok!$A:$CN,AL$320,FALSE),5)="Csere",VLOOKUP(LEFT(VLOOKUP($A204,csapatok!$A:$CN,AL$320,FALSE),LEN(VLOOKUP($A204,csapatok!$A:$CN,AL$320,FALSE))-6),'csapat-ranglista'!$A:$FP,AL$321,FALSE)/8,VLOOKUP(VLOOKUP($A204,csapatok!$A:$CN,AL$320,FALSE),'csapat-ranglista'!$A:$FP,AL$321,FALSE)/4),0)</f>
        <v>0</v>
      </c>
      <c r="AM204" s="223">
        <f>IFERROR(IF(RIGHT(VLOOKUP($A204,csapatok!$A:$CN,AM$320,FALSE),5)="Csere",VLOOKUP(LEFT(VLOOKUP($A204,csapatok!$A:$CN,AM$320,FALSE),LEN(VLOOKUP($A204,csapatok!$A:$CN,AM$320,FALSE))-6),'csapat-ranglista'!$A:$FP,AM$321,FALSE)/8,VLOOKUP(VLOOKUP($A204,csapatok!$A:$CN,AM$320,FALSE),'csapat-ranglista'!$A:$FP,AM$321,FALSE)/4),0)</f>
        <v>0</v>
      </c>
      <c r="AN204" s="223">
        <f>IFERROR(IF(RIGHT(VLOOKUP($A204,csapatok!$A:$CN,AN$320,FALSE),5)="Csere",VLOOKUP(LEFT(VLOOKUP($A204,csapatok!$A:$CN,AN$320,FALSE),LEN(VLOOKUP($A204,csapatok!$A:$CN,AN$320,FALSE))-6),'csapat-ranglista'!$A:$FP,AN$321,FALSE)/8,VLOOKUP(VLOOKUP($A204,csapatok!$A:$CN,AN$320,FALSE),'csapat-ranglista'!$A:$FP,AN$321,FALSE)/4),0)</f>
        <v>0</v>
      </c>
      <c r="AO204" s="223">
        <f>IFERROR(IF(RIGHT(VLOOKUP($A204,csapatok!$A:$CN,AO$320,FALSE),5)="Csere",VLOOKUP(LEFT(VLOOKUP($A204,csapatok!$A:$CN,AO$320,FALSE),LEN(VLOOKUP($A204,csapatok!$A:$CN,AO$320,FALSE))-6),'csapat-ranglista'!$A:$FP,AO$321,FALSE)/8,VLOOKUP(VLOOKUP($A204,csapatok!$A:$CN,AO$320,FALSE),'csapat-ranglista'!$A:$FP,AO$321,FALSE)/4),0)</f>
        <v>0</v>
      </c>
      <c r="AP204" s="223">
        <f>IFERROR(IF(RIGHT(VLOOKUP($A204,csapatok!$A:$CN,AP$320,FALSE),5)="Csere",VLOOKUP(LEFT(VLOOKUP($A204,csapatok!$A:$CN,AP$320,FALSE),LEN(VLOOKUP($A204,csapatok!$A:$CN,AP$320,FALSE))-6),'csapat-ranglista'!$A:$FP,AP$321,FALSE)/8,VLOOKUP(VLOOKUP($A204,csapatok!$A:$CN,AP$320,FALSE),'csapat-ranglista'!$A:$FP,AP$321,FALSE)/4),0)</f>
        <v>0</v>
      </c>
      <c r="AQ204" s="223">
        <f>IFERROR(IF(RIGHT(VLOOKUP($A204,csapatok!$A:$CN,AQ$320,FALSE),5)="Csere",VLOOKUP(LEFT(VLOOKUP($A204,csapatok!$A:$CN,AQ$320,FALSE),LEN(VLOOKUP($A204,csapatok!$A:$CN,AQ$320,FALSE))-6),'csapat-ranglista'!$A:$FP,AQ$321,FALSE)/8,VLOOKUP(VLOOKUP($A204,csapatok!$A:$CN,AQ$320,FALSE),'csapat-ranglista'!$A:$FP,AQ$321,FALSE)/4),0)</f>
        <v>0</v>
      </c>
      <c r="AR204" s="223">
        <f>IFERROR(IF(RIGHT(VLOOKUP($A204,csapatok!$A:$CN,AR$320,FALSE),5)="Csere",VLOOKUP(LEFT(VLOOKUP($A204,csapatok!$A:$CN,AR$320,FALSE),LEN(VLOOKUP($A204,csapatok!$A:$CN,AR$320,FALSE))-6),'csapat-ranglista'!$A:$FP,AR$321,FALSE)/8,VLOOKUP(VLOOKUP($A204,csapatok!$A:$CN,AR$320,FALSE),'csapat-ranglista'!$A:$FP,AR$321,FALSE)/4),0)</f>
        <v>0</v>
      </c>
      <c r="AS204" s="223">
        <f>IFERROR(IF(RIGHT(VLOOKUP($A204,csapatok!$A:$CN,AS$320,FALSE),5)="Csere",VLOOKUP(LEFT(VLOOKUP($A204,csapatok!$A:$CN,AS$320,FALSE),LEN(VLOOKUP($A204,csapatok!$A:$CN,AS$320,FALSE))-6),'csapat-ranglista'!$A:$FP,AS$321,FALSE)/8,VLOOKUP(VLOOKUP($A204,csapatok!$A:$CN,AS$320,FALSE),'csapat-ranglista'!$A:$FP,AS$321,FALSE)/4),0)</f>
        <v>0</v>
      </c>
      <c r="AT204" s="223">
        <f>IFERROR(IF(RIGHT(VLOOKUP($A204,csapatok!$A:$CN,AT$320,FALSE),5)="Csere",VLOOKUP(LEFT(VLOOKUP($A204,csapatok!$A:$CN,AT$320,FALSE),LEN(VLOOKUP($A204,csapatok!$A:$CN,AT$320,FALSE))-6),'csapat-ranglista'!$A:$FP,AT$321,FALSE)/8,VLOOKUP(VLOOKUP($A204,csapatok!$A:$CN,AT$320,FALSE),'csapat-ranglista'!$A:$FP,AT$321,FALSE)/4),0)</f>
        <v>0</v>
      </c>
      <c r="AU204" s="223">
        <f>IFERROR(IF(RIGHT(VLOOKUP($A204,csapatok!$A:$CN,AU$320,FALSE),5)="Csere",VLOOKUP(LEFT(VLOOKUP($A204,csapatok!$A:$CN,AU$320,FALSE),LEN(VLOOKUP($A204,csapatok!$A:$CN,AU$320,FALSE))-6),'csapat-ranglista'!$A:$FP,AU$321,FALSE)/8,VLOOKUP(VLOOKUP($A204,csapatok!$A:$CN,AU$320,FALSE),'csapat-ranglista'!$A:$FP,AU$321,FALSE)/4),0)</f>
        <v>0</v>
      </c>
      <c r="AV204" s="223">
        <f>IFERROR(IF(RIGHT(VLOOKUP($A204,csapatok!$A:$CN,AV$320,FALSE),5)="Csere",VLOOKUP(LEFT(VLOOKUP($A204,csapatok!$A:$CN,AV$320,FALSE),LEN(VLOOKUP($A204,csapatok!$A:$CN,AV$320,FALSE))-6),'csapat-ranglista'!$A:$FP,AV$321,FALSE)/8,VLOOKUP(VLOOKUP($A204,csapatok!$A:$CN,AV$320,FALSE),'csapat-ranglista'!$A:$FP,AV$321,FALSE)/4),0)</f>
        <v>0</v>
      </c>
      <c r="AW204" s="223">
        <f>IFERROR(IF(RIGHT(VLOOKUP($A204,csapatok!$A:$CN,AW$320,FALSE),5)="Csere",VLOOKUP(LEFT(VLOOKUP($A204,csapatok!$A:$CN,AW$320,FALSE),LEN(VLOOKUP($A204,csapatok!$A:$CN,AW$320,FALSE))-6),'csapat-ranglista'!$A:$FP,AW$321,FALSE)/8,VLOOKUP(VLOOKUP($A204,csapatok!$A:$CN,AW$320,FALSE),'csapat-ranglista'!$A:$FP,AW$321,FALSE)/4),0)</f>
        <v>0</v>
      </c>
      <c r="AX204" s="223">
        <f>IFERROR(IF(RIGHT(VLOOKUP($A204,csapatok!$A:$CN,AX$320,FALSE),5)="Csere",VLOOKUP(LEFT(VLOOKUP($A204,csapatok!$A:$CN,AX$320,FALSE),LEN(VLOOKUP($A204,csapatok!$A:$CN,AX$320,FALSE))-6),'csapat-ranglista'!$A:$FP,AX$321,FALSE)/8,VLOOKUP(VLOOKUP($A204,csapatok!$A:$CN,AX$320,FALSE),'csapat-ranglista'!$A:$FP,AX$321,FALSE)/4),0)</f>
        <v>0</v>
      </c>
      <c r="AY204" s="223">
        <f>IFERROR(IF(RIGHT(VLOOKUP($A204,csapatok!$A:$NN,AY$320,FALSE),5)="Csere",VLOOKUP(LEFT(VLOOKUP($A204,csapatok!$A:$NN,AY$320,FALSE),LEN(VLOOKUP($A204,csapatok!$A:$NN,AY$320,FALSE))-6),'csapat-ranglista'!$A:$FP,AY$321,FALSE)/8,VLOOKUP(VLOOKUP($A204,csapatok!$A:$NN,AY$320,FALSE),'csapat-ranglista'!$A:$FP,AY$321,FALSE)/4),0)</f>
        <v>0</v>
      </c>
      <c r="AZ204" s="223">
        <f>IFERROR(IF(RIGHT(VLOOKUP($A204,csapatok!$A:$NN,AZ$320,FALSE),5)="Csere",VLOOKUP(LEFT(VLOOKUP($A204,csapatok!$A:$NN,AZ$320,FALSE),LEN(VLOOKUP($A204,csapatok!$A:$NN,AZ$320,FALSE))-6),'csapat-ranglista'!$A:$FP,AZ$321,FALSE)/8,VLOOKUP(VLOOKUP($A204,csapatok!$A:$NN,AZ$320,FALSE),'csapat-ranglista'!$A:$FP,AZ$321,FALSE)/4),0)</f>
        <v>0</v>
      </c>
      <c r="BA204" s="223">
        <f>IFERROR(IF(RIGHT(VLOOKUP($A204,csapatok!$A:$NN,BA$320,FALSE),5)="Csere",VLOOKUP(LEFT(VLOOKUP($A204,csapatok!$A:$NN,BA$320,FALSE),LEN(VLOOKUP($A204,csapatok!$A:$NN,BA$320,FALSE))-6),'csapat-ranglista'!$A:$FP,BA$321,FALSE)/8,VLOOKUP(VLOOKUP($A204,csapatok!$A:$NN,BA$320,FALSE),'csapat-ranglista'!$A:$FP,BA$321,FALSE)/4),0)</f>
        <v>0</v>
      </c>
      <c r="BB204" s="223">
        <f>IFERROR(IF(RIGHT(VLOOKUP($A204,csapatok!$A:$NN,BB$320,FALSE),5)="Csere",VLOOKUP(LEFT(VLOOKUP($A204,csapatok!$A:$NN,BB$320,FALSE),LEN(VLOOKUP($A204,csapatok!$A:$NN,BB$320,FALSE))-6),'csapat-ranglista'!$A:$FP,BB$321,FALSE)/8,VLOOKUP(VLOOKUP($A204,csapatok!$A:$NN,BB$320,FALSE),'csapat-ranglista'!$A:$FP,BB$321,FALSE)/4),0)</f>
        <v>0</v>
      </c>
      <c r="BC204" s="224">
        <f>versenyek!$ES$11*IFERROR(VLOOKUP(VLOOKUP($A204,versenyek!ER:ET,3,FALSE),szabalyok!$A$16:$B$23,2,FALSE)/4,0)</f>
        <v>0</v>
      </c>
      <c r="BD204" s="224">
        <f>versenyek!$EV$11*IFERROR(VLOOKUP(VLOOKUP($A204,versenyek!EU:EW,3,FALSE),szabalyok!$A$16:$B$23,2,FALSE)/4,0)</f>
        <v>0</v>
      </c>
      <c r="BE204" s="223">
        <f>IFERROR(IF(RIGHT(VLOOKUP($A204,csapatok!$A:$NN,BE$320,FALSE),5)="Csere",VLOOKUP(LEFT(VLOOKUP($A204,csapatok!$A:$NN,BE$320,FALSE),LEN(VLOOKUP($A204,csapatok!$A:$NN,BE$320,FALSE))-6),'csapat-ranglista'!$A:$FP,BE$321,FALSE)/8,VLOOKUP(VLOOKUP($A204,csapatok!$A:$NN,BE$320,FALSE),'csapat-ranglista'!$A:$FP,BE$321,FALSE)/4),0)</f>
        <v>0</v>
      </c>
      <c r="BF204" s="223">
        <f>IFERROR(IF(RIGHT(VLOOKUP($A204,csapatok!$A:$NN,BF$320,FALSE),5)="Csere",VLOOKUP(LEFT(VLOOKUP($A204,csapatok!$A:$NN,BF$320,FALSE),LEN(VLOOKUP($A204,csapatok!$A:$NN,BF$320,FALSE))-6),'csapat-ranglista'!$A:$FP,BF$321,FALSE)/8,VLOOKUP(VLOOKUP($A204,csapatok!$A:$NN,BF$320,FALSE),'csapat-ranglista'!$A:$FP,BF$321,FALSE)/4),0)</f>
        <v>0</v>
      </c>
      <c r="BG204" s="223">
        <f>IFERROR(IF(RIGHT(VLOOKUP($A204,csapatok!$A:$NN,BG$320,FALSE),5)="Csere",VLOOKUP(LEFT(VLOOKUP($A204,csapatok!$A:$NN,BG$320,FALSE),LEN(VLOOKUP($A204,csapatok!$A:$NN,BG$320,FALSE))-6),'csapat-ranglista'!$A:$FP,BG$321,FALSE)/8,VLOOKUP(VLOOKUP($A204,csapatok!$A:$NN,BG$320,FALSE),'csapat-ranglista'!$A:$FP,BG$321,FALSE)/4),0)</f>
        <v>0</v>
      </c>
      <c r="BH204" s="223">
        <f>IFERROR(IF(RIGHT(VLOOKUP($A204,csapatok!$A:$NN,BH$320,FALSE),5)="Csere",VLOOKUP(LEFT(VLOOKUP($A204,csapatok!$A:$NN,BH$320,FALSE),LEN(VLOOKUP($A204,csapatok!$A:$NN,BH$320,FALSE))-6),'csapat-ranglista'!$A:$FP,BH$321,FALSE)/8,VLOOKUP(VLOOKUP($A204,csapatok!$A:$NN,BH$320,FALSE),'csapat-ranglista'!$A:$FP,BH$321,FALSE)/4),0)</f>
        <v>0</v>
      </c>
      <c r="BI204" s="223">
        <f>IFERROR(IF(RIGHT(VLOOKUP($A204,csapatok!$A:$NN,BI$320,FALSE),5)="Csere",VLOOKUP(LEFT(VLOOKUP($A204,csapatok!$A:$NN,BI$320,FALSE),LEN(VLOOKUP($A204,csapatok!$A:$NN,BI$320,FALSE))-6),'csapat-ranglista'!$A:$FP,BI$321,FALSE)/8,VLOOKUP(VLOOKUP($A204,csapatok!$A:$NN,BI$320,FALSE),'csapat-ranglista'!$A:$FP,BI$321,FALSE)/4),0)</f>
        <v>0</v>
      </c>
      <c r="BJ204" s="223">
        <f>IFERROR(IF(RIGHT(VLOOKUP($A204,csapatok!$A:$NN,BJ$320,FALSE),5)="Csere",VLOOKUP(LEFT(VLOOKUP($A204,csapatok!$A:$NN,BJ$320,FALSE),LEN(VLOOKUP($A204,csapatok!$A:$NN,BJ$320,FALSE))-6),'csapat-ranglista'!$A:$FP,BJ$321,FALSE)/8,VLOOKUP(VLOOKUP($A204,csapatok!$A:$NN,BJ$320,FALSE),'csapat-ranglista'!$A:$FP,BJ$321,FALSE)/4),0)</f>
        <v>0</v>
      </c>
      <c r="BK204" s="223">
        <f>IFERROR(IF(RIGHT(VLOOKUP($A204,csapatok!$A:$NN,BK$320,FALSE),5)="Csere",VLOOKUP(LEFT(VLOOKUP($A204,csapatok!$A:$NN,BK$320,FALSE),LEN(VLOOKUP($A204,csapatok!$A:$NN,BK$320,FALSE))-6),'csapat-ranglista'!$A:$FP,BK$321,FALSE)/8,VLOOKUP(VLOOKUP($A204,csapatok!$A:$NN,BK$320,FALSE),'csapat-ranglista'!$A:$FP,BK$321,FALSE)/4),0)</f>
        <v>0</v>
      </c>
      <c r="BL204" s="223">
        <f>IFERROR(IF(RIGHT(VLOOKUP($A204,csapatok!$A:$NN,BL$320,FALSE),5)="Csere",VLOOKUP(LEFT(VLOOKUP($A204,csapatok!$A:$NN,BL$320,FALSE),LEN(VLOOKUP($A204,csapatok!$A:$NN,BL$320,FALSE))-6),'csapat-ranglista'!$A:$FP,BL$321,FALSE)/8,VLOOKUP(VLOOKUP($A204,csapatok!$A:$NN,BL$320,FALSE),'csapat-ranglista'!$A:$FP,BL$321,FALSE)/4),0)</f>
        <v>0</v>
      </c>
      <c r="BM204" s="223">
        <f>IFERROR(IF(RIGHT(VLOOKUP($A204,csapatok!$A:$NN,BM$320,FALSE),5)="Csere",VLOOKUP(LEFT(VLOOKUP($A204,csapatok!$A:$NN,BM$320,FALSE),LEN(VLOOKUP($A204,csapatok!$A:$NN,BM$320,FALSE))-6),'csapat-ranglista'!$A:$FP,BM$321,FALSE)/8,VLOOKUP(VLOOKUP($A204,csapatok!$A:$NN,BM$320,FALSE),'csapat-ranglista'!$A:$FP,BM$321,FALSE)/4),0)</f>
        <v>0</v>
      </c>
      <c r="BN204" s="223">
        <f>IFERROR(IF(RIGHT(VLOOKUP($A204,csapatok!$A:$NN,BN$320,FALSE),5)="Csere",VLOOKUP(LEFT(VLOOKUP($A204,csapatok!$A:$NN,BN$320,FALSE),LEN(VLOOKUP($A204,csapatok!$A:$NN,BN$320,FALSE))-6),'csapat-ranglista'!$A:$FP,BN$321,FALSE)/8,VLOOKUP(VLOOKUP($A204,csapatok!$A:$NN,BN$320,FALSE),'csapat-ranglista'!$A:$FP,BN$321,FALSE)/4),0)</f>
        <v>0</v>
      </c>
      <c r="BO204" s="223">
        <f>IFERROR(IF(RIGHT(VLOOKUP($A204,csapatok!$A:$NN,BO$320,FALSE),5)="Csere",VLOOKUP(LEFT(VLOOKUP($A204,csapatok!$A:$NN,BO$320,FALSE),LEN(VLOOKUP($A204,csapatok!$A:$NN,BO$320,FALSE))-6),'csapat-ranglista'!$A:$FP,BO$321,FALSE)/8,VLOOKUP(VLOOKUP($A204,csapatok!$A:$NN,BO$320,FALSE),'csapat-ranglista'!$A:$FP,BO$321,FALSE)/4),0)</f>
        <v>0</v>
      </c>
      <c r="BP204" s="223">
        <f>IFERROR(IF(RIGHT(VLOOKUP($A204,csapatok!$A:$NN,BP$320,FALSE),5)="Csere",VLOOKUP(LEFT(VLOOKUP($A204,csapatok!$A:$NN,BP$320,FALSE),LEN(VLOOKUP($A204,csapatok!$A:$NN,BP$320,FALSE))-6),'csapat-ranglista'!$A:$FP,BP$321,FALSE)/8,VLOOKUP(VLOOKUP($A204,csapatok!$A:$NN,BP$320,FALSE),'csapat-ranglista'!$A:$FP,BP$321,FALSE)/4),0)</f>
        <v>0</v>
      </c>
      <c r="BQ204" s="223">
        <f>IFERROR(IF(RIGHT(VLOOKUP($A204,csapatok!$A:$NN,BQ$320,FALSE),5)="Csere",VLOOKUP(LEFT(VLOOKUP($A204,csapatok!$A:$NN,BQ$320,FALSE),LEN(VLOOKUP($A204,csapatok!$A:$NN,BQ$320,FALSE))-6),'csapat-ranglista'!$A:$FP,BQ$321,FALSE)/8,VLOOKUP(VLOOKUP($A204,csapatok!$A:$NN,BQ$320,FALSE),'csapat-ranglista'!$A:$FP,BQ$321,FALSE)/4),0)</f>
        <v>0</v>
      </c>
      <c r="BR204" s="223">
        <f>IFERROR(IF(RIGHT(VLOOKUP($A204,csapatok!$A:$NN,BR$320,FALSE),5)="Csere",VLOOKUP(LEFT(VLOOKUP($A204,csapatok!$A:$NN,BR$320,FALSE),LEN(VLOOKUP($A204,csapatok!$A:$NN,BR$320,FALSE))-6),'csapat-ranglista'!$A:$FP,BR$321,FALSE)/8,VLOOKUP(VLOOKUP($A204,csapatok!$A:$NN,BR$320,FALSE),'csapat-ranglista'!$A:$FP,BR$321,FALSE)/4),0)</f>
        <v>0</v>
      </c>
      <c r="BS204" s="223">
        <f>IFERROR(IF(RIGHT(VLOOKUP($A204,csapatok!$A:$NN,BS$320,FALSE),5)="Csere",VLOOKUP(LEFT(VLOOKUP($A204,csapatok!$A:$NN,BS$320,FALSE),LEN(VLOOKUP($A204,csapatok!$A:$NN,BS$320,FALSE))-6),'csapat-ranglista'!$A:$FP,BS$321,FALSE)/8,VLOOKUP(VLOOKUP($A204,csapatok!$A:$NN,BS$320,FALSE),'csapat-ranglista'!$A:$FP,BS$321,FALSE)/4),0)</f>
        <v>0</v>
      </c>
      <c r="BT204" s="223">
        <f>IFERROR(IF(RIGHT(VLOOKUP($A204,csapatok!$A:$NN,BT$320,FALSE),5)="Csere",VLOOKUP(LEFT(VLOOKUP($A204,csapatok!$A:$NN,BT$320,FALSE),LEN(VLOOKUP($A204,csapatok!$A:$NN,BT$320,FALSE))-6),'csapat-ranglista'!$A:$FP,BT$321,FALSE)/8,VLOOKUP(VLOOKUP($A204,csapatok!$A:$NN,BT$320,FALSE),'csapat-ranglista'!$A:$FP,BT$321,FALSE)/4),0)</f>
        <v>0</v>
      </c>
      <c r="BU204" s="223">
        <f>IFERROR(IF(RIGHT(VLOOKUP($A204,csapatok!$A:$NN,BU$320,FALSE),5)="Csere",VLOOKUP(LEFT(VLOOKUP($A204,csapatok!$A:$NN,BU$320,FALSE),LEN(VLOOKUP($A204,csapatok!$A:$NN,BU$320,FALSE))-6),'csapat-ranglista'!$A:$FP,BU$321,FALSE)/8,VLOOKUP(VLOOKUP($A204,csapatok!$A:$NN,BU$320,FALSE),'csapat-ranglista'!$A:$FP,BU$321,FALSE)/4),0)</f>
        <v>0</v>
      </c>
      <c r="BV204" s="223">
        <f>IFERROR(IF(RIGHT(VLOOKUP($A204,csapatok!$A:$NN,BV$320,FALSE),5)="Csere",VLOOKUP(LEFT(VLOOKUP($A204,csapatok!$A:$NN,BV$320,FALSE),LEN(VLOOKUP($A204,csapatok!$A:$NN,BV$320,FALSE))-6),'csapat-ranglista'!$A:$FP,BV$321,FALSE)/8,VLOOKUP(VLOOKUP($A204,csapatok!$A:$NN,BV$320,FALSE),'csapat-ranglista'!$A:$FP,BV$321,FALSE)/4),0)</f>
        <v>0</v>
      </c>
      <c r="BW204" s="223">
        <f>IFERROR(IF(RIGHT(VLOOKUP($A204,csapatok!$A:$NN,BW$320,FALSE),5)="Csere",VLOOKUP(LEFT(VLOOKUP($A204,csapatok!$A:$NN,BW$320,FALSE),LEN(VLOOKUP($A204,csapatok!$A:$NN,BW$320,FALSE))-6),'csapat-ranglista'!$A:$FP,BW$321,FALSE)/8,VLOOKUP(VLOOKUP($A204,csapatok!$A:$NN,BW$320,FALSE),'csapat-ranglista'!$A:$FP,BW$321,FALSE)/4),0)</f>
        <v>0</v>
      </c>
      <c r="BX204" s="223">
        <f>IFERROR(IF(RIGHT(VLOOKUP($A204,csapatok!$A:$NN,BX$320,FALSE),5)="Csere",VLOOKUP(LEFT(VLOOKUP($A204,csapatok!$A:$NN,BX$320,FALSE),LEN(VLOOKUP($A204,csapatok!$A:$NN,BX$320,FALSE))-6),'csapat-ranglista'!$A:$FP,BX$321,FALSE)/8,VLOOKUP(VLOOKUP($A204,csapatok!$A:$NN,BX$320,FALSE),'csapat-ranglista'!$A:$FP,BX$321,FALSE)/4),0)</f>
        <v>0</v>
      </c>
      <c r="BY204" s="223">
        <f>IFERROR(IF(RIGHT(VLOOKUP($A204,csapatok!$A:$NN,BY$320,FALSE),5)="Csere",VLOOKUP(LEFT(VLOOKUP($A204,csapatok!$A:$NN,BY$320,FALSE),LEN(VLOOKUP($A204,csapatok!$A:$NN,BY$320,FALSE))-6),'csapat-ranglista'!$A:$FP,BY$321,FALSE)/8,VLOOKUP(VLOOKUP($A204,csapatok!$A:$NN,BY$320,FALSE),'csapat-ranglista'!$A:$FP,BY$321,FALSE)/4),0)</f>
        <v>0</v>
      </c>
      <c r="BZ204" s="223">
        <f>IFERROR(IF(RIGHT(VLOOKUP($A204,csapatok!$A:$NN,BZ$320,FALSE),5)="Csere",VLOOKUP(LEFT(VLOOKUP($A204,csapatok!$A:$NN,BZ$320,FALSE),LEN(VLOOKUP($A204,csapatok!$A:$NN,BZ$320,FALSE))-6),'csapat-ranglista'!$A:$FP,BZ$321,FALSE)/8,VLOOKUP(VLOOKUP($A204,csapatok!$A:$NN,BZ$320,FALSE),'csapat-ranglista'!$A:$FP,BZ$321,FALSE)/4),0)</f>
        <v>0</v>
      </c>
      <c r="CA204" s="223">
        <f>IFERROR(IF(RIGHT(VLOOKUP($A204,csapatok!$A:$NN,CA$320,FALSE),5)="Csere",VLOOKUP(LEFT(VLOOKUP($A204,csapatok!$A:$NN,CA$320,FALSE),LEN(VLOOKUP($A204,csapatok!$A:$NN,CA$320,FALSE))-6),'csapat-ranglista'!$A:$FP,CA$321,FALSE)/8,VLOOKUP(VLOOKUP($A204,csapatok!$A:$NN,CA$320,FALSE),'csapat-ranglista'!$A:$FP,CA$321,FALSE)/4),0)</f>
        <v>0</v>
      </c>
      <c r="CB204" s="223">
        <f>IFERROR(IF(RIGHT(VLOOKUP($A204,csapatok!$A:$NN,CB$320,FALSE),5)="Csere",VLOOKUP(LEFT(VLOOKUP($A204,csapatok!$A:$NN,CB$320,FALSE),LEN(VLOOKUP($A204,csapatok!$A:$NN,CB$320,FALSE))-6),'csapat-ranglista'!$A:$FP,CB$321,FALSE)/8,VLOOKUP(VLOOKUP($A204,csapatok!$A:$NN,CB$320,FALSE),'csapat-ranglista'!$A:$FP,CB$321,FALSE)/4),0)</f>
        <v>0</v>
      </c>
      <c r="CC204" s="223">
        <f>IFERROR(IF(RIGHT(VLOOKUP($A204,csapatok!$A:$NN,CC$320,FALSE),5)="Csere",VLOOKUP(LEFT(VLOOKUP($A204,csapatok!$A:$NN,CC$320,FALSE),LEN(VLOOKUP($A204,csapatok!$A:$NN,CC$320,FALSE))-6),'csapat-ranglista'!$A:$FP,CC$321,FALSE)/8,VLOOKUP(VLOOKUP($A204,csapatok!$A:$NN,CC$320,FALSE),'csapat-ranglista'!$A:$FP,CC$321,FALSE)/4),0)</f>
        <v>0</v>
      </c>
      <c r="CD204" s="223">
        <f>IFERROR(IF(RIGHT(VLOOKUP($A204,csapatok!$A:$NN,CD$320,FALSE),5)="Csere",VLOOKUP(LEFT(VLOOKUP($A204,csapatok!$A:$NN,CD$320,FALSE),LEN(VLOOKUP($A204,csapatok!$A:$NN,CD$320,FALSE))-6),'csapat-ranglista'!$A:$FP,CD$321,FALSE)/8,VLOOKUP(VLOOKUP($A204,csapatok!$A:$NN,CD$320,FALSE),'csapat-ranglista'!$A:$FP,CD$321,FALSE)/4),0)</f>
        <v>0</v>
      </c>
      <c r="CE204" s="223">
        <f>IFERROR(IF(RIGHT(VLOOKUP($A204,csapatok!$A:$NN,CE$320,FALSE),5)="Csere",VLOOKUP(LEFT(VLOOKUP($A204,csapatok!$A:$NN,CE$320,FALSE),LEN(VLOOKUP($A204,csapatok!$A:$NN,CE$320,FALSE))-6),'csapat-ranglista'!$A:$FP,CE$321,FALSE)/8,VLOOKUP(VLOOKUP($A204,csapatok!$A:$NN,CE$320,FALSE),'csapat-ranglista'!$A:$FP,CE$321,FALSE)/4),0)</f>
        <v>0</v>
      </c>
      <c r="CF204" s="223">
        <f>IFERROR(IF(RIGHT(VLOOKUP($A204,csapatok!$A:$NN,CF$320,FALSE),5)="Csere",VLOOKUP(LEFT(VLOOKUP($A204,csapatok!$A:$NN,CF$320,FALSE),LEN(VLOOKUP($A204,csapatok!$A:$NN,CF$320,FALSE))-6),'csapat-ranglista'!$A:$FP,CF$321,FALSE)/8,VLOOKUP(VLOOKUP($A204,csapatok!$A:$NN,CF$320,FALSE),'csapat-ranglista'!$A:$FP,CF$321,FALSE)/4),0)</f>
        <v>0</v>
      </c>
      <c r="CG204" s="223">
        <f>IFERROR(IF(RIGHT(VLOOKUP($A204,csapatok!$A:$NN,CG$320,FALSE),5)="Csere",VLOOKUP(LEFT(VLOOKUP($A204,csapatok!$A:$NN,CG$320,FALSE),LEN(VLOOKUP($A204,csapatok!$A:$NN,CG$320,FALSE))-6),'csapat-ranglista'!$A:$FP,CG$321,FALSE)/8,VLOOKUP(VLOOKUP($A204,csapatok!$A:$NN,CG$320,FALSE),'csapat-ranglista'!$A:$FP,CG$321,FALSE)/4),0)</f>
        <v>0</v>
      </c>
      <c r="CH204" s="223">
        <f>IFERROR(IF(RIGHT(VLOOKUP($A204,csapatok!$A:$NN,CH$320,FALSE),5)="Csere",VLOOKUP(LEFT(VLOOKUP($A204,csapatok!$A:$NN,CH$320,FALSE),LEN(VLOOKUP($A204,csapatok!$A:$NN,CH$320,FALSE))-6),'csapat-ranglista'!$A:$FP,CH$321,FALSE)/8,VLOOKUP(VLOOKUP($A204,csapatok!$A:$NN,CH$320,FALSE),'csapat-ranglista'!$A:$FP,CH$321,FALSE)/4),0)</f>
        <v>0</v>
      </c>
      <c r="CI204" s="223">
        <f>IFERROR(IF(RIGHT(VLOOKUP($A204,csapatok!$A:$NN,CI$320,FALSE),5)="Csere",VLOOKUP(LEFT(VLOOKUP($A204,csapatok!$A:$NN,CI$320,FALSE),LEN(VLOOKUP($A204,csapatok!$A:$NN,CI$320,FALSE))-6),'csapat-ranglista'!$A:$FP,CI$321,FALSE)/8,VLOOKUP(VLOOKUP($A204,csapatok!$A:$NN,CI$320,FALSE),'csapat-ranglista'!$A:$FP,CI$321,FALSE)/4),0)</f>
        <v>0</v>
      </c>
      <c r="CJ204" s="224">
        <f>versenyek!$IQ$11*IFERROR(VLOOKUP(VLOOKUP($A204,versenyek!IP:IR,3,FALSE),szabalyok!$A$16:$B$23,2,FALSE)/4,0)</f>
        <v>0</v>
      </c>
      <c r="CK204" s="224">
        <f>versenyek!$IT$11*IFERROR(VLOOKUP(VLOOKUP($A204,versenyek!IS:IU,3,FALSE),szabalyok!$A$16:$B$23,2,FALSE)/4,0)</f>
        <v>0</v>
      </c>
      <c r="CL204" s="223">
        <f>IFERROR(IF(RIGHT(VLOOKUP($A204,csapatok!$A:$NN,CL$320,FALSE),5)="Csere",VLOOKUP(LEFT(VLOOKUP($A204,csapatok!$A:$NN,CL$320,FALSE),LEN(VLOOKUP($A204,csapatok!$A:$NN,CL$320,FALSE))-6),'csapat-ranglista'!$A:$FP,CL$321,FALSE)/8,VLOOKUP(VLOOKUP($A204,csapatok!$A:$NN,CL$320,FALSE),'csapat-ranglista'!$A:$FP,CL$321,FALSE)/4),0)</f>
        <v>0</v>
      </c>
      <c r="CM204" s="223">
        <f>IFERROR(IF(RIGHT(VLOOKUP($A204,csapatok!$A:$NN,CM$320,FALSE),5)="Csere",VLOOKUP(LEFT(VLOOKUP($A204,csapatok!$A:$NN,CM$320,FALSE),LEN(VLOOKUP($A204,csapatok!$A:$NN,CM$320,FALSE))-6),'csapat-ranglista'!$A:$FP,CM$321,FALSE)/8,VLOOKUP(VLOOKUP($A204,csapatok!$A:$NN,CM$320,FALSE),'csapat-ranglista'!$A:$FP,CM$321,FALSE)/4),0)</f>
        <v>0</v>
      </c>
      <c r="CN204" s="223">
        <f>IFERROR(IF(RIGHT(VLOOKUP($A204,csapatok!$A:$NN,CN$320,FALSE),5)="Csere",VLOOKUP(LEFT(VLOOKUP($A204,csapatok!$A:$NN,CN$320,FALSE),LEN(VLOOKUP($A204,csapatok!$A:$NN,CN$320,FALSE))-6),'csapat-ranglista'!$A:$FP,CN$321,FALSE)/8,VLOOKUP(VLOOKUP($A204,csapatok!$A:$NN,CN$320,FALSE),'csapat-ranglista'!$A:$FP,CN$321,FALSE)/4),0)</f>
        <v>0</v>
      </c>
      <c r="CO204" s="223">
        <f>IFERROR(IF(RIGHT(VLOOKUP($A204,csapatok!$A:$NN,CO$320,FALSE),5)="Csere",VLOOKUP(LEFT(VLOOKUP($A204,csapatok!$A:$NN,CO$320,FALSE),LEN(VLOOKUP($A204,csapatok!$A:$NN,CO$320,FALSE))-6),'csapat-ranglista'!$A:$FP,CO$321,FALSE)/8,VLOOKUP(VLOOKUP($A204,csapatok!$A:$NN,CO$320,FALSE),'csapat-ranglista'!$A:$FP,CO$321,FALSE)/4),0)</f>
        <v>0</v>
      </c>
      <c r="CP204" s="223">
        <f>IFERROR(IF(RIGHT(VLOOKUP($A204,csapatok!$A:$NN,CP$320,FALSE),5)="Csere",VLOOKUP(LEFT(VLOOKUP($A204,csapatok!$A:$NN,CP$320,FALSE),LEN(VLOOKUP($A204,csapatok!$A:$NN,CP$320,FALSE))-6),'csapat-ranglista'!$A:$FP,CP$321,FALSE)/8,VLOOKUP(VLOOKUP($A204,csapatok!$A:$NN,CP$320,FALSE),'csapat-ranglista'!$A:$FP,CP$321,FALSE)/4),0)</f>
        <v>0</v>
      </c>
      <c r="CQ204" s="223">
        <f>IFERROR(IF(RIGHT(VLOOKUP($A204,csapatok!$A:$NN,CQ$320,FALSE),5)="Csere",VLOOKUP(LEFT(VLOOKUP($A204,csapatok!$A:$NN,CQ$320,FALSE),LEN(VLOOKUP($A204,csapatok!$A:$NN,CQ$320,FALSE))-6),'csapat-ranglista'!$A:$FP,CQ$321,FALSE)/8,VLOOKUP(VLOOKUP($A204,csapatok!$A:$NN,CQ$320,FALSE),'csapat-ranglista'!$A:$FP,CQ$321,FALSE)/4),0)</f>
        <v>0</v>
      </c>
      <c r="CR204" s="223">
        <f>IFERROR(IF(RIGHT(VLOOKUP($A204,csapatok!$A:$NN,CR$320,FALSE),5)="Csere",VLOOKUP(LEFT(VLOOKUP($A204,csapatok!$A:$NN,CR$320,FALSE),LEN(VLOOKUP($A204,csapatok!$A:$NN,CR$320,FALSE))-6),'csapat-ranglista'!$A:$FP,CR$321,FALSE)/8,VLOOKUP(VLOOKUP($A204,csapatok!$A:$NN,CR$320,FALSE),'csapat-ranglista'!$A:$FP,CR$321,FALSE)/4),0)</f>
        <v>0</v>
      </c>
      <c r="CS204" s="223">
        <f>IFERROR(IF(RIGHT(VLOOKUP($A204,csapatok!$A:$NN,CS$320,FALSE),5)="Csere",VLOOKUP(LEFT(VLOOKUP($A204,csapatok!$A:$NN,CS$320,FALSE),LEN(VLOOKUP($A204,csapatok!$A:$NN,CS$320,FALSE))-6),'csapat-ranglista'!$A:$FP,CS$321,FALSE)/8,VLOOKUP(VLOOKUP($A204,csapatok!$A:$NN,CS$320,FALSE),'csapat-ranglista'!$A:$FP,CS$321,FALSE)/4),0)</f>
        <v>0</v>
      </c>
      <c r="CT204" s="223">
        <f>IFERROR(IF(RIGHT(VLOOKUP($A204,csapatok!$A:$NN,CT$320,FALSE),5)="Csere",VLOOKUP(LEFT(VLOOKUP($A204,csapatok!$A:$NN,CT$320,FALSE),LEN(VLOOKUP($A204,csapatok!$A:$NN,CT$320,FALSE))-6),'csapat-ranglista'!$A:$FP,CT$321,FALSE)/8,VLOOKUP(VLOOKUP($A204,csapatok!$A:$NN,CT$320,FALSE),'csapat-ranglista'!$A:$FP,CT$321,FALSE)/4),0)</f>
        <v>0</v>
      </c>
      <c r="CU204" s="223">
        <f>IFERROR(IF(RIGHT(VLOOKUP($A204,csapatok!$A:$NN,CU$320,FALSE),5)="Csere",VLOOKUP(LEFT(VLOOKUP($A204,csapatok!$A:$NN,CU$320,FALSE),LEN(VLOOKUP($A204,csapatok!$A:$NN,CU$320,FALSE))-6),'csapat-ranglista'!$A:$FP,CU$321,FALSE)/8,VLOOKUP(VLOOKUP($A204,csapatok!$A:$NN,CU$320,FALSE),'csapat-ranglista'!$A:$FP,CU$321,FALSE)/4),0)</f>
        <v>0</v>
      </c>
      <c r="CV204" s="223">
        <f>IFERROR(IF(RIGHT(VLOOKUP($A204,csapatok!$A:$NN,CV$320,FALSE),5)="Csere",VLOOKUP(LEFT(VLOOKUP($A204,csapatok!$A:$NN,CV$320,FALSE),LEN(VLOOKUP($A204,csapatok!$A:$NN,CV$320,FALSE))-6),'csapat-ranglista'!$A:$FP,CV$321,FALSE)/8,VLOOKUP(VLOOKUP($A204,csapatok!$A:$NN,CV$320,FALSE),'csapat-ranglista'!$A:$FP,CV$321,FALSE)/4),0)</f>
        <v>0</v>
      </c>
      <c r="CW204" s="223">
        <f>IFERROR(IF(RIGHT(VLOOKUP($A204,csapatok!$A:$NN,CW$320,FALSE),5)="Csere",VLOOKUP(LEFT(VLOOKUP($A204,csapatok!$A:$NN,CW$320,FALSE),LEN(VLOOKUP($A204,csapatok!$A:$NN,CW$320,FALSE))-6),'csapat-ranglista'!$A:$FP,CW$321,FALSE)/8,VLOOKUP(VLOOKUP($A204,csapatok!$A:$NN,CW$320,FALSE),'csapat-ranglista'!$A:$FP,CW$321,FALSE)/4),0)</f>
        <v>0</v>
      </c>
      <c r="CX204" s="223">
        <f>IFERROR(IF(RIGHT(VLOOKUP($A204,csapatok!$A:$NN,CX$320,FALSE),5)="Csere",VLOOKUP(LEFT(VLOOKUP($A204,csapatok!$A:$NN,CX$320,FALSE),LEN(VLOOKUP($A204,csapatok!$A:$NN,CX$320,FALSE))-6),'csapat-ranglista'!$A:$FP,CX$321,FALSE)/8,VLOOKUP(VLOOKUP($A204,csapatok!$A:$NN,CX$320,FALSE),'csapat-ranglista'!$A:$FP,CX$321,FALSE)/4),0)</f>
        <v>0</v>
      </c>
      <c r="CY204" s="223">
        <f>IFERROR(IF(RIGHT(VLOOKUP($A204,csapatok!$A:$NN,CY$320,FALSE),5)="Csere",VLOOKUP(LEFT(VLOOKUP($A204,csapatok!$A:$NN,CY$320,FALSE),LEN(VLOOKUP($A204,csapatok!$A:$NN,CY$320,FALSE))-6),'csapat-ranglista'!$A:$FP,CY$321,FALSE)/8,VLOOKUP(VLOOKUP($A204,csapatok!$A:$NN,CY$320,FALSE),'csapat-ranglista'!$A:$FP,CY$321,FALSE)/4),0)</f>
        <v>0</v>
      </c>
      <c r="CZ204" s="223">
        <f>IFERROR(IF(RIGHT(VLOOKUP($A204,csapatok!$A:$NN,CZ$320,FALSE),5)="Csere",VLOOKUP(LEFT(VLOOKUP($A204,csapatok!$A:$NN,CZ$320,FALSE),LEN(VLOOKUP($A204,csapatok!$A:$NN,CZ$320,FALSE))-6),'csapat-ranglista'!$A:$FP,CZ$321,FALSE)/8,VLOOKUP(VLOOKUP($A204,csapatok!$A:$NN,CZ$320,FALSE),'csapat-ranglista'!$A:$FP,CZ$321,FALSE)/4),0)</f>
        <v>0</v>
      </c>
      <c r="DA204" s="223">
        <f>IFERROR(IF(RIGHT(VLOOKUP($A204,csapatok!$A:$NN,DA$320,FALSE),5)="Csere",VLOOKUP(LEFT(VLOOKUP($A204,csapatok!$A:$NN,DA$320,FALSE),LEN(VLOOKUP($A204,csapatok!$A:$NN,DA$320,FALSE))-6),'csapat-ranglista'!$A:$FP,DA$321,FALSE)/8,VLOOKUP(VLOOKUP($A204,csapatok!$A:$NN,DA$320,FALSE),'csapat-ranglista'!$A:$FP,DA$321,FALSE)/4),0)</f>
        <v>0</v>
      </c>
      <c r="DB204" s="223">
        <f>IFERROR(IF(RIGHT(VLOOKUP($A204,csapatok!$A:$NN,DB$320,FALSE),5)="Csere",VLOOKUP(LEFT(VLOOKUP($A204,csapatok!$A:$NN,DB$320,FALSE),LEN(VLOOKUP($A204,csapatok!$A:$NN,DB$320,FALSE))-6),'csapat-ranglista'!$A:$FP,DB$321,FALSE)/8,VLOOKUP(VLOOKUP($A204,csapatok!$A:$NN,DB$320,FALSE),'csapat-ranglista'!$A:$FP,DB$321,FALSE)/4),0)</f>
        <v>0</v>
      </c>
      <c r="DC204" s="223">
        <f>IFERROR(IF(RIGHT(VLOOKUP($A204,csapatok!$A:$NN,DC$320,FALSE),5)="Csere",VLOOKUP(LEFT(VLOOKUP($A204,csapatok!$A:$NN,DC$320,FALSE),LEN(VLOOKUP($A204,csapatok!$A:$NN,DC$320,FALSE))-6),'csapat-ranglista'!$A:$FP,DC$321,FALSE)/8,VLOOKUP(VLOOKUP($A204,csapatok!$A:$NN,DC$320,FALSE),'csapat-ranglista'!$A:$FP,DC$321,FALSE)/4),0)</f>
        <v>0</v>
      </c>
      <c r="DD204" s="223">
        <f>IFERROR(IF(RIGHT(VLOOKUP($A204,csapatok!$A:$NN,DD$320,FALSE),5)="Csere",VLOOKUP(LEFT(VLOOKUP($A204,csapatok!$A:$NN,DD$320,FALSE),LEN(VLOOKUP($A204,csapatok!$A:$NN,DD$320,FALSE))-6),'csapat-ranglista'!$A:$FP,DD$321,FALSE)/8,VLOOKUP(VLOOKUP($A204,csapatok!$A:$NN,DD$320,FALSE),'csapat-ranglista'!$A:$FP,DD$321,FALSE)/4),0)</f>
        <v>0</v>
      </c>
      <c r="DE204" s="223">
        <f>IFERROR(IF(RIGHT(VLOOKUP($A204,csapatok!$A:$NN,DE$320,FALSE),5)="Csere",VLOOKUP(LEFT(VLOOKUP($A204,csapatok!$A:$NN,DE$320,FALSE),LEN(VLOOKUP($A204,csapatok!$A:$NN,DE$320,FALSE))-6),'csapat-ranglista'!$A:$FP,DE$321,FALSE)/8,VLOOKUP(VLOOKUP($A204,csapatok!$A:$NN,DE$320,FALSE),'csapat-ranglista'!$A:$FP,DE$321,FALSE)/4),0)</f>
        <v>0</v>
      </c>
      <c r="DF204" s="223">
        <f>IFERROR(IF(RIGHT(VLOOKUP($A204,csapatok!$A:$NN,DF$320,FALSE),5)="Csere",VLOOKUP(LEFT(VLOOKUP($A204,csapatok!$A:$NN,DF$320,FALSE),LEN(VLOOKUP($A204,csapatok!$A:$NN,DF$320,FALSE))-6),'csapat-ranglista'!$A:$FP,DF$321,FALSE)/8,VLOOKUP(VLOOKUP($A204,csapatok!$A:$NN,DF$320,FALSE),'csapat-ranglista'!$A:$FP,DF$321,FALSE)/4),0)</f>
        <v>0</v>
      </c>
      <c r="DG204" s="223">
        <f>IFERROR(IF(RIGHT(VLOOKUP($A204,csapatok!$A:$NN,DG$320,FALSE),5)="Csere",VLOOKUP(LEFT(VLOOKUP($A204,csapatok!$A:$NN,DG$320,FALSE),LEN(VLOOKUP($A204,csapatok!$A:$NN,DG$320,FALSE))-6),'csapat-ranglista'!$A:$FP,DG$321,FALSE)/8,VLOOKUP(VLOOKUP($A204,csapatok!$A:$NN,DG$320,FALSE),'csapat-ranglista'!$A:$FP,DG$321,FALSE)/4),0)</f>
        <v>0</v>
      </c>
      <c r="DH204" s="223">
        <f>IFERROR(IF(RIGHT(VLOOKUP($A204,csapatok!$A:$NN,DH$320,FALSE),5)="Csere",VLOOKUP(LEFT(VLOOKUP($A204,csapatok!$A:$NN,DH$320,FALSE),LEN(VLOOKUP($A204,csapatok!$A:$NN,DH$320,FALSE))-6),'csapat-ranglista'!$A:$FP,DH$321,FALSE)/8,VLOOKUP(VLOOKUP($A204,csapatok!$A:$NN,DH$320,FALSE),'csapat-ranglista'!$A:$FP,DH$321,FALSE)/4),0)</f>
        <v>0</v>
      </c>
      <c r="DI204" s="223">
        <f>IFERROR(IF(RIGHT(VLOOKUP($A204,csapatok!$A:$NN,DI$320,FALSE),5)="Csere",VLOOKUP(LEFT(VLOOKUP($A204,csapatok!$A:$NN,DI$320,FALSE),LEN(VLOOKUP($A204,csapatok!$A:$NN,DI$320,FALSE))-6),'csapat-ranglista'!$A:$FP,DI$321,FALSE)/8,VLOOKUP(VLOOKUP($A204,csapatok!$A:$NN,DI$320,FALSE),'csapat-ranglista'!$A:$FP,DI$321,FALSE)/4),0)</f>
        <v>0</v>
      </c>
      <c r="DJ204" s="223">
        <f>IFERROR(IF(RIGHT(VLOOKUP($A204,csapatok!$A:$NN,DJ$320,FALSE),5)="Csere",VLOOKUP(LEFT(VLOOKUP($A204,csapatok!$A:$NN,DJ$320,FALSE),LEN(VLOOKUP($A204,csapatok!$A:$NN,DJ$320,FALSE))-6),'csapat-ranglista'!$A:$FP,DJ$321,FALSE)/8,VLOOKUP(VLOOKUP($A204,csapatok!$A:$NN,DJ$320,FALSE),'csapat-ranglista'!$A:$FP,DJ$321,FALSE)/4),0)</f>
        <v>0</v>
      </c>
      <c r="DK204" s="223">
        <f>IFERROR(IF(RIGHT(VLOOKUP($A204,csapatok!$A:$NN,DK$320,FALSE),5)="Csere",VLOOKUP(LEFT(VLOOKUP($A204,csapatok!$A:$NN,DK$320,FALSE),LEN(VLOOKUP($A204,csapatok!$A:$NN,DK$320,FALSE))-6),'csapat-ranglista'!$A:$FP,DK$321,FALSE)/8,VLOOKUP(VLOOKUP($A204,csapatok!$A:$NN,DK$320,FALSE),'csapat-ranglista'!$A:$FP,DK$321,FALSE)/4),0)</f>
        <v>0</v>
      </c>
      <c r="DL204" s="223">
        <f>IFERROR(IF(RIGHT(VLOOKUP($A204,csapatok!$A:$NN,DL$320,FALSE),5)="Csere",VLOOKUP(LEFT(VLOOKUP($A204,csapatok!$A:$NN,DL$320,FALSE),LEN(VLOOKUP($A204,csapatok!$A:$NN,DL$320,FALSE))-6),'csapat-ranglista'!$A:$FP,DL$321,FALSE)/8,VLOOKUP(VLOOKUP($A204,csapatok!$A:$NN,DL$320,FALSE),'csapat-ranglista'!$A:$FP,DL$321,FALSE)/4),0)</f>
        <v>0</v>
      </c>
      <c r="DM204" s="223">
        <f>IFERROR(IF(RIGHT(VLOOKUP($A204,csapatok!$A:$NN,DM$320,FALSE),5)="Csere",VLOOKUP(LEFT(VLOOKUP($A204,csapatok!$A:$NN,DM$320,FALSE),LEN(VLOOKUP($A204,csapatok!$A:$NN,DM$320,FALSE))-6),'csapat-ranglista'!$A:$FP,DM$321,FALSE)/8,VLOOKUP(VLOOKUP($A204,csapatok!$A:$NN,DM$320,FALSE),'csapat-ranglista'!$A:$FP,DM$321,FALSE)/4),0)</f>
        <v>0</v>
      </c>
      <c r="DN204" s="223">
        <f>IFERROR(IF(RIGHT(VLOOKUP($A204,csapatok!$A:$NN,DN$320,FALSE),5)="Csere",VLOOKUP(LEFT(VLOOKUP($A204,csapatok!$A:$NN,DN$320,FALSE),LEN(VLOOKUP($A204,csapatok!$A:$NN,DN$320,FALSE))-6),'csapat-ranglista'!$A:$FP,DN$321,FALSE)/8,VLOOKUP(VLOOKUP($A204,csapatok!$A:$NN,DN$320,FALSE),'csapat-ranglista'!$A:$FP,DN$321,FALSE)/4),0)</f>
        <v>0</v>
      </c>
      <c r="DO204" s="224">
        <f>versenyek!$MF$11*IFERROR(VLOOKUP(VLOOKUP($A204,versenyek!ME:MG,3,FALSE),szabalyok!$A$16:$B$23,2,FALSE)/4,0)</f>
        <v>0</v>
      </c>
      <c r="DP204" s="224">
        <f>versenyek!$MI$11*IFERROR(VLOOKUP(VLOOKUP($A204,versenyek!MH:MJ,3,FALSE),szabalyok!$A$16:$B$23,2,FALSE)/4,0)</f>
        <v>0</v>
      </c>
      <c r="DQ204" s="223">
        <f>IFERROR(IF(RIGHT(VLOOKUP($A204,csapatok!$A:$NN,DQ$320,FALSE),5)="Csere",VLOOKUP(LEFT(VLOOKUP($A204,csapatok!$A:$NN,DQ$320,FALSE),LEN(VLOOKUP($A204,csapatok!$A:$NN,DQ$320,FALSE))-6),'csapat-ranglista'!$A:$FP,DQ$321,FALSE)/8,VLOOKUP(VLOOKUP($A204,csapatok!$A:$NN,DQ$320,FALSE),'csapat-ranglista'!$A:$FP,DQ$321,FALSE)/4),0)</f>
        <v>0</v>
      </c>
      <c r="DR204" s="223">
        <f>IFERROR(IF(RIGHT(VLOOKUP($A204,csapatok!$A:$NN,DR$320,FALSE),5)="Csere",VLOOKUP(LEFT(VLOOKUP($A204,csapatok!$A:$NN,DR$320,FALSE),LEN(VLOOKUP($A204,csapatok!$A:$NN,DR$320,FALSE))-6),'csapat-ranglista'!$A:$FP,DR$321,FALSE)/8,VLOOKUP(VLOOKUP($A204,csapatok!$A:$NN,DR$320,FALSE),'csapat-ranglista'!$A:$FP,DR$321,FALSE)/4),0)</f>
        <v>0</v>
      </c>
      <c r="DS204" s="223">
        <f>IFERROR(IF(RIGHT(VLOOKUP($A204,csapatok!$A:$NN,DS$320,FALSE),5)="Csere",VLOOKUP(LEFT(VLOOKUP($A204,csapatok!$A:$NN,DS$320,FALSE),LEN(VLOOKUP($A204,csapatok!$A:$NN,DS$320,FALSE))-6),'csapat-ranglista'!$A:$FP,DS$321,FALSE)/8,VLOOKUP(VLOOKUP($A204,csapatok!$A:$NN,DS$320,FALSE),'csapat-ranglista'!$A:$FP,DS$321,FALSE)/4),0)</f>
        <v>0</v>
      </c>
      <c r="DT204" s="223">
        <f>IFERROR(IF(RIGHT(VLOOKUP($A204,csapatok!$A:$NN,DT$320,FALSE),5)="Csere",VLOOKUP(LEFT(VLOOKUP($A204,csapatok!$A:$NN,DT$320,FALSE),LEN(VLOOKUP($A204,csapatok!$A:$NN,DT$320,FALSE))-6),'csapat-ranglista'!$A:$FP,DT$321,FALSE)/8,VLOOKUP(VLOOKUP($A204,csapatok!$A:$NN,DT$320,FALSE),'csapat-ranglista'!$A:$FP,DT$321,FALSE)/4),0)</f>
        <v>0</v>
      </c>
      <c r="DU204" s="223">
        <f>IFERROR(IF(RIGHT(VLOOKUP($A204,csapatok!$A:$NN,DU$320,FALSE),5)="Csere",VLOOKUP(LEFT(VLOOKUP($A204,csapatok!$A:$NN,DU$320,FALSE),LEN(VLOOKUP($A204,csapatok!$A:$NN,DU$320,FALSE))-6),'csapat-ranglista'!$A:$FP,DU$321,FALSE)/8,VLOOKUP(VLOOKUP($A204,csapatok!$A:$NN,DU$320,FALSE),'csapat-ranglista'!$A:$FP,DU$321,FALSE)/4),0)</f>
        <v>0</v>
      </c>
      <c r="DV204" s="223">
        <f>IFERROR(IF(RIGHT(VLOOKUP($A204,csapatok!$A:$NN,DV$320,FALSE),5)="Csere",VLOOKUP(LEFT(VLOOKUP($A204,csapatok!$A:$NN,DV$320,FALSE),LEN(VLOOKUP($A204,csapatok!$A:$NN,DV$320,FALSE))-6),'csapat-ranglista'!$A:$FP,DV$321,FALSE)/8,VLOOKUP(VLOOKUP($A204,csapatok!$A:$NN,DV$320,FALSE),'csapat-ranglista'!$A:$FP,DV$321,FALSE)/4),0)</f>
        <v>0</v>
      </c>
      <c r="DW204" s="223">
        <f>IFERROR(IF(RIGHT(VLOOKUP($A204,csapatok!$A:$NN,DW$320,FALSE),5)="Csere",VLOOKUP(LEFT(VLOOKUP($A204,csapatok!$A:$NN,DW$320,FALSE),LEN(VLOOKUP($A204,csapatok!$A:$NN,DW$320,FALSE))-6),'csapat-ranglista'!$A:$FP,DW$321,FALSE)/8,VLOOKUP(VLOOKUP($A204,csapatok!$A:$NN,DW$320,FALSE),'csapat-ranglista'!$A:$FP,DW$321,FALSE)/4),0)</f>
        <v>0</v>
      </c>
      <c r="DX204" s="223">
        <f>IFERROR(IF(RIGHT(VLOOKUP($A204,csapatok!$A:$NN,DX$320,FALSE),5)="Csere",VLOOKUP(LEFT(VLOOKUP($A204,csapatok!$A:$NN,DX$320,FALSE),LEN(VLOOKUP($A204,csapatok!$A:$NN,DX$320,FALSE))-6),'csapat-ranglista'!$A:$FP,DX$321,FALSE)/8,VLOOKUP(VLOOKUP($A204,csapatok!$A:$NN,DX$320,FALSE),'csapat-ranglista'!$A:$FP,DX$321,FALSE)/4),0)</f>
        <v>0</v>
      </c>
      <c r="DY204" s="223">
        <f>IFERROR(IF(RIGHT(VLOOKUP($A204,csapatok!$A:$NN,DY$320,FALSE),5)="Csere",VLOOKUP(LEFT(VLOOKUP($A204,csapatok!$A:$NN,DY$320,FALSE),LEN(VLOOKUP($A204,csapatok!$A:$NN,DY$320,FALSE))-6),'csapat-ranglista'!$A:$FP,DY$321,FALSE)/8,VLOOKUP(VLOOKUP($A204,csapatok!$A:$NN,DY$320,FALSE),'csapat-ranglista'!$A:$FP,DY$321,FALSE)/4),0)</f>
        <v>0</v>
      </c>
      <c r="DZ204" s="223">
        <f>IFERROR(IF(RIGHT(VLOOKUP($A204,csapatok!$A:$NN,DZ$320,FALSE),5)="Csere",VLOOKUP(LEFT(VLOOKUP($A204,csapatok!$A:$NN,DZ$320,FALSE),LEN(VLOOKUP($A204,csapatok!$A:$NN,DZ$320,FALSE))-6),'csapat-ranglista'!$A:$FP,DZ$321,FALSE)/8,VLOOKUP(VLOOKUP($A204,csapatok!$A:$NN,DZ$320,FALSE),'csapat-ranglista'!$A:$FP,DZ$321,FALSE)/4),0)</f>
        <v>0</v>
      </c>
      <c r="EA204" s="223">
        <f>IFERROR(IF(RIGHT(VLOOKUP($A204,csapatok!$A:$NN,EA$320,FALSE),5)="Csere",VLOOKUP(LEFT(VLOOKUP($A204,csapatok!$A:$NN,EA$320,FALSE),LEN(VLOOKUP($A204,csapatok!$A:$NN,EA$320,FALSE))-6),'csapat-ranglista'!$A:$FP,EA$321,FALSE)/8,VLOOKUP(VLOOKUP($A204,csapatok!$A:$NN,EA$320,FALSE),'csapat-ranglista'!$A:$FP,EA$321,FALSE)/4),0)</f>
        <v>0</v>
      </c>
      <c r="EB204" s="223">
        <f>IFERROR(IF(RIGHT(VLOOKUP($A204,csapatok!$A:$NN,EB$320,FALSE),5)="Csere",VLOOKUP(LEFT(VLOOKUP($A204,csapatok!$A:$NN,EB$320,FALSE),LEN(VLOOKUP($A204,csapatok!$A:$NN,EB$320,FALSE))-6),'csapat-ranglista'!$A:$FP,EB$321,FALSE)/8,VLOOKUP(VLOOKUP($A204,csapatok!$A:$NN,EB$320,FALSE),'csapat-ranglista'!$A:$FP,EB$321,FALSE)/4),0)</f>
        <v>0</v>
      </c>
      <c r="EC204" s="223">
        <f>IFERROR(IF(RIGHT(VLOOKUP($A204,csapatok!$A:$NN,EC$320,FALSE),5)="Csere",VLOOKUP(LEFT(VLOOKUP($A204,csapatok!$A:$NN,EC$320,FALSE),LEN(VLOOKUP($A204,csapatok!$A:$NN,EC$320,FALSE))-6),'csapat-ranglista'!$A:$FP,EC$321,FALSE)/8,VLOOKUP(VLOOKUP($A204,csapatok!$A:$NN,EC$320,FALSE),'csapat-ranglista'!$A:$FP,EC$321,FALSE)/4),0)</f>
        <v>0</v>
      </c>
      <c r="ED204" s="223">
        <f>IFERROR(IF(RIGHT(VLOOKUP($A204,csapatok!$A:$NN,ED$320,FALSE),5)="Csere",VLOOKUP(LEFT(VLOOKUP($A204,csapatok!$A:$NN,ED$320,FALSE),LEN(VLOOKUP($A204,csapatok!$A:$NN,ED$320,FALSE))-6),'csapat-ranglista'!$A:$FP,ED$321,FALSE)/8,VLOOKUP(VLOOKUP($A204,csapatok!$A:$NN,ED$320,FALSE),'csapat-ranglista'!$A:$FP,ED$321,FALSE)/4),0)</f>
        <v>0</v>
      </c>
      <c r="EE204" s="223">
        <f>IFERROR(IF(RIGHT(VLOOKUP($A204,csapatok!$A:$NN,EE$320,FALSE),5)="Csere",VLOOKUP(LEFT(VLOOKUP($A204,csapatok!$A:$NN,EE$320,FALSE),LEN(VLOOKUP($A204,csapatok!$A:$NN,EE$320,FALSE))-6),'csapat-ranglista'!$A:$FP,EE$321,FALSE)/8,VLOOKUP(VLOOKUP($A204,csapatok!$A:$NN,EE$320,FALSE),'csapat-ranglista'!$A:$FP,EE$321,FALSE)/4),0)</f>
        <v>0</v>
      </c>
      <c r="EF204" s="223">
        <f>IFERROR(IF(RIGHT(VLOOKUP($A204,csapatok!$A:$NN,EF$320,FALSE),5)="Csere",VLOOKUP(LEFT(VLOOKUP($A204,csapatok!$A:$NN,EF$320,FALSE),LEN(VLOOKUP($A204,csapatok!$A:$NN,EF$320,FALSE))-6),'csapat-ranglista'!$A:$FP,EF$321,FALSE)/8,VLOOKUP(VLOOKUP($A204,csapatok!$A:$NN,EF$320,FALSE),'csapat-ranglista'!$A:$FP,EF$321,FALSE)/4),0)</f>
        <v>0</v>
      </c>
      <c r="EG204" s="223">
        <f>IFERROR(IF(RIGHT(VLOOKUP($A204,csapatok!$A:$NN,EG$320,FALSE),5)="Csere",VLOOKUP(LEFT(VLOOKUP($A204,csapatok!$A:$NN,EG$320,FALSE),LEN(VLOOKUP($A204,csapatok!$A:$NN,EG$320,FALSE))-6),'csapat-ranglista'!$A:$FP,EG$321,FALSE)/8,VLOOKUP(VLOOKUP($A204,csapatok!$A:$NN,EG$320,FALSE),'csapat-ranglista'!$A:$FP,EG$321,FALSE)/4),0)</f>
        <v>0</v>
      </c>
      <c r="EH204" s="223">
        <f>IFERROR(IF(RIGHT(VLOOKUP($A204,csapatok!$A:$NN,EH$320,FALSE),5)="Csere",VLOOKUP(LEFT(VLOOKUP($A204,csapatok!$A:$NN,EH$320,FALSE),LEN(VLOOKUP($A204,csapatok!$A:$NN,EH$320,FALSE))-6),'csapat-ranglista'!$A:$FP,EH$321,FALSE)/8,VLOOKUP(VLOOKUP($A204,csapatok!$A:$NN,EH$320,FALSE),'csapat-ranglista'!$A:$FP,EH$321,FALSE)/4),0)</f>
        <v>0</v>
      </c>
      <c r="EI204" s="223">
        <f>IFERROR(IF(RIGHT(VLOOKUP($A204,csapatok!$A:$NN,EI$320,FALSE),5)="Csere",VLOOKUP(LEFT(VLOOKUP($A204,csapatok!$A:$NN,EI$320,FALSE),LEN(VLOOKUP($A204,csapatok!$A:$NN,EI$320,FALSE))-6),'csapat-ranglista'!$A:$FP,EI$321,FALSE)/8,VLOOKUP(VLOOKUP($A204,csapatok!$A:$NN,EI$320,FALSE),'csapat-ranglista'!$A:$FP,EI$321,FALSE)/4),0)</f>
        <v>0</v>
      </c>
      <c r="EJ204" s="223">
        <f>IFERROR(IF(RIGHT(VLOOKUP($A204,csapatok!$A:$NN,EJ$320,FALSE),5)="Csere",VLOOKUP(LEFT(VLOOKUP($A204,csapatok!$A:$NN,EJ$320,FALSE),LEN(VLOOKUP($A204,csapatok!$A:$NN,EJ$320,FALSE))-6),'csapat-ranglista'!$A:$FP,EJ$321,FALSE)/8,VLOOKUP(VLOOKUP($A204,csapatok!$A:$NN,EJ$320,FALSE),'csapat-ranglista'!$A:$FP,EJ$321,FALSE)/4),0)</f>
        <v>0</v>
      </c>
      <c r="EK204" s="223">
        <f>IFERROR(IF(RIGHT(VLOOKUP($A204,csapatok!$A:$NN,EK$320,FALSE),5)="Csere",VLOOKUP(LEFT(VLOOKUP($A204,csapatok!$A:$NN,EK$320,FALSE),LEN(VLOOKUP($A204,csapatok!$A:$NN,EK$320,FALSE))-6),'csapat-ranglista'!$A:$FP,EK$321,FALSE)/8,VLOOKUP(VLOOKUP($A204,csapatok!$A:$NN,EK$320,FALSE),'csapat-ranglista'!$A:$FP,EK$321,FALSE)/4),0)</f>
        <v>0</v>
      </c>
      <c r="EL204" s="223">
        <f>IFERROR(IF(RIGHT(VLOOKUP($A204,csapatok!$A:$NN,EL$320,FALSE),5)="Csere",VLOOKUP(LEFT(VLOOKUP($A204,csapatok!$A:$NN,EL$320,FALSE),LEN(VLOOKUP($A204,csapatok!$A:$NN,EL$320,FALSE))-6),'csapat-ranglista'!$A:$FP,EL$321,FALSE)/8,VLOOKUP(VLOOKUP($A204,csapatok!$A:$NN,EL$320,FALSE),'csapat-ranglista'!$A:$FP,EL$321,FALSE)/4),0)</f>
        <v>0</v>
      </c>
      <c r="EM204" s="223">
        <f>IFERROR(IF(RIGHT(VLOOKUP($A204,csapatok!$A:$NN,EM$320,FALSE),5)="Csere",VLOOKUP(LEFT(VLOOKUP($A204,csapatok!$A:$NN,EM$320,FALSE),LEN(VLOOKUP($A204,csapatok!$A:$NN,EM$320,FALSE))-6),'csapat-ranglista'!$A:$FP,EM$321,FALSE)/8,VLOOKUP(VLOOKUP($A204,csapatok!$A:$NN,EM$320,FALSE),'csapat-ranglista'!$A:$FP,EM$321,FALSE)/4),0)</f>
        <v>0</v>
      </c>
      <c r="EN204" s="223">
        <f>IFERROR(IF(RIGHT(VLOOKUP($A204,csapatok!$A:$NN,EN$320,FALSE),5)="Csere",VLOOKUP(LEFT(VLOOKUP($A204,csapatok!$A:$NN,EN$320,FALSE),LEN(VLOOKUP($A204,csapatok!$A:$NN,EN$320,FALSE))-6),'csapat-ranglista'!$A:$FP,EN$321,FALSE)/8,VLOOKUP(VLOOKUP($A204,csapatok!$A:$NN,EN$320,FALSE),'csapat-ranglista'!$A:$FP,EN$321,FALSE)/4),0)</f>
        <v>0</v>
      </c>
      <c r="EO204" s="223">
        <f>IFERROR(IF(RIGHT(VLOOKUP($A204,csapatok!$A:$NN,EO$320,FALSE),5)="Csere",VLOOKUP(LEFT(VLOOKUP($A204,csapatok!$A:$NN,EO$320,FALSE),LEN(VLOOKUP($A204,csapatok!$A:$NN,EO$320,FALSE))-6),'csapat-ranglista'!$A:$FP,EO$321,FALSE)/8,VLOOKUP(VLOOKUP($A204,csapatok!$A:$NN,EO$320,FALSE),'csapat-ranglista'!$A:$FP,EO$321,FALSE)/4),0)</f>
        <v>0</v>
      </c>
      <c r="EP204" s="223">
        <f>IFERROR(IF(RIGHT(VLOOKUP($A204,csapatok!$A:$NN,EP$320,FALSE),5)="Csere",VLOOKUP(LEFT(VLOOKUP($A204,csapatok!$A:$NN,EP$320,FALSE),LEN(VLOOKUP($A204,csapatok!$A:$NN,EP$320,FALSE))-6),'csapat-ranglista'!$A:$FP,EP$321,FALSE)/8,VLOOKUP(VLOOKUP($A204,csapatok!$A:$NN,EP$320,FALSE),'csapat-ranglista'!$A:$FP,EP$321,FALSE)/4),0)</f>
        <v>0</v>
      </c>
      <c r="EQ204" s="223">
        <f>IFERROR(IF(RIGHT(VLOOKUP($A204,csapatok!$A:$NN,EQ$320,FALSE),5)="Csere",VLOOKUP(LEFT(VLOOKUP($A204,csapatok!$A:$NN,EQ$320,FALSE),LEN(VLOOKUP($A204,csapatok!$A:$NN,EQ$320,FALSE))-6),'csapat-ranglista'!$A:$FP,EQ$321,FALSE)/8,VLOOKUP(VLOOKUP($A204,csapatok!$A:$NN,EQ$320,FALSE),'csapat-ranglista'!$A:$FP,EQ$321,FALSE)/4),0)</f>
        <v>0</v>
      </c>
      <c r="ER204" s="223">
        <f>IFERROR(IF(RIGHT(VLOOKUP($A204,csapatok!$A:$NN,ER$320,FALSE),5)="Csere",VLOOKUP(LEFT(VLOOKUP($A204,csapatok!$A:$NN,ER$320,FALSE),LEN(VLOOKUP($A204,csapatok!$A:$NN,ER$320,FALSE))-6),'csapat-ranglista'!$A:$FP,ER$321,FALSE)/8,VLOOKUP(VLOOKUP($A204,csapatok!$A:$NN,ER$320,FALSE),'csapat-ranglista'!$A:$FP,ER$321,FALSE)/4),0)</f>
        <v>0</v>
      </c>
      <c r="ES204" s="223">
        <f>IFERROR(IF(RIGHT(VLOOKUP($A204,csapatok!$A:$NN,ES$320,FALSE),5)="Csere",VLOOKUP(LEFT(VLOOKUP($A204,csapatok!$A:$NN,ES$320,FALSE),LEN(VLOOKUP($A204,csapatok!$A:$NN,ES$320,FALSE))-6),'csapat-ranglista'!$A:$FP,ES$321,FALSE)/8,VLOOKUP(VLOOKUP($A204,csapatok!$A:$NN,ES$320,FALSE),'csapat-ranglista'!$A:$FP,ES$321,FALSE)/4),0)</f>
        <v>0</v>
      </c>
      <c r="ET204" s="223">
        <f>IFERROR(IF(RIGHT(VLOOKUP($A204,csapatok!$A:$NN,ET$320,FALSE),5)="Csere",VLOOKUP(LEFT(VLOOKUP($A204,csapatok!$A:$NN,ET$320,FALSE),LEN(VLOOKUP($A204,csapatok!$A:$NN,ET$320,FALSE))-6),'csapat-ranglista'!$A:$FP,ET$321,FALSE)/8,VLOOKUP(VLOOKUP($A204,csapatok!$A:$NN,ET$320,FALSE),'csapat-ranglista'!$A:$FP,ET$321,FALSE)/4),0)</f>
        <v>0</v>
      </c>
      <c r="EU204" s="223">
        <f>IFERROR(IF(RIGHT(VLOOKUP($A204,csapatok!$A:$NN,EU$320,FALSE),5)="Csere",VLOOKUP(LEFT(VLOOKUP($A204,csapatok!$A:$NN,EU$320,FALSE),LEN(VLOOKUP($A204,csapatok!$A:$NN,EU$320,FALSE))-6),'csapat-ranglista'!$A:$FP,EU$321,FALSE)/8,VLOOKUP(VLOOKUP($A204,csapatok!$A:$NN,EU$320,FALSE),'csapat-ranglista'!$A:$FP,EU$321,FALSE)/4),0)</f>
        <v>0</v>
      </c>
      <c r="EV204" s="223">
        <f>IFERROR(IF(RIGHT(VLOOKUP($A204,csapatok!$A:$NN,EV$320,FALSE),5)="Csere",VLOOKUP(LEFT(VLOOKUP($A204,csapatok!$A:$NN,EV$320,FALSE),LEN(VLOOKUP($A204,csapatok!$A:$NN,EV$320,FALSE))-6),'csapat-ranglista'!$A:$FP,EV$321,FALSE)/8,VLOOKUP(VLOOKUP($A204,csapatok!$A:$NN,EV$320,FALSE),'csapat-ranglista'!$A:$FP,EV$321,FALSE)/4),0)</f>
        <v>0</v>
      </c>
      <c r="EW204" s="223">
        <f>IFERROR(IF(RIGHT(VLOOKUP($A204,csapatok!$A:$NN,EW$320,FALSE),5)="Csere",VLOOKUP(LEFT(VLOOKUP($A204,csapatok!$A:$NN,EW$320,FALSE),LEN(VLOOKUP($A204,csapatok!$A:$NN,EW$320,FALSE))-6),'csapat-ranglista'!$A:$FP,EW$321,FALSE)/8,VLOOKUP(VLOOKUP($A204,csapatok!$A:$NN,EW$320,FALSE),'csapat-ranglista'!$A:$FP,EW$321,FALSE)/4),0)</f>
        <v>0</v>
      </c>
      <c r="EX204" s="223">
        <f>IFERROR(IF(RIGHT(VLOOKUP($A204,csapatok!$A:$NN,EX$320,FALSE),5)="Csere",VLOOKUP(LEFT(VLOOKUP($A204,csapatok!$A:$NN,EX$320,FALSE),LEN(VLOOKUP($A204,csapatok!$A:$NN,EX$320,FALSE))-6),'csapat-ranglista'!$A:$FP,EX$321,FALSE)/8,VLOOKUP(VLOOKUP($A204,csapatok!$A:$NN,EX$320,FALSE),'csapat-ranglista'!$A:$FP,EX$321,FALSE)/4),0)</f>
        <v>0</v>
      </c>
      <c r="EY204" s="223">
        <f>IFERROR(IF(RIGHT(VLOOKUP($A204,csapatok!$A:$NN,EY$320,FALSE),5)="Csere",VLOOKUP(LEFT(VLOOKUP($A204,csapatok!$A:$NN,EY$320,FALSE),LEN(VLOOKUP($A204,csapatok!$A:$NN,EY$320,FALSE))-6),'csapat-ranglista'!$A:$FP,EY$321,FALSE)/8,VLOOKUP(VLOOKUP($A204,csapatok!$A:$NN,EY$320,FALSE),'csapat-ranglista'!$A:$FP,EY$321,FALSE)/4),0)</f>
        <v>0</v>
      </c>
      <c r="EZ204" s="223">
        <f>IFERROR(IF(RIGHT(VLOOKUP($A204,csapatok!$A:$NN,EZ$320,FALSE),5)="Csere",VLOOKUP(LEFT(VLOOKUP($A204,csapatok!$A:$NN,EZ$320,FALSE),LEN(VLOOKUP($A204,csapatok!$A:$NN,EZ$320,FALSE))-6),'csapat-ranglista'!$A:$FP,EZ$321,FALSE)/8,VLOOKUP(VLOOKUP($A204,csapatok!$A:$NN,EZ$320,FALSE),'csapat-ranglista'!$A:$FP,EZ$321,FALSE)/4),0)</f>
        <v>0</v>
      </c>
      <c r="FA204" s="223">
        <f>IFERROR(IF(RIGHT(VLOOKUP($A204,csapatok!$A:$NN,FA$320,FALSE),5)="Csere",VLOOKUP(LEFT(VLOOKUP($A204,csapatok!$A:$NN,FA$320,FALSE),LEN(VLOOKUP($A204,csapatok!$A:$NN,FA$320,FALSE))-6),'csapat-ranglista'!$A:$FP,FA$321,FALSE)/8,VLOOKUP(VLOOKUP($A204,csapatok!$A:$NN,FA$320,FALSE),'csapat-ranglista'!$A:$FP,FA$321,FALSE)/4),0)</f>
        <v>0</v>
      </c>
      <c r="FB204" s="223">
        <f>IFERROR(IF(RIGHT(VLOOKUP($A204,csapatok!$A:$NN,FB$320,FALSE),5)="Csere",VLOOKUP(LEFT(VLOOKUP($A204,csapatok!$A:$NN,FB$320,FALSE),LEN(VLOOKUP($A204,csapatok!$A:$NN,FB$320,FALSE))-6),'csapat-ranglista'!$A:$FP,FB$321,FALSE)/8,VLOOKUP(VLOOKUP($A204,csapatok!$A:$NN,FB$320,FALSE),'csapat-ranglista'!$A:$FP,FB$321,FALSE)/4),0)</f>
        <v>0</v>
      </c>
      <c r="FC204" s="223">
        <f>IFERROR(IF(RIGHT(VLOOKUP($A204,csapatok!$A:$NN,FC$320,FALSE),5)="Csere",VLOOKUP(LEFT(VLOOKUP($A204,csapatok!$A:$NN,FC$320,FALSE),LEN(VLOOKUP($A204,csapatok!$A:$NN,FC$320,FALSE))-6),'csapat-ranglista'!$A:$FP,FC$321,FALSE)/8,VLOOKUP(VLOOKUP($A204,csapatok!$A:$NN,FC$320,FALSE),'csapat-ranglista'!$A:$FP,FC$321,FALSE)/4),0)</f>
        <v>0</v>
      </c>
      <c r="FD204" s="224">
        <f>versenyek!$QY$11*IFERROR(VLOOKUP(VLOOKUP($A204,versenyek!QX:QZ,3,FALSE),szabalyok!$A$16:$B$23,2,FALSE)/4,0)</f>
        <v>0</v>
      </c>
      <c r="FE204" s="224">
        <f>versenyek!$RB$11*IFERROR(VLOOKUP(VLOOKUP($A204,versenyek!RA:RC,3,FALSE),szabalyok!$A$16:$B$23,2,FALSE)/4,0)</f>
        <v>0</v>
      </c>
      <c r="FF204" s="223">
        <f>IFERROR(IF(RIGHT(VLOOKUP($A204,csapatok!$A:$NN,FF$320,FALSE),5)="Csere",VLOOKUP(LEFT(VLOOKUP($A204,csapatok!$A:$NN,FF$320,FALSE),LEN(VLOOKUP($A204,csapatok!$A:$NN,FF$320,FALSE))-6),'csapat-ranglista'!$A:$FP,FF$321,FALSE)/8,VLOOKUP(VLOOKUP($A204,csapatok!$A:$NN,FF$320,FALSE),'csapat-ranglista'!$A:$FP,FF$321,FALSE)/4),0)</f>
        <v>0</v>
      </c>
      <c r="FG204" s="223">
        <f>IFERROR(IF(RIGHT(VLOOKUP($A204,csapatok!$A:$NN,FG$320,FALSE),5)="Csere",VLOOKUP(LEFT(VLOOKUP($A204,csapatok!$A:$NN,FG$320,FALSE),LEN(VLOOKUP($A204,csapatok!$A:$NN,FG$320,FALSE))-6),'csapat-ranglista'!$A:$FP,FG$321,FALSE)/8,VLOOKUP(VLOOKUP($A204,csapatok!$A:$NN,FG$320,FALSE),'csapat-ranglista'!$A:$FP,FG$321,FALSE)/4),0)</f>
        <v>0</v>
      </c>
      <c r="FH204" s="223">
        <f>IFERROR(IF(RIGHT(VLOOKUP($A204,csapatok!$A:$NN,FH$320,FALSE),5)="Csere",VLOOKUP(LEFT(VLOOKUP($A204,csapatok!$A:$NN,FH$320,FALSE),LEN(VLOOKUP($A204,csapatok!$A:$NN,FH$320,FALSE))-6),'csapat-ranglista'!$A:$FP,FH$321,FALSE)/8,VLOOKUP(VLOOKUP($A204,csapatok!$A:$NN,FH$320,FALSE),'csapat-ranglista'!$A:$FP,FH$321,FALSE)/4),0)</f>
        <v>0</v>
      </c>
      <c r="FI204" s="223">
        <f>IFERROR(IF(RIGHT(VLOOKUP($A204,csapatok!$A:$NN,FI$320,FALSE),5)="Csere",VLOOKUP(LEFT(VLOOKUP($A204,csapatok!$A:$NN,FI$320,FALSE),LEN(VLOOKUP($A204,csapatok!$A:$NN,FI$320,FALSE))-6),'csapat-ranglista'!$A:$FP,FI$321,FALSE)/8,VLOOKUP(VLOOKUP($A204,csapatok!$A:$NN,FI$320,FALSE),'csapat-ranglista'!$A:$FP,FI$321,FALSE)/4),0)</f>
        <v>0</v>
      </c>
      <c r="FJ204" s="223">
        <f>IFERROR(IF(RIGHT(VLOOKUP($A204,csapatok!$A:$NN,FJ$320,FALSE),5)="Csere",VLOOKUP(LEFT(VLOOKUP($A204,csapatok!$A:$NN,FJ$320,FALSE),LEN(VLOOKUP($A204,csapatok!$A:$NN,FJ$320,FALSE))-6),'csapat-ranglista'!$A:$FP,FJ$321,FALSE)/8,VLOOKUP(VLOOKUP($A204,csapatok!$A:$NN,FJ$320,FALSE),'csapat-ranglista'!$A:$FP,FJ$321,FALSE)/4),0)</f>
        <v>0</v>
      </c>
      <c r="FK204" s="223">
        <f>IFERROR(IF(RIGHT(VLOOKUP($A204,csapatok!$A:$NN,FK$320,FALSE),5)="Csere",VLOOKUP(LEFT(VLOOKUP($A204,csapatok!$A:$NN,FK$320,FALSE),LEN(VLOOKUP($A204,csapatok!$A:$NN,FK$320,FALSE))-6),'csapat-ranglista'!$A:$FP,FK$321,FALSE)/8,VLOOKUP(VLOOKUP($A204,csapatok!$A:$NN,FK$320,FALSE),'csapat-ranglista'!$A:$FP,FK$321,FALSE)/4),0)</f>
        <v>0</v>
      </c>
      <c r="FL204" s="223">
        <f>IFERROR(IF(RIGHT(VLOOKUP($A204,csapatok!$A:$NN,FL$320,FALSE),5)="Csere",VLOOKUP(LEFT(VLOOKUP($A204,csapatok!$A:$NN,FL$320,FALSE),LEN(VLOOKUP($A204,csapatok!$A:$NN,FL$320,FALSE))-6),'csapat-ranglista'!$A:$FP,FL$321,FALSE)/8,VLOOKUP(VLOOKUP($A204,csapatok!$A:$NN,FL$320,FALSE),'csapat-ranglista'!$A:$FP,FL$321,FALSE)/4),0)</f>
        <v>0</v>
      </c>
      <c r="FM204" s="223">
        <f>IFERROR(IF(RIGHT(VLOOKUP($A204,csapatok!$A:$NN,FM$320,FALSE),5)="Csere",VLOOKUP(LEFT(VLOOKUP($A204,csapatok!$A:$NN,FM$320,FALSE),LEN(VLOOKUP($A204,csapatok!$A:$NN,FM$320,FALSE))-6),'csapat-ranglista'!$A:$FP,FM$321,FALSE)/8,VLOOKUP(VLOOKUP($A204,csapatok!$A:$NN,FM$320,FALSE),'csapat-ranglista'!$A:$FP,FM$321,FALSE)/4),0)</f>
        <v>0</v>
      </c>
      <c r="FN204" s="223">
        <f>IFERROR(IF(RIGHT(VLOOKUP($A204,csapatok!$A:$NN,FN$320,FALSE),5)="Csere",VLOOKUP(LEFT(VLOOKUP($A204,csapatok!$A:$NN,FN$320,FALSE),LEN(VLOOKUP($A204,csapatok!$A:$NN,FN$320,FALSE))-6),'csapat-ranglista'!$A:$FP,FN$321,FALSE)/8,VLOOKUP(VLOOKUP($A204,csapatok!$A:$NN,FN$320,FALSE),'csapat-ranglista'!$A:$FP,FN$321,FALSE)/4),0)</f>
        <v>0</v>
      </c>
      <c r="FO204" s="223">
        <f>IFERROR(IF(RIGHT(VLOOKUP($A204,csapatok!$A:$NN,FO$320,FALSE),5)="Csere",VLOOKUP(LEFT(VLOOKUP($A204,csapatok!$A:$NN,FO$320,FALSE),LEN(VLOOKUP($A204,csapatok!$A:$NN,FO$320,FALSE))-6),'csapat-ranglista'!$A:$FP,FO$321,FALSE)/8,VLOOKUP(VLOOKUP($A204,csapatok!$A:$NN,FO$320,FALSE),'csapat-ranglista'!$A:$FP,FO$321,FALSE)/4),0)</f>
        <v>0</v>
      </c>
      <c r="FP204" s="223">
        <f>IFERROR(IF(RIGHT(VLOOKUP($A204,csapatok!$A:$NN,FP$320,FALSE),5)="Csere",VLOOKUP(LEFT(VLOOKUP($A204,csapatok!$A:$NN,FP$320,FALSE),LEN(VLOOKUP($A204,csapatok!$A:$NN,FP$320,FALSE))-6),'csapat-ranglista'!$A:$FP,FP$321,FALSE)/8,VLOOKUP(VLOOKUP($A204,csapatok!$A:$NN,FP$320,FALSE),'csapat-ranglista'!$A:$FP,FP$321,FALSE)/4),0)</f>
        <v>0</v>
      </c>
      <c r="FQ204" s="223">
        <f>IFERROR(IF(RIGHT(VLOOKUP($A204,csapatok!$A:$NN,FQ$320,FALSE),5)="Csere",VLOOKUP(LEFT(VLOOKUP($A204,csapatok!$A:$NN,FQ$320,FALSE),LEN(VLOOKUP($A204,csapatok!$A:$NN,FQ$320,FALSE))-6),'csapat-ranglista'!$A:$FP,FQ$321,FALSE)/8,VLOOKUP(VLOOKUP($A204,csapatok!$A:$NN,FQ$320,FALSE),'csapat-ranglista'!$A:$FP,FQ$321,FALSE)/4),0)</f>
        <v>0</v>
      </c>
      <c r="FR204" s="223">
        <f>IFERROR(IF(RIGHT(VLOOKUP($A204,csapatok!$A:$NN,FR$320,FALSE),5)="Csere",VLOOKUP(LEFT(VLOOKUP($A204,csapatok!$A:$NN,FR$320,FALSE),LEN(VLOOKUP($A204,csapatok!$A:$NN,FR$320,FALSE))-6),'csapat-ranglista'!$A:$FP,FR$321,FALSE)/8,VLOOKUP(VLOOKUP($A204,csapatok!$A:$NN,FR$320,FALSE),'csapat-ranglista'!$A:$FP,FR$321,FALSE)/4),0)</f>
        <v>0</v>
      </c>
      <c r="FS204" s="223">
        <f>IFERROR(IF(RIGHT(VLOOKUP($A204,csapatok!$A:$NN,FS$320,FALSE),5)="Csere",VLOOKUP(LEFT(VLOOKUP($A204,csapatok!$A:$NN,FS$320,FALSE),LEN(VLOOKUP($A204,csapatok!$A:$NN,FS$320,FALSE))-6),'csapat-ranglista'!$A:$FP,FS$321,FALSE)/8,VLOOKUP(VLOOKUP($A204,csapatok!$A:$NN,FS$320,FALSE),'csapat-ranglista'!$A:$FP,FS$321,FALSE)/4),0)</f>
        <v>0</v>
      </c>
      <c r="FT204" s="223">
        <f>IFERROR(IF(RIGHT(VLOOKUP($A204,csapatok!$A:$NN,FT$320,FALSE),5)="Csere",VLOOKUP(LEFT(VLOOKUP($A204,csapatok!$A:$NN,FT$320,FALSE),LEN(VLOOKUP($A204,csapatok!$A:$NN,FT$320,FALSE))-6),'csapat-ranglista'!$A:$FP,FT$321,FALSE)/8,VLOOKUP(VLOOKUP($A204,csapatok!$A:$NN,FT$320,FALSE),'csapat-ranglista'!$A:$FP,FT$321,FALSE)/4),0)</f>
        <v>0</v>
      </c>
      <c r="FU204" s="223">
        <f>IFERROR(IF(RIGHT(VLOOKUP($A204,csapatok!$A:$NN,FU$320,FALSE),5)="Csere",VLOOKUP(LEFT(VLOOKUP($A204,csapatok!$A:$NN,FU$320,FALSE),LEN(VLOOKUP($A204,csapatok!$A:$NN,FU$320,FALSE))-6),'csapat-ranglista'!$A:$FP,FU$321,FALSE)/8,VLOOKUP(VLOOKUP($A204,csapatok!$A:$NN,FU$320,FALSE),'csapat-ranglista'!$A:$FP,FU$321,FALSE)/4),0)</f>
        <v>0</v>
      </c>
      <c r="FV204" s="223">
        <f>IFERROR(IF(RIGHT(VLOOKUP($A204,csapatok!$A:$NN,FV$320,FALSE),5)="Csere",VLOOKUP(LEFT(VLOOKUP($A204,csapatok!$A:$NN,FV$320,FALSE),LEN(VLOOKUP($A204,csapatok!$A:$NN,FV$320,FALSE))-6),'csapat-ranglista'!$A:$FP,FV$321,FALSE)/8,VLOOKUP(VLOOKUP($A204,csapatok!$A:$NN,FV$320,FALSE),'csapat-ranglista'!$A:$FP,FV$321,FALSE)/4),0)</f>
        <v>0</v>
      </c>
      <c r="FW204" s="223">
        <f>IFERROR(IF(RIGHT(VLOOKUP($A204,csapatok!$A:$NN,FW$320,FALSE),5)="Csere",VLOOKUP(LEFT(VLOOKUP($A204,csapatok!$A:$NN,FW$320,FALSE),LEN(VLOOKUP($A204,csapatok!$A:$NN,FW$320,FALSE))-6),'csapat-ranglista'!$A:$FP,FW$321,FALSE)/8,VLOOKUP(VLOOKUP($A204,csapatok!$A:$NN,FW$320,FALSE),'csapat-ranglista'!$A:$FP,FW$321,FALSE)/4),0)</f>
        <v>0</v>
      </c>
      <c r="FX204" s="223">
        <f>IFERROR(IF(RIGHT(VLOOKUP($A204,csapatok!$A:$NN,FX$320,FALSE),5)="Csere",VLOOKUP(LEFT(VLOOKUP($A204,csapatok!$A:$NN,FX$320,FALSE),LEN(VLOOKUP($A204,csapatok!$A:$NN,FX$320,FALSE))-6),'csapat-ranglista'!$A:$FP,FX$321,FALSE)/8,VLOOKUP(VLOOKUP($A204,csapatok!$A:$NN,FX$320,FALSE),'csapat-ranglista'!$A:$FP,FX$321,FALSE)/4),0)</f>
        <v>0</v>
      </c>
      <c r="FY204" s="223">
        <f>IFERROR(IF(RIGHT(VLOOKUP($A204,csapatok!$A:$NN,FY$320,FALSE),5)="Csere",VLOOKUP(LEFT(VLOOKUP($A204,csapatok!$A:$NN,FY$320,FALSE),LEN(VLOOKUP($A204,csapatok!$A:$NN,FY$320,FALSE))-6),'csapat-ranglista'!$A:$FP,FY$321,FALSE)/8,VLOOKUP(VLOOKUP($A204,csapatok!$A:$NN,FY$320,FALSE),'csapat-ranglista'!$A:$FP,FY$321,FALSE)/4),0)</f>
        <v>0</v>
      </c>
      <c r="FZ204" s="223">
        <f>IFERROR(IF(RIGHT(VLOOKUP($A204,csapatok!$A:$NN,FZ$320,FALSE),5)="Csere",VLOOKUP(LEFT(VLOOKUP($A204,csapatok!$A:$NN,FZ$320,FALSE),LEN(VLOOKUP($A204,csapatok!$A:$NN,FZ$320,FALSE))-6),'csapat-ranglista'!$A:$FP,FZ$321,FALSE)/8,VLOOKUP(VLOOKUP($A204,csapatok!$A:$NN,FZ$320,FALSE),'csapat-ranglista'!$A:$FP,FZ$321,FALSE)/4),0)</f>
        <v>0</v>
      </c>
      <c r="GA204" s="223">
        <f>IFERROR(IF(RIGHT(VLOOKUP($A204,csapatok!$A:$NN,GA$320,FALSE),5)="Csere",VLOOKUP(LEFT(VLOOKUP($A204,csapatok!$A:$NN,GA$320,FALSE),LEN(VLOOKUP($A204,csapatok!$A:$NN,GA$320,FALSE))-6),'csapat-ranglista'!$A:$FP,GA$321,FALSE)/8,VLOOKUP(VLOOKUP($A204,csapatok!$A:$NN,GA$320,FALSE),'csapat-ranglista'!$A:$FP,GA$321,FALSE)/4),0)</f>
        <v>0</v>
      </c>
      <c r="GB204" s="223">
        <f>IFERROR(IF(RIGHT(VLOOKUP($A204,csapatok!$A:$NN,GB$320,FALSE),5)="Csere",VLOOKUP(LEFT(VLOOKUP($A204,csapatok!$A:$NN,GB$320,FALSE),LEN(VLOOKUP($A204,csapatok!$A:$NN,GB$320,FALSE))-6),'csapat-ranglista'!$A:$FP,GB$321,FALSE)/8,VLOOKUP(VLOOKUP($A204,csapatok!$A:$NN,GB$320,FALSE),'csapat-ranglista'!$A:$FP,GB$321,FALSE)/4),0)</f>
        <v>0</v>
      </c>
      <c r="GC204" s="223">
        <f>IFERROR(IF(RIGHT(VLOOKUP($A204,csapatok!$A:$NN,GC$320,FALSE),5)="Csere",VLOOKUP(LEFT(VLOOKUP($A204,csapatok!$A:$NN,GC$320,FALSE),LEN(VLOOKUP($A204,csapatok!$A:$NN,GC$320,FALSE))-6),'csapat-ranglista'!$A:$FP,GC$321,FALSE)/8,VLOOKUP(VLOOKUP($A204,csapatok!$A:$NN,GC$320,FALSE),'csapat-ranglista'!$A:$FP,GC$321,FALSE)/4),0)</f>
        <v>0</v>
      </c>
      <c r="GD204" s="247">
        <f>SUM(EQ204:GC204)</f>
        <v>0</v>
      </c>
    </row>
    <row r="205" spans="1:186">
      <c r="A205" s="32" t="s">
        <v>119</v>
      </c>
      <c r="B205" s="2">
        <v>27043</v>
      </c>
      <c r="C205" s="131" t="str">
        <f>IF(B205=0,"",IF(B205&lt;$C$1,"felnőtt","ifi"))</f>
        <v>felnőtt</v>
      </c>
      <c r="D205" s="32" t="s">
        <v>101</v>
      </c>
      <c r="E205" s="45">
        <v>0</v>
      </c>
      <c r="F205" s="32">
        <v>0</v>
      </c>
      <c r="G205" s="32">
        <v>1.3429615632927128</v>
      </c>
      <c r="H205" s="32">
        <v>0</v>
      </c>
      <c r="I205" s="32">
        <v>0</v>
      </c>
      <c r="J205" s="32">
        <v>0</v>
      </c>
      <c r="K205" s="32">
        <v>1.4081073308040863</v>
      </c>
      <c r="L205" s="32">
        <v>5.279007481732898</v>
      </c>
      <c r="M205" s="32">
        <v>4.0916936664087293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3.7275273587501765</v>
      </c>
      <c r="X205" s="32">
        <f>IFERROR(IF(RIGHT(VLOOKUP($A205,csapatok!$A:$BL,X$320,FALSE),5)="Csere",VLOOKUP(LEFT(VLOOKUP($A205,csapatok!$A:$BL,X$320,FALSE),LEN(VLOOKUP($A205,csapatok!$A:$BL,X$320,FALSE))-6),'csapat-ranglista'!$A:$FP,X$321,FALSE)/8,VLOOKUP(VLOOKUP($A205,csapatok!$A:$BL,X$320,FALSE),'csapat-ranglista'!$A:$FP,X$321,FALSE)/4),0)</f>
        <v>0</v>
      </c>
      <c r="Y205" s="32">
        <f>IFERROR(IF(RIGHT(VLOOKUP($A205,csapatok!$A:$BL,Y$320,FALSE),5)="Csere",VLOOKUP(LEFT(VLOOKUP($A205,csapatok!$A:$BL,Y$320,FALSE),LEN(VLOOKUP($A205,csapatok!$A:$BL,Y$320,FALSE))-6),'csapat-ranglista'!$A:$FP,Y$321,FALSE)/8,VLOOKUP(VLOOKUP($A205,csapatok!$A:$BL,Y$320,FALSE),'csapat-ranglista'!$A:$FP,Y$321,FALSE)/4),0)</f>
        <v>0</v>
      </c>
      <c r="Z205" s="32">
        <f>IFERROR(IF(RIGHT(VLOOKUP($A205,csapatok!$A:$BL,Z$320,FALSE),5)="Csere",VLOOKUP(LEFT(VLOOKUP($A205,csapatok!$A:$BL,Z$320,FALSE),LEN(VLOOKUP($A205,csapatok!$A:$BL,Z$320,FALSE))-6),'csapat-ranglista'!$A:$FP,Z$321,FALSE)/8,VLOOKUP(VLOOKUP($A205,csapatok!$A:$BL,Z$320,FALSE),'csapat-ranglista'!$A:$FP,Z$321,FALSE)/4),0)</f>
        <v>0</v>
      </c>
      <c r="AA205" s="32">
        <f>IFERROR(IF(RIGHT(VLOOKUP($A205,csapatok!$A:$BL,AA$320,FALSE),5)="Csere",VLOOKUP(LEFT(VLOOKUP($A205,csapatok!$A:$BL,AA$320,FALSE),LEN(VLOOKUP($A205,csapatok!$A:$BL,AA$320,FALSE))-6),'csapat-ranglista'!$A:$FP,AA$321,FALSE)/8,VLOOKUP(VLOOKUP($A205,csapatok!$A:$BL,AA$320,FALSE),'csapat-ranglista'!$A:$FP,AA$321,FALSE)/4),0)</f>
        <v>0</v>
      </c>
      <c r="AB205" s="223">
        <f>IFERROR(IF(RIGHT(VLOOKUP($A205,csapatok!$A:$BL,AB$320,FALSE),5)="Csere",VLOOKUP(LEFT(VLOOKUP($A205,csapatok!$A:$BL,AB$320,FALSE),LEN(VLOOKUP($A205,csapatok!$A:$BL,AB$320,FALSE))-6),'csapat-ranglista'!$A:$FP,AB$321,FALSE)/8,VLOOKUP(VLOOKUP($A205,csapatok!$A:$BL,AB$320,FALSE),'csapat-ranglista'!$A:$FP,AB$321,FALSE)/4),0)</f>
        <v>0</v>
      </c>
      <c r="AC205" s="223">
        <f>IFERROR(IF(RIGHT(VLOOKUP($A205,csapatok!$A:$BL,AC$320,FALSE),5)="Csere",VLOOKUP(LEFT(VLOOKUP($A205,csapatok!$A:$BL,AC$320,FALSE),LEN(VLOOKUP($A205,csapatok!$A:$BL,AC$320,FALSE))-6),'csapat-ranglista'!$A:$FP,AC$321,FALSE)/8,VLOOKUP(VLOOKUP($A205,csapatok!$A:$BL,AC$320,FALSE),'csapat-ranglista'!$A:$FP,AC$321,FALSE)/4),0)</f>
        <v>0</v>
      </c>
      <c r="AD205" s="223">
        <f>IFERROR(IF(RIGHT(VLOOKUP($A205,csapatok!$A:$BL,AD$320,FALSE),5)="Csere",VLOOKUP(LEFT(VLOOKUP($A205,csapatok!$A:$BL,AD$320,FALSE),LEN(VLOOKUP($A205,csapatok!$A:$BL,AD$320,FALSE))-6),'csapat-ranglista'!$A:$FP,AD$321,FALSE)/8,VLOOKUP(VLOOKUP($A205,csapatok!$A:$BL,AD$320,FALSE),'csapat-ranglista'!$A:$FP,AD$321,FALSE)/4),0)</f>
        <v>0</v>
      </c>
      <c r="AE205" s="223">
        <f>IFERROR(IF(RIGHT(VLOOKUP($A205,csapatok!$A:$BL,AE$320,FALSE),5)="Csere",VLOOKUP(LEFT(VLOOKUP($A205,csapatok!$A:$BL,AE$320,FALSE),LEN(VLOOKUP($A205,csapatok!$A:$BL,AE$320,FALSE))-6),'csapat-ranglista'!$A:$FP,AE$321,FALSE)/8,VLOOKUP(VLOOKUP($A205,csapatok!$A:$BL,AE$320,FALSE),'csapat-ranglista'!$A:$FP,AE$321,FALSE)/4),0)</f>
        <v>0</v>
      </c>
      <c r="AF205" s="223">
        <f>IFERROR(IF(RIGHT(VLOOKUP($A205,csapatok!$A:$BL,AF$320,FALSE),5)="Csere",VLOOKUP(LEFT(VLOOKUP($A205,csapatok!$A:$BL,AF$320,FALSE),LEN(VLOOKUP($A205,csapatok!$A:$BL,AF$320,FALSE))-6),'csapat-ranglista'!$A:$FP,AF$321,FALSE)/8,VLOOKUP(VLOOKUP($A205,csapatok!$A:$BL,AF$320,FALSE),'csapat-ranglista'!$A:$FP,AF$321,FALSE)/4),0)</f>
        <v>0</v>
      </c>
      <c r="AG205" s="223">
        <f>IFERROR(IF(RIGHT(VLOOKUP($A205,csapatok!$A:$BL,AG$320,FALSE),5)="Csere",VLOOKUP(LEFT(VLOOKUP($A205,csapatok!$A:$BL,AG$320,FALSE),LEN(VLOOKUP($A205,csapatok!$A:$BL,AG$320,FALSE))-6),'csapat-ranglista'!$A:$FP,AG$321,FALSE)/8,VLOOKUP(VLOOKUP($A205,csapatok!$A:$BL,AG$320,FALSE),'csapat-ranglista'!$A:$FP,AG$321,FALSE)/4),0)</f>
        <v>0</v>
      </c>
      <c r="AH205" s="223">
        <f>IFERROR(IF(RIGHT(VLOOKUP($A205,csapatok!$A:$BL,AH$320,FALSE),5)="Csere",VLOOKUP(LEFT(VLOOKUP($A205,csapatok!$A:$BL,AH$320,FALSE),LEN(VLOOKUP($A205,csapatok!$A:$BL,AH$320,FALSE))-6),'csapat-ranglista'!$A:$FP,AH$321,FALSE)/8,VLOOKUP(VLOOKUP($A205,csapatok!$A:$BL,AH$320,FALSE),'csapat-ranglista'!$A:$FP,AH$321,FALSE)/4),0)</f>
        <v>0</v>
      </c>
      <c r="AI205" s="223">
        <f>IFERROR(IF(RIGHT(VLOOKUP($A205,csapatok!$A:$BL,AI$320,FALSE),5)="Csere",VLOOKUP(LEFT(VLOOKUP($A205,csapatok!$A:$BL,AI$320,FALSE),LEN(VLOOKUP($A205,csapatok!$A:$BL,AI$320,FALSE))-6),'csapat-ranglista'!$A:$FP,AI$321,FALSE)/8,VLOOKUP(VLOOKUP($A205,csapatok!$A:$BL,AI$320,FALSE),'csapat-ranglista'!$A:$FP,AI$321,FALSE)/4),0)</f>
        <v>0</v>
      </c>
      <c r="AJ205" s="223">
        <f>IFERROR(IF(RIGHT(VLOOKUP($A205,csapatok!$A:$BL,AJ$320,FALSE),5)="Csere",VLOOKUP(LEFT(VLOOKUP($A205,csapatok!$A:$BL,AJ$320,FALSE),LEN(VLOOKUP($A205,csapatok!$A:$BL,AJ$320,FALSE))-6),'csapat-ranglista'!$A:$FP,AJ$321,FALSE)/8,VLOOKUP(VLOOKUP($A205,csapatok!$A:$BL,AJ$320,FALSE),'csapat-ranglista'!$A:$FP,AJ$321,FALSE)/2),0)</f>
        <v>0</v>
      </c>
      <c r="AK205" s="223">
        <f>IFERROR(IF(RIGHT(VLOOKUP($A205,csapatok!$A:$CN,AK$320,FALSE),5)="Csere",VLOOKUP(LEFT(VLOOKUP($A205,csapatok!$A:$CN,AK$320,FALSE),LEN(VLOOKUP($A205,csapatok!$A:$CN,AK$320,FALSE))-6),'csapat-ranglista'!$A:$FP,AK$321,FALSE)/8,VLOOKUP(VLOOKUP($A205,csapatok!$A:$CN,AK$320,FALSE),'csapat-ranglista'!$A:$FP,AK$321,FALSE)/4),0)</f>
        <v>0</v>
      </c>
      <c r="AL205" s="223">
        <f>IFERROR(IF(RIGHT(VLOOKUP($A205,csapatok!$A:$CN,AL$320,FALSE),5)="Csere",VLOOKUP(LEFT(VLOOKUP($A205,csapatok!$A:$CN,AL$320,FALSE),LEN(VLOOKUP($A205,csapatok!$A:$CN,AL$320,FALSE))-6),'csapat-ranglista'!$A:$FP,AL$321,FALSE)/8,VLOOKUP(VLOOKUP($A205,csapatok!$A:$CN,AL$320,FALSE),'csapat-ranglista'!$A:$FP,AL$321,FALSE)/4),0)</f>
        <v>0</v>
      </c>
      <c r="AM205" s="223">
        <f>IFERROR(IF(RIGHT(VLOOKUP($A205,csapatok!$A:$CN,AM$320,FALSE),5)="Csere",VLOOKUP(LEFT(VLOOKUP($A205,csapatok!$A:$CN,AM$320,FALSE),LEN(VLOOKUP($A205,csapatok!$A:$CN,AM$320,FALSE))-6),'csapat-ranglista'!$A:$FP,AM$321,FALSE)/8,VLOOKUP(VLOOKUP($A205,csapatok!$A:$CN,AM$320,FALSE),'csapat-ranglista'!$A:$FP,AM$321,FALSE)/4),0)</f>
        <v>0</v>
      </c>
      <c r="AN205" s="223">
        <f>IFERROR(IF(RIGHT(VLOOKUP($A205,csapatok!$A:$CN,AN$320,FALSE),5)="Csere",VLOOKUP(LEFT(VLOOKUP($A205,csapatok!$A:$CN,AN$320,FALSE),LEN(VLOOKUP($A205,csapatok!$A:$CN,AN$320,FALSE))-6),'csapat-ranglista'!$A:$FP,AN$321,FALSE)/8,VLOOKUP(VLOOKUP($A205,csapatok!$A:$CN,AN$320,FALSE),'csapat-ranglista'!$A:$FP,AN$321,FALSE)/4),0)</f>
        <v>0</v>
      </c>
      <c r="AO205" s="223">
        <f>IFERROR(IF(RIGHT(VLOOKUP($A205,csapatok!$A:$CN,AO$320,FALSE),5)="Csere",VLOOKUP(LEFT(VLOOKUP($A205,csapatok!$A:$CN,AO$320,FALSE),LEN(VLOOKUP($A205,csapatok!$A:$CN,AO$320,FALSE))-6),'csapat-ranglista'!$A:$FP,AO$321,FALSE)/8,VLOOKUP(VLOOKUP($A205,csapatok!$A:$CN,AO$320,FALSE),'csapat-ranglista'!$A:$FP,AO$321,FALSE)/4),0)</f>
        <v>0</v>
      </c>
      <c r="AP205" s="223">
        <f>IFERROR(IF(RIGHT(VLOOKUP($A205,csapatok!$A:$CN,AP$320,FALSE),5)="Csere",VLOOKUP(LEFT(VLOOKUP($A205,csapatok!$A:$CN,AP$320,FALSE),LEN(VLOOKUP($A205,csapatok!$A:$CN,AP$320,FALSE))-6),'csapat-ranglista'!$A:$FP,AP$321,FALSE)/8,VLOOKUP(VLOOKUP($A205,csapatok!$A:$CN,AP$320,FALSE),'csapat-ranglista'!$A:$FP,AP$321,FALSE)/4),0)</f>
        <v>0</v>
      </c>
      <c r="AQ205" s="223">
        <f>IFERROR(IF(RIGHT(VLOOKUP($A205,csapatok!$A:$CN,AQ$320,FALSE),5)="Csere",VLOOKUP(LEFT(VLOOKUP($A205,csapatok!$A:$CN,AQ$320,FALSE),LEN(VLOOKUP($A205,csapatok!$A:$CN,AQ$320,FALSE))-6),'csapat-ranglista'!$A:$FP,AQ$321,FALSE)/8,VLOOKUP(VLOOKUP($A205,csapatok!$A:$CN,AQ$320,FALSE),'csapat-ranglista'!$A:$FP,AQ$321,FALSE)/4),0)</f>
        <v>0</v>
      </c>
      <c r="AR205" s="223">
        <f>IFERROR(IF(RIGHT(VLOOKUP($A205,csapatok!$A:$CN,AR$320,FALSE),5)="Csere",VLOOKUP(LEFT(VLOOKUP($A205,csapatok!$A:$CN,AR$320,FALSE),LEN(VLOOKUP($A205,csapatok!$A:$CN,AR$320,FALSE))-6),'csapat-ranglista'!$A:$FP,AR$321,FALSE)/8,VLOOKUP(VLOOKUP($A205,csapatok!$A:$CN,AR$320,FALSE),'csapat-ranglista'!$A:$FP,AR$321,FALSE)/4),0)</f>
        <v>0</v>
      </c>
      <c r="AS205" s="223">
        <f>IFERROR(IF(RIGHT(VLOOKUP($A205,csapatok!$A:$CN,AS$320,FALSE),5)="Csere",VLOOKUP(LEFT(VLOOKUP($A205,csapatok!$A:$CN,AS$320,FALSE),LEN(VLOOKUP($A205,csapatok!$A:$CN,AS$320,FALSE))-6),'csapat-ranglista'!$A:$FP,AS$321,FALSE)/8,VLOOKUP(VLOOKUP($A205,csapatok!$A:$CN,AS$320,FALSE),'csapat-ranglista'!$A:$FP,AS$321,FALSE)/4),0)</f>
        <v>0</v>
      </c>
      <c r="AT205" s="223">
        <f>IFERROR(IF(RIGHT(VLOOKUP($A205,csapatok!$A:$CN,AT$320,FALSE),5)="Csere",VLOOKUP(LEFT(VLOOKUP($A205,csapatok!$A:$CN,AT$320,FALSE),LEN(VLOOKUP($A205,csapatok!$A:$CN,AT$320,FALSE))-6),'csapat-ranglista'!$A:$FP,AT$321,FALSE)/8,VLOOKUP(VLOOKUP($A205,csapatok!$A:$CN,AT$320,FALSE),'csapat-ranglista'!$A:$FP,AT$321,FALSE)/4),0)</f>
        <v>0</v>
      </c>
      <c r="AU205" s="223">
        <f>IFERROR(IF(RIGHT(VLOOKUP($A205,csapatok!$A:$CN,AU$320,FALSE),5)="Csere",VLOOKUP(LEFT(VLOOKUP($A205,csapatok!$A:$CN,AU$320,FALSE),LEN(VLOOKUP($A205,csapatok!$A:$CN,AU$320,FALSE))-6),'csapat-ranglista'!$A:$FP,AU$321,FALSE)/8,VLOOKUP(VLOOKUP($A205,csapatok!$A:$CN,AU$320,FALSE),'csapat-ranglista'!$A:$FP,AU$321,FALSE)/4),0)</f>
        <v>1.8628533234305811</v>
      </c>
      <c r="AV205" s="223">
        <f>IFERROR(IF(RIGHT(VLOOKUP($A205,csapatok!$A:$CN,AV$320,FALSE),5)="Csere",VLOOKUP(LEFT(VLOOKUP($A205,csapatok!$A:$CN,AV$320,FALSE),LEN(VLOOKUP($A205,csapatok!$A:$CN,AV$320,FALSE))-6),'csapat-ranglista'!$A:$FP,AV$321,FALSE)/8,VLOOKUP(VLOOKUP($A205,csapatok!$A:$CN,AV$320,FALSE),'csapat-ranglista'!$A:$FP,AV$321,FALSE)/4),0)</f>
        <v>0</v>
      </c>
      <c r="AW205" s="223">
        <f>IFERROR(IF(RIGHT(VLOOKUP($A205,csapatok!$A:$CN,AW$320,FALSE),5)="Csere",VLOOKUP(LEFT(VLOOKUP($A205,csapatok!$A:$CN,AW$320,FALSE),LEN(VLOOKUP($A205,csapatok!$A:$CN,AW$320,FALSE))-6),'csapat-ranglista'!$A:$FP,AW$321,FALSE)/8,VLOOKUP(VLOOKUP($A205,csapatok!$A:$CN,AW$320,FALSE),'csapat-ranglista'!$A:$FP,AW$321,FALSE)/4),0)</f>
        <v>0</v>
      </c>
      <c r="AX205" s="223">
        <f>IFERROR(IF(RIGHT(VLOOKUP($A205,csapatok!$A:$CN,AX$320,FALSE),5)="Csere",VLOOKUP(LEFT(VLOOKUP($A205,csapatok!$A:$CN,AX$320,FALSE),LEN(VLOOKUP($A205,csapatok!$A:$CN,AX$320,FALSE))-6),'csapat-ranglista'!$A:$FP,AX$321,FALSE)/8,VLOOKUP(VLOOKUP($A205,csapatok!$A:$CN,AX$320,FALSE),'csapat-ranglista'!$A:$FP,AX$321,FALSE)/4),0)</f>
        <v>0</v>
      </c>
      <c r="AY205" s="223">
        <f>IFERROR(IF(RIGHT(VLOOKUP($A205,csapatok!$A:$NN,AY$320,FALSE),5)="Csere",VLOOKUP(LEFT(VLOOKUP($A205,csapatok!$A:$NN,AY$320,FALSE),LEN(VLOOKUP($A205,csapatok!$A:$NN,AY$320,FALSE))-6),'csapat-ranglista'!$A:$FP,AY$321,FALSE)/8,VLOOKUP(VLOOKUP($A205,csapatok!$A:$NN,AY$320,FALSE),'csapat-ranglista'!$A:$FP,AY$321,FALSE)/4),0)</f>
        <v>0</v>
      </c>
      <c r="AZ205" s="223">
        <f>IFERROR(IF(RIGHT(VLOOKUP($A205,csapatok!$A:$NN,AZ$320,FALSE),5)="Csere",VLOOKUP(LEFT(VLOOKUP($A205,csapatok!$A:$NN,AZ$320,FALSE),LEN(VLOOKUP($A205,csapatok!$A:$NN,AZ$320,FALSE))-6),'csapat-ranglista'!$A:$FP,AZ$321,FALSE)/8,VLOOKUP(VLOOKUP($A205,csapatok!$A:$NN,AZ$320,FALSE),'csapat-ranglista'!$A:$FP,AZ$321,FALSE)/4),0)</f>
        <v>0</v>
      </c>
      <c r="BA205" s="223">
        <f>IFERROR(IF(RIGHT(VLOOKUP($A205,csapatok!$A:$NN,BA$320,FALSE),5)="Csere",VLOOKUP(LEFT(VLOOKUP($A205,csapatok!$A:$NN,BA$320,FALSE),LEN(VLOOKUP($A205,csapatok!$A:$NN,BA$320,FALSE))-6),'csapat-ranglista'!$A:$FP,BA$321,FALSE)/8,VLOOKUP(VLOOKUP($A205,csapatok!$A:$NN,BA$320,FALSE),'csapat-ranglista'!$A:$FP,BA$321,FALSE)/4),0)</f>
        <v>0</v>
      </c>
      <c r="BB205" s="223">
        <f>IFERROR(IF(RIGHT(VLOOKUP($A205,csapatok!$A:$NN,BB$320,FALSE),5)="Csere",VLOOKUP(LEFT(VLOOKUP($A205,csapatok!$A:$NN,BB$320,FALSE),LEN(VLOOKUP($A205,csapatok!$A:$NN,BB$320,FALSE))-6),'csapat-ranglista'!$A:$FP,BB$321,FALSE)/8,VLOOKUP(VLOOKUP($A205,csapatok!$A:$NN,BB$320,FALSE),'csapat-ranglista'!$A:$FP,BB$321,FALSE)/4),0)</f>
        <v>0</v>
      </c>
      <c r="BC205" s="224">
        <f>versenyek!$ES$11*IFERROR(VLOOKUP(VLOOKUP($A205,versenyek!ER:ET,3,FALSE),szabalyok!$A$16:$B$23,2,FALSE)/4,0)</f>
        <v>0</v>
      </c>
      <c r="BD205" s="224">
        <f>versenyek!$EV$11*IFERROR(VLOOKUP(VLOOKUP($A205,versenyek!EU:EW,3,FALSE),szabalyok!$A$16:$B$23,2,FALSE)/4,0)</f>
        <v>0</v>
      </c>
      <c r="BE205" s="223">
        <f>IFERROR(IF(RIGHT(VLOOKUP($A205,csapatok!$A:$NN,BE$320,FALSE),5)="Csere",VLOOKUP(LEFT(VLOOKUP($A205,csapatok!$A:$NN,BE$320,FALSE),LEN(VLOOKUP($A205,csapatok!$A:$NN,BE$320,FALSE))-6),'csapat-ranglista'!$A:$FP,BE$321,FALSE)/8,VLOOKUP(VLOOKUP($A205,csapatok!$A:$NN,BE$320,FALSE),'csapat-ranglista'!$A:$FP,BE$321,FALSE)/4),0)</f>
        <v>0</v>
      </c>
      <c r="BF205" s="223">
        <f>IFERROR(IF(RIGHT(VLOOKUP($A205,csapatok!$A:$NN,BF$320,FALSE),5)="Csere",VLOOKUP(LEFT(VLOOKUP($A205,csapatok!$A:$NN,BF$320,FALSE),LEN(VLOOKUP($A205,csapatok!$A:$NN,BF$320,FALSE))-6),'csapat-ranglista'!$A:$FP,BF$321,FALSE)/8,VLOOKUP(VLOOKUP($A205,csapatok!$A:$NN,BF$320,FALSE),'csapat-ranglista'!$A:$FP,BF$321,FALSE)/4),0)</f>
        <v>0</v>
      </c>
      <c r="BG205" s="223">
        <f>IFERROR(IF(RIGHT(VLOOKUP($A205,csapatok!$A:$NN,BG$320,FALSE),5)="Csere",VLOOKUP(LEFT(VLOOKUP($A205,csapatok!$A:$NN,BG$320,FALSE),LEN(VLOOKUP($A205,csapatok!$A:$NN,BG$320,FALSE))-6),'csapat-ranglista'!$A:$FP,BG$321,FALSE)/8,VLOOKUP(VLOOKUP($A205,csapatok!$A:$NN,BG$320,FALSE),'csapat-ranglista'!$A:$FP,BG$321,FALSE)/4),0)</f>
        <v>0</v>
      </c>
      <c r="BH205" s="223">
        <f>IFERROR(IF(RIGHT(VLOOKUP($A205,csapatok!$A:$NN,BH$320,FALSE),5)="Csere",VLOOKUP(LEFT(VLOOKUP($A205,csapatok!$A:$NN,BH$320,FALSE),LEN(VLOOKUP($A205,csapatok!$A:$NN,BH$320,FALSE))-6),'csapat-ranglista'!$A:$FP,BH$321,FALSE)/8,VLOOKUP(VLOOKUP($A205,csapatok!$A:$NN,BH$320,FALSE),'csapat-ranglista'!$A:$FP,BH$321,FALSE)/4),0)</f>
        <v>0</v>
      </c>
      <c r="BI205" s="223">
        <f>IFERROR(IF(RIGHT(VLOOKUP($A205,csapatok!$A:$NN,BI$320,FALSE),5)="Csere",VLOOKUP(LEFT(VLOOKUP($A205,csapatok!$A:$NN,BI$320,FALSE),LEN(VLOOKUP($A205,csapatok!$A:$NN,BI$320,FALSE))-6),'csapat-ranglista'!$A:$FP,BI$321,FALSE)/8,VLOOKUP(VLOOKUP($A205,csapatok!$A:$NN,BI$320,FALSE),'csapat-ranglista'!$A:$FP,BI$321,FALSE)/4),0)</f>
        <v>0</v>
      </c>
      <c r="BJ205" s="223">
        <f>IFERROR(IF(RIGHT(VLOOKUP($A205,csapatok!$A:$NN,BJ$320,FALSE),5)="Csere",VLOOKUP(LEFT(VLOOKUP($A205,csapatok!$A:$NN,BJ$320,FALSE),LEN(VLOOKUP($A205,csapatok!$A:$NN,BJ$320,FALSE))-6),'csapat-ranglista'!$A:$FP,BJ$321,FALSE)/8,VLOOKUP(VLOOKUP($A205,csapatok!$A:$NN,BJ$320,FALSE),'csapat-ranglista'!$A:$FP,BJ$321,FALSE)/4),0)</f>
        <v>0</v>
      </c>
      <c r="BK205" s="223">
        <f>IFERROR(IF(RIGHT(VLOOKUP($A205,csapatok!$A:$NN,BK$320,FALSE),5)="Csere",VLOOKUP(LEFT(VLOOKUP($A205,csapatok!$A:$NN,BK$320,FALSE),LEN(VLOOKUP($A205,csapatok!$A:$NN,BK$320,FALSE))-6),'csapat-ranglista'!$A:$FP,BK$321,FALSE)/8,VLOOKUP(VLOOKUP($A205,csapatok!$A:$NN,BK$320,FALSE),'csapat-ranglista'!$A:$FP,BK$321,FALSE)/4),0)</f>
        <v>0</v>
      </c>
      <c r="BL205" s="223">
        <f>IFERROR(IF(RIGHT(VLOOKUP($A205,csapatok!$A:$NN,BL$320,FALSE),5)="Csere",VLOOKUP(LEFT(VLOOKUP($A205,csapatok!$A:$NN,BL$320,FALSE),LEN(VLOOKUP($A205,csapatok!$A:$NN,BL$320,FALSE))-6),'csapat-ranglista'!$A:$FP,BL$321,FALSE)/8,VLOOKUP(VLOOKUP($A205,csapatok!$A:$NN,BL$320,FALSE),'csapat-ranglista'!$A:$FP,BL$321,FALSE)/4),0)</f>
        <v>0</v>
      </c>
      <c r="BM205" s="223">
        <f>IFERROR(IF(RIGHT(VLOOKUP($A205,csapatok!$A:$NN,BM$320,FALSE),5)="Csere",VLOOKUP(LEFT(VLOOKUP($A205,csapatok!$A:$NN,BM$320,FALSE),LEN(VLOOKUP($A205,csapatok!$A:$NN,BM$320,FALSE))-6),'csapat-ranglista'!$A:$FP,BM$321,FALSE)/8,VLOOKUP(VLOOKUP($A205,csapatok!$A:$NN,BM$320,FALSE),'csapat-ranglista'!$A:$FP,BM$321,FALSE)/4),0)</f>
        <v>0</v>
      </c>
      <c r="BN205" s="223">
        <f>IFERROR(IF(RIGHT(VLOOKUP($A205,csapatok!$A:$NN,BN$320,FALSE),5)="Csere",VLOOKUP(LEFT(VLOOKUP($A205,csapatok!$A:$NN,BN$320,FALSE),LEN(VLOOKUP($A205,csapatok!$A:$NN,BN$320,FALSE))-6),'csapat-ranglista'!$A:$FP,BN$321,FALSE)/8,VLOOKUP(VLOOKUP($A205,csapatok!$A:$NN,BN$320,FALSE),'csapat-ranglista'!$A:$FP,BN$321,FALSE)/4),0)</f>
        <v>0</v>
      </c>
      <c r="BO205" s="223">
        <f>IFERROR(IF(RIGHT(VLOOKUP($A205,csapatok!$A:$NN,BO$320,FALSE),5)="Csere",VLOOKUP(LEFT(VLOOKUP($A205,csapatok!$A:$NN,BO$320,FALSE),LEN(VLOOKUP($A205,csapatok!$A:$NN,BO$320,FALSE))-6),'csapat-ranglista'!$A:$FP,BO$321,FALSE)/8,VLOOKUP(VLOOKUP($A205,csapatok!$A:$NN,BO$320,FALSE),'csapat-ranglista'!$A:$FP,BO$321,FALSE)/4),0)</f>
        <v>0</v>
      </c>
      <c r="BP205" s="223">
        <f>IFERROR(IF(RIGHT(VLOOKUP($A205,csapatok!$A:$NN,BP$320,FALSE),5)="Csere",VLOOKUP(LEFT(VLOOKUP($A205,csapatok!$A:$NN,BP$320,FALSE),LEN(VLOOKUP($A205,csapatok!$A:$NN,BP$320,FALSE))-6),'csapat-ranglista'!$A:$FP,BP$321,FALSE)/8,VLOOKUP(VLOOKUP($A205,csapatok!$A:$NN,BP$320,FALSE),'csapat-ranglista'!$A:$FP,BP$321,FALSE)/4),0)</f>
        <v>0</v>
      </c>
      <c r="BQ205" s="223">
        <f>IFERROR(IF(RIGHT(VLOOKUP($A205,csapatok!$A:$NN,BQ$320,FALSE),5)="Csere",VLOOKUP(LEFT(VLOOKUP($A205,csapatok!$A:$NN,BQ$320,FALSE),LEN(VLOOKUP($A205,csapatok!$A:$NN,BQ$320,FALSE))-6),'csapat-ranglista'!$A:$FP,BQ$321,FALSE)/8,VLOOKUP(VLOOKUP($A205,csapatok!$A:$NN,BQ$320,FALSE),'csapat-ranglista'!$A:$FP,BQ$321,FALSE)/4),0)</f>
        <v>0</v>
      </c>
      <c r="BR205" s="223">
        <f>IFERROR(IF(RIGHT(VLOOKUP($A205,csapatok!$A:$NN,BR$320,FALSE),5)="Csere",VLOOKUP(LEFT(VLOOKUP($A205,csapatok!$A:$NN,BR$320,FALSE),LEN(VLOOKUP($A205,csapatok!$A:$NN,BR$320,FALSE))-6),'csapat-ranglista'!$A:$FP,BR$321,FALSE)/8,VLOOKUP(VLOOKUP($A205,csapatok!$A:$NN,BR$320,FALSE),'csapat-ranglista'!$A:$FP,BR$321,FALSE)/4),0)</f>
        <v>0</v>
      </c>
      <c r="BS205" s="223">
        <f>IFERROR(IF(RIGHT(VLOOKUP($A205,csapatok!$A:$NN,BS$320,FALSE),5)="Csere",VLOOKUP(LEFT(VLOOKUP($A205,csapatok!$A:$NN,BS$320,FALSE),LEN(VLOOKUP($A205,csapatok!$A:$NN,BS$320,FALSE))-6),'csapat-ranglista'!$A:$FP,BS$321,FALSE)/8,VLOOKUP(VLOOKUP($A205,csapatok!$A:$NN,BS$320,FALSE),'csapat-ranglista'!$A:$FP,BS$321,FALSE)/4),0)</f>
        <v>0</v>
      </c>
      <c r="BT205" s="223">
        <f>IFERROR(IF(RIGHT(VLOOKUP($A205,csapatok!$A:$NN,BT$320,FALSE),5)="Csere",VLOOKUP(LEFT(VLOOKUP($A205,csapatok!$A:$NN,BT$320,FALSE),LEN(VLOOKUP($A205,csapatok!$A:$NN,BT$320,FALSE))-6),'csapat-ranglista'!$A:$FP,BT$321,FALSE)/8,VLOOKUP(VLOOKUP($A205,csapatok!$A:$NN,BT$320,FALSE),'csapat-ranglista'!$A:$FP,BT$321,FALSE)/4),0)</f>
        <v>0</v>
      </c>
      <c r="BU205" s="223">
        <f>IFERROR(IF(RIGHT(VLOOKUP($A205,csapatok!$A:$NN,BU$320,FALSE),5)="Csere",VLOOKUP(LEFT(VLOOKUP($A205,csapatok!$A:$NN,BU$320,FALSE),LEN(VLOOKUP($A205,csapatok!$A:$NN,BU$320,FALSE))-6),'csapat-ranglista'!$A:$FP,BU$321,FALSE)/8,VLOOKUP(VLOOKUP($A205,csapatok!$A:$NN,BU$320,FALSE),'csapat-ranglista'!$A:$FP,BU$321,FALSE)/4),0)</f>
        <v>0</v>
      </c>
      <c r="BV205" s="223">
        <f>IFERROR(IF(RIGHT(VLOOKUP($A205,csapatok!$A:$NN,BV$320,FALSE),5)="Csere",VLOOKUP(LEFT(VLOOKUP($A205,csapatok!$A:$NN,BV$320,FALSE),LEN(VLOOKUP($A205,csapatok!$A:$NN,BV$320,FALSE))-6),'csapat-ranglista'!$A:$FP,BV$321,FALSE)/8,VLOOKUP(VLOOKUP($A205,csapatok!$A:$NN,BV$320,FALSE),'csapat-ranglista'!$A:$FP,BV$321,FALSE)/4),0)</f>
        <v>0</v>
      </c>
      <c r="BW205" s="223">
        <f>IFERROR(IF(RIGHT(VLOOKUP($A205,csapatok!$A:$NN,BW$320,FALSE),5)="Csere",VLOOKUP(LEFT(VLOOKUP($A205,csapatok!$A:$NN,BW$320,FALSE),LEN(VLOOKUP($A205,csapatok!$A:$NN,BW$320,FALSE))-6),'csapat-ranglista'!$A:$FP,BW$321,FALSE)/8,VLOOKUP(VLOOKUP($A205,csapatok!$A:$NN,BW$320,FALSE),'csapat-ranglista'!$A:$FP,BW$321,FALSE)/4),0)</f>
        <v>0</v>
      </c>
      <c r="BX205" s="223">
        <f>IFERROR(IF(RIGHT(VLOOKUP($A205,csapatok!$A:$NN,BX$320,FALSE),5)="Csere",VLOOKUP(LEFT(VLOOKUP($A205,csapatok!$A:$NN,BX$320,FALSE),LEN(VLOOKUP($A205,csapatok!$A:$NN,BX$320,FALSE))-6),'csapat-ranglista'!$A:$FP,BX$321,FALSE)/8,VLOOKUP(VLOOKUP($A205,csapatok!$A:$NN,BX$320,FALSE),'csapat-ranglista'!$A:$FP,BX$321,FALSE)/4),0)</f>
        <v>0</v>
      </c>
      <c r="BY205" s="223">
        <f>IFERROR(IF(RIGHT(VLOOKUP($A205,csapatok!$A:$NN,BY$320,FALSE),5)="Csere",VLOOKUP(LEFT(VLOOKUP($A205,csapatok!$A:$NN,BY$320,FALSE),LEN(VLOOKUP($A205,csapatok!$A:$NN,BY$320,FALSE))-6),'csapat-ranglista'!$A:$FP,BY$321,FALSE)/8,VLOOKUP(VLOOKUP($A205,csapatok!$A:$NN,BY$320,FALSE),'csapat-ranglista'!$A:$FP,BY$321,FALSE)/4),0)</f>
        <v>0</v>
      </c>
      <c r="BZ205" s="223">
        <f>IFERROR(IF(RIGHT(VLOOKUP($A205,csapatok!$A:$NN,BZ$320,FALSE),5)="Csere",VLOOKUP(LEFT(VLOOKUP($A205,csapatok!$A:$NN,BZ$320,FALSE),LEN(VLOOKUP($A205,csapatok!$A:$NN,BZ$320,FALSE))-6),'csapat-ranglista'!$A:$FP,BZ$321,FALSE)/8,VLOOKUP(VLOOKUP($A205,csapatok!$A:$NN,BZ$320,FALSE),'csapat-ranglista'!$A:$FP,BZ$321,FALSE)/4),0)</f>
        <v>0</v>
      </c>
      <c r="CA205" s="223">
        <f>IFERROR(IF(RIGHT(VLOOKUP($A205,csapatok!$A:$NN,CA$320,FALSE),5)="Csere",VLOOKUP(LEFT(VLOOKUP($A205,csapatok!$A:$NN,CA$320,FALSE),LEN(VLOOKUP($A205,csapatok!$A:$NN,CA$320,FALSE))-6),'csapat-ranglista'!$A:$FP,CA$321,FALSE)/8,VLOOKUP(VLOOKUP($A205,csapatok!$A:$NN,CA$320,FALSE),'csapat-ranglista'!$A:$FP,CA$321,FALSE)/4),0)</f>
        <v>0</v>
      </c>
      <c r="CB205" s="223">
        <f>IFERROR(IF(RIGHT(VLOOKUP($A205,csapatok!$A:$NN,CB$320,FALSE),5)="Csere",VLOOKUP(LEFT(VLOOKUP($A205,csapatok!$A:$NN,CB$320,FALSE),LEN(VLOOKUP($A205,csapatok!$A:$NN,CB$320,FALSE))-6),'csapat-ranglista'!$A:$FP,CB$321,FALSE)/8,VLOOKUP(VLOOKUP($A205,csapatok!$A:$NN,CB$320,FALSE),'csapat-ranglista'!$A:$FP,CB$321,FALSE)/4),0)</f>
        <v>0</v>
      </c>
      <c r="CC205" s="223">
        <f>IFERROR(IF(RIGHT(VLOOKUP($A205,csapatok!$A:$NN,CC$320,FALSE),5)="Csere",VLOOKUP(LEFT(VLOOKUP($A205,csapatok!$A:$NN,CC$320,FALSE),LEN(VLOOKUP($A205,csapatok!$A:$NN,CC$320,FALSE))-6),'csapat-ranglista'!$A:$FP,CC$321,FALSE)/8,VLOOKUP(VLOOKUP($A205,csapatok!$A:$NN,CC$320,FALSE),'csapat-ranglista'!$A:$FP,CC$321,FALSE)/4),0)</f>
        <v>0</v>
      </c>
      <c r="CD205" s="223">
        <f>IFERROR(IF(RIGHT(VLOOKUP($A205,csapatok!$A:$NN,CD$320,FALSE),5)="Csere",VLOOKUP(LEFT(VLOOKUP($A205,csapatok!$A:$NN,CD$320,FALSE),LEN(VLOOKUP($A205,csapatok!$A:$NN,CD$320,FALSE))-6),'csapat-ranglista'!$A:$FP,CD$321,FALSE)/8,VLOOKUP(VLOOKUP($A205,csapatok!$A:$NN,CD$320,FALSE),'csapat-ranglista'!$A:$FP,CD$321,FALSE)/4),0)</f>
        <v>0</v>
      </c>
      <c r="CE205" s="223">
        <f>IFERROR(IF(RIGHT(VLOOKUP($A205,csapatok!$A:$NN,CE$320,FALSE),5)="Csere",VLOOKUP(LEFT(VLOOKUP($A205,csapatok!$A:$NN,CE$320,FALSE),LEN(VLOOKUP($A205,csapatok!$A:$NN,CE$320,FALSE))-6),'csapat-ranglista'!$A:$FP,CE$321,FALSE)/8,VLOOKUP(VLOOKUP($A205,csapatok!$A:$NN,CE$320,FALSE),'csapat-ranglista'!$A:$FP,CE$321,FALSE)/4),0)</f>
        <v>0</v>
      </c>
      <c r="CF205" s="223">
        <f>IFERROR(IF(RIGHT(VLOOKUP($A205,csapatok!$A:$NN,CF$320,FALSE),5)="Csere",VLOOKUP(LEFT(VLOOKUP($A205,csapatok!$A:$NN,CF$320,FALSE),LEN(VLOOKUP($A205,csapatok!$A:$NN,CF$320,FALSE))-6),'csapat-ranglista'!$A:$FP,CF$321,FALSE)/8,VLOOKUP(VLOOKUP($A205,csapatok!$A:$NN,CF$320,FALSE),'csapat-ranglista'!$A:$FP,CF$321,FALSE)/4),0)</f>
        <v>0</v>
      </c>
      <c r="CG205" s="223">
        <f>IFERROR(IF(RIGHT(VLOOKUP($A205,csapatok!$A:$NN,CG$320,FALSE),5)="Csere",VLOOKUP(LEFT(VLOOKUP($A205,csapatok!$A:$NN,CG$320,FALSE),LEN(VLOOKUP($A205,csapatok!$A:$NN,CG$320,FALSE))-6),'csapat-ranglista'!$A:$FP,CG$321,FALSE)/8,VLOOKUP(VLOOKUP($A205,csapatok!$A:$NN,CG$320,FALSE),'csapat-ranglista'!$A:$FP,CG$321,FALSE)/4),0)</f>
        <v>0</v>
      </c>
      <c r="CH205" s="223">
        <f>IFERROR(IF(RIGHT(VLOOKUP($A205,csapatok!$A:$NN,CH$320,FALSE),5)="Csere",VLOOKUP(LEFT(VLOOKUP($A205,csapatok!$A:$NN,CH$320,FALSE),LEN(VLOOKUP($A205,csapatok!$A:$NN,CH$320,FALSE))-6),'csapat-ranglista'!$A:$FP,CH$321,FALSE)/8,VLOOKUP(VLOOKUP($A205,csapatok!$A:$NN,CH$320,FALSE),'csapat-ranglista'!$A:$FP,CH$321,FALSE)/4),0)</f>
        <v>0</v>
      </c>
      <c r="CI205" s="223">
        <f>IFERROR(IF(RIGHT(VLOOKUP($A205,csapatok!$A:$NN,CI$320,FALSE),5)="Csere",VLOOKUP(LEFT(VLOOKUP($A205,csapatok!$A:$NN,CI$320,FALSE),LEN(VLOOKUP($A205,csapatok!$A:$NN,CI$320,FALSE))-6),'csapat-ranglista'!$A:$FP,CI$321,FALSE)/8,VLOOKUP(VLOOKUP($A205,csapatok!$A:$NN,CI$320,FALSE),'csapat-ranglista'!$A:$FP,CI$321,FALSE)/4),0)</f>
        <v>0</v>
      </c>
      <c r="CJ205" s="224">
        <f>versenyek!$IQ$11*IFERROR(VLOOKUP(VLOOKUP($A205,versenyek!IP:IR,3,FALSE),szabalyok!$A$16:$B$23,2,FALSE)/4,0)</f>
        <v>0</v>
      </c>
      <c r="CK205" s="224">
        <f>versenyek!$IT$11*IFERROR(VLOOKUP(VLOOKUP($A205,versenyek!IS:IU,3,FALSE),szabalyok!$A$16:$B$23,2,FALSE)/4,0)</f>
        <v>0</v>
      </c>
      <c r="CL205" s="223">
        <f>IFERROR(IF(RIGHT(VLOOKUP($A205,csapatok!$A:$NN,CL$320,FALSE),5)="Csere",VLOOKUP(LEFT(VLOOKUP($A205,csapatok!$A:$NN,CL$320,FALSE),LEN(VLOOKUP($A205,csapatok!$A:$NN,CL$320,FALSE))-6),'csapat-ranglista'!$A:$FP,CL$321,FALSE)/8,VLOOKUP(VLOOKUP($A205,csapatok!$A:$NN,CL$320,FALSE),'csapat-ranglista'!$A:$FP,CL$321,FALSE)/4),0)</f>
        <v>0</v>
      </c>
      <c r="CM205" s="223">
        <f>IFERROR(IF(RIGHT(VLOOKUP($A205,csapatok!$A:$NN,CM$320,FALSE),5)="Csere",VLOOKUP(LEFT(VLOOKUP($A205,csapatok!$A:$NN,CM$320,FALSE),LEN(VLOOKUP($A205,csapatok!$A:$NN,CM$320,FALSE))-6),'csapat-ranglista'!$A:$FP,CM$321,FALSE)/8,VLOOKUP(VLOOKUP($A205,csapatok!$A:$NN,CM$320,FALSE),'csapat-ranglista'!$A:$FP,CM$321,FALSE)/4),0)</f>
        <v>0</v>
      </c>
      <c r="CN205" s="223">
        <f>IFERROR(IF(RIGHT(VLOOKUP($A205,csapatok!$A:$NN,CN$320,FALSE),5)="Csere",VLOOKUP(LEFT(VLOOKUP($A205,csapatok!$A:$NN,CN$320,FALSE),LEN(VLOOKUP($A205,csapatok!$A:$NN,CN$320,FALSE))-6),'csapat-ranglista'!$A:$FP,CN$321,FALSE)/8,VLOOKUP(VLOOKUP($A205,csapatok!$A:$NN,CN$320,FALSE),'csapat-ranglista'!$A:$FP,CN$321,FALSE)/4),0)</f>
        <v>0</v>
      </c>
      <c r="CO205" s="223">
        <f>IFERROR(IF(RIGHT(VLOOKUP($A205,csapatok!$A:$NN,CO$320,FALSE),5)="Csere",VLOOKUP(LEFT(VLOOKUP($A205,csapatok!$A:$NN,CO$320,FALSE),LEN(VLOOKUP($A205,csapatok!$A:$NN,CO$320,FALSE))-6),'csapat-ranglista'!$A:$FP,CO$321,FALSE)/8,VLOOKUP(VLOOKUP($A205,csapatok!$A:$NN,CO$320,FALSE),'csapat-ranglista'!$A:$FP,CO$321,FALSE)/4),0)</f>
        <v>0</v>
      </c>
      <c r="CP205" s="223">
        <f>IFERROR(IF(RIGHT(VLOOKUP($A205,csapatok!$A:$NN,CP$320,FALSE),5)="Csere",VLOOKUP(LEFT(VLOOKUP($A205,csapatok!$A:$NN,CP$320,FALSE),LEN(VLOOKUP($A205,csapatok!$A:$NN,CP$320,FALSE))-6),'csapat-ranglista'!$A:$FP,CP$321,FALSE)/8,VLOOKUP(VLOOKUP($A205,csapatok!$A:$NN,CP$320,FALSE),'csapat-ranglista'!$A:$FP,CP$321,FALSE)/4),0)</f>
        <v>0</v>
      </c>
      <c r="CQ205" s="223">
        <f>IFERROR(IF(RIGHT(VLOOKUP($A205,csapatok!$A:$NN,CQ$320,FALSE),5)="Csere",VLOOKUP(LEFT(VLOOKUP($A205,csapatok!$A:$NN,CQ$320,FALSE),LEN(VLOOKUP($A205,csapatok!$A:$NN,CQ$320,FALSE))-6),'csapat-ranglista'!$A:$FP,CQ$321,FALSE)/8,VLOOKUP(VLOOKUP($A205,csapatok!$A:$NN,CQ$320,FALSE),'csapat-ranglista'!$A:$FP,CQ$321,FALSE)/4),0)</f>
        <v>0</v>
      </c>
      <c r="CR205" s="223">
        <f>IFERROR(IF(RIGHT(VLOOKUP($A205,csapatok!$A:$NN,CR$320,FALSE),5)="Csere",VLOOKUP(LEFT(VLOOKUP($A205,csapatok!$A:$NN,CR$320,FALSE),LEN(VLOOKUP($A205,csapatok!$A:$NN,CR$320,FALSE))-6),'csapat-ranglista'!$A:$FP,CR$321,FALSE)/8,VLOOKUP(VLOOKUP($A205,csapatok!$A:$NN,CR$320,FALSE),'csapat-ranglista'!$A:$FP,CR$321,FALSE)/4),0)</f>
        <v>0</v>
      </c>
      <c r="CS205" s="223">
        <f>IFERROR(IF(RIGHT(VLOOKUP($A205,csapatok!$A:$NN,CS$320,FALSE),5)="Csere",VLOOKUP(LEFT(VLOOKUP($A205,csapatok!$A:$NN,CS$320,FALSE),LEN(VLOOKUP($A205,csapatok!$A:$NN,CS$320,FALSE))-6),'csapat-ranglista'!$A:$FP,CS$321,FALSE)/8,VLOOKUP(VLOOKUP($A205,csapatok!$A:$NN,CS$320,FALSE),'csapat-ranglista'!$A:$FP,CS$321,FALSE)/4),0)</f>
        <v>0</v>
      </c>
      <c r="CT205" s="223">
        <f>IFERROR(IF(RIGHT(VLOOKUP($A205,csapatok!$A:$NN,CT$320,FALSE),5)="Csere",VLOOKUP(LEFT(VLOOKUP($A205,csapatok!$A:$NN,CT$320,FALSE),LEN(VLOOKUP($A205,csapatok!$A:$NN,CT$320,FALSE))-6),'csapat-ranglista'!$A:$FP,CT$321,FALSE)/8,VLOOKUP(VLOOKUP($A205,csapatok!$A:$NN,CT$320,FALSE),'csapat-ranglista'!$A:$FP,CT$321,FALSE)/4),0)</f>
        <v>0</v>
      </c>
      <c r="CU205" s="223">
        <f>IFERROR(IF(RIGHT(VLOOKUP($A205,csapatok!$A:$NN,CU$320,FALSE),5)="Csere",VLOOKUP(LEFT(VLOOKUP($A205,csapatok!$A:$NN,CU$320,FALSE),LEN(VLOOKUP($A205,csapatok!$A:$NN,CU$320,FALSE))-6),'csapat-ranglista'!$A:$FP,CU$321,FALSE)/8,VLOOKUP(VLOOKUP($A205,csapatok!$A:$NN,CU$320,FALSE),'csapat-ranglista'!$A:$FP,CU$321,FALSE)/4),0)</f>
        <v>0</v>
      </c>
      <c r="CV205" s="223">
        <f>IFERROR(IF(RIGHT(VLOOKUP($A205,csapatok!$A:$NN,CV$320,FALSE),5)="Csere",VLOOKUP(LEFT(VLOOKUP($A205,csapatok!$A:$NN,CV$320,FALSE),LEN(VLOOKUP($A205,csapatok!$A:$NN,CV$320,FALSE))-6),'csapat-ranglista'!$A:$FP,CV$321,FALSE)/8,VLOOKUP(VLOOKUP($A205,csapatok!$A:$NN,CV$320,FALSE),'csapat-ranglista'!$A:$FP,CV$321,FALSE)/4),0)</f>
        <v>0</v>
      </c>
      <c r="CW205" s="223">
        <f>IFERROR(IF(RIGHT(VLOOKUP($A205,csapatok!$A:$NN,CW$320,FALSE),5)="Csere",VLOOKUP(LEFT(VLOOKUP($A205,csapatok!$A:$NN,CW$320,FALSE),LEN(VLOOKUP($A205,csapatok!$A:$NN,CW$320,FALSE))-6),'csapat-ranglista'!$A:$FP,CW$321,FALSE)/8,VLOOKUP(VLOOKUP($A205,csapatok!$A:$NN,CW$320,FALSE),'csapat-ranglista'!$A:$FP,CW$321,FALSE)/4),0)</f>
        <v>0</v>
      </c>
      <c r="CX205" s="223">
        <f>IFERROR(IF(RIGHT(VLOOKUP($A205,csapatok!$A:$NN,CX$320,FALSE),5)="Csere",VLOOKUP(LEFT(VLOOKUP($A205,csapatok!$A:$NN,CX$320,FALSE),LEN(VLOOKUP($A205,csapatok!$A:$NN,CX$320,FALSE))-6),'csapat-ranglista'!$A:$FP,CX$321,FALSE)/8,VLOOKUP(VLOOKUP($A205,csapatok!$A:$NN,CX$320,FALSE),'csapat-ranglista'!$A:$FP,CX$321,FALSE)/4),0)</f>
        <v>0</v>
      </c>
      <c r="CY205" s="223">
        <f>IFERROR(IF(RIGHT(VLOOKUP($A205,csapatok!$A:$NN,CY$320,FALSE),5)="Csere",VLOOKUP(LEFT(VLOOKUP($A205,csapatok!$A:$NN,CY$320,FALSE),LEN(VLOOKUP($A205,csapatok!$A:$NN,CY$320,FALSE))-6),'csapat-ranglista'!$A:$FP,CY$321,FALSE)/8,VLOOKUP(VLOOKUP($A205,csapatok!$A:$NN,CY$320,FALSE),'csapat-ranglista'!$A:$FP,CY$321,FALSE)/4),0)</f>
        <v>0</v>
      </c>
      <c r="CZ205" s="223">
        <f>IFERROR(IF(RIGHT(VLOOKUP($A205,csapatok!$A:$NN,CZ$320,FALSE),5)="Csere",VLOOKUP(LEFT(VLOOKUP($A205,csapatok!$A:$NN,CZ$320,FALSE),LEN(VLOOKUP($A205,csapatok!$A:$NN,CZ$320,FALSE))-6),'csapat-ranglista'!$A:$FP,CZ$321,FALSE)/8,VLOOKUP(VLOOKUP($A205,csapatok!$A:$NN,CZ$320,FALSE),'csapat-ranglista'!$A:$FP,CZ$321,FALSE)/4),0)</f>
        <v>0</v>
      </c>
      <c r="DA205" s="223">
        <f>IFERROR(IF(RIGHT(VLOOKUP($A205,csapatok!$A:$NN,DA$320,FALSE),5)="Csere",VLOOKUP(LEFT(VLOOKUP($A205,csapatok!$A:$NN,DA$320,FALSE),LEN(VLOOKUP($A205,csapatok!$A:$NN,DA$320,FALSE))-6),'csapat-ranglista'!$A:$FP,DA$321,FALSE)/8,VLOOKUP(VLOOKUP($A205,csapatok!$A:$NN,DA$320,FALSE),'csapat-ranglista'!$A:$FP,DA$321,FALSE)/4),0)</f>
        <v>0</v>
      </c>
      <c r="DB205" s="223">
        <f>IFERROR(IF(RIGHT(VLOOKUP($A205,csapatok!$A:$NN,DB$320,FALSE),5)="Csere",VLOOKUP(LEFT(VLOOKUP($A205,csapatok!$A:$NN,DB$320,FALSE),LEN(VLOOKUP($A205,csapatok!$A:$NN,DB$320,FALSE))-6),'csapat-ranglista'!$A:$FP,DB$321,FALSE)/8,VLOOKUP(VLOOKUP($A205,csapatok!$A:$NN,DB$320,FALSE),'csapat-ranglista'!$A:$FP,DB$321,FALSE)/4),0)</f>
        <v>0</v>
      </c>
      <c r="DC205" s="223">
        <f>IFERROR(IF(RIGHT(VLOOKUP($A205,csapatok!$A:$NN,DC$320,FALSE),5)="Csere",VLOOKUP(LEFT(VLOOKUP($A205,csapatok!$A:$NN,DC$320,FALSE),LEN(VLOOKUP($A205,csapatok!$A:$NN,DC$320,FALSE))-6),'csapat-ranglista'!$A:$FP,DC$321,FALSE)/8,VLOOKUP(VLOOKUP($A205,csapatok!$A:$NN,DC$320,FALSE),'csapat-ranglista'!$A:$FP,DC$321,FALSE)/4),0)</f>
        <v>0</v>
      </c>
      <c r="DD205" s="223">
        <f>IFERROR(IF(RIGHT(VLOOKUP($A205,csapatok!$A:$NN,DD$320,FALSE),5)="Csere",VLOOKUP(LEFT(VLOOKUP($A205,csapatok!$A:$NN,DD$320,FALSE),LEN(VLOOKUP($A205,csapatok!$A:$NN,DD$320,FALSE))-6),'csapat-ranglista'!$A:$FP,DD$321,FALSE)/8,VLOOKUP(VLOOKUP($A205,csapatok!$A:$NN,DD$320,FALSE),'csapat-ranglista'!$A:$FP,DD$321,FALSE)/4),0)</f>
        <v>0</v>
      </c>
      <c r="DE205" s="223">
        <f>IFERROR(IF(RIGHT(VLOOKUP($A205,csapatok!$A:$NN,DE$320,FALSE),5)="Csere",VLOOKUP(LEFT(VLOOKUP($A205,csapatok!$A:$NN,DE$320,FALSE),LEN(VLOOKUP($A205,csapatok!$A:$NN,DE$320,FALSE))-6),'csapat-ranglista'!$A:$FP,DE$321,FALSE)/8,VLOOKUP(VLOOKUP($A205,csapatok!$A:$NN,DE$320,FALSE),'csapat-ranglista'!$A:$FP,DE$321,FALSE)/4),0)</f>
        <v>0</v>
      </c>
      <c r="DF205" s="223">
        <f>IFERROR(IF(RIGHT(VLOOKUP($A205,csapatok!$A:$NN,DF$320,FALSE),5)="Csere",VLOOKUP(LEFT(VLOOKUP($A205,csapatok!$A:$NN,DF$320,FALSE),LEN(VLOOKUP($A205,csapatok!$A:$NN,DF$320,FALSE))-6),'csapat-ranglista'!$A:$FP,DF$321,FALSE)/8,VLOOKUP(VLOOKUP($A205,csapatok!$A:$NN,DF$320,FALSE),'csapat-ranglista'!$A:$FP,DF$321,FALSE)/4),0)</f>
        <v>0</v>
      </c>
      <c r="DG205" s="223">
        <f>IFERROR(IF(RIGHT(VLOOKUP($A205,csapatok!$A:$NN,DG$320,FALSE),5)="Csere",VLOOKUP(LEFT(VLOOKUP($A205,csapatok!$A:$NN,DG$320,FALSE),LEN(VLOOKUP($A205,csapatok!$A:$NN,DG$320,FALSE))-6),'csapat-ranglista'!$A:$FP,DG$321,FALSE)/8,VLOOKUP(VLOOKUP($A205,csapatok!$A:$NN,DG$320,FALSE),'csapat-ranglista'!$A:$FP,DG$321,FALSE)/4),0)</f>
        <v>0</v>
      </c>
      <c r="DH205" s="223">
        <f>IFERROR(IF(RIGHT(VLOOKUP($A205,csapatok!$A:$NN,DH$320,FALSE),5)="Csere",VLOOKUP(LEFT(VLOOKUP($A205,csapatok!$A:$NN,DH$320,FALSE),LEN(VLOOKUP($A205,csapatok!$A:$NN,DH$320,FALSE))-6),'csapat-ranglista'!$A:$FP,DH$321,FALSE)/8,VLOOKUP(VLOOKUP($A205,csapatok!$A:$NN,DH$320,FALSE),'csapat-ranglista'!$A:$FP,DH$321,FALSE)/4),0)</f>
        <v>0</v>
      </c>
      <c r="DI205" s="223">
        <f>IFERROR(IF(RIGHT(VLOOKUP($A205,csapatok!$A:$NN,DI$320,FALSE),5)="Csere",VLOOKUP(LEFT(VLOOKUP($A205,csapatok!$A:$NN,DI$320,FALSE),LEN(VLOOKUP($A205,csapatok!$A:$NN,DI$320,FALSE))-6),'csapat-ranglista'!$A:$FP,DI$321,FALSE)/8,VLOOKUP(VLOOKUP($A205,csapatok!$A:$NN,DI$320,FALSE),'csapat-ranglista'!$A:$FP,DI$321,FALSE)/4),0)</f>
        <v>0</v>
      </c>
      <c r="DJ205" s="223">
        <f>IFERROR(IF(RIGHT(VLOOKUP($A205,csapatok!$A:$NN,DJ$320,FALSE),5)="Csere",VLOOKUP(LEFT(VLOOKUP($A205,csapatok!$A:$NN,DJ$320,FALSE),LEN(VLOOKUP($A205,csapatok!$A:$NN,DJ$320,FALSE))-6),'csapat-ranglista'!$A:$FP,DJ$321,FALSE)/8,VLOOKUP(VLOOKUP($A205,csapatok!$A:$NN,DJ$320,FALSE),'csapat-ranglista'!$A:$FP,DJ$321,FALSE)/4),0)</f>
        <v>0</v>
      </c>
      <c r="DK205" s="223">
        <f>IFERROR(IF(RIGHT(VLOOKUP($A205,csapatok!$A:$NN,DK$320,FALSE),5)="Csere",VLOOKUP(LEFT(VLOOKUP($A205,csapatok!$A:$NN,DK$320,FALSE),LEN(VLOOKUP($A205,csapatok!$A:$NN,DK$320,FALSE))-6),'csapat-ranglista'!$A:$FP,DK$321,FALSE)/8,VLOOKUP(VLOOKUP($A205,csapatok!$A:$NN,DK$320,FALSE),'csapat-ranglista'!$A:$FP,DK$321,FALSE)/4),0)</f>
        <v>0</v>
      </c>
      <c r="DL205" s="223">
        <f>IFERROR(IF(RIGHT(VLOOKUP($A205,csapatok!$A:$NN,DL$320,FALSE),5)="Csere",VLOOKUP(LEFT(VLOOKUP($A205,csapatok!$A:$NN,DL$320,FALSE),LEN(VLOOKUP($A205,csapatok!$A:$NN,DL$320,FALSE))-6),'csapat-ranglista'!$A:$FP,DL$321,FALSE)/8,VLOOKUP(VLOOKUP($A205,csapatok!$A:$NN,DL$320,FALSE),'csapat-ranglista'!$A:$FP,DL$321,FALSE)/4),0)</f>
        <v>0</v>
      </c>
      <c r="DM205" s="223">
        <f>IFERROR(IF(RIGHT(VLOOKUP($A205,csapatok!$A:$NN,DM$320,FALSE),5)="Csere",VLOOKUP(LEFT(VLOOKUP($A205,csapatok!$A:$NN,DM$320,FALSE),LEN(VLOOKUP($A205,csapatok!$A:$NN,DM$320,FALSE))-6),'csapat-ranglista'!$A:$FP,DM$321,FALSE)/8,VLOOKUP(VLOOKUP($A205,csapatok!$A:$NN,DM$320,FALSE),'csapat-ranglista'!$A:$FP,DM$321,FALSE)/4),0)</f>
        <v>0</v>
      </c>
      <c r="DN205" s="223">
        <f>IFERROR(IF(RIGHT(VLOOKUP($A205,csapatok!$A:$NN,DN$320,FALSE),5)="Csere",VLOOKUP(LEFT(VLOOKUP($A205,csapatok!$A:$NN,DN$320,FALSE),LEN(VLOOKUP($A205,csapatok!$A:$NN,DN$320,FALSE))-6),'csapat-ranglista'!$A:$FP,DN$321,FALSE)/8,VLOOKUP(VLOOKUP($A205,csapatok!$A:$NN,DN$320,FALSE),'csapat-ranglista'!$A:$FP,DN$321,FALSE)/4),0)</f>
        <v>0</v>
      </c>
      <c r="DO205" s="224">
        <f>versenyek!$MF$11*IFERROR(VLOOKUP(VLOOKUP($A205,versenyek!ME:MG,3,FALSE),szabalyok!$A$16:$B$23,2,FALSE)/4,0)</f>
        <v>0</v>
      </c>
      <c r="DP205" s="224">
        <f>versenyek!$MI$11*IFERROR(VLOOKUP(VLOOKUP($A205,versenyek!MH:MJ,3,FALSE),szabalyok!$A$16:$B$23,2,FALSE)/4,0)</f>
        <v>0</v>
      </c>
      <c r="DQ205" s="223">
        <f>IFERROR(IF(RIGHT(VLOOKUP($A205,csapatok!$A:$NN,DQ$320,FALSE),5)="Csere",VLOOKUP(LEFT(VLOOKUP($A205,csapatok!$A:$NN,DQ$320,FALSE),LEN(VLOOKUP($A205,csapatok!$A:$NN,DQ$320,FALSE))-6),'csapat-ranglista'!$A:$FP,DQ$321,FALSE)/8,VLOOKUP(VLOOKUP($A205,csapatok!$A:$NN,DQ$320,FALSE),'csapat-ranglista'!$A:$FP,DQ$321,FALSE)/4),0)</f>
        <v>0</v>
      </c>
      <c r="DR205" s="223">
        <f>IFERROR(IF(RIGHT(VLOOKUP($A205,csapatok!$A:$NN,DR$320,FALSE),5)="Csere",VLOOKUP(LEFT(VLOOKUP($A205,csapatok!$A:$NN,DR$320,FALSE),LEN(VLOOKUP($A205,csapatok!$A:$NN,DR$320,FALSE))-6),'csapat-ranglista'!$A:$FP,DR$321,FALSE)/8,VLOOKUP(VLOOKUP($A205,csapatok!$A:$NN,DR$320,FALSE),'csapat-ranglista'!$A:$FP,DR$321,FALSE)/4),0)</f>
        <v>0</v>
      </c>
      <c r="DS205" s="223">
        <f>IFERROR(IF(RIGHT(VLOOKUP($A205,csapatok!$A:$NN,DS$320,FALSE),5)="Csere",VLOOKUP(LEFT(VLOOKUP($A205,csapatok!$A:$NN,DS$320,FALSE),LEN(VLOOKUP($A205,csapatok!$A:$NN,DS$320,FALSE))-6),'csapat-ranglista'!$A:$FP,DS$321,FALSE)/8,VLOOKUP(VLOOKUP($A205,csapatok!$A:$NN,DS$320,FALSE),'csapat-ranglista'!$A:$FP,DS$321,FALSE)/4),0)</f>
        <v>0</v>
      </c>
      <c r="DT205" s="223">
        <f>IFERROR(IF(RIGHT(VLOOKUP($A205,csapatok!$A:$NN,DT$320,FALSE),5)="Csere",VLOOKUP(LEFT(VLOOKUP($A205,csapatok!$A:$NN,DT$320,FALSE),LEN(VLOOKUP($A205,csapatok!$A:$NN,DT$320,FALSE))-6),'csapat-ranglista'!$A:$FP,DT$321,FALSE)/8,VLOOKUP(VLOOKUP($A205,csapatok!$A:$NN,DT$320,FALSE),'csapat-ranglista'!$A:$FP,DT$321,FALSE)/4),0)</f>
        <v>0</v>
      </c>
      <c r="DU205" s="223">
        <f>IFERROR(IF(RIGHT(VLOOKUP($A205,csapatok!$A:$NN,DU$320,FALSE),5)="Csere",VLOOKUP(LEFT(VLOOKUP($A205,csapatok!$A:$NN,DU$320,FALSE),LEN(VLOOKUP($A205,csapatok!$A:$NN,DU$320,FALSE))-6),'csapat-ranglista'!$A:$FP,DU$321,FALSE)/8,VLOOKUP(VLOOKUP($A205,csapatok!$A:$NN,DU$320,FALSE),'csapat-ranglista'!$A:$FP,DU$321,FALSE)/4),0)</f>
        <v>0</v>
      </c>
      <c r="DV205" s="223">
        <f>IFERROR(IF(RIGHT(VLOOKUP($A205,csapatok!$A:$NN,DV$320,FALSE),5)="Csere",VLOOKUP(LEFT(VLOOKUP($A205,csapatok!$A:$NN,DV$320,FALSE),LEN(VLOOKUP($A205,csapatok!$A:$NN,DV$320,FALSE))-6),'csapat-ranglista'!$A:$FP,DV$321,FALSE)/8,VLOOKUP(VLOOKUP($A205,csapatok!$A:$NN,DV$320,FALSE),'csapat-ranglista'!$A:$FP,DV$321,FALSE)/4),0)</f>
        <v>0</v>
      </c>
      <c r="DW205" s="223">
        <f>IFERROR(IF(RIGHT(VLOOKUP($A205,csapatok!$A:$NN,DW$320,FALSE),5)="Csere",VLOOKUP(LEFT(VLOOKUP($A205,csapatok!$A:$NN,DW$320,FALSE),LEN(VLOOKUP($A205,csapatok!$A:$NN,DW$320,FALSE))-6),'csapat-ranglista'!$A:$FP,DW$321,FALSE)/8,VLOOKUP(VLOOKUP($A205,csapatok!$A:$NN,DW$320,FALSE),'csapat-ranglista'!$A:$FP,DW$321,FALSE)/4),0)</f>
        <v>0</v>
      </c>
      <c r="DX205" s="223">
        <f>IFERROR(IF(RIGHT(VLOOKUP($A205,csapatok!$A:$NN,DX$320,FALSE),5)="Csere",VLOOKUP(LEFT(VLOOKUP($A205,csapatok!$A:$NN,DX$320,FALSE),LEN(VLOOKUP($A205,csapatok!$A:$NN,DX$320,FALSE))-6),'csapat-ranglista'!$A:$FP,DX$321,FALSE)/8,VLOOKUP(VLOOKUP($A205,csapatok!$A:$NN,DX$320,FALSE),'csapat-ranglista'!$A:$FP,DX$321,FALSE)/4),0)</f>
        <v>0</v>
      </c>
      <c r="DY205" s="223">
        <f>IFERROR(IF(RIGHT(VLOOKUP($A205,csapatok!$A:$NN,DY$320,FALSE),5)="Csere",VLOOKUP(LEFT(VLOOKUP($A205,csapatok!$A:$NN,DY$320,FALSE),LEN(VLOOKUP($A205,csapatok!$A:$NN,DY$320,FALSE))-6),'csapat-ranglista'!$A:$FP,DY$321,FALSE)/8,VLOOKUP(VLOOKUP($A205,csapatok!$A:$NN,DY$320,FALSE),'csapat-ranglista'!$A:$FP,DY$321,FALSE)/4),0)</f>
        <v>0</v>
      </c>
      <c r="DZ205" s="223">
        <f>IFERROR(IF(RIGHT(VLOOKUP($A205,csapatok!$A:$NN,DZ$320,FALSE),5)="Csere",VLOOKUP(LEFT(VLOOKUP($A205,csapatok!$A:$NN,DZ$320,FALSE),LEN(VLOOKUP($A205,csapatok!$A:$NN,DZ$320,FALSE))-6),'csapat-ranglista'!$A:$FP,DZ$321,FALSE)/8,VLOOKUP(VLOOKUP($A205,csapatok!$A:$NN,DZ$320,FALSE),'csapat-ranglista'!$A:$FP,DZ$321,FALSE)/4),0)</f>
        <v>0</v>
      </c>
      <c r="EA205" s="223">
        <f>IFERROR(IF(RIGHT(VLOOKUP($A205,csapatok!$A:$NN,EA$320,FALSE),5)="Csere",VLOOKUP(LEFT(VLOOKUP($A205,csapatok!$A:$NN,EA$320,FALSE),LEN(VLOOKUP($A205,csapatok!$A:$NN,EA$320,FALSE))-6),'csapat-ranglista'!$A:$FP,EA$321,FALSE)/8,VLOOKUP(VLOOKUP($A205,csapatok!$A:$NN,EA$320,FALSE),'csapat-ranglista'!$A:$FP,EA$321,FALSE)/4),0)</f>
        <v>0</v>
      </c>
      <c r="EB205" s="223">
        <f>IFERROR(IF(RIGHT(VLOOKUP($A205,csapatok!$A:$NN,EB$320,FALSE),5)="Csere",VLOOKUP(LEFT(VLOOKUP($A205,csapatok!$A:$NN,EB$320,FALSE),LEN(VLOOKUP($A205,csapatok!$A:$NN,EB$320,FALSE))-6),'csapat-ranglista'!$A:$FP,EB$321,FALSE)/8,VLOOKUP(VLOOKUP($A205,csapatok!$A:$NN,EB$320,FALSE),'csapat-ranglista'!$A:$FP,EB$321,FALSE)/4),0)</f>
        <v>0</v>
      </c>
      <c r="EC205" s="223">
        <f>IFERROR(IF(RIGHT(VLOOKUP($A205,csapatok!$A:$NN,EC$320,FALSE),5)="Csere",VLOOKUP(LEFT(VLOOKUP($A205,csapatok!$A:$NN,EC$320,FALSE),LEN(VLOOKUP($A205,csapatok!$A:$NN,EC$320,FALSE))-6),'csapat-ranglista'!$A:$FP,EC$321,FALSE)/8,VLOOKUP(VLOOKUP($A205,csapatok!$A:$NN,EC$320,FALSE),'csapat-ranglista'!$A:$FP,EC$321,FALSE)/4),0)</f>
        <v>0</v>
      </c>
      <c r="ED205" s="223">
        <f>IFERROR(IF(RIGHT(VLOOKUP($A205,csapatok!$A:$NN,ED$320,FALSE),5)="Csere",VLOOKUP(LEFT(VLOOKUP($A205,csapatok!$A:$NN,ED$320,FALSE),LEN(VLOOKUP($A205,csapatok!$A:$NN,ED$320,FALSE))-6),'csapat-ranglista'!$A:$FP,ED$321,FALSE)/8,VLOOKUP(VLOOKUP($A205,csapatok!$A:$NN,ED$320,FALSE),'csapat-ranglista'!$A:$FP,ED$321,FALSE)/4),0)</f>
        <v>0</v>
      </c>
      <c r="EE205" s="223">
        <f>IFERROR(IF(RIGHT(VLOOKUP($A205,csapatok!$A:$NN,EE$320,FALSE),5)="Csere",VLOOKUP(LEFT(VLOOKUP($A205,csapatok!$A:$NN,EE$320,FALSE),LEN(VLOOKUP($A205,csapatok!$A:$NN,EE$320,FALSE))-6),'csapat-ranglista'!$A:$FP,EE$321,FALSE)/8,VLOOKUP(VLOOKUP($A205,csapatok!$A:$NN,EE$320,FALSE),'csapat-ranglista'!$A:$FP,EE$321,FALSE)/4),0)</f>
        <v>0</v>
      </c>
      <c r="EF205" s="223">
        <f>IFERROR(IF(RIGHT(VLOOKUP($A205,csapatok!$A:$NN,EF$320,FALSE),5)="Csere",VLOOKUP(LEFT(VLOOKUP($A205,csapatok!$A:$NN,EF$320,FALSE),LEN(VLOOKUP($A205,csapatok!$A:$NN,EF$320,FALSE))-6),'csapat-ranglista'!$A:$FP,EF$321,FALSE)/8,VLOOKUP(VLOOKUP($A205,csapatok!$A:$NN,EF$320,FALSE),'csapat-ranglista'!$A:$FP,EF$321,FALSE)/4),0)</f>
        <v>0</v>
      </c>
      <c r="EG205" s="223">
        <f>IFERROR(IF(RIGHT(VLOOKUP($A205,csapatok!$A:$NN,EG$320,FALSE),5)="Csere",VLOOKUP(LEFT(VLOOKUP($A205,csapatok!$A:$NN,EG$320,FALSE),LEN(VLOOKUP($A205,csapatok!$A:$NN,EG$320,FALSE))-6),'csapat-ranglista'!$A:$FP,EG$321,FALSE)/8,VLOOKUP(VLOOKUP($A205,csapatok!$A:$NN,EG$320,FALSE),'csapat-ranglista'!$A:$FP,EG$321,FALSE)/4),0)</f>
        <v>0</v>
      </c>
      <c r="EH205" s="223">
        <f>IFERROR(IF(RIGHT(VLOOKUP($A205,csapatok!$A:$NN,EH$320,FALSE),5)="Csere",VLOOKUP(LEFT(VLOOKUP($A205,csapatok!$A:$NN,EH$320,FALSE),LEN(VLOOKUP($A205,csapatok!$A:$NN,EH$320,FALSE))-6),'csapat-ranglista'!$A:$FP,EH$321,FALSE)/8,VLOOKUP(VLOOKUP($A205,csapatok!$A:$NN,EH$320,FALSE),'csapat-ranglista'!$A:$FP,EH$321,FALSE)/4),0)</f>
        <v>0</v>
      </c>
      <c r="EI205" s="223">
        <f>IFERROR(IF(RIGHT(VLOOKUP($A205,csapatok!$A:$NN,EI$320,FALSE),5)="Csere",VLOOKUP(LEFT(VLOOKUP($A205,csapatok!$A:$NN,EI$320,FALSE),LEN(VLOOKUP($A205,csapatok!$A:$NN,EI$320,FALSE))-6),'csapat-ranglista'!$A:$FP,EI$321,FALSE)/8,VLOOKUP(VLOOKUP($A205,csapatok!$A:$NN,EI$320,FALSE),'csapat-ranglista'!$A:$FP,EI$321,FALSE)/4),0)</f>
        <v>0</v>
      </c>
      <c r="EJ205" s="223">
        <f>IFERROR(IF(RIGHT(VLOOKUP($A205,csapatok!$A:$NN,EJ$320,FALSE),5)="Csere",VLOOKUP(LEFT(VLOOKUP($A205,csapatok!$A:$NN,EJ$320,FALSE),LEN(VLOOKUP($A205,csapatok!$A:$NN,EJ$320,FALSE))-6),'csapat-ranglista'!$A:$FP,EJ$321,FALSE)/8,VLOOKUP(VLOOKUP($A205,csapatok!$A:$NN,EJ$320,FALSE),'csapat-ranglista'!$A:$FP,EJ$321,FALSE)/4),0)</f>
        <v>0</v>
      </c>
      <c r="EK205" s="223">
        <f>IFERROR(IF(RIGHT(VLOOKUP($A205,csapatok!$A:$NN,EK$320,FALSE),5)="Csere",VLOOKUP(LEFT(VLOOKUP($A205,csapatok!$A:$NN,EK$320,FALSE),LEN(VLOOKUP($A205,csapatok!$A:$NN,EK$320,FALSE))-6),'csapat-ranglista'!$A:$FP,EK$321,FALSE)/8,VLOOKUP(VLOOKUP($A205,csapatok!$A:$NN,EK$320,FALSE),'csapat-ranglista'!$A:$FP,EK$321,FALSE)/4),0)</f>
        <v>0</v>
      </c>
      <c r="EL205" s="223">
        <f>IFERROR(IF(RIGHT(VLOOKUP($A205,csapatok!$A:$NN,EL$320,FALSE),5)="Csere",VLOOKUP(LEFT(VLOOKUP($A205,csapatok!$A:$NN,EL$320,FALSE),LEN(VLOOKUP($A205,csapatok!$A:$NN,EL$320,FALSE))-6),'csapat-ranglista'!$A:$FP,EL$321,FALSE)/8,VLOOKUP(VLOOKUP($A205,csapatok!$A:$NN,EL$320,FALSE),'csapat-ranglista'!$A:$FP,EL$321,FALSE)/4),0)</f>
        <v>0</v>
      </c>
      <c r="EM205" s="223">
        <f>IFERROR(IF(RIGHT(VLOOKUP($A205,csapatok!$A:$NN,EM$320,FALSE),5)="Csere",VLOOKUP(LEFT(VLOOKUP($A205,csapatok!$A:$NN,EM$320,FALSE),LEN(VLOOKUP($A205,csapatok!$A:$NN,EM$320,FALSE))-6),'csapat-ranglista'!$A:$FP,EM$321,FALSE)/8,VLOOKUP(VLOOKUP($A205,csapatok!$A:$NN,EM$320,FALSE),'csapat-ranglista'!$A:$FP,EM$321,FALSE)/4),0)</f>
        <v>0</v>
      </c>
      <c r="EN205" s="223">
        <f>IFERROR(IF(RIGHT(VLOOKUP($A205,csapatok!$A:$NN,EN$320,FALSE),5)="Csere",VLOOKUP(LEFT(VLOOKUP($A205,csapatok!$A:$NN,EN$320,FALSE),LEN(VLOOKUP($A205,csapatok!$A:$NN,EN$320,FALSE))-6),'csapat-ranglista'!$A:$FP,EN$321,FALSE)/8,VLOOKUP(VLOOKUP($A205,csapatok!$A:$NN,EN$320,FALSE),'csapat-ranglista'!$A:$FP,EN$321,FALSE)/4),0)</f>
        <v>0</v>
      </c>
      <c r="EO205" s="223">
        <f>IFERROR(IF(RIGHT(VLOOKUP($A205,csapatok!$A:$NN,EO$320,FALSE),5)="Csere",VLOOKUP(LEFT(VLOOKUP($A205,csapatok!$A:$NN,EO$320,FALSE),LEN(VLOOKUP($A205,csapatok!$A:$NN,EO$320,FALSE))-6),'csapat-ranglista'!$A:$FP,EO$321,FALSE)/8,VLOOKUP(VLOOKUP($A205,csapatok!$A:$NN,EO$320,FALSE),'csapat-ranglista'!$A:$FP,EO$321,FALSE)/4),0)</f>
        <v>0</v>
      </c>
      <c r="EP205" s="223">
        <f>IFERROR(IF(RIGHT(VLOOKUP($A205,csapatok!$A:$NN,EP$320,FALSE),5)="Csere",VLOOKUP(LEFT(VLOOKUP($A205,csapatok!$A:$NN,EP$320,FALSE),LEN(VLOOKUP($A205,csapatok!$A:$NN,EP$320,FALSE))-6),'csapat-ranglista'!$A:$FP,EP$321,FALSE)/8,VLOOKUP(VLOOKUP($A205,csapatok!$A:$NN,EP$320,FALSE),'csapat-ranglista'!$A:$FP,EP$321,FALSE)/4),0)</f>
        <v>0</v>
      </c>
      <c r="EQ205" s="223">
        <f>IFERROR(IF(RIGHT(VLOOKUP($A205,csapatok!$A:$NN,EQ$320,FALSE),5)="Csere",VLOOKUP(LEFT(VLOOKUP($A205,csapatok!$A:$NN,EQ$320,FALSE),LEN(VLOOKUP($A205,csapatok!$A:$NN,EQ$320,FALSE))-6),'csapat-ranglista'!$A:$FP,EQ$321,FALSE)/8,VLOOKUP(VLOOKUP($A205,csapatok!$A:$NN,EQ$320,FALSE),'csapat-ranglista'!$A:$FP,EQ$321,FALSE)/4),0)</f>
        <v>0</v>
      </c>
      <c r="ER205" s="223">
        <f>IFERROR(IF(RIGHT(VLOOKUP($A205,csapatok!$A:$NN,ER$320,FALSE),5)="Csere",VLOOKUP(LEFT(VLOOKUP($A205,csapatok!$A:$NN,ER$320,FALSE),LEN(VLOOKUP($A205,csapatok!$A:$NN,ER$320,FALSE))-6),'csapat-ranglista'!$A:$FP,ER$321,FALSE)/8,VLOOKUP(VLOOKUP($A205,csapatok!$A:$NN,ER$320,FALSE),'csapat-ranglista'!$A:$FP,ER$321,FALSE)/4),0)</f>
        <v>0</v>
      </c>
      <c r="ES205" s="223">
        <f>IFERROR(IF(RIGHT(VLOOKUP($A205,csapatok!$A:$NN,ES$320,FALSE),5)="Csere",VLOOKUP(LEFT(VLOOKUP($A205,csapatok!$A:$NN,ES$320,FALSE),LEN(VLOOKUP($A205,csapatok!$A:$NN,ES$320,FALSE))-6),'csapat-ranglista'!$A:$FP,ES$321,FALSE)/8,VLOOKUP(VLOOKUP($A205,csapatok!$A:$NN,ES$320,FALSE),'csapat-ranglista'!$A:$FP,ES$321,FALSE)/4),0)</f>
        <v>0</v>
      </c>
      <c r="ET205" s="223">
        <f>IFERROR(IF(RIGHT(VLOOKUP($A205,csapatok!$A:$NN,ET$320,FALSE),5)="Csere",VLOOKUP(LEFT(VLOOKUP($A205,csapatok!$A:$NN,ET$320,FALSE),LEN(VLOOKUP($A205,csapatok!$A:$NN,ET$320,FALSE))-6),'csapat-ranglista'!$A:$FP,ET$321,FALSE)/8,VLOOKUP(VLOOKUP($A205,csapatok!$A:$NN,ET$320,FALSE),'csapat-ranglista'!$A:$FP,ET$321,FALSE)/4),0)</f>
        <v>0</v>
      </c>
      <c r="EU205" s="223">
        <f>IFERROR(IF(RIGHT(VLOOKUP($A205,csapatok!$A:$NN,EU$320,FALSE),5)="Csere",VLOOKUP(LEFT(VLOOKUP($A205,csapatok!$A:$NN,EU$320,FALSE),LEN(VLOOKUP($A205,csapatok!$A:$NN,EU$320,FALSE))-6),'csapat-ranglista'!$A:$FP,EU$321,FALSE)/8,VLOOKUP(VLOOKUP($A205,csapatok!$A:$NN,EU$320,FALSE),'csapat-ranglista'!$A:$FP,EU$321,FALSE)/4),0)</f>
        <v>0</v>
      </c>
      <c r="EV205" s="223">
        <f>IFERROR(IF(RIGHT(VLOOKUP($A205,csapatok!$A:$NN,EV$320,FALSE),5)="Csere",VLOOKUP(LEFT(VLOOKUP($A205,csapatok!$A:$NN,EV$320,FALSE),LEN(VLOOKUP($A205,csapatok!$A:$NN,EV$320,FALSE))-6),'csapat-ranglista'!$A:$FP,EV$321,FALSE)/8,VLOOKUP(VLOOKUP($A205,csapatok!$A:$NN,EV$320,FALSE),'csapat-ranglista'!$A:$FP,EV$321,FALSE)/4),0)</f>
        <v>0</v>
      </c>
      <c r="EW205" s="223">
        <f>IFERROR(IF(RIGHT(VLOOKUP($A205,csapatok!$A:$NN,EW$320,FALSE),5)="Csere",VLOOKUP(LEFT(VLOOKUP($A205,csapatok!$A:$NN,EW$320,FALSE),LEN(VLOOKUP($A205,csapatok!$A:$NN,EW$320,FALSE))-6),'csapat-ranglista'!$A:$FP,EW$321,FALSE)/8,VLOOKUP(VLOOKUP($A205,csapatok!$A:$NN,EW$320,FALSE),'csapat-ranglista'!$A:$FP,EW$321,FALSE)/4),0)</f>
        <v>0</v>
      </c>
      <c r="EX205" s="223">
        <f>IFERROR(IF(RIGHT(VLOOKUP($A205,csapatok!$A:$NN,EX$320,FALSE),5)="Csere",VLOOKUP(LEFT(VLOOKUP($A205,csapatok!$A:$NN,EX$320,FALSE),LEN(VLOOKUP($A205,csapatok!$A:$NN,EX$320,FALSE))-6),'csapat-ranglista'!$A:$FP,EX$321,FALSE)/8,VLOOKUP(VLOOKUP($A205,csapatok!$A:$NN,EX$320,FALSE),'csapat-ranglista'!$A:$FP,EX$321,FALSE)/4),0)</f>
        <v>0</v>
      </c>
      <c r="EY205" s="223">
        <f>IFERROR(IF(RIGHT(VLOOKUP($A205,csapatok!$A:$NN,EY$320,FALSE),5)="Csere",VLOOKUP(LEFT(VLOOKUP($A205,csapatok!$A:$NN,EY$320,FALSE),LEN(VLOOKUP($A205,csapatok!$A:$NN,EY$320,FALSE))-6),'csapat-ranglista'!$A:$FP,EY$321,FALSE)/8,VLOOKUP(VLOOKUP($A205,csapatok!$A:$NN,EY$320,FALSE),'csapat-ranglista'!$A:$FP,EY$321,FALSE)/4),0)</f>
        <v>0</v>
      </c>
      <c r="EZ205" s="223">
        <f>IFERROR(IF(RIGHT(VLOOKUP($A205,csapatok!$A:$NN,EZ$320,FALSE),5)="Csere",VLOOKUP(LEFT(VLOOKUP($A205,csapatok!$A:$NN,EZ$320,FALSE),LEN(VLOOKUP($A205,csapatok!$A:$NN,EZ$320,FALSE))-6),'csapat-ranglista'!$A:$FP,EZ$321,FALSE)/8,VLOOKUP(VLOOKUP($A205,csapatok!$A:$NN,EZ$320,FALSE),'csapat-ranglista'!$A:$FP,EZ$321,FALSE)/4),0)</f>
        <v>0</v>
      </c>
      <c r="FA205" s="223">
        <f>IFERROR(IF(RIGHT(VLOOKUP($A205,csapatok!$A:$NN,FA$320,FALSE),5)="Csere",VLOOKUP(LEFT(VLOOKUP($A205,csapatok!$A:$NN,FA$320,FALSE),LEN(VLOOKUP($A205,csapatok!$A:$NN,FA$320,FALSE))-6),'csapat-ranglista'!$A:$FP,FA$321,FALSE)/8,VLOOKUP(VLOOKUP($A205,csapatok!$A:$NN,FA$320,FALSE),'csapat-ranglista'!$A:$FP,FA$321,FALSE)/4),0)</f>
        <v>0</v>
      </c>
      <c r="FB205" s="223">
        <f>IFERROR(IF(RIGHT(VLOOKUP($A205,csapatok!$A:$NN,FB$320,FALSE),5)="Csere",VLOOKUP(LEFT(VLOOKUP($A205,csapatok!$A:$NN,FB$320,FALSE),LEN(VLOOKUP($A205,csapatok!$A:$NN,FB$320,FALSE))-6),'csapat-ranglista'!$A:$FP,FB$321,FALSE)/8,VLOOKUP(VLOOKUP($A205,csapatok!$A:$NN,FB$320,FALSE),'csapat-ranglista'!$A:$FP,FB$321,FALSE)/4),0)</f>
        <v>0</v>
      </c>
      <c r="FC205" s="223">
        <f>IFERROR(IF(RIGHT(VLOOKUP($A205,csapatok!$A:$NN,FC$320,FALSE),5)="Csere",VLOOKUP(LEFT(VLOOKUP($A205,csapatok!$A:$NN,FC$320,FALSE),LEN(VLOOKUP($A205,csapatok!$A:$NN,FC$320,FALSE))-6),'csapat-ranglista'!$A:$FP,FC$321,FALSE)/8,VLOOKUP(VLOOKUP($A205,csapatok!$A:$NN,FC$320,FALSE),'csapat-ranglista'!$A:$FP,FC$321,FALSE)/4),0)</f>
        <v>0</v>
      </c>
      <c r="FD205" s="224">
        <f>versenyek!$QY$11*IFERROR(VLOOKUP(VLOOKUP($A205,versenyek!QX:QZ,3,FALSE),szabalyok!$A$16:$B$23,2,FALSE)/4,0)</f>
        <v>0</v>
      </c>
      <c r="FE205" s="224">
        <f>versenyek!$RB$11*IFERROR(VLOOKUP(VLOOKUP($A205,versenyek!RA:RC,3,FALSE),szabalyok!$A$16:$B$23,2,FALSE)/4,0)</f>
        <v>0</v>
      </c>
      <c r="FF205" s="223">
        <f>IFERROR(IF(RIGHT(VLOOKUP($A205,csapatok!$A:$NN,FF$320,FALSE),5)="Csere",VLOOKUP(LEFT(VLOOKUP($A205,csapatok!$A:$NN,FF$320,FALSE),LEN(VLOOKUP($A205,csapatok!$A:$NN,FF$320,FALSE))-6),'csapat-ranglista'!$A:$FP,FF$321,FALSE)/8,VLOOKUP(VLOOKUP($A205,csapatok!$A:$NN,FF$320,FALSE),'csapat-ranglista'!$A:$FP,FF$321,FALSE)/4),0)</f>
        <v>0</v>
      </c>
      <c r="FG205" s="223">
        <f>IFERROR(IF(RIGHT(VLOOKUP($A205,csapatok!$A:$NN,FG$320,FALSE),5)="Csere",VLOOKUP(LEFT(VLOOKUP($A205,csapatok!$A:$NN,FG$320,FALSE),LEN(VLOOKUP($A205,csapatok!$A:$NN,FG$320,FALSE))-6),'csapat-ranglista'!$A:$FP,FG$321,FALSE)/8,VLOOKUP(VLOOKUP($A205,csapatok!$A:$NN,FG$320,FALSE),'csapat-ranglista'!$A:$FP,FG$321,FALSE)/4),0)</f>
        <v>0</v>
      </c>
      <c r="FH205" s="223">
        <f>IFERROR(IF(RIGHT(VLOOKUP($A205,csapatok!$A:$NN,FH$320,FALSE),5)="Csere",VLOOKUP(LEFT(VLOOKUP($A205,csapatok!$A:$NN,FH$320,FALSE),LEN(VLOOKUP($A205,csapatok!$A:$NN,FH$320,FALSE))-6),'csapat-ranglista'!$A:$FP,FH$321,FALSE)/8,VLOOKUP(VLOOKUP($A205,csapatok!$A:$NN,FH$320,FALSE),'csapat-ranglista'!$A:$FP,FH$321,FALSE)/4),0)</f>
        <v>0</v>
      </c>
      <c r="FI205" s="223">
        <f>IFERROR(IF(RIGHT(VLOOKUP($A205,csapatok!$A:$NN,FI$320,FALSE),5)="Csere",VLOOKUP(LEFT(VLOOKUP($A205,csapatok!$A:$NN,FI$320,FALSE),LEN(VLOOKUP($A205,csapatok!$A:$NN,FI$320,FALSE))-6),'csapat-ranglista'!$A:$FP,FI$321,FALSE)/8,VLOOKUP(VLOOKUP($A205,csapatok!$A:$NN,FI$320,FALSE),'csapat-ranglista'!$A:$FP,FI$321,FALSE)/4),0)</f>
        <v>0</v>
      </c>
      <c r="FJ205" s="223">
        <f>IFERROR(IF(RIGHT(VLOOKUP($A205,csapatok!$A:$NN,FJ$320,FALSE),5)="Csere",VLOOKUP(LEFT(VLOOKUP($A205,csapatok!$A:$NN,FJ$320,FALSE),LEN(VLOOKUP($A205,csapatok!$A:$NN,FJ$320,FALSE))-6),'csapat-ranglista'!$A:$FP,FJ$321,FALSE)/8,VLOOKUP(VLOOKUP($A205,csapatok!$A:$NN,FJ$320,FALSE),'csapat-ranglista'!$A:$FP,FJ$321,FALSE)/4),0)</f>
        <v>0</v>
      </c>
      <c r="FK205" s="223">
        <f>IFERROR(IF(RIGHT(VLOOKUP($A205,csapatok!$A:$NN,FK$320,FALSE),5)="Csere",VLOOKUP(LEFT(VLOOKUP($A205,csapatok!$A:$NN,FK$320,FALSE),LEN(VLOOKUP($A205,csapatok!$A:$NN,FK$320,FALSE))-6),'csapat-ranglista'!$A:$FP,FK$321,FALSE)/8,VLOOKUP(VLOOKUP($A205,csapatok!$A:$NN,FK$320,FALSE),'csapat-ranglista'!$A:$FP,FK$321,FALSE)/4),0)</f>
        <v>0</v>
      </c>
      <c r="FL205" s="223">
        <f>IFERROR(IF(RIGHT(VLOOKUP($A205,csapatok!$A:$NN,FL$320,FALSE),5)="Csere",VLOOKUP(LEFT(VLOOKUP($A205,csapatok!$A:$NN,FL$320,FALSE),LEN(VLOOKUP($A205,csapatok!$A:$NN,FL$320,FALSE))-6),'csapat-ranglista'!$A:$FP,FL$321,FALSE)/8,VLOOKUP(VLOOKUP($A205,csapatok!$A:$NN,FL$320,FALSE),'csapat-ranglista'!$A:$FP,FL$321,FALSE)/4),0)</f>
        <v>0</v>
      </c>
      <c r="FM205" s="223">
        <f>IFERROR(IF(RIGHT(VLOOKUP($A205,csapatok!$A:$NN,FM$320,FALSE),5)="Csere",VLOOKUP(LEFT(VLOOKUP($A205,csapatok!$A:$NN,FM$320,FALSE),LEN(VLOOKUP($A205,csapatok!$A:$NN,FM$320,FALSE))-6),'csapat-ranglista'!$A:$FP,FM$321,FALSE)/8,VLOOKUP(VLOOKUP($A205,csapatok!$A:$NN,FM$320,FALSE),'csapat-ranglista'!$A:$FP,FM$321,FALSE)/4),0)</f>
        <v>0</v>
      </c>
      <c r="FN205" s="223">
        <f>IFERROR(IF(RIGHT(VLOOKUP($A205,csapatok!$A:$NN,FN$320,FALSE),5)="Csere",VLOOKUP(LEFT(VLOOKUP($A205,csapatok!$A:$NN,FN$320,FALSE),LEN(VLOOKUP($A205,csapatok!$A:$NN,FN$320,FALSE))-6),'csapat-ranglista'!$A:$FP,FN$321,FALSE)/8,VLOOKUP(VLOOKUP($A205,csapatok!$A:$NN,FN$320,FALSE),'csapat-ranglista'!$A:$FP,FN$321,FALSE)/4),0)</f>
        <v>0</v>
      </c>
      <c r="FO205" s="223">
        <f>IFERROR(IF(RIGHT(VLOOKUP($A205,csapatok!$A:$NN,FO$320,FALSE),5)="Csere",VLOOKUP(LEFT(VLOOKUP($A205,csapatok!$A:$NN,FO$320,FALSE),LEN(VLOOKUP($A205,csapatok!$A:$NN,FO$320,FALSE))-6),'csapat-ranglista'!$A:$FP,FO$321,FALSE)/8,VLOOKUP(VLOOKUP($A205,csapatok!$A:$NN,FO$320,FALSE),'csapat-ranglista'!$A:$FP,FO$321,FALSE)/4),0)</f>
        <v>0</v>
      </c>
      <c r="FP205" s="223">
        <f>IFERROR(IF(RIGHT(VLOOKUP($A205,csapatok!$A:$NN,FP$320,FALSE),5)="Csere",VLOOKUP(LEFT(VLOOKUP($A205,csapatok!$A:$NN,FP$320,FALSE),LEN(VLOOKUP($A205,csapatok!$A:$NN,FP$320,FALSE))-6),'csapat-ranglista'!$A:$FP,FP$321,FALSE)/8,VLOOKUP(VLOOKUP($A205,csapatok!$A:$NN,FP$320,FALSE),'csapat-ranglista'!$A:$FP,FP$321,FALSE)/4),0)</f>
        <v>0</v>
      </c>
      <c r="FQ205" s="223">
        <f>IFERROR(IF(RIGHT(VLOOKUP($A205,csapatok!$A:$NN,FQ$320,FALSE),5)="Csere",VLOOKUP(LEFT(VLOOKUP($A205,csapatok!$A:$NN,FQ$320,FALSE),LEN(VLOOKUP($A205,csapatok!$A:$NN,FQ$320,FALSE))-6),'csapat-ranglista'!$A:$FP,FQ$321,FALSE)/8,VLOOKUP(VLOOKUP($A205,csapatok!$A:$NN,FQ$320,FALSE),'csapat-ranglista'!$A:$FP,FQ$321,FALSE)/4),0)</f>
        <v>0</v>
      </c>
      <c r="FR205" s="223">
        <f>IFERROR(IF(RIGHT(VLOOKUP($A205,csapatok!$A:$NN,FR$320,FALSE),5)="Csere",VLOOKUP(LEFT(VLOOKUP($A205,csapatok!$A:$NN,FR$320,FALSE),LEN(VLOOKUP($A205,csapatok!$A:$NN,FR$320,FALSE))-6),'csapat-ranglista'!$A:$FP,FR$321,FALSE)/8,VLOOKUP(VLOOKUP($A205,csapatok!$A:$NN,FR$320,FALSE),'csapat-ranglista'!$A:$FP,FR$321,FALSE)/4),0)</f>
        <v>0</v>
      </c>
      <c r="FS205" s="223">
        <f>IFERROR(IF(RIGHT(VLOOKUP($A205,csapatok!$A:$NN,FS$320,FALSE),5)="Csere",VLOOKUP(LEFT(VLOOKUP($A205,csapatok!$A:$NN,FS$320,FALSE),LEN(VLOOKUP($A205,csapatok!$A:$NN,FS$320,FALSE))-6),'csapat-ranglista'!$A:$FP,FS$321,FALSE)/8,VLOOKUP(VLOOKUP($A205,csapatok!$A:$NN,FS$320,FALSE),'csapat-ranglista'!$A:$FP,FS$321,FALSE)/4),0)</f>
        <v>0</v>
      </c>
      <c r="FT205" s="223">
        <f>IFERROR(IF(RIGHT(VLOOKUP($A205,csapatok!$A:$NN,FT$320,FALSE),5)="Csere",VLOOKUP(LEFT(VLOOKUP($A205,csapatok!$A:$NN,FT$320,FALSE),LEN(VLOOKUP($A205,csapatok!$A:$NN,FT$320,FALSE))-6),'csapat-ranglista'!$A:$FP,FT$321,FALSE)/8,VLOOKUP(VLOOKUP($A205,csapatok!$A:$NN,FT$320,FALSE),'csapat-ranglista'!$A:$FP,FT$321,FALSE)/4),0)</f>
        <v>0</v>
      </c>
      <c r="FU205" s="223">
        <f>IFERROR(IF(RIGHT(VLOOKUP($A205,csapatok!$A:$NN,FU$320,FALSE),5)="Csere",VLOOKUP(LEFT(VLOOKUP($A205,csapatok!$A:$NN,FU$320,FALSE),LEN(VLOOKUP($A205,csapatok!$A:$NN,FU$320,FALSE))-6),'csapat-ranglista'!$A:$FP,FU$321,FALSE)/8,VLOOKUP(VLOOKUP($A205,csapatok!$A:$NN,FU$320,FALSE),'csapat-ranglista'!$A:$FP,FU$321,FALSE)/4),0)</f>
        <v>0</v>
      </c>
      <c r="FV205" s="223">
        <f>IFERROR(IF(RIGHT(VLOOKUP($A205,csapatok!$A:$NN,FV$320,FALSE),5)="Csere",VLOOKUP(LEFT(VLOOKUP($A205,csapatok!$A:$NN,FV$320,FALSE),LEN(VLOOKUP($A205,csapatok!$A:$NN,FV$320,FALSE))-6),'csapat-ranglista'!$A:$FP,FV$321,FALSE)/8,VLOOKUP(VLOOKUP($A205,csapatok!$A:$NN,FV$320,FALSE),'csapat-ranglista'!$A:$FP,FV$321,FALSE)/4),0)</f>
        <v>0</v>
      </c>
      <c r="FW205" s="223">
        <f>IFERROR(IF(RIGHT(VLOOKUP($A205,csapatok!$A:$NN,FW$320,FALSE),5)="Csere",VLOOKUP(LEFT(VLOOKUP($A205,csapatok!$A:$NN,FW$320,FALSE),LEN(VLOOKUP($A205,csapatok!$A:$NN,FW$320,FALSE))-6),'csapat-ranglista'!$A:$FP,FW$321,FALSE)/8,VLOOKUP(VLOOKUP($A205,csapatok!$A:$NN,FW$320,FALSE),'csapat-ranglista'!$A:$FP,FW$321,FALSE)/4),0)</f>
        <v>0</v>
      </c>
      <c r="FX205" s="223">
        <f>IFERROR(IF(RIGHT(VLOOKUP($A205,csapatok!$A:$NN,FX$320,FALSE),5)="Csere",VLOOKUP(LEFT(VLOOKUP($A205,csapatok!$A:$NN,FX$320,FALSE),LEN(VLOOKUP($A205,csapatok!$A:$NN,FX$320,FALSE))-6),'csapat-ranglista'!$A:$FP,FX$321,FALSE)/8,VLOOKUP(VLOOKUP($A205,csapatok!$A:$NN,FX$320,FALSE),'csapat-ranglista'!$A:$FP,FX$321,FALSE)/4),0)</f>
        <v>0</v>
      </c>
      <c r="FY205" s="223">
        <f>IFERROR(IF(RIGHT(VLOOKUP($A205,csapatok!$A:$NN,FY$320,FALSE),5)="Csere",VLOOKUP(LEFT(VLOOKUP($A205,csapatok!$A:$NN,FY$320,FALSE),LEN(VLOOKUP($A205,csapatok!$A:$NN,FY$320,FALSE))-6),'csapat-ranglista'!$A:$FP,FY$321,FALSE)/8,VLOOKUP(VLOOKUP($A205,csapatok!$A:$NN,FY$320,FALSE),'csapat-ranglista'!$A:$FP,FY$321,FALSE)/4),0)</f>
        <v>0</v>
      </c>
      <c r="FZ205" s="223">
        <f>IFERROR(IF(RIGHT(VLOOKUP($A205,csapatok!$A:$NN,FZ$320,FALSE),5)="Csere",VLOOKUP(LEFT(VLOOKUP($A205,csapatok!$A:$NN,FZ$320,FALSE),LEN(VLOOKUP($A205,csapatok!$A:$NN,FZ$320,FALSE))-6),'csapat-ranglista'!$A:$FP,FZ$321,FALSE)/8,VLOOKUP(VLOOKUP($A205,csapatok!$A:$NN,FZ$320,FALSE),'csapat-ranglista'!$A:$FP,FZ$321,FALSE)/4),0)</f>
        <v>0</v>
      </c>
      <c r="GA205" s="223">
        <f>IFERROR(IF(RIGHT(VLOOKUP($A205,csapatok!$A:$NN,GA$320,FALSE),5)="Csere",VLOOKUP(LEFT(VLOOKUP($A205,csapatok!$A:$NN,GA$320,FALSE),LEN(VLOOKUP($A205,csapatok!$A:$NN,GA$320,FALSE))-6),'csapat-ranglista'!$A:$FP,GA$321,FALSE)/8,VLOOKUP(VLOOKUP($A205,csapatok!$A:$NN,GA$320,FALSE),'csapat-ranglista'!$A:$FP,GA$321,FALSE)/4),0)</f>
        <v>0</v>
      </c>
      <c r="GB205" s="223">
        <f>IFERROR(IF(RIGHT(VLOOKUP($A205,csapatok!$A:$NN,GB$320,FALSE),5)="Csere",VLOOKUP(LEFT(VLOOKUP($A205,csapatok!$A:$NN,GB$320,FALSE),LEN(VLOOKUP($A205,csapatok!$A:$NN,GB$320,FALSE))-6),'csapat-ranglista'!$A:$FP,GB$321,FALSE)/8,VLOOKUP(VLOOKUP($A205,csapatok!$A:$NN,GB$320,FALSE),'csapat-ranglista'!$A:$FP,GB$321,FALSE)/4),0)</f>
        <v>0</v>
      </c>
      <c r="GC205" s="223">
        <f>IFERROR(IF(RIGHT(VLOOKUP($A205,csapatok!$A:$NN,GC$320,FALSE),5)="Csere",VLOOKUP(LEFT(VLOOKUP($A205,csapatok!$A:$NN,GC$320,FALSE),LEN(VLOOKUP($A205,csapatok!$A:$NN,GC$320,FALSE))-6),'csapat-ranglista'!$A:$FP,GC$321,FALSE)/8,VLOOKUP(VLOOKUP($A205,csapatok!$A:$NN,GC$320,FALSE),'csapat-ranglista'!$A:$FP,GC$321,FALSE)/4),0)</f>
        <v>0</v>
      </c>
      <c r="GD205" s="247">
        <f>SUM(EQ205:GC205)</f>
        <v>0</v>
      </c>
    </row>
    <row r="206" spans="1:186">
      <c r="A206" s="32" t="s">
        <v>128</v>
      </c>
      <c r="B206" s="130"/>
      <c r="C206" s="131" t="str">
        <f>IF(B206=0,"",IF(B206&lt;$C$1,"felnőtt","ifi"))</f>
        <v/>
      </c>
      <c r="D206" s="32" t="s">
        <v>101</v>
      </c>
      <c r="E206" s="45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f>IFERROR(IF(RIGHT(VLOOKUP($A206,csapatok!$A:$BL,X$320,FALSE),5)="Csere",VLOOKUP(LEFT(VLOOKUP($A206,csapatok!$A:$BL,X$320,FALSE),LEN(VLOOKUP($A206,csapatok!$A:$BL,X$320,FALSE))-6),'csapat-ranglista'!$A:$FP,X$321,FALSE)/8,VLOOKUP(VLOOKUP($A206,csapatok!$A:$BL,X$320,FALSE),'csapat-ranglista'!$A:$FP,X$321,FALSE)/4),0)</f>
        <v>0</v>
      </c>
      <c r="Y206" s="32">
        <f>IFERROR(IF(RIGHT(VLOOKUP($A206,csapatok!$A:$BL,Y$320,FALSE),5)="Csere",VLOOKUP(LEFT(VLOOKUP($A206,csapatok!$A:$BL,Y$320,FALSE),LEN(VLOOKUP($A206,csapatok!$A:$BL,Y$320,FALSE))-6),'csapat-ranglista'!$A:$FP,Y$321,FALSE)/8,VLOOKUP(VLOOKUP($A206,csapatok!$A:$BL,Y$320,FALSE),'csapat-ranglista'!$A:$FP,Y$321,FALSE)/4),0)</f>
        <v>0</v>
      </c>
      <c r="Z206" s="32">
        <f>IFERROR(IF(RIGHT(VLOOKUP($A206,csapatok!$A:$BL,Z$320,FALSE),5)="Csere",VLOOKUP(LEFT(VLOOKUP($A206,csapatok!$A:$BL,Z$320,FALSE),LEN(VLOOKUP($A206,csapatok!$A:$BL,Z$320,FALSE))-6),'csapat-ranglista'!$A:$FP,Z$321,FALSE)/8,VLOOKUP(VLOOKUP($A206,csapatok!$A:$BL,Z$320,FALSE),'csapat-ranglista'!$A:$FP,Z$321,FALSE)/4),0)</f>
        <v>0</v>
      </c>
      <c r="AA206" s="32">
        <f>IFERROR(IF(RIGHT(VLOOKUP($A206,csapatok!$A:$BL,AA$320,FALSE),5)="Csere",VLOOKUP(LEFT(VLOOKUP($A206,csapatok!$A:$BL,AA$320,FALSE),LEN(VLOOKUP($A206,csapatok!$A:$BL,AA$320,FALSE))-6),'csapat-ranglista'!$A:$FP,AA$321,FALSE)/8,VLOOKUP(VLOOKUP($A206,csapatok!$A:$BL,AA$320,FALSE),'csapat-ranglista'!$A:$FP,AA$321,FALSE)/4),0)</f>
        <v>0</v>
      </c>
      <c r="AB206" s="223">
        <f>IFERROR(IF(RIGHT(VLOOKUP($A206,csapatok!$A:$BL,AB$320,FALSE),5)="Csere",VLOOKUP(LEFT(VLOOKUP($A206,csapatok!$A:$BL,AB$320,FALSE),LEN(VLOOKUP($A206,csapatok!$A:$BL,AB$320,FALSE))-6),'csapat-ranglista'!$A:$FP,AB$321,FALSE)/8,VLOOKUP(VLOOKUP($A206,csapatok!$A:$BL,AB$320,FALSE),'csapat-ranglista'!$A:$FP,AB$321,FALSE)/4),0)</f>
        <v>0</v>
      </c>
      <c r="AC206" s="223">
        <f>IFERROR(IF(RIGHT(VLOOKUP($A206,csapatok!$A:$BL,AC$320,FALSE),5)="Csere",VLOOKUP(LEFT(VLOOKUP($A206,csapatok!$A:$BL,AC$320,FALSE),LEN(VLOOKUP($A206,csapatok!$A:$BL,AC$320,FALSE))-6),'csapat-ranglista'!$A:$FP,AC$321,FALSE)/8,VLOOKUP(VLOOKUP($A206,csapatok!$A:$BL,AC$320,FALSE),'csapat-ranglista'!$A:$FP,AC$321,FALSE)/4),0)</f>
        <v>0</v>
      </c>
      <c r="AD206" s="223">
        <f>IFERROR(IF(RIGHT(VLOOKUP($A206,csapatok!$A:$BL,AD$320,FALSE),5)="Csere",VLOOKUP(LEFT(VLOOKUP($A206,csapatok!$A:$BL,AD$320,FALSE),LEN(VLOOKUP($A206,csapatok!$A:$BL,AD$320,FALSE))-6),'csapat-ranglista'!$A:$FP,AD$321,FALSE)/8,VLOOKUP(VLOOKUP($A206,csapatok!$A:$BL,AD$320,FALSE),'csapat-ranglista'!$A:$FP,AD$321,FALSE)/4),0)</f>
        <v>0</v>
      </c>
      <c r="AE206" s="223">
        <f>IFERROR(IF(RIGHT(VLOOKUP($A206,csapatok!$A:$BL,AE$320,FALSE),5)="Csere",VLOOKUP(LEFT(VLOOKUP($A206,csapatok!$A:$BL,AE$320,FALSE),LEN(VLOOKUP($A206,csapatok!$A:$BL,AE$320,FALSE))-6),'csapat-ranglista'!$A:$FP,AE$321,FALSE)/8,VLOOKUP(VLOOKUP($A206,csapatok!$A:$BL,AE$320,FALSE),'csapat-ranglista'!$A:$FP,AE$321,FALSE)/4),0)</f>
        <v>0</v>
      </c>
      <c r="AF206" s="223">
        <f>IFERROR(IF(RIGHT(VLOOKUP($A206,csapatok!$A:$BL,AF$320,FALSE),5)="Csere",VLOOKUP(LEFT(VLOOKUP($A206,csapatok!$A:$BL,AF$320,FALSE),LEN(VLOOKUP($A206,csapatok!$A:$BL,AF$320,FALSE))-6),'csapat-ranglista'!$A:$FP,AF$321,FALSE)/8,VLOOKUP(VLOOKUP($A206,csapatok!$A:$BL,AF$320,FALSE),'csapat-ranglista'!$A:$FP,AF$321,FALSE)/4),0)</f>
        <v>0</v>
      </c>
      <c r="AG206" s="223">
        <f>IFERROR(IF(RIGHT(VLOOKUP($A206,csapatok!$A:$BL,AG$320,FALSE),5)="Csere",VLOOKUP(LEFT(VLOOKUP($A206,csapatok!$A:$BL,AG$320,FALSE),LEN(VLOOKUP($A206,csapatok!$A:$BL,AG$320,FALSE))-6),'csapat-ranglista'!$A:$FP,AG$321,FALSE)/8,VLOOKUP(VLOOKUP($A206,csapatok!$A:$BL,AG$320,FALSE),'csapat-ranglista'!$A:$FP,AG$321,FALSE)/4),0)</f>
        <v>0</v>
      </c>
      <c r="AH206" s="223">
        <f>IFERROR(IF(RIGHT(VLOOKUP($A206,csapatok!$A:$BL,AH$320,FALSE),5)="Csere",VLOOKUP(LEFT(VLOOKUP($A206,csapatok!$A:$BL,AH$320,FALSE),LEN(VLOOKUP($A206,csapatok!$A:$BL,AH$320,FALSE))-6),'csapat-ranglista'!$A:$FP,AH$321,FALSE)/8,VLOOKUP(VLOOKUP($A206,csapatok!$A:$BL,AH$320,FALSE),'csapat-ranglista'!$A:$FP,AH$321,FALSE)/4),0)</f>
        <v>0</v>
      </c>
      <c r="AI206" s="223">
        <f>IFERROR(IF(RIGHT(VLOOKUP($A206,csapatok!$A:$BL,AI$320,FALSE),5)="Csere",VLOOKUP(LEFT(VLOOKUP($A206,csapatok!$A:$BL,AI$320,FALSE),LEN(VLOOKUP($A206,csapatok!$A:$BL,AI$320,FALSE))-6),'csapat-ranglista'!$A:$FP,AI$321,FALSE)/8,VLOOKUP(VLOOKUP($A206,csapatok!$A:$BL,AI$320,FALSE),'csapat-ranglista'!$A:$FP,AI$321,FALSE)/4),0)</f>
        <v>0</v>
      </c>
      <c r="AJ206" s="223">
        <f>IFERROR(IF(RIGHT(VLOOKUP($A206,csapatok!$A:$BL,AJ$320,FALSE),5)="Csere",VLOOKUP(LEFT(VLOOKUP($A206,csapatok!$A:$BL,AJ$320,FALSE),LEN(VLOOKUP($A206,csapatok!$A:$BL,AJ$320,FALSE))-6),'csapat-ranglista'!$A:$FP,AJ$321,FALSE)/8,VLOOKUP(VLOOKUP($A206,csapatok!$A:$BL,AJ$320,FALSE),'csapat-ranglista'!$A:$FP,AJ$321,FALSE)/2),0)</f>
        <v>0</v>
      </c>
      <c r="AK206" s="223">
        <f>IFERROR(IF(RIGHT(VLOOKUP($A206,csapatok!$A:$CN,AK$320,FALSE),5)="Csere",VLOOKUP(LEFT(VLOOKUP($A206,csapatok!$A:$CN,AK$320,FALSE),LEN(VLOOKUP($A206,csapatok!$A:$CN,AK$320,FALSE))-6),'csapat-ranglista'!$A:$FP,AK$321,FALSE)/8,VLOOKUP(VLOOKUP($A206,csapatok!$A:$CN,AK$320,FALSE),'csapat-ranglista'!$A:$FP,AK$321,FALSE)/4),0)</f>
        <v>0</v>
      </c>
      <c r="AL206" s="223">
        <f>IFERROR(IF(RIGHT(VLOOKUP($A206,csapatok!$A:$CN,AL$320,FALSE),5)="Csere",VLOOKUP(LEFT(VLOOKUP($A206,csapatok!$A:$CN,AL$320,FALSE),LEN(VLOOKUP($A206,csapatok!$A:$CN,AL$320,FALSE))-6),'csapat-ranglista'!$A:$FP,AL$321,FALSE)/8,VLOOKUP(VLOOKUP($A206,csapatok!$A:$CN,AL$320,FALSE),'csapat-ranglista'!$A:$FP,AL$321,FALSE)/4),0)</f>
        <v>0</v>
      </c>
      <c r="AM206" s="223">
        <f>IFERROR(IF(RIGHT(VLOOKUP($A206,csapatok!$A:$CN,AM$320,FALSE),5)="Csere",VLOOKUP(LEFT(VLOOKUP($A206,csapatok!$A:$CN,AM$320,FALSE),LEN(VLOOKUP($A206,csapatok!$A:$CN,AM$320,FALSE))-6),'csapat-ranglista'!$A:$FP,AM$321,FALSE)/8,VLOOKUP(VLOOKUP($A206,csapatok!$A:$CN,AM$320,FALSE),'csapat-ranglista'!$A:$FP,AM$321,FALSE)/4),0)</f>
        <v>0</v>
      </c>
      <c r="AN206" s="223">
        <f>IFERROR(IF(RIGHT(VLOOKUP($A206,csapatok!$A:$CN,AN$320,FALSE),5)="Csere",VLOOKUP(LEFT(VLOOKUP($A206,csapatok!$A:$CN,AN$320,FALSE),LEN(VLOOKUP($A206,csapatok!$A:$CN,AN$320,FALSE))-6),'csapat-ranglista'!$A:$FP,AN$321,FALSE)/8,VLOOKUP(VLOOKUP($A206,csapatok!$A:$CN,AN$320,FALSE),'csapat-ranglista'!$A:$FP,AN$321,FALSE)/4),0)</f>
        <v>0</v>
      </c>
      <c r="AO206" s="223">
        <f>IFERROR(IF(RIGHT(VLOOKUP($A206,csapatok!$A:$CN,AO$320,FALSE),5)="Csere",VLOOKUP(LEFT(VLOOKUP($A206,csapatok!$A:$CN,AO$320,FALSE),LEN(VLOOKUP($A206,csapatok!$A:$CN,AO$320,FALSE))-6),'csapat-ranglista'!$A:$FP,AO$321,FALSE)/8,VLOOKUP(VLOOKUP($A206,csapatok!$A:$CN,AO$320,FALSE),'csapat-ranglista'!$A:$FP,AO$321,FALSE)/4),0)</f>
        <v>0</v>
      </c>
      <c r="AP206" s="223">
        <f>IFERROR(IF(RIGHT(VLOOKUP($A206,csapatok!$A:$CN,AP$320,FALSE),5)="Csere",VLOOKUP(LEFT(VLOOKUP($A206,csapatok!$A:$CN,AP$320,FALSE),LEN(VLOOKUP($A206,csapatok!$A:$CN,AP$320,FALSE))-6),'csapat-ranglista'!$A:$FP,AP$321,FALSE)/8,VLOOKUP(VLOOKUP($A206,csapatok!$A:$CN,AP$320,FALSE),'csapat-ranglista'!$A:$FP,AP$321,FALSE)/4),0)</f>
        <v>0</v>
      </c>
      <c r="AQ206" s="223">
        <f>IFERROR(IF(RIGHT(VLOOKUP($A206,csapatok!$A:$CN,AQ$320,FALSE),5)="Csere",VLOOKUP(LEFT(VLOOKUP($A206,csapatok!$A:$CN,AQ$320,FALSE),LEN(VLOOKUP($A206,csapatok!$A:$CN,AQ$320,FALSE))-6),'csapat-ranglista'!$A:$FP,AQ$321,FALSE)/8,VLOOKUP(VLOOKUP($A206,csapatok!$A:$CN,AQ$320,FALSE),'csapat-ranglista'!$A:$FP,AQ$321,FALSE)/4),0)</f>
        <v>0</v>
      </c>
      <c r="AR206" s="223">
        <f>IFERROR(IF(RIGHT(VLOOKUP($A206,csapatok!$A:$CN,AR$320,FALSE),5)="Csere",VLOOKUP(LEFT(VLOOKUP($A206,csapatok!$A:$CN,AR$320,FALSE),LEN(VLOOKUP($A206,csapatok!$A:$CN,AR$320,FALSE))-6),'csapat-ranglista'!$A:$FP,AR$321,FALSE)/8,VLOOKUP(VLOOKUP($A206,csapatok!$A:$CN,AR$320,FALSE),'csapat-ranglista'!$A:$FP,AR$321,FALSE)/4),0)</f>
        <v>0</v>
      </c>
      <c r="AS206" s="223">
        <f>IFERROR(IF(RIGHT(VLOOKUP($A206,csapatok!$A:$CN,AS$320,FALSE),5)="Csere",VLOOKUP(LEFT(VLOOKUP($A206,csapatok!$A:$CN,AS$320,FALSE),LEN(VLOOKUP($A206,csapatok!$A:$CN,AS$320,FALSE))-6),'csapat-ranglista'!$A:$FP,AS$321,FALSE)/8,VLOOKUP(VLOOKUP($A206,csapatok!$A:$CN,AS$320,FALSE),'csapat-ranglista'!$A:$FP,AS$321,FALSE)/4),0)</f>
        <v>0</v>
      </c>
      <c r="AT206" s="223">
        <f>IFERROR(IF(RIGHT(VLOOKUP($A206,csapatok!$A:$CN,AT$320,FALSE),5)="Csere",VLOOKUP(LEFT(VLOOKUP($A206,csapatok!$A:$CN,AT$320,FALSE),LEN(VLOOKUP($A206,csapatok!$A:$CN,AT$320,FALSE))-6),'csapat-ranglista'!$A:$FP,AT$321,FALSE)/8,VLOOKUP(VLOOKUP($A206,csapatok!$A:$CN,AT$320,FALSE),'csapat-ranglista'!$A:$FP,AT$321,FALSE)/4),0)</f>
        <v>0</v>
      </c>
      <c r="AU206" s="223">
        <f>IFERROR(IF(RIGHT(VLOOKUP($A206,csapatok!$A:$CN,AU$320,FALSE),5)="Csere",VLOOKUP(LEFT(VLOOKUP($A206,csapatok!$A:$CN,AU$320,FALSE),LEN(VLOOKUP($A206,csapatok!$A:$CN,AU$320,FALSE))-6),'csapat-ranglista'!$A:$FP,AU$321,FALSE)/8,VLOOKUP(VLOOKUP($A206,csapatok!$A:$CN,AU$320,FALSE),'csapat-ranglista'!$A:$FP,AU$321,FALSE)/4),0)</f>
        <v>0</v>
      </c>
      <c r="AV206" s="223">
        <f>IFERROR(IF(RIGHT(VLOOKUP($A206,csapatok!$A:$CN,AV$320,FALSE),5)="Csere",VLOOKUP(LEFT(VLOOKUP($A206,csapatok!$A:$CN,AV$320,FALSE),LEN(VLOOKUP($A206,csapatok!$A:$CN,AV$320,FALSE))-6),'csapat-ranglista'!$A:$FP,AV$321,FALSE)/8,VLOOKUP(VLOOKUP($A206,csapatok!$A:$CN,AV$320,FALSE),'csapat-ranglista'!$A:$FP,AV$321,FALSE)/4),0)</f>
        <v>0</v>
      </c>
      <c r="AW206" s="223">
        <f>IFERROR(IF(RIGHT(VLOOKUP($A206,csapatok!$A:$CN,AW$320,FALSE),5)="Csere",VLOOKUP(LEFT(VLOOKUP($A206,csapatok!$A:$CN,AW$320,FALSE),LEN(VLOOKUP($A206,csapatok!$A:$CN,AW$320,FALSE))-6),'csapat-ranglista'!$A:$FP,AW$321,FALSE)/8,VLOOKUP(VLOOKUP($A206,csapatok!$A:$CN,AW$320,FALSE),'csapat-ranglista'!$A:$FP,AW$321,FALSE)/4),0)</f>
        <v>0</v>
      </c>
      <c r="AX206" s="223">
        <f>IFERROR(IF(RIGHT(VLOOKUP($A206,csapatok!$A:$CN,AX$320,FALSE),5)="Csere",VLOOKUP(LEFT(VLOOKUP($A206,csapatok!$A:$CN,AX$320,FALSE),LEN(VLOOKUP($A206,csapatok!$A:$CN,AX$320,FALSE))-6),'csapat-ranglista'!$A:$FP,AX$321,FALSE)/8,VLOOKUP(VLOOKUP($A206,csapatok!$A:$CN,AX$320,FALSE),'csapat-ranglista'!$A:$FP,AX$321,FALSE)/4),0)</f>
        <v>0</v>
      </c>
      <c r="AY206" s="223">
        <f>IFERROR(IF(RIGHT(VLOOKUP($A206,csapatok!$A:$NN,AY$320,FALSE),5)="Csere",VLOOKUP(LEFT(VLOOKUP($A206,csapatok!$A:$NN,AY$320,FALSE),LEN(VLOOKUP($A206,csapatok!$A:$NN,AY$320,FALSE))-6),'csapat-ranglista'!$A:$FP,AY$321,FALSE)/8,VLOOKUP(VLOOKUP($A206,csapatok!$A:$NN,AY$320,FALSE),'csapat-ranglista'!$A:$FP,AY$321,FALSE)/4),0)</f>
        <v>0</v>
      </c>
      <c r="AZ206" s="223">
        <f>IFERROR(IF(RIGHT(VLOOKUP($A206,csapatok!$A:$NN,AZ$320,FALSE),5)="Csere",VLOOKUP(LEFT(VLOOKUP($A206,csapatok!$A:$NN,AZ$320,FALSE),LEN(VLOOKUP($A206,csapatok!$A:$NN,AZ$320,FALSE))-6),'csapat-ranglista'!$A:$FP,AZ$321,FALSE)/8,VLOOKUP(VLOOKUP($A206,csapatok!$A:$NN,AZ$320,FALSE),'csapat-ranglista'!$A:$FP,AZ$321,FALSE)/4),0)</f>
        <v>0</v>
      </c>
      <c r="BA206" s="223">
        <f>IFERROR(IF(RIGHT(VLOOKUP($A206,csapatok!$A:$NN,BA$320,FALSE),5)="Csere",VLOOKUP(LEFT(VLOOKUP($A206,csapatok!$A:$NN,BA$320,FALSE),LEN(VLOOKUP($A206,csapatok!$A:$NN,BA$320,FALSE))-6),'csapat-ranglista'!$A:$FP,BA$321,FALSE)/8,VLOOKUP(VLOOKUP($A206,csapatok!$A:$NN,BA$320,FALSE),'csapat-ranglista'!$A:$FP,BA$321,FALSE)/4),0)</f>
        <v>0</v>
      </c>
      <c r="BB206" s="223">
        <f>IFERROR(IF(RIGHT(VLOOKUP($A206,csapatok!$A:$NN,BB$320,FALSE),5)="Csere",VLOOKUP(LEFT(VLOOKUP($A206,csapatok!$A:$NN,BB$320,FALSE),LEN(VLOOKUP($A206,csapatok!$A:$NN,BB$320,FALSE))-6),'csapat-ranglista'!$A:$FP,BB$321,FALSE)/8,VLOOKUP(VLOOKUP($A206,csapatok!$A:$NN,BB$320,FALSE),'csapat-ranglista'!$A:$FP,BB$321,FALSE)/4),0)</f>
        <v>0</v>
      </c>
      <c r="BC206" s="224">
        <f>versenyek!$ES$11*IFERROR(VLOOKUP(VLOOKUP($A206,versenyek!ER:ET,3,FALSE),szabalyok!$A$16:$B$23,2,FALSE)/4,0)</f>
        <v>0</v>
      </c>
      <c r="BD206" s="224">
        <f>versenyek!$EV$11*IFERROR(VLOOKUP(VLOOKUP($A206,versenyek!EU:EW,3,FALSE),szabalyok!$A$16:$B$23,2,FALSE)/4,0)</f>
        <v>0</v>
      </c>
      <c r="BE206" s="223">
        <f>IFERROR(IF(RIGHT(VLOOKUP($A206,csapatok!$A:$NN,BE$320,FALSE),5)="Csere",VLOOKUP(LEFT(VLOOKUP($A206,csapatok!$A:$NN,BE$320,FALSE),LEN(VLOOKUP($A206,csapatok!$A:$NN,BE$320,FALSE))-6),'csapat-ranglista'!$A:$FP,BE$321,FALSE)/8,VLOOKUP(VLOOKUP($A206,csapatok!$A:$NN,BE$320,FALSE),'csapat-ranglista'!$A:$FP,BE$321,FALSE)/4),0)</f>
        <v>0</v>
      </c>
      <c r="BF206" s="223">
        <f>IFERROR(IF(RIGHT(VLOOKUP($A206,csapatok!$A:$NN,BF$320,FALSE),5)="Csere",VLOOKUP(LEFT(VLOOKUP($A206,csapatok!$A:$NN,BF$320,FALSE),LEN(VLOOKUP($A206,csapatok!$A:$NN,BF$320,FALSE))-6),'csapat-ranglista'!$A:$FP,BF$321,FALSE)/8,VLOOKUP(VLOOKUP($A206,csapatok!$A:$NN,BF$320,FALSE),'csapat-ranglista'!$A:$FP,BF$321,FALSE)/4),0)</f>
        <v>0</v>
      </c>
      <c r="BG206" s="223">
        <f>IFERROR(IF(RIGHT(VLOOKUP($A206,csapatok!$A:$NN,BG$320,FALSE),5)="Csere",VLOOKUP(LEFT(VLOOKUP($A206,csapatok!$A:$NN,BG$320,FALSE),LEN(VLOOKUP($A206,csapatok!$A:$NN,BG$320,FALSE))-6),'csapat-ranglista'!$A:$FP,BG$321,FALSE)/8,VLOOKUP(VLOOKUP($A206,csapatok!$A:$NN,BG$320,FALSE),'csapat-ranglista'!$A:$FP,BG$321,FALSE)/4),0)</f>
        <v>0</v>
      </c>
      <c r="BH206" s="223">
        <f>IFERROR(IF(RIGHT(VLOOKUP($A206,csapatok!$A:$NN,BH$320,FALSE),5)="Csere",VLOOKUP(LEFT(VLOOKUP($A206,csapatok!$A:$NN,BH$320,FALSE),LEN(VLOOKUP($A206,csapatok!$A:$NN,BH$320,FALSE))-6),'csapat-ranglista'!$A:$FP,BH$321,FALSE)/8,VLOOKUP(VLOOKUP($A206,csapatok!$A:$NN,BH$320,FALSE),'csapat-ranglista'!$A:$FP,BH$321,FALSE)/4),0)</f>
        <v>0</v>
      </c>
      <c r="BI206" s="223">
        <f>IFERROR(IF(RIGHT(VLOOKUP($A206,csapatok!$A:$NN,BI$320,FALSE),5)="Csere",VLOOKUP(LEFT(VLOOKUP($A206,csapatok!$A:$NN,BI$320,FALSE),LEN(VLOOKUP($A206,csapatok!$A:$NN,BI$320,FALSE))-6),'csapat-ranglista'!$A:$FP,BI$321,FALSE)/8,VLOOKUP(VLOOKUP($A206,csapatok!$A:$NN,BI$320,FALSE),'csapat-ranglista'!$A:$FP,BI$321,FALSE)/4),0)</f>
        <v>0</v>
      </c>
      <c r="BJ206" s="223">
        <f>IFERROR(IF(RIGHT(VLOOKUP($A206,csapatok!$A:$NN,BJ$320,FALSE),5)="Csere",VLOOKUP(LEFT(VLOOKUP($A206,csapatok!$A:$NN,BJ$320,FALSE),LEN(VLOOKUP($A206,csapatok!$A:$NN,BJ$320,FALSE))-6),'csapat-ranglista'!$A:$FP,BJ$321,FALSE)/8,VLOOKUP(VLOOKUP($A206,csapatok!$A:$NN,BJ$320,FALSE),'csapat-ranglista'!$A:$FP,BJ$321,FALSE)/4),0)</f>
        <v>0</v>
      </c>
      <c r="BK206" s="223">
        <f>IFERROR(IF(RIGHT(VLOOKUP($A206,csapatok!$A:$NN,BK$320,FALSE),5)="Csere",VLOOKUP(LEFT(VLOOKUP($A206,csapatok!$A:$NN,BK$320,FALSE),LEN(VLOOKUP($A206,csapatok!$A:$NN,BK$320,FALSE))-6),'csapat-ranglista'!$A:$FP,BK$321,FALSE)/8,VLOOKUP(VLOOKUP($A206,csapatok!$A:$NN,BK$320,FALSE),'csapat-ranglista'!$A:$FP,BK$321,FALSE)/4),0)</f>
        <v>0</v>
      </c>
      <c r="BL206" s="223">
        <f>IFERROR(IF(RIGHT(VLOOKUP($A206,csapatok!$A:$NN,BL$320,FALSE),5)="Csere",VLOOKUP(LEFT(VLOOKUP($A206,csapatok!$A:$NN,BL$320,FALSE),LEN(VLOOKUP($A206,csapatok!$A:$NN,BL$320,FALSE))-6),'csapat-ranglista'!$A:$FP,BL$321,FALSE)/8,VLOOKUP(VLOOKUP($A206,csapatok!$A:$NN,BL$320,FALSE),'csapat-ranglista'!$A:$FP,BL$321,FALSE)/4),0)</f>
        <v>0</v>
      </c>
      <c r="BM206" s="223">
        <f>IFERROR(IF(RIGHT(VLOOKUP($A206,csapatok!$A:$NN,BM$320,FALSE),5)="Csere",VLOOKUP(LEFT(VLOOKUP($A206,csapatok!$A:$NN,BM$320,FALSE),LEN(VLOOKUP($A206,csapatok!$A:$NN,BM$320,FALSE))-6),'csapat-ranglista'!$A:$FP,BM$321,FALSE)/8,VLOOKUP(VLOOKUP($A206,csapatok!$A:$NN,BM$320,FALSE),'csapat-ranglista'!$A:$FP,BM$321,FALSE)/4),0)</f>
        <v>0</v>
      </c>
      <c r="BN206" s="223">
        <f>IFERROR(IF(RIGHT(VLOOKUP($A206,csapatok!$A:$NN,BN$320,FALSE),5)="Csere",VLOOKUP(LEFT(VLOOKUP($A206,csapatok!$A:$NN,BN$320,FALSE),LEN(VLOOKUP($A206,csapatok!$A:$NN,BN$320,FALSE))-6),'csapat-ranglista'!$A:$FP,BN$321,FALSE)/8,VLOOKUP(VLOOKUP($A206,csapatok!$A:$NN,BN$320,FALSE),'csapat-ranglista'!$A:$FP,BN$321,FALSE)/4),0)</f>
        <v>0</v>
      </c>
      <c r="BO206" s="223">
        <f>IFERROR(IF(RIGHT(VLOOKUP($A206,csapatok!$A:$NN,BO$320,FALSE),5)="Csere",VLOOKUP(LEFT(VLOOKUP($A206,csapatok!$A:$NN,BO$320,FALSE),LEN(VLOOKUP($A206,csapatok!$A:$NN,BO$320,FALSE))-6),'csapat-ranglista'!$A:$FP,BO$321,FALSE)/8,VLOOKUP(VLOOKUP($A206,csapatok!$A:$NN,BO$320,FALSE),'csapat-ranglista'!$A:$FP,BO$321,FALSE)/4),0)</f>
        <v>0</v>
      </c>
      <c r="BP206" s="223">
        <f>IFERROR(IF(RIGHT(VLOOKUP($A206,csapatok!$A:$NN,BP$320,FALSE),5)="Csere",VLOOKUP(LEFT(VLOOKUP($A206,csapatok!$A:$NN,BP$320,FALSE),LEN(VLOOKUP($A206,csapatok!$A:$NN,BP$320,FALSE))-6),'csapat-ranglista'!$A:$FP,BP$321,FALSE)/8,VLOOKUP(VLOOKUP($A206,csapatok!$A:$NN,BP$320,FALSE),'csapat-ranglista'!$A:$FP,BP$321,FALSE)/4),0)</f>
        <v>0</v>
      </c>
      <c r="BQ206" s="223">
        <f>IFERROR(IF(RIGHT(VLOOKUP($A206,csapatok!$A:$NN,BQ$320,FALSE),5)="Csere",VLOOKUP(LEFT(VLOOKUP($A206,csapatok!$A:$NN,BQ$320,FALSE),LEN(VLOOKUP($A206,csapatok!$A:$NN,BQ$320,FALSE))-6),'csapat-ranglista'!$A:$FP,BQ$321,FALSE)/8,VLOOKUP(VLOOKUP($A206,csapatok!$A:$NN,BQ$320,FALSE),'csapat-ranglista'!$A:$FP,BQ$321,FALSE)/4),0)</f>
        <v>0</v>
      </c>
      <c r="BR206" s="223">
        <f>IFERROR(IF(RIGHT(VLOOKUP($A206,csapatok!$A:$NN,BR$320,FALSE),5)="Csere",VLOOKUP(LEFT(VLOOKUP($A206,csapatok!$A:$NN,BR$320,FALSE),LEN(VLOOKUP($A206,csapatok!$A:$NN,BR$320,FALSE))-6),'csapat-ranglista'!$A:$FP,BR$321,FALSE)/8,VLOOKUP(VLOOKUP($A206,csapatok!$A:$NN,BR$320,FALSE),'csapat-ranglista'!$A:$FP,BR$321,FALSE)/4),0)</f>
        <v>0</v>
      </c>
      <c r="BS206" s="223">
        <f>IFERROR(IF(RIGHT(VLOOKUP($A206,csapatok!$A:$NN,BS$320,FALSE),5)="Csere",VLOOKUP(LEFT(VLOOKUP($A206,csapatok!$A:$NN,BS$320,FALSE),LEN(VLOOKUP($A206,csapatok!$A:$NN,BS$320,FALSE))-6),'csapat-ranglista'!$A:$FP,BS$321,FALSE)/8,VLOOKUP(VLOOKUP($A206,csapatok!$A:$NN,BS$320,FALSE),'csapat-ranglista'!$A:$FP,BS$321,FALSE)/4),0)</f>
        <v>0</v>
      </c>
      <c r="BT206" s="223">
        <f>IFERROR(IF(RIGHT(VLOOKUP($A206,csapatok!$A:$NN,BT$320,FALSE),5)="Csere",VLOOKUP(LEFT(VLOOKUP($A206,csapatok!$A:$NN,BT$320,FALSE),LEN(VLOOKUP($A206,csapatok!$A:$NN,BT$320,FALSE))-6),'csapat-ranglista'!$A:$FP,BT$321,FALSE)/8,VLOOKUP(VLOOKUP($A206,csapatok!$A:$NN,BT$320,FALSE),'csapat-ranglista'!$A:$FP,BT$321,FALSE)/4),0)</f>
        <v>0</v>
      </c>
      <c r="BU206" s="223">
        <f>IFERROR(IF(RIGHT(VLOOKUP($A206,csapatok!$A:$NN,BU$320,FALSE),5)="Csere",VLOOKUP(LEFT(VLOOKUP($A206,csapatok!$A:$NN,BU$320,FALSE),LEN(VLOOKUP($A206,csapatok!$A:$NN,BU$320,FALSE))-6),'csapat-ranglista'!$A:$FP,BU$321,FALSE)/8,VLOOKUP(VLOOKUP($A206,csapatok!$A:$NN,BU$320,FALSE),'csapat-ranglista'!$A:$FP,BU$321,FALSE)/4),0)</f>
        <v>0</v>
      </c>
      <c r="BV206" s="223">
        <f>IFERROR(IF(RIGHT(VLOOKUP($A206,csapatok!$A:$NN,BV$320,FALSE),5)="Csere",VLOOKUP(LEFT(VLOOKUP($A206,csapatok!$A:$NN,BV$320,FALSE),LEN(VLOOKUP($A206,csapatok!$A:$NN,BV$320,FALSE))-6),'csapat-ranglista'!$A:$FP,BV$321,FALSE)/8,VLOOKUP(VLOOKUP($A206,csapatok!$A:$NN,BV$320,FALSE),'csapat-ranglista'!$A:$FP,BV$321,FALSE)/4),0)</f>
        <v>0</v>
      </c>
      <c r="BW206" s="223">
        <f>IFERROR(IF(RIGHT(VLOOKUP($A206,csapatok!$A:$NN,BW$320,FALSE),5)="Csere",VLOOKUP(LEFT(VLOOKUP($A206,csapatok!$A:$NN,BW$320,FALSE),LEN(VLOOKUP($A206,csapatok!$A:$NN,BW$320,FALSE))-6),'csapat-ranglista'!$A:$FP,BW$321,FALSE)/8,VLOOKUP(VLOOKUP($A206,csapatok!$A:$NN,BW$320,FALSE),'csapat-ranglista'!$A:$FP,BW$321,FALSE)/4),0)</f>
        <v>0</v>
      </c>
      <c r="BX206" s="223">
        <f>IFERROR(IF(RIGHT(VLOOKUP($A206,csapatok!$A:$NN,BX$320,FALSE),5)="Csere",VLOOKUP(LEFT(VLOOKUP($A206,csapatok!$A:$NN,BX$320,FALSE),LEN(VLOOKUP($A206,csapatok!$A:$NN,BX$320,FALSE))-6),'csapat-ranglista'!$A:$FP,BX$321,FALSE)/8,VLOOKUP(VLOOKUP($A206,csapatok!$A:$NN,BX$320,FALSE),'csapat-ranglista'!$A:$FP,BX$321,FALSE)/4),0)</f>
        <v>0</v>
      </c>
      <c r="BY206" s="223">
        <f>IFERROR(IF(RIGHT(VLOOKUP($A206,csapatok!$A:$NN,BY$320,FALSE),5)="Csere",VLOOKUP(LEFT(VLOOKUP($A206,csapatok!$A:$NN,BY$320,FALSE),LEN(VLOOKUP($A206,csapatok!$A:$NN,BY$320,FALSE))-6),'csapat-ranglista'!$A:$FP,BY$321,FALSE)/8,VLOOKUP(VLOOKUP($A206,csapatok!$A:$NN,BY$320,FALSE),'csapat-ranglista'!$A:$FP,BY$321,FALSE)/4),0)</f>
        <v>0</v>
      </c>
      <c r="BZ206" s="223">
        <f>IFERROR(IF(RIGHT(VLOOKUP($A206,csapatok!$A:$NN,BZ$320,FALSE),5)="Csere",VLOOKUP(LEFT(VLOOKUP($A206,csapatok!$A:$NN,BZ$320,FALSE),LEN(VLOOKUP($A206,csapatok!$A:$NN,BZ$320,FALSE))-6),'csapat-ranglista'!$A:$FP,BZ$321,FALSE)/8,VLOOKUP(VLOOKUP($A206,csapatok!$A:$NN,BZ$320,FALSE),'csapat-ranglista'!$A:$FP,BZ$321,FALSE)/4),0)</f>
        <v>0</v>
      </c>
      <c r="CA206" s="223">
        <f>IFERROR(IF(RIGHT(VLOOKUP($A206,csapatok!$A:$NN,CA$320,FALSE),5)="Csere",VLOOKUP(LEFT(VLOOKUP($A206,csapatok!$A:$NN,CA$320,FALSE),LEN(VLOOKUP($A206,csapatok!$A:$NN,CA$320,FALSE))-6),'csapat-ranglista'!$A:$FP,CA$321,FALSE)/8,VLOOKUP(VLOOKUP($A206,csapatok!$A:$NN,CA$320,FALSE),'csapat-ranglista'!$A:$FP,CA$321,FALSE)/4),0)</f>
        <v>0</v>
      </c>
      <c r="CB206" s="223">
        <f>IFERROR(IF(RIGHT(VLOOKUP($A206,csapatok!$A:$NN,CB$320,FALSE),5)="Csere",VLOOKUP(LEFT(VLOOKUP($A206,csapatok!$A:$NN,CB$320,FALSE),LEN(VLOOKUP($A206,csapatok!$A:$NN,CB$320,FALSE))-6),'csapat-ranglista'!$A:$FP,CB$321,FALSE)/8,VLOOKUP(VLOOKUP($A206,csapatok!$A:$NN,CB$320,FALSE),'csapat-ranglista'!$A:$FP,CB$321,FALSE)/4),0)</f>
        <v>0</v>
      </c>
      <c r="CC206" s="223">
        <f>IFERROR(IF(RIGHT(VLOOKUP($A206,csapatok!$A:$NN,CC$320,FALSE),5)="Csere",VLOOKUP(LEFT(VLOOKUP($A206,csapatok!$A:$NN,CC$320,FALSE),LEN(VLOOKUP($A206,csapatok!$A:$NN,CC$320,FALSE))-6),'csapat-ranglista'!$A:$FP,CC$321,FALSE)/8,VLOOKUP(VLOOKUP($A206,csapatok!$A:$NN,CC$320,FALSE),'csapat-ranglista'!$A:$FP,CC$321,FALSE)/4),0)</f>
        <v>0</v>
      </c>
      <c r="CD206" s="223">
        <f>IFERROR(IF(RIGHT(VLOOKUP($A206,csapatok!$A:$NN,CD$320,FALSE),5)="Csere",VLOOKUP(LEFT(VLOOKUP($A206,csapatok!$A:$NN,CD$320,FALSE),LEN(VLOOKUP($A206,csapatok!$A:$NN,CD$320,FALSE))-6),'csapat-ranglista'!$A:$FP,CD$321,FALSE)/8,VLOOKUP(VLOOKUP($A206,csapatok!$A:$NN,CD$320,FALSE),'csapat-ranglista'!$A:$FP,CD$321,FALSE)/4),0)</f>
        <v>0</v>
      </c>
      <c r="CE206" s="223">
        <f>IFERROR(IF(RIGHT(VLOOKUP($A206,csapatok!$A:$NN,CE$320,FALSE),5)="Csere",VLOOKUP(LEFT(VLOOKUP($A206,csapatok!$A:$NN,CE$320,FALSE),LEN(VLOOKUP($A206,csapatok!$A:$NN,CE$320,FALSE))-6),'csapat-ranglista'!$A:$FP,CE$321,FALSE)/8,VLOOKUP(VLOOKUP($A206,csapatok!$A:$NN,CE$320,FALSE),'csapat-ranglista'!$A:$FP,CE$321,FALSE)/4),0)</f>
        <v>0</v>
      </c>
      <c r="CF206" s="223">
        <f>IFERROR(IF(RIGHT(VLOOKUP($A206,csapatok!$A:$NN,CF$320,FALSE),5)="Csere",VLOOKUP(LEFT(VLOOKUP($A206,csapatok!$A:$NN,CF$320,FALSE),LEN(VLOOKUP($A206,csapatok!$A:$NN,CF$320,FALSE))-6),'csapat-ranglista'!$A:$FP,CF$321,FALSE)/8,VLOOKUP(VLOOKUP($A206,csapatok!$A:$NN,CF$320,FALSE),'csapat-ranglista'!$A:$FP,CF$321,FALSE)/4),0)</f>
        <v>0</v>
      </c>
      <c r="CG206" s="223">
        <f>IFERROR(IF(RIGHT(VLOOKUP($A206,csapatok!$A:$NN,CG$320,FALSE),5)="Csere",VLOOKUP(LEFT(VLOOKUP($A206,csapatok!$A:$NN,CG$320,FALSE),LEN(VLOOKUP($A206,csapatok!$A:$NN,CG$320,FALSE))-6),'csapat-ranglista'!$A:$FP,CG$321,FALSE)/8,VLOOKUP(VLOOKUP($A206,csapatok!$A:$NN,CG$320,FALSE),'csapat-ranglista'!$A:$FP,CG$321,FALSE)/4),0)</f>
        <v>0</v>
      </c>
      <c r="CH206" s="223">
        <f>IFERROR(IF(RIGHT(VLOOKUP($A206,csapatok!$A:$NN,CH$320,FALSE),5)="Csere",VLOOKUP(LEFT(VLOOKUP($A206,csapatok!$A:$NN,CH$320,FALSE),LEN(VLOOKUP($A206,csapatok!$A:$NN,CH$320,FALSE))-6),'csapat-ranglista'!$A:$FP,CH$321,FALSE)/8,VLOOKUP(VLOOKUP($A206,csapatok!$A:$NN,CH$320,FALSE),'csapat-ranglista'!$A:$FP,CH$321,FALSE)/4),0)</f>
        <v>0</v>
      </c>
      <c r="CI206" s="223">
        <f>IFERROR(IF(RIGHT(VLOOKUP($A206,csapatok!$A:$NN,CI$320,FALSE),5)="Csere",VLOOKUP(LEFT(VLOOKUP($A206,csapatok!$A:$NN,CI$320,FALSE),LEN(VLOOKUP($A206,csapatok!$A:$NN,CI$320,FALSE))-6),'csapat-ranglista'!$A:$FP,CI$321,FALSE)/8,VLOOKUP(VLOOKUP($A206,csapatok!$A:$NN,CI$320,FALSE),'csapat-ranglista'!$A:$FP,CI$321,FALSE)/4),0)</f>
        <v>0</v>
      </c>
      <c r="CJ206" s="224">
        <f>versenyek!$IQ$11*IFERROR(VLOOKUP(VLOOKUP($A206,versenyek!IP:IR,3,FALSE),szabalyok!$A$16:$B$23,2,FALSE)/4,0)</f>
        <v>0</v>
      </c>
      <c r="CK206" s="224">
        <f>versenyek!$IT$11*IFERROR(VLOOKUP(VLOOKUP($A206,versenyek!IS:IU,3,FALSE),szabalyok!$A$16:$B$23,2,FALSE)/4,0)</f>
        <v>0</v>
      </c>
      <c r="CL206" s="223">
        <f>IFERROR(IF(RIGHT(VLOOKUP($A206,csapatok!$A:$NN,CL$320,FALSE),5)="Csere",VLOOKUP(LEFT(VLOOKUP($A206,csapatok!$A:$NN,CL$320,FALSE),LEN(VLOOKUP($A206,csapatok!$A:$NN,CL$320,FALSE))-6),'csapat-ranglista'!$A:$FP,CL$321,FALSE)/8,VLOOKUP(VLOOKUP($A206,csapatok!$A:$NN,CL$320,FALSE),'csapat-ranglista'!$A:$FP,CL$321,FALSE)/4),0)</f>
        <v>0</v>
      </c>
      <c r="CM206" s="223">
        <f>IFERROR(IF(RIGHT(VLOOKUP($A206,csapatok!$A:$NN,CM$320,FALSE),5)="Csere",VLOOKUP(LEFT(VLOOKUP($A206,csapatok!$A:$NN,CM$320,FALSE),LEN(VLOOKUP($A206,csapatok!$A:$NN,CM$320,FALSE))-6),'csapat-ranglista'!$A:$FP,CM$321,FALSE)/8,VLOOKUP(VLOOKUP($A206,csapatok!$A:$NN,CM$320,FALSE),'csapat-ranglista'!$A:$FP,CM$321,FALSE)/4),0)</f>
        <v>0</v>
      </c>
      <c r="CN206" s="223">
        <f>IFERROR(IF(RIGHT(VLOOKUP($A206,csapatok!$A:$NN,CN$320,FALSE),5)="Csere",VLOOKUP(LEFT(VLOOKUP($A206,csapatok!$A:$NN,CN$320,FALSE),LEN(VLOOKUP($A206,csapatok!$A:$NN,CN$320,FALSE))-6),'csapat-ranglista'!$A:$FP,CN$321,FALSE)/8,VLOOKUP(VLOOKUP($A206,csapatok!$A:$NN,CN$320,FALSE),'csapat-ranglista'!$A:$FP,CN$321,FALSE)/4),0)</f>
        <v>0</v>
      </c>
      <c r="CO206" s="223">
        <f>IFERROR(IF(RIGHT(VLOOKUP($A206,csapatok!$A:$NN,CO$320,FALSE),5)="Csere",VLOOKUP(LEFT(VLOOKUP($A206,csapatok!$A:$NN,CO$320,FALSE),LEN(VLOOKUP($A206,csapatok!$A:$NN,CO$320,FALSE))-6),'csapat-ranglista'!$A:$FP,CO$321,FALSE)/8,VLOOKUP(VLOOKUP($A206,csapatok!$A:$NN,CO$320,FALSE),'csapat-ranglista'!$A:$FP,CO$321,FALSE)/4),0)</f>
        <v>0</v>
      </c>
      <c r="CP206" s="223">
        <f>IFERROR(IF(RIGHT(VLOOKUP($A206,csapatok!$A:$NN,CP$320,FALSE),5)="Csere",VLOOKUP(LEFT(VLOOKUP($A206,csapatok!$A:$NN,CP$320,FALSE),LEN(VLOOKUP($A206,csapatok!$A:$NN,CP$320,FALSE))-6),'csapat-ranglista'!$A:$FP,CP$321,FALSE)/8,VLOOKUP(VLOOKUP($A206,csapatok!$A:$NN,CP$320,FALSE),'csapat-ranglista'!$A:$FP,CP$321,FALSE)/4),0)</f>
        <v>0</v>
      </c>
      <c r="CQ206" s="223">
        <f>IFERROR(IF(RIGHT(VLOOKUP($A206,csapatok!$A:$NN,CQ$320,FALSE),5)="Csere",VLOOKUP(LEFT(VLOOKUP($A206,csapatok!$A:$NN,CQ$320,FALSE),LEN(VLOOKUP($A206,csapatok!$A:$NN,CQ$320,FALSE))-6),'csapat-ranglista'!$A:$FP,CQ$321,FALSE)/8,VLOOKUP(VLOOKUP($A206,csapatok!$A:$NN,CQ$320,FALSE),'csapat-ranglista'!$A:$FP,CQ$321,FALSE)/4),0)</f>
        <v>0</v>
      </c>
      <c r="CR206" s="223">
        <f>IFERROR(IF(RIGHT(VLOOKUP($A206,csapatok!$A:$NN,CR$320,FALSE),5)="Csere",VLOOKUP(LEFT(VLOOKUP($A206,csapatok!$A:$NN,CR$320,FALSE),LEN(VLOOKUP($A206,csapatok!$A:$NN,CR$320,FALSE))-6),'csapat-ranglista'!$A:$FP,CR$321,FALSE)/8,VLOOKUP(VLOOKUP($A206,csapatok!$A:$NN,CR$320,FALSE),'csapat-ranglista'!$A:$FP,CR$321,FALSE)/4),0)</f>
        <v>0</v>
      </c>
      <c r="CS206" s="223">
        <f>IFERROR(IF(RIGHT(VLOOKUP($A206,csapatok!$A:$NN,CS$320,FALSE),5)="Csere",VLOOKUP(LEFT(VLOOKUP($A206,csapatok!$A:$NN,CS$320,FALSE),LEN(VLOOKUP($A206,csapatok!$A:$NN,CS$320,FALSE))-6),'csapat-ranglista'!$A:$FP,CS$321,FALSE)/8,VLOOKUP(VLOOKUP($A206,csapatok!$A:$NN,CS$320,FALSE),'csapat-ranglista'!$A:$FP,CS$321,FALSE)/4),0)</f>
        <v>0</v>
      </c>
      <c r="CT206" s="223">
        <f>IFERROR(IF(RIGHT(VLOOKUP($A206,csapatok!$A:$NN,CT$320,FALSE),5)="Csere",VLOOKUP(LEFT(VLOOKUP($A206,csapatok!$A:$NN,CT$320,FALSE),LEN(VLOOKUP($A206,csapatok!$A:$NN,CT$320,FALSE))-6),'csapat-ranglista'!$A:$FP,CT$321,FALSE)/8,VLOOKUP(VLOOKUP($A206,csapatok!$A:$NN,CT$320,FALSE),'csapat-ranglista'!$A:$FP,CT$321,FALSE)/4),0)</f>
        <v>0</v>
      </c>
      <c r="CU206" s="223">
        <f>IFERROR(IF(RIGHT(VLOOKUP($A206,csapatok!$A:$NN,CU$320,FALSE),5)="Csere",VLOOKUP(LEFT(VLOOKUP($A206,csapatok!$A:$NN,CU$320,FALSE),LEN(VLOOKUP($A206,csapatok!$A:$NN,CU$320,FALSE))-6),'csapat-ranglista'!$A:$FP,CU$321,FALSE)/8,VLOOKUP(VLOOKUP($A206,csapatok!$A:$NN,CU$320,FALSE),'csapat-ranglista'!$A:$FP,CU$321,FALSE)/4),0)</f>
        <v>0</v>
      </c>
      <c r="CV206" s="223">
        <f>IFERROR(IF(RIGHT(VLOOKUP($A206,csapatok!$A:$NN,CV$320,FALSE),5)="Csere",VLOOKUP(LEFT(VLOOKUP($A206,csapatok!$A:$NN,CV$320,FALSE),LEN(VLOOKUP($A206,csapatok!$A:$NN,CV$320,FALSE))-6),'csapat-ranglista'!$A:$FP,CV$321,FALSE)/8,VLOOKUP(VLOOKUP($A206,csapatok!$A:$NN,CV$320,FALSE),'csapat-ranglista'!$A:$FP,CV$321,FALSE)/4),0)</f>
        <v>0</v>
      </c>
      <c r="CW206" s="223">
        <f>IFERROR(IF(RIGHT(VLOOKUP($A206,csapatok!$A:$NN,CW$320,FALSE),5)="Csere",VLOOKUP(LEFT(VLOOKUP($A206,csapatok!$A:$NN,CW$320,FALSE),LEN(VLOOKUP($A206,csapatok!$A:$NN,CW$320,FALSE))-6),'csapat-ranglista'!$A:$FP,CW$321,FALSE)/8,VLOOKUP(VLOOKUP($A206,csapatok!$A:$NN,CW$320,FALSE),'csapat-ranglista'!$A:$FP,CW$321,FALSE)/4),0)</f>
        <v>0</v>
      </c>
      <c r="CX206" s="223">
        <f>IFERROR(IF(RIGHT(VLOOKUP($A206,csapatok!$A:$NN,CX$320,FALSE),5)="Csere",VLOOKUP(LEFT(VLOOKUP($A206,csapatok!$A:$NN,CX$320,FALSE),LEN(VLOOKUP($A206,csapatok!$A:$NN,CX$320,FALSE))-6),'csapat-ranglista'!$A:$FP,CX$321,FALSE)/8,VLOOKUP(VLOOKUP($A206,csapatok!$A:$NN,CX$320,FALSE),'csapat-ranglista'!$A:$FP,CX$321,FALSE)/4),0)</f>
        <v>0</v>
      </c>
      <c r="CY206" s="223">
        <f>IFERROR(IF(RIGHT(VLOOKUP($A206,csapatok!$A:$NN,CY$320,FALSE),5)="Csere",VLOOKUP(LEFT(VLOOKUP($A206,csapatok!$A:$NN,CY$320,FALSE),LEN(VLOOKUP($A206,csapatok!$A:$NN,CY$320,FALSE))-6),'csapat-ranglista'!$A:$FP,CY$321,FALSE)/8,VLOOKUP(VLOOKUP($A206,csapatok!$A:$NN,CY$320,FALSE),'csapat-ranglista'!$A:$FP,CY$321,FALSE)/4),0)</f>
        <v>0</v>
      </c>
      <c r="CZ206" s="223">
        <f>IFERROR(IF(RIGHT(VLOOKUP($A206,csapatok!$A:$NN,CZ$320,FALSE),5)="Csere",VLOOKUP(LEFT(VLOOKUP($A206,csapatok!$A:$NN,CZ$320,FALSE),LEN(VLOOKUP($A206,csapatok!$A:$NN,CZ$320,FALSE))-6),'csapat-ranglista'!$A:$FP,CZ$321,FALSE)/8,VLOOKUP(VLOOKUP($A206,csapatok!$A:$NN,CZ$320,FALSE),'csapat-ranglista'!$A:$FP,CZ$321,FALSE)/4),0)</f>
        <v>0</v>
      </c>
      <c r="DA206" s="223">
        <f>IFERROR(IF(RIGHT(VLOOKUP($A206,csapatok!$A:$NN,DA$320,FALSE),5)="Csere",VLOOKUP(LEFT(VLOOKUP($A206,csapatok!$A:$NN,DA$320,FALSE),LEN(VLOOKUP($A206,csapatok!$A:$NN,DA$320,FALSE))-6),'csapat-ranglista'!$A:$FP,DA$321,FALSE)/8,VLOOKUP(VLOOKUP($A206,csapatok!$A:$NN,DA$320,FALSE),'csapat-ranglista'!$A:$FP,DA$321,FALSE)/4),0)</f>
        <v>0</v>
      </c>
      <c r="DB206" s="223">
        <f>IFERROR(IF(RIGHT(VLOOKUP($A206,csapatok!$A:$NN,DB$320,FALSE),5)="Csere",VLOOKUP(LEFT(VLOOKUP($A206,csapatok!$A:$NN,DB$320,FALSE),LEN(VLOOKUP($A206,csapatok!$A:$NN,DB$320,FALSE))-6),'csapat-ranglista'!$A:$FP,DB$321,FALSE)/8,VLOOKUP(VLOOKUP($A206,csapatok!$A:$NN,DB$320,FALSE),'csapat-ranglista'!$A:$FP,DB$321,FALSE)/4),0)</f>
        <v>0</v>
      </c>
      <c r="DC206" s="223">
        <f>IFERROR(IF(RIGHT(VLOOKUP($A206,csapatok!$A:$NN,DC$320,FALSE),5)="Csere",VLOOKUP(LEFT(VLOOKUP($A206,csapatok!$A:$NN,DC$320,FALSE),LEN(VLOOKUP($A206,csapatok!$A:$NN,DC$320,FALSE))-6),'csapat-ranglista'!$A:$FP,DC$321,FALSE)/8,VLOOKUP(VLOOKUP($A206,csapatok!$A:$NN,DC$320,FALSE),'csapat-ranglista'!$A:$FP,DC$321,FALSE)/4),0)</f>
        <v>0</v>
      </c>
      <c r="DD206" s="223">
        <f>IFERROR(IF(RIGHT(VLOOKUP($A206,csapatok!$A:$NN,DD$320,FALSE),5)="Csere",VLOOKUP(LEFT(VLOOKUP($A206,csapatok!$A:$NN,DD$320,FALSE),LEN(VLOOKUP($A206,csapatok!$A:$NN,DD$320,FALSE))-6),'csapat-ranglista'!$A:$FP,DD$321,FALSE)/8,VLOOKUP(VLOOKUP($A206,csapatok!$A:$NN,DD$320,FALSE),'csapat-ranglista'!$A:$FP,DD$321,FALSE)/4),0)</f>
        <v>0</v>
      </c>
      <c r="DE206" s="223">
        <f>IFERROR(IF(RIGHT(VLOOKUP($A206,csapatok!$A:$NN,DE$320,FALSE),5)="Csere",VLOOKUP(LEFT(VLOOKUP($A206,csapatok!$A:$NN,DE$320,FALSE),LEN(VLOOKUP($A206,csapatok!$A:$NN,DE$320,FALSE))-6),'csapat-ranglista'!$A:$FP,DE$321,FALSE)/8,VLOOKUP(VLOOKUP($A206,csapatok!$A:$NN,DE$320,FALSE),'csapat-ranglista'!$A:$FP,DE$321,FALSE)/4),0)</f>
        <v>0</v>
      </c>
      <c r="DF206" s="223">
        <f>IFERROR(IF(RIGHT(VLOOKUP($A206,csapatok!$A:$NN,DF$320,FALSE),5)="Csere",VLOOKUP(LEFT(VLOOKUP($A206,csapatok!$A:$NN,DF$320,FALSE),LEN(VLOOKUP($A206,csapatok!$A:$NN,DF$320,FALSE))-6),'csapat-ranglista'!$A:$FP,DF$321,FALSE)/8,VLOOKUP(VLOOKUP($A206,csapatok!$A:$NN,DF$320,FALSE),'csapat-ranglista'!$A:$FP,DF$321,FALSE)/4),0)</f>
        <v>0</v>
      </c>
      <c r="DG206" s="223">
        <f>IFERROR(IF(RIGHT(VLOOKUP($A206,csapatok!$A:$NN,DG$320,FALSE),5)="Csere",VLOOKUP(LEFT(VLOOKUP($A206,csapatok!$A:$NN,DG$320,FALSE),LEN(VLOOKUP($A206,csapatok!$A:$NN,DG$320,FALSE))-6),'csapat-ranglista'!$A:$FP,DG$321,FALSE)/8,VLOOKUP(VLOOKUP($A206,csapatok!$A:$NN,DG$320,FALSE),'csapat-ranglista'!$A:$FP,DG$321,FALSE)/4),0)</f>
        <v>0</v>
      </c>
      <c r="DH206" s="223">
        <f>IFERROR(IF(RIGHT(VLOOKUP($A206,csapatok!$A:$NN,DH$320,FALSE),5)="Csere",VLOOKUP(LEFT(VLOOKUP($A206,csapatok!$A:$NN,DH$320,FALSE),LEN(VLOOKUP($A206,csapatok!$A:$NN,DH$320,FALSE))-6),'csapat-ranglista'!$A:$FP,DH$321,FALSE)/8,VLOOKUP(VLOOKUP($A206,csapatok!$A:$NN,DH$320,FALSE),'csapat-ranglista'!$A:$FP,DH$321,FALSE)/4),0)</f>
        <v>0</v>
      </c>
      <c r="DI206" s="223">
        <f>IFERROR(IF(RIGHT(VLOOKUP($A206,csapatok!$A:$NN,DI$320,FALSE),5)="Csere",VLOOKUP(LEFT(VLOOKUP($A206,csapatok!$A:$NN,DI$320,FALSE),LEN(VLOOKUP($A206,csapatok!$A:$NN,DI$320,FALSE))-6),'csapat-ranglista'!$A:$FP,DI$321,FALSE)/8,VLOOKUP(VLOOKUP($A206,csapatok!$A:$NN,DI$320,FALSE),'csapat-ranglista'!$A:$FP,DI$321,FALSE)/4),0)</f>
        <v>0</v>
      </c>
      <c r="DJ206" s="223">
        <f>IFERROR(IF(RIGHT(VLOOKUP($A206,csapatok!$A:$NN,DJ$320,FALSE),5)="Csere",VLOOKUP(LEFT(VLOOKUP($A206,csapatok!$A:$NN,DJ$320,FALSE),LEN(VLOOKUP($A206,csapatok!$A:$NN,DJ$320,FALSE))-6),'csapat-ranglista'!$A:$FP,DJ$321,FALSE)/8,VLOOKUP(VLOOKUP($A206,csapatok!$A:$NN,DJ$320,FALSE),'csapat-ranglista'!$A:$FP,DJ$321,FALSE)/4),0)</f>
        <v>0</v>
      </c>
      <c r="DK206" s="223">
        <f>IFERROR(IF(RIGHT(VLOOKUP($A206,csapatok!$A:$NN,DK$320,FALSE),5)="Csere",VLOOKUP(LEFT(VLOOKUP($A206,csapatok!$A:$NN,DK$320,FALSE),LEN(VLOOKUP($A206,csapatok!$A:$NN,DK$320,FALSE))-6),'csapat-ranglista'!$A:$FP,DK$321,FALSE)/8,VLOOKUP(VLOOKUP($A206,csapatok!$A:$NN,DK$320,FALSE),'csapat-ranglista'!$A:$FP,DK$321,FALSE)/4),0)</f>
        <v>0</v>
      </c>
      <c r="DL206" s="223">
        <f>IFERROR(IF(RIGHT(VLOOKUP($A206,csapatok!$A:$NN,DL$320,FALSE),5)="Csere",VLOOKUP(LEFT(VLOOKUP($A206,csapatok!$A:$NN,DL$320,FALSE),LEN(VLOOKUP($A206,csapatok!$A:$NN,DL$320,FALSE))-6),'csapat-ranglista'!$A:$FP,DL$321,FALSE)/8,VLOOKUP(VLOOKUP($A206,csapatok!$A:$NN,DL$320,FALSE),'csapat-ranglista'!$A:$FP,DL$321,FALSE)/4),0)</f>
        <v>0</v>
      </c>
      <c r="DM206" s="223">
        <f>IFERROR(IF(RIGHT(VLOOKUP($A206,csapatok!$A:$NN,DM$320,FALSE),5)="Csere",VLOOKUP(LEFT(VLOOKUP($A206,csapatok!$A:$NN,DM$320,FALSE),LEN(VLOOKUP($A206,csapatok!$A:$NN,DM$320,FALSE))-6),'csapat-ranglista'!$A:$FP,DM$321,FALSE)/8,VLOOKUP(VLOOKUP($A206,csapatok!$A:$NN,DM$320,FALSE),'csapat-ranglista'!$A:$FP,DM$321,FALSE)/4),0)</f>
        <v>0</v>
      </c>
      <c r="DN206" s="223">
        <f>IFERROR(IF(RIGHT(VLOOKUP($A206,csapatok!$A:$NN,DN$320,FALSE),5)="Csere",VLOOKUP(LEFT(VLOOKUP($A206,csapatok!$A:$NN,DN$320,FALSE),LEN(VLOOKUP($A206,csapatok!$A:$NN,DN$320,FALSE))-6),'csapat-ranglista'!$A:$FP,DN$321,FALSE)/8,VLOOKUP(VLOOKUP($A206,csapatok!$A:$NN,DN$320,FALSE),'csapat-ranglista'!$A:$FP,DN$321,FALSE)/4),0)</f>
        <v>0</v>
      </c>
      <c r="DO206" s="224">
        <f>versenyek!$MF$11*IFERROR(VLOOKUP(VLOOKUP($A206,versenyek!ME:MG,3,FALSE),szabalyok!$A$16:$B$23,2,FALSE)/4,0)</f>
        <v>0</v>
      </c>
      <c r="DP206" s="224">
        <f>versenyek!$MI$11*IFERROR(VLOOKUP(VLOOKUP($A206,versenyek!MH:MJ,3,FALSE),szabalyok!$A$16:$B$23,2,FALSE)/4,0)</f>
        <v>0</v>
      </c>
      <c r="DQ206" s="223">
        <f>IFERROR(IF(RIGHT(VLOOKUP($A206,csapatok!$A:$NN,DQ$320,FALSE),5)="Csere",VLOOKUP(LEFT(VLOOKUP($A206,csapatok!$A:$NN,DQ$320,FALSE),LEN(VLOOKUP($A206,csapatok!$A:$NN,DQ$320,FALSE))-6),'csapat-ranglista'!$A:$FP,DQ$321,FALSE)/8,VLOOKUP(VLOOKUP($A206,csapatok!$A:$NN,DQ$320,FALSE),'csapat-ranglista'!$A:$FP,DQ$321,FALSE)/4),0)</f>
        <v>0</v>
      </c>
      <c r="DR206" s="223">
        <f>IFERROR(IF(RIGHT(VLOOKUP($A206,csapatok!$A:$NN,DR$320,FALSE),5)="Csere",VLOOKUP(LEFT(VLOOKUP($A206,csapatok!$A:$NN,DR$320,FALSE),LEN(VLOOKUP($A206,csapatok!$A:$NN,DR$320,FALSE))-6),'csapat-ranglista'!$A:$FP,DR$321,FALSE)/8,VLOOKUP(VLOOKUP($A206,csapatok!$A:$NN,DR$320,FALSE),'csapat-ranglista'!$A:$FP,DR$321,FALSE)/4),0)</f>
        <v>0</v>
      </c>
      <c r="DS206" s="223">
        <f>IFERROR(IF(RIGHT(VLOOKUP($A206,csapatok!$A:$NN,DS$320,FALSE),5)="Csere",VLOOKUP(LEFT(VLOOKUP($A206,csapatok!$A:$NN,DS$320,FALSE),LEN(VLOOKUP($A206,csapatok!$A:$NN,DS$320,FALSE))-6),'csapat-ranglista'!$A:$FP,DS$321,FALSE)/8,VLOOKUP(VLOOKUP($A206,csapatok!$A:$NN,DS$320,FALSE),'csapat-ranglista'!$A:$FP,DS$321,FALSE)/4),0)</f>
        <v>0</v>
      </c>
      <c r="DT206" s="223">
        <f>IFERROR(IF(RIGHT(VLOOKUP($A206,csapatok!$A:$NN,DT$320,FALSE),5)="Csere",VLOOKUP(LEFT(VLOOKUP($A206,csapatok!$A:$NN,DT$320,FALSE),LEN(VLOOKUP($A206,csapatok!$A:$NN,DT$320,FALSE))-6),'csapat-ranglista'!$A:$FP,DT$321,FALSE)/8,VLOOKUP(VLOOKUP($A206,csapatok!$A:$NN,DT$320,FALSE),'csapat-ranglista'!$A:$FP,DT$321,FALSE)/4),0)</f>
        <v>0</v>
      </c>
      <c r="DU206" s="223">
        <f>IFERROR(IF(RIGHT(VLOOKUP($A206,csapatok!$A:$NN,DU$320,FALSE),5)="Csere",VLOOKUP(LEFT(VLOOKUP($A206,csapatok!$A:$NN,DU$320,FALSE),LEN(VLOOKUP($A206,csapatok!$A:$NN,DU$320,FALSE))-6),'csapat-ranglista'!$A:$FP,DU$321,FALSE)/8,VLOOKUP(VLOOKUP($A206,csapatok!$A:$NN,DU$320,FALSE),'csapat-ranglista'!$A:$FP,DU$321,FALSE)/4),0)</f>
        <v>0</v>
      </c>
      <c r="DV206" s="223">
        <f>IFERROR(IF(RIGHT(VLOOKUP($A206,csapatok!$A:$NN,DV$320,FALSE),5)="Csere",VLOOKUP(LEFT(VLOOKUP($A206,csapatok!$A:$NN,DV$320,FALSE),LEN(VLOOKUP($A206,csapatok!$A:$NN,DV$320,FALSE))-6),'csapat-ranglista'!$A:$FP,DV$321,FALSE)/8,VLOOKUP(VLOOKUP($A206,csapatok!$A:$NN,DV$320,FALSE),'csapat-ranglista'!$A:$FP,DV$321,FALSE)/4),0)</f>
        <v>0</v>
      </c>
      <c r="DW206" s="223">
        <f>IFERROR(IF(RIGHT(VLOOKUP($A206,csapatok!$A:$NN,DW$320,FALSE),5)="Csere",VLOOKUP(LEFT(VLOOKUP($A206,csapatok!$A:$NN,DW$320,FALSE),LEN(VLOOKUP($A206,csapatok!$A:$NN,DW$320,FALSE))-6),'csapat-ranglista'!$A:$FP,DW$321,FALSE)/8,VLOOKUP(VLOOKUP($A206,csapatok!$A:$NN,DW$320,FALSE),'csapat-ranglista'!$A:$FP,DW$321,FALSE)/4),0)</f>
        <v>0</v>
      </c>
      <c r="DX206" s="223">
        <f>IFERROR(IF(RIGHT(VLOOKUP($A206,csapatok!$A:$NN,DX$320,FALSE),5)="Csere",VLOOKUP(LEFT(VLOOKUP($A206,csapatok!$A:$NN,DX$320,FALSE),LEN(VLOOKUP($A206,csapatok!$A:$NN,DX$320,FALSE))-6),'csapat-ranglista'!$A:$FP,DX$321,FALSE)/8,VLOOKUP(VLOOKUP($A206,csapatok!$A:$NN,DX$320,FALSE),'csapat-ranglista'!$A:$FP,DX$321,FALSE)/4),0)</f>
        <v>0</v>
      </c>
      <c r="DY206" s="223">
        <f>IFERROR(IF(RIGHT(VLOOKUP($A206,csapatok!$A:$NN,DY$320,FALSE),5)="Csere",VLOOKUP(LEFT(VLOOKUP($A206,csapatok!$A:$NN,DY$320,FALSE),LEN(VLOOKUP($A206,csapatok!$A:$NN,DY$320,FALSE))-6),'csapat-ranglista'!$A:$FP,DY$321,FALSE)/8,VLOOKUP(VLOOKUP($A206,csapatok!$A:$NN,DY$320,FALSE),'csapat-ranglista'!$A:$FP,DY$321,FALSE)/4),0)</f>
        <v>0</v>
      </c>
      <c r="DZ206" s="223">
        <f>IFERROR(IF(RIGHT(VLOOKUP($A206,csapatok!$A:$NN,DZ$320,FALSE),5)="Csere",VLOOKUP(LEFT(VLOOKUP($A206,csapatok!$A:$NN,DZ$320,FALSE),LEN(VLOOKUP($A206,csapatok!$A:$NN,DZ$320,FALSE))-6),'csapat-ranglista'!$A:$FP,DZ$321,FALSE)/8,VLOOKUP(VLOOKUP($A206,csapatok!$A:$NN,DZ$320,FALSE),'csapat-ranglista'!$A:$FP,DZ$321,FALSE)/4),0)</f>
        <v>0</v>
      </c>
      <c r="EA206" s="223">
        <f>IFERROR(IF(RIGHT(VLOOKUP($A206,csapatok!$A:$NN,EA$320,FALSE),5)="Csere",VLOOKUP(LEFT(VLOOKUP($A206,csapatok!$A:$NN,EA$320,FALSE),LEN(VLOOKUP($A206,csapatok!$A:$NN,EA$320,FALSE))-6),'csapat-ranglista'!$A:$FP,EA$321,FALSE)/8,VLOOKUP(VLOOKUP($A206,csapatok!$A:$NN,EA$320,FALSE),'csapat-ranglista'!$A:$FP,EA$321,FALSE)/4),0)</f>
        <v>0</v>
      </c>
      <c r="EB206" s="223">
        <f>IFERROR(IF(RIGHT(VLOOKUP($A206,csapatok!$A:$NN,EB$320,FALSE),5)="Csere",VLOOKUP(LEFT(VLOOKUP($A206,csapatok!$A:$NN,EB$320,FALSE),LEN(VLOOKUP($A206,csapatok!$A:$NN,EB$320,FALSE))-6),'csapat-ranglista'!$A:$FP,EB$321,FALSE)/8,VLOOKUP(VLOOKUP($A206,csapatok!$A:$NN,EB$320,FALSE),'csapat-ranglista'!$A:$FP,EB$321,FALSE)/4),0)</f>
        <v>0</v>
      </c>
      <c r="EC206" s="223">
        <f>IFERROR(IF(RIGHT(VLOOKUP($A206,csapatok!$A:$NN,EC$320,FALSE),5)="Csere",VLOOKUP(LEFT(VLOOKUP($A206,csapatok!$A:$NN,EC$320,FALSE),LEN(VLOOKUP($A206,csapatok!$A:$NN,EC$320,FALSE))-6),'csapat-ranglista'!$A:$FP,EC$321,FALSE)/8,VLOOKUP(VLOOKUP($A206,csapatok!$A:$NN,EC$320,FALSE),'csapat-ranglista'!$A:$FP,EC$321,FALSE)/4),0)</f>
        <v>0</v>
      </c>
      <c r="ED206" s="223">
        <f>IFERROR(IF(RIGHT(VLOOKUP($A206,csapatok!$A:$NN,ED$320,FALSE),5)="Csere",VLOOKUP(LEFT(VLOOKUP($A206,csapatok!$A:$NN,ED$320,FALSE),LEN(VLOOKUP($A206,csapatok!$A:$NN,ED$320,FALSE))-6),'csapat-ranglista'!$A:$FP,ED$321,FALSE)/8,VLOOKUP(VLOOKUP($A206,csapatok!$A:$NN,ED$320,FALSE),'csapat-ranglista'!$A:$FP,ED$321,FALSE)/4),0)</f>
        <v>0</v>
      </c>
      <c r="EE206" s="223">
        <f>IFERROR(IF(RIGHT(VLOOKUP($A206,csapatok!$A:$NN,EE$320,FALSE),5)="Csere",VLOOKUP(LEFT(VLOOKUP($A206,csapatok!$A:$NN,EE$320,FALSE),LEN(VLOOKUP($A206,csapatok!$A:$NN,EE$320,FALSE))-6),'csapat-ranglista'!$A:$FP,EE$321,FALSE)/8,VLOOKUP(VLOOKUP($A206,csapatok!$A:$NN,EE$320,FALSE),'csapat-ranglista'!$A:$FP,EE$321,FALSE)/4),0)</f>
        <v>0</v>
      </c>
      <c r="EF206" s="223">
        <f>IFERROR(IF(RIGHT(VLOOKUP($A206,csapatok!$A:$NN,EF$320,FALSE),5)="Csere",VLOOKUP(LEFT(VLOOKUP($A206,csapatok!$A:$NN,EF$320,FALSE),LEN(VLOOKUP($A206,csapatok!$A:$NN,EF$320,FALSE))-6),'csapat-ranglista'!$A:$FP,EF$321,FALSE)/8,VLOOKUP(VLOOKUP($A206,csapatok!$A:$NN,EF$320,FALSE),'csapat-ranglista'!$A:$FP,EF$321,FALSE)/4),0)</f>
        <v>0</v>
      </c>
      <c r="EG206" s="223">
        <f>IFERROR(IF(RIGHT(VLOOKUP($A206,csapatok!$A:$NN,EG$320,FALSE),5)="Csere",VLOOKUP(LEFT(VLOOKUP($A206,csapatok!$A:$NN,EG$320,FALSE),LEN(VLOOKUP($A206,csapatok!$A:$NN,EG$320,FALSE))-6),'csapat-ranglista'!$A:$FP,EG$321,FALSE)/8,VLOOKUP(VLOOKUP($A206,csapatok!$A:$NN,EG$320,FALSE),'csapat-ranglista'!$A:$FP,EG$321,FALSE)/4),0)</f>
        <v>0</v>
      </c>
      <c r="EH206" s="223">
        <f>IFERROR(IF(RIGHT(VLOOKUP($A206,csapatok!$A:$NN,EH$320,FALSE),5)="Csere",VLOOKUP(LEFT(VLOOKUP($A206,csapatok!$A:$NN,EH$320,FALSE),LEN(VLOOKUP($A206,csapatok!$A:$NN,EH$320,FALSE))-6),'csapat-ranglista'!$A:$FP,EH$321,FALSE)/8,VLOOKUP(VLOOKUP($A206,csapatok!$A:$NN,EH$320,FALSE),'csapat-ranglista'!$A:$FP,EH$321,FALSE)/4),0)</f>
        <v>0</v>
      </c>
      <c r="EI206" s="223">
        <f>IFERROR(IF(RIGHT(VLOOKUP($A206,csapatok!$A:$NN,EI$320,FALSE),5)="Csere",VLOOKUP(LEFT(VLOOKUP($A206,csapatok!$A:$NN,EI$320,FALSE),LEN(VLOOKUP($A206,csapatok!$A:$NN,EI$320,FALSE))-6),'csapat-ranglista'!$A:$FP,EI$321,FALSE)/8,VLOOKUP(VLOOKUP($A206,csapatok!$A:$NN,EI$320,FALSE),'csapat-ranglista'!$A:$FP,EI$321,FALSE)/4),0)</f>
        <v>0</v>
      </c>
      <c r="EJ206" s="223">
        <f>IFERROR(IF(RIGHT(VLOOKUP($A206,csapatok!$A:$NN,EJ$320,FALSE),5)="Csere",VLOOKUP(LEFT(VLOOKUP($A206,csapatok!$A:$NN,EJ$320,FALSE),LEN(VLOOKUP($A206,csapatok!$A:$NN,EJ$320,FALSE))-6),'csapat-ranglista'!$A:$FP,EJ$321,FALSE)/8,VLOOKUP(VLOOKUP($A206,csapatok!$A:$NN,EJ$320,FALSE),'csapat-ranglista'!$A:$FP,EJ$321,FALSE)/4),0)</f>
        <v>0</v>
      </c>
      <c r="EK206" s="223">
        <f>IFERROR(IF(RIGHT(VLOOKUP($A206,csapatok!$A:$NN,EK$320,FALSE),5)="Csere",VLOOKUP(LEFT(VLOOKUP($A206,csapatok!$A:$NN,EK$320,FALSE),LEN(VLOOKUP($A206,csapatok!$A:$NN,EK$320,FALSE))-6),'csapat-ranglista'!$A:$FP,EK$321,FALSE)/8,VLOOKUP(VLOOKUP($A206,csapatok!$A:$NN,EK$320,FALSE),'csapat-ranglista'!$A:$FP,EK$321,FALSE)/4),0)</f>
        <v>0</v>
      </c>
      <c r="EL206" s="223">
        <f>IFERROR(IF(RIGHT(VLOOKUP($A206,csapatok!$A:$NN,EL$320,FALSE),5)="Csere",VLOOKUP(LEFT(VLOOKUP($A206,csapatok!$A:$NN,EL$320,FALSE),LEN(VLOOKUP($A206,csapatok!$A:$NN,EL$320,FALSE))-6),'csapat-ranglista'!$A:$FP,EL$321,FALSE)/8,VLOOKUP(VLOOKUP($A206,csapatok!$A:$NN,EL$320,FALSE),'csapat-ranglista'!$A:$FP,EL$321,FALSE)/4),0)</f>
        <v>0</v>
      </c>
      <c r="EM206" s="223">
        <f>IFERROR(IF(RIGHT(VLOOKUP($A206,csapatok!$A:$NN,EM$320,FALSE),5)="Csere",VLOOKUP(LEFT(VLOOKUP($A206,csapatok!$A:$NN,EM$320,FALSE),LEN(VLOOKUP($A206,csapatok!$A:$NN,EM$320,FALSE))-6),'csapat-ranglista'!$A:$FP,EM$321,FALSE)/8,VLOOKUP(VLOOKUP($A206,csapatok!$A:$NN,EM$320,FALSE),'csapat-ranglista'!$A:$FP,EM$321,FALSE)/4),0)</f>
        <v>0</v>
      </c>
      <c r="EN206" s="223">
        <f>IFERROR(IF(RIGHT(VLOOKUP($A206,csapatok!$A:$NN,EN$320,FALSE),5)="Csere",VLOOKUP(LEFT(VLOOKUP($A206,csapatok!$A:$NN,EN$320,FALSE),LEN(VLOOKUP($A206,csapatok!$A:$NN,EN$320,FALSE))-6),'csapat-ranglista'!$A:$FP,EN$321,FALSE)/8,VLOOKUP(VLOOKUP($A206,csapatok!$A:$NN,EN$320,FALSE),'csapat-ranglista'!$A:$FP,EN$321,FALSE)/4),0)</f>
        <v>0</v>
      </c>
      <c r="EO206" s="223">
        <f>IFERROR(IF(RIGHT(VLOOKUP($A206,csapatok!$A:$NN,EO$320,FALSE),5)="Csere",VLOOKUP(LEFT(VLOOKUP($A206,csapatok!$A:$NN,EO$320,FALSE),LEN(VLOOKUP($A206,csapatok!$A:$NN,EO$320,FALSE))-6),'csapat-ranglista'!$A:$FP,EO$321,FALSE)/8,VLOOKUP(VLOOKUP($A206,csapatok!$A:$NN,EO$320,FALSE),'csapat-ranglista'!$A:$FP,EO$321,FALSE)/4),0)</f>
        <v>0</v>
      </c>
      <c r="EP206" s="223">
        <f>IFERROR(IF(RIGHT(VLOOKUP($A206,csapatok!$A:$NN,EP$320,FALSE),5)="Csere",VLOOKUP(LEFT(VLOOKUP($A206,csapatok!$A:$NN,EP$320,FALSE),LEN(VLOOKUP($A206,csapatok!$A:$NN,EP$320,FALSE))-6),'csapat-ranglista'!$A:$FP,EP$321,FALSE)/8,VLOOKUP(VLOOKUP($A206,csapatok!$A:$NN,EP$320,FALSE),'csapat-ranglista'!$A:$FP,EP$321,FALSE)/4),0)</f>
        <v>0</v>
      </c>
      <c r="EQ206" s="223">
        <f>IFERROR(IF(RIGHT(VLOOKUP($A206,csapatok!$A:$NN,EQ$320,FALSE),5)="Csere",VLOOKUP(LEFT(VLOOKUP($A206,csapatok!$A:$NN,EQ$320,FALSE),LEN(VLOOKUP($A206,csapatok!$A:$NN,EQ$320,FALSE))-6),'csapat-ranglista'!$A:$FP,EQ$321,FALSE)/8,VLOOKUP(VLOOKUP($A206,csapatok!$A:$NN,EQ$320,FALSE),'csapat-ranglista'!$A:$FP,EQ$321,FALSE)/4),0)</f>
        <v>0</v>
      </c>
      <c r="ER206" s="223">
        <f>IFERROR(IF(RIGHT(VLOOKUP($A206,csapatok!$A:$NN,ER$320,FALSE),5)="Csere",VLOOKUP(LEFT(VLOOKUP($A206,csapatok!$A:$NN,ER$320,FALSE),LEN(VLOOKUP($A206,csapatok!$A:$NN,ER$320,FALSE))-6),'csapat-ranglista'!$A:$FP,ER$321,FALSE)/8,VLOOKUP(VLOOKUP($A206,csapatok!$A:$NN,ER$320,FALSE),'csapat-ranglista'!$A:$FP,ER$321,FALSE)/4),0)</f>
        <v>0</v>
      </c>
      <c r="ES206" s="223">
        <f>IFERROR(IF(RIGHT(VLOOKUP($A206,csapatok!$A:$NN,ES$320,FALSE),5)="Csere",VLOOKUP(LEFT(VLOOKUP($A206,csapatok!$A:$NN,ES$320,FALSE),LEN(VLOOKUP($A206,csapatok!$A:$NN,ES$320,FALSE))-6),'csapat-ranglista'!$A:$FP,ES$321,FALSE)/8,VLOOKUP(VLOOKUP($A206,csapatok!$A:$NN,ES$320,FALSE),'csapat-ranglista'!$A:$FP,ES$321,FALSE)/4),0)</f>
        <v>0</v>
      </c>
      <c r="ET206" s="223">
        <f>IFERROR(IF(RIGHT(VLOOKUP($A206,csapatok!$A:$NN,ET$320,FALSE),5)="Csere",VLOOKUP(LEFT(VLOOKUP($A206,csapatok!$A:$NN,ET$320,FALSE),LEN(VLOOKUP($A206,csapatok!$A:$NN,ET$320,FALSE))-6),'csapat-ranglista'!$A:$FP,ET$321,FALSE)/8,VLOOKUP(VLOOKUP($A206,csapatok!$A:$NN,ET$320,FALSE),'csapat-ranglista'!$A:$FP,ET$321,FALSE)/4),0)</f>
        <v>0</v>
      </c>
      <c r="EU206" s="223">
        <f>IFERROR(IF(RIGHT(VLOOKUP($A206,csapatok!$A:$NN,EU$320,FALSE),5)="Csere",VLOOKUP(LEFT(VLOOKUP($A206,csapatok!$A:$NN,EU$320,FALSE),LEN(VLOOKUP($A206,csapatok!$A:$NN,EU$320,FALSE))-6),'csapat-ranglista'!$A:$FP,EU$321,FALSE)/8,VLOOKUP(VLOOKUP($A206,csapatok!$A:$NN,EU$320,FALSE),'csapat-ranglista'!$A:$FP,EU$321,FALSE)/4),0)</f>
        <v>0</v>
      </c>
      <c r="EV206" s="223">
        <f>IFERROR(IF(RIGHT(VLOOKUP($A206,csapatok!$A:$NN,EV$320,FALSE),5)="Csere",VLOOKUP(LEFT(VLOOKUP($A206,csapatok!$A:$NN,EV$320,FALSE),LEN(VLOOKUP($A206,csapatok!$A:$NN,EV$320,FALSE))-6),'csapat-ranglista'!$A:$FP,EV$321,FALSE)/8,VLOOKUP(VLOOKUP($A206,csapatok!$A:$NN,EV$320,FALSE),'csapat-ranglista'!$A:$FP,EV$321,FALSE)/4),0)</f>
        <v>0</v>
      </c>
      <c r="EW206" s="223">
        <f>IFERROR(IF(RIGHT(VLOOKUP($A206,csapatok!$A:$NN,EW$320,FALSE),5)="Csere",VLOOKUP(LEFT(VLOOKUP($A206,csapatok!$A:$NN,EW$320,FALSE),LEN(VLOOKUP($A206,csapatok!$A:$NN,EW$320,FALSE))-6),'csapat-ranglista'!$A:$FP,EW$321,FALSE)/8,VLOOKUP(VLOOKUP($A206,csapatok!$A:$NN,EW$320,FALSE),'csapat-ranglista'!$A:$FP,EW$321,FALSE)/4),0)</f>
        <v>0</v>
      </c>
      <c r="EX206" s="223">
        <f>IFERROR(IF(RIGHT(VLOOKUP($A206,csapatok!$A:$NN,EX$320,FALSE),5)="Csere",VLOOKUP(LEFT(VLOOKUP($A206,csapatok!$A:$NN,EX$320,FALSE),LEN(VLOOKUP($A206,csapatok!$A:$NN,EX$320,FALSE))-6),'csapat-ranglista'!$A:$FP,EX$321,FALSE)/8,VLOOKUP(VLOOKUP($A206,csapatok!$A:$NN,EX$320,FALSE),'csapat-ranglista'!$A:$FP,EX$321,FALSE)/4),0)</f>
        <v>0</v>
      </c>
      <c r="EY206" s="223">
        <f>IFERROR(IF(RIGHT(VLOOKUP($A206,csapatok!$A:$NN,EY$320,FALSE),5)="Csere",VLOOKUP(LEFT(VLOOKUP($A206,csapatok!$A:$NN,EY$320,FALSE),LEN(VLOOKUP($A206,csapatok!$A:$NN,EY$320,FALSE))-6),'csapat-ranglista'!$A:$FP,EY$321,FALSE)/8,VLOOKUP(VLOOKUP($A206,csapatok!$A:$NN,EY$320,FALSE),'csapat-ranglista'!$A:$FP,EY$321,FALSE)/4),0)</f>
        <v>0</v>
      </c>
      <c r="EZ206" s="223">
        <f>IFERROR(IF(RIGHT(VLOOKUP($A206,csapatok!$A:$NN,EZ$320,FALSE),5)="Csere",VLOOKUP(LEFT(VLOOKUP($A206,csapatok!$A:$NN,EZ$320,FALSE),LEN(VLOOKUP($A206,csapatok!$A:$NN,EZ$320,FALSE))-6),'csapat-ranglista'!$A:$FP,EZ$321,FALSE)/8,VLOOKUP(VLOOKUP($A206,csapatok!$A:$NN,EZ$320,FALSE),'csapat-ranglista'!$A:$FP,EZ$321,FALSE)/4),0)</f>
        <v>0</v>
      </c>
      <c r="FA206" s="223">
        <f>IFERROR(IF(RIGHT(VLOOKUP($A206,csapatok!$A:$NN,FA$320,FALSE),5)="Csere",VLOOKUP(LEFT(VLOOKUP($A206,csapatok!$A:$NN,FA$320,FALSE),LEN(VLOOKUP($A206,csapatok!$A:$NN,FA$320,FALSE))-6),'csapat-ranglista'!$A:$FP,FA$321,FALSE)/8,VLOOKUP(VLOOKUP($A206,csapatok!$A:$NN,FA$320,FALSE),'csapat-ranglista'!$A:$FP,FA$321,FALSE)/4),0)</f>
        <v>0</v>
      </c>
      <c r="FB206" s="223">
        <f>IFERROR(IF(RIGHT(VLOOKUP($A206,csapatok!$A:$NN,FB$320,FALSE),5)="Csere",VLOOKUP(LEFT(VLOOKUP($A206,csapatok!$A:$NN,FB$320,FALSE),LEN(VLOOKUP($A206,csapatok!$A:$NN,FB$320,FALSE))-6),'csapat-ranglista'!$A:$FP,FB$321,FALSE)/8,VLOOKUP(VLOOKUP($A206,csapatok!$A:$NN,FB$320,FALSE),'csapat-ranglista'!$A:$FP,FB$321,FALSE)/4),0)</f>
        <v>0</v>
      </c>
      <c r="FC206" s="223">
        <f>IFERROR(IF(RIGHT(VLOOKUP($A206,csapatok!$A:$NN,FC$320,FALSE),5)="Csere",VLOOKUP(LEFT(VLOOKUP($A206,csapatok!$A:$NN,FC$320,FALSE),LEN(VLOOKUP($A206,csapatok!$A:$NN,FC$320,FALSE))-6),'csapat-ranglista'!$A:$FP,FC$321,FALSE)/8,VLOOKUP(VLOOKUP($A206,csapatok!$A:$NN,FC$320,FALSE),'csapat-ranglista'!$A:$FP,FC$321,FALSE)/4),0)</f>
        <v>0</v>
      </c>
      <c r="FD206" s="224">
        <f>versenyek!$QY$11*IFERROR(VLOOKUP(VLOOKUP($A206,versenyek!QX:QZ,3,FALSE),szabalyok!$A$16:$B$23,2,FALSE)/4,0)</f>
        <v>0</v>
      </c>
      <c r="FE206" s="224">
        <f>versenyek!$RB$11*IFERROR(VLOOKUP(VLOOKUP($A206,versenyek!RA:RC,3,FALSE),szabalyok!$A$16:$B$23,2,FALSE)/4,0)</f>
        <v>0</v>
      </c>
      <c r="FF206" s="223">
        <f>IFERROR(IF(RIGHT(VLOOKUP($A206,csapatok!$A:$NN,FF$320,FALSE),5)="Csere",VLOOKUP(LEFT(VLOOKUP($A206,csapatok!$A:$NN,FF$320,FALSE),LEN(VLOOKUP($A206,csapatok!$A:$NN,FF$320,FALSE))-6),'csapat-ranglista'!$A:$FP,FF$321,FALSE)/8,VLOOKUP(VLOOKUP($A206,csapatok!$A:$NN,FF$320,FALSE),'csapat-ranglista'!$A:$FP,FF$321,FALSE)/4),0)</f>
        <v>0</v>
      </c>
      <c r="FG206" s="223">
        <f>IFERROR(IF(RIGHT(VLOOKUP($A206,csapatok!$A:$NN,FG$320,FALSE),5)="Csere",VLOOKUP(LEFT(VLOOKUP($A206,csapatok!$A:$NN,FG$320,FALSE),LEN(VLOOKUP($A206,csapatok!$A:$NN,FG$320,FALSE))-6),'csapat-ranglista'!$A:$FP,FG$321,FALSE)/8,VLOOKUP(VLOOKUP($A206,csapatok!$A:$NN,FG$320,FALSE),'csapat-ranglista'!$A:$FP,FG$321,FALSE)/4),0)</f>
        <v>0</v>
      </c>
      <c r="FH206" s="223">
        <f>IFERROR(IF(RIGHT(VLOOKUP($A206,csapatok!$A:$NN,FH$320,FALSE),5)="Csere",VLOOKUP(LEFT(VLOOKUP($A206,csapatok!$A:$NN,FH$320,FALSE),LEN(VLOOKUP($A206,csapatok!$A:$NN,FH$320,FALSE))-6),'csapat-ranglista'!$A:$FP,FH$321,FALSE)/8,VLOOKUP(VLOOKUP($A206,csapatok!$A:$NN,FH$320,FALSE),'csapat-ranglista'!$A:$FP,FH$321,FALSE)/4),0)</f>
        <v>0</v>
      </c>
      <c r="FI206" s="223">
        <f>IFERROR(IF(RIGHT(VLOOKUP($A206,csapatok!$A:$NN,FI$320,FALSE),5)="Csere",VLOOKUP(LEFT(VLOOKUP($A206,csapatok!$A:$NN,FI$320,FALSE),LEN(VLOOKUP($A206,csapatok!$A:$NN,FI$320,FALSE))-6),'csapat-ranglista'!$A:$FP,FI$321,FALSE)/8,VLOOKUP(VLOOKUP($A206,csapatok!$A:$NN,FI$320,FALSE),'csapat-ranglista'!$A:$FP,FI$321,FALSE)/4),0)</f>
        <v>0</v>
      </c>
      <c r="FJ206" s="223">
        <f>IFERROR(IF(RIGHT(VLOOKUP($A206,csapatok!$A:$NN,FJ$320,FALSE),5)="Csere",VLOOKUP(LEFT(VLOOKUP($A206,csapatok!$A:$NN,FJ$320,FALSE),LEN(VLOOKUP($A206,csapatok!$A:$NN,FJ$320,FALSE))-6),'csapat-ranglista'!$A:$FP,FJ$321,FALSE)/8,VLOOKUP(VLOOKUP($A206,csapatok!$A:$NN,FJ$320,FALSE),'csapat-ranglista'!$A:$FP,FJ$321,FALSE)/4),0)</f>
        <v>0</v>
      </c>
      <c r="FK206" s="223">
        <f>IFERROR(IF(RIGHT(VLOOKUP($A206,csapatok!$A:$NN,FK$320,FALSE),5)="Csere",VLOOKUP(LEFT(VLOOKUP($A206,csapatok!$A:$NN,FK$320,FALSE),LEN(VLOOKUP($A206,csapatok!$A:$NN,FK$320,FALSE))-6),'csapat-ranglista'!$A:$FP,FK$321,FALSE)/8,VLOOKUP(VLOOKUP($A206,csapatok!$A:$NN,FK$320,FALSE),'csapat-ranglista'!$A:$FP,FK$321,FALSE)/4),0)</f>
        <v>0</v>
      </c>
      <c r="FL206" s="223">
        <f>IFERROR(IF(RIGHT(VLOOKUP($A206,csapatok!$A:$NN,FL$320,FALSE),5)="Csere",VLOOKUP(LEFT(VLOOKUP($A206,csapatok!$A:$NN,FL$320,FALSE),LEN(VLOOKUP($A206,csapatok!$A:$NN,FL$320,FALSE))-6),'csapat-ranglista'!$A:$FP,FL$321,FALSE)/8,VLOOKUP(VLOOKUP($A206,csapatok!$A:$NN,FL$320,FALSE),'csapat-ranglista'!$A:$FP,FL$321,FALSE)/4),0)</f>
        <v>0</v>
      </c>
      <c r="FM206" s="223">
        <f>IFERROR(IF(RIGHT(VLOOKUP($A206,csapatok!$A:$NN,FM$320,FALSE),5)="Csere",VLOOKUP(LEFT(VLOOKUP($A206,csapatok!$A:$NN,FM$320,FALSE),LEN(VLOOKUP($A206,csapatok!$A:$NN,FM$320,FALSE))-6),'csapat-ranglista'!$A:$FP,FM$321,FALSE)/8,VLOOKUP(VLOOKUP($A206,csapatok!$A:$NN,FM$320,FALSE),'csapat-ranglista'!$A:$FP,FM$321,FALSE)/4),0)</f>
        <v>0</v>
      </c>
      <c r="FN206" s="223">
        <f>IFERROR(IF(RIGHT(VLOOKUP($A206,csapatok!$A:$NN,FN$320,FALSE),5)="Csere",VLOOKUP(LEFT(VLOOKUP($A206,csapatok!$A:$NN,FN$320,FALSE),LEN(VLOOKUP($A206,csapatok!$A:$NN,FN$320,FALSE))-6),'csapat-ranglista'!$A:$FP,FN$321,FALSE)/8,VLOOKUP(VLOOKUP($A206,csapatok!$A:$NN,FN$320,FALSE),'csapat-ranglista'!$A:$FP,FN$321,FALSE)/4),0)</f>
        <v>0</v>
      </c>
      <c r="FO206" s="223">
        <f>IFERROR(IF(RIGHT(VLOOKUP($A206,csapatok!$A:$NN,FO$320,FALSE),5)="Csere",VLOOKUP(LEFT(VLOOKUP($A206,csapatok!$A:$NN,FO$320,FALSE),LEN(VLOOKUP($A206,csapatok!$A:$NN,FO$320,FALSE))-6),'csapat-ranglista'!$A:$FP,FO$321,FALSE)/8,VLOOKUP(VLOOKUP($A206,csapatok!$A:$NN,FO$320,FALSE),'csapat-ranglista'!$A:$FP,FO$321,FALSE)/4),0)</f>
        <v>0</v>
      </c>
      <c r="FP206" s="223">
        <f>IFERROR(IF(RIGHT(VLOOKUP($A206,csapatok!$A:$NN,FP$320,FALSE),5)="Csere",VLOOKUP(LEFT(VLOOKUP($A206,csapatok!$A:$NN,FP$320,FALSE),LEN(VLOOKUP($A206,csapatok!$A:$NN,FP$320,FALSE))-6),'csapat-ranglista'!$A:$FP,FP$321,FALSE)/8,VLOOKUP(VLOOKUP($A206,csapatok!$A:$NN,FP$320,FALSE),'csapat-ranglista'!$A:$FP,FP$321,FALSE)/4),0)</f>
        <v>0</v>
      </c>
      <c r="FQ206" s="223">
        <f>IFERROR(IF(RIGHT(VLOOKUP($A206,csapatok!$A:$NN,FQ$320,FALSE),5)="Csere",VLOOKUP(LEFT(VLOOKUP($A206,csapatok!$A:$NN,FQ$320,FALSE),LEN(VLOOKUP($A206,csapatok!$A:$NN,FQ$320,FALSE))-6),'csapat-ranglista'!$A:$FP,FQ$321,FALSE)/8,VLOOKUP(VLOOKUP($A206,csapatok!$A:$NN,FQ$320,FALSE),'csapat-ranglista'!$A:$FP,FQ$321,FALSE)/4),0)</f>
        <v>0</v>
      </c>
      <c r="FR206" s="223">
        <f>IFERROR(IF(RIGHT(VLOOKUP($A206,csapatok!$A:$NN,FR$320,FALSE),5)="Csere",VLOOKUP(LEFT(VLOOKUP($A206,csapatok!$A:$NN,FR$320,FALSE),LEN(VLOOKUP($A206,csapatok!$A:$NN,FR$320,FALSE))-6),'csapat-ranglista'!$A:$FP,FR$321,FALSE)/8,VLOOKUP(VLOOKUP($A206,csapatok!$A:$NN,FR$320,FALSE),'csapat-ranglista'!$A:$FP,FR$321,FALSE)/4),0)</f>
        <v>0</v>
      </c>
      <c r="FS206" s="223">
        <f>IFERROR(IF(RIGHT(VLOOKUP($A206,csapatok!$A:$NN,FS$320,FALSE),5)="Csere",VLOOKUP(LEFT(VLOOKUP($A206,csapatok!$A:$NN,FS$320,FALSE),LEN(VLOOKUP($A206,csapatok!$A:$NN,FS$320,FALSE))-6),'csapat-ranglista'!$A:$FP,FS$321,FALSE)/8,VLOOKUP(VLOOKUP($A206,csapatok!$A:$NN,FS$320,FALSE),'csapat-ranglista'!$A:$FP,FS$321,FALSE)/4),0)</f>
        <v>0</v>
      </c>
      <c r="FT206" s="223">
        <f>IFERROR(IF(RIGHT(VLOOKUP($A206,csapatok!$A:$NN,FT$320,FALSE),5)="Csere",VLOOKUP(LEFT(VLOOKUP($A206,csapatok!$A:$NN,FT$320,FALSE),LEN(VLOOKUP($A206,csapatok!$A:$NN,FT$320,FALSE))-6),'csapat-ranglista'!$A:$FP,FT$321,FALSE)/8,VLOOKUP(VLOOKUP($A206,csapatok!$A:$NN,FT$320,FALSE),'csapat-ranglista'!$A:$FP,FT$321,FALSE)/4),0)</f>
        <v>0</v>
      </c>
      <c r="FU206" s="223">
        <f>IFERROR(IF(RIGHT(VLOOKUP($A206,csapatok!$A:$NN,FU$320,FALSE),5)="Csere",VLOOKUP(LEFT(VLOOKUP($A206,csapatok!$A:$NN,FU$320,FALSE),LEN(VLOOKUP($A206,csapatok!$A:$NN,FU$320,FALSE))-6),'csapat-ranglista'!$A:$FP,FU$321,FALSE)/8,VLOOKUP(VLOOKUP($A206,csapatok!$A:$NN,FU$320,FALSE),'csapat-ranglista'!$A:$FP,FU$321,FALSE)/4),0)</f>
        <v>0</v>
      </c>
      <c r="FV206" s="223">
        <f>IFERROR(IF(RIGHT(VLOOKUP($A206,csapatok!$A:$NN,FV$320,FALSE),5)="Csere",VLOOKUP(LEFT(VLOOKUP($A206,csapatok!$A:$NN,FV$320,FALSE),LEN(VLOOKUP($A206,csapatok!$A:$NN,FV$320,FALSE))-6),'csapat-ranglista'!$A:$FP,FV$321,FALSE)/8,VLOOKUP(VLOOKUP($A206,csapatok!$A:$NN,FV$320,FALSE),'csapat-ranglista'!$A:$FP,FV$321,FALSE)/4),0)</f>
        <v>0</v>
      </c>
      <c r="FW206" s="223">
        <f>IFERROR(IF(RIGHT(VLOOKUP($A206,csapatok!$A:$NN,FW$320,FALSE),5)="Csere",VLOOKUP(LEFT(VLOOKUP($A206,csapatok!$A:$NN,FW$320,FALSE),LEN(VLOOKUP($A206,csapatok!$A:$NN,FW$320,FALSE))-6),'csapat-ranglista'!$A:$FP,FW$321,FALSE)/8,VLOOKUP(VLOOKUP($A206,csapatok!$A:$NN,FW$320,FALSE),'csapat-ranglista'!$A:$FP,FW$321,FALSE)/4),0)</f>
        <v>0</v>
      </c>
      <c r="FX206" s="223">
        <f>IFERROR(IF(RIGHT(VLOOKUP($A206,csapatok!$A:$NN,FX$320,FALSE),5)="Csere",VLOOKUP(LEFT(VLOOKUP($A206,csapatok!$A:$NN,FX$320,FALSE),LEN(VLOOKUP($A206,csapatok!$A:$NN,FX$320,FALSE))-6),'csapat-ranglista'!$A:$FP,FX$321,FALSE)/8,VLOOKUP(VLOOKUP($A206,csapatok!$A:$NN,FX$320,FALSE),'csapat-ranglista'!$A:$FP,FX$321,FALSE)/4),0)</f>
        <v>0</v>
      </c>
      <c r="FY206" s="223">
        <f>IFERROR(IF(RIGHT(VLOOKUP($A206,csapatok!$A:$NN,FY$320,FALSE),5)="Csere",VLOOKUP(LEFT(VLOOKUP($A206,csapatok!$A:$NN,FY$320,FALSE),LEN(VLOOKUP($A206,csapatok!$A:$NN,FY$320,FALSE))-6),'csapat-ranglista'!$A:$FP,FY$321,FALSE)/8,VLOOKUP(VLOOKUP($A206,csapatok!$A:$NN,FY$320,FALSE),'csapat-ranglista'!$A:$FP,FY$321,FALSE)/4),0)</f>
        <v>0</v>
      </c>
      <c r="FZ206" s="223">
        <f>IFERROR(IF(RIGHT(VLOOKUP($A206,csapatok!$A:$NN,FZ$320,FALSE),5)="Csere",VLOOKUP(LEFT(VLOOKUP($A206,csapatok!$A:$NN,FZ$320,FALSE),LEN(VLOOKUP($A206,csapatok!$A:$NN,FZ$320,FALSE))-6),'csapat-ranglista'!$A:$FP,FZ$321,FALSE)/8,VLOOKUP(VLOOKUP($A206,csapatok!$A:$NN,FZ$320,FALSE),'csapat-ranglista'!$A:$FP,FZ$321,FALSE)/4),0)</f>
        <v>0</v>
      </c>
      <c r="GA206" s="223">
        <f>IFERROR(IF(RIGHT(VLOOKUP($A206,csapatok!$A:$NN,GA$320,FALSE),5)="Csere",VLOOKUP(LEFT(VLOOKUP($A206,csapatok!$A:$NN,GA$320,FALSE),LEN(VLOOKUP($A206,csapatok!$A:$NN,GA$320,FALSE))-6),'csapat-ranglista'!$A:$FP,GA$321,FALSE)/8,VLOOKUP(VLOOKUP($A206,csapatok!$A:$NN,GA$320,FALSE),'csapat-ranglista'!$A:$FP,GA$321,FALSE)/4),0)</f>
        <v>0</v>
      </c>
      <c r="GB206" s="223">
        <f>IFERROR(IF(RIGHT(VLOOKUP($A206,csapatok!$A:$NN,GB$320,FALSE),5)="Csere",VLOOKUP(LEFT(VLOOKUP($A206,csapatok!$A:$NN,GB$320,FALSE),LEN(VLOOKUP($A206,csapatok!$A:$NN,GB$320,FALSE))-6),'csapat-ranglista'!$A:$FP,GB$321,FALSE)/8,VLOOKUP(VLOOKUP($A206,csapatok!$A:$NN,GB$320,FALSE),'csapat-ranglista'!$A:$FP,GB$321,FALSE)/4),0)</f>
        <v>0</v>
      </c>
      <c r="GC206" s="223">
        <f>IFERROR(IF(RIGHT(VLOOKUP($A206,csapatok!$A:$NN,GC$320,FALSE),5)="Csere",VLOOKUP(LEFT(VLOOKUP($A206,csapatok!$A:$NN,GC$320,FALSE),LEN(VLOOKUP($A206,csapatok!$A:$NN,GC$320,FALSE))-6),'csapat-ranglista'!$A:$FP,GC$321,FALSE)/8,VLOOKUP(VLOOKUP($A206,csapatok!$A:$NN,GC$320,FALSE),'csapat-ranglista'!$A:$FP,GC$321,FALSE)/4),0)</f>
        <v>0</v>
      </c>
      <c r="GD206" s="247">
        <f>SUM(EQ206:GC206)</f>
        <v>0</v>
      </c>
    </row>
    <row r="207" spans="1:186">
      <c r="A207" s="32" t="s">
        <v>129</v>
      </c>
      <c r="B207" s="2">
        <v>26905</v>
      </c>
      <c r="C207" s="131" t="str">
        <f>IF(B207=0,"",IF(B207&lt;$C$1,"felnőtt","ifi"))</f>
        <v>felnőtt</v>
      </c>
      <c r="D207" s="32" t="s">
        <v>101</v>
      </c>
      <c r="E207" s="45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f>IFERROR(IF(RIGHT(VLOOKUP($A207,csapatok!$A:$BL,X$320,FALSE),5)="Csere",VLOOKUP(LEFT(VLOOKUP($A207,csapatok!$A:$BL,X$320,FALSE),LEN(VLOOKUP($A207,csapatok!$A:$BL,X$320,FALSE))-6),'csapat-ranglista'!$A:$FP,X$321,FALSE)/8,VLOOKUP(VLOOKUP($A207,csapatok!$A:$BL,X$320,FALSE),'csapat-ranglista'!$A:$FP,X$321,FALSE)/4),0)</f>
        <v>0</v>
      </c>
      <c r="Y207" s="32">
        <f>IFERROR(IF(RIGHT(VLOOKUP($A207,csapatok!$A:$BL,Y$320,FALSE),5)="Csere",VLOOKUP(LEFT(VLOOKUP($A207,csapatok!$A:$BL,Y$320,FALSE),LEN(VLOOKUP($A207,csapatok!$A:$BL,Y$320,FALSE))-6),'csapat-ranglista'!$A:$FP,Y$321,FALSE)/8,VLOOKUP(VLOOKUP($A207,csapatok!$A:$BL,Y$320,FALSE),'csapat-ranglista'!$A:$FP,Y$321,FALSE)/4),0)</f>
        <v>0</v>
      </c>
      <c r="Z207" s="32">
        <f>IFERROR(IF(RIGHT(VLOOKUP($A207,csapatok!$A:$BL,Z$320,FALSE),5)="Csere",VLOOKUP(LEFT(VLOOKUP($A207,csapatok!$A:$BL,Z$320,FALSE),LEN(VLOOKUP($A207,csapatok!$A:$BL,Z$320,FALSE))-6),'csapat-ranglista'!$A:$FP,Z$321,FALSE)/8,VLOOKUP(VLOOKUP($A207,csapatok!$A:$BL,Z$320,FALSE),'csapat-ranglista'!$A:$FP,Z$321,FALSE)/4),0)</f>
        <v>0</v>
      </c>
      <c r="AA207" s="32">
        <f>IFERROR(IF(RIGHT(VLOOKUP($A207,csapatok!$A:$BL,AA$320,FALSE),5)="Csere",VLOOKUP(LEFT(VLOOKUP($A207,csapatok!$A:$BL,AA$320,FALSE),LEN(VLOOKUP($A207,csapatok!$A:$BL,AA$320,FALSE))-6),'csapat-ranglista'!$A:$FP,AA$321,FALSE)/8,VLOOKUP(VLOOKUP($A207,csapatok!$A:$BL,AA$320,FALSE),'csapat-ranglista'!$A:$FP,AA$321,FALSE)/4),0)</f>
        <v>0</v>
      </c>
      <c r="AB207" s="223">
        <f>IFERROR(IF(RIGHT(VLOOKUP($A207,csapatok!$A:$BL,AB$320,FALSE),5)="Csere",VLOOKUP(LEFT(VLOOKUP($A207,csapatok!$A:$BL,AB$320,FALSE),LEN(VLOOKUP($A207,csapatok!$A:$BL,AB$320,FALSE))-6),'csapat-ranglista'!$A:$FP,AB$321,FALSE)/8,VLOOKUP(VLOOKUP($A207,csapatok!$A:$BL,AB$320,FALSE),'csapat-ranglista'!$A:$FP,AB$321,FALSE)/4),0)</f>
        <v>0</v>
      </c>
      <c r="AC207" s="223">
        <f>IFERROR(IF(RIGHT(VLOOKUP($A207,csapatok!$A:$BL,AC$320,FALSE),5)="Csere",VLOOKUP(LEFT(VLOOKUP($A207,csapatok!$A:$BL,AC$320,FALSE),LEN(VLOOKUP($A207,csapatok!$A:$BL,AC$320,FALSE))-6),'csapat-ranglista'!$A:$FP,AC$321,FALSE)/8,VLOOKUP(VLOOKUP($A207,csapatok!$A:$BL,AC$320,FALSE),'csapat-ranglista'!$A:$FP,AC$321,FALSE)/4),0)</f>
        <v>0</v>
      </c>
      <c r="AD207" s="223">
        <f>IFERROR(IF(RIGHT(VLOOKUP($A207,csapatok!$A:$BL,AD$320,FALSE),5)="Csere",VLOOKUP(LEFT(VLOOKUP($A207,csapatok!$A:$BL,AD$320,FALSE),LEN(VLOOKUP($A207,csapatok!$A:$BL,AD$320,FALSE))-6),'csapat-ranglista'!$A:$FP,AD$321,FALSE)/8,VLOOKUP(VLOOKUP($A207,csapatok!$A:$BL,AD$320,FALSE),'csapat-ranglista'!$A:$FP,AD$321,FALSE)/4),0)</f>
        <v>0</v>
      </c>
      <c r="AE207" s="223">
        <f>IFERROR(IF(RIGHT(VLOOKUP($A207,csapatok!$A:$BL,AE$320,FALSE),5)="Csere",VLOOKUP(LEFT(VLOOKUP($A207,csapatok!$A:$BL,AE$320,FALSE),LEN(VLOOKUP($A207,csapatok!$A:$BL,AE$320,FALSE))-6),'csapat-ranglista'!$A:$FP,AE$321,FALSE)/8,VLOOKUP(VLOOKUP($A207,csapatok!$A:$BL,AE$320,FALSE),'csapat-ranglista'!$A:$FP,AE$321,FALSE)/4),0)</f>
        <v>0</v>
      </c>
      <c r="AF207" s="223">
        <f>IFERROR(IF(RIGHT(VLOOKUP($A207,csapatok!$A:$BL,AF$320,FALSE),5)="Csere",VLOOKUP(LEFT(VLOOKUP($A207,csapatok!$A:$BL,AF$320,FALSE),LEN(VLOOKUP($A207,csapatok!$A:$BL,AF$320,FALSE))-6),'csapat-ranglista'!$A:$FP,AF$321,FALSE)/8,VLOOKUP(VLOOKUP($A207,csapatok!$A:$BL,AF$320,FALSE),'csapat-ranglista'!$A:$FP,AF$321,FALSE)/4),0)</f>
        <v>0</v>
      </c>
      <c r="AG207" s="223">
        <f>IFERROR(IF(RIGHT(VLOOKUP($A207,csapatok!$A:$BL,AG$320,FALSE),5)="Csere",VLOOKUP(LEFT(VLOOKUP($A207,csapatok!$A:$BL,AG$320,FALSE),LEN(VLOOKUP($A207,csapatok!$A:$BL,AG$320,FALSE))-6),'csapat-ranglista'!$A:$FP,AG$321,FALSE)/8,VLOOKUP(VLOOKUP($A207,csapatok!$A:$BL,AG$320,FALSE),'csapat-ranglista'!$A:$FP,AG$321,FALSE)/4),0)</f>
        <v>0</v>
      </c>
      <c r="AH207" s="223">
        <f>IFERROR(IF(RIGHT(VLOOKUP($A207,csapatok!$A:$BL,AH$320,FALSE),5)="Csere",VLOOKUP(LEFT(VLOOKUP($A207,csapatok!$A:$BL,AH$320,FALSE),LEN(VLOOKUP($A207,csapatok!$A:$BL,AH$320,FALSE))-6),'csapat-ranglista'!$A:$FP,AH$321,FALSE)/8,VLOOKUP(VLOOKUP($A207,csapatok!$A:$BL,AH$320,FALSE),'csapat-ranglista'!$A:$FP,AH$321,FALSE)/4),0)</f>
        <v>0</v>
      </c>
      <c r="AI207" s="223">
        <f>IFERROR(IF(RIGHT(VLOOKUP($A207,csapatok!$A:$BL,AI$320,FALSE),5)="Csere",VLOOKUP(LEFT(VLOOKUP($A207,csapatok!$A:$BL,AI$320,FALSE),LEN(VLOOKUP($A207,csapatok!$A:$BL,AI$320,FALSE))-6),'csapat-ranglista'!$A:$FP,AI$321,FALSE)/8,VLOOKUP(VLOOKUP($A207,csapatok!$A:$BL,AI$320,FALSE),'csapat-ranglista'!$A:$FP,AI$321,FALSE)/4),0)</f>
        <v>0</v>
      </c>
      <c r="AJ207" s="223">
        <f>IFERROR(IF(RIGHT(VLOOKUP($A207,csapatok!$A:$BL,AJ$320,FALSE),5)="Csere",VLOOKUP(LEFT(VLOOKUP($A207,csapatok!$A:$BL,AJ$320,FALSE),LEN(VLOOKUP($A207,csapatok!$A:$BL,AJ$320,FALSE))-6),'csapat-ranglista'!$A:$FP,AJ$321,FALSE)/8,VLOOKUP(VLOOKUP($A207,csapatok!$A:$BL,AJ$320,FALSE),'csapat-ranglista'!$A:$FP,AJ$321,FALSE)/2),0)</f>
        <v>0</v>
      </c>
      <c r="AK207" s="223">
        <f>IFERROR(IF(RIGHT(VLOOKUP($A207,csapatok!$A:$CN,AK$320,FALSE),5)="Csere",VLOOKUP(LEFT(VLOOKUP($A207,csapatok!$A:$CN,AK$320,FALSE),LEN(VLOOKUP($A207,csapatok!$A:$CN,AK$320,FALSE))-6),'csapat-ranglista'!$A:$FP,AK$321,FALSE)/8,VLOOKUP(VLOOKUP($A207,csapatok!$A:$CN,AK$320,FALSE),'csapat-ranglista'!$A:$FP,AK$321,FALSE)/4),0)</f>
        <v>0</v>
      </c>
      <c r="AL207" s="223">
        <f>IFERROR(IF(RIGHT(VLOOKUP($A207,csapatok!$A:$CN,AL$320,FALSE),5)="Csere",VLOOKUP(LEFT(VLOOKUP($A207,csapatok!$A:$CN,AL$320,FALSE),LEN(VLOOKUP($A207,csapatok!$A:$CN,AL$320,FALSE))-6),'csapat-ranglista'!$A:$FP,AL$321,FALSE)/8,VLOOKUP(VLOOKUP($A207,csapatok!$A:$CN,AL$320,FALSE),'csapat-ranglista'!$A:$FP,AL$321,FALSE)/4),0)</f>
        <v>0</v>
      </c>
      <c r="AM207" s="223">
        <f>IFERROR(IF(RIGHT(VLOOKUP($A207,csapatok!$A:$CN,AM$320,FALSE),5)="Csere",VLOOKUP(LEFT(VLOOKUP($A207,csapatok!$A:$CN,AM$320,FALSE),LEN(VLOOKUP($A207,csapatok!$A:$CN,AM$320,FALSE))-6),'csapat-ranglista'!$A:$FP,AM$321,FALSE)/8,VLOOKUP(VLOOKUP($A207,csapatok!$A:$CN,AM$320,FALSE),'csapat-ranglista'!$A:$FP,AM$321,FALSE)/4),0)</f>
        <v>0</v>
      </c>
      <c r="AN207" s="223">
        <f>IFERROR(IF(RIGHT(VLOOKUP($A207,csapatok!$A:$CN,AN$320,FALSE),5)="Csere",VLOOKUP(LEFT(VLOOKUP($A207,csapatok!$A:$CN,AN$320,FALSE),LEN(VLOOKUP($A207,csapatok!$A:$CN,AN$320,FALSE))-6),'csapat-ranglista'!$A:$FP,AN$321,FALSE)/8,VLOOKUP(VLOOKUP($A207,csapatok!$A:$CN,AN$320,FALSE),'csapat-ranglista'!$A:$FP,AN$321,FALSE)/4),0)</f>
        <v>0</v>
      </c>
      <c r="AO207" s="223">
        <f>IFERROR(IF(RIGHT(VLOOKUP($A207,csapatok!$A:$CN,AO$320,FALSE),5)="Csere",VLOOKUP(LEFT(VLOOKUP($A207,csapatok!$A:$CN,AO$320,FALSE),LEN(VLOOKUP($A207,csapatok!$A:$CN,AO$320,FALSE))-6),'csapat-ranglista'!$A:$FP,AO$321,FALSE)/8,VLOOKUP(VLOOKUP($A207,csapatok!$A:$CN,AO$320,FALSE),'csapat-ranglista'!$A:$FP,AO$321,FALSE)/4),0)</f>
        <v>0</v>
      </c>
      <c r="AP207" s="223">
        <f>IFERROR(IF(RIGHT(VLOOKUP($A207,csapatok!$A:$CN,AP$320,FALSE),5)="Csere",VLOOKUP(LEFT(VLOOKUP($A207,csapatok!$A:$CN,AP$320,FALSE),LEN(VLOOKUP($A207,csapatok!$A:$CN,AP$320,FALSE))-6),'csapat-ranglista'!$A:$FP,AP$321,FALSE)/8,VLOOKUP(VLOOKUP($A207,csapatok!$A:$CN,AP$320,FALSE),'csapat-ranglista'!$A:$FP,AP$321,FALSE)/4),0)</f>
        <v>0</v>
      </c>
      <c r="AQ207" s="223">
        <f>IFERROR(IF(RIGHT(VLOOKUP($A207,csapatok!$A:$CN,AQ$320,FALSE),5)="Csere",VLOOKUP(LEFT(VLOOKUP($A207,csapatok!$A:$CN,AQ$320,FALSE),LEN(VLOOKUP($A207,csapatok!$A:$CN,AQ$320,FALSE))-6),'csapat-ranglista'!$A:$FP,AQ$321,FALSE)/8,VLOOKUP(VLOOKUP($A207,csapatok!$A:$CN,AQ$320,FALSE),'csapat-ranglista'!$A:$FP,AQ$321,FALSE)/4),0)</f>
        <v>0</v>
      </c>
      <c r="AR207" s="223">
        <f>IFERROR(IF(RIGHT(VLOOKUP($A207,csapatok!$A:$CN,AR$320,FALSE),5)="Csere",VLOOKUP(LEFT(VLOOKUP($A207,csapatok!$A:$CN,AR$320,FALSE),LEN(VLOOKUP($A207,csapatok!$A:$CN,AR$320,FALSE))-6),'csapat-ranglista'!$A:$FP,AR$321,FALSE)/8,VLOOKUP(VLOOKUP($A207,csapatok!$A:$CN,AR$320,FALSE),'csapat-ranglista'!$A:$FP,AR$321,FALSE)/4),0)</f>
        <v>0</v>
      </c>
      <c r="AS207" s="223">
        <f>IFERROR(IF(RIGHT(VLOOKUP($A207,csapatok!$A:$CN,AS$320,FALSE),5)="Csere",VLOOKUP(LEFT(VLOOKUP($A207,csapatok!$A:$CN,AS$320,FALSE),LEN(VLOOKUP($A207,csapatok!$A:$CN,AS$320,FALSE))-6),'csapat-ranglista'!$A:$FP,AS$321,FALSE)/8,VLOOKUP(VLOOKUP($A207,csapatok!$A:$CN,AS$320,FALSE),'csapat-ranglista'!$A:$FP,AS$321,FALSE)/4),0)</f>
        <v>0</v>
      </c>
      <c r="AT207" s="223">
        <f>IFERROR(IF(RIGHT(VLOOKUP($A207,csapatok!$A:$CN,AT$320,FALSE),5)="Csere",VLOOKUP(LEFT(VLOOKUP($A207,csapatok!$A:$CN,AT$320,FALSE),LEN(VLOOKUP($A207,csapatok!$A:$CN,AT$320,FALSE))-6),'csapat-ranglista'!$A:$FP,AT$321,FALSE)/8,VLOOKUP(VLOOKUP($A207,csapatok!$A:$CN,AT$320,FALSE),'csapat-ranglista'!$A:$FP,AT$321,FALSE)/4),0)</f>
        <v>0</v>
      </c>
      <c r="AU207" s="223">
        <f>IFERROR(IF(RIGHT(VLOOKUP($A207,csapatok!$A:$CN,AU$320,FALSE),5)="Csere",VLOOKUP(LEFT(VLOOKUP($A207,csapatok!$A:$CN,AU$320,FALSE),LEN(VLOOKUP($A207,csapatok!$A:$CN,AU$320,FALSE))-6),'csapat-ranglista'!$A:$FP,AU$321,FALSE)/8,VLOOKUP(VLOOKUP($A207,csapatok!$A:$CN,AU$320,FALSE),'csapat-ranglista'!$A:$FP,AU$321,FALSE)/4),0)</f>
        <v>0</v>
      </c>
      <c r="AV207" s="223">
        <f>IFERROR(IF(RIGHT(VLOOKUP($A207,csapatok!$A:$CN,AV$320,FALSE),5)="Csere",VLOOKUP(LEFT(VLOOKUP($A207,csapatok!$A:$CN,AV$320,FALSE),LEN(VLOOKUP($A207,csapatok!$A:$CN,AV$320,FALSE))-6),'csapat-ranglista'!$A:$FP,AV$321,FALSE)/8,VLOOKUP(VLOOKUP($A207,csapatok!$A:$CN,AV$320,FALSE),'csapat-ranglista'!$A:$FP,AV$321,FALSE)/4),0)</f>
        <v>0</v>
      </c>
      <c r="AW207" s="223">
        <f>IFERROR(IF(RIGHT(VLOOKUP($A207,csapatok!$A:$CN,AW$320,FALSE),5)="Csere",VLOOKUP(LEFT(VLOOKUP($A207,csapatok!$A:$CN,AW$320,FALSE),LEN(VLOOKUP($A207,csapatok!$A:$CN,AW$320,FALSE))-6),'csapat-ranglista'!$A:$FP,AW$321,FALSE)/8,VLOOKUP(VLOOKUP($A207,csapatok!$A:$CN,AW$320,FALSE),'csapat-ranglista'!$A:$FP,AW$321,FALSE)/4),0)</f>
        <v>0</v>
      </c>
      <c r="AX207" s="223">
        <f>IFERROR(IF(RIGHT(VLOOKUP($A207,csapatok!$A:$CN,AX$320,FALSE),5)="Csere",VLOOKUP(LEFT(VLOOKUP($A207,csapatok!$A:$CN,AX$320,FALSE),LEN(VLOOKUP($A207,csapatok!$A:$CN,AX$320,FALSE))-6),'csapat-ranglista'!$A:$FP,AX$321,FALSE)/8,VLOOKUP(VLOOKUP($A207,csapatok!$A:$CN,AX$320,FALSE),'csapat-ranglista'!$A:$FP,AX$321,FALSE)/4),0)</f>
        <v>0</v>
      </c>
      <c r="AY207" s="223">
        <f>IFERROR(IF(RIGHT(VLOOKUP($A207,csapatok!$A:$NN,AY$320,FALSE),5)="Csere",VLOOKUP(LEFT(VLOOKUP($A207,csapatok!$A:$NN,AY$320,FALSE),LEN(VLOOKUP($A207,csapatok!$A:$NN,AY$320,FALSE))-6),'csapat-ranglista'!$A:$FP,AY$321,FALSE)/8,VLOOKUP(VLOOKUP($A207,csapatok!$A:$NN,AY$320,FALSE),'csapat-ranglista'!$A:$FP,AY$321,FALSE)/4),0)</f>
        <v>0</v>
      </c>
      <c r="AZ207" s="223">
        <f>IFERROR(IF(RIGHT(VLOOKUP($A207,csapatok!$A:$NN,AZ$320,FALSE),5)="Csere",VLOOKUP(LEFT(VLOOKUP($A207,csapatok!$A:$NN,AZ$320,FALSE),LEN(VLOOKUP($A207,csapatok!$A:$NN,AZ$320,FALSE))-6),'csapat-ranglista'!$A:$FP,AZ$321,FALSE)/8,VLOOKUP(VLOOKUP($A207,csapatok!$A:$NN,AZ$320,FALSE),'csapat-ranglista'!$A:$FP,AZ$321,FALSE)/4),0)</f>
        <v>0</v>
      </c>
      <c r="BA207" s="223">
        <f>IFERROR(IF(RIGHT(VLOOKUP($A207,csapatok!$A:$NN,BA$320,FALSE),5)="Csere",VLOOKUP(LEFT(VLOOKUP($A207,csapatok!$A:$NN,BA$320,FALSE),LEN(VLOOKUP($A207,csapatok!$A:$NN,BA$320,FALSE))-6),'csapat-ranglista'!$A:$FP,BA$321,FALSE)/8,VLOOKUP(VLOOKUP($A207,csapatok!$A:$NN,BA$320,FALSE),'csapat-ranglista'!$A:$FP,BA$321,FALSE)/4),0)</f>
        <v>0</v>
      </c>
      <c r="BB207" s="223">
        <f>IFERROR(IF(RIGHT(VLOOKUP($A207,csapatok!$A:$NN,BB$320,FALSE),5)="Csere",VLOOKUP(LEFT(VLOOKUP($A207,csapatok!$A:$NN,BB$320,FALSE),LEN(VLOOKUP($A207,csapatok!$A:$NN,BB$320,FALSE))-6),'csapat-ranglista'!$A:$FP,BB$321,FALSE)/8,VLOOKUP(VLOOKUP($A207,csapatok!$A:$NN,BB$320,FALSE),'csapat-ranglista'!$A:$FP,BB$321,FALSE)/4),0)</f>
        <v>0</v>
      </c>
      <c r="BC207" s="224">
        <f>versenyek!$ES$11*IFERROR(VLOOKUP(VLOOKUP($A207,versenyek!ER:ET,3,FALSE),szabalyok!$A$16:$B$23,2,FALSE)/4,0)</f>
        <v>0</v>
      </c>
      <c r="BD207" s="224">
        <f>versenyek!$EV$11*IFERROR(VLOOKUP(VLOOKUP($A207,versenyek!EU:EW,3,FALSE),szabalyok!$A$16:$B$23,2,FALSE)/4,0)</f>
        <v>0</v>
      </c>
      <c r="BE207" s="223">
        <f>IFERROR(IF(RIGHT(VLOOKUP($A207,csapatok!$A:$NN,BE$320,FALSE),5)="Csere",VLOOKUP(LEFT(VLOOKUP($A207,csapatok!$A:$NN,BE$320,FALSE),LEN(VLOOKUP($A207,csapatok!$A:$NN,BE$320,FALSE))-6),'csapat-ranglista'!$A:$FP,BE$321,FALSE)/8,VLOOKUP(VLOOKUP($A207,csapatok!$A:$NN,BE$320,FALSE),'csapat-ranglista'!$A:$FP,BE$321,FALSE)/4),0)</f>
        <v>0</v>
      </c>
      <c r="BF207" s="223">
        <f>IFERROR(IF(RIGHT(VLOOKUP($A207,csapatok!$A:$NN,BF$320,FALSE),5)="Csere",VLOOKUP(LEFT(VLOOKUP($A207,csapatok!$A:$NN,BF$320,FALSE),LEN(VLOOKUP($A207,csapatok!$A:$NN,BF$320,FALSE))-6),'csapat-ranglista'!$A:$FP,BF$321,FALSE)/8,VLOOKUP(VLOOKUP($A207,csapatok!$A:$NN,BF$320,FALSE),'csapat-ranglista'!$A:$FP,BF$321,FALSE)/4),0)</f>
        <v>0</v>
      </c>
      <c r="BG207" s="223">
        <f>IFERROR(IF(RIGHT(VLOOKUP($A207,csapatok!$A:$NN,BG$320,FALSE),5)="Csere",VLOOKUP(LEFT(VLOOKUP($A207,csapatok!$A:$NN,BG$320,FALSE),LEN(VLOOKUP($A207,csapatok!$A:$NN,BG$320,FALSE))-6),'csapat-ranglista'!$A:$FP,BG$321,FALSE)/8,VLOOKUP(VLOOKUP($A207,csapatok!$A:$NN,BG$320,FALSE),'csapat-ranglista'!$A:$FP,BG$321,FALSE)/4),0)</f>
        <v>0</v>
      </c>
      <c r="BH207" s="223">
        <f>IFERROR(IF(RIGHT(VLOOKUP($A207,csapatok!$A:$NN,BH$320,FALSE),5)="Csere",VLOOKUP(LEFT(VLOOKUP($A207,csapatok!$A:$NN,BH$320,FALSE),LEN(VLOOKUP($A207,csapatok!$A:$NN,BH$320,FALSE))-6),'csapat-ranglista'!$A:$FP,BH$321,FALSE)/8,VLOOKUP(VLOOKUP($A207,csapatok!$A:$NN,BH$320,FALSE),'csapat-ranglista'!$A:$FP,BH$321,FALSE)/4),0)</f>
        <v>0</v>
      </c>
      <c r="BI207" s="223">
        <f>IFERROR(IF(RIGHT(VLOOKUP($A207,csapatok!$A:$NN,BI$320,FALSE),5)="Csere",VLOOKUP(LEFT(VLOOKUP($A207,csapatok!$A:$NN,BI$320,FALSE),LEN(VLOOKUP($A207,csapatok!$A:$NN,BI$320,FALSE))-6),'csapat-ranglista'!$A:$FP,BI$321,FALSE)/8,VLOOKUP(VLOOKUP($A207,csapatok!$A:$NN,BI$320,FALSE),'csapat-ranglista'!$A:$FP,BI$321,FALSE)/4),0)</f>
        <v>0</v>
      </c>
      <c r="BJ207" s="223">
        <f>IFERROR(IF(RIGHT(VLOOKUP($A207,csapatok!$A:$NN,BJ$320,FALSE),5)="Csere",VLOOKUP(LEFT(VLOOKUP($A207,csapatok!$A:$NN,BJ$320,FALSE),LEN(VLOOKUP($A207,csapatok!$A:$NN,BJ$320,FALSE))-6),'csapat-ranglista'!$A:$FP,BJ$321,FALSE)/8,VLOOKUP(VLOOKUP($A207,csapatok!$A:$NN,BJ$320,FALSE),'csapat-ranglista'!$A:$FP,BJ$321,FALSE)/4),0)</f>
        <v>0</v>
      </c>
      <c r="BK207" s="223">
        <f>IFERROR(IF(RIGHT(VLOOKUP($A207,csapatok!$A:$NN,BK$320,FALSE),5)="Csere",VLOOKUP(LEFT(VLOOKUP($A207,csapatok!$A:$NN,BK$320,FALSE),LEN(VLOOKUP($A207,csapatok!$A:$NN,BK$320,FALSE))-6),'csapat-ranglista'!$A:$FP,BK$321,FALSE)/8,VLOOKUP(VLOOKUP($A207,csapatok!$A:$NN,BK$320,FALSE),'csapat-ranglista'!$A:$FP,BK$321,FALSE)/4),0)</f>
        <v>0</v>
      </c>
      <c r="BL207" s="223">
        <f>IFERROR(IF(RIGHT(VLOOKUP($A207,csapatok!$A:$NN,BL$320,FALSE),5)="Csere",VLOOKUP(LEFT(VLOOKUP($A207,csapatok!$A:$NN,BL$320,FALSE),LEN(VLOOKUP($A207,csapatok!$A:$NN,BL$320,FALSE))-6),'csapat-ranglista'!$A:$FP,BL$321,FALSE)/8,VLOOKUP(VLOOKUP($A207,csapatok!$A:$NN,BL$320,FALSE),'csapat-ranglista'!$A:$FP,BL$321,FALSE)/4),0)</f>
        <v>0</v>
      </c>
      <c r="BM207" s="223">
        <f>IFERROR(IF(RIGHT(VLOOKUP($A207,csapatok!$A:$NN,BM$320,FALSE),5)="Csere",VLOOKUP(LEFT(VLOOKUP($A207,csapatok!$A:$NN,BM$320,FALSE),LEN(VLOOKUP($A207,csapatok!$A:$NN,BM$320,FALSE))-6),'csapat-ranglista'!$A:$FP,BM$321,FALSE)/8,VLOOKUP(VLOOKUP($A207,csapatok!$A:$NN,BM$320,FALSE),'csapat-ranglista'!$A:$FP,BM$321,FALSE)/4),0)</f>
        <v>0</v>
      </c>
      <c r="BN207" s="223">
        <f>IFERROR(IF(RIGHT(VLOOKUP($A207,csapatok!$A:$NN,BN$320,FALSE),5)="Csere",VLOOKUP(LEFT(VLOOKUP($A207,csapatok!$A:$NN,BN$320,FALSE),LEN(VLOOKUP($A207,csapatok!$A:$NN,BN$320,FALSE))-6),'csapat-ranglista'!$A:$FP,BN$321,FALSE)/8,VLOOKUP(VLOOKUP($A207,csapatok!$A:$NN,BN$320,FALSE),'csapat-ranglista'!$A:$FP,BN$321,FALSE)/4),0)</f>
        <v>0</v>
      </c>
      <c r="BO207" s="223">
        <f>IFERROR(IF(RIGHT(VLOOKUP($A207,csapatok!$A:$NN,BO$320,FALSE),5)="Csere",VLOOKUP(LEFT(VLOOKUP($A207,csapatok!$A:$NN,BO$320,FALSE),LEN(VLOOKUP($A207,csapatok!$A:$NN,BO$320,FALSE))-6),'csapat-ranglista'!$A:$FP,BO$321,FALSE)/8,VLOOKUP(VLOOKUP($A207,csapatok!$A:$NN,BO$320,FALSE),'csapat-ranglista'!$A:$FP,BO$321,FALSE)/4),0)</f>
        <v>0</v>
      </c>
      <c r="BP207" s="223">
        <f>IFERROR(IF(RIGHT(VLOOKUP($A207,csapatok!$A:$NN,BP$320,FALSE),5)="Csere",VLOOKUP(LEFT(VLOOKUP($A207,csapatok!$A:$NN,BP$320,FALSE),LEN(VLOOKUP($A207,csapatok!$A:$NN,BP$320,FALSE))-6),'csapat-ranglista'!$A:$FP,BP$321,FALSE)/8,VLOOKUP(VLOOKUP($A207,csapatok!$A:$NN,BP$320,FALSE),'csapat-ranglista'!$A:$FP,BP$321,FALSE)/4),0)</f>
        <v>0</v>
      </c>
      <c r="BQ207" s="223">
        <f>IFERROR(IF(RIGHT(VLOOKUP($A207,csapatok!$A:$NN,BQ$320,FALSE),5)="Csere",VLOOKUP(LEFT(VLOOKUP($A207,csapatok!$A:$NN,BQ$320,FALSE),LEN(VLOOKUP($A207,csapatok!$A:$NN,BQ$320,FALSE))-6),'csapat-ranglista'!$A:$FP,BQ$321,FALSE)/8,VLOOKUP(VLOOKUP($A207,csapatok!$A:$NN,BQ$320,FALSE),'csapat-ranglista'!$A:$FP,BQ$321,FALSE)/4),0)</f>
        <v>0</v>
      </c>
      <c r="BR207" s="223">
        <f>IFERROR(IF(RIGHT(VLOOKUP($A207,csapatok!$A:$NN,BR$320,FALSE),5)="Csere",VLOOKUP(LEFT(VLOOKUP($A207,csapatok!$A:$NN,BR$320,FALSE),LEN(VLOOKUP($A207,csapatok!$A:$NN,BR$320,FALSE))-6),'csapat-ranglista'!$A:$FP,BR$321,FALSE)/8,VLOOKUP(VLOOKUP($A207,csapatok!$A:$NN,BR$320,FALSE),'csapat-ranglista'!$A:$FP,BR$321,FALSE)/4),0)</f>
        <v>0</v>
      </c>
      <c r="BS207" s="223">
        <f>IFERROR(IF(RIGHT(VLOOKUP($A207,csapatok!$A:$NN,BS$320,FALSE),5)="Csere",VLOOKUP(LEFT(VLOOKUP($A207,csapatok!$A:$NN,BS$320,FALSE),LEN(VLOOKUP($A207,csapatok!$A:$NN,BS$320,FALSE))-6),'csapat-ranglista'!$A:$FP,BS$321,FALSE)/8,VLOOKUP(VLOOKUP($A207,csapatok!$A:$NN,BS$320,FALSE),'csapat-ranglista'!$A:$FP,BS$321,FALSE)/4),0)</f>
        <v>0</v>
      </c>
      <c r="BT207" s="223">
        <f>IFERROR(IF(RIGHT(VLOOKUP($A207,csapatok!$A:$NN,BT$320,FALSE),5)="Csere",VLOOKUP(LEFT(VLOOKUP($A207,csapatok!$A:$NN,BT$320,FALSE),LEN(VLOOKUP($A207,csapatok!$A:$NN,BT$320,FALSE))-6),'csapat-ranglista'!$A:$FP,BT$321,FALSE)/8,VLOOKUP(VLOOKUP($A207,csapatok!$A:$NN,BT$320,FALSE),'csapat-ranglista'!$A:$FP,BT$321,FALSE)/4),0)</f>
        <v>0</v>
      </c>
      <c r="BU207" s="223">
        <f>IFERROR(IF(RIGHT(VLOOKUP($A207,csapatok!$A:$NN,BU$320,FALSE),5)="Csere",VLOOKUP(LEFT(VLOOKUP($A207,csapatok!$A:$NN,BU$320,FALSE),LEN(VLOOKUP($A207,csapatok!$A:$NN,BU$320,FALSE))-6),'csapat-ranglista'!$A:$FP,BU$321,FALSE)/8,VLOOKUP(VLOOKUP($A207,csapatok!$A:$NN,BU$320,FALSE),'csapat-ranglista'!$A:$FP,BU$321,FALSE)/4),0)</f>
        <v>0</v>
      </c>
      <c r="BV207" s="223">
        <f>IFERROR(IF(RIGHT(VLOOKUP($A207,csapatok!$A:$NN,BV$320,FALSE),5)="Csere",VLOOKUP(LEFT(VLOOKUP($A207,csapatok!$A:$NN,BV$320,FALSE),LEN(VLOOKUP($A207,csapatok!$A:$NN,BV$320,FALSE))-6),'csapat-ranglista'!$A:$FP,BV$321,FALSE)/8,VLOOKUP(VLOOKUP($A207,csapatok!$A:$NN,BV$320,FALSE),'csapat-ranglista'!$A:$FP,BV$321,FALSE)/4),0)</f>
        <v>0</v>
      </c>
      <c r="BW207" s="223">
        <f>IFERROR(IF(RIGHT(VLOOKUP($A207,csapatok!$A:$NN,BW$320,FALSE),5)="Csere",VLOOKUP(LEFT(VLOOKUP($A207,csapatok!$A:$NN,BW$320,FALSE),LEN(VLOOKUP($A207,csapatok!$A:$NN,BW$320,FALSE))-6),'csapat-ranglista'!$A:$FP,BW$321,FALSE)/8,VLOOKUP(VLOOKUP($A207,csapatok!$A:$NN,BW$320,FALSE),'csapat-ranglista'!$A:$FP,BW$321,FALSE)/4),0)</f>
        <v>0</v>
      </c>
      <c r="BX207" s="223">
        <f>IFERROR(IF(RIGHT(VLOOKUP($A207,csapatok!$A:$NN,BX$320,FALSE),5)="Csere",VLOOKUP(LEFT(VLOOKUP($A207,csapatok!$A:$NN,BX$320,FALSE),LEN(VLOOKUP($A207,csapatok!$A:$NN,BX$320,FALSE))-6),'csapat-ranglista'!$A:$FP,BX$321,FALSE)/8,VLOOKUP(VLOOKUP($A207,csapatok!$A:$NN,BX$320,FALSE),'csapat-ranglista'!$A:$FP,BX$321,FALSE)/4),0)</f>
        <v>0</v>
      </c>
      <c r="BY207" s="223">
        <f>IFERROR(IF(RIGHT(VLOOKUP($A207,csapatok!$A:$NN,BY$320,FALSE),5)="Csere",VLOOKUP(LEFT(VLOOKUP($A207,csapatok!$A:$NN,BY$320,FALSE),LEN(VLOOKUP($A207,csapatok!$A:$NN,BY$320,FALSE))-6),'csapat-ranglista'!$A:$FP,BY$321,FALSE)/8,VLOOKUP(VLOOKUP($A207,csapatok!$A:$NN,BY$320,FALSE),'csapat-ranglista'!$A:$FP,BY$321,FALSE)/4),0)</f>
        <v>0</v>
      </c>
      <c r="BZ207" s="223">
        <f>IFERROR(IF(RIGHT(VLOOKUP($A207,csapatok!$A:$NN,BZ$320,FALSE),5)="Csere",VLOOKUP(LEFT(VLOOKUP($A207,csapatok!$A:$NN,BZ$320,FALSE),LEN(VLOOKUP($A207,csapatok!$A:$NN,BZ$320,FALSE))-6),'csapat-ranglista'!$A:$FP,BZ$321,FALSE)/8,VLOOKUP(VLOOKUP($A207,csapatok!$A:$NN,BZ$320,FALSE),'csapat-ranglista'!$A:$FP,BZ$321,FALSE)/4),0)</f>
        <v>0</v>
      </c>
      <c r="CA207" s="223">
        <f>IFERROR(IF(RIGHT(VLOOKUP($A207,csapatok!$A:$NN,CA$320,FALSE),5)="Csere",VLOOKUP(LEFT(VLOOKUP($A207,csapatok!$A:$NN,CA$320,FALSE),LEN(VLOOKUP($A207,csapatok!$A:$NN,CA$320,FALSE))-6),'csapat-ranglista'!$A:$FP,CA$321,FALSE)/8,VLOOKUP(VLOOKUP($A207,csapatok!$A:$NN,CA$320,FALSE),'csapat-ranglista'!$A:$FP,CA$321,FALSE)/4),0)</f>
        <v>0</v>
      </c>
      <c r="CB207" s="223">
        <f>IFERROR(IF(RIGHT(VLOOKUP($A207,csapatok!$A:$NN,CB$320,FALSE),5)="Csere",VLOOKUP(LEFT(VLOOKUP($A207,csapatok!$A:$NN,CB$320,FALSE),LEN(VLOOKUP($A207,csapatok!$A:$NN,CB$320,FALSE))-6),'csapat-ranglista'!$A:$FP,CB$321,FALSE)/8,VLOOKUP(VLOOKUP($A207,csapatok!$A:$NN,CB$320,FALSE),'csapat-ranglista'!$A:$FP,CB$321,FALSE)/4),0)</f>
        <v>0</v>
      </c>
      <c r="CC207" s="223">
        <f>IFERROR(IF(RIGHT(VLOOKUP($A207,csapatok!$A:$NN,CC$320,FALSE),5)="Csere",VLOOKUP(LEFT(VLOOKUP($A207,csapatok!$A:$NN,CC$320,FALSE),LEN(VLOOKUP($A207,csapatok!$A:$NN,CC$320,FALSE))-6),'csapat-ranglista'!$A:$FP,CC$321,FALSE)/8,VLOOKUP(VLOOKUP($A207,csapatok!$A:$NN,CC$320,FALSE),'csapat-ranglista'!$A:$FP,CC$321,FALSE)/4),0)</f>
        <v>0</v>
      </c>
      <c r="CD207" s="223">
        <f>IFERROR(IF(RIGHT(VLOOKUP($A207,csapatok!$A:$NN,CD$320,FALSE),5)="Csere",VLOOKUP(LEFT(VLOOKUP($A207,csapatok!$A:$NN,CD$320,FALSE),LEN(VLOOKUP($A207,csapatok!$A:$NN,CD$320,FALSE))-6),'csapat-ranglista'!$A:$FP,CD$321,FALSE)/8,VLOOKUP(VLOOKUP($A207,csapatok!$A:$NN,CD$320,FALSE),'csapat-ranglista'!$A:$FP,CD$321,FALSE)/4),0)</f>
        <v>0</v>
      </c>
      <c r="CE207" s="223">
        <f>IFERROR(IF(RIGHT(VLOOKUP($A207,csapatok!$A:$NN,CE$320,FALSE),5)="Csere",VLOOKUP(LEFT(VLOOKUP($A207,csapatok!$A:$NN,CE$320,FALSE),LEN(VLOOKUP($A207,csapatok!$A:$NN,CE$320,FALSE))-6),'csapat-ranglista'!$A:$FP,CE$321,FALSE)/8,VLOOKUP(VLOOKUP($A207,csapatok!$A:$NN,CE$320,FALSE),'csapat-ranglista'!$A:$FP,CE$321,FALSE)/4),0)</f>
        <v>0</v>
      </c>
      <c r="CF207" s="223">
        <f>IFERROR(IF(RIGHT(VLOOKUP($A207,csapatok!$A:$NN,CF$320,FALSE),5)="Csere",VLOOKUP(LEFT(VLOOKUP($A207,csapatok!$A:$NN,CF$320,FALSE),LEN(VLOOKUP($A207,csapatok!$A:$NN,CF$320,FALSE))-6),'csapat-ranglista'!$A:$FP,CF$321,FALSE)/8,VLOOKUP(VLOOKUP($A207,csapatok!$A:$NN,CF$320,FALSE),'csapat-ranglista'!$A:$FP,CF$321,FALSE)/4),0)</f>
        <v>0</v>
      </c>
      <c r="CG207" s="223">
        <f>IFERROR(IF(RIGHT(VLOOKUP($A207,csapatok!$A:$NN,CG$320,FALSE),5)="Csere",VLOOKUP(LEFT(VLOOKUP($A207,csapatok!$A:$NN,CG$320,FALSE),LEN(VLOOKUP($A207,csapatok!$A:$NN,CG$320,FALSE))-6),'csapat-ranglista'!$A:$FP,CG$321,FALSE)/8,VLOOKUP(VLOOKUP($A207,csapatok!$A:$NN,CG$320,FALSE),'csapat-ranglista'!$A:$FP,CG$321,FALSE)/4),0)</f>
        <v>0</v>
      </c>
      <c r="CH207" s="223">
        <f>IFERROR(IF(RIGHT(VLOOKUP($A207,csapatok!$A:$NN,CH$320,FALSE),5)="Csere",VLOOKUP(LEFT(VLOOKUP($A207,csapatok!$A:$NN,CH$320,FALSE),LEN(VLOOKUP($A207,csapatok!$A:$NN,CH$320,FALSE))-6),'csapat-ranglista'!$A:$FP,CH$321,FALSE)/8,VLOOKUP(VLOOKUP($A207,csapatok!$A:$NN,CH$320,FALSE),'csapat-ranglista'!$A:$FP,CH$321,FALSE)/4),0)</f>
        <v>0</v>
      </c>
      <c r="CI207" s="223">
        <f>IFERROR(IF(RIGHT(VLOOKUP($A207,csapatok!$A:$NN,CI$320,FALSE),5)="Csere",VLOOKUP(LEFT(VLOOKUP($A207,csapatok!$A:$NN,CI$320,FALSE),LEN(VLOOKUP($A207,csapatok!$A:$NN,CI$320,FALSE))-6),'csapat-ranglista'!$A:$FP,CI$321,FALSE)/8,VLOOKUP(VLOOKUP($A207,csapatok!$A:$NN,CI$320,FALSE),'csapat-ranglista'!$A:$FP,CI$321,FALSE)/4),0)</f>
        <v>0</v>
      </c>
      <c r="CJ207" s="224">
        <f>versenyek!$IQ$11*IFERROR(VLOOKUP(VLOOKUP($A207,versenyek!IP:IR,3,FALSE),szabalyok!$A$16:$B$23,2,FALSE)/4,0)</f>
        <v>0</v>
      </c>
      <c r="CK207" s="224">
        <f>versenyek!$IT$11*IFERROR(VLOOKUP(VLOOKUP($A207,versenyek!IS:IU,3,FALSE),szabalyok!$A$16:$B$23,2,FALSE)/4,0)</f>
        <v>0</v>
      </c>
      <c r="CL207" s="223">
        <f>IFERROR(IF(RIGHT(VLOOKUP($A207,csapatok!$A:$NN,CL$320,FALSE),5)="Csere",VLOOKUP(LEFT(VLOOKUP($A207,csapatok!$A:$NN,CL$320,FALSE),LEN(VLOOKUP($A207,csapatok!$A:$NN,CL$320,FALSE))-6),'csapat-ranglista'!$A:$FP,CL$321,FALSE)/8,VLOOKUP(VLOOKUP($A207,csapatok!$A:$NN,CL$320,FALSE),'csapat-ranglista'!$A:$FP,CL$321,FALSE)/4),0)</f>
        <v>0</v>
      </c>
      <c r="CM207" s="223">
        <f>IFERROR(IF(RIGHT(VLOOKUP($A207,csapatok!$A:$NN,CM$320,FALSE),5)="Csere",VLOOKUP(LEFT(VLOOKUP($A207,csapatok!$A:$NN,CM$320,FALSE),LEN(VLOOKUP($A207,csapatok!$A:$NN,CM$320,FALSE))-6),'csapat-ranglista'!$A:$FP,CM$321,FALSE)/8,VLOOKUP(VLOOKUP($A207,csapatok!$A:$NN,CM$320,FALSE),'csapat-ranglista'!$A:$FP,CM$321,FALSE)/4),0)</f>
        <v>0</v>
      </c>
      <c r="CN207" s="223">
        <f>IFERROR(IF(RIGHT(VLOOKUP($A207,csapatok!$A:$NN,CN$320,FALSE),5)="Csere",VLOOKUP(LEFT(VLOOKUP($A207,csapatok!$A:$NN,CN$320,FALSE),LEN(VLOOKUP($A207,csapatok!$A:$NN,CN$320,FALSE))-6),'csapat-ranglista'!$A:$FP,CN$321,FALSE)/8,VLOOKUP(VLOOKUP($A207,csapatok!$A:$NN,CN$320,FALSE),'csapat-ranglista'!$A:$FP,CN$321,FALSE)/4),0)</f>
        <v>0</v>
      </c>
      <c r="CO207" s="223">
        <f>IFERROR(IF(RIGHT(VLOOKUP($A207,csapatok!$A:$NN,CO$320,FALSE),5)="Csere",VLOOKUP(LEFT(VLOOKUP($A207,csapatok!$A:$NN,CO$320,FALSE),LEN(VLOOKUP($A207,csapatok!$A:$NN,CO$320,FALSE))-6),'csapat-ranglista'!$A:$FP,CO$321,FALSE)/8,VLOOKUP(VLOOKUP($A207,csapatok!$A:$NN,CO$320,FALSE),'csapat-ranglista'!$A:$FP,CO$321,FALSE)/4),0)</f>
        <v>0</v>
      </c>
      <c r="CP207" s="223">
        <f>IFERROR(IF(RIGHT(VLOOKUP($A207,csapatok!$A:$NN,CP$320,FALSE),5)="Csere",VLOOKUP(LEFT(VLOOKUP($A207,csapatok!$A:$NN,CP$320,FALSE),LEN(VLOOKUP($A207,csapatok!$A:$NN,CP$320,FALSE))-6),'csapat-ranglista'!$A:$FP,CP$321,FALSE)/8,VLOOKUP(VLOOKUP($A207,csapatok!$A:$NN,CP$320,FALSE),'csapat-ranglista'!$A:$FP,CP$321,FALSE)/4),0)</f>
        <v>0</v>
      </c>
      <c r="CQ207" s="223">
        <f>IFERROR(IF(RIGHT(VLOOKUP($A207,csapatok!$A:$NN,CQ$320,FALSE),5)="Csere",VLOOKUP(LEFT(VLOOKUP($A207,csapatok!$A:$NN,CQ$320,FALSE),LEN(VLOOKUP($A207,csapatok!$A:$NN,CQ$320,FALSE))-6),'csapat-ranglista'!$A:$FP,CQ$321,FALSE)/8,VLOOKUP(VLOOKUP($A207,csapatok!$A:$NN,CQ$320,FALSE),'csapat-ranglista'!$A:$FP,CQ$321,FALSE)/4),0)</f>
        <v>0</v>
      </c>
      <c r="CR207" s="223">
        <f>IFERROR(IF(RIGHT(VLOOKUP($A207,csapatok!$A:$NN,CR$320,FALSE),5)="Csere",VLOOKUP(LEFT(VLOOKUP($A207,csapatok!$A:$NN,CR$320,FALSE),LEN(VLOOKUP($A207,csapatok!$A:$NN,CR$320,FALSE))-6),'csapat-ranglista'!$A:$FP,CR$321,FALSE)/8,VLOOKUP(VLOOKUP($A207,csapatok!$A:$NN,CR$320,FALSE),'csapat-ranglista'!$A:$FP,CR$321,FALSE)/4),0)</f>
        <v>0</v>
      </c>
      <c r="CS207" s="223">
        <f>IFERROR(IF(RIGHT(VLOOKUP($A207,csapatok!$A:$NN,CS$320,FALSE),5)="Csere",VLOOKUP(LEFT(VLOOKUP($A207,csapatok!$A:$NN,CS$320,FALSE),LEN(VLOOKUP($A207,csapatok!$A:$NN,CS$320,FALSE))-6),'csapat-ranglista'!$A:$FP,CS$321,FALSE)/8,VLOOKUP(VLOOKUP($A207,csapatok!$A:$NN,CS$320,FALSE),'csapat-ranglista'!$A:$FP,CS$321,FALSE)/4),0)</f>
        <v>0</v>
      </c>
      <c r="CT207" s="223">
        <f>IFERROR(IF(RIGHT(VLOOKUP($A207,csapatok!$A:$NN,CT$320,FALSE),5)="Csere",VLOOKUP(LEFT(VLOOKUP($A207,csapatok!$A:$NN,CT$320,FALSE),LEN(VLOOKUP($A207,csapatok!$A:$NN,CT$320,FALSE))-6),'csapat-ranglista'!$A:$FP,CT$321,FALSE)/8,VLOOKUP(VLOOKUP($A207,csapatok!$A:$NN,CT$320,FALSE),'csapat-ranglista'!$A:$FP,CT$321,FALSE)/4),0)</f>
        <v>0</v>
      </c>
      <c r="CU207" s="223">
        <f>IFERROR(IF(RIGHT(VLOOKUP($A207,csapatok!$A:$NN,CU$320,FALSE),5)="Csere",VLOOKUP(LEFT(VLOOKUP($A207,csapatok!$A:$NN,CU$320,FALSE),LEN(VLOOKUP($A207,csapatok!$A:$NN,CU$320,FALSE))-6),'csapat-ranglista'!$A:$FP,CU$321,FALSE)/8,VLOOKUP(VLOOKUP($A207,csapatok!$A:$NN,CU$320,FALSE),'csapat-ranglista'!$A:$FP,CU$321,FALSE)/4),0)</f>
        <v>0</v>
      </c>
      <c r="CV207" s="223">
        <f>IFERROR(IF(RIGHT(VLOOKUP($A207,csapatok!$A:$NN,CV$320,FALSE),5)="Csere",VLOOKUP(LEFT(VLOOKUP($A207,csapatok!$A:$NN,CV$320,FALSE),LEN(VLOOKUP($A207,csapatok!$A:$NN,CV$320,FALSE))-6),'csapat-ranglista'!$A:$FP,CV$321,FALSE)/8,VLOOKUP(VLOOKUP($A207,csapatok!$A:$NN,CV$320,FALSE),'csapat-ranglista'!$A:$FP,CV$321,FALSE)/4),0)</f>
        <v>0</v>
      </c>
      <c r="CW207" s="223">
        <f>IFERROR(IF(RIGHT(VLOOKUP($A207,csapatok!$A:$NN,CW$320,FALSE),5)="Csere",VLOOKUP(LEFT(VLOOKUP($A207,csapatok!$A:$NN,CW$320,FALSE),LEN(VLOOKUP($A207,csapatok!$A:$NN,CW$320,FALSE))-6),'csapat-ranglista'!$A:$FP,CW$321,FALSE)/8,VLOOKUP(VLOOKUP($A207,csapatok!$A:$NN,CW$320,FALSE),'csapat-ranglista'!$A:$FP,CW$321,FALSE)/4),0)</f>
        <v>0</v>
      </c>
      <c r="CX207" s="223">
        <f>IFERROR(IF(RIGHT(VLOOKUP($A207,csapatok!$A:$NN,CX$320,FALSE),5)="Csere",VLOOKUP(LEFT(VLOOKUP($A207,csapatok!$A:$NN,CX$320,FALSE),LEN(VLOOKUP($A207,csapatok!$A:$NN,CX$320,FALSE))-6),'csapat-ranglista'!$A:$FP,CX$321,FALSE)/8,VLOOKUP(VLOOKUP($A207,csapatok!$A:$NN,CX$320,FALSE),'csapat-ranglista'!$A:$FP,CX$321,FALSE)/4),0)</f>
        <v>0</v>
      </c>
      <c r="CY207" s="223">
        <f>IFERROR(IF(RIGHT(VLOOKUP($A207,csapatok!$A:$NN,CY$320,FALSE),5)="Csere",VLOOKUP(LEFT(VLOOKUP($A207,csapatok!$A:$NN,CY$320,FALSE),LEN(VLOOKUP($A207,csapatok!$A:$NN,CY$320,FALSE))-6),'csapat-ranglista'!$A:$FP,CY$321,FALSE)/8,VLOOKUP(VLOOKUP($A207,csapatok!$A:$NN,CY$320,FALSE),'csapat-ranglista'!$A:$FP,CY$321,FALSE)/4),0)</f>
        <v>0</v>
      </c>
      <c r="CZ207" s="223">
        <f>IFERROR(IF(RIGHT(VLOOKUP($A207,csapatok!$A:$NN,CZ$320,FALSE),5)="Csere",VLOOKUP(LEFT(VLOOKUP($A207,csapatok!$A:$NN,CZ$320,FALSE),LEN(VLOOKUP($A207,csapatok!$A:$NN,CZ$320,FALSE))-6),'csapat-ranglista'!$A:$FP,CZ$321,FALSE)/8,VLOOKUP(VLOOKUP($A207,csapatok!$A:$NN,CZ$320,FALSE),'csapat-ranglista'!$A:$FP,CZ$321,FALSE)/4),0)</f>
        <v>0</v>
      </c>
      <c r="DA207" s="223">
        <f>IFERROR(IF(RIGHT(VLOOKUP($A207,csapatok!$A:$NN,DA$320,FALSE),5)="Csere",VLOOKUP(LEFT(VLOOKUP($A207,csapatok!$A:$NN,DA$320,FALSE),LEN(VLOOKUP($A207,csapatok!$A:$NN,DA$320,FALSE))-6),'csapat-ranglista'!$A:$FP,DA$321,FALSE)/8,VLOOKUP(VLOOKUP($A207,csapatok!$A:$NN,DA$320,FALSE),'csapat-ranglista'!$A:$FP,DA$321,FALSE)/4),0)</f>
        <v>0</v>
      </c>
      <c r="DB207" s="223">
        <f>IFERROR(IF(RIGHT(VLOOKUP($A207,csapatok!$A:$NN,DB$320,FALSE),5)="Csere",VLOOKUP(LEFT(VLOOKUP($A207,csapatok!$A:$NN,DB$320,FALSE),LEN(VLOOKUP($A207,csapatok!$A:$NN,DB$320,FALSE))-6),'csapat-ranglista'!$A:$FP,DB$321,FALSE)/8,VLOOKUP(VLOOKUP($A207,csapatok!$A:$NN,DB$320,FALSE),'csapat-ranglista'!$A:$FP,DB$321,FALSE)/4),0)</f>
        <v>0</v>
      </c>
      <c r="DC207" s="223">
        <f>IFERROR(IF(RIGHT(VLOOKUP($A207,csapatok!$A:$NN,DC$320,FALSE),5)="Csere",VLOOKUP(LEFT(VLOOKUP($A207,csapatok!$A:$NN,DC$320,FALSE),LEN(VLOOKUP($A207,csapatok!$A:$NN,DC$320,FALSE))-6),'csapat-ranglista'!$A:$FP,DC$321,FALSE)/8,VLOOKUP(VLOOKUP($A207,csapatok!$A:$NN,DC$320,FALSE),'csapat-ranglista'!$A:$FP,DC$321,FALSE)/4),0)</f>
        <v>0</v>
      </c>
      <c r="DD207" s="223">
        <f>IFERROR(IF(RIGHT(VLOOKUP($A207,csapatok!$A:$NN,DD$320,FALSE),5)="Csere",VLOOKUP(LEFT(VLOOKUP($A207,csapatok!$A:$NN,DD$320,FALSE),LEN(VLOOKUP($A207,csapatok!$A:$NN,DD$320,FALSE))-6),'csapat-ranglista'!$A:$FP,DD$321,FALSE)/8,VLOOKUP(VLOOKUP($A207,csapatok!$A:$NN,DD$320,FALSE),'csapat-ranglista'!$A:$FP,DD$321,FALSE)/4),0)</f>
        <v>0</v>
      </c>
      <c r="DE207" s="223">
        <f>IFERROR(IF(RIGHT(VLOOKUP($A207,csapatok!$A:$NN,DE$320,FALSE),5)="Csere",VLOOKUP(LEFT(VLOOKUP($A207,csapatok!$A:$NN,DE$320,FALSE),LEN(VLOOKUP($A207,csapatok!$A:$NN,DE$320,FALSE))-6),'csapat-ranglista'!$A:$FP,DE$321,FALSE)/8,VLOOKUP(VLOOKUP($A207,csapatok!$A:$NN,DE$320,FALSE),'csapat-ranglista'!$A:$FP,DE$321,FALSE)/4),0)</f>
        <v>0</v>
      </c>
      <c r="DF207" s="223">
        <f>IFERROR(IF(RIGHT(VLOOKUP($A207,csapatok!$A:$NN,DF$320,FALSE),5)="Csere",VLOOKUP(LEFT(VLOOKUP($A207,csapatok!$A:$NN,DF$320,FALSE),LEN(VLOOKUP($A207,csapatok!$A:$NN,DF$320,FALSE))-6),'csapat-ranglista'!$A:$FP,DF$321,FALSE)/8,VLOOKUP(VLOOKUP($A207,csapatok!$A:$NN,DF$320,FALSE),'csapat-ranglista'!$A:$FP,DF$321,FALSE)/4),0)</f>
        <v>0</v>
      </c>
      <c r="DG207" s="223">
        <f>IFERROR(IF(RIGHT(VLOOKUP($A207,csapatok!$A:$NN,DG$320,FALSE),5)="Csere",VLOOKUP(LEFT(VLOOKUP($A207,csapatok!$A:$NN,DG$320,FALSE),LEN(VLOOKUP($A207,csapatok!$A:$NN,DG$320,FALSE))-6),'csapat-ranglista'!$A:$FP,DG$321,FALSE)/8,VLOOKUP(VLOOKUP($A207,csapatok!$A:$NN,DG$320,FALSE),'csapat-ranglista'!$A:$FP,DG$321,FALSE)/4),0)</f>
        <v>0</v>
      </c>
      <c r="DH207" s="223">
        <f>IFERROR(IF(RIGHT(VLOOKUP($A207,csapatok!$A:$NN,DH$320,FALSE),5)="Csere",VLOOKUP(LEFT(VLOOKUP($A207,csapatok!$A:$NN,DH$320,FALSE),LEN(VLOOKUP($A207,csapatok!$A:$NN,DH$320,FALSE))-6),'csapat-ranglista'!$A:$FP,DH$321,FALSE)/8,VLOOKUP(VLOOKUP($A207,csapatok!$A:$NN,DH$320,FALSE),'csapat-ranglista'!$A:$FP,DH$321,FALSE)/4),0)</f>
        <v>0</v>
      </c>
      <c r="DI207" s="223">
        <f>IFERROR(IF(RIGHT(VLOOKUP($A207,csapatok!$A:$NN,DI$320,FALSE),5)="Csere",VLOOKUP(LEFT(VLOOKUP($A207,csapatok!$A:$NN,DI$320,FALSE),LEN(VLOOKUP($A207,csapatok!$A:$NN,DI$320,FALSE))-6),'csapat-ranglista'!$A:$FP,DI$321,FALSE)/8,VLOOKUP(VLOOKUP($A207,csapatok!$A:$NN,DI$320,FALSE),'csapat-ranglista'!$A:$FP,DI$321,FALSE)/4),0)</f>
        <v>0</v>
      </c>
      <c r="DJ207" s="223">
        <f>IFERROR(IF(RIGHT(VLOOKUP($A207,csapatok!$A:$NN,DJ$320,FALSE),5)="Csere",VLOOKUP(LEFT(VLOOKUP($A207,csapatok!$A:$NN,DJ$320,FALSE),LEN(VLOOKUP($A207,csapatok!$A:$NN,DJ$320,FALSE))-6),'csapat-ranglista'!$A:$FP,DJ$321,FALSE)/8,VLOOKUP(VLOOKUP($A207,csapatok!$A:$NN,DJ$320,FALSE),'csapat-ranglista'!$A:$FP,DJ$321,FALSE)/4),0)</f>
        <v>0</v>
      </c>
      <c r="DK207" s="223">
        <f>IFERROR(IF(RIGHT(VLOOKUP($A207,csapatok!$A:$NN,DK$320,FALSE),5)="Csere",VLOOKUP(LEFT(VLOOKUP($A207,csapatok!$A:$NN,DK$320,FALSE),LEN(VLOOKUP($A207,csapatok!$A:$NN,DK$320,FALSE))-6),'csapat-ranglista'!$A:$FP,DK$321,FALSE)/8,VLOOKUP(VLOOKUP($A207,csapatok!$A:$NN,DK$320,FALSE),'csapat-ranglista'!$A:$FP,DK$321,FALSE)/4),0)</f>
        <v>0</v>
      </c>
      <c r="DL207" s="223">
        <f>IFERROR(IF(RIGHT(VLOOKUP($A207,csapatok!$A:$NN,DL$320,FALSE),5)="Csere",VLOOKUP(LEFT(VLOOKUP($A207,csapatok!$A:$NN,DL$320,FALSE),LEN(VLOOKUP($A207,csapatok!$A:$NN,DL$320,FALSE))-6),'csapat-ranglista'!$A:$FP,DL$321,FALSE)/8,VLOOKUP(VLOOKUP($A207,csapatok!$A:$NN,DL$320,FALSE),'csapat-ranglista'!$A:$FP,DL$321,FALSE)/4),0)</f>
        <v>0</v>
      </c>
      <c r="DM207" s="223">
        <f>IFERROR(IF(RIGHT(VLOOKUP($A207,csapatok!$A:$NN,DM$320,FALSE),5)="Csere",VLOOKUP(LEFT(VLOOKUP($A207,csapatok!$A:$NN,DM$320,FALSE),LEN(VLOOKUP($A207,csapatok!$A:$NN,DM$320,FALSE))-6),'csapat-ranglista'!$A:$FP,DM$321,FALSE)/8,VLOOKUP(VLOOKUP($A207,csapatok!$A:$NN,DM$320,FALSE),'csapat-ranglista'!$A:$FP,DM$321,FALSE)/4),0)</f>
        <v>0</v>
      </c>
      <c r="DN207" s="223">
        <f>IFERROR(IF(RIGHT(VLOOKUP($A207,csapatok!$A:$NN,DN$320,FALSE),5)="Csere",VLOOKUP(LEFT(VLOOKUP($A207,csapatok!$A:$NN,DN$320,FALSE),LEN(VLOOKUP($A207,csapatok!$A:$NN,DN$320,FALSE))-6),'csapat-ranglista'!$A:$FP,DN$321,FALSE)/8,VLOOKUP(VLOOKUP($A207,csapatok!$A:$NN,DN$320,FALSE),'csapat-ranglista'!$A:$FP,DN$321,FALSE)/4),0)</f>
        <v>0</v>
      </c>
      <c r="DO207" s="224">
        <f>versenyek!$MF$11*IFERROR(VLOOKUP(VLOOKUP($A207,versenyek!ME:MG,3,FALSE),szabalyok!$A$16:$B$23,2,FALSE)/4,0)</f>
        <v>0</v>
      </c>
      <c r="DP207" s="224">
        <f>versenyek!$MI$11*IFERROR(VLOOKUP(VLOOKUP($A207,versenyek!MH:MJ,3,FALSE),szabalyok!$A$16:$B$23,2,FALSE)/4,0)</f>
        <v>0</v>
      </c>
      <c r="DQ207" s="223">
        <f>IFERROR(IF(RIGHT(VLOOKUP($A207,csapatok!$A:$NN,DQ$320,FALSE),5)="Csere",VLOOKUP(LEFT(VLOOKUP($A207,csapatok!$A:$NN,DQ$320,FALSE),LEN(VLOOKUP($A207,csapatok!$A:$NN,DQ$320,FALSE))-6),'csapat-ranglista'!$A:$FP,DQ$321,FALSE)/8,VLOOKUP(VLOOKUP($A207,csapatok!$A:$NN,DQ$320,FALSE),'csapat-ranglista'!$A:$FP,DQ$321,FALSE)/4),0)</f>
        <v>0</v>
      </c>
      <c r="DR207" s="223">
        <f>IFERROR(IF(RIGHT(VLOOKUP($A207,csapatok!$A:$NN,DR$320,FALSE),5)="Csere",VLOOKUP(LEFT(VLOOKUP($A207,csapatok!$A:$NN,DR$320,FALSE),LEN(VLOOKUP($A207,csapatok!$A:$NN,DR$320,FALSE))-6),'csapat-ranglista'!$A:$FP,DR$321,FALSE)/8,VLOOKUP(VLOOKUP($A207,csapatok!$A:$NN,DR$320,FALSE),'csapat-ranglista'!$A:$FP,DR$321,FALSE)/4),0)</f>
        <v>0</v>
      </c>
      <c r="DS207" s="223">
        <f>IFERROR(IF(RIGHT(VLOOKUP($A207,csapatok!$A:$NN,DS$320,FALSE),5)="Csere",VLOOKUP(LEFT(VLOOKUP($A207,csapatok!$A:$NN,DS$320,FALSE),LEN(VLOOKUP($A207,csapatok!$A:$NN,DS$320,FALSE))-6),'csapat-ranglista'!$A:$FP,DS$321,FALSE)/8,VLOOKUP(VLOOKUP($A207,csapatok!$A:$NN,DS$320,FALSE),'csapat-ranglista'!$A:$FP,DS$321,FALSE)/4),0)</f>
        <v>0</v>
      </c>
      <c r="DT207" s="223">
        <f>IFERROR(IF(RIGHT(VLOOKUP($A207,csapatok!$A:$NN,DT$320,FALSE),5)="Csere",VLOOKUP(LEFT(VLOOKUP($A207,csapatok!$A:$NN,DT$320,FALSE),LEN(VLOOKUP($A207,csapatok!$A:$NN,DT$320,FALSE))-6),'csapat-ranglista'!$A:$FP,DT$321,FALSE)/8,VLOOKUP(VLOOKUP($A207,csapatok!$A:$NN,DT$320,FALSE),'csapat-ranglista'!$A:$FP,DT$321,FALSE)/4),0)</f>
        <v>0</v>
      </c>
      <c r="DU207" s="223">
        <f>IFERROR(IF(RIGHT(VLOOKUP($A207,csapatok!$A:$NN,DU$320,FALSE),5)="Csere",VLOOKUP(LEFT(VLOOKUP($A207,csapatok!$A:$NN,DU$320,FALSE),LEN(VLOOKUP($A207,csapatok!$A:$NN,DU$320,FALSE))-6),'csapat-ranglista'!$A:$FP,DU$321,FALSE)/8,VLOOKUP(VLOOKUP($A207,csapatok!$A:$NN,DU$320,FALSE),'csapat-ranglista'!$A:$FP,DU$321,FALSE)/4),0)</f>
        <v>0</v>
      </c>
      <c r="DV207" s="223">
        <f>IFERROR(IF(RIGHT(VLOOKUP($A207,csapatok!$A:$NN,DV$320,FALSE),5)="Csere",VLOOKUP(LEFT(VLOOKUP($A207,csapatok!$A:$NN,DV$320,FALSE),LEN(VLOOKUP($A207,csapatok!$A:$NN,DV$320,FALSE))-6),'csapat-ranglista'!$A:$FP,DV$321,FALSE)/8,VLOOKUP(VLOOKUP($A207,csapatok!$A:$NN,DV$320,FALSE),'csapat-ranglista'!$A:$FP,DV$321,FALSE)/4),0)</f>
        <v>0</v>
      </c>
      <c r="DW207" s="223">
        <f>IFERROR(IF(RIGHT(VLOOKUP($A207,csapatok!$A:$NN,DW$320,FALSE),5)="Csere",VLOOKUP(LEFT(VLOOKUP($A207,csapatok!$A:$NN,DW$320,FALSE),LEN(VLOOKUP($A207,csapatok!$A:$NN,DW$320,FALSE))-6),'csapat-ranglista'!$A:$FP,DW$321,FALSE)/8,VLOOKUP(VLOOKUP($A207,csapatok!$A:$NN,DW$320,FALSE),'csapat-ranglista'!$A:$FP,DW$321,FALSE)/4),0)</f>
        <v>0</v>
      </c>
      <c r="DX207" s="223">
        <f>IFERROR(IF(RIGHT(VLOOKUP($A207,csapatok!$A:$NN,DX$320,FALSE),5)="Csere",VLOOKUP(LEFT(VLOOKUP($A207,csapatok!$A:$NN,DX$320,FALSE),LEN(VLOOKUP($A207,csapatok!$A:$NN,DX$320,FALSE))-6),'csapat-ranglista'!$A:$FP,DX$321,FALSE)/8,VLOOKUP(VLOOKUP($A207,csapatok!$A:$NN,DX$320,FALSE),'csapat-ranglista'!$A:$FP,DX$321,FALSE)/4),0)</f>
        <v>0</v>
      </c>
      <c r="DY207" s="223">
        <f>IFERROR(IF(RIGHT(VLOOKUP($A207,csapatok!$A:$NN,DY$320,FALSE),5)="Csere",VLOOKUP(LEFT(VLOOKUP($A207,csapatok!$A:$NN,DY$320,FALSE),LEN(VLOOKUP($A207,csapatok!$A:$NN,DY$320,FALSE))-6),'csapat-ranglista'!$A:$FP,DY$321,FALSE)/8,VLOOKUP(VLOOKUP($A207,csapatok!$A:$NN,DY$320,FALSE),'csapat-ranglista'!$A:$FP,DY$321,FALSE)/4),0)</f>
        <v>0</v>
      </c>
      <c r="DZ207" s="223">
        <f>IFERROR(IF(RIGHT(VLOOKUP($A207,csapatok!$A:$NN,DZ$320,FALSE),5)="Csere",VLOOKUP(LEFT(VLOOKUP($A207,csapatok!$A:$NN,DZ$320,FALSE),LEN(VLOOKUP($A207,csapatok!$A:$NN,DZ$320,FALSE))-6),'csapat-ranglista'!$A:$FP,DZ$321,FALSE)/8,VLOOKUP(VLOOKUP($A207,csapatok!$A:$NN,DZ$320,FALSE),'csapat-ranglista'!$A:$FP,DZ$321,FALSE)/4),0)</f>
        <v>0</v>
      </c>
      <c r="EA207" s="223">
        <f>IFERROR(IF(RIGHT(VLOOKUP($A207,csapatok!$A:$NN,EA$320,FALSE),5)="Csere",VLOOKUP(LEFT(VLOOKUP($A207,csapatok!$A:$NN,EA$320,FALSE),LEN(VLOOKUP($A207,csapatok!$A:$NN,EA$320,FALSE))-6),'csapat-ranglista'!$A:$FP,EA$321,FALSE)/8,VLOOKUP(VLOOKUP($A207,csapatok!$A:$NN,EA$320,FALSE),'csapat-ranglista'!$A:$FP,EA$321,FALSE)/4),0)</f>
        <v>0</v>
      </c>
      <c r="EB207" s="223">
        <f>IFERROR(IF(RIGHT(VLOOKUP($A207,csapatok!$A:$NN,EB$320,FALSE),5)="Csere",VLOOKUP(LEFT(VLOOKUP($A207,csapatok!$A:$NN,EB$320,FALSE),LEN(VLOOKUP($A207,csapatok!$A:$NN,EB$320,FALSE))-6),'csapat-ranglista'!$A:$FP,EB$321,FALSE)/8,VLOOKUP(VLOOKUP($A207,csapatok!$A:$NN,EB$320,FALSE),'csapat-ranglista'!$A:$FP,EB$321,FALSE)/4),0)</f>
        <v>0</v>
      </c>
      <c r="EC207" s="223">
        <f>IFERROR(IF(RIGHT(VLOOKUP($A207,csapatok!$A:$NN,EC$320,FALSE),5)="Csere",VLOOKUP(LEFT(VLOOKUP($A207,csapatok!$A:$NN,EC$320,FALSE),LEN(VLOOKUP($A207,csapatok!$A:$NN,EC$320,FALSE))-6),'csapat-ranglista'!$A:$FP,EC$321,FALSE)/8,VLOOKUP(VLOOKUP($A207,csapatok!$A:$NN,EC$320,FALSE),'csapat-ranglista'!$A:$FP,EC$321,FALSE)/4),0)</f>
        <v>0</v>
      </c>
      <c r="ED207" s="223">
        <f>IFERROR(IF(RIGHT(VLOOKUP($A207,csapatok!$A:$NN,ED$320,FALSE),5)="Csere",VLOOKUP(LEFT(VLOOKUP($A207,csapatok!$A:$NN,ED$320,FALSE),LEN(VLOOKUP($A207,csapatok!$A:$NN,ED$320,FALSE))-6),'csapat-ranglista'!$A:$FP,ED$321,FALSE)/8,VLOOKUP(VLOOKUP($A207,csapatok!$A:$NN,ED$320,FALSE),'csapat-ranglista'!$A:$FP,ED$321,FALSE)/4),0)</f>
        <v>0</v>
      </c>
      <c r="EE207" s="223">
        <f>IFERROR(IF(RIGHT(VLOOKUP($A207,csapatok!$A:$NN,EE$320,FALSE),5)="Csere",VLOOKUP(LEFT(VLOOKUP($A207,csapatok!$A:$NN,EE$320,FALSE),LEN(VLOOKUP($A207,csapatok!$A:$NN,EE$320,FALSE))-6),'csapat-ranglista'!$A:$FP,EE$321,FALSE)/8,VLOOKUP(VLOOKUP($A207,csapatok!$A:$NN,EE$320,FALSE),'csapat-ranglista'!$A:$FP,EE$321,FALSE)/4),0)</f>
        <v>0</v>
      </c>
      <c r="EF207" s="223">
        <f>IFERROR(IF(RIGHT(VLOOKUP($A207,csapatok!$A:$NN,EF$320,FALSE),5)="Csere",VLOOKUP(LEFT(VLOOKUP($A207,csapatok!$A:$NN,EF$320,FALSE),LEN(VLOOKUP($A207,csapatok!$A:$NN,EF$320,FALSE))-6),'csapat-ranglista'!$A:$FP,EF$321,FALSE)/8,VLOOKUP(VLOOKUP($A207,csapatok!$A:$NN,EF$320,FALSE),'csapat-ranglista'!$A:$FP,EF$321,FALSE)/4),0)</f>
        <v>0</v>
      </c>
      <c r="EG207" s="223">
        <f>IFERROR(IF(RIGHT(VLOOKUP($A207,csapatok!$A:$NN,EG$320,FALSE),5)="Csere",VLOOKUP(LEFT(VLOOKUP($A207,csapatok!$A:$NN,EG$320,FALSE),LEN(VLOOKUP($A207,csapatok!$A:$NN,EG$320,FALSE))-6),'csapat-ranglista'!$A:$FP,EG$321,FALSE)/8,VLOOKUP(VLOOKUP($A207,csapatok!$A:$NN,EG$320,FALSE),'csapat-ranglista'!$A:$FP,EG$321,FALSE)/4),0)</f>
        <v>0</v>
      </c>
      <c r="EH207" s="223">
        <f>IFERROR(IF(RIGHT(VLOOKUP($A207,csapatok!$A:$NN,EH$320,FALSE),5)="Csere",VLOOKUP(LEFT(VLOOKUP($A207,csapatok!$A:$NN,EH$320,FALSE),LEN(VLOOKUP($A207,csapatok!$A:$NN,EH$320,FALSE))-6),'csapat-ranglista'!$A:$FP,EH$321,FALSE)/8,VLOOKUP(VLOOKUP($A207,csapatok!$A:$NN,EH$320,FALSE),'csapat-ranglista'!$A:$FP,EH$321,FALSE)/4),0)</f>
        <v>0</v>
      </c>
      <c r="EI207" s="223">
        <f>IFERROR(IF(RIGHT(VLOOKUP($A207,csapatok!$A:$NN,EI$320,FALSE),5)="Csere",VLOOKUP(LEFT(VLOOKUP($A207,csapatok!$A:$NN,EI$320,FALSE),LEN(VLOOKUP($A207,csapatok!$A:$NN,EI$320,FALSE))-6),'csapat-ranglista'!$A:$FP,EI$321,FALSE)/8,VLOOKUP(VLOOKUP($A207,csapatok!$A:$NN,EI$320,FALSE),'csapat-ranglista'!$A:$FP,EI$321,FALSE)/4),0)</f>
        <v>0</v>
      </c>
      <c r="EJ207" s="223">
        <f>IFERROR(IF(RIGHT(VLOOKUP($A207,csapatok!$A:$NN,EJ$320,FALSE),5)="Csere",VLOOKUP(LEFT(VLOOKUP($A207,csapatok!$A:$NN,EJ$320,FALSE),LEN(VLOOKUP($A207,csapatok!$A:$NN,EJ$320,FALSE))-6),'csapat-ranglista'!$A:$FP,EJ$321,FALSE)/8,VLOOKUP(VLOOKUP($A207,csapatok!$A:$NN,EJ$320,FALSE),'csapat-ranglista'!$A:$FP,EJ$321,FALSE)/4),0)</f>
        <v>0</v>
      </c>
      <c r="EK207" s="223">
        <f>IFERROR(IF(RIGHT(VLOOKUP($A207,csapatok!$A:$NN,EK$320,FALSE),5)="Csere",VLOOKUP(LEFT(VLOOKUP($A207,csapatok!$A:$NN,EK$320,FALSE),LEN(VLOOKUP($A207,csapatok!$A:$NN,EK$320,FALSE))-6),'csapat-ranglista'!$A:$FP,EK$321,FALSE)/8,VLOOKUP(VLOOKUP($A207,csapatok!$A:$NN,EK$320,FALSE),'csapat-ranglista'!$A:$FP,EK$321,FALSE)/4),0)</f>
        <v>0</v>
      </c>
      <c r="EL207" s="223">
        <f>IFERROR(IF(RIGHT(VLOOKUP($A207,csapatok!$A:$NN,EL$320,FALSE),5)="Csere",VLOOKUP(LEFT(VLOOKUP($A207,csapatok!$A:$NN,EL$320,FALSE),LEN(VLOOKUP($A207,csapatok!$A:$NN,EL$320,FALSE))-6),'csapat-ranglista'!$A:$FP,EL$321,FALSE)/8,VLOOKUP(VLOOKUP($A207,csapatok!$A:$NN,EL$320,FALSE),'csapat-ranglista'!$A:$FP,EL$321,FALSE)/4),0)</f>
        <v>0</v>
      </c>
      <c r="EM207" s="223">
        <f>IFERROR(IF(RIGHT(VLOOKUP($A207,csapatok!$A:$NN,EM$320,FALSE),5)="Csere",VLOOKUP(LEFT(VLOOKUP($A207,csapatok!$A:$NN,EM$320,FALSE),LEN(VLOOKUP($A207,csapatok!$A:$NN,EM$320,FALSE))-6),'csapat-ranglista'!$A:$FP,EM$321,FALSE)/8,VLOOKUP(VLOOKUP($A207,csapatok!$A:$NN,EM$320,FALSE),'csapat-ranglista'!$A:$FP,EM$321,FALSE)/4),0)</f>
        <v>0</v>
      </c>
      <c r="EN207" s="223">
        <f>IFERROR(IF(RIGHT(VLOOKUP($A207,csapatok!$A:$NN,EN$320,FALSE),5)="Csere",VLOOKUP(LEFT(VLOOKUP($A207,csapatok!$A:$NN,EN$320,FALSE),LEN(VLOOKUP($A207,csapatok!$A:$NN,EN$320,FALSE))-6),'csapat-ranglista'!$A:$FP,EN$321,FALSE)/8,VLOOKUP(VLOOKUP($A207,csapatok!$A:$NN,EN$320,FALSE),'csapat-ranglista'!$A:$FP,EN$321,FALSE)/4),0)</f>
        <v>0</v>
      </c>
      <c r="EO207" s="223">
        <f>IFERROR(IF(RIGHT(VLOOKUP($A207,csapatok!$A:$NN,EO$320,FALSE),5)="Csere",VLOOKUP(LEFT(VLOOKUP($A207,csapatok!$A:$NN,EO$320,FALSE),LEN(VLOOKUP($A207,csapatok!$A:$NN,EO$320,FALSE))-6),'csapat-ranglista'!$A:$FP,EO$321,FALSE)/8,VLOOKUP(VLOOKUP($A207,csapatok!$A:$NN,EO$320,FALSE),'csapat-ranglista'!$A:$FP,EO$321,FALSE)/4),0)</f>
        <v>0</v>
      </c>
      <c r="EP207" s="223">
        <f>IFERROR(IF(RIGHT(VLOOKUP($A207,csapatok!$A:$NN,EP$320,FALSE),5)="Csere",VLOOKUP(LEFT(VLOOKUP($A207,csapatok!$A:$NN,EP$320,FALSE),LEN(VLOOKUP($A207,csapatok!$A:$NN,EP$320,FALSE))-6),'csapat-ranglista'!$A:$FP,EP$321,FALSE)/8,VLOOKUP(VLOOKUP($A207,csapatok!$A:$NN,EP$320,FALSE),'csapat-ranglista'!$A:$FP,EP$321,FALSE)/4),0)</f>
        <v>0</v>
      </c>
      <c r="EQ207" s="223">
        <f>IFERROR(IF(RIGHT(VLOOKUP($A207,csapatok!$A:$NN,EQ$320,FALSE),5)="Csere",VLOOKUP(LEFT(VLOOKUP($A207,csapatok!$A:$NN,EQ$320,FALSE),LEN(VLOOKUP($A207,csapatok!$A:$NN,EQ$320,FALSE))-6),'csapat-ranglista'!$A:$FP,EQ$321,FALSE)/8,VLOOKUP(VLOOKUP($A207,csapatok!$A:$NN,EQ$320,FALSE),'csapat-ranglista'!$A:$FP,EQ$321,FALSE)/4),0)</f>
        <v>0</v>
      </c>
      <c r="ER207" s="223">
        <f>IFERROR(IF(RIGHT(VLOOKUP($A207,csapatok!$A:$NN,ER$320,FALSE),5)="Csere",VLOOKUP(LEFT(VLOOKUP($A207,csapatok!$A:$NN,ER$320,FALSE),LEN(VLOOKUP($A207,csapatok!$A:$NN,ER$320,FALSE))-6),'csapat-ranglista'!$A:$FP,ER$321,FALSE)/8,VLOOKUP(VLOOKUP($A207,csapatok!$A:$NN,ER$320,FALSE),'csapat-ranglista'!$A:$FP,ER$321,FALSE)/4),0)</f>
        <v>0</v>
      </c>
      <c r="ES207" s="223">
        <f>IFERROR(IF(RIGHT(VLOOKUP($A207,csapatok!$A:$NN,ES$320,FALSE),5)="Csere",VLOOKUP(LEFT(VLOOKUP($A207,csapatok!$A:$NN,ES$320,FALSE),LEN(VLOOKUP($A207,csapatok!$A:$NN,ES$320,FALSE))-6),'csapat-ranglista'!$A:$FP,ES$321,FALSE)/8,VLOOKUP(VLOOKUP($A207,csapatok!$A:$NN,ES$320,FALSE),'csapat-ranglista'!$A:$FP,ES$321,FALSE)/4),0)</f>
        <v>0</v>
      </c>
      <c r="ET207" s="223">
        <f>IFERROR(IF(RIGHT(VLOOKUP($A207,csapatok!$A:$NN,ET$320,FALSE),5)="Csere",VLOOKUP(LEFT(VLOOKUP($A207,csapatok!$A:$NN,ET$320,FALSE),LEN(VLOOKUP($A207,csapatok!$A:$NN,ET$320,FALSE))-6),'csapat-ranglista'!$A:$FP,ET$321,FALSE)/8,VLOOKUP(VLOOKUP($A207,csapatok!$A:$NN,ET$320,FALSE),'csapat-ranglista'!$A:$FP,ET$321,FALSE)/4),0)</f>
        <v>0</v>
      </c>
      <c r="EU207" s="223">
        <f>IFERROR(IF(RIGHT(VLOOKUP($A207,csapatok!$A:$NN,EU$320,FALSE),5)="Csere",VLOOKUP(LEFT(VLOOKUP($A207,csapatok!$A:$NN,EU$320,FALSE),LEN(VLOOKUP($A207,csapatok!$A:$NN,EU$320,FALSE))-6),'csapat-ranglista'!$A:$FP,EU$321,FALSE)/8,VLOOKUP(VLOOKUP($A207,csapatok!$A:$NN,EU$320,FALSE),'csapat-ranglista'!$A:$FP,EU$321,FALSE)/4),0)</f>
        <v>0</v>
      </c>
      <c r="EV207" s="223">
        <f>IFERROR(IF(RIGHT(VLOOKUP($A207,csapatok!$A:$NN,EV$320,FALSE),5)="Csere",VLOOKUP(LEFT(VLOOKUP($A207,csapatok!$A:$NN,EV$320,FALSE),LEN(VLOOKUP($A207,csapatok!$A:$NN,EV$320,FALSE))-6),'csapat-ranglista'!$A:$FP,EV$321,FALSE)/8,VLOOKUP(VLOOKUP($A207,csapatok!$A:$NN,EV$320,FALSE),'csapat-ranglista'!$A:$FP,EV$321,FALSE)/4),0)</f>
        <v>0</v>
      </c>
      <c r="EW207" s="223">
        <f>IFERROR(IF(RIGHT(VLOOKUP($A207,csapatok!$A:$NN,EW$320,FALSE),5)="Csere",VLOOKUP(LEFT(VLOOKUP($A207,csapatok!$A:$NN,EW$320,FALSE),LEN(VLOOKUP($A207,csapatok!$A:$NN,EW$320,FALSE))-6),'csapat-ranglista'!$A:$FP,EW$321,FALSE)/8,VLOOKUP(VLOOKUP($A207,csapatok!$A:$NN,EW$320,FALSE),'csapat-ranglista'!$A:$FP,EW$321,FALSE)/4),0)</f>
        <v>0</v>
      </c>
      <c r="EX207" s="223">
        <f>IFERROR(IF(RIGHT(VLOOKUP($A207,csapatok!$A:$NN,EX$320,FALSE),5)="Csere",VLOOKUP(LEFT(VLOOKUP($A207,csapatok!$A:$NN,EX$320,FALSE),LEN(VLOOKUP($A207,csapatok!$A:$NN,EX$320,FALSE))-6),'csapat-ranglista'!$A:$FP,EX$321,FALSE)/8,VLOOKUP(VLOOKUP($A207,csapatok!$A:$NN,EX$320,FALSE),'csapat-ranglista'!$A:$FP,EX$321,FALSE)/4),0)</f>
        <v>0</v>
      </c>
      <c r="EY207" s="223">
        <f>IFERROR(IF(RIGHT(VLOOKUP($A207,csapatok!$A:$NN,EY$320,FALSE),5)="Csere",VLOOKUP(LEFT(VLOOKUP($A207,csapatok!$A:$NN,EY$320,FALSE),LEN(VLOOKUP($A207,csapatok!$A:$NN,EY$320,FALSE))-6),'csapat-ranglista'!$A:$FP,EY$321,FALSE)/8,VLOOKUP(VLOOKUP($A207,csapatok!$A:$NN,EY$320,FALSE),'csapat-ranglista'!$A:$FP,EY$321,FALSE)/4),0)</f>
        <v>0</v>
      </c>
      <c r="EZ207" s="223">
        <f>IFERROR(IF(RIGHT(VLOOKUP($A207,csapatok!$A:$NN,EZ$320,FALSE),5)="Csere",VLOOKUP(LEFT(VLOOKUP($A207,csapatok!$A:$NN,EZ$320,FALSE),LEN(VLOOKUP($A207,csapatok!$A:$NN,EZ$320,FALSE))-6),'csapat-ranglista'!$A:$FP,EZ$321,FALSE)/8,VLOOKUP(VLOOKUP($A207,csapatok!$A:$NN,EZ$320,FALSE),'csapat-ranglista'!$A:$FP,EZ$321,FALSE)/4),0)</f>
        <v>0</v>
      </c>
      <c r="FA207" s="223">
        <f>IFERROR(IF(RIGHT(VLOOKUP($A207,csapatok!$A:$NN,FA$320,FALSE),5)="Csere",VLOOKUP(LEFT(VLOOKUP($A207,csapatok!$A:$NN,FA$320,FALSE),LEN(VLOOKUP($A207,csapatok!$A:$NN,FA$320,FALSE))-6),'csapat-ranglista'!$A:$FP,FA$321,FALSE)/8,VLOOKUP(VLOOKUP($A207,csapatok!$A:$NN,FA$320,FALSE),'csapat-ranglista'!$A:$FP,FA$321,FALSE)/4),0)</f>
        <v>0</v>
      </c>
      <c r="FB207" s="223">
        <f>IFERROR(IF(RIGHT(VLOOKUP($A207,csapatok!$A:$NN,FB$320,FALSE),5)="Csere",VLOOKUP(LEFT(VLOOKUP($A207,csapatok!$A:$NN,FB$320,FALSE),LEN(VLOOKUP($A207,csapatok!$A:$NN,FB$320,FALSE))-6),'csapat-ranglista'!$A:$FP,FB$321,FALSE)/8,VLOOKUP(VLOOKUP($A207,csapatok!$A:$NN,FB$320,FALSE),'csapat-ranglista'!$A:$FP,FB$321,FALSE)/4),0)</f>
        <v>0</v>
      </c>
      <c r="FC207" s="223">
        <f>IFERROR(IF(RIGHT(VLOOKUP($A207,csapatok!$A:$NN,FC$320,FALSE),5)="Csere",VLOOKUP(LEFT(VLOOKUP($A207,csapatok!$A:$NN,FC$320,FALSE),LEN(VLOOKUP($A207,csapatok!$A:$NN,FC$320,FALSE))-6),'csapat-ranglista'!$A:$FP,FC$321,FALSE)/8,VLOOKUP(VLOOKUP($A207,csapatok!$A:$NN,FC$320,FALSE),'csapat-ranglista'!$A:$FP,FC$321,FALSE)/4),0)</f>
        <v>0</v>
      </c>
      <c r="FD207" s="224">
        <f>versenyek!$QY$11*IFERROR(VLOOKUP(VLOOKUP($A207,versenyek!QX:QZ,3,FALSE),szabalyok!$A$16:$B$23,2,FALSE)/4,0)</f>
        <v>0</v>
      </c>
      <c r="FE207" s="224">
        <f>versenyek!$RB$11*IFERROR(VLOOKUP(VLOOKUP($A207,versenyek!RA:RC,3,FALSE),szabalyok!$A$16:$B$23,2,FALSE)/4,0)</f>
        <v>0</v>
      </c>
      <c r="FF207" s="223">
        <f>IFERROR(IF(RIGHT(VLOOKUP($A207,csapatok!$A:$NN,FF$320,FALSE),5)="Csere",VLOOKUP(LEFT(VLOOKUP($A207,csapatok!$A:$NN,FF$320,FALSE),LEN(VLOOKUP($A207,csapatok!$A:$NN,FF$320,FALSE))-6),'csapat-ranglista'!$A:$FP,FF$321,FALSE)/8,VLOOKUP(VLOOKUP($A207,csapatok!$A:$NN,FF$320,FALSE),'csapat-ranglista'!$A:$FP,FF$321,FALSE)/4),0)</f>
        <v>0</v>
      </c>
      <c r="FG207" s="223">
        <f>IFERROR(IF(RIGHT(VLOOKUP($A207,csapatok!$A:$NN,FG$320,FALSE),5)="Csere",VLOOKUP(LEFT(VLOOKUP($A207,csapatok!$A:$NN,FG$320,FALSE),LEN(VLOOKUP($A207,csapatok!$A:$NN,FG$320,FALSE))-6),'csapat-ranglista'!$A:$FP,FG$321,FALSE)/8,VLOOKUP(VLOOKUP($A207,csapatok!$A:$NN,FG$320,FALSE),'csapat-ranglista'!$A:$FP,FG$321,FALSE)/4),0)</f>
        <v>0</v>
      </c>
      <c r="FH207" s="223">
        <f>IFERROR(IF(RIGHT(VLOOKUP($A207,csapatok!$A:$NN,FH$320,FALSE),5)="Csere",VLOOKUP(LEFT(VLOOKUP($A207,csapatok!$A:$NN,FH$320,FALSE),LEN(VLOOKUP($A207,csapatok!$A:$NN,FH$320,FALSE))-6),'csapat-ranglista'!$A:$FP,FH$321,FALSE)/8,VLOOKUP(VLOOKUP($A207,csapatok!$A:$NN,FH$320,FALSE),'csapat-ranglista'!$A:$FP,FH$321,FALSE)/4),0)</f>
        <v>0</v>
      </c>
      <c r="FI207" s="223">
        <f>IFERROR(IF(RIGHT(VLOOKUP($A207,csapatok!$A:$NN,FI$320,FALSE),5)="Csere",VLOOKUP(LEFT(VLOOKUP($A207,csapatok!$A:$NN,FI$320,FALSE),LEN(VLOOKUP($A207,csapatok!$A:$NN,FI$320,FALSE))-6),'csapat-ranglista'!$A:$FP,FI$321,FALSE)/8,VLOOKUP(VLOOKUP($A207,csapatok!$A:$NN,FI$320,FALSE),'csapat-ranglista'!$A:$FP,FI$321,FALSE)/4),0)</f>
        <v>0</v>
      </c>
      <c r="FJ207" s="223">
        <f>IFERROR(IF(RIGHT(VLOOKUP($A207,csapatok!$A:$NN,FJ$320,FALSE),5)="Csere",VLOOKUP(LEFT(VLOOKUP($A207,csapatok!$A:$NN,FJ$320,FALSE),LEN(VLOOKUP($A207,csapatok!$A:$NN,FJ$320,FALSE))-6),'csapat-ranglista'!$A:$FP,FJ$321,FALSE)/8,VLOOKUP(VLOOKUP($A207,csapatok!$A:$NN,FJ$320,FALSE),'csapat-ranglista'!$A:$FP,FJ$321,FALSE)/4),0)</f>
        <v>0</v>
      </c>
      <c r="FK207" s="223">
        <f>IFERROR(IF(RIGHT(VLOOKUP($A207,csapatok!$A:$NN,FK$320,FALSE),5)="Csere",VLOOKUP(LEFT(VLOOKUP($A207,csapatok!$A:$NN,FK$320,FALSE),LEN(VLOOKUP($A207,csapatok!$A:$NN,FK$320,FALSE))-6),'csapat-ranglista'!$A:$FP,FK$321,FALSE)/8,VLOOKUP(VLOOKUP($A207,csapatok!$A:$NN,FK$320,FALSE),'csapat-ranglista'!$A:$FP,FK$321,FALSE)/4),0)</f>
        <v>0</v>
      </c>
      <c r="FL207" s="223">
        <f>IFERROR(IF(RIGHT(VLOOKUP($A207,csapatok!$A:$NN,FL$320,FALSE),5)="Csere",VLOOKUP(LEFT(VLOOKUP($A207,csapatok!$A:$NN,FL$320,FALSE),LEN(VLOOKUP($A207,csapatok!$A:$NN,FL$320,FALSE))-6),'csapat-ranglista'!$A:$FP,FL$321,FALSE)/8,VLOOKUP(VLOOKUP($A207,csapatok!$A:$NN,FL$320,FALSE),'csapat-ranglista'!$A:$FP,FL$321,FALSE)/4),0)</f>
        <v>0</v>
      </c>
      <c r="FM207" s="223">
        <f>IFERROR(IF(RIGHT(VLOOKUP($A207,csapatok!$A:$NN,FM$320,FALSE),5)="Csere",VLOOKUP(LEFT(VLOOKUP($A207,csapatok!$A:$NN,FM$320,FALSE),LEN(VLOOKUP($A207,csapatok!$A:$NN,FM$320,FALSE))-6),'csapat-ranglista'!$A:$FP,FM$321,FALSE)/8,VLOOKUP(VLOOKUP($A207,csapatok!$A:$NN,FM$320,FALSE),'csapat-ranglista'!$A:$FP,FM$321,FALSE)/4),0)</f>
        <v>0</v>
      </c>
      <c r="FN207" s="223">
        <f>IFERROR(IF(RIGHT(VLOOKUP($A207,csapatok!$A:$NN,FN$320,FALSE),5)="Csere",VLOOKUP(LEFT(VLOOKUP($A207,csapatok!$A:$NN,FN$320,FALSE),LEN(VLOOKUP($A207,csapatok!$A:$NN,FN$320,FALSE))-6),'csapat-ranglista'!$A:$FP,FN$321,FALSE)/8,VLOOKUP(VLOOKUP($A207,csapatok!$A:$NN,FN$320,FALSE),'csapat-ranglista'!$A:$FP,FN$321,FALSE)/4),0)</f>
        <v>0</v>
      </c>
      <c r="FO207" s="223">
        <f>IFERROR(IF(RIGHT(VLOOKUP($A207,csapatok!$A:$NN,FO$320,FALSE),5)="Csere",VLOOKUP(LEFT(VLOOKUP($A207,csapatok!$A:$NN,FO$320,FALSE),LEN(VLOOKUP($A207,csapatok!$A:$NN,FO$320,FALSE))-6),'csapat-ranglista'!$A:$FP,FO$321,FALSE)/8,VLOOKUP(VLOOKUP($A207,csapatok!$A:$NN,FO$320,FALSE),'csapat-ranglista'!$A:$FP,FO$321,FALSE)/4),0)</f>
        <v>0</v>
      </c>
      <c r="FP207" s="223">
        <f>IFERROR(IF(RIGHT(VLOOKUP($A207,csapatok!$A:$NN,FP$320,FALSE),5)="Csere",VLOOKUP(LEFT(VLOOKUP($A207,csapatok!$A:$NN,FP$320,FALSE),LEN(VLOOKUP($A207,csapatok!$A:$NN,FP$320,FALSE))-6),'csapat-ranglista'!$A:$FP,FP$321,FALSE)/8,VLOOKUP(VLOOKUP($A207,csapatok!$A:$NN,FP$320,FALSE),'csapat-ranglista'!$A:$FP,FP$321,FALSE)/4),0)</f>
        <v>0</v>
      </c>
      <c r="FQ207" s="223">
        <f>IFERROR(IF(RIGHT(VLOOKUP($A207,csapatok!$A:$NN,FQ$320,FALSE),5)="Csere",VLOOKUP(LEFT(VLOOKUP($A207,csapatok!$A:$NN,FQ$320,FALSE),LEN(VLOOKUP($A207,csapatok!$A:$NN,FQ$320,FALSE))-6),'csapat-ranglista'!$A:$FP,FQ$321,FALSE)/8,VLOOKUP(VLOOKUP($A207,csapatok!$A:$NN,FQ$320,FALSE),'csapat-ranglista'!$A:$FP,FQ$321,FALSE)/4),0)</f>
        <v>0</v>
      </c>
      <c r="FR207" s="223">
        <f>IFERROR(IF(RIGHT(VLOOKUP($A207,csapatok!$A:$NN,FR$320,FALSE),5)="Csere",VLOOKUP(LEFT(VLOOKUP($A207,csapatok!$A:$NN,FR$320,FALSE),LEN(VLOOKUP($A207,csapatok!$A:$NN,FR$320,FALSE))-6),'csapat-ranglista'!$A:$FP,FR$321,FALSE)/8,VLOOKUP(VLOOKUP($A207,csapatok!$A:$NN,FR$320,FALSE),'csapat-ranglista'!$A:$FP,FR$321,FALSE)/4),0)</f>
        <v>0</v>
      </c>
      <c r="FS207" s="223">
        <f>IFERROR(IF(RIGHT(VLOOKUP($A207,csapatok!$A:$NN,FS$320,FALSE),5)="Csere",VLOOKUP(LEFT(VLOOKUP($A207,csapatok!$A:$NN,FS$320,FALSE),LEN(VLOOKUP($A207,csapatok!$A:$NN,FS$320,FALSE))-6),'csapat-ranglista'!$A:$FP,FS$321,FALSE)/8,VLOOKUP(VLOOKUP($A207,csapatok!$A:$NN,FS$320,FALSE),'csapat-ranglista'!$A:$FP,FS$321,FALSE)/4),0)</f>
        <v>0</v>
      </c>
      <c r="FT207" s="223">
        <f>IFERROR(IF(RIGHT(VLOOKUP($A207,csapatok!$A:$NN,FT$320,FALSE),5)="Csere",VLOOKUP(LEFT(VLOOKUP($A207,csapatok!$A:$NN,FT$320,FALSE),LEN(VLOOKUP($A207,csapatok!$A:$NN,FT$320,FALSE))-6),'csapat-ranglista'!$A:$FP,FT$321,FALSE)/8,VLOOKUP(VLOOKUP($A207,csapatok!$A:$NN,FT$320,FALSE),'csapat-ranglista'!$A:$FP,FT$321,FALSE)/4),0)</f>
        <v>0</v>
      </c>
      <c r="FU207" s="223">
        <f>IFERROR(IF(RIGHT(VLOOKUP($A207,csapatok!$A:$NN,FU$320,FALSE),5)="Csere",VLOOKUP(LEFT(VLOOKUP($A207,csapatok!$A:$NN,FU$320,FALSE),LEN(VLOOKUP($A207,csapatok!$A:$NN,FU$320,FALSE))-6),'csapat-ranglista'!$A:$FP,FU$321,FALSE)/8,VLOOKUP(VLOOKUP($A207,csapatok!$A:$NN,FU$320,FALSE),'csapat-ranglista'!$A:$FP,FU$321,FALSE)/4),0)</f>
        <v>0</v>
      </c>
      <c r="FV207" s="223">
        <f>IFERROR(IF(RIGHT(VLOOKUP($A207,csapatok!$A:$NN,FV$320,FALSE),5)="Csere",VLOOKUP(LEFT(VLOOKUP($A207,csapatok!$A:$NN,FV$320,FALSE),LEN(VLOOKUP($A207,csapatok!$A:$NN,FV$320,FALSE))-6),'csapat-ranglista'!$A:$FP,FV$321,FALSE)/8,VLOOKUP(VLOOKUP($A207,csapatok!$A:$NN,FV$320,FALSE),'csapat-ranglista'!$A:$FP,FV$321,FALSE)/4),0)</f>
        <v>0</v>
      </c>
      <c r="FW207" s="223">
        <f>IFERROR(IF(RIGHT(VLOOKUP($A207,csapatok!$A:$NN,FW$320,FALSE),5)="Csere",VLOOKUP(LEFT(VLOOKUP($A207,csapatok!$A:$NN,FW$320,FALSE),LEN(VLOOKUP($A207,csapatok!$A:$NN,FW$320,FALSE))-6),'csapat-ranglista'!$A:$FP,FW$321,FALSE)/8,VLOOKUP(VLOOKUP($A207,csapatok!$A:$NN,FW$320,FALSE),'csapat-ranglista'!$A:$FP,FW$321,FALSE)/4),0)</f>
        <v>0</v>
      </c>
      <c r="FX207" s="223">
        <f>IFERROR(IF(RIGHT(VLOOKUP($A207,csapatok!$A:$NN,FX$320,FALSE),5)="Csere",VLOOKUP(LEFT(VLOOKUP($A207,csapatok!$A:$NN,FX$320,FALSE),LEN(VLOOKUP($A207,csapatok!$A:$NN,FX$320,FALSE))-6),'csapat-ranglista'!$A:$FP,FX$321,FALSE)/8,VLOOKUP(VLOOKUP($A207,csapatok!$A:$NN,FX$320,FALSE),'csapat-ranglista'!$A:$FP,FX$321,FALSE)/4),0)</f>
        <v>0</v>
      </c>
      <c r="FY207" s="223">
        <f>IFERROR(IF(RIGHT(VLOOKUP($A207,csapatok!$A:$NN,FY$320,FALSE),5)="Csere",VLOOKUP(LEFT(VLOOKUP($A207,csapatok!$A:$NN,FY$320,FALSE),LEN(VLOOKUP($A207,csapatok!$A:$NN,FY$320,FALSE))-6),'csapat-ranglista'!$A:$FP,FY$321,FALSE)/8,VLOOKUP(VLOOKUP($A207,csapatok!$A:$NN,FY$320,FALSE),'csapat-ranglista'!$A:$FP,FY$321,FALSE)/4),0)</f>
        <v>0</v>
      </c>
      <c r="FZ207" s="223">
        <f>IFERROR(IF(RIGHT(VLOOKUP($A207,csapatok!$A:$NN,FZ$320,FALSE),5)="Csere",VLOOKUP(LEFT(VLOOKUP($A207,csapatok!$A:$NN,FZ$320,FALSE),LEN(VLOOKUP($A207,csapatok!$A:$NN,FZ$320,FALSE))-6),'csapat-ranglista'!$A:$FP,FZ$321,FALSE)/8,VLOOKUP(VLOOKUP($A207,csapatok!$A:$NN,FZ$320,FALSE),'csapat-ranglista'!$A:$FP,FZ$321,FALSE)/4),0)</f>
        <v>0</v>
      </c>
      <c r="GA207" s="223">
        <f>IFERROR(IF(RIGHT(VLOOKUP($A207,csapatok!$A:$NN,GA$320,FALSE),5)="Csere",VLOOKUP(LEFT(VLOOKUP($A207,csapatok!$A:$NN,GA$320,FALSE),LEN(VLOOKUP($A207,csapatok!$A:$NN,GA$320,FALSE))-6),'csapat-ranglista'!$A:$FP,GA$321,FALSE)/8,VLOOKUP(VLOOKUP($A207,csapatok!$A:$NN,GA$320,FALSE),'csapat-ranglista'!$A:$FP,GA$321,FALSE)/4),0)</f>
        <v>0</v>
      </c>
      <c r="GB207" s="223">
        <f>IFERROR(IF(RIGHT(VLOOKUP($A207,csapatok!$A:$NN,GB$320,FALSE),5)="Csere",VLOOKUP(LEFT(VLOOKUP($A207,csapatok!$A:$NN,GB$320,FALSE),LEN(VLOOKUP($A207,csapatok!$A:$NN,GB$320,FALSE))-6),'csapat-ranglista'!$A:$FP,GB$321,FALSE)/8,VLOOKUP(VLOOKUP($A207,csapatok!$A:$NN,GB$320,FALSE),'csapat-ranglista'!$A:$FP,GB$321,FALSE)/4),0)</f>
        <v>0</v>
      </c>
      <c r="GC207" s="223">
        <f>IFERROR(IF(RIGHT(VLOOKUP($A207,csapatok!$A:$NN,GC$320,FALSE),5)="Csere",VLOOKUP(LEFT(VLOOKUP($A207,csapatok!$A:$NN,GC$320,FALSE),LEN(VLOOKUP($A207,csapatok!$A:$NN,GC$320,FALSE))-6),'csapat-ranglista'!$A:$FP,GC$321,FALSE)/8,VLOOKUP(VLOOKUP($A207,csapatok!$A:$NN,GC$320,FALSE),'csapat-ranglista'!$A:$FP,GC$321,FALSE)/4),0)</f>
        <v>0</v>
      </c>
      <c r="GD207" s="247">
        <f>SUM(EQ207:GC207)</f>
        <v>0</v>
      </c>
    </row>
    <row r="208" spans="1:186">
      <c r="A208" s="32" t="s">
        <v>71</v>
      </c>
      <c r="B208" s="2">
        <v>27230</v>
      </c>
      <c r="C208" s="131" t="str">
        <f>IF(B208=0,"",IF(B208&lt;$C$1,"felnőtt","ifi"))</f>
        <v>felnőtt</v>
      </c>
      <c r="D208" s="32" t="s">
        <v>101</v>
      </c>
      <c r="E208" s="45">
        <v>12.5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5.0805077663804479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f>IFERROR(IF(RIGHT(VLOOKUP($A208,csapatok!$A:$BL,X$320,FALSE),5)="Csere",VLOOKUP(LEFT(VLOOKUP($A208,csapatok!$A:$BL,X$320,FALSE),LEN(VLOOKUP($A208,csapatok!$A:$BL,X$320,FALSE))-6),'csapat-ranglista'!$A:$FP,X$321,FALSE)/8,VLOOKUP(VLOOKUP($A208,csapatok!$A:$BL,X$320,FALSE),'csapat-ranglista'!$A:$FP,X$321,FALSE)/4),0)</f>
        <v>0</v>
      </c>
      <c r="Y208" s="32">
        <f>IFERROR(IF(RIGHT(VLOOKUP($A208,csapatok!$A:$BL,Y$320,FALSE),5)="Csere",VLOOKUP(LEFT(VLOOKUP($A208,csapatok!$A:$BL,Y$320,FALSE),LEN(VLOOKUP($A208,csapatok!$A:$BL,Y$320,FALSE))-6),'csapat-ranglista'!$A:$FP,Y$321,FALSE)/8,VLOOKUP(VLOOKUP($A208,csapatok!$A:$BL,Y$320,FALSE),'csapat-ranglista'!$A:$FP,Y$321,FALSE)/4),0)</f>
        <v>0</v>
      </c>
      <c r="Z208" s="32">
        <f>IFERROR(IF(RIGHT(VLOOKUP($A208,csapatok!$A:$BL,Z$320,FALSE),5)="Csere",VLOOKUP(LEFT(VLOOKUP($A208,csapatok!$A:$BL,Z$320,FALSE),LEN(VLOOKUP($A208,csapatok!$A:$BL,Z$320,FALSE))-6),'csapat-ranglista'!$A:$FP,Z$321,FALSE)/8,VLOOKUP(VLOOKUP($A208,csapatok!$A:$BL,Z$320,FALSE),'csapat-ranglista'!$A:$FP,Z$321,FALSE)/4),0)</f>
        <v>0</v>
      </c>
      <c r="AA208" s="32">
        <f>IFERROR(IF(RIGHT(VLOOKUP($A208,csapatok!$A:$BL,AA$320,FALSE),5)="Csere",VLOOKUP(LEFT(VLOOKUP($A208,csapatok!$A:$BL,AA$320,FALSE),LEN(VLOOKUP($A208,csapatok!$A:$BL,AA$320,FALSE))-6),'csapat-ranglista'!$A:$FP,AA$321,FALSE)/8,VLOOKUP(VLOOKUP($A208,csapatok!$A:$BL,AA$320,FALSE),'csapat-ranglista'!$A:$FP,AA$321,FALSE)/4),0)</f>
        <v>0</v>
      </c>
      <c r="AB208" s="223">
        <f>IFERROR(IF(RIGHT(VLOOKUP($A208,csapatok!$A:$BL,AB$320,FALSE),5)="Csere",VLOOKUP(LEFT(VLOOKUP($A208,csapatok!$A:$BL,AB$320,FALSE),LEN(VLOOKUP($A208,csapatok!$A:$BL,AB$320,FALSE))-6),'csapat-ranglista'!$A:$FP,AB$321,FALSE)/8,VLOOKUP(VLOOKUP($A208,csapatok!$A:$BL,AB$320,FALSE),'csapat-ranglista'!$A:$FP,AB$321,FALSE)/4),0)</f>
        <v>0</v>
      </c>
      <c r="AC208" s="223">
        <f>IFERROR(IF(RIGHT(VLOOKUP($A208,csapatok!$A:$BL,AC$320,FALSE),5)="Csere",VLOOKUP(LEFT(VLOOKUP($A208,csapatok!$A:$BL,AC$320,FALSE),LEN(VLOOKUP($A208,csapatok!$A:$BL,AC$320,FALSE))-6),'csapat-ranglista'!$A:$FP,AC$321,FALSE)/8,VLOOKUP(VLOOKUP($A208,csapatok!$A:$BL,AC$320,FALSE),'csapat-ranglista'!$A:$FP,AC$321,FALSE)/4),0)</f>
        <v>0</v>
      </c>
      <c r="AD208" s="223">
        <f>IFERROR(IF(RIGHT(VLOOKUP($A208,csapatok!$A:$BL,AD$320,FALSE),5)="Csere",VLOOKUP(LEFT(VLOOKUP($A208,csapatok!$A:$BL,AD$320,FALSE),LEN(VLOOKUP($A208,csapatok!$A:$BL,AD$320,FALSE))-6),'csapat-ranglista'!$A:$FP,AD$321,FALSE)/8,VLOOKUP(VLOOKUP($A208,csapatok!$A:$BL,AD$320,FALSE),'csapat-ranglista'!$A:$FP,AD$321,FALSE)/4),0)</f>
        <v>0</v>
      </c>
      <c r="AE208" s="223">
        <f>IFERROR(IF(RIGHT(VLOOKUP($A208,csapatok!$A:$BL,AE$320,FALSE),5)="Csere",VLOOKUP(LEFT(VLOOKUP($A208,csapatok!$A:$BL,AE$320,FALSE),LEN(VLOOKUP($A208,csapatok!$A:$BL,AE$320,FALSE))-6),'csapat-ranglista'!$A:$FP,AE$321,FALSE)/8,VLOOKUP(VLOOKUP($A208,csapatok!$A:$BL,AE$320,FALSE),'csapat-ranglista'!$A:$FP,AE$321,FALSE)/4),0)</f>
        <v>0</v>
      </c>
      <c r="AF208" s="223">
        <f>IFERROR(IF(RIGHT(VLOOKUP($A208,csapatok!$A:$BL,AF$320,FALSE),5)="Csere",VLOOKUP(LEFT(VLOOKUP($A208,csapatok!$A:$BL,AF$320,FALSE),LEN(VLOOKUP($A208,csapatok!$A:$BL,AF$320,FALSE))-6),'csapat-ranglista'!$A:$FP,AF$321,FALSE)/8,VLOOKUP(VLOOKUP($A208,csapatok!$A:$BL,AF$320,FALSE),'csapat-ranglista'!$A:$FP,AF$321,FALSE)/4),0)</f>
        <v>0</v>
      </c>
      <c r="AG208" s="223">
        <f>IFERROR(IF(RIGHT(VLOOKUP($A208,csapatok!$A:$BL,AG$320,FALSE),5)="Csere",VLOOKUP(LEFT(VLOOKUP($A208,csapatok!$A:$BL,AG$320,FALSE),LEN(VLOOKUP($A208,csapatok!$A:$BL,AG$320,FALSE))-6),'csapat-ranglista'!$A:$FP,AG$321,FALSE)/8,VLOOKUP(VLOOKUP($A208,csapatok!$A:$BL,AG$320,FALSE),'csapat-ranglista'!$A:$FP,AG$321,FALSE)/4),0)</f>
        <v>0</v>
      </c>
      <c r="AH208" s="223">
        <f>IFERROR(IF(RIGHT(VLOOKUP($A208,csapatok!$A:$BL,AH$320,FALSE),5)="Csere",VLOOKUP(LEFT(VLOOKUP($A208,csapatok!$A:$BL,AH$320,FALSE),LEN(VLOOKUP($A208,csapatok!$A:$BL,AH$320,FALSE))-6),'csapat-ranglista'!$A:$FP,AH$321,FALSE)/8,VLOOKUP(VLOOKUP($A208,csapatok!$A:$BL,AH$320,FALSE),'csapat-ranglista'!$A:$FP,AH$321,FALSE)/4),0)</f>
        <v>0</v>
      </c>
      <c r="AI208" s="223">
        <f>IFERROR(IF(RIGHT(VLOOKUP($A208,csapatok!$A:$BL,AI$320,FALSE),5)="Csere",VLOOKUP(LEFT(VLOOKUP($A208,csapatok!$A:$BL,AI$320,FALSE),LEN(VLOOKUP($A208,csapatok!$A:$BL,AI$320,FALSE))-6),'csapat-ranglista'!$A:$FP,AI$321,FALSE)/8,VLOOKUP(VLOOKUP($A208,csapatok!$A:$BL,AI$320,FALSE),'csapat-ranglista'!$A:$FP,AI$321,FALSE)/4),0)</f>
        <v>0</v>
      </c>
      <c r="AJ208" s="223">
        <f>IFERROR(IF(RIGHT(VLOOKUP($A208,csapatok!$A:$BL,AJ$320,FALSE),5)="Csere",VLOOKUP(LEFT(VLOOKUP($A208,csapatok!$A:$BL,AJ$320,FALSE),LEN(VLOOKUP($A208,csapatok!$A:$BL,AJ$320,FALSE))-6),'csapat-ranglista'!$A:$FP,AJ$321,FALSE)/8,VLOOKUP(VLOOKUP($A208,csapatok!$A:$BL,AJ$320,FALSE),'csapat-ranglista'!$A:$FP,AJ$321,FALSE)/2),0)</f>
        <v>0</v>
      </c>
      <c r="AK208" s="223">
        <f>IFERROR(IF(RIGHT(VLOOKUP($A208,csapatok!$A:$CN,AK$320,FALSE),5)="Csere",VLOOKUP(LEFT(VLOOKUP($A208,csapatok!$A:$CN,AK$320,FALSE),LEN(VLOOKUP($A208,csapatok!$A:$CN,AK$320,FALSE))-6),'csapat-ranglista'!$A:$FP,AK$321,FALSE)/8,VLOOKUP(VLOOKUP($A208,csapatok!$A:$CN,AK$320,FALSE),'csapat-ranglista'!$A:$FP,AK$321,FALSE)/4),0)</f>
        <v>0</v>
      </c>
      <c r="AL208" s="223">
        <f>IFERROR(IF(RIGHT(VLOOKUP($A208,csapatok!$A:$CN,AL$320,FALSE),5)="Csere",VLOOKUP(LEFT(VLOOKUP($A208,csapatok!$A:$CN,AL$320,FALSE),LEN(VLOOKUP($A208,csapatok!$A:$CN,AL$320,FALSE))-6),'csapat-ranglista'!$A:$FP,AL$321,FALSE)/8,VLOOKUP(VLOOKUP($A208,csapatok!$A:$CN,AL$320,FALSE),'csapat-ranglista'!$A:$FP,AL$321,FALSE)/4),0)</f>
        <v>0</v>
      </c>
      <c r="AM208" s="223">
        <f>IFERROR(IF(RIGHT(VLOOKUP($A208,csapatok!$A:$CN,AM$320,FALSE),5)="Csere",VLOOKUP(LEFT(VLOOKUP($A208,csapatok!$A:$CN,AM$320,FALSE),LEN(VLOOKUP($A208,csapatok!$A:$CN,AM$320,FALSE))-6),'csapat-ranglista'!$A:$FP,AM$321,FALSE)/8,VLOOKUP(VLOOKUP($A208,csapatok!$A:$CN,AM$320,FALSE),'csapat-ranglista'!$A:$FP,AM$321,FALSE)/4),0)</f>
        <v>0</v>
      </c>
      <c r="AN208" s="223">
        <f>IFERROR(IF(RIGHT(VLOOKUP($A208,csapatok!$A:$CN,AN$320,FALSE),5)="Csere",VLOOKUP(LEFT(VLOOKUP($A208,csapatok!$A:$CN,AN$320,FALSE),LEN(VLOOKUP($A208,csapatok!$A:$CN,AN$320,FALSE))-6),'csapat-ranglista'!$A:$FP,AN$321,FALSE)/8,VLOOKUP(VLOOKUP($A208,csapatok!$A:$CN,AN$320,FALSE),'csapat-ranglista'!$A:$FP,AN$321,FALSE)/4),0)</f>
        <v>0</v>
      </c>
      <c r="AO208" s="223">
        <f>IFERROR(IF(RIGHT(VLOOKUP($A208,csapatok!$A:$CN,AO$320,FALSE),5)="Csere",VLOOKUP(LEFT(VLOOKUP($A208,csapatok!$A:$CN,AO$320,FALSE),LEN(VLOOKUP($A208,csapatok!$A:$CN,AO$320,FALSE))-6),'csapat-ranglista'!$A:$FP,AO$321,FALSE)/8,VLOOKUP(VLOOKUP($A208,csapatok!$A:$CN,AO$320,FALSE),'csapat-ranglista'!$A:$FP,AO$321,FALSE)/4),0)</f>
        <v>0</v>
      </c>
      <c r="AP208" s="223">
        <f>IFERROR(IF(RIGHT(VLOOKUP($A208,csapatok!$A:$CN,AP$320,FALSE),5)="Csere",VLOOKUP(LEFT(VLOOKUP($A208,csapatok!$A:$CN,AP$320,FALSE),LEN(VLOOKUP($A208,csapatok!$A:$CN,AP$320,FALSE))-6),'csapat-ranglista'!$A:$FP,AP$321,FALSE)/8,VLOOKUP(VLOOKUP($A208,csapatok!$A:$CN,AP$320,FALSE),'csapat-ranglista'!$A:$FP,AP$321,FALSE)/4),0)</f>
        <v>0</v>
      </c>
      <c r="AQ208" s="223">
        <f>IFERROR(IF(RIGHT(VLOOKUP($A208,csapatok!$A:$CN,AQ$320,FALSE),5)="Csere",VLOOKUP(LEFT(VLOOKUP($A208,csapatok!$A:$CN,AQ$320,FALSE),LEN(VLOOKUP($A208,csapatok!$A:$CN,AQ$320,FALSE))-6),'csapat-ranglista'!$A:$FP,AQ$321,FALSE)/8,VLOOKUP(VLOOKUP($A208,csapatok!$A:$CN,AQ$320,FALSE),'csapat-ranglista'!$A:$FP,AQ$321,FALSE)/4),0)</f>
        <v>0</v>
      </c>
      <c r="AR208" s="223">
        <f>IFERROR(IF(RIGHT(VLOOKUP($A208,csapatok!$A:$CN,AR$320,FALSE),5)="Csere",VLOOKUP(LEFT(VLOOKUP($A208,csapatok!$A:$CN,AR$320,FALSE),LEN(VLOOKUP($A208,csapatok!$A:$CN,AR$320,FALSE))-6),'csapat-ranglista'!$A:$FP,AR$321,FALSE)/8,VLOOKUP(VLOOKUP($A208,csapatok!$A:$CN,AR$320,FALSE),'csapat-ranglista'!$A:$FP,AR$321,FALSE)/4),0)</f>
        <v>0</v>
      </c>
      <c r="AS208" s="223">
        <f>IFERROR(IF(RIGHT(VLOOKUP($A208,csapatok!$A:$CN,AS$320,FALSE),5)="Csere",VLOOKUP(LEFT(VLOOKUP($A208,csapatok!$A:$CN,AS$320,FALSE),LEN(VLOOKUP($A208,csapatok!$A:$CN,AS$320,FALSE))-6),'csapat-ranglista'!$A:$FP,AS$321,FALSE)/8,VLOOKUP(VLOOKUP($A208,csapatok!$A:$CN,AS$320,FALSE),'csapat-ranglista'!$A:$FP,AS$321,FALSE)/4),0)</f>
        <v>0</v>
      </c>
      <c r="AT208" s="223">
        <f>IFERROR(IF(RIGHT(VLOOKUP($A208,csapatok!$A:$CN,AT$320,FALSE),5)="Csere",VLOOKUP(LEFT(VLOOKUP($A208,csapatok!$A:$CN,AT$320,FALSE),LEN(VLOOKUP($A208,csapatok!$A:$CN,AT$320,FALSE))-6),'csapat-ranglista'!$A:$FP,AT$321,FALSE)/8,VLOOKUP(VLOOKUP($A208,csapatok!$A:$CN,AT$320,FALSE),'csapat-ranglista'!$A:$FP,AT$321,FALSE)/4),0)</f>
        <v>0</v>
      </c>
      <c r="AU208" s="223">
        <f>IFERROR(IF(RIGHT(VLOOKUP($A208,csapatok!$A:$CN,AU$320,FALSE),5)="Csere",VLOOKUP(LEFT(VLOOKUP($A208,csapatok!$A:$CN,AU$320,FALSE),LEN(VLOOKUP($A208,csapatok!$A:$CN,AU$320,FALSE))-6),'csapat-ranglista'!$A:$FP,AU$321,FALSE)/8,VLOOKUP(VLOOKUP($A208,csapatok!$A:$CN,AU$320,FALSE),'csapat-ranglista'!$A:$FP,AU$321,FALSE)/4),0)</f>
        <v>0</v>
      </c>
      <c r="AV208" s="223">
        <f>IFERROR(IF(RIGHT(VLOOKUP($A208,csapatok!$A:$CN,AV$320,FALSE),5)="Csere",VLOOKUP(LEFT(VLOOKUP($A208,csapatok!$A:$CN,AV$320,FALSE),LEN(VLOOKUP($A208,csapatok!$A:$CN,AV$320,FALSE))-6),'csapat-ranglista'!$A:$FP,AV$321,FALSE)/8,VLOOKUP(VLOOKUP($A208,csapatok!$A:$CN,AV$320,FALSE),'csapat-ranglista'!$A:$FP,AV$321,FALSE)/4),0)</f>
        <v>0</v>
      </c>
      <c r="AW208" s="223">
        <f>IFERROR(IF(RIGHT(VLOOKUP($A208,csapatok!$A:$CN,AW$320,FALSE),5)="Csere",VLOOKUP(LEFT(VLOOKUP($A208,csapatok!$A:$CN,AW$320,FALSE),LEN(VLOOKUP($A208,csapatok!$A:$CN,AW$320,FALSE))-6),'csapat-ranglista'!$A:$FP,AW$321,FALSE)/8,VLOOKUP(VLOOKUP($A208,csapatok!$A:$CN,AW$320,FALSE),'csapat-ranglista'!$A:$FP,AW$321,FALSE)/4),0)</f>
        <v>0</v>
      </c>
      <c r="AX208" s="223">
        <f>IFERROR(IF(RIGHT(VLOOKUP($A208,csapatok!$A:$CN,AX$320,FALSE),5)="Csere",VLOOKUP(LEFT(VLOOKUP($A208,csapatok!$A:$CN,AX$320,FALSE),LEN(VLOOKUP($A208,csapatok!$A:$CN,AX$320,FALSE))-6),'csapat-ranglista'!$A:$FP,AX$321,FALSE)/8,VLOOKUP(VLOOKUP($A208,csapatok!$A:$CN,AX$320,FALSE),'csapat-ranglista'!$A:$FP,AX$321,FALSE)/4),0)</f>
        <v>0</v>
      </c>
      <c r="AY208" s="223">
        <f>IFERROR(IF(RIGHT(VLOOKUP($A208,csapatok!$A:$NN,AY$320,FALSE),5)="Csere",VLOOKUP(LEFT(VLOOKUP($A208,csapatok!$A:$NN,AY$320,FALSE),LEN(VLOOKUP($A208,csapatok!$A:$NN,AY$320,FALSE))-6),'csapat-ranglista'!$A:$FP,AY$321,FALSE)/8,VLOOKUP(VLOOKUP($A208,csapatok!$A:$NN,AY$320,FALSE),'csapat-ranglista'!$A:$FP,AY$321,FALSE)/4),0)</f>
        <v>0</v>
      </c>
      <c r="AZ208" s="223">
        <f>IFERROR(IF(RIGHT(VLOOKUP($A208,csapatok!$A:$NN,AZ$320,FALSE),5)="Csere",VLOOKUP(LEFT(VLOOKUP($A208,csapatok!$A:$NN,AZ$320,FALSE),LEN(VLOOKUP($A208,csapatok!$A:$NN,AZ$320,FALSE))-6),'csapat-ranglista'!$A:$FP,AZ$321,FALSE)/8,VLOOKUP(VLOOKUP($A208,csapatok!$A:$NN,AZ$320,FALSE),'csapat-ranglista'!$A:$FP,AZ$321,FALSE)/4),0)</f>
        <v>0</v>
      </c>
      <c r="BA208" s="223">
        <f>IFERROR(IF(RIGHT(VLOOKUP($A208,csapatok!$A:$NN,BA$320,FALSE),5)="Csere",VLOOKUP(LEFT(VLOOKUP($A208,csapatok!$A:$NN,BA$320,FALSE),LEN(VLOOKUP($A208,csapatok!$A:$NN,BA$320,FALSE))-6),'csapat-ranglista'!$A:$FP,BA$321,FALSE)/8,VLOOKUP(VLOOKUP($A208,csapatok!$A:$NN,BA$320,FALSE),'csapat-ranglista'!$A:$FP,BA$321,FALSE)/4),0)</f>
        <v>0</v>
      </c>
      <c r="BB208" s="223">
        <f>IFERROR(IF(RIGHT(VLOOKUP($A208,csapatok!$A:$NN,BB$320,FALSE),5)="Csere",VLOOKUP(LEFT(VLOOKUP($A208,csapatok!$A:$NN,BB$320,FALSE),LEN(VLOOKUP($A208,csapatok!$A:$NN,BB$320,FALSE))-6),'csapat-ranglista'!$A:$FP,BB$321,FALSE)/8,VLOOKUP(VLOOKUP($A208,csapatok!$A:$NN,BB$320,FALSE),'csapat-ranglista'!$A:$FP,BB$321,FALSE)/4),0)</f>
        <v>0</v>
      </c>
      <c r="BC208" s="224">
        <f>versenyek!$ES$11*IFERROR(VLOOKUP(VLOOKUP($A208,versenyek!ER:ET,3,FALSE),szabalyok!$A$16:$B$23,2,FALSE)/4,0)</f>
        <v>0</v>
      </c>
      <c r="BD208" s="224">
        <f>versenyek!$EV$11*IFERROR(VLOOKUP(VLOOKUP($A208,versenyek!EU:EW,3,FALSE),szabalyok!$A$16:$B$23,2,FALSE)/4,0)</f>
        <v>0</v>
      </c>
      <c r="BE208" s="223">
        <f>IFERROR(IF(RIGHT(VLOOKUP($A208,csapatok!$A:$NN,BE$320,FALSE),5)="Csere",VLOOKUP(LEFT(VLOOKUP($A208,csapatok!$A:$NN,BE$320,FALSE),LEN(VLOOKUP($A208,csapatok!$A:$NN,BE$320,FALSE))-6),'csapat-ranglista'!$A:$FP,BE$321,FALSE)/8,VLOOKUP(VLOOKUP($A208,csapatok!$A:$NN,BE$320,FALSE),'csapat-ranglista'!$A:$FP,BE$321,FALSE)/4),0)</f>
        <v>0</v>
      </c>
      <c r="BF208" s="223">
        <f>IFERROR(IF(RIGHT(VLOOKUP($A208,csapatok!$A:$NN,BF$320,FALSE),5)="Csere",VLOOKUP(LEFT(VLOOKUP($A208,csapatok!$A:$NN,BF$320,FALSE),LEN(VLOOKUP($A208,csapatok!$A:$NN,BF$320,FALSE))-6),'csapat-ranglista'!$A:$FP,BF$321,FALSE)/8,VLOOKUP(VLOOKUP($A208,csapatok!$A:$NN,BF$320,FALSE),'csapat-ranglista'!$A:$FP,BF$321,FALSE)/4),0)</f>
        <v>0</v>
      </c>
      <c r="BG208" s="223">
        <f>IFERROR(IF(RIGHT(VLOOKUP($A208,csapatok!$A:$NN,BG$320,FALSE),5)="Csere",VLOOKUP(LEFT(VLOOKUP($A208,csapatok!$A:$NN,BG$320,FALSE),LEN(VLOOKUP($A208,csapatok!$A:$NN,BG$320,FALSE))-6),'csapat-ranglista'!$A:$FP,BG$321,FALSE)/8,VLOOKUP(VLOOKUP($A208,csapatok!$A:$NN,BG$320,FALSE),'csapat-ranglista'!$A:$FP,BG$321,FALSE)/4),0)</f>
        <v>0</v>
      </c>
      <c r="BH208" s="223">
        <f>IFERROR(IF(RIGHT(VLOOKUP($A208,csapatok!$A:$NN,BH$320,FALSE),5)="Csere",VLOOKUP(LEFT(VLOOKUP($A208,csapatok!$A:$NN,BH$320,FALSE),LEN(VLOOKUP($A208,csapatok!$A:$NN,BH$320,FALSE))-6),'csapat-ranglista'!$A:$FP,BH$321,FALSE)/8,VLOOKUP(VLOOKUP($A208,csapatok!$A:$NN,BH$320,FALSE),'csapat-ranglista'!$A:$FP,BH$321,FALSE)/4),0)</f>
        <v>0</v>
      </c>
      <c r="BI208" s="223">
        <f>IFERROR(IF(RIGHT(VLOOKUP($A208,csapatok!$A:$NN,BI$320,FALSE),5)="Csere",VLOOKUP(LEFT(VLOOKUP($A208,csapatok!$A:$NN,BI$320,FALSE),LEN(VLOOKUP($A208,csapatok!$A:$NN,BI$320,FALSE))-6),'csapat-ranglista'!$A:$FP,BI$321,FALSE)/8,VLOOKUP(VLOOKUP($A208,csapatok!$A:$NN,BI$320,FALSE),'csapat-ranglista'!$A:$FP,BI$321,FALSE)/4),0)</f>
        <v>0</v>
      </c>
      <c r="BJ208" s="223">
        <f>IFERROR(IF(RIGHT(VLOOKUP($A208,csapatok!$A:$NN,BJ$320,FALSE),5)="Csere",VLOOKUP(LEFT(VLOOKUP($A208,csapatok!$A:$NN,BJ$320,FALSE),LEN(VLOOKUP($A208,csapatok!$A:$NN,BJ$320,FALSE))-6),'csapat-ranglista'!$A:$FP,BJ$321,FALSE)/8,VLOOKUP(VLOOKUP($A208,csapatok!$A:$NN,BJ$320,FALSE),'csapat-ranglista'!$A:$FP,BJ$321,FALSE)/4),0)</f>
        <v>0</v>
      </c>
      <c r="BK208" s="223">
        <f>IFERROR(IF(RIGHT(VLOOKUP($A208,csapatok!$A:$NN,BK$320,FALSE),5)="Csere",VLOOKUP(LEFT(VLOOKUP($A208,csapatok!$A:$NN,BK$320,FALSE),LEN(VLOOKUP($A208,csapatok!$A:$NN,BK$320,FALSE))-6),'csapat-ranglista'!$A:$FP,BK$321,FALSE)/8,VLOOKUP(VLOOKUP($A208,csapatok!$A:$NN,BK$320,FALSE),'csapat-ranglista'!$A:$FP,BK$321,FALSE)/4),0)</f>
        <v>0</v>
      </c>
      <c r="BL208" s="223">
        <f>IFERROR(IF(RIGHT(VLOOKUP($A208,csapatok!$A:$NN,BL$320,FALSE),5)="Csere",VLOOKUP(LEFT(VLOOKUP($A208,csapatok!$A:$NN,BL$320,FALSE),LEN(VLOOKUP($A208,csapatok!$A:$NN,BL$320,FALSE))-6),'csapat-ranglista'!$A:$FP,BL$321,FALSE)/8,VLOOKUP(VLOOKUP($A208,csapatok!$A:$NN,BL$320,FALSE),'csapat-ranglista'!$A:$FP,BL$321,FALSE)/4),0)</f>
        <v>0</v>
      </c>
      <c r="BM208" s="223">
        <f>IFERROR(IF(RIGHT(VLOOKUP($A208,csapatok!$A:$NN,BM$320,FALSE),5)="Csere",VLOOKUP(LEFT(VLOOKUP($A208,csapatok!$A:$NN,BM$320,FALSE),LEN(VLOOKUP($A208,csapatok!$A:$NN,BM$320,FALSE))-6),'csapat-ranglista'!$A:$FP,BM$321,FALSE)/8,VLOOKUP(VLOOKUP($A208,csapatok!$A:$NN,BM$320,FALSE),'csapat-ranglista'!$A:$FP,BM$321,FALSE)/4),0)</f>
        <v>0</v>
      </c>
      <c r="BN208" s="223">
        <f>IFERROR(IF(RIGHT(VLOOKUP($A208,csapatok!$A:$NN,BN$320,FALSE),5)="Csere",VLOOKUP(LEFT(VLOOKUP($A208,csapatok!$A:$NN,BN$320,FALSE),LEN(VLOOKUP($A208,csapatok!$A:$NN,BN$320,FALSE))-6),'csapat-ranglista'!$A:$FP,BN$321,FALSE)/8,VLOOKUP(VLOOKUP($A208,csapatok!$A:$NN,BN$320,FALSE),'csapat-ranglista'!$A:$FP,BN$321,FALSE)/4),0)</f>
        <v>0</v>
      </c>
      <c r="BO208" s="223">
        <f>IFERROR(IF(RIGHT(VLOOKUP($A208,csapatok!$A:$NN,BO$320,FALSE),5)="Csere",VLOOKUP(LEFT(VLOOKUP($A208,csapatok!$A:$NN,BO$320,FALSE),LEN(VLOOKUP($A208,csapatok!$A:$NN,BO$320,FALSE))-6),'csapat-ranglista'!$A:$FP,BO$321,FALSE)/8,VLOOKUP(VLOOKUP($A208,csapatok!$A:$NN,BO$320,FALSE),'csapat-ranglista'!$A:$FP,BO$321,FALSE)/4),0)</f>
        <v>0</v>
      </c>
      <c r="BP208" s="223">
        <f>IFERROR(IF(RIGHT(VLOOKUP($A208,csapatok!$A:$NN,BP$320,FALSE),5)="Csere",VLOOKUP(LEFT(VLOOKUP($A208,csapatok!$A:$NN,BP$320,FALSE),LEN(VLOOKUP($A208,csapatok!$A:$NN,BP$320,FALSE))-6),'csapat-ranglista'!$A:$FP,BP$321,FALSE)/8,VLOOKUP(VLOOKUP($A208,csapatok!$A:$NN,BP$320,FALSE),'csapat-ranglista'!$A:$FP,BP$321,FALSE)/4),0)</f>
        <v>0</v>
      </c>
      <c r="BQ208" s="223">
        <f>IFERROR(IF(RIGHT(VLOOKUP($A208,csapatok!$A:$NN,BQ$320,FALSE),5)="Csere",VLOOKUP(LEFT(VLOOKUP($A208,csapatok!$A:$NN,BQ$320,FALSE),LEN(VLOOKUP($A208,csapatok!$A:$NN,BQ$320,FALSE))-6),'csapat-ranglista'!$A:$FP,BQ$321,FALSE)/8,VLOOKUP(VLOOKUP($A208,csapatok!$A:$NN,BQ$320,FALSE),'csapat-ranglista'!$A:$FP,BQ$321,FALSE)/4),0)</f>
        <v>0</v>
      </c>
      <c r="BR208" s="223">
        <f>IFERROR(IF(RIGHT(VLOOKUP($A208,csapatok!$A:$NN,BR$320,FALSE),5)="Csere",VLOOKUP(LEFT(VLOOKUP($A208,csapatok!$A:$NN,BR$320,FALSE),LEN(VLOOKUP($A208,csapatok!$A:$NN,BR$320,FALSE))-6),'csapat-ranglista'!$A:$FP,BR$321,FALSE)/8,VLOOKUP(VLOOKUP($A208,csapatok!$A:$NN,BR$320,FALSE),'csapat-ranglista'!$A:$FP,BR$321,FALSE)/4),0)</f>
        <v>0</v>
      </c>
      <c r="BS208" s="223">
        <f>IFERROR(IF(RIGHT(VLOOKUP($A208,csapatok!$A:$NN,BS$320,FALSE),5)="Csere",VLOOKUP(LEFT(VLOOKUP($A208,csapatok!$A:$NN,BS$320,FALSE),LEN(VLOOKUP($A208,csapatok!$A:$NN,BS$320,FALSE))-6),'csapat-ranglista'!$A:$FP,BS$321,FALSE)/8,VLOOKUP(VLOOKUP($A208,csapatok!$A:$NN,BS$320,FALSE),'csapat-ranglista'!$A:$FP,BS$321,FALSE)/4),0)</f>
        <v>0</v>
      </c>
      <c r="BT208" s="223">
        <f>IFERROR(IF(RIGHT(VLOOKUP($A208,csapatok!$A:$NN,BT$320,FALSE),5)="Csere",VLOOKUP(LEFT(VLOOKUP($A208,csapatok!$A:$NN,BT$320,FALSE),LEN(VLOOKUP($A208,csapatok!$A:$NN,BT$320,FALSE))-6),'csapat-ranglista'!$A:$FP,BT$321,FALSE)/8,VLOOKUP(VLOOKUP($A208,csapatok!$A:$NN,BT$320,FALSE),'csapat-ranglista'!$A:$FP,BT$321,FALSE)/4),0)</f>
        <v>0</v>
      </c>
      <c r="BU208" s="223">
        <f>IFERROR(IF(RIGHT(VLOOKUP($A208,csapatok!$A:$NN,BU$320,FALSE),5)="Csere",VLOOKUP(LEFT(VLOOKUP($A208,csapatok!$A:$NN,BU$320,FALSE),LEN(VLOOKUP($A208,csapatok!$A:$NN,BU$320,FALSE))-6),'csapat-ranglista'!$A:$FP,BU$321,FALSE)/8,VLOOKUP(VLOOKUP($A208,csapatok!$A:$NN,BU$320,FALSE),'csapat-ranglista'!$A:$FP,BU$321,FALSE)/4),0)</f>
        <v>0</v>
      </c>
      <c r="BV208" s="223">
        <f>IFERROR(IF(RIGHT(VLOOKUP($A208,csapatok!$A:$NN,BV$320,FALSE),5)="Csere",VLOOKUP(LEFT(VLOOKUP($A208,csapatok!$A:$NN,BV$320,FALSE),LEN(VLOOKUP($A208,csapatok!$A:$NN,BV$320,FALSE))-6),'csapat-ranglista'!$A:$FP,BV$321,FALSE)/8,VLOOKUP(VLOOKUP($A208,csapatok!$A:$NN,BV$320,FALSE),'csapat-ranglista'!$A:$FP,BV$321,FALSE)/4),0)</f>
        <v>0</v>
      </c>
      <c r="BW208" s="223">
        <f>IFERROR(IF(RIGHT(VLOOKUP($A208,csapatok!$A:$NN,BW$320,FALSE),5)="Csere",VLOOKUP(LEFT(VLOOKUP($A208,csapatok!$A:$NN,BW$320,FALSE),LEN(VLOOKUP($A208,csapatok!$A:$NN,BW$320,FALSE))-6),'csapat-ranglista'!$A:$FP,BW$321,FALSE)/8,VLOOKUP(VLOOKUP($A208,csapatok!$A:$NN,BW$320,FALSE),'csapat-ranglista'!$A:$FP,BW$321,FALSE)/4),0)</f>
        <v>0</v>
      </c>
      <c r="BX208" s="223">
        <f>IFERROR(IF(RIGHT(VLOOKUP($A208,csapatok!$A:$NN,BX$320,FALSE),5)="Csere",VLOOKUP(LEFT(VLOOKUP($A208,csapatok!$A:$NN,BX$320,FALSE),LEN(VLOOKUP($A208,csapatok!$A:$NN,BX$320,FALSE))-6),'csapat-ranglista'!$A:$FP,BX$321,FALSE)/8,VLOOKUP(VLOOKUP($A208,csapatok!$A:$NN,BX$320,FALSE),'csapat-ranglista'!$A:$FP,BX$321,FALSE)/4),0)</f>
        <v>0</v>
      </c>
      <c r="BY208" s="223">
        <f>IFERROR(IF(RIGHT(VLOOKUP($A208,csapatok!$A:$NN,BY$320,FALSE),5)="Csere",VLOOKUP(LEFT(VLOOKUP($A208,csapatok!$A:$NN,BY$320,FALSE),LEN(VLOOKUP($A208,csapatok!$A:$NN,BY$320,FALSE))-6),'csapat-ranglista'!$A:$FP,BY$321,FALSE)/8,VLOOKUP(VLOOKUP($A208,csapatok!$A:$NN,BY$320,FALSE),'csapat-ranglista'!$A:$FP,BY$321,FALSE)/4),0)</f>
        <v>0</v>
      </c>
      <c r="BZ208" s="223">
        <f>IFERROR(IF(RIGHT(VLOOKUP($A208,csapatok!$A:$NN,BZ$320,FALSE),5)="Csere",VLOOKUP(LEFT(VLOOKUP($A208,csapatok!$A:$NN,BZ$320,FALSE),LEN(VLOOKUP($A208,csapatok!$A:$NN,BZ$320,FALSE))-6),'csapat-ranglista'!$A:$FP,BZ$321,FALSE)/8,VLOOKUP(VLOOKUP($A208,csapatok!$A:$NN,BZ$320,FALSE),'csapat-ranglista'!$A:$FP,BZ$321,FALSE)/4),0)</f>
        <v>0</v>
      </c>
      <c r="CA208" s="223">
        <f>IFERROR(IF(RIGHT(VLOOKUP($A208,csapatok!$A:$NN,CA$320,FALSE),5)="Csere",VLOOKUP(LEFT(VLOOKUP($A208,csapatok!$A:$NN,CA$320,FALSE),LEN(VLOOKUP($A208,csapatok!$A:$NN,CA$320,FALSE))-6),'csapat-ranglista'!$A:$FP,CA$321,FALSE)/8,VLOOKUP(VLOOKUP($A208,csapatok!$A:$NN,CA$320,FALSE),'csapat-ranglista'!$A:$FP,CA$321,FALSE)/4),0)</f>
        <v>0</v>
      </c>
      <c r="CB208" s="223">
        <f>IFERROR(IF(RIGHT(VLOOKUP($A208,csapatok!$A:$NN,CB$320,FALSE),5)="Csere",VLOOKUP(LEFT(VLOOKUP($A208,csapatok!$A:$NN,CB$320,FALSE),LEN(VLOOKUP($A208,csapatok!$A:$NN,CB$320,FALSE))-6),'csapat-ranglista'!$A:$FP,CB$321,FALSE)/8,VLOOKUP(VLOOKUP($A208,csapatok!$A:$NN,CB$320,FALSE),'csapat-ranglista'!$A:$FP,CB$321,FALSE)/4),0)</f>
        <v>0</v>
      </c>
      <c r="CC208" s="223">
        <f>IFERROR(IF(RIGHT(VLOOKUP($A208,csapatok!$A:$NN,CC$320,FALSE),5)="Csere",VLOOKUP(LEFT(VLOOKUP($A208,csapatok!$A:$NN,CC$320,FALSE),LEN(VLOOKUP($A208,csapatok!$A:$NN,CC$320,FALSE))-6),'csapat-ranglista'!$A:$FP,CC$321,FALSE)/8,VLOOKUP(VLOOKUP($A208,csapatok!$A:$NN,CC$320,FALSE),'csapat-ranglista'!$A:$FP,CC$321,FALSE)/4),0)</f>
        <v>0</v>
      </c>
      <c r="CD208" s="223">
        <f>IFERROR(IF(RIGHT(VLOOKUP($A208,csapatok!$A:$NN,CD$320,FALSE),5)="Csere",VLOOKUP(LEFT(VLOOKUP($A208,csapatok!$A:$NN,CD$320,FALSE),LEN(VLOOKUP($A208,csapatok!$A:$NN,CD$320,FALSE))-6),'csapat-ranglista'!$A:$FP,CD$321,FALSE)/8,VLOOKUP(VLOOKUP($A208,csapatok!$A:$NN,CD$320,FALSE),'csapat-ranglista'!$A:$FP,CD$321,FALSE)/4),0)</f>
        <v>0</v>
      </c>
      <c r="CE208" s="223">
        <f>IFERROR(IF(RIGHT(VLOOKUP($A208,csapatok!$A:$NN,CE$320,FALSE),5)="Csere",VLOOKUP(LEFT(VLOOKUP($A208,csapatok!$A:$NN,CE$320,FALSE),LEN(VLOOKUP($A208,csapatok!$A:$NN,CE$320,FALSE))-6),'csapat-ranglista'!$A:$FP,CE$321,FALSE)/8,VLOOKUP(VLOOKUP($A208,csapatok!$A:$NN,CE$320,FALSE),'csapat-ranglista'!$A:$FP,CE$321,FALSE)/4),0)</f>
        <v>0</v>
      </c>
      <c r="CF208" s="223">
        <f>IFERROR(IF(RIGHT(VLOOKUP($A208,csapatok!$A:$NN,CF$320,FALSE),5)="Csere",VLOOKUP(LEFT(VLOOKUP($A208,csapatok!$A:$NN,CF$320,FALSE),LEN(VLOOKUP($A208,csapatok!$A:$NN,CF$320,FALSE))-6),'csapat-ranglista'!$A:$FP,CF$321,FALSE)/8,VLOOKUP(VLOOKUP($A208,csapatok!$A:$NN,CF$320,FALSE),'csapat-ranglista'!$A:$FP,CF$321,FALSE)/4),0)</f>
        <v>0</v>
      </c>
      <c r="CG208" s="223">
        <f>IFERROR(IF(RIGHT(VLOOKUP($A208,csapatok!$A:$NN,CG$320,FALSE),5)="Csere",VLOOKUP(LEFT(VLOOKUP($A208,csapatok!$A:$NN,CG$320,FALSE),LEN(VLOOKUP($A208,csapatok!$A:$NN,CG$320,FALSE))-6),'csapat-ranglista'!$A:$FP,CG$321,FALSE)/8,VLOOKUP(VLOOKUP($A208,csapatok!$A:$NN,CG$320,FALSE),'csapat-ranglista'!$A:$FP,CG$321,FALSE)/4),0)</f>
        <v>0</v>
      </c>
      <c r="CH208" s="223">
        <f>IFERROR(IF(RIGHT(VLOOKUP($A208,csapatok!$A:$NN,CH$320,FALSE),5)="Csere",VLOOKUP(LEFT(VLOOKUP($A208,csapatok!$A:$NN,CH$320,FALSE),LEN(VLOOKUP($A208,csapatok!$A:$NN,CH$320,FALSE))-6),'csapat-ranglista'!$A:$FP,CH$321,FALSE)/8,VLOOKUP(VLOOKUP($A208,csapatok!$A:$NN,CH$320,FALSE),'csapat-ranglista'!$A:$FP,CH$321,FALSE)/4),0)</f>
        <v>0</v>
      </c>
      <c r="CI208" s="223">
        <f>IFERROR(IF(RIGHT(VLOOKUP($A208,csapatok!$A:$NN,CI$320,FALSE),5)="Csere",VLOOKUP(LEFT(VLOOKUP($A208,csapatok!$A:$NN,CI$320,FALSE),LEN(VLOOKUP($A208,csapatok!$A:$NN,CI$320,FALSE))-6),'csapat-ranglista'!$A:$FP,CI$321,FALSE)/8,VLOOKUP(VLOOKUP($A208,csapatok!$A:$NN,CI$320,FALSE),'csapat-ranglista'!$A:$FP,CI$321,FALSE)/4),0)</f>
        <v>0</v>
      </c>
      <c r="CJ208" s="224">
        <f>versenyek!$IQ$11*IFERROR(VLOOKUP(VLOOKUP($A208,versenyek!IP:IR,3,FALSE),szabalyok!$A$16:$B$23,2,FALSE)/4,0)</f>
        <v>0</v>
      </c>
      <c r="CK208" s="224">
        <f>versenyek!$IT$11*IFERROR(VLOOKUP(VLOOKUP($A208,versenyek!IS:IU,3,FALSE),szabalyok!$A$16:$B$23,2,FALSE)/4,0)</f>
        <v>0</v>
      </c>
      <c r="CL208" s="223">
        <f>IFERROR(IF(RIGHT(VLOOKUP($A208,csapatok!$A:$NN,CL$320,FALSE),5)="Csere",VLOOKUP(LEFT(VLOOKUP($A208,csapatok!$A:$NN,CL$320,FALSE),LEN(VLOOKUP($A208,csapatok!$A:$NN,CL$320,FALSE))-6),'csapat-ranglista'!$A:$FP,CL$321,FALSE)/8,VLOOKUP(VLOOKUP($A208,csapatok!$A:$NN,CL$320,FALSE),'csapat-ranglista'!$A:$FP,CL$321,FALSE)/4),0)</f>
        <v>0</v>
      </c>
      <c r="CM208" s="223">
        <f>IFERROR(IF(RIGHT(VLOOKUP($A208,csapatok!$A:$NN,CM$320,FALSE),5)="Csere",VLOOKUP(LEFT(VLOOKUP($A208,csapatok!$A:$NN,CM$320,FALSE),LEN(VLOOKUP($A208,csapatok!$A:$NN,CM$320,FALSE))-6),'csapat-ranglista'!$A:$FP,CM$321,FALSE)/8,VLOOKUP(VLOOKUP($A208,csapatok!$A:$NN,CM$320,FALSE),'csapat-ranglista'!$A:$FP,CM$321,FALSE)/4),0)</f>
        <v>0</v>
      </c>
      <c r="CN208" s="223">
        <f>IFERROR(IF(RIGHT(VLOOKUP($A208,csapatok!$A:$NN,CN$320,FALSE),5)="Csere",VLOOKUP(LEFT(VLOOKUP($A208,csapatok!$A:$NN,CN$320,FALSE),LEN(VLOOKUP($A208,csapatok!$A:$NN,CN$320,FALSE))-6),'csapat-ranglista'!$A:$FP,CN$321,FALSE)/8,VLOOKUP(VLOOKUP($A208,csapatok!$A:$NN,CN$320,FALSE),'csapat-ranglista'!$A:$FP,CN$321,FALSE)/4),0)</f>
        <v>0</v>
      </c>
      <c r="CO208" s="223">
        <f>IFERROR(IF(RIGHT(VLOOKUP($A208,csapatok!$A:$NN,CO$320,FALSE),5)="Csere",VLOOKUP(LEFT(VLOOKUP($A208,csapatok!$A:$NN,CO$320,FALSE),LEN(VLOOKUP($A208,csapatok!$A:$NN,CO$320,FALSE))-6),'csapat-ranglista'!$A:$FP,CO$321,FALSE)/8,VLOOKUP(VLOOKUP($A208,csapatok!$A:$NN,CO$320,FALSE),'csapat-ranglista'!$A:$FP,CO$321,FALSE)/4),0)</f>
        <v>0</v>
      </c>
      <c r="CP208" s="223">
        <f>IFERROR(IF(RIGHT(VLOOKUP($A208,csapatok!$A:$NN,CP$320,FALSE),5)="Csere",VLOOKUP(LEFT(VLOOKUP($A208,csapatok!$A:$NN,CP$320,FALSE),LEN(VLOOKUP($A208,csapatok!$A:$NN,CP$320,FALSE))-6),'csapat-ranglista'!$A:$FP,CP$321,FALSE)/8,VLOOKUP(VLOOKUP($A208,csapatok!$A:$NN,CP$320,FALSE),'csapat-ranglista'!$A:$FP,CP$321,FALSE)/4),0)</f>
        <v>0</v>
      </c>
      <c r="CQ208" s="223">
        <f>IFERROR(IF(RIGHT(VLOOKUP($A208,csapatok!$A:$NN,CQ$320,FALSE),5)="Csere",VLOOKUP(LEFT(VLOOKUP($A208,csapatok!$A:$NN,CQ$320,FALSE),LEN(VLOOKUP($A208,csapatok!$A:$NN,CQ$320,FALSE))-6),'csapat-ranglista'!$A:$FP,CQ$321,FALSE)/8,VLOOKUP(VLOOKUP($A208,csapatok!$A:$NN,CQ$320,FALSE),'csapat-ranglista'!$A:$FP,CQ$321,FALSE)/4),0)</f>
        <v>0</v>
      </c>
      <c r="CR208" s="223">
        <f>IFERROR(IF(RIGHT(VLOOKUP($A208,csapatok!$A:$NN,CR$320,FALSE),5)="Csere",VLOOKUP(LEFT(VLOOKUP($A208,csapatok!$A:$NN,CR$320,FALSE),LEN(VLOOKUP($A208,csapatok!$A:$NN,CR$320,FALSE))-6),'csapat-ranglista'!$A:$FP,CR$321,FALSE)/8,VLOOKUP(VLOOKUP($A208,csapatok!$A:$NN,CR$320,FALSE),'csapat-ranglista'!$A:$FP,CR$321,FALSE)/4),0)</f>
        <v>0</v>
      </c>
      <c r="CS208" s="223">
        <f>IFERROR(IF(RIGHT(VLOOKUP($A208,csapatok!$A:$NN,CS$320,FALSE),5)="Csere",VLOOKUP(LEFT(VLOOKUP($A208,csapatok!$A:$NN,CS$320,FALSE),LEN(VLOOKUP($A208,csapatok!$A:$NN,CS$320,FALSE))-6),'csapat-ranglista'!$A:$FP,CS$321,FALSE)/8,VLOOKUP(VLOOKUP($A208,csapatok!$A:$NN,CS$320,FALSE),'csapat-ranglista'!$A:$FP,CS$321,FALSE)/4),0)</f>
        <v>0</v>
      </c>
      <c r="CT208" s="223">
        <f>IFERROR(IF(RIGHT(VLOOKUP($A208,csapatok!$A:$NN,CT$320,FALSE),5)="Csere",VLOOKUP(LEFT(VLOOKUP($A208,csapatok!$A:$NN,CT$320,FALSE),LEN(VLOOKUP($A208,csapatok!$A:$NN,CT$320,FALSE))-6),'csapat-ranglista'!$A:$FP,CT$321,FALSE)/8,VLOOKUP(VLOOKUP($A208,csapatok!$A:$NN,CT$320,FALSE),'csapat-ranglista'!$A:$FP,CT$321,FALSE)/4),0)</f>
        <v>0</v>
      </c>
      <c r="CU208" s="223">
        <f>IFERROR(IF(RIGHT(VLOOKUP($A208,csapatok!$A:$NN,CU$320,FALSE),5)="Csere",VLOOKUP(LEFT(VLOOKUP($A208,csapatok!$A:$NN,CU$320,FALSE),LEN(VLOOKUP($A208,csapatok!$A:$NN,CU$320,FALSE))-6),'csapat-ranglista'!$A:$FP,CU$321,FALSE)/8,VLOOKUP(VLOOKUP($A208,csapatok!$A:$NN,CU$320,FALSE),'csapat-ranglista'!$A:$FP,CU$321,FALSE)/4),0)</f>
        <v>0</v>
      </c>
      <c r="CV208" s="223">
        <f>IFERROR(IF(RIGHT(VLOOKUP($A208,csapatok!$A:$NN,CV$320,FALSE),5)="Csere",VLOOKUP(LEFT(VLOOKUP($A208,csapatok!$A:$NN,CV$320,FALSE),LEN(VLOOKUP($A208,csapatok!$A:$NN,CV$320,FALSE))-6),'csapat-ranglista'!$A:$FP,CV$321,FALSE)/8,VLOOKUP(VLOOKUP($A208,csapatok!$A:$NN,CV$320,FALSE),'csapat-ranglista'!$A:$FP,CV$321,FALSE)/4),0)</f>
        <v>0</v>
      </c>
      <c r="CW208" s="223">
        <f>IFERROR(IF(RIGHT(VLOOKUP($A208,csapatok!$A:$NN,CW$320,FALSE),5)="Csere",VLOOKUP(LEFT(VLOOKUP($A208,csapatok!$A:$NN,CW$320,FALSE),LEN(VLOOKUP($A208,csapatok!$A:$NN,CW$320,FALSE))-6),'csapat-ranglista'!$A:$FP,CW$321,FALSE)/8,VLOOKUP(VLOOKUP($A208,csapatok!$A:$NN,CW$320,FALSE),'csapat-ranglista'!$A:$FP,CW$321,FALSE)/4),0)</f>
        <v>0</v>
      </c>
      <c r="CX208" s="223">
        <f>IFERROR(IF(RIGHT(VLOOKUP($A208,csapatok!$A:$NN,CX$320,FALSE),5)="Csere",VLOOKUP(LEFT(VLOOKUP($A208,csapatok!$A:$NN,CX$320,FALSE),LEN(VLOOKUP($A208,csapatok!$A:$NN,CX$320,FALSE))-6),'csapat-ranglista'!$A:$FP,CX$321,FALSE)/8,VLOOKUP(VLOOKUP($A208,csapatok!$A:$NN,CX$320,FALSE),'csapat-ranglista'!$A:$FP,CX$321,FALSE)/4),0)</f>
        <v>0</v>
      </c>
      <c r="CY208" s="223">
        <f>IFERROR(IF(RIGHT(VLOOKUP($A208,csapatok!$A:$NN,CY$320,FALSE),5)="Csere",VLOOKUP(LEFT(VLOOKUP($A208,csapatok!$A:$NN,CY$320,FALSE),LEN(VLOOKUP($A208,csapatok!$A:$NN,CY$320,FALSE))-6),'csapat-ranglista'!$A:$FP,CY$321,FALSE)/8,VLOOKUP(VLOOKUP($A208,csapatok!$A:$NN,CY$320,FALSE),'csapat-ranglista'!$A:$FP,CY$321,FALSE)/4),0)</f>
        <v>0</v>
      </c>
      <c r="CZ208" s="223">
        <f>IFERROR(IF(RIGHT(VLOOKUP($A208,csapatok!$A:$NN,CZ$320,FALSE),5)="Csere",VLOOKUP(LEFT(VLOOKUP($A208,csapatok!$A:$NN,CZ$320,FALSE),LEN(VLOOKUP($A208,csapatok!$A:$NN,CZ$320,FALSE))-6),'csapat-ranglista'!$A:$FP,CZ$321,FALSE)/8,VLOOKUP(VLOOKUP($A208,csapatok!$A:$NN,CZ$320,FALSE),'csapat-ranglista'!$A:$FP,CZ$321,FALSE)/4),0)</f>
        <v>0</v>
      </c>
      <c r="DA208" s="223">
        <f>IFERROR(IF(RIGHT(VLOOKUP($A208,csapatok!$A:$NN,DA$320,FALSE),5)="Csere",VLOOKUP(LEFT(VLOOKUP($A208,csapatok!$A:$NN,DA$320,FALSE),LEN(VLOOKUP($A208,csapatok!$A:$NN,DA$320,FALSE))-6),'csapat-ranglista'!$A:$FP,DA$321,FALSE)/8,VLOOKUP(VLOOKUP($A208,csapatok!$A:$NN,DA$320,FALSE),'csapat-ranglista'!$A:$FP,DA$321,FALSE)/4),0)</f>
        <v>0</v>
      </c>
      <c r="DB208" s="223">
        <f>IFERROR(IF(RIGHT(VLOOKUP($A208,csapatok!$A:$NN,DB$320,FALSE),5)="Csere",VLOOKUP(LEFT(VLOOKUP($A208,csapatok!$A:$NN,DB$320,FALSE),LEN(VLOOKUP($A208,csapatok!$A:$NN,DB$320,FALSE))-6),'csapat-ranglista'!$A:$FP,DB$321,FALSE)/8,VLOOKUP(VLOOKUP($A208,csapatok!$A:$NN,DB$320,FALSE),'csapat-ranglista'!$A:$FP,DB$321,FALSE)/4),0)</f>
        <v>0</v>
      </c>
      <c r="DC208" s="223">
        <f>IFERROR(IF(RIGHT(VLOOKUP($A208,csapatok!$A:$NN,DC$320,FALSE),5)="Csere",VLOOKUP(LEFT(VLOOKUP($A208,csapatok!$A:$NN,DC$320,FALSE),LEN(VLOOKUP($A208,csapatok!$A:$NN,DC$320,FALSE))-6),'csapat-ranglista'!$A:$FP,DC$321,FALSE)/8,VLOOKUP(VLOOKUP($A208,csapatok!$A:$NN,DC$320,FALSE),'csapat-ranglista'!$A:$FP,DC$321,FALSE)/4),0)</f>
        <v>0</v>
      </c>
      <c r="DD208" s="223">
        <f>IFERROR(IF(RIGHT(VLOOKUP($A208,csapatok!$A:$NN,DD$320,FALSE),5)="Csere",VLOOKUP(LEFT(VLOOKUP($A208,csapatok!$A:$NN,DD$320,FALSE),LEN(VLOOKUP($A208,csapatok!$A:$NN,DD$320,FALSE))-6),'csapat-ranglista'!$A:$FP,DD$321,FALSE)/8,VLOOKUP(VLOOKUP($A208,csapatok!$A:$NN,DD$320,FALSE),'csapat-ranglista'!$A:$FP,DD$321,FALSE)/4),0)</f>
        <v>0</v>
      </c>
      <c r="DE208" s="223">
        <f>IFERROR(IF(RIGHT(VLOOKUP($A208,csapatok!$A:$NN,DE$320,FALSE),5)="Csere",VLOOKUP(LEFT(VLOOKUP($A208,csapatok!$A:$NN,DE$320,FALSE),LEN(VLOOKUP($A208,csapatok!$A:$NN,DE$320,FALSE))-6),'csapat-ranglista'!$A:$FP,DE$321,FALSE)/8,VLOOKUP(VLOOKUP($A208,csapatok!$A:$NN,DE$320,FALSE),'csapat-ranglista'!$A:$FP,DE$321,FALSE)/4),0)</f>
        <v>0</v>
      </c>
      <c r="DF208" s="223">
        <f>IFERROR(IF(RIGHT(VLOOKUP($A208,csapatok!$A:$NN,DF$320,FALSE),5)="Csere",VLOOKUP(LEFT(VLOOKUP($A208,csapatok!$A:$NN,DF$320,FALSE),LEN(VLOOKUP($A208,csapatok!$A:$NN,DF$320,FALSE))-6),'csapat-ranglista'!$A:$FP,DF$321,FALSE)/8,VLOOKUP(VLOOKUP($A208,csapatok!$A:$NN,DF$320,FALSE),'csapat-ranglista'!$A:$FP,DF$321,FALSE)/4),0)</f>
        <v>0</v>
      </c>
      <c r="DG208" s="223">
        <f>IFERROR(IF(RIGHT(VLOOKUP($A208,csapatok!$A:$NN,DG$320,FALSE),5)="Csere",VLOOKUP(LEFT(VLOOKUP($A208,csapatok!$A:$NN,DG$320,FALSE),LEN(VLOOKUP($A208,csapatok!$A:$NN,DG$320,FALSE))-6),'csapat-ranglista'!$A:$FP,DG$321,FALSE)/8,VLOOKUP(VLOOKUP($A208,csapatok!$A:$NN,DG$320,FALSE),'csapat-ranglista'!$A:$FP,DG$321,FALSE)/4),0)</f>
        <v>0</v>
      </c>
      <c r="DH208" s="223">
        <f>IFERROR(IF(RIGHT(VLOOKUP($A208,csapatok!$A:$NN,DH$320,FALSE),5)="Csere",VLOOKUP(LEFT(VLOOKUP($A208,csapatok!$A:$NN,DH$320,FALSE),LEN(VLOOKUP($A208,csapatok!$A:$NN,DH$320,FALSE))-6),'csapat-ranglista'!$A:$FP,DH$321,FALSE)/8,VLOOKUP(VLOOKUP($A208,csapatok!$A:$NN,DH$320,FALSE),'csapat-ranglista'!$A:$FP,DH$321,FALSE)/4),0)</f>
        <v>0</v>
      </c>
      <c r="DI208" s="223">
        <f>IFERROR(IF(RIGHT(VLOOKUP($A208,csapatok!$A:$NN,DI$320,FALSE),5)="Csere",VLOOKUP(LEFT(VLOOKUP($A208,csapatok!$A:$NN,DI$320,FALSE),LEN(VLOOKUP($A208,csapatok!$A:$NN,DI$320,FALSE))-6),'csapat-ranglista'!$A:$FP,DI$321,FALSE)/8,VLOOKUP(VLOOKUP($A208,csapatok!$A:$NN,DI$320,FALSE),'csapat-ranglista'!$A:$FP,DI$321,FALSE)/4),0)</f>
        <v>0</v>
      </c>
      <c r="DJ208" s="223">
        <f>IFERROR(IF(RIGHT(VLOOKUP($A208,csapatok!$A:$NN,DJ$320,FALSE),5)="Csere",VLOOKUP(LEFT(VLOOKUP($A208,csapatok!$A:$NN,DJ$320,FALSE),LEN(VLOOKUP($A208,csapatok!$A:$NN,DJ$320,FALSE))-6),'csapat-ranglista'!$A:$FP,DJ$321,FALSE)/8,VLOOKUP(VLOOKUP($A208,csapatok!$A:$NN,DJ$320,FALSE),'csapat-ranglista'!$A:$FP,DJ$321,FALSE)/4),0)</f>
        <v>0</v>
      </c>
      <c r="DK208" s="223">
        <f>IFERROR(IF(RIGHT(VLOOKUP($A208,csapatok!$A:$NN,DK$320,FALSE),5)="Csere",VLOOKUP(LEFT(VLOOKUP($A208,csapatok!$A:$NN,DK$320,FALSE),LEN(VLOOKUP($A208,csapatok!$A:$NN,DK$320,FALSE))-6),'csapat-ranglista'!$A:$FP,DK$321,FALSE)/8,VLOOKUP(VLOOKUP($A208,csapatok!$A:$NN,DK$320,FALSE),'csapat-ranglista'!$A:$FP,DK$321,FALSE)/4),0)</f>
        <v>0</v>
      </c>
      <c r="DL208" s="223">
        <f>IFERROR(IF(RIGHT(VLOOKUP($A208,csapatok!$A:$NN,DL$320,FALSE),5)="Csere",VLOOKUP(LEFT(VLOOKUP($A208,csapatok!$A:$NN,DL$320,FALSE),LEN(VLOOKUP($A208,csapatok!$A:$NN,DL$320,FALSE))-6),'csapat-ranglista'!$A:$FP,DL$321,FALSE)/8,VLOOKUP(VLOOKUP($A208,csapatok!$A:$NN,DL$320,FALSE),'csapat-ranglista'!$A:$FP,DL$321,FALSE)/4),0)</f>
        <v>0</v>
      </c>
      <c r="DM208" s="223">
        <f>IFERROR(IF(RIGHT(VLOOKUP($A208,csapatok!$A:$NN,DM$320,FALSE),5)="Csere",VLOOKUP(LEFT(VLOOKUP($A208,csapatok!$A:$NN,DM$320,FALSE),LEN(VLOOKUP($A208,csapatok!$A:$NN,DM$320,FALSE))-6),'csapat-ranglista'!$A:$FP,DM$321,FALSE)/8,VLOOKUP(VLOOKUP($A208,csapatok!$A:$NN,DM$320,FALSE),'csapat-ranglista'!$A:$FP,DM$321,FALSE)/4),0)</f>
        <v>0</v>
      </c>
      <c r="DN208" s="223">
        <f>IFERROR(IF(RIGHT(VLOOKUP($A208,csapatok!$A:$NN,DN$320,FALSE),5)="Csere",VLOOKUP(LEFT(VLOOKUP($A208,csapatok!$A:$NN,DN$320,FALSE),LEN(VLOOKUP($A208,csapatok!$A:$NN,DN$320,FALSE))-6),'csapat-ranglista'!$A:$FP,DN$321,FALSE)/8,VLOOKUP(VLOOKUP($A208,csapatok!$A:$NN,DN$320,FALSE),'csapat-ranglista'!$A:$FP,DN$321,FALSE)/4),0)</f>
        <v>0</v>
      </c>
      <c r="DO208" s="224">
        <f>versenyek!$MF$11*IFERROR(VLOOKUP(VLOOKUP($A208,versenyek!ME:MG,3,FALSE),szabalyok!$A$16:$B$23,2,FALSE)/4,0)</f>
        <v>0</v>
      </c>
      <c r="DP208" s="224">
        <f>versenyek!$MI$11*IFERROR(VLOOKUP(VLOOKUP($A208,versenyek!MH:MJ,3,FALSE),szabalyok!$A$16:$B$23,2,FALSE)/4,0)</f>
        <v>0</v>
      </c>
      <c r="DQ208" s="223">
        <f>IFERROR(IF(RIGHT(VLOOKUP($A208,csapatok!$A:$NN,DQ$320,FALSE),5)="Csere",VLOOKUP(LEFT(VLOOKUP($A208,csapatok!$A:$NN,DQ$320,FALSE),LEN(VLOOKUP($A208,csapatok!$A:$NN,DQ$320,FALSE))-6),'csapat-ranglista'!$A:$FP,DQ$321,FALSE)/8,VLOOKUP(VLOOKUP($A208,csapatok!$A:$NN,DQ$320,FALSE),'csapat-ranglista'!$A:$FP,DQ$321,FALSE)/4),0)</f>
        <v>0</v>
      </c>
      <c r="DR208" s="223">
        <f>IFERROR(IF(RIGHT(VLOOKUP($A208,csapatok!$A:$NN,DR$320,FALSE),5)="Csere",VLOOKUP(LEFT(VLOOKUP($A208,csapatok!$A:$NN,DR$320,FALSE),LEN(VLOOKUP($A208,csapatok!$A:$NN,DR$320,FALSE))-6),'csapat-ranglista'!$A:$FP,DR$321,FALSE)/8,VLOOKUP(VLOOKUP($A208,csapatok!$A:$NN,DR$320,FALSE),'csapat-ranglista'!$A:$FP,DR$321,FALSE)/4),0)</f>
        <v>0</v>
      </c>
      <c r="DS208" s="223">
        <f>IFERROR(IF(RIGHT(VLOOKUP($A208,csapatok!$A:$NN,DS$320,FALSE),5)="Csere",VLOOKUP(LEFT(VLOOKUP($A208,csapatok!$A:$NN,DS$320,FALSE),LEN(VLOOKUP($A208,csapatok!$A:$NN,DS$320,FALSE))-6),'csapat-ranglista'!$A:$FP,DS$321,FALSE)/8,VLOOKUP(VLOOKUP($A208,csapatok!$A:$NN,DS$320,FALSE),'csapat-ranglista'!$A:$FP,DS$321,FALSE)/4),0)</f>
        <v>0</v>
      </c>
      <c r="DT208" s="223">
        <f>IFERROR(IF(RIGHT(VLOOKUP($A208,csapatok!$A:$NN,DT$320,FALSE),5)="Csere",VLOOKUP(LEFT(VLOOKUP($A208,csapatok!$A:$NN,DT$320,FALSE),LEN(VLOOKUP($A208,csapatok!$A:$NN,DT$320,FALSE))-6),'csapat-ranglista'!$A:$FP,DT$321,FALSE)/8,VLOOKUP(VLOOKUP($A208,csapatok!$A:$NN,DT$320,FALSE),'csapat-ranglista'!$A:$FP,DT$321,FALSE)/4),0)</f>
        <v>0</v>
      </c>
      <c r="DU208" s="223">
        <f>IFERROR(IF(RIGHT(VLOOKUP($A208,csapatok!$A:$NN,DU$320,FALSE),5)="Csere",VLOOKUP(LEFT(VLOOKUP($A208,csapatok!$A:$NN,DU$320,FALSE),LEN(VLOOKUP($A208,csapatok!$A:$NN,DU$320,FALSE))-6),'csapat-ranglista'!$A:$FP,DU$321,FALSE)/8,VLOOKUP(VLOOKUP($A208,csapatok!$A:$NN,DU$320,FALSE),'csapat-ranglista'!$A:$FP,DU$321,FALSE)/4),0)</f>
        <v>0</v>
      </c>
      <c r="DV208" s="223">
        <f>IFERROR(IF(RIGHT(VLOOKUP($A208,csapatok!$A:$NN,DV$320,FALSE),5)="Csere",VLOOKUP(LEFT(VLOOKUP($A208,csapatok!$A:$NN,DV$320,FALSE),LEN(VLOOKUP($A208,csapatok!$A:$NN,DV$320,FALSE))-6),'csapat-ranglista'!$A:$FP,DV$321,FALSE)/8,VLOOKUP(VLOOKUP($A208,csapatok!$A:$NN,DV$320,FALSE),'csapat-ranglista'!$A:$FP,DV$321,FALSE)/4),0)</f>
        <v>0</v>
      </c>
      <c r="DW208" s="223">
        <f>IFERROR(IF(RIGHT(VLOOKUP($A208,csapatok!$A:$NN,DW$320,FALSE),5)="Csere",VLOOKUP(LEFT(VLOOKUP($A208,csapatok!$A:$NN,DW$320,FALSE),LEN(VLOOKUP($A208,csapatok!$A:$NN,DW$320,FALSE))-6),'csapat-ranglista'!$A:$FP,DW$321,FALSE)/8,VLOOKUP(VLOOKUP($A208,csapatok!$A:$NN,DW$320,FALSE),'csapat-ranglista'!$A:$FP,DW$321,FALSE)/4),0)</f>
        <v>0</v>
      </c>
      <c r="DX208" s="223">
        <f>IFERROR(IF(RIGHT(VLOOKUP($A208,csapatok!$A:$NN,DX$320,FALSE),5)="Csere",VLOOKUP(LEFT(VLOOKUP($A208,csapatok!$A:$NN,DX$320,FALSE),LEN(VLOOKUP($A208,csapatok!$A:$NN,DX$320,FALSE))-6),'csapat-ranglista'!$A:$FP,DX$321,FALSE)/8,VLOOKUP(VLOOKUP($A208,csapatok!$A:$NN,DX$320,FALSE),'csapat-ranglista'!$A:$FP,DX$321,FALSE)/4),0)</f>
        <v>0</v>
      </c>
      <c r="DY208" s="223">
        <f>IFERROR(IF(RIGHT(VLOOKUP($A208,csapatok!$A:$NN,DY$320,FALSE),5)="Csere",VLOOKUP(LEFT(VLOOKUP($A208,csapatok!$A:$NN,DY$320,FALSE),LEN(VLOOKUP($A208,csapatok!$A:$NN,DY$320,FALSE))-6),'csapat-ranglista'!$A:$FP,DY$321,FALSE)/8,VLOOKUP(VLOOKUP($A208,csapatok!$A:$NN,DY$320,FALSE),'csapat-ranglista'!$A:$FP,DY$321,FALSE)/4),0)</f>
        <v>0</v>
      </c>
      <c r="DZ208" s="223">
        <f>IFERROR(IF(RIGHT(VLOOKUP($A208,csapatok!$A:$NN,DZ$320,FALSE),5)="Csere",VLOOKUP(LEFT(VLOOKUP($A208,csapatok!$A:$NN,DZ$320,FALSE),LEN(VLOOKUP($A208,csapatok!$A:$NN,DZ$320,FALSE))-6),'csapat-ranglista'!$A:$FP,DZ$321,FALSE)/8,VLOOKUP(VLOOKUP($A208,csapatok!$A:$NN,DZ$320,FALSE),'csapat-ranglista'!$A:$FP,DZ$321,FALSE)/4),0)</f>
        <v>0</v>
      </c>
      <c r="EA208" s="223">
        <f>IFERROR(IF(RIGHT(VLOOKUP($A208,csapatok!$A:$NN,EA$320,FALSE),5)="Csere",VLOOKUP(LEFT(VLOOKUP($A208,csapatok!$A:$NN,EA$320,FALSE),LEN(VLOOKUP($A208,csapatok!$A:$NN,EA$320,FALSE))-6),'csapat-ranglista'!$A:$FP,EA$321,FALSE)/8,VLOOKUP(VLOOKUP($A208,csapatok!$A:$NN,EA$320,FALSE),'csapat-ranglista'!$A:$FP,EA$321,FALSE)/4),0)</f>
        <v>0</v>
      </c>
      <c r="EB208" s="223">
        <f>IFERROR(IF(RIGHT(VLOOKUP($A208,csapatok!$A:$NN,EB$320,FALSE),5)="Csere",VLOOKUP(LEFT(VLOOKUP($A208,csapatok!$A:$NN,EB$320,FALSE),LEN(VLOOKUP($A208,csapatok!$A:$NN,EB$320,FALSE))-6),'csapat-ranglista'!$A:$FP,EB$321,FALSE)/8,VLOOKUP(VLOOKUP($A208,csapatok!$A:$NN,EB$320,FALSE),'csapat-ranglista'!$A:$FP,EB$321,FALSE)/4),0)</f>
        <v>0</v>
      </c>
      <c r="EC208" s="223">
        <f>IFERROR(IF(RIGHT(VLOOKUP($A208,csapatok!$A:$NN,EC$320,FALSE),5)="Csere",VLOOKUP(LEFT(VLOOKUP($A208,csapatok!$A:$NN,EC$320,FALSE),LEN(VLOOKUP($A208,csapatok!$A:$NN,EC$320,FALSE))-6),'csapat-ranglista'!$A:$FP,EC$321,FALSE)/8,VLOOKUP(VLOOKUP($A208,csapatok!$A:$NN,EC$320,FALSE),'csapat-ranglista'!$A:$FP,EC$321,FALSE)/4),0)</f>
        <v>0</v>
      </c>
      <c r="ED208" s="223">
        <f>IFERROR(IF(RIGHT(VLOOKUP($A208,csapatok!$A:$NN,ED$320,FALSE),5)="Csere",VLOOKUP(LEFT(VLOOKUP($A208,csapatok!$A:$NN,ED$320,FALSE),LEN(VLOOKUP($A208,csapatok!$A:$NN,ED$320,FALSE))-6),'csapat-ranglista'!$A:$FP,ED$321,FALSE)/8,VLOOKUP(VLOOKUP($A208,csapatok!$A:$NN,ED$320,FALSE),'csapat-ranglista'!$A:$FP,ED$321,FALSE)/4),0)</f>
        <v>0</v>
      </c>
      <c r="EE208" s="223">
        <f>IFERROR(IF(RIGHT(VLOOKUP($A208,csapatok!$A:$NN,EE$320,FALSE),5)="Csere",VLOOKUP(LEFT(VLOOKUP($A208,csapatok!$A:$NN,EE$320,FALSE),LEN(VLOOKUP($A208,csapatok!$A:$NN,EE$320,FALSE))-6),'csapat-ranglista'!$A:$FP,EE$321,FALSE)/8,VLOOKUP(VLOOKUP($A208,csapatok!$A:$NN,EE$320,FALSE),'csapat-ranglista'!$A:$FP,EE$321,FALSE)/4),0)</f>
        <v>0</v>
      </c>
      <c r="EF208" s="223">
        <f>IFERROR(IF(RIGHT(VLOOKUP($A208,csapatok!$A:$NN,EF$320,FALSE),5)="Csere",VLOOKUP(LEFT(VLOOKUP($A208,csapatok!$A:$NN,EF$320,FALSE),LEN(VLOOKUP($A208,csapatok!$A:$NN,EF$320,FALSE))-6),'csapat-ranglista'!$A:$FP,EF$321,FALSE)/8,VLOOKUP(VLOOKUP($A208,csapatok!$A:$NN,EF$320,FALSE),'csapat-ranglista'!$A:$FP,EF$321,FALSE)/4),0)</f>
        <v>0</v>
      </c>
      <c r="EG208" s="223">
        <f>IFERROR(IF(RIGHT(VLOOKUP($A208,csapatok!$A:$NN,EG$320,FALSE),5)="Csere",VLOOKUP(LEFT(VLOOKUP($A208,csapatok!$A:$NN,EG$320,FALSE),LEN(VLOOKUP($A208,csapatok!$A:$NN,EG$320,FALSE))-6),'csapat-ranglista'!$A:$FP,EG$321,FALSE)/8,VLOOKUP(VLOOKUP($A208,csapatok!$A:$NN,EG$320,FALSE),'csapat-ranglista'!$A:$FP,EG$321,FALSE)/4),0)</f>
        <v>0</v>
      </c>
      <c r="EH208" s="223">
        <f>IFERROR(IF(RIGHT(VLOOKUP($A208,csapatok!$A:$NN,EH$320,FALSE),5)="Csere",VLOOKUP(LEFT(VLOOKUP($A208,csapatok!$A:$NN,EH$320,FALSE),LEN(VLOOKUP($A208,csapatok!$A:$NN,EH$320,FALSE))-6),'csapat-ranglista'!$A:$FP,EH$321,FALSE)/8,VLOOKUP(VLOOKUP($A208,csapatok!$A:$NN,EH$320,FALSE),'csapat-ranglista'!$A:$FP,EH$321,FALSE)/4),0)</f>
        <v>0</v>
      </c>
      <c r="EI208" s="223">
        <f>IFERROR(IF(RIGHT(VLOOKUP($A208,csapatok!$A:$NN,EI$320,FALSE),5)="Csere",VLOOKUP(LEFT(VLOOKUP($A208,csapatok!$A:$NN,EI$320,FALSE),LEN(VLOOKUP($A208,csapatok!$A:$NN,EI$320,FALSE))-6),'csapat-ranglista'!$A:$FP,EI$321,FALSE)/8,VLOOKUP(VLOOKUP($A208,csapatok!$A:$NN,EI$320,FALSE),'csapat-ranglista'!$A:$FP,EI$321,FALSE)/4),0)</f>
        <v>0</v>
      </c>
      <c r="EJ208" s="223">
        <f>IFERROR(IF(RIGHT(VLOOKUP($A208,csapatok!$A:$NN,EJ$320,FALSE),5)="Csere",VLOOKUP(LEFT(VLOOKUP($A208,csapatok!$A:$NN,EJ$320,FALSE),LEN(VLOOKUP($A208,csapatok!$A:$NN,EJ$320,FALSE))-6),'csapat-ranglista'!$A:$FP,EJ$321,FALSE)/8,VLOOKUP(VLOOKUP($A208,csapatok!$A:$NN,EJ$320,FALSE),'csapat-ranglista'!$A:$FP,EJ$321,FALSE)/4),0)</f>
        <v>0</v>
      </c>
      <c r="EK208" s="223">
        <f>IFERROR(IF(RIGHT(VLOOKUP($A208,csapatok!$A:$NN,EK$320,FALSE),5)="Csere",VLOOKUP(LEFT(VLOOKUP($A208,csapatok!$A:$NN,EK$320,FALSE),LEN(VLOOKUP($A208,csapatok!$A:$NN,EK$320,FALSE))-6),'csapat-ranglista'!$A:$FP,EK$321,FALSE)/8,VLOOKUP(VLOOKUP($A208,csapatok!$A:$NN,EK$320,FALSE),'csapat-ranglista'!$A:$FP,EK$321,FALSE)/4),0)</f>
        <v>0</v>
      </c>
      <c r="EL208" s="223">
        <f>IFERROR(IF(RIGHT(VLOOKUP($A208,csapatok!$A:$NN,EL$320,FALSE),5)="Csere",VLOOKUP(LEFT(VLOOKUP($A208,csapatok!$A:$NN,EL$320,FALSE),LEN(VLOOKUP($A208,csapatok!$A:$NN,EL$320,FALSE))-6),'csapat-ranglista'!$A:$FP,EL$321,FALSE)/8,VLOOKUP(VLOOKUP($A208,csapatok!$A:$NN,EL$320,FALSE),'csapat-ranglista'!$A:$FP,EL$321,FALSE)/4),0)</f>
        <v>0</v>
      </c>
      <c r="EM208" s="223">
        <f>IFERROR(IF(RIGHT(VLOOKUP($A208,csapatok!$A:$NN,EM$320,FALSE),5)="Csere",VLOOKUP(LEFT(VLOOKUP($A208,csapatok!$A:$NN,EM$320,FALSE),LEN(VLOOKUP($A208,csapatok!$A:$NN,EM$320,FALSE))-6),'csapat-ranglista'!$A:$FP,EM$321,FALSE)/8,VLOOKUP(VLOOKUP($A208,csapatok!$A:$NN,EM$320,FALSE),'csapat-ranglista'!$A:$FP,EM$321,FALSE)/4),0)</f>
        <v>0</v>
      </c>
      <c r="EN208" s="223">
        <f>IFERROR(IF(RIGHT(VLOOKUP($A208,csapatok!$A:$NN,EN$320,FALSE),5)="Csere",VLOOKUP(LEFT(VLOOKUP($A208,csapatok!$A:$NN,EN$320,FALSE),LEN(VLOOKUP($A208,csapatok!$A:$NN,EN$320,FALSE))-6),'csapat-ranglista'!$A:$FP,EN$321,FALSE)/8,VLOOKUP(VLOOKUP($A208,csapatok!$A:$NN,EN$320,FALSE),'csapat-ranglista'!$A:$FP,EN$321,FALSE)/4),0)</f>
        <v>0</v>
      </c>
      <c r="EO208" s="223">
        <f>IFERROR(IF(RIGHT(VLOOKUP($A208,csapatok!$A:$NN,EO$320,FALSE),5)="Csere",VLOOKUP(LEFT(VLOOKUP($A208,csapatok!$A:$NN,EO$320,FALSE),LEN(VLOOKUP($A208,csapatok!$A:$NN,EO$320,FALSE))-6),'csapat-ranglista'!$A:$FP,EO$321,FALSE)/8,VLOOKUP(VLOOKUP($A208,csapatok!$A:$NN,EO$320,FALSE),'csapat-ranglista'!$A:$FP,EO$321,FALSE)/4),0)</f>
        <v>0</v>
      </c>
      <c r="EP208" s="223">
        <f>IFERROR(IF(RIGHT(VLOOKUP($A208,csapatok!$A:$NN,EP$320,FALSE),5)="Csere",VLOOKUP(LEFT(VLOOKUP($A208,csapatok!$A:$NN,EP$320,FALSE),LEN(VLOOKUP($A208,csapatok!$A:$NN,EP$320,FALSE))-6),'csapat-ranglista'!$A:$FP,EP$321,FALSE)/8,VLOOKUP(VLOOKUP($A208,csapatok!$A:$NN,EP$320,FALSE),'csapat-ranglista'!$A:$FP,EP$321,FALSE)/4),0)</f>
        <v>0</v>
      </c>
      <c r="EQ208" s="223">
        <f>IFERROR(IF(RIGHT(VLOOKUP($A208,csapatok!$A:$NN,EQ$320,FALSE),5)="Csere",VLOOKUP(LEFT(VLOOKUP($A208,csapatok!$A:$NN,EQ$320,FALSE),LEN(VLOOKUP($A208,csapatok!$A:$NN,EQ$320,FALSE))-6),'csapat-ranglista'!$A:$FP,EQ$321,FALSE)/8,VLOOKUP(VLOOKUP($A208,csapatok!$A:$NN,EQ$320,FALSE),'csapat-ranglista'!$A:$FP,EQ$321,FALSE)/4),0)</f>
        <v>0</v>
      </c>
      <c r="ER208" s="223">
        <f>IFERROR(IF(RIGHT(VLOOKUP($A208,csapatok!$A:$NN,ER$320,FALSE),5)="Csere",VLOOKUP(LEFT(VLOOKUP($A208,csapatok!$A:$NN,ER$320,FALSE),LEN(VLOOKUP($A208,csapatok!$A:$NN,ER$320,FALSE))-6),'csapat-ranglista'!$A:$FP,ER$321,FALSE)/8,VLOOKUP(VLOOKUP($A208,csapatok!$A:$NN,ER$320,FALSE),'csapat-ranglista'!$A:$FP,ER$321,FALSE)/4),0)</f>
        <v>0</v>
      </c>
      <c r="ES208" s="223">
        <f>IFERROR(IF(RIGHT(VLOOKUP($A208,csapatok!$A:$NN,ES$320,FALSE),5)="Csere",VLOOKUP(LEFT(VLOOKUP($A208,csapatok!$A:$NN,ES$320,FALSE),LEN(VLOOKUP($A208,csapatok!$A:$NN,ES$320,FALSE))-6),'csapat-ranglista'!$A:$FP,ES$321,FALSE)/8,VLOOKUP(VLOOKUP($A208,csapatok!$A:$NN,ES$320,FALSE),'csapat-ranglista'!$A:$FP,ES$321,FALSE)/4),0)</f>
        <v>0</v>
      </c>
      <c r="ET208" s="223">
        <f>IFERROR(IF(RIGHT(VLOOKUP($A208,csapatok!$A:$NN,ET$320,FALSE),5)="Csere",VLOOKUP(LEFT(VLOOKUP($A208,csapatok!$A:$NN,ET$320,FALSE),LEN(VLOOKUP($A208,csapatok!$A:$NN,ET$320,FALSE))-6),'csapat-ranglista'!$A:$FP,ET$321,FALSE)/8,VLOOKUP(VLOOKUP($A208,csapatok!$A:$NN,ET$320,FALSE),'csapat-ranglista'!$A:$FP,ET$321,FALSE)/4),0)</f>
        <v>0</v>
      </c>
      <c r="EU208" s="223">
        <f>IFERROR(IF(RIGHT(VLOOKUP($A208,csapatok!$A:$NN,EU$320,FALSE),5)="Csere",VLOOKUP(LEFT(VLOOKUP($A208,csapatok!$A:$NN,EU$320,FALSE),LEN(VLOOKUP($A208,csapatok!$A:$NN,EU$320,FALSE))-6),'csapat-ranglista'!$A:$FP,EU$321,FALSE)/8,VLOOKUP(VLOOKUP($A208,csapatok!$A:$NN,EU$320,FALSE),'csapat-ranglista'!$A:$FP,EU$321,FALSE)/4),0)</f>
        <v>0</v>
      </c>
      <c r="EV208" s="223">
        <f>IFERROR(IF(RIGHT(VLOOKUP($A208,csapatok!$A:$NN,EV$320,FALSE),5)="Csere",VLOOKUP(LEFT(VLOOKUP($A208,csapatok!$A:$NN,EV$320,FALSE),LEN(VLOOKUP($A208,csapatok!$A:$NN,EV$320,FALSE))-6),'csapat-ranglista'!$A:$FP,EV$321,FALSE)/8,VLOOKUP(VLOOKUP($A208,csapatok!$A:$NN,EV$320,FALSE),'csapat-ranglista'!$A:$FP,EV$321,FALSE)/4),0)</f>
        <v>0</v>
      </c>
      <c r="EW208" s="223">
        <f>IFERROR(IF(RIGHT(VLOOKUP($A208,csapatok!$A:$NN,EW$320,FALSE),5)="Csere",VLOOKUP(LEFT(VLOOKUP($A208,csapatok!$A:$NN,EW$320,FALSE),LEN(VLOOKUP($A208,csapatok!$A:$NN,EW$320,FALSE))-6),'csapat-ranglista'!$A:$FP,EW$321,FALSE)/8,VLOOKUP(VLOOKUP($A208,csapatok!$A:$NN,EW$320,FALSE),'csapat-ranglista'!$A:$FP,EW$321,FALSE)/4),0)</f>
        <v>0</v>
      </c>
      <c r="EX208" s="223">
        <f>IFERROR(IF(RIGHT(VLOOKUP($A208,csapatok!$A:$NN,EX$320,FALSE),5)="Csere",VLOOKUP(LEFT(VLOOKUP($A208,csapatok!$A:$NN,EX$320,FALSE),LEN(VLOOKUP($A208,csapatok!$A:$NN,EX$320,FALSE))-6),'csapat-ranglista'!$A:$FP,EX$321,FALSE)/8,VLOOKUP(VLOOKUP($A208,csapatok!$A:$NN,EX$320,FALSE),'csapat-ranglista'!$A:$FP,EX$321,FALSE)/4),0)</f>
        <v>0</v>
      </c>
      <c r="EY208" s="223">
        <f>IFERROR(IF(RIGHT(VLOOKUP($A208,csapatok!$A:$NN,EY$320,FALSE),5)="Csere",VLOOKUP(LEFT(VLOOKUP($A208,csapatok!$A:$NN,EY$320,FALSE),LEN(VLOOKUP($A208,csapatok!$A:$NN,EY$320,FALSE))-6),'csapat-ranglista'!$A:$FP,EY$321,FALSE)/8,VLOOKUP(VLOOKUP($A208,csapatok!$A:$NN,EY$320,FALSE),'csapat-ranglista'!$A:$FP,EY$321,FALSE)/4),0)</f>
        <v>0</v>
      </c>
      <c r="EZ208" s="223">
        <f>IFERROR(IF(RIGHT(VLOOKUP($A208,csapatok!$A:$NN,EZ$320,FALSE),5)="Csere",VLOOKUP(LEFT(VLOOKUP($A208,csapatok!$A:$NN,EZ$320,FALSE),LEN(VLOOKUP($A208,csapatok!$A:$NN,EZ$320,FALSE))-6),'csapat-ranglista'!$A:$FP,EZ$321,FALSE)/8,VLOOKUP(VLOOKUP($A208,csapatok!$A:$NN,EZ$320,FALSE),'csapat-ranglista'!$A:$FP,EZ$321,FALSE)/4),0)</f>
        <v>0</v>
      </c>
      <c r="FA208" s="223">
        <f>IFERROR(IF(RIGHT(VLOOKUP($A208,csapatok!$A:$NN,FA$320,FALSE),5)="Csere",VLOOKUP(LEFT(VLOOKUP($A208,csapatok!$A:$NN,FA$320,FALSE),LEN(VLOOKUP($A208,csapatok!$A:$NN,FA$320,FALSE))-6),'csapat-ranglista'!$A:$FP,FA$321,FALSE)/8,VLOOKUP(VLOOKUP($A208,csapatok!$A:$NN,FA$320,FALSE),'csapat-ranglista'!$A:$FP,FA$321,FALSE)/4),0)</f>
        <v>0</v>
      </c>
      <c r="FB208" s="223">
        <f>IFERROR(IF(RIGHT(VLOOKUP($A208,csapatok!$A:$NN,FB$320,FALSE),5)="Csere",VLOOKUP(LEFT(VLOOKUP($A208,csapatok!$A:$NN,FB$320,FALSE),LEN(VLOOKUP($A208,csapatok!$A:$NN,FB$320,FALSE))-6),'csapat-ranglista'!$A:$FP,FB$321,FALSE)/8,VLOOKUP(VLOOKUP($A208,csapatok!$A:$NN,FB$320,FALSE),'csapat-ranglista'!$A:$FP,FB$321,FALSE)/4),0)</f>
        <v>0</v>
      </c>
      <c r="FC208" s="223">
        <f>IFERROR(IF(RIGHT(VLOOKUP($A208,csapatok!$A:$NN,FC$320,FALSE),5)="Csere",VLOOKUP(LEFT(VLOOKUP($A208,csapatok!$A:$NN,FC$320,FALSE),LEN(VLOOKUP($A208,csapatok!$A:$NN,FC$320,FALSE))-6),'csapat-ranglista'!$A:$FP,FC$321,FALSE)/8,VLOOKUP(VLOOKUP($A208,csapatok!$A:$NN,FC$320,FALSE),'csapat-ranglista'!$A:$FP,FC$321,FALSE)/4),0)</f>
        <v>0</v>
      </c>
      <c r="FD208" s="224">
        <f>versenyek!$QY$11*IFERROR(VLOOKUP(VLOOKUP($A208,versenyek!QX:QZ,3,FALSE),szabalyok!$A$16:$B$23,2,FALSE)/4,0)</f>
        <v>0</v>
      </c>
      <c r="FE208" s="224">
        <f>versenyek!$RB$11*IFERROR(VLOOKUP(VLOOKUP($A208,versenyek!RA:RC,3,FALSE),szabalyok!$A$16:$B$23,2,FALSE)/4,0)</f>
        <v>0</v>
      </c>
      <c r="FF208" s="223">
        <f>IFERROR(IF(RIGHT(VLOOKUP($A208,csapatok!$A:$NN,FF$320,FALSE),5)="Csere",VLOOKUP(LEFT(VLOOKUP($A208,csapatok!$A:$NN,FF$320,FALSE),LEN(VLOOKUP($A208,csapatok!$A:$NN,FF$320,FALSE))-6),'csapat-ranglista'!$A:$FP,FF$321,FALSE)/8,VLOOKUP(VLOOKUP($A208,csapatok!$A:$NN,FF$320,FALSE),'csapat-ranglista'!$A:$FP,FF$321,FALSE)/4),0)</f>
        <v>0</v>
      </c>
      <c r="FG208" s="223">
        <f>IFERROR(IF(RIGHT(VLOOKUP($A208,csapatok!$A:$NN,FG$320,FALSE),5)="Csere",VLOOKUP(LEFT(VLOOKUP($A208,csapatok!$A:$NN,FG$320,FALSE),LEN(VLOOKUP($A208,csapatok!$A:$NN,FG$320,FALSE))-6),'csapat-ranglista'!$A:$FP,FG$321,FALSE)/8,VLOOKUP(VLOOKUP($A208,csapatok!$A:$NN,FG$320,FALSE),'csapat-ranglista'!$A:$FP,FG$321,FALSE)/4),0)</f>
        <v>0</v>
      </c>
      <c r="FH208" s="223">
        <f>IFERROR(IF(RIGHT(VLOOKUP($A208,csapatok!$A:$NN,FH$320,FALSE),5)="Csere",VLOOKUP(LEFT(VLOOKUP($A208,csapatok!$A:$NN,FH$320,FALSE),LEN(VLOOKUP($A208,csapatok!$A:$NN,FH$320,FALSE))-6),'csapat-ranglista'!$A:$FP,FH$321,FALSE)/8,VLOOKUP(VLOOKUP($A208,csapatok!$A:$NN,FH$320,FALSE),'csapat-ranglista'!$A:$FP,FH$321,FALSE)/4),0)</f>
        <v>0</v>
      </c>
      <c r="FI208" s="223">
        <f>IFERROR(IF(RIGHT(VLOOKUP($A208,csapatok!$A:$NN,FI$320,FALSE),5)="Csere",VLOOKUP(LEFT(VLOOKUP($A208,csapatok!$A:$NN,FI$320,FALSE),LEN(VLOOKUP($A208,csapatok!$A:$NN,FI$320,FALSE))-6),'csapat-ranglista'!$A:$FP,FI$321,FALSE)/8,VLOOKUP(VLOOKUP($A208,csapatok!$A:$NN,FI$320,FALSE),'csapat-ranglista'!$A:$FP,FI$321,FALSE)/4),0)</f>
        <v>0</v>
      </c>
      <c r="FJ208" s="223">
        <f>IFERROR(IF(RIGHT(VLOOKUP($A208,csapatok!$A:$NN,FJ$320,FALSE),5)="Csere",VLOOKUP(LEFT(VLOOKUP($A208,csapatok!$A:$NN,FJ$320,FALSE),LEN(VLOOKUP($A208,csapatok!$A:$NN,FJ$320,FALSE))-6),'csapat-ranglista'!$A:$FP,FJ$321,FALSE)/8,VLOOKUP(VLOOKUP($A208,csapatok!$A:$NN,FJ$320,FALSE),'csapat-ranglista'!$A:$FP,FJ$321,FALSE)/4),0)</f>
        <v>0</v>
      </c>
      <c r="FK208" s="223">
        <f>IFERROR(IF(RIGHT(VLOOKUP($A208,csapatok!$A:$NN,FK$320,FALSE),5)="Csere",VLOOKUP(LEFT(VLOOKUP($A208,csapatok!$A:$NN,FK$320,FALSE),LEN(VLOOKUP($A208,csapatok!$A:$NN,FK$320,FALSE))-6),'csapat-ranglista'!$A:$FP,FK$321,FALSE)/8,VLOOKUP(VLOOKUP($A208,csapatok!$A:$NN,FK$320,FALSE),'csapat-ranglista'!$A:$FP,FK$321,FALSE)/4),0)</f>
        <v>0</v>
      </c>
      <c r="FL208" s="223">
        <f>IFERROR(IF(RIGHT(VLOOKUP($A208,csapatok!$A:$NN,FL$320,FALSE),5)="Csere",VLOOKUP(LEFT(VLOOKUP($A208,csapatok!$A:$NN,FL$320,FALSE),LEN(VLOOKUP($A208,csapatok!$A:$NN,FL$320,FALSE))-6),'csapat-ranglista'!$A:$FP,FL$321,FALSE)/8,VLOOKUP(VLOOKUP($A208,csapatok!$A:$NN,FL$320,FALSE),'csapat-ranglista'!$A:$FP,FL$321,FALSE)/4),0)</f>
        <v>0</v>
      </c>
      <c r="FM208" s="223">
        <f>IFERROR(IF(RIGHT(VLOOKUP($A208,csapatok!$A:$NN,FM$320,FALSE),5)="Csere",VLOOKUP(LEFT(VLOOKUP($A208,csapatok!$A:$NN,FM$320,FALSE),LEN(VLOOKUP($A208,csapatok!$A:$NN,FM$320,FALSE))-6),'csapat-ranglista'!$A:$FP,FM$321,FALSE)/8,VLOOKUP(VLOOKUP($A208,csapatok!$A:$NN,FM$320,FALSE),'csapat-ranglista'!$A:$FP,FM$321,FALSE)/4),0)</f>
        <v>0</v>
      </c>
      <c r="FN208" s="223">
        <f>IFERROR(IF(RIGHT(VLOOKUP($A208,csapatok!$A:$NN,FN$320,FALSE),5)="Csere",VLOOKUP(LEFT(VLOOKUP($A208,csapatok!$A:$NN,FN$320,FALSE),LEN(VLOOKUP($A208,csapatok!$A:$NN,FN$320,FALSE))-6),'csapat-ranglista'!$A:$FP,FN$321,FALSE)/8,VLOOKUP(VLOOKUP($A208,csapatok!$A:$NN,FN$320,FALSE),'csapat-ranglista'!$A:$FP,FN$321,FALSE)/4),0)</f>
        <v>0</v>
      </c>
      <c r="FO208" s="223">
        <f>IFERROR(IF(RIGHT(VLOOKUP($A208,csapatok!$A:$NN,FO$320,FALSE),5)="Csere",VLOOKUP(LEFT(VLOOKUP($A208,csapatok!$A:$NN,FO$320,FALSE),LEN(VLOOKUP($A208,csapatok!$A:$NN,FO$320,FALSE))-6),'csapat-ranglista'!$A:$FP,FO$321,FALSE)/8,VLOOKUP(VLOOKUP($A208,csapatok!$A:$NN,FO$320,FALSE),'csapat-ranglista'!$A:$FP,FO$321,FALSE)/4),0)</f>
        <v>0</v>
      </c>
      <c r="FP208" s="223">
        <f>IFERROR(IF(RIGHT(VLOOKUP($A208,csapatok!$A:$NN,FP$320,FALSE),5)="Csere",VLOOKUP(LEFT(VLOOKUP($A208,csapatok!$A:$NN,FP$320,FALSE),LEN(VLOOKUP($A208,csapatok!$A:$NN,FP$320,FALSE))-6),'csapat-ranglista'!$A:$FP,FP$321,FALSE)/8,VLOOKUP(VLOOKUP($A208,csapatok!$A:$NN,FP$320,FALSE),'csapat-ranglista'!$A:$FP,FP$321,FALSE)/4),0)</f>
        <v>0</v>
      </c>
      <c r="FQ208" s="223">
        <f>IFERROR(IF(RIGHT(VLOOKUP($A208,csapatok!$A:$NN,FQ$320,FALSE),5)="Csere",VLOOKUP(LEFT(VLOOKUP($A208,csapatok!$A:$NN,FQ$320,FALSE),LEN(VLOOKUP($A208,csapatok!$A:$NN,FQ$320,FALSE))-6),'csapat-ranglista'!$A:$FP,FQ$321,FALSE)/8,VLOOKUP(VLOOKUP($A208,csapatok!$A:$NN,FQ$320,FALSE),'csapat-ranglista'!$A:$FP,FQ$321,FALSE)/4),0)</f>
        <v>0</v>
      </c>
      <c r="FR208" s="223">
        <f>IFERROR(IF(RIGHT(VLOOKUP($A208,csapatok!$A:$NN,FR$320,FALSE),5)="Csere",VLOOKUP(LEFT(VLOOKUP($A208,csapatok!$A:$NN,FR$320,FALSE),LEN(VLOOKUP($A208,csapatok!$A:$NN,FR$320,FALSE))-6),'csapat-ranglista'!$A:$FP,FR$321,FALSE)/8,VLOOKUP(VLOOKUP($A208,csapatok!$A:$NN,FR$320,FALSE),'csapat-ranglista'!$A:$FP,FR$321,FALSE)/4),0)</f>
        <v>0</v>
      </c>
      <c r="FS208" s="223">
        <f>IFERROR(IF(RIGHT(VLOOKUP($A208,csapatok!$A:$NN,FS$320,FALSE),5)="Csere",VLOOKUP(LEFT(VLOOKUP($A208,csapatok!$A:$NN,FS$320,FALSE),LEN(VLOOKUP($A208,csapatok!$A:$NN,FS$320,FALSE))-6),'csapat-ranglista'!$A:$FP,FS$321,FALSE)/8,VLOOKUP(VLOOKUP($A208,csapatok!$A:$NN,FS$320,FALSE),'csapat-ranglista'!$A:$FP,FS$321,FALSE)/4),0)</f>
        <v>0</v>
      </c>
      <c r="FT208" s="223">
        <f>IFERROR(IF(RIGHT(VLOOKUP($A208,csapatok!$A:$NN,FT$320,FALSE),5)="Csere",VLOOKUP(LEFT(VLOOKUP($A208,csapatok!$A:$NN,FT$320,FALSE),LEN(VLOOKUP($A208,csapatok!$A:$NN,FT$320,FALSE))-6),'csapat-ranglista'!$A:$FP,FT$321,FALSE)/8,VLOOKUP(VLOOKUP($A208,csapatok!$A:$NN,FT$320,FALSE),'csapat-ranglista'!$A:$FP,FT$321,FALSE)/4),0)</f>
        <v>0</v>
      </c>
      <c r="FU208" s="223">
        <f>IFERROR(IF(RIGHT(VLOOKUP($A208,csapatok!$A:$NN,FU$320,FALSE),5)="Csere",VLOOKUP(LEFT(VLOOKUP($A208,csapatok!$A:$NN,FU$320,FALSE),LEN(VLOOKUP($A208,csapatok!$A:$NN,FU$320,FALSE))-6),'csapat-ranglista'!$A:$FP,FU$321,FALSE)/8,VLOOKUP(VLOOKUP($A208,csapatok!$A:$NN,FU$320,FALSE),'csapat-ranglista'!$A:$FP,FU$321,FALSE)/4),0)</f>
        <v>0</v>
      </c>
      <c r="FV208" s="223">
        <f>IFERROR(IF(RIGHT(VLOOKUP($A208,csapatok!$A:$NN,FV$320,FALSE),5)="Csere",VLOOKUP(LEFT(VLOOKUP($A208,csapatok!$A:$NN,FV$320,FALSE),LEN(VLOOKUP($A208,csapatok!$A:$NN,FV$320,FALSE))-6),'csapat-ranglista'!$A:$FP,FV$321,FALSE)/8,VLOOKUP(VLOOKUP($A208,csapatok!$A:$NN,FV$320,FALSE),'csapat-ranglista'!$A:$FP,FV$321,FALSE)/4),0)</f>
        <v>0</v>
      </c>
      <c r="FW208" s="223">
        <f>IFERROR(IF(RIGHT(VLOOKUP($A208,csapatok!$A:$NN,FW$320,FALSE),5)="Csere",VLOOKUP(LEFT(VLOOKUP($A208,csapatok!$A:$NN,FW$320,FALSE),LEN(VLOOKUP($A208,csapatok!$A:$NN,FW$320,FALSE))-6),'csapat-ranglista'!$A:$FP,FW$321,FALSE)/8,VLOOKUP(VLOOKUP($A208,csapatok!$A:$NN,FW$320,FALSE),'csapat-ranglista'!$A:$FP,FW$321,FALSE)/4),0)</f>
        <v>0</v>
      </c>
      <c r="FX208" s="223">
        <f>IFERROR(IF(RIGHT(VLOOKUP($A208,csapatok!$A:$NN,FX$320,FALSE),5)="Csere",VLOOKUP(LEFT(VLOOKUP($A208,csapatok!$A:$NN,FX$320,FALSE),LEN(VLOOKUP($A208,csapatok!$A:$NN,FX$320,FALSE))-6),'csapat-ranglista'!$A:$FP,FX$321,FALSE)/8,VLOOKUP(VLOOKUP($A208,csapatok!$A:$NN,FX$320,FALSE),'csapat-ranglista'!$A:$FP,FX$321,FALSE)/4),0)</f>
        <v>0</v>
      </c>
      <c r="FY208" s="223">
        <f>IFERROR(IF(RIGHT(VLOOKUP($A208,csapatok!$A:$NN,FY$320,FALSE),5)="Csere",VLOOKUP(LEFT(VLOOKUP($A208,csapatok!$A:$NN,FY$320,FALSE),LEN(VLOOKUP($A208,csapatok!$A:$NN,FY$320,FALSE))-6),'csapat-ranglista'!$A:$FP,FY$321,FALSE)/8,VLOOKUP(VLOOKUP($A208,csapatok!$A:$NN,FY$320,FALSE),'csapat-ranglista'!$A:$FP,FY$321,FALSE)/4),0)</f>
        <v>0</v>
      </c>
      <c r="FZ208" s="223">
        <f>IFERROR(IF(RIGHT(VLOOKUP($A208,csapatok!$A:$NN,FZ$320,FALSE),5)="Csere",VLOOKUP(LEFT(VLOOKUP($A208,csapatok!$A:$NN,FZ$320,FALSE),LEN(VLOOKUP($A208,csapatok!$A:$NN,FZ$320,FALSE))-6),'csapat-ranglista'!$A:$FP,FZ$321,FALSE)/8,VLOOKUP(VLOOKUP($A208,csapatok!$A:$NN,FZ$320,FALSE),'csapat-ranglista'!$A:$FP,FZ$321,FALSE)/4),0)</f>
        <v>0</v>
      </c>
      <c r="GA208" s="223">
        <f>IFERROR(IF(RIGHT(VLOOKUP($A208,csapatok!$A:$NN,GA$320,FALSE),5)="Csere",VLOOKUP(LEFT(VLOOKUP($A208,csapatok!$A:$NN,GA$320,FALSE),LEN(VLOOKUP($A208,csapatok!$A:$NN,GA$320,FALSE))-6),'csapat-ranglista'!$A:$FP,GA$321,FALSE)/8,VLOOKUP(VLOOKUP($A208,csapatok!$A:$NN,GA$320,FALSE),'csapat-ranglista'!$A:$FP,GA$321,FALSE)/4),0)</f>
        <v>0</v>
      </c>
      <c r="GB208" s="223">
        <f>IFERROR(IF(RIGHT(VLOOKUP($A208,csapatok!$A:$NN,GB$320,FALSE),5)="Csere",VLOOKUP(LEFT(VLOOKUP($A208,csapatok!$A:$NN,GB$320,FALSE),LEN(VLOOKUP($A208,csapatok!$A:$NN,GB$320,FALSE))-6),'csapat-ranglista'!$A:$FP,GB$321,FALSE)/8,VLOOKUP(VLOOKUP($A208,csapatok!$A:$NN,GB$320,FALSE),'csapat-ranglista'!$A:$FP,GB$321,FALSE)/4),0)</f>
        <v>0</v>
      </c>
      <c r="GC208" s="223">
        <f>IFERROR(IF(RIGHT(VLOOKUP($A208,csapatok!$A:$NN,GC$320,FALSE),5)="Csere",VLOOKUP(LEFT(VLOOKUP($A208,csapatok!$A:$NN,GC$320,FALSE),LEN(VLOOKUP($A208,csapatok!$A:$NN,GC$320,FALSE))-6),'csapat-ranglista'!$A:$FP,GC$321,FALSE)/8,VLOOKUP(VLOOKUP($A208,csapatok!$A:$NN,GC$320,FALSE),'csapat-ranglista'!$A:$FP,GC$321,FALSE)/4),0)</f>
        <v>0</v>
      </c>
      <c r="GD208" s="247">
        <f>SUM(EQ208:GC208)</f>
        <v>0</v>
      </c>
    </row>
    <row r="209" spans="1:186">
      <c r="A209" s="32" t="s">
        <v>727</v>
      </c>
      <c r="B209" s="131">
        <v>33273</v>
      </c>
      <c r="C209" s="131" t="str">
        <f>IF(B209=0,"",IF(B209&lt;$C$1,"felnőtt","ifi"))</f>
        <v>felnőtt</v>
      </c>
      <c r="D209" s="32" t="s">
        <v>9</v>
      </c>
      <c r="E209" s="45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>
        <f>IFERROR(IF(RIGHT(VLOOKUP($A209,csapatok!$A:$BL,X$320,FALSE),5)="Csere",VLOOKUP(LEFT(VLOOKUP($A209,csapatok!$A:$BL,X$320,FALSE),LEN(VLOOKUP($A209,csapatok!$A:$BL,X$320,FALSE))-6),'csapat-ranglista'!$A:$FP,X$321,FALSE)/8,VLOOKUP(VLOOKUP($A209,csapatok!$A:$BL,X$320,FALSE),'csapat-ranglista'!$A:$FP,X$321,FALSE)/4),0)</f>
        <v>0</v>
      </c>
      <c r="Y209" s="32">
        <f>IFERROR(IF(RIGHT(VLOOKUP($A209,csapatok!$A:$BL,Y$320,FALSE),5)="Csere",VLOOKUP(LEFT(VLOOKUP($A209,csapatok!$A:$BL,Y$320,FALSE),LEN(VLOOKUP($A209,csapatok!$A:$BL,Y$320,FALSE))-6),'csapat-ranglista'!$A:$FP,Y$321,FALSE)/8,VLOOKUP(VLOOKUP($A209,csapatok!$A:$BL,Y$320,FALSE),'csapat-ranglista'!$A:$FP,Y$321,FALSE)/4),0)</f>
        <v>0</v>
      </c>
      <c r="Z209" s="32">
        <f>IFERROR(IF(RIGHT(VLOOKUP($A209,csapatok!$A:$BL,Z$320,FALSE),5)="Csere",VLOOKUP(LEFT(VLOOKUP($A209,csapatok!$A:$BL,Z$320,FALSE),LEN(VLOOKUP($A209,csapatok!$A:$BL,Z$320,FALSE))-6),'csapat-ranglista'!$A:$FP,Z$321,FALSE)/8,VLOOKUP(VLOOKUP($A209,csapatok!$A:$BL,Z$320,FALSE),'csapat-ranglista'!$A:$FP,Z$321,FALSE)/4),0)</f>
        <v>0</v>
      </c>
      <c r="AA209" s="32">
        <f>IFERROR(IF(RIGHT(VLOOKUP($A209,csapatok!$A:$BL,AA$320,FALSE),5)="Csere",VLOOKUP(LEFT(VLOOKUP($A209,csapatok!$A:$BL,AA$320,FALSE),LEN(VLOOKUP($A209,csapatok!$A:$BL,AA$320,FALSE))-6),'csapat-ranglista'!$A:$FP,AA$321,FALSE)/8,VLOOKUP(VLOOKUP($A209,csapatok!$A:$BL,AA$320,FALSE),'csapat-ranglista'!$A:$FP,AA$321,FALSE)/4),0)</f>
        <v>0</v>
      </c>
      <c r="AB209" s="223">
        <f>IFERROR(IF(RIGHT(VLOOKUP($A209,csapatok!$A:$BL,AB$320,FALSE),5)="Csere",VLOOKUP(LEFT(VLOOKUP($A209,csapatok!$A:$BL,AB$320,FALSE),LEN(VLOOKUP($A209,csapatok!$A:$BL,AB$320,FALSE))-6),'csapat-ranglista'!$A:$FP,AB$321,FALSE)/8,VLOOKUP(VLOOKUP($A209,csapatok!$A:$BL,AB$320,FALSE),'csapat-ranglista'!$A:$FP,AB$321,FALSE)/4),0)</f>
        <v>0</v>
      </c>
      <c r="AC209" s="223">
        <f>IFERROR(IF(RIGHT(VLOOKUP($A209,csapatok!$A:$BL,AC$320,FALSE),5)="Csere",VLOOKUP(LEFT(VLOOKUP($A209,csapatok!$A:$BL,AC$320,FALSE),LEN(VLOOKUP($A209,csapatok!$A:$BL,AC$320,FALSE))-6),'csapat-ranglista'!$A:$FP,AC$321,FALSE)/8,VLOOKUP(VLOOKUP($A209,csapatok!$A:$BL,AC$320,FALSE),'csapat-ranglista'!$A:$FP,AC$321,FALSE)/4),0)</f>
        <v>0</v>
      </c>
      <c r="AD209" s="223">
        <f>IFERROR(IF(RIGHT(VLOOKUP($A209,csapatok!$A:$BL,AD$320,FALSE),5)="Csere",VLOOKUP(LEFT(VLOOKUP($A209,csapatok!$A:$BL,AD$320,FALSE),LEN(VLOOKUP($A209,csapatok!$A:$BL,AD$320,FALSE))-6),'csapat-ranglista'!$A:$FP,AD$321,FALSE)/8,VLOOKUP(VLOOKUP($A209,csapatok!$A:$BL,AD$320,FALSE),'csapat-ranglista'!$A:$FP,AD$321,FALSE)/4),0)</f>
        <v>0</v>
      </c>
      <c r="AE209" s="223">
        <f>IFERROR(IF(RIGHT(VLOOKUP($A209,csapatok!$A:$BL,AE$320,FALSE),5)="Csere",VLOOKUP(LEFT(VLOOKUP($A209,csapatok!$A:$BL,AE$320,FALSE),LEN(VLOOKUP($A209,csapatok!$A:$BL,AE$320,FALSE))-6),'csapat-ranglista'!$A:$FP,AE$321,FALSE)/8,VLOOKUP(VLOOKUP($A209,csapatok!$A:$BL,AE$320,FALSE),'csapat-ranglista'!$A:$FP,AE$321,FALSE)/4),0)</f>
        <v>0</v>
      </c>
      <c r="AF209" s="223">
        <f>IFERROR(IF(RIGHT(VLOOKUP($A209,csapatok!$A:$BL,AF$320,FALSE),5)="Csere",VLOOKUP(LEFT(VLOOKUP($A209,csapatok!$A:$BL,AF$320,FALSE),LEN(VLOOKUP($A209,csapatok!$A:$BL,AF$320,FALSE))-6),'csapat-ranglista'!$A:$FP,AF$321,FALSE)/8,VLOOKUP(VLOOKUP($A209,csapatok!$A:$BL,AF$320,FALSE),'csapat-ranglista'!$A:$FP,AF$321,FALSE)/4),0)</f>
        <v>0</v>
      </c>
      <c r="AG209" s="223">
        <f>IFERROR(IF(RIGHT(VLOOKUP($A209,csapatok!$A:$BL,AG$320,FALSE),5)="Csere",VLOOKUP(LEFT(VLOOKUP($A209,csapatok!$A:$BL,AG$320,FALSE),LEN(VLOOKUP($A209,csapatok!$A:$BL,AG$320,FALSE))-6),'csapat-ranglista'!$A:$FP,AG$321,FALSE)/8,VLOOKUP(VLOOKUP($A209,csapatok!$A:$BL,AG$320,FALSE),'csapat-ranglista'!$A:$FP,AG$321,FALSE)/4),0)</f>
        <v>0</v>
      </c>
      <c r="AH209" s="223">
        <f>IFERROR(IF(RIGHT(VLOOKUP($A209,csapatok!$A:$BL,AH$320,FALSE),5)="Csere",VLOOKUP(LEFT(VLOOKUP($A209,csapatok!$A:$BL,AH$320,FALSE),LEN(VLOOKUP($A209,csapatok!$A:$BL,AH$320,FALSE))-6),'csapat-ranglista'!$A:$FP,AH$321,FALSE)/8,VLOOKUP(VLOOKUP($A209,csapatok!$A:$BL,AH$320,FALSE),'csapat-ranglista'!$A:$FP,AH$321,FALSE)/4),0)</f>
        <v>0</v>
      </c>
      <c r="AI209" s="223">
        <f>IFERROR(IF(RIGHT(VLOOKUP($A209,csapatok!$A:$BL,AI$320,FALSE),5)="Csere",VLOOKUP(LEFT(VLOOKUP($A209,csapatok!$A:$BL,AI$320,FALSE),LEN(VLOOKUP($A209,csapatok!$A:$BL,AI$320,FALSE))-6),'csapat-ranglista'!$A:$FP,AI$321,FALSE)/8,VLOOKUP(VLOOKUP($A209,csapatok!$A:$BL,AI$320,FALSE),'csapat-ranglista'!$A:$FP,AI$321,FALSE)/4),0)</f>
        <v>0</v>
      </c>
      <c r="AJ209" s="223">
        <f>IFERROR(IF(RIGHT(VLOOKUP($A209,csapatok!$A:$BL,AJ$320,FALSE),5)="Csere",VLOOKUP(LEFT(VLOOKUP($A209,csapatok!$A:$BL,AJ$320,FALSE),LEN(VLOOKUP($A209,csapatok!$A:$BL,AJ$320,FALSE))-6),'csapat-ranglista'!$A:$FP,AJ$321,FALSE)/8,VLOOKUP(VLOOKUP($A209,csapatok!$A:$BL,AJ$320,FALSE),'csapat-ranglista'!$A:$FP,AJ$321,FALSE)/2),0)</f>
        <v>0</v>
      </c>
      <c r="AK209" s="223">
        <f>IFERROR(IF(RIGHT(VLOOKUP($A209,csapatok!$A:$CN,AK$320,FALSE),5)="Csere",VLOOKUP(LEFT(VLOOKUP($A209,csapatok!$A:$CN,AK$320,FALSE),LEN(VLOOKUP($A209,csapatok!$A:$CN,AK$320,FALSE))-6),'csapat-ranglista'!$A:$FP,AK$321,FALSE)/8,VLOOKUP(VLOOKUP($A209,csapatok!$A:$CN,AK$320,FALSE),'csapat-ranglista'!$A:$FP,AK$321,FALSE)/4),0)</f>
        <v>0</v>
      </c>
      <c r="AL209" s="223">
        <f>IFERROR(IF(RIGHT(VLOOKUP($A209,csapatok!$A:$CN,AL$320,FALSE),5)="Csere",VLOOKUP(LEFT(VLOOKUP($A209,csapatok!$A:$CN,AL$320,FALSE),LEN(VLOOKUP($A209,csapatok!$A:$CN,AL$320,FALSE))-6),'csapat-ranglista'!$A:$FP,AL$321,FALSE)/8,VLOOKUP(VLOOKUP($A209,csapatok!$A:$CN,AL$320,FALSE),'csapat-ranglista'!$A:$FP,AL$321,FALSE)/4),0)</f>
        <v>0</v>
      </c>
      <c r="AM209" s="223">
        <f>IFERROR(IF(RIGHT(VLOOKUP($A209,csapatok!$A:$CN,AM$320,FALSE),5)="Csere",VLOOKUP(LEFT(VLOOKUP($A209,csapatok!$A:$CN,AM$320,FALSE),LEN(VLOOKUP($A209,csapatok!$A:$CN,AM$320,FALSE))-6),'csapat-ranglista'!$A:$FP,AM$321,FALSE)/8,VLOOKUP(VLOOKUP($A209,csapatok!$A:$CN,AM$320,FALSE),'csapat-ranglista'!$A:$FP,AM$321,FALSE)/4),0)</f>
        <v>0</v>
      </c>
      <c r="AN209" s="223">
        <f>IFERROR(IF(RIGHT(VLOOKUP($A209,csapatok!$A:$CN,AN$320,FALSE),5)="Csere",VLOOKUP(LEFT(VLOOKUP($A209,csapatok!$A:$CN,AN$320,FALSE),LEN(VLOOKUP($A209,csapatok!$A:$CN,AN$320,FALSE))-6),'csapat-ranglista'!$A:$FP,AN$321,FALSE)/8,VLOOKUP(VLOOKUP($A209,csapatok!$A:$CN,AN$320,FALSE),'csapat-ranglista'!$A:$FP,AN$321,FALSE)/4),0)</f>
        <v>0</v>
      </c>
      <c r="AO209" s="223">
        <f>IFERROR(IF(RIGHT(VLOOKUP($A209,csapatok!$A:$CN,AO$320,FALSE),5)="Csere",VLOOKUP(LEFT(VLOOKUP($A209,csapatok!$A:$CN,AO$320,FALSE),LEN(VLOOKUP($A209,csapatok!$A:$CN,AO$320,FALSE))-6),'csapat-ranglista'!$A:$FP,AO$321,FALSE)/8,VLOOKUP(VLOOKUP($A209,csapatok!$A:$CN,AO$320,FALSE),'csapat-ranglista'!$A:$FP,AO$321,FALSE)/4),0)</f>
        <v>0</v>
      </c>
      <c r="AP209" s="223">
        <f>IFERROR(IF(RIGHT(VLOOKUP($A209,csapatok!$A:$CN,AP$320,FALSE),5)="Csere",VLOOKUP(LEFT(VLOOKUP($A209,csapatok!$A:$CN,AP$320,FALSE),LEN(VLOOKUP($A209,csapatok!$A:$CN,AP$320,FALSE))-6),'csapat-ranglista'!$A:$FP,AP$321,FALSE)/8,VLOOKUP(VLOOKUP($A209,csapatok!$A:$CN,AP$320,FALSE),'csapat-ranglista'!$A:$FP,AP$321,FALSE)/4),0)</f>
        <v>0</v>
      </c>
      <c r="AQ209" s="223">
        <f>IFERROR(IF(RIGHT(VLOOKUP($A209,csapatok!$A:$CN,AQ$320,FALSE),5)="Csere",VLOOKUP(LEFT(VLOOKUP($A209,csapatok!$A:$CN,AQ$320,FALSE),LEN(VLOOKUP($A209,csapatok!$A:$CN,AQ$320,FALSE))-6),'csapat-ranglista'!$A:$FP,AQ$321,FALSE)/8,VLOOKUP(VLOOKUP($A209,csapatok!$A:$CN,AQ$320,FALSE),'csapat-ranglista'!$A:$FP,AQ$321,FALSE)/4),0)</f>
        <v>0</v>
      </c>
      <c r="AR209" s="223">
        <f>IFERROR(IF(RIGHT(VLOOKUP($A209,csapatok!$A:$CN,AR$320,FALSE),5)="Csere",VLOOKUP(LEFT(VLOOKUP($A209,csapatok!$A:$CN,AR$320,FALSE),LEN(VLOOKUP($A209,csapatok!$A:$CN,AR$320,FALSE))-6),'csapat-ranglista'!$A:$FP,AR$321,FALSE)/8,VLOOKUP(VLOOKUP($A209,csapatok!$A:$CN,AR$320,FALSE),'csapat-ranglista'!$A:$FP,AR$321,FALSE)/4),0)</f>
        <v>0</v>
      </c>
      <c r="AS209" s="223">
        <f>IFERROR(IF(RIGHT(VLOOKUP($A209,csapatok!$A:$CN,AS$320,FALSE),5)="Csere",VLOOKUP(LEFT(VLOOKUP($A209,csapatok!$A:$CN,AS$320,FALSE),LEN(VLOOKUP($A209,csapatok!$A:$CN,AS$320,FALSE))-6),'csapat-ranglista'!$A:$FP,AS$321,FALSE)/8,VLOOKUP(VLOOKUP($A209,csapatok!$A:$CN,AS$320,FALSE),'csapat-ranglista'!$A:$FP,AS$321,FALSE)/4),0)</f>
        <v>0</v>
      </c>
      <c r="AT209" s="223">
        <f>IFERROR(IF(RIGHT(VLOOKUP($A209,csapatok!$A:$CN,AT$320,FALSE),5)="Csere",VLOOKUP(LEFT(VLOOKUP($A209,csapatok!$A:$CN,AT$320,FALSE),LEN(VLOOKUP($A209,csapatok!$A:$CN,AT$320,FALSE))-6),'csapat-ranglista'!$A:$FP,AT$321,FALSE)/8,VLOOKUP(VLOOKUP($A209,csapatok!$A:$CN,AT$320,FALSE),'csapat-ranglista'!$A:$FP,AT$321,FALSE)/4),0)</f>
        <v>0</v>
      </c>
      <c r="AU209" s="223">
        <f>IFERROR(IF(RIGHT(VLOOKUP($A209,csapatok!$A:$CN,AU$320,FALSE),5)="Csere",VLOOKUP(LEFT(VLOOKUP($A209,csapatok!$A:$CN,AU$320,FALSE),LEN(VLOOKUP($A209,csapatok!$A:$CN,AU$320,FALSE))-6),'csapat-ranglista'!$A:$FP,AU$321,FALSE)/8,VLOOKUP(VLOOKUP($A209,csapatok!$A:$CN,AU$320,FALSE),'csapat-ranglista'!$A:$FP,AU$321,FALSE)/4),0)</f>
        <v>0</v>
      </c>
      <c r="AV209" s="223">
        <f>IFERROR(IF(RIGHT(VLOOKUP($A209,csapatok!$A:$CN,AV$320,FALSE),5)="Csere",VLOOKUP(LEFT(VLOOKUP($A209,csapatok!$A:$CN,AV$320,FALSE),LEN(VLOOKUP($A209,csapatok!$A:$CN,AV$320,FALSE))-6),'csapat-ranglista'!$A:$FP,AV$321,FALSE)/8,VLOOKUP(VLOOKUP($A209,csapatok!$A:$CN,AV$320,FALSE),'csapat-ranglista'!$A:$FP,AV$321,FALSE)/4),0)</f>
        <v>0</v>
      </c>
      <c r="AW209" s="223">
        <f>IFERROR(IF(RIGHT(VLOOKUP($A209,csapatok!$A:$CN,AW$320,FALSE),5)="Csere",VLOOKUP(LEFT(VLOOKUP($A209,csapatok!$A:$CN,AW$320,FALSE),LEN(VLOOKUP($A209,csapatok!$A:$CN,AW$320,FALSE))-6),'csapat-ranglista'!$A:$FP,AW$321,FALSE)/8,VLOOKUP(VLOOKUP($A209,csapatok!$A:$CN,AW$320,FALSE),'csapat-ranglista'!$A:$FP,AW$321,FALSE)/4),0)</f>
        <v>0</v>
      </c>
      <c r="AX209" s="223">
        <f>IFERROR(IF(RIGHT(VLOOKUP($A209,csapatok!$A:$CN,AX$320,FALSE),5)="Csere",VLOOKUP(LEFT(VLOOKUP($A209,csapatok!$A:$CN,AX$320,FALSE),LEN(VLOOKUP($A209,csapatok!$A:$CN,AX$320,FALSE))-6),'csapat-ranglista'!$A:$FP,AX$321,FALSE)/8,VLOOKUP(VLOOKUP($A209,csapatok!$A:$CN,AX$320,FALSE),'csapat-ranglista'!$A:$FP,AX$321,FALSE)/4),0)</f>
        <v>0</v>
      </c>
      <c r="AY209" s="223">
        <f>IFERROR(IF(RIGHT(VLOOKUP($A209,csapatok!$A:$NN,AY$320,FALSE),5)="Csere",VLOOKUP(LEFT(VLOOKUP($A209,csapatok!$A:$NN,AY$320,FALSE),LEN(VLOOKUP($A209,csapatok!$A:$NN,AY$320,FALSE))-6),'csapat-ranglista'!$A:$FP,AY$321,FALSE)/8,VLOOKUP(VLOOKUP($A209,csapatok!$A:$NN,AY$320,FALSE),'csapat-ranglista'!$A:$FP,AY$321,FALSE)/4),0)</f>
        <v>0</v>
      </c>
      <c r="AZ209" s="223">
        <f>IFERROR(IF(RIGHT(VLOOKUP($A209,csapatok!$A:$NN,AZ$320,FALSE),5)="Csere",VLOOKUP(LEFT(VLOOKUP($A209,csapatok!$A:$NN,AZ$320,FALSE),LEN(VLOOKUP($A209,csapatok!$A:$NN,AZ$320,FALSE))-6),'csapat-ranglista'!$A:$FP,AZ$321,FALSE)/8,VLOOKUP(VLOOKUP($A209,csapatok!$A:$NN,AZ$320,FALSE),'csapat-ranglista'!$A:$FP,AZ$321,FALSE)/4),0)</f>
        <v>0</v>
      </c>
      <c r="BA209" s="223">
        <f>IFERROR(IF(RIGHT(VLOOKUP($A209,csapatok!$A:$NN,BA$320,FALSE),5)="Csere",VLOOKUP(LEFT(VLOOKUP($A209,csapatok!$A:$NN,BA$320,FALSE),LEN(VLOOKUP($A209,csapatok!$A:$NN,BA$320,FALSE))-6),'csapat-ranglista'!$A:$FP,BA$321,FALSE)/8,VLOOKUP(VLOOKUP($A209,csapatok!$A:$NN,BA$320,FALSE),'csapat-ranglista'!$A:$FP,BA$321,FALSE)/4),0)</f>
        <v>0</v>
      </c>
      <c r="BB209" s="223">
        <f>IFERROR(IF(RIGHT(VLOOKUP($A209,csapatok!$A:$NN,BB$320,FALSE),5)="Csere",VLOOKUP(LEFT(VLOOKUP($A209,csapatok!$A:$NN,BB$320,FALSE),LEN(VLOOKUP($A209,csapatok!$A:$NN,BB$320,FALSE))-6),'csapat-ranglista'!$A:$FP,BB$321,FALSE)/8,VLOOKUP(VLOOKUP($A209,csapatok!$A:$NN,BB$320,FALSE),'csapat-ranglista'!$A:$FP,BB$321,FALSE)/4),0)</f>
        <v>0</v>
      </c>
      <c r="BC209" s="224">
        <f>versenyek!$ES$11*IFERROR(VLOOKUP(VLOOKUP($A209,versenyek!ER:ET,3,FALSE),szabalyok!$A$16:$B$23,2,FALSE)/4,0)</f>
        <v>0</v>
      </c>
      <c r="BD209" s="224">
        <f>versenyek!$EV$11*IFERROR(VLOOKUP(VLOOKUP($A209,versenyek!EU:EW,3,FALSE),szabalyok!$A$16:$B$23,2,FALSE)/4,0)</f>
        <v>0</v>
      </c>
      <c r="BE209" s="223">
        <f>IFERROR(IF(RIGHT(VLOOKUP($A209,csapatok!$A:$NN,BE$320,FALSE),5)="Csere",VLOOKUP(LEFT(VLOOKUP($A209,csapatok!$A:$NN,BE$320,FALSE),LEN(VLOOKUP($A209,csapatok!$A:$NN,BE$320,FALSE))-6),'csapat-ranglista'!$A:$FP,BE$321,FALSE)/8,VLOOKUP(VLOOKUP($A209,csapatok!$A:$NN,BE$320,FALSE),'csapat-ranglista'!$A:$FP,BE$321,FALSE)/4),0)</f>
        <v>0</v>
      </c>
      <c r="BF209" s="223">
        <f>IFERROR(IF(RIGHT(VLOOKUP($A209,csapatok!$A:$NN,BF$320,FALSE),5)="Csere",VLOOKUP(LEFT(VLOOKUP($A209,csapatok!$A:$NN,BF$320,FALSE),LEN(VLOOKUP($A209,csapatok!$A:$NN,BF$320,FALSE))-6),'csapat-ranglista'!$A:$FP,BF$321,FALSE)/8,VLOOKUP(VLOOKUP($A209,csapatok!$A:$NN,BF$320,FALSE),'csapat-ranglista'!$A:$FP,BF$321,FALSE)/4),0)</f>
        <v>0</v>
      </c>
      <c r="BG209" s="223">
        <f>IFERROR(IF(RIGHT(VLOOKUP($A209,csapatok!$A:$NN,BG$320,FALSE),5)="Csere",VLOOKUP(LEFT(VLOOKUP($A209,csapatok!$A:$NN,BG$320,FALSE),LEN(VLOOKUP($A209,csapatok!$A:$NN,BG$320,FALSE))-6),'csapat-ranglista'!$A:$FP,BG$321,FALSE)/8,VLOOKUP(VLOOKUP($A209,csapatok!$A:$NN,BG$320,FALSE),'csapat-ranglista'!$A:$FP,BG$321,FALSE)/4),0)</f>
        <v>0</v>
      </c>
      <c r="BH209" s="223">
        <f>IFERROR(IF(RIGHT(VLOOKUP($A209,csapatok!$A:$NN,BH$320,FALSE),5)="Csere",VLOOKUP(LEFT(VLOOKUP($A209,csapatok!$A:$NN,BH$320,FALSE),LEN(VLOOKUP($A209,csapatok!$A:$NN,BH$320,FALSE))-6),'csapat-ranglista'!$A:$FP,BH$321,FALSE)/8,VLOOKUP(VLOOKUP($A209,csapatok!$A:$NN,BH$320,FALSE),'csapat-ranglista'!$A:$FP,BH$321,FALSE)/4),0)</f>
        <v>0</v>
      </c>
      <c r="BI209" s="223">
        <f>IFERROR(IF(RIGHT(VLOOKUP($A209,csapatok!$A:$NN,BI$320,FALSE),5)="Csere",VLOOKUP(LEFT(VLOOKUP($A209,csapatok!$A:$NN,BI$320,FALSE),LEN(VLOOKUP($A209,csapatok!$A:$NN,BI$320,FALSE))-6),'csapat-ranglista'!$A:$FP,BI$321,FALSE)/8,VLOOKUP(VLOOKUP($A209,csapatok!$A:$NN,BI$320,FALSE),'csapat-ranglista'!$A:$FP,BI$321,FALSE)/4),0)</f>
        <v>0</v>
      </c>
      <c r="BJ209" s="223">
        <f>IFERROR(IF(RIGHT(VLOOKUP($A209,csapatok!$A:$NN,BJ$320,FALSE),5)="Csere",VLOOKUP(LEFT(VLOOKUP($A209,csapatok!$A:$NN,BJ$320,FALSE),LEN(VLOOKUP($A209,csapatok!$A:$NN,BJ$320,FALSE))-6),'csapat-ranglista'!$A:$FP,BJ$321,FALSE)/8,VLOOKUP(VLOOKUP($A209,csapatok!$A:$NN,BJ$320,FALSE),'csapat-ranglista'!$A:$FP,BJ$321,FALSE)/4),0)</f>
        <v>0</v>
      </c>
      <c r="BK209" s="223">
        <f>IFERROR(IF(RIGHT(VLOOKUP($A209,csapatok!$A:$NN,BK$320,FALSE),5)="Csere",VLOOKUP(LEFT(VLOOKUP($A209,csapatok!$A:$NN,BK$320,FALSE),LEN(VLOOKUP($A209,csapatok!$A:$NN,BK$320,FALSE))-6),'csapat-ranglista'!$A:$FP,BK$321,FALSE)/8,VLOOKUP(VLOOKUP($A209,csapatok!$A:$NN,BK$320,FALSE),'csapat-ranglista'!$A:$FP,BK$321,FALSE)/4),0)</f>
        <v>0</v>
      </c>
      <c r="BL209" s="223">
        <f>IFERROR(IF(RIGHT(VLOOKUP($A209,csapatok!$A:$NN,BL$320,FALSE),5)="Csere",VLOOKUP(LEFT(VLOOKUP($A209,csapatok!$A:$NN,BL$320,FALSE),LEN(VLOOKUP($A209,csapatok!$A:$NN,BL$320,FALSE))-6),'csapat-ranglista'!$A:$FP,BL$321,FALSE)/8,VLOOKUP(VLOOKUP($A209,csapatok!$A:$NN,BL$320,FALSE),'csapat-ranglista'!$A:$FP,BL$321,FALSE)/4),0)</f>
        <v>0</v>
      </c>
      <c r="BM209" s="223">
        <f>IFERROR(IF(RIGHT(VLOOKUP($A209,csapatok!$A:$NN,BM$320,FALSE),5)="Csere",VLOOKUP(LEFT(VLOOKUP($A209,csapatok!$A:$NN,BM$320,FALSE),LEN(VLOOKUP($A209,csapatok!$A:$NN,BM$320,FALSE))-6),'csapat-ranglista'!$A:$FP,BM$321,FALSE)/8,VLOOKUP(VLOOKUP($A209,csapatok!$A:$NN,BM$320,FALSE),'csapat-ranglista'!$A:$FP,BM$321,FALSE)/4),0)</f>
        <v>0</v>
      </c>
      <c r="BN209" s="223">
        <f>IFERROR(IF(RIGHT(VLOOKUP($A209,csapatok!$A:$NN,BN$320,FALSE),5)="Csere",VLOOKUP(LEFT(VLOOKUP($A209,csapatok!$A:$NN,BN$320,FALSE),LEN(VLOOKUP($A209,csapatok!$A:$NN,BN$320,FALSE))-6),'csapat-ranglista'!$A:$FP,BN$321,FALSE)/8,VLOOKUP(VLOOKUP($A209,csapatok!$A:$NN,BN$320,FALSE),'csapat-ranglista'!$A:$FP,BN$321,FALSE)/4),0)</f>
        <v>0</v>
      </c>
      <c r="BO209" s="223">
        <f>IFERROR(IF(RIGHT(VLOOKUP($A209,csapatok!$A:$NN,BO$320,FALSE),5)="Csere",VLOOKUP(LEFT(VLOOKUP($A209,csapatok!$A:$NN,BO$320,FALSE),LEN(VLOOKUP($A209,csapatok!$A:$NN,BO$320,FALSE))-6),'csapat-ranglista'!$A:$FP,BO$321,FALSE)/8,VLOOKUP(VLOOKUP($A209,csapatok!$A:$NN,BO$320,FALSE),'csapat-ranglista'!$A:$FP,BO$321,FALSE)/4),0)</f>
        <v>0</v>
      </c>
      <c r="BP209" s="223">
        <f>IFERROR(IF(RIGHT(VLOOKUP($A209,csapatok!$A:$NN,BP$320,FALSE),5)="Csere",VLOOKUP(LEFT(VLOOKUP($A209,csapatok!$A:$NN,BP$320,FALSE),LEN(VLOOKUP($A209,csapatok!$A:$NN,BP$320,FALSE))-6),'csapat-ranglista'!$A:$FP,BP$321,FALSE)/8,VLOOKUP(VLOOKUP($A209,csapatok!$A:$NN,BP$320,FALSE),'csapat-ranglista'!$A:$FP,BP$321,FALSE)/4),0)</f>
        <v>0</v>
      </c>
      <c r="BQ209" s="223">
        <f>IFERROR(IF(RIGHT(VLOOKUP($A209,csapatok!$A:$NN,BQ$320,FALSE),5)="Csere",VLOOKUP(LEFT(VLOOKUP($A209,csapatok!$A:$NN,BQ$320,FALSE),LEN(VLOOKUP($A209,csapatok!$A:$NN,BQ$320,FALSE))-6),'csapat-ranglista'!$A:$FP,BQ$321,FALSE)/8,VLOOKUP(VLOOKUP($A209,csapatok!$A:$NN,BQ$320,FALSE),'csapat-ranglista'!$A:$FP,BQ$321,FALSE)/4),0)</f>
        <v>0</v>
      </c>
      <c r="BR209" s="223">
        <f>IFERROR(IF(RIGHT(VLOOKUP($A209,csapatok!$A:$NN,BR$320,FALSE),5)="Csere",VLOOKUP(LEFT(VLOOKUP($A209,csapatok!$A:$NN,BR$320,FALSE),LEN(VLOOKUP($A209,csapatok!$A:$NN,BR$320,FALSE))-6),'csapat-ranglista'!$A:$FP,BR$321,FALSE)/8,VLOOKUP(VLOOKUP($A209,csapatok!$A:$NN,BR$320,FALSE),'csapat-ranglista'!$A:$FP,BR$321,FALSE)/4),0)</f>
        <v>0</v>
      </c>
      <c r="BS209" s="223">
        <f>IFERROR(IF(RIGHT(VLOOKUP($A209,csapatok!$A:$NN,BS$320,FALSE),5)="Csere",VLOOKUP(LEFT(VLOOKUP($A209,csapatok!$A:$NN,BS$320,FALSE),LEN(VLOOKUP($A209,csapatok!$A:$NN,BS$320,FALSE))-6),'csapat-ranglista'!$A:$FP,BS$321,FALSE)/8,VLOOKUP(VLOOKUP($A209,csapatok!$A:$NN,BS$320,FALSE),'csapat-ranglista'!$A:$FP,BS$321,FALSE)/4),0)</f>
        <v>0</v>
      </c>
      <c r="BT209" s="223">
        <f>IFERROR(IF(RIGHT(VLOOKUP($A209,csapatok!$A:$NN,BT$320,FALSE),5)="Csere",VLOOKUP(LEFT(VLOOKUP($A209,csapatok!$A:$NN,BT$320,FALSE),LEN(VLOOKUP($A209,csapatok!$A:$NN,BT$320,FALSE))-6),'csapat-ranglista'!$A:$FP,BT$321,FALSE)/8,VLOOKUP(VLOOKUP($A209,csapatok!$A:$NN,BT$320,FALSE),'csapat-ranglista'!$A:$FP,BT$321,FALSE)/4),0)</f>
        <v>0</v>
      </c>
      <c r="BU209" s="223">
        <f>IFERROR(IF(RIGHT(VLOOKUP($A209,csapatok!$A:$NN,BU$320,FALSE),5)="Csere",VLOOKUP(LEFT(VLOOKUP($A209,csapatok!$A:$NN,BU$320,FALSE),LEN(VLOOKUP($A209,csapatok!$A:$NN,BU$320,FALSE))-6),'csapat-ranglista'!$A:$FP,BU$321,FALSE)/8,VLOOKUP(VLOOKUP($A209,csapatok!$A:$NN,BU$320,FALSE),'csapat-ranglista'!$A:$FP,BU$321,FALSE)/4),0)</f>
        <v>0</v>
      </c>
      <c r="BV209" s="223">
        <f>IFERROR(IF(RIGHT(VLOOKUP($A209,csapatok!$A:$NN,BV$320,FALSE),5)="Csere",VLOOKUP(LEFT(VLOOKUP($A209,csapatok!$A:$NN,BV$320,FALSE),LEN(VLOOKUP($A209,csapatok!$A:$NN,BV$320,FALSE))-6),'csapat-ranglista'!$A:$FP,BV$321,FALSE)/8,VLOOKUP(VLOOKUP($A209,csapatok!$A:$NN,BV$320,FALSE),'csapat-ranglista'!$A:$FP,BV$321,FALSE)/4),0)</f>
        <v>0</v>
      </c>
      <c r="BW209" s="223">
        <f>IFERROR(IF(RIGHT(VLOOKUP($A209,csapatok!$A:$NN,BW$320,FALSE),5)="Csere",VLOOKUP(LEFT(VLOOKUP($A209,csapatok!$A:$NN,BW$320,FALSE),LEN(VLOOKUP($A209,csapatok!$A:$NN,BW$320,FALSE))-6),'csapat-ranglista'!$A:$FP,BW$321,FALSE)/8,VLOOKUP(VLOOKUP($A209,csapatok!$A:$NN,BW$320,FALSE),'csapat-ranglista'!$A:$FP,BW$321,FALSE)/4),0)</f>
        <v>0</v>
      </c>
      <c r="BX209" s="223">
        <f>IFERROR(IF(RIGHT(VLOOKUP($A209,csapatok!$A:$NN,BX$320,FALSE),5)="Csere",VLOOKUP(LEFT(VLOOKUP($A209,csapatok!$A:$NN,BX$320,FALSE),LEN(VLOOKUP($A209,csapatok!$A:$NN,BX$320,FALSE))-6),'csapat-ranglista'!$A:$FP,BX$321,FALSE)/8,VLOOKUP(VLOOKUP($A209,csapatok!$A:$NN,BX$320,FALSE),'csapat-ranglista'!$A:$FP,BX$321,FALSE)/4),0)</f>
        <v>0</v>
      </c>
      <c r="BY209" s="223">
        <f>IFERROR(IF(RIGHT(VLOOKUP($A209,csapatok!$A:$NN,BY$320,FALSE),5)="Csere",VLOOKUP(LEFT(VLOOKUP($A209,csapatok!$A:$NN,BY$320,FALSE),LEN(VLOOKUP($A209,csapatok!$A:$NN,BY$320,FALSE))-6),'csapat-ranglista'!$A:$FP,BY$321,FALSE)/8,VLOOKUP(VLOOKUP($A209,csapatok!$A:$NN,BY$320,FALSE),'csapat-ranglista'!$A:$FP,BY$321,FALSE)/4),0)</f>
        <v>0</v>
      </c>
      <c r="BZ209" s="223">
        <f>IFERROR(IF(RIGHT(VLOOKUP($A209,csapatok!$A:$NN,BZ$320,FALSE),5)="Csere",VLOOKUP(LEFT(VLOOKUP($A209,csapatok!$A:$NN,BZ$320,FALSE),LEN(VLOOKUP($A209,csapatok!$A:$NN,BZ$320,FALSE))-6),'csapat-ranglista'!$A:$FP,BZ$321,FALSE)/8,VLOOKUP(VLOOKUP($A209,csapatok!$A:$NN,BZ$320,FALSE),'csapat-ranglista'!$A:$FP,BZ$321,FALSE)/4),0)</f>
        <v>0</v>
      </c>
      <c r="CA209" s="223">
        <f>IFERROR(IF(RIGHT(VLOOKUP($A209,csapatok!$A:$NN,CA$320,FALSE),5)="Csere",VLOOKUP(LEFT(VLOOKUP($A209,csapatok!$A:$NN,CA$320,FALSE),LEN(VLOOKUP($A209,csapatok!$A:$NN,CA$320,FALSE))-6),'csapat-ranglista'!$A:$FP,CA$321,FALSE)/8,VLOOKUP(VLOOKUP($A209,csapatok!$A:$NN,CA$320,FALSE),'csapat-ranglista'!$A:$FP,CA$321,FALSE)/4),0)</f>
        <v>0</v>
      </c>
      <c r="CB209" s="223">
        <f>IFERROR(IF(RIGHT(VLOOKUP($A209,csapatok!$A:$NN,CB$320,FALSE),5)="Csere",VLOOKUP(LEFT(VLOOKUP($A209,csapatok!$A:$NN,CB$320,FALSE),LEN(VLOOKUP($A209,csapatok!$A:$NN,CB$320,FALSE))-6),'csapat-ranglista'!$A:$FP,CB$321,FALSE)/8,VLOOKUP(VLOOKUP($A209,csapatok!$A:$NN,CB$320,FALSE),'csapat-ranglista'!$A:$FP,CB$321,FALSE)/4),0)</f>
        <v>0</v>
      </c>
      <c r="CC209" s="223">
        <f>IFERROR(IF(RIGHT(VLOOKUP($A209,csapatok!$A:$NN,CC$320,FALSE),5)="Csere",VLOOKUP(LEFT(VLOOKUP($A209,csapatok!$A:$NN,CC$320,FALSE),LEN(VLOOKUP($A209,csapatok!$A:$NN,CC$320,FALSE))-6),'csapat-ranglista'!$A:$FP,CC$321,FALSE)/8,VLOOKUP(VLOOKUP($A209,csapatok!$A:$NN,CC$320,FALSE),'csapat-ranglista'!$A:$FP,CC$321,FALSE)/4),0)</f>
        <v>0</v>
      </c>
      <c r="CD209" s="223">
        <f>IFERROR(IF(RIGHT(VLOOKUP($A209,csapatok!$A:$NN,CD$320,FALSE),5)="Csere",VLOOKUP(LEFT(VLOOKUP($A209,csapatok!$A:$NN,CD$320,FALSE),LEN(VLOOKUP($A209,csapatok!$A:$NN,CD$320,FALSE))-6),'csapat-ranglista'!$A:$FP,CD$321,FALSE)/8,VLOOKUP(VLOOKUP($A209,csapatok!$A:$NN,CD$320,FALSE),'csapat-ranglista'!$A:$FP,CD$321,FALSE)/4),0)</f>
        <v>0</v>
      </c>
      <c r="CE209" s="223">
        <f>IFERROR(IF(RIGHT(VLOOKUP($A209,csapatok!$A:$NN,CE$320,FALSE),5)="Csere",VLOOKUP(LEFT(VLOOKUP($A209,csapatok!$A:$NN,CE$320,FALSE),LEN(VLOOKUP($A209,csapatok!$A:$NN,CE$320,FALSE))-6),'csapat-ranglista'!$A:$FP,CE$321,FALSE)/8,VLOOKUP(VLOOKUP($A209,csapatok!$A:$NN,CE$320,FALSE),'csapat-ranglista'!$A:$FP,CE$321,FALSE)/4),0)</f>
        <v>0</v>
      </c>
      <c r="CF209" s="223">
        <f>IFERROR(IF(RIGHT(VLOOKUP($A209,csapatok!$A:$NN,CF$320,FALSE),5)="Csere",VLOOKUP(LEFT(VLOOKUP($A209,csapatok!$A:$NN,CF$320,FALSE),LEN(VLOOKUP($A209,csapatok!$A:$NN,CF$320,FALSE))-6),'csapat-ranglista'!$A:$FP,CF$321,FALSE)/8,VLOOKUP(VLOOKUP($A209,csapatok!$A:$NN,CF$320,FALSE),'csapat-ranglista'!$A:$FP,CF$321,FALSE)/4),0)</f>
        <v>0</v>
      </c>
      <c r="CG209" s="223">
        <f>IFERROR(IF(RIGHT(VLOOKUP($A209,csapatok!$A:$NN,CG$320,FALSE),5)="Csere",VLOOKUP(LEFT(VLOOKUP($A209,csapatok!$A:$NN,CG$320,FALSE),LEN(VLOOKUP($A209,csapatok!$A:$NN,CG$320,FALSE))-6),'csapat-ranglista'!$A:$FP,CG$321,FALSE)/8,VLOOKUP(VLOOKUP($A209,csapatok!$A:$NN,CG$320,FALSE),'csapat-ranglista'!$A:$FP,CG$321,FALSE)/4),0)</f>
        <v>0</v>
      </c>
      <c r="CH209" s="223">
        <f>IFERROR(IF(RIGHT(VLOOKUP($A209,csapatok!$A:$NN,CH$320,FALSE),5)="Csere",VLOOKUP(LEFT(VLOOKUP($A209,csapatok!$A:$NN,CH$320,FALSE),LEN(VLOOKUP($A209,csapatok!$A:$NN,CH$320,FALSE))-6),'csapat-ranglista'!$A:$FP,CH$321,FALSE)/8,VLOOKUP(VLOOKUP($A209,csapatok!$A:$NN,CH$320,FALSE),'csapat-ranglista'!$A:$FP,CH$321,FALSE)/4),0)</f>
        <v>0</v>
      </c>
      <c r="CI209" s="223">
        <f>IFERROR(IF(RIGHT(VLOOKUP($A209,csapatok!$A:$NN,CI$320,FALSE),5)="Csere",VLOOKUP(LEFT(VLOOKUP($A209,csapatok!$A:$NN,CI$320,FALSE),LEN(VLOOKUP($A209,csapatok!$A:$NN,CI$320,FALSE))-6),'csapat-ranglista'!$A:$FP,CI$321,FALSE)/8,VLOOKUP(VLOOKUP($A209,csapatok!$A:$NN,CI$320,FALSE),'csapat-ranglista'!$A:$FP,CI$321,FALSE)/4),0)</f>
        <v>0</v>
      </c>
      <c r="CJ209" s="224">
        <f>versenyek!$IQ$11*IFERROR(VLOOKUP(VLOOKUP($A209,versenyek!IP:IR,3,FALSE),szabalyok!$A$16:$B$23,2,FALSE)/4,0)</f>
        <v>0</v>
      </c>
      <c r="CK209" s="224">
        <f>versenyek!$IT$11*IFERROR(VLOOKUP(VLOOKUP($A209,versenyek!IS:IU,3,FALSE),szabalyok!$A$16:$B$23,2,FALSE)/4,0)</f>
        <v>0</v>
      </c>
      <c r="CL209" s="223">
        <f>IFERROR(IF(RIGHT(VLOOKUP($A209,csapatok!$A:$NN,CL$320,FALSE),5)="Csere",VLOOKUP(LEFT(VLOOKUP($A209,csapatok!$A:$NN,CL$320,FALSE),LEN(VLOOKUP($A209,csapatok!$A:$NN,CL$320,FALSE))-6),'csapat-ranglista'!$A:$FP,CL$321,FALSE)/8,VLOOKUP(VLOOKUP($A209,csapatok!$A:$NN,CL$320,FALSE),'csapat-ranglista'!$A:$FP,CL$321,FALSE)/4),0)</f>
        <v>0</v>
      </c>
      <c r="CM209" s="223">
        <f>IFERROR(IF(RIGHT(VLOOKUP($A209,csapatok!$A:$NN,CM$320,FALSE),5)="Csere",VLOOKUP(LEFT(VLOOKUP($A209,csapatok!$A:$NN,CM$320,FALSE),LEN(VLOOKUP($A209,csapatok!$A:$NN,CM$320,FALSE))-6),'csapat-ranglista'!$A:$FP,CM$321,FALSE)/8,VLOOKUP(VLOOKUP($A209,csapatok!$A:$NN,CM$320,FALSE),'csapat-ranglista'!$A:$FP,CM$321,FALSE)/4),0)</f>
        <v>0</v>
      </c>
      <c r="CN209" s="223">
        <f>IFERROR(IF(RIGHT(VLOOKUP($A209,csapatok!$A:$NN,CN$320,FALSE),5)="Csere",VLOOKUP(LEFT(VLOOKUP($A209,csapatok!$A:$NN,CN$320,FALSE),LEN(VLOOKUP($A209,csapatok!$A:$NN,CN$320,FALSE))-6),'csapat-ranglista'!$A:$FP,CN$321,FALSE)/8,VLOOKUP(VLOOKUP($A209,csapatok!$A:$NN,CN$320,FALSE),'csapat-ranglista'!$A:$FP,CN$321,FALSE)/4),0)</f>
        <v>0</v>
      </c>
      <c r="CO209" s="223">
        <f>IFERROR(IF(RIGHT(VLOOKUP($A209,csapatok!$A:$NN,CO$320,FALSE),5)="Csere",VLOOKUP(LEFT(VLOOKUP($A209,csapatok!$A:$NN,CO$320,FALSE),LEN(VLOOKUP($A209,csapatok!$A:$NN,CO$320,FALSE))-6),'csapat-ranglista'!$A:$FP,CO$321,FALSE)/8,VLOOKUP(VLOOKUP($A209,csapatok!$A:$NN,CO$320,FALSE),'csapat-ranglista'!$A:$FP,CO$321,FALSE)/4),0)</f>
        <v>0</v>
      </c>
      <c r="CP209" s="223">
        <f>IFERROR(IF(RIGHT(VLOOKUP($A209,csapatok!$A:$NN,CP$320,FALSE),5)="Csere",VLOOKUP(LEFT(VLOOKUP($A209,csapatok!$A:$NN,CP$320,FALSE),LEN(VLOOKUP($A209,csapatok!$A:$NN,CP$320,FALSE))-6),'csapat-ranglista'!$A:$FP,CP$321,FALSE)/8,VLOOKUP(VLOOKUP($A209,csapatok!$A:$NN,CP$320,FALSE),'csapat-ranglista'!$A:$FP,CP$321,FALSE)/4),0)</f>
        <v>0</v>
      </c>
      <c r="CQ209" s="223">
        <f>IFERROR(IF(RIGHT(VLOOKUP($A209,csapatok!$A:$NN,CQ$320,FALSE),5)="Csere",VLOOKUP(LEFT(VLOOKUP($A209,csapatok!$A:$NN,CQ$320,FALSE),LEN(VLOOKUP($A209,csapatok!$A:$NN,CQ$320,FALSE))-6),'csapat-ranglista'!$A:$FP,CQ$321,FALSE)/8,VLOOKUP(VLOOKUP($A209,csapatok!$A:$NN,CQ$320,FALSE),'csapat-ranglista'!$A:$FP,CQ$321,FALSE)/4),0)</f>
        <v>0</v>
      </c>
      <c r="CR209" s="223">
        <f>IFERROR(IF(RIGHT(VLOOKUP($A209,csapatok!$A:$NN,CR$320,FALSE),5)="Csere",VLOOKUP(LEFT(VLOOKUP($A209,csapatok!$A:$NN,CR$320,FALSE),LEN(VLOOKUP($A209,csapatok!$A:$NN,CR$320,FALSE))-6),'csapat-ranglista'!$A:$FP,CR$321,FALSE)/8,VLOOKUP(VLOOKUP($A209,csapatok!$A:$NN,CR$320,FALSE),'csapat-ranglista'!$A:$FP,CR$321,FALSE)/4),0)</f>
        <v>0</v>
      </c>
      <c r="CS209" s="223">
        <f>IFERROR(IF(RIGHT(VLOOKUP($A209,csapatok!$A:$NN,CS$320,FALSE),5)="Csere",VLOOKUP(LEFT(VLOOKUP($A209,csapatok!$A:$NN,CS$320,FALSE),LEN(VLOOKUP($A209,csapatok!$A:$NN,CS$320,FALSE))-6),'csapat-ranglista'!$A:$FP,CS$321,FALSE)/8,VLOOKUP(VLOOKUP($A209,csapatok!$A:$NN,CS$320,FALSE),'csapat-ranglista'!$A:$FP,CS$321,FALSE)/4),0)</f>
        <v>0</v>
      </c>
      <c r="CT209" s="223">
        <f>IFERROR(IF(RIGHT(VLOOKUP($A209,csapatok!$A:$NN,CT$320,FALSE),5)="Csere",VLOOKUP(LEFT(VLOOKUP($A209,csapatok!$A:$NN,CT$320,FALSE),LEN(VLOOKUP($A209,csapatok!$A:$NN,CT$320,FALSE))-6),'csapat-ranglista'!$A:$FP,CT$321,FALSE)/8,VLOOKUP(VLOOKUP($A209,csapatok!$A:$NN,CT$320,FALSE),'csapat-ranglista'!$A:$FP,CT$321,FALSE)/4),0)</f>
        <v>0</v>
      </c>
      <c r="CU209" s="223">
        <f>IFERROR(IF(RIGHT(VLOOKUP($A209,csapatok!$A:$NN,CU$320,FALSE),5)="Csere",VLOOKUP(LEFT(VLOOKUP($A209,csapatok!$A:$NN,CU$320,FALSE),LEN(VLOOKUP($A209,csapatok!$A:$NN,CU$320,FALSE))-6),'csapat-ranglista'!$A:$FP,CU$321,FALSE)/8,VLOOKUP(VLOOKUP($A209,csapatok!$A:$NN,CU$320,FALSE),'csapat-ranglista'!$A:$FP,CU$321,FALSE)/4),0)</f>
        <v>0</v>
      </c>
      <c r="CV209" s="223">
        <f>IFERROR(IF(RIGHT(VLOOKUP($A209,csapatok!$A:$NN,CV$320,FALSE),5)="Csere",VLOOKUP(LEFT(VLOOKUP($A209,csapatok!$A:$NN,CV$320,FALSE),LEN(VLOOKUP($A209,csapatok!$A:$NN,CV$320,FALSE))-6),'csapat-ranglista'!$A:$FP,CV$321,FALSE)/8,VLOOKUP(VLOOKUP($A209,csapatok!$A:$NN,CV$320,FALSE),'csapat-ranglista'!$A:$FP,CV$321,FALSE)/4),0)</f>
        <v>0</v>
      </c>
      <c r="CW209" s="223">
        <f>IFERROR(IF(RIGHT(VLOOKUP($A209,csapatok!$A:$NN,CW$320,FALSE),5)="Csere",VLOOKUP(LEFT(VLOOKUP($A209,csapatok!$A:$NN,CW$320,FALSE),LEN(VLOOKUP($A209,csapatok!$A:$NN,CW$320,FALSE))-6),'csapat-ranglista'!$A:$FP,CW$321,FALSE)/8,VLOOKUP(VLOOKUP($A209,csapatok!$A:$NN,CW$320,FALSE),'csapat-ranglista'!$A:$FP,CW$321,FALSE)/4),0)</f>
        <v>0</v>
      </c>
      <c r="CX209" s="223">
        <f>IFERROR(IF(RIGHT(VLOOKUP($A209,csapatok!$A:$NN,CX$320,FALSE),5)="Csere",VLOOKUP(LEFT(VLOOKUP($A209,csapatok!$A:$NN,CX$320,FALSE),LEN(VLOOKUP($A209,csapatok!$A:$NN,CX$320,FALSE))-6),'csapat-ranglista'!$A:$FP,CX$321,FALSE)/8,VLOOKUP(VLOOKUP($A209,csapatok!$A:$NN,CX$320,FALSE),'csapat-ranglista'!$A:$FP,CX$321,FALSE)/4),0)</f>
        <v>0</v>
      </c>
      <c r="CY209" s="223">
        <f>IFERROR(IF(RIGHT(VLOOKUP($A209,csapatok!$A:$NN,CY$320,FALSE),5)="Csere",VLOOKUP(LEFT(VLOOKUP($A209,csapatok!$A:$NN,CY$320,FALSE),LEN(VLOOKUP($A209,csapatok!$A:$NN,CY$320,FALSE))-6),'csapat-ranglista'!$A:$FP,CY$321,FALSE)/8,VLOOKUP(VLOOKUP($A209,csapatok!$A:$NN,CY$320,FALSE),'csapat-ranglista'!$A:$FP,CY$321,FALSE)/4),0)</f>
        <v>0</v>
      </c>
      <c r="CZ209" s="223">
        <f>IFERROR(IF(RIGHT(VLOOKUP($A209,csapatok!$A:$NN,CZ$320,FALSE),5)="Csere",VLOOKUP(LEFT(VLOOKUP($A209,csapatok!$A:$NN,CZ$320,FALSE),LEN(VLOOKUP($A209,csapatok!$A:$NN,CZ$320,FALSE))-6),'csapat-ranglista'!$A:$FP,CZ$321,FALSE)/8,VLOOKUP(VLOOKUP($A209,csapatok!$A:$NN,CZ$320,FALSE),'csapat-ranglista'!$A:$FP,CZ$321,FALSE)/4),0)</f>
        <v>0</v>
      </c>
      <c r="DA209" s="223">
        <f>IFERROR(IF(RIGHT(VLOOKUP($A209,csapatok!$A:$NN,DA$320,FALSE),5)="Csere",VLOOKUP(LEFT(VLOOKUP($A209,csapatok!$A:$NN,DA$320,FALSE),LEN(VLOOKUP($A209,csapatok!$A:$NN,DA$320,FALSE))-6),'csapat-ranglista'!$A:$FP,DA$321,FALSE)/8,VLOOKUP(VLOOKUP($A209,csapatok!$A:$NN,DA$320,FALSE),'csapat-ranglista'!$A:$FP,DA$321,FALSE)/4),0)</f>
        <v>0</v>
      </c>
      <c r="DB209" s="223">
        <f>IFERROR(IF(RIGHT(VLOOKUP($A209,csapatok!$A:$NN,DB$320,FALSE),5)="Csere",VLOOKUP(LEFT(VLOOKUP($A209,csapatok!$A:$NN,DB$320,FALSE),LEN(VLOOKUP($A209,csapatok!$A:$NN,DB$320,FALSE))-6),'csapat-ranglista'!$A:$FP,DB$321,FALSE)/8,VLOOKUP(VLOOKUP($A209,csapatok!$A:$NN,DB$320,FALSE),'csapat-ranglista'!$A:$FP,DB$321,FALSE)/4),0)</f>
        <v>0</v>
      </c>
      <c r="DC209" s="223">
        <f>IFERROR(IF(RIGHT(VLOOKUP($A209,csapatok!$A:$NN,DC$320,FALSE),5)="Csere",VLOOKUP(LEFT(VLOOKUP($A209,csapatok!$A:$NN,DC$320,FALSE),LEN(VLOOKUP($A209,csapatok!$A:$NN,DC$320,FALSE))-6),'csapat-ranglista'!$A:$FP,DC$321,FALSE)/8,VLOOKUP(VLOOKUP($A209,csapatok!$A:$NN,DC$320,FALSE),'csapat-ranglista'!$A:$FP,DC$321,FALSE)/4),0)</f>
        <v>0</v>
      </c>
      <c r="DD209" s="223">
        <f>IFERROR(IF(RIGHT(VLOOKUP($A209,csapatok!$A:$NN,DD$320,FALSE),5)="Csere",VLOOKUP(LEFT(VLOOKUP($A209,csapatok!$A:$NN,DD$320,FALSE),LEN(VLOOKUP($A209,csapatok!$A:$NN,DD$320,FALSE))-6),'csapat-ranglista'!$A:$FP,DD$321,FALSE)/8,VLOOKUP(VLOOKUP($A209,csapatok!$A:$NN,DD$320,FALSE),'csapat-ranglista'!$A:$FP,DD$321,FALSE)/4),0)</f>
        <v>0</v>
      </c>
      <c r="DE209" s="223">
        <f>IFERROR(IF(RIGHT(VLOOKUP($A209,csapatok!$A:$NN,DE$320,FALSE),5)="Csere",VLOOKUP(LEFT(VLOOKUP($A209,csapatok!$A:$NN,DE$320,FALSE),LEN(VLOOKUP($A209,csapatok!$A:$NN,DE$320,FALSE))-6),'csapat-ranglista'!$A:$FP,DE$321,FALSE)/8,VLOOKUP(VLOOKUP($A209,csapatok!$A:$NN,DE$320,FALSE),'csapat-ranglista'!$A:$FP,DE$321,FALSE)/4),0)</f>
        <v>0</v>
      </c>
      <c r="DF209" s="223">
        <f>IFERROR(IF(RIGHT(VLOOKUP($A209,csapatok!$A:$NN,DF$320,FALSE),5)="Csere",VLOOKUP(LEFT(VLOOKUP($A209,csapatok!$A:$NN,DF$320,FALSE),LEN(VLOOKUP($A209,csapatok!$A:$NN,DF$320,FALSE))-6),'csapat-ranglista'!$A:$FP,DF$321,FALSE)/8,VLOOKUP(VLOOKUP($A209,csapatok!$A:$NN,DF$320,FALSE),'csapat-ranglista'!$A:$FP,DF$321,FALSE)/4),0)</f>
        <v>0</v>
      </c>
      <c r="DG209" s="223">
        <f>IFERROR(IF(RIGHT(VLOOKUP($A209,csapatok!$A:$NN,DG$320,FALSE),5)="Csere",VLOOKUP(LEFT(VLOOKUP($A209,csapatok!$A:$NN,DG$320,FALSE),LEN(VLOOKUP($A209,csapatok!$A:$NN,DG$320,FALSE))-6),'csapat-ranglista'!$A:$FP,DG$321,FALSE)/8,VLOOKUP(VLOOKUP($A209,csapatok!$A:$NN,DG$320,FALSE),'csapat-ranglista'!$A:$FP,DG$321,FALSE)/4),0)</f>
        <v>0</v>
      </c>
      <c r="DH209" s="223">
        <f>IFERROR(IF(RIGHT(VLOOKUP($A209,csapatok!$A:$NN,DH$320,FALSE),5)="Csere",VLOOKUP(LEFT(VLOOKUP($A209,csapatok!$A:$NN,DH$320,FALSE),LEN(VLOOKUP($A209,csapatok!$A:$NN,DH$320,FALSE))-6),'csapat-ranglista'!$A:$FP,DH$321,FALSE)/8,VLOOKUP(VLOOKUP($A209,csapatok!$A:$NN,DH$320,FALSE),'csapat-ranglista'!$A:$FP,DH$321,FALSE)/4),0)</f>
        <v>0</v>
      </c>
      <c r="DI209" s="223">
        <f>IFERROR(IF(RIGHT(VLOOKUP($A209,csapatok!$A:$NN,DI$320,FALSE),5)="Csere",VLOOKUP(LEFT(VLOOKUP($A209,csapatok!$A:$NN,DI$320,FALSE),LEN(VLOOKUP($A209,csapatok!$A:$NN,DI$320,FALSE))-6),'csapat-ranglista'!$A:$FP,DI$321,FALSE)/8,VLOOKUP(VLOOKUP($A209,csapatok!$A:$NN,DI$320,FALSE),'csapat-ranglista'!$A:$FP,DI$321,FALSE)/4),0)</f>
        <v>0</v>
      </c>
      <c r="DJ209" s="223">
        <f>IFERROR(IF(RIGHT(VLOOKUP($A209,csapatok!$A:$NN,DJ$320,FALSE),5)="Csere",VLOOKUP(LEFT(VLOOKUP($A209,csapatok!$A:$NN,DJ$320,FALSE),LEN(VLOOKUP($A209,csapatok!$A:$NN,DJ$320,FALSE))-6),'csapat-ranglista'!$A:$FP,DJ$321,FALSE)/8,VLOOKUP(VLOOKUP($A209,csapatok!$A:$NN,DJ$320,FALSE),'csapat-ranglista'!$A:$FP,DJ$321,FALSE)/4),0)</f>
        <v>0</v>
      </c>
      <c r="DK209" s="223">
        <f>IFERROR(IF(RIGHT(VLOOKUP($A209,csapatok!$A:$NN,DK$320,FALSE),5)="Csere",VLOOKUP(LEFT(VLOOKUP($A209,csapatok!$A:$NN,DK$320,FALSE),LEN(VLOOKUP($A209,csapatok!$A:$NN,DK$320,FALSE))-6),'csapat-ranglista'!$A:$FP,DK$321,FALSE)/8,VLOOKUP(VLOOKUP($A209,csapatok!$A:$NN,DK$320,FALSE),'csapat-ranglista'!$A:$FP,DK$321,FALSE)/4),0)</f>
        <v>0</v>
      </c>
      <c r="DL209" s="223">
        <f>IFERROR(IF(RIGHT(VLOOKUP($A209,csapatok!$A:$NN,DL$320,FALSE),5)="Csere",VLOOKUP(LEFT(VLOOKUP($A209,csapatok!$A:$NN,DL$320,FALSE),LEN(VLOOKUP($A209,csapatok!$A:$NN,DL$320,FALSE))-6),'csapat-ranglista'!$A:$FP,DL$321,FALSE)/8,VLOOKUP(VLOOKUP($A209,csapatok!$A:$NN,DL$320,FALSE),'csapat-ranglista'!$A:$FP,DL$321,FALSE)/4),0)</f>
        <v>0</v>
      </c>
      <c r="DM209" s="223">
        <f>IFERROR(IF(RIGHT(VLOOKUP($A209,csapatok!$A:$NN,DM$320,FALSE),5)="Csere",VLOOKUP(LEFT(VLOOKUP($A209,csapatok!$A:$NN,DM$320,FALSE),LEN(VLOOKUP($A209,csapatok!$A:$NN,DM$320,FALSE))-6),'csapat-ranglista'!$A:$FP,DM$321,FALSE)/8,VLOOKUP(VLOOKUP($A209,csapatok!$A:$NN,DM$320,FALSE),'csapat-ranglista'!$A:$FP,DM$321,FALSE)/4),0)</f>
        <v>0</v>
      </c>
      <c r="DN209" s="223">
        <f>IFERROR(IF(RIGHT(VLOOKUP($A209,csapatok!$A:$NN,DN$320,FALSE),5)="Csere",VLOOKUP(LEFT(VLOOKUP($A209,csapatok!$A:$NN,DN$320,FALSE),LEN(VLOOKUP($A209,csapatok!$A:$NN,DN$320,FALSE))-6),'csapat-ranglista'!$A:$FP,DN$321,FALSE)/8,VLOOKUP(VLOOKUP($A209,csapatok!$A:$NN,DN$320,FALSE),'csapat-ranglista'!$A:$FP,DN$321,FALSE)/4),0)</f>
        <v>0</v>
      </c>
      <c r="DO209" s="224">
        <f>versenyek!$MF$11*IFERROR(VLOOKUP(VLOOKUP($A209,versenyek!ME:MG,3,FALSE),szabalyok!$A$16:$B$23,2,FALSE)/4,0)</f>
        <v>0</v>
      </c>
      <c r="DP209" s="224">
        <f>versenyek!$MI$11*IFERROR(VLOOKUP(VLOOKUP($A209,versenyek!MH:MJ,3,FALSE),szabalyok!$A$16:$B$23,2,FALSE)/4,0)</f>
        <v>0</v>
      </c>
      <c r="DQ209" s="223">
        <f>IFERROR(IF(RIGHT(VLOOKUP($A209,csapatok!$A:$NN,DQ$320,FALSE),5)="Csere",VLOOKUP(LEFT(VLOOKUP($A209,csapatok!$A:$NN,DQ$320,FALSE),LEN(VLOOKUP($A209,csapatok!$A:$NN,DQ$320,FALSE))-6),'csapat-ranglista'!$A:$FP,DQ$321,FALSE)/8,VLOOKUP(VLOOKUP($A209,csapatok!$A:$NN,DQ$320,FALSE),'csapat-ranglista'!$A:$FP,DQ$321,FALSE)/4),0)</f>
        <v>0</v>
      </c>
      <c r="DR209" s="223">
        <f>IFERROR(IF(RIGHT(VLOOKUP($A209,csapatok!$A:$NN,DR$320,FALSE),5)="Csere",VLOOKUP(LEFT(VLOOKUP($A209,csapatok!$A:$NN,DR$320,FALSE),LEN(VLOOKUP($A209,csapatok!$A:$NN,DR$320,FALSE))-6),'csapat-ranglista'!$A:$FP,DR$321,FALSE)/8,VLOOKUP(VLOOKUP($A209,csapatok!$A:$NN,DR$320,FALSE),'csapat-ranglista'!$A:$FP,DR$321,FALSE)/4),0)</f>
        <v>0</v>
      </c>
      <c r="DS209" s="223">
        <f>IFERROR(IF(RIGHT(VLOOKUP($A209,csapatok!$A:$NN,DS$320,FALSE),5)="Csere",VLOOKUP(LEFT(VLOOKUP($A209,csapatok!$A:$NN,DS$320,FALSE),LEN(VLOOKUP($A209,csapatok!$A:$NN,DS$320,FALSE))-6),'csapat-ranglista'!$A:$FP,DS$321,FALSE)/8,VLOOKUP(VLOOKUP($A209,csapatok!$A:$NN,DS$320,FALSE),'csapat-ranglista'!$A:$FP,DS$321,FALSE)/4),0)</f>
        <v>0</v>
      </c>
      <c r="DT209" s="223">
        <f>IFERROR(IF(RIGHT(VLOOKUP($A209,csapatok!$A:$NN,DT$320,FALSE),5)="Csere",VLOOKUP(LEFT(VLOOKUP($A209,csapatok!$A:$NN,DT$320,FALSE),LEN(VLOOKUP($A209,csapatok!$A:$NN,DT$320,FALSE))-6),'csapat-ranglista'!$A:$FP,DT$321,FALSE)/8,VLOOKUP(VLOOKUP($A209,csapatok!$A:$NN,DT$320,FALSE),'csapat-ranglista'!$A:$FP,DT$321,FALSE)/4),0)</f>
        <v>0</v>
      </c>
      <c r="DU209" s="223">
        <f>IFERROR(IF(RIGHT(VLOOKUP($A209,csapatok!$A:$NN,DU$320,FALSE),5)="Csere",VLOOKUP(LEFT(VLOOKUP($A209,csapatok!$A:$NN,DU$320,FALSE),LEN(VLOOKUP($A209,csapatok!$A:$NN,DU$320,FALSE))-6),'csapat-ranglista'!$A:$FP,DU$321,FALSE)/8,VLOOKUP(VLOOKUP($A209,csapatok!$A:$NN,DU$320,FALSE),'csapat-ranglista'!$A:$FP,DU$321,FALSE)/4),0)</f>
        <v>0</v>
      </c>
      <c r="DV209" s="223">
        <f>IFERROR(IF(RIGHT(VLOOKUP($A209,csapatok!$A:$NN,DV$320,FALSE),5)="Csere",VLOOKUP(LEFT(VLOOKUP($A209,csapatok!$A:$NN,DV$320,FALSE),LEN(VLOOKUP($A209,csapatok!$A:$NN,DV$320,FALSE))-6),'csapat-ranglista'!$A:$FP,DV$321,FALSE)/8,VLOOKUP(VLOOKUP($A209,csapatok!$A:$NN,DV$320,FALSE),'csapat-ranglista'!$A:$FP,DV$321,FALSE)/4),0)</f>
        <v>0</v>
      </c>
      <c r="DW209" s="223">
        <f>IFERROR(IF(RIGHT(VLOOKUP($A209,csapatok!$A:$NN,DW$320,FALSE),5)="Csere",VLOOKUP(LEFT(VLOOKUP($A209,csapatok!$A:$NN,DW$320,FALSE),LEN(VLOOKUP($A209,csapatok!$A:$NN,DW$320,FALSE))-6),'csapat-ranglista'!$A:$FP,DW$321,FALSE)/8,VLOOKUP(VLOOKUP($A209,csapatok!$A:$NN,DW$320,FALSE),'csapat-ranglista'!$A:$FP,DW$321,FALSE)/4),0)</f>
        <v>0</v>
      </c>
      <c r="DX209" s="223">
        <f>IFERROR(IF(RIGHT(VLOOKUP($A209,csapatok!$A:$NN,DX$320,FALSE),5)="Csere",VLOOKUP(LEFT(VLOOKUP($A209,csapatok!$A:$NN,DX$320,FALSE),LEN(VLOOKUP($A209,csapatok!$A:$NN,DX$320,FALSE))-6),'csapat-ranglista'!$A:$FP,DX$321,FALSE)/8,VLOOKUP(VLOOKUP($A209,csapatok!$A:$NN,DX$320,FALSE),'csapat-ranglista'!$A:$FP,DX$321,FALSE)/4),0)</f>
        <v>0</v>
      </c>
      <c r="DY209" s="223">
        <f>IFERROR(IF(RIGHT(VLOOKUP($A209,csapatok!$A:$NN,DY$320,FALSE),5)="Csere",VLOOKUP(LEFT(VLOOKUP($A209,csapatok!$A:$NN,DY$320,FALSE),LEN(VLOOKUP($A209,csapatok!$A:$NN,DY$320,FALSE))-6),'csapat-ranglista'!$A:$FP,DY$321,FALSE)/8,VLOOKUP(VLOOKUP($A209,csapatok!$A:$NN,DY$320,FALSE),'csapat-ranglista'!$A:$FP,DY$321,FALSE)/4),0)</f>
        <v>0</v>
      </c>
      <c r="DZ209" s="223">
        <f>IFERROR(IF(RIGHT(VLOOKUP($A209,csapatok!$A:$NN,DZ$320,FALSE),5)="Csere",VLOOKUP(LEFT(VLOOKUP($A209,csapatok!$A:$NN,DZ$320,FALSE),LEN(VLOOKUP($A209,csapatok!$A:$NN,DZ$320,FALSE))-6),'csapat-ranglista'!$A:$FP,DZ$321,FALSE)/8,VLOOKUP(VLOOKUP($A209,csapatok!$A:$NN,DZ$320,FALSE),'csapat-ranglista'!$A:$FP,DZ$321,FALSE)/4),0)</f>
        <v>0</v>
      </c>
      <c r="EA209" s="223">
        <f>IFERROR(IF(RIGHT(VLOOKUP($A209,csapatok!$A:$NN,EA$320,FALSE),5)="Csere",VLOOKUP(LEFT(VLOOKUP($A209,csapatok!$A:$NN,EA$320,FALSE),LEN(VLOOKUP($A209,csapatok!$A:$NN,EA$320,FALSE))-6),'csapat-ranglista'!$A:$FP,EA$321,FALSE)/8,VLOOKUP(VLOOKUP($A209,csapatok!$A:$NN,EA$320,FALSE),'csapat-ranglista'!$A:$FP,EA$321,FALSE)/4),0)</f>
        <v>0</v>
      </c>
      <c r="EB209" s="223">
        <f>IFERROR(IF(RIGHT(VLOOKUP($A209,csapatok!$A:$NN,EB$320,FALSE),5)="Csere",VLOOKUP(LEFT(VLOOKUP($A209,csapatok!$A:$NN,EB$320,FALSE),LEN(VLOOKUP($A209,csapatok!$A:$NN,EB$320,FALSE))-6),'csapat-ranglista'!$A:$FP,EB$321,FALSE)/8,VLOOKUP(VLOOKUP($A209,csapatok!$A:$NN,EB$320,FALSE),'csapat-ranglista'!$A:$FP,EB$321,FALSE)/4),0)</f>
        <v>0</v>
      </c>
      <c r="EC209" s="223">
        <f>IFERROR(IF(RIGHT(VLOOKUP($A209,csapatok!$A:$NN,EC$320,FALSE),5)="Csere",VLOOKUP(LEFT(VLOOKUP($A209,csapatok!$A:$NN,EC$320,FALSE),LEN(VLOOKUP($A209,csapatok!$A:$NN,EC$320,FALSE))-6),'csapat-ranglista'!$A:$FP,EC$321,FALSE)/8,VLOOKUP(VLOOKUP($A209,csapatok!$A:$NN,EC$320,FALSE),'csapat-ranglista'!$A:$FP,EC$321,FALSE)/4),0)</f>
        <v>0</v>
      </c>
      <c r="ED209" s="223">
        <f>IFERROR(IF(RIGHT(VLOOKUP($A209,csapatok!$A:$NN,ED$320,FALSE),5)="Csere",VLOOKUP(LEFT(VLOOKUP($A209,csapatok!$A:$NN,ED$320,FALSE),LEN(VLOOKUP($A209,csapatok!$A:$NN,ED$320,FALSE))-6),'csapat-ranglista'!$A:$FP,ED$321,FALSE)/8,VLOOKUP(VLOOKUP($A209,csapatok!$A:$NN,ED$320,FALSE),'csapat-ranglista'!$A:$FP,ED$321,FALSE)/4),0)</f>
        <v>0</v>
      </c>
      <c r="EE209" s="223">
        <f>IFERROR(IF(RIGHT(VLOOKUP($A209,csapatok!$A:$NN,EE$320,FALSE),5)="Csere",VLOOKUP(LEFT(VLOOKUP($A209,csapatok!$A:$NN,EE$320,FALSE),LEN(VLOOKUP($A209,csapatok!$A:$NN,EE$320,FALSE))-6),'csapat-ranglista'!$A:$FP,EE$321,FALSE)/8,VLOOKUP(VLOOKUP($A209,csapatok!$A:$NN,EE$320,FALSE),'csapat-ranglista'!$A:$FP,EE$321,FALSE)/4),0)</f>
        <v>0</v>
      </c>
      <c r="EF209" s="223">
        <f>IFERROR(IF(RIGHT(VLOOKUP($A209,csapatok!$A:$NN,EF$320,FALSE),5)="Csere",VLOOKUP(LEFT(VLOOKUP($A209,csapatok!$A:$NN,EF$320,FALSE),LEN(VLOOKUP($A209,csapatok!$A:$NN,EF$320,FALSE))-6),'csapat-ranglista'!$A:$FP,EF$321,FALSE)/8,VLOOKUP(VLOOKUP($A209,csapatok!$A:$NN,EF$320,FALSE),'csapat-ranglista'!$A:$FP,EF$321,FALSE)/4),0)</f>
        <v>0</v>
      </c>
      <c r="EG209" s="223">
        <f>IFERROR(IF(RIGHT(VLOOKUP($A209,csapatok!$A:$NN,EG$320,FALSE),5)="Csere",VLOOKUP(LEFT(VLOOKUP($A209,csapatok!$A:$NN,EG$320,FALSE),LEN(VLOOKUP($A209,csapatok!$A:$NN,EG$320,FALSE))-6),'csapat-ranglista'!$A:$FP,EG$321,FALSE)/8,VLOOKUP(VLOOKUP($A209,csapatok!$A:$NN,EG$320,FALSE),'csapat-ranglista'!$A:$FP,EG$321,FALSE)/4),0)</f>
        <v>0</v>
      </c>
      <c r="EH209" s="223">
        <f>IFERROR(IF(RIGHT(VLOOKUP($A209,csapatok!$A:$NN,EH$320,FALSE),5)="Csere",VLOOKUP(LEFT(VLOOKUP($A209,csapatok!$A:$NN,EH$320,FALSE),LEN(VLOOKUP($A209,csapatok!$A:$NN,EH$320,FALSE))-6),'csapat-ranglista'!$A:$FP,EH$321,FALSE)/8,VLOOKUP(VLOOKUP($A209,csapatok!$A:$NN,EH$320,FALSE),'csapat-ranglista'!$A:$FP,EH$321,FALSE)/4),0)</f>
        <v>0</v>
      </c>
      <c r="EI209" s="223">
        <f>IFERROR(IF(RIGHT(VLOOKUP($A209,csapatok!$A:$NN,EI$320,FALSE),5)="Csere",VLOOKUP(LEFT(VLOOKUP($A209,csapatok!$A:$NN,EI$320,FALSE),LEN(VLOOKUP($A209,csapatok!$A:$NN,EI$320,FALSE))-6),'csapat-ranglista'!$A:$FP,EI$321,FALSE)/8,VLOOKUP(VLOOKUP($A209,csapatok!$A:$NN,EI$320,FALSE),'csapat-ranglista'!$A:$FP,EI$321,FALSE)/4),0)</f>
        <v>0</v>
      </c>
      <c r="EJ209" s="223">
        <f>IFERROR(IF(RIGHT(VLOOKUP($A209,csapatok!$A:$NN,EJ$320,FALSE),5)="Csere",VLOOKUP(LEFT(VLOOKUP($A209,csapatok!$A:$NN,EJ$320,FALSE),LEN(VLOOKUP($A209,csapatok!$A:$NN,EJ$320,FALSE))-6),'csapat-ranglista'!$A:$FP,EJ$321,FALSE)/8,VLOOKUP(VLOOKUP($A209,csapatok!$A:$NN,EJ$320,FALSE),'csapat-ranglista'!$A:$FP,EJ$321,FALSE)/4),0)</f>
        <v>0</v>
      </c>
      <c r="EK209" s="223">
        <f>IFERROR(IF(RIGHT(VLOOKUP($A209,csapatok!$A:$NN,EK$320,FALSE),5)="Csere",VLOOKUP(LEFT(VLOOKUP($A209,csapatok!$A:$NN,EK$320,FALSE),LEN(VLOOKUP($A209,csapatok!$A:$NN,EK$320,FALSE))-6),'csapat-ranglista'!$A:$FP,EK$321,FALSE)/8,VLOOKUP(VLOOKUP($A209,csapatok!$A:$NN,EK$320,FALSE),'csapat-ranglista'!$A:$FP,EK$321,FALSE)/4),0)</f>
        <v>0</v>
      </c>
      <c r="EL209" s="223">
        <f>IFERROR(IF(RIGHT(VLOOKUP($A209,csapatok!$A:$NN,EL$320,FALSE),5)="Csere",VLOOKUP(LEFT(VLOOKUP($A209,csapatok!$A:$NN,EL$320,FALSE),LEN(VLOOKUP($A209,csapatok!$A:$NN,EL$320,FALSE))-6),'csapat-ranglista'!$A:$FP,EL$321,FALSE)/8,VLOOKUP(VLOOKUP($A209,csapatok!$A:$NN,EL$320,FALSE),'csapat-ranglista'!$A:$FP,EL$321,FALSE)/4),0)</f>
        <v>0</v>
      </c>
      <c r="EM209" s="223">
        <f>IFERROR(IF(RIGHT(VLOOKUP($A209,csapatok!$A:$NN,EM$320,FALSE),5)="Csere",VLOOKUP(LEFT(VLOOKUP($A209,csapatok!$A:$NN,EM$320,FALSE),LEN(VLOOKUP($A209,csapatok!$A:$NN,EM$320,FALSE))-6),'csapat-ranglista'!$A:$FP,EM$321,FALSE)/8,VLOOKUP(VLOOKUP($A209,csapatok!$A:$NN,EM$320,FALSE),'csapat-ranglista'!$A:$FP,EM$321,FALSE)/4),0)</f>
        <v>0</v>
      </c>
      <c r="EN209" s="223">
        <f>IFERROR(IF(RIGHT(VLOOKUP($A209,csapatok!$A:$NN,EN$320,FALSE),5)="Csere",VLOOKUP(LEFT(VLOOKUP($A209,csapatok!$A:$NN,EN$320,FALSE),LEN(VLOOKUP($A209,csapatok!$A:$NN,EN$320,FALSE))-6),'csapat-ranglista'!$A:$FP,EN$321,FALSE)/8,VLOOKUP(VLOOKUP($A209,csapatok!$A:$NN,EN$320,FALSE),'csapat-ranglista'!$A:$FP,EN$321,FALSE)/4),0)</f>
        <v>0</v>
      </c>
      <c r="EO209" s="223">
        <f>IFERROR(IF(RIGHT(VLOOKUP($A209,csapatok!$A:$NN,EO$320,FALSE),5)="Csere",VLOOKUP(LEFT(VLOOKUP($A209,csapatok!$A:$NN,EO$320,FALSE),LEN(VLOOKUP($A209,csapatok!$A:$NN,EO$320,FALSE))-6),'csapat-ranglista'!$A:$FP,EO$321,FALSE)/8,VLOOKUP(VLOOKUP($A209,csapatok!$A:$NN,EO$320,FALSE),'csapat-ranglista'!$A:$FP,EO$321,FALSE)/4),0)</f>
        <v>0</v>
      </c>
      <c r="EP209" s="223">
        <f>IFERROR(IF(RIGHT(VLOOKUP($A209,csapatok!$A:$NN,EP$320,FALSE),5)="Csere",VLOOKUP(LEFT(VLOOKUP($A209,csapatok!$A:$NN,EP$320,FALSE),LEN(VLOOKUP($A209,csapatok!$A:$NN,EP$320,FALSE))-6),'csapat-ranglista'!$A:$FP,EP$321,FALSE)/8,VLOOKUP(VLOOKUP($A209,csapatok!$A:$NN,EP$320,FALSE),'csapat-ranglista'!$A:$FP,EP$321,FALSE)/4),0)</f>
        <v>0</v>
      </c>
      <c r="EQ209" s="223">
        <f>IFERROR(IF(RIGHT(VLOOKUP($A209,csapatok!$A:$NN,EQ$320,FALSE),5)="Csere",VLOOKUP(LEFT(VLOOKUP($A209,csapatok!$A:$NN,EQ$320,FALSE),LEN(VLOOKUP($A209,csapatok!$A:$NN,EQ$320,FALSE))-6),'csapat-ranglista'!$A:$FP,EQ$321,FALSE)/8,VLOOKUP(VLOOKUP($A209,csapatok!$A:$NN,EQ$320,FALSE),'csapat-ranglista'!$A:$FP,EQ$321,FALSE)/4),0)</f>
        <v>0</v>
      </c>
      <c r="ER209" s="223">
        <f>IFERROR(IF(RIGHT(VLOOKUP($A209,csapatok!$A:$NN,ER$320,FALSE),5)="Csere",VLOOKUP(LEFT(VLOOKUP($A209,csapatok!$A:$NN,ER$320,FALSE),LEN(VLOOKUP($A209,csapatok!$A:$NN,ER$320,FALSE))-6),'csapat-ranglista'!$A:$FP,ER$321,FALSE)/8,VLOOKUP(VLOOKUP($A209,csapatok!$A:$NN,ER$320,FALSE),'csapat-ranglista'!$A:$FP,ER$321,FALSE)/4),0)</f>
        <v>0</v>
      </c>
      <c r="ES209" s="223">
        <f>IFERROR(IF(RIGHT(VLOOKUP($A209,csapatok!$A:$NN,ES$320,FALSE),5)="Csere",VLOOKUP(LEFT(VLOOKUP($A209,csapatok!$A:$NN,ES$320,FALSE),LEN(VLOOKUP($A209,csapatok!$A:$NN,ES$320,FALSE))-6),'csapat-ranglista'!$A:$FP,ES$321,FALSE)/8,VLOOKUP(VLOOKUP($A209,csapatok!$A:$NN,ES$320,FALSE),'csapat-ranglista'!$A:$FP,ES$321,FALSE)/4),0)</f>
        <v>0</v>
      </c>
      <c r="ET209" s="223">
        <f>IFERROR(IF(RIGHT(VLOOKUP($A209,csapatok!$A:$NN,ET$320,FALSE),5)="Csere",VLOOKUP(LEFT(VLOOKUP($A209,csapatok!$A:$NN,ET$320,FALSE),LEN(VLOOKUP($A209,csapatok!$A:$NN,ET$320,FALSE))-6),'csapat-ranglista'!$A:$FP,ET$321,FALSE)/8,VLOOKUP(VLOOKUP($A209,csapatok!$A:$NN,ET$320,FALSE),'csapat-ranglista'!$A:$FP,ET$321,FALSE)/4),0)</f>
        <v>0</v>
      </c>
      <c r="EU209" s="223">
        <f>IFERROR(IF(RIGHT(VLOOKUP($A209,csapatok!$A:$NN,EU$320,FALSE),5)="Csere",VLOOKUP(LEFT(VLOOKUP($A209,csapatok!$A:$NN,EU$320,FALSE),LEN(VLOOKUP($A209,csapatok!$A:$NN,EU$320,FALSE))-6),'csapat-ranglista'!$A:$FP,EU$321,FALSE)/8,VLOOKUP(VLOOKUP($A209,csapatok!$A:$NN,EU$320,FALSE),'csapat-ranglista'!$A:$FP,EU$321,FALSE)/4),0)</f>
        <v>0</v>
      </c>
      <c r="EV209" s="223">
        <f>IFERROR(IF(RIGHT(VLOOKUP($A209,csapatok!$A:$NN,EV$320,FALSE),5)="Csere",VLOOKUP(LEFT(VLOOKUP($A209,csapatok!$A:$NN,EV$320,FALSE),LEN(VLOOKUP($A209,csapatok!$A:$NN,EV$320,FALSE))-6),'csapat-ranglista'!$A:$FP,EV$321,FALSE)/8,VLOOKUP(VLOOKUP($A209,csapatok!$A:$NN,EV$320,FALSE),'csapat-ranglista'!$A:$FP,EV$321,FALSE)/4),0)</f>
        <v>0</v>
      </c>
      <c r="EW209" s="223">
        <f>IFERROR(IF(RIGHT(VLOOKUP($A209,csapatok!$A:$NN,EW$320,FALSE),5)="Csere",VLOOKUP(LEFT(VLOOKUP($A209,csapatok!$A:$NN,EW$320,FALSE),LEN(VLOOKUP($A209,csapatok!$A:$NN,EW$320,FALSE))-6),'csapat-ranglista'!$A:$FP,EW$321,FALSE)/8,VLOOKUP(VLOOKUP($A209,csapatok!$A:$NN,EW$320,FALSE),'csapat-ranglista'!$A:$FP,EW$321,FALSE)/4),0)</f>
        <v>0</v>
      </c>
      <c r="EX209" s="223">
        <f>IFERROR(IF(RIGHT(VLOOKUP($A209,csapatok!$A:$NN,EX$320,FALSE),5)="Csere",VLOOKUP(LEFT(VLOOKUP($A209,csapatok!$A:$NN,EX$320,FALSE),LEN(VLOOKUP($A209,csapatok!$A:$NN,EX$320,FALSE))-6),'csapat-ranglista'!$A:$FP,EX$321,FALSE)/8,VLOOKUP(VLOOKUP($A209,csapatok!$A:$NN,EX$320,FALSE),'csapat-ranglista'!$A:$FP,EX$321,FALSE)/4),0)</f>
        <v>0</v>
      </c>
      <c r="EY209" s="223">
        <f>IFERROR(IF(RIGHT(VLOOKUP($A209,csapatok!$A:$NN,EY$320,FALSE),5)="Csere",VLOOKUP(LEFT(VLOOKUP($A209,csapatok!$A:$NN,EY$320,FALSE),LEN(VLOOKUP($A209,csapatok!$A:$NN,EY$320,FALSE))-6),'csapat-ranglista'!$A:$FP,EY$321,FALSE)/8,VLOOKUP(VLOOKUP($A209,csapatok!$A:$NN,EY$320,FALSE),'csapat-ranglista'!$A:$FP,EY$321,FALSE)/4),0)</f>
        <v>0</v>
      </c>
      <c r="EZ209" s="223">
        <f>IFERROR(IF(RIGHT(VLOOKUP($A209,csapatok!$A:$NN,EZ$320,FALSE),5)="Csere",VLOOKUP(LEFT(VLOOKUP($A209,csapatok!$A:$NN,EZ$320,FALSE),LEN(VLOOKUP($A209,csapatok!$A:$NN,EZ$320,FALSE))-6),'csapat-ranglista'!$A:$FP,EZ$321,FALSE)/8,VLOOKUP(VLOOKUP($A209,csapatok!$A:$NN,EZ$320,FALSE),'csapat-ranglista'!$A:$FP,EZ$321,FALSE)/4),0)</f>
        <v>0</v>
      </c>
      <c r="FA209" s="223">
        <f>IFERROR(IF(RIGHT(VLOOKUP($A209,csapatok!$A:$NN,FA$320,FALSE),5)="Csere",VLOOKUP(LEFT(VLOOKUP($A209,csapatok!$A:$NN,FA$320,FALSE),LEN(VLOOKUP($A209,csapatok!$A:$NN,FA$320,FALSE))-6),'csapat-ranglista'!$A:$FP,FA$321,FALSE)/8,VLOOKUP(VLOOKUP($A209,csapatok!$A:$NN,FA$320,FALSE),'csapat-ranglista'!$A:$FP,FA$321,FALSE)/4),0)</f>
        <v>0</v>
      </c>
      <c r="FB209" s="223">
        <f>IFERROR(IF(RIGHT(VLOOKUP($A209,csapatok!$A:$NN,FB$320,FALSE),5)="Csere",VLOOKUP(LEFT(VLOOKUP($A209,csapatok!$A:$NN,FB$320,FALSE),LEN(VLOOKUP($A209,csapatok!$A:$NN,FB$320,FALSE))-6),'csapat-ranglista'!$A:$FP,FB$321,FALSE)/8,VLOOKUP(VLOOKUP($A209,csapatok!$A:$NN,FB$320,FALSE),'csapat-ranglista'!$A:$FP,FB$321,FALSE)/4),0)</f>
        <v>0</v>
      </c>
      <c r="FC209" s="223">
        <f>IFERROR(IF(RIGHT(VLOOKUP($A209,csapatok!$A:$NN,FC$320,FALSE),5)="Csere",VLOOKUP(LEFT(VLOOKUP($A209,csapatok!$A:$NN,FC$320,FALSE),LEN(VLOOKUP($A209,csapatok!$A:$NN,FC$320,FALSE))-6),'csapat-ranglista'!$A:$FP,FC$321,FALSE)/8,VLOOKUP(VLOOKUP($A209,csapatok!$A:$NN,FC$320,FALSE),'csapat-ranglista'!$A:$FP,FC$321,FALSE)/4),0)</f>
        <v>0</v>
      </c>
      <c r="FD209" s="224">
        <f>versenyek!$QY$11*IFERROR(VLOOKUP(VLOOKUP($A209,versenyek!QX:QZ,3,FALSE),szabalyok!$A$16:$B$23,2,FALSE)/4,0)</f>
        <v>0</v>
      </c>
      <c r="FE209" s="224">
        <f>versenyek!$RB$11*IFERROR(VLOOKUP(VLOOKUP($A209,versenyek!RA:RC,3,FALSE),szabalyok!$A$16:$B$23,2,FALSE)/4,0)</f>
        <v>0</v>
      </c>
      <c r="FF209" s="223">
        <f>IFERROR(IF(RIGHT(VLOOKUP($A209,csapatok!$A:$NN,FF$320,FALSE),5)="Csere",VLOOKUP(LEFT(VLOOKUP($A209,csapatok!$A:$NN,FF$320,FALSE),LEN(VLOOKUP($A209,csapatok!$A:$NN,FF$320,FALSE))-6),'csapat-ranglista'!$A:$FP,FF$321,FALSE)/8,VLOOKUP(VLOOKUP($A209,csapatok!$A:$NN,FF$320,FALSE),'csapat-ranglista'!$A:$FP,FF$321,FALSE)/4),0)</f>
        <v>0</v>
      </c>
      <c r="FG209" s="223">
        <f>IFERROR(IF(RIGHT(VLOOKUP($A209,csapatok!$A:$NN,FG$320,FALSE),5)="Csere",VLOOKUP(LEFT(VLOOKUP($A209,csapatok!$A:$NN,FG$320,FALSE),LEN(VLOOKUP($A209,csapatok!$A:$NN,FG$320,FALSE))-6),'csapat-ranglista'!$A:$FP,FG$321,FALSE)/8,VLOOKUP(VLOOKUP($A209,csapatok!$A:$NN,FG$320,FALSE),'csapat-ranglista'!$A:$FP,FG$321,FALSE)/4),0)</f>
        <v>0</v>
      </c>
      <c r="FH209" s="223">
        <f>IFERROR(IF(RIGHT(VLOOKUP($A209,csapatok!$A:$NN,FH$320,FALSE),5)="Csere",VLOOKUP(LEFT(VLOOKUP($A209,csapatok!$A:$NN,FH$320,FALSE),LEN(VLOOKUP($A209,csapatok!$A:$NN,FH$320,FALSE))-6),'csapat-ranglista'!$A:$FP,FH$321,FALSE)/8,VLOOKUP(VLOOKUP($A209,csapatok!$A:$NN,FH$320,FALSE),'csapat-ranglista'!$A:$FP,FH$321,FALSE)/4),0)</f>
        <v>0</v>
      </c>
      <c r="FI209" s="223">
        <f>IFERROR(IF(RIGHT(VLOOKUP($A209,csapatok!$A:$NN,FI$320,FALSE),5)="Csere",VLOOKUP(LEFT(VLOOKUP($A209,csapatok!$A:$NN,FI$320,FALSE),LEN(VLOOKUP($A209,csapatok!$A:$NN,FI$320,FALSE))-6),'csapat-ranglista'!$A:$FP,FI$321,FALSE)/8,VLOOKUP(VLOOKUP($A209,csapatok!$A:$NN,FI$320,FALSE),'csapat-ranglista'!$A:$FP,FI$321,FALSE)/4),0)</f>
        <v>0</v>
      </c>
      <c r="FJ209" s="223">
        <f>IFERROR(IF(RIGHT(VLOOKUP($A209,csapatok!$A:$NN,FJ$320,FALSE),5)="Csere",VLOOKUP(LEFT(VLOOKUP($A209,csapatok!$A:$NN,FJ$320,FALSE),LEN(VLOOKUP($A209,csapatok!$A:$NN,FJ$320,FALSE))-6),'csapat-ranglista'!$A:$FP,FJ$321,FALSE)/8,VLOOKUP(VLOOKUP($A209,csapatok!$A:$NN,FJ$320,FALSE),'csapat-ranglista'!$A:$FP,FJ$321,FALSE)/4),0)</f>
        <v>0</v>
      </c>
      <c r="FK209" s="223">
        <f>IFERROR(IF(RIGHT(VLOOKUP($A209,csapatok!$A:$NN,FK$320,FALSE),5)="Csere",VLOOKUP(LEFT(VLOOKUP($A209,csapatok!$A:$NN,FK$320,FALSE),LEN(VLOOKUP($A209,csapatok!$A:$NN,FK$320,FALSE))-6),'csapat-ranglista'!$A:$FP,FK$321,FALSE)/8,VLOOKUP(VLOOKUP($A209,csapatok!$A:$NN,FK$320,FALSE),'csapat-ranglista'!$A:$FP,FK$321,FALSE)/4),0)</f>
        <v>0</v>
      </c>
      <c r="FL209" s="223">
        <f>IFERROR(IF(RIGHT(VLOOKUP($A209,csapatok!$A:$NN,FL$320,FALSE),5)="Csere",VLOOKUP(LEFT(VLOOKUP($A209,csapatok!$A:$NN,FL$320,FALSE),LEN(VLOOKUP($A209,csapatok!$A:$NN,FL$320,FALSE))-6),'csapat-ranglista'!$A:$FP,FL$321,FALSE)/8,VLOOKUP(VLOOKUP($A209,csapatok!$A:$NN,FL$320,FALSE),'csapat-ranglista'!$A:$FP,FL$321,FALSE)/4),0)</f>
        <v>0</v>
      </c>
      <c r="FM209" s="223">
        <f>IFERROR(IF(RIGHT(VLOOKUP($A209,csapatok!$A:$NN,FM$320,FALSE),5)="Csere",VLOOKUP(LEFT(VLOOKUP($A209,csapatok!$A:$NN,FM$320,FALSE),LEN(VLOOKUP($A209,csapatok!$A:$NN,FM$320,FALSE))-6),'csapat-ranglista'!$A:$FP,FM$321,FALSE)/8,VLOOKUP(VLOOKUP($A209,csapatok!$A:$NN,FM$320,FALSE),'csapat-ranglista'!$A:$FP,FM$321,FALSE)/4),0)</f>
        <v>0</v>
      </c>
      <c r="FN209" s="223">
        <f>IFERROR(IF(RIGHT(VLOOKUP($A209,csapatok!$A:$NN,FN$320,FALSE),5)="Csere",VLOOKUP(LEFT(VLOOKUP($A209,csapatok!$A:$NN,FN$320,FALSE),LEN(VLOOKUP($A209,csapatok!$A:$NN,FN$320,FALSE))-6),'csapat-ranglista'!$A:$FP,FN$321,FALSE)/8,VLOOKUP(VLOOKUP($A209,csapatok!$A:$NN,FN$320,FALSE),'csapat-ranglista'!$A:$FP,FN$321,FALSE)/4),0)</f>
        <v>0</v>
      </c>
      <c r="FO209" s="223">
        <f>IFERROR(IF(RIGHT(VLOOKUP($A209,csapatok!$A:$NN,FO$320,FALSE),5)="Csere",VLOOKUP(LEFT(VLOOKUP($A209,csapatok!$A:$NN,FO$320,FALSE),LEN(VLOOKUP($A209,csapatok!$A:$NN,FO$320,FALSE))-6),'csapat-ranglista'!$A:$FP,FO$321,FALSE)/8,VLOOKUP(VLOOKUP($A209,csapatok!$A:$NN,FO$320,FALSE),'csapat-ranglista'!$A:$FP,FO$321,FALSE)/4),0)</f>
        <v>0</v>
      </c>
      <c r="FP209" s="223">
        <f>IFERROR(IF(RIGHT(VLOOKUP($A209,csapatok!$A:$NN,FP$320,FALSE),5)="Csere",VLOOKUP(LEFT(VLOOKUP($A209,csapatok!$A:$NN,FP$320,FALSE),LEN(VLOOKUP($A209,csapatok!$A:$NN,FP$320,FALSE))-6),'csapat-ranglista'!$A:$FP,FP$321,FALSE)/8,VLOOKUP(VLOOKUP($A209,csapatok!$A:$NN,FP$320,FALSE),'csapat-ranglista'!$A:$FP,FP$321,FALSE)/4),0)</f>
        <v>0</v>
      </c>
      <c r="FQ209" s="223">
        <f>IFERROR(IF(RIGHT(VLOOKUP($A209,csapatok!$A:$NN,FQ$320,FALSE),5)="Csere",VLOOKUP(LEFT(VLOOKUP($A209,csapatok!$A:$NN,FQ$320,FALSE),LEN(VLOOKUP($A209,csapatok!$A:$NN,FQ$320,FALSE))-6),'csapat-ranglista'!$A:$FP,FQ$321,FALSE)/8,VLOOKUP(VLOOKUP($A209,csapatok!$A:$NN,FQ$320,FALSE),'csapat-ranglista'!$A:$FP,FQ$321,FALSE)/4),0)</f>
        <v>0</v>
      </c>
      <c r="FR209" s="223">
        <f>IFERROR(IF(RIGHT(VLOOKUP($A209,csapatok!$A:$NN,FR$320,FALSE),5)="Csere",VLOOKUP(LEFT(VLOOKUP($A209,csapatok!$A:$NN,FR$320,FALSE),LEN(VLOOKUP($A209,csapatok!$A:$NN,FR$320,FALSE))-6),'csapat-ranglista'!$A:$FP,FR$321,FALSE)/8,VLOOKUP(VLOOKUP($A209,csapatok!$A:$NN,FR$320,FALSE),'csapat-ranglista'!$A:$FP,FR$321,FALSE)/4),0)</f>
        <v>0</v>
      </c>
      <c r="FS209" s="223">
        <f>IFERROR(IF(RIGHT(VLOOKUP($A209,csapatok!$A:$NN,FS$320,FALSE),5)="Csere",VLOOKUP(LEFT(VLOOKUP($A209,csapatok!$A:$NN,FS$320,FALSE),LEN(VLOOKUP($A209,csapatok!$A:$NN,FS$320,FALSE))-6),'csapat-ranglista'!$A:$FP,FS$321,FALSE)/8,VLOOKUP(VLOOKUP($A209,csapatok!$A:$NN,FS$320,FALSE),'csapat-ranglista'!$A:$FP,FS$321,FALSE)/4),0)</f>
        <v>0</v>
      </c>
      <c r="FT209" s="223">
        <f>IFERROR(IF(RIGHT(VLOOKUP($A209,csapatok!$A:$NN,FT$320,FALSE),5)="Csere",VLOOKUP(LEFT(VLOOKUP($A209,csapatok!$A:$NN,FT$320,FALSE),LEN(VLOOKUP($A209,csapatok!$A:$NN,FT$320,FALSE))-6),'csapat-ranglista'!$A:$FP,FT$321,FALSE)/8,VLOOKUP(VLOOKUP($A209,csapatok!$A:$NN,FT$320,FALSE),'csapat-ranglista'!$A:$FP,FT$321,FALSE)/4),0)</f>
        <v>0</v>
      </c>
      <c r="FU209" s="223">
        <f>IFERROR(IF(RIGHT(VLOOKUP($A209,csapatok!$A:$NN,FU$320,FALSE),5)="Csere",VLOOKUP(LEFT(VLOOKUP($A209,csapatok!$A:$NN,FU$320,FALSE),LEN(VLOOKUP($A209,csapatok!$A:$NN,FU$320,FALSE))-6),'csapat-ranglista'!$A:$FP,FU$321,FALSE)/8,VLOOKUP(VLOOKUP($A209,csapatok!$A:$NN,FU$320,FALSE),'csapat-ranglista'!$A:$FP,FU$321,FALSE)/4),0)</f>
        <v>0</v>
      </c>
      <c r="FV209" s="223">
        <f>IFERROR(IF(RIGHT(VLOOKUP($A209,csapatok!$A:$NN,FV$320,FALSE),5)="Csere",VLOOKUP(LEFT(VLOOKUP($A209,csapatok!$A:$NN,FV$320,FALSE),LEN(VLOOKUP($A209,csapatok!$A:$NN,FV$320,FALSE))-6),'csapat-ranglista'!$A:$FP,FV$321,FALSE)/8,VLOOKUP(VLOOKUP($A209,csapatok!$A:$NN,FV$320,FALSE),'csapat-ranglista'!$A:$FP,FV$321,FALSE)/4),0)</f>
        <v>0</v>
      </c>
      <c r="FW209" s="223">
        <f>IFERROR(IF(RIGHT(VLOOKUP($A209,csapatok!$A:$NN,FW$320,FALSE),5)="Csere",VLOOKUP(LEFT(VLOOKUP($A209,csapatok!$A:$NN,FW$320,FALSE),LEN(VLOOKUP($A209,csapatok!$A:$NN,FW$320,FALSE))-6),'csapat-ranglista'!$A:$FP,FW$321,FALSE)/8,VLOOKUP(VLOOKUP($A209,csapatok!$A:$NN,FW$320,FALSE),'csapat-ranglista'!$A:$FP,FW$321,FALSE)/4),0)</f>
        <v>0</v>
      </c>
      <c r="FX209" s="223">
        <f>IFERROR(IF(RIGHT(VLOOKUP($A209,csapatok!$A:$NN,FX$320,FALSE),5)="Csere",VLOOKUP(LEFT(VLOOKUP($A209,csapatok!$A:$NN,FX$320,FALSE),LEN(VLOOKUP($A209,csapatok!$A:$NN,FX$320,FALSE))-6),'csapat-ranglista'!$A:$FP,FX$321,FALSE)/8,VLOOKUP(VLOOKUP($A209,csapatok!$A:$NN,FX$320,FALSE),'csapat-ranglista'!$A:$FP,FX$321,FALSE)/4),0)</f>
        <v>0</v>
      </c>
      <c r="FY209" s="223">
        <f>IFERROR(IF(RIGHT(VLOOKUP($A209,csapatok!$A:$NN,FY$320,FALSE),5)="Csere",VLOOKUP(LEFT(VLOOKUP($A209,csapatok!$A:$NN,FY$320,FALSE),LEN(VLOOKUP($A209,csapatok!$A:$NN,FY$320,FALSE))-6),'csapat-ranglista'!$A:$FP,FY$321,FALSE)/8,VLOOKUP(VLOOKUP($A209,csapatok!$A:$NN,FY$320,FALSE),'csapat-ranglista'!$A:$FP,FY$321,FALSE)/4),0)</f>
        <v>0</v>
      </c>
      <c r="FZ209" s="223">
        <f>IFERROR(IF(RIGHT(VLOOKUP($A209,csapatok!$A:$NN,FZ$320,FALSE),5)="Csere",VLOOKUP(LEFT(VLOOKUP($A209,csapatok!$A:$NN,FZ$320,FALSE),LEN(VLOOKUP($A209,csapatok!$A:$NN,FZ$320,FALSE))-6),'csapat-ranglista'!$A:$FP,FZ$321,FALSE)/8,VLOOKUP(VLOOKUP($A209,csapatok!$A:$NN,FZ$320,FALSE),'csapat-ranglista'!$A:$FP,FZ$321,FALSE)/4),0)</f>
        <v>0</v>
      </c>
      <c r="GA209" s="223">
        <f>IFERROR(IF(RIGHT(VLOOKUP($A209,csapatok!$A:$NN,GA$320,FALSE),5)="Csere",VLOOKUP(LEFT(VLOOKUP($A209,csapatok!$A:$NN,GA$320,FALSE),LEN(VLOOKUP($A209,csapatok!$A:$NN,GA$320,FALSE))-6),'csapat-ranglista'!$A:$FP,GA$321,FALSE)/8,VLOOKUP(VLOOKUP($A209,csapatok!$A:$NN,GA$320,FALSE),'csapat-ranglista'!$A:$FP,GA$321,FALSE)/4),0)</f>
        <v>0</v>
      </c>
      <c r="GB209" s="223">
        <f>IFERROR(IF(RIGHT(VLOOKUP($A209,csapatok!$A:$NN,GB$320,FALSE),5)="Csere",VLOOKUP(LEFT(VLOOKUP($A209,csapatok!$A:$NN,GB$320,FALSE),LEN(VLOOKUP($A209,csapatok!$A:$NN,GB$320,FALSE))-6),'csapat-ranglista'!$A:$FP,GB$321,FALSE)/8,VLOOKUP(VLOOKUP($A209,csapatok!$A:$NN,GB$320,FALSE),'csapat-ranglista'!$A:$FP,GB$321,FALSE)/4),0)</f>
        <v>0</v>
      </c>
      <c r="GC209" s="223">
        <f>IFERROR(IF(RIGHT(VLOOKUP($A209,csapatok!$A:$NN,GC$320,FALSE),5)="Csere",VLOOKUP(LEFT(VLOOKUP($A209,csapatok!$A:$NN,GC$320,FALSE),LEN(VLOOKUP($A209,csapatok!$A:$NN,GC$320,FALSE))-6),'csapat-ranglista'!$A:$FP,GC$321,FALSE)/8,VLOOKUP(VLOOKUP($A209,csapatok!$A:$NN,GC$320,FALSE),'csapat-ranglista'!$A:$FP,GC$321,FALSE)/4),0)</f>
        <v>0</v>
      </c>
      <c r="GD209" s="247">
        <f>SUM(EQ209:GC209)</f>
        <v>0</v>
      </c>
    </row>
    <row r="210" spans="1:186">
      <c r="A210" s="202" t="s">
        <v>547</v>
      </c>
      <c r="B210" s="130"/>
      <c r="C210" s="131" t="str">
        <f>IF(B210=0,"",IF(B210&lt;$C$1,"felnőtt","ifi"))</f>
        <v/>
      </c>
      <c r="D210" s="32" t="s">
        <v>101</v>
      </c>
      <c r="E210" s="45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>
        <f>IFERROR(IF(RIGHT(VLOOKUP($A210,csapatok!$A:$BL,X$320,FALSE),5)="Csere",VLOOKUP(LEFT(VLOOKUP($A210,csapatok!$A:$BL,X$320,FALSE),LEN(VLOOKUP($A210,csapatok!$A:$BL,X$320,FALSE))-6),'csapat-ranglista'!$A:$FP,X$321,FALSE)/8,VLOOKUP(VLOOKUP($A210,csapatok!$A:$BL,X$320,FALSE),'csapat-ranglista'!$A:$FP,X$321,FALSE)/4),0)</f>
        <v>0</v>
      </c>
      <c r="Y210" s="32">
        <f>IFERROR(IF(RIGHT(VLOOKUP($A210,csapatok!$A:$BL,Y$320,FALSE),5)="Csere",VLOOKUP(LEFT(VLOOKUP($A210,csapatok!$A:$BL,Y$320,FALSE),LEN(VLOOKUP($A210,csapatok!$A:$BL,Y$320,FALSE))-6),'csapat-ranglista'!$A:$FP,Y$321,FALSE)/8,VLOOKUP(VLOOKUP($A210,csapatok!$A:$BL,Y$320,FALSE),'csapat-ranglista'!$A:$FP,Y$321,FALSE)/4),0)</f>
        <v>0</v>
      </c>
      <c r="Z210" s="32">
        <f>IFERROR(IF(RIGHT(VLOOKUP($A210,csapatok!$A:$BL,Z$320,FALSE),5)="Csere",VLOOKUP(LEFT(VLOOKUP($A210,csapatok!$A:$BL,Z$320,FALSE),LEN(VLOOKUP($A210,csapatok!$A:$BL,Z$320,FALSE))-6),'csapat-ranglista'!$A:$FP,Z$321,FALSE)/8,VLOOKUP(VLOOKUP($A210,csapatok!$A:$BL,Z$320,FALSE),'csapat-ranglista'!$A:$FP,Z$321,FALSE)/4),0)</f>
        <v>0</v>
      </c>
      <c r="AA210" s="32">
        <f>IFERROR(IF(RIGHT(VLOOKUP($A210,csapatok!$A:$BL,AA$320,FALSE),5)="Csere",VLOOKUP(LEFT(VLOOKUP($A210,csapatok!$A:$BL,AA$320,FALSE),LEN(VLOOKUP($A210,csapatok!$A:$BL,AA$320,FALSE))-6),'csapat-ranglista'!$A:$FP,AA$321,FALSE)/8,VLOOKUP(VLOOKUP($A210,csapatok!$A:$BL,AA$320,FALSE),'csapat-ranglista'!$A:$FP,AA$321,FALSE)/4),0)</f>
        <v>0</v>
      </c>
      <c r="AB210" s="223">
        <f>IFERROR(IF(RIGHT(VLOOKUP($A210,csapatok!$A:$BL,AB$320,FALSE),5)="Csere",VLOOKUP(LEFT(VLOOKUP($A210,csapatok!$A:$BL,AB$320,FALSE),LEN(VLOOKUP($A210,csapatok!$A:$BL,AB$320,FALSE))-6),'csapat-ranglista'!$A:$FP,AB$321,FALSE)/8,VLOOKUP(VLOOKUP($A210,csapatok!$A:$BL,AB$320,FALSE),'csapat-ranglista'!$A:$FP,AB$321,FALSE)/4),0)</f>
        <v>0</v>
      </c>
      <c r="AC210" s="223">
        <f>IFERROR(IF(RIGHT(VLOOKUP($A210,csapatok!$A:$BL,AC$320,FALSE),5)="Csere",VLOOKUP(LEFT(VLOOKUP($A210,csapatok!$A:$BL,AC$320,FALSE),LEN(VLOOKUP($A210,csapatok!$A:$BL,AC$320,FALSE))-6),'csapat-ranglista'!$A:$FP,AC$321,FALSE)/8,VLOOKUP(VLOOKUP($A210,csapatok!$A:$BL,AC$320,FALSE),'csapat-ranglista'!$A:$FP,AC$321,FALSE)/4),0)</f>
        <v>0</v>
      </c>
      <c r="AD210" s="223">
        <f>IFERROR(IF(RIGHT(VLOOKUP($A210,csapatok!$A:$BL,AD$320,FALSE),5)="Csere",VLOOKUP(LEFT(VLOOKUP($A210,csapatok!$A:$BL,AD$320,FALSE),LEN(VLOOKUP($A210,csapatok!$A:$BL,AD$320,FALSE))-6),'csapat-ranglista'!$A:$FP,AD$321,FALSE)/8,VLOOKUP(VLOOKUP($A210,csapatok!$A:$BL,AD$320,FALSE),'csapat-ranglista'!$A:$FP,AD$321,FALSE)/4),0)</f>
        <v>0</v>
      </c>
      <c r="AE210" s="223">
        <f>IFERROR(IF(RIGHT(VLOOKUP($A210,csapatok!$A:$BL,AE$320,FALSE),5)="Csere",VLOOKUP(LEFT(VLOOKUP($A210,csapatok!$A:$BL,AE$320,FALSE),LEN(VLOOKUP($A210,csapatok!$A:$BL,AE$320,FALSE))-6),'csapat-ranglista'!$A:$FP,AE$321,FALSE)/8,VLOOKUP(VLOOKUP($A210,csapatok!$A:$BL,AE$320,FALSE),'csapat-ranglista'!$A:$FP,AE$321,FALSE)/4),0)</f>
        <v>0</v>
      </c>
      <c r="AF210" s="223">
        <f>IFERROR(IF(RIGHT(VLOOKUP($A210,csapatok!$A:$BL,AF$320,FALSE),5)="Csere",VLOOKUP(LEFT(VLOOKUP($A210,csapatok!$A:$BL,AF$320,FALSE),LEN(VLOOKUP($A210,csapatok!$A:$BL,AF$320,FALSE))-6),'csapat-ranglista'!$A:$FP,AF$321,FALSE)/8,VLOOKUP(VLOOKUP($A210,csapatok!$A:$BL,AF$320,FALSE),'csapat-ranglista'!$A:$FP,AF$321,FALSE)/4),0)</f>
        <v>0</v>
      </c>
      <c r="AG210" s="223">
        <f>IFERROR(IF(RIGHT(VLOOKUP($A210,csapatok!$A:$BL,AG$320,FALSE),5)="Csere",VLOOKUP(LEFT(VLOOKUP($A210,csapatok!$A:$BL,AG$320,FALSE),LEN(VLOOKUP($A210,csapatok!$A:$BL,AG$320,FALSE))-6),'csapat-ranglista'!$A:$FP,AG$321,FALSE)/8,VLOOKUP(VLOOKUP($A210,csapatok!$A:$BL,AG$320,FALSE),'csapat-ranglista'!$A:$FP,AG$321,FALSE)/4),0)</f>
        <v>0</v>
      </c>
      <c r="AH210" s="223">
        <f>IFERROR(IF(RIGHT(VLOOKUP($A210,csapatok!$A:$BL,AH$320,FALSE),5)="Csere",VLOOKUP(LEFT(VLOOKUP($A210,csapatok!$A:$BL,AH$320,FALSE),LEN(VLOOKUP($A210,csapatok!$A:$BL,AH$320,FALSE))-6),'csapat-ranglista'!$A:$FP,AH$321,FALSE)/8,VLOOKUP(VLOOKUP($A210,csapatok!$A:$BL,AH$320,FALSE),'csapat-ranglista'!$A:$FP,AH$321,FALSE)/4),0)</f>
        <v>0</v>
      </c>
      <c r="AI210" s="223">
        <f>IFERROR(IF(RIGHT(VLOOKUP($A210,csapatok!$A:$BL,AI$320,FALSE),5)="Csere",VLOOKUP(LEFT(VLOOKUP($A210,csapatok!$A:$BL,AI$320,FALSE),LEN(VLOOKUP($A210,csapatok!$A:$BL,AI$320,FALSE))-6),'csapat-ranglista'!$A:$FP,AI$321,FALSE)/8,VLOOKUP(VLOOKUP($A210,csapatok!$A:$BL,AI$320,FALSE),'csapat-ranglista'!$A:$FP,AI$321,FALSE)/4),0)</f>
        <v>0</v>
      </c>
      <c r="AJ210" s="223">
        <f>IFERROR(IF(RIGHT(VLOOKUP($A210,csapatok!$A:$BL,AJ$320,FALSE),5)="Csere",VLOOKUP(LEFT(VLOOKUP($A210,csapatok!$A:$BL,AJ$320,FALSE),LEN(VLOOKUP($A210,csapatok!$A:$BL,AJ$320,FALSE))-6),'csapat-ranglista'!$A:$FP,AJ$321,FALSE)/8,VLOOKUP(VLOOKUP($A210,csapatok!$A:$BL,AJ$320,FALSE),'csapat-ranglista'!$A:$FP,AJ$321,FALSE)/2),0)</f>
        <v>0</v>
      </c>
      <c r="AK210" s="223">
        <f>IFERROR(IF(RIGHT(VLOOKUP($A210,csapatok!$A:$CN,AK$320,FALSE),5)="Csere",VLOOKUP(LEFT(VLOOKUP($A210,csapatok!$A:$CN,AK$320,FALSE),LEN(VLOOKUP($A210,csapatok!$A:$CN,AK$320,FALSE))-6),'csapat-ranglista'!$A:$FP,AK$321,FALSE)/8,VLOOKUP(VLOOKUP($A210,csapatok!$A:$CN,AK$320,FALSE),'csapat-ranglista'!$A:$FP,AK$321,FALSE)/4),0)</f>
        <v>0</v>
      </c>
      <c r="AL210" s="223">
        <f>IFERROR(IF(RIGHT(VLOOKUP($A210,csapatok!$A:$CN,AL$320,FALSE),5)="Csere",VLOOKUP(LEFT(VLOOKUP($A210,csapatok!$A:$CN,AL$320,FALSE),LEN(VLOOKUP($A210,csapatok!$A:$CN,AL$320,FALSE))-6),'csapat-ranglista'!$A:$FP,AL$321,FALSE)/8,VLOOKUP(VLOOKUP($A210,csapatok!$A:$CN,AL$320,FALSE),'csapat-ranglista'!$A:$FP,AL$321,FALSE)/4),0)</f>
        <v>0</v>
      </c>
      <c r="AM210" s="223">
        <f>IFERROR(IF(RIGHT(VLOOKUP($A210,csapatok!$A:$CN,AM$320,FALSE),5)="Csere",VLOOKUP(LEFT(VLOOKUP($A210,csapatok!$A:$CN,AM$320,FALSE),LEN(VLOOKUP($A210,csapatok!$A:$CN,AM$320,FALSE))-6),'csapat-ranglista'!$A:$FP,AM$321,FALSE)/8,VLOOKUP(VLOOKUP($A210,csapatok!$A:$CN,AM$320,FALSE),'csapat-ranglista'!$A:$FP,AM$321,FALSE)/4),0)</f>
        <v>0</v>
      </c>
      <c r="AN210" s="223">
        <f>IFERROR(IF(RIGHT(VLOOKUP($A210,csapatok!$A:$CN,AN$320,FALSE),5)="Csere",VLOOKUP(LEFT(VLOOKUP($A210,csapatok!$A:$CN,AN$320,FALSE),LEN(VLOOKUP($A210,csapatok!$A:$CN,AN$320,FALSE))-6),'csapat-ranglista'!$A:$FP,AN$321,FALSE)/8,VLOOKUP(VLOOKUP($A210,csapatok!$A:$CN,AN$320,FALSE),'csapat-ranglista'!$A:$FP,AN$321,FALSE)/4),0)</f>
        <v>0</v>
      </c>
      <c r="AO210" s="223">
        <f>IFERROR(IF(RIGHT(VLOOKUP($A210,csapatok!$A:$CN,AO$320,FALSE),5)="Csere",VLOOKUP(LEFT(VLOOKUP($A210,csapatok!$A:$CN,AO$320,FALSE),LEN(VLOOKUP($A210,csapatok!$A:$CN,AO$320,FALSE))-6),'csapat-ranglista'!$A:$FP,AO$321,FALSE)/8,VLOOKUP(VLOOKUP($A210,csapatok!$A:$CN,AO$320,FALSE),'csapat-ranglista'!$A:$FP,AO$321,FALSE)/4),0)</f>
        <v>0</v>
      </c>
      <c r="AP210" s="223">
        <f>IFERROR(IF(RIGHT(VLOOKUP($A210,csapatok!$A:$CN,AP$320,FALSE),5)="Csere",VLOOKUP(LEFT(VLOOKUP($A210,csapatok!$A:$CN,AP$320,FALSE),LEN(VLOOKUP($A210,csapatok!$A:$CN,AP$320,FALSE))-6),'csapat-ranglista'!$A:$FP,AP$321,FALSE)/8,VLOOKUP(VLOOKUP($A210,csapatok!$A:$CN,AP$320,FALSE),'csapat-ranglista'!$A:$FP,AP$321,FALSE)/4),0)</f>
        <v>0</v>
      </c>
      <c r="AQ210" s="223">
        <f>IFERROR(IF(RIGHT(VLOOKUP($A210,csapatok!$A:$CN,AQ$320,FALSE),5)="Csere",VLOOKUP(LEFT(VLOOKUP($A210,csapatok!$A:$CN,AQ$320,FALSE),LEN(VLOOKUP($A210,csapatok!$A:$CN,AQ$320,FALSE))-6),'csapat-ranglista'!$A:$FP,AQ$321,FALSE)/8,VLOOKUP(VLOOKUP($A210,csapatok!$A:$CN,AQ$320,FALSE),'csapat-ranglista'!$A:$FP,AQ$321,FALSE)/4),0)</f>
        <v>0</v>
      </c>
      <c r="AR210" s="223">
        <f>IFERROR(IF(RIGHT(VLOOKUP($A210,csapatok!$A:$CN,AR$320,FALSE),5)="Csere",VLOOKUP(LEFT(VLOOKUP($A210,csapatok!$A:$CN,AR$320,FALSE),LEN(VLOOKUP($A210,csapatok!$A:$CN,AR$320,FALSE))-6),'csapat-ranglista'!$A:$FP,AR$321,FALSE)/8,VLOOKUP(VLOOKUP($A210,csapatok!$A:$CN,AR$320,FALSE),'csapat-ranglista'!$A:$FP,AR$321,FALSE)/4),0)</f>
        <v>0</v>
      </c>
      <c r="AS210" s="223">
        <f>IFERROR(IF(RIGHT(VLOOKUP($A210,csapatok!$A:$CN,AS$320,FALSE),5)="Csere",VLOOKUP(LEFT(VLOOKUP($A210,csapatok!$A:$CN,AS$320,FALSE),LEN(VLOOKUP($A210,csapatok!$A:$CN,AS$320,FALSE))-6),'csapat-ranglista'!$A:$FP,AS$321,FALSE)/8,VLOOKUP(VLOOKUP($A210,csapatok!$A:$CN,AS$320,FALSE),'csapat-ranglista'!$A:$FP,AS$321,FALSE)/4),0)</f>
        <v>0</v>
      </c>
      <c r="AT210" s="223">
        <f>IFERROR(IF(RIGHT(VLOOKUP($A210,csapatok!$A:$CN,AT$320,FALSE),5)="Csere",VLOOKUP(LEFT(VLOOKUP($A210,csapatok!$A:$CN,AT$320,FALSE),LEN(VLOOKUP($A210,csapatok!$A:$CN,AT$320,FALSE))-6),'csapat-ranglista'!$A:$FP,AT$321,FALSE)/8,VLOOKUP(VLOOKUP($A210,csapatok!$A:$CN,AT$320,FALSE),'csapat-ranglista'!$A:$FP,AT$321,FALSE)/4),0)</f>
        <v>0</v>
      </c>
      <c r="AU210" s="223">
        <f>IFERROR(IF(RIGHT(VLOOKUP($A210,csapatok!$A:$CN,AU$320,FALSE),5)="Csere",VLOOKUP(LEFT(VLOOKUP($A210,csapatok!$A:$CN,AU$320,FALSE),LEN(VLOOKUP($A210,csapatok!$A:$CN,AU$320,FALSE))-6),'csapat-ranglista'!$A:$FP,AU$321,FALSE)/8,VLOOKUP(VLOOKUP($A210,csapatok!$A:$CN,AU$320,FALSE),'csapat-ranglista'!$A:$FP,AU$321,FALSE)/4),0)</f>
        <v>0</v>
      </c>
      <c r="AV210" s="223">
        <f>IFERROR(IF(RIGHT(VLOOKUP($A210,csapatok!$A:$CN,AV$320,FALSE),5)="Csere",VLOOKUP(LEFT(VLOOKUP($A210,csapatok!$A:$CN,AV$320,FALSE),LEN(VLOOKUP($A210,csapatok!$A:$CN,AV$320,FALSE))-6),'csapat-ranglista'!$A:$FP,AV$321,FALSE)/8,VLOOKUP(VLOOKUP($A210,csapatok!$A:$CN,AV$320,FALSE),'csapat-ranglista'!$A:$FP,AV$321,FALSE)/4),0)</f>
        <v>0</v>
      </c>
      <c r="AW210" s="223">
        <f>IFERROR(IF(RIGHT(VLOOKUP($A210,csapatok!$A:$CN,AW$320,FALSE),5)="Csere",VLOOKUP(LEFT(VLOOKUP($A210,csapatok!$A:$CN,AW$320,FALSE),LEN(VLOOKUP($A210,csapatok!$A:$CN,AW$320,FALSE))-6),'csapat-ranglista'!$A:$FP,AW$321,FALSE)/8,VLOOKUP(VLOOKUP($A210,csapatok!$A:$CN,AW$320,FALSE),'csapat-ranglista'!$A:$FP,AW$321,FALSE)/4),0)</f>
        <v>0</v>
      </c>
      <c r="AX210" s="223">
        <f>IFERROR(IF(RIGHT(VLOOKUP($A210,csapatok!$A:$CN,AX$320,FALSE),5)="Csere",VLOOKUP(LEFT(VLOOKUP($A210,csapatok!$A:$CN,AX$320,FALSE),LEN(VLOOKUP($A210,csapatok!$A:$CN,AX$320,FALSE))-6),'csapat-ranglista'!$A:$FP,AX$321,FALSE)/8,VLOOKUP(VLOOKUP($A210,csapatok!$A:$CN,AX$320,FALSE),'csapat-ranglista'!$A:$FP,AX$321,FALSE)/4),0)</f>
        <v>0</v>
      </c>
      <c r="AY210" s="223">
        <f>IFERROR(IF(RIGHT(VLOOKUP($A210,csapatok!$A:$NN,AY$320,FALSE),5)="Csere",VLOOKUP(LEFT(VLOOKUP($A210,csapatok!$A:$NN,AY$320,FALSE),LEN(VLOOKUP($A210,csapatok!$A:$NN,AY$320,FALSE))-6),'csapat-ranglista'!$A:$FP,AY$321,FALSE)/8,VLOOKUP(VLOOKUP($A210,csapatok!$A:$NN,AY$320,FALSE),'csapat-ranglista'!$A:$FP,AY$321,FALSE)/4),0)</f>
        <v>0</v>
      </c>
      <c r="AZ210" s="223">
        <f>IFERROR(IF(RIGHT(VLOOKUP($A210,csapatok!$A:$NN,AZ$320,FALSE),5)="Csere",VLOOKUP(LEFT(VLOOKUP($A210,csapatok!$A:$NN,AZ$320,FALSE),LEN(VLOOKUP($A210,csapatok!$A:$NN,AZ$320,FALSE))-6),'csapat-ranglista'!$A:$FP,AZ$321,FALSE)/8,VLOOKUP(VLOOKUP($A210,csapatok!$A:$NN,AZ$320,FALSE),'csapat-ranglista'!$A:$FP,AZ$321,FALSE)/4),0)</f>
        <v>0</v>
      </c>
      <c r="BA210" s="223">
        <f>IFERROR(IF(RIGHT(VLOOKUP($A210,csapatok!$A:$NN,BA$320,FALSE),5)="Csere",VLOOKUP(LEFT(VLOOKUP($A210,csapatok!$A:$NN,BA$320,FALSE),LEN(VLOOKUP($A210,csapatok!$A:$NN,BA$320,FALSE))-6),'csapat-ranglista'!$A:$FP,BA$321,FALSE)/8,VLOOKUP(VLOOKUP($A210,csapatok!$A:$NN,BA$320,FALSE),'csapat-ranglista'!$A:$FP,BA$321,FALSE)/4),0)</f>
        <v>0</v>
      </c>
      <c r="BB210" s="223">
        <f>IFERROR(IF(RIGHT(VLOOKUP($A210,csapatok!$A:$NN,BB$320,FALSE),5)="Csere",VLOOKUP(LEFT(VLOOKUP($A210,csapatok!$A:$NN,BB$320,FALSE),LEN(VLOOKUP($A210,csapatok!$A:$NN,BB$320,FALSE))-6),'csapat-ranglista'!$A:$FP,BB$321,FALSE)/8,VLOOKUP(VLOOKUP($A210,csapatok!$A:$NN,BB$320,FALSE),'csapat-ranglista'!$A:$FP,BB$321,FALSE)/4),0)</f>
        <v>0</v>
      </c>
      <c r="BC210" s="224">
        <f>versenyek!$ES$11*IFERROR(VLOOKUP(VLOOKUP($A210,versenyek!ER:ET,3,FALSE),szabalyok!$A$16:$B$23,2,FALSE)/4,0)</f>
        <v>0</v>
      </c>
      <c r="BD210" s="224">
        <f>versenyek!$EV$11*IFERROR(VLOOKUP(VLOOKUP($A210,versenyek!EU:EW,3,FALSE),szabalyok!$A$16:$B$23,2,FALSE)/4,0)</f>
        <v>0</v>
      </c>
      <c r="BE210" s="223">
        <f>IFERROR(IF(RIGHT(VLOOKUP($A210,csapatok!$A:$NN,BE$320,FALSE),5)="Csere",VLOOKUP(LEFT(VLOOKUP($A210,csapatok!$A:$NN,BE$320,FALSE),LEN(VLOOKUP($A210,csapatok!$A:$NN,BE$320,FALSE))-6),'csapat-ranglista'!$A:$FP,BE$321,FALSE)/8,VLOOKUP(VLOOKUP($A210,csapatok!$A:$NN,BE$320,FALSE),'csapat-ranglista'!$A:$FP,BE$321,FALSE)/4),0)</f>
        <v>0</v>
      </c>
      <c r="BF210" s="223">
        <f>IFERROR(IF(RIGHT(VLOOKUP($A210,csapatok!$A:$NN,BF$320,FALSE),5)="Csere",VLOOKUP(LEFT(VLOOKUP($A210,csapatok!$A:$NN,BF$320,FALSE),LEN(VLOOKUP($A210,csapatok!$A:$NN,BF$320,FALSE))-6),'csapat-ranglista'!$A:$FP,BF$321,FALSE)/8,VLOOKUP(VLOOKUP($A210,csapatok!$A:$NN,BF$320,FALSE),'csapat-ranglista'!$A:$FP,BF$321,FALSE)/4),0)</f>
        <v>0</v>
      </c>
      <c r="BG210" s="223">
        <f>IFERROR(IF(RIGHT(VLOOKUP($A210,csapatok!$A:$NN,BG$320,FALSE),5)="Csere",VLOOKUP(LEFT(VLOOKUP($A210,csapatok!$A:$NN,BG$320,FALSE),LEN(VLOOKUP($A210,csapatok!$A:$NN,BG$320,FALSE))-6),'csapat-ranglista'!$A:$FP,BG$321,FALSE)/8,VLOOKUP(VLOOKUP($A210,csapatok!$A:$NN,BG$320,FALSE),'csapat-ranglista'!$A:$FP,BG$321,FALSE)/4),0)</f>
        <v>0</v>
      </c>
      <c r="BH210" s="223">
        <f>IFERROR(IF(RIGHT(VLOOKUP($A210,csapatok!$A:$NN,BH$320,FALSE),5)="Csere",VLOOKUP(LEFT(VLOOKUP($A210,csapatok!$A:$NN,BH$320,FALSE),LEN(VLOOKUP($A210,csapatok!$A:$NN,BH$320,FALSE))-6),'csapat-ranglista'!$A:$FP,BH$321,FALSE)/8,VLOOKUP(VLOOKUP($A210,csapatok!$A:$NN,BH$320,FALSE),'csapat-ranglista'!$A:$FP,BH$321,FALSE)/4),0)</f>
        <v>0</v>
      </c>
      <c r="BI210" s="223">
        <f>IFERROR(IF(RIGHT(VLOOKUP($A210,csapatok!$A:$NN,BI$320,FALSE),5)="Csere",VLOOKUP(LEFT(VLOOKUP($A210,csapatok!$A:$NN,BI$320,FALSE),LEN(VLOOKUP($A210,csapatok!$A:$NN,BI$320,FALSE))-6),'csapat-ranglista'!$A:$FP,BI$321,FALSE)/8,VLOOKUP(VLOOKUP($A210,csapatok!$A:$NN,BI$320,FALSE),'csapat-ranglista'!$A:$FP,BI$321,FALSE)/4),0)</f>
        <v>0</v>
      </c>
      <c r="BJ210" s="223">
        <f>IFERROR(IF(RIGHT(VLOOKUP($A210,csapatok!$A:$NN,BJ$320,FALSE),5)="Csere",VLOOKUP(LEFT(VLOOKUP($A210,csapatok!$A:$NN,BJ$320,FALSE),LEN(VLOOKUP($A210,csapatok!$A:$NN,BJ$320,FALSE))-6),'csapat-ranglista'!$A:$FP,BJ$321,FALSE)/8,VLOOKUP(VLOOKUP($A210,csapatok!$A:$NN,BJ$320,FALSE),'csapat-ranglista'!$A:$FP,BJ$321,FALSE)/4),0)</f>
        <v>0</v>
      </c>
      <c r="BK210" s="223">
        <f>IFERROR(IF(RIGHT(VLOOKUP($A210,csapatok!$A:$NN,BK$320,FALSE),5)="Csere",VLOOKUP(LEFT(VLOOKUP($A210,csapatok!$A:$NN,BK$320,FALSE),LEN(VLOOKUP($A210,csapatok!$A:$NN,BK$320,FALSE))-6),'csapat-ranglista'!$A:$FP,BK$321,FALSE)/8,VLOOKUP(VLOOKUP($A210,csapatok!$A:$NN,BK$320,FALSE),'csapat-ranglista'!$A:$FP,BK$321,FALSE)/4),0)</f>
        <v>0</v>
      </c>
      <c r="BL210" s="223">
        <f>IFERROR(IF(RIGHT(VLOOKUP($A210,csapatok!$A:$NN,BL$320,FALSE),5)="Csere",VLOOKUP(LEFT(VLOOKUP($A210,csapatok!$A:$NN,BL$320,FALSE),LEN(VLOOKUP($A210,csapatok!$A:$NN,BL$320,FALSE))-6),'csapat-ranglista'!$A:$FP,BL$321,FALSE)/8,VLOOKUP(VLOOKUP($A210,csapatok!$A:$NN,BL$320,FALSE),'csapat-ranglista'!$A:$FP,BL$321,FALSE)/4),0)</f>
        <v>0</v>
      </c>
      <c r="BM210" s="223">
        <f>IFERROR(IF(RIGHT(VLOOKUP($A210,csapatok!$A:$NN,BM$320,FALSE),5)="Csere",VLOOKUP(LEFT(VLOOKUP($A210,csapatok!$A:$NN,BM$320,FALSE),LEN(VLOOKUP($A210,csapatok!$A:$NN,BM$320,FALSE))-6),'csapat-ranglista'!$A:$FP,BM$321,FALSE)/8,VLOOKUP(VLOOKUP($A210,csapatok!$A:$NN,BM$320,FALSE),'csapat-ranglista'!$A:$FP,BM$321,FALSE)/4),0)</f>
        <v>0</v>
      </c>
      <c r="BN210" s="223">
        <f>IFERROR(IF(RIGHT(VLOOKUP($A210,csapatok!$A:$NN,BN$320,FALSE),5)="Csere",VLOOKUP(LEFT(VLOOKUP($A210,csapatok!$A:$NN,BN$320,FALSE),LEN(VLOOKUP($A210,csapatok!$A:$NN,BN$320,FALSE))-6),'csapat-ranglista'!$A:$FP,BN$321,FALSE)/8,VLOOKUP(VLOOKUP($A210,csapatok!$A:$NN,BN$320,FALSE),'csapat-ranglista'!$A:$FP,BN$321,FALSE)/4),0)</f>
        <v>0</v>
      </c>
      <c r="BO210" s="223">
        <f>IFERROR(IF(RIGHT(VLOOKUP($A210,csapatok!$A:$NN,BO$320,FALSE),5)="Csere",VLOOKUP(LEFT(VLOOKUP($A210,csapatok!$A:$NN,BO$320,FALSE),LEN(VLOOKUP($A210,csapatok!$A:$NN,BO$320,FALSE))-6),'csapat-ranglista'!$A:$FP,BO$321,FALSE)/8,VLOOKUP(VLOOKUP($A210,csapatok!$A:$NN,BO$320,FALSE),'csapat-ranglista'!$A:$FP,BO$321,FALSE)/4),0)</f>
        <v>0</v>
      </c>
      <c r="BP210" s="223">
        <f>IFERROR(IF(RIGHT(VLOOKUP($A210,csapatok!$A:$NN,BP$320,FALSE),5)="Csere",VLOOKUP(LEFT(VLOOKUP($A210,csapatok!$A:$NN,BP$320,FALSE),LEN(VLOOKUP($A210,csapatok!$A:$NN,BP$320,FALSE))-6),'csapat-ranglista'!$A:$FP,BP$321,FALSE)/8,VLOOKUP(VLOOKUP($A210,csapatok!$A:$NN,BP$320,FALSE),'csapat-ranglista'!$A:$FP,BP$321,FALSE)/4),0)</f>
        <v>0</v>
      </c>
      <c r="BQ210" s="223">
        <f>IFERROR(IF(RIGHT(VLOOKUP($A210,csapatok!$A:$NN,BQ$320,FALSE),5)="Csere",VLOOKUP(LEFT(VLOOKUP($A210,csapatok!$A:$NN,BQ$320,FALSE),LEN(VLOOKUP($A210,csapatok!$A:$NN,BQ$320,FALSE))-6),'csapat-ranglista'!$A:$FP,BQ$321,FALSE)/8,VLOOKUP(VLOOKUP($A210,csapatok!$A:$NN,BQ$320,FALSE),'csapat-ranglista'!$A:$FP,BQ$321,FALSE)/4),0)</f>
        <v>0</v>
      </c>
      <c r="BR210" s="223">
        <f>IFERROR(IF(RIGHT(VLOOKUP($A210,csapatok!$A:$NN,BR$320,FALSE),5)="Csere",VLOOKUP(LEFT(VLOOKUP($A210,csapatok!$A:$NN,BR$320,FALSE),LEN(VLOOKUP($A210,csapatok!$A:$NN,BR$320,FALSE))-6),'csapat-ranglista'!$A:$FP,BR$321,FALSE)/8,VLOOKUP(VLOOKUP($A210,csapatok!$A:$NN,BR$320,FALSE),'csapat-ranglista'!$A:$FP,BR$321,FALSE)/4),0)</f>
        <v>0</v>
      </c>
      <c r="BS210" s="223">
        <f>IFERROR(IF(RIGHT(VLOOKUP($A210,csapatok!$A:$NN,BS$320,FALSE),5)="Csere",VLOOKUP(LEFT(VLOOKUP($A210,csapatok!$A:$NN,BS$320,FALSE),LEN(VLOOKUP($A210,csapatok!$A:$NN,BS$320,FALSE))-6),'csapat-ranglista'!$A:$FP,BS$321,FALSE)/8,VLOOKUP(VLOOKUP($A210,csapatok!$A:$NN,BS$320,FALSE),'csapat-ranglista'!$A:$FP,BS$321,FALSE)/4),0)</f>
        <v>0</v>
      </c>
      <c r="BT210" s="223">
        <f>IFERROR(IF(RIGHT(VLOOKUP($A210,csapatok!$A:$NN,BT$320,FALSE),5)="Csere",VLOOKUP(LEFT(VLOOKUP($A210,csapatok!$A:$NN,BT$320,FALSE),LEN(VLOOKUP($A210,csapatok!$A:$NN,BT$320,FALSE))-6),'csapat-ranglista'!$A:$FP,BT$321,FALSE)/8,VLOOKUP(VLOOKUP($A210,csapatok!$A:$NN,BT$320,FALSE),'csapat-ranglista'!$A:$FP,BT$321,FALSE)/4),0)</f>
        <v>0</v>
      </c>
      <c r="BU210" s="223">
        <f>IFERROR(IF(RIGHT(VLOOKUP($A210,csapatok!$A:$NN,BU$320,FALSE),5)="Csere",VLOOKUP(LEFT(VLOOKUP($A210,csapatok!$A:$NN,BU$320,FALSE),LEN(VLOOKUP($A210,csapatok!$A:$NN,BU$320,FALSE))-6),'csapat-ranglista'!$A:$FP,BU$321,FALSE)/8,VLOOKUP(VLOOKUP($A210,csapatok!$A:$NN,BU$320,FALSE),'csapat-ranglista'!$A:$FP,BU$321,FALSE)/4),0)</f>
        <v>0</v>
      </c>
      <c r="BV210" s="223">
        <f>IFERROR(IF(RIGHT(VLOOKUP($A210,csapatok!$A:$NN,BV$320,FALSE),5)="Csere",VLOOKUP(LEFT(VLOOKUP($A210,csapatok!$A:$NN,BV$320,FALSE),LEN(VLOOKUP($A210,csapatok!$A:$NN,BV$320,FALSE))-6),'csapat-ranglista'!$A:$FP,BV$321,FALSE)/8,VLOOKUP(VLOOKUP($A210,csapatok!$A:$NN,BV$320,FALSE),'csapat-ranglista'!$A:$FP,BV$321,FALSE)/4),0)</f>
        <v>0</v>
      </c>
      <c r="BW210" s="223">
        <f>IFERROR(IF(RIGHT(VLOOKUP($A210,csapatok!$A:$NN,BW$320,FALSE),5)="Csere",VLOOKUP(LEFT(VLOOKUP($A210,csapatok!$A:$NN,BW$320,FALSE),LEN(VLOOKUP($A210,csapatok!$A:$NN,BW$320,FALSE))-6),'csapat-ranglista'!$A:$FP,BW$321,FALSE)/8,VLOOKUP(VLOOKUP($A210,csapatok!$A:$NN,BW$320,FALSE),'csapat-ranglista'!$A:$FP,BW$321,FALSE)/4),0)</f>
        <v>0</v>
      </c>
      <c r="BX210" s="223">
        <f>IFERROR(IF(RIGHT(VLOOKUP($A210,csapatok!$A:$NN,BX$320,FALSE),5)="Csere",VLOOKUP(LEFT(VLOOKUP($A210,csapatok!$A:$NN,BX$320,FALSE),LEN(VLOOKUP($A210,csapatok!$A:$NN,BX$320,FALSE))-6),'csapat-ranglista'!$A:$FP,BX$321,FALSE)/8,VLOOKUP(VLOOKUP($A210,csapatok!$A:$NN,BX$320,FALSE),'csapat-ranglista'!$A:$FP,BX$321,FALSE)/4),0)</f>
        <v>0</v>
      </c>
      <c r="BY210" s="223">
        <f>IFERROR(IF(RIGHT(VLOOKUP($A210,csapatok!$A:$NN,BY$320,FALSE),5)="Csere",VLOOKUP(LEFT(VLOOKUP($A210,csapatok!$A:$NN,BY$320,FALSE),LEN(VLOOKUP($A210,csapatok!$A:$NN,BY$320,FALSE))-6),'csapat-ranglista'!$A:$FP,BY$321,FALSE)/8,VLOOKUP(VLOOKUP($A210,csapatok!$A:$NN,BY$320,FALSE),'csapat-ranglista'!$A:$FP,BY$321,FALSE)/4),0)</f>
        <v>0</v>
      </c>
      <c r="BZ210" s="223">
        <f>IFERROR(IF(RIGHT(VLOOKUP($A210,csapatok!$A:$NN,BZ$320,FALSE),5)="Csere",VLOOKUP(LEFT(VLOOKUP($A210,csapatok!$A:$NN,BZ$320,FALSE),LEN(VLOOKUP($A210,csapatok!$A:$NN,BZ$320,FALSE))-6),'csapat-ranglista'!$A:$FP,BZ$321,FALSE)/8,VLOOKUP(VLOOKUP($A210,csapatok!$A:$NN,BZ$320,FALSE),'csapat-ranglista'!$A:$FP,BZ$321,FALSE)/4),0)</f>
        <v>0</v>
      </c>
      <c r="CA210" s="223">
        <f>IFERROR(IF(RIGHT(VLOOKUP($A210,csapatok!$A:$NN,CA$320,FALSE),5)="Csere",VLOOKUP(LEFT(VLOOKUP($A210,csapatok!$A:$NN,CA$320,FALSE),LEN(VLOOKUP($A210,csapatok!$A:$NN,CA$320,FALSE))-6),'csapat-ranglista'!$A:$FP,CA$321,FALSE)/8,VLOOKUP(VLOOKUP($A210,csapatok!$A:$NN,CA$320,FALSE),'csapat-ranglista'!$A:$FP,CA$321,FALSE)/4),0)</f>
        <v>0</v>
      </c>
      <c r="CB210" s="223">
        <f>IFERROR(IF(RIGHT(VLOOKUP($A210,csapatok!$A:$NN,CB$320,FALSE),5)="Csere",VLOOKUP(LEFT(VLOOKUP($A210,csapatok!$A:$NN,CB$320,FALSE),LEN(VLOOKUP($A210,csapatok!$A:$NN,CB$320,FALSE))-6),'csapat-ranglista'!$A:$FP,CB$321,FALSE)/8,VLOOKUP(VLOOKUP($A210,csapatok!$A:$NN,CB$320,FALSE),'csapat-ranglista'!$A:$FP,CB$321,FALSE)/4),0)</f>
        <v>0</v>
      </c>
      <c r="CC210" s="223">
        <f>IFERROR(IF(RIGHT(VLOOKUP($A210,csapatok!$A:$NN,CC$320,FALSE),5)="Csere",VLOOKUP(LEFT(VLOOKUP($A210,csapatok!$A:$NN,CC$320,FALSE),LEN(VLOOKUP($A210,csapatok!$A:$NN,CC$320,FALSE))-6),'csapat-ranglista'!$A:$FP,CC$321,FALSE)/8,VLOOKUP(VLOOKUP($A210,csapatok!$A:$NN,CC$320,FALSE),'csapat-ranglista'!$A:$FP,CC$321,FALSE)/4),0)</f>
        <v>0</v>
      </c>
      <c r="CD210" s="223">
        <f>IFERROR(IF(RIGHT(VLOOKUP($A210,csapatok!$A:$NN,CD$320,FALSE),5)="Csere",VLOOKUP(LEFT(VLOOKUP($A210,csapatok!$A:$NN,CD$320,FALSE),LEN(VLOOKUP($A210,csapatok!$A:$NN,CD$320,FALSE))-6),'csapat-ranglista'!$A:$FP,CD$321,FALSE)/8,VLOOKUP(VLOOKUP($A210,csapatok!$A:$NN,CD$320,FALSE),'csapat-ranglista'!$A:$FP,CD$321,FALSE)/4),0)</f>
        <v>0</v>
      </c>
      <c r="CE210" s="223">
        <f>IFERROR(IF(RIGHT(VLOOKUP($A210,csapatok!$A:$NN,CE$320,FALSE),5)="Csere",VLOOKUP(LEFT(VLOOKUP($A210,csapatok!$A:$NN,CE$320,FALSE),LEN(VLOOKUP($A210,csapatok!$A:$NN,CE$320,FALSE))-6),'csapat-ranglista'!$A:$FP,CE$321,FALSE)/8,VLOOKUP(VLOOKUP($A210,csapatok!$A:$NN,CE$320,FALSE),'csapat-ranglista'!$A:$FP,CE$321,FALSE)/4),0)</f>
        <v>0</v>
      </c>
      <c r="CF210" s="223">
        <f>IFERROR(IF(RIGHT(VLOOKUP($A210,csapatok!$A:$NN,CF$320,FALSE),5)="Csere",VLOOKUP(LEFT(VLOOKUP($A210,csapatok!$A:$NN,CF$320,FALSE),LEN(VLOOKUP($A210,csapatok!$A:$NN,CF$320,FALSE))-6),'csapat-ranglista'!$A:$FP,CF$321,FALSE)/8,VLOOKUP(VLOOKUP($A210,csapatok!$A:$NN,CF$320,FALSE),'csapat-ranglista'!$A:$FP,CF$321,FALSE)/4),0)</f>
        <v>0</v>
      </c>
      <c r="CG210" s="223">
        <f>IFERROR(IF(RIGHT(VLOOKUP($A210,csapatok!$A:$NN,CG$320,FALSE),5)="Csere",VLOOKUP(LEFT(VLOOKUP($A210,csapatok!$A:$NN,CG$320,FALSE),LEN(VLOOKUP($A210,csapatok!$A:$NN,CG$320,FALSE))-6),'csapat-ranglista'!$A:$FP,CG$321,FALSE)/8,VLOOKUP(VLOOKUP($A210,csapatok!$A:$NN,CG$320,FALSE),'csapat-ranglista'!$A:$FP,CG$321,FALSE)/4),0)</f>
        <v>0</v>
      </c>
      <c r="CH210" s="223">
        <f>IFERROR(IF(RIGHT(VLOOKUP($A210,csapatok!$A:$NN,CH$320,FALSE),5)="Csere",VLOOKUP(LEFT(VLOOKUP($A210,csapatok!$A:$NN,CH$320,FALSE),LEN(VLOOKUP($A210,csapatok!$A:$NN,CH$320,FALSE))-6),'csapat-ranglista'!$A:$FP,CH$321,FALSE)/8,VLOOKUP(VLOOKUP($A210,csapatok!$A:$NN,CH$320,FALSE),'csapat-ranglista'!$A:$FP,CH$321,FALSE)/4),0)</f>
        <v>0</v>
      </c>
      <c r="CI210" s="223">
        <f>IFERROR(IF(RIGHT(VLOOKUP($A210,csapatok!$A:$NN,CI$320,FALSE),5)="Csere",VLOOKUP(LEFT(VLOOKUP($A210,csapatok!$A:$NN,CI$320,FALSE),LEN(VLOOKUP($A210,csapatok!$A:$NN,CI$320,FALSE))-6),'csapat-ranglista'!$A:$FP,CI$321,FALSE)/8,VLOOKUP(VLOOKUP($A210,csapatok!$A:$NN,CI$320,FALSE),'csapat-ranglista'!$A:$FP,CI$321,FALSE)/4),0)</f>
        <v>0</v>
      </c>
      <c r="CJ210" s="224">
        <f>versenyek!$IQ$11*IFERROR(VLOOKUP(VLOOKUP($A210,versenyek!IP:IR,3,FALSE),szabalyok!$A$16:$B$23,2,FALSE)/4,0)</f>
        <v>0</v>
      </c>
      <c r="CK210" s="224">
        <f>versenyek!$IT$11*IFERROR(VLOOKUP(VLOOKUP($A210,versenyek!IS:IU,3,FALSE),szabalyok!$A$16:$B$23,2,FALSE)/4,0)</f>
        <v>0</v>
      </c>
      <c r="CL210" s="223">
        <f>IFERROR(IF(RIGHT(VLOOKUP($A210,csapatok!$A:$NN,CL$320,FALSE),5)="Csere",VLOOKUP(LEFT(VLOOKUP($A210,csapatok!$A:$NN,CL$320,FALSE),LEN(VLOOKUP($A210,csapatok!$A:$NN,CL$320,FALSE))-6),'csapat-ranglista'!$A:$FP,CL$321,FALSE)/8,VLOOKUP(VLOOKUP($A210,csapatok!$A:$NN,CL$320,FALSE),'csapat-ranglista'!$A:$FP,CL$321,FALSE)/4),0)</f>
        <v>0</v>
      </c>
      <c r="CM210" s="223">
        <f>IFERROR(IF(RIGHT(VLOOKUP($A210,csapatok!$A:$NN,CM$320,FALSE),5)="Csere",VLOOKUP(LEFT(VLOOKUP($A210,csapatok!$A:$NN,CM$320,FALSE),LEN(VLOOKUP($A210,csapatok!$A:$NN,CM$320,FALSE))-6),'csapat-ranglista'!$A:$FP,CM$321,FALSE)/8,VLOOKUP(VLOOKUP($A210,csapatok!$A:$NN,CM$320,FALSE),'csapat-ranglista'!$A:$FP,CM$321,FALSE)/4),0)</f>
        <v>0</v>
      </c>
      <c r="CN210" s="223">
        <f>IFERROR(IF(RIGHT(VLOOKUP($A210,csapatok!$A:$NN,CN$320,FALSE),5)="Csere",VLOOKUP(LEFT(VLOOKUP($A210,csapatok!$A:$NN,CN$320,FALSE),LEN(VLOOKUP($A210,csapatok!$A:$NN,CN$320,FALSE))-6),'csapat-ranglista'!$A:$FP,CN$321,FALSE)/8,VLOOKUP(VLOOKUP($A210,csapatok!$A:$NN,CN$320,FALSE),'csapat-ranglista'!$A:$FP,CN$321,FALSE)/4),0)</f>
        <v>0</v>
      </c>
      <c r="CO210" s="223">
        <f>IFERROR(IF(RIGHT(VLOOKUP($A210,csapatok!$A:$NN,CO$320,FALSE),5)="Csere",VLOOKUP(LEFT(VLOOKUP($A210,csapatok!$A:$NN,CO$320,FALSE),LEN(VLOOKUP($A210,csapatok!$A:$NN,CO$320,FALSE))-6),'csapat-ranglista'!$A:$FP,CO$321,FALSE)/8,VLOOKUP(VLOOKUP($A210,csapatok!$A:$NN,CO$320,FALSE),'csapat-ranglista'!$A:$FP,CO$321,FALSE)/4),0)</f>
        <v>0</v>
      </c>
      <c r="CP210" s="223">
        <f>IFERROR(IF(RIGHT(VLOOKUP($A210,csapatok!$A:$NN,CP$320,FALSE),5)="Csere",VLOOKUP(LEFT(VLOOKUP($A210,csapatok!$A:$NN,CP$320,FALSE),LEN(VLOOKUP($A210,csapatok!$A:$NN,CP$320,FALSE))-6),'csapat-ranglista'!$A:$FP,CP$321,FALSE)/8,VLOOKUP(VLOOKUP($A210,csapatok!$A:$NN,CP$320,FALSE),'csapat-ranglista'!$A:$FP,CP$321,FALSE)/4),0)</f>
        <v>0</v>
      </c>
      <c r="CQ210" s="223">
        <f>IFERROR(IF(RIGHT(VLOOKUP($A210,csapatok!$A:$NN,CQ$320,FALSE),5)="Csere",VLOOKUP(LEFT(VLOOKUP($A210,csapatok!$A:$NN,CQ$320,FALSE),LEN(VLOOKUP($A210,csapatok!$A:$NN,CQ$320,FALSE))-6),'csapat-ranglista'!$A:$FP,CQ$321,FALSE)/8,VLOOKUP(VLOOKUP($A210,csapatok!$A:$NN,CQ$320,FALSE),'csapat-ranglista'!$A:$FP,CQ$321,FALSE)/4),0)</f>
        <v>0</v>
      </c>
      <c r="CR210" s="223">
        <f>IFERROR(IF(RIGHT(VLOOKUP($A210,csapatok!$A:$NN,CR$320,FALSE),5)="Csere",VLOOKUP(LEFT(VLOOKUP($A210,csapatok!$A:$NN,CR$320,FALSE),LEN(VLOOKUP($A210,csapatok!$A:$NN,CR$320,FALSE))-6),'csapat-ranglista'!$A:$FP,CR$321,FALSE)/8,VLOOKUP(VLOOKUP($A210,csapatok!$A:$NN,CR$320,FALSE),'csapat-ranglista'!$A:$FP,CR$321,FALSE)/4),0)</f>
        <v>0</v>
      </c>
      <c r="CS210" s="223">
        <f>IFERROR(IF(RIGHT(VLOOKUP($A210,csapatok!$A:$NN,CS$320,FALSE),5)="Csere",VLOOKUP(LEFT(VLOOKUP($A210,csapatok!$A:$NN,CS$320,FALSE),LEN(VLOOKUP($A210,csapatok!$A:$NN,CS$320,FALSE))-6),'csapat-ranglista'!$A:$FP,CS$321,FALSE)/8,VLOOKUP(VLOOKUP($A210,csapatok!$A:$NN,CS$320,FALSE),'csapat-ranglista'!$A:$FP,CS$321,FALSE)/4),0)</f>
        <v>0</v>
      </c>
      <c r="CT210" s="223">
        <f>IFERROR(IF(RIGHT(VLOOKUP($A210,csapatok!$A:$NN,CT$320,FALSE),5)="Csere",VLOOKUP(LEFT(VLOOKUP($A210,csapatok!$A:$NN,CT$320,FALSE),LEN(VLOOKUP($A210,csapatok!$A:$NN,CT$320,FALSE))-6),'csapat-ranglista'!$A:$FP,CT$321,FALSE)/8,VLOOKUP(VLOOKUP($A210,csapatok!$A:$NN,CT$320,FALSE),'csapat-ranglista'!$A:$FP,CT$321,FALSE)/4),0)</f>
        <v>0</v>
      </c>
      <c r="CU210" s="223">
        <f>IFERROR(IF(RIGHT(VLOOKUP($A210,csapatok!$A:$NN,CU$320,FALSE),5)="Csere",VLOOKUP(LEFT(VLOOKUP($A210,csapatok!$A:$NN,CU$320,FALSE),LEN(VLOOKUP($A210,csapatok!$A:$NN,CU$320,FALSE))-6),'csapat-ranglista'!$A:$FP,CU$321,FALSE)/8,VLOOKUP(VLOOKUP($A210,csapatok!$A:$NN,CU$320,FALSE),'csapat-ranglista'!$A:$FP,CU$321,FALSE)/4),0)</f>
        <v>0</v>
      </c>
      <c r="CV210" s="223">
        <f>IFERROR(IF(RIGHT(VLOOKUP($A210,csapatok!$A:$NN,CV$320,FALSE),5)="Csere",VLOOKUP(LEFT(VLOOKUP($A210,csapatok!$A:$NN,CV$320,FALSE),LEN(VLOOKUP($A210,csapatok!$A:$NN,CV$320,FALSE))-6),'csapat-ranglista'!$A:$FP,CV$321,FALSE)/8,VLOOKUP(VLOOKUP($A210,csapatok!$A:$NN,CV$320,FALSE),'csapat-ranglista'!$A:$FP,CV$321,FALSE)/4),0)</f>
        <v>0</v>
      </c>
      <c r="CW210" s="223">
        <f>IFERROR(IF(RIGHT(VLOOKUP($A210,csapatok!$A:$NN,CW$320,FALSE),5)="Csere",VLOOKUP(LEFT(VLOOKUP($A210,csapatok!$A:$NN,CW$320,FALSE),LEN(VLOOKUP($A210,csapatok!$A:$NN,CW$320,FALSE))-6),'csapat-ranglista'!$A:$FP,CW$321,FALSE)/8,VLOOKUP(VLOOKUP($A210,csapatok!$A:$NN,CW$320,FALSE),'csapat-ranglista'!$A:$FP,CW$321,FALSE)/4),0)</f>
        <v>0</v>
      </c>
      <c r="CX210" s="223">
        <f>IFERROR(IF(RIGHT(VLOOKUP($A210,csapatok!$A:$NN,CX$320,FALSE),5)="Csere",VLOOKUP(LEFT(VLOOKUP($A210,csapatok!$A:$NN,CX$320,FALSE),LEN(VLOOKUP($A210,csapatok!$A:$NN,CX$320,FALSE))-6),'csapat-ranglista'!$A:$FP,CX$321,FALSE)/8,VLOOKUP(VLOOKUP($A210,csapatok!$A:$NN,CX$320,FALSE),'csapat-ranglista'!$A:$FP,CX$321,FALSE)/4),0)</f>
        <v>0</v>
      </c>
      <c r="CY210" s="223">
        <f>IFERROR(IF(RIGHT(VLOOKUP($A210,csapatok!$A:$NN,CY$320,FALSE),5)="Csere",VLOOKUP(LEFT(VLOOKUP($A210,csapatok!$A:$NN,CY$320,FALSE),LEN(VLOOKUP($A210,csapatok!$A:$NN,CY$320,FALSE))-6),'csapat-ranglista'!$A:$FP,CY$321,FALSE)/8,VLOOKUP(VLOOKUP($A210,csapatok!$A:$NN,CY$320,FALSE),'csapat-ranglista'!$A:$FP,CY$321,FALSE)/4),0)</f>
        <v>0</v>
      </c>
      <c r="CZ210" s="223">
        <f>IFERROR(IF(RIGHT(VLOOKUP($A210,csapatok!$A:$NN,CZ$320,FALSE),5)="Csere",VLOOKUP(LEFT(VLOOKUP($A210,csapatok!$A:$NN,CZ$320,FALSE),LEN(VLOOKUP($A210,csapatok!$A:$NN,CZ$320,FALSE))-6),'csapat-ranglista'!$A:$FP,CZ$321,FALSE)/8,VLOOKUP(VLOOKUP($A210,csapatok!$A:$NN,CZ$320,FALSE),'csapat-ranglista'!$A:$FP,CZ$321,FALSE)/4),0)</f>
        <v>0</v>
      </c>
      <c r="DA210" s="223">
        <f>IFERROR(IF(RIGHT(VLOOKUP($A210,csapatok!$A:$NN,DA$320,FALSE),5)="Csere",VLOOKUP(LEFT(VLOOKUP($A210,csapatok!$A:$NN,DA$320,FALSE),LEN(VLOOKUP($A210,csapatok!$A:$NN,DA$320,FALSE))-6),'csapat-ranglista'!$A:$FP,DA$321,FALSE)/8,VLOOKUP(VLOOKUP($A210,csapatok!$A:$NN,DA$320,FALSE),'csapat-ranglista'!$A:$FP,DA$321,FALSE)/4),0)</f>
        <v>0</v>
      </c>
      <c r="DB210" s="223">
        <f>IFERROR(IF(RIGHT(VLOOKUP($A210,csapatok!$A:$NN,DB$320,FALSE),5)="Csere",VLOOKUP(LEFT(VLOOKUP($A210,csapatok!$A:$NN,DB$320,FALSE),LEN(VLOOKUP($A210,csapatok!$A:$NN,DB$320,FALSE))-6),'csapat-ranglista'!$A:$FP,DB$321,FALSE)/8,VLOOKUP(VLOOKUP($A210,csapatok!$A:$NN,DB$320,FALSE),'csapat-ranglista'!$A:$FP,DB$321,FALSE)/4),0)</f>
        <v>0</v>
      </c>
      <c r="DC210" s="223">
        <f>IFERROR(IF(RIGHT(VLOOKUP($A210,csapatok!$A:$NN,DC$320,FALSE),5)="Csere",VLOOKUP(LEFT(VLOOKUP($A210,csapatok!$A:$NN,DC$320,FALSE),LEN(VLOOKUP($A210,csapatok!$A:$NN,DC$320,FALSE))-6),'csapat-ranglista'!$A:$FP,DC$321,FALSE)/8,VLOOKUP(VLOOKUP($A210,csapatok!$A:$NN,DC$320,FALSE),'csapat-ranglista'!$A:$FP,DC$321,FALSE)/4),0)</f>
        <v>0</v>
      </c>
      <c r="DD210" s="223">
        <f>IFERROR(IF(RIGHT(VLOOKUP($A210,csapatok!$A:$NN,DD$320,FALSE),5)="Csere",VLOOKUP(LEFT(VLOOKUP($A210,csapatok!$A:$NN,DD$320,FALSE),LEN(VLOOKUP($A210,csapatok!$A:$NN,DD$320,FALSE))-6),'csapat-ranglista'!$A:$FP,DD$321,FALSE)/8,VLOOKUP(VLOOKUP($A210,csapatok!$A:$NN,DD$320,FALSE),'csapat-ranglista'!$A:$FP,DD$321,FALSE)/4),0)</f>
        <v>0</v>
      </c>
      <c r="DE210" s="223">
        <f>IFERROR(IF(RIGHT(VLOOKUP($A210,csapatok!$A:$NN,DE$320,FALSE),5)="Csere",VLOOKUP(LEFT(VLOOKUP($A210,csapatok!$A:$NN,DE$320,FALSE),LEN(VLOOKUP($A210,csapatok!$A:$NN,DE$320,FALSE))-6),'csapat-ranglista'!$A:$FP,DE$321,FALSE)/8,VLOOKUP(VLOOKUP($A210,csapatok!$A:$NN,DE$320,FALSE),'csapat-ranglista'!$A:$FP,DE$321,FALSE)/4),0)</f>
        <v>0</v>
      </c>
      <c r="DF210" s="223">
        <f>IFERROR(IF(RIGHT(VLOOKUP($A210,csapatok!$A:$NN,DF$320,FALSE),5)="Csere",VLOOKUP(LEFT(VLOOKUP($A210,csapatok!$A:$NN,DF$320,FALSE),LEN(VLOOKUP($A210,csapatok!$A:$NN,DF$320,FALSE))-6),'csapat-ranglista'!$A:$FP,DF$321,FALSE)/8,VLOOKUP(VLOOKUP($A210,csapatok!$A:$NN,DF$320,FALSE),'csapat-ranglista'!$A:$FP,DF$321,FALSE)/4),0)</f>
        <v>0</v>
      </c>
      <c r="DG210" s="223">
        <f>IFERROR(IF(RIGHT(VLOOKUP($A210,csapatok!$A:$NN,DG$320,FALSE),5)="Csere",VLOOKUP(LEFT(VLOOKUP($A210,csapatok!$A:$NN,DG$320,FALSE),LEN(VLOOKUP($A210,csapatok!$A:$NN,DG$320,FALSE))-6),'csapat-ranglista'!$A:$FP,DG$321,FALSE)/8,VLOOKUP(VLOOKUP($A210,csapatok!$A:$NN,DG$320,FALSE),'csapat-ranglista'!$A:$FP,DG$321,FALSE)/4),0)</f>
        <v>0</v>
      </c>
      <c r="DH210" s="223">
        <f>IFERROR(IF(RIGHT(VLOOKUP($A210,csapatok!$A:$NN,DH$320,FALSE),5)="Csere",VLOOKUP(LEFT(VLOOKUP($A210,csapatok!$A:$NN,DH$320,FALSE),LEN(VLOOKUP($A210,csapatok!$A:$NN,DH$320,FALSE))-6),'csapat-ranglista'!$A:$FP,DH$321,FALSE)/8,VLOOKUP(VLOOKUP($A210,csapatok!$A:$NN,DH$320,FALSE),'csapat-ranglista'!$A:$FP,DH$321,FALSE)/4),0)</f>
        <v>0</v>
      </c>
      <c r="DI210" s="223">
        <f>IFERROR(IF(RIGHT(VLOOKUP($A210,csapatok!$A:$NN,DI$320,FALSE),5)="Csere",VLOOKUP(LEFT(VLOOKUP($A210,csapatok!$A:$NN,DI$320,FALSE),LEN(VLOOKUP($A210,csapatok!$A:$NN,DI$320,FALSE))-6),'csapat-ranglista'!$A:$FP,DI$321,FALSE)/8,VLOOKUP(VLOOKUP($A210,csapatok!$A:$NN,DI$320,FALSE),'csapat-ranglista'!$A:$FP,DI$321,FALSE)/4),0)</f>
        <v>0</v>
      </c>
      <c r="DJ210" s="223">
        <f>IFERROR(IF(RIGHT(VLOOKUP($A210,csapatok!$A:$NN,DJ$320,FALSE),5)="Csere",VLOOKUP(LEFT(VLOOKUP($A210,csapatok!$A:$NN,DJ$320,FALSE),LEN(VLOOKUP($A210,csapatok!$A:$NN,DJ$320,FALSE))-6),'csapat-ranglista'!$A:$FP,DJ$321,FALSE)/8,VLOOKUP(VLOOKUP($A210,csapatok!$A:$NN,DJ$320,FALSE),'csapat-ranglista'!$A:$FP,DJ$321,FALSE)/4),0)</f>
        <v>0</v>
      </c>
      <c r="DK210" s="223">
        <f>IFERROR(IF(RIGHT(VLOOKUP($A210,csapatok!$A:$NN,DK$320,FALSE),5)="Csere",VLOOKUP(LEFT(VLOOKUP($A210,csapatok!$A:$NN,DK$320,FALSE),LEN(VLOOKUP($A210,csapatok!$A:$NN,DK$320,FALSE))-6),'csapat-ranglista'!$A:$FP,DK$321,FALSE)/8,VLOOKUP(VLOOKUP($A210,csapatok!$A:$NN,DK$320,FALSE),'csapat-ranglista'!$A:$FP,DK$321,FALSE)/4),0)</f>
        <v>0</v>
      </c>
      <c r="DL210" s="223">
        <f>IFERROR(IF(RIGHT(VLOOKUP($A210,csapatok!$A:$NN,DL$320,FALSE),5)="Csere",VLOOKUP(LEFT(VLOOKUP($A210,csapatok!$A:$NN,DL$320,FALSE),LEN(VLOOKUP($A210,csapatok!$A:$NN,DL$320,FALSE))-6),'csapat-ranglista'!$A:$FP,DL$321,FALSE)/8,VLOOKUP(VLOOKUP($A210,csapatok!$A:$NN,DL$320,FALSE),'csapat-ranglista'!$A:$FP,DL$321,FALSE)/4),0)</f>
        <v>0</v>
      </c>
      <c r="DM210" s="223">
        <f>IFERROR(IF(RIGHT(VLOOKUP($A210,csapatok!$A:$NN,DM$320,FALSE),5)="Csere",VLOOKUP(LEFT(VLOOKUP($A210,csapatok!$A:$NN,DM$320,FALSE),LEN(VLOOKUP($A210,csapatok!$A:$NN,DM$320,FALSE))-6),'csapat-ranglista'!$A:$FP,DM$321,FALSE)/8,VLOOKUP(VLOOKUP($A210,csapatok!$A:$NN,DM$320,FALSE),'csapat-ranglista'!$A:$FP,DM$321,FALSE)/4),0)</f>
        <v>0</v>
      </c>
      <c r="DN210" s="223">
        <f>IFERROR(IF(RIGHT(VLOOKUP($A210,csapatok!$A:$NN,DN$320,FALSE),5)="Csere",VLOOKUP(LEFT(VLOOKUP($A210,csapatok!$A:$NN,DN$320,FALSE),LEN(VLOOKUP($A210,csapatok!$A:$NN,DN$320,FALSE))-6),'csapat-ranglista'!$A:$FP,DN$321,FALSE)/8,VLOOKUP(VLOOKUP($A210,csapatok!$A:$NN,DN$320,FALSE),'csapat-ranglista'!$A:$FP,DN$321,FALSE)/4),0)</f>
        <v>0</v>
      </c>
      <c r="DO210" s="224">
        <f>versenyek!$MF$11*IFERROR(VLOOKUP(VLOOKUP($A210,versenyek!ME:MG,3,FALSE),szabalyok!$A$16:$B$23,2,FALSE)/4,0)</f>
        <v>0</v>
      </c>
      <c r="DP210" s="224">
        <f>versenyek!$MI$11*IFERROR(VLOOKUP(VLOOKUP($A210,versenyek!MH:MJ,3,FALSE),szabalyok!$A$16:$B$23,2,FALSE)/4,0)</f>
        <v>0</v>
      </c>
      <c r="DQ210" s="223">
        <f>IFERROR(IF(RIGHT(VLOOKUP($A210,csapatok!$A:$NN,DQ$320,FALSE),5)="Csere",VLOOKUP(LEFT(VLOOKUP($A210,csapatok!$A:$NN,DQ$320,FALSE),LEN(VLOOKUP($A210,csapatok!$A:$NN,DQ$320,FALSE))-6),'csapat-ranglista'!$A:$FP,DQ$321,FALSE)/8,VLOOKUP(VLOOKUP($A210,csapatok!$A:$NN,DQ$320,FALSE),'csapat-ranglista'!$A:$FP,DQ$321,FALSE)/4),0)</f>
        <v>0</v>
      </c>
      <c r="DR210" s="223">
        <f>IFERROR(IF(RIGHT(VLOOKUP($A210,csapatok!$A:$NN,DR$320,FALSE),5)="Csere",VLOOKUP(LEFT(VLOOKUP($A210,csapatok!$A:$NN,DR$320,FALSE),LEN(VLOOKUP($A210,csapatok!$A:$NN,DR$320,FALSE))-6),'csapat-ranglista'!$A:$FP,DR$321,FALSE)/8,VLOOKUP(VLOOKUP($A210,csapatok!$A:$NN,DR$320,FALSE),'csapat-ranglista'!$A:$FP,DR$321,FALSE)/4),0)</f>
        <v>0</v>
      </c>
      <c r="DS210" s="223">
        <f>IFERROR(IF(RIGHT(VLOOKUP($A210,csapatok!$A:$NN,DS$320,FALSE),5)="Csere",VLOOKUP(LEFT(VLOOKUP($A210,csapatok!$A:$NN,DS$320,FALSE),LEN(VLOOKUP($A210,csapatok!$A:$NN,DS$320,FALSE))-6),'csapat-ranglista'!$A:$FP,DS$321,FALSE)/8,VLOOKUP(VLOOKUP($A210,csapatok!$A:$NN,DS$320,FALSE),'csapat-ranglista'!$A:$FP,DS$321,FALSE)/4),0)</f>
        <v>0</v>
      </c>
      <c r="DT210" s="223">
        <f>IFERROR(IF(RIGHT(VLOOKUP($A210,csapatok!$A:$NN,DT$320,FALSE),5)="Csere",VLOOKUP(LEFT(VLOOKUP($A210,csapatok!$A:$NN,DT$320,FALSE),LEN(VLOOKUP($A210,csapatok!$A:$NN,DT$320,FALSE))-6),'csapat-ranglista'!$A:$FP,DT$321,FALSE)/8,VLOOKUP(VLOOKUP($A210,csapatok!$A:$NN,DT$320,FALSE),'csapat-ranglista'!$A:$FP,DT$321,FALSE)/4),0)</f>
        <v>0</v>
      </c>
      <c r="DU210" s="223">
        <f>IFERROR(IF(RIGHT(VLOOKUP($A210,csapatok!$A:$NN,DU$320,FALSE),5)="Csere",VLOOKUP(LEFT(VLOOKUP($A210,csapatok!$A:$NN,DU$320,FALSE),LEN(VLOOKUP($A210,csapatok!$A:$NN,DU$320,FALSE))-6),'csapat-ranglista'!$A:$FP,DU$321,FALSE)/8,VLOOKUP(VLOOKUP($A210,csapatok!$A:$NN,DU$320,FALSE),'csapat-ranglista'!$A:$FP,DU$321,FALSE)/4),0)</f>
        <v>0</v>
      </c>
      <c r="DV210" s="223">
        <f>IFERROR(IF(RIGHT(VLOOKUP($A210,csapatok!$A:$NN,DV$320,FALSE),5)="Csere",VLOOKUP(LEFT(VLOOKUP($A210,csapatok!$A:$NN,DV$320,FALSE),LEN(VLOOKUP($A210,csapatok!$A:$NN,DV$320,FALSE))-6),'csapat-ranglista'!$A:$FP,DV$321,FALSE)/8,VLOOKUP(VLOOKUP($A210,csapatok!$A:$NN,DV$320,FALSE),'csapat-ranglista'!$A:$FP,DV$321,FALSE)/4),0)</f>
        <v>0</v>
      </c>
      <c r="DW210" s="223">
        <f>IFERROR(IF(RIGHT(VLOOKUP($A210,csapatok!$A:$NN,DW$320,FALSE),5)="Csere",VLOOKUP(LEFT(VLOOKUP($A210,csapatok!$A:$NN,DW$320,FALSE),LEN(VLOOKUP($A210,csapatok!$A:$NN,DW$320,FALSE))-6),'csapat-ranglista'!$A:$FP,DW$321,FALSE)/8,VLOOKUP(VLOOKUP($A210,csapatok!$A:$NN,DW$320,FALSE),'csapat-ranglista'!$A:$FP,DW$321,FALSE)/4),0)</f>
        <v>0</v>
      </c>
      <c r="DX210" s="223">
        <f>IFERROR(IF(RIGHT(VLOOKUP($A210,csapatok!$A:$NN,DX$320,FALSE),5)="Csere",VLOOKUP(LEFT(VLOOKUP($A210,csapatok!$A:$NN,DX$320,FALSE),LEN(VLOOKUP($A210,csapatok!$A:$NN,DX$320,FALSE))-6),'csapat-ranglista'!$A:$FP,DX$321,FALSE)/8,VLOOKUP(VLOOKUP($A210,csapatok!$A:$NN,DX$320,FALSE),'csapat-ranglista'!$A:$FP,DX$321,FALSE)/4),0)</f>
        <v>0</v>
      </c>
      <c r="DY210" s="223">
        <f>IFERROR(IF(RIGHT(VLOOKUP($A210,csapatok!$A:$NN,DY$320,FALSE),5)="Csere",VLOOKUP(LEFT(VLOOKUP($A210,csapatok!$A:$NN,DY$320,FALSE),LEN(VLOOKUP($A210,csapatok!$A:$NN,DY$320,FALSE))-6),'csapat-ranglista'!$A:$FP,DY$321,FALSE)/8,VLOOKUP(VLOOKUP($A210,csapatok!$A:$NN,DY$320,FALSE),'csapat-ranglista'!$A:$FP,DY$321,FALSE)/4),0)</f>
        <v>0</v>
      </c>
      <c r="DZ210" s="223">
        <f>IFERROR(IF(RIGHT(VLOOKUP($A210,csapatok!$A:$NN,DZ$320,FALSE),5)="Csere",VLOOKUP(LEFT(VLOOKUP($A210,csapatok!$A:$NN,DZ$320,FALSE),LEN(VLOOKUP($A210,csapatok!$A:$NN,DZ$320,FALSE))-6),'csapat-ranglista'!$A:$FP,DZ$321,FALSE)/8,VLOOKUP(VLOOKUP($A210,csapatok!$A:$NN,DZ$320,FALSE),'csapat-ranglista'!$A:$FP,DZ$321,FALSE)/4),0)</f>
        <v>0</v>
      </c>
      <c r="EA210" s="223">
        <f>IFERROR(IF(RIGHT(VLOOKUP($A210,csapatok!$A:$NN,EA$320,FALSE),5)="Csere",VLOOKUP(LEFT(VLOOKUP($A210,csapatok!$A:$NN,EA$320,FALSE),LEN(VLOOKUP($A210,csapatok!$A:$NN,EA$320,FALSE))-6),'csapat-ranglista'!$A:$FP,EA$321,FALSE)/8,VLOOKUP(VLOOKUP($A210,csapatok!$A:$NN,EA$320,FALSE),'csapat-ranglista'!$A:$FP,EA$321,FALSE)/4),0)</f>
        <v>0</v>
      </c>
      <c r="EB210" s="223">
        <f>IFERROR(IF(RIGHT(VLOOKUP($A210,csapatok!$A:$NN,EB$320,FALSE),5)="Csere",VLOOKUP(LEFT(VLOOKUP($A210,csapatok!$A:$NN,EB$320,FALSE),LEN(VLOOKUP($A210,csapatok!$A:$NN,EB$320,FALSE))-6),'csapat-ranglista'!$A:$FP,EB$321,FALSE)/8,VLOOKUP(VLOOKUP($A210,csapatok!$A:$NN,EB$320,FALSE),'csapat-ranglista'!$A:$FP,EB$321,FALSE)/4),0)</f>
        <v>0</v>
      </c>
      <c r="EC210" s="223">
        <f>IFERROR(IF(RIGHT(VLOOKUP($A210,csapatok!$A:$NN,EC$320,FALSE),5)="Csere",VLOOKUP(LEFT(VLOOKUP($A210,csapatok!$A:$NN,EC$320,FALSE),LEN(VLOOKUP($A210,csapatok!$A:$NN,EC$320,FALSE))-6),'csapat-ranglista'!$A:$FP,EC$321,FALSE)/8,VLOOKUP(VLOOKUP($A210,csapatok!$A:$NN,EC$320,FALSE),'csapat-ranglista'!$A:$FP,EC$321,FALSE)/4),0)</f>
        <v>0</v>
      </c>
      <c r="ED210" s="223">
        <f>IFERROR(IF(RIGHT(VLOOKUP($A210,csapatok!$A:$NN,ED$320,FALSE),5)="Csere",VLOOKUP(LEFT(VLOOKUP($A210,csapatok!$A:$NN,ED$320,FALSE),LEN(VLOOKUP($A210,csapatok!$A:$NN,ED$320,FALSE))-6),'csapat-ranglista'!$A:$FP,ED$321,FALSE)/8,VLOOKUP(VLOOKUP($A210,csapatok!$A:$NN,ED$320,FALSE),'csapat-ranglista'!$A:$FP,ED$321,FALSE)/4),0)</f>
        <v>0</v>
      </c>
      <c r="EE210" s="223">
        <f>IFERROR(IF(RIGHT(VLOOKUP($A210,csapatok!$A:$NN,EE$320,FALSE),5)="Csere",VLOOKUP(LEFT(VLOOKUP($A210,csapatok!$A:$NN,EE$320,FALSE),LEN(VLOOKUP($A210,csapatok!$A:$NN,EE$320,FALSE))-6),'csapat-ranglista'!$A:$FP,EE$321,FALSE)/8,VLOOKUP(VLOOKUP($A210,csapatok!$A:$NN,EE$320,FALSE),'csapat-ranglista'!$A:$FP,EE$321,FALSE)/4),0)</f>
        <v>0</v>
      </c>
      <c r="EF210" s="223">
        <f>IFERROR(IF(RIGHT(VLOOKUP($A210,csapatok!$A:$NN,EF$320,FALSE),5)="Csere",VLOOKUP(LEFT(VLOOKUP($A210,csapatok!$A:$NN,EF$320,FALSE),LEN(VLOOKUP($A210,csapatok!$A:$NN,EF$320,FALSE))-6),'csapat-ranglista'!$A:$FP,EF$321,FALSE)/8,VLOOKUP(VLOOKUP($A210,csapatok!$A:$NN,EF$320,FALSE),'csapat-ranglista'!$A:$FP,EF$321,FALSE)/4),0)</f>
        <v>0</v>
      </c>
      <c r="EG210" s="223">
        <f>IFERROR(IF(RIGHT(VLOOKUP($A210,csapatok!$A:$NN,EG$320,FALSE),5)="Csere",VLOOKUP(LEFT(VLOOKUP($A210,csapatok!$A:$NN,EG$320,FALSE),LEN(VLOOKUP($A210,csapatok!$A:$NN,EG$320,FALSE))-6),'csapat-ranglista'!$A:$FP,EG$321,FALSE)/8,VLOOKUP(VLOOKUP($A210,csapatok!$A:$NN,EG$320,FALSE),'csapat-ranglista'!$A:$FP,EG$321,FALSE)/4),0)</f>
        <v>0</v>
      </c>
      <c r="EH210" s="223">
        <f>IFERROR(IF(RIGHT(VLOOKUP($A210,csapatok!$A:$NN,EH$320,FALSE),5)="Csere",VLOOKUP(LEFT(VLOOKUP($A210,csapatok!$A:$NN,EH$320,FALSE),LEN(VLOOKUP($A210,csapatok!$A:$NN,EH$320,FALSE))-6),'csapat-ranglista'!$A:$FP,EH$321,FALSE)/8,VLOOKUP(VLOOKUP($A210,csapatok!$A:$NN,EH$320,FALSE),'csapat-ranglista'!$A:$FP,EH$321,FALSE)/4),0)</f>
        <v>0</v>
      </c>
      <c r="EI210" s="223">
        <f>IFERROR(IF(RIGHT(VLOOKUP($A210,csapatok!$A:$NN,EI$320,FALSE),5)="Csere",VLOOKUP(LEFT(VLOOKUP($A210,csapatok!$A:$NN,EI$320,FALSE),LEN(VLOOKUP($A210,csapatok!$A:$NN,EI$320,FALSE))-6),'csapat-ranglista'!$A:$FP,EI$321,FALSE)/8,VLOOKUP(VLOOKUP($A210,csapatok!$A:$NN,EI$320,FALSE),'csapat-ranglista'!$A:$FP,EI$321,FALSE)/4),0)</f>
        <v>0</v>
      </c>
      <c r="EJ210" s="223">
        <f>IFERROR(IF(RIGHT(VLOOKUP($A210,csapatok!$A:$NN,EJ$320,FALSE),5)="Csere",VLOOKUP(LEFT(VLOOKUP($A210,csapatok!$A:$NN,EJ$320,FALSE),LEN(VLOOKUP($A210,csapatok!$A:$NN,EJ$320,FALSE))-6),'csapat-ranglista'!$A:$FP,EJ$321,FALSE)/8,VLOOKUP(VLOOKUP($A210,csapatok!$A:$NN,EJ$320,FALSE),'csapat-ranglista'!$A:$FP,EJ$321,FALSE)/4),0)</f>
        <v>0</v>
      </c>
      <c r="EK210" s="223">
        <f>IFERROR(IF(RIGHT(VLOOKUP($A210,csapatok!$A:$NN,EK$320,FALSE),5)="Csere",VLOOKUP(LEFT(VLOOKUP($A210,csapatok!$A:$NN,EK$320,FALSE),LEN(VLOOKUP($A210,csapatok!$A:$NN,EK$320,FALSE))-6),'csapat-ranglista'!$A:$FP,EK$321,FALSE)/8,VLOOKUP(VLOOKUP($A210,csapatok!$A:$NN,EK$320,FALSE),'csapat-ranglista'!$A:$FP,EK$321,FALSE)/4),0)</f>
        <v>0</v>
      </c>
      <c r="EL210" s="223">
        <f>IFERROR(IF(RIGHT(VLOOKUP($A210,csapatok!$A:$NN,EL$320,FALSE),5)="Csere",VLOOKUP(LEFT(VLOOKUP($A210,csapatok!$A:$NN,EL$320,FALSE),LEN(VLOOKUP($A210,csapatok!$A:$NN,EL$320,FALSE))-6),'csapat-ranglista'!$A:$FP,EL$321,FALSE)/8,VLOOKUP(VLOOKUP($A210,csapatok!$A:$NN,EL$320,FALSE),'csapat-ranglista'!$A:$FP,EL$321,FALSE)/4),0)</f>
        <v>0</v>
      </c>
      <c r="EM210" s="223">
        <f>IFERROR(IF(RIGHT(VLOOKUP($A210,csapatok!$A:$NN,EM$320,FALSE),5)="Csere",VLOOKUP(LEFT(VLOOKUP($A210,csapatok!$A:$NN,EM$320,FALSE),LEN(VLOOKUP($A210,csapatok!$A:$NN,EM$320,FALSE))-6),'csapat-ranglista'!$A:$FP,EM$321,FALSE)/8,VLOOKUP(VLOOKUP($A210,csapatok!$A:$NN,EM$320,FALSE),'csapat-ranglista'!$A:$FP,EM$321,FALSE)/4),0)</f>
        <v>0</v>
      </c>
      <c r="EN210" s="223">
        <f>IFERROR(IF(RIGHT(VLOOKUP($A210,csapatok!$A:$NN,EN$320,FALSE),5)="Csere",VLOOKUP(LEFT(VLOOKUP($A210,csapatok!$A:$NN,EN$320,FALSE),LEN(VLOOKUP($A210,csapatok!$A:$NN,EN$320,FALSE))-6),'csapat-ranglista'!$A:$FP,EN$321,FALSE)/8,VLOOKUP(VLOOKUP($A210,csapatok!$A:$NN,EN$320,FALSE),'csapat-ranglista'!$A:$FP,EN$321,FALSE)/4),0)</f>
        <v>0</v>
      </c>
      <c r="EO210" s="223">
        <f>IFERROR(IF(RIGHT(VLOOKUP($A210,csapatok!$A:$NN,EO$320,FALSE),5)="Csere",VLOOKUP(LEFT(VLOOKUP($A210,csapatok!$A:$NN,EO$320,FALSE),LEN(VLOOKUP($A210,csapatok!$A:$NN,EO$320,FALSE))-6),'csapat-ranglista'!$A:$FP,EO$321,FALSE)/8,VLOOKUP(VLOOKUP($A210,csapatok!$A:$NN,EO$320,FALSE),'csapat-ranglista'!$A:$FP,EO$321,FALSE)/4),0)</f>
        <v>0</v>
      </c>
      <c r="EP210" s="223">
        <f>IFERROR(IF(RIGHT(VLOOKUP($A210,csapatok!$A:$NN,EP$320,FALSE),5)="Csere",VLOOKUP(LEFT(VLOOKUP($A210,csapatok!$A:$NN,EP$320,FALSE),LEN(VLOOKUP($A210,csapatok!$A:$NN,EP$320,FALSE))-6),'csapat-ranglista'!$A:$FP,EP$321,FALSE)/8,VLOOKUP(VLOOKUP($A210,csapatok!$A:$NN,EP$320,FALSE),'csapat-ranglista'!$A:$FP,EP$321,FALSE)/4),0)</f>
        <v>0</v>
      </c>
      <c r="EQ210" s="223">
        <f>IFERROR(IF(RIGHT(VLOOKUP($A210,csapatok!$A:$NN,EQ$320,FALSE),5)="Csere",VLOOKUP(LEFT(VLOOKUP($A210,csapatok!$A:$NN,EQ$320,FALSE),LEN(VLOOKUP($A210,csapatok!$A:$NN,EQ$320,FALSE))-6),'csapat-ranglista'!$A:$FP,EQ$321,FALSE)/8,VLOOKUP(VLOOKUP($A210,csapatok!$A:$NN,EQ$320,FALSE),'csapat-ranglista'!$A:$FP,EQ$321,FALSE)/4),0)</f>
        <v>0</v>
      </c>
      <c r="ER210" s="223">
        <f>IFERROR(IF(RIGHT(VLOOKUP($A210,csapatok!$A:$NN,ER$320,FALSE),5)="Csere",VLOOKUP(LEFT(VLOOKUP($A210,csapatok!$A:$NN,ER$320,FALSE),LEN(VLOOKUP($A210,csapatok!$A:$NN,ER$320,FALSE))-6),'csapat-ranglista'!$A:$FP,ER$321,FALSE)/8,VLOOKUP(VLOOKUP($A210,csapatok!$A:$NN,ER$320,FALSE),'csapat-ranglista'!$A:$FP,ER$321,FALSE)/4),0)</f>
        <v>0</v>
      </c>
      <c r="ES210" s="223">
        <f>IFERROR(IF(RIGHT(VLOOKUP($A210,csapatok!$A:$NN,ES$320,FALSE),5)="Csere",VLOOKUP(LEFT(VLOOKUP($A210,csapatok!$A:$NN,ES$320,FALSE),LEN(VLOOKUP($A210,csapatok!$A:$NN,ES$320,FALSE))-6),'csapat-ranglista'!$A:$FP,ES$321,FALSE)/8,VLOOKUP(VLOOKUP($A210,csapatok!$A:$NN,ES$320,FALSE),'csapat-ranglista'!$A:$FP,ES$321,FALSE)/4),0)</f>
        <v>0</v>
      </c>
      <c r="ET210" s="223">
        <f>IFERROR(IF(RIGHT(VLOOKUP($A210,csapatok!$A:$NN,ET$320,FALSE),5)="Csere",VLOOKUP(LEFT(VLOOKUP($A210,csapatok!$A:$NN,ET$320,FALSE),LEN(VLOOKUP($A210,csapatok!$A:$NN,ET$320,FALSE))-6),'csapat-ranglista'!$A:$FP,ET$321,FALSE)/8,VLOOKUP(VLOOKUP($A210,csapatok!$A:$NN,ET$320,FALSE),'csapat-ranglista'!$A:$FP,ET$321,FALSE)/4),0)</f>
        <v>0</v>
      </c>
      <c r="EU210" s="223">
        <f>IFERROR(IF(RIGHT(VLOOKUP($A210,csapatok!$A:$NN,EU$320,FALSE),5)="Csere",VLOOKUP(LEFT(VLOOKUP($A210,csapatok!$A:$NN,EU$320,FALSE),LEN(VLOOKUP($A210,csapatok!$A:$NN,EU$320,FALSE))-6),'csapat-ranglista'!$A:$FP,EU$321,FALSE)/8,VLOOKUP(VLOOKUP($A210,csapatok!$A:$NN,EU$320,FALSE),'csapat-ranglista'!$A:$FP,EU$321,FALSE)/4),0)</f>
        <v>0</v>
      </c>
      <c r="EV210" s="223">
        <f>IFERROR(IF(RIGHT(VLOOKUP($A210,csapatok!$A:$NN,EV$320,FALSE),5)="Csere",VLOOKUP(LEFT(VLOOKUP($A210,csapatok!$A:$NN,EV$320,FALSE),LEN(VLOOKUP($A210,csapatok!$A:$NN,EV$320,FALSE))-6),'csapat-ranglista'!$A:$FP,EV$321,FALSE)/8,VLOOKUP(VLOOKUP($A210,csapatok!$A:$NN,EV$320,FALSE),'csapat-ranglista'!$A:$FP,EV$321,FALSE)/4),0)</f>
        <v>0</v>
      </c>
      <c r="EW210" s="223">
        <f>IFERROR(IF(RIGHT(VLOOKUP($A210,csapatok!$A:$NN,EW$320,FALSE),5)="Csere",VLOOKUP(LEFT(VLOOKUP($A210,csapatok!$A:$NN,EW$320,FALSE),LEN(VLOOKUP($A210,csapatok!$A:$NN,EW$320,FALSE))-6),'csapat-ranglista'!$A:$FP,EW$321,FALSE)/8,VLOOKUP(VLOOKUP($A210,csapatok!$A:$NN,EW$320,FALSE),'csapat-ranglista'!$A:$FP,EW$321,FALSE)/4),0)</f>
        <v>0</v>
      </c>
      <c r="EX210" s="223">
        <f>IFERROR(IF(RIGHT(VLOOKUP($A210,csapatok!$A:$NN,EX$320,FALSE),5)="Csere",VLOOKUP(LEFT(VLOOKUP($A210,csapatok!$A:$NN,EX$320,FALSE),LEN(VLOOKUP($A210,csapatok!$A:$NN,EX$320,FALSE))-6),'csapat-ranglista'!$A:$FP,EX$321,FALSE)/8,VLOOKUP(VLOOKUP($A210,csapatok!$A:$NN,EX$320,FALSE),'csapat-ranglista'!$A:$FP,EX$321,FALSE)/4),0)</f>
        <v>0</v>
      </c>
      <c r="EY210" s="223">
        <f>IFERROR(IF(RIGHT(VLOOKUP($A210,csapatok!$A:$NN,EY$320,FALSE),5)="Csere",VLOOKUP(LEFT(VLOOKUP($A210,csapatok!$A:$NN,EY$320,FALSE),LEN(VLOOKUP($A210,csapatok!$A:$NN,EY$320,FALSE))-6),'csapat-ranglista'!$A:$FP,EY$321,FALSE)/8,VLOOKUP(VLOOKUP($A210,csapatok!$A:$NN,EY$320,FALSE),'csapat-ranglista'!$A:$FP,EY$321,FALSE)/4),0)</f>
        <v>0</v>
      </c>
      <c r="EZ210" s="223">
        <f>IFERROR(IF(RIGHT(VLOOKUP($A210,csapatok!$A:$NN,EZ$320,FALSE),5)="Csere",VLOOKUP(LEFT(VLOOKUP($A210,csapatok!$A:$NN,EZ$320,FALSE),LEN(VLOOKUP($A210,csapatok!$A:$NN,EZ$320,FALSE))-6),'csapat-ranglista'!$A:$FP,EZ$321,FALSE)/8,VLOOKUP(VLOOKUP($A210,csapatok!$A:$NN,EZ$320,FALSE),'csapat-ranglista'!$A:$FP,EZ$321,FALSE)/4),0)</f>
        <v>0</v>
      </c>
      <c r="FA210" s="223">
        <f>IFERROR(IF(RIGHT(VLOOKUP($A210,csapatok!$A:$NN,FA$320,FALSE),5)="Csere",VLOOKUP(LEFT(VLOOKUP($A210,csapatok!$A:$NN,FA$320,FALSE),LEN(VLOOKUP($A210,csapatok!$A:$NN,FA$320,FALSE))-6),'csapat-ranglista'!$A:$FP,FA$321,FALSE)/8,VLOOKUP(VLOOKUP($A210,csapatok!$A:$NN,FA$320,FALSE),'csapat-ranglista'!$A:$FP,FA$321,FALSE)/4),0)</f>
        <v>0</v>
      </c>
      <c r="FB210" s="223">
        <f>IFERROR(IF(RIGHT(VLOOKUP($A210,csapatok!$A:$NN,FB$320,FALSE),5)="Csere",VLOOKUP(LEFT(VLOOKUP($A210,csapatok!$A:$NN,FB$320,FALSE),LEN(VLOOKUP($A210,csapatok!$A:$NN,FB$320,FALSE))-6),'csapat-ranglista'!$A:$FP,FB$321,FALSE)/8,VLOOKUP(VLOOKUP($A210,csapatok!$A:$NN,FB$320,FALSE),'csapat-ranglista'!$A:$FP,FB$321,FALSE)/4),0)</f>
        <v>0</v>
      </c>
      <c r="FC210" s="223">
        <f>IFERROR(IF(RIGHT(VLOOKUP($A210,csapatok!$A:$NN,FC$320,FALSE),5)="Csere",VLOOKUP(LEFT(VLOOKUP($A210,csapatok!$A:$NN,FC$320,FALSE),LEN(VLOOKUP($A210,csapatok!$A:$NN,FC$320,FALSE))-6),'csapat-ranglista'!$A:$FP,FC$321,FALSE)/8,VLOOKUP(VLOOKUP($A210,csapatok!$A:$NN,FC$320,FALSE),'csapat-ranglista'!$A:$FP,FC$321,FALSE)/4),0)</f>
        <v>0</v>
      </c>
      <c r="FD210" s="224">
        <f>versenyek!$QY$11*IFERROR(VLOOKUP(VLOOKUP($A210,versenyek!QX:QZ,3,FALSE),szabalyok!$A$16:$B$23,2,FALSE)/4,0)</f>
        <v>0</v>
      </c>
      <c r="FE210" s="224">
        <f>versenyek!$RB$11*IFERROR(VLOOKUP(VLOOKUP($A210,versenyek!RA:RC,3,FALSE),szabalyok!$A$16:$B$23,2,FALSE)/4,0)</f>
        <v>0</v>
      </c>
      <c r="FF210" s="223">
        <f>IFERROR(IF(RIGHT(VLOOKUP($A210,csapatok!$A:$NN,FF$320,FALSE),5)="Csere",VLOOKUP(LEFT(VLOOKUP($A210,csapatok!$A:$NN,FF$320,FALSE),LEN(VLOOKUP($A210,csapatok!$A:$NN,FF$320,FALSE))-6),'csapat-ranglista'!$A:$FP,FF$321,FALSE)/8,VLOOKUP(VLOOKUP($A210,csapatok!$A:$NN,FF$320,FALSE),'csapat-ranglista'!$A:$FP,FF$321,FALSE)/4),0)</f>
        <v>0</v>
      </c>
      <c r="FG210" s="223">
        <f>IFERROR(IF(RIGHT(VLOOKUP($A210,csapatok!$A:$NN,FG$320,FALSE),5)="Csere",VLOOKUP(LEFT(VLOOKUP($A210,csapatok!$A:$NN,FG$320,FALSE),LEN(VLOOKUP($A210,csapatok!$A:$NN,FG$320,FALSE))-6),'csapat-ranglista'!$A:$FP,FG$321,FALSE)/8,VLOOKUP(VLOOKUP($A210,csapatok!$A:$NN,FG$320,FALSE),'csapat-ranglista'!$A:$FP,FG$321,FALSE)/4),0)</f>
        <v>0</v>
      </c>
      <c r="FH210" s="223">
        <f>IFERROR(IF(RIGHT(VLOOKUP($A210,csapatok!$A:$NN,FH$320,FALSE),5)="Csere",VLOOKUP(LEFT(VLOOKUP($A210,csapatok!$A:$NN,FH$320,FALSE),LEN(VLOOKUP($A210,csapatok!$A:$NN,FH$320,FALSE))-6),'csapat-ranglista'!$A:$FP,FH$321,FALSE)/8,VLOOKUP(VLOOKUP($A210,csapatok!$A:$NN,FH$320,FALSE),'csapat-ranglista'!$A:$FP,FH$321,FALSE)/4),0)</f>
        <v>0</v>
      </c>
      <c r="FI210" s="223">
        <f>IFERROR(IF(RIGHT(VLOOKUP($A210,csapatok!$A:$NN,FI$320,FALSE),5)="Csere",VLOOKUP(LEFT(VLOOKUP($A210,csapatok!$A:$NN,FI$320,FALSE),LEN(VLOOKUP($A210,csapatok!$A:$NN,FI$320,FALSE))-6),'csapat-ranglista'!$A:$FP,FI$321,FALSE)/8,VLOOKUP(VLOOKUP($A210,csapatok!$A:$NN,FI$320,FALSE),'csapat-ranglista'!$A:$FP,FI$321,FALSE)/4),0)</f>
        <v>0</v>
      </c>
      <c r="FJ210" s="223">
        <f>IFERROR(IF(RIGHT(VLOOKUP($A210,csapatok!$A:$NN,FJ$320,FALSE),5)="Csere",VLOOKUP(LEFT(VLOOKUP($A210,csapatok!$A:$NN,FJ$320,FALSE),LEN(VLOOKUP($A210,csapatok!$A:$NN,FJ$320,FALSE))-6),'csapat-ranglista'!$A:$FP,FJ$321,FALSE)/8,VLOOKUP(VLOOKUP($A210,csapatok!$A:$NN,FJ$320,FALSE),'csapat-ranglista'!$A:$FP,FJ$321,FALSE)/4),0)</f>
        <v>0</v>
      </c>
      <c r="FK210" s="223">
        <f>IFERROR(IF(RIGHT(VLOOKUP($A210,csapatok!$A:$NN,FK$320,FALSE),5)="Csere",VLOOKUP(LEFT(VLOOKUP($A210,csapatok!$A:$NN,FK$320,FALSE),LEN(VLOOKUP($A210,csapatok!$A:$NN,FK$320,FALSE))-6),'csapat-ranglista'!$A:$FP,FK$321,FALSE)/8,VLOOKUP(VLOOKUP($A210,csapatok!$A:$NN,FK$320,FALSE),'csapat-ranglista'!$A:$FP,FK$321,FALSE)/4),0)</f>
        <v>0</v>
      </c>
      <c r="FL210" s="223">
        <f>IFERROR(IF(RIGHT(VLOOKUP($A210,csapatok!$A:$NN,FL$320,FALSE),5)="Csere",VLOOKUP(LEFT(VLOOKUP($A210,csapatok!$A:$NN,FL$320,FALSE),LEN(VLOOKUP($A210,csapatok!$A:$NN,FL$320,FALSE))-6),'csapat-ranglista'!$A:$FP,FL$321,FALSE)/8,VLOOKUP(VLOOKUP($A210,csapatok!$A:$NN,FL$320,FALSE),'csapat-ranglista'!$A:$FP,FL$321,FALSE)/4),0)</f>
        <v>0</v>
      </c>
      <c r="FM210" s="223">
        <f>IFERROR(IF(RIGHT(VLOOKUP($A210,csapatok!$A:$NN,FM$320,FALSE),5)="Csere",VLOOKUP(LEFT(VLOOKUP($A210,csapatok!$A:$NN,FM$320,FALSE),LEN(VLOOKUP($A210,csapatok!$A:$NN,FM$320,FALSE))-6),'csapat-ranglista'!$A:$FP,FM$321,FALSE)/8,VLOOKUP(VLOOKUP($A210,csapatok!$A:$NN,FM$320,FALSE),'csapat-ranglista'!$A:$FP,FM$321,FALSE)/4),0)</f>
        <v>0</v>
      </c>
      <c r="FN210" s="223">
        <f>IFERROR(IF(RIGHT(VLOOKUP($A210,csapatok!$A:$NN,FN$320,FALSE),5)="Csere",VLOOKUP(LEFT(VLOOKUP($A210,csapatok!$A:$NN,FN$320,FALSE),LEN(VLOOKUP($A210,csapatok!$A:$NN,FN$320,FALSE))-6),'csapat-ranglista'!$A:$FP,FN$321,FALSE)/8,VLOOKUP(VLOOKUP($A210,csapatok!$A:$NN,FN$320,FALSE),'csapat-ranglista'!$A:$FP,FN$321,FALSE)/4),0)</f>
        <v>0</v>
      </c>
      <c r="FO210" s="223">
        <f>IFERROR(IF(RIGHT(VLOOKUP($A210,csapatok!$A:$NN,FO$320,FALSE),5)="Csere",VLOOKUP(LEFT(VLOOKUP($A210,csapatok!$A:$NN,FO$320,FALSE),LEN(VLOOKUP($A210,csapatok!$A:$NN,FO$320,FALSE))-6),'csapat-ranglista'!$A:$FP,FO$321,FALSE)/8,VLOOKUP(VLOOKUP($A210,csapatok!$A:$NN,FO$320,FALSE),'csapat-ranglista'!$A:$FP,FO$321,FALSE)/4),0)</f>
        <v>0</v>
      </c>
      <c r="FP210" s="223">
        <f>IFERROR(IF(RIGHT(VLOOKUP($A210,csapatok!$A:$NN,FP$320,FALSE),5)="Csere",VLOOKUP(LEFT(VLOOKUP($A210,csapatok!$A:$NN,FP$320,FALSE),LEN(VLOOKUP($A210,csapatok!$A:$NN,FP$320,FALSE))-6),'csapat-ranglista'!$A:$FP,FP$321,FALSE)/8,VLOOKUP(VLOOKUP($A210,csapatok!$A:$NN,FP$320,FALSE),'csapat-ranglista'!$A:$FP,FP$321,FALSE)/4),0)</f>
        <v>0</v>
      </c>
      <c r="FQ210" s="223">
        <f>IFERROR(IF(RIGHT(VLOOKUP($A210,csapatok!$A:$NN,FQ$320,FALSE),5)="Csere",VLOOKUP(LEFT(VLOOKUP($A210,csapatok!$A:$NN,FQ$320,FALSE),LEN(VLOOKUP($A210,csapatok!$A:$NN,FQ$320,FALSE))-6),'csapat-ranglista'!$A:$FP,FQ$321,FALSE)/8,VLOOKUP(VLOOKUP($A210,csapatok!$A:$NN,FQ$320,FALSE),'csapat-ranglista'!$A:$FP,FQ$321,FALSE)/4),0)</f>
        <v>0</v>
      </c>
      <c r="FR210" s="223">
        <f>IFERROR(IF(RIGHT(VLOOKUP($A210,csapatok!$A:$NN,FR$320,FALSE),5)="Csere",VLOOKUP(LEFT(VLOOKUP($A210,csapatok!$A:$NN,FR$320,FALSE),LEN(VLOOKUP($A210,csapatok!$A:$NN,FR$320,FALSE))-6),'csapat-ranglista'!$A:$FP,FR$321,FALSE)/8,VLOOKUP(VLOOKUP($A210,csapatok!$A:$NN,FR$320,FALSE),'csapat-ranglista'!$A:$FP,FR$321,FALSE)/4),0)</f>
        <v>0</v>
      </c>
      <c r="FS210" s="223">
        <f>IFERROR(IF(RIGHT(VLOOKUP($A210,csapatok!$A:$NN,FS$320,FALSE),5)="Csere",VLOOKUP(LEFT(VLOOKUP($A210,csapatok!$A:$NN,FS$320,FALSE),LEN(VLOOKUP($A210,csapatok!$A:$NN,FS$320,FALSE))-6),'csapat-ranglista'!$A:$FP,FS$321,FALSE)/8,VLOOKUP(VLOOKUP($A210,csapatok!$A:$NN,FS$320,FALSE),'csapat-ranglista'!$A:$FP,FS$321,FALSE)/4),0)</f>
        <v>0</v>
      </c>
      <c r="FT210" s="223">
        <f>IFERROR(IF(RIGHT(VLOOKUP($A210,csapatok!$A:$NN,FT$320,FALSE),5)="Csere",VLOOKUP(LEFT(VLOOKUP($A210,csapatok!$A:$NN,FT$320,FALSE),LEN(VLOOKUP($A210,csapatok!$A:$NN,FT$320,FALSE))-6),'csapat-ranglista'!$A:$FP,FT$321,FALSE)/8,VLOOKUP(VLOOKUP($A210,csapatok!$A:$NN,FT$320,FALSE),'csapat-ranglista'!$A:$FP,FT$321,FALSE)/4),0)</f>
        <v>0</v>
      </c>
      <c r="FU210" s="223">
        <f>IFERROR(IF(RIGHT(VLOOKUP($A210,csapatok!$A:$NN,FU$320,FALSE),5)="Csere",VLOOKUP(LEFT(VLOOKUP($A210,csapatok!$A:$NN,FU$320,FALSE),LEN(VLOOKUP($A210,csapatok!$A:$NN,FU$320,FALSE))-6),'csapat-ranglista'!$A:$FP,FU$321,FALSE)/8,VLOOKUP(VLOOKUP($A210,csapatok!$A:$NN,FU$320,FALSE),'csapat-ranglista'!$A:$FP,FU$321,FALSE)/4),0)</f>
        <v>0</v>
      </c>
      <c r="FV210" s="223">
        <f>IFERROR(IF(RIGHT(VLOOKUP($A210,csapatok!$A:$NN,FV$320,FALSE),5)="Csere",VLOOKUP(LEFT(VLOOKUP($A210,csapatok!$A:$NN,FV$320,FALSE),LEN(VLOOKUP($A210,csapatok!$A:$NN,FV$320,FALSE))-6),'csapat-ranglista'!$A:$FP,FV$321,FALSE)/8,VLOOKUP(VLOOKUP($A210,csapatok!$A:$NN,FV$320,FALSE),'csapat-ranglista'!$A:$FP,FV$321,FALSE)/4),0)</f>
        <v>0</v>
      </c>
      <c r="FW210" s="223">
        <f>IFERROR(IF(RIGHT(VLOOKUP($A210,csapatok!$A:$NN,FW$320,FALSE),5)="Csere",VLOOKUP(LEFT(VLOOKUP($A210,csapatok!$A:$NN,FW$320,FALSE),LEN(VLOOKUP($A210,csapatok!$A:$NN,FW$320,FALSE))-6),'csapat-ranglista'!$A:$FP,FW$321,FALSE)/8,VLOOKUP(VLOOKUP($A210,csapatok!$A:$NN,FW$320,FALSE),'csapat-ranglista'!$A:$FP,FW$321,FALSE)/4),0)</f>
        <v>0</v>
      </c>
      <c r="FX210" s="223">
        <f>IFERROR(IF(RIGHT(VLOOKUP($A210,csapatok!$A:$NN,FX$320,FALSE),5)="Csere",VLOOKUP(LEFT(VLOOKUP($A210,csapatok!$A:$NN,FX$320,FALSE),LEN(VLOOKUP($A210,csapatok!$A:$NN,FX$320,FALSE))-6),'csapat-ranglista'!$A:$FP,FX$321,FALSE)/8,VLOOKUP(VLOOKUP($A210,csapatok!$A:$NN,FX$320,FALSE),'csapat-ranglista'!$A:$FP,FX$321,FALSE)/4),0)</f>
        <v>0</v>
      </c>
      <c r="FY210" s="223">
        <f>IFERROR(IF(RIGHT(VLOOKUP($A210,csapatok!$A:$NN,FY$320,FALSE),5)="Csere",VLOOKUP(LEFT(VLOOKUP($A210,csapatok!$A:$NN,FY$320,FALSE),LEN(VLOOKUP($A210,csapatok!$A:$NN,FY$320,FALSE))-6),'csapat-ranglista'!$A:$FP,FY$321,FALSE)/8,VLOOKUP(VLOOKUP($A210,csapatok!$A:$NN,FY$320,FALSE),'csapat-ranglista'!$A:$FP,FY$321,FALSE)/4),0)</f>
        <v>0</v>
      </c>
      <c r="FZ210" s="223">
        <f>IFERROR(IF(RIGHT(VLOOKUP($A210,csapatok!$A:$NN,FZ$320,FALSE),5)="Csere",VLOOKUP(LEFT(VLOOKUP($A210,csapatok!$A:$NN,FZ$320,FALSE),LEN(VLOOKUP($A210,csapatok!$A:$NN,FZ$320,FALSE))-6),'csapat-ranglista'!$A:$FP,FZ$321,FALSE)/8,VLOOKUP(VLOOKUP($A210,csapatok!$A:$NN,FZ$320,FALSE),'csapat-ranglista'!$A:$FP,FZ$321,FALSE)/4),0)</f>
        <v>0</v>
      </c>
      <c r="GA210" s="223">
        <f>IFERROR(IF(RIGHT(VLOOKUP($A210,csapatok!$A:$NN,GA$320,FALSE),5)="Csere",VLOOKUP(LEFT(VLOOKUP($A210,csapatok!$A:$NN,GA$320,FALSE),LEN(VLOOKUP($A210,csapatok!$A:$NN,GA$320,FALSE))-6),'csapat-ranglista'!$A:$FP,GA$321,FALSE)/8,VLOOKUP(VLOOKUP($A210,csapatok!$A:$NN,GA$320,FALSE),'csapat-ranglista'!$A:$FP,GA$321,FALSE)/4),0)</f>
        <v>0</v>
      </c>
      <c r="GB210" s="223">
        <f>IFERROR(IF(RIGHT(VLOOKUP($A210,csapatok!$A:$NN,GB$320,FALSE),5)="Csere",VLOOKUP(LEFT(VLOOKUP($A210,csapatok!$A:$NN,GB$320,FALSE),LEN(VLOOKUP($A210,csapatok!$A:$NN,GB$320,FALSE))-6),'csapat-ranglista'!$A:$FP,GB$321,FALSE)/8,VLOOKUP(VLOOKUP($A210,csapatok!$A:$NN,GB$320,FALSE),'csapat-ranglista'!$A:$FP,GB$321,FALSE)/4),0)</f>
        <v>0</v>
      </c>
      <c r="GC210" s="223">
        <f>IFERROR(IF(RIGHT(VLOOKUP($A210,csapatok!$A:$NN,GC$320,FALSE),5)="Csere",VLOOKUP(LEFT(VLOOKUP($A210,csapatok!$A:$NN,GC$320,FALSE),LEN(VLOOKUP($A210,csapatok!$A:$NN,GC$320,FALSE))-6),'csapat-ranglista'!$A:$FP,GC$321,FALSE)/8,VLOOKUP(VLOOKUP($A210,csapatok!$A:$NN,GC$320,FALSE),'csapat-ranglista'!$A:$FP,GC$321,FALSE)/4),0)</f>
        <v>0</v>
      </c>
      <c r="GD210" s="247">
        <f>SUM(EQ210:GC210)</f>
        <v>0</v>
      </c>
    </row>
    <row r="211" spans="1:186">
      <c r="A211" s="202" t="s">
        <v>131</v>
      </c>
      <c r="B211" s="131">
        <v>28472</v>
      </c>
      <c r="C211" s="131" t="str">
        <f>IF(B211=0,"",IF(B211&lt;$C$1,"felnőtt","ifi"))</f>
        <v>felnőtt</v>
      </c>
      <c r="D211" s="32" t="s">
        <v>9</v>
      </c>
      <c r="E211" s="45">
        <v>14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6.0299894408908905</v>
      </c>
      <c r="O211" s="32">
        <v>0</v>
      </c>
      <c r="P211" s="32">
        <v>0</v>
      </c>
      <c r="Q211" s="32">
        <v>0</v>
      </c>
      <c r="R211" s="32">
        <v>0</v>
      </c>
      <c r="S211" s="32">
        <v>1.0411379444024</v>
      </c>
      <c r="T211" s="32">
        <v>0</v>
      </c>
      <c r="U211" s="32">
        <v>0</v>
      </c>
      <c r="V211" s="32">
        <v>0</v>
      </c>
      <c r="W211" s="32">
        <v>0</v>
      </c>
      <c r="X211" s="32">
        <f>IFERROR(IF(RIGHT(VLOOKUP($A211,csapatok!$A:$BL,X$320,FALSE),5)="Csere",VLOOKUP(LEFT(VLOOKUP($A211,csapatok!$A:$BL,X$320,FALSE),LEN(VLOOKUP($A211,csapatok!$A:$BL,X$320,FALSE))-6),'csapat-ranglista'!$A:$FP,X$321,FALSE)/8,VLOOKUP(VLOOKUP($A211,csapatok!$A:$BL,X$320,FALSE),'csapat-ranglista'!$A:$FP,X$321,FALSE)/4),0)</f>
        <v>0</v>
      </c>
      <c r="Y211" s="32">
        <f>IFERROR(IF(RIGHT(VLOOKUP($A211,csapatok!$A:$BL,Y$320,FALSE),5)="Csere",VLOOKUP(LEFT(VLOOKUP($A211,csapatok!$A:$BL,Y$320,FALSE),LEN(VLOOKUP($A211,csapatok!$A:$BL,Y$320,FALSE))-6),'csapat-ranglista'!$A:$FP,Y$321,FALSE)/8,VLOOKUP(VLOOKUP($A211,csapatok!$A:$BL,Y$320,FALSE),'csapat-ranglista'!$A:$FP,Y$321,FALSE)/4),0)</f>
        <v>0</v>
      </c>
      <c r="Z211" s="32">
        <f>IFERROR(IF(RIGHT(VLOOKUP($A211,csapatok!$A:$BL,Z$320,FALSE),5)="Csere",VLOOKUP(LEFT(VLOOKUP($A211,csapatok!$A:$BL,Z$320,FALSE),LEN(VLOOKUP($A211,csapatok!$A:$BL,Z$320,FALSE))-6),'csapat-ranglista'!$A:$FP,Z$321,FALSE)/8,VLOOKUP(VLOOKUP($A211,csapatok!$A:$BL,Z$320,FALSE),'csapat-ranglista'!$A:$FP,Z$321,FALSE)/4),0)</f>
        <v>0</v>
      </c>
      <c r="AA211" s="32">
        <f>IFERROR(IF(RIGHT(VLOOKUP($A211,csapatok!$A:$BL,AA$320,FALSE),5)="Csere",VLOOKUP(LEFT(VLOOKUP($A211,csapatok!$A:$BL,AA$320,FALSE),LEN(VLOOKUP($A211,csapatok!$A:$BL,AA$320,FALSE))-6),'csapat-ranglista'!$A:$FP,AA$321,FALSE)/8,VLOOKUP(VLOOKUP($A211,csapatok!$A:$BL,AA$320,FALSE),'csapat-ranglista'!$A:$FP,AA$321,FALSE)/4),0)</f>
        <v>0</v>
      </c>
      <c r="AB211" s="223">
        <f>IFERROR(IF(RIGHT(VLOOKUP($A211,csapatok!$A:$BL,AB$320,FALSE),5)="Csere",VLOOKUP(LEFT(VLOOKUP($A211,csapatok!$A:$BL,AB$320,FALSE),LEN(VLOOKUP($A211,csapatok!$A:$BL,AB$320,FALSE))-6),'csapat-ranglista'!$A:$FP,AB$321,FALSE)/8,VLOOKUP(VLOOKUP($A211,csapatok!$A:$BL,AB$320,FALSE),'csapat-ranglista'!$A:$FP,AB$321,FALSE)/4),0)</f>
        <v>0</v>
      </c>
      <c r="AC211" s="223">
        <f>IFERROR(IF(RIGHT(VLOOKUP($A211,csapatok!$A:$BL,AC$320,FALSE),5)="Csere",VLOOKUP(LEFT(VLOOKUP($A211,csapatok!$A:$BL,AC$320,FALSE),LEN(VLOOKUP($A211,csapatok!$A:$BL,AC$320,FALSE))-6),'csapat-ranglista'!$A:$FP,AC$321,FALSE)/8,VLOOKUP(VLOOKUP($A211,csapatok!$A:$BL,AC$320,FALSE),'csapat-ranglista'!$A:$FP,AC$321,FALSE)/4),0)</f>
        <v>0</v>
      </c>
      <c r="AD211" s="223">
        <f>IFERROR(IF(RIGHT(VLOOKUP($A211,csapatok!$A:$BL,AD$320,FALSE),5)="Csere",VLOOKUP(LEFT(VLOOKUP($A211,csapatok!$A:$BL,AD$320,FALSE),LEN(VLOOKUP($A211,csapatok!$A:$BL,AD$320,FALSE))-6),'csapat-ranglista'!$A:$FP,AD$321,FALSE)/8,VLOOKUP(VLOOKUP($A211,csapatok!$A:$BL,AD$320,FALSE),'csapat-ranglista'!$A:$FP,AD$321,FALSE)/4),0)</f>
        <v>0</v>
      </c>
      <c r="AE211" s="223">
        <f>IFERROR(IF(RIGHT(VLOOKUP($A211,csapatok!$A:$BL,AE$320,FALSE),5)="Csere",VLOOKUP(LEFT(VLOOKUP($A211,csapatok!$A:$BL,AE$320,FALSE),LEN(VLOOKUP($A211,csapatok!$A:$BL,AE$320,FALSE))-6),'csapat-ranglista'!$A:$FP,AE$321,FALSE)/8,VLOOKUP(VLOOKUP($A211,csapatok!$A:$BL,AE$320,FALSE),'csapat-ranglista'!$A:$FP,AE$321,FALSE)/4),0)</f>
        <v>0</v>
      </c>
      <c r="AF211" s="223">
        <f>IFERROR(IF(RIGHT(VLOOKUP($A211,csapatok!$A:$BL,AF$320,FALSE),5)="Csere",VLOOKUP(LEFT(VLOOKUP($A211,csapatok!$A:$BL,AF$320,FALSE),LEN(VLOOKUP($A211,csapatok!$A:$BL,AF$320,FALSE))-6),'csapat-ranglista'!$A:$FP,AF$321,FALSE)/8,VLOOKUP(VLOOKUP($A211,csapatok!$A:$BL,AF$320,FALSE),'csapat-ranglista'!$A:$FP,AF$321,FALSE)/4),0)</f>
        <v>0</v>
      </c>
      <c r="AG211" s="223">
        <f>IFERROR(IF(RIGHT(VLOOKUP($A211,csapatok!$A:$BL,AG$320,FALSE),5)="Csere",VLOOKUP(LEFT(VLOOKUP($A211,csapatok!$A:$BL,AG$320,FALSE),LEN(VLOOKUP($A211,csapatok!$A:$BL,AG$320,FALSE))-6),'csapat-ranglista'!$A:$FP,AG$321,FALSE)/8,VLOOKUP(VLOOKUP($A211,csapatok!$A:$BL,AG$320,FALSE),'csapat-ranglista'!$A:$FP,AG$321,FALSE)/4),0)</f>
        <v>0</v>
      </c>
      <c r="AH211" s="223">
        <f>IFERROR(IF(RIGHT(VLOOKUP($A211,csapatok!$A:$BL,AH$320,FALSE),5)="Csere",VLOOKUP(LEFT(VLOOKUP($A211,csapatok!$A:$BL,AH$320,FALSE),LEN(VLOOKUP($A211,csapatok!$A:$BL,AH$320,FALSE))-6),'csapat-ranglista'!$A:$FP,AH$321,FALSE)/8,VLOOKUP(VLOOKUP($A211,csapatok!$A:$BL,AH$320,FALSE),'csapat-ranglista'!$A:$FP,AH$321,FALSE)/4),0)</f>
        <v>0</v>
      </c>
      <c r="AI211" s="223">
        <f>IFERROR(IF(RIGHT(VLOOKUP($A211,csapatok!$A:$BL,AI$320,FALSE),5)="Csere",VLOOKUP(LEFT(VLOOKUP($A211,csapatok!$A:$BL,AI$320,FALSE),LEN(VLOOKUP($A211,csapatok!$A:$BL,AI$320,FALSE))-6),'csapat-ranglista'!$A:$FP,AI$321,FALSE)/8,VLOOKUP(VLOOKUP($A211,csapatok!$A:$BL,AI$320,FALSE),'csapat-ranglista'!$A:$FP,AI$321,FALSE)/4),0)</f>
        <v>0</v>
      </c>
      <c r="AJ211" s="223">
        <f>IFERROR(IF(RIGHT(VLOOKUP($A211,csapatok!$A:$BL,AJ$320,FALSE),5)="Csere",VLOOKUP(LEFT(VLOOKUP($A211,csapatok!$A:$BL,AJ$320,FALSE),LEN(VLOOKUP($A211,csapatok!$A:$BL,AJ$320,FALSE))-6),'csapat-ranglista'!$A:$FP,AJ$321,FALSE)/8,VLOOKUP(VLOOKUP($A211,csapatok!$A:$BL,AJ$320,FALSE),'csapat-ranglista'!$A:$FP,AJ$321,FALSE)/2),0)</f>
        <v>0</v>
      </c>
      <c r="AK211" s="223">
        <f>IFERROR(IF(RIGHT(VLOOKUP($A211,csapatok!$A:$CN,AK$320,FALSE),5)="Csere",VLOOKUP(LEFT(VLOOKUP($A211,csapatok!$A:$CN,AK$320,FALSE),LEN(VLOOKUP($A211,csapatok!$A:$CN,AK$320,FALSE))-6),'csapat-ranglista'!$A:$FP,AK$321,FALSE)/8,VLOOKUP(VLOOKUP($A211,csapatok!$A:$CN,AK$320,FALSE),'csapat-ranglista'!$A:$FP,AK$321,FALSE)/4),0)</f>
        <v>0</v>
      </c>
      <c r="AL211" s="223">
        <f>IFERROR(IF(RIGHT(VLOOKUP($A211,csapatok!$A:$CN,AL$320,FALSE),5)="Csere",VLOOKUP(LEFT(VLOOKUP($A211,csapatok!$A:$CN,AL$320,FALSE),LEN(VLOOKUP($A211,csapatok!$A:$CN,AL$320,FALSE))-6),'csapat-ranglista'!$A:$FP,AL$321,FALSE)/8,VLOOKUP(VLOOKUP($A211,csapatok!$A:$CN,AL$320,FALSE),'csapat-ranglista'!$A:$FP,AL$321,FALSE)/4),0)</f>
        <v>0</v>
      </c>
      <c r="AM211" s="223">
        <f>IFERROR(IF(RIGHT(VLOOKUP($A211,csapatok!$A:$CN,AM$320,FALSE),5)="Csere",VLOOKUP(LEFT(VLOOKUP($A211,csapatok!$A:$CN,AM$320,FALSE),LEN(VLOOKUP($A211,csapatok!$A:$CN,AM$320,FALSE))-6),'csapat-ranglista'!$A:$FP,AM$321,FALSE)/8,VLOOKUP(VLOOKUP($A211,csapatok!$A:$CN,AM$320,FALSE),'csapat-ranglista'!$A:$FP,AM$321,FALSE)/4),0)</f>
        <v>0</v>
      </c>
      <c r="AN211" s="223">
        <f>IFERROR(IF(RIGHT(VLOOKUP($A211,csapatok!$A:$CN,AN$320,FALSE),5)="Csere",VLOOKUP(LEFT(VLOOKUP($A211,csapatok!$A:$CN,AN$320,FALSE),LEN(VLOOKUP($A211,csapatok!$A:$CN,AN$320,FALSE))-6),'csapat-ranglista'!$A:$FP,AN$321,FALSE)/8,VLOOKUP(VLOOKUP($A211,csapatok!$A:$CN,AN$320,FALSE),'csapat-ranglista'!$A:$FP,AN$321,FALSE)/4),0)</f>
        <v>0</v>
      </c>
      <c r="AO211" s="223">
        <f>IFERROR(IF(RIGHT(VLOOKUP($A211,csapatok!$A:$CN,AO$320,FALSE),5)="Csere",VLOOKUP(LEFT(VLOOKUP($A211,csapatok!$A:$CN,AO$320,FALSE),LEN(VLOOKUP($A211,csapatok!$A:$CN,AO$320,FALSE))-6),'csapat-ranglista'!$A:$FP,AO$321,FALSE)/8,VLOOKUP(VLOOKUP($A211,csapatok!$A:$CN,AO$320,FALSE),'csapat-ranglista'!$A:$FP,AO$321,FALSE)/4),0)</f>
        <v>0</v>
      </c>
      <c r="AP211" s="223">
        <f>IFERROR(IF(RIGHT(VLOOKUP($A211,csapatok!$A:$CN,AP$320,FALSE),5)="Csere",VLOOKUP(LEFT(VLOOKUP($A211,csapatok!$A:$CN,AP$320,FALSE),LEN(VLOOKUP($A211,csapatok!$A:$CN,AP$320,FALSE))-6),'csapat-ranglista'!$A:$FP,AP$321,FALSE)/8,VLOOKUP(VLOOKUP($A211,csapatok!$A:$CN,AP$320,FALSE),'csapat-ranglista'!$A:$FP,AP$321,FALSE)/4),0)</f>
        <v>0</v>
      </c>
      <c r="AQ211" s="223">
        <f>IFERROR(IF(RIGHT(VLOOKUP($A211,csapatok!$A:$CN,AQ$320,FALSE),5)="Csere",VLOOKUP(LEFT(VLOOKUP($A211,csapatok!$A:$CN,AQ$320,FALSE),LEN(VLOOKUP($A211,csapatok!$A:$CN,AQ$320,FALSE))-6),'csapat-ranglista'!$A:$FP,AQ$321,FALSE)/8,VLOOKUP(VLOOKUP($A211,csapatok!$A:$CN,AQ$320,FALSE),'csapat-ranglista'!$A:$FP,AQ$321,FALSE)/4),0)</f>
        <v>0</v>
      </c>
      <c r="AR211" s="223">
        <f>IFERROR(IF(RIGHT(VLOOKUP($A211,csapatok!$A:$CN,AR$320,FALSE),5)="Csere",VLOOKUP(LEFT(VLOOKUP($A211,csapatok!$A:$CN,AR$320,FALSE),LEN(VLOOKUP($A211,csapatok!$A:$CN,AR$320,FALSE))-6),'csapat-ranglista'!$A:$FP,AR$321,FALSE)/8,VLOOKUP(VLOOKUP($A211,csapatok!$A:$CN,AR$320,FALSE),'csapat-ranglista'!$A:$FP,AR$321,FALSE)/4),0)</f>
        <v>0</v>
      </c>
      <c r="AS211" s="223">
        <f>IFERROR(IF(RIGHT(VLOOKUP($A211,csapatok!$A:$CN,AS$320,FALSE),5)="Csere",VLOOKUP(LEFT(VLOOKUP($A211,csapatok!$A:$CN,AS$320,FALSE),LEN(VLOOKUP($A211,csapatok!$A:$CN,AS$320,FALSE))-6),'csapat-ranglista'!$A:$FP,AS$321,FALSE)/8,VLOOKUP(VLOOKUP($A211,csapatok!$A:$CN,AS$320,FALSE),'csapat-ranglista'!$A:$FP,AS$321,FALSE)/4),0)</f>
        <v>0</v>
      </c>
      <c r="AT211" s="223">
        <f>IFERROR(IF(RIGHT(VLOOKUP($A211,csapatok!$A:$CN,AT$320,FALSE),5)="Csere",VLOOKUP(LEFT(VLOOKUP($A211,csapatok!$A:$CN,AT$320,FALSE),LEN(VLOOKUP($A211,csapatok!$A:$CN,AT$320,FALSE))-6),'csapat-ranglista'!$A:$FP,AT$321,FALSE)/8,VLOOKUP(VLOOKUP($A211,csapatok!$A:$CN,AT$320,FALSE),'csapat-ranglista'!$A:$FP,AT$321,FALSE)/4),0)</f>
        <v>0</v>
      </c>
      <c r="AU211" s="223">
        <f>IFERROR(IF(RIGHT(VLOOKUP($A211,csapatok!$A:$CN,AU$320,FALSE),5)="Csere",VLOOKUP(LEFT(VLOOKUP($A211,csapatok!$A:$CN,AU$320,FALSE),LEN(VLOOKUP($A211,csapatok!$A:$CN,AU$320,FALSE))-6),'csapat-ranglista'!$A:$FP,AU$321,FALSE)/8,VLOOKUP(VLOOKUP($A211,csapatok!$A:$CN,AU$320,FALSE),'csapat-ranglista'!$A:$FP,AU$321,FALSE)/4),0)</f>
        <v>0</v>
      </c>
      <c r="AV211" s="223">
        <f>IFERROR(IF(RIGHT(VLOOKUP($A211,csapatok!$A:$CN,AV$320,FALSE),5)="Csere",VLOOKUP(LEFT(VLOOKUP($A211,csapatok!$A:$CN,AV$320,FALSE),LEN(VLOOKUP($A211,csapatok!$A:$CN,AV$320,FALSE))-6),'csapat-ranglista'!$A:$FP,AV$321,FALSE)/8,VLOOKUP(VLOOKUP($A211,csapatok!$A:$CN,AV$320,FALSE),'csapat-ranglista'!$A:$FP,AV$321,FALSE)/4),0)</f>
        <v>0</v>
      </c>
      <c r="AW211" s="223">
        <f>IFERROR(IF(RIGHT(VLOOKUP($A211,csapatok!$A:$CN,AW$320,FALSE),5)="Csere",VLOOKUP(LEFT(VLOOKUP($A211,csapatok!$A:$CN,AW$320,FALSE),LEN(VLOOKUP($A211,csapatok!$A:$CN,AW$320,FALSE))-6),'csapat-ranglista'!$A:$FP,AW$321,FALSE)/8,VLOOKUP(VLOOKUP($A211,csapatok!$A:$CN,AW$320,FALSE),'csapat-ranglista'!$A:$FP,AW$321,FALSE)/4),0)</f>
        <v>0</v>
      </c>
      <c r="AX211" s="223">
        <f>IFERROR(IF(RIGHT(VLOOKUP($A211,csapatok!$A:$CN,AX$320,FALSE),5)="Csere",VLOOKUP(LEFT(VLOOKUP($A211,csapatok!$A:$CN,AX$320,FALSE),LEN(VLOOKUP($A211,csapatok!$A:$CN,AX$320,FALSE))-6),'csapat-ranglista'!$A:$FP,AX$321,FALSE)/8,VLOOKUP(VLOOKUP($A211,csapatok!$A:$CN,AX$320,FALSE),'csapat-ranglista'!$A:$FP,AX$321,FALSE)/4),0)</f>
        <v>0</v>
      </c>
      <c r="AY211" s="223">
        <f>IFERROR(IF(RIGHT(VLOOKUP($A211,csapatok!$A:$NN,AY$320,FALSE),5)="Csere",VLOOKUP(LEFT(VLOOKUP($A211,csapatok!$A:$NN,AY$320,FALSE),LEN(VLOOKUP($A211,csapatok!$A:$NN,AY$320,FALSE))-6),'csapat-ranglista'!$A:$FP,AY$321,FALSE)/8,VLOOKUP(VLOOKUP($A211,csapatok!$A:$NN,AY$320,FALSE),'csapat-ranglista'!$A:$FP,AY$321,FALSE)/4),0)</f>
        <v>0</v>
      </c>
      <c r="AZ211" s="223">
        <f>IFERROR(IF(RIGHT(VLOOKUP($A211,csapatok!$A:$NN,AZ$320,FALSE),5)="Csere",VLOOKUP(LEFT(VLOOKUP($A211,csapatok!$A:$NN,AZ$320,FALSE),LEN(VLOOKUP($A211,csapatok!$A:$NN,AZ$320,FALSE))-6),'csapat-ranglista'!$A:$FP,AZ$321,FALSE)/8,VLOOKUP(VLOOKUP($A211,csapatok!$A:$NN,AZ$320,FALSE),'csapat-ranglista'!$A:$FP,AZ$321,FALSE)/4),0)</f>
        <v>0</v>
      </c>
      <c r="BA211" s="223">
        <f>IFERROR(IF(RIGHT(VLOOKUP($A211,csapatok!$A:$NN,BA$320,FALSE),5)="Csere",VLOOKUP(LEFT(VLOOKUP($A211,csapatok!$A:$NN,BA$320,FALSE),LEN(VLOOKUP($A211,csapatok!$A:$NN,BA$320,FALSE))-6),'csapat-ranglista'!$A:$FP,BA$321,FALSE)/8,VLOOKUP(VLOOKUP($A211,csapatok!$A:$NN,BA$320,FALSE),'csapat-ranglista'!$A:$FP,BA$321,FALSE)/4),0)</f>
        <v>0</v>
      </c>
      <c r="BB211" s="223">
        <f>IFERROR(IF(RIGHT(VLOOKUP($A211,csapatok!$A:$NN,BB$320,FALSE),5)="Csere",VLOOKUP(LEFT(VLOOKUP($A211,csapatok!$A:$NN,BB$320,FALSE),LEN(VLOOKUP($A211,csapatok!$A:$NN,BB$320,FALSE))-6),'csapat-ranglista'!$A:$FP,BB$321,FALSE)/8,VLOOKUP(VLOOKUP($A211,csapatok!$A:$NN,BB$320,FALSE),'csapat-ranglista'!$A:$FP,BB$321,FALSE)/4),0)</f>
        <v>0</v>
      </c>
      <c r="BC211" s="224">
        <f>versenyek!$ES$11*IFERROR(VLOOKUP(VLOOKUP($A211,versenyek!ER:ET,3,FALSE),szabalyok!$A$16:$B$23,2,FALSE)/4,0)</f>
        <v>0</v>
      </c>
      <c r="BD211" s="224">
        <f>versenyek!$EV$11*IFERROR(VLOOKUP(VLOOKUP($A211,versenyek!EU:EW,3,FALSE),szabalyok!$A$16:$B$23,2,FALSE)/4,0)</f>
        <v>0</v>
      </c>
      <c r="BE211" s="223">
        <f>IFERROR(IF(RIGHT(VLOOKUP($A211,csapatok!$A:$NN,BE$320,FALSE),5)="Csere",VLOOKUP(LEFT(VLOOKUP($A211,csapatok!$A:$NN,BE$320,FALSE),LEN(VLOOKUP($A211,csapatok!$A:$NN,BE$320,FALSE))-6),'csapat-ranglista'!$A:$FP,BE$321,FALSE)/8,VLOOKUP(VLOOKUP($A211,csapatok!$A:$NN,BE$320,FALSE),'csapat-ranglista'!$A:$FP,BE$321,FALSE)/4),0)</f>
        <v>0</v>
      </c>
      <c r="BF211" s="223">
        <f>IFERROR(IF(RIGHT(VLOOKUP($A211,csapatok!$A:$NN,BF$320,FALSE),5)="Csere",VLOOKUP(LEFT(VLOOKUP($A211,csapatok!$A:$NN,BF$320,FALSE),LEN(VLOOKUP($A211,csapatok!$A:$NN,BF$320,FALSE))-6),'csapat-ranglista'!$A:$FP,BF$321,FALSE)/8,VLOOKUP(VLOOKUP($A211,csapatok!$A:$NN,BF$320,FALSE),'csapat-ranglista'!$A:$FP,BF$321,FALSE)/4),0)</f>
        <v>0</v>
      </c>
      <c r="BG211" s="223">
        <f>IFERROR(IF(RIGHT(VLOOKUP($A211,csapatok!$A:$NN,BG$320,FALSE),5)="Csere",VLOOKUP(LEFT(VLOOKUP($A211,csapatok!$A:$NN,BG$320,FALSE),LEN(VLOOKUP($A211,csapatok!$A:$NN,BG$320,FALSE))-6),'csapat-ranglista'!$A:$FP,BG$321,FALSE)/8,VLOOKUP(VLOOKUP($A211,csapatok!$A:$NN,BG$320,FALSE),'csapat-ranglista'!$A:$FP,BG$321,FALSE)/4),0)</f>
        <v>0</v>
      </c>
      <c r="BH211" s="223">
        <f>IFERROR(IF(RIGHT(VLOOKUP($A211,csapatok!$A:$NN,BH$320,FALSE),5)="Csere",VLOOKUP(LEFT(VLOOKUP($A211,csapatok!$A:$NN,BH$320,FALSE),LEN(VLOOKUP($A211,csapatok!$A:$NN,BH$320,FALSE))-6),'csapat-ranglista'!$A:$FP,BH$321,FALSE)/8,VLOOKUP(VLOOKUP($A211,csapatok!$A:$NN,BH$320,FALSE),'csapat-ranglista'!$A:$FP,BH$321,FALSE)/4),0)</f>
        <v>0</v>
      </c>
      <c r="BI211" s="223">
        <f>IFERROR(IF(RIGHT(VLOOKUP($A211,csapatok!$A:$NN,BI$320,FALSE),5)="Csere",VLOOKUP(LEFT(VLOOKUP($A211,csapatok!$A:$NN,BI$320,FALSE),LEN(VLOOKUP($A211,csapatok!$A:$NN,BI$320,FALSE))-6),'csapat-ranglista'!$A:$FP,BI$321,FALSE)/8,VLOOKUP(VLOOKUP($A211,csapatok!$A:$NN,BI$320,FALSE),'csapat-ranglista'!$A:$FP,BI$321,FALSE)/4),0)</f>
        <v>0</v>
      </c>
      <c r="BJ211" s="223">
        <f>IFERROR(IF(RIGHT(VLOOKUP($A211,csapatok!$A:$NN,BJ$320,FALSE),5)="Csere",VLOOKUP(LEFT(VLOOKUP($A211,csapatok!$A:$NN,BJ$320,FALSE),LEN(VLOOKUP($A211,csapatok!$A:$NN,BJ$320,FALSE))-6),'csapat-ranglista'!$A:$FP,BJ$321,FALSE)/8,VLOOKUP(VLOOKUP($A211,csapatok!$A:$NN,BJ$320,FALSE),'csapat-ranglista'!$A:$FP,BJ$321,FALSE)/4),0)</f>
        <v>0</v>
      </c>
      <c r="BK211" s="223">
        <f>IFERROR(IF(RIGHT(VLOOKUP($A211,csapatok!$A:$NN,BK$320,FALSE),5)="Csere",VLOOKUP(LEFT(VLOOKUP($A211,csapatok!$A:$NN,BK$320,FALSE),LEN(VLOOKUP($A211,csapatok!$A:$NN,BK$320,FALSE))-6),'csapat-ranglista'!$A:$FP,BK$321,FALSE)/8,VLOOKUP(VLOOKUP($A211,csapatok!$A:$NN,BK$320,FALSE),'csapat-ranglista'!$A:$FP,BK$321,FALSE)/4),0)</f>
        <v>0</v>
      </c>
      <c r="BL211" s="223">
        <f>IFERROR(IF(RIGHT(VLOOKUP($A211,csapatok!$A:$NN,BL$320,FALSE),5)="Csere",VLOOKUP(LEFT(VLOOKUP($A211,csapatok!$A:$NN,BL$320,FALSE),LEN(VLOOKUP($A211,csapatok!$A:$NN,BL$320,FALSE))-6),'csapat-ranglista'!$A:$FP,BL$321,FALSE)/8,VLOOKUP(VLOOKUP($A211,csapatok!$A:$NN,BL$320,FALSE),'csapat-ranglista'!$A:$FP,BL$321,FALSE)/4),0)</f>
        <v>0</v>
      </c>
      <c r="BM211" s="223">
        <f>IFERROR(IF(RIGHT(VLOOKUP($A211,csapatok!$A:$NN,BM$320,FALSE),5)="Csere",VLOOKUP(LEFT(VLOOKUP($A211,csapatok!$A:$NN,BM$320,FALSE),LEN(VLOOKUP($A211,csapatok!$A:$NN,BM$320,FALSE))-6),'csapat-ranglista'!$A:$FP,BM$321,FALSE)/8,VLOOKUP(VLOOKUP($A211,csapatok!$A:$NN,BM$320,FALSE),'csapat-ranglista'!$A:$FP,BM$321,FALSE)/4),0)</f>
        <v>0</v>
      </c>
      <c r="BN211" s="223">
        <f>IFERROR(IF(RIGHT(VLOOKUP($A211,csapatok!$A:$NN,BN$320,FALSE),5)="Csere",VLOOKUP(LEFT(VLOOKUP($A211,csapatok!$A:$NN,BN$320,FALSE),LEN(VLOOKUP($A211,csapatok!$A:$NN,BN$320,FALSE))-6),'csapat-ranglista'!$A:$FP,BN$321,FALSE)/8,VLOOKUP(VLOOKUP($A211,csapatok!$A:$NN,BN$320,FALSE),'csapat-ranglista'!$A:$FP,BN$321,FALSE)/4),0)</f>
        <v>0</v>
      </c>
      <c r="BO211" s="223">
        <f>IFERROR(IF(RIGHT(VLOOKUP($A211,csapatok!$A:$NN,BO$320,FALSE),5)="Csere",VLOOKUP(LEFT(VLOOKUP($A211,csapatok!$A:$NN,BO$320,FALSE),LEN(VLOOKUP($A211,csapatok!$A:$NN,BO$320,FALSE))-6),'csapat-ranglista'!$A:$FP,BO$321,FALSE)/8,VLOOKUP(VLOOKUP($A211,csapatok!$A:$NN,BO$320,FALSE),'csapat-ranglista'!$A:$FP,BO$321,FALSE)/4),0)</f>
        <v>0</v>
      </c>
      <c r="BP211" s="223">
        <f>IFERROR(IF(RIGHT(VLOOKUP($A211,csapatok!$A:$NN,BP$320,FALSE),5)="Csere",VLOOKUP(LEFT(VLOOKUP($A211,csapatok!$A:$NN,BP$320,FALSE),LEN(VLOOKUP($A211,csapatok!$A:$NN,BP$320,FALSE))-6),'csapat-ranglista'!$A:$FP,BP$321,FALSE)/8,VLOOKUP(VLOOKUP($A211,csapatok!$A:$NN,BP$320,FALSE),'csapat-ranglista'!$A:$FP,BP$321,FALSE)/4),0)</f>
        <v>0</v>
      </c>
      <c r="BQ211" s="223">
        <f>IFERROR(IF(RIGHT(VLOOKUP($A211,csapatok!$A:$NN,BQ$320,FALSE),5)="Csere",VLOOKUP(LEFT(VLOOKUP($A211,csapatok!$A:$NN,BQ$320,FALSE),LEN(VLOOKUP($A211,csapatok!$A:$NN,BQ$320,FALSE))-6),'csapat-ranglista'!$A:$FP,BQ$321,FALSE)/8,VLOOKUP(VLOOKUP($A211,csapatok!$A:$NN,BQ$320,FALSE),'csapat-ranglista'!$A:$FP,BQ$321,FALSE)/4),0)</f>
        <v>0</v>
      </c>
      <c r="BR211" s="223">
        <f>IFERROR(IF(RIGHT(VLOOKUP($A211,csapatok!$A:$NN,BR$320,FALSE),5)="Csere",VLOOKUP(LEFT(VLOOKUP($A211,csapatok!$A:$NN,BR$320,FALSE),LEN(VLOOKUP($A211,csapatok!$A:$NN,BR$320,FALSE))-6),'csapat-ranglista'!$A:$FP,BR$321,FALSE)/8,VLOOKUP(VLOOKUP($A211,csapatok!$A:$NN,BR$320,FALSE),'csapat-ranglista'!$A:$FP,BR$321,FALSE)/4),0)</f>
        <v>0</v>
      </c>
      <c r="BS211" s="223">
        <f>IFERROR(IF(RIGHT(VLOOKUP($A211,csapatok!$A:$NN,BS$320,FALSE),5)="Csere",VLOOKUP(LEFT(VLOOKUP($A211,csapatok!$A:$NN,BS$320,FALSE),LEN(VLOOKUP($A211,csapatok!$A:$NN,BS$320,FALSE))-6),'csapat-ranglista'!$A:$FP,BS$321,FALSE)/8,VLOOKUP(VLOOKUP($A211,csapatok!$A:$NN,BS$320,FALSE),'csapat-ranglista'!$A:$FP,BS$321,FALSE)/4),0)</f>
        <v>0</v>
      </c>
      <c r="BT211" s="223">
        <f>IFERROR(IF(RIGHT(VLOOKUP($A211,csapatok!$A:$NN,BT$320,FALSE),5)="Csere",VLOOKUP(LEFT(VLOOKUP($A211,csapatok!$A:$NN,BT$320,FALSE),LEN(VLOOKUP($A211,csapatok!$A:$NN,BT$320,FALSE))-6),'csapat-ranglista'!$A:$FP,BT$321,FALSE)/8,VLOOKUP(VLOOKUP($A211,csapatok!$A:$NN,BT$320,FALSE),'csapat-ranglista'!$A:$FP,BT$321,FALSE)/4),0)</f>
        <v>0</v>
      </c>
      <c r="BU211" s="223">
        <f>IFERROR(IF(RIGHT(VLOOKUP($A211,csapatok!$A:$NN,BU$320,FALSE),5)="Csere",VLOOKUP(LEFT(VLOOKUP($A211,csapatok!$A:$NN,BU$320,FALSE),LEN(VLOOKUP($A211,csapatok!$A:$NN,BU$320,FALSE))-6),'csapat-ranglista'!$A:$FP,BU$321,FALSE)/8,VLOOKUP(VLOOKUP($A211,csapatok!$A:$NN,BU$320,FALSE),'csapat-ranglista'!$A:$FP,BU$321,FALSE)/4),0)</f>
        <v>0</v>
      </c>
      <c r="BV211" s="223">
        <f>IFERROR(IF(RIGHT(VLOOKUP($A211,csapatok!$A:$NN,BV$320,FALSE),5)="Csere",VLOOKUP(LEFT(VLOOKUP($A211,csapatok!$A:$NN,BV$320,FALSE),LEN(VLOOKUP($A211,csapatok!$A:$NN,BV$320,FALSE))-6),'csapat-ranglista'!$A:$FP,BV$321,FALSE)/8,VLOOKUP(VLOOKUP($A211,csapatok!$A:$NN,BV$320,FALSE),'csapat-ranglista'!$A:$FP,BV$321,FALSE)/4),0)</f>
        <v>0</v>
      </c>
      <c r="BW211" s="223">
        <f>IFERROR(IF(RIGHT(VLOOKUP($A211,csapatok!$A:$NN,BW$320,FALSE),5)="Csere",VLOOKUP(LEFT(VLOOKUP($A211,csapatok!$A:$NN,BW$320,FALSE),LEN(VLOOKUP($A211,csapatok!$A:$NN,BW$320,FALSE))-6),'csapat-ranglista'!$A:$FP,BW$321,FALSE)/8,VLOOKUP(VLOOKUP($A211,csapatok!$A:$NN,BW$320,FALSE),'csapat-ranglista'!$A:$FP,BW$321,FALSE)/4),0)</f>
        <v>0</v>
      </c>
      <c r="BX211" s="223">
        <f>IFERROR(IF(RIGHT(VLOOKUP($A211,csapatok!$A:$NN,BX$320,FALSE),5)="Csere",VLOOKUP(LEFT(VLOOKUP($A211,csapatok!$A:$NN,BX$320,FALSE),LEN(VLOOKUP($A211,csapatok!$A:$NN,BX$320,FALSE))-6),'csapat-ranglista'!$A:$FP,BX$321,FALSE)/8,VLOOKUP(VLOOKUP($A211,csapatok!$A:$NN,BX$320,FALSE),'csapat-ranglista'!$A:$FP,BX$321,FALSE)/4),0)</f>
        <v>0</v>
      </c>
      <c r="BY211" s="223">
        <f>IFERROR(IF(RIGHT(VLOOKUP($A211,csapatok!$A:$NN,BY$320,FALSE),5)="Csere",VLOOKUP(LEFT(VLOOKUP($A211,csapatok!$A:$NN,BY$320,FALSE),LEN(VLOOKUP($A211,csapatok!$A:$NN,BY$320,FALSE))-6),'csapat-ranglista'!$A:$FP,BY$321,FALSE)/8,VLOOKUP(VLOOKUP($A211,csapatok!$A:$NN,BY$320,FALSE),'csapat-ranglista'!$A:$FP,BY$321,FALSE)/4),0)</f>
        <v>0</v>
      </c>
      <c r="BZ211" s="223">
        <f>IFERROR(IF(RIGHT(VLOOKUP($A211,csapatok!$A:$NN,BZ$320,FALSE),5)="Csere",VLOOKUP(LEFT(VLOOKUP($A211,csapatok!$A:$NN,BZ$320,FALSE),LEN(VLOOKUP($A211,csapatok!$A:$NN,BZ$320,FALSE))-6),'csapat-ranglista'!$A:$FP,BZ$321,FALSE)/8,VLOOKUP(VLOOKUP($A211,csapatok!$A:$NN,BZ$320,FALSE),'csapat-ranglista'!$A:$FP,BZ$321,FALSE)/4),0)</f>
        <v>0</v>
      </c>
      <c r="CA211" s="223">
        <f>IFERROR(IF(RIGHT(VLOOKUP($A211,csapatok!$A:$NN,CA$320,FALSE),5)="Csere",VLOOKUP(LEFT(VLOOKUP($A211,csapatok!$A:$NN,CA$320,FALSE),LEN(VLOOKUP($A211,csapatok!$A:$NN,CA$320,FALSE))-6),'csapat-ranglista'!$A:$FP,CA$321,FALSE)/8,VLOOKUP(VLOOKUP($A211,csapatok!$A:$NN,CA$320,FALSE),'csapat-ranglista'!$A:$FP,CA$321,FALSE)/4),0)</f>
        <v>0</v>
      </c>
      <c r="CB211" s="223">
        <f>IFERROR(IF(RIGHT(VLOOKUP($A211,csapatok!$A:$NN,CB$320,FALSE),5)="Csere",VLOOKUP(LEFT(VLOOKUP($A211,csapatok!$A:$NN,CB$320,FALSE),LEN(VLOOKUP($A211,csapatok!$A:$NN,CB$320,FALSE))-6),'csapat-ranglista'!$A:$FP,CB$321,FALSE)/8,VLOOKUP(VLOOKUP($A211,csapatok!$A:$NN,CB$320,FALSE),'csapat-ranglista'!$A:$FP,CB$321,FALSE)/4),0)</f>
        <v>0</v>
      </c>
      <c r="CC211" s="223">
        <f>IFERROR(IF(RIGHT(VLOOKUP($A211,csapatok!$A:$NN,CC$320,FALSE),5)="Csere",VLOOKUP(LEFT(VLOOKUP($A211,csapatok!$A:$NN,CC$320,FALSE),LEN(VLOOKUP($A211,csapatok!$A:$NN,CC$320,FALSE))-6),'csapat-ranglista'!$A:$FP,CC$321,FALSE)/8,VLOOKUP(VLOOKUP($A211,csapatok!$A:$NN,CC$320,FALSE),'csapat-ranglista'!$A:$FP,CC$321,FALSE)/4),0)</f>
        <v>0</v>
      </c>
      <c r="CD211" s="223">
        <f>IFERROR(IF(RIGHT(VLOOKUP($A211,csapatok!$A:$NN,CD$320,FALSE),5)="Csere",VLOOKUP(LEFT(VLOOKUP($A211,csapatok!$A:$NN,CD$320,FALSE),LEN(VLOOKUP($A211,csapatok!$A:$NN,CD$320,FALSE))-6),'csapat-ranglista'!$A:$FP,CD$321,FALSE)/8,VLOOKUP(VLOOKUP($A211,csapatok!$A:$NN,CD$320,FALSE),'csapat-ranglista'!$A:$FP,CD$321,FALSE)/4),0)</f>
        <v>0</v>
      </c>
      <c r="CE211" s="223">
        <f>IFERROR(IF(RIGHT(VLOOKUP($A211,csapatok!$A:$NN,CE$320,FALSE),5)="Csere",VLOOKUP(LEFT(VLOOKUP($A211,csapatok!$A:$NN,CE$320,FALSE),LEN(VLOOKUP($A211,csapatok!$A:$NN,CE$320,FALSE))-6),'csapat-ranglista'!$A:$FP,CE$321,FALSE)/8,VLOOKUP(VLOOKUP($A211,csapatok!$A:$NN,CE$320,FALSE),'csapat-ranglista'!$A:$FP,CE$321,FALSE)/4),0)</f>
        <v>0</v>
      </c>
      <c r="CF211" s="223">
        <f>IFERROR(IF(RIGHT(VLOOKUP($A211,csapatok!$A:$NN,CF$320,FALSE),5)="Csere",VLOOKUP(LEFT(VLOOKUP($A211,csapatok!$A:$NN,CF$320,FALSE),LEN(VLOOKUP($A211,csapatok!$A:$NN,CF$320,FALSE))-6),'csapat-ranglista'!$A:$FP,CF$321,FALSE)/8,VLOOKUP(VLOOKUP($A211,csapatok!$A:$NN,CF$320,FALSE),'csapat-ranglista'!$A:$FP,CF$321,FALSE)/4),0)</f>
        <v>0</v>
      </c>
      <c r="CG211" s="223">
        <f>IFERROR(IF(RIGHT(VLOOKUP($A211,csapatok!$A:$NN,CG$320,FALSE),5)="Csere",VLOOKUP(LEFT(VLOOKUP($A211,csapatok!$A:$NN,CG$320,FALSE),LEN(VLOOKUP($A211,csapatok!$A:$NN,CG$320,FALSE))-6),'csapat-ranglista'!$A:$FP,CG$321,FALSE)/8,VLOOKUP(VLOOKUP($A211,csapatok!$A:$NN,CG$320,FALSE),'csapat-ranglista'!$A:$FP,CG$321,FALSE)/4),0)</f>
        <v>0</v>
      </c>
      <c r="CH211" s="223">
        <f>IFERROR(IF(RIGHT(VLOOKUP($A211,csapatok!$A:$NN,CH$320,FALSE),5)="Csere",VLOOKUP(LEFT(VLOOKUP($A211,csapatok!$A:$NN,CH$320,FALSE),LEN(VLOOKUP($A211,csapatok!$A:$NN,CH$320,FALSE))-6),'csapat-ranglista'!$A:$FP,CH$321,FALSE)/8,VLOOKUP(VLOOKUP($A211,csapatok!$A:$NN,CH$320,FALSE),'csapat-ranglista'!$A:$FP,CH$321,FALSE)/4),0)</f>
        <v>0</v>
      </c>
      <c r="CI211" s="223">
        <f>IFERROR(IF(RIGHT(VLOOKUP($A211,csapatok!$A:$NN,CI$320,FALSE),5)="Csere",VLOOKUP(LEFT(VLOOKUP($A211,csapatok!$A:$NN,CI$320,FALSE),LEN(VLOOKUP($A211,csapatok!$A:$NN,CI$320,FALSE))-6),'csapat-ranglista'!$A:$FP,CI$321,FALSE)/8,VLOOKUP(VLOOKUP($A211,csapatok!$A:$NN,CI$320,FALSE),'csapat-ranglista'!$A:$FP,CI$321,FALSE)/4),0)</f>
        <v>0</v>
      </c>
      <c r="CJ211" s="224">
        <f>versenyek!$IQ$11*IFERROR(VLOOKUP(VLOOKUP($A211,versenyek!IP:IR,3,FALSE),szabalyok!$A$16:$B$23,2,FALSE)/4,0)</f>
        <v>0</v>
      </c>
      <c r="CK211" s="224">
        <f>versenyek!$IT$11*IFERROR(VLOOKUP(VLOOKUP($A211,versenyek!IS:IU,3,FALSE),szabalyok!$A$16:$B$23,2,FALSE)/4,0)</f>
        <v>0</v>
      </c>
      <c r="CL211" s="223">
        <f>IFERROR(IF(RIGHT(VLOOKUP($A211,csapatok!$A:$NN,CL$320,FALSE),5)="Csere",VLOOKUP(LEFT(VLOOKUP($A211,csapatok!$A:$NN,CL$320,FALSE),LEN(VLOOKUP($A211,csapatok!$A:$NN,CL$320,FALSE))-6),'csapat-ranglista'!$A:$FP,CL$321,FALSE)/8,VLOOKUP(VLOOKUP($A211,csapatok!$A:$NN,CL$320,FALSE),'csapat-ranglista'!$A:$FP,CL$321,FALSE)/4),0)</f>
        <v>0</v>
      </c>
      <c r="CM211" s="223">
        <f>IFERROR(IF(RIGHT(VLOOKUP($A211,csapatok!$A:$NN,CM$320,FALSE),5)="Csere",VLOOKUP(LEFT(VLOOKUP($A211,csapatok!$A:$NN,CM$320,FALSE),LEN(VLOOKUP($A211,csapatok!$A:$NN,CM$320,FALSE))-6),'csapat-ranglista'!$A:$FP,CM$321,FALSE)/8,VLOOKUP(VLOOKUP($A211,csapatok!$A:$NN,CM$320,FALSE),'csapat-ranglista'!$A:$FP,CM$321,FALSE)/4),0)</f>
        <v>0</v>
      </c>
      <c r="CN211" s="223">
        <f>IFERROR(IF(RIGHT(VLOOKUP($A211,csapatok!$A:$NN,CN$320,FALSE),5)="Csere",VLOOKUP(LEFT(VLOOKUP($A211,csapatok!$A:$NN,CN$320,FALSE),LEN(VLOOKUP($A211,csapatok!$A:$NN,CN$320,FALSE))-6),'csapat-ranglista'!$A:$FP,CN$321,FALSE)/8,VLOOKUP(VLOOKUP($A211,csapatok!$A:$NN,CN$320,FALSE),'csapat-ranglista'!$A:$FP,CN$321,FALSE)/4),0)</f>
        <v>0</v>
      </c>
      <c r="CO211" s="223">
        <f>IFERROR(IF(RIGHT(VLOOKUP($A211,csapatok!$A:$NN,CO$320,FALSE),5)="Csere",VLOOKUP(LEFT(VLOOKUP($A211,csapatok!$A:$NN,CO$320,FALSE),LEN(VLOOKUP($A211,csapatok!$A:$NN,CO$320,FALSE))-6),'csapat-ranglista'!$A:$FP,CO$321,FALSE)/8,VLOOKUP(VLOOKUP($A211,csapatok!$A:$NN,CO$320,FALSE),'csapat-ranglista'!$A:$FP,CO$321,FALSE)/4),0)</f>
        <v>0</v>
      </c>
      <c r="CP211" s="223">
        <f>IFERROR(IF(RIGHT(VLOOKUP($A211,csapatok!$A:$NN,CP$320,FALSE),5)="Csere",VLOOKUP(LEFT(VLOOKUP($A211,csapatok!$A:$NN,CP$320,FALSE),LEN(VLOOKUP($A211,csapatok!$A:$NN,CP$320,FALSE))-6),'csapat-ranglista'!$A:$FP,CP$321,FALSE)/8,VLOOKUP(VLOOKUP($A211,csapatok!$A:$NN,CP$320,FALSE),'csapat-ranglista'!$A:$FP,CP$321,FALSE)/4),0)</f>
        <v>0</v>
      </c>
      <c r="CQ211" s="223">
        <f>IFERROR(IF(RIGHT(VLOOKUP($A211,csapatok!$A:$NN,CQ$320,FALSE),5)="Csere",VLOOKUP(LEFT(VLOOKUP($A211,csapatok!$A:$NN,CQ$320,FALSE),LEN(VLOOKUP($A211,csapatok!$A:$NN,CQ$320,FALSE))-6),'csapat-ranglista'!$A:$FP,CQ$321,FALSE)/8,VLOOKUP(VLOOKUP($A211,csapatok!$A:$NN,CQ$320,FALSE),'csapat-ranglista'!$A:$FP,CQ$321,FALSE)/4),0)</f>
        <v>0</v>
      </c>
      <c r="CR211" s="223">
        <f>IFERROR(IF(RIGHT(VLOOKUP($A211,csapatok!$A:$NN,CR$320,FALSE),5)="Csere",VLOOKUP(LEFT(VLOOKUP($A211,csapatok!$A:$NN,CR$320,FALSE),LEN(VLOOKUP($A211,csapatok!$A:$NN,CR$320,FALSE))-6),'csapat-ranglista'!$A:$FP,CR$321,FALSE)/8,VLOOKUP(VLOOKUP($A211,csapatok!$A:$NN,CR$320,FALSE),'csapat-ranglista'!$A:$FP,CR$321,FALSE)/4),0)</f>
        <v>0</v>
      </c>
      <c r="CS211" s="223">
        <f>IFERROR(IF(RIGHT(VLOOKUP($A211,csapatok!$A:$NN,CS$320,FALSE),5)="Csere",VLOOKUP(LEFT(VLOOKUP($A211,csapatok!$A:$NN,CS$320,FALSE),LEN(VLOOKUP($A211,csapatok!$A:$NN,CS$320,FALSE))-6),'csapat-ranglista'!$A:$FP,CS$321,FALSE)/8,VLOOKUP(VLOOKUP($A211,csapatok!$A:$NN,CS$320,FALSE),'csapat-ranglista'!$A:$FP,CS$321,FALSE)/4),0)</f>
        <v>0</v>
      </c>
      <c r="CT211" s="223">
        <f>IFERROR(IF(RIGHT(VLOOKUP($A211,csapatok!$A:$NN,CT$320,FALSE),5)="Csere",VLOOKUP(LEFT(VLOOKUP($A211,csapatok!$A:$NN,CT$320,FALSE),LEN(VLOOKUP($A211,csapatok!$A:$NN,CT$320,FALSE))-6),'csapat-ranglista'!$A:$FP,CT$321,FALSE)/8,VLOOKUP(VLOOKUP($A211,csapatok!$A:$NN,CT$320,FALSE),'csapat-ranglista'!$A:$FP,CT$321,FALSE)/4),0)</f>
        <v>0</v>
      </c>
      <c r="CU211" s="223">
        <f>IFERROR(IF(RIGHT(VLOOKUP($A211,csapatok!$A:$NN,CU$320,FALSE),5)="Csere",VLOOKUP(LEFT(VLOOKUP($A211,csapatok!$A:$NN,CU$320,FALSE),LEN(VLOOKUP($A211,csapatok!$A:$NN,CU$320,FALSE))-6),'csapat-ranglista'!$A:$FP,CU$321,FALSE)/8,VLOOKUP(VLOOKUP($A211,csapatok!$A:$NN,CU$320,FALSE),'csapat-ranglista'!$A:$FP,CU$321,FALSE)/4),0)</f>
        <v>0</v>
      </c>
      <c r="CV211" s="223">
        <f>IFERROR(IF(RIGHT(VLOOKUP($A211,csapatok!$A:$NN,CV$320,FALSE),5)="Csere",VLOOKUP(LEFT(VLOOKUP($A211,csapatok!$A:$NN,CV$320,FALSE),LEN(VLOOKUP($A211,csapatok!$A:$NN,CV$320,FALSE))-6),'csapat-ranglista'!$A:$FP,CV$321,FALSE)/8,VLOOKUP(VLOOKUP($A211,csapatok!$A:$NN,CV$320,FALSE),'csapat-ranglista'!$A:$FP,CV$321,FALSE)/4),0)</f>
        <v>0</v>
      </c>
      <c r="CW211" s="223">
        <f>IFERROR(IF(RIGHT(VLOOKUP($A211,csapatok!$A:$NN,CW$320,FALSE),5)="Csere",VLOOKUP(LEFT(VLOOKUP($A211,csapatok!$A:$NN,CW$320,FALSE),LEN(VLOOKUP($A211,csapatok!$A:$NN,CW$320,FALSE))-6),'csapat-ranglista'!$A:$FP,CW$321,FALSE)/8,VLOOKUP(VLOOKUP($A211,csapatok!$A:$NN,CW$320,FALSE),'csapat-ranglista'!$A:$FP,CW$321,FALSE)/4),0)</f>
        <v>0</v>
      </c>
      <c r="CX211" s="223">
        <f>IFERROR(IF(RIGHT(VLOOKUP($A211,csapatok!$A:$NN,CX$320,FALSE),5)="Csere",VLOOKUP(LEFT(VLOOKUP($A211,csapatok!$A:$NN,CX$320,FALSE),LEN(VLOOKUP($A211,csapatok!$A:$NN,CX$320,FALSE))-6),'csapat-ranglista'!$A:$FP,CX$321,FALSE)/8,VLOOKUP(VLOOKUP($A211,csapatok!$A:$NN,CX$320,FALSE),'csapat-ranglista'!$A:$FP,CX$321,FALSE)/4),0)</f>
        <v>0</v>
      </c>
      <c r="CY211" s="223">
        <f>IFERROR(IF(RIGHT(VLOOKUP($A211,csapatok!$A:$NN,CY$320,FALSE),5)="Csere",VLOOKUP(LEFT(VLOOKUP($A211,csapatok!$A:$NN,CY$320,FALSE),LEN(VLOOKUP($A211,csapatok!$A:$NN,CY$320,FALSE))-6),'csapat-ranglista'!$A:$FP,CY$321,FALSE)/8,VLOOKUP(VLOOKUP($A211,csapatok!$A:$NN,CY$320,FALSE),'csapat-ranglista'!$A:$FP,CY$321,FALSE)/4),0)</f>
        <v>0</v>
      </c>
      <c r="CZ211" s="223">
        <f>IFERROR(IF(RIGHT(VLOOKUP($A211,csapatok!$A:$NN,CZ$320,FALSE),5)="Csere",VLOOKUP(LEFT(VLOOKUP($A211,csapatok!$A:$NN,CZ$320,FALSE),LEN(VLOOKUP($A211,csapatok!$A:$NN,CZ$320,FALSE))-6),'csapat-ranglista'!$A:$FP,CZ$321,FALSE)/8,VLOOKUP(VLOOKUP($A211,csapatok!$A:$NN,CZ$320,FALSE),'csapat-ranglista'!$A:$FP,CZ$321,FALSE)/4),0)</f>
        <v>0</v>
      </c>
      <c r="DA211" s="223">
        <f>IFERROR(IF(RIGHT(VLOOKUP($A211,csapatok!$A:$NN,DA$320,FALSE),5)="Csere",VLOOKUP(LEFT(VLOOKUP($A211,csapatok!$A:$NN,DA$320,FALSE),LEN(VLOOKUP($A211,csapatok!$A:$NN,DA$320,FALSE))-6),'csapat-ranglista'!$A:$FP,DA$321,FALSE)/8,VLOOKUP(VLOOKUP($A211,csapatok!$A:$NN,DA$320,FALSE),'csapat-ranglista'!$A:$FP,DA$321,FALSE)/4),0)</f>
        <v>0</v>
      </c>
      <c r="DB211" s="223">
        <f>IFERROR(IF(RIGHT(VLOOKUP($A211,csapatok!$A:$NN,DB$320,FALSE),5)="Csere",VLOOKUP(LEFT(VLOOKUP($A211,csapatok!$A:$NN,DB$320,FALSE),LEN(VLOOKUP($A211,csapatok!$A:$NN,DB$320,FALSE))-6),'csapat-ranglista'!$A:$FP,DB$321,FALSE)/8,VLOOKUP(VLOOKUP($A211,csapatok!$A:$NN,DB$320,FALSE),'csapat-ranglista'!$A:$FP,DB$321,FALSE)/4),0)</f>
        <v>0</v>
      </c>
      <c r="DC211" s="223">
        <f>IFERROR(IF(RIGHT(VLOOKUP($A211,csapatok!$A:$NN,DC$320,FALSE),5)="Csere",VLOOKUP(LEFT(VLOOKUP($A211,csapatok!$A:$NN,DC$320,FALSE),LEN(VLOOKUP($A211,csapatok!$A:$NN,DC$320,FALSE))-6),'csapat-ranglista'!$A:$FP,DC$321,FALSE)/8,VLOOKUP(VLOOKUP($A211,csapatok!$A:$NN,DC$320,FALSE),'csapat-ranglista'!$A:$FP,DC$321,FALSE)/4),0)</f>
        <v>0</v>
      </c>
      <c r="DD211" s="223">
        <f>IFERROR(IF(RIGHT(VLOOKUP($A211,csapatok!$A:$NN,DD$320,FALSE),5)="Csere",VLOOKUP(LEFT(VLOOKUP($A211,csapatok!$A:$NN,DD$320,FALSE),LEN(VLOOKUP($A211,csapatok!$A:$NN,DD$320,FALSE))-6),'csapat-ranglista'!$A:$FP,DD$321,FALSE)/8,VLOOKUP(VLOOKUP($A211,csapatok!$A:$NN,DD$320,FALSE),'csapat-ranglista'!$A:$FP,DD$321,FALSE)/4),0)</f>
        <v>0</v>
      </c>
      <c r="DE211" s="223">
        <f>IFERROR(IF(RIGHT(VLOOKUP($A211,csapatok!$A:$NN,DE$320,FALSE),5)="Csere",VLOOKUP(LEFT(VLOOKUP($A211,csapatok!$A:$NN,DE$320,FALSE),LEN(VLOOKUP($A211,csapatok!$A:$NN,DE$320,FALSE))-6),'csapat-ranglista'!$A:$FP,DE$321,FALSE)/8,VLOOKUP(VLOOKUP($A211,csapatok!$A:$NN,DE$320,FALSE),'csapat-ranglista'!$A:$FP,DE$321,FALSE)/4),0)</f>
        <v>0</v>
      </c>
      <c r="DF211" s="223">
        <f>IFERROR(IF(RIGHT(VLOOKUP($A211,csapatok!$A:$NN,DF$320,FALSE),5)="Csere",VLOOKUP(LEFT(VLOOKUP($A211,csapatok!$A:$NN,DF$320,FALSE),LEN(VLOOKUP($A211,csapatok!$A:$NN,DF$320,FALSE))-6),'csapat-ranglista'!$A:$FP,DF$321,FALSE)/8,VLOOKUP(VLOOKUP($A211,csapatok!$A:$NN,DF$320,FALSE),'csapat-ranglista'!$A:$FP,DF$321,FALSE)/4),0)</f>
        <v>0</v>
      </c>
      <c r="DG211" s="223">
        <f>IFERROR(IF(RIGHT(VLOOKUP($A211,csapatok!$A:$NN,DG$320,FALSE),5)="Csere",VLOOKUP(LEFT(VLOOKUP($A211,csapatok!$A:$NN,DG$320,FALSE),LEN(VLOOKUP($A211,csapatok!$A:$NN,DG$320,FALSE))-6),'csapat-ranglista'!$A:$FP,DG$321,FALSE)/8,VLOOKUP(VLOOKUP($A211,csapatok!$A:$NN,DG$320,FALSE),'csapat-ranglista'!$A:$FP,DG$321,FALSE)/4),0)</f>
        <v>0</v>
      </c>
      <c r="DH211" s="223">
        <f>IFERROR(IF(RIGHT(VLOOKUP($A211,csapatok!$A:$NN,DH$320,FALSE),5)="Csere",VLOOKUP(LEFT(VLOOKUP($A211,csapatok!$A:$NN,DH$320,FALSE),LEN(VLOOKUP($A211,csapatok!$A:$NN,DH$320,FALSE))-6),'csapat-ranglista'!$A:$FP,DH$321,FALSE)/8,VLOOKUP(VLOOKUP($A211,csapatok!$A:$NN,DH$320,FALSE),'csapat-ranglista'!$A:$FP,DH$321,FALSE)/4),0)</f>
        <v>0</v>
      </c>
      <c r="DI211" s="223">
        <f>IFERROR(IF(RIGHT(VLOOKUP($A211,csapatok!$A:$NN,DI$320,FALSE),5)="Csere",VLOOKUP(LEFT(VLOOKUP($A211,csapatok!$A:$NN,DI$320,FALSE),LEN(VLOOKUP($A211,csapatok!$A:$NN,DI$320,FALSE))-6),'csapat-ranglista'!$A:$FP,DI$321,FALSE)/8,VLOOKUP(VLOOKUP($A211,csapatok!$A:$NN,DI$320,FALSE),'csapat-ranglista'!$A:$FP,DI$321,FALSE)/4),0)</f>
        <v>0</v>
      </c>
      <c r="DJ211" s="223">
        <f>IFERROR(IF(RIGHT(VLOOKUP($A211,csapatok!$A:$NN,DJ$320,FALSE),5)="Csere",VLOOKUP(LEFT(VLOOKUP($A211,csapatok!$A:$NN,DJ$320,FALSE),LEN(VLOOKUP($A211,csapatok!$A:$NN,DJ$320,FALSE))-6),'csapat-ranglista'!$A:$FP,DJ$321,FALSE)/8,VLOOKUP(VLOOKUP($A211,csapatok!$A:$NN,DJ$320,FALSE),'csapat-ranglista'!$A:$FP,DJ$321,FALSE)/4),0)</f>
        <v>0</v>
      </c>
      <c r="DK211" s="223">
        <f>IFERROR(IF(RIGHT(VLOOKUP($A211,csapatok!$A:$NN,DK$320,FALSE),5)="Csere",VLOOKUP(LEFT(VLOOKUP($A211,csapatok!$A:$NN,DK$320,FALSE),LEN(VLOOKUP($A211,csapatok!$A:$NN,DK$320,FALSE))-6),'csapat-ranglista'!$A:$FP,DK$321,FALSE)/8,VLOOKUP(VLOOKUP($A211,csapatok!$A:$NN,DK$320,FALSE),'csapat-ranglista'!$A:$FP,DK$321,FALSE)/4),0)</f>
        <v>0</v>
      </c>
      <c r="DL211" s="223">
        <f>IFERROR(IF(RIGHT(VLOOKUP($A211,csapatok!$A:$NN,DL$320,FALSE),5)="Csere",VLOOKUP(LEFT(VLOOKUP($A211,csapatok!$A:$NN,DL$320,FALSE),LEN(VLOOKUP($A211,csapatok!$A:$NN,DL$320,FALSE))-6),'csapat-ranglista'!$A:$FP,DL$321,FALSE)/8,VLOOKUP(VLOOKUP($A211,csapatok!$A:$NN,DL$320,FALSE),'csapat-ranglista'!$A:$FP,DL$321,FALSE)/4),0)</f>
        <v>0</v>
      </c>
      <c r="DM211" s="223">
        <f>IFERROR(IF(RIGHT(VLOOKUP($A211,csapatok!$A:$NN,DM$320,FALSE),5)="Csere",VLOOKUP(LEFT(VLOOKUP($A211,csapatok!$A:$NN,DM$320,FALSE),LEN(VLOOKUP($A211,csapatok!$A:$NN,DM$320,FALSE))-6),'csapat-ranglista'!$A:$FP,DM$321,FALSE)/8,VLOOKUP(VLOOKUP($A211,csapatok!$A:$NN,DM$320,FALSE),'csapat-ranglista'!$A:$FP,DM$321,FALSE)/4),0)</f>
        <v>0</v>
      </c>
      <c r="DN211" s="223">
        <f>IFERROR(IF(RIGHT(VLOOKUP($A211,csapatok!$A:$NN,DN$320,FALSE),5)="Csere",VLOOKUP(LEFT(VLOOKUP($A211,csapatok!$A:$NN,DN$320,FALSE),LEN(VLOOKUP($A211,csapatok!$A:$NN,DN$320,FALSE))-6),'csapat-ranglista'!$A:$FP,DN$321,FALSE)/8,VLOOKUP(VLOOKUP($A211,csapatok!$A:$NN,DN$320,FALSE),'csapat-ranglista'!$A:$FP,DN$321,FALSE)/4),0)</f>
        <v>0</v>
      </c>
      <c r="DO211" s="224">
        <f>versenyek!$MF$11*IFERROR(VLOOKUP(VLOOKUP($A211,versenyek!ME:MG,3,FALSE),szabalyok!$A$16:$B$23,2,FALSE)/4,0)</f>
        <v>0</v>
      </c>
      <c r="DP211" s="224">
        <f>versenyek!$MI$11*IFERROR(VLOOKUP(VLOOKUP($A211,versenyek!MH:MJ,3,FALSE),szabalyok!$A$16:$B$23,2,FALSE)/4,0)</f>
        <v>0</v>
      </c>
      <c r="DQ211" s="223">
        <f>IFERROR(IF(RIGHT(VLOOKUP($A211,csapatok!$A:$NN,DQ$320,FALSE),5)="Csere",VLOOKUP(LEFT(VLOOKUP($A211,csapatok!$A:$NN,DQ$320,FALSE),LEN(VLOOKUP($A211,csapatok!$A:$NN,DQ$320,FALSE))-6),'csapat-ranglista'!$A:$FP,DQ$321,FALSE)/8,VLOOKUP(VLOOKUP($A211,csapatok!$A:$NN,DQ$320,FALSE),'csapat-ranglista'!$A:$FP,DQ$321,FALSE)/4),0)</f>
        <v>0</v>
      </c>
      <c r="DR211" s="223">
        <f>IFERROR(IF(RIGHT(VLOOKUP($A211,csapatok!$A:$NN,DR$320,FALSE),5)="Csere",VLOOKUP(LEFT(VLOOKUP($A211,csapatok!$A:$NN,DR$320,FALSE),LEN(VLOOKUP($A211,csapatok!$A:$NN,DR$320,FALSE))-6),'csapat-ranglista'!$A:$FP,DR$321,FALSE)/8,VLOOKUP(VLOOKUP($A211,csapatok!$A:$NN,DR$320,FALSE),'csapat-ranglista'!$A:$FP,DR$321,FALSE)/4),0)</f>
        <v>0</v>
      </c>
      <c r="DS211" s="223">
        <f>IFERROR(IF(RIGHT(VLOOKUP($A211,csapatok!$A:$NN,DS$320,FALSE),5)="Csere",VLOOKUP(LEFT(VLOOKUP($A211,csapatok!$A:$NN,DS$320,FALSE),LEN(VLOOKUP($A211,csapatok!$A:$NN,DS$320,FALSE))-6),'csapat-ranglista'!$A:$FP,DS$321,FALSE)/8,VLOOKUP(VLOOKUP($A211,csapatok!$A:$NN,DS$320,FALSE),'csapat-ranglista'!$A:$FP,DS$321,FALSE)/4),0)</f>
        <v>0</v>
      </c>
      <c r="DT211" s="223">
        <f>IFERROR(IF(RIGHT(VLOOKUP($A211,csapatok!$A:$NN,DT$320,FALSE),5)="Csere",VLOOKUP(LEFT(VLOOKUP($A211,csapatok!$A:$NN,DT$320,FALSE),LEN(VLOOKUP($A211,csapatok!$A:$NN,DT$320,FALSE))-6),'csapat-ranglista'!$A:$FP,DT$321,FALSE)/8,VLOOKUP(VLOOKUP($A211,csapatok!$A:$NN,DT$320,FALSE),'csapat-ranglista'!$A:$FP,DT$321,FALSE)/4),0)</f>
        <v>0</v>
      </c>
      <c r="DU211" s="223">
        <f>IFERROR(IF(RIGHT(VLOOKUP($A211,csapatok!$A:$NN,DU$320,FALSE),5)="Csere",VLOOKUP(LEFT(VLOOKUP($A211,csapatok!$A:$NN,DU$320,FALSE),LEN(VLOOKUP($A211,csapatok!$A:$NN,DU$320,FALSE))-6),'csapat-ranglista'!$A:$FP,DU$321,FALSE)/8,VLOOKUP(VLOOKUP($A211,csapatok!$A:$NN,DU$320,FALSE),'csapat-ranglista'!$A:$FP,DU$321,FALSE)/4),0)</f>
        <v>0</v>
      </c>
      <c r="DV211" s="223">
        <f>IFERROR(IF(RIGHT(VLOOKUP($A211,csapatok!$A:$NN,DV$320,FALSE),5)="Csere",VLOOKUP(LEFT(VLOOKUP($A211,csapatok!$A:$NN,DV$320,FALSE),LEN(VLOOKUP($A211,csapatok!$A:$NN,DV$320,FALSE))-6),'csapat-ranglista'!$A:$FP,DV$321,FALSE)/8,VLOOKUP(VLOOKUP($A211,csapatok!$A:$NN,DV$320,FALSE),'csapat-ranglista'!$A:$FP,DV$321,FALSE)/4),0)</f>
        <v>0</v>
      </c>
      <c r="DW211" s="223">
        <f>IFERROR(IF(RIGHT(VLOOKUP($A211,csapatok!$A:$NN,DW$320,FALSE),5)="Csere",VLOOKUP(LEFT(VLOOKUP($A211,csapatok!$A:$NN,DW$320,FALSE),LEN(VLOOKUP($A211,csapatok!$A:$NN,DW$320,FALSE))-6),'csapat-ranglista'!$A:$FP,DW$321,FALSE)/8,VLOOKUP(VLOOKUP($A211,csapatok!$A:$NN,DW$320,FALSE),'csapat-ranglista'!$A:$FP,DW$321,FALSE)/4),0)</f>
        <v>0</v>
      </c>
      <c r="DX211" s="223">
        <f>IFERROR(IF(RIGHT(VLOOKUP($A211,csapatok!$A:$NN,DX$320,FALSE),5)="Csere",VLOOKUP(LEFT(VLOOKUP($A211,csapatok!$A:$NN,DX$320,FALSE),LEN(VLOOKUP($A211,csapatok!$A:$NN,DX$320,FALSE))-6),'csapat-ranglista'!$A:$FP,DX$321,FALSE)/8,VLOOKUP(VLOOKUP($A211,csapatok!$A:$NN,DX$320,FALSE),'csapat-ranglista'!$A:$FP,DX$321,FALSE)/4),0)</f>
        <v>0</v>
      </c>
      <c r="DY211" s="223">
        <f>IFERROR(IF(RIGHT(VLOOKUP($A211,csapatok!$A:$NN,DY$320,FALSE),5)="Csere",VLOOKUP(LEFT(VLOOKUP($A211,csapatok!$A:$NN,DY$320,FALSE),LEN(VLOOKUP($A211,csapatok!$A:$NN,DY$320,FALSE))-6),'csapat-ranglista'!$A:$FP,DY$321,FALSE)/8,VLOOKUP(VLOOKUP($A211,csapatok!$A:$NN,DY$320,FALSE),'csapat-ranglista'!$A:$FP,DY$321,FALSE)/4),0)</f>
        <v>0</v>
      </c>
      <c r="DZ211" s="223">
        <f>IFERROR(IF(RIGHT(VLOOKUP($A211,csapatok!$A:$NN,DZ$320,FALSE),5)="Csere",VLOOKUP(LEFT(VLOOKUP($A211,csapatok!$A:$NN,DZ$320,FALSE),LEN(VLOOKUP($A211,csapatok!$A:$NN,DZ$320,FALSE))-6),'csapat-ranglista'!$A:$FP,DZ$321,FALSE)/8,VLOOKUP(VLOOKUP($A211,csapatok!$A:$NN,DZ$320,FALSE),'csapat-ranglista'!$A:$FP,DZ$321,FALSE)/4),0)</f>
        <v>0</v>
      </c>
      <c r="EA211" s="223">
        <f>IFERROR(IF(RIGHT(VLOOKUP($A211,csapatok!$A:$NN,EA$320,FALSE),5)="Csere",VLOOKUP(LEFT(VLOOKUP($A211,csapatok!$A:$NN,EA$320,FALSE),LEN(VLOOKUP($A211,csapatok!$A:$NN,EA$320,FALSE))-6),'csapat-ranglista'!$A:$FP,EA$321,FALSE)/8,VLOOKUP(VLOOKUP($A211,csapatok!$A:$NN,EA$320,FALSE),'csapat-ranglista'!$A:$FP,EA$321,FALSE)/4),0)</f>
        <v>0</v>
      </c>
      <c r="EB211" s="223">
        <f>IFERROR(IF(RIGHT(VLOOKUP($A211,csapatok!$A:$NN,EB$320,FALSE),5)="Csere",VLOOKUP(LEFT(VLOOKUP($A211,csapatok!$A:$NN,EB$320,FALSE),LEN(VLOOKUP($A211,csapatok!$A:$NN,EB$320,FALSE))-6),'csapat-ranglista'!$A:$FP,EB$321,FALSE)/8,VLOOKUP(VLOOKUP($A211,csapatok!$A:$NN,EB$320,FALSE),'csapat-ranglista'!$A:$FP,EB$321,FALSE)/4),0)</f>
        <v>0</v>
      </c>
      <c r="EC211" s="223">
        <f>IFERROR(IF(RIGHT(VLOOKUP($A211,csapatok!$A:$NN,EC$320,FALSE),5)="Csere",VLOOKUP(LEFT(VLOOKUP($A211,csapatok!$A:$NN,EC$320,FALSE),LEN(VLOOKUP($A211,csapatok!$A:$NN,EC$320,FALSE))-6),'csapat-ranglista'!$A:$FP,EC$321,FALSE)/8,VLOOKUP(VLOOKUP($A211,csapatok!$A:$NN,EC$320,FALSE),'csapat-ranglista'!$A:$FP,EC$321,FALSE)/4),0)</f>
        <v>0</v>
      </c>
      <c r="ED211" s="223">
        <f>IFERROR(IF(RIGHT(VLOOKUP($A211,csapatok!$A:$NN,ED$320,FALSE),5)="Csere",VLOOKUP(LEFT(VLOOKUP($A211,csapatok!$A:$NN,ED$320,FALSE),LEN(VLOOKUP($A211,csapatok!$A:$NN,ED$320,FALSE))-6),'csapat-ranglista'!$A:$FP,ED$321,FALSE)/8,VLOOKUP(VLOOKUP($A211,csapatok!$A:$NN,ED$320,FALSE),'csapat-ranglista'!$A:$FP,ED$321,FALSE)/4),0)</f>
        <v>0</v>
      </c>
      <c r="EE211" s="223">
        <f>IFERROR(IF(RIGHT(VLOOKUP($A211,csapatok!$A:$NN,EE$320,FALSE),5)="Csere",VLOOKUP(LEFT(VLOOKUP($A211,csapatok!$A:$NN,EE$320,FALSE),LEN(VLOOKUP($A211,csapatok!$A:$NN,EE$320,FALSE))-6),'csapat-ranglista'!$A:$FP,EE$321,FALSE)/8,VLOOKUP(VLOOKUP($A211,csapatok!$A:$NN,EE$320,FALSE),'csapat-ranglista'!$A:$FP,EE$321,FALSE)/4),0)</f>
        <v>0</v>
      </c>
      <c r="EF211" s="223">
        <f>IFERROR(IF(RIGHT(VLOOKUP($A211,csapatok!$A:$NN,EF$320,FALSE),5)="Csere",VLOOKUP(LEFT(VLOOKUP($A211,csapatok!$A:$NN,EF$320,FALSE),LEN(VLOOKUP($A211,csapatok!$A:$NN,EF$320,FALSE))-6),'csapat-ranglista'!$A:$FP,EF$321,FALSE)/8,VLOOKUP(VLOOKUP($A211,csapatok!$A:$NN,EF$320,FALSE),'csapat-ranglista'!$A:$FP,EF$321,FALSE)/4),0)</f>
        <v>0</v>
      </c>
      <c r="EG211" s="223">
        <f>IFERROR(IF(RIGHT(VLOOKUP($A211,csapatok!$A:$NN,EG$320,FALSE),5)="Csere",VLOOKUP(LEFT(VLOOKUP($A211,csapatok!$A:$NN,EG$320,FALSE),LEN(VLOOKUP($A211,csapatok!$A:$NN,EG$320,FALSE))-6),'csapat-ranglista'!$A:$FP,EG$321,FALSE)/8,VLOOKUP(VLOOKUP($A211,csapatok!$A:$NN,EG$320,FALSE),'csapat-ranglista'!$A:$FP,EG$321,FALSE)/4),0)</f>
        <v>0</v>
      </c>
      <c r="EH211" s="223">
        <f>IFERROR(IF(RIGHT(VLOOKUP($A211,csapatok!$A:$NN,EH$320,FALSE),5)="Csere",VLOOKUP(LEFT(VLOOKUP($A211,csapatok!$A:$NN,EH$320,FALSE),LEN(VLOOKUP($A211,csapatok!$A:$NN,EH$320,FALSE))-6),'csapat-ranglista'!$A:$FP,EH$321,FALSE)/8,VLOOKUP(VLOOKUP($A211,csapatok!$A:$NN,EH$320,FALSE),'csapat-ranglista'!$A:$FP,EH$321,FALSE)/4),0)</f>
        <v>0</v>
      </c>
      <c r="EI211" s="223">
        <f>IFERROR(IF(RIGHT(VLOOKUP($A211,csapatok!$A:$NN,EI$320,FALSE),5)="Csere",VLOOKUP(LEFT(VLOOKUP($A211,csapatok!$A:$NN,EI$320,FALSE),LEN(VLOOKUP($A211,csapatok!$A:$NN,EI$320,FALSE))-6),'csapat-ranglista'!$A:$FP,EI$321,FALSE)/8,VLOOKUP(VLOOKUP($A211,csapatok!$A:$NN,EI$320,FALSE),'csapat-ranglista'!$A:$FP,EI$321,FALSE)/4),0)</f>
        <v>0</v>
      </c>
      <c r="EJ211" s="223">
        <f>IFERROR(IF(RIGHT(VLOOKUP($A211,csapatok!$A:$NN,EJ$320,FALSE),5)="Csere",VLOOKUP(LEFT(VLOOKUP($A211,csapatok!$A:$NN,EJ$320,FALSE),LEN(VLOOKUP($A211,csapatok!$A:$NN,EJ$320,FALSE))-6),'csapat-ranglista'!$A:$FP,EJ$321,FALSE)/8,VLOOKUP(VLOOKUP($A211,csapatok!$A:$NN,EJ$320,FALSE),'csapat-ranglista'!$A:$FP,EJ$321,FALSE)/4),0)</f>
        <v>0</v>
      </c>
      <c r="EK211" s="223">
        <f>IFERROR(IF(RIGHT(VLOOKUP($A211,csapatok!$A:$NN,EK$320,FALSE),5)="Csere",VLOOKUP(LEFT(VLOOKUP($A211,csapatok!$A:$NN,EK$320,FALSE),LEN(VLOOKUP($A211,csapatok!$A:$NN,EK$320,FALSE))-6),'csapat-ranglista'!$A:$FP,EK$321,FALSE)/8,VLOOKUP(VLOOKUP($A211,csapatok!$A:$NN,EK$320,FALSE),'csapat-ranglista'!$A:$FP,EK$321,FALSE)/4),0)</f>
        <v>0</v>
      </c>
      <c r="EL211" s="223">
        <f>IFERROR(IF(RIGHT(VLOOKUP($A211,csapatok!$A:$NN,EL$320,FALSE),5)="Csere",VLOOKUP(LEFT(VLOOKUP($A211,csapatok!$A:$NN,EL$320,FALSE),LEN(VLOOKUP($A211,csapatok!$A:$NN,EL$320,FALSE))-6),'csapat-ranglista'!$A:$FP,EL$321,FALSE)/8,VLOOKUP(VLOOKUP($A211,csapatok!$A:$NN,EL$320,FALSE),'csapat-ranglista'!$A:$FP,EL$321,FALSE)/4),0)</f>
        <v>0</v>
      </c>
      <c r="EM211" s="223">
        <f>IFERROR(IF(RIGHT(VLOOKUP($A211,csapatok!$A:$NN,EM$320,FALSE),5)="Csere",VLOOKUP(LEFT(VLOOKUP($A211,csapatok!$A:$NN,EM$320,FALSE),LEN(VLOOKUP($A211,csapatok!$A:$NN,EM$320,FALSE))-6),'csapat-ranglista'!$A:$FP,EM$321,FALSE)/8,VLOOKUP(VLOOKUP($A211,csapatok!$A:$NN,EM$320,FALSE),'csapat-ranglista'!$A:$FP,EM$321,FALSE)/4),0)</f>
        <v>0</v>
      </c>
      <c r="EN211" s="223">
        <f>IFERROR(IF(RIGHT(VLOOKUP($A211,csapatok!$A:$NN,EN$320,FALSE),5)="Csere",VLOOKUP(LEFT(VLOOKUP($A211,csapatok!$A:$NN,EN$320,FALSE),LEN(VLOOKUP($A211,csapatok!$A:$NN,EN$320,FALSE))-6),'csapat-ranglista'!$A:$FP,EN$321,FALSE)/8,VLOOKUP(VLOOKUP($A211,csapatok!$A:$NN,EN$320,FALSE),'csapat-ranglista'!$A:$FP,EN$321,FALSE)/4),0)</f>
        <v>0</v>
      </c>
      <c r="EO211" s="223">
        <f>IFERROR(IF(RIGHT(VLOOKUP($A211,csapatok!$A:$NN,EO$320,FALSE),5)="Csere",VLOOKUP(LEFT(VLOOKUP($A211,csapatok!$A:$NN,EO$320,FALSE),LEN(VLOOKUP($A211,csapatok!$A:$NN,EO$320,FALSE))-6),'csapat-ranglista'!$A:$FP,EO$321,FALSE)/8,VLOOKUP(VLOOKUP($A211,csapatok!$A:$NN,EO$320,FALSE),'csapat-ranglista'!$A:$FP,EO$321,FALSE)/4),0)</f>
        <v>0</v>
      </c>
      <c r="EP211" s="223">
        <f>IFERROR(IF(RIGHT(VLOOKUP($A211,csapatok!$A:$NN,EP$320,FALSE),5)="Csere",VLOOKUP(LEFT(VLOOKUP($A211,csapatok!$A:$NN,EP$320,FALSE),LEN(VLOOKUP($A211,csapatok!$A:$NN,EP$320,FALSE))-6),'csapat-ranglista'!$A:$FP,EP$321,FALSE)/8,VLOOKUP(VLOOKUP($A211,csapatok!$A:$NN,EP$320,FALSE),'csapat-ranglista'!$A:$FP,EP$321,FALSE)/4),0)</f>
        <v>0</v>
      </c>
      <c r="EQ211" s="223">
        <f>IFERROR(IF(RIGHT(VLOOKUP($A211,csapatok!$A:$NN,EQ$320,FALSE),5)="Csere",VLOOKUP(LEFT(VLOOKUP($A211,csapatok!$A:$NN,EQ$320,FALSE),LEN(VLOOKUP($A211,csapatok!$A:$NN,EQ$320,FALSE))-6),'csapat-ranglista'!$A:$FP,EQ$321,FALSE)/8,VLOOKUP(VLOOKUP($A211,csapatok!$A:$NN,EQ$320,FALSE),'csapat-ranglista'!$A:$FP,EQ$321,FALSE)/4),0)</f>
        <v>0</v>
      </c>
      <c r="ER211" s="223">
        <f>IFERROR(IF(RIGHT(VLOOKUP($A211,csapatok!$A:$NN,ER$320,FALSE),5)="Csere",VLOOKUP(LEFT(VLOOKUP($A211,csapatok!$A:$NN,ER$320,FALSE),LEN(VLOOKUP($A211,csapatok!$A:$NN,ER$320,FALSE))-6),'csapat-ranglista'!$A:$FP,ER$321,FALSE)/8,VLOOKUP(VLOOKUP($A211,csapatok!$A:$NN,ER$320,FALSE),'csapat-ranglista'!$A:$FP,ER$321,FALSE)/4),0)</f>
        <v>0</v>
      </c>
      <c r="ES211" s="223">
        <f>IFERROR(IF(RIGHT(VLOOKUP($A211,csapatok!$A:$NN,ES$320,FALSE),5)="Csere",VLOOKUP(LEFT(VLOOKUP($A211,csapatok!$A:$NN,ES$320,FALSE),LEN(VLOOKUP($A211,csapatok!$A:$NN,ES$320,FALSE))-6),'csapat-ranglista'!$A:$FP,ES$321,FALSE)/8,VLOOKUP(VLOOKUP($A211,csapatok!$A:$NN,ES$320,FALSE),'csapat-ranglista'!$A:$FP,ES$321,FALSE)/4),0)</f>
        <v>0</v>
      </c>
      <c r="ET211" s="223">
        <f>IFERROR(IF(RIGHT(VLOOKUP($A211,csapatok!$A:$NN,ET$320,FALSE),5)="Csere",VLOOKUP(LEFT(VLOOKUP($A211,csapatok!$A:$NN,ET$320,FALSE),LEN(VLOOKUP($A211,csapatok!$A:$NN,ET$320,FALSE))-6),'csapat-ranglista'!$A:$FP,ET$321,FALSE)/8,VLOOKUP(VLOOKUP($A211,csapatok!$A:$NN,ET$320,FALSE),'csapat-ranglista'!$A:$FP,ET$321,FALSE)/4),0)</f>
        <v>0</v>
      </c>
      <c r="EU211" s="223">
        <f>IFERROR(IF(RIGHT(VLOOKUP($A211,csapatok!$A:$NN,EU$320,FALSE),5)="Csere",VLOOKUP(LEFT(VLOOKUP($A211,csapatok!$A:$NN,EU$320,FALSE),LEN(VLOOKUP($A211,csapatok!$A:$NN,EU$320,FALSE))-6),'csapat-ranglista'!$A:$FP,EU$321,FALSE)/8,VLOOKUP(VLOOKUP($A211,csapatok!$A:$NN,EU$320,FALSE),'csapat-ranglista'!$A:$FP,EU$321,FALSE)/4),0)</f>
        <v>0</v>
      </c>
      <c r="EV211" s="223">
        <f>IFERROR(IF(RIGHT(VLOOKUP($A211,csapatok!$A:$NN,EV$320,FALSE),5)="Csere",VLOOKUP(LEFT(VLOOKUP($A211,csapatok!$A:$NN,EV$320,FALSE),LEN(VLOOKUP($A211,csapatok!$A:$NN,EV$320,FALSE))-6),'csapat-ranglista'!$A:$FP,EV$321,FALSE)/8,VLOOKUP(VLOOKUP($A211,csapatok!$A:$NN,EV$320,FALSE),'csapat-ranglista'!$A:$FP,EV$321,FALSE)/4),0)</f>
        <v>0</v>
      </c>
      <c r="EW211" s="223">
        <f>IFERROR(IF(RIGHT(VLOOKUP($A211,csapatok!$A:$NN,EW$320,FALSE),5)="Csere",VLOOKUP(LEFT(VLOOKUP($A211,csapatok!$A:$NN,EW$320,FALSE),LEN(VLOOKUP($A211,csapatok!$A:$NN,EW$320,FALSE))-6),'csapat-ranglista'!$A:$FP,EW$321,FALSE)/8,VLOOKUP(VLOOKUP($A211,csapatok!$A:$NN,EW$320,FALSE),'csapat-ranglista'!$A:$FP,EW$321,FALSE)/4),0)</f>
        <v>0</v>
      </c>
      <c r="EX211" s="223">
        <f>IFERROR(IF(RIGHT(VLOOKUP($A211,csapatok!$A:$NN,EX$320,FALSE),5)="Csere",VLOOKUP(LEFT(VLOOKUP($A211,csapatok!$A:$NN,EX$320,FALSE),LEN(VLOOKUP($A211,csapatok!$A:$NN,EX$320,FALSE))-6),'csapat-ranglista'!$A:$FP,EX$321,FALSE)/8,VLOOKUP(VLOOKUP($A211,csapatok!$A:$NN,EX$320,FALSE),'csapat-ranglista'!$A:$FP,EX$321,FALSE)/4),0)</f>
        <v>0</v>
      </c>
      <c r="EY211" s="223">
        <f>IFERROR(IF(RIGHT(VLOOKUP($A211,csapatok!$A:$NN,EY$320,FALSE),5)="Csere",VLOOKUP(LEFT(VLOOKUP($A211,csapatok!$A:$NN,EY$320,FALSE),LEN(VLOOKUP($A211,csapatok!$A:$NN,EY$320,FALSE))-6),'csapat-ranglista'!$A:$FP,EY$321,FALSE)/8,VLOOKUP(VLOOKUP($A211,csapatok!$A:$NN,EY$320,FALSE),'csapat-ranglista'!$A:$FP,EY$321,FALSE)/4),0)</f>
        <v>0</v>
      </c>
      <c r="EZ211" s="223">
        <f>IFERROR(IF(RIGHT(VLOOKUP($A211,csapatok!$A:$NN,EZ$320,FALSE),5)="Csere",VLOOKUP(LEFT(VLOOKUP($A211,csapatok!$A:$NN,EZ$320,FALSE),LEN(VLOOKUP($A211,csapatok!$A:$NN,EZ$320,FALSE))-6),'csapat-ranglista'!$A:$FP,EZ$321,FALSE)/8,VLOOKUP(VLOOKUP($A211,csapatok!$A:$NN,EZ$320,FALSE),'csapat-ranglista'!$A:$FP,EZ$321,FALSE)/4),0)</f>
        <v>0</v>
      </c>
      <c r="FA211" s="223">
        <f>IFERROR(IF(RIGHT(VLOOKUP($A211,csapatok!$A:$NN,FA$320,FALSE),5)="Csere",VLOOKUP(LEFT(VLOOKUP($A211,csapatok!$A:$NN,FA$320,FALSE),LEN(VLOOKUP($A211,csapatok!$A:$NN,FA$320,FALSE))-6),'csapat-ranglista'!$A:$FP,FA$321,FALSE)/8,VLOOKUP(VLOOKUP($A211,csapatok!$A:$NN,FA$320,FALSE),'csapat-ranglista'!$A:$FP,FA$321,FALSE)/4),0)</f>
        <v>0</v>
      </c>
      <c r="FB211" s="223">
        <f>IFERROR(IF(RIGHT(VLOOKUP($A211,csapatok!$A:$NN,FB$320,FALSE),5)="Csere",VLOOKUP(LEFT(VLOOKUP($A211,csapatok!$A:$NN,FB$320,FALSE),LEN(VLOOKUP($A211,csapatok!$A:$NN,FB$320,FALSE))-6),'csapat-ranglista'!$A:$FP,FB$321,FALSE)/8,VLOOKUP(VLOOKUP($A211,csapatok!$A:$NN,FB$320,FALSE),'csapat-ranglista'!$A:$FP,FB$321,FALSE)/4),0)</f>
        <v>0</v>
      </c>
      <c r="FC211" s="223">
        <f>IFERROR(IF(RIGHT(VLOOKUP($A211,csapatok!$A:$NN,FC$320,FALSE),5)="Csere",VLOOKUP(LEFT(VLOOKUP($A211,csapatok!$A:$NN,FC$320,FALSE),LEN(VLOOKUP($A211,csapatok!$A:$NN,FC$320,FALSE))-6),'csapat-ranglista'!$A:$FP,FC$321,FALSE)/8,VLOOKUP(VLOOKUP($A211,csapatok!$A:$NN,FC$320,FALSE),'csapat-ranglista'!$A:$FP,FC$321,FALSE)/4),0)</f>
        <v>0</v>
      </c>
      <c r="FD211" s="224">
        <f>versenyek!$QY$11*IFERROR(VLOOKUP(VLOOKUP($A211,versenyek!QX:QZ,3,FALSE),szabalyok!$A$16:$B$23,2,FALSE)/4,0)</f>
        <v>0</v>
      </c>
      <c r="FE211" s="224">
        <f>versenyek!$RB$11*IFERROR(VLOOKUP(VLOOKUP($A211,versenyek!RA:RC,3,FALSE),szabalyok!$A$16:$B$23,2,FALSE)/4,0)</f>
        <v>0</v>
      </c>
      <c r="FF211" s="223">
        <f>IFERROR(IF(RIGHT(VLOOKUP($A211,csapatok!$A:$NN,FF$320,FALSE),5)="Csere",VLOOKUP(LEFT(VLOOKUP($A211,csapatok!$A:$NN,FF$320,FALSE),LEN(VLOOKUP($A211,csapatok!$A:$NN,FF$320,FALSE))-6),'csapat-ranglista'!$A:$FP,FF$321,FALSE)/8,VLOOKUP(VLOOKUP($A211,csapatok!$A:$NN,FF$320,FALSE),'csapat-ranglista'!$A:$FP,FF$321,FALSE)/4),0)</f>
        <v>0</v>
      </c>
      <c r="FG211" s="223">
        <f>IFERROR(IF(RIGHT(VLOOKUP($A211,csapatok!$A:$NN,FG$320,FALSE),5)="Csere",VLOOKUP(LEFT(VLOOKUP($A211,csapatok!$A:$NN,FG$320,FALSE),LEN(VLOOKUP($A211,csapatok!$A:$NN,FG$320,FALSE))-6),'csapat-ranglista'!$A:$FP,FG$321,FALSE)/8,VLOOKUP(VLOOKUP($A211,csapatok!$A:$NN,FG$320,FALSE),'csapat-ranglista'!$A:$FP,FG$321,FALSE)/4),0)</f>
        <v>0</v>
      </c>
      <c r="FH211" s="223">
        <f>IFERROR(IF(RIGHT(VLOOKUP($A211,csapatok!$A:$NN,FH$320,FALSE),5)="Csere",VLOOKUP(LEFT(VLOOKUP($A211,csapatok!$A:$NN,FH$320,FALSE),LEN(VLOOKUP($A211,csapatok!$A:$NN,FH$320,FALSE))-6),'csapat-ranglista'!$A:$FP,FH$321,FALSE)/8,VLOOKUP(VLOOKUP($A211,csapatok!$A:$NN,FH$320,FALSE),'csapat-ranglista'!$A:$FP,FH$321,FALSE)/4),0)</f>
        <v>0</v>
      </c>
      <c r="FI211" s="223">
        <f>IFERROR(IF(RIGHT(VLOOKUP($A211,csapatok!$A:$NN,FI$320,FALSE),5)="Csere",VLOOKUP(LEFT(VLOOKUP($A211,csapatok!$A:$NN,FI$320,FALSE),LEN(VLOOKUP($A211,csapatok!$A:$NN,FI$320,FALSE))-6),'csapat-ranglista'!$A:$FP,FI$321,FALSE)/8,VLOOKUP(VLOOKUP($A211,csapatok!$A:$NN,FI$320,FALSE),'csapat-ranglista'!$A:$FP,FI$321,FALSE)/4),0)</f>
        <v>0</v>
      </c>
      <c r="FJ211" s="223">
        <f>IFERROR(IF(RIGHT(VLOOKUP($A211,csapatok!$A:$NN,FJ$320,FALSE),5)="Csere",VLOOKUP(LEFT(VLOOKUP($A211,csapatok!$A:$NN,FJ$320,FALSE),LEN(VLOOKUP($A211,csapatok!$A:$NN,FJ$320,FALSE))-6),'csapat-ranglista'!$A:$FP,FJ$321,FALSE)/8,VLOOKUP(VLOOKUP($A211,csapatok!$A:$NN,FJ$320,FALSE),'csapat-ranglista'!$A:$FP,FJ$321,FALSE)/4),0)</f>
        <v>0</v>
      </c>
      <c r="FK211" s="223">
        <f>IFERROR(IF(RIGHT(VLOOKUP($A211,csapatok!$A:$NN,FK$320,FALSE),5)="Csere",VLOOKUP(LEFT(VLOOKUP($A211,csapatok!$A:$NN,FK$320,FALSE),LEN(VLOOKUP($A211,csapatok!$A:$NN,FK$320,FALSE))-6),'csapat-ranglista'!$A:$FP,FK$321,FALSE)/8,VLOOKUP(VLOOKUP($A211,csapatok!$A:$NN,FK$320,FALSE),'csapat-ranglista'!$A:$FP,FK$321,FALSE)/4),0)</f>
        <v>0</v>
      </c>
      <c r="FL211" s="223">
        <f>IFERROR(IF(RIGHT(VLOOKUP($A211,csapatok!$A:$NN,FL$320,FALSE),5)="Csere",VLOOKUP(LEFT(VLOOKUP($A211,csapatok!$A:$NN,FL$320,FALSE),LEN(VLOOKUP($A211,csapatok!$A:$NN,FL$320,FALSE))-6),'csapat-ranglista'!$A:$FP,FL$321,FALSE)/8,VLOOKUP(VLOOKUP($A211,csapatok!$A:$NN,FL$320,FALSE),'csapat-ranglista'!$A:$FP,FL$321,FALSE)/4),0)</f>
        <v>0</v>
      </c>
      <c r="FM211" s="223">
        <f>IFERROR(IF(RIGHT(VLOOKUP($A211,csapatok!$A:$NN,FM$320,FALSE),5)="Csere",VLOOKUP(LEFT(VLOOKUP($A211,csapatok!$A:$NN,FM$320,FALSE),LEN(VLOOKUP($A211,csapatok!$A:$NN,FM$320,FALSE))-6),'csapat-ranglista'!$A:$FP,FM$321,FALSE)/8,VLOOKUP(VLOOKUP($A211,csapatok!$A:$NN,FM$320,FALSE),'csapat-ranglista'!$A:$FP,FM$321,FALSE)/4),0)</f>
        <v>0</v>
      </c>
      <c r="FN211" s="223">
        <f>IFERROR(IF(RIGHT(VLOOKUP($A211,csapatok!$A:$NN,FN$320,FALSE),5)="Csere",VLOOKUP(LEFT(VLOOKUP($A211,csapatok!$A:$NN,FN$320,FALSE),LEN(VLOOKUP($A211,csapatok!$A:$NN,FN$320,FALSE))-6),'csapat-ranglista'!$A:$FP,FN$321,FALSE)/8,VLOOKUP(VLOOKUP($A211,csapatok!$A:$NN,FN$320,FALSE),'csapat-ranglista'!$A:$FP,FN$321,FALSE)/4),0)</f>
        <v>0</v>
      </c>
      <c r="FO211" s="223">
        <f>IFERROR(IF(RIGHT(VLOOKUP($A211,csapatok!$A:$NN,FO$320,FALSE),5)="Csere",VLOOKUP(LEFT(VLOOKUP($A211,csapatok!$A:$NN,FO$320,FALSE),LEN(VLOOKUP($A211,csapatok!$A:$NN,FO$320,FALSE))-6),'csapat-ranglista'!$A:$FP,FO$321,FALSE)/8,VLOOKUP(VLOOKUP($A211,csapatok!$A:$NN,FO$320,FALSE),'csapat-ranglista'!$A:$FP,FO$321,FALSE)/4),0)</f>
        <v>0</v>
      </c>
      <c r="FP211" s="223">
        <f>IFERROR(IF(RIGHT(VLOOKUP($A211,csapatok!$A:$NN,FP$320,FALSE),5)="Csere",VLOOKUP(LEFT(VLOOKUP($A211,csapatok!$A:$NN,FP$320,FALSE),LEN(VLOOKUP($A211,csapatok!$A:$NN,FP$320,FALSE))-6),'csapat-ranglista'!$A:$FP,FP$321,FALSE)/8,VLOOKUP(VLOOKUP($A211,csapatok!$A:$NN,FP$320,FALSE),'csapat-ranglista'!$A:$FP,FP$321,FALSE)/4),0)</f>
        <v>0</v>
      </c>
      <c r="FQ211" s="223">
        <f>IFERROR(IF(RIGHT(VLOOKUP($A211,csapatok!$A:$NN,FQ$320,FALSE),5)="Csere",VLOOKUP(LEFT(VLOOKUP($A211,csapatok!$A:$NN,FQ$320,FALSE),LEN(VLOOKUP($A211,csapatok!$A:$NN,FQ$320,FALSE))-6),'csapat-ranglista'!$A:$FP,FQ$321,FALSE)/8,VLOOKUP(VLOOKUP($A211,csapatok!$A:$NN,FQ$320,FALSE),'csapat-ranglista'!$A:$FP,FQ$321,FALSE)/4),0)</f>
        <v>0</v>
      </c>
      <c r="FR211" s="223">
        <f>IFERROR(IF(RIGHT(VLOOKUP($A211,csapatok!$A:$NN,FR$320,FALSE),5)="Csere",VLOOKUP(LEFT(VLOOKUP($A211,csapatok!$A:$NN,FR$320,FALSE),LEN(VLOOKUP($A211,csapatok!$A:$NN,FR$320,FALSE))-6),'csapat-ranglista'!$A:$FP,FR$321,FALSE)/8,VLOOKUP(VLOOKUP($A211,csapatok!$A:$NN,FR$320,FALSE),'csapat-ranglista'!$A:$FP,FR$321,FALSE)/4),0)</f>
        <v>0</v>
      </c>
      <c r="FS211" s="223">
        <f>IFERROR(IF(RIGHT(VLOOKUP($A211,csapatok!$A:$NN,FS$320,FALSE),5)="Csere",VLOOKUP(LEFT(VLOOKUP($A211,csapatok!$A:$NN,FS$320,FALSE),LEN(VLOOKUP($A211,csapatok!$A:$NN,FS$320,FALSE))-6),'csapat-ranglista'!$A:$FP,FS$321,FALSE)/8,VLOOKUP(VLOOKUP($A211,csapatok!$A:$NN,FS$320,FALSE),'csapat-ranglista'!$A:$FP,FS$321,FALSE)/4),0)</f>
        <v>0</v>
      </c>
      <c r="FT211" s="223">
        <f>IFERROR(IF(RIGHT(VLOOKUP($A211,csapatok!$A:$NN,FT$320,FALSE),5)="Csere",VLOOKUP(LEFT(VLOOKUP($A211,csapatok!$A:$NN,FT$320,FALSE),LEN(VLOOKUP($A211,csapatok!$A:$NN,FT$320,FALSE))-6),'csapat-ranglista'!$A:$FP,FT$321,FALSE)/8,VLOOKUP(VLOOKUP($A211,csapatok!$A:$NN,FT$320,FALSE),'csapat-ranglista'!$A:$FP,FT$321,FALSE)/4),0)</f>
        <v>0</v>
      </c>
      <c r="FU211" s="223">
        <f>IFERROR(IF(RIGHT(VLOOKUP($A211,csapatok!$A:$NN,FU$320,FALSE),5)="Csere",VLOOKUP(LEFT(VLOOKUP($A211,csapatok!$A:$NN,FU$320,FALSE),LEN(VLOOKUP($A211,csapatok!$A:$NN,FU$320,FALSE))-6),'csapat-ranglista'!$A:$FP,FU$321,FALSE)/8,VLOOKUP(VLOOKUP($A211,csapatok!$A:$NN,FU$320,FALSE),'csapat-ranglista'!$A:$FP,FU$321,FALSE)/4),0)</f>
        <v>0</v>
      </c>
      <c r="FV211" s="223">
        <f>IFERROR(IF(RIGHT(VLOOKUP($A211,csapatok!$A:$NN,FV$320,FALSE),5)="Csere",VLOOKUP(LEFT(VLOOKUP($A211,csapatok!$A:$NN,FV$320,FALSE),LEN(VLOOKUP($A211,csapatok!$A:$NN,FV$320,FALSE))-6),'csapat-ranglista'!$A:$FP,FV$321,FALSE)/8,VLOOKUP(VLOOKUP($A211,csapatok!$A:$NN,FV$320,FALSE),'csapat-ranglista'!$A:$FP,FV$321,FALSE)/4),0)</f>
        <v>0</v>
      </c>
      <c r="FW211" s="223">
        <f>IFERROR(IF(RIGHT(VLOOKUP($A211,csapatok!$A:$NN,FW$320,FALSE),5)="Csere",VLOOKUP(LEFT(VLOOKUP($A211,csapatok!$A:$NN,FW$320,FALSE),LEN(VLOOKUP($A211,csapatok!$A:$NN,FW$320,FALSE))-6),'csapat-ranglista'!$A:$FP,FW$321,FALSE)/8,VLOOKUP(VLOOKUP($A211,csapatok!$A:$NN,FW$320,FALSE),'csapat-ranglista'!$A:$FP,FW$321,FALSE)/4),0)</f>
        <v>0</v>
      </c>
      <c r="FX211" s="223">
        <f>IFERROR(IF(RIGHT(VLOOKUP($A211,csapatok!$A:$NN,FX$320,FALSE),5)="Csere",VLOOKUP(LEFT(VLOOKUP($A211,csapatok!$A:$NN,FX$320,FALSE),LEN(VLOOKUP($A211,csapatok!$A:$NN,FX$320,FALSE))-6),'csapat-ranglista'!$A:$FP,FX$321,FALSE)/8,VLOOKUP(VLOOKUP($A211,csapatok!$A:$NN,FX$320,FALSE),'csapat-ranglista'!$A:$FP,FX$321,FALSE)/4),0)</f>
        <v>0</v>
      </c>
      <c r="FY211" s="223">
        <f>IFERROR(IF(RIGHT(VLOOKUP($A211,csapatok!$A:$NN,FY$320,FALSE),5)="Csere",VLOOKUP(LEFT(VLOOKUP($A211,csapatok!$A:$NN,FY$320,FALSE),LEN(VLOOKUP($A211,csapatok!$A:$NN,FY$320,FALSE))-6),'csapat-ranglista'!$A:$FP,FY$321,FALSE)/8,VLOOKUP(VLOOKUP($A211,csapatok!$A:$NN,FY$320,FALSE),'csapat-ranglista'!$A:$FP,FY$321,FALSE)/4),0)</f>
        <v>0</v>
      </c>
      <c r="FZ211" s="223">
        <f>IFERROR(IF(RIGHT(VLOOKUP($A211,csapatok!$A:$NN,FZ$320,FALSE),5)="Csere",VLOOKUP(LEFT(VLOOKUP($A211,csapatok!$A:$NN,FZ$320,FALSE),LEN(VLOOKUP($A211,csapatok!$A:$NN,FZ$320,FALSE))-6),'csapat-ranglista'!$A:$FP,FZ$321,FALSE)/8,VLOOKUP(VLOOKUP($A211,csapatok!$A:$NN,FZ$320,FALSE),'csapat-ranglista'!$A:$FP,FZ$321,FALSE)/4),0)</f>
        <v>0</v>
      </c>
      <c r="GA211" s="223">
        <f>IFERROR(IF(RIGHT(VLOOKUP($A211,csapatok!$A:$NN,GA$320,FALSE),5)="Csere",VLOOKUP(LEFT(VLOOKUP($A211,csapatok!$A:$NN,GA$320,FALSE),LEN(VLOOKUP($A211,csapatok!$A:$NN,GA$320,FALSE))-6),'csapat-ranglista'!$A:$FP,GA$321,FALSE)/8,VLOOKUP(VLOOKUP($A211,csapatok!$A:$NN,GA$320,FALSE),'csapat-ranglista'!$A:$FP,GA$321,FALSE)/4),0)</f>
        <v>0</v>
      </c>
      <c r="GB211" s="223">
        <f>IFERROR(IF(RIGHT(VLOOKUP($A211,csapatok!$A:$NN,GB$320,FALSE),5)="Csere",VLOOKUP(LEFT(VLOOKUP($A211,csapatok!$A:$NN,GB$320,FALSE),LEN(VLOOKUP($A211,csapatok!$A:$NN,GB$320,FALSE))-6),'csapat-ranglista'!$A:$FP,GB$321,FALSE)/8,VLOOKUP(VLOOKUP($A211,csapatok!$A:$NN,GB$320,FALSE),'csapat-ranglista'!$A:$FP,GB$321,FALSE)/4),0)</f>
        <v>0</v>
      </c>
      <c r="GC211" s="223">
        <f>IFERROR(IF(RIGHT(VLOOKUP($A211,csapatok!$A:$NN,GC$320,FALSE),5)="Csere",VLOOKUP(LEFT(VLOOKUP($A211,csapatok!$A:$NN,GC$320,FALSE),LEN(VLOOKUP($A211,csapatok!$A:$NN,GC$320,FALSE))-6),'csapat-ranglista'!$A:$FP,GC$321,FALSE)/8,VLOOKUP(VLOOKUP($A211,csapatok!$A:$NN,GC$320,FALSE),'csapat-ranglista'!$A:$FP,GC$321,FALSE)/4),0)</f>
        <v>0</v>
      </c>
      <c r="GD211" s="247">
        <f>SUM(EQ211:GC211)</f>
        <v>0</v>
      </c>
    </row>
    <row r="212" spans="1:186">
      <c r="A212" s="32" t="s">
        <v>329</v>
      </c>
      <c r="B212" s="131">
        <v>28001</v>
      </c>
      <c r="C212" s="131" t="str">
        <f>IF(B212=0,"",IF(B212&lt;$C$1,"felnőtt","ifi"))</f>
        <v>felnőtt</v>
      </c>
      <c r="D212" s="32" t="s">
        <v>101</v>
      </c>
      <c r="E212" s="45"/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f>IFERROR(IF(RIGHT(VLOOKUP($A212,csapatok!$A:$BL,X$320,FALSE),5)="Csere",VLOOKUP(LEFT(VLOOKUP($A212,csapatok!$A:$BL,X$320,FALSE),LEN(VLOOKUP($A212,csapatok!$A:$BL,X$320,FALSE))-6),'csapat-ranglista'!$A:$FP,X$321,FALSE)/8,VLOOKUP(VLOOKUP($A212,csapatok!$A:$BL,X$320,FALSE),'csapat-ranglista'!$A:$FP,X$321,FALSE)/4),0)</f>
        <v>0</v>
      </c>
      <c r="Y212" s="32">
        <f>IFERROR(IF(RIGHT(VLOOKUP($A212,csapatok!$A:$BL,Y$320,FALSE),5)="Csere",VLOOKUP(LEFT(VLOOKUP($A212,csapatok!$A:$BL,Y$320,FALSE),LEN(VLOOKUP($A212,csapatok!$A:$BL,Y$320,FALSE))-6),'csapat-ranglista'!$A:$FP,Y$321,FALSE)/8,VLOOKUP(VLOOKUP($A212,csapatok!$A:$BL,Y$320,FALSE),'csapat-ranglista'!$A:$FP,Y$321,FALSE)/4),0)</f>
        <v>0</v>
      </c>
      <c r="Z212" s="32">
        <f>IFERROR(IF(RIGHT(VLOOKUP($A212,csapatok!$A:$BL,Z$320,FALSE),5)="Csere",VLOOKUP(LEFT(VLOOKUP($A212,csapatok!$A:$BL,Z$320,FALSE),LEN(VLOOKUP($A212,csapatok!$A:$BL,Z$320,FALSE))-6),'csapat-ranglista'!$A:$FP,Z$321,FALSE)/8,VLOOKUP(VLOOKUP($A212,csapatok!$A:$BL,Z$320,FALSE),'csapat-ranglista'!$A:$FP,Z$321,FALSE)/4),0)</f>
        <v>0</v>
      </c>
      <c r="AA212" s="32">
        <f>IFERROR(IF(RIGHT(VLOOKUP($A212,csapatok!$A:$BL,AA$320,FALSE),5)="Csere",VLOOKUP(LEFT(VLOOKUP($A212,csapatok!$A:$BL,AA$320,FALSE),LEN(VLOOKUP($A212,csapatok!$A:$BL,AA$320,FALSE))-6),'csapat-ranglista'!$A:$FP,AA$321,FALSE)/8,VLOOKUP(VLOOKUP($A212,csapatok!$A:$BL,AA$320,FALSE),'csapat-ranglista'!$A:$FP,AA$321,FALSE)/4),0)</f>
        <v>0</v>
      </c>
      <c r="AB212" s="223">
        <f>IFERROR(IF(RIGHT(VLOOKUP($A212,csapatok!$A:$BL,AB$320,FALSE),5)="Csere",VLOOKUP(LEFT(VLOOKUP($A212,csapatok!$A:$BL,AB$320,FALSE),LEN(VLOOKUP($A212,csapatok!$A:$BL,AB$320,FALSE))-6),'csapat-ranglista'!$A:$FP,AB$321,FALSE)/8,VLOOKUP(VLOOKUP($A212,csapatok!$A:$BL,AB$320,FALSE),'csapat-ranglista'!$A:$FP,AB$321,FALSE)/4),0)</f>
        <v>0</v>
      </c>
      <c r="AC212" s="223">
        <f>IFERROR(IF(RIGHT(VLOOKUP($A212,csapatok!$A:$BL,AC$320,FALSE),5)="Csere",VLOOKUP(LEFT(VLOOKUP($A212,csapatok!$A:$BL,AC$320,FALSE),LEN(VLOOKUP($A212,csapatok!$A:$BL,AC$320,FALSE))-6),'csapat-ranglista'!$A:$FP,AC$321,FALSE)/8,VLOOKUP(VLOOKUP($A212,csapatok!$A:$BL,AC$320,FALSE),'csapat-ranglista'!$A:$FP,AC$321,FALSE)/4),0)</f>
        <v>0</v>
      </c>
      <c r="AD212" s="223">
        <f>IFERROR(IF(RIGHT(VLOOKUP($A212,csapatok!$A:$BL,AD$320,FALSE),5)="Csere",VLOOKUP(LEFT(VLOOKUP($A212,csapatok!$A:$BL,AD$320,FALSE),LEN(VLOOKUP($A212,csapatok!$A:$BL,AD$320,FALSE))-6),'csapat-ranglista'!$A:$FP,AD$321,FALSE)/8,VLOOKUP(VLOOKUP($A212,csapatok!$A:$BL,AD$320,FALSE),'csapat-ranglista'!$A:$FP,AD$321,FALSE)/4),0)</f>
        <v>0</v>
      </c>
      <c r="AE212" s="223">
        <f>IFERROR(IF(RIGHT(VLOOKUP($A212,csapatok!$A:$BL,AE$320,FALSE),5)="Csere",VLOOKUP(LEFT(VLOOKUP($A212,csapatok!$A:$BL,AE$320,FALSE),LEN(VLOOKUP($A212,csapatok!$A:$BL,AE$320,FALSE))-6),'csapat-ranglista'!$A:$FP,AE$321,FALSE)/8,VLOOKUP(VLOOKUP($A212,csapatok!$A:$BL,AE$320,FALSE),'csapat-ranglista'!$A:$FP,AE$321,FALSE)/4),0)</f>
        <v>0</v>
      </c>
      <c r="AF212" s="223">
        <f>IFERROR(IF(RIGHT(VLOOKUP($A212,csapatok!$A:$BL,AF$320,FALSE),5)="Csere",VLOOKUP(LEFT(VLOOKUP($A212,csapatok!$A:$BL,AF$320,FALSE),LEN(VLOOKUP($A212,csapatok!$A:$BL,AF$320,FALSE))-6),'csapat-ranglista'!$A:$FP,AF$321,FALSE)/8,VLOOKUP(VLOOKUP($A212,csapatok!$A:$BL,AF$320,FALSE),'csapat-ranglista'!$A:$FP,AF$321,FALSE)/4),0)</f>
        <v>0</v>
      </c>
      <c r="AG212" s="223">
        <f>IFERROR(IF(RIGHT(VLOOKUP($A212,csapatok!$A:$BL,AG$320,FALSE),5)="Csere",VLOOKUP(LEFT(VLOOKUP($A212,csapatok!$A:$BL,AG$320,FALSE),LEN(VLOOKUP($A212,csapatok!$A:$BL,AG$320,FALSE))-6),'csapat-ranglista'!$A:$FP,AG$321,FALSE)/8,VLOOKUP(VLOOKUP($A212,csapatok!$A:$BL,AG$320,FALSE),'csapat-ranglista'!$A:$FP,AG$321,FALSE)/4),0)</f>
        <v>0</v>
      </c>
      <c r="AH212" s="223">
        <f>IFERROR(IF(RIGHT(VLOOKUP($A212,csapatok!$A:$BL,AH$320,FALSE),5)="Csere",VLOOKUP(LEFT(VLOOKUP($A212,csapatok!$A:$BL,AH$320,FALSE),LEN(VLOOKUP($A212,csapatok!$A:$BL,AH$320,FALSE))-6),'csapat-ranglista'!$A:$FP,AH$321,FALSE)/8,VLOOKUP(VLOOKUP($A212,csapatok!$A:$BL,AH$320,FALSE),'csapat-ranglista'!$A:$FP,AH$321,FALSE)/4),0)</f>
        <v>0</v>
      </c>
      <c r="AI212" s="223">
        <f>IFERROR(IF(RIGHT(VLOOKUP($A212,csapatok!$A:$BL,AI$320,FALSE),5)="Csere",VLOOKUP(LEFT(VLOOKUP($A212,csapatok!$A:$BL,AI$320,FALSE),LEN(VLOOKUP($A212,csapatok!$A:$BL,AI$320,FALSE))-6),'csapat-ranglista'!$A:$FP,AI$321,FALSE)/8,VLOOKUP(VLOOKUP($A212,csapatok!$A:$BL,AI$320,FALSE),'csapat-ranglista'!$A:$FP,AI$321,FALSE)/4),0)</f>
        <v>0</v>
      </c>
      <c r="AJ212" s="223">
        <f>IFERROR(IF(RIGHT(VLOOKUP($A212,csapatok!$A:$BL,AJ$320,FALSE),5)="Csere",VLOOKUP(LEFT(VLOOKUP($A212,csapatok!$A:$BL,AJ$320,FALSE),LEN(VLOOKUP($A212,csapatok!$A:$BL,AJ$320,FALSE))-6),'csapat-ranglista'!$A:$FP,AJ$321,FALSE)/8,VLOOKUP(VLOOKUP($A212,csapatok!$A:$BL,AJ$320,FALSE),'csapat-ranglista'!$A:$FP,AJ$321,FALSE)/2),0)</f>
        <v>0</v>
      </c>
      <c r="AK212" s="223">
        <f>IFERROR(IF(RIGHT(VLOOKUP($A212,csapatok!$A:$CN,AK$320,FALSE),5)="Csere",VLOOKUP(LEFT(VLOOKUP($A212,csapatok!$A:$CN,AK$320,FALSE),LEN(VLOOKUP($A212,csapatok!$A:$CN,AK$320,FALSE))-6),'csapat-ranglista'!$A:$FP,AK$321,FALSE)/8,VLOOKUP(VLOOKUP($A212,csapatok!$A:$CN,AK$320,FALSE),'csapat-ranglista'!$A:$FP,AK$321,FALSE)/4),0)</f>
        <v>0</v>
      </c>
      <c r="AL212" s="223">
        <f>IFERROR(IF(RIGHT(VLOOKUP($A212,csapatok!$A:$CN,AL$320,FALSE),5)="Csere",VLOOKUP(LEFT(VLOOKUP($A212,csapatok!$A:$CN,AL$320,FALSE),LEN(VLOOKUP($A212,csapatok!$A:$CN,AL$320,FALSE))-6),'csapat-ranglista'!$A:$FP,AL$321,FALSE)/8,VLOOKUP(VLOOKUP($A212,csapatok!$A:$CN,AL$320,FALSE),'csapat-ranglista'!$A:$FP,AL$321,FALSE)/4),0)</f>
        <v>0</v>
      </c>
      <c r="AM212" s="223">
        <f>IFERROR(IF(RIGHT(VLOOKUP($A212,csapatok!$A:$CN,AM$320,FALSE),5)="Csere",VLOOKUP(LEFT(VLOOKUP($A212,csapatok!$A:$CN,AM$320,FALSE),LEN(VLOOKUP($A212,csapatok!$A:$CN,AM$320,FALSE))-6),'csapat-ranglista'!$A:$FP,AM$321,FALSE)/8,VLOOKUP(VLOOKUP($A212,csapatok!$A:$CN,AM$320,FALSE),'csapat-ranglista'!$A:$FP,AM$321,FALSE)/4),0)</f>
        <v>0</v>
      </c>
      <c r="AN212" s="223">
        <f>IFERROR(IF(RIGHT(VLOOKUP($A212,csapatok!$A:$CN,AN$320,FALSE),5)="Csere",VLOOKUP(LEFT(VLOOKUP($A212,csapatok!$A:$CN,AN$320,FALSE),LEN(VLOOKUP($A212,csapatok!$A:$CN,AN$320,FALSE))-6),'csapat-ranglista'!$A:$FP,AN$321,FALSE)/8,VLOOKUP(VLOOKUP($A212,csapatok!$A:$CN,AN$320,FALSE),'csapat-ranglista'!$A:$FP,AN$321,FALSE)/4),0)</f>
        <v>0</v>
      </c>
      <c r="AO212" s="223">
        <f>IFERROR(IF(RIGHT(VLOOKUP($A212,csapatok!$A:$CN,AO$320,FALSE),5)="Csere",VLOOKUP(LEFT(VLOOKUP($A212,csapatok!$A:$CN,AO$320,FALSE),LEN(VLOOKUP($A212,csapatok!$A:$CN,AO$320,FALSE))-6),'csapat-ranglista'!$A:$FP,AO$321,FALSE)/8,VLOOKUP(VLOOKUP($A212,csapatok!$A:$CN,AO$320,FALSE),'csapat-ranglista'!$A:$FP,AO$321,FALSE)/4),0)</f>
        <v>0</v>
      </c>
      <c r="AP212" s="223">
        <f>IFERROR(IF(RIGHT(VLOOKUP($A212,csapatok!$A:$CN,AP$320,FALSE),5)="Csere",VLOOKUP(LEFT(VLOOKUP($A212,csapatok!$A:$CN,AP$320,FALSE),LEN(VLOOKUP($A212,csapatok!$A:$CN,AP$320,FALSE))-6),'csapat-ranglista'!$A:$FP,AP$321,FALSE)/8,VLOOKUP(VLOOKUP($A212,csapatok!$A:$CN,AP$320,FALSE),'csapat-ranglista'!$A:$FP,AP$321,FALSE)/4),0)</f>
        <v>0</v>
      </c>
      <c r="AQ212" s="223">
        <f>IFERROR(IF(RIGHT(VLOOKUP($A212,csapatok!$A:$CN,AQ$320,FALSE),5)="Csere",VLOOKUP(LEFT(VLOOKUP($A212,csapatok!$A:$CN,AQ$320,FALSE),LEN(VLOOKUP($A212,csapatok!$A:$CN,AQ$320,FALSE))-6),'csapat-ranglista'!$A:$FP,AQ$321,FALSE)/8,VLOOKUP(VLOOKUP($A212,csapatok!$A:$CN,AQ$320,FALSE),'csapat-ranglista'!$A:$FP,AQ$321,FALSE)/4),0)</f>
        <v>0</v>
      </c>
      <c r="AR212" s="223">
        <f>IFERROR(IF(RIGHT(VLOOKUP($A212,csapatok!$A:$CN,AR$320,FALSE),5)="Csere",VLOOKUP(LEFT(VLOOKUP($A212,csapatok!$A:$CN,AR$320,FALSE),LEN(VLOOKUP($A212,csapatok!$A:$CN,AR$320,FALSE))-6),'csapat-ranglista'!$A:$FP,AR$321,FALSE)/8,VLOOKUP(VLOOKUP($A212,csapatok!$A:$CN,AR$320,FALSE),'csapat-ranglista'!$A:$FP,AR$321,FALSE)/4),0)</f>
        <v>0</v>
      </c>
      <c r="AS212" s="223">
        <f>IFERROR(IF(RIGHT(VLOOKUP($A212,csapatok!$A:$CN,AS$320,FALSE),5)="Csere",VLOOKUP(LEFT(VLOOKUP($A212,csapatok!$A:$CN,AS$320,FALSE),LEN(VLOOKUP($A212,csapatok!$A:$CN,AS$320,FALSE))-6),'csapat-ranglista'!$A:$FP,AS$321,FALSE)/8,VLOOKUP(VLOOKUP($A212,csapatok!$A:$CN,AS$320,FALSE),'csapat-ranglista'!$A:$FP,AS$321,FALSE)/4),0)</f>
        <v>0</v>
      </c>
      <c r="AT212" s="223">
        <f>IFERROR(IF(RIGHT(VLOOKUP($A212,csapatok!$A:$CN,AT$320,FALSE),5)="Csere",VLOOKUP(LEFT(VLOOKUP($A212,csapatok!$A:$CN,AT$320,FALSE),LEN(VLOOKUP($A212,csapatok!$A:$CN,AT$320,FALSE))-6),'csapat-ranglista'!$A:$FP,AT$321,FALSE)/8,VLOOKUP(VLOOKUP($A212,csapatok!$A:$CN,AT$320,FALSE),'csapat-ranglista'!$A:$FP,AT$321,FALSE)/4),0)</f>
        <v>0</v>
      </c>
      <c r="AU212" s="223">
        <f>IFERROR(IF(RIGHT(VLOOKUP($A212,csapatok!$A:$CN,AU$320,FALSE),5)="Csere",VLOOKUP(LEFT(VLOOKUP($A212,csapatok!$A:$CN,AU$320,FALSE),LEN(VLOOKUP($A212,csapatok!$A:$CN,AU$320,FALSE))-6),'csapat-ranglista'!$A:$FP,AU$321,FALSE)/8,VLOOKUP(VLOOKUP($A212,csapatok!$A:$CN,AU$320,FALSE),'csapat-ranglista'!$A:$FP,AU$321,FALSE)/4),0)</f>
        <v>0</v>
      </c>
      <c r="AV212" s="223">
        <f>IFERROR(IF(RIGHT(VLOOKUP($A212,csapatok!$A:$CN,AV$320,FALSE),5)="Csere",VLOOKUP(LEFT(VLOOKUP($A212,csapatok!$A:$CN,AV$320,FALSE),LEN(VLOOKUP($A212,csapatok!$A:$CN,AV$320,FALSE))-6),'csapat-ranglista'!$A:$FP,AV$321,FALSE)/8,VLOOKUP(VLOOKUP($A212,csapatok!$A:$CN,AV$320,FALSE),'csapat-ranglista'!$A:$FP,AV$321,FALSE)/4),0)</f>
        <v>0</v>
      </c>
      <c r="AW212" s="223">
        <f>IFERROR(IF(RIGHT(VLOOKUP($A212,csapatok!$A:$CN,AW$320,FALSE),5)="Csere",VLOOKUP(LEFT(VLOOKUP($A212,csapatok!$A:$CN,AW$320,FALSE),LEN(VLOOKUP($A212,csapatok!$A:$CN,AW$320,FALSE))-6),'csapat-ranglista'!$A:$FP,AW$321,FALSE)/8,VLOOKUP(VLOOKUP($A212,csapatok!$A:$CN,AW$320,FALSE),'csapat-ranglista'!$A:$FP,AW$321,FALSE)/4),0)</f>
        <v>0</v>
      </c>
      <c r="AX212" s="223">
        <f>IFERROR(IF(RIGHT(VLOOKUP($A212,csapatok!$A:$CN,AX$320,FALSE),5)="Csere",VLOOKUP(LEFT(VLOOKUP($A212,csapatok!$A:$CN,AX$320,FALSE),LEN(VLOOKUP($A212,csapatok!$A:$CN,AX$320,FALSE))-6),'csapat-ranglista'!$A:$FP,AX$321,FALSE)/8,VLOOKUP(VLOOKUP($A212,csapatok!$A:$CN,AX$320,FALSE),'csapat-ranglista'!$A:$FP,AX$321,FALSE)/4),0)</f>
        <v>0</v>
      </c>
      <c r="AY212" s="223">
        <f>IFERROR(IF(RIGHT(VLOOKUP($A212,csapatok!$A:$NN,AY$320,FALSE),5)="Csere",VLOOKUP(LEFT(VLOOKUP($A212,csapatok!$A:$NN,AY$320,FALSE),LEN(VLOOKUP($A212,csapatok!$A:$NN,AY$320,FALSE))-6),'csapat-ranglista'!$A:$FP,AY$321,FALSE)/8,VLOOKUP(VLOOKUP($A212,csapatok!$A:$NN,AY$320,FALSE),'csapat-ranglista'!$A:$FP,AY$321,FALSE)/4),0)</f>
        <v>0</v>
      </c>
      <c r="AZ212" s="223">
        <f>IFERROR(IF(RIGHT(VLOOKUP($A212,csapatok!$A:$NN,AZ$320,FALSE),5)="Csere",VLOOKUP(LEFT(VLOOKUP($A212,csapatok!$A:$NN,AZ$320,FALSE),LEN(VLOOKUP($A212,csapatok!$A:$NN,AZ$320,FALSE))-6),'csapat-ranglista'!$A:$FP,AZ$321,FALSE)/8,VLOOKUP(VLOOKUP($A212,csapatok!$A:$NN,AZ$320,FALSE),'csapat-ranglista'!$A:$FP,AZ$321,FALSE)/4),0)</f>
        <v>0</v>
      </c>
      <c r="BA212" s="223">
        <f>IFERROR(IF(RIGHT(VLOOKUP($A212,csapatok!$A:$NN,BA$320,FALSE),5)="Csere",VLOOKUP(LEFT(VLOOKUP($A212,csapatok!$A:$NN,BA$320,FALSE),LEN(VLOOKUP($A212,csapatok!$A:$NN,BA$320,FALSE))-6),'csapat-ranglista'!$A:$FP,BA$321,FALSE)/8,VLOOKUP(VLOOKUP($A212,csapatok!$A:$NN,BA$320,FALSE),'csapat-ranglista'!$A:$FP,BA$321,FALSE)/4),0)</f>
        <v>0</v>
      </c>
      <c r="BB212" s="223">
        <f>IFERROR(IF(RIGHT(VLOOKUP($A212,csapatok!$A:$NN,BB$320,FALSE),5)="Csere",VLOOKUP(LEFT(VLOOKUP($A212,csapatok!$A:$NN,BB$320,FALSE),LEN(VLOOKUP($A212,csapatok!$A:$NN,BB$320,FALSE))-6),'csapat-ranglista'!$A:$FP,BB$321,FALSE)/8,VLOOKUP(VLOOKUP($A212,csapatok!$A:$NN,BB$320,FALSE),'csapat-ranglista'!$A:$FP,BB$321,FALSE)/4),0)</f>
        <v>0</v>
      </c>
      <c r="BC212" s="224">
        <f>versenyek!$ES$11*IFERROR(VLOOKUP(VLOOKUP($A212,versenyek!ER:ET,3,FALSE),szabalyok!$A$16:$B$23,2,FALSE)/4,0)</f>
        <v>0</v>
      </c>
      <c r="BD212" s="224">
        <f>versenyek!$EV$11*IFERROR(VLOOKUP(VLOOKUP($A212,versenyek!EU:EW,3,FALSE),szabalyok!$A$16:$B$23,2,FALSE)/4,0)</f>
        <v>0</v>
      </c>
      <c r="BE212" s="223">
        <f>IFERROR(IF(RIGHT(VLOOKUP($A212,csapatok!$A:$NN,BE$320,FALSE),5)="Csere",VLOOKUP(LEFT(VLOOKUP($A212,csapatok!$A:$NN,BE$320,FALSE),LEN(VLOOKUP($A212,csapatok!$A:$NN,BE$320,FALSE))-6),'csapat-ranglista'!$A:$FP,BE$321,FALSE)/8,VLOOKUP(VLOOKUP($A212,csapatok!$A:$NN,BE$320,FALSE),'csapat-ranglista'!$A:$FP,BE$321,FALSE)/4),0)</f>
        <v>0</v>
      </c>
      <c r="BF212" s="223">
        <f>IFERROR(IF(RIGHT(VLOOKUP($A212,csapatok!$A:$NN,BF$320,FALSE),5)="Csere",VLOOKUP(LEFT(VLOOKUP($A212,csapatok!$A:$NN,BF$320,FALSE),LEN(VLOOKUP($A212,csapatok!$A:$NN,BF$320,FALSE))-6),'csapat-ranglista'!$A:$FP,BF$321,FALSE)/8,VLOOKUP(VLOOKUP($A212,csapatok!$A:$NN,BF$320,FALSE),'csapat-ranglista'!$A:$FP,BF$321,FALSE)/4),0)</f>
        <v>0</v>
      </c>
      <c r="BG212" s="223">
        <f>IFERROR(IF(RIGHT(VLOOKUP($A212,csapatok!$A:$NN,BG$320,FALSE),5)="Csere",VLOOKUP(LEFT(VLOOKUP($A212,csapatok!$A:$NN,BG$320,FALSE),LEN(VLOOKUP($A212,csapatok!$A:$NN,BG$320,FALSE))-6),'csapat-ranglista'!$A:$FP,BG$321,FALSE)/8,VLOOKUP(VLOOKUP($A212,csapatok!$A:$NN,BG$320,FALSE),'csapat-ranglista'!$A:$FP,BG$321,FALSE)/4),0)</f>
        <v>0</v>
      </c>
      <c r="BH212" s="223">
        <f>IFERROR(IF(RIGHT(VLOOKUP($A212,csapatok!$A:$NN,BH$320,FALSE),5)="Csere",VLOOKUP(LEFT(VLOOKUP($A212,csapatok!$A:$NN,BH$320,FALSE),LEN(VLOOKUP($A212,csapatok!$A:$NN,BH$320,FALSE))-6),'csapat-ranglista'!$A:$FP,BH$321,FALSE)/8,VLOOKUP(VLOOKUP($A212,csapatok!$A:$NN,BH$320,FALSE),'csapat-ranglista'!$A:$FP,BH$321,FALSE)/4),0)</f>
        <v>0</v>
      </c>
      <c r="BI212" s="223">
        <f>IFERROR(IF(RIGHT(VLOOKUP($A212,csapatok!$A:$NN,BI$320,FALSE),5)="Csere",VLOOKUP(LEFT(VLOOKUP($A212,csapatok!$A:$NN,BI$320,FALSE),LEN(VLOOKUP($A212,csapatok!$A:$NN,BI$320,FALSE))-6),'csapat-ranglista'!$A:$FP,BI$321,FALSE)/8,VLOOKUP(VLOOKUP($A212,csapatok!$A:$NN,BI$320,FALSE),'csapat-ranglista'!$A:$FP,BI$321,FALSE)/4),0)</f>
        <v>0</v>
      </c>
      <c r="BJ212" s="223">
        <f>IFERROR(IF(RIGHT(VLOOKUP($A212,csapatok!$A:$NN,BJ$320,FALSE),5)="Csere",VLOOKUP(LEFT(VLOOKUP($A212,csapatok!$A:$NN,BJ$320,FALSE),LEN(VLOOKUP($A212,csapatok!$A:$NN,BJ$320,FALSE))-6),'csapat-ranglista'!$A:$FP,BJ$321,FALSE)/8,VLOOKUP(VLOOKUP($A212,csapatok!$A:$NN,BJ$320,FALSE),'csapat-ranglista'!$A:$FP,BJ$321,FALSE)/4),0)</f>
        <v>0</v>
      </c>
      <c r="BK212" s="223">
        <f>IFERROR(IF(RIGHT(VLOOKUP($A212,csapatok!$A:$NN,BK$320,FALSE),5)="Csere",VLOOKUP(LEFT(VLOOKUP($A212,csapatok!$A:$NN,BK$320,FALSE),LEN(VLOOKUP($A212,csapatok!$A:$NN,BK$320,FALSE))-6),'csapat-ranglista'!$A:$FP,BK$321,FALSE)/8,VLOOKUP(VLOOKUP($A212,csapatok!$A:$NN,BK$320,FALSE),'csapat-ranglista'!$A:$FP,BK$321,FALSE)/4),0)</f>
        <v>0</v>
      </c>
      <c r="BL212" s="223">
        <f>IFERROR(IF(RIGHT(VLOOKUP($A212,csapatok!$A:$NN,BL$320,FALSE),5)="Csere",VLOOKUP(LEFT(VLOOKUP($A212,csapatok!$A:$NN,BL$320,FALSE),LEN(VLOOKUP($A212,csapatok!$A:$NN,BL$320,FALSE))-6),'csapat-ranglista'!$A:$FP,BL$321,FALSE)/8,VLOOKUP(VLOOKUP($A212,csapatok!$A:$NN,BL$320,FALSE),'csapat-ranglista'!$A:$FP,BL$321,FALSE)/4),0)</f>
        <v>0</v>
      </c>
      <c r="BM212" s="223">
        <f>IFERROR(IF(RIGHT(VLOOKUP($A212,csapatok!$A:$NN,BM$320,FALSE),5)="Csere",VLOOKUP(LEFT(VLOOKUP($A212,csapatok!$A:$NN,BM$320,FALSE),LEN(VLOOKUP($A212,csapatok!$A:$NN,BM$320,FALSE))-6),'csapat-ranglista'!$A:$FP,BM$321,FALSE)/8,VLOOKUP(VLOOKUP($A212,csapatok!$A:$NN,BM$320,FALSE),'csapat-ranglista'!$A:$FP,BM$321,FALSE)/4),0)</f>
        <v>0</v>
      </c>
      <c r="BN212" s="223">
        <f>IFERROR(IF(RIGHT(VLOOKUP($A212,csapatok!$A:$NN,BN$320,FALSE),5)="Csere",VLOOKUP(LEFT(VLOOKUP($A212,csapatok!$A:$NN,BN$320,FALSE),LEN(VLOOKUP($A212,csapatok!$A:$NN,BN$320,FALSE))-6),'csapat-ranglista'!$A:$FP,BN$321,FALSE)/8,VLOOKUP(VLOOKUP($A212,csapatok!$A:$NN,BN$320,FALSE),'csapat-ranglista'!$A:$FP,BN$321,FALSE)/4),0)</f>
        <v>0</v>
      </c>
      <c r="BO212" s="223">
        <f>IFERROR(IF(RIGHT(VLOOKUP($A212,csapatok!$A:$NN,BO$320,FALSE),5)="Csere",VLOOKUP(LEFT(VLOOKUP($A212,csapatok!$A:$NN,BO$320,FALSE),LEN(VLOOKUP($A212,csapatok!$A:$NN,BO$320,FALSE))-6),'csapat-ranglista'!$A:$FP,BO$321,FALSE)/8,VLOOKUP(VLOOKUP($A212,csapatok!$A:$NN,BO$320,FALSE),'csapat-ranglista'!$A:$FP,BO$321,FALSE)/4),0)</f>
        <v>0</v>
      </c>
      <c r="BP212" s="223">
        <f>IFERROR(IF(RIGHT(VLOOKUP($A212,csapatok!$A:$NN,BP$320,FALSE),5)="Csere",VLOOKUP(LEFT(VLOOKUP($A212,csapatok!$A:$NN,BP$320,FALSE),LEN(VLOOKUP($A212,csapatok!$A:$NN,BP$320,FALSE))-6),'csapat-ranglista'!$A:$FP,BP$321,FALSE)/8,VLOOKUP(VLOOKUP($A212,csapatok!$A:$NN,BP$320,FALSE),'csapat-ranglista'!$A:$FP,BP$321,FALSE)/4),0)</f>
        <v>0</v>
      </c>
      <c r="BQ212" s="223">
        <f>IFERROR(IF(RIGHT(VLOOKUP($A212,csapatok!$A:$NN,BQ$320,FALSE),5)="Csere",VLOOKUP(LEFT(VLOOKUP($A212,csapatok!$A:$NN,BQ$320,FALSE),LEN(VLOOKUP($A212,csapatok!$A:$NN,BQ$320,FALSE))-6),'csapat-ranglista'!$A:$FP,BQ$321,FALSE)/8,VLOOKUP(VLOOKUP($A212,csapatok!$A:$NN,BQ$320,FALSE),'csapat-ranglista'!$A:$FP,BQ$321,FALSE)/4),0)</f>
        <v>0</v>
      </c>
      <c r="BR212" s="223">
        <f>IFERROR(IF(RIGHT(VLOOKUP($A212,csapatok!$A:$NN,BR$320,FALSE),5)="Csere",VLOOKUP(LEFT(VLOOKUP($A212,csapatok!$A:$NN,BR$320,FALSE),LEN(VLOOKUP($A212,csapatok!$A:$NN,BR$320,FALSE))-6),'csapat-ranglista'!$A:$FP,BR$321,FALSE)/8,VLOOKUP(VLOOKUP($A212,csapatok!$A:$NN,BR$320,FALSE),'csapat-ranglista'!$A:$FP,BR$321,FALSE)/4),0)</f>
        <v>0</v>
      </c>
      <c r="BS212" s="223">
        <f>IFERROR(IF(RIGHT(VLOOKUP($A212,csapatok!$A:$NN,BS$320,FALSE),5)="Csere",VLOOKUP(LEFT(VLOOKUP($A212,csapatok!$A:$NN,BS$320,FALSE),LEN(VLOOKUP($A212,csapatok!$A:$NN,BS$320,FALSE))-6),'csapat-ranglista'!$A:$FP,BS$321,FALSE)/8,VLOOKUP(VLOOKUP($A212,csapatok!$A:$NN,BS$320,FALSE),'csapat-ranglista'!$A:$FP,BS$321,FALSE)/4),0)</f>
        <v>0</v>
      </c>
      <c r="BT212" s="223">
        <f>IFERROR(IF(RIGHT(VLOOKUP($A212,csapatok!$A:$NN,BT$320,FALSE),5)="Csere",VLOOKUP(LEFT(VLOOKUP($A212,csapatok!$A:$NN,BT$320,FALSE),LEN(VLOOKUP($A212,csapatok!$A:$NN,BT$320,FALSE))-6),'csapat-ranglista'!$A:$FP,BT$321,FALSE)/8,VLOOKUP(VLOOKUP($A212,csapatok!$A:$NN,BT$320,FALSE),'csapat-ranglista'!$A:$FP,BT$321,FALSE)/4),0)</f>
        <v>0</v>
      </c>
      <c r="BU212" s="223">
        <f>IFERROR(IF(RIGHT(VLOOKUP($A212,csapatok!$A:$NN,BU$320,FALSE),5)="Csere",VLOOKUP(LEFT(VLOOKUP($A212,csapatok!$A:$NN,BU$320,FALSE),LEN(VLOOKUP($A212,csapatok!$A:$NN,BU$320,FALSE))-6),'csapat-ranglista'!$A:$FP,BU$321,FALSE)/8,VLOOKUP(VLOOKUP($A212,csapatok!$A:$NN,BU$320,FALSE),'csapat-ranglista'!$A:$FP,BU$321,FALSE)/4),0)</f>
        <v>0</v>
      </c>
      <c r="BV212" s="223">
        <f>IFERROR(IF(RIGHT(VLOOKUP($A212,csapatok!$A:$NN,BV$320,FALSE),5)="Csere",VLOOKUP(LEFT(VLOOKUP($A212,csapatok!$A:$NN,BV$320,FALSE),LEN(VLOOKUP($A212,csapatok!$A:$NN,BV$320,FALSE))-6),'csapat-ranglista'!$A:$FP,BV$321,FALSE)/8,VLOOKUP(VLOOKUP($A212,csapatok!$A:$NN,BV$320,FALSE),'csapat-ranglista'!$A:$FP,BV$321,FALSE)/4),0)</f>
        <v>0</v>
      </c>
      <c r="BW212" s="223">
        <f>IFERROR(IF(RIGHT(VLOOKUP($A212,csapatok!$A:$NN,BW$320,FALSE),5)="Csere",VLOOKUP(LEFT(VLOOKUP($A212,csapatok!$A:$NN,BW$320,FALSE),LEN(VLOOKUP($A212,csapatok!$A:$NN,BW$320,FALSE))-6),'csapat-ranglista'!$A:$FP,BW$321,FALSE)/8,VLOOKUP(VLOOKUP($A212,csapatok!$A:$NN,BW$320,FALSE),'csapat-ranglista'!$A:$FP,BW$321,FALSE)/4),0)</f>
        <v>0</v>
      </c>
      <c r="BX212" s="223">
        <f>IFERROR(IF(RIGHT(VLOOKUP($A212,csapatok!$A:$NN,BX$320,FALSE),5)="Csere",VLOOKUP(LEFT(VLOOKUP($A212,csapatok!$A:$NN,BX$320,FALSE),LEN(VLOOKUP($A212,csapatok!$A:$NN,BX$320,FALSE))-6),'csapat-ranglista'!$A:$FP,BX$321,FALSE)/8,VLOOKUP(VLOOKUP($A212,csapatok!$A:$NN,BX$320,FALSE),'csapat-ranglista'!$A:$FP,BX$321,FALSE)/4),0)</f>
        <v>0</v>
      </c>
      <c r="BY212" s="223">
        <f>IFERROR(IF(RIGHT(VLOOKUP($A212,csapatok!$A:$NN,BY$320,FALSE),5)="Csere",VLOOKUP(LEFT(VLOOKUP($A212,csapatok!$A:$NN,BY$320,FALSE),LEN(VLOOKUP($A212,csapatok!$A:$NN,BY$320,FALSE))-6),'csapat-ranglista'!$A:$FP,BY$321,FALSE)/8,VLOOKUP(VLOOKUP($A212,csapatok!$A:$NN,BY$320,FALSE),'csapat-ranglista'!$A:$FP,BY$321,FALSE)/4),0)</f>
        <v>0</v>
      </c>
      <c r="BZ212" s="223">
        <f>IFERROR(IF(RIGHT(VLOOKUP($A212,csapatok!$A:$NN,BZ$320,FALSE),5)="Csere",VLOOKUP(LEFT(VLOOKUP($A212,csapatok!$A:$NN,BZ$320,FALSE),LEN(VLOOKUP($A212,csapatok!$A:$NN,BZ$320,FALSE))-6),'csapat-ranglista'!$A:$FP,BZ$321,FALSE)/8,VLOOKUP(VLOOKUP($A212,csapatok!$A:$NN,BZ$320,FALSE),'csapat-ranglista'!$A:$FP,BZ$321,FALSE)/4),0)</f>
        <v>0</v>
      </c>
      <c r="CA212" s="223">
        <f>IFERROR(IF(RIGHT(VLOOKUP($A212,csapatok!$A:$NN,CA$320,FALSE),5)="Csere",VLOOKUP(LEFT(VLOOKUP($A212,csapatok!$A:$NN,CA$320,FALSE),LEN(VLOOKUP($A212,csapatok!$A:$NN,CA$320,FALSE))-6),'csapat-ranglista'!$A:$FP,CA$321,FALSE)/8,VLOOKUP(VLOOKUP($A212,csapatok!$A:$NN,CA$320,FALSE),'csapat-ranglista'!$A:$FP,CA$321,FALSE)/4),0)</f>
        <v>0</v>
      </c>
      <c r="CB212" s="223">
        <f>IFERROR(IF(RIGHT(VLOOKUP($A212,csapatok!$A:$NN,CB$320,FALSE),5)="Csere",VLOOKUP(LEFT(VLOOKUP($A212,csapatok!$A:$NN,CB$320,FALSE),LEN(VLOOKUP($A212,csapatok!$A:$NN,CB$320,FALSE))-6),'csapat-ranglista'!$A:$FP,CB$321,FALSE)/8,VLOOKUP(VLOOKUP($A212,csapatok!$A:$NN,CB$320,FALSE),'csapat-ranglista'!$A:$FP,CB$321,FALSE)/4),0)</f>
        <v>0</v>
      </c>
      <c r="CC212" s="223">
        <f>IFERROR(IF(RIGHT(VLOOKUP($A212,csapatok!$A:$NN,CC$320,FALSE),5)="Csere",VLOOKUP(LEFT(VLOOKUP($A212,csapatok!$A:$NN,CC$320,FALSE),LEN(VLOOKUP($A212,csapatok!$A:$NN,CC$320,FALSE))-6),'csapat-ranglista'!$A:$FP,CC$321,FALSE)/8,VLOOKUP(VLOOKUP($A212,csapatok!$A:$NN,CC$320,FALSE),'csapat-ranglista'!$A:$FP,CC$321,FALSE)/4),0)</f>
        <v>0</v>
      </c>
      <c r="CD212" s="223">
        <f>IFERROR(IF(RIGHT(VLOOKUP($A212,csapatok!$A:$NN,CD$320,FALSE),5)="Csere",VLOOKUP(LEFT(VLOOKUP($A212,csapatok!$A:$NN,CD$320,FALSE),LEN(VLOOKUP($A212,csapatok!$A:$NN,CD$320,FALSE))-6),'csapat-ranglista'!$A:$FP,CD$321,FALSE)/8,VLOOKUP(VLOOKUP($A212,csapatok!$A:$NN,CD$320,FALSE),'csapat-ranglista'!$A:$FP,CD$321,FALSE)/4),0)</f>
        <v>0</v>
      </c>
      <c r="CE212" s="223">
        <f>IFERROR(IF(RIGHT(VLOOKUP($A212,csapatok!$A:$NN,CE$320,FALSE),5)="Csere",VLOOKUP(LEFT(VLOOKUP($A212,csapatok!$A:$NN,CE$320,FALSE),LEN(VLOOKUP($A212,csapatok!$A:$NN,CE$320,FALSE))-6),'csapat-ranglista'!$A:$FP,CE$321,FALSE)/8,VLOOKUP(VLOOKUP($A212,csapatok!$A:$NN,CE$320,FALSE),'csapat-ranglista'!$A:$FP,CE$321,FALSE)/4),0)</f>
        <v>0</v>
      </c>
      <c r="CF212" s="223">
        <f>IFERROR(IF(RIGHT(VLOOKUP($A212,csapatok!$A:$NN,CF$320,FALSE),5)="Csere",VLOOKUP(LEFT(VLOOKUP($A212,csapatok!$A:$NN,CF$320,FALSE),LEN(VLOOKUP($A212,csapatok!$A:$NN,CF$320,FALSE))-6),'csapat-ranglista'!$A:$FP,CF$321,FALSE)/8,VLOOKUP(VLOOKUP($A212,csapatok!$A:$NN,CF$320,FALSE),'csapat-ranglista'!$A:$FP,CF$321,FALSE)/4),0)</f>
        <v>0</v>
      </c>
      <c r="CG212" s="223">
        <f>IFERROR(IF(RIGHT(VLOOKUP($A212,csapatok!$A:$NN,CG$320,FALSE),5)="Csere",VLOOKUP(LEFT(VLOOKUP($A212,csapatok!$A:$NN,CG$320,FALSE),LEN(VLOOKUP($A212,csapatok!$A:$NN,CG$320,FALSE))-6),'csapat-ranglista'!$A:$FP,CG$321,FALSE)/8,VLOOKUP(VLOOKUP($A212,csapatok!$A:$NN,CG$320,FALSE),'csapat-ranglista'!$A:$FP,CG$321,FALSE)/4),0)</f>
        <v>0</v>
      </c>
      <c r="CH212" s="223">
        <f>IFERROR(IF(RIGHT(VLOOKUP($A212,csapatok!$A:$NN,CH$320,FALSE),5)="Csere",VLOOKUP(LEFT(VLOOKUP($A212,csapatok!$A:$NN,CH$320,FALSE),LEN(VLOOKUP($A212,csapatok!$A:$NN,CH$320,FALSE))-6),'csapat-ranglista'!$A:$FP,CH$321,FALSE)/8,VLOOKUP(VLOOKUP($A212,csapatok!$A:$NN,CH$320,FALSE),'csapat-ranglista'!$A:$FP,CH$321,FALSE)/4),0)</f>
        <v>0</v>
      </c>
      <c r="CI212" s="223">
        <f>IFERROR(IF(RIGHT(VLOOKUP($A212,csapatok!$A:$NN,CI$320,FALSE),5)="Csere",VLOOKUP(LEFT(VLOOKUP($A212,csapatok!$A:$NN,CI$320,FALSE),LEN(VLOOKUP($A212,csapatok!$A:$NN,CI$320,FALSE))-6),'csapat-ranglista'!$A:$FP,CI$321,FALSE)/8,VLOOKUP(VLOOKUP($A212,csapatok!$A:$NN,CI$320,FALSE),'csapat-ranglista'!$A:$FP,CI$321,FALSE)/4),0)</f>
        <v>0</v>
      </c>
      <c r="CJ212" s="224">
        <f>versenyek!$IQ$11*IFERROR(VLOOKUP(VLOOKUP($A212,versenyek!IP:IR,3,FALSE),szabalyok!$A$16:$B$23,2,FALSE)/4,0)</f>
        <v>0</v>
      </c>
      <c r="CK212" s="224">
        <f>versenyek!$IT$11*IFERROR(VLOOKUP(VLOOKUP($A212,versenyek!IS:IU,3,FALSE),szabalyok!$A$16:$B$23,2,FALSE)/4,0)</f>
        <v>0</v>
      </c>
      <c r="CL212" s="223">
        <f>IFERROR(IF(RIGHT(VLOOKUP($A212,csapatok!$A:$NN,CL$320,FALSE),5)="Csere",VLOOKUP(LEFT(VLOOKUP($A212,csapatok!$A:$NN,CL$320,FALSE),LEN(VLOOKUP($A212,csapatok!$A:$NN,CL$320,FALSE))-6),'csapat-ranglista'!$A:$FP,CL$321,FALSE)/8,VLOOKUP(VLOOKUP($A212,csapatok!$A:$NN,CL$320,FALSE),'csapat-ranglista'!$A:$FP,CL$321,FALSE)/4),0)</f>
        <v>0</v>
      </c>
      <c r="CM212" s="223">
        <f>IFERROR(IF(RIGHT(VLOOKUP($A212,csapatok!$A:$NN,CM$320,FALSE),5)="Csere",VLOOKUP(LEFT(VLOOKUP($A212,csapatok!$A:$NN,CM$320,FALSE),LEN(VLOOKUP($A212,csapatok!$A:$NN,CM$320,FALSE))-6),'csapat-ranglista'!$A:$FP,CM$321,FALSE)/8,VLOOKUP(VLOOKUP($A212,csapatok!$A:$NN,CM$320,FALSE),'csapat-ranglista'!$A:$FP,CM$321,FALSE)/4),0)</f>
        <v>0</v>
      </c>
      <c r="CN212" s="223">
        <f>IFERROR(IF(RIGHT(VLOOKUP($A212,csapatok!$A:$NN,CN$320,FALSE),5)="Csere",VLOOKUP(LEFT(VLOOKUP($A212,csapatok!$A:$NN,CN$320,FALSE),LEN(VLOOKUP($A212,csapatok!$A:$NN,CN$320,FALSE))-6),'csapat-ranglista'!$A:$FP,CN$321,FALSE)/8,VLOOKUP(VLOOKUP($A212,csapatok!$A:$NN,CN$320,FALSE),'csapat-ranglista'!$A:$FP,CN$321,FALSE)/4),0)</f>
        <v>0</v>
      </c>
      <c r="CO212" s="223">
        <f>IFERROR(IF(RIGHT(VLOOKUP($A212,csapatok!$A:$NN,CO$320,FALSE),5)="Csere",VLOOKUP(LEFT(VLOOKUP($A212,csapatok!$A:$NN,CO$320,FALSE),LEN(VLOOKUP($A212,csapatok!$A:$NN,CO$320,FALSE))-6),'csapat-ranglista'!$A:$FP,CO$321,FALSE)/8,VLOOKUP(VLOOKUP($A212,csapatok!$A:$NN,CO$320,FALSE),'csapat-ranglista'!$A:$FP,CO$321,FALSE)/4),0)</f>
        <v>0</v>
      </c>
      <c r="CP212" s="223">
        <f>IFERROR(IF(RIGHT(VLOOKUP($A212,csapatok!$A:$NN,CP$320,FALSE),5)="Csere",VLOOKUP(LEFT(VLOOKUP($A212,csapatok!$A:$NN,CP$320,FALSE),LEN(VLOOKUP($A212,csapatok!$A:$NN,CP$320,FALSE))-6),'csapat-ranglista'!$A:$FP,CP$321,FALSE)/8,VLOOKUP(VLOOKUP($A212,csapatok!$A:$NN,CP$320,FALSE),'csapat-ranglista'!$A:$FP,CP$321,FALSE)/4),0)</f>
        <v>0</v>
      </c>
      <c r="CQ212" s="223">
        <f>IFERROR(IF(RIGHT(VLOOKUP($A212,csapatok!$A:$NN,CQ$320,FALSE),5)="Csere",VLOOKUP(LEFT(VLOOKUP($A212,csapatok!$A:$NN,CQ$320,FALSE),LEN(VLOOKUP($A212,csapatok!$A:$NN,CQ$320,FALSE))-6),'csapat-ranglista'!$A:$FP,CQ$321,FALSE)/8,VLOOKUP(VLOOKUP($A212,csapatok!$A:$NN,CQ$320,FALSE),'csapat-ranglista'!$A:$FP,CQ$321,FALSE)/4),0)</f>
        <v>0</v>
      </c>
      <c r="CR212" s="223">
        <f>IFERROR(IF(RIGHT(VLOOKUP($A212,csapatok!$A:$NN,CR$320,FALSE),5)="Csere",VLOOKUP(LEFT(VLOOKUP($A212,csapatok!$A:$NN,CR$320,FALSE),LEN(VLOOKUP($A212,csapatok!$A:$NN,CR$320,FALSE))-6),'csapat-ranglista'!$A:$FP,CR$321,FALSE)/8,VLOOKUP(VLOOKUP($A212,csapatok!$A:$NN,CR$320,FALSE),'csapat-ranglista'!$A:$FP,CR$321,FALSE)/4),0)</f>
        <v>0</v>
      </c>
      <c r="CS212" s="223">
        <f>IFERROR(IF(RIGHT(VLOOKUP($A212,csapatok!$A:$NN,CS$320,FALSE),5)="Csere",VLOOKUP(LEFT(VLOOKUP($A212,csapatok!$A:$NN,CS$320,FALSE),LEN(VLOOKUP($A212,csapatok!$A:$NN,CS$320,FALSE))-6),'csapat-ranglista'!$A:$FP,CS$321,FALSE)/8,VLOOKUP(VLOOKUP($A212,csapatok!$A:$NN,CS$320,FALSE),'csapat-ranglista'!$A:$FP,CS$321,FALSE)/4),0)</f>
        <v>0</v>
      </c>
      <c r="CT212" s="223">
        <f>IFERROR(IF(RIGHT(VLOOKUP($A212,csapatok!$A:$NN,CT$320,FALSE),5)="Csere",VLOOKUP(LEFT(VLOOKUP($A212,csapatok!$A:$NN,CT$320,FALSE),LEN(VLOOKUP($A212,csapatok!$A:$NN,CT$320,FALSE))-6),'csapat-ranglista'!$A:$FP,CT$321,FALSE)/8,VLOOKUP(VLOOKUP($A212,csapatok!$A:$NN,CT$320,FALSE),'csapat-ranglista'!$A:$FP,CT$321,FALSE)/4),0)</f>
        <v>0</v>
      </c>
      <c r="CU212" s="223">
        <f>IFERROR(IF(RIGHT(VLOOKUP($A212,csapatok!$A:$NN,CU$320,FALSE),5)="Csere",VLOOKUP(LEFT(VLOOKUP($A212,csapatok!$A:$NN,CU$320,FALSE),LEN(VLOOKUP($A212,csapatok!$A:$NN,CU$320,FALSE))-6),'csapat-ranglista'!$A:$FP,CU$321,FALSE)/8,VLOOKUP(VLOOKUP($A212,csapatok!$A:$NN,CU$320,FALSE),'csapat-ranglista'!$A:$FP,CU$321,FALSE)/4),0)</f>
        <v>0</v>
      </c>
      <c r="CV212" s="223">
        <f>IFERROR(IF(RIGHT(VLOOKUP($A212,csapatok!$A:$NN,CV$320,FALSE),5)="Csere",VLOOKUP(LEFT(VLOOKUP($A212,csapatok!$A:$NN,CV$320,FALSE),LEN(VLOOKUP($A212,csapatok!$A:$NN,CV$320,FALSE))-6),'csapat-ranglista'!$A:$FP,CV$321,FALSE)/8,VLOOKUP(VLOOKUP($A212,csapatok!$A:$NN,CV$320,FALSE),'csapat-ranglista'!$A:$FP,CV$321,FALSE)/4),0)</f>
        <v>0</v>
      </c>
      <c r="CW212" s="223">
        <f>IFERROR(IF(RIGHT(VLOOKUP($A212,csapatok!$A:$NN,CW$320,FALSE),5)="Csere",VLOOKUP(LEFT(VLOOKUP($A212,csapatok!$A:$NN,CW$320,FALSE),LEN(VLOOKUP($A212,csapatok!$A:$NN,CW$320,FALSE))-6),'csapat-ranglista'!$A:$FP,CW$321,FALSE)/8,VLOOKUP(VLOOKUP($A212,csapatok!$A:$NN,CW$320,FALSE),'csapat-ranglista'!$A:$FP,CW$321,FALSE)/4),0)</f>
        <v>0</v>
      </c>
      <c r="CX212" s="223">
        <f>IFERROR(IF(RIGHT(VLOOKUP($A212,csapatok!$A:$NN,CX$320,FALSE),5)="Csere",VLOOKUP(LEFT(VLOOKUP($A212,csapatok!$A:$NN,CX$320,FALSE),LEN(VLOOKUP($A212,csapatok!$A:$NN,CX$320,FALSE))-6),'csapat-ranglista'!$A:$FP,CX$321,FALSE)/8,VLOOKUP(VLOOKUP($A212,csapatok!$A:$NN,CX$320,FALSE),'csapat-ranglista'!$A:$FP,CX$321,FALSE)/4),0)</f>
        <v>0</v>
      </c>
      <c r="CY212" s="223">
        <f>IFERROR(IF(RIGHT(VLOOKUP($A212,csapatok!$A:$NN,CY$320,FALSE),5)="Csere",VLOOKUP(LEFT(VLOOKUP($A212,csapatok!$A:$NN,CY$320,FALSE),LEN(VLOOKUP($A212,csapatok!$A:$NN,CY$320,FALSE))-6),'csapat-ranglista'!$A:$FP,CY$321,FALSE)/8,VLOOKUP(VLOOKUP($A212,csapatok!$A:$NN,CY$320,FALSE),'csapat-ranglista'!$A:$FP,CY$321,FALSE)/4),0)</f>
        <v>0</v>
      </c>
      <c r="CZ212" s="223">
        <f>IFERROR(IF(RIGHT(VLOOKUP($A212,csapatok!$A:$NN,CZ$320,FALSE),5)="Csere",VLOOKUP(LEFT(VLOOKUP($A212,csapatok!$A:$NN,CZ$320,FALSE),LEN(VLOOKUP($A212,csapatok!$A:$NN,CZ$320,FALSE))-6),'csapat-ranglista'!$A:$FP,CZ$321,FALSE)/8,VLOOKUP(VLOOKUP($A212,csapatok!$A:$NN,CZ$320,FALSE),'csapat-ranglista'!$A:$FP,CZ$321,FALSE)/4),0)</f>
        <v>0</v>
      </c>
      <c r="DA212" s="223">
        <f>IFERROR(IF(RIGHT(VLOOKUP($A212,csapatok!$A:$NN,DA$320,FALSE),5)="Csere",VLOOKUP(LEFT(VLOOKUP($A212,csapatok!$A:$NN,DA$320,FALSE),LEN(VLOOKUP($A212,csapatok!$A:$NN,DA$320,FALSE))-6),'csapat-ranglista'!$A:$FP,DA$321,FALSE)/8,VLOOKUP(VLOOKUP($A212,csapatok!$A:$NN,DA$320,FALSE),'csapat-ranglista'!$A:$FP,DA$321,FALSE)/4),0)</f>
        <v>0</v>
      </c>
      <c r="DB212" s="223">
        <f>IFERROR(IF(RIGHT(VLOOKUP($A212,csapatok!$A:$NN,DB$320,FALSE),5)="Csere",VLOOKUP(LEFT(VLOOKUP($A212,csapatok!$A:$NN,DB$320,FALSE),LEN(VLOOKUP($A212,csapatok!$A:$NN,DB$320,FALSE))-6),'csapat-ranglista'!$A:$FP,DB$321,FALSE)/8,VLOOKUP(VLOOKUP($A212,csapatok!$A:$NN,DB$320,FALSE),'csapat-ranglista'!$A:$FP,DB$321,FALSE)/4),0)</f>
        <v>0</v>
      </c>
      <c r="DC212" s="223">
        <f>IFERROR(IF(RIGHT(VLOOKUP($A212,csapatok!$A:$NN,DC$320,FALSE),5)="Csere",VLOOKUP(LEFT(VLOOKUP($A212,csapatok!$A:$NN,DC$320,FALSE),LEN(VLOOKUP($A212,csapatok!$A:$NN,DC$320,FALSE))-6),'csapat-ranglista'!$A:$FP,DC$321,FALSE)/8,VLOOKUP(VLOOKUP($A212,csapatok!$A:$NN,DC$320,FALSE),'csapat-ranglista'!$A:$FP,DC$321,FALSE)/4),0)</f>
        <v>0</v>
      </c>
      <c r="DD212" s="223">
        <f>IFERROR(IF(RIGHT(VLOOKUP($A212,csapatok!$A:$NN,DD$320,FALSE),5)="Csere",VLOOKUP(LEFT(VLOOKUP($A212,csapatok!$A:$NN,DD$320,FALSE),LEN(VLOOKUP($A212,csapatok!$A:$NN,DD$320,FALSE))-6),'csapat-ranglista'!$A:$FP,DD$321,FALSE)/8,VLOOKUP(VLOOKUP($A212,csapatok!$A:$NN,DD$320,FALSE),'csapat-ranglista'!$A:$FP,DD$321,FALSE)/4),0)</f>
        <v>0</v>
      </c>
      <c r="DE212" s="223">
        <f>IFERROR(IF(RIGHT(VLOOKUP($A212,csapatok!$A:$NN,DE$320,FALSE),5)="Csere",VLOOKUP(LEFT(VLOOKUP($A212,csapatok!$A:$NN,DE$320,FALSE),LEN(VLOOKUP($A212,csapatok!$A:$NN,DE$320,FALSE))-6),'csapat-ranglista'!$A:$FP,DE$321,FALSE)/8,VLOOKUP(VLOOKUP($A212,csapatok!$A:$NN,DE$320,FALSE),'csapat-ranglista'!$A:$FP,DE$321,FALSE)/4),0)</f>
        <v>0</v>
      </c>
      <c r="DF212" s="223">
        <f>IFERROR(IF(RIGHT(VLOOKUP($A212,csapatok!$A:$NN,DF$320,FALSE),5)="Csere",VLOOKUP(LEFT(VLOOKUP($A212,csapatok!$A:$NN,DF$320,FALSE),LEN(VLOOKUP($A212,csapatok!$A:$NN,DF$320,FALSE))-6),'csapat-ranglista'!$A:$FP,DF$321,FALSE)/8,VLOOKUP(VLOOKUP($A212,csapatok!$A:$NN,DF$320,FALSE),'csapat-ranglista'!$A:$FP,DF$321,FALSE)/4),0)</f>
        <v>0</v>
      </c>
      <c r="DG212" s="223">
        <f>IFERROR(IF(RIGHT(VLOOKUP($A212,csapatok!$A:$NN,DG$320,FALSE),5)="Csere",VLOOKUP(LEFT(VLOOKUP($A212,csapatok!$A:$NN,DG$320,FALSE),LEN(VLOOKUP($A212,csapatok!$A:$NN,DG$320,FALSE))-6),'csapat-ranglista'!$A:$FP,DG$321,FALSE)/8,VLOOKUP(VLOOKUP($A212,csapatok!$A:$NN,DG$320,FALSE),'csapat-ranglista'!$A:$FP,DG$321,FALSE)/4),0)</f>
        <v>0</v>
      </c>
      <c r="DH212" s="223">
        <f>IFERROR(IF(RIGHT(VLOOKUP($A212,csapatok!$A:$NN,DH$320,FALSE),5)="Csere",VLOOKUP(LEFT(VLOOKUP($A212,csapatok!$A:$NN,DH$320,FALSE),LEN(VLOOKUP($A212,csapatok!$A:$NN,DH$320,FALSE))-6),'csapat-ranglista'!$A:$FP,DH$321,FALSE)/8,VLOOKUP(VLOOKUP($A212,csapatok!$A:$NN,DH$320,FALSE),'csapat-ranglista'!$A:$FP,DH$321,FALSE)/4),0)</f>
        <v>0</v>
      </c>
      <c r="DI212" s="223">
        <f>IFERROR(IF(RIGHT(VLOOKUP($A212,csapatok!$A:$NN,DI$320,FALSE),5)="Csere",VLOOKUP(LEFT(VLOOKUP($A212,csapatok!$A:$NN,DI$320,FALSE),LEN(VLOOKUP($A212,csapatok!$A:$NN,DI$320,FALSE))-6),'csapat-ranglista'!$A:$FP,DI$321,FALSE)/8,VLOOKUP(VLOOKUP($A212,csapatok!$A:$NN,DI$320,FALSE),'csapat-ranglista'!$A:$FP,DI$321,FALSE)/4),0)</f>
        <v>0</v>
      </c>
      <c r="DJ212" s="223">
        <f>IFERROR(IF(RIGHT(VLOOKUP($A212,csapatok!$A:$NN,DJ$320,FALSE),5)="Csere",VLOOKUP(LEFT(VLOOKUP($A212,csapatok!$A:$NN,DJ$320,FALSE),LEN(VLOOKUP($A212,csapatok!$A:$NN,DJ$320,FALSE))-6),'csapat-ranglista'!$A:$FP,DJ$321,FALSE)/8,VLOOKUP(VLOOKUP($A212,csapatok!$A:$NN,DJ$320,FALSE),'csapat-ranglista'!$A:$FP,DJ$321,FALSE)/4),0)</f>
        <v>0</v>
      </c>
      <c r="DK212" s="223">
        <f>IFERROR(IF(RIGHT(VLOOKUP($A212,csapatok!$A:$NN,DK$320,FALSE),5)="Csere",VLOOKUP(LEFT(VLOOKUP($A212,csapatok!$A:$NN,DK$320,FALSE),LEN(VLOOKUP($A212,csapatok!$A:$NN,DK$320,FALSE))-6),'csapat-ranglista'!$A:$FP,DK$321,FALSE)/8,VLOOKUP(VLOOKUP($A212,csapatok!$A:$NN,DK$320,FALSE),'csapat-ranglista'!$A:$FP,DK$321,FALSE)/4),0)</f>
        <v>0</v>
      </c>
      <c r="DL212" s="223">
        <f>IFERROR(IF(RIGHT(VLOOKUP($A212,csapatok!$A:$NN,DL$320,FALSE),5)="Csere",VLOOKUP(LEFT(VLOOKUP($A212,csapatok!$A:$NN,DL$320,FALSE),LEN(VLOOKUP($A212,csapatok!$A:$NN,DL$320,FALSE))-6),'csapat-ranglista'!$A:$FP,DL$321,FALSE)/8,VLOOKUP(VLOOKUP($A212,csapatok!$A:$NN,DL$320,FALSE),'csapat-ranglista'!$A:$FP,DL$321,FALSE)/4),0)</f>
        <v>0</v>
      </c>
      <c r="DM212" s="223">
        <f>IFERROR(IF(RIGHT(VLOOKUP($A212,csapatok!$A:$NN,DM$320,FALSE),5)="Csere",VLOOKUP(LEFT(VLOOKUP($A212,csapatok!$A:$NN,DM$320,FALSE),LEN(VLOOKUP($A212,csapatok!$A:$NN,DM$320,FALSE))-6),'csapat-ranglista'!$A:$FP,DM$321,FALSE)/8,VLOOKUP(VLOOKUP($A212,csapatok!$A:$NN,DM$320,FALSE),'csapat-ranglista'!$A:$FP,DM$321,FALSE)/4),0)</f>
        <v>0</v>
      </c>
      <c r="DN212" s="223">
        <f>IFERROR(IF(RIGHT(VLOOKUP($A212,csapatok!$A:$NN,DN$320,FALSE),5)="Csere",VLOOKUP(LEFT(VLOOKUP($A212,csapatok!$A:$NN,DN$320,FALSE),LEN(VLOOKUP($A212,csapatok!$A:$NN,DN$320,FALSE))-6),'csapat-ranglista'!$A:$FP,DN$321,FALSE)/8,VLOOKUP(VLOOKUP($A212,csapatok!$A:$NN,DN$320,FALSE),'csapat-ranglista'!$A:$FP,DN$321,FALSE)/4),0)</f>
        <v>0</v>
      </c>
      <c r="DO212" s="224">
        <f>versenyek!$MF$11*IFERROR(VLOOKUP(VLOOKUP($A212,versenyek!ME:MG,3,FALSE),szabalyok!$A$16:$B$23,2,FALSE)/4,0)</f>
        <v>0</v>
      </c>
      <c r="DP212" s="224">
        <f>versenyek!$MI$11*IFERROR(VLOOKUP(VLOOKUP($A212,versenyek!MH:MJ,3,FALSE),szabalyok!$A$16:$B$23,2,FALSE)/4,0)</f>
        <v>0</v>
      </c>
      <c r="DQ212" s="223">
        <f>IFERROR(IF(RIGHT(VLOOKUP($A212,csapatok!$A:$NN,DQ$320,FALSE),5)="Csere",VLOOKUP(LEFT(VLOOKUP($A212,csapatok!$A:$NN,DQ$320,FALSE),LEN(VLOOKUP($A212,csapatok!$A:$NN,DQ$320,FALSE))-6),'csapat-ranglista'!$A:$FP,DQ$321,FALSE)/8,VLOOKUP(VLOOKUP($A212,csapatok!$A:$NN,DQ$320,FALSE),'csapat-ranglista'!$A:$FP,DQ$321,FALSE)/4),0)</f>
        <v>0</v>
      </c>
      <c r="DR212" s="223">
        <f>IFERROR(IF(RIGHT(VLOOKUP($A212,csapatok!$A:$NN,DR$320,FALSE),5)="Csere",VLOOKUP(LEFT(VLOOKUP($A212,csapatok!$A:$NN,DR$320,FALSE),LEN(VLOOKUP($A212,csapatok!$A:$NN,DR$320,FALSE))-6),'csapat-ranglista'!$A:$FP,DR$321,FALSE)/8,VLOOKUP(VLOOKUP($A212,csapatok!$A:$NN,DR$320,FALSE),'csapat-ranglista'!$A:$FP,DR$321,FALSE)/4),0)</f>
        <v>0</v>
      </c>
      <c r="DS212" s="223">
        <f>IFERROR(IF(RIGHT(VLOOKUP($A212,csapatok!$A:$NN,DS$320,FALSE),5)="Csere",VLOOKUP(LEFT(VLOOKUP($A212,csapatok!$A:$NN,DS$320,FALSE),LEN(VLOOKUP($A212,csapatok!$A:$NN,DS$320,FALSE))-6),'csapat-ranglista'!$A:$FP,DS$321,FALSE)/8,VLOOKUP(VLOOKUP($A212,csapatok!$A:$NN,DS$320,FALSE),'csapat-ranglista'!$A:$FP,DS$321,FALSE)/4),0)</f>
        <v>0</v>
      </c>
      <c r="DT212" s="223">
        <f>IFERROR(IF(RIGHT(VLOOKUP($A212,csapatok!$A:$NN,DT$320,FALSE),5)="Csere",VLOOKUP(LEFT(VLOOKUP($A212,csapatok!$A:$NN,DT$320,FALSE),LEN(VLOOKUP($A212,csapatok!$A:$NN,DT$320,FALSE))-6),'csapat-ranglista'!$A:$FP,DT$321,FALSE)/8,VLOOKUP(VLOOKUP($A212,csapatok!$A:$NN,DT$320,FALSE),'csapat-ranglista'!$A:$FP,DT$321,FALSE)/4),0)</f>
        <v>0</v>
      </c>
      <c r="DU212" s="223">
        <f>IFERROR(IF(RIGHT(VLOOKUP($A212,csapatok!$A:$NN,DU$320,FALSE),5)="Csere",VLOOKUP(LEFT(VLOOKUP($A212,csapatok!$A:$NN,DU$320,FALSE),LEN(VLOOKUP($A212,csapatok!$A:$NN,DU$320,FALSE))-6),'csapat-ranglista'!$A:$FP,DU$321,FALSE)/8,VLOOKUP(VLOOKUP($A212,csapatok!$A:$NN,DU$320,FALSE),'csapat-ranglista'!$A:$FP,DU$321,FALSE)/4),0)</f>
        <v>0</v>
      </c>
      <c r="DV212" s="223">
        <f>IFERROR(IF(RIGHT(VLOOKUP($A212,csapatok!$A:$NN,DV$320,FALSE),5)="Csere",VLOOKUP(LEFT(VLOOKUP($A212,csapatok!$A:$NN,DV$320,FALSE),LEN(VLOOKUP($A212,csapatok!$A:$NN,DV$320,FALSE))-6),'csapat-ranglista'!$A:$FP,DV$321,FALSE)/8,VLOOKUP(VLOOKUP($A212,csapatok!$A:$NN,DV$320,FALSE),'csapat-ranglista'!$A:$FP,DV$321,FALSE)/4),0)</f>
        <v>0</v>
      </c>
      <c r="DW212" s="223">
        <f>IFERROR(IF(RIGHT(VLOOKUP($A212,csapatok!$A:$NN,DW$320,FALSE),5)="Csere",VLOOKUP(LEFT(VLOOKUP($A212,csapatok!$A:$NN,DW$320,FALSE),LEN(VLOOKUP($A212,csapatok!$A:$NN,DW$320,FALSE))-6),'csapat-ranglista'!$A:$FP,DW$321,FALSE)/8,VLOOKUP(VLOOKUP($A212,csapatok!$A:$NN,DW$320,FALSE),'csapat-ranglista'!$A:$FP,DW$321,FALSE)/4),0)</f>
        <v>0</v>
      </c>
      <c r="DX212" s="223">
        <f>IFERROR(IF(RIGHT(VLOOKUP($A212,csapatok!$A:$NN,DX$320,FALSE),5)="Csere",VLOOKUP(LEFT(VLOOKUP($A212,csapatok!$A:$NN,DX$320,FALSE),LEN(VLOOKUP($A212,csapatok!$A:$NN,DX$320,FALSE))-6),'csapat-ranglista'!$A:$FP,DX$321,FALSE)/8,VLOOKUP(VLOOKUP($A212,csapatok!$A:$NN,DX$320,FALSE),'csapat-ranglista'!$A:$FP,DX$321,FALSE)/4),0)</f>
        <v>0</v>
      </c>
      <c r="DY212" s="223">
        <f>IFERROR(IF(RIGHT(VLOOKUP($A212,csapatok!$A:$NN,DY$320,FALSE),5)="Csere",VLOOKUP(LEFT(VLOOKUP($A212,csapatok!$A:$NN,DY$320,FALSE),LEN(VLOOKUP($A212,csapatok!$A:$NN,DY$320,FALSE))-6),'csapat-ranglista'!$A:$FP,DY$321,FALSE)/8,VLOOKUP(VLOOKUP($A212,csapatok!$A:$NN,DY$320,FALSE),'csapat-ranglista'!$A:$FP,DY$321,FALSE)/4),0)</f>
        <v>0</v>
      </c>
      <c r="DZ212" s="223">
        <f>IFERROR(IF(RIGHT(VLOOKUP($A212,csapatok!$A:$NN,DZ$320,FALSE),5)="Csere",VLOOKUP(LEFT(VLOOKUP($A212,csapatok!$A:$NN,DZ$320,FALSE),LEN(VLOOKUP($A212,csapatok!$A:$NN,DZ$320,FALSE))-6),'csapat-ranglista'!$A:$FP,DZ$321,FALSE)/8,VLOOKUP(VLOOKUP($A212,csapatok!$A:$NN,DZ$320,FALSE),'csapat-ranglista'!$A:$FP,DZ$321,FALSE)/4),0)</f>
        <v>0</v>
      </c>
      <c r="EA212" s="223">
        <f>IFERROR(IF(RIGHT(VLOOKUP($A212,csapatok!$A:$NN,EA$320,FALSE),5)="Csere",VLOOKUP(LEFT(VLOOKUP($A212,csapatok!$A:$NN,EA$320,FALSE),LEN(VLOOKUP($A212,csapatok!$A:$NN,EA$320,FALSE))-6),'csapat-ranglista'!$A:$FP,EA$321,FALSE)/8,VLOOKUP(VLOOKUP($A212,csapatok!$A:$NN,EA$320,FALSE),'csapat-ranglista'!$A:$FP,EA$321,FALSE)/4),0)</f>
        <v>0</v>
      </c>
      <c r="EB212" s="223">
        <f>IFERROR(IF(RIGHT(VLOOKUP($A212,csapatok!$A:$NN,EB$320,FALSE),5)="Csere",VLOOKUP(LEFT(VLOOKUP($A212,csapatok!$A:$NN,EB$320,FALSE),LEN(VLOOKUP($A212,csapatok!$A:$NN,EB$320,FALSE))-6),'csapat-ranglista'!$A:$FP,EB$321,FALSE)/8,VLOOKUP(VLOOKUP($A212,csapatok!$A:$NN,EB$320,FALSE),'csapat-ranglista'!$A:$FP,EB$321,FALSE)/4),0)</f>
        <v>0</v>
      </c>
      <c r="EC212" s="223">
        <f>IFERROR(IF(RIGHT(VLOOKUP($A212,csapatok!$A:$NN,EC$320,FALSE),5)="Csere",VLOOKUP(LEFT(VLOOKUP($A212,csapatok!$A:$NN,EC$320,FALSE),LEN(VLOOKUP($A212,csapatok!$A:$NN,EC$320,FALSE))-6),'csapat-ranglista'!$A:$FP,EC$321,FALSE)/8,VLOOKUP(VLOOKUP($A212,csapatok!$A:$NN,EC$320,FALSE),'csapat-ranglista'!$A:$FP,EC$321,FALSE)/4),0)</f>
        <v>0</v>
      </c>
      <c r="ED212" s="223">
        <f>IFERROR(IF(RIGHT(VLOOKUP($A212,csapatok!$A:$NN,ED$320,FALSE),5)="Csere",VLOOKUP(LEFT(VLOOKUP($A212,csapatok!$A:$NN,ED$320,FALSE),LEN(VLOOKUP($A212,csapatok!$A:$NN,ED$320,FALSE))-6),'csapat-ranglista'!$A:$FP,ED$321,FALSE)/8,VLOOKUP(VLOOKUP($A212,csapatok!$A:$NN,ED$320,FALSE),'csapat-ranglista'!$A:$FP,ED$321,FALSE)/4),0)</f>
        <v>0</v>
      </c>
      <c r="EE212" s="223">
        <f>IFERROR(IF(RIGHT(VLOOKUP($A212,csapatok!$A:$NN,EE$320,FALSE),5)="Csere",VLOOKUP(LEFT(VLOOKUP($A212,csapatok!$A:$NN,EE$320,FALSE),LEN(VLOOKUP($A212,csapatok!$A:$NN,EE$320,FALSE))-6),'csapat-ranglista'!$A:$FP,EE$321,FALSE)/8,VLOOKUP(VLOOKUP($A212,csapatok!$A:$NN,EE$320,FALSE),'csapat-ranglista'!$A:$FP,EE$321,FALSE)/4),0)</f>
        <v>0</v>
      </c>
      <c r="EF212" s="223">
        <f>IFERROR(IF(RIGHT(VLOOKUP($A212,csapatok!$A:$NN,EF$320,FALSE),5)="Csere",VLOOKUP(LEFT(VLOOKUP($A212,csapatok!$A:$NN,EF$320,FALSE),LEN(VLOOKUP($A212,csapatok!$A:$NN,EF$320,FALSE))-6),'csapat-ranglista'!$A:$FP,EF$321,FALSE)/8,VLOOKUP(VLOOKUP($A212,csapatok!$A:$NN,EF$320,FALSE),'csapat-ranglista'!$A:$FP,EF$321,FALSE)/4),0)</f>
        <v>0</v>
      </c>
      <c r="EG212" s="223">
        <f>IFERROR(IF(RIGHT(VLOOKUP($A212,csapatok!$A:$NN,EG$320,FALSE),5)="Csere",VLOOKUP(LEFT(VLOOKUP($A212,csapatok!$A:$NN,EG$320,FALSE),LEN(VLOOKUP($A212,csapatok!$A:$NN,EG$320,FALSE))-6),'csapat-ranglista'!$A:$FP,EG$321,FALSE)/8,VLOOKUP(VLOOKUP($A212,csapatok!$A:$NN,EG$320,FALSE),'csapat-ranglista'!$A:$FP,EG$321,FALSE)/4),0)</f>
        <v>0</v>
      </c>
      <c r="EH212" s="223">
        <f>IFERROR(IF(RIGHT(VLOOKUP($A212,csapatok!$A:$NN,EH$320,FALSE),5)="Csere",VLOOKUP(LEFT(VLOOKUP($A212,csapatok!$A:$NN,EH$320,FALSE),LEN(VLOOKUP($A212,csapatok!$A:$NN,EH$320,FALSE))-6),'csapat-ranglista'!$A:$FP,EH$321,FALSE)/8,VLOOKUP(VLOOKUP($A212,csapatok!$A:$NN,EH$320,FALSE),'csapat-ranglista'!$A:$FP,EH$321,FALSE)/4),0)</f>
        <v>0</v>
      </c>
      <c r="EI212" s="223">
        <f>IFERROR(IF(RIGHT(VLOOKUP($A212,csapatok!$A:$NN,EI$320,FALSE),5)="Csere",VLOOKUP(LEFT(VLOOKUP($A212,csapatok!$A:$NN,EI$320,FALSE),LEN(VLOOKUP($A212,csapatok!$A:$NN,EI$320,FALSE))-6),'csapat-ranglista'!$A:$FP,EI$321,FALSE)/8,VLOOKUP(VLOOKUP($A212,csapatok!$A:$NN,EI$320,FALSE),'csapat-ranglista'!$A:$FP,EI$321,FALSE)/4),0)</f>
        <v>0</v>
      </c>
      <c r="EJ212" s="223">
        <f>IFERROR(IF(RIGHT(VLOOKUP($A212,csapatok!$A:$NN,EJ$320,FALSE),5)="Csere",VLOOKUP(LEFT(VLOOKUP($A212,csapatok!$A:$NN,EJ$320,FALSE),LEN(VLOOKUP($A212,csapatok!$A:$NN,EJ$320,FALSE))-6),'csapat-ranglista'!$A:$FP,EJ$321,FALSE)/8,VLOOKUP(VLOOKUP($A212,csapatok!$A:$NN,EJ$320,FALSE),'csapat-ranglista'!$A:$FP,EJ$321,FALSE)/4),0)</f>
        <v>0</v>
      </c>
      <c r="EK212" s="223">
        <f>IFERROR(IF(RIGHT(VLOOKUP($A212,csapatok!$A:$NN,EK$320,FALSE),5)="Csere",VLOOKUP(LEFT(VLOOKUP($A212,csapatok!$A:$NN,EK$320,FALSE),LEN(VLOOKUP($A212,csapatok!$A:$NN,EK$320,FALSE))-6),'csapat-ranglista'!$A:$FP,EK$321,FALSE)/8,VLOOKUP(VLOOKUP($A212,csapatok!$A:$NN,EK$320,FALSE),'csapat-ranglista'!$A:$FP,EK$321,FALSE)/4),0)</f>
        <v>0</v>
      </c>
      <c r="EL212" s="223">
        <f>IFERROR(IF(RIGHT(VLOOKUP($A212,csapatok!$A:$NN,EL$320,FALSE),5)="Csere",VLOOKUP(LEFT(VLOOKUP($A212,csapatok!$A:$NN,EL$320,FALSE),LEN(VLOOKUP($A212,csapatok!$A:$NN,EL$320,FALSE))-6),'csapat-ranglista'!$A:$FP,EL$321,FALSE)/8,VLOOKUP(VLOOKUP($A212,csapatok!$A:$NN,EL$320,FALSE),'csapat-ranglista'!$A:$FP,EL$321,FALSE)/4),0)</f>
        <v>0</v>
      </c>
      <c r="EM212" s="223">
        <f>IFERROR(IF(RIGHT(VLOOKUP($A212,csapatok!$A:$NN,EM$320,FALSE),5)="Csere",VLOOKUP(LEFT(VLOOKUP($A212,csapatok!$A:$NN,EM$320,FALSE),LEN(VLOOKUP($A212,csapatok!$A:$NN,EM$320,FALSE))-6),'csapat-ranglista'!$A:$FP,EM$321,FALSE)/8,VLOOKUP(VLOOKUP($A212,csapatok!$A:$NN,EM$320,FALSE),'csapat-ranglista'!$A:$FP,EM$321,FALSE)/4),0)</f>
        <v>0</v>
      </c>
      <c r="EN212" s="223">
        <f>IFERROR(IF(RIGHT(VLOOKUP($A212,csapatok!$A:$NN,EN$320,FALSE),5)="Csere",VLOOKUP(LEFT(VLOOKUP($A212,csapatok!$A:$NN,EN$320,FALSE),LEN(VLOOKUP($A212,csapatok!$A:$NN,EN$320,FALSE))-6),'csapat-ranglista'!$A:$FP,EN$321,FALSE)/8,VLOOKUP(VLOOKUP($A212,csapatok!$A:$NN,EN$320,FALSE),'csapat-ranglista'!$A:$FP,EN$321,FALSE)/4),0)</f>
        <v>0</v>
      </c>
      <c r="EO212" s="223">
        <f>IFERROR(IF(RIGHT(VLOOKUP($A212,csapatok!$A:$NN,EO$320,FALSE),5)="Csere",VLOOKUP(LEFT(VLOOKUP($A212,csapatok!$A:$NN,EO$320,FALSE),LEN(VLOOKUP($A212,csapatok!$A:$NN,EO$320,FALSE))-6),'csapat-ranglista'!$A:$FP,EO$321,FALSE)/8,VLOOKUP(VLOOKUP($A212,csapatok!$A:$NN,EO$320,FALSE),'csapat-ranglista'!$A:$FP,EO$321,FALSE)/4),0)</f>
        <v>0</v>
      </c>
      <c r="EP212" s="223">
        <f>IFERROR(IF(RIGHT(VLOOKUP($A212,csapatok!$A:$NN,EP$320,FALSE),5)="Csere",VLOOKUP(LEFT(VLOOKUP($A212,csapatok!$A:$NN,EP$320,FALSE),LEN(VLOOKUP($A212,csapatok!$A:$NN,EP$320,FALSE))-6),'csapat-ranglista'!$A:$FP,EP$321,FALSE)/8,VLOOKUP(VLOOKUP($A212,csapatok!$A:$NN,EP$320,FALSE),'csapat-ranglista'!$A:$FP,EP$321,FALSE)/4),0)</f>
        <v>0</v>
      </c>
      <c r="EQ212" s="223">
        <f>IFERROR(IF(RIGHT(VLOOKUP($A212,csapatok!$A:$NN,EQ$320,FALSE),5)="Csere",VLOOKUP(LEFT(VLOOKUP($A212,csapatok!$A:$NN,EQ$320,FALSE),LEN(VLOOKUP($A212,csapatok!$A:$NN,EQ$320,FALSE))-6),'csapat-ranglista'!$A:$FP,EQ$321,FALSE)/8,VLOOKUP(VLOOKUP($A212,csapatok!$A:$NN,EQ$320,FALSE),'csapat-ranglista'!$A:$FP,EQ$321,FALSE)/4),0)</f>
        <v>0</v>
      </c>
      <c r="ER212" s="223">
        <f>IFERROR(IF(RIGHT(VLOOKUP($A212,csapatok!$A:$NN,ER$320,FALSE),5)="Csere",VLOOKUP(LEFT(VLOOKUP($A212,csapatok!$A:$NN,ER$320,FALSE),LEN(VLOOKUP($A212,csapatok!$A:$NN,ER$320,FALSE))-6),'csapat-ranglista'!$A:$FP,ER$321,FALSE)/8,VLOOKUP(VLOOKUP($A212,csapatok!$A:$NN,ER$320,FALSE),'csapat-ranglista'!$A:$FP,ER$321,FALSE)/4),0)</f>
        <v>0</v>
      </c>
      <c r="ES212" s="223">
        <f>IFERROR(IF(RIGHT(VLOOKUP($A212,csapatok!$A:$NN,ES$320,FALSE),5)="Csere",VLOOKUP(LEFT(VLOOKUP($A212,csapatok!$A:$NN,ES$320,FALSE),LEN(VLOOKUP($A212,csapatok!$A:$NN,ES$320,FALSE))-6),'csapat-ranglista'!$A:$FP,ES$321,FALSE)/8,VLOOKUP(VLOOKUP($A212,csapatok!$A:$NN,ES$320,FALSE),'csapat-ranglista'!$A:$FP,ES$321,FALSE)/4),0)</f>
        <v>0</v>
      </c>
      <c r="ET212" s="223">
        <f>IFERROR(IF(RIGHT(VLOOKUP($A212,csapatok!$A:$NN,ET$320,FALSE),5)="Csere",VLOOKUP(LEFT(VLOOKUP($A212,csapatok!$A:$NN,ET$320,FALSE),LEN(VLOOKUP($A212,csapatok!$A:$NN,ET$320,FALSE))-6),'csapat-ranglista'!$A:$FP,ET$321,FALSE)/8,VLOOKUP(VLOOKUP($A212,csapatok!$A:$NN,ET$320,FALSE),'csapat-ranglista'!$A:$FP,ET$321,FALSE)/4),0)</f>
        <v>0</v>
      </c>
      <c r="EU212" s="223">
        <f>IFERROR(IF(RIGHT(VLOOKUP($A212,csapatok!$A:$NN,EU$320,FALSE),5)="Csere",VLOOKUP(LEFT(VLOOKUP($A212,csapatok!$A:$NN,EU$320,FALSE),LEN(VLOOKUP($A212,csapatok!$A:$NN,EU$320,FALSE))-6),'csapat-ranglista'!$A:$FP,EU$321,FALSE)/8,VLOOKUP(VLOOKUP($A212,csapatok!$A:$NN,EU$320,FALSE),'csapat-ranglista'!$A:$FP,EU$321,FALSE)/4),0)</f>
        <v>0</v>
      </c>
      <c r="EV212" s="223">
        <f>IFERROR(IF(RIGHT(VLOOKUP($A212,csapatok!$A:$NN,EV$320,FALSE),5)="Csere",VLOOKUP(LEFT(VLOOKUP($A212,csapatok!$A:$NN,EV$320,FALSE),LEN(VLOOKUP($A212,csapatok!$A:$NN,EV$320,FALSE))-6),'csapat-ranglista'!$A:$FP,EV$321,FALSE)/8,VLOOKUP(VLOOKUP($A212,csapatok!$A:$NN,EV$320,FALSE),'csapat-ranglista'!$A:$FP,EV$321,FALSE)/4),0)</f>
        <v>0</v>
      </c>
      <c r="EW212" s="223">
        <f>IFERROR(IF(RIGHT(VLOOKUP($A212,csapatok!$A:$NN,EW$320,FALSE),5)="Csere",VLOOKUP(LEFT(VLOOKUP($A212,csapatok!$A:$NN,EW$320,FALSE),LEN(VLOOKUP($A212,csapatok!$A:$NN,EW$320,FALSE))-6),'csapat-ranglista'!$A:$FP,EW$321,FALSE)/8,VLOOKUP(VLOOKUP($A212,csapatok!$A:$NN,EW$320,FALSE),'csapat-ranglista'!$A:$FP,EW$321,FALSE)/4),0)</f>
        <v>0</v>
      </c>
      <c r="EX212" s="223">
        <f>IFERROR(IF(RIGHT(VLOOKUP($A212,csapatok!$A:$NN,EX$320,FALSE),5)="Csere",VLOOKUP(LEFT(VLOOKUP($A212,csapatok!$A:$NN,EX$320,FALSE),LEN(VLOOKUP($A212,csapatok!$A:$NN,EX$320,FALSE))-6),'csapat-ranglista'!$A:$FP,EX$321,FALSE)/8,VLOOKUP(VLOOKUP($A212,csapatok!$A:$NN,EX$320,FALSE),'csapat-ranglista'!$A:$FP,EX$321,FALSE)/4),0)</f>
        <v>0</v>
      </c>
      <c r="EY212" s="223">
        <f>IFERROR(IF(RIGHT(VLOOKUP($A212,csapatok!$A:$NN,EY$320,FALSE),5)="Csere",VLOOKUP(LEFT(VLOOKUP($A212,csapatok!$A:$NN,EY$320,FALSE),LEN(VLOOKUP($A212,csapatok!$A:$NN,EY$320,FALSE))-6),'csapat-ranglista'!$A:$FP,EY$321,FALSE)/8,VLOOKUP(VLOOKUP($A212,csapatok!$A:$NN,EY$320,FALSE),'csapat-ranglista'!$A:$FP,EY$321,FALSE)/4),0)</f>
        <v>0</v>
      </c>
      <c r="EZ212" s="223">
        <f>IFERROR(IF(RIGHT(VLOOKUP($A212,csapatok!$A:$NN,EZ$320,FALSE),5)="Csere",VLOOKUP(LEFT(VLOOKUP($A212,csapatok!$A:$NN,EZ$320,FALSE),LEN(VLOOKUP($A212,csapatok!$A:$NN,EZ$320,FALSE))-6),'csapat-ranglista'!$A:$FP,EZ$321,FALSE)/8,VLOOKUP(VLOOKUP($A212,csapatok!$A:$NN,EZ$320,FALSE),'csapat-ranglista'!$A:$FP,EZ$321,FALSE)/4),0)</f>
        <v>0</v>
      </c>
      <c r="FA212" s="223">
        <f>IFERROR(IF(RIGHT(VLOOKUP($A212,csapatok!$A:$NN,FA$320,FALSE),5)="Csere",VLOOKUP(LEFT(VLOOKUP($A212,csapatok!$A:$NN,FA$320,FALSE),LEN(VLOOKUP($A212,csapatok!$A:$NN,FA$320,FALSE))-6),'csapat-ranglista'!$A:$FP,FA$321,FALSE)/8,VLOOKUP(VLOOKUP($A212,csapatok!$A:$NN,FA$320,FALSE),'csapat-ranglista'!$A:$FP,FA$321,FALSE)/4),0)</f>
        <v>0</v>
      </c>
      <c r="FB212" s="223">
        <f>IFERROR(IF(RIGHT(VLOOKUP($A212,csapatok!$A:$NN,FB$320,FALSE),5)="Csere",VLOOKUP(LEFT(VLOOKUP($A212,csapatok!$A:$NN,FB$320,FALSE),LEN(VLOOKUP($A212,csapatok!$A:$NN,FB$320,FALSE))-6),'csapat-ranglista'!$A:$FP,FB$321,FALSE)/8,VLOOKUP(VLOOKUP($A212,csapatok!$A:$NN,FB$320,FALSE),'csapat-ranglista'!$A:$FP,FB$321,FALSE)/4),0)</f>
        <v>0</v>
      </c>
      <c r="FC212" s="223">
        <f>IFERROR(IF(RIGHT(VLOOKUP($A212,csapatok!$A:$NN,FC$320,FALSE),5)="Csere",VLOOKUP(LEFT(VLOOKUP($A212,csapatok!$A:$NN,FC$320,FALSE),LEN(VLOOKUP($A212,csapatok!$A:$NN,FC$320,FALSE))-6),'csapat-ranglista'!$A:$FP,FC$321,FALSE)/8,VLOOKUP(VLOOKUP($A212,csapatok!$A:$NN,FC$320,FALSE),'csapat-ranglista'!$A:$FP,FC$321,FALSE)/4),0)</f>
        <v>0</v>
      </c>
      <c r="FD212" s="224">
        <f>versenyek!$QY$11*IFERROR(VLOOKUP(VLOOKUP($A212,versenyek!QX:QZ,3,FALSE),szabalyok!$A$16:$B$23,2,FALSE)/4,0)</f>
        <v>0</v>
      </c>
      <c r="FE212" s="224">
        <f>versenyek!$RB$11*IFERROR(VLOOKUP(VLOOKUP($A212,versenyek!RA:RC,3,FALSE),szabalyok!$A$16:$B$23,2,FALSE)/4,0)</f>
        <v>0</v>
      </c>
      <c r="FF212" s="223">
        <f>IFERROR(IF(RIGHT(VLOOKUP($A212,csapatok!$A:$NN,FF$320,FALSE),5)="Csere",VLOOKUP(LEFT(VLOOKUP($A212,csapatok!$A:$NN,FF$320,FALSE),LEN(VLOOKUP($A212,csapatok!$A:$NN,FF$320,FALSE))-6),'csapat-ranglista'!$A:$FP,FF$321,FALSE)/8,VLOOKUP(VLOOKUP($A212,csapatok!$A:$NN,FF$320,FALSE),'csapat-ranglista'!$A:$FP,FF$321,FALSE)/4),0)</f>
        <v>0</v>
      </c>
      <c r="FG212" s="223">
        <f>IFERROR(IF(RIGHT(VLOOKUP($A212,csapatok!$A:$NN,FG$320,FALSE),5)="Csere",VLOOKUP(LEFT(VLOOKUP($A212,csapatok!$A:$NN,FG$320,FALSE),LEN(VLOOKUP($A212,csapatok!$A:$NN,FG$320,FALSE))-6),'csapat-ranglista'!$A:$FP,FG$321,FALSE)/8,VLOOKUP(VLOOKUP($A212,csapatok!$A:$NN,FG$320,FALSE),'csapat-ranglista'!$A:$FP,FG$321,FALSE)/4),0)</f>
        <v>0</v>
      </c>
      <c r="FH212" s="223">
        <f>IFERROR(IF(RIGHT(VLOOKUP($A212,csapatok!$A:$NN,FH$320,FALSE),5)="Csere",VLOOKUP(LEFT(VLOOKUP($A212,csapatok!$A:$NN,FH$320,FALSE),LEN(VLOOKUP($A212,csapatok!$A:$NN,FH$320,FALSE))-6),'csapat-ranglista'!$A:$FP,FH$321,FALSE)/8,VLOOKUP(VLOOKUP($A212,csapatok!$A:$NN,FH$320,FALSE),'csapat-ranglista'!$A:$FP,FH$321,FALSE)/4),0)</f>
        <v>0</v>
      </c>
      <c r="FI212" s="223">
        <f>IFERROR(IF(RIGHT(VLOOKUP($A212,csapatok!$A:$NN,FI$320,FALSE),5)="Csere",VLOOKUP(LEFT(VLOOKUP($A212,csapatok!$A:$NN,FI$320,FALSE),LEN(VLOOKUP($A212,csapatok!$A:$NN,FI$320,FALSE))-6),'csapat-ranglista'!$A:$FP,FI$321,FALSE)/8,VLOOKUP(VLOOKUP($A212,csapatok!$A:$NN,FI$320,FALSE),'csapat-ranglista'!$A:$FP,FI$321,FALSE)/4),0)</f>
        <v>0</v>
      </c>
      <c r="FJ212" s="223">
        <f>IFERROR(IF(RIGHT(VLOOKUP($A212,csapatok!$A:$NN,FJ$320,FALSE),5)="Csere",VLOOKUP(LEFT(VLOOKUP($A212,csapatok!$A:$NN,FJ$320,FALSE),LEN(VLOOKUP($A212,csapatok!$A:$NN,FJ$320,FALSE))-6),'csapat-ranglista'!$A:$FP,FJ$321,FALSE)/8,VLOOKUP(VLOOKUP($A212,csapatok!$A:$NN,FJ$320,FALSE),'csapat-ranglista'!$A:$FP,FJ$321,FALSE)/4),0)</f>
        <v>0</v>
      </c>
      <c r="FK212" s="223">
        <f>IFERROR(IF(RIGHT(VLOOKUP($A212,csapatok!$A:$NN,FK$320,FALSE),5)="Csere",VLOOKUP(LEFT(VLOOKUP($A212,csapatok!$A:$NN,FK$320,FALSE),LEN(VLOOKUP($A212,csapatok!$A:$NN,FK$320,FALSE))-6),'csapat-ranglista'!$A:$FP,FK$321,FALSE)/8,VLOOKUP(VLOOKUP($A212,csapatok!$A:$NN,FK$320,FALSE),'csapat-ranglista'!$A:$FP,FK$321,FALSE)/4),0)</f>
        <v>0</v>
      </c>
      <c r="FL212" s="223">
        <f>IFERROR(IF(RIGHT(VLOOKUP($A212,csapatok!$A:$NN,FL$320,FALSE),5)="Csere",VLOOKUP(LEFT(VLOOKUP($A212,csapatok!$A:$NN,FL$320,FALSE),LEN(VLOOKUP($A212,csapatok!$A:$NN,FL$320,FALSE))-6),'csapat-ranglista'!$A:$FP,FL$321,FALSE)/8,VLOOKUP(VLOOKUP($A212,csapatok!$A:$NN,FL$320,FALSE),'csapat-ranglista'!$A:$FP,FL$321,FALSE)/4),0)</f>
        <v>0</v>
      </c>
      <c r="FM212" s="223">
        <f>IFERROR(IF(RIGHT(VLOOKUP($A212,csapatok!$A:$NN,FM$320,FALSE),5)="Csere",VLOOKUP(LEFT(VLOOKUP($A212,csapatok!$A:$NN,FM$320,FALSE),LEN(VLOOKUP($A212,csapatok!$A:$NN,FM$320,FALSE))-6),'csapat-ranglista'!$A:$FP,FM$321,FALSE)/8,VLOOKUP(VLOOKUP($A212,csapatok!$A:$NN,FM$320,FALSE),'csapat-ranglista'!$A:$FP,FM$321,FALSE)/4),0)</f>
        <v>0</v>
      </c>
      <c r="FN212" s="223">
        <f>IFERROR(IF(RIGHT(VLOOKUP($A212,csapatok!$A:$NN,FN$320,FALSE),5)="Csere",VLOOKUP(LEFT(VLOOKUP($A212,csapatok!$A:$NN,FN$320,FALSE),LEN(VLOOKUP($A212,csapatok!$A:$NN,FN$320,FALSE))-6),'csapat-ranglista'!$A:$FP,FN$321,FALSE)/8,VLOOKUP(VLOOKUP($A212,csapatok!$A:$NN,FN$320,FALSE),'csapat-ranglista'!$A:$FP,FN$321,FALSE)/4),0)</f>
        <v>0</v>
      </c>
      <c r="FO212" s="223">
        <f>IFERROR(IF(RIGHT(VLOOKUP($A212,csapatok!$A:$NN,FO$320,FALSE),5)="Csere",VLOOKUP(LEFT(VLOOKUP($A212,csapatok!$A:$NN,FO$320,FALSE),LEN(VLOOKUP($A212,csapatok!$A:$NN,FO$320,FALSE))-6),'csapat-ranglista'!$A:$FP,FO$321,FALSE)/8,VLOOKUP(VLOOKUP($A212,csapatok!$A:$NN,FO$320,FALSE),'csapat-ranglista'!$A:$FP,FO$321,FALSE)/4),0)</f>
        <v>0</v>
      </c>
      <c r="FP212" s="223">
        <f>IFERROR(IF(RIGHT(VLOOKUP($A212,csapatok!$A:$NN,FP$320,FALSE),5)="Csere",VLOOKUP(LEFT(VLOOKUP($A212,csapatok!$A:$NN,FP$320,FALSE),LEN(VLOOKUP($A212,csapatok!$A:$NN,FP$320,FALSE))-6),'csapat-ranglista'!$A:$FP,FP$321,FALSE)/8,VLOOKUP(VLOOKUP($A212,csapatok!$A:$NN,FP$320,FALSE),'csapat-ranglista'!$A:$FP,FP$321,FALSE)/4),0)</f>
        <v>0</v>
      </c>
      <c r="FQ212" s="223">
        <f>IFERROR(IF(RIGHT(VLOOKUP($A212,csapatok!$A:$NN,FQ$320,FALSE),5)="Csere",VLOOKUP(LEFT(VLOOKUP($A212,csapatok!$A:$NN,FQ$320,FALSE),LEN(VLOOKUP($A212,csapatok!$A:$NN,FQ$320,FALSE))-6),'csapat-ranglista'!$A:$FP,FQ$321,FALSE)/8,VLOOKUP(VLOOKUP($A212,csapatok!$A:$NN,FQ$320,FALSE),'csapat-ranglista'!$A:$FP,FQ$321,FALSE)/4),0)</f>
        <v>0</v>
      </c>
      <c r="FR212" s="223">
        <f>IFERROR(IF(RIGHT(VLOOKUP($A212,csapatok!$A:$NN,FR$320,FALSE),5)="Csere",VLOOKUP(LEFT(VLOOKUP($A212,csapatok!$A:$NN,FR$320,FALSE),LEN(VLOOKUP($A212,csapatok!$A:$NN,FR$320,FALSE))-6),'csapat-ranglista'!$A:$FP,FR$321,FALSE)/8,VLOOKUP(VLOOKUP($A212,csapatok!$A:$NN,FR$320,FALSE),'csapat-ranglista'!$A:$FP,FR$321,FALSE)/4),0)</f>
        <v>0</v>
      </c>
      <c r="FS212" s="223">
        <f>IFERROR(IF(RIGHT(VLOOKUP($A212,csapatok!$A:$NN,FS$320,FALSE),5)="Csere",VLOOKUP(LEFT(VLOOKUP($A212,csapatok!$A:$NN,FS$320,FALSE),LEN(VLOOKUP($A212,csapatok!$A:$NN,FS$320,FALSE))-6),'csapat-ranglista'!$A:$FP,FS$321,FALSE)/8,VLOOKUP(VLOOKUP($A212,csapatok!$A:$NN,FS$320,FALSE),'csapat-ranglista'!$A:$FP,FS$321,FALSE)/4),0)</f>
        <v>0</v>
      </c>
      <c r="FT212" s="223">
        <f>IFERROR(IF(RIGHT(VLOOKUP($A212,csapatok!$A:$NN,FT$320,FALSE),5)="Csere",VLOOKUP(LEFT(VLOOKUP($A212,csapatok!$A:$NN,FT$320,FALSE),LEN(VLOOKUP($A212,csapatok!$A:$NN,FT$320,FALSE))-6),'csapat-ranglista'!$A:$FP,FT$321,FALSE)/8,VLOOKUP(VLOOKUP($A212,csapatok!$A:$NN,FT$320,FALSE),'csapat-ranglista'!$A:$FP,FT$321,FALSE)/4),0)</f>
        <v>0</v>
      </c>
      <c r="FU212" s="223">
        <f>IFERROR(IF(RIGHT(VLOOKUP($A212,csapatok!$A:$NN,FU$320,FALSE),5)="Csere",VLOOKUP(LEFT(VLOOKUP($A212,csapatok!$A:$NN,FU$320,FALSE),LEN(VLOOKUP($A212,csapatok!$A:$NN,FU$320,FALSE))-6),'csapat-ranglista'!$A:$FP,FU$321,FALSE)/8,VLOOKUP(VLOOKUP($A212,csapatok!$A:$NN,FU$320,FALSE),'csapat-ranglista'!$A:$FP,FU$321,FALSE)/4),0)</f>
        <v>0</v>
      </c>
      <c r="FV212" s="223">
        <f>IFERROR(IF(RIGHT(VLOOKUP($A212,csapatok!$A:$NN,FV$320,FALSE),5)="Csere",VLOOKUP(LEFT(VLOOKUP($A212,csapatok!$A:$NN,FV$320,FALSE),LEN(VLOOKUP($A212,csapatok!$A:$NN,FV$320,FALSE))-6),'csapat-ranglista'!$A:$FP,FV$321,FALSE)/8,VLOOKUP(VLOOKUP($A212,csapatok!$A:$NN,FV$320,FALSE),'csapat-ranglista'!$A:$FP,FV$321,FALSE)/4),0)</f>
        <v>0</v>
      </c>
      <c r="FW212" s="223">
        <f>IFERROR(IF(RIGHT(VLOOKUP($A212,csapatok!$A:$NN,FW$320,FALSE),5)="Csere",VLOOKUP(LEFT(VLOOKUP($A212,csapatok!$A:$NN,FW$320,FALSE),LEN(VLOOKUP($A212,csapatok!$A:$NN,FW$320,FALSE))-6),'csapat-ranglista'!$A:$FP,FW$321,FALSE)/8,VLOOKUP(VLOOKUP($A212,csapatok!$A:$NN,FW$320,FALSE),'csapat-ranglista'!$A:$FP,FW$321,FALSE)/4),0)</f>
        <v>0</v>
      </c>
      <c r="FX212" s="223">
        <f>IFERROR(IF(RIGHT(VLOOKUP($A212,csapatok!$A:$NN,FX$320,FALSE),5)="Csere",VLOOKUP(LEFT(VLOOKUP($A212,csapatok!$A:$NN,FX$320,FALSE),LEN(VLOOKUP($A212,csapatok!$A:$NN,FX$320,FALSE))-6),'csapat-ranglista'!$A:$FP,FX$321,FALSE)/8,VLOOKUP(VLOOKUP($A212,csapatok!$A:$NN,FX$320,FALSE),'csapat-ranglista'!$A:$FP,FX$321,FALSE)/4),0)</f>
        <v>0</v>
      </c>
      <c r="FY212" s="223">
        <f>IFERROR(IF(RIGHT(VLOOKUP($A212,csapatok!$A:$NN,FY$320,FALSE),5)="Csere",VLOOKUP(LEFT(VLOOKUP($A212,csapatok!$A:$NN,FY$320,FALSE),LEN(VLOOKUP($A212,csapatok!$A:$NN,FY$320,FALSE))-6),'csapat-ranglista'!$A:$FP,FY$321,FALSE)/8,VLOOKUP(VLOOKUP($A212,csapatok!$A:$NN,FY$320,FALSE),'csapat-ranglista'!$A:$FP,FY$321,FALSE)/4),0)</f>
        <v>0</v>
      </c>
      <c r="FZ212" s="223">
        <f>IFERROR(IF(RIGHT(VLOOKUP($A212,csapatok!$A:$NN,FZ$320,FALSE),5)="Csere",VLOOKUP(LEFT(VLOOKUP($A212,csapatok!$A:$NN,FZ$320,FALSE),LEN(VLOOKUP($A212,csapatok!$A:$NN,FZ$320,FALSE))-6),'csapat-ranglista'!$A:$FP,FZ$321,FALSE)/8,VLOOKUP(VLOOKUP($A212,csapatok!$A:$NN,FZ$320,FALSE),'csapat-ranglista'!$A:$FP,FZ$321,FALSE)/4),0)</f>
        <v>0</v>
      </c>
      <c r="GA212" s="223">
        <f>IFERROR(IF(RIGHT(VLOOKUP($A212,csapatok!$A:$NN,GA$320,FALSE),5)="Csere",VLOOKUP(LEFT(VLOOKUP($A212,csapatok!$A:$NN,GA$320,FALSE),LEN(VLOOKUP($A212,csapatok!$A:$NN,GA$320,FALSE))-6),'csapat-ranglista'!$A:$FP,GA$321,FALSE)/8,VLOOKUP(VLOOKUP($A212,csapatok!$A:$NN,GA$320,FALSE),'csapat-ranglista'!$A:$FP,GA$321,FALSE)/4),0)</f>
        <v>0</v>
      </c>
      <c r="GB212" s="223">
        <f>IFERROR(IF(RIGHT(VLOOKUP($A212,csapatok!$A:$NN,GB$320,FALSE),5)="Csere",VLOOKUP(LEFT(VLOOKUP($A212,csapatok!$A:$NN,GB$320,FALSE),LEN(VLOOKUP($A212,csapatok!$A:$NN,GB$320,FALSE))-6),'csapat-ranglista'!$A:$FP,GB$321,FALSE)/8,VLOOKUP(VLOOKUP($A212,csapatok!$A:$NN,GB$320,FALSE),'csapat-ranglista'!$A:$FP,GB$321,FALSE)/4),0)</f>
        <v>0</v>
      </c>
      <c r="GC212" s="223">
        <f>IFERROR(IF(RIGHT(VLOOKUP($A212,csapatok!$A:$NN,GC$320,FALSE),5)="Csere",VLOOKUP(LEFT(VLOOKUP($A212,csapatok!$A:$NN,GC$320,FALSE),LEN(VLOOKUP($A212,csapatok!$A:$NN,GC$320,FALSE))-6),'csapat-ranglista'!$A:$FP,GC$321,FALSE)/8,VLOOKUP(VLOOKUP($A212,csapatok!$A:$NN,GC$320,FALSE),'csapat-ranglista'!$A:$FP,GC$321,FALSE)/4),0)</f>
        <v>0</v>
      </c>
      <c r="GD212" s="247">
        <f>SUM(EQ212:GC212)</f>
        <v>0</v>
      </c>
    </row>
    <row r="213" spans="1:186">
      <c r="A213" s="32" t="s">
        <v>32</v>
      </c>
      <c r="B213" s="131">
        <v>29796</v>
      </c>
      <c r="C213" s="131" t="str">
        <f>IF(B213=0,"",IF(B213&lt;$C$1,"felnőtt","ifi"))</f>
        <v>felnőtt</v>
      </c>
      <c r="D213" s="32" t="s">
        <v>9</v>
      </c>
      <c r="E213" s="45">
        <v>30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f>IFERROR(IF(RIGHT(VLOOKUP($A213,csapatok!$A:$BL,X$320,FALSE),5)="Csere",VLOOKUP(LEFT(VLOOKUP($A213,csapatok!$A:$BL,X$320,FALSE),LEN(VLOOKUP($A213,csapatok!$A:$BL,X$320,FALSE))-6),'csapat-ranglista'!$A:$FP,X$321,FALSE)/8,VLOOKUP(VLOOKUP($A213,csapatok!$A:$BL,X$320,FALSE),'csapat-ranglista'!$A:$FP,X$321,FALSE)/4),0)</f>
        <v>0</v>
      </c>
      <c r="Y213" s="32">
        <f>IFERROR(IF(RIGHT(VLOOKUP($A213,csapatok!$A:$BL,Y$320,FALSE),5)="Csere",VLOOKUP(LEFT(VLOOKUP($A213,csapatok!$A:$BL,Y$320,FALSE),LEN(VLOOKUP($A213,csapatok!$A:$BL,Y$320,FALSE))-6),'csapat-ranglista'!$A:$FP,Y$321,FALSE)/8,VLOOKUP(VLOOKUP($A213,csapatok!$A:$BL,Y$320,FALSE),'csapat-ranglista'!$A:$FP,Y$321,FALSE)/4),0)</f>
        <v>0</v>
      </c>
      <c r="Z213" s="32">
        <f>IFERROR(IF(RIGHT(VLOOKUP($A213,csapatok!$A:$BL,Z$320,FALSE),5)="Csere",VLOOKUP(LEFT(VLOOKUP($A213,csapatok!$A:$BL,Z$320,FALSE),LEN(VLOOKUP($A213,csapatok!$A:$BL,Z$320,FALSE))-6),'csapat-ranglista'!$A:$FP,Z$321,FALSE)/8,VLOOKUP(VLOOKUP($A213,csapatok!$A:$BL,Z$320,FALSE),'csapat-ranglista'!$A:$FP,Z$321,FALSE)/4),0)</f>
        <v>0</v>
      </c>
      <c r="AA213" s="32">
        <f>IFERROR(IF(RIGHT(VLOOKUP($A213,csapatok!$A:$BL,AA$320,FALSE),5)="Csere",VLOOKUP(LEFT(VLOOKUP($A213,csapatok!$A:$BL,AA$320,FALSE),LEN(VLOOKUP($A213,csapatok!$A:$BL,AA$320,FALSE))-6),'csapat-ranglista'!$A:$FP,AA$321,FALSE)/8,VLOOKUP(VLOOKUP($A213,csapatok!$A:$BL,AA$320,FALSE),'csapat-ranglista'!$A:$FP,AA$321,FALSE)/4),0)</f>
        <v>0</v>
      </c>
      <c r="AB213" s="223">
        <f>IFERROR(IF(RIGHT(VLOOKUP($A213,csapatok!$A:$BL,AB$320,FALSE),5)="Csere",VLOOKUP(LEFT(VLOOKUP($A213,csapatok!$A:$BL,AB$320,FALSE),LEN(VLOOKUP($A213,csapatok!$A:$BL,AB$320,FALSE))-6),'csapat-ranglista'!$A:$FP,AB$321,FALSE)/8,VLOOKUP(VLOOKUP($A213,csapatok!$A:$BL,AB$320,FALSE),'csapat-ranglista'!$A:$FP,AB$321,FALSE)/4),0)</f>
        <v>0</v>
      </c>
      <c r="AC213" s="223">
        <f>IFERROR(IF(RIGHT(VLOOKUP($A213,csapatok!$A:$BL,AC$320,FALSE),5)="Csere",VLOOKUP(LEFT(VLOOKUP($A213,csapatok!$A:$BL,AC$320,FALSE),LEN(VLOOKUP($A213,csapatok!$A:$BL,AC$320,FALSE))-6),'csapat-ranglista'!$A:$FP,AC$321,FALSE)/8,VLOOKUP(VLOOKUP($A213,csapatok!$A:$BL,AC$320,FALSE),'csapat-ranglista'!$A:$FP,AC$321,FALSE)/4),0)</f>
        <v>0</v>
      </c>
      <c r="AD213" s="223">
        <f>IFERROR(IF(RIGHT(VLOOKUP($A213,csapatok!$A:$BL,AD$320,FALSE),5)="Csere",VLOOKUP(LEFT(VLOOKUP($A213,csapatok!$A:$BL,AD$320,FALSE),LEN(VLOOKUP($A213,csapatok!$A:$BL,AD$320,FALSE))-6),'csapat-ranglista'!$A:$FP,AD$321,FALSE)/8,VLOOKUP(VLOOKUP($A213,csapatok!$A:$BL,AD$320,FALSE),'csapat-ranglista'!$A:$FP,AD$321,FALSE)/4),0)</f>
        <v>0</v>
      </c>
      <c r="AE213" s="223">
        <f>IFERROR(IF(RIGHT(VLOOKUP($A213,csapatok!$A:$BL,AE$320,FALSE),5)="Csere",VLOOKUP(LEFT(VLOOKUP($A213,csapatok!$A:$BL,AE$320,FALSE),LEN(VLOOKUP($A213,csapatok!$A:$BL,AE$320,FALSE))-6),'csapat-ranglista'!$A:$FP,AE$321,FALSE)/8,VLOOKUP(VLOOKUP($A213,csapatok!$A:$BL,AE$320,FALSE),'csapat-ranglista'!$A:$FP,AE$321,FALSE)/4),0)</f>
        <v>0</v>
      </c>
      <c r="AF213" s="223">
        <f>IFERROR(IF(RIGHT(VLOOKUP($A213,csapatok!$A:$BL,AF$320,FALSE),5)="Csere",VLOOKUP(LEFT(VLOOKUP($A213,csapatok!$A:$BL,AF$320,FALSE),LEN(VLOOKUP($A213,csapatok!$A:$BL,AF$320,FALSE))-6),'csapat-ranglista'!$A:$FP,AF$321,FALSE)/8,VLOOKUP(VLOOKUP($A213,csapatok!$A:$BL,AF$320,FALSE),'csapat-ranglista'!$A:$FP,AF$321,FALSE)/4),0)</f>
        <v>0</v>
      </c>
      <c r="AG213" s="223">
        <f>IFERROR(IF(RIGHT(VLOOKUP($A213,csapatok!$A:$BL,AG$320,FALSE),5)="Csere",VLOOKUP(LEFT(VLOOKUP($A213,csapatok!$A:$BL,AG$320,FALSE),LEN(VLOOKUP($A213,csapatok!$A:$BL,AG$320,FALSE))-6),'csapat-ranglista'!$A:$FP,AG$321,FALSE)/8,VLOOKUP(VLOOKUP($A213,csapatok!$A:$BL,AG$320,FALSE),'csapat-ranglista'!$A:$FP,AG$321,FALSE)/4),0)</f>
        <v>0</v>
      </c>
      <c r="AH213" s="223">
        <f>IFERROR(IF(RIGHT(VLOOKUP($A213,csapatok!$A:$BL,AH$320,FALSE),5)="Csere",VLOOKUP(LEFT(VLOOKUP($A213,csapatok!$A:$BL,AH$320,FALSE),LEN(VLOOKUP($A213,csapatok!$A:$BL,AH$320,FALSE))-6),'csapat-ranglista'!$A:$FP,AH$321,FALSE)/8,VLOOKUP(VLOOKUP($A213,csapatok!$A:$BL,AH$320,FALSE),'csapat-ranglista'!$A:$FP,AH$321,FALSE)/4),0)</f>
        <v>0</v>
      </c>
      <c r="AI213" s="223">
        <f>IFERROR(IF(RIGHT(VLOOKUP($A213,csapatok!$A:$BL,AI$320,FALSE),5)="Csere",VLOOKUP(LEFT(VLOOKUP($A213,csapatok!$A:$BL,AI$320,FALSE),LEN(VLOOKUP($A213,csapatok!$A:$BL,AI$320,FALSE))-6),'csapat-ranglista'!$A:$FP,AI$321,FALSE)/8,VLOOKUP(VLOOKUP($A213,csapatok!$A:$BL,AI$320,FALSE),'csapat-ranglista'!$A:$FP,AI$321,FALSE)/4),0)</f>
        <v>0</v>
      </c>
      <c r="AJ213" s="223">
        <f>IFERROR(IF(RIGHT(VLOOKUP($A213,csapatok!$A:$BL,AJ$320,FALSE),5)="Csere",VLOOKUP(LEFT(VLOOKUP($A213,csapatok!$A:$BL,AJ$320,FALSE),LEN(VLOOKUP($A213,csapatok!$A:$BL,AJ$320,FALSE))-6),'csapat-ranglista'!$A:$FP,AJ$321,FALSE)/8,VLOOKUP(VLOOKUP($A213,csapatok!$A:$BL,AJ$320,FALSE),'csapat-ranglista'!$A:$FP,AJ$321,FALSE)/2),0)</f>
        <v>0</v>
      </c>
      <c r="AK213" s="223">
        <f>IFERROR(IF(RIGHT(VLOOKUP($A213,csapatok!$A:$CN,AK$320,FALSE),5)="Csere",VLOOKUP(LEFT(VLOOKUP($A213,csapatok!$A:$CN,AK$320,FALSE),LEN(VLOOKUP($A213,csapatok!$A:$CN,AK$320,FALSE))-6),'csapat-ranglista'!$A:$FP,AK$321,FALSE)/8,VLOOKUP(VLOOKUP($A213,csapatok!$A:$CN,AK$320,FALSE),'csapat-ranglista'!$A:$FP,AK$321,FALSE)/4),0)</f>
        <v>0</v>
      </c>
      <c r="AL213" s="223">
        <f>IFERROR(IF(RIGHT(VLOOKUP($A213,csapatok!$A:$CN,AL$320,FALSE),5)="Csere",VLOOKUP(LEFT(VLOOKUP($A213,csapatok!$A:$CN,AL$320,FALSE),LEN(VLOOKUP($A213,csapatok!$A:$CN,AL$320,FALSE))-6),'csapat-ranglista'!$A:$FP,AL$321,FALSE)/8,VLOOKUP(VLOOKUP($A213,csapatok!$A:$CN,AL$320,FALSE),'csapat-ranglista'!$A:$FP,AL$321,FALSE)/4),0)</f>
        <v>0</v>
      </c>
      <c r="AM213" s="223">
        <f>IFERROR(IF(RIGHT(VLOOKUP($A213,csapatok!$A:$CN,AM$320,FALSE),5)="Csere",VLOOKUP(LEFT(VLOOKUP($A213,csapatok!$A:$CN,AM$320,FALSE),LEN(VLOOKUP($A213,csapatok!$A:$CN,AM$320,FALSE))-6),'csapat-ranglista'!$A:$FP,AM$321,FALSE)/8,VLOOKUP(VLOOKUP($A213,csapatok!$A:$CN,AM$320,FALSE),'csapat-ranglista'!$A:$FP,AM$321,FALSE)/4),0)</f>
        <v>0</v>
      </c>
      <c r="AN213" s="223">
        <f>IFERROR(IF(RIGHT(VLOOKUP($A213,csapatok!$A:$CN,AN$320,FALSE),5)="Csere",VLOOKUP(LEFT(VLOOKUP($A213,csapatok!$A:$CN,AN$320,FALSE),LEN(VLOOKUP($A213,csapatok!$A:$CN,AN$320,FALSE))-6),'csapat-ranglista'!$A:$FP,AN$321,FALSE)/8,VLOOKUP(VLOOKUP($A213,csapatok!$A:$CN,AN$320,FALSE),'csapat-ranglista'!$A:$FP,AN$321,FALSE)/4),0)</f>
        <v>0</v>
      </c>
      <c r="AO213" s="223">
        <f>IFERROR(IF(RIGHT(VLOOKUP($A213,csapatok!$A:$CN,AO$320,FALSE),5)="Csere",VLOOKUP(LEFT(VLOOKUP($A213,csapatok!$A:$CN,AO$320,FALSE),LEN(VLOOKUP($A213,csapatok!$A:$CN,AO$320,FALSE))-6),'csapat-ranglista'!$A:$FP,AO$321,FALSE)/8,VLOOKUP(VLOOKUP($A213,csapatok!$A:$CN,AO$320,FALSE),'csapat-ranglista'!$A:$FP,AO$321,FALSE)/4),0)</f>
        <v>0</v>
      </c>
      <c r="AP213" s="223">
        <f>IFERROR(IF(RIGHT(VLOOKUP($A213,csapatok!$A:$CN,AP$320,FALSE),5)="Csere",VLOOKUP(LEFT(VLOOKUP($A213,csapatok!$A:$CN,AP$320,FALSE),LEN(VLOOKUP($A213,csapatok!$A:$CN,AP$320,FALSE))-6),'csapat-ranglista'!$A:$FP,AP$321,FALSE)/8,VLOOKUP(VLOOKUP($A213,csapatok!$A:$CN,AP$320,FALSE),'csapat-ranglista'!$A:$FP,AP$321,FALSE)/4),0)</f>
        <v>0</v>
      </c>
      <c r="AQ213" s="223">
        <f>IFERROR(IF(RIGHT(VLOOKUP($A213,csapatok!$A:$CN,AQ$320,FALSE),5)="Csere",VLOOKUP(LEFT(VLOOKUP($A213,csapatok!$A:$CN,AQ$320,FALSE),LEN(VLOOKUP($A213,csapatok!$A:$CN,AQ$320,FALSE))-6),'csapat-ranglista'!$A:$FP,AQ$321,FALSE)/8,VLOOKUP(VLOOKUP($A213,csapatok!$A:$CN,AQ$320,FALSE),'csapat-ranglista'!$A:$FP,AQ$321,FALSE)/4),0)</f>
        <v>0</v>
      </c>
      <c r="AR213" s="223">
        <f>IFERROR(IF(RIGHT(VLOOKUP($A213,csapatok!$A:$CN,AR$320,FALSE),5)="Csere",VLOOKUP(LEFT(VLOOKUP($A213,csapatok!$A:$CN,AR$320,FALSE),LEN(VLOOKUP($A213,csapatok!$A:$CN,AR$320,FALSE))-6),'csapat-ranglista'!$A:$FP,AR$321,FALSE)/8,VLOOKUP(VLOOKUP($A213,csapatok!$A:$CN,AR$320,FALSE),'csapat-ranglista'!$A:$FP,AR$321,FALSE)/4),0)</f>
        <v>0</v>
      </c>
      <c r="AS213" s="223">
        <f>IFERROR(IF(RIGHT(VLOOKUP($A213,csapatok!$A:$CN,AS$320,FALSE),5)="Csere",VLOOKUP(LEFT(VLOOKUP($A213,csapatok!$A:$CN,AS$320,FALSE),LEN(VLOOKUP($A213,csapatok!$A:$CN,AS$320,FALSE))-6),'csapat-ranglista'!$A:$FP,AS$321,FALSE)/8,VLOOKUP(VLOOKUP($A213,csapatok!$A:$CN,AS$320,FALSE),'csapat-ranglista'!$A:$FP,AS$321,FALSE)/4),0)</f>
        <v>0</v>
      </c>
      <c r="AT213" s="223">
        <f>IFERROR(IF(RIGHT(VLOOKUP($A213,csapatok!$A:$CN,AT$320,FALSE),5)="Csere",VLOOKUP(LEFT(VLOOKUP($A213,csapatok!$A:$CN,AT$320,FALSE),LEN(VLOOKUP($A213,csapatok!$A:$CN,AT$320,FALSE))-6),'csapat-ranglista'!$A:$FP,AT$321,FALSE)/8,VLOOKUP(VLOOKUP($A213,csapatok!$A:$CN,AT$320,FALSE),'csapat-ranglista'!$A:$FP,AT$321,FALSE)/4),0)</f>
        <v>0</v>
      </c>
      <c r="AU213" s="223">
        <f>IFERROR(IF(RIGHT(VLOOKUP($A213,csapatok!$A:$CN,AU$320,FALSE),5)="Csere",VLOOKUP(LEFT(VLOOKUP($A213,csapatok!$A:$CN,AU$320,FALSE),LEN(VLOOKUP($A213,csapatok!$A:$CN,AU$320,FALSE))-6),'csapat-ranglista'!$A:$FP,AU$321,FALSE)/8,VLOOKUP(VLOOKUP($A213,csapatok!$A:$CN,AU$320,FALSE),'csapat-ranglista'!$A:$FP,AU$321,FALSE)/4),0)</f>
        <v>0</v>
      </c>
      <c r="AV213" s="223">
        <f>IFERROR(IF(RIGHT(VLOOKUP($A213,csapatok!$A:$CN,AV$320,FALSE),5)="Csere",VLOOKUP(LEFT(VLOOKUP($A213,csapatok!$A:$CN,AV$320,FALSE),LEN(VLOOKUP($A213,csapatok!$A:$CN,AV$320,FALSE))-6),'csapat-ranglista'!$A:$FP,AV$321,FALSE)/8,VLOOKUP(VLOOKUP($A213,csapatok!$A:$CN,AV$320,FALSE),'csapat-ranglista'!$A:$FP,AV$321,FALSE)/4),0)</f>
        <v>0</v>
      </c>
      <c r="AW213" s="223">
        <f>IFERROR(IF(RIGHT(VLOOKUP($A213,csapatok!$A:$CN,AW$320,FALSE),5)="Csere",VLOOKUP(LEFT(VLOOKUP($A213,csapatok!$A:$CN,AW$320,FALSE),LEN(VLOOKUP($A213,csapatok!$A:$CN,AW$320,FALSE))-6),'csapat-ranglista'!$A:$FP,AW$321,FALSE)/8,VLOOKUP(VLOOKUP($A213,csapatok!$A:$CN,AW$320,FALSE),'csapat-ranglista'!$A:$FP,AW$321,FALSE)/4),0)</f>
        <v>0</v>
      </c>
      <c r="AX213" s="223">
        <f>IFERROR(IF(RIGHT(VLOOKUP($A213,csapatok!$A:$CN,AX$320,FALSE),5)="Csere",VLOOKUP(LEFT(VLOOKUP($A213,csapatok!$A:$CN,AX$320,FALSE),LEN(VLOOKUP($A213,csapatok!$A:$CN,AX$320,FALSE))-6),'csapat-ranglista'!$A:$FP,AX$321,FALSE)/8,VLOOKUP(VLOOKUP($A213,csapatok!$A:$CN,AX$320,FALSE),'csapat-ranglista'!$A:$FP,AX$321,FALSE)/4),0)</f>
        <v>0</v>
      </c>
      <c r="AY213" s="223">
        <f>IFERROR(IF(RIGHT(VLOOKUP($A213,csapatok!$A:$NN,AY$320,FALSE),5)="Csere",VLOOKUP(LEFT(VLOOKUP($A213,csapatok!$A:$NN,AY$320,FALSE),LEN(VLOOKUP($A213,csapatok!$A:$NN,AY$320,FALSE))-6),'csapat-ranglista'!$A:$FP,AY$321,FALSE)/8,VLOOKUP(VLOOKUP($A213,csapatok!$A:$NN,AY$320,FALSE),'csapat-ranglista'!$A:$FP,AY$321,FALSE)/4),0)</f>
        <v>0</v>
      </c>
      <c r="AZ213" s="223">
        <f>IFERROR(IF(RIGHT(VLOOKUP($A213,csapatok!$A:$NN,AZ$320,FALSE),5)="Csere",VLOOKUP(LEFT(VLOOKUP($A213,csapatok!$A:$NN,AZ$320,FALSE),LEN(VLOOKUP($A213,csapatok!$A:$NN,AZ$320,FALSE))-6),'csapat-ranglista'!$A:$FP,AZ$321,FALSE)/8,VLOOKUP(VLOOKUP($A213,csapatok!$A:$NN,AZ$320,FALSE),'csapat-ranglista'!$A:$FP,AZ$321,FALSE)/4),0)</f>
        <v>0</v>
      </c>
      <c r="BA213" s="223">
        <f>IFERROR(IF(RIGHT(VLOOKUP($A213,csapatok!$A:$NN,BA$320,FALSE),5)="Csere",VLOOKUP(LEFT(VLOOKUP($A213,csapatok!$A:$NN,BA$320,FALSE),LEN(VLOOKUP($A213,csapatok!$A:$NN,BA$320,FALSE))-6),'csapat-ranglista'!$A:$FP,BA$321,FALSE)/8,VLOOKUP(VLOOKUP($A213,csapatok!$A:$NN,BA$320,FALSE),'csapat-ranglista'!$A:$FP,BA$321,FALSE)/4),0)</f>
        <v>0</v>
      </c>
      <c r="BB213" s="223">
        <f>IFERROR(IF(RIGHT(VLOOKUP($A213,csapatok!$A:$NN,BB$320,FALSE),5)="Csere",VLOOKUP(LEFT(VLOOKUP($A213,csapatok!$A:$NN,BB$320,FALSE),LEN(VLOOKUP($A213,csapatok!$A:$NN,BB$320,FALSE))-6),'csapat-ranglista'!$A:$FP,BB$321,FALSE)/8,VLOOKUP(VLOOKUP($A213,csapatok!$A:$NN,BB$320,FALSE),'csapat-ranglista'!$A:$FP,BB$321,FALSE)/4),0)</f>
        <v>0</v>
      </c>
      <c r="BC213" s="224">
        <f>versenyek!$ES$11*IFERROR(VLOOKUP(VLOOKUP($A213,versenyek!ER:ET,3,FALSE),szabalyok!$A$16:$B$23,2,FALSE)/4,0)</f>
        <v>0</v>
      </c>
      <c r="BD213" s="224">
        <f>versenyek!$EV$11*IFERROR(VLOOKUP(VLOOKUP($A213,versenyek!EU:EW,3,FALSE),szabalyok!$A$16:$B$23,2,FALSE)/4,0)</f>
        <v>0</v>
      </c>
      <c r="BE213" s="223">
        <f>IFERROR(IF(RIGHT(VLOOKUP($A213,csapatok!$A:$NN,BE$320,FALSE),5)="Csere",VLOOKUP(LEFT(VLOOKUP($A213,csapatok!$A:$NN,BE$320,FALSE),LEN(VLOOKUP($A213,csapatok!$A:$NN,BE$320,FALSE))-6),'csapat-ranglista'!$A:$FP,BE$321,FALSE)/8,VLOOKUP(VLOOKUP($A213,csapatok!$A:$NN,BE$320,FALSE),'csapat-ranglista'!$A:$FP,BE$321,FALSE)/4),0)</f>
        <v>0</v>
      </c>
      <c r="BF213" s="223">
        <f>IFERROR(IF(RIGHT(VLOOKUP($A213,csapatok!$A:$NN,BF$320,FALSE),5)="Csere",VLOOKUP(LEFT(VLOOKUP($A213,csapatok!$A:$NN,BF$320,FALSE),LEN(VLOOKUP($A213,csapatok!$A:$NN,BF$320,FALSE))-6),'csapat-ranglista'!$A:$FP,BF$321,FALSE)/8,VLOOKUP(VLOOKUP($A213,csapatok!$A:$NN,BF$320,FALSE),'csapat-ranglista'!$A:$FP,BF$321,FALSE)/4),0)</f>
        <v>0</v>
      </c>
      <c r="BG213" s="223">
        <f>IFERROR(IF(RIGHT(VLOOKUP($A213,csapatok!$A:$NN,BG$320,FALSE),5)="Csere",VLOOKUP(LEFT(VLOOKUP($A213,csapatok!$A:$NN,BG$320,FALSE),LEN(VLOOKUP($A213,csapatok!$A:$NN,BG$320,FALSE))-6),'csapat-ranglista'!$A:$FP,BG$321,FALSE)/8,VLOOKUP(VLOOKUP($A213,csapatok!$A:$NN,BG$320,FALSE),'csapat-ranglista'!$A:$FP,BG$321,FALSE)/4),0)</f>
        <v>0</v>
      </c>
      <c r="BH213" s="223">
        <f>IFERROR(IF(RIGHT(VLOOKUP($A213,csapatok!$A:$NN,BH$320,FALSE),5)="Csere",VLOOKUP(LEFT(VLOOKUP($A213,csapatok!$A:$NN,BH$320,FALSE),LEN(VLOOKUP($A213,csapatok!$A:$NN,BH$320,FALSE))-6),'csapat-ranglista'!$A:$FP,BH$321,FALSE)/8,VLOOKUP(VLOOKUP($A213,csapatok!$A:$NN,BH$320,FALSE),'csapat-ranglista'!$A:$FP,BH$321,FALSE)/4),0)</f>
        <v>0</v>
      </c>
      <c r="BI213" s="223">
        <f>IFERROR(IF(RIGHT(VLOOKUP($A213,csapatok!$A:$NN,BI$320,FALSE),5)="Csere",VLOOKUP(LEFT(VLOOKUP($A213,csapatok!$A:$NN,BI$320,FALSE),LEN(VLOOKUP($A213,csapatok!$A:$NN,BI$320,FALSE))-6),'csapat-ranglista'!$A:$FP,BI$321,FALSE)/8,VLOOKUP(VLOOKUP($A213,csapatok!$A:$NN,BI$320,FALSE),'csapat-ranglista'!$A:$FP,BI$321,FALSE)/4),0)</f>
        <v>0</v>
      </c>
      <c r="BJ213" s="223">
        <f>IFERROR(IF(RIGHT(VLOOKUP($A213,csapatok!$A:$NN,BJ$320,FALSE),5)="Csere",VLOOKUP(LEFT(VLOOKUP($A213,csapatok!$A:$NN,BJ$320,FALSE),LEN(VLOOKUP($A213,csapatok!$A:$NN,BJ$320,FALSE))-6),'csapat-ranglista'!$A:$FP,BJ$321,FALSE)/8,VLOOKUP(VLOOKUP($A213,csapatok!$A:$NN,BJ$320,FALSE),'csapat-ranglista'!$A:$FP,BJ$321,FALSE)/4),0)</f>
        <v>0</v>
      </c>
      <c r="BK213" s="223">
        <f>IFERROR(IF(RIGHT(VLOOKUP($A213,csapatok!$A:$NN,BK$320,FALSE),5)="Csere",VLOOKUP(LEFT(VLOOKUP($A213,csapatok!$A:$NN,BK$320,FALSE),LEN(VLOOKUP($A213,csapatok!$A:$NN,BK$320,FALSE))-6),'csapat-ranglista'!$A:$FP,BK$321,FALSE)/8,VLOOKUP(VLOOKUP($A213,csapatok!$A:$NN,BK$320,FALSE),'csapat-ranglista'!$A:$FP,BK$321,FALSE)/4),0)</f>
        <v>0</v>
      </c>
      <c r="BL213" s="223">
        <f>IFERROR(IF(RIGHT(VLOOKUP($A213,csapatok!$A:$NN,BL$320,FALSE),5)="Csere",VLOOKUP(LEFT(VLOOKUP($A213,csapatok!$A:$NN,BL$320,FALSE),LEN(VLOOKUP($A213,csapatok!$A:$NN,BL$320,FALSE))-6),'csapat-ranglista'!$A:$FP,BL$321,FALSE)/8,VLOOKUP(VLOOKUP($A213,csapatok!$A:$NN,BL$320,FALSE),'csapat-ranglista'!$A:$FP,BL$321,FALSE)/4),0)</f>
        <v>0</v>
      </c>
      <c r="BM213" s="223">
        <f>IFERROR(IF(RIGHT(VLOOKUP($A213,csapatok!$A:$NN,BM$320,FALSE),5)="Csere",VLOOKUP(LEFT(VLOOKUP($A213,csapatok!$A:$NN,BM$320,FALSE),LEN(VLOOKUP($A213,csapatok!$A:$NN,BM$320,FALSE))-6),'csapat-ranglista'!$A:$FP,BM$321,FALSE)/8,VLOOKUP(VLOOKUP($A213,csapatok!$A:$NN,BM$320,FALSE),'csapat-ranglista'!$A:$FP,BM$321,FALSE)/4),0)</f>
        <v>0</v>
      </c>
      <c r="BN213" s="223">
        <f>IFERROR(IF(RIGHT(VLOOKUP($A213,csapatok!$A:$NN,BN$320,FALSE),5)="Csere",VLOOKUP(LEFT(VLOOKUP($A213,csapatok!$A:$NN,BN$320,FALSE),LEN(VLOOKUP($A213,csapatok!$A:$NN,BN$320,FALSE))-6),'csapat-ranglista'!$A:$FP,BN$321,FALSE)/8,VLOOKUP(VLOOKUP($A213,csapatok!$A:$NN,BN$320,FALSE),'csapat-ranglista'!$A:$FP,BN$321,FALSE)/4),0)</f>
        <v>0</v>
      </c>
      <c r="BO213" s="223">
        <f>IFERROR(IF(RIGHT(VLOOKUP($A213,csapatok!$A:$NN,BO$320,FALSE),5)="Csere",VLOOKUP(LEFT(VLOOKUP($A213,csapatok!$A:$NN,BO$320,FALSE),LEN(VLOOKUP($A213,csapatok!$A:$NN,BO$320,FALSE))-6),'csapat-ranglista'!$A:$FP,BO$321,FALSE)/8,VLOOKUP(VLOOKUP($A213,csapatok!$A:$NN,BO$320,FALSE),'csapat-ranglista'!$A:$FP,BO$321,FALSE)/4),0)</f>
        <v>0</v>
      </c>
      <c r="BP213" s="223">
        <f>IFERROR(IF(RIGHT(VLOOKUP($A213,csapatok!$A:$NN,BP$320,FALSE),5)="Csere",VLOOKUP(LEFT(VLOOKUP($A213,csapatok!$A:$NN,BP$320,FALSE),LEN(VLOOKUP($A213,csapatok!$A:$NN,BP$320,FALSE))-6),'csapat-ranglista'!$A:$FP,BP$321,FALSE)/8,VLOOKUP(VLOOKUP($A213,csapatok!$A:$NN,BP$320,FALSE),'csapat-ranglista'!$A:$FP,BP$321,FALSE)/4),0)</f>
        <v>0</v>
      </c>
      <c r="BQ213" s="223">
        <f>IFERROR(IF(RIGHT(VLOOKUP($A213,csapatok!$A:$NN,BQ$320,FALSE),5)="Csere",VLOOKUP(LEFT(VLOOKUP($A213,csapatok!$A:$NN,BQ$320,FALSE),LEN(VLOOKUP($A213,csapatok!$A:$NN,BQ$320,FALSE))-6),'csapat-ranglista'!$A:$FP,BQ$321,FALSE)/8,VLOOKUP(VLOOKUP($A213,csapatok!$A:$NN,BQ$320,FALSE),'csapat-ranglista'!$A:$FP,BQ$321,FALSE)/4),0)</f>
        <v>0</v>
      </c>
      <c r="BR213" s="223">
        <f>IFERROR(IF(RIGHT(VLOOKUP($A213,csapatok!$A:$NN,BR$320,FALSE),5)="Csere",VLOOKUP(LEFT(VLOOKUP($A213,csapatok!$A:$NN,BR$320,FALSE),LEN(VLOOKUP($A213,csapatok!$A:$NN,BR$320,FALSE))-6),'csapat-ranglista'!$A:$FP,BR$321,FALSE)/8,VLOOKUP(VLOOKUP($A213,csapatok!$A:$NN,BR$320,FALSE),'csapat-ranglista'!$A:$FP,BR$321,FALSE)/4),0)</f>
        <v>0</v>
      </c>
      <c r="BS213" s="223">
        <f>IFERROR(IF(RIGHT(VLOOKUP($A213,csapatok!$A:$NN,BS$320,FALSE),5)="Csere",VLOOKUP(LEFT(VLOOKUP($A213,csapatok!$A:$NN,BS$320,FALSE),LEN(VLOOKUP($A213,csapatok!$A:$NN,BS$320,FALSE))-6),'csapat-ranglista'!$A:$FP,BS$321,FALSE)/8,VLOOKUP(VLOOKUP($A213,csapatok!$A:$NN,BS$320,FALSE),'csapat-ranglista'!$A:$FP,BS$321,FALSE)/4),0)</f>
        <v>0</v>
      </c>
      <c r="BT213" s="223">
        <f>IFERROR(IF(RIGHT(VLOOKUP($A213,csapatok!$A:$NN,BT$320,FALSE),5)="Csere",VLOOKUP(LEFT(VLOOKUP($A213,csapatok!$A:$NN,BT$320,FALSE),LEN(VLOOKUP($A213,csapatok!$A:$NN,BT$320,FALSE))-6),'csapat-ranglista'!$A:$FP,BT$321,FALSE)/8,VLOOKUP(VLOOKUP($A213,csapatok!$A:$NN,BT$320,FALSE),'csapat-ranglista'!$A:$FP,BT$321,FALSE)/4),0)</f>
        <v>0</v>
      </c>
      <c r="BU213" s="223">
        <f>IFERROR(IF(RIGHT(VLOOKUP($A213,csapatok!$A:$NN,BU$320,FALSE),5)="Csere",VLOOKUP(LEFT(VLOOKUP($A213,csapatok!$A:$NN,BU$320,FALSE),LEN(VLOOKUP($A213,csapatok!$A:$NN,BU$320,FALSE))-6),'csapat-ranglista'!$A:$FP,BU$321,FALSE)/8,VLOOKUP(VLOOKUP($A213,csapatok!$A:$NN,BU$320,FALSE),'csapat-ranglista'!$A:$FP,BU$321,FALSE)/4),0)</f>
        <v>0</v>
      </c>
      <c r="BV213" s="223">
        <f>IFERROR(IF(RIGHT(VLOOKUP($A213,csapatok!$A:$NN,BV$320,FALSE),5)="Csere",VLOOKUP(LEFT(VLOOKUP($A213,csapatok!$A:$NN,BV$320,FALSE),LEN(VLOOKUP($A213,csapatok!$A:$NN,BV$320,FALSE))-6),'csapat-ranglista'!$A:$FP,BV$321,FALSE)/8,VLOOKUP(VLOOKUP($A213,csapatok!$A:$NN,BV$320,FALSE),'csapat-ranglista'!$A:$FP,BV$321,FALSE)/4),0)</f>
        <v>0</v>
      </c>
      <c r="BW213" s="223">
        <f>IFERROR(IF(RIGHT(VLOOKUP($A213,csapatok!$A:$NN,BW$320,FALSE),5)="Csere",VLOOKUP(LEFT(VLOOKUP($A213,csapatok!$A:$NN,BW$320,FALSE),LEN(VLOOKUP($A213,csapatok!$A:$NN,BW$320,FALSE))-6),'csapat-ranglista'!$A:$FP,BW$321,FALSE)/8,VLOOKUP(VLOOKUP($A213,csapatok!$A:$NN,BW$320,FALSE),'csapat-ranglista'!$A:$FP,BW$321,FALSE)/4),0)</f>
        <v>0</v>
      </c>
      <c r="BX213" s="223">
        <f>IFERROR(IF(RIGHT(VLOOKUP($A213,csapatok!$A:$NN,BX$320,FALSE),5)="Csere",VLOOKUP(LEFT(VLOOKUP($A213,csapatok!$A:$NN,BX$320,FALSE),LEN(VLOOKUP($A213,csapatok!$A:$NN,BX$320,FALSE))-6),'csapat-ranglista'!$A:$FP,BX$321,FALSE)/8,VLOOKUP(VLOOKUP($A213,csapatok!$A:$NN,BX$320,FALSE),'csapat-ranglista'!$A:$FP,BX$321,FALSE)/4),0)</f>
        <v>0</v>
      </c>
      <c r="BY213" s="223">
        <f>IFERROR(IF(RIGHT(VLOOKUP($A213,csapatok!$A:$NN,BY$320,FALSE),5)="Csere",VLOOKUP(LEFT(VLOOKUP($A213,csapatok!$A:$NN,BY$320,FALSE),LEN(VLOOKUP($A213,csapatok!$A:$NN,BY$320,FALSE))-6),'csapat-ranglista'!$A:$FP,BY$321,FALSE)/8,VLOOKUP(VLOOKUP($A213,csapatok!$A:$NN,BY$320,FALSE),'csapat-ranglista'!$A:$FP,BY$321,FALSE)/4),0)</f>
        <v>0</v>
      </c>
      <c r="BZ213" s="223">
        <f>IFERROR(IF(RIGHT(VLOOKUP($A213,csapatok!$A:$NN,BZ$320,FALSE),5)="Csere",VLOOKUP(LEFT(VLOOKUP($A213,csapatok!$A:$NN,BZ$320,FALSE),LEN(VLOOKUP($A213,csapatok!$A:$NN,BZ$320,FALSE))-6),'csapat-ranglista'!$A:$FP,BZ$321,FALSE)/8,VLOOKUP(VLOOKUP($A213,csapatok!$A:$NN,BZ$320,FALSE),'csapat-ranglista'!$A:$FP,BZ$321,FALSE)/4),0)</f>
        <v>0</v>
      </c>
      <c r="CA213" s="223">
        <f>IFERROR(IF(RIGHT(VLOOKUP($A213,csapatok!$A:$NN,CA$320,FALSE),5)="Csere",VLOOKUP(LEFT(VLOOKUP($A213,csapatok!$A:$NN,CA$320,FALSE),LEN(VLOOKUP($A213,csapatok!$A:$NN,CA$320,FALSE))-6),'csapat-ranglista'!$A:$FP,CA$321,FALSE)/8,VLOOKUP(VLOOKUP($A213,csapatok!$A:$NN,CA$320,FALSE),'csapat-ranglista'!$A:$FP,CA$321,FALSE)/4),0)</f>
        <v>0</v>
      </c>
      <c r="CB213" s="223">
        <f>IFERROR(IF(RIGHT(VLOOKUP($A213,csapatok!$A:$NN,CB$320,FALSE),5)="Csere",VLOOKUP(LEFT(VLOOKUP($A213,csapatok!$A:$NN,CB$320,FALSE),LEN(VLOOKUP($A213,csapatok!$A:$NN,CB$320,FALSE))-6),'csapat-ranglista'!$A:$FP,CB$321,FALSE)/8,VLOOKUP(VLOOKUP($A213,csapatok!$A:$NN,CB$320,FALSE),'csapat-ranglista'!$A:$FP,CB$321,FALSE)/4),0)</f>
        <v>0</v>
      </c>
      <c r="CC213" s="223">
        <f>IFERROR(IF(RIGHT(VLOOKUP($A213,csapatok!$A:$NN,CC$320,FALSE),5)="Csere",VLOOKUP(LEFT(VLOOKUP($A213,csapatok!$A:$NN,CC$320,FALSE),LEN(VLOOKUP($A213,csapatok!$A:$NN,CC$320,FALSE))-6),'csapat-ranglista'!$A:$FP,CC$321,FALSE)/8,VLOOKUP(VLOOKUP($A213,csapatok!$A:$NN,CC$320,FALSE),'csapat-ranglista'!$A:$FP,CC$321,FALSE)/4),0)</f>
        <v>0</v>
      </c>
      <c r="CD213" s="223">
        <f>IFERROR(IF(RIGHT(VLOOKUP($A213,csapatok!$A:$NN,CD$320,FALSE),5)="Csere",VLOOKUP(LEFT(VLOOKUP($A213,csapatok!$A:$NN,CD$320,FALSE),LEN(VLOOKUP($A213,csapatok!$A:$NN,CD$320,FALSE))-6),'csapat-ranglista'!$A:$FP,CD$321,FALSE)/8,VLOOKUP(VLOOKUP($A213,csapatok!$A:$NN,CD$320,FALSE),'csapat-ranglista'!$A:$FP,CD$321,FALSE)/4),0)</f>
        <v>0</v>
      </c>
      <c r="CE213" s="223">
        <f>IFERROR(IF(RIGHT(VLOOKUP($A213,csapatok!$A:$NN,CE$320,FALSE),5)="Csere",VLOOKUP(LEFT(VLOOKUP($A213,csapatok!$A:$NN,CE$320,FALSE),LEN(VLOOKUP($A213,csapatok!$A:$NN,CE$320,FALSE))-6),'csapat-ranglista'!$A:$FP,CE$321,FALSE)/8,VLOOKUP(VLOOKUP($A213,csapatok!$A:$NN,CE$320,FALSE),'csapat-ranglista'!$A:$FP,CE$321,FALSE)/4),0)</f>
        <v>0</v>
      </c>
      <c r="CF213" s="223">
        <f>IFERROR(IF(RIGHT(VLOOKUP($A213,csapatok!$A:$NN,CF$320,FALSE),5)="Csere",VLOOKUP(LEFT(VLOOKUP($A213,csapatok!$A:$NN,CF$320,FALSE),LEN(VLOOKUP($A213,csapatok!$A:$NN,CF$320,FALSE))-6),'csapat-ranglista'!$A:$FP,CF$321,FALSE)/8,VLOOKUP(VLOOKUP($A213,csapatok!$A:$NN,CF$320,FALSE),'csapat-ranglista'!$A:$FP,CF$321,FALSE)/4),0)</f>
        <v>0</v>
      </c>
      <c r="CG213" s="223">
        <f>IFERROR(IF(RIGHT(VLOOKUP($A213,csapatok!$A:$NN,CG$320,FALSE),5)="Csere",VLOOKUP(LEFT(VLOOKUP($A213,csapatok!$A:$NN,CG$320,FALSE),LEN(VLOOKUP($A213,csapatok!$A:$NN,CG$320,FALSE))-6),'csapat-ranglista'!$A:$FP,CG$321,FALSE)/8,VLOOKUP(VLOOKUP($A213,csapatok!$A:$NN,CG$320,FALSE),'csapat-ranglista'!$A:$FP,CG$321,FALSE)/4),0)</f>
        <v>0</v>
      </c>
      <c r="CH213" s="223">
        <f>IFERROR(IF(RIGHT(VLOOKUP($A213,csapatok!$A:$NN,CH$320,FALSE),5)="Csere",VLOOKUP(LEFT(VLOOKUP($A213,csapatok!$A:$NN,CH$320,FALSE),LEN(VLOOKUP($A213,csapatok!$A:$NN,CH$320,FALSE))-6),'csapat-ranglista'!$A:$FP,CH$321,FALSE)/8,VLOOKUP(VLOOKUP($A213,csapatok!$A:$NN,CH$320,FALSE),'csapat-ranglista'!$A:$FP,CH$321,FALSE)/4),0)</f>
        <v>0</v>
      </c>
      <c r="CI213" s="223">
        <f>IFERROR(IF(RIGHT(VLOOKUP($A213,csapatok!$A:$NN,CI$320,FALSE),5)="Csere",VLOOKUP(LEFT(VLOOKUP($A213,csapatok!$A:$NN,CI$320,FALSE),LEN(VLOOKUP($A213,csapatok!$A:$NN,CI$320,FALSE))-6),'csapat-ranglista'!$A:$FP,CI$321,FALSE)/8,VLOOKUP(VLOOKUP($A213,csapatok!$A:$NN,CI$320,FALSE),'csapat-ranglista'!$A:$FP,CI$321,FALSE)/4),0)</f>
        <v>0</v>
      </c>
      <c r="CJ213" s="224">
        <f>versenyek!$IQ$11*IFERROR(VLOOKUP(VLOOKUP($A213,versenyek!IP:IR,3,FALSE),szabalyok!$A$16:$B$23,2,FALSE)/4,0)</f>
        <v>0</v>
      </c>
      <c r="CK213" s="224">
        <f>versenyek!$IT$11*IFERROR(VLOOKUP(VLOOKUP($A213,versenyek!IS:IU,3,FALSE),szabalyok!$A$16:$B$23,2,FALSE)/4,0)</f>
        <v>0</v>
      </c>
      <c r="CL213" s="223">
        <f>IFERROR(IF(RIGHT(VLOOKUP($A213,csapatok!$A:$NN,CL$320,FALSE),5)="Csere",VLOOKUP(LEFT(VLOOKUP($A213,csapatok!$A:$NN,CL$320,FALSE),LEN(VLOOKUP($A213,csapatok!$A:$NN,CL$320,FALSE))-6),'csapat-ranglista'!$A:$FP,CL$321,FALSE)/8,VLOOKUP(VLOOKUP($A213,csapatok!$A:$NN,CL$320,FALSE),'csapat-ranglista'!$A:$FP,CL$321,FALSE)/4),0)</f>
        <v>0</v>
      </c>
      <c r="CM213" s="223">
        <f>IFERROR(IF(RIGHT(VLOOKUP($A213,csapatok!$A:$NN,CM$320,FALSE),5)="Csere",VLOOKUP(LEFT(VLOOKUP($A213,csapatok!$A:$NN,CM$320,FALSE),LEN(VLOOKUP($A213,csapatok!$A:$NN,CM$320,FALSE))-6),'csapat-ranglista'!$A:$FP,CM$321,FALSE)/8,VLOOKUP(VLOOKUP($A213,csapatok!$A:$NN,CM$320,FALSE),'csapat-ranglista'!$A:$FP,CM$321,FALSE)/4),0)</f>
        <v>0</v>
      </c>
      <c r="CN213" s="223">
        <f>IFERROR(IF(RIGHT(VLOOKUP($A213,csapatok!$A:$NN,CN$320,FALSE),5)="Csere",VLOOKUP(LEFT(VLOOKUP($A213,csapatok!$A:$NN,CN$320,FALSE),LEN(VLOOKUP($A213,csapatok!$A:$NN,CN$320,FALSE))-6),'csapat-ranglista'!$A:$FP,CN$321,FALSE)/8,VLOOKUP(VLOOKUP($A213,csapatok!$A:$NN,CN$320,FALSE),'csapat-ranglista'!$A:$FP,CN$321,FALSE)/4),0)</f>
        <v>0</v>
      </c>
      <c r="CO213" s="223">
        <f>IFERROR(IF(RIGHT(VLOOKUP($A213,csapatok!$A:$NN,CO$320,FALSE),5)="Csere",VLOOKUP(LEFT(VLOOKUP($A213,csapatok!$A:$NN,CO$320,FALSE),LEN(VLOOKUP($A213,csapatok!$A:$NN,CO$320,FALSE))-6),'csapat-ranglista'!$A:$FP,CO$321,FALSE)/8,VLOOKUP(VLOOKUP($A213,csapatok!$A:$NN,CO$320,FALSE),'csapat-ranglista'!$A:$FP,CO$321,FALSE)/4),0)</f>
        <v>0</v>
      </c>
      <c r="CP213" s="223">
        <f>IFERROR(IF(RIGHT(VLOOKUP($A213,csapatok!$A:$NN,CP$320,FALSE),5)="Csere",VLOOKUP(LEFT(VLOOKUP($A213,csapatok!$A:$NN,CP$320,FALSE),LEN(VLOOKUP($A213,csapatok!$A:$NN,CP$320,FALSE))-6),'csapat-ranglista'!$A:$FP,CP$321,FALSE)/8,VLOOKUP(VLOOKUP($A213,csapatok!$A:$NN,CP$320,FALSE),'csapat-ranglista'!$A:$FP,CP$321,FALSE)/4),0)</f>
        <v>0</v>
      </c>
      <c r="CQ213" s="223">
        <f>IFERROR(IF(RIGHT(VLOOKUP($A213,csapatok!$A:$NN,CQ$320,FALSE),5)="Csere",VLOOKUP(LEFT(VLOOKUP($A213,csapatok!$A:$NN,CQ$320,FALSE),LEN(VLOOKUP($A213,csapatok!$A:$NN,CQ$320,FALSE))-6),'csapat-ranglista'!$A:$FP,CQ$321,FALSE)/8,VLOOKUP(VLOOKUP($A213,csapatok!$A:$NN,CQ$320,FALSE),'csapat-ranglista'!$A:$FP,CQ$321,FALSE)/4),0)</f>
        <v>0</v>
      </c>
      <c r="CR213" s="223">
        <f>IFERROR(IF(RIGHT(VLOOKUP($A213,csapatok!$A:$NN,CR$320,FALSE),5)="Csere",VLOOKUP(LEFT(VLOOKUP($A213,csapatok!$A:$NN,CR$320,FALSE),LEN(VLOOKUP($A213,csapatok!$A:$NN,CR$320,FALSE))-6),'csapat-ranglista'!$A:$FP,CR$321,FALSE)/8,VLOOKUP(VLOOKUP($A213,csapatok!$A:$NN,CR$320,FALSE),'csapat-ranglista'!$A:$FP,CR$321,FALSE)/4),0)</f>
        <v>0</v>
      </c>
      <c r="CS213" s="223">
        <f>IFERROR(IF(RIGHT(VLOOKUP($A213,csapatok!$A:$NN,CS$320,FALSE),5)="Csere",VLOOKUP(LEFT(VLOOKUP($A213,csapatok!$A:$NN,CS$320,FALSE),LEN(VLOOKUP($A213,csapatok!$A:$NN,CS$320,FALSE))-6),'csapat-ranglista'!$A:$FP,CS$321,FALSE)/8,VLOOKUP(VLOOKUP($A213,csapatok!$A:$NN,CS$320,FALSE),'csapat-ranglista'!$A:$FP,CS$321,FALSE)/4),0)</f>
        <v>0</v>
      </c>
      <c r="CT213" s="223">
        <f>IFERROR(IF(RIGHT(VLOOKUP($A213,csapatok!$A:$NN,CT$320,FALSE),5)="Csere",VLOOKUP(LEFT(VLOOKUP($A213,csapatok!$A:$NN,CT$320,FALSE),LEN(VLOOKUP($A213,csapatok!$A:$NN,CT$320,FALSE))-6),'csapat-ranglista'!$A:$FP,CT$321,FALSE)/8,VLOOKUP(VLOOKUP($A213,csapatok!$A:$NN,CT$320,FALSE),'csapat-ranglista'!$A:$FP,CT$321,FALSE)/4),0)</f>
        <v>0</v>
      </c>
      <c r="CU213" s="223">
        <f>IFERROR(IF(RIGHT(VLOOKUP($A213,csapatok!$A:$NN,CU$320,FALSE),5)="Csere",VLOOKUP(LEFT(VLOOKUP($A213,csapatok!$A:$NN,CU$320,FALSE),LEN(VLOOKUP($A213,csapatok!$A:$NN,CU$320,FALSE))-6),'csapat-ranglista'!$A:$FP,CU$321,FALSE)/8,VLOOKUP(VLOOKUP($A213,csapatok!$A:$NN,CU$320,FALSE),'csapat-ranglista'!$A:$FP,CU$321,FALSE)/4),0)</f>
        <v>0</v>
      </c>
      <c r="CV213" s="223">
        <f>IFERROR(IF(RIGHT(VLOOKUP($A213,csapatok!$A:$NN,CV$320,FALSE),5)="Csere",VLOOKUP(LEFT(VLOOKUP($A213,csapatok!$A:$NN,CV$320,FALSE),LEN(VLOOKUP($A213,csapatok!$A:$NN,CV$320,FALSE))-6),'csapat-ranglista'!$A:$FP,CV$321,FALSE)/8,VLOOKUP(VLOOKUP($A213,csapatok!$A:$NN,CV$320,FALSE),'csapat-ranglista'!$A:$FP,CV$321,FALSE)/4),0)</f>
        <v>0</v>
      </c>
      <c r="CW213" s="223">
        <f>IFERROR(IF(RIGHT(VLOOKUP($A213,csapatok!$A:$NN,CW$320,FALSE),5)="Csere",VLOOKUP(LEFT(VLOOKUP($A213,csapatok!$A:$NN,CW$320,FALSE),LEN(VLOOKUP($A213,csapatok!$A:$NN,CW$320,FALSE))-6),'csapat-ranglista'!$A:$FP,CW$321,FALSE)/8,VLOOKUP(VLOOKUP($A213,csapatok!$A:$NN,CW$320,FALSE),'csapat-ranglista'!$A:$FP,CW$321,FALSE)/4),0)</f>
        <v>0</v>
      </c>
      <c r="CX213" s="223">
        <f>IFERROR(IF(RIGHT(VLOOKUP($A213,csapatok!$A:$NN,CX$320,FALSE),5)="Csere",VLOOKUP(LEFT(VLOOKUP($A213,csapatok!$A:$NN,CX$320,FALSE),LEN(VLOOKUP($A213,csapatok!$A:$NN,CX$320,FALSE))-6),'csapat-ranglista'!$A:$FP,CX$321,FALSE)/8,VLOOKUP(VLOOKUP($A213,csapatok!$A:$NN,CX$320,FALSE),'csapat-ranglista'!$A:$FP,CX$321,FALSE)/4),0)</f>
        <v>0</v>
      </c>
      <c r="CY213" s="223">
        <f>IFERROR(IF(RIGHT(VLOOKUP($A213,csapatok!$A:$NN,CY$320,FALSE),5)="Csere",VLOOKUP(LEFT(VLOOKUP($A213,csapatok!$A:$NN,CY$320,FALSE),LEN(VLOOKUP($A213,csapatok!$A:$NN,CY$320,FALSE))-6),'csapat-ranglista'!$A:$FP,CY$321,FALSE)/8,VLOOKUP(VLOOKUP($A213,csapatok!$A:$NN,CY$320,FALSE),'csapat-ranglista'!$A:$FP,CY$321,FALSE)/4),0)</f>
        <v>0</v>
      </c>
      <c r="CZ213" s="223">
        <f>IFERROR(IF(RIGHT(VLOOKUP($A213,csapatok!$A:$NN,CZ$320,FALSE),5)="Csere",VLOOKUP(LEFT(VLOOKUP($A213,csapatok!$A:$NN,CZ$320,FALSE),LEN(VLOOKUP($A213,csapatok!$A:$NN,CZ$320,FALSE))-6),'csapat-ranglista'!$A:$FP,CZ$321,FALSE)/8,VLOOKUP(VLOOKUP($A213,csapatok!$A:$NN,CZ$320,FALSE),'csapat-ranglista'!$A:$FP,CZ$321,FALSE)/4),0)</f>
        <v>0</v>
      </c>
      <c r="DA213" s="223">
        <f>IFERROR(IF(RIGHT(VLOOKUP($A213,csapatok!$A:$NN,DA$320,FALSE),5)="Csere",VLOOKUP(LEFT(VLOOKUP($A213,csapatok!$A:$NN,DA$320,FALSE),LEN(VLOOKUP($A213,csapatok!$A:$NN,DA$320,FALSE))-6),'csapat-ranglista'!$A:$FP,DA$321,FALSE)/8,VLOOKUP(VLOOKUP($A213,csapatok!$A:$NN,DA$320,FALSE),'csapat-ranglista'!$A:$FP,DA$321,FALSE)/4),0)</f>
        <v>0</v>
      </c>
      <c r="DB213" s="223">
        <f>IFERROR(IF(RIGHT(VLOOKUP($A213,csapatok!$A:$NN,DB$320,FALSE),5)="Csere",VLOOKUP(LEFT(VLOOKUP($A213,csapatok!$A:$NN,DB$320,FALSE),LEN(VLOOKUP($A213,csapatok!$A:$NN,DB$320,FALSE))-6),'csapat-ranglista'!$A:$FP,DB$321,FALSE)/8,VLOOKUP(VLOOKUP($A213,csapatok!$A:$NN,DB$320,FALSE),'csapat-ranglista'!$A:$FP,DB$321,FALSE)/4),0)</f>
        <v>0</v>
      </c>
      <c r="DC213" s="223">
        <f>IFERROR(IF(RIGHT(VLOOKUP($A213,csapatok!$A:$NN,DC$320,FALSE),5)="Csere",VLOOKUP(LEFT(VLOOKUP($A213,csapatok!$A:$NN,DC$320,FALSE),LEN(VLOOKUP($A213,csapatok!$A:$NN,DC$320,FALSE))-6),'csapat-ranglista'!$A:$FP,DC$321,FALSE)/8,VLOOKUP(VLOOKUP($A213,csapatok!$A:$NN,DC$320,FALSE),'csapat-ranglista'!$A:$FP,DC$321,FALSE)/4),0)</f>
        <v>0</v>
      </c>
      <c r="DD213" s="223">
        <f>IFERROR(IF(RIGHT(VLOOKUP($A213,csapatok!$A:$NN,DD$320,FALSE),5)="Csere",VLOOKUP(LEFT(VLOOKUP($A213,csapatok!$A:$NN,DD$320,FALSE),LEN(VLOOKUP($A213,csapatok!$A:$NN,DD$320,FALSE))-6),'csapat-ranglista'!$A:$FP,DD$321,FALSE)/8,VLOOKUP(VLOOKUP($A213,csapatok!$A:$NN,DD$320,FALSE),'csapat-ranglista'!$A:$FP,DD$321,FALSE)/4),0)</f>
        <v>0</v>
      </c>
      <c r="DE213" s="223">
        <f>IFERROR(IF(RIGHT(VLOOKUP($A213,csapatok!$A:$NN,DE$320,FALSE),5)="Csere",VLOOKUP(LEFT(VLOOKUP($A213,csapatok!$A:$NN,DE$320,FALSE),LEN(VLOOKUP($A213,csapatok!$A:$NN,DE$320,FALSE))-6),'csapat-ranglista'!$A:$FP,DE$321,FALSE)/8,VLOOKUP(VLOOKUP($A213,csapatok!$A:$NN,DE$320,FALSE),'csapat-ranglista'!$A:$FP,DE$321,FALSE)/4),0)</f>
        <v>0</v>
      </c>
      <c r="DF213" s="223">
        <f>IFERROR(IF(RIGHT(VLOOKUP($A213,csapatok!$A:$NN,DF$320,FALSE),5)="Csere",VLOOKUP(LEFT(VLOOKUP($A213,csapatok!$A:$NN,DF$320,FALSE),LEN(VLOOKUP($A213,csapatok!$A:$NN,DF$320,FALSE))-6),'csapat-ranglista'!$A:$FP,DF$321,FALSE)/8,VLOOKUP(VLOOKUP($A213,csapatok!$A:$NN,DF$320,FALSE),'csapat-ranglista'!$A:$FP,DF$321,FALSE)/4),0)</f>
        <v>0</v>
      </c>
      <c r="DG213" s="223">
        <f>IFERROR(IF(RIGHT(VLOOKUP($A213,csapatok!$A:$NN,DG$320,FALSE),5)="Csere",VLOOKUP(LEFT(VLOOKUP($A213,csapatok!$A:$NN,DG$320,FALSE),LEN(VLOOKUP($A213,csapatok!$A:$NN,DG$320,FALSE))-6),'csapat-ranglista'!$A:$FP,DG$321,FALSE)/8,VLOOKUP(VLOOKUP($A213,csapatok!$A:$NN,DG$320,FALSE),'csapat-ranglista'!$A:$FP,DG$321,FALSE)/4),0)</f>
        <v>0</v>
      </c>
      <c r="DH213" s="223">
        <f>IFERROR(IF(RIGHT(VLOOKUP($A213,csapatok!$A:$NN,DH$320,FALSE),5)="Csere",VLOOKUP(LEFT(VLOOKUP($A213,csapatok!$A:$NN,DH$320,FALSE),LEN(VLOOKUP($A213,csapatok!$A:$NN,DH$320,FALSE))-6),'csapat-ranglista'!$A:$FP,DH$321,FALSE)/8,VLOOKUP(VLOOKUP($A213,csapatok!$A:$NN,DH$320,FALSE),'csapat-ranglista'!$A:$FP,DH$321,FALSE)/4),0)</f>
        <v>0</v>
      </c>
      <c r="DI213" s="223">
        <f>IFERROR(IF(RIGHT(VLOOKUP($A213,csapatok!$A:$NN,DI$320,FALSE),5)="Csere",VLOOKUP(LEFT(VLOOKUP($A213,csapatok!$A:$NN,DI$320,FALSE),LEN(VLOOKUP($A213,csapatok!$A:$NN,DI$320,FALSE))-6),'csapat-ranglista'!$A:$FP,DI$321,FALSE)/8,VLOOKUP(VLOOKUP($A213,csapatok!$A:$NN,DI$320,FALSE),'csapat-ranglista'!$A:$FP,DI$321,FALSE)/4),0)</f>
        <v>0</v>
      </c>
      <c r="DJ213" s="223">
        <f>IFERROR(IF(RIGHT(VLOOKUP($A213,csapatok!$A:$NN,DJ$320,FALSE),5)="Csere",VLOOKUP(LEFT(VLOOKUP($A213,csapatok!$A:$NN,DJ$320,FALSE),LEN(VLOOKUP($A213,csapatok!$A:$NN,DJ$320,FALSE))-6),'csapat-ranglista'!$A:$FP,DJ$321,FALSE)/8,VLOOKUP(VLOOKUP($A213,csapatok!$A:$NN,DJ$320,FALSE),'csapat-ranglista'!$A:$FP,DJ$321,FALSE)/4),0)</f>
        <v>0</v>
      </c>
      <c r="DK213" s="223">
        <f>IFERROR(IF(RIGHT(VLOOKUP($A213,csapatok!$A:$NN,DK$320,FALSE),5)="Csere",VLOOKUP(LEFT(VLOOKUP($A213,csapatok!$A:$NN,DK$320,FALSE),LEN(VLOOKUP($A213,csapatok!$A:$NN,DK$320,FALSE))-6),'csapat-ranglista'!$A:$FP,DK$321,FALSE)/8,VLOOKUP(VLOOKUP($A213,csapatok!$A:$NN,DK$320,FALSE),'csapat-ranglista'!$A:$FP,DK$321,FALSE)/4),0)</f>
        <v>0</v>
      </c>
      <c r="DL213" s="223">
        <f>IFERROR(IF(RIGHT(VLOOKUP($A213,csapatok!$A:$NN,DL$320,FALSE),5)="Csere",VLOOKUP(LEFT(VLOOKUP($A213,csapatok!$A:$NN,DL$320,FALSE),LEN(VLOOKUP($A213,csapatok!$A:$NN,DL$320,FALSE))-6),'csapat-ranglista'!$A:$FP,DL$321,FALSE)/8,VLOOKUP(VLOOKUP($A213,csapatok!$A:$NN,DL$320,FALSE),'csapat-ranglista'!$A:$FP,DL$321,FALSE)/4),0)</f>
        <v>0</v>
      </c>
      <c r="DM213" s="223">
        <f>IFERROR(IF(RIGHT(VLOOKUP($A213,csapatok!$A:$NN,DM$320,FALSE),5)="Csere",VLOOKUP(LEFT(VLOOKUP($A213,csapatok!$A:$NN,DM$320,FALSE),LEN(VLOOKUP($A213,csapatok!$A:$NN,DM$320,FALSE))-6),'csapat-ranglista'!$A:$FP,DM$321,FALSE)/8,VLOOKUP(VLOOKUP($A213,csapatok!$A:$NN,DM$320,FALSE),'csapat-ranglista'!$A:$FP,DM$321,FALSE)/4),0)</f>
        <v>0</v>
      </c>
      <c r="DN213" s="223">
        <f>IFERROR(IF(RIGHT(VLOOKUP($A213,csapatok!$A:$NN,DN$320,FALSE),5)="Csere",VLOOKUP(LEFT(VLOOKUP($A213,csapatok!$A:$NN,DN$320,FALSE),LEN(VLOOKUP($A213,csapatok!$A:$NN,DN$320,FALSE))-6),'csapat-ranglista'!$A:$FP,DN$321,FALSE)/8,VLOOKUP(VLOOKUP($A213,csapatok!$A:$NN,DN$320,FALSE),'csapat-ranglista'!$A:$FP,DN$321,FALSE)/4),0)</f>
        <v>0</v>
      </c>
      <c r="DO213" s="224">
        <f>versenyek!$MF$11*IFERROR(VLOOKUP(VLOOKUP($A213,versenyek!ME:MG,3,FALSE),szabalyok!$A$16:$B$23,2,FALSE)/4,0)</f>
        <v>0</v>
      </c>
      <c r="DP213" s="224">
        <f>versenyek!$MI$11*IFERROR(VLOOKUP(VLOOKUP($A213,versenyek!MH:MJ,3,FALSE),szabalyok!$A$16:$B$23,2,FALSE)/4,0)</f>
        <v>0</v>
      </c>
      <c r="DQ213" s="223">
        <f>IFERROR(IF(RIGHT(VLOOKUP($A213,csapatok!$A:$NN,DQ$320,FALSE),5)="Csere",VLOOKUP(LEFT(VLOOKUP($A213,csapatok!$A:$NN,DQ$320,FALSE),LEN(VLOOKUP($A213,csapatok!$A:$NN,DQ$320,FALSE))-6),'csapat-ranglista'!$A:$FP,DQ$321,FALSE)/8,VLOOKUP(VLOOKUP($A213,csapatok!$A:$NN,DQ$320,FALSE),'csapat-ranglista'!$A:$FP,DQ$321,FALSE)/4),0)</f>
        <v>0</v>
      </c>
      <c r="DR213" s="223">
        <f>IFERROR(IF(RIGHT(VLOOKUP($A213,csapatok!$A:$NN,DR$320,FALSE),5)="Csere",VLOOKUP(LEFT(VLOOKUP($A213,csapatok!$A:$NN,DR$320,FALSE),LEN(VLOOKUP($A213,csapatok!$A:$NN,DR$320,FALSE))-6),'csapat-ranglista'!$A:$FP,DR$321,FALSE)/8,VLOOKUP(VLOOKUP($A213,csapatok!$A:$NN,DR$320,FALSE),'csapat-ranglista'!$A:$FP,DR$321,FALSE)/4),0)</f>
        <v>0</v>
      </c>
      <c r="DS213" s="223">
        <f>IFERROR(IF(RIGHT(VLOOKUP($A213,csapatok!$A:$NN,DS$320,FALSE),5)="Csere",VLOOKUP(LEFT(VLOOKUP($A213,csapatok!$A:$NN,DS$320,FALSE),LEN(VLOOKUP($A213,csapatok!$A:$NN,DS$320,FALSE))-6),'csapat-ranglista'!$A:$FP,DS$321,FALSE)/8,VLOOKUP(VLOOKUP($A213,csapatok!$A:$NN,DS$320,FALSE),'csapat-ranglista'!$A:$FP,DS$321,FALSE)/4),0)</f>
        <v>0</v>
      </c>
      <c r="DT213" s="223">
        <f>IFERROR(IF(RIGHT(VLOOKUP($A213,csapatok!$A:$NN,DT$320,FALSE),5)="Csere",VLOOKUP(LEFT(VLOOKUP($A213,csapatok!$A:$NN,DT$320,FALSE),LEN(VLOOKUP($A213,csapatok!$A:$NN,DT$320,FALSE))-6),'csapat-ranglista'!$A:$FP,DT$321,FALSE)/8,VLOOKUP(VLOOKUP($A213,csapatok!$A:$NN,DT$320,FALSE),'csapat-ranglista'!$A:$FP,DT$321,FALSE)/4),0)</f>
        <v>0</v>
      </c>
      <c r="DU213" s="223">
        <f>IFERROR(IF(RIGHT(VLOOKUP($A213,csapatok!$A:$NN,DU$320,FALSE),5)="Csere",VLOOKUP(LEFT(VLOOKUP($A213,csapatok!$A:$NN,DU$320,FALSE),LEN(VLOOKUP($A213,csapatok!$A:$NN,DU$320,FALSE))-6),'csapat-ranglista'!$A:$FP,DU$321,FALSE)/8,VLOOKUP(VLOOKUP($A213,csapatok!$A:$NN,DU$320,FALSE),'csapat-ranglista'!$A:$FP,DU$321,FALSE)/4),0)</f>
        <v>0</v>
      </c>
      <c r="DV213" s="223">
        <f>IFERROR(IF(RIGHT(VLOOKUP($A213,csapatok!$A:$NN,DV$320,FALSE),5)="Csere",VLOOKUP(LEFT(VLOOKUP($A213,csapatok!$A:$NN,DV$320,FALSE),LEN(VLOOKUP($A213,csapatok!$A:$NN,DV$320,FALSE))-6),'csapat-ranglista'!$A:$FP,DV$321,FALSE)/8,VLOOKUP(VLOOKUP($A213,csapatok!$A:$NN,DV$320,FALSE),'csapat-ranglista'!$A:$FP,DV$321,FALSE)/4),0)</f>
        <v>0</v>
      </c>
      <c r="DW213" s="223">
        <f>IFERROR(IF(RIGHT(VLOOKUP($A213,csapatok!$A:$NN,DW$320,FALSE),5)="Csere",VLOOKUP(LEFT(VLOOKUP($A213,csapatok!$A:$NN,DW$320,FALSE),LEN(VLOOKUP($A213,csapatok!$A:$NN,DW$320,FALSE))-6),'csapat-ranglista'!$A:$FP,DW$321,FALSE)/8,VLOOKUP(VLOOKUP($A213,csapatok!$A:$NN,DW$320,FALSE),'csapat-ranglista'!$A:$FP,DW$321,FALSE)/4),0)</f>
        <v>0</v>
      </c>
      <c r="DX213" s="223">
        <f>IFERROR(IF(RIGHT(VLOOKUP($A213,csapatok!$A:$NN,DX$320,FALSE),5)="Csere",VLOOKUP(LEFT(VLOOKUP($A213,csapatok!$A:$NN,DX$320,FALSE),LEN(VLOOKUP($A213,csapatok!$A:$NN,DX$320,FALSE))-6),'csapat-ranglista'!$A:$FP,DX$321,FALSE)/8,VLOOKUP(VLOOKUP($A213,csapatok!$A:$NN,DX$320,FALSE),'csapat-ranglista'!$A:$FP,DX$321,FALSE)/4),0)</f>
        <v>0</v>
      </c>
      <c r="DY213" s="223">
        <f>IFERROR(IF(RIGHT(VLOOKUP($A213,csapatok!$A:$NN,DY$320,FALSE),5)="Csere",VLOOKUP(LEFT(VLOOKUP($A213,csapatok!$A:$NN,DY$320,FALSE),LEN(VLOOKUP($A213,csapatok!$A:$NN,DY$320,FALSE))-6),'csapat-ranglista'!$A:$FP,DY$321,FALSE)/8,VLOOKUP(VLOOKUP($A213,csapatok!$A:$NN,DY$320,FALSE),'csapat-ranglista'!$A:$FP,DY$321,FALSE)/4),0)</f>
        <v>0</v>
      </c>
      <c r="DZ213" s="223">
        <f>IFERROR(IF(RIGHT(VLOOKUP($A213,csapatok!$A:$NN,DZ$320,FALSE),5)="Csere",VLOOKUP(LEFT(VLOOKUP($A213,csapatok!$A:$NN,DZ$320,FALSE),LEN(VLOOKUP($A213,csapatok!$A:$NN,DZ$320,FALSE))-6),'csapat-ranglista'!$A:$FP,DZ$321,FALSE)/8,VLOOKUP(VLOOKUP($A213,csapatok!$A:$NN,DZ$320,FALSE),'csapat-ranglista'!$A:$FP,DZ$321,FALSE)/4),0)</f>
        <v>0</v>
      </c>
      <c r="EA213" s="223">
        <f>IFERROR(IF(RIGHT(VLOOKUP($A213,csapatok!$A:$NN,EA$320,FALSE),5)="Csere",VLOOKUP(LEFT(VLOOKUP($A213,csapatok!$A:$NN,EA$320,FALSE),LEN(VLOOKUP($A213,csapatok!$A:$NN,EA$320,FALSE))-6),'csapat-ranglista'!$A:$FP,EA$321,FALSE)/8,VLOOKUP(VLOOKUP($A213,csapatok!$A:$NN,EA$320,FALSE),'csapat-ranglista'!$A:$FP,EA$321,FALSE)/4),0)</f>
        <v>0</v>
      </c>
      <c r="EB213" s="223">
        <f>IFERROR(IF(RIGHT(VLOOKUP($A213,csapatok!$A:$NN,EB$320,FALSE),5)="Csere",VLOOKUP(LEFT(VLOOKUP($A213,csapatok!$A:$NN,EB$320,FALSE),LEN(VLOOKUP($A213,csapatok!$A:$NN,EB$320,FALSE))-6),'csapat-ranglista'!$A:$FP,EB$321,FALSE)/8,VLOOKUP(VLOOKUP($A213,csapatok!$A:$NN,EB$320,FALSE),'csapat-ranglista'!$A:$FP,EB$321,FALSE)/4),0)</f>
        <v>0</v>
      </c>
      <c r="EC213" s="223">
        <f>IFERROR(IF(RIGHT(VLOOKUP($A213,csapatok!$A:$NN,EC$320,FALSE),5)="Csere",VLOOKUP(LEFT(VLOOKUP($A213,csapatok!$A:$NN,EC$320,FALSE),LEN(VLOOKUP($A213,csapatok!$A:$NN,EC$320,FALSE))-6),'csapat-ranglista'!$A:$FP,EC$321,FALSE)/8,VLOOKUP(VLOOKUP($A213,csapatok!$A:$NN,EC$320,FALSE),'csapat-ranglista'!$A:$FP,EC$321,FALSE)/4),0)</f>
        <v>0</v>
      </c>
      <c r="ED213" s="223">
        <f>IFERROR(IF(RIGHT(VLOOKUP($A213,csapatok!$A:$NN,ED$320,FALSE),5)="Csere",VLOOKUP(LEFT(VLOOKUP($A213,csapatok!$A:$NN,ED$320,FALSE),LEN(VLOOKUP($A213,csapatok!$A:$NN,ED$320,FALSE))-6),'csapat-ranglista'!$A:$FP,ED$321,FALSE)/8,VLOOKUP(VLOOKUP($A213,csapatok!$A:$NN,ED$320,FALSE),'csapat-ranglista'!$A:$FP,ED$321,FALSE)/4),0)</f>
        <v>0</v>
      </c>
      <c r="EE213" s="223">
        <f>IFERROR(IF(RIGHT(VLOOKUP($A213,csapatok!$A:$NN,EE$320,FALSE),5)="Csere",VLOOKUP(LEFT(VLOOKUP($A213,csapatok!$A:$NN,EE$320,FALSE),LEN(VLOOKUP($A213,csapatok!$A:$NN,EE$320,FALSE))-6),'csapat-ranglista'!$A:$FP,EE$321,FALSE)/8,VLOOKUP(VLOOKUP($A213,csapatok!$A:$NN,EE$320,FALSE),'csapat-ranglista'!$A:$FP,EE$321,FALSE)/4),0)</f>
        <v>0</v>
      </c>
      <c r="EF213" s="223">
        <f>IFERROR(IF(RIGHT(VLOOKUP($A213,csapatok!$A:$NN,EF$320,FALSE),5)="Csere",VLOOKUP(LEFT(VLOOKUP($A213,csapatok!$A:$NN,EF$320,FALSE),LEN(VLOOKUP($A213,csapatok!$A:$NN,EF$320,FALSE))-6),'csapat-ranglista'!$A:$FP,EF$321,FALSE)/8,VLOOKUP(VLOOKUP($A213,csapatok!$A:$NN,EF$320,FALSE),'csapat-ranglista'!$A:$FP,EF$321,FALSE)/4),0)</f>
        <v>0</v>
      </c>
      <c r="EG213" s="223">
        <f>IFERROR(IF(RIGHT(VLOOKUP($A213,csapatok!$A:$NN,EG$320,FALSE),5)="Csere",VLOOKUP(LEFT(VLOOKUP($A213,csapatok!$A:$NN,EG$320,FALSE),LEN(VLOOKUP($A213,csapatok!$A:$NN,EG$320,FALSE))-6),'csapat-ranglista'!$A:$FP,EG$321,FALSE)/8,VLOOKUP(VLOOKUP($A213,csapatok!$A:$NN,EG$320,FALSE),'csapat-ranglista'!$A:$FP,EG$321,FALSE)/4),0)</f>
        <v>0</v>
      </c>
      <c r="EH213" s="223">
        <f>IFERROR(IF(RIGHT(VLOOKUP($A213,csapatok!$A:$NN,EH$320,FALSE),5)="Csere",VLOOKUP(LEFT(VLOOKUP($A213,csapatok!$A:$NN,EH$320,FALSE),LEN(VLOOKUP($A213,csapatok!$A:$NN,EH$320,FALSE))-6),'csapat-ranglista'!$A:$FP,EH$321,FALSE)/8,VLOOKUP(VLOOKUP($A213,csapatok!$A:$NN,EH$320,FALSE),'csapat-ranglista'!$A:$FP,EH$321,FALSE)/4),0)</f>
        <v>0</v>
      </c>
      <c r="EI213" s="223">
        <f>IFERROR(IF(RIGHT(VLOOKUP($A213,csapatok!$A:$NN,EI$320,FALSE),5)="Csere",VLOOKUP(LEFT(VLOOKUP($A213,csapatok!$A:$NN,EI$320,FALSE),LEN(VLOOKUP($A213,csapatok!$A:$NN,EI$320,FALSE))-6),'csapat-ranglista'!$A:$FP,EI$321,FALSE)/8,VLOOKUP(VLOOKUP($A213,csapatok!$A:$NN,EI$320,FALSE),'csapat-ranglista'!$A:$FP,EI$321,FALSE)/4),0)</f>
        <v>0</v>
      </c>
      <c r="EJ213" s="223">
        <f>IFERROR(IF(RIGHT(VLOOKUP($A213,csapatok!$A:$NN,EJ$320,FALSE),5)="Csere",VLOOKUP(LEFT(VLOOKUP($A213,csapatok!$A:$NN,EJ$320,FALSE),LEN(VLOOKUP($A213,csapatok!$A:$NN,EJ$320,FALSE))-6),'csapat-ranglista'!$A:$FP,EJ$321,FALSE)/8,VLOOKUP(VLOOKUP($A213,csapatok!$A:$NN,EJ$320,FALSE),'csapat-ranglista'!$A:$FP,EJ$321,FALSE)/4),0)</f>
        <v>0</v>
      </c>
      <c r="EK213" s="223">
        <f>IFERROR(IF(RIGHT(VLOOKUP($A213,csapatok!$A:$NN,EK$320,FALSE),5)="Csere",VLOOKUP(LEFT(VLOOKUP($A213,csapatok!$A:$NN,EK$320,FALSE),LEN(VLOOKUP($A213,csapatok!$A:$NN,EK$320,FALSE))-6),'csapat-ranglista'!$A:$FP,EK$321,FALSE)/8,VLOOKUP(VLOOKUP($A213,csapatok!$A:$NN,EK$320,FALSE),'csapat-ranglista'!$A:$FP,EK$321,FALSE)/4),0)</f>
        <v>0</v>
      </c>
      <c r="EL213" s="223">
        <f>IFERROR(IF(RIGHT(VLOOKUP($A213,csapatok!$A:$NN,EL$320,FALSE),5)="Csere",VLOOKUP(LEFT(VLOOKUP($A213,csapatok!$A:$NN,EL$320,FALSE),LEN(VLOOKUP($A213,csapatok!$A:$NN,EL$320,FALSE))-6),'csapat-ranglista'!$A:$FP,EL$321,FALSE)/8,VLOOKUP(VLOOKUP($A213,csapatok!$A:$NN,EL$320,FALSE),'csapat-ranglista'!$A:$FP,EL$321,FALSE)/4),0)</f>
        <v>0</v>
      </c>
      <c r="EM213" s="223">
        <f>IFERROR(IF(RIGHT(VLOOKUP($A213,csapatok!$A:$NN,EM$320,FALSE),5)="Csere",VLOOKUP(LEFT(VLOOKUP($A213,csapatok!$A:$NN,EM$320,FALSE),LEN(VLOOKUP($A213,csapatok!$A:$NN,EM$320,FALSE))-6),'csapat-ranglista'!$A:$FP,EM$321,FALSE)/8,VLOOKUP(VLOOKUP($A213,csapatok!$A:$NN,EM$320,FALSE),'csapat-ranglista'!$A:$FP,EM$321,FALSE)/4),0)</f>
        <v>0</v>
      </c>
      <c r="EN213" s="223">
        <f>IFERROR(IF(RIGHT(VLOOKUP($A213,csapatok!$A:$NN,EN$320,FALSE),5)="Csere",VLOOKUP(LEFT(VLOOKUP($A213,csapatok!$A:$NN,EN$320,FALSE),LEN(VLOOKUP($A213,csapatok!$A:$NN,EN$320,FALSE))-6),'csapat-ranglista'!$A:$FP,EN$321,FALSE)/8,VLOOKUP(VLOOKUP($A213,csapatok!$A:$NN,EN$320,FALSE),'csapat-ranglista'!$A:$FP,EN$321,FALSE)/4),0)</f>
        <v>0</v>
      </c>
      <c r="EO213" s="223">
        <f>IFERROR(IF(RIGHT(VLOOKUP($A213,csapatok!$A:$NN,EO$320,FALSE),5)="Csere",VLOOKUP(LEFT(VLOOKUP($A213,csapatok!$A:$NN,EO$320,FALSE),LEN(VLOOKUP($A213,csapatok!$A:$NN,EO$320,FALSE))-6),'csapat-ranglista'!$A:$FP,EO$321,FALSE)/8,VLOOKUP(VLOOKUP($A213,csapatok!$A:$NN,EO$320,FALSE),'csapat-ranglista'!$A:$FP,EO$321,FALSE)/4),0)</f>
        <v>0</v>
      </c>
      <c r="EP213" s="223">
        <f>IFERROR(IF(RIGHT(VLOOKUP($A213,csapatok!$A:$NN,EP$320,FALSE),5)="Csere",VLOOKUP(LEFT(VLOOKUP($A213,csapatok!$A:$NN,EP$320,FALSE),LEN(VLOOKUP($A213,csapatok!$A:$NN,EP$320,FALSE))-6),'csapat-ranglista'!$A:$FP,EP$321,FALSE)/8,VLOOKUP(VLOOKUP($A213,csapatok!$A:$NN,EP$320,FALSE),'csapat-ranglista'!$A:$FP,EP$321,FALSE)/4),0)</f>
        <v>0</v>
      </c>
      <c r="EQ213" s="223">
        <f>IFERROR(IF(RIGHT(VLOOKUP($A213,csapatok!$A:$NN,EQ$320,FALSE),5)="Csere",VLOOKUP(LEFT(VLOOKUP($A213,csapatok!$A:$NN,EQ$320,FALSE),LEN(VLOOKUP($A213,csapatok!$A:$NN,EQ$320,FALSE))-6),'csapat-ranglista'!$A:$FP,EQ$321,FALSE)/8,VLOOKUP(VLOOKUP($A213,csapatok!$A:$NN,EQ$320,FALSE),'csapat-ranglista'!$A:$FP,EQ$321,FALSE)/4),0)</f>
        <v>0</v>
      </c>
      <c r="ER213" s="223">
        <f>IFERROR(IF(RIGHT(VLOOKUP($A213,csapatok!$A:$NN,ER$320,FALSE),5)="Csere",VLOOKUP(LEFT(VLOOKUP($A213,csapatok!$A:$NN,ER$320,FALSE),LEN(VLOOKUP($A213,csapatok!$A:$NN,ER$320,FALSE))-6),'csapat-ranglista'!$A:$FP,ER$321,FALSE)/8,VLOOKUP(VLOOKUP($A213,csapatok!$A:$NN,ER$320,FALSE),'csapat-ranglista'!$A:$FP,ER$321,FALSE)/4),0)</f>
        <v>0</v>
      </c>
      <c r="ES213" s="223">
        <f>IFERROR(IF(RIGHT(VLOOKUP($A213,csapatok!$A:$NN,ES$320,FALSE),5)="Csere",VLOOKUP(LEFT(VLOOKUP($A213,csapatok!$A:$NN,ES$320,FALSE),LEN(VLOOKUP($A213,csapatok!$A:$NN,ES$320,FALSE))-6),'csapat-ranglista'!$A:$FP,ES$321,FALSE)/8,VLOOKUP(VLOOKUP($A213,csapatok!$A:$NN,ES$320,FALSE),'csapat-ranglista'!$A:$FP,ES$321,FALSE)/4),0)</f>
        <v>0</v>
      </c>
      <c r="ET213" s="223">
        <f>IFERROR(IF(RIGHT(VLOOKUP($A213,csapatok!$A:$NN,ET$320,FALSE),5)="Csere",VLOOKUP(LEFT(VLOOKUP($A213,csapatok!$A:$NN,ET$320,FALSE),LEN(VLOOKUP($A213,csapatok!$A:$NN,ET$320,FALSE))-6),'csapat-ranglista'!$A:$FP,ET$321,FALSE)/8,VLOOKUP(VLOOKUP($A213,csapatok!$A:$NN,ET$320,FALSE),'csapat-ranglista'!$A:$FP,ET$321,FALSE)/4),0)</f>
        <v>0</v>
      </c>
      <c r="EU213" s="223">
        <f>IFERROR(IF(RIGHT(VLOOKUP($A213,csapatok!$A:$NN,EU$320,FALSE),5)="Csere",VLOOKUP(LEFT(VLOOKUP($A213,csapatok!$A:$NN,EU$320,FALSE),LEN(VLOOKUP($A213,csapatok!$A:$NN,EU$320,FALSE))-6),'csapat-ranglista'!$A:$FP,EU$321,FALSE)/8,VLOOKUP(VLOOKUP($A213,csapatok!$A:$NN,EU$320,FALSE),'csapat-ranglista'!$A:$FP,EU$321,FALSE)/4),0)</f>
        <v>0</v>
      </c>
      <c r="EV213" s="223">
        <f>IFERROR(IF(RIGHT(VLOOKUP($A213,csapatok!$A:$NN,EV$320,FALSE),5)="Csere",VLOOKUP(LEFT(VLOOKUP($A213,csapatok!$A:$NN,EV$320,FALSE),LEN(VLOOKUP($A213,csapatok!$A:$NN,EV$320,FALSE))-6),'csapat-ranglista'!$A:$FP,EV$321,FALSE)/8,VLOOKUP(VLOOKUP($A213,csapatok!$A:$NN,EV$320,FALSE),'csapat-ranglista'!$A:$FP,EV$321,FALSE)/4),0)</f>
        <v>0</v>
      </c>
      <c r="EW213" s="223">
        <f>IFERROR(IF(RIGHT(VLOOKUP($A213,csapatok!$A:$NN,EW$320,FALSE),5)="Csere",VLOOKUP(LEFT(VLOOKUP($A213,csapatok!$A:$NN,EW$320,FALSE),LEN(VLOOKUP($A213,csapatok!$A:$NN,EW$320,FALSE))-6),'csapat-ranglista'!$A:$FP,EW$321,FALSE)/8,VLOOKUP(VLOOKUP($A213,csapatok!$A:$NN,EW$320,FALSE),'csapat-ranglista'!$A:$FP,EW$321,FALSE)/4),0)</f>
        <v>0</v>
      </c>
      <c r="EX213" s="223">
        <f>IFERROR(IF(RIGHT(VLOOKUP($A213,csapatok!$A:$NN,EX$320,FALSE),5)="Csere",VLOOKUP(LEFT(VLOOKUP($A213,csapatok!$A:$NN,EX$320,FALSE),LEN(VLOOKUP($A213,csapatok!$A:$NN,EX$320,FALSE))-6),'csapat-ranglista'!$A:$FP,EX$321,FALSE)/8,VLOOKUP(VLOOKUP($A213,csapatok!$A:$NN,EX$320,FALSE),'csapat-ranglista'!$A:$FP,EX$321,FALSE)/4),0)</f>
        <v>0</v>
      </c>
      <c r="EY213" s="223">
        <f>IFERROR(IF(RIGHT(VLOOKUP($A213,csapatok!$A:$NN,EY$320,FALSE),5)="Csere",VLOOKUP(LEFT(VLOOKUP($A213,csapatok!$A:$NN,EY$320,FALSE),LEN(VLOOKUP($A213,csapatok!$A:$NN,EY$320,FALSE))-6),'csapat-ranglista'!$A:$FP,EY$321,FALSE)/8,VLOOKUP(VLOOKUP($A213,csapatok!$A:$NN,EY$320,FALSE),'csapat-ranglista'!$A:$FP,EY$321,FALSE)/4),0)</f>
        <v>0</v>
      </c>
      <c r="EZ213" s="223">
        <f>IFERROR(IF(RIGHT(VLOOKUP($A213,csapatok!$A:$NN,EZ$320,FALSE),5)="Csere",VLOOKUP(LEFT(VLOOKUP($A213,csapatok!$A:$NN,EZ$320,FALSE),LEN(VLOOKUP($A213,csapatok!$A:$NN,EZ$320,FALSE))-6),'csapat-ranglista'!$A:$FP,EZ$321,FALSE)/8,VLOOKUP(VLOOKUP($A213,csapatok!$A:$NN,EZ$320,FALSE),'csapat-ranglista'!$A:$FP,EZ$321,FALSE)/4),0)</f>
        <v>0</v>
      </c>
      <c r="FA213" s="223">
        <f>IFERROR(IF(RIGHT(VLOOKUP($A213,csapatok!$A:$NN,FA$320,FALSE),5)="Csere",VLOOKUP(LEFT(VLOOKUP($A213,csapatok!$A:$NN,FA$320,FALSE),LEN(VLOOKUP($A213,csapatok!$A:$NN,FA$320,FALSE))-6),'csapat-ranglista'!$A:$FP,FA$321,FALSE)/8,VLOOKUP(VLOOKUP($A213,csapatok!$A:$NN,FA$320,FALSE),'csapat-ranglista'!$A:$FP,FA$321,FALSE)/4),0)</f>
        <v>0</v>
      </c>
      <c r="FB213" s="223">
        <f>IFERROR(IF(RIGHT(VLOOKUP($A213,csapatok!$A:$NN,FB$320,FALSE),5)="Csere",VLOOKUP(LEFT(VLOOKUP($A213,csapatok!$A:$NN,FB$320,FALSE),LEN(VLOOKUP($A213,csapatok!$A:$NN,FB$320,FALSE))-6),'csapat-ranglista'!$A:$FP,FB$321,FALSE)/8,VLOOKUP(VLOOKUP($A213,csapatok!$A:$NN,FB$320,FALSE),'csapat-ranglista'!$A:$FP,FB$321,FALSE)/4),0)</f>
        <v>0</v>
      </c>
      <c r="FC213" s="223">
        <f>IFERROR(IF(RIGHT(VLOOKUP($A213,csapatok!$A:$NN,FC$320,FALSE),5)="Csere",VLOOKUP(LEFT(VLOOKUP($A213,csapatok!$A:$NN,FC$320,FALSE),LEN(VLOOKUP($A213,csapatok!$A:$NN,FC$320,FALSE))-6),'csapat-ranglista'!$A:$FP,FC$321,FALSE)/8,VLOOKUP(VLOOKUP($A213,csapatok!$A:$NN,FC$320,FALSE),'csapat-ranglista'!$A:$FP,FC$321,FALSE)/4),0)</f>
        <v>0</v>
      </c>
      <c r="FD213" s="224">
        <f>versenyek!$QY$11*IFERROR(VLOOKUP(VLOOKUP($A213,versenyek!QX:QZ,3,FALSE),szabalyok!$A$16:$B$23,2,FALSE)/4,0)</f>
        <v>0</v>
      </c>
      <c r="FE213" s="224">
        <f>versenyek!$RB$11*IFERROR(VLOOKUP(VLOOKUP($A213,versenyek!RA:RC,3,FALSE),szabalyok!$A$16:$B$23,2,FALSE)/4,0)</f>
        <v>0</v>
      </c>
      <c r="FF213" s="223">
        <f>IFERROR(IF(RIGHT(VLOOKUP($A213,csapatok!$A:$NN,FF$320,FALSE),5)="Csere",VLOOKUP(LEFT(VLOOKUP($A213,csapatok!$A:$NN,FF$320,FALSE),LEN(VLOOKUP($A213,csapatok!$A:$NN,FF$320,FALSE))-6),'csapat-ranglista'!$A:$FP,FF$321,FALSE)/8,VLOOKUP(VLOOKUP($A213,csapatok!$A:$NN,FF$320,FALSE),'csapat-ranglista'!$A:$FP,FF$321,FALSE)/4),0)</f>
        <v>0</v>
      </c>
      <c r="FG213" s="223">
        <f>IFERROR(IF(RIGHT(VLOOKUP($A213,csapatok!$A:$NN,FG$320,FALSE),5)="Csere",VLOOKUP(LEFT(VLOOKUP($A213,csapatok!$A:$NN,FG$320,FALSE),LEN(VLOOKUP($A213,csapatok!$A:$NN,FG$320,FALSE))-6),'csapat-ranglista'!$A:$FP,FG$321,FALSE)/8,VLOOKUP(VLOOKUP($A213,csapatok!$A:$NN,FG$320,FALSE),'csapat-ranglista'!$A:$FP,FG$321,FALSE)/4),0)</f>
        <v>0</v>
      </c>
      <c r="FH213" s="223">
        <f>IFERROR(IF(RIGHT(VLOOKUP($A213,csapatok!$A:$NN,FH$320,FALSE),5)="Csere",VLOOKUP(LEFT(VLOOKUP($A213,csapatok!$A:$NN,FH$320,FALSE),LEN(VLOOKUP($A213,csapatok!$A:$NN,FH$320,FALSE))-6),'csapat-ranglista'!$A:$FP,FH$321,FALSE)/8,VLOOKUP(VLOOKUP($A213,csapatok!$A:$NN,FH$320,FALSE),'csapat-ranglista'!$A:$FP,FH$321,FALSE)/4),0)</f>
        <v>0</v>
      </c>
      <c r="FI213" s="223">
        <f>IFERROR(IF(RIGHT(VLOOKUP($A213,csapatok!$A:$NN,FI$320,FALSE),5)="Csere",VLOOKUP(LEFT(VLOOKUP($A213,csapatok!$A:$NN,FI$320,FALSE),LEN(VLOOKUP($A213,csapatok!$A:$NN,FI$320,FALSE))-6),'csapat-ranglista'!$A:$FP,FI$321,FALSE)/8,VLOOKUP(VLOOKUP($A213,csapatok!$A:$NN,FI$320,FALSE),'csapat-ranglista'!$A:$FP,FI$321,FALSE)/4),0)</f>
        <v>0</v>
      </c>
      <c r="FJ213" s="223">
        <f>IFERROR(IF(RIGHT(VLOOKUP($A213,csapatok!$A:$NN,FJ$320,FALSE),5)="Csere",VLOOKUP(LEFT(VLOOKUP($A213,csapatok!$A:$NN,FJ$320,FALSE),LEN(VLOOKUP($A213,csapatok!$A:$NN,FJ$320,FALSE))-6),'csapat-ranglista'!$A:$FP,FJ$321,FALSE)/8,VLOOKUP(VLOOKUP($A213,csapatok!$A:$NN,FJ$320,FALSE),'csapat-ranglista'!$A:$FP,FJ$321,FALSE)/4),0)</f>
        <v>0</v>
      </c>
      <c r="FK213" s="223">
        <f>IFERROR(IF(RIGHT(VLOOKUP($A213,csapatok!$A:$NN,FK$320,FALSE),5)="Csere",VLOOKUP(LEFT(VLOOKUP($A213,csapatok!$A:$NN,FK$320,FALSE),LEN(VLOOKUP($A213,csapatok!$A:$NN,FK$320,FALSE))-6),'csapat-ranglista'!$A:$FP,FK$321,FALSE)/8,VLOOKUP(VLOOKUP($A213,csapatok!$A:$NN,FK$320,FALSE),'csapat-ranglista'!$A:$FP,FK$321,FALSE)/4),0)</f>
        <v>0</v>
      </c>
      <c r="FL213" s="223">
        <f>IFERROR(IF(RIGHT(VLOOKUP($A213,csapatok!$A:$NN,FL$320,FALSE),5)="Csere",VLOOKUP(LEFT(VLOOKUP($A213,csapatok!$A:$NN,FL$320,FALSE),LEN(VLOOKUP($A213,csapatok!$A:$NN,FL$320,FALSE))-6),'csapat-ranglista'!$A:$FP,FL$321,FALSE)/8,VLOOKUP(VLOOKUP($A213,csapatok!$A:$NN,FL$320,FALSE),'csapat-ranglista'!$A:$FP,FL$321,FALSE)/4),0)</f>
        <v>0</v>
      </c>
      <c r="FM213" s="223">
        <f>IFERROR(IF(RIGHT(VLOOKUP($A213,csapatok!$A:$NN,FM$320,FALSE),5)="Csere",VLOOKUP(LEFT(VLOOKUP($A213,csapatok!$A:$NN,FM$320,FALSE),LEN(VLOOKUP($A213,csapatok!$A:$NN,FM$320,FALSE))-6),'csapat-ranglista'!$A:$FP,FM$321,FALSE)/8,VLOOKUP(VLOOKUP($A213,csapatok!$A:$NN,FM$320,FALSE),'csapat-ranglista'!$A:$FP,FM$321,FALSE)/4),0)</f>
        <v>0</v>
      </c>
      <c r="FN213" s="223">
        <f>IFERROR(IF(RIGHT(VLOOKUP($A213,csapatok!$A:$NN,FN$320,FALSE),5)="Csere",VLOOKUP(LEFT(VLOOKUP($A213,csapatok!$A:$NN,FN$320,FALSE),LEN(VLOOKUP($A213,csapatok!$A:$NN,FN$320,FALSE))-6),'csapat-ranglista'!$A:$FP,FN$321,FALSE)/8,VLOOKUP(VLOOKUP($A213,csapatok!$A:$NN,FN$320,FALSE),'csapat-ranglista'!$A:$FP,FN$321,FALSE)/4),0)</f>
        <v>0</v>
      </c>
      <c r="FO213" s="223">
        <f>IFERROR(IF(RIGHT(VLOOKUP($A213,csapatok!$A:$NN,FO$320,FALSE),5)="Csere",VLOOKUP(LEFT(VLOOKUP($A213,csapatok!$A:$NN,FO$320,FALSE),LEN(VLOOKUP($A213,csapatok!$A:$NN,FO$320,FALSE))-6),'csapat-ranglista'!$A:$FP,FO$321,FALSE)/8,VLOOKUP(VLOOKUP($A213,csapatok!$A:$NN,FO$320,FALSE),'csapat-ranglista'!$A:$FP,FO$321,FALSE)/4),0)</f>
        <v>0</v>
      </c>
      <c r="FP213" s="223">
        <f>IFERROR(IF(RIGHT(VLOOKUP($A213,csapatok!$A:$NN,FP$320,FALSE),5)="Csere",VLOOKUP(LEFT(VLOOKUP($A213,csapatok!$A:$NN,FP$320,FALSE),LEN(VLOOKUP($A213,csapatok!$A:$NN,FP$320,FALSE))-6),'csapat-ranglista'!$A:$FP,FP$321,FALSE)/8,VLOOKUP(VLOOKUP($A213,csapatok!$A:$NN,FP$320,FALSE),'csapat-ranglista'!$A:$FP,FP$321,FALSE)/4),0)</f>
        <v>0</v>
      </c>
      <c r="FQ213" s="223">
        <f>IFERROR(IF(RIGHT(VLOOKUP($A213,csapatok!$A:$NN,FQ$320,FALSE),5)="Csere",VLOOKUP(LEFT(VLOOKUP($A213,csapatok!$A:$NN,FQ$320,FALSE),LEN(VLOOKUP($A213,csapatok!$A:$NN,FQ$320,FALSE))-6),'csapat-ranglista'!$A:$FP,FQ$321,FALSE)/8,VLOOKUP(VLOOKUP($A213,csapatok!$A:$NN,FQ$320,FALSE),'csapat-ranglista'!$A:$FP,FQ$321,FALSE)/4),0)</f>
        <v>0</v>
      </c>
      <c r="FR213" s="223">
        <f>IFERROR(IF(RIGHT(VLOOKUP($A213,csapatok!$A:$NN,FR$320,FALSE),5)="Csere",VLOOKUP(LEFT(VLOOKUP($A213,csapatok!$A:$NN,FR$320,FALSE),LEN(VLOOKUP($A213,csapatok!$A:$NN,FR$320,FALSE))-6),'csapat-ranglista'!$A:$FP,FR$321,FALSE)/8,VLOOKUP(VLOOKUP($A213,csapatok!$A:$NN,FR$320,FALSE),'csapat-ranglista'!$A:$FP,FR$321,FALSE)/4),0)</f>
        <v>0</v>
      </c>
      <c r="FS213" s="223">
        <f>IFERROR(IF(RIGHT(VLOOKUP($A213,csapatok!$A:$NN,FS$320,FALSE),5)="Csere",VLOOKUP(LEFT(VLOOKUP($A213,csapatok!$A:$NN,FS$320,FALSE),LEN(VLOOKUP($A213,csapatok!$A:$NN,FS$320,FALSE))-6),'csapat-ranglista'!$A:$FP,FS$321,FALSE)/8,VLOOKUP(VLOOKUP($A213,csapatok!$A:$NN,FS$320,FALSE),'csapat-ranglista'!$A:$FP,FS$321,FALSE)/4),0)</f>
        <v>0</v>
      </c>
      <c r="FT213" s="223">
        <f>IFERROR(IF(RIGHT(VLOOKUP($A213,csapatok!$A:$NN,FT$320,FALSE),5)="Csere",VLOOKUP(LEFT(VLOOKUP($A213,csapatok!$A:$NN,FT$320,FALSE),LEN(VLOOKUP($A213,csapatok!$A:$NN,FT$320,FALSE))-6),'csapat-ranglista'!$A:$FP,FT$321,FALSE)/8,VLOOKUP(VLOOKUP($A213,csapatok!$A:$NN,FT$320,FALSE),'csapat-ranglista'!$A:$FP,FT$321,FALSE)/4),0)</f>
        <v>0</v>
      </c>
      <c r="FU213" s="223">
        <f>IFERROR(IF(RIGHT(VLOOKUP($A213,csapatok!$A:$NN,FU$320,FALSE),5)="Csere",VLOOKUP(LEFT(VLOOKUP($A213,csapatok!$A:$NN,FU$320,FALSE),LEN(VLOOKUP($A213,csapatok!$A:$NN,FU$320,FALSE))-6),'csapat-ranglista'!$A:$FP,FU$321,FALSE)/8,VLOOKUP(VLOOKUP($A213,csapatok!$A:$NN,FU$320,FALSE),'csapat-ranglista'!$A:$FP,FU$321,FALSE)/4),0)</f>
        <v>0</v>
      </c>
      <c r="FV213" s="223">
        <f>IFERROR(IF(RIGHT(VLOOKUP($A213,csapatok!$A:$NN,FV$320,FALSE),5)="Csere",VLOOKUP(LEFT(VLOOKUP($A213,csapatok!$A:$NN,FV$320,FALSE),LEN(VLOOKUP($A213,csapatok!$A:$NN,FV$320,FALSE))-6),'csapat-ranglista'!$A:$FP,FV$321,FALSE)/8,VLOOKUP(VLOOKUP($A213,csapatok!$A:$NN,FV$320,FALSE),'csapat-ranglista'!$A:$FP,FV$321,FALSE)/4),0)</f>
        <v>0</v>
      </c>
      <c r="FW213" s="223">
        <f>IFERROR(IF(RIGHT(VLOOKUP($A213,csapatok!$A:$NN,FW$320,FALSE),5)="Csere",VLOOKUP(LEFT(VLOOKUP($A213,csapatok!$A:$NN,FW$320,FALSE),LEN(VLOOKUP($A213,csapatok!$A:$NN,FW$320,FALSE))-6),'csapat-ranglista'!$A:$FP,FW$321,FALSE)/8,VLOOKUP(VLOOKUP($A213,csapatok!$A:$NN,FW$320,FALSE),'csapat-ranglista'!$A:$FP,FW$321,FALSE)/4),0)</f>
        <v>0</v>
      </c>
      <c r="FX213" s="223">
        <f>IFERROR(IF(RIGHT(VLOOKUP($A213,csapatok!$A:$NN,FX$320,FALSE),5)="Csere",VLOOKUP(LEFT(VLOOKUP($A213,csapatok!$A:$NN,FX$320,FALSE),LEN(VLOOKUP($A213,csapatok!$A:$NN,FX$320,FALSE))-6),'csapat-ranglista'!$A:$FP,FX$321,FALSE)/8,VLOOKUP(VLOOKUP($A213,csapatok!$A:$NN,FX$320,FALSE),'csapat-ranglista'!$A:$FP,FX$321,FALSE)/4),0)</f>
        <v>0</v>
      </c>
      <c r="FY213" s="223">
        <f>IFERROR(IF(RIGHT(VLOOKUP($A213,csapatok!$A:$NN,FY$320,FALSE),5)="Csere",VLOOKUP(LEFT(VLOOKUP($A213,csapatok!$A:$NN,FY$320,FALSE),LEN(VLOOKUP($A213,csapatok!$A:$NN,FY$320,FALSE))-6),'csapat-ranglista'!$A:$FP,FY$321,FALSE)/8,VLOOKUP(VLOOKUP($A213,csapatok!$A:$NN,FY$320,FALSE),'csapat-ranglista'!$A:$FP,FY$321,FALSE)/4),0)</f>
        <v>0</v>
      </c>
      <c r="FZ213" s="223">
        <f>IFERROR(IF(RIGHT(VLOOKUP($A213,csapatok!$A:$NN,FZ$320,FALSE),5)="Csere",VLOOKUP(LEFT(VLOOKUP($A213,csapatok!$A:$NN,FZ$320,FALSE),LEN(VLOOKUP($A213,csapatok!$A:$NN,FZ$320,FALSE))-6),'csapat-ranglista'!$A:$FP,FZ$321,FALSE)/8,VLOOKUP(VLOOKUP($A213,csapatok!$A:$NN,FZ$320,FALSE),'csapat-ranglista'!$A:$FP,FZ$321,FALSE)/4),0)</f>
        <v>0</v>
      </c>
      <c r="GA213" s="223">
        <f>IFERROR(IF(RIGHT(VLOOKUP($A213,csapatok!$A:$NN,GA$320,FALSE),5)="Csere",VLOOKUP(LEFT(VLOOKUP($A213,csapatok!$A:$NN,GA$320,FALSE),LEN(VLOOKUP($A213,csapatok!$A:$NN,GA$320,FALSE))-6),'csapat-ranglista'!$A:$FP,GA$321,FALSE)/8,VLOOKUP(VLOOKUP($A213,csapatok!$A:$NN,GA$320,FALSE),'csapat-ranglista'!$A:$FP,GA$321,FALSE)/4),0)</f>
        <v>0</v>
      </c>
      <c r="GB213" s="223">
        <f>IFERROR(IF(RIGHT(VLOOKUP($A213,csapatok!$A:$NN,GB$320,FALSE),5)="Csere",VLOOKUP(LEFT(VLOOKUP($A213,csapatok!$A:$NN,GB$320,FALSE),LEN(VLOOKUP($A213,csapatok!$A:$NN,GB$320,FALSE))-6),'csapat-ranglista'!$A:$FP,GB$321,FALSE)/8,VLOOKUP(VLOOKUP($A213,csapatok!$A:$NN,GB$320,FALSE),'csapat-ranglista'!$A:$FP,GB$321,FALSE)/4),0)</f>
        <v>0</v>
      </c>
      <c r="GC213" s="223">
        <f>IFERROR(IF(RIGHT(VLOOKUP($A213,csapatok!$A:$NN,GC$320,FALSE),5)="Csere",VLOOKUP(LEFT(VLOOKUP($A213,csapatok!$A:$NN,GC$320,FALSE),LEN(VLOOKUP($A213,csapatok!$A:$NN,GC$320,FALSE))-6),'csapat-ranglista'!$A:$FP,GC$321,FALSE)/8,VLOOKUP(VLOOKUP($A213,csapatok!$A:$NN,GC$320,FALSE),'csapat-ranglista'!$A:$FP,GC$321,FALSE)/4),0)</f>
        <v>0</v>
      </c>
      <c r="GD213" s="247">
        <f>SUM(EQ213:GC213)</f>
        <v>0</v>
      </c>
    </row>
    <row r="214" spans="1:186">
      <c r="A214" s="32" t="s">
        <v>539</v>
      </c>
      <c r="B214" s="131">
        <v>24071</v>
      </c>
      <c r="C214" s="131" t="str">
        <f>IF(B214=0,"",IF(B214&lt;$C$1,"felnőtt","ifi"))</f>
        <v>felnőtt</v>
      </c>
      <c r="D214" s="32" t="s">
        <v>9</v>
      </c>
      <c r="E214" s="45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>
        <f>IFERROR(IF(RIGHT(VLOOKUP($A214,csapatok!$A:$BL,X$320,FALSE),5)="Csere",VLOOKUP(LEFT(VLOOKUP($A214,csapatok!$A:$BL,X$320,FALSE),LEN(VLOOKUP($A214,csapatok!$A:$BL,X$320,FALSE))-6),'csapat-ranglista'!$A:$FP,X$321,FALSE)/8,VLOOKUP(VLOOKUP($A214,csapatok!$A:$BL,X$320,FALSE),'csapat-ranglista'!$A:$FP,X$321,FALSE)/4),0)</f>
        <v>0</v>
      </c>
      <c r="Y214" s="32">
        <f>IFERROR(IF(RIGHT(VLOOKUP($A214,csapatok!$A:$BL,Y$320,FALSE),5)="Csere",VLOOKUP(LEFT(VLOOKUP($A214,csapatok!$A:$BL,Y$320,FALSE),LEN(VLOOKUP($A214,csapatok!$A:$BL,Y$320,FALSE))-6),'csapat-ranglista'!$A:$FP,Y$321,FALSE)/8,VLOOKUP(VLOOKUP($A214,csapatok!$A:$BL,Y$320,FALSE),'csapat-ranglista'!$A:$FP,Y$321,FALSE)/4),0)</f>
        <v>0</v>
      </c>
      <c r="Z214" s="32">
        <f>IFERROR(IF(RIGHT(VLOOKUP($A214,csapatok!$A:$BL,Z$320,FALSE),5)="Csere",VLOOKUP(LEFT(VLOOKUP($A214,csapatok!$A:$BL,Z$320,FALSE),LEN(VLOOKUP($A214,csapatok!$A:$BL,Z$320,FALSE))-6),'csapat-ranglista'!$A:$FP,Z$321,FALSE)/8,VLOOKUP(VLOOKUP($A214,csapatok!$A:$BL,Z$320,FALSE),'csapat-ranglista'!$A:$FP,Z$321,FALSE)/4),0)</f>
        <v>1.9453013431555801</v>
      </c>
      <c r="AA214" s="32">
        <f>IFERROR(IF(RIGHT(VLOOKUP($A214,csapatok!$A:$BL,AA$320,FALSE),5)="Csere",VLOOKUP(LEFT(VLOOKUP($A214,csapatok!$A:$BL,AA$320,FALSE),LEN(VLOOKUP($A214,csapatok!$A:$BL,AA$320,FALSE))-6),'csapat-ranglista'!$A:$FP,AA$321,FALSE)/8,VLOOKUP(VLOOKUP($A214,csapatok!$A:$BL,AA$320,FALSE),'csapat-ranglista'!$A:$FP,AA$321,FALSE)/4),0)</f>
        <v>0</v>
      </c>
      <c r="AB214" s="223">
        <f>IFERROR(IF(RIGHT(VLOOKUP($A214,csapatok!$A:$BL,AB$320,FALSE),5)="Csere",VLOOKUP(LEFT(VLOOKUP($A214,csapatok!$A:$BL,AB$320,FALSE),LEN(VLOOKUP($A214,csapatok!$A:$BL,AB$320,FALSE))-6),'csapat-ranglista'!$A:$FP,AB$321,FALSE)/8,VLOOKUP(VLOOKUP($A214,csapatok!$A:$BL,AB$320,FALSE),'csapat-ranglista'!$A:$FP,AB$321,FALSE)/4),0)</f>
        <v>0</v>
      </c>
      <c r="AC214" s="223">
        <f>IFERROR(IF(RIGHT(VLOOKUP($A214,csapatok!$A:$BL,AC$320,FALSE),5)="Csere",VLOOKUP(LEFT(VLOOKUP($A214,csapatok!$A:$BL,AC$320,FALSE),LEN(VLOOKUP($A214,csapatok!$A:$BL,AC$320,FALSE))-6),'csapat-ranglista'!$A:$FP,AC$321,FALSE)/8,VLOOKUP(VLOOKUP($A214,csapatok!$A:$BL,AC$320,FALSE),'csapat-ranglista'!$A:$FP,AC$321,FALSE)/4),0)</f>
        <v>0</v>
      </c>
      <c r="AD214" s="223">
        <f>IFERROR(IF(RIGHT(VLOOKUP($A214,csapatok!$A:$BL,AD$320,FALSE),5)="Csere",VLOOKUP(LEFT(VLOOKUP($A214,csapatok!$A:$BL,AD$320,FALSE),LEN(VLOOKUP($A214,csapatok!$A:$BL,AD$320,FALSE))-6),'csapat-ranglista'!$A:$FP,AD$321,FALSE)/8,VLOOKUP(VLOOKUP($A214,csapatok!$A:$BL,AD$320,FALSE),'csapat-ranglista'!$A:$FP,AD$321,FALSE)/4),0)</f>
        <v>0</v>
      </c>
      <c r="AE214" s="223">
        <f>IFERROR(IF(RIGHT(VLOOKUP($A214,csapatok!$A:$BL,AE$320,FALSE),5)="Csere",VLOOKUP(LEFT(VLOOKUP($A214,csapatok!$A:$BL,AE$320,FALSE),LEN(VLOOKUP($A214,csapatok!$A:$BL,AE$320,FALSE))-6),'csapat-ranglista'!$A:$FP,AE$321,FALSE)/8,VLOOKUP(VLOOKUP($A214,csapatok!$A:$BL,AE$320,FALSE),'csapat-ranglista'!$A:$FP,AE$321,FALSE)/4),0)</f>
        <v>0</v>
      </c>
      <c r="AF214" s="223">
        <f>IFERROR(IF(RIGHT(VLOOKUP($A214,csapatok!$A:$BL,AF$320,FALSE),5)="Csere",VLOOKUP(LEFT(VLOOKUP($A214,csapatok!$A:$BL,AF$320,FALSE),LEN(VLOOKUP($A214,csapatok!$A:$BL,AF$320,FALSE))-6),'csapat-ranglista'!$A:$FP,AF$321,FALSE)/8,VLOOKUP(VLOOKUP($A214,csapatok!$A:$BL,AF$320,FALSE),'csapat-ranglista'!$A:$FP,AF$321,FALSE)/4),0)</f>
        <v>0</v>
      </c>
      <c r="AG214" s="223">
        <f>IFERROR(IF(RIGHT(VLOOKUP($A214,csapatok!$A:$BL,AG$320,FALSE),5)="Csere",VLOOKUP(LEFT(VLOOKUP($A214,csapatok!$A:$BL,AG$320,FALSE),LEN(VLOOKUP($A214,csapatok!$A:$BL,AG$320,FALSE))-6),'csapat-ranglista'!$A:$FP,AG$321,FALSE)/8,VLOOKUP(VLOOKUP($A214,csapatok!$A:$BL,AG$320,FALSE),'csapat-ranglista'!$A:$FP,AG$321,FALSE)/4),0)</f>
        <v>0</v>
      </c>
      <c r="AH214" s="223">
        <f>IFERROR(IF(RIGHT(VLOOKUP($A214,csapatok!$A:$BL,AH$320,FALSE),5)="Csere",VLOOKUP(LEFT(VLOOKUP($A214,csapatok!$A:$BL,AH$320,FALSE),LEN(VLOOKUP($A214,csapatok!$A:$BL,AH$320,FALSE))-6),'csapat-ranglista'!$A:$FP,AH$321,FALSE)/8,VLOOKUP(VLOOKUP($A214,csapatok!$A:$BL,AH$320,FALSE),'csapat-ranglista'!$A:$FP,AH$321,FALSE)/4),0)</f>
        <v>0</v>
      </c>
      <c r="AI214" s="223">
        <f>IFERROR(IF(RIGHT(VLOOKUP($A214,csapatok!$A:$BL,AI$320,FALSE),5)="Csere",VLOOKUP(LEFT(VLOOKUP($A214,csapatok!$A:$BL,AI$320,FALSE),LEN(VLOOKUP($A214,csapatok!$A:$BL,AI$320,FALSE))-6),'csapat-ranglista'!$A:$FP,AI$321,FALSE)/8,VLOOKUP(VLOOKUP($A214,csapatok!$A:$BL,AI$320,FALSE),'csapat-ranglista'!$A:$FP,AI$321,FALSE)/4),0)</f>
        <v>0</v>
      </c>
      <c r="AJ214" s="223">
        <f>IFERROR(IF(RIGHT(VLOOKUP($A214,csapatok!$A:$BL,AJ$320,FALSE),5)="Csere",VLOOKUP(LEFT(VLOOKUP($A214,csapatok!$A:$BL,AJ$320,FALSE),LEN(VLOOKUP($A214,csapatok!$A:$BL,AJ$320,FALSE))-6),'csapat-ranglista'!$A:$FP,AJ$321,FALSE)/8,VLOOKUP(VLOOKUP($A214,csapatok!$A:$BL,AJ$320,FALSE),'csapat-ranglista'!$A:$FP,AJ$321,FALSE)/2),0)</f>
        <v>0</v>
      </c>
      <c r="AK214" s="223">
        <f>IFERROR(IF(RIGHT(VLOOKUP($A214,csapatok!$A:$CN,AK$320,FALSE),5)="Csere",VLOOKUP(LEFT(VLOOKUP($A214,csapatok!$A:$CN,AK$320,FALSE),LEN(VLOOKUP($A214,csapatok!$A:$CN,AK$320,FALSE))-6),'csapat-ranglista'!$A:$FP,AK$321,FALSE)/8,VLOOKUP(VLOOKUP($A214,csapatok!$A:$CN,AK$320,FALSE),'csapat-ranglista'!$A:$FP,AK$321,FALSE)/4),0)</f>
        <v>0</v>
      </c>
      <c r="AL214" s="223">
        <f>IFERROR(IF(RIGHT(VLOOKUP($A214,csapatok!$A:$CN,AL$320,FALSE),5)="Csere",VLOOKUP(LEFT(VLOOKUP($A214,csapatok!$A:$CN,AL$320,FALSE),LEN(VLOOKUP($A214,csapatok!$A:$CN,AL$320,FALSE))-6),'csapat-ranglista'!$A:$FP,AL$321,FALSE)/8,VLOOKUP(VLOOKUP($A214,csapatok!$A:$CN,AL$320,FALSE),'csapat-ranglista'!$A:$FP,AL$321,FALSE)/4),0)</f>
        <v>0</v>
      </c>
      <c r="AM214" s="223">
        <f>IFERROR(IF(RIGHT(VLOOKUP($A214,csapatok!$A:$CN,AM$320,FALSE),5)="Csere",VLOOKUP(LEFT(VLOOKUP($A214,csapatok!$A:$CN,AM$320,FALSE),LEN(VLOOKUP($A214,csapatok!$A:$CN,AM$320,FALSE))-6),'csapat-ranglista'!$A:$FP,AM$321,FALSE)/8,VLOOKUP(VLOOKUP($A214,csapatok!$A:$CN,AM$320,FALSE),'csapat-ranglista'!$A:$FP,AM$321,FALSE)/4),0)</f>
        <v>0</v>
      </c>
      <c r="AN214" s="223">
        <f>IFERROR(IF(RIGHT(VLOOKUP($A214,csapatok!$A:$CN,AN$320,FALSE),5)="Csere",VLOOKUP(LEFT(VLOOKUP($A214,csapatok!$A:$CN,AN$320,FALSE),LEN(VLOOKUP($A214,csapatok!$A:$CN,AN$320,FALSE))-6),'csapat-ranglista'!$A:$FP,AN$321,FALSE)/8,VLOOKUP(VLOOKUP($A214,csapatok!$A:$CN,AN$320,FALSE),'csapat-ranglista'!$A:$FP,AN$321,FALSE)/4),0)</f>
        <v>0</v>
      </c>
      <c r="AO214" s="223">
        <f>IFERROR(IF(RIGHT(VLOOKUP($A214,csapatok!$A:$CN,AO$320,FALSE),5)="Csere",VLOOKUP(LEFT(VLOOKUP($A214,csapatok!$A:$CN,AO$320,FALSE),LEN(VLOOKUP($A214,csapatok!$A:$CN,AO$320,FALSE))-6),'csapat-ranglista'!$A:$FP,AO$321,FALSE)/8,VLOOKUP(VLOOKUP($A214,csapatok!$A:$CN,AO$320,FALSE),'csapat-ranglista'!$A:$FP,AO$321,FALSE)/4),0)</f>
        <v>0</v>
      </c>
      <c r="AP214" s="223">
        <f>IFERROR(IF(RIGHT(VLOOKUP($A214,csapatok!$A:$CN,AP$320,FALSE),5)="Csere",VLOOKUP(LEFT(VLOOKUP($A214,csapatok!$A:$CN,AP$320,FALSE),LEN(VLOOKUP($A214,csapatok!$A:$CN,AP$320,FALSE))-6),'csapat-ranglista'!$A:$FP,AP$321,FALSE)/8,VLOOKUP(VLOOKUP($A214,csapatok!$A:$CN,AP$320,FALSE),'csapat-ranglista'!$A:$FP,AP$321,FALSE)/4),0)</f>
        <v>0</v>
      </c>
      <c r="AQ214" s="223">
        <f>IFERROR(IF(RIGHT(VLOOKUP($A214,csapatok!$A:$CN,AQ$320,FALSE),5)="Csere",VLOOKUP(LEFT(VLOOKUP($A214,csapatok!$A:$CN,AQ$320,FALSE),LEN(VLOOKUP($A214,csapatok!$A:$CN,AQ$320,FALSE))-6),'csapat-ranglista'!$A:$FP,AQ$321,FALSE)/8,VLOOKUP(VLOOKUP($A214,csapatok!$A:$CN,AQ$320,FALSE),'csapat-ranglista'!$A:$FP,AQ$321,FALSE)/4),0)</f>
        <v>0</v>
      </c>
      <c r="AR214" s="223">
        <f>IFERROR(IF(RIGHT(VLOOKUP($A214,csapatok!$A:$CN,AR$320,FALSE),5)="Csere",VLOOKUP(LEFT(VLOOKUP($A214,csapatok!$A:$CN,AR$320,FALSE),LEN(VLOOKUP($A214,csapatok!$A:$CN,AR$320,FALSE))-6),'csapat-ranglista'!$A:$FP,AR$321,FALSE)/8,VLOOKUP(VLOOKUP($A214,csapatok!$A:$CN,AR$320,FALSE),'csapat-ranglista'!$A:$FP,AR$321,FALSE)/4),0)</f>
        <v>0</v>
      </c>
      <c r="AS214" s="223">
        <f>IFERROR(IF(RIGHT(VLOOKUP($A214,csapatok!$A:$CN,AS$320,FALSE),5)="Csere",VLOOKUP(LEFT(VLOOKUP($A214,csapatok!$A:$CN,AS$320,FALSE),LEN(VLOOKUP($A214,csapatok!$A:$CN,AS$320,FALSE))-6),'csapat-ranglista'!$A:$FP,AS$321,FALSE)/8,VLOOKUP(VLOOKUP($A214,csapatok!$A:$CN,AS$320,FALSE),'csapat-ranglista'!$A:$FP,AS$321,FALSE)/4),0)</f>
        <v>0</v>
      </c>
      <c r="AT214" s="223">
        <f>IFERROR(IF(RIGHT(VLOOKUP($A214,csapatok!$A:$CN,AT$320,FALSE),5)="Csere",VLOOKUP(LEFT(VLOOKUP($A214,csapatok!$A:$CN,AT$320,FALSE),LEN(VLOOKUP($A214,csapatok!$A:$CN,AT$320,FALSE))-6),'csapat-ranglista'!$A:$FP,AT$321,FALSE)/8,VLOOKUP(VLOOKUP($A214,csapatok!$A:$CN,AT$320,FALSE),'csapat-ranglista'!$A:$FP,AT$321,FALSE)/4),0)</f>
        <v>0</v>
      </c>
      <c r="AU214" s="223">
        <f>IFERROR(IF(RIGHT(VLOOKUP($A214,csapatok!$A:$CN,AU$320,FALSE),5)="Csere",VLOOKUP(LEFT(VLOOKUP($A214,csapatok!$A:$CN,AU$320,FALSE),LEN(VLOOKUP($A214,csapatok!$A:$CN,AU$320,FALSE))-6),'csapat-ranglista'!$A:$FP,AU$321,FALSE)/8,VLOOKUP(VLOOKUP($A214,csapatok!$A:$CN,AU$320,FALSE),'csapat-ranglista'!$A:$FP,AU$321,FALSE)/4),0)</f>
        <v>0</v>
      </c>
      <c r="AV214" s="223">
        <f>IFERROR(IF(RIGHT(VLOOKUP($A214,csapatok!$A:$CN,AV$320,FALSE),5)="Csere",VLOOKUP(LEFT(VLOOKUP($A214,csapatok!$A:$CN,AV$320,FALSE),LEN(VLOOKUP($A214,csapatok!$A:$CN,AV$320,FALSE))-6),'csapat-ranglista'!$A:$FP,AV$321,FALSE)/8,VLOOKUP(VLOOKUP($A214,csapatok!$A:$CN,AV$320,FALSE),'csapat-ranglista'!$A:$FP,AV$321,FALSE)/4),0)</f>
        <v>0</v>
      </c>
      <c r="AW214" s="223">
        <f>IFERROR(IF(RIGHT(VLOOKUP($A214,csapatok!$A:$CN,AW$320,FALSE),5)="Csere",VLOOKUP(LEFT(VLOOKUP($A214,csapatok!$A:$CN,AW$320,FALSE),LEN(VLOOKUP($A214,csapatok!$A:$CN,AW$320,FALSE))-6),'csapat-ranglista'!$A:$FP,AW$321,FALSE)/8,VLOOKUP(VLOOKUP($A214,csapatok!$A:$CN,AW$320,FALSE),'csapat-ranglista'!$A:$FP,AW$321,FALSE)/4),0)</f>
        <v>0</v>
      </c>
      <c r="AX214" s="223">
        <f>IFERROR(IF(RIGHT(VLOOKUP($A214,csapatok!$A:$CN,AX$320,FALSE),5)="Csere",VLOOKUP(LEFT(VLOOKUP($A214,csapatok!$A:$CN,AX$320,FALSE),LEN(VLOOKUP($A214,csapatok!$A:$CN,AX$320,FALSE))-6),'csapat-ranglista'!$A:$FP,AX$321,FALSE)/8,VLOOKUP(VLOOKUP($A214,csapatok!$A:$CN,AX$320,FALSE),'csapat-ranglista'!$A:$FP,AX$321,FALSE)/4),0)</f>
        <v>0</v>
      </c>
      <c r="AY214" s="223">
        <f>IFERROR(IF(RIGHT(VLOOKUP($A214,csapatok!$A:$NN,AY$320,FALSE),5)="Csere",VLOOKUP(LEFT(VLOOKUP($A214,csapatok!$A:$NN,AY$320,FALSE),LEN(VLOOKUP($A214,csapatok!$A:$NN,AY$320,FALSE))-6),'csapat-ranglista'!$A:$FP,AY$321,FALSE)/8,VLOOKUP(VLOOKUP($A214,csapatok!$A:$NN,AY$320,FALSE),'csapat-ranglista'!$A:$FP,AY$321,FALSE)/4),0)</f>
        <v>0</v>
      </c>
      <c r="AZ214" s="223">
        <f>IFERROR(IF(RIGHT(VLOOKUP($A214,csapatok!$A:$NN,AZ$320,FALSE),5)="Csere",VLOOKUP(LEFT(VLOOKUP($A214,csapatok!$A:$NN,AZ$320,FALSE),LEN(VLOOKUP($A214,csapatok!$A:$NN,AZ$320,FALSE))-6),'csapat-ranglista'!$A:$FP,AZ$321,FALSE)/8,VLOOKUP(VLOOKUP($A214,csapatok!$A:$NN,AZ$320,FALSE),'csapat-ranglista'!$A:$FP,AZ$321,FALSE)/4),0)</f>
        <v>0</v>
      </c>
      <c r="BA214" s="223">
        <f>IFERROR(IF(RIGHT(VLOOKUP($A214,csapatok!$A:$NN,BA$320,FALSE),5)="Csere",VLOOKUP(LEFT(VLOOKUP($A214,csapatok!$A:$NN,BA$320,FALSE),LEN(VLOOKUP($A214,csapatok!$A:$NN,BA$320,FALSE))-6),'csapat-ranglista'!$A:$FP,BA$321,FALSE)/8,VLOOKUP(VLOOKUP($A214,csapatok!$A:$NN,BA$320,FALSE),'csapat-ranglista'!$A:$FP,BA$321,FALSE)/4),0)</f>
        <v>0</v>
      </c>
      <c r="BB214" s="223">
        <f>IFERROR(IF(RIGHT(VLOOKUP($A214,csapatok!$A:$NN,BB$320,FALSE),5)="Csere",VLOOKUP(LEFT(VLOOKUP($A214,csapatok!$A:$NN,BB$320,FALSE),LEN(VLOOKUP($A214,csapatok!$A:$NN,BB$320,FALSE))-6),'csapat-ranglista'!$A:$FP,BB$321,FALSE)/8,VLOOKUP(VLOOKUP($A214,csapatok!$A:$NN,BB$320,FALSE),'csapat-ranglista'!$A:$FP,BB$321,FALSE)/4),0)</f>
        <v>0</v>
      </c>
      <c r="BC214" s="224">
        <f>versenyek!$ES$11*IFERROR(VLOOKUP(VLOOKUP($A214,versenyek!ER:ET,3,FALSE),szabalyok!$A$16:$B$23,2,FALSE)/4,0)</f>
        <v>0</v>
      </c>
      <c r="BD214" s="224">
        <f>versenyek!$EV$11*IFERROR(VLOOKUP(VLOOKUP($A214,versenyek!EU:EW,3,FALSE),szabalyok!$A$16:$B$23,2,FALSE)/4,0)</f>
        <v>0</v>
      </c>
      <c r="BE214" s="223">
        <f>IFERROR(IF(RIGHT(VLOOKUP($A214,csapatok!$A:$NN,BE$320,FALSE),5)="Csere",VLOOKUP(LEFT(VLOOKUP($A214,csapatok!$A:$NN,BE$320,FALSE),LEN(VLOOKUP($A214,csapatok!$A:$NN,BE$320,FALSE))-6),'csapat-ranglista'!$A:$FP,BE$321,FALSE)/8,VLOOKUP(VLOOKUP($A214,csapatok!$A:$NN,BE$320,FALSE),'csapat-ranglista'!$A:$FP,BE$321,FALSE)/4),0)</f>
        <v>0</v>
      </c>
      <c r="BF214" s="223">
        <f>IFERROR(IF(RIGHT(VLOOKUP($A214,csapatok!$A:$NN,BF$320,FALSE),5)="Csere",VLOOKUP(LEFT(VLOOKUP($A214,csapatok!$A:$NN,BF$320,FALSE),LEN(VLOOKUP($A214,csapatok!$A:$NN,BF$320,FALSE))-6),'csapat-ranglista'!$A:$FP,BF$321,FALSE)/8,VLOOKUP(VLOOKUP($A214,csapatok!$A:$NN,BF$320,FALSE),'csapat-ranglista'!$A:$FP,BF$321,FALSE)/4),0)</f>
        <v>0</v>
      </c>
      <c r="BG214" s="223">
        <f>IFERROR(IF(RIGHT(VLOOKUP($A214,csapatok!$A:$NN,BG$320,FALSE),5)="Csere",VLOOKUP(LEFT(VLOOKUP($A214,csapatok!$A:$NN,BG$320,FALSE),LEN(VLOOKUP($A214,csapatok!$A:$NN,BG$320,FALSE))-6),'csapat-ranglista'!$A:$FP,BG$321,FALSE)/8,VLOOKUP(VLOOKUP($A214,csapatok!$A:$NN,BG$320,FALSE),'csapat-ranglista'!$A:$FP,BG$321,FALSE)/4),0)</f>
        <v>0</v>
      </c>
      <c r="BH214" s="223">
        <f>IFERROR(IF(RIGHT(VLOOKUP($A214,csapatok!$A:$NN,BH$320,FALSE),5)="Csere",VLOOKUP(LEFT(VLOOKUP($A214,csapatok!$A:$NN,BH$320,FALSE),LEN(VLOOKUP($A214,csapatok!$A:$NN,BH$320,FALSE))-6),'csapat-ranglista'!$A:$FP,BH$321,FALSE)/8,VLOOKUP(VLOOKUP($A214,csapatok!$A:$NN,BH$320,FALSE),'csapat-ranglista'!$A:$FP,BH$321,FALSE)/4),0)</f>
        <v>0</v>
      </c>
      <c r="BI214" s="223">
        <f>IFERROR(IF(RIGHT(VLOOKUP($A214,csapatok!$A:$NN,BI$320,FALSE),5)="Csere",VLOOKUP(LEFT(VLOOKUP($A214,csapatok!$A:$NN,BI$320,FALSE),LEN(VLOOKUP($A214,csapatok!$A:$NN,BI$320,FALSE))-6),'csapat-ranglista'!$A:$FP,BI$321,FALSE)/8,VLOOKUP(VLOOKUP($A214,csapatok!$A:$NN,BI$320,FALSE),'csapat-ranglista'!$A:$FP,BI$321,FALSE)/4),0)</f>
        <v>0</v>
      </c>
      <c r="BJ214" s="223">
        <f>IFERROR(IF(RIGHT(VLOOKUP($A214,csapatok!$A:$NN,BJ$320,FALSE),5)="Csere",VLOOKUP(LEFT(VLOOKUP($A214,csapatok!$A:$NN,BJ$320,FALSE),LEN(VLOOKUP($A214,csapatok!$A:$NN,BJ$320,FALSE))-6),'csapat-ranglista'!$A:$FP,BJ$321,FALSE)/8,VLOOKUP(VLOOKUP($A214,csapatok!$A:$NN,BJ$320,FALSE),'csapat-ranglista'!$A:$FP,BJ$321,FALSE)/4),0)</f>
        <v>0</v>
      </c>
      <c r="BK214" s="223">
        <f>IFERROR(IF(RIGHT(VLOOKUP($A214,csapatok!$A:$NN,BK$320,FALSE),5)="Csere",VLOOKUP(LEFT(VLOOKUP($A214,csapatok!$A:$NN,BK$320,FALSE),LEN(VLOOKUP($A214,csapatok!$A:$NN,BK$320,FALSE))-6),'csapat-ranglista'!$A:$FP,BK$321,FALSE)/8,VLOOKUP(VLOOKUP($A214,csapatok!$A:$NN,BK$320,FALSE),'csapat-ranglista'!$A:$FP,BK$321,FALSE)/4),0)</f>
        <v>0</v>
      </c>
      <c r="BL214" s="223">
        <f>IFERROR(IF(RIGHT(VLOOKUP($A214,csapatok!$A:$NN,BL$320,FALSE),5)="Csere",VLOOKUP(LEFT(VLOOKUP($A214,csapatok!$A:$NN,BL$320,FALSE),LEN(VLOOKUP($A214,csapatok!$A:$NN,BL$320,FALSE))-6),'csapat-ranglista'!$A:$FP,BL$321,FALSE)/8,VLOOKUP(VLOOKUP($A214,csapatok!$A:$NN,BL$320,FALSE),'csapat-ranglista'!$A:$FP,BL$321,FALSE)/4),0)</f>
        <v>0</v>
      </c>
      <c r="BM214" s="223">
        <f>IFERROR(IF(RIGHT(VLOOKUP($A214,csapatok!$A:$NN,BM$320,FALSE),5)="Csere",VLOOKUP(LEFT(VLOOKUP($A214,csapatok!$A:$NN,BM$320,FALSE),LEN(VLOOKUP($A214,csapatok!$A:$NN,BM$320,FALSE))-6),'csapat-ranglista'!$A:$FP,BM$321,FALSE)/8,VLOOKUP(VLOOKUP($A214,csapatok!$A:$NN,BM$320,FALSE),'csapat-ranglista'!$A:$FP,BM$321,FALSE)/4),0)</f>
        <v>0</v>
      </c>
      <c r="BN214" s="223">
        <f>IFERROR(IF(RIGHT(VLOOKUP($A214,csapatok!$A:$NN,BN$320,FALSE),5)="Csere",VLOOKUP(LEFT(VLOOKUP($A214,csapatok!$A:$NN,BN$320,FALSE),LEN(VLOOKUP($A214,csapatok!$A:$NN,BN$320,FALSE))-6),'csapat-ranglista'!$A:$FP,BN$321,FALSE)/8,VLOOKUP(VLOOKUP($A214,csapatok!$A:$NN,BN$320,FALSE),'csapat-ranglista'!$A:$FP,BN$321,FALSE)/4),0)</f>
        <v>0</v>
      </c>
      <c r="BO214" s="223">
        <f>IFERROR(IF(RIGHT(VLOOKUP($A214,csapatok!$A:$NN,BO$320,FALSE),5)="Csere",VLOOKUP(LEFT(VLOOKUP($A214,csapatok!$A:$NN,BO$320,FALSE),LEN(VLOOKUP($A214,csapatok!$A:$NN,BO$320,FALSE))-6),'csapat-ranglista'!$A:$FP,BO$321,FALSE)/8,VLOOKUP(VLOOKUP($A214,csapatok!$A:$NN,BO$320,FALSE),'csapat-ranglista'!$A:$FP,BO$321,FALSE)/4),0)</f>
        <v>0</v>
      </c>
      <c r="BP214" s="223">
        <f>IFERROR(IF(RIGHT(VLOOKUP($A214,csapatok!$A:$NN,BP$320,FALSE),5)="Csere",VLOOKUP(LEFT(VLOOKUP($A214,csapatok!$A:$NN,BP$320,FALSE),LEN(VLOOKUP($A214,csapatok!$A:$NN,BP$320,FALSE))-6),'csapat-ranglista'!$A:$FP,BP$321,FALSE)/8,VLOOKUP(VLOOKUP($A214,csapatok!$A:$NN,BP$320,FALSE),'csapat-ranglista'!$A:$FP,BP$321,FALSE)/4),0)</f>
        <v>0</v>
      </c>
      <c r="BQ214" s="223">
        <f>IFERROR(IF(RIGHT(VLOOKUP($A214,csapatok!$A:$NN,BQ$320,FALSE),5)="Csere",VLOOKUP(LEFT(VLOOKUP($A214,csapatok!$A:$NN,BQ$320,FALSE),LEN(VLOOKUP($A214,csapatok!$A:$NN,BQ$320,FALSE))-6),'csapat-ranglista'!$A:$FP,BQ$321,FALSE)/8,VLOOKUP(VLOOKUP($A214,csapatok!$A:$NN,BQ$320,FALSE),'csapat-ranglista'!$A:$FP,BQ$321,FALSE)/4),0)</f>
        <v>0</v>
      </c>
      <c r="BR214" s="223">
        <f>IFERROR(IF(RIGHT(VLOOKUP($A214,csapatok!$A:$NN,BR$320,FALSE),5)="Csere",VLOOKUP(LEFT(VLOOKUP($A214,csapatok!$A:$NN,BR$320,FALSE),LEN(VLOOKUP($A214,csapatok!$A:$NN,BR$320,FALSE))-6),'csapat-ranglista'!$A:$FP,BR$321,FALSE)/8,VLOOKUP(VLOOKUP($A214,csapatok!$A:$NN,BR$320,FALSE),'csapat-ranglista'!$A:$FP,BR$321,FALSE)/4),0)</f>
        <v>0</v>
      </c>
      <c r="BS214" s="223">
        <f>IFERROR(IF(RIGHT(VLOOKUP($A214,csapatok!$A:$NN,BS$320,FALSE),5)="Csere",VLOOKUP(LEFT(VLOOKUP($A214,csapatok!$A:$NN,BS$320,FALSE),LEN(VLOOKUP($A214,csapatok!$A:$NN,BS$320,FALSE))-6),'csapat-ranglista'!$A:$FP,BS$321,FALSE)/8,VLOOKUP(VLOOKUP($A214,csapatok!$A:$NN,BS$320,FALSE),'csapat-ranglista'!$A:$FP,BS$321,FALSE)/4),0)</f>
        <v>0</v>
      </c>
      <c r="BT214" s="223">
        <f>IFERROR(IF(RIGHT(VLOOKUP($A214,csapatok!$A:$NN,BT$320,FALSE),5)="Csere",VLOOKUP(LEFT(VLOOKUP($A214,csapatok!$A:$NN,BT$320,FALSE),LEN(VLOOKUP($A214,csapatok!$A:$NN,BT$320,FALSE))-6),'csapat-ranglista'!$A:$FP,BT$321,FALSE)/8,VLOOKUP(VLOOKUP($A214,csapatok!$A:$NN,BT$320,FALSE),'csapat-ranglista'!$A:$FP,BT$321,FALSE)/4),0)</f>
        <v>0</v>
      </c>
      <c r="BU214" s="223">
        <f>IFERROR(IF(RIGHT(VLOOKUP($A214,csapatok!$A:$NN,BU$320,FALSE),5)="Csere",VLOOKUP(LEFT(VLOOKUP($A214,csapatok!$A:$NN,BU$320,FALSE),LEN(VLOOKUP($A214,csapatok!$A:$NN,BU$320,FALSE))-6),'csapat-ranglista'!$A:$FP,BU$321,FALSE)/8,VLOOKUP(VLOOKUP($A214,csapatok!$A:$NN,BU$320,FALSE),'csapat-ranglista'!$A:$FP,BU$321,FALSE)/4),0)</f>
        <v>0</v>
      </c>
      <c r="BV214" s="223">
        <f>IFERROR(IF(RIGHT(VLOOKUP($A214,csapatok!$A:$NN,BV$320,FALSE),5)="Csere",VLOOKUP(LEFT(VLOOKUP($A214,csapatok!$A:$NN,BV$320,FALSE),LEN(VLOOKUP($A214,csapatok!$A:$NN,BV$320,FALSE))-6),'csapat-ranglista'!$A:$FP,BV$321,FALSE)/8,VLOOKUP(VLOOKUP($A214,csapatok!$A:$NN,BV$320,FALSE),'csapat-ranglista'!$A:$FP,BV$321,FALSE)/4),0)</f>
        <v>0</v>
      </c>
      <c r="BW214" s="223">
        <f>IFERROR(IF(RIGHT(VLOOKUP($A214,csapatok!$A:$NN,BW$320,FALSE),5)="Csere",VLOOKUP(LEFT(VLOOKUP($A214,csapatok!$A:$NN,BW$320,FALSE),LEN(VLOOKUP($A214,csapatok!$A:$NN,BW$320,FALSE))-6),'csapat-ranglista'!$A:$FP,BW$321,FALSE)/8,VLOOKUP(VLOOKUP($A214,csapatok!$A:$NN,BW$320,FALSE),'csapat-ranglista'!$A:$FP,BW$321,FALSE)/4),0)</f>
        <v>0</v>
      </c>
      <c r="BX214" s="223">
        <f>IFERROR(IF(RIGHT(VLOOKUP($A214,csapatok!$A:$NN,BX$320,FALSE),5)="Csere",VLOOKUP(LEFT(VLOOKUP($A214,csapatok!$A:$NN,BX$320,FALSE),LEN(VLOOKUP($A214,csapatok!$A:$NN,BX$320,FALSE))-6),'csapat-ranglista'!$A:$FP,BX$321,FALSE)/8,VLOOKUP(VLOOKUP($A214,csapatok!$A:$NN,BX$320,FALSE),'csapat-ranglista'!$A:$FP,BX$321,FALSE)/4),0)</f>
        <v>0</v>
      </c>
      <c r="BY214" s="223">
        <f>IFERROR(IF(RIGHT(VLOOKUP($A214,csapatok!$A:$NN,BY$320,FALSE),5)="Csere",VLOOKUP(LEFT(VLOOKUP($A214,csapatok!$A:$NN,BY$320,FALSE),LEN(VLOOKUP($A214,csapatok!$A:$NN,BY$320,FALSE))-6),'csapat-ranglista'!$A:$FP,BY$321,FALSE)/8,VLOOKUP(VLOOKUP($A214,csapatok!$A:$NN,BY$320,FALSE),'csapat-ranglista'!$A:$FP,BY$321,FALSE)/4),0)</f>
        <v>0</v>
      </c>
      <c r="BZ214" s="223">
        <f>IFERROR(IF(RIGHT(VLOOKUP($A214,csapatok!$A:$NN,BZ$320,FALSE),5)="Csere",VLOOKUP(LEFT(VLOOKUP($A214,csapatok!$A:$NN,BZ$320,FALSE),LEN(VLOOKUP($A214,csapatok!$A:$NN,BZ$320,FALSE))-6),'csapat-ranglista'!$A:$FP,BZ$321,FALSE)/8,VLOOKUP(VLOOKUP($A214,csapatok!$A:$NN,BZ$320,FALSE),'csapat-ranglista'!$A:$FP,BZ$321,FALSE)/4),0)</f>
        <v>0</v>
      </c>
      <c r="CA214" s="223">
        <f>IFERROR(IF(RIGHT(VLOOKUP($A214,csapatok!$A:$NN,CA$320,FALSE),5)="Csere",VLOOKUP(LEFT(VLOOKUP($A214,csapatok!$A:$NN,CA$320,FALSE),LEN(VLOOKUP($A214,csapatok!$A:$NN,CA$320,FALSE))-6),'csapat-ranglista'!$A:$FP,CA$321,FALSE)/8,VLOOKUP(VLOOKUP($A214,csapatok!$A:$NN,CA$320,FALSE),'csapat-ranglista'!$A:$FP,CA$321,FALSE)/4),0)</f>
        <v>0</v>
      </c>
      <c r="CB214" s="223">
        <f>IFERROR(IF(RIGHT(VLOOKUP($A214,csapatok!$A:$NN,CB$320,FALSE),5)="Csere",VLOOKUP(LEFT(VLOOKUP($A214,csapatok!$A:$NN,CB$320,FALSE),LEN(VLOOKUP($A214,csapatok!$A:$NN,CB$320,FALSE))-6),'csapat-ranglista'!$A:$FP,CB$321,FALSE)/8,VLOOKUP(VLOOKUP($A214,csapatok!$A:$NN,CB$320,FALSE),'csapat-ranglista'!$A:$FP,CB$321,FALSE)/4),0)</f>
        <v>0</v>
      </c>
      <c r="CC214" s="223">
        <f>IFERROR(IF(RIGHT(VLOOKUP($A214,csapatok!$A:$NN,CC$320,FALSE),5)="Csere",VLOOKUP(LEFT(VLOOKUP($A214,csapatok!$A:$NN,CC$320,FALSE),LEN(VLOOKUP($A214,csapatok!$A:$NN,CC$320,FALSE))-6),'csapat-ranglista'!$A:$FP,CC$321,FALSE)/8,VLOOKUP(VLOOKUP($A214,csapatok!$A:$NN,CC$320,FALSE),'csapat-ranglista'!$A:$FP,CC$321,FALSE)/4),0)</f>
        <v>0</v>
      </c>
      <c r="CD214" s="223">
        <f>IFERROR(IF(RIGHT(VLOOKUP($A214,csapatok!$A:$NN,CD$320,FALSE),5)="Csere",VLOOKUP(LEFT(VLOOKUP($A214,csapatok!$A:$NN,CD$320,FALSE),LEN(VLOOKUP($A214,csapatok!$A:$NN,CD$320,FALSE))-6),'csapat-ranglista'!$A:$FP,CD$321,FALSE)/8,VLOOKUP(VLOOKUP($A214,csapatok!$A:$NN,CD$320,FALSE),'csapat-ranglista'!$A:$FP,CD$321,FALSE)/4),0)</f>
        <v>0</v>
      </c>
      <c r="CE214" s="223">
        <f>IFERROR(IF(RIGHT(VLOOKUP($A214,csapatok!$A:$NN,CE$320,FALSE),5)="Csere",VLOOKUP(LEFT(VLOOKUP($A214,csapatok!$A:$NN,CE$320,FALSE),LEN(VLOOKUP($A214,csapatok!$A:$NN,CE$320,FALSE))-6),'csapat-ranglista'!$A:$FP,CE$321,FALSE)/8,VLOOKUP(VLOOKUP($A214,csapatok!$A:$NN,CE$320,FALSE),'csapat-ranglista'!$A:$FP,CE$321,FALSE)/4),0)</f>
        <v>0</v>
      </c>
      <c r="CF214" s="223">
        <f>IFERROR(IF(RIGHT(VLOOKUP($A214,csapatok!$A:$NN,CF$320,FALSE),5)="Csere",VLOOKUP(LEFT(VLOOKUP($A214,csapatok!$A:$NN,CF$320,FALSE),LEN(VLOOKUP($A214,csapatok!$A:$NN,CF$320,FALSE))-6),'csapat-ranglista'!$A:$FP,CF$321,FALSE)/8,VLOOKUP(VLOOKUP($A214,csapatok!$A:$NN,CF$320,FALSE),'csapat-ranglista'!$A:$FP,CF$321,FALSE)/4),0)</f>
        <v>0</v>
      </c>
      <c r="CG214" s="223">
        <f>IFERROR(IF(RIGHT(VLOOKUP($A214,csapatok!$A:$NN,CG$320,FALSE),5)="Csere",VLOOKUP(LEFT(VLOOKUP($A214,csapatok!$A:$NN,CG$320,FALSE),LEN(VLOOKUP($A214,csapatok!$A:$NN,CG$320,FALSE))-6),'csapat-ranglista'!$A:$FP,CG$321,FALSE)/8,VLOOKUP(VLOOKUP($A214,csapatok!$A:$NN,CG$320,FALSE),'csapat-ranglista'!$A:$FP,CG$321,FALSE)/4),0)</f>
        <v>0</v>
      </c>
      <c r="CH214" s="223">
        <f>IFERROR(IF(RIGHT(VLOOKUP($A214,csapatok!$A:$NN,CH$320,FALSE),5)="Csere",VLOOKUP(LEFT(VLOOKUP($A214,csapatok!$A:$NN,CH$320,FALSE),LEN(VLOOKUP($A214,csapatok!$A:$NN,CH$320,FALSE))-6),'csapat-ranglista'!$A:$FP,CH$321,FALSE)/8,VLOOKUP(VLOOKUP($A214,csapatok!$A:$NN,CH$320,FALSE),'csapat-ranglista'!$A:$FP,CH$321,FALSE)/4),0)</f>
        <v>0</v>
      </c>
      <c r="CI214" s="223">
        <f>IFERROR(IF(RIGHT(VLOOKUP($A214,csapatok!$A:$NN,CI$320,FALSE),5)="Csere",VLOOKUP(LEFT(VLOOKUP($A214,csapatok!$A:$NN,CI$320,FALSE),LEN(VLOOKUP($A214,csapatok!$A:$NN,CI$320,FALSE))-6),'csapat-ranglista'!$A:$FP,CI$321,FALSE)/8,VLOOKUP(VLOOKUP($A214,csapatok!$A:$NN,CI$320,FALSE),'csapat-ranglista'!$A:$FP,CI$321,FALSE)/4),0)</f>
        <v>0</v>
      </c>
      <c r="CJ214" s="224">
        <f>versenyek!$IQ$11*IFERROR(VLOOKUP(VLOOKUP($A214,versenyek!IP:IR,3,FALSE),szabalyok!$A$16:$B$23,2,FALSE)/4,0)</f>
        <v>0</v>
      </c>
      <c r="CK214" s="224">
        <f>versenyek!$IT$11*IFERROR(VLOOKUP(VLOOKUP($A214,versenyek!IS:IU,3,FALSE),szabalyok!$A$16:$B$23,2,FALSE)/4,0)</f>
        <v>0</v>
      </c>
      <c r="CL214" s="223">
        <f>IFERROR(IF(RIGHT(VLOOKUP($A214,csapatok!$A:$NN,CL$320,FALSE),5)="Csere",VLOOKUP(LEFT(VLOOKUP($A214,csapatok!$A:$NN,CL$320,FALSE),LEN(VLOOKUP($A214,csapatok!$A:$NN,CL$320,FALSE))-6),'csapat-ranglista'!$A:$FP,CL$321,FALSE)/8,VLOOKUP(VLOOKUP($A214,csapatok!$A:$NN,CL$320,FALSE),'csapat-ranglista'!$A:$FP,CL$321,FALSE)/4),0)</f>
        <v>0</v>
      </c>
      <c r="CM214" s="223">
        <f>IFERROR(IF(RIGHT(VLOOKUP($A214,csapatok!$A:$NN,CM$320,FALSE),5)="Csere",VLOOKUP(LEFT(VLOOKUP($A214,csapatok!$A:$NN,CM$320,FALSE),LEN(VLOOKUP($A214,csapatok!$A:$NN,CM$320,FALSE))-6),'csapat-ranglista'!$A:$FP,CM$321,FALSE)/8,VLOOKUP(VLOOKUP($A214,csapatok!$A:$NN,CM$320,FALSE),'csapat-ranglista'!$A:$FP,CM$321,FALSE)/4),0)</f>
        <v>0</v>
      </c>
      <c r="CN214" s="223">
        <f>IFERROR(IF(RIGHT(VLOOKUP($A214,csapatok!$A:$NN,CN$320,FALSE),5)="Csere",VLOOKUP(LEFT(VLOOKUP($A214,csapatok!$A:$NN,CN$320,FALSE),LEN(VLOOKUP($A214,csapatok!$A:$NN,CN$320,FALSE))-6),'csapat-ranglista'!$A:$FP,CN$321,FALSE)/8,VLOOKUP(VLOOKUP($A214,csapatok!$A:$NN,CN$320,FALSE),'csapat-ranglista'!$A:$FP,CN$321,FALSE)/4),0)</f>
        <v>0</v>
      </c>
      <c r="CO214" s="223">
        <f>IFERROR(IF(RIGHT(VLOOKUP($A214,csapatok!$A:$NN,CO$320,FALSE),5)="Csere",VLOOKUP(LEFT(VLOOKUP($A214,csapatok!$A:$NN,CO$320,FALSE),LEN(VLOOKUP($A214,csapatok!$A:$NN,CO$320,FALSE))-6),'csapat-ranglista'!$A:$FP,CO$321,FALSE)/8,VLOOKUP(VLOOKUP($A214,csapatok!$A:$NN,CO$320,FALSE),'csapat-ranglista'!$A:$FP,CO$321,FALSE)/4),0)</f>
        <v>0</v>
      </c>
      <c r="CP214" s="223">
        <f>IFERROR(IF(RIGHT(VLOOKUP($A214,csapatok!$A:$NN,CP$320,FALSE),5)="Csere",VLOOKUP(LEFT(VLOOKUP($A214,csapatok!$A:$NN,CP$320,FALSE),LEN(VLOOKUP($A214,csapatok!$A:$NN,CP$320,FALSE))-6),'csapat-ranglista'!$A:$FP,CP$321,FALSE)/8,VLOOKUP(VLOOKUP($A214,csapatok!$A:$NN,CP$320,FALSE),'csapat-ranglista'!$A:$FP,CP$321,FALSE)/4),0)</f>
        <v>0</v>
      </c>
      <c r="CQ214" s="223">
        <f>IFERROR(IF(RIGHT(VLOOKUP($A214,csapatok!$A:$NN,CQ$320,FALSE),5)="Csere",VLOOKUP(LEFT(VLOOKUP($A214,csapatok!$A:$NN,CQ$320,FALSE),LEN(VLOOKUP($A214,csapatok!$A:$NN,CQ$320,FALSE))-6),'csapat-ranglista'!$A:$FP,CQ$321,FALSE)/8,VLOOKUP(VLOOKUP($A214,csapatok!$A:$NN,CQ$320,FALSE),'csapat-ranglista'!$A:$FP,CQ$321,FALSE)/4),0)</f>
        <v>0</v>
      </c>
      <c r="CR214" s="223">
        <f>IFERROR(IF(RIGHT(VLOOKUP($A214,csapatok!$A:$NN,CR$320,FALSE),5)="Csere",VLOOKUP(LEFT(VLOOKUP($A214,csapatok!$A:$NN,CR$320,FALSE),LEN(VLOOKUP($A214,csapatok!$A:$NN,CR$320,FALSE))-6),'csapat-ranglista'!$A:$FP,CR$321,FALSE)/8,VLOOKUP(VLOOKUP($A214,csapatok!$A:$NN,CR$320,FALSE),'csapat-ranglista'!$A:$FP,CR$321,FALSE)/4),0)</f>
        <v>0</v>
      </c>
      <c r="CS214" s="223">
        <f>IFERROR(IF(RIGHT(VLOOKUP($A214,csapatok!$A:$NN,CS$320,FALSE),5)="Csere",VLOOKUP(LEFT(VLOOKUP($A214,csapatok!$A:$NN,CS$320,FALSE),LEN(VLOOKUP($A214,csapatok!$A:$NN,CS$320,FALSE))-6),'csapat-ranglista'!$A:$FP,CS$321,FALSE)/8,VLOOKUP(VLOOKUP($A214,csapatok!$A:$NN,CS$320,FALSE),'csapat-ranglista'!$A:$FP,CS$321,FALSE)/4),0)</f>
        <v>0</v>
      </c>
      <c r="CT214" s="223">
        <f>IFERROR(IF(RIGHT(VLOOKUP($A214,csapatok!$A:$NN,CT$320,FALSE),5)="Csere",VLOOKUP(LEFT(VLOOKUP($A214,csapatok!$A:$NN,CT$320,FALSE),LEN(VLOOKUP($A214,csapatok!$A:$NN,CT$320,FALSE))-6),'csapat-ranglista'!$A:$FP,CT$321,FALSE)/8,VLOOKUP(VLOOKUP($A214,csapatok!$A:$NN,CT$320,FALSE),'csapat-ranglista'!$A:$FP,CT$321,FALSE)/4),0)</f>
        <v>0</v>
      </c>
      <c r="CU214" s="223">
        <f>IFERROR(IF(RIGHT(VLOOKUP($A214,csapatok!$A:$NN,CU$320,FALSE),5)="Csere",VLOOKUP(LEFT(VLOOKUP($A214,csapatok!$A:$NN,CU$320,FALSE),LEN(VLOOKUP($A214,csapatok!$A:$NN,CU$320,FALSE))-6),'csapat-ranglista'!$A:$FP,CU$321,FALSE)/8,VLOOKUP(VLOOKUP($A214,csapatok!$A:$NN,CU$320,FALSE),'csapat-ranglista'!$A:$FP,CU$321,FALSE)/4),0)</f>
        <v>0</v>
      </c>
      <c r="CV214" s="223">
        <f>IFERROR(IF(RIGHT(VLOOKUP($A214,csapatok!$A:$NN,CV$320,FALSE),5)="Csere",VLOOKUP(LEFT(VLOOKUP($A214,csapatok!$A:$NN,CV$320,FALSE),LEN(VLOOKUP($A214,csapatok!$A:$NN,CV$320,FALSE))-6),'csapat-ranglista'!$A:$FP,CV$321,FALSE)/8,VLOOKUP(VLOOKUP($A214,csapatok!$A:$NN,CV$320,FALSE),'csapat-ranglista'!$A:$FP,CV$321,FALSE)/4),0)</f>
        <v>0</v>
      </c>
      <c r="CW214" s="223">
        <f>IFERROR(IF(RIGHT(VLOOKUP($A214,csapatok!$A:$NN,CW$320,FALSE),5)="Csere",VLOOKUP(LEFT(VLOOKUP($A214,csapatok!$A:$NN,CW$320,FALSE),LEN(VLOOKUP($A214,csapatok!$A:$NN,CW$320,FALSE))-6),'csapat-ranglista'!$A:$FP,CW$321,FALSE)/8,VLOOKUP(VLOOKUP($A214,csapatok!$A:$NN,CW$320,FALSE),'csapat-ranglista'!$A:$FP,CW$321,FALSE)/4),0)</f>
        <v>0</v>
      </c>
      <c r="CX214" s="223">
        <f>IFERROR(IF(RIGHT(VLOOKUP($A214,csapatok!$A:$NN,CX$320,FALSE),5)="Csere",VLOOKUP(LEFT(VLOOKUP($A214,csapatok!$A:$NN,CX$320,FALSE),LEN(VLOOKUP($A214,csapatok!$A:$NN,CX$320,FALSE))-6),'csapat-ranglista'!$A:$FP,CX$321,FALSE)/8,VLOOKUP(VLOOKUP($A214,csapatok!$A:$NN,CX$320,FALSE),'csapat-ranglista'!$A:$FP,CX$321,FALSE)/4),0)</f>
        <v>0</v>
      </c>
      <c r="CY214" s="223">
        <f>IFERROR(IF(RIGHT(VLOOKUP($A214,csapatok!$A:$NN,CY$320,FALSE),5)="Csere",VLOOKUP(LEFT(VLOOKUP($A214,csapatok!$A:$NN,CY$320,FALSE),LEN(VLOOKUP($A214,csapatok!$A:$NN,CY$320,FALSE))-6),'csapat-ranglista'!$A:$FP,CY$321,FALSE)/8,VLOOKUP(VLOOKUP($A214,csapatok!$A:$NN,CY$320,FALSE),'csapat-ranglista'!$A:$FP,CY$321,FALSE)/4),0)</f>
        <v>0</v>
      </c>
      <c r="CZ214" s="223">
        <f>IFERROR(IF(RIGHT(VLOOKUP($A214,csapatok!$A:$NN,CZ$320,FALSE),5)="Csere",VLOOKUP(LEFT(VLOOKUP($A214,csapatok!$A:$NN,CZ$320,FALSE),LEN(VLOOKUP($A214,csapatok!$A:$NN,CZ$320,FALSE))-6),'csapat-ranglista'!$A:$FP,CZ$321,FALSE)/8,VLOOKUP(VLOOKUP($A214,csapatok!$A:$NN,CZ$320,FALSE),'csapat-ranglista'!$A:$FP,CZ$321,FALSE)/4),0)</f>
        <v>0</v>
      </c>
      <c r="DA214" s="223">
        <f>IFERROR(IF(RIGHT(VLOOKUP($A214,csapatok!$A:$NN,DA$320,FALSE),5)="Csere",VLOOKUP(LEFT(VLOOKUP($A214,csapatok!$A:$NN,DA$320,FALSE),LEN(VLOOKUP($A214,csapatok!$A:$NN,DA$320,FALSE))-6),'csapat-ranglista'!$A:$FP,DA$321,FALSE)/8,VLOOKUP(VLOOKUP($A214,csapatok!$A:$NN,DA$320,FALSE),'csapat-ranglista'!$A:$FP,DA$321,FALSE)/4),0)</f>
        <v>0</v>
      </c>
      <c r="DB214" s="223">
        <f>IFERROR(IF(RIGHT(VLOOKUP($A214,csapatok!$A:$NN,DB$320,FALSE),5)="Csere",VLOOKUP(LEFT(VLOOKUP($A214,csapatok!$A:$NN,DB$320,FALSE),LEN(VLOOKUP($A214,csapatok!$A:$NN,DB$320,FALSE))-6),'csapat-ranglista'!$A:$FP,DB$321,FALSE)/8,VLOOKUP(VLOOKUP($A214,csapatok!$A:$NN,DB$320,FALSE),'csapat-ranglista'!$A:$FP,DB$321,FALSE)/4),0)</f>
        <v>0</v>
      </c>
      <c r="DC214" s="223">
        <f>IFERROR(IF(RIGHT(VLOOKUP($A214,csapatok!$A:$NN,DC$320,FALSE),5)="Csere",VLOOKUP(LEFT(VLOOKUP($A214,csapatok!$A:$NN,DC$320,FALSE),LEN(VLOOKUP($A214,csapatok!$A:$NN,DC$320,FALSE))-6),'csapat-ranglista'!$A:$FP,DC$321,FALSE)/8,VLOOKUP(VLOOKUP($A214,csapatok!$A:$NN,DC$320,FALSE),'csapat-ranglista'!$A:$FP,DC$321,FALSE)/4),0)</f>
        <v>0</v>
      </c>
      <c r="DD214" s="223">
        <f>IFERROR(IF(RIGHT(VLOOKUP($A214,csapatok!$A:$NN,DD$320,FALSE),5)="Csere",VLOOKUP(LEFT(VLOOKUP($A214,csapatok!$A:$NN,DD$320,FALSE),LEN(VLOOKUP($A214,csapatok!$A:$NN,DD$320,FALSE))-6),'csapat-ranglista'!$A:$FP,DD$321,FALSE)/8,VLOOKUP(VLOOKUP($A214,csapatok!$A:$NN,DD$320,FALSE),'csapat-ranglista'!$A:$FP,DD$321,FALSE)/4),0)</f>
        <v>0</v>
      </c>
      <c r="DE214" s="223">
        <f>IFERROR(IF(RIGHT(VLOOKUP($A214,csapatok!$A:$NN,DE$320,FALSE),5)="Csere",VLOOKUP(LEFT(VLOOKUP($A214,csapatok!$A:$NN,DE$320,FALSE),LEN(VLOOKUP($A214,csapatok!$A:$NN,DE$320,FALSE))-6),'csapat-ranglista'!$A:$FP,DE$321,FALSE)/8,VLOOKUP(VLOOKUP($A214,csapatok!$A:$NN,DE$320,FALSE),'csapat-ranglista'!$A:$FP,DE$321,FALSE)/4),0)</f>
        <v>0</v>
      </c>
      <c r="DF214" s="223">
        <f>IFERROR(IF(RIGHT(VLOOKUP($A214,csapatok!$A:$NN,DF$320,FALSE),5)="Csere",VLOOKUP(LEFT(VLOOKUP($A214,csapatok!$A:$NN,DF$320,FALSE),LEN(VLOOKUP($A214,csapatok!$A:$NN,DF$320,FALSE))-6),'csapat-ranglista'!$A:$FP,DF$321,FALSE)/8,VLOOKUP(VLOOKUP($A214,csapatok!$A:$NN,DF$320,FALSE),'csapat-ranglista'!$A:$FP,DF$321,FALSE)/4),0)</f>
        <v>0</v>
      </c>
      <c r="DG214" s="223">
        <f>IFERROR(IF(RIGHT(VLOOKUP($A214,csapatok!$A:$NN,DG$320,FALSE),5)="Csere",VLOOKUP(LEFT(VLOOKUP($A214,csapatok!$A:$NN,DG$320,FALSE),LEN(VLOOKUP($A214,csapatok!$A:$NN,DG$320,FALSE))-6),'csapat-ranglista'!$A:$FP,DG$321,FALSE)/8,VLOOKUP(VLOOKUP($A214,csapatok!$A:$NN,DG$320,FALSE),'csapat-ranglista'!$A:$FP,DG$321,FALSE)/4),0)</f>
        <v>0</v>
      </c>
      <c r="DH214" s="223">
        <f>IFERROR(IF(RIGHT(VLOOKUP($A214,csapatok!$A:$NN,DH$320,FALSE),5)="Csere",VLOOKUP(LEFT(VLOOKUP($A214,csapatok!$A:$NN,DH$320,FALSE),LEN(VLOOKUP($A214,csapatok!$A:$NN,DH$320,FALSE))-6),'csapat-ranglista'!$A:$FP,DH$321,FALSE)/8,VLOOKUP(VLOOKUP($A214,csapatok!$A:$NN,DH$320,FALSE),'csapat-ranglista'!$A:$FP,DH$321,FALSE)/4),0)</f>
        <v>0</v>
      </c>
      <c r="DI214" s="223">
        <f>IFERROR(IF(RIGHT(VLOOKUP($A214,csapatok!$A:$NN,DI$320,FALSE),5)="Csere",VLOOKUP(LEFT(VLOOKUP($A214,csapatok!$A:$NN,DI$320,FALSE),LEN(VLOOKUP($A214,csapatok!$A:$NN,DI$320,FALSE))-6),'csapat-ranglista'!$A:$FP,DI$321,FALSE)/8,VLOOKUP(VLOOKUP($A214,csapatok!$A:$NN,DI$320,FALSE),'csapat-ranglista'!$A:$FP,DI$321,FALSE)/4),0)</f>
        <v>0</v>
      </c>
      <c r="DJ214" s="223">
        <f>IFERROR(IF(RIGHT(VLOOKUP($A214,csapatok!$A:$NN,DJ$320,FALSE),5)="Csere",VLOOKUP(LEFT(VLOOKUP($A214,csapatok!$A:$NN,DJ$320,FALSE),LEN(VLOOKUP($A214,csapatok!$A:$NN,DJ$320,FALSE))-6),'csapat-ranglista'!$A:$FP,DJ$321,FALSE)/8,VLOOKUP(VLOOKUP($A214,csapatok!$A:$NN,DJ$320,FALSE),'csapat-ranglista'!$A:$FP,DJ$321,FALSE)/4),0)</f>
        <v>0</v>
      </c>
      <c r="DK214" s="223">
        <f>IFERROR(IF(RIGHT(VLOOKUP($A214,csapatok!$A:$NN,DK$320,FALSE),5)="Csere",VLOOKUP(LEFT(VLOOKUP($A214,csapatok!$A:$NN,DK$320,FALSE),LEN(VLOOKUP($A214,csapatok!$A:$NN,DK$320,FALSE))-6),'csapat-ranglista'!$A:$FP,DK$321,FALSE)/8,VLOOKUP(VLOOKUP($A214,csapatok!$A:$NN,DK$320,FALSE),'csapat-ranglista'!$A:$FP,DK$321,FALSE)/4),0)</f>
        <v>0</v>
      </c>
      <c r="DL214" s="223">
        <f>IFERROR(IF(RIGHT(VLOOKUP($A214,csapatok!$A:$NN,DL$320,FALSE),5)="Csere",VLOOKUP(LEFT(VLOOKUP($A214,csapatok!$A:$NN,DL$320,FALSE),LEN(VLOOKUP($A214,csapatok!$A:$NN,DL$320,FALSE))-6),'csapat-ranglista'!$A:$FP,DL$321,FALSE)/8,VLOOKUP(VLOOKUP($A214,csapatok!$A:$NN,DL$320,FALSE),'csapat-ranglista'!$A:$FP,DL$321,FALSE)/4),0)</f>
        <v>0</v>
      </c>
      <c r="DM214" s="223">
        <f>IFERROR(IF(RIGHT(VLOOKUP($A214,csapatok!$A:$NN,DM$320,FALSE),5)="Csere",VLOOKUP(LEFT(VLOOKUP($A214,csapatok!$A:$NN,DM$320,FALSE),LEN(VLOOKUP($A214,csapatok!$A:$NN,DM$320,FALSE))-6),'csapat-ranglista'!$A:$FP,DM$321,FALSE)/8,VLOOKUP(VLOOKUP($A214,csapatok!$A:$NN,DM$320,FALSE),'csapat-ranglista'!$A:$FP,DM$321,FALSE)/4),0)</f>
        <v>0</v>
      </c>
      <c r="DN214" s="223">
        <f>IFERROR(IF(RIGHT(VLOOKUP($A214,csapatok!$A:$NN,DN$320,FALSE),5)="Csere",VLOOKUP(LEFT(VLOOKUP($A214,csapatok!$A:$NN,DN$320,FALSE),LEN(VLOOKUP($A214,csapatok!$A:$NN,DN$320,FALSE))-6),'csapat-ranglista'!$A:$FP,DN$321,FALSE)/8,VLOOKUP(VLOOKUP($A214,csapatok!$A:$NN,DN$320,FALSE),'csapat-ranglista'!$A:$FP,DN$321,FALSE)/4),0)</f>
        <v>0</v>
      </c>
      <c r="DO214" s="224">
        <f>versenyek!$MF$11*IFERROR(VLOOKUP(VLOOKUP($A214,versenyek!ME:MG,3,FALSE),szabalyok!$A$16:$B$23,2,FALSE)/4,0)</f>
        <v>0</v>
      </c>
      <c r="DP214" s="224">
        <f>versenyek!$MI$11*IFERROR(VLOOKUP(VLOOKUP($A214,versenyek!MH:MJ,3,FALSE),szabalyok!$A$16:$B$23,2,FALSE)/4,0)</f>
        <v>0</v>
      </c>
      <c r="DQ214" s="223">
        <f>IFERROR(IF(RIGHT(VLOOKUP($A214,csapatok!$A:$NN,DQ$320,FALSE),5)="Csere",VLOOKUP(LEFT(VLOOKUP($A214,csapatok!$A:$NN,DQ$320,FALSE),LEN(VLOOKUP($A214,csapatok!$A:$NN,DQ$320,FALSE))-6),'csapat-ranglista'!$A:$FP,DQ$321,FALSE)/8,VLOOKUP(VLOOKUP($A214,csapatok!$A:$NN,DQ$320,FALSE),'csapat-ranglista'!$A:$FP,DQ$321,FALSE)/4),0)</f>
        <v>0</v>
      </c>
      <c r="DR214" s="223">
        <f>IFERROR(IF(RIGHT(VLOOKUP($A214,csapatok!$A:$NN,DR$320,FALSE),5)="Csere",VLOOKUP(LEFT(VLOOKUP($A214,csapatok!$A:$NN,DR$320,FALSE),LEN(VLOOKUP($A214,csapatok!$A:$NN,DR$320,FALSE))-6),'csapat-ranglista'!$A:$FP,DR$321,FALSE)/8,VLOOKUP(VLOOKUP($A214,csapatok!$A:$NN,DR$320,FALSE),'csapat-ranglista'!$A:$FP,DR$321,FALSE)/4),0)</f>
        <v>0</v>
      </c>
      <c r="DS214" s="223">
        <f>IFERROR(IF(RIGHT(VLOOKUP($A214,csapatok!$A:$NN,DS$320,FALSE),5)="Csere",VLOOKUP(LEFT(VLOOKUP($A214,csapatok!$A:$NN,DS$320,FALSE),LEN(VLOOKUP($A214,csapatok!$A:$NN,DS$320,FALSE))-6),'csapat-ranglista'!$A:$FP,DS$321,FALSE)/8,VLOOKUP(VLOOKUP($A214,csapatok!$A:$NN,DS$320,FALSE),'csapat-ranglista'!$A:$FP,DS$321,FALSE)/4),0)</f>
        <v>0</v>
      </c>
      <c r="DT214" s="223">
        <f>IFERROR(IF(RIGHT(VLOOKUP($A214,csapatok!$A:$NN,DT$320,FALSE),5)="Csere",VLOOKUP(LEFT(VLOOKUP($A214,csapatok!$A:$NN,DT$320,FALSE),LEN(VLOOKUP($A214,csapatok!$A:$NN,DT$320,FALSE))-6),'csapat-ranglista'!$A:$FP,DT$321,FALSE)/8,VLOOKUP(VLOOKUP($A214,csapatok!$A:$NN,DT$320,FALSE),'csapat-ranglista'!$A:$FP,DT$321,FALSE)/4),0)</f>
        <v>0</v>
      </c>
      <c r="DU214" s="223">
        <f>IFERROR(IF(RIGHT(VLOOKUP($A214,csapatok!$A:$NN,DU$320,FALSE),5)="Csere",VLOOKUP(LEFT(VLOOKUP($A214,csapatok!$A:$NN,DU$320,FALSE),LEN(VLOOKUP($A214,csapatok!$A:$NN,DU$320,FALSE))-6),'csapat-ranglista'!$A:$FP,DU$321,FALSE)/8,VLOOKUP(VLOOKUP($A214,csapatok!$A:$NN,DU$320,FALSE),'csapat-ranglista'!$A:$FP,DU$321,FALSE)/4),0)</f>
        <v>0</v>
      </c>
      <c r="DV214" s="223">
        <f>IFERROR(IF(RIGHT(VLOOKUP($A214,csapatok!$A:$NN,DV$320,FALSE),5)="Csere",VLOOKUP(LEFT(VLOOKUP($A214,csapatok!$A:$NN,DV$320,FALSE),LEN(VLOOKUP($A214,csapatok!$A:$NN,DV$320,FALSE))-6),'csapat-ranglista'!$A:$FP,DV$321,FALSE)/8,VLOOKUP(VLOOKUP($A214,csapatok!$A:$NN,DV$320,FALSE),'csapat-ranglista'!$A:$FP,DV$321,FALSE)/4),0)</f>
        <v>0</v>
      </c>
      <c r="DW214" s="223">
        <f>IFERROR(IF(RIGHT(VLOOKUP($A214,csapatok!$A:$NN,DW$320,FALSE),5)="Csere",VLOOKUP(LEFT(VLOOKUP($A214,csapatok!$A:$NN,DW$320,FALSE),LEN(VLOOKUP($A214,csapatok!$A:$NN,DW$320,FALSE))-6),'csapat-ranglista'!$A:$FP,DW$321,FALSE)/8,VLOOKUP(VLOOKUP($A214,csapatok!$A:$NN,DW$320,FALSE),'csapat-ranglista'!$A:$FP,DW$321,FALSE)/4),0)</f>
        <v>0</v>
      </c>
      <c r="DX214" s="223">
        <f>IFERROR(IF(RIGHT(VLOOKUP($A214,csapatok!$A:$NN,DX$320,FALSE),5)="Csere",VLOOKUP(LEFT(VLOOKUP($A214,csapatok!$A:$NN,DX$320,FALSE),LEN(VLOOKUP($A214,csapatok!$A:$NN,DX$320,FALSE))-6),'csapat-ranglista'!$A:$FP,DX$321,FALSE)/8,VLOOKUP(VLOOKUP($A214,csapatok!$A:$NN,DX$320,FALSE),'csapat-ranglista'!$A:$FP,DX$321,FALSE)/4),0)</f>
        <v>0</v>
      </c>
      <c r="DY214" s="223">
        <f>IFERROR(IF(RIGHT(VLOOKUP($A214,csapatok!$A:$NN,DY$320,FALSE),5)="Csere",VLOOKUP(LEFT(VLOOKUP($A214,csapatok!$A:$NN,DY$320,FALSE),LEN(VLOOKUP($A214,csapatok!$A:$NN,DY$320,FALSE))-6),'csapat-ranglista'!$A:$FP,DY$321,FALSE)/8,VLOOKUP(VLOOKUP($A214,csapatok!$A:$NN,DY$320,FALSE),'csapat-ranglista'!$A:$FP,DY$321,FALSE)/4),0)</f>
        <v>0</v>
      </c>
      <c r="DZ214" s="223">
        <f>IFERROR(IF(RIGHT(VLOOKUP($A214,csapatok!$A:$NN,DZ$320,FALSE),5)="Csere",VLOOKUP(LEFT(VLOOKUP($A214,csapatok!$A:$NN,DZ$320,FALSE),LEN(VLOOKUP($A214,csapatok!$A:$NN,DZ$320,FALSE))-6),'csapat-ranglista'!$A:$FP,DZ$321,FALSE)/8,VLOOKUP(VLOOKUP($A214,csapatok!$A:$NN,DZ$320,FALSE),'csapat-ranglista'!$A:$FP,DZ$321,FALSE)/4),0)</f>
        <v>0</v>
      </c>
      <c r="EA214" s="223">
        <f>IFERROR(IF(RIGHT(VLOOKUP($A214,csapatok!$A:$NN,EA$320,FALSE),5)="Csere",VLOOKUP(LEFT(VLOOKUP($A214,csapatok!$A:$NN,EA$320,FALSE),LEN(VLOOKUP($A214,csapatok!$A:$NN,EA$320,FALSE))-6),'csapat-ranglista'!$A:$FP,EA$321,FALSE)/8,VLOOKUP(VLOOKUP($A214,csapatok!$A:$NN,EA$320,FALSE),'csapat-ranglista'!$A:$FP,EA$321,FALSE)/4),0)</f>
        <v>0</v>
      </c>
      <c r="EB214" s="223">
        <f>IFERROR(IF(RIGHT(VLOOKUP($A214,csapatok!$A:$NN,EB$320,FALSE),5)="Csere",VLOOKUP(LEFT(VLOOKUP($A214,csapatok!$A:$NN,EB$320,FALSE),LEN(VLOOKUP($A214,csapatok!$A:$NN,EB$320,FALSE))-6),'csapat-ranglista'!$A:$FP,EB$321,FALSE)/8,VLOOKUP(VLOOKUP($A214,csapatok!$A:$NN,EB$320,FALSE),'csapat-ranglista'!$A:$FP,EB$321,FALSE)/4),0)</f>
        <v>0</v>
      </c>
      <c r="EC214" s="223">
        <f>IFERROR(IF(RIGHT(VLOOKUP($A214,csapatok!$A:$NN,EC$320,FALSE),5)="Csere",VLOOKUP(LEFT(VLOOKUP($A214,csapatok!$A:$NN,EC$320,FALSE),LEN(VLOOKUP($A214,csapatok!$A:$NN,EC$320,FALSE))-6),'csapat-ranglista'!$A:$FP,EC$321,FALSE)/8,VLOOKUP(VLOOKUP($A214,csapatok!$A:$NN,EC$320,FALSE),'csapat-ranglista'!$A:$FP,EC$321,FALSE)/4),0)</f>
        <v>0</v>
      </c>
      <c r="ED214" s="223">
        <f>IFERROR(IF(RIGHT(VLOOKUP($A214,csapatok!$A:$NN,ED$320,FALSE),5)="Csere",VLOOKUP(LEFT(VLOOKUP($A214,csapatok!$A:$NN,ED$320,FALSE),LEN(VLOOKUP($A214,csapatok!$A:$NN,ED$320,FALSE))-6),'csapat-ranglista'!$A:$FP,ED$321,FALSE)/8,VLOOKUP(VLOOKUP($A214,csapatok!$A:$NN,ED$320,FALSE),'csapat-ranglista'!$A:$FP,ED$321,FALSE)/4),0)</f>
        <v>0</v>
      </c>
      <c r="EE214" s="223">
        <f>IFERROR(IF(RIGHT(VLOOKUP($A214,csapatok!$A:$NN,EE$320,FALSE),5)="Csere",VLOOKUP(LEFT(VLOOKUP($A214,csapatok!$A:$NN,EE$320,FALSE),LEN(VLOOKUP($A214,csapatok!$A:$NN,EE$320,FALSE))-6),'csapat-ranglista'!$A:$FP,EE$321,FALSE)/8,VLOOKUP(VLOOKUP($A214,csapatok!$A:$NN,EE$320,FALSE),'csapat-ranglista'!$A:$FP,EE$321,FALSE)/4),0)</f>
        <v>0</v>
      </c>
      <c r="EF214" s="223">
        <f>IFERROR(IF(RIGHT(VLOOKUP($A214,csapatok!$A:$NN,EF$320,FALSE),5)="Csere",VLOOKUP(LEFT(VLOOKUP($A214,csapatok!$A:$NN,EF$320,FALSE),LEN(VLOOKUP($A214,csapatok!$A:$NN,EF$320,FALSE))-6),'csapat-ranglista'!$A:$FP,EF$321,FALSE)/8,VLOOKUP(VLOOKUP($A214,csapatok!$A:$NN,EF$320,FALSE),'csapat-ranglista'!$A:$FP,EF$321,FALSE)/4),0)</f>
        <v>0</v>
      </c>
      <c r="EG214" s="223">
        <f>IFERROR(IF(RIGHT(VLOOKUP($A214,csapatok!$A:$NN,EG$320,FALSE),5)="Csere",VLOOKUP(LEFT(VLOOKUP($A214,csapatok!$A:$NN,EG$320,FALSE),LEN(VLOOKUP($A214,csapatok!$A:$NN,EG$320,FALSE))-6),'csapat-ranglista'!$A:$FP,EG$321,FALSE)/8,VLOOKUP(VLOOKUP($A214,csapatok!$A:$NN,EG$320,FALSE),'csapat-ranglista'!$A:$FP,EG$321,FALSE)/4),0)</f>
        <v>0</v>
      </c>
      <c r="EH214" s="223">
        <f>IFERROR(IF(RIGHT(VLOOKUP($A214,csapatok!$A:$NN,EH$320,FALSE),5)="Csere",VLOOKUP(LEFT(VLOOKUP($A214,csapatok!$A:$NN,EH$320,FALSE),LEN(VLOOKUP($A214,csapatok!$A:$NN,EH$320,FALSE))-6),'csapat-ranglista'!$A:$FP,EH$321,FALSE)/8,VLOOKUP(VLOOKUP($A214,csapatok!$A:$NN,EH$320,FALSE),'csapat-ranglista'!$A:$FP,EH$321,FALSE)/4),0)</f>
        <v>0</v>
      </c>
      <c r="EI214" s="223">
        <f>IFERROR(IF(RIGHT(VLOOKUP($A214,csapatok!$A:$NN,EI$320,FALSE),5)="Csere",VLOOKUP(LEFT(VLOOKUP($A214,csapatok!$A:$NN,EI$320,FALSE),LEN(VLOOKUP($A214,csapatok!$A:$NN,EI$320,FALSE))-6),'csapat-ranglista'!$A:$FP,EI$321,FALSE)/8,VLOOKUP(VLOOKUP($A214,csapatok!$A:$NN,EI$320,FALSE),'csapat-ranglista'!$A:$FP,EI$321,FALSE)/4),0)</f>
        <v>0</v>
      </c>
      <c r="EJ214" s="223">
        <f>IFERROR(IF(RIGHT(VLOOKUP($A214,csapatok!$A:$NN,EJ$320,FALSE),5)="Csere",VLOOKUP(LEFT(VLOOKUP($A214,csapatok!$A:$NN,EJ$320,FALSE),LEN(VLOOKUP($A214,csapatok!$A:$NN,EJ$320,FALSE))-6),'csapat-ranglista'!$A:$FP,EJ$321,FALSE)/8,VLOOKUP(VLOOKUP($A214,csapatok!$A:$NN,EJ$320,FALSE),'csapat-ranglista'!$A:$FP,EJ$321,FALSE)/4),0)</f>
        <v>0</v>
      </c>
      <c r="EK214" s="223">
        <f>IFERROR(IF(RIGHT(VLOOKUP($A214,csapatok!$A:$NN,EK$320,FALSE),5)="Csere",VLOOKUP(LEFT(VLOOKUP($A214,csapatok!$A:$NN,EK$320,FALSE),LEN(VLOOKUP($A214,csapatok!$A:$NN,EK$320,FALSE))-6),'csapat-ranglista'!$A:$FP,EK$321,FALSE)/8,VLOOKUP(VLOOKUP($A214,csapatok!$A:$NN,EK$320,FALSE),'csapat-ranglista'!$A:$FP,EK$321,FALSE)/4),0)</f>
        <v>0</v>
      </c>
      <c r="EL214" s="223">
        <f>IFERROR(IF(RIGHT(VLOOKUP($A214,csapatok!$A:$NN,EL$320,FALSE),5)="Csere",VLOOKUP(LEFT(VLOOKUP($A214,csapatok!$A:$NN,EL$320,FALSE),LEN(VLOOKUP($A214,csapatok!$A:$NN,EL$320,FALSE))-6),'csapat-ranglista'!$A:$FP,EL$321,FALSE)/8,VLOOKUP(VLOOKUP($A214,csapatok!$A:$NN,EL$320,FALSE),'csapat-ranglista'!$A:$FP,EL$321,FALSE)/4),0)</f>
        <v>0</v>
      </c>
      <c r="EM214" s="223">
        <f>IFERROR(IF(RIGHT(VLOOKUP($A214,csapatok!$A:$NN,EM$320,FALSE),5)="Csere",VLOOKUP(LEFT(VLOOKUP($A214,csapatok!$A:$NN,EM$320,FALSE),LEN(VLOOKUP($A214,csapatok!$A:$NN,EM$320,FALSE))-6),'csapat-ranglista'!$A:$FP,EM$321,FALSE)/8,VLOOKUP(VLOOKUP($A214,csapatok!$A:$NN,EM$320,FALSE),'csapat-ranglista'!$A:$FP,EM$321,FALSE)/4),0)</f>
        <v>0</v>
      </c>
      <c r="EN214" s="223">
        <f>IFERROR(IF(RIGHT(VLOOKUP($A214,csapatok!$A:$NN,EN$320,FALSE),5)="Csere",VLOOKUP(LEFT(VLOOKUP($A214,csapatok!$A:$NN,EN$320,FALSE),LEN(VLOOKUP($A214,csapatok!$A:$NN,EN$320,FALSE))-6),'csapat-ranglista'!$A:$FP,EN$321,FALSE)/8,VLOOKUP(VLOOKUP($A214,csapatok!$A:$NN,EN$320,FALSE),'csapat-ranglista'!$A:$FP,EN$321,FALSE)/4),0)</f>
        <v>0</v>
      </c>
      <c r="EO214" s="223">
        <f>IFERROR(IF(RIGHT(VLOOKUP($A214,csapatok!$A:$NN,EO$320,FALSE),5)="Csere",VLOOKUP(LEFT(VLOOKUP($A214,csapatok!$A:$NN,EO$320,FALSE),LEN(VLOOKUP($A214,csapatok!$A:$NN,EO$320,FALSE))-6),'csapat-ranglista'!$A:$FP,EO$321,FALSE)/8,VLOOKUP(VLOOKUP($A214,csapatok!$A:$NN,EO$320,FALSE),'csapat-ranglista'!$A:$FP,EO$321,FALSE)/4),0)</f>
        <v>0</v>
      </c>
      <c r="EP214" s="223">
        <f>IFERROR(IF(RIGHT(VLOOKUP($A214,csapatok!$A:$NN,EP$320,FALSE),5)="Csere",VLOOKUP(LEFT(VLOOKUP($A214,csapatok!$A:$NN,EP$320,FALSE),LEN(VLOOKUP($A214,csapatok!$A:$NN,EP$320,FALSE))-6),'csapat-ranglista'!$A:$FP,EP$321,FALSE)/8,VLOOKUP(VLOOKUP($A214,csapatok!$A:$NN,EP$320,FALSE),'csapat-ranglista'!$A:$FP,EP$321,FALSE)/4),0)</f>
        <v>0</v>
      </c>
      <c r="EQ214" s="223">
        <f>IFERROR(IF(RIGHT(VLOOKUP($A214,csapatok!$A:$NN,EQ$320,FALSE),5)="Csere",VLOOKUP(LEFT(VLOOKUP($A214,csapatok!$A:$NN,EQ$320,FALSE),LEN(VLOOKUP($A214,csapatok!$A:$NN,EQ$320,FALSE))-6),'csapat-ranglista'!$A:$FP,EQ$321,FALSE)/8,VLOOKUP(VLOOKUP($A214,csapatok!$A:$NN,EQ$320,FALSE),'csapat-ranglista'!$A:$FP,EQ$321,FALSE)/4),0)</f>
        <v>0</v>
      </c>
      <c r="ER214" s="223">
        <f>IFERROR(IF(RIGHT(VLOOKUP($A214,csapatok!$A:$NN,ER$320,FALSE),5)="Csere",VLOOKUP(LEFT(VLOOKUP($A214,csapatok!$A:$NN,ER$320,FALSE),LEN(VLOOKUP($A214,csapatok!$A:$NN,ER$320,FALSE))-6),'csapat-ranglista'!$A:$FP,ER$321,FALSE)/8,VLOOKUP(VLOOKUP($A214,csapatok!$A:$NN,ER$320,FALSE),'csapat-ranglista'!$A:$FP,ER$321,FALSE)/4),0)</f>
        <v>0</v>
      </c>
      <c r="ES214" s="223">
        <f>IFERROR(IF(RIGHT(VLOOKUP($A214,csapatok!$A:$NN,ES$320,FALSE),5)="Csere",VLOOKUP(LEFT(VLOOKUP($A214,csapatok!$A:$NN,ES$320,FALSE),LEN(VLOOKUP($A214,csapatok!$A:$NN,ES$320,FALSE))-6),'csapat-ranglista'!$A:$FP,ES$321,FALSE)/8,VLOOKUP(VLOOKUP($A214,csapatok!$A:$NN,ES$320,FALSE),'csapat-ranglista'!$A:$FP,ES$321,FALSE)/4),0)</f>
        <v>0</v>
      </c>
      <c r="ET214" s="223">
        <f>IFERROR(IF(RIGHT(VLOOKUP($A214,csapatok!$A:$NN,ET$320,FALSE),5)="Csere",VLOOKUP(LEFT(VLOOKUP($A214,csapatok!$A:$NN,ET$320,FALSE),LEN(VLOOKUP($A214,csapatok!$A:$NN,ET$320,FALSE))-6),'csapat-ranglista'!$A:$FP,ET$321,FALSE)/8,VLOOKUP(VLOOKUP($A214,csapatok!$A:$NN,ET$320,FALSE),'csapat-ranglista'!$A:$FP,ET$321,FALSE)/4),0)</f>
        <v>0</v>
      </c>
      <c r="EU214" s="223">
        <f>IFERROR(IF(RIGHT(VLOOKUP($A214,csapatok!$A:$NN,EU$320,FALSE),5)="Csere",VLOOKUP(LEFT(VLOOKUP($A214,csapatok!$A:$NN,EU$320,FALSE),LEN(VLOOKUP($A214,csapatok!$A:$NN,EU$320,FALSE))-6),'csapat-ranglista'!$A:$FP,EU$321,FALSE)/8,VLOOKUP(VLOOKUP($A214,csapatok!$A:$NN,EU$320,FALSE),'csapat-ranglista'!$A:$FP,EU$321,FALSE)/4),0)</f>
        <v>0</v>
      </c>
      <c r="EV214" s="223">
        <f>IFERROR(IF(RIGHT(VLOOKUP($A214,csapatok!$A:$NN,EV$320,FALSE),5)="Csere",VLOOKUP(LEFT(VLOOKUP($A214,csapatok!$A:$NN,EV$320,FALSE),LEN(VLOOKUP($A214,csapatok!$A:$NN,EV$320,FALSE))-6),'csapat-ranglista'!$A:$FP,EV$321,FALSE)/8,VLOOKUP(VLOOKUP($A214,csapatok!$A:$NN,EV$320,FALSE),'csapat-ranglista'!$A:$FP,EV$321,FALSE)/4),0)</f>
        <v>0</v>
      </c>
      <c r="EW214" s="223">
        <f>IFERROR(IF(RIGHT(VLOOKUP($A214,csapatok!$A:$NN,EW$320,FALSE),5)="Csere",VLOOKUP(LEFT(VLOOKUP($A214,csapatok!$A:$NN,EW$320,FALSE),LEN(VLOOKUP($A214,csapatok!$A:$NN,EW$320,FALSE))-6),'csapat-ranglista'!$A:$FP,EW$321,FALSE)/8,VLOOKUP(VLOOKUP($A214,csapatok!$A:$NN,EW$320,FALSE),'csapat-ranglista'!$A:$FP,EW$321,FALSE)/4),0)</f>
        <v>0</v>
      </c>
      <c r="EX214" s="223">
        <f>IFERROR(IF(RIGHT(VLOOKUP($A214,csapatok!$A:$NN,EX$320,FALSE),5)="Csere",VLOOKUP(LEFT(VLOOKUP($A214,csapatok!$A:$NN,EX$320,FALSE),LEN(VLOOKUP($A214,csapatok!$A:$NN,EX$320,FALSE))-6),'csapat-ranglista'!$A:$FP,EX$321,FALSE)/8,VLOOKUP(VLOOKUP($A214,csapatok!$A:$NN,EX$320,FALSE),'csapat-ranglista'!$A:$FP,EX$321,FALSE)/4),0)</f>
        <v>0</v>
      </c>
      <c r="EY214" s="223">
        <f>IFERROR(IF(RIGHT(VLOOKUP($A214,csapatok!$A:$NN,EY$320,FALSE),5)="Csere",VLOOKUP(LEFT(VLOOKUP($A214,csapatok!$A:$NN,EY$320,FALSE),LEN(VLOOKUP($A214,csapatok!$A:$NN,EY$320,FALSE))-6),'csapat-ranglista'!$A:$FP,EY$321,FALSE)/8,VLOOKUP(VLOOKUP($A214,csapatok!$A:$NN,EY$320,FALSE),'csapat-ranglista'!$A:$FP,EY$321,FALSE)/4),0)</f>
        <v>0</v>
      </c>
      <c r="EZ214" s="223">
        <f>IFERROR(IF(RIGHT(VLOOKUP($A214,csapatok!$A:$NN,EZ$320,FALSE),5)="Csere",VLOOKUP(LEFT(VLOOKUP($A214,csapatok!$A:$NN,EZ$320,FALSE),LEN(VLOOKUP($A214,csapatok!$A:$NN,EZ$320,FALSE))-6),'csapat-ranglista'!$A:$FP,EZ$321,FALSE)/8,VLOOKUP(VLOOKUP($A214,csapatok!$A:$NN,EZ$320,FALSE),'csapat-ranglista'!$A:$FP,EZ$321,FALSE)/4),0)</f>
        <v>0</v>
      </c>
      <c r="FA214" s="223">
        <f>IFERROR(IF(RIGHT(VLOOKUP($A214,csapatok!$A:$NN,FA$320,FALSE),5)="Csere",VLOOKUP(LEFT(VLOOKUP($A214,csapatok!$A:$NN,FA$320,FALSE),LEN(VLOOKUP($A214,csapatok!$A:$NN,FA$320,FALSE))-6),'csapat-ranglista'!$A:$FP,FA$321,FALSE)/8,VLOOKUP(VLOOKUP($A214,csapatok!$A:$NN,FA$320,FALSE),'csapat-ranglista'!$A:$FP,FA$321,FALSE)/4),0)</f>
        <v>0</v>
      </c>
      <c r="FB214" s="223">
        <f>IFERROR(IF(RIGHT(VLOOKUP($A214,csapatok!$A:$NN,FB$320,FALSE),5)="Csere",VLOOKUP(LEFT(VLOOKUP($A214,csapatok!$A:$NN,FB$320,FALSE),LEN(VLOOKUP($A214,csapatok!$A:$NN,FB$320,FALSE))-6),'csapat-ranglista'!$A:$FP,FB$321,FALSE)/8,VLOOKUP(VLOOKUP($A214,csapatok!$A:$NN,FB$320,FALSE),'csapat-ranglista'!$A:$FP,FB$321,FALSE)/4),0)</f>
        <v>0</v>
      </c>
      <c r="FC214" s="223">
        <f>IFERROR(IF(RIGHT(VLOOKUP($A214,csapatok!$A:$NN,FC$320,FALSE),5)="Csere",VLOOKUP(LEFT(VLOOKUP($A214,csapatok!$A:$NN,FC$320,FALSE),LEN(VLOOKUP($A214,csapatok!$A:$NN,FC$320,FALSE))-6),'csapat-ranglista'!$A:$FP,FC$321,FALSE)/8,VLOOKUP(VLOOKUP($A214,csapatok!$A:$NN,FC$320,FALSE),'csapat-ranglista'!$A:$FP,FC$321,FALSE)/4),0)</f>
        <v>0</v>
      </c>
      <c r="FD214" s="224">
        <f>versenyek!$QY$11*IFERROR(VLOOKUP(VLOOKUP($A214,versenyek!QX:QZ,3,FALSE),szabalyok!$A$16:$B$23,2,FALSE)/4,0)</f>
        <v>0</v>
      </c>
      <c r="FE214" s="224">
        <f>versenyek!$RB$11*IFERROR(VLOOKUP(VLOOKUP($A214,versenyek!RA:RC,3,FALSE),szabalyok!$A$16:$B$23,2,FALSE)/4,0)</f>
        <v>0</v>
      </c>
      <c r="FF214" s="223">
        <f>IFERROR(IF(RIGHT(VLOOKUP($A214,csapatok!$A:$NN,FF$320,FALSE),5)="Csere",VLOOKUP(LEFT(VLOOKUP($A214,csapatok!$A:$NN,FF$320,FALSE),LEN(VLOOKUP($A214,csapatok!$A:$NN,FF$320,FALSE))-6),'csapat-ranglista'!$A:$FP,FF$321,FALSE)/8,VLOOKUP(VLOOKUP($A214,csapatok!$A:$NN,FF$320,FALSE),'csapat-ranglista'!$A:$FP,FF$321,FALSE)/4),0)</f>
        <v>0</v>
      </c>
      <c r="FG214" s="223">
        <f>IFERROR(IF(RIGHT(VLOOKUP($A214,csapatok!$A:$NN,FG$320,FALSE),5)="Csere",VLOOKUP(LEFT(VLOOKUP($A214,csapatok!$A:$NN,FG$320,FALSE),LEN(VLOOKUP($A214,csapatok!$A:$NN,FG$320,FALSE))-6),'csapat-ranglista'!$A:$FP,FG$321,FALSE)/8,VLOOKUP(VLOOKUP($A214,csapatok!$A:$NN,FG$320,FALSE),'csapat-ranglista'!$A:$FP,FG$321,FALSE)/4),0)</f>
        <v>0</v>
      </c>
      <c r="FH214" s="223">
        <f>IFERROR(IF(RIGHT(VLOOKUP($A214,csapatok!$A:$NN,FH$320,FALSE),5)="Csere",VLOOKUP(LEFT(VLOOKUP($A214,csapatok!$A:$NN,FH$320,FALSE),LEN(VLOOKUP($A214,csapatok!$A:$NN,FH$320,FALSE))-6),'csapat-ranglista'!$A:$FP,FH$321,FALSE)/8,VLOOKUP(VLOOKUP($A214,csapatok!$A:$NN,FH$320,FALSE),'csapat-ranglista'!$A:$FP,FH$321,FALSE)/4),0)</f>
        <v>0</v>
      </c>
      <c r="FI214" s="223">
        <f>IFERROR(IF(RIGHT(VLOOKUP($A214,csapatok!$A:$NN,FI$320,FALSE),5)="Csere",VLOOKUP(LEFT(VLOOKUP($A214,csapatok!$A:$NN,FI$320,FALSE),LEN(VLOOKUP($A214,csapatok!$A:$NN,FI$320,FALSE))-6),'csapat-ranglista'!$A:$FP,FI$321,FALSE)/8,VLOOKUP(VLOOKUP($A214,csapatok!$A:$NN,FI$320,FALSE),'csapat-ranglista'!$A:$FP,FI$321,FALSE)/4),0)</f>
        <v>0</v>
      </c>
      <c r="FJ214" s="223">
        <f>IFERROR(IF(RIGHT(VLOOKUP($A214,csapatok!$A:$NN,FJ$320,FALSE),5)="Csere",VLOOKUP(LEFT(VLOOKUP($A214,csapatok!$A:$NN,FJ$320,FALSE),LEN(VLOOKUP($A214,csapatok!$A:$NN,FJ$320,FALSE))-6),'csapat-ranglista'!$A:$FP,FJ$321,FALSE)/8,VLOOKUP(VLOOKUP($A214,csapatok!$A:$NN,FJ$320,FALSE),'csapat-ranglista'!$A:$FP,FJ$321,FALSE)/4),0)</f>
        <v>0</v>
      </c>
      <c r="FK214" s="223">
        <f>IFERROR(IF(RIGHT(VLOOKUP($A214,csapatok!$A:$NN,FK$320,FALSE),5)="Csere",VLOOKUP(LEFT(VLOOKUP($A214,csapatok!$A:$NN,FK$320,FALSE),LEN(VLOOKUP($A214,csapatok!$A:$NN,FK$320,FALSE))-6),'csapat-ranglista'!$A:$FP,FK$321,FALSE)/8,VLOOKUP(VLOOKUP($A214,csapatok!$A:$NN,FK$320,FALSE),'csapat-ranglista'!$A:$FP,FK$321,FALSE)/4),0)</f>
        <v>0</v>
      </c>
      <c r="FL214" s="223">
        <f>IFERROR(IF(RIGHT(VLOOKUP($A214,csapatok!$A:$NN,FL$320,FALSE),5)="Csere",VLOOKUP(LEFT(VLOOKUP($A214,csapatok!$A:$NN,FL$320,FALSE),LEN(VLOOKUP($A214,csapatok!$A:$NN,FL$320,FALSE))-6),'csapat-ranglista'!$A:$FP,FL$321,FALSE)/8,VLOOKUP(VLOOKUP($A214,csapatok!$A:$NN,FL$320,FALSE),'csapat-ranglista'!$A:$FP,FL$321,FALSE)/4),0)</f>
        <v>0</v>
      </c>
      <c r="FM214" s="223">
        <f>IFERROR(IF(RIGHT(VLOOKUP($A214,csapatok!$A:$NN,FM$320,FALSE),5)="Csere",VLOOKUP(LEFT(VLOOKUP($A214,csapatok!$A:$NN,FM$320,FALSE),LEN(VLOOKUP($A214,csapatok!$A:$NN,FM$320,FALSE))-6),'csapat-ranglista'!$A:$FP,FM$321,FALSE)/8,VLOOKUP(VLOOKUP($A214,csapatok!$A:$NN,FM$320,FALSE),'csapat-ranglista'!$A:$FP,FM$321,FALSE)/4),0)</f>
        <v>0</v>
      </c>
      <c r="FN214" s="223">
        <f>IFERROR(IF(RIGHT(VLOOKUP($A214,csapatok!$A:$NN,FN$320,FALSE),5)="Csere",VLOOKUP(LEFT(VLOOKUP($A214,csapatok!$A:$NN,FN$320,FALSE),LEN(VLOOKUP($A214,csapatok!$A:$NN,FN$320,FALSE))-6),'csapat-ranglista'!$A:$FP,FN$321,FALSE)/8,VLOOKUP(VLOOKUP($A214,csapatok!$A:$NN,FN$320,FALSE),'csapat-ranglista'!$A:$FP,FN$321,FALSE)/4),0)</f>
        <v>0</v>
      </c>
      <c r="FO214" s="223">
        <f>IFERROR(IF(RIGHT(VLOOKUP($A214,csapatok!$A:$NN,FO$320,FALSE),5)="Csere",VLOOKUP(LEFT(VLOOKUP($A214,csapatok!$A:$NN,FO$320,FALSE),LEN(VLOOKUP($A214,csapatok!$A:$NN,FO$320,FALSE))-6),'csapat-ranglista'!$A:$FP,FO$321,FALSE)/8,VLOOKUP(VLOOKUP($A214,csapatok!$A:$NN,FO$320,FALSE),'csapat-ranglista'!$A:$FP,FO$321,FALSE)/4),0)</f>
        <v>0</v>
      </c>
      <c r="FP214" s="223">
        <f>IFERROR(IF(RIGHT(VLOOKUP($A214,csapatok!$A:$NN,FP$320,FALSE),5)="Csere",VLOOKUP(LEFT(VLOOKUP($A214,csapatok!$A:$NN,FP$320,FALSE),LEN(VLOOKUP($A214,csapatok!$A:$NN,FP$320,FALSE))-6),'csapat-ranglista'!$A:$FP,FP$321,FALSE)/8,VLOOKUP(VLOOKUP($A214,csapatok!$A:$NN,FP$320,FALSE),'csapat-ranglista'!$A:$FP,FP$321,FALSE)/4),0)</f>
        <v>0</v>
      </c>
      <c r="FQ214" s="223">
        <f>IFERROR(IF(RIGHT(VLOOKUP($A214,csapatok!$A:$NN,FQ$320,FALSE),5)="Csere",VLOOKUP(LEFT(VLOOKUP($A214,csapatok!$A:$NN,FQ$320,FALSE),LEN(VLOOKUP($A214,csapatok!$A:$NN,FQ$320,FALSE))-6),'csapat-ranglista'!$A:$FP,FQ$321,FALSE)/8,VLOOKUP(VLOOKUP($A214,csapatok!$A:$NN,FQ$320,FALSE),'csapat-ranglista'!$A:$FP,FQ$321,FALSE)/4),0)</f>
        <v>0</v>
      </c>
      <c r="FR214" s="223">
        <f>IFERROR(IF(RIGHT(VLOOKUP($A214,csapatok!$A:$NN,FR$320,FALSE),5)="Csere",VLOOKUP(LEFT(VLOOKUP($A214,csapatok!$A:$NN,FR$320,FALSE),LEN(VLOOKUP($A214,csapatok!$A:$NN,FR$320,FALSE))-6),'csapat-ranglista'!$A:$FP,FR$321,FALSE)/8,VLOOKUP(VLOOKUP($A214,csapatok!$A:$NN,FR$320,FALSE),'csapat-ranglista'!$A:$FP,FR$321,FALSE)/4),0)</f>
        <v>0</v>
      </c>
      <c r="FS214" s="223">
        <f>IFERROR(IF(RIGHT(VLOOKUP($A214,csapatok!$A:$NN,FS$320,FALSE),5)="Csere",VLOOKUP(LEFT(VLOOKUP($A214,csapatok!$A:$NN,FS$320,FALSE),LEN(VLOOKUP($A214,csapatok!$A:$NN,FS$320,FALSE))-6),'csapat-ranglista'!$A:$FP,FS$321,FALSE)/8,VLOOKUP(VLOOKUP($A214,csapatok!$A:$NN,FS$320,FALSE),'csapat-ranglista'!$A:$FP,FS$321,FALSE)/4),0)</f>
        <v>0</v>
      </c>
      <c r="FT214" s="223">
        <f>IFERROR(IF(RIGHT(VLOOKUP($A214,csapatok!$A:$NN,FT$320,FALSE),5)="Csere",VLOOKUP(LEFT(VLOOKUP($A214,csapatok!$A:$NN,FT$320,FALSE),LEN(VLOOKUP($A214,csapatok!$A:$NN,FT$320,FALSE))-6),'csapat-ranglista'!$A:$FP,FT$321,FALSE)/8,VLOOKUP(VLOOKUP($A214,csapatok!$A:$NN,FT$320,FALSE),'csapat-ranglista'!$A:$FP,FT$321,FALSE)/4),0)</f>
        <v>0</v>
      </c>
      <c r="FU214" s="223">
        <f>IFERROR(IF(RIGHT(VLOOKUP($A214,csapatok!$A:$NN,FU$320,FALSE),5)="Csere",VLOOKUP(LEFT(VLOOKUP($A214,csapatok!$A:$NN,FU$320,FALSE),LEN(VLOOKUP($A214,csapatok!$A:$NN,FU$320,FALSE))-6),'csapat-ranglista'!$A:$FP,FU$321,FALSE)/8,VLOOKUP(VLOOKUP($A214,csapatok!$A:$NN,FU$320,FALSE),'csapat-ranglista'!$A:$FP,FU$321,FALSE)/4),0)</f>
        <v>0</v>
      </c>
      <c r="FV214" s="223">
        <f>IFERROR(IF(RIGHT(VLOOKUP($A214,csapatok!$A:$NN,FV$320,FALSE),5)="Csere",VLOOKUP(LEFT(VLOOKUP($A214,csapatok!$A:$NN,FV$320,FALSE),LEN(VLOOKUP($A214,csapatok!$A:$NN,FV$320,FALSE))-6),'csapat-ranglista'!$A:$FP,FV$321,FALSE)/8,VLOOKUP(VLOOKUP($A214,csapatok!$A:$NN,FV$320,FALSE),'csapat-ranglista'!$A:$FP,FV$321,FALSE)/4),0)</f>
        <v>0</v>
      </c>
      <c r="FW214" s="223">
        <f>IFERROR(IF(RIGHT(VLOOKUP($A214,csapatok!$A:$NN,FW$320,FALSE),5)="Csere",VLOOKUP(LEFT(VLOOKUP($A214,csapatok!$A:$NN,FW$320,FALSE),LEN(VLOOKUP($A214,csapatok!$A:$NN,FW$320,FALSE))-6),'csapat-ranglista'!$A:$FP,FW$321,FALSE)/8,VLOOKUP(VLOOKUP($A214,csapatok!$A:$NN,FW$320,FALSE),'csapat-ranglista'!$A:$FP,FW$321,FALSE)/4),0)</f>
        <v>0</v>
      </c>
      <c r="FX214" s="223">
        <f>IFERROR(IF(RIGHT(VLOOKUP($A214,csapatok!$A:$NN,FX$320,FALSE),5)="Csere",VLOOKUP(LEFT(VLOOKUP($A214,csapatok!$A:$NN,FX$320,FALSE),LEN(VLOOKUP($A214,csapatok!$A:$NN,FX$320,FALSE))-6),'csapat-ranglista'!$A:$FP,FX$321,FALSE)/8,VLOOKUP(VLOOKUP($A214,csapatok!$A:$NN,FX$320,FALSE),'csapat-ranglista'!$A:$FP,FX$321,FALSE)/4),0)</f>
        <v>0</v>
      </c>
      <c r="FY214" s="223">
        <f>IFERROR(IF(RIGHT(VLOOKUP($A214,csapatok!$A:$NN,FY$320,FALSE),5)="Csere",VLOOKUP(LEFT(VLOOKUP($A214,csapatok!$A:$NN,FY$320,FALSE),LEN(VLOOKUP($A214,csapatok!$A:$NN,FY$320,FALSE))-6),'csapat-ranglista'!$A:$FP,FY$321,FALSE)/8,VLOOKUP(VLOOKUP($A214,csapatok!$A:$NN,FY$320,FALSE),'csapat-ranglista'!$A:$FP,FY$321,FALSE)/4),0)</f>
        <v>0</v>
      </c>
      <c r="FZ214" s="223">
        <f>IFERROR(IF(RIGHT(VLOOKUP($A214,csapatok!$A:$NN,FZ$320,FALSE),5)="Csere",VLOOKUP(LEFT(VLOOKUP($A214,csapatok!$A:$NN,FZ$320,FALSE),LEN(VLOOKUP($A214,csapatok!$A:$NN,FZ$320,FALSE))-6),'csapat-ranglista'!$A:$FP,FZ$321,FALSE)/8,VLOOKUP(VLOOKUP($A214,csapatok!$A:$NN,FZ$320,FALSE),'csapat-ranglista'!$A:$FP,FZ$321,FALSE)/4),0)</f>
        <v>0</v>
      </c>
      <c r="GA214" s="223">
        <f>IFERROR(IF(RIGHT(VLOOKUP($A214,csapatok!$A:$NN,GA$320,FALSE),5)="Csere",VLOOKUP(LEFT(VLOOKUP($A214,csapatok!$A:$NN,GA$320,FALSE),LEN(VLOOKUP($A214,csapatok!$A:$NN,GA$320,FALSE))-6),'csapat-ranglista'!$A:$FP,GA$321,FALSE)/8,VLOOKUP(VLOOKUP($A214,csapatok!$A:$NN,GA$320,FALSE),'csapat-ranglista'!$A:$FP,GA$321,FALSE)/4),0)</f>
        <v>0</v>
      </c>
      <c r="GB214" s="223">
        <f>IFERROR(IF(RIGHT(VLOOKUP($A214,csapatok!$A:$NN,GB$320,FALSE),5)="Csere",VLOOKUP(LEFT(VLOOKUP($A214,csapatok!$A:$NN,GB$320,FALSE),LEN(VLOOKUP($A214,csapatok!$A:$NN,GB$320,FALSE))-6),'csapat-ranglista'!$A:$FP,GB$321,FALSE)/8,VLOOKUP(VLOOKUP($A214,csapatok!$A:$NN,GB$320,FALSE),'csapat-ranglista'!$A:$FP,GB$321,FALSE)/4),0)</f>
        <v>0</v>
      </c>
      <c r="GC214" s="223">
        <f>IFERROR(IF(RIGHT(VLOOKUP($A214,csapatok!$A:$NN,GC$320,FALSE),5)="Csere",VLOOKUP(LEFT(VLOOKUP($A214,csapatok!$A:$NN,GC$320,FALSE),LEN(VLOOKUP($A214,csapatok!$A:$NN,GC$320,FALSE))-6),'csapat-ranglista'!$A:$FP,GC$321,FALSE)/8,VLOOKUP(VLOOKUP($A214,csapatok!$A:$NN,GC$320,FALSE),'csapat-ranglista'!$A:$FP,GC$321,FALSE)/4),0)</f>
        <v>0</v>
      </c>
      <c r="GD214" s="247">
        <f>SUM(EQ214:GC214)</f>
        <v>0</v>
      </c>
    </row>
    <row r="215" spans="1:186">
      <c r="A215" s="32" t="s">
        <v>338</v>
      </c>
      <c r="B215" s="131">
        <v>32325</v>
      </c>
      <c r="C215" s="131" t="str">
        <f>IF(B215=0,"",IF(B215&lt;$C$1,"felnőtt","ifi"))</f>
        <v>felnőtt</v>
      </c>
      <c r="D215" s="32" t="s">
        <v>101</v>
      </c>
      <c r="E215" s="45"/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1.7567697761050776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f>IFERROR(IF(RIGHT(VLOOKUP($A215,csapatok!$A:$BL,X$320,FALSE),5)="Csere",VLOOKUP(LEFT(VLOOKUP($A215,csapatok!$A:$BL,X$320,FALSE),LEN(VLOOKUP($A215,csapatok!$A:$BL,X$320,FALSE))-6),'csapat-ranglista'!$A:$FP,X$321,FALSE)/8,VLOOKUP(VLOOKUP($A215,csapatok!$A:$BL,X$320,FALSE),'csapat-ranglista'!$A:$FP,X$321,FALSE)/4),0)</f>
        <v>0</v>
      </c>
      <c r="Y215" s="32">
        <f>IFERROR(IF(RIGHT(VLOOKUP($A215,csapatok!$A:$BL,Y$320,FALSE),5)="Csere",VLOOKUP(LEFT(VLOOKUP($A215,csapatok!$A:$BL,Y$320,FALSE),LEN(VLOOKUP($A215,csapatok!$A:$BL,Y$320,FALSE))-6),'csapat-ranglista'!$A:$FP,Y$321,FALSE)/8,VLOOKUP(VLOOKUP($A215,csapatok!$A:$BL,Y$320,FALSE),'csapat-ranglista'!$A:$FP,Y$321,FALSE)/4),0)</f>
        <v>0</v>
      </c>
      <c r="Z215" s="32">
        <f>IFERROR(IF(RIGHT(VLOOKUP($A215,csapatok!$A:$BL,Z$320,FALSE),5)="Csere",VLOOKUP(LEFT(VLOOKUP($A215,csapatok!$A:$BL,Z$320,FALSE),LEN(VLOOKUP($A215,csapatok!$A:$BL,Z$320,FALSE))-6),'csapat-ranglista'!$A:$FP,Z$321,FALSE)/8,VLOOKUP(VLOOKUP($A215,csapatok!$A:$BL,Z$320,FALSE),'csapat-ranglista'!$A:$FP,Z$321,FALSE)/4),0)</f>
        <v>0</v>
      </c>
      <c r="AA215" s="32">
        <f>IFERROR(IF(RIGHT(VLOOKUP($A215,csapatok!$A:$BL,AA$320,FALSE),5)="Csere",VLOOKUP(LEFT(VLOOKUP($A215,csapatok!$A:$BL,AA$320,FALSE),LEN(VLOOKUP($A215,csapatok!$A:$BL,AA$320,FALSE))-6),'csapat-ranglista'!$A:$FP,AA$321,FALSE)/8,VLOOKUP(VLOOKUP($A215,csapatok!$A:$BL,AA$320,FALSE),'csapat-ranglista'!$A:$FP,AA$321,FALSE)/4),0)</f>
        <v>0</v>
      </c>
      <c r="AB215" s="223">
        <f>IFERROR(IF(RIGHT(VLOOKUP($A215,csapatok!$A:$BL,AB$320,FALSE),5)="Csere",VLOOKUP(LEFT(VLOOKUP($A215,csapatok!$A:$BL,AB$320,FALSE),LEN(VLOOKUP($A215,csapatok!$A:$BL,AB$320,FALSE))-6),'csapat-ranglista'!$A:$FP,AB$321,FALSE)/8,VLOOKUP(VLOOKUP($A215,csapatok!$A:$BL,AB$320,FALSE),'csapat-ranglista'!$A:$FP,AB$321,FALSE)/4),0)</f>
        <v>0</v>
      </c>
      <c r="AC215" s="223">
        <f>IFERROR(IF(RIGHT(VLOOKUP($A215,csapatok!$A:$BL,AC$320,FALSE),5)="Csere",VLOOKUP(LEFT(VLOOKUP($A215,csapatok!$A:$BL,AC$320,FALSE),LEN(VLOOKUP($A215,csapatok!$A:$BL,AC$320,FALSE))-6),'csapat-ranglista'!$A:$FP,AC$321,FALSE)/8,VLOOKUP(VLOOKUP($A215,csapatok!$A:$BL,AC$320,FALSE),'csapat-ranglista'!$A:$FP,AC$321,FALSE)/4),0)</f>
        <v>0</v>
      </c>
      <c r="AD215" s="223">
        <f>IFERROR(IF(RIGHT(VLOOKUP($A215,csapatok!$A:$BL,AD$320,FALSE),5)="Csere",VLOOKUP(LEFT(VLOOKUP($A215,csapatok!$A:$BL,AD$320,FALSE),LEN(VLOOKUP($A215,csapatok!$A:$BL,AD$320,FALSE))-6),'csapat-ranglista'!$A:$FP,AD$321,FALSE)/8,VLOOKUP(VLOOKUP($A215,csapatok!$A:$BL,AD$320,FALSE),'csapat-ranglista'!$A:$FP,AD$321,FALSE)/4),0)</f>
        <v>0</v>
      </c>
      <c r="AE215" s="223">
        <f>IFERROR(IF(RIGHT(VLOOKUP($A215,csapatok!$A:$BL,AE$320,FALSE),5)="Csere",VLOOKUP(LEFT(VLOOKUP($A215,csapatok!$A:$BL,AE$320,FALSE),LEN(VLOOKUP($A215,csapatok!$A:$BL,AE$320,FALSE))-6),'csapat-ranglista'!$A:$FP,AE$321,FALSE)/8,VLOOKUP(VLOOKUP($A215,csapatok!$A:$BL,AE$320,FALSE),'csapat-ranglista'!$A:$FP,AE$321,FALSE)/4),0)</f>
        <v>0</v>
      </c>
      <c r="AF215" s="223">
        <f>IFERROR(IF(RIGHT(VLOOKUP($A215,csapatok!$A:$BL,AF$320,FALSE),5)="Csere",VLOOKUP(LEFT(VLOOKUP($A215,csapatok!$A:$BL,AF$320,FALSE),LEN(VLOOKUP($A215,csapatok!$A:$BL,AF$320,FALSE))-6),'csapat-ranglista'!$A:$FP,AF$321,FALSE)/8,VLOOKUP(VLOOKUP($A215,csapatok!$A:$BL,AF$320,FALSE),'csapat-ranglista'!$A:$FP,AF$321,FALSE)/4),0)</f>
        <v>0</v>
      </c>
      <c r="AG215" s="223">
        <f>IFERROR(IF(RIGHT(VLOOKUP($A215,csapatok!$A:$BL,AG$320,FALSE),5)="Csere",VLOOKUP(LEFT(VLOOKUP($A215,csapatok!$A:$BL,AG$320,FALSE),LEN(VLOOKUP($A215,csapatok!$A:$BL,AG$320,FALSE))-6),'csapat-ranglista'!$A:$FP,AG$321,FALSE)/8,VLOOKUP(VLOOKUP($A215,csapatok!$A:$BL,AG$320,FALSE),'csapat-ranglista'!$A:$FP,AG$321,FALSE)/4),0)</f>
        <v>0</v>
      </c>
      <c r="AH215" s="223">
        <f>IFERROR(IF(RIGHT(VLOOKUP($A215,csapatok!$A:$BL,AH$320,FALSE),5)="Csere",VLOOKUP(LEFT(VLOOKUP($A215,csapatok!$A:$BL,AH$320,FALSE),LEN(VLOOKUP($A215,csapatok!$A:$BL,AH$320,FALSE))-6),'csapat-ranglista'!$A:$FP,AH$321,FALSE)/8,VLOOKUP(VLOOKUP($A215,csapatok!$A:$BL,AH$320,FALSE),'csapat-ranglista'!$A:$FP,AH$321,FALSE)/4),0)</f>
        <v>0</v>
      </c>
      <c r="AI215" s="223">
        <f>IFERROR(IF(RIGHT(VLOOKUP($A215,csapatok!$A:$BL,AI$320,FALSE),5)="Csere",VLOOKUP(LEFT(VLOOKUP($A215,csapatok!$A:$BL,AI$320,FALSE),LEN(VLOOKUP($A215,csapatok!$A:$BL,AI$320,FALSE))-6),'csapat-ranglista'!$A:$FP,AI$321,FALSE)/8,VLOOKUP(VLOOKUP($A215,csapatok!$A:$BL,AI$320,FALSE),'csapat-ranglista'!$A:$FP,AI$321,FALSE)/4),0)</f>
        <v>0</v>
      </c>
      <c r="AJ215" s="223">
        <f>IFERROR(IF(RIGHT(VLOOKUP($A215,csapatok!$A:$BL,AJ$320,FALSE),5)="Csere",VLOOKUP(LEFT(VLOOKUP($A215,csapatok!$A:$BL,AJ$320,FALSE),LEN(VLOOKUP($A215,csapatok!$A:$BL,AJ$320,FALSE))-6),'csapat-ranglista'!$A:$FP,AJ$321,FALSE)/8,VLOOKUP(VLOOKUP($A215,csapatok!$A:$BL,AJ$320,FALSE),'csapat-ranglista'!$A:$FP,AJ$321,FALSE)/2),0)</f>
        <v>0</v>
      </c>
      <c r="AK215" s="223">
        <f>IFERROR(IF(RIGHT(VLOOKUP($A215,csapatok!$A:$CN,AK$320,FALSE),5)="Csere",VLOOKUP(LEFT(VLOOKUP($A215,csapatok!$A:$CN,AK$320,FALSE),LEN(VLOOKUP($A215,csapatok!$A:$CN,AK$320,FALSE))-6),'csapat-ranglista'!$A:$FP,AK$321,FALSE)/8,VLOOKUP(VLOOKUP($A215,csapatok!$A:$CN,AK$320,FALSE),'csapat-ranglista'!$A:$FP,AK$321,FALSE)/4),0)</f>
        <v>0</v>
      </c>
      <c r="AL215" s="223">
        <f>IFERROR(IF(RIGHT(VLOOKUP($A215,csapatok!$A:$CN,AL$320,FALSE),5)="Csere",VLOOKUP(LEFT(VLOOKUP($A215,csapatok!$A:$CN,AL$320,FALSE),LEN(VLOOKUP($A215,csapatok!$A:$CN,AL$320,FALSE))-6),'csapat-ranglista'!$A:$FP,AL$321,FALSE)/8,VLOOKUP(VLOOKUP($A215,csapatok!$A:$CN,AL$320,FALSE),'csapat-ranglista'!$A:$FP,AL$321,FALSE)/4),0)</f>
        <v>0</v>
      </c>
      <c r="AM215" s="223">
        <f>IFERROR(IF(RIGHT(VLOOKUP($A215,csapatok!$A:$CN,AM$320,FALSE),5)="Csere",VLOOKUP(LEFT(VLOOKUP($A215,csapatok!$A:$CN,AM$320,FALSE),LEN(VLOOKUP($A215,csapatok!$A:$CN,AM$320,FALSE))-6),'csapat-ranglista'!$A:$FP,AM$321,FALSE)/8,VLOOKUP(VLOOKUP($A215,csapatok!$A:$CN,AM$320,FALSE),'csapat-ranglista'!$A:$FP,AM$321,FALSE)/4),0)</f>
        <v>0</v>
      </c>
      <c r="AN215" s="223">
        <f>IFERROR(IF(RIGHT(VLOOKUP($A215,csapatok!$A:$CN,AN$320,FALSE),5)="Csere",VLOOKUP(LEFT(VLOOKUP($A215,csapatok!$A:$CN,AN$320,FALSE),LEN(VLOOKUP($A215,csapatok!$A:$CN,AN$320,FALSE))-6),'csapat-ranglista'!$A:$FP,AN$321,FALSE)/8,VLOOKUP(VLOOKUP($A215,csapatok!$A:$CN,AN$320,FALSE),'csapat-ranglista'!$A:$FP,AN$321,FALSE)/4),0)</f>
        <v>0</v>
      </c>
      <c r="AO215" s="223">
        <f>IFERROR(IF(RIGHT(VLOOKUP($A215,csapatok!$A:$CN,AO$320,FALSE),5)="Csere",VLOOKUP(LEFT(VLOOKUP($A215,csapatok!$A:$CN,AO$320,FALSE),LEN(VLOOKUP($A215,csapatok!$A:$CN,AO$320,FALSE))-6),'csapat-ranglista'!$A:$FP,AO$321,FALSE)/8,VLOOKUP(VLOOKUP($A215,csapatok!$A:$CN,AO$320,FALSE),'csapat-ranglista'!$A:$FP,AO$321,FALSE)/4),0)</f>
        <v>0</v>
      </c>
      <c r="AP215" s="223">
        <f>IFERROR(IF(RIGHT(VLOOKUP($A215,csapatok!$A:$CN,AP$320,FALSE),5)="Csere",VLOOKUP(LEFT(VLOOKUP($A215,csapatok!$A:$CN,AP$320,FALSE),LEN(VLOOKUP($A215,csapatok!$A:$CN,AP$320,FALSE))-6),'csapat-ranglista'!$A:$FP,AP$321,FALSE)/8,VLOOKUP(VLOOKUP($A215,csapatok!$A:$CN,AP$320,FALSE),'csapat-ranglista'!$A:$FP,AP$321,FALSE)/4),0)</f>
        <v>0</v>
      </c>
      <c r="AQ215" s="223">
        <f>IFERROR(IF(RIGHT(VLOOKUP($A215,csapatok!$A:$CN,AQ$320,FALSE),5)="Csere",VLOOKUP(LEFT(VLOOKUP($A215,csapatok!$A:$CN,AQ$320,FALSE),LEN(VLOOKUP($A215,csapatok!$A:$CN,AQ$320,FALSE))-6),'csapat-ranglista'!$A:$FP,AQ$321,FALSE)/8,VLOOKUP(VLOOKUP($A215,csapatok!$A:$CN,AQ$320,FALSE),'csapat-ranglista'!$A:$FP,AQ$321,FALSE)/4),0)</f>
        <v>0</v>
      </c>
      <c r="AR215" s="223">
        <f>IFERROR(IF(RIGHT(VLOOKUP($A215,csapatok!$A:$CN,AR$320,FALSE),5)="Csere",VLOOKUP(LEFT(VLOOKUP($A215,csapatok!$A:$CN,AR$320,FALSE),LEN(VLOOKUP($A215,csapatok!$A:$CN,AR$320,FALSE))-6),'csapat-ranglista'!$A:$FP,AR$321,FALSE)/8,VLOOKUP(VLOOKUP($A215,csapatok!$A:$CN,AR$320,FALSE),'csapat-ranglista'!$A:$FP,AR$321,FALSE)/4),0)</f>
        <v>0</v>
      </c>
      <c r="AS215" s="223">
        <f>IFERROR(IF(RIGHT(VLOOKUP($A215,csapatok!$A:$CN,AS$320,FALSE),5)="Csere",VLOOKUP(LEFT(VLOOKUP($A215,csapatok!$A:$CN,AS$320,FALSE),LEN(VLOOKUP($A215,csapatok!$A:$CN,AS$320,FALSE))-6),'csapat-ranglista'!$A:$FP,AS$321,FALSE)/8,VLOOKUP(VLOOKUP($A215,csapatok!$A:$CN,AS$320,FALSE),'csapat-ranglista'!$A:$FP,AS$321,FALSE)/4),0)</f>
        <v>0</v>
      </c>
      <c r="AT215" s="223">
        <f>IFERROR(IF(RIGHT(VLOOKUP($A215,csapatok!$A:$CN,AT$320,FALSE),5)="Csere",VLOOKUP(LEFT(VLOOKUP($A215,csapatok!$A:$CN,AT$320,FALSE),LEN(VLOOKUP($A215,csapatok!$A:$CN,AT$320,FALSE))-6),'csapat-ranglista'!$A:$FP,AT$321,FALSE)/8,VLOOKUP(VLOOKUP($A215,csapatok!$A:$CN,AT$320,FALSE),'csapat-ranglista'!$A:$FP,AT$321,FALSE)/4),0)</f>
        <v>0</v>
      </c>
      <c r="AU215" s="223">
        <f>IFERROR(IF(RIGHT(VLOOKUP($A215,csapatok!$A:$CN,AU$320,FALSE),5)="Csere",VLOOKUP(LEFT(VLOOKUP($A215,csapatok!$A:$CN,AU$320,FALSE),LEN(VLOOKUP($A215,csapatok!$A:$CN,AU$320,FALSE))-6),'csapat-ranglista'!$A:$FP,AU$321,FALSE)/8,VLOOKUP(VLOOKUP($A215,csapatok!$A:$CN,AU$320,FALSE),'csapat-ranglista'!$A:$FP,AU$321,FALSE)/4),0)</f>
        <v>0</v>
      </c>
      <c r="AV215" s="223">
        <f>IFERROR(IF(RIGHT(VLOOKUP($A215,csapatok!$A:$CN,AV$320,FALSE),5)="Csere",VLOOKUP(LEFT(VLOOKUP($A215,csapatok!$A:$CN,AV$320,FALSE),LEN(VLOOKUP($A215,csapatok!$A:$CN,AV$320,FALSE))-6),'csapat-ranglista'!$A:$FP,AV$321,FALSE)/8,VLOOKUP(VLOOKUP($A215,csapatok!$A:$CN,AV$320,FALSE),'csapat-ranglista'!$A:$FP,AV$321,FALSE)/4),0)</f>
        <v>0</v>
      </c>
      <c r="AW215" s="223">
        <f>IFERROR(IF(RIGHT(VLOOKUP($A215,csapatok!$A:$CN,AW$320,FALSE),5)="Csere",VLOOKUP(LEFT(VLOOKUP($A215,csapatok!$A:$CN,AW$320,FALSE),LEN(VLOOKUP($A215,csapatok!$A:$CN,AW$320,FALSE))-6),'csapat-ranglista'!$A:$FP,AW$321,FALSE)/8,VLOOKUP(VLOOKUP($A215,csapatok!$A:$CN,AW$320,FALSE),'csapat-ranglista'!$A:$FP,AW$321,FALSE)/4),0)</f>
        <v>0</v>
      </c>
      <c r="AX215" s="223">
        <f>IFERROR(IF(RIGHT(VLOOKUP($A215,csapatok!$A:$CN,AX$320,FALSE),5)="Csere",VLOOKUP(LEFT(VLOOKUP($A215,csapatok!$A:$CN,AX$320,FALSE),LEN(VLOOKUP($A215,csapatok!$A:$CN,AX$320,FALSE))-6),'csapat-ranglista'!$A:$FP,AX$321,FALSE)/8,VLOOKUP(VLOOKUP($A215,csapatok!$A:$CN,AX$320,FALSE),'csapat-ranglista'!$A:$FP,AX$321,FALSE)/4),0)</f>
        <v>0</v>
      </c>
      <c r="AY215" s="223">
        <f>IFERROR(IF(RIGHT(VLOOKUP($A215,csapatok!$A:$NN,AY$320,FALSE),5)="Csere",VLOOKUP(LEFT(VLOOKUP($A215,csapatok!$A:$NN,AY$320,FALSE),LEN(VLOOKUP($A215,csapatok!$A:$NN,AY$320,FALSE))-6),'csapat-ranglista'!$A:$FP,AY$321,FALSE)/8,VLOOKUP(VLOOKUP($A215,csapatok!$A:$NN,AY$320,FALSE),'csapat-ranglista'!$A:$FP,AY$321,FALSE)/4),0)</f>
        <v>0</v>
      </c>
      <c r="AZ215" s="223">
        <f>IFERROR(IF(RIGHT(VLOOKUP($A215,csapatok!$A:$NN,AZ$320,FALSE),5)="Csere",VLOOKUP(LEFT(VLOOKUP($A215,csapatok!$A:$NN,AZ$320,FALSE),LEN(VLOOKUP($A215,csapatok!$A:$NN,AZ$320,FALSE))-6),'csapat-ranglista'!$A:$FP,AZ$321,FALSE)/8,VLOOKUP(VLOOKUP($A215,csapatok!$A:$NN,AZ$320,FALSE),'csapat-ranglista'!$A:$FP,AZ$321,FALSE)/4),0)</f>
        <v>0</v>
      </c>
      <c r="BA215" s="223">
        <f>IFERROR(IF(RIGHT(VLOOKUP($A215,csapatok!$A:$NN,BA$320,FALSE),5)="Csere",VLOOKUP(LEFT(VLOOKUP($A215,csapatok!$A:$NN,BA$320,FALSE),LEN(VLOOKUP($A215,csapatok!$A:$NN,BA$320,FALSE))-6),'csapat-ranglista'!$A:$FP,BA$321,FALSE)/8,VLOOKUP(VLOOKUP($A215,csapatok!$A:$NN,BA$320,FALSE),'csapat-ranglista'!$A:$FP,BA$321,FALSE)/4),0)</f>
        <v>0</v>
      </c>
      <c r="BB215" s="223">
        <f>IFERROR(IF(RIGHT(VLOOKUP($A215,csapatok!$A:$NN,BB$320,FALSE),5)="Csere",VLOOKUP(LEFT(VLOOKUP($A215,csapatok!$A:$NN,BB$320,FALSE),LEN(VLOOKUP($A215,csapatok!$A:$NN,BB$320,FALSE))-6),'csapat-ranglista'!$A:$FP,BB$321,FALSE)/8,VLOOKUP(VLOOKUP($A215,csapatok!$A:$NN,BB$320,FALSE),'csapat-ranglista'!$A:$FP,BB$321,FALSE)/4),0)</f>
        <v>0</v>
      </c>
      <c r="BC215" s="224">
        <f>versenyek!$ES$11*IFERROR(VLOOKUP(VLOOKUP($A215,versenyek!ER:ET,3,FALSE),szabalyok!$A$16:$B$23,2,FALSE)/4,0)</f>
        <v>0</v>
      </c>
      <c r="BD215" s="224">
        <f>versenyek!$EV$11*IFERROR(VLOOKUP(VLOOKUP($A215,versenyek!EU:EW,3,FALSE),szabalyok!$A$16:$B$23,2,FALSE)/4,0)</f>
        <v>0</v>
      </c>
      <c r="BE215" s="223">
        <f>IFERROR(IF(RIGHT(VLOOKUP($A215,csapatok!$A:$NN,BE$320,FALSE),5)="Csere",VLOOKUP(LEFT(VLOOKUP($A215,csapatok!$A:$NN,BE$320,FALSE),LEN(VLOOKUP($A215,csapatok!$A:$NN,BE$320,FALSE))-6),'csapat-ranglista'!$A:$FP,BE$321,FALSE)/8,VLOOKUP(VLOOKUP($A215,csapatok!$A:$NN,BE$320,FALSE),'csapat-ranglista'!$A:$FP,BE$321,FALSE)/4),0)</f>
        <v>0</v>
      </c>
      <c r="BF215" s="223">
        <f>IFERROR(IF(RIGHT(VLOOKUP($A215,csapatok!$A:$NN,BF$320,FALSE),5)="Csere",VLOOKUP(LEFT(VLOOKUP($A215,csapatok!$A:$NN,BF$320,FALSE),LEN(VLOOKUP($A215,csapatok!$A:$NN,BF$320,FALSE))-6),'csapat-ranglista'!$A:$FP,BF$321,FALSE)/8,VLOOKUP(VLOOKUP($A215,csapatok!$A:$NN,BF$320,FALSE),'csapat-ranglista'!$A:$FP,BF$321,FALSE)/4),0)</f>
        <v>0</v>
      </c>
      <c r="BG215" s="223">
        <f>IFERROR(IF(RIGHT(VLOOKUP($A215,csapatok!$A:$NN,BG$320,FALSE),5)="Csere",VLOOKUP(LEFT(VLOOKUP($A215,csapatok!$A:$NN,BG$320,FALSE),LEN(VLOOKUP($A215,csapatok!$A:$NN,BG$320,FALSE))-6),'csapat-ranglista'!$A:$FP,BG$321,FALSE)/8,VLOOKUP(VLOOKUP($A215,csapatok!$A:$NN,BG$320,FALSE),'csapat-ranglista'!$A:$FP,BG$321,FALSE)/4),0)</f>
        <v>0</v>
      </c>
      <c r="BH215" s="223">
        <f>IFERROR(IF(RIGHT(VLOOKUP($A215,csapatok!$A:$NN,BH$320,FALSE),5)="Csere",VLOOKUP(LEFT(VLOOKUP($A215,csapatok!$A:$NN,BH$320,FALSE),LEN(VLOOKUP($A215,csapatok!$A:$NN,BH$320,FALSE))-6),'csapat-ranglista'!$A:$FP,BH$321,FALSE)/8,VLOOKUP(VLOOKUP($A215,csapatok!$A:$NN,BH$320,FALSE),'csapat-ranglista'!$A:$FP,BH$321,FALSE)/4),0)</f>
        <v>0</v>
      </c>
      <c r="BI215" s="223">
        <f>IFERROR(IF(RIGHT(VLOOKUP($A215,csapatok!$A:$NN,BI$320,FALSE),5)="Csere",VLOOKUP(LEFT(VLOOKUP($A215,csapatok!$A:$NN,BI$320,FALSE),LEN(VLOOKUP($A215,csapatok!$A:$NN,BI$320,FALSE))-6),'csapat-ranglista'!$A:$FP,BI$321,FALSE)/8,VLOOKUP(VLOOKUP($A215,csapatok!$A:$NN,BI$320,FALSE),'csapat-ranglista'!$A:$FP,BI$321,FALSE)/4),0)</f>
        <v>0</v>
      </c>
      <c r="BJ215" s="223">
        <f>IFERROR(IF(RIGHT(VLOOKUP($A215,csapatok!$A:$NN,BJ$320,FALSE),5)="Csere",VLOOKUP(LEFT(VLOOKUP($A215,csapatok!$A:$NN,BJ$320,FALSE),LEN(VLOOKUP($A215,csapatok!$A:$NN,BJ$320,FALSE))-6),'csapat-ranglista'!$A:$FP,BJ$321,FALSE)/8,VLOOKUP(VLOOKUP($A215,csapatok!$A:$NN,BJ$320,FALSE),'csapat-ranglista'!$A:$FP,BJ$321,FALSE)/4),0)</f>
        <v>0</v>
      </c>
      <c r="BK215" s="223">
        <f>IFERROR(IF(RIGHT(VLOOKUP($A215,csapatok!$A:$NN,BK$320,FALSE),5)="Csere",VLOOKUP(LEFT(VLOOKUP($A215,csapatok!$A:$NN,BK$320,FALSE),LEN(VLOOKUP($A215,csapatok!$A:$NN,BK$320,FALSE))-6),'csapat-ranglista'!$A:$FP,BK$321,FALSE)/8,VLOOKUP(VLOOKUP($A215,csapatok!$A:$NN,BK$320,FALSE),'csapat-ranglista'!$A:$FP,BK$321,FALSE)/4),0)</f>
        <v>0</v>
      </c>
      <c r="BL215" s="223">
        <f>IFERROR(IF(RIGHT(VLOOKUP($A215,csapatok!$A:$NN,BL$320,FALSE),5)="Csere",VLOOKUP(LEFT(VLOOKUP($A215,csapatok!$A:$NN,BL$320,FALSE),LEN(VLOOKUP($A215,csapatok!$A:$NN,BL$320,FALSE))-6),'csapat-ranglista'!$A:$FP,BL$321,FALSE)/8,VLOOKUP(VLOOKUP($A215,csapatok!$A:$NN,BL$320,FALSE),'csapat-ranglista'!$A:$FP,BL$321,FALSE)/4),0)</f>
        <v>0</v>
      </c>
      <c r="BM215" s="223">
        <f>IFERROR(IF(RIGHT(VLOOKUP($A215,csapatok!$A:$NN,BM$320,FALSE),5)="Csere",VLOOKUP(LEFT(VLOOKUP($A215,csapatok!$A:$NN,BM$320,FALSE),LEN(VLOOKUP($A215,csapatok!$A:$NN,BM$320,FALSE))-6),'csapat-ranglista'!$A:$FP,BM$321,FALSE)/8,VLOOKUP(VLOOKUP($A215,csapatok!$A:$NN,BM$320,FALSE),'csapat-ranglista'!$A:$FP,BM$321,FALSE)/4),0)</f>
        <v>0</v>
      </c>
      <c r="BN215" s="223">
        <f>IFERROR(IF(RIGHT(VLOOKUP($A215,csapatok!$A:$NN,BN$320,FALSE),5)="Csere",VLOOKUP(LEFT(VLOOKUP($A215,csapatok!$A:$NN,BN$320,FALSE),LEN(VLOOKUP($A215,csapatok!$A:$NN,BN$320,FALSE))-6),'csapat-ranglista'!$A:$FP,BN$321,FALSE)/8,VLOOKUP(VLOOKUP($A215,csapatok!$A:$NN,BN$320,FALSE),'csapat-ranglista'!$A:$FP,BN$321,FALSE)/4),0)</f>
        <v>0</v>
      </c>
      <c r="BO215" s="223">
        <f>IFERROR(IF(RIGHT(VLOOKUP($A215,csapatok!$A:$NN,BO$320,FALSE),5)="Csere",VLOOKUP(LEFT(VLOOKUP($A215,csapatok!$A:$NN,BO$320,FALSE),LEN(VLOOKUP($A215,csapatok!$A:$NN,BO$320,FALSE))-6),'csapat-ranglista'!$A:$FP,BO$321,FALSE)/8,VLOOKUP(VLOOKUP($A215,csapatok!$A:$NN,BO$320,FALSE),'csapat-ranglista'!$A:$FP,BO$321,FALSE)/4),0)</f>
        <v>0</v>
      </c>
      <c r="BP215" s="223">
        <f>IFERROR(IF(RIGHT(VLOOKUP($A215,csapatok!$A:$NN,BP$320,FALSE),5)="Csere",VLOOKUP(LEFT(VLOOKUP($A215,csapatok!$A:$NN,BP$320,FALSE),LEN(VLOOKUP($A215,csapatok!$A:$NN,BP$320,FALSE))-6),'csapat-ranglista'!$A:$FP,BP$321,FALSE)/8,VLOOKUP(VLOOKUP($A215,csapatok!$A:$NN,BP$320,FALSE),'csapat-ranglista'!$A:$FP,BP$321,FALSE)/4),0)</f>
        <v>0</v>
      </c>
      <c r="BQ215" s="223">
        <f>IFERROR(IF(RIGHT(VLOOKUP($A215,csapatok!$A:$NN,BQ$320,FALSE),5)="Csere",VLOOKUP(LEFT(VLOOKUP($A215,csapatok!$A:$NN,BQ$320,FALSE),LEN(VLOOKUP($A215,csapatok!$A:$NN,BQ$320,FALSE))-6),'csapat-ranglista'!$A:$FP,BQ$321,FALSE)/8,VLOOKUP(VLOOKUP($A215,csapatok!$A:$NN,BQ$320,FALSE),'csapat-ranglista'!$A:$FP,BQ$321,FALSE)/4),0)</f>
        <v>0</v>
      </c>
      <c r="BR215" s="223">
        <f>IFERROR(IF(RIGHT(VLOOKUP($A215,csapatok!$A:$NN,BR$320,FALSE),5)="Csere",VLOOKUP(LEFT(VLOOKUP($A215,csapatok!$A:$NN,BR$320,FALSE),LEN(VLOOKUP($A215,csapatok!$A:$NN,BR$320,FALSE))-6),'csapat-ranglista'!$A:$FP,BR$321,FALSE)/8,VLOOKUP(VLOOKUP($A215,csapatok!$A:$NN,BR$320,FALSE),'csapat-ranglista'!$A:$FP,BR$321,FALSE)/4),0)</f>
        <v>0</v>
      </c>
      <c r="BS215" s="223">
        <f>IFERROR(IF(RIGHT(VLOOKUP($A215,csapatok!$A:$NN,BS$320,FALSE),5)="Csere",VLOOKUP(LEFT(VLOOKUP($A215,csapatok!$A:$NN,BS$320,FALSE),LEN(VLOOKUP($A215,csapatok!$A:$NN,BS$320,FALSE))-6),'csapat-ranglista'!$A:$FP,BS$321,FALSE)/8,VLOOKUP(VLOOKUP($A215,csapatok!$A:$NN,BS$320,FALSE),'csapat-ranglista'!$A:$FP,BS$321,FALSE)/4),0)</f>
        <v>0</v>
      </c>
      <c r="BT215" s="223">
        <f>IFERROR(IF(RIGHT(VLOOKUP($A215,csapatok!$A:$NN,BT$320,FALSE),5)="Csere",VLOOKUP(LEFT(VLOOKUP($A215,csapatok!$A:$NN,BT$320,FALSE),LEN(VLOOKUP($A215,csapatok!$A:$NN,BT$320,FALSE))-6),'csapat-ranglista'!$A:$FP,BT$321,FALSE)/8,VLOOKUP(VLOOKUP($A215,csapatok!$A:$NN,BT$320,FALSE),'csapat-ranglista'!$A:$FP,BT$321,FALSE)/4),0)</f>
        <v>0</v>
      </c>
      <c r="BU215" s="223">
        <f>IFERROR(IF(RIGHT(VLOOKUP($A215,csapatok!$A:$NN,BU$320,FALSE),5)="Csere",VLOOKUP(LEFT(VLOOKUP($A215,csapatok!$A:$NN,BU$320,FALSE),LEN(VLOOKUP($A215,csapatok!$A:$NN,BU$320,FALSE))-6),'csapat-ranglista'!$A:$FP,BU$321,FALSE)/8,VLOOKUP(VLOOKUP($A215,csapatok!$A:$NN,BU$320,FALSE),'csapat-ranglista'!$A:$FP,BU$321,FALSE)/4),0)</f>
        <v>0</v>
      </c>
      <c r="BV215" s="223">
        <f>IFERROR(IF(RIGHT(VLOOKUP($A215,csapatok!$A:$NN,BV$320,FALSE),5)="Csere",VLOOKUP(LEFT(VLOOKUP($A215,csapatok!$A:$NN,BV$320,FALSE),LEN(VLOOKUP($A215,csapatok!$A:$NN,BV$320,FALSE))-6),'csapat-ranglista'!$A:$FP,BV$321,FALSE)/8,VLOOKUP(VLOOKUP($A215,csapatok!$A:$NN,BV$320,FALSE),'csapat-ranglista'!$A:$FP,BV$321,FALSE)/4),0)</f>
        <v>0</v>
      </c>
      <c r="BW215" s="223">
        <f>IFERROR(IF(RIGHT(VLOOKUP($A215,csapatok!$A:$NN,BW$320,FALSE),5)="Csere",VLOOKUP(LEFT(VLOOKUP($A215,csapatok!$A:$NN,BW$320,FALSE),LEN(VLOOKUP($A215,csapatok!$A:$NN,BW$320,FALSE))-6),'csapat-ranglista'!$A:$FP,BW$321,FALSE)/8,VLOOKUP(VLOOKUP($A215,csapatok!$A:$NN,BW$320,FALSE),'csapat-ranglista'!$A:$FP,BW$321,FALSE)/4),0)</f>
        <v>0</v>
      </c>
      <c r="BX215" s="223">
        <f>IFERROR(IF(RIGHT(VLOOKUP($A215,csapatok!$A:$NN,BX$320,FALSE),5)="Csere",VLOOKUP(LEFT(VLOOKUP($A215,csapatok!$A:$NN,BX$320,FALSE),LEN(VLOOKUP($A215,csapatok!$A:$NN,BX$320,FALSE))-6),'csapat-ranglista'!$A:$FP,BX$321,FALSE)/8,VLOOKUP(VLOOKUP($A215,csapatok!$A:$NN,BX$320,FALSE),'csapat-ranglista'!$A:$FP,BX$321,FALSE)/4),0)</f>
        <v>0</v>
      </c>
      <c r="BY215" s="223">
        <f>IFERROR(IF(RIGHT(VLOOKUP($A215,csapatok!$A:$NN,BY$320,FALSE),5)="Csere",VLOOKUP(LEFT(VLOOKUP($A215,csapatok!$A:$NN,BY$320,FALSE),LEN(VLOOKUP($A215,csapatok!$A:$NN,BY$320,FALSE))-6),'csapat-ranglista'!$A:$FP,BY$321,FALSE)/8,VLOOKUP(VLOOKUP($A215,csapatok!$A:$NN,BY$320,FALSE),'csapat-ranglista'!$A:$FP,BY$321,FALSE)/4),0)</f>
        <v>0</v>
      </c>
      <c r="BZ215" s="223">
        <f>IFERROR(IF(RIGHT(VLOOKUP($A215,csapatok!$A:$NN,BZ$320,FALSE),5)="Csere",VLOOKUP(LEFT(VLOOKUP($A215,csapatok!$A:$NN,BZ$320,FALSE),LEN(VLOOKUP($A215,csapatok!$A:$NN,BZ$320,FALSE))-6),'csapat-ranglista'!$A:$FP,BZ$321,FALSE)/8,VLOOKUP(VLOOKUP($A215,csapatok!$A:$NN,BZ$320,FALSE),'csapat-ranglista'!$A:$FP,BZ$321,FALSE)/4),0)</f>
        <v>0</v>
      </c>
      <c r="CA215" s="223">
        <f>IFERROR(IF(RIGHT(VLOOKUP($A215,csapatok!$A:$NN,CA$320,FALSE),5)="Csere",VLOOKUP(LEFT(VLOOKUP($A215,csapatok!$A:$NN,CA$320,FALSE),LEN(VLOOKUP($A215,csapatok!$A:$NN,CA$320,FALSE))-6),'csapat-ranglista'!$A:$FP,CA$321,FALSE)/8,VLOOKUP(VLOOKUP($A215,csapatok!$A:$NN,CA$320,FALSE),'csapat-ranglista'!$A:$FP,CA$321,FALSE)/4),0)</f>
        <v>0</v>
      </c>
      <c r="CB215" s="223">
        <f>IFERROR(IF(RIGHT(VLOOKUP($A215,csapatok!$A:$NN,CB$320,FALSE),5)="Csere",VLOOKUP(LEFT(VLOOKUP($A215,csapatok!$A:$NN,CB$320,FALSE),LEN(VLOOKUP($A215,csapatok!$A:$NN,CB$320,FALSE))-6),'csapat-ranglista'!$A:$FP,CB$321,FALSE)/8,VLOOKUP(VLOOKUP($A215,csapatok!$A:$NN,CB$320,FALSE),'csapat-ranglista'!$A:$FP,CB$321,FALSE)/4),0)</f>
        <v>0</v>
      </c>
      <c r="CC215" s="223">
        <f>IFERROR(IF(RIGHT(VLOOKUP($A215,csapatok!$A:$NN,CC$320,FALSE),5)="Csere",VLOOKUP(LEFT(VLOOKUP($A215,csapatok!$A:$NN,CC$320,FALSE),LEN(VLOOKUP($A215,csapatok!$A:$NN,CC$320,FALSE))-6),'csapat-ranglista'!$A:$FP,CC$321,FALSE)/8,VLOOKUP(VLOOKUP($A215,csapatok!$A:$NN,CC$320,FALSE),'csapat-ranglista'!$A:$FP,CC$321,FALSE)/4),0)</f>
        <v>0</v>
      </c>
      <c r="CD215" s="223">
        <f>IFERROR(IF(RIGHT(VLOOKUP($A215,csapatok!$A:$NN,CD$320,FALSE),5)="Csere",VLOOKUP(LEFT(VLOOKUP($A215,csapatok!$A:$NN,CD$320,FALSE),LEN(VLOOKUP($A215,csapatok!$A:$NN,CD$320,FALSE))-6),'csapat-ranglista'!$A:$FP,CD$321,FALSE)/8,VLOOKUP(VLOOKUP($A215,csapatok!$A:$NN,CD$320,FALSE),'csapat-ranglista'!$A:$FP,CD$321,FALSE)/4),0)</f>
        <v>0</v>
      </c>
      <c r="CE215" s="223">
        <f>IFERROR(IF(RIGHT(VLOOKUP($A215,csapatok!$A:$NN,CE$320,FALSE),5)="Csere",VLOOKUP(LEFT(VLOOKUP($A215,csapatok!$A:$NN,CE$320,FALSE),LEN(VLOOKUP($A215,csapatok!$A:$NN,CE$320,FALSE))-6),'csapat-ranglista'!$A:$FP,CE$321,FALSE)/8,VLOOKUP(VLOOKUP($A215,csapatok!$A:$NN,CE$320,FALSE),'csapat-ranglista'!$A:$FP,CE$321,FALSE)/4),0)</f>
        <v>0</v>
      </c>
      <c r="CF215" s="223">
        <f>IFERROR(IF(RIGHT(VLOOKUP($A215,csapatok!$A:$NN,CF$320,FALSE),5)="Csere",VLOOKUP(LEFT(VLOOKUP($A215,csapatok!$A:$NN,CF$320,FALSE),LEN(VLOOKUP($A215,csapatok!$A:$NN,CF$320,FALSE))-6),'csapat-ranglista'!$A:$FP,CF$321,FALSE)/8,VLOOKUP(VLOOKUP($A215,csapatok!$A:$NN,CF$320,FALSE),'csapat-ranglista'!$A:$FP,CF$321,FALSE)/4),0)</f>
        <v>0</v>
      </c>
      <c r="CG215" s="223">
        <f>IFERROR(IF(RIGHT(VLOOKUP($A215,csapatok!$A:$NN,CG$320,FALSE),5)="Csere",VLOOKUP(LEFT(VLOOKUP($A215,csapatok!$A:$NN,CG$320,FALSE),LEN(VLOOKUP($A215,csapatok!$A:$NN,CG$320,FALSE))-6),'csapat-ranglista'!$A:$FP,CG$321,FALSE)/8,VLOOKUP(VLOOKUP($A215,csapatok!$A:$NN,CG$320,FALSE),'csapat-ranglista'!$A:$FP,CG$321,FALSE)/4),0)</f>
        <v>0</v>
      </c>
      <c r="CH215" s="223">
        <f>IFERROR(IF(RIGHT(VLOOKUP($A215,csapatok!$A:$NN,CH$320,FALSE),5)="Csere",VLOOKUP(LEFT(VLOOKUP($A215,csapatok!$A:$NN,CH$320,FALSE),LEN(VLOOKUP($A215,csapatok!$A:$NN,CH$320,FALSE))-6),'csapat-ranglista'!$A:$FP,CH$321,FALSE)/8,VLOOKUP(VLOOKUP($A215,csapatok!$A:$NN,CH$320,FALSE),'csapat-ranglista'!$A:$FP,CH$321,FALSE)/4),0)</f>
        <v>0</v>
      </c>
      <c r="CI215" s="223">
        <f>IFERROR(IF(RIGHT(VLOOKUP($A215,csapatok!$A:$NN,CI$320,FALSE),5)="Csere",VLOOKUP(LEFT(VLOOKUP($A215,csapatok!$A:$NN,CI$320,FALSE),LEN(VLOOKUP($A215,csapatok!$A:$NN,CI$320,FALSE))-6),'csapat-ranglista'!$A:$FP,CI$321,FALSE)/8,VLOOKUP(VLOOKUP($A215,csapatok!$A:$NN,CI$320,FALSE),'csapat-ranglista'!$A:$FP,CI$321,FALSE)/4),0)</f>
        <v>0</v>
      </c>
      <c r="CJ215" s="224">
        <f>versenyek!$IQ$11*IFERROR(VLOOKUP(VLOOKUP($A215,versenyek!IP:IR,3,FALSE),szabalyok!$A$16:$B$23,2,FALSE)/4,0)</f>
        <v>0</v>
      </c>
      <c r="CK215" s="224">
        <f>versenyek!$IT$11*IFERROR(VLOOKUP(VLOOKUP($A215,versenyek!IS:IU,3,FALSE),szabalyok!$A$16:$B$23,2,FALSE)/4,0)</f>
        <v>0</v>
      </c>
      <c r="CL215" s="223">
        <f>IFERROR(IF(RIGHT(VLOOKUP($A215,csapatok!$A:$NN,CL$320,FALSE),5)="Csere",VLOOKUP(LEFT(VLOOKUP($A215,csapatok!$A:$NN,CL$320,FALSE),LEN(VLOOKUP($A215,csapatok!$A:$NN,CL$320,FALSE))-6),'csapat-ranglista'!$A:$FP,CL$321,FALSE)/8,VLOOKUP(VLOOKUP($A215,csapatok!$A:$NN,CL$320,FALSE),'csapat-ranglista'!$A:$FP,CL$321,FALSE)/4),0)</f>
        <v>0</v>
      </c>
      <c r="CM215" s="223">
        <f>IFERROR(IF(RIGHT(VLOOKUP($A215,csapatok!$A:$NN,CM$320,FALSE),5)="Csere",VLOOKUP(LEFT(VLOOKUP($A215,csapatok!$A:$NN,CM$320,FALSE),LEN(VLOOKUP($A215,csapatok!$A:$NN,CM$320,FALSE))-6),'csapat-ranglista'!$A:$FP,CM$321,FALSE)/8,VLOOKUP(VLOOKUP($A215,csapatok!$A:$NN,CM$320,FALSE),'csapat-ranglista'!$A:$FP,CM$321,FALSE)/4),0)</f>
        <v>0</v>
      </c>
      <c r="CN215" s="223">
        <f>IFERROR(IF(RIGHT(VLOOKUP($A215,csapatok!$A:$NN,CN$320,FALSE),5)="Csere",VLOOKUP(LEFT(VLOOKUP($A215,csapatok!$A:$NN,CN$320,FALSE),LEN(VLOOKUP($A215,csapatok!$A:$NN,CN$320,FALSE))-6),'csapat-ranglista'!$A:$FP,CN$321,FALSE)/8,VLOOKUP(VLOOKUP($A215,csapatok!$A:$NN,CN$320,FALSE),'csapat-ranglista'!$A:$FP,CN$321,FALSE)/4),0)</f>
        <v>0</v>
      </c>
      <c r="CO215" s="223">
        <f>IFERROR(IF(RIGHT(VLOOKUP($A215,csapatok!$A:$NN,CO$320,FALSE),5)="Csere",VLOOKUP(LEFT(VLOOKUP($A215,csapatok!$A:$NN,CO$320,FALSE),LEN(VLOOKUP($A215,csapatok!$A:$NN,CO$320,FALSE))-6),'csapat-ranglista'!$A:$FP,CO$321,FALSE)/8,VLOOKUP(VLOOKUP($A215,csapatok!$A:$NN,CO$320,FALSE),'csapat-ranglista'!$A:$FP,CO$321,FALSE)/4),0)</f>
        <v>0</v>
      </c>
      <c r="CP215" s="223">
        <f>IFERROR(IF(RIGHT(VLOOKUP($A215,csapatok!$A:$NN,CP$320,FALSE),5)="Csere",VLOOKUP(LEFT(VLOOKUP($A215,csapatok!$A:$NN,CP$320,FALSE),LEN(VLOOKUP($A215,csapatok!$A:$NN,CP$320,FALSE))-6),'csapat-ranglista'!$A:$FP,CP$321,FALSE)/8,VLOOKUP(VLOOKUP($A215,csapatok!$A:$NN,CP$320,FALSE),'csapat-ranglista'!$A:$FP,CP$321,FALSE)/4),0)</f>
        <v>0</v>
      </c>
      <c r="CQ215" s="223">
        <f>IFERROR(IF(RIGHT(VLOOKUP($A215,csapatok!$A:$NN,CQ$320,FALSE),5)="Csere",VLOOKUP(LEFT(VLOOKUP($A215,csapatok!$A:$NN,CQ$320,FALSE),LEN(VLOOKUP($A215,csapatok!$A:$NN,CQ$320,FALSE))-6),'csapat-ranglista'!$A:$FP,CQ$321,FALSE)/8,VLOOKUP(VLOOKUP($A215,csapatok!$A:$NN,CQ$320,FALSE),'csapat-ranglista'!$A:$FP,CQ$321,FALSE)/4),0)</f>
        <v>0</v>
      </c>
      <c r="CR215" s="223">
        <f>IFERROR(IF(RIGHT(VLOOKUP($A215,csapatok!$A:$NN,CR$320,FALSE),5)="Csere",VLOOKUP(LEFT(VLOOKUP($A215,csapatok!$A:$NN,CR$320,FALSE),LEN(VLOOKUP($A215,csapatok!$A:$NN,CR$320,FALSE))-6),'csapat-ranglista'!$A:$FP,CR$321,FALSE)/8,VLOOKUP(VLOOKUP($A215,csapatok!$A:$NN,CR$320,FALSE),'csapat-ranglista'!$A:$FP,CR$321,FALSE)/4),0)</f>
        <v>0</v>
      </c>
      <c r="CS215" s="223">
        <f>IFERROR(IF(RIGHT(VLOOKUP($A215,csapatok!$A:$NN,CS$320,FALSE),5)="Csere",VLOOKUP(LEFT(VLOOKUP($A215,csapatok!$A:$NN,CS$320,FALSE),LEN(VLOOKUP($A215,csapatok!$A:$NN,CS$320,FALSE))-6),'csapat-ranglista'!$A:$FP,CS$321,FALSE)/8,VLOOKUP(VLOOKUP($A215,csapatok!$A:$NN,CS$320,FALSE),'csapat-ranglista'!$A:$FP,CS$321,FALSE)/4),0)</f>
        <v>0</v>
      </c>
      <c r="CT215" s="223">
        <f>IFERROR(IF(RIGHT(VLOOKUP($A215,csapatok!$A:$NN,CT$320,FALSE),5)="Csere",VLOOKUP(LEFT(VLOOKUP($A215,csapatok!$A:$NN,CT$320,FALSE),LEN(VLOOKUP($A215,csapatok!$A:$NN,CT$320,FALSE))-6),'csapat-ranglista'!$A:$FP,CT$321,FALSE)/8,VLOOKUP(VLOOKUP($A215,csapatok!$A:$NN,CT$320,FALSE),'csapat-ranglista'!$A:$FP,CT$321,FALSE)/4),0)</f>
        <v>0</v>
      </c>
      <c r="CU215" s="223">
        <f>IFERROR(IF(RIGHT(VLOOKUP($A215,csapatok!$A:$NN,CU$320,FALSE),5)="Csere",VLOOKUP(LEFT(VLOOKUP($A215,csapatok!$A:$NN,CU$320,FALSE),LEN(VLOOKUP($A215,csapatok!$A:$NN,CU$320,FALSE))-6),'csapat-ranglista'!$A:$FP,CU$321,FALSE)/8,VLOOKUP(VLOOKUP($A215,csapatok!$A:$NN,CU$320,FALSE),'csapat-ranglista'!$A:$FP,CU$321,FALSE)/4),0)</f>
        <v>0</v>
      </c>
      <c r="CV215" s="223">
        <f>IFERROR(IF(RIGHT(VLOOKUP($A215,csapatok!$A:$NN,CV$320,FALSE),5)="Csere",VLOOKUP(LEFT(VLOOKUP($A215,csapatok!$A:$NN,CV$320,FALSE),LEN(VLOOKUP($A215,csapatok!$A:$NN,CV$320,FALSE))-6),'csapat-ranglista'!$A:$FP,CV$321,FALSE)/8,VLOOKUP(VLOOKUP($A215,csapatok!$A:$NN,CV$320,FALSE),'csapat-ranglista'!$A:$FP,CV$321,FALSE)/4),0)</f>
        <v>0</v>
      </c>
      <c r="CW215" s="223">
        <f>IFERROR(IF(RIGHT(VLOOKUP($A215,csapatok!$A:$NN,CW$320,FALSE),5)="Csere",VLOOKUP(LEFT(VLOOKUP($A215,csapatok!$A:$NN,CW$320,FALSE),LEN(VLOOKUP($A215,csapatok!$A:$NN,CW$320,FALSE))-6),'csapat-ranglista'!$A:$FP,CW$321,FALSE)/8,VLOOKUP(VLOOKUP($A215,csapatok!$A:$NN,CW$320,FALSE),'csapat-ranglista'!$A:$FP,CW$321,FALSE)/4),0)</f>
        <v>0</v>
      </c>
      <c r="CX215" s="223">
        <f>IFERROR(IF(RIGHT(VLOOKUP($A215,csapatok!$A:$NN,CX$320,FALSE),5)="Csere",VLOOKUP(LEFT(VLOOKUP($A215,csapatok!$A:$NN,CX$320,FALSE),LEN(VLOOKUP($A215,csapatok!$A:$NN,CX$320,FALSE))-6),'csapat-ranglista'!$A:$FP,CX$321,FALSE)/8,VLOOKUP(VLOOKUP($A215,csapatok!$A:$NN,CX$320,FALSE),'csapat-ranglista'!$A:$FP,CX$321,FALSE)/4),0)</f>
        <v>0</v>
      </c>
      <c r="CY215" s="223">
        <f>IFERROR(IF(RIGHT(VLOOKUP($A215,csapatok!$A:$NN,CY$320,FALSE),5)="Csere",VLOOKUP(LEFT(VLOOKUP($A215,csapatok!$A:$NN,CY$320,FALSE),LEN(VLOOKUP($A215,csapatok!$A:$NN,CY$320,FALSE))-6),'csapat-ranglista'!$A:$FP,CY$321,FALSE)/8,VLOOKUP(VLOOKUP($A215,csapatok!$A:$NN,CY$320,FALSE),'csapat-ranglista'!$A:$FP,CY$321,FALSE)/4),0)</f>
        <v>0</v>
      </c>
      <c r="CZ215" s="223">
        <f>IFERROR(IF(RIGHT(VLOOKUP($A215,csapatok!$A:$NN,CZ$320,FALSE),5)="Csere",VLOOKUP(LEFT(VLOOKUP($A215,csapatok!$A:$NN,CZ$320,FALSE),LEN(VLOOKUP($A215,csapatok!$A:$NN,CZ$320,FALSE))-6),'csapat-ranglista'!$A:$FP,CZ$321,FALSE)/8,VLOOKUP(VLOOKUP($A215,csapatok!$A:$NN,CZ$320,FALSE),'csapat-ranglista'!$A:$FP,CZ$321,FALSE)/4),0)</f>
        <v>0</v>
      </c>
      <c r="DA215" s="223">
        <f>IFERROR(IF(RIGHT(VLOOKUP($A215,csapatok!$A:$NN,DA$320,FALSE),5)="Csere",VLOOKUP(LEFT(VLOOKUP($A215,csapatok!$A:$NN,DA$320,FALSE),LEN(VLOOKUP($A215,csapatok!$A:$NN,DA$320,FALSE))-6),'csapat-ranglista'!$A:$FP,DA$321,FALSE)/8,VLOOKUP(VLOOKUP($A215,csapatok!$A:$NN,DA$320,FALSE),'csapat-ranglista'!$A:$FP,DA$321,FALSE)/4),0)</f>
        <v>0</v>
      </c>
      <c r="DB215" s="223">
        <f>IFERROR(IF(RIGHT(VLOOKUP($A215,csapatok!$A:$NN,DB$320,FALSE),5)="Csere",VLOOKUP(LEFT(VLOOKUP($A215,csapatok!$A:$NN,DB$320,FALSE),LEN(VLOOKUP($A215,csapatok!$A:$NN,DB$320,FALSE))-6),'csapat-ranglista'!$A:$FP,DB$321,FALSE)/8,VLOOKUP(VLOOKUP($A215,csapatok!$A:$NN,DB$320,FALSE),'csapat-ranglista'!$A:$FP,DB$321,FALSE)/4),0)</f>
        <v>0</v>
      </c>
      <c r="DC215" s="223">
        <f>IFERROR(IF(RIGHT(VLOOKUP($A215,csapatok!$A:$NN,DC$320,FALSE),5)="Csere",VLOOKUP(LEFT(VLOOKUP($A215,csapatok!$A:$NN,DC$320,FALSE),LEN(VLOOKUP($A215,csapatok!$A:$NN,DC$320,FALSE))-6),'csapat-ranglista'!$A:$FP,DC$321,FALSE)/8,VLOOKUP(VLOOKUP($A215,csapatok!$A:$NN,DC$320,FALSE),'csapat-ranglista'!$A:$FP,DC$321,FALSE)/4),0)</f>
        <v>0</v>
      </c>
      <c r="DD215" s="223">
        <f>IFERROR(IF(RIGHT(VLOOKUP($A215,csapatok!$A:$NN,DD$320,FALSE),5)="Csere",VLOOKUP(LEFT(VLOOKUP($A215,csapatok!$A:$NN,DD$320,FALSE),LEN(VLOOKUP($A215,csapatok!$A:$NN,DD$320,FALSE))-6),'csapat-ranglista'!$A:$FP,DD$321,FALSE)/8,VLOOKUP(VLOOKUP($A215,csapatok!$A:$NN,DD$320,FALSE),'csapat-ranglista'!$A:$FP,DD$321,FALSE)/4),0)</f>
        <v>0</v>
      </c>
      <c r="DE215" s="223">
        <f>IFERROR(IF(RIGHT(VLOOKUP($A215,csapatok!$A:$NN,DE$320,FALSE),5)="Csere",VLOOKUP(LEFT(VLOOKUP($A215,csapatok!$A:$NN,DE$320,FALSE),LEN(VLOOKUP($A215,csapatok!$A:$NN,DE$320,FALSE))-6),'csapat-ranglista'!$A:$FP,DE$321,FALSE)/8,VLOOKUP(VLOOKUP($A215,csapatok!$A:$NN,DE$320,FALSE),'csapat-ranglista'!$A:$FP,DE$321,FALSE)/4),0)</f>
        <v>0</v>
      </c>
      <c r="DF215" s="223">
        <f>IFERROR(IF(RIGHT(VLOOKUP($A215,csapatok!$A:$NN,DF$320,FALSE),5)="Csere",VLOOKUP(LEFT(VLOOKUP($A215,csapatok!$A:$NN,DF$320,FALSE),LEN(VLOOKUP($A215,csapatok!$A:$NN,DF$320,FALSE))-6),'csapat-ranglista'!$A:$FP,DF$321,FALSE)/8,VLOOKUP(VLOOKUP($A215,csapatok!$A:$NN,DF$320,FALSE),'csapat-ranglista'!$A:$FP,DF$321,FALSE)/4),0)</f>
        <v>0</v>
      </c>
      <c r="DG215" s="223">
        <f>IFERROR(IF(RIGHT(VLOOKUP($A215,csapatok!$A:$NN,DG$320,FALSE),5)="Csere",VLOOKUP(LEFT(VLOOKUP($A215,csapatok!$A:$NN,DG$320,FALSE),LEN(VLOOKUP($A215,csapatok!$A:$NN,DG$320,FALSE))-6),'csapat-ranglista'!$A:$FP,DG$321,FALSE)/8,VLOOKUP(VLOOKUP($A215,csapatok!$A:$NN,DG$320,FALSE),'csapat-ranglista'!$A:$FP,DG$321,FALSE)/4),0)</f>
        <v>0</v>
      </c>
      <c r="DH215" s="223">
        <f>IFERROR(IF(RIGHT(VLOOKUP($A215,csapatok!$A:$NN,DH$320,FALSE),5)="Csere",VLOOKUP(LEFT(VLOOKUP($A215,csapatok!$A:$NN,DH$320,FALSE),LEN(VLOOKUP($A215,csapatok!$A:$NN,DH$320,FALSE))-6),'csapat-ranglista'!$A:$FP,DH$321,FALSE)/8,VLOOKUP(VLOOKUP($A215,csapatok!$A:$NN,DH$320,FALSE),'csapat-ranglista'!$A:$FP,DH$321,FALSE)/4),0)</f>
        <v>0</v>
      </c>
      <c r="DI215" s="223">
        <f>IFERROR(IF(RIGHT(VLOOKUP($A215,csapatok!$A:$NN,DI$320,FALSE),5)="Csere",VLOOKUP(LEFT(VLOOKUP($A215,csapatok!$A:$NN,DI$320,FALSE),LEN(VLOOKUP($A215,csapatok!$A:$NN,DI$320,FALSE))-6),'csapat-ranglista'!$A:$FP,DI$321,FALSE)/8,VLOOKUP(VLOOKUP($A215,csapatok!$A:$NN,DI$320,FALSE),'csapat-ranglista'!$A:$FP,DI$321,FALSE)/4),0)</f>
        <v>0</v>
      </c>
      <c r="DJ215" s="223">
        <f>IFERROR(IF(RIGHT(VLOOKUP($A215,csapatok!$A:$NN,DJ$320,FALSE),5)="Csere",VLOOKUP(LEFT(VLOOKUP($A215,csapatok!$A:$NN,DJ$320,FALSE),LEN(VLOOKUP($A215,csapatok!$A:$NN,DJ$320,FALSE))-6),'csapat-ranglista'!$A:$FP,DJ$321,FALSE)/8,VLOOKUP(VLOOKUP($A215,csapatok!$A:$NN,DJ$320,FALSE),'csapat-ranglista'!$A:$FP,DJ$321,FALSE)/4),0)</f>
        <v>0</v>
      </c>
      <c r="DK215" s="223">
        <f>IFERROR(IF(RIGHT(VLOOKUP($A215,csapatok!$A:$NN,DK$320,FALSE),5)="Csere",VLOOKUP(LEFT(VLOOKUP($A215,csapatok!$A:$NN,DK$320,FALSE),LEN(VLOOKUP($A215,csapatok!$A:$NN,DK$320,FALSE))-6),'csapat-ranglista'!$A:$FP,DK$321,FALSE)/8,VLOOKUP(VLOOKUP($A215,csapatok!$A:$NN,DK$320,FALSE),'csapat-ranglista'!$A:$FP,DK$321,FALSE)/4),0)</f>
        <v>0</v>
      </c>
      <c r="DL215" s="223">
        <f>IFERROR(IF(RIGHT(VLOOKUP($A215,csapatok!$A:$NN,DL$320,FALSE),5)="Csere",VLOOKUP(LEFT(VLOOKUP($A215,csapatok!$A:$NN,DL$320,FALSE),LEN(VLOOKUP($A215,csapatok!$A:$NN,DL$320,FALSE))-6),'csapat-ranglista'!$A:$FP,DL$321,FALSE)/8,VLOOKUP(VLOOKUP($A215,csapatok!$A:$NN,DL$320,FALSE),'csapat-ranglista'!$A:$FP,DL$321,FALSE)/4),0)</f>
        <v>0</v>
      </c>
      <c r="DM215" s="223">
        <f>IFERROR(IF(RIGHT(VLOOKUP($A215,csapatok!$A:$NN,DM$320,FALSE),5)="Csere",VLOOKUP(LEFT(VLOOKUP($A215,csapatok!$A:$NN,DM$320,FALSE),LEN(VLOOKUP($A215,csapatok!$A:$NN,DM$320,FALSE))-6),'csapat-ranglista'!$A:$FP,DM$321,FALSE)/8,VLOOKUP(VLOOKUP($A215,csapatok!$A:$NN,DM$320,FALSE),'csapat-ranglista'!$A:$FP,DM$321,FALSE)/4),0)</f>
        <v>0</v>
      </c>
      <c r="DN215" s="223">
        <f>IFERROR(IF(RIGHT(VLOOKUP($A215,csapatok!$A:$NN,DN$320,FALSE),5)="Csere",VLOOKUP(LEFT(VLOOKUP($A215,csapatok!$A:$NN,DN$320,FALSE),LEN(VLOOKUP($A215,csapatok!$A:$NN,DN$320,FALSE))-6),'csapat-ranglista'!$A:$FP,DN$321,FALSE)/8,VLOOKUP(VLOOKUP($A215,csapatok!$A:$NN,DN$320,FALSE),'csapat-ranglista'!$A:$FP,DN$321,FALSE)/4),0)</f>
        <v>0</v>
      </c>
      <c r="DO215" s="224">
        <f>versenyek!$MF$11*IFERROR(VLOOKUP(VLOOKUP($A215,versenyek!ME:MG,3,FALSE),szabalyok!$A$16:$B$23,2,FALSE)/4,0)</f>
        <v>0</v>
      </c>
      <c r="DP215" s="224">
        <f>versenyek!$MI$11*IFERROR(VLOOKUP(VLOOKUP($A215,versenyek!MH:MJ,3,FALSE),szabalyok!$A$16:$B$23,2,FALSE)/4,0)</f>
        <v>0</v>
      </c>
      <c r="DQ215" s="223">
        <f>IFERROR(IF(RIGHT(VLOOKUP($A215,csapatok!$A:$NN,DQ$320,FALSE),5)="Csere",VLOOKUP(LEFT(VLOOKUP($A215,csapatok!$A:$NN,DQ$320,FALSE),LEN(VLOOKUP($A215,csapatok!$A:$NN,DQ$320,FALSE))-6),'csapat-ranglista'!$A:$FP,DQ$321,FALSE)/8,VLOOKUP(VLOOKUP($A215,csapatok!$A:$NN,DQ$320,FALSE),'csapat-ranglista'!$A:$FP,DQ$321,FALSE)/4),0)</f>
        <v>0</v>
      </c>
      <c r="DR215" s="223">
        <f>IFERROR(IF(RIGHT(VLOOKUP($A215,csapatok!$A:$NN,DR$320,FALSE),5)="Csere",VLOOKUP(LEFT(VLOOKUP($A215,csapatok!$A:$NN,DR$320,FALSE),LEN(VLOOKUP($A215,csapatok!$A:$NN,DR$320,FALSE))-6),'csapat-ranglista'!$A:$FP,DR$321,FALSE)/8,VLOOKUP(VLOOKUP($A215,csapatok!$A:$NN,DR$320,FALSE),'csapat-ranglista'!$A:$FP,DR$321,FALSE)/4),0)</f>
        <v>0</v>
      </c>
      <c r="DS215" s="223">
        <f>IFERROR(IF(RIGHT(VLOOKUP($A215,csapatok!$A:$NN,DS$320,FALSE),5)="Csere",VLOOKUP(LEFT(VLOOKUP($A215,csapatok!$A:$NN,DS$320,FALSE),LEN(VLOOKUP($A215,csapatok!$A:$NN,DS$320,FALSE))-6),'csapat-ranglista'!$A:$FP,DS$321,FALSE)/8,VLOOKUP(VLOOKUP($A215,csapatok!$A:$NN,DS$320,FALSE),'csapat-ranglista'!$A:$FP,DS$321,FALSE)/4),0)</f>
        <v>0</v>
      </c>
      <c r="DT215" s="223">
        <f>IFERROR(IF(RIGHT(VLOOKUP($A215,csapatok!$A:$NN,DT$320,FALSE),5)="Csere",VLOOKUP(LEFT(VLOOKUP($A215,csapatok!$A:$NN,DT$320,FALSE),LEN(VLOOKUP($A215,csapatok!$A:$NN,DT$320,FALSE))-6),'csapat-ranglista'!$A:$FP,DT$321,FALSE)/8,VLOOKUP(VLOOKUP($A215,csapatok!$A:$NN,DT$320,FALSE),'csapat-ranglista'!$A:$FP,DT$321,FALSE)/4),0)</f>
        <v>0</v>
      </c>
      <c r="DU215" s="223">
        <f>IFERROR(IF(RIGHT(VLOOKUP($A215,csapatok!$A:$NN,DU$320,FALSE),5)="Csere",VLOOKUP(LEFT(VLOOKUP($A215,csapatok!$A:$NN,DU$320,FALSE),LEN(VLOOKUP($A215,csapatok!$A:$NN,DU$320,FALSE))-6),'csapat-ranglista'!$A:$FP,DU$321,FALSE)/8,VLOOKUP(VLOOKUP($A215,csapatok!$A:$NN,DU$320,FALSE),'csapat-ranglista'!$A:$FP,DU$321,FALSE)/4),0)</f>
        <v>0</v>
      </c>
      <c r="DV215" s="223">
        <f>IFERROR(IF(RIGHT(VLOOKUP($A215,csapatok!$A:$NN,DV$320,FALSE),5)="Csere",VLOOKUP(LEFT(VLOOKUP($A215,csapatok!$A:$NN,DV$320,FALSE),LEN(VLOOKUP($A215,csapatok!$A:$NN,DV$320,FALSE))-6),'csapat-ranglista'!$A:$FP,DV$321,FALSE)/8,VLOOKUP(VLOOKUP($A215,csapatok!$A:$NN,DV$320,FALSE),'csapat-ranglista'!$A:$FP,DV$321,FALSE)/4),0)</f>
        <v>0</v>
      </c>
      <c r="DW215" s="223">
        <f>IFERROR(IF(RIGHT(VLOOKUP($A215,csapatok!$A:$NN,DW$320,FALSE),5)="Csere",VLOOKUP(LEFT(VLOOKUP($A215,csapatok!$A:$NN,DW$320,FALSE),LEN(VLOOKUP($A215,csapatok!$A:$NN,DW$320,FALSE))-6),'csapat-ranglista'!$A:$FP,DW$321,FALSE)/8,VLOOKUP(VLOOKUP($A215,csapatok!$A:$NN,DW$320,FALSE),'csapat-ranglista'!$A:$FP,DW$321,FALSE)/4),0)</f>
        <v>0</v>
      </c>
      <c r="DX215" s="223">
        <f>IFERROR(IF(RIGHT(VLOOKUP($A215,csapatok!$A:$NN,DX$320,FALSE),5)="Csere",VLOOKUP(LEFT(VLOOKUP($A215,csapatok!$A:$NN,DX$320,FALSE),LEN(VLOOKUP($A215,csapatok!$A:$NN,DX$320,FALSE))-6),'csapat-ranglista'!$A:$FP,DX$321,FALSE)/8,VLOOKUP(VLOOKUP($A215,csapatok!$A:$NN,DX$320,FALSE),'csapat-ranglista'!$A:$FP,DX$321,FALSE)/4),0)</f>
        <v>0</v>
      </c>
      <c r="DY215" s="223">
        <f>IFERROR(IF(RIGHT(VLOOKUP($A215,csapatok!$A:$NN,DY$320,FALSE),5)="Csere",VLOOKUP(LEFT(VLOOKUP($A215,csapatok!$A:$NN,DY$320,FALSE),LEN(VLOOKUP($A215,csapatok!$A:$NN,DY$320,FALSE))-6),'csapat-ranglista'!$A:$FP,DY$321,FALSE)/8,VLOOKUP(VLOOKUP($A215,csapatok!$A:$NN,DY$320,FALSE),'csapat-ranglista'!$A:$FP,DY$321,FALSE)/4),0)</f>
        <v>0</v>
      </c>
      <c r="DZ215" s="223">
        <f>IFERROR(IF(RIGHT(VLOOKUP($A215,csapatok!$A:$NN,DZ$320,FALSE),5)="Csere",VLOOKUP(LEFT(VLOOKUP($A215,csapatok!$A:$NN,DZ$320,FALSE),LEN(VLOOKUP($A215,csapatok!$A:$NN,DZ$320,FALSE))-6),'csapat-ranglista'!$A:$FP,DZ$321,FALSE)/8,VLOOKUP(VLOOKUP($A215,csapatok!$A:$NN,DZ$320,FALSE),'csapat-ranglista'!$A:$FP,DZ$321,FALSE)/4),0)</f>
        <v>0</v>
      </c>
      <c r="EA215" s="223">
        <f>IFERROR(IF(RIGHT(VLOOKUP($A215,csapatok!$A:$NN,EA$320,FALSE),5)="Csere",VLOOKUP(LEFT(VLOOKUP($A215,csapatok!$A:$NN,EA$320,FALSE),LEN(VLOOKUP($A215,csapatok!$A:$NN,EA$320,FALSE))-6),'csapat-ranglista'!$A:$FP,EA$321,FALSE)/8,VLOOKUP(VLOOKUP($A215,csapatok!$A:$NN,EA$320,FALSE),'csapat-ranglista'!$A:$FP,EA$321,FALSE)/4),0)</f>
        <v>0</v>
      </c>
      <c r="EB215" s="223">
        <f>IFERROR(IF(RIGHT(VLOOKUP($A215,csapatok!$A:$NN,EB$320,FALSE),5)="Csere",VLOOKUP(LEFT(VLOOKUP($A215,csapatok!$A:$NN,EB$320,FALSE),LEN(VLOOKUP($A215,csapatok!$A:$NN,EB$320,FALSE))-6),'csapat-ranglista'!$A:$FP,EB$321,FALSE)/8,VLOOKUP(VLOOKUP($A215,csapatok!$A:$NN,EB$320,FALSE),'csapat-ranglista'!$A:$FP,EB$321,FALSE)/4),0)</f>
        <v>0</v>
      </c>
      <c r="EC215" s="223">
        <f>IFERROR(IF(RIGHT(VLOOKUP($A215,csapatok!$A:$NN,EC$320,FALSE),5)="Csere",VLOOKUP(LEFT(VLOOKUP($A215,csapatok!$A:$NN,EC$320,FALSE),LEN(VLOOKUP($A215,csapatok!$A:$NN,EC$320,FALSE))-6),'csapat-ranglista'!$A:$FP,EC$321,FALSE)/8,VLOOKUP(VLOOKUP($A215,csapatok!$A:$NN,EC$320,FALSE),'csapat-ranglista'!$A:$FP,EC$321,FALSE)/4),0)</f>
        <v>0</v>
      </c>
      <c r="ED215" s="223">
        <f>IFERROR(IF(RIGHT(VLOOKUP($A215,csapatok!$A:$NN,ED$320,FALSE),5)="Csere",VLOOKUP(LEFT(VLOOKUP($A215,csapatok!$A:$NN,ED$320,FALSE),LEN(VLOOKUP($A215,csapatok!$A:$NN,ED$320,FALSE))-6),'csapat-ranglista'!$A:$FP,ED$321,FALSE)/8,VLOOKUP(VLOOKUP($A215,csapatok!$A:$NN,ED$320,FALSE),'csapat-ranglista'!$A:$FP,ED$321,FALSE)/4),0)</f>
        <v>0</v>
      </c>
      <c r="EE215" s="223">
        <f>IFERROR(IF(RIGHT(VLOOKUP($A215,csapatok!$A:$NN,EE$320,FALSE),5)="Csere",VLOOKUP(LEFT(VLOOKUP($A215,csapatok!$A:$NN,EE$320,FALSE),LEN(VLOOKUP($A215,csapatok!$A:$NN,EE$320,FALSE))-6),'csapat-ranglista'!$A:$FP,EE$321,FALSE)/8,VLOOKUP(VLOOKUP($A215,csapatok!$A:$NN,EE$320,FALSE),'csapat-ranglista'!$A:$FP,EE$321,FALSE)/4),0)</f>
        <v>0</v>
      </c>
      <c r="EF215" s="223">
        <f>IFERROR(IF(RIGHT(VLOOKUP($A215,csapatok!$A:$NN,EF$320,FALSE),5)="Csere",VLOOKUP(LEFT(VLOOKUP($A215,csapatok!$A:$NN,EF$320,FALSE),LEN(VLOOKUP($A215,csapatok!$A:$NN,EF$320,FALSE))-6),'csapat-ranglista'!$A:$FP,EF$321,FALSE)/8,VLOOKUP(VLOOKUP($A215,csapatok!$A:$NN,EF$320,FALSE),'csapat-ranglista'!$A:$FP,EF$321,FALSE)/4),0)</f>
        <v>0</v>
      </c>
      <c r="EG215" s="223">
        <f>IFERROR(IF(RIGHT(VLOOKUP($A215,csapatok!$A:$NN,EG$320,FALSE),5)="Csere",VLOOKUP(LEFT(VLOOKUP($A215,csapatok!$A:$NN,EG$320,FALSE),LEN(VLOOKUP($A215,csapatok!$A:$NN,EG$320,FALSE))-6),'csapat-ranglista'!$A:$FP,EG$321,FALSE)/8,VLOOKUP(VLOOKUP($A215,csapatok!$A:$NN,EG$320,FALSE),'csapat-ranglista'!$A:$FP,EG$321,FALSE)/4),0)</f>
        <v>0</v>
      </c>
      <c r="EH215" s="223">
        <f>IFERROR(IF(RIGHT(VLOOKUP($A215,csapatok!$A:$NN,EH$320,FALSE),5)="Csere",VLOOKUP(LEFT(VLOOKUP($A215,csapatok!$A:$NN,EH$320,FALSE),LEN(VLOOKUP($A215,csapatok!$A:$NN,EH$320,FALSE))-6),'csapat-ranglista'!$A:$FP,EH$321,FALSE)/8,VLOOKUP(VLOOKUP($A215,csapatok!$A:$NN,EH$320,FALSE),'csapat-ranglista'!$A:$FP,EH$321,FALSE)/4),0)</f>
        <v>0</v>
      </c>
      <c r="EI215" s="223">
        <f>IFERROR(IF(RIGHT(VLOOKUP($A215,csapatok!$A:$NN,EI$320,FALSE),5)="Csere",VLOOKUP(LEFT(VLOOKUP($A215,csapatok!$A:$NN,EI$320,FALSE),LEN(VLOOKUP($A215,csapatok!$A:$NN,EI$320,FALSE))-6),'csapat-ranglista'!$A:$FP,EI$321,FALSE)/8,VLOOKUP(VLOOKUP($A215,csapatok!$A:$NN,EI$320,FALSE),'csapat-ranglista'!$A:$FP,EI$321,FALSE)/4),0)</f>
        <v>0</v>
      </c>
      <c r="EJ215" s="223">
        <f>IFERROR(IF(RIGHT(VLOOKUP($A215,csapatok!$A:$NN,EJ$320,FALSE),5)="Csere",VLOOKUP(LEFT(VLOOKUP($A215,csapatok!$A:$NN,EJ$320,FALSE),LEN(VLOOKUP($A215,csapatok!$A:$NN,EJ$320,FALSE))-6),'csapat-ranglista'!$A:$FP,EJ$321,FALSE)/8,VLOOKUP(VLOOKUP($A215,csapatok!$A:$NN,EJ$320,FALSE),'csapat-ranglista'!$A:$FP,EJ$321,FALSE)/4),0)</f>
        <v>0</v>
      </c>
      <c r="EK215" s="223">
        <f>IFERROR(IF(RIGHT(VLOOKUP($A215,csapatok!$A:$NN,EK$320,FALSE),5)="Csere",VLOOKUP(LEFT(VLOOKUP($A215,csapatok!$A:$NN,EK$320,FALSE),LEN(VLOOKUP($A215,csapatok!$A:$NN,EK$320,FALSE))-6),'csapat-ranglista'!$A:$FP,EK$321,FALSE)/8,VLOOKUP(VLOOKUP($A215,csapatok!$A:$NN,EK$320,FALSE),'csapat-ranglista'!$A:$FP,EK$321,FALSE)/4),0)</f>
        <v>0</v>
      </c>
      <c r="EL215" s="223">
        <f>IFERROR(IF(RIGHT(VLOOKUP($A215,csapatok!$A:$NN,EL$320,FALSE),5)="Csere",VLOOKUP(LEFT(VLOOKUP($A215,csapatok!$A:$NN,EL$320,FALSE),LEN(VLOOKUP($A215,csapatok!$A:$NN,EL$320,FALSE))-6),'csapat-ranglista'!$A:$FP,EL$321,FALSE)/8,VLOOKUP(VLOOKUP($A215,csapatok!$A:$NN,EL$320,FALSE),'csapat-ranglista'!$A:$FP,EL$321,FALSE)/4),0)</f>
        <v>0</v>
      </c>
      <c r="EM215" s="223">
        <f>IFERROR(IF(RIGHT(VLOOKUP($A215,csapatok!$A:$NN,EM$320,FALSE),5)="Csere",VLOOKUP(LEFT(VLOOKUP($A215,csapatok!$A:$NN,EM$320,FALSE),LEN(VLOOKUP($A215,csapatok!$A:$NN,EM$320,FALSE))-6),'csapat-ranglista'!$A:$FP,EM$321,FALSE)/8,VLOOKUP(VLOOKUP($A215,csapatok!$A:$NN,EM$320,FALSE),'csapat-ranglista'!$A:$FP,EM$321,FALSE)/4),0)</f>
        <v>0</v>
      </c>
      <c r="EN215" s="223">
        <f>IFERROR(IF(RIGHT(VLOOKUP($A215,csapatok!$A:$NN,EN$320,FALSE),5)="Csere",VLOOKUP(LEFT(VLOOKUP($A215,csapatok!$A:$NN,EN$320,FALSE),LEN(VLOOKUP($A215,csapatok!$A:$NN,EN$320,FALSE))-6),'csapat-ranglista'!$A:$FP,EN$321,FALSE)/8,VLOOKUP(VLOOKUP($A215,csapatok!$A:$NN,EN$320,FALSE),'csapat-ranglista'!$A:$FP,EN$321,FALSE)/4),0)</f>
        <v>0</v>
      </c>
      <c r="EO215" s="223">
        <f>IFERROR(IF(RIGHT(VLOOKUP($A215,csapatok!$A:$NN,EO$320,FALSE),5)="Csere",VLOOKUP(LEFT(VLOOKUP($A215,csapatok!$A:$NN,EO$320,FALSE),LEN(VLOOKUP($A215,csapatok!$A:$NN,EO$320,FALSE))-6),'csapat-ranglista'!$A:$FP,EO$321,FALSE)/8,VLOOKUP(VLOOKUP($A215,csapatok!$A:$NN,EO$320,FALSE),'csapat-ranglista'!$A:$FP,EO$321,FALSE)/4),0)</f>
        <v>0</v>
      </c>
      <c r="EP215" s="223">
        <f>IFERROR(IF(RIGHT(VLOOKUP($A215,csapatok!$A:$NN,EP$320,FALSE),5)="Csere",VLOOKUP(LEFT(VLOOKUP($A215,csapatok!$A:$NN,EP$320,FALSE),LEN(VLOOKUP($A215,csapatok!$A:$NN,EP$320,FALSE))-6),'csapat-ranglista'!$A:$FP,EP$321,FALSE)/8,VLOOKUP(VLOOKUP($A215,csapatok!$A:$NN,EP$320,FALSE),'csapat-ranglista'!$A:$FP,EP$321,FALSE)/4),0)</f>
        <v>0</v>
      </c>
      <c r="EQ215" s="223">
        <f>IFERROR(IF(RIGHT(VLOOKUP($A215,csapatok!$A:$NN,EQ$320,FALSE),5)="Csere",VLOOKUP(LEFT(VLOOKUP($A215,csapatok!$A:$NN,EQ$320,FALSE),LEN(VLOOKUP($A215,csapatok!$A:$NN,EQ$320,FALSE))-6),'csapat-ranglista'!$A:$FP,EQ$321,FALSE)/8,VLOOKUP(VLOOKUP($A215,csapatok!$A:$NN,EQ$320,FALSE),'csapat-ranglista'!$A:$FP,EQ$321,FALSE)/4),0)</f>
        <v>0</v>
      </c>
      <c r="ER215" s="223">
        <f>IFERROR(IF(RIGHT(VLOOKUP($A215,csapatok!$A:$NN,ER$320,FALSE),5)="Csere",VLOOKUP(LEFT(VLOOKUP($A215,csapatok!$A:$NN,ER$320,FALSE),LEN(VLOOKUP($A215,csapatok!$A:$NN,ER$320,FALSE))-6),'csapat-ranglista'!$A:$FP,ER$321,FALSE)/8,VLOOKUP(VLOOKUP($A215,csapatok!$A:$NN,ER$320,FALSE),'csapat-ranglista'!$A:$FP,ER$321,FALSE)/4),0)</f>
        <v>0</v>
      </c>
      <c r="ES215" s="223">
        <f>IFERROR(IF(RIGHT(VLOOKUP($A215,csapatok!$A:$NN,ES$320,FALSE),5)="Csere",VLOOKUP(LEFT(VLOOKUP($A215,csapatok!$A:$NN,ES$320,FALSE),LEN(VLOOKUP($A215,csapatok!$A:$NN,ES$320,FALSE))-6),'csapat-ranglista'!$A:$FP,ES$321,FALSE)/8,VLOOKUP(VLOOKUP($A215,csapatok!$A:$NN,ES$320,FALSE),'csapat-ranglista'!$A:$FP,ES$321,FALSE)/4),0)</f>
        <v>0</v>
      </c>
      <c r="ET215" s="223">
        <f>IFERROR(IF(RIGHT(VLOOKUP($A215,csapatok!$A:$NN,ET$320,FALSE),5)="Csere",VLOOKUP(LEFT(VLOOKUP($A215,csapatok!$A:$NN,ET$320,FALSE),LEN(VLOOKUP($A215,csapatok!$A:$NN,ET$320,FALSE))-6),'csapat-ranglista'!$A:$FP,ET$321,FALSE)/8,VLOOKUP(VLOOKUP($A215,csapatok!$A:$NN,ET$320,FALSE),'csapat-ranglista'!$A:$FP,ET$321,FALSE)/4),0)</f>
        <v>0</v>
      </c>
      <c r="EU215" s="223">
        <f>IFERROR(IF(RIGHT(VLOOKUP($A215,csapatok!$A:$NN,EU$320,FALSE),5)="Csere",VLOOKUP(LEFT(VLOOKUP($A215,csapatok!$A:$NN,EU$320,FALSE),LEN(VLOOKUP($A215,csapatok!$A:$NN,EU$320,FALSE))-6),'csapat-ranglista'!$A:$FP,EU$321,FALSE)/8,VLOOKUP(VLOOKUP($A215,csapatok!$A:$NN,EU$320,FALSE),'csapat-ranglista'!$A:$FP,EU$321,FALSE)/4),0)</f>
        <v>0</v>
      </c>
      <c r="EV215" s="223">
        <f>IFERROR(IF(RIGHT(VLOOKUP($A215,csapatok!$A:$NN,EV$320,FALSE),5)="Csere",VLOOKUP(LEFT(VLOOKUP($A215,csapatok!$A:$NN,EV$320,FALSE),LEN(VLOOKUP($A215,csapatok!$A:$NN,EV$320,FALSE))-6),'csapat-ranglista'!$A:$FP,EV$321,FALSE)/8,VLOOKUP(VLOOKUP($A215,csapatok!$A:$NN,EV$320,FALSE),'csapat-ranglista'!$A:$FP,EV$321,FALSE)/4),0)</f>
        <v>0</v>
      </c>
      <c r="EW215" s="223">
        <f>IFERROR(IF(RIGHT(VLOOKUP($A215,csapatok!$A:$NN,EW$320,FALSE),5)="Csere",VLOOKUP(LEFT(VLOOKUP($A215,csapatok!$A:$NN,EW$320,FALSE),LEN(VLOOKUP($A215,csapatok!$A:$NN,EW$320,FALSE))-6),'csapat-ranglista'!$A:$FP,EW$321,FALSE)/8,VLOOKUP(VLOOKUP($A215,csapatok!$A:$NN,EW$320,FALSE),'csapat-ranglista'!$A:$FP,EW$321,FALSE)/4),0)</f>
        <v>0</v>
      </c>
      <c r="EX215" s="223">
        <f>IFERROR(IF(RIGHT(VLOOKUP($A215,csapatok!$A:$NN,EX$320,FALSE),5)="Csere",VLOOKUP(LEFT(VLOOKUP($A215,csapatok!$A:$NN,EX$320,FALSE),LEN(VLOOKUP($A215,csapatok!$A:$NN,EX$320,FALSE))-6),'csapat-ranglista'!$A:$FP,EX$321,FALSE)/8,VLOOKUP(VLOOKUP($A215,csapatok!$A:$NN,EX$320,FALSE),'csapat-ranglista'!$A:$FP,EX$321,FALSE)/4),0)</f>
        <v>0</v>
      </c>
      <c r="EY215" s="223">
        <f>IFERROR(IF(RIGHT(VLOOKUP($A215,csapatok!$A:$NN,EY$320,FALSE),5)="Csere",VLOOKUP(LEFT(VLOOKUP($A215,csapatok!$A:$NN,EY$320,FALSE),LEN(VLOOKUP($A215,csapatok!$A:$NN,EY$320,FALSE))-6),'csapat-ranglista'!$A:$FP,EY$321,FALSE)/8,VLOOKUP(VLOOKUP($A215,csapatok!$A:$NN,EY$320,FALSE),'csapat-ranglista'!$A:$FP,EY$321,FALSE)/4),0)</f>
        <v>0</v>
      </c>
      <c r="EZ215" s="223">
        <f>IFERROR(IF(RIGHT(VLOOKUP($A215,csapatok!$A:$NN,EZ$320,FALSE),5)="Csere",VLOOKUP(LEFT(VLOOKUP($A215,csapatok!$A:$NN,EZ$320,FALSE),LEN(VLOOKUP($A215,csapatok!$A:$NN,EZ$320,FALSE))-6),'csapat-ranglista'!$A:$FP,EZ$321,FALSE)/8,VLOOKUP(VLOOKUP($A215,csapatok!$A:$NN,EZ$320,FALSE),'csapat-ranglista'!$A:$FP,EZ$321,FALSE)/4),0)</f>
        <v>0</v>
      </c>
      <c r="FA215" s="223">
        <f>IFERROR(IF(RIGHT(VLOOKUP($A215,csapatok!$A:$NN,FA$320,FALSE),5)="Csere",VLOOKUP(LEFT(VLOOKUP($A215,csapatok!$A:$NN,FA$320,FALSE),LEN(VLOOKUP($A215,csapatok!$A:$NN,FA$320,FALSE))-6),'csapat-ranglista'!$A:$FP,FA$321,FALSE)/8,VLOOKUP(VLOOKUP($A215,csapatok!$A:$NN,FA$320,FALSE),'csapat-ranglista'!$A:$FP,FA$321,FALSE)/4),0)</f>
        <v>0</v>
      </c>
      <c r="FB215" s="223">
        <f>IFERROR(IF(RIGHT(VLOOKUP($A215,csapatok!$A:$NN,FB$320,FALSE),5)="Csere",VLOOKUP(LEFT(VLOOKUP($A215,csapatok!$A:$NN,FB$320,FALSE),LEN(VLOOKUP($A215,csapatok!$A:$NN,FB$320,FALSE))-6),'csapat-ranglista'!$A:$FP,FB$321,FALSE)/8,VLOOKUP(VLOOKUP($A215,csapatok!$A:$NN,FB$320,FALSE),'csapat-ranglista'!$A:$FP,FB$321,FALSE)/4),0)</f>
        <v>0</v>
      </c>
      <c r="FC215" s="223">
        <f>IFERROR(IF(RIGHT(VLOOKUP($A215,csapatok!$A:$NN,FC$320,FALSE),5)="Csere",VLOOKUP(LEFT(VLOOKUP($A215,csapatok!$A:$NN,FC$320,FALSE),LEN(VLOOKUP($A215,csapatok!$A:$NN,FC$320,FALSE))-6),'csapat-ranglista'!$A:$FP,FC$321,FALSE)/8,VLOOKUP(VLOOKUP($A215,csapatok!$A:$NN,FC$320,FALSE),'csapat-ranglista'!$A:$FP,FC$321,FALSE)/4),0)</f>
        <v>0</v>
      </c>
      <c r="FD215" s="224">
        <f>versenyek!$QY$11*IFERROR(VLOOKUP(VLOOKUP($A215,versenyek!QX:QZ,3,FALSE),szabalyok!$A$16:$B$23,2,FALSE)/4,0)</f>
        <v>0</v>
      </c>
      <c r="FE215" s="224">
        <f>versenyek!$RB$11*IFERROR(VLOOKUP(VLOOKUP($A215,versenyek!RA:RC,3,FALSE),szabalyok!$A$16:$B$23,2,FALSE)/4,0)</f>
        <v>0</v>
      </c>
      <c r="FF215" s="223">
        <f>IFERROR(IF(RIGHT(VLOOKUP($A215,csapatok!$A:$NN,FF$320,FALSE),5)="Csere",VLOOKUP(LEFT(VLOOKUP($A215,csapatok!$A:$NN,FF$320,FALSE),LEN(VLOOKUP($A215,csapatok!$A:$NN,FF$320,FALSE))-6),'csapat-ranglista'!$A:$FP,FF$321,FALSE)/8,VLOOKUP(VLOOKUP($A215,csapatok!$A:$NN,FF$320,FALSE),'csapat-ranglista'!$A:$FP,FF$321,FALSE)/4),0)</f>
        <v>0</v>
      </c>
      <c r="FG215" s="223">
        <f>IFERROR(IF(RIGHT(VLOOKUP($A215,csapatok!$A:$NN,FG$320,FALSE),5)="Csere",VLOOKUP(LEFT(VLOOKUP($A215,csapatok!$A:$NN,FG$320,FALSE),LEN(VLOOKUP($A215,csapatok!$A:$NN,FG$320,FALSE))-6),'csapat-ranglista'!$A:$FP,FG$321,FALSE)/8,VLOOKUP(VLOOKUP($A215,csapatok!$A:$NN,FG$320,FALSE),'csapat-ranglista'!$A:$FP,FG$321,FALSE)/4),0)</f>
        <v>0</v>
      </c>
      <c r="FH215" s="223">
        <f>IFERROR(IF(RIGHT(VLOOKUP($A215,csapatok!$A:$NN,FH$320,FALSE),5)="Csere",VLOOKUP(LEFT(VLOOKUP($A215,csapatok!$A:$NN,FH$320,FALSE),LEN(VLOOKUP($A215,csapatok!$A:$NN,FH$320,FALSE))-6),'csapat-ranglista'!$A:$FP,FH$321,FALSE)/8,VLOOKUP(VLOOKUP($A215,csapatok!$A:$NN,FH$320,FALSE),'csapat-ranglista'!$A:$FP,FH$321,FALSE)/4),0)</f>
        <v>0</v>
      </c>
      <c r="FI215" s="223">
        <f>IFERROR(IF(RIGHT(VLOOKUP($A215,csapatok!$A:$NN,FI$320,FALSE),5)="Csere",VLOOKUP(LEFT(VLOOKUP($A215,csapatok!$A:$NN,FI$320,FALSE),LEN(VLOOKUP($A215,csapatok!$A:$NN,FI$320,FALSE))-6),'csapat-ranglista'!$A:$FP,FI$321,FALSE)/8,VLOOKUP(VLOOKUP($A215,csapatok!$A:$NN,FI$320,FALSE),'csapat-ranglista'!$A:$FP,FI$321,FALSE)/4),0)</f>
        <v>0</v>
      </c>
      <c r="FJ215" s="223">
        <f>IFERROR(IF(RIGHT(VLOOKUP($A215,csapatok!$A:$NN,FJ$320,FALSE),5)="Csere",VLOOKUP(LEFT(VLOOKUP($A215,csapatok!$A:$NN,FJ$320,FALSE),LEN(VLOOKUP($A215,csapatok!$A:$NN,FJ$320,FALSE))-6),'csapat-ranglista'!$A:$FP,FJ$321,FALSE)/8,VLOOKUP(VLOOKUP($A215,csapatok!$A:$NN,FJ$320,FALSE),'csapat-ranglista'!$A:$FP,FJ$321,FALSE)/4),0)</f>
        <v>0</v>
      </c>
      <c r="FK215" s="223">
        <f>IFERROR(IF(RIGHT(VLOOKUP($A215,csapatok!$A:$NN,FK$320,FALSE),5)="Csere",VLOOKUP(LEFT(VLOOKUP($A215,csapatok!$A:$NN,FK$320,FALSE),LEN(VLOOKUP($A215,csapatok!$A:$NN,FK$320,FALSE))-6),'csapat-ranglista'!$A:$FP,FK$321,FALSE)/8,VLOOKUP(VLOOKUP($A215,csapatok!$A:$NN,FK$320,FALSE),'csapat-ranglista'!$A:$FP,FK$321,FALSE)/4),0)</f>
        <v>0</v>
      </c>
      <c r="FL215" s="223">
        <f>IFERROR(IF(RIGHT(VLOOKUP($A215,csapatok!$A:$NN,FL$320,FALSE),5)="Csere",VLOOKUP(LEFT(VLOOKUP($A215,csapatok!$A:$NN,FL$320,FALSE),LEN(VLOOKUP($A215,csapatok!$A:$NN,FL$320,FALSE))-6),'csapat-ranglista'!$A:$FP,FL$321,FALSE)/8,VLOOKUP(VLOOKUP($A215,csapatok!$A:$NN,FL$320,FALSE),'csapat-ranglista'!$A:$FP,FL$321,FALSE)/4),0)</f>
        <v>0</v>
      </c>
      <c r="FM215" s="223">
        <f>IFERROR(IF(RIGHT(VLOOKUP($A215,csapatok!$A:$NN,FM$320,FALSE),5)="Csere",VLOOKUP(LEFT(VLOOKUP($A215,csapatok!$A:$NN,FM$320,FALSE),LEN(VLOOKUP($A215,csapatok!$A:$NN,FM$320,FALSE))-6),'csapat-ranglista'!$A:$FP,FM$321,FALSE)/8,VLOOKUP(VLOOKUP($A215,csapatok!$A:$NN,FM$320,FALSE),'csapat-ranglista'!$A:$FP,FM$321,FALSE)/4),0)</f>
        <v>0</v>
      </c>
      <c r="FN215" s="223">
        <f>IFERROR(IF(RIGHT(VLOOKUP($A215,csapatok!$A:$NN,FN$320,FALSE),5)="Csere",VLOOKUP(LEFT(VLOOKUP($A215,csapatok!$A:$NN,FN$320,FALSE),LEN(VLOOKUP($A215,csapatok!$A:$NN,FN$320,FALSE))-6),'csapat-ranglista'!$A:$FP,FN$321,FALSE)/8,VLOOKUP(VLOOKUP($A215,csapatok!$A:$NN,FN$320,FALSE),'csapat-ranglista'!$A:$FP,FN$321,FALSE)/4),0)</f>
        <v>0</v>
      </c>
      <c r="FO215" s="223">
        <f>IFERROR(IF(RIGHT(VLOOKUP($A215,csapatok!$A:$NN,FO$320,FALSE),5)="Csere",VLOOKUP(LEFT(VLOOKUP($A215,csapatok!$A:$NN,FO$320,FALSE),LEN(VLOOKUP($A215,csapatok!$A:$NN,FO$320,FALSE))-6),'csapat-ranglista'!$A:$FP,FO$321,FALSE)/8,VLOOKUP(VLOOKUP($A215,csapatok!$A:$NN,FO$320,FALSE),'csapat-ranglista'!$A:$FP,FO$321,FALSE)/4),0)</f>
        <v>0</v>
      </c>
      <c r="FP215" s="223">
        <f>IFERROR(IF(RIGHT(VLOOKUP($A215,csapatok!$A:$NN,FP$320,FALSE),5)="Csere",VLOOKUP(LEFT(VLOOKUP($A215,csapatok!$A:$NN,FP$320,FALSE),LEN(VLOOKUP($A215,csapatok!$A:$NN,FP$320,FALSE))-6),'csapat-ranglista'!$A:$FP,FP$321,FALSE)/8,VLOOKUP(VLOOKUP($A215,csapatok!$A:$NN,FP$320,FALSE),'csapat-ranglista'!$A:$FP,FP$321,FALSE)/4),0)</f>
        <v>0</v>
      </c>
      <c r="FQ215" s="223">
        <f>IFERROR(IF(RIGHT(VLOOKUP($A215,csapatok!$A:$NN,FQ$320,FALSE),5)="Csere",VLOOKUP(LEFT(VLOOKUP($A215,csapatok!$A:$NN,FQ$320,FALSE),LEN(VLOOKUP($A215,csapatok!$A:$NN,FQ$320,FALSE))-6),'csapat-ranglista'!$A:$FP,FQ$321,FALSE)/8,VLOOKUP(VLOOKUP($A215,csapatok!$A:$NN,FQ$320,FALSE),'csapat-ranglista'!$A:$FP,FQ$321,FALSE)/4),0)</f>
        <v>0</v>
      </c>
      <c r="FR215" s="223">
        <f>IFERROR(IF(RIGHT(VLOOKUP($A215,csapatok!$A:$NN,FR$320,FALSE),5)="Csere",VLOOKUP(LEFT(VLOOKUP($A215,csapatok!$A:$NN,FR$320,FALSE),LEN(VLOOKUP($A215,csapatok!$A:$NN,FR$320,FALSE))-6),'csapat-ranglista'!$A:$FP,FR$321,FALSE)/8,VLOOKUP(VLOOKUP($A215,csapatok!$A:$NN,FR$320,FALSE),'csapat-ranglista'!$A:$FP,FR$321,FALSE)/4),0)</f>
        <v>0</v>
      </c>
      <c r="FS215" s="223">
        <f>IFERROR(IF(RIGHT(VLOOKUP($A215,csapatok!$A:$NN,FS$320,FALSE),5)="Csere",VLOOKUP(LEFT(VLOOKUP($A215,csapatok!$A:$NN,FS$320,FALSE),LEN(VLOOKUP($A215,csapatok!$A:$NN,FS$320,FALSE))-6),'csapat-ranglista'!$A:$FP,FS$321,FALSE)/8,VLOOKUP(VLOOKUP($A215,csapatok!$A:$NN,FS$320,FALSE),'csapat-ranglista'!$A:$FP,FS$321,FALSE)/4),0)</f>
        <v>0</v>
      </c>
      <c r="FT215" s="223">
        <f>IFERROR(IF(RIGHT(VLOOKUP($A215,csapatok!$A:$NN,FT$320,FALSE),5)="Csere",VLOOKUP(LEFT(VLOOKUP($A215,csapatok!$A:$NN,FT$320,FALSE),LEN(VLOOKUP($A215,csapatok!$A:$NN,FT$320,FALSE))-6),'csapat-ranglista'!$A:$FP,FT$321,FALSE)/8,VLOOKUP(VLOOKUP($A215,csapatok!$A:$NN,FT$320,FALSE),'csapat-ranglista'!$A:$FP,FT$321,FALSE)/4),0)</f>
        <v>0</v>
      </c>
      <c r="FU215" s="223">
        <f>IFERROR(IF(RIGHT(VLOOKUP($A215,csapatok!$A:$NN,FU$320,FALSE),5)="Csere",VLOOKUP(LEFT(VLOOKUP($A215,csapatok!$A:$NN,FU$320,FALSE),LEN(VLOOKUP($A215,csapatok!$A:$NN,FU$320,FALSE))-6),'csapat-ranglista'!$A:$FP,FU$321,FALSE)/8,VLOOKUP(VLOOKUP($A215,csapatok!$A:$NN,FU$320,FALSE),'csapat-ranglista'!$A:$FP,FU$321,FALSE)/4),0)</f>
        <v>0</v>
      </c>
      <c r="FV215" s="223">
        <f>IFERROR(IF(RIGHT(VLOOKUP($A215,csapatok!$A:$NN,FV$320,FALSE),5)="Csere",VLOOKUP(LEFT(VLOOKUP($A215,csapatok!$A:$NN,FV$320,FALSE),LEN(VLOOKUP($A215,csapatok!$A:$NN,FV$320,FALSE))-6),'csapat-ranglista'!$A:$FP,FV$321,FALSE)/8,VLOOKUP(VLOOKUP($A215,csapatok!$A:$NN,FV$320,FALSE),'csapat-ranglista'!$A:$FP,FV$321,FALSE)/4),0)</f>
        <v>0</v>
      </c>
      <c r="FW215" s="223">
        <f>IFERROR(IF(RIGHT(VLOOKUP($A215,csapatok!$A:$NN,FW$320,FALSE),5)="Csere",VLOOKUP(LEFT(VLOOKUP($A215,csapatok!$A:$NN,FW$320,FALSE),LEN(VLOOKUP($A215,csapatok!$A:$NN,FW$320,FALSE))-6),'csapat-ranglista'!$A:$FP,FW$321,FALSE)/8,VLOOKUP(VLOOKUP($A215,csapatok!$A:$NN,FW$320,FALSE),'csapat-ranglista'!$A:$FP,FW$321,FALSE)/4),0)</f>
        <v>0</v>
      </c>
      <c r="FX215" s="223">
        <f>IFERROR(IF(RIGHT(VLOOKUP($A215,csapatok!$A:$NN,FX$320,FALSE),5)="Csere",VLOOKUP(LEFT(VLOOKUP($A215,csapatok!$A:$NN,FX$320,FALSE),LEN(VLOOKUP($A215,csapatok!$A:$NN,FX$320,FALSE))-6),'csapat-ranglista'!$A:$FP,FX$321,FALSE)/8,VLOOKUP(VLOOKUP($A215,csapatok!$A:$NN,FX$320,FALSE),'csapat-ranglista'!$A:$FP,FX$321,FALSE)/4),0)</f>
        <v>0</v>
      </c>
      <c r="FY215" s="223">
        <f>IFERROR(IF(RIGHT(VLOOKUP($A215,csapatok!$A:$NN,FY$320,FALSE),5)="Csere",VLOOKUP(LEFT(VLOOKUP($A215,csapatok!$A:$NN,FY$320,FALSE),LEN(VLOOKUP($A215,csapatok!$A:$NN,FY$320,FALSE))-6),'csapat-ranglista'!$A:$FP,FY$321,FALSE)/8,VLOOKUP(VLOOKUP($A215,csapatok!$A:$NN,FY$320,FALSE),'csapat-ranglista'!$A:$FP,FY$321,FALSE)/4),0)</f>
        <v>0</v>
      </c>
      <c r="FZ215" s="223">
        <f>IFERROR(IF(RIGHT(VLOOKUP($A215,csapatok!$A:$NN,FZ$320,FALSE),5)="Csere",VLOOKUP(LEFT(VLOOKUP($A215,csapatok!$A:$NN,FZ$320,FALSE),LEN(VLOOKUP($A215,csapatok!$A:$NN,FZ$320,FALSE))-6),'csapat-ranglista'!$A:$FP,FZ$321,FALSE)/8,VLOOKUP(VLOOKUP($A215,csapatok!$A:$NN,FZ$320,FALSE),'csapat-ranglista'!$A:$FP,FZ$321,FALSE)/4),0)</f>
        <v>0</v>
      </c>
      <c r="GA215" s="223">
        <f>IFERROR(IF(RIGHT(VLOOKUP($A215,csapatok!$A:$NN,GA$320,FALSE),5)="Csere",VLOOKUP(LEFT(VLOOKUP($A215,csapatok!$A:$NN,GA$320,FALSE),LEN(VLOOKUP($A215,csapatok!$A:$NN,GA$320,FALSE))-6),'csapat-ranglista'!$A:$FP,GA$321,FALSE)/8,VLOOKUP(VLOOKUP($A215,csapatok!$A:$NN,GA$320,FALSE),'csapat-ranglista'!$A:$FP,GA$321,FALSE)/4),0)</f>
        <v>0</v>
      </c>
      <c r="GB215" s="223">
        <f>IFERROR(IF(RIGHT(VLOOKUP($A215,csapatok!$A:$NN,GB$320,FALSE),5)="Csere",VLOOKUP(LEFT(VLOOKUP($A215,csapatok!$A:$NN,GB$320,FALSE),LEN(VLOOKUP($A215,csapatok!$A:$NN,GB$320,FALSE))-6),'csapat-ranglista'!$A:$FP,GB$321,FALSE)/8,VLOOKUP(VLOOKUP($A215,csapatok!$A:$NN,GB$320,FALSE),'csapat-ranglista'!$A:$FP,GB$321,FALSE)/4),0)</f>
        <v>0</v>
      </c>
      <c r="GC215" s="223">
        <f>IFERROR(IF(RIGHT(VLOOKUP($A215,csapatok!$A:$NN,GC$320,FALSE),5)="Csere",VLOOKUP(LEFT(VLOOKUP($A215,csapatok!$A:$NN,GC$320,FALSE),LEN(VLOOKUP($A215,csapatok!$A:$NN,GC$320,FALSE))-6),'csapat-ranglista'!$A:$FP,GC$321,FALSE)/8,VLOOKUP(VLOOKUP($A215,csapatok!$A:$NN,GC$320,FALSE),'csapat-ranglista'!$A:$FP,GC$321,FALSE)/4),0)</f>
        <v>0</v>
      </c>
      <c r="GD215" s="247">
        <f>SUM(EQ215:GC215)</f>
        <v>0</v>
      </c>
    </row>
    <row r="216" spans="1:186">
      <c r="A216" s="32" t="s">
        <v>296</v>
      </c>
      <c r="B216" s="2">
        <v>32972</v>
      </c>
      <c r="C216" s="131" t="str">
        <f>IF(B216=0,"",IF(B216&lt;$C$1,"felnőtt","ifi"))</f>
        <v>felnőtt</v>
      </c>
      <c r="D216" s="32" t="s">
        <v>9</v>
      </c>
      <c r="E216" s="45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1.4439569751222083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f>IFERROR(IF(RIGHT(VLOOKUP($A216,csapatok!$A:$BL,X$320,FALSE),5)="Csere",VLOOKUP(LEFT(VLOOKUP($A216,csapatok!$A:$BL,X$320,FALSE),LEN(VLOOKUP($A216,csapatok!$A:$BL,X$320,FALSE))-6),'csapat-ranglista'!$A:$FP,X$321,FALSE)/8,VLOOKUP(VLOOKUP($A216,csapatok!$A:$BL,X$320,FALSE),'csapat-ranglista'!$A:$FP,X$321,FALSE)/4),0)</f>
        <v>0</v>
      </c>
      <c r="Y216" s="32">
        <f>IFERROR(IF(RIGHT(VLOOKUP($A216,csapatok!$A:$BL,Y$320,FALSE),5)="Csere",VLOOKUP(LEFT(VLOOKUP($A216,csapatok!$A:$BL,Y$320,FALSE),LEN(VLOOKUP($A216,csapatok!$A:$BL,Y$320,FALSE))-6),'csapat-ranglista'!$A:$FP,Y$321,FALSE)/8,VLOOKUP(VLOOKUP($A216,csapatok!$A:$BL,Y$320,FALSE),'csapat-ranglista'!$A:$FP,Y$321,FALSE)/4),0)</f>
        <v>0</v>
      </c>
      <c r="Z216" s="32">
        <f>IFERROR(IF(RIGHT(VLOOKUP($A216,csapatok!$A:$BL,Z$320,FALSE),5)="Csere",VLOOKUP(LEFT(VLOOKUP($A216,csapatok!$A:$BL,Z$320,FALSE),LEN(VLOOKUP($A216,csapatok!$A:$BL,Z$320,FALSE))-6),'csapat-ranglista'!$A:$FP,Z$321,FALSE)/8,VLOOKUP(VLOOKUP($A216,csapatok!$A:$BL,Z$320,FALSE),'csapat-ranglista'!$A:$FP,Z$321,FALSE)/4),0)</f>
        <v>0</v>
      </c>
      <c r="AA216" s="32">
        <f>IFERROR(IF(RIGHT(VLOOKUP($A216,csapatok!$A:$BL,AA$320,FALSE),5)="Csere",VLOOKUP(LEFT(VLOOKUP($A216,csapatok!$A:$BL,AA$320,FALSE),LEN(VLOOKUP($A216,csapatok!$A:$BL,AA$320,FALSE))-6),'csapat-ranglista'!$A:$FP,AA$321,FALSE)/8,VLOOKUP(VLOOKUP($A216,csapatok!$A:$BL,AA$320,FALSE),'csapat-ranglista'!$A:$FP,AA$321,FALSE)/4),0)</f>
        <v>0</v>
      </c>
      <c r="AB216" s="223">
        <f>IFERROR(IF(RIGHT(VLOOKUP($A216,csapatok!$A:$BL,AB$320,FALSE),5)="Csere",VLOOKUP(LEFT(VLOOKUP($A216,csapatok!$A:$BL,AB$320,FALSE),LEN(VLOOKUP($A216,csapatok!$A:$BL,AB$320,FALSE))-6),'csapat-ranglista'!$A:$FP,AB$321,FALSE)/8,VLOOKUP(VLOOKUP($A216,csapatok!$A:$BL,AB$320,FALSE),'csapat-ranglista'!$A:$FP,AB$321,FALSE)/4),0)</f>
        <v>0</v>
      </c>
      <c r="AC216" s="223">
        <f>IFERROR(IF(RIGHT(VLOOKUP($A216,csapatok!$A:$BL,AC$320,FALSE),5)="Csere",VLOOKUP(LEFT(VLOOKUP($A216,csapatok!$A:$BL,AC$320,FALSE),LEN(VLOOKUP($A216,csapatok!$A:$BL,AC$320,FALSE))-6),'csapat-ranglista'!$A:$FP,AC$321,FALSE)/8,VLOOKUP(VLOOKUP($A216,csapatok!$A:$BL,AC$320,FALSE),'csapat-ranglista'!$A:$FP,AC$321,FALSE)/4),0)</f>
        <v>0</v>
      </c>
      <c r="AD216" s="223">
        <f>IFERROR(IF(RIGHT(VLOOKUP($A216,csapatok!$A:$BL,AD$320,FALSE),5)="Csere",VLOOKUP(LEFT(VLOOKUP($A216,csapatok!$A:$BL,AD$320,FALSE),LEN(VLOOKUP($A216,csapatok!$A:$BL,AD$320,FALSE))-6),'csapat-ranglista'!$A:$FP,AD$321,FALSE)/8,VLOOKUP(VLOOKUP($A216,csapatok!$A:$BL,AD$320,FALSE),'csapat-ranglista'!$A:$FP,AD$321,FALSE)/4),0)</f>
        <v>0</v>
      </c>
      <c r="AE216" s="223">
        <f>IFERROR(IF(RIGHT(VLOOKUP($A216,csapatok!$A:$BL,AE$320,FALSE),5)="Csere",VLOOKUP(LEFT(VLOOKUP($A216,csapatok!$A:$BL,AE$320,FALSE),LEN(VLOOKUP($A216,csapatok!$A:$BL,AE$320,FALSE))-6),'csapat-ranglista'!$A:$FP,AE$321,FALSE)/8,VLOOKUP(VLOOKUP($A216,csapatok!$A:$BL,AE$320,FALSE),'csapat-ranglista'!$A:$FP,AE$321,FALSE)/4),0)</f>
        <v>0</v>
      </c>
      <c r="AF216" s="223">
        <f>IFERROR(IF(RIGHT(VLOOKUP($A216,csapatok!$A:$BL,AF$320,FALSE),5)="Csere",VLOOKUP(LEFT(VLOOKUP($A216,csapatok!$A:$BL,AF$320,FALSE),LEN(VLOOKUP($A216,csapatok!$A:$BL,AF$320,FALSE))-6),'csapat-ranglista'!$A:$FP,AF$321,FALSE)/8,VLOOKUP(VLOOKUP($A216,csapatok!$A:$BL,AF$320,FALSE),'csapat-ranglista'!$A:$FP,AF$321,FALSE)/4),0)</f>
        <v>0</v>
      </c>
      <c r="AG216" s="223">
        <f>IFERROR(IF(RIGHT(VLOOKUP($A216,csapatok!$A:$BL,AG$320,FALSE),5)="Csere",VLOOKUP(LEFT(VLOOKUP($A216,csapatok!$A:$BL,AG$320,FALSE),LEN(VLOOKUP($A216,csapatok!$A:$BL,AG$320,FALSE))-6),'csapat-ranglista'!$A:$FP,AG$321,FALSE)/8,VLOOKUP(VLOOKUP($A216,csapatok!$A:$BL,AG$320,FALSE),'csapat-ranglista'!$A:$FP,AG$321,FALSE)/4),0)</f>
        <v>0</v>
      </c>
      <c r="AH216" s="223">
        <f>IFERROR(IF(RIGHT(VLOOKUP($A216,csapatok!$A:$BL,AH$320,FALSE),5)="Csere",VLOOKUP(LEFT(VLOOKUP($A216,csapatok!$A:$BL,AH$320,FALSE),LEN(VLOOKUP($A216,csapatok!$A:$BL,AH$320,FALSE))-6),'csapat-ranglista'!$A:$FP,AH$321,FALSE)/8,VLOOKUP(VLOOKUP($A216,csapatok!$A:$BL,AH$320,FALSE),'csapat-ranglista'!$A:$FP,AH$321,FALSE)/4),0)</f>
        <v>0</v>
      </c>
      <c r="AI216" s="223">
        <f>IFERROR(IF(RIGHT(VLOOKUP($A216,csapatok!$A:$BL,AI$320,FALSE),5)="Csere",VLOOKUP(LEFT(VLOOKUP($A216,csapatok!$A:$BL,AI$320,FALSE),LEN(VLOOKUP($A216,csapatok!$A:$BL,AI$320,FALSE))-6),'csapat-ranglista'!$A:$FP,AI$321,FALSE)/8,VLOOKUP(VLOOKUP($A216,csapatok!$A:$BL,AI$320,FALSE),'csapat-ranglista'!$A:$FP,AI$321,FALSE)/4),0)</f>
        <v>0</v>
      </c>
      <c r="AJ216" s="223">
        <f>IFERROR(IF(RIGHT(VLOOKUP($A216,csapatok!$A:$BL,AJ$320,FALSE),5)="Csere",VLOOKUP(LEFT(VLOOKUP($A216,csapatok!$A:$BL,AJ$320,FALSE),LEN(VLOOKUP($A216,csapatok!$A:$BL,AJ$320,FALSE))-6),'csapat-ranglista'!$A:$FP,AJ$321,FALSE)/8,VLOOKUP(VLOOKUP($A216,csapatok!$A:$BL,AJ$320,FALSE),'csapat-ranglista'!$A:$FP,AJ$321,FALSE)/2),0)</f>
        <v>0</v>
      </c>
      <c r="AK216" s="223">
        <f>IFERROR(IF(RIGHT(VLOOKUP($A216,csapatok!$A:$CN,AK$320,FALSE),5)="Csere",VLOOKUP(LEFT(VLOOKUP($A216,csapatok!$A:$CN,AK$320,FALSE),LEN(VLOOKUP($A216,csapatok!$A:$CN,AK$320,FALSE))-6),'csapat-ranglista'!$A:$FP,AK$321,FALSE)/8,VLOOKUP(VLOOKUP($A216,csapatok!$A:$CN,AK$320,FALSE),'csapat-ranglista'!$A:$FP,AK$321,FALSE)/4),0)</f>
        <v>0</v>
      </c>
      <c r="AL216" s="223">
        <f>IFERROR(IF(RIGHT(VLOOKUP($A216,csapatok!$A:$CN,AL$320,FALSE),5)="Csere",VLOOKUP(LEFT(VLOOKUP($A216,csapatok!$A:$CN,AL$320,FALSE),LEN(VLOOKUP($A216,csapatok!$A:$CN,AL$320,FALSE))-6),'csapat-ranglista'!$A:$FP,AL$321,FALSE)/8,VLOOKUP(VLOOKUP($A216,csapatok!$A:$CN,AL$320,FALSE),'csapat-ranglista'!$A:$FP,AL$321,FALSE)/4),0)</f>
        <v>0</v>
      </c>
      <c r="AM216" s="223">
        <f>IFERROR(IF(RIGHT(VLOOKUP($A216,csapatok!$A:$CN,AM$320,FALSE),5)="Csere",VLOOKUP(LEFT(VLOOKUP($A216,csapatok!$A:$CN,AM$320,FALSE),LEN(VLOOKUP($A216,csapatok!$A:$CN,AM$320,FALSE))-6),'csapat-ranglista'!$A:$FP,AM$321,FALSE)/8,VLOOKUP(VLOOKUP($A216,csapatok!$A:$CN,AM$320,FALSE),'csapat-ranglista'!$A:$FP,AM$321,FALSE)/4),0)</f>
        <v>0</v>
      </c>
      <c r="AN216" s="223">
        <f>IFERROR(IF(RIGHT(VLOOKUP($A216,csapatok!$A:$CN,AN$320,FALSE),5)="Csere",VLOOKUP(LEFT(VLOOKUP($A216,csapatok!$A:$CN,AN$320,FALSE),LEN(VLOOKUP($A216,csapatok!$A:$CN,AN$320,FALSE))-6),'csapat-ranglista'!$A:$FP,AN$321,FALSE)/8,VLOOKUP(VLOOKUP($A216,csapatok!$A:$CN,AN$320,FALSE),'csapat-ranglista'!$A:$FP,AN$321,FALSE)/4),0)</f>
        <v>0</v>
      </c>
      <c r="AO216" s="223">
        <f>IFERROR(IF(RIGHT(VLOOKUP($A216,csapatok!$A:$CN,AO$320,FALSE),5)="Csere",VLOOKUP(LEFT(VLOOKUP($A216,csapatok!$A:$CN,AO$320,FALSE),LEN(VLOOKUP($A216,csapatok!$A:$CN,AO$320,FALSE))-6),'csapat-ranglista'!$A:$FP,AO$321,FALSE)/8,VLOOKUP(VLOOKUP($A216,csapatok!$A:$CN,AO$320,FALSE),'csapat-ranglista'!$A:$FP,AO$321,FALSE)/4),0)</f>
        <v>0</v>
      </c>
      <c r="AP216" s="223">
        <f>IFERROR(IF(RIGHT(VLOOKUP($A216,csapatok!$A:$CN,AP$320,FALSE),5)="Csere",VLOOKUP(LEFT(VLOOKUP($A216,csapatok!$A:$CN,AP$320,FALSE),LEN(VLOOKUP($A216,csapatok!$A:$CN,AP$320,FALSE))-6),'csapat-ranglista'!$A:$FP,AP$321,FALSE)/8,VLOOKUP(VLOOKUP($A216,csapatok!$A:$CN,AP$320,FALSE),'csapat-ranglista'!$A:$FP,AP$321,FALSE)/4),0)</f>
        <v>0</v>
      </c>
      <c r="AQ216" s="223">
        <f>IFERROR(IF(RIGHT(VLOOKUP($A216,csapatok!$A:$CN,AQ$320,FALSE),5)="Csere",VLOOKUP(LEFT(VLOOKUP($A216,csapatok!$A:$CN,AQ$320,FALSE),LEN(VLOOKUP($A216,csapatok!$A:$CN,AQ$320,FALSE))-6),'csapat-ranglista'!$A:$FP,AQ$321,FALSE)/8,VLOOKUP(VLOOKUP($A216,csapatok!$A:$CN,AQ$320,FALSE),'csapat-ranglista'!$A:$FP,AQ$321,FALSE)/4),0)</f>
        <v>0</v>
      </c>
      <c r="AR216" s="223">
        <f>IFERROR(IF(RIGHT(VLOOKUP($A216,csapatok!$A:$CN,AR$320,FALSE),5)="Csere",VLOOKUP(LEFT(VLOOKUP($A216,csapatok!$A:$CN,AR$320,FALSE),LEN(VLOOKUP($A216,csapatok!$A:$CN,AR$320,FALSE))-6),'csapat-ranglista'!$A:$FP,AR$321,FALSE)/8,VLOOKUP(VLOOKUP($A216,csapatok!$A:$CN,AR$320,FALSE),'csapat-ranglista'!$A:$FP,AR$321,FALSE)/4),0)</f>
        <v>0</v>
      </c>
      <c r="AS216" s="223">
        <f>IFERROR(IF(RIGHT(VLOOKUP($A216,csapatok!$A:$CN,AS$320,FALSE),5)="Csere",VLOOKUP(LEFT(VLOOKUP($A216,csapatok!$A:$CN,AS$320,FALSE),LEN(VLOOKUP($A216,csapatok!$A:$CN,AS$320,FALSE))-6),'csapat-ranglista'!$A:$FP,AS$321,FALSE)/8,VLOOKUP(VLOOKUP($A216,csapatok!$A:$CN,AS$320,FALSE),'csapat-ranglista'!$A:$FP,AS$321,FALSE)/4),0)</f>
        <v>0</v>
      </c>
      <c r="AT216" s="223">
        <f>IFERROR(IF(RIGHT(VLOOKUP($A216,csapatok!$A:$CN,AT$320,FALSE),5)="Csere",VLOOKUP(LEFT(VLOOKUP($A216,csapatok!$A:$CN,AT$320,FALSE),LEN(VLOOKUP($A216,csapatok!$A:$CN,AT$320,FALSE))-6),'csapat-ranglista'!$A:$FP,AT$321,FALSE)/8,VLOOKUP(VLOOKUP($A216,csapatok!$A:$CN,AT$320,FALSE),'csapat-ranglista'!$A:$FP,AT$321,FALSE)/4),0)</f>
        <v>0</v>
      </c>
      <c r="AU216" s="223">
        <f>IFERROR(IF(RIGHT(VLOOKUP($A216,csapatok!$A:$CN,AU$320,FALSE),5)="Csere",VLOOKUP(LEFT(VLOOKUP($A216,csapatok!$A:$CN,AU$320,FALSE),LEN(VLOOKUP($A216,csapatok!$A:$CN,AU$320,FALSE))-6),'csapat-ranglista'!$A:$FP,AU$321,FALSE)/8,VLOOKUP(VLOOKUP($A216,csapatok!$A:$CN,AU$320,FALSE),'csapat-ranglista'!$A:$FP,AU$321,FALSE)/4),0)</f>
        <v>0</v>
      </c>
      <c r="AV216" s="223">
        <f>IFERROR(IF(RIGHT(VLOOKUP($A216,csapatok!$A:$CN,AV$320,FALSE),5)="Csere",VLOOKUP(LEFT(VLOOKUP($A216,csapatok!$A:$CN,AV$320,FALSE),LEN(VLOOKUP($A216,csapatok!$A:$CN,AV$320,FALSE))-6),'csapat-ranglista'!$A:$FP,AV$321,FALSE)/8,VLOOKUP(VLOOKUP($A216,csapatok!$A:$CN,AV$320,FALSE),'csapat-ranglista'!$A:$FP,AV$321,FALSE)/4),0)</f>
        <v>0</v>
      </c>
      <c r="AW216" s="223">
        <f>IFERROR(IF(RIGHT(VLOOKUP($A216,csapatok!$A:$CN,AW$320,FALSE),5)="Csere",VLOOKUP(LEFT(VLOOKUP($A216,csapatok!$A:$CN,AW$320,FALSE),LEN(VLOOKUP($A216,csapatok!$A:$CN,AW$320,FALSE))-6),'csapat-ranglista'!$A:$FP,AW$321,FALSE)/8,VLOOKUP(VLOOKUP($A216,csapatok!$A:$CN,AW$320,FALSE),'csapat-ranglista'!$A:$FP,AW$321,FALSE)/4),0)</f>
        <v>0</v>
      </c>
      <c r="AX216" s="223">
        <f>IFERROR(IF(RIGHT(VLOOKUP($A216,csapatok!$A:$CN,AX$320,FALSE),5)="Csere",VLOOKUP(LEFT(VLOOKUP($A216,csapatok!$A:$CN,AX$320,FALSE),LEN(VLOOKUP($A216,csapatok!$A:$CN,AX$320,FALSE))-6),'csapat-ranglista'!$A:$FP,AX$321,FALSE)/8,VLOOKUP(VLOOKUP($A216,csapatok!$A:$CN,AX$320,FALSE),'csapat-ranglista'!$A:$FP,AX$321,FALSE)/4),0)</f>
        <v>0</v>
      </c>
      <c r="AY216" s="223">
        <f>IFERROR(IF(RIGHT(VLOOKUP($A216,csapatok!$A:$NN,AY$320,FALSE),5)="Csere",VLOOKUP(LEFT(VLOOKUP($A216,csapatok!$A:$NN,AY$320,FALSE),LEN(VLOOKUP($A216,csapatok!$A:$NN,AY$320,FALSE))-6),'csapat-ranglista'!$A:$FP,AY$321,FALSE)/8,VLOOKUP(VLOOKUP($A216,csapatok!$A:$NN,AY$320,FALSE),'csapat-ranglista'!$A:$FP,AY$321,FALSE)/4),0)</f>
        <v>0</v>
      </c>
      <c r="AZ216" s="223">
        <f>IFERROR(IF(RIGHT(VLOOKUP($A216,csapatok!$A:$NN,AZ$320,FALSE),5)="Csere",VLOOKUP(LEFT(VLOOKUP($A216,csapatok!$A:$NN,AZ$320,FALSE),LEN(VLOOKUP($A216,csapatok!$A:$NN,AZ$320,FALSE))-6),'csapat-ranglista'!$A:$FP,AZ$321,FALSE)/8,VLOOKUP(VLOOKUP($A216,csapatok!$A:$NN,AZ$320,FALSE),'csapat-ranglista'!$A:$FP,AZ$321,FALSE)/4),0)</f>
        <v>0</v>
      </c>
      <c r="BA216" s="223">
        <f>IFERROR(IF(RIGHT(VLOOKUP($A216,csapatok!$A:$NN,BA$320,FALSE),5)="Csere",VLOOKUP(LEFT(VLOOKUP($A216,csapatok!$A:$NN,BA$320,FALSE),LEN(VLOOKUP($A216,csapatok!$A:$NN,BA$320,FALSE))-6),'csapat-ranglista'!$A:$FP,BA$321,FALSE)/8,VLOOKUP(VLOOKUP($A216,csapatok!$A:$NN,BA$320,FALSE),'csapat-ranglista'!$A:$FP,BA$321,FALSE)/4),0)</f>
        <v>0</v>
      </c>
      <c r="BB216" s="223">
        <f>IFERROR(IF(RIGHT(VLOOKUP($A216,csapatok!$A:$NN,BB$320,FALSE),5)="Csere",VLOOKUP(LEFT(VLOOKUP($A216,csapatok!$A:$NN,BB$320,FALSE),LEN(VLOOKUP($A216,csapatok!$A:$NN,BB$320,FALSE))-6),'csapat-ranglista'!$A:$FP,BB$321,FALSE)/8,VLOOKUP(VLOOKUP($A216,csapatok!$A:$NN,BB$320,FALSE),'csapat-ranglista'!$A:$FP,BB$321,FALSE)/4),0)</f>
        <v>0</v>
      </c>
      <c r="BC216" s="224">
        <f>versenyek!$ES$11*IFERROR(VLOOKUP(VLOOKUP($A216,versenyek!ER:ET,3,FALSE),szabalyok!$A$16:$B$23,2,FALSE)/4,0)</f>
        <v>0</v>
      </c>
      <c r="BD216" s="224">
        <f>versenyek!$EV$11*IFERROR(VLOOKUP(VLOOKUP($A216,versenyek!EU:EW,3,FALSE),szabalyok!$A$16:$B$23,2,FALSE)/4,0)</f>
        <v>0</v>
      </c>
      <c r="BE216" s="223">
        <f>IFERROR(IF(RIGHT(VLOOKUP($A216,csapatok!$A:$NN,BE$320,FALSE),5)="Csere",VLOOKUP(LEFT(VLOOKUP($A216,csapatok!$A:$NN,BE$320,FALSE),LEN(VLOOKUP($A216,csapatok!$A:$NN,BE$320,FALSE))-6),'csapat-ranglista'!$A:$FP,BE$321,FALSE)/8,VLOOKUP(VLOOKUP($A216,csapatok!$A:$NN,BE$320,FALSE),'csapat-ranglista'!$A:$FP,BE$321,FALSE)/4),0)</f>
        <v>0</v>
      </c>
      <c r="BF216" s="223">
        <f>IFERROR(IF(RIGHT(VLOOKUP($A216,csapatok!$A:$NN,BF$320,FALSE),5)="Csere",VLOOKUP(LEFT(VLOOKUP($A216,csapatok!$A:$NN,BF$320,FALSE),LEN(VLOOKUP($A216,csapatok!$A:$NN,BF$320,FALSE))-6),'csapat-ranglista'!$A:$FP,BF$321,FALSE)/8,VLOOKUP(VLOOKUP($A216,csapatok!$A:$NN,BF$320,FALSE),'csapat-ranglista'!$A:$FP,BF$321,FALSE)/4),0)</f>
        <v>0</v>
      </c>
      <c r="BG216" s="223">
        <f>IFERROR(IF(RIGHT(VLOOKUP($A216,csapatok!$A:$NN,BG$320,FALSE),5)="Csere",VLOOKUP(LEFT(VLOOKUP($A216,csapatok!$A:$NN,BG$320,FALSE),LEN(VLOOKUP($A216,csapatok!$A:$NN,BG$320,FALSE))-6),'csapat-ranglista'!$A:$FP,BG$321,FALSE)/8,VLOOKUP(VLOOKUP($A216,csapatok!$A:$NN,BG$320,FALSE),'csapat-ranglista'!$A:$FP,BG$321,FALSE)/4),0)</f>
        <v>0</v>
      </c>
      <c r="BH216" s="223">
        <f>IFERROR(IF(RIGHT(VLOOKUP($A216,csapatok!$A:$NN,BH$320,FALSE),5)="Csere",VLOOKUP(LEFT(VLOOKUP($A216,csapatok!$A:$NN,BH$320,FALSE),LEN(VLOOKUP($A216,csapatok!$A:$NN,BH$320,FALSE))-6),'csapat-ranglista'!$A:$FP,BH$321,FALSE)/8,VLOOKUP(VLOOKUP($A216,csapatok!$A:$NN,BH$320,FALSE),'csapat-ranglista'!$A:$FP,BH$321,FALSE)/4),0)</f>
        <v>0</v>
      </c>
      <c r="BI216" s="223">
        <f>IFERROR(IF(RIGHT(VLOOKUP($A216,csapatok!$A:$NN,BI$320,FALSE),5)="Csere",VLOOKUP(LEFT(VLOOKUP($A216,csapatok!$A:$NN,BI$320,FALSE),LEN(VLOOKUP($A216,csapatok!$A:$NN,BI$320,FALSE))-6),'csapat-ranglista'!$A:$FP,BI$321,FALSE)/8,VLOOKUP(VLOOKUP($A216,csapatok!$A:$NN,BI$320,FALSE),'csapat-ranglista'!$A:$FP,BI$321,FALSE)/4),0)</f>
        <v>0</v>
      </c>
      <c r="BJ216" s="223">
        <f>IFERROR(IF(RIGHT(VLOOKUP($A216,csapatok!$A:$NN,BJ$320,FALSE),5)="Csere",VLOOKUP(LEFT(VLOOKUP($A216,csapatok!$A:$NN,BJ$320,FALSE),LEN(VLOOKUP($A216,csapatok!$A:$NN,BJ$320,FALSE))-6),'csapat-ranglista'!$A:$FP,BJ$321,FALSE)/8,VLOOKUP(VLOOKUP($A216,csapatok!$A:$NN,BJ$320,FALSE),'csapat-ranglista'!$A:$FP,BJ$321,FALSE)/4),0)</f>
        <v>0</v>
      </c>
      <c r="BK216" s="223">
        <f>IFERROR(IF(RIGHT(VLOOKUP($A216,csapatok!$A:$NN,BK$320,FALSE),5)="Csere",VLOOKUP(LEFT(VLOOKUP($A216,csapatok!$A:$NN,BK$320,FALSE),LEN(VLOOKUP($A216,csapatok!$A:$NN,BK$320,FALSE))-6),'csapat-ranglista'!$A:$FP,BK$321,FALSE)/8,VLOOKUP(VLOOKUP($A216,csapatok!$A:$NN,BK$320,FALSE),'csapat-ranglista'!$A:$FP,BK$321,FALSE)/4),0)</f>
        <v>0</v>
      </c>
      <c r="BL216" s="223">
        <f>IFERROR(IF(RIGHT(VLOOKUP($A216,csapatok!$A:$NN,BL$320,FALSE),5)="Csere",VLOOKUP(LEFT(VLOOKUP($A216,csapatok!$A:$NN,BL$320,FALSE),LEN(VLOOKUP($A216,csapatok!$A:$NN,BL$320,FALSE))-6),'csapat-ranglista'!$A:$FP,BL$321,FALSE)/8,VLOOKUP(VLOOKUP($A216,csapatok!$A:$NN,BL$320,FALSE),'csapat-ranglista'!$A:$FP,BL$321,FALSE)/4),0)</f>
        <v>0</v>
      </c>
      <c r="BM216" s="223">
        <f>IFERROR(IF(RIGHT(VLOOKUP($A216,csapatok!$A:$NN,BM$320,FALSE),5)="Csere",VLOOKUP(LEFT(VLOOKUP($A216,csapatok!$A:$NN,BM$320,FALSE),LEN(VLOOKUP($A216,csapatok!$A:$NN,BM$320,FALSE))-6),'csapat-ranglista'!$A:$FP,BM$321,FALSE)/8,VLOOKUP(VLOOKUP($A216,csapatok!$A:$NN,BM$320,FALSE),'csapat-ranglista'!$A:$FP,BM$321,FALSE)/4),0)</f>
        <v>0</v>
      </c>
      <c r="BN216" s="223">
        <f>IFERROR(IF(RIGHT(VLOOKUP($A216,csapatok!$A:$NN,BN$320,FALSE),5)="Csere",VLOOKUP(LEFT(VLOOKUP($A216,csapatok!$A:$NN,BN$320,FALSE),LEN(VLOOKUP($A216,csapatok!$A:$NN,BN$320,FALSE))-6),'csapat-ranglista'!$A:$FP,BN$321,FALSE)/8,VLOOKUP(VLOOKUP($A216,csapatok!$A:$NN,BN$320,FALSE),'csapat-ranglista'!$A:$FP,BN$321,FALSE)/4),0)</f>
        <v>0</v>
      </c>
      <c r="BO216" s="223">
        <f>IFERROR(IF(RIGHT(VLOOKUP($A216,csapatok!$A:$NN,BO$320,FALSE),5)="Csere",VLOOKUP(LEFT(VLOOKUP($A216,csapatok!$A:$NN,BO$320,FALSE),LEN(VLOOKUP($A216,csapatok!$A:$NN,BO$320,FALSE))-6),'csapat-ranglista'!$A:$FP,BO$321,FALSE)/8,VLOOKUP(VLOOKUP($A216,csapatok!$A:$NN,BO$320,FALSE),'csapat-ranglista'!$A:$FP,BO$321,FALSE)/4),0)</f>
        <v>0</v>
      </c>
      <c r="BP216" s="223">
        <f>IFERROR(IF(RIGHT(VLOOKUP($A216,csapatok!$A:$NN,BP$320,FALSE),5)="Csere",VLOOKUP(LEFT(VLOOKUP($A216,csapatok!$A:$NN,BP$320,FALSE),LEN(VLOOKUP($A216,csapatok!$A:$NN,BP$320,FALSE))-6),'csapat-ranglista'!$A:$FP,BP$321,FALSE)/8,VLOOKUP(VLOOKUP($A216,csapatok!$A:$NN,BP$320,FALSE),'csapat-ranglista'!$A:$FP,BP$321,FALSE)/4),0)</f>
        <v>0</v>
      </c>
      <c r="BQ216" s="223">
        <f>IFERROR(IF(RIGHT(VLOOKUP($A216,csapatok!$A:$NN,BQ$320,FALSE),5)="Csere",VLOOKUP(LEFT(VLOOKUP($A216,csapatok!$A:$NN,BQ$320,FALSE),LEN(VLOOKUP($A216,csapatok!$A:$NN,BQ$320,FALSE))-6),'csapat-ranglista'!$A:$FP,BQ$321,FALSE)/8,VLOOKUP(VLOOKUP($A216,csapatok!$A:$NN,BQ$320,FALSE),'csapat-ranglista'!$A:$FP,BQ$321,FALSE)/4),0)</f>
        <v>0</v>
      </c>
      <c r="BR216" s="223">
        <f>IFERROR(IF(RIGHT(VLOOKUP($A216,csapatok!$A:$NN,BR$320,FALSE),5)="Csere",VLOOKUP(LEFT(VLOOKUP($A216,csapatok!$A:$NN,BR$320,FALSE),LEN(VLOOKUP($A216,csapatok!$A:$NN,BR$320,FALSE))-6),'csapat-ranglista'!$A:$FP,BR$321,FALSE)/8,VLOOKUP(VLOOKUP($A216,csapatok!$A:$NN,BR$320,FALSE),'csapat-ranglista'!$A:$FP,BR$321,FALSE)/4),0)</f>
        <v>0</v>
      </c>
      <c r="BS216" s="223">
        <f>IFERROR(IF(RIGHT(VLOOKUP($A216,csapatok!$A:$NN,BS$320,FALSE),5)="Csere",VLOOKUP(LEFT(VLOOKUP($A216,csapatok!$A:$NN,BS$320,FALSE),LEN(VLOOKUP($A216,csapatok!$A:$NN,BS$320,FALSE))-6),'csapat-ranglista'!$A:$FP,BS$321,FALSE)/8,VLOOKUP(VLOOKUP($A216,csapatok!$A:$NN,BS$320,FALSE),'csapat-ranglista'!$A:$FP,BS$321,FALSE)/4),0)</f>
        <v>0</v>
      </c>
      <c r="BT216" s="223">
        <f>IFERROR(IF(RIGHT(VLOOKUP($A216,csapatok!$A:$NN,BT$320,FALSE),5)="Csere",VLOOKUP(LEFT(VLOOKUP($A216,csapatok!$A:$NN,BT$320,FALSE),LEN(VLOOKUP($A216,csapatok!$A:$NN,BT$320,FALSE))-6),'csapat-ranglista'!$A:$FP,BT$321,FALSE)/8,VLOOKUP(VLOOKUP($A216,csapatok!$A:$NN,BT$320,FALSE),'csapat-ranglista'!$A:$FP,BT$321,FALSE)/4),0)</f>
        <v>0</v>
      </c>
      <c r="BU216" s="223">
        <f>IFERROR(IF(RIGHT(VLOOKUP($A216,csapatok!$A:$NN,BU$320,FALSE),5)="Csere",VLOOKUP(LEFT(VLOOKUP($A216,csapatok!$A:$NN,BU$320,FALSE),LEN(VLOOKUP($A216,csapatok!$A:$NN,BU$320,FALSE))-6),'csapat-ranglista'!$A:$FP,BU$321,FALSE)/8,VLOOKUP(VLOOKUP($A216,csapatok!$A:$NN,BU$320,FALSE),'csapat-ranglista'!$A:$FP,BU$321,FALSE)/4),0)</f>
        <v>0</v>
      </c>
      <c r="BV216" s="223">
        <f>IFERROR(IF(RIGHT(VLOOKUP($A216,csapatok!$A:$NN,BV$320,FALSE),5)="Csere",VLOOKUP(LEFT(VLOOKUP($A216,csapatok!$A:$NN,BV$320,FALSE),LEN(VLOOKUP($A216,csapatok!$A:$NN,BV$320,FALSE))-6),'csapat-ranglista'!$A:$FP,BV$321,FALSE)/8,VLOOKUP(VLOOKUP($A216,csapatok!$A:$NN,BV$320,FALSE),'csapat-ranglista'!$A:$FP,BV$321,FALSE)/4),0)</f>
        <v>0</v>
      </c>
      <c r="BW216" s="223">
        <f>IFERROR(IF(RIGHT(VLOOKUP($A216,csapatok!$A:$NN,BW$320,FALSE),5)="Csere",VLOOKUP(LEFT(VLOOKUP($A216,csapatok!$A:$NN,BW$320,FALSE),LEN(VLOOKUP($A216,csapatok!$A:$NN,BW$320,FALSE))-6),'csapat-ranglista'!$A:$FP,BW$321,FALSE)/8,VLOOKUP(VLOOKUP($A216,csapatok!$A:$NN,BW$320,FALSE),'csapat-ranglista'!$A:$FP,BW$321,FALSE)/4),0)</f>
        <v>0</v>
      </c>
      <c r="BX216" s="223">
        <f>IFERROR(IF(RIGHT(VLOOKUP($A216,csapatok!$A:$NN,BX$320,FALSE),5)="Csere",VLOOKUP(LEFT(VLOOKUP($A216,csapatok!$A:$NN,BX$320,FALSE),LEN(VLOOKUP($A216,csapatok!$A:$NN,BX$320,FALSE))-6),'csapat-ranglista'!$A:$FP,BX$321,FALSE)/8,VLOOKUP(VLOOKUP($A216,csapatok!$A:$NN,BX$320,FALSE),'csapat-ranglista'!$A:$FP,BX$321,FALSE)/4),0)</f>
        <v>0</v>
      </c>
      <c r="BY216" s="223">
        <f>IFERROR(IF(RIGHT(VLOOKUP($A216,csapatok!$A:$NN,BY$320,FALSE),5)="Csere",VLOOKUP(LEFT(VLOOKUP($A216,csapatok!$A:$NN,BY$320,FALSE),LEN(VLOOKUP($A216,csapatok!$A:$NN,BY$320,FALSE))-6),'csapat-ranglista'!$A:$FP,BY$321,FALSE)/8,VLOOKUP(VLOOKUP($A216,csapatok!$A:$NN,BY$320,FALSE),'csapat-ranglista'!$A:$FP,BY$321,FALSE)/4),0)</f>
        <v>0</v>
      </c>
      <c r="BZ216" s="223">
        <f>IFERROR(IF(RIGHT(VLOOKUP($A216,csapatok!$A:$NN,BZ$320,FALSE),5)="Csere",VLOOKUP(LEFT(VLOOKUP($A216,csapatok!$A:$NN,BZ$320,FALSE),LEN(VLOOKUP($A216,csapatok!$A:$NN,BZ$320,FALSE))-6),'csapat-ranglista'!$A:$FP,BZ$321,FALSE)/8,VLOOKUP(VLOOKUP($A216,csapatok!$A:$NN,BZ$320,FALSE),'csapat-ranglista'!$A:$FP,BZ$321,FALSE)/4),0)</f>
        <v>0</v>
      </c>
      <c r="CA216" s="223">
        <f>IFERROR(IF(RIGHT(VLOOKUP($A216,csapatok!$A:$NN,CA$320,FALSE),5)="Csere",VLOOKUP(LEFT(VLOOKUP($A216,csapatok!$A:$NN,CA$320,FALSE),LEN(VLOOKUP($A216,csapatok!$A:$NN,CA$320,FALSE))-6),'csapat-ranglista'!$A:$FP,CA$321,FALSE)/8,VLOOKUP(VLOOKUP($A216,csapatok!$A:$NN,CA$320,FALSE),'csapat-ranglista'!$A:$FP,CA$321,FALSE)/4),0)</f>
        <v>0</v>
      </c>
      <c r="CB216" s="223">
        <f>IFERROR(IF(RIGHT(VLOOKUP($A216,csapatok!$A:$NN,CB$320,FALSE),5)="Csere",VLOOKUP(LEFT(VLOOKUP($A216,csapatok!$A:$NN,CB$320,FALSE),LEN(VLOOKUP($A216,csapatok!$A:$NN,CB$320,FALSE))-6),'csapat-ranglista'!$A:$FP,CB$321,FALSE)/8,VLOOKUP(VLOOKUP($A216,csapatok!$A:$NN,CB$320,FALSE),'csapat-ranglista'!$A:$FP,CB$321,FALSE)/4),0)</f>
        <v>0</v>
      </c>
      <c r="CC216" s="223">
        <f>IFERROR(IF(RIGHT(VLOOKUP($A216,csapatok!$A:$NN,CC$320,FALSE),5)="Csere",VLOOKUP(LEFT(VLOOKUP($A216,csapatok!$A:$NN,CC$320,FALSE),LEN(VLOOKUP($A216,csapatok!$A:$NN,CC$320,FALSE))-6),'csapat-ranglista'!$A:$FP,CC$321,FALSE)/8,VLOOKUP(VLOOKUP($A216,csapatok!$A:$NN,CC$320,FALSE),'csapat-ranglista'!$A:$FP,CC$321,FALSE)/4),0)</f>
        <v>0</v>
      </c>
      <c r="CD216" s="223">
        <f>IFERROR(IF(RIGHT(VLOOKUP($A216,csapatok!$A:$NN,CD$320,FALSE),5)="Csere",VLOOKUP(LEFT(VLOOKUP($A216,csapatok!$A:$NN,CD$320,FALSE),LEN(VLOOKUP($A216,csapatok!$A:$NN,CD$320,FALSE))-6),'csapat-ranglista'!$A:$FP,CD$321,FALSE)/8,VLOOKUP(VLOOKUP($A216,csapatok!$A:$NN,CD$320,FALSE),'csapat-ranglista'!$A:$FP,CD$321,FALSE)/4),0)</f>
        <v>0</v>
      </c>
      <c r="CE216" s="223">
        <f>IFERROR(IF(RIGHT(VLOOKUP($A216,csapatok!$A:$NN,CE$320,FALSE),5)="Csere",VLOOKUP(LEFT(VLOOKUP($A216,csapatok!$A:$NN,CE$320,FALSE),LEN(VLOOKUP($A216,csapatok!$A:$NN,CE$320,FALSE))-6),'csapat-ranglista'!$A:$FP,CE$321,FALSE)/8,VLOOKUP(VLOOKUP($A216,csapatok!$A:$NN,CE$320,FALSE),'csapat-ranglista'!$A:$FP,CE$321,FALSE)/4),0)</f>
        <v>0</v>
      </c>
      <c r="CF216" s="223">
        <f>IFERROR(IF(RIGHT(VLOOKUP($A216,csapatok!$A:$NN,CF$320,FALSE),5)="Csere",VLOOKUP(LEFT(VLOOKUP($A216,csapatok!$A:$NN,CF$320,FALSE),LEN(VLOOKUP($A216,csapatok!$A:$NN,CF$320,FALSE))-6),'csapat-ranglista'!$A:$FP,CF$321,FALSE)/8,VLOOKUP(VLOOKUP($A216,csapatok!$A:$NN,CF$320,FALSE),'csapat-ranglista'!$A:$FP,CF$321,FALSE)/4),0)</f>
        <v>0</v>
      </c>
      <c r="CG216" s="223">
        <f>IFERROR(IF(RIGHT(VLOOKUP($A216,csapatok!$A:$NN,CG$320,FALSE),5)="Csere",VLOOKUP(LEFT(VLOOKUP($A216,csapatok!$A:$NN,CG$320,FALSE),LEN(VLOOKUP($A216,csapatok!$A:$NN,CG$320,FALSE))-6),'csapat-ranglista'!$A:$FP,CG$321,FALSE)/8,VLOOKUP(VLOOKUP($A216,csapatok!$A:$NN,CG$320,FALSE),'csapat-ranglista'!$A:$FP,CG$321,FALSE)/4),0)</f>
        <v>0</v>
      </c>
      <c r="CH216" s="223">
        <f>IFERROR(IF(RIGHT(VLOOKUP($A216,csapatok!$A:$NN,CH$320,FALSE),5)="Csere",VLOOKUP(LEFT(VLOOKUP($A216,csapatok!$A:$NN,CH$320,FALSE),LEN(VLOOKUP($A216,csapatok!$A:$NN,CH$320,FALSE))-6),'csapat-ranglista'!$A:$FP,CH$321,FALSE)/8,VLOOKUP(VLOOKUP($A216,csapatok!$A:$NN,CH$320,FALSE),'csapat-ranglista'!$A:$FP,CH$321,FALSE)/4),0)</f>
        <v>0</v>
      </c>
      <c r="CI216" s="223">
        <f>IFERROR(IF(RIGHT(VLOOKUP($A216,csapatok!$A:$NN,CI$320,FALSE),5)="Csere",VLOOKUP(LEFT(VLOOKUP($A216,csapatok!$A:$NN,CI$320,FALSE),LEN(VLOOKUP($A216,csapatok!$A:$NN,CI$320,FALSE))-6),'csapat-ranglista'!$A:$FP,CI$321,FALSE)/8,VLOOKUP(VLOOKUP($A216,csapatok!$A:$NN,CI$320,FALSE),'csapat-ranglista'!$A:$FP,CI$321,FALSE)/4),0)</f>
        <v>0</v>
      </c>
      <c r="CJ216" s="224">
        <f>versenyek!$IQ$11*IFERROR(VLOOKUP(VLOOKUP($A216,versenyek!IP:IR,3,FALSE),szabalyok!$A$16:$B$23,2,FALSE)/4,0)</f>
        <v>0</v>
      </c>
      <c r="CK216" s="224">
        <f>versenyek!$IT$11*IFERROR(VLOOKUP(VLOOKUP($A216,versenyek!IS:IU,3,FALSE),szabalyok!$A$16:$B$23,2,FALSE)/4,0)</f>
        <v>0</v>
      </c>
      <c r="CL216" s="223">
        <f>IFERROR(IF(RIGHT(VLOOKUP($A216,csapatok!$A:$NN,CL$320,FALSE),5)="Csere",VLOOKUP(LEFT(VLOOKUP($A216,csapatok!$A:$NN,CL$320,FALSE),LEN(VLOOKUP($A216,csapatok!$A:$NN,CL$320,FALSE))-6),'csapat-ranglista'!$A:$FP,CL$321,FALSE)/8,VLOOKUP(VLOOKUP($A216,csapatok!$A:$NN,CL$320,FALSE),'csapat-ranglista'!$A:$FP,CL$321,FALSE)/4),0)</f>
        <v>0</v>
      </c>
      <c r="CM216" s="223">
        <f>IFERROR(IF(RIGHT(VLOOKUP($A216,csapatok!$A:$NN,CM$320,FALSE),5)="Csere",VLOOKUP(LEFT(VLOOKUP($A216,csapatok!$A:$NN,CM$320,FALSE),LEN(VLOOKUP($A216,csapatok!$A:$NN,CM$320,FALSE))-6),'csapat-ranglista'!$A:$FP,CM$321,FALSE)/8,VLOOKUP(VLOOKUP($A216,csapatok!$A:$NN,CM$320,FALSE),'csapat-ranglista'!$A:$FP,CM$321,FALSE)/4),0)</f>
        <v>0</v>
      </c>
      <c r="CN216" s="223">
        <f>IFERROR(IF(RIGHT(VLOOKUP($A216,csapatok!$A:$NN,CN$320,FALSE),5)="Csere",VLOOKUP(LEFT(VLOOKUP($A216,csapatok!$A:$NN,CN$320,FALSE),LEN(VLOOKUP($A216,csapatok!$A:$NN,CN$320,FALSE))-6),'csapat-ranglista'!$A:$FP,CN$321,FALSE)/8,VLOOKUP(VLOOKUP($A216,csapatok!$A:$NN,CN$320,FALSE),'csapat-ranglista'!$A:$FP,CN$321,FALSE)/4),0)</f>
        <v>0</v>
      </c>
      <c r="CO216" s="223">
        <f>IFERROR(IF(RIGHT(VLOOKUP($A216,csapatok!$A:$NN,CO$320,FALSE),5)="Csere",VLOOKUP(LEFT(VLOOKUP($A216,csapatok!$A:$NN,CO$320,FALSE),LEN(VLOOKUP($A216,csapatok!$A:$NN,CO$320,FALSE))-6),'csapat-ranglista'!$A:$FP,CO$321,FALSE)/8,VLOOKUP(VLOOKUP($A216,csapatok!$A:$NN,CO$320,FALSE),'csapat-ranglista'!$A:$FP,CO$321,FALSE)/4),0)</f>
        <v>0</v>
      </c>
      <c r="CP216" s="223">
        <f>IFERROR(IF(RIGHT(VLOOKUP($A216,csapatok!$A:$NN,CP$320,FALSE),5)="Csere",VLOOKUP(LEFT(VLOOKUP($A216,csapatok!$A:$NN,CP$320,FALSE),LEN(VLOOKUP($A216,csapatok!$A:$NN,CP$320,FALSE))-6),'csapat-ranglista'!$A:$FP,CP$321,FALSE)/8,VLOOKUP(VLOOKUP($A216,csapatok!$A:$NN,CP$320,FALSE),'csapat-ranglista'!$A:$FP,CP$321,FALSE)/4),0)</f>
        <v>0</v>
      </c>
      <c r="CQ216" s="223">
        <f>IFERROR(IF(RIGHT(VLOOKUP($A216,csapatok!$A:$NN,CQ$320,FALSE),5)="Csere",VLOOKUP(LEFT(VLOOKUP($A216,csapatok!$A:$NN,CQ$320,FALSE),LEN(VLOOKUP($A216,csapatok!$A:$NN,CQ$320,FALSE))-6),'csapat-ranglista'!$A:$FP,CQ$321,FALSE)/8,VLOOKUP(VLOOKUP($A216,csapatok!$A:$NN,CQ$320,FALSE),'csapat-ranglista'!$A:$FP,CQ$321,FALSE)/4),0)</f>
        <v>0</v>
      </c>
      <c r="CR216" s="223">
        <f>IFERROR(IF(RIGHT(VLOOKUP($A216,csapatok!$A:$NN,CR$320,FALSE),5)="Csere",VLOOKUP(LEFT(VLOOKUP($A216,csapatok!$A:$NN,CR$320,FALSE),LEN(VLOOKUP($A216,csapatok!$A:$NN,CR$320,FALSE))-6),'csapat-ranglista'!$A:$FP,CR$321,FALSE)/8,VLOOKUP(VLOOKUP($A216,csapatok!$A:$NN,CR$320,FALSE),'csapat-ranglista'!$A:$FP,CR$321,FALSE)/4),0)</f>
        <v>0</v>
      </c>
      <c r="CS216" s="223">
        <f>IFERROR(IF(RIGHT(VLOOKUP($A216,csapatok!$A:$NN,CS$320,FALSE),5)="Csere",VLOOKUP(LEFT(VLOOKUP($A216,csapatok!$A:$NN,CS$320,FALSE),LEN(VLOOKUP($A216,csapatok!$A:$NN,CS$320,FALSE))-6),'csapat-ranglista'!$A:$FP,CS$321,FALSE)/8,VLOOKUP(VLOOKUP($A216,csapatok!$A:$NN,CS$320,FALSE),'csapat-ranglista'!$A:$FP,CS$321,FALSE)/4),0)</f>
        <v>0</v>
      </c>
      <c r="CT216" s="223">
        <f>IFERROR(IF(RIGHT(VLOOKUP($A216,csapatok!$A:$NN,CT$320,FALSE),5)="Csere",VLOOKUP(LEFT(VLOOKUP($A216,csapatok!$A:$NN,CT$320,FALSE),LEN(VLOOKUP($A216,csapatok!$A:$NN,CT$320,FALSE))-6),'csapat-ranglista'!$A:$FP,CT$321,FALSE)/8,VLOOKUP(VLOOKUP($A216,csapatok!$A:$NN,CT$320,FALSE),'csapat-ranglista'!$A:$FP,CT$321,FALSE)/4),0)</f>
        <v>0</v>
      </c>
      <c r="CU216" s="223">
        <f>IFERROR(IF(RIGHT(VLOOKUP($A216,csapatok!$A:$NN,CU$320,FALSE),5)="Csere",VLOOKUP(LEFT(VLOOKUP($A216,csapatok!$A:$NN,CU$320,FALSE),LEN(VLOOKUP($A216,csapatok!$A:$NN,CU$320,FALSE))-6),'csapat-ranglista'!$A:$FP,CU$321,FALSE)/8,VLOOKUP(VLOOKUP($A216,csapatok!$A:$NN,CU$320,FALSE),'csapat-ranglista'!$A:$FP,CU$321,FALSE)/4),0)</f>
        <v>0</v>
      </c>
      <c r="CV216" s="223">
        <f>IFERROR(IF(RIGHT(VLOOKUP($A216,csapatok!$A:$NN,CV$320,FALSE),5)="Csere",VLOOKUP(LEFT(VLOOKUP($A216,csapatok!$A:$NN,CV$320,FALSE),LEN(VLOOKUP($A216,csapatok!$A:$NN,CV$320,FALSE))-6),'csapat-ranglista'!$A:$FP,CV$321,FALSE)/8,VLOOKUP(VLOOKUP($A216,csapatok!$A:$NN,CV$320,FALSE),'csapat-ranglista'!$A:$FP,CV$321,FALSE)/4),0)</f>
        <v>0</v>
      </c>
      <c r="CW216" s="223">
        <f>IFERROR(IF(RIGHT(VLOOKUP($A216,csapatok!$A:$NN,CW$320,FALSE),5)="Csere",VLOOKUP(LEFT(VLOOKUP($A216,csapatok!$A:$NN,CW$320,FALSE),LEN(VLOOKUP($A216,csapatok!$A:$NN,CW$320,FALSE))-6),'csapat-ranglista'!$A:$FP,CW$321,FALSE)/8,VLOOKUP(VLOOKUP($A216,csapatok!$A:$NN,CW$320,FALSE),'csapat-ranglista'!$A:$FP,CW$321,FALSE)/4),0)</f>
        <v>0</v>
      </c>
      <c r="CX216" s="223">
        <f>IFERROR(IF(RIGHT(VLOOKUP($A216,csapatok!$A:$NN,CX$320,FALSE),5)="Csere",VLOOKUP(LEFT(VLOOKUP($A216,csapatok!$A:$NN,CX$320,FALSE),LEN(VLOOKUP($A216,csapatok!$A:$NN,CX$320,FALSE))-6),'csapat-ranglista'!$A:$FP,CX$321,FALSE)/8,VLOOKUP(VLOOKUP($A216,csapatok!$A:$NN,CX$320,FALSE),'csapat-ranglista'!$A:$FP,CX$321,FALSE)/4),0)</f>
        <v>0</v>
      </c>
      <c r="CY216" s="223">
        <f>IFERROR(IF(RIGHT(VLOOKUP($A216,csapatok!$A:$NN,CY$320,FALSE),5)="Csere",VLOOKUP(LEFT(VLOOKUP($A216,csapatok!$A:$NN,CY$320,FALSE),LEN(VLOOKUP($A216,csapatok!$A:$NN,CY$320,FALSE))-6),'csapat-ranglista'!$A:$FP,CY$321,FALSE)/8,VLOOKUP(VLOOKUP($A216,csapatok!$A:$NN,CY$320,FALSE),'csapat-ranglista'!$A:$FP,CY$321,FALSE)/4),0)</f>
        <v>0</v>
      </c>
      <c r="CZ216" s="223">
        <f>IFERROR(IF(RIGHT(VLOOKUP($A216,csapatok!$A:$NN,CZ$320,FALSE),5)="Csere",VLOOKUP(LEFT(VLOOKUP($A216,csapatok!$A:$NN,CZ$320,FALSE),LEN(VLOOKUP($A216,csapatok!$A:$NN,CZ$320,FALSE))-6),'csapat-ranglista'!$A:$FP,CZ$321,FALSE)/8,VLOOKUP(VLOOKUP($A216,csapatok!$A:$NN,CZ$320,FALSE),'csapat-ranglista'!$A:$FP,CZ$321,FALSE)/4),0)</f>
        <v>0</v>
      </c>
      <c r="DA216" s="223">
        <f>IFERROR(IF(RIGHT(VLOOKUP($A216,csapatok!$A:$NN,DA$320,FALSE),5)="Csere",VLOOKUP(LEFT(VLOOKUP($A216,csapatok!$A:$NN,DA$320,FALSE),LEN(VLOOKUP($A216,csapatok!$A:$NN,DA$320,FALSE))-6),'csapat-ranglista'!$A:$FP,DA$321,FALSE)/8,VLOOKUP(VLOOKUP($A216,csapatok!$A:$NN,DA$320,FALSE),'csapat-ranglista'!$A:$FP,DA$321,FALSE)/4),0)</f>
        <v>0</v>
      </c>
      <c r="DB216" s="223">
        <f>IFERROR(IF(RIGHT(VLOOKUP($A216,csapatok!$A:$NN,DB$320,FALSE),5)="Csere",VLOOKUP(LEFT(VLOOKUP($A216,csapatok!$A:$NN,DB$320,FALSE),LEN(VLOOKUP($A216,csapatok!$A:$NN,DB$320,FALSE))-6),'csapat-ranglista'!$A:$FP,DB$321,FALSE)/8,VLOOKUP(VLOOKUP($A216,csapatok!$A:$NN,DB$320,FALSE),'csapat-ranglista'!$A:$FP,DB$321,FALSE)/4),0)</f>
        <v>0</v>
      </c>
      <c r="DC216" s="223">
        <f>IFERROR(IF(RIGHT(VLOOKUP($A216,csapatok!$A:$NN,DC$320,FALSE),5)="Csere",VLOOKUP(LEFT(VLOOKUP($A216,csapatok!$A:$NN,DC$320,FALSE),LEN(VLOOKUP($A216,csapatok!$A:$NN,DC$320,FALSE))-6),'csapat-ranglista'!$A:$FP,DC$321,FALSE)/8,VLOOKUP(VLOOKUP($A216,csapatok!$A:$NN,DC$320,FALSE),'csapat-ranglista'!$A:$FP,DC$321,FALSE)/4),0)</f>
        <v>0</v>
      </c>
      <c r="DD216" s="223">
        <f>IFERROR(IF(RIGHT(VLOOKUP($A216,csapatok!$A:$NN,DD$320,FALSE),5)="Csere",VLOOKUP(LEFT(VLOOKUP($A216,csapatok!$A:$NN,DD$320,FALSE),LEN(VLOOKUP($A216,csapatok!$A:$NN,DD$320,FALSE))-6),'csapat-ranglista'!$A:$FP,DD$321,FALSE)/8,VLOOKUP(VLOOKUP($A216,csapatok!$A:$NN,DD$320,FALSE),'csapat-ranglista'!$A:$FP,DD$321,FALSE)/4),0)</f>
        <v>0</v>
      </c>
      <c r="DE216" s="223">
        <f>IFERROR(IF(RIGHT(VLOOKUP($A216,csapatok!$A:$NN,DE$320,FALSE),5)="Csere",VLOOKUP(LEFT(VLOOKUP($A216,csapatok!$A:$NN,DE$320,FALSE),LEN(VLOOKUP($A216,csapatok!$A:$NN,DE$320,FALSE))-6),'csapat-ranglista'!$A:$FP,DE$321,FALSE)/8,VLOOKUP(VLOOKUP($A216,csapatok!$A:$NN,DE$320,FALSE),'csapat-ranglista'!$A:$FP,DE$321,FALSE)/4),0)</f>
        <v>0</v>
      </c>
      <c r="DF216" s="223">
        <f>IFERROR(IF(RIGHT(VLOOKUP($A216,csapatok!$A:$NN,DF$320,FALSE),5)="Csere",VLOOKUP(LEFT(VLOOKUP($A216,csapatok!$A:$NN,DF$320,FALSE),LEN(VLOOKUP($A216,csapatok!$A:$NN,DF$320,FALSE))-6),'csapat-ranglista'!$A:$FP,DF$321,FALSE)/8,VLOOKUP(VLOOKUP($A216,csapatok!$A:$NN,DF$320,FALSE),'csapat-ranglista'!$A:$FP,DF$321,FALSE)/4),0)</f>
        <v>0</v>
      </c>
      <c r="DG216" s="223">
        <f>IFERROR(IF(RIGHT(VLOOKUP($A216,csapatok!$A:$NN,DG$320,FALSE),5)="Csere",VLOOKUP(LEFT(VLOOKUP($A216,csapatok!$A:$NN,DG$320,FALSE),LEN(VLOOKUP($A216,csapatok!$A:$NN,DG$320,FALSE))-6),'csapat-ranglista'!$A:$FP,DG$321,FALSE)/8,VLOOKUP(VLOOKUP($A216,csapatok!$A:$NN,DG$320,FALSE),'csapat-ranglista'!$A:$FP,DG$321,FALSE)/4),0)</f>
        <v>0</v>
      </c>
      <c r="DH216" s="223">
        <f>IFERROR(IF(RIGHT(VLOOKUP($A216,csapatok!$A:$NN,DH$320,FALSE),5)="Csere",VLOOKUP(LEFT(VLOOKUP($A216,csapatok!$A:$NN,DH$320,FALSE),LEN(VLOOKUP($A216,csapatok!$A:$NN,DH$320,FALSE))-6),'csapat-ranglista'!$A:$FP,DH$321,FALSE)/8,VLOOKUP(VLOOKUP($A216,csapatok!$A:$NN,DH$320,FALSE),'csapat-ranglista'!$A:$FP,DH$321,FALSE)/4),0)</f>
        <v>0</v>
      </c>
      <c r="DI216" s="223">
        <f>IFERROR(IF(RIGHT(VLOOKUP($A216,csapatok!$A:$NN,DI$320,FALSE),5)="Csere",VLOOKUP(LEFT(VLOOKUP($A216,csapatok!$A:$NN,DI$320,FALSE),LEN(VLOOKUP($A216,csapatok!$A:$NN,DI$320,FALSE))-6),'csapat-ranglista'!$A:$FP,DI$321,FALSE)/8,VLOOKUP(VLOOKUP($A216,csapatok!$A:$NN,DI$320,FALSE),'csapat-ranglista'!$A:$FP,DI$321,FALSE)/4),0)</f>
        <v>0</v>
      </c>
      <c r="DJ216" s="223">
        <f>IFERROR(IF(RIGHT(VLOOKUP($A216,csapatok!$A:$NN,DJ$320,FALSE),5)="Csere",VLOOKUP(LEFT(VLOOKUP($A216,csapatok!$A:$NN,DJ$320,FALSE),LEN(VLOOKUP($A216,csapatok!$A:$NN,DJ$320,FALSE))-6),'csapat-ranglista'!$A:$FP,DJ$321,FALSE)/8,VLOOKUP(VLOOKUP($A216,csapatok!$A:$NN,DJ$320,FALSE),'csapat-ranglista'!$A:$FP,DJ$321,FALSE)/4),0)</f>
        <v>0</v>
      </c>
      <c r="DK216" s="223">
        <f>IFERROR(IF(RIGHT(VLOOKUP($A216,csapatok!$A:$NN,DK$320,FALSE),5)="Csere",VLOOKUP(LEFT(VLOOKUP($A216,csapatok!$A:$NN,DK$320,FALSE),LEN(VLOOKUP($A216,csapatok!$A:$NN,DK$320,FALSE))-6),'csapat-ranglista'!$A:$FP,DK$321,FALSE)/8,VLOOKUP(VLOOKUP($A216,csapatok!$A:$NN,DK$320,FALSE),'csapat-ranglista'!$A:$FP,DK$321,FALSE)/4),0)</f>
        <v>0</v>
      </c>
      <c r="DL216" s="223">
        <f>IFERROR(IF(RIGHT(VLOOKUP($A216,csapatok!$A:$NN,DL$320,FALSE),5)="Csere",VLOOKUP(LEFT(VLOOKUP($A216,csapatok!$A:$NN,DL$320,FALSE),LEN(VLOOKUP($A216,csapatok!$A:$NN,DL$320,FALSE))-6),'csapat-ranglista'!$A:$FP,DL$321,FALSE)/8,VLOOKUP(VLOOKUP($A216,csapatok!$A:$NN,DL$320,FALSE),'csapat-ranglista'!$A:$FP,DL$321,FALSE)/4),0)</f>
        <v>0</v>
      </c>
      <c r="DM216" s="223">
        <f>IFERROR(IF(RIGHT(VLOOKUP($A216,csapatok!$A:$NN,DM$320,FALSE),5)="Csere",VLOOKUP(LEFT(VLOOKUP($A216,csapatok!$A:$NN,DM$320,FALSE),LEN(VLOOKUP($A216,csapatok!$A:$NN,DM$320,FALSE))-6),'csapat-ranglista'!$A:$FP,DM$321,FALSE)/8,VLOOKUP(VLOOKUP($A216,csapatok!$A:$NN,DM$320,FALSE),'csapat-ranglista'!$A:$FP,DM$321,FALSE)/4),0)</f>
        <v>0</v>
      </c>
      <c r="DN216" s="223">
        <f>IFERROR(IF(RIGHT(VLOOKUP($A216,csapatok!$A:$NN,DN$320,FALSE),5)="Csere",VLOOKUP(LEFT(VLOOKUP($A216,csapatok!$A:$NN,DN$320,FALSE),LEN(VLOOKUP($A216,csapatok!$A:$NN,DN$320,FALSE))-6),'csapat-ranglista'!$A:$FP,DN$321,FALSE)/8,VLOOKUP(VLOOKUP($A216,csapatok!$A:$NN,DN$320,FALSE),'csapat-ranglista'!$A:$FP,DN$321,FALSE)/4),0)</f>
        <v>0</v>
      </c>
      <c r="DO216" s="224">
        <f>versenyek!$MF$11*IFERROR(VLOOKUP(VLOOKUP($A216,versenyek!ME:MG,3,FALSE),szabalyok!$A$16:$B$23,2,FALSE)/4,0)</f>
        <v>0</v>
      </c>
      <c r="DP216" s="224">
        <f>versenyek!$MI$11*IFERROR(VLOOKUP(VLOOKUP($A216,versenyek!MH:MJ,3,FALSE),szabalyok!$A$16:$B$23,2,FALSE)/4,0)</f>
        <v>0</v>
      </c>
      <c r="DQ216" s="223">
        <f>IFERROR(IF(RIGHT(VLOOKUP($A216,csapatok!$A:$NN,DQ$320,FALSE),5)="Csere",VLOOKUP(LEFT(VLOOKUP($A216,csapatok!$A:$NN,DQ$320,FALSE),LEN(VLOOKUP($A216,csapatok!$A:$NN,DQ$320,FALSE))-6),'csapat-ranglista'!$A:$FP,DQ$321,FALSE)/8,VLOOKUP(VLOOKUP($A216,csapatok!$A:$NN,DQ$320,FALSE),'csapat-ranglista'!$A:$FP,DQ$321,FALSE)/4),0)</f>
        <v>0</v>
      </c>
      <c r="DR216" s="223">
        <f>IFERROR(IF(RIGHT(VLOOKUP($A216,csapatok!$A:$NN,DR$320,FALSE),5)="Csere",VLOOKUP(LEFT(VLOOKUP($A216,csapatok!$A:$NN,DR$320,FALSE),LEN(VLOOKUP($A216,csapatok!$A:$NN,DR$320,FALSE))-6),'csapat-ranglista'!$A:$FP,DR$321,FALSE)/8,VLOOKUP(VLOOKUP($A216,csapatok!$A:$NN,DR$320,FALSE),'csapat-ranglista'!$A:$FP,DR$321,FALSE)/4),0)</f>
        <v>0</v>
      </c>
      <c r="DS216" s="223">
        <f>IFERROR(IF(RIGHT(VLOOKUP($A216,csapatok!$A:$NN,DS$320,FALSE),5)="Csere",VLOOKUP(LEFT(VLOOKUP($A216,csapatok!$A:$NN,DS$320,FALSE),LEN(VLOOKUP($A216,csapatok!$A:$NN,DS$320,FALSE))-6),'csapat-ranglista'!$A:$FP,DS$321,FALSE)/8,VLOOKUP(VLOOKUP($A216,csapatok!$A:$NN,DS$320,FALSE),'csapat-ranglista'!$A:$FP,DS$321,FALSE)/4),0)</f>
        <v>0</v>
      </c>
      <c r="DT216" s="223">
        <f>IFERROR(IF(RIGHT(VLOOKUP($A216,csapatok!$A:$NN,DT$320,FALSE),5)="Csere",VLOOKUP(LEFT(VLOOKUP($A216,csapatok!$A:$NN,DT$320,FALSE),LEN(VLOOKUP($A216,csapatok!$A:$NN,DT$320,FALSE))-6),'csapat-ranglista'!$A:$FP,DT$321,FALSE)/8,VLOOKUP(VLOOKUP($A216,csapatok!$A:$NN,DT$320,FALSE),'csapat-ranglista'!$A:$FP,DT$321,FALSE)/4),0)</f>
        <v>0</v>
      </c>
      <c r="DU216" s="223">
        <f>IFERROR(IF(RIGHT(VLOOKUP($A216,csapatok!$A:$NN,DU$320,FALSE),5)="Csere",VLOOKUP(LEFT(VLOOKUP($A216,csapatok!$A:$NN,DU$320,FALSE),LEN(VLOOKUP($A216,csapatok!$A:$NN,DU$320,FALSE))-6),'csapat-ranglista'!$A:$FP,DU$321,FALSE)/8,VLOOKUP(VLOOKUP($A216,csapatok!$A:$NN,DU$320,FALSE),'csapat-ranglista'!$A:$FP,DU$321,FALSE)/4),0)</f>
        <v>0</v>
      </c>
      <c r="DV216" s="223">
        <f>IFERROR(IF(RIGHT(VLOOKUP($A216,csapatok!$A:$NN,DV$320,FALSE),5)="Csere",VLOOKUP(LEFT(VLOOKUP($A216,csapatok!$A:$NN,DV$320,FALSE),LEN(VLOOKUP($A216,csapatok!$A:$NN,DV$320,FALSE))-6),'csapat-ranglista'!$A:$FP,DV$321,FALSE)/8,VLOOKUP(VLOOKUP($A216,csapatok!$A:$NN,DV$320,FALSE),'csapat-ranglista'!$A:$FP,DV$321,FALSE)/4),0)</f>
        <v>0</v>
      </c>
      <c r="DW216" s="223">
        <f>IFERROR(IF(RIGHT(VLOOKUP($A216,csapatok!$A:$NN,DW$320,FALSE),5)="Csere",VLOOKUP(LEFT(VLOOKUP($A216,csapatok!$A:$NN,DW$320,FALSE),LEN(VLOOKUP($A216,csapatok!$A:$NN,DW$320,FALSE))-6),'csapat-ranglista'!$A:$FP,DW$321,FALSE)/8,VLOOKUP(VLOOKUP($A216,csapatok!$A:$NN,DW$320,FALSE),'csapat-ranglista'!$A:$FP,DW$321,FALSE)/4),0)</f>
        <v>0</v>
      </c>
      <c r="DX216" s="223">
        <f>IFERROR(IF(RIGHT(VLOOKUP($A216,csapatok!$A:$NN,DX$320,FALSE),5)="Csere",VLOOKUP(LEFT(VLOOKUP($A216,csapatok!$A:$NN,DX$320,FALSE),LEN(VLOOKUP($A216,csapatok!$A:$NN,DX$320,FALSE))-6),'csapat-ranglista'!$A:$FP,DX$321,FALSE)/8,VLOOKUP(VLOOKUP($A216,csapatok!$A:$NN,DX$320,FALSE),'csapat-ranglista'!$A:$FP,DX$321,FALSE)/4),0)</f>
        <v>0</v>
      </c>
      <c r="DY216" s="223">
        <f>IFERROR(IF(RIGHT(VLOOKUP($A216,csapatok!$A:$NN,DY$320,FALSE),5)="Csere",VLOOKUP(LEFT(VLOOKUP($A216,csapatok!$A:$NN,DY$320,FALSE),LEN(VLOOKUP($A216,csapatok!$A:$NN,DY$320,FALSE))-6),'csapat-ranglista'!$A:$FP,DY$321,FALSE)/8,VLOOKUP(VLOOKUP($A216,csapatok!$A:$NN,DY$320,FALSE),'csapat-ranglista'!$A:$FP,DY$321,FALSE)/4),0)</f>
        <v>0</v>
      </c>
      <c r="DZ216" s="223">
        <f>IFERROR(IF(RIGHT(VLOOKUP($A216,csapatok!$A:$NN,DZ$320,FALSE),5)="Csere",VLOOKUP(LEFT(VLOOKUP($A216,csapatok!$A:$NN,DZ$320,FALSE),LEN(VLOOKUP($A216,csapatok!$A:$NN,DZ$320,FALSE))-6),'csapat-ranglista'!$A:$FP,DZ$321,FALSE)/8,VLOOKUP(VLOOKUP($A216,csapatok!$A:$NN,DZ$320,FALSE),'csapat-ranglista'!$A:$FP,DZ$321,FALSE)/4),0)</f>
        <v>0</v>
      </c>
      <c r="EA216" s="223">
        <f>IFERROR(IF(RIGHT(VLOOKUP($A216,csapatok!$A:$NN,EA$320,FALSE),5)="Csere",VLOOKUP(LEFT(VLOOKUP($A216,csapatok!$A:$NN,EA$320,FALSE),LEN(VLOOKUP($A216,csapatok!$A:$NN,EA$320,FALSE))-6),'csapat-ranglista'!$A:$FP,EA$321,FALSE)/8,VLOOKUP(VLOOKUP($A216,csapatok!$A:$NN,EA$320,FALSE),'csapat-ranglista'!$A:$FP,EA$321,FALSE)/4),0)</f>
        <v>0</v>
      </c>
      <c r="EB216" s="223">
        <f>IFERROR(IF(RIGHT(VLOOKUP($A216,csapatok!$A:$NN,EB$320,FALSE),5)="Csere",VLOOKUP(LEFT(VLOOKUP($A216,csapatok!$A:$NN,EB$320,FALSE),LEN(VLOOKUP($A216,csapatok!$A:$NN,EB$320,FALSE))-6),'csapat-ranglista'!$A:$FP,EB$321,FALSE)/8,VLOOKUP(VLOOKUP($A216,csapatok!$A:$NN,EB$320,FALSE),'csapat-ranglista'!$A:$FP,EB$321,FALSE)/4),0)</f>
        <v>0</v>
      </c>
      <c r="EC216" s="223">
        <f>IFERROR(IF(RIGHT(VLOOKUP($A216,csapatok!$A:$NN,EC$320,FALSE),5)="Csere",VLOOKUP(LEFT(VLOOKUP($A216,csapatok!$A:$NN,EC$320,FALSE),LEN(VLOOKUP($A216,csapatok!$A:$NN,EC$320,FALSE))-6),'csapat-ranglista'!$A:$FP,EC$321,FALSE)/8,VLOOKUP(VLOOKUP($A216,csapatok!$A:$NN,EC$320,FALSE),'csapat-ranglista'!$A:$FP,EC$321,FALSE)/4),0)</f>
        <v>0</v>
      </c>
      <c r="ED216" s="223">
        <f>IFERROR(IF(RIGHT(VLOOKUP($A216,csapatok!$A:$NN,ED$320,FALSE),5)="Csere",VLOOKUP(LEFT(VLOOKUP($A216,csapatok!$A:$NN,ED$320,FALSE),LEN(VLOOKUP($A216,csapatok!$A:$NN,ED$320,FALSE))-6),'csapat-ranglista'!$A:$FP,ED$321,FALSE)/8,VLOOKUP(VLOOKUP($A216,csapatok!$A:$NN,ED$320,FALSE),'csapat-ranglista'!$A:$FP,ED$321,FALSE)/4),0)</f>
        <v>0</v>
      </c>
      <c r="EE216" s="223">
        <f>IFERROR(IF(RIGHT(VLOOKUP($A216,csapatok!$A:$NN,EE$320,FALSE),5)="Csere",VLOOKUP(LEFT(VLOOKUP($A216,csapatok!$A:$NN,EE$320,FALSE),LEN(VLOOKUP($A216,csapatok!$A:$NN,EE$320,FALSE))-6),'csapat-ranglista'!$A:$FP,EE$321,FALSE)/8,VLOOKUP(VLOOKUP($A216,csapatok!$A:$NN,EE$320,FALSE),'csapat-ranglista'!$A:$FP,EE$321,FALSE)/4),0)</f>
        <v>0</v>
      </c>
      <c r="EF216" s="223">
        <f>IFERROR(IF(RIGHT(VLOOKUP($A216,csapatok!$A:$NN,EF$320,FALSE),5)="Csere",VLOOKUP(LEFT(VLOOKUP($A216,csapatok!$A:$NN,EF$320,FALSE),LEN(VLOOKUP($A216,csapatok!$A:$NN,EF$320,FALSE))-6),'csapat-ranglista'!$A:$FP,EF$321,FALSE)/8,VLOOKUP(VLOOKUP($A216,csapatok!$A:$NN,EF$320,FALSE),'csapat-ranglista'!$A:$FP,EF$321,FALSE)/4),0)</f>
        <v>0</v>
      </c>
      <c r="EG216" s="223">
        <f>IFERROR(IF(RIGHT(VLOOKUP($A216,csapatok!$A:$NN,EG$320,FALSE),5)="Csere",VLOOKUP(LEFT(VLOOKUP($A216,csapatok!$A:$NN,EG$320,FALSE),LEN(VLOOKUP($A216,csapatok!$A:$NN,EG$320,FALSE))-6),'csapat-ranglista'!$A:$FP,EG$321,FALSE)/8,VLOOKUP(VLOOKUP($A216,csapatok!$A:$NN,EG$320,FALSE),'csapat-ranglista'!$A:$FP,EG$321,FALSE)/4),0)</f>
        <v>0</v>
      </c>
      <c r="EH216" s="223">
        <f>IFERROR(IF(RIGHT(VLOOKUP($A216,csapatok!$A:$NN,EH$320,FALSE),5)="Csere",VLOOKUP(LEFT(VLOOKUP($A216,csapatok!$A:$NN,EH$320,FALSE),LEN(VLOOKUP($A216,csapatok!$A:$NN,EH$320,FALSE))-6),'csapat-ranglista'!$A:$FP,EH$321,FALSE)/8,VLOOKUP(VLOOKUP($A216,csapatok!$A:$NN,EH$320,FALSE),'csapat-ranglista'!$A:$FP,EH$321,FALSE)/4),0)</f>
        <v>0</v>
      </c>
      <c r="EI216" s="223">
        <f>IFERROR(IF(RIGHT(VLOOKUP($A216,csapatok!$A:$NN,EI$320,FALSE),5)="Csere",VLOOKUP(LEFT(VLOOKUP($A216,csapatok!$A:$NN,EI$320,FALSE),LEN(VLOOKUP($A216,csapatok!$A:$NN,EI$320,FALSE))-6),'csapat-ranglista'!$A:$FP,EI$321,FALSE)/8,VLOOKUP(VLOOKUP($A216,csapatok!$A:$NN,EI$320,FALSE),'csapat-ranglista'!$A:$FP,EI$321,FALSE)/4),0)</f>
        <v>0</v>
      </c>
      <c r="EJ216" s="223">
        <f>IFERROR(IF(RIGHT(VLOOKUP($A216,csapatok!$A:$NN,EJ$320,FALSE),5)="Csere",VLOOKUP(LEFT(VLOOKUP($A216,csapatok!$A:$NN,EJ$320,FALSE),LEN(VLOOKUP($A216,csapatok!$A:$NN,EJ$320,FALSE))-6),'csapat-ranglista'!$A:$FP,EJ$321,FALSE)/8,VLOOKUP(VLOOKUP($A216,csapatok!$A:$NN,EJ$320,FALSE),'csapat-ranglista'!$A:$FP,EJ$321,FALSE)/4),0)</f>
        <v>0</v>
      </c>
      <c r="EK216" s="223">
        <f>IFERROR(IF(RIGHT(VLOOKUP($A216,csapatok!$A:$NN,EK$320,FALSE),5)="Csere",VLOOKUP(LEFT(VLOOKUP($A216,csapatok!$A:$NN,EK$320,FALSE),LEN(VLOOKUP($A216,csapatok!$A:$NN,EK$320,FALSE))-6),'csapat-ranglista'!$A:$FP,EK$321,FALSE)/8,VLOOKUP(VLOOKUP($A216,csapatok!$A:$NN,EK$320,FALSE),'csapat-ranglista'!$A:$FP,EK$321,FALSE)/4),0)</f>
        <v>0</v>
      </c>
      <c r="EL216" s="223">
        <f>IFERROR(IF(RIGHT(VLOOKUP($A216,csapatok!$A:$NN,EL$320,FALSE),5)="Csere",VLOOKUP(LEFT(VLOOKUP($A216,csapatok!$A:$NN,EL$320,FALSE),LEN(VLOOKUP($A216,csapatok!$A:$NN,EL$320,FALSE))-6),'csapat-ranglista'!$A:$FP,EL$321,FALSE)/8,VLOOKUP(VLOOKUP($A216,csapatok!$A:$NN,EL$320,FALSE),'csapat-ranglista'!$A:$FP,EL$321,FALSE)/4),0)</f>
        <v>0</v>
      </c>
      <c r="EM216" s="223">
        <f>IFERROR(IF(RIGHT(VLOOKUP($A216,csapatok!$A:$NN,EM$320,FALSE),5)="Csere",VLOOKUP(LEFT(VLOOKUP($A216,csapatok!$A:$NN,EM$320,FALSE),LEN(VLOOKUP($A216,csapatok!$A:$NN,EM$320,FALSE))-6),'csapat-ranglista'!$A:$FP,EM$321,FALSE)/8,VLOOKUP(VLOOKUP($A216,csapatok!$A:$NN,EM$320,FALSE),'csapat-ranglista'!$A:$FP,EM$321,FALSE)/4),0)</f>
        <v>0</v>
      </c>
      <c r="EN216" s="223">
        <f>IFERROR(IF(RIGHT(VLOOKUP($A216,csapatok!$A:$NN,EN$320,FALSE),5)="Csere",VLOOKUP(LEFT(VLOOKUP($A216,csapatok!$A:$NN,EN$320,FALSE),LEN(VLOOKUP($A216,csapatok!$A:$NN,EN$320,FALSE))-6),'csapat-ranglista'!$A:$FP,EN$321,FALSE)/8,VLOOKUP(VLOOKUP($A216,csapatok!$A:$NN,EN$320,FALSE),'csapat-ranglista'!$A:$FP,EN$321,FALSE)/4),0)</f>
        <v>0</v>
      </c>
      <c r="EO216" s="223">
        <f>IFERROR(IF(RIGHT(VLOOKUP($A216,csapatok!$A:$NN,EO$320,FALSE),5)="Csere",VLOOKUP(LEFT(VLOOKUP($A216,csapatok!$A:$NN,EO$320,FALSE),LEN(VLOOKUP($A216,csapatok!$A:$NN,EO$320,FALSE))-6),'csapat-ranglista'!$A:$FP,EO$321,FALSE)/8,VLOOKUP(VLOOKUP($A216,csapatok!$A:$NN,EO$320,FALSE),'csapat-ranglista'!$A:$FP,EO$321,FALSE)/4),0)</f>
        <v>0</v>
      </c>
      <c r="EP216" s="223">
        <f>IFERROR(IF(RIGHT(VLOOKUP($A216,csapatok!$A:$NN,EP$320,FALSE),5)="Csere",VLOOKUP(LEFT(VLOOKUP($A216,csapatok!$A:$NN,EP$320,FALSE),LEN(VLOOKUP($A216,csapatok!$A:$NN,EP$320,FALSE))-6),'csapat-ranglista'!$A:$FP,EP$321,FALSE)/8,VLOOKUP(VLOOKUP($A216,csapatok!$A:$NN,EP$320,FALSE),'csapat-ranglista'!$A:$FP,EP$321,FALSE)/4),0)</f>
        <v>0</v>
      </c>
      <c r="EQ216" s="223">
        <f>IFERROR(IF(RIGHT(VLOOKUP($A216,csapatok!$A:$NN,EQ$320,FALSE),5)="Csere",VLOOKUP(LEFT(VLOOKUP($A216,csapatok!$A:$NN,EQ$320,FALSE),LEN(VLOOKUP($A216,csapatok!$A:$NN,EQ$320,FALSE))-6),'csapat-ranglista'!$A:$FP,EQ$321,FALSE)/8,VLOOKUP(VLOOKUP($A216,csapatok!$A:$NN,EQ$320,FALSE),'csapat-ranglista'!$A:$FP,EQ$321,FALSE)/4),0)</f>
        <v>0</v>
      </c>
      <c r="ER216" s="223">
        <f>IFERROR(IF(RIGHT(VLOOKUP($A216,csapatok!$A:$NN,ER$320,FALSE),5)="Csere",VLOOKUP(LEFT(VLOOKUP($A216,csapatok!$A:$NN,ER$320,FALSE),LEN(VLOOKUP($A216,csapatok!$A:$NN,ER$320,FALSE))-6),'csapat-ranglista'!$A:$FP,ER$321,FALSE)/8,VLOOKUP(VLOOKUP($A216,csapatok!$A:$NN,ER$320,FALSE),'csapat-ranglista'!$A:$FP,ER$321,FALSE)/4),0)</f>
        <v>0</v>
      </c>
      <c r="ES216" s="223">
        <f>IFERROR(IF(RIGHT(VLOOKUP($A216,csapatok!$A:$NN,ES$320,FALSE),5)="Csere",VLOOKUP(LEFT(VLOOKUP($A216,csapatok!$A:$NN,ES$320,FALSE),LEN(VLOOKUP($A216,csapatok!$A:$NN,ES$320,FALSE))-6),'csapat-ranglista'!$A:$FP,ES$321,FALSE)/8,VLOOKUP(VLOOKUP($A216,csapatok!$A:$NN,ES$320,FALSE),'csapat-ranglista'!$A:$FP,ES$321,FALSE)/4),0)</f>
        <v>0</v>
      </c>
      <c r="ET216" s="223">
        <f>IFERROR(IF(RIGHT(VLOOKUP($A216,csapatok!$A:$NN,ET$320,FALSE),5)="Csere",VLOOKUP(LEFT(VLOOKUP($A216,csapatok!$A:$NN,ET$320,FALSE),LEN(VLOOKUP($A216,csapatok!$A:$NN,ET$320,FALSE))-6),'csapat-ranglista'!$A:$FP,ET$321,FALSE)/8,VLOOKUP(VLOOKUP($A216,csapatok!$A:$NN,ET$320,FALSE),'csapat-ranglista'!$A:$FP,ET$321,FALSE)/4),0)</f>
        <v>0</v>
      </c>
      <c r="EU216" s="223">
        <f>IFERROR(IF(RIGHT(VLOOKUP($A216,csapatok!$A:$NN,EU$320,FALSE),5)="Csere",VLOOKUP(LEFT(VLOOKUP($A216,csapatok!$A:$NN,EU$320,FALSE),LEN(VLOOKUP($A216,csapatok!$A:$NN,EU$320,FALSE))-6),'csapat-ranglista'!$A:$FP,EU$321,FALSE)/8,VLOOKUP(VLOOKUP($A216,csapatok!$A:$NN,EU$320,FALSE),'csapat-ranglista'!$A:$FP,EU$321,FALSE)/4),0)</f>
        <v>0</v>
      </c>
      <c r="EV216" s="223">
        <f>IFERROR(IF(RIGHT(VLOOKUP($A216,csapatok!$A:$NN,EV$320,FALSE),5)="Csere",VLOOKUP(LEFT(VLOOKUP($A216,csapatok!$A:$NN,EV$320,FALSE),LEN(VLOOKUP($A216,csapatok!$A:$NN,EV$320,FALSE))-6),'csapat-ranglista'!$A:$FP,EV$321,FALSE)/8,VLOOKUP(VLOOKUP($A216,csapatok!$A:$NN,EV$320,FALSE),'csapat-ranglista'!$A:$FP,EV$321,FALSE)/4),0)</f>
        <v>0</v>
      </c>
      <c r="EW216" s="223">
        <f>IFERROR(IF(RIGHT(VLOOKUP($A216,csapatok!$A:$NN,EW$320,FALSE),5)="Csere",VLOOKUP(LEFT(VLOOKUP($A216,csapatok!$A:$NN,EW$320,FALSE),LEN(VLOOKUP($A216,csapatok!$A:$NN,EW$320,FALSE))-6),'csapat-ranglista'!$A:$FP,EW$321,FALSE)/8,VLOOKUP(VLOOKUP($A216,csapatok!$A:$NN,EW$320,FALSE),'csapat-ranglista'!$A:$FP,EW$321,FALSE)/4),0)</f>
        <v>0</v>
      </c>
      <c r="EX216" s="223">
        <f>IFERROR(IF(RIGHT(VLOOKUP($A216,csapatok!$A:$NN,EX$320,FALSE),5)="Csere",VLOOKUP(LEFT(VLOOKUP($A216,csapatok!$A:$NN,EX$320,FALSE),LEN(VLOOKUP($A216,csapatok!$A:$NN,EX$320,FALSE))-6),'csapat-ranglista'!$A:$FP,EX$321,FALSE)/8,VLOOKUP(VLOOKUP($A216,csapatok!$A:$NN,EX$320,FALSE),'csapat-ranglista'!$A:$FP,EX$321,FALSE)/4),0)</f>
        <v>0</v>
      </c>
      <c r="EY216" s="223">
        <f>IFERROR(IF(RIGHT(VLOOKUP($A216,csapatok!$A:$NN,EY$320,FALSE),5)="Csere",VLOOKUP(LEFT(VLOOKUP($A216,csapatok!$A:$NN,EY$320,FALSE),LEN(VLOOKUP($A216,csapatok!$A:$NN,EY$320,FALSE))-6),'csapat-ranglista'!$A:$FP,EY$321,FALSE)/8,VLOOKUP(VLOOKUP($A216,csapatok!$A:$NN,EY$320,FALSE),'csapat-ranglista'!$A:$FP,EY$321,FALSE)/4),0)</f>
        <v>0</v>
      </c>
      <c r="EZ216" s="223">
        <f>IFERROR(IF(RIGHT(VLOOKUP($A216,csapatok!$A:$NN,EZ$320,FALSE),5)="Csere",VLOOKUP(LEFT(VLOOKUP($A216,csapatok!$A:$NN,EZ$320,FALSE),LEN(VLOOKUP($A216,csapatok!$A:$NN,EZ$320,FALSE))-6),'csapat-ranglista'!$A:$FP,EZ$321,FALSE)/8,VLOOKUP(VLOOKUP($A216,csapatok!$A:$NN,EZ$320,FALSE),'csapat-ranglista'!$A:$FP,EZ$321,FALSE)/4),0)</f>
        <v>0</v>
      </c>
      <c r="FA216" s="223">
        <f>IFERROR(IF(RIGHT(VLOOKUP($A216,csapatok!$A:$NN,FA$320,FALSE),5)="Csere",VLOOKUP(LEFT(VLOOKUP($A216,csapatok!$A:$NN,FA$320,FALSE),LEN(VLOOKUP($A216,csapatok!$A:$NN,FA$320,FALSE))-6),'csapat-ranglista'!$A:$FP,FA$321,FALSE)/8,VLOOKUP(VLOOKUP($A216,csapatok!$A:$NN,FA$320,FALSE),'csapat-ranglista'!$A:$FP,FA$321,FALSE)/4),0)</f>
        <v>0</v>
      </c>
      <c r="FB216" s="223">
        <f>IFERROR(IF(RIGHT(VLOOKUP($A216,csapatok!$A:$NN,FB$320,FALSE),5)="Csere",VLOOKUP(LEFT(VLOOKUP($A216,csapatok!$A:$NN,FB$320,FALSE),LEN(VLOOKUP($A216,csapatok!$A:$NN,FB$320,FALSE))-6),'csapat-ranglista'!$A:$FP,FB$321,FALSE)/8,VLOOKUP(VLOOKUP($A216,csapatok!$A:$NN,FB$320,FALSE),'csapat-ranglista'!$A:$FP,FB$321,FALSE)/4),0)</f>
        <v>0</v>
      </c>
      <c r="FC216" s="223">
        <f>IFERROR(IF(RIGHT(VLOOKUP($A216,csapatok!$A:$NN,FC$320,FALSE),5)="Csere",VLOOKUP(LEFT(VLOOKUP($A216,csapatok!$A:$NN,FC$320,FALSE),LEN(VLOOKUP($A216,csapatok!$A:$NN,FC$320,FALSE))-6),'csapat-ranglista'!$A:$FP,FC$321,FALSE)/8,VLOOKUP(VLOOKUP($A216,csapatok!$A:$NN,FC$320,FALSE),'csapat-ranglista'!$A:$FP,FC$321,FALSE)/4),0)</f>
        <v>0</v>
      </c>
      <c r="FD216" s="224">
        <f>versenyek!$QY$11*IFERROR(VLOOKUP(VLOOKUP($A216,versenyek!QX:QZ,3,FALSE),szabalyok!$A$16:$B$23,2,FALSE)/4,0)</f>
        <v>0</v>
      </c>
      <c r="FE216" s="224">
        <f>versenyek!$RB$11*IFERROR(VLOOKUP(VLOOKUP($A216,versenyek!RA:RC,3,FALSE),szabalyok!$A$16:$B$23,2,FALSE)/4,0)</f>
        <v>0</v>
      </c>
      <c r="FF216" s="223">
        <f>IFERROR(IF(RIGHT(VLOOKUP($A216,csapatok!$A:$NN,FF$320,FALSE),5)="Csere",VLOOKUP(LEFT(VLOOKUP($A216,csapatok!$A:$NN,FF$320,FALSE),LEN(VLOOKUP($A216,csapatok!$A:$NN,FF$320,FALSE))-6),'csapat-ranglista'!$A:$FP,FF$321,FALSE)/8,VLOOKUP(VLOOKUP($A216,csapatok!$A:$NN,FF$320,FALSE),'csapat-ranglista'!$A:$FP,FF$321,FALSE)/4),0)</f>
        <v>0</v>
      </c>
      <c r="FG216" s="223">
        <f>IFERROR(IF(RIGHT(VLOOKUP($A216,csapatok!$A:$NN,FG$320,FALSE),5)="Csere",VLOOKUP(LEFT(VLOOKUP($A216,csapatok!$A:$NN,FG$320,FALSE),LEN(VLOOKUP($A216,csapatok!$A:$NN,FG$320,FALSE))-6),'csapat-ranglista'!$A:$FP,FG$321,FALSE)/8,VLOOKUP(VLOOKUP($A216,csapatok!$A:$NN,FG$320,FALSE),'csapat-ranglista'!$A:$FP,FG$321,FALSE)/4),0)</f>
        <v>0</v>
      </c>
      <c r="FH216" s="223">
        <f>IFERROR(IF(RIGHT(VLOOKUP($A216,csapatok!$A:$NN,FH$320,FALSE),5)="Csere",VLOOKUP(LEFT(VLOOKUP($A216,csapatok!$A:$NN,FH$320,FALSE),LEN(VLOOKUP($A216,csapatok!$A:$NN,FH$320,FALSE))-6),'csapat-ranglista'!$A:$FP,FH$321,FALSE)/8,VLOOKUP(VLOOKUP($A216,csapatok!$A:$NN,FH$320,FALSE),'csapat-ranglista'!$A:$FP,FH$321,FALSE)/4),0)</f>
        <v>0</v>
      </c>
      <c r="FI216" s="223">
        <f>IFERROR(IF(RIGHT(VLOOKUP($A216,csapatok!$A:$NN,FI$320,FALSE),5)="Csere",VLOOKUP(LEFT(VLOOKUP($A216,csapatok!$A:$NN,FI$320,FALSE),LEN(VLOOKUP($A216,csapatok!$A:$NN,FI$320,FALSE))-6),'csapat-ranglista'!$A:$FP,FI$321,FALSE)/8,VLOOKUP(VLOOKUP($A216,csapatok!$A:$NN,FI$320,FALSE),'csapat-ranglista'!$A:$FP,FI$321,FALSE)/4),0)</f>
        <v>0</v>
      </c>
      <c r="FJ216" s="223">
        <f>IFERROR(IF(RIGHT(VLOOKUP($A216,csapatok!$A:$NN,FJ$320,FALSE),5)="Csere",VLOOKUP(LEFT(VLOOKUP($A216,csapatok!$A:$NN,FJ$320,FALSE),LEN(VLOOKUP($A216,csapatok!$A:$NN,FJ$320,FALSE))-6),'csapat-ranglista'!$A:$FP,FJ$321,FALSE)/8,VLOOKUP(VLOOKUP($A216,csapatok!$A:$NN,FJ$320,FALSE),'csapat-ranglista'!$A:$FP,FJ$321,FALSE)/4),0)</f>
        <v>0</v>
      </c>
      <c r="FK216" s="223">
        <f>IFERROR(IF(RIGHT(VLOOKUP($A216,csapatok!$A:$NN,FK$320,FALSE),5)="Csere",VLOOKUP(LEFT(VLOOKUP($A216,csapatok!$A:$NN,FK$320,FALSE),LEN(VLOOKUP($A216,csapatok!$A:$NN,FK$320,FALSE))-6),'csapat-ranglista'!$A:$FP,FK$321,FALSE)/8,VLOOKUP(VLOOKUP($A216,csapatok!$A:$NN,FK$320,FALSE),'csapat-ranglista'!$A:$FP,FK$321,FALSE)/4),0)</f>
        <v>0</v>
      </c>
      <c r="FL216" s="223">
        <f>IFERROR(IF(RIGHT(VLOOKUP($A216,csapatok!$A:$NN,FL$320,FALSE),5)="Csere",VLOOKUP(LEFT(VLOOKUP($A216,csapatok!$A:$NN,FL$320,FALSE),LEN(VLOOKUP($A216,csapatok!$A:$NN,FL$320,FALSE))-6),'csapat-ranglista'!$A:$FP,FL$321,FALSE)/8,VLOOKUP(VLOOKUP($A216,csapatok!$A:$NN,FL$320,FALSE),'csapat-ranglista'!$A:$FP,FL$321,FALSE)/4),0)</f>
        <v>0</v>
      </c>
      <c r="FM216" s="223">
        <f>IFERROR(IF(RIGHT(VLOOKUP($A216,csapatok!$A:$NN,FM$320,FALSE),5)="Csere",VLOOKUP(LEFT(VLOOKUP($A216,csapatok!$A:$NN,FM$320,FALSE),LEN(VLOOKUP($A216,csapatok!$A:$NN,FM$320,FALSE))-6),'csapat-ranglista'!$A:$FP,FM$321,FALSE)/8,VLOOKUP(VLOOKUP($A216,csapatok!$A:$NN,FM$320,FALSE),'csapat-ranglista'!$A:$FP,FM$321,FALSE)/4),0)</f>
        <v>0</v>
      </c>
      <c r="FN216" s="223">
        <f>IFERROR(IF(RIGHT(VLOOKUP($A216,csapatok!$A:$NN,FN$320,FALSE),5)="Csere",VLOOKUP(LEFT(VLOOKUP($A216,csapatok!$A:$NN,FN$320,FALSE),LEN(VLOOKUP($A216,csapatok!$A:$NN,FN$320,FALSE))-6),'csapat-ranglista'!$A:$FP,FN$321,FALSE)/8,VLOOKUP(VLOOKUP($A216,csapatok!$A:$NN,FN$320,FALSE),'csapat-ranglista'!$A:$FP,FN$321,FALSE)/4),0)</f>
        <v>0</v>
      </c>
      <c r="FO216" s="223">
        <f>IFERROR(IF(RIGHT(VLOOKUP($A216,csapatok!$A:$NN,FO$320,FALSE),5)="Csere",VLOOKUP(LEFT(VLOOKUP($A216,csapatok!$A:$NN,FO$320,FALSE),LEN(VLOOKUP($A216,csapatok!$A:$NN,FO$320,FALSE))-6),'csapat-ranglista'!$A:$FP,FO$321,FALSE)/8,VLOOKUP(VLOOKUP($A216,csapatok!$A:$NN,FO$320,FALSE),'csapat-ranglista'!$A:$FP,FO$321,FALSE)/4),0)</f>
        <v>0</v>
      </c>
      <c r="FP216" s="223">
        <f>IFERROR(IF(RIGHT(VLOOKUP($A216,csapatok!$A:$NN,FP$320,FALSE),5)="Csere",VLOOKUP(LEFT(VLOOKUP($A216,csapatok!$A:$NN,FP$320,FALSE),LEN(VLOOKUP($A216,csapatok!$A:$NN,FP$320,FALSE))-6),'csapat-ranglista'!$A:$FP,FP$321,FALSE)/8,VLOOKUP(VLOOKUP($A216,csapatok!$A:$NN,FP$320,FALSE),'csapat-ranglista'!$A:$FP,FP$321,FALSE)/4),0)</f>
        <v>0</v>
      </c>
      <c r="FQ216" s="223">
        <f>IFERROR(IF(RIGHT(VLOOKUP($A216,csapatok!$A:$NN,FQ$320,FALSE),5)="Csere",VLOOKUP(LEFT(VLOOKUP($A216,csapatok!$A:$NN,FQ$320,FALSE),LEN(VLOOKUP($A216,csapatok!$A:$NN,FQ$320,FALSE))-6),'csapat-ranglista'!$A:$FP,FQ$321,FALSE)/8,VLOOKUP(VLOOKUP($A216,csapatok!$A:$NN,FQ$320,FALSE),'csapat-ranglista'!$A:$FP,FQ$321,FALSE)/4),0)</f>
        <v>0</v>
      </c>
      <c r="FR216" s="223">
        <f>IFERROR(IF(RIGHT(VLOOKUP($A216,csapatok!$A:$NN,FR$320,FALSE),5)="Csere",VLOOKUP(LEFT(VLOOKUP($A216,csapatok!$A:$NN,FR$320,FALSE),LEN(VLOOKUP($A216,csapatok!$A:$NN,FR$320,FALSE))-6),'csapat-ranglista'!$A:$FP,FR$321,FALSE)/8,VLOOKUP(VLOOKUP($A216,csapatok!$A:$NN,FR$320,FALSE),'csapat-ranglista'!$A:$FP,FR$321,FALSE)/4),0)</f>
        <v>0</v>
      </c>
      <c r="FS216" s="223">
        <f>IFERROR(IF(RIGHT(VLOOKUP($A216,csapatok!$A:$NN,FS$320,FALSE),5)="Csere",VLOOKUP(LEFT(VLOOKUP($A216,csapatok!$A:$NN,FS$320,FALSE),LEN(VLOOKUP($A216,csapatok!$A:$NN,FS$320,FALSE))-6),'csapat-ranglista'!$A:$FP,FS$321,FALSE)/8,VLOOKUP(VLOOKUP($A216,csapatok!$A:$NN,FS$320,FALSE),'csapat-ranglista'!$A:$FP,FS$321,FALSE)/4),0)</f>
        <v>0</v>
      </c>
      <c r="FT216" s="223">
        <f>IFERROR(IF(RIGHT(VLOOKUP($A216,csapatok!$A:$NN,FT$320,FALSE),5)="Csere",VLOOKUP(LEFT(VLOOKUP($A216,csapatok!$A:$NN,FT$320,FALSE),LEN(VLOOKUP($A216,csapatok!$A:$NN,FT$320,FALSE))-6),'csapat-ranglista'!$A:$FP,FT$321,FALSE)/8,VLOOKUP(VLOOKUP($A216,csapatok!$A:$NN,FT$320,FALSE),'csapat-ranglista'!$A:$FP,FT$321,FALSE)/4),0)</f>
        <v>0</v>
      </c>
      <c r="FU216" s="223">
        <f>IFERROR(IF(RIGHT(VLOOKUP($A216,csapatok!$A:$NN,FU$320,FALSE),5)="Csere",VLOOKUP(LEFT(VLOOKUP($A216,csapatok!$A:$NN,FU$320,FALSE),LEN(VLOOKUP($A216,csapatok!$A:$NN,FU$320,FALSE))-6),'csapat-ranglista'!$A:$FP,FU$321,FALSE)/8,VLOOKUP(VLOOKUP($A216,csapatok!$A:$NN,FU$320,FALSE),'csapat-ranglista'!$A:$FP,FU$321,FALSE)/4),0)</f>
        <v>0</v>
      </c>
      <c r="FV216" s="223">
        <f>IFERROR(IF(RIGHT(VLOOKUP($A216,csapatok!$A:$NN,FV$320,FALSE),5)="Csere",VLOOKUP(LEFT(VLOOKUP($A216,csapatok!$A:$NN,FV$320,FALSE),LEN(VLOOKUP($A216,csapatok!$A:$NN,FV$320,FALSE))-6),'csapat-ranglista'!$A:$FP,FV$321,FALSE)/8,VLOOKUP(VLOOKUP($A216,csapatok!$A:$NN,FV$320,FALSE),'csapat-ranglista'!$A:$FP,FV$321,FALSE)/4),0)</f>
        <v>0</v>
      </c>
      <c r="FW216" s="223">
        <f>IFERROR(IF(RIGHT(VLOOKUP($A216,csapatok!$A:$NN,FW$320,FALSE),5)="Csere",VLOOKUP(LEFT(VLOOKUP($A216,csapatok!$A:$NN,FW$320,FALSE),LEN(VLOOKUP($A216,csapatok!$A:$NN,FW$320,FALSE))-6),'csapat-ranglista'!$A:$FP,FW$321,FALSE)/8,VLOOKUP(VLOOKUP($A216,csapatok!$A:$NN,FW$320,FALSE),'csapat-ranglista'!$A:$FP,FW$321,FALSE)/4),0)</f>
        <v>0</v>
      </c>
      <c r="FX216" s="223">
        <f>IFERROR(IF(RIGHT(VLOOKUP($A216,csapatok!$A:$NN,FX$320,FALSE),5)="Csere",VLOOKUP(LEFT(VLOOKUP($A216,csapatok!$A:$NN,FX$320,FALSE),LEN(VLOOKUP($A216,csapatok!$A:$NN,FX$320,FALSE))-6),'csapat-ranglista'!$A:$FP,FX$321,FALSE)/8,VLOOKUP(VLOOKUP($A216,csapatok!$A:$NN,FX$320,FALSE),'csapat-ranglista'!$A:$FP,FX$321,FALSE)/4),0)</f>
        <v>0</v>
      </c>
      <c r="FY216" s="223">
        <f>IFERROR(IF(RIGHT(VLOOKUP($A216,csapatok!$A:$NN,FY$320,FALSE),5)="Csere",VLOOKUP(LEFT(VLOOKUP($A216,csapatok!$A:$NN,FY$320,FALSE),LEN(VLOOKUP($A216,csapatok!$A:$NN,FY$320,FALSE))-6),'csapat-ranglista'!$A:$FP,FY$321,FALSE)/8,VLOOKUP(VLOOKUP($A216,csapatok!$A:$NN,FY$320,FALSE),'csapat-ranglista'!$A:$FP,FY$321,FALSE)/4),0)</f>
        <v>0</v>
      </c>
      <c r="FZ216" s="223">
        <f>IFERROR(IF(RIGHT(VLOOKUP($A216,csapatok!$A:$NN,FZ$320,FALSE),5)="Csere",VLOOKUP(LEFT(VLOOKUP($A216,csapatok!$A:$NN,FZ$320,FALSE),LEN(VLOOKUP($A216,csapatok!$A:$NN,FZ$320,FALSE))-6),'csapat-ranglista'!$A:$FP,FZ$321,FALSE)/8,VLOOKUP(VLOOKUP($A216,csapatok!$A:$NN,FZ$320,FALSE),'csapat-ranglista'!$A:$FP,FZ$321,FALSE)/4),0)</f>
        <v>0</v>
      </c>
      <c r="GA216" s="223">
        <f>IFERROR(IF(RIGHT(VLOOKUP($A216,csapatok!$A:$NN,GA$320,FALSE),5)="Csere",VLOOKUP(LEFT(VLOOKUP($A216,csapatok!$A:$NN,GA$320,FALSE),LEN(VLOOKUP($A216,csapatok!$A:$NN,GA$320,FALSE))-6),'csapat-ranglista'!$A:$FP,GA$321,FALSE)/8,VLOOKUP(VLOOKUP($A216,csapatok!$A:$NN,GA$320,FALSE),'csapat-ranglista'!$A:$FP,GA$321,FALSE)/4),0)</f>
        <v>0</v>
      </c>
      <c r="GB216" s="223">
        <f>IFERROR(IF(RIGHT(VLOOKUP($A216,csapatok!$A:$NN,GB$320,FALSE),5)="Csere",VLOOKUP(LEFT(VLOOKUP($A216,csapatok!$A:$NN,GB$320,FALSE),LEN(VLOOKUP($A216,csapatok!$A:$NN,GB$320,FALSE))-6),'csapat-ranglista'!$A:$FP,GB$321,FALSE)/8,VLOOKUP(VLOOKUP($A216,csapatok!$A:$NN,GB$320,FALSE),'csapat-ranglista'!$A:$FP,GB$321,FALSE)/4),0)</f>
        <v>0</v>
      </c>
      <c r="GC216" s="223">
        <f>IFERROR(IF(RIGHT(VLOOKUP($A216,csapatok!$A:$NN,GC$320,FALSE),5)="Csere",VLOOKUP(LEFT(VLOOKUP($A216,csapatok!$A:$NN,GC$320,FALSE),LEN(VLOOKUP($A216,csapatok!$A:$NN,GC$320,FALSE))-6),'csapat-ranglista'!$A:$FP,GC$321,FALSE)/8,VLOOKUP(VLOOKUP($A216,csapatok!$A:$NN,GC$320,FALSE),'csapat-ranglista'!$A:$FP,GC$321,FALSE)/4),0)</f>
        <v>0</v>
      </c>
      <c r="GD216" s="247">
        <f>SUM(EQ216:GC216)</f>
        <v>0</v>
      </c>
    </row>
    <row r="217" spans="1:186">
      <c r="A217" s="32" t="s">
        <v>315</v>
      </c>
      <c r="B217" s="131">
        <v>33969</v>
      </c>
      <c r="C217" s="131" t="str">
        <f>IF(B217=0,"",IF(B217&lt;$C$1,"felnőtt","ifi"))</f>
        <v>ifi</v>
      </c>
      <c r="D217" s="32" t="s">
        <v>101</v>
      </c>
      <c r="E217" s="45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0.81982589551570295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f>IFERROR(IF(RIGHT(VLOOKUP($A217,csapatok!$A:$BL,X$320,FALSE),5)="Csere",VLOOKUP(LEFT(VLOOKUP($A217,csapatok!$A:$BL,X$320,FALSE),LEN(VLOOKUP($A217,csapatok!$A:$BL,X$320,FALSE))-6),'csapat-ranglista'!$A:$FP,X$321,FALSE)/8,VLOOKUP(VLOOKUP($A217,csapatok!$A:$BL,X$320,FALSE),'csapat-ranglista'!$A:$FP,X$321,FALSE)/4),0)</f>
        <v>0</v>
      </c>
      <c r="Y217" s="32">
        <f>IFERROR(IF(RIGHT(VLOOKUP($A217,csapatok!$A:$BL,Y$320,FALSE),5)="Csere",VLOOKUP(LEFT(VLOOKUP($A217,csapatok!$A:$BL,Y$320,FALSE),LEN(VLOOKUP($A217,csapatok!$A:$BL,Y$320,FALSE))-6),'csapat-ranglista'!$A:$FP,Y$321,FALSE)/8,VLOOKUP(VLOOKUP($A217,csapatok!$A:$BL,Y$320,FALSE),'csapat-ranglista'!$A:$FP,Y$321,FALSE)/4),0)</f>
        <v>0</v>
      </c>
      <c r="Z217" s="32">
        <f>IFERROR(IF(RIGHT(VLOOKUP($A217,csapatok!$A:$BL,Z$320,FALSE),5)="Csere",VLOOKUP(LEFT(VLOOKUP($A217,csapatok!$A:$BL,Z$320,FALSE),LEN(VLOOKUP($A217,csapatok!$A:$BL,Z$320,FALSE))-6),'csapat-ranglista'!$A:$FP,Z$321,FALSE)/8,VLOOKUP(VLOOKUP($A217,csapatok!$A:$BL,Z$320,FALSE),'csapat-ranglista'!$A:$FP,Z$321,FALSE)/4),0)</f>
        <v>0</v>
      </c>
      <c r="AA217" s="32">
        <f>IFERROR(IF(RIGHT(VLOOKUP($A217,csapatok!$A:$BL,AA$320,FALSE),5)="Csere",VLOOKUP(LEFT(VLOOKUP($A217,csapatok!$A:$BL,AA$320,FALSE),LEN(VLOOKUP($A217,csapatok!$A:$BL,AA$320,FALSE))-6),'csapat-ranglista'!$A:$FP,AA$321,FALSE)/8,VLOOKUP(VLOOKUP($A217,csapatok!$A:$BL,AA$320,FALSE),'csapat-ranglista'!$A:$FP,AA$321,FALSE)/4),0)</f>
        <v>0</v>
      </c>
      <c r="AB217" s="223">
        <f>IFERROR(IF(RIGHT(VLOOKUP($A217,csapatok!$A:$BL,AB$320,FALSE),5)="Csere",VLOOKUP(LEFT(VLOOKUP($A217,csapatok!$A:$BL,AB$320,FALSE),LEN(VLOOKUP($A217,csapatok!$A:$BL,AB$320,FALSE))-6),'csapat-ranglista'!$A:$FP,AB$321,FALSE)/8,VLOOKUP(VLOOKUP($A217,csapatok!$A:$BL,AB$320,FALSE),'csapat-ranglista'!$A:$FP,AB$321,FALSE)/4),0)</f>
        <v>0</v>
      </c>
      <c r="AC217" s="223">
        <f>IFERROR(IF(RIGHT(VLOOKUP($A217,csapatok!$A:$BL,AC$320,FALSE),5)="Csere",VLOOKUP(LEFT(VLOOKUP($A217,csapatok!$A:$BL,AC$320,FALSE),LEN(VLOOKUP($A217,csapatok!$A:$BL,AC$320,FALSE))-6),'csapat-ranglista'!$A:$FP,AC$321,FALSE)/8,VLOOKUP(VLOOKUP($A217,csapatok!$A:$BL,AC$320,FALSE),'csapat-ranglista'!$A:$FP,AC$321,FALSE)/4),0)</f>
        <v>0</v>
      </c>
      <c r="AD217" s="223">
        <f>IFERROR(IF(RIGHT(VLOOKUP($A217,csapatok!$A:$BL,AD$320,FALSE),5)="Csere",VLOOKUP(LEFT(VLOOKUP($A217,csapatok!$A:$BL,AD$320,FALSE),LEN(VLOOKUP($A217,csapatok!$A:$BL,AD$320,FALSE))-6),'csapat-ranglista'!$A:$FP,AD$321,FALSE)/8,VLOOKUP(VLOOKUP($A217,csapatok!$A:$BL,AD$320,FALSE),'csapat-ranglista'!$A:$FP,AD$321,FALSE)/4),0)</f>
        <v>0</v>
      </c>
      <c r="AE217" s="223">
        <f>IFERROR(IF(RIGHT(VLOOKUP($A217,csapatok!$A:$BL,AE$320,FALSE),5)="Csere",VLOOKUP(LEFT(VLOOKUP($A217,csapatok!$A:$BL,AE$320,FALSE),LEN(VLOOKUP($A217,csapatok!$A:$BL,AE$320,FALSE))-6),'csapat-ranglista'!$A:$FP,AE$321,FALSE)/8,VLOOKUP(VLOOKUP($A217,csapatok!$A:$BL,AE$320,FALSE),'csapat-ranglista'!$A:$FP,AE$321,FALSE)/4),0)</f>
        <v>0</v>
      </c>
      <c r="AF217" s="223">
        <f>IFERROR(IF(RIGHT(VLOOKUP($A217,csapatok!$A:$BL,AF$320,FALSE),5)="Csere",VLOOKUP(LEFT(VLOOKUP($A217,csapatok!$A:$BL,AF$320,FALSE),LEN(VLOOKUP($A217,csapatok!$A:$BL,AF$320,FALSE))-6),'csapat-ranglista'!$A:$FP,AF$321,FALSE)/8,VLOOKUP(VLOOKUP($A217,csapatok!$A:$BL,AF$320,FALSE),'csapat-ranglista'!$A:$FP,AF$321,FALSE)/4),0)</f>
        <v>0</v>
      </c>
      <c r="AG217" s="223">
        <f>IFERROR(IF(RIGHT(VLOOKUP($A217,csapatok!$A:$BL,AG$320,FALSE),5)="Csere",VLOOKUP(LEFT(VLOOKUP($A217,csapatok!$A:$BL,AG$320,FALSE),LEN(VLOOKUP($A217,csapatok!$A:$BL,AG$320,FALSE))-6),'csapat-ranglista'!$A:$FP,AG$321,FALSE)/8,VLOOKUP(VLOOKUP($A217,csapatok!$A:$BL,AG$320,FALSE),'csapat-ranglista'!$A:$FP,AG$321,FALSE)/4),0)</f>
        <v>0</v>
      </c>
      <c r="AH217" s="223">
        <f>IFERROR(IF(RIGHT(VLOOKUP($A217,csapatok!$A:$BL,AH$320,FALSE),5)="Csere",VLOOKUP(LEFT(VLOOKUP($A217,csapatok!$A:$BL,AH$320,FALSE),LEN(VLOOKUP($A217,csapatok!$A:$BL,AH$320,FALSE))-6),'csapat-ranglista'!$A:$FP,AH$321,FALSE)/8,VLOOKUP(VLOOKUP($A217,csapatok!$A:$BL,AH$320,FALSE),'csapat-ranglista'!$A:$FP,AH$321,FALSE)/4),0)</f>
        <v>0</v>
      </c>
      <c r="AI217" s="223">
        <f>IFERROR(IF(RIGHT(VLOOKUP($A217,csapatok!$A:$BL,AI$320,FALSE),5)="Csere",VLOOKUP(LEFT(VLOOKUP($A217,csapatok!$A:$BL,AI$320,FALSE),LEN(VLOOKUP($A217,csapatok!$A:$BL,AI$320,FALSE))-6),'csapat-ranglista'!$A:$FP,AI$321,FALSE)/8,VLOOKUP(VLOOKUP($A217,csapatok!$A:$BL,AI$320,FALSE),'csapat-ranglista'!$A:$FP,AI$321,FALSE)/4),0)</f>
        <v>0</v>
      </c>
      <c r="AJ217" s="223">
        <f>IFERROR(IF(RIGHT(VLOOKUP($A217,csapatok!$A:$BL,AJ$320,FALSE),5)="Csere",VLOOKUP(LEFT(VLOOKUP($A217,csapatok!$A:$BL,AJ$320,FALSE),LEN(VLOOKUP($A217,csapatok!$A:$BL,AJ$320,FALSE))-6),'csapat-ranglista'!$A:$FP,AJ$321,FALSE)/8,VLOOKUP(VLOOKUP($A217,csapatok!$A:$BL,AJ$320,FALSE),'csapat-ranglista'!$A:$FP,AJ$321,FALSE)/2),0)</f>
        <v>0</v>
      </c>
      <c r="AK217" s="223">
        <f>IFERROR(IF(RIGHT(VLOOKUP($A217,csapatok!$A:$CN,AK$320,FALSE),5)="Csere",VLOOKUP(LEFT(VLOOKUP($A217,csapatok!$A:$CN,AK$320,FALSE),LEN(VLOOKUP($A217,csapatok!$A:$CN,AK$320,FALSE))-6),'csapat-ranglista'!$A:$FP,AK$321,FALSE)/8,VLOOKUP(VLOOKUP($A217,csapatok!$A:$CN,AK$320,FALSE),'csapat-ranglista'!$A:$FP,AK$321,FALSE)/4),0)</f>
        <v>0</v>
      </c>
      <c r="AL217" s="223">
        <f>IFERROR(IF(RIGHT(VLOOKUP($A217,csapatok!$A:$CN,AL$320,FALSE),5)="Csere",VLOOKUP(LEFT(VLOOKUP($A217,csapatok!$A:$CN,AL$320,FALSE),LEN(VLOOKUP($A217,csapatok!$A:$CN,AL$320,FALSE))-6),'csapat-ranglista'!$A:$FP,AL$321,FALSE)/8,VLOOKUP(VLOOKUP($A217,csapatok!$A:$CN,AL$320,FALSE),'csapat-ranglista'!$A:$FP,AL$321,FALSE)/4),0)</f>
        <v>0</v>
      </c>
      <c r="AM217" s="223">
        <f>IFERROR(IF(RIGHT(VLOOKUP($A217,csapatok!$A:$CN,AM$320,FALSE),5)="Csere",VLOOKUP(LEFT(VLOOKUP($A217,csapatok!$A:$CN,AM$320,FALSE),LEN(VLOOKUP($A217,csapatok!$A:$CN,AM$320,FALSE))-6),'csapat-ranglista'!$A:$FP,AM$321,FALSE)/8,VLOOKUP(VLOOKUP($A217,csapatok!$A:$CN,AM$320,FALSE),'csapat-ranglista'!$A:$FP,AM$321,FALSE)/4),0)</f>
        <v>0</v>
      </c>
      <c r="AN217" s="223">
        <f>IFERROR(IF(RIGHT(VLOOKUP($A217,csapatok!$A:$CN,AN$320,FALSE),5)="Csere",VLOOKUP(LEFT(VLOOKUP($A217,csapatok!$A:$CN,AN$320,FALSE),LEN(VLOOKUP($A217,csapatok!$A:$CN,AN$320,FALSE))-6),'csapat-ranglista'!$A:$FP,AN$321,FALSE)/8,VLOOKUP(VLOOKUP($A217,csapatok!$A:$CN,AN$320,FALSE),'csapat-ranglista'!$A:$FP,AN$321,FALSE)/4),0)</f>
        <v>0</v>
      </c>
      <c r="AO217" s="223">
        <f>IFERROR(IF(RIGHT(VLOOKUP($A217,csapatok!$A:$CN,AO$320,FALSE),5)="Csere",VLOOKUP(LEFT(VLOOKUP($A217,csapatok!$A:$CN,AO$320,FALSE),LEN(VLOOKUP($A217,csapatok!$A:$CN,AO$320,FALSE))-6),'csapat-ranglista'!$A:$FP,AO$321,FALSE)/8,VLOOKUP(VLOOKUP($A217,csapatok!$A:$CN,AO$320,FALSE),'csapat-ranglista'!$A:$FP,AO$321,FALSE)/4),0)</f>
        <v>0</v>
      </c>
      <c r="AP217" s="223">
        <f>IFERROR(IF(RIGHT(VLOOKUP($A217,csapatok!$A:$CN,AP$320,FALSE),5)="Csere",VLOOKUP(LEFT(VLOOKUP($A217,csapatok!$A:$CN,AP$320,FALSE),LEN(VLOOKUP($A217,csapatok!$A:$CN,AP$320,FALSE))-6),'csapat-ranglista'!$A:$FP,AP$321,FALSE)/8,VLOOKUP(VLOOKUP($A217,csapatok!$A:$CN,AP$320,FALSE),'csapat-ranglista'!$A:$FP,AP$321,FALSE)/4),0)</f>
        <v>0</v>
      </c>
      <c r="AQ217" s="223">
        <f>IFERROR(IF(RIGHT(VLOOKUP($A217,csapatok!$A:$CN,AQ$320,FALSE),5)="Csere",VLOOKUP(LEFT(VLOOKUP($A217,csapatok!$A:$CN,AQ$320,FALSE),LEN(VLOOKUP($A217,csapatok!$A:$CN,AQ$320,FALSE))-6),'csapat-ranglista'!$A:$FP,AQ$321,FALSE)/8,VLOOKUP(VLOOKUP($A217,csapatok!$A:$CN,AQ$320,FALSE),'csapat-ranglista'!$A:$FP,AQ$321,FALSE)/4),0)</f>
        <v>0</v>
      </c>
      <c r="AR217" s="223">
        <f>IFERROR(IF(RIGHT(VLOOKUP($A217,csapatok!$A:$CN,AR$320,FALSE),5)="Csere",VLOOKUP(LEFT(VLOOKUP($A217,csapatok!$A:$CN,AR$320,FALSE),LEN(VLOOKUP($A217,csapatok!$A:$CN,AR$320,FALSE))-6),'csapat-ranglista'!$A:$FP,AR$321,FALSE)/8,VLOOKUP(VLOOKUP($A217,csapatok!$A:$CN,AR$320,FALSE),'csapat-ranglista'!$A:$FP,AR$321,FALSE)/4),0)</f>
        <v>0</v>
      </c>
      <c r="AS217" s="223">
        <f>IFERROR(IF(RIGHT(VLOOKUP($A217,csapatok!$A:$CN,AS$320,FALSE),5)="Csere",VLOOKUP(LEFT(VLOOKUP($A217,csapatok!$A:$CN,AS$320,FALSE),LEN(VLOOKUP($A217,csapatok!$A:$CN,AS$320,FALSE))-6),'csapat-ranglista'!$A:$FP,AS$321,FALSE)/8,VLOOKUP(VLOOKUP($A217,csapatok!$A:$CN,AS$320,FALSE),'csapat-ranglista'!$A:$FP,AS$321,FALSE)/4),0)</f>
        <v>0</v>
      </c>
      <c r="AT217" s="223">
        <f>IFERROR(IF(RIGHT(VLOOKUP($A217,csapatok!$A:$CN,AT$320,FALSE),5)="Csere",VLOOKUP(LEFT(VLOOKUP($A217,csapatok!$A:$CN,AT$320,FALSE),LEN(VLOOKUP($A217,csapatok!$A:$CN,AT$320,FALSE))-6),'csapat-ranglista'!$A:$FP,AT$321,FALSE)/8,VLOOKUP(VLOOKUP($A217,csapatok!$A:$CN,AT$320,FALSE),'csapat-ranglista'!$A:$FP,AT$321,FALSE)/4),0)</f>
        <v>0</v>
      </c>
      <c r="AU217" s="223">
        <f>IFERROR(IF(RIGHT(VLOOKUP($A217,csapatok!$A:$CN,AU$320,FALSE),5)="Csere",VLOOKUP(LEFT(VLOOKUP($A217,csapatok!$A:$CN,AU$320,FALSE),LEN(VLOOKUP($A217,csapatok!$A:$CN,AU$320,FALSE))-6),'csapat-ranglista'!$A:$FP,AU$321,FALSE)/8,VLOOKUP(VLOOKUP($A217,csapatok!$A:$CN,AU$320,FALSE),'csapat-ranglista'!$A:$FP,AU$321,FALSE)/4),0)</f>
        <v>0</v>
      </c>
      <c r="AV217" s="223">
        <f>IFERROR(IF(RIGHT(VLOOKUP($A217,csapatok!$A:$CN,AV$320,FALSE),5)="Csere",VLOOKUP(LEFT(VLOOKUP($A217,csapatok!$A:$CN,AV$320,FALSE),LEN(VLOOKUP($A217,csapatok!$A:$CN,AV$320,FALSE))-6),'csapat-ranglista'!$A:$FP,AV$321,FALSE)/8,VLOOKUP(VLOOKUP($A217,csapatok!$A:$CN,AV$320,FALSE),'csapat-ranglista'!$A:$FP,AV$321,FALSE)/4),0)</f>
        <v>0</v>
      </c>
      <c r="AW217" s="223">
        <f>IFERROR(IF(RIGHT(VLOOKUP($A217,csapatok!$A:$CN,AW$320,FALSE),5)="Csere",VLOOKUP(LEFT(VLOOKUP($A217,csapatok!$A:$CN,AW$320,FALSE),LEN(VLOOKUP($A217,csapatok!$A:$CN,AW$320,FALSE))-6),'csapat-ranglista'!$A:$FP,AW$321,FALSE)/8,VLOOKUP(VLOOKUP($A217,csapatok!$A:$CN,AW$320,FALSE),'csapat-ranglista'!$A:$FP,AW$321,FALSE)/4),0)</f>
        <v>0</v>
      </c>
      <c r="AX217" s="223">
        <f>IFERROR(IF(RIGHT(VLOOKUP($A217,csapatok!$A:$CN,AX$320,FALSE),5)="Csere",VLOOKUP(LEFT(VLOOKUP($A217,csapatok!$A:$CN,AX$320,FALSE),LEN(VLOOKUP($A217,csapatok!$A:$CN,AX$320,FALSE))-6),'csapat-ranglista'!$A:$FP,AX$321,FALSE)/8,VLOOKUP(VLOOKUP($A217,csapatok!$A:$CN,AX$320,FALSE),'csapat-ranglista'!$A:$FP,AX$321,FALSE)/4),0)</f>
        <v>0</v>
      </c>
      <c r="AY217" s="223">
        <f>IFERROR(IF(RIGHT(VLOOKUP($A217,csapatok!$A:$NN,AY$320,FALSE),5)="Csere",VLOOKUP(LEFT(VLOOKUP($A217,csapatok!$A:$NN,AY$320,FALSE),LEN(VLOOKUP($A217,csapatok!$A:$NN,AY$320,FALSE))-6),'csapat-ranglista'!$A:$FP,AY$321,FALSE)/8,VLOOKUP(VLOOKUP($A217,csapatok!$A:$NN,AY$320,FALSE),'csapat-ranglista'!$A:$FP,AY$321,FALSE)/4),0)</f>
        <v>0</v>
      </c>
      <c r="AZ217" s="223">
        <f>IFERROR(IF(RIGHT(VLOOKUP($A217,csapatok!$A:$NN,AZ$320,FALSE),5)="Csere",VLOOKUP(LEFT(VLOOKUP($A217,csapatok!$A:$NN,AZ$320,FALSE),LEN(VLOOKUP($A217,csapatok!$A:$NN,AZ$320,FALSE))-6),'csapat-ranglista'!$A:$FP,AZ$321,FALSE)/8,VLOOKUP(VLOOKUP($A217,csapatok!$A:$NN,AZ$320,FALSE),'csapat-ranglista'!$A:$FP,AZ$321,FALSE)/4),0)</f>
        <v>0</v>
      </c>
      <c r="BA217" s="223">
        <f>IFERROR(IF(RIGHT(VLOOKUP($A217,csapatok!$A:$NN,BA$320,FALSE),5)="Csere",VLOOKUP(LEFT(VLOOKUP($A217,csapatok!$A:$NN,BA$320,FALSE),LEN(VLOOKUP($A217,csapatok!$A:$NN,BA$320,FALSE))-6),'csapat-ranglista'!$A:$FP,BA$321,FALSE)/8,VLOOKUP(VLOOKUP($A217,csapatok!$A:$NN,BA$320,FALSE),'csapat-ranglista'!$A:$FP,BA$321,FALSE)/4),0)</f>
        <v>0</v>
      </c>
      <c r="BB217" s="223">
        <f>IFERROR(IF(RIGHT(VLOOKUP($A217,csapatok!$A:$NN,BB$320,FALSE),5)="Csere",VLOOKUP(LEFT(VLOOKUP($A217,csapatok!$A:$NN,BB$320,FALSE),LEN(VLOOKUP($A217,csapatok!$A:$NN,BB$320,FALSE))-6),'csapat-ranglista'!$A:$FP,BB$321,FALSE)/8,VLOOKUP(VLOOKUP($A217,csapatok!$A:$NN,BB$320,FALSE),'csapat-ranglista'!$A:$FP,BB$321,FALSE)/4),0)</f>
        <v>0</v>
      </c>
      <c r="BC217" s="224">
        <f>versenyek!$ES$11*IFERROR(VLOOKUP(VLOOKUP($A217,versenyek!ER:ET,3,FALSE),szabalyok!$A$16:$B$23,2,FALSE)/4,0)</f>
        <v>0</v>
      </c>
      <c r="BD217" s="224">
        <f>versenyek!$EV$11*IFERROR(VLOOKUP(VLOOKUP($A217,versenyek!EU:EW,3,FALSE),szabalyok!$A$16:$B$23,2,FALSE)/4,0)</f>
        <v>0</v>
      </c>
      <c r="BE217" s="223">
        <f>IFERROR(IF(RIGHT(VLOOKUP($A217,csapatok!$A:$NN,BE$320,FALSE),5)="Csere",VLOOKUP(LEFT(VLOOKUP($A217,csapatok!$A:$NN,BE$320,FALSE),LEN(VLOOKUP($A217,csapatok!$A:$NN,BE$320,FALSE))-6),'csapat-ranglista'!$A:$FP,BE$321,FALSE)/8,VLOOKUP(VLOOKUP($A217,csapatok!$A:$NN,BE$320,FALSE),'csapat-ranglista'!$A:$FP,BE$321,FALSE)/4),0)</f>
        <v>0</v>
      </c>
      <c r="BF217" s="223">
        <f>IFERROR(IF(RIGHT(VLOOKUP($A217,csapatok!$A:$NN,BF$320,FALSE),5)="Csere",VLOOKUP(LEFT(VLOOKUP($A217,csapatok!$A:$NN,BF$320,FALSE),LEN(VLOOKUP($A217,csapatok!$A:$NN,BF$320,FALSE))-6),'csapat-ranglista'!$A:$FP,BF$321,FALSE)/8,VLOOKUP(VLOOKUP($A217,csapatok!$A:$NN,BF$320,FALSE),'csapat-ranglista'!$A:$FP,BF$321,FALSE)/4),0)</f>
        <v>0</v>
      </c>
      <c r="BG217" s="223">
        <f>IFERROR(IF(RIGHT(VLOOKUP($A217,csapatok!$A:$NN,BG$320,FALSE),5)="Csere",VLOOKUP(LEFT(VLOOKUP($A217,csapatok!$A:$NN,BG$320,FALSE),LEN(VLOOKUP($A217,csapatok!$A:$NN,BG$320,FALSE))-6),'csapat-ranglista'!$A:$FP,BG$321,FALSE)/8,VLOOKUP(VLOOKUP($A217,csapatok!$A:$NN,BG$320,FALSE),'csapat-ranglista'!$A:$FP,BG$321,FALSE)/4),0)</f>
        <v>0</v>
      </c>
      <c r="BH217" s="223">
        <f>IFERROR(IF(RIGHT(VLOOKUP($A217,csapatok!$A:$NN,BH$320,FALSE),5)="Csere",VLOOKUP(LEFT(VLOOKUP($A217,csapatok!$A:$NN,BH$320,FALSE),LEN(VLOOKUP($A217,csapatok!$A:$NN,BH$320,FALSE))-6),'csapat-ranglista'!$A:$FP,BH$321,FALSE)/8,VLOOKUP(VLOOKUP($A217,csapatok!$A:$NN,BH$320,FALSE),'csapat-ranglista'!$A:$FP,BH$321,FALSE)/4),0)</f>
        <v>0</v>
      </c>
      <c r="BI217" s="223">
        <f>IFERROR(IF(RIGHT(VLOOKUP($A217,csapatok!$A:$NN,BI$320,FALSE),5)="Csere",VLOOKUP(LEFT(VLOOKUP($A217,csapatok!$A:$NN,BI$320,FALSE),LEN(VLOOKUP($A217,csapatok!$A:$NN,BI$320,FALSE))-6),'csapat-ranglista'!$A:$FP,BI$321,FALSE)/8,VLOOKUP(VLOOKUP($A217,csapatok!$A:$NN,BI$320,FALSE),'csapat-ranglista'!$A:$FP,BI$321,FALSE)/4),0)</f>
        <v>0</v>
      </c>
      <c r="BJ217" s="223">
        <f>IFERROR(IF(RIGHT(VLOOKUP($A217,csapatok!$A:$NN,BJ$320,FALSE),5)="Csere",VLOOKUP(LEFT(VLOOKUP($A217,csapatok!$A:$NN,BJ$320,FALSE),LEN(VLOOKUP($A217,csapatok!$A:$NN,BJ$320,FALSE))-6),'csapat-ranglista'!$A:$FP,BJ$321,FALSE)/8,VLOOKUP(VLOOKUP($A217,csapatok!$A:$NN,BJ$320,FALSE),'csapat-ranglista'!$A:$FP,BJ$321,FALSE)/4),0)</f>
        <v>0</v>
      </c>
      <c r="BK217" s="223">
        <f>IFERROR(IF(RIGHT(VLOOKUP($A217,csapatok!$A:$NN,BK$320,FALSE),5)="Csere",VLOOKUP(LEFT(VLOOKUP($A217,csapatok!$A:$NN,BK$320,FALSE),LEN(VLOOKUP($A217,csapatok!$A:$NN,BK$320,FALSE))-6),'csapat-ranglista'!$A:$FP,BK$321,FALSE)/8,VLOOKUP(VLOOKUP($A217,csapatok!$A:$NN,BK$320,FALSE),'csapat-ranglista'!$A:$FP,BK$321,FALSE)/4),0)</f>
        <v>0</v>
      </c>
      <c r="BL217" s="223">
        <f>IFERROR(IF(RIGHT(VLOOKUP($A217,csapatok!$A:$NN,BL$320,FALSE),5)="Csere",VLOOKUP(LEFT(VLOOKUP($A217,csapatok!$A:$NN,BL$320,FALSE),LEN(VLOOKUP($A217,csapatok!$A:$NN,BL$320,FALSE))-6),'csapat-ranglista'!$A:$FP,BL$321,FALSE)/8,VLOOKUP(VLOOKUP($A217,csapatok!$A:$NN,BL$320,FALSE),'csapat-ranglista'!$A:$FP,BL$321,FALSE)/4),0)</f>
        <v>0</v>
      </c>
      <c r="BM217" s="223">
        <f>IFERROR(IF(RIGHT(VLOOKUP($A217,csapatok!$A:$NN,BM$320,FALSE),5)="Csere",VLOOKUP(LEFT(VLOOKUP($A217,csapatok!$A:$NN,BM$320,FALSE),LEN(VLOOKUP($A217,csapatok!$A:$NN,BM$320,FALSE))-6),'csapat-ranglista'!$A:$FP,BM$321,FALSE)/8,VLOOKUP(VLOOKUP($A217,csapatok!$A:$NN,BM$320,FALSE),'csapat-ranglista'!$A:$FP,BM$321,FALSE)/4),0)</f>
        <v>0</v>
      </c>
      <c r="BN217" s="223">
        <f>IFERROR(IF(RIGHT(VLOOKUP($A217,csapatok!$A:$NN,BN$320,FALSE),5)="Csere",VLOOKUP(LEFT(VLOOKUP($A217,csapatok!$A:$NN,BN$320,FALSE),LEN(VLOOKUP($A217,csapatok!$A:$NN,BN$320,FALSE))-6),'csapat-ranglista'!$A:$FP,BN$321,FALSE)/8,VLOOKUP(VLOOKUP($A217,csapatok!$A:$NN,BN$320,FALSE),'csapat-ranglista'!$A:$FP,BN$321,FALSE)/4),0)</f>
        <v>0</v>
      </c>
      <c r="BO217" s="223">
        <f>IFERROR(IF(RIGHT(VLOOKUP($A217,csapatok!$A:$NN,BO$320,FALSE),5)="Csere",VLOOKUP(LEFT(VLOOKUP($A217,csapatok!$A:$NN,BO$320,FALSE),LEN(VLOOKUP($A217,csapatok!$A:$NN,BO$320,FALSE))-6),'csapat-ranglista'!$A:$FP,BO$321,FALSE)/8,VLOOKUP(VLOOKUP($A217,csapatok!$A:$NN,BO$320,FALSE),'csapat-ranglista'!$A:$FP,BO$321,FALSE)/4),0)</f>
        <v>0</v>
      </c>
      <c r="BP217" s="223">
        <f>IFERROR(IF(RIGHT(VLOOKUP($A217,csapatok!$A:$NN,BP$320,FALSE),5)="Csere",VLOOKUP(LEFT(VLOOKUP($A217,csapatok!$A:$NN,BP$320,FALSE),LEN(VLOOKUP($A217,csapatok!$A:$NN,BP$320,FALSE))-6),'csapat-ranglista'!$A:$FP,BP$321,FALSE)/8,VLOOKUP(VLOOKUP($A217,csapatok!$A:$NN,BP$320,FALSE),'csapat-ranglista'!$A:$FP,BP$321,FALSE)/4),0)</f>
        <v>0</v>
      </c>
      <c r="BQ217" s="223">
        <f>IFERROR(IF(RIGHT(VLOOKUP($A217,csapatok!$A:$NN,BQ$320,FALSE),5)="Csere",VLOOKUP(LEFT(VLOOKUP($A217,csapatok!$A:$NN,BQ$320,FALSE),LEN(VLOOKUP($A217,csapatok!$A:$NN,BQ$320,FALSE))-6),'csapat-ranglista'!$A:$FP,BQ$321,FALSE)/8,VLOOKUP(VLOOKUP($A217,csapatok!$A:$NN,BQ$320,FALSE),'csapat-ranglista'!$A:$FP,BQ$321,FALSE)/4),0)</f>
        <v>0</v>
      </c>
      <c r="BR217" s="223">
        <f>IFERROR(IF(RIGHT(VLOOKUP($A217,csapatok!$A:$NN,BR$320,FALSE),5)="Csere",VLOOKUP(LEFT(VLOOKUP($A217,csapatok!$A:$NN,BR$320,FALSE),LEN(VLOOKUP($A217,csapatok!$A:$NN,BR$320,FALSE))-6),'csapat-ranglista'!$A:$FP,BR$321,FALSE)/8,VLOOKUP(VLOOKUP($A217,csapatok!$A:$NN,BR$320,FALSE),'csapat-ranglista'!$A:$FP,BR$321,FALSE)/4),0)</f>
        <v>0</v>
      </c>
      <c r="BS217" s="223">
        <f>IFERROR(IF(RIGHT(VLOOKUP($A217,csapatok!$A:$NN,BS$320,FALSE),5)="Csere",VLOOKUP(LEFT(VLOOKUP($A217,csapatok!$A:$NN,BS$320,FALSE),LEN(VLOOKUP($A217,csapatok!$A:$NN,BS$320,FALSE))-6),'csapat-ranglista'!$A:$FP,BS$321,FALSE)/8,VLOOKUP(VLOOKUP($A217,csapatok!$A:$NN,BS$320,FALSE),'csapat-ranglista'!$A:$FP,BS$321,FALSE)/4),0)</f>
        <v>0</v>
      </c>
      <c r="BT217" s="223">
        <f>IFERROR(IF(RIGHT(VLOOKUP($A217,csapatok!$A:$NN,BT$320,FALSE),5)="Csere",VLOOKUP(LEFT(VLOOKUP($A217,csapatok!$A:$NN,BT$320,FALSE),LEN(VLOOKUP($A217,csapatok!$A:$NN,BT$320,FALSE))-6),'csapat-ranglista'!$A:$FP,BT$321,FALSE)/8,VLOOKUP(VLOOKUP($A217,csapatok!$A:$NN,BT$320,FALSE),'csapat-ranglista'!$A:$FP,BT$321,FALSE)/4),0)</f>
        <v>0</v>
      </c>
      <c r="BU217" s="223">
        <f>IFERROR(IF(RIGHT(VLOOKUP($A217,csapatok!$A:$NN,BU$320,FALSE),5)="Csere",VLOOKUP(LEFT(VLOOKUP($A217,csapatok!$A:$NN,BU$320,FALSE),LEN(VLOOKUP($A217,csapatok!$A:$NN,BU$320,FALSE))-6),'csapat-ranglista'!$A:$FP,BU$321,FALSE)/8,VLOOKUP(VLOOKUP($A217,csapatok!$A:$NN,BU$320,FALSE),'csapat-ranglista'!$A:$FP,BU$321,FALSE)/4),0)</f>
        <v>0</v>
      </c>
      <c r="BV217" s="223">
        <f>IFERROR(IF(RIGHT(VLOOKUP($A217,csapatok!$A:$NN,BV$320,FALSE),5)="Csere",VLOOKUP(LEFT(VLOOKUP($A217,csapatok!$A:$NN,BV$320,FALSE),LEN(VLOOKUP($A217,csapatok!$A:$NN,BV$320,FALSE))-6),'csapat-ranglista'!$A:$FP,BV$321,FALSE)/8,VLOOKUP(VLOOKUP($A217,csapatok!$A:$NN,BV$320,FALSE),'csapat-ranglista'!$A:$FP,BV$321,FALSE)/4),0)</f>
        <v>0</v>
      </c>
      <c r="BW217" s="223">
        <f>IFERROR(IF(RIGHT(VLOOKUP($A217,csapatok!$A:$NN,BW$320,FALSE),5)="Csere",VLOOKUP(LEFT(VLOOKUP($A217,csapatok!$A:$NN,BW$320,FALSE),LEN(VLOOKUP($A217,csapatok!$A:$NN,BW$320,FALSE))-6),'csapat-ranglista'!$A:$FP,BW$321,FALSE)/8,VLOOKUP(VLOOKUP($A217,csapatok!$A:$NN,BW$320,FALSE),'csapat-ranglista'!$A:$FP,BW$321,FALSE)/4),0)</f>
        <v>0</v>
      </c>
      <c r="BX217" s="223">
        <f>IFERROR(IF(RIGHT(VLOOKUP($A217,csapatok!$A:$NN,BX$320,FALSE),5)="Csere",VLOOKUP(LEFT(VLOOKUP($A217,csapatok!$A:$NN,BX$320,FALSE),LEN(VLOOKUP($A217,csapatok!$A:$NN,BX$320,FALSE))-6),'csapat-ranglista'!$A:$FP,BX$321,FALSE)/8,VLOOKUP(VLOOKUP($A217,csapatok!$A:$NN,BX$320,FALSE),'csapat-ranglista'!$A:$FP,BX$321,FALSE)/4),0)</f>
        <v>0</v>
      </c>
      <c r="BY217" s="223">
        <f>IFERROR(IF(RIGHT(VLOOKUP($A217,csapatok!$A:$NN,BY$320,FALSE),5)="Csere",VLOOKUP(LEFT(VLOOKUP($A217,csapatok!$A:$NN,BY$320,FALSE),LEN(VLOOKUP($A217,csapatok!$A:$NN,BY$320,FALSE))-6),'csapat-ranglista'!$A:$FP,BY$321,FALSE)/8,VLOOKUP(VLOOKUP($A217,csapatok!$A:$NN,BY$320,FALSE),'csapat-ranglista'!$A:$FP,BY$321,FALSE)/4),0)</f>
        <v>0</v>
      </c>
      <c r="BZ217" s="223">
        <f>IFERROR(IF(RIGHT(VLOOKUP($A217,csapatok!$A:$NN,BZ$320,FALSE),5)="Csere",VLOOKUP(LEFT(VLOOKUP($A217,csapatok!$A:$NN,BZ$320,FALSE),LEN(VLOOKUP($A217,csapatok!$A:$NN,BZ$320,FALSE))-6),'csapat-ranglista'!$A:$FP,BZ$321,FALSE)/8,VLOOKUP(VLOOKUP($A217,csapatok!$A:$NN,BZ$320,FALSE),'csapat-ranglista'!$A:$FP,BZ$321,FALSE)/4),0)</f>
        <v>0</v>
      </c>
      <c r="CA217" s="223">
        <f>IFERROR(IF(RIGHT(VLOOKUP($A217,csapatok!$A:$NN,CA$320,FALSE),5)="Csere",VLOOKUP(LEFT(VLOOKUP($A217,csapatok!$A:$NN,CA$320,FALSE),LEN(VLOOKUP($A217,csapatok!$A:$NN,CA$320,FALSE))-6),'csapat-ranglista'!$A:$FP,CA$321,FALSE)/8,VLOOKUP(VLOOKUP($A217,csapatok!$A:$NN,CA$320,FALSE),'csapat-ranglista'!$A:$FP,CA$321,FALSE)/4),0)</f>
        <v>0</v>
      </c>
      <c r="CB217" s="223">
        <f>IFERROR(IF(RIGHT(VLOOKUP($A217,csapatok!$A:$NN,CB$320,FALSE),5)="Csere",VLOOKUP(LEFT(VLOOKUP($A217,csapatok!$A:$NN,CB$320,FALSE),LEN(VLOOKUP($A217,csapatok!$A:$NN,CB$320,FALSE))-6),'csapat-ranglista'!$A:$FP,CB$321,FALSE)/8,VLOOKUP(VLOOKUP($A217,csapatok!$A:$NN,CB$320,FALSE),'csapat-ranglista'!$A:$FP,CB$321,FALSE)/4),0)</f>
        <v>0</v>
      </c>
      <c r="CC217" s="223">
        <f>IFERROR(IF(RIGHT(VLOOKUP($A217,csapatok!$A:$NN,CC$320,FALSE),5)="Csere",VLOOKUP(LEFT(VLOOKUP($A217,csapatok!$A:$NN,CC$320,FALSE),LEN(VLOOKUP($A217,csapatok!$A:$NN,CC$320,FALSE))-6),'csapat-ranglista'!$A:$FP,CC$321,FALSE)/8,VLOOKUP(VLOOKUP($A217,csapatok!$A:$NN,CC$320,FALSE),'csapat-ranglista'!$A:$FP,CC$321,FALSE)/4),0)</f>
        <v>0</v>
      </c>
      <c r="CD217" s="223">
        <f>IFERROR(IF(RIGHT(VLOOKUP($A217,csapatok!$A:$NN,CD$320,FALSE),5)="Csere",VLOOKUP(LEFT(VLOOKUP($A217,csapatok!$A:$NN,CD$320,FALSE),LEN(VLOOKUP($A217,csapatok!$A:$NN,CD$320,FALSE))-6),'csapat-ranglista'!$A:$FP,CD$321,FALSE)/8,VLOOKUP(VLOOKUP($A217,csapatok!$A:$NN,CD$320,FALSE),'csapat-ranglista'!$A:$FP,CD$321,FALSE)/4),0)</f>
        <v>0</v>
      </c>
      <c r="CE217" s="223">
        <f>IFERROR(IF(RIGHT(VLOOKUP($A217,csapatok!$A:$NN,CE$320,FALSE),5)="Csere",VLOOKUP(LEFT(VLOOKUP($A217,csapatok!$A:$NN,CE$320,FALSE),LEN(VLOOKUP($A217,csapatok!$A:$NN,CE$320,FALSE))-6),'csapat-ranglista'!$A:$FP,CE$321,FALSE)/8,VLOOKUP(VLOOKUP($A217,csapatok!$A:$NN,CE$320,FALSE),'csapat-ranglista'!$A:$FP,CE$321,FALSE)/4),0)</f>
        <v>0</v>
      </c>
      <c r="CF217" s="223">
        <f>IFERROR(IF(RIGHT(VLOOKUP($A217,csapatok!$A:$NN,CF$320,FALSE),5)="Csere",VLOOKUP(LEFT(VLOOKUP($A217,csapatok!$A:$NN,CF$320,FALSE),LEN(VLOOKUP($A217,csapatok!$A:$NN,CF$320,FALSE))-6),'csapat-ranglista'!$A:$FP,CF$321,FALSE)/8,VLOOKUP(VLOOKUP($A217,csapatok!$A:$NN,CF$320,FALSE),'csapat-ranglista'!$A:$FP,CF$321,FALSE)/4),0)</f>
        <v>0</v>
      </c>
      <c r="CG217" s="223">
        <f>IFERROR(IF(RIGHT(VLOOKUP($A217,csapatok!$A:$NN,CG$320,FALSE),5)="Csere",VLOOKUP(LEFT(VLOOKUP($A217,csapatok!$A:$NN,CG$320,FALSE),LEN(VLOOKUP($A217,csapatok!$A:$NN,CG$320,FALSE))-6),'csapat-ranglista'!$A:$FP,CG$321,FALSE)/8,VLOOKUP(VLOOKUP($A217,csapatok!$A:$NN,CG$320,FALSE),'csapat-ranglista'!$A:$FP,CG$321,FALSE)/4),0)</f>
        <v>0</v>
      </c>
      <c r="CH217" s="223">
        <f>IFERROR(IF(RIGHT(VLOOKUP($A217,csapatok!$A:$NN,CH$320,FALSE),5)="Csere",VLOOKUP(LEFT(VLOOKUP($A217,csapatok!$A:$NN,CH$320,FALSE),LEN(VLOOKUP($A217,csapatok!$A:$NN,CH$320,FALSE))-6),'csapat-ranglista'!$A:$FP,CH$321,FALSE)/8,VLOOKUP(VLOOKUP($A217,csapatok!$A:$NN,CH$320,FALSE),'csapat-ranglista'!$A:$FP,CH$321,FALSE)/4),0)</f>
        <v>0</v>
      </c>
      <c r="CI217" s="223">
        <f>IFERROR(IF(RIGHT(VLOOKUP($A217,csapatok!$A:$NN,CI$320,FALSE),5)="Csere",VLOOKUP(LEFT(VLOOKUP($A217,csapatok!$A:$NN,CI$320,FALSE),LEN(VLOOKUP($A217,csapatok!$A:$NN,CI$320,FALSE))-6),'csapat-ranglista'!$A:$FP,CI$321,FALSE)/8,VLOOKUP(VLOOKUP($A217,csapatok!$A:$NN,CI$320,FALSE),'csapat-ranglista'!$A:$FP,CI$321,FALSE)/4),0)</f>
        <v>0</v>
      </c>
      <c r="CJ217" s="224">
        <f>versenyek!$IQ$11*IFERROR(VLOOKUP(VLOOKUP($A217,versenyek!IP:IR,3,FALSE),szabalyok!$A$16:$B$23,2,FALSE)/4,0)</f>
        <v>0</v>
      </c>
      <c r="CK217" s="224">
        <f>versenyek!$IT$11*IFERROR(VLOOKUP(VLOOKUP($A217,versenyek!IS:IU,3,FALSE),szabalyok!$A$16:$B$23,2,FALSE)/4,0)</f>
        <v>0</v>
      </c>
      <c r="CL217" s="223">
        <f>IFERROR(IF(RIGHT(VLOOKUP($A217,csapatok!$A:$NN,CL$320,FALSE),5)="Csere",VLOOKUP(LEFT(VLOOKUP($A217,csapatok!$A:$NN,CL$320,FALSE),LEN(VLOOKUP($A217,csapatok!$A:$NN,CL$320,FALSE))-6),'csapat-ranglista'!$A:$FP,CL$321,FALSE)/8,VLOOKUP(VLOOKUP($A217,csapatok!$A:$NN,CL$320,FALSE),'csapat-ranglista'!$A:$FP,CL$321,FALSE)/4),0)</f>
        <v>0</v>
      </c>
      <c r="CM217" s="223">
        <f>IFERROR(IF(RIGHT(VLOOKUP($A217,csapatok!$A:$NN,CM$320,FALSE),5)="Csere",VLOOKUP(LEFT(VLOOKUP($A217,csapatok!$A:$NN,CM$320,FALSE),LEN(VLOOKUP($A217,csapatok!$A:$NN,CM$320,FALSE))-6),'csapat-ranglista'!$A:$FP,CM$321,FALSE)/8,VLOOKUP(VLOOKUP($A217,csapatok!$A:$NN,CM$320,FALSE),'csapat-ranglista'!$A:$FP,CM$321,FALSE)/4),0)</f>
        <v>0</v>
      </c>
      <c r="CN217" s="223">
        <f>IFERROR(IF(RIGHT(VLOOKUP($A217,csapatok!$A:$NN,CN$320,FALSE),5)="Csere",VLOOKUP(LEFT(VLOOKUP($A217,csapatok!$A:$NN,CN$320,FALSE),LEN(VLOOKUP($A217,csapatok!$A:$NN,CN$320,FALSE))-6),'csapat-ranglista'!$A:$FP,CN$321,FALSE)/8,VLOOKUP(VLOOKUP($A217,csapatok!$A:$NN,CN$320,FALSE),'csapat-ranglista'!$A:$FP,CN$321,FALSE)/4),0)</f>
        <v>0</v>
      </c>
      <c r="CO217" s="223">
        <f>IFERROR(IF(RIGHT(VLOOKUP($A217,csapatok!$A:$NN,CO$320,FALSE),5)="Csere",VLOOKUP(LEFT(VLOOKUP($A217,csapatok!$A:$NN,CO$320,FALSE),LEN(VLOOKUP($A217,csapatok!$A:$NN,CO$320,FALSE))-6),'csapat-ranglista'!$A:$FP,CO$321,FALSE)/8,VLOOKUP(VLOOKUP($A217,csapatok!$A:$NN,CO$320,FALSE),'csapat-ranglista'!$A:$FP,CO$321,FALSE)/4),0)</f>
        <v>0</v>
      </c>
      <c r="CP217" s="223">
        <f>IFERROR(IF(RIGHT(VLOOKUP($A217,csapatok!$A:$NN,CP$320,FALSE),5)="Csere",VLOOKUP(LEFT(VLOOKUP($A217,csapatok!$A:$NN,CP$320,FALSE),LEN(VLOOKUP($A217,csapatok!$A:$NN,CP$320,FALSE))-6),'csapat-ranglista'!$A:$FP,CP$321,FALSE)/8,VLOOKUP(VLOOKUP($A217,csapatok!$A:$NN,CP$320,FALSE),'csapat-ranglista'!$A:$FP,CP$321,FALSE)/4),0)</f>
        <v>0</v>
      </c>
      <c r="CQ217" s="223">
        <f>IFERROR(IF(RIGHT(VLOOKUP($A217,csapatok!$A:$NN,CQ$320,FALSE),5)="Csere",VLOOKUP(LEFT(VLOOKUP($A217,csapatok!$A:$NN,CQ$320,FALSE),LEN(VLOOKUP($A217,csapatok!$A:$NN,CQ$320,FALSE))-6),'csapat-ranglista'!$A:$FP,CQ$321,FALSE)/8,VLOOKUP(VLOOKUP($A217,csapatok!$A:$NN,CQ$320,FALSE),'csapat-ranglista'!$A:$FP,CQ$321,FALSE)/4),0)</f>
        <v>0</v>
      </c>
      <c r="CR217" s="223">
        <f>IFERROR(IF(RIGHT(VLOOKUP($A217,csapatok!$A:$NN,CR$320,FALSE),5)="Csere",VLOOKUP(LEFT(VLOOKUP($A217,csapatok!$A:$NN,CR$320,FALSE),LEN(VLOOKUP($A217,csapatok!$A:$NN,CR$320,FALSE))-6),'csapat-ranglista'!$A:$FP,CR$321,FALSE)/8,VLOOKUP(VLOOKUP($A217,csapatok!$A:$NN,CR$320,FALSE),'csapat-ranglista'!$A:$FP,CR$321,FALSE)/4),0)</f>
        <v>0</v>
      </c>
      <c r="CS217" s="223">
        <f>IFERROR(IF(RIGHT(VLOOKUP($A217,csapatok!$A:$NN,CS$320,FALSE),5)="Csere",VLOOKUP(LEFT(VLOOKUP($A217,csapatok!$A:$NN,CS$320,FALSE),LEN(VLOOKUP($A217,csapatok!$A:$NN,CS$320,FALSE))-6),'csapat-ranglista'!$A:$FP,CS$321,FALSE)/8,VLOOKUP(VLOOKUP($A217,csapatok!$A:$NN,CS$320,FALSE),'csapat-ranglista'!$A:$FP,CS$321,FALSE)/4),0)</f>
        <v>0</v>
      </c>
      <c r="CT217" s="223">
        <f>IFERROR(IF(RIGHT(VLOOKUP($A217,csapatok!$A:$NN,CT$320,FALSE),5)="Csere",VLOOKUP(LEFT(VLOOKUP($A217,csapatok!$A:$NN,CT$320,FALSE),LEN(VLOOKUP($A217,csapatok!$A:$NN,CT$320,FALSE))-6),'csapat-ranglista'!$A:$FP,CT$321,FALSE)/8,VLOOKUP(VLOOKUP($A217,csapatok!$A:$NN,CT$320,FALSE),'csapat-ranglista'!$A:$FP,CT$321,FALSE)/4),0)</f>
        <v>0</v>
      </c>
      <c r="CU217" s="223">
        <f>IFERROR(IF(RIGHT(VLOOKUP($A217,csapatok!$A:$NN,CU$320,FALSE),5)="Csere",VLOOKUP(LEFT(VLOOKUP($A217,csapatok!$A:$NN,CU$320,FALSE),LEN(VLOOKUP($A217,csapatok!$A:$NN,CU$320,FALSE))-6),'csapat-ranglista'!$A:$FP,CU$321,FALSE)/8,VLOOKUP(VLOOKUP($A217,csapatok!$A:$NN,CU$320,FALSE),'csapat-ranglista'!$A:$FP,CU$321,FALSE)/4),0)</f>
        <v>0</v>
      </c>
      <c r="CV217" s="223">
        <f>IFERROR(IF(RIGHT(VLOOKUP($A217,csapatok!$A:$NN,CV$320,FALSE),5)="Csere",VLOOKUP(LEFT(VLOOKUP($A217,csapatok!$A:$NN,CV$320,FALSE),LEN(VLOOKUP($A217,csapatok!$A:$NN,CV$320,FALSE))-6),'csapat-ranglista'!$A:$FP,CV$321,FALSE)/8,VLOOKUP(VLOOKUP($A217,csapatok!$A:$NN,CV$320,FALSE),'csapat-ranglista'!$A:$FP,CV$321,FALSE)/4),0)</f>
        <v>0</v>
      </c>
      <c r="CW217" s="223">
        <f>IFERROR(IF(RIGHT(VLOOKUP($A217,csapatok!$A:$NN,CW$320,FALSE),5)="Csere",VLOOKUP(LEFT(VLOOKUP($A217,csapatok!$A:$NN,CW$320,FALSE),LEN(VLOOKUP($A217,csapatok!$A:$NN,CW$320,FALSE))-6),'csapat-ranglista'!$A:$FP,CW$321,FALSE)/8,VLOOKUP(VLOOKUP($A217,csapatok!$A:$NN,CW$320,FALSE),'csapat-ranglista'!$A:$FP,CW$321,FALSE)/4),0)</f>
        <v>0</v>
      </c>
      <c r="CX217" s="223">
        <f>IFERROR(IF(RIGHT(VLOOKUP($A217,csapatok!$A:$NN,CX$320,FALSE),5)="Csere",VLOOKUP(LEFT(VLOOKUP($A217,csapatok!$A:$NN,CX$320,FALSE),LEN(VLOOKUP($A217,csapatok!$A:$NN,CX$320,FALSE))-6),'csapat-ranglista'!$A:$FP,CX$321,FALSE)/8,VLOOKUP(VLOOKUP($A217,csapatok!$A:$NN,CX$320,FALSE),'csapat-ranglista'!$A:$FP,CX$321,FALSE)/4),0)</f>
        <v>0</v>
      </c>
      <c r="CY217" s="223">
        <f>IFERROR(IF(RIGHT(VLOOKUP($A217,csapatok!$A:$NN,CY$320,FALSE),5)="Csere",VLOOKUP(LEFT(VLOOKUP($A217,csapatok!$A:$NN,CY$320,FALSE),LEN(VLOOKUP($A217,csapatok!$A:$NN,CY$320,FALSE))-6),'csapat-ranglista'!$A:$FP,CY$321,FALSE)/8,VLOOKUP(VLOOKUP($A217,csapatok!$A:$NN,CY$320,FALSE),'csapat-ranglista'!$A:$FP,CY$321,FALSE)/4),0)</f>
        <v>0</v>
      </c>
      <c r="CZ217" s="223">
        <f>IFERROR(IF(RIGHT(VLOOKUP($A217,csapatok!$A:$NN,CZ$320,FALSE),5)="Csere",VLOOKUP(LEFT(VLOOKUP($A217,csapatok!$A:$NN,CZ$320,FALSE),LEN(VLOOKUP($A217,csapatok!$A:$NN,CZ$320,FALSE))-6),'csapat-ranglista'!$A:$FP,CZ$321,FALSE)/8,VLOOKUP(VLOOKUP($A217,csapatok!$A:$NN,CZ$320,FALSE),'csapat-ranglista'!$A:$FP,CZ$321,FALSE)/4),0)</f>
        <v>0</v>
      </c>
      <c r="DA217" s="223">
        <f>IFERROR(IF(RIGHT(VLOOKUP($A217,csapatok!$A:$NN,DA$320,FALSE),5)="Csere",VLOOKUP(LEFT(VLOOKUP($A217,csapatok!$A:$NN,DA$320,FALSE),LEN(VLOOKUP($A217,csapatok!$A:$NN,DA$320,FALSE))-6),'csapat-ranglista'!$A:$FP,DA$321,FALSE)/8,VLOOKUP(VLOOKUP($A217,csapatok!$A:$NN,DA$320,FALSE),'csapat-ranglista'!$A:$FP,DA$321,FALSE)/4),0)</f>
        <v>0</v>
      </c>
      <c r="DB217" s="223">
        <f>IFERROR(IF(RIGHT(VLOOKUP($A217,csapatok!$A:$NN,DB$320,FALSE),5)="Csere",VLOOKUP(LEFT(VLOOKUP($A217,csapatok!$A:$NN,DB$320,FALSE),LEN(VLOOKUP($A217,csapatok!$A:$NN,DB$320,FALSE))-6),'csapat-ranglista'!$A:$FP,DB$321,FALSE)/8,VLOOKUP(VLOOKUP($A217,csapatok!$A:$NN,DB$320,FALSE),'csapat-ranglista'!$A:$FP,DB$321,FALSE)/4),0)</f>
        <v>0</v>
      </c>
      <c r="DC217" s="223">
        <f>IFERROR(IF(RIGHT(VLOOKUP($A217,csapatok!$A:$NN,DC$320,FALSE),5)="Csere",VLOOKUP(LEFT(VLOOKUP($A217,csapatok!$A:$NN,DC$320,FALSE),LEN(VLOOKUP($A217,csapatok!$A:$NN,DC$320,FALSE))-6),'csapat-ranglista'!$A:$FP,DC$321,FALSE)/8,VLOOKUP(VLOOKUP($A217,csapatok!$A:$NN,DC$320,FALSE),'csapat-ranglista'!$A:$FP,DC$321,FALSE)/4),0)</f>
        <v>0</v>
      </c>
      <c r="DD217" s="223">
        <f>IFERROR(IF(RIGHT(VLOOKUP($A217,csapatok!$A:$NN,DD$320,FALSE),5)="Csere",VLOOKUP(LEFT(VLOOKUP($A217,csapatok!$A:$NN,DD$320,FALSE),LEN(VLOOKUP($A217,csapatok!$A:$NN,DD$320,FALSE))-6),'csapat-ranglista'!$A:$FP,DD$321,FALSE)/8,VLOOKUP(VLOOKUP($A217,csapatok!$A:$NN,DD$320,FALSE),'csapat-ranglista'!$A:$FP,DD$321,FALSE)/4),0)</f>
        <v>0</v>
      </c>
      <c r="DE217" s="223">
        <f>IFERROR(IF(RIGHT(VLOOKUP($A217,csapatok!$A:$NN,DE$320,FALSE),5)="Csere",VLOOKUP(LEFT(VLOOKUP($A217,csapatok!$A:$NN,DE$320,FALSE),LEN(VLOOKUP($A217,csapatok!$A:$NN,DE$320,FALSE))-6),'csapat-ranglista'!$A:$FP,DE$321,FALSE)/8,VLOOKUP(VLOOKUP($A217,csapatok!$A:$NN,DE$320,FALSE),'csapat-ranglista'!$A:$FP,DE$321,FALSE)/4),0)</f>
        <v>0</v>
      </c>
      <c r="DF217" s="223">
        <f>IFERROR(IF(RIGHT(VLOOKUP($A217,csapatok!$A:$NN,DF$320,FALSE),5)="Csere",VLOOKUP(LEFT(VLOOKUP($A217,csapatok!$A:$NN,DF$320,FALSE),LEN(VLOOKUP($A217,csapatok!$A:$NN,DF$320,FALSE))-6),'csapat-ranglista'!$A:$FP,DF$321,FALSE)/8,VLOOKUP(VLOOKUP($A217,csapatok!$A:$NN,DF$320,FALSE),'csapat-ranglista'!$A:$FP,DF$321,FALSE)/4),0)</f>
        <v>0</v>
      </c>
      <c r="DG217" s="223">
        <f>IFERROR(IF(RIGHT(VLOOKUP($A217,csapatok!$A:$NN,DG$320,FALSE),5)="Csere",VLOOKUP(LEFT(VLOOKUP($A217,csapatok!$A:$NN,DG$320,FALSE),LEN(VLOOKUP($A217,csapatok!$A:$NN,DG$320,FALSE))-6),'csapat-ranglista'!$A:$FP,DG$321,FALSE)/8,VLOOKUP(VLOOKUP($A217,csapatok!$A:$NN,DG$320,FALSE),'csapat-ranglista'!$A:$FP,DG$321,FALSE)/4),0)</f>
        <v>0</v>
      </c>
      <c r="DH217" s="223">
        <f>IFERROR(IF(RIGHT(VLOOKUP($A217,csapatok!$A:$NN,DH$320,FALSE),5)="Csere",VLOOKUP(LEFT(VLOOKUP($A217,csapatok!$A:$NN,DH$320,FALSE),LEN(VLOOKUP($A217,csapatok!$A:$NN,DH$320,FALSE))-6),'csapat-ranglista'!$A:$FP,DH$321,FALSE)/8,VLOOKUP(VLOOKUP($A217,csapatok!$A:$NN,DH$320,FALSE),'csapat-ranglista'!$A:$FP,DH$321,FALSE)/4),0)</f>
        <v>0</v>
      </c>
      <c r="DI217" s="223">
        <f>IFERROR(IF(RIGHT(VLOOKUP($A217,csapatok!$A:$NN,DI$320,FALSE),5)="Csere",VLOOKUP(LEFT(VLOOKUP($A217,csapatok!$A:$NN,DI$320,FALSE),LEN(VLOOKUP($A217,csapatok!$A:$NN,DI$320,FALSE))-6),'csapat-ranglista'!$A:$FP,DI$321,FALSE)/8,VLOOKUP(VLOOKUP($A217,csapatok!$A:$NN,DI$320,FALSE),'csapat-ranglista'!$A:$FP,DI$321,FALSE)/4),0)</f>
        <v>0</v>
      </c>
      <c r="DJ217" s="223">
        <f>IFERROR(IF(RIGHT(VLOOKUP($A217,csapatok!$A:$NN,DJ$320,FALSE),5)="Csere",VLOOKUP(LEFT(VLOOKUP($A217,csapatok!$A:$NN,DJ$320,FALSE),LEN(VLOOKUP($A217,csapatok!$A:$NN,DJ$320,FALSE))-6),'csapat-ranglista'!$A:$FP,DJ$321,FALSE)/8,VLOOKUP(VLOOKUP($A217,csapatok!$A:$NN,DJ$320,FALSE),'csapat-ranglista'!$A:$FP,DJ$321,FALSE)/4),0)</f>
        <v>0</v>
      </c>
      <c r="DK217" s="223">
        <f>IFERROR(IF(RIGHT(VLOOKUP($A217,csapatok!$A:$NN,DK$320,FALSE),5)="Csere",VLOOKUP(LEFT(VLOOKUP($A217,csapatok!$A:$NN,DK$320,FALSE),LEN(VLOOKUP($A217,csapatok!$A:$NN,DK$320,FALSE))-6),'csapat-ranglista'!$A:$FP,DK$321,FALSE)/8,VLOOKUP(VLOOKUP($A217,csapatok!$A:$NN,DK$320,FALSE),'csapat-ranglista'!$A:$FP,DK$321,FALSE)/4),0)</f>
        <v>0</v>
      </c>
      <c r="DL217" s="223">
        <f>IFERROR(IF(RIGHT(VLOOKUP($A217,csapatok!$A:$NN,DL$320,FALSE),5)="Csere",VLOOKUP(LEFT(VLOOKUP($A217,csapatok!$A:$NN,DL$320,FALSE),LEN(VLOOKUP($A217,csapatok!$A:$NN,DL$320,FALSE))-6),'csapat-ranglista'!$A:$FP,DL$321,FALSE)/8,VLOOKUP(VLOOKUP($A217,csapatok!$A:$NN,DL$320,FALSE),'csapat-ranglista'!$A:$FP,DL$321,FALSE)/4),0)</f>
        <v>0</v>
      </c>
      <c r="DM217" s="223">
        <f>IFERROR(IF(RIGHT(VLOOKUP($A217,csapatok!$A:$NN,DM$320,FALSE),5)="Csere",VLOOKUP(LEFT(VLOOKUP($A217,csapatok!$A:$NN,DM$320,FALSE),LEN(VLOOKUP($A217,csapatok!$A:$NN,DM$320,FALSE))-6),'csapat-ranglista'!$A:$FP,DM$321,FALSE)/8,VLOOKUP(VLOOKUP($A217,csapatok!$A:$NN,DM$320,FALSE),'csapat-ranglista'!$A:$FP,DM$321,FALSE)/4),0)</f>
        <v>0</v>
      </c>
      <c r="DN217" s="223">
        <f>IFERROR(IF(RIGHT(VLOOKUP($A217,csapatok!$A:$NN,DN$320,FALSE),5)="Csere",VLOOKUP(LEFT(VLOOKUP($A217,csapatok!$A:$NN,DN$320,FALSE),LEN(VLOOKUP($A217,csapatok!$A:$NN,DN$320,FALSE))-6),'csapat-ranglista'!$A:$FP,DN$321,FALSE)/8,VLOOKUP(VLOOKUP($A217,csapatok!$A:$NN,DN$320,FALSE),'csapat-ranglista'!$A:$FP,DN$321,FALSE)/4),0)</f>
        <v>0</v>
      </c>
      <c r="DO217" s="224">
        <f>versenyek!$MF$11*IFERROR(VLOOKUP(VLOOKUP($A217,versenyek!ME:MG,3,FALSE),szabalyok!$A$16:$B$23,2,FALSE)/4,0)</f>
        <v>0</v>
      </c>
      <c r="DP217" s="224">
        <f>versenyek!$MI$11*IFERROR(VLOOKUP(VLOOKUP($A217,versenyek!MH:MJ,3,FALSE),szabalyok!$A$16:$B$23,2,FALSE)/4,0)</f>
        <v>0</v>
      </c>
      <c r="DQ217" s="223">
        <f>IFERROR(IF(RIGHT(VLOOKUP($A217,csapatok!$A:$NN,DQ$320,FALSE),5)="Csere",VLOOKUP(LEFT(VLOOKUP($A217,csapatok!$A:$NN,DQ$320,FALSE),LEN(VLOOKUP($A217,csapatok!$A:$NN,DQ$320,FALSE))-6),'csapat-ranglista'!$A:$FP,DQ$321,FALSE)/8,VLOOKUP(VLOOKUP($A217,csapatok!$A:$NN,DQ$320,FALSE),'csapat-ranglista'!$A:$FP,DQ$321,FALSE)/4),0)</f>
        <v>0</v>
      </c>
      <c r="DR217" s="223">
        <f>IFERROR(IF(RIGHT(VLOOKUP($A217,csapatok!$A:$NN,DR$320,FALSE),5)="Csere",VLOOKUP(LEFT(VLOOKUP($A217,csapatok!$A:$NN,DR$320,FALSE),LEN(VLOOKUP($A217,csapatok!$A:$NN,DR$320,FALSE))-6),'csapat-ranglista'!$A:$FP,DR$321,FALSE)/8,VLOOKUP(VLOOKUP($A217,csapatok!$A:$NN,DR$320,FALSE),'csapat-ranglista'!$A:$FP,DR$321,FALSE)/4),0)</f>
        <v>0</v>
      </c>
      <c r="DS217" s="223">
        <f>IFERROR(IF(RIGHT(VLOOKUP($A217,csapatok!$A:$NN,DS$320,FALSE),5)="Csere",VLOOKUP(LEFT(VLOOKUP($A217,csapatok!$A:$NN,DS$320,FALSE),LEN(VLOOKUP($A217,csapatok!$A:$NN,DS$320,FALSE))-6),'csapat-ranglista'!$A:$FP,DS$321,FALSE)/8,VLOOKUP(VLOOKUP($A217,csapatok!$A:$NN,DS$320,FALSE),'csapat-ranglista'!$A:$FP,DS$321,FALSE)/4),0)</f>
        <v>0</v>
      </c>
      <c r="DT217" s="223">
        <f>IFERROR(IF(RIGHT(VLOOKUP($A217,csapatok!$A:$NN,DT$320,FALSE),5)="Csere",VLOOKUP(LEFT(VLOOKUP($A217,csapatok!$A:$NN,DT$320,FALSE),LEN(VLOOKUP($A217,csapatok!$A:$NN,DT$320,FALSE))-6),'csapat-ranglista'!$A:$FP,DT$321,FALSE)/8,VLOOKUP(VLOOKUP($A217,csapatok!$A:$NN,DT$320,FALSE),'csapat-ranglista'!$A:$FP,DT$321,FALSE)/4),0)</f>
        <v>0</v>
      </c>
      <c r="DU217" s="223">
        <f>IFERROR(IF(RIGHT(VLOOKUP($A217,csapatok!$A:$NN,DU$320,FALSE),5)="Csere",VLOOKUP(LEFT(VLOOKUP($A217,csapatok!$A:$NN,DU$320,FALSE),LEN(VLOOKUP($A217,csapatok!$A:$NN,DU$320,FALSE))-6),'csapat-ranglista'!$A:$FP,DU$321,FALSE)/8,VLOOKUP(VLOOKUP($A217,csapatok!$A:$NN,DU$320,FALSE),'csapat-ranglista'!$A:$FP,DU$321,FALSE)/4),0)</f>
        <v>0</v>
      </c>
      <c r="DV217" s="223">
        <f>IFERROR(IF(RIGHT(VLOOKUP($A217,csapatok!$A:$NN,DV$320,FALSE),5)="Csere",VLOOKUP(LEFT(VLOOKUP($A217,csapatok!$A:$NN,DV$320,FALSE),LEN(VLOOKUP($A217,csapatok!$A:$NN,DV$320,FALSE))-6),'csapat-ranglista'!$A:$FP,DV$321,FALSE)/8,VLOOKUP(VLOOKUP($A217,csapatok!$A:$NN,DV$320,FALSE),'csapat-ranglista'!$A:$FP,DV$321,FALSE)/4),0)</f>
        <v>0</v>
      </c>
      <c r="DW217" s="223">
        <f>IFERROR(IF(RIGHT(VLOOKUP($A217,csapatok!$A:$NN,DW$320,FALSE),5)="Csere",VLOOKUP(LEFT(VLOOKUP($A217,csapatok!$A:$NN,DW$320,FALSE),LEN(VLOOKUP($A217,csapatok!$A:$NN,DW$320,FALSE))-6),'csapat-ranglista'!$A:$FP,DW$321,FALSE)/8,VLOOKUP(VLOOKUP($A217,csapatok!$A:$NN,DW$320,FALSE),'csapat-ranglista'!$A:$FP,DW$321,FALSE)/4),0)</f>
        <v>0</v>
      </c>
      <c r="DX217" s="223">
        <f>IFERROR(IF(RIGHT(VLOOKUP($A217,csapatok!$A:$NN,DX$320,FALSE),5)="Csere",VLOOKUP(LEFT(VLOOKUP($A217,csapatok!$A:$NN,DX$320,FALSE),LEN(VLOOKUP($A217,csapatok!$A:$NN,DX$320,FALSE))-6),'csapat-ranglista'!$A:$FP,DX$321,FALSE)/8,VLOOKUP(VLOOKUP($A217,csapatok!$A:$NN,DX$320,FALSE),'csapat-ranglista'!$A:$FP,DX$321,FALSE)/4),0)</f>
        <v>0</v>
      </c>
      <c r="DY217" s="223">
        <f>IFERROR(IF(RIGHT(VLOOKUP($A217,csapatok!$A:$NN,DY$320,FALSE),5)="Csere",VLOOKUP(LEFT(VLOOKUP($A217,csapatok!$A:$NN,DY$320,FALSE),LEN(VLOOKUP($A217,csapatok!$A:$NN,DY$320,FALSE))-6),'csapat-ranglista'!$A:$FP,DY$321,FALSE)/8,VLOOKUP(VLOOKUP($A217,csapatok!$A:$NN,DY$320,FALSE),'csapat-ranglista'!$A:$FP,DY$321,FALSE)/4),0)</f>
        <v>0</v>
      </c>
      <c r="DZ217" s="223">
        <f>IFERROR(IF(RIGHT(VLOOKUP($A217,csapatok!$A:$NN,DZ$320,FALSE),5)="Csere",VLOOKUP(LEFT(VLOOKUP($A217,csapatok!$A:$NN,DZ$320,FALSE),LEN(VLOOKUP($A217,csapatok!$A:$NN,DZ$320,FALSE))-6),'csapat-ranglista'!$A:$FP,DZ$321,FALSE)/8,VLOOKUP(VLOOKUP($A217,csapatok!$A:$NN,DZ$320,FALSE),'csapat-ranglista'!$A:$FP,DZ$321,FALSE)/4),0)</f>
        <v>0</v>
      </c>
      <c r="EA217" s="223">
        <f>IFERROR(IF(RIGHT(VLOOKUP($A217,csapatok!$A:$NN,EA$320,FALSE),5)="Csere",VLOOKUP(LEFT(VLOOKUP($A217,csapatok!$A:$NN,EA$320,FALSE),LEN(VLOOKUP($A217,csapatok!$A:$NN,EA$320,FALSE))-6),'csapat-ranglista'!$A:$FP,EA$321,FALSE)/8,VLOOKUP(VLOOKUP($A217,csapatok!$A:$NN,EA$320,FALSE),'csapat-ranglista'!$A:$FP,EA$321,FALSE)/4),0)</f>
        <v>0</v>
      </c>
      <c r="EB217" s="223">
        <f>IFERROR(IF(RIGHT(VLOOKUP($A217,csapatok!$A:$NN,EB$320,FALSE),5)="Csere",VLOOKUP(LEFT(VLOOKUP($A217,csapatok!$A:$NN,EB$320,FALSE),LEN(VLOOKUP($A217,csapatok!$A:$NN,EB$320,FALSE))-6),'csapat-ranglista'!$A:$FP,EB$321,FALSE)/8,VLOOKUP(VLOOKUP($A217,csapatok!$A:$NN,EB$320,FALSE),'csapat-ranglista'!$A:$FP,EB$321,FALSE)/4),0)</f>
        <v>0</v>
      </c>
      <c r="EC217" s="223">
        <f>IFERROR(IF(RIGHT(VLOOKUP($A217,csapatok!$A:$NN,EC$320,FALSE),5)="Csere",VLOOKUP(LEFT(VLOOKUP($A217,csapatok!$A:$NN,EC$320,FALSE),LEN(VLOOKUP($A217,csapatok!$A:$NN,EC$320,FALSE))-6),'csapat-ranglista'!$A:$FP,EC$321,FALSE)/8,VLOOKUP(VLOOKUP($A217,csapatok!$A:$NN,EC$320,FALSE),'csapat-ranglista'!$A:$FP,EC$321,FALSE)/4),0)</f>
        <v>0</v>
      </c>
      <c r="ED217" s="223">
        <f>IFERROR(IF(RIGHT(VLOOKUP($A217,csapatok!$A:$NN,ED$320,FALSE),5)="Csere",VLOOKUP(LEFT(VLOOKUP($A217,csapatok!$A:$NN,ED$320,FALSE),LEN(VLOOKUP($A217,csapatok!$A:$NN,ED$320,FALSE))-6),'csapat-ranglista'!$A:$FP,ED$321,FALSE)/8,VLOOKUP(VLOOKUP($A217,csapatok!$A:$NN,ED$320,FALSE),'csapat-ranglista'!$A:$FP,ED$321,FALSE)/4),0)</f>
        <v>0</v>
      </c>
      <c r="EE217" s="223">
        <f>IFERROR(IF(RIGHT(VLOOKUP($A217,csapatok!$A:$NN,EE$320,FALSE),5)="Csere",VLOOKUP(LEFT(VLOOKUP($A217,csapatok!$A:$NN,EE$320,FALSE),LEN(VLOOKUP($A217,csapatok!$A:$NN,EE$320,FALSE))-6),'csapat-ranglista'!$A:$FP,EE$321,FALSE)/8,VLOOKUP(VLOOKUP($A217,csapatok!$A:$NN,EE$320,FALSE),'csapat-ranglista'!$A:$FP,EE$321,FALSE)/4),0)</f>
        <v>0</v>
      </c>
      <c r="EF217" s="223">
        <f>IFERROR(IF(RIGHT(VLOOKUP($A217,csapatok!$A:$NN,EF$320,FALSE),5)="Csere",VLOOKUP(LEFT(VLOOKUP($A217,csapatok!$A:$NN,EF$320,FALSE),LEN(VLOOKUP($A217,csapatok!$A:$NN,EF$320,FALSE))-6),'csapat-ranglista'!$A:$FP,EF$321,FALSE)/8,VLOOKUP(VLOOKUP($A217,csapatok!$A:$NN,EF$320,FALSE),'csapat-ranglista'!$A:$FP,EF$321,FALSE)/4),0)</f>
        <v>0</v>
      </c>
      <c r="EG217" s="223">
        <f>IFERROR(IF(RIGHT(VLOOKUP($A217,csapatok!$A:$NN,EG$320,FALSE),5)="Csere",VLOOKUP(LEFT(VLOOKUP($A217,csapatok!$A:$NN,EG$320,FALSE),LEN(VLOOKUP($A217,csapatok!$A:$NN,EG$320,FALSE))-6),'csapat-ranglista'!$A:$FP,EG$321,FALSE)/8,VLOOKUP(VLOOKUP($A217,csapatok!$A:$NN,EG$320,FALSE),'csapat-ranglista'!$A:$FP,EG$321,FALSE)/4),0)</f>
        <v>0</v>
      </c>
      <c r="EH217" s="223">
        <f>IFERROR(IF(RIGHT(VLOOKUP($A217,csapatok!$A:$NN,EH$320,FALSE),5)="Csere",VLOOKUP(LEFT(VLOOKUP($A217,csapatok!$A:$NN,EH$320,FALSE),LEN(VLOOKUP($A217,csapatok!$A:$NN,EH$320,FALSE))-6),'csapat-ranglista'!$A:$FP,EH$321,FALSE)/8,VLOOKUP(VLOOKUP($A217,csapatok!$A:$NN,EH$320,FALSE),'csapat-ranglista'!$A:$FP,EH$321,FALSE)/4),0)</f>
        <v>0</v>
      </c>
      <c r="EI217" s="223">
        <f>IFERROR(IF(RIGHT(VLOOKUP($A217,csapatok!$A:$NN,EI$320,FALSE),5)="Csere",VLOOKUP(LEFT(VLOOKUP($A217,csapatok!$A:$NN,EI$320,FALSE),LEN(VLOOKUP($A217,csapatok!$A:$NN,EI$320,FALSE))-6),'csapat-ranglista'!$A:$FP,EI$321,FALSE)/8,VLOOKUP(VLOOKUP($A217,csapatok!$A:$NN,EI$320,FALSE),'csapat-ranglista'!$A:$FP,EI$321,FALSE)/4),0)</f>
        <v>0</v>
      </c>
      <c r="EJ217" s="223">
        <f>IFERROR(IF(RIGHT(VLOOKUP($A217,csapatok!$A:$NN,EJ$320,FALSE),5)="Csere",VLOOKUP(LEFT(VLOOKUP($A217,csapatok!$A:$NN,EJ$320,FALSE),LEN(VLOOKUP($A217,csapatok!$A:$NN,EJ$320,FALSE))-6),'csapat-ranglista'!$A:$FP,EJ$321,FALSE)/8,VLOOKUP(VLOOKUP($A217,csapatok!$A:$NN,EJ$320,FALSE),'csapat-ranglista'!$A:$FP,EJ$321,FALSE)/4),0)</f>
        <v>0</v>
      </c>
      <c r="EK217" s="223">
        <f>IFERROR(IF(RIGHT(VLOOKUP($A217,csapatok!$A:$NN,EK$320,FALSE),5)="Csere",VLOOKUP(LEFT(VLOOKUP($A217,csapatok!$A:$NN,EK$320,FALSE),LEN(VLOOKUP($A217,csapatok!$A:$NN,EK$320,FALSE))-6),'csapat-ranglista'!$A:$FP,EK$321,FALSE)/8,VLOOKUP(VLOOKUP($A217,csapatok!$A:$NN,EK$320,FALSE),'csapat-ranglista'!$A:$FP,EK$321,FALSE)/4),0)</f>
        <v>0</v>
      </c>
      <c r="EL217" s="223">
        <f>IFERROR(IF(RIGHT(VLOOKUP($A217,csapatok!$A:$NN,EL$320,FALSE),5)="Csere",VLOOKUP(LEFT(VLOOKUP($A217,csapatok!$A:$NN,EL$320,FALSE),LEN(VLOOKUP($A217,csapatok!$A:$NN,EL$320,FALSE))-6),'csapat-ranglista'!$A:$FP,EL$321,FALSE)/8,VLOOKUP(VLOOKUP($A217,csapatok!$A:$NN,EL$320,FALSE),'csapat-ranglista'!$A:$FP,EL$321,FALSE)/4),0)</f>
        <v>0</v>
      </c>
      <c r="EM217" s="223">
        <f>IFERROR(IF(RIGHT(VLOOKUP($A217,csapatok!$A:$NN,EM$320,FALSE),5)="Csere",VLOOKUP(LEFT(VLOOKUP($A217,csapatok!$A:$NN,EM$320,FALSE),LEN(VLOOKUP($A217,csapatok!$A:$NN,EM$320,FALSE))-6),'csapat-ranglista'!$A:$FP,EM$321,FALSE)/8,VLOOKUP(VLOOKUP($A217,csapatok!$A:$NN,EM$320,FALSE),'csapat-ranglista'!$A:$FP,EM$321,FALSE)/4),0)</f>
        <v>0</v>
      </c>
      <c r="EN217" s="223">
        <f>IFERROR(IF(RIGHT(VLOOKUP($A217,csapatok!$A:$NN,EN$320,FALSE),5)="Csere",VLOOKUP(LEFT(VLOOKUP($A217,csapatok!$A:$NN,EN$320,FALSE),LEN(VLOOKUP($A217,csapatok!$A:$NN,EN$320,FALSE))-6),'csapat-ranglista'!$A:$FP,EN$321,FALSE)/8,VLOOKUP(VLOOKUP($A217,csapatok!$A:$NN,EN$320,FALSE),'csapat-ranglista'!$A:$FP,EN$321,FALSE)/4),0)</f>
        <v>0</v>
      </c>
      <c r="EO217" s="223">
        <f>IFERROR(IF(RIGHT(VLOOKUP($A217,csapatok!$A:$NN,EO$320,FALSE),5)="Csere",VLOOKUP(LEFT(VLOOKUP($A217,csapatok!$A:$NN,EO$320,FALSE),LEN(VLOOKUP($A217,csapatok!$A:$NN,EO$320,FALSE))-6),'csapat-ranglista'!$A:$FP,EO$321,FALSE)/8,VLOOKUP(VLOOKUP($A217,csapatok!$A:$NN,EO$320,FALSE),'csapat-ranglista'!$A:$FP,EO$321,FALSE)/4),0)</f>
        <v>0</v>
      </c>
      <c r="EP217" s="223">
        <f>IFERROR(IF(RIGHT(VLOOKUP($A217,csapatok!$A:$NN,EP$320,FALSE),5)="Csere",VLOOKUP(LEFT(VLOOKUP($A217,csapatok!$A:$NN,EP$320,FALSE),LEN(VLOOKUP($A217,csapatok!$A:$NN,EP$320,FALSE))-6),'csapat-ranglista'!$A:$FP,EP$321,FALSE)/8,VLOOKUP(VLOOKUP($A217,csapatok!$A:$NN,EP$320,FALSE),'csapat-ranglista'!$A:$FP,EP$321,FALSE)/4),0)</f>
        <v>0</v>
      </c>
      <c r="EQ217" s="223">
        <f>IFERROR(IF(RIGHT(VLOOKUP($A217,csapatok!$A:$NN,EQ$320,FALSE),5)="Csere",VLOOKUP(LEFT(VLOOKUP($A217,csapatok!$A:$NN,EQ$320,FALSE),LEN(VLOOKUP($A217,csapatok!$A:$NN,EQ$320,FALSE))-6),'csapat-ranglista'!$A:$FP,EQ$321,FALSE)/8,VLOOKUP(VLOOKUP($A217,csapatok!$A:$NN,EQ$320,FALSE),'csapat-ranglista'!$A:$FP,EQ$321,FALSE)/4),0)</f>
        <v>0</v>
      </c>
      <c r="ER217" s="223">
        <f>IFERROR(IF(RIGHT(VLOOKUP($A217,csapatok!$A:$NN,ER$320,FALSE),5)="Csere",VLOOKUP(LEFT(VLOOKUP($A217,csapatok!$A:$NN,ER$320,FALSE),LEN(VLOOKUP($A217,csapatok!$A:$NN,ER$320,FALSE))-6),'csapat-ranglista'!$A:$FP,ER$321,FALSE)/8,VLOOKUP(VLOOKUP($A217,csapatok!$A:$NN,ER$320,FALSE),'csapat-ranglista'!$A:$FP,ER$321,FALSE)/4),0)</f>
        <v>0</v>
      </c>
      <c r="ES217" s="223">
        <f>IFERROR(IF(RIGHT(VLOOKUP($A217,csapatok!$A:$NN,ES$320,FALSE),5)="Csere",VLOOKUP(LEFT(VLOOKUP($A217,csapatok!$A:$NN,ES$320,FALSE),LEN(VLOOKUP($A217,csapatok!$A:$NN,ES$320,FALSE))-6),'csapat-ranglista'!$A:$FP,ES$321,FALSE)/8,VLOOKUP(VLOOKUP($A217,csapatok!$A:$NN,ES$320,FALSE),'csapat-ranglista'!$A:$FP,ES$321,FALSE)/4),0)</f>
        <v>0</v>
      </c>
      <c r="ET217" s="223">
        <f>IFERROR(IF(RIGHT(VLOOKUP($A217,csapatok!$A:$NN,ET$320,FALSE),5)="Csere",VLOOKUP(LEFT(VLOOKUP($A217,csapatok!$A:$NN,ET$320,FALSE),LEN(VLOOKUP($A217,csapatok!$A:$NN,ET$320,FALSE))-6),'csapat-ranglista'!$A:$FP,ET$321,FALSE)/8,VLOOKUP(VLOOKUP($A217,csapatok!$A:$NN,ET$320,FALSE),'csapat-ranglista'!$A:$FP,ET$321,FALSE)/4),0)</f>
        <v>0</v>
      </c>
      <c r="EU217" s="223">
        <f>IFERROR(IF(RIGHT(VLOOKUP($A217,csapatok!$A:$NN,EU$320,FALSE),5)="Csere",VLOOKUP(LEFT(VLOOKUP($A217,csapatok!$A:$NN,EU$320,FALSE),LEN(VLOOKUP($A217,csapatok!$A:$NN,EU$320,FALSE))-6),'csapat-ranglista'!$A:$FP,EU$321,FALSE)/8,VLOOKUP(VLOOKUP($A217,csapatok!$A:$NN,EU$320,FALSE),'csapat-ranglista'!$A:$FP,EU$321,FALSE)/4),0)</f>
        <v>0</v>
      </c>
      <c r="EV217" s="223">
        <f>IFERROR(IF(RIGHT(VLOOKUP($A217,csapatok!$A:$NN,EV$320,FALSE),5)="Csere",VLOOKUP(LEFT(VLOOKUP($A217,csapatok!$A:$NN,EV$320,FALSE),LEN(VLOOKUP($A217,csapatok!$A:$NN,EV$320,FALSE))-6),'csapat-ranglista'!$A:$FP,EV$321,FALSE)/8,VLOOKUP(VLOOKUP($A217,csapatok!$A:$NN,EV$320,FALSE),'csapat-ranglista'!$A:$FP,EV$321,FALSE)/4),0)</f>
        <v>0</v>
      </c>
      <c r="EW217" s="223">
        <f>IFERROR(IF(RIGHT(VLOOKUP($A217,csapatok!$A:$NN,EW$320,FALSE),5)="Csere",VLOOKUP(LEFT(VLOOKUP($A217,csapatok!$A:$NN,EW$320,FALSE),LEN(VLOOKUP($A217,csapatok!$A:$NN,EW$320,FALSE))-6),'csapat-ranglista'!$A:$FP,EW$321,FALSE)/8,VLOOKUP(VLOOKUP($A217,csapatok!$A:$NN,EW$320,FALSE),'csapat-ranglista'!$A:$FP,EW$321,FALSE)/4),0)</f>
        <v>0</v>
      </c>
      <c r="EX217" s="223">
        <f>IFERROR(IF(RIGHT(VLOOKUP($A217,csapatok!$A:$NN,EX$320,FALSE),5)="Csere",VLOOKUP(LEFT(VLOOKUP($A217,csapatok!$A:$NN,EX$320,FALSE),LEN(VLOOKUP($A217,csapatok!$A:$NN,EX$320,FALSE))-6),'csapat-ranglista'!$A:$FP,EX$321,FALSE)/8,VLOOKUP(VLOOKUP($A217,csapatok!$A:$NN,EX$320,FALSE),'csapat-ranglista'!$A:$FP,EX$321,FALSE)/4),0)</f>
        <v>0</v>
      </c>
      <c r="EY217" s="223">
        <f>IFERROR(IF(RIGHT(VLOOKUP($A217,csapatok!$A:$NN,EY$320,FALSE),5)="Csere",VLOOKUP(LEFT(VLOOKUP($A217,csapatok!$A:$NN,EY$320,FALSE),LEN(VLOOKUP($A217,csapatok!$A:$NN,EY$320,FALSE))-6),'csapat-ranglista'!$A:$FP,EY$321,FALSE)/8,VLOOKUP(VLOOKUP($A217,csapatok!$A:$NN,EY$320,FALSE),'csapat-ranglista'!$A:$FP,EY$321,FALSE)/4),0)</f>
        <v>0</v>
      </c>
      <c r="EZ217" s="223">
        <f>IFERROR(IF(RIGHT(VLOOKUP($A217,csapatok!$A:$NN,EZ$320,FALSE),5)="Csere",VLOOKUP(LEFT(VLOOKUP($A217,csapatok!$A:$NN,EZ$320,FALSE),LEN(VLOOKUP($A217,csapatok!$A:$NN,EZ$320,FALSE))-6),'csapat-ranglista'!$A:$FP,EZ$321,FALSE)/8,VLOOKUP(VLOOKUP($A217,csapatok!$A:$NN,EZ$320,FALSE),'csapat-ranglista'!$A:$FP,EZ$321,FALSE)/4),0)</f>
        <v>0</v>
      </c>
      <c r="FA217" s="223">
        <f>IFERROR(IF(RIGHT(VLOOKUP($A217,csapatok!$A:$NN,FA$320,FALSE),5)="Csere",VLOOKUP(LEFT(VLOOKUP($A217,csapatok!$A:$NN,FA$320,FALSE),LEN(VLOOKUP($A217,csapatok!$A:$NN,FA$320,FALSE))-6),'csapat-ranglista'!$A:$FP,FA$321,FALSE)/8,VLOOKUP(VLOOKUP($A217,csapatok!$A:$NN,FA$320,FALSE),'csapat-ranglista'!$A:$FP,FA$321,FALSE)/4),0)</f>
        <v>0</v>
      </c>
      <c r="FB217" s="223">
        <f>IFERROR(IF(RIGHT(VLOOKUP($A217,csapatok!$A:$NN,FB$320,FALSE),5)="Csere",VLOOKUP(LEFT(VLOOKUP($A217,csapatok!$A:$NN,FB$320,FALSE),LEN(VLOOKUP($A217,csapatok!$A:$NN,FB$320,FALSE))-6),'csapat-ranglista'!$A:$FP,FB$321,FALSE)/8,VLOOKUP(VLOOKUP($A217,csapatok!$A:$NN,FB$320,FALSE),'csapat-ranglista'!$A:$FP,FB$321,FALSE)/4),0)</f>
        <v>0</v>
      </c>
      <c r="FC217" s="223">
        <f>IFERROR(IF(RIGHT(VLOOKUP($A217,csapatok!$A:$NN,FC$320,FALSE),5)="Csere",VLOOKUP(LEFT(VLOOKUP($A217,csapatok!$A:$NN,FC$320,FALSE),LEN(VLOOKUP($A217,csapatok!$A:$NN,FC$320,FALSE))-6),'csapat-ranglista'!$A:$FP,FC$321,FALSE)/8,VLOOKUP(VLOOKUP($A217,csapatok!$A:$NN,FC$320,FALSE),'csapat-ranglista'!$A:$FP,FC$321,FALSE)/4),0)</f>
        <v>0</v>
      </c>
      <c r="FD217" s="224">
        <f>versenyek!$QY$11*IFERROR(VLOOKUP(VLOOKUP($A217,versenyek!QX:QZ,3,FALSE),szabalyok!$A$16:$B$23,2,FALSE)/4,0)</f>
        <v>0</v>
      </c>
      <c r="FE217" s="224">
        <f>versenyek!$RB$11*IFERROR(VLOOKUP(VLOOKUP($A217,versenyek!RA:RC,3,FALSE),szabalyok!$A$16:$B$23,2,FALSE)/4,0)</f>
        <v>0</v>
      </c>
      <c r="FF217" s="223">
        <f>IFERROR(IF(RIGHT(VLOOKUP($A217,csapatok!$A:$NN,FF$320,FALSE),5)="Csere",VLOOKUP(LEFT(VLOOKUP($A217,csapatok!$A:$NN,FF$320,FALSE),LEN(VLOOKUP($A217,csapatok!$A:$NN,FF$320,FALSE))-6),'csapat-ranglista'!$A:$FP,FF$321,FALSE)/8,VLOOKUP(VLOOKUP($A217,csapatok!$A:$NN,FF$320,FALSE),'csapat-ranglista'!$A:$FP,FF$321,FALSE)/4),0)</f>
        <v>0</v>
      </c>
      <c r="FG217" s="223">
        <f>IFERROR(IF(RIGHT(VLOOKUP($A217,csapatok!$A:$NN,FG$320,FALSE),5)="Csere",VLOOKUP(LEFT(VLOOKUP($A217,csapatok!$A:$NN,FG$320,FALSE),LEN(VLOOKUP($A217,csapatok!$A:$NN,FG$320,FALSE))-6),'csapat-ranglista'!$A:$FP,FG$321,FALSE)/8,VLOOKUP(VLOOKUP($A217,csapatok!$A:$NN,FG$320,FALSE),'csapat-ranglista'!$A:$FP,FG$321,FALSE)/4),0)</f>
        <v>0</v>
      </c>
      <c r="FH217" s="223">
        <f>IFERROR(IF(RIGHT(VLOOKUP($A217,csapatok!$A:$NN,FH$320,FALSE),5)="Csere",VLOOKUP(LEFT(VLOOKUP($A217,csapatok!$A:$NN,FH$320,FALSE),LEN(VLOOKUP($A217,csapatok!$A:$NN,FH$320,FALSE))-6),'csapat-ranglista'!$A:$FP,FH$321,FALSE)/8,VLOOKUP(VLOOKUP($A217,csapatok!$A:$NN,FH$320,FALSE),'csapat-ranglista'!$A:$FP,FH$321,FALSE)/4),0)</f>
        <v>0</v>
      </c>
      <c r="FI217" s="223">
        <f>IFERROR(IF(RIGHT(VLOOKUP($A217,csapatok!$A:$NN,FI$320,FALSE),5)="Csere",VLOOKUP(LEFT(VLOOKUP($A217,csapatok!$A:$NN,FI$320,FALSE),LEN(VLOOKUP($A217,csapatok!$A:$NN,FI$320,FALSE))-6),'csapat-ranglista'!$A:$FP,FI$321,FALSE)/8,VLOOKUP(VLOOKUP($A217,csapatok!$A:$NN,FI$320,FALSE),'csapat-ranglista'!$A:$FP,FI$321,FALSE)/4),0)</f>
        <v>0</v>
      </c>
      <c r="FJ217" s="223">
        <f>IFERROR(IF(RIGHT(VLOOKUP($A217,csapatok!$A:$NN,FJ$320,FALSE),5)="Csere",VLOOKUP(LEFT(VLOOKUP($A217,csapatok!$A:$NN,FJ$320,FALSE),LEN(VLOOKUP($A217,csapatok!$A:$NN,FJ$320,FALSE))-6),'csapat-ranglista'!$A:$FP,FJ$321,FALSE)/8,VLOOKUP(VLOOKUP($A217,csapatok!$A:$NN,FJ$320,FALSE),'csapat-ranglista'!$A:$FP,FJ$321,FALSE)/4),0)</f>
        <v>0</v>
      </c>
      <c r="FK217" s="223">
        <f>IFERROR(IF(RIGHT(VLOOKUP($A217,csapatok!$A:$NN,FK$320,FALSE),5)="Csere",VLOOKUP(LEFT(VLOOKUP($A217,csapatok!$A:$NN,FK$320,FALSE),LEN(VLOOKUP($A217,csapatok!$A:$NN,FK$320,FALSE))-6),'csapat-ranglista'!$A:$FP,FK$321,FALSE)/8,VLOOKUP(VLOOKUP($A217,csapatok!$A:$NN,FK$320,FALSE),'csapat-ranglista'!$A:$FP,FK$321,FALSE)/4),0)</f>
        <v>0</v>
      </c>
      <c r="FL217" s="223">
        <f>IFERROR(IF(RIGHT(VLOOKUP($A217,csapatok!$A:$NN,FL$320,FALSE),5)="Csere",VLOOKUP(LEFT(VLOOKUP($A217,csapatok!$A:$NN,FL$320,FALSE),LEN(VLOOKUP($A217,csapatok!$A:$NN,FL$320,FALSE))-6),'csapat-ranglista'!$A:$FP,FL$321,FALSE)/8,VLOOKUP(VLOOKUP($A217,csapatok!$A:$NN,FL$320,FALSE),'csapat-ranglista'!$A:$FP,FL$321,FALSE)/4),0)</f>
        <v>0</v>
      </c>
      <c r="FM217" s="223">
        <f>IFERROR(IF(RIGHT(VLOOKUP($A217,csapatok!$A:$NN,FM$320,FALSE),5)="Csere",VLOOKUP(LEFT(VLOOKUP($A217,csapatok!$A:$NN,FM$320,FALSE),LEN(VLOOKUP($A217,csapatok!$A:$NN,FM$320,FALSE))-6),'csapat-ranglista'!$A:$FP,FM$321,FALSE)/8,VLOOKUP(VLOOKUP($A217,csapatok!$A:$NN,FM$320,FALSE),'csapat-ranglista'!$A:$FP,FM$321,FALSE)/4),0)</f>
        <v>0</v>
      </c>
      <c r="FN217" s="223">
        <f>IFERROR(IF(RIGHT(VLOOKUP($A217,csapatok!$A:$NN,FN$320,FALSE),5)="Csere",VLOOKUP(LEFT(VLOOKUP($A217,csapatok!$A:$NN,FN$320,FALSE),LEN(VLOOKUP($A217,csapatok!$A:$NN,FN$320,FALSE))-6),'csapat-ranglista'!$A:$FP,FN$321,FALSE)/8,VLOOKUP(VLOOKUP($A217,csapatok!$A:$NN,FN$320,FALSE),'csapat-ranglista'!$A:$FP,FN$321,FALSE)/4),0)</f>
        <v>0</v>
      </c>
      <c r="FO217" s="223">
        <f>IFERROR(IF(RIGHT(VLOOKUP($A217,csapatok!$A:$NN,FO$320,FALSE),5)="Csere",VLOOKUP(LEFT(VLOOKUP($A217,csapatok!$A:$NN,FO$320,FALSE),LEN(VLOOKUP($A217,csapatok!$A:$NN,FO$320,FALSE))-6),'csapat-ranglista'!$A:$FP,FO$321,FALSE)/8,VLOOKUP(VLOOKUP($A217,csapatok!$A:$NN,FO$320,FALSE),'csapat-ranglista'!$A:$FP,FO$321,FALSE)/4),0)</f>
        <v>0</v>
      </c>
      <c r="FP217" s="223">
        <f>IFERROR(IF(RIGHT(VLOOKUP($A217,csapatok!$A:$NN,FP$320,FALSE),5)="Csere",VLOOKUP(LEFT(VLOOKUP($A217,csapatok!$A:$NN,FP$320,FALSE),LEN(VLOOKUP($A217,csapatok!$A:$NN,FP$320,FALSE))-6),'csapat-ranglista'!$A:$FP,FP$321,FALSE)/8,VLOOKUP(VLOOKUP($A217,csapatok!$A:$NN,FP$320,FALSE),'csapat-ranglista'!$A:$FP,FP$321,FALSE)/4),0)</f>
        <v>0</v>
      </c>
      <c r="FQ217" s="223">
        <f>IFERROR(IF(RIGHT(VLOOKUP($A217,csapatok!$A:$NN,FQ$320,FALSE),5)="Csere",VLOOKUP(LEFT(VLOOKUP($A217,csapatok!$A:$NN,FQ$320,FALSE),LEN(VLOOKUP($A217,csapatok!$A:$NN,FQ$320,FALSE))-6),'csapat-ranglista'!$A:$FP,FQ$321,FALSE)/8,VLOOKUP(VLOOKUP($A217,csapatok!$A:$NN,FQ$320,FALSE),'csapat-ranglista'!$A:$FP,FQ$321,FALSE)/4),0)</f>
        <v>0</v>
      </c>
      <c r="FR217" s="223">
        <f>IFERROR(IF(RIGHT(VLOOKUP($A217,csapatok!$A:$NN,FR$320,FALSE),5)="Csere",VLOOKUP(LEFT(VLOOKUP($A217,csapatok!$A:$NN,FR$320,FALSE),LEN(VLOOKUP($A217,csapatok!$A:$NN,FR$320,FALSE))-6),'csapat-ranglista'!$A:$FP,FR$321,FALSE)/8,VLOOKUP(VLOOKUP($A217,csapatok!$A:$NN,FR$320,FALSE),'csapat-ranglista'!$A:$FP,FR$321,FALSE)/4),0)</f>
        <v>0</v>
      </c>
      <c r="FS217" s="223">
        <f>IFERROR(IF(RIGHT(VLOOKUP($A217,csapatok!$A:$NN,FS$320,FALSE),5)="Csere",VLOOKUP(LEFT(VLOOKUP($A217,csapatok!$A:$NN,FS$320,FALSE),LEN(VLOOKUP($A217,csapatok!$A:$NN,FS$320,FALSE))-6),'csapat-ranglista'!$A:$FP,FS$321,FALSE)/8,VLOOKUP(VLOOKUP($A217,csapatok!$A:$NN,FS$320,FALSE),'csapat-ranglista'!$A:$FP,FS$321,FALSE)/4),0)</f>
        <v>0</v>
      </c>
      <c r="FT217" s="223">
        <f>IFERROR(IF(RIGHT(VLOOKUP($A217,csapatok!$A:$NN,FT$320,FALSE),5)="Csere",VLOOKUP(LEFT(VLOOKUP($A217,csapatok!$A:$NN,FT$320,FALSE),LEN(VLOOKUP($A217,csapatok!$A:$NN,FT$320,FALSE))-6),'csapat-ranglista'!$A:$FP,FT$321,FALSE)/8,VLOOKUP(VLOOKUP($A217,csapatok!$A:$NN,FT$320,FALSE),'csapat-ranglista'!$A:$FP,FT$321,FALSE)/4),0)</f>
        <v>0</v>
      </c>
      <c r="FU217" s="223">
        <f>IFERROR(IF(RIGHT(VLOOKUP($A217,csapatok!$A:$NN,FU$320,FALSE),5)="Csere",VLOOKUP(LEFT(VLOOKUP($A217,csapatok!$A:$NN,FU$320,FALSE),LEN(VLOOKUP($A217,csapatok!$A:$NN,FU$320,FALSE))-6),'csapat-ranglista'!$A:$FP,FU$321,FALSE)/8,VLOOKUP(VLOOKUP($A217,csapatok!$A:$NN,FU$320,FALSE),'csapat-ranglista'!$A:$FP,FU$321,FALSE)/4),0)</f>
        <v>0</v>
      </c>
      <c r="FV217" s="223">
        <f>IFERROR(IF(RIGHT(VLOOKUP($A217,csapatok!$A:$NN,FV$320,FALSE),5)="Csere",VLOOKUP(LEFT(VLOOKUP($A217,csapatok!$A:$NN,FV$320,FALSE),LEN(VLOOKUP($A217,csapatok!$A:$NN,FV$320,FALSE))-6),'csapat-ranglista'!$A:$FP,FV$321,FALSE)/8,VLOOKUP(VLOOKUP($A217,csapatok!$A:$NN,FV$320,FALSE),'csapat-ranglista'!$A:$FP,FV$321,FALSE)/4),0)</f>
        <v>0</v>
      </c>
      <c r="FW217" s="223">
        <f>IFERROR(IF(RIGHT(VLOOKUP($A217,csapatok!$A:$NN,FW$320,FALSE),5)="Csere",VLOOKUP(LEFT(VLOOKUP($A217,csapatok!$A:$NN,FW$320,FALSE),LEN(VLOOKUP($A217,csapatok!$A:$NN,FW$320,FALSE))-6),'csapat-ranglista'!$A:$FP,FW$321,FALSE)/8,VLOOKUP(VLOOKUP($A217,csapatok!$A:$NN,FW$320,FALSE),'csapat-ranglista'!$A:$FP,FW$321,FALSE)/4),0)</f>
        <v>0</v>
      </c>
      <c r="FX217" s="223">
        <f>IFERROR(IF(RIGHT(VLOOKUP($A217,csapatok!$A:$NN,FX$320,FALSE),5)="Csere",VLOOKUP(LEFT(VLOOKUP($A217,csapatok!$A:$NN,FX$320,FALSE),LEN(VLOOKUP($A217,csapatok!$A:$NN,FX$320,FALSE))-6),'csapat-ranglista'!$A:$FP,FX$321,FALSE)/8,VLOOKUP(VLOOKUP($A217,csapatok!$A:$NN,FX$320,FALSE),'csapat-ranglista'!$A:$FP,FX$321,FALSE)/4),0)</f>
        <v>0</v>
      </c>
      <c r="FY217" s="223">
        <f>IFERROR(IF(RIGHT(VLOOKUP($A217,csapatok!$A:$NN,FY$320,FALSE),5)="Csere",VLOOKUP(LEFT(VLOOKUP($A217,csapatok!$A:$NN,FY$320,FALSE),LEN(VLOOKUP($A217,csapatok!$A:$NN,FY$320,FALSE))-6),'csapat-ranglista'!$A:$FP,FY$321,FALSE)/8,VLOOKUP(VLOOKUP($A217,csapatok!$A:$NN,FY$320,FALSE),'csapat-ranglista'!$A:$FP,FY$321,FALSE)/4),0)</f>
        <v>0</v>
      </c>
      <c r="FZ217" s="223">
        <f>IFERROR(IF(RIGHT(VLOOKUP($A217,csapatok!$A:$NN,FZ$320,FALSE),5)="Csere",VLOOKUP(LEFT(VLOOKUP($A217,csapatok!$A:$NN,FZ$320,FALSE),LEN(VLOOKUP($A217,csapatok!$A:$NN,FZ$320,FALSE))-6),'csapat-ranglista'!$A:$FP,FZ$321,FALSE)/8,VLOOKUP(VLOOKUP($A217,csapatok!$A:$NN,FZ$320,FALSE),'csapat-ranglista'!$A:$FP,FZ$321,FALSE)/4),0)</f>
        <v>0</v>
      </c>
      <c r="GA217" s="223">
        <f>IFERROR(IF(RIGHT(VLOOKUP($A217,csapatok!$A:$NN,GA$320,FALSE),5)="Csere",VLOOKUP(LEFT(VLOOKUP($A217,csapatok!$A:$NN,GA$320,FALSE),LEN(VLOOKUP($A217,csapatok!$A:$NN,GA$320,FALSE))-6),'csapat-ranglista'!$A:$FP,GA$321,FALSE)/8,VLOOKUP(VLOOKUP($A217,csapatok!$A:$NN,GA$320,FALSE),'csapat-ranglista'!$A:$FP,GA$321,FALSE)/4),0)</f>
        <v>0</v>
      </c>
      <c r="GB217" s="223">
        <f>IFERROR(IF(RIGHT(VLOOKUP($A217,csapatok!$A:$NN,GB$320,FALSE),5)="Csere",VLOOKUP(LEFT(VLOOKUP($A217,csapatok!$A:$NN,GB$320,FALSE),LEN(VLOOKUP($A217,csapatok!$A:$NN,GB$320,FALSE))-6),'csapat-ranglista'!$A:$FP,GB$321,FALSE)/8,VLOOKUP(VLOOKUP($A217,csapatok!$A:$NN,GB$320,FALSE),'csapat-ranglista'!$A:$FP,GB$321,FALSE)/4),0)</f>
        <v>0</v>
      </c>
      <c r="GC217" s="223">
        <f>IFERROR(IF(RIGHT(VLOOKUP($A217,csapatok!$A:$NN,GC$320,FALSE),5)="Csere",VLOOKUP(LEFT(VLOOKUP($A217,csapatok!$A:$NN,GC$320,FALSE),LEN(VLOOKUP($A217,csapatok!$A:$NN,GC$320,FALSE))-6),'csapat-ranglista'!$A:$FP,GC$321,FALSE)/8,VLOOKUP(VLOOKUP($A217,csapatok!$A:$NN,GC$320,FALSE),'csapat-ranglista'!$A:$FP,GC$321,FALSE)/4),0)</f>
        <v>0</v>
      </c>
      <c r="GD217" s="247">
        <f>SUM(EQ217:GC217)</f>
        <v>0</v>
      </c>
    </row>
    <row r="218" spans="1:186">
      <c r="A218" s="32" t="s">
        <v>179</v>
      </c>
      <c r="B218" s="131">
        <v>25895</v>
      </c>
      <c r="C218" s="131" t="str">
        <f>IF(B218=0,"",IF(B218&lt;$C$1,"felnőtt","ifi"))</f>
        <v>felnőtt</v>
      </c>
      <c r="D218" s="32" t="s">
        <v>101</v>
      </c>
      <c r="E218" s="45">
        <v>0</v>
      </c>
      <c r="F218" s="32">
        <v>15.56591126715608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f>IFERROR(IF(RIGHT(VLOOKUP($A218,csapatok!$A:$BL,X$320,FALSE),5)="Csere",VLOOKUP(LEFT(VLOOKUP($A218,csapatok!$A:$BL,X$320,FALSE),LEN(VLOOKUP($A218,csapatok!$A:$BL,X$320,FALSE))-6),'csapat-ranglista'!$A:$FP,X$321,FALSE)/8,VLOOKUP(VLOOKUP($A218,csapatok!$A:$BL,X$320,FALSE),'csapat-ranglista'!$A:$FP,X$321,FALSE)/4),0)</f>
        <v>0</v>
      </c>
      <c r="Y218" s="32">
        <f>IFERROR(IF(RIGHT(VLOOKUP($A218,csapatok!$A:$BL,Y$320,FALSE),5)="Csere",VLOOKUP(LEFT(VLOOKUP($A218,csapatok!$A:$BL,Y$320,FALSE),LEN(VLOOKUP($A218,csapatok!$A:$BL,Y$320,FALSE))-6),'csapat-ranglista'!$A:$FP,Y$321,FALSE)/8,VLOOKUP(VLOOKUP($A218,csapatok!$A:$BL,Y$320,FALSE),'csapat-ranglista'!$A:$FP,Y$321,FALSE)/4),0)</f>
        <v>0</v>
      </c>
      <c r="Z218" s="32">
        <f>IFERROR(IF(RIGHT(VLOOKUP($A218,csapatok!$A:$BL,Z$320,FALSE),5)="Csere",VLOOKUP(LEFT(VLOOKUP($A218,csapatok!$A:$BL,Z$320,FALSE),LEN(VLOOKUP($A218,csapatok!$A:$BL,Z$320,FALSE))-6),'csapat-ranglista'!$A:$FP,Z$321,FALSE)/8,VLOOKUP(VLOOKUP($A218,csapatok!$A:$BL,Z$320,FALSE),'csapat-ranglista'!$A:$FP,Z$321,FALSE)/4),0)</f>
        <v>0</v>
      </c>
      <c r="AA218" s="32">
        <f>IFERROR(IF(RIGHT(VLOOKUP($A218,csapatok!$A:$BL,AA$320,FALSE),5)="Csere",VLOOKUP(LEFT(VLOOKUP($A218,csapatok!$A:$BL,AA$320,FALSE),LEN(VLOOKUP($A218,csapatok!$A:$BL,AA$320,FALSE))-6),'csapat-ranglista'!$A:$FP,AA$321,FALSE)/8,VLOOKUP(VLOOKUP($A218,csapatok!$A:$BL,AA$320,FALSE),'csapat-ranglista'!$A:$FP,AA$321,FALSE)/4),0)</f>
        <v>0</v>
      </c>
      <c r="AB218" s="223">
        <f>IFERROR(IF(RIGHT(VLOOKUP($A218,csapatok!$A:$BL,AB$320,FALSE),5)="Csere",VLOOKUP(LEFT(VLOOKUP($A218,csapatok!$A:$BL,AB$320,FALSE),LEN(VLOOKUP($A218,csapatok!$A:$BL,AB$320,FALSE))-6),'csapat-ranglista'!$A:$FP,AB$321,FALSE)/8,VLOOKUP(VLOOKUP($A218,csapatok!$A:$BL,AB$320,FALSE),'csapat-ranglista'!$A:$FP,AB$321,FALSE)/4),0)</f>
        <v>0</v>
      </c>
      <c r="AC218" s="223">
        <f>IFERROR(IF(RIGHT(VLOOKUP($A218,csapatok!$A:$BL,AC$320,FALSE),5)="Csere",VLOOKUP(LEFT(VLOOKUP($A218,csapatok!$A:$BL,AC$320,FALSE),LEN(VLOOKUP($A218,csapatok!$A:$BL,AC$320,FALSE))-6),'csapat-ranglista'!$A:$FP,AC$321,FALSE)/8,VLOOKUP(VLOOKUP($A218,csapatok!$A:$BL,AC$320,FALSE),'csapat-ranglista'!$A:$FP,AC$321,FALSE)/4),0)</f>
        <v>0</v>
      </c>
      <c r="AD218" s="223">
        <f>IFERROR(IF(RIGHT(VLOOKUP($A218,csapatok!$A:$BL,AD$320,FALSE),5)="Csere",VLOOKUP(LEFT(VLOOKUP($A218,csapatok!$A:$BL,AD$320,FALSE),LEN(VLOOKUP($A218,csapatok!$A:$BL,AD$320,FALSE))-6),'csapat-ranglista'!$A:$FP,AD$321,FALSE)/8,VLOOKUP(VLOOKUP($A218,csapatok!$A:$BL,AD$320,FALSE),'csapat-ranglista'!$A:$FP,AD$321,FALSE)/4),0)</f>
        <v>0</v>
      </c>
      <c r="AE218" s="223">
        <f>IFERROR(IF(RIGHT(VLOOKUP($A218,csapatok!$A:$BL,AE$320,FALSE),5)="Csere",VLOOKUP(LEFT(VLOOKUP($A218,csapatok!$A:$BL,AE$320,FALSE),LEN(VLOOKUP($A218,csapatok!$A:$BL,AE$320,FALSE))-6),'csapat-ranglista'!$A:$FP,AE$321,FALSE)/8,VLOOKUP(VLOOKUP($A218,csapatok!$A:$BL,AE$320,FALSE),'csapat-ranglista'!$A:$FP,AE$321,FALSE)/4),0)</f>
        <v>0</v>
      </c>
      <c r="AF218" s="223">
        <f>IFERROR(IF(RIGHT(VLOOKUP($A218,csapatok!$A:$BL,AF$320,FALSE),5)="Csere",VLOOKUP(LEFT(VLOOKUP($A218,csapatok!$A:$BL,AF$320,FALSE),LEN(VLOOKUP($A218,csapatok!$A:$BL,AF$320,FALSE))-6),'csapat-ranglista'!$A:$FP,AF$321,FALSE)/8,VLOOKUP(VLOOKUP($A218,csapatok!$A:$BL,AF$320,FALSE),'csapat-ranglista'!$A:$FP,AF$321,FALSE)/4),0)</f>
        <v>0</v>
      </c>
      <c r="AG218" s="223">
        <f>IFERROR(IF(RIGHT(VLOOKUP($A218,csapatok!$A:$BL,AG$320,FALSE),5)="Csere",VLOOKUP(LEFT(VLOOKUP($A218,csapatok!$A:$BL,AG$320,FALSE),LEN(VLOOKUP($A218,csapatok!$A:$BL,AG$320,FALSE))-6),'csapat-ranglista'!$A:$FP,AG$321,FALSE)/8,VLOOKUP(VLOOKUP($A218,csapatok!$A:$BL,AG$320,FALSE),'csapat-ranglista'!$A:$FP,AG$321,FALSE)/4),0)</f>
        <v>0</v>
      </c>
      <c r="AH218" s="223">
        <f>IFERROR(IF(RIGHT(VLOOKUP($A218,csapatok!$A:$BL,AH$320,FALSE),5)="Csere",VLOOKUP(LEFT(VLOOKUP($A218,csapatok!$A:$BL,AH$320,FALSE),LEN(VLOOKUP($A218,csapatok!$A:$BL,AH$320,FALSE))-6),'csapat-ranglista'!$A:$FP,AH$321,FALSE)/8,VLOOKUP(VLOOKUP($A218,csapatok!$A:$BL,AH$320,FALSE),'csapat-ranglista'!$A:$FP,AH$321,FALSE)/4),0)</f>
        <v>0</v>
      </c>
      <c r="AI218" s="223">
        <f>IFERROR(IF(RIGHT(VLOOKUP($A218,csapatok!$A:$BL,AI$320,FALSE),5)="Csere",VLOOKUP(LEFT(VLOOKUP($A218,csapatok!$A:$BL,AI$320,FALSE),LEN(VLOOKUP($A218,csapatok!$A:$BL,AI$320,FALSE))-6),'csapat-ranglista'!$A:$FP,AI$321,FALSE)/8,VLOOKUP(VLOOKUP($A218,csapatok!$A:$BL,AI$320,FALSE),'csapat-ranglista'!$A:$FP,AI$321,FALSE)/4),0)</f>
        <v>0</v>
      </c>
      <c r="AJ218" s="223">
        <f>IFERROR(IF(RIGHT(VLOOKUP($A218,csapatok!$A:$BL,AJ$320,FALSE),5)="Csere",VLOOKUP(LEFT(VLOOKUP($A218,csapatok!$A:$BL,AJ$320,FALSE),LEN(VLOOKUP($A218,csapatok!$A:$BL,AJ$320,FALSE))-6),'csapat-ranglista'!$A:$FP,AJ$321,FALSE)/8,VLOOKUP(VLOOKUP($A218,csapatok!$A:$BL,AJ$320,FALSE),'csapat-ranglista'!$A:$FP,AJ$321,FALSE)/2),0)</f>
        <v>0</v>
      </c>
      <c r="AK218" s="223">
        <f>IFERROR(IF(RIGHT(VLOOKUP($A218,csapatok!$A:$CN,AK$320,FALSE),5)="Csere",VLOOKUP(LEFT(VLOOKUP($A218,csapatok!$A:$CN,AK$320,FALSE),LEN(VLOOKUP($A218,csapatok!$A:$CN,AK$320,FALSE))-6),'csapat-ranglista'!$A:$FP,AK$321,FALSE)/8,VLOOKUP(VLOOKUP($A218,csapatok!$A:$CN,AK$320,FALSE),'csapat-ranglista'!$A:$FP,AK$321,FALSE)/4),0)</f>
        <v>0</v>
      </c>
      <c r="AL218" s="223">
        <f>IFERROR(IF(RIGHT(VLOOKUP($A218,csapatok!$A:$CN,AL$320,FALSE),5)="Csere",VLOOKUP(LEFT(VLOOKUP($A218,csapatok!$A:$CN,AL$320,FALSE),LEN(VLOOKUP($A218,csapatok!$A:$CN,AL$320,FALSE))-6),'csapat-ranglista'!$A:$FP,AL$321,FALSE)/8,VLOOKUP(VLOOKUP($A218,csapatok!$A:$CN,AL$320,FALSE),'csapat-ranglista'!$A:$FP,AL$321,FALSE)/4),0)</f>
        <v>0</v>
      </c>
      <c r="AM218" s="223">
        <f>IFERROR(IF(RIGHT(VLOOKUP($A218,csapatok!$A:$CN,AM$320,FALSE),5)="Csere",VLOOKUP(LEFT(VLOOKUP($A218,csapatok!$A:$CN,AM$320,FALSE),LEN(VLOOKUP($A218,csapatok!$A:$CN,AM$320,FALSE))-6),'csapat-ranglista'!$A:$FP,AM$321,FALSE)/8,VLOOKUP(VLOOKUP($A218,csapatok!$A:$CN,AM$320,FALSE),'csapat-ranglista'!$A:$FP,AM$321,FALSE)/4),0)</f>
        <v>0</v>
      </c>
      <c r="AN218" s="223">
        <f>IFERROR(IF(RIGHT(VLOOKUP($A218,csapatok!$A:$CN,AN$320,FALSE),5)="Csere",VLOOKUP(LEFT(VLOOKUP($A218,csapatok!$A:$CN,AN$320,FALSE),LEN(VLOOKUP($A218,csapatok!$A:$CN,AN$320,FALSE))-6),'csapat-ranglista'!$A:$FP,AN$321,FALSE)/8,VLOOKUP(VLOOKUP($A218,csapatok!$A:$CN,AN$320,FALSE),'csapat-ranglista'!$A:$FP,AN$321,FALSE)/4),0)</f>
        <v>0</v>
      </c>
      <c r="AO218" s="223">
        <f>IFERROR(IF(RIGHT(VLOOKUP($A218,csapatok!$A:$CN,AO$320,FALSE),5)="Csere",VLOOKUP(LEFT(VLOOKUP($A218,csapatok!$A:$CN,AO$320,FALSE),LEN(VLOOKUP($A218,csapatok!$A:$CN,AO$320,FALSE))-6),'csapat-ranglista'!$A:$FP,AO$321,FALSE)/8,VLOOKUP(VLOOKUP($A218,csapatok!$A:$CN,AO$320,FALSE),'csapat-ranglista'!$A:$FP,AO$321,FALSE)/4),0)</f>
        <v>0</v>
      </c>
      <c r="AP218" s="223">
        <f>IFERROR(IF(RIGHT(VLOOKUP($A218,csapatok!$A:$CN,AP$320,FALSE),5)="Csere",VLOOKUP(LEFT(VLOOKUP($A218,csapatok!$A:$CN,AP$320,FALSE),LEN(VLOOKUP($A218,csapatok!$A:$CN,AP$320,FALSE))-6),'csapat-ranglista'!$A:$FP,AP$321,FALSE)/8,VLOOKUP(VLOOKUP($A218,csapatok!$A:$CN,AP$320,FALSE),'csapat-ranglista'!$A:$FP,AP$321,FALSE)/4),0)</f>
        <v>0</v>
      </c>
      <c r="AQ218" s="223">
        <f>IFERROR(IF(RIGHT(VLOOKUP($A218,csapatok!$A:$CN,AQ$320,FALSE),5)="Csere",VLOOKUP(LEFT(VLOOKUP($A218,csapatok!$A:$CN,AQ$320,FALSE),LEN(VLOOKUP($A218,csapatok!$A:$CN,AQ$320,FALSE))-6),'csapat-ranglista'!$A:$FP,AQ$321,FALSE)/8,VLOOKUP(VLOOKUP($A218,csapatok!$A:$CN,AQ$320,FALSE),'csapat-ranglista'!$A:$FP,AQ$321,FALSE)/4),0)</f>
        <v>0</v>
      </c>
      <c r="AR218" s="223">
        <f>IFERROR(IF(RIGHT(VLOOKUP($A218,csapatok!$A:$CN,AR$320,FALSE),5)="Csere",VLOOKUP(LEFT(VLOOKUP($A218,csapatok!$A:$CN,AR$320,FALSE),LEN(VLOOKUP($A218,csapatok!$A:$CN,AR$320,FALSE))-6),'csapat-ranglista'!$A:$FP,AR$321,FALSE)/8,VLOOKUP(VLOOKUP($A218,csapatok!$A:$CN,AR$320,FALSE),'csapat-ranglista'!$A:$FP,AR$321,FALSE)/4),0)</f>
        <v>0</v>
      </c>
      <c r="AS218" s="223">
        <f>IFERROR(IF(RIGHT(VLOOKUP($A218,csapatok!$A:$CN,AS$320,FALSE),5)="Csere",VLOOKUP(LEFT(VLOOKUP($A218,csapatok!$A:$CN,AS$320,FALSE),LEN(VLOOKUP($A218,csapatok!$A:$CN,AS$320,FALSE))-6),'csapat-ranglista'!$A:$FP,AS$321,FALSE)/8,VLOOKUP(VLOOKUP($A218,csapatok!$A:$CN,AS$320,FALSE),'csapat-ranglista'!$A:$FP,AS$321,FALSE)/4),0)</f>
        <v>0</v>
      </c>
      <c r="AT218" s="223">
        <f>IFERROR(IF(RIGHT(VLOOKUP($A218,csapatok!$A:$CN,AT$320,FALSE),5)="Csere",VLOOKUP(LEFT(VLOOKUP($A218,csapatok!$A:$CN,AT$320,FALSE),LEN(VLOOKUP($A218,csapatok!$A:$CN,AT$320,FALSE))-6),'csapat-ranglista'!$A:$FP,AT$321,FALSE)/8,VLOOKUP(VLOOKUP($A218,csapatok!$A:$CN,AT$320,FALSE),'csapat-ranglista'!$A:$FP,AT$321,FALSE)/4),0)</f>
        <v>0</v>
      </c>
      <c r="AU218" s="223">
        <f>IFERROR(IF(RIGHT(VLOOKUP($A218,csapatok!$A:$CN,AU$320,FALSE),5)="Csere",VLOOKUP(LEFT(VLOOKUP($A218,csapatok!$A:$CN,AU$320,FALSE),LEN(VLOOKUP($A218,csapatok!$A:$CN,AU$320,FALSE))-6),'csapat-ranglista'!$A:$FP,AU$321,FALSE)/8,VLOOKUP(VLOOKUP($A218,csapatok!$A:$CN,AU$320,FALSE),'csapat-ranglista'!$A:$FP,AU$321,FALSE)/4),0)</f>
        <v>0</v>
      </c>
      <c r="AV218" s="223">
        <f>IFERROR(IF(RIGHT(VLOOKUP($A218,csapatok!$A:$CN,AV$320,FALSE),5)="Csere",VLOOKUP(LEFT(VLOOKUP($A218,csapatok!$A:$CN,AV$320,FALSE),LEN(VLOOKUP($A218,csapatok!$A:$CN,AV$320,FALSE))-6),'csapat-ranglista'!$A:$FP,AV$321,FALSE)/8,VLOOKUP(VLOOKUP($A218,csapatok!$A:$CN,AV$320,FALSE),'csapat-ranglista'!$A:$FP,AV$321,FALSE)/4),0)</f>
        <v>0</v>
      </c>
      <c r="AW218" s="223">
        <f>IFERROR(IF(RIGHT(VLOOKUP($A218,csapatok!$A:$CN,AW$320,FALSE),5)="Csere",VLOOKUP(LEFT(VLOOKUP($A218,csapatok!$A:$CN,AW$320,FALSE),LEN(VLOOKUP($A218,csapatok!$A:$CN,AW$320,FALSE))-6),'csapat-ranglista'!$A:$FP,AW$321,FALSE)/8,VLOOKUP(VLOOKUP($A218,csapatok!$A:$CN,AW$320,FALSE),'csapat-ranglista'!$A:$FP,AW$321,FALSE)/4),0)</f>
        <v>0</v>
      </c>
      <c r="AX218" s="223">
        <f>IFERROR(IF(RIGHT(VLOOKUP($A218,csapatok!$A:$CN,AX$320,FALSE),5)="Csere",VLOOKUP(LEFT(VLOOKUP($A218,csapatok!$A:$CN,AX$320,FALSE),LEN(VLOOKUP($A218,csapatok!$A:$CN,AX$320,FALSE))-6),'csapat-ranglista'!$A:$FP,AX$321,FALSE)/8,VLOOKUP(VLOOKUP($A218,csapatok!$A:$CN,AX$320,FALSE),'csapat-ranglista'!$A:$FP,AX$321,FALSE)/4),0)</f>
        <v>0</v>
      </c>
      <c r="AY218" s="223">
        <f>IFERROR(IF(RIGHT(VLOOKUP($A218,csapatok!$A:$NN,AY$320,FALSE),5)="Csere",VLOOKUP(LEFT(VLOOKUP($A218,csapatok!$A:$NN,AY$320,FALSE),LEN(VLOOKUP($A218,csapatok!$A:$NN,AY$320,FALSE))-6),'csapat-ranglista'!$A:$FP,AY$321,FALSE)/8,VLOOKUP(VLOOKUP($A218,csapatok!$A:$NN,AY$320,FALSE),'csapat-ranglista'!$A:$FP,AY$321,FALSE)/4),0)</f>
        <v>0</v>
      </c>
      <c r="AZ218" s="223">
        <f>IFERROR(IF(RIGHT(VLOOKUP($A218,csapatok!$A:$NN,AZ$320,FALSE),5)="Csere",VLOOKUP(LEFT(VLOOKUP($A218,csapatok!$A:$NN,AZ$320,FALSE),LEN(VLOOKUP($A218,csapatok!$A:$NN,AZ$320,FALSE))-6),'csapat-ranglista'!$A:$FP,AZ$321,FALSE)/8,VLOOKUP(VLOOKUP($A218,csapatok!$A:$NN,AZ$320,FALSE),'csapat-ranglista'!$A:$FP,AZ$321,FALSE)/4),0)</f>
        <v>0</v>
      </c>
      <c r="BA218" s="223">
        <f>IFERROR(IF(RIGHT(VLOOKUP($A218,csapatok!$A:$NN,BA$320,FALSE),5)="Csere",VLOOKUP(LEFT(VLOOKUP($A218,csapatok!$A:$NN,BA$320,FALSE),LEN(VLOOKUP($A218,csapatok!$A:$NN,BA$320,FALSE))-6),'csapat-ranglista'!$A:$FP,BA$321,FALSE)/8,VLOOKUP(VLOOKUP($A218,csapatok!$A:$NN,BA$320,FALSE),'csapat-ranglista'!$A:$FP,BA$321,FALSE)/4),0)</f>
        <v>0</v>
      </c>
      <c r="BB218" s="223">
        <f>IFERROR(IF(RIGHT(VLOOKUP($A218,csapatok!$A:$NN,BB$320,FALSE),5)="Csere",VLOOKUP(LEFT(VLOOKUP($A218,csapatok!$A:$NN,BB$320,FALSE),LEN(VLOOKUP($A218,csapatok!$A:$NN,BB$320,FALSE))-6),'csapat-ranglista'!$A:$FP,BB$321,FALSE)/8,VLOOKUP(VLOOKUP($A218,csapatok!$A:$NN,BB$320,FALSE),'csapat-ranglista'!$A:$FP,BB$321,FALSE)/4),0)</f>
        <v>0</v>
      </c>
      <c r="BC218" s="224">
        <f>versenyek!$ES$11*IFERROR(VLOOKUP(VLOOKUP($A218,versenyek!ER:ET,3,FALSE),szabalyok!$A$16:$B$23,2,FALSE)/4,0)</f>
        <v>0</v>
      </c>
      <c r="BD218" s="224">
        <f>versenyek!$EV$11*IFERROR(VLOOKUP(VLOOKUP($A218,versenyek!EU:EW,3,FALSE),szabalyok!$A$16:$B$23,2,FALSE)/4,0)</f>
        <v>0</v>
      </c>
      <c r="BE218" s="223">
        <f>IFERROR(IF(RIGHT(VLOOKUP($A218,csapatok!$A:$NN,BE$320,FALSE),5)="Csere",VLOOKUP(LEFT(VLOOKUP($A218,csapatok!$A:$NN,BE$320,FALSE),LEN(VLOOKUP($A218,csapatok!$A:$NN,BE$320,FALSE))-6),'csapat-ranglista'!$A:$FP,BE$321,FALSE)/8,VLOOKUP(VLOOKUP($A218,csapatok!$A:$NN,BE$320,FALSE),'csapat-ranglista'!$A:$FP,BE$321,FALSE)/4),0)</f>
        <v>0</v>
      </c>
      <c r="BF218" s="223">
        <f>IFERROR(IF(RIGHT(VLOOKUP($A218,csapatok!$A:$NN,BF$320,FALSE),5)="Csere",VLOOKUP(LEFT(VLOOKUP($A218,csapatok!$A:$NN,BF$320,FALSE),LEN(VLOOKUP($A218,csapatok!$A:$NN,BF$320,FALSE))-6),'csapat-ranglista'!$A:$FP,BF$321,FALSE)/8,VLOOKUP(VLOOKUP($A218,csapatok!$A:$NN,BF$320,FALSE),'csapat-ranglista'!$A:$FP,BF$321,FALSE)/4),0)</f>
        <v>0</v>
      </c>
      <c r="BG218" s="223">
        <f>IFERROR(IF(RIGHT(VLOOKUP($A218,csapatok!$A:$NN,BG$320,FALSE),5)="Csere",VLOOKUP(LEFT(VLOOKUP($A218,csapatok!$A:$NN,BG$320,FALSE),LEN(VLOOKUP($A218,csapatok!$A:$NN,BG$320,FALSE))-6),'csapat-ranglista'!$A:$FP,BG$321,FALSE)/8,VLOOKUP(VLOOKUP($A218,csapatok!$A:$NN,BG$320,FALSE),'csapat-ranglista'!$A:$FP,BG$321,FALSE)/4),0)</f>
        <v>0</v>
      </c>
      <c r="BH218" s="223">
        <f>IFERROR(IF(RIGHT(VLOOKUP($A218,csapatok!$A:$NN,BH$320,FALSE),5)="Csere",VLOOKUP(LEFT(VLOOKUP($A218,csapatok!$A:$NN,BH$320,FALSE),LEN(VLOOKUP($A218,csapatok!$A:$NN,BH$320,FALSE))-6),'csapat-ranglista'!$A:$FP,BH$321,FALSE)/8,VLOOKUP(VLOOKUP($A218,csapatok!$A:$NN,BH$320,FALSE),'csapat-ranglista'!$A:$FP,BH$321,FALSE)/4),0)</f>
        <v>0</v>
      </c>
      <c r="BI218" s="223">
        <f>IFERROR(IF(RIGHT(VLOOKUP($A218,csapatok!$A:$NN,BI$320,FALSE),5)="Csere",VLOOKUP(LEFT(VLOOKUP($A218,csapatok!$A:$NN,BI$320,FALSE),LEN(VLOOKUP($A218,csapatok!$A:$NN,BI$320,FALSE))-6),'csapat-ranglista'!$A:$FP,BI$321,FALSE)/8,VLOOKUP(VLOOKUP($A218,csapatok!$A:$NN,BI$320,FALSE),'csapat-ranglista'!$A:$FP,BI$321,FALSE)/4),0)</f>
        <v>0</v>
      </c>
      <c r="BJ218" s="223">
        <f>IFERROR(IF(RIGHT(VLOOKUP($A218,csapatok!$A:$NN,BJ$320,FALSE),5)="Csere",VLOOKUP(LEFT(VLOOKUP($A218,csapatok!$A:$NN,BJ$320,FALSE),LEN(VLOOKUP($A218,csapatok!$A:$NN,BJ$320,FALSE))-6),'csapat-ranglista'!$A:$FP,BJ$321,FALSE)/8,VLOOKUP(VLOOKUP($A218,csapatok!$A:$NN,BJ$320,FALSE),'csapat-ranglista'!$A:$FP,BJ$321,FALSE)/4),0)</f>
        <v>0</v>
      </c>
      <c r="BK218" s="223">
        <f>IFERROR(IF(RIGHT(VLOOKUP($A218,csapatok!$A:$NN,BK$320,FALSE),5)="Csere",VLOOKUP(LEFT(VLOOKUP($A218,csapatok!$A:$NN,BK$320,FALSE),LEN(VLOOKUP($A218,csapatok!$A:$NN,BK$320,FALSE))-6),'csapat-ranglista'!$A:$FP,BK$321,FALSE)/8,VLOOKUP(VLOOKUP($A218,csapatok!$A:$NN,BK$320,FALSE),'csapat-ranglista'!$A:$FP,BK$321,FALSE)/4),0)</f>
        <v>0</v>
      </c>
      <c r="BL218" s="223">
        <f>IFERROR(IF(RIGHT(VLOOKUP($A218,csapatok!$A:$NN,BL$320,FALSE),5)="Csere",VLOOKUP(LEFT(VLOOKUP($A218,csapatok!$A:$NN,BL$320,FALSE),LEN(VLOOKUP($A218,csapatok!$A:$NN,BL$320,FALSE))-6),'csapat-ranglista'!$A:$FP,BL$321,FALSE)/8,VLOOKUP(VLOOKUP($A218,csapatok!$A:$NN,BL$320,FALSE),'csapat-ranglista'!$A:$FP,BL$321,FALSE)/4),0)</f>
        <v>0</v>
      </c>
      <c r="BM218" s="223">
        <f>IFERROR(IF(RIGHT(VLOOKUP($A218,csapatok!$A:$NN,BM$320,FALSE),5)="Csere",VLOOKUP(LEFT(VLOOKUP($A218,csapatok!$A:$NN,BM$320,FALSE),LEN(VLOOKUP($A218,csapatok!$A:$NN,BM$320,FALSE))-6),'csapat-ranglista'!$A:$FP,BM$321,FALSE)/8,VLOOKUP(VLOOKUP($A218,csapatok!$A:$NN,BM$320,FALSE),'csapat-ranglista'!$A:$FP,BM$321,FALSE)/4),0)</f>
        <v>0</v>
      </c>
      <c r="BN218" s="223">
        <f>IFERROR(IF(RIGHT(VLOOKUP($A218,csapatok!$A:$NN,BN$320,FALSE),5)="Csere",VLOOKUP(LEFT(VLOOKUP($A218,csapatok!$A:$NN,BN$320,FALSE),LEN(VLOOKUP($A218,csapatok!$A:$NN,BN$320,FALSE))-6),'csapat-ranglista'!$A:$FP,BN$321,FALSE)/8,VLOOKUP(VLOOKUP($A218,csapatok!$A:$NN,BN$320,FALSE),'csapat-ranglista'!$A:$FP,BN$321,FALSE)/4),0)</f>
        <v>0</v>
      </c>
      <c r="BO218" s="223">
        <f>IFERROR(IF(RIGHT(VLOOKUP($A218,csapatok!$A:$NN,BO$320,FALSE),5)="Csere",VLOOKUP(LEFT(VLOOKUP($A218,csapatok!$A:$NN,BO$320,FALSE),LEN(VLOOKUP($A218,csapatok!$A:$NN,BO$320,FALSE))-6),'csapat-ranglista'!$A:$FP,BO$321,FALSE)/8,VLOOKUP(VLOOKUP($A218,csapatok!$A:$NN,BO$320,FALSE),'csapat-ranglista'!$A:$FP,BO$321,FALSE)/4),0)</f>
        <v>0</v>
      </c>
      <c r="BP218" s="223">
        <f>IFERROR(IF(RIGHT(VLOOKUP($A218,csapatok!$A:$NN,BP$320,FALSE),5)="Csere",VLOOKUP(LEFT(VLOOKUP($A218,csapatok!$A:$NN,BP$320,FALSE),LEN(VLOOKUP($A218,csapatok!$A:$NN,BP$320,FALSE))-6),'csapat-ranglista'!$A:$FP,BP$321,FALSE)/8,VLOOKUP(VLOOKUP($A218,csapatok!$A:$NN,BP$320,FALSE),'csapat-ranglista'!$A:$FP,BP$321,FALSE)/4),0)</f>
        <v>0</v>
      </c>
      <c r="BQ218" s="223">
        <f>IFERROR(IF(RIGHT(VLOOKUP($A218,csapatok!$A:$NN,BQ$320,FALSE),5)="Csere",VLOOKUP(LEFT(VLOOKUP($A218,csapatok!$A:$NN,BQ$320,FALSE),LEN(VLOOKUP($A218,csapatok!$A:$NN,BQ$320,FALSE))-6),'csapat-ranglista'!$A:$FP,BQ$321,FALSE)/8,VLOOKUP(VLOOKUP($A218,csapatok!$A:$NN,BQ$320,FALSE),'csapat-ranglista'!$A:$FP,BQ$321,FALSE)/4),0)</f>
        <v>0</v>
      </c>
      <c r="BR218" s="223">
        <f>IFERROR(IF(RIGHT(VLOOKUP($A218,csapatok!$A:$NN,BR$320,FALSE),5)="Csere",VLOOKUP(LEFT(VLOOKUP($A218,csapatok!$A:$NN,BR$320,FALSE),LEN(VLOOKUP($A218,csapatok!$A:$NN,BR$320,FALSE))-6),'csapat-ranglista'!$A:$FP,BR$321,FALSE)/8,VLOOKUP(VLOOKUP($A218,csapatok!$A:$NN,BR$320,FALSE),'csapat-ranglista'!$A:$FP,BR$321,FALSE)/4),0)</f>
        <v>0</v>
      </c>
      <c r="BS218" s="223">
        <f>IFERROR(IF(RIGHT(VLOOKUP($A218,csapatok!$A:$NN,BS$320,FALSE),5)="Csere",VLOOKUP(LEFT(VLOOKUP($A218,csapatok!$A:$NN,BS$320,FALSE),LEN(VLOOKUP($A218,csapatok!$A:$NN,BS$320,FALSE))-6),'csapat-ranglista'!$A:$FP,BS$321,FALSE)/8,VLOOKUP(VLOOKUP($A218,csapatok!$A:$NN,BS$320,FALSE),'csapat-ranglista'!$A:$FP,BS$321,FALSE)/4),0)</f>
        <v>0</v>
      </c>
      <c r="BT218" s="223">
        <f>IFERROR(IF(RIGHT(VLOOKUP($A218,csapatok!$A:$NN,BT$320,FALSE),5)="Csere",VLOOKUP(LEFT(VLOOKUP($A218,csapatok!$A:$NN,BT$320,FALSE),LEN(VLOOKUP($A218,csapatok!$A:$NN,BT$320,FALSE))-6),'csapat-ranglista'!$A:$FP,BT$321,FALSE)/8,VLOOKUP(VLOOKUP($A218,csapatok!$A:$NN,BT$320,FALSE),'csapat-ranglista'!$A:$FP,BT$321,FALSE)/4),0)</f>
        <v>0</v>
      </c>
      <c r="BU218" s="223">
        <f>IFERROR(IF(RIGHT(VLOOKUP($A218,csapatok!$A:$NN,BU$320,FALSE),5)="Csere",VLOOKUP(LEFT(VLOOKUP($A218,csapatok!$A:$NN,BU$320,FALSE),LEN(VLOOKUP($A218,csapatok!$A:$NN,BU$320,FALSE))-6),'csapat-ranglista'!$A:$FP,BU$321,FALSE)/8,VLOOKUP(VLOOKUP($A218,csapatok!$A:$NN,BU$320,FALSE),'csapat-ranglista'!$A:$FP,BU$321,FALSE)/4),0)</f>
        <v>0</v>
      </c>
      <c r="BV218" s="223">
        <f>IFERROR(IF(RIGHT(VLOOKUP($A218,csapatok!$A:$NN,BV$320,FALSE),5)="Csere",VLOOKUP(LEFT(VLOOKUP($A218,csapatok!$A:$NN,BV$320,FALSE),LEN(VLOOKUP($A218,csapatok!$A:$NN,BV$320,FALSE))-6),'csapat-ranglista'!$A:$FP,BV$321,FALSE)/8,VLOOKUP(VLOOKUP($A218,csapatok!$A:$NN,BV$320,FALSE),'csapat-ranglista'!$A:$FP,BV$321,FALSE)/4),0)</f>
        <v>0</v>
      </c>
      <c r="BW218" s="223">
        <f>IFERROR(IF(RIGHT(VLOOKUP($A218,csapatok!$A:$NN,BW$320,FALSE),5)="Csere",VLOOKUP(LEFT(VLOOKUP($A218,csapatok!$A:$NN,BW$320,FALSE),LEN(VLOOKUP($A218,csapatok!$A:$NN,BW$320,FALSE))-6),'csapat-ranglista'!$A:$FP,BW$321,FALSE)/8,VLOOKUP(VLOOKUP($A218,csapatok!$A:$NN,BW$320,FALSE),'csapat-ranglista'!$A:$FP,BW$321,FALSE)/4),0)</f>
        <v>0</v>
      </c>
      <c r="BX218" s="223">
        <f>IFERROR(IF(RIGHT(VLOOKUP($A218,csapatok!$A:$NN,BX$320,FALSE),5)="Csere",VLOOKUP(LEFT(VLOOKUP($A218,csapatok!$A:$NN,BX$320,FALSE),LEN(VLOOKUP($A218,csapatok!$A:$NN,BX$320,FALSE))-6),'csapat-ranglista'!$A:$FP,BX$321,FALSE)/8,VLOOKUP(VLOOKUP($A218,csapatok!$A:$NN,BX$320,FALSE),'csapat-ranglista'!$A:$FP,BX$321,FALSE)/4),0)</f>
        <v>0</v>
      </c>
      <c r="BY218" s="223">
        <f>IFERROR(IF(RIGHT(VLOOKUP($A218,csapatok!$A:$NN,BY$320,FALSE),5)="Csere",VLOOKUP(LEFT(VLOOKUP($A218,csapatok!$A:$NN,BY$320,FALSE),LEN(VLOOKUP($A218,csapatok!$A:$NN,BY$320,FALSE))-6),'csapat-ranglista'!$A:$FP,BY$321,FALSE)/8,VLOOKUP(VLOOKUP($A218,csapatok!$A:$NN,BY$320,FALSE),'csapat-ranglista'!$A:$FP,BY$321,FALSE)/4),0)</f>
        <v>0</v>
      </c>
      <c r="BZ218" s="223">
        <f>IFERROR(IF(RIGHT(VLOOKUP($A218,csapatok!$A:$NN,BZ$320,FALSE),5)="Csere",VLOOKUP(LEFT(VLOOKUP($A218,csapatok!$A:$NN,BZ$320,FALSE),LEN(VLOOKUP($A218,csapatok!$A:$NN,BZ$320,FALSE))-6),'csapat-ranglista'!$A:$FP,BZ$321,FALSE)/8,VLOOKUP(VLOOKUP($A218,csapatok!$A:$NN,BZ$320,FALSE),'csapat-ranglista'!$A:$FP,BZ$321,FALSE)/4),0)</f>
        <v>0</v>
      </c>
      <c r="CA218" s="223">
        <f>IFERROR(IF(RIGHT(VLOOKUP($A218,csapatok!$A:$NN,CA$320,FALSE),5)="Csere",VLOOKUP(LEFT(VLOOKUP($A218,csapatok!$A:$NN,CA$320,FALSE),LEN(VLOOKUP($A218,csapatok!$A:$NN,CA$320,FALSE))-6),'csapat-ranglista'!$A:$FP,CA$321,FALSE)/8,VLOOKUP(VLOOKUP($A218,csapatok!$A:$NN,CA$320,FALSE),'csapat-ranglista'!$A:$FP,CA$321,FALSE)/4),0)</f>
        <v>0</v>
      </c>
      <c r="CB218" s="223">
        <f>IFERROR(IF(RIGHT(VLOOKUP($A218,csapatok!$A:$NN,CB$320,FALSE),5)="Csere",VLOOKUP(LEFT(VLOOKUP($A218,csapatok!$A:$NN,CB$320,FALSE),LEN(VLOOKUP($A218,csapatok!$A:$NN,CB$320,FALSE))-6),'csapat-ranglista'!$A:$FP,CB$321,FALSE)/8,VLOOKUP(VLOOKUP($A218,csapatok!$A:$NN,CB$320,FALSE),'csapat-ranglista'!$A:$FP,CB$321,FALSE)/4),0)</f>
        <v>0</v>
      </c>
      <c r="CC218" s="223">
        <f>IFERROR(IF(RIGHT(VLOOKUP($A218,csapatok!$A:$NN,CC$320,FALSE),5)="Csere",VLOOKUP(LEFT(VLOOKUP($A218,csapatok!$A:$NN,CC$320,FALSE),LEN(VLOOKUP($A218,csapatok!$A:$NN,CC$320,FALSE))-6),'csapat-ranglista'!$A:$FP,CC$321,FALSE)/8,VLOOKUP(VLOOKUP($A218,csapatok!$A:$NN,CC$320,FALSE),'csapat-ranglista'!$A:$FP,CC$321,FALSE)/4),0)</f>
        <v>0</v>
      </c>
      <c r="CD218" s="223">
        <f>IFERROR(IF(RIGHT(VLOOKUP($A218,csapatok!$A:$NN,CD$320,FALSE),5)="Csere",VLOOKUP(LEFT(VLOOKUP($A218,csapatok!$A:$NN,CD$320,FALSE),LEN(VLOOKUP($A218,csapatok!$A:$NN,CD$320,FALSE))-6),'csapat-ranglista'!$A:$FP,CD$321,FALSE)/8,VLOOKUP(VLOOKUP($A218,csapatok!$A:$NN,CD$320,FALSE),'csapat-ranglista'!$A:$FP,CD$321,FALSE)/4),0)</f>
        <v>0</v>
      </c>
      <c r="CE218" s="223">
        <f>IFERROR(IF(RIGHT(VLOOKUP($A218,csapatok!$A:$NN,CE$320,FALSE),5)="Csere",VLOOKUP(LEFT(VLOOKUP($A218,csapatok!$A:$NN,CE$320,FALSE),LEN(VLOOKUP($A218,csapatok!$A:$NN,CE$320,FALSE))-6),'csapat-ranglista'!$A:$FP,CE$321,FALSE)/8,VLOOKUP(VLOOKUP($A218,csapatok!$A:$NN,CE$320,FALSE),'csapat-ranglista'!$A:$FP,CE$321,FALSE)/4),0)</f>
        <v>0</v>
      </c>
      <c r="CF218" s="223">
        <f>IFERROR(IF(RIGHT(VLOOKUP($A218,csapatok!$A:$NN,CF$320,FALSE),5)="Csere",VLOOKUP(LEFT(VLOOKUP($A218,csapatok!$A:$NN,CF$320,FALSE),LEN(VLOOKUP($A218,csapatok!$A:$NN,CF$320,FALSE))-6),'csapat-ranglista'!$A:$FP,CF$321,FALSE)/8,VLOOKUP(VLOOKUP($A218,csapatok!$A:$NN,CF$320,FALSE),'csapat-ranglista'!$A:$FP,CF$321,FALSE)/4),0)</f>
        <v>0</v>
      </c>
      <c r="CG218" s="223">
        <f>IFERROR(IF(RIGHT(VLOOKUP($A218,csapatok!$A:$NN,CG$320,FALSE),5)="Csere",VLOOKUP(LEFT(VLOOKUP($A218,csapatok!$A:$NN,CG$320,FALSE),LEN(VLOOKUP($A218,csapatok!$A:$NN,CG$320,FALSE))-6),'csapat-ranglista'!$A:$FP,CG$321,FALSE)/8,VLOOKUP(VLOOKUP($A218,csapatok!$A:$NN,CG$320,FALSE),'csapat-ranglista'!$A:$FP,CG$321,FALSE)/4),0)</f>
        <v>0</v>
      </c>
      <c r="CH218" s="223">
        <f>IFERROR(IF(RIGHT(VLOOKUP($A218,csapatok!$A:$NN,CH$320,FALSE),5)="Csere",VLOOKUP(LEFT(VLOOKUP($A218,csapatok!$A:$NN,CH$320,FALSE),LEN(VLOOKUP($A218,csapatok!$A:$NN,CH$320,FALSE))-6),'csapat-ranglista'!$A:$FP,CH$321,FALSE)/8,VLOOKUP(VLOOKUP($A218,csapatok!$A:$NN,CH$320,FALSE),'csapat-ranglista'!$A:$FP,CH$321,FALSE)/4),0)</f>
        <v>0</v>
      </c>
      <c r="CI218" s="223">
        <f>IFERROR(IF(RIGHT(VLOOKUP($A218,csapatok!$A:$NN,CI$320,FALSE),5)="Csere",VLOOKUP(LEFT(VLOOKUP($A218,csapatok!$A:$NN,CI$320,FALSE),LEN(VLOOKUP($A218,csapatok!$A:$NN,CI$320,FALSE))-6),'csapat-ranglista'!$A:$FP,CI$321,FALSE)/8,VLOOKUP(VLOOKUP($A218,csapatok!$A:$NN,CI$320,FALSE),'csapat-ranglista'!$A:$FP,CI$321,FALSE)/4),0)</f>
        <v>0</v>
      </c>
      <c r="CJ218" s="224">
        <f>versenyek!$IQ$11*IFERROR(VLOOKUP(VLOOKUP($A218,versenyek!IP:IR,3,FALSE),szabalyok!$A$16:$B$23,2,FALSE)/4,0)</f>
        <v>0</v>
      </c>
      <c r="CK218" s="224">
        <f>versenyek!$IT$11*IFERROR(VLOOKUP(VLOOKUP($A218,versenyek!IS:IU,3,FALSE),szabalyok!$A$16:$B$23,2,FALSE)/4,0)</f>
        <v>0</v>
      </c>
      <c r="CL218" s="223">
        <f>IFERROR(IF(RIGHT(VLOOKUP($A218,csapatok!$A:$NN,CL$320,FALSE),5)="Csere",VLOOKUP(LEFT(VLOOKUP($A218,csapatok!$A:$NN,CL$320,FALSE),LEN(VLOOKUP($A218,csapatok!$A:$NN,CL$320,FALSE))-6),'csapat-ranglista'!$A:$FP,CL$321,FALSE)/8,VLOOKUP(VLOOKUP($A218,csapatok!$A:$NN,CL$320,FALSE),'csapat-ranglista'!$A:$FP,CL$321,FALSE)/4),0)</f>
        <v>0</v>
      </c>
      <c r="CM218" s="223">
        <f>IFERROR(IF(RIGHT(VLOOKUP($A218,csapatok!$A:$NN,CM$320,FALSE),5)="Csere",VLOOKUP(LEFT(VLOOKUP($A218,csapatok!$A:$NN,CM$320,FALSE),LEN(VLOOKUP($A218,csapatok!$A:$NN,CM$320,FALSE))-6),'csapat-ranglista'!$A:$FP,CM$321,FALSE)/8,VLOOKUP(VLOOKUP($A218,csapatok!$A:$NN,CM$320,FALSE),'csapat-ranglista'!$A:$FP,CM$321,FALSE)/4),0)</f>
        <v>0</v>
      </c>
      <c r="CN218" s="223">
        <f>IFERROR(IF(RIGHT(VLOOKUP($A218,csapatok!$A:$NN,CN$320,FALSE),5)="Csere",VLOOKUP(LEFT(VLOOKUP($A218,csapatok!$A:$NN,CN$320,FALSE),LEN(VLOOKUP($A218,csapatok!$A:$NN,CN$320,FALSE))-6),'csapat-ranglista'!$A:$FP,CN$321,FALSE)/8,VLOOKUP(VLOOKUP($A218,csapatok!$A:$NN,CN$320,FALSE),'csapat-ranglista'!$A:$FP,CN$321,FALSE)/4),0)</f>
        <v>0</v>
      </c>
      <c r="CO218" s="223">
        <f>IFERROR(IF(RIGHT(VLOOKUP($A218,csapatok!$A:$NN,CO$320,FALSE),5)="Csere",VLOOKUP(LEFT(VLOOKUP($A218,csapatok!$A:$NN,CO$320,FALSE),LEN(VLOOKUP($A218,csapatok!$A:$NN,CO$320,FALSE))-6),'csapat-ranglista'!$A:$FP,CO$321,FALSE)/8,VLOOKUP(VLOOKUP($A218,csapatok!$A:$NN,CO$320,FALSE),'csapat-ranglista'!$A:$FP,CO$321,FALSE)/4),0)</f>
        <v>0</v>
      </c>
      <c r="CP218" s="223">
        <f>IFERROR(IF(RIGHT(VLOOKUP($A218,csapatok!$A:$NN,CP$320,FALSE),5)="Csere",VLOOKUP(LEFT(VLOOKUP($A218,csapatok!$A:$NN,CP$320,FALSE),LEN(VLOOKUP($A218,csapatok!$A:$NN,CP$320,FALSE))-6),'csapat-ranglista'!$A:$FP,CP$321,FALSE)/8,VLOOKUP(VLOOKUP($A218,csapatok!$A:$NN,CP$320,FALSE),'csapat-ranglista'!$A:$FP,CP$321,FALSE)/4),0)</f>
        <v>0</v>
      </c>
      <c r="CQ218" s="223">
        <f>IFERROR(IF(RIGHT(VLOOKUP($A218,csapatok!$A:$NN,CQ$320,FALSE),5)="Csere",VLOOKUP(LEFT(VLOOKUP($A218,csapatok!$A:$NN,CQ$320,FALSE),LEN(VLOOKUP($A218,csapatok!$A:$NN,CQ$320,FALSE))-6),'csapat-ranglista'!$A:$FP,CQ$321,FALSE)/8,VLOOKUP(VLOOKUP($A218,csapatok!$A:$NN,CQ$320,FALSE),'csapat-ranglista'!$A:$FP,CQ$321,FALSE)/4),0)</f>
        <v>0</v>
      </c>
      <c r="CR218" s="223">
        <f>IFERROR(IF(RIGHT(VLOOKUP($A218,csapatok!$A:$NN,CR$320,FALSE),5)="Csere",VLOOKUP(LEFT(VLOOKUP($A218,csapatok!$A:$NN,CR$320,FALSE),LEN(VLOOKUP($A218,csapatok!$A:$NN,CR$320,FALSE))-6),'csapat-ranglista'!$A:$FP,CR$321,FALSE)/8,VLOOKUP(VLOOKUP($A218,csapatok!$A:$NN,CR$320,FALSE),'csapat-ranglista'!$A:$FP,CR$321,FALSE)/4),0)</f>
        <v>0</v>
      </c>
      <c r="CS218" s="223">
        <f>IFERROR(IF(RIGHT(VLOOKUP($A218,csapatok!$A:$NN,CS$320,FALSE),5)="Csere",VLOOKUP(LEFT(VLOOKUP($A218,csapatok!$A:$NN,CS$320,FALSE),LEN(VLOOKUP($A218,csapatok!$A:$NN,CS$320,FALSE))-6),'csapat-ranglista'!$A:$FP,CS$321,FALSE)/8,VLOOKUP(VLOOKUP($A218,csapatok!$A:$NN,CS$320,FALSE),'csapat-ranglista'!$A:$FP,CS$321,FALSE)/4),0)</f>
        <v>0</v>
      </c>
      <c r="CT218" s="223">
        <f>IFERROR(IF(RIGHT(VLOOKUP($A218,csapatok!$A:$NN,CT$320,FALSE),5)="Csere",VLOOKUP(LEFT(VLOOKUP($A218,csapatok!$A:$NN,CT$320,FALSE),LEN(VLOOKUP($A218,csapatok!$A:$NN,CT$320,FALSE))-6),'csapat-ranglista'!$A:$FP,CT$321,FALSE)/8,VLOOKUP(VLOOKUP($A218,csapatok!$A:$NN,CT$320,FALSE),'csapat-ranglista'!$A:$FP,CT$321,FALSE)/4),0)</f>
        <v>0</v>
      </c>
      <c r="CU218" s="223">
        <f>IFERROR(IF(RIGHT(VLOOKUP($A218,csapatok!$A:$NN,CU$320,FALSE),5)="Csere",VLOOKUP(LEFT(VLOOKUP($A218,csapatok!$A:$NN,CU$320,FALSE),LEN(VLOOKUP($A218,csapatok!$A:$NN,CU$320,FALSE))-6),'csapat-ranglista'!$A:$FP,CU$321,FALSE)/8,VLOOKUP(VLOOKUP($A218,csapatok!$A:$NN,CU$320,FALSE),'csapat-ranglista'!$A:$FP,CU$321,FALSE)/4),0)</f>
        <v>0</v>
      </c>
      <c r="CV218" s="223">
        <f>IFERROR(IF(RIGHT(VLOOKUP($A218,csapatok!$A:$NN,CV$320,FALSE),5)="Csere",VLOOKUP(LEFT(VLOOKUP($A218,csapatok!$A:$NN,CV$320,FALSE),LEN(VLOOKUP($A218,csapatok!$A:$NN,CV$320,FALSE))-6),'csapat-ranglista'!$A:$FP,CV$321,FALSE)/8,VLOOKUP(VLOOKUP($A218,csapatok!$A:$NN,CV$320,FALSE),'csapat-ranglista'!$A:$FP,CV$321,FALSE)/4),0)</f>
        <v>0</v>
      </c>
      <c r="CW218" s="223">
        <f>IFERROR(IF(RIGHT(VLOOKUP($A218,csapatok!$A:$NN,CW$320,FALSE),5)="Csere",VLOOKUP(LEFT(VLOOKUP($A218,csapatok!$A:$NN,CW$320,FALSE),LEN(VLOOKUP($A218,csapatok!$A:$NN,CW$320,FALSE))-6),'csapat-ranglista'!$A:$FP,CW$321,FALSE)/8,VLOOKUP(VLOOKUP($A218,csapatok!$A:$NN,CW$320,FALSE),'csapat-ranglista'!$A:$FP,CW$321,FALSE)/4),0)</f>
        <v>0</v>
      </c>
      <c r="CX218" s="223">
        <f>IFERROR(IF(RIGHT(VLOOKUP($A218,csapatok!$A:$NN,CX$320,FALSE),5)="Csere",VLOOKUP(LEFT(VLOOKUP($A218,csapatok!$A:$NN,CX$320,FALSE),LEN(VLOOKUP($A218,csapatok!$A:$NN,CX$320,FALSE))-6),'csapat-ranglista'!$A:$FP,CX$321,FALSE)/8,VLOOKUP(VLOOKUP($A218,csapatok!$A:$NN,CX$320,FALSE),'csapat-ranglista'!$A:$FP,CX$321,FALSE)/4),0)</f>
        <v>0</v>
      </c>
      <c r="CY218" s="223">
        <f>IFERROR(IF(RIGHT(VLOOKUP($A218,csapatok!$A:$NN,CY$320,FALSE),5)="Csere",VLOOKUP(LEFT(VLOOKUP($A218,csapatok!$A:$NN,CY$320,FALSE),LEN(VLOOKUP($A218,csapatok!$A:$NN,CY$320,FALSE))-6),'csapat-ranglista'!$A:$FP,CY$321,FALSE)/8,VLOOKUP(VLOOKUP($A218,csapatok!$A:$NN,CY$320,FALSE),'csapat-ranglista'!$A:$FP,CY$321,FALSE)/4),0)</f>
        <v>0</v>
      </c>
      <c r="CZ218" s="223">
        <f>IFERROR(IF(RIGHT(VLOOKUP($A218,csapatok!$A:$NN,CZ$320,FALSE),5)="Csere",VLOOKUP(LEFT(VLOOKUP($A218,csapatok!$A:$NN,CZ$320,FALSE),LEN(VLOOKUP($A218,csapatok!$A:$NN,CZ$320,FALSE))-6),'csapat-ranglista'!$A:$FP,CZ$321,FALSE)/8,VLOOKUP(VLOOKUP($A218,csapatok!$A:$NN,CZ$320,FALSE),'csapat-ranglista'!$A:$FP,CZ$321,FALSE)/4),0)</f>
        <v>0</v>
      </c>
      <c r="DA218" s="223">
        <f>IFERROR(IF(RIGHT(VLOOKUP($A218,csapatok!$A:$NN,DA$320,FALSE),5)="Csere",VLOOKUP(LEFT(VLOOKUP($A218,csapatok!$A:$NN,DA$320,FALSE),LEN(VLOOKUP($A218,csapatok!$A:$NN,DA$320,FALSE))-6),'csapat-ranglista'!$A:$FP,DA$321,FALSE)/8,VLOOKUP(VLOOKUP($A218,csapatok!$A:$NN,DA$320,FALSE),'csapat-ranglista'!$A:$FP,DA$321,FALSE)/4),0)</f>
        <v>0</v>
      </c>
      <c r="DB218" s="223">
        <f>IFERROR(IF(RIGHT(VLOOKUP($A218,csapatok!$A:$NN,DB$320,FALSE),5)="Csere",VLOOKUP(LEFT(VLOOKUP($A218,csapatok!$A:$NN,DB$320,FALSE),LEN(VLOOKUP($A218,csapatok!$A:$NN,DB$320,FALSE))-6),'csapat-ranglista'!$A:$FP,DB$321,FALSE)/8,VLOOKUP(VLOOKUP($A218,csapatok!$A:$NN,DB$320,FALSE),'csapat-ranglista'!$A:$FP,DB$321,FALSE)/4),0)</f>
        <v>0</v>
      </c>
      <c r="DC218" s="223">
        <f>IFERROR(IF(RIGHT(VLOOKUP($A218,csapatok!$A:$NN,DC$320,FALSE),5)="Csere",VLOOKUP(LEFT(VLOOKUP($A218,csapatok!$A:$NN,DC$320,FALSE),LEN(VLOOKUP($A218,csapatok!$A:$NN,DC$320,FALSE))-6),'csapat-ranglista'!$A:$FP,DC$321,FALSE)/8,VLOOKUP(VLOOKUP($A218,csapatok!$A:$NN,DC$320,FALSE),'csapat-ranglista'!$A:$FP,DC$321,FALSE)/4),0)</f>
        <v>0</v>
      </c>
      <c r="DD218" s="223">
        <f>IFERROR(IF(RIGHT(VLOOKUP($A218,csapatok!$A:$NN,DD$320,FALSE),5)="Csere",VLOOKUP(LEFT(VLOOKUP($A218,csapatok!$A:$NN,DD$320,FALSE),LEN(VLOOKUP($A218,csapatok!$A:$NN,DD$320,FALSE))-6),'csapat-ranglista'!$A:$FP,DD$321,FALSE)/8,VLOOKUP(VLOOKUP($A218,csapatok!$A:$NN,DD$320,FALSE),'csapat-ranglista'!$A:$FP,DD$321,FALSE)/4),0)</f>
        <v>0</v>
      </c>
      <c r="DE218" s="223">
        <f>IFERROR(IF(RIGHT(VLOOKUP($A218,csapatok!$A:$NN,DE$320,FALSE),5)="Csere",VLOOKUP(LEFT(VLOOKUP($A218,csapatok!$A:$NN,DE$320,FALSE),LEN(VLOOKUP($A218,csapatok!$A:$NN,DE$320,FALSE))-6),'csapat-ranglista'!$A:$FP,DE$321,FALSE)/8,VLOOKUP(VLOOKUP($A218,csapatok!$A:$NN,DE$320,FALSE),'csapat-ranglista'!$A:$FP,DE$321,FALSE)/4),0)</f>
        <v>0</v>
      </c>
      <c r="DF218" s="223">
        <f>IFERROR(IF(RIGHT(VLOOKUP($A218,csapatok!$A:$NN,DF$320,FALSE),5)="Csere",VLOOKUP(LEFT(VLOOKUP($A218,csapatok!$A:$NN,DF$320,FALSE),LEN(VLOOKUP($A218,csapatok!$A:$NN,DF$320,FALSE))-6),'csapat-ranglista'!$A:$FP,DF$321,FALSE)/8,VLOOKUP(VLOOKUP($A218,csapatok!$A:$NN,DF$320,FALSE),'csapat-ranglista'!$A:$FP,DF$321,FALSE)/4),0)</f>
        <v>0</v>
      </c>
      <c r="DG218" s="223">
        <f>IFERROR(IF(RIGHT(VLOOKUP($A218,csapatok!$A:$NN,DG$320,FALSE),5)="Csere",VLOOKUP(LEFT(VLOOKUP($A218,csapatok!$A:$NN,DG$320,FALSE),LEN(VLOOKUP($A218,csapatok!$A:$NN,DG$320,FALSE))-6),'csapat-ranglista'!$A:$FP,DG$321,FALSE)/8,VLOOKUP(VLOOKUP($A218,csapatok!$A:$NN,DG$320,FALSE),'csapat-ranglista'!$A:$FP,DG$321,FALSE)/4),0)</f>
        <v>0</v>
      </c>
      <c r="DH218" s="223">
        <f>IFERROR(IF(RIGHT(VLOOKUP($A218,csapatok!$A:$NN,DH$320,FALSE),5)="Csere",VLOOKUP(LEFT(VLOOKUP($A218,csapatok!$A:$NN,DH$320,FALSE),LEN(VLOOKUP($A218,csapatok!$A:$NN,DH$320,FALSE))-6),'csapat-ranglista'!$A:$FP,DH$321,FALSE)/8,VLOOKUP(VLOOKUP($A218,csapatok!$A:$NN,DH$320,FALSE),'csapat-ranglista'!$A:$FP,DH$321,FALSE)/4),0)</f>
        <v>0</v>
      </c>
      <c r="DI218" s="223">
        <f>IFERROR(IF(RIGHT(VLOOKUP($A218,csapatok!$A:$NN,DI$320,FALSE),5)="Csere",VLOOKUP(LEFT(VLOOKUP($A218,csapatok!$A:$NN,DI$320,FALSE),LEN(VLOOKUP($A218,csapatok!$A:$NN,DI$320,FALSE))-6),'csapat-ranglista'!$A:$FP,DI$321,FALSE)/8,VLOOKUP(VLOOKUP($A218,csapatok!$A:$NN,DI$320,FALSE),'csapat-ranglista'!$A:$FP,DI$321,FALSE)/4),0)</f>
        <v>0</v>
      </c>
      <c r="DJ218" s="223">
        <f>IFERROR(IF(RIGHT(VLOOKUP($A218,csapatok!$A:$NN,DJ$320,FALSE),5)="Csere",VLOOKUP(LEFT(VLOOKUP($A218,csapatok!$A:$NN,DJ$320,FALSE),LEN(VLOOKUP($A218,csapatok!$A:$NN,DJ$320,FALSE))-6),'csapat-ranglista'!$A:$FP,DJ$321,FALSE)/8,VLOOKUP(VLOOKUP($A218,csapatok!$A:$NN,DJ$320,FALSE),'csapat-ranglista'!$A:$FP,DJ$321,FALSE)/4),0)</f>
        <v>0</v>
      </c>
      <c r="DK218" s="223">
        <f>IFERROR(IF(RIGHT(VLOOKUP($A218,csapatok!$A:$NN,DK$320,FALSE),5)="Csere",VLOOKUP(LEFT(VLOOKUP($A218,csapatok!$A:$NN,DK$320,FALSE),LEN(VLOOKUP($A218,csapatok!$A:$NN,DK$320,FALSE))-6),'csapat-ranglista'!$A:$FP,DK$321,FALSE)/8,VLOOKUP(VLOOKUP($A218,csapatok!$A:$NN,DK$320,FALSE),'csapat-ranglista'!$A:$FP,DK$321,FALSE)/4),0)</f>
        <v>0</v>
      </c>
      <c r="DL218" s="223">
        <f>IFERROR(IF(RIGHT(VLOOKUP($A218,csapatok!$A:$NN,DL$320,FALSE),5)="Csere",VLOOKUP(LEFT(VLOOKUP($A218,csapatok!$A:$NN,DL$320,FALSE),LEN(VLOOKUP($A218,csapatok!$A:$NN,DL$320,FALSE))-6),'csapat-ranglista'!$A:$FP,DL$321,FALSE)/8,VLOOKUP(VLOOKUP($A218,csapatok!$A:$NN,DL$320,FALSE),'csapat-ranglista'!$A:$FP,DL$321,FALSE)/4),0)</f>
        <v>0</v>
      </c>
      <c r="DM218" s="223">
        <f>IFERROR(IF(RIGHT(VLOOKUP($A218,csapatok!$A:$NN,DM$320,FALSE),5)="Csere",VLOOKUP(LEFT(VLOOKUP($A218,csapatok!$A:$NN,DM$320,FALSE),LEN(VLOOKUP($A218,csapatok!$A:$NN,DM$320,FALSE))-6),'csapat-ranglista'!$A:$FP,DM$321,FALSE)/8,VLOOKUP(VLOOKUP($A218,csapatok!$A:$NN,DM$320,FALSE),'csapat-ranglista'!$A:$FP,DM$321,FALSE)/4),0)</f>
        <v>0</v>
      </c>
      <c r="DN218" s="223">
        <f>IFERROR(IF(RIGHT(VLOOKUP($A218,csapatok!$A:$NN,DN$320,FALSE),5)="Csere",VLOOKUP(LEFT(VLOOKUP($A218,csapatok!$A:$NN,DN$320,FALSE),LEN(VLOOKUP($A218,csapatok!$A:$NN,DN$320,FALSE))-6),'csapat-ranglista'!$A:$FP,DN$321,FALSE)/8,VLOOKUP(VLOOKUP($A218,csapatok!$A:$NN,DN$320,FALSE),'csapat-ranglista'!$A:$FP,DN$321,FALSE)/4),0)</f>
        <v>0</v>
      </c>
      <c r="DO218" s="224">
        <f>versenyek!$MF$11*IFERROR(VLOOKUP(VLOOKUP($A218,versenyek!ME:MG,3,FALSE),szabalyok!$A$16:$B$23,2,FALSE)/4,0)</f>
        <v>0</v>
      </c>
      <c r="DP218" s="224">
        <f>versenyek!$MI$11*IFERROR(VLOOKUP(VLOOKUP($A218,versenyek!MH:MJ,3,FALSE),szabalyok!$A$16:$B$23,2,FALSE)/4,0)</f>
        <v>0</v>
      </c>
      <c r="DQ218" s="223">
        <f>IFERROR(IF(RIGHT(VLOOKUP($A218,csapatok!$A:$NN,DQ$320,FALSE),5)="Csere",VLOOKUP(LEFT(VLOOKUP($A218,csapatok!$A:$NN,DQ$320,FALSE),LEN(VLOOKUP($A218,csapatok!$A:$NN,DQ$320,FALSE))-6),'csapat-ranglista'!$A:$FP,DQ$321,FALSE)/8,VLOOKUP(VLOOKUP($A218,csapatok!$A:$NN,DQ$320,FALSE),'csapat-ranglista'!$A:$FP,DQ$321,FALSE)/4),0)</f>
        <v>0</v>
      </c>
      <c r="DR218" s="223">
        <f>IFERROR(IF(RIGHT(VLOOKUP($A218,csapatok!$A:$NN,DR$320,FALSE),5)="Csere",VLOOKUP(LEFT(VLOOKUP($A218,csapatok!$A:$NN,DR$320,FALSE),LEN(VLOOKUP($A218,csapatok!$A:$NN,DR$320,FALSE))-6),'csapat-ranglista'!$A:$FP,DR$321,FALSE)/8,VLOOKUP(VLOOKUP($A218,csapatok!$A:$NN,DR$320,FALSE),'csapat-ranglista'!$A:$FP,DR$321,FALSE)/4),0)</f>
        <v>0</v>
      </c>
      <c r="DS218" s="223">
        <f>IFERROR(IF(RIGHT(VLOOKUP($A218,csapatok!$A:$NN,DS$320,FALSE),5)="Csere",VLOOKUP(LEFT(VLOOKUP($A218,csapatok!$A:$NN,DS$320,FALSE),LEN(VLOOKUP($A218,csapatok!$A:$NN,DS$320,FALSE))-6),'csapat-ranglista'!$A:$FP,DS$321,FALSE)/8,VLOOKUP(VLOOKUP($A218,csapatok!$A:$NN,DS$320,FALSE),'csapat-ranglista'!$A:$FP,DS$321,FALSE)/4),0)</f>
        <v>0</v>
      </c>
      <c r="DT218" s="223">
        <f>IFERROR(IF(RIGHT(VLOOKUP($A218,csapatok!$A:$NN,DT$320,FALSE),5)="Csere",VLOOKUP(LEFT(VLOOKUP($A218,csapatok!$A:$NN,DT$320,FALSE),LEN(VLOOKUP($A218,csapatok!$A:$NN,DT$320,FALSE))-6),'csapat-ranglista'!$A:$FP,DT$321,FALSE)/8,VLOOKUP(VLOOKUP($A218,csapatok!$A:$NN,DT$320,FALSE),'csapat-ranglista'!$A:$FP,DT$321,FALSE)/4),0)</f>
        <v>0</v>
      </c>
      <c r="DU218" s="223">
        <f>IFERROR(IF(RIGHT(VLOOKUP($A218,csapatok!$A:$NN,DU$320,FALSE),5)="Csere",VLOOKUP(LEFT(VLOOKUP($A218,csapatok!$A:$NN,DU$320,FALSE),LEN(VLOOKUP($A218,csapatok!$A:$NN,DU$320,FALSE))-6),'csapat-ranglista'!$A:$FP,DU$321,FALSE)/8,VLOOKUP(VLOOKUP($A218,csapatok!$A:$NN,DU$320,FALSE),'csapat-ranglista'!$A:$FP,DU$321,FALSE)/4),0)</f>
        <v>0</v>
      </c>
      <c r="DV218" s="223">
        <f>IFERROR(IF(RIGHT(VLOOKUP($A218,csapatok!$A:$NN,DV$320,FALSE),5)="Csere",VLOOKUP(LEFT(VLOOKUP($A218,csapatok!$A:$NN,DV$320,FALSE),LEN(VLOOKUP($A218,csapatok!$A:$NN,DV$320,FALSE))-6),'csapat-ranglista'!$A:$FP,DV$321,FALSE)/8,VLOOKUP(VLOOKUP($A218,csapatok!$A:$NN,DV$320,FALSE),'csapat-ranglista'!$A:$FP,DV$321,FALSE)/4),0)</f>
        <v>0</v>
      </c>
      <c r="DW218" s="223">
        <f>IFERROR(IF(RIGHT(VLOOKUP($A218,csapatok!$A:$NN,DW$320,FALSE),5)="Csere",VLOOKUP(LEFT(VLOOKUP($A218,csapatok!$A:$NN,DW$320,FALSE),LEN(VLOOKUP($A218,csapatok!$A:$NN,DW$320,FALSE))-6),'csapat-ranglista'!$A:$FP,DW$321,FALSE)/8,VLOOKUP(VLOOKUP($A218,csapatok!$A:$NN,DW$320,FALSE),'csapat-ranglista'!$A:$FP,DW$321,FALSE)/4),0)</f>
        <v>0</v>
      </c>
      <c r="DX218" s="223">
        <f>IFERROR(IF(RIGHT(VLOOKUP($A218,csapatok!$A:$NN,DX$320,FALSE),5)="Csere",VLOOKUP(LEFT(VLOOKUP($A218,csapatok!$A:$NN,DX$320,FALSE),LEN(VLOOKUP($A218,csapatok!$A:$NN,DX$320,FALSE))-6),'csapat-ranglista'!$A:$FP,DX$321,FALSE)/8,VLOOKUP(VLOOKUP($A218,csapatok!$A:$NN,DX$320,FALSE),'csapat-ranglista'!$A:$FP,DX$321,FALSE)/4),0)</f>
        <v>0</v>
      </c>
      <c r="DY218" s="223">
        <f>IFERROR(IF(RIGHT(VLOOKUP($A218,csapatok!$A:$NN,DY$320,FALSE),5)="Csere",VLOOKUP(LEFT(VLOOKUP($A218,csapatok!$A:$NN,DY$320,FALSE),LEN(VLOOKUP($A218,csapatok!$A:$NN,DY$320,FALSE))-6),'csapat-ranglista'!$A:$FP,DY$321,FALSE)/8,VLOOKUP(VLOOKUP($A218,csapatok!$A:$NN,DY$320,FALSE),'csapat-ranglista'!$A:$FP,DY$321,FALSE)/4),0)</f>
        <v>0</v>
      </c>
      <c r="DZ218" s="223">
        <f>IFERROR(IF(RIGHT(VLOOKUP($A218,csapatok!$A:$NN,DZ$320,FALSE),5)="Csere",VLOOKUP(LEFT(VLOOKUP($A218,csapatok!$A:$NN,DZ$320,FALSE),LEN(VLOOKUP($A218,csapatok!$A:$NN,DZ$320,FALSE))-6),'csapat-ranglista'!$A:$FP,DZ$321,FALSE)/8,VLOOKUP(VLOOKUP($A218,csapatok!$A:$NN,DZ$320,FALSE),'csapat-ranglista'!$A:$FP,DZ$321,FALSE)/4),0)</f>
        <v>0</v>
      </c>
      <c r="EA218" s="223">
        <f>IFERROR(IF(RIGHT(VLOOKUP($A218,csapatok!$A:$NN,EA$320,FALSE),5)="Csere",VLOOKUP(LEFT(VLOOKUP($A218,csapatok!$A:$NN,EA$320,FALSE),LEN(VLOOKUP($A218,csapatok!$A:$NN,EA$320,FALSE))-6),'csapat-ranglista'!$A:$FP,EA$321,FALSE)/8,VLOOKUP(VLOOKUP($A218,csapatok!$A:$NN,EA$320,FALSE),'csapat-ranglista'!$A:$FP,EA$321,FALSE)/4),0)</f>
        <v>0</v>
      </c>
      <c r="EB218" s="223">
        <f>IFERROR(IF(RIGHT(VLOOKUP($A218,csapatok!$A:$NN,EB$320,FALSE),5)="Csere",VLOOKUP(LEFT(VLOOKUP($A218,csapatok!$A:$NN,EB$320,FALSE),LEN(VLOOKUP($A218,csapatok!$A:$NN,EB$320,FALSE))-6),'csapat-ranglista'!$A:$FP,EB$321,FALSE)/8,VLOOKUP(VLOOKUP($A218,csapatok!$A:$NN,EB$320,FALSE),'csapat-ranglista'!$A:$FP,EB$321,FALSE)/4),0)</f>
        <v>0</v>
      </c>
      <c r="EC218" s="223">
        <f>IFERROR(IF(RIGHT(VLOOKUP($A218,csapatok!$A:$NN,EC$320,FALSE),5)="Csere",VLOOKUP(LEFT(VLOOKUP($A218,csapatok!$A:$NN,EC$320,FALSE),LEN(VLOOKUP($A218,csapatok!$A:$NN,EC$320,FALSE))-6),'csapat-ranglista'!$A:$FP,EC$321,FALSE)/8,VLOOKUP(VLOOKUP($A218,csapatok!$A:$NN,EC$320,FALSE),'csapat-ranglista'!$A:$FP,EC$321,FALSE)/4),0)</f>
        <v>0</v>
      </c>
      <c r="ED218" s="223">
        <f>IFERROR(IF(RIGHT(VLOOKUP($A218,csapatok!$A:$NN,ED$320,FALSE),5)="Csere",VLOOKUP(LEFT(VLOOKUP($A218,csapatok!$A:$NN,ED$320,FALSE),LEN(VLOOKUP($A218,csapatok!$A:$NN,ED$320,FALSE))-6),'csapat-ranglista'!$A:$FP,ED$321,FALSE)/8,VLOOKUP(VLOOKUP($A218,csapatok!$A:$NN,ED$320,FALSE),'csapat-ranglista'!$A:$FP,ED$321,FALSE)/4),0)</f>
        <v>0</v>
      </c>
      <c r="EE218" s="223">
        <f>IFERROR(IF(RIGHT(VLOOKUP($A218,csapatok!$A:$NN,EE$320,FALSE),5)="Csere",VLOOKUP(LEFT(VLOOKUP($A218,csapatok!$A:$NN,EE$320,FALSE),LEN(VLOOKUP($A218,csapatok!$A:$NN,EE$320,FALSE))-6),'csapat-ranglista'!$A:$FP,EE$321,FALSE)/8,VLOOKUP(VLOOKUP($A218,csapatok!$A:$NN,EE$320,FALSE),'csapat-ranglista'!$A:$FP,EE$321,FALSE)/4),0)</f>
        <v>0</v>
      </c>
      <c r="EF218" s="223">
        <f>IFERROR(IF(RIGHT(VLOOKUP($A218,csapatok!$A:$NN,EF$320,FALSE),5)="Csere",VLOOKUP(LEFT(VLOOKUP($A218,csapatok!$A:$NN,EF$320,FALSE),LEN(VLOOKUP($A218,csapatok!$A:$NN,EF$320,FALSE))-6),'csapat-ranglista'!$A:$FP,EF$321,FALSE)/8,VLOOKUP(VLOOKUP($A218,csapatok!$A:$NN,EF$320,FALSE),'csapat-ranglista'!$A:$FP,EF$321,FALSE)/4),0)</f>
        <v>0</v>
      </c>
      <c r="EG218" s="223">
        <f>IFERROR(IF(RIGHT(VLOOKUP($A218,csapatok!$A:$NN,EG$320,FALSE),5)="Csere",VLOOKUP(LEFT(VLOOKUP($A218,csapatok!$A:$NN,EG$320,FALSE),LEN(VLOOKUP($A218,csapatok!$A:$NN,EG$320,FALSE))-6),'csapat-ranglista'!$A:$FP,EG$321,FALSE)/8,VLOOKUP(VLOOKUP($A218,csapatok!$A:$NN,EG$320,FALSE),'csapat-ranglista'!$A:$FP,EG$321,FALSE)/4),0)</f>
        <v>0</v>
      </c>
      <c r="EH218" s="223">
        <f>IFERROR(IF(RIGHT(VLOOKUP($A218,csapatok!$A:$NN,EH$320,FALSE),5)="Csere",VLOOKUP(LEFT(VLOOKUP($A218,csapatok!$A:$NN,EH$320,FALSE),LEN(VLOOKUP($A218,csapatok!$A:$NN,EH$320,FALSE))-6),'csapat-ranglista'!$A:$FP,EH$321,FALSE)/8,VLOOKUP(VLOOKUP($A218,csapatok!$A:$NN,EH$320,FALSE),'csapat-ranglista'!$A:$FP,EH$321,FALSE)/4),0)</f>
        <v>0</v>
      </c>
      <c r="EI218" s="223">
        <f>IFERROR(IF(RIGHT(VLOOKUP($A218,csapatok!$A:$NN,EI$320,FALSE),5)="Csere",VLOOKUP(LEFT(VLOOKUP($A218,csapatok!$A:$NN,EI$320,FALSE),LEN(VLOOKUP($A218,csapatok!$A:$NN,EI$320,FALSE))-6),'csapat-ranglista'!$A:$FP,EI$321,FALSE)/8,VLOOKUP(VLOOKUP($A218,csapatok!$A:$NN,EI$320,FALSE),'csapat-ranglista'!$A:$FP,EI$321,FALSE)/4),0)</f>
        <v>0</v>
      </c>
      <c r="EJ218" s="223">
        <f>IFERROR(IF(RIGHT(VLOOKUP($A218,csapatok!$A:$NN,EJ$320,FALSE),5)="Csere",VLOOKUP(LEFT(VLOOKUP($A218,csapatok!$A:$NN,EJ$320,FALSE),LEN(VLOOKUP($A218,csapatok!$A:$NN,EJ$320,FALSE))-6),'csapat-ranglista'!$A:$FP,EJ$321,FALSE)/8,VLOOKUP(VLOOKUP($A218,csapatok!$A:$NN,EJ$320,FALSE),'csapat-ranglista'!$A:$FP,EJ$321,FALSE)/4),0)</f>
        <v>0</v>
      </c>
      <c r="EK218" s="223">
        <f>IFERROR(IF(RIGHT(VLOOKUP($A218,csapatok!$A:$NN,EK$320,FALSE),5)="Csere",VLOOKUP(LEFT(VLOOKUP($A218,csapatok!$A:$NN,EK$320,FALSE),LEN(VLOOKUP($A218,csapatok!$A:$NN,EK$320,FALSE))-6),'csapat-ranglista'!$A:$FP,EK$321,FALSE)/8,VLOOKUP(VLOOKUP($A218,csapatok!$A:$NN,EK$320,FALSE),'csapat-ranglista'!$A:$FP,EK$321,FALSE)/4),0)</f>
        <v>0</v>
      </c>
      <c r="EL218" s="223">
        <f>IFERROR(IF(RIGHT(VLOOKUP($A218,csapatok!$A:$NN,EL$320,FALSE),5)="Csere",VLOOKUP(LEFT(VLOOKUP($A218,csapatok!$A:$NN,EL$320,FALSE),LEN(VLOOKUP($A218,csapatok!$A:$NN,EL$320,FALSE))-6),'csapat-ranglista'!$A:$FP,EL$321,FALSE)/8,VLOOKUP(VLOOKUP($A218,csapatok!$A:$NN,EL$320,FALSE),'csapat-ranglista'!$A:$FP,EL$321,FALSE)/4),0)</f>
        <v>0</v>
      </c>
      <c r="EM218" s="223">
        <f>IFERROR(IF(RIGHT(VLOOKUP($A218,csapatok!$A:$NN,EM$320,FALSE),5)="Csere",VLOOKUP(LEFT(VLOOKUP($A218,csapatok!$A:$NN,EM$320,FALSE),LEN(VLOOKUP($A218,csapatok!$A:$NN,EM$320,FALSE))-6),'csapat-ranglista'!$A:$FP,EM$321,FALSE)/8,VLOOKUP(VLOOKUP($A218,csapatok!$A:$NN,EM$320,FALSE),'csapat-ranglista'!$A:$FP,EM$321,FALSE)/4),0)</f>
        <v>0</v>
      </c>
      <c r="EN218" s="223">
        <f>IFERROR(IF(RIGHT(VLOOKUP($A218,csapatok!$A:$NN,EN$320,FALSE),5)="Csere",VLOOKUP(LEFT(VLOOKUP($A218,csapatok!$A:$NN,EN$320,FALSE),LEN(VLOOKUP($A218,csapatok!$A:$NN,EN$320,FALSE))-6),'csapat-ranglista'!$A:$FP,EN$321,FALSE)/8,VLOOKUP(VLOOKUP($A218,csapatok!$A:$NN,EN$320,FALSE),'csapat-ranglista'!$A:$FP,EN$321,FALSE)/4),0)</f>
        <v>0</v>
      </c>
      <c r="EO218" s="223">
        <f>IFERROR(IF(RIGHT(VLOOKUP($A218,csapatok!$A:$NN,EO$320,FALSE),5)="Csere",VLOOKUP(LEFT(VLOOKUP($A218,csapatok!$A:$NN,EO$320,FALSE),LEN(VLOOKUP($A218,csapatok!$A:$NN,EO$320,FALSE))-6),'csapat-ranglista'!$A:$FP,EO$321,FALSE)/8,VLOOKUP(VLOOKUP($A218,csapatok!$A:$NN,EO$320,FALSE),'csapat-ranglista'!$A:$FP,EO$321,FALSE)/4),0)</f>
        <v>0</v>
      </c>
      <c r="EP218" s="223">
        <f>IFERROR(IF(RIGHT(VLOOKUP($A218,csapatok!$A:$NN,EP$320,FALSE),5)="Csere",VLOOKUP(LEFT(VLOOKUP($A218,csapatok!$A:$NN,EP$320,FALSE),LEN(VLOOKUP($A218,csapatok!$A:$NN,EP$320,FALSE))-6),'csapat-ranglista'!$A:$FP,EP$321,FALSE)/8,VLOOKUP(VLOOKUP($A218,csapatok!$A:$NN,EP$320,FALSE),'csapat-ranglista'!$A:$FP,EP$321,FALSE)/4),0)</f>
        <v>0</v>
      </c>
      <c r="EQ218" s="223">
        <f>IFERROR(IF(RIGHT(VLOOKUP($A218,csapatok!$A:$NN,EQ$320,FALSE),5)="Csere",VLOOKUP(LEFT(VLOOKUP($A218,csapatok!$A:$NN,EQ$320,FALSE),LEN(VLOOKUP($A218,csapatok!$A:$NN,EQ$320,FALSE))-6),'csapat-ranglista'!$A:$FP,EQ$321,FALSE)/8,VLOOKUP(VLOOKUP($A218,csapatok!$A:$NN,EQ$320,FALSE),'csapat-ranglista'!$A:$FP,EQ$321,FALSE)/4),0)</f>
        <v>0</v>
      </c>
      <c r="ER218" s="223">
        <f>IFERROR(IF(RIGHT(VLOOKUP($A218,csapatok!$A:$NN,ER$320,FALSE),5)="Csere",VLOOKUP(LEFT(VLOOKUP($A218,csapatok!$A:$NN,ER$320,FALSE),LEN(VLOOKUP($A218,csapatok!$A:$NN,ER$320,FALSE))-6),'csapat-ranglista'!$A:$FP,ER$321,FALSE)/8,VLOOKUP(VLOOKUP($A218,csapatok!$A:$NN,ER$320,FALSE),'csapat-ranglista'!$A:$FP,ER$321,FALSE)/4),0)</f>
        <v>0</v>
      </c>
      <c r="ES218" s="223">
        <f>IFERROR(IF(RIGHT(VLOOKUP($A218,csapatok!$A:$NN,ES$320,FALSE),5)="Csere",VLOOKUP(LEFT(VLOOKUP($A218,csapatok!$A:$NN,ES$320,FALSE),LEN(VLOOKUP($A218,csapatok!$A:$NN,ES$320,FALSE))-6),'csapat-ranglista'!$A:$FP,ES$321,FALSE)/8,VLOOKUP(VLOOKUP($A218,csapatok!$A:$NN,ES$320,FALSE),'csapat-ranglista'!$A:$FP,ES$321,FALSE)/4),0)</f>
        <v>0</v>
      </c>
      <c r="ET218" s="223">
        <f>IFERROR(IF(RIGHT(VLOOKUP($A218,csapatok!$A:$NN,ET$320,FALSE),5)="Csere",VLOOKUP(LEFT(VLOOKUP($A218,csapatok!$A:$NN,ET$320,FALSE),LEN(VLOOKUP($A218,csapatok!$A:$NN,ET$320,FALSE))-6),'csapat-ranglista'!$A:$FP,ET$321,FALSE)/8,VLOOKUP(VLOOKUP($A218,csapatok!$A:$NN,ET$320,FALSE),'csapat-ranglista'!$A:$FP,ET$321,FALSE)/4),0)</f>
        <v>0</v>
      </c>
      <c r="EU218" s="223">
        <f>IFERROR(IF(RIGHT(VLOOKUP($A218,csapatok!$A:$NN,EU$320,FALSE),5)="Csere",VLOOKUP(LEFT(VLOOKUP($A218,csapatok!$A:$NN,EU$320,FALSE),LEN(VLOOKUP($A218,csapatok!$A:$NN,EU$320,FALSE))-6),'csapat-ranglista'!$A:$FP,EU$321,FALSE)/8,VLOOKUP(VLOOKUP($A218,csapatok!$A:$NN,EU$320,FALSE),'csapat-ranglista'!$A:$FP,EU$321,FALSE)/4),0)</f>
        <v>0</v>
      </c>
      <c r="EV218" s="223">
        <f>IFERROR(IF(RIGHT(VLOOKUP($A218,csapatok!$A:$NN,EV$320,FALSE),5)="Csere",VLOOKUP(LEFT(VLOOKUP($A218,csapatok!$A:$NN,EV$320,FALSE),LEN(VLOOKUP($A218,csapatok!$A:$NN,EV$320,FALSE))-6),'csapat-ranglista'!$A:$FP,EV$321,FALSE)/8,VLOOKUP(VLOOKUP($A218,csapatok!$A:$NN,EV$320,FALSE),'csapat-ranglista'!$A:$FP,EV$321,FALSE)/4),0)</f>
        <v>0</v>
      </c>
      <c r="EW218" s="223">
        <f>IFERROR(IF(RIGHT(VLOOKUP($A218,csapatok!$A:$NN,EW$320,FALSE),5)="Csere",VLOOKUP(LEFT(VLOOKUP($A218,csapatok!$A:$NN,EW$320,FALSE),LEN(VLOOKUP($A218,csapatok!$A:$NN,EW$320,FALSE))-6),'csapat-ranglista'!$A:$FP,EW$321,FALSE)/8,VLOOKUP(VLOOKUP($A218,csapatok!$A:$NN,EW$320,FALSE),'csapat-ranglista'!$A:$FP,EW$321,FALSE)/4),0)</f>
        <v>0</v>
      </c>
      <c r="EX218" s="223">
        <f>IFERROR(IF(RIGHT(VLOOKUP($A218,csapatok!$A:$NN,EX$320,FALSE),5)="Csere",VLOOKUP(LEFT(VLOOKUP($A218,csapatok!$A:$NN,EX$320,FALSE),LEN(VLOOKUP($A218,csapatok!$A:$NN,EX$320,FALSE))-6),'csapat-ranglista'!$A:$FP,EX$321,FALSE)/8,VLOOKUP(VLOOKUP($A218,csapatok!$A:$NN,EX$320,FALSE),'csapat-ranglista'!$A:$FP,EX$321,FALSE)/4),0)</f>
        <v>0</v>
      </c>
      <c r="EY218" s="223">
        <f>IFERROR(IF(RIGHT(VLOOKUP($A218,csapatok!$A:$NN,EY$320,FALSE),5)="Csere",VLOOKUP(LEFT(VLOOKUP($A218,csapatok!$A:$NN,EY$320,FALSE),LEN(VLOOKUP($A218,csapatok!$A:$NN,EY$320,FALSE))-6),'csapat-ranglista'!$A:$FP,EY$321,FALSE)/8,VLOOKUP(VLOOKUP($A218,csapatok!$A:$NN,EY$320,FALSE),'csapat-ranglista'!$A:$FP,EY$321,FALSE)/4),0)</f>
        <v>0</v>
      </c>
      <c r="EZ218" s="223">
        <f>IFERROR(IF(RIGHT(VLOOKUP($A218,csapatok!$A:$NN,EZ$320,FALSE),5)="Csere",VLOOKUP(LEFT(VLOOKUP($A218,csapatok!$A:$NN,EZ$320,FALSE),LEN(VLOOKUP($A218,csapatok!$A:$NN,EZ$320,FALSE))-6),'csapat-ranglista'!$A:$FP,EZ$321,FALSE)/8,VLOOKUP(VLOOKUP($A218,csapatok!$A:$NN,EZ$320,FALSE),'csapat-ranglista'!$A:$FP,EZ$321,FALSE)/4),0)</f>
        <v>0</v>
      </c>
      <c r="FA218" s="223">
        <f>IFERROR(IF(RIGHT(VLOOKUP($A218,csapatok!$A:$NN,FA$320,FALSE),5)="Csere",VLOOKUP(LEFT(VLOOKUP($A218,csapatok!$A:$NN,FA$320,FALSE),LEN(VLOOKUP($A218,csapatok!$A:$NN,FA$320,FALSE))-6),'csapat-ranglista'!$A:$FP,FA$321,FALSE)/8,VLOOKUP(VLOOKUP($A218,csapatok!$A:$NN,FA$320,FALSE),'csapat-ranglista'!$A:$FP,FA$321,FALSE)/4),0)</f>
        <v>0</v>
      </c>
      <c r="FB218" s="223">
        <f>IFERROR(IF(RIGHT(VLOOKUP($A218,csapatok!$A:$NN,FB$320,FALSE),5)="Csere",VLOOKUP(LEFT(VLOOKUP($A218,csapatok!$A:$NN,FB$320,FALSE),LEN(VLOOKUP($A218,csapatok!$A:$NN,FB$320,FALSE))-6),'csapat-ranglista'!$A:$FP,FB$321,FALSE)/8,VLOOKUP(VLOOKUP($A218,csapatok!$A:$NN,FB$320,FALSE),'csapat-ranglista'!$A:$FP,FB$321,FALSE)/4),0)</f>
        <v>0</v>
      </c>
      <c r="FC218" s="223">
        <f>IFERROR(IF(RIGHT(VLOOKUP($A218,csapatok!$A:$NN,FC$320,FALSE),5)="Csere",VLOOKUP(LEFT(VLOOKUP($A218,csapatok!$A:$NN,FC$320,FALSE),LEN(VLOOKUP($A218,csapatok!$A:$NN,FC$320,FALSE))-6),'csapat-ranglista'!$A:$FP,FC$321,FALSE)/8,VLOOKUP(VLOOKUP($A218,csapatok!$A:$NN,FC$320,FALSE),'csapat-ranglista'!$A:$FP,FC$321,FALSE)/4),0)</f>
        <v>0</v>
      </c>
      <c r="FD218" s="224">
        <f>versenyek!$QY$11*IFERROR(VLOOKUP(VLOOKUP($A218,versenyek!QX:QZ,3,FALSE),szabalyok!$A$16:$B$23,2,FALSE)/4,0)</f>
        <v>0</v>
      </c>
      <c r="FE218" s="224">
        <f>versenyek!$RB$11*IFERROR(VLOOKUP(VLOOKUP($A218,versenyek!RA:RC,3,FALSE),szabalyok!$A$16:$B$23,2,FALSE)/4,0)</f>
        <v>0</v>
      </c>
      <c r="FF218" s="223">
        <f>IFERROR(IF(RIGHT(VLOOKUP($A218,csapatok!$A:$NN,FF$320,FALSE),5)="Csere",VLOOKUP(LEFT(VLOOKUP($A218,csapatok!$A:$NN,FF$320,FALSE),LEN(VLOOKUP($A218,csapatok!$A:$NN,FF$320,FALSE))-6),'csapat-ranglista'!$A:$FP,FF$321,FALSE)/8,VLOOKUP(VLOOKUP($A218,csapatok!$A:$NN,FF$320,FALSE),'csapat-ranglista'!$A:$FP,FF$321,FALSE)/4),0)</f>
        <v>0</v>
      </c>
      <c r="FG218" s="223">
        <f>IFERROR(IF(RIGHT(VLOOKUP($A218,csapatok!$A:$NN,FG$320,FALSE),5)="Csere",VLOOKUP(LEFT(VLOOKUP($A218,csapatok!$A:$NN,FG$320,FALSE),LEN(VLOOKUP($A218,csapatok!$A:$NN,FG$320,FALSE))-6),'csapat-ranglista'!$A:$FP,FG$321,FALSE)/8,VLOOKUP(VLOOKUP($A218,csapatok!$A:$NN,FG$320,FALSE),'csapat-ranglista'!$A:$FP,FG$321,FALSE)/4),0)</f>
        <v>0</v>
      </c>
      <c r="FH218" s="223">
        <f>IFERROR(IF(RIGHT(VLOOKUP($A218,csapatok!$A:$NN,FH$320,FALSE),5)="Csere",VLOOKUP(LEFT(VLOOKUP($A218,csapatok!$A:$NN,FH$320,FALSE),LEN(VLOOKUP($A218,csapatok!$A:$NN,FH$320,FALSE))-6),'csapat-ranglista'!$A:$FP,FH$321,FALSE)/8,VLOOKUP(VLOOKUP($A218,csapatok!$A:$NN,FH$320,FALSE),'csapat-ranglista'!$A:$FP,FH$321,FALSE)/4),0)</f>
        <v>0</v>
      </c>
      <c r="FI218" s="223">
        <f>IFERROR(IF(RIGHT(VLOOKUP($A218,csapatok!$A:$NN,FI$320,FALSE),5)="Csere",VLOOKUP(LEFT(VLOOKUP($A218,csapatok!$A:$NN,FI$320,FALSE),LEN(VLOOKUP($A218,csapatok!$A:$NN,FI$320,FALSE))-6),'csapat-ranglista'!$A:$FP,FI$321,FALSE)/8,VLOOKUP(VLOOKUP($A218,csapatok!$A:$NN,FI$320,FALSE),'csapat-ranglista'!$A:$FP,FI$321,FALSE)/4),0)</f>
        <v>0</v>
      </c>
      <c r="FJ218" s="223">
        <f>IFERROR(IF(RIGHT(VLOOKUP($A218,csapatok!$A:$NN,FJ$320,FALSE),5)="Csere",VLOOKUP(LEFT(VLOOKUP($A218,csapatok!$A:$NN,FJ$320,FALSE),LEN(VLOOKUP($A218,csapatok!$A:$NN,FJ$320,FALSE))-6),'csapat-ranglista'!$A:$FP,FJ$321,FALSE)/8,VLOOKUP(VLOOKUP($A218,csapatok!$A:$NN,FJ$320,FALSE),'csapat-ranglista'!$A:$FP,FJ$321,FALSE)/4),0)</f>
        <v>0</v>
      </c>
      <c r="FK218" s="223">
        <f>IFERROR(IF(RIGHT(VLOOKUP($A218,csapatok!$A:$NN,FK$320,FALSE),5)="Csere",VLOOKUP(LEFT(VLOOKUP($A218,csapatok!$A:$NN,FK$320,FALSE),LEN(VLOOKUP($A218,csapatok!$A:$NN,FK$320,FALSE))-6),'csapat-ranglista'!$A:$FP,FK$321,FALSE)/8,VLOOKUP(VLOOKUP($A218,csapatok!$A:$NN,FK$320,FALSE),'csapat-ranglista'!$A:$FP,FK$321,FALSE)/4),0)</f>
        <v>0</v>
      </c>
      <c r="FL218" s="223">
        <f>IFERROR(IF(RIGHT(VLOOKUP($A218,csapatok!$A:$NN,FL$320,FALSE),5)="Csere",VLOOKUP(LEFT(VLOOKUP($A218,csapatok!$A:$NN,FL$320,FALSE),LEN(VLOOKUP($A218,csapatok!$A:$NN,FL$320,FALSE))-6),'csapat-ranglista'!$A:$FP,FL$321,FALSE)/8,VLOOKUP(VLOOKUP($A218,csapatok!$A:$NN,FL$320,FALSE),'csapat-ranglista'!$A:$FP,FL$321,FALSE)/4),0)</f>
        <v>0</v>
      </c>
      <c r="FM218" s="223">
        <f>IFERROR(IF(RIGHT(VLOOKUP($A218,csapatok!$A:$NN,FM$320,FALSE),5)="Csere",VLOOKUP(LEFT(VLOOKUP($A218,csapatok!$A:$NN,FM$320,FALSE),LEN(VLOOKUP($A218,csapatok!$A:$NN,FM$320,FALSE))-6),'csapat-ranglista'!$A:$FP,FM$321,FALSE)/8,VLOOKUP(VLOOKUP($A218,csapatok!$A:$NN,FM$320,FALSE),'csapat-ranglista'!$A:$FP,FM$321,FALSE)/4),0)</f>
        <v>0</v>
      </c>
      <c r="FN218" s="223">
        <f>IFERROR(IF(RIGHT(VLOOKUP($A218,csapatok!$A:$NN,FN$320,FALSE),5)="Csere",VLOOKUP(LEFT(VLOOKUP($A218,csapatok!$A:$NN,FN$320,FALSE),LEN(VLOOKUP($A218,csapatok!$A:$NN,FN$320,FALSE))-6),'csapat-ranglista'!$A:$FP,FN$321,FALSE)/8,VLOOKUP(VLOOKUP($A218,csapatok!$A:$NN,FN$320,FALSE),'csapat-ranglista'!$A:$FP,FN$321,FALSE)/4),0)</f>
        <v>0</v>
      </c>
      <c r="FO218" s="223">
        <f>IFERROR(IF(RIGHT(VLOOKUP($A218,csapatok!$A:$NN,FO$320,FALSE),5)="Csere",VLOOKUP(LEFT(VLOOKUP($A218,csapatok!$A:$NN,FO$320,FALSE),LEN(VLOOKUP($A218,csapatok!$A:$NN,FO$320,FALSE))-6),'csapat-ranglista'!$A:$FP,FO$321,FALSE)/8,VLOOKUP(VLOOKUP($A218,csapatok!$A:$NN,FO$320,FALSE),'csapat-ranglista'!$A:$FP,FO$321,FALSE)/4),0)</f>
        <v>0</v>
      </c>
      <c r="FP218" s="223">
        <f>IFERROR(IF(RIGHT(VLOOKUP($A218,csapatok!$A:$NN,FP$320,FALSE),5)="Csere",VLOOKUP(LEFT(VLOOKUP($A218,csapatok!$A:$NN,FP$320,FALSE),LEN(VLOOKUP($A218,csapatok!$A:$NN,FP$320,FALSE))-6),'csapat-ranglista'!$A:$FP,FP$321,FALSE)/8,VLOOKUP(VLOOKUP($A218,csapatok!$A:$NN,FP$320,FALSE),'csapat-ranglista'!$A:$FP,FP$321,FALSE)/4),0)</f>
        <v>0</v>
      </c>
      <c r="FQ218" s="223">
        <f>IFERROR(IF(RIGHT(VLOOKUP($A218,csapatok!$A:$NN,FQ$320,FALSE),5)="Csere",VLOOKUP(LEFT(VLOOKUP($A218,csapatok!$A:$NN,FQ$320,FALSE),LEN(VLOOKUP($A218,csapatok!$A:$NN,FQ$320,FALSE))-6),'csapat-ranglista'!$A:$FP,FQ$321,FALSE)/8,VLOOKUP(VLOOKUP($A218,csapatok!$A:$NN,FQ$320,FALSE),'csapat-ranglista'!$A:$FP,FQ$321,FALSE)/4),0)</f>
        <v>0</v>
      </c>
      <c r="FR218" s="223">
        <f>IFERROR(IF(RIGHT(VLOOKUP($A218,csapatok!$A:$NN,FR$320,FALSE),5)="Csere",VLOOKUP(LEFT(VLOOKUP($A218,csapatok!$A:$NN,FR$320,FALSE),LEN(VLOOKUP($A218,csapatok!$A:$NN,FR$320,FALSE))-6),'csapat-ranglista'!$A:$FP,FR$321,FALSE)/8,VLOOKUP(VLOOKUP($A218,csapatok!$A:$NN,FR$320,FALSE),'csapat-ranglista'!$A:$FP,FR$321,FALSE)/4),0)</f>
        <v>0</v>
      </c>
      <c r="FS218" s="223">
        <f>IFERROR(IF(RIGHT(VLOOKUP($A218,csapatok!$A:$NN,FS$320,FALSE),5)="Csere",VLOOKUP(LEFT(VLOOKUP($A218,csapatok!$A:$NN,FS$320,FALSE),LEN(VLOOKUP($A218,csapatok!$A:$NN,FS$320,FALSE))-6),'csapat-ranglista'!$A:$FP,FS$321,FALSE)/8,VLOOKUP(VLOOKUP($A218,csapatok!$A:$NN,FS$320,FALSE),'csapat-ranglista'!$A:$FP,FS$321,FALSE)/4),0)</f>
        <v>0</v>
      </c>
      <c r="FT218" s="223">
        <f>IFERROR(IF(RIGHT(VLOOKUP($A218,csapatok!$A:$NN,FT$320,FALSE),5)="Csere",VLOOKUP(LEFT(VLOOKUP($A218,csapatok!$A:$NN,FT$320,FALSE),LEN(VLOOKUP($A218,csapatok!$A:$NN,FT$320,FALSE))-6),'csapat-ranglista'!$A:$FP,FT$321,FALSE)/8,VLOOKUP(VLOOKUP($A218,csapatok!$A:$NN,FT$320,FALSE),'csapat-ranglista'!$A:$FP,FT$321,FALSE)/4),0)</f>
        <v>0</v>
      </c>
      <c r="FU218" s="223">
        <f>IFERROR(IF(RIGHT(VLOOKUP($A218,csapatok!$A:$NN,FU$320,FALSE),5)="Csere",VLOOKUP(LEFT(VLOOKUP($A218,csapatok!$A:$NN,FU$320,FALSE),LEN(VLOOKUP($A218,csapatok!$A:$NN,FU$320,FALSE))-6),'csapat-ranglista'!$A:$FP,FU$321,FALSE)/8,VLOOKUP(VLOOKUP($A218,csapatok!$A:$NN,FU$320,FALSE),'csapat-ranglista'!$A:$FP,FU$321,FALSE)/4),0)</f>
        <v>0</v>
      </c>
      <c r="FV218" s="223">
        <f>IFERROR(IF(RIGHT(VLOOKUP($A218,csapatok!$A:$NN,FV$320,FALSE),5)="Csere",VLOOKUP(LEFT(VLOOKUP($A218,csapatok!$A:$NN,FV$320,FALSE),LEN(VLOOKUP($A218,csapatok!$A:$NN,FV$320,FALSE))-6),'csapat-ranglista'!$A:$FP,FV$321,FALSE)/8,VLOOKUP(VLOOKUP($A218,csapatok!$A:$NN,FV$320,FALSE),'csapat-ranglista'!$A:$FP,FV$321,FALSE)/4),0)</f>
        <v>0</v>
      </c>
      <c r="FW218" s="223">
        <f>IFERROR(IF(RIGHT(VLOOKUP($A218,csapatok!$A:$NN,FW$320,FALSE),5)="Csere",VLOOKUP(LEFT(VLOOKUP($A218,csapatok!$A:$NN,FW$320,FALSE),LEN(VLOOKUP($A218,csapatok!$A:$NN,FW$320,FALSE))-6),'csapat-ranglista'!$A:$FP,FW$321,FALSE)/8,VLOOKUP(VLOOKUP($A218,csapatok!$A:$NN,FW$320,FALSE),'csapat-ranglista'!$A:$FP,FW$321,FALSE)/4),0)</f>
        <v>0</v>
      </c>
      <c r="FX218" s="223">
        <f>IFERROR(IF(RIGHT(VLOOKUP($A218,csapatok!$A:$NN,FX$320,FALSE),5)="Csere",VLOOKUP(LEFT(VLOOKUP($A218,csapatok!$A:$NN,FX$320,FALSE),LEN(VLOOKUP($A218,csapatok!$A:$NN,FX$320,FALSE))-6),'csapat-ranglista'!$A:$FP,FX$321,FALSE)/8,VLOOKUP(VLOOKUP($A218,csapatok!$A:$NN,FX$320,FALSE),'csapat-ranglista'!$A:$FP,FX$321,FALSE)/4),0)</f>
        <v>0</v>
      </c>
      <c r="FY218" s="223">
        <f>IFERROR(IF(RIGHT(VLOOKUP($A218,csapatok!$A:$NN,FY$320,FALSE),5)="Csere",VLOOKUP(LEFT(VLOOKUP($A218,csapatok!$A:$NN,FY$320,FALSE),LEN(VLOOKUP($A218,csapatok!$A:$NN,FY$320,FALSE))-6),'csapat-ranglista'!$A:$FP,FY$321,FALSE)/8,VLOOKUP(VLOOKUP($A218,csapatok!$A:$NN,FY$320,FALSE),'csapat-ranglista'!$A:$FP,FY$321,FALSE)/4),0)</f>
        <v>0</v>
      </c>
      <c r="FZ218" s="223">
        <f>IFERROR(IF(RIGHT(VLOOKUP($A218,csapatok!$A:$NN,FZ$320,FALSE),5)="Csere",VLOOKUP(LEFT(VLOOKUP($A218,csapatok!$A:$NN,FZ$320,FALSE),LEN(VLOOKUP($A218,csapatok!$A:$NN,FZ$320,FALSE))-6),'csapat-ranglista'!$A:$FP,FZ$321,FALSE)/8,VLOOKUP(VLOOKUP($A218,csapatok!$A:$NN,FZ$320,FALSE),'csapat-ranglista'!$A:$FP,FZ$321,FALSE)/4),0)</f>
        <v>0</v>
      </c>
      <c r="GA218" s="223">
        <f>IFERROR(IF(RIGHT(VLOOKUP($A218,csapatok!$A:$NN,GA$320,FALSE),5)="Csere",VLOOKUP(LEFT(VLOOKUP($A218,csapatok!$A:$NN,GA$320,FALSE),LEN(VLOOKUP($A218,csapatok!$A:$NN,GA$320,FALSE))-6),'csapat-ranglista'!$A:$FP,GA$321,FALSE)/8,VLOOKUP(VLOOKUP($A218,csapatok!$A:$NN,GA$320,FALSE),'csapat-ranglista'!$A:$FP,GA$321,FALSE)/4),0)</f>
        <v>0</v>
      </c>
      <c r="GB218" s="223">
        <f>IFERROR(IF(RIGHT(VLOOKUP($A218,csapatok!$A:$NN,GB$320,FALSE),5)="Csere",VLOOKUP(LEFT(VLOOKUP($A218,csapatok!$A:$NN,GB$320,FALSE),LEN(VLOOKUP($A218,csapatok!$A:$NN,GB$320,FALSE))-6),'csapat-ranglista'!$A:$FP,GB$321,FALSE)/8,VLOOKUP(VLOOKUP($A218,csapatok!$A:$NN,GB$320,FALSE),'csapat-ranglista'!$A:$FP,GB$321,FALSE)/4),0)</f>
        <v>0</v>
      </c>
      <c r="GC218" s="223">
        <f>IFERROR(IF(RIGHT(VLOOKUP($A218,csapatok!$A:$NN,GC$320,FALSE),5)="Csere",VLOOKUP(LEFT(VLOOKUP($A218,csapatok!$A:$NN,GC$320,FALSE),LEN(VLOOKUP($A218,csapatok!$A:$NN,GC$320,FALSE))-6),'csapat-ranglista'!$A:$FP,GC$321,FALSE)/8,VLOOKUP(VLOOKUP($A218,csapatok!$A:$NN,GC$320,FALSE),'csapat-ranglista'!$A:$FP,GC$321,FALSE)/4),0)</f>
        <v>0</v>
      </c>
      <c r="GD218" s="247">
        <f>SUM(EQ218:GC218)</f>
        <v>0</v>
      </c>
    </row>
    <row r="219" spans="1:186">
      <c r="A219" s="32" t="s">
        <v>141</v>
      </c>
      <c r="B219" s="131">
        <v>28070</v>
      </c>
      <c r="C219" s="131" t="str">
        <f>IF(B219=0,"",IF(B219&lt;$C$1,"felnőtt","ifi"))</f>
        <v>felnőtt</v>
      </c>
      <c r="D219" s="32" t="s">
        <v>101</v>
      </c>
      <c r="E219" s="45">
        <v>2.6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f>IFERROR(IF(RIGHT(VLOOKUP($A219,csapatok!$A:$BL,X$320,FALSE),5)="Csere",VLOOKUP(LEFT(VLOOKUP($A219,csapatok!$A:$BL,X$320,FALSE),LEN(VLOOKUP($A219,csapatok!$A:$BL,X$320,FALSE))-6),'csapat-ranglista'!$A:$FP,X$321,FALSE)/8,VLOOKUP(VLOOKUP($A219,csapatok!$A:$BL,X$320,FALSE),'csapat-ranglista'!$A:$FP,X$321,FALSE)/4),0)</f>
        <v>0</v>
      </c>
      <c r="Y219" s="32">
        <f>IFERROR(IF(RIGHT(VLOOKUP($A219,csapatok!$A:$BL,Y$320,FALSE),5)="Csere",VLOOKUP(LEFT(VLOOKUP($A219,csapatok!$A:$BL,Y$320,FALSE),LEN(VLOOKUP($A219,csapatok!$A:$BL,Y$320,FALSE))-6),'csapat-ranglista'!$A:$FP,Y$321,FALSE)/8,VLOOKUP(VLOOKUP($A219,csapatok!$A:$BL,Y$320,FALSE),'csapat-ranglista'!$A:$FP,Y$321,FALSE)/4),0)</f>
        <v>0</v>
      </c>
      <c r="Z219" s="32">
        <f>IFERROR(IF(RIGHT(VLOOKUP($A219,csapatok!$A:$BL,Z$320,FALSE),5)="Csere",VLOOKUP(LEFT(VLOOKUP($A219,csapatok!$A:$BL,Z$320,FALSE),LEN(VLOOKUP($A219,csapatok!$A:$BL,Z$320,FALSE))-6),'csapat-ranglista'!$A:$FP,Z$321,FALSE)/8,VLOOKUP(VLOOKUP($A219,csapatok!$A:$BL,Z$320,FALSE),'csapat-ranglista'!$A:$FP,Z$321,FALSE)/4),0)</f>
        <v>0</v>
      </c>
      <c r="AA219" s="32">
        <f>IFERROR(IF(RIGHT(VLOOKUP($A219,csapatok!$A:$BL,AA$320,FALSE),5)="Csere",VLOOKUP(LEFT(VLOOKUP($A219,csapatok!$A:$BL,AA$320,FALSE),LEN(VLOOKUP($A219,csapatok!$A:$BL,AA$320,FALSE))-6),'csapat-ranglista'!$A:$FP,AA$321,FALSE)/8,VLOOKUP(VLOOKUP($A219,csapatok!$A:$BL,AA$320,FALSE),'csapat-ranglista'!$A:$FP,AA$321,FALSE)/4),0)</f>
        <v>0</v>
      </c>
      <c r="AB219" s="223">
        <f>IFERROR(IF(RIGHT(VLOOKUP($A219,csapatok!$A:$BL,AB$320,FALSE),5)="Csere",VLOOKUP(LEFT(VLOOKUP($A219,csapatok!$A:$BL,AB$320,FALSE),LEN(VLOOKUP($A219,csapatok!$A:$BL,AB$320,FALSE))-6),'csapat-ranglista'!$A:$FP,AB$321,FALSE)/8,VLOOKUP(VLOOKUP($A219,csapatok!$A:$BL,AB$320,FALSE),'csapat-ranglista'!$A:$FP,AB$321,FALSE)/4),0)</f>
        <v>0</v>
      </c>
      <c r="AC219" s="223">
        <f>IFERROR(IF(RIGHT(VLOOKUP($A219,csapatok!$A:$BL,AC$320,FALSE),5)="Csere",VLOOKUP(LEFT(VLOOKUP($A219,csapatok!$A:$BL,AC$320,FALSE),LEN(VLOOKUP($A219,csapatok!$A:$BL,AC$320,FALSE))-6),'csapat-ranglista'!$A:$FP,AC$321,FALSE)/8,VLOOKUP(VLOOKUP($A219,csapatok!$A:$BL,AC$320,FALSE),'csapat-ranglista'!$A:$FP,AC$321,FALSE)/4),0)</f>
        <v>0</v>
      </c>
      <c r="AD219" s="223">
        <f>IFERROR(IF(RIGHT(VLOOKUP($A219,csapatok!$A:$BL,AD$320,FALSE),5)="Csere",VLOOKUP(LEFT(VLOOKUP($A219,csapatok!$A:$BL,AD$320,FALSE),LEN(VLOOKUP($A219,csapatok!$A:$BL,AD$320,FALSE))-6),'csapat-ranglista'!$A:$FP,AD$321,FALSE)/8,VLOOKUP(VLOOKUP($A219,csapatok!$A:$BL,AD$320,FALSE),'csapat-ranglista'!$A:$FP,AD$321,FALSE)/4),0)</f>
        <v>0</v>
      </c>
      <c r="AE219" s="223">
        <f>IFERROR(IF(RIGHT(VLOOKUP($A219,csapatok!$A:$BL,AE$320,FALSE),5)="Csere",VLOOKUP(LEFT(VLOOKUP($A219,csapatok!$A:$BL,AE$320,FALSE),LEN(VLOOKUP($A219,csapatok!$A:$BL,AE$320,FALSE))-6),'csapat-ranglista'!$A:$FP,AE$321,FALSE)/8,VLOOKUP(VLOOKUP($A219,csapatok!$A:$BL,AE$320,FALSE),'csapat-ranglista'!$A:$FP,AE$321,FALSE)/4),0)</f>
        <v>0</v>
      </c>
      <c r="AF219" s="223">
        <f>IFERROR(IF(RIGHT(VLOOKUP($A219,csapatok!$A:$BL,AF$320,FALSE),5)="Csere",VLOOKUP(LEFT(VLOOKUP($A219,csapatok!$A:$BL,AF$320,FALSE),LEN(VLOOKUP($A219,csapatok!$A:$BL,AF$320,FALSE))-6),'csapat-ranglista'!$A:$FP,AF$321,FALSE)/8,VLOOKUP(VLOOKUP($A219,csapatok!$A:$BL,AF$320,FALSE),'csapat-ranglista'!$A:$FP,AF$321,FALSE)/4),0)</f>
        <v>0</v>
      </c>
      <c r="AG219" s="223">
        <f>IFERROR(IF(RIGHT(VLOOKUP($A219,csapatok!$A:$BL,AG$320,FALSE),5)="Csere",VLOOKUP(LEFT(VLOOKUP($A219,csapatok!$A:$BL,AG$320,FALSE),LEN(VLOOKUP($A219,csapatok!$A:$BL,AG$320,FALSE))-6),'csapat-ranglista'!$A:$FP,AG$321,FALSE)/8,VLOOKUP(VLOOKUP($A219,csapatok!$A:$BL,AG$320,FALSE),'csapat-ranglista'!$A:$FP,AG$321,FALSE)/4),0)</f>
        <v>0</v>
      </c>
      <c r="AH219" s="223">
        <f>IFERROR(IF(RIGHT(VLOOKUP($A219,csapatok!$A:$BL,AH$320,FALSE),5)="Csere",VLOOKUP(LEFT(VLOOKUP($A219,csapatok!$A:$BL,AH$320,FALSE),LEN(VLOOKUP($A219,csapatok!$A:$BL,AH$320,FALSE))-6),'csapat-ranglista'!$A:$FP,AH$321,FALSE)/8,VLOOKUP(VLOOKUP($A219,csapatok!$A:$BL,AH$320,FALSE),'csapat-ranglista'!$A:$FP,AH$321,FALSE)/4),0)</f>
        <v>0</v>
      </c>
      <c r="AI219" s="223">
        <f>IFERROR(IF(RIGHT(VLOOKUP($A219,csapatok!$A:$BL,AI$320,FALSE),5)="Csere",VLOOKUP(LEFT(VLOOKUP($A219,csapatok!$A:$BL,AI$320,FALSE),LEN(VLOOKUP($A219,csapatok!$A:$BL,AI$320,FALSE))-6),'csapat-ranglista'!$A:$FP,AI$321,FALSE)/8,VLOOKUP(VLOOKUP($A219,csapatok!$A:$BL,AI$320,FALSE),'csapat-ranglista'!$A:$FP,AI$321,FALSE)/4),0)</f>
        <v>0</v>
      </c>
      <c r="AJ219" s="223">
        <f>IFERROR(IF(RIGHT(VLOOKUP($A219,csapatok!$A:$BL,AJ$320,FALSE),5)="Csere",VLOOKUP(LEFT(VLOOKUP($A219,csapatok!$A:$BL,AJ$320,FALSE),LEN(VLOOKUP($A219,csapatok!$A:$BL,AJ$320,FALSE))-6),'csapat-ranglista'!$A:$FP,AJ$321,FALSE)/8,VLOOKUP(VLOOKUP($A219,csapatok!$A:$BL,AJ$320,FALSE),'csapat-ranglista'!$A:$FP,AJ$321,FALSE)/2),0)</f>
        <v>0</v>
      </c>
      <c r="AK219" s="223">
        <f>IFERROR(IF(RIGHT(VLOOKUP($A219,csapatok!$A:$CN,AK$320,FALSE),5)="Csere",VLOOKUP(LEFT(VLOOKUP($A219,csapatok!$A:$CN,AK$320,FALSE),LEN(VLOOKUP($A219,csapatok!$A:$CN,AK$320,FALSE))-6),'csapat-ranglista'!$A:$FP,AK$321,FALSE)/8,VLOOKUP(VLOOKUP($A219,csapatok!$A:$CN,AK$320,FALSE),'csapat-ranglista'!$A:$FP,AK$321,FALSE)/4),0)</f>
        <v>0</v>
      </c>
      <c r="AL219" s="223">
        <f>IFERROR(IF(RIGHT(VLOOKUP($A219,csapatok!$A:$CN,AL$320,FALSE),5)="Csere",VLOOKUP(LEFT(VLOOKUP($A219,csapatok!$A:$CN,AL$320,FALSE),LEN(VLOOKUP($A219,csapatok!$A:$CN,AL$320,FALSE))-6),'csapat-ranglista'!$A:$FP,AL$321,FALSE)/8,VLOOKUP(VLOOKUP($A219,csapatok!$A:$CN,AL$320,FALSE),'csapat-ranglista'!$A:$FP,AL$321,FALSE)/4),0)</f>
        <v>0</v>
      </c>
      <c r="AM219" s="223">
        <f>IFERROR(IF(RIGHT(VLOOKUP($A219,csapatok!$A:$CN,AM$320,FALSE),5)="Csere",VLOOKUP(LEFT(VLOOKUP($A219,csapatok!$A:$CN,AM$320,FALSE),LEN(VLOOKUP($A219,csapatok!$A:$CN,AM$320,FALSE))-6),'csapat-ranglista'!$A:$FP,AM$321,FALSE)/8,VLOOKUP(VLOOKUP($A219,csapatok!$A:$CN,AM$320,FALSE),'csapat-ranglista'!$A:$FP,AM$321,FALSE)/4),0)</f>
        <v>0</v>
      </c>
      <c r="AN219" s="223">
        <f>IFERROR(IF(RIGHT(VLOOKUP($A219,csapatok!$A:$CN,AN$320,FALSE),5)="Csere",VLOOKUP(LEFT(VLOOKUP($A219,csapatok!$A:$CN,AN$320,FALSE),LEN(VLOOKUP($A219,csapatok!$A:$CN,AN$320,FALSE))-6),'csapat-ranglista'!$A:$FP,AN$321,FALSE)/8,VLOOKUP(VLOOKUP($A219,csapatok!$A:$CN,AN$320,FALSE),'csapat-ranglista'!$A:$FP,AN$321,FALSE)/4),0)</f>
        <v>0</v>
      </c>
      <c r="AO219" s="223">
        <f>IFERROR(IF(RIGHT(VLOOKUP($A219,csapatok!$A:$CN,AO$320,FALSE),5)="Csere",VLOOKUP(LEFT(VLOOKUP($A219,csapatok!$A:$CN,AO$320,FALSE),LEN(VLOOKUP($A219,csapatok!$A:$CN,AO$320,FALSE))-6),'csapat-ranglista'!$A:$FP,AO$321,FALSE)/8,VLOOKUP(VLOOKUP($A219,csapatok!$A:$CN,AO$320,FALSE),'csapat-ranglista'!$A:$FP,AO$321,FALSE)/4),0)</f>
        <v>0</v>
      </c>
      <c r="AP219" s="223">
        <f>IFERROR(IF(RIGHT(VLOOKUP($A219,csapatok!$A:$CN,AP$320,FALSE),5)="Csere",VLOOKUP(LEFT(VLOOKUP($A219,csapatok!$A:$CN,AP$320,FALSE),LEN(VLOOKUP($A219,csapatok!$A:$CN,AP$320,FALSE))-6),'csapat-ranglista'!$A:$FP,AP$321,FALSE)/8,VLOOKUP(VLOOKUP($A219,csapatok!$A:$CN,AP$320,FALSE),'csapat-ranglista'!$A:$FP,AP$321,FALSE)/4),0)</f>
        <v>0</v>
      </c>
      <c r="AQ219" s="223">
        <f>IFERROR(IF(RIGHT(VLOOKUP($A219,csapatok!$A:$CN,AQ$320,FALSE),5)="Csere",VLOOKUP(LEFT(VLOOKUP($A219,csapatok!$A:$CN,AQ$320,FALSE),LEN(VLOOKUP($A219,csapatok!$A:$CN,AQ$320,FALSE))-6),'csapat-ranglista'!$A:$FP,AQ$321,FALSE)/8,VLOOKUP(VLOOKUP($A219,csapatok!$A:$CN,AQ$320,FALSE),'csapat-ranglista'!$A:$FP,AQ$321,FALSE)/4),0)</f>
        <v>0</v>
      </c>
      <c r="AR219" s="223">
        <f>IFERROR(IF(RIGHT(VLOOKUP($A219,csapatok!$A:$CN,AR$320,FALSE),5)="Csere",VLOOKUP(LEFT(VLOOKUP($A219,csapatok!$A:$CN,AR$320,FALSE),LEN(VLOOKUP($A219,csapatok!$A:$CN,AR$320,FALSE))-6),'csapat-ranglista'!$A:$FP,AR$321,FALSE)/8,VLOOKUP(VLOOKUP($A219,csapatok!$A:$CN,AR$320,FALSE),'csapat-ranglista'!$A:$FP,AR$321,FALSE)/4),0)</f>
        <v>0</v>
      </c>
      <c r="AS219" s="223">
        <f>IFERROR(IF(RIGHT(VLOOKUP($A219,csapatok!$A:$CN,AS$320,FALSE),5)="Csere",VLOOKUP(LEFT(VLOOKUP($A219,csapatok!$A:$CN,AS$320,FALSE),LEN(VLOOKUP($A219,csapatok!$A:$CN,AS$320,FALSE))-6),'csapat-ranglista'!$A:$FP,AS$321,FALSE)/8,VLOOKUP(VLOOKUP($A219,csapatok!$A:$CN,AS$320,FALSE),'csapat-ranglista'!$A:$FP,AS$321,FALSE)/4),0)</f>
        <v>0</v>
      </c>
      <c r="AT219" s="223">
        <f>IFERROR(IF(RIGHT(VLOOKUP($A219,csapatok!$A:$CN,AT$320,FALSE),5)="Csere",VLOOKUP(LEFT(VLOOKUP($A219,csapatok!$A:$CN,AT$320,FALSE),LEN(VLOOKUP($A219,csapatok!$A:$CN,AT$320,FALSE))-6),'csapat-ranglista'!$A:$FP,AT$321,FALSE)/8,VLOOKUP(VLOOKUP($A219,csapatok!$A:$CN,AT$320,FALSE),'csapat-ranglista'!$A:$FP,AT$321,FALSE)/4),0)</f>
        <v>0</v>
      </c>
      <c r="AU219" s="223">
        <f>IFERROR(IF(RIGHT(VLOOKUP($A219,csapatok!$A:$CN,AU$320,FALSE),5)="Csere",VLOOKUP(LEFT(VLOOKUP($A219,csapatok!$A:$CN,AU$320,FALSE),LEN(VLOOKUP($A219,csapatok!$A:$CN,AU$320,FALSE))-6),'csapat-ranglista'!$A:$FP,AU$321,FALSE)/8,VLOOKUP(VLOOKUP($A219,csapatok!$A:$CN,AU$320,FALSE),'csapat-ranglista'!$A:$FP,AU$321,FALSE)/4),0)</f>
        <v>0</v>
      </c>
      <c r="AV219" s="223">
        <f>IFERROR(IF(RIGHT(VLOOKUP($A219,csapatok!$A:$CN,AV$320,FALSE),5)="Csere",VLOOKUP(LEFT(VLOOKUP($A219,csapatok!$A:$CN,AV$320,FALSE),LEN(VLOOKUP($A219,csapatok!$A:$CN,AV$320,FALSE))-6),'csapat-ranglista'!$A:$FP,AV$321,FALSE)/8,VLOOKUP(VLOOKUP($A219,csapatok!$A:$CN,AV$320,FALSE),'csapat-ranglista'!$A:$FP,AV$321,FALSE)/4),0)</f>
        <v>0</v>
      </c>
      <c r="AW219" s="223">
        <f>IFERROR(IF(RIGHT(VLOOKUP($A219,csapatok!$A:$CN,AW$320,FALSE),5)="Csere",VLOOKUP(LEFT(VLOOKUP($A219,csapatok!$A:$CN,AW$320,FALSE),LEN(VLOOKUP($A219,csapatok!$A:$CN,AW$320,FALSE))-6),'csapat-ranglista'!$A:$FP,AW$321,FALSE)/8,VLOOKUP(VLOOKUP($A219,csapatok!$A:$CN,AW$320,FALSE),'csapat-ranglista'!$A:$FP,AW$321,FALSE)/4),0)</f>
        <v>0</v>
      </c>
      <c r="AX219" s="223">
        <f>IFERROR(IF(RIGHT(VLOOKUP($A219,csapatok!$A:$CN,AX$320,FALSE),5)="Csere",VLOOKUP(LEFT(VLOOKUP($A219,csapatok!$A:$CN,AX$320,FALSE),LEN(VLOOKUP($A219,csapatok!$A:$CN,AX$320,FALSE))-6),'csapat-ranglista'!$A:$FP,AX$321,FALSE)/8,VLOOKUP(VLOOKUP($A219,csapatok!$A:$CN,AX$320,FALSE),'csapat-ranglista'!$A:$FP,AX$321,FALSE)/4),0)</f>
        <v>0</v>
      </c>
      <c r="AY219" s="223">
        <f>IFERROR(IF(RIGHT(VLOOKUP($A219,csapatok!$A:$NN,AY$320,FALSE),5)="Csere",VLOOKUP(LEFT(VLOOKUP($A219,csapatok!$A:$NN,AY$320,FALSE),LEN(VLOOKUP($A219,csapatok!$A:$NN,AY$320,FALSE))-6),'csapat-ranglista'!$A:$FP,AY$321,FALSE)/8,VLOOKUP(VLOOKUP($A219,csapatok!$A:$NN,AY$320,FALSE),'csapat-ranglista'!$A:$FP,AY$321,FALSE)/4),0)</f>
        <v>0</v>
      </c>
      <c r="AZ219" s="223">
        <f>IFERROR(IF(RIGHT(VLOOKUP($A219,csapatok!$A:$NN,AZ$320,FALSE),5)="Csere",VLOOKUP(LEFT(VLOOKUP($A219,csapatok!$A:$NN,AZ$320,FALSE),LEN(VLOOKUP($A219,csapatok!$A:$NN,AZ$320,FALSE))-6),'csapat-ranglista'!$A:$FP,AZ$321,FALSE)/8,VLOOKUP(VLOOKUP($A219,csapatok!$A:$NN,AZ$320,FALSE),'csapat-ranglista'!$A:$FP,AZ$321,FALSE)/4),0)</f>
        <v>0</v>
      </c>
      <c r="BA219" s="223">
        <f>IFERROR(IF(RIGHT(VLOOKUP($A219,csapatok!$A:$NN,BA$320,FALSE),5)="Csere",VLOOKUP(LEFT(VLOOKUP($A219,csapatok!$A:$NN,BA$320,FALSE),LEN(VLOOKUP($A219,csapatok!$A:$NN,BA$320,FALSE))-6),'csapat-ranglista'!$A:$FP,BA$321,FALSE)/8,VLOOKUP(VLOOKUP($A219,csapatok!$A:$NN,BA$320,FALSE),'csapat-ranglista'!$A:$FP,BA$321,FALSE)/4),0)</f>
        <v>0</v>
      </c>
      <c r="BB219" s="223">
        <f>IFERROR(IF(RIGHT(VLOOKUP($A219,csapatok!$A:$NN,BB$320,FALSE),5)="Csere",VLOOKUP(LEFT(VLOOKUP($A219,csapatok!$A:$NN,BB$320,FALSE),LEN(VLOOKUP($A219,csapatok!$A:$NN,BB$320,FALSE))-6),'csapat-ranglista'!$A:$FP,BB$321,FALSE)/8,VLOOKUP(VLOOKUP($A219,csapatok!$A:$NN,BB$320,FALSE),'csapat-ranglista'!$A:$FP,BB$321,FALSE)/4),0)</f>
        <v>0</v>
      </c>
      <c r="BC219" s="224">
        <f>versenyek!$ES$11*IFERROR(VLOOKUP(VLOOKUP($A219,versenyek!ER:ET,3,FALSE),szabalyok!$A$16:$B$23,2,FALSE)/4,0)</f>
        <v>0</v>
      </c>
      <c r="BD219" s="224">
        <f>versenyek!$EV$11*IFERROR(VLOOKUP(VLOOKUP($A219,versenyek!EU:EW,3,FALSE),szabalyok!$A$16:$B$23,2,FALSE)/4,0)</f>
        <v>0</v>
      </c>
      <c r="BE219" s="223">
        <f>IFERROR(IF(RIGHT(VLOOKUP($A219,csapatok!$A:$NN,BE$320,FALSE),5)="Csere",VLOOKUP(LEFT(VLOOKUP($A219,csapatok!$A:$NN,BE$320,FALSE),LEN(VLOOKUP($A219,csapatok!$A:$NN,BE$320,FALSE))-6),'csapat-ranglista'!$A:$FP,BE$321,FALSE)/8,VLOOKUP(VLOOKUP($A219,csapatok!$A:$NN,BE$320,FALSE),'csapat-ranglista'!$A:$FP,BE$321,FALSE)/4),0)</f>
        <v>0</v>
      </c>
      <c r="BF219" s="223">
        <f>IFERROR(IF(RIGHT(VLOOKUP($A219,csapatok!$A:$NN,BF$320,FALSE),5)="Csere",VLOOKUP(LEFT(VLOOKUP($A219,csapatok!$A:$NN,BF$320,FALSE),LEN(VLOOKUP($A219,csapatok!$A:$NN,BF$320,FALSE))-6),'csapat-ranglista'!$A:$FP,BF$321,FALSE)/8,VLOOKUP(VLOOKUP($A219,csapatok!$A:$NN,BF$320,FALSE),'csapat-ranglista'!$A:$FP,BF$321,FALSE)/4),0)</f>
        <v>0</v>
      </c>
      <c r="BG219" s="223">
        <f>IFERROR(IF(RIGHT(VLOOKUP($A219,csapatok!$A:$NN,BG$320,FALSE),5)="Csere",VLOOKUP(LEFT(VLOOKUP($A219,csapatok!$A:$NN,BG$320,FALSE),LEN(VLOOKUP($A219,csapatok!$A:$NN,BG$320,FALSE))-6),'csapat-ranglista'!$A:$FP,BG$321,FALSE)/8,VLOOKUP(VLOOKUP($A219,csapatok!$A:$NN,BG$320,FALSE),'csapat-ranglista'!$A:$FP,BG$321,FALSE)/4),0)</f>
        <v>0</v>
      </c>
      <c r="BH219" s="223">
        <f>IFERROR(IF(RIGHT(VLOOKUP($A219,csapatok!$A:$NN,BH$320,FALSE),5)="Csere",VLOOKUP(LEFT(VLOOKUP($A219,csapatok!$A:$NN,BH$320,FALSE),LEN(VLOOKUP($A219,csapatok!$A:$NN,BH$320,FALSE))-6),'csapat-ranglista'!$A:$FP,BH$321,FALSE)/8,VLOOKUP(VLOOKUP($A219,csapatok!$A:$NN,BH$320,FALSE),'csapat-ranglista'!$A:$FP,BH$321,FALSE)/4),0)</f>
        <v>0</v>
      </c>
      <c r="BI219" s="223">
        <f>IFERROR(IF(RIGHT(VLOOKUP($A219,csapatok!$A:$NN,BI$320,FALSE),5)="Csere",VLOOKUP(LEFT(VLOOKUP($A219,csapatok!$A:$NN,BI$320,FALSE),LEN(VLOOKUP($A219,csapatok!$A:$NN,BI$320,FALSE))-6),'csapat-ranglista'!$A:$FP,BI$321,FALSE)/8,VLOOKUP(VLOOKUP($A219,csapatok!$A:$NN,BI$320,FALSE),'csapat-ranglista'!$A:$FP,BI$321,FALSE)/4),0)</f>
        <v>0</v>
      </c>
      <c r="BJ219" s="223">
        <f>IFERROR(IF(RIGHT(VLOOKUP($A219,csapatok!$A:$NN,BJ$320,FALSE),5)="Csere",VLOOKUP(LEFT(VLOOKUP($A219,csapatok!$A:$NN,BJ$320,FALSE),LEN(VLOOKUP($A219,csapatok!$A:$NN,BJ$320,FALSE))-6),'csapat-ranglista'!$A:$FP,BJ$321,FALSE)/8,VLOOKUP(VLOOKUP($A219,csapatok!$A:$NN,BJ$320,FALSE),'csapat-ranglista'!$A:$FP,BJ$321,FALSE)/4),0)</f>
        <v>0</v>
      </c>
      <c r="BK219" s="223">
        <f>IFERROR(IF(RIGHT(VLOOKUP($A219,csapatok!$A:$NN,BK$320,FALSE),5)="Csere",VLOOKUP(LEFT(VLOOKUP($A219,csapatok!$A:$NN,BK$320,FALSE),LEN(VLOOKUP($A219,csapatok!$A:$NN,BK$320,FALSE))-6),'csapat-ranglista'!$A:$FP,BK$321,FALSE)/8,VLOOKUP(VLOOKUP($A219,csapatok!$A:$NN,BK$320,FALSE),'csapat-ranglista'!$A:$FP,BK$321,FALSE)/4),0)</f>
        <v>0</v>
      </c>
      <c r="BL219" s="223">
        <f>IFERROR(IF(RIGHT(VLOOKUP($A219,csapatok!$A:$NN,BL$320,FALSE),5)="Csere",VLOOKUP(LEFT(VLOOKUP($A219,csapatok!$A:$NN,BL$320,FALSE),LEN(VLOOKUP($A219,csapatok!$A:$NN,BL$320,FALSE))-6),'csapat-ranglista'!$A:$FP,BL$321,FALSE)/8,VLOOKUP(VLOOKUP($A219,csapatok!$A:$NN,BL$320,FALSE),'csapat-ranglista'!$A:$FP,BL$321,FALSE)/4),0)</f>
        <v>0</v>
      </c>
      <c r="BM219" s="223">
        <f>IFERROR(IF(RIGHT(VLOOKUP($A219,csapatok!$A:$NN,BM$320,FALSE),5)="Csere",VLOOKUP(LEFT(VLOOKUP($A219,csapatok!$A:$NN,BM$320,FALSE),LEN(VLOOKUP($A219,csapatok!$A:$NN,BM$320,FALSE))-6),'csapat-ranglista'!$A:$FP,BM$321,FALSE)/8,VLOOKUP(VLOOKUP($A219,csapatok!$A:$NN,BM$320,FALSE),'csapat-ranglista'!$A:$FP,BM$321,FALSE)/4),0)</f>
        <v>0</v>
      </c>
      <c r="BN219" s="223">
        <f>IFERROR(IF(RIGHT(VLOOKUP($A219,csapatok!$A:$NN,BN$320,FALSE),5)="Csere",VLOOKUP(LEFT(VLOOKUP($A219,csapatok!$A:$NN,BN$320,FALSE),LEN(VLOOKUP($A219,csapatok!$A:$NN,BN$320,FALSE))-6),'csapat-ranglista'!$A:$FP,BN$321,FALSE)/8,VLOOKUP(VLOOKUP($A219,csapatok!$A:$NN,BN$320,FALSE),'csapat-ranglista'!$A:$FP,BN$321,FALSE)/4),0)</f>
        <v>0</v>
      </c>
      <c r="BO219" s="223">
        <f>IFERROR(IF(RIGHT(VLOOKUP($A219,csapatok!$A:$NN,BO$320,FALSE),5)="Csere",VLOOKUP(LEFT(VLOOKUP($A219,csapatok!$A:$NN,BO$320,FALSE),LEN(VLOOKUP($A219,csapatok!$A:$NN,BO$320,FALSE))-6),'csapat-ranglista'!$A:$FP,BO$321,FALSE)/8,VLOOKUP(VLOOKUP($A219,csapatok!$A:$NN,BO$320,FALSE),'csapat-ranglista'!$A:$FP,BO$321,FALSE)/4),0)</f>
        <v>0</v>
      </c>
      <c r="BP219" s="223">
        <f>IFERROR(IF(RIGHT(VLOOKUP($A219,csapatok!$A:$NN,BP$320,FALSE),5)="Csere",VLOOKUP(LEFT(VLOOKUP($A219,csapatok!$A:$NN,BP$320,FALSE),LEN(VLOOKUP($A219,csapatok!$A:$NN,BP$320,FALSE))-6),'csapat-ranglista'!$A:$FP,BP$321,FALSE)/8,VLOOKUP(VLOOKUP($A219,csapatok!$A:$NN,BP$320,FALSE),'csapat-ranglista'!$A:$FP,BP$321,FALSE)/4),0)</f>
        <v>0</v>
      </c>
      <c r="BQ219" s="223">
        <f>IFERROR(IF(RIGHT(VLOOKUP($A219,csapatok!$A:$NN,BQ$320,FALSE),5)="Csere",VLOOKUP(LEFT(VLOOKUP($A219,csapatok!$A:$NN,BQ$320,FALSE),LEN(VLOOKUP($A219,csapatok!$A:$NN,BQ$320,FALSE))-6),'csapat-ranglista'!$A:$FP,BQ$321,FALSE)/8,VLOOKUP(VLOOKUP($A219,csapatok!$A:$NN,BQ$320,FALSE),'csapat-ranglista'!$A:$FP,BQ$321,FALSE)/4),0)</f>
        <v>0</v>
      </c>
      <c r="BR219" s="223">
        <f>IFERROR(IF(RIGHT(VLOOKUP($A219,csapatok!$A:$NN,BR$320,FALSE),5)="Csere",VLOOKUP(LEFT(VLOOKUP($A219,csapatok!$A:$NN,BR$320,FALSE),LEN(VLOOKUP($A219,csapatok!$A:$NN,BR$320,FALSE))-6),'csapat-ranglista'!$A:$FP,BR$321,FALSE)/8,VLOOKUP(VLOOKUP($A219,csapatok!$A:$NN,BR$320,FALSE),'csapat-ranglista'!$A:$FP,BR$321,FALSE)/4),0)</f>
        <v>0</v>
      </c>
      <c r="BS219" s="223">
        <f>IFERROR(IF(RIGHT(VLOOKUP($A219,csapatok!$A:$NN,BS$320,FALSE),5)="Csere",VLOOKUP(LEFT(VLOOKUP($A219,csapatok!$A:$NN,BS$320,FALSE),LEN(VLOOKUP($A219,csapatok!$A:$NN,BS$320,FALSE))-6),'csapat-ranglista'!$A:$FP,BS$321,FALSE)/8,VLOOKUP(VLOOKUP($A219,csapatok!$A:$NN,BS$320,FALSE),'csapat-ranglista'!$A:$FP,BS$321,FALSE)/4),0)</f>
        <v>0</v>
      </c>
      <c r="BT219" s="223">
        <f>IFERROR(IF(RIGHT(VLOOKUP($A219,csapatok!$A:$NN,BT$320,FALSE),5)="Csere",VLOOKUP(LEFT(VLOOKUP($A219,csapatok!$A:$NN,BT$320,FALSE),LEN(VLOOKUP($A219,csapatok!$A:$NN,BT$320,FALSE))-6),'csapat-ranglista'!$A:$FP,BT$321,FALSE)/8,VLOOKUP(VLOOKUP($A219,csapatok!$A:$NN,BT$320,FALSE),'csapat-ranglista'!$A:$FP,BT$321,FALSE)/4),0)</f>
        <v>0</v>
      </c>
      <c r="BU219" s="223">
        <f>IFERROR(IF(RIGHT(VLOOKUP($A219,csapatok!$A:$NN,BU$320,FALSE),5)="Csere",VLOOKUP(LEFT(VLOOKUP($A219,csapatok!$A:$NN,BU$320,FALSE),LEN(VLOOKUP($A219,csapatok!$A:$NN,BU$320,FALSE))-6),'csapat-ranglista'!$A:$FP,BU$321,FALSE)/8,VLOOKUP(VLOOKUP($A219,csapatok!$A:$NN,BU$320,FALSE),'csapat-ranglista'!$A:$FP,BU$321,FALSE)/4),0)</f>
        <v>0</v>
      </c>
      <c r="BV219" s="223">
        <f>IFERROR(IF(RIGHT(VLOOKUP($A219,csapatok!$A:$NN,BV$320,FALSE),5)="Csere",VLOOKUP(LEFT(VLOOKUP($A219,csapatok!$A:$NN,BV$320,FALSE),LEN(VLOOKUP($A219,csapatok!$A:$NN,BV$320,FALSE))-6),'csapat-ranglista'!$A:$FP,BV$321,FALSE)/8,VLOOKUP(VLOOKUP($A219,csapatok!$A:$NN,BV$320,FALSE),'csapat-ranglista'!$A:$FP,BV$321,FALSE)/4),0)</f>
        <v>0</v>
      </c>
      <c r="BW219" s="223">
        <f>IFERROR(IF(RIGHT(VLOOKUP($A219,csapatok!$A:$NN,BW$320,FALSE),5)="Csere",VLOOKUP(LEFT(VLOOKUP($A219,csapatok!$A:$NN,BW$320,FALSE),LEN(VLOOKUP($A219,csapatok!$A:$NN,BW$320,FALSE))-6),'csapat-ranglista'!$A:$FP,BW$321,FALSE)/8,VLOOKUP(VLOOKUP($A219,csapatok!$A:$NN,BW$320,FALSE),'csapat-ranglista'!$A:$FP,BW$321,FALSE)/4),0)</f>
        <v>0</v>
      </c>
      <c r="BX219" s="223">
        <f>IFERROR(IF(RIGHT(VLOOKUP($A219,csapatok!$A:$NN,BX$320,FALSE),5)="Csere",VLOOKUP(LEFT(VLOOKUP($A219,csapatok!$A:$NN,BX$320,FALSE),LEN(VLOOKUP($A219,csapatok!$A:$NN,BX$320,FALSE))-6),'csapat-ranglista'!$A:$FP,BX$321,FALSE)/8,VLOOKUP(VLOOKUP($A219,csapatok!$A:$NN,BX$320,FALSE),'csapat-ranglista'!$A:$FP,BX$321,FALSE)/4),0)</f>
        <v>0</v>
      </c>
      <c r="BY219" s="223">
        <f>IFERROR(IF(RIGHT(VLOOKUP($A219,csapatok!$A:$NN,BY$320,FALSE),5)="Csere",VLOOKUP(LEFT(VLOOKUP($A219,csapatok!$A:$NN,BY$320,FALSE),LEN(VLOOKUP($A219,csapatok!$A:$NN,BY$320,FALSE))-6),'csapat-ranglista'!$A:$FP,BY$321,FALSE)/8,VLOOKUP(VLOOKUP($A219,csapatok!$A:$NN,BY$320,FALSE),'csapat-ranglista'!$A:$FP,BY$321,FALSE)/4),0)</f>
        <v>0</v>
      </c>
      <c r="BZ219" s="223">
        <f>IFERROR(IF(RIGHT(VLOOKUP($A219,csapatok!$A:$NN,BZ$320,FALSE),5)="Csere",VLOOKUP(LEFT(VLOOKUP($A219,csapatok!$A:$NN,BZ$320,FALSE),LEN(VLOOKUP($A219,csapatok!$A:$NN,BZ$320,FALSE))-6),'csapat-ranglista'!$A:$FP,BZ$321,FALSE)/8,VLOOKUP(VLOOKUP($A219,csapatok!$A:$NN,BZ$320,FALSE),'csapat-ranglista'!$A:$FP,BZ$321,FALSE)/4),0)</f>
        <v>0</v>
      </c>
      <c r="CA219" s="223">
        <f>IFERROR(IF(RIGHT(VLOOKUP($A219,csapatok!$A:$NN,CA$320,FALSE),5)="Csere",VLOOKUP(LEFT(VLOOKUP($A219,csapatok!$A:$NN,CA$320,FALSE),LEN(VLOOKUP($A219,csapatok!$A:$NN,CA$320,FALSE))-6),'csapat-ranglista'!$A:$FP,CA$321,FALSE)/8,VLOOKUP(VLOOKUP($A219,csapatok!$A:$NN,CA$320,FALSE),'csapat-ranglista'!$A:$FP,CA$321,FALSE)/4),0)</f>
        <v>0</v>
      </c>
      <c r="CB219" s="223">
        <f>IFERROR(IF(RIGHT(VLOOKUP($A219,csapatok!$A:$NN,CB$320,FALSE),5)="Csere",VLOOKUP(LEFT(VLOOKUP($A219,csapatok!$A:$NN,CB$320,FALSE),LEN(VLOOKUP($A219,csapatok!$A:$NN,CB$320,FALSE))-6),'csapat-ranglista'!$A:$FP,CB$321,FALSE)/8,VLOOKUP(VLOOKUP($A219,csapatok!$A:$NN,CB$320,FALSE),'csapat-ranglista'!$A:$FP,CB$321,FALSE)/4),0)</f>
        <v>0</v>
      </c>
      <c r="CC219" s="223">
        <f>IFERROR(IF(RIGHT(VLOOKUP($A219,csapatok!$A:$NN,CC$320,FALSE),5)="Csere",VLOOKUP(LEFT(VLOOKUP($A219,csapatok!$A:$NN,CC$320,FALSE),LEN(VLOOKUP($A219,csapatok!$A:$NN,CC$320,FALSE))-6),'csapat-ranglista'!$A:$FP,CC$321,FALSE)/8,VLOOKUP(VLOOKUP($A219,csapatok!$A:$NN,CC$320,FALSE),'csapat-ranglista'!$A:$FP,CC$321,FALSE)/4),0)</f>
        <v>0</v>
      </c>
      <c r="CD219" s="223">
        <f>IFERROR(IF(RIGHT(VLOOKUP($A219,csapatok!$A:$NN,CD$320,FALSE),5)="Csere",VLOOKUP(LEFT(VLOOKUP($A219,csapatok!$A:$NN,CD$320,FALSE),LEN(VLOOKUP($A219,csapatok!$A:$NN,CD$320,FALSE))-6),'csapat-ranglista'!$A:$FP,CD$321,FALSE)/8,VLOOKUP(VLOOKUP($A219,csapatok!$A:$NN,CD$320,FALSE),'csapat-ranglista'!$A:$FP,CD$321,FALSE)/4),0)</f>
        <v>0</v>
      </c>
      <c r="CE219" s="223">
        <f>IFERROR(IF(RIGHT(VLOOKUP($A219,csapatok!$A:$NN,CE$320,FALSE),5)="Csere",VLOOKUP(LEFT(VLOOKUP($A219,csapatok!$A:$NN,CE$320,FALSE),LEN(VLOOKUP($A219,csapatok!$A:$NN,CE$320,FALSE))-6),'csapat-ranglista'!$A:$FP,CE$321,FALSE)/8,VLOOKUP(VLOOKUP($A219,csapatok!$A:$NN,CE$320,FALSE),'csapat-ranglista'!$A:$FP,CE$321,FALSE)/4),0)</f>
        <v>0</v>
      </c>
      <c r="CF219" s="223">
        <f>IFERROR(IF(RIGHT(VLOOKUP($A219,csapatok!$A:$NN,CF$320,FALSE),5)="Csere",VLOOKUP(LEFT(VLOOKUP($A219,csapatok!$A:$NN,CF$320,FALSE),LEN(VLOOKUP($A219,csapatok!$A:$NN,CF$320,FALSE))-6),'csapat-ranglista'!$A:$FP,CF$321,FALSE)/8,VLOOKUP(VLOOKUP($A219,csapatok!$A:$NN,CF$320,FALSE),'csapat-ranglista'!$A:$FP,CF$321,FALSE)/4),0)</f>
        <v>0</v>
      </c>
      <c r="CG219" s="223">
        <f>IFERROR(IF(RIGHT(VLOOKUP($A219,csapatok!$A:$NN,CG$320,FALSE),5)="Csere",VLOOKUP(LEFT(VLOOKUP($A219,csapatok!$A:$NN,CG$320,FALSE),LEN(VLOOKUP($A219,csapatok!$A:$NN,CG$320,FALSE))-6),'csapat-ranglista'!$A:$FP,CG$321,FALSE)/8,VLOOKUP(VLOOKUP($A219,csapatok!$A:$NN,CG$320,FALSE),'csapat-ranglista'!$A:$FP,CG$321,FALSE)/4),0)</f>
        <v>0</v>
      </c>
      <c r="CH219" s="223">
        <f>IFERROR(IF(RIGHT(VLOOKUP($A219,csapatok!$A:$NN,CH$320,FALSE),5)="Csere",VLOOKUP(LEFT(VLOOKUP($A219,csapatok!$A:$NN,CH$320,FALSE),LEN(VLOOKUP($A219,csapatok!$A:$NN,CH$320,FALSE))-6),'csapat-ranglista'!$A:$FP,CH$321,FALSE)/8,VLOOKUP(VLOOKUP($A219,csapatok!$A:$NN,CH$320,FALSE),'csapat-ranglista'!$A:$FP,CH$321,FALSE)/4),0)</f>
        <v>0</v>
      </c>
      <c r="CI219" s="223">
        <f>IFERROR(IF(RIGHT(VLOOKUP($A219,csapatok!$A:$NN,CI$320,FALSE),5)="Csere",VLOOKUP(LEFT(VLOOKUP($A219,csapatok!$A:$NN,CI$320,FALSE),LEN(VLOOKUP($A219,csapatok!$A:$NN,CI$320,FALSE))-6),'csapat-ranglista'!$A:$FP,CI$321,FALSE)/8,VLOOKUP(VLOOKUP($A219,csapatok!$A:$NN,CI$320,FALSE),'csapat-ranglista'!$A:$FP,CI$321,FALSE)/4),0)</f>
        <v>0</v>
      </c>
      <c r="CJ219" s="224">
        <f>versenyek!$IQ$11*IFERROR(VLOOKUP(VLOOKUP($A219,versenyek!IP:IR,3,FALSE),szabalyok!$A$16:$B$23,2,FALSE)/4,0)</f>
        <v>0</v>
      </c>
      <c r="CK219" s="224">
        <f>versenyek!$IT$11*IFERROR(VLOOKUP(VLOOKUP($A219,versenyek!IS:IU,3,FALSE),szabalyok!$A$16:$B$23,2,FALSE)/4,0)</f>
        <v>0</v>
      </c>
      <c r="CL219" s="223">
        <f>IFERROR(IF(RIGHT(VLOOKUP($A219,csapatok!$A:$NN,CL$320,FALSE),5)="Csere",VLOOKUP(LEFT(VLOOKUP($A219,csapatok!$A:$NN,CL$320,FALSE),LEN(VLOOKUP($A219,csapatok!$A:$NN,CL$320,FALSE))-6),'csapat-ranglista'!$A:$FP,CL$321,FALSE)/8,VLOOKUP(VLOOKUP($A219,csapatok!$A:$NN,CL$320,FALSE),'csapat-ranglista'!$A:$FP,CL$321,FALSE)/4),0)</f>
        <v>0</v>
      </c>
      <c r="CM219" s="223">
        <f>IFERROR(IF(RIGHT(VLOOKUP($A219,csapatok!$A:$NN,CM$320,FALSE),5)="Csere",VLOOKUP(LEFT(VLOOKUP($A219,csapatok!$A:$NN,CM$320,FALSE),LEN(VLOOKUP($A219,csapatok!$A:$NN,CM$320,FALSE))-6),'csapat-ranglista'!$A:$FP,CM$321,FALSE)/8,VLOOKUP(VLOOKUP($A219,csapatok!$A:$NN,CM$320,FALSE),'csapat-ranglista'!$A:$FP,CM$321,FALSE)/4),0)</f>
        <v>0</v>
      </c>
      <c r="CN219" s="223">
        <f>IFERROR(IF(RIGHT(VLOOKUP($A219,csapatok!$A:$NN,CN$320,FALSE),5)="Csere",VLOOKUP(LEFT(VLOOKUP($A219,csapatok!$A:$NN,CN$320,FALSE),LEN(VLOOKUP($A219,csapatok!$A:$NN,CN$320,FALSE))-6),'csapat-ranglista'!$A:$FP,CN$321,FALSE)/8,VLOOKUP(VLOOKUP($A219,csapatok!$A:$NN,CN$320,FALSE),'csapat-ranglista'!$A:$FP,CN$321,FALSE)/4),0)</f>
        <v>0</v>
      </c>
      <c r="CO219" s="223">
        <f>IFERROR(IF(RIGHT(VLOOKUP($A219,csapatok!$A:$NN,CO$320,FALSE),5)="Csere",VLOOKUP(LEFT(VLOOKUP($A219,csapatok!$A:$NN,CO$320,FALSE),LEN(VLOOKUP($A219,csapatok!$A:$NN,CO$320,FALSE))-6),'csapat-ranglista'!$A:$FP,CO$321,FALSE)/8,VLOOKUP(VLOOKUP($A219,csapatok!$A:$NN,CO$320,FALSE),'csapat-ranglista'!$A:$FP,CO$321,FALSE)/4),0)</f>
        <v>0</v>
      </c>
      <c r="CP219" s="223">
        <f>IFERROR(IF(RIGHT(VLOOKUP($A219,csapatok!$A:$NN,CP$320,FALSE),5)="Csere",VLOOKUP(LEFT(VLOOKUP($A219,csapatok!$A:$NN,CP$320,FALSE),LEN(VLOOKUP($A219,csapatok!$A:$NN,CP$320,FALSE))-6),'csapat-ranglista'!$A:$FP,CP$321,FALSE)/8,VLOOKUP(VLOOKUP($A219,csapatok!$A:$NN,CP$320,FALSE),'csapat-ranglista'!$A:$FP,CP$321,FALSE)/4),0)</f>
        <v>0</v>
      </c>
      <c r="CQ219" s="223">
        <f>IFERROR(IF(RIGHT(VLOOKUP($A219,csapatok!$A:$NN,CQ$320,FALSE),5)="Csere",VLOOKUP(LEFT(VLOOKUP($A219,csapatok!$A:$NN,CQ$320,FALSE),LEN(VLOOKUP($A219,csapatok!$A:$NN,CQ$320,FALSE))-6),'csapat-ranglista'!$A:$FP,CQ$321,FALSE)/8,VLOOKUP(VLOOKUP($A219,csapatok!$A:$NN,CQ$320,FALSE),'csapat-ranglista'!$A:$FP,CQ$321,FALSE)/4),0)</f>
        <v>0</v>
      </c>
      <c r="CR219" s="223">
        <f>IFERROR(IF(RIGHT(VLOOKUP($A219,csapatok!$A:$NN,CR$320,FALSE),5)="Csere",VLOOKUP(LEFT(VLOOKUP($A219,csapatok!$A:$NN,CR$320,FALSE),LEN(VLOOKUP($A219,csapatok!$A:$NN,CR$320,FALSE))-6),'csapat-ranglista'!$A:$FP,CR$321,FALSE)/8,VLOOKUP(VLOOKUP($A219,csapatok!$A:$NN,CR$320,FALSE),'csapat-ranglista'!$A:$FP,CR$321,FALSE)/4),0)</f>
        <v>0</v>
      </c>
      <c r="CS219" s="223">
        <f>IFERROR(IF(RIGHT(VLOOKUP($A219,csapatok!$A:$NN,CS$320,FALSE),5)="Csere",VLOOKUP(LEFT(VLOOKUP($A219,csapatok!$A:$NN,CS$320,FALSE),LEN(VLOOKUP($A219,csapatok!$A:$NN,CS$320,FALSE))-6),'csapat-ranglista'!$A:$FP,CS$321,FALSE)/8,VLOOKUP(VLOOKUP($A219,csapatok!$A:$NN,CS$320,FALSE),'csapat-ranglista'!$A:$FP,CS$321,FALSE)/4),0)</f>
        <v>0</v>
      </c>
      <c r="CT219" s="223">
        <f>IFERROR(IF(RIGHT(VLOOKUP($A219,csapatok!$A:$NN,CT$320,FALSE),5)="Csere",VLOOKUP(LEFT(VLOOKUP($A219,csapatok!$A:$NN,CT$320,FALSE),LEN(VLOOKUP($A219,csapatok!$A:$NN,CT$320,FALSE))-6),'csapat-ranglista'!$A:$FP,CT$321,FALSE)/8,VLOOKUP(VLOOKUP($A219,csapatok!$A:$NN,CT$320,FALSE),'csapat-ranglista'!$A:$FP,CT$321,FALSE)/4),0)</f>
        <v>0</v>
      </c>
      <c r="CU219" s="223">
        <f>IFERROR(IF(RIGHT(VLOOKUP($A219,csapatok!$A:$NN,CU$320,FALSE),5)="Csere",VLOOKUP(LEFT(VLOOKUP($A219,csapatok!$A:$NN,CU$320,FALSE),LEN(VLOOKUP($A219,csapatok!$A:$NN,CU$320,FALSE))-6),'csapat-ranglista'!$A:$FP,CU$321,FALSE)/8,VLOOKUP(VLOOKUP($A219,csapatok!$A:$NN,CU$320,FALSE),'csapat-ranglista'!$A:$FP,CU$321,FALSE)/4),0)</f>
        <v>0</v>
      </c>
      <c r="CV219" s="223">
        <f>IFERROR(IF(RIGHT(VLOOKUP($A219,csapatok!$A:$NN,CV$320,FALSE),5)="Csere",VLOOKUP(LEFT(VLOOKUP($A219,csapatok!$A:$NN,CV$320,FALSE),LEN(VLOOKUP($A219,csapatok!$A:$NN,CV$320,FALSE))-6),'csapat-ranglista'!$A:$FP,CV$321,FALSE)/8,VLOOKUP(VLOOKUP($A219,csapatok!$A:$NN,CV$320,FALSE),'csapat-ranglista'!$A:$FP,CV$321,FALSE)/4),0)</f>
        <v>0</v>
      </c>
      <c r="CW219" s="223">
        <f>IFERROR(IF(RIGHT(VLOOKUP($A219,csapatok!$A:$NN,CW$320,FALSE),5)="Csere",VLOOKUP(LEFT(VLOOKUP($A219,csapatok!$A:$NN,CW$320,FALSE),LEN(VLOOKUP($A219,csapatok!$A:$NN,CW$320,FALSE))-6),'csapat-ranglista'!$A:$FP,CW$321,FALSE)/8,VLOOKUP(VLOOKUP($A219,csapatok!$A:$NN,CW$320,FALSE),'csapat-ranglista'!$A:$FP,CW$321,FALSE)/4),0)</f>
        <v>0</v>
      </c>
      <c r="CX219" s="223">
        <f>IFERROR(IF(RIGHT(VLOOKUP($A219,csapatok!$A:$NN,CX$320,FALSE),5)="Csere",VLOOKUP(LEFT(VLOOKUP($A219,csapatok!$A:$NN,CX$320,FALSE),LEN(VLOOKUP($A219,csapatok!$A:$NN,CX$320,FALSE))-6),'csapat-ranglista'!$A:$FP,CX$321,FALSE)/8,VLOOKUP(VLOOKUP($A219,csapatok!$A:$NN,CX$320,FALSE),'csapat-ranglista'!$A:$FP,CX$321,FALSE)/4),0)</f>
        <v>0</v>
      </c>
      <c r="CY219" s="223">
        <f>IFERROR(IF(RIGHT(VLOOKUP($A219,csapatok!$A:$NN,CY$320,FALSE),5)="Csere",VLOOKUP(LEFT(VLOOKUP($A219,csapatok!$A:$NN,CY$320,FALSE),LEN(VLOOKUP($A219,csapatok!$A:$NN,CY$320,FALSE))-6),'csapat-ranglista'!$A:$FP,CY$321,FALSE)/8,VLOOKUP(VLOOKUP($A219,csapatok!$A:$NN,CY$320,FALSE),'csapat-ranglista'!$A:$FP,CY$321,FALSE)/4),0)</f>
        <v>0</v>
      </c>
      <c r="CZ219" s="223">
        <f>IFERROR(IF(RIGHT(VLOOKUP($A219,csapatok!$A:$NN,CZ$320,FALSE),5)="Csere",VLOOKUP(LEFT(VLOOKUP($A219,csapatok!$A:$NN,CZ$320,FALSE),LEN(VLOOKUP($A219,csapatok!$A:$NN,CZ$320,FALSE))-6),'csapat-ranglista'!$A:$FP,CZ$321,FALSE)/8,VLOOKUP(VLOOKUP($A219,csapatok!$A:$NN,CZ$320,FALSE),'csapat-ranglista'!$A:$FP,CZ$321,FALSE)/4),0)</f>
        <v>0</v>
      </c>
      <c r="DA219" s="223">
        <f>IFERROR(IF(RIGHT(VLOOKUP($A219,csapatok!$A:$NN,DA$320,FALSE),5)="Csere",VLOOKUP(LEFT(VLOOKUP($A219,csapatok!$A:$NN,DA$320,FALSE),LEN(VLOOKUP($A219,csapatok!$A:$NN,DA$320,FALSE))-6),'csapat-ranglista'!$A:$FP,DA$321,FALSE)/8,VLOOKUP(VLOOKUP($A219,csapatok!$A:$NN,DA$320,FALSE),'csapat-ranglista'!$A:$FP,DA$321,FALSE)/4),0)</f>
        <v>0</v>
      </c>
      <c r="DB219" s="223">
        <f>IFERROR(IF(RIGHT(VLOOKUP($A219,csapatok!$A:$NN,DB$320,FALSE),5)="Csere",VLOOKUP(LEFT(VLOOKUP($A219,csapatok!$A:$NN,DB$320,FALSE),LEN(VLOOKUP($A219,csapatok!$A:$NN,DB$320,FALSE))-6),'csapat-ranglista'!$A:$FP,DB$321,FALSE)/8,VLOOKUP(VLOOKUP($A219,csapatok!$A:$NN,DB$320,FALSE),'csapat-ranglista'!$A:$FP,DB$321,FALSE)/4),0)</f>
        <v>0</v>
      </c>
      <c r="DC219" s="223">
        <f>IFERROR(IF(RIGHT(VLOOKUP($A219,csapatok!$A:$NN,DC$320,FALSE),5)="Csere",VLOOKUP(LEFT(VLOOKUP($A219,csapatok!$A:$NN,DC$320,FALSE),LEN(VLOOKUP($A219,csapatok!$A:$NN,DC$320,FALSE))-6),'csapat-ranglista'!$A:$FP,DC$321,FALSE)/8,VLOOKUP(VLOOKUP($A219,csapatok!$A:$NN,DC$320,FALSE),'csapat-ranglista'!$A:$FP,DC$321,FALSE)/4),0)</f>
        <v>0</v>
      </c>
      <c r="DD219" s="223">
        <f>IFERROR(IF(RIGHT(VLOOKUP($A219,csapatok!$A:$NN,DD$320,FALSE),5)="Csere",VLOOKUP(LEFT(VLOOKUP($A219,csapatok!$A:$NN,DD$320,FALSE),LEN(VLOOKUP($A219,csapatok!$A:$NN,DD$320,FALSE))-6),'csapat-ranglista'!$A:$FP,DD$321,FALSE)/8,VLOOKUP(VLOOKUP($A219,csapatok!$A:$NN,DD$320,FALSE),'csapat-ranglista'!$A:$FP,DD$321,FALSE)/4),0)</f>
        <v>0</v>
      </c>
      <c r="DE219" s="223">
        <f>IFERROR(IF(RIGHT(VLOOKUP($A219,csapatok!$A:$NN,DE$320,FALSE),5)="Csere",VLOOKUP(LEFT(VLOOKUP($A219,csapatok!$A:$NN,DE$320,FALSE),LEN(VLOOKUP($A219,csapatok!$A:$NN,DE$320,FALSE))-6),'csapat-ranglista'!$A:$FP,DE$321,FALSE)/8,VLOOKUP(VLOOKUP($A219,csapatok!$A:$NN,DE$320,FALSE),'csapat-ranglista'!$A:$FP,DE$321,FALSE)/4),0)</f>
        <v>0</v>
      </c>
      <c r="DF219" s="223">
        <f>IFERROR(IF(RIGHT(VLOOKUP($A219,csapatok!$A:$NN,DF$320,FALSE),5)="Csere",VLOOKUP(LEFT(VLOOKUP($A219,csapatok!$A:$NN,DF$320,FALSE),LEN(VLOOKUP($A219,csapatok!$A:$NN,DF$320,FALSE))-6),'csapat-ranglista'!$A:$FP,DF$321,FALSE)/8,VLOOKUP(VLOOKUP($A219,csapatok!$A:$NN,DF$320,FALSE),'csapat-ranglista'!$A:$FP,DF$321,FALSE)/4),0)</f>
        <v>0</v>
      </c>
      <c r="DG219" s="223">
        <f>IFERROR(IF(RIGHT(VLOOKUP($A219,csapatok!$A:$NN,DG$320,FALSE),5)="Csere",VLOOKUP(LEFT(VLOOKUP($A219,csapatok!$A:$NN,DG$320,FALSE),LEN(VLOOKUP($A219,csapatok!$A:$NN,DG$320,FALSE))-6),'csapat-ranglista'!$A:$FP,DG$321,FALSE)/8,VLOOKUP(VLOOKUP($A219,csapatok!$A:$NN,DG$320,FALSE),'csapat-ranglista'!$A:$FP,DG$321,FALSE)/4),0)</f>
        <v>0</v>
      </c>
      <c r="DH219" s="223">
        <f>IFERROR(IF(RIGHT(VLOOKUP($A219,csapatok!$A:$NN,DH$320,FALSE),5)="Csere",VLOOKUP(LEFT(VLOOKUP($A219,csapatok!$A:$NN,DH$320,FALSE),LEN(VLOOKUP($A219,csapatok!$A:$NN,DH$320,FALSE))-6),'csapat-ranglista'!$A:$FP,DH$321,FALSE)/8,VLOOKUP(VLOOKUP($A219,csapatok!$A:$NN,DH$320,FALSE),'csapat-ranglista'!$A:$FP,DH$321,FALSE)/4),0)</f>
        <v>0</v>
      </c>
      <c r="DI219" s="223">
        <f>IFERROR(IF(RIGHT(VLOOKUP($A219,csapatok!$A:$NN,DI$320,FALSE),5)="Csere",VLOOKUP(LEFT(VLOOKUP($A219,csapatok!$A:$NN,DI$320,FALSE),LEN(VLOOKUP($A219,csapatok!$A:$NN,DI$320,FALSE))-6),'csapat-ranglista'!$A:$FP,DI$321,FALSE)/8,VLOOKUP(VLOOKUP($A219,csapatok!$A:$NN,DI$320,FALSE),'csapat-ranglista'!$A:$FP,DI$321,FALSE)/4),0)</f>
        <v>0</v>
      </c>
      <c r="DJ219" s="223">
        <f>IFERROR(IF(RIGHT(VLOOKUP($A219,csapatok!$A:$NN,DJ$320,FALSE),5)="Csere",VLOOKUP(LEFT(VLOOKUP($A219,csapatok!$A:$NN,DJ$320,FALSE),LEN(VLOOKUP($A219,csapatok!$A:$NN,DJ$320,FALSE))-6),'csapat-ranglista'!$A:$FP,DJ$321,FALSE)/8,VLOOKUP(VLOOKUP($A219,csapatok!$A:$NN,DJ$320,FALSE),'csapat-ranglista'!$A:$FP,DJ$321,FALSE)/4),0)</f>
        <v>0</v>
      </c>
      <c r="DK219" s="223">
        <f>IFERROR(IF(RIGHT(VLOOKUP($A219,csapatok!$A:$NN,DK$320,FALSE),5)="Csere",VLOOKUP(LEFT(VLOOKUP($A219,csapatok!$A:$NN,DK$320,FALSE),LEN(VLOOKUP($A219,csapatok!$A:$NN,DK$320,FALSE))-6),'csapat-ranglista'!$A:$FP,DK$321,FALSE)/8,VLOOKUP(VLOOKUP($A219,csapatok!$A:$NN,DK$320,FALSE),'csapat-ranglista'!$A:$FP,DK$321,FALSE)/4),0)</f>
        <v>0</v>
      </c>
      <c r="DL219" s="223">
        <f>IFERROR(IF(RIGHT(VLOOKUP($A219,csapatok!$A:$NN,DL$320,FALSE),5)="Csere",VLOOKUP(LEFT(VLOOKUP($A219,csapatok!$A:$NN,DL$320,FALSE),LEN(VLOOKUP($A219,csapatok!$A:$NN,DL$320,FALSE))-6),'csapat-ranglista'!$A:$FP,DL$321,FALSE)/8,VLOOKUP(VLOOKUP($A219,csapatok!$A:$NN,DL$320,FALSE),'csapat-ranglista'!$A:$FP,DL$321,FALSE)/4),0)</f>
        <v>0</v>
      </c>
      <c r="DM219" s="223">
        <f>IFERROR(IF(RIGHT(VLOOKUP($A219,csapatok!$A:$NN,DM$320,FALSE),5)="Csere",VLOOKUP(LEFT(VLOOKUP($A219,csapatok!$A:$NN,DM$320,FALSE),LEN(VLOOKUP($A219,csapatok!$A:$NN,DM$320,FALSE))-6),'csapat-ranglista'!$A:$FP,DM$321,FALSE)/8,VLOOKUP(VLOOKUP($A219,csapatok!$A:$NN,DM$320,FALSE),'csapat-ranglista'!$A:$FP,DM$321,FALSE)/4),0)</f>
        <v>0</v>
      </c>
      <c r="DN219" s="223">
        <f>IFERROR(IF(RIGHT(VLOOKUP($A219,csapatok!$A:$NN,DN$320,FALSE),5)="Csere",VLOOKUP(LEFT(VLOOKUP($A219,csapatok!$A:$NN,DN$320,FALSE),LEN(VLOOKUP($A219,csapatok!$A:$NN,DN$320,FALSE))-6),'csapat-ranglista'!$A:$FP,DN$321,FALSE)/8,VLOOKUP(VLOOKUP($A219,csapatok!$A:$NN,DN$320,FALSE),'csapat-ranglista'!$A:$FP,DN$321,FALSE)/4),0)</f>
        <v>0</v>
      </c>
      <c r="DO219" s="224">
        <f>versenyek!$MF$11*IFERROR(VLOOKUP(VLOOKUP($A219,versenyek!ME:MG,3,FALSE),szabalyok!$A$16:$B$23,2,FALSE)/4,0)</f>
        <v>0</v>
      </c>
      <c r="DP219" s="224">
        <f>versenyek!$MI$11*IFERROR(VLOOKUP(VLOOKUP($A219,versenyek!MH:MJ,3,FALSE),szabalyok!$A$16:$B$23,2,FALSE)/4,0)</f>
        <v>0</v>
      </c>
      <c r="DQ219" s="223">
        <f>IFERROR(IF(RIGHT(VLOOKUP($A219,csapatok!$A:$NN,DQ$320,FALSE),5)="Csere",VLOOKUP(LEFT(VLOOKUP($A219,csapatok!$A:$NN,DQ$320,FALSE),LEN(VLOOKUP($A219,csapatok!$A:$NN,DQ$320,FALSE))-6),'csapat-ranglista'!$A:$FP,DQ$321,FALSE)/8,VLOOKUP(VLOOKUP($A219,csapatok!$A:$NN,DQ$320,FALSE),'csapat-ranglista'!$A:$FP,DQ$321,FALSE)/4),0)</f>
        <v>0</v>
      </c>
      <c r="DR219" s="223">
        <f>IFERROR(IF(RIGHT(VLOOKUP($A219,csapatok!$A:$NN,DR$320,FALSE),5)="Csere",VLOOKUP(LEFT(VLOOKUP($A219,csapatok!$A:$NN,DR$320,FALSE),LEN(VLOOKUP($A219,csapatok!$A:$NN,DR$320,FALSE))-6),'csapat-ranglista'!$A:$FP,DR$321,FALSE)/8,VLOOKUP(VLOOKUP($A219,csapatok!$A:$NN,DR$320,FALSE),'csapat-ranglista'!$A:$FP,DR$321,FALSE)/4),0)</f>
        <v>0</v>
      </c>
      <c r="DS219" s="223">
        <f>IFERROR(IF(RIGHT(VLOOKUP($A219,csapatok!$A:$NN,DS$320,FALSE),5)="Csere",VLOOKUP(LEFT(VLOOKUP($A219,csapatok!$A:$NN,DS$320,FALSE),LEN(VLOOKUP($A219,csapatok!$A:$NN,DS$320,FALSE))-6),'csapat-ranglista'!$A:$FP,DS$321,FALSE)/8,VLOOKUP(VLOOKUP($A219,csapatok!$A:$NN,DS$320,FALSE),'csapat-ranglista'!$A:$FP,DS$321,FALSE)/4),0)</f>
        <v>0</v>
      </c>
      <c r="DT219" s="223">
        <f>IFERROR(IF(RIGHT(VLOOKUP($A219,csapatok!$A:$NN,DT$320,FALSE),5)="Csere",VLOOKUP(LEFT(VLOOKUP($A219,csapatok!$A:$NN,DT$320,FALSE),LEN(VLOOKUP($A219,csapatok!$A:$NN,DT$320,FALSE))-6),'csapat-ranglista'!$A:$FP,DT$321,FALSE)/8,VLOOKUP(VLOOKUP($A219,csapatok!$A:$NN,DT$320,FALSE),'csapat-ranglista'!$A:$FP,DT$321,FALSE)/4),0)</f>
        <v>0</v>
      </c>
      <c r="DU219" s="223">
        <f>IFERROR(IF(RIGHT(VLOOKUP($A219,csapatok!$A:$NN,DU$320,FALSE),5)="Csere",VLOOKUP(LEFT(VLOOKUP($A219,csapatok!$A:$NN,DU$320,FALSE),LEN(VLOOKUP($A219,csapatok!$A:$NN,DU$320,FALSE))-6),'csapat-ranglista'!$A:$FP,DU$321,FALSE)/8,VLOOKUP(VLOOKUP($A219,csapatok!$A:$NN,DU$320,FALSE),'csapat-ranglista'!$A:$FP,DU$321,FALSE)/4),0)</f>
        <v>0</v>
      </c>
      <c r="DV219" s="223">
        <f>IFERROR(IF(RIGHT(VLOOKUP($A219,csapatok!$A:$NN,DV$320,FALSE),5)="Csere",VLOOKUP(LEFT(VLOOKUP($A219,csapatok!$A:$NN,DV$320,FALSE),LEN(VLOOKUP($A219,csapatok!$A:$NN,DV$320,FALSE))-6),'csapat-ranglista'!$A:$FP,DV$321,FALSE)/8,VLOOKUP(VLOOKUP($A219,csapatok!$A:$NN,DV$320,FALSE),'csapat-ranglista'!$A:$FP,DV$321,FALSE)/4),0)</f>
        <v>0</v>
      </c>
      <c r="DW219" s="223">
        <f>IFERROR(IF(RIGHT(VLOOKUP($A219,csapatok!$A:$NN,DW$320,FALSE),5)="Csere",VLOOKUP(LEFT(VLOOKUP($A219,csapatok!$A:$NN,DW$320,FALSE),LEN(VLOOKUP($A219,csapatok!$A:$NN,DW$320,FALSE))-6),'csapat-ranglista'!$A:$FP,DW$321,FALSE)/8,VLOOKUP(VLOOKUP($A219,csapatok!$A:$NN,DW$320,FALSE),'csapat-ranglista'!$A:$FP,DW$321,FALSE)/4),0)</f>
        <v>0</v>
      </c>
      <c r="DX219" s="223">
        <f>IFERROR(IF(RIGHT(VLOOKUP($A219,csapatok!$A:$NN,DX$320,FALSE),5)="Csere",VLOOKUP(LEFT(VLOOKUP($A219,csapatok!$A:$NN,DX$320,FALSE),LEN(VLOOKUP($A219,csapatok!$A:$NN,DX$320,FALSE))-6),'csapat-ranglista'!$A:$FP,DX$321,FALSE)/8,VLOOKUP(VLOOKUP($A219,csapatok!$A:$NN,DX$320,FALSE),'csapat-ranglista'!$A:$FP,DX$321,FALSE)/4),0)</f>
        <v>0</v>
      </c>
      <c r="DY219" s="223">
        <f>IFERROR(IF(RIGHT(VLOOKUP($A219,csapatok!$A:$NN,DY$320,FALSE),5)="Csere",VLOOKUP(LEFT(VLOOKUP($A219,csapatok!$A:$NN,DY$320,FALSE),LEN(VLOOKUP($A219,csapatok!$A:$NN,DY$320,FALSE))-6),'csapat-ranglista'!$A:$FP,DY$321,FALSE)/8,VLOOKUP(VLOOKUP($A219,csapatok!$A:$NN,DY$320,FALSE),'csapat-ranglista'!$A:$FP,DY$321,FALSE)/4),0)</f>
        <v>0</v>
      </c>
      <c r="DZ219" s="223">
        <f>IFERROR(IF(RIGHT(VLOOKUP($A219,csapatok!$A:$NN,DZ$320,FALSE),5)="Csere",VLOOKUP(LEFT(VLOOKUP($A219,csapatok!$A:$NN,DZ$320,FALSE),LEN(VLOOKUP($A219,csapatok!$A:$NN,DZ$320,FALSE))-6),'csapat-ranglista'!$A:$FP,DZ$321,FALSE)/8,VLOOKUP(VLOOKUP($A219,csapatok!$A:$NN,DZ$320,FALSE),'csapat-ranglista'!$A:$FP,DZ$321,FALSE)/4),0)</f>
        <v>0</v>
      </c>
      <c r="EA219" s="223">
        <f>IFERROR(IF(RIGHT(VLOOKUP($A219,csapatok!$A:$NN,EA$320,FALSE),5)="Csere",VLOOKUP(LEFT(VLOOKUP($A219,csapatok!$A:$NN,EA$320,FALSE),LEN(VLOOKUP($A219,csapatok!$A:$NN,EA$320,FALSE))-6),'csapat-ranglista'!$A:$FP,EA$321,FALSE)/8,VLOOKUP(VLOOKUP($A219,csapatok!$A:$NN,EA$320,FALSE),'csapat-ranglista'!$A:$FP,EA$321,FALSE)/4),0)</f>
        <v>0</v>
      </c>
      <c r="EB219" s="223">
        <f>IFERROR(IF(RIGHT(VLOOKUP($A219,csapatok!$A:$NN,EB$320,FALSE),5)="Csere",VLOOKUP(LEFT(VLOOKUP($A219,csapatok!$A:$NN,EB$320,FALSE),LEN(VLOOKUP($A219,csapatok!$A:$NN,EB$320,FALSE))-6),'csapat-ranglista'!$A:$FP,EB$321,FALSE)/8,VLOOKUP(VLOOKUP($A219,csapatok!$A:$NN,EB$320,FALSE),'csapat-ranglista'!$A:$FP,EB$321,FALSE)/4),0)</f>
        <v>0</v>
      </c>
      <c r="EC219" s="223">
        <f>IFERROR(IF(RIGHT(VLOOKUP($A219,csapatok!$A:$NN,EC$320,FALSE),5)="Csere",VLOOKUP(LEFT(VLOOKUP($A219,csapatok!$A:$NN,EC$320,FALSE),LEN(VLOOKUP($A219,csapatok!$A:$NN,EC$320,FALSE))-6),'csapat-ranglista'!$A:$FP,EC$321,FALSE)/8,VLOOKUP(VLOOKUP($A219,csapatok!$A:$NN,EC$320,FALSE),'csapat-ranglista'!$A:$FP,EC$321,FALSE)/4),0)</f>
        <v>0</v>
      </c>
      <c r="ED219" s="223">
        <f>IFERROR(IF(RIGHT(VLOOKUP($A219,csapatok!$A:$NN,ED$320,FALSE),5)="Csere",VLOOKUP(LEFT(VLOOKUP($A219,csapatok!$A:$NN,ED$320,FALSE),LEN(VLOOKUP($A219,csapatok!$A:$NN,ED$320,FALSE))-6),'csapat-ranglista'!$A:$FP,ED$321,FALSE)/8,VLOOKUP(VLOOKUP($A219,csapatok!$A:$NN,ED$320,FALSE),'csapat-ranglista'!$A:$FP,ED$321,FALSE)/4),0)</f>
        <v>0</v>
      </c>
      <c r="EE219" s="223">
        <f>IFERROR(IF(RIGHT(VLOOKUP($A219,csapatok!$A:$NN,EE$320,FALSE),5)="Csere",VLOOKUP(LEFT(VLOOKUP($A219,csapatok!$A:$NN,EE$320,FALSE),LEN(VLOOKUP($A219,csapatok!$A:$NN,EE$320,FALSE))-6),'csapat-ranglista'!$A:$FP,EE$321,FALSE)/8,VLOOKUP(VLOOKUP($A219,csapatok!$A:$NN,EE$320,FALSE),'csapat-ranglista'!$A:$FP,EE$321,FALSE)/4),0)</f>
        <v>0</v>
      </c>
      <c r="EF219" s="223">
        <f>IFERROR(IF(RIGHT(VLOOKUP($A219,csapatok!$A:$NN,EF$320,FALSE),5)="Csere",VLOOKUP(LEFT(VLOOKUP($A219,csapatok!$A:$NN,EF$320,FALSE),LEN(VLOOKUP($A219,csapatok!$A:$NN,EF$320,FALSE))-6),'csapat-ranglista'!$A:$FP,EF$321,FALSE)/8,VLOOKUP(VLOOKUP($A219,csapatok!$A:$NN,EF$320,FALSE),'csapat-ranglista'!$A:$FP,EF$321,FALSE)/4),0)</f>
        <v>0</v>
      </c>
      <c r="EG219" s="223">
        <f>IFERROR(IF(RIGHT(VLOOKUP($A219,csapatok!$A:$NN,EG$320,FALSE),5)="Csere",VLOOKUP(LEFT(VLOOKUP($A219,csapatok!$A:$NN,EG$320,FALSE),LEN(VLOOKUP($A219,csapatok!$A:$NN,EG$320,FALSE))-6),'csapat-ranglista'!$A:$FP,EG$321,FALSE)/8,VLOOKUP(VLOOKUP($A219,csapatok!$A:$NN,EG$320,FALSE),'csapat-ranglista'!$A:$FP,EG$321,FALSE)/4),0)</f>
        <v>0</v>
      </c>
      <c r="EH219" s="223">
        <f>IFERROR(IF(RIGHT(VLOOKUP($A219,csapatok!$A:$NN,EH$320,FALSE),5)="Csere",VLOOKUP(LEFT(VLOOKUP($A219,csapatok!$A:$NN,EH$320,FALSE),LEN(VLOOKUP($A219,csapatok!$A:$NN,EH$320,FALSE))-6),'csapat-ranglista'!$A:$FP,EH$321,FALSE)/8,VLOOKUP(VLOOKUP($A219,csapatok!$A:$NN,EH$320,FALSE),'csapat-ranglista'!$A:$FP,EH$321,FALSE)/4),0)</f>
        <v>0</v>
      </c>
      <c r="EI219" s="223">
        <f>IFERROR(IF(RIGHT(VLOOKUP($A219,csapatok!$A:$NN,EI$320,FALSE),5)="Csere",VLOOKUP(LEFT(VLOOKUP($A219,csapatok!$A:$NN,EI$320,FALSE),LEN(VLOOKUP($A219,csapatok!$A:$NN,EI$320,FALSE))-6),'csapat-ranglista'!$A:$FP,EI$321,FALSE)/8,VLOOKUP(VLOOKUP($A219,csapatok!$A:$NN,EI$320,FALSE),'csapat-ranglista'!$A:$FP,EI$321,FALSE)/4),0)</f>
        <v>0</v>
      </c>
      <c r="EJ219" s="223">
        <f>IFERROR(IF(RIGHT(VLOOKUP($A219,csapatok!$A:$NN,EJ$320,FALSE),5)="Csere",VLOOKUP(LEFT(VLOOKUP($A219,csapatok!$A:$NN,EJ$320,FALSE),LEN(VLOOKUP($A219,csapatok!$A:$NN,EJ$320,FALSE))-6),'csapat-ranglista'!$A:$FP,EJ$321,FALSE)/8,VLOOKUP(VLOOKUP($A219,csapatok!$A:$NN,EJ$320,FALSE),'csapat-ranglista'!$A:$FP,EJ$321,FALSE)/4),0)</f>
        <v>0</v>
      </c>
      <c r="EK219" s="223">
        <f>IFERROR(IF(RIGHT(VLOOKUP($A219,csapatok!$A:$NN,EK$320,FALSE),5)="Csere",VLOOKUP(LEFT(VLOOKUP($A219,csapatok!$A:$NN,EK$320,FALSE),LEN(VLOOKUP($A219,csapatok!$A:$NN,EK$320,FALSE))-6),'csapat-ranglista'!$A:$FP,EK$321,FALSE)/8,VLOOKUP(VLOOKUP($A219,csapatok!$A:$NN,EK$320,FALSE),'csapat-ranglista'!$A:$FP,EK$321,FALSE)/4),0)</f>
        <v>0</v>
      </c>
      <c r="EL219" s="223">
        <f>IFERROR(IF(RIGHT(VLOOKUP($A219,csapatok!$A:$NN,EL$320,FALSE),5)="Csere",VLOOKUP(LEFT(VLOOKUP($A219,csapatok!$A:$NN,EL$320,FALSE),LEN(VLOOKUP($A219,csapatok!$A:$NN,EL$320,FALSE))-6),'csapat-ranglista'!$A:$FP,EL$321,FALSE)/8,VLOOKUP(VLOOKUP($A219,csapatok!$A:$NN,EL$320,FALSE),'csapat-ranglista'!$A:$FP,EL$321,FALSE)/4),0)</f>
        <v>0</v>
      </c>
      <c r="EM219" s="223">
        <f>IFERROR(IF(RIGHT(VLOOKUP($A219,csapatok!$A:$NN,EM$320,FALSE),5)="Csere",VLOOKUP(LEFT(VLOOKUP($A219,csapatok!$A:$NN,EM$320,FALSE),LEN(VLOOKUP($A219,csapatok!$A:$NN,EM$320,FALSE))-6),'csapat-ranglista'!$A:$FP,EM$321,FALSE)/8,VLOOKUP(VLOOKUP($A219,csapatok!$A:$NN,EM$320,FALSE),'csapat-ranglista'!$A:$FP,EM$321,FALSE)/4),0)</f>
        <v>0</v>
      </c>
      <c r="EN219" s="223">
        <f>IFERROR(IF(RIGHT(VLOOKUP($A219,csapatok!$A:$NN,EN$320,FALSE),5)="Csere",VLOOKUP(LEFT(VLOOKUP($A219,csapatok!$A:$NN,EN$320,FALSE),LEN(VLOOKUP($A219,csapatok!$A:$NN,EN$320,FALSE))-6),'csapat-ranglista'!$A:$FP,EN$321,FALSE)/8,VLOOKUP(VLOOKUP($A219,csapatok!$A:$NN,EN$320,FALSE),'csapat-ranglista'!$A:$FP,EN$321,FALSE)/4),0)</f>
        <v>0</v>
      </c>
      <c r="EO219" s="223">
        <f>IFERROR(IF(RIGHT(VLOOKUP($A219,csapatok!$A:$NN,EO$320,FALSE),5)="Csere",VLOOKUP(LEFT(VLOOKUP($A219,csapatok!$A:$NN,EO$320,FALSE),LEN(VLOOKUP($A219,csapatok!$A:$NN,EO$320,FALSE))-6),'csapat-ranglista'!$A:$FP,EO$321,FALSE)/8,VLOOKUP(VLOOKUP($A219,csapatok!$A:$NN,EO$320,FALSE),'csapat-ranglista'!$A:$FP,EO$321,FALSE)/4),0)</f>
        <v>0</v>
      </c>
      <c r="EP219" s="223">
        <f>IFERROR(IF(RIGHT(VLOOKUP($A219,csapatok!$A:$NN,EP$320,FALSE),5)="Csere",VLOOKUP(LEFT(VLOOKUP($A219,csapatok!$A:$NN,EP$320,FALSE),LEN(VLOOKUP($A219,csapatok!$A:$NN,EP$320,FALSE))-6),'csapat-ranglista'!$A:$FP,EP$321,FALSE)/8,VLOOKUP(VLOOKUP($A219,csapatok!$A:$NN,EP$320,FALSE),'csapat-ranglista'!$A:$FP,EP$321,FALSE)/4),0)</f>
        <v>0</v>
      </c>
      <c r="EQ219" s="223">
        <f>IFERROR(IF(RIGHT(VLOOKUP($A219,csapatok!$A:$NN,EQ$320,FALSE),5)="Csere",VLOOKUP(LEFT(VLOOKUP($A219,csapatok!$A:$NN,EQ$320,FALSE),LEN(VLOOKUP($A219,csapatok!$A:$NN,EQ$320,FALSE))-6),'csapat-ranglista'!$A:$FP,EQ$321,FALSE)/8,VLOOKUP(VLOOKUP($A219,csapatok!$A:$NN,EQ$320,FALSE),'csapat-ranglista'!$A:$FP,EQ$321,FALSE)/4),0)</f>
        <v>0</v>
      </c>
      <c r="ER219" s="223">
        <f>IFERROR(IF(RIGHT(VLOOKUP($A219,csapatok!$A:$NN,ER$320,FALSE),5)="Csere",VLOOKUP(LEFT(VLOOKUP($A219,csapatok!$A:$NN,ER$320,FALSE),LEN(VLOOKUP($A219,csapatok!$A:$NN,ER$320,FALSE))-6),'csapat-ranglista'!$A:$FP,ER$321,FALSE)/8,VLOOKUP(VLOOKUP($A219,csapatok!$A:$NN,ER$320,FALSE),'csapat-ranglista'!$A:$FP,ER$321,FALSE)/4),0)</f>
        <v>0</v>
      </c>
      <c r="ES219" s="223">
        <f>IFERROR(IF(RIGHT(VLOOKUP($A219,csapatok!$A:$NN,ES$320,FALSE),5)="Csere",VLOOKUP(LEFT(VLOOKUP($A219,csapatok!$A:$NN,ES$320,FALSE),LEN(VLOOKUP($A219,csapatok!$A:$NN,ES$320,FALSE))-6),'csapat-ranglista'!$A:$FP,ES$321,FALSE)/8,VLOOKUP(VLOOKUP($A219,csapatok!$A:$NN,ES$320,FALSE),'csapat-ranglista'!$A:$FP,ES$321,FALSE)/4),0)</f>
        <v>0</v>
      </c>
      <c r="ET219" s="223">
        <f>IFERROR(IF(RIGHT(VLOOKUP($A219,csapatok!$A:$NN,ET$320,FALSE),5)="Csere",VLOOKUP(LEFT(VLOOKUP($A219,csapatok!$A:$NN,ET$320,FALSE),LEN(VLOOKUP($A219,csapatok!$A:$NN,ET$320,FALSE))-6),'csapat-ranglista'!$A:$FP,ET$321,FALSE)/8,VLOOKUP(VLOOKUP($A219,csapatok!$A:$NN,ET$320,FALSE),'csapat-ranglista'!$A:$FP,ET$321,FALSE)/4),0)</f>
        <v>0</v>
      </c>
      <c r="EU219" s="223">
        <f>IFERROR(IF(RIGHT(VLOOKUP($A219,csapatok!$A:$NN,EU$320,FALSE),5)="Csere",VLOOKUP(LEFT(VLOOKUP($A219,csapatok!$A:$NN,EU$320,FALSE),LEN(VLOOKUP($A219,csapatok!$A:$NN,EU$320,FALSE))-6),'csapat-ranglista'!$A:$FP,EU$321,FALSE)/8,VLOOKUP(VLOOKUP($A219,csapatok!$A:$NN,EU$320,FALSE),'csapat-ranglista'!$A:$FP,EU$321,FALSE)/4),0)</f>
        <v>0</v>
      </c>
      <c r="EV219" s="223">
        <f>IFERROR(IF(RIGHT(VLOOKUP($A219,csapatok!$A:$NN,EV$320,FALSE),5)="Csere",VLOOKUP(LEFT(VLOOKUP($A219,csapatok!$A:$NN,EV$320,FALSE),LEN(VLOOKUP($A219,csapatok!$A:$NN,EV$320,FALSE))-6),'csapat-ranglista'!$A:$FP,EV$321,FALSE)/8,VLOOKUP(VLOOKUP($A219,csapatok!$A:$NN,EV$320,FALSE),'csapat-ranglista'!$A:$FP,EV$321,FALSE)/4),0)</f>
        <v>0</v>
      </c>
      <c r="EW219" s="223">
        <f>IFERROR(IF(RIGHT(VLOOKUP($A219,csapatok!$A:$NN,EW$320,FALSE),5)="Csere",VLOOKUP(LEFT(VLOOKUP($A219,csapatok!$A:$NN,EW$320,FALSE),LEN(VLOOKUP($A219,csapatok!$A:$NN,EW$320,FALSE))-6),'csapat-ranglista'!$A:$FP,EW$321,FALSE)/8,VLOOKUP(VLOOKUP($A219,csapatok!$A:$NN,EW$320,FALSE),'csapat-ranglista'!$A:$FP,EW$321,FALSE)/4),0)</f>
        <v>0</v>
      </c>
      <c r="EX219" s="223">
        <f>IFERROR(IF(RIGHT(VLOOKUP($A219,csapatok!$A:$NN,EX$320,FALSE),5)="Csere",VLOOKUP(LEFT(VLOOKUP($A219,csapatok!$A:$NN,EX$320,FALSE),LEN(VLOOKUP($A219,csapatok!$A:$NN,EX$320,FALSE))-6),'csapat-ranglista'!$A:$FP,EX$321,FALSE)/8,VLOOKUP(VLOOKUP($A219,csapatok!$A:$NN,EX$320,FALSE),'csapat-ranglista'!$A:$FP,EX$321,FALSE)/4),0)</f>
        <v>0</v>
      </c>
      <c r="EY219" s="223">
        <f>IFERROR(IF(RIGHT(VLOOKUP($A219,csapatok!$A:$NN,EY$320,FALSE),5)="Csere",VLOOKUP(LEFT(VLOOKUP($A219,csapatok!$A:$NN,EY$320,FALSE),LEN(VLOOKUP($A219,csapatok!$A:$NN,EY$320,FALSE))-6),'csapat-ranglista'!$A:$FP,EY$321,FALSE)/8,VLOOKUP(VLOOKUP($A219,csapatok!$A:$NN,EY$320,FALSE),'csapat-ranglista'!$A:$FP,EY$321,FALSE)/4),0)</f>
        <v>0</v>
      </c>
      <c r="EZ219" s="223">
        <f>IFERROR(IF(RIGHT(VLOOKUP($A219,csapatok!$A:$NN,EZ$320,FALSE),5)="Csere",VLOOKUP(LEFT(VLOOKUP($A219,csapatok!$A:$NN,EZ$320,FALSE),LEN(VLOOKUP($A219,csapatok!$A:$NN,EZ$320,FALSE))-6),'csapat-ranglista'!$A:$FP,EZ$321,FALSE)/8,VLOOKUP(VLOOKUP($A219,csapatok!$A:$NN,EZ$320,FALSE),'csapat-ranglista'!$A:$FP,EZ$321,FALSE)/4),0)</f>
        <v>0</v>
      </c>
      <c r="FA219" s="223">
        <f>IFERROR(IF(RIGHT(VLOOKUP($A219,csapatok!$A:$NN,FA$320,FALSE),5)="Csere",VLOOKUP(LEFT(VLOOKUP($A219,csapatok!$A:$NN,FA$320,FALSE),LEN(VLOOKUP($A219,csapatok!$A:$NN,FA$320,FALSE))-6),'csapat-ranglista'!$A:$FP,FA$321,FALSE)/8,VLOOKUP(VLOOKUP($A219,csapatok!$A:$NN,FA$320,FALSE),'csapat-ranglista'!$A:$FP,FA$321,FALSE)/4),0)</f>
        <v>0</v>
      </c>
      <c r="FB219" s="223">
        <f>IFERROR(IF(RIGHT(VLOOKUP($A219,csapatok!$A:$NN,FB$320,FALSE),5)="Csere",VLOOKUP(LEFT(VLOOKUP($A219,csapatok!$A:$NN,FB$320,FALSE),LEN(VLOOKUP($A219,csapatok!$A:$NN,FB$320,FALSE))-6),'csapat-ranglista'!$A:$FP,FB$321,FALSE)/8,VLOOKUP(VLOOKUP($A219,csapatok!$A:$NN,FB$320,FALSE),'csapat-ranglista'!$A:$FP,FB$321,FALSE)/4),0)</f>
        <v>0</v>
      </c>
      <c r="FC219" s="223">
        <f>IFERROR(IF(RIGHT(VLOOKUP($A219,csapatok!$A:$NN,FC$320,FALSE),5)="Csere",VLOOKUP(LEFT(VLOOKUP($A219,csapatok!$A:$NN,FC$320,FALSE),LEN(VLOOKUP($A219,csapatok!$A:$NN,FC$320,FALSE))-6),'csapat-ranglista'!$A:$FP,FC$321,FALSE)/8,VLOOKUP(VLOOKUP($A219,csapatok!$A:$NN,FC$320,FALSE),'csapat-ranglista'!$A:$FP,FC$321,FALSE)/4),0)</f>
        <v>0</v>
      </c>
      <c r="FD219" s="224">
        <f>versenyek!$QY$11*IFERROR(VLOOKUP(VLOOKUP($A219,versenyek!QX:QZ,3,FALSE),szabalyok!$A$16:$B$23,2,FALSE)/4,0)</f>
        <v>0</v>
      </c>
      <c r="FE219" s="224">
        <f>versenyek!$RB$11*IFERROR(VLOOKUP(VLOOKUP($A219,versenyek!RA:RC,3,FALSE),szabalyok!$A$16:$B$23,2,FALSE)/4,0)</f>
        <v>0</v>
      </c>
      <c r="FF219" s="223">
        <f>IFERROR(IF(RIGHT(VLOOKUP($A219,csapatok!$A:$NN,FF$320,FALSE),5)="Csere",VLOOKUP(LEFT(VLOOKUP($A219,csapatok!$A:$NN,FF$320,FALSE),LEN(VLOOKUP($A219,csapatok!$A:$NN,FF$320,FALSE))-6),'csapat-ranglista'!$A:$FP,FF$321,FALSE)/8,VLOOKUP(VLOOKUP($A219,csapatok!$A:$NN,FF$320,FALSE),'csapat-ranglista'!$A:$FP,FF$321,FALSE)/4),0)</f>
        <v>0</v>
      </c>
      <c r="FG219" s="223">
        <f>IFERROR(IF(RIGHT(VLOOKUP($A219,csapatok!$A:$NN,FG$320,FALSE),5)="Csere",VLOOKUP(LEFT(VLOOKUP($A219,csapatok!$A:$NN,FG$320,FALSE),LEN(VLOOKUP($A219,csapatok!$A:$NN,FG$320,FALSE))-6),'csapat-ranglista'!$A:$FP,FG$321,FALSE)/8,VLOOKUP(VLOOKUP($A219,csapatok!$A:$NN,FG$320,FALSE),'csapat-ranglista'!$A:$FP,FG$321,FALSE)/4),0)</f>
        <v>0</v>
      </c>
      <c r="FH219" s="223">
        <f>IFERROR(IF(RIGHT(VLOOKUP($A219,csapatok!$A:$NN,FH$320,FALSE),5)="Csere",VLOOKUP(LEFT(VLOOKUP($A219,csapatok!$A:$NN,FH$320,FALSE),LEN(VLOOKUP($A219,csapatok!$A:$NN,FH$320,FALSE))-6),'csapat-ranglista'!$A:$FP,FH$321,FALSE)/8,VLOOKUP(VLOOKUP($A219,csapatok!$A:$NN,FH$320,FALSE),'csapat-ranglista'!$A:$FP,FH$321,FALSE)/4),0)</f>
        <v>0</v>
      </c>
      <c r="FI219" s="223">
        <f>IFERROR(IF(RIGHT(VLOOKUP($A219,csapatok!$A:$NN,FI$320,FALSE),5)="Csere",VLOOKUP(LEFT(VLOOKUP($A219,csapatok!$A:$NN,FI$320,FALSE),LEN(VLOOKUP($A219,csapatok!$A:$NN,FI$320,FALSE))-6),'csapat-ranglista'!$A:$FP,FI$321,FALSE)/8,VLOOKUP(VLOOKUP($A219,csapatok!$A:$NN,FI$320,FALSE),'csapat-ranglista'!$A:$FP,FI$321,FALSE)/4),0)</f>
        <v>0</v>
      </c>
      <c r="FJ219" s="223">
        <f>IFERROR(IF(RIGHT(VLOOKUP($A219,csapatok!$A:$NN,FJ$320,FALSE),5)="Csere",VLOOKUP(LEFT(VLOOKUP($A219,csapatok!$A:$NN,FJ$320,FALSE),LEN(VLOOKUP($A219,csapatok!$A:$NN,FJ$320,FALSE))-6),'csapat-ranglista'!$A:$FP,FJ$321,FALSE)/8,VLOOKUP(VLOOKUP($A219,csapatok!$A:$NN,FJ$320,FALSE),'csapat-ranglista'!$A:$FP,FJ$321,FALSE)/4),0)</f>
        <v>0</v>
      </c>
      <c r="FK219" s="223">
        <f>IFERROR(IF(RIGHT(VLOOKUP($A219,csapatok!$A:$NN,FK$320,FALSE),5)="Csere",VLOOKUP(LEFT(VLOOKUP($A219,csapatok!$A:$NN,FK$320,FALSE),LEN(VLOOKUP($A219,csapatok!$A:$NN,FK$320,FALSE))-6),'csapat-ranglista'!$A:$FP,FK$321,FALSE)/8,VLOOKUP(VLOOKUP($A219,csapatok!$A:$NN,FK$320,FALSE),'csapat-ranglista'!$A:$FP,FK$321,FALSE)/4),0)</f>
        <v>0</v>
      </c>
      <c r="FL219" s="223">
        <f>IFERROR(IF(RIGHT(VLOOKUP($A219,csapatok!$A:$NN,FL$320,FALSE),5)="Csere",VLOOKUP(LEFT(VLOOKUP($A219,csapatok!$A:$NN,FL$320,FALSE),LEN(VLOOKUP($A219,csapatok!$A:$NN,FL$320,FALSE))-6),'csapat-ranglista'!$A:$FP,FL$321,FALSE)/8,VLOOKUP(VLOOKUP($A219,csapatok!$A:$NN,FL$320,FALSE),'csapat-ranglista'!$A:$FP,FL$321,FALSE)/4),0)</f>
        <v>0</v>
      </c>
      <c r="FM219" s="223">
        <f>IFERROR(IF(RIGHT(VLOOKUP($A219,csapatok!$A:$NN,FM$320,FALSE),5)="Csere",VLOOKUP(LEFT(VLOOKUP($A219,csapatok!$A:$NN,FM$320,FALSE),LEN(VLOOKUP($A219,csapatok!$A:$NN,FM$320,FALSE))-6),'csapat-ranglista'!$A:$FP,FM$321,FALSE)/8,VLOOKUP(VLOOKUP($A219,csapatok!$A:$NN,FM$320,FALSE),'csapat-ranglista'!$A:$FP,FM$321,FALSE)/4),0)</f>
        <v>0</v>
      </c>
      <c r="FN219" s="223">
        <f>IFERROR(IF(RIGHT(VLOOKUP($A219,csapatok!$A:$NN,FN$320,FALSE),5)="Csere",VLOOKUP(LEFT(VLOOKUP($A219,csapatok!$A:$NN,FN$320,FALSE),LEN(VLOOKUP($A219,csapatok!$A:$NN,FN$320,FALSE))-6),'csapat-ranglista'!$A:$FP,FN$321,FALSE)/8,VLOOKUP(VLOOKUP($A219,csapatok!$A:$NN,FN$320,FALSE),'csapat-ranglista'!$A:$FP,FN$321,FALSE)/4),0)</f>
        <v>0</v>
      </c>
      <c r="FO219" s="223">
        <f>IFERROR(IF(RIGHT(VLOOKUP($A219,csapatok!$A:$NN,FO$320,FALSE),5)="Csere",VLOOKUP(LEFT(VLOOKUP($A219,csapatok!$A:$NN,FO$320,FALSE),LEN(VLOOKUP($A219,csapatok!$A:$NN,FO$320,FALSE))-6),'csapat-ranglista'!$A:$FP,FO$321,FALSE)/8,VLOOKUP(VLOOKUP($A219,csapatok!$A:$NN,FO$320,FALSE),'csapat-ranglista'!$A:$FP,FO$321,FALSE)/4),0)</f>
        <v>0</v>
      </c>
      <c r="FP219" s="223">
        <f>IFERROR(IF(RIGHT(VLOOKUP($A219,csapatok!$A:$NN,FP$320,FALSE),5)="Csere",VLOOKUP(LEFT(VLOOKUP($A219,csapatok!$A:$NN,FP$320,FALSE),LEN(VLOOKUP($A219,csapatok!$A:$NN,FP$320,FALSE))-6),'csapat-ranglista'!$A:$FP,FP$321,FALSE)/8,VLOOKUP(VLOOKUP($A219,csapatok!$A:$NN,FP$320,FALSE),'csapat-ranglista'!$A:$FP,FP$321,FALSE)/4),0)</f>
        <v>0</v>
      </c>
      <c r="FQ219" s="223">
        <f>IFERROR(IF(RIGHT(VLOOKUP($A219,csapatok!$A:$NN,FQ$320,FALSE),5)="Csere",VLOOKUP(LEFT(VLOOKUP($A219,csapatok!$A:$NN,FQ$320,FALSE),LEN(VLOOKUP($A219,csapatok!$A:$NN,FQ$320,FALSE))-6),'csapat-ranglista'!$A:$FP,FQ$321,FALSE)/8,VLOOKUP(VLOOKUP($A219,csapatok!$A:$NN,FQ$320,FALSE),'csapat-ranglista'!$A:$FP,FQ$321,FALSE)/4),0)</f>
        <v>0</v>
      </c>
      <c r="FR219" s="223">
        <f>IFERROR(IF(RIGHT(VLOOKUP($A219,csapatok!$A:$NN,FR$320,FALSE),5)="Csere",VLOOKUP(LEFT(VLOOKUP($A219,csapatok!$A:$NN,FR$320,FALSE),LEN(VLOOKUP($A219,csapatok!$A:$NN,FR$320,FALSE))-6),'csapat-ranglista'!$A:$FP,FR$321,FALSE)/8,VLOOKUP(VLOOKUP($A219,csapatok!$A:$NN,FR$320,FALSE),'csapat-ranglista'!$A:$FP,FR$321,FALSE)/4),0)</f>
        <v>0</v>
      </c>
      <c r="FS219" s="223">
        <f>IFERROR(IF(RIGHT(VLOOKUP($A219,csapatok!$A:$NN,FS$320,FALSE),5)="Csere",VLOOKUP(LEFT(VLOOKUP($A219,csapatok!$A:$NN,FS$320,FALSE),LEN(VLOOKUP($A219,csapatok!$A:$NN,FS$320,FALSE))-6),'csapat-ranglista'!$A:$FP,FS$321,FALSE)/8,VLOOKUP(VLOOKUP($A219,csapatok!$A:$NN,FS$320,FALSE),'csapat-ranglista'!$A:$FP,FS$321,FALSE)/4),0)</f>
        <v>0</v>
      </c>
      <c r="FT219" s="223">
        <f>IFERROR(IF(RIGHT(VLOOKUP($A219,csapatok!$A:$NN,FT$320,FALSE),5)="Csere",VLOOKUP(LEFT(VLOOKUP($A219,csapatok!$A:$NN,FT$320,FALSE),LEN(VLOOKUP($A219,csapatok!$A:$NN,FT$320,FALSE))-6),'csapat-ranglista'!$A:$FP,FT$321,FALSE)/8,VLOOKUP(VLOOKUP($A219,csapatok!$A:$NN,FT$320,FALSE),'csapat-ranglista'!$A:$FP,FT$321,FALSE)/4),0)</f>
        <v>0</v>
      </c>
      <c r="FU219" s="223">
        <f>IFERROR(IF(RIGHT(VLOOKUP($A219,csapatok!$A:$NN,FU$320,FALSE),5)="Csere",VLOOKUP(LEFT(VLOOKUP($A219,csapatok!$A:$NN,FU$320,FALSE),LEN(VLOOKUP($A219,csapatok!$A:$NN,FU$320,FALSE))-6),'csapat-ranglista'!$A:$FP,FU$321,FALSE)/8,VLOOKUP(VLOOKUP($A219,csapatok!$A:$NN,FU$320,FALSE),'csapat-ranglista'!$A:$FP,FU$321,FALSE)/4),0)</f>
        <v>0</v>
      </c>
      <c r="FV219" s="223">
        <f>IFERROR(IF(RIGHT(VLOOKUP($A219,csapatok!$A:$NN,FV$320,FALSE),5)="Csere",VLOOKUP(LEFT(VLOOKUP($A219,csapatok!$A:$NN,FV$320,FALSE),LEN(VLOOKUP($A219,csapatok!$A:$NN,FV$320,FALSE))-6),'csapat-ranglista'!$A:$FP,FV$321,FALSE)/8,VLOOKUP(VLOOKUP($A219,csapatok!$A:$NN,FV$320,FALSE),'csapat-ranglista'!$A:$FP,FV$321,FALSE)/4),0)</f>
        <v>0</v>
      </c>
      <c r="FW219" s="223">
        <f>IFERROR(IF(RIGHT(VLOOKUP($A219,csapatok!$A:$NN,FW$320,FALSE),5)="Csere",VLOOKUP(LEFT(VLOOKUP($A219,csapatok!$A:$NN,FW$320,FALSE),LEN(VLOOKUP($A219,csapatok!$A:$NN,FW$320,FALSE))-6),'csapat-ranglista'!$A:$FP,FW$321,FALSE)/8,VLOOKUP(VLOOKUP($A219,csapatok!$A:$NN,FW$320,FALSE),'csapat-ranglista'!$A:$FP,FW$321,FALSE)/4),0)</f>
        <v>0</v>
      </c>
      <c r="FX219" s="223">
        <f>IFERROR(IF(RIGHT(VLOOKUP($A219,csapatok!$A:$NN,FX$320,FALSE),5)="Csere",VLOOKUP(LEFT(VLOOKUP($A219,csapatok!$A:$NN,FX$320,FALSE),LEN(VLOOKUP($A219,csapatok!$A:$NN,FX$320,FALSE))-6),'csapat-ranglista'!$A:$FP,FX$321,FALSE)/8,VLOOKUP(VLOOKUP($A219,csapatok!$A:$NN,FX$320,FALSE),'csapat-ranglista'!$A:$FP,FX$321,FALSE)/4),0)</f>
        <v>0</v>
      </c>
      <c r="FY219" s="223">
        <f>IFERROR(IF(RIGHT(VLOOKUP($A219,csapatok!$A:$NN,FY$320,FALSE),5)="Csere",VLOOKUP(LEFT(VLOOKUP($A219,csapatok!$A:$NN,FY$320,FALSE),LEN(VLOOKUP($A219,csapatok!$A:$NN,FY$320,FALSE))-6),'csapat-ranglista'!$A:$FP,FY$321,FALSE)/8,VLOOKUP(VLOOKUP($A219,csapatok!$A:$NN,FY$320,FALSE),'csapat-ranglista'!$A:$FP,FY$321,FALSE)/4),0)</f>
        <v>0</v>
      </c>
      <c r="FZ219" s="223">
        <f>IFERROR(IF(RIGHT(VLOOKUP($A219,csapatok!$A:$NN,FZ$320,FALSE),5)="Csere",VLOOKUP(LEFT(VLOOKUP($A219,csapatok!$A:$NN,FZ$320,FALSE),LEN(VLOOKUP($A219,csapatok!$A:$NN,FZ$320,FALSE))-6),'csapat-ranglista'!$A:$FP,FZ$321,FALSE)/8,VLOOKUP(VLOOKUP($A219,csapatok!$A:$NN,FZ$320,FALSE),'csapat-ranglista'!$A:$FP,FZ$321,FALSE)/4),0)</f>
        <v>0</v>
      </c>
      <c r="GA219" s="223">
        <f>IFERROR(IF(RIGHT(VLOOKUP($A219,csapatok!$A:$NN,GA$320,FALSE),5)="Csere",VLOOKUP(LEFT(VLOOKUP($A219,csapatok!$A:$NN,GA$320,FALSE),LEN(VLOOKUP($A219,csapatok!$A:$NN,GA$320,FALSE))-6),'csapat-ranglista'!$A:$FP,GA$321,FALSE)/8,VLOOKUP(VLOOKUP($A219,csapatok!$A:$NN,GA$320,FALSE),'csapat-ranglista'!$A:$FP,GA$321,FALSE)/4),0)</f>
        <v>0</v>
      </c>
      <c r="GB219" s="223">
        <f>IFERROR(IF(RIGHT(VLOOKUP($A219,csapatok!$A:$NN,GB$320,FALSE),5)="Csere",VLOOKUP(LEFT(VLOOKUP($A219,csapatok!$A:$NN,GB$320,FALSE),LEN(VLOOKUP($A219,csapatok!$A:$NN,GB$320,FALSE))-6),'csapat-ranglista'!$A:$FP,GB$321,FALSE)/8,VLOOKUP(VLOOKUP($A219,csapatok!$A:$NN,GB$320,FALSE),'csapat-ranglista'!$A:$FP,GB$321,FALSE)/4),0)</f>
        <v>0</v>
      </c>
      <c r="GC219" s="223">
        <f>IFERROR(IF(RIGHT(VLOOKUP($A219,csapatok!$A:$NN,GC$320,FALSE),5)="Csere",VLOOKUP(LEFT(VLOOKUP($A219,csapatok!$A:$NN,GC$320,FALSE),LEN(VLOOKUP($A219,csapatok!$A:$NN,GC$320,FALSE))-6),'csapat-ranglista'!$A:$FP,GC$321,FALSE)/8,VLOOKUP(VLOOKUP($A219,csapatok!$A:$NN,GC$320,FALSE),'csapat-ranglista'!$A:$FP,GC$321,FALSE)/4),0)</f>
        <v>0</v>
      </c>
      <c r="GD219" s="247">
        <f>SUM(EQ219:GC219)</f>
        <v>0</v>
      </c>
    </row>
    <row r="220" spans="1:186">
      <c r="A220" s="202" t="s">
        <v>69</v>
      </c>
      <c r="B220" s="2">
        <v>26044</v>
      </c>
      <c r="C220" s="131" t="str">
        <f>IF(B220=0,"",IF(B220&lt;$C$1,"felnőtt","ifi"))</f>
        <v>felnőtt</v>
      </c>
      <c r="D220" s="32" t="s">
        <v>101</v>
      </c>
      <c r="E220" s="45">
        <v>12.5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5.0805077663804479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f>IFERROR(IF(RIGHT(VLOOKUP($A220,csapatok!$A:$BL,X$320,FALSE),5)="Csere",VLOOKUP(LEFT(VLOOKUP($A220,csapatok!$A:$BL,X$320,FALSE),LEN(VLOOKUP($A220,csapatok!$A:$BL,X$320,FALSE))-6),'csapat-ranglista'!$A:$FP,X$321,FALSE)/8,VLOOKUP(VLOOKUP($A220,csapatok!$A:$BL,X$320,FALSE),'csapat-ranglista'!$A:$FP,X$321,FALSE)/4),0)</f>
        <v>0</v>
      </c>
      <c r="Y220" s="32">
        <f>IFERROR(IF(RIGHT(VLOOKUP($A220,csapatok!$A:$BL,Y$320,FALSE),5)="Csere",VLOOKUP(LEFT(VLOOKUP($A220,csapatok!$A:$BL,Y$320,FALSE),LEN(VLOOKUP($A220,csapatok!$A:$BL,Y$320,FALSE))-6),'csapat-ranglista'!$A:$FP,Y$321,FALSE)/8,VLOOKUP(VLOOKUP($A220,csapatok!$A:$BL,Y$320,FALSE),'csapat-ranglista'!$A:$FP,Y$321,FALSE)/4),0)</f>
        <v>0</v>
      </c>
      <c r="Z220" s="32">
        <f>IFERROR(IF(RIGHT(VLOOKUP($A220,csapatok!$A:$BL,Z$320,FALSE),5)="Csere",VLOOKUP(LEFT(VLOOKUP($A220,csapatok!$A:$BL,Z$320,FALSE),LEN(VLOOKUP($A220,csapatok!$A:$BL,Z$320,FALSE))-6),'csapat-ranglista'!$A:$FP,Z$321,FALSE)/8,VLOOKUP(VLOOKUP($A220,csapatok!$A:$BL,Z$320,FALSE),'csapat-ranglista'!$A:$FP,Z$321,FALSE)/4),0)</f>
        <v>0</v>
      </c>
      <c r="AA220" s="32">
        <f>IFERROR(IF(RIGHT(VLOOKUP($A220,csapatok!$A:$BL,AA$320,FALSE),5)="Csere",VLOOKUP(LEFT(VLOOKUP($A220,csapatok!$A:$BL,AA$320,FALSE),LEN(VLOOKUP($A220,csapatok!$A:$BL,AA$320,FALSE))-6),'csapat-ranglista'!$A:$FP,AA$321,FALSE)/8,VLOOKUP(VLOOKUP($A220,csapatok!$A:$BL,AA$320,FALSE),'csapat-ranglista'!$A:$FP,AA$321,FALSE)/4),0)</f>
        <v>0</v>
      </c>
      <c r="AB220" s="223">
        <f>IFERROR(IF(RIGHT(VLOOKUP($A220,csapatok!$A:$BL,AB$320,FALSE),5)="Csere",VLOOKUP(LEFT(VLOOKUP($A220,csapatok!$A:$BL,AB$320,FALSE),LEN(VLOOKUP($A220,csapatok!$A:$BL,AB$320,FALSE))-6),'csapat-ranglista'!$A:$FP,AB$321,FALSE)/8,VLOOKUP(VLOOKUP($A220,csapatok!$A:$BL,AB$320,FALSE),'csapat-ranglista'!$A:$FP,AB$321,FALSE)/4),0)</f>
        <v>0</v>
      </c>
      <c r="AC220" s="223">
        <f>IFERROR(IF(RIGHT(VLOOKUP($A220,csapatok!$A:$BL,AC$320,FALSE),5)="Csere",VLOOKUP(LEFT(VLOOKUP($A220,csapatok!$A:$BL,AC$320,FALSE),LEN(VLOOKUP($A220,csapatok!$A:$BL,AC$320,FALSE))-6),'csapat-ranglista'!$A:$FP,AC$321,FALSE)/8,VLOOKUP(VLOOKUP($A220,csapatok!$A:$BL,AC$320,FALSE),'csapat-ranglista'!$A:$FP,AC$321,FALSE)/4),0)</f>
        <v>0</v>
      </c>
      <c r="AD220" s="223">
        <f>IFERROR(IF(RIGHT(VLOOKUP($A220,csapatok!$A:$BL,AD$320,FALSE),5)="Csere",VLOOKUP(LEFT(VLOOKUP($A220,csapatok!$A:$BL,AD$320,FALSE),LEN(VLOOKUP($A220,csapatok!$A:$BL,AD$320,FALSE))-6),'csapat-ranglista'!$A:$FP,AD$321,FALSE)/8,VLOOKUP(VLOOKUP($A220,csapatok!$A:$BL,AD$320,FALSE),'csapat-ranglista'!$A:$FP,AD$321,FALSE)/4),0)</f>
        <v>0</v>
      </c>
      <c r="AE220" s="223">
        <f>IFERROR(IF(RIGHT(VLOOKUP($A220,csapatok!$A:$BL,AE$320,FALSE),5)="Csere",VLOOKUP(LEFT(VLOOKUP($A220,csapatok!$A:$BL,AE$320,FALSE),LEN(VLOOKUP($A220,csapatok!$A:$BL,AE$320,FALSE))-6),'csapat-ranglista'!$A:$FP,AE$321,FALSE)/8,VLOOKUP(VLOOKUP($A220,csapatok!$A:$BL,AE$320,FALSE),'csapat-ranglista'!$A:$FP,AE$321,FALSE)/4),0)</f>
        <v>0</v>
      </c>
      <c r="AF220" s="223">
        <f>IFERROR(IF(RIGHT(VLOOKUP($A220,csapatok!$A:$BL,AF$320,FALSE),5)="Csere",VLOOKUP(LEFT(VLOOKUP($A220,csapatok!$A:$BL,AF$320,FALSE),LEN(VLOOKUP($A220,csapatok!$A:$BL,AF$320,FALSE))-6),'csapat-ranglista'!$A:$FP,AF$321,FALSE)/8,VLOOKUP(VLOOKUP($A220,csapatok!$A:$BL,AF$320,FALSE),'csapat-ranglista'!$A:$FP,AF$321,FALSE)/4),0)</f>
        <v>0</v>
      </c>
      <c r="AG220" s="223">
        <f>IFERROR(IF(RIGHT(VLOOKUP($A220,csapatok!$A:$BL,AG$320,FALSE),5)="Csere",VLOOKUP(LEFT(VLOOKUP($A220,csapatok!$A:$BL,AG$320,FALSE),LEN(VLOOKUP($A220,csapatok!$A:$BL,AG$320,FALSE))-6),'csapat-ranglista'!$A:$FP,AG$321,FALSE)/8,VLOOKUP(VLOOKUP($A220,csapatok!$A:$BL,AG$320,FALSE),'csapat-ranglista'!$A:$FP,AG$321,FALSE)/4),0)</f>
        <v>0</v>
      </c>
      <c r="AH220" s="223">
        <f>IFERROR(IF(RIGHT(VLOOKUP($A220,csapatok!$A:$BL,AH$320,FALSE),5)="Csere",VLOOKUP(LEFT(VLOOKUP($A220,csapatok!$A:$BL,AH$320,FALSE),LEN(VLOOKUP($A220,csapatok!$A:$BL,AH$320,FALSE))-6),'csapat-ranglista'!$A:$FP,AH$321,FALSE)/8,VLOOKUP(VLOOKUP($A220,csapatok!$A:$BL,AH$320,FALSE),'csapat-ranglista'!$A:$FP,AH$321,FALSE)/4),0)</f>
        <v>0</v>
      </c>
      <c r="AI220" s="223">
        <f>IFERROR(IF(RIGHT(VLOOKUP($A220,csapatok!$A:$BL,AI$320,FALSE),5)="Csere",VLOOKUP(LEFT(VLOOKUP($A220,csapatok!$A:$BL,AI$320,FALSE),LEN(VLOOKUP($A220,csapatok!$A:$BL,AI$320,FALSE))-6),'csapat-ranglista'!$A:$FP,AI$321,FALSE)/8,VLOOKUP(VLOOKUP($A220,csapatok!$A:$BL,AI$320,FALSE),'csapat-ranglista'!$A:$FP,AI$321,FALSE)/4),0)</f>
        <v>0</v>
      </c>
      <c r="AJ220" s="223">
        <f>IFERROR(IF(RIGHT(VLOOKUP($A220,csapatok!$A:$BL,AJ$320,FALSE),5)="Csere",VLOOKUP(LEFT(VLOOKUP($A220,csapatok!$A:$BL,AJ$320,FALSE),LEN(VLOOKUP($A220,csapatok!$A:$BL,AJ$320,FALSE))-6),'csapat-ranglista'!$A:$FP,AJ$321,FALSE)/8,VLOOKUP(VLOOKUP($A220,csapatok!$A:$BL,AJ$320,FALSE),'csapat-ranglista'!$A:$FP,AJ$321,FALSE)/2),0)</f>
        <v>0</v>
      </c>
      <c r="AK220" s="223">
        <f>IFERROR(IF(RIGHT(VLOOKUP($A220,csapatok!$A:$CN,AK$320,FALSE),5)="Csere",VLOOKUP(LEFT(VLOOKUP($A220,csapatok!$A:$CN,AK$320,FALSE),LEN(VLOOKUP($A220,csapatok!$A:$CN,AK$320,FALSE))-6),'csapat-ranglista'!$A:$FP,AK$321,FALSE)/8,VLOOKUP(VLOOKUP($A220,csapatok!$A:$CN,AK$320,FALSE),'csapat-ranglista'!$A:$FP,AK$321,FALSE)/4),0)</f>
        <v>0</v>
      </c>
      <c r="AL220" s="223">
        <f>IFERROR(IF(RIGHT(VLOOKUP($A220,csapatok!$A:$CN,AL$320,FALSE),5)="Csere",VLOOKUP(LEFT(VLOOKUP($A220,csapatok!$A:$CN,AL$320,FALSE),LEN(VLOOKUP($A220,csapatok!$A:$CN,AL$320,FALSE))-6),'csapat-ranglista'!$A:$FP,AL$321,FALSE)/8,VLOOKUP(VLOOKUP($A220,csapatok!$A:$CN,AL$320,FALSE),'csapat-ranglista'!$A:$FP,AL$321,FALSE)/4),0)</f>
        <v>0</v>
      </c>
      <c r="AM220" s="223">
        <f>IFERROR(IF(RIGHT(VLOOKUP($A220,csapatok!$A:$CN,AM$320,FALSE),5)="Csere",VLOOKUP(LEFT(VLOOKUP($A220,csapatok!$A:$CN,AM$320,FALSE),LEN(VLOOKUP($A220,csapatok!$A:$CN,AM$320,FALSE))-6),'csapat-ranglista'!$A:$FP,AM$321,FALSE)/8,VLOOKUP(VLOOKUP($A220,csapatok!$A:$CN,AM$320,FALSE),'csapat-ranglista'!$A:$FP,AM$321,FALSE)/4),0)</f>
        <v>0</v>
      </c>
      <c r="AN220" s="223">
        <f>IFERROR(IF(RIGHT(VLOOKUP($A220,csapatok!$A:$CN,AN$320,FALSE),5)="Csere",VLOOKUP(LEFT(VLOOKUP($A220,csapatok!$A:$CN,AN$320,FALSE),LEN(VLOOKUP($A220,csapatok!$A:$CN,AN$320,FALSE))-6),'csapat-ranglista'!$A:$FP,AN$321,FALSE)/8,VLOOKUP(VLOOKUP($A220,csapatok!$A:$CN,AN$320,FALSE),'csapat-ranglista'!$A:$FP,AN$321,FALSE)/4),0)</f>
        <v>0</v>
      </c>
      <c r="AO220" s="223">
        <f>IFERROR(IF(RIGHT(VLOOKUP($A220,csapatok!$A:$CN,AO$320,FALSE),5)="Csere",VLOOKUP(LEFT(VLOOKUP($A220,csapatok!$A:$CN,AO$320,FALSE),LEN(VLOOKUP($A220,csapatok!$A:$CN,AO$320,FALSE))-6),'csapat-ranglista'!$A:$FP,AO$321,FALSE)/8,VLOOKUP(VLOOKUP($A220,csapatok!$A:$CN,AO$320,FALSE),'csapat-ranglista'!$A:$FP,AO$321,FALSE)/4),0)</f>
        <v>0</v>
      </c>
      <c r="AP220" s="223">
        <f>IFERROR(IF(RIGHT(VLOOKUP($A220,csapatok!$A:$CN,AP$320,FALSE),5)="Csere",VLOOKUP(LEFT(VLOOKUP($A220,csapatok!$A:$CN,AP$320,FALSE),LEN(VLOOKUP($A220,csapatok!$A:$CN,AP$320,FALSE))-6),'csapat-ranglista'!$A:$FP,AP$321,FALSE)/8,VLOOKUP(VLOOKUP($A220,csapatok!$A:$CN,AP$320,FALSE),'csapat-ranglista'!$A:$FP,AP$321,FALSE)/4),0)</f>
        <v>0</v>
      </c>
      <c r="AQ220" s="223">
        <f>IFERROR(IF(RIGHT(VLOOKUP($A220,csapatok!$A:$CN,AQ$320,FALSE),5)="Csere",VLOOKUP(LEFT(VLOOKUP($A220,csapatok!$A:$CN,AQ$320,FALSE),LEN(VLOOKUP($A220,csapatok!$A:$CN,AQ$320,FALSE))-6),'csapat-ranglista'!$A:$FP,AQ$321,FALSE)/8,VLOOKUP(VLOOKUP($A220,csapatok!$A:$CN,AQ$320,FALSE),'csapat-ranglista'!$A:$FP,AQ$321,FALSE)/4),0)</f>
        <v>0</v>
      </c>
      <c r="AR220" s="223">
        <f>IFERROR(IF(RIGHT(VLOOKUP($A220,csapatok!$A:$CN,AR$320,FALSE),5)="Csere",VLOOKUP(LEFT(VLOOKUP($A220,csapatok!$A:$CN,AR$320,FALSE),LEN(VLOOKUP($A220,csapatok!$A:$CN,AR$320,FALSE))-6),'csapat-ranglista'!$A:$FP,AR$321,FALSE)/8,VLOOKUP(VLOOKUP($A220,csapatok!$A:$CN,AR$320,FALSE),'csapat-ranglista'!$A:$FP,AR$321,FALSE)/4),0)</f>
        <v>0</v>
      </c>
      <c r="AS220" s="223">
        <f>IFERROR(IF(RIGHT(VLOOKUP($A220,csapatok!$A:$CN,AS$320,FALSE),5)="Csere",VLOOKUP(LEFT(VLOOKUP($A220,csapatok!$A:$CN,AS$320,FALSE),LEN(VLOOKUP($A220,csapatok!$A:$CN,AS$320,FALSE))-6),'csapat-ranglista'!$A:$FP,AS$321,FALSE)/8,VLOOKUP(VLOOKUP($A220,csapatok!$A:$CN,AS$320,FALSE),'csapat-ranglista'!$A:$FP,AS$321,FALSE)/4),0)</f>
        <v>0</v>
      </c>
      <c r="AT220" s="223">
        <f>IFERROR(IF(RIGHT(VLOOKUP($A220,csapatok!$A:$CN,AT$320,FALSE),5)="Csere",VLOOKUP(LEFT(VLOOKUP($A220,csapatok!$A:$CN,AT$320,FALSE),LEN(VLOOKUP($A220,csapatok!$A:$CN,AT$320,FALSE))-6),'csapat-ranglista'!$A:$FP,AT$321,FALSE)/8,VLOOKUP(VLOOKUP($A220,csapatok!$A:$CN,AT$320,FALSE),'csapat-ranglista'!$A:$FP,AT$321,FALSE)/4),0)</f>
        <v>0</v>
      </c>
      <c r="AU220" s="223">
        <f>IFERROR(IF(RIGHT(VLOOKUP($A220,csapatok!$A:$CN,AU$320,FALSE),5)="Csere",VLOOKUP(LEFT(VLOOKUP($A220,csapatok!$A:$CN,AU$320,FALSE),LEN(VLOOKUP($A220,csapatok!$A:$CN,AU$320,FALSE))-6),'csapat-ranglista'!$A:$FP,AU$321,FALSE)/8,VLOOKUP(VLOOKUP($A220,csapatok!$A:$CN,AU$320,FALSE),'csapat-ranglista'!$A:$FP,AU$321,FALSE)/4),0)</f>
        <v>0</v>
      </c>
      <c r="AV220" s="223">
        <f>IFERROR(IF(RIGHT(VLOOKUP($A220,csapatok!$A:$CN,AV$320,FALSE),5)="Csere",VLOOKUP(LEFT(VLOOKUP($A220,csapatok!$A:$CN,AV$320,FALSE),LEN(VLOOKUP($A220,csapatok!$A:$CN,AV$320,FALSE))-6),'csapat-ranglista'!$A:$FP,AV$321,FALSE)/8,VLOOKUP(VLOOKUP($A220,csapatok!$A:$CN,AV$320,FALSE),'csapat-ranglista'!$A:$FP,AV$321,FALSE)/4),0)</f>
        <v>0</v>
      </c>
      <c r="AW220" s="223">
        <f>IFERROR(IF(RIGHT(VLOOKUP($A220,csapatok!$A:$CN,AW$320,FALSE),5)="Csere",VLOOKUP(LEFT(VLOOKUP($A220,csapatok!$A:$CN,AW$320,FALSE),LEN(VLOOKUP($A220,csapatok!$A:$CN,AW$320,FALSE))-6),'csapat-ranglista'!$A:$FP,AW$321,FALSE)/8,VLOOKUP(VLOOKUP($A220,csapatok!$A:$CN,AW$320,FALSE),'csapat-ranglista'!$A:$FP,AW$321,FALSE)/4),0)</f>
        <v>0</v>
      </c>
      <c r="AX220" s="223">
        <f>IFERROR(IF(RIGHT(VLOOKUP($A220,csapatok!$A:$CN,AX$320,FALSE),5)="Csere",VLOOKUP(LEFT(VLOOKUP($A220,csapatok!$A:$CN,AX$320,FALSE),LEN(VLOOKUP($A220,csapatok!$A:$CN,AX$320,FALSE))-6),'csapat-ranglista'!$A:$FP,AX$321,FALSE)/8,VLOOKUP(VLOOKUP($A220,csapatok!$A:$CN,AX$320,FALSE),'csapat-ranglista'!$A:$FP,AX$321,FALSE)/4),0)</f>
        <v>0</v>
      </c>
      <c r="AY220" s="223">
        <f>IFERROR(IF(RIGHT(VLOOKUP($A220,csapatok!$A:$NN,AY$320,FALSE),5)="Csere",VLOOKUP(LEFT(VLOOKUP($A220,csapatok!$A:$NN,AY$320,FALSE),LEN(VLOOKUP($A220,csapatok!$A:$NN,AY$320,FALSE))-6),'csapat-ranglista'!$A:$FP,AY$321,FALSE)/8,VLOOKUP(VLOOKUP($A220,csapatok!$A:$NN,AY$320,FALSE),'csapat-ranglista'!$A:$FP,AY$321,FALSE)/4),0)</f>
        <v>0</v>
      </c>
      <c r="AZ220" s="223">
        <f>IFERROR(IF(RIGHT(VLOOKUP($A220,csapatok!$A:$NN,AZ$320,FALSE),5)="Csere",VLOOKUP(LEFT(VLOOKUP($A220,csapatok!$A:$NN,AZ$320,FALSE),LEN(VLOOKUP($A220,csapatok!$A:$NN,AZ$320,FALSE))-6),'csapat-ranglista'!$A:$FP,AZ$321,FALSE)/8,VLOOKUP(VLOOKUP($A220,csapatok!$A:$NN,AZ$320,FALSE),'csapat-ranglista'!$A:$FP,AZ$321,FALSE)/4),0)</f>
        <v>0</v>
      </c>
      <c r="BA220" s="223">
        <f>IFERROR(IF(RIGHT(VLOOKUP($A220,csapatok!$A:$NN,BA$320,FALSE),5)="Csere",VLOOKUP(LEFT(VLOOKUP($A220,csapatok!$A:$NN,BA$320,FALSE),LEN(VLOOKUP($A220,csapatok!$A:$NN,BA$320,FALSE))-6),'csapat-ranglista'!$A:$FP,BA$321,FALSE)/8,VLOOKUP(VLOOKUP($A220,csapatok!$A:$NN,BA$320,FALSE),'csapat-ranglista'!$A:$FP,BA$321,FALSE)/4),0)</f>
        <v>0</v>
      </c>
      <c r="BB220" s="223">
        <f>IFERROR(IF(RIGHT(VLOOKUP($A220,csapatok!$A:$NN,BB$320,FALSE),5)="Csere",VLOOKUP(LEFT(VLOOKUP($A220,csapatok!$A:$NN,BB$320,FALSE),LEN(VLOOKUP($A220,csapatok!$A:$NN,BB$320,FALSE))-6),'csapat-ranglista'!$A:$FP,BB$321,FALSE)/8,VLOOKUP(VLOOKUP($A220,csapatok!$A:$NN,BB$320,FALSE),'csapat-ranglista'!$A:$FP,BB$321,FALSE)/4),0)</f>
        <v>0</v>
      </c>
      <c r="BC220" s="224">
        <f>versenyek!$ES$11*IFERROR(VLOOKUP(VLOOKUP($A220,versenyek!ER:ET,3,FALSE),szabalyok!$A$16:$B$23,2,FALSE)/4,0)</f>
        <v>0</v>
      </c>
      <c r="BD220" s="224">
        <f>versenyek!$EV$11*IFERROR(VLOOKUP(VLOOKUP($A220,versenyek!EU:EW,3,FALSE),szabalyok!$A$16:$B$23,2,FALSE)/4,0)</f>
        <v>0</v>
      </c>
      <c r="BE220" s="223">
        <f>IFERROR(IF(RIGHT(VLOOKUP($A220,csapatok!$A:$NN,BE$320,FALSE),5)="Csere",VLOOKUP(LEFT(VLOOKUP($A220,csapatok!$A:$NN,BE$320,FALSE),LEN(VLOOKUP($A220,csapatok!$A:$NN,BE$320,FALSE))-6),'csapat-ranglista'!$A:$FP,BE$321,FALSE)/8,VLOOKUP(VLOOKUP($A220,csapatok!$A:$NN,BE$320,FALSE),'csapat-ranglista'!$A:$FP,BE$321,FALSE)/4),0)</f>
        <v>0</v>
      </c>
      <c r="BF220" s="223">
        <f>IFERROR(IF(RIGHT(VLOOKUP($A220,csapatok!$A:$NN,BF$320,FALSE),5)="Csere",VLOOKUP(LEFT(VLOOKUP($A220,csapatok!$A:$NN,BF$320,FALSE),LEN(VLOOKUP($A220,csapatok!$A:$NN,BF$320,FALSE))-6),'csapat-ranglista'!$A:$FP,BF$321,FALSE)/8,VLOOKUP(VLOOKUP($A220,csapatok!$A:$NN,BF$320,FALSE),'csapat-ranglista'!$A:$FP,BF$321,FALSE)/4),0)</f>
        <v>0</v>
      </c>
      <c r="BG220" s="223">
        <f>IFERROR(IF(RIGHT(VLOOKUP($A220,csapatok!$A:$NN,BG$320,FALSE),5)="Csere",VLOOKUP(LEFT(VLOOKUP($A220,csapatok!$A:$NN,BG$320,FALSE),LEN(VLOOKUP($A220,csapatok!$A:$NN,BG$320,FALSE))-6),'csapat-ranglista'!$A:$FP,BG$321,FALSE)/8,VLOOKUP(VLOOKUP($A220,csapatok!$A:$NN,BG$320,FALSE),'csapat-ranglista'!$A:$FP,BG$321,FALSE)/4),0)</f>
        <v>0</v>
      </c>
      <c r="BH220" s="223">
        <f>IFERROR(IF(RIGHT(VLOOKUP($A220,csapatok!$A:$NN,BH$320,FALSE),5)="Csere",VLOOKUP(LEFT(VLOOKUP($A220,csapatok!$A:$NN,BH$320,FALSE),LEN(VLOOKUP($A220,csapatok!$A:$NN,BH$320,FALSE))-6),'csapat-ranglista'!$A:$FP,BH$321,FALSE)/8,VLOOKUP(VLOOKUP($A220,csapatok!$A:$NN,BH$320,FALSE),'csapat-ranglista'!$A:$FP,BH$321,FALSE)/4),0)</f>
        <v>0</v>
      </c>
      <c r="BI220" s="223">
        <f>IFERROR(IF(RIGHT(VLOOKUP($A220,csapatok!$A:$NN,BI$320,FALSE),5)="Csere",VLOOKUP(LEFT(VLOOKUP($A220,csapatok!$A:$NN,BI$320,FALSE),LEN(VLOOKUP($A220,csapatok!$A:$NN,BI$320,FALSE))-6),'csapat-ranglista'!$A:$FP,BI$321,FALSE)/8,VLOOKUP(VLOOKUP($A220,csapatok!$A:$NN,BI$320,FALSE),'csapat-ranglista'!$A:$FP,BI$321,FALSE)/4),0)</f>
        <v>0</v>
      </c>
      <c r="BJ220" s="223">
        <f>IFERROR(IF(RIGHT(VLOOKUP($A220,csapatok!$A:$NN,BJ$320,FALSE),5)="Csere",VLOOKUP(LEFT(VLOOKUP($A220,csapatok!$A:$NN,BJ$320,FALSE),LEN(VLOOKUP($A220,csapatok!$A:$NN,BJ$320,FALSE))-6),'csapat-ranglista'!$A:$FP,BJ$321,FALSE)/8,VLOOKUP(VLOOKUP($A220,csapatok!$A:$NN,BJ$320,FALSE),'csapat-ranglista'!$A:$FP,BJ$321,FALSE)/4),0)</f>
        <v>0</v>
      </c>
      <c r="BK220" s="223">
        <f>IFERROR(IF(RIGHT(VLOOKUP($A220,csapatok!$A:$NN,BK$320,FALSE),5)="Csere",VLOOKUP(LEFT(VLOOKUP($A220,csapatok!$A:$NN,BK$320,FALSE),LEN(VLOOKUP($A220,csapatok!$A:$NN,BK$320,FALSE))-6),'csapat-ranglista'!$A:$FP,BK$321,FALSE)/8,VLOOKUP(VLOOKUP($A220,csapatok!$A:$NN,BK$320,FALSE),'csapat-ranglista'!$A:$FP,BK$321,FALSE)/4),0)</f>
        <v>0</v>
      </c>
      <c r="BL220" s="223">
        <f>IFERROR(IF(RIGHT(VLOOKUP($A220,csapatok!$A:$NN,BL$320,FALSE),5)="Csere",VLOOKUP(LEFT(VLOOKUP($A220,csapatok!$A:$NN,BL$320,FALSE),LEN(VLOOKUP($A220,csapatok!$A:$NN,BL$320,FALSE))-6),'csapat-ranglista'!$A:$FP,BL$321,FALSE)/8,VLOOKUP(VLOOKUP($A220,csapatok!$A:$NN,BL$320,FALSE),'csapat-ranglista'!$A:$FP,BL$321,FALSE)/4),0)</f>
        <v>0</v>
      </c>
      <c r="BM220" s="223">
        <f>IFERROR(IF(RIGHT(VLOOKUP($A220,csapatok!$A:$NN,BM$320,FALSE),5)="Csere",VLOOKUP(LEFT(VLOOKUP($A220,csapatok!$A:$NN,BM$320,FALSE),LEN(VLOOKUP($A220,csapatok!$A:$NN,BM$320,FALSE))-6),'csapat-ranglista'!$A:$FP,BM$321,FALSE)/8,VLOOKUP(VLOOKUP($A220,csapatok!$A:$NN,BM$320,FALSE),'csapat-ranglista'!$A:$FP,BM$321,FALSE)/4),0)</f>
        <v>0</v>
      </c>
      <c r="BN220" s="223">
        <f>IFERROR(IF(RIGHT(VLOOKUP($A220,csapatok!$A:$NN,BN$320,FALSE),5)="Csere",VLOOKUP(LEFT(VLOOKUP($A220,csapatok!$A:$NN,BN$320,FALSE),LEN(VLOOKUP($A220,csapatok!$A:$NN,BN$320,FALSE))-6),'csapat-ranglista'!$A:$FP,BN$321,FALSE)/8,VLOOKUP(VLOOKUP($A220,csapatok!$A:$NN,BN$320,FALSE),'csapat-ranglista'!$A:$FP,BN$321,FALSE)/4),0)</f>
        <v>0</v>
      </c>
      <c r="BO220" s="223">
        <f>IFERROR(IF(RIGHT(VLOOKUP($A220,csapatok!$A:$NN,BO$320,FALSE),5)="Csere",VLOOKUP(LEFT(VLOOKUP($A220,csapatok!$A:$NN,BO$320,FALSE),LEN(VLOOKUP($A220,csapatok!$A:$NN,BO$320,FALSE))-6),'csapat-ranglista'!$A:$FP,BO$321,FALSE)/8,VLOOKUP(VLOOKUP($A220,csapatok!$A:$NN,BO$320,FALSE),'csapat-ranglista'!$A:$FP,BO$321,FALSE)/4),0)</f>
        <v>0</v>
      </c>
      <c r="BP220" s="223">
        <f>IFERROR(IF(RIGHT(VLOOKUP($A220,csapatok!$A:$NN,BP$320,FALSE),5)="Csere",VLOOKUP(LEFT(VLOOKUP($A220,csapatok!$A:$NN,BP$320,FALSE),LEN(VLOOKUP($A220,csapatok!$A:$NN,BP$320,FALSE))-6),'csapat-ranglista'!$A:$FP,BP$321,FALSE)/8,VLOOKUP(VLOOKUP($A220,csapatok!$A:$NN,BP$320,FALSE),'csapat-ranglista'!$A:$FP,BP$321,FALSE)/4),0)</f>
        <v>0</v>
      </c>
      <c r="BQ220" s="223">
        <f>IFERROR(IF(RIGHT(VLOOKUP($A220,csapatok!$A:$NN,BQ$320,FALSE),5)="Csere",VLOOKUP(LEFT(VLOOKUP($A220,csapatok!$A:$NN,BQ$320,FALSE),LEN(VLOOKUP($A220,csapatok!$A:$NN,BQ$320,FALSE))-6),'csapat-ranglista'!$A:$FP,BQ$321,FALSE)/8,VLOOKUP(VLOOKUP($A220,csapatok!$A:$NN,BQ$320,FALSE),'csapat-ranglista'!$A:$FP,BQ$321,FALSE)/4),0)</f>
        <v>0</v>
      </c>
      <c r="BR220" s="223">
        <f>IFERROR(IF(RIGHT(VLOOKUP($A220,csapatok!$A:$NN,BR$320,FALSE),5)="Csere",VLOOKUP(LEFT(VLOOKUP($A220,csapatok!$A:$NN,BR$320,FALSE),LEN(VLOOKUP($A220,csapatok!$A:$NN,BR$320,FALSE))-6),'csapat-ranglista'!$A:$FP,BR$321,FALSE)/8,VLOOKUP(VLOOKUP($A220,csapatok!$A:$NN,BR$320,FALSE),'csapat-ranglista'!$A:$FP,BR$321,FALSE)/4),0)</f>
        <v>0</v>
      </c>
      <c r="BS220" s="223">
        <f>IFERROR(IF(RIGHT(VLOOKUP($A220,csapatok!$A:$NN,BS$320,FALSE),5)="Csere",VLOOKUP(LEFT(VLOOKUP($A220,csapatok!$A:$NN,BS$320,FALSE),LEN(VLOOKUP($A220,csapatok!$A:$NN,BS$320,FALSE))-6),'csapat-ranglista'!$A:$FP,BS$321,FALSE)/8,VLOOKUP(VLOOKUP($A220,csapatok!$A:$NN,BS$320,FALSE),'csapat-ranglista'!$A:$FP,BS$321,FALSE)/4),0)</f>
        <v>0</v>
      </c>
      <c r="BT220" s="223">
        <f>IFERROR(IF(RIGHT(VLOOKUP($A220,csapatok!$A:$NN,BT$320,FALSE),5)="Csere",VLOOKUP(LEFT(VLOOKUP($A220,csapatok!$A:$NN,BT$320,FALSE),LEN(VLOOKUP($A220,csapatok!$A:$NN,BT$320,FALSE))-6),'csapat-ranglista'!$A:$FP,BT$321,FALSE)/8,VLOOKUP(VLOOKUP($A220,csapatok!$A:$NN,BT$320,FALSE),'csapat-ranglista'!$A:$FP,BT$321,FALSE)/4),0)</f>
        <v>0</v>
      </c>
      <c r="BU220" s="223">
        <f>IFERROR(IF(RIGHT(VLOOKUP($A220,csapatok!$A:$NN,BU$320,FALSE),5)="Csere",VLOOKUP(LEFT(VLOOKUP($A220,csapatok!$A:$NN,BU$320,FALSE),LEN(VLOOKUP($A220,csapatok!$A:$NN,BU$320,FALSE))-6),'csapat-ranglista'!$A:$FP,BU$321,FALSE)/8,VLOOKUP(VLOOKUP($A220,csapatok!$A:$NN,BU$320,FALSE),'csapat-ranglista'!$A:$FP,BU$321,FALSE)/4),0)</f>
        <v>0</v>
      </c>
      <c r="BV220" s="223">
        <f>IFERROR(IF(RIGHT(VLOOKUP($A220,csapatok!$A:$NN,BV$320,FALSE),5)="Csere",VLOOKUP(LEFT(VLOOKUP($A220,csapatok!$A:$NN,BV$320,FALSE),LEN(VLOOKUP($A220,csapatok!$A:$NN,BV$320,FALSE))-6),'csapat-ranglista'!$A:$FP,BV$321,FALSE)/8,VLOOKUP(VLOOKUP($A220,csapatok!$A:$NN,BV$320,FALSE),'csapat-ranglista'!$A:$FP,BV$321,FALSE)/4),0)</f>
        <v>0</v>
      </c>
      <c r="BW220" s="223">
        <f>IFERROR(IF(RIGHT(VLOOKUP($A220,csapatok!$A:$NN,BW$320,FALSE),5)="Csere",VLOOKUP(LEFT(VLOOKUP($A220,csapatok!$A:$NN,BW$320,FALSE),LEN(VLOOKUP($A220,csapatok!$A:$NN,BW$320,FALSE))-6),'csapat-ranglista'!$A:$FP,BW$321,FALSE)/8,VLOOKUP(VLOOKUP($A220,csapatok!$A:$NN,BW$320,FALSE),'csapat-ranglista'!$A:$FP,BW$321,FALSE)/4),0)</f>
        <v>0</v>
      </c>
      <c r="BX220" s="223">
        <f>IFERROR(IF(RIGHT(VLOOKUP($A220,csapatok!$A:$NN,BX$320,FALSE),5)="Csere",VLOOKUP(LEFT(VLOOKUP($A220,csapatok!$A:$NN,BX$320,FALSE),LEN(VLOOKUP($A220,csapatok!$A:$NN,BX$320,FALSE))-6),'csapat-ranglista'!$A:$FP,BX$321,FALSE)/8,VLOOKUP(VLOOKUP($A220,csapatok!$A:$NN,BX$320,FALSE),'csapat-ranglista'!$A:$FP,BX$321,FALSE)/4),0)</f>
        <v>0</v>
      </c>
      <c r="BY220" s="223">
        <f>IFERROR(IF(RIGHT(VLOOKUP($A220,csapatok!$A:$NN,BY$320,FALSE),5)="Csere",VLOOKUP(LEFT(VLOOKUP($A220,csapatok!$A:$NN,BY$320,FALSE),LEN(VLOOKUP($A220,csapatok!$A:$NN,BY$320,FALSE))-6),'csapat-ranglista'!$A:$FP,BY$321,FALSE)/8,VLOOKUP(VLOOKUP($A220,csapatok!$A:$NN,BY$320,FALSE),'csapat-ranglista'!$A:$FP,BY$321,FALSE)/4),0)</f>
        <v>0</v>
      </c>
      <c r="BZ220" s="223">
        <f>IFERROR(IF(RIGHT(VLOOKUP($A220,csapatok!$A:$NN,BZ$320,FALSE),5)="Csere",VLOOKUP(LEFT(VLOOKUP($A220,csapatok!$A:$NN,BZ$320,FALSE),LEN(VLOOKUP($A220,csapatok!$A:$NN,BZ$320,FALSE))-6),'csapat-ranglista'!$A:$FP,BZ$321,FALSE)/8,VLOOKUP(VLOOKUP($A220,csapatok!$A:$NN,BZ$320,FALSE),'csapat-ranglista'!$A:$FP,BZ$321,FALSE)/4),0)</f>
        <v>0</v>
      </c>
      <c r="CA220" s="223">
        <f>IFERROR(IF(RIGHT(VLOOKUP($A220,csapatok!$A:$NN,CA$320,FALSE),5)="Csere",VLOOKUP(LEFT(VLOOKUP($A220,csapatok!$A:$NN,CA$320,FALSE),LEN(VLOOKUP($A220,csapatok!$A:$NN,CA$320,FALSE))-6),'csapat-ranglista'!$A:$FP,CA$321,FALSE)/8,VLOOKUP(VLOOKUP($A220,csapatok!$A:$NN,CA$320,FALSE),'csapat-ranglista'!$A:$FP,CA$321,FALSE)/4),0)</f>
        <v>0</v>
      </c>
      <c r="CB220" s="223">
        <f>IFERROR(IF(RIGHT(VLOOKUP($A220,csapatok!$A:$NN,CB$320,FALSE),5)="Csere",VLOOKUP(LEFT(VLOOKUP($A220,csapatok!$A:$NN,CB$320,FALSE),LEN(VLOOKUP($A220,csapatok!$A:$NN,CB$320,FALSE))-6),'csapat-ranglista'!$A:$FP,CB$321,FALSE)/8,VLOOKUP(VLOOKUP($A220,csapatok!$A:$NN,CB$320,FALSE),'csapat-ranglista'!$A:$FP,CB$321,FALSE)/4),0)</f>
        <v>0</v>
      </c>
      <c r="CC220" s="223">
        <f>IFERROR(IF(RIGHT(VLOOKUP($A220,csapatok!$A:$NN,CC$320,FALSE),5)="Csere",VLOOKUP(LEFT(VLOOKUP($A220,csapatok!$A:$NN,CC$320,FALSE),LEN(VLOOKUP($A220,csapatok!$A:$NN,CC$320,FALSE))-6),'csapat-ranglista'!$A:$FP,CC$321,FALSE)/8,VLOOKUP(VLOOKUP($A220,csapatok!$A:$NN,CC$320,FALSE),'csapat-ranglista'!$A:$FP,CC$321,FALSE)/4),0)</f>
        <v>0</v>
      </c>
      <c r="CD220" s="223">
        <f>IFERROR(IF(RIGHT(VLOOKUP($A220,csapatok!$A:$NN,CD$320,FALSE),5)="Csere",VLOOKUP(LEFT(VLOOKUP($A220,csapatok!$A:$NN,CD$320,FALSE),LEN(VLOOKUP($A220,csapatok!$A:$NN,CD$320,FALSE))-6),'csapat-ranglista'!$A:$FP,CD$321,FALSE)/8,VLOOKUP(VLOOKUP($A220,csapatok!$A:$NN,CD$320,FALSE),'csapat-ranglista'!$A:$FP,CD$321,FALSE)/4),0)</f>
        <v>0</v>
      </c>
      <c r="CE220" s="223">
        <f>IFERROR(IF(RIGHT(VLOOKUP($A220,csapatok!$A:$NN,CE$320,FALSE),5)="Csere",VLOOKUP(LEFT(VLOOKUP($A220,csapatok!$A:$NN,CE$320,FALSE),LEN(VLOOKUP($A220,csapatok!$A:$NN,CE$320,FALSE))-6),'csapat-ranglista'!$A:$FP,CE$321,FALSE)/8,VLOOKUP(VLOOKUP($A220,csapatok!$A:$NN,CE$320,FALSE),'csapat-ranglista'!$A:$FP,CE$321,FALSE)/4),0)</f>
        <v>0</v>
      </c>
      <c r="CF220" s="223">
        <f>IFERROR(IF(RIGHT(VLOOKUP($A220,csapatok!$A:$NN,CF$320,FALSE),5)="Csere",VLOOKUP(LEFT(VLOOKUP($A220,csapatok!$A:$NN,CF$320,FALSE),LEN(VLOOKUP($A220,csapatok!$A:$NN,CF$320,FALSE))-6),'csapat-ranglista'!$A:$FP,CF$321,FALSE)/8,VLOOKUP(VLOOKUP($A220,csapatok!$A:$NN,CF$320,FALSE),'csapat-ranglista'!$A:$FP,CF$321,FALSE)/4),0)</f>
        <v>0</v>
      </c>
      <c r="CG220" s="223">
        <f>IFERROR(IF(RIGHT(VLOOKUP($A220,csapatok!$A:$NN,CG$320,FALSE),5)="Csere",VLOOKUP(LEFT(VLOOKUP($A220,csapatok!$A:$NN,CG$320,FALSE),LEN(VLOOKUP($A220,csapatok!$A:$NN,CG$320,FALSE))-6),'csapat-ranglista'!$A:$FP,CG$321,FALSE)/8,VLOOKUP(VLOOKUP($A220,csapatok!$A:$NN,CG$320,FALSE),'csapat-ranglista'!$A:$FP,CG$321,FALSE)/4),0)</f>
        <v>0</v>
      </c>
      <c r="CH220" s="223">
        <f>IFERROR(IF(RIGHT(VLOOKUP($A220,csapatok!$A:$NN,CH$320,FALSE),5)="Csere",VLOOKUP(LEFT(VLOOKUP($A220,csapatok!$A:$NN,CH$320,FALSE),LEN(VLOOKUP($A220,csapatok!$A:$NN,CH$320,FALSE))-6),'csapat-ranglista'!$A:$FP,CH$321,FALSE)/8,VLOOKUP(VLOOKUP($A220,csapatok!$A:$NN,CH$320,FALSE),'csapat-ranglista'!$A:$FP,CH$321,FALSE)/4),0)</f>
        <v>0</v>
      </c>
      <c r="CI220" s="223">
        <f>IFERROR(IF(RIGHT(VLOOKUP($A220,csapatok!$A:$NN,CI$320,FALSE),5)="Csere",VLOOKUP(LEFT(VLOOKUP($A220,csapatok!$A:$NN,CI$320,FALSE),LEN(VLOOKUP($A220,csapatok!$A:$NN,CI$320,FALSE))-6),'csapat-ranglista'!$A:$FP,CI$321,FALSE)/8,VLOOKUP(VLOOKUP($A220,csapatok!$A:$NN,CI$320,FALSE),'csapat-ranglista'!$A:$FP,CI$321,FALSE)/4),0)</f>
        <v>0</v>
      </c>
      <c r="CJ220" s="224">
        <f>versenyek!$IQ$11*IFERROR(VLOOKUP(VLOOKUP($A220,versenyek!IP:IR,3,FALSE),szabalyok!$A$16:$B$23,2,FALSE)/4,0)</f>
        <v>0</v>
      </c>
      <c r="CK220" s="224">
        <f>versenyek!$IT$11*IFERROR(VLOOKUP(VLOOKUP($A220,versenyek!IS:IU,3,FALSE),szabalyok!$A$16:$B$23,2,FALSE)/4,0)</f>
        <v>0</v>
      </c>
      <c r="CL220" s="223">
        <f>IFERROR(IF(RIGHT(VLOOKUP($A220,csapatok!$A:$NN,CL$320,FALSE),5)="Csere",VLOOKUP(LEFT(VLOOKUP($A220,csapatok!$A:$NN,CL$320,FALSE),LEN(VLOOKUP($A220,csapatok!$A:$NN,CL$320,FALSE))-6),'csapat-ranglista'!$A:$FP,CL$321,FALSE)/8,VLOOKUP(VLOOKUP($A220,csapatok!$A:$NN,CL$320,FALSE),'csapat-ranglista'!$A:$FP,CL$321,FALSE)/4),0)</f>
        <v>0</v>
      </c>
      <c r="CM220" s="223">
        <f>IFERROR(IF(RIGHT(VLOOKUP($A220,csapatok!$A:$NN,CM$320,FALSE),5)="Csere",VLOOKUP(LEFT(VLOOKUP($A220,csapatok!$A:$NN,CM$320,FALSE),LEN(VLOOKUP($A220,csapatok!$A:$NN,CM$320,FALSE))-6),'csapat-ranglista'!$A:$FP,CM$321,FALSE)/8,VLOOKUP(VLOOKUP($A220,csapatok!$A:$NN,CM$320,FALSE),'csapat-ranglista'!$A:$FP,CM$321,FALSE)/4),0)</f>
        <v>0</v>
      </c>
      <c r="CN220" s="223">
        <f>IFERROR(IF(RIGHT(VLOOKUP($A220,csapatok!$A:$NN,CN$320,FALSE),5)="Csere",VLOOKUP(LEFT(VLOOKUP($A220,csapatok!$A:$NN,CN$320,FALSE),LEN(VLOOKUP($A220,csapatok!$A:$NN,CN$320,FALSE))-6),'csapat-ranglista'!$A:$FP,CN$321,FALSE)/8,VLOOKUP(VLOOKUP($A220,csapatok!$A:$NN,CN$320,FALSE),'csapat-ranglista'!$A:$FP,CN$321,FALSE)/4),0)</f>
        <v>0</v>
      </c>
      <c r="CO220" s="223">
        <f>IFERROR(IF(RIGHT(VLOOKUP($A220,csapatok!$A:$NN,CO$320,FALSE),5)="Csere",VLOOKUP(LEFT(VLOOKUP($A220,csapatok!$A:$NN,CO$320,FALSE),LEN(VLOOKUP($A220,csapatok!$A:$NN,CO$320,FALSE))-6),'csapat-ranglista'!$A:$FP,CO$321,FALSE)/8,VLOOKUP(VLOOKUP($A220,csapatok!$A:$NN,CO$320,FALSE),'csapat-ranglista'!$A:$FP,CO$321,FALSE)/4),0)</f>
        <v>0</v>
      </c>
      <c r="CP220" s="223">
        <f>IFERROR(IF(RIGHT(VLOOKUP($A220,csapatok!$A:$NN,CP$320,FALSE),5)="Csere",VLOOKUP(LEFT(VLOOKUP($A220,csapatok!$A:$NN,CP$320,FALSE),LEN(VLOOKUP($A220,csapatok!$A:$NN,CP$320,FALSE))-6),'csapat-ranglista'!$A:$FP,CP$321,FALSE)/8,VLOOKUP(VLOOKUP($A220,csapatok!$A:$NN,CP$320,FALSE),'csapat-ranglista'!$A:$FP,CP$321,FALSE)/4),0)</f>
        <v>0</v>
      </c>
      <c r="CQ220" s="223">
        <f>IFERROR(IF(RIGHT(VLOOKUP($A220,csapatok!$A:$NN,CQ$320,FALSE),5)="Csere",VLOOKUP(LEFT(VLOOKUP($A220,csapatok!$A:$NN,CQ$320,FALSE),LEN(VLOOKUP($A220,csapatok!$A:$NN,CQ$320,FALSE))-6),'csapat-ranglista'!$A:$FP,CQ$321,FALSE)/8,VLOOKUP(VLOOKUP($A220,csapatok!$A:$NN,CQ$320,FALSE),'csapat-ranglista'!$A:$FP,CQ$321,FALSE)/4),0)</f>
        <v>0</v>
      </c>
      <c r="CR220" s="223">
        <f>IFERROR(IF(RIGHT(VLOOKUP($A220,csapatok!$A:$NN,CR$320,FALSE),5)="Csere",VLOOKUP(LEFT(VLOOKUP($A220,csapatok!$A:$NN,CR$320,FALSE),LEN(VLOOKUP($A220,csapatok!$A:$NN,CR$320,FALSE))-6),'csapat-ranglista'!$A:$FP,CR$321,FALSE)/8,VLOOKUP(VLOOKUP($A220,csapatok!$A:$NN,CR$320,FALSE),'csapat-ranglista'!$A:$FP,CR$321,FALSE)/4),0)</f>
        <v>0</v>
      </c>
      <c r="CS220" s="223">
        <f>IFERROR(IF(RIGHT(VLOOKUP($A220,csapatok!$A:$NN,CS$320,FALSE),5)="Csere",VLOOKUP(LEFT(VLOOKUP($A220,csapatok!$A:$NN,CS$320,FALSE),LEN(VLOOKUP($A220,csapatok!$A:$NN,CS$320,FALSE))-6),'csapat-ranglista'!$A:$FP,CS$321,FALSE)/8,VLOOKUP(VLOOKUP($A220,csapatok!$A:$NN,CS$320,FALSE),'csapat-ranglista'!$A:$FP,CS$321,FALSE)/4),0)</f>
        <v>0</v>
      </c>
      <c r="CT220" s="223">
        <f>IFERROR(IF(RIGHT(VLOOKUP($A220,csapatok!$A:$NN,CT$320,FALSE),5)="Csere",VLOOKUP(LEFT(VLOOKUP($A220,csapatok!$A:$NN,CT$320,FALSE),LEN(VLOOKUP($A220,csapatok!$A:$NN,CT$320,FALSE))-6),'csapat-ranglista'!$A:$FP,CT$321,FALSE)/8,VLOOKUP(VLOOKUP($A220,csapatok!$A:$NN,CT$320,FALSE),'csapat-ranglista'!$A:$FP,CT$321,FALSE)/4),0)</f>
        <v>0</v>
      </c>
      <c r="CU220" s="223">
        <f>IFERROR(IF(RIGHT(VLOOKUP($A220,csapatok!$A:$NN,CU$320,FALSE),5)="Csere",VLOOKUP(LEFT(VLOOKUP($A220,csapatok!$A:$NN,CU$320,FALSE),LEN(VLOOKUP($A220,csapatok!$A:$NN,CU$320,FALSE))-6),'csapat-ranglista'!$A:$FP,CU$321,FALSE)/8,VLOOKUP(VLOOKUP($A220,csapatok!$A:$NN,CU$320,FALSE),'csapat-ranglista'!$A:$FP,CU$321,FALSE)/4),0)</f>
        <v>0</v>
      </c>
      <c r="CV220" s="223">
        <f>IFERROR(IF(RIGHT(VLOOKUP($A220,csapatok!$A:$NN,CV$320,FALSE),5)="Csere",VLOOKUP(LEFT(VLOOKUP($A220,csapatok!$A:$NN,CV$320,FALSE),LEN(VLOOKUP($A220,csapatok!$A:$NN,CV$320,FALSE))-6),'csapat-ranglista'!$A:$FP,CV$321,FALSE)/8,VLOOKUP(VLOOKUP($A220,csapatok!$A:$NN,CV$320,FALSE),'csapat-ranglista'!$A:$FP,CV$321,FALSE)/4),0)</f>
        <v>0</v>
      </c>
      <c r="CW220" s="223">
        <f>IFERROR(IF(RIGHT(VLOOKUP($A220,csapatok!$A:$NN,CW$320,FALSE),5)="Csere",VLOOKUP(LEFT(VLOOKUP($A220,csapatok!$A:$NN,CW$320,FALSE),LEN(VLOOKUP($A220,csapatok!$A:$NN,CW$320,FALSE))-6),'csapat-ranglista'!$A:$FP,CW$321,FALSE)/8,VLOOKUP(VLOOKUP($A220,csapatok!$A:$NN,CW$320,FALSE),'csapat-ranglista'!$A:$FP,CW$321,FALSE)/4),0)</f>
        <v>0</v>
      </c>
      <c r="CX220" s="223">
        <f>IFERROR(IF(RIGHT(VLOOKUP($A220,csapatok!$A:$NN,CX$320,FALSE),5)="Csere",VLOOKUP(LEFT(VLOOKUP($A220,csapatok!$A:$NN,CX$320,FALSE),LEN(VLOOKUP($A220,csapatok!$A:$NN,CX$320,FALSE))-6),'csapat-ranglista'!$A:$FP,CX$321,FALSE)/8,VLOOKUP(VLOOKUP($A220,csapatok!$A:$NN,CX$320,FALSE),'csapat-ranglista'!$A:$FP,CX$321,FALSE)/4),0)</f>
        <v>0</v>
      </c>
      <c r="CY220" s="223">
        <f>IFERROR(IF(RIGHT(VLOOKUP($A220,csapatok!$A:$NN,CY$320,FALSE),5)="Csere",VLOOKUP(LEFT(VLOOKUP($A220,csapatok!$A:$NN,CY$320,FALSE),LEN(VLOOKUP($A220,csapatok!$A:$NN,CY$320,FALSE))-6),'csapat-ranglista'!$A:$FP,CY$321,FALSE)/8,VLOOKUP(VLOOKUP($A220,csapatok!$A:$NN,CY$320,FALSE),'csapat-ranglista'!$A:$FP,CY$321,FALSE)/4),0)</f>
        <v>0</v>
      </c>
      <c r="CZ220" s="223">
        <f>IFERROR(IF(RIGHT(VLOOKUP($A220,csapatok!$A:$NN,CZ$320,FALSE),5)="Csere",VLOOKUP(LEFT(VLOOKUP($A220,csapatok!$A:$NN,CZ$320,FALSE),LEN(VLOOKUP($A220,csapatok!$A:$NN,CZ$320,FALSE))-6),'csapat-ranglista'!$A:$FP,CZ$321,FALSE)/8,VLOOKUP(VLOOKUP($A220,csapatok!$A:$NN,CZ$320,FALSE),'csapat-ranglista'!$A:$FP,CZ$321,FALSE)/4),0)</f>
        <v>0</v>
      </c>
      <c r="DA220" s="223">
        <f>IFERROR(IF(RIGHT(VLOOKUP($A220,csapatok!$A:$NN,DA$320,FALSE),5)="Csere",VLOOKUP(LEFT(VLOOKUP($A220,csapatok!$A:$NN,DA$320,FALSE),LEN(VLOOKUP($A220,csapatok!$A:$NN,DA$320,FALSE))-6),'csapat-ranglista'!$A:$FP,DA$321,FALSE)/8,VLOOKUP(VLOOKUP($A220,csapatok!$A:$NN,DA$320,FALSE),'csapat-ranglista'!$A:$FP,DA$321,FALSE)/4),0)</f>
        <v>0</v>
      </c>
      <c r="DB220" s="223">
        <f>IFERROR(IF(RIGHT(VLOOKUP($A220,csapatok!$A:$NN,DB$320,FALSE),5)="Csere",VLOOKUP(LEFT(VLOOKUP($A220,csapatok!$A:$NN,DB$320,FALSE),LEN(VLOOKUP($A220,csapatok!$A:$NN,DB$320,FALSE))-6),'csapat-ranglista'!$A:$FP,DB$321,FALSE)/8,VLOOKUP(VLOOKUP($A220,csapatok!$A:$NN,DB$320,FALSE),'csapat-ranglista'!$A:$FP,DB$321,FALSE)/4),0)</f>
        <v>0</v>
      </c>
      <c r="DC220" s="223">
        <f>IFERROR(IF(RIGHT(VLOOKUP($A220,csapatok!$A:$NN,DC$320,FALSE),5)="Csere",VLOOKUP(LEFT(VLOOKUP($A220,csapatok!$A:$NN,DC$320,FALSE),LEN(VLOOKUP($A220,csapatok!$A:$NN,DC$320,FALSE))-6),'csapat-ranglista'!$A:$FP,DC$321,FALSE)/8,VLOOKUP(VLOOKUP($A220,csapatok!$A:$NN,DC$320,FALSE),'csapat-ranglista'!$A:$FP,DC$321,FALSE)/4),0)</f>
        <v>0</v>
      </c>
      <c r="DD220" s="223">
        <f>IFERROR(IF(RIGHT(VLOOKUP($A220,csapatok!$A:$NN,DD$320,FALSE),5)="Csere",VLOOKUP(LEFT(VLOOKUP($A220,csapatok!$A:$NN,DD$320,FALSE),LEN(VLOOKUP($A220,csapatok!$A:$NN,DD$320,FALSE))-6),'csapat-ranglista'!$A:$FP,DD$321,FALSE)/8,VLOOKUP(VLOOKUP($A220,csapatok!$A:$NN,DD$320,FALSE),'csapat-ranglista'!$A:$FP,DD$321,FALSE)/4),0)</f>
        <v>0</v>
      </c>
      <c r="DE220" s="223">
        <f>IFERROR(IF(RIGHT(VLOOKUP($A220,csapatok!$A:$NN,DE$320,FALSE),5)="Csere",VLOOKUP(LEFT(VLOOKUP($A220,csapatok!$A:$NN,DE$320,FALSE),LEN(VLOOKUP($A220,csapatok!$A:$NN,DE$320,FALSE))-6),'csapat-ranglista'!$A:$FP,DE$321,FALSE)/8,VLOOKUP(VLOOKUP($A220,csapatok!$A:$NN,DE$320,FALSE),'csapat-ranglista'!$A:$FP,DE$321,FALSE)/4),0)</f>
        <v>0</v>
      </c>
      <c r="DF220" s="223">
        <f>IFERROR(IF(RIGHT(VLOOKUP($A220,csapatok!$A:$NN,DF$320,FALSE),5)="Csere",VLOOKUP(LEFT(VLOOKUP($A220,csapatok!$A:$NN,DF$320,FALSE),LEN(VLOOKUP($A220,csapatok!$A:$NN,DF$320,FALSE))-6),'csapat-ranglista'!$A:$FP,DF$321,FALSE)/8,VLOOKUP(VLOOKUP($A220,csapatok!$A:$NN,DF$320,FALSE),'csapat-ranglista'!$A:$FP,DF$321,FALSE)/4),0)</f>
        <v>0</v>
      </c>
      <c r="DG220" s="223">
        <f>IFERROR(IF(RIGHT(VLOOKUP($A220,csapatok!$A:$NN,DG$320,FALSE),5)="Csere",VLOOKUP(LEFT(VLOOKUP($A220,csapatok!$A:$NN,DG$320,FALSE),LEN(VLOOKUP($A220,csapatok!$A:$NN,DG$320,FALSE))-6),'csapat-ranglista'!$A:$FP,DG$321,FALSE)/8,VLOOKUP(VLOOKUP($A220,csapatok!$A:$NN,DG$320,FALSE),'csapat-ranglista'!$A:$FP,DG$321,FALSE)/4),0)</f>
        <v>0</v>
      </c>
      <c r="DH220" s="223">
        <f>IFERROR(IF(RIGHT(VLOOKUP($A220,csapatok!$A:$NN,DH$320,FALSE),5)="Csere",VLOOKUP(LEFT(VLOOKUP($A220,csapatok!$A:$NN,DH$320,FALSE),LEN(VLOOKUP($A220,csapatok!$A:$NN,DH$320,FALSE))-6),'csapat-ranglista'!$A:$FP,DH$321,FALSE)/8,VLOOKUP(VLOOKUP($A220,csapatok!$A:$NN,DH$320,FALSE),'csapat-ranglista'!$A:$FP,DH$321,FALSE)/4),0)</f>
        <v>0</v>
      </c>
      <c r="DI220" s="223">
        <f>IFERROR(IF(RIGHT(VLOOKUP($A220,csapatok!$A:$NN,DI$320,FALSE),5)="Csere",VLOOKUP(LEFT(VLOOKUP($A220,csapatok!$A:$NN,DI$320,FALSE),LEN(VLOOKUP($A220,csapatok!$A:$NN,DI$320,FALSE))-6),'csapat-ranglista'!$A:$FP,DI$321,FALSE)/8,VLOOKUP(VLOOKUP($A220,csapatok!$A:$NN,DI$320,FALSE),'csapat-ranglista'!$A:$FP,DI$321,FALSE)/4),0)</f>
        <v>0</v>
      </c>
      <c r="DJ220" s="223">
        <f>IFERROR(IF(RIGHT(VLOOKUP($A220,csapatok!$A:$NN,DJ$320,FALSE),5)="Csere",VLOOKUP(LEFT(VLOOKUP($A220,csapatok!$A:$NN,DJ$320,FALSE),LEN(VLOOKUP($A220,csapatok!$A:$NN,DJ$320,FALSE))-6),'csapat-ranglista'!$A:$FP,DJ$321,FALSE)/8,VLOOKUP(VLOOKUP($A220,csapatok!$A:$NN,DJ$320,FALSE),'csapat-ranglista'!$A:$FP,DJ$321,FALSE)/4),0)</f>
        <v>0</v>
      </c>
      <c r="DK220" s="223">
        <f>IFERROR(IF(RIGHT(VLOOKUP($A220,csapatok!$A:$NN,DK$320,FALSE),5)="Csere",VLOOKUP(LEFT(VLOOKUP($A220,csapatok!$A:$NN,DK$320,FALSE),LEN(VLOOKUP($A220,csapatok!$A:$NN,DK$320,FALSE))-6),'csapat-ranglista'!$A:$FP,DK$321,FALSE)/8,VLOOKUP(VLOOKUP($A220,csapatok!$A:$NN,DK$320,FALSE),'csapat-ranglista'!$A:$FP,DK$321,FALSE)/4),0)</f>
        <v>0</v>
      </c>
      <c r="DL220" s="223">
        <f>IFERROR(IF(RIGHT(VLOOKUP($A220,csapatok!$A:$NN,DL$320,FALSE),5)="Csere",VLOOKUP(LEFT(VLOOKUP($A220,csapatok!$A:$NN,DL$320,FALSE),LEN(VLOOKUP($A220,csapatok!$A:$NN,DL$320,FALSE))-6),'csapat-ranglista'!$A:$FP,DL$321,FALSE)/8,VLOOKUP(VLOOKUP($A220,csapatok!$A:$NN,DL$320,FALSE),'csapat-ranglista'!$A:$FP,DL$321,FALSE)/4),0)</f>
        <v>0</v>
      </c>
      <c r="DM220" s="223">
        <f>IFERROR(IF(RIGHT(VLOOKUP($A220,csapatok!$A:$NN,DM$320,FALSE),5)="Csere",VLOOKUP(LEFT(VLOOKUP($A220,csapatok!$A:$NN,DM$320,FALSE),LEN(VLOOKUP($A220,csapatok!$A:$NN,DM$320,FALSE))-6),'csapat-ranglista'!$A:$FP,DM$321,FALSE)/8,VLOOKUP(VLOOKUP($A220,csapatok!$A:$NN,DM$320,FALSE),'csapat-ranglista'!$A:$FP,DM$321,FALSE)/4),0)</f>
        <v>0</v>
      </c>
      <c r="DN220" s="223">
        <f>IFERROR(IF(RIGHT(VLOOKUP($A220,csapatok!$A:$NN,DN$320,FALSE),5)="Csere",VLOOKUP(LEFT(VLOOKUP($A220,csapatok!$A:$NN,DN$320,FALSE),LEN(VLOOKUP($A220,csapatok!$A:$NN,DN$320,FALSE))-6),'csapat-ranglista'!$A:$FP,DN$321,FALSE)/8,VLOOKUP(VLOOKUP($A220,csapatok!$A:$NN,DN$320,FALSE),'csapat-ranglista'!$A:$FP,DN$321,FALSE)/4),0)</f>
        <v>0</v>
      </c>
      <c r="DO220" s="224">
        <f>versenyek!$MF$11*IFERROR(VLOOKUP(VLOOKUP($A220,versenyek!ME:MG,3,FALSE),szabalyok!$A$16:$B$23,2,FALSE)/4,0)</f>
        <v>0</v>
      </c>
      <c r="DP220" s="224">
        <f>versenyek!$MI$11*IFERROR(VLOOKUP(VLOOKUP($A220,versenyek!MH:MJ,3,FALSE),szabalyok!$A$16:$B$23,2,FALSE)/4,0)</f>
        <v>0</v>
      </c>
      <c r="DQ220" s="223">
        <f>IFERROR(IF(RIGHT(VLOOKUP($A220,csapatok!$A:$NN,DQ$320,FALSE),5)="Csere",VLOOKUP(LEFT(VLOOKUP($A220,csapatok!$A:$NN,DQ$320,FALSE),LEN(VLOOKUP($A220,csapatok!$A:$NN,DQ$320,FALSE))-6),'csapat-ranglista'!$A:$FP,DQ$321,FALSE)/8,VLOOKUP(VLOOKUP($A220,csapatok!$A:$NN,DQ$320,FALSE),'csapat-ranglista'!$A:$FP,DQ$321,FALSE)/4),0)</f>
        <v>0</v>
      </c>
      <c r="DR220" s="223">
        <f>IFERROR(IF(RIGHT(VLOOKUP($A220,csapatok!$A:$NN,DR$320,FALSE),5)="Csere",VLOOKUP(LEFT(VLOOKUP($A220,csapatok!$A:$NN,DR$320,FALSE),LEN(VLOOKUP($A220,csapatok!$A:$NN,DR$320,FALSE))-6),'csapat-ranglista'!$A:$FP,DR$321,FALSE)/8,VLOOKUP(VLOOKUP($A220,csapatok!$A:$NN,DR$320,FALSE),'csapat-ranglista'!$A:$FP,DR$321,FALSE)/4),0)</f>
        <v>0</v>
      </c>
      <c r="DS220" s="223">
        <f>IFERROR(IF(RIGHT(VLOOKUP($A220,csapatok!$A:$NN,DS$320,FALSE),5)="Csere",VLOOKUP(LEFT(VLOOKUP($A220,csapatok!$A:$NN,DS$320,FALSE),LEN(VLOOKUP($A220,csapatok!$A:$NN,DS$320,FALSE))-6),'csapat-ranglista'!$A:$FP,DS$321,FALSE)/8,VLOOKUP(VLOOKUP($A220,csapatok!$A:$NN,DS$320,FALSE),'csapat-ranglista'!$A:$FP,DS$321,FALSE)/4),0)</f>
        <v>0</v>
      </c>
      <c r="DT220" s="223">
        <f>IFERROR(IF(RIGHT(VLOOKUP($A220,csapatok!$A:$NN,DT$320,FALSE),5)="Csere",VLOOKUP(LEFT(VLOOKUP($A220,csapatok!$A:$NN,DT$320,FALSE),LEN(VLOOKUP($A220,csapatok!$A:$NN,DT$320,FALSE))-6),'csapat-ranglista'!$A:$FP,DT$321,FALSE)/8,VLOOKUP(VLOOKUP($A220,csapatok!$A:$NN,DT$320,FALSE),'csapat-ranglista'!$A:$FP,DT$321,FALSE)/4),0)</f>
        <v>0</v>
      </c>
      <c r="DU220" s="223">
        <f>IFERROR(IF(RIGHT(VLOOKUP($A220,csapatok!$A:$NN,DU$320,FALSE),5)="Csere",VLOOKUP(LEFT(VLOOKUP($A220,csapatok!$A:$NN,DU$320,FALSE),LEN(VLOOKUP($A220,csapatok!$A:$NN,DU$320,FALSE))-6),'csapat-ranglista'!$A:$FP,DU$321,FALSE)/8,VLOOKUP(VLOOKUP($A220,csapatok!$A:$NN,DU$320,FALSE),'csapat-ranglista'!$A:$FP,DU$321,FALSE)/4),0)</f>
        <v>0</v>
      </c>
      <c r="DV220" s="223">
        <f>IFERROR(IF(RIGHT(VLOOKUP($A220,csapatok!$A:$NN,DV$320,FALSE),5)="Csere",VLOOKUP(LEFT(VLOOKUP($A220,csapatok!$A:$NN,DV$320,FALSE),LEN(VLOOKUP($A220,csapatok!$A:$NN,DV$320,FALSE))-6),'csapat-ranglista'!$A:$FP,DV$321,FALSE)/8,VLOOKUP(VLOOKUP($A220,csapatok!$A:$NN,DV$320,FALSE),'csapat-ranglista'!$A:$FP,DV$321,FALSE)/4),0)</f>
        <v>0</v>
      </c>
      <c r="DW220" s="223">
        <f>IFERROR(IF(RIGHT(VLOOKUP($A220,csapatok!$A:$NN,DW$320,FALSE),5)="Csere",VLOOKUP(LEFT(VLOOKUP($A220,csapatok!$A:$NN,DW$320,FALSE),LEN(VLOOKUP($A220,csapatok!$A:$NN,DW$320,FALSE))-6),'csapat-ranglista'!$A:$FP,DW$321,FALSE)/8,VLOOKUP(VLOOKUP($A220,csapatok!$A:$NN,DW$320,FALSE),'csapat-ranglista'!$A:$FP,DW$321,FALSE)/4),0)</f>
        <v>0</v>
      </c>
      <c r="DX220" s="223">
        <f>IFERROR(IF(RIGHT(VLOOKUP($A220,csapatok!$A:$NN,DX$320,FALSE),5)="Csere",VLOOKUP(LEFT(VLOOKUP($A220,csapatok!$A:$NN,DX$320,FALSE),LEN(VLOOKUP($A220,csapatok!$A:$NN,DX$320,FALSE))-6),'csapat-ranglista'!$A:$FP,DX$321,FALSE)/8,VLOOKUP(VLOOKUP($A220,csapatok!$A:$NN,DX$320,FALSE),'csapat-ranglista'!$A:$FP,DX$321,FALSE)/4),0)</f>
        <v>0</v>
      </c>
      <c r="DY220" s="223">
        <f>IFERROR(IF(RIGHT(VLOOKUP($A220,csapatok!$A:$NN,DY$320,FALSE),5)="Csere",VLOOKUP(LEFT(VLOOKUP($A220,csapatok!$A:$NN,DY$320,FALSE),LEN(VLOOKUP($A220,csapatok!$A:$NN,DY$320,FALSE))-6),'csapat-ranglista'!$A:$FP,DY$321,FALSE)/8,VLOOKUP(VLOOKUP($A220,csapatok!$A:$NN,DY$320,FALSE),'csapat-ranglista'!$A:$FP,DY$321,FALSE)/4),0)</f>
        <v>0</v>
      </c>
      <c r="DZ220" s="223">
        <f>IFERROR(IF(RIGHT(VLOOKUP($A220,csapatok!$A:$NN,DZ$320,FALSE),5)="Csere",VLOOKUP(LEFT(VLOOKUP($A220,csapatok!$A:$NN,DZ$320,FALSE),LEN(VLOOKUP($A220,csapatok!$A:$NN,DZ$320,FALSE))-6),'csapat-ranglista'!$A:$FP,DZ$321,FALSE)/8,VLOOKUP(VLOOKUP($A220,csapatok!$A:$NN,DZ$320,FALSE),'csapat-ranglista'!$A:$FP,DZ$321,FALSE)/4),0)</f>
        <v>0</v>
      </c>
      <c r="EA220" s="223">
        <f>IFERROR(IF(RIGHT(VLOOKUP($A220,csapatok!$A:$NN,EA$320,FALSE),5)="Csere",VLOOKUP(LEFT(VLOOKUP($A220,csapatok!$A:$NN,EA$320,FALSE),LEN(VLOOKUP($A220,csapatok!$A:$NN,EA$320,FALSE))-6),'csapat-ranglista'!$A:$FP,EA$321,FALSE)/8,VLOOKUP(VLOOKUP($A220,csapatok!$A:$NN,EA$320,FALSE),'csapat-ranglista'!$A:$FP,EA$321,FALSE)/4),0)</f>
        <v>0</v>
      </c>
      <c r="EB220" s="223">
        <f>IFERROR(IF(RIGHT(VLOOKUP($A220,csapatok!$A:$NN,EB$320,FALSE),5)="Csere",VLOOKUP(LEFT(VLOOKUP($A220,csapatok!$A:$NN,EB$320,FALSE),LEN(VLOOKUP($A220,csapatok!$A:$NN,EB$320,FALSE))-6),'csapat-ranglista'!$A:$FP,EB$321,FALSE)/8,VLOOKUP(VLOOKUP($A220,csapatok!$A:$NN,EB$320,FALSE),'csapat-ranglista'!$A:$FP,EB$321,FALSE)/4),0)</f>
        <v>0</v>
      </c>
      <c r="EC220" s="223">
        <f>IFERROR(IF(RIGHT(VLOOKUP($A220,csapatok!$A:$NN,EC$320,FALSE),5)="Csere",VLOOKUP(LEFT(VLOOKUP($A220,csapatok!$A:$NN,EC$320,FALSE),LEN(VLOOKUP($A220,csapatok!$A:$NN,EC$320,FALSE))-6),'csapat-ranglista'!$A:$FP,EC$321,FALSE)/8,VLOOKUP(VLOOKUP($A220,csapatok!$A:$NN,EC$320,FALSE),'csapat-ranglista'!$A:$FP,EC$321,FALSE)/4),0)</f>
        <v>0</v>
      </c>
      <c r="ED220" s="223">
        <f>IFERROR(IF(RIGHT(VLOOKUP($A220,csapatok!$A:$NN,ED$320,FALSE),5)="Csere",VLOOKUP(LEFT(VLOOKUP($A220,csapatok!$A:$NN,ED$320,FALSE),LEN(VLOOKUP($A220,csapatok!$A:$NN,ED$320,FALSE))-6),'csapat-ranglista'!$A:$FP,ED$321,FALSE)/8,VLOOKUP(VLOOKUP($A220,csapatok!$A:$NN,ED$320,FALSE),'csapat-ranglista'!$A:$FP,ED$321,FALSE)/4),0)</f>
        <v>0</v>
      </c>
      <c r="EE220" s="223">
        <f>IFERROR(IF(RIGHT(VLOOKUP($A220,csapatok!$A:$NN,EE$320,FALSE),5)="Csere",VLOOKUP(LEFT(VLOOKUP($A220,csapatok!$A:$NN,EE$320,FALSE),LEN(VLOOKUP($A220,csapatok!$A:$NN,EE$320,FALSE))-6),'csapat-ranglista'!$A:$FP,EE$321,FALSE)/8,VLOOKUP(VLOOKUP($A220,csapatok!$A:$NN,EE$320,FALSE),'csapat-ranglista'!$A:$FP,EE$321,FALSE)/4),0)</f>
        <v>0</v>
      </c>
      <c r="EF220" s="223">
        <f>IFERROR(IF(RIGHT(VLOOKUP($A220,csapatok!$A:$NN,EF$320,FALSE),5)="Csere",VLOOKUP(LEFT(VLOOKUP($A220,csapatok!$A:$NN,EF$320,FALSE),LEN(VLOOKUP($A220,csapatok!$A:$NN,EF$320,FALSE))-6),'csapat-ranglista'!$A:$FP,EF$321,FALSE)/8,VLOOKUP(VLOOKUP($A220,csapatok!$A:$NN,EF$320,FALSE),'csapat-ranglista'!$A:$FP,EF$321,FALSE)/4),0)</f>
        <v>0</v>
      </c>
      <c r="EG220" s="223">
        <f>IFERROR(IF(RIGHT(VLOOKUP($A220,csapatok!$A:$NN,EG$320,FALSE),5)="Csere",VLOOKUP(LEFT(VLOOKUP($A220,csapatok!$A:$NN,EG$320,FALSE),LEN(VLOOKUP($A220,csapatok!$A:$NN,EG$320,FALSE))-6),'csapat-ranglista'!$A:$FP,EG$321,FALSE)/8,VLOOKUP(VLOOKUP($A220,csapatok!$A:$NN,EG$320,FALSE),'csapat-ranglista'!$A:$FP,EG$321,FALSE)/4),0)</f>
        <v>0</v>
      </c>
      <c r="EH220" s="223">
        <f>IFERROR(IF(RIGHT(VLOOKUP($A220,csapatok!$A:$NN,EH$320,FALSE),5)="Csere",VLOOKUP(LEFT(VLOOKUP($A220,csapatok!$A:$NN,EH$320,FALSE),LEN(VLOOKUP($A220,csapatok!$A:$NN,EH$320,FALSE))-6),'csapat-ranglista'!$A:$FP,EH$321,FALSE)/8,VLOOKUP(VLOOKUP($A220,csapatok!$A:$NN,EH$320,FALSE),'csapat-ranglista'!$A:$FP,EH$321,FALSE)/4),0)</f>
        <v>0</v>
      </c>
      <c r="EI220" s="223">
        <f>IFERROR(IF(RIGHT(VLOOKUP($A220,csapatok!$A:$NN,EI$320,FALSE),5)="Csere",VLOOKUP(LEFT(VLOOKUP($A220,csapatok!$A:$NN,EI$320,FALSE),LEN(VLOOKUP($A220,csapatok!$A:$NN,EI$320,FALSE))-6),'csapat-ranglista'!$A:$FP,EI$321,FALSE)/8,VLOOKUP(VLOOKUP($A220,csapatok!$A:$NN,EI$320,FALSE),'csapat-ranglista'!$A:$FP,EI$321,FALSE)/4),0)</f>
        <v>0</v>
      </c>
      <c r="EJ220" s="223">
        <f>IFERROR(IF(RIGHT(VLOOKUP($A220,csapatok!$A:$NN,EJ$320,FALSE),5)="Csere",VLOOKUP(LEFT(VLOOKUP($A220,csapatok!$A:$NN,EJ$320,FALSE),LEN(VLOOKUP($A220,csapatok!$A:$NN,EJ$320,FALSE))-6),'csapat-ranglista'!$A:$FP,EJ$321,FALSE)/8,VLOOKUP(VLOOKUP($A220,csapatok!$A:$NN,EJ$320,FALSE),'csapat-ranglista'!$A:$FP,EJ$321,FALSE)/4),0)</f>
        <v>0</v>
      </c>
      <c r="EK220" s="223">
        <f>IFERROR(IF(RIGHT(VLOOKUP($A220,csapatok!$A:$NN,EK$320,FALSE),5)="Csere",VLOOKUP(LEFT(VLOOKUP($A220,csapatok!$A:$NN,EK$320,FALSE),LEN(VLOOKUP($A220,csapatok!$A:$NN,EK$320,FALSE))-6),'csapat-ranglista'!$A:$FP,EK$321,FALSE)/8,VLOOKUP(VLOOKUP($A220,csapatok!$A:$NN,EK$320,FALSE),'csapat-ranglista'!$A:$FP,EK$321,FALSE)/4),0)</f>
        <v>0</v>
      </c>
      <c r="EL220" s="223">
        <f>IFERROR(IF(RIGHT(VLOOKUP($A220,csapatok!$A:$NN,EL$320,FALSE),5)="Csere",VLOOKUP(LEFT(VLOOKUP($A220,csapatok!$A:$NN,EL$320,FALSE),LEN(VLOOKUP($A220,csapatok!$A:$NN,EL$320,FALSE))-6),'csapat-ranglista'!$A:$FP,EL$321,FALSE)/8,VLOOKUP(VLOOKUP($A220,csapatok!$A:$NN,EL$320,FALSE),'csapat-ranglista'!$A:$FP,EL$321,FALSE)/4),0)</f>
        <v>0</v>
      </c>
      <c r="EM220" s="223">
        <f>IFERROR(IF(RIGHT(VLOOKUP($A220,csapatok!$A:$NN,EM$320,FALSE),5)="Csere",VLOOKUP(LEFT(VLOOKUP($A220,csapatok!$A:$NN,EM$320,FALSE),LEN(VLOOKUP($A220,csapatok!$A:$NN,EM$320,FALSE))-6),'csapat-ranglista'!$A:$FP,EM$321,FALSE)/8,VLOOKUP(VLOOKUP($A220,csapatok!$A:$NN,EM$320,FALSE),'csapat-ranglista'!$A:$FP,EM$321,FALSE)/4),0)</f>
        <v>0</v>
      </c>
      <c r="EN220" s="223">
        <f>IFERROR(IF(RIGHT(VLOOKUP($A220,csapatok!$A:$NN,EN$320,FALSE),5)="Csere",VLOOKUP(LEFT(VLOOKUP($A220,csapatok!$A:$NN,EN$320,FALSE),LEN(VLOOKUP($A220,csapatok!$A:$NN,EN$320,FALSE))-6),'csapat-ranglista'!$A:$FP,EN$321,FALSE)/8,VLOOKUP(VLOOKUP($A220,csapatok!$A:$NN,EN$320,FALSE),'csapat-ranglista'!$A:$FP,EN$321,FALSE)/4),0)</f>
        <v>0</v>
      </c>
      <c r="EO220" s="223">
        <f>IFERROR(IF(RIGHT(VLOOKUP($A220,csapatok!$A:$NN,EO$320,FALSE),5)="Csere",VLOOKUP(LEFT(VLOOKUP($A220,csapatok!$A:$NN,EO$320,FALSE),LEN(VLOOKUP($A220,csapatok!$A:$NN,EO$320,FALSE))-6),'csapat-ranglista'!$A:$FP,EO$321,FALSE)/8,VLOOKUP(VLOOKUP($A220,csapatok!$A:$NN,EO$320,FALSE),'csapat-ranglista'!$A:$FP,EO$321,FALSE)/4),0)</f>
        <v>0</v>
      </c>
      <c r="EP220" s="223">
        <f>IFERROR(IF(RIGHT(VLOOKUP($A220,csapatok!$A:$NN,EP$320,FALSE),5)="Csere",VLOOKUP(LEFT(VLOOKUP($A220,csapatok!$A:$NN,EP$320,FALSE),LEN(VLOOKUP($A220,csapatok!$A:$NN,EP$320,FALSE))-6),'csapat-ranglista'!$A:$FP,EP$321,FALSE)/8,VLOOKUP(VLOOKUP($A220,csapatok!$A:$NN,EP$320,FALSE),'csapat-ranglista'!$A:$FP,EP$321,FALSE)/4),0)</f>
        <v>0</v>
      </c>
      <c r="EQ220" s="223">
        <f>IFERROR(IF(RIGHT(VLOOKUP($A220,csapatok!$A:$NN,EQ$320,FALSE),5)="Csere",VLOOKUP(LEFT(VLOOKUP($A220,csapatok!$A:$NN,EQ$320,FALSE),LEN(VLOOKUP($A220,csapatok!$A:$NN,EQ$320,FALSE))-6),'csapat-ranglista'!$A:$FP,EQ$321,FALSE)/8,VLOOKUP(VLOOKUP($A220,csapatok!$A:$NN,EQ$320,FALSE),'csapat-ranglista'!$A:$FP,EQ$321,FALSE)/4),0)</f>
        <v>0</v>
      </c>
      <c r="ER220" s="223">
        <f>IFERROR(IF(RIGHT(VLOOKUP($A220,csapatok!$A:$NN,ER$320,FALSE),5)="Csere",VLOOKUP(LEFT(VLOOKUP($A220,csapatok!$A:$NN,ER$320,FALSE),LEN(VLOOKUP($A220,csapatok!$A:$NN,ER$320,FALSE))-6),'csapat-ranglista'!$A:$FP,ER$321,FALSE)/8,VLOOKUP(VLOOKUP($A220,csapatok!$A:$NN,ER$320,FALSE),'csapat-ranglista'!$A:$FP,ER$321,FALSE)/4),0)</f>
        <v>0</v>
      </c>
      <c r="ES220" s="223">
        <f>IFERROR(IF(RIGHT(VLOOKUP($A220,csapatok!$A:$NN,ES$320,FALSE),5)="Csere",VLOOKUP(LEFT(VLOOKUP($A220,csapatok!$A:$NN,ES$320,FALSE),LEN(VLOOKUP($A220,csapatok!$A:$NN,ES$320,FALSE))-6),'csapat-ranglista'!$A:$FP,ES$321,FALSE)/8,VLOOKUP(VLOOKUP($A220,csapatok!$A:$NN,ES$320,FALSE),'csapat-ranglista'!$A:$FP,ES$321,FALSE)/4),0)</f>
        <v>0</v>
      </c>
      <c r="ET220" s="223">
        <f>IFERROR(IF(RIGHT(VLOOKUP($A220,csapatok!$A:$NN,ET$320,FALSE),5)="Csere",VLOOKUP(LEFT(VLOOKUP($A220,csapatok!$A:$NN,ET$320,FALSE),LEN(VLOOKUP($A220,csapatok!$A:$NN,ET$320,FALSE))-6),'csapat-ranglista'!$A:$FP,ET$321,FALSE)/8,VLOOKUP(VLOOKUP($A220,csapatok!$A:$NN,ET$320,FALSE),'csapat-ranglista'!$A:$FP,ET$321,FALSE)/4),0)</f>
        <v>0</v>
      </c>
      <c r="EU220" s="223">
        <f>IFERROR(IF(RIGHT(VLOOKUP($A220,csapatok!$A:$NN,EU$320,FALSE),5)="Csere",VLOOKUP(LEFT(VLOOKUP($A220,csapatok!$A:$NN,EU$320,FALSE),LEN(VLOOKUP($A220,csapatok!$A:$NN,EU$320,FALSE))-6),'csapat-ranglista'!$A:$FP,EU$321,FALSE)/8,VLOOKUP(VLOOKUP($A220,csapatok!$A:$NN,EU$320,FALSE),'csapat-ranglista'!$A:$FP,EU$321,FALSE)/4),0)</f>
        <v>0</v>
      </c>
      <c r="EV220" s="223">
        <f>IFERROR(IF(RIGHT(VLOOKUP($A220,csapatok!$A:$NN,EV$320,FALSE),5)="Csere",VLOOKUP(LEFT(VLOOKUP($A220,csapatok!$A:$NN,EV$320,FALSE),LEN(VLOOKUP($A220,csapatok!$A:$NN,EV$320,FALSE))-6),'csapat-ranglista'!$A:$FP,EV$321,FALSE)/8,VLOOKUP(VLOOKUP($A220,csapatok!$A:$NN,EV$320,FALSE),'csapat-ranglista'!$A:$FP,EV$321,FALSE)/4),0)</f>
        <v>0</v>
      </c>
      <c r="EW220" s="223">
        <f>IFERROR(IF(RIGHT(VLOOKUP($A220,csapatok!$A:$NN,EW$320,FALSE),5)="Csere",VLOOKUP(LEFT(VLOOKUP($A220,csapatok!$A:$NN,EW$320,FALSE),LEN(VLOOKUP($A220,csapatok!$A:$NN,EW$320,FALSE))-6),'csapat-ranglista'!$A:$FP,EW$321,FALSE)/8,VLOOKUP(VLOOKUP($A220,csapatok!$A:$NN,EW$320,FALSE),'csapat-ranglista'!$A:$FP,EW$321,FALSE)/4),0)</f>
        <v>0</v>
      </c>
      <c r="EX220" s="223">
        <f>IFERROR(IF(RIGHT(VLOOKUP($A220,csapatok!$A:$NN,EX$320,FALSE),5)="Csere",VLOOKUP(LEFT(VLOOKUP($A220,csapatok!$A:$NN,EX$320,FALSE),LEN(VLOOKUP($A220,csapatok!$A:$NN,EX$320,FALSE))-6),'csapat-ranglista'!$A:$FP,EX$321,FALSE)/8,VLOOKUP(VLOOKUP($A220,csapatok!$A:$NN,EX$320,FALSE),'csapat-ranglista'!$A:$FP,EX$321,FALSE)/4),0)</f>
        <v>0</v>
      </c>
      <c r="EY220" s="223">
        <f>IFERROR(IF(RIGHT(VLOOKUP($A220,csapatok!$A:$NN,EY$320,FALSE),5)="Csere",VLOOKUP(LEFT(VLOOKUP($A220,csapatok!$A:$NN,EY$320,FALSE),LEN(VLOOKUP($A220,csapatok!$A:$NN,EY$320,FALSE))-6),'csapat-ranglista'!$A:$FP,EY$321,FALSE)/8,VLOOKUP(VLOOKUP($A220,csapatok!$A:$NN,EY$320,FALSE),'csapat-ranglista'!$A:$FP,EY$321,FALSE)/4),0)</f>
        <v>0</v>
      </c>
      <c r="EZ220" s="223">
        <f>IFERROR(IF(RIGHT(VLOOKUP($A220,csapatok!$A:$NN,EZ$320,FALSE),5)="Csere",VLOOKUP(LEFT(VLOOKUP($A220,csapatok!$A:$NN,EZ$320,FALSE),LEN(VLOOKUP($A220,csapatok!$A:$NN,EZ$320,FALSE))-6),'csapat-ranglista'!$A:$FP,EZ$321,FALSE)/8,VLOOKUP(VLOOKUP($A220,csapatok!$A:$NN,EZ$320,FALSE),'csapat-ranglista'!$A:$FP,EZ$321,FALSE)/4),0)</f>
        <v>0</v>
      </c>
      <c r="FA220" s="223">
        <f>IFERROR(IF(RIGHT(VLOOKUP($A220,csapatok!$A:$NN,FA$320,FALSE),5)="Csere",VLOOKUP(LEFT(VLOOKUP($A220,csapatok!$A:$NN,FA$320,FALSE),LEN(VLOOKUP($A220,csapatok!$A:$NN,FA$320,FALSE))-6),'csapat-ranglista'!$A:$FP,FA$321,FALSE)/8,VLOOKUP(VLOOKUP($A220,csapatok!$A:$NN,FA$320,FALSE),'csapat-ranglista'!$A:$FP,FA$321,FALSE)/4),0)</f>
        <v>0</v>
      </c>
      <c r="FB220" s="223">
        <f>IFERROR(IF(RIGHT(VLOOKUP($A220,csapatok!$A:$NN,FB$320,FALSE),5)="Csere",VLOOKUP(LEFT(VLOOKUP($A220,csapatok!$A:$NN,FB$320,FALSE),LEN(VLOOKUP($A220,csapatok!$A:$NN,FB$320,FALSE))-6),'csapat-ranglista'!$A:$FP,FB$321,FALSE)/8,VLOOKUP(VLOOKUP($A220,csapatok!$A:$NN,FB$320,FALSE),'csapat-ranglista'!$A:$FP,FB$321,FALSE)/4),0)</f>
        <v>0</v>
      </c>
      <c r="FC220" s="223">
        <f>IFERROR(IF(RIGHT(VLOOKUP($A220,csapatok!$A:$NN,FC$320,FALSE),5)="Csere",VLOOKUP(LEFT(VLOOKUP($A220,csapatok!$A:$NN,FC$320,FALSE),LEN(VLOOKUP($A220,csapatok!$A:$NN,FC$320,FALSE))-6),'csapat-ranglista'!$A:$FP,FC$321,FALSE)/8,VLOOKUP(VLOOKUP($A220,csapatok!$A:$NN,FC$320,FALSE),'csapat-ranglista'!$A:$FP,FC$321,FALSE)/4),0)</f>
        <v>0</v>
      </c>
      <c r="FD220" s="224">
        <f>versenyek!$QY$11*IFERROR(VLOOKUP(VLOOKUP($A220,versenyek!QX:QZ,3,FALSE),szabalyok!$A$16:$B$23,2,FALSE)/4,0)</f>
        <v>0</v>
      </c>
      <c r="FE220" s="224">
        <f>versenyek!$RB$11*IFERROR(VLOOKUP(VLOOKUP($A220,versenyek!RA:RC,3,FALSE),szabalyok!$A$16:$B$23,2,FALSE)/4,0)</f>
        <v>0</v>
      </c>
      <c r="FF220" s="223">
        <f>IFERROR(IF(RIGHT(VLOOKUP($A220,csapatok!$A:$NN,FF$320,FALSE),5)="Csere",VLOOKUP(LEFT(VLOOKUP($A220,csapatok!$A:$NN,FF$320,FALSE),LEN(VLOOKUP($A220,csapatok!$A:$NN,FF$320,FALSE))-6),'csapat-ranglista'!$A:$FP,FF$321,FALSE)/8,VLOOKUP(VLOOKUP($A220,csapatok!$A:$NN,FF$320,FALSE),'csapat-ranglista'!$A:$FP,FF$321,FALSE)/4),0)</f>
        <v>0</v>
      </c>
      <c r="FG220" s="223">
        <f>IFERROR(IF(RIGHT(VLOOKUP($A220,csapatok!$A:$NN,FG$320,FALSE),5)="Csere",VLOOKUP(LEFT(VLOOKUP($A220,csapatok!$A:$NN,FG$320,FALSE),LEN(VLOOKUP($A220,csapatok!$A:$NN,FG$320,FALSE))-6),'csapat-ranglista'!$A:$FP,FG$321,FALSE)/8,VLOOKUP(VLOOKUP($A220,csapatok!$A:$NN,FG$320,FALSE),'csapat-ranglista'!$A:$FP,FG$321,FALSE)/4),0)</f>
        <v>0</v>
      </c>
      <c r="FH220" s="223">
        <f>IFERROR(IF(RIGHT(VLOOKUP($A220,csapatok!$A:$NN,FH$320,FALSE),5)="Csere",VLOOKUP(LEFT(VLOOKUP($A220,csapatok!$A:$NN,FH$320,FALSE),LEN(VLOOKUP($A220,csapatok!$A:$NN,FH$320,FALSE))-6),'csapat-ranglista'!$A:$FP,FH$321,FALSE)/8,VLOOKUP(VLOOKUP($A220,csapatok!$A:$NN,FH$320,FALSE),'csapat-ranglista'!$A:$FP,FH$321,FALSE)/4),0)</f>
        <v>0</v>
      </c>
      <c r="FI220" s="223">
        <f>IFERROR(IF(RIGHT(VLOOKUP($A220,csapatok!$A:$NN,FI$320,FALSE),5)="Csere",VLOOKUP(LEFT(VLOOKUP($A220,csapatok!$A:$NN,FI$320,FALSE),LEN(VLOOKUP($A220,csapatok!$A:$NN,FI$320,FALSE))-6),'csapat-ranglista'!$A:$FP,FI$321,FALSE)/8,VLOOKUP(VLOOKUP($A220,csapatok!$A:$NN,FI$320,FALSE),'csapat-ranglista'!$A:$FP,FI$321,FALSE)/4),0)</f>
        <v>0</v>
      </c>
      <c r="FJ220" s="223">
        <f>IFERROR(IF(RIGHT(VLOOKUP($A220,csapatok!$A:$NN,FJ$320,FALSE),5)="Csere",VLOOKUP(LEFT(VLOOKUP($A220,csapatok!$A:$NN,FJ$320,FALSE),LEN(VLOOKUP($A220,csapatok!$A:$NN,FJ$320,FALSE))-6),'csapat-ranglista'!$A:$FP,FJ$321,FALSE)/8,VLOOKUP(VLOOKUP($A220,csapatok!$A:$NN,FJ$320,FALSE),'csapat-ranglista'!$A:$FP,FJ$321,FALSE)/4),0)</f>
        <v>0</v>
      </c>
      <c r="FK220" s="223">
        <f>IFERROR(IF(RIGHT(VLOOKUP($A220,csapatok!$A:$NN,FK$320,FALSE),5)="Csere",VLOOKUP(LEFT(VLOOKUP($A220,csapatok!$A:$NN,FK$320,FALSE),LEN(VLOOKUP($A220,csapatok!$A:$NN,FK$320,FALSE))-6),'csapat-ranglista'!$A:$FP,FK$321,FALSE)/8,VLOOKUP(VLOOKUP($A220,csapatok!$A:$NN,FK$320,FALSE),'csapat-ranglista'!$A:$FP,FK$321,FALSE)/4),0)</f>
        <v>0</v>
      </c>
      <c r="FL220" s="223">
        <f>IFERROR(IF(RIGHT(VLOOKUP($A220,csapatok!$A:$NN,FL$320,FALSE),5)="Csere",VLOOKUP(LEFT(VLOOKUP($A220,csapatok!$A:$NN,FL$320,FALSE),LEN(VLOOKUP($A220,csapatok!$A:$NN,FL$320,FALSE))-6),'csapat-ranglista'!$A:$FP,FL$321,FALSE)/8,VLOOKUP(VLOOKUP($A220,csapatok!$A:$NN,FL$320,FALSE),'csapat-ranglista'!$A:$FP,FL$321,FALSE)/4),0)</f>
        <v>0</v>
      </c>
      <c r="FM220" s="223">
        <f>IFERROR(IF(RIGHT(VLOOKUP($A220,csapatok!$A:$NN,FM$320,FALSE),5)="Csere",VLOOKUP(LEFT(VLOOKUP($A220,csapatok!$A:$NN,FM$320,FALSE),LEN(VLOOKUP($A220,csapatok!$A:$NN,FM$320,FALSE))-6),'csapat-ranglista'!$A:$FP,FM$321,FALSE)/8,VLOOKUP(VLOOKUP($A220,csapatok!$A:$NN,FM$320,FALSE),'csapat-ranglista'!$A:$FP,FM$321,FALSE)/4),0)</f>
        <v>0</v>
      </c>
      <c r="FN220" s="223">
        <f>IFERROR(IF(RIGHT(VLOOKUP($A220,csapatok!$A:$NN,FN$320,FALSE),5)="Csere",VLOOKUP(LEFT(VLOOKUP($A220,csapatok!$A:$NN,FN$320,FALSE),LEN(VLOOKUP($A220,csapatok!$A:$NN,FN$320,FALSE))-6),'csapat-ranglista'!$A:$FP,FN$321,FALSE)/8,VLOOKUP(VLOOKUP($A220,csapatok!$A:$NN,FN$320,FALSE),'csapat-ranglista'!$A:$FP,FN$321,FALSE)/4),0)</f>
        <v>0</v>
      </c>
      <c r="FO220" s="223">
        <f>IFERROR(IF(RIGHT(VLOOKUP($A220,csapatok!$A:$NN,FO$320,FALSE),5)="Csere",VLOOKUP(LEFT(VLOOKUP($A220,csapatok!$A:$NN,FO$320,FALSE),LEN(VLOOKUP($A220,csapatok!$A:$NN,FO$320,FALSE))-6),'csapat-ranglista'!$A:$FP,FO$321,FALSE)/8,VLOOKUP(VLOOKUP($A220,csapatok!$A:$NN,FO$320,FALSE),'csapat-ranglista'!$A:$FP,FO$321,FALSE)/4),0)</f>
        <v>0</v>
      </c>
      <c r="FP220" s="223">
        <f>IFERROR(IF(RIGHT(VLOOKUP($A220,csapatok!$A:$NN,FP$320,FALSE),5)="Csere",VLOOKUP(LEFT(VLOOKUP($A220,csapatok!$A:$NN,FP$320,FALSE),LEN(VLOOKUP($A220,csapatok!$A:$NN,FP$320,FALSE))-6),'csapat-ranglista'!$A:$FP,FP$321,FALSE)/8,VLOOKUP(VLOOKUP($A220,csapatok!$A:$NN,FP$320,FALSE),'csapat-ranglista'!$A:$FP,FP$321,FALSE)/4),0)</f>
        <v>0</v>
      </c>
      <c r="FQ220" s="223">
        <f>IFERROR(IF(RIGHT(VLOOKUP($A220,csapatok!$A:$NN,FQ$320,FALSE),5)="Csere",VLOOKUP(LEFT(VLOOKUP($A220,csapatok!$A:$NN,FQ$320,FALSE),LEN(VLOOKUP($A220,csapatok!$A:$NN,FQ$320,FALSE))-6),'csapat-ranglista'!$A:$FP,FQ$321,FALSE)/8,VLOOKUP(VLOOKUP($A220,csapatok!$A:$NN,FQ$320,FALSE),'csapat-ranglista'!$A:$FP,FQ$321,FALSE)/4),0)</f>
        <v>0</v>
      </c>
      <c r="FR220" s="223">
        <f>IFERROR(IF(RIGHT(VLOOKUP($A220,csapatok!$A:$NN,FR$320,FALSE),5)="Csere",VLOOKUP(LEFT(VLOOKUP($A220,csapatok!$A:$NN,FR$320,FALSE),LEN(VLOOKUP($A220,csapatok!$A:$NN,FR$320,FALSE))-6),'csapat-ranglista'!$A:$FP,FR$321,FALSE)/8,VLOOKUP(VLOOKUP($A220,csapatok!$A:$NN,FR$320,FALSE),'csapat-ranglista'!$A:$FP,FR$321,FALSE)/4),0)</f>
        <v>0</v>
      </c>
      <c r="FS220" s="223">
        <f>IFERROR(IF(RIGHT(VLOOKUP($A220,csapatok!$A:$NN,FS$320,FALSE),5)="Csere",VLOOKUP(LEFT(VLOOKUP($A220,csapatok!$A:$NN,FS$320,FALSE),LEN(VLOOKUP($A220,csapatok!$A:$NN,FS$320,FALSE))-6),'csapat-ranglista'!$A:$FP,FS$321,FALSE)/8,VLOOKUP(VLOOKUP($A220,csapatok!$A:$NN,FS$320,FALSE),'csapat-ranglista'!$A:$FP,FS$321,FALSE)/4),0)</f>
        <v>0</v>
      </c>
      <c r="FT220" s="223">
        <f>IFERROR(IF(RIGHT(VLOOKUP($A220,csapatok!$A:$NN,FT$320,FALSE),5)="Csere",VLOOKUP(LEFT(VLOOKUP($A220,csapatok!$A:$NN,FT$320,FALSE),LEN(VLOOKUP($A220,csapatok!$A:$NN,FT$320,FALSE))-6),'csapat-ranglista'!$A:$FP,FT$321,FALSE)/8,VLOOKUP(VLOOKUP($A220,csapatok!$A:$NN,FT$320,FALSE),'csapat-ranglista'!$A:$FP,FT$321,FALSE)/4),0)</f>
        <v>0</v>
      </c>
      <c r="FU220" s="223">
        <f>IFERROR(IF(RIGHT(VLOOKUP($A220,csapatok!$A:$NN,FU$320,FALSE),5)="Csere",VLOOKUP(LEFT(VLOOKUP($A220,csapatok!$A:$NN,FU$320,FALSE),LEN(VLOOKUP($A220,csapatok!$A:$NN,FU$320,FALSE))-6),'csapat-ranglista'!$A:$FP,FU$321,FALSE)/8,VLOOKUP(VLOOKUP($A220,csapatok!$A:$NN,FU$320,FALSE),'csapat-ranglista'!$A:$FP,FU$321,FALSE)/4),0)</f>
        <v>0</v>
      </c>
      <c r="FV220" s="223">
        <f>IFERROR(IF(RIGHT(VLOOKUP($A220,csapatok!$A:$NN,FV$320,FALSE),5)="Csere",VLOOKUP(LEFT(VLOOKUP($A220,csapatok!$A:$NN,FV$320,FALSE),LEN(VLOOKUP($A220,csapatok!$A:$NN,FV$320,FALSE))-6),'csapat-ranglista'!$A:$FP,FV$321,FALSE)/8,VLOOKUP(VLOOKUP($A220,csapatok!$A:$NN,FV$320,FALSE),'csapat-ranglista'!$A:$FP,FV$321,FALSE)/4),0)</f>
        <v>0</v>
      </c>
      <c r="FW220" s="223">
        <f>IFERROR(IF(RIGHT(VLOOKUP($A220,csapatok!$A:$NN,FW$320,FALSE),5)="Csere",VLOOKUP(LEFT(VLOOKUP($A220,csapatok!$A:$NN,FW$320,FALSE),LEN(VLOOKUP($A220,csapatok!$A:$NN,FW$320,FALSE))-6),'csapat-ranglista'!$A:$FP,FW$321,FALSE)/8,VLOOKUP(VLOOKUP($A220,csapatok!$A:$NN,FW$320,FALSE),'csapat-ranglista'!$A:$FP,FW$321,FALSE)/4),0)</f>
        <v>0</v>
      </c>
      <c r="FX220" s="223">
        <f>IFERROR(IF(RIGHT(VLOOKUP($A220,csapatok!$A:$NN,FX$320,FALSE),5)="Csere",VLOOKUP(LEFT(VLOOKUP($A220,csapatok!$A:$NN,FX$320,FALSE),LEN(VLOOKUP($A220,csapatok!$A:$NN,FX$320,FALSE))-6),'csapat-ranglista'!$A:$FP,FX$321,FALSE)/8,VLOOKUP(VLOOKUP($A220,csapatok!$A:$NN,FX$320,FALSE),'csapat-ranglista'!$A:$FP,FX$321,FALSE)/4),0)</f>
        <v>0</v>
      </c>
      <c r="FY220" s="223">
        <f>IFERROR(IF(RIGHT(VLOOKUP($A220,csapatok!$A:$NN,FY$320,FALSE),5)="Csere",VLOOKUP(LEFT(VLOOKUP($A220,csapatok!$A:$NN,FY$320,FALSE),LEN(VLOOKUP($A220,csapatok!$A:$NN,FY$320,FALSE))-6),'csapat-ranglista'!$A:$FP,FY$321,FALSE)/8,VLOOKUP(VLOOKUP($A220,csapatok!$A:$NN,FY$320,FALSE),'csapat-ranglista'!$A:$FP,FY$321,FALSE)/4),0)</f>
        <v>0</v>
      </c>
      <c r="FZ220" s="223">
        <f>IFERROR(IF(RIGHT(VLOOKUP($A220,csapatok!$A:$NN,FZ$320,FALSE),5)="Csere",VLOOKUP(LEFT(VLOOKUP($A220,csapatok!$A:$NN,FZ$320,FALSE),LEN(VLOOKUP($A220,csapatok!$A:$NN,FZ$320,FALSE))-6),'csapat-ranglista'!$A:$FP,FZ$321,FALSE)/8,VLOOKUP(VLOOKUP($A220,csapatok!$A:$NN,FZ$320,FALSE),'csapat-ranglista'!$A:$FP,FZ$321,FALSE)/4),0)</f>
        <v>0</v>
      </c>
      <c r="GA220" s="223">
        <f>IFERROR(IF(RIGHT(VLOOKUP($A220,csapatok!$A:$NN,GA$320,FALSE),5)="Csere",VLOOKUP(LEFT(VLOOKUP($A220,csapatok!$A:$NN,GA$320,FALSE),LEN(VLOOKUP($A220,csapatok!$A:$NN,GA$320,FALSE))-6),'csapat-ranglista'!$A:$FP,GA$321,FALSE)/8,VLOOKUP(VLOOKUP($A220,csapatok!$A:$NN,GA$320,FALSE),'csapat-ranglista'!$A:$FP,GA$321,FALSE)/4),0)</f>
        <v>0</v>
      </c>
      <c r="GB220" s="223">
        <f>IFERROR(IF(RIGHT(VLOOKUP($A220,csapatok!$A:$NN,GB$320,FALSE),5)="Csere",VLOOKUP(LEFT(VLOOKUP($A220,csapatok!$A:$NN,GB$320,FALSE),LEN(VLOOKUP($A220,csapatok!$A:$NN,GB$320,FALSE))-6),'csapat-ranglista'!$A:$FP,GB$321,FALSE)/8,VLOOKUP(VLOOKUP($A220,csapatok!$A:$NN,GB$320,FALSE),'csapat-ranglista'!$A:$FP,GB$321,FALSE)/4),0)</f>
        <v>0</v>
      </c>
      <c r="GC220" s="223">
        <f>IFERROR(IF(RIGHT(VLOOKUP($A220,csapatok!$A:$NN,GC$320,FALSE),5)="Csere",VLOOKUP(LEFT(VLOOKUP($A220,csapatok!$A:$NN,GC$320,FALSE),LEN(VLOOKUP($A220,csapatok!$A:$NN,GC$320,FALSE))-6),'csapat-ranglista'!$A:$FP,GC$321,FALSE)/8,VLOOKUP(VLOOKUP($A220,csapatok!$A:$NN,GC$320,FALSE),'csapat-ranglista'!$A:$FP,GC$321,FALSE)/4),0)</f>
        <v>0</v>
      </c>
      <c r="GD220" s="247">
        <f>SUM(EQ220:GC220)</f>
        <v>0</v>
      </c>
    </row>
    <row r="221" spans="1:186">
      <c r="A221" s="202" t="s">
        <v>189</v>
      </c>
      <c r="B221" s="2">
        <v>32904</v>
      </c>
      <c r="C221" s="131" t="str">
        <f>IF(B221=0,"",IF(B221&lt;$C$1,"felnőtt","ifi"))</f>
        <v>felnőtt</v>
      </c>
      <c r="D221" s="32" t="s">
        <v>101</v>
      </c>
      <c r="E221" s="45">
        <v>13.5</v>
      </c>
      <c r="F221" s="32">
        <v>0</v>
      </c>
      <c r="G221" s="32">
        <v>0</v>
      </c>
      <c r="H221" s="32">
        <v>4.437495108237802</v>
      </c>
      <c r="I221" s="32">
        <v>0</v>
      </c>
      <c r="J221" s="32">
        <v>0</v>
      </c>
      <c r="K221" s="32">
        <v>3.379457593929807</v>
      </c>
      <c r="L221" s="32">
        <v>0</v>
      </c>
      <c r="M221" s="32">
        <v>0</v>
      </c>
      <c r="N221" s="32">
        <v>0</v>
      </c>
      <c r="O221" s="32">
        <v>37.257056953456619</v>
      </c>
      <c r="P221" s="32">
        <v>0</v>
      </c>
      <c r="Q221" s="32">
        <v>0</v>
      </c>
      <c r="R221" s="32">
        <v>4.216247462652186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f>IFERROR(IF(RIGHT(VLOOKUP($A221,csapatok!$A:$BL,X$320,FALSE),5)="Csere",VLOOKUP(LEFT(VLOOKUP($A221,csapatok!$A:$BL,X$320,FALSE),LEN(VLOOKUP($A221,csapatok!$A:$BL,X$320,FALSE))-6),'csapat-ranglista'!$A:$FP,X$321,FALSE)/8,VLOOKUP(VLOOKUP($A221,csapatok!$A:$BL,X$320,FALSE),'csapat-ranglista'!$A:$FP,X$321,FALSE)/4),0)</f>
        <v>0</v>
      </c>
      <c r="Y221" s="32">
        <f>IFERROR(IF(RIGHT(VLOOKUP($A221,csapatok!$A:$BL,Y$320,FALSE),5)="Csere",VLOOKUP(LEFT(VLOOKUP($A221,csapatok!$A:$BL,Y$320,FALSE),LEN(VLOOKUP($A221,csapatok!$A:$BL,Y$320,FALSE))-6),'csapat-ranglista'!$A:$FP,Y$321,FALSE)/8,VLOOKUP(VLOOKUP($A221,csapatok!$A:$BL,Y$320,FALSE),'csapat-ranglista'!$A:$FP,Y$321,FALSE)/4),0)</f>
        <v>0</v>
      </c>
      <c r="Z221" s="32">
        <f>IFERROR(IF(RIGHT(VLOOKUP($A221,csapatok!$A:$BL,Z$320,FALSE),5)="Csere",VLOOKUP(LEFT(VLOOKUP($A221,csapatok!$A:$BL,Z$320,FALSE),LEN(VLOOKUP($A221,csapatok!$A:$BL,Z$320,FALSE))-6),'csapat-ranglista'!$A:$FP,Z$321,FALSE)/8,VLOOKUP(VLOOKUP($A221,csapatok!$A:$BL,Z$320,FALSE),'csapat-ranglista'!$A:$FP,Z$321,FALSE)/4),0)</f>
        <v>6.4843378105186007</v>
      </c>
      <c r="AA221" s="32">
        <f>IFERROR(IF(RIGHT(VLOOKUP($A221,csapatok!$A:$BL,AA$320,FALSE),5)="Csere",VLOOKUP(LEFT(VLOOKUP($A221,csapatok!$A:$BL,AA$320,FALSE),LEN(VLOOKUP($A221,csapatok!$A:$BL,AA$320,FALSE))-6),'csapat-ranglista'!$A:$FP,AA$321,FALSE)/8,VLOOKUP(VLOOKUP($A221,csapatok!$A:$BL,AA$320,FALSE),'csapat-ranglista'!$A:$FP,AA$321,FALSE)/4),0)</f>
        <v>0</v>
      </c>
      <c r="AB221" s="223">
        <f>IFERROR(IF(RIGHT(VLOOKUP($A221,csapatok!$A:$BL,AB$320,FALSE),5)="Csere",VLOOKUP(LEFT(VLOOKUP($A221,csapatok!$A:$BL,AB$320,FALSE),LEN(VLOOKUP($A221,csapatok!$A:$BL,AB$320,FALSE))-6),'csapat-ranglista'!$A:$FP,AB$321,FALSE)/8,VLOOKUP(VLOOKUP($A221,csapatok!$A:$BL,AB$320,FALSE),'csapat-ranglista'!$A:$FP,AB$321,FALSE)/4),0)</f>
        <v>1.0058017566320283</v>
      </c>
      <c r="AC221" s="223">
        <f>IFERROR(IF(RIGHT(VLOOKUP($A221,csapatok!$A:$BL,AC$320,FALSE),5)="Csere",VLOOKUP(LEFT(VLOOKUP($A221,csapatok!$A:$BL,AC$320,FALSE),LEN(VLOOKUP($A221,csapatok!$A:$BL,AC$320,FALSE))-6),'csapat-ranglista'!$A:$FP,AC$321,FALSE)/8,VLOOKUP(VLOOKUP($A221,csapatok!$A:$BL,AC$320,FALSE),'csapat-ranglista'!$A:$FP,AC$321,FALSE)/4),0)</f>
        <v>0</v>
      </c>
      <c r="AD221" s="223">
        <f>IFERROR(IF(RIGHT(VLOOKUP($A221,csapatok!$A:$BL,AD$320,FALSE),5)="Csere",VLOOKUP(LEFT(VLOOKUP($A221,csapatok!$A:$BL,AD$320,FALSE),LEN(VLOOKUP($A221,csapatok!$A:$BL,AD$320,FALSE))-6),'csapat-ranglista'!$A:$FP,AD$321,FALSE)/8,VLOOKUP(VLOOKUP($A221,csapatok!$A:$BL,AD$320,FALSE),'csapat-ranglista'!$A:$FP,AD$321,FALSE)/4),0)</f>
        <v>0</v>
      </c>
      <c r="AE221" s="223">
        <f>IFERROR(IF(RIGHT(VLOOKUP($A221,csapatok!$A:$BL,AE$320,FALSE),5)="Csere",VLOOKUP(LEFT(VLOOKUP($A221,csapatok!$A:$BL,AE$320,FALSE),LEN(VLOOKUP($A221,csapatok!$A:$BL,AE$320,FALSE))-6),'csapat-ranglista'!$A:$FP,AE$321,FALSE)/8,VLOOKUP(VLOOKUP($A221,csapatok!$A:$BL,AE$320,FALSE),'csapat-ranglista'!$A:$FP,AE$321,FALSE)/4),0)</f>
        <v>0</v>
      </c>
      <c r="AF221" s="223">
        <f>IFERROR(IF(RIGHT(VLOOKUP($A221,csapatok!$A:$BL,AF$320,FALSE),5)="Csere",VLOOKUP(LEFT(VLOOKUP($A221,csapatok!$A:$BL,AF$320,FALSE),LEN(VLOOKUP($A221,csapatok!$A:$BL,AF$320,FALSE))-6),'csapat-ranglista'!$A:$FP,AF$321,FALSE)/8,VLOOKUP(VLOOKUP($A221,csapatok!$A:$BL,AF$320,FALSE),'csapat-ranglista'!$A:$FP,AF$321,FALSE)/4),0)</f>
        <v>0</v>
      </c>
      <c r="AG221" s="223">
        <f>IFERROR(IF(RIGHT(VLOOKUP($A221,csapatok!$A:$BL,AG$320,FALSE),5)="Csere",VLOOKUP(LEFT(VLOOKUP($A221,csapatok!$A:$BL,AG$320,FALSE),LEN(VLOOKUP($A221,csapatok!$A:$BL,AG$320,FALSE))-6),'csapat-ranglista'!$A:$FP,AG$321,FALSE)/8,VLOOKUP(VLOOKUP($A221,csapatok!$A:$BL,AG$320,FALSE),'csapat-ranglista'!$A:$FP,AG$321,FALSE)/4),0)</f>
        <v>11.021940980340167</v>
      </c>
      <c r="AH221" s="223">
        <f>IFERROR(IF(RIGHT(VLOOKUP($A221,csapatok!$A:$BL,AH$320,FALSE),5)="Csere",VLOOKUP(LEFT(VLOOKUP($A221,csapatok!$A:$BL,AH$320,FALSE),LEN(VLOOKUP($A221,csapatok!$A:$BL,AH$320,FALSE))-6),'csapat-ranglista'!$A:$FP,AH$321,FALSE)/8,VLOOKUP(VLOOKUP($A221,csapatok!$A:$BL,AH$320,FALSE),'csapat-ranglista'!$A:$FP,AH$321,FALSE)/4),0)</f>
        <v>0</v>
      </c>
      <c r="AI221" s="223">
        <f>IFERROR(IF(RIGHT(VLOOKUP($A221,csapatok!$A:$BL,AI$320,FALSE),5)="Csere",VLOOKUP(LEFT(VLOOKUP($A221,csapatok!$A:$BL,AI$320,FALSE),LEN(VLOOKUP($A221,csapatok!$A:$BL,AI$320,FALSE))-6),'csapat-ranglista'!$A:$FP,AI$321,FALSE)/8,VLOOKUP(VLOOKUP($A221,csapatok!$A:$BL,AI$320,FALSE),'csapat-ranglista'!$A:$FP,AI$321,FALSE)/4),0)</f>
        <v>17.061358404596788</v>
      </c>
      <c r="AJ221" s="223">
        <f>IFERROR(IF(RIGHT(VLOOKUP($A221,csapatok!$A:$BL,AJ$320,FALSE),5)="Csere",VLOOKUP(LEFT(VLOOKUP($A221,csapatok!$A:$BL,AJ$320,FALSE),LEN(VLOOKUP($A221,csapatok!$A:$BL,AJ$320,FALSE))-6),'csapat-ranglista'!$A:$FP,AJ$321,FALSE)/8,VLOOKUP(VLOOKUP($A221,csapatok!$A:$BL,AJ$320,FALSE),'csapat-ranglista'!$A:$FP,AJ$321,FALSE)/2),0)</f>
        <v>0</v>
      </c>
      <c r="AK221" s="223">
        <f>IFERROR(IF(RIGHT(VLOOKUP($A221,csapatok!$A:$CN,AK$320,FALSE),5)="Csere",VLOOKUP(LEFT(VLOOKUP($A221,csapatok!$A:$CN,AK$320,FALSE),LEN(VLOOKUP($A221,csapatok!$A:$CN,AK$320,FALSE))-6),'csapat-ranglista'!$A:$FP,AK$321,FALSE)/8,VLOOKUP(VLOOKUP($A221,csapatok!$A:$CN,AK$320,FALSE),'csapat-ranglista'!$A:$FP,AK$321,FALSE)/4),0)</f>
        <v>0</v>
      </c>
      <c r="AL221" s="223">
        <f>IFERROR(IF(RIGHT(VLOOKUP($A221,csapatok!$A:$CN,AL$320,FALSE),5)="Csere",VLOOKUP(LEFT(VLOOKUP($A221,csapatok!$A:$CN,AL$320,FALSE),LEN(VLOOKUP($A221,csapatok!$A:$CN,AL$320,FALSE))-6),'csapat-ranglista'!$A:$FP,AL$321,FALSE)/8,VLOOKUP(VLOOKUP($A221,csapatok!$A:$CN,AL$320,FALSE),'csapat-ranglista'!$A:$FP,AL$321,FALSE)/4),0)</f>
        <v>0</v>
      </c>
      <c r="AM221" s="223">
        <f>IFERROR(IF(RIGHT(VLOOKUP($A221,csapatok!$A:$CN,AM$320,FALSE),5)="Csere",VLOOKUP(LEFT(VLOOKUP($A221,csapatok!$A:$CN,AM$320,FALSE),LEN(VLOOKUP($A221,csapatok!$A:$CN,AM$320,FALSE))-6),'csapat-ranglista'!$A:$FP,AM$321,FALSE)/8,VLOOKUP(VLOOKUP($A221,csapatok!$A:$CN,AM$320,FALSE),'csapat-ranglista'!$A:$FP,AM$321,FALSE)/4),0)</f>
        <v>0</v>
      </c>
      <c r="AN221" s="223">
        <f>IFERROR(IF(RIGHT(VLOOKUP($A221,csapatok!$A:$CN,AN$320,FALSE),5)="Csere",VLOOKUP(LEFT(VLOOKUP($A221,csapatok!$A:$CN,AN$320,FALSE),LEN(VLOOKUP($A221,csapatok!$A:$CN,AN$320,FALSE))-6),'csapat-ranglista'!$A:$FP,AN$321,FALSE)/8,VLOOKUP(VLOOKUP($A221,csapatok!$A:$CN,AN$320,FALSE),'csapat-ranglista'!$A:$FP,AN$321,FALSE)/4),0)</f>
        <v>0</v>
      </c>
      <c r="AO221" s="223">
        <f>IFERROR(IF(RIGHT(VLOOKUP($A221,csapatok!$A:$CN,AO$320,FALSE),5)="Csere",VLOOKUP(LEFT(VLOOKUP($A221,csapatok!$A:$CN,AO$320,FALSE),LEN(VLOOKUP($A221,csapatok!$A:$CN,AO$320,FALSE))-6),'csapat-ranglista'!$A:$FP,AO$321,FALSE)/8,VLOOKUP(VLOOKUP($A221,csapatok!$A:$CN,AO$320,FALSE),'csapat-ranglista'!$A:$FP,AO$321,FALSE)/4),0)</f>
        <v>0</v>
      </c>
      <c r="AP221" s="223">
        <f>IFERROR(IF(RIGHT(VLOOKUP($A221,csapatok!$A:$CN,AP$320,FALSE),5)="Csere",VLOOKUP(LEFT(VLOOKUP($A221,csapatok!$A:$CN,AP$320,FALSE),LEN(VLOOKUP($A221,csapatok!$A:$CN,AP$320,FALSE))-6),'csapat-ranglista'!$A:$FP,AP$321,FALSE)/8,VLOOKUP(VLOOKUP($A221,csapatok!$A:$CN,AP$320,FALSE),'csapat-ranglista'!$A:$FP,AP$321,FALSE)/4),0)</f>
        <v>3.6325490319405853</v>
      </c>
      <c r="AQ221" s="223">
        <f>IFERROR(IF(RIGHT(VLOOKUP($A221,csapatok!$A:$CN,AQ$320,FALSE),5)="Csere",VLOOKUP(LEFT(VLOOKUP($A221,csapatok!$A:$CN,AQ$320,FALSE),LEN(VLOOKUP($A221,csapatok!$A:$CN,AQ$320,FALSE))-6),'csapat-ranglista'!$A:$FP,AQ$321,FALSE)/8,VLOOKUP(VLOOKUP($A221,csapatok!$A:$CN,AQ$320,FALSE),'csapat-ranglista'!$A:$FP,AQ$321,FALSE)/4),0)</f>
        <v>0</v>
      </c>
      <c r="AR221" s="223">
        <f>IFERROR(IF(RIGHT(VLOOKUP($A221,csapatok!$A:$CN,AR$320,FALSE),5)="Csere",VLOOKUP(LEFT(VLOOKUP($A221,csapatok!$A:$CN,AR$320,FALSE),LEN(VLOOKUP($A221,csapatok!$A:$CN,AR$320,FALSE))-6),'csapat-ranglista'!$A:$FP,AR$321,FALSE)/8,VLOOKUP(VLOOKUP($A221,csapatok!$A:$CN,AR$320,FALSE),'csapat-ranglista'!$A:$FP,AR$321,FALSE)/4),0)</f>
        <v>0</v>
      </c>
      <c r="AS221" s="223">
        <f>IFERROR(IF(RIGHT(VLOOKUP($A221,csapatok!$A:$CN,AS$320,FALSE),5)="Csere",VLOOKUP(LEFT(VLOOKUP($A221,csapatok!$A:$CN,AS$320,FALSE),LEN(VLOOKUP($A221,csapatok!$A:$CN,AS$320,FALSE))-6),'csapat-ranglista'!$A:$FP,AS$321,FALSE)/8,VLOOKUP(VLOOKUP($A221,csapatok!$A:$CN,AS$320,FALSE),'csapat-ranglista'!$A:$FP,AS$321,FALSE)/4),0)</f>
        <v>0</v>
      </c>
      <c r="AT221" s="223">
        <f>IFERROR(IF(RIGHT(VLOOKUP($A221,csapatok!$A:$CN,AT$320,FALSE),5)="Csere",VLOOKUP(LEFT(VLOOKUP($A221,csapatok!$A:$CN,AT$320,FALSE),LEN(VLOOKUP($A221,csapatok!$A:$CN,AT$320,FALSE))-6),'csapat-ranglista'!$A:$FP,AT$321,FALSE)/8,VLOOKUP(VLOOKUP($A221,csapatok!$A:$CN,AT$320,FALSE),'csapat-ranglista'!$A:$FP,AT$321,FALSE)/4),0)</f>
        <v>0</v>
      </c>
      <c r="AU221" s="223">
        <f>IFERROR(IF(RIGHT(VLOOKUP($A221,csapatok!$A:$CN,AU$320,FALSE),5)="Csere",VLOOKUP(LEFT(VLOOKUP($A221,csapatok!$A:$CN,AU$320,FALSE),LEN(VLOOKUP($A221,csapatok!$A:$CN,AU$320,FALSE))-6),'csapat-ranglista'!$A:$FP,AU$321,FALSE)/8,VLOOKUP(VLOOKUP($A221,csapatok!$A:$CN,AU$320,FALSE),'csapat-ranglista'!$A:$FP,AU$321,FALSE)/4),0)</f>
        <v>0</v>
      </c>
      <c r="AV221" s="223">
        <f>IFERROR(IF(RIGHT(VLOOKUP($A221,csapatok!$A:$CN,AV$320,FALSE),5)="Csere",VLOOKUP(LEFT(VLOOKUP($A221,csapatok!$A:$CN,AV$320,FALSE),LEN(VLOOKUP($A221,csapatok!$A:$CN,AV$320,FALSE))-6),'csapat-ranglista'!$A:$FP,AV$321,FALSE)/8,VLOOKUP(VLOOKUP($A221,csapatok!$A:$CN,AV$320,FALSE),'csapat-ranglista'!$A:$FP,AV$321,FALSE)/4),0)</f>
        <v>0</v>
      </c>
      <c r="AW221" s="223">
        <f>IFERROR(IF(RIGHT(VLOOKUP($A221,csapatok!$A:$CN,AW$320,FALSE),5)="Csere",VLOOKUP(LEFT(VLOOKUP($A221,csapatok!$A:$CN,AW$320,FALSE),LEN(VLOOKUP($A221,csapatok!$A:$CN,AW$320,FALSE))-6),'csapat-ranglista'!$A:$FP,AW$321,FALSE)/8,VLOOKUP(VLOOKUP($A221,csapatok!$A:$CN,AW$320,FALSE),'csapat-ranglista'!$A:$FP,AW$321,FALSE)/4),0)</f>
        <v>0</v>
      </c>
      <c r="AX221" s="223">
        <f>IFERROR(IF(RIGHT(VLOOKUP($A221,csapatok!$A:$CN,AX$320,FALSE),5)="Csere",VLOOKUP(LEFT(VLOOKUP($A221,csapatok!$A:$CN,AX$320,FALSE),LEN(VLOOKUP($A221,csapatok!$A:$CN,AX$320,FALSE))-6),'csapat-ranglista'!$A:$FP,AX$321,FALSE)/8,VLOOKUP(VLOOKUP($A221,csapatok!$A:$CN,AX$320,FALSE),'csapat-ranglista'!$A:$FP,AX$321,FALSE)/4),0)</f>
        <v>0</v>
      </c>
      <c r="AY221" s="223">
        <f>IFERROR(IF(RIGHT(VLOOKUP($A221,csapatok!$A:$NN,AY$320,FALSE),5)="Csere",VLOOKUP(LEFT(VLOOKUP($A221,csapatok!$A:$NN,AY$320,FALSE),LEN(VLOOKUP($A221,csapatok!$A:$NN,AY$320,FALSE))-6),'csapat-ranglista'!$A:$FP,AY$321,FALSE)/8,VLOOKUP(VLOOKUP($A221,csapatok!$A:$NN,AY$320,FALSE),'csapat-ranglista'!$A:$FP,AY$321,FALSE)/4),0)</f>
        <v>0</v>
      </c>
      <c r="AZ221" s="223">
        <f>IFERROR(IF(RIGHT(VLOOKUP($A221,csapatok!$A:$NN,AZ$320,FALSE),5)="Csere",VLOOKUP(LEFT(VLOOKUP($A221,csapatok!$A:$NN,AZ$320,FALSE),LEN(VLOOKUP($A221,csapatok!$A:$NN,AZ$320,FALSE))-6),'csapat-ranglista'!$A:$FP,AZ$321,FALSE)/8,VLOOKUP(VLOOKUP($A221,csapatok!$A:$NN,AZ$320,FALSE),'csapat-ranglista'!$A:$FP,AZ$321,FALSE)/4),0)</f>
        <v>0</v>
      </c>
      <c r="BA221" s="223">
        <f>IFERROR(IF(RIGHT(VLOOKUP($A221,csapatok!$A:$NN,BA$320,FALSE),5)="Csere",VLOOKUP(LEFT(VLOOKUP($A221,csapatok!$A:$NN,BA$320,FALSE),LEN(VLOOKUP($A221,csapatok!$A:$NN,BA$320,FALSE))-6),'csapat-ranglista'!$A:$FP,BA$321,FALSE)/8,VLOOKUP(VLOOKUP($A221,csapatok!$A:$NN,BA$320,FALSE),'csapat-ranglista'!$A:$FP,BA$321,FALSE)/4),0)</f>
        <v>0</v>
      </c>
      <c r="BB221" s="223">
        <f>IFERROR(IF(RIGHT(VLOOKUP($A221,csapatok!$A:$NN,BB$320,FALSE),5)="Csere",VLOOKUP(LEFT(VLOOKUP($A221,csapatok!$A:$NN,BB$320,FALSE),LEN(VLOOKUP($A221,csapatok!$A:$NN,BB$320,FALSE))-6),'csapat-ranglista'!$A:$FP,BB$321,FALSE)/8,VLOOKUP(VLOOKUP($A221,csapatok!$A:$NN,BB$320,FALSE),'csapat-ranglista'!$A:$FP,BB$321,FALSE)/4),0)</f>
        <v>0</v>
      </c>
      <c r="BC221" s="224">
        <f>versenyek!$ES$11*IFERROR(VLOOKUP(VLOOKUP($A221,versenyek!ER:ET,3,FALSE),szabalyok!$A$16:$B$23,2,FALSE)/4,0)</f>
        <v>0</v>
      </c>
      <c r="BD221" s="224">
        <f>versenyek!$EV$11*IFERROR(VLOOKUP(VLOOKUP($A221,versenyek!EU:EW,3,FALSE),szabalyok!$A$16:$B$23,2,FALSE)/4,0)</f>
        <v>0</v>
      </c>
      <c r="BE221" s="223">
        <f>IFERROR(IF(RIGHT(VLOOKUP($A221,csapatok!$A:$NN,BE$320,FALSE),5)="Csere",VLOOKUP(LEFT(VLOOKUP($A221,csapatok!$A:$NN,BE$320,FALSE),LEN(VLOOKUP($A221,csapatok!$A:$NN,BE$320,FALSE))-6),'csapat-ranglista'!$A:$FP,BE$321,FALSE)/8,VLOOKUP(VLOOKUP($A221,csapatok!$A:$NN,BE$320,FALSE),'csapat-ranglista'!$A:$FP,BE$321,FALSE)/4),0)</f>
        <v>0</v>
      </c>
      <c r="BF221" s="223">
        <f>IFERROR(IF(RIGHT(VLOOKUP($A221,csapatok!$A:$NN,BF$320,FALSE),5)="Csere",VLOOKUP(LEFT(VLOOKUP($A221,csapatok!$A:$NN,BF$320,FALSE),LEN(VLOOKUP($A221,csapatok!$A:$NN,BF$320,FALSE))-6),'csapat-ranglista'!$A:$FP,BF$321,FALSE)/8,VLOOKUP(VLOOKUP($A221,csapatok!$A:$NN,BF$320,FALSE),'csapat-ranglista'!$A:$FP,BF$321,FALSE)/4),0)</f>
        <v>0</v>
      </c>
      <c r="BG221" s="223">
        <f>IFERROR(IF(RIGHT(VLOOKUP($A221,csapatok!$A:$NN,BG$320,FALSE),5)="Csere",VLOOKUP(LEFT(VLOOKUP($A221,csapatok!$A:$NN,BG$320,FALSE),LEN(VLOOKUP($A221,csapatok!$A:$NN,BG$320,FALSE))-6),'csapat-ranglista'!$A:$FP,BG$321,FALSE)/8,VLOOKUP(VLOOKUP($A221,csapatok!$A:$NN,BG$320,FALSE),'csapat-ranglista'!$A:$FP,BG$321,FALSE)/4),0)</f>
        <v>0</v>
      </c>
      <c r="BH221" s="223">
        <f>IFERROR(IF(RIGHT(VLOOKUP($A221,csapatok!$A:$NN,BH$320,FALSE),5)="Csere",VLOOKUP(LEFT(VLOOKUP($A221,csapatok!$A:$NN,BH$320,FALSE),LEN(VLOOKUP($A221,csapatok!$A:$NN,BH$320,FALSE))-6),'csapat-ranglista'!$A:$FP,BH$321,FALSE)/8,VLOOKUP(VLOOKUP($A221,csapatok!$A:$NN,BH$320,FALSE),'csapat-ranglista'!$A:$FP,BH$321,FALSE)/4),0)</f>
        <v>0</v>
      </c>
      <c r="BI221" s="223">
        <f>IFERROR(IF(RIGHT(VLOOKUP($A221,csapatok!$A:$NN,BI$320,FALSE),5)="Csere",VLOOKUP(LEFT(VLOOKUP($A221,csapatok!$A:$NN,BI$320,FALSE),LEN(VLOOKUP($A221,csapatok!$A:$NN,BI$320,FALSE))-6),'csapat-ranglista'!$A:$FP,BI$321,FALSE)/8,VLOOKUP(VLOOKUP($A221,csapatok!$A:$NN,BI$320,FALSE),'csapat-ranglista'!$A:$FP,BI$321,FALSE)/4),0)</f>
        <v>0</v>
      </c>
      <c r="BJ221" s="223">
        <f>IFERROR(IF(RIGHT(VLOOKUP($A221,csapatok!$A:$NN,BJ$320,FALSE),5)="Csere",VLOOKUP(LEFT(VLOOKUP($A221,csapatok!$A:$NN,BJ$320,FALSE),LEN(VLOOKUP($A221,csapatok!$A:$NN,BJ$320,FALSE))-6),'csapat-ranglista'!$A:$FP,BJ$321,FALSE)/8,VLOOKUP(VLOOKUP($A221,csapatok!$A:$NN,BJ$320,FALSE),'csapat-ranglista'!$A:$FP,BJ$321,FALSE)/4),0)</f>
        <v>0</v>
      </c>
      <c r="BK221" s="223">
        <f>IFERROR(IF(RIGHT(VLOOKUP($A221,csapatok!$A:$NN,BK$320,FALSE),5)="Csere",VLOOKUP(LEFT(VLOOKUP($A221,csapatok!$A:$NN,BK$320,FALSE),LEN(VLOOKUP($A221,csapatok!$A:$NN,BK$320,FALSE))-6),'csapat-ranglista'!$A:$FP,BK$321,FALSE)/8,VLOOKUP(VLOOKUP($A221,csapatok!$A:$NN,BK$320,FALSE),'csapat-ranglista'!$A:$FP,BK$321,FALSE)/4),0)</f>
        <v>0</v>
      </c>
      <c r="BL221" s="223">
        <f>IFERROR(IF(RIGHT(VLOOKUP($A221,csapatok!$A:$NN,BL$320,FALSE),5)="Csere",VLOOKUP(LEFT(VLOOKUP($A221,csapatok!$A:$NN,BL$320,FALSE),LEN(VLOOKUP($A221,csapatok!$A:$NN,BL$320,FALSE))-6),'csapat-ranglista'!$A:$FP,BL$321,FALSE)/8,VLOOKUP(VLOOKUP($A221,csapatok!$A:$NN,BL$320,FALSE),'csapat-ranglista'!$A:$FP,BL$321,FALSE)/4),0)</f>
        <v>0</v>
      </c>
      <c r="BM221" s="223">
        <f>IFERROR(IF(RIGHT(VLOOKUP($A221,csapatok!$A:$NN,BM$320,FALSE),5)="Csere",VLOOKUP(LEFT(VLOOKUP($A221,csapatok!$A:$NN,BM$320,FALSE),LEN(VLOOKUP($A221,csapatok!$A:$NN,BM$320,FALSE))-6),'csapat-ranglista'!$A:$FP,BM$321,FALSE)/8,VLOOKUP(VLOOKUP($A221,csapatok!$A:$NN,BM$320,FALSE),'csapat-ranglista'!$A:$FP,BM$321,FALSE)/4),0)</f>
        <v>0</v>
      </c>
      <c r="BN221" s="223">
        <f>IFERROR(IF(RIGHT(VLOOKUP($A221,csapatok!$A:$NN,BN$320,FALSE),5)="Csere",VLOOKUP(LEFT(VLOOKUP($A221,csapatok!$A:$NN,BN$320,FALSE),LEN(VLOOKUP($A221,csapatok!$A:$NN,BN$320,FALSE))-6),'csapat-ranglista'!$A:$FP,BN$321,FALSE)/8,VLOOKUP(VLOOKUP($A221,csapatok!$A:$NN,BN$320,FALSE),'csapat-ranglista'!$A:$FP,BN$321,FALSE)/4),0)</f>
        <v>0</v>
      </c>
      <c r="BO221" s="223">
        <f>IFERROR(IF(RIGHT(VLOOKUP($A221,csapatok!$A:$NN,BO$320,FALSE),5)="Csere",VLOOKUP(LEFT(VLOOKUP($A221,csapatok!$A:$NN,BO$320,FALSE),LEN(VLOOKUP($A221,csapatok!$A:$NN,BO$320,FALSE))-6),'csapat-ranglista'!$A:$FP,BO$321,FALSE)/8,VLOOKUP(VLOOKUP($A221,csapatok!$A:$NN,BO$320,FALSE),'csapat-ranglista'!$A:$FP,BO$321,FALSE)/4),0)</f>
        <v>0</v>
      </c>
      <c r="BP221" s="223">
        <f>IFERROR(IF(RIGHT(VLOOKUP($A221,csapatok!$A:$NN,BP$320,FALSE),5)="Csere",VLOOKUP(LEFT(VLOOKUP($A221,csapatok!$A:$NN,BP$320,FALSE),LEN(VLOOKUP($A221,csapatok!$A:$NN,BP$320,FALSE))-6),'csapat-ranglista'!$A:$FP,BP$321,FALSE)/8,VLOOKUP(VLOOKUP($A221,csapatok!$A:$NN,BP$320,FALSE),'csapat-ranglista'!$A:$FP,BP$321,FALSE)/4),0)</f>
        <v>0</v>
      </c>
      <c r="BQ221" s="223">
        <f>IFERROR(IF(RIGHT(VLOOKUP($A221,csapatok!$A:$NN,BQ$320,FALSE),5)="Csere",VLOOKUP(LEFT(VLOOKUP($A221,csapatok!$A:$NN,BQ$320,FALSE),LEN(VLOOKUP($A221,csapatok!$A:$NN,BQ$320,FALSE))-6),'csapat-ranglista'!$A:$FP,BQ$321,FALSE)/8,VLOOKUP(VLOOKUP($A221,csapatok!$A:$NN,BQ$320,FALSE),'csapat-ranglista'!$A:$FP,BQ$321,FALSE)/4),0)</f>
        <v>0</v>
      </c>
      <c r="BR221" s="223">
        <f>IFERROR(IF(RIGHT(VLOOKUP($A221,csapatok!$A:$NN,BR$320,FALSE),5)="Csere",VLOOKUP(LEFT(VLOOKUP($A221,csapatok!$A:$NN,BR$320,FALSE),LEN(VLOOKUP($A221,csapatok!$A:$NN,BR$320,FALSE))-6),'csapat-ranglista'!$A:$FP,BR$321,FALSE)/8,VLOOKUP(VLOOKUP($A221,csapatok!$A:$NN,BR$320,FALSE),'csapat-ranglista'!$A:$FP,BR$321,FALSE)/4),0)</f>
        <v>0</v>
      </c>
      <c r="BS221" s="223">
        <f>IFERROR(IF(RIGHT(VLOOKUP($A221,csapatok!$A:$NN,BS$320,FALSE),5)="Csere",VLOOKUP(LEFT(VLOOKUP($A221,csapatok!$A:$NN,BS$320,FALSE),LEN(VLOOKUP($A221,csapatok!$A:$NN,BS$320,FALSE))-6),'csapat-ranglista'!$A:$FP,BS$321,FALSE)/8,VLOOKUP(VLOOKUP($A221,csapatok!$A:$NN,BS$320,FALSE),'csapat-ranglista'!$A:$FP,BS$321,FALSE)/4),0)</f>
        <v>0</v>
      </c>
      <c r="BT221" s="223">
        <f>IFERROR(IF(RIGHT(VLOOKUP($A221,csapatok!$A:$NN,BT$320,FALSE),5)="Csere",VLOOKUP(LEFT(VLOOKUP($A221,csapatok!$A:$NN,BT$320,FALSE),LEN(VLOOKUP($A221,csapatok!$A:$NN,BT$320,FALSE))-6),'csapat-ranglista'!$A:$FP,BT$321,FALSE)/8,VLOOKUP(VLOOKUP($A221,csapatok!$A:$NN,BT$320,FALSE),'csapat-ranglista'!$A:$FP,BT$321,FALSE)/4),0)</f>
        <v>0</v>
      </c>
      <c r="BU221" s="223">
        <f>IFERROR(IF(RIGHT(VLOOKUP($A221,csapatok!$A:$NN,BU$320,FALSE),5)="Csere",VLOOKUP(LEFT(VLOOKUP($A221,csapatok!$A:$NN,BU$320,FALSE),LEN(VLOOKUP($A221,csapatok!$A:$NN,BU$320,FALSE))-6),'csapat-ranglista'!$A:$FP,BU$321,FALSE)/8,VLOOKUP(VLOOKUP($A221,csapatok!$A:$NN,BU$320,FALSE),'csapat-ranglista'!$A:$FP,BU$321,FALSE)/4),0)</f>
        <v>0</v>
      </c>
      <c r="BV221" s="223">
        <f>IFERROR(IF(RIGHT(VLOOKUP($A221,csapatok!$A:$NN,BV$320,FALSE),5)="Csere",VLOOKUP(LEFT(VLOOKUP($A221,csapatok!$A:$NN,BV$320,FALSE),LEN(VLOOKUP($A221,csapatok!$A:$NN,BV$320,FALSE))-6),'csapat-ranglista'!$A:$FP,BV$321,FALSE)/8,VLOOKUP(VLOOKUP($A221,csapatok!$A:$NN,BV$320,FALSE),'csapat-ranglista'!$A:$FP,BV$321,FALSE)/4),0)</f>
        <v>0</v>
      </c>
      <c r="BW221" s="223">
        <f>IFERROR(IF(RIGHT(VLOOKUP($A221,csapatok!$A:$NN,BW$320,FALSE),5)="Csere",VLOOKUP(LEFT(VLOOKUP($A221,csapatok!$A:$NN,BW$320,FALSE),LEN(VLOOKUP($A221,csapatok!$A:$NN,BW$320,FALSE))-6),'csapat-ranglista'!$A:$FP,BW$321,FALSE)/8,VLOOKUP(VLOOKUP($A221,csapatok!$A:$NN,BW$320,FALSE),'csapat-ranglista'!$A:$FP,BW$321,FALSE)/4),0)</f>
        <v>0</v>
      </c>
      <c r="BX221" s="223">
        <f>IFERROR(IF(RIGHT(VLOOKUP($A221,csapatok!$A:$NN,BX$320,FALSE),5)="Csere",VLOOKUP(LEFT(VLOOKUP($A221,csapatok!$A:$NN,BX$320,FALSE),LEN(VLOOKUP($A221,csapatok!$A:$NN,BX$320,FALSE))-6),'csapat-ranglista'!$A:$FP,BX$321,FALSE)/8,VLOOKUP(VLOOKUP($A221,csapatok!$A:$NN,BX$320,FALSE),'csapat-ranglista'!$A:$FP,BX$321,FALSE)/4),0)</f>
        <v>0</v>
      </c>
      <c r="BY221" s="223">
        <f>IFERROR(IF(RIGHT(VLOOKUP($A221,csapatok!$A:$NN,BY$320,FALSE),5)="Csere",VLOOKUP(LEFT(VLOOKUP($A221,csapatok!$A:$NN,BY$320,FALSE),LEN(VLOOKUP($A221,csapatok!$A:$NN,BY$320,FALSE))-6),'csapat-ranglista'!$A:$FP,BY$321,FALSE)/8,VLOOKUP(VLOOKUP($A221,csapatok!$A:$NN,BY$320,FALSE),'csapat-ranglista'!$A:$FP,BY$321,FALSE)/4),0)</f>
        <v>0</v>
      </c>
      <c r="BZ221" s="223">
        <f>IFERROR(IF(RIGHT(VLOOKUP($A221,csapatok!$A:$NN,BZ$320,FALSE),5)="Csere",VLOOKUP(LEFT(VLOOKUP($A221,csapatok!$A:$NN,BZ$320,FALSE),LEN(VLOOKUP($A221,csapatok!$A:$NN,BZ$320,FALSE))-6),'csapat-ranglista'!$A:$FP,BZ$321,FALSE)/8,VLOOKUP(VLOOKUP($A221,csapatok!$A:$NN,BZ$320,FALSE),'csapat-ranglista'!$A:$FP,BZ$321,FALSE)/4),0)</f>
        <v>0</v>
      </c>
      <c r="CA221" s="223">
        <f>IFERROR(IF(RIGHT(VLOOKUP($A221,csapatok!$A:$NN,CA$320,FALSE),5)="Csere",VLOOKUP(LEFT(VLOOKUP($A221,csapatok!$A:$NN,CA$320,FALSE),LEN(VLOOKUP($A221,csapatok!$A:$NN,CA$320,FALSE))-6),'csapat-ranglista'!$A:$FP,CA$321,FALSE)/8,VLOOKUP(VLOOKUP($A221,csapatok!$A:$NN,CA$320,FALSE),'csapat-ranglista'!$A:$FP,CA$321,FALSE)/4),0)</f>
        <v>0</v>
      </c>
      <c r="CB221" s="223">
        <f>IFERROR(IF(RIGHT(VLOOKUP($A221,csapatok!$A:$NN,CB$320,FALSE),5)="Csere",VLOOKUP(LEFT(VLOOKUP($A221,csapatok!$A:$NN,CB$320,FALSE),LEN(VLOOKUP($A221,csapatok!$A:$NN,CB$320,FALSE))-6),'csapat-ranglista'!$A:$FP,CB$321,FALSE)/8,VLOOKUP(VLOOKUP($A221,csapatok!$A:$NN,CB$320,FALSE),'csapat-ranglista'!$A:$FP,CB$321,FALSE)/4),0)</f>
        <v>0</v>
      </c>
      <c r="CC221" s="223">
        <f>IFERROR(IF(RIGHT(VLOOKUP($A221,csapatok!$A:$NN,CC$320,FALSE),5)="Csere",VLOOKUP(LEFT(VLOOKUP($A221,csapatok!$A:$NN,CC$320,FALSE),LEN(VLOOKUP($A221,csapatok!$A:$NN,CC$320,FALSE))-6),'csapat-ranglista'!$A:$FP,CC$321,FALSE)/8,VLOOKUP(VLOOKUP($A221,csapatok!$A:$NN,CC$320,FALSE),'csapat-ranglista'!$A:$FP,CC$321,FALSE)/4),0)</f>
        <v>0</v>
      </c>
      <c r="CD221" s="223">
        <f>IFERROR(IF(RIGHT(VLOOKUP($A221,csapatok!$A:$NN,CD$320,FALSE),5)="Csere",VLOOKUP(LEFT(VLOOKUP($A221,csapatok!$A:$NN,CD$320,FALSE),LEN(VLOOKUP($A221,csapatok!$A:$NN,CD$320,FALSE))-6),'csapat-ranglista'!$A:$FP,CD$321,FALSE)/8,VLOOKUP(VLOOKUP($A221,csapatok!$A:$NN,CD$320,FALSE),'csapat-ranglista'!$A:$FP,CD$321,FALSE)/4),0)</f>
        <v>0</v>
      </c>
      <c r="CE221" s="223">
        <f>IFERROR(IF(RIGHT(VLOOKUP($A221,csapatok!$A:$NN,CE$320,FALSE),5)="Csere",VLOOKUP(LEFT(VLOOKUP($A221,csapatok!$A:$NN,CE$320,FALSE),LEN(VLOOKUP($A221,csapatok!$A:$NN,CE$320,FALSE))-6),'csapat-ranglista'!$A:$FP,CE$321,FALSE)/8,VLOOKUP(VLOOKUP($A221,csapatok!$A:$NN,CE$320,FALSE),'csapat-ranglista'!$A:$FP,CE$321,FALSE)/4),0)</f>
        <v>0</v>
      </c>
      <c r="CF221" s="223">
        <f>IFERROR(IF(RIGHT(VLOOKUP($A221,csapatok!$A:$NN,CF$320,FALSE),5)="Csere",VLOOKUP(LEFT(VLOOKUP($A221,csapatok!$A:$NN,CF$320,FALSE),LEN(VLOOKUP($A221,csapatok!$A:$NN,CF$320,FALSE))-6),'csapat-ranglista'!$A:$FP,CF$321,FALSE)/8,VLOOKUP(VLOOKUP($A221,csapatok!$A:$NN,CF$320,FALSE),'csapat-ranglista'!$A:$FP,CF$321,FALSE)/4),0)</f>
        <v>0</v>
      </c>
      <c r="CG221" s="223">
        <f>IFERROR(IF(RIGHT(VLOOKUP($A221,csapatok!$A:$NN,CG$320,FALSE),5)="Csere",VLOOKUP(LEFT(VLOOKUP($A221,csapatok!$A:$NN,CG$320,FALSE),LEN(VLOOKUP($A221,csapatok!$A:$NN,CG$320,FALSE))-6),'csapat-ranglista'!$A:$FP,CG$321,FALSE)/8,VLOOKUP(VLOOKUP($A221,csapatok!$A:$NN,CG$320,FALSE),'csapat-ranglista'!$A:$FP,CG$321,FALSE)/4),0)</f>
        <v>0</v>
      </c>
      <c r="CH221" s="223">
        <f>IFERROR(IF(RIGHT(VLOOKUP($A221,csapatok!$A:$NN,CH$320,FALSE),5)="Csere",VLOOKUP(LEFT(VLOOKUP($A221,csapatok!$A:$NN,CH$320,FALSE),LEN(VLOOKUP($A221,csapatok!$A:$NN,CH$320,FALSE))-6),'csapat-ranglista'!$A:$FP,CH$321,FALSE)/8,VLOOKUP(VLOOKUP($A221,csapatok!$A:$NN,CH$320,FALSE),'csapat-ranglista'!$A:$FP,CH$321,FALSE)/4),0)</f>
        <v>0</v>
      </c>
      <c r="CI221" s="223">
        <f>IFERROR(IF(RIGHT(VLOOKUP($A221,csapatok!$A:$NN,CI$320,FALSE),5)="Csere",VLOOKUP(LEFT(VLOOKUP($A221,csapatok!$A:$NN,CI$320,FALSE),LEN(VLOOKUP($A221,csapatok!$A:$NN,CI$320,FALSE))-6),'csapat-ranglista'!$A:$FP,CI$321,FALSE)/8,VLOOKUP(VLOOKUP($A221,csapatok!$A:$NN,CI$320,FALSE),'csapat-ranglista'!$A:$FP,CI$321,FALSE)/4),0)</f>
        <v>0</v>
      </c>
      <c r="CJ221" s="224">
        <f>versenyek!$IQ$11*IFERROR(VLOOKUP(VLOOKUP($A221,versenyek!IP:IR,3,FALSE),szabalyok!$A$16:$B$23,2,FALSE)/4,0)</f>
        <v>0</v>
      </c>
      <c r="CK221" s="224">
        <f>versenyek!$IT$11*IFERROR(VLOOKUP(VLOOKUP($A221,versenyek!IS:IU,3,FALSE),szabalyok!$A$16:$B$23,2,FALSE)/4,0)</f>
        <v>0</v>
      </c>
      <c r="CL221" s="223">
        <f>IFERROR(IF(RIGHT(VLOOKUP($A221,csapatok!$A:$NN,CL$320,FALSE),5)="Csere",VLOOKUP(LEFT(VLOOKUP($A221,csapatok!$A:$NN,CL$320,FALSE),LEN(VLOOKUP($A221,csapatok!$A:$NN,CL$320,FALSE))-6),'csapat-ranglista'!$A:$FP,CL$321,FALSE)/8,VLOOKUP(VLOOKUP($A221,csapatok!$A:$NN,CL$320,FALSE),'csapat-ranglista'!$A:$FP,CL$321,FALSE)/4),0)</f>
        <v>0</v>
      </c>
      <c r="CM221" s="223">
        <f>IFERROR(IF(RIGHT(VLOOKUP($A221,csapatok!$A:$NN,CM$320,FALSE),5)="Csere",VLOOKUP(LEFT(VLOOKUP($A221,csapatok!$A:$NN,CM$320,FALSE),LEN(VLOOKUP($A221,csapatok!$A:$NN,CM$320,FALSE))-6),'csapat-ranglista'!$A:$FP,CM$321,FALSE)/8,VLOOKUP(VLOOKUP($A221,csapatok!$A:$NN,CM$320,FALSE),'csapat-ranglista'!$A:$FP,CM$321,FALSE)/4),0)</f>
        <v>0</v>
      </c>
      <c r="CN221" s="223">
        <f>IFERROR(IF(RIGHT(VLOOKUP($A221,csapatok!$A:$NN,CN$320,FALSE),5)="Csere",VLOOKUP(LEFT(VLOOKUP($A221,csapatok!$A:$NN,CN$320,FALSE),LEN(VLOOKUP($A221,csapatok!$A:$NN,CN$320,FALSE))-6),'csapat-ranglista'!$A:$FP,CN$321,FALSE)/8,VLOOKUP(VLOOKUP($A221,csapatok!$A:$NN,CN$320,FALSE),'csapat-ranglista'!$A:$FP,CN$321,FALSE)/4),0)</f>
        <v>0</v>
      </c>
      <c r="CO221" s="223">
        <f>IFERROR(IF(RIGHT(VLOOKUP($A221,csapatok!$A:$NN,CO$320,FALSE),5)="Csere",VLOOKUP(LEFT(VLOOKUP($A221,csapatok!$A:$NN,CO$320,FALSE),LEN(VLOOKUP($A221,csapatok!$A:$NN,CO$320,FALSE))-6),'csapat-ranglista'!$A:$FP,CO$321,FALSE)/8,VLOOKUP(VLOOKUP($A221,csapatok!$A:$NN,CO$320,FALSE),'csapat-ranglista'!$A:$FP,CO$321,FALSE)/4),0)</f>
        <v>0</v>
      </c>
      <c r="CP221" s="223">
        <f>IFERROR(IF(RIGHT(VLOOKUP($A221,csapatok!$A:$NN,CP$320,FALSE),5)="Csere",VLOOKUP(LEFT(VLOOKUP($A221,csapatok!$A:$NN,CP$320,FALSE),LEN(VLOOKUP($A221,csapatok!$A:$NN,CP$320,FALSE))-6),'csapat-ranglista'!$A:$FP,CP$321,FALSE)/8,VLOOKUP(VLOOKUP($A221,csapatok!$A:$NN,CP$320,FALSE),'csapat-ranglista'!$A:$FP,CP$321,FALSE)/4),0)</f>
        <v>0</v>
      </c>
      <c r="CQ221" s="223">
        <f>IFERROR(IF(RIGHT(VLOOKUP($A221,csapatok!$A:$NN,CQ$320,FALSE),5)="Csere",VLOOKUP(LEFT(VLOOKUP($A221,csapatok!$A:$NN,CQ$320,FALSE),LEN(VLOOKUP($A221,csapatok!$A:$NN,CQ$320,FALSE))-6),'csapat-ranglista'!$A:$FP,CQ$321,FALSE)/8,VLOOKUP(VLOOKUP($A221,csapatok!$A:$NN,CQ$320,FALSE),'csapat-ranglista'!$A:$FP,CQ$321,FALSE)/4),0)</f>
        <v>0</v>
      </c>
      <c r="CR221" s="223">
        <f>IFERROR(IF(RIGHT(VLOOKUP($A221,csapatok!$A:$NN,CR$320,FALSE),5)="Csere",VLOOKUP(LEFT(VLOOKUP($A221,csapatok!$A:$NN,CR$320,FALSE),LEN(VLOOKUP($A221,csapatok!$A:$NN,CR$320,FALSE))-6),'csapat-ranglista'!$A:$FP,CR$321,FALSE)/8,VLOOKUP(VLOOKUP($A221,csapatok!$A:$NN,CR$320,FALSE),'csapat-ranglista'!$A:$FP,CR$321,FALSE)/4),0)</f>
        <v>0</v>
      </c>
      <c r="CS221" s="223">
        <f>IFERROR(IF(RIGHT(VLOOKUP($A221,csapatok!$A:$NN,CS$320,FALSE),5)="Csere",VLOOKUP(LEFT(VLOOKUP($A221,csapatok!$A:$NN,CS$320,FALSE),LEN(VLOOKUP($A221,csapatok!$A:$NN,CS$320,FALSE))-6),'csapat-ranglista'!$A:$FP,CS$321,FALSE)/8,VLOOKUP(VLOOKUP($A221,csapatok!$A:$NN,CS$320,FALSE),'csapat-ranglista'!$A:$FP,CS$321,FALSE)/4),0)</f>
        <v>0</v>
      </c>
      <c r="CT221" s="223">
        <f>IFERROR(IF(RIGHT(VLOOKUP($A221,csapatok!$A:$NN,CT$320,FALSE),5)="Csere",VLOOKUP(LEFT(VLOOKUP($A221,csapatok!$A:$NN,CT$320,FALSE),LEN(VLOOKUP($A221,csapatok!$A:$NN,CT$320,FALSE))-6),'csapat-ranglista'!$A:$FP,CT$321,FALSE)/8,VLOOKUP(VLOOKUP($A221,csapatok!$A:$NN,CT$320,FALSE),'csapat-ranglista'!$A:$FP,CT$321,FALSE)/4),0)</f>
        <v>0</v>
      </c>
      <c r="CU221" s="223">
        <f>IFERROR(IF(RIGHT(VLOOKUP($A221,csapatok!$A:$NN,CU$320,FALSE),5)="Csere",VLOOKUP(LEFT(VLOOKUP($A221,csapatok!$A:$NN,CU$320,FALSE),LEN(VLOOKUP($A221,csapatok!$A:$NN,CU$320,FALSE))-6),'csapat-ranglista'!$A:$FP,CU$321,FALSE)/8,VLOOKUP(VLOOKUP($A221,csapatok!$A:$NN,CU$320,FALSE),'csapat-ranglista'!$A:$FP,CU$321,FALSE)/4),0)</f>
        <v>0</v>
      </c>
      <c r="CV221" s="223">
        <f>IFERROR(IF(RIGHT(VLOOKUP($A221,csapatok!$A:$NN,CV$320,FALSE),5)="Csere",VLOOKUP(LEFT(VLOOKUP($A221,csapatok!$A:$NN,CV$320,FALSE),LEN(VLOOKUP($A221,csapatok!$A:$NN,CV$320,FALSE))-6),'csapat-ranglista'!$A:$FP,CV$321,FALSE)/8,VLOOKUP(VLOOKUP($A221,csapatok!$A:$NN,CV$320,FALSE),'csapat-ranglista'!$A:$FP,CV$321,FALSE)/4),0)</f>
        <v>0</v>
      </c>
      <c r="CW221" s="223">
        <f>IFERROR(IF(RIGHT(VLOOKUP($A221,csapatok!$A:$NN,CW$320,FALSE),5)="Csere",VLOOKUP(LEFT(VLOOKUP($A221,csapatok!$A:$NN,CW$320,FALSE),LEN(VLOOKUP($A221,csapatok!$A:$NN,CW$320,FALSE))-6),'csapat-ranglista'!$A:$FP,CW$321,FALSE)/8,VLOOKUP(VLOOKUP($A221,csapatok!$A:$NN,CW$320,FALSE),'csapat-ranglista'!$A:$FP,CW$321,FALSE)/4),0)</f>
        <v>0</v>
      </c>
      <c r="CX221" s="223">
        <f>IFERROR(IF(RIGHT(VLOOKUP($A221,csapatok!$A:$NN,CX$320,FALSE),5)="Csere",VLOOKUP(LEFT(VLOOKUP($A221,csapatok!$A:$NN,CX$320,FALSE),LEN(VLOOKUP($A221,csapatok!$A:$NN,CX$320,FALSE))-6),'csapat-ranglista'!$A:$FP,CX$321,FALSE)/8,VLOOKUP(VLOOKUP($A221,csapatok!$A:$NN,CX$320,FALSE),'csapat-ranglista'!$A:$FP,CX$321,FALSE)/4),0)</f>
        <v>0</v>
      </c>
      <c r="CY221" s="223">
        <f>IFERROR(IF(RIGHT(VLOOKUP($A221,csapatok!$A:$NN,CY$320,FALSE),5)="Csere",VLOOKUP(LEFT(VLOOKUP($A221,csapatok!$A:$NN,CY$320,FALSE),LEN(VLOOKUP($A221,csapatok!$A:$NN,CY$320,FALSE))-6),'csapat-ranglista'!$A:$FP,CY$321,FALSE)/8,VLOOKUP(VLOOKUP($A221,csapatok!$A:$NN,CY$320,FALSE),'csapat-ranglista'!$A:$FP,CY$321,FALSE)/4),0)</f>
        <v>0</v>
      </c>
      <c r="CZ221" s="223">
        <f>IFERROR(IF(RIGHT(VLOOKUP($A221,csapatok!$A:$NN,CZ$320,FALSE),5)="Csere",VLOOKUP(LEFT(VLOOKUP($A221,csapatok!$A:$NN,CZ$320,FALSE),LEN(VLOOKUP($A221,csapatok!$A:$NN,CZ$320,FALSE))-6),'csapat-ranglista'!$A:$FP,CZ$321,FALSE)/8,VLOOKUP(VLOOKUP($A221,csapatok!$A:$NN,CZ$320,FALSE),'csapat-ranglista'!$A:$FP,CZ$321,FALSE)/4),0)</f>
        <v>0</v>
      </c>
      <c r="DA221" s="223">
        <f>IFERROR(IF(RIGHT(VLOOKUP($A221,csapatok!$A:$NN,DA$320,FALSE),5)="Csere",VLOOKUP(LEFT(VLOOKUP($A221,csapatok!$A:$NN,DA$320,FALSE),LEN(VLOOKUP($A221,csapatok!$A:$NN,DA$320,FALSE))-6),'csapat-ranglista'!$A:$FP,DA$321,FALSE)/8,VLOOKUP(VLOOKUP($A221,csapatok!$A:$NN,DA$320,FALSE),'csapat-ranglista'!$A:$FP,DA$321,FALSE)/4),0)</f>
        <v>0</v>
      </c>
      <c r="DB221" s="223">
        <f>IFERROR(IF(RIGHT(VLOOKUP($A221,csapatok!$A:$NN,DB$320,FALSE),5)="Csere",VLOOKUP(LEFT(VLOOKUP($A221,csapatok!$A:$NN,DB$320,FALSE),LEN(VLOOKUP($A221,csapatok!$A:$NN,DB$320,FALSE))-6),'csapat-ranglista'!$A:$FP,DB$321,FALSE)/8,VLOOKUP(VLOOKUP($A221,csapatok!$A:$NN,DB$320,FALSE),'csapat-ranglista'!$A:$FP,DB$321,FALSE)/4),0)</f>
        <v>0</v>
      </c>
      <c r="DC221" s="223">
        <f>IFERROR(IF(RIGHT(VLOOKUP($A221,csapatok!$A:$NN,DC$320,FALSE),5)="Csere",VLOOKUP(LEFT(VLOOKUP($A221,csapatok!$A:$NN,DC$320,FALSE),LEN(VLOOKUP($A221,csapatok!$A:$NN,DC$320,FALSE))-6),'csapat-ranglista'!$A:$FP,DC$321,FALSE)/8,VLOOKUP(VLOOKUP($A221,csapatok!$A:$NN,DC$320,FALSE),'csapat-ranglista'!$A:$FP,DC$321,FALSE)/4),0)</f>
        <v>0</v>
      </c>
      <c r="DD221" s="223">
        <f>IFERROR(IF(RIGHT(VLOOKUP($A221,csapatok!$A:$NN,DD$320,FALSE),5)="Csere",VLOOKUP(LEFT(VLOOKUP($A221,csapatok!$A:$NN,DD$320,FALSE),LEN(VLOOKUP($A221,csapatok!$A:$NN,DD$320,FALSE))-6),'csapat-ranglista'!$A:$FP,DD$321,FALSE)/8,VLOOKUP(VLOOKUP($A221,csapatok!$A:$NN,DD$320,FALSE),'csapat-ranglista'!$A:$FP,DD$321,FALSE)/4),0)</f>
        <v>0</v>
      </c>
      <c r="DE221" s="223">
        <f>IFERROR(IF(RIGHT(VLOOKUP($A221,csapatok!$A:$NN,DE$320,FALSE),5)="Csere",VLOOKUP(LEFT(VLOOKUP($A221,csapatok!$A:$NN,DE$320,FALSE),LEN(VLOOKUP($A221,csapatok!$A:$NN,DE$320,FALSE))-6),'csapat-ranglista'!$A:$FP,DE$321,FALSE)/8,VLOOKUP(VLOOKUP($A221,csapatok!$A:$NN,DE$320,FALSE),'csapat-ranglista'!$A:$FP,DE$321,FALSE)/4),0)</f>
        <v>0</v>
      </c>
      <c r="DF221" s="223">
        <f>IFERROR(IF(RIGHT(VLOOKUP($A221,csapatok!$A:$NN,DF$320,FALSE),5)="Csere",VLOOKUP(LEFT(VLOOKUP($A221,csapatok!$A:$NN,DF$320,FALSE),LEN(VLOOKUP($A221,csapatok!$A:$NN,DF$320,FALSE))-6),'csapat-ranglista'!$A:$FP,DF$321,FALSE)/8,VLOOKUP(VLOOKUP($A221,csapatok!$A:$NN,DF$320,FALSE),'csapat-ranglista'!$A:$FP,DF$321,FALSE)/4),0)</f>
        <v>0</v>
      </c>
      <c r="DG221" s="223">
        <f>IFERROR(IF(RIGHT(VLOOKUP($A221,csapatok!$A:$NN,DG$320,FALSE),5)="Csere",VLOOKUP(LEFT(VLOOKUP($A221,csapatok!$A:$NN,DG$320,FALSE),LEN(VLOOKUP($A221,csapatok!$A:$NN,DG$320,FALSE))-6),'csapat-ranglista'!$A:$FP,DG$321,FALSE)/8,VLOOKUP(VLOOKUP($A221,csapatok!$A:$NN,DG$320,FALSE),'csapat-ranglista'!$A:$FP,DG$321,FALSE)/4),0)</f>
        <v>0</v>
      </c>
      <c r="DH221" s="223">
        <f>IFERROR(IF(RIGHT(VLOOKUP($A221,csapatok!$A:$NN,DH$320,FALSE),5)="Csere",VLOOKUP(LEFT(VLOOKUP($A221,csapatok!$A:$NN,DH$320,FALSE),LEN(VLOOKUP($A221,csapatok!$A:$NN,DH$320,FALSE))-6),'csapat-ranglista'!$A:$FP,DH$321,FALSE)/8,VLOOKUP(VLOOKUP($A221,csapatok!$A:$NN,DH$320,FALSE),'csapat-ranglista'!$A:$FP,DH$321,FALSE)/4),0)</f>
        <v>0</v>
      </c>
      <c r="DI221" s="223">
        <f>IFERROR(IF(RIGHT(VLOOKUP($A221,csapatok!$A:$NN,DI$320,FALSE),5)="Csere",VLOOKUP(LEFT(VLOOKUP($A221,csapatok!$A:$NN,DI$320,FALSE),LEN(VLOOKUP($A221,csapatok!$A:$NN,DI$320,FALSE))-6),'csapat-ranglista'!$A:$FP,DI$321,FALSE)/8,VLOOKUP(VLOOKUP($A221,csapatok!$A:$NN,DI$320,FALSE),'csapat-ranglista'!$A:$FP,DI$321,FALSE)/4),0)</f>
        <v>0</v>
      </c>
      <c r="DJ221" s="223">
        <f>IFERROR(IF(RIGHT(VLOOKUP($A221,csapatok!$A:$NN,DJ$320,FALSE),5)="Csere",VLOOKUP(LEFT(VLOOKUP($A221,csapatok!$A:$NN,DJ$320,FALSE),LEN(VLOOKUP($A221,csapatok!$A:$NN,DJ$320,FALSE))-6),'csapat-ranglista'!$A:$FP,DJ$321,FALSE)/8,VLOOKUP(VLOOKUP($A221,csapatok!$A:$NN,DJ$320,FALSE),'csapat-ranglista'!$A:$FP,DJ$321,FALSE)/4),0)</f>
        <v>0</v>
      </c>
      <c r="DK221" s="223">
        <f>IFERROR(IF(RIGHT(VLOOKUP($A221,csapatok!$A:$NN,DK$320,FALSE),5)="Csere",VLOOKUP(LEFT(VLOOKUP($A221,csapatok!$A:$NN,DK$320,FALSE),LEN(VLOOKUP($A221,csapatok!$A:$NN,DK$320,FALSE))-6),'csapat-ranglista'!$A:$FP,DK$321,FALSE)/8,VLOOKUP(VLOOKUP($A221,csapatok!$A:$NN,DK$320,FALSE),'csapat-ranglista'!$A:$FP,DK$321,FALSE)/4),0)</f>
        <v>0</v>
      </c>
      <c r="DL221" s="223">
        <f>IFERROR(IF(RIGHT(VLOOKUP($A221,csapatok!$A:$NN,DL$320,FALSE),5)="Csere",VLOOKUP(LEFT(VLOOKUP($A221,csapatok!$A:$NN,DL$320,FALSE),LEN(VLOOKUP($A221,csapatok!$A:$NN,DL$320,FALSE))-6),'csapat-ranglista'!$A:$FP,DL$321,FALSE)/8,VLOOKUP(VLOOKUP($A221,csapatok!$A:$NN,DL$320,FALSE),'csapat-ranglista'!$A:$FP,DL$321,FALSE)/4),0)</f>
        <v>0</v>
      </c>
      <c r="DM221" s="223">
        <f>IFERROR(IF(RIGHT(VLOOKUP($A221,csapatok!$A:$NN,DM$320,FALSE),5)="Csere",VLOOKUP(LEFT(VLOOKUP($A221,csapatok!$A:$NN,DM$320,FALSE),LEN(VLOOKUP($A221,csapatok!$A:$NN,DM$320,FALSE))-6),'csapat-ranglista'!$A:$FP,DM$321,FALSE)/8,VLOOKUP(VLOOKUP($A221,csapatok!$A:$NN,DM$320,FALSE),'csapat-ranglista'!$A:$FP,DM$321,FALSE)/4),0)</f>
        <v>0</v>
      </c>
      <c r="DN221" s="223">
        <f>IFERROR(IF(RIGHT(VLOOKUP($A221,csapatok!$A:$NN,DN$320,FALSE),5)="Csere",VLOOKUP(LEFT(VLOOKUP($A221,csapatok!$A:$NN,DN$320,FALSE),LEN(VLOOKUP($A221,csapatok!$A:$NN,DN$320,FALSE))-6),'csapat-ranglista'!$A:$FP,DN$321,FALSE)/8,VLOOKUP(VLOOKUP($A221,csapatok!$A:$NN,DN$320,FALSE),'csapat-ranglista'!$A:$FP,DN$321,FALSE)/4),0)</f>
        <v>0</v>
      </c>
      <c r="DO221" s="224">
        <f>versenyek!$MF$11*IFERROR(VLOOKUP(VLOOKUP($A221,versenyek!ME:MG,3,FALSE),szabalyok!$A$16:$B$23,2,FALSE)/4,0)</f>
        <v>0</v>
      </c>
      <c r="DP221" s="224">
        <f>versenyek!$MI$11*IFERROR(VLOOKUP(VLOOKUP($A221,versenyek!MH:MJ,3,FALSE),szabalyok!$A$16:$B$23,2,FALSE)/4,0)</f>
        <v>0</v>
      </c>
      <c r="DQ221" s="223">
        <f>IFERROR(IF(RIGHT(VLOOKUP($A221,csapatok!$A:$NN,DQ$320,FALSE),5)="Csere",VLOOKUP(LEFT(VLOOKUP($A221,csapatok!$A:$NN,DQ$320,FALSE),LEN(VLOOKUP($A221,csapatok!$A:$NN,DQ$320,FALSE))-6),'csapat-ranglista'!$A:$FP,DQ$321,FALSE)/8,VLOOKUP(VLOOKUP($A221,csapatok!$A:$NN,DQ$320,FALSE),'csapat-ranglista'!$A:$FP,DQ$321,FALSE)/4),0)</f>
        <v>0</v>
      </c>
      <c r="DR221" s="223">
        <f>IFERROR(IF(RIGHT(VLOOKUP($A221,csapatok!$A:$NN,DR$320,FALSE),5)="Csere",VLOOKUP(LEFT(VLOOKUP($A221,csapatok!$A:$NN,DR$320,FALSE),LEN(VLOOKUP($A221,csapatok!$A:$NN,DR$320,FALSE))-6),'csapat-ranglista'!$A:$FP,DR$321,FALSE)/8,VLOOKUP(VLOOKUP($A221,csapatok!$A:$NN,DR$320,FALSE),'csapat-ranglista'!$A:$FP,DR$321,FALSE)/4),0)</f>
        <v>0</v>
      </c>
      <c r="DS221" s="223">
        <f>IFERROR(IF(RIGHT(VLOOKUP($A221,csapatok!$A:$NN,DS$320,FALSE),5)="Csere",VLOOKUP(LEFT(VLOOKUP($A221,csapatok!$A:$NN,DS$320,FALSE),LEN(VLOOKUP($A221,csapatok!$A:$NN,DS$320,FALSE))-6),'csapat-ranglista'!$A:$FP,DS$321,FALSE)/8,VLOOKUP(VLOOKUP($A221,csapatok!$A:$NN,DS$320,FALSE),'csapat-ranglista'!$A:$FP,DS$321,FALSE)/4),0)</f>
        <v>0</v>
      </c>
      <c r="DT221" s="223">
        <f>IFERROR(IF(RIGHT(VLOOKUP($A221,csapatok!$A:$NN,DT$320,FALSE),5)="Csere",VLOOKUP(LEFT(VLOOKUP($A221,csapatok!$A:$NN,DT$320,FALSE),LEN(VLOOKUP($A221,csapatok!$A:$NN,DT$320,FALSE))-6),'csapat-ranglista'!$A:$FP,DT$321,FALSE)/8,VLOOKUP(VLOOKUP($A221,csapatok!$A:$NN,DT$320,FALSE),'csapat-ranglista'!$A:$FP,DT$321,FALSE)/4),0)</f>
        <v>0</v>
      </c>
      <c r="DU221" s="223">
        <f>IFERROR(IF(RIGHT(VLOOKUP($A221,csapatok!$A:$NN,DU$320,FALSE),5)="Csere",VLOOKUP(LEFT(VLOOKUP($A221,csapatok!$A:$NN,DU$320,FALSE),LEN(VLOOKUP($A221,csapatok!$A:$NN,DU$320,FALSE))-6),'csapat-ranglista'!$A:$FP,DU$321,FALSE)/8,VLOOKUP(VLOOKUP($A221,csapatok!$A:$NN,DU$320,FALSE),'csapat-ranglista'!$A:$FP,DU$321,FALSE)/4),0)</f>
        <v>0</v>
      </c>
      <c r="DV221" s="223">
        <f>IFERROR(IF(RIGHT(VLOOKUP($A221,csapatok!$A:$NN,DV$320,FALSE),5)="Csere",VLOOKUP(LEFT(VLOOKUP($A221,csapatok!$A:$NN,DV$320,FALSE),LEN(VLOOKUP($A221,csapatok!$A:$NN,DV$320,FALSE))-6),'csapat-ranglista'!$A:$FP,DV$321,FALSE)/8,VLOOKUP(VLOOKUP($A221,csapatok!$A:$NN,DV$320,FALSE),'csapat-ranglista'!$A:$FP,DV$321,FALSE)/4),0)</f>
        <v>0</v>
      </c>
      <c r="DW221" s="223">
        <f>IFERROR(IF(RIGHT(VLOOKUP($A221,csapatok!$A:$NN,DW$320,FALSE),5)="Csere",VLOOKUP(LEFT(VLOOKUP($A221,csapatok!$A:$NN,DW$320,FALSE),LEN(VLOOKUP($A221,csapatok!$A:$NN,DW$320,FALSE))-6),'csapat-ranglista'!$A:$FP,DW$321,FALSE)/8,VLOOKUP(VLOOKUP($A221,csapatok!$A:$NN,DW$320,FALSE),'csapat-ranglista'!$A:$FP,DW$321,FALSE)/4),0)</f>
        <v>0</v>
      </c>
      <c r="DX221" s="223">
        <f>IFERROR(IF(RIGHT(VLOOKUP($A221,csapatok!$A:$NN,DX$320,FALSE),5)="Csere",VLOOKUP(LEFT(VLOOKUP($A221,csapatok!$A:$NN,DX$320,FALSE),LEN(VLOOKUP($A221,csapatok!$A:$NN,DX$320,FALSE))-6),'csapat-ranglista'!$A:$FP,DX$321,FALSE)/8,VLOOKUP(VLOOKUP($A221,csapatok!$A:$NN,DX$320,FALSE),'csapat-ranglista'!$A:$FP,DX$321,FALSE)/4),0)</f>
        <v>0</v>
      </c>
      <c r="DY221" s="223">
        <f>IFERROR(IF(RIGHT(VLOOKUP($A221,csapatok!$A:$NN,DY$320,FALSE),5)="Csere",VLOOKUP(LEFT(VLOOKUP($A221,csapatok!$A:$NN,DY$320,FALSE),LEN(VLOOKUP($A221,csapatok!$A:$NN,DY$320,FALSE))-6),'csapat-ranglista'!$A:$FP,DY$321,FALSE)/8,VLOOKUP(VLOOKUP($A221,csapatok!$A:$NN,DY$320,FALSE),'csapat-ranglista'!$A:$FP,DY$321,FALSE)/4),0)</f>
        <v>0</v>
      </c>
      <c r="DZ221" s="223">
        <f>IFERROR(IF(RIGHT(VLOOKUP($A221,csapatok!$A:$NN,DZ$320,FALSE),5)="Csere",VLOOKUP(LEFT(VLOOKUP($A221,csapatok!$A:$NN,DZ$320,FALSE),LEN(VLOOKUP($A221,csapatok!$A:$NN,DZ$320,FALSE))-6),'csapat-ranglista'!$A:$FP,DZ$321,FALSE)/8,VLOOKUP(VLOOKUP($A221,csapatok!$A:$NN,DZ$320,FALSE),'csapat-ranglista'!$A:$FP,DZ$321,FALSE)/4),0)</f>
        <v>0</v>
      </c>
      <c r="EA221" s="223">
        <f>IFERROR(IF(RIGHT(VLOOKUP($A221,csapatok!$A:$NN,EA$320,FALSE),5)="Csere",VLOOKUP(LEFT(VLOOKUP($A221,csapatok!$A:$NN,EA$320,FALSE),LEN(VLOOKUP($A221,csapatok!$A:$NN,EA$320,FALSE))-6),'csapat-ranglista'!$A:$FP,EA$321,FALSE)/8,VLOOKUP(VLOOKUP($A221,csapatok!$A:$NN,EA$320,FALSE),'csapat-ranglista'!$A:$FP,EA$321,FALSE)/4),0)</f>
        <v>0</v>
      </c>
      <c r="EB221" s="223">
        <f>IFERROR(IF(RIGHT(VLOOKUP($A221,csapatok!$A:$NN,EB$320,FALSE),5)="Csere",VLOOKUP(LEFT(VLOOKUP($A221,csapatok!$A:$NN,EB$320,FALSE),LEN(VLOOKUP($A221,csapatok!$A:$NN,EB$320,FALSE))-6),'csapat-ranglista'!$A:$FP,EB$321,FALSE)/8,VLOOKUP(VLOOKUP($A221,csapatok!$A:$NN,EB$320,FALSE),'csapat-ranglista'!$A:$FP,EB$321,FALSE)/4),0)</f>
        <v>0</v>
      </c>
      <c r="EC221" s="223">
        <f>IFERROR(IF(RIGHT(VLOOKUP($A221,csapatok!$A:$NN,EC$320,FALSE),5)="Csere",VLOOKUP(LEFT(VLOOKUP($A221,csapatok!$A:$NN,EC$320,FALSE),LEN(VLOOKUP($A221,csapatok!$A:$NN,EC$320,FALSE))-6),'csapat-ranglista'!$A:$FP,EC$321,FALSE)/8,VLOOKUP(VLOOKUP($A221,csapatok!$A:$NN,EC$320,FALSE),'csapat-ranglista'!$A:$FP,EC$321,FALSE)/4),0)</f>
        <v>0</v>
      </c>
      <c r="ED221" s="223">
        <f>IFERROR(IF(RIGHT(VLOOKUP($A221,csapatok!$A:$NN,ED$320,FALSE),5)="Csere",VLOOKUP(LEFT(VLOOKUP($A221,csapatok!$A:$NN,ED$320,FALSE),LEN(VLOOKUP($A221,csapatok!$A:$NN,ED$320,FALSE))-6),'csapat-ranglista'!$A:$FP,ED$321,FALSE)/8,VLOOKUP(VLOOKUP($A221,csapatok!$A:$NN,ED$320,FALSE),'csapat-ranglista'!$A:$FP,ED$321,FALSE)/4),0)</f>
        <v>0</v>
      </c>
      <c r="EE221" s="223">
        <f>IFERROR(IF(RIGHT(VLOOKUP($A221,csapatok!$A:$NN,EE$320,FALSE),5)="Csere",VLOOKUP(LEFT(VLOOKUP($A221,csapatok!$A:$NN,EE$320,FALSE),LEN(VLOOKUP($A221,csapatok!$A:$NN,EE$320,FALSE))-6),'csapat-ranglista'!$A:$FP,EE$321,FALSE)/8,VLOOKUP(VLOOKUP($A221,csapatok!$A:$NN,EE$320,FALSE),'csapat-ranglista'!$A:$FP,EE$321,FALSE)/4),0)</f>
        <v>0</v>
      </c>
      <c r="EF221" s="223">
        <f>IFERROR(IF(RIGHT(VLOOKUP($A221,csapatok!$A:$NN,EF$320,FALSE),5)="Csere",VLOOKUP(LEFT(VLOOKUP($A221,csapatok!$A:$NN,EF$320,FALSE),LEN(VLOOKUP($A221,csapatok!$A:$NN,EF$320,FALSE))-6),'csapat-ranglista'!$A:$FP,EF$321,FALSE)/8,VLOOKUP(VLOOKUP($A221,csapatok!$A:$NN,EF$320,FALSE),'csapat-ranglista'!$A:$FP,EF$321,FALSE)/4),0)</f>
        <v>0</v>
      </c>
      <c r="EG221" s="223">
        <f>IFERROR(IF(RIGHT(VLOOKUP($A221,csapatok!$A:$NN,EG$320,FALSE),5)="Csere",VLOOKUP(LEFT(VLOOKUP($A221,csapatok!$A:$NN,EG$320,FALSE),LEN(VLOOKUP($A221,csapatok!$A:$NN,EG$320,FALSE))-6),'csapat-ranglista'!$A:$FP,EG$321,FALSE)/8,VLOOKUP(VLOOKUP($A221,csapatok!$A:$NN,EG$320,FALSE),'csapat-ranglista'!$A:$FP,EG$321,FALSE)/4),0)</f>
        <v>0</v>
      </c>
      <c r="EH221" s="223">
        <f>IFERROR(IF(RIGHT(VLOOKUP($A221,csapatok!$A:$NN,EH$320,FALSE),5)="Csere",VLOOKUP(LEFT(VLOOKUP($A221,csapatok!$A:$NN,EH$320,FALSE),LEN(VLOOKUP($A221,csapatok!$A:$NN,EH$320,FALSE))-6),'csapat-ranglista'!$A:$FP,EH$321,FALSE)/8,VLOOKUP(VLOOKUP($A221,csapatok!$A:$NN,EH$320,FALSE),'csapat-ranglista'!$A:$FP,EH$321,FALSE)/4),0)</f>
        <v>0</v>
      </c>
      <c r="EI221" s="223">
        <f>IFERROR(IF(RIGHT(VLOOKUP($A221,csapatok!$A:$NN,EI$320,FALSE),5)="Csere",VLOOKUP(LEFT(VLOOKUP($A221,csapatok!$A:$NN,EI$320,FALSE),LEN(VLOOKUP($A221,csapatok!$A:$NN,EI$320,FALSE))-6),'csapat-ranglista'!$A:$FP,EI$321,FALSE)/8,VLOOKUP(VLOOKUP($A221,csapatok!$A:$NN,EI$320,FALSE),'csapat-ranglista'!$A:$FP,EI$321,FALSE)/4),0)</f>
        <v>0</v>
      </c>
      <c r="EJ221" s="223">
        <f>IFERROR(IF(RIGHT(VLOOKUP($A221,csapatok!$A:$NN,EJ$320,FALSE),5)="Csere",VLOOKUP(LEFT(VLOOKUP($A221,csapatok!$A:$NN,EJ$320,FALSE),LEN(VLOOKUP($A221,csapatok!$A:$NN,EJ$320,FALSE))-6),'csapat-ranglista'!$A:$FP,EJ$321,FALSE)/8,VLOOKUP(VLOOKUP($A221,csapatok!$A:$NN,EJ$320,FALSE),'csapat-ranglista'!$A:$FP,EJ$321,FALSE)/4),0)</f>
        <v>0</v>
      </c>
      <c r="EK221" s="223">
        <f>IFERROR(IF(RIGHT(VLOOKUP($A221,csapatok!$A:$NN,EK$320,FALSE),5)="Csere",VLOOKUP(LEFT(VLOOKUP($A221,csapatok!$A:$NN,EK$320,FALSE),LEN(VLOOKUP($A221,csapatok!$A:$NN,EK$320,FALSE))-6),'csapat-ranglista'!$A:$FP,EK$321,FALSE)/8,VLOOKUP(VLOOKUP($A221,csapatok!$A:$NN,EK$320,FALSE),'csapat-ranglista'!$A:$FP,EK$321,FALSE)/4),0)</f>
        <v>0</v>
      </c>
      <c r="EL221" s="223">
        <f>IFERROR(IF(RIGHT(VLOOKUP($A221,csapatok!$A:$NN,EL$320,FALSE),5)="Csere",VLOOKUP(LEFT(VLOOKUP($A221,csapatok!$A:$NN,EL$320,FALSE),LEN(VLOOKUP($A221,csapatok!$A:$NN,EL$320,FALSE))-6),'csapat-ranglista'!$A:$FP,EL$321,FALSE)/8,VLOOKUP(VLOOKUP($A221,csapatok!$A:$NN,EL$320,FALSE),'csapat-ranglista'!$A:$FP,EL$321,FALSE)/4),0)</f>
        <v>0</v>
      </c>
      <c r="EM221" s="223">
        <f>IFERROR(IF(RIGHT(VLOOKUP($A221,csapatok!$A:$NN,EM$320,FALSE),5)="Csere",VLOOKUP(LEFT(VLOOKUP($A221,csapatok!$A:$NN,EM$320,FALSE),LEN(VLOOKUP($A221,csapatok!$A:$NN,EM$320,FALSE))-6),'csapat-ranglista'!$A:$FP,EM$321,FALSE)/8,VLOOKUP(VLOOKUP($A221,csapatok!$A:$NN,EM$320,FALSE),'csapat-ranglista'!$A:$FP,EM$321,FALSE)/4),0)</f>
        <v>0</v>
      </c>
      <c r="EN221" s="223">
        <f>IFERROR(IF(RIGHT(VLOOKUP($A221,csapatok!$A:$NN,EN$320,FALSE),5)="Csere",VLOOKUP(LEFT(VLOOKUP($A221,csapatok!$A:$NN,EN$320,FALSE),LEN(VLOOKUP($A221,csapatok!$A:$NN,EN$320,FALSE))-6),'csapat-ranglista'!$A:$FP,EN$321,FALSE)/8,VLOOKUP(VLOOKUP($A221,csapatok!$A:$NN,EN$320,FALSE),'csapat-ranglista'!$A:$FP,EN$321,FALSE)/4),0)</f>
        <v>0</v>
      </c>
      <c r="EO221" s="223">
        <f>IFERROR(IF(RIGHT(VLOOKUP($A221,csapatok!$A:$NN,EO$320,FALSE),5)="Csere",VLOOKUP(LEFT(VLOOKUP($A221,csapatok!$A:$NN,EO$320,FALSE),LEN(VLOOKUP($A221,csapatok!$A:$NN,EO$320,FALSE))-6),'csapat-ranglista'!$A:$FP,EO$321,FALSE)/8,VLOOKUP(VLOOKUP($A221,csapatok!$A:$NN,EO$320,FALSE),'csapat-ranglista'!$A:$FP,EO$321,FALSE)/4),0)</f>
        <v>0</v>
      </c>
      <c r="EP221" s="223">
        <f>IFERROR(IF(RIGHT(VLOOKUP($A221,csapatok!$A:$NN,EP$320,FALSE),5)="Csere",VLOOKUP(LEFT(VLOOKUP($A221,csapatok!$A:$NN,EP$320,FALSE),LEN(VLOOKUP($A221,csapatok!$A:$NN,EP$320,FALSE))-6),'csapat-ranglista'!$A:$FP,EP$321,FALSE)/8,VLOOKUP(VLOOKUP($A221,csapatok!$A:$NN,EP$320,FALSE),'csapat-ranglista'!$A:$FP,EP$321,FALSE)/4),0)</f>
        <v>0</v>
      </c>
      <c r="EQ221" s="223">
        <f>IFERROR(IF(RIGHT(VLOOKUP($A221,csapatok!$A:$NN,EQ$320,FALSE),5)="Csere",VLOOKUP(LEFT(VLOOKUP($A221,csapatok!$A:$NN,EQ$320,FALSE),LEN(VLOOKUP($A221,csapatok!$A:$NN,EQ$320,FALSE))-6),'csapat-ranglista'!$A:$FP,EQ$321,FALSE)/8,VLOOKUP(VLOOKUP($A221,csapatok!$A:$NN,EQ$320,FALSE),'csapat-ranglista'!$A:$FP,EQ$321,FALSE)/4),0)</f>
        <v>0</v>
      </c>
      <c r="ER221" s="223">
        <f>IFERROR(IF(RIGHT(VLOOKUP($A221,csapatok!$A:$NN,ER$320,FALSE),5)="Csere",VLOOKUP(LEFT(VLOOKUP($A221,csapatok!$A:$NN,ER$320,FALSE),LEN(VLOOKUP($A221,csapatok!$A:$NN,ER$320,FALSE))-6),'csapat-ranglista'!$A:$FP,ER$321,FALSE)/8,VLOOKUP(VLOOKUP($A221,csapatok!$A:$NN,ER$320,FALSE),'csapat-ranglista'!$A:$FP,ER$321,FALSE)/4),0)</f>
        <v>0</v>
      </c>
      <c r="ES221" s="223">
        <f>IFERROR(IF(RIGHT(VLOOKUP($A221,csapatok!$A:$NN,ES$320,FALSE),5)="Csere",VLOOKUP(LEFT(VLOOKUP($A221,csapatok!$A:$NN,ES$320,FALSE),LEN(VLOOKUP($A221,csapatok!$A:$NN,ES$320,FALSE))-6),'csapat-ranglista'!$A:$FP,ES$321,FALSE)/8,VLOOKUP(VLOOKUP($A221,csapatok!$A:$NN,ES$320,FALSE),'csapat-ranglista'!$A:$FP,ES$321,FALSE)/4),0)</f>
        <v>0</v>
      </c>
      <c r="ET221" s="223">
        <f>IFERROR(IF(RIGHT(VLOOKUP($A221,csapatok!$A:$NN,ET$320,FALSE),5)="Csere",VLOOKUP(LEFT(VLOOKUP($A221,csapatok!$A:$NN,ET$320,FALSE),LEN(VLOOKUP($A221,csapatok!$A:$NN,ET$320,FALSE))-6),'csapat-ranglista'!$A:$FP,ET$321,FALSE)/8,VLOOKUP(VLOOKUP($A221,csapatok!$A:$NN,ET$320,FALSE),'csapat-ranglista'!$A:$FP,ET$321,FALSE)/4),0)</f>
        <v>0</v>
      </c>
      <c r="EU221" s="223">
        <f>IFERROR(IF(RIGHT(VLOOKUP($A221,csapatok!$A:$NN,EU$320,FALSE),5)="Csere",VLOOKUP(LEFT(VLOOKUP($A221,csapatok!$A:$NN,EU$320,FALSE),LEN(VLOOKUP($A221,csapatok!$A:$NN,EU$320,FALSE))-6),'csapat-ranglista'!$A:$FP,EU$321,FALSE)/8,VLOOKUP(VLOOKUP($A221,csapatok!$A:$NN,EU$320,FALSE),'csapat-ranglista'!$A:$FP,EU$321,FALSE)/4),0)</f>
        <v>0</v>
      </c>
      <c r="EV221" s="223">
        <f>IFERROR(IF(RIGHT(VLOOKUP($A221,csapatok!$A:$NN,EV$320,FALSE),5)="Csere",VLOOKUP(LEFT(VLOOKUP($A221,csapatok!$A:$NN,EV$320,FALSE),LEN(VLOOKUP($A221,csapatok!$A:$NN,EV$320,FALSE))-6),'csapat-ranglista'!$A:$FP,EV$321,FALSE)/8,VLOOKUP(VLOOKUP($A221,csapatok!$A:$NN,EV$320,FALSE),'csapat-ranglista'!$A:$FP,EV$321,FALSE)/4),0)</f>
        <v>0</v>
      </c>
      <c r="EW221" s="223">
        <f>IFERROR(IF(RIGHT(VLOOKUP($A221,csapatok!$A:$NN,EW$320,FALSE),5)="Csere",VLOOKUP(LEFT(VLOOKUP($A221,csapatok!$A:$NN,EW$320,FALSE),LEN(VLOOKUP($A221,csapatok!$A:$NN,EW$320,FALSE))-6),'csapat-ranglista'!$A:$FP,EW$321,FALSE)/8,VLOOKUP(VLOOKUP($A221,csapatok!$A:$NN,EW$320,FALSE),'csapat-ranglista'!$A:$FP,EW$321,FALSE)/4),0)</f>
        <v>0</v>
      </c>
      <c r="EX221" s="223">
        <f>IFERROR(IF(RIGHT(VLOOKUP($A221,csapatok!$A:$NN,EX$320,FALSE),5)="Csere",VLOOKUP(LEFT(VLOOKUP($A221,csapatok!$A:$NN,EX$320,FALSE),LEN(VLOOKUP($A221,csapatok!$A:$NN,EX$320,FALSE))-6),'csapat-ranglista'!$A:$FP,EX$321,FALSE)/8,VLOOKUP(VLOOKUP($A221,csapatok!$A:$NN,EX$320,FALSE),'csapat-ranglista'!$A:$FP,EX$321,FALSE)/4),0)</f>
        <v>0</v>
      </c>
      <c r="EY221" s="223">
        <f>IFERROR(IF(RIGHT(VLOOKUP($A221,csapatok!$A:$NN,EY$320,FALSE),5)="Csere",VLOOKUP(LEFT(VLOOKUP($A221,csapatok!$A:$NN,EY$320,FALSE),LEN(VLOOKUP($A221,csapatok!$A:$NN,EY$320,FALSE))-6),'csapat-ranglista'!$A:$FP,EY$321,FALSE)/8,VLOOKUP(VLOOKUP($A221,csapatok!$A:$NN,EY$320,FALSE),'csapat-ranglista'!$A:$FP,EY$321,FALSE)/4),0)</f>
        <v>0</v>
      </c>
      <c r="EZ221" s="223">
        <f>IFERROR(IF(RIGHT(VLOOKUP($A221,csapatok!$A:$NN,EZ$320,FALSE),5)="Csere",VLOOKUP(LEFT(VLOOKUP($A221,csapatok!$A:$NN,EZ$320,FALSE),LEN(VLOOKUP($A221,csapatok!$A:$NN,EZ$320,FALSE))-6),'csapat-ranglista'!$A:$FP,EZ$321,FALSE)/8,VLOOKUP(VLOOKUP($A221,csapatok!$A:$NN,EZ$320,FALSE),'csapat-ranglista'!$A:$FP,EZ$321,FALSE)/4),0)</f>
        <v>0</v>
      </c>
      <c r="FA221" s="223">
        <f>IFERROR(IF(RIGHT(VLOOKUP($A221,csapatok!$A:$NN,FA$320,FALSE),5)="Csere",VLOOKUP(LEFT(VLOOKUP($A221,csapatok!$A:$NN,FA$320,FALSE),LEN(VLOOKUP($A221,csapatok!$A:$NN,FA$320,FALSE))-6),'csapat-ranglista'!$A:$FP,FA$321,FALSE)/8,VLOOKUP(VLOOKUP($A221,csapatok!$A:$NN,FA$320,FALSE),'csapat-ranglista'!$A:$FP,FA$321,FALSE)/4),0)</f>
        <v>0</v>
      </c>
      <c r="FB221" s="223">
        <f>IFERROR(IF(RIGHT(VLOOKUP($A221,csapatok!$A:$NN,FB$320,FALSE),5)="Csere",VLOOKUP(LEFT(VLOOKUP($A221,csapatok!$A:$NN,FB$320,FALSE),LEN(VLOOKUP($A221,csapatok!$A:$NN,FB$320,FALSE))-6),'csapat-ranglista'!$A:$FP,FB$321,FALSE)/8,VLOOKUP(VLOOKUP($A221,csapatok!$A:$NN,FB$320,FALSE),'csapat-ranglista'!$A:$FP,FB$321,FALSE)/4),0)</f>
        <v>0</v>
      </c>
      <c r="FC221" s="223">
        <f>IFERROR(IF(RIGHT(VLOOKUP($A221,csapatok!$A:$NN,FC$320,FALSE),5)="Csere",VLOOKUP(LEFT(VLOOKUP($A221,csapatok!$A:$NN,FC$320,FALSE),LEN(VLOOKUP($A221,csapatok!$A:$NN,FC$320,FALSE))-6),'csapat-ranglista'!$A:$FP,FC$321,FALSE)/8,VLOOKUP(VLOOKUP($A221,csapatok!$A:$NN,FC$320,FALSE),'csapat-ranglista'!$A:$FP,FC$321,FALSE)/4),0)</f>
        <v>0</v>
      </c>
      <c r="FD221" s="224">
        <f>versenyek!$QY$11*IFERROR(VLOOKUP(VLOOKUP($A221,versenyek!QX:QZ,3,FALSE),szabalyok!$A$16:$B$23,2,FALSE)/4,0)</f>
        <v>0</v>
      </c>
      <c r="FE221" s="224">
        <f>versenyek!$RB$11*IFERROR(VLOOKUP(VLOOKUP($A221,versenyek!RA:RC,3,FALSE),szabalyok!$A$16:$B$23,2,FALSE)/4,0)</f>
        <v>0</v>
      </c>
      <c r="FF221" s="223">
        <f>IFERROR(IF(RIGHT(VLOOKUP($A221,csapatok!$A:$NN,FF$320,FALSE),5)="Csere",VLOOKUP(LEFT(VLOOKUP($A221,csapatok!$A:$NN,FF$320,FALSE),LEN(VLOOKUP($A221,csapatok!$A:$NN,FF$320,FALSE))-6),'csapat-ranglista'!$A:$FP,FF$321,FALSE)/8,VLOOKUP(VLOOKUP($A221,csapatok!$A:$NN,FF$320,FALSE),'csapat-ranglista'!$A:$FP,FF$321,FALSE)/4),0)</f>
        <v>0</v>
      </c>
      <c r="FG221" s="223">
        <f>IFERROR(IF(RIGHT(VLOOKUP($A221,csapatok!$A:$NN,FG$320,FALSE),5)="Csere",VLOOKUP(LEFT(VLOOKUP($A221,csapatok!$A:$NN,FG$320,FALSE),LEN(VLOOKUP($A221,csapatok!$A:$NN,FG$320,FALSE))-6),'csapat-ranglista'!$A:$FP,FG$321,FALSE)/8,VLOOKUP(VLOOKUP($A221,csapatok!$A:$NN,FG$320,FALSE),'csapat-ranglista'!$A:$FP,FG$321,FALSE)/4),0)</f>
        <v>0</v>
      </c>
      <c r="FH221" s="223">
        <f>IFERROR(IF(RIGHT(VLOOKUP($A221,csapatok!$A:$NN,FH$320,FALSE),5)="Csere",VLOOKUP(LEFT(VLOOKUP($A221,csapatok!$A:$NN,FH$320,FALSE),LEN(VLOOKUP($A221,csapatok!$A:$NN,FH$320,FALSE))-6),'csapat-ranglista'!$A:$FP,FH$321,FALSE)/8,VLOOKUP(VLOOKUP($A221,csapatok!$A:$NN,FH$320,FALSE),'csapat-ranglista'!$A:$FP,FH$321,FALSE)/4),0)</f>
        <v>0</v>
      </c>
      <c r="FI221" s="223">
        <f>IFERROR(IF(RIGHT(VLOOKUP($A221,csapatok!$A:$NN,FI$320,FALSE),5)="Csere",VLOOKUP(LEFT(VLOOKUP($A221,csapatok!$A:$NN,FI$320,FALSE),LEN(VLOOKUP($A221,csapatok!$A:$NN,FI$320,FALSE))-6),'csapat-ranglista'!$A:$FP,FI$321,FALSE)/8,VLOOKUP(VLOOKUP($A221,csapatok!$A:$NN,FI$320,FALSE),'csapat-ranglista'!$A:$FP,FI$321,FALSE)/4),0)</f>
        <v>0</v>
      </c>
      <c r="FJ221" s="223">
        <f>IFERROR(IF(RIGHT(VLOOKUP($A221,csapatok!$A:$NN,FJ$320,FALSE),5)="Csere",VLOOKUP(LEFT(VLOOKUP($A221,csapatok!$A:$NN,FJ$320,FALSE),LEN(VLOOKUP($A221,csapatok!$A:$NN,FJ$320,FALSE))-6),'csapat-ranglista'!$A:$FP,FJ$321,FALSE)/8,VLOOKUP(VLOOKUP($A221,csapatok!$A:$NN,FJ$320,FALSE),'csapat-ranglista'!$A:$FP,FJ$321,FALSE)/4),0)</f>
        <v>0</v>
      </c>
      <c r="FK221" s="223">
        <f>IFERROR(IF(RIGHT(VLOOKUP($A221,csapatok!$A:$NN,FK$320,FALSE),5)="Csere",VLOOKUP(LEFT(VLOOKUP($A221,csapatok!$A:$NN,FK$320,FALSE),LEN(VLOOKUP($A221,csapatok!$A:$NN,FK$320,FALSE))-6),'csapat-ranglista'!$A:$FP,FK$321,FALSE)/8,VLOOKUP(VLOOKUP($A221,csapatok!$A:$NN,FK$320,FALSE),'csapat-ranglista'!$A:$FP,FK$321,FALSE)/4),0)</f>
        <v>0</v>
      </c>
      <c r="FL221" s="223">
        <f>IFERROR(IF(RIGHT(VLOOKUP($A221,csapatok!$A:$NN,FL$320,FALSE),5)="Csere",VLOOKUP(LEFT(VLOOKUP($A221,csapatok!$A:$NN,FL$320,FALSE),LEN(VLOOKUP($A221,csapatok!$A:$NN,FL$320,FALSE))-6),'csapat-ranglista'!$A:$FP,FL$321,FALSE)/8,VLOOKUP(VLOOKUP($A221,csapatok!$A:$NN,FL$320,FALSE),'csapat-ranglista'!$A:$FP,FL$321,FALSE)/4),0)</f>
        <v>0</v>
      </c>
      <c r="FM221" s="223">
        <f>IFERROR(IF(RIGHT(VLOOKUP($A221,csapatok!$A:$NN,FM$320,FALSE),5)="Csere",VLOOKUP(LEFT(VLOOKUP($A221,csapatok!$A:$NN,FM$320,FALSE),LEN(VLOOKUP($A221,csapatok!$A:$NN,FM$320,FALSE))-6),'csapat-ranglista'!$A:$FP,FM$321,FALSE)/8,VLOOKUP(VLOOKUP($A221,csapatok!$A:$NN,FM$320,FALSE),'csapat-ranglista'!$A:$FP,FM$321,FALSE)/4),0)</f>
        <v>0</v>
      </c>
      <c r="FN221" s="223">
        <f>IFERROR(IF(RIGHT(VLOOKUP($A221,csapatok!$A:$NN,FN$320,FALSE),5)="Csere",VLOOKUP(LEFT(VLOOKUP($A221,csapatok!$A:$NN,FN$320,FALSE),LEN(VLOOKUP($A221,csapatok!$A:$NN,FN$320,FALSE))-6),'csapat-ranglista'!$A:$FP,FN$321,FALSE)/8,VLOOKUP(VLOOKUP($A221,csapatok!$A:$NN,FN$320,FALSE),'csapat-ranglista'!$A:$FP,FN$321,FALSE)/4),0)</f>
        <v>0</v>
      </c>
      <c r="FO221" s="223">
        <f>IFERROR(IF(RIGHT(VLOOKUP($A221,csapatok!$A:$NN,FO$320,FALSE),5)="Csere",VLOOKUP(LEFT(VLOOKUP($A221,csapatok!$A:$NN,FO$320,FALSE),LEN(VLOOKUP($A221,csapatok!$A:$NN,FO$320,FALSE))-6),'csapat-ranglista'!$A:$FP,FO$321,FALSE)/8,VLOOKUP(VLOOKUP($A221,csapatok!$A:$NN,FO$320,FALSE),'csapat-ranglista'!$A:$FP,FO$321,FALSE)/4),0)</f>
        <v>0</v>
      </c>
      <c r="FP221" s="223">
        <f>IFERROR(IF(RIGHT(VLOOKUP($A221,csapatok!$A:$NN,FP$320,FALSE),5)="Csere",VLOOKUP(LEFT(VLOOKUP($A221,csapatok!$A:$NN,FP$320,FALSE),LEN(VLOOKUP($A221,csapatok!$A:$NN,FP$320,FALSE))-6),'csapat-ranglista'!$A:$FP,FP$321,FALSE)/8,VLOOKUP(VLOOKUP($A221,csapatok!$A:$NN,FP$320,FALSE),'csapat-ranglista'!$A:$FP,FP$321,FALSE)/4),0)</f>
        <v>0</v>
      </c>
      <c r="FQ221" s="223">
        <f>IFERROR(IF(RIGHT(VLOOKUP($A221,csapatok!$A:$NN,FQ$320,FALSE),5)="Csere",VLOOKUP(LEFT(VLOOKUP($A221,csapatok!$A:$NN,FQ$320,FALSE),LEN(VLOOKUP($A221,csapatok!$A:$NN,FQ$320,FALSE))-6),'csapat-ranglista'!$A:$FP,FQ$321,FALSE)/8,VLOOKUP(VLOOKUP($A221,csapatok!$A:$NN,FQ$320,FALSE),'csapat-ranglista'!$A:$FP,FQ$321,FALSE)/4),0)</f>
        <v>0</v>
      </c>
      <c r="FR221" s="223">
        <f>IFERROR(IF(RIGHT(VLOOKUP($A221,csapatok!$A:$NN,FR$320,FALSE),5)="Csere",VLOOKUP(LEFT(VLOOKUP($A221,csapatok!$A:$NN,FR$320,FALSE),LEN(VLOOKUP($A221,csapatok!$A:$NN,FR$320,FALSE))-6),'csapat-ranglista'!$A:$FP,FR$321,FALSE)/8,VLOOKUP(VLOOKUP($A221,csapatok!$A:$NN,FR$320,FALSE),'csapat-ranglista'!$A:$FP,FR$321,FALSE)/4),0)</f>
        <v>0</v>
      </c>
      <c r="FS221" s="223">
        <f>IFERROR(IF(RIGHT(VLOOKUP($A221,csapatok!$A:$NN,FS$320,FALSE),5)="Csere",VLOOKUP(LEFT(VLOOKUP($A221,csapatok!$A:$NN,FS$320,FALSE),LEN(VLOOKUP($A221,csapatok!$A:$NN,FS$320,FALSE))-6),'csapat-ranglista'!$A:$FP,FS$321,FALSE)/8,VLOOKUP(VLOOKUP($A221,csapatok!$A:$NN,FS$320,FALSE),'csapat-ranglista'!$A:$FP,FS$321,FALSE)/4),0)</f>
        <v>0</v>
      </c>
      <c r="FT221" s="223">
        <f>IFERROR(IF(RIGHT(VLOOKUP($A221,csapatok!$A:$NN,FT$320,FALSE),5)="Csere",VLOOKUP(LEFT(VLOOKUP($A221,csapatok!$A:$NN,FT$320,FALSE),LEN(VLOOKUP($A221,csapatok!$A:$NN,FT$320,FALSE))-6),'csapat-ranglista'!$A:$FP,FT$321,FALSE)/8,VLOOKUP(VLOOKUP($A221,csapatok!$A:$NN,FT$320,FALSE),'csapat-ranglista'!$A:$FP,FT$321,FALSE)/4),0)</f>
        <v>0</v>
      </c>
      <c r="FU221" s="223">
        <f>IFERROR(IF(RIGHT(VLOOKUP($A221,csapatok!$A:$NN,FU$320,FALSE),5)="Csere",VLOOKUP(LEFT(VLOOKUP($A221,csapatok!$A:$NN,FU$320,FALSE),LEN(VLOOKUP($A221,csapatok!$A:$NN,FU$320,FALSE))-6),'csapat-ranglista'!$A:$FP,FU$321,FALSE)/8,VLOOKUP(VLOOKUP($A221,csapatok!$A:$NN,FU$320,FALSE),'csapat-ranglista'!$A:$FP,FU$321,FALSE)/4),0)</f>
        <v>0</v>
      </c>
      <c r="FV221" s="223">
        <f>IFERROR(IF(RIGHT(VLOOKUP($A221,csapatok!$A:$NN,FV$320,FALSE),5)="Csere",VLOOKUP(LEFT(VLOOKUP($A221,csapatok!$A:$NN,FV$320,FALSE),LEN(VLOOKUP($A221,csapatok!$A:$NN,FV$320,FALSE))-6),'csapat-ranglista'!$A:$FP,FV$321,FALSE)/8,VLOOKUP(VLOOKUP($A221,csapatok!$A:$NN,FV$320,FALSE),'csapat-ranglista'!$A:$FP,FV$321,FALSE)/4),0)</f>
        <v>0</v>
      </c>
      <c r="FW221" s="223">
        <f>IFERROR(IF(RIGHT(VLOOKUP($A221,csapatok!$A:$NN,FW$320,FALSE),5)="Csere",VLOOKUP(LEFT(VLOOKUP($A221,csapatok!$A:$NN,FW$320,FALSE),LEN(VLOOKUP($A221,csapatok!$A:$NN,FW$320,FALSE))-6),'csapat-ranglista'!$A:$FP,FW$321,FALSE)/8,VLOOKUP(VLOOKUP($A221,csapatok!$A:$NN,FW$320,FALSE),'csapat-ranglista'!$A:$FP,FW$321,FALSE)/4),0)</f>
        <v>0</v>
      </c>
      <c r="FX221" s="223">
        <f>IFERROR(IF(RIGHT(VLOOKUP($A221,csapatok!$A:$NN,FX$320,FALSE),5)="Csere",VLOOKUP(LEFT(VLOOKUP($A221,csapatok!$A:$NN,FX$320,FALSE),LEN(VLOOKUP($A221,csapatok!$A:$NN,FX$320,FALSE))-6),'csapat-ranglista'!$A:$FP,FX$321,FALSE)/8,VLOOKUP(VLOOKUP($A221,csapatok!$A:$NN,FX$320,FALSE),'csapat-ranglista'!$A:$FP,FX$321,FALSE)/4),0)</f>
        <v>0</v>
      </c>
      <c r="FY221" s="223">
        <f>IFERROR(IF(RIGHT(VLOOKUP($A221,csapatok!$A:$NN,FY$320,FALSE),5)="Csere",VLOOKUP(LEFT(VLOOKUP($A221,csapatok!$A:$NN,FY$320,FALSE),LEN(VLOOKUP($A221,csapatok!$A:$NN,FY$320,FALSE))-6),'csapat-ranglista'!$A:$FP,FY$321,FALSE)/8,VLOOKUP(VLOOKUP($A221,csapatok!$A:$NN,FY$320,FALSE),'csapat-ranglista'!$A:$FP,FY$321,FALSE)/4),0)</f>
        <v>0</v>
      </c>
      <c r="FZ221" s="223">
        <f>IFERROR(IF(RIGHT(VLOOKUP($A221,csapatok!$A:$NN,FZ$320,FALSE),5)="Csere",VLOOKUP(LEFT(VLOOKUP($A221,csapatok!$A:$NN,FZ$320,FALSE),LEN(VLOOKUP($A221,csapatok!$A:$NN,FZ$320,FALSE))-6),'csapat-ranglista'!$A:$FP,FZ$321,FALSE)/8,VLOOKUP(VLOOKUP($A221,csapatok!$A:$NN,FZ$320,FALSE),'csapat-ranglista'!$A:$FP,FZ$321,FALSE)/4),0)</f>
        <v>0</v>
      </c>
      <c r="GA221" s="223">
        <f>IFERROR(IF(RIGHT(VLOOKUP($A221,csapatok!$A:$NN,GA$320,FALSE),5)="Csere",VLOOKUP(LEFT(VLOOKUP($A221,csapatok!$A:$NN,GA$320,FALSE),LEN(VLOOKUP($A221,csapatok!$A:$NN,GA$320,FALSE))-6),'csapat-ranglista'!$A:$FP,GA$321,FALSE)/8,VLOOKUP(VLOOKUP($A221,csapatok!$A:$NN,GA$320,FALSE),'csapat-ranglista'!$A:$FP,GA$321,FALSE)/4),0)</f>
        <v>0</v>
      </c>
      <c r="GB221" s="223">
        <f>IFERROR(IF(RIGHT(VLOOKUP($A221,csapatok!$A:$NN,GB$320,FALSE),5)="Csere",VLOOKUP(LEFT(VLOOKUP($A221,csapatok!$A:$NN,GB$320,FALSE),LEN(VLOOKUP($A221,csapatok!$A:$NN,GB$320,FALSE))-6),'csapat-ranglista'!$A:$FP,GB$321,FALSE)/8,VLOOKUP(VLOOKUP($A221,csapatok!$A:$NN,GB$320,FALSE),'csapat-ranglista'!$A:$FP,GB$321,FALSE)/4),0)</f>
        <v>0</v>
      </c>
      <c r="GC221" s="223">
        <f>IFERROR(IF(RIGHT(VLOOKUP($A221,csapatok!$A:$NN,GC$320,FALSE),5)="Csere",VLOOKUP(LEFT(VLOOKUP($A221,csapatok!$A:$NN,GC$320,FALSE),LEN(VLOOKUP($A221,csapatok!$A:$NN,GC$320,FALSE))-6),'csapat-ranglista'!$A:$FP,GC$321,FALSE)/8,VLOOKUP(VLOOKUP($A221,csapatok!$A:$NN,GC$320,FALSE),'csapat-ranglista'!$A:$FP,GC$321,FALSE)/4),0)</f>
        <v>0</v>
      </c>
      <c r="GD221" s="247">
        <f>SUM(EQ221:GC221)</f>
        <v>0</v>
      </c>
    </row>
    <row r="222" spans="1:186">
      <c r="A222" s="202" t="s">
        <v>143</v>
      </c>
      <c r="B222" s="131">
        <v>28303</v>
      </c>
      <c r="C222" s="131" t="str">
        <f>IF(B222=0,"",IF(B222&lt;$C$1,"felnőtt","ifi"))</f>
        <v>felnőtt</v>
      </c>
      <c r="D222" s="32" t="s">
        <v>101</v>
      </c>
      <c r="E222" s="45">
        <v>2.6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f>IFERROR(IF(RIGHT(VLOOKUP($A222,csapatok!$A:$BL,X$320,FALSE),5)="Csere",VLOOKUP(LEFT(VLOOKUP($A222,csapatok!$A:$BL,X$320,FALSE),LEN(VLOOKUP($A222,csapatok!$A:$BL,X$320,FALSE))-6),'csapat-ranglista'!$A:$FP,X$321,FALSE)/8,VLOOKUP(VLOOKUP($A222,csapatok!$A:$BL,X$320,FALSE),'csapat-ranglista'!$A:$FP,X$321,FALSE)/4),0)</f>
        <v>0</v>
      </c>
      <c r="Y222" s="32">
        <f>IFERROR(IF(RIGHT(VLOOKUP($A222,csapatok!$A:$BL,Y$320,FALSE),5)="Csere",VLOOKUP(LEFT(VLOOKUP($A222,csapatok!$A:$BL,Y$320,FALSE),LEN(VLOOKUP($A222,csapatok!$A:$BL,Y$320,FALSE))-6),'csapat-ranglista'!$A:$FP,Y$321,FALSE)/8,VLOOKUP(VLOOKUP($A222,csapatok!$A:$BL,Y$320,FALSE),'csapat-ranglista'!$A:$FP,Y$321,FALSE)/4),0)</f>
        <v>0</v>
      </c>
      <c r="Z222" s="32">
        <f>IFERROR(IF(RIGHT(VLOOKUP($A222,csapatok!$A:$BL,Z$320,FALSE),5)="Csere",VLOOKUP(LEFT(VLOOKUP($A222,csapatok!$A:$BL,Z$320,FALSE),LEN(VLOOKUP($A222,csapatok!$A:$BL,Z$320,FALSE))-6),'csapat-ranglista'!$A:$FP,Z$321,FALSE)/8,VLOOKUP(VLOOKUP($A222,csapatok!$A:$BL,Z$320,FALSE),'csapat-ranglista'!$A:$FP,Z$321,FALSE)/4),0)</f>
        <v>0</v>
      </c>
      <c r="AA222" s="32">
        <f>IFERROR(IF(RIGHT(VLOOKUP($A222,csapatok!$A:$BL,AA$320,FALSE),5)="Csere",VLOOKUP(LEFT(VLOOKUP($A222,csapatok!$A:$BL,AA$320,FALSE),LEN(VLOOKUP($A222,csapatok!$A:$BL,AA$320,FALSE))-6),'csapat-ranglista'!$A:$FP,AA$321,FALSE)/8,VLOOKUP(VLOOKUP($A222,csapatok!$A:$BL,AA$320,FALSE),'csapat-ranglista'!$A:$FP,AA$321,FALSE)/4),0)</f>
        <v>0</v>
      </c>
      <c r="AB222" s="223">
        <f>IFERROR(IF(RIGHT(VLOOKUP($A222,csapatok!$A:$BL,AB$320,FALSE),5)="Csere",VLOOKUP(LEFT(VLOOKUP($A222,csapatok!$A:$BL,AB$320,FALSE),LEN(VLOOKUP($A222,csapatok!$A:$BL,AB$320,FALSE))-6),'csapat-ranglista'!$A:$FP,AB$321,FALSE)/8,VLOOKUP(VLOOKUP($A222,csapatok!$A:$BL,AB$320,FALSE),'csapat-ranglista'!$A:$FP,AB$321,FALSE)/4),0)</f>
        <v>0</v>
      </c>
      <c r="AC222" s="223">
        <f>IFERROR(IF(RIGHT(VLOOKUP($A222,csapatok!$A:$BL,AC$320,FALSE),5)="Csere",VLOOKUP(LEFT(VLOOKUP($A222,csapatok!$A:$BL,AC$320,FALSE),LEN(VLOOKUP($A222,csapatok!$A:$BL,AC$320,FALSE))-6),'csapat-ranglista'!$A:$FP,AC$321,FALSE)/8,VLOOKUP(VLOOKUP($A222,csapatok!$A:$BL,AC$320,FALSE),'csapat-ranglista'!$A:$FP,AC$321,FALSE)/4),0)</f>
        <v>0</v>
      </c>
      <c r="AD222" s="223">
        <f>IFERROR(IF(RIGHT(VLOOKUP($A222,csapatok!$A:$BL,AD$320,FALSE),5)="Csere",VLOOKUP(LEFT(VLOOKUP($A222,csapatok!$A:$BL,AD$320,FALSE),LEN(VLOOKUP($A222,csapatok!$A:$BL,AD$320,FALSE))-6),'csapat-ranglista'!$A:$FP,AD$321,FALSE)/8,VLOOKUP(VLOOKUP($A222,csapatok!$A:$BL,AD$320,FALSE),'csapat-ranglista'!$A:$FP,AD$321,FALSE)/4),0)</f>
        <v>0</v>
      </c>
      <c r="AE222" s="223">
        <f>IFERROR(IF(RIGHT(VLOOKUP($A222,csapatok!$A:$BL,AE$320,FALSE),5)="Csere",VLOOKUP(LEFT(VLOOKUP($A222,csapatok!$A:$BL,AE$320,FALSE),LEN(VLOOKUP($A222,csapatok!$A:$BL,AE$320,FALSE))-6),'csapat-ranglista'!$A:$FP,AE$321,FALSE)/8,VLOOKUP(VLOOKUP($A222,csapatok!$A:$BL,AE$320,FALSE),'csapat-ranglista'!$A:$FP,AE$321,FALSE)/4),0)</f>
        <v>0</v>
      </c>
      <c r="AF222" s="223">
        <f>IFERROR(IF(RIGHT(VLOOKUP($A222,csapatok!$A:$BL,AF$320,FALSE),5)="Csere",VLOOKUP(LEFT(VLOOKUP($A222,csapatok!$A:$BL,AF$320,FALSE),LEN(VLOOKUP($A222,csapatok!$A:$BL,AF$320,FALSE))-6),'csapat-ranglista'!$A:$FP,AF$321,FALSE)/8,VLOOKUP(VLOOKUP($A222,csapatok!$A:$BL,AF$320,FALSE),'csapat-ranglista'!$A:$FP,AF$321,FALSE)/4),0)</f>
        <v>0</v>
      </c>
      <c r="AG222" s="223">
        <f>IFERROR(IF(RIGHT(VLOOKUP($A222,csapatok!$A:$BL,AG$320,FALSE),5)="Csere",VLOOKUP(LEFT(VLOOKUP($A222,csapatok!$A:$BL,AG$320,FALSE),LEN(VLOOKUP($A222,csapatok!$A:$BL,AG$320,FALSE))-6),'csapat-ranglista'!$A:$FP,AG$321,FALSE)/8,VLOOKUP(VLOOKUP($A222,csapatok!$A:$BL,AG$320,FALSE),'csapat-ranglista'!$A:$FP,AG$321,FALSE)/4),0)</f>
        <v>0</v>
      </c>
      <c r="AH222" s="223">
        <f>IFERROR(IF(RIGHT(VLOOKUP($A222,csapatok!$A:$BL,AH$320,FALSE),5)="Csere",VLOOKUP(LEFT(VLOOKUP($A222,csapatok!$A:$BL,AH$320,FALSE),LEN(VLOOKUP($A222,csapatok!$A:$BL,AH$320,FALSE))-6),'csapat-ranglista'!$A:$FP,AH$321,FALSE)/8,VLOOKUP(VLOOKUP($A222,csapatok!$A:$BL,AH$320,FALSE),'csapat-ranglista'!$A:$FP,AH$321,FALSE)/4),0)</f>
        <v>0</v>
      </c>
      <c r="AI222" s="223">
        <f>IFERROR(IF(RIGHT(VLOOKUP($A222,csapatok!$A:$BL,AI$320,FALSE),5)="Csere",VLOOKUP(LEFT(VLOOKUP($A222,csapatok!$A:$BL,AI$320,FALSE),LEN(VLOOKUP($A222,csapatok!$A:$BL,AI$320,FALSE))-6),'csapat-ranglista'!$A:$FP,AI$321,FALSE)/8,VLOOKUP(VLOOKUP($A222,csapatok!$A:$BL,AI$320,FALSE),'csapat-ranglista'!$A:$FP,AI$321,FALSE)/4),0)</f>
        <v>0</v>
      </c>
      <c r="AJ222" s="223">
        <f>IFERROR(IF(RIGHT(VLOOKUP($A222,csapatok!$A:$BL,AJ$320,FALSE),5)="Csere",VLOOKUP(LEFT(VLOOKUP($A222,csapatok!$A:$BL,AJ$320,FALSE),LEN(VLOOKUP($A222,csapatok!$A:$BL,AJ$320,FALSE))-6),'csapat-ranglista'!$A:$FP,AJ$321,FALSE)/8,VLOOKUP(VLOOKUP($A222,csapatok!$A:$BL,AJ$320,FALSE),'csapat-ranglista'!$A:$FP,AJ$321,FALSE)/2),0)</f>
        <v>0</v>
      </c>
      <c r="AK222" s="223">
        <f>IFERROR(IF(RIGHT(VLOOKUP($A222,csapatok!$A:$CN,AK$320,FALSE),5)="Csere",VLOOKUP(LEFT(VLOOKUP($A222,csapatok!$A:$CN,AK$320,FALSE),LEN(VLOOKUP($A222,csapatok!$A:$CN,AK$320,FALSE))-6),'csapat-ranglista'!$A:$FP,AK$321,FALSE)/8,VLOOKUP(VLOOKUP($A222,csapatok!$A:$CN,AK$320,FALSE),'csapat-ranglista'!$A:$FP,AK$321,FALSE)/4),0)</f>
        <v>0</v>
      </c>
      <c r="AL222" s="223">
        <f>IFERROR(IF(RIGHT(VLOOKUP($A222,csapatok!$A:$CN,AL$320,FALSE),5)="Csere",VLOOKUP(LEFT(VLOOKUP($A222,csapatok!$A:$CN,AL$320,FALSE),LEN(VLOOKUP($A222,csapatok!$A:$CN,AL$320,FALSE))-6),'csapat-ranglista'!$A:$FP,AL$321,FALSE)/8,VLOOKUP(VLOOKUP($A222,csapatok!$A:$CN,AL$320,FALSE),'csapat-ranglista'!$A:$FP,AL$321,FALSE)/4),0)</f>
        <v>0</v>
      </c>
      <c r="AM222" s="223">
        <f>IFERROR(IF(RIGHT(VLOOKUP($A222,csapatok!$A:$CN,AM$320,FALSE),5)="Csere",VLOOKUP(LEFT(VLOOKUP($A222,csapatok!$A:$CN,AM$320,FALSE),LEN(VLOOKUP($A222,csapatok!$A:$CN,AM$320,FALSE))-6),'csapat-ranglista'!$A:$FP,AM$321,FALSE)/8,VLOOKUP(VLOOKUP($A222,csapatok!$A:$CN,AM$320,FALSE),'csapat-ranglista'!$A:$FP,AM$321,FALSE)/4),0)</f>
        <v>0</v>
      </c>
      <c r="AN222" s="223">
        <f>IFERROR(IF(RIGHT(VLOOKUP($A222,csapatok!$A:$CN,AN$320,FALSE),5)="Csere",VLOOKUP(LEFT(VLOOKUP($A222,csapatok!$A:$CN,AN$320,FALSE),LEN(VLOOKUP($A222,csapatok!$A:$CN,AN$320,FALSE))-6),'csapat-ranglista'!$A:$FP,AN$321,FALSE)/8,VLOOKUP(VLOOKUP($A222,csapatok!$A:$CN,AN$320,FALSE),'csapat-ranglista'!$A:$FP,AN$321,FALSE)/4),0)</f>
        <v>0</v>
      </c>
      <c r="AO222" s="223">
        <f>IFERROR(IF(RIGHT(VLOOKUP($A222,csapatok!$A:$CN,AO$320,FALSE),5)="Csere",VLOOKUP(LEFT(VLOOKUP($A222,csapatok!$A:$CN,AO$320,FALSE),LEN(VLOOKUP($A222,csapatok!$A:$CN,AO$320,FALSE))-6),'csapat-ranglista'!$A:$FP,AO$321,FALSE)/8,VLOOKUP(VLOOKUP($A222,csapatok!$A:$CN,AO$320,FALSE),'csapat-ranglista'!$A:$FP,AO$321,FALSE)/4),0)</f>
        <v>0</v>
      </c>
      <c r="AP222" s="223">
        <f>IFERROR(IF(RIGHT(VLOOKUP($A222,csapatok!$A:$CN,AP$320,FALSE),5)="Csere",VLOOKUP(LEFT(VLOOKUP($A222,csapatok!$A:$CN,AP$320,FALSE),LEN(VLOOKUP($A222,csapatok!$A:$CN,AP$320,FALSE))-6),'csapat-ranglista'!$A:$FP,AP$321,FALSE)/8,VLOOKUP(VLOOKUP($A222,csapatok!$A:$CN,AP$320,FALSE),'csapat-ranglista'!$A:$FP,AP$321,FALSE)/4),0)</f>
        <v>0</v>
      </c>
      <c r="AQ222" s="223">
        <f>IFERROR(IF(RIGHT(VLOOKUP($A222,csapatok!$A:$CN,AQ$320,FALSE),5)="Csere",VLOOKUP(LEFT(VLOOKUP($A222,csapatok!$A:$CN,AQ$320,FALSE),LEN(VLOOKUP($A222,csapatok!$A:$CN,AQ$320,FALSE))-6),'csapat-ranglista'!$A:$FP,AQ$321,FALSE)/8,VLOOKUP(VLOOKUP($A222,csapatok!$A:$CN,AQ$320,FALSE),'csapat-ranglista'!$A:$FP,AQ$321,FALSE)/4),0)</f>
        <v>0</v>
      </c>
      <c r="AR222" s="223">
        <f>IFERROR(IF(RIGHT(VLOOKUP($A222,csapatok!$A:$CN,AR$320,FALSE),5)="Csere",VLOOKUP(LEFT(VLOOKUP($A222,csapatok!$A:$CN,AR$320,FALSE),LEN(VLOOKUP($A222,csapatok!$A:$CN,AR$320,FALSE))-6),'csapat-ranglista'!$A:$FP,AR$321,FALSE)/8,VLOOKUP(VLOOKUP($A222,csapatok!$A:$CN,AR$320,FALSE),'csapat-ranglista'!$A:$FP,AR$321,FALSE)/4),0)</f>
        <v>0</v>
      </c>
      <c r="AS222" s="223">
        <f>IFERROR(IF(RIGHT(VLOOKUP($A222,csapatok!$A:$CN,AS$320,FALSE),5)="Csere",VLOOKUP(LEFT(VLOOKUP($A222,csapatok!$A:$CN,AS$320,FALSE),LEN(VLOOKUP($A222,csapatok!$A:$CN,AS$320,FALSE))-6),'csapat-ranglista'!$A:$FP,AS$321,FALSE)/8,VLOOKUP(VLOOKUP($A222,csapatok!$A:$CN,AS$320,FALSE),'csapat-ranglista'!$A:$FP,AS$321,FALSE)/4),0)</f>
        <v>0</v>
      </c>
      <c r="AT222" s="223">
        <f>IFERROR(IF(RIGHT(VLOOKUP($A222,csapatok!$A:$CN,AT$320,FALSE),5)="Csere",VLOOKUP(LEFT(VLOOKUP($A222,csapatok!$A:$CN,AT$320,FALSE),LEN(VLOOKUP($A222,csapatok!$A:$CN,AT$320,FALSE))-6),'csapat-ranglista'!$A:$FP,AT$321,FALSE)/8,VLOOKUP(VLOOKUP($A222,csapatok!$A:$CN,AT$320,FALSE),'csapat-ranglista'!$A:$FP,AT$321,FALSE)/4),0)</f>
        <v>0</v>
      </c>
      <c r="AU222" s="223">
        <f>IFERROR(IF(RIGHT(VLOOKUP($A222,csapatok!$A:$CN,AU$320,FALSE),5)="Csere",VLOOKUP(LEFT(VLOOKUP($A222,csapatok!$A:$CN,AU$320,FALSE),LEN(VLOOKUP($A222,csapatok!$A:$CN,AU$320,FALSE))-6),'csapat-ranglista'!$A:$FP,AU$321,FALSE)/8,VLOOKUP(VLOOKUP($A222,csapatok!$A:$CN,AU$320,FALSE),'csapat-ranglista'!$A:$FP,AU$321,FALSE)/4),0)</f>
        <v>0</v>
      </c>
      <c r="AV222" s="223">
        <f>IFERROR(IF(RIGHT(VLOOKUP($A222,csapatok!$A:$CN,AV$320,FALSE),5)="Csere",VLOOKUP(LEFT(VLOOKUP($A222,csapatok!$A:$CN,AV$320,FALSE),LEN(VLOOKUP($A222,csapatok!$A:$CN,AV$320,FALSE))-6),'csapat-ranglista'!$A:$FP,AV$321,FALSE)/8,VLOOKUP(VLOOKUP($A222,csapatok!$A:$CN,AV$320,FALSE),'csapat-ranglista'!$A:$FP,AV$321,FALSE)/4),0)</f>
        <v>0</v>
      </c>
      <c r="AW222" s="223">
        <f>IFERROR(IF(RIGHT(VLOOKUP($A222,csapatok!$A:$CN,AW$320,FALSE),5)="Csere",VLOOKUP(LEFT(VLOOKUP($A222,csapatok!$A:$CN,AW$320,FALSE),LEN(VLOOKUP($A222,csapatok!$A:$CN,AW$320,FALSE))-6),'csapat-ranglista'!$A:$FP,AW$321,FALSE)/8,VLOOKUP(VLOOKUP($A222,csapatok!$A:$CN,AW$320,FALSE),'csapat-ranglista'!$A:$FP,AW$321,FALSE)/4),0)</f>
        <v>0</v>
      </c>
      <c r="AX222" s="223">
        <f>IFERROR(IF(RIGHT(VLOOKUP($A222,csapatok!$A:$CN,AX$320,FALSE),5)="Csere",VLOOKUP(LEFT(VLOOKUP($A222,csapatok!$A:$CN,AX$320,FALSE),LEN(VLOOKUP($A222,csapatok!$A:$CN,AX$320,FALSE))-6),'csapat-ranglista'!$A:$FP,AX$321,FALSE)/8,VLOOKUP(VLOOKUP($A222,csapatok!$A:$CN,AX$320,FALSE),'csapat-ranglista'!$A:$FP,AX$321,FALSE)/4),0)</f>
        <v>0</v>
      </c>
      <c r="AY222" s="223">
        <f>IFERROR(IF(RIGHT(VLOOKUP($A222,csapatok!$A:$NN,AY$320,FALSE),5)="Csere",VLOOKUP(LEFT(VLOOKUP($A222,csapatok!$A:$NN,AY$320,FALSE),LEN(VLOOKUP($A222,csapatok!$A:$NN,AY$320,FALSE))-6),'csapat-ranglista'!$A:$FP,AY$321,FALSE)/8,VLOOKUP(VLOOKUP($A222,csapatok!$A:$NN,AY$320,FALSE),'csapat-ranglista'!$A:$FP,AY$321,FALSE)/4),0)</f>
        <v>0</v>
      </c>
      <c r="AZ222" s="223">
        <f>IFERROR(IF(RIGHT(VLOOKUP($A222,csapatok!$A:$NN,AZ$320,FALSE),5)="Csere",VLOOKUP(LEFT(VLOOKUP($A222,csapatok!$A:$NN,AZ$320,FALSE),LEN(VLOOKUP($A222,csapatok!$A:$NN,AZ$320,FALSE))-6),'csapat-ranglista'!$A:$FP,AZ$321,FALSE)/8,VLOOKUP(VLOOKUP($A222,csapatok!$A:$NN,AZ$320,FALSE),'csapat-ranglista'!$A:$FP,AZ$321,FALSE)/4),0)</f>
        <v>0</v>
      </c>
      <c r="BA222" s="223">
        <f>IFERROR(IF(RIGHT(VLOOKUP($A222,csapatok!$A:$NN,BA$320,FALSE),5)="Csere",VLOOKUP(LEFT(VLOOKUP($A222,csapatok!$A:$NN,BA$320,FALSE),LEN(VLOOKUP($A222,csapatok!$A:$NN,BA$320,FALSE))-6),'csapat-ranglista'!$A:$FP,BA$321,FALSE)/8,VLOOKUP(VLOOKUP($A222,csapatok!$A:$NN,BA$320,FALSE),'csapat-ranglista'!$A:$FP,BA$321,FALSE)/4),0)</f>
        <v>0</v>
      </c>
      <c r="BB222" s="223">
        <f>IFERROR(IF(RIGHT(VLOOKUP($A222,csapatok!$A:$NN,BB$320,FALSE),5)="Csere",VLOOKUP(LEFT(VLOOKUP($A222,csapatok!$A:$NN,BB$320,FALSE),LEN(VLOOKUP($A222,csapatok!$A:$NN,BB$320,FALSE))-6),'csapat-ranglista'!$A:$FP,BB$321,FALSE)/8,VLOOKUP(VLOOKUP($A222,csapatok!$A:$NN,BB$320,FALSE),'csapat-ranglista'!$A:$FP,BB$321,FALSE)/4),0)</f>
        <v>0</v>
      </c>
      <c r="BC222" s="224">
        <f>versenyek!$ES$11*IFERROR(VLOOKUP(VLOOKUP($A222,versenyek!ER:ET,3,FALSE),szabalyok!$A$16:$B$23,2,FALSE)/4,0)</f>
        <v>0</v>
      </c>
      <c r="BD222" s="224">
        <f>versenyek!$EV$11*IFERROR(VLOOKUP(VLOOKUP($A222,versenyek!EU:EW,3,FALSE),szabalyok!$A$16:$B$23,2,FALSE)/4,0)</f>
        <v>0</v>
      </c>
      <c r="BE222" s="223">
        <f>IFERROR(IF(RIGHT(VLOOKUP($A222,csapatok!$A:$NN,BE$320,FALSE),5)="Csere",VLOOKUP(LEFT(VLOOKUP($A222,csapatok!$A:$NN,BE$320,FALSE),LEN(VLOOKUP($A222,csapatok!$A:$NN,BE$320,FALSE))-6),'csapat-ranglista'!$A:$FP,BE$321,FALSE)/8,VLOOKUP(VLOOKUP($A222,csapatok!$A:$NN,BE$320,FALSE),'csapat-ranglista'!$A:$FP,BE$321,FALSE)/4),0)</f>
        <v>0</v>
      </c>
      <c r="BF222" s="223">
        <f>IFERROR(IF(RIGHT(VLOOKUP($A222,csapatok!$A:$NN,BF$320,FALSE),5)="Csere",VLOOKUP(LEFT(VLOOKUP($A222,csapatok!$A:$NN,BF$320,FALSE),LEN(VLOOKUP($A222,csapatok!$A:$NN,BF$320,FALSE))-6),'csapat-ranglista'!$A:$FP,BF$321,FALSE)/8,VLOOKUP(VLOOKUP($A222,csapatok!$A:$NN,BF$320,FALSE),'csapat-ranglista'!$A:$FP,BF$321,FALSE)/4),0)</f>
        <v>0</v>
      </c>
      <c r="BG222" s="223">
        <f>IFERROR(IF(RIGHT(VLOOKUP($A222,csapatok!$A:$NN,BG$320,FALSE),5)="Csere",VLOOKUP(LEFT(VLOOKUP($A222,csapatok!$A:$NN,BG$320,FALSE),LEN(VLOOKUP($A222,csapatok!$A:$NN,BG$320,FALSE))-6),'csapat-ranglista'!$A:$FP,BG$321,FALSE)/8,VLOOKUP(VLOOKUP($A222,csapatok!$A:$NN,BG$320,FALSE),'csapat-ranglista'!$A:$FP,BG$321,FALSE)/4),0)</f>
        <v>0</v>
      </c>
      <c r="BH222" s="223">
        <f>IFERROR(IF(RIGHT(VLOOKUP($A222,csapatok!$A:$NN,BH$320,FALSE),5)="Csere",VLOOKUP(LEFT(VLOOKUP($A222,csapatok!$A:$NN,BH$320,FALSE),LEN(VLOOKUP($A222,csapatok!$A:$NN,BH$320,FALSE))-6),'csapat-ranglista'!$A:$FP,BH$321,FALSE)/8,VLOOKUP(VLOOKUP($A222,csapatok!$A:$NN,BH$320,FALSE),'csapat-ranglista'!$A:$FP,BH$321,FALSE)/4),0)</f>
        <v>0</v>
      </c>
      <c r="BI222" s="223">
        <f>IFERROR(IF(RIGHT(VLOOKUP($A222,csapatok!$A:$NN,BI$320,FALSE),5)="Csere",VLOOKUP(LEFT(VLOOKUP($A222,csapatok!$A:$NN,BI$320,FALSE),LEN(VLOOKUP($A222,csapatok!$A:$NN,BI$320,FALSE))-6),'csapat-ranglista'!$A:$FP,BI$321,FALSE)/8,VLOOKUP(VLOOKUP($A222,csapatok!$A:$NN,BI$320,FALSE),'csapat-ranglista'!$A:$FP,BI$321,FALSE)/4),0)</f>
        <v>0</v>
      </c>
      <c r="BJ222" s="223">
        <f>IFERROR(IF(RIGHT(VLOOKUP($A222,csapatok!$A:$NN,BJ$320,FALSE),5)="Csere",VLOOKUP(LEFT(VLOOKUP($A222,csapatok!$A:$NN,BJ$320,FALSE),LEN(VLOOKUP($A222,csapatok!$A:$NN,BJ$320,FALSE))-6),'csapat-ranglista'!$A:$FP,BJ$321,FALSE)/8,VLOOKUP(VLOOKUP($A222,csapatok!$A:$NN,BJ$320,FALSE),'csapat-ranglista'!$A:$FP,BJ$321,FALSE)/4),0)</f>
        <v>0</v>
      </c>
      <c r="BK222" s="223">
        <f>IFERROR(IF(RIGHT(VLOOKUP($A222,csapatok!$A:$NN,BK$320,FALSE),5)="Csere",VLOOKUP(LEFT(VLOOKUP($A222,csapatok!$A:$NN,BK$320,FALSE),LEN(VLOOKUP($A222,csapatok!$A:$NN,BK$320,FALSE))-6),'csapat-ranglista'!$A:$FP,BK$321,FALSE)/8,VLOOKUP(VLOOKUP($A222,csapatok!$A:$NN,BK$320,FALSE),'csapat-ranglista'!$A:$FP,BK$321,FALSE)/4),0)</f>
        <v>0</v>
      </c>
      <c r="BL222" s="223">
        <f>IFERROR(IF(RIGHT(VLOOKUP($A222,csapatok!$A:$NN,BL$320,FALSE),5)="Csere",VLOOKUP(LEFT(VLOOKUP($A222,csapatok!$A:$NN,BL$320,FALSE),LEN(VLOOKUP($A222,csapatok!$A:$NN,BL$320,FALSE))-6),'csapat-ranglista'!$A:$FP,BL$321,FALSE)/8,VLOOKUP(VLOOKUP($A222,csapatok!$A:$NN,BL$320,FALSE),'csapat-ranglista'!$A:$FP,BL$321,FALSE)/4),0)</f>
        <v>0</v>
      </c>
      <c r="BM222" s="223">
        <f>IFERROR(IF(RIGHT(VLOOKUP($A222,csapatok!$A:$NN,BM$320,FALSE),5)="Csere",VLOOKUP(LEFT(VLOOKUP($A222,csapatok!$A:$NN,BM$320,FALSE),LEN(VLOOKUP($A222,csapatok!$A:$NN,BM$320,FALSE))-6),'csapat-ranglista'!$A:$FP,BM$321,FALSE)/8,VLOOKUP(VLOOKUP($A222,csapatok!$A:$NN,BM$320,FALSE),'csapat-ranglista'!$A:$FP,BM$321,FALSE)/4),0)</f>
        <v>0</v>
      </c>
      <c r="BN222" s="223">
        <f>IFERROR(IF(RIGHT(VLOOKUP($A222,csapatok!$A:$NN,BN$320,FALSE),5)="Csere",VLOOKUP(LEFT(VLOOKUP($A222,csapatok!$A:$NN,BN$320,FALSE),LEN(VLOOKUP($A222,csapatok!$A:$NN,BN$320,FALSE))-6),'csapat-ranglista'!$A:$FP,BN$321,FALSE)/8,VLOOKUP(VLOOKUP($A222,csapatok!$A:$NN,BN$320,FALSE),'csapat-ranglista'!$A:$FP,BN$321,FALSE)/4),0)</f>
        <v>0</v>
      </c>
      <c r="BO222" s="223">
        <f>IFERROR(IF(RIGHT(VLOOKUP($A222,csapatok!$A:$NN,BO$320,FALSE),5)="Csere",VLOOKUP(LEFT(VLOOKUP($A222,csapatok!$A:$NN,BO$320,FALSE),LEN(VLOOKUP($A222,csapatok!$A:$NN,BO$320,FALSE))-6),'csapat-ranglista'!$A:$FP,BO$321,FALSE)/8,VLOOKUP(VLOOKUP($A222,csapatok!$A:$NN,BO$320,FALSE),'csapat-ranglista'!$A:$FP,BO$321,FALSE)/4),0)</f>
        <v>0</v>
      </c>
      <c r="BP222" s="223">
        <f>IFERROR(IF(RIGHT(VLOOKUP($A222,csapatok!$A:$NN,BP$320,FALSE),5)="Csere",VLOOKUP(LEFT(VLOOKUP($A222,csapatok!$A:$NN,BP$320,FALSE),LEN(VLOOKUP($A222,csapatok!$A:$NN,BP$320,FALSE))-6),'csapat-ranglista'!$A:$FP,BP$321,FALSE)/8,VLOOKUP(VLOOKUP($A222,csapatok!$A:$NN,BP$320,FALSE),'csapat-ranglista'!$A:$FP,BP$321,FALSE)/4),0)</f>
        <v>0</v>
      </c>
      <c r="BQ222" s="223">
        <f>IFERROR(IF(RIGHT(VLOOKUP($A222,csapatok!$A:$NN,BQ$320,FALSE),5)="Csere",VLOOKUP(LEFT(VLOOKUP($A222,csapatok!$A:$NN,BQ$320,FALSE),LEN(VLOOKUP($A222,csapatok!$A:$NN,BQ$320,FALSE))-6),'csapat-ranglista'!$A:$FP,BQ$321,FALSE)/8,VLOOKUP(VLOOKUP($A222,csapatok!$A:$NN,BQ$320,FALSE),'csapat-ranglista'!$A:$FP,BQ$321,FALSE)/4),0)</f>
        <v>0</v>
      </c>
      <c r="BR222" s="223">
        <f>IFERROR(IF(RIGHT(VLOOKUP($A222,csapatok!$A:$NN,BR$320,FALSE),5)="Csere",VLOOKUP(LEFT(VLOOKUP($A222,csapatok!$A:$NN,BR$320,FALSE),LEN(VLOOKUP($A222,csapatok!$A:$NN,BR$320,FALSE))-6),'csapat-ranglista'!$A:$FP,BR$321,FALSE)/8,VLOOKUP(VLOOKUP($A222,csapatok!$A:$NN,BR$320,FALSE),'csapat-ranglista'!$A:$FP,BR$321,FALSE)/4),0)</f>
        <v>0</v>
      </c>
      <c r="BS222" s="223">
        <f>IFERROR(IF(RIGHT(VLOOKUP($A222,csapatok!$A:$NN,BS$320,FALSE),5)="Csere",VLOOKUP(LEFT(VLOOKUP($A222,csapatok!$A:$NN,BS$320,FALSE),LEN(VLOOKUP($A222,csapatok!$A:$NN,BS$320,FALSE))-6),'csapat-ranglista'!$A:$FP,BS$321,FALSE)/8,VLOOKUP(VLOOKUP($A222,csapatok!$A:$NN,BS$320,FALSE),'csapat-ranglista'!$A:$FP,BS$321,FALSE)/4),0)</f>
        <v>0</v>
      </c>
      <c r="BT222" s="223">
        <f>IFERROR(IF(RIGHT(VLOOKUP($A222,csapatok!$A:$NN,BT$320,FALSE),5)="Csere",VLOOKUP(LEFT(VLOOKUP($A222,csapatok!$A:$NN,BT$320,FALSE),LEN(VLOOKUP($A222,csapatok!$A:$NN,BT$320,FALSE))-6),'csapat-ranglista'!$A:$FP,BT$321,FALSE)/8,VLOOKUP(VLOOKUP($A222,csapatok!$A:$NN,BT$320,FALSE),'csapat-ranglista'!$A:$FP,BT$321,FALSE)/4),0)</f>
        <v>0</v>
      </c>
      <c r="BU222" s="223">
        <f>IFERROR(IF(RIGHT(VLOOKUP($A222,csapatok!$A:$NN,BU$320,FALSE),5)="Csere",VLOOKUP(LEFT(VLOOKUP($A222,csapatok!$A:$NN,BU$320,FALSE),LEN(VLOOKUP($A222,csapatok!$A:$NN,BU$320,FALSE))-6),'csapat-ranglista'!$A:$FP,BU$321,FALSE)/8,VLOOKUP(VLOOKUP($A222,csapatok!$A:$NN,BU$320,FALSE),'csapat-ranglista'!$A:$FP,BU$321,FALSE)/4),0)</f>
        <v>0</v>
      </c>
      <c r="BV222" s="223">
        <f>IFERROR(IF(RIGHT(VLOOKUP($A222,csapatok!$A:$NN,BV$320,FALSE),5)="Csere",VLOOKUP(LEFT(VLOOKUP($A222,csapatok!$A:$NN,BV$320,FALSE),LEN(VLOOKUP($A222,csapatok!$A:$NN,BV$320,FALSE))-6),'csapat-ranglista'!$A:$FP,BV$321,FALSE)/8,VLOOKUP(VLOOKUP($A222,csapatok!$A:$NN,BV$320,FALSE),'csapat-ranglista'!$A:$FP,BV$321,FALSE)/4),0)</f>
        <v>0</v>
      </c>
      <c r="BW222" s="223">
        <f>IFERROR(IF(RIGHT(VLOOKUP($A222,csapatok!$A:$NN,BW$320,FALSE),5)="Csere",VLOOKUP(LEFT(VLOOKUP($A222,csapatok!$A:$NN,BW$320,FALSE),LEN(VLOOKUP($A222,csapatok!$A:$NN,BW$320,FALSE))-6),'csapat-ranglista'!$A:$FP,BW$321,FALSE)/8,VLOOKUP(VLOOKUP($A222,csapatok!$A:$NN,BW$320,FALSE),'csapat-ranglista'!$A:$FP,BW$321,FALSE)/4),0)</f>
        <v>0</v>
      </c>
      <c r="BX222" s="223">
        <f>IFERROR(IF(RIGHT(VLOOKUP($A222,csapatok!$A:$NN,BX$320,FALSE),5)="Csere",VLOOKUP(LEFT(VLOOKUP($A222,csapatok!$A:$NN,BX$320,FALSE),LEN(VLOOKUP($A222,csapatok!$A:$NN,BX$320,FALSE))-6),'csapat-ranglista'!$A:$FP,BX$321,FALSE)/8,VLOOKUP(VLOOKUP($A222,csapatok!$A:$NN,BX$320,FALSE),'csapat-ranglista'!$A:$FP,BX$321,FALSE)/4),0)</f>
        <v>0</v>
      </c>
      <c r="BY222" s="223">
        <f>IFERROR(IF(RIGHT(VLOOKUP($A222,csapatok!$A:$NN,BY$320,FALSE),5)="Csere",VLOOKUP(LEFT(VLOOKUP($A222,csapatok!$A:$NN,BY$320,FALSE),LEN(VLOOKUP($A222,csapatok!$A:$NN,BY$320,FALSE))-6),'csapat-ranglista'!$A:$FP,BY$321,FALSE)/8,VLOOKUP(VLOOKUP($A222,csapatok!$A:$NN,BY$320,FALSE),'csapat-ranglista'!$A:$FP,BY$321,FALSE)/4),0)</f>
        <v>0</v>
      </c>
      <c r="BZ222" s="223">
        <f>IFERROR(IF(RIGHT(VLOOKUP($A222,csapatok!$A:$NN,BZ$320,FALSE),5)="Csere",VLOOKUP(LEFT(VLOOKUP($A222,csapatok!$A:$NN,BZ$320,FALSE),LEN(VLOOKUP($A222,csapatok!$A:$NN,BZ$320,FALSE))-6),'csapat-ranglista'!$A:$FP,BZ$321,FALSE)/8,VLOOKUP(VLOOKUP($A222,csapatok!$A:$NN,BZ$320,FALSE),'csapat-ranglista'!$A:$FP,BZ$321,FALSE)/4),0)</f>
        <v>0</v>
      </c>
      <c r="CA222" s="223">
        <f>IFERROR(IF(RIGHT(VLOOKUP($A222,csapatok!$A:$NN,CA$320,FALSE),5)="Csere",VLOOKUP(LEFT(VLOOKUP($A222,csapatok!$A:$NN,CA$320,FALSE),LEN(VLOOKUP($A222,csapatok!$A:$NN,CA$320,FALSE))-6),'csapat-ranglista'!$A:$FP,CA$321,FALSE)/8,VLOOKUP(VLOOKUP($A222,csapatok!$A:$NN,CA$320,FALSE),'csapat-ranglista'!$A:$FP,CA$321,FALSE)/4),0)</f>
        <v>0</v>
      </c>
      <c r="CB222" s="223">
        <f>IFERROR(IF(RIGHT(VLOOKUP($A222,csapatok!$A:$NN,CB$320,FALSE),5)="Csere",VLOOKUP(LEFT(VLOOKUP($A222,csapatok!$A:$NN,CB$320,FALSE),LEN(VLOOKUP($A222,csapatok!$A:$NN,CB$320,FALSE))-6),'csapat-ranglista'!$A:$FP,CB$321,FALSE)/8,VLOOKUP(VLOOKUP($A222,csapatok!$A:$NN,CB$320,FALSE),'csapat-ranglista'!$A:$FP,CB$321,FALSE)/4),0)</f>
        <v>0</v>
      </c>
      <c r="CC222" s="223">
        <f>IFERROR(IF(RIGHT(VLOOKUP($A222,csapatok!$A:$NN,CC$320,FALSE),5)="Csere",VLOOKUP(LEFT(VLOOKUP($A222,csapatok!$A:$NN,CC$320,FALSE),LEN(VLOOKUP($A222,csapatok!$A:$NN,CC$320,FALSE))-6),'csapat-ranglista'!$A:$FP,CC$321,FALSE)/8,VLOOKUP(VLOOKUP($A222,csapatok!$A:$NN,CC$320,FALSE),'csapat-ranglista'!$A:$FP,CC$321,FALSE)/4),0)</f>
        <v>0</v>
      </c>
      <c r="CD222" s="223">
        <f>IFERROR(IF(RIGHT(VLOOKUP($A222,csapatok!$A:$NN,CD$320,FALSE),5)="Csere",VLOOKUP(LEFT(VLOOKUP($A222,csapatok!$A:$NN,CD$320,FALSE),LEN(VLOOKUP($A222,csapatok!$A:$NN,CD$320,FALSE))-6),'csapat-ranglista'!$A:$FP,CD$321,FALSE)/8,VLOOKUP(VLOOKUP($A222,csapatok!$A:$NN,CD$320,FALSE),'csapat-ranglista'!$A:$FP,CD$321,FALSE)/4),0)</f>
        <v>0</v>
      </c>
      <c r="CE222" s="223">
        <f>IFERROR(IF(RIGHT(VLOOKUP($A222,csapatok!$A:$NN,CE$320,FALSE),5)="Csere",VLOOKUP(LEFT(VLOOKUP($A222,csapatok!$A:$NN,CE$320,FALSE),LEN(VLOOKUP($A222,csapatok!$A:$NN,CE$320,FALSE))-6),'csapat-ranglista'!$A:$FP,CE$321,FALSE)/8,VLOOKUP(VLOOKUP($A222,csapatok!$A:$NN,CE$320,FALSE),'csapat-ranglista'!$A:$FP,CE$321,FALSE)/4),0)</f>
        <v>0</v>
      </c>
      <c r="CF222" s="223">
        <f>IFERROR(IF(RIGHT(VLOOKUP($A222,csapatok!$A:$NN,CF$320,FALSE),5)="Csere",VLOOKUP(LEFT(VLOOKUP($A222,csapatok!$A:$NN,CF$320,FALSE),LEN(VLOOKUP($A222,csapatok!$A:$NN,CF$320,FALSE))-6),'csapat-ranglista'!$A:$FP,CF$321,FALSE)/8,VLOOKUP(VLOOKUP($A222,csapatok!$A:$NN,CF$320,FALSE),'csapat-ranglista'!$A:$FP,CF$321,FALSE)/4),0)</f>
        <v>0</v>
      </c>
      <c r="CG222" s="223">
        <f>IFERROR(IF(RIGHT(VLOOKUP($A222,csapatok!$A:$NN,CG$320,FALSE),5)="Csere",VLOOKUP(LEFT(VLOOKUP($A222,csapatok!$A:$NN,CG$320,FALSE),LEN(VLOOKUP($A222,csapatok!$A:$NN,CG$320,FALSE))-6),'csapat-ranglista'!$A:$FP,CG$321,FALSE)/8,VLOOKUP(VLOOKUP($A222,csapatok!$A:$NN,CG$320,FALSE),'csapat-ranglista'!$A:$FP,CG$321,FALSE)/4),0)</f>
        <v>0</v>
      </c>
      <c r="CH222" s="223">
        <f>IFERROR(IF(RIGHT(VLOOKUP($A222,csapatok!$A:$NN,CH$320,FALSE),5)="Csere",VLOOKUP(LEFT(VLOOKUP($A222,csapatok!$A:$NN,CH$320,FALSE),LEN(VLOOKUP($A222,csapatok!$A:$NN,CH$320,FALSE))-6),'csapat-ranglista'!$A:$FP,CH$321,FALSE)/8,VLOOKUP(VLOOKUP($A222,csapatok!$A:$NN,CH$320,FALSE),'csapat-ranglista'!$A:$FP,CH$321,FALSE)/4),0)</f>
        <v>0</v>
      </c>
      <c r="CI222" s="223">
        <f>IFERROR(IF(RIGHT(VLOOKUP($A222,csapatok!$A:$NN,CI$320,FALSE),5)="Csere",VLOOKUP(LEFT(VLOOKUP($A222,csapatok!$A:$NN,CI$320,FALSE),LEN(VLOOKUP($A222,csapatok!$A:$NN,CI$320,FALSE))-6),'csapat-ranglista'!$A:$FP,CI$321,FALSE)/8,VLOOKUP(VLOOKUP($A222,csapatok!$A:$NN,CI$320,FALSE),'csapat-ranglista'!$A:$FP,CI$321,FALSE)/4),0)</f>
        <v>0</v>
      </c>
      <c r="CJ222" s="224">
        <f>versenyek!$IQ$11*IFERROR(VLOOKUP(VLOOKUP($A222,versenyek!IP:IR,3,FALSE),szabalyok!$A$16:$B$23,2,FALSE)/4,0)</f>
        <v>0</v>
      </c>
      <c r="CK222" s="224">
        <f>versenyek!$IT$11*IFERROR(VLOOKUP(VLOOKUP($A222,versenyek!IS:IU,3,FALSE),szabalyok!$A$16:$B$23,2,FALSE)/4,0)</f>
        <v>0</v>
      </c>
      <c r="CL222" s="223">
        <f>IFERROR(IF(RIGHT(VLOOKUP($A222,csapatok!$A:$NN,CL$320,FALSE),5)="Csere",VLOOKUP(LEFT(VLOOKUP($A222,csapatok!$A:$NN,CL$320,FALSE),LEN(VLOOKUP($A222,csapatok!$A:$NN,CL$320,FALSE))-6),'csapat-ranglista'!$A:$FP,CL$321,FALSE)/8,VLOOKUP(VLOOKUP($A222,csapatok!$A:$NN,CL$320,FALSE),'csapat-ranglista'!$A:$FP,CL$321,FALSE)/4),0)</f>
        <v>0</v>
      </c>
      <c r="CM222" s="223">
        <f>IFERROR(IF(RIGHT(VLOOKUP($A222,csapatok!$A:$NN,CM$320,FALSE),5)="Csere",VLOOKUP(LEFT(VLOOKUP($A222,csapatok!$A:$NN,CM$320,FALSE),LEN(VLOOKUP($A222,csapatok!$A:$NN,CM$320,FALSE))-6),'csapat-ranglista'!$A:$FP,CM$321,FALSE)/8,VLOOKUP(VLOOKUP($A222,csapatok!$A:$NN,CM$320,FALSE),'csapat-ranglista'!$A:$FP,CM$321,FALSE)/4),0)</f>
        <v>0</v>
      </c>
      <c r="CN222" s="223">
        <f>IFERROR(IF(RIGHT(VLOOKUP($A222,csapatok!$A:$NN,CN$320,FALSE),5)="Csere",VLOOKUP(LEFT(VLOOKUP($A222,csapatok!$A:$NN,CN$320,FALSE),LEN(VLOOKUP($A222,csapatok!$A:$NN,CN$320,FALSE))-6),'csapat-ranglista'!$A:$FP,CN$321,FALSE)/8,VLOOKUP(VLOOKUP($A222,csapatok!$A:$NN,CN$320,FALSE),'csapat-ranglista'!$A:$FP,CN$321,FALSE)/4),0)</f>
        <v>0</v>
      </c>
      <c r="CO222" s="223">
        <f>IFERROR(IF(RIGHT(VLOOKUP($A222,csapatok!$A:$NN,CO$320,FALSE),5)="Csere",VLOOKUP(LEFT(VLOOKUP($A222,csapatok!$A:$NN,CO$320,FALSE),LEN(VLOOKUP($A222,csapatok!$A:$NN,CO$320,FALSE))-6),'csapat-ranglista'!$A:$FP,CO$321,FALSE)/8,VLOOKUP(VLOOKUP($A222,csapatok!$A:$NN,CO$320,FALSE),'csapat-ranglista'!$A:$FP,CO$321,FALSE)/4),0)</f>
        <v>0</v>
      </c>
      <c r="CP222" s="223">
        <f>IFERROR(IF(RIGHT(VLOOKUP($A222,csapatok!$A:$NN,CP$320,FALSE),5)="Csere",VLOOKUP(LEFT(VLOOKUP($A222,csapatok!$A:$NN,CP$320,FALSE),LEN(VLOOKUP($A222,csapatok!$A:$NN,CP$320,FALSE))-6),'csapat-ranglista'!$A:$FP,CP$321,FALSE)/8,VLOOKUP(VLOOKUP($A222,csapatok!$A:$NN,CP$320,FALSE),'csapat-ranglista'!$A:$FP,CP$321,FALSE)/4),0)</f>
        <v>0</v>
      </c>
      <c r="CQ222" s="223">
        <f>IFERROR(IF(RIGHT(VLOOKUP($A222,csapatok!$A:$NN,CQ$320,FALSE),5)="Csere",VLOOKUP(LEFT(VLOOKUP($A222,csapatok!$A:$NN,CQ$320,FALSE),LEN(VLOOKUP($A222,csapatok!$A:$NN,CQ$320,FALSE))-6),'csapat-ranglista'!$A:$FP,CQ$321,FALSE)/8,VLOOKUP(VLOOKUP($A222,csapatok!$A:$NN,CQ$320,FALSE),'csapat-ranglista'!$A:$FP,CQ$321,FALSE)/4),0)</f>
        <v>0</v>
      </c>
      <c r="CR222" s="223">
        <f>IFERROR(IF(RIGHT(VLOOKUP($A222,csapatok!$A:$NN,CR$320,FALSE),5)="Csere",VLOOKUP(LEFT(VLOOKUP($A222,csapatok!$A:$NN,CR$320,FALSE),LEN(VLOOKUP($A222,csapatok!$A:$NN,CR$320,FALSE))-6),'csapat-ranglista'!$A:$FP,CR$321,FALSE)/8,VLOOKUP(VLOOKUP($A222,csapatok!$A:$NN,CR$320,FALSE),'csapat-ranglista'!$A:$FP,CR$321,FALSE)/4),0)</f>
        <v>0</v>
      </c>
      <c r="CS222" s="223">
        <f>IFERROR(IF(RIGHT(VLOOKUP($A222,csapatok!$A:$NN,CS$320,FALSE),5)="Csere",VLOOKUP(LEFT(VLOOKUP($A222,csapatok!$A:$NN,CS$320,FALSE),LEN(VLOOKUP($A222,csapatok!$A:$NN,CS$320,FALSE))-6),'csapat-ranglista'!$A:$FP,CS$321,FALSE)/8,VLOOKUP(VLOOKUP($A222,csapatok!$A:$NN,CS$320,FALSE),'csapat-ranglista'!$A:$FP,CS$321,FALSE)/4),0)</f>
        <v>0</v>
      </c>
      <c r="CT222" s="223">
        <f>IFERROR(IF(RIGHT(VLOOKUP($A222,csapatok!$A:$NN,CT$320,FALSE),5)="Csere",VLOOKUP(LEFT(VLOOKUP($A222,csapatok!$A:$NN,CT$320,FALSE),LEN(VLOOKUP($A222,csapatok!$A:$NN,CT$320,FALSE))-6),'csapat-ranglista'!$A:$FP,CT$321,FALSE)/8,VLOOKUP(VLOOKUP($A222,csapatok!$A:$NN,CT$320,FALSE),'csapat-ranglista'!$A:$FP,CT$321,FALSE)/4),0)</f>
        <v>0</v>
      </c>
      <c r="CU222" s="223">
        <f>IFERROR(IF(RIGHT(VLOOKUP($A222,csapatok!$A:$NN,CU$320,FALSE),5)="Csere",VLOOKUP(LEFT(VLOOKUP($A222,csapatok!$A:$NN,CU$320,FALSE),LEN(VLOOKUP($A222,csapatok!$A:$NN,CU$320,FALSE))-6),'csapat-ranglista'!$A:$FP,CU$321,FALSE)/8,VLOOKUP(VLOOKUP($A222,csapatok!$A:$NN,CU$320,FALSE),'csapat-ranglista'!$A:$FP,CU$321,FALSE)/4),0)</f>
        <v>0</v>
      </c>
      <c r="CV222" s="223">
        <f>IFERROR(IF(RIGHT(VLOOKUP($A222,csapatok!$A:$NN,CV$320,FALSE),5)="Csere",VLOOKUP(LEFT(VLOOKUP($A222,csapatok!$A:$NN,CV$320,FALSE),LEN(VLOOKUP($A222,csapatok!$A:$NN,CV$320,FALSE))-6),'csapat-ranglista'!$A:$FP,CV$321,FALSE)/8,VLOOKUP(VLOOKUP($A222,csapatok!$A:$NN,CV$320,FALSE),'csapat-ranglista'!$A:$FP,CV$321,FALSE)/4),0)</f>
        <v>0</v>
      </c>
      <c r="CW222" s="223">
        <f>IFERROR(IF(RIGHT(VLOOKUP($A222,csapatok!$A:$NN,CW$320,FALSE),5)="Csere",VLOOKUP(LEFT(VLOOKUP($A222,csapatok!$A:$NN,CW$320,FALSE),LEN(VLOOKUP($A222,csapatok!$A:$NN,CW$320,FALSE))-6),'csapat-ranglista'!$A:$FP,CW$321,FALSE)/8,VLOOKUP(VLOOKUP($A222,csapatok!$A:$NN,CW$320,FALSE),'csapat-ranglista'!$A:$FP,CW$321,FALSE)/4),0)</f>
        <v>0</v>
      </c>
      <c r="CX222" s="223">
        <f>IFERROR(IF(RIGHT(VLOOKUP($A222,csapatok!$A:$NN,CX$320,FALSE),5)="Csere",VLOOKUP(LEFT(VLOOKUP($A222,csapatok!$A:$NN,CX$320,FALSE),LEN(VLOOKUP($A222,csapatok!$A:$NN,CX$320,FALSE))-6),'csapat-ranglista'!$A:$FP,CX$321,FALSE)/8,VLOOKUP(VLOOKUP($A222,csapatok!$A:$NN,CX$320,FALSE),'csapat-ranglista'!$A:$FP,CX$321,FALSE)/4),0)</f>
        <v>0</v>
      </c>
      <c r="CY222" s="223">
        <f>IFERROR(IF(RIGHT(VLOOKUP($A222,csapatok!$A:$NN,CY$320,FALSE),5)="Csere",VLOOKUP(LEFT(VLOOKUP($A222,csapatok!$A:$NN,CY$320,FALSE),LEN(VLOOKUP($A222,csapatok!$A:$NN,CY$320,FALSE))-6),'csapat-ranglista'!$A:$FP,CY$321,FALSE)/8,VLOOKUP(VLOOKUP($A222,csapatok!$A:$NN,CY$320,FALSE),'csapat-ranglista'!$A:$FP,CY$321,FALSE)/4),0)</f>
        <v>0</v>
      </c>
      <c r="CZ222" s="223">
        <f>IFERROR(IF(RIGHT(VLOOKUP($A222,csapatok!$A:$NN,CZ$320,FALSE),5)="Csere",VLOOKUP(LEFT(VLOOKUP($A222,csapatok!$A:$NN,CZ$320,FALSE),LEN(VLOOKUP($A222,csapatok!$A:$NN,CZ$320,FALSE))-6),'csapat-ranglista'!$A:$FP,CZ$321,FALSE)/8,VLOOKUP(VLOOKUP($A222,csapatok!$A:$NN,CZ$320,FALSE),'csapat-ranglista'!$A:$FP,CZ$321,FALSE)/4),0)</f>
        <v>0</v>
      </c>
      <c r="DA222" s="223">
        <f>IFERROR(IF(RIGHT(VLOOKUP($A222,csapatok!$A:$NN,DA$320,FALSE),5)="Csere",VLOOKUP(LEFT(VLOOKUP($A222,csapatok!$A:$NN,DA$320,FALSE),LEN(VLOOKUP($A222,csapatok!$A:$NN,DA$320,FALSE))-6),'csapat-ranglista'!$A:$FP,DA$321,FALSE)/8,VLOOKUP(VLOOKUP($A222,csapatok!$A:$NN,DA$320,FALSE),'csapat-ranglista'!$A:$FP,DA$321,FALSE)/4),0)</f>
        <v>0</v>
      </c>
      <c r="DB222" s="223">
        <f>IFERROR(IF(RIGHT(VLOOKUP($A222,csapatok!$A:$NN,DB$320,FALSE),5)="Csere",VLOOKUP(LEFT(VLOOKUP($A222,csapatok!$A:$NN,DB$320,FALSE),LEN(VLOOKUP($A222,csapatok!$A:$NN,DB$320,FALSE))-6),'csapat-ranglista'!$A:$FP,DB$321,FALSE)/8,VLOOKUP(VLOOKUP($A222,csapatok!$A:$NN,DB$320,FALSE),'csapat-ranglista'!$A:$FP,DB$321,FALSE)/4),0)</f>
        <v>0</v>
      </c>
      <c r="DC222" s="223">
        <f>IFERROR(IF(RIGHT(VLOOKUP($A222,csapatok!$A:$NN,DC$320,FALSE),5)="Csere",VLOOKUP(LEFT(VLOOKUP($A222,csapatok!$A:$NN,DC$320,FALSE),LEN(VLOOKUP($A222,csapatok!$A:$NN,DC$320,FALSE))-6),'csapat-ranglista'!$A:$FP,DC$321,FALSE)/8,VLOOKUP(VLOOKUP($A222,csapatok!$A:$NN,DC$320,FALSE),'csapat-ranglista'!$A:$FP,DC$321,FALSE)/4),0)</f>
        <v>0</v>
      </c>
      <c r="DD222" s="223">
        <f>IFERROR(IF(RIGHT(VLOOKUP($A222,csapatok!$A:$NN,DD$320,FALSE),5)="Csere",VLOOKUP(LEFT(VLOOKUP($A222,csapatok!$A:$NN,DD$320,FALSE),LEN(VLOOKUP($A222,csapatok!$A:$NN,DD$320,FALSE))-6),'csapat-ranglista'!$A:$FP,DD$321,FALSE)/8,VLOOKUP(VLOOKUP($A222,csapatok!$A:$NN,DD$320,FALSE),'csapat-ranglista'!$A:$FP,DD$321,FALSE)/4),0)</f>
        <v>0</v>
      </c>
      <c r="DE222" s="223">
        <f>IFERROR(IF(RIGHT(VLOOKUP($A222,csapatok!$A:$NN,DE$320,FALSE),5)="Csere",VLOOKUP(LEFT(VLOOKUP($A222,csapatok!$A:$NN,DE$320,FALSE),LEN(VLOOKUP($A222,csapatok!$A:$NN,DE$320,FALSE))-6),'csapat-ranglista'!$A:$FP,DE$321,FALSE)/8,VLOOKUP(VLOOKUP($A222,csapatok!$A:$NN,DE$320,FALSE),'csapat-ranglista'!$A:$FP,DE$321,FALSE)/4),0)</f>
        <v>0</v>
      </c>
      <c r="DF222" s="223">
        <f>IFERROR(IF(RIGHT(VLOOKUP($A222,csapatok!$A:$NN,DF$320,FALSE),5)="Csere",VLOOKUP(LEFT(VLOOKUP($A222,csapatok!$A:$NN,DF$320,FALSE),LEN(VLOOKUP($A222,csapatok!$A:$NN,DF$320,FALSE))-6),'csapat-ranglista'!$A:$FP,DF$321,FALSE)/8,VLOOKUP(VLOOKUP($A222,csapatok!$A:$NN,DF$320,FALSE),'csapat-ranglista'!$A:$FP,DF$321,FALSE)/4),0)</f>
        <v>0</v>
      </c>
      <c r="DG222" s="223">
        <f>IFERROR(IF(RIGHT(VLOOKUP($A222,csapatok!$A:$NN,DG$320,FALSE),5)="Csere",VLOOKUP(LEFT(VLOOKUP($A222,csapatok!$A:$NN,DG$320,FALSE),LEN(VLOOKUP($A222,csapatok!$A:$NN,DG$320,FALSE))-6),'csapat-ranglista'!$A:$FP,DG$321,FALSE)/8,VLOOKUP(VLOOKUP($A222,csapatok!$A:$NN,DG$320,FALSE),'csapat-ranglista'!$A:$FP,DG$321,FALSE)/4),0)</f>
        <v>0</v>
      </c>
      <c r="DH222" s="223">
        <f>IFERROR(IF(RIGHT(VLOOKUP($A222,csapatok!$A:$NN,DH$320,FALSE),5)="Csere",VLOOKUP(LEFT(VLOOKUP($A222,csapatok!$A:$NN,DH$320,FALSE),LEN(VLOOKUP($A222,csapatok!$A:$NN,DH$320,FALSE))-6),'csapat-ranglista'!$A:$FP,DH$321,FALSE)/8,VLOOKUP(VLOOKUP($A222,csapatok!$A:$NN,DH$320,FALSE),'csapat-ranglista'!$A:$FP,DH$321,FALSE)/4),0)</f>
        <v>0</v>
      </c>
      <c r="DI222" s="223">
        <f>IFERROR(IF(RIGHT(VLOOKUP($A222,csapatok!$A:$NN,DI$320,FALSE),5)="Csere",VLOOKUP(LEFT(VLOOKUP($A222,csapatok!$A:$NN,DI$320,FALSE),LEN(VLOOKUP($A222,csapatok!$A:$NN,DI$320,FALSE))-6),'csapat-ranglista'!$A:$FP,DI$321,FALSE)/8,VLOOKUP(VLOOKUP($A222,csapatok!$A:$NN,DI$320,FALSE),'csapat-ranglista'!$A:$FP,DI$321,FALSE)/4),0)</f>
        <v>0</v>
      </c>
      <c r="DJ222" s="223">
        <f>IFERROR(IF(RIGHT(VLOOKUP($A222,csapatok!$A:$NN,DJ$320,FALSE),5)="Csere",VLOOKUP(LEFT(VLOOKUP($A222,csapatok!$A:$NN,DJ$320,FALSE),LEN(VLOOKUP($A222,csapatok!$A:$NN,DJ$320,FALSE))-6),'csapat-ranglista'!$A:$FP,DJ$321,FALSE)/8,VLOOKUP(VLOOKUP($A222,csapatok!$A:$NN,DJ$320,FALSE),'csapat-ranglista'!$A:$FP,DJ$321,FALSE)/4),0)</f>
        <v>0</v>
      </c>
      <c r="DK222" s="223">
        <f>IFERROR(IF(RIGHT(VLOOKUP($A222,csapatok!$A:$NN,DK$320,FALSE),5)="Csere",VLOOKUP(LEFT(VLOOKUP($A222,csapatok!$A:$NN,DK$320,FALSE),LEN(VLOOKUP($A222,csapatok!$A:$NN,DK$320,FALSE))-6),'csapat-ranglista'!$A:$FP,DK$321,FALSE)/8,VLOOKUP(VLOOKUP($A222,csapatok!$A:$NN,DK$320,FALSE),'csapat-ranglista'!$A:$FP,DK$321,FALSE)/4),0)</f>
        <v>0</v>
      </c>
      <c r="DL222" s="223">
        <f>IFERROR(IF(RIGHT(VLOOKUP($A222,csapatok!$A:$NN,DL$320,FALSE),5)="Csere",VLOOKUP(LEFT(VLOOKUP($A222,csapatok!$A:$NN,DL$320,FALSE),LEN(VLOOKUP($A222,csapatok!$A:$NN,DL$320,FALSE))-6),'csapat-ranglista'!$A:$FP,DL$321,FALSE)/8,VLOOKUP(VLOOKUP($A222,csapatok!$A:$NN,DL$320,FALSE),'csapat-ranglista'!$A:$FP,DL$321,FALSE)/4),0)</f>
        <v>0</v>
      </c>
      <c r="DM222" s="223">
        <f>IFERROR(IF(RIGHT(VLOOKUP($A222,csapatok!$A:$NN,DM$320,FALSE),5)="Csere",VLOOKUP(LEFT(VLOOKUP($A222,csapatok!$A:$NN,DM$320,FALSE),LEN(VLOOKUP($A222,csapatok!$A:$NN,DM$320,FALSE))-6),'csapat-ranglista'!$A:$FP,DM$321,FALSE)/8,VLOOKUP(VLOOKUP($A222,csapatok!$A:$NN,DM$320,FALSE),'csapat-ranglista'!$A:$FP,DM$321,FALSE)/4),0)</f>
        <v>0</v>
      </c>
      <c r="DN222" s="223">
        <f>IFERROR(IF(RIGHT(VLOOKUP($A222,csapatok!$A:$NN,DN$320,FALSE),5)="Csere",VLOOKUP(LEFT(VLOOKUP($A222,csapatok!$A:$NN,DN$320,FALSE),LEN(VLOOKUP($A222,csapatok!$A:$NN,DN$320,FALSE))-6),'csapat-ranglista'!$A:$FP,DN$321,FALSE)/8,VLOOKUP(VLOOKUP($A222,csapatok!$A:$NN,DN$320,FALSE),'csapat-ranglista'!$A:$FP,DN$321,FALSE)/4),0)</f>
        <v>0</v>
      </c>
      <c r="DO222" s="224">
        <f>versenyek!$MF$11*IFERROR(VLOOKUP(VLOOKUP($A222,versenyek!ME:MG,3,FALSE),szabalyok!$A$16:$B$23,2,FALSE)/4,0)</f>
        <v>0</v>
      </c>
      <c r="DP222" s="224">
        <f>versenyek!$MI$11*IFERROR(VLOOKUP(VLOOKUP($A222,versenyek!MH:MJ,3,FALSE),szabalyok!$A$16:$B$23,2,FALSE)/4,0)</f>
        <v>0</v>
      </c>
      <c r="DQ222" s="223">
        <f>IFERROR(IF(RIGHT(VLOOKUP($A222,csapatok!$A:$NN,DQ$320,FALSE),5)="Csere",VLOOKUP(LEFT(VLOOKUP($A222,csapatok!$A:$NN,DQ$320,FALSE),LEN(VLOOKUP($A222,csapatok!$A:$NN,DQ$320,FALSE))-6),'csapat-ranglista'!$A:$FP,DQ$321,FALSE)/8,VLOOKUP(VLOOKUP($A222,csapatok!$A:$NN,DQ$320,FALSE),'csapat-ranglista'!$A:$FP,DQ$321,FALSE)/4),0)</f>
        <v>0</v>
      </c>
      <c r="DR222" s="223">
        <f>IFERROR(IF(RIGHT(VLOOKUP($A222,csapatok!$A:$NN,DR$320,FALSE),5)="Csere",VLOOKUP(LEFT(VLOOKUP($A222,csapatok!$A:$NN,DR$320,FALSE),LEN(VLOOKUP($A222,csapatok!$A:$NN,DR$320,FALSE))-6),'csapat-ranglista'!$A:$FP,DR$321,FALSE)/8,VLOOKUP(VLOOKUP($A222,csapatok!$A:$NN,DR$320,FALSE),'csapat-ranglista'!$A:$FP,DR$321,FALSE)/4),0)</f>
        <v>0</v>
      </c>
      <c r="DS222" s="223">
        <f>IFERROR(IF(RIGHT(VLOOKUP($A222,csapatok!$A:$NN,DS$320,FALSE),5)="Csere",VLOOKUP(LEFT(VLOOKUP($A222,csapatok!$A:$NN,DS$320,FALSE),LEN(VLOOKUP($A222,csapatok!$A:$NN,DS$320,FALSE))-6),'csapat-ranglista'!$A:$FP,DS$321,FALSE)/8,VLOOKUP(VLOOKUP($A222,csapatok!$A:$NN,DS$320,FALSE),'csapat-ranglista'!$A:$FP,DS$321,FALSE)/4),0)</f>
        <v>0</v>
      </c>
      <c r="DT222" s="223">
        <f>IFERROR(IF(RIGHT(VLOOKUP($A222,csapatok!$A:$NN,DT$320,FALSE),5)="Csere",VLOOKUP(LEFT(VLOOKUP($A222,csapatok!$A:$NN,DT$320,FALSE),LEN(VLOOKUP($A222,csapatok!$A:$NN,DT$320,FALSE))-6),'csapat-ranglista'!$A:$FP,DT$321,FALSE)/8,VLOOKUP(VLOOKUP($A222,csapatok!$A:$NN,DT$320,FALSE),'csapat-ranglista'!$A:$FP,DT$321,FALSE)/4),0)</f>
        <v>0</v>
      </c>
      <c r="DU222" s="223">
        <f>IFERROR(IF(RIGHT(VLOOKUP($A222,csapatok!$A:$NN,DU$320,FALSE),5)="Csere",VLOOKUP(LEFT(VLOOKUP($A222,csapatok!$A:$NN,DU$320,FALSE),LEN(VLOOKUP($A222,csapatok!$A:$NN,DU$320,FALSE))-6),'csapat-ranglista'!$A:$FP,DU$321,FALSE)/8,VLOOKUP(VLOOKUP($A222,csapatok!$A:$NN,DU$320,FALSE),'csapat-ranglista'!$A:$FP,DU$321,FALSE)/4),0)</f>
        <v>0</v>
      </c>
      <c r="DV222" s="223">
        <f>IFERROR(IF(RIGHT(VLOOKUP($A222,csapatok!$A:$NN,DV$320,FALSE),5)="Csere",VLOOKUP(LEFT(VLOOKUP($A222,csapatok!$A:$NN,DV$320,FALSE),LEN(VLOOKUP($A222,csapatok!$A:$NN,DV$320,FALSE))-6),'csapat-ranglista'!$A:$FP,DV$321,FALSE)/8,VLOOKUP(VLOOKUP($A222,csapatok!$A:$NN,DV$320,FALSE),'csapat-ranglista'!$A:$FP,DV$321,FALSE)/4),0)</f>
        <v>0</v>
      </c>
      <c r="DW222" s="223">
        <f>IFERROR(IF(RIGHT(VLOOKUP($A222,csapatok!$A:$NN,DW$320,FALSE),5)="Csere",VLOOKUP(LEFT(VLOOKUP($A222,csapatok!$A:$NN,DW$320,FALSE),LEN(VLOOKUP($A222,csapatok!$A:$NN,DW$320,FALSE))-6),'csapat-ranglista'!$A:$FP,DW$321,FALSE)/8,VLOOKUP(VLOOKUP($A222,csapatok!$A:$NN,DW$320,FALSE),'csapat-ranglista'!$A:$FP,DW$321,FALSE)/4),0)</f>
        <v>0</v>
      </c>
      <c r="DX222" s="223">
        <f>IFERROR(IF(RIGHT(VLOOKUP($A222,csapatok!$A:$NN,DX$320,FALSE),5)="Csere",VLOOKUP(LEFT(VLOOKUP($A222,csapatok!$A:$NN,DX$320,FALSE),LEN(VLOOKUP($A222,csapatok!$A:$NN,DX$320,FALSE))-6),'csapat-ranglista'!$A:$FP,DX$321,FALSE)/8,VLOOKUP(VLOOKUP($A222,csapatok!$A:$NN,DX$320,FALSE),'csapat-ranglista'!$A:$FP,DX$321,FALSE)/4),0)</f>
        <v>0</v>
      </c>
      <c r="DY222" s="223">
        <f>IFERROR(IF(RIGHT(VLOOKUP($A222,csapatok!$A:$NN,DY$320,FALSE),5)="Csere",VLOOKUP(LEFT(VLOOKUP($A222,csapatok!$A:$NN,DY$320,FALSE),LEN(VLOOKUP($A222,csapatok!$A:$NN,DY$320,FALSE))-6),'csapat-ranglista'!$A:$FP,DY$321,FALSE)/8,VLOOKUP(VLOOKUP($A222,csapatok!$A:$NN,DY$320,FALSE),'csapat-ranglista'!$A:$FP,DY$321,FALSE)/4),0)</f>
        <v>0</v>
      </c>
      <c r="DZ222" s="223">
        <f>IFERROR(IF(RIGHT(VLOOKUP($A222,csapatok!$A:$NN,DZ$320,FALSE),5)="Csere",VLOOKUP(LEFT(VLOOKUP($A222,csapatok!$A:$NN,DZ$320,FALSE),LEN(VLOOKUP($A222,csapatok!$A:$NN,DZ$320,FALSE))-6),'csapat-ranglista'!$A:$FP,DZ$321,FALSE)/8,VLOOKUP(VLOOKUP($A222,csapatok!$A:$NN,DZ$320,FALSE),'csapat-ranglista'!$A:$FP,DZ$321,FALSE)/4),0)</f>
        <v>0</v>
      </c>
      <c r="EA222" s="223">
        <f>IFERROR(IF(RIGHT(VLOOKUP($A222,csapatok!$A:$NN,EA$320,FALSE),5)="Csere",VLOOKUP(LEFT(VLOOKUP($A222,csapatok!$A:$NN,EA$320,FALSE),LEN(VLOOKUP($A222,csapatok!$A:$NN,EA$320,FALSE))-6),'csapat-ranglista'!$A:$FP,EA$321,FALSE)/8,VLOOKUP(VLOOKUP($A222,csapatok!$A:$NN,EA$320,FALSE),'csapat-ranglista'!$A:$FP,EA$321,FALSE)/4),0)</f>
        <v>0</v>
      </c>
      <c r="EB222" s="223">
        <f>IFERROR(IF(RIGHT(VLOOKUP($A222,csapatok!$A:$NN,EB$320,FALSE),5)="Csere",VLOOKUP(LEFT(VLOOKUP($A222,csapatok!$A:$NN,EB$320,FALSE),LEN(VLOOKUP($A222,csapatok!$A:$NN,EB$320,FALSE))-6),'csapat-ranglista'!$A:$FP,EB$321,FALSE)/8,VLOOKUP(VLOOKUP($A222,csapatok!$A:$NN,EB$320,FALSE),'csapat-ranglista'!$A:$FP,EB$321,FALSE)/4),0)</f>
        <v>0</v>
      </c>
      <c r="EC222" s="223">
        <f>IFERROR(IF(RIGHT(VLOOKUP($A222,csapatok!$A:$NN,EC$320,FALSE),5)="Csere",VLOOKUP(LEFT(VLOOKUP($A222,csapatok!$A:$NN,EC$320,FALSE),LEN(VLOOKUP($A222,csapatok!$A:$NN,EC$320,FALSE))-6),'csapat-ranglista'!$A:$FP,EC$321,FALSE)/8,VLOOKUP(VLOOKUP($A222,csapatok!$A:$NN,EC$320,FALSE),'csapat-ranglista'!$A:$FP,EC$321,FALSE)/4),0)</f>
        <v>0</v>
      </c>
      <c r="ED222" s="223">
        <f>IFERROR(IF(RIGHT(VLOOKUP($A222,csapatok!$A:$NN,ED$320,FALSE),5)="Csere",VLOOKUP(LEFT(VLOOKUP($A222,csapatok!$A:$NN,ED$320,FALSE),LEN(VLOOKUP($A222,csapatok!$A:$NN,ED$320,FALSE))-6),'csapat-ranglista'!$A:$FP,ED$321,FALSE)/8,VLOOKUP(VLOOKUP($A222,csapatok!$A:$NN,ED$320,FALSE),'csapat-ranglista'!$A:$FP,ED$321,FALSE)/4),0)</f>
        <v>0</v>
      </c>
      <c r="EE222" s="223">
        <f>IFERROR(IF(RIGHT(VLOOKUP($A222,csapatok!$A:$NN,EE$320,FALSE),5)="Csere",VLOOKUP(LEFT(VLOOKUP($A222,csapatok!$A:$NN,EE$320,FALSE),LEN(VLOOKUP($A222,csapatok!$A:$NN,EE$320,FALSE))-6),'csapat-ranglista'!$A:$FP,EE$321,FALSE)/8,VLOOKUP(VLOOKUP($A222,csapatok!$A:$NN,EE$320,FALSE),'csapat-ranglista'!$A:$FP,EE$321,FALSE)/4),0)</f>
        <v>0</v>
      </c>
      <c r="EF222" s="223">
        <f>IFERROR(IF(RIGHT(VLOOKUP($A222,csapatok!$A:$NN,EF$320,FALSE),5)="Csere",VLOOKUP(LEFT(VLOOKUP($A222,csapatok!$A:$NN,EF$320,FALSE),LEN(VLOOKUP($A222,csapatok!$A:$NN,EF$320,FALSE))-6),'csapat-ranglista'!$A:$FP,EF$321,FALSE)/8,VLOOKUP(VLOOKUP($A222,csapatok!$A:$NN,EF$320,FALSE),'csapat-ranglista'!$A:$FP,EF$321,FALSE)/4),0)</f>
        <v>0</v>
      </c>
      <c r="EG222" s="223">
        <f>IFERROR(IF(RIGHT(VLOOKUP($A222,csapatok!$A:$NN,EG$320,FALSE),5)="Csere",VLOOKUP(LEFT(VLOOKUP($A222,csapatok!$A:$NN,EG$320,FALSE),LEN(VLOOKUP($A222,csapatok!$A:$NN,EG$320,FALSE))-6),'csapat-ranglista'!$A:$FP,EG$321,FALSE)/8,VLOOKUP(VLOOKUP($A222,csapatok!$A:$NN,EG$320,FALSE),'csapat-ranglista'!$A:$FP,EG$321,FALSE)/4),0)</f>
        <v>0</v>
      </c>
      <c r="EH222" s="223">
        <f>IFERROR(IF(RIGHT(VLOOKUP($A222,csapatok!$A:$NN,EH$320,FALSE),5)="Csere",VLOOKUP(LEFT(VLOOKUP($A222,csapatok!$A:$NN,EH$320,FALSE),LEN(VLOOKUP($A222,csapatok!$A:$NN,EH$320,FALSE))-6),'csapat-ranglista'!$A:$FP,EH$321,FALSE)/8,VLOOKUP(VLOOKUP($A222,csapatok!$A:$NN,EH$320,FALSE),'csapat-ranglista'!$A:$FP,EH$321,FALSE)/4),0)</f>
        <v>0</v>
      </c>
      <c r="EI222" s="223">
        <f>IFERROR(IF(RIGHT(VLOOKUP($A222,csapatok!$A:$NN,EI$320,FALSE),5)="Csere",VLOOKUP(LEFT(VLOOKUP($A222,csapatok!$A:$NN,EI$320,FALSE),LEN(VLOOKUP($A222,csapatok!$A:$NN,EI$320,FALSE))-6),'csapat-ranglista'!$A:$FP,EI$321,FALSE)/8,VLOOKUP(VLOOKUP($A222,csapatok!$A:$NN,EI$320,FALSE),'csapat-ranglista'!$A:$FP,EI$321,FALSE)/4),0)</f>
        <v>0</v>
      </c>
      <c r="EJ222" s="223">
        <f>IFERROR(IF(RIGHT(VLOOKUP($A222,csapatok!$A:$NN,EJ$320,FALSE),5)="Csere",VLOOKUP(LEFT(VLOOKUP($A222,csapatok!$A:$NN,EJ$320,FALSE),LEN(VLOOKUP($A222,csapatok!$A:$NN,EJ$320,FALSE))-6),'csapat-ranglista'!$A:$FP,EJ$321,FALSE)/8,VLOOKUP(VLOOKUP($A222,csapatok!$A:$NN,EJ$320,FALSE),'csapat-ranglista'!$A:$FP,EJ$321,FALSE)/4),0)</f>
        <v>0</v>
      </c>
      <c r="EK222" s="223">
        <f>IFERROR(IF(RIGHT(VLOOKUP($A222,csapatok!$A:$NN,EK$320,FALSE),5)="Csere",VLOOKUP(LEFT(VLOOKUP($A222,csapatok!$A:$NN,EK$320,FALSE),LEN(VLOOKUP($A222,csapatok!$A:$NN,EK$320,FALSE))-6),'csapat-ranglista'!$A:$FP,EK$321,FALSE)/8,VLOOKUP(VLOOKUP($A222,csapatok!$A:$NN,EK$320,FALSE),'csapat-ranglista'!$A:$FP,EK$321,FALSE)/4),0)</f>
        <v>0</v>
      </c>
      <c r="EL222" s="223">
        <f>IFERROR(IF(RIGHT(VLOOKUP($A222,csapatok!$A:$NN,EL$320,FALSE),5)="Csere",VLOOKUP(LEFT(VLOOKUP($A222,csapatok!$A:$NN,EL$320,FALSE),LEN(VLOOKUP($A222,csapatok!$A:$NN,EL$320,FALSE))-6),'csapat-ranglista'!$A:$FP,EL$321,FALSE)/8,VLOOKUP(VLOOKUP($A222,csapatok!$A:$NN,EL$320,FALSE),'csapat-ranglista'!$A:$FP,EL$321,FALSE)/4),0)</f>
        <v>0</v>
      </c>
      <c r="EM222" s="223">
        <f>IFERROR(IF(RIGHT(VLOOKUP($A222,csapatok!$A:$NN,EM$320,FALSE),5)="Csere",VLOOKUP(LEFT(VLOOKUP($A222,csapatok!$A:$NN,EM$320,FALSE),LEN(VLOOKUP($A222,csapatok!$A:$NN,EM$320,FALSE))-6),'csapat-ranglista'!$A:$FP,EM$321,FALSE)/8,VLOOKUP(VLOOKUP($A222,csapatok!$A:$NN,EM$320,FALSE),'csapat-ranglista'!$A:$FP,EM$321,FALSE)/4),0)</f>
        <v>0</v>
      </c>
      <c r="EN222" s="223">
        <f>IFERROR(IF(RIGHT(VLOOKUP($A222,csapatok!$A:$NN,EN$320,FALSE),5)="Csere",VLOOKUP(LEFT(VLOOKUP($A222,csapatok!$A:$NN,EN$320,FALSE),LEN(VLOOKUP($A222,csapatok!$A:$NN,EN$320,FALSE))-6),'csapat-ranglista'!$A:$FP,EN$321,FALSE)/8,VLOOKUP(VLOOKUP($A222,csapatok!$A:$NN,EN$320,FALSE),'csapat-ranglista'!$A:$FP,EN$321,FALSE)/4),0)</f>
        <v>0</v>
      </c>
      <c r="EO222" s="223">
        <f>IFERROR(IF(RIGHT(VLOOKUP($A222,csapatok!$A:$NN,EO$320,FALSE),5)="Csere",VLOOKUP(LEFT(VLOOKUP($A222,csapatok!$A:$NN,EO$320,FALSE),LEN(VLOOKUP($A222,csapatok!$A:$NN,EO$320,FALSE))-6),'csapat-ranglista'!$A:$FP,EO$321,FALSE)/8,VLOOKUP(VLOOKUP($A222,csapatok!$A:$NN,EO$320,FALSE),'csapat-ranglista'!$A:$FP,EO$321,FALSE)/4),0)</f>
        <v>0</v>
      </c>
      <c r="EP222" s="223">
        <f>IFERROR(IF(RIGHT(VLOOKUP($A222,csapatok!$A:$NN,EP$320,FALSE),5)="Csere",VLOOKUP(LEFT(VLOOKUP($A222,csapatok!$A:$NN,EP$320,FALSE),LEN(VLOOKUP($A222,csapatok!$A:$NN,EP$320,FALSE))-6),'csapat-ranglista'!$A:$FP,EP$321,FALSE)/8,VLOOKUP(VLOOKUP($A222,csapatok!$A:$NN,EP$320,FALSE),'csapat-ranglista'!$A:$FP,EP$321,FALSE)/4),0)</f>
        <v>0</v>
      </c>
      <c r="EQ222" s="223">
        <f>IFERROR(IF(RIGHT(VLOOKUP($A222,csapatok!$A:$NN,EQ$320,FALSE),5)="Csere",VLOOKUP(LEFT(VLOOKUP($A222,csapatok!$A:$NN,EQ$320,FALSE),LEN(VLOOKUP($A222,csapatok!$A:$NN,EQ$320,FALSE))-6),'csapat-ranglista'!$A:$FP,EQ$321,FALSE)/8,VLOOKUP(VLOOKUP($A222,csapatok!$A:$NN,EQ$320,FALSE),'csapat-ranglista'!$A:$FP,EQ$321,FALSE)/4),0)</f>
        <v>0</v>
      </c>
      <c r="ER222" s="223">
        <f>IFERROR(IF(RIGHT(VLOOKUP($A222,csapatok!$A:$NN,ER$320,FALSE),5)="Csere",VLOOKUP(LEFT(VLOOKUP($A222,csapatok!$A:$NN,ER$320,FALSE),LEN(VLOOKUP($A222,csapatok!$A:$NN,ER$320,FALSE))-6),'csapat-ranglista'!$A:$FP,ER$321,FALSE)/8,VLOOKUP(VLOOKUP($A222,csapatok!$A:$NN,ER$320,FALSE),'csapat-ranglista'!$A:$FP,ER$321,FALSE)/4),0)</f>
        <v>0</v>
      </c>
      <c r="ES222" s="223">
        <f>IFERROR(IF(RIGHT(VLOOKUP($A222,csapatok!$A:$NN,ES$320,FALSE),5)="Csere",VLOOKUP(LEFT(VLOOKUP($A222,csapatok!$A:$NN,ES$320,FALSE),LEN(VLOOKUP($A222,csapatok!$A:$NN,ES$320,FALSE))-6),'csapat-ranglista'!$A:$FP,ES$321,FALSE)/8,VLOOKUP(VLOOKUP($A222,csapatok!$A:$NN,ES$320,FALSE),'csapat-ranglista'!$A:$FP,ES$321,FALSE)/4),0)</f>
        <v>0</v>
      </c>
      <c r="ET222" s="223">
        <f>IFERROR(IF(RIGHT(VLOOKUP($A222,csapatok!$A:$NN,ET$320,FALSE),5)="Csere",VLOOKUP(LEFT(VLOOKUP($A222,csapatok!$A:$NN,ET$320,FALSE),LEN(VLOOKUP($A222,csapatok!$A:$NN,ET$320,FALSE))-6),'csapat-ranglista'!$A:$FP,ET$321,FALSE)/8,VLOOKUP(VLOOKUP($A222,csapatok!$A:$NN,ET$320,FALSE),'csapat-ranglista'!$A:$FP,ET$321,FALSE)/4),0)</f>
        <v>0</v>
      </c>
      <c r="EU222" s="223">
        <f>IFERROR(IF(RIGHT(VLOOKUP($A222,csapatok!$A:$NN,EU$320,FALSE),5)="Csere",VLOOKUP(LEFT(VLOOKUP($A222,csapatok!$A:$NN,EU$320,FALSE),LEN(VLOOKUP($A222,csapatok!$A:$NN,EU$320,FALSE))-6),'csapat-ranglista'!$A:$FP,EU$321,FALSE)/8,VLOOKUP(VLOOKUP($A222,csapatok!$A:$NN,EU$320,FALSE),'csapat-ranglista'!$A:$FP,EU$321,FALSE)/4),0)</f>
        <v>0</v>
      </c>
      <c r="EV222" s="223">
        <f>IFERROR(IF(RIGHT(VLOOKUP($A222,csapatok!$A:$NN,EV$320,FALSE),5)="Csere",VLOOKUP(LEFT(VLOOKUP($A222,csapatok!$A:$NN,EV$320,FALSE),LEN(VLOOKUP($A222,csapatok!$A:$NN,EV$320,FALSE))-6),'csapat-ranglista'!$A:$FP,EV$321,FALSE)/8,VLOOKUP(VLOOKUP($A222,csapatok!$A:$NN,EV$320,FALSE),'csapat-ranglista'!$A:$FP,EV$321,FALSE)/4),0)</f>
        <v>0</v>
      </c>
      <c r="EW222" s="223">
        <f>IFERROR(IF(RIGHT(VLOOKUP($A222,csapatok!$A:$NN,EW$320,FALSE),5)="Csere",VLOOKUP(LEFT(VLOOKUP($A222,csapatok!$A:$NN,EW$320,FALSE),LEN(VLOOKUP($A222,csapatok!$A:$NN,EW$320,FALSE))-6),'csapat-ranglista'!$A:$FP,EW$321,FALSE)/8,VLOOKUP(VLOOKUP($A222,csapatok!$A:$NN,EW$320,FALSE),'csapat-ranglista'!$A:$FP,EW$321,FALSE)/4),0)</f>
        <v>0</v>
      </c>
      <c r="EX222" s="223">
        <f>IFERROR(IF(RIGHT(VLOOKUP($A222,csapatok!$A:$NN,EX$320,FALSE),5)="Csere",VLOOKUP(LEFT(VLOOKUP($A222,csapatok!$A:$NN,EX$320,FALSE),LEN(VLOOKUP($A222,csapatok!$A:$NN,EX$320,FALSE))-6),'csapat-ranglista'!$A:$FP,EX$321,FALSE)/8,VLOOKUP(VLOOKUP($A222,csapatok!$A:$NN,EX$320,FALSE),'csapat-ranglista'!$A:$FP,EX$321,FALSE)/4),0)</f>
        <v>0</v>
      </c>
      <c r="EY222" s="223">
        <f>IFERROR(IF(RIGHT(VLOOKUP($A222,csapatok!$A:$NN,EY$320,FALSE),5)="Csere",VLOOKUP(LEFT(VLOOKUP($A222,csapatok!$A:$NN,EY$320,FALSE),LEN(VLOOKUP($A222,csapatok!$A:$NN,EY$320,FALSE))-6),'csapat-ranglista'!$A:$FP,EY$321,FALSE)/8,VLOOKUP(VLOOKUP($A222,csapatok!$A:$NN,EY$320,FALSE),'csapat-ranglista'!$A:$FP,EY$321,FALSE)/4),0)</f>
        <v>0</v>
      </c>
      <c r="EZ222" s="223">
        <f>IFERROR(IF(RIGHT(VLOOKUP($A222,csapatok!$A:$NN,EZ$320,FALSE),5)="Csere",VLOOKUP(LEFT(VLOOKUP($A222,csapatok!$A:$NN,EZ$320,FALSE),LEN(VLOOKUP($A222,csapatok!$A:$NN,EZ$320,FALSE))-6),'csapat-ranglista'!$A:$FP,EZ$321,FALSE)/8,VLOOKUP(VLOOKUP($A222,csapatok!$A:$NN,EZ$320,FALSE),'csapat-ranglista'!$A:$FP,EZ$321,FALSE)/4),0)</f>
        <v>0</v>
      </c>
      <c r="FA222" s="223">
        <f>IFERROR(IF(RIGHT(VLOOKUP($A222,csapatok!$A:$NN,FA$320,FALSE),5)="Csere",VLOOKUP(LEFT(VLOOKUP($A222,csapatok!$A:$NN,FA$320,FALSE),LEN(VLOOKUP($A222,csapatok!$A:$NN,FA$320,FALSE))-6),'csapat-ranglista'!$A:$FP,FA$321,FALSE)/8,VLOOKUP(VLOOKUP($A222,csapatok!$A:$NN,FA$320,FALSE),'csapat-ranglista'!$A:$FP,FA$321,FALSE)/4),0)</f>
        <v>0</v>
      </c>
      <c r="FB222" s="223">
        <f>IFERROR(IF(RIGHT(VLOOKUP($A222,csapatok!$A:$NN,FB$320,FALSE),5)="Csere",VLOOKUP(LEFT(VLOOKUP($A222,csapatok!$A:$NN,FB$320,FALSE),LEN(VLOOKUP($A222,csapatok!$A:$NN,FB$320,FALSE))-6),'csapat-ranglista'!$A:$FP,FB$321,FALSE)/8,VLOOKUP(VLOOKUP($A222,csapatok!$A:$NN,FB$320,FALSE),'csapat-ranglista'!$A:$FP,FB$321,FALSE)/4),0)</f>
        <v>0</v>
      </c>
      <c r="FC222" s="223">
        <f>IFERROR(IF(RIGHT(VLOOKUP($A222,csapatok!$A:$NN,FC$320,FALSE),5)="Csere",VLOOKUP(LEFT(VLOOKUP($A222,csapatok!$A:$NN,FC$320,FALSE),LEN(VLOOKUP($A222,csapatok!$A:$NN,FC$320,FALSE))-6),'csapat-ranglista'!$A:$FP,FC$321,FALSE)/8,VLOOKUP(VLOOKUP($A222,csapatok!$A:$NN,FC$320,FALSE),'csapat-ranglista'!$A:$FP,FC$321,FALSE)/4),0)</f>
        <v>0</v>
      </c>
      <c r="FD222" s="224">
        <f>versenyek!$QY$11*IFERROR(VLOOKUP(VLOOKUP($A222,versenyek!QX:QZ,3,FALSE),szabalyok!$A$16:$B$23,2,FALSE)/4,0)</f>
        <v>0</v>
      </c>
      <c r="FE222" s="224">
        <f>versenyek!$RB$11*IFERROR(VLOOKUP(VLOOKUP($A222,versenyek!RA:RC,3,FALSE),szabalyok!$A$16:$B$23,2,FALSE)/4,0)</f>
        <v>0</v>
      </c>
      <c r="FF222" s="223">
        <f>IFERROR(IF(RIGHT(VLOOKUP($A222,csapatok!$A:$NN,FF$320,FALSE),5)="Csere",VLOOKUP(LEFT(VLOOKUP($A222,csapatok!$A:$NN,FF$320,FALSE),LEN(VLOOKUP($A222,csapatok!$A:$NN,FF$320,FALSE))-6),'csapat-ranglista'!$A:$FP,FF$321,FALSE)/8,VLOOKUP(VLOOKUP($A222,csapatok!$A:$NN,FF$320,FALSE),'csapat-ranglista'!$A:$FP,FF$321,FALSE)/4),0)</f>
        <v>0</v>
      </c>
      <c r="FG222" s="223">
        <f>IFERROR(IF(RIGHT(VLOOKUP($A222,csapatok!$A:$NN,FG$320,FALSE),5)="Csere",VLOOKUP(LEFT(VLOOKUP($A222,csapatok!$A:$NN,FG$320,FALSE),LEN(VLOOKUP($A222,csapatok!$A:$NN,FG$320,FALSE))-6),'csapat-ranglista'!$A:$FP,FG$321,FALSE)/8,VLOOKUP(VLOOKUP($A222,csapatok!$A:$NN,FG$320,FALSE),'csapat-ranglista'!$A:$FP,FG$321,FALSE)/4),0)</f>
        <v>0</v>
      </c>
      <c r="FH222" s="223">
        <f>IFERROR(IF(RIGHT(VLOOKUP($A222,csapatok!$A:$NN,FH$320,FALSE),5)="Csere",VLOOKUP(LEFT(VLOOKUP($A222,csapatok!$A:$NN,FH$320,FALSE),LEN(VLOOKUP($A222,csapatok!$A:$NN,FH$320,FALSE))-6),'csapat-ranglista'!$A:$FP,FH$321,FALSE)/8,VLOOKUP(VLOOKUP($A222,csapatok!$A:$NN,FH$320,FALSE),'csapat-ranglista'!$A:$FP,FH$321,FALSE)/4),0)</f>
        <v>0</v>
      </c>
      <c r="FI222" s="223">
        <f>IFERROR(IF(RIGHT(VLOOKUP($A222,csapatok!$A:$NN,FI$320,FALSE),5)="Csere",VLOOKUP(LEFT(VLOOKUP($A222,csapatok!$A:$NN,FI$320,FALSE),LEN(VLOOKUP($A222,csapatok!$A:$NN,FI$320,FALSE))-6),'csapat-ranglista'!$A:$FP,FI$321,FALSE)/8,VLOOKUP(VLOOKUP($A222,csapatok!$A:$NN,FI$320,FALSE),'csapat-ranglista'!$A:$FP,FI$321,FALSE)/4),0)</f>
        <v>0</v>
      </c>
      <c r="FJ222" s="223">
        <f>IFERROR(IF(RIGHT(VLOOKUP($A222,csapatok!$A:$NN,FJ$320,FALSE),5)="Csere",VLOOKUP(LEFT(VLOOKUP($A222,csapatok!$A:$NN,FJ$320,FALSE),LEN(VLOOKUP($A222,csapatok!$A:$NN,FJ$320,FALSE))-6),'csapat-ranglista'!$A:$FP,FJ$321,FALSE)/8,VLOOKUP(VLOOKUP($A222,csapatok!$A:$NN,FJ$320,FALSE),'csapat-ranglista'!$A:$FP,FJ$321,FALSE)/4),0)</f>
        <v>0</v>
      </c>
      <c r="FK222" s="223">
        <f>IFERROR(IF(RIGHT(VLOOKUP($A222,csapatok!$A:$NN,FK$320,FALSE),5)="Csere",VLOOKUP(LEFT(VLOOKUP($A222,csapatok!$A:$NN,FK$320,FALSE),LEN(VLOOKUP($A222,csapatok!$A:$NN,FK$320,FALSE))-6),'csapat-ranglista'!$A:$FP,FK$321,FALSE)/8,VLOOKUP(VLOOKUP($A222,csapatok!$A:$NN,FK$320,FALSE),'csapat-ranglista'!$A:$FP,FK$321,FALSE)/4),0)</f>
        <v>0</v>
      </c>
      <c r="FL222" s="223">
        <f>IFERROR(IF(RIGHT(VLOOKUP($A222,csapatok!$A:$NN,FL$320,FALSE),5)="Csere",VLOOKUP(LEFT(VLOOKUP($A222,csapatok!$A:$NN,FL$320,FALSE),LEN(VLOOKUP($A222,csapatok!$A:$NN,FL$320,FALSE))-6),'csapat-ranglista'!$A:$FP,FL$321,FALSE)/8,VLOOKUP(VLOOKUP($A222,csapatok!$A:$NN,FL$320,FALSE),'csapat-ranglista'!$A:$FP,FL$321,FALSE)/4),0)</f>
        <v>0</v>
      </c>
      <c r="FM222" s="223">
        <f>IFERROR(IF(RIGHT(VLOOKUP($A222,csapatok!$A:$NN,FM$320,FALSE),5)="Csere",VLOOKUP(LEFT(VLOOKUP($A222,csapatok!$A:$NN,FM$320,FALSE),LEN(VLOOKUP($A222,csapatok!$A:$NN,FM$320,FALSE))-6),'csapat-ranglista'!$A:$FP,FM$321,FALSE)/8,VLOOKUP(VLOOKUP($A222,csapatok!$A:$NN,FM$320,FALSE),'csapat-ranglista'!$A:$FP,FM$321,FALSE)/4),0)</f>
        <v>0</v>
      </c>
      <c r="FN222" s="223">
        <f>IFERROR(IF(RIGHT(VLOOKUP($A222,csapatok!$A:$NN,FN$320,FALSE),5)="Csere",VLOOKUP(LEFT(VLOOKUP($A222,csapatok!$A:$NN,FN$320,FALSE),LEN(VLOOKUP($A222,csapatok!$A:$NN,FN$320,FALSE))-6),'csapat-ranglista'!$A:$FP,FN$321,FALSE)/8,VLOOKUP(VLOOKUP($A222,csapatok!$A:$NN,FN$320,FALSE),'csapat-ranglista'!$A:$FP,FN$321,FALSE)/4),0)</f>
        <v>0</v>
      </c>
      <c r="FO222" s="223">
        <f>IFERROR(IF(RIGHT(VLOOKUP($A222,csapatok!$A:$NN,FO$320,FALSE),5)="Csere",VLOOKUP(LEFT(VLOOKUP($A222,csapatok!$A:$NN,FO$320,FALSE),LEN(VLOOKUP($A222,csapatok!$A:$NN,FO$320,FALSE))-6),'csapat-ranglista'!$A:$FP,FO$321,FALSE)/8,VLOOKUP(VLOOKUP($A222,csapatok!$A:$NN,FO$320,FALSE),'csapat-ranglista'!$A:$FP,FO$321,FALSE)/4),0)</f>
        <v>0</v>
      </c>
      <c r="FP222" s="223">
        <f>IFERROR(IF(RIGHT(VLOOKUP($A222,csapatok!$A:$NN,FP$320,FALSE),5)="Csere",VLOOKUP(LEFT(VLOOKUP($A222,csapatok!$A:$NN,FP$320,FALSE),LEN(VLOOKUP($A222,csapatok!$A:$NN,FP$320,FALSE))-6),'csapat-ranglista'!$A:$FP,FP$321,FALSE)/8,VLOOKUP(VLOOKUP($A222,csapatok!$A:$NN,FP$320,FALSE),'csapat-ranglista'!$A:$FP,FP$321,FALSE)/4),0)</f>
        <v>0</v>
      </c>
      <c r="FQ222" s="223">
        <f>IFERROR(IF(RIGHT(VLOOKUP($A222,csapatok!$A:$NN,FQ$320,FALSE),5)="Csere",VLOOKUP(LEFT(VLOOKUP($A222,csapatok!$A:$NN,FQ$320,FALSE),LEN(VLOOKUP($A222,csapatok!$A:$NN,FQ$320,FALSE))-6),'csapat-ranglista'!$A:$FP,FQ$321,FALSE)/8,VLOOKUP(VLOOKUP($A222,csapatok!$A:$NN,FQ$320,FALSE),'csapat-ranglista'!$A:$FP,FQ$321,FALSE)/4),0)</f>
        <v>0</v>
      </c>
      <c r="FR222" s="223">
        <f>IFERROR(IF(RIGHT(VLOOKUP($A222,csapatok!$A:$NN,FR$320,FALSE),5)="Csere",VLOOKUP(LEFT(VLOOKUP($A222,csapatok!$A:$NN,FR$320,FALSE),LEN(VLOOKUP($A222,csapatok!$A:$NN,FR$320,FALSE))-6),'csapat-ranglista'!$A:$FP,FR$321,FALSE)/8,VLOOKUP(VLOOKUP($A222,csapatok!$A:$NN,FR$320,FALSE),'csapat-ranglista'!$A:$FP,FR$321,FALSE)/4),0)</f>
        <v>0</v>
      </c>
      <c r="FS222" s="223">
        <f>IFERROR(IF(RIGHT(VLOOKUP($A222,csapatok!$A:$NN,FS$320,FALSE),5)="Csere",VLOOKUP(LEFT(VLOOKUP($A222,csapatok!$A:$NN,FS$320,FALSE),LEN(VLOOKUP($A222,csapatok!$A:$NN,FS$320,FALSE))-6),'csapat-ranglista'!$A:$FP,FS$321,FALSE)/8,VLOOKUP(VLOOKUP($A222,csapatok!$A:$NN,FS$320,FALSE),'csapat-ranglista'!$A:$FP,FS$321,FALSE)/4),0)</f>
        <v>0</v>
      </c>
      <c r="FT222" s="223">
        <f>IFERROR(IF(RIGHT(VLOOKUP($A222,csapatok!$A:$NN,FT$320,FALSE),5)="Csere",VLOOKUP(LEFT(VLOOKUP($A222,csapatok!$A:$NN,FT$320,FALSE),LEN(VLOOKUP($A222,csapatok!$A:$NN,FT$320,FALSE))-6),'csapat-ranglista'!$A:$FP,FT$321,FALSE)/8,VLOOKUP(VLOOKUP($A222,csapatok!$A:$NN,FT$320,FALSE),'csapat-ranglista'!$A:$FP,FT$321,FALSE)/4),0)</f>
        <v>0</v>
      </c>
      <c r="FU222" s="223">
        <f>IFERROR(IF(RIGHT(VLOOKUP($A222,csapatok!$A:$NN,FU$320,FALSE),5)="Csere",VLOOKUP(LEFT(VLOOKUP($A222,csapatok!$A:$NN,FU$320,FALSE),LEN(VLOOKUP($A222,csapatok!$A:$NN,FU$320,FALSE))-6),'csapat-ranglista'!$A:$FP,FU$321,FALSE)/8,VLOOKUP(VLOOKUP($A222,csapatok!$A:$NN,FU$320,FALSE),'csapat-ranglista'!$A:$FP,FU$321,FALSE)/4),0)</f>
        <v>0</v>
      </c>
      <c r="FV222" s="223">
        <f>IFERROR(IF(RIGHT(VLOOKUP($A222,csapatok!$A:$NN,FV$320,FALSE),5)="Csere",VLOOKUP(LEFT(VLOOKUP($A222,csapatok!$A:$NN,FV$320,FALSE),LEN(VLOOKUP($A222,csapatok!$A:$NN,FV$320,FALSE))-6),'csapat-ranglista'!$A:$FP,FV$321,FALSE)/8,VLOOKUP(VLOOKUP($A222,csapatok!$A:$NN,FV$320,FALSE),'csapat-ranglista'!$A:$FP,FV$321,FALSE)/4),0)</f>
        <v>0</v>
      </c>
      <c r="FW222" s="223">
        <f>IFERROR(IF(RIGHT(VLOOKUP($A222,csapatok!$A:$NN,FW$320,FALSE),5)="Csere",VLOOKUP(LEFT(VLOOKUP($A222,csapatok!$A:$NN,FW$320,FALSE),LEN(VLOOKUP($A222,csapatok!$A:$NN,FW$320,FALSE))-6),'csapat-ranglista'!$A:$FP,FW$321,FALSE)/8,VLOOKUP(VLOOKUP($A222,csapatok!$A:$NN,FW$320,FALSE),'csapat-ranglista'!$A:$FP,FW$321,FALSE)/4),0)</f>
        <v>0</v>
      </c>
      <c r="FX222" s="223">
        <f>IFERROR(IF(RIGHT(VLOOKUP($A222,csapatok!$A:$NN,FX$320,FALSE),5)="Csere",VLOOKUP(LEFT(VLOOKUP($A222,csapatok!$A:$NN,FX$320,FALSE),LEN(VLOOKUP($A222,csapatok!$A:$NN,FX$320,FALSE))-6),'csapat-ranglista'!$A:$FP,FX$321,FALSE)/8,VLOOKUP(VLOOKUP($A222,csapatok!$A:$NN,FX$320,FALSE),'csapat-ranglista'!$A:$FP,FX$321,FALSE)/4),0)</f>
        <v>0</v>
      </c>
      <c r="FY222" s="223">
        <f>IFERROR(IF(RIGHT(VLOOKUP($A222,csapatok!$A:$NN,FY$320,FALSE),5)="Csere",VLOOKUP(LEFT(VLOOKUP($A222,csapatok!$A:$NN,FY$320,FALSE),LEN(VLOOKUP($A222,csapatok!$A:$NN,FY$320,FALSE))-6),'csapat-ranglista'!$A:$FP,FY$321,FALSE)/8,VLOOKUP(VLOOKUP($A222,csapatok!$A:$NN,FY$320,FALSE),'csapat-ranglista'!$A:$FP,FY$321,FALSE)/4),0)</f>
        <v>0</v>
      </c>
      <c r="FZ222" s="223">
        <f>IFERROR(IF(RIGHT(VLOOKUP($A222,csapatok!$A:$NN,FZ$320,FALSE),5)="Csere",VLOOKUP(LEFT(VLOOKUP($A222,csapatok!$A:$NN,FZ$320,FALSE),LEN(VLOOKUP($A222,csapatok!$A:$NN,FZ$320,FALSE))-6),'csapat-ranglista'!$A:$FP,FZ$321,FALSE)/8,VLOOKUP(VLOOKUP($A222,csapatok!$A:$NN,FZ$320,FALSE),'csapat-ranglista'!$A:$FP,FZ$321,FALSE)/4),0)</f>
        <v>0</v>
      </c>
      <c r="GA222" s="223">
        <f>IFERROR(IF(RIGHT(VLOOKUP($A222,csapatok!$A:$NN,GA$320,FALSE),5)="Csere",VLOOKUP(LEFT(VLOOKUP($A222,csapatok!$A:$NN,GA$320,FALSE),LEN(VLOOKUP($A222,csapatok!$A:$NN,GA$320,FALSE))-6),'csapat-ranglista'!$A:$FP,GA$321,FALSE)/8,VLOOKUP(VLOOKUP($A222,csapatok!$A:$NN,GA$320,FALSE),'csapat-ranglista'!$A:$FP,GA$321,FALSE)/4),0)</f>
        <v>0</v>
      </c>
      <c r="GB222" s="223">
        <f>IFERROR(IF(RIGHT(VLOOKUP($A222,csapatok!$A:$NN,GB$320,FALSE),5)="Csere",VLOOKUP(LEFT(VLOOKUP($A222,csapatok!$A:$NN,GB$320,FALSE),LEN(VLOOKUP($A222,csapatok!$A:$NN,GB$320,FALSE))-6),'csapat-ranglista'!$A:$FP,GB$321,FALSE)/8,VLOOKUP(VLOOKUP($A222,csapatok!$A:$NN,GB$320,FALSE),'csapat-ranglista'!$A:$FP,GB$321,FALSE)/4),0)</f>
        <v>0</v>
      </c>
      <c r="GC222" s="223">
        <f>IFERROR(IF(RIGHT(VLOOKUP($A222,csapatok!$A:$NN,GC$320,FALSE),5)="Csere",VLOOKUP(LEFT(VLOOKUP($A222,csapatok!$A:$NN,GC$320,FALSE),LEN(VLOOKUP($A222,csapatok!$A:$NN,GC$320,FALSE))-6),'csapat-ranglista'!$A:$FP,GC$321,FALSE)/8,VLOOKUP(VLOOKUP($A222,csapatok!$A:$NN,GC$320,FALSE),'csapat-ranglista'!$A:$FP,GC$321,FALSE)/4),0)</f>
        <v>0</v>
      </c>
      <c r="GD222" s="247">
        <f>SUM(EQ222:GC222)</f>
        <v>0</v>
      </c>
    </row>
    <row r="223" spans="1:186">
      <c r="A223" s="32" t="s">
        <v>297</v>
      </c>
      <c r="B223" s="2">
        <v>33055</v>
      </c>
      <c r="C223" s="131" t="str">
        <f>IF(B223=0,"",IF(B223&lt;$C$1,"felnőtt","ifi"))</f>
        <v>felnőtt</v>
      </c>
      <c r="D223" s="32" t="s">
        <v>9</v>
      </c>
      <c r="E223" s="45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1.4439569751222083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f>IFERROR(IF(RIGHT(VLOOKUP($A223,csapatok!$A:$BL,X$320,FALSE),5)="Csere",VLOOKUP(LEFT(VLOOKUP($A223,csapatok!$A:$BL,X$320,FALSE),LEN(VLOOKUP($A223,csapatok!$A:$BL,X$320,FALSE))-6),'csapat-ranglista'!$A:$FP,X$321,FALSE)/8,VLOOKUP(VLOOKUP($A223,csapatok!$A:$BL,X$320,FALSE),'csapat-ranglista'!$A:$FP,X$321,FALSE)/4),0)</f>
        <v>0</v>
      </c>
      <c r="Y223" s="32">
        <f>IFERROR(IF(RIGHT(VLOOKUP($A223,csapatok!$A:$BL,Y$320,FALSE),5)="Csere",VLOOKUP(LEFT(VLOOKUP($A223,csapatok!$A:$BL,Y$320,FALSE),LEN(VLOOKUP($A223,csapatok!$A:$BL,Y$320,FALSE))-6),'csapat-ranglista'!$A:$FP,Y$321,FALSE)/8,VLOOKUP(VLOOKUP($A223,csapatok!$A:$BL,Y$320,FALSE),'csapat-ranglista'!$A:$FP,Y$321,FALSE)/4),0)</f>
        <v>0</v>
      </c>
      <c r="Z223" s="32">
        <f>IFERROR(IF(RIGHT(VLOOKUP($A223,csapatok!$A:$BL,Z$320,FALSE),5)="Csere",VLOOKUP(LEFT(VLOOKUP($A223,csapatok!$A:$BL,Z$320,FALSE),LEN(VLOOKUP($A223,csapatok!$A:$BL,Z$320,FALSE))-6),'csapat-ranglista'!$A:$FP,Z$321,FALSE)/8,VLOOKUP(VLOOKUP($A223,csapatok!$A:$BL,Z$320,FALSE),'csapat-ranglista'!$A:$FP,Z$321,FALSE)/4),0)</f>
        <v>0</v>
      </c>
      <c r="AA223" s="32">
        <f>IFERROR(IF(RIGHT(VLOOKUP($A223,csapatok!$A:$BL,AA$320,FALSE),5)="Csere",VLOOKUP(LEFT(VLOOKUP($A223,csapatok!$A:$BL,AA$320,FALSE),LEN(VLOOKUP($A223,csapatok!$A:$BL,AA$320,FALSE))-6),'csapat-ranglista'!$A:$FP,AA$321,FALSE)/8,VLOOKUP(VLOOKUP($A223,csapatok!$A:$BL,AA$320,FALSE),'csapat-ranglista'!$A:$FP,AA$321,FALSE)/4),0)</f>
        <v>0</v>
      </c>
      <c r="AB223" s="223">
        <f>IFERROR(IF(RIGHT(VLOOKUP($A223,csapatok!$A:$BL,AB$320,FALSE),5)="Csere",VLOOKUP(LEFT(VLOOKUP($A223,csapatok!$A:$BL,AB$320,FALSE),LEN(VLOOKUP($A223,csapatok!$A:$BL,AB$320,FALSE))-6),'csapat-ranglista'!$A:$FP,AB$321,FALSE)/8,VLOOKUP(VLOOKUP($A223,csapatok!$A:$BL,AB$320,FALSE),'csapat-ranglista'!$A:$FP,AB$321,FALSE)/4),0)</f>
        <v>0</v>
      </c>
      <c r="AC223" s="223">
        <f>IFERROR(IF(RIGHT(VLOOKUP($A223,csapatok!$A:$BL,AC$320,FALSE),5)="Csere",VLOOKUP(LEFT(VLOOKUP($A223,csapatok!$A:$BL,AC$320,FALSE),LEN(VLOOKUP($A223,csapatok!$A:$BL,AC$320,FALSE))-6),'csapat-ranglista'!$A:$FP,AC$321,FALSE)/8,VLOOKUP(VLOOKUP($A223,csapatok!$A:$BL,AC$320,FALSE),'csapat-ranglista'!$A:$FP,AC$321,FALSE)/4),0)</f>
        <v>0</v>
      </c>
      <c r="AD223" s="223">
        <f>IFERROR(IF(RIGHT(VLOOKUP($A223,csapatok!$A:$BL,AD$320,FALSE),5)="Csere",VLOOKUP(LEFT(VLOOKUP($A223,csapatok!$A:$BL,AD$320,FALSE),LEN(VLOOKUP($A223,csapatok!$A:$BL,AD$320,FALSE))-6),'csapat-ranglista'!$A:$FP,AD$321,FALSE)/8,VLOOKUP(VLOOKUP($A223,csapatok!$A:$BL,AD$320,FALSE),'csapat-ranglista'!$A:$FP,AD$321,FALSE)/4),0)</f>
        <v>0</v>
      </c>
      <c r="AE223" s="223">
        <f>IFERROR(IF(RIGHT(VLOOKUP($A223,csapatok!$A:$BL,AE$320,FALSE),5)="Csere",VLOOKUP(LEFT(VLOOKUP($A223,csapatok!$A:$BL,AE$320,FALSE),LEN(VLOOKUP($A223,csapatok!$A:$BL,AE$320,FALSE))-6),'csapat-ranglista'!$A:$FP,AE$321,FALSE)/8,VLOOKUP(VLOOKUP($A223,csapatok!$A:$BL,AE$320,FALSE),'csapat-ranglista'!$A:$FP,AE$321,FALSE)/4),0)</f>
        <v>0</v>
      </c>
      <c r="AF223" s="223">
        <f>IFERROR(IF(RIGHT(VLOOKUP($A223,csapatok!$A:$BL,AF$320,FALSE),5)="Csere",VLOOKUP(LEFT(VLOOKUP($A223,csapatok!$A:$BL,AF$320,FALSE),LEN(VLOOKUP($A223,csapatok!$A:$BL,AF$320,FALSE))-6),'csapat-ranglista'!$A:$FP,AF$321,FALSE)/8,VLOOKUP(VLOOKUP($A223,csapatok!$A:$BL,AF$320,FALSE),'csapat-ranglista'!$A:$FP,AF$321,FALSE)/4),0)</f>
        <v>0</v>
      </c>
      <c r="AG223" s="223">
        <f>IFERROR(IF(RIGHT(VLOOKUP($A223,csapatok!$A:$BL,AG$320,FALSE),5)="Csere",VLOOKUP(LEFT(VLOOKUP($A223,csapatok!$A:$BL,AG$320,FALSE),LEN(VLOOKUP($A223,csapatok!$A:$BL,AG$320,FALSE))-6),'csapat-ranglista'!$A:$FP,AG$321,FALSE)/8,VLOOKUP(VLOOKUP($A223,csapatok!$A:$BL,AG$320,FALSE),'csapat-ranglista'!$A:$FP,AG$321,FALSE)/4),0)</f>
        <v>0</v>
      </c>
      <c r="AH223" s="223">
        <f>IFERROR(IF(RIGHT(VLOOKUP($A223,csapatok!$A:$BL,AH$320,FALSE),5)="Csere",VLOOKUP(LEFT(VLOOKUP($A223,csapatok!$A:$BL,AH$320,FALSE),LEN(VLOOKUP($A223,csapatok!$A:$BL,AH$320,FALSE))-6),'csapat-ranglista'!$A:$FP,AH$321,FALSE)/8,VLOOKUP(VLOOKUP($A223,csapatok!$A:$BL,AH$320,FALSE),'csapat-ranglista'!$A:$FP,AH$321,FALSE)/4),0)</f>
        <v>0</v>
      </c>
      <c r="AI223" s="223">
        <f>IFERROR(IF(RIGHT(VLOOKUP($A223,csapatok!$A:$BL,AI$320,FALSE),5)="Csere",VLOOKUP(LEFT(VLOOKUP($A223,csapatok!$A:$BL,AI$320,FALSE),LEN(VLOOKUP($A223,csapatok!$A:$BL,AI$320,FALSE))-6),'csapat-ranglista'!$A:$FP,AI$321,FALSE)/8,VLOOKUP(VLOOKUP($A223,csapatok!$A:$BL,AI$320,FALSE),'csapat-ranglista'!$A:$FP,AI$321,FALSE)/4),0)</f>
        <v>0</v>
      </c>
      <c r="AJ223" s="223">
        <f>IFERROR(IF(RIGHT(VLOOKUP($A223,csapatok!$A:$BL,AJ$320,FALSE),5)="Csere",VLOOKUP(LEFT(VLOOKUP($A223,csapatok!$A:$BL,AJ$320,FALSE),LEN(VLOOKUP($A223,csapatok!$A:$BL,AJ$320,FALSE))-6),'csapat-ranglista'!$A:$FP,AJ$321,FALSE)/8,VLOOKUP(VLOOKUP($A223,csapatok!$A:$BL,AJ$320,FALSE),'csapat-ranglista'!$A:$FP,AJ$321,FALSE)/2),0)</f>
        <v>0</v>
      </c>
      <c r="AK223" s="223">
        <f>IFERROR(IF(RIGHT(VLOOKUP($A223,csapatok!$A:$CN,AK$320,FALSE),5)="Csere",VLOOKUP(LEFT(VLOOKUP($A223,csapatok!$A:$CN,AK$320,FALSE),LEN(VLOOKUP($A223,csapatok!$A:$CN,AK$320,FALSE))-6),'csapat-ranglista'!$A:$FP,AK$321,FALSE)/8,VLOOKUP(VLOOKUP($A223,csapatok!$A:$CN,AK$320,FALSE),'csapat-ranglista'!$A:$FP,AK$321,FALSE)/4),0)</f>
        <v>0</v>
      </c>
      <c r="AL223" s="223">
        <f>IFERROR(IF(RIGHT(VLOOKUP($A223,csapatok!$A:$CN,AL$320,FALSE),5)="Csere",VLOOKUP(LEFT(VLOOKUP($A223,csapatok!$A:$CN,AL$320,FALSE),LEN(VLOOKUP($A223,csapatok!$A:$CN,AL$320,FALSE))-6),'csapat-ranglista'!$A:$FP,AL$321,FALSE)/8,VLOOKUP(VLOOKUP($A223,csapatok!$A:$CN,AL$320,FALSE),'csapat-ranglista'!$A:$FP,AL$321,FALSE)/4),0)</f>
        <v>0</v>
      </c>
      <c r="AM223" s="223">
        <f>IFERROR(IF(RIGHT(VLOOKUP($A223,csapatok!$A:$CN,AM$320,FALSE),5)="Csere",VLOOKUP(LEFT(VLOOKUP($A223,csapatok!$A:$CN,AM$320,FALSE),LEN(VLOOKUP($A223,csapatok!$A:$CN,AM$320,FALSE))-6),'csapat-ranglista'!$A:$FP,AM$321,FALSE)/8,VLOOKUP(VLOOKUP($A223,csapatok!$A:$CN,AM$320,FALSE),'csapat-ranglista'!$A:$FP,AM$321,FALSE)/4),0)</f>
        <v>0</v>
      </c>
      <c r="AN223" s="223">
        <f>IFERROR(IF(RIGHT(VLOOKUP($A223,csapatok!$A:$CN,AN$320,FALSE),5)="Csere",VLOOKUP(LEFT(VLOOKUP($A223,csapatok!$A:$CN,AN$320,FALSE),LEN(VLOOKUP($A223,csapatok!$A:$CN,AN$320,FALSE))-6),'csapat-ranglista'!$A:$FP,AN$321,FALSE)/8,VLOOKUP(VLOOKUP($A223,csapatok!$A:$CN,AN$320,FALSE),'csapat-ranglista'!$A:$FP,AN$321,FALSE)/4),0)</f>
        <v>0</v>
      </c>
      <c r="AO223" s="223">
        <f>IFERROR(IF(RIGHT(VLOOKUP($A223,csapatok!$A:$CN,AO$320,FALSE),5)="Csere",VLOOKUP(LEFT(VLOOKUP($A223,csapatok!$A:$CN,AO$320,FALSE),LEN(VLOOKUP($A223,csapatok!$A:$CN,AO$320,FALSE))-6),'csapat-ranglista'!$A:$FP,AO$321,FALSE)/8,VLOOKUP(VLOOKUP($A223,csapatok!$A:$CN,AO$320,FALSE),'csapat-ranglista'!$A:$FP,AO$321,FALSE)/4),0)</f>
        <v>0</v>
      </c>
      <c r="AP223" s="223">
        <f>IFERROR(IF(RIGHT(VLOOKUP($A223,csapatok!$A:$CN,AP$320,FALSE),5)="Csere",VLOOKUP(LEFT(VLOOKUP($A223,csapatok!$A:$CN,AP$320,FALSE),LEN(VLOOKUP($A223,csapatok!$A:$CN,AP$320,FALSE))-6),'csapat-ranglista'!$A:$FP,AP$321,FALSE)/8,VLOOKUP(VLOOKUP($A223,csapatok!$A:$CN,AP$320,FALSE),'csapat-ranglista'!$A:$FP,AP$321,FALSE)/4),0)</f>
        <v>0</v>
      </c>
      <c r="AQ223" s="223">
        <f>IFERROR(IF(RIGHT(VLOOKUP($A223,csapatok!$A:$CN,AQ$320,FALSE),5)="Csere",VLOOKUP(LEFT(VLOOKUP($A223,csapatok!$A:$CN,AQ$320,FALSE),LEN(VLOOKUP($A223,csapatok!$A:$CN,AQ$320,FALSE))-6),'csapat-ranglista'!$A:$FP,AQ$321,FALSE)/8,VLOOKUP(VLOOKUP($A223,csapatok!$A:$CN,AQ$320,FALSE),'csapat-ranglista'!$A:$FP,AQ$321,FALSE)/4),0)</f>
        <v>0</v>
      </c>
      <c r="AR223" s="223">
        <f>IFERROR(IF(RIGHT(VLOOKUP($A223,csapatok!$A:$CN,AR$320,FALSE),5)="Csere",VLOOKUP(LEFT(VLOOKUP($A223,csapatok!$A:$CN,AR$320,FALSE),LEN(VLOOKUP($A223,csapatok!$A:$CN,AR$320,FALSE))-6),'csapat-ranglista'!$A:$FP,AR$321,FALSE)/8,VLOOKUP(VLOOKUP($A223,csapatok!$A:$CN,AR$320,FALSE),'csapat-ranglista'!$A:$FP,AR$321,FALSE)/4),0)</f>
        <v>0</v>
      </c>
      <c r="AS223" s="223">
        <f>IFERROR(IF(RIGHT(VLOOKUP($A223,csapatok!$A:$CN,AS$320,FALSE),5)="Csere",VLOOKUP(LEFT(VLOOKUP($A223,csapatok!$A:$CN,AS$320,FALSE),LEN(VLOOKUP($A223,csapatok!$A:$CN,AS$320,FALSE))-6),'csapat-ranglista'!$A:$FP,AS$321,FALSE)/8,VLOOKUP(VLOOKUP($A223,csapatok!$A:$CN,AS$320,FALSE),'csapat-ranglista'!$A:$FP,AS$321,FALSE)/4),0)</f>
        <v>0</v>
      </c>
      <c r="AT223" s="223">
        <f>IFERROR(IF(RIGHT(VLOOKUP($A223,csapatok!$A:$CN,AT$320,FALSE),5)="Csere",VLOOKUP(LEFT(VLOOKUP($A223,csapatok!$A:$CN,AT$320,FALSE),LEN(VLOOKUP($A223,csapatok!$A:$CN,AT$320,FALSE))-6),'csapat-ranglista'!$A:$FP,AT$321,FALSE)/8,VLOOKUP(VLOOKUP($A223,csapatok!$A:$CN,AT$320,FALSE),'csapat-ranglista'!$A:$FP,AT$321,FALSE)/4),0)</f>
        <v>0</v>
      </c>
      <c r="AU223" s="223">
        <f>IFERROR(IF(RIGHT(VLOOKUP($A223,csapatok!$A:$CN,AU$320,FALSE),5)="Csere",VLOOKUP(LEFT(VLOOKUP($A223,csapatok!$A:$CN,AU$320,FALSE),LEN(VLOOKUP($A223,csapatok!$A:$CN,AU$320,FALSE))-6),'csapat-ranglista'!$A:$FP,AU$321,FALSE)/8,VLOOKUP(VLOOKUP($A223,csapatok!$A:$CN,AU$320,FALSE),'csapat-ranglista'!$A:$FP,AU$321,FALSE)/4),0)</f>
        <v>0</v>
      </c>
      <c r="AV223" s="223">
        <f>IFERROR(IF(RIGHT(VLOOKUP($A223,csapatok!$A:$CN,AV$320,FALSE),5)="Csere",VLOOKUP(LEFT(VLOOKUP($A223,csapatok!$A:$CN,AV$320,FALSE),LEN(VLOOKUP($A223,csapatok!$A:$CN,AV$320,FALSE))-6),'csapat-ranglista'!$A:$FP,AV$321,FALSE)/8,VLOOKUP(VLOOKUP($A223,csapatok!$A:$CN,AV$320,FALSE),'csapat-ranglista'!$A:$FP,AV$321,FALSE)/4),0)</f>
        <v>0</v>
      </c>
      <c r="AW223" s="223">
        <f>IFERROR(IF(RIGHT(VLOOKUP($A223,csapatok!$A:$CN,AW$320,FALSE),5)="Csere",VLOOKUP(LEFT(VLOOKUP($A223,csapatok!$A:$CN,AW$320,FALSE),LEN(VLOOKUP($A223,csapatok!$A:$CN,AW$320,FALSE))-6),'csapat-ranglista'!$A:$FP,AW$321,FALSE)/8,VLOOKUP(VLOOKUP($A223,csapatok!$A:$CN,AW$320,FALSE),'csapat-ranglista'!$A:$FP,AW$321,FALSE)/4),0)</f>
        <v>0</v>
      </c>
      <c r="AX223" s="223">
        <f>IFERROR(IF(RIGHT(VLOOKUP($A223,csapatok!$A:$CN,AX$320,FALSE),5)="Csere",VLOOKUP(LEFT(VLOOKUP($A223,csapatok!$A:$CN,AX$320,FALSE),LEN(VLOOKUP($A223,csapatok!$A:$CN,AX$320,FALSE))-6),'csapat-ranglista'!$A:$FP,AX$321,FALSE)/8,VLOOKUP(VLOOKUP($A223,csapatok!$A:$CN,AX$320,FALSE),'csapat-ranglista'!$A:$FP,AX$321,FALSE)/4),0)</f>
        <v>0</v>
      </c>
      <c r="AY223" s="223">
        <f>IFERROR(IF(RIGHT(VLOOKUP($A223,csapatok!$A:$NN,AY$320,FALSE),5)="Csere",VLOOKUP(LEFT(VLOOKUP($A223,csapatok!$A:$NN,AY$320,FALSE),LEN(VLOOKUP($A223,csapatok!$A:$NN,AY$320,FALSE))-6),'csapat-ranglista'!$A:$FP,AY$321,FALSE)/8,VLOOKUP(VLOOKUP($A223,csapatok!$A:$NN,AY$320,FALSE),'csapat-ranglista'!$A:$FP,AY$321,FALSE)/4),0)</f>
        <v>0</v>
      </c>
      <c r="AZ223" s="223">
        <f>IFERROR(IF(RIGHT(VLOOKUP($A223,csapatok!$A:$NN,AZ$320,FALSE),5)="Csere",VLOOKUP(LEFT(VLOOKUP($A223,csapatok!$A:$NN,AZ$320,FALSE),LEN(VLOOKUP($A223,csapatok!$A:$NN,AZ$320,FALSE))-6),'csapat-ranglista'!$A:$FP,AZ$321,FALSE)/8,VLOOKUP(VLOOKUP($A223,csapatok!$A:$NN,AZ$320,FALSE),'csapat-ranglista'!$A:$FP,AZ$321,FALSE)/4),0)</f>
        <v>0</v>
      </c>
      <c r="BA223" s="223">
        <f>IFERROR(IF(RIGHT(VLOOKUP($A223,csapatok!$A:$NN,BA$320,FALSE),5)="Csere",VLOOKUP(LEFT(VLOOKUP($A223,csapatok!$A:$NN,BA$320,FALSE),LEN(VLOOKUP($A223,csapatok!$A:$NN,BA$320,FALSE))-6),'csapat-ranglista'!$A:$FP,BA$321,FALSE)/8,VLOOKUP(VLOOKUP($A223,csapatok!$A:$NN,BA$320,FALSE),'csapat-ranglista'!$A:$FP,BA$321,FALSE)/4),0)</f>
        <v>0</v>
      </c>
      <c r="BB223" s="223">
        <f>IFERROR(IF(RIGHT(VLOOKUP($A223,csapatok!$A:$NN,BB$320,FALSE),5)="Csere",VLOOKUP(LEFT(VLOOKUP($A223,csapatok!$A:$NN,BB$320,FALSE),LEN(VLOOKUP($A223,csapatok!$A:$NN,BB$320,FALSE))-6),'csapat-ranglista'!$A:$FP,BB$321,FALSE)/8,VLOOKUP(VLOOKUP($A223,csapatok!$A:$NN,BB$320,FALSE),'csapat-ranglista'!$A:$FP,BB$321,FALSE)/4),0)</f>
        <v>0</v>
      </c>
      <c r="BC223" s="224">
        <f>versenyek!$ES$11*IFERROR(VLOOKUP(VLOOKUP($A223,versenyek!ER:ET,3,FALSE),szabalyok!$A$16:$B$23,2,FALSE)/4,0)</f>
        <v>0</v>
      </c>
      <c r="BD223" s="224">
        <f>versenyek!$EV$11*IFERROR(VLOOKUP(VLOOKUP($A223,versenyek!EU:EW,3,FALSE),szabalyok!$A$16:$B$23,2,FALSE)/4,0)</f>
        <v>0</v>
      </c>
      <c r="BE223" s="223">
        <f>IFERROR(IF(RIGHT(VLOOKUP($A223,csapatok!$A:$NN,BE$320,FALSE),5)="Csere",VLOOKUP(LEFT(VLOOKUP($A223,csapatok!$A:$NN,BE$320,FALSE),LEN(VLOOKUP($A223,csapatok!$A:$NN,BE$320,FALSE))-6),'csapat-ranglista'!$A:$FP,BE$321,FALSE)/8,VLOOKUP(VLOOKUP($A223,csapatok!$A:$NN,BE$320,FALSE),'csapat-ranglista'!$A:$FP,BE$321,FALSE)/4),0)</f>
        <v>0</v>
      </c>
      <c r="BF223" s="223">
        <f>IFERROR(IF(RIGHT(VLOOKUP($A223,csapatok!$A:$NN,BF$320,FALSE),5)="Csere",VLOOKUP(LEFT(VLOOKUP($A223,csapatok!$A:$NN,BF$320,FALSE),LEN(VLOOKUP($A223,csapatok!$A:$NN,BF$320,FALSE))-6),'csapat-ranglista'!$A:$FP,BF$321,FALSE)/8,VLOOKUP(VLOOKUP($A223,csapatok!$A:$NN,BF$320,FALSE),'csapat-ranglista'!$A:$FP,BF$321,FALSE)/4),0)</f>
        <v>0</v>
      </c>
      <c r="BG223" s="223">
        <f>IFERROR(IF(RIGHT(VLOOKUP($A223,csapatok!$A:$NN,BG$320,FALSE),5)="Csere",VLOOKUP(LEFT(VLOOKUP($A223,csapatok!$A:$NN,BG$320,FALSE),LEN(VLOOKUP($A223,csapatok!$A:$NN,BG$320,FALSE))-6),'csapat-ranglista'!$A:$FP,BG$321,FALSE)/8,VLOOKUP(VLOOKUP($A223,csapatok!$A:$NN,BG$320,FALSE),'csapat-ranglista'!$A:$FP,BG$321,FALSE)/4),0)</f>
        <v>0</v>
      </c>
      <c r="BH223" s="223">
        <f>IFERROR(IF(RIGHT(VLOOKUP($A223,csapatok!$A:$NN,BH$320,FALSE),5)="Csere",VLOOKUP(LEFT(VLOOKUP($A223,csapatok!$A:$NN,BH$320,FALSE),LEN(VLOOKUP($A223,csapatok!$A:$NN,BH$320,FALSE))-6),'csapat-ranglista'!$A:$FP,BH$321,FALSE)/8,VLOOKUP(VLOOKUP($A223,csapatok!$A:$NN,BH$320,FALSE),'csapat-ranglista'!$A:$FP,BH$321,FALSE)/4),0)</f>
        <v>0</v>
      </c>
      <c r="BI223" s="223">
        <f>IFERROR(IF(RIGHT(VLOOKUP($A223,csapatok!$A:$NN,BI$320,FALSE),5)="Csere",VLOOKUP(LEFT(VLOOKUP($A223,csapatok!$A:$NN,BI$320,FALSE),LEN(VLOOKUP($A223,csapatok!$A:$NN,BI$320,FALSE))-6),'csapat-ranglista'!$A:$FP,BI$321,FALSE)/8,VLOOKUP(VLOOKUP($A223,csapatok!$A:$NN,BI$320,FALSE),'csapat-ranglista'!$A:$FP,BI$321,FALSE)/4),0)</f>
        <v>0</v>
      </c>
      <c r="BJ223" s="223">
        <f>IFERROR(IF(RIGHT(VLOOKUP($A223,csapatok!$A:$NN,BJ$320,FALSE),5)="Csere",VLOOKUP(LEFT(VLOOKUP($A223,csapatok!$A:$NN,BJ$320,FALSE),LEN(VLOOKUP($A223,csapatok!$A:$NN,BJ$320,FALSE))-6),'csapat-ranglista'!$A:$FP,BJ$321,FALSE)/8,VLOOKUP(VLOOKUP($A223,csapatok!$A:$NN,BJ$320,FALSE),'csapat-ranglista'!$A:$FP,BJ$321,FALSE)/4),0)</f>
        <v>0</v>
      </c>
      <c r="BK223" s="223">
        <f>IFERROR(IF(RIGHT(VLOOKUP($A223,csapatok!$A:$NN,BK$320,FALSE),5)="Csere",VLOOKUP(LEFT(VLOOKUP($A223,csapatok!$A:$NN,BK$320,FALSE),LEN(VLOOKUP($A223,csapatok!$A:$NN,BK$320,FALSE))-6),'csapat-ranglista'!$A:$FP,BK$321,FALSE)/8,VLOOKUP(VLOOKUP($A223,csapatok!$A:$NN,BK$320,FALSE),'csapat-ranglista'!$A:$FP,BK$321,FALSE)/4),0)</f>
        <v>0</v>
      </c>
      <c r="BL223" s="223">
        <f>IFERROR(IF(RIGHT(VLOOKUP($A223,csapatok!$A:$NN,BL$320,FALSE),5)="Csere",VLOOKUP(LEFT(VLOOKUP($A223,csapatok!$A:$NN,BL$320,FALSE),LEN(VLOOKUP($A223,csapatok!$A:$NN,BL$320,FALSE))-6),'csapat-ranglista'!$A:$FP,BL$321,FALSE)/8,VLOOKUP(VLOOKUP($A223,csapatok!$A:$NN,BL$320,FALSE),'csapat-ranglista'!$A:$FP,BL$321,FALSE)/4),0)</f>
        <v>0</v>
      </c>
      <c r="BM223" s="223">
        <f>IFERROR(IF(RIGHT(VLOOKUP($A223,csapatok!$A:$NN,BM$320,FALSE),5)="Csere",VLOOKUP(LEFT(VLOOKUP($A223,csapatok!$A:$NN,BM$320,FALSE),LEN(VLOOKUP($A223,csapatok!$A:$NN,BM$320,FALSE))-6),'csapat-ranglista'!$A:$FP,BM$321,FALSE)/8,VLOOKUP(VLOOKUP($A223,csapatok!$A:$NN,BM$320,FALSE),'csapat-ranglista'!$A:$FP,BM$321,FALSE)/4),0)</f>
        <v>0</v>
      </c>
      <c r="BN223" s="223">
        <f>IFERROR(IF(RIGHT(VLOOKUP($A223,csapatok!$A:$NN,BN$320,FALSE),5)="Csere",VLOOKUP(LEFT(VLOOKUP($A223,csapatok!$A:$NN,BN$320,FALSE),LEN(VLOOKUP($A223,csapatok!$A:$NN,BN$320,FALSE))-6),'csapat-ranglista'!$A:$FP,BN$321,FALSE)/8,VLOOKUP(VLOOKUP($A223,csapatok!$A:$NN,BN$320,FALSE),'csapat-ranglista'!$A:$FP,BN$321,FALSE)/4),0)</f>
        <v>0</v>
      </c>
      <c r="BO223" s="223">
        <f>IFERROR(IF(RIGHT(VLOOKUP($A223,csapatok!$A:$NN,BO$320,FALSE),5)="Csere",VLOOKUP(LEFT(VLOOKUP($A223,csapatok!$A:$NN,BO$320,FALSE),LEN(VLOOKUP($A223,csapatok!$A:$NN,BO$320,FALSE))-6),'csapat-ranglista'!$A:$FP,BO$321,FALSE)/8,VLOOKUP(VLOOKUP($A223,csapatok!$A:$NN,BO$320,FALSE),'csapat-ranglista'!$A:$FP,BO$321,FALSE)/4),0)</f>
        <v>0</v>
      </c>
      <c r="BP223" s="223">
        <f>IFERROR(IF(RIGHT(VLOOKUP($A223,csapatok!$A:$NN,BP$320,FALSE),5)="Csere",VLOOKUP(LEFT(VLOOKUP($A223,csapatok!$A:$NN,BP$320,FALSE),LEN(VLOOKUP($A223,csapatok!$A:$NN,BP$320,FALSE))-6),'csapat-ranglista'!$A:$FP,BP$321,FALSE)/8,VLOOKUP(VLOOKUP($A223,csapatok!$A:$NN,BP$320,FALSE),'csapat-ranglista'!$A:$FP,BP$321,FALSE)/4),0)</f>
        <v>0</v>
      </c>
      <c r="BQ223" s="223">
        <f>IFERROR(IF(RIGHT(VLOOKUP($A223,csapatok!$A:$NN,BQ$320,FALSE),5)="Csere",VLOOKUP(LEFT(VLOOKUP($A223,csapatok!$A:$NN,BQ$320,FALSE),LEN(VLOOKUP($A223,csapatok!$A:$NN,BQ$320,FALSE))-6),'csapat-ranglista'!$A:$FP,BQ$321,FALSE)/8,VLOOKUP(VLOOKUP($A223,csapatok!$A:$NN,BQ$320,FALSE),'csapat-ranglista'!$A:$FP,BQ$321,FALSE)/4),0)</f>
        <v>0</v>
      </c>
      <c r="BR223" s="223">
        <f>IFERROR(IF(RIGHT(VLOOKUP($A223,csapatok!$A:$NN,BR$320,FALSE),5)="Csere",VLOOKUP(LEFT(VLOOKUP($A223,csapatok!$A:$NN,BR$320,FALSE),LEN(VLOOKUP($A223,csapatok!$A:$NN,BR$320,FALSE))-6),'csapat-ranglista'!$A:$FP,BR$321,FALSE)/8,VLOOKUP(VLOOKUP($A223,csapatok!$A:$NN,BR$320,FALSE),'csapat-ranglista'!$A:$FP,BR$321,FALSE)/4),0)</f>
        <v>0</v>
      </c>
      <c r="BS223" s="223">
        <f>IFERROR(IF(RIGHT(VLOOKUP($A223,csapatok!$A:$NN,BS$320,FALSE),5)="Csere",VLOOKUP(LEFT(VLOOKUP($A223,csapatok!$A:$NN,BS$320,FALSE),LEN(VLOOKUP($A223,csapatok!$A:$NN,BS$320,FALSE))-6),'csapat-ranglista'!$A:$FP,BS$321,FALSE)/8,VLOOKUP(VLOOKUP($A223,csapatok!$A:$NN,BS$320,FALSE),'csapat-ranglista'!$A:$FP,BS$321,FALSE)/4),0)</f>
        <v>0</v>
      </c>
      <c r="BT223" s="223">
        <f>IFERROR(IF(RIGHT(VLOOKUP($A223,csapatok!$A:$NN,BT$320,FALSE),5)="Csere",VLOOKUP(LEFT(VLOOKUP($A223,csapatok!$A:$NN,BT$320,FALSE),LEN(VLOOKUP($A223,csapatok!$A:$NN,BT$320,FALSE))-6),'csapat-ranglista'!$A:$FP,BT$321,FALSE)/8,VLOOKUP(VLOOKUP($A223,csapatok!$A:$NN,BT$320,FALSE),'csapat-ranglista'!$A:$FP,BT$321,FALSE)/4),0)</f>
        <v>0</v>
      </c>
      <c r="BU223" s="223">
        <f>IFERROR(IF(RIGHT(VLOOKUP($A223,csapatok!$A:$NN,BU$320,FALSE),5)="Csere",VLOOKUP(LEFT(VLOOKUP($A223,csapatok!$A:$NN,BU$320,FALSE),LEN(VLOOKUP($A223,csapatok!$A:$NN,BU$320,FALSE))-6),'csapat-ranglista'!$A:$FP,BU$321,FALSE)/8,VLOOKUP(VLOOKUP($A223,csapatok!$A:$NN,BU$320,FALSE),'csapat-ranglista'!$A:$FP,BU$321,FALSE)/4),0)</f>
        <v>0</v>
      </c>
      <c r="BV223" s="223">
        <f>IFERROR(IF(RIGHT(VLOOKUP($A223,csapatok!$A:$NN,BV$320,FALSE),5)="Csere",VLOOKUP(LEFT(VLOOKUP($A223,csapatok!$A:$NN,BV$320,FALSE),LEN(VLOOKUP($A223,csapatok!$A:$NN,BV$320,FALSE))-6),'csapat-ranglista'!$A:$FP,BV$321,FALSE)/8,VLOOKUP(VLOOKUP($A223,csapatok!$A:$NN,BV$320,FALSE),'csapat-ranglista'!$A:$FP,BV$321,FALSE)/4),0)</f>
        <v>0</v>
      </c>
      <c r="BW223" s="223">
        <f>IFERROR(IF(RIGHT(VLOOKUP($A223,csapatok!$A:$NN,BW$320,FALSE),5)="Csere",VLOOKUP(LEFT(VLOOKUP($A223,csapatok!$A:$NN,BW$320,FALSE),LEN(VLOOKUP($A223,csapatok!$A:$NN,BW$320,FALSE))-6),'csapat-ranglista'!$A:$FP,BW$321,FALSE)/8,VLOOKUP(VLOOKUP($A223,csapatok!$A:$NN,BW$320,FALSE),'csapat-ranglista'!$A:$FP,BW$321,FALSE)/4),0)</f>
        <v>0</v>
      </c>
      <c r="BX223" s="223">
        <f>IFERROR(IF(RIGHT(VLOOKUP($A223,csapatok!$A:$NN,BX$320,FALSE),5)="Csere",VLOOKUP(LEFT(VLOOKUP($A223,csapatok!$A:$NN,BX$320,FALSE),LEN(VLOOKUP($A223,csapatok!$A:$NN,BX$320,FALSE))-6),'csapat-ranglista'!$A:$FP,BX$321,FALSE)/8,VLOOKUP(VLOOKUP($A223,csapatok!$A:$NN,BX$320,FALSE),'csapat-ranglista'!$A:$FP,BX$321,FALSE)/4),0)</f>
        <v>0</v>
      </c>
      <c r="BY223" s="223">
        <f>IFERROR(IF(RIGHT(VLOOKUP($A223,csapatok!$A:$NN,BY$320,FALSE),5)="Csere",VLOOKUP(LEFT(VLOOKUP($A223,csapatok!$A:$NN,BY$320,FALSE),LEN(VLOOKUP($A223,csapatok!$A:$NN,BY$320,FALSE))-6),'csapat-ranglista'!$A:$FP,BY$321,FALSE)/8,VLOOKUP(VLOOKUP($A223,csapatok!$A:$NN,BY$320,FALSE),'csapat-ranglista'!$A:$FP,BY$321,FALSE)/4),0)</f>
        <v>0</v>
      </c>
      <c r="BZ223" s="223">
        <f>IFERROR(IF(RIGHT(VLOOKUP($A223,csapatok!$A:$NN,BZ$320,FALSE),5)="Csere",VLOOKUP(LEFT(VLOOKUP($A223,csapatok!$A:$NN,BZ$320,FALSE),LEN(VLOOKUP($A223,csapatok!$A:$NN,BZ$320,FALSE))-6),'csapat-ranglista'!$A:$FP,BZ$321,FALSE)/8,VLOOKUP(VLOOKUP($A223,csapatok!$A:$NN,BZ$320,FALSE),'csapat-ranglista'!$A:$FP,BZ$321,FALSE)/4),0)</f>
        <v>0</v>
      </c>
      <c r="CA223" s="223">
        <f>IFERROR(IF(RIGHT(VLOOKUP($A223,csapatok!$A:$NN,CA$320,FALSE),5)="Csere",VLOOKUP(LEFT(VLOOKUP($A223,csapatok!$A:$NN,CA$320,FALSE),LEN(VLOOKUP($A223,csapatok!$A:$NN,CA$320,FALSE))-6),'csapat-ranglista'!$A:$FP,CA$321,FALSE)/8,VLOOKUP(VLOOKUP($A223,csapatok!$A:$NN,CA$320,FALSE),'csapat-ranglista'!$A:$FP,CA$321,FALSE)/4),0)</f>
        <v>0</v>
      </c>
      <c r="CB223" s="223">
        <f>IFERROR(IF(RIGHT(VLOOKUP($A223,csapatok!$A:$NN,CB$320,FALSE),5)="Csere",VLOOKUP(LEFT(VLOOKUP($A223,csapatok!$A:$NN,CB$320,FALSE),LEN(VLOOKUP($A223,csapatok!$A:$NN,CB$320,FALSE))-6),'csapat-ranglista'!$A:$FP,CB$321,FALSE)/8,VLOOKUP(VLOOKUP($A223,csapatok!$A:$NN,CB$320,FALSE),'csapat-ranglista'!$A:$FP,CB$321,FALSE)/4),0)</f>
        <v>0</v>
      </c>
      <c r="CC223" s="223">
        <f>IFERROR(IF(RIGHT(VLOOKUP($A223,csapatok!$A:$NN,CC$320,FALSE),5)="Csere",VLOOKUP(LEFT(VLOOKUP($A223,csapatok!$A:$NN,CC$320,FALSE),LEN(VLOOKUP($A223,csapatok!$A:$NN,CC$320,FALSE))-6),'csapat-ranglista'!$A:$FP,CC$321,FALSE)/8,VLOOKUP(VLOOKUP($A223,csapatok!$A:$NN,CC$320,FALSE),'csapat-ranglista'!$A:$FP,CC$321,FALSE)/4),0)</f>
        <v>0</v>
      </c>
      <c r="CD223" s="223">
        <f>IFERROR(IF(RIGHT(VLOOKUP($A223,csapatok!$A:$NN,CD$320,FALSE),5)="Csere",VLOOKUP(LEFT(VLOOKUP($A223,csapatok!$A:$NN,CD$320,FALSE),LEN(VLOOKUP($A223,csapatok!$A:$NN,CD$320,FALSE))-6),'csapat-ranglista'!$A:$FP,CD$321,FALSE)/8,VLOOKUP(VLOOKUP($A223,csapatok!$A:$NN,CD$320,FALSE),'csapat-ranglista'!$A:$FP,CD$321,FALSE)/4),0)</f>
        <v>0</v>
      </c>
      <c r="CE223" s="223">
        <f>IFERROR(IF(RIGHT(VLOOKUP($A223,csapatok!$A:$NN,CE$320,FALSE),5)="Csere",VLOOKUP(LEFT(VLOOKUP($A223,csapatok!$A:$NN,CE$320,FALSE),LEN(VLOOKUP($A223,csapatok!$A:$NN,CE$320,FALSE))-6),'csapat-ranglista'!$A:$FP,CE$321,FALSE)/8,VLOOKUP(VLOOKUP($A223,csapatok!$A:$NN,CE$320,FALSE),'csapat-ranglista'!$A:$FP,CE$321,FALSE)/4),0)</f>
        <v>0</v>
      </c>
      <c r="CF223" s="223">
        <f>IFERROR(IF(RIGHT(VLOOKUP($A223,csapatok!$A:$NN,CF$320,FALSE),5)="Csere",VLOOKUP(LEFT(VLOOKUP($A223,csapatok!$A:$NN,CF$320,FALSE),LEN(VLOOKUP($A223,csapatok!$A:$NN,CF$320,FALSE))-6),'csapat-ranglista'!$A:$FP,CF$321,FALSE)/8,VLOOKUP(VLOOKUP($A223,csapatok!$A:$NN,CF$320,FALSE),'csapat-ranglista'!$A:$FP,CF$321,FALSE)/4),0)</f>
        <v>0</v>
      </c>
      <c r="CG223" s="223">
        <f>IFERROR(IF(RIGHT(VLOOKUP($A223,csapatok!$A:$NN,CG$320,FALSE),5)="Csere",VLOOKUP(LEFT(VLOOKUP($A223,csapatok!$A:$NN,CG$320,FALSE),LEN(VLOOKUP($A223,csapatok!$A:$NN,CG$320,FALSE))-6),'csapat-ranglista'!$A:$FP,CG$321,FALSE)/8,VLOOKUP(VLOOKUP($A223,csapatok!$A:$NN,CG$320,FALSE),'csapat-ranglista'!$A:$FP,CG$321,FALSE)/4),0)</f>
        <v>0</v>
      </c>
      <c r="CH223" s="223">
        <f>IFERROR(IF(RIGHT(VLOOKUP($A223,csapatok!$A:$NN,CH$320,FALSE),5)="Csere",VLOOKUP(LEFT(VLOOKUP($A223,csapatok!$A:$NN,CH$320,FALSE),LEN(VLOOKUP($A223,csapatok!$A:$NN,CH$320,FALSE))-6),'csapat-ranglista'!$A:$FP,CH$321,FALSE)/8,VLOOKUP(VLOOKUP($A223,csapatok!$A:$NN,CH$320,FALSE),'csapat-ranglista'!$A:$FP,CH$321,FALSE)/4),0)</f>
        <v>0</v>
      </c>
      <c r="CI223" s="223">
        <f>IFERROR(IF(RIGHT(VLOOKUP($A223,csapatok!$A:$NN,CI$320,FALSE),5)="Csere",VLOOKUP(LEFT(VLOOKUP($A223,csapatok!$A:$NN,CI$320,FALSE),LEN(VLOOKUP($A223,csapatok!$A:$NN,CI$320,FALSE))-6),'csapat-ranglista'!$A:$FP,CI$321,FALSE)/8,VLOOKUP(VLOOKUP($A223,csapatok!$A:$NN,CI$320,FALSE),'csapat-ranglista'!$A:$FP,CI$321,FALSE)/4),0)</f>
        <v>0</v>
      </c>
      <c r="CJ223" s="224">
        <f>versenyek!$IQ$11*IFERROR(VLOOKUP(VLOOKUP($A223,versenyek!IP:IR,3,FALSE),szabalyok!$A$16:$B$23,2,FALSE)/4,0)</f>
        <v>0</v>
      </c>
      <c r="CK223" s="224">
        <f>versenyek!$IT$11*IFERROR(VLOOKUP(VLOOKUP($A223,versenyek!IS:IU,3,FALSE),szabalyok!$A$16:$B$23,2,FALSE)/4,0)</f>
        <v>0</v>
      </c>
      <c r="CL223" s="223">
        <f>IFERROR(IF(RIGHT(VLOOKUP($A223,csapatok!$A:$NN,CL$320,FALSE),5)="Csere",VLOOKUP(LEFT(VLOOKUP($A223,csapatok!$A:$NN,CL$320,FALSE),LEN(VLOOKUP($A223,csapatok!$A:$NN,CL$320,FALSE))-6),'csapat-ranglista'!$A:$FP,CL$321,FALSE)/8,VLOOKUP(VLOOKUP($A223,csapatok!$A:$NN,CL$320,FALSE),'csapat-ranglista'!$A:$FP,CL$321,FALSE)/4),0)</f>
        <v>0</v>
      </c>
      <c r="CM223" s="223">
        <f>IFERROR(IF(RIGHT(VLOOKUP($A223,csapatok!$A:$NN,CM$320,FALSE),5)="Csere",VLOOKUP(LEFT(VLOOKUP($A223,csapatok!$A:$NN,CM$320,FALSE),LEN(VLOOKUP($A223,csapatok!$A:$NN,CM$320,FALSE))-6),'csapat-ranglista'!$A:$FP,CM$321,FALSE)/8,VLOOKUP(VLOOKUP($A223,csapatok!$A:$NN,CM$320,FALSE),'csapat-ranglista'!$A:$FP,CM$321,FALSE)/4),0)</f>
        <v>0</v>
      </c>
      <c r="CN223" s="223">
        <f>IFERROR(IF(RIGHT(VLOOKUP($A223,csapatok!$A:$NN,CN$320,FALSE),5)="Csere",VLOOKUP(LEFT(VLOOKUP($A223,csapatok!$A:$NN,CN$320,FALSE),LEN(VLOOKUP($A223,csapatok!$A:$NN,CN$320,FALSE))-6),'csapat-ranglista'!$A:$FP,CN$321,FALSE)/8,VLOOKUP(VLOOKUP($A223,csapatok!$A:$NN,CN$320,FALSE),'csapat-ranglista'!$A:$FP,CN$321,FALSE)/4),0)</f>
        <v>0</v>
      </c>
      <c r="CO223" s="223">
        <f>IFERROR(IF(RIGHT(VLOOKUP($A223,csapatok!$A:$NN,CO$320,FALSE),5)="Csere",VLOOKUP(LEFT(VLOOKUP($A223,csapatok!$A:$NN,CO$320,FALSE),LEN(VLOOKUP($A223,csapatok!$A:$NN,CO$320,FALSE))-6),'csapat-ranglista'!$A:$FP,CO$321,FALSE)/8,VLOOKUP(VLOOKUP($A223,csapatok!$A:$NN,CO$320,FALSE),'csapat-ranglista'!$A:$FP,CO$321,FALSE)/4),0)</f>
        <v>0</v>
      </c>
      <c r="CP223" s="223">
        <f>IFERROR(IF(RIGHT(VLOOKUP($A223,csapatok!$A:$NN,CP$320,FALSE),5)="Csere",VLOOKUP(LEFT(VLOOKUP($A223,csapatok!$A:$NN,CP$320,FALSE),LEN(VLOOKUP($A223,csapatok!$A:$NN,CP$320,FALSE))-6),'csapat-ranglista'!$A:$FP,CP$321,FALSE)/8,VLOOKUP(VLOOKUP($A223,csapatok!$A:$NN,CP$320,FALSE),'csapat-ranglista'!$A:$FP,CP$321,FALSE)/4),0)</f>
        <v>0</v>
      </c>
      <c r="CQ223" s="223">
        <f>IFERROR(IF(RIGHT(VLOOKUP($A223,csapatok!$A:$NN,CQ$320,FALSE),5)="Csere",VLOOKUP(LEFT(VLOOKUP($A223,csapatok!$A:$NN,CQ$320,FALSE),LEN(VLOOKUP($A223,csapatok!$A:$NN,CQ$320,FALSE))-6),'csapat-ranglista'!$A:$FP,CQ$321,FALSE)/8,VLOOKUP(VLOOKUP($A223,csapatok!$A:$NN,CQ$320,FALSE),'csapat-ranglista'!$A:$FP,CQ$321,FALSE)/4),0)</f>
        <v>0</v>
      </c>
      <c r="CR223" s="223">
        <f>IFERROR(IF(RIGHT(VLOOKUP($A223,csapatok!$A:$NN,CR$320,FALSE),5)="Csere",VLOOKUP(LEFT(VLOOKUP($A223,csapatok!$A:$NN,CR$320,FALSE),LEN(VLOOKUP($A223,csapatok!$A:$NN,CR$320,FALSE))-6),'csapat-ranglista'!$A:$FP,CR$321,FALSE)/8,VLOOKUP(VLOOKUP($A223,csapatok!$A:$NN,CR$320,FALSE),'csapat-ranglista'!$A:$FP,CR$321,FALSE)/4),0)</f>
        <v>0</v>
      </c>
      <c r="CS223" s="223">
        <f>IFERROR(IF(RIGHT(VLOOKUP($A223,csapatok!$A:$NN,CS$320,FALSE),5)="Csere",VLOOKUP(LEFT(VLOOKUP($A223,csapatok!$A:$NN,CS$320,FALSE),LEN(VLOOKUP($A223,csapatok!$A:$NN,CS$320,FALSE))-6),'csapat-ranglista'!$A:$FP,CS$321,FALSE)/8,VLOOKUP(VLOOKUP($A223,csapatok!$A:$NN,CS$320,FALSE),'csapat-ranglista'!$A:$FP,CS$321,FALSE)/4),0)</f>
        <v>0</v>
      </c>
      <c r="CT223" s="223">
        <f>IFERROR(IF(RIGHT(VLOOKUP($A223,csapatok!$A:$NN,CT$320,FALSE),5)="Csere",VLOOKUP(LEFT(VLOOKUP($A223,csapatok!$A:$NN,CT$320,FALSE),LEN(VLOOKUP($A223,csapatok!$A:$NN,CT$320,FALSE))-6),'csapat-ranglista'!$A:$FP,CT$321,FALSE)/8,VLOOKUP(VLOOKUP($A223,csapatok!$A:$NN,CT$320,FALSE),'csapat-ranglista'!$A:$FP,CT$321,FALSE)/4),0)</f>
        <v>0</v>
      </c>
      <c r="CU223" s="223">
        <f>IFERROR(IF(RIGHT(VLOOKUP($A223,csapatok!$A:$NN,CU$320,FALSE),5)="Csere",VLOOKUP(LEFT(VLOOKUP($A223,csapatok!$A:$NN,CU$320,FALSE),LEN(VLOOKUP($A223,csapatok!$A:$NN,CU$320,FALSE))-6),'csapat-ranglista'!$A:$FP,CU$321,FALSE)/8,VLOOKUP(VLOOKUP($A223,csapatok!$A:$NN,CU$320,FALSE),'csapat-ranglista'!$A:$FP,CU$321,FALSE)/4),0)</f>
        <v>0</v>
      </c>
      <c r="CV223" s="223">
        <f>IFERROR(IF(RIGHT(VLOOKUP($A223,csapatok!$A:$NN,CV$320,FALSE),5)="Csere",VLOOKUP(LEFT(VLOOKUP($A223,csapatok!$A:$NN,CV$320,FALSE),LEN(VLOOKUP($A223,csapatok!$A:$NN,CV$320,FALSE))-6),'csapat-ranglista'!$A:$FP,CV$321,FALSE)/8,VLOOKUP(VLOOKUP($A223,csapatok!$A:$NN,CV$320,FALSE),'csapat-ranglista'!$A:$FP,CV$321,FALSE)/4),0)</f>
        <v>0</v>
      </c>
      <c r="CW223" s="223">
        <f>IFERROR(IF(RIGHT(VLOOKUP($A223,csapatok!$A:$NN,CW$320,FALSE),5)="Csere",VLOOKUP(LEFT(VLOOKUP($A223,csapatok!$A:$NN,CW$320,FALSE),LEN(VLOOKUP($A223,csapatok!$A:$NN,CW$320,FALSE))-6),'csapat-ranglista'!$A:$FP,CW$321,FALSE)/8,VLOOKUP(VLOOKUP($A223,csapatok!$A:$NN,CW$320,FALSE),'csapat-ranglista'!$A:$FP,CW$321,FALSE)/4),0)</f>
        <v>0</v>
      </c>
      <c r="CX223" s="223">
        <f>IFERROR(IF(RIGHT(VLOOKUP($A223,csapatok!$A:$NN,CX$320,FALSE),5)="Csere",VLOOKUP(LEFT(VLOOKUP($A223,csapatok!$A:$NN,CX$320,FALSE),LEN(VLOOKUP($A223,csapatok!$A:$NN,CX$320,FALSE))-6),'csapat-ranglista'!$A:$FP,CX$321,FALSE)/8,VLOOKUP(VLOOKUP($A223,csapatok!$A:$NN,CX$320,FALSE),'csapat-ranglista'!$A:$FP,CX$321,FALSE)/4),0)</f>
        <v>0</v>
      </c>
      <c r="CY223" s="223">
        <f>IFERROR(IF(RIGHT(VLOOKUP($A223,csapatok!$A:$NN,CY$320,FALSE),5)="Csere",VLOOKUP(LEFT(VLOOKUP($A223,csapatok!$A:$NN,CY$320,FALSE),LEN(VLOOKUP($A223,csapatok!$A:$NN,CY$320,FALSE))-6),'csapat-ranglista'!$A:$FP,CY$321,FALSE)/8,VLOOKUP(VLOOKUP($A223,csapatok!$A:$NN,CY$320,FALSE),'csapat-ranglista'!$A:$FP,CY$321,FALSE)/4),0)</f>
        <v>0</v>
      </c>
      <c r="CZ223" s="223">
        <f>IFERROR(IF(RIGHT(VLOOKUP($A223,csapatok!$A:$NN,CZ$320,FALSE),5)="Csere",VLOOKUP(LEFT(VLOOKUP($A223,csapatok!$A:$NN,CZ$320,FALSE),LEN(VLOOKUP($A223,csapatok!$A:$NN,CZ$320,FALSE))-6),'csapat-ranglista'!$A:$FP,CZ$321,FALSE)/8,VLOOKUP(VLOOKUP($A223,csapatok!$A:$NN,CZ$320,FALSE),'csapat-ranglista'!$A:$FP,CZ$321,FALSE)/4),0)</f>
        <v>0</v>
      </c>
      <c r="DA223" s="223">
        <f>IFERROR(IF(RIGHT(VLOOKUP($A223,csapatok!$A:$NN,DA$320,FALSE),5)="Csere",VLOOKUP(LEFT(VLOOKUP($A223,csapatok!$A:$NN,DA$320,FALSE),LEN(VLOOKUP($A223,csapatok!$A:$NN,DA$320,FALSE))-6),'csapat-ranglista'!$A:$FP,DA$321,FALSE)/8,VLOOKUP(VLOOKUP($A223,csapatok!$A:$NN,DA$320,FALSE),'csapat-ranglista'!$A:$FP,DA$321,FALSE)/4),0)</f>
        <v>0</v>
      </c>
      <c r="DB223" s="223">
        <f>IFERROR(IF(RIGHT(VLOOKUP($A223,csapatok!$A:$NN,DB$320,FALSE),5)="Csere",VLOOKUP(LEFT(VLOOKUP($A223,csapatok!$A:$NN,DB$320,FALSE),LEN(VLOOKUP($A223,csapatok!$A:$NN,DB$320,FALSE))-6),'csapat-ranglista'!$A:$FP,DB$321,FALSE)/8,VLOOKUP(VLOOKUP($A223,csapatok!$A:$NN,DB$320,FALSE),'csapat-ranglista'!$A:$FP,DB$321,FALSE)/4),0)</f>
        <v>0</v>
      </c>
      <c r="DC223" s="223">
        <f>IFERROR(IF(RIGHT(VLOOKUP($A223,csapatok!$A:$NN,DC$320,FALSE),5)="Csere",VLOOKUP(LEFT(VLOOKUP($A223,csapatok!$A:$NN,DC$320,FALSE),LEN(VLOOKUP($A223,csapatok!$A:$NN,DC$320,FALSE))-6),'csapat-ranglista'!$A:$FP,DC$321,FALSE)/8,VLOOKUP(VLOOKUP($A223,csapatok!$A:$NN,DC$320,FALSE),'csapat-ranglista'!$A:$FP,DC$321,FALSE)/4),0)</f>
        <v>0</v>
      </c>
      <c r="DD223" s="223">
        <f>IFERROR(IF(RIGHT(VLOOKUP($A223,csapatok!$A:$NN,DD$320,FALSE),5)="Csere",VLOOKUP(LEFT(VLOOKUP($A223,csapatok!$A:$NN,DD$320,FALSE),LEN(VLOOKUP($A223,csapatok!$A:$NN,DD$320,FALSE))-6),'csapat-ranglista'!$A:$FP,DD$321,FALSE)/8,VLOOKUP(VLOOKUP($A223,csapatok!$A:$NN,DD$320,FALSE),'csapat-ranglista'!$A:$FP,DD$321,FALSE)/4),0)</f>
        <v>0</v>
      </c>
      <c r="DE223" s="223">
        <f>IFERROR(IF(RIGHT(VLOOKUP($A223,csapatok!$A:$NN,DE$320,FALSE),5)="Csere",VLOOKUP(LEFT(VLOOKUP($A223,csapatok!$A:$NN,DE$320,FALSE),LEN(VLOOKUP($A223,csapatok!$A:$NN,DE$320,FALSE))-6),'csapat-ranglista'!$A:$FP,DE$321,FALSE)/8,VLOOKUP(VLOOKUP($A223,csapatok!$A:$NN,DE$320,FALSE),'csapat-ranglista'!$A:$FP,DE$321,FALSE)/4),0)</f>
        <v>0</v>
      </c>
      <c r="DF223" s="223">
        <f>IFERROR(IF(RIGHT(VLOOKUP($A223,csapatok!$A:$NN,DF$320,FALSE),5)="Csere",VLOOKUP(LEFT(VLOOKUP($A223,csapatok!$A:$NN,DF$320,FALSE),LEN(VLOOKUP($A223,csapatok!$A:$NN,DF$320,FALSE))-6),'csapat-ranglista'!$A:$FP,DF$321,FALSE)/8,VLOOKUP(VLOOKUP($A223,csapatok!$A:$NN,DF$320,FALSE),'csapat-ranglista'!$A:$FP,DF$321,FALSE)/4),0)</f>
        <v>0</v>
      </c>
      <c r="DG223" s="223">
        <f>IFERROR(IF(RIGHT(VLOOKUP($A223,csapatok!$A:$NN,DG$320,FALSE),5)="Csere",VLOOKUP(LEFT(VLOOKUP($A223,csapatok!$A:$NN,DG$320,FALSE),LEN(VLOOKUP($A223,csapatok!$A:$NN,DG$320,FALSE))-6),'csapat-ranglista'!$A:$FP,DG$321,FALSE)/8,VLOOKUP(VLOOKUP($A223,csapatok!$A:$NN,DG$320,FALSE),'csapat-ranglista'!$A:$FP,DG$321,FALSE)/4),0)</f>
        <v>0</v>
      </c>
      <c r="DH223" s="223">
        <f>IFERROR(IF(RIGHT(VLOOKUP($A223,csapatok!$A:$NN,DH$320,FALSE),5)="Csere",VLOOKUP(LEFT(VLOOKUP($A223,csapatok!$A:$NN,DH$320,FALSE),LEN(VLOOKUP($A223,csapatok!$A:$NN,DH$320,FALSE))-6),'csapat-ranglista'!$A:$FP,DH$321,FALSE)/8,VLOOKUP(VLOOKUP($A223,csapatok!$A:$NN,DH$320,FALSE),'csapat-ranglista'!$A:$FP,DH$321,FALSE)/4),0)</f>
        <v>0</v>
      </c>
      <c r="DI223" s="223">
        <f>IFERROR(IF(RIGHT(VLOOKUP($A223,csapatok!$A:$NN,DI$320,FALSE),5)="Csere",VLOOKUP(LEFT(VLOOKUP($A223,csapatok!$A:$NN,DI$320,FALSE),LEN(VLOOKUP($A223,csapatok!$A:$NN,DI$320,FALSE))-6),'csapat-ranglista'!$A:$FP,DI$321,FALSE)/8,VLOOKUP(VLOOKUP($A223,csapatok!$A:$NN,DI$320,FALSE),'csapat-ranglista'!$A:$FP,DI$321,FALSE)/4),0)</f>
        <v>0</v>
      </c>
      <c r="DJ223" s="223">
        <f>IFERROR(IF(RIGHT(VLOOKUP($A223,csapatok!$A:$NN,DJ$320,FALSE),5)="Csere",VLOOKUP(LEFT(VLOOKUP($A223,csapatok!$A:$NN,DJ$320,FALSE),LEN(VLOOKUP($A223,csapatok!$A:$NN,DJ$320,FALSE))-6),'csapat-ranglista'!$A:$FP,DJ$321,FALSE)/8,VLOOKUP(VLOOKUP($A223,csapatok!$A:$NN,DJ$320,FALSE),'csapat-ranglista'!$A:$FP,DJ$321,FALSE)/4),0)</f>
        <v>0</v>
      </c>
      <c r="DK223" s="223">
        <f>IFERROR(IF(RIGHT(VLOOKUP($A223,csapatok!$A:$NN,DK$320,FALSE),5)="Csere",VLOOKUP(LEFT(VLOOKUP($A223,csapatok!$A:$NN,DK$320,FALSE),LEN(VLOOKUP($A223,csapatok!$A:$NN,DK$320,FALSE))-6),'csapat-ranglista'!$A:$FP,DK$321,FALSE)/8,VLOOKUP(VLOOKUP($A223,csapatok!$A:$NN,DK$320,FALSE),'csapat-ranglista'!$A:$FP,DK$321,FALSE)/4),0)</f>
        <v>0</v>
      </c>
      <c r="DL223" s="223">
        <f>IFERROR(IF(RIGHT(VLOOKUP($A223,csapatok!$A:$NN,DL$320,FALSE),5)="Csere",VLOOKUP(LEFT(VLOOKUP($A223,csapatok!$A:$NN,DL$320,FALSE),LEN(VLOOKUP($A223,csapatok!$A:$NN,DL$320,FALSE))-6),'csapat-ranglista'!$A:$FP,DL$321,FALSE)/8,VLOOKUP(VLOOKUP($A223,csapatok!$A:$NN,DL$320,FALSE),'csapat-ranglista'!$A:$FP,DL$321,FALSE)/4),0)</f>
        <v>0</v>
      </c>
      <c r="DM223" s="223">
        <f>IFERROR(IF(RIGHT(VLOOKUP($A223,csapatok!$A:$NN,DM$320,FALSE),5)="Csere",VLOOKUP(LEFT(VLOOKUP($A223,csapatok!$A:$NN,DM$320,FALSE),LEN(VLOOKUP($A223,csapatok!$A:$NN,DM$320,FALSE))-6),'csapat-ranglista'!$A:$FP,DM$321,FALSE)/8,VLOOKUP(VLOOKUP($A223,csapatok!$A:$NN,DM$320,FALSE),'csapat-ranglista'!$A:$FP,DM$321,FALSE)/4),0)</f>
        <v>0</v>
      </c>
      <c r="DN223" s="223">
        <f>IFERROR(IF(RIGHT(VLOOKUP($A223,csapatok!$A:$NN,DN$320,FALSE),5)="Csere",VLOOKUP(LEFT(VLOOKUP($A223,csapatok!$A:$NN,DN$320,FALSE),LEN(VLOOKUP($A223,csapatok!$A:$NN,DN$320,FALSE))-6),'csapat-ranglista'!$A:$FP,DN$321,FALSE)/8,VLOOKUP(VLOOKUP($A223,csapatok!$A:$NN,DN$320,FALSE),'csapat-ranglista'!$A:$FP,DN$321,FALSE)/4),0)</f>
        <v>0</v>
      </c>
      <c r="DO223" s="224">
        <f>versenyek!$MF$11*IFERROR(VLOOKUP(VLOOKUP($A223,versenyek!ME:MG,3,FALSE),szabalyok!$A$16:$B$23,2,FALSE)/4,0)</f>
        <v>0</v>
      </c>
      <c r="DP223" s="224">
        <f>versenyek!$MI$11*IFERROR(VLOOKUP(VLOOKUP($A223,versenyek!MH:MJ,3,FALSE),szabalyok!$A$16:$B$23,2,FALSE)/4,0)</f>
        <v>0</v>
      </c>
      <c r="DQ223" s="223">
        <f>IFERROR(IF(RIGHT(VLOOKUP($A223,csapatok!$A:$NN,DQ$320,FALSE),5)="Csere",VLOOKUP(LEFT(VLOOKUP($A223,csapatok!$A:$NN,DQ$320,FALSE),LEN(VLOOKUP($A223,csapatok!$A:$NN,DQ$320,FALSE))-6),'csapat-ranglista'!$A:$FP,DQ$321,FALSE)/8,VLOOKUP(VLOOKUP($A223,csapatok!$A:$NN,DQ$320,FALSE),'csapat-ranglista'!$A:$FP,DQ$321,FALSE)/4),0)</f>
        <v>0</v>
      </c>
      <c r="DR223" s="223">
        <f>IFERROR(IF(RIGHT(VLOOKUP($A223,csapatok!$A:$NN,DR$320,FALSE),5)="Csere",VLOOKUP(LEFT(VLOOKUP($A223,csapatok!$A:$NN,DR$320,FALSE),LEN(VLOOKUP($A223,csapatok!$A:$NN,DR$320,FALSE))-6),'csapat-ranglista'!$A:$FP,DR$321,FALSE)/8,VLOOKUP(VLOOKUP($A223,csapatok!$A:$NN,DR$320,FALSE),'csapat-ranglista'!$A:$FP,DR$321,FALSE)/4),0)</f>
        <v>0</v>
      </c>
      <c r="DS223" s="223">
        <f>IFERROR(IF(RIGHT(VLOOKUP($A223,csapatok!$A:$NN,DS$320,FALSE),5)="Csere",VLOOKUP(LEFT(VLOOKUP($A223,csapatok!$A:$NN,DS$320,FALSE),LEN(VLOOKUP($A223,csapatok!$A:$NN,DS$320,FALSE))-6),'csapat-ranglista'!$A:$FP,DS$321,FALSE)/8,VLOOKUP(VLOOKUP($A223,csapatok!$A:$NN,DS$320,FALSE),'csapat-ranglista'!$A:$FP,DS$321,FALSE)/4),0)</f>
        <v>0</v>
      </c>
      <c r="DT223" s="223">
        <f>IFERROR(IF(RIGHT(VLOOKUP($A223,csapatok!$A:$NN,DT$320,FALSE),5)="Csere",VLOOKUP(LEFT(VLOOKUP($A223,csapatok!$A:$NN,DT$320,FALSE),LEN(VLOOKUP($A223,csapatok!$A:$NN,DT$320,FALSE))-6),'csapat-ranglista'!$A:$FP,DT$321,FALSE)/8,VLOOKUP(VLOOKUP($A223,csapatok!$A:$NN,DT$320,FALSE),'csapat-ranglista'!$A:$FP,DT$321,FALSE)/4),0)</f>
        <v>0</v>
      </c>
      <c r="DU223" s="223">
        <f>IFERROR(IF(RIGHT(VLOOKUP($A223,csapatok!$A:$NN,DU$320,FALSE),5)="Csere",VLOOKUP(LEFT(VLOOKUP($A223,csapatok!$A:$NN,DU$320,FALSE),LEN(VLOOKUP($A223,csapatok!$A:$NN,DU$320,FALSE))-6),'csapat-ranglista'!$A:$FP,DU$321,FALSE)/8,VLOOKUP(VLOOKUP($A223,csapatok!$A:$NN,DU$320,FALSE),'csapat-ranglista'!$A:$FP,DU$321,FALSE)/4),0)</f>
        <v>0</v>
      </c>
      <c r="DV223" s="223">
        <f>IFERROR(IF(RIGHT(VLOOKUP($A223,csapatok!$A:$NN,DV$320,FALSE),5)="Csere",VLOOKUP(LEFT(VLOOKUP($A223,csapatok!$A:$NN,DV$320,FALSE),LEN(VLOOKUP($A223,csapatok!$A:$NN,DV$320,FALSE))-6),'csapat-ranglista'!$A:$FP,DV$321,FALSE)/8,VLOOKUP(VLOOKUP($A223,csapatok!$A:$NN,DV$320,FALSE),'csapat-ranglista'!$A:$FP,DV$321,FALSE)/4),0)</f>
        <v>0</v>
      </c>
      <c r="DW223" s="223">
        <f>IFERROR(IF(RIGHT(VLOOKUP($A223,csapatok!$A:$NN,DW$320,FALSE),5)="Csere",VLOOKUP(LEFT(VLOOKUP($A223,csapatok!$A:$NN,DW$320,FALSE),LEN(VLOOKUP($A223,csapatok!$A:$NN,DW$320,FALSE))-6),'csapat-ranglista'!$A:$FP,DW$321,FALSE)/8,VLOOKUP(VLOOKUP($A223,csapatok!$A:$NN,DW$320,FALSE),'csapat-ranglista'!$A:$FP,DW$321,FALSE)/4),0)</f>
        <v>0</v>
      </c>
      <c r="DX223" s="223">
        <f>IFERROR(IF(RIGHT(VLOOKUP($A223,csapatok!$A:$NN,DX$320,FALSE),5)="Csere",VLOOKUP(LEFT(VLOOKUP($A223,csapatok!$A:$NN,DX$320,FALSE),LEN(VLOOKUP($A223,csapatok!$A:$NN,DX$320,FALSE))-6),'csapat-ranglista'!$A:$FP,DX$321,FALSE)/8,VLOOKUP(VLOOKUP($A223,csapatok!$A:$NN,DX$320,FALSE),'csapat-ranglista'!$A:$FP,DX$321,FALSE)/4),0)</f>
        <v>0</v>
      </c>
      <c r="DY223" s="223">
        <f>IFERROR(IF(RIGHT(VLOOKUP($A223,csapatok!$A:$NN,DY$320,FALSE),5)="Csere",VLOOKUP(LEFT(VLOOKUP($A223,csapatok!$A:$NN,DY$320,FALSE),LEN(VLOOKUP($A223,csapatok!$A:$NN,DY$320,FALSE))-6),'csapat-ranglista'!$A:$FP,DY$321,FALSE)/8,VLOOKUP(VLOOKUP($A223,csapatok!$A:$NN,DY$320,FALSE),'csapat-ranglista'!$A:$FP,DY$321,FALSE)/4),0)</f>
        <v>0</v>
      </c>
      <c r="DZ223" s="223">
        <f>IFERROR(IF(RIGHT(VLOOKUP($A223,csapatok!$A:$NN,DZ$320,FALSE),5)="Csere",VLOOKUP(LEFT(VLOOKUP($A223,csapatok!$A:$NN,DZ$320,FALSE),LEN(VLOOKUP($A223,csapatok!$A:$NN,DZ$320,FALSE))-6),'csapat-ranglista'!$A:$FP,DZ$321,FALSE)/8,VLOOKUP(VLOOKUP($A223,csapatok!$A:$NN,DZ$320,FALSE),'csapat-ranglista'!$A:$FP,DZ$321,FALSE)/4),0)</f>
        <v>0</v>
      </c>
      <c r="EA223" s="223">
        <f>IFERROR(IF(RIGHT(VLOOKUP($A223,csapatok!$A:$NN,EA$320,FALSE),5)="Csere",VLOOKUP(LEFT(VLOOKUP($A223,csapatok!$A:$NN,EA$320,FALSE),LEN(VLOOKUP($A223,csapatok!$A:$NN,EA$320,FALSE))-6),'csapat-ranglista'!$A:$FP,EA$321,FALSE)/8,VLOOKUP(VLOOKUP($A223,csapatok!$A:$NN,EA$320,FALSE),'csapat-ranglista'!$A:$FP,EA$321,FALSE)/4),0)</f>
        <v>0</v>
      </c>
      <c r="EB223" s="223">
        <f>IFERROR(IF(RIGHT(VLOOKUP($A223,csapatok!$A:$NN,EB$320,FALSE),5)="Csere",VLOOKUP(LEFT(VLOOKUP($A223,csapatok!$A:$NN,EB$320,FALSE),LEN(VLOOKUP($A223,csapatok!$A:$NN,EB$320,FALSE))-6),'csapat-ranglista'!$A:$FP,EB$321,FALSE)/8,VLOOKUP(VLOOKUP($A223,csapatok!$A:$NN,EB$320,FALSE),'csapat-ranglista'!$A:$FP,EB$321,FALSE)/4),0)</f>
        <v>0</v>
      </c>
      <c r="EC223" s="223">
        <f>IFERROR(IF(RIGHT(VLOOKUP($A223,csapatok!$A:$NN,EC$320,FALSE),5)="Csere",VLOOKUP(LEFT(VLOOKUP($A223,csapatok!$A:$NN,EC$320,FALSE),LEN(VLOOKUP($A223,csapatok!$A:$NN,EC$320,FALSE))-6),'csapat-ranglista'!$A:$FP,EC$321,FALSE)/8,VLOOKUP(VLOOKUP($A223,csapatok!$A:$NN,EC$320,FALSE),'csapat-ranglista'!$A:$FP,EC$321,FALSE)/4),0)</f>
        <v>0</v>
      </c>
      <c r="ED223" s="223">
        <f>IFERROR(IF(RIGHT(VLOOKUP($A223,csapatok!$A:$NN,ED$320,FALSE),5)="Csere",VLOOKUP(LEFT(VLOOKUP($A223,csapatok!$A:$NN,ED$320,FALSE),LEN(VLOOKUP($A223,csapatok!$A:$NN,ED$320,FALSE))-6),'csapat-ranglista'!$A:$FP,ED$321,FALSE)/8,VLOOKUP(VLOOKUP($A223,csapatok!$A:$NN,ED$320,FALSE),'csapat-ranglista'!$A:$FP,ED$321,FALSE)/4),0)</f>
        <v>0</v>
      </c>
      <c r="EE223" s="223">
        <f>IFERROR(IF(RIGHT(VLOOKUP($A223,csapatok!$A:$NN,EE$320,FALSE),5)="Csere",VLOOKUP(LEFT(VLOOKUP($A223,csapatok!$A:$NN,EE$320,FALSE),LEN(VLOOKUP($A223,csapatok!$A:$NN,EE$320,FALSE))-6),'csapat-ranglista'!$A:$FP,EE$321,FALSE)/8,VLOOKUP(VLOOKUP($A223,csapatok!$A:$NN,EE$320,FALSE),'csapat-ranglista'!$A:$FP,EE$321,FALSE)/4),0)</f>
        <v>0</v>
      </c>
      <c r="EF223" s="223">
        <f>IFERROR(IF(RIGHT(VLOOKUP($A223,csapatok!$A:$NN,EF$320,FALSE),5)="Csere",VLOOKUP(LEFT(VLOOKUP($A223,csapatok!$A:$NN,EF$320,FALSE),LEN(VLOOKUP($A223,csapatok!$A:$NN,EF$320,FALSE))-6),'csapat-ranglista'!$A:$FP,EF$321,FALSE)/8,VLOOKUP(VLOOKUP($A223,csapatok!$A:$NN,EF$320,FALSE),'csapat-ranglista'!$A:$FP,EF$321,FALSE)/4),0)</f>
        <v>0</v>
      </c>
      <c r="EG223" s="223">
        <f>IFERROR(IF(RIGHT(VLOOKUP($A223,csapatok!$A:$NN,EG$320,FALSE),5)="Csere",VLOOKUP(LEFT(VLOOKUP($A223,csapatok!$A:$NN,EG$320,FALSE),LEN(VLOOKUP($A223,csapatok!$A:$NN,EG$320,FALSE))-6),'csapat-ranglista'!$A:$FP,EG$321,FALSE)/8,VLOOKUP(VLOOKUP($A223,csapatok!$A:$NN,EG$320,FALSE),'csapat-ranglista'!$A:$FP,EG$321,FALSE)/4),0)</f>
        <v>0</v>
      </c>
      <c r="EH223" s="223">
        <f>IFERROR(IF(RIGHT(VLOOKUP($A223,csapatok!$A:$NN,EH$320,FALSE),5)="Csere",VLOOKUP(LEFT(VLOOKUP($A223,csapatok!$A:$NN,EH$320,FALSE),LEN(VLOOKUP($A223,csapatok!$A:$NN,EH$320,FALSE))-6),'csapat-ranglista'!$A:$FP,EH$321,FALSE)/8,VLOOKUP(VLOOKUP($A223,csapatok!$A:$NN,EH$320,FALSE),'csapat-ranglista'!$A:$FP,EH$321,FALSE)/4),0)</f>
        <v>0</v>
      </c>
      <c r="EI223" s="223">
        <f>IFERROR(IF(RIGHT(VLOOKUP($A223,csapatok!$A:$NN,EI$320,FALSE),5)="Csere",VLOOKUP(LEFT(VLOOKUP($A223,csapatok!$A:$NN,EI$320,FALSE),LEN(VLOOKUP($A223,csapatok!$A:$NN,EI$320,FALSE))-6),'csapat-ranglista'!$A:$FP,EI$321,FALSE)/8,VLOOKUP(VLOOKUP($A223,csapatok!$A:$NN,EI$320,FALSE),'csapat-ranglista'!$A:$FP,EI$321,FALSE)/4),0)</f>
        <v>0</v>
      </c>
      <c r="EJ223" s="223">
        <f>IFERROR(IF(RIGHT(VLOOKUP($A223,csapatok!$A:$NN,EJ$320,FALSE),5)="Csere",VLOOKUP(LEFT(VLOOKUP($A223,csapatok!$A:$NN,EJ$320,FALSE),LEN(VLOOKUP($A223,csapatok!$A:$NN,EJ$320,FALSE))-6),'csapat-ranglista'!$A:$FP,EJ$321,FALSE)/8,VLOOKUP(VLOOKUP($A223,csapatok!$A:$NN,EJ$320,FALSE),'csapat-ranglista'!$A:$FP,EJ$321,FALSE)/4),0)</f>
        <v>0</v>
      </c>
      <c r="EK223" s="223">
        <f>IFERROR(IF(RIGHT(VLOOKUP($A223,csapatok!$A:$NN,EK$320,FALSE),5)="Csere",VLOOKUP(LEFT(VLOOKUP($A223,csapatok!$A:$NN,EK$320,FALSE),LEN(VLOOKUP($A223,csapatok!$A:$NN,EK$320,FALSE))-6),'csapat-ranglista'!$A:$FP,EK$321,FALSE)/8,VLOOKUP(VLOOKUP($A223,csapatok!$A:$NN,EK$320,FALSE),'csapat-ranglista'!$A:$FP,EK$321,FALSE)/4),0)</f>
        <v>0</v>
      </c>
      <c r="EL223" s="223">
        <f>IFERROR(IF(RIGHT(VLOOKUP($A223,csapatok!$A:$NN,EL$320,FALSE),5)="Csere",VLOOKUP(LEFT(VLOOKUP($A223,csapatok!$A:$NN,EL$320,FALSE),LEN(VLOOKUP($A223,csapatok!$A:$NN,EL$320,FALSE))-6),'csapat-ranglista'!$A:$FP,EL$321,FALSE)/8,VLOOKUP(VLOOKUP($A223,csapatok!$A:$NN,EL$320,FALSE),'csapat-ranglista'!$A:$FP,EL$321,FALSE)/4),0)</f>
        <v>0</v>
      </c>
      <c r="EM223" s="223">
        <f>IFERROR(IF(RIGHT(VLOOKUP($A223,csapatok!$A:$NN,EM$320,FALSE),5)="Csere",VLOOKUP(LEFT(VLOOKUP($A223,csapatok!$A:$NN,EM$320,FALSE),LEN(VLOOKUP($A223,csapatok!$A:$NN,EM$320,FALSE))-6),'csapat-ranglista'!$A:$FP,EM$321,FALSE)/8,VLOOKUP(VLOOKUP($A223,csapatok!$A:$NN,EM$320,FALSE),'csapat-ranglista'!$A:$FP,EM$321,FALSE)/4),0)</f>
        <v>0</v>
      </c>
      <c r="EN223" s="223">
        <f>IFERROR(IF(RIGHT(VLOOKUP($A223,csapatok!$A:$NN,EN$320,FALSE),5)="Csere",VLOOKUP(LEFT(VLOOKUP($A223,csapatok!$A:$NN,EN$320,FALSE),LEN(VLOOKUP($A223,csapatok!$A:$NN,EN$320,FALSE))-6),'csapat-ranglista'!$A:$FP,EN$321,FALSE)/8,VLOOKUP(VLOOKUP($A223,csapatok!$A:$NN,EN$320,FALSE),'csapat-ranglista'!$A:$FP,EN$321,FALSE)/4),0)</f>
        <v>0</v>
      </c>
      <c r="EO223" s="223">
        <f>IFERROR(IF(RIGHT(VLOOKUP($A223,csapatok!$A:$NN,EO$320,FALSE),5)="Csere",VLOOKUP(LEFT(VLOOKUP($A223,csapatok!$A:$NN,EO$320,FALSE),LEN(VLOOKUP($A223,csapatok!$A:$NN,EO$320,FALSE))-6),'csapat-ranglista'!$A:$FP,EO$321,FALSE)/8,VLOOKUP(VLOOKUP($A223,csapatok!$A:$NN,EO$320,FALSE),'csapat-ranglista'!$A:$FP,EO$321,FALSE)/4),0)</f>
        <v>0</v>
      </c>
      <c r="EP223" s="223">
        <f>IFERROR(IF(RIGHT(VLOOKUP($A223,csapatok!$A:$NN,EP$320,FALSE),5)="Csere",VLOOKUP(LEFT(VLOOKUP($A223,csapatok!$A:$NN,EP$320,FALSE),LEN(VLOOKUP($A223,csapatok!$A:$NN,EP$320,FALSE))-6),'csapat-ranglista'!$A:$FP,EP$321,FALSE)/8,VLOOKUP(VLOOKUP($A223,csapatok!$A:$NN,EP$320,FALSE),'csapat-ranglista'!$A:$FP,EP$321,FALSE)/4),0)</f>
        <v>0</v>
      </c>
      <c r="EQ223" s="223">
        <f>IFERROR(IF(RIGHT(VLOOKUP($A223,csapatok!$A:$NN,EQ$320,FALSE),5)="Csere",VLOOKUP(LEFT(VLOOKUP($A223,csapatok!$A:$NN,EQ$320,FALSE),LEN(VLOOKUP($A223,csapatok!$A:$NN,EQ$320,FALSE))-6),'csapat-ranglista'!$A:$FP,EQ$321,FALSE)/8,VLOOKUP(VLOOKUP($A223,csapatok!$A:$NN,EQ$320,FALSE),'csapat-ranglista'!$A:$FP,EQ$321,FALSE)/4),0)</f>
        <v>0</v>
      </c>
      <c r="ER223" s="223">
        <f>IFERROR(IF(RIGHT(VLOOKUP($A223,csapatok!$A:$NN,ER$320,FALSE),5)="Csere",VLOOKUP(LEFT(VLOOKUP($A223,csapatok!$A:$NN,ER$320,FALSE),LEN(VLOOKUP($A223,csapatok!$A:$NN,ER$320,FALSE))-6),'csapat-ranglista'!$A:$FP,ER$321,FALSE)/8,VLOOKUP(VLOOKUP($A223,csapatok!$A:$NN,ER$320,FALSE),'csapat-ranglista'!$A:$FP,ER$321,FALSE)/4),0)</f>
        <v>0</v>
      </c>
      <c r="ES223" s="223">
        <f>IFERROR(IF(RIGHT(VLOOKUP($A223,csapatok!$A:$NN,ES$320,FALSE),5)="Csere",VLOOKUP(LEFT(VLOOKUP($A223,csapatok!$A:$NN,ES$320,FALSE),LEN(VLOOKUP($A223,csapatok!$A:$NN,ES$320,FALSE))-6),'csapat-ranglista'!$A:$FP,ES$321,FALSE)/8,VLOOKUP(VLOOKUP($A223,csapatok!$A:$NN,ES$320,FALSE),'csapat-ranglista'!$A:$FP,ES$321,FALSE)/4),0)</f>
        <v>0</v>
      </c>
      <c r="ET223" s="223">
        <f>IFERROR(IF(RIGHT(VLOOKUP($A223,csapatok!$A:$NN,ET$320,FALSE),5)="Csere",VLOOKUP(LEFT(VLOOKUP($A223,csapatok!$A:$NN,ET$320,FALSE),LEN(VLOOKUP($A223,csapatok!$A:$NN,ET$320,FALSE))-6),'csapat-ranglista'!$A:$FP,ET$321,FALSE)/8,VLOOKUP(VLOOKUP($A223,csapatok!$A:$NN,ET$320,FALSE),'csapat-ranglista'!$A:$FP,ET$321,FALSE)/4),0)</f>
        <v>0</v>
      </c>
      <c r="EU223" s="223">
        <f>IFERROR(IF(RIGHT(VLOOKUP($A223,csapatok!$A:$NN,EU$320,FALSE),5)="Csere",VLOOKUP(LEFT(VLOOKUP($A223,csapatok!$A:$NN,EU$320,FALSE),LEN(VLOOKUP($A223,csapatok!$A:$NN,EU$320,FALSE))-6),'csapat-ranglista'!$A:$FP,EU$321,FALSE)/8,VLOOKUP(VLOOKUP($A223,csapatok!$A:$NN,EU$320,FALSE),'csapat-ranglista'!$A:$FP,EU$321,FALSE)/4),0)</f>
        <v>0</v>
      </c>
      <c r="EV223" s="223">
        <f>IFERROR(IF(RIGHT(VLOOKUP($A223,csapatok!$A:$NN,EV$320,FALSE),5)="Csere",VLOOKUP(LEFT(VLOOKUP($A223,csapatok!$A:$NN,EV$320,FALSE),LEN(VLOOKUP($A223,csapatok!$A:$NN,EV$320,FALSE))-6),'csapat-ranglista'!$A:$FP,EV$321,FALSE)/8,VLOOKUP(VLOOKUP($A223,csapatok!$A:$NN,EV$320,FALSE),'csapat-ranglista'!$A:$FP,EV$321,FALSE)/4),0)</f>
        <v>0</v>
      </c>
      <c r="EW223" s="223">
        <f>IFERROR(IF(RIGHT(VLOOKUP($A223,csapatok!$A:$NN,EW$320,FALSE),5)="Csere",VLOOKUP(LEFT(VLOOKUP($A223,csapatok!$A:$NN,EW$320,FALSE),LEN(VLOOKUP($A223,csapatok!$A:$NN,EW$320,FALSE))-6),'csapat-ranglista'!$A:$FP,EW$321,FALSE)/8,VLOOKUP(VLOOKUP($A223,csapatok!$A:$NN,EW$320,FALSE),'csapat-ranglista'!$A:$FP,EW$321,FALSE)/4),0)</f>
        <v>0</v>
      </c>
      <c r="EX223" s="223">
        <f>IFERROR(IF(RIGHT(VLOOKUP($A223,csapatok!$A:$NN,EX$320,FALSE),5)="Csere",VLOOKUP(LEFT(VLOOKUP($A223,csapatok!$A:$NN,EX$320,FALSE),LEN(VLOOKUP($A223,csapatok!$A:$NN,EX$320,FALSE))-6),'csapat-ranglista'!$A:$FP,EX$321,FALSE)/8,VLOOKUP(VLOOKUP($A223,csapatok!$A:$NN,EX$320,FALSE),'csapat-ranglista'!$A:$FP,EX$321,FALSE)/4),0)</f>
        <v>0</v>
      </c>
      <c r="EY223" s="223">
        <f>IFERROR(IF(RIGHT(VLOOKUP($A223,csapatok!$A:$NN,EY$320,FALSE),5)="Csere",VLOOKUP(LEFT(VLOOKUP($A223,csapatok!$A:$NN,EY$320,FALSE),LEN(VLOOKUP($A223,csapatok!$A:$NN,EY$320,FALSE))-6),'csapat-ranglista'!$A:$FP,EY$321,FALSE)/8,VLOOKUP(VLOOKUP($A223,csapatok!$A:$NN,EY$320,FALSE),'csapat-ranglista'!$A:$FP,EY$321,FALSE)/4),0)</f>
        <v>0</v>
      </c>
      <c r="EZ223" s="223">
        <f>IFERROR(IF(RIGHT(VLOOKUP($A223,csapatok!$A:$NN,EZ$320,FALSE),5)="Csere",VLOOKUP(LEFT(VLOOKUP($A223,csapatok!$A:$NN,EZ$320,FALSE),LEN(VLOOKUP($A223,csapatok!$A:$NN,EZ$320,FALSE))-6),'csapat-ranglista'!$A:$FP,EZ$321,FALSE)/8,VLOOKUP(VLOOKUP($A223,csapatok!$A:$NN,EZ$320,FALSE),'csapat-ranglista'!$A:$FP,EZ$321,FALSE)/4),0)</f>
        <v>0</v>
      </c>
      <c r="FA223" s="223">
        <f>IFERROR(IF(RIGHT(VLOOKUP($A223,csapatok!$A:$NN,FA$320,FALSE),5)="Csere",VLOOKUP(LEFT(VLOOKUP($A223,csapatok!$A:$NN,FA$320,FALSE),LEN(VLOOKUP($A223,csapatok!$A:$NN,FA$320,FALSE))-6),'csapat-ranglista'!$A:$FP,FA$321,FALSE)/8,VLOOKUP(VLOOKUP($A223,csapatok!$A:$NN,FA$320,FALSE),'csapat-ranglista'!$A:$FP,FA$321,FALSE)/4),0)</f>
        <v>0</v>
      </c>
      <c r="FB223" s="223">
        <f>IFERROR(IF(RIGHT(VLOOKUP($A223,csapatok!$A:$NN,FB$320,FALSE),5)="Csere",VLOOKUP(LEFT(VLOOKUP($A223,csapatok!$A:$NN,FB$320,FALSE),LEN(VLOOKUP($A223,csapatok!$A:$NN,FB$320,FALSE))-6),'csapat-ranglista'!$A:$FP,FB$321,FALSE)/8,VLOOKUP(VLOOKUP($A223,csapatok!$A:$NN,FB$320,FALSE),'csapat-ranglista'!$A:$FP,FB$321,FALSE)/4),0)</f>
        <v>0</v>
      </c>
      <c r="FC223" s="223">
        <f>IFERROR(IF(RIGHT(VLOOKUP($A223,csapatok!$A:$NN,FC$320,FALSE),5)="Csere",VLOOKUP(LEFT(VLOOKUP($A223,csapatok!$A:$NN,FC$320,FALSE),LEN(VLOOKUP($A223,csapatok!$A:$NN,FC$320,FALSE))-6),'csapat-ranglista'!$A:$FP,FC$321,FALSE)/8,VLOOKUP(VLOOKUP($A223,csapatok!$A:$NN,FC$320,FALSE),'csapat-ranglista'!$A:$FP,FC$321,FALSE)/4),0)</f>
        <v>0</v>
      </c>
      <c r="FD223" s="224">
        <f>versenyek!$QY$11*IFERROR(VLOOKUP(VLOOKUP($A223,versenyek!QX:QZ,3,FALSE),szabalyok!$A$16:$B$23,2,FALSE)/4,0)</f>
        <v>0</v>
      </c>
      <c r="FE223" s="224">
        <f>versenyek!$RB$11*IFERROR(VLOOKUP(VLOOKUP($A223,versenyek!RA:RC,3,FALSE),szabalyok!$A$16:$B$23,2,FALSE)/4,0)</f>
        <v>0</v>
      </c>
      <c r="FF223" s="223">
        <f>IFERROR(IF(RIGHT(VLOOKUP($A223,csapatok!$A:$NN,FF$320,FALSE),5)="Csere",VLOOKUP(LEFT(VLOOKUP($A223,csapatok!$A:$NN,FF$320,FALSE),LEN(VLOOKUP($A223,csapatok!$A:$NN,FF$320,FALSE))-6),'csapat-ranglista'!$A:$FP,FF$321,FALSE)/8,VLOOKUP(VLOOKUP($A223,csapatok!$A:$NN,FF$320,FALSE),'csapat-ranglista'!$A:$FP,FF$321,FALSE)/4),0)</f>
        <v>0</v>
      </c>
      <c r="FG223" s="223">
        <f>IFERROR(IF(RIGHT(VLOOKUP($A223,csapatok!$A:$NN,FG$320,FALSE),5)="Csere",VLOOKUP(LEFT(VLOOKUP($A223,csapatok!$A:$NN,FG$320,FALSE),LEN(VLOOKUP($A223,csapatok!$A:$NN,FG$320,FALSE))-6),'csapat-ranglista'!$A:$FP,FG$321,FALSE)/8,VLOOKUP(VLOOKUP($A223,csapatok!$A:$NN,FG$320,FALSE),'csapat-ranglista'!$A:$FP,FG$321,FALSE)/4),0)</f>
        <v>0</v>
      </c>
      <c r="FH223" s="223">
        <f>IFERROR(IF(RIGHT(VLOOKUP($A223,csapatok!$A:$NN,FH$320,FALSE),5)="Csere",VLOOKUP(LEFT(VLOOKUP($A223,csapatok!$A:$NN,FH$320,FALSE),LEN(VLOOKUP($A223,csapatok!$A:$NN,FH$320,FALSE))-6),'csapat-ranglista'!$A:$FP,FH$321,FALSE)/8,VLOOKUP(VLOOKUP($A223,csapatok!$A:$NN,FH$320,FALSE),'csapat-ranglista'!$A:$FP,FH$321,FALSE)/4),0)</f>
        <v>0</v>
      </c>
      <c r="FI223" s="223">
        <f>IFERROR(IF(RIGHT(VLOOKUP($A223,csapatok!$A:$NN,FI$320,FALSE),5)="Csere",VLOOKUP(LEFT(VLOOKUP($A223,csapatok!$A:$NN,FI$320,FALSE),LEN(VLOOKUP($A223,csapatok!$A:$NN,FI$320,FALSE))-6),'csapat-ranglista'!$A:$FP,FI$321,FALSE)/8,VLOOKUP(VLOOKUP($A223,csapatok!$A:$NN,FI$320,FALSE),'csapat-ranglista'!$A:$FP,FI$321,FALSE)/4),0)</f>
        <v>0</v>
      </c>
      <c r="FJ223" s="223">
        <f>IFERROR(IF(RIGHT(VLOOKUP($A223,csapatok!$A:$NN,FJ$320,FALSE),5)="Csere",VLOOKUP(LEFT(VLOOKUP($A223,csapatok!$A:$NN,FJ$320,FALSE),LEN(VLOOKUP($A223,csapatok!$A:$NN,FJ$320,FALSE))-6),'csapat-ranglista'!$A:$FP,FJ$321,FALSE)/8,VLOOKUP(VLOOKUP($A223,csapatok!$A:$NN,FJ$320,FALSE),'csapat-ranglista'!$A:$FP,FJ$321,FALSE)/4),0)</f>
        <v>0</v>
      </c>
      <c r="FK223" s="223">
        <f>IFERROR(IF(RIGHT(VLOOKUP($A223,csapatok!$A:$NN,FK$320,FALSE),5)="Csere",VLOOKUP(LEFT(VLOOKUP($A223,csapatok!$A:$NN,FK$320,FALSE),LEN(VLOOKUP($A223,csapatok!$A:$NN,FK$320,FALSE))-6),'csapat-ranglista'!$A:$FP,FK$321,FALSE)/8,VLOOKUP(VLOOKUP($A223,csapatok!$A:$NN,FK$320,FALSE),'csapat-ranglista'!$A:$FP,FK$321,FALSE)/4),0)</f>
        <v>0</v>
      </c>
      <c r="FL223" s="223">
        <f>IFERROR(IF(RIGHT(VLOOKUP($A223,csapatok!$A:$NN,FL$320,FALSE),5)="Csere",VLOOKUP(LEFT(VLOOKUP($A223,csapatok!$A:$NN,FL$320,FALSE),LEN(VLOOKUP($A223,csapatok!$A:$NN,FL$320,FALSE))-6),'csapat-ranglista'!$A:$FP,FL$321,FALSE)/8,VLOOKUP(VLOOKUP($A223,csapatok!$A:$NN,FL$320,FALSE),'csapat-ranglista'!$A:$FP,FL$321,FALSE)/4),0)</f>
        <v>0</v>
      </c>
      <c r="FM223" s="223">
        <f>IFERROR(IF(RIGHT(VLOOKUP($A223,csapatok!$A:$NN,FM$320,FALSE),5)="Csere",VLOOKUP(LEFT(VLOOKUP($A223,csapatok!$A:$NN,FM$320,FALSE),LEN(VLOOKUP($A223,csapatok!$A:$NN,FM$320,FALSE))-6),'csapat-ranglista'!$A:$FP,FM$321,FALSE)/8,VLOOKUP(VLOOKUP($A223,csapatok!$A:$NN,FM$320,FALSE),'csapat-ranglista'!$A:$FP,FM$321,FALSE)/4),0)</f>
        <v>0</v>
      </c>
      <c r="FN223" s="223">
        <f>IFERROR(IF(RIGHT(VLOOKUP($A223,csapatok!$A:$NN,FN$320,FALSE),5)="Csere",VLOOKUP(LEFT(VLOOKUP($A223,csapatok!$A:$NN,FN$320,FALSE),LEN(VLOOKUP($A223,csapatok!$A:$NN,FN$320,FALSE))-6),'csapat-ranglista'!$A:$FP,FN$321,FALSE)/8,VLOOKUP(VLOOKUP($A223,csapatok!$A:$NN,FN$320,FALSE),'csapat-ranglista'!$A:$FP,FN$321,FALSE)/4),0)</f>
        <v>0</v>
      </c>
      <c r="FO223" s="223">
        <f>IFERROR(IF(RIGHT(VLOOKUP($A223,csapatok!$A:$NN,FO$320,FALSE),5)="Csere",VLOOKUP(LEFT(VLOOKUP($A223,csapatok!$A:$NN,FO$320,FALSE),LEN(VLOOKUP($A223,csapatok!$A:$NN,FO$320,FALSE))-6),'csapat-ranglista'!$A:$FP,FO$321,FALSE)/8,VLOOKUP(VLOOKUP($A223,csapatok!$A:$NN,FO$320,FALSE),'csapat-ranglista'!$A:$FP,FO$321,FALSE)/4),0)</f>
        <v>0</v>
      </c>
      <c r="FP223" s="223">
        <f>IFERROR(IF(RIGHT(VLOOKUP($A223,csapatok!$A:$NN,FP$320,FALSE),5)="Csere",VLOOKUP(LEFT(VLOOKUP($A223,csapatok!$A:$NN,FP$320,FALSE),LEN(VLOOKUP($A223,csapatok!$A:$NN,FP$320,FALSE))-6),'csapat-ranglista'!$A:$FP,FP$321,FALSE)/8,VLOOKUP(VLOOKUP($A223,csapatok!$A:$NN,FP$320,FALSE),'csapat-ranglista'!$A:$FP,FP$321,FALSE)/4),0)</f>
        <v>0</v>
      </c>
      <c r="FQ223" s="223">
        <f>IFERROR(IF(RIGHT(VLOOKUP($A223,csapatok!$A:$NN,FQ$320,FALSE),5)="Csere",VLOOKUP(LEFT(VLOOKUP($A223,csapatok!$A:$NN,FQ$320,FALSE),LEN(VLOOKUP($A223,csapatok!$A:$NN,FQ$320,FALSE))-6),'csapat-ranglista'!$A:$FP,FQ$321,FALSE)/8,VLOOKUP(VLOOKUP($A223,csapatok!$A:$NN,FQ$320,FALSE),'csapat-ranglista'!$A:$FP,FQ$321,FALSE)/4),0)</f>
        <v>0</v>
      </c>
      <c r="FR223" s="223">
        <f>IFERROR(IF(RIGHT(VLOOKUP($A223,csapatok!$A:$NN,FR$320,FALSE),5)="Csere",VLOOKUP(LEFT(VLOOKUP($A223,csapatok!$A:$NN,FR$320,FALSE),LEN(VLOOKUP($A223,csapatok!$A:$NN,FR$320,FALSE))-6),'csapat-ranglista'!$A:$FP,FR$321,FALSE)/8,VLOOKUP(VLOOKUP($A223,csapatok!$A:$NN,FR$320,FALSE),'csapat-ranglista'!$A:$FP,FR$321,FALSE)/4),0)</f>
        <v>0</v>
      </c>
      <c r="FS223" s="223">
        <f>IFERROR(IF(RIGHT(VLOOKUP($A223,csapatok!$A:$NN,FS$320,FALSE),5)="Csere",VLOOKUP(LEFT(VLOOKUP($A223,csapatok!$A:$NN,FS$320,FALSE),LEN(VLOOKUP($A223,csapatok!$A:$NN,FS$320,FALSE))-6),'csapat-ranglista'!$A:$FP,FS$321,FALSE)/8,VLOOKUP(VLOOKUP($A223,csapatok!$A:$NN,FS$320,FALSE),'csapat-ranglista'!$A:$FP,FS$321,FALSE)/4),0)</f>
        <v>0</v>
      </c>
      <c r="FT223" s="223">
        <f>IFERROR(IF(RIGHT(VLOOKUP($A223,csapatok!$A:$NN,FT$320,FALSE),5)="Csere",VLOOKUP(LEFT(VLOOKUP($A223,csapatok!$A:$NN,FT$320,FALSE),LEN(VLOOKUP($A223,csapatok!$A:$NN,FT$320,FALSE))-6),'csapat-ranglista'!$A:$FP,FT$321,FALSE)/8,VLOOKUP(VLOOKUP($A223,csapatok!$A:$NN,FT$320,FALSE),'csapat-ranglista'!$A:$FP,FT$321,FALSE)/4),0)</f>
        <v>0</v>
      </c>
      <c r="FU223" s="223">
        <f>IFERROR(IF(RIGHT(VLOOKUP($A223,csapatok!$A:$NN,FU$320,FALSE),5)="Csere",VLOOKUP(LEFT(VLOOKUP($A223,csapatok!$A:$NN,FU$320,FALSE),LEN(VLOOKUP($A223,csapatok!$A:$NN,FU$320,FALSE))-6),'csapat-ranglista'!$A:$FP,FU$321,FALSE)/8,VLOOKUP(VLOOKUP($A223,csapatok!$A:$NN,FU$320,FALSE),'csapat-ranglista'!$A:$FP,FU$321,FALSE)/4),0)</f>
        <v>0</v>
      </c>
      <c r="FV223" s="223">
        <f>IFERROR(IF(RIGHT(VLOOKUP($A223,csapatok!$A:$NN,FV$320,FALSE),5)="Csere",VLOOKUP(LEFT(VLOOKUP($A223,csapatok!$A:$NN,FV$320,FALSE),LEN(VLOOKUP($A223,csapatok!$A:$NN,FV$320,FALSE))-6),'csapat-ranglista'!$A:$FP,FV$321,FALSE)/8,VLOOKUP(VLOOKUP($A223,csapatok!$A:$NN,FV$320,FALSE),'csapat-ranglista'!$A:$FP,FV$321,FALSE)/4),0)</f>
        <v>0</v>
      </c>
      <c r="FW223" s="223">
        <f>IFERROR(IF(RIGHT(VLOOKUP($A223,csapatok!$A:$NN,FW$320,FALSE),5)="Csere",VLOOKUP(LEFT(VLOOKUP($A223,csapatok!$A:$NN,FW$320,FALSE),LEN(VLOOKUP($A223,csapatok!$A:$NN,FW$320,FALSE))-6),'csapat-ranglista'!$A:$FP,FW$321,FALSE)/8,VLOOKUP(VLOOKUP($A223,csapatok!$A:$NN,FW$320,FALSE),'csapat-ranglista'!$A:$FP,FW$321,FALSE)/4),0)</f>
        <v>0</v>
      </c>
      <c r="FX223" s="223">
        <f>IFERROR(IF(RIGHT(VLOOKUP($A223,csapatok!$A:$NN,FX$320,FALSE),5)="Csere",VLOOKUP(LEFT(VLOOKUP($A223,csapatok!$A:$NN,FX$320,FALSE),LEN(VLOOKUP($A223,csapatok!$A:$NN,FX$320,FALSE))-6),'csapat-ranglista'!$A:$FP,FX$321,FALSE)/8,VLOOKUP(VLOOKUP($A223,csapatok!$A:$NN,FX$320,FALSE),'csapat-ranglista'!$A:$FP,FX$321,FALSE)/4),0)</f>
        <v>0</v>
      </c>
      <c r="FY223" s="223">
        <f>IFERROR(IF(RIGHT(VLOOKUP($A223,csapatok!$A:$NN,FY$320,FALSE),5)="Csere",VLOOKUP(LEFT(VLOOKUP($A223,csapatok!$A:$NN,FY$320,FALSE),LEN(VLOOKUP($A223,csapatok!$A:$NN,FY$320,FALSE))-6),'csapat-ranglista'!$A:$FP,FY$321,FALSE)/8,VLOOKUP(VLOOKUP($A223,csapatok!$A:$NN,FY$320,FALSE),'csapat-ranglista'!$A:$FP,FY$321,FALSE)/4),0)</f>
        <v>0</v>
      </c>
      <c r="FZ223" s="223">
        <f>IFERROR(IF(RIGHT(VLOOKUP($A223,csapatok!$A:$NN,FZ$320,FALSE),5)="Csere",VLOOKUP(LEFT(VLOOKUP($A223,csapatok!$A:$NN,FZ$320,FALSE),LEN(VLOOKUP($A223,csapatok!$A:$NN,FZ$320,FALSE))-6),'csapat-ranglista'!$A:$FP,FZ$321,FALSE)/8,VLOOKUP(VLOOKUP($A223,csapatok!$A:$NN,FZ$320,FALSE),'csapat-ranglista'!$A:$FP,FZ$321,FALSE)/4),0)</f>
        <v>0</v>
      </c>
      <c r="GA223" s="223">
        <f>IFERROR(IF(RIGHT(VLOOKUP($A223,csapatok!$A:$NN,GA$320,FALSE),5)="Csere",VLOOKUP(LEFT(VLOOKUP($A223,csapatok!$A:$NN,GA$320,FALSE),LEN(VLOOKUP($A223,csapatok!$A:$NN,GA$320,FALSE))-6),'csapat-ranglista'!$A:$FP,GA$321,FALSE)/8,VLOOKUP(VLOOKUP($A223,csapatok!$A:$NN,GA$320,FALSE),'csapat-ranglista'!$A:$FP,GA$321,FALSE)/4),0)</f>
        <v>0</v>
      </c>
      <c r="GB223" s="223">
        <f>IFERROR(IF(RIGHT(VLOOKUP($A223,csapatok!$A:$NN,GB$320,FALSE),5)="Csere",VLOOKUP(LEFT(VLOOKUP($A223,csapatok!$A:$NN,GB$320,FALSE),LEN(VLOOKUP($A223,csapatok!$A:$NN,GB$320,FALSE))-6),'csapat-ranglista'!$A:$FP,GB$321,FALSE)/8,VLOOKUP(VLOOKUP($A223,csapatok!$A:$NN,GB$320,FALSE),'csapat-ranglista'!$A:$FP,GB$321,FALSE)/4),0)</f>
        <v>0</v>
      </c>
      <c r="GC223" s="223">
        <f>IFERROR(IF(RIGHT(VLOOKUP($A223,csapatok!$A:$NN,GC$320,FALSE),5)="Csere",VLOOKUP(LEFT(VLOOKUP($A223,csapatok!$A:$NN,GC$320,FALSE),LEN(VLOOKUP($A223,csapatok!$A:$NN,GC$320,FALSE))-6),'csapat-ranglista'!$A:$FP,GC$321,FALSE)/8,VLOOKUP(VLOOKUP($A223,csapatok!$A:$NN,GC$320,FALSE),'csapat-ranglista'!$A:$FP,GC$321,FALSE)/4),0)</f>
        <v>0</v>
      </c>
      <c r="GD223" s="247">
        <f>SUM(EQ223:GC223)</f>
        <v>0</v>
      </c>
    </row>
    <row r="224" spans="1:186">
      <c r="A224" s="32" t="s">
        <v>184</v>
      </c>
      <c r="B224" s="2">
        <v>27539</v>
      </c>
      <c r="C224" s="131" t="str">
        <f>IF(B224=0,"",IF(B224&lt;$C$1,"felnőtt","ifi"))</f>
        <v>felnőtt</v>
      </c>
      <c r="D224" s="32" t="s">
        <v>101</v>
      </c>
      <c r="E224" s="45">
        <v>0</v>
      </c>
      <c r="F224" s="32">
        <v>0</v>
      </c>
      <c r="G224" s="32">
        <v>1.3429615632927128</v>
      </c>
      <c r="H224" s="32">
        <v>0</v>
      </c>
      <c r="I224" s="32">
        <v>0</v>
      </c>
      <c r="J224" s="32">
        <v>0</v>
      </c>
      <c r="K224" s="32">
        <v>1.4081073308040863</v>
      </c>
      <c r="L224" s="32">
        <v>5.279007481732898</v>
      </c>
      <c r="M224" s="32">
        <v>4.0916936664087293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3.7275273587501765</v>
      </c>
      <c r="X224" s="32">
        <f>IFERROR(IF(RIGHT(VLOOKUP($A224,csapatok!$A:$BL,X$320,FALSE),5)="Csere",VLOOKUP(LEFT(VLOOKUP($A224,csapatok!$A:$BL,X$320,FALSE),LEN(VLOOKUP($A224,csapatok!$A:$BL,X$320,FALSE))-6),'csapat-ranglista'!$A:$FP,X$321,FALSE)/8,VLOOKUP(VLOOKUP($A224,csapatok!$A:$BL,X$320,FALSE),'csapat-ranglista'!$A:$FP,X$321,FALSE)/4),0)</f>
        <v>0</v>
      </c>
      <c r="Y224" s="32">
        <f>IFERROR(IF(RIGHT(VLOOKUP($A224,csapatok!$A:$BL,Y$320,FALSE),5)="Csere",VLOOKUP(LEFT(VLOOKUP($A224,csapatok!$A:$BL,Y$320,FALSE),LEN(VLOOKUP($A224,csapatok!$A:$BL,Y$320,FALSE))-6),'csapat-ranglista'!$A:$FP,Y$321,FALSE)/8,VLOOKUP(VLOOKUP($A224,csapatok!$A:$BL,Y$320,FALSE),'csapat-ranglista'!$A:$FP,Y$321,FALSE)/4),0)</f>
        <v>0</v>
      </c>
      <c r="Z224" s="32">
        <f>IFERROR(IF(RIGHT(VLOOKUP($A224,csapatok!$A:$BL,Z$320,FALSE),5)="Csere",VLOOKUP(LEFT(VLOOKUP($A224,csapatok!$A:$BL,Z$320,FALSE),LEN(VLOOKUP($A224,csapatok!$A:$BL,Z$320,FALSE))-6),'csapat-ranglista'!$A:$FP,Z$321,FALSE)/8,VLOOKUP(VLOOKUP($A224,csapatok!$A:$BL,Z$320,FALSE),'csapat-ranglista'!$A:$FP,Z$321,FALSE)/4),0)</f>
        <v>0</v>
      </c>
      <c r="AA224" s="32">
        <f>IFERROR(IF(RIGHT(VLOOKUP($A224,csapatok!$A:$BL,AA$320,FALSE),5)="Csere",VLOOKUP(LEFT(VLOOKUP($A224,csapatok!$A:$BL,AA$320,FALSE),LEN(VLOOKUP($A224,csapatok!$A:$BL,AA$320,FALSE))-6),'csapat-ranglista'!$A:$FP,AA$321,FALSE)/8,VLOOKUP(VLOOKUP($A224,csapatok!$A:$BL,AA$320,FALSE),'csapat-ranglista'!$A:$FP,AA$321,FALSE)/4),0)</f>
        <v>0</v>
      </c>
      <c r="AB224" s="223">
        <f>IFERROR(IF(RIGHT(VLOOKUP($A224,csapatok!$A:$BL,AB$320,FALSE),5)="Csere",VLOOKUP(LEFT(VLOOKUP($A224,csapatok!$A:$BL,AB$320,FALSE),LEN(VLOOKUP($A224,csapatok!$A:$BL,AB$320,FALSE))-6),'csapat-ranglista'!$A:$FP,AB$321,FALSE)/8,VLOOKUP(VLOOKUP($A224,csapatok!$A:$BL,AB$320,FALSE),'csapat-ranglista'!$A:$FP,AB$321,FALSE)/4),0)</f>
        <v>0</v>
      </c>
      <c r="AC224" s="223">
        <f>IFERROR(IF(RIGHT(VLOOKUP($A224,csapatok!$A:$BL,AC$320,FALSE),5)="Csere",VLOOKUP(LEFT(VLOOKUP($A224,csapatok!$A:$BL,AC$320,FALSE),LEN(VLOOKUP($A224,csapatok!$A:$BL,AC$320,FALSE))-6),'csapat-ranglista'!$A:$FP,AC$321,FALSE)/8,VLOOKUP(VLOOKUP($A224,csapatok!$A:$BL,AC$320,FALSE),'csapat-ranglista'!$A:$FP,AC$321,FALSE)/4),0)</f>
        <v>0</v>
      </c>
      <c r="AD224" s="223">
        <f>IFERROR(IF(RIGHT(VLOOKUP($A224,csapatok!$A:$BL,AD$320,FALSE),5)="Csere",VLOOKUP(LEFT(VLOOKUP($A224,csapatok!$A:$BL,AD$320,FALSE),LEN(VLOOKUP($A224,csapatok!$A:$BL,AD$320,FALSE))-6),'csapat-ranglista'!$A:$FP,AD$321,FALSE)/8,VLOOKUP(VLOOKUP($A224,csapatok!$A:$BL,AD$320,FALSE),'csapat-ranglista'!$A:$FP,AD$321,FALSE)/4),0)</f>
        <v>0</v>
      </c>
      <c r="AE224" s="223">
        <f>IFERROR(IF(RIGHT(VLOOKUP($A224,csapatok!$A:$BL,AE$320,FALSE),5)="Csere",VLOOKUP(LEFT(VLOOKUP($A224,csapatok!$A:$BL,AE$320,FALSE),LEN(VLOOKUP($A224,csapatok!$A:$BL,AE$320,FALSE))-6),'csapat-ranglista'!$A:$FP,AE$321,FALSE)/8,VLOOKUP(VLOOKUP($A224,csapatok!$A:$BL,AE$320,FALSE),'csapat-ranglista'!$A:$FP,AE$321,FALSE)/4),0)</f>
        <v>0</v>
      </c>
      <c r="AF224" s="223">
        <f>IFERROR(IF(RIGHT(VLOOKUP($A224,csapatok!$A:$BL,AF$320,FALSE),5)="Csere",VLOOKUP(LEFT(VLOOKUP($A224,csapatok!$A:$BL,AF$320,FALSE),LEN(VLOOKUP($A224,csapatok!$A:$BL,AF$320,FALSE))-6),'csapat-ranglista'!$A:$FP,AF$321,FALSE)/8,VLOOKUP(VLOOKUP($A224,csapatok!$A:$BL,AF$320,FALSE),'csapat-ranglista'!$A:$FP,AF$321,FALSE)/4),0)</f>
        <v>0</v>
      </c>
      <c r="AG224" s="223">
        <f>IFERROR(IF(RIGHT(VLOOKUP($A224,csapatok!$A:$BL,AG$320,FALSE),5)="Csere",VLOOKUP(LEFT(VLOOKUP($A224,csapatok!$A:$BL,AG$320,FALSE),LEN(VLOOKUP($A224,csapatok!$A:$BL,AG$320,FALSE))-6),'csapat-ranglista'!$A:$FP,AG$321,FALSE)/8,VLOOKUP(VLOOKUP($A224,csapatok!$A:$BL,AG$320,FALSE),'csapat-ranglista'!$A:$FP,AG$321,FALSE)/4),0)</f>
        <v>0</v>
      </c>
      <c r="AH224" s="223">
        <f>IFERROR(IF(RIGHT(VLOOKUP($A224,csapatok!$A:$BL,AH$320,FALSE),5)="Csere",VLOOKUP(LEFT(VLOOKUP($A224,csapatok!$A:$BL,AH$320,FALSE),LEN(VLOOKUP($A224,csapatok!$A:$BL,AH$320,FALSE))-6),'csapat-ranglista'!$A:$FP,AH$321,FALSE)/8,VLOOKUP(VLOOKUP($A224,csapatok!$A:$BL,AH$320,FALSE),'csapat-ranglista'!$A:$FP,AH$321,FALSE)/4),0)</f>
        <v>0</v>
      </c>
      <c r="AI224" s="223">
        <f>IFERROR(IF(RIGHT(VLOOKUP($A224,csapatok!$A:$BL,AI$320,FALSE),5)="Csere",VLOOKUP(LEFT(VLOOKUP($A224,csapatok!$A:$BL,AI$320,FALSE),LEN(VLOOKUP($A224,csapatok!$A:$BL,AI$320,FALSE))-6),'csapat-ranglista'!$A:$FP,AI$321,FALSE)/8,VLOOKUP(VLOOKUP($A224,csapatok!$A:$BL,AI$320,FALSE),'csapat-ranglista'!$A:$FP,AI$321,FALSE)/4),0)</f>
        <v>0</v>
      </c>
      <c r="AJ224" s="223">
        <f>IFERROR(IF(RIGHT(VLOOKUP($A224,csapatok!$A:$BL,AJ$320,FALSE),5)="Csere",VLOOKUP(LEFT(VLOOKUP($A224,csapatok!$A:$BL,AJ$320,FALSE),LEN(VLOOKUP($A224,csapatok!$A:$BL,AJ$320,FALSE))-6),'csapat-ranglista'!$A:$FP,AJ$321,FALSE)/8,VLOOKUP(VLOOKUP($A224,csapatok!$A:$BL,AJ$320,FALSE),'csapat-ranglista'!$A:$FP,AJ$321,FALSE)/2),0)</f>
        <v>0</v>
      </c>
      <c r="AK224" s="223">
        <f>IFERROR(IF(RIGHT(VLOOKUP($A224,csapatok!$A:$CN,AK$320,FALSE),5)="Csere",VLOOKUP(LEFT(VLOOKUP($A224,csapatok!$A:$CN,AK$320,FALSE),LEN(VLOOKUP($A224,csapatok!$A:$CN,AK$320,FALSE))-6),'csapat-ranglista'!$A:$FP,AK$321,FALSE)/8,VLOOKUP(VLOOKUP($A224,csapatok!$A:$CN,AK$320,FALSE),'csapat-ranglista'!$A:$FP,AK$321,FALSE)/4),0)</f>
        <v>0</v>
      </c>
      <c r="AL224" s="223">
        <f>IFERROR(IF(RIGHT(VLOOKUP($A224,csapatok!$A:$CN,AL$320,FALSE),5)="Csere",VLOOKUP(LEFT(VLOOKUP($A224,csapatok!$A:$CN,AL$320,FALSE),LEN(VLOOKUP($A224,csapatok!$A:$CN,AL$320,FALSE))-6),'csapat-ranglista'!$A:$FP,AL$321,FALSE)/8,VLOOKUP(VLOOKUP($A224,csapatok!$A:$CN,AL$320,FALSE),'csapat-ranglista'!$A:$FP,AL$321,FALSE)/4),0)</f>
        <v>0</v>
      </c>
      <c r="AM224" s="223">
        <f>IFERROR(IF(RIGHT(VLOOKUP($A224,csapatok!$A:$CN,AM$320,FALSE),5)="Csere",VLOOKUP(LEFT(VLOOKUP($A224,csapatok!$A:$CN,AM$320,FALSE),LEN(VLOOKUP($A224,csapatok!$A:$CN,AM$320,FALSE))-6),'csapat-ranglista'!$A:$FP,AM$321,FALSE)/8,VLOOKUP(VLOOKUP($A224,csapatok!$A:$CN,AM$320,FALSE),'csapat-ranglista'!$A:$FP,AM$321,FALSE)/4),0)</f>
        <v>0</v>
      </c>
      <c r="AN224" s="223">
        <f>IFERROR(IF(RIGHT(VLOOKUP($A224,csapatok!$A:$CN,AN$320,FALSE),5)="Csere",VLOOKUP(LEFT(VLOOKUP($A224,csapatok!$A:$CN,AN$320,FALSE),LEN(VLOOKUP($A224,csapatok!$A:$CN,AN$320,FALSE))-6),'csapat-ranglista'!$A:$FP,AN$321,FALSE)/8,VLOOKUP(VLOOKUP($A224,csapatok!$A:$CN,AN$320,FALSE),'csapat-ranglista'!$A:$FP,AN$321,FALSE)/4),0)</f>
        <v>0</v>
      </c>
      <c r="AO224" s="223">
        <f>IFERROR(IF(RIGHT(VLOOKUP($A224,csapatok!$A:$CN,AO$320,FALSE),5)="Csere",VLOOKUP(LEFT(VLOOKUP($A224,csapatok!$A:$CN,AO$320,FALSE),LEN(VLOOKUP($A224,csapatok!$A:$CN,AO$320,FALSE))-6),'csapat-ranglista'!$A:$FP,AO$321,FALSE)/8,VLOOKUP(VLOOKUP($A224,csapatok!$A:$CN,AO$320,FALSE),'csapat-ranglista'!$A:$FP,AO$321,FALSE)/4),0)</f>
        <v>0</v>
      </c>
      <c r="AP224" s="223">
        <f>IFERROR(IF(RIGHT(VLOOKUP($A224,csapatok!$A:$CN,AP$320,FALSE),5)="Csere",VLOOKUP(LEFT(VLOOKUP($A224,csapatok!$A:$CN,AP$320,FALSE),LEN(VLOOKUP($A224,csapatok!$A:$CN,AP$320,FALSE))-6),'csapat-ranglista'!$A:$FP,AP$321,FALSE)/8,VLOOKUP(VLOOKUP($A224,csapatok!$A:$CN,AP$320,FALSE),'csapat-ranglista'!$A:$FP,AP$321,FALSE)/4),0)</f>
        <v>0</v>
      </c>
      <c r="AQ224" s="223">
        <f>IFERROR(IF(RIGHT(VLOOKUP($A224,csapatok!$A:$CN,AQ$320,FALSE),5)="Csere",VLOOKUP(LEFT(VLOOKUP($A224,csapatok!$A:$CN,AQ$320,FALSE),LEN(VLOOKUP($A224,csapatok!$A:$CN,AQ$320,FALSE))-6),'csapat-ranglista'!$A:$FP,AQ$321,FALSE)/8,VLOOKUP(VLOOKUP($A224,csapatok!$A:$CN,AQ$320,FALSE),'csapat-ranglista'!$A:$FP,AQ$321,FALSE)/4),0)</f>
        <v>0</v>
      </c>
      <c r="AR224" s="223">
        <f>IFERROR(IF(RIGHT(VLOOKUP($A224,csapatok!$A:$CN,AR$320,FALSE),5)="Csere",VLOOKUP(LEFT(VLOOKUP($A224,csapatok!$A:$CN,AR$320,FALSE),LEN(VLOOKUP($A224,csapatok!$A:$CN,AR$320,FALSE))-6),'csapat-ranglista'!$A:$FP,AR$321,FALSE)/8,VLOOKUP(VLOOKUP($A224,csapatok!$A:$CN,AR$320,FALSE),'csapat-ranglista'!$A:$FP,AR$321,FALSE)/4),0)</f>
        <v>0</v>
      </c>
      <c r="AS224" s="223">
        <f>IFERROR(IF(RIGHT(VLOOKUP($A224,csapatok!$A:$CN,AS$320,FALSE),5)="Csere",VLOOKUP(LEFT(VLOOKUP($A224,csapatok!$A:$CN,AS$320,FALSE),LEN(VLOOKUP($A224,csapatok!$A:$CN,AS$320,FALSE))-6),'csapat-ranglista'!$A:$FP,AS$321,FALSE)/8,VLOOKUP(VLOOKUP($A224,csapatok!$A:$CN,AS$320,FALSE),'csapat-ranglista'!$A:$FP,AS$321,FALSE)/4),0)</f>
        <v>0</v>
      </c>
      <c r="AT224" s="223">
        <f>IFERROR(IF(RIGHT(VLOOKUP($A224,csapatok!$A:$CN,AT$320,FALSE),5)="Csere",VLOOKUP(LEFT(VLOOKUP($A224,csapatok!$A:$CN,AT$320,FALSE),LEN(VLOOKUP($A224,csapatok!$A:$CN,AT$320,FALSE))-6),'csapat-ranglista'!$A:$FP,AT$321,FALSE)/8,VLOOKUP(VLOOKUP($A224,csapatok!$A:$CN,AT$320,FALSE),'csapat-ranglista'!$A:$FP,AT$321,FALSE)/4),0)</f>
        <v>0</v>
      </c>
      <c r="AU224" s="223">
        <f>IFERROR(IF(RIGHT(VLOOKUP($A224,csapatok!$A:$CN,AU$320,FALSE),5)="Csere",VLOOKUP(LEFT(VLOOKUP($A224,csapatok!$A:$CN,AU$320,FALSE),LEN(VLOOKUP($A224,csapatok!$A:$CN,AU$320,FALSE))-6),'csapat-ranglista'!$A:$FP,AU$321,FALSE)/8,VLOOKUP(VLOOKUP($A224,csapatok!$A:$CN,AU$320,FALSE),'csapat-ranglista'!$A:$FP,AU$321,FALSE)/4),0)</f>
        <v>1.8628533234305811</v>
      </c>
      <c r="AV224" s="223">
        <f>IFERROR(IF(RIGHT(VLOOKUP($A224,csapatok!$A:$CN,AV$320,FALSE),5)="Csere",VLOOKUP(LEFT(VLOOKUP($A224,csapatok!$A:$CN,AV$320,FALSE),LEN(VLOOKUP($A224,csapatok!$A:$CN,AV$320,FALSE))-6),'csapat-ranglista'!$A:$FP,AV$321,FALSE)/8,VLOOKUP(VLOOKUP($A224,csapatok!$A:$CN,AV$320,FALSE),'csapat-ranglista'!$A:$FP,AV$321,FALSE)/4),0)</f>
        <v>0</v>
      </c>
      <c r="AW224" s="223">
        <f>IFERROR(IF(RIGHT(VLOOKUP($A224,csapatok!$A:$CN,AW$320,FALSE),5)="Csere",VLOOKUP(LEFT(VLOOKUP($A224,csapatok!$A:$CN,AW$320,FALSE),LEN(VLOOKUP($A224,csapatok!$A:$CN,AW$320,FALSE))-6),'csapat-ranglista'!$A:$FP,AW$321,FALSE)/8,VLOOKUP(VLOOKUP($A224,csapatok!$A:$CN,AW$320,FALSE),'csapat-ranglista'!$A:$FP,AW$321,FALSE)/4),0)</f>
        <v>0</v>
      </c>
      <c r="AX224" s="223">
        <f>IFERROR(IF(RIGHT(VLOOKUP($A224,csapatok!$A:$CN,AX$320,FALSE),5)="Csere",VLOOKUP(LEFT(VLOOKUP($A224,csapatok!$A:$CN,AX$320,FALSE),LEN(VLOOKUP($A224,csapatok!$A:$CN,AX$320,FALSE))-6),'csapat-ranglista'!$A:$FP,AX$321,FALSE)/8,VLOOKUP(VLOOKUP($A224,csapatok!$A:$CN,AX$320,FALSE),'csapat-ranglista'!$A:$FP,AX$321,FALSE)/4),0)</f>
        <v>0</v>
      </c>
      <c r="AY224" s="223">
        <f>IFERROR(IF(RIGHT(VLOOKUP($A224,csapatok!$A:$NN,AY$320,FALSE),5)="Csere",VLOOKUP(LEFT(VLOOKUP($A224,csapatok!$A:$NN,AY$320,FALSE),LEN(VLOOKUP($A224,csapatok!$A:$NN,AY$320,FALSE))-6),'csapat-ranglista'!$A:$FP,AY$321,FALSE)/8,VLOOKUP(VLOOKUP($A224,csapatok!$A:$NN,AY$320,FALSE),'csapat-ranglista'!$A:$FP,AY$321,FALSE)/4),0)</f>
        <v>0</v>
      </c>
      <c r="AZ224" s="223">
        <f>IFERROR(IF(RIGHT(VLOOKUP($A224,csapatok!$A:$NN,AZ$320,FALSE),5)="Csere",VLOOKUP(LEFT(VLOOKUP($A224,csapatok!$A:$NN,AZ$320,FALSE),LEN(VLOOKUP($A224,csapatok!$A:$NN,AZ$320,FALSE))-6),'csapat-ranglista'!$A:$FP,AZ$321,FALSE)/8,VLOOKUP(VLOOKUP($A224,csapatok!$A:$NN,AZ$320,FALSE),'csapat-ranglista'!$A:$FP,AZ$321,FALSE)/4),0)</f>
        <v>0</v>
      </c>
      <c r="BA224" s="223">
        <f>IFERROR(IF(RIGHT(VLOOKUP($A224,csapatok!$A:$NN,BA$320,FALSE),5)="Csere",VLOOKUP(LEFT(VLOOKUP($A224,csapatok!$A:$NN,BA$320,FALSE),LEN(VLOOKUP($A224,csapatok!$A:$NN,BA$320,FALSE))-6),'csapat-ranglista'!$A:$FP,BA$321,FALSE)/8,VLOOKUP(VLOOKUP($A224,csapatok!$A:$NN,BA$320,FALSE),'csapat-ranglista'!$A:$FP,BA$321,FALSE)/4),0)</f>
        <v>0</v>
      </c>
      <c r="BB224" s="223">
        <f>IFERROR(IF(RIGHT(VLOOKUP($A224,csapatok!$A:$NN,BB$320,FALSE),5)="Csere",VLOOKUP(LEFT(VLOOKUP($A224,csapatok!$A:$NN,BB$320,FALSE),LEN(VLOOKUP($A224,csapatok!$A:$NN,BB$320,FALSE))-6),'csapat-ranglista'!$A:$FP,BB$321,FALSE)/8,VLOOKUP(VLOOKUP($A224,csapatok!$A:$NN,BB$320,FALSE),'csapat-ranglista'!$A:$FP,BB$321,FALSE)/4),0)</f>
        <v>0</v>
      </c>
      <c r="BC224" s="224">
        <f>versenyek!$ES$11*IFERROR(VLOOKUP(VLOOKUP($A224,versenyek!ER:ET,3,FALSE),szabalyok!$A$16:$B$23,2,FALSE)/4,0)</f>
        <v>0</v>
      </c>
      <c r="BD224" s="224">
        <f>versenyek!$EV$11*IFERROR(VLOOKUP(VLOOKUP($A224,versenyek!EU:EW,3,FALSE),szabalyok!$A$16:$B$23,2,FALSE)/4,0)</f>
        <v>0</v>
      </c>
      <c r="BE224" s="223">
        <f>IFERROR(IF(RIGHT(VLOOKUP($A224,csapatok!$A:$NN,BE$320,FALSE),5)="Csere",VLOOKUP(LEFT(VLOOKUP($A224,csapatok!$A:$NN,BE$320,FALSE),LEN(VLOOKUP($A224,csapatok!$A:$NN,BE$320,FALSE))-6),'csapat-ranglista'!$A:$FP,BE$321,FALSE)/8,VLOOKUP(VLOOKUP($A224,csapatok!$A:$NN,BE$320,FALSE),'csapat-ranglista'!$A:$FP,BE$321,FALSE)/4),0)</f>
        <v>0</v>
      </c>
      <c r="BF224" s="223">
        <f>IFERROR(IF(RIGHT(VLOOKUP($A224,csapatok!$A:$NN,BF$320,FALSE),5)="Csere",VLOOKUP(LEFT(VLOOKUP($A224,csapatok!$A:$NN,BF$320,FALSE),LEN(VLOOKUP($A224,csapatok!$A:$NN,BF$320,FALSE))-6),'csapat-ranglista'!$A:$FP,BF$321,FALSE)/8,VLOOKUP(VLOOKUP($A224,csapatok!$A:$NN,BF$320,FALSE),'csapat-ranglista'!$A:$FP,BF$321,FALSE)/4),0)</f>
        <v>0</v>
      </c>
      <c r="BG224" s="223">
        <f>IFERROR(IF(RIGHT(VLOOKUP($A224,csapatok!$A:$NN,BG$320,FALSE),5)="Csere",VLOOKUP(LEFT(VLOOKUP($A224,csapatok!$A:$NN,BG$320,FALSE),LEN(VLOOKUP($A224,csapatok!$A:$NN,BG$320,FALSE))-6),'csapat-ranglista'!$A:$FP,BG$321,FALSE)/8,VLOOKUP(VLOOKUP($A224,csapatok!$A:$NN,BG$320,FALSE),'csapat-ranglista'!$A:$FP,BG$321,FALSE)/4),0)</f>
        <v>0</v>
      </c>
      <c r="BH224" s="223">
        <f>IFERROR(IF(RIGHT(VLOOKUP($A224,csapatok!$A:$NN,BH$320,FALSE),5)="Csere",VLOOKUP(LEFT(VLOOKUP($A224,csapatok!$A:$NN,BH$320,FALSE),LEN(VLOOKUP($A224,csapatok!$A:$NN,BH$320,FALSE))-6),'csapat-ranglista'!$A:$FP,BH$321,FALSE)/8,VLOOKUP(VLOOKUP($A224,csapatok!$A:$NN,BH$320,FALSE),'csapat-ranglista'!$A:$FP,BH$321,FALSE)/4),0)</f>
        <v>0</v>
      </c>
      <c r="BI224" s="223">
        <f>IFERROR(IF(RIGHT(VLOOKUP($A224,csapatok!$A:$NN,BI$320,FALSE),5)="Csere",VLOOKUP(LEFT(VLOOKUP($A224,csapatok!$A:$NN,BI$320,FALSE),LEN(VLOOKUP($A224,csapatok!$A:$NN,BI$320,FALSE))-6),'csapat-ranglista'!$A:$FP,BI$321,FALSE)/8,VLOOKUP(VLOOKUP($A224,csapatok!$A:$NN,BI$320,FALSE),'csapat-ranglista'!$A:$FP,BI$321,FALSE)/4),0)</f>
        <v>0</v>
      </c>
      <c r="BJ224" s="223">
        <f>IFERROR(IF(RIGHT(VLOOKUP($A224,csapatok!$A:$NN,BJ$320,FALSE),5)="Csere",VLOOKUP(LEFT(VLOOKUP($A224,csapatok!$A:$NN,BJ$320,FALSE),LEN(VLOOKUP($A224,csapatok!$A:$NN,BJ$320,FALSE))-6),'csapat-ranglista'!$A:$FP,BJ$321,FALSE)/8,VLOOKUP(VLOOKUP($A224,csapatok!$A:$NN,BJ$320,FALSE),'csapat-ranglista'!$A:$FP,BJ$321,FALSE)/4),0)</f>
        <v>0</v>
      </c>
      <c r="BK224" s="223">
        <f>IFERROR(IF(RIGHT(VLOOKUP($A224,csapatok!$A:$NN,BK$320,FALSE),5)="Csere",VLOOKUP(LEFT(VLOOKUP($A224,csapatok!$A:$NN,BK$320,FALSE),LEN(VLOOKUP($A224,csapatok!$A:$NN,BK$320,FALSE))-6),'csapat-ranglista'!$A:$FP,BK$321,FALSE)/8,VLOOKUP(VLOOKUP($A224,csapatok!$A:$NN,BK$320,FALSE),'csapat-ranglista'!$A:$FP,BK$321,FALSE)/4),0)</f>
        <v>0</v>
      </c>
      <c r="BL224" s="223">
        <f>IFERROR(IF(RIGHT(VLOOKUP($A224,csapatok!$A:$NN,BL$320,FALSE),5)="Csere",VLOOKUP(LEFT(VLOOKUP($A224,csapatok!$A:$NN,BL$320,FALSE),LEN(VLOOKUP($A224,csapatok!$A:$NN,BL$320,FALSE))-6),'csapat-ranglista'!$A:$FP,BL$321,FALSE)/8,VLOOKUP(VLOOKUP($A224,csapatok!$A:$NN,BL$320,FALSE),'csapat-ranglista'!$A:$FP,BL$321,FALSE)/4),0)</f>
        <v>0</v>
      </c>
      <c r="BM224" s="223">
        <f>IFERROR(IF(RIGHT(VLOOKUP($A224,csapatok!$A:$NN,BM$320,FALSE),5)="Csere",VLOOKUP(LEFT(VLOOKUP($A224,csapatok!$A:$NN,BM$320,FALSE),LEN(VLOOKUP($A224,csapatok!$A:$NN,BM$320,FALSE))-6),'csapat-ranglista'!$A:$FP,BM$321,FALSE)/8,VLOOKUP(VLOOKUP($A224,csapatok!$A:$NN,BM$320,FALSE),'csapat-ranglista'!$A:$FP,BM$321,FALSE)/4),0)</f>
        <v>0</v>
      </c>
      <c r="BN224" s="223">
        <f>IFERROR(IF(RIGHT(VLOOKUP($A224,csapatok!$A:$NN,BN$320,FALSE),5)="Csere",VLOOKUP(LEFT(VLOOKUP($A224,csapatok!$A:$NN,BN$320,FALSE),LEN(VLOOKUP($A224,csapatok!$A:$NN,BN$320,FALSE))-6),'csapat-ranglista'!$A:$FP,BN$321,FALSE)/8,VLOOKUP(VLOOKUP($A224,csapatok!$A:$NN,BN$320,FALSE),'csapat-ranglista'!$A:$FP,BN$321,FALSE)/4),0)</f>
        <v>0</v>
      </c>
      <c r="BO224" s="223">
        <f>IFERROR(IF(RIGHT(VLOOKUP($A224,csapatok!$A:$NN,BO$320,FALSE),5)="Csere",VLOOKUP(LEFT(VLOOKUP($A224,csapatok!$A:$NN,BO$320,FALSE),LEN(VLOOKUP($A224,csapatok!$A:$NN,BO$320,FALSE))-6),'csapat-ranglista'!$A:$FP,BO$321,FALSE)/8,VLOOKUP(VLOOKUP($A224,csapatok!$A:$NN,BO$320,FALSE),'csapat-ranglista'!$A:$FP,BO$321,FALSE)/4),0)</f>
        <v>0</v>
      </c>
      <c r="BP224" s="223">
        <f>IFERROR(IF(RIGHT(VLOOKUP($A224,csapatok!$A:$NN,BP$320,FALSE),5)="Csere",VLOOKUP(LEFT(VLOOKUP($A224,csapatok!$A:$NN,BP$320,FALSE),LEN(VLOOKUP($A224,csapatok!$A:$NN,BP$320,FALSE))-6),'csapat-ranglista'!$A:$FP,BP$321,FALSE)/8,VLOOKUP(VLOOKUP($A224,csapatok!$A:$NN,BP$320,FALSE),'csapat-ranglista'!$A:$FP,BP$321,FALSE)/4),0)</f>
        <v>0</v>
      </c>
      <c r="BQ224" s="223">
        <f>IFERROR(IF(RIGHT(VLOOKUP($A224,csapatok!$A:$NN,BQ$320,FALSE),5)="Csere",VLOOKUP(LEFT(VLOOKUP($A224,csapatok!$A:$NN,BQ$320,FALSE),LEN(VLOOKUP($A224,csapatok!$A:$NN,BQ$320,FALSE))-6),'csapat-ranglista'!$A:$FP,BQ$321,FALSE)/8,VLOOKUP(VLOOKUP($A224,csapatok!$A:$NN,BQ$320,FALSE),'csapat-ranglista'!$A:$FP,BQ$321,FALSE)/4),0)</f>
        <v>0</v>
      </c>
      <c r="BR224" s="223">
        <f>IFERROR(IF(RIGHT(VLOOKUP($A224,csapatok!$A:$NN,BR$320,FALSE),5)="Csere",VLOOKUP(LEFT(VLOOKUP($A224,csapatok!$A:$NN,BR$320,FALSE),LEN(VLOOKUP($A224,csapatok!$A:$NN,BR$320,FALSE))-6),'csapat-ranglista'!$A:$FP,BR$321,FALSE)/8,VLOOKUP(VLOOKUP($A224,csapatok!$A:$NN,BR$320,FALSE),'csapat-ranglista'!$A:$FP,BR$321,FALSE)/4),0)</f>
        <v>0</v>
      </c>
      <c r="BS224" s="223">
        <f>IFERROR(IF(RIGHT(VLOOKUP($A224,csapatok!$A:$NN,BS$320,FALSE),5)="Csere",VLOOKUP(LEFT(VLOOKUP($A224,csapatok!$A:$NN,BS$320,FALSE),LEN(VLOOKUP($A224,csapatok!$A:$NN,BS$320,FALSE))-6),'csapat-ranglista'!$A:$FP,BS$321,FALSE)/8,VLOOKUP(VLOOKUP($A224,csapatok!$A:$NN,BS$320,FALSE),'csapat-ranglista'!$A:$FP,BS$321,FALSE)/4),0)</f>
        <v>0</v>
      </c>
      <c r="BT224" s="223">
        <f>IFERROR(IF(RIGHT(VLOOKUP($A224,csapatok!$A:$NN,BT$320,FALSE),5)="Csere",VLOOKUP(LEFT(VLOOKUP($A224,csapatok!$A:$NN,BT$320,FALSE),LEN(VLOOKUP($A224,csapatok!$A:$NN,BT$320,FALSE))-6),'csapat-ranglista'!$A:$FP,BT$321,FALSE)/8,VLOOKUP(VLOOKUP($A224,csapatok!$A:$NN,BT$320,FALSE),'csapat-ranglista'!$A:$FP,BT$321,FALSE)/4),0)</f>
        <v>0</v>
      </c>
      <c r="BU224" s="223">
        <f>IFERROR(IF(RIGHT(VLOOKUP($A224,csapatok!$A:$NN,BU$320,FALSE),5)="Csere",VLOOKUP(LEFT(VLOOKUP($A224,csapatok!$A:$NN,BU$320,FALSE),LEN(VLOOKUP($A224,csapatok!$A:$NN,BU$320,FALSE))-6),'csapat-ranglista'!$A:$FP,BU$321,FALSE)/8,VLOOKUP(VLOOKUP($A224,csapatok!$A:$NN,BU$320,FALSE),'csapat-ranglista'!$A:$FP,BU$321,FALSE)/4),0)</f>
        <v>0</v>
      </c>
      <c r="BV224" s="223">
        <f>IFERROR(IF(RIGHT(VLOOKUP($A224,csapatok!$A:$NN,BV$320,FALSE),5)="Csere",VLOOKUP(LEFT(VLOOKUP($A224,csapatok!$A:$NN,BV$320,FALSE),LEN(VLOOKUP($A224,csapatok!$A:$NN,BV$320,FALSE))-6),'csapat-ranglista'!$A:$FP,BV$321,FALSE)/8,VLOOKUP(VLOOKUP($A224,csapatok!$A:$NN,BV$320,FALSE),'csapat-ranglista'!$A:$FP,BV$321,FALSE)/4),0)</f>
        <v>0</v>
      </c>
      <c r="BW224" s="223">
        <f>IFERROR(IF(RIGHT(VLOOKUP($A224,csapatok!$A:$NN,BW$320,FALSE),5)="Csere",VLOOKUP(LEFT(VLOOKUP($A224,csapatok!$A:$NN,BW$320,FALSE),LEN(VLOOKUP($A224,csapatok!$A:$NN,BW$320,FALSE))-6),'csapat-ranglista'!$A:$FP,BW$321,FALSE)/8,VLOOKUP(VLOOKUP($A224,csapatok!$A:$NN,BW$320,FALSE),'csapat-ranglista'!$A:$FP,BW$321,FALSE)/4),0)</f>
        <v>0</v>
      </c>
      <c r="BX224" s="223">
        <f>IFERROR(IF(RIGHT(VLOOKUP($A224,csapatok!$A:$NN,BX$320,FALSE),5)="Csere",VLOOKUP(LEFT(VLOOKUP($A224,csapatok!$A:$NN,BX$320,FALSE),LEN(VLOOKUP($A224,csapatok!$A:$NN,BX$320,FALSE))-6),'csapat-ranglista'!$A:$FP,BX$321,FALSE)/8,VLOOKUP(VLOOKUP($A224,csapatok!$A:$NN,BX$320,FALSE),'csapat-ranglista'!$A:$FP,BX$321,FALSE)/4),0)</f>
        <v>0</v>
      </c>
      <c r="BY224" s="223">
        <f>IFERROR(IF(RIGHT(VLOOKUP($A224,csapatok!$A:$NN,BY$320,FALSE),5)="Csere",VLOOKUP(LEFT(VLOOKUP($A224,csapatok!$A:$NN,BY$320,FALSE),LEN(VLOOKUP($A224,csapatok!$A:$NN,BY$320,FALSE))-6),'csapat-ranglista'!$A:$FP,BY$321,FALSE)/8,VLOOKUP(VLOOKUP($A224,csapatok!$A:$NN,BY$320,FALSE),'csapat-ranglista'!$A:$FP,BY$321,FALSE)/4),0)</f>
        <v>0</v>
      </c>
      <c r="BZ224" s="223">
        <f>IFERROR(IF(RIGHT(VLOOKUP($A224,csapatok!$A:$NN,BZ$320,FALSE),5)="Csere",VLOOKUP(LEFT(VLOOKUP($A224,csapatok!$A:$NN,BZ$320,FALSE),LEN(VLOOKUP($A224,csapatok!$A:$NN,BZ$320,FALSE))-6),'csapat-ranglista'!$A:$FP,BZ$321,FALSE)/8,VLOOKUP(VLOOKUP($A224,csapatok!$A:$NN,BZ$320,FALSE),'csapat-ranglista'!$A:$FP,BZ$321,FALSE)/4),0)</f>
        <v>0</v>
      </c>
      <c r="CA224" s="223">
        <f>IFERROR(IF(RIGHT(VLOOKUP($A224,csapatok!$A:$NN,CA$320,FALSE),5)="Csere",VLOOKUP(LEFT(VLOOKUP($A224,csapatok!$A:$NN,CA$320,FALSE),LEN(VLOOKUP($A224,csapatok!$A:$NN,CA$320,FALSE))-6),'csapat-ranglista'!$A:$FP,CA$321,FALSE)/8,VLOOKUP(VLOOKUP($A224,csapatok!$A:$NN,CA$320,FALSE),'csapat-ranglista'!$A:$FP,CA$321,FALSE)/4),0)</f>
        <v>0</v>
      </c>
      <c r="CB224" s="223">
        <f>IFERROR(IF(RIGHT(VLOOKUP($A224,csapatok!$A:$NN,CB$320,FALSE),5)="Csere",VLOOKUP(LEFT(VLOOKUP($A224,csapatok!$A:$NN,CB$320,FALSE),LEN(VLOOKUP($A224,csapatok!$A:$NN,CB$320,FALSE))-6),'csapat-ranglista'!$A:$FP,CB$321,FALSE)/8,VLOOKUP(VLOOKUP($A224,csapatok!$A:$NN,CB$320,FALSE),'csapat-ranglista'!$A:$FP,CB$321,FALSE)/4),0)</f>
        <v>0</v>
      </c>
      <c r="CC224" s="223">
        <f>IFERROR(IF(RIGHT(VLOOKUP($A224,csapatok!$A:$NN,CC$320,FALSE),5)="Csere",VLOOKUP(LEFT(VLOOKUP($A224,csapatok!$A:$NN,CC$320,FALSE),LEN(VLOOKUP($A224,csapatok!$A:$NN,CC$320,FALSE))-6),'csapat-ranglista'!$A:$FP,CC$321,FALSE)/8,VLOOKUP(VLOOKUP($A224,csapatok!$A:$NN,CC$320,FALSE),'csapat-ranglista'!$A:$FP,CC$321,FALSE)/4),0)</f>
        <v>0</v>
      </c>
      <c r="CD224" s="223">
        <f>IFERROR(IF(RIGHT(VLOOKUP($A224,csapatok!$A:$NN,CD$320,FALSE),5)="Csere",VLOOKUP(LEFT(VLOOKUP($A224,csapatok!$A:$NN,CD$320,FALSE),LEN(VLOOKUP($A224,csapatok!$A:$NN,CD$320,FALSE))-6),'csapat-ranglista'!$A:$FP,CD$321,FALSE)/8,VLOOKUP(VLOOKUP($A224,csapatok!$A:$NN,CD$320,FALSE),'csapat-ranglista'!$A:$FP,CD$321,FALSE)/4),0)</f>
        <v>0</v>
      </c>
      <c r="CE224" s="223">
        <f>IFERROR(IF(RIGHT(VLOOKUP($A224,csapatok!$A:$NN,CE$320,FALSE),5)="Csere",VLOOKUP(LEFT(VLOOKUP($A224,csapatok!$A:$NN,CE$320,FALSE),LEN(VLOOKUP($A224,csapatok!$A:$NN,CE$320,FALSE))-6),'csapat-ranglista'!$A:$FP,CE$321,FALSE)/8,VLOOKUP(VLOOKUP($A224,csapatok!$A:$NN,CE$320,FALSE),'csapat-ranglista'!$A:$FP,CE$321,FALSE)/4),0)</f>
        <v>0</v>
      </c>
      <c r="CF224" s="223">
        <f>IFERROR(IF(RIGHT(VLOOKUP($A224,csapatok!$A:$NN,CF$320,FALSE),5)="Csere",VLOOKUP(LEFT(VLOOKUP($A224,csapatok!$A:$NN,CF$320,FALSE),LEN(VLOOKUP($A224,csapatok!$A:$NN,CF$320,FALSE))-6),'csapat-ranglista'!$A:$FP,CF$321,FALSE)/8,VLOOKUP(VLOOKUP($A224,csapatok!$A:$NN,CF$320,FALSE),'csapat-ranglista'!$A:$FP,CF$321,FALSE)/4),0)</f>
        <v>0</v>
      </c>
      <c r="CG224" s="223">
        <f>IFERROR(IF(RIGHT(VLOOKUP($A224,csapatok!$A:$NN,CG$320,FALSE),5)="Csere",VLOOKUP(LEFT(VLOOKUP($A224,csapatok!$A:$NN,CG$320,FALSE),LEN(VLOOKUP($A224,csapatok!$A:$NN,CG$320,FALSE))-6),'csapat-ranglista'!$A:$FP,CG$321,FALSE)/8,VLOOKUP(VLOOKUP($A224,csapatok!$A:$NN,CG$320,FALSE),'csapat-ranglista'!$A:$FP,CG$321,FALSE)/4),0)</f>
        <v>0</v>
      </c>
      <c r="CH224" s="223">
        <f>IFERROR(IF(RIGHT(VLOOKUP($A224,csapatok!$A:$NN,CH$320,FALSE),5)="Csere",VLOOKUP(LEFT(VLOOKUP($A224,csapatok!$A:$NN,CH$320,FALSE),LEN(VLOOKUP($A224,csapatok!$A:$NN,CH$320,FALSE))-6),'csapat-ranglista'!$A:$FP,CH$321,FALSE)/8,VLOOKUP(VLOOKUP($A224,csapatok!$A:$NN,CH$320,FALSE),'csapat-ranglista'!$A:$FP,CH$321,FALSE)/4),0)</f>
        <v>0</v>
      </c>
      <c r="CI224" s="223">
        <f>IFERROR(IF(RIGHT(VLOOKUP($A224,csapatok!$A:$NN,CI$320,FALSE),5)="Csere",VLOOKUP(LEFT(VLOOKUP($A224,csapatok!$A:$NN,CI$320,FALSE),LEN(VLOOKUP($A224,csapatok!$A:$NN,CI$320,FALSE))-6),'csapat-ranglista'!$A:$FP,CI$321,FALSE)/8,VLOOKUP(VLOOKUP($A224,csapatok!$A:$NN,CI$320,FALSE),'csapat-ranglista'!$A:$FP,CI$321,FALSE)/4),0)</f>
        <v>0</v>
      </c>
      <c r="CJ224" s="224">
        <f>versenyek!$IQ$11*IFERROR(VLOOKUP(VLOOKUP($A224,versenyek!IP:IR,3,FALSE),szabalyok!$A$16:$B$23,2,FALSE)/4,0)</f>
        <v>0</v>
      </c>
      <c r="CK224" s="224">
        <f>versenyek!$IT$11*IFERROR(VLOOKUP(VLOOKUP($A224,versenyek!IS:IU,3,FALSE),szabalyok!$A$16:$B$23,2,FALSE)/4,0)</f>
        <v>0</v>
      </c>
      <c r="CL224" s="223">
        <f>IFERROR(IF(RIGHT(VLOOKUP($A224,csapatok!$A:$NN,CL$320,FALSE),5)="Csere",VLOOKUP(LEFT(VLOOKUP($A224,csapatok!$A:$NN,CL$320,FALSE),LEN(VLOOKUP($A224,csapatok!$A:$NN,CL$320,FALSE))-6),'csapat-ranglista'!$A:$FP,CL$321,FALSE)/8,VLOOKUP(VLOOKUP($A224,csapatok!$A:$NN,CL$320,FALSE),'csapat-ranglista'!$A:$FP,CL$321,FALSE)/4),0)</f>
        <v>0</v>
      </c>
      <c r="CM224" s="223">
        <f>IFERROR(IF(RIGHT(VLOOKUP($A224,csapatok!$A:$NN,CM$320,FALSE),5)="Csere",VLOOKUP(LEFT(VLOOKUP($A224,csapatok!$A:$NN,CM$320,FALSE),LEN(VLOOKUP($A224,csapatok!$A:$NN,CM$320,FALSE))-6),'csapat-ranglista'!$A:$FP,CM$321,FALSE)/8,VLOOKUP(VLOOKUP($A224,csapatok!$A:$NN,CM$320,FALSE),'csapat-ranglista'!$A:$FP,CM$321,FALSE)/4),0)</f>
        <v>0</v>
      </c>
      <c r="CN224" s="223">
        <f>IFERROR(IF(RIGHT(VLOOKUP($A224,csapatok!$A:$NN,CN$320,FALSE),5)="Csere",VLOOKUP(LEFT(VLOOKUP($A224,csapatok!$A:$NN,CN$320,FALSE),LEN(VLOOKUP($A224,csapatok!$A:$NN,CN$320,FALSE))-6),'csapat-ranglista'!$A:$FP,CN$321,FALSE)/8,VLOOKUP(VLOOKUP($A224,csapatok!$A:$NN,CN$320,FALSE),'csapat-ranglista'!$A:$FP,CN$321,FALSE)/4),0)</f>
        <v>0</v>
      </c>
      <c r="CO224" s="223">
        <f>IFERROR(IF(RIGHT(VLOOKUP($A224,csapatok!$A:$NN,CO$320,FALSE),5)="Csere",VLOOKUP(LEFT(VLOOKUP($A224,csapatok!$A:$NN,CO$320,FALSE),LEN(VLOOKUP($A224,csapatok!$A:$NN,CO$320,FALSE))-6),'csapat-ranglista'!$A:$FP,CO$321,FALSE)/8,VLOOKUP(VLOOKUP($A224,csapatok!$A:$NN,CO$320,FALSE),'csapat-ranglista'!$A:$FP,CO$321,FALSE)/4),0)</f>
        <v>0</v>
      </c>
      <c r="CP224" s="223">
        <f>IFERROR(IF(RIGHT(VLOOKUP($A224,csapatok!$A:$NN,CP$320,FALSE),5)="Csere",VLOOKUP(LEFT(VLOOKUP($A224,csapatok!$A:$NN,CP$320,FALSE),LEN(VLOOKUP($A224,csapatok!$A:$NN,CP$320,FALSE))-6),'csapat-ranglista'!$A:$FP,CP$321,FALSE)/8,VLOOKUP(VLOOKUP($A224,csapatok!$A:$NN,CP$320,FALSE),'csapat-ranglista'!$A:$FP,CP$321,FALSE)/4),0)</f>
        <v>0</v>
      </c>
      <c r="CQ224" s="223">
        <f>IFERROR(IF(RIGHT(VLOOKUP($A224,csapatok!$A:$NN,CQ$320,FALSE),5)="Csere",VLOOKUP(LEFT(VLOOKUP($A224,csapatok!$A:$NN,CQ$320,FALSE),LEN(VLOOKUP($A224,csapatok!$A:$NN,CQ$320,FALSE))-6),'csapat-ranglista'!$A:$FP,CQ$321,FALSE)/8,VLOOKUP(VLOOKUP($A224,csapatok!$A:$NN,CQ$320,FALSE),'csapat-ranglista'!$A:$FP,CQ$321,FALSE)/4),0)</f>
        <v>0</v>
      </c>
      <c r="CR224" s="223">
        <f>IFERROR(IF(RIGHT(VLOOKUP($A224,csapatok!$A:$NN,CR$320,FALSE),5)="Csere",VLOOKUP(LEFT(VLOOKUP($A224,csapatok!$A:$NN,CR$320,FALSE),LEN(VLOOKUP($A224,csapatok!$A:$NN,CR$320,FALSE))-6),'csapat-ranglista'!$A:$FP,CR$321,FALSE)/8,VLOOKUP(VLOOKUP($A224,csapatok!$A:$NN,CR$320,FALSE),'csapat-ranglista'!$A:$FP,CR$321,FALSE)/4),0)</f>
        <v>0</v>
      </c>
      <c r="CS224" s="223">
        <f>IFERROR(IF(RIGHT(VLOOKUP($A224,csapatok!$A:$NN,CS$320,FALSE),5)="Csere",VLOOKUP(LEFT(VLOOKUP($A224,csapatok!$A:$NN,CS$320,FALSE),LEN(VLOOKUP($A224,csapatok!$A:$NN,CS$320,FALSE))-6),'csapat-ranglista'!$A:$FP,CS$321,FALSE)/8,VLOOKUP(VLOOKUP($A224,csapatok!$A:$NN,CS$320,FALSE),'csapat-ranglista'!$A:$FP,CS$321,FALSE)/4),0)</f>
        <v>0</v>
      </c>
      <c r="CT224" s="223">
        <f>IFERROR(IF(RIGHT(VLOOKUP($A224,csapatok!$A:$NN,CT$320,FALSE),5)="Csere",VLOOKUP(LEFT(VLOOKUP($A224,csapatok!$A:$NN,CT$320,FALSE),LEN(VLOOKUP($A224,csapatok!$A:$NN,CT$320,FALSE))-6),'csapat-ranglista'!$A:$FP,CT$321,FALSE)/8,VLOOKUP(VLOOKUP($A224,csapatok!$A:$NN,CT$320,FALSE),'csapat-ranglista'!$A:$FP,CT$321,FALSE)/4),0)</f>
        <v>0</v>
      </c>
      <c r="CU224" s="223">
        <f>IFERROR(IF(RIGHT(VLOOKUP($A224,csapatok!$A:$NN,CU$320,FALSE),5)="Csere",VLOOKUP(LEFT(VLOOKUP($A224,csapatok!$A:$NN,CU$320,FALSE),LEN(VLOOKUP($A224,csapatok!$A:$NN,CU$320,FALSE))-6),'csapat-ranglista'!$A:$FP,CU$321,FALSE)/8,VLOOKUP(VLOOKUP($A224,csapatok!$A:$NN,CU$320,FALSE),'csapat-ranglista'!$A:$FP,CU$321,FALSE)/4),0)</f>
        <v>0</v>
      </c>
      <c r="CV224" s="223">
        <f>IFERROR(IF(RIGHT(VLOOKUP($A224,csapatok!$A:$NN,CV$320,FALSE),5)="Csere",VLOOKUP(LEFT(VLOOKUP($A224,csapatok!$A:$NN,CV$320,FALSE),LEN(VLOOKUP($A224,csapatok!$A:$NN,CV$320,FALSE))-6),'csapat-ranglista'!$A:$FP,CV$321,FALSE)/8,VLOOKUP(VLOOKUP($A224,csapatok!$A:$NN,CV$320,FALSE),'csapat-ranglista'!$A:$FP,CV$321,FALSE)/4),0)</f>
        <v>0</v>
      </c>
      <c r="CW224" s="223">
        <f>IFERROR(IF(RIGHT(VLOOKUP($A224,csapatok!$A:$NN,CW$320,FALSE),5)="Csere",VLOOKUP(LEFT(VLOOKUP($A224,csapatok!$A:$NN,CW$320,FALSE),LEN(VLOOKUP($A224,csapatok!$A:$NN,CW$320,FALSE))-6),'csapat-ranglista'!$A:$FP,CW$321,FALSE)/8,VLOOKUP(VLOOKUP($A224,csapatok!$A:$NN,CW$320,FALSE),'csapat-ranglista'!$A:$FP,CW$321,FALSE)/4),0)</f>
        <v>0</v>
      </c>
      <c r="CX224" s="223">
        <f>IFERROR(IF(RIGHT(VLOOKUP($A224,csapatok!$A:$NN,CX$320,FALSE),5)="Csere",VLOOKUP(LEFT(VLOOKUP($A224,csapatok!$A:$NN,CX$320,FALSE),LEN(VLOOKUP($A224,csapatok!$A:$NN,CX$320,FALSE))-6),'csapat-ranglista'!$A:$FP,CX$321,FALSE)/8,VLOOKUP(VLOOKUP($A224,csapatok!$A:$NN,CX$320,FALSE),'csapat-ranglista'!$A:$FP,CX$321,FALSE)/4),0)</f>
        <v>0</v>
      </c>
      <c r="CY224" s="223">
        <f>IFERROR(IF(RIGHT(VLOOKUP($A224,csapatok!$A:$NN,CY$320,FALSE),5)="Csere",VLOOKUP(LEFT(VLOOKUP($A224,csapatok!$A:$NN,CY$320,FALSE),LEN(VLOOKUP($A224,csapatok!$A:$NN,CY$320,FALSE))-6),'csapat-ranglista'!$A:$FP,CY$321,FALSE)/8,VLOOKUP(VLOOKUP($A224,csapatok!$A:$NN,CY$320,FALSE),'csapat-ranglista'!$A:$FP,CY$321,FALSE)/4),0)</f>
        <v>0</v>
      </c>
      <c r="CZ224" s="223">
        <f>IFERROR(IF(RIGHT(VLOOKUP($A224,csapatok!$A:$NN,CZ$320,FALSE),5)="Csere",VLOOKUP(LEFT(VLOOKUP($A224,csapatok!$A:$NN,CZ$320,FALSE),LEN(VLOOKUP($A224,csapatok!$A:$NN,CZ$320,FALSE))-6),'csapat-ranglista'!$A:$FP,CZ$321,FALSE)/8,VLOOKUP(VLOOKUP($A224,csapatok!$A:$NN,CZ$320,FALSE),'csapat-ranglista'!$A:$FP,CZ$321,FALSE)/4),0)</f>
        <v>0</v>
      </c>
      <c r="DA224" s="223">
        <f>IFERROR(IF(RIGHT(VLOOKUP($A224,csapatok!$A:$NN,DA$320,FALSE),5)="Csere",VLOOKUP(LEFT(VLOOKUP($A224,csapatok!$A:$NN,DA$320,FALSE),LEN(VLOOKUP($A224,csapatok!$A:$NN,DA$320,FALSE))-6),'csapat-ranglista'!$A:$FP,DA$321,FALSE)/8,VLOOKUP(VLOOKUP($A224,csapatok!$A:$NN,DA$320,FALSE),'csapat-ranglista'!$A:$FP,DA$321,FALSE)/4),0)</f>
        <v>0</v>
      </c>
      <c r="DB224" s="223">
        <f>IFERROR(IF(RIGHT(VLOOKUP($A224,csapatok!$A:$NN,DB$320,FALSE),5)="Csere",VLOOKUP(LEFT(VLOOKUP($A224,csapatok!$A:$NN,DB$320,FALSE),LEN(VLOOKUP($A224,csapatok!$A:$NN,DB$320,FALSE))-6),'csapat-ranglista'!$A:$FP,DB$321,FALSE)/8,VLOOKUP(VLOOKUP($A224,csapatok!$A:$NN,DB$320,FALSE),'csapat-ranglista'!$A:$FP,DB$321,FALSE)/4),0)</f>
        <v>0</v>
      </c>
      <c r="DC224" s="223">
        <f>IFERROR(IF(RIGHT(VLOOKUP($A224,csapatok!$A:$NN,DC$320,FALSE),5)="Csere",VLOOKUP(LEFT(VLOOKUP($A224,csapatok!$A:$NN,DC$320,FALSE),LEN(VLOOKUP($A224,csapatok!$A:$NN,DC$320,FALSE))-6),'csapat-ranglista'!$A:$FP,DC$321,FALSE)/8,VLOOKUP(VLOOKUP($A224,csapatok!$A:$NN,DC$320,FALSE),'csapat-ranglista'!$A:$FP,DC$321,FALSE)/4),0)</f>
        <v>0</v>
      </c>
      <c r="DD224" s="223">
        <f>IFERROR(IF(RIGHT(VLOOKUP($A224,csapatok!$A:$NN,DD$320,FALSE),5)="Csere",VLOOKUP(LEFT(VLOOKUP($A224,csapatok!$A:$NN,DD$320,FALSE),LEN(VLOOKUP($A224,csapatok!$A:$NN,DD$320,FALSE))-6),'csapat-ranglista'!$A:$FP,DD$321,FALSE)/8,VLOOKUP(VLOOKUP($A224,csapatok!$A:$NN,DD$320,FALSE),'csapat-ranglista'!$A:$FP,DD$321,FALSE)/4),0)</f>
        <v>0</v>
      </c>
      <c r="DE224" s="223">
        <f>IFERROR(IF(RIGHT(VLOOKUP($A224,csapatok!$A:$NN,DE$320,FALSE),5)="Csere",VLOOKUP(LEFT(VLOOKUP($A224,csapatok!$A:$NN,DE$320,FALSE),LEN(VLOOKUP($A224,csapatok!$A:$NN,DE$320,FALSE))-6),'csapat-ranglista'!$A:$FP,DE$321,FALSE)/8,VLOOKUP(VLOOKUP($A224,csapatok!$A:$NN,DE$320,FALSE),'csapat-ranglista'!$A:$FP,DE$321,FALSE)/4),0)</f>
        <v>0</v>
      </c>
      <c r="DF224" s="223">
        <f>IFERROR(IF(RIGHT(VLOOKUP($A224,csapatok!$A:$NN,DF$320,FALSE),5)="Csere",VLOOKUP(LEFT(VLOOKUP($A224,csapatok!$A:$NN,DF$320,FALSE),LEN(VLOOKUP($A224,csapatok!$A:$NN,DF$320,FALSE))-6),'csapat-ranglista'!$A:$FP,DF$321,FALSE)/8,VLOOKUP(VLOOKUP($A224,csapatok!$A:$NN,DF$320,FALSE),'csapat-ranglista'!$A:$FP,DF$321,FALSE)/4),0)</f>
        <v>0</v>
      </c>
      <c r="DG224" s="223">
        <f>IFERROR(IF(RIGHT(VLOOKUP($A224,csapatok!$A:$NN,DG$320,FALSE),5)="Csere",VLOOKUP(LEFT(VLOOKUP($A224,csapatok!$A:$NN,DG$320,FALSE),LEN(VLOOKUP($A224,csapatok!$A:$NN,DG$320,FALSE))-6),'csapat-ranglista'!$A:$FP,DG$321,FALSE)/8,VLOOKUP(VLOOKUP($A224,csapatok!$A:$NN,DG$320,FALSE),'csapat-ranglista'!$A:$FP,DG$321,FALSE)/4),0)</f>
        <v>0</v>
      </c>
      <c r="DH224" s="223">
        <f>IFERROR(IF(RIGHT(VLOOKUP($A224,csapatok!$A:$NN,DH$320,FALSE),5)="Csere",VLOOKUP(LEFT(VLOOKUP($A224,csapatok!$A:$NN,DH$320,FALSE),LEN(VLOOKUP($A224,csapatok!$A:$NN,DH$320,FALSE))-6),'csapat-ranglista'!$A:$FP,DH$321,FALSE)/8,VLOOKUP(VLOOKUP($A224,csapatok!$A:$NN,DH$320,FALSE),'csapat-ranglista'!$A:$FP,DH$321,FALSE)/4),0)</f>
        <v>0</v>
      </c>
      <c r="DI224" s="223">
        <f>IFERROR(IF(RIGHT(VLOOKUP($A224,csapatok!$A:$NN,DI$320,FALSE),5)="Csere",VLOOKUP(LEFT(VLOOKUP($A224,csapatok!$A:$NN,DI$320,FALSE),LEN(VLOOKUP($A224,csapatok!$A:$NN,DI$320,FALSE))-6),'csapat-ranglista'!$A:$FP,DI$321,FALSE)/8,VLOOKUP(VLOOKUP($A224,csapatok!$A:$NN,DI$320,FALSE),'csapat-ranglista'!$A:$FP,DI$321,FALSE)/4),0)</f>
        <v>0</v>
      </c>
      <c r="DJ224" s="223">
        <f>IFERROR(IF(RIGHT(VLOOKUP($A224,csapatok!$A:$NN,DJ$320,FALSE),5)="Csere",VLOOKUP(LEFT(VLOOKUP($A224,csapatok!$A:$NN,DJ$320,FALSE),LEN(VLOOKUP($A224,csapatok!$A:$NN,DJ$320,FALSE))-6),'csapat-ranglista'!$A:$FP,DJ$321,FALSE)/8,VLOOKUP(VLOOKUP($A224,csapatok!$A:$NN,DJ$320,FALSE),'csapat-ranglista'!$A:$FP,DJ$321,FALSE)/4),0)</f>
        <v>0</v>
      </c>
      <c r="DK224" s="223">
        <f>IFERROR(IF(RIGHT(VLOOKUP($A224,csapatok!$A:$NN,DK$320,FALSE),5)="Csere",VLOOKUP(LEFT(VLOOKUP($A224,csapatok!$A:$NN,DK$320,FALSE),LEN(VLOOKUP($A224,csapatok!$A:$NN,DK$320,FALSE))-6),'csapat-ranglista'!$A:$FP,DK$321,FALSE)/8,VLOOKUP(VLOOKUP($A224,csapatok!$A:$NN,DK$320,FALSE),'csapat-ranglista'!$A:$FP,DK$321,FALSE)/4),0)</f>
        <v>0</v>
      </c>
      <c r="DL224" s="223">
        <f>IFERROR(IF(RIGHT(VLOOKUP($A224,csapatok!$A:$NN,DL$320,FALSE),5)="Csere",VLOOKUP(LEFT(VLOOKUP($A224,csapatok!$A:$NN,DL$320,FALSE),LEN(VLOOKUP($A224,csapatok!$A:$NN,DL$320,FALSE))-6),'csapat-ranglista'!$A:$FP,DL$321,FALSE)/8,VLOOKUP(VLOOKUP($A224,csapatok!$A:$NN,DL$320,FALSE),'csapat-ranglista'!$A:$FP,DL$321,FALSE)/4),0)</f>
        <v>0</v>
      </c>
      <c r="DM224" s="223">
        <f>IFERROR(IF(RIGHT(VLOOKUP($A224,csapatok!$A:$NN,DM$320,FALSE),5)="Csere",VLOOKUP(LEFT(VLOOKUP($A224,csapatok!$A:$NN,DM$320,FALSE),LEN(VLOOKUP($A224,csapatok!$A:$NN,DM$320,FALSE))-6),'csapat-ranglista'!$A:$FP,DM$321,FALSE)/8,VLOOKUP(VLOOKUP($A224,csapatok!$A:$NN,DM$320,FALSE),'csapat-ranglista'!$A:$FP,DM$321,FALSE)/4),0)</f>
        <v>0</v>
      </c>
      <c r="DN224" s="223">
        <f>IFERROR(IF(RIGHT(VLOOKUP($A224,csapatok!$A:$NN,DN$320,FALSE),5)="Csere",VLOOKUP(LEFT(VLOOKUP($A224,csapatok!$A:$NN,DN$320,FALSE),LEN(VLOOKUP($A224,csapatok!$A:$NN,DN$320,FALSE))-6),'csapat-ranglista'!$A:$FP,DN$321,FALSE)/8,VLOOKUP(VLOOKUP($A224,csapatok!$A:$NN,DN$320,FALSE),'csapat-ranglista'!$A:$FP,DN$321,FALSE)/4),0)</f>
        <v>0</v>
      </c>
      <c r="DO224" s="224">
        <f>versenyek!$MF$11*IFERROR(VLOOKUP(VLOOKUP($A224,versenyek!ME:MG,3,FALSE),szabalyok!$A$16:$B$23,2,FALSE)/4,0)</f>
        <v>0</v>
      </c>
      <c r="DP224" s="224">
        <f>versenyek!$MI$11*IFERROR(VLOOKUP(VLOOKUP($A224,versenyek!MH:MJ,3,FALSE),szabalyok!$A$16:$B$23,2,FALSE)/4,0)</f>
        <v>0</v>
      </c>
      <c r="DQ224" s="223">
        <f>IFERROR(IF(RIGHT(VLOOKUP($A224,csapatok!$A:$NN,DQ$320,FALSE),5)="Csere",VLOOKUP(LEFT(VLOOKUP($A224,csapatok!$A:$NN,DQ$320,FALSE),LEN(VLOOKUP($A224,csapatok!$A:$NN,DQ$320,FALSE))-6),'csapat-ranglista'!$A:$FP,DQ$321,FALSE)/8,VLOOKUP(VLOOKUP($A224,csapatok!$A:$NN,DQ$320,FALSE),'csapat-ranglista'!$A:$FP,DQ$321,FALSE)/4),0)</f>
        <v>0</v>
      </c>
      <c r="DR224" s="223">
        <f>IFERROR(IF(RIGHT(VLOOKUP($A224,csapatok!$A:$NN,DR$320,FALSE),5)="Csere",VLOOKUP(LEFT(VLOOKUP($A224,csapatok!$A:$NN,DR$320,FALSE),LEN(VLOOKUP($A224,csapatok!$A:$NN,DR$320,FALSE))-6),'csapat-ranglista'!$A:$FP,DR$321,FALSE)/8,VLOOKUP(VLOOKUP($A224,csapatok!$A:$NN,DR$320,FALSE),'csapat-ranglista'!$A:$FP,DR$321,FALSE)/4),0)</f>
        <v>0</v>
      </c>
      <c r="DS224" s="223">
        <f>IFERROR(IF(RIGHT(VLOOKUP($A224,csapatok!$A:$NN,DS$320,FALSE),5)="Csere",VLOOKUP(LEFT(VLOOKUP($A224,csapatok!$A:$NN,DS$320,FALSE),LEN(VLOOKUP($A224,csapatok!$A:$NN,DS$320,FALSE))-6),'csapat-ranglista'!$A:$FP,DS$321,FALSE)/8,VLOOKUP(VLOOKUP($A224,csapatok!$A:$NN,DS$320,FALSE),'csapat-ranglista'!$A:$FP,DS$321,FALSE)/4),0)</f>
        <v>0</v>
      </c>
      <c r="DT224" s="223">
        <f>IFERROR(IF(RIGHT(VLOOKUP($A224,csapatok!$A:$NN,DT$320,FALSE),5)="Csere",VLOOKUP(LEFT(VLOOKUP($A224,csapatok!$A:$NN,DT$320,FALSE),LEN(VLOOKUP($A224,csapatok!$A:$NN,DT$320,FALSE))-6),'csapat-ranglista'!$A:$FP,DT$321,FALSE)/8,VLOOKUP(VLOOKUP($A224,csapatok!$A:$NN,DT$320,FALSE),'csapat-ranglista'!$A:$FP,DT$321,FALSE)/4),0)</f>
        <v>0</v>
      </c>
      <c r="DU224" s="223">
        <f>IFERROR(IF(RIGHT(VLOOKUP($A224,csapatok!$A:$NN,DU$320,FALSE),5)="Csere",VLOOKUP(LEFT(VLOOKUP($A224,csapatok!$A:$NN,DU$320,FALSE),LEN(VLOOKUP($A224,csapatok!$A:$NN,DU$320,FALSE))-6),'csapat-ranglista'!$A:$FP,DU$321,FALSE)/8,VLOOKUP(VLOOKUP($A224,csapatok!$A:$NN,DU$320,FALSE),'csapat-ranglista'!$A:$FP,DU$321,FALSE)/4),0)</f>
        <v>0</v>
      </c>
      <c r="DV224" s="223">
        <f>IFERROR(IF(RIGHT(VLOOKUP($A224,csapatok!$A:$NN,DV$320,FALSE),5)="Csere",VLOOKUP(LEFT(VLOOKUP($A224,csapatok!$A:$NN,DV$320,FALSE),LEN(VLOOKUP($A224,csapatok!$A:$NN,DV$320,FALSE))-6),'csapat-ranglista'!$A:$FP,DV$321,FALSE)/8,VLOOKUP(VLOOKUP($A224,csapatok!$A:$NN,DV$320,FALSE),'csapat-ranglista'!$A:$FP,DV$321,FALSE)/4),0)</f>
        <v>0</v>
      </c>
      <c r="DW224" s="223">
        <f>IFERROR(IF(RIGHT(VLOOKUP($A224,csapatok!$A:$NN,DW$320,FALSE),5)="Csere",VLOOKUP(LEFT(VLOOKUP($A224,csapatok!$A:$NN,DW$320,FALSE),LEN(VLOOKUP($A224,csapatok!$A:$NN,DW$320,FALSE))-6),'csapat-ranglista'!$A:$FP,DW$321,FALSE)/8,VLOOKUP(VLOOKUP($A224,csapatok!$A:$NN,DW$320,FALSE),'csapat-ranglista'!$A:$FP,DW$321,FALSE)/4),0)</f>
        <v>0</v>
      </c>
      <c r="DX224" s="223">
        <f>IFERROR(IF(RIGHT(VLOOKUP($A224,csapatok!$A:$NN,DX$320,FALSE),5)="Csere",VLOOKUP(LEFT(VLOOKUP($A224,csapatok!$A:$NN,DX$320,FALSE),LEN(VLOOKUP($A224,csapatok!$A:$NN,DX$320,FALSE))-6),'csapat-ranglista'!$A:$FP,DX$321,FALSE)/8,VLOOKUP(VLOOKUP($A224,csapatok!$A:$NN,DX$320,FALSE),'csapat-ranglista'!$A:$FP,DX$321,FALSE)/4),0)</f>
        <v>0</v>
      </c>
      <c r="DY224" s="223">
        <f>IFERROR(IF(RIGHT(VLOOKUP($A224,csapatok!$A:$NN,DY$320,FALSE),5)="Csere",VLOOKUP(LEFT(VLOOKUP($A224,csapatok!$A:$NN,DY$320,FALSE),LEN(VLOOKUP($A224,csapatok!$A:$NN,DY$320,FALSE))-6),'csapat-ranglista'!$A:$FP,DY$321,FALSE)/8,VLOOKUP(VLOOKUP($A224,csapatok!$A:$NN,DY$320,FALSE),'csapat-ranglista'!$A:$FP,DY$321,FALSE)/4),0)</f>
        <v>0</v>
      </c>
      <c r="DZ224" s="223">
        <f>IFERROR(IF(RIGHT(VLOOKUP($A224,csapatok!$A:$NN,DZ$320,FALSE),5)="Csere",VLOOKUP(LEFT(VLOOKUP($A224,csapatok!$A:$NN,DZ$320,FALSE),LEN(VLOOKUP($A224,csapatok!$A:$NN,DZ$320,FALSE))-6),'csapat-ranglista'!$A:$FP,DZ$321,FALSE)/8,VLOOKUP(VLOOKUP($A224,csapatok!$A:$NN,DZ$320,FALSE),'csapat-ranglista'!$A:$FP,DZ$321,FALSE)/4),0)</f>
        <v>0</v>
      </c>
      <c r="EA224" s="223">
        <f>IFERROR(IF(RIGHT(VLOOKUP($A224,csapatok!$A:$NN,EA$320,FALSE),5)="Csere",VLOOKUP(LEFT(VLOOKUP($A224,csapatok!$A:$NN,EA$320,FALSE),LEN(VLOOKUP($A224,csapatok!$A:$NN,EA$320,FALSE))-6),'csapat-ranglista'!$A:$FP,EA$321,FALSE)/8,VLOOKUP(VLOOKUP($A224,csapatok!$A:$NN,EA$320,FALSE),'csapat-ranglista'!$A:$FP,EA$321,FALSE)/4),0)</f>
        <v>0</v>
      </c>
      <c r="EB224" s="223">
        <f>IFERROR(IF(RIGHT(VLOOKUP($A224,csapatok!$A:$NN,EB$320,FALSE),5)="Csere",VLOOKUP(LEFT(VLOOKUP($A224,csapatok!$A:$NN,EB$320,FALSE),LEN(VLOOKUP($A224,csapatok!$A:$NN,EB$320,FALSE))-6),'csapat-ranglista'!$A:$FP,EB$321,FALSE)/8,VLOOKUP(VLOOKUP($A224,csapatok!$A:$NN,EB$320,FALSE),'csapat-ranglista'!$A:$FP,EB$321,FALSE)/4),0)</f>
        <v>0</v>
      </c>
      <c r="EC224" s="223">
        <f>IFERROR(IF(RIGHT(VLOOKUP($A224,csapatok!$A:$NN,EC$320,FALSE),5)="Csere",VLOOKUP(LEFT(VLOOKUP($A224,csapatok!$A:$NN,EC$320,FALSE),LEN(VLOOKUP($A224,csapatok!$A:$NN,EC$320,FALSE))-6),'csapat-ranglista'!$A:$FP,EC$321,FALSE)/8,VLOOKUP(VLOOKUP($A224,csapatok!$A:$NN,EC$320,FALSE),'csapat-ranglista'!$A:$FP,EC$321,FALSE)/4),0)</f>
        <v>0</v>
      </c>
      <c r="ED224" s="223">
        <f>IFERROR(IF(RIGHT(VLOOKUP($A224,csapatok!$A:$NN,ED$320,FALSE),5)="Csere",VLOOKUP(LEFT(VLOOKUP($A224,csapatok!$A:$NN,ED$320,FALSE),LEN(VLOOKUP($A224,csapatok!$A:$NN,ED$320,FALSE))-6),'csapat-ranglista'!$A:$FP,ED$321,FALSE)/8,VLOOKUP(VLOOKUP($A224,csapatok!$A:$NN,ED$320,FALSE),'csapat-ranglista'!$A:$FP,ED$321,FALSE)/4),0)</f>
        <v>0</v>
      </c>
      <c r="EE224" s="223">
        <f>IFERROR(IF(RIGHT(VLOOKUP($A224,csapatok!$A:$NN,EE$320,FALSE),5)="Csere",VLOOKUP(LEFT(VLOOKUP($A224,csapatok!$A:$NN,EE$320,FALSE),LEN(VLOOKUP($A224,csapatok!$A:$NN,EE$320,FALSE))-6),'csapat-ranglista'!$A:$FP,EE$321,FALSE)/8,VLOOKUP(VLOOKUP($A224,csapatok!$A:$NN,EE$320,FALSE),'csapat-ranglista'!$A:$FP,EE$321,FALSE)/4),0)</f>
        <v>0</v>
      </c>
      <c r="EF224" s="223">
        <f>IFERROR(IF(RIGHT(VLOOKUP($A224,csapatok!$A:$NN,EF$320,FALSE),5)="Csere",VLOOKUP(LEFT(VLOOKUP($A224,csapatok!$A:$NN,EF$320,FALSE),LEN(VLOOKUP($A224,csapatok!$A:$NN,EF$320,FALSE))-6),'csapat-ranglista'!$A:$FP,EF$321,FALSE)/8,VLOOKUP(VLOOKUP($A224,csapatok!$A:$NN,EF$320,FALSE),'csapat-ranglista'!$A:$FP,EF$321,FALSE)/4),0)</f>
        <v>0</v>
      </c>
      <c r="EG224" s="223">
        <f>IFERROR(IF(RIGHT(VLOOKUP($A224,csapatok!$A:$NN,EG$320,FALSE),5)="Csere",VLOOKUP(LEFT(VLOOKUP($A224,csapatok!$A:$NN,EG$320,FALSE),LEN(VLOOKUP($A224,csapatok!$A:$NN,EG$320,FALSE))-6),'csapat-ranglista'!$A:$FP,EG$321,FALSE)/8,VLOOKUP(VLOOKUP($A224,csapatok!$A:$NN,EG$320,FALSE),'csapat-ranglista'!$A:$FP,EG$321,FALSE)/4),0)</f>
        <v>0</v>
      </c>
      <c r="EH224" s="223">
        <f>IFERROR(IF(RIGHT(VLOOKUP($A224,csapatok!$A:$NN,EH$320,FALSE),5)="Csere",VLOOKUP(LEFT(VLOOKUP($A224,csapatok!$A:$NN,EH$320,FALSE),LEN(VLOOKUP($A224,csapatok!$A:$NN,EH$320,FALSE))-6),'csapat-ranglista'!$A:$FP,EH$321,FALSE)/8,VLOOKUP(VLOOKUP($A224,csapatok!$A:$NN,EH$320,FALSE),'csapat-ranglista'!$A:$FP,EH$321,FALSE)/4),0)</f>
        <v>0</v>
      </c>
      <c r="EI224" s="223">
        <f>IFERROR(IF(RIGHT(VLOOKUP($A224,csapatok!$A:$NN,EI$320,FALSE),5)="Csere",VLOOKUP(LEFT(VLOOKUP($A224,csapatok!$A:$NN,EI$320,FALSE),LEN(VLOOKUP($A224,csapatok!$A:$NN,EI$320,FALSE))-6),'csapat-ranglista'!$A:$FP,EI$321,FALSE)/8,VLOOKUP(VLOOKUP($A224,csapatok!$A:$NN,EI$320,FALSE),'csapat-ranglista'!$A:$FP,EI$321,FALSE)/4),0)</f>
        <v>0</v>
      </c>
      <c r="EJ224" s="223">
        <f>IFERROR(IF(RIGHT(VLOOKUP($A224,csapatok!$A:$NN,EJ$320,FALSE),5)="Csere",VLOOKUP(LEFT(VLOOKUP($A224,csapatok!$A:$NN,EJ$320,FALSE),LEN(VLOOKUP($A224,csapatok!$A:$NN,EJ$320,FALSE))-6),'csapat-ranglista'!$A:$FP,EJ$321,FALSE)/8,VLOOKUP(VLOOKUP($A224,csapatok!$A:$NN,EJ$320,FALSE),'csapat-ranglista'!$A:$FP,EJ$321,FALSE)/4),0)</f>
        <v>0</v>
      </c>
      <c r="EK224" s="223">
        <f>IFERROR(IF(RIGHT(VLOOKUP($A224,csapatok!$A:$NN,EK$320,FALSE),5)="Csere",VLOOKUP(LEFT(VLOOKUP($A224,csapatok!$A:$NN,EK$320,FALSE),LEN(VLOOKUP($A224,csapatok!$A:$NN,EK$320,FALSE))-6),'csapat-ranglista'!$A:$FP,EK$321,FALSE)/8,VLOOKUP(VLOOKUP($A224,csapatok!$A:$NN,EK$320,FALSE),'csapat-ranglista'!$A:$FP,EK$321,FALSE)/4),0)</f>
        <v>0</v>
      </c>
      <c r="EL224" s="223">
        <f>IFERROR(IF(RIGHT(VLOOKUP($A224,csapatok!$A:$NN,EL$320,FALSE),5)="Csere",VLOOKUP(LEFT(VLOOKUP($A224,csapatok!$A:$NN,EL$320,FALSE),LEN(VLOOKUP($A224,csapatok!$A:$NN,EL$320,FALSE))-6),'csapat-ranglista'!$A:$FP,EL$321,FALSE)/8,VLOOKUP(VLOOKUP($A224,csapatok!$A:$NN,EL$320,FALSE),'csapat-ranglista'!$A:$FP,EL$321,FALSE)/4),0)</f>
        <v>0</v>
      </c>
      <c r="EM224" s="223">
        <f>IFERROR(IF(RIGHT(VLOOKUP($A224,csapatok!$A:$NN,EM$320,FALSE),5)="Csere",VLOOKUP(LEFT(VLOOKUP($A224,csapatok!$A:$NN,EM$320,FALSE),LEN(VLOOKUP($A224,csapatok!$A:$NN,EM$320,FALSE))-6),'csapat-ranglista'!$A:$FP,EM$321,FALSE)/8,VLOOKUP(VLOOKUP($A224,csapatok!$A:$NN,EM$320,FALSE),'csapat-ranglista'!$A:$FP,EM$321,FALSE)/4),0)</f>
        <v>0</v>
      </c>
      <c r="EN224" s="223">
        <f>IFERROR(IF(RIGHT(VLOOKUP($A224,csapatok!$A:$NN,EN$320,FALSE),5)="Csere",VLOOKUP(LEFT(VLOOKUP($A224,csapatok!$A:$NN,EN$320,FALSE),LEN(VLOOKUP($A224,csapatok!$A:$NN,EN$320,FALSE))-6),'csapat-ranglista'!$A:$FP,EN$321,FALSE)/8,VLOOKUP(VLOOKUP($A224,csapatok!$A:$NN,EN$320,FALSE),'csapat-ranglista'!$A:$FP,EN$321,FALSE)/4),0)</f>
        <v>0</v>
      </c>
      <c r="EO224" s="223">
        <f>IFERROR(IF(RIGHT(VLOOKUP($A224,csapatok!$A:$NN,EO$320,FALSE),5)="Csere",VLOOKUP(LEFT(VLOOKUP($A224,csapatok!$A:$NN,EO$320,FALSE),LEN(VLOOKUP($A224,csapatok!$A:$NN,EO$320,FALSE))-6),'csapat-ranglista'!$A:$FP,EO$321,FALSE)/8,VLOOKUP(VLOOKUP($A224,csapatok!$A:$NN,EO$320,FALSE),'csapat-ranglista'!$A:$FP,EO$321,FALSE)/4),0)</f>
        <v>0</v>
      </c>
      <c r="EP224" s="223">
        <f>IFERROR(IF(RIGHT(VLOOKUP($A224,csapatok!$A:$NN,EP$320,FALSE),5)="Csere",VLOOKUP(LEFT(VLOOKUP($A224,csapatok!$A:$NN,EP$320,FALSE),LEN(VLOOKUP($A224,csapatok!$A:$NN,EP$320,FALSE))-6),'csapat-ranglista'!$A:$FP,EP$321,FALSE)/8,VLOOKUP(VLOOKUP($A224,csapatok!$A:$NN,EP$320,FALSE),'csapat-ranglista'!$A:$FP,EP$321,FALSE)/4),0)</f>
        <v>0</v>
      </c>
      <c r="EQ224" s="223">
        <f>IFERROR(IF(RIGHT(VLOOKUP($A224,csapatok!$A:$NN,EQ$320,FALSE),5)="Csere",VLOOKUP(LEFT(VLOOKUP($A224,csapatok!$A:$NN,EQ$320,FALSE),LEN(VLOOKUP($A224,csapatok!$A:$NN,EQ$320,FALSE))-6),'csapat-ranglista'!$A:$FP,EQ$321,FALSE)/8,VLOOKUP(VLOOKUP($A224,csapatok!$A:$NN,EQ$320,FALSE),'csapat-ranglista'!$A:$FP,EQ$321,FALSE)/4),0)</f>
        <v>0</v>
      </c>
      <c r="ER224" s="223">
        <f>IFERROR(IF(RIGHT(VLOOKUP($A224,csapatok!$A:$NN,ER$320,FALSE),5)="Csere",VLOOKUP(LEFT(VLOOKUP($A224,csapatok!$A:$NN,ER$320,FALSE),LEN(VLOOKUP($A224,csapatok!$A:$NN,ER$320,FALSE))-6),'csapat-ranglista'!$A:$FP,ER$321,FALSE)/8,VLOOKUP(VLOOKUP($A224,csapatok!$A:$NN,ER$320,FALSE),'csapat-ranglista'!$A:$FP,ER$321,FALSE)/4),0)</f>
        <v>0</v>
      </c>
      <c r="ES224" s="223">
        <f>IFERROR(IF(RIGHT(VLOOKUP($A224,csapatok!$A:$NN,ES$320,FALSE),5)="Csere",VLOOKUP(LEFT(VLOOKUP($A224,csapatok!$A:$NN,ES$320,FALSE),LEN(VLOOKUP($A224,csapatok!$A:$NN,ES$320,FALSE))-6),'csapat-ranglista'!$A:$FP,ES$321,FALSE)/8,VLOOKUP(VLOOKUP($A224,csapatok!$A:$NN,ES$320,FALSE),'csapat-ranglista'!$A:$FP,ES$321,FALSE)/4),0)</f>
        <v>0</v>
      </c>
      <c r="ET224" s="223">
        <f>IFERROR(IF(RIGHT(VLOOKUP($A224,csapatok!$A:$NN,ET$320,FALSE),5)="Csere",VLOOKUP(LEFT(VLOOKUP($A224,csapatok!$A:$NN,ET$320,FALSE),LEN(VLOOKUP($A224,csapatok!$A:$NN,ET$320,FALSE))-6),'csapat-ranglista'!$A:$FP,ET$321,FALSE)/8,VLOOKUP(VLOOKUP($A224,csapatok!$A:$NN,ET$320,FALSE),'csapat-ranglista'!$A:$FP,ET$321,FALSE)/4),0)</f>
        <v>0</v>
      </c>
      <c r="EU224" s="223">
        <f>IFERROR(IF(RIGHT(VLOOKUP($A224,csapatok!$A:$NN,EU$320,FALSE),5)="Csere",VLOOKUP(LEFT(VLOOKUP($A224,csapatok!$A:$NN,EU$320,FALSE),LEN(VLOOKUP($A224,csapatok!$A:$NN,EU$320,FALSE))-6),'csapat-ranglista'!$A:$FP,EU$321,FALSE)/8,VLOOKUP(VLOOKUP($A224,csapatok!$A:$NN,EU$320,FALSE),'csapat-ranglista'!$A:$FP,EU$321,FALSE)/4),0)</f>
        <v>0</v>
      </c>
      <c r="EV224" s="223">
        <f>IFERROR(IF(RIGHT(VLOOKUP($A224,csapatok!$A:$NN,EV$320,FALSE),5)="Csere",VLOOKUP(LEFT(VLOOKUP($A224,csapatok!$A:$NN,EV$320,FALSE),LEN(VLOOKUP($A224,csapatok!$A:$NN,EV$320,FALSE))-6),'csapat-ranglista'!$A:$FP,EV$321,FALSE)/8,VLOOKUP(VLOOKUP($A224,csapatok!$A:$NN,EV$320,FALSE),'csapat-ranglista'!$A:$FP,EV$321,FALSE)/4),0)</f>
        <v>0</v>
      </c>
      <c r="EW224" s="223">
        <f>IFERROR(IF(RIGHT(VLOOKUP($A224,csapatok!$A:$NN,EW$320,FALSE),5)="Csere",VLOOKUP(LEFT(VLOOKUP($A224,csapatok!$A:$NN,EW$320,FALSE),LEN(VLOOKUP($A224,csapatok!$A:$NN,EW$320,FALSE))-6),'csapat-ranglista'!$A:$FP,EW$321,FALSE)/8,VLOOKUP(VLOOKUP($A224,csapatok!$A:$NN,EW$320,FALSE),'csapat-ranglista'!$A:$FP,EW$321,FALSE)/4),0)</f>
        <v>0</v>
      </c>
      <c r="EX224" s="223">
        <f>IFERROR(IF(RIGHT(VLOOKUP($A224,csapatok!$A:$NN,EX$320,FALSE),5)="Csere",VLOOKUP(LEFT(VLOOKUP($A224,csapatok!$A:$NN,EX$320,FALSE),LEN(VLOOKUP($A224,csapatok!$A:$NN,EX$320,FALSE))-6),'csapat-ranglista'!$A:$FP,EX$321,FALSE)/8,VLOOKUP(VLOOKUP($A224,csapatok!$A:$NN,EX$320,FALSE),'csapat-ranglista'!$A:$FP,EX$321,FALSE)/4),0)</f>
        <v>0</v>
      </c>
      <c r="EY224" s="223">
        <f>IFERROR(IF(RIGHT(VLOOKUP($A224,csapatok!$A:$NN,EY$320,FALSE),5)="Csere",VLOOKUP(LEFT(VLOOKUP($A224,csapatok!$A:$NN,EY$320,FALSE),LEN(VLOOKUP($A224,csapatok!$A:$NN,EY$320,FALSE))-6),'csapat-ranglista'!$A:$FP,EY$321,FALSE)/8,VLOOKUP(VLOOKUP($A224,csapatok!$A:$NN,EY$320,FALSE),'csapat-ranglista'!$A:$FP,EY$321,FALSE)/4),0)</f>
        <v>0</v>
      </c>
      <c r="EZ224" s="223">
        <f>IFERROR(IF(RIGHT(VLOOKUP($A224,csapatok!$A:$NN,EZ$320,FALSE),5)="Csere",VLOOKUP(LEFT(VLOOKUP($A224,csapatok!$A:$NN,EZ$320,FALSE),LEN(VLOOKUP($A224,csapatok!$A:$NN,EZ$320,FALSE))-6),'csapat-ranglista'!$A:$FP,EZ$321,FALSE)/8,VLOOKUP(VLOOKUP($A224,csapatok!$A:$NN,EZ$320,FALSE),'csapat-ranglista'!$A:$FP,EZ$321,FALSE)/4),0)</f>
        <v>0</v>
      </c>
      <c r="FA224" s="223">
        <f>IFERROR(IF(RIGHT(VLOOKUP($A224,csapatok!$A:$NN,FA$320,FALSE),5)="Csere",VLOOKUP(LEFT(VLOOKUP($A224,csapatok!$A:$NN,FA$320,FALSE),LEN(VLOOKUP($A224,csapatok!$A:$NN,FA$320,FALSE))-6),'csapat-ranglista'!$A:$FP,FA$321,FALSE)/8,VLOOKUP(VLOOKUP($A224,csapatok!$A:$NN,FA$320,FALSE),'csapat-ranglista'!$A:$FP,FA$321,FALSE)/4),0)</f>
        <v>0</v>
      </c>
      <c r="FB224" s="223">
        <f>IFERROR(IF(RIGHT(VLOOKUP($A224,csapatok!$A:$NN,FB$320,FALSE),5)="Csere",VLOOKUP(LEFT(VLOOKUP($A224,csapatok!$A:$NN,FB$320,FALSE),LEN(VLOOKUP($A224,csapatok!$A:$NN,FB$320,FALSE))-6),'csapat-ranglista'!$A:$FP,FB$321,FALSE)/8,VLOOKUP(VLOOKUP($A224,csapatok!$A:$NN,FB$320,FALSE),'csapat-ranglista'!$A:$FP,FB$321,FALSE)/4),0)</f>
        <v>0</v>
      </c>
      <c r="FC224" s="223">
        <f>IFERROR(IF(RIGHT(VLOOKUP($A224,csapatok!$A:$NN,FC$320,FALSE),5)="Csere",VLOOKUP(LEFT(VLOOKUP($A224,csapatok!$A:$NN,FC$320,FALSE),LEN(VLOOKUP($A224,csapatok!$A:$NN,FC$320,FALSE))-6),'csapat-ranglista'!$A:$FP,FC$321,FALSE)/8,VLOOKUP(VLOOKUP($A224,csapatok!$A:$NN,FC$320,FALSE),'csapat-ranglista'!$A:$FP,FC$321,FALSE)/4),0)</f>
        <v>0</v>
      </c>
      <c r="FD224" s="224">
        <f>versenyek!$QY$11*IFERROR(VLOOKUP(VLOOKUP($A224,versenyek!QX:QZ,3,FALSE),szabalyok!$A$16:$B$23,2,FALSE)/4,0)</f>
        <v>0</v>
      </c>
      <c r="FE224" s="224">
        <f>versenyek!$RB$11*IFERROR(VLOOKUP(VLOOKUP($A224,versenyek!RA:RC,3,FALSE),szabalyok!$A$16:$B$23,2,FALSE)/4,0)</f>
        <v>0</v>
      </c>
      <c r="FF224" s="223">
        <f>IFERROR(IF(RIGHT(VLOOKUP($A224,csapatok!$A:$NN,FF$320,FALSE),5)="Csere",VLOOKUP(LEFT(VLOOKUP($A224,csapatok!$A:$NN,FF$320,FALSE),LEN(VLOOKUP($A224,csapatok!$A:$NN,FF$320,FALSE))-6),'csapat-ranglista'!$A:$FP,FF$321,FALSE)/8,VLOOKUP(VLOOKUP($A224,csapatok!$A:$NN,FF$320,FALSE),'csapat-ranglista'!$A:$FP,FF$321,FALSE)/4),0)</f>
        <v>0</v>
      </c>
      <c r="FG224" s="223">
        <f>IFERROR(IF(RIGHT(VLOOKUP($A224,csapatok!$A:$NN,FG$320,FALSE),5)="Csere",VLOOKUP(LEFT(VLOOKUP($A224,csapatok!$A:$NN,FG$320,FALSE),LEN(VLOOKUP($A224,csapatok!$A:$NN,FG$320,FALSE))-6),'csapat-ranglista'!$A:$FP,FG$321,FALSE)/8,VLOOKUP(VLOOKUP($A224,csapatok!$A:$NN,FG$320,FALSE),'csapat-ranglista'!$A:$FP,FG$321,FALSE)/4),0)</f>
        <v>0</v>
      </c>
      <c r="FH224" s="223">
        <f>IFERROR(IF(RIGHT(VLOOKUP($A224,csapatok!$A:$NN,FH$320,FALSE),5)="Csere",VLOOKUP(LEFT(VLOOKUP($A224,csapatok!$A:$NN,FH$320,FALSE),LEN(VLOOKUP($A224,csapatok!$A:$NN,FH$320,FALSE))-6),'csapat-ranglista'!$A:$FP,FH$321,FALSE)/8,VLOOKUP(VLOOKUP($A224,csapatok!$A:$NN,FH$320,FALSE),'csapat-ranglista'!$A:$FP,FH$321,FALSE)/4),0)</f>
        <v>0</v>
      </c>
      <c r="FI224" s="223">
        <f>IFERROR(IF(RIGHT(VLOOKUP($A224,csapatok!$A:$NN,FI$320,FALSE),5)="Csere",VLOOKUP(LEFT(VLOOKUP($A224,csapatok!$A:$NN,FI$320,FALSE),LEN(VLOOKUP($A224,csapatok!$A:$NN,FI$320,FALSE))-6),'csapat-ranglista'!$A:$FP,FI$321,FALSE)/8,VLOOKUP(VLOOKUP($A224,csapatok!$A:$NN,FI$320,FALSE),'csapat-ranglista'!$A:$FP,FI$321,FALSE)/4),0)</f>
        <v>0</v>
      </c>
      <c r="FJ224" s="223">
        <f>IFERROR(IF(RIGHT(VLOOKUP($A224,csapatok!$A:$NN,FJ$320,FALSE),5)="Csere",VLOOKUP(LEFT(VLOOKUP($A224,csapatok!$A:$NN,FJ$320,FALSE),LEN(VLOOKUP($A224,csapatok!$A:$NN,FJ$320,FALSE))-6),'csapat-ranglista'!$A:$FP,FJ$321,FALSE)/8,VLOOKUP(VLOOKUP($A224,csapatok!$A:$NN,FJ$320,FALSE),'csapat-ranglista'!$A:$FP,FJ$321,FALSE)/4),0)</f>
        <v>0</v>
      </c>
      <c r="FK224" s="223">
        <f>IFERROR(IF(RIGHT(VLOOKUP($A224,csapatok!$A:$NN,FK$320,FALSE),5)="Csere",VLOOKUP(LEFT(VLOOKUP($A224,csapatok!$A:$NN,FK$320,FALSE),LEN(VLOOKUP($A224,csapatok!$A:$NN,FK$320,FALSE))-6),'csapat-ranglista'!$A:$FP,FK$321,FALSE)/8,VLOOKUP(VLOOKUP($A224,csapatok!$A:$NN,FK$320,FALSE),'csapat-ranglista'!$A:$FP,FK$321,FALSE)/4),0)</f>
        <v>0</v>
      </c>
      <c r="FL224" s="223">
        <f>IFERROR(IF(RIGHT(VLOOKUP($A224,csapatok!$A:$NN,FL$320,FALSE),5)="Csere",VLOOKUP(LEFT(VLOOKUP($A224,csapatok!$A:$NN,FL$320,FALSE),LEN(VLOOKUP($A224,csapatok!$A:$NN,FL$320,FALSE))-6),'csapat-ranglista'!$A:$FP,FL$321,FALSE)/8,VLOOKUP(VLOOKUP($A224,csapatok!$A:$NN,FL$320,FALSE),'csapat-ranglista'!$A:$FP,FL$321,FALSE)/4),0)</f>
        <v>0</v>
      </c>
      <c r="FM224" s="223">
        <f>IFERROR(IF(RIGHT(VLOOKUP($A224,csapatok!$A:$NN,FM$320,FALSE),5)="Csere",VLOOKUP(LEFT(VLOOKUP($A224,csapatok!$A:$NN,FM$320,FALSE),LEN(VLOOKUP($A224,csapatok!$A:$NN,FM$320,FALSE))-6),'csapat-ranglista'!$A:$FP,FM$321,FALSE)/8,VLOOKUP(VLOOKUP($A224,csapatok!$A:$NN,FM$320,FALSE),'csapat-ranglista'!$A:$FP,FM$321,FALSE)/4),0)</f>
        <v>0</v>
      </c>
      <c r="FN224" s="223">
        <f>IFERROR(IF(RIGHT(VLOOKUP($A224,csapatok!$A:$NN,FN$320,FALSE),5)="Csere",VLOOKUP(LEFT(VLOOKUP($A224,csapatok!$A:$NN,FN$320,FALSE),LEN(VLOOKUP($A224,csapatok!$A:$NN,FN$320,FALSE))-6),'csapat-ranglista'!$A:$FP,FN$321,FALSE)/8,VLOOKUP(VLOOKUP($A224,csapatok!$A:$NN,FN$320,FALSE),'csapat-ranglista'!$A:$FP,FN$321,FALSE)/4),0)</f>
        <v>0</v>
      </c>
      <c r="FO224" s="223">
        <f>IFERROR(IF(RIGHT(VLOOKUP($A224,csapatok!$A:$NN,FO$320,FALSE),5)="Csere",VLOOKUP(LEFT(VLOOKUP($A224,csapatok!$A:$NN,FO$320,FALSE),LEN(VLOOKUP($A224,csapatok!$A:$NN,FO$320,FALSE))-6),'csapat-ranglista'!$A:$FP,FO$321,FALSE)/8,VLOOKUP(VLOOKUP($A224,csapatok!$A:$NN,FO$320,FALSE),'csapat-ranglista'!$A:$FP,FO$321,FALSE)/4),0)</f>
        <v>0</v>
      </c>
      <c r="FP224" s="223">
        <f>IFERROR(IF(RIGHT(VLOOKUP($A224,csapatok!$A:$NN,FP$320,FALSE),5)="Csere",VLOOKUP(LEFT(VLOOKUP($A224,csapatok!$A:$NN,FP$320,FALSE),LEN(VLOOKUP($A224,csapatok!$A:$NN,FP$320,FALSE))-6),'csapat-ranglista'!$A:$FP,FP$321,FALSE)/8,VLOOKUP(VLOOKUP($A224,csapatok!$A:$NN,FP$320,FALSE),'csapat-ranglista'!$A:$FP,FP$321,FALSE)/4),0)</f>
        <v>0</v>
      </c>
      <c r="FQ224" s="223">
        <f>IFERROR(IF(RIGHT(VLOOKUP($A224,csapatok!$A:$NN,FQ$320,FALSE),5)="Csere",VLOOKUP(LEFT(VLOOKUP($A224,csapatok!$A:$NN,FQ$320,FALSE),LEN(VLOOKUP($A224,csapatok!$A:$NN,FQ$320,FALSE))-6),'csapat-ranglista'!$A:$FP,FQ$321,FALSE)/8,VLOOKUP(VLOOKUP($A224,csapatok!$A:$NN,FQ$320,FALSE),'csapat-ranglista'!$A:$FP,FQ$321,FALSE)/4),0)</f>
        <v>0</v>
      </c>
      <c r="FR224" s="223">
        <f>IFERROR(IF(RIGHT(VLOOKUP($A224,csapatok!$A:$NN,FR$320,FALSE),5)="Csere",VLOOKUP(LEFT(VLOOKUP($A224,csapatok!$A:$NN,FR$320,FALSE),LEN(VLOOKUP($A224,csapatok!$A:$NN,FR$320,FALSE))-6),'csapat-ranglista'!$A:$FP,FR$321,FALSE)/8,VLOOKUP(VLOOKUP($A224,csapatok!$A:$NN,FR$320,FALSE),'csapat-ranglista'!$A:$FP,FR$321,FALSE)/4),0)</f>
        <v>0</v>
      </c>
      <c r="FS224" s="223">
        <f>IFERROR(IF(RIGHT(VLOOKUP($A224,csapatok!$A:$NN,FS$320,FALSE),5)="Csere",VLOOKUP(LEFT(VLOOKUP($A224,csapatok!$A:$NN,FS$320,FALSE),LEN(VLOOKUP($A224,csapatok!$A:$NN,FS$320,FALSE))-6),'csapat-ranglista'!$A:$FP,FS$321,FALSE)/8,VLOOKUP(VLOOKUP($A224,csapatok!$A:$NN,FS$320,FALSE),'csapat-ranglista'!$A:$FP,FS$321,FALSE)/4),0)</f>
        <v>0</v>
      </c>
      <c r="FT224" s="223">
        <f>IFERROR(IF(RIGHT(VLOOKUP($A224,csapatok!$A:$NN,FT$320,FALSE),5)="Csere",VLOOKUP(LEFT(VLOOKUP($A224,csapatok!$A:$NN,FT$320,FALSE),LEN(VLOOKUP($A224,csapatok!$A:$NN,FT$320,FALSE))-6),'csapat-ranglista'!$A:$FP,FT$321,FALSE)/8,VLOOKUP(VLOOKUP($A224,csapatok!$A:$NN,FT$320,FALSE),'csapat-ranglista'!$A:$FP,FT$321,FALSE)/4),0)</f>
        <v>0</v>
      </c>
      <c r="FU224" s="223">
        <f>IFERROR(IF(RIGHT(VLOOKUP($A224,csapatok!$A:$NN,FU$320,FALSE),5)="Csere",VLOOKUP(LEFT(VLOOKUP($A224,csapatok!$A:$NN,FU$320,FALSE),LEN(VLOOKUP($A224,csapatok!$A:$NN,FU$320,FALSE))-6),'csapat-ranglista'!$A:$FP,FU$321,FALSE)/8,VLOOKUP(VLOOKUP($A224,csapatok!$A:$NN,FU$320,FALSE),'csapat-ranglista'!$A:$FP,FU$321,FALSE)/4),0)</f>
        <v>0</v>
      </c>
      <c r="FV224" s="223">
        <f>IFERROR(IF(RIGHT(VLOOKUP($A224,csapatok!$A:$NN,FV$320,FALSE),5)="Csere",VLOOKUP(LEFT(VLOOKUP($A224,csapatok!$A:$NN,FV$320,FALSE),LEN(VLOOKUP($A224,csapatok!$A:$NN,FV$320,FALSE))-6),'csapat-ranglista'!$A:$FP,FV$321,FALSE)/8,VLOOKUP(VLOOKUP($A224,csapatok!$A:$NN,FV$320,FALSE),'csapat-ranglista'!$A:$FP,FV$321,FALSE)/4),0)</f>
        <v>0</v>
      </c>
      <c r="FW224" s="223">
        <f>IFERROR(IF(RIGHT(VLOOKUP($A224,csapatok!$A:$NN,FW$320,FALSE),5)="Csere",VLOOKUP(LEFT(VLOOKUP($A224,csapatok!$A:$NN,FW$320,FALSE),LEN(VLOOKUP($A224,csapatok!$A:$NN,FW$320,FALSE))-6),'csapat-ranglista'!$A:$FP,FW$321,FALSE)/8,VLOOKUP(VLOOKUP($A224,csapatok!$A:$NN,FW$320,FALSE),'csapat-ranglista'!$A:$FP,FW$321,FALSE)/4),0)</f>
        <v>0</v>
      </c>
      <c r="FX224" s="223">
        <f>IFERROR(IF(RIGHT(VLOOKUP($A224,csapatok!$A:$NN,FX$320,FALSE),5)="Csere",VLOOKUP(LEFT(VLOOKUP($A224,csapatok!$A:$NN,FX$320,FALSE),LEN(VLOOKUP($A224,csapatok!$A:$NN,FX$320,FALSE))-6),'csapat-ranglista'!$A:$FP,FX$321,FALSE)/8,VLOOKUP(VLOOKUP($A224,csapatok!$A:$NN,FX$320,FALSE),'csapat-ranglista'!$A:$FP,FX$321,FALSE)/4),0)</f>
        <v>0</v>
      </c>
      <c r="FY224" s="223">
        <f>IFERROR(IF(RIGHT(VLOOKUP($A224,csapatok!$A:$NN,FY$320,FALSE),5)="Csere",VLOOKUP(LEFT(VLOOKUP($A224,csapatok!$A:$NN,FY$320,FALSE),LEN(VLOOKUP($A224,csapatok!$A:$NN,FY$320,FALSE))-6),'csapat-ranglista'!$A:$FP,FY$321,FALSE)/8,VLOOKUP(VLOOKUP($A224,csapatok!$A:$NN,FY$320,FALSE),'csapat-ranglista'!$A:$FP,FY$321,FALSE)/4),0)</f>
        <v>0</v>
      </c>
      <c r="FZ224" s="223">
        <f>IFERROR(IF(RIGHT(VLOOKUP($A224,csapatok!$A:$NN,FZ$320,FALSE),5)="Csere",VLOOKUP(LEFT(VLOOKUP($A224,csapatok!$A:$NN,FZ$320,FALSE),LEN(VLOOKUP($A224,csapatok!$A:$NN,FZ$320,FALSE))-6),'csapat-ranglista'!$A:$FP,FZ$321,FALSE)/8,VLOOKUP(VLOOKUP($A224,csapatok!$A:$NN,FZ$320,FALSE),'csapat-ranglista'!$A:$FP,FZ$321,FALSE)/4),0)</f>
        <v>0</v>
      </c>
      <c r="GA224" s="223">
        <f>IFERROR(IF(RIGHT(VLOOKUP($A224,csapatok!$A:$NN,GA$320,FALSE),5)="Csere",VLOOKUP(LEFT(VLOOKUP($A224,csapatok!$A:$NN,GA$320,FALSE),LEN(VLOOKUP($A224,csapatok!$A:$NN,GA$320,FALSE))-6),'csapat-ranglista'!$A:$FP,GA$321,FALSE)/8,VLOOKUP(VLOOKUP($A224,csapatok!$A:$NN,GA$320,FALSE),'csapat-ranglista'!$A:$FP,GA$321,FALSE)/4),0)</f>
        <v>0</v>
      </c>
      <c r="GB224" s="223">
        <f>IFERROR(IF(RIGHT(VLOOKUP($A224,csapatok!$A:$NN,GB$320,FALSE),5)="Csere",VLOOKUP(LEFT(VLOOKUP($A224,csapatok!$A:$NN,GB$320,FALSE),LEN(VLOOKUP($A224,csapatok!$A:$NN,GB$320,FALSE))-6),'csapat-ranglista'!$A:$FP,GB$321,FALSE)/8,VLOOKUP(VLOOKUP($A224,csapatok!$A:$NN,GB$320,FALSE),'csapat-ranglista'!$A:$FP,GB$321,FALSE)/4),0)</f>
        <v>0</v>
      </c>
      <c r="GC224" s="223">
        <f>IFERROR(IF(RIGHT(VLOOKUP($A224,csapatok!$A:$NN,GC$320,FALSE),5)="Csere",VLOOKUP(LEFT(VLOOKUP($A224,csapatok!$A:$NN,GC$320,FALSE),LEN(VLOOKUP($A224,csapatok!$A:$NN,GC$320,FALSE))-6),'csapat-ranglista'!$A:$FP,GC$321,FALSE)/8,VLOOKUP(VLOOKUP($A224,csapatok!$A:$NN,GC$320,FALSE),'csapat-ranglista'!$A:$FP,GC$321,FALSE)/4),0)</f>
        <v>0</v>
      </c>
      <c r="GD224" s="247">
        <f>SUM(EQ224:GC224)</f>
        <v>0</v>
      </c>
    </row>
    <row r="225" spans="1:186">
      <c r="A225" s="32" t="s">
        <v>319</v>
      </c>
      <c r="B225" s="131">
        <v>34334</v>
      </c>
      <c r="C225" s="131" t="str">
        <f>IF(B225=0,"",IF(B225&lt;$C$1,"felnőtt","ifi"))</f>
        <v>ifi</v>
      </c>
      <c r="D225" s="32" t="s">
        <v>101</v>
      </c>
      <c r="E225" s="45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0.81982589551570295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f>IFERROR(IF(RIGHT(VLOOKUP($A225,csapatok!$A:$BL,X$320,FALSE),5)="Csere",VLOOKUP(LEFT(VLOOKUP($A225,csapatok!$A:$BL,X$320,FALSE),LEN(VLOOKUP($A225,csapatok!$A:$BL,X$320,FALSE))-6),'csapat-ranglista'!$A:$FP,X$321,FALSE)/8,VLOOKUP(VLOOKUP($A225,csapatok!$A:$BL,X$320,FALSE),'csapat-ranglista'!$A:$FP,X$321,FALSE)/4),0)</f>
        <v>0</v>
      </c>
      <c r="Y225" s="32">
        <f>IFERROR(IF(RIGHT(VLOOKUP($A225,csapatok!$A:$BL,Y$320,FALSE),5)="Csere",VLOOKUP(LEFT(VLOOKUP($A225,csapatok!$A:$BL,Y$320,FALSE),LEN(VLOOKUP($A225,csapatok!$A:$BL,Y$320,FALSE))-6),'csapat-ranglista'!$A:$FP,Y$321,FALSE)/8,VLOOKUP(VLOOKUP($A225,csapatok!$A:$BL,Y$320,FALSE),'csapat-ranglista'!$A:$FP,Y$321,FALSE)/4),0)</f>
        <v>0</v>
      </c>
      <c r="Z225" s="32">
        <f>IFERROR(IF(RIGHT(VLOOKUP($A225,csapatok!$A:$BL,Z$320,FALSE),5)="Csere",VLOOKUP(LEFT(VLOOKUP($A225,csapatok!$A:$BL,Z$320,FALSE),LEN(VLOOKUP($A225,csapatok!$A:$BL,Z$320,FALSE))-6),'csapat-ranglista'!$A:$FP,Z$321,FALSE)/8,VLOOKUP(VLOOKUP($A225,csapatok!$A:$BL,Z$320,FALSE),'csapat-ranglista'!$A:$FP,Z$321,FALSE)/4),0)</f>
        <v>0</v>
      </c>
      <c r="AA225" s="32">
        <f>IFERROR(IF(RIGHT(VLOOKUP($A225,csapatok!$A:$BL,AA$320,FALSE),5)="Csere",VLOOKUP(LEFT(VLOOKUP($A225,csapatok!$A:$BL,AA$320,FALSE),LEN(VLOOKUP($A225,csapatok!$A:$BL,AA$320,FALSE))-6),'csapat-ranglista'!$A:$FP,AA$321,FALSE)/8,VLOOKUP(VLOOKUP($A225,csapatok!$A:$BL,AA$320,FALSE),'csapat-ranglista'!$A:$FP,AA$321,FALSE)/4),0)</f>
        <v>0</v>
      </c>
      <c r="AB225" s="223">
        <f>IFERROR(IF(RIGHT(VLOOKUP($A225,csapatok!$A:$BL,AB$320,FALSE),5)="Csere",VLOOKUP(LEFT(VLOOKUP($A225,csapatok!$A:$BL,AB$320,FALSE),LEN(VLOOKUP($A225,csapatok!$A:$BL,AB$320,FALSE))-6),'csapat-ranglista'!$A:$FP,AB$321,FALSE)/8,VLOOKUP(VLOOKUP($A225,csapatok!$A:$BL,AB$320,FALSE),'csapat-ranglista'!$A:$FP,AB$321,FALSE)/4),0)</f>
        <v>0</v>
      </c>
      <c r="AC225" s="223">
        <f>IFERROR(IF(RIGHT(VLOOKUP($A225,csapatok!$A:$BL,AC$320,FALSE),5)="Csere",VLOOKUP(LEFT(VLOOKUP($A225,csapatok!$A:$BL,AC$320,FALSE),LEN(VLOOKUP($A225,csapatok!$A:$BL,AC$320,FALSE))-6),'csapat-ranglista'!$A:$FP,AC$321,FALSE)/8,VLOOKUP(VLOOKUP($A225,csapatok!$A:$BL,AC$320,FALSE),'csapat-ranglista'!$A:$FP,AC$321,FALSE)/4),0)</f>
        <v>0</v>
      </c>
      <c r="AD225" s="223">
        <f>IFERROR(IF(RIGHT(VLOOKUP($A225,csapatok!$A:$BL,AD$320,FALSE),5)="Csere",VLOOKUP(LEFT(VLOOKUP($A225,csapatok!$A:$BL,AD$320,FALSE),LEN(VLOOKUP($A225,csapatok!$A:$BL,AD$320,FALSE))-6),'csapat-ranglista'!$A:$FP,AD$321,FALSE)/8,VLOOKUP(VLOOKUP($A225,csapatok!$A:$BL,AD$320,FALSE),'csapat-ranglista'!$A:$FP,AD$321,FALSE)/4),0)</f>
        <v>0</v>
      </c>
      <c r="AE225" s="223">
        <f>IFERROR(IF(RIGHT(VLOOKUP($A225,csapatok!$A:$BL,AE$320,FALSE),5)="Csere",VLOOKUP(LEFT(VLOOKUP($A225,csapatok!$A:$BL,AE$320,FALSE),LEN(VLOOKUP($A225,csapatok!$A:$BL,AE$320,FALSE))-6),'csapat-ranglista'!$A:$FP,AE$321,FALSE)/8,VLOOKUP(VLOOKUP($A225,csapatok!$A:$BL,AE$320,FALSE),'csapat-ranglista'!$A:$FP,AE$321,FALSE)/4),0)</f>
        <v>0</v>
      </c>
      <c r="AF225" s="223">
        <f>IFERROR(IF(RIGHT(VLOOKUP($A225,csapatok!$A:$BL,AF$320,FALSE),5)="Csere",VLOOKUP(LEFT(VLOOKUP($A225,csapatok!$A:$BL,AF$320,FALSE),LEN(VLOOKUP($A225,csapatok!$A:$BL,AF$320,FALSE))-6),'csapat-ranglista'!$A:$FP,AF$321,FALSE)/8,VLOOKUP(VLOOKUP($A225,csapatok!$A:$BL,AF$320,FALSE),'csapat-ranglista'!$A:$FP,AF$321,FALSE)/4),0)</f>
        <v>0</v>
      </c>
      <c r="AG225" s="223">
        <f>IFERROR(IF(RIGHT(VLOOKUP($A225,csapatok!$A:$BL,AG$320,FALSE),5)="Csere",VLOOKUP(LEFT(VLOOKUP($A225,csapatok!$A:$BL,AG$320,FALSE),LEN(VLOOKUP($A225,csapatok!$A:$BL,AG$320,FALSE))-6),'csapat-ranglista'!$A:$FP,AG$321,FALSE)/8,VLOOKUP(VLOOKUP($A225,csapatok!$A:$BL,AG$320,FALSE),'csapat-ranglista'!$A:$FP,AG$321,FALSE)/4),0)</f>
        <v>0</v>
      </c>
      <c r="AH225" s="223">
        <f>IFERROR(IF(RIGHT(VLOOKUP($A225,csapatok!$A:$BL,AH$320,FALSE),5)="Csere",VLOOKUP(LEFT(VLOOKUP($A225,csapatok!$A:$BL,AH$320,FALSE),LEN(VLOOKUP($A225,csapatok!$A:$BL,AH$320,FALSE))-6),'csapat-ranglista'!$A:$FP,AH$321,FALSE)/8,VLOOKUP(VLOOKUP($A225,csapatok!$A:$BL,AH$320,FALSE),'csapat-ranglista'!$A:$FP,AH$321,FALSE)/4),0)</f>
        <v>0</v>
      </c>
      <c r="AI225" s="223">
        <f>IFERROR(IF(RIGHT(VLOOKUP($A225,csapatok!$A:$BL,AI$320,FALSE),5)="Csere",VLOOKUP(LEFT(VLOOKUP($A225,csapatok!$A:$BL,AI$320,FALSE),LEN(VLOOKUP($A225,csapatok!$A:$BL,AI$320,FALSE))-6),'csapat-ranglista'!$A:$FP,AI$321,FALSE)/8,VLOOKUP(VLOOKUP($A225,csapatok!$A:$BL,AI$320,FALSE),'csapat-ranglista'!$A:$FP,AI$321,FALSE)/4),0)</f>
        <v>0</v>
      </c>
      <c r="AJ225" s="223">
        <f>IFERROR(IF(RIGHT(VLOOKUP($A225,csapatok!$A:$BL,AJ$320,FALSE),5)="Csere",VLOOKUP(LEFT(VLOOKUP($A225,csapatok!$A:$BL,AJ$320,FALSE),LEN(VLOOKUP($A225,csapatok!$A:$BL,AJ$320,FALSE))-6),'csapat-ranglista'!$A:$FP,AJ$321,FALSE)/8,VLOOKUP(VLOOKUP($A225,csapatok!$A:$BL,AJ$320,FALSE),'csapat-ranglista'!$A:$FP,AJ$321,FALSE)/2),0)</f>
        <v>0</v>
      </c>
      <c r="AK225" s="223">
        <f>IFERROR(IF(RIGHT(VLOOKUP($A225,csapatok!$A:$CN,AK$320,FALSE),5)="Csere",VLOOKUP(LEFT(VLOOKUP($A225,csapatok!$A:$CN,AK$320,FALSE),LEN(VLOOKUP($A225,csapatok!$A:$CN,AK$320,FALSE))-6),'csapat-ranglista'!$A:$FP,AK$321,FALSE)/8,VLOOKUP(VLOOKUP($A225,csapatok!$A:$CN,AK$320,FALSE),'csapat-ranglista'!$A:$FP,AK$321,FALSE)/4),0)</f>
        <v>0</v>
      </c>
      <c r="AL225" s="223">
        <f>IFERROR(IF(RIGHT(VLOOKUP($A225,csapatok!$A:$CN,AL$320,FALSE),5)="Csere",VLOOKUP(LEFT(VLOOKUP($A225,csapatok!$A:$CN,AL$320,FALSE),LEN(VLOOKUP($A225,csapatok!$A:$CN,AL$320,FALSE))-6),'csapat-ranglista'!$A:$FP,AL$321,FALSE)/8,VLOOKUP(VLOOKUP($A225,csapatok!$A:$CN,AL$320,FALSE),'csapat-ranglista'!$A:$FP,AL$321,FALSE)/4),0)</f>
        <v>0</v>
      </c>
      <c r="AM225" s="223">
        <f>IFERROR(IF(RIGHT(VLOOKUP($A225,csapatok!$A:$CN,AM$320,FALSE),5)="Csere",VLOOKUP(LEFT(VLOOKUP($A225,csapatok!$A:$CN,AM$320,FALSE),LEN(VLOOKUP($A225,csapatok!$A:$CN,AM$320,FALSE))-6),'csapat-ranglista'!$A:$FP,AM$321,FALSE)/8,VLOOKUP(VLOOKUP($A225,csapatok!$A:$CN,AM$320,FALSE),'csapat-ranglista'!$A:$FP,AM$321,FALSE)/4),0)</f>
        <v>0</v>
      </c>
      <c r="AN225" s="223">
        <f>IFERROR(IF(RIGHT(VLOOKUP($A225,csapatok!$A:$CN,AN$320,FALSE),5)="Csere",VLOOKUP(LEFT(VLOOKUP($A225,csapatok!$A:$CN,AN$320,FALSE),LEN(VLOOKUP($A225,csapatok!$A:$CN,AN$320,FALSE))-6),'csapat-ranglista'!$A:$FP,AN$321,FALSE)/8,VLOOKUP(VLOOKUP($A225,csapatok!$A:$CN,AN$320,FALSE),'csapat-ranglista'!$A:$FP,AN$321,FALSE)/4),0)</f>
        <v>0</v>
      </c>
      <c r="AO225" s="223">
        <f>IFERROR(IF(RIGHT(VLOOKUP($A225,csapatok!$A:$CN,AO$320,FALSE),5)="Csere",VLOOKUP(LEFT(VLOOKUP($A225,csapatok!$A:$CN,AO$320,FALSE),LEN(VLOOKUP($A225,csapatok!$A:$CN,AO$320,FALSE))-6),'csapat-ranglista'!$A:$FP,AO$321,FALSE)/8,VLOOKUP(VLOOKUP($A225,csapatok!$A:$CN,AO$320,FALSE),'csapat-ranglista'!$A:$FP,AO$321,FALSE)/4),0)</f>
        <v>0</v>
      </c>
      <c r="AP225" s="223">
        <f>IFERROR(IF(RIGHT(VLOOKUP($A225,csapatok!$A:$CN,AP$320,FALSE),5)="Csere",VLOOKUP(LEFT(VLOOKUP($A225,csapatok!$A:$CN,AP$320,FALSE),LEN(VLOOKUP($A225,csapatok!$A:$CN,AP$320,FALSE))-6),'csapat-ranglista'!$A:$FP,AP$321,FALSE)/8,VLOOKUP(VLOOKUP($A225,csapatok!$A:$CN,AP$320,FALSE),'csapat-ranglista'!$A:$FP,AP$321,FALSE)/4),0)</f>
        <v>0</v>
      </c>
      <c r="AQ225" s="223">
        <f>IFERROR(IF(RIGHT(VLOOKUP($A225,csapatok!$A:$CN,AQ$320,FALSE),5)="Csere",VLOOKUP(LEFT(VLOOKUP($A225,csapatok!$A:$CN,AQ$320,FALSE),LEN(VLOOKUP($A225,csapatok!$A:$CN,AQ$320,FALSE))-6),'csapat-ranglista'!$A:$FP,AQ$321,FALSE)/8,VLOOKUP(VLOOKUP($A225,csapatok!$A:$CN,AQ$320,FALSE),'csapat-ranglista'!$A:$FP,AQ$321,FALSE)/4),0)</f>
        <v>0</v>
      </c>
      <c r="AR225" s="223">
        <f>IFERROR(IF(RIGHT(VLOOKUP($A225,csapatok!$A:$CN,AR$320,FALSE),5)="Csere",VLOOKUP(LEFT(VLOOKUP($A225,csapatok!$A:$CN,AR$320,FALSE),LEN(VLOOKUP($A225,csapatok!$A:$CN,AR$320,FALSE))-6),'csapat-ranglista'!$A:$FP,AR$321,FALSE)/8,VLOOKUP(VLOOKUP($A225,csapatok!$A:$CN,AR$320,FALSE),'csapat-ranglista'!$A:$FP,AR$321,FALSE)/4),0)</f>
        <v>0</v>
      </c>
      <c r="AS225" s="223">
        <f>IFERROR(IF(RIGHT(VLOOKUP($A225,csapatok!$A:$CN,AS$320,FALSE),5)="Csere",VLOOKUP(LEFT(VLOOKUP($A225,csapatok!$A:$CN,AS$320,FALSE),LEN(VLOOKUP($A225,csapatok!$A:$CN,AS$320,FALSE))-6),'csapat-ranglista'!$A:$FP,AS$321,FALSE)/8,VLOOKUP(VLOOKUP($A225,csapatok!$A:$CN,AS$320,FALSE),'csapat-ranglista'!$A:$FP,AS$321,FALSE)/4),0)</f>
        <v>0</v>
      </c>
      <c r="AT225" s="223">
        <f>IFERROR(IF(RIGHT(VLOOKUP($A225,csapatok!$A:$CN,AT$320,FALSE),5)="Csere",VLOOKUP(LEFT(VLOOKUP($A225,csapatok!$A:$CN,AT$320,FALSE),LEN(VLOOKUP($A225,csapatok!$A:$CN,AT$320,FALSE))-6),'csapat-ranglista'!$A:$FP,AT$321,FALSE)/8,VLOOKUP(VLOOKUP($A225,csapatok!$A:$CN,AT$320,FALSE),'csapat-ranglista'!$A:$FP,AT$321,FALSE)/4),0)</f>
        <v>0</v>
      </c>
      <c r="AU225" s="223">
        <f>IFERROR(IF(RIGHT(VLOOKUP($A225,csapatok!$A:$CN,AU$320,FALSE),5)="Csere",VLOOKUP(LEFT(VLOOKUP($A225,csapatok!$A:$CN,AU$320,FALSE),LEN(VLOOKUP($A225,csapatok!$A:$CN,AU$320,FALSE))-6),'csapat-ranglista'!$A:$FP,AU$321,FALSE)/8,VLOOKUP(VLOOKUP($A225,csapatok!$A:$CN,AU$320,FALSE),'csapat-ranglista'!$A:$FP,AU$321,FALSE)/4),0)</f>
        <v>0</v>
      </c>
      <c r="AV225" s="223">
        <f>IFERROR(IF(RIGHT(VLOOKUP($A225,csapatok!$A:$CN,AV$320,FALSE),5)="Csere",VLOOKUP(LEFT(VLOOKUP($A225,csapatok!$A:$CN,AV$320,FALSE),LEN(VLOOKUP($A225,csapatok!$A:$CN,AV$320,FALSE))-6),'csapat-ranglista'!$A:$FP,AV$321,FALSE)/8,VLOOKUP(VLOOKUP($A225,csapatok!$A:$CN,AV$320,FALSE),'csapat-ranglista'!$A:$FP,AV$321,FALSE)/4),0)</f>
        <v>0</v>
      </c>
      <c r="AW225" s="223">
        <f>IFERROR(IF(RIGHT(VLOOKUP($A225,csapatok!$A:$CN,AW$320,FALSE),5)="Csere",VLOOKUP(LEFT(VLOOKUP($A225,csapatok!$A:$CN,AW$320,FALSE),LEN(VLOOKUP($A225,csapatok!$A:$CN,AW$320,FALSE))-6),'csapat-ranglista'!$A:$FP,AW$321,FALSE)/8,VLOOKUP(VLOOKUP($A225,csapatok!$A:$CN,AW$320,FALSE),'csapat-ranglista'!$A:$FP,AW$321,FALSE)/4),0)</f>
        <v>0</v>
      </c>
      <c r="AX225" s="223">
        <f>IFERROR(IF(RIGHT(VLOOKUP($A225,csapatok!$A:$CN,AX$320,FALSE),5)="Csere",VLOOKUP(LEFT(VLOOKUP($A225,csapatok!$A:$CN,AX$320,FALSE),LEN(VLOOKUP($A225,csapatok!$A:$CN,AX$320,FALSE))-6),'csapat-ranglista'!$A:$FP,AX$321,FALSE)/8,VLOOKUP(VLOOKUP($A225,csapatok!$A:$CN,AX$320,FALSE),'csapat-ranglista'!$A:$FP,AX$321,FALSE)/4),0)</f>
        <v>0</v>
      </c>
      <c r="AY225" s="223">
        <f>IFERROR(IF(RIGHT(VLOOKUP($A225,csapatok!$A:$NN,AY$320,FALSE),5)="Csere",VLOOKUP(LEFT(VLOOKUP($A225,csapatok!$A:$NN,AY$320,FALSE),LEN(VLOOKUP($A225,csapatok!$A:$NN,AY$320,FALSE))-6),'csapat-ranglista'!$A:$FP,AY$321,FALSE)/8,VLOOKUP(VLOOKUP($A225,csapatok!$A:$NN,AY$320,FALSE),'csapat-ranglista'!$A:$FP,AY$321,FALSE)/4),0)</f>
        <v>0</v>
      </c>
      <c r="AZ225" s="223">
        <f>IFERROR(IF(RIGHT(VLOOKUP($A225,csapatok!$A:$NN,AZ$320,FALSE),5)="Csere",VLOOKUP(LEFT(VLOOKUP($A225,csapatok!$A:$NN,AZ$320,FALSE),LEN(VLOOKUP($A225,csapatok!$A:$NN,AZ$320,FALSE))-6),'csapat-ranglista'!$A:$FP,AZ$321,FALSE)/8,VLOOKUP(VLOOKUP($A225,csapatok!$A:$NN,AZ$320,FALSE),'csapat-ranglista'!$A:$FP,AZ$321,FALSE)/4),0)</f>
        <v>0</v>
      </c>
      <c r="BA225" s="223">
        <f>IFERROR(IF(RIGHT(VLOOKUP($A225,csapatok!$A:$NN,BA$320,FALSE),5)="Csere",VLOOKUP(LEFT(VLOOKUP($A225,csapatok!$A:$NN,BA$320,FALSE),LEN(VLOOKUP($A225,csapatok!$A:$NN,BA$320,FALSE))-6),'csapat-ranglista'!$A:$FP,BA$321,FALSE)/8,VLOOKUP(VLOOKUP($A225,csapatok!$A:$NN,BA$320,FALSE),'csapat-ranglista'!$A:$FP,BA$321,FALSE)/4),0)</f>
        <v>0</v>
      </c>
      <c r="BB225" s="223">
        <f>IFERROR(IF(RIGHT(VLOOKUP($A225,csapatok!$A:$NN,BB$320,FALSE),5)="Csere",VLOOKUP(LEFT(VLOOKUP($A225,csapatok!$A:$NN,BB$320,FALSE),LEN(VLOOKUP($A225,csapatok!$A:$NN,BB$320,FALSE))-6),'csapat-ranglista'!$A:$FP,BB$321,FALSE)/8,VLOOKUP(VLOOKUP($A225,csapatok!$A:$NN,BB$320,FALSE),'csapat-ranglista'!$A:$FP,BB$321,FALSE)/4),0)</f>
        <v>0</v>
      </c>
      <c r="BC225" s="224">
        <f>versenyek!$ES$11*IFERROR(VLOOKUP(VLOOKUP($A225,versenyek!ER:ET,3,FALSE),szabalyok!$A$16:$B$23,2,FALSE)/4,0)</f>
        <v>0</v>
      </c>
      <c r="BD225" s="224">
        <f>versenyek!$EV$11*IFERROR(VLOOKUP(VLOOKUP($A225,versenyek!EU:EW,3,FALSE),szabalyok!$A$16:$B$23,2,FALSE)/4,0)</f>
        <v>0</v>
      </c>
      <c r="BE225" s="223">
        <f>IFERROR(IF(RIGHT(VLOOKUP($A225,csapatok!$A:$NN,BE$320,FALSE),5)="Csere",VLOOKUP(LEFT(VLOOKUP($A225,csapatok!$A:$NN,BE$320,FALSE),LEN(VLOOKUP($A225,csapatok!$A:$NN,BE$320,FALSE))-6),'csapat-ranglista'!$A:$FP,BE$321,FALSE)/8,VLOOKUP(VLOOKUP($A225,csapatok!$A:$NN,BE$320,FALSE),'csapat-ranglista'!$A:$FP,BE$321,FALSE)/4),0)</f>
        <v>0</v>
      </c>
      <c r="BF225" s="223">
        <f>IFERROR(IF(RIGHT(VLOOKUP($A225,csapatok!$A:$NN,BF$320,FALSE),5)="Csere",VLOOKUP(LEFT(VLOOKUP($A225,csapatok!$A:$NN,BF$320,FALSE),LEN(VLOOKUP($A225,csapatok!$A:$NN,BF$320,FALSE))-6),'csapat-ranglista'!$A:$FP,BF$321,FALSE)/8,VLOOKUP(VLOOKUP($A225,csapatok!$A:$NN,BF$320,FALSE),'csapat-ranglista'!$A:$FP,BF$321,FALSE)/4),0)</f>
        <v>0</v>
      </c>
      <c r="BG225" s="223">
        <f>IFERROR(IF(RIGHT(VLOOKUP($A225,csapatok!$A:$NN,BG$320,FALSE),5)="Csere",VLOOKUP(LEFT(VLOOKUP($A225,csapatok!$A:$NN,BG$320,FALSE),LEN(VLOOKUP($A225,csapatok!$A:$NN,BG$320,FALSE))-6),'csapat-ranglista'!$A:$FP,BG$321,FALSE)/8,VLOOKUP(VLOOKUP($A225,csapatok!$A:$NN,BG$320,FALSE),'csapat-ranglista'!$A:$FP,BG$321,FALSE)/4),0)</f>
        <v>0</v>
      </c>
      <c r="BH225" s="223">
        <f>IFERROR(IF(RIGHT(VLOOKUP($A225,csapatok!$A:$NN,BH$320,FALSE),5)="Csere",VLOOKUP(LEFT(VLOOKUP($A225,csapatok!$A:$NN,BH$320,FALSE),LEN(VLOOKUP($A225,csapatok!$A:$NN,BH$320,FALSE))-6),'csapat-ranglista'!$A:$FP,BH$321,FALSE)/8,VLOOKUP(VLOOKUP($A225,csapatok!$A:$NN,BH$320,FALSE),'csapat-ranglista'!$A:$FP,BH$321,FALSE)/4),0)</f>
        <v>0</v>
      </c>
      <c r="BI225" s="223">
        <f>IFERROR(IF(RIGHT(VLOOKUP($A225,csapatok!$A:$NN,BI$320,FALSE),5)="Csere",VLOOKUP(LEFT(VLOOKUP($A225,csapatok!$A:$NN,BI$320,FALSE),LEN(VLOOKUP($A225,csapatok!$A:$NN,BI$320,FALSE))-6),'csapat-ranglista'!$A:$FP,BI$321,FALSE)/8,VLOOKUP(VLOOKUP($A225,csapatok!$A:$NN,BI$320,FALSE),'csapat-ranglista'!$A:$FP,BI$321,FALSE)/4),0)</f>
        <v>0</v>
      </c>
      <c r="BJ225" s="223">
        <f>IFERROR(IF(RIGHT(VLOOKUP($A225,csapatok!$A:$NN,BJ$320,FALSE),5)="Csere",VLOOKUP(LEFT(VLOOKUP($A225,csapatok!$A:$NN,BJ$320,FALSE),LEN(VLOOKUP($A225,csapatok!$A:$NN,BJ$320,FALSE))-6),'csapat-ranglista'!$A:$FP,BJ$321,FALSE)/8,VLOOKUP(VLOOKUP($A225,csapatok!$A:$NN,BJ$320,FALSE),'csapat-ranglista'!$A:$FP,BJ$321,FALSE)/4),0)</f>
        <v>0</v>
      </c>
      <c r="BK225" s="223">
        <f>IFERROR(IF(RIGHT(VLOOKUP($A225,csapatok!$A:$NN,BK$320,FALSE),5)="Csere",VLOOKUP(LEFT(VLOOKUP($A225,csapatok!$A:$NN,BK$320,FALSE),LEN(VLOOKUP($A225,csapatok!$A:$NN,BK$320,FALSE))-6),'csapat-ranglista'!$A:$FP,BK$321,FALSE)/8,VLOOKUP(VLOOKUP($A225,csapatok!$A:$NN,BK$320,FALSE),'csapat-ranglista'!$A:$FP,BK$321,FALSE)/4),0)</f>
        <v>0</v>
      </c>
      <c r="BL225" s="223">
        <f>IFERROR(IF(RIGHT(VLOOKUP($A225,csapatok!$A:$NN,BL$320,FALSE),5)="Csere",VLOOKUP(LEFT(VLOOKUP($A225,csapatok!$A:$NN,BL$320,FALSE),LEN(VLOOKUP($A225,csapatok!$A:$NN,BL$320,FALSE))-6),'csapat-ranglista'!$A:$FP,BL$321,FALSE)/8,VLOOKUP(VLOOKUP($A225,csapatok!$A:$NN,BL$320,FALSE),'csapat-ranglista'!$A:$FP,BL$321,FALSE)/4),0)</f>
        <v>0</v>
      </c>
      <c r="BM225" s="223">
        <f>IFERROR(IF(RIGHT(VLOOKUP($A225,csapatok!$A:$NN,BM$320,FALSE),5)="Csere",VLOOKUP(LEFT(VLOOKUP($A225,csapatok!$A:$NN,BM$320,FALSE),LEN(VLOOKUP($A225,csapatok!$A:$NN,BM$320,FALSE))-6),'csapat-ranglista'!$A:$FP,BM$321,FALSE)/8,VLOOKUP(VLOOKUP($A225,csapatok!$A:$NN,BM$320,FALSE),'csapat-ranglista'!$A:$FP,BM$321,FALSE)/4),0)</f>
        <v>0</v>
      </c>
      <c r="BN225" s="223">
        <f>IFERROR(IF(RIGHT(VLOOKUP($A225,csapatok!$A:$NN,BN$320,FALSE),5)="Csere",VLOOKUP(LEFT(VLOOKUP($A225,csapatok!$A:$NN,BN$320,FALSE),LEN(VLOOKUP($A225,csapatok!$A:$NN,BN$320,FALSE))-6),'csapat-ranglista'!$A:$FP,BN$321,FALSE)/8,VLOOKUP(VLOOKUP($A225,csapatok!$A:$NN,BN$320,FALSE),'csapat-ranglista'!$A:$FP,BN$321,FALSE)/4),0)</f>
        <v>0</v>
      </c>
      <c r="BO225" s="223">
        <f>IFERROR(IF(RIGHT(VLOOKUP($A225,csapatok!$A:$NN,BO$320,FALSE),5)="Csere",VLOOKUP(LEFT(VLOOKUP($A225,csapatok!$A:$NN,BO$320,FALSE),LEN(VLOOKUP($A225,csapatok!$A:$NN,BO$320,FALSE))-6),'csapat-ranglista'!$A:$FP,BO$321,FALSE)/8,VLOOKUP(VLOOKUP($A225,csapatok!$A:$NN,BO$320,FALSE),'csapat-ranglista'!$A:$FP,BO$321,FALSE)/4),0)</f>
        <v>0</v>
      </c>
      <c r="BP225" s="223">
        <f>IFERROR(IF(RIGHT(VLOOKUP($A225,csapatok!$A:$NN,BP$320,FALSE),5)="Csere",VLOOKUP(LEFT(VLOOKUP($A225,csapatok!$A:$NN,BP$320,FALSE),LEN(VLOOKUP($A225,csapatok!$A:$NN,BP$320,FALSE))-6),'csapat-ranglista'!$A:$FP,BP$321,FALSE)/8,VLOOKUP(VLOOKUP($A225,csapatok!$A:$NN,BP$320,FALSE),'csapat-ranglista'!$A:$FP,BP$321,FALSE)/4),0)</f>
        <v>0</v>
      </c>
      <c r="BQ225" s="223">
        <f>IFERROR(IF(RIGHT(VLOOKUP($A225,csapatok!$A:$NN,BQ$320,FALSE),5)="Csere",VLOOKUP(LEFT(VLOOKUP($A225,csapatok!$A:$NN,BQ$320,FALSE),LEN(VLOOKUP($A225,csapatok!$A:$NN,BQ$320,FALSE))-6),'csapat-ranglista'!$A:$FP,BQ$321,FALSE)/8,VLOOKUP(VLOOKUP($A225,csapatok!$A:$NN,BQ$320,FALSE),'csapat-ranglista'!$A:$FP,BQ$321,FALSE)/4),0)</f>
        <v>0</v>
      </c>
      <c r="BR225" s="223">
        <f>IFERROR(IF(RIGHT(VLOOKUP($A225,csapatok!$A:$NN,BR$320,FALSE),5)="Csere",VLOOKUP(LEFT(VLOOKUP($A225,csapatok!$A:$NN,BR$320,FALSE),LEN(VLOOKUP($A225,csapatok!$A:$NN,BR$320,FALSE))-6),'csapat-ranglista'!$A:$FP,BR$321,FALSE)/8,VLOOKUP(VLOOKUP($A225,csapatok!$A:$NN,BR$320,FALSE),'csapat-ranglista'!$A:$FP,BR$321,FALSE)/4),0)</f>
        <v>0</v>
      </c>
      <c r="BS225" s="223">
        <f>IFERROR(IF(RIGHT(VLOOKUP($A225,csapatok!$A:$NN,BS$320,FALSE),5)="Csere",VLOOKUP(LEFT(VLOOKUP($A225,csapatok!$A:$NN,BS$320,FALSE),LEN(VLOOKUP($A225,csapatok!$A:$NN,BS$320,FALSE))-6),'csapat-ranglista'!$A:$FP,BS$321,FALSE)/8,VLOOKUP(VLOOKUP($A225,csapatok!$A:$NN,BS$320,FALSE),'csapat-ranglista'!$A:$FP,BS$321,FALSE)/4),0)</f>
        <v>0</v>
      </c>
      <c r="BT225" s="223">
        <f>IFERROR(IF(RIGHT(VLOOKUP($A225,csapatok!$A:$NN,BT$320,FALSE),5)="Csere",VLOOKUP(LEFT(VLOOKUP($A225,csapatok!$A:$NN,BT$320,FALSE),LEN(VLOOKUP($A225,csapatok!$A:$NN,BT$320,FALSE))-6),'csapat-ranglista'!$A:$FP,BT$321,FALSE)/8,VLOOKUP(VLOOKUP($A225,csapatok!$A:$NN,BT$320,FALSE),'csapat-ranglista'!$A:$FP,BT$321,FALSE)/4),0)</f>
        <v>0</v>
      </c>
      <c r="BU225" s="223">
        <f>IFERROR(IF(RIGHT(VLOOKUP($A225,csapatok!$A:$NN,BU$320,FALSE),5)="Csere",VLOOKUP(LEFT(VLOOKUP($A225,csapatok!$A:$NN,BU$320,FALSE),LEN(VLOOKUP($A225,csapatok!$A:$NN,BU$320,FALSE))-6),'csapat-ranglista'!$A:$FP,BU$321,FALSE)/8,VLOOKUP(VLOOKUP($A225,csapatok!$A:$NN,BU$320,FALSE),'csapat-ranglista'!$A:$FP,BU$321,FALSE)/4),0)</f>
        <v>0</v>
      </c>
      <c r="BV225" s="223">
        <f>IFERROR(IF(RIGHT(VLOOKUP($A225,csapatok!$A:$NN,BV$320,FALSE),5)="Csere",VLOOKUP(LEFT(VLOOKUP($A225,csapatok!$A:$NN,BV$320,FALSE),LEN(VLOOKUP($A225,csapatok!$A:$NN,BV$320,FALSE))-6),'csapat-ranglista'!$A:$FP,BV$321,FALSE)/8,VLOOKUP(VLOOKUP($A225,csapatok!$A:$NN,BV$320,FALSE),'csapat-ranglista'!$A:$FP,BV$321,FALSE)/4),0)</f>
        <v>0</v>
      </c>
      <c r="BW225" s="223">
        <f>IFERROR(IF(RIGHT(VLOOKUP($A225,csapatok!$A:$NN,BW$320,FALSE),5)="Csere",VLOOKUP(LEFT(VLOOKUP($A225,csapatok!$A:$NN,BW$320,FALSE),LEN(VLOOKUP($A225,csapatok!$A:$NN,BW$320,FALSE))-6),'csapat-ranglista'!$A:$FP,BW$321,FALSE)/8,VLOOKUP(VLOOKUP($A225,csapatok!$A:$NN,BW$320,FALSE),'csapat-ranglista'!$A:$FP,BW$321,FALSE)/4),0)</f>
        <v>0</v>
      </c>
      <c r="BX225" s="223">
        <f>IFERROR(IF(RIGHT(VLOOKUP($A225,csapatok!$A:$NN,BX$320,FALSE),5)="Csere",VLOOKUP(LEFT(VLOOKUP($A225,csapatok!$A:$NN,BX$320,FALSE),LEN(VLOOKUP($A225,csapatok!$A:$NN,BX$320,FALSE))-6),'csapat-ranglista'!$A:$FP,BX$321,FALSE)/8,VLOOKUP(VLOOKUP($A225,csapatok!$A:$NN,BX$320,FALSE),'csapat-ranglista'!$A:$FP,BX$321,FALSE)/4),0)</f>
        <v>0</v>
      </c>
      <c r="BY225" s="223">
        <f>IFERROR(IF(RIGHT(VLOOKUP($A225,csapatok!$A:$NN,BY$320,FALSE),5)="Csere",VLOOKUP(LEFT(VLOOKUP($A225,csapatok!$A:$NN,BY$320,FALSE),LEN(VLOOKUP($A225,csapatok!$A:$NN,BY$320,FALSE))-6),'csapat-ranglista'!$A:$FP,BY$321,FALSE)/8,VLOOKUP(VLOOKUP($A225,csapatok!$A:$NN,BY$320,FALSE),'csapat-ranglista'!$A:$FP,BY$321,FALSE)/4),0)</f>
        <v>0</v>
      </c>
      <c r="BZ225" s="223">
        <f>IFERROR(IF(RIGHT(VLOOKUP($A225,csapatok!$A:$NN,BZ$320,FALSE),5)="Csere",VLOOKUP(LEFT(VLOOKUP($A225,csapatok!$A:$NN,BZ$320,FALSE),LEN(VLOOKUP($A225,csapatok!$A:$NN,BZ$320,FALSE))-6),'csapat-ranglista'!$A:$FP,BZ$321,FALSE)/8,VLOOKUP(VLOOKUP($A225,csapatok!$A:$NN,BZ$320,FALSE),'csapat-ranglista'!$A:$FP,BZ$321,FALSE)/4),0)</f>
        <v>0</v>
      </c>
      <c r="CA225" s="223">
        <f>IFERROR(IF(RIGHT(VLOOKUP($A225,csapatok!$A:$NN,CA$320,FALSE),5)="Csere",VLOOKUP(LEFT(VLOOKUP($A225,csapatok!$A:$NN,CA$320,FALSE),LEN(VLOOKUP($A225,csapatok!$A:$NN,CA$320,FALSE))-6),'csapat-ranglista'!$A:$FP,CA$321,FALSE)/8,VLOOKUP(VLOOKUP($A225,csapatok!$A:$NN,CA$320,FALSE),'csapat-ranglista'!$A:$FP,CA$321,FALSE)/4),0)</f>
        <v>0</v>
      </c>
      <c r="CB225" s="223">
        <f>IFERROR(IF(RIGHT(VLOOKUP($A225,csapatok!$A:$NN,CB$320,FALSE),5)="Csere",VLOOKUP(LEFT(VLOOKUP($A225,csapatok!$A:$NN,CB$320,FALSE),LEN(VLOOKUP($A225,csapatok!$A:$NN,CB$320,FALSE))-6),'csapat-ranglista'!$A:$FP,CB$321,FALSE)/8,VLOOKUP(VLOOKUP($A225,csapatok!$A:$NN,CB$320,FALSE),'csapat-ranglista'!$A:$FP,CB$321,FALSE)/4),0)</f>
        <v>0</v>
      </c>
      <c r="CC225" s="223">
        <f>IFERROR(IF(RIGHT(VLOOKUP($A225,csapatok!$A:$NN,CC$320,FALSE),5)="Csere",VLOOKUP(LEFT(VLOOKUP($A225,csapatok!$A:$NN,CC$320,FALSE),LEN(VLOOKUP($A225,csapatok!$A:$NN,CC$320,FALSE))-6),'csapat-ranglista'!$A:$FP,CC$321,FALSE)/8,VLOOKUP(VLOOKUP($A225,csapatok!$A:$NN,CC$320,FALSE),'csapat-ranglista'!$A:$FP,CC$321,FALSE)/4),0)</f>
        <v>0</v>
      </c>
      <c r="CD225" s="223">
        <f>IFERROR(IF(RIGHT(VLOOKUP($A225,csapatok!$A:$NN,CD$320,FALSE),5)="Csere",VLOOKUP(LEFT(VLOOKUP($A225,csapatok!$A:$NN,CD$320,FALSE),LEN(VLOOKUP($A225,csapatok!$A:$NN,CD$320,FALSE))-6),'csapat-ranglista'!$A:$FP,CD$321,FALSE)/8,VLOOKUP(VLOOKUP($A225,csapatok!$A:$NN,CD$320,FALSE),'csapat-ranglista'!$A:$FP,CD$321,FALSE)/4),0)</f>
        <v>0</v>
      </c>
      <c r="CE225" s="223">
        <f>IFERROR(IF(RIGHT(VLOOKUP($A225,csapatok!$A:$NN,CE$320,FALSE),5)="Csere",VLOOKUP(LEFT(VLOOKUP($A225,csapatok!$A:$NN,CE$320,FALSE),LEN(VLOOKUP($A225,csapatok!$A:$NN,CE$320,FALSE))-6),'csapat-ranglista'!$A:$FP,CE$321,FALSE)/8,VLOOKUP(VLOOKUP($A225,csapatok!$A:$NN,CE$320,FALSE),'csapat-ranglista'!$A:$FP,CE$321,FALSE)/4),0)</f>
        <v>0</v>
      </c>
      <c r="CF225" s="223">
        <f>IFERROR(IF(RIGHT(VLOOKUP($A225,csapatok!$A:$NN,CF$320,FALSE),5)="Csere",VLOOKUP(LEFT(VLOOKUP($A225,csapatok!$A:$NN,CF$320,FALSE),LEN(VLOOKUP($A225,csapatok!$A:$NN,CF$320,FALSE))-6),'csapat-ranglista'!$A:$FP,CF$321,FALSE)/8,VLOOKUP(VLOOKUP($A225,csapatok!$A:$NN,CF$320,FALSE),'csapat-ranglista'!$A:$FP,CF$321,FALSE)/4),0)</f>
        <v>0</v>
      </c>
      <c r="CG225" s="223">
        <f>IFERROR(IF(RIGHT(VLOOKUP($A225,csapatok!$A:$NN,CG$320,FALSE),5)="Csere",VLOOKUP(LEFT(VLOOKUP($A225,csapatok!$A:$NN,CG$320,FALSE),LEN(VLOOKUP($A225,csapatok!$A:$NN,CG$320,FALSE))-6),'csapat-ranglista'!$A:$FP,CG$321,FALSE)/8,VLOOKUP(VLOOKUP($A225,csapatok!$A:$NN,CG$320,FALSE),'csapat-ranglista'!$A:$FP,CG$321,FALSE)/4),0)</f>
        <v>0</v>
      </c>
      <c r="CH225" s="223">
        <f>IFERROR(IF(RIGHT(VLOOKUP($A225,csapatok!$A:$NN,CH$320,FALSE),5)="Csere",VLOOKUP(LEFT(VLOOKUP($A225,csapatok!$A:$NN,CH$320,FALSE),LEN(VLOOKUP($A225,csapatok!$A:$NN,CH$320,FALSE))-6),'csapat-ranglista'!$A:$FP,CH$321,FALSE)/8,VLOOKUP(VLOOKUP($A225,csapatok!$A:$NN,CH$320,FALSE),'csapat-ranglista'!$A:$FP,CH$321,FALSE)/4),0)</f>
        <v>0</v>
      </c>
      <c r="CI225" s="223">
        <f>IFERROR(IF(RIGHT(VLOOKUP($A225,csapatok!$A:$NN,CI$320,FALSE),5)="Csere",VLOOKUP(LEFT(VLOOKUP($A225,csapatok!$A:$NN,CI$320,FALSE),LEN(VLOOKUP($A225,csapatok!$A:$NN,CI$320,FALSE))-6),'csapat-ranglista'!$A:$FP,CI$321,FALSE)/8,VLOOKUP(VLOOKUP($A225,csapatok!$A:$NN,CI$320,FALSE),'csapat-ranglista'!$A:$FP,CI$321,FALSE)/4),0)</f>
        <v>0</v>
      </c>
      <c r="CJ225" s="224">
        <f>versenyek!$IQ$11*IFERROR(VLOOKUP(VLOOKUP($A225,versenyek!IP:IR,3,FALSE),szabalyok!$A$16:$B$23,2,FALSE)/4,0)</f>
        <v>0</v>
      </c>
      <c r="CK225" s="224">
        <f>versenyek!$IT$11*IFERROR(VLOOKUP(VLOOKUP($A225,versenyek!IS:IU,3,FALSE),szabalyok!$A$16:$B$23,2,FALSE)/4,0)</f>
        <v>0</v>
      </c>
      <c r="CL225" s="223">
        <f>IFERROR(IF(RIGHT(VLOOKUP($A225,csapatok!$A:$NN,CL$320,FALSE),5)="Csere",VLOOKUP(LEFT(VLOOKUP($A225,csapatok!$A:$NN,CL$320,FALSE),LEN(VLOOKUP($A225,csapatok!$A:$NN,CL$320,FALSE))-6),'csapat-ranglista'!$A:$FP,CL$321,FALSE)/8,VLOOKUP(VLOOKUP($A225,csapatok!$A:$NN,CL$320,FALSE),'csapat-ranglista'!$A:$FP,CL$321,FALSE)/4),0)</f>
        <v>0</v>
      </c>
      <c r="CM225" s="223">
        <f>IFERROR(IF(RIGHT(VLOOKUP($A225,csapatok!$A:$NN,CM$320,FALSE),5)="Csere",VLOOKUP(LEFT(VLOOKUP($A225,csapatok!$A:$NN,CM$320,FALSE),LEN(VLOOKUP($A225,csapatok!$A:$NN,CM$320,FALSE))-6),'csapat-ranglista'!$A:$FP,CM$321,FALSE)/8,VLOOKUP(VLOOKUP($A225,csapatok!$A:$NN,CM$320,FALSE),'csapat-ranglista'!$A:$FP,CM$321,FALSE)/4),0)</f>
        <v>0</v>
      </c>
      <c r="CN225" s="223">
        <f>IFERROR(IF(RIGHT(VLOOKUP($A225,csapatok!$A:$NN,CN$320,FALSE),5)="Csere",VLOOKUP(LEFT(VLOOKUP($A225,csapatok!$A:$NN,CN$320,FALSE),LEN(VLOOKUP($A225,csapatok!$A:$NN,CN$320,FALSE))-6),'csapat-ranglista'!$A:$FP,CN$321,FALSE)/8,VLOOKUP(VLOOKUP($A225,csapatok!$A:$NN,CN$320,FALSE),'csapat-ranglista'!$A:$FP,CN$321,FALSE)/4),0)</f>
        <v>0</v>
      </c>
      <c r="CO225" s="223">
        <f>IFERROR(IF(RIGHT(VLOOKUP($A225,csapatok!$A:$NN,CO$320,FALSE),5)="Csere",VLOOKUP(LEFT(VLOOKUP($A225,csapatok!$A:$NN,CO$320,FALSE),LEN(VLOOKUP($A225,csapatok!$A:$NN,CO$320,FALSE))-6),'csapat-ranglista'!$A:$FP,CO$321,FALSE)/8,VLOOKUP(VLOOKUP($A225,csapatok!$A:$NN,CO$320,FALSE),'csapat-ranglista'!$A:$FP,CO$321,FALSE)/4),0)</f>
        <v>0</v>
      </c>
      <c r="CP225" s="223">
        <f>IFERROR(IF(RIGHT(VLOOKUP($A225,csapatok!$A:$NN,CP$320,FALSE),5)="Csere",VLOOKUP(LEFT(VLOOKUP($A225,csapatok!$A:$NN,CP$320,FALSE),LEN(VLOOKUP($A225,csapatok!$A:$NN,CP$320,FALSE))-6),'csapat-ranglista'!$A:$FP,CP$321,FALSE)/8,VLOOKUP(VLOOKUP($A225,csapatok!$A:$NN,CP$320,FALSE),'csapat-ranglista'!$A:$FP,CP$321,FALSE)/4),0)</f>
        <v>0</v>
      </c>
      <c r="CQ225" s="223">
        <f>IFERROR(IF(RIGHT(VLOOKUP($A225,csapatok!$A:$NN,CQ$320,FALSE),5)="Csere",VLOOKUP(LEFT(VLOOKUP($A225,csapatok!$A:$NN,CQ$320,FALSE),LEN(VLOOKUP($A225,csapatok!$A:$NN,CQ$320,FALSE))-6),'csapat-ranglista'!$A:$FP,CQ$321,FALSE)/8,VLOOKUP(VLOOKUP($A225,csapatok!$A:$NN,CQ$320,FALSE),'csapat-ranglista'!$A:$FP,CQ$321,FALSE)/4),0)</f>
        <v>0</v>
      </c>
      <c r="CR225" s="223">
        <f>IFERROR(IF(RIGHT(VLOOKUP($A225,csapatok!$A:$NN,CR$320,FALSE),5)="Csere",VLOOKUP(LEFT(VLOOKUP($A225,csapatok!$A:$NN,CR$320,FALSE),LEN(VLOOKUP($A225,csapatok!$A:$NN,CR$320,FALSE))-6),'csapat-ranglista'!$A:$FP,CR$321,FALSE)/8,VLOOKUP(VLOOKUP($A225,csapatok!$A:$NN,CR$320,FALSE),'csapat-ranglista'!$A:$FP,CR$321,FALSE)/4),0)</f>
        <v>0</v>
      </c>
      <c r="CS225" s="223">
        <f>IFERROR(IF(RIGHT(VLOOKUP($A225,csapatok!$A:$NN,CS$320,FALSE),5)="Csere",VLOOKUP(LEFT(VLOOKUP($A225,csapatok!$A:$NN,CS$320,FALSE),LEN(VLOOKUP($A225,csapatok!$A:$NN,CS$320,FALSE))-6),'csapat-ranglista'!$A:$FP,CS$321,FALSE)/8,VLOOKUP(VLOOKUP($A225,csapatok!$A:$NN,CS$320,FALSE),'csapat-ranglista'!$A:$FP,CS$321,FALSE)/4),0)</f>
        <v>0</v>
      </c>
      <c r="CT225" s="223">
        <f>IFERROR(IF(RIGHT(VLOOKUP($A225,csapatok!$A:$NN,CT$320,FALSE),5)="Csere",VLOOKUP(LEFT(VLOOKUP($A225,csapatok!$A:$NN,CT$320,FALSE),LEN(VLOOKUP($A225,csapatok!$A:$NN,CT$320,FALSE))-6),'csapat-ranglista'!$A:$FP,CT$321,FALSE)/8,VLOOKUP(VLOOKUP($A225,csapatok!$A:$NN,CT$320,FALSE),'csapat-ranglista'!$A:$FP,CT$321,FALSE)/4),0)</f>
        <v>0</v>
      </c>
      <c r="CU225" s="223">
        <f>IFERROR(IF(RIGHT(VLOOKUP($A225,csapatok!$A:$NN,CU$320,FALSE),5)="Csere",VLOOKUP(LEFT(VLOOKUP($A225,csapatok!$A:$NN,CU$320,FALSE),LEN(VLOOKUP($A225,csapatok!$A:$NN,CU$320,FALSE))-6),'csapat-ranglista'!$A:$FP,CU$321,FALSE)/8,VLOOKUP(VLOOKUP($A225,csapatok!$A:$NN,CU$320,FALSE),'csapat-ranglista'!$A:$FP,CU$321,FALSE)/4),0)</f>
        <v>0</v>
      </c>
      <c r="CV225" s="223">
        <f>IFERROR(IF(RIGHT(VLOOKUP($A225,csapatok!$A:$NN,CV$320,FALSE),5)="Csere",VLOOKUP(LEFT(VLOOKUP($A225,csapatok!$A:$NN,CV$320,FALSE),LEN(VLOOKUP($A225,csapatok!$A:$NN,CV$320,FALSE))-6),'csapat-ranglista'!$A:$FP,CV$321,FALSE)/8,VLOOKUP(VLOOKUP($A225,csapatok!$A:$NN,CV$320,FALSE),'csapat-ranglista'!$A:$FP,CV$321,FALSE)/4),0)</f>
        <v>0</v>
      </c>
      <c r="CW225" s="223">
        <f>IFERROR(IF(RIGHT(VLOOKUP($A225,csapatok!$A:$NN,CW$320,FALSE),5)="Csere",VLOOKUP(LEFT(VLOOKUP($A225,csapatok!$A:$NN,CW$320,FALSE),LEN(VLOOKUP($A225,csapatok!$A:$NN,CW$320,FALSE))-6),'csapat-ranglista'!$A:$FP,CW$321,FALSE)/8,VLOOKUP(VLOOKUP($A225,csapatok!$A:$NN,CW$320,FALSE),'csapat-ranglista'!$A:$FP,CW$321,FALSE)/4),0)</f>
        <v>0</v>
      </c>
      <c r="CX225" s="223">
        <f>IFERROR(IF(RIGHT(VLOOKUP($A225,csapatok!$A:$NN,CX$320,FALSE),5)="Csere",VLOOKUP(LEFT(VLOOKUP($A225,csapatok!$A:$NN,CX$320,FALSE),LEN(VLOOKUP($A225,csapatok!$A:$NN,CX$320,FALSE))-6),'csapat-ranglista'!$A:$FP,CX$321,FALSE)/8,VLOOKUP(VLOOKUP($A225,csapatok!$A:$NN,CX$320,FALSE),'csapat-ranglista'!$A:$FP,CX$321,FALSE)/4),0)</f>
        <v>0</v>
      </c>
      <c r="CY225" s="223">
        <f>IFERROR(IF(RIGHT(VLOOKUP($A225,csapatok!$A:$NN,CY$320,FALSE),5)="Csere",VLOOKUP(LEFT(VLOOKUP($A225,csapatok!$A:$NN,CY$320,FALSE),LEN(VLOOKUP($A225,csapatok!$A:$NN,CY$320,FALSE))-6),'csapat-ranglista'!$A:$FP,CY$321,FALSE)/8,VLOOKUP(VLOOKUP($A225,csapatok!$A:$NN,CY$320,FALSE),'csapat-ranglista'!$A:$FP,CY$321,FALSE)/4),0)</f>
        <v>0</v>
      </c>
      <c r="CZ225" s="223">
        <f>IFERROR(IF(RIGHT(VLOOKUP($A225,csapatok!$A:$NN,CZ$320,FALSE),5)="Csere",VLOOKUP(LEFT(VLOOKUP($A225,csapatok!$A:$NN,CZ$320,FALSE),LEN(VLOOKUP($A225,csapatok!$A:$NN,CZ$320,FALSE))-6),'csapat-ranglista'!$A:$FP,CZ$321,FALSE)/8,VLOOKUP(VLOOKUP($A225,csapatok!$A:$NN,CZ$320,FALSE),'csapat-ranglista'!$A:$FP,CZ$321,FALSE)/4),0)</f>
        <v>0</v>
      </c>
      <c r="DA225" s="223">
        <f>IFERROR(IF(RIGHT(VLOOKUP($A225,csapatok!$A:$NN,DA$320,FALSE),5)="Csere",VLOOKUP(LEFT(VLOOKUP($A225,csapatok!$A:$NN,DA$320,FALSE),LEN(VLOOKUP($A225,csapatok!$A:$NN,DA$320,FALSE))-6),'csapat-ranglista'!$A:$FP,DA$321,FALSE)/8,VLOOKUP(VLOOKUP($A225,csapatok!$A:$NN,DA$320,FALSE),'csapat-ranglista'!$A:$FP,DA$321,FALSE)/4),0)</f>
        <v>0</v>
      </c>
      <c r="DB225" s="223">
        <f>IFERROR(IF(RIGHT(VLOOKUP($A225,csapatok!$A:$NN,DB$320,FALSE),5)="Csere",VLOOKUP(LEFT(VLOOKUP($A225,csapatok!$A:$NN,DB$320,FALSE),LEN(VLOOKUP($A225,csapatok!$A:$NN,DB$320,FALSE))-6),'csapat-ranglista'!$A:$FP,DB$321,FALSE)/8,VLOOKUP(VLOOKUP($A225,csapatok!$A:$NN,DB$320,FALSE),'csapat-ranglista'!$A:$FP,DB$321,FALSE)/4),0)</f>
        <v>0</v>
      </c>
      <c r="DC225" s="223">
        <f>IFERROR(IF(RIGHT(VLOOKUP($A225,csapatok!$A:$NN,DC$320,FALSE),5)="Csere",VLOOKUP(LEFT(VLOOKUP($A225,csapatok!$A:$NN,DC$320,FALSE),LEN(VLOOKUP($A225,csapatok!$A:$NN,DC$320,FALSE))-6),'csapat-ranglista'!$A:$FP,DC$321,FALSE)/8,VLOOKUP(VLOOKUP($A225,csapatok!$A:$NN,DC$320,FALSE),'csapat-ranglista'!$A:$FP,DC$321,FALSE)/4),0)</f>
        <v>0</v>
      </c>
      <c r="DD225" s="223">
        <f>IFERROR(IF(RIGHT(VLOOKUP($A225,csapatok!$A:$NN,DD$320,FALSE),5)="Csere",VLOOKUP(LEFT(VLOOKUP($A225,csapatok!$A:$NN,DD$320,FALSE),LEN(VLOOKUP($A225,csapatok!$A:$NN,DD$320,FALSE))-6),'csapat-ranglista'!$A:$FP,DD$321,FALSE)/8,VLOOKUP(VLOOKUP($A225,csapatok!$A:$NN,DD$320,FALSE),'csapat-ranglista'!$A:$FP,DD$321,FALSE)/4),0)</f>
        <v>0</v>
      </c>
      <c r="DE225" s="223">
        <f>IFERROR(IF(RIGHT(VLOOKUP($A225,csapatok!$A:$NN,DE$320,FALSE),5)="Csere",VLOOKUP(LEFT(VLOOKUP($A225,csapatok!$A:$NN,DE$320,FALSE),LEN(VLOOKUP($A225,csapatok!$A:$NN,DE$320,FALSE))-6),'csapat-ranglista'!$A:$FP,DE$321,FALSE)/8,VLOOKUP(VLOOKUP($A225,csapatok!$A:$NN,DE$320,FALSE),'csapat-ranglista'!$A:$FP,DE$321,FALSE)/4),0)</f>
        <v>0</v>
      </c>
      <c r="DF225" s="223">
        <f>IFERROR(IF(RIGHT(VLOOKUP($A225,csapatok!$A:$NN,DF$320,FALSE),5)="Csere",VLOOKUP(LEFT(VLOOKUP($A225,csapatok!$A:$NN,DF$320,FALSE),LEN(VLOOKUP($A225,csapatok!$A:$NN,DF$320,FALSE))-6),'csapat-ranglista'!$A:$FP,DF$321,FALSE)/8,VLOOKUP(VLOOKUP($A225,csapatok!$A:$NN,DF$320,FALSE),'csapat-ranglista'!$A:$FP,DF$321,FALSE)/4),0)</f>
        <v>0</v>
      </c>
      <c r="DG225" s="223">
        <f>IFERROR(IF(RIGHT(VLOOKUP($A225,csapatok!$A:$NN,DG$320,FALSE),5)="Csere",VLOOKUP(LEFT(VLOOKUP($A225,csapatok!$A:$NN,DG$320,FALSE),LEN(VLOOKUP($A225,csapatok!$A:$NN,DG$320,FALSE))-6),'csapat-ranglista'!$A:$FP,DG$321,FALSE)/8,VLOOKUP(VLOOKUP($A225,csapatok!$A:$NN,DG$320,FALSE),'csapat-ranglista'!$A:$FP,DG$321,FALSE)/4),0)</f>
        <v>0</v>
      </c>
      <c r="DH225" s="223">
        <f>IFERROR(IF(RIGHT(VLOOKUP($A225,csapatok!$A:$NN,DH$320,FALSE),5)="Csere",VLOOKUP(LEFT(VLOOKUP($A225,csapatok!$A:$NN,DH$320,FALSE),LEN(VLOOKUP($A225,csapatok!$A:$NN,DH$320,FALSE))-6),'csapat-ranglista'!$A:$FP,DH$321,FALSE)/8,VLOOKUP(VLOOKUP($A225,csapatok!$A:$NN,DH$320,FALSE),'csapat-ranglista'!$A:$FP,DH$321,FALSE)/4),0)</f>
        <v>0</v>
      </c>
      <c r="DI225" s="223">
        <f>IFERROR(IF(RIGHT(VLOOKUP($A225,csapatok!$A:$NN,DI$320,FALSE),5)="Csere",VLOOKUP(LEFT(VLOOKUP($A225,csapatok!$A:$NN,DI$320,FALSE),LEN(VLOOKUP($A225,csapatok!$A:$NN,DI$320,FALSE))-6),'csapat-ranglista'!$A:$FP,DI$321,FALSE)/8,VLOOKUP(VLOOKUP($A225,csapatok!$A:$NN,DI$320,FALSE),'csapat-ranglista'!$A:$FP,DI$321,FALSE)/4),0)</f>
        <v>0</v>
      </c>
      <c r="DJ225" s="223">
        <f>IFERROR(IF(RIGHT(VLOOKUP($A225,csapatok!$A:$NN,DJ$320,FALSE),5)="Csere",VLOOKUP(LEFT(VLOOKUP($A225,csapatok!$A:$NN,DJ$320,FALSE),LEN(VLOOKUP($A225,csapatok!$A:$NN,DJ$320,FALSE))-6),'csapat-ranglista'!$A:$FP,DJ$321,FALSE)/8,VLOOKUP(VLOOKUP($A225,csapatok!$A:$NN,DJ$320,FALSE),'csapat-ranglista'!$A:$FP,DJ$321,FALSE)/4),0)</f>
        <v>0</v>
      </c>
      <c r="DK225" s="223">
        <f>IFERROR(IF(RIGHT(VLOOKUP($A225,csapatok!$A:$NN,DK$320,FALSE),5)="Csere",VLOOKUP(LEFT(VLOOKUP($A225,csapatok!$A:$NN,DK$320,FALSE),LEN(VLOOKUP($A225,csapatok!$A:$NN,DK$320,FALSE))-6),'csapat-ranglista'!$A:$FP,DK$321,FALSE)/8,VLOOKUP(VLOOKUP($A225,csapatok!$A:$NN,DK$320,FALSE),'csapat-ranglista'!$A:$FP,DK$321,FALSE)/4),0)</f>
        <v>0</v>
      </c>
      <c r="DL225" s="223">
        <f>IFERROR(IF(RIGHT(VLOOKUP($A225,csapatok!$A:$NN,DL$320,FALSE),5)="Csere",VLOOKUP(LEFT(VLOOKUP($A225,csapatok!$A:$NN,DL$320,FALSE),LEN(VLOOKUP($A225,csapatok!$A:$NN,DL$320,FALSE))-6),'csapat-ranglista'!$A:$FP,DL$321,FALSE)/8,VLOOKUP(VLOOKUP($A225,csapatok!$A:$NN,DL$320,FALSE),'csapat-ranglista'!$A:$FP,DL$321,FALSE)/4),0)</f>
        <v>0</v>
      </c>
      <c r="DM225" s="223">
        <f>IFERROR(IF(RIGHT(VLOOKUP($A225,csapatok!$A:$NN,DM$320,FALSE),5)="Csere",VLOOKUP(LEFT(VLOOKUP($A225,csapatok!$A:$NN,DM$320,FALSE),LEN(VLOOKUP($A225,csapatok!$A:$NN,DM$320,FALSE))-6),'csapat-ranglista'!$A:$FP,DM$321,FALSE)/8,VLOOKUP(VLOOKUP($A225,csapatok!$A:$NN,DM$320,FALSE),'csapat-ranglista'!$A:$FP,DM$321,FALSE)/4),0)</f>
        <v>0</v>
      </c>
      <c r="DN225" s="223">
        <f>IFERROR(IF(RIGHT(VLOOKUP($A225,csapatok!$A:$NN,DN$320,FALSE),5)="Csere",VLOOKUP(LEFT(VLOOKUP($A225,csapatok!$A:$NN,DN$320,FALSE),LEN(VLOOKUP($A225,csapatok!$A:$NN,DN$320,FALSE))-6),'csapat-ranglista'!$A:$FP,DN$321,FALSE)/8,VLOOKUP(VLOOKUP($A225,csapatok!$A:$NN,DN$320,FALSE),'csapat-ranglista'!$A:$FP,DN$321,FALSE)/4),0)</f>
        <v>0</v>
      </c>
      <c r="DO225" s="224">
        <f>versenyek!$MF$11*IFERROR(VLOOKUP(VLOOKUP($A225,versenyek!ME:MG,3,FALSE),szabalyok!$A$16:$B$23,2,FALSE)/4,0)</f>
        <v>0</v>
      </c>
      <c r="DP225" s="224">
        <f>versenyek!$MI$11*IFERROR(VLOOKUP(VLOOKUP($A225,versenyek!MH:MJ,3,FALSE),szabalyok!$A$16:$B$23,2,FALSE)/4,0)</f>
        <v>0</v>
      </c>
      <c r="DQ225" s="223">
        <f>IFERROR(IF(RIGHT(VLOOKUP($A225,csapatok!$A:$NN,DQ$320,FALSE),5)="Csere",VLOOKUP(LEFT(VLOOKUP($A225,csapatok!$A:$NN,DQ$320,FALSE),LEN(VLOOKUP($A225,csapatok!$A:$NN,DQ$320,FALSE))-6),'csapat-ranglista'!$A:$FP,DQ$321,FALSE)/8,VLOOKUP(VLOOKUP($A225,csapatok!$A:$NN,DQ$320,FALSE),'csapat-ranglista'!$A:$FP,DQ$321,FALSE)/4),0)</f>
        <v>0</v>
      </c>
      <c r="DR225" s="223">
        <f>IFERROR(IF(RIGHT(VLOOKUP($A225,csapatok!$A:$NN,DR$320,FALSE),5)="Csere",VLOOKUP(LEFT(VLOOKUP($A225,csapatok!$A:$NN,DR$320,FALSE),LEN(VLOOKUP($A225,csapatok!$A:$NN,DR$320,FALSE))-6),'csapat-ranglista'!$A:$FP,DR$321,FALSE)/8,VLOOKUP(VLOOKUP($A225,csapatok!$A:$NN,DR$320,FALSE),'csapat-ranglista'!$A:$FP,DR$321,FALSE)/4),0)</f>
        <v>0</v>
      </c>
      <c r="DS225" s="223">
        <f>IFERROR(IF(RIGHT(VLOOKUP($A225,csapatok!$A:$NN,DS$320,FALSE),5)="Csere",VLOOKUP(LEFT(VLOOKUP($A225,csapatok!$A:$NN,DS$320,FALSE),LEN(VLOOKUP($A225,csapatok!$A:$NN,DS$320,FALSE))-6),'csapat-ranglista'!$A:$FP,DS$321,FALSE)/8,VLOOKUP(VLOOKUP($A225,csapatok!$A:$NN,DS$320,FALSE),'csapat-ranglista'!$A:$FP,DS$321,FALSE)/4),0)</f>
        <v>0</v>
      </c>
      <c r="DT225" s="223">
        <f>IFERROR(IF(RIGHT(VLOOKUP($A225,csapatok!$A:$NN,DT$320,FALSE),5)="Csere",VLOOKUP(LEFT(VLOOKUP($A225,csapatok!$A:$NN,DT$320,FALSE),LEN(VLOOKUP($A225,csapatok!$A:$NN,DT$320,FALSE))-6),'csapat-ranglista'!$A:$FP,DT$321,FALSE)/8,VLOOKUP(VLOOKUP($A225,csapatok!$A:$NN,DT$320,FALSE),'csapat-ranglista'!$A:$FP,DT$321,FALSE)/4),0)</f>
        <v>0</v>
      </c>
      <c r="DU225" s="223">
        <f>IFERROR(IF(RIGHT(VLOOKUP($A225,csapatok!$A:$NN,DU$320,FALSE),5)="Csere",VLOOKUP(LEFT(VLOOKUP($A225,csapatok!$A:$NN,DU$320,FALSE),LEN(VLOOKUP($A225,csapatok!$A:$NN,DU$320,FALSE))-6),'csapat-ranglista'!$A:$FP,DU$321,FALSE)/8,VLOOKUP(VLOOKUP($A225,csapatok!$A:$NN,DU$320,FALSE),'csapat-ranglista'!$A:$FP,DU$321,FALSE)/4),0)</f>
        <v>0</v>
      </c>
      <c r="DV225" s="223">
        <f>IFERROR(IF(RIGHT(VLOOKUP($A225,csapatok!$A:$NN,DV$320,FALSE),5)="Csere",VLOOKUP(LEFT(VLOOKUP($A225,csapatok!$A:$NN,DV$320,FALSE),LEN(VLOOKUP($A225,csapatok!$A:$NN,DV$320,FALSE))-6),'csapat-ranglista'!$A:$FP,DV$321,FALSE)/8,VLOOKUP(VLOOKUP($A225,csapatok!$A:$NN,DV$320,FALSE),'csapat-ranglista'!$A:$FP,DV$321,FALSE)/4),0)</f>
        <v>0</v>
      </c>
      <c r="DW225" s="223">
        <f>IFERROR(IF(RIGHT(VLOOKUP($A225,csapatok!$A:$NN,DW$320,FALSE),5)="Csere",VLOOKUP(LEFT(VLOOKUP($A225,csapatok!$A:$NN,DW$320,FALSE),LEN(VLOOKUP($A225,csapatok!$A:$NN,DW$320,FALSE))-6),'csapat-ranglista'!$A:$FP,DW$321,FALSE)/8,VLOOKUP(VLOOKUP($A225,csapatok!$A:$NN,DW$320,FALSE),'csapat-ranglista'!$A:$FP,DW$321,FALSE)/4),0)</f>
        <v>0</v>
      </c>
      <c r="DX225" s="223">
        <f>IFERROR(IF(RIGHT(VLOOKUP($A225,csapatok!$A:$NN,DX$320,FALSE),5)="Csere",VLOOKUP(LEFT(VLOOKUP($A225,csapatok!$A:$NN,DX$320,FALSE),LEN(VLOOKUP($A225,csapatok!$A:$NN,DX$320,FALSE))-6),'csapat-ranglista'!$A:$FP,DX$321,FALSE)/8,VLOOKUP(VLOOKUP($A225,csapatok!$A:$NN,DX$320,FALSE),'csapat-ranglista'!$A:$FP,DX$321,FALSE)/4),0)</f>
        <v>0</v>
      </c>
      <c r="DY225" s="223">
        <f>IFERROR(IF(RIGHT(VLOOKUP($A225,csapatok!$A:$NN,DY$320,FALSE),5)="Csere",VLOOKUP(LEFT(VLOOKUP($A225,csapatok!$A:$NN,DY$320,FALSE),LEN(VLOOKUP($A225,csapatok!$A:$NN,DY$320,FALSE))-6),'csapat-ranglista'!$A:$FP,DY$321,FALSE)/8,VLOOKUP(VLOOKUP($A225,csapatok!$A:$NN,DY$320,FALSE),'csapat-ranglista'!$A:$FP,DY$321,FALSE)/4),0)</f>
        <v>0</v>
      </c>
      <c r="DZ225" s="223">
        <f>IFERROR(IF(RIGHT(VLOOKUP($A225,csapatok!$A:$NN,DZ$320,FALSE),5)="Csere",VLOOKUP(LEFT(VLOOKUP($A225,csapatok!$A:$NN,DZ$320,FALSE),LEN(VLOOKUP($A225,csapatok!$A:$NN,DZ$320,FALSE))-6),'csapat-ranglista'!$A:$FP,DZ$321,FALSE)/8,VLOOKUP(VLOOKUP($A225,csapatok!$A:$NN,DZ$320,FALSE),'csapat-ranglista'!$A:$FP,DZ$321,FALSE)/4),0)</f>
        <v>0</v>
      </c>
      <c r="EA225" s="223">
        <f>IFERROR(IF(RIGHT(VLOOKUP($A225,csapatok!$A:$NN,EA$320,FALSE),5)="Csere",VLOOKUP(LEFT(VLOOKUP($A225,csapatok!$A:$NN,EA$320,FALSE),LEN(VLOOKUP($A225,csapatok!$A:$NN,EA$320,FALSE))-6),'csapat-ranglista'!$A:$FP,EA$321,FALSE)/8,VLOOKUP(VLOOKUP($A225,csapatok!$A:$NN,EA$320,FALSE),'csapat-ranglista'!$A:$FP,EA$321,FALSE)/4),0)</f>
        <v>0</v>
      </c>
      <c r="EB225" s="223">
        <f>IFERROR(IF(RIGHT(VLOOKUP($A225,csapatok!$A:$NN,EB$320,FALSE),5)="Csere",VLOOKUP(LEFT(VLOOKUP($A225,csapatok!$A:$NN,EB$320,FALSE),LEN(VLOOKUP($A225,csapatok!$A:$NN,EB$320,FALSE))-6),'csapat-ranglista'!$A:$FP,EB$321,FALSE)/8,VLOOKUP(VLOOKUP($A225,csapatok!$A:$NN,EB$320,FALSE),'csapat-ranglista'!$A:$FP,EB$321,FALSE)/4),0)</f>
        <v>0</v>
      </c>
      <c r="EC225" s="223">
        <f>IFERROR(IF(RIGHT(VLOOKUP($A225,csapatok!$A:$NN,EC$320,FALSE),5)="Csere",VLOOKUP(LEFT(VLOOKUP($A225,csapatok!$A:$NN,EC$320,FALSE),LEN(VLOOKUP($A225,csapatok!$A:$NN,EC$320,FALSE))-6),'csapat-ranglista'!$A:$FP,EC$321,FALSE)/8,VLOOKUP(VLOOKUP($A225,csapatok!$A:$NN,EC$320,FALSE),'csapat-ranglista'!$A:$FP,EC$321,FALSE)/4),0)</f>
        <v>0</v>
      </c>
      <c r="ED225" s="223">
        <f>IFERROR(IF(RIGHT(VLOOKUP($A225,csapatok!$A:$NN,ED$320,FALSE),5)="Csere",VLOOKUP(LEFT(VLOOKUP($A225,csapatok!$A:$NN,ED$320,FALSE),LEN(VLOOKUP($A225,csapatok!$A:$NN,ED$320,FALSE))-6),'csapat-ranglista'!$A:$FP,ED$321,FALSE)/8,VLOOKUP(VLOOKUP($A225,csapatok!$A:$NN,ED$320,FALSE),'csapat-ranglista'!$A:$FP,ED$321,FALSE)/4),0)</f>
        <v>0</v>
      </c>
      <c r="EE225" s="223">
        <f>IFERROR(IF(RIGHT(VLOOKUP($A225,csapatok!$A:$NN,EE$320,FALSE),5)="Csere",VLOOKUP(LEFT(VLOOKUP($A225,csapatok!$A:$NN,EE$320,FALSE),LEN(VLOOKUP($A225,csapatok!$A:$NN,EE$320,FALSE))-6),'csapat-ranglista'!$A:$FP,EE$321,FALSE)/8,VLOOKUP(VLOOKUP($A225,csapatok!$A:$NN,EE$320,FALSE),'csapat-ranglista'!$A:$FP,EE$321,FALSE)/4),0)</f>
        <v>0</v>
      </c>
      <c r="EF225" s="223">
        <f>IFERROR(IF(RIGHT(VLOOKUP($A225,csapatok!$A:$NN,EF$320,FALSE),5)="Csere",VLOOKUP(LEFT(VLOOKUP($A225,csapatok!$A:$NN,EF$320,FALSE),LEN(VLOOKUP($A225,csapatok!$A:$NN,EF$320,FALSE))-6),'csapat-ranglista'!$A:$FP,EF$321,FALSE)/8,VLOOKUP(VLOOKUP($A225,csapatok!$A:$NN,EF$320,FALSE),'csapat-ranglista'!$A:$FP,EF$321,FALSE)/4),0)</f>
        <v>0</v>
      </c>
      <c r="EG225" s="223">
        <f>IFERROR(IF(RIGHT(VLOOKUP($A225,csapatok!$A:$NN,EG$320,FALSE),5)="Csere",VLOOKUP(LEFT(VLOOKUP($A225,csapatok!$A:$NN,EG$320,FALSE),LEN(VLOOKUP($A225,csapatok!$A:$NN,EG$320,FALSE))-6),'csapat-ranglista'!$A:$FP,EG$321,FALSE)/8,VLOOKUP(VLOOKUP($A225,csapatok!$A:$NN,EG$320,FALSE),'csapat-ranglista'!$A:$FP,EG$321,FALSE)/4),0)</f>
        <v>0</v>
      </c>
      <c r="EH225" s="223">
        <f>IFERROR(IF(RIGHT(VLOOKUP($A225,csapatok!$A:$NN,EH$320,FALSE),5)="Csere",VLOOKUP(LEFT(VLOOKUP($A225,csapatok!$A:$NN,EH$320,FALSE),LEN(VLOOKUP($A225,csapatok!$A:$NN,EH$320,FALSE))-6),'csapat-ranglista'!$A:$FP,EH$321,FALSE)/8,VLOOKUP(VLOOKUP($A225,csapatok!$A:$NN,EH$320,FALSE),'csapat-ranglista'!$A:$FP,EH$321,FALSE)/4),0)</f>
        <v>0</v>
      </c>
      <c r="EI225" s="223">
        <f>IFERROR(IF(RIGHT(VLOOKUP($A225,csapatok!$A:$NN,EI$320,FALSE),5)="Csere",VLOOKUP(LEFT(VLOOKUP($A225,csapatok!$A:$NN,EI$320,FALSE),LEN(VLOOKUP($A225,csapatok!$A:$NN,EI$320,FALSE))-6),'csapat-ranglista'!$A:$FP,EI$321,FALSE)/8,VLOOKUP(VLOOKUP($A225,csapatok!$A:$NN,EI$320,FALSE),'csapat-ranglista'!$A:$FP,EI$321,FALSE)/4),0)</f>
        <v>0</v>
      </c>
      <c r="EJ225" s="223">
        <f>IFERROR(IF(RIGHT(VLOOKUP($A225,csapatok!$A:$NN,EJ$320,FALSE),5)="Csere",VLOOKUP(LEFT(VLOOKUP($A225,csapatok!$A:$NN,EJ$320,FALSE),LEN(VLOOKUP($A225,csapatok!$A:$NN,EJ$320,FALSE))-6),'csapat-ranglista'!$A:$FP,EJ$321,FALSE)/8,VLOOKUP(VLOOKUP($A225,csapatok!$A:$NN,EJ$320,FALSE),'csapat-ranglista'!$A:$FP,EJ$321,FALSE)/4),0)</f>
        <v>0</v>
      </c>
      <c r="EK225" s="223">
        <f>IFERROR(IF(RIGHT(VLOOKUP($A225,csapatok!$A:$NN,EK$320,FALSE),5)="Csere",VLOOKUP(LEFT(VLOOKUP($A225,csapatok!$A:$NN,EK$320,FALSE),LEN(VLOOKUP($A225,csapatok!$A:$NN,EK$320,FALSE))-6),'csapat-ranglista'!$A:$FP,EK$321,FALSE)/8,VLOOKUP(VLOOKUP($A225,csapatok!$A:$NN,EK$320,FALSE),'csapat-ranglista'!$A:$FP,EK$321,FALSE)/4),0)</f>
        <v>0</v>
      </c>
      <c r="EL225" s="223">
        <f>IFERROR(IF(RIGHT(VLOOKUP($A225,csapatok!$A:$NN,EL$320,FALSE),5)="Csere",VLOOKUP(LEFT(VLOOKUP($A225,csapatok!$A:$NN,EL$320,FALSE),LEN(VLOOKUP($A225,csapatok!$A:$NN,EL$320,FALSE))-6),'csapat-ranglista'!$A:$FP,EL$321,FALSE)/8,VLOOKUP(VLOOKUP($A225,csapatok!$A:$NN,EL$320,FALSE),'csapat-ranglista'!$A:$FP,EL$321,FALSE)/4),0)</f>
        <v>0</v>
      </c>
      <c r="EM225" s="223">
        <f>IFERROR(IF(RIGHT(VLOOKUP($A225,csapatok!$A:$NN,EM$320,FALSE),5)="Csere",VLOOKUP(LEFT(VLOOKUP($A225,csapatok!$A:$NN,EM$320,FALSE),LEN(VLOOKUP($A225,csapatok!$A:$NN,EM$320,FALSE))-6),'csapat-ranglista'!$A:$FP,EM$321,FALSE)/8,VLOOKUP(VLOOKUP($A225,csapatok!$A:$NN,EM$320,FALSE),'csapat-ranglista'!$A:$FP,EM$321,FALSE)/4),0)</f>
        <v>0</v>
      </c>
      <c r="EN225" s="223">
        <f>IFERROR(IF(RIGHT(VLOOKUP($A225,csapatok!$A:$NN,EN$320,FALSE),5)="Csere",VLOOKUP(LEFT(VLOOKUP($A225,csapatok!$A:$NN,EN$320,FALSE),LEN(VLOOKUP($A225,csapatok!$A:$NN,EN$320,FALSE))-6),'csapat-ranglista'!$A:$FP,EN$321,FALSE)/8,VLOOKUP(VLOOKUP($A225,csapatok!$A:$NN,EN$320,FALSE),'csapat-ranglista'!$A:$FP,EN$321,FALSE)/4),0)</f>
        <v>0</v>
      </c>
      <c r="EO225" s="223">
        <f>IFERROR(IF(RIGHT(VLOOKUP($A225,csapatok!$A:$NN,EO$320,FALSE),5)="Csere",VLOOKUP(LEFT(VLOOKUP($A225,csapatok!$A:$NN,EO$320,FALSE),LEN(VLOOKUP($A225,csapatok!$A:$NN,EO$320,FALSE))-6),'csapat-ranglista'!$A:$FP,EO$321,FALSE)/8,VLOOKUP(VLOOKUP($A225,csapatok!$A:$NN,EO$320,FALSE),'csapat-ranglista'!$A:$FP,EO$321,FALSE)/4),0)</f>
        <v>0</v>
      </c>
      <c r="EP225" s="223">
        <f>IFERROR(IF(RIGHT(VLOOKUP($A225,csapatok!$A:$NN,EP$320,FALSE),5)="Csere",VLOOKUP(LEFT(VLOOKUP($A225,csapatok!$A:$NN,EP$320,FALSE),LEN(VLOOKUP($A225,csapatok!$A:$NN,EP$320,FALSE))-6),'csapat-ranglista'!$A:$FP,EP$321,FALSE)/8,VLOOKUP(VLOOKUP($A225,csapatok!$A:$NN,EP$320,FALSE),'csapat-ranglista'!$A:$FP,EP$321,FALSE)/4),0)</f>
        <v>0</v>
      </c>
      <c r="EQ225" s="223">
        <f>IFERROR(IF(RIGHT(VLOOKUP($A225,csapatok!$A:$NN,EQ$320,FALSE),5)="Csere",VLOOKUP(LEFT(VLOOKUP($A225,csapatok!$A:$NN,EQ$320,FALSE),LEN(VLOOKUP($A225,csapatok!$A:$NN,EQ$320,FALSE))-6),'csapat-ranglista'!$A:$FP,EQ$321,FALSE)/8,VLOOKUP(VLOOKUP($A225,csapatok!$A:$NN,EQ$320,FALSE),'csapat-ranglista'!$A:$FP,EQ$321,FALSE)/4),0)</f>
        <v>0</v>
      </c>
      <c r="ER225" s="223">
        <f>IFERROR(IF(RIGHT(VLOOKUP($A225,csapatok!$A:$NN,ER$320,FALSE),5)="Csere",VLOOKUP(LEFT(VLOOKUP($A225,csapatok!$A:$NN,ER$320,FALSE),LEN(VLOOKUP($A225,csapatok!$A:$NN,ER$320,FALSE))-6),'csapat-ranglista'!$A:$FP,ER$321,FALSE)/8,VLOOKUP(VLOOKUP($A225,csapatok!$A:$NN,ER$320,FALSE),'csapat-ranglista'!$A:$FP,ER$321,FALSE)/4),0)</f>
        <v>0</v>
      </c>
      <c r="ES225" s="223">
        <f>IFERROR(IF(RIGHT(VLOOKUP($A225,csapatok!$A:$NN,ES$320,FALSE),5)="Csere",VLOOKUP(LEFT(VLOOKUP($A225,csapatok!$A:$NN,ES$320,FALSE),LEN(VLOOKUP($A225,csapatok!$A:$NN,ES$320,FALSE))-6),'csapat-ranglista'!$A:$FP,ES$321,FALSE)/8,VLOOKUP(VLOOKUP($A225,csapatok!$A:$NN,ES$320,FALSE),'csapat-ranglista'!$A:$FP,ES$321,FALSE)/4),0)</f>
        <v>0</v>
      </c>
      <c r="ET225" s="223">
        <f>IFERROR(IF(RIGHT(VLOOKUP($A225,csapatok!$A:$NN,ET$320,FALSE),5)="Csere",VLOOKUP(LEFT(VLOOKUP($A225,csapatok!$A:$NN,ET$320,FALSE),LEN(VLOOKUP($A225,csapatok!$A:$NN,ET$320,FALSE))-6),'csapat-ranglista'!$A:$FP,ET$321,FALSE)/8,VLOOKUP(VLOOKUP($A225,csapatok!$A:$NN,ET$320,FALSE),'csapat-ranglista'!$A:$FP,ET$321,FALSE)/4),0)</f>
        <v>0</v>
      </c>
      <c r="EU225" s="223">
        <f>IFERROR(IF(RIGHT(VLOOKUP($A225,csapatok!$A:$NN,EU$320,FALSE),5)="Csere",VLOOKUP(LEFT(VLOOKUP($A225,csapatok!$A:$NN,EU$320,FALSE),LEN(VLOOKUP($A225,csapatok!$A:$NN,EU$320,FALSE))-6),'csapat-ranglista'!$A:$FP,EU$321,FALSE)/8,VLOOKUP(VLOOKUP($A225,csapatok!$A:$NN,EU$320,FALSE),'csapat-ranglista'!$A:$FP,EU$321,FALSE)/4),0)</f>
        <v>0</v>
      </c>
      <c r="EV225" s="223">
        <f>IFERROR(IF(RIGHT(VLOOKUP($A225,csapatok!$A:$NN,EV$320,FALSE),5)="Csere",VLOOKUP(LEFT(VLOOKUP($A225,csapatok!$A:$NN,EV$320,FALSE),LEN(VLOOKUP($A225,csapatok!$A:$NN,EV$320,FALSE))-6),'csapat-ranglista'!$A:$FP,EV$321,FALSE)/8,VLOOKUP(VLOOKUP($A225,csapatok!$A:$NN,EV$320,FALSE),'csapat-ranglista'!$A:$FP,EV$321,FALSE)/4),0)</f>
        <v>0</v>
      </c>
      <c r="EW225" s="223">
        <f>IFERROR(IF(RIGHT(VLOOKUP($A225,csapatok!$A:$NN,EW$320,FALSE),5)="Csere",VLOOKUP(LEFT(VLOOKUP($A225,csapatok!$A:$NN,EW$320,FALSE),LEN(VLOOKUP($A225,csapatok!$A:$NN,EW$320,FALSE))-6),'csapat-ranglista'!$A:$FP,EW$321,FALSE)/8,VLOOKUP(VLOOKUP($A225,csapatok!$A:$NN,EW$320,FALSE),'csapat-ranglista'!$A:$FP,EW$321,FALSE)/4),0)</f>
        <v>0</v>
      </c>
      <c r="EX225" s="223">
        <f>IFERROR(IF(RIGHT(VLOOKUP($A225,csapatok!$A:$NN,EX$320,FALSE),5)="Csere",VLOOKUP(LEFT(VLOOKUP($A225,csapatok!$A:$NN,EX$320,FALSE),LEN(VLOOKUP($A225,csapatok!$A:$NN,EX$320,FALSE))-6),'csapat-ranglista'!$A:$FP,EX$321,FALSE)/8,VLOOKUP(VLOOKUP($A225,csapatok!$A:$NN,EX$320,FALSE),'csapat-ranglista'!$A:$FP,EX$321,FALSE)/4),0)</f>
        <v>0</v>
      </c>
      <c r="EY225" s="223">
        <f>IFERROR(IF(RIGHT(VLOOKUP($A225,csapatok!$A:$NN,EY$320,FALSE),5)="Csere",VLOOKUP(LEFT(VLOOKUP($A225,csapatok!$A:$NN,EY$320,FALSE),LEN(VLOOKUP($A225,csapatok!$A:$NN,EY$320,FALSE))-6),'csapat-ranglista'!$A:$FP,EY$321,FALSE)/8,VLOOKUP(VLOOKUP($A225,csapatok!$A:$NN,EY$320,FALSE),'csapat-ranglista'!$A:$FP,EY$321,FALSE)/4),0)</f>
        <v>0</v>
      </c>
      <c r="EZ225" s="223">
        <f>IFERROR(IF(RIGHT(VLOOKUP($A225,csapatok!$A:$NN,EZ$320,FALSE),5)="Csere",VLOOKUP(LEFT(VLOOKUP($A225,csapatok!$A:$NN,EZ$320,FALSE),LEN(VLOOKUP($A225,csapatok!$A:$NN,EZ$320,FALSE))-6),'csapat-ranglista'!$A:$FP,EZ$321,FALSE)/8,VLOOKUP(VLOOKUP($A225,csapatok!$A:$NN,EZ$320,FALSE),'csapat-ranglista'!$A:$FP,EZ$321,FALSE)/4),0)</f>
        <v>0</v>
      </c>
      <c r="FA225" s="223">
        <f>IFERROR(IF(RIGHT(VLOOKUP($A225,csapatok!$A:$NN,FA$320,FALSE),5)="Csere",VLOOKUP(LEFT(VLOOKUP($A225,csapatok!$A:$NN,FA$320,FALSE),LEN(VLOOKUP($A225,csapatok!$A:$NN,FA$320,FALSE))-6),'csapat-ranglista'!$A:$FP,FA$321,FALSE)/8,VLOOKUP(VLOOKUP($A225,csapatok!$A:$NN,FA$320,FALSE),'csapat-ranglista'!$A:$FP,FA$321,FALSE)/4),0)</f>
        <v>0</v>
      </c>
      <c r="FB225" s="223">
        <f>IFERROR(IF(RIGHT(VLOOKUP($A225,csapatok!$A:$NN,FB$320,FALSE),5)="Csere",VLOOKUP(LEFT(VLOOKUP($A225,csapatok!$A:$NN,FB$320,FALSE),LEN(VLOOKUP($A225,csapatok!$A:$NN,FB$320,FALSE))-6),'csapat-ranglista'!$A:$FP,FB$321,FALSE)/8,VLOOKUP(VLOOKUP($A225,csapatok!$A:$NN,FB$320,FALSE),'csapat-ranglista'!$A:$FP,FB$321,FALSE)/4),0)</f>
        <v>0</v>
      </c>
      <c r="FC225" s="223">
        <f>IFERROR(IF(RIGHT(VLOOKUP($A225,csapatok!$A:$NN,FC$320,FALSE),5)="Csere",VLOOKUP(LEFT(VLOOKUP($A225,csapatok!$A:$NN,FC$320,FALSE),LEN(VLOOKUP($A225,csapatok!$A:$NN,FC$320,FALSE))-6),'csapat-ranglista'!$A:$FP,FC$321,FALSE)/8,VLOOKUP(VLOOKUP($A225,csapatok!$A:$NN,FC$320,FALSE),'csapat-ranglista'!$A:$FP,FC$321,FALSE)/4),0)</f>
        <v>0</v>
      </c>
      <c r="FD225" s="224">
        <f>versenyek!$QY$11*IFERROR(VLOOKUP(VLOOKUP($A225,versenyek!QX:QZ,3,FALSE),szabalyok!$A$16:$B$23,2,FALSE)/4,0)</f>
        <v>0</v>
      </c>
      <c r="FE225" s="224">
        <f>versenyek!$RB$11*IFERROR(VLOOKUP(VLOOKUP($A225,versenyek!RA:RC,3,FALSE),szabalyok!$A$16:$B$23,2,FALSE)/4,0)</f>
        <v>0</v>
      </c>
      <c r="FF225" s="223">
        <f>IFERROR(IF(RIGHT(VLOOKUP($A225,csapatok!$A:$NN,FF$320,FALSE),5)="Csere",VLOOKUP(LEFT(VLOOKUP($A225,csapatok!$A:$NN,FF$320,FALSE),LEN(VLOOKUP($A225,csapatok!$A:$NN,FF$320,FALSE))-6),'csapat-ranglista'!$A:$FP,FF$321,FALSE)/8,VLOOKUP(VLOOKUP($A225,csapatok!$A:$NN,FF$320,FALSE),'csapat-ranglista'!$A:$FP,FF$321,FALSE)/4),0)</f>
        <v>0</v>
      </c>
      <c r="FG225" s="223">
        <f>IFERROR(IF(RIGHT(VLOOKUP($A225,csapatok!$A:$NN,FG$320,FALSE),5)="Csere",VLOOKUP(LEFT(VLOOKUP($A225,csapatok!$A:$NN,FG$320,FALSE),LEN(VLOOKUP($A225,csapatok!$A:$NN,FG$320,FALSE))-6),'csapat-ranglista'!$A:$FP,FG$321,FALSE)/8,VLOOKUP(VLOOKUP($A225,csapatok!$A:$NN,FG$320,FALSE),'csapat-ranglista'!$A:$FP,FG$321,FALSE)/4),0)</f>
        <v>0</v>
      </c>
      <c r="FH225" s="223">
        <f>IFERROR(IF(RIGHT(VLOOKUP($A225,csapatok!$A:$NN,FH$320,FALSE),5)="Csere",VLOOKUP(LEFT(VLOOKUP($A225,csapatok!$A:$NN,FH$320,FALSE),LEN(VLOOKUP($A225,csapatok!$A:$NN,FH$320,FALSE))-6),'csapat-ranglista'!$A:$FP,FH$321,FALSE)/8,VLOOKUP(VLOOKUP($A225,csapatok!$A:$NN,FH$320,FALSE),'csapat-ranglista'!$A:$FP,FH$321,FALSE)/4),0)</f>
        <v>0</v>
      </c>
      <c r="FI225" s="223">
        <f>IFERROR(IF(RIGHT(VLOOKUP($A225,csapatok!$A:$NN,FI$320,FALSE),5)="Csere",VLOOKUP(LEFT(VLOOKUP($A225,csapatok!$A:$NN,FI$320,FALSE),LEN(VLOOKUP($A225,csapatok!$A:$NN,FI$320,FALSE))-6),'csapat-ranglista'!$A:$FP,FI$321,FALSE)/8,VLOOKUP(VLOOKUP($A225,csapatok!$A:$NN,FI$320,FALSE),'csapat-ranglista'!$A:$FP,FI$321,FALSE)/4),0)</f>
        <v>0</v>
      </c>
      <c r="FJ225" s="223">
        <f>IFERROR(IF(RIGHT(VLOOKUP($A225,csapatok!$A:$NN,FJ$320,FALSE),5)="Csere",VLOOKUP(LEFT(VLOOKUP($A225,csapatok!$A:$NN,FJ$320,FALSE),LEN(VLOOKUP($A225,csapatok!$A:$NN,FJ$320,FALSE))-6),'csapat-ranglista'!$A:$FP,FJ$321,FALSE)/8,VLOOKUP(VLOOKUP($A225,csapatok!$A:$NN,FJ$320,FALSE),'csapat-ranglista'!$A:$FP,FJ$321,FALSE)/4),0)</f>
        <v>0</v>
      </c>
      <c r="FK225" s="223">
        <f>IFERROR(IF(RIGHT(VLOOKUP($A225,csapatok!$A:$NN,FK$320,FALSE),5)="Csere",VLOOKUP(LEFT(VLOOKUP($A225,csapatok!$A:$NN,FK$320,FALSE),LEN(VLOOKUP($A225,csapatok!$A:$NN,FK$320,FALSE))-6),'csapat-ranglista'!$A:$FP,FK$321,FALSE)/8,VLOOKUP(VLOOKUP($A225,csapatok!$A:$NN,FK$320,FALSE),'csapat-ranglista'!$A:$FP,FK$321,FALSE)/4),0)</f>
        <v>0</v>
      </c>
      <c r="FL225" s="223">
        <f>IFERROR(IF(RIGHT(VLOOKUP($A225,csapatok!$A:$NN,FL$320,FALSE),5)="Csere",VLOOKUP(LEFT(VLOOKUP($A225,csapatok!$A:$NN,FL$320,FALSE),LEN(VLOOKUP($A225,csapatok!$A:$NN,FL$320,FALSE))-6),'csapat-ranglista'!$A:$FP,FL$321,FALSE)/8,VLOOKUP(VLOOKUP($A225,csapatok!$A:$NN,FL$320,FALSE),'csapat-ranglista'!$A:$FP,FL$321,FALSE)/4),0)</f>
        <v>0</v>
      </c>
      <c r="FM225" s="223">
        <f>IFERROR(IF(RIGHT(VLOOKUP($A225,csapatok!$A:$NN,FM$320,FALSE),5)="Csere",VLOOKUP(LEFT(VLOOKUP($A225,csapatok!$A:$NN,FM$320,FALSE),LEN(VLOOKUP($A225,csapatok!$A:$NN,FM$320,FALSE))-6),'csapat-ranglista'!$A:$FP,FM$321,FALSE)/8,VLOOKUP(VLOOKUP($A225,csapatok!$A:$NN,FM$320,FALSE),'csapat-ranglista'!$A:$FP,FM$321,FALSE)/4),0)</f>
        <v>0</v>
      </c>
      <c r="FN225" s="223">
        <f>IFERROR(IF(RIGHT(VLOOKUP($A225,csapatok!$A:$NN,FN$320,FALSE),5)="Csere",VLOOKUP(LEFT(VLOOKUP($A225,csapatok!$A:$NN,FN$320,FALSE),LEN(VLOOKUP($A225,csapatok!$A:$NN,FN$320,FALSE))-6),'csapat-ranglista'!$A:$FP,FN$321,FALSE)/8,VLOOKUP(VLOOKUP($A225,csapatok!$A:$NN,FN$320,FALSE),'csapat-ranglista'!$A:$FP,FN$321,FALSE)/4),0)</f>
        <v>0</v>
      </c>
      <c r="FO225" s="223">
        <f>IFERROR(IF(RIGHT(VLOOKUP($A225,csapatok!$A:$NN,FO$320,FALSE),5)="Csere",VLOOKUP(LEFT(VLOOKUP($A225,csapatok!$A:$NN,FO$320,FALSE),LEN(VLOOKUP($A225,csapatok!$A:$NN,FO$320,FALSE))-6),'csapat-ranglista'!$A:$FP,FO$321,FALSE)/8,VLOOKUP(VLOOKUP($A225,csapatok!$A:$NN,FO$320,FALSE),'csapat-ranglista'!$A:$FP,FO$321,FALSE)/4),0)</f>
        <v>0</v>
      </c>
      <c r="FP225" s="223">
        <f>IFERROR(IF(RIGHT(VLOOKUP($A225,csapatok!$A:$NN,FP$320,FALSE),5)="Csere",VLOOKUP(LEFT(VLOOKUP($A225,csapatok!$A:$NN,FP$320,FALSE),LEN(VLOOKUP($A225,csapatok!$A:$NN,FP$320,FALSE))-6),'csapat-ranglista'!$A:$FP,FP$321,FALSE)/8,VLOOKUP(VLOOKUP($A225,csapatok!$A:$NN,FP$320,FALSE),'csapat-ranglista'!$A:$FP,FP$321,FALSE)/4),0)</f>
        <v>0</v>
      </c>
      <c r="FQ225" s="223">
        <f>IFERROR(IF(RIGHT(VLOOKUP($A225,csapatok!$A:$NN,FQ$320,FALSE),5)="Csere",VLOOKUP(LEFT(VLOOKUP($A225,csapatok!$A:$NN,FQ$320,FALSE),LEN(VLOOKUP($A225,csapatok!$A:$NN,FQ$320,FALSE))-6),'csapat-ranglista'!$A:$FP,FQ$321,FALSE)/8,VLOOKUP(VLOOKUP($A225,csapatok!$A:$NN,FQ$320,FALSE),'csapat-ranglista'!$A:$FP,FQ$321,FALSE)/4),0)</f>
        <v>0</v>
      </c>
      <c r="FR225" s="223">
        <f>IFERROR(IF(RIGHT(VLOOKUP($A225,csapatok!$A:$NN,FR$320,FALSE),5)="Csere",VLOOKUP(LEFT(VLOOKUP($A225,csapatok!$A:$NN,FR$320,FALSE),LEN(VLOOKUP($A225,csapatok!$A:$NN,FR$320,FALSE))-6),'csapat-ranglista'!$A:$FP,FR$321,FALSE)/8,VLOOKUP(VLOOKUP($A225,csapatok!$A:$NN,FR$320,FALSE),'csapat-ranglista'!$A:$FP,FR$321,FALSE)/4),0)</f>
        <v>0</v>
      </c>
      <c r="FS225" s="223">
        <f>IFERROR(IF(RIGHT(VLOOKUP($A225,csapatok!$A:$NN,FS$320,FALSE),5)="Csere",VLOOKUP(LEFT(VLOOKUP($A225,csapatok!$A:$NN,FS$320,FALSE),LEN(VLOOKUP($A225,csapatok!$A:$NN,FS$320,FALSE))-6),'csapat-ranglista'!$A:$FP,FS$321,FALSE)/8,VLOOKUP(VLOOKUP($A225,csapatok!$A:$NN,FS$320,FALSE),'csapat-ranglista'!$A:$FP,FS$321,FALSE)/4),0)</f>
        <v>0</v>
      </c>
      <c r="FT225" s="223">
        <f>IFERROR(IF(RIGHT(VLOOKUP($A225,csapatok!$A:$NN,FT$320,FALSE),5)="Csere",VLOOKUP(LEFT(VLOOKUP($A225,csapatok!$A:$NN,FT$320,FALSE),LEN(VLOOKUP($A225,csapatok!$A:$NN,FT$320,FALSE))-6),'csapat-ranglista'!$A:$FP,FT$321,FALSE)/8,VLOOKUP(VLOOKUP($A225,csapatok!$A:$NN,FT$320,FALSE),'csapat-ranglista'!$A:$FP,FT$321,FALSE)/4),0)</f>
        <v>0</v>
      </c>
      <c r="FU225" s="223">
        <f>IFERROR(IF(RIGHT(VLOOKUP($A225,csapatok!$A:$NN,FU$320,FALSE),5)="Csere",VLOOKUP(LEFT(VLOOKUP($A225,csapatok!$A:$NN,FU$320,FALSE),LEN(VLOOKUP($A225,csapatok!$A:$NN,FU$320,FALSE))-6),'csapat-ranglista'!$A:$FP,FU$321,FALSE)/8,VLOOKUP(VLOOKUP($A225,csapatok!$A:$NN,FU$320,FALSE),'csapat-ranglista'!$A:$FP,FU$321,FALSE)/4),0)</f>
        <v>0</v>
      </c>
      <c r="FV225" s="223">
        <f>IFERROR(IF(RIGHT(VLOOKUP($A225,csapatok!$A:$NN,FV$320,FALSE),5)="Csere",VLOOKUP(LEFT(VLOOKUP($A225,csapatok!$A:$NN,FV$320,FALSE),LEN(VLOOKUP($A225,csapatok!$A:$NN,FV$320,FALSE))-6),'csapat-ranglista'!$A:$FP,FV$321,FALSE)/8,VLOOKUP(VLOOKUP($A225,csapatok!$A:$NN,FV$320,FALSE),'csapat-ranglista'!$A:$FP,FV$321,FALSE)/4),0)</f>
        <v>0</v>
      </c>
      <c r="FW225" s="223">
        <f>IFERROR(IF(RIGHT(VLOOKUP($A225,csapatok!$A:$NN,FW$320,FALSE),5)="Csere",VLOOKUP(LEFT(VLOOKUP($A225,csapatok!$A:$NN,FW$320,FALSE),LEN(VLOOKUP($A225,csapatok!$A:$NN,FW$320,FALSE))-6),'csapat-ranglista'!$A:$FP,FW$321,FALSE)/8,VLOOKUP(VLOOKUP($A225,csapatok!$A:$NN,FW$320,FALSE),'csapat-ranglista'!$A:$FP,FW$321,FALSE)/4),0)</f>
        <v>0</v>
      </c>
      <c r="FX225" s="223">
        <f>IFERROR(IF(RIGHT(VLOOKUP($A225,csapatok!$A:$NN,FX$320,FALSE),5)="Csere",VLOOKUP(LEFT(VLOOKUP($A225,csapatok!$A:$NN,FX$320,FALSE),LEN(VLOOKUP($A225,csapatok!$A:$NN,FX$320,FALSE))-6),'csapat-ranglista'!$A:$FP,FX$321,FALSE)/8,VLOOKUP(VLOOKUP($A225,csapatok!$A:$NN,FX$320,FALSE),'csapat-ranglista'!$A:$FP,FX$321,FALSE)/4),0)</f>
        <v>0</v>
      </c>
      <c r="FY225" s="223">
        <f>IFERROR(IF(RIGHT(VLOOKUP($A225,csapatok!$A:$NN,FY$320,FALSE),5)="Csere",VLOOKUP(LEFT(VLOOKUP($A225,csapatok!$A:$NN,FY$320,FALSE),LEN(VLOOKUP($A225,csapatok!$A:$NN,FY$320,FALSE))-6),'csapat-ranglista'!$A:$FP,FY$321,FALSE)/8,VLOOKUP(VLOOKUP($A225,csapatok!$A:$NN,FY$320,FALSE),'csapat-ranglista'!$A:$FP,FY$321,FALSE)/4),0)</f>
        <v>0</v>
      </c>
      <c r="FZ225" s="223">
        <f>IFERROR(IF(RIGHT(VLOOKUP($A225,csapatok!$A:$NN,FZ$320,FALSE),5)="Csere",VLOOKUP(LEFT(VLOOKUP($A225,csapatok!$A:$NN,FZ$320,FALSE),LEN(VLOOKUP($A225,csapatok!$A:$NN,FZ$320,FALSE))-6),'csapat-ranglista'!$A:$FP,FZ$321,FALSE)/8,VLOOKUP(VLOOKUP($A225,csapatok!$A:$NN,FZ$320,FALSE),'csapat-ranglista'!$A:$FP,FZ$321,FALSE)/4),0)</f>
        <v>0</v>
      </c>
      <c r="GA225" s="223">
        <f>IFERROR(IF(RIGHT(VLOOKUP($A225,csapatok!$A:$NN,GA$320,FALSE),5)="Csere",VLOOKUP(LEFT(VLOOKUP($A225,csapatok!$A:$NN,GA$320,FALSE),LEN(VLOOKUP($A225,csapatok!$A:$NN,GA$320,FALSE))-6),'csapat-ranglista'!$A:$FP,GA$321,FALSE)/8,VLOOKUP(VLOOKUP($A225,csapatok!$A:$NN,GA$320,FALSE),'csapat-ranglista'!$A:$FP,GA$321,FALSE)/4),0)</f>
        <v>0</v>
      </c>
      <c r="GB225" s="223">
        <f>IFERROR(IF(RIGHT(VLOOKUP($A225,csapatok!$A:$NN,GB$320,FALSE),5)="Csere",VLOOKUP(LEFT(VLOOKUP($A225,csapatok!$A:$NN,GB$320,FALSE),LEN(VLOOKUP($A225,csapatok!$A:$NN,GB$320,FALSE))-6),'csapat-ranglista'!$A:$FP,GB$321,FALSE)/8,VLOOKUP(VLOOKUP($A225,csapatok!$A:$NN,GB$320,FALSE),'csapat-ranglista'!$A:$FP,GB$321,FALSE)/4),0)</f>
        <v>0</v>
      </c>
      <c r="GC225" s="223">
        <f>IFERROR(IF(RIGHT(VLOOKUP($A225,csapatok!$A:$NN,GC$320,FALSE),5)="Csere",VLOOKUP(LEFT(VLOOKUP($A225,csapatok!$A:$NN,GC$320,FALSE),LEN(VLOOKUP($A225,csapatok!$A:$NN,GC$320,FALSE))-6),'csapat-ranglista'!$A:$FP,GC$321,FALSE)/8,VLOOKUP(VLOOKUP($A225,csapatok!$A:$NN,GC$320,FALSE),'csapat-ranglista'!$A:$FP,GC$321,FALSE)/4),0)</f>
        <v>0</v>
      </c>
      <c r="GD225" s="247">
        <f>SUM(EQ225:GC225)</f>
        <v>0</v>
      </c>
    </row>
    <row r="226" spans="1:186">
      <c r="A226" s="32" t="s">
        <v>72</v>
      </c>
      <c r="B226" s="2">
        <v>26867</v>
      </c>
      <c r="C226" s="131" t="str">
        <f>IF(B226=0,"",IF(B226&lt;$C$1,"felnőtt","ifi"))</f>
        <v>felnőtt</v>
      </c>
      <c r="D226" s="32" t="s">
        <v>101</v>
      </c>
      <c r="E226" s="45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5.0805077663804479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f>IFERROR(IF(RIGHT(VLOOKUP($A226,csapatok!$A:$BL,X$320,FALSE),5)="Csere",VLOOKUP(LEFT(VLOOKUP($A226,csapatok!$A:$BL,X$320,FALSE),LEN(VLOOKUP($A226,csapatok!$A:$BL,X$320,FALSE))-6),'csapat-ranglista'!$A:$FP,X$321,FALSE)/8,VLOOKUP(VLOOKUP($A226,csapatok!$A:$BL,X$320,FALSE),'csapat-ranglista'!$A:$FP,X$321,FALSE)/4),0)</f>
        <v>0</v>
      </c>
      <c r="Y226" s="32">
        <f>IFERROR(IF(RIGHT(VLOOKUP($A226,csapatok!$A:$BL,Y$320,FALSE),5)="Csere",VLOOKUP(LEFT(VLOOKUP($A226,csapatok!$A:$BL,Y$320,FALSE),LEN(VLOOKUP($A226,csapatok!$A:$BL,Y$320,FALSE))-6),'csapat-ranglista'!$A:$FP,Y$321,FALSE)/8,VLOOKUP(VLOOKUP($A226,csapatok!$A:$BL,Y$320,FALSE),'csapat-ranglista'!$A:$FP,Y$321,FALSE)/4),0)</f>
        <v>0</v>
      </c>
      <c r="Z226" s="32">
        <f>IFERROR(IF(RIGHT(VLOOKUP($A226,csapatok!$A:$BL,Z$320,FALSE),5)="Csere",VLOOKUP(LEFT(VLOOKUP($A226,csapatok!$A:$BL,Z$320,FALSE),LEN(VLOOKUP($A226,csapatok!$A:$BL,Z$320,FALSE))-6),'csapat-ranglista'!$A:$FP,Z$321,FALSE)/8,VLOOKUP(VLOOKUP($A226,csapatok!$A:$BL,Z$320,FALSE),'csapat-ranglista'!$A:$FP,Z$321,FALSE)/4),0)</f>
        <v>0</v>
      </c>
      <c r="AA226" s="32">
        <f>IFERROR(IF(RIGHT(VLOOKUP($A226,csapatok!$A:$BL,AA$320,FALSE),5)="Csere",VLOOKUP(LEFT(VLOOKUP($A226,csapatok!$A:$BL,AA$320,FALSE),LEN(VLOOKUP($A226,csapatok!$A:$BL,AA$320,FALSE))-6),'csapat-ranglista'!$A:$FP,AA$321,FALSE)/8,VLOOKUP(VLOOKUP($A226,csapatok!$A:$BL,AA$320,FALSE),'csapat-ranglista'!$A:$FP,AA$321,FALSE)/4),0)</f>
        <v>0</v>
      </c>
      <c r="AB226" s="223">
        <f>IFERROR(IF(RIGHT(VLOOKUP($A226,csapatok!$A:$BL,AB$320,FALSE),5)="Csere",VLOOKUP(LEFT(VLOOKUP($A226,csapatok!$A:$BL,AB$320,FALSE),LEN(VLOOKUP($A226,csapatok!$A:$BL,AB$320,FALSE))-6),'csapat-ranglista'!$A:$FP,AB$321,FALSE)/8,VLOOKUP(VLOOKUP($A226,csapatok!$A:$BL,AB$320,FALSE),'csapat-ranglista'!$A:$FP,AB$321,FALSE)/4),0)</f>
        <v>0</v>
      </c>
      <c r="AC226" s="223">
        <f>IFERROR(IF(RIGHT(VLOOKUP($A226,csapatok!$A:$BL,AC$320,FALSE),5)="Csere",VLOOKUP(LEFT(VLOOKUP($A226,csapatok!$A:$BL,AC$320,FALSE),LEN(VLOOKUP($A226,csapatok!$A:$BL,AC$320,FALSE))-6),'csapat-ranglista'!$A:$FP,AC$321,FALSE)/8,VLOOKUP(VLOOKUP($A226,csapatok!$A:$BL,AC$320,FALSE),'csapat-ranglista'!$A:$FP,AC$321,FALSE)/4),0)</f>
        <v>0</v>
      </c>
      <c r="AD226" s="223">
        <f>IFERROR(IF(RIGHT(VLOOKUP($A226,csapatok!$A:$BL,AD$320,FALSE),5)="Csere",VLOOKUP(LEFT(VLOOKUP($A226,csapatok!$A:$BL,AD$320,FALSE),LEN(VLOOKUP($A226,csapatok!$A:$BL,AD$320,FALSE))-6),'csapat-ranglista'!$A:$FP,AD$321,FALSE)/8,VLOOKUP(VLOOKUP($A226,csapatok!$A:$BL,AD$320,FALSE),'csapat-ranglista'!$A:$FP,AD$321,FALSE)/4),0)</f>
        <v>0</v>
      </c>
      <c r="AE226" s="223">
        <f>IFERROR(IF(RIGHT(VLOOKUP($A226,csapatok!$A:$BL,AE$320,FALSE),5)="Csere",VLOOKUP(LEFT(VLOOKUP($A226,csapatok!$A:$BL,AE$320,FALSE),LEN(VLOOKUP($A226,csapatok!$A:$BL,AE$320,FALSE))-6),'csapat-ranglista'!$A:$FP,AE$321,FALSE)/8,VLOOKUP(VLOOKUP($A226,csapatok!$A:$BL,AE$320,FALSE),'csapat-ranglista'!$A:$FP,AE$321,FALSE)/4),0)</f>
        <v>0</v>
      </c>
      <c r="AF226" s="223">
        <f>IFERROR(IF(RIGHT(VLOOKUP($A226,csapatok!$A:$BL,AF$320,FALSE),5)="Csere",VLOOKUP(LEFT(VLOOKUP($A226,csapatok!$A:$BL,AF$320,FALSE),LEN(VLOOKUP($A226,csapatok!$A:$BL,AF$320,FALSE))-6),'csapat-ranglista'!$A:$FP,AF$321,FALSE)/8,VLOOKUP(VLOOKUP($A226,csapatok!$A:$BL,AF$320,FALSE),'csapat-ranglista'!$A:$FP,AF$321,FALSE)/4),0)</f>
        <v>0</v>
      </c>
      <c r="AG226" s="223">
        <f>IFERROR(IF(RIGHT(VLOOKUP($A226,csapatok!$A:$BL,AG$320,FALSE),5)="Csere",VLOOKUP(LEFT(VLOOKUP($A226,csapatok!$A:$BL,AG$320,FALSE),LEN(VLOOKUP($A226,csapatok!$A:$BL,AG$320,FALSE))-6),'csapat-ranglista'!$A:$FP,AG$321,FALSE)/8,VLOOKUP(VLOOKUP($A226,csapatok!$A:$BL,AG$320,FALSE),'csapat-ranglista'!$A:$FP,AG$321,FALSE)/4),0)</f>
        <v>0</v>
      </c>
      <c r="AH226" s="223">
        <f>IFERROR(IF(RIGHT(VLOOKUP($A226,csapatok!$A:$BL,AH$320,FALSE),5)="Csere",VLOOKUP(LEFT(VLOOKUP($A226,csapatok!$A:$BL,AH$320,FALSE),LEN(VLOOKUP($A226,csapatok!$A:$BL,AH$320,FALSE))-6),'csapat-ranglista'!$A:$FP,AH$321,FALSE)/8,VLOOKUP(VLOOKUP($A226,csapatok!$A:$BL,AH$320,FALSE),'csapat-ranglista'!$A:$FP,AH$321,FALSE)/4),0)</f>
        <v>0</v>
      </c>
      <c r="AI226" s="223">
        <f>IFERROR(IF(RIGHT(VLOOKUP($A226,csapatok!$A:$BL,AI$320,FALSE),5)="Csere",VLOOKUP(LEFT(VLOOKUP($A226,csapatok!$A:$BL,AI$320,FALSE),LEN(VLOOKUP($A226,csapatok!$A:$BL,AI$320,FALSE))-6),'csapat-ranglista'!$A:$FP,AI$321,FALSE)/8,VLOOKUP(VLOOKUP($A226,csapatok!$A:$BL,AI$320,FALSE),'csapat-ranglista'!$A:$FP,AI$321,FALSE)/4),0)</f>
        <v>0</v>
      </c>
      <c r="AJ226" s="223">
        <f>IFERROR(IF(RIGHT(VLOOKUP($A226,csapatok!$A:$BL,AJ$320,FALSE),5)="Csere",VLOOKUP(LEFT(VLOOKUP($A226,csapatok!$A:$BL,AJ$320,FALSE),LEN(VLOOKUP($A226,csapatok!$A:$BL,AJ$320,FALSE))-6),'csapat-ranglista'!$A:$FP,AJ$321,FALSE)/8,VLOOKUP(VLOOKUP($A226,csapatok!$A:$BL,AJ$320,FALSE),'csapat-ranglista'!$A:$FP,AJ$321,FALSE)/2),0)</f>
        <v>0</v>
      </c>
      <c r="AK226" s="223">
        <f>IFERROR(IF(RIGHT(VLOOKUP($A226,csapatok!$A:$CN,AK$320,FALSE),5)="Csere",VLOOKUP(LEFT(VLOOKUP($A226,csapatok!$A:$CN,AK$320,FALSE),LEN(VLOOKUP($A226,csapatok!$A:$CN,AK$320,FALSE))-6),'csapat-ranglista'!$A:$FP,AK$321,FALSE)/8,VLOOKUP(VLOOKUP($A226,csapatok!$A:$CN,AK$320,FALSE),'csapat-ranglista'!$A:$FP,AK$321,FALSE)/4),0)</f>
        <v>0</v>
      </c>
      <c r="AL226" s="223">
        <f>IFERROR(IF(RIGHT(VLOOKUP($A226,csapatok!$A:$CN,AL$320,FALSE),5)="Csere",VLOOKUP(LEFT(VLOOKUP($A226,csapatok!$A:$CN,AL$320,FALSE),LEN(VLOOKUP($A226,csapatok!$A:$CN,AL$320,FALSE))-6),'csapat-ranglista'!$A:$FP,AL$321,FALSE)/8,VLOOKUP(VLOOKUP($A226,csapatok!$A:$CN,AL$320,FALSE),'csapat-ranglista'!$A:$FP,AL$321,FALSE)/4),0)</f>
        <v>0</v>
      </c>
      <c r="AM226" s="223">
        <f>IFERROR(IF(RIGHT(VLOOKUP($A226,csapatok!$A:$CN,AM$320,FALSE),5)="Csere",VLOOKUP(LEFT(VLOOKUP($A226,csapatok!$A:$CN,AM$320,FALSE),LEN(VLOOKUP($A226,csapatok!$A:$CN,AM$320,FALSE))-6),'csapat-ranglista'!$A:$FP,AM$321,FALSE)/8,VLOOKUP(VLOOKUP($A226,csapatok!$A:$CN,AM$320,FALSE),'csapat-ranglista'!$A:$FP,AM$321,FALSE)/4),0)</f>
        <v>0</v>
      </c>
      <c r="AN226" s="223">
        <f>IFERROR(IF(RIGHT(VLOOKUP($A226,csapatok!$A:$CN,AN$320,FALSE),5)="Csere",VLOOKUP(LEFT(VLOOKUP($A226,csapatok!$A:$CN,AN$320,FALSE),LEN(VLOOKUP($A226,csapatok!$A:$CN,AN$320,FALSE))-6),'csapat-ranglista'!$A:$FP,AN$321,FALSE)/8,VLOOKUP(VLOOKUP($A226,csapatok!$A:$CN,AN$320,FALSE),'csapat-ranglista'!$A:$FP,AN$321,FALSE)/4),0)</f>
        <v>0</v>
      </c>
      <c r="AO226" s="223">
        <f>IFERROR(IF(RIGHT(VLOOKUP($A226,csapatok!$A:$CN,AO$320,FALSE),5)="Csere",VLOOKUP(LEFT(VLOOKUP($A226,csapatok!$A:$CN,AO$320,FALSE),LEN(VLOOKUP($A226,csapatok!$A:$CN,AO$320,FALSE))-6),'csapat-ranglista'!$A:$FP,AO$321,FALSE)/8,VLOOKUP(VLOOKUP($A226,csapatok!$A:$CN,AO$320,FALSE),'csapat-ranglista'!$A:$FP,AO$321,FALSE)/4),0)</f>
        <v>0</v>
      </c>
      <c r="AP226" s="223">
        <f>IFERROR(IF(RIGHT(VLOOKUP($A226,csapatok!$A:$CN,AP$320,FALSE),5)="Csere",VLOOKUP(LEFT(VLOOKUP($A226,csapatok!$A:$CN,AP$320,FALSE),LEN(VLOOKUP($A226,csapatok!$A:$CN,AP$320,FALSE))-6),'csapat-ranglista'!$A:$FP,AP$321,FALSE)/8,VLOOKUP(VLOOKUP($A226,csapatok!$A:$CN,AP$320,FALSE),'csapat-ranglista'!$A:$FP,AP$321,FALSE)/4),0)</f>
        <v>0</v>
      </c>
      <c r="AQ226" s="223">
        <f>IFERROR(IF(RIGHT(VLOOKUP($A226,csapatok!$A:$CN,AQ$320,FALSE),5)="Csere",VLOOKUP(LEFT(VLOOKUP($A226,csapatok!$A:$CN,AQ$320,FALSE),LEN(VLOOKUP($A226,csapatok!$A:$CN,AQ$320,FALSE))-6),'csapat-ranglista'!$A:$FP,AQ$321,FALSE)/8,VLOOKUP(VLOOKUP($A226,csapatok!$A:$CN,AQ$320,FALSE),'csapat-ranglista'!$A:$FP,AQ$321,FALSE)/4),0)</f>
        <v>0</v>
      </c>
      <c r="AR226" s="223">
        <f>IFERROR(IF(RIGHT(VLOOKUP($A226,csapatok!$A:$CN,AR$320,FALSE),5)="Csere",VLOOKUP(LEFT(VLOOKUP($A226,csapatok!$A:$CN,AR$320,FALSE),LEN(VLOOKUP($A226,csapatok!$A:$CN,AR$320,FALSE))-6),'csapat-ranglista'!$A:$FP,AR$321,FALSE)/8,VLOOKUP(VLOOKUP($A226,csapatok!$A:$CN,AR$320,FALSE),'csapat-ranglista'!$A:$FP,AR$321,FALSE)/4),0)</f>
        <v>0</v>
      </c>
      <c r="AS226" s="223">
        <f>IFERROR(IF(RIGHT(VLOOKUP($A226,csapatok!$A:$CN,AS$320,FALSE),5)="Csere",VLOOKUP(LEFT(VLOOKUP($A226,csapatok!$A:$CN,AS$320,FALSE),LEN(VLOOKUP($A226,csapatok!$A:$CN,AS$320,FALSE))-6),'csapat-ranglista'!$A:$FP,AS$321,FALSE)/8,VLOOKUP(VLOOKUP($A226,csapatok!$A:$CN,AS$320,FALSE),'csapat-ranglista'!$A:$FP,AS$321,FALSE)/4),0)</f>
        <v>0</v>
      </c>
      <c r="AT226" s="223">
        <f>IFERROR(IF(RIGHT(VLOOKUP($A226,csapatok!$A:$CN,AT$320,FALSE),5)="Csere",VLOOKUP(LEFT(VLOOKUP($A226,csapatok!$A:$CN,AT$320,FALSE),LEN(VLOOKUP($A226,csapatok!$A:$CN,AT$320,FALSE))-6),'csapat-ranglista'!$A:$FP,AT$321,FALSE)/8,VLOOKUP(VLOOKUP($A226,csapatok!$A:$CN,AT$320,FALSE),'csapat-ranglista'!$A:$FP,AT$321,FALSE)/4),0)</f>
        <v>0</v>
      </c>
      <c r="AU226" s="223">
        <f>IFERROR(IF(RIGHT(VLOOKUP($A226,csapatok!$A:$CN,AU$320,FALSE),5)="Csere",VLOOKUP(LEFT(VLOOKUP($A226,csapatok!$A:$CN,AU$320,FALSE),LEN(VLOOKUP($A226,csapatok!$A:$CN,AU$320,FALSE))-6),'csapat-ranglista'!$A:$FP,AU$321,FALSE)/8,VLOOKUP(VLOOKUP($A226,csapatok!$A:$CN,AU$320,FALSE),'csapat-ranglista'!$A:$FP,AU$321,FALSE)/4),0)</f>
        <v>0</v>
      </c>
      <c r="AV226" s="223">
        <f>IFERROR(IF(RIGHT(VLOOKUP($A226,csapatok!$A:$CN,AV$320,FALSE),5)="Csere",VLOOKUP(LEFT(VLOOKUP($A226,csapatok!$A:$CN,AV$320,FALSE),LEN(VLOOKUP($A226,csapatok!$A:$CN,AV$320,FALSE))-6),'csapat-ranglista'!$A:$FP,AV$321,FALSE)/8,VLOOKUP(VLOOKUP($A226,csapatok!$A:$CN,AV$320,FALSE),'csapat-ranglista'!$A:$FP,AV$321,FALSE)/4),0)</f>
        <v>0</v>
      </c>
      <c r="AW226" s="223">
        <f>IFERROR(IF(RIGHT(VLOOKUP($A226,csapatok!$A:$CN,AW$320,FALSE),5)="Csere",VLOOKUP(LEFT(VLOOKUP($A226,csapatok!$A:$CN,AW$320,FALSE),LEN(VLOOKUP($A226,csapatok!$A:$CN,AW$320,FALSE))-6),'csapat-ranglista'!$A:$FP,AW$321,FALSE)/8,VLOOKUP(VLOOKUP($A226,csapatok!$A:$CN,AW$320,FALSE),'csapat-ranglista'!$A:$FP,AW$321,FALSE)/4),0)</f>
        <v>0</v>
      </c>
      <c r="AX226" s="223">
        <f>IFERROR(IF(RIGHT(VLOOKUP($A226,csapatok!$A:$CN,AX$320,FALSE),5)="Csere",VLOOKUP(LEFT(VLOOKUP($A226,csapatok!$A:$CN,AX$320,FALSE),LEN(VLOOKUP($A226,csapatok!$A:$CN,AX$320,FALSE))-6),'csapat-ranglista'!$A:$FP,AX$321,FALSE)/8,VLOOKUP(VLOOKUP($A226,csapatok!$A:$CN,AX$320,FALSE),'csapat-ranglista'!$A:$FP,AX$321,FALSE)/4),0)</f>
        <v>0</v>
      </c>
      <c r="AY226" s="223">
        <f>IFERROR(IF(RIGHT(VLOOKUP($A226,csapatok!$A:$NN,AY$320,FALSE),5)="Csere",VLOOKUP(LEFT(VLOOKUP($A226,csapatok!$A:$NN,AY$320,FALSE),LEN(VLOOKUP($A226,csapatok!$A:$NN,AY$320,FALSE))-6),'csapat-ranglista'!$A:$FP,AY$321,FALSE)/8,VLOOKUP(VLOOKUP($A226,csapatok!$A:$NN,AY$320,FALSE),'csapat-ranglista'!$A:$FP,AY$321,FALSE)/4),0)</f>
        <v>0</v>
      </c>
      <c r="AZ226" s="223">
        <f>IFERROR(IF(RIGHT(VLOOKUP($A226,csapatok!$A:$NN,AZ$320,FALSE),5)="Csere",VLOOKUP(LEFT(VLOOKUP($A226,csapatok!$A:$NN,AZ$320,FALSE),LEN(VLOOKUP($A226,csapatok!$A:$NN,AZ$320,FALSE))-6),'csapat-ranglista'!$A:$FP,AZ$321,FALSE)/8,VLOOKUP(VLOOKUP($A226,csapatok!$A:$NN,AZ$320,FALSE),'csapat-ranglista'!$A:$FP,AZ$321,FALSE)/4),0)</f>
        <v>0</v>
      </c>
      <c r="BA226" s="223">
        <f>IFERROR(IF(RIGHT(VLOOKUP($A226,csapatok!$A:$NN,BA$320,FALSE),5)="Csere",VLOOKUP(LEFT(VLOOKUP($A226,csapatok!$A:$NN,BA$320,FALSE),LEN(VLOOKUP($A226,csapatok!$A:$NN,BA$320,FALSE))-6),'csapat-ranglista'!$A:$FP,BA$321,FALSE)/8,VLOOKUP(VLOOKUP($A226,csapatok!$A:$NN,BA$320,FALSE),'csapat-ranglista'!$A:$FP,BA$321,FALSE)/4),0)</f>
        <v>0</v>
      </c>
      <c r="BB226" s="223">
        <f>IFERROR(IF(RIGHT(VLOOKUP($A226,csapatok!$A:$NN,BB$320,FALSE),5)="Csere",VLOOKUP(LEFT(VLOOKUP($A226,csapatok!$A:$NN,BB$320,FALSE),LEN(VLOOKUP($A226,csapatok!$A:$NN,BB$320,FALSE))-6),'csapat-ranglista'!$A:$FP,BB$321,FALSE)/8,VLOOKUP(VLOOKUP($A226,csapatok!$A:$NN,BB$320,FALSE),'csapat-ranglista'!$A:$FP,BB$321,FALSE)/4),0)</f>
        <v>0</v>
      </c>
      <c r="BC226" s="224">
        <f>versenyek!$ES$11*IFERROR(VLOOKUP(VLOOKUP($A226,versenyek!ER:ET,3,FALSE),szabalyok!$A$16:$B$23,2,FALSE)/4,0)</f>
        <v>0</v>
      </c>
      <c r="BD226" s="224">
        <f>versenyek!$EV$11*IFERROR(VLOOKUP(VLOOKUP($A226,versenyek!EU:EW,3,FALSE),szabalyok!$A$16:$B$23,2,FALSE)/4,0)</f>
        <v>0</v>
      </c>
      <c r="BE226" s="223">
        <f>IFERROR(IF(RIGHT(VLOOKUP($A226,csapatok!$A:$NN,BE$320,FALSE),5)="Csere",VLOOKUP(LEFT(VLOOKUP($A226,csapatok!$A:$NN,BE$320,FALSE),LEN(VLOOKUP($A226,csapatok!$A:$NN,BE$320,FALSE))-6),'csapat-ranglista'!$A:$FP,BE$321,FALSE)/8,VLOOKUP(VLOOKUP($A226,csapatok!$A:$NN,BE$320,FALSE),'csapat-ranglista'!$A:$FP,BE$321,FALSE)/4),0)</f>
        <v>0</v>
      </c>
      <c r="BF226" s="223">
        <f>IFERROR(IF(RIGHT(VLOOKUP($A226,csapatok!$A:$NN,BF$320,FALSE),5)="Csere",VLOOKUP(LEFT(VLOOKUP($A226,csapatok!$A:$NN,BF$320,FALSE),LEN(VLOOKUP($A226,csapatok!$A:$NN,BF$320,FALSE))-6),'csapat-ranglista'!$A:$FP,BF$321,FALSE)/8,VLOOKUP(VLOOKUP($A226,csapatok!$A:$NN,BF$320,FALSE),'csapat-ranglista'!$A:$FP,BF$321,FALSE)/4),0)</f>
        <v>0</v>
      </c>
      <c r="BG226" s="223">
        <f>IFERROR(IF(RIGHT(VLOOKUP($A226,csapatok!$A:$NN,BG$320,FALSE),5)="Csere",VLOOKUP(LEFT(VLOOKUP($A226,csapatok!$A:$NN,BG$320,FALSE),LEN(VLOOKUP($A226,csapatok!$A:$NN,BG$320,FALSE))-6),'csapat-ranglista'!$A:$FP,BG$321,FALSE)/8,VLOOKUP(VLOOKUP($A226,csapatok!$A:$NN,BG$320,FALSE),'csapat-ranglista'!$A:$FP,BG$321,FALSE)/4),0)</f>
        <v>0</v>
      </c>
      <c r="BH226" s="223">
        <f>IFERROR(IF(RIGHT(VLOOKUP($A226,csapatok!$A:$NN,BH$320,FALSE),5)="Csere",VLOOKUP(LEFT(VLOOKUP($A226,csapatok!$A:$NN,BH$320,FALSE),LEN(VLOOKUP($A226,csapatok!$A:$NN,BH$320,FALSE))-6),'csapat-ranglista'!$A:$FP,BH$321,FALSE)/8,VLOOKUP(VLOOKUP($A226,csapatok!$A:$NN,BH$320,FALSE),'csapat-ranglista'!$A:$FP,BH$321,FALSE)/4),0)</f>
        <v>0</v>
      </c>
      <c r="BI226" s="223">
        <f>IFERROR(IF(RIGHT(VLOOKUP($A226,csapatok!$A:$NN,BI$320,FALSE),5)="Csere",VLOOKUP(LEFT(VLOOKUP($A226,csapatok!$A:$NN,BI$320,FALSE),LEN(VLOOKUP($A226,csapatok!$A:$NN,BI$320,FALSE))-6),'csapat-ranglista'!$A:$FP,BI$321,FALSE)/8,VLOOKUP(VLOOKUP($A226,csapatok!$A:$NN,BI$320,FALSE),'csapat-ranglista'!$A:$FP,BI$321,FALSE)/4),0)</f>
        <v>0</v>
      </c>
      <c r="BJ226" s="223">
        <f>IFERROR(IF(RIGHT(VLOOKUP($A226,csapatok!$A:$NN,BJ$320,FALSE),5)="Csere",VLOOKUP(LEFT(VLOOKUP($A226,csapatok!$A:$NN,BJ$320,FALSE),LEN(VLOOKUP($A226,csapatok!$A:$NN,BJ$320,FALSE))-6),'csapat-ranglista'!$A:$FP,BJ$321,FALSE)/8,VLOOKUP(VLOOKUP($A226,csapatok!$A:$NN,BJ$320,FALSE),'csapat-ranglista'!$A:$FP,BJ$321,FALSE)/4),0)</f>
        <v>0</v>
      </c>
      <c r="BK226" s="223">
        <f>IFERROR(IF(RIGHT(VLOOKUP($A226,csapatok!$A:$NN,BK$320,FALSE),5)="Csere",VLOOKUP(LEFT(VLOOKUP($A226,csapatok!$A:$NN,BK$320,FALSE),LEN(VLOOKUP($A226,csapatok!$A:$NN,BK$320,FALSE))-6),'csapat-ranglista'!$A:$FP,BK$321,FALSE)/8,VLOOKUP(VLOOKUP($A226,csapatok!$A:$NN,BK$320,FALSE),'csapat-ranglista'!$A:$FP,BK$321,FALSE)/4),0)</f>
        <v>0</v>
      </c>
      <c r="BL226" s="223">
        <f>IFERROR(IF(RIGHT(VLOOKUP($A226,csapatok!$A:$NN,BL$320,FALSE),5)="Csere",VLOOKUP(LEFT(VLOOKUP($A226,csapatok!$A:$NN,BL$320,FALSE),LEN(VLOOKUP($A226,csapatok!$A:$NN,BL$320,FALSE))-6),'csapat-ranglista'!$A:$FP,BL$321,FALSE)/8,VLOOKUP(VLOOKUP($A226,csapatok!$A:$NN,BL$320,FALSE),'csapat-ranglista'!$A:$FP,BL$321,FALSE)/4),0)</f>
        <v>0</v>
      </c>
      <c r="BM226" s="223">
        <f>IFERROR(IF(RIGHT(VLOOKUP($A226,csapatok!$A:$NN,BM$320,FALSE),5)="Csere",VLOOKUP(LEFT(VLOOKUP($A226,csapatok!$A:$NN,BM$320,FALSE),LEN(VLOOKUP($A226,csapatok!$A:$NN,BM$320,FALSE))-6),'csapat-ranglista'!$A:$FP,BM$321,FALSE)/8,VLOOKUP(VLOOKUP($A226,csapatok!$A:$NN,BM$320,FALSE),'csapat-ranglista'!$A:$FP,BM$321,FALSE)/4),0)</f>
        <v>0</v>
      </c>
      <c r="BN226" s="223">
        <f>IFERROR(IF(RIGHT(VLOOKUP($A226,csapatok!$A:$NN,BN$320,FALSE),5)="Csere",VLOOKUP(LEFT(VLOOKUP($A226,csapatok!$A:$NN,BN$320,FALSE),LEN(VLOOKUP($A226,csapatok!$A:$NN,BN$320,FALSE))-6),'csapat-ranglista'!$A:$FP,BN$321,FALSE)/8,VLOOKUP(VLOOKUP($A226,csapatok!$A:$NN,BN$320,FALSE),'csapat-ranglista'!$A:$FP,BN$321,FALSE)/4),0)</f>
        <v>0</v>
      </c>
      <c r="BO226" s="223">
        <f>IFERROR(IF(RIGHT(VLOOKUP($A226,csapatok!$A:$NN,BO$320,FALSE),5)="Csere",VLOOKUP(LEFT(VLOOKUP($A226,csapatok!$A:$NN,BO$320,FALSE),LEN(VLOOKUP($A226,csapatok!$A:$NN,BO$320,FALSE))-6),'csapat-ranglista'!$A:$FP,BO$321,FALSE)/8,VLOOKUP(VLOOKUP($A226,csapatok!$A:$NN,BO$320,FALSE),'csapat-ranglista'!$A:$FP,BO$321,FALSE)/4),0)</f>
        <v>0</v>
      </c>
      <c r="BP226" s="223">
        <f>IFERROR(IF(RIGHT(VLOOKUP($A226,csapatok!$A:$NN,BP$320,FALSE),5)="Csere",VLOOKUP(LEFT(VLOOKUP($A226,csapatok!$A:$NN,BP$320,FALSE),LEN(VLOOKUP($A226,csapatok!$A:$NN,BP$320,FALSE))-6),'csapat-ranglista'!$A:$FP,BP$321,FALSE)/8,VLOOKUP(VLOOKUP($A226,csapatok!$A:$NN,BP$320,FALSE),'csapat-ranglista'!$A:$FP,BP$321,FALSE)/4),0)</f>
        <v>0</v>
      </c>
      <c r="BQ226" s="223">
        <f>IFERROR(IF(RIGHT(VLOOKUP($A226,csapatok!$A:$NN,BQ$320,FALSE),5)="Csere",VLOOKUP(LEFT(VLOOKUP($A226,csapatok!$A:$NN,BQ$320,FALSE),LEN(VLOOKUP($A226,csapatok!$A:$NN,BQ$320,FALSE))-6),'csapat-ranglista'!$A:$FP,BQ$321,FALSE)/8,VLOOKUP(VLOOKUP($A226,csapatok!$A:$NN,BQ$320,FALSE),'csapat-ranglista'!$A:$FP,BQ$321,FALSE)/4),0)</f>
        <v>0</v>
      </c>
      <c r="BR226" s="223">
        <f>IFERROR(IF(RIGHT(VLOOKUP($A226,csapatok!$A:$NN,BR$320,FALSE),5)="Csere",VLOOKUP(LEFT(VLOOKUP($A226,csapatok!$A:$NN,BR$320,FALSE),LEN(VLOOKUP($A226,csapatok!$A:$NN,BR$320,FALSE))-6),'csapat-ranglista'!$A:$FP,BR$321,FALSE)/8,VLOOKUP(VLOOKUP($A226,csapatok!$A:$NN,BR$320,FALSE),'csapat-ranglista'!$A:$FP,BR$321,FALSE)/4),0)</f>
        <v>0</v>
      </c>
      <c r="BS226" s="223">
        <f>IFERROR(IF(RIGHT(VLOOKUP($A226,csapatok!$A:$NN,BS$320,FALSE),5)="Csere",VLOOKUP(LEFT(VLOOKUP($A226,csapatok!$A:$NN,BS$320,FALSE),LEN(VLOOKUP($A226,csapatok!$A:$NN,BS$320,FALSE))-6),'csapat-ranglista'!$A:$FP,BS$321,FALSE)/8,VLOOKUP(VLOOKUP($A226,csapatok!$A:$NN,BS$320,FALSE),'csapat-ranglista'!$A:$FP,BS$321,FALSE)/4),0)</f>
        <v>0</v>
      </c>
      <c r="BT226" s="223">
        <f>IFERROR(IF(RIGHT(VLOOKUP($A226,csapatok!$A:$NN,BT$320,FALSE),5)="Csere",VLOOKUP(LEFT(VLOOKUP($A226,csapatok!$A:$NN,BT$320,FALSE),LEN(VLOOKUP($A226,csapatok!$A:$NN,BT$320,FALSE))-6),'csapat-ranglista'!$A:$FP,BT$321,FALSE)/8,VLOOKUP(VLOOKUP($A226,csapatok!$A:$NN,BT$320,FALSE),'csapat-ranglista'!$A:$FP,BT$321,FALSE)/4),0)</f>
        <v>0</v>
      </c>
      <c r="BU226" s="223">
        <f>IFERROR(IF(RIGHT(VLOOKUP($A226,csapatok!$A:$NN,BU$320,FALSE),5)="Csere",VLOOKUP(LEFT(VLOOKUP($A226,csapatok!$A:$NN,BU$320,FALSE),LEN(VLOOKUP($A226,csapatok!$A:$NN,BU$320,FALSE))-6),'csapat-ranglista'!$A:$FP,BU$321,FALSE)/8,VLOOKUP(VLOOKUP($A226,csapatok!$A:$NN,BU$320,FALSE),'csapat-ranglista'!$A:$FP,BU$321,FALSE)/4),0)</f>
        <v>0</v>
      </c>
      <c r="BV226" s="223">
        <f>IFERROR(IF(RIGHT(VLOOKUP($A226,csapatok!$A:$NN,BV$320,FALSE),5)="Csere",VLOOKUP(LEFT(VLOOKUP($A226,csapatok!$A:$NN,BV$320,FALSE),LEN(VLOOKUP($A226,csapatok!$A:$NN,BV$320,FALSE))-6),'csapat-ranglista'!$A:$FP,BV$321,FALSE)/8,VLOOKUP(VLOOKUP($A226,csapatok!$A:$NN,BV$320,FALSE),'csapat-ranglista'!$A:$FP,BV$321,FALSE)/4),0)</f>
        <v>0</v>
      </c>
      <c r="BW226" s="223">
        <f>IFERROR(IF(RIGHT(VLOOKUP($A226,csapatok!$A:$NN,BW$320,FALSE),5)="Csere",VLOOKUP(LEFT(VLOOKUP($A226,csapatok!$A:$NN,BW$320,FALSE),LEN(VLOOKUP($A226,csapatok!$A:$NN,BW$320,FALSE))-6),'csapat-ranglista'!$A:$FP,BW$321,FALSE)/8,VLOOKUP(VLOOKUP($A226,csapatok!$A:$NN,BW$320,FALSE),'csapat-ranglista'!$A:$FP,BW$321,FALSE)/4),0)</f>
        <v>0</v>
      </c>
      <c r="BX226" s="223">
        <f>IFERROR(IF(RIGHT(VLOOKUP($A226,csapatok!$A:$NN,BX$320,FALSE),5)="Csere",VLOOKUP(LEFT(VLOOKUP($A226,csapatok!$A:$NN,BX$320,FALSE),LEN(VLOOKUP($A226,csapatok!$A:$NN,BX$320,FALSE))-6),'csapat-ranglista'!$A:$FP,BX$321,FALSE)/8,VLOOKUP(VLOOKUP($A226,csapatok!$A:$NN,BX$320,FALSE),'csapat-ranglista'!$A:$FP,BX$321,FALSE)/4),0)</f>
        <v>0</v>
      </c>
      <c r="BY226" s="223">
        <f>IFERROR(IF(RIGHT(VLOOKUP($A226,csapatok!$A:$NN,BY$320,FALSE),5)="Csere",VLOOKUP(LEFT(VLOOKUP($A226,csapatok!$A:$NN,BY$320,FALSE),LEN(VLOOKUP($A226,csapatok!$A:$NN,BY$320,FALSE))-6),'csapat-ranglista'!$A:$FP,BY$321,FALSE)/8,VLOOKUP(VLOOKUP($A226,csapatok!$A:$NN,BY$320,FALSE),'csapat-ranglista'!$A:$FP,BY$321,FALSE)/4),0)</f>
        <v>0</v>
      </c>
      <c r="BZ226" s="223">
        <f>IFERROR(IF(RIGHT(VLOOKUP($A226,csapatok!$A:$NN,BZ$320,FALSE),5)="Csere",VLOOKUP(LEFT(VLOOKUP($A226,csapatok!$A:$NN,BZ$320,FALSE),LEN(VLOOKUP($A226,csapatok!$A:$NN,BZ$320,FALSE))-6),'csapat-ranglista'!$A:$FP,BZ$321,FALSE)/8,VLOOKUP(VLOOKUP($A226,csapatok!$A:$NN,BZ$320,FALSE),'csapat-ranglista'!$A:$FP,BZ$321,FALSE)/4),0)</f>
        <v>0</v>
      </c>
      <c r="CA226" s="223">
        <f>IFERROR(IF(RIGHT(VLOOKUP($A226,csapatok!$A:$NN,CA$320,FALSE),5)="Csere",VLOOKUP(LEFT(VLOOKUP($A226,csapatok!$A:$NN,CA$320,FALSE),LEN(VLOOKUP($A226,csapatok!$A:$NN,CA$320,FALSE))-6),'csapat-ranglista'!$A:$FP,CA$321,FALSE)/8,VLOOKUP(VLOOKUP($A226,csapatok!$A:$NN,CA$320,FALSE),'csapat-ranglista'!$A:$FP,CA$321,FALSE)/4),0)</f>
        <v>0</v>
      </c>
      <c r="CB226" s="223">
        <f>IFERROR(IF(RIGHT(VLOOKUP($A226,csapatok!$A:$NN,CB$320,FALSE),5)="Csere",VLOOKUP(LEFT(VLOOKUP($A226,csapatok!$A:$NN,CB$320,FALSE),LEN(VLOOKUP($A226,csapatok!$A:$NN,CB$320,FALSE))-6),'csapat-ranglista'!$A:$FP,CB$321,FALSE)/8,VLOOKUP(VLOOKUP($A226,csapatok!$A:$NN,CB$320,FALSE),'csapat-ranglista'!$A:$FP,CB$321,FALSE)/4),0)</f>
        <v>0</v>
      </c>
      <c r="CC226" s="223">
        <f>IFERROR(IF(RIGHT(VLOOKUP($A226,csapatok!$A:$NN,CC$320,FALSE),5)="Csere",VLOOKUP(LEFT(VLOOKUP($A226,csapatok!$A:$NN,CC$320,FALSE),LEN(VLOOKUP($A226,csapatok!$A:$NN,CC$320,FALSE))-6),'csapat-ranglista'!$A:$FP,CC$321,FALSE)/8,VLOOKUP(VLOOKUP($A226,csapatok!$A:$NN,CC$320,FALSE),'csapat-ranglista'!$A:$FP,CC$321,FALSE)/4),0)</f>
        <v>0</v>
      </c>
      <c r="CD226" s="223">
        <f>IFERROR(IF(RIGHT(VLOOKUP($A226,csapatok!$A:$NN,CD$320,FALSE),5)="Csere",VLOOKUP(LEFT(VLOOKUP($A226,csapatok!$A:$NN,CD$320,FALSE),LEN(VLOOKUP($A226,csapatok!$A:$NN,CD$320,FALSE))-6),'csapat-ranglista'!$A:$FP,CD$321,FALSE)/8,VLOOKUP(VLOOKUP($A226,csapatok!$A:$NN,CD$320,FALSE),'csapat-ranglista'!$A:$FP,CD$321,FALSE)/4),0)</f>
        <v>0</v>
      </c>
      <c r="CE226" s="223">
        <f>IFERROR(IF(RIGHT(VLOOKUP($A226,csapatok!$A:$NN,CE$320,FALSE),5)="Csere",VLOOKUP(LEFT(VLOOKUP($A226,csapatok!$A:$NN,CE$320,FALSE),LEN(VLOOKUP($A226,csapatok!$A:$NN,CE$320,FALSE))-6),'csapat-ranglista'!$A:$FP,CE$321,FALSE)/8,VLOOKUP(VLOOKUP($A226,csapatok!$A:$NN,CE$320,FALSE),'csapat-ranglista'!$A:$FP,CE$321,FALSE)/4),0)</f>
        <v>0</v>
      </c>
      <c r="CF226" s="223">
        <f>IFERROR(IF(RIGHT(VLOOKUP($A226,csapatok!$A:$NN,CF$320,FALSE),5)="Csere",VLOOKUP(LEFT(VLOOKUP($A226,csapatok!$A:$NN,CF$320,FALSE),LEN(VLOOKUP($A226,csapatok!$A:$NN,CF$320,FALSE))-6),'csapat-ranglista'!$A:$FP,CF$321,FALSE)/8,VLOOKUP(VLOOKUP($A226,csapatok!$A:$NN,CF$320,FALSE),'csapat-ranglista'!$A:$FP,CF$321,FALSE)/4),0)</f>
        <v>0</v>
      </c>
      <c r="CG226" s="223">
        <f>IFERROR(IF(RIGHT(VLOOKUP($A226,csapatok!$A:$NN,CG$320,FALSE),5)="Csere",VLOOKUP(LEFT(VLOOKUP($A226,csapatok!$A:$NN,CG$320,FALSE),LEN(VLOOKUP($A226,csapatok!$A:$NN,CG$320,FALSE))-6),'csapat-ranglista'!$A:$FP,CG$321,FALSE)/8,VLOOKUP(VLOOKUP($A226,csapatok!$A:$NN,CG$320,FALSE),'csapat-ranglista'!$A:$FP,CG$321,FALSE)/4),0)</f>
        <v>0</v>
      </c>
      <c r="CH226" s="223">
        <f>IFERROR(IF(RIGHT(VLOOKUP($A226,csapatok!$A:$NN,CH$320,FALSE),5)="Csere",VLOOKUP(LEFT(VLOOKUP($A226,csapatok!$A:$NN,CH$320,FALSE),LEN(VLOOKUP($A226,csapatok!$A:$NN,CH$320,FALSE))-6),'csapat-ranglista'!$A:$FP,CH$321,FALSE)/8,VLOOKUP(VLOOKUP($A226,csapatok!$A:$NN,CH$320,FALSE),'csapat-ranglista'!$A:$FP,CH$321,FALSE)/4),0)</f>
        <v>0</v>
      </c>
      <c r="CI226" s="223">
        <f>IFERROR(IF(RIGHT(VLOOKUP($A226,csapatok!$A:$NN,CI$320,FALSE),5)="Csere",VLOOKUP(LEFT(VLOOKUP($A226,csapatok!$A:$NN,CI$320,FALSE),LEN(VLOOKUP($A226,csapatok!$A:$NN,CI$320,FALSE))-6),'csapat-ranglista'!$A:$FP,CI$321,FALSE)/8,VLOOKUP(VLOOKUP($A226,csapatok!$A:$NN,CI$320,FALSE),'csapat-ranglista'!$A:$FP,CI$321,FALSE)/4),0)</f>
        <v>0</v>
      </c>
      <c r="CJ226" s="224">
        <f>versenyek!$IQ$11*IFERROR(VLOOKUP(VLOOKUP($A226,versenyek!IP:IR,3,FALSE),szabalyok!$A$16:$B$23,2,FALSE)/4,0)</f>
        <v>0</v>
      </c>
      <c r="CK226" s="224">
        <f>versenyek!$IT$11*IFERROR(VLOOKUP(VLOOKUP($A226,versenyek!IS:IU,3,FALSE),szabalyok!$A$16:$B$23,2,FALSE)/4,0)</f>
        <v>0</v>
      </c>
      <c r="CL226" s="223">
        <f>IFERROR(IF(RIGHT(VLOOKUP($A226,csapatok!$A:$NN,CL$320,FALSE),5)="Csere",VLOOKUP(LEFT(VLOOKUP($A226,csapatok!$A:$NN,CL$320,FALSE),LEN(VLOOKUP($A226,csapatok!$A:$NN,CL$320,FALSE))-6),'csapat-ranglista'!$A:$FP,CL$321,FALSE)/8,VLOOKUP(VLOOKUP($A226,csapatok!$A:$NN,CL$320,FALSE),'csapat-ranglista'!$A:$FP,CL$321,FALSE)/4),0)</f>
        <v>0</v>
      </c>
      <c r="CM226" s="223">
        <f>IFERROR(IF(RIGHT(VLOOKUP($A226,csapatok!$A:$NN,CM$320,FALSE),5)="Csere",VLOOKUP(LEFT(VLOOKUP($A226,csapatok!$A:$NN,CM$320,FALSE),LEN(VLOOKUP($A226,csapatok!$A:$NN,CM$320,FALSE))-6),'csapat-ranglista'!$A:$FP,CM$321,FALSE)/8,VLOOKUP(VLOOKUP($A226,csapatok!$A:$NN,CM$320,FALSE),'csapat-ranglista'!$A:$FP,CM$321,FALSE)/4),0)</f>
        <v>0</v>
      </c>
      <c r="CN226" s="223">
        <f>IFERROR(IF(RIGHT(VLOOKUP($A226,csapatok!$A:$NN,CN$320,FALSE),5)="Csere",VLOOKUP(LEFT(VLOOKUP($A226,csapatok!$A:$NN,CN$320,FALSE),LEN(VLOOKUP($A226,csapatok!$A:$NN,CN$320,FALSE))-6),'csapat-ranglista'!$A:$FP,CN$321,FALSE)/8,VLOOKUP(VLOOKUP($A226,csapatok!$A:$NN,CN$320,FALSE),'csapat-ranglista'!$A:$FP,CN$321,FALSE)/4),0)</f>
        <v>0</v>
      </c>
      <c r="CO226" s="223">
        <f>IFERROR(IF(RIGHT(VLOOKUP($A226,csapatok!$A:$NN,CO$320,FALSE),5)="Csere",VLOOKUP(LEFT(VLOOKUP($A226,csapatok!$A:$NN,CO$320,FALSE),LEN(VLOOKUP($A226,csapatok!$A:$NN,CO$320,FALSE))-6),'csapat-ranglista'!$A:$FP,CO$321,FALSE)/8,VLOOKUP(VLOOKUP($A226,csapatok!$A:$NN,CO$320,FALSE),'csapat-ranglista'!$A:$FP,CO$321,FALSE)/4),0)</f>
        <v>0</v>
      </c>
      <c r="CP226" s="223">
        <f>IFERROR(IF(RIGHT(VLOOKUP($A226,csapatok!$A:$NN,CP$320,FALSE),5)="Csere",VLOOKUP(LEFT(VLOOKUP($A226,csapatok!$A:$NN,CP$320,FALSE),LEN(VLOOKUP($A226,csapatok!$A:$NN,CP$320,FALSE))-6),'csapat-ranglista'!$A:$FP,CP$321,FALSE)/8,VLOOKUP(VLOOKUP($A226,csapatok!$A:$NN,CP$320,FALSE),'csapat-ranglista'!$A:$FP,CP$321,FALSE)/4),0)</f>
        <v>0</v>
      </c>
      <c r="CQ226" s="223">
        <f>IFERROR(IF(RIGHT(VLOOKUP($A226,csapatok!$A:$NN,CQ$320,FALSE),5)="Csere",VLOOKUP(LEFT(VLOOKUP($A226,csapatok!$A:$NN,CQ$320,FALSE),LEN(VLOOKUP($A226,csapatok!$A:$NN,CQ$320,FALSE))-6),'csapat-ranglista'!$A:$FP,CQ$321,FALSE)/8,VLOOKUP(VLOOKUP($A226,csapatok!$A:$NN,CQ$320,FALSE),'csapat-ranglista'!$A:$FP,CQ$321,FALSE)/4),0)</f>
        <v>0</v>
      </c>
      <c r="CR226" s="223">
        <f>IFERROR(IF(RIGHT(VLOOKUP($A226,csapatok!$A:$NN,CR$320,FALSE),5)="Csere",VLOOKUP(LEFT(VLOOKUP($A226,csapatok!$A:$NN,CR$320,FALSE),LEN(VLOOKUP($A226,csapatok!$A:$NN,CR$320,FALSE))-6),'csapat-ranglista'!$A:$FP,CR$321,FALSE)/8,VLOOKUP(VLOOKUP($A226,csapatok!$A:$NN,CR$320,FALSE),'csapat-ranglista'!$A:$FP,CR$321,FALSE)/4),0)</f>
        <v>0</v>
      </c>
      <c r="CS226" s="223">
        <f>IFERROR(IF(RIGHT(VLOOKUP($A226,csapatok!$A:$NN,CS$320,FALSE),5)="Csere",VLOOKUP(LEFT(VLOOKUP($A226,csapatok!$A:$NN,CS$320,FALSE),LEN(VLOOKUP($A226,csapatok!$A:$NN,CS$320,FALSE))-6),'csapat-ranglista'!$A:$FP,CS$321,FALSE)/8,VLOOKUP(VLOOKUP($A226,csapatok!$A:$NN,CS$320,FALSE),'csapat-ranglista'!$A:$FP,CS$321,FALSE)/4),0)</f>
        <v>0</v>
      </c>
      <c r="CT226" s="223">
        <f>IFERROR(IF(RIGHT(VLOOKUP($A226,csapatok!$A:$NN,CT$320,FALSE),5)="Csere",VLOOKUP(LEFT(VLOOKUP($A226,csapatok!$A:$NN,CT$320,FALSE),LEN(VLOOKUP($A226,csapatok!$A:$NN,CT$320,FALSE))-6),'csapat-ranglista'!$A:$FP,CT$321,FALSE)/8,VLOOKUP(VLOOKUP($A226,csapatok!$A:$NN,CT$320,FALSE),'csapat-ranglista'!$A:$FP,CT$321,FALSE)/4),0)</f>
        <v>0</v>
      </c>
      <c r="CU226" s="223">
        <f>IFERROR(IF(RIGHT(VLOOKUP($A226,csapatok!$A:$NN,CU$320,FALSE),5)="Csere",VLOOKUP(LEFT(VLOOKUP($A226,csapatok!$A:$NN,CU$320,FALSE),LEN(VLOOKUP($A226,csapatok!$A:$NN,CU$320,FALSE))-6),'csapat-ranglista'!$A:$FP,CU$321,FALSE)/8,VLOOKUP(VLOOKUP($A226,csapatok!$A:$NN,CU$320,FALSE),'csapat-ranglista'!$A:$FP,CU$321,FALSE)/4),0)</f>
        <v>0</v>
      </c>
      <c r="CV226" s="223">
        <f>IFERROR(IF(RIGHT(VLOOKUP($A226,csapatok!$A:$NN,CV$320,FALSE),5)="Csere",VLOOKUP(LEFT(VLOOKUP($A226,csapatok!$A:$NN,CV$320,FALSE),LEN(VLOOKUP($A226,csapatok!$A:$NN,CV$320,FALSE))-6),'csapat-ranglista'!$A:$FP,CV$321,FALSE)/8,VLOOKUP(VLOOKUP($A226,csapatok!$A:$NN,CV$320,FALSE),'csapat-ranglista'!$A:$FP,CV$321,FALSE)/4),0)</f>
        <v>0</v>
      </c>
      <c r="CW226" s="223">
        <f>IFERROR(IF(RIGHT(VLOOKUP($A226,csapatok!$A:$NN,CW$320,FALSE),5)="Csere",VLOOKUP(LEFT(VLOOKUP($A226,csapatok!$A:$NN,CW$320,FALSE),LEN(VLOOKUP($A226,csapatok!$A:$NN,CW$320,FALSE))-6),'csapat-ranglista'!$A:$FP,CW$321,FALSE)/8,VLOOKUP(VLOOKUP($A226,csapatok!$A:$NN,CW$320,FALSE),'csapat-ranglista'!$A:$FP,CW$321,FALSE)/4),0)</f>
        <v>0</v>
      </c>
      <c r="CX226" s="223">
        <f>IFERROR(IF(RIGHT(VLOOKUP($A226,csapatok!$A:$NN,CX$320,FALSE),5)="Csere",VLOOKUP(LEFT(VLOOKUP($A226,csapatok!$A:$NN,CX$320,FALSE),LEN(VLOOKUP($A226,csapatok!$A:$NN,CX$320,FALSE))-6),'csapat-ranglista'!$A:$FP,CX$321,FALSE)/8,VLOOKUP(VLOOKUP($A226,csapatok!$A:$NN,CX$320,FALSE),'csapat-ranglista'!$A:$FP,CX$321,FALSE)/4),0)</f>
        <v>0</v>
      </c>
      <c r="CY226" s="223">
        <f>IFERROR(IF(RIGHT(VLOOKUP($A226,csapatok!$A:$NN,CY$320,FALSE),5)="Csere",VLOOKUP(LEFT(VLOOKUP($A226,csapatok!$A:$NN,CY$320,FALSE),LEN(VLOOKUP($A226,csapatok!$A:$NN,CY$320,FALSE))-6),'csapat-ranglista'!$A:$FP,CY$321,FALSE)/8,VLOOKUP(VLOOKUP($A226,csapatok!$A:$NN,CY$320,FALSE),'csapat-ranglista'!$A:$FP,CY$321,FALSE)/4),0)</f>
        <v>0</v>
      </c>
      <c r="CZ226" s="223">
        <f>IFERROR(IF(RIGHT(VLOOKUP($A226,csapatok!$A:$NN,CZ$320,FALSE),5)="Csere",VLOOKUP(LEFT(VLOOKUP($A226,csapatok!$A:$NN,CZ$320,FALSE),LEN(VLOOKUP($A226,csapatok!$A:$NN,CZ$320,FALSE))-6),'csapat-ranglista'!$A:$FP,CZ$321,FALSE)/8,VLOOKUP(VLOOKUP($A226,csapatok!$A:$NN,CZ$320,FALSE),'csapat-ranglista'!$A:$FP,CZ$321,FALSE)/4),0)</f>
        <v>0</v>
      </c>
      <c r="DA226" s="223">
        <f>IFERROR(IF(RIGHT(VLOOKUP($A226,csapatok!$A:$NN,DA$320,FALSE),5)="Csere",VLOOKUP(LEFT(VLOOKUP($A226,csapatok!$A:$NN,DA$320,FALSE),LEN(VLOOKUP($A226,csapatok!$A:$NN,DA$320,FALSE))-6),'csapat-ranglista'!$A:$FP,DA$321,FALSE)/8,VLOOKUP(VLOOKUP($A226,csapatok!$A:$NN,DA$320,FALSE),'csapat-ranglista'!$A:$FP,DA$321,FALSE)/4),0)</f>
        <v>0</v>
      </c>
      <c r="DB226" s="223">
        <f>IFERROR(IF(RIGHT(VLOOKUP($A226,csapatok!$A:$NN,DB$320,FALSE),5)="Csere",VLOOKUP(LEFT(VLOOKUP($A226,csapatok!$A:$NN,DB$320,FALSE),LEN(VLOOKUP($A226,csapatok!$A:$NN,DB$320,FALSE))-6),'csapat-ranglista'!$A:$FP,DB$321,FALSE)/8,VLOOKUP(VLOOKUP($A226,csapatok!$A:$NN,DB$320,FALSE),'csapat-ranglista'!$A:$FP,DB$321,FALSE)/4),0)</f>
        <v>0</v>
      </c>
      <c r="DC226" s="223">
        <f>IFERROR(IF(RIGHT(VLOOKUP($A226,csapatok!$A:$NN,DC$320,FALSE),5)="Csere",VLOOKUP(LEFT(VLOOKUP($A226,csapatok!$A:$NN,DC$320,FALSE),LEN(VLOOKUP($A226,csapatok!$A:$NN,DC$320,FALSE))-6),'csapat-ranglista'!$A:$FP,DC$321,FALSE)/8,VLOOKUP(VLOOKUP($A226,csapatok!$A:$NN,DC$320,FALSE),'csapat-ranglista'!$A:$FP,DC$321,FALSE)/4),0)</f>
        <v>0</v>
      </c>
      <c r="DD226" s="223">
        <f>IFERROR(IF(RIGHT(VLOOKUP($A226,csapatok!$A:$NN,DD$320,FALSE),5)="Csere",VLOOKUP(LEFT(VLOOKUP($A226,csapatok!$A:$NN,DD$320,FALSE),LEN(VLOOKUP($A226,csapatok!$A:$NN,DD$320,FALSE))-6),'csapat-ranglista'!$A:$FP,DD$321,FALSE)/8,VLOOKUP(VLOOKUP($A226,csapatok!$A:$NN,DD$320,FALSE),'csapat-ranglista'!$A:$FP,DD$321,FALSE)/4),0)</f>
        <v>0</v>
      </c>
      <c r="DE226" s="223">
        <f>IFERROR(IF(RIGHT(VLOOKUP($A226,csapatok!$A:$NN,DE$320,FALSE),5)="Csere",VLOOKUP(LEFT(VLOOKUP($A226,csapatok!$A:$NN,DE$320,FALSE),LEN(VLOOKUP($A226,csapatok!$A:$NN,DE$320,FALSE))-6),'csapat-ranglista'!$A:$FP,DE$321,FALSE)/8,VLOOKUP(VLOOKUP($A226,csapatok!$A:$NN,DE$320,FALSE),'csapat-ranglista'!$A:$FP,DE$321,FALSE)/4),0)</f>
        <v>0</v>
      </c>
      <c r="DF226" s="223">
        <f>IFERROR(IF(RIGHT(VLOOKUP($A226,csapatok!$A:$NN,DF$320,FALSE),5)="Csere",VLOOKUP(LEFT(VLOOKUP($A226,csapatok!$A:$NN,DF$320,FALSE),LEN(VLOOKUP($A226,csapatok!$A:$NN,DF$320,FALSE))-6),'csapat-ranglista'!$A:$FP,DF$321,FALSE)/8,VLOOKUP(VLOOKUP($A226,csapatok!$A:$NN,DF$320,FALSE),'csapat-ranglista'!$A:$FP,DF$321,FALSE)/4),0)</f>
        <v>0</v>
      </c>
      <c r="DG226" s="223">
        <f>IFERROR(IF(RIGHT(VLOOKUP($A226,csapatok!$A:$NN,DG$320,FALSE),5)="Csere",VLOOKUP(LEFT(VLOOKUP($A226,csapatok!$A:$NN,DG$320,FALSE),LEN(VLOOKUP($A226,csapatok!$A:$NN,DG$320,FALSE))-6),'csapat-ranglista'!$A:$FP,DG$321,FALSE)/8,VLOOKUP(VLOOKUP($A226,csapatok!$A:$NN,DG$320,FALSE),'csapat-ranglista'!$A:$FP,DG$321,FALSE)/4),0)</f>
        <v>0</v>
      </c>
      <c r="DH226" s="223">
        <f>IFERROR(IF(RIGHT(VLOOKUP($A226,csapatok!$A:$NN,DH$320,FALSE),5)="Csere",VLOOKUP(LEFT(VLOOKUP($A226,csapatok!$A:$NN,DH$320,FALSE),LEN(VLOOKUP($A226,csapatok!$A:$NN,DH$320,FALSE))-6),'csapat-ranglista'!$A:$FP,DH$321,FALSE)/8,VLOOKUP(VLOOKUP($A226,csapatok!$A:$NN,DH$320,FALSE),'csapat-ranglista'!$A:$FP,DH$321,FALSE)/4),0)</f>
        <v>0</v>
      </c>
      <c r="DI226" s="223">
        <f>IFERROR(IF(RIGHT(VLOOKUP($A226,csapatok!$A:$NN,DI$320,FALSE),5)="Csere",VLOOKUP(LEFT(VLOOKUP($A226,csapatok!$A:$NN,DI$320,FALSE),LEN(VLOOKUP($A226,csapatok!$A:$NN,DI$320,FALSE))-6),'csapat-ranglista'!$A:$FP,DI$321,FALSE)/8,VLOOKUP(VLOOKUP($A226,csapatok!$A:$NN,DI$320,FALSE),'csapat-ranglista'!$A:$FP,DI$321,FALSE)/4),0)</f>
        <v>0</v>
      </c>
      <c r="DJ226" s="223">
        <f>IFERROR(IF(RIGHT(VLOOKUP($A226,csapatok!$A:$NN,DJ$320,FALSE),5)="Csere",VLOOKUP(LEFT(VLOOKUP($A226,csapatok!$A:$NN,DJ$320,FALSE),LEN(VLOOKUP($A226,csapatok!$A:$NN,DJ$320,FALSE))-6),'csapat-ranglista'!$A:$FP,DJ$321,FALSE)/8,VLOOKUP(VLOOKUP($A226,csapatok!$A:$NN,DJ$320,FALSE),'csapat-ranglista'!$A:$FP,DJ$321,FALSE)/4),0)</f>
        <v>0</v>
      </c>
      <c r="DK226" s="223">
        <f>IFERROR(IF(RIGHT(VLOOKUP($A226,csapatok!$A:$NN,DK$320,FALSE),5)="Csere",VLOOKUP(LEFT(VLOOKUP($A226,csapatok!$A:$NN,DK$320,FALSE),LEN(VLOOKUP($A226,csapatok!$A:$NN,DK$320,FALSE))-6),'csapat-ranglista'!$A:$FP,DK$321,FALSE)/8,VLOOKUP(VLOOKUP($A226,csapatok!$A:$NN,DK$320,FALSE),'csapat-ranglista'!$A:$FP,DK$321,FALSE)/4),0)</f>
        <v>0</v>
      </c>
      <c r="DL226" s="223">
        <f>IFERROR(IF(RIGHT(VLOOKUP($A226,csapatok!$A:$NN,DL$320,FALSE),5)="Csere",VLOOKUP(LEFT(VLOOKUP($A226,csapatok!$A:$NN,DL$320,FALSE),LEN(VLOOKUP($A226,csapatok!$A:$NN,DL$320,FALSE))-6),'csapat-ranglista'!$A:$FP,DL$321,FALSE)/8,VLOOKUP(VLOOKUP($A226,csapatok!$A:$NN,DL$320,FALSE),'csapat-ranglista'!$A:$FP,DL$321,FALSE)/4),0)</f>
        <v>0</v>
      </c>
      <c r="DM226" s="223">
        <f>IFERROR(IF(RIGHT(VLOOKUP($A226,csapatok!$A:$NN,DM$320,FALSE),5)="Csere",VLOOKUP(LEFT(VLOOKUP($A226,csapatok!$A:$NN,DM$320,FALSE),LEN(VLOOKUP($A226,csapatok!$A:$NN,DM$320,FALSE))-6),'csapat-ranglista'!$A:$FP,DM$321,FALSE)/8,VLOOKUP(VLOOKUP($A226,csapatok!$A:$NN,DM$320,FALSE),'csapat-ranglista'!$A:$FP,DM$321,FALSE)/4),0)</f>
        <v>0</v>
      </c>
      <c r="DN226" s="223">
        <f>IFERROR(IF(RIGHT(VLOOKUP($A226,csapatok!$A:$NN,DN$320,FALSE),5)="Csere",VLOOKUP(LEFT(VLOOKUP($A226,csapatok!$A:$NN,DN$320,FALSE),LEN(VLOOKUP($A226,csapatok!$A:$NN,DN$320,FALSE))-6),'csapat-ranglista'!$A:$FP,DN$321,FALSE)/8,VLOOKUP(VLOOKUP($A226,csapatok!$A:$NN,DN$320,FALSE),'csapat-ranglista'!$A:$FP,DN$321,FALSE)/4),0)</f>
        <v>0</v>
      </c>
      <c r="DO226" s="224">
        <f>versenyek!$MF$11*IFERROR(VLOOKUP(VLOOKUP($A226,versenyek!ME:MG,3,FALSE),szabalyok!$A$16:$B$23,2,FALSE)/4,0)</f>
        <v>0</v>
      </c>
      <c r="DP226" s="224">
        <f>versenyek!$MI$11*IFERROR(VLOOKUP(VLOOKUP($A226,versenyek!MH:MJ,3,FALSE),szabalyok!$A$16:$B$23,2,FALSE)/4,0)</f>
        <v>0</v>
      </c>
      <c r="DQ226" s="223">
        <f>IFERROR(IF(RIGHT(VLOOKUP($A226,csapatok!$A:$NN,DQ$320,FALSE),5)="Csere",VLOOKUP(LEFT(VLOOKUP($A226,csapatok!$A:$NN,DQ$320,FALSE),LEN(VLOOKUP($A226,csapatok!$A:$NN,DQ$320,FALSE))-6),'csapat-ranglista'!$A:$FP,DQ$321,FALSE)/8,VLOOKUP(VLOOKUP($A226,csapatok!$A:$NN,DQ$320,FALSE),'csapat-ranglista'!$A:$FP,DQ$321,FALSE)/4),0)</f>
        <v>0</v>
      </c>
      <c r="DR226" s="223">
        <f>IFERROR(IF(RIGHT(VLOOKUP($A226,csapatok!$A:$NN,DR$320,FALSE),5)="Csere",VLOOKUP(LEFT(VLOOKUP($A226,csapatok!$A:$NN,DR$320,FALSE),LEN(VLOOKUP($A226,csapatok!$A:$NN,DR$320,FALSE))-6),'csapat-ranglista'!$A:$FP,DR$321,FALSE)/8,VLOOKUP(VLOOKUP($A226,csapatok!$A:$NN,DR$320,FALSE),'csapat-ranglista'!$A:$FP,DR$321,FALSE)/4),0)</f>
        <v>0</v>
      </c>
      <c r="DS226" s="223">
        <f>IFERROR(IF(RIGHT(VLOOKUP($A226,csapatok!$A:$NN,DS$320,FALSE),5)="Csere",VLOOKUP(LEFT(VLOOKUP($A226,csapatok!$A:$NN,DS$320,FALSE),LEN(VLOOKUP($A226,csapatok!$A:$NN,DS$320,FALSE))-6),'csapat-ranglista'!$A:$FP,DS$321,FALSE)/8,VLOOKUP(VLOOKUP($A226,csapatok!$A:$NN,DS$320,FALSE),'csapat-ranglista'!$A:$FP,DS$321,FALSE)/4),0)</f>
        <v>0</v>
      </c>
      <c r="DT226" s="223">
        <f>IFERROR(IF(RIGHT(VLOOKUP($A226,csapatok!$A:$NN,DT$320,FALSE),5)="Csere",VLOOKUP(LEFT(VLOOKUP($A226,csapatok!$A:$NN,DT$320,FALSE),LEN(VLOOKUP($A226,csapatok!$A:$NN,DT$320,FALSE))-6),'csapat-ranglista'!$A:$FP,DT$321,FALSE)/8,VLOOKUP(VLOOKUP($A226,csapatok!$A:$NN,DT$320,FALSE),'csapat-ranglista'!$A:$FP,DT$321,FALSE)/4),0)</f>
        <v>0</v>
      </c>
      <c r="DU226" s="223">
        <f>IFERROR(IF(RIGHT(VLOOKUP($A226,csapatok!$A:$NN,DU$320,FALSE),5)="Csere",VLOOKUP(LEFT(VLOOKUP($A226,csapatok!$A:$NN,DU$320,FALSE),LEN(VLOOKUP($A226,csapatok!$A:$NN,DU$320,FALSE))-6),'csapat-ranglista'!$A:$FP,DU$321,FALSE)/8,VLOOKUP(VLOOKUP($A226,csapatok!$A:$NN,DU$320,FALSE),'csapat-ranglista'!$A:$FP,DU$321,FALSE)/4),0)</f>
        <v>0</v>
      </c>
      <c r="DV226" s="223">
        <f>IFERROR(IF(RIGHT(VLOOKUP($A226,csapatok!$A:$NN,DV$320,FALSE),5)="Csere",VLOOKUP(LEFT(VLOOKUP($A226,csapatok!$A:$NN,DV$320,FALSE),LEN(VLOOKUP($A226,csapatok!$A:$NN,DV$320,FALSE))-6),'csapat-ranglista'!$A:$FP,DV$321,FALSE)/8,VLOOKUP(VLOOKUP($A226,csapatok!$A:$NN,DV$320,FALSE),'csapat-ranglista'!$A:$FP,DV$321,FALSE)/4),0)</f>
        <v>0</v>
      </c>
      <c r="DW226" s="223">
        <f>IFERROR(IF(RIGHT(VLOOKUP($A226,csapatok!$A:$NN,DW$320,FALSE),5)="Csere",VLOOKUP(LEFT(VLOOKUP($A226,csapatok!$A:$NN,DW$320,FALSE),LEN(VLOOKUP($A226,csapatok!$A:$NN,DW$320,FALSE))-6),'csapat-ranglista'!$A:$FP,DW$321,FALSE)/8,VLOOKUP(VLOOKUP($A226,csapatok!$A:$NN,DW$320,FALSE),'csapat-ranglista'!$A:$FP,DW$321,FALSE)/4),0)</f>
        <v>0</v>
      </c>
      <c r="DX226" s="223">
        <f>IFERROR(IF(RIGHT(VLOOKUP($A226,csapatok!$A:$NN,DX$320,FALSE),5)="Csere",VLOOKUP(LEFT(VLOOKUP($A226,csapatok!$A:$NN,DX$320,FALSE),LEN(VLOOKUP($A226,csapatok!$A:$NN,DX$320,FALSE))-6),'csapat-ranglista'!$A:$FP,DX$321,FALSE)/8,VLOOKUP(VLOOKUP($A226,csapatok!$A:$NN,DX$320,FALSE),'csapat-ranglista'!$A:$FP,DX$321,FALSE)/4),0)</f>
        <v>0</v>
      </c>
      <c r="DY226" s="223">
        <f>IFERROR(IF(RIGHT(VLOOKUP($A226,csapatok!$A:$NN,DY$320,FALSE),5)="Csere",VLOOKUP(LEFT(VLOOKUP($A226,csapatok!$A:$NN,DY$320,FALSE),LEN(VLOOKUP($A226,csapatok!$A:$NN,DY$320,FALSE))-6),'csapat-ranglista'!$A:$FP,DY$321,FALSE)/8,VLOOKUP(VLOOKUP($A226,csapatok!$A:$NN,DY$320,FALSE),'csapat-ranglista'!$A:$FP,DY$321,FALSE)/4),0)</f>
        <v>0</v>
      </c>
      <c r="DZ226" s="223">
        <f>IFERROR(IF(RIGHT(VLOOKUP($A226,csapatok!$A:$NN,DZ$320,FALSE),5)="Csere",VLOOKUP(LEFT(VLOOKUP($A226,csapatok!$A:$NN,DZ$320,FALSE),LEN(VLOOKUP($A226,csapatok!$A:$NN,DZ$320,FALSE))-6),'csapat-ranglista'!$A:$FP,DZ$321,FALSE)/8,VLOOKUP(VLOOKUP($A226,csapatok!$A:$NN,DZ$320,FALSE),'csapat-ranglista'!$A:$FP,DZ$321,FALSE)/4),0)</f>
        <v>0</v>
      </c>
      <c r="EA226" s="223">
        <f>IFERROR(IF(RIGHT(VLOOKUP($A226,csapatok!$A:$NN,EA$320,FALSE),5)="Csere",VLOOKUP(LEFT(VLOOKUP($A226,csapatok!$A:$NN,EA$320,FALSE),LEN(VLOOKUP($A226,csapatok!$A:$NN,EA$320,FALSE))-6),'csapat-ranglista'!$A:$FP,EA$321,FALSE)/8,VLOOKUP(VLOOKUP($A226,csapatok!$A:$NN,EA$320,FALSE),'csapat-ranglista'!$A:$FP,EA$321,FALSE)/4),0)</f>
        <v>0</v>
      </c>
      <c r="EB226" s="223">
        <f>IFERROR(IF(RIGHT(VLOOKUP($A226,csapatok!$A:$NN,EB$320,FALSE),5)="Csere",VLOOKUP(LEFT(VLOOKUP($A226,csapatok!$A:$NN,EB$320,FALSE),LEN(VLOOKUP($A226,csapatok!$A:$NN,EB$320,FALSE))-6),'csapat-ranglista'!$A:$FP,EB$321,FALSE)/8,VLOOKUP(VLOOKUP($A226,csapatok!$A:$NN,EB$320,FALSE),'csapat-ranglista'!$A:$FP,EB$321,FALSE)/4),0)</f>
        <v>0</v>
      </c>
      <c r="EC226" s="223">
        <f>IFERROR(IF(RIGHT(VLOOKUP($A226,csapatok!$A:$NN,EC$320,FALSE),5)="Csere",VLOOKUP(LEFT(VLOOKUP($A226,csapatok!$A:$NN,EC$320,FALSE),LEN(VLOOKUP($A226,csapatok!$A:$NN,EC$320,FALSE))-6),'csapat-ranglista'!$A:$FP,EC$321,FALSE)/8,VLOOKUP(VLOOKUP($A226,csapatok!$A:$NN,EC$320,FALSE),'csapat-ranglista'!$A:$FP,EC$321,FALSE)/4),0)</f>
        <v>0</v>
      </c>
      <c r="ED226" s="223">
        <f>IFERROR(IF(RIGHT(VLOOKUP($A226,csapatok!$A:$NN,ED$320,FALSE),5)="Csere",VLOOKUP(LEFT(VLOOKUP($A226,csapatok!$A:$NN,ED$320,FALSE),LEN(VLOOKUP($A226,csapatok!$A:$NN,ED$320,FALSE))-6),'csapat-ranglista'!$A:$FP,ED$321,FALSE)/8,VLOOKUP(VLOOKUP($A226,csapatok!$A:$NN,ED$320,FALSE),'csapat-ranglista'!$A:$FP,ED$321,FALSE)/4),0)</f>
        <v>0</v>
      </c>
      <c r="EE226" s="223">
        <f>IFERROR(IF(RIGHT(VLOOKUP($A226,csapatok!$A:$NN,EE$320,FALSE),5)="Csere",VLOOKUP(LEFT(VLOOKUP($A226,csapatok!$A:$NN,EE$320,FALSE),LEN(VLOOKUP($A226,csapatok!$A:$NN,EE$320,FALSE))-6),'csapat-ranglista'!$A:$FP,EE$321,FALSE)/8,VLOOKUP(VLOOKUP($A226,csapatok!$A:$NN,EE$320,FALSE),'csapat-ranglista'!$A:$FP,EE$321,FALSE)/4),0)</f>
        <v>0</v>
      </c>
      <c r="EF226" s="223">
        <f>IFERROR(IF(RIGHT(VLOOKUP($A226,csapatok!$A:$NN,EF$320,FALSE),5)="Csere",VLOOKUP(LEFT(VLOOKUP($A226,csapatok!$A:$NN,EF$320,FALSE),LEN(VLOOKUP($A226,csapatok!$A:$NN,EF$320,FALSE))-6),'csapat-ranglista'!$A:$FP,EF$321,FALSE)/8,VLOOKUP(VLOOKUP($A226,csapatok!$A:$NN,EF$320,FALSE),'csapat-ranglista'!$A:$FP,EF$321,FALSE)/4),0)</f>
        <v>0</v>
      </c>
      <c r="EG226" s="223">
        <f>IFERROR(IF(RIGHT(VLOOKUP($A226,csapatok!$A:$NN,EG$320,FALSE),5)="Csere",VLOOKUP(LEFT(VLOOKUP($A226,csapatok!$A:$NN,EG$320,FALSE),LEN(VLOOKUP($A226,csapatok!$A:$NN,EG$320,FALSE))-6),'csapat-ranglista'!$A:$FP,EG$321,FALSE)/8,VLOOKUP(VLOOKUP($A226,csapatok!$A:$NN,EG$320,FALSE),'csapat-ranglista'!$A:$FP,EG$321,FALSE)/4),0)</f>
        <v>0</v>
      </c>
      <c r="EH226" s="223">
        <f>IFERROR(IF(RIGHT(VLOOKUP($A226,csapatok!$A:$NN,EH$320,FALSE),5)="Csere",VLOOKUP(LEFT(VLOOKUP($A226,csapatok!$A:$NN,EH$320,FALSE),LEN(VLOOKUP($A226,csapatok!$A:$NN,EH$320,FALSE))-6),'csapat-ranglista'!$A:$FP,EH$321,FALSE)/8,VLOOKUP(VLOOKUP($A226,csapatok!$A:$NN,EH$320,FALSE),'csapat-ranglista'!$A:$FP,EH$321,FALSE)/4),0)</f>
        <v>0</v>
      </c>
      <c r="EI226" s="223">
        <f>IFERROR(IF(RIGHT(VLOOKUP($A226,csapatok!$A:$NN,EI$320,FALSE),5)="Csere",VLOOKUP(LEFT(VLOOKUP($A226,csapatok!$A:$NN,EI$320,FALSE),LEN(VLOOKUP($A226,csapatok!$A:$NN,EI$320,FALSE))-6),'csapat-ranglista'!$A:$FP,EI$321,FALSE)/8,VLOOKUP(VLOOKUP($A226,csapatok!$A:$NN,EI$320,FALSE),'csapat-ranglista'!$A:$FP,EI$321,FALSE)/4),0)</f>
        <v>0</v>
      </c>
      <c r="EJ226" s="223">
        <f>IFERROR(IF(RIGHT(VLOOKUP($A226,csapatok!$A:$NN,EJ$320,FALSE),5)="Csere",VLOOKUP(LEFT(VLOOKUP($A226,csapatok!$A:$NN,EJ$320,FALSE),LEN(VLOOKUP($A226,csapatok!$A:$NN,EJ$320,FALSE))-6),'csapat-ranglista'!$A:$FP,EJ$321,FALSE)/8,VLOOKUP(VLOOKUP($A226,csapatok!$A:$NN,EJ$320,FALSE),'csapat-ranglista'!$A:$FP,EJ$321,FALSE)/4),0)</f>
        <v>0</v>
      </c>
      <c r="EK226" s="223">
        <f>IFERROR(IF(RIGHT(VLOOKUP($A226,csapatok!$A:$NN,EK$320,FALSE),5)="Csere",VLOOKUP(LEFT(VLOOKUP($A226,csapatok!$A:$NN,EK$320,FALSE),LEN(VLOOKUP($A226,csapatok!$A:$NN,EK$320,FALSE))-6),'csapat-ranglista'!$A:$FP,EK$321,FALSE)/8,VLOOKUP(VLOOKUP($A226,csapatok!$A:$NN,EK$320,FALSE),'csapat-ranglista'!$A:$FP,EK$321,FALSE)/4),0)</f>
        <v>0</v>
      </c>
      <c r="EL226" s="223">
        <f>IFERROR(IF(RIGHT(VLOOKUP($A226,csapatok!$A:$NN,EL$320,FALSE),5)="Csere",VLOOKUP(LEFT(VLOOKUP($A226,csapatok!$A:$NN,EL$320,FALSE),LEN(VLOOKUP($A226,csapatok!$A:$NN,EL$320,FALSE))-6),'csapat-ranglista'!$A:$FP,EL$321,FALSE)/8,VLOOKUP(VLOOKUP($A226,csapatok!$A:$NN,EL$320,FALSE),'csapat-ranglista'!$A:$FP,EL$321,FALSE)/4),0)</f>
        <v>0</v>
      </c>
      <c r="EM226" s="223">
        <f>IFERROR(IF(RIGHT(VLOOKUP($A226,csapatok!$A:$NN,EM$320,FALSE),5)="Csere",VLOOKUP(LEFT(VLOOKUP($A226,csapatok!$A:$NN,EM$320,FALSE),LEN(VLOOKUP($A226,csapatok!$A:$NN,EM$320,FALSE))-6),'csapat-ranglista'!$A:$FP,EM$321,FALSE)/8,VLOOKUP(VLOOKUP($A226,csapatok!$A:$NN,EM$320,FALSE),'csapat-ranglista'!$A:$FP,EM$321,FALSE)/4),0)</f>
        <v>0</v>
      </c>
      <c r="EN226" s="223">
        <f>IFERROR(IF(RIGHT(VLOOKUP($A226,csapatok!$A:$NN,EN$320,FALSE),5)="Csere",VLOOKUP(LEFT(VLOOKUP($A226,csapatok!$A:$NN,EN$320,FALSE),LEN(VLOOKUP($A226,csapatok!$A:$NN,EN$320,FALSE))-6),'csapat-ranglista'!$A:$FP,EN$321,FALSE)/8,VLOOKUP(VLOOKUP($A226,csapatok!$A:$NN,EN$320,FALSE),'csapat-ranglista'!$A:$FP,EN$321,FALSE)/4),0)</f>
        <v>0</v>
      </c>
      <c r="EO226" s="223">
        <f>IFERROR(IF(RIGHT(VLOOKUP($A226,csapatok!$A:$NN,EO$320,FALSE),5)="Csere",VLOOKUP(LEFT(VLOOKUP($A226,csapatok!$A:$NN,EO$320,FALSE),LEN(VLOOKUP($A226,csapatok!$A:$NN,EO$320,FALSE))-6),'csapat-ranglista'!$A:$FP,EO$321,FALSE)/8,VLOOKUP(VLOOKUP($A226,csapatok!$A:$NN,EO$320,FALSE),'csapat-ranglista'!$A:$FP,EO$321,FALSE)/4),0)</f>
        <v>0</v>
      </c>
      <c r="EP226" s="223">
        <f>IFERROR(IF(RIGHT(VLOOKUP($A226,csapatok!$A:$NN,EP$320,FALSE),5)="Csere",VLOOKUP(LEFT(VLOOKUP($A226,csapatok!$A:$NN,EP$320,FALSE),LEN(VLOOKUP($A226,csapatok!$A:$NN,EP$320,FALSE))-6),'csapat-ranglista'!$A:$FP,EP$321,FALSE)/8,VLOOKUP(VLOOKUP($A226,csapatok!$A:$NN,EP$320,FALSE),'csapat-ranglista'!$A:$FP,EP$321,FALSE)/4),0)</f>
        <v>0</v>
      </c>
      <c r="EQ226" s="223">
        <f>IFERROR(IF(RIGHT(VLOOKUP($A226,csapatok!$A:$NN,EQ$320,FALSE),5)="Csere",VLOOKUP(LEFT(VLOOKUP($A226,csapatok!$A:$NN,EQ$320,FALSE),LEN(VLOOKUP($A226,csapatok!$A:$NN,EQ$320,FALSE))-6),'csapat-ranglista'!$A:$FP,EQ$321,FALSE)/8,VLOOKUP(VLOOKUP($A226,csapatok!$A:$NN,EQ$320,FALSE),'csapat-ranglista'!$A:$FP,EQ$321,FALSE)/4),0)</f>
        <v>0</v>
      </c>
      <c r="ER226" s="223">
        <f>IFERROR(IF(RIGHT(VLOOKUP($A226,csapatok!$A:$NN,ER$320,FALSE),5)="Csere",VLOOKUP(LEFT(VLOOKUP($A226,csapatok!$A:$NN,ER$320,FALSE),LEN(VLOOKUP($A226,csapatok!$A:$NN,ER$320,FALSE))-6),'csapat-ranglista'!$A:$FP,ER$321,FALSE)/8,VLOOKUP(VLOOKUP($A226,csapatok!$A:$NN,ER$320,FALSE),'csapat-ranglista'!$A:$FP,ER$321,FALSE)/4),0)</f>
        <v>0</v>
      </c>
      <c r="ES226" s="223">
        <f>IFERROR(IF(RIGHT(VLOOKUP($A226,csapatok!$A:$NN,ES$320,FALSE),5)="Csere",VLOOKUP(LEFT(VLOOKUP($A226,csapatok!$A:$NN,ES$320,FALSE),LEN(VLOOKUP($A226,csapatok!$A:$NN,ES$320,FALSE))-6),'csapat-ranglista'!$A:$FP,ES$321,FALSE)/8,VLOOKUP(VLOOKUP($A226,csapatok!$A:$NN,ES$320,FALSE),'csapat-ranglista'!$A:$FP,ES$321,FALSE)/4),0)</f>
        <v>0</v>
      </c>
      <c r="ET226" s="223">
        <f>IFERROR(IF(RIGHT(VLOOKUP($A226,csapatok!$A:$NN,ET$320,FALSE),5)="Csere",VLOOKUP(LEFT(VLOOKUP($A226,csapatok!$A:$NN,ET$320,FALSE),LEN(VLOOKUP($A226,csapatok!$A:$NN,ET$320,FALSE))-6),'csapat-ranglista'!$A:$FP,ET$321,FALSE)/8,VLOOKUP(VLOOKUP($A226,csapatok!$A:$NN,ET$320,FALSE),'csapat-ranglista'!$A:$FP,ET$321,FALSE)/4),0)</f>
        <v>0</v>
      </c>
      <c r="EU226" s="223">
        <f>IFERROR(IF(RIGHT(VLOOKUP($A226,csapatok!$A:$NN,EU$320,FALSE),5)="Csere",VLOOKUP(LEFT(VLOOKUP($A226,csapatok!$A:$NN,EU$320,FALSE),LEN(VLOOKUP($A226,csapatok!$A:$NN,EU$320,FALSE))-6),'csapat-ranglista'!$A:$FP,EU$321,FALSE)/8,VLOOKUP(VLOOKUP($A226,csapatok!$A:$NN,EU$320,FALSE),'csapat-ranglista'!$A:$FP,EU$321,FALSE)/4),0)</f>
        <v>0</v>
      </c>
      <c r="EV226" s="223">
        <f>IFERROR(IF(RIGHT(VLOOKUP($A226,csapatok!$A:$NN,EV$320,FALSE),5)="Csere",VLOOKUP(LEFT(VLOOKUP($A226,csapatok!$A:$NN,EV$320,FALSE),LEN(VLOOKUP($A226,csapatok!$A:$NN,EV$320,FALSE))-6),'csapat-ranglista'!$A:$FP,EV$321,FALSE)/8,VLOOKUP(VLOOKUP($A226,csapatok!$A:$NN,EV$320,FALSE),'csapat-ranglista'!$A:$FP,EV$321,FALSE)/4),0)</f>
        <v>0</v>
      </c>
      <c r="EW226" s="223">
        <f>IFERROR(IF(RIGHT(VLOOKUP($A226,csapatok!$A:$NN,EW$320,FALSE),5)="Csere",VLOOKUP(LEFT(VLOOKUP($A226,csapatok!$A:$NN,EW$320,FALSE),LEN(VLOOKUP($A226,csapatok!$A:$NN,EW$320,FALSE))-6),'csapat-ranglista'!$A:$FP,EW$321,FALSE)/8,VLOOKUP(VLOOKUP($A226,csapatok!$A:$NN,EW$320,FALSE),'csapat-ranglista'!$A:$FP,EW$321,FALSE)/4),0)</f>
        <v>0</v>
      </c>
      <c r="EX226" s="223">
        <f>IFERROR(IF(RIGHT(VLOOKUP($A226,csapatok!$A:$NN,EX$320,FALSE),5)="Csere",VLOOKUP(LEFT(VLOOKUP($A226,csapatok!$A:$NN,EX$320,FALSE),LEN(VLOOKUP($A226,csapatok!$A:$NN,EX$320,FALSE))-6),'csapat-ranglista'!$A:$FP,EX$321,FALSE)/8,VLOOKUP(VLOOKUP($A226,csapatok!$A:$NN,EX$320,FALSE),'csapat-ranglista'!$A:$FP,EX$321,FALSE)/4),0)</f>
        <v>0</v>
      </c>
      <c r="EY226" s="223">
        <f>IFERROR(IF(RIGHT(VLOOKUP($A226,csapatok!$A:$NN,EY$320,FALSE),5)="Csere",VLOOKUP(LEFT(VLOOKUP($A226,csapatok!$A:$NN,EY$320,FALSE),LEN(VLOOKUP($A226,csapatok!$A:$NN,EY$320,FALSE))-6),'csapat-ranglista'!$A:$FP,EY$321,FALSE)/8,VLOOKUP(VLOOKUP($A226,csapatok!$A:$NN,EY$320,FALSE),'csapat-ranglista'!$A:$FP,EY$321,FALSE)/4),0)</f>
        <v>0</v>
      </c>
      <c r="EZ226" s="223">
        <f>IFERROR(IF(RIGHT(VLOOKUP($A226,csapatok!$A:$NN,EZ$320,FALSE),5)="Csere",VLOOKUP(LEFT(VLOOKUP($A226,csapatok!$A:$NN,EZ$320,FALSE),LEN(VLOOKUP($A226,csapatok!$A:$NN,EZ$320,FALSE))-6),'csapat-ranglista'!$A:$FP,EZ$321,FALSE)/8,VLOOKUP(VLOOKUP($A226,csapatok!$A:$NN,EZ$320,FALSE),'csapat-ranglista'!$A:$FP,EZ$321,FALSE)/4),0)</f>
        <v>0</v>
      </c>
      <c r="FA226" s="223">
        <f>IFERROR(IF(RIGHT(VLOOKUP($A226,csapatok!$A:$NN,FA$320,FALSE),5)="Csere",VLOOKUP(LEFT(VLOOKUP($A226,csapatok!$A:$NN,FA$320,FALSE),LEN(VLOOKUP($A226,csapatok!$A:$NN,FA$320,FALSE))-6),'csapat-ranglista'!$A:$FP,FA$321,FALSE)/8,VLOOKUP(VLOOKUP($A226,csapatok!$A:$NN,FA$320,FALSE),'csapat-ranglista'!$A:$FP,FA$321,FALSE)/4),0)</f>
        <v>0</v>
      </c>
      <c r="FB226" s="223">
        <f>IFERROR(IF(RIGHT(VLOOKUP($A226,csapatok!$A:$NN,FB$320,FALSE),5)="Csere",VLOOKUP(LEFT(VLOOKUP($A226,csapatok!$A:$NN,FB$320,FALSE),LEN(VLOOKUP($A226,csapatok!$A:$NN,FB$320,FALSE))-6),'csapat-ranglista'!$A:$FP,FB$321,FALSE)/8,VLOOKUP(VLOOKUP($A226,csapatok!$A:$NN,FB$320,FALSE),'csapat-ranglista'!$A:$FP,FB$321,FALSE)/4),0)</f>
        <v>0</v>
      </c>
      <c r="FC226" s="223">
        <f>IFERROR(IF(RIGHT(VLOOKUP($A226,csapatok!$A:$NN,FC$320,FALSE),5)="Csere",VLOOKUP(LEFT(VLOOKUP($A226,csapatok!$A:$NN,FC$320,FALSE),LEN(VLOOKUP($A226,csapatok!$A:$NN,FC$320,FALSE))-6),'csapat-ranglista'!$A:$FP,FC$321,FALSE)/8,VLOOKUP(VLOOKUP($A226,csapatok!$A:$NN,FC$320,FALSE),'csapat-ranglista'!$A:$FP,FC$321,FALSE)/4),0)</f>
        <v>0</v>
      </c>
      <c r="FD226" s="224">
        <f>versenyek!$QY$11*IFERROR(VLOOKUP(VLOOKUP($A226,versenyek!QX:QZ,3,FALSE),szabalyok!$A$16:$B$23,2,FALSE)/4,0)</f>
        <v>0</v>
      </c>
      <c r="FE226" s="224">
        <f>versenyek!$RB$11*IFERROR(VLOOKUP(VLOOKUP($A226,versenyek!RA:RC,3,FALSE),szabalyok!$A$16:$B$23,2,FALSE)/4,0)</f>
        <v>0</v>
      </c>
      <c r="FF226" s="223">
        <f>IFERROR(IF(RIGHT(VLOOKUP($A226,csapatok!$A:$NN,FF$320,FALSE),5)="Csere",VLOOKUP(LEFT(VLOOKUP($A226,csapatok!$A:$NN,FF$320,FALSE),LEN(VLOOKUP($A226,csapatok!$A:$NN,FF$320,FALSE))-6),'csapat-ranglista'!$A:$FP,FF$321,FALSE)/8,VLOOKUP(VLOOKUP($A226,csapatok!$A:$NN,FF$320,FALSE),'csapat-ranglista'!$A:$FP,FF$321,FALSE)/4),0)</f>
        <v>0</v>
      </c>
      <c r="FG226" s="223">
        <f>IFERROR(IF(RIGHT(VLOOKUP($A226,csapatok!$A:$NN,FG$320,FALSE),5)="Csere",VLOOKUP(LEFT(VLOOKUP($A226,csapatok!$A:$NN,FG$320,FALSE),LEN(VLOOKUP($A226,csapatok!$A:$NN,FG$320,FALSE))-6),'csapat-ranglista'!$A:$FP,FG$321,FALSE)/8,VLOOKUP(VLOOKUP($A226,csapatok!$A:$NN,FG$320,FALSE),'csapat-ranglista'!$A:$FP,FG$321,FALSE)/4),0)</f>
        <v>0</v>
      </c>
      <c r="FH226" s="223">
        <f>IFERROR(IF(RIGHT(VLOOKUP($A226,csapatok!$A:$NN,FH$320,FALSE),5)="Csere",VLOOKUP(LEFT(VLOOKUP($A226,csapatok!$A:$NN,FH$320,FALSE),LEN(VLOOKUP($A226,csapatok!$A:$NN,FH$320,FALSE))-6),'csapat-ranglista'!$A:$FP,FH$321,FALSE)/8,VLOOKUP(VLOOKUP($A226,csapatok!$A:$NN,FH$320,FALSE),'csapat-ranglista'!$A:$FP,FH$321,FALSE)/4),0)</f>
        <v>0</v>
      </c>
      <c r="FI226" s="223">
        <f>IFERROR(IF(RIGHT(VLOOKUP($A226,csapatok!$A:$NN,FI$320,FALSE),5)="Csere",VLOOKUP(LEFT(VLOOKUP($A226,csapatok!$A:$NN,FI$320,FALSE),LEN(VLOOKUP($A226,csapatok!$A:$NN,FI$320,FALSE))-6),'csapat-ranglista'!$A:$FP,FI$321,FALSE)/8,VLOOKUP(VLOOKUP($A226,csapatok!$A:$NN,FI$320,FALSE),'csapat-ranglista'!$A:$FP,FI$321,FALSE)/4),0)</f>
        <v>0</v>
      </c>
      <c r="FJ226" s="223">
        <f>IFERROR(IF(RIGHT(VLOOKUP($A226,csapatok!$A:$NN,FJ$320,FALSE),5)="Csere",VLOOKUP(LEFT(VLOOKUP($A226,csapatok!$A:$NN,FJ$320,FALSE),LEN(VLOOKUP($A226,csapatok!$A:$NN,FJ$320,FALSE))-6),'csapat-ranglista'!$A:$FP,FJ$321,FALSE)/8,VLOOKUP(VLOOKUP($A226,csapatok!$A:$NN,FJ$320,FALSE),'csapat-ranglista'!$A:$FP,FJ$321,FALSE)/4),0)</f>
        <v>0</v>
      </c>
      <c r="FK226" s="223">
        <f>IFERROR(IF(RIGHT(VLOOKUP($A226,csapatok!$A:$NN,FK$320,FALSE),5)="Csere",VLOOKUP(LEFT(VLOOKUP($A226,csapatok!$A:$NN,FK$320,FALSE),LEN(VLOOKUP($A226,csapatok!$A:$NN,FK$320,FALSE))-6),'csapat-ranglista'!$A:$FP,FK$321,FALSE)/8,VLOOKUP(VLOOKUP($A226,csapatok!$A:$NN,FK$320,FALSE),'csapat-ranglista'!$A:$FP,FK$321,FALSE)/4),0)</f>
        <v>0</v>
      </c>
      <c r="FL226" s="223">
        <f>IFERROR(IF(RIGHT(VLOOKUP($A226,csapatok!$A:$NN,FL$320,FALSE),5)="Csere",VLOOKUP(LEFT(VLOOKUP($A226,csapatok!$A:$NN,FL$320,FALSE),LEN(VLOOKUP($A226,csapatok!$A:$NN,FL$320,FALSE))-6),'csapat-ranglista'!$A:$FP,FL$321,FALSE)/8,VLOOKUP(VLOOKUP($A226,csapatok!$A:$NN,FL$320,FALSE),'csapat-ranglista'!$A:$FP,FL$321,FALSE)/4),0)</f>
        <v>0</v>
      </c>
      <c r="FM226" s="223">
        <f>IFERROR(IF(RIGHT(VLOOKUP($A226,csapatok!$A:$NN,FM$320,FALSE),5)="Csere",VLOOKUP(LEFT(VLOOKUP($A226,csapatok!$A:$NN,FM$320,FALSE),LEN(VLOOKUP($A226,csapatok!$A:$NN,FM$320,FALSE))-6),'csapat-ranglista'!$A:$FP,FM$321,FALSE)/8,VLOOKUP(VLOOKUP($A226,csapatok!$A:$NN,FM$320,FALSE),'csapat-ranglista'!$A:$FP,FM$321,FALSE)/4),0)</f>
        <v>0</v>
      </c>
      <c r="FN226" s="223">
        <f>IFERROR(IF(RIGHT(VLOOKUP($A226,csapatok!$A:$NN,FN$320,FALSE),5)="Csere",VLOOKUP(LEFT(VLOOKUP($A226,csapatok!$A:$NN,FN$320,FALSE),LEN(VLOOKUP($A226,csapatok!$A:$NN,FN$320,FALSE))-6),'csapat-ranglista'!$A:$FP,FN$321,FALSE)/8,VLOOKUP(VLOOKUP($A226,csapatok!$A:$NN,FN$320,FALSE),'csapat-ranglista'!$A:$FP,FN$321,FALSE)/4),0)</f>
        <v>0</v>
      </c>
      <c r="FO226" s="223">
        <f>IFERROR(IF(RIGHT(VLOOKUP($A226,csapatok!$A:$NN,FO$320,FALSE),5)="Csere",VLOOKUP(LEFT(VLOOKUP($A226,csapatok!$A:$NN,FO$320,FALSE),LEN(VLOOKUP($A226,csapatok!$A:$NN,FO$320,FALSE))-6),'csapat-ranglista'!$A:$FP,FO$321,FALSE)/8,VLOOKUP(VLOOKUP($A226,csapatok!$A:$NN,FO$320,FALSE),'csapat-ranglista'!$A:$FP,FO$321,FALSE)/4),0)</f>
        <v>0</v>
      </c>
      <c r="FP226" s="223">
        <f>IFERROR(IF(RIGHT(VLOOKUP($A226,csapatok!$A:$NN,FP$320,FALSE),5)="Csere",VLOOKUP(LEFT(VLOOKUP($A226,csapatok!$A:$NN,FP$320,FALSE),LEN(VLOOKUP($A226,csapatok!$A:$NN,FP$320,FALSE))-6),'csapat-ranglista'!$A:$FP,FP$321,FALSE)/8,VLOOKUP(VLOOKUP($A226,csapatok!$A:$NN,FP$320,FALSE),'csapat-ranglista'!$A:$FP,FP$321,FALSE)/4),0)</f>
        <v>0</v>
      </c>
      <c r="FQ226" s="223">
        <f>IFERROR(IF(RIGHT(VLOOKUP($A226,csapatok!$A:$NN,FQ$320,FALSE),5)="Csere",VLOOKUP(LEFT(VLOOKUP($A226,csapatok!$A:$NN,FQ$320,FALSE),LEN(VLOOKUP($A226,csapatok!$A:$NN,FQ$320,FALSE))-6),'csapat-ranglista'!$A:$FP,FQ$321,FALSE)/8,VLOOKUP(VLOOKUP($A226,csapatok!$A:$NN,FQ$320,FALSE),'csapat-ranglista'!$A:$FP,FQ$321,FALSE)/4),0)</f>
        <v>0</v>
      </c>
      <c r="FR226" s="223">
        <f>IFERROR(IF(RIGHT(VLOOKUP($A226,csapatok!$A:$NN,FR$320,FALSE),5)="Csere",VLOOKUP(LEFT(VLOOKUP($A226,csapatok!$A:$NN,FR$320,FALSE),LEN(VLOOKUP($A226,csapatok!$A:$NN,FR$320,FALSE))-6),'csapat-ranglista'!$A:$FP,FR$321,FALSE)/8,VLOOKUP(VLOOKUP($A226,csapatok!$A:$NN,FR$320,FALSE),'csapat-ranglista'!$A:$FP,FR$321,FALSE)/4),0)</f>
        <v>0</v>
      </c>
      <c r="FS226" s="223">
        <f>IFERROR(IF(RIGHT(VLOOKUP($A226,csapatok!$A:$NN,FS$320,FALSE),5)="Csere",VLOOKUP(LEFT(VLOOKUP($A226,csapatok!$A:$NN,FS$320,FALSE),LEN(VLOOKUP($A226,csapatok!$A:$NN,FS$320,FALSE))-6),'csapat-ranglista'!$A:$FP,FS$321,FALSE)/8,VLOOKUP(VLOOKUP($A226,csapatok!$A:$NN,FS$320,FALSE),'csapat-ranglista'!$A:$FP,FS$321,FALSE)/4),0)</f>
        <v>0</v>
      </c>
      <c r="FT226" s="223">
        <f>IFERROR(IF(RIGHT(VLOOKUP($A226,csapatok!$A:$NN,FT$320,FALSE),5)="Csere",VLOOKUP(LEFT(VLOOKUP($A226,csapatok!$A:$NN,FT$320,FALSE),LEN(VLOOKUP($A226,csapatok!$A:$NN,FT$320,FALSE))-6),'csapat-ranglista'!$A:$FP,FT$321,FALSE)/8,VLOOKUP(VLOOKUP($A226,csapatok!$A:$NN,FT$320,FALSE),'csapat-ranglista'!$A:$FP,FT$321,FALSE)/4),0)</f>
        <v>0</v>
      </c>
      <c r="FU226" s="223">
        <f>IFERROR(IF(RIGHT(VLOOKUP($A226,csapatok!$A:$NN,FU$320,FALSE),5)="Csere",VLOOKUP(LEFT(VLOOKUP($A226,csapatok!$A:$NN,FU$320,FALSE),LEN(VLOOKUP($A226,csapatok!$A:$NN,FU$320,FALSE))-6),'csapat-ranglista'!$A:$FP,FU$321,FALSE)/8,VLOOKUP(VLOOKUP($A226,csapatok!$A:$NN,FU$320,FALSE),'csapat-ranglista'!$A:$FP,FU$321,FALSE)/4),0)</f>
        <v>0</v>
      </c>
      <c r="FV226" s="223">
        <f>IFERROR(IF(RIGHT(VLOOKUP($A226,csapatok!$A:$NN,FV$320,FALSE),5)="Csere",VLOOKUP(LEFT(VLOOKUP($A226,csapatok!$A:$NN,FV$320,FALSE),LEN(VLOOKUP($A226,csapatok!$A:$NN,FV$320,FALSE))-6),'csapat-ranglista'!$A:$FP,FV$321,FALSE)/8,VLOOKUP(VLOOKUP($A226,csapatok!$A:$NN,FV$320,FALSE),'csapat-ranglista'!$A:$FP,FV$321,FALSE)/4),0)</f>
        <v>0</v>
      </c>
      <c r="FW226" s="223">
        <f>IFERROR(IF(RIGHT(VLOOKUP($A226,csapatok!$A:$NN,FW$320,FALSE),5)="Csere",VLOOKUP(LEFT(VLOOKUP($A226,csapatok!$A:$NN,FW$320,FALSE),LEN(VLOOKUP($A226,csapatok!$A:$NN,FW$320,FALSE))-6),'csapat-ranglista'!$A:$FP,FW$321,FALSE)/8,VLOOKUP(VLOOKUP($A226,csapatok!$A:$NN,FW$320,FALSE),'csapat-ranglista'!$A:$FP,FW$321,FALSE)/4),0)</f>
        <v>0</v>
      </c>
      <c r="FX226" s="223">
        <f>IFERROR(IF(RIGHT(VLOOKUP($A226,csapatok!$A:$NN,FX$320,FALSE),5)="Csere",VLOOKUP(LEFT(VLOOKUP($A226,csapatok!$A:$NN,FX$320,FALSE),LEN(VLOOKUP($A226,csapatok!$A:$NN,FX$320,FALSE))-6),'csapat-ranglista'!$A:$FP,FX$321,FALSE)/8,VLOOKUP(VLOOKUP($A226,csapatok!$A:$NN,FX$320,FALSE),'csapat-ranglista'!$A:$FP,FX$321,FALSE)/4),0)</f>
        <v>0</v>
      </c>
      <c r="FY226" s="223">
        <f>IFERROR(IF(RIGHT(VLOOKUP($A226,csapatok!$A:$NN,FY$320,FALSE),5)="Csere",VLOOKUP(LEFT(VLOOKUP($A226,csapatok!$A:$NN,FY$320,FALSE),LEN(VLOOKUP($A226,csapatok!$A:$NN,FY$320,FALSE))-6),'csapat-ranglista'!$A:$FP,FY$321,FALSE)/8,VLOOKUP(VLOOKUP($A226,csapatok!$A:$NN,FY$320,FALSE),'csapat-ranglista'!$A:$FP,FY$321,FALSE)/4),0)</f>
        <v>0</v>
      </c>
      <c r="FZ226" s="223">
        <f>IFERROR(IF(RIGHT(VLOOKUP($A226,csapatok!$A:$NN,FZ$320,FALSE),5)="Csere",VLOOKUP(LEFT(VLOOKUP($A226,csapatok!$A:$NN,FZ$320,FALSE),LEN(VLOOKUP($A226,csapatok!$A:$NN,FZ$320,FALSE))-6),'csapat-ranglista'!$A:$FP,FZ$321,FALSE)/8,VLOOKUP(VLOOKUP($A226,csapatok!$A:$NN,FZ$320,FALSE),'csapat-ranglista'!$A:$FP,FZ$321,FALSE)/4),0)</f>
        <v>0</v>
      </c>
      <c r="GA226" s="223">
        <f>IFERROR(IF(RIGHT(VLOOKUP($A226,csapatok!$A:$NN,GA$320,FALSE),5)="Csere",VLOOKUP(LEFT(VLOOKUP($A226,csapatok!$A:$NN,GA$320,FALSE),LEN(VLOOKUP($A226,csapatok!$A:$NN,GA$320,FALSE))-6),'csapat-ranglista'!$A:$FP,GA$321,FALSE)/8,VLOOKUP(VLOOKUP($A226,csapatok!$A:$NN,GA$320,FALSE),'csapat-ranglista'!$A:$FP,GA$321,FALSE)/4),0)</f>
        <v>0</v>
      </c>
      <c r="GB226" s="223">
        <f>IFERROR(IF(RIGHT(VLOOKUP($A226,csapatok!$A:$NN,GB$320,FALSE),5)="Csere",VLOOKUP(LEFT(VLOOKUP($A226,csapatok!$A:$NN,GB$320,FALSE),LEN(VLOOKUP($A226,csapatok!$A:$NN,GB$320,FALSE))-6),'csapat-ranglista'!$A:$FP,GB$321,FALSE)/8,VLOOKUP(VLOOKUP($A226,csapatok!$A:$NN,GB$320,FALSE),'csapat-ranglista'!$A:$FP,GB$321,FALSE)/4),0)</f>
        <v>0</v>
      </c>
      <c r="GC226" s="223">
        <f>IFERROR(IF(RIGHT(VLOOKUP($A226,csapatok!$A:$NN,GC$320,FALSE),5)="Csere",VLOOKUP(LEFT(VLOOKUP($A226,csapatok!$A:$NN,GC$320,FALSE),LEN(VLOOKUP($A226,csapatok!$A:$NN,GC$320,FALSE))-6),'csapat-ranglista'!$A:$FP,GC$321,FALSE)/8,VLOOKUP(VLOOKUP($A226,csapatok!$A:$NN,GC$320,FALSE),'csapat-ranglista'!$A:$FP,GC$321,FALSE)/4),0)</f>
        <v>0</v>
      </c>
      <c r="GD226" s="247">
        <f>SUM(EQ226:GC226)</f>
        <v>0</v>
      </c>
    </row>
    <row r="227" spans="1:186">
      <c r="A227" s="32" t="s">
        <v>56</v>
      </c>
      <c r="B227" s="131">
        <v>28292</v>
      </c>
      <c r="C227" s="131" t="str">
        <f>IF(B227=0,"",IF(B227&lt;$C$1,"felnőtt","ifi"))</f>
        <v>felnőtt</v>
      </c>
      <c r="D227" s="32" t="s">
        <v>9</v>
      </c>
      <c r="E227" s="45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f>IFERROR(IF(RIGHT(VLOOKUP($A227,csapatok!$A:$BL,X$320,FALSE),5)="Csere",VLOOKUP(LEFT(VLOOKUP($A227,csapatok!$A:$BL,X$320,FALSE),LEN(VLOOKUP($A227,csapatok!$A:$BL,X$320,FALSE))-6),'csapat-ranglista'!$A:$FP,X$321,FALSE)/8,VLOOKUP(VLOOKUP($A227,csapatok!$A:$BL,X$320,FALSE),'csapat-ranglista'!$A:$FP,X$321,FALSE)/4),0)</f>
        <v>0</v>
      </c>
      <c r="Y227" s="32">
        <f>IFERROR(IF(RIGHT(VLOOKUP($A227,csapatok!$A:$BL,Y$320,FALSE),5)="Csere",VLOOKUP(LEFT(VLOOKUP($A227,csapatok!$A:$BL,Y$320,FALSE),LEN(VLOOKUP($A227,csapatok!$A:$BL,Y$320,FALSE))-6),'csapat-ranglista'!$A:$FP,Y$321,FALSE)/8,VLOOKUP(VLOOKUP($A227,csapatok!$A:$BL,Y$320,FALSE),'csapat-ranglista'!$A:$FP,Y$321,FALSE)/4),0)</f>
        <v>0</v>
      </c>
      <c r="Z227" s="32">
        <f>IFERROR(IF(RIGHT(VLOOKUP($A227,csapatok!$A:$BL,Z$320,FALSE),5)="Csere",VLOOKUP(LEFT(VLOOKUP($A227,csapatok!$A:$BL,Z$320,FALSE),LEN(VLOOKUP($A227,csapatok!$A:$BL,Z$320,FALSE))-6),'csapat-ranglista'!$A:$FP,Z$321,FALSE)/8,VLOOKUP(VLOOKUP($A227,csapatok!$A:$BL,Z$320,FALSE),'csapat-ranglista'!$A:$FP,Z$321,FALSE)/4),0)</f>
        <v>0</v>
      </c>
      <c r="AA227" s="32">
        <f>IFERROR(IF(RIGHT(VLOOKUP($A227,csapatok!$A:$BL,AA$320,FALSE),5)="Csere",VLOOKUP(LEFT(VLOOKUP($A227,csapatok!$A:$BL,AA$320,FALSE),LEN(VLOOKUP($A227,csapatok!$A:$BL,AA$320,FALSE))-6),'csapat-ranglista'!$A:$FP,AA$321,FALSE)/8,VLOOKUP(VLOOKUP($A227,csapatok!$A:$BL,AA$320,FALSE),'csapat-ranglista'!$A:$FP,AA$321,FALSE)/4),0)</f>
        <v>0</v>
      </c>
      <c r="AB227" s="223">
        <f>IFERROR(IF(RIGHT(VLOOKUP($A227,csapatok!$A:$BL,AB$320,FALSE),5)="Csere",VLOOKUP(LEFT(VLOOKUP($A227,csapatok!$A:$BL,AB$320,FALSE),LEN(VLOOKUP($A227,csapatok!$A:$BL,AB$320,FALSE))-6),'csapat-ranglista'!$A:$FP,AB$321,FALSE)/8,VLOOKUP(VLOOKUP($A227,csapatok!$A:$BL,AB$320,FALSE),'csapat-ranglista'!$A:$FP,AB$321,FALSE)/4),0)</f>
        <v>0</v>
      </c>
      <c r="AC227" s="223">
        <f>IFERROR(IF(RIGHT(VLOOKUP($A227,csapatok!$A:$BL,AC$320,FALSE),5)="Csere",VLOOKUP(LEFT(VLOOKUP($A227,csapatok!$A:$BL,AC$320,FALSE),LEN(VLOOKUP($A227,csapatok!$A:$BL,AC$320,FALSE))-6),'csapat-ranglista'!$A:$FP,AC$321,FALSE)/8,VLOOKUP(VLOOKUP($A227,csapatok!$A:$BL,AC$320,FALSE),'csapat-ranglista'!$A:$FP,AC$321,FALSE)/4),0)</f>
        <v>0</v>
      </c>
      <c r="AD227" s="223">
        <f>IFERROR(IF(RIGHT(VLOOKUP($A227,csapatok!$A:$BL,AD$320,FALSE),5)="Csere",VLOOKUP(LEFT(VLOOKUP($A227,csapatok!$A:$BL,AD$320,FALSE),LEN(VLOOKUP($A227,csapatok!$A:$BL,AD$320,FALSE))-6),'csapat-ranglista'!$A:$FP,AD$321,FALSE)/8,VLOOKUP(VLOOKUP($A227,csapatok!$A:$BL,AD$320,FALSE),'csapat-ranglista'!$A:$FP,AD$321,FALSE)/4),0)</f>
        <v>0</v>
      </c>
      <c r="AE227" s="223">
        <f>IFERROR(IF(RIGHT(VLOOKUP($A227,csapatok!$A:$BL,AE$320,FALSE),5)="Csere",VLOOKUP(LEFT(VLOOKUP($A227,csapatok!$A:$BL,AE$320,FALSE),LEN(VLOOKUP($A227,csapatok!$A:$BL,AE$320,FALSE))-6),'csapat-ranglista'!$A:$FP,AE$321,FALSE)/8,VLOOKUP(VLOOKUP($A227,csapatok!$A:$BL,AE$320,FALSE),'csapat-ranglista'!$A:$FP,AE$321,FALSE)/4),0)</f>
        <v>0</v>
      </c>
      <c r="AF227" s="223">
        <f>IFERROR(IF(RIGHT(VLOOKUP($A227,csapatok!$A:$BL,AF$320,FALSE),5)="Csere",VLOOKUP(LEFT(VLOOKUP($A227,csapatok!$A:$BL,AF$320,FALSE),LEN(VLOOKUP($A227,csapatok!$A:$BL,AF$320,FALSE))-6),'csapat-ranglista'!$A:$FP,AF$321,FALSE)/8,VLOOKUP(VLOOKUP($A227,csapatok!$A:$BL,AF$320,FALSE),'csapat-ranglista'!$A:$FP,AF$321,FALSE)/4),0)</f>
        <v>0</v>
      </c>
      <c r="AG227" s="223">
        <f>IFERROR(IF(RIGHT(VLOOKUP($A227,csapatok!$A:$BL,AG$320,FALSE),5)="Csere",VLOOKUP(LEFT(VLOOKUP($A227,csapatok!$A:$BL,AG$320,FALSE),LEN(VLOOKUP($A227,csapatok!$A:$BL,AG$320,FALSE))-6),'csapat-ranglista'!$A:$FP,AG$321,FALSE)/8,VLOOKUP(VLOOKUP($A227,csapatok!$A:$BL,AG$320,FALSE),'csapat-ranglista'!$A:$FP,AG$321,FALSE)/4),0)</f>
        <v>0</v>
      </c>
      <c r="AH227" s="223">
        <f>IFERROR(IF(RIGHT(VLOOKUP($A227,csapatok!$A:$BL,AH$320,FALSE),5)="Csere",VLOOKUP(LEFT(VLOOKUP($A227,csapatok!$A:$BL,AH$320,FALSE),LEN(VLOOKUP($A227,csapatok!$A:$BL,AH$320,FALSE))-6),'csapat-ranglista'!$A:$FP,AH$321,FALSE)/8,VLOOKUP(VLOOKUP($A227,csapatok!$A:$BL,AH$320,FALSE),'csapat-ranglista'!$A:$FP,AH$321,FALSE)/4),0)</f>
        <v>0</v>
      </c>
      <c r="AI227" s="223">
        <f>IFERROR(IF(RIGHT(VLOOKUP($A227,csapatok!$A:$BL,AI$320,FALSE),5)="Csere",VLOOKUP(LEFT(VLOOKUP($A227,csapatok!$A:$BL,AI$320,FALSE),LEN(VLOOKUP($A227,csapatok!$A:$BL,AI$320,FALSE))-6),'csapat-ranglista'!$A:$FP,AI$321,FALSE)/8,VLOOKUP(VLOOKUP($A227,csapatok!$A:$BL,AI$320,FALSE),'csapat-ranglista'!$A:$FP,AI$321,FALSE)/4),0)</f>
        <v>0</v>
      </c>
      <c r="AJ227" s="223">
        <f>IFERROR(IF(RIGHT(VLOOKUP($A227,csapatok!$A:$BL,AJ$320,FALSE),5)="Csere",VLOOKUP(LEFT(VLOOKUP($A227,csapatok!$A:$BL,AJ$320,FALSE),LEN(VLOOKUP($A227,csapatok!$A:$BL,AJ$320,FALSE))-6),'csapat-ranglista'!$A:$FP,AJ$321,FALSE)/8,VLOOKUP(VLOOKUP($A227,csapatok!$A:$BL,AJ$320,FALSE),'csapat-ranglista'!$A:$FP,AJ$321,FALSE)/2),0)</f>
        <v>0</v>
      </c>
      <c r="AK227" s="223">
        <f>IFERROR(IF(RIGHT(VLOOKUP($A227,csapatok!$A:$CN,AK$320,FALSE),5)="Csere",VLOOKUP(LEFT(VLOOKUP($A227,csapatok!$A:$CN,AK$320,FALSE),LEN(VLOOKUP($A227,csapatok!$A:$CN,AK$320,FALSE))-6),'csapat-ranglista'!$A:$FP,AK$321,FALSE)/8,VLOOKUP(VLOOKUP($A227,csapatok!$A:$CN,AK$320,FALSE),'csapat-ranglista'!$A:$FP,AK$321,FALSE)/4),0)</f>
        <v>0</v>
      </c>
      <c r="AL227" s="223">
        <f>IFERROR(IF(RIGHT(VLOOKUP($A227,csapatok!$A:$CN,AL$320,FALSE),5)="Csere",VLOOKUP(LEFT(VLOOKUP($A227,csapatok!$A:$CN,AL$320,FALSE),LEN(VLOOKUP($A227,csapatok!$A:$CN,AL$320,FALSE))-6),'csapat-ranglista'!$A:$FP,AL$321,FALSE)/8,VLOOKUP(VLOOKUP($A227,csapatok!$A:$CN,AL$320,FALSE),'csapat-ranglista'!$A:$FP,AL$321,FALSE)/4),0)</f>
        <v>0</v>
      </c>
      <c r="AM227" s="223">
        <f>IFERROR(IF(RIGHT(VLOOKUP($A227,csapatok!$A:$CN,AM$320,FALSE),5)="Csere",VLOOKUP(LEFT(VLOOKUP($A227,csapatok!$A:$CN,AM$320,FALSE),LEN(VLOOKUP($A227,csapatok!$A:$CN,AM$320,FALSE))-6),'csapat-ranglista'!$A:$FP,AM$321,FALSE)/8,VLOOKUP(VLOOKUP($A227,csapatok!$A:$CN,AM$320,FALSE),'csapat-ranglista'!$A:$FP,AM$321,FALSE)/4),0)</f>
        <v>0</v>
      </c>
      <c r="AN227" s="223">
        <f>IFERROR(IF(RIGHT(VLOOKUP($A227,csapatok!$A:$CN,AN$320,FALSE),5)="Csere",VLOOKUP(LEFT(VLOOKUP($A227,csapatok!$A:$CN,AN$320,FALSE),LEN(VLOOKUP($A227,csapatok!$A:$CN,AN$320,FALSE))-6),'csapat-ranglista'!$A:$FP,AN$321,FALSE)/8,VLOOKUP(VLOOKUP($A227,csapatok!$A:$CN,AN$320,FALSE),'csapat-ranglista'!$A:$FP,AN$321,FALSE)/4),0)</f>
        <v>0</v>
      </c>
      <c r="AO227" s="223">
        <f>IFERROR(IF(RIGHT(VLOOKUP($A227,csapatok!$A:$CN,AO$320,FALSE),5)="Csere",VLOOKUP(LEFT(VLOOKUP($A227,csapatok!$A:$CN,AO$320,FALSE),LEN(VLOOKUP($A227,csapatok!$A:$CN,AO$320,FALSE))-6),'csapat-ranglista'!$A:$FP,AO$321,FALSE)/8,VLOOKUP(VLOOKUP($A227,csapatok!$A:$CN,AO$320,FALSE),'csapat-ranglista'!$A:$FP,AO$321,FALSE)/4),0)</f>
        <v>0</v>
      </c>
      <c r="AP227" s="223">
        <f>IFERROR(IF(RIGHT(VLOOKUP($A227,csapatok!$A:$CN,AP$320,FALSE),5)="Csere",VLOOKUP(LEFT(VLOOKUP($A227,csapatok!$A:$CN,AP$320,FALSE),LEN(VLOOKUP($A227,csapatok!$A:$CN,AP$320,FALSE))-6),'csapat-ranglista'!$A:$FP,AP$321,FALSE)/8,VLOOKUP(VLOOKUP($A227,csapatok!$A:$CN,AP$320,FALSE),'csapat-ranglista'!$A:$FP,AP$321,FALSE)/4),0)</f>
        <v>0</v>
      </c>
      <c r="AQ227" s="223">
        <f>IFERROR(IF(RIGHT(VLOOKUP($A227,csapatok!$A:$CN,AQ$320,FALSE),5)="Csere",VLOOKUP(LEFT(VLOOKUP($A227,csapatok!$A:$CN,AQ$320,FALSE),LEN(VLOOKUP($A227,csapatok!$A:$CN,AQ$320,FALSE))-6),'csapat-ranglista'!$A:$FP,AQ$321,FALSE)/8,VLOOKUP(VLOOKUP($A227,csapatok!$A:$CN,AQ$320,FALSE),'csapat-ranglista'!$A:$FP,AQ$321,FALSE)/4),0)</f>
        <v>0</v>
      </c>
      <c r="AR227" s="223">
        <f>IFERROR(IF(RIGHT(VLOOKUP($A227,csapatok!$A:$CN,AR$320,FALSE),5)="Csere",VLOOKUP(LEFT(VLOOKUP($A227,csapatok!$A:$CN,AR$320,FALSE),LEN(VLOOKUP($A227,csapatok!$A:$CN,AR$320,FALSE))-6),'csapat-ranglista'!$A:$FP,AR$321,FALSE)/8,VLOOKUP(VLOOKUP($A227,csapatok!$A:$CN,AR$320,FALSE),'csapat-ranglista'!$A:$FP,AR$321,FALSE)/4),0)</f>
        <v>0</v>
      </c>
      <c r="AS227" s="223">
        <f>IFERROR(IF(RIGHT(VLOOKUP($A227,csapatok!$A:$CN,AS$320,FALSE),5)="Csere",VLOOKUP(LEFT(VLOOKUP($A227,csapatok!$A:$CN,AS$320,FALSE),LEN(VLOOKUP($A227,csapatok!$A:$CN,AS$320,FALSE))-6),'csapat-ranglista'!$A:$FP,AS$321,FALSE)/8,VLOOKUP(VLOOKUP($A227,csapatok!$A:$CN,AS$320,FALSE),'csapat-ranglista'!$A:$FP,AS$321,FALSE)/4),0)</f>
        <v>0</v>
      </c>
      <c r="AT227" s="223">
        <f>IFERROR(IF(RIGHT(VLOOKUP($A227,csapatok!$A:$CN,AT$320,FALSE),5)="Csere",VLOOKUP(LEFT(VLOOKUP($A227,csapatok!$A:$CN,AT$320,FALSE),LEN(VLOOKUP($A227,csapatok!$A:$CN,AT$320,FALSE))-6),'csapat-ranglista'!$A:$FP,AT$321,FALSE)/8,VLOOKUP(VLOOKUP($A227,csapatok!$A:$CN,AT$320,FALSE),'csapat-ranglista'!$A:$FP,AT$321,FALSE)/4),0)</f>
        <v>0</v>
      </c>
      <c r="AU227" s="223">
        <f>IFERROR(IF(RIGHT(VLOOKUP($A227,csapatok!$A:$CN,AU$320,FALSE),5)="Csere",VLOOKUP(LEFT(VLOOKUP($A227,csapatok!$A:$CN,AU$320,FALSE),LEN(VLOOKUP($A227,csapatok!$A:$CN,AU$320,FALSE))-6),'csapat-ranglista'!$A:$FP,AU$321,FALSE)/8,VLOOKUP(VLOOKUP($A227,csapatok!$A:$CN,AU$320,FALSE),'csapat-ranglista'!$A:$FP,AU$321,FALSE)/4),0)</f>
        <v>0</v>
      </c>
      <c r="AV227" s="223">
        <f>IFERROR(IF(RIGHT(VLOOKUP($A227,csapatok!$A:$CN,AV$320,FALSE),5)="Csere",VLOOKUP(LEFT(VLOOKUP($A227,csapatok!$A:$CN,AV$320,FALSE),LEN(VLOOKUP($A227,csapatok!$A:$CN,AV$320,FALSE))-6),'csapat-ranglista'!$A:$FP,AV$321,FALSE)/8,VLOOKUP(VLOOKUP($A227,csapatok!$A:$CN,AV$320,FALSE),'csapat-ranglista'!$A:$FP,AV$321,FALSE)/4),0)</f>
        <v>0</v>
      </c>
      <c r="AW227" s="223">
        <f>IFERROR(IF(RIGHT(VLOOKUP($A227,csapatok!$A:$CN,AW$320,FALSE),5)="Csere",VLOOKUP(LEFT(VLOOKUP($A227,csapatok!$A:$CN,AW$320,FALSE),LEN(VLOOKUP($A227,csapatok!$A:$CN,AW$320,FALSE))-6),'csapat-ranglista'!$A:$FP,AW$321,FALSE)/8,VLOOKUP(VLOOKUP($A227,csapatok!$A:$CN,AW$320,FALSE),'csapat-ranglista'!$A:$FP,AW$321,FALSE)/4),0)</f>
        <v>0</v>
      </c>
      <c r="AX227" s="223">
        <f>IFERROR(IF(RIGHT(VLOOKUP($A227,csapatok!$A:$CN,AX$320,FALSE),5)="Csere",VLOOKUP(LEFT(VLOOKUP($A227,csapatok!$A:$CN,AX$320,FALSE),LEN(VLOOKUP($A227,csapatok!$A:$CN,AX$320,FALSE))-6),'csapat-ranglista'!$A:$FP,AX$321,FALSE)/8,VLOOKUP(VLOOKUP($A227,csapatok!$A:$CN,AX$320,FALSE),'csapat-ranglista'!$A:$FP,AX$321,FALSE)/4),0)</f>
        <v>0</v>
      </c>
      <c r="AY227" s="223">
        <f>IFERROR(IF(RIGHT(VLOOKUP($A227,csapatok!$A:$NN,AY$320,FALSE),5)="Csere",VLOOKUP(LEFT(VLOOKUP($A227,csapatok!$A:$NN,AY$320,FALSE),LEN(VLOOKUP($A227,csapatok!$A:$NN,AY$320,FALSE))-6),'csapat-ranglista'!$A:$FP,AY$321,FALSE)/8,VLOOKUP(VLOOKUP($A227,csapatok!$A:$NN,AY$320,FALSE),'csapat-ranglista'!$A:$FP,AY$321,FALSE)/4),0)</f>
        <v>0</v>
      </c>
      <c r="AZ227" s="223">
        <f>IFERROR(IF(RIGHT(VLOOKUP($A227,csapatok!$A:$NN,AZ$320,FALSE),5)="Csere",VLOOKUP(LEFT(VLOOKUP($A227,csapatok!$A:$NN,AZ$320,FALSE),LEN(VLOOKUP($A227,csapatok!$A:$NN,AZ$320,FALSE))-6),'csapat-ranglista'!$A:$FP,AZ$321,FALSE)/8,VLOOKUP(VLOOKUP($A227,csapatok!$A:$NN,AZ$320,FALSE),'csapat-ranglista'!$A:$FP,AZ$321,FALSE)/4),0)</f>
        <v>0</v>
      </c>
      <c r="BA227" s="223">
        <f>IFERROR(IF(RIGHT(VLOOKUP($A227,csapatok!$A:$NN,BA$320,FALSE),5)="Csere",VLOOKUP(LEFT(VLOOKUP($A227,csapatok!$A:$NN,BA$320,FALSE),LEN(VLOOKUP($A227,csapatok!$A:$NN,BA$320,FALSE))-6),'csapat-ranglista'!$A:$FP,BA$321,FALSE)/8,VLOOKUP(VLOOKUP($A227,csapatok!$A:$NN,BA$320,FALSE),'csapat-ranglista'!$A:$FP,BA$321,FALSE)/4),0)</f>
        <v>0</v>
      </c>
      <c r="BB227" s="223">
        <f>IFERROR(IF(RIGHT(VLOOKUP($A227,csapatok!$A:$NN,BB$320,FALSE),5)="Csere",VLOOKUP(LEFT(VLOOKUP($A227,csapatok!$A:$NN,BB$320,FALSE),LEN(VLOOKUP($A227,csapatok!$A:$NN,BB$320,FALSE))-6),'csapat-ranglista'!$A:$FP,BB$321,FALSE)/8,VLOOKUP(VLOOKUP($A227,csapatok!$A:$NN,BB$320,FALSE),'csapat-ranglista'!$A:$FP,BB$321,FALSE)/4),0)</f>
        <v>0</v>
      </c>
      <c r="BC227" s="224">
        <f>versenyek!$ES$11*IFERROR(VLOOKUP(VLOOKUP($A227,versenyek!ER:ET,3,FALSE),szabalyok!$A$16:$B$23,2,FALSE)/4,0)</f>
        <v>0</v>
      </c>
      <c r="BD227" s="224">
        <f>versenyek!$EV$11*IFERROR(VLOOKUP(VLOOKUP($A227,versenyek!EU:EW,3,FALSE),szabalyok!$A$16:$B$23,2,FALSE)/4,0)</f>
        <v>0</v>
      </c>
      <c r="BE227" s="223">
        <f>IFERROR(IF(RIGHT(VLOOKUP($A227,csapatok!$A:$NN,BE$320,FALSE),5)="Csere",VLOOKUP(LEFT(VLOOKUP($A227,csapatok!$A:$NN,BE$320,FALSE),LEN(VLOOKUP($A227,csapatok!$A:$NN,BE$320,FALSE))-6),'csapat-ranglista'!$A:$FP,BE$321,FALSE)/8,VLOOKUP(VLOOKUP($A227,csapatok!$A:$NN,BE$320,FALSE),'csapat-ranglista'!$A:$FP,BE$321,FALSE)/4),0)</f>
        <v>0</v>
      </c>
      <c r="BF227" s="223">
        <f>IFERROR(IF(RIGHT(VLOOKUP($A227,csapatok!$A:$NN,BF$320,FALSE),5)="Csere",VLOOKUP(LEFT(VLOOKUP($A227,csapatok!$A:$NN,BF$320,FALSE),LEN(VLOOKUP($A227,csapatok!$A:$NN,BF$320,FALSE))-6),'csapat-ranglista'!$A:$FP,BF$321,FALSE)/8,VLOOKUP(VLOOKUP($A227,csapatok!$A:$NN,BF$320,FALSE),'csapat-ranglista'!$A:$FP,BF$321,FALSE)/4),0)</f>
        <v>0</v>
      </c>
      <c r="BG227" s="223">
        <f>IFERROR(IF(RIGHT(VLOOKUP($A227,csapatok!$A:$NN,BG$320,FALSE),5)="Csere",VLOOKUP(LEFT(VLOOKUP($A227,csapatok!$A:$NN,BG$320,FALSE),LEN(VLOOKUP($A227,csapatok!$A:$NN,BG$320,FALSE))-6),'csapat-ranglista'!$A:$FP,BG$321,FALSE)/8,VLOOKUP(VLOOKUP($A227,csapatok!$A:$NN,BG$320,FALSE),'csapat-ranglista'!$A:$FP,BG$321,FALSE)/4),0)</f>
        <v>0</v>
      </c>
      <c r="BH227" s="223">
        <f>IFERROR(IF(RIGHT(VLOOKUP($A227,csapatok!$A:$NN,BH$320,FALSE),5)="Csere",VLOOKUP(LEFT(VLOOKUP($A227,csapatok!$A:$NN,BH$320,FALSE),LEN(VLOOKUP($A227,csapatok!$A:$NN,BH$320,FALSE))-6),'csapat-ranglista'!$A:$FP,BH$321,FALSE)/8,VLOOKUP(VLOOKUP($A227,csapatok!$A:$NN,BH$320,FALSE),'csapat-ranglista'!$A:$FP,BH$321,FALSE)/4),0)</f>
        <v>0</v>
      </c>
      <c r="BI227" s="223">
        <f>IFERROR(IF(RIGHT(VLOOKUP($A227,csapatok!$A:$NN,BI$320,FALSE),5)="Csere",VLOOKUP(LEFT(VLOOKUP($A227,csapatok!$A:$NN,BI$320,FALSE),LEN(VLOOKUP($A227,csapatok!$A:$NN,BI$320,FALSE))-6),'csapat-ranglista'!$A:$FP,BI$321,FALSE)/8,VLOOKUP(VLOOKUP($A227,csapatok!$A:$NN,BI$320,FALSE),'csapat-ranglista'!$A:$FP,BI$321,FALSE)/4),0)</f>
        <v>0</v>
      </c>
      <c r="BJ227" s="223">
        <f>IFERROR(IF(RIGHT(VLOOKUP($A227,csapatok!$A:$NN,BJ$320,FALSE),5)="Csere",VLOOKUP(LEFT(VLOOKUP($A227,csapatok!$A:$NN,BJ$320,FALSE),LEN(VLOOKUP($A227,csapatok!$A:$NN,BJ$320,FALSE))-6),'csapat-ranglista'!$A:$FP,BJ$321,FALSE)/8,VLOOKUP(VLOOKUP($A227,csapatok!$A:$NN,BJ$320,FALSE),'csapat-ranglista'!$A:$FP,BJ$321,FALSE)/4),0)</f>
        <v>0</v>
      </c>
      <c r="BK227" s="223">
        <f>IFERROR(IF(RIGHT(VLOOKUP($A227,csapatok!$A:$NN,BK$320,FALSE),5)="Csere",VLOOKUP(LEFT(VLOOKUP($A227,csapatok!$A:$NN,BK$320,FALSE),LEN(VLOOKUP($A227,csapatok!$A:$NN,BK$320,FALSE))-6),'csapat-ranglista'!$A:$FP,BK$321,FALSE)/8,VLOOKUP(VLOOKUP($A227,csapatok!$A:$NN,BK$320,FALSE),'csapat-ranglista'!$A:$FP,BK$321,FALSE)/4),0)</f>
        <v>0</v>
      </c>
      <c r="BL227" s="223">
        <f>IFERROR(IF(RIGHT(VLOOKUP($A227,csapatok!$A:$NN,BL$320,FALSE),5)="Csere",VLOOKUP(LEFT(VLOOKUP($A227,csapatok!$A:$NN,BL$320,FALSE),LEN(VLOOKUP($A227,csapatok!$A:$NN,BL$320,FALSE))-6),'csapat-ranglista'!$A:$FP,BL$321,FALSE)/8,VLOOKUP(VLOOKUP($A227,csapatok!$A:$NN,BL$320,FALSE),'csapat-ranglista'!$A:$FP,BL$321,FALSE)/4),0)</f>
        <v>0</v>
      </c>
      <c r="BM227" s="223">
        <f>IFERROR(IF(RIGHT(VLOOKUP($A227,csapatok!$A:$NN,BM$320,FALSE),5)="Csere",VLOOKUP(LEFT(VLOOKUP($A227,csapatok!$A:$NN,BM$320,FALSE),LEN(VLOOKUP($A227,csapatok!$A:$NN,BM$320,FALSE))-6),'csapat-ranglista'!$A:$FP,BM$321,FALSE)/8,VLOOKUP(VLOOKUP($A227,csapatok!$A:$NN,BM$320,FALSE),'csapat-ranglista'!$A:$FP,BM$321,FALSE)/4),0)</f>
        <v>0</v>
      </c>
      <c r="BN227" s="223">
        <f>IFERROR(IF(RIGHT(VLOOKUP($A227,csapatok!$A:$NN,BN$320,FALSE),5)="Csere",VLOOKUP(LEFT(VLOOKUP($A227,csapatok!$A:$NN,BN$320,FALSE),LEN(VLOOKUP($A227,csapatok!$A:$NN,BN$320,FALSE))-6),'csapat-ranglista'!$A:$FP,BN$321,FALSE)/8,VLOOKUP(VLOOKUP($A227,csapatok!$A:$NN,BN$320,FALSE),'csapat-ranglista'!$A:$FP,BN$321,FALSE)/4),0)</f>
        <v>0</v>
      </c>
      <c r="BO227" s="223">
        <f>IFERROR(IF(RIGHT(VLOOKUP($A227,csapatok!$A:$NN,BO$320,FALSE),5)="Csere",VLOOKUP(LEFT(VLOOKUP($A227,csapatok!$A:$NN,BO$320,FALSE),LEN(VLOOKUP($A227,csapatok!$A:$NN,BO$320,FALSE))-6),'csapat-ranglista'!$A:$FP,BO$321,FALSE)/8,VLOOKUP(VLOOKUP($A227,csapatok!$A:$NN,BO$320,FALSE),'csapat-ranglista'!$A:$FP,BO$321,FALSE)/4),0)</f>
        <v>0</v>
      </c>
      <c r="BP227" s="223">
        <f>IFERROR(IF(RIGHT(VLOOKUP($A227,csapatok!$A:$NN,BP$320,FALSE),5)="Csere",VLOOKUP(LEFT(VLOOKUP($A227,csapatok!$A:$NN,BP$320,FALSE),LEN(VLOOKUP($A227,csapatok!$A:$NN,BP$320,FALSE))-6),'csapat-ranglista'!$A:$FP,BP$321,FALSE)/8,VLOOKUP(VLOOKUP($A227,csapatok!$A:$NN,BP$320,FALSE),'csapat-ranglista'!$A:$FP,BP$321,FALSE)/4),0)</f>
        <v>0</v>
      </c>
      <c r="BQ227" s="223">
        <f>IFERROR(IF(RIGHT(VLOOKUP($A227,csapatok!$A:$NN,BQ$320,FALSE),5)="Csere",VLOOKUP(LEFT(VLOOKUP($A227,csapatok!$A:$NN,BQ$320,FALSE),LEN(VLOOKUP($A227,csapatok!$A:$NN,BQ$320,FALSE))-6),'csapat-ranglista'!$A:$FP,BQ$321,FALSE)/8,VLOOKUP(VLOOKUP($A227,csapatok!$A:$NN,BQ$320,FALSE),'csapat-ranglista'!$A:$FP,BQ$321,FALSE)/4),0)</f>
        <v>0</v>
      </c>
      <c r="BR227" s="223">
        <f>IFERROR(IF(RIGHT(VLOOKUP($A227,csapatok!$A:$NN,BR$320,FALSE),5)="Csere",VLOOKUP(LEFT(VLOOKUP($A227,csapatok!$A:$NN,BR$320,FALSE),LEN(VLOOKUP($A227,csapatok!$A:$NN,BR$320,FALSE))-6),'csapat-ranglista'!$A:$FP,BR$321,FALSE)/8,VLOOKUP(VLOOKUP($A227,csapatok!$A:$NN,BR$320,FALSE),'csapat-ranglista'!$A:$FP,BR$321,FALSE)/4),0)</f>
        <v>0</v>
      </c>
      <c r="BS227" s="223">
        <f>IFERROR(IF(RIGHT(VLOOKUP($A227,csapatok!$A:$NN,BS$320,FALSE),5)="Csere",VLOOKUP(LEFT(VLOOKUP($A227,csapatok!$A:$NN,BS$320,FALSE),LEN(VLOOKUP($A227,csapatok!$A:$NN,BS$320,FALSE))-6),'csapat-ranglista'!$A:$FP,BS$321,FALSE)/8,VLOOKUP(VLOOKUP($A227,csapatok!$A:$NN,BS$320,FALSE),'csapat-ranglista'!$A:$FP,BS$321,FALSE)/4),0)</f>
        <v>0</v>
      </c>
      <c r="BT227" s="223">
        <f>IFERROR(IF(RIGHT(VLOOKUP($A227,csapatok!$A:$NN,BT$320,FALSE),5)="Csere",VLOOKUP(LEFT(VLOOKUP($A227,csapatok!$A:$NN,BT$320,FALSE),LEN(VLOOKUP($A227,csapatok!$A:$NN,BT$320,FALSE))-6),'csapat-ranglista'!$A:$FP,BT$321,FALSE)/8,VLOOKUP(VLOOKUP($A227,csapatok!$A:$NN,BT$320,FALSE),'csapat-ranglista'!$A:$FP,BT$321,FALSE)/4),0)</f>
        <v>0</v>
      </c>
      <c r="BU227" s="223">
        <f>IFERROR(IF(RIGHT(VLOOKUP($A227,csapatok!$A:$NN,BU$320,FALSE),5)="Csere",VLOOKUP(LEFT(VLOOKUP($A227,csapatok!$A:$NN,BU$320,FALSE),LEN(VLOOKUP($A227,csapatok!$A:$NN,BU$320,FALSE))-6),'csapat-ranglista'!$A:$FP,BU$321,FALSE)/8,VLOOKUP(VLOOKUP($A227,csapatok!$A:$NN,BU$320,FALSE),'csapat-ranglista'!$A:$FP,BU$321,FALSE)/4),0)</f>
        <v>0</v>
      </c>
      <c r="BV227" s="223">
        <f>IFERROR(IF(RIGHT(VLOOKUP($A227,csapatok!$A:$NN,BV$320,FALSE),5)="Csere",VLOOKUP(LEFT(VLOOKUP($A227,csapatok!$A:$NN,BV$320,FALSE),LEN(VLOOKUP($A227,csapatok!$A:$NN,BV$320,FALSE))-6),'csapat-ranglista'!$A:$FP,BV$321,FALSE)/8,VLOOKUP(VLOOKUP($A227,csapatok!$A:$NN,BV$320,FALSE),'csapat-ranglista'!$A:$FP,BV$321,FALSE)/4),0)</f>
        <v>0</v>
      </c>
      <c r="BW227" s="223">
        <f>IFERROR(IF(RIGHT(VLOOKUP($A227,csapatok!$A:$NN,BW$320,FALSE),5)="Csere",VLOOKUP(LEFT(VLOOKUP($A227,csapatok!$A:$NN,BW$320,FALSE),LEN(VLOOKUP($A227,csapatok!$A:$NN,BW$320,FALSE))-6),'csapat-ranglista'!$A:$FP,BW$321,FALSE)/8,VLOOKUP(VLOOKUP($A227,csapatok!$A:$NN,BW$320,FALSE),'csapat-ranglista'!$A:$FP,BW$321,FALSE)/4),0)</f>
        <v>0</v>
      </c>
      <c r="BX227" s="223">
        <f>IFERROR(IF(RIGHT(VLOOKUP($A227,csapatok!$A:$NN,BX$320,FALSE),5)="Csere",VLOOKUP(LEFT(VLOOKUP($A227,csapatok!$A:$NN,BX$320,FALSE),LEN(VLOOKUP($A227,csapatok!$A:$NN,BX$320,FALSE))-6),'csapat-ranglista'!$A:$FP,BX$321,FALSE)/8,VLOOKUP(VLOOKUP($A227,csapatok!$A:$NN,BX$320,FALSE),'csapat-ranglista'!$A:$FP,BX$321,FALSE)/4),0)</f>
        <v>0</v>
      </c>
      <c r="BY227" s="223">
        <f>IFERROR(IF(RIGHT(VLOOKUP($A227,csapatok!$A:$NN,BY$320,FALSE),5)="Csere",VLOOKUP(LEFT(VLOOKUP($A227,csapatok!$A:$NN,BY$320,FALSE),LEN(VLOOKUP($A227,csapatok!$A:$NN,BY$320,FALSE))-6),'csapat-ranglista'!$A:$FP,BY$321,FALSE)/8,VLOOKUP(VLOOKUP($A227,csapatok!$A:$NN,BY$320,FALSE),'csapat-ranglista'!$A:$FP,BY$321,FALSE)/4),0)</f>
        <v>0</v>
      </c>
      <c r="BZ227" s="223">
        <f>IFERROR(IF(RIGHT(VLOOKUP($A227,csapatok!$A:$NN,BZ$320,FALSE),5)="Csere",VLOOKUP(LEFT(VLOOKUP($A227,csapatok!$A:$NN,BZ$320,FALSE),LEN(VLOOKUP($A227,csapatok!$A:$NN,BZ$320,FALSE))-6),'csapat-ranglista'!$A:$FP,BZ$321,FALSE)/8,VLOOKUP(VLOOKUP($A227,csapatok!$A:$NN,BZ$320,FALSE),'csapat-ranglista'!$A:$FP,BZ$321,FALSE)/4),0)</f>
        <v>0</v>
      </c>
      <c r="CA227" s="223">
        <f>IFERROR(IF(RIGHT(VLOOKUP($A227,csapatok!$A:$NN,CA$320,FALSE),5)="Csere",VLOOKUP(LEFT(VLOOKUP($A227,csapatok!$A:$NN,CA$320,FALSE),LEN(VLOOKUP($A227,csapatok!$A:$NN,CA$320,FALSE))-6),'csapat-ranglista'!$A:$FP,CA$321,FALSE)/8,VLOOKUP(VLOOKUP($A227,csapatok!$A:$NN,CA$320,FALSE),'csapat-ranglista'!$A:$FP,CA$321,FALSE)/4),0)</f>
        <v>0</v>
      </c>
      <c r="CB227" s="223">
        <f>IFERROR(IF(RIGHT(VLOOKUP($A227,csapatok!$A:$NN,CB$320,FALSE),5)="Csere",VLOOKUP(LEFT(VLOOKUP($A227,csapatok!$A:$NN,CB$320,FALSE),LEN(VLOOKUP($A227,csapatok!$A:$NN,CB$320,FALSE))-6),'csapat-ranglista'!$A:$FP,CB$321,FALSE)/8,VLOOKUP(VLOOKUP($A227,csapatok!$A:$NN,CB$320,FALSE),'csapat-ranglista'!$A:$FP,CB$321,FALSE)/4),0)</f>
        <v>0</v>
      </c>
      <c r="CC227" s="223">
        <f>IFERROR(IF(RIGHT(VLOOKUP($A227,csapatok!$A:$NN,CC$320,FALSE),5)="Csere",VLOOKUP(LEFT(VLOOKUP($A227,csapatok!$A:$NN,CC$320,FALSE),LEN(VLOOKUP($A227,csapatok!$A:$NN,CC$320,FALSE))-6),'csapat-ranglista'!$A:$FP,CC$321,FALSE)/8,VLOOKUP(VLOOKUP($A227,csapatok!$A:$NN,CC$320,FALSE),'csapat-ranglista'!$A:$FP,CC$321,FALSE)/4),0)</f>
        <v>0</v>
      </c>
      <c r="CD227" s="223">
        <f>IFERROR(IF(RIGHT(VLOOKUP($A227,csapatok!$A:$NN,CD$320,FALSE),5)="Csere",VLOOKUP(LEFT(VLOOKUP($A227,csapatok!$A:$NN,CD$320,FALSE),LEN(VLOOKUP($A227,csapatok!$A:$NN,CD$320,FALSE))-6),'csapat-ranglista'!$A:$FP,CD$321,FALSE)/8,VLOOKUP(VLOOKUP($A227,csapatok!$A:$NN,CD$320,FALSE),'csapat-ranglista'!$A:$FP,CD$321,FALSE)/4),0)</f>
        <v>0</v>
      </c>
      <c r="CE227" s="223">
        <f>IFERROR(IF(RIGHT(VLOOKUP($A227,csapatok!$A:$NN,CE$320,FALSE),5)="Csere",VLOOKUP(LEFT(VLOOKUP($A227,csapatok!$A:$NN,CE$320,FALSE),LEN(VLOOKUP($A227,csapatok!$A:$NN,CE$320,FALSE))-6),'csapat-ranglista'!$A:$FP,CE$321,FALSE)/8,VLOOKUP(VLOOKUP($A227,csapatok!$A:$NN,CE$320,FALSE),'csapat-ranglista'!$A:$FP,CE$321,FALSE)/4),0)</f>
        <v>0</v>
      </c>
      <c r="CF227" s="223">
        <f>IFERROR(IF(RIGHT(VLOOKUP($A227,csapatok!$A:$NN,CF$320,FALSE),5)="Csere",VLOOKUP(LEFT(VLOOKUP($A227,csapatok!$A:$NN,CF$320,FALSE),LEN(VLOOKUP($A227,csapatok!$A:$NN,CF$320,FALSE))-6),'csapat-ranglista'!$A:$FP,CF$321,FALSE)/8,VLOOKUP(VLOOKUP($A227,csapatok!$A:$NN,CF$320,FALSE),'csapat-ranglista'!$A:$FP,CF$321,FALSE)/4),0)</f>
        <v>0</v>
      </c>
      <c r="CG227" s="223">
        <f>IFERROR(IF(RIGHT(VLOOKUP($A227,csapatok!$A:$NN,CG$320,FALSE),5)="Csere",VLOOKUP(LEFT(VLOOKUP($A227,csapatok!$A:$NN,CG$320,FALSE),LEN(VLOOKUP($A227,csapatok!$A:$NN,CG$320,FALSE))-6),'csapat-ranglista'!$A:$FP,CG$321,FALSE)/8,VLOOKUP(VLOOKUP($A227,csapatok!$A:$NN,CG$320,FALSE),'csapat-ranglista'!$A:$FP,CG$321,FALSE)/4),0)</f>
        <v>0</v>
      </c>
      <c r="CH227" s="223">
        <f>IFERROR(IF(RIGHT(VLOOKUP($A227,csapatok!$A:$NN,CH$320,FALSE),5)="Csere",VLOOKUP(LEFT(VLOOKUP($A227,csapatok!$A:$NN,CH$320,FALSE),LEN(VLOOKUP($A227,csapatok!$A:$NN,CH$320,FALSE))-6),'csapat-ranglista'!$A:$FP,CH$321,FALSE)/8,VLOOKUP(VLOOKUP($A227,csapatok!$A:$NN,CH$320,FALSE),'csapat-ranglista'!$A:$FP,CH$321,FALSE)/4),0)</f>
        <v>0</v>
      </c>
      <c r="CI227" s="223">
        <f>IFERROR(IF(RIGHT(VLOOKUP($A227,csapatok!$A:$NN,CI$320,FALSE),5)="Csere",VLOOKUP(LEFT(VLOOKUP($A227,csapatok!$A:$NN,CI$320,FALSE),LEN(VLOOKUP($A227,csapatok!$A:$NN,CI$320,FALSE))-6),'csapat-ranglista'!$A:$FP,CI$321,FALSE)/8,VLOOKUP(VLOOKUP($A227,csapatok!$A:$NN,CI$320,FALSE),'csapat-ranglista'!$A:$FP,CI$321,FALSE)/4),0)</f>
        <v>0</v>
      </c>
      <c r="CJ227" s="224">
        <f>versenyek!$IQ$11*IFERROR(VLOOKUP(VLOOKUP($A227,versenyek!IP:IR,3,FALSE),szabalyok!$A$16:$B$23,2,FALSE)/4,0)</f>
        <v>0</v>
      </c>
      <c r="CK227" s="224">
        <f>versenyek!$IT$11*IFERROR(VLOOKUP(VLOOKUP($A227,versenyek!IS:IU,3,FALSE),szabalyok!$A$16:$B$23,2,FALSE)/4,0)</f>
        <v>0</v>
      </c>
      <c r="CL227" s="223">
        <f>IFERROR(IF(RIGHT(VLOOKUP($A227,csapatok!$A:$NN,CL$320,FALSE),5)="Csere",VLOOKUP(LEFT(VLOOKUP($A227,csapatok!$A:$NN,CL$320,FALSE),LEN(VLOOKUP($A227,csapatok!$A:$NN,CL$320,FALSE))-6),'csapat-ranglista'!$A:$FP,CL$321,FALSE)/8,VLOOKUP(VLOOKUP($A227,csapatok!$A:$NN,CL$320,FALSE),'csapat-ranglista'!$A:$FP,CL$321,FALSE)/4),0)</f>
        <v>0</v>
      </c>
      <c r="CM227" s="223">
        <f>IFERROR(IF(RIGHT(VLOOKUP($A227,csapatok!$A:$NN,CM$320,FALSE),5)="Csere",VLOOKUP(LEFT(VLOOKUP($A227,csapatok!$A:$NN,CM$320,FALSE),LEN(VLOOKUP($A227,csapatok!$A:$NN,CM$320,FALSE))-6),'csapat-ranglista'!$A:$FP,CM$321,FALSE)/8,VLOOKUP(VLOOKUP($A227,csapatok!$A:$NN,CM$320,FALSE),'csapat-ranglista'!$A:$FP,CM$321,FALSE)/4),0)</f>
        <v>0</v>
      </c>
      <c r="CN227" s="223">
        <f>IFERROR(IF(RIGHT(VLOOKUP($A227,csapatok!$A:$NN,CN$320,FALSE),5)="Csere",VLOOKUP(LEFT(VLOOKUP($A227,csapatok!$A:$NN,CN$320,FALSE),LEN(VLOOKUP($A227,csapatok!$A:$NN,CN$320,FALSE))-6),'csapat-ranglista'!$A:$FP,CN$321,FALSE)/8,VLOOKUP(VLOOKUP($A227,csapatok!$A:$NN,CN$320,FALSE),'csapat-ranglista'!$A:$FP,CN$321,FALSE)/4),0)</f>
        <v>0</v>
      </c>
      <c r="CO227" s="223">
        <f>IFERROR(IF(RIGHT(VLOOKUP($A227,csapatok!$A:$NN,CO$320,FALSE),5)="Csere",VLOOKUP(LEFT(VLOOKUP($A227,csapatok!$A:$NN,CO$320,FALSE),LEN(VLOOKUP($A227,csapatok!$A:$NN,CO$320,FALSE))-6),'csapat-ranglista'!$A:$FP,CO$321,FALSE)/8,VLOOKUP(VLOOKUP($A227,csapatok!$A:$NN,CO$320,FALSE),'csapat-ranglista'!$A:$FP,CO$321,FALSE)/4),0)</f>
        <v>0</v>
      </c>
      <c r="CP227" s="223">
        <f>IFERROR(IF(RIGHT(VLOOKUP($A227,csapatok!$A:$NN,CP$320,FALSE),5)="Csere",VLOOKUP(LEFT(VLOOKUP($A227,csapatok!$A:$NN,CP$320,FALSE),LEN(VLOOKUP($A227,csapatok!$A:$NN,CP$320,FALSE))-6),'csapat-ranglista'!$A:$FP,CP$321,FALSE)/8,VLOOKUP(VLOOKUP($A227,csapatok!$A:$NN,CP$320,FALSE),'csapat-ranglista'!$A:$FP,CP$321,FALSE)/4),0)</f>
        <v>0</v>
      </c>
      <c r="CQ227" s="223">
        <f>IFERROR(IF(RIGHT(VLOOKUP($A227,csapatok!$A:$NN,CQ$320,FALSE),5)="Csere",VLOOKUP(LEFT(VLOOKUP($A227,csapatok!$A:$NN,CQ$320,FALSE),LEN(VLOOKUP($A227,csapatok!$A:$NN,CQ$320,FALSE))-6),'csapat-ranglista'!$A:$FP,CQ$321,FALSE)/8,VLOOKUP(VLOOKUP($A227,csapatok!$A:$NN,CQ$320,FALSE),'csapat-ranglista'!$A:$FP,CQ$321,FALSE)/4),0)</f>
        <v>0</v>
      </c>
      <c r="CR227" s="223">
        <f>IFERROR(IF(RIGHT(VLOOKUP($A227,csapatok!$A:$NN,CR$320,FALSE),5)="Csere",VLOOKUP(LEFT(VLOOKUP($A227,csapatok!$A:$NN,CR$320,FALSE),LEN(VLOOKUP($A227,csapatok!$A:$NN,CR$320,FALSE))-6),'csapat-ranglista'!$A:$FP,CR$321,FALSE)/8,VLOOKUP(VLOOKUP($A227,csapatok!$A:$NN,CR$320,FALSE),'csapat-ranglista'!$A:$FP,CR$321,FALSE)/4),0)</f>
        <v>0</v>
      </c>
      <c r="CS227" s="223">
        <f>IFERROR(IF(RIGHT(VLOOKUP($A227,csapatok!$A:$NN,CS$320,FALSE),5)="Csere",VLOOKUP(LEFT(VLOOKUP($A227,csapatok!$A:$NN,CS$320,FALSE),LEN(VLOOKUP($A227,csapatok!$A:$NN,CS$320,FALSE))-6),'csapat-ranglista'!$A:$FP,CS$321,FALSE)/8,VLOOKUP(VLOOKUP($A227,csapatok!$A:$NN,CS$320,FALSE),'csapat-ranglista'!$A:$FP,CS$321,FALSE)/4),0)</f>
        <v>0</v>
      </c>
      <c r="CT227" s="223">
        <f>IFERROR(IF(RIGHT(VLOOKUP($A227,csapatok!$A:$NN,CT$320,FALSE),5)="Csere",VLOOKUP(LEFT(VLOOKUP($A227,csapatok!$A:$NN,CT$320,FALSE),LEN(VLOOKUP($A227,csapatok!$A:$NN,CT$320,FALSE))-6),'csapat-ranglista'!$A:$FP,CT$321,FALSE)/8,VLOOKUP(VLOOKUP($A227,csapatok!$A:$NN,CT$320,FALSE),'csapat-ranglista'!$A:$FP,CT$321,FALSE)/4),0)</f>
        <v>0</v>
      </c>
      <c r="CU227" s="223">
        <f>IFERROR(IF(RIGHT(VLOOKUP($A227,csapatok!$A:$NN,CU$320,FALSE),5)="Csere",VLOOKUP(LEFT(VLOOKUP($A227,csapatok!$A:$NN,CU$320,FALSE),LEN(VLOOKUP($A227,csapatok!$A:$NN,CU$320,FALSE))-6),'csapat-ranglista'!$A:$FP,CU$321,FALSE)/8,VLOOKUP(VLOOKUP($A227,csapatok!$A:$NN,CU$320,FALSE),'csapat-ranglista'!$A:$FP,CU$321,FALSE)/4),0)</f>
        <v>0</v>
      </c>
      <c r="CV227" s="223">
        <f>IFERROR(IF(RIGHT(VLOOKUP($A227,csapatok!$A:$NN,CV$320,FALSE),5)="Csere",VLOOKUP(LEFT(VLOOKUP($A227,csapatok!$A:$NN,CV$320,FALSE),LEN(VLOOKUP($A227,csapatok!$A:$NN,CV$320,FALSE))-6),'csapat-ranglista'!$A:$FP,CV$321,FALSE)/8,VLOOKUP(VLOOKUP($A227,csapatok!$A:$NN,CV$320,FALSE),'csapat-ranglista'!$A:$FP,CV$321,FALSE)/4),0)</f>
        <v>0</v>
      </c>
      <c r="CW227" s="223">
        <f>IFERROR(IF(RIGHT(VLOOKUP($A227,csapatok!$A:$NN,CW$320,FALSE),5)="Csere",VLOOKUP(LEFT(VLOOKUP($A227,csapatok!$A:$NN,CW$320,FALSE),LEN(VLOOKUP($A227,csapatok!$A:$NN,CW$320,FALSE))-6),'csapat-ranglista'!$A:$FP,CW$321,FALSE)/8,VLOOKUP(VLOOKUP($A227,csapatok!$A:$NN,CW$320,FALSE),'csapat-ranglista'!$A:$FP,CW$321,FALSE)/4),0)</f>
        <v>0</v>
      </c>
      <c r="CX227" s="223">
        <f>IFERROR(IF(RIGHT(VLOOKUP($A227,csapatok!$A:$NN,CX$320,FALSE),5)="Csere",VLOOKUP(LEFT(VLOOKUP($A227,csapatok!$A:$NN,CX$320,FALSE),LEN(VLOOKUP($A227,csapatok!$A:$NN,CX$320,FALSE))-6),'csapat-ranglista'!$A:$FP,CX$321,FALSE)/8,VLOOKUP(VLOOKUP($A227,csapatok!$A:$NN,CX$320,FALSE),'csapat-ranglista'!$A:$FP,CX$321,FALSE)/4),0)</f>
        <v>0</v>
      </c>
      <c r="CY227" s="223">
        <f>IFERROR(IF(RIGHT(VLOOKUP($A227,csapatok!$A:$NN,CY$320,FALSE),5)="Csere",VLOOKUP(LEFT(VLOOKUP($A227,csapatok!$A:$NN,CY$320,FALSE),LEN(VLOOKUP($A227,csapatok!$A:$NN,CY$320,FALSE))-6),'csapat-ranglista'!$A:$FP,CY$321,FALSE)/8,VLOOKUP(VLOOKUP($A227,csapatok!$A:$NN,CY$320,FALSE),'csapat-ranglista'!$A:$FP,CY$321,FALSE)/4),0)</f>
        <v>0</v>
      </c>
      <c r="CZ227" s="223">
        <f>IFERROR(IF(RIGHT(VLOOKUP($A227,csapatok!$A:$NN,CZ$320,FALSE),5)="Csere",VLOOKUP(LEFT(VLOOKUP($A227,csapatok!$A:$NN,CZ$320,FALSE),LEN(VLOOKUP($A227,csapatok!$A:$NN,CZ$320,FALSE))-6),'csapat-ranglista'!$A:$FP,CZ$321,FALSE)/8,VLOOKUP(VLOOKUP($A227,csapatok!$A:$NN,CZ$320,FALSE),'csapat-ranglista'!$A:$FP,CZ$321,FALSE)/4),0)</f>
        <v>0</v>
      </c>
      <c r="DA227" s="223">
        <f>IFERROR(IF(RIGHT(VLOOKUP($A227,csapatok!$A:$NN,DA$320,FALSE),5)="Csere",VLOOKUP(LEFT(VLOOKUP($A227,csapatok!$A:$NN,DA$320,FALSE),LEN(VLOOKUP($A227,csapatok!$A:$NN,DA$320,FALSE))-6),'csapat-ranglista'!$A:$FP,DA$321,FALSE)/8,VLOOKUP(VLOOKUP($A227,csapatok!$A:$NN,DA$320,FALSE),'csapat-ranglista'!$A:$FP,DA$321,FALSE)/4),0)</f>
        <v>0</v>
      </c>
      <c r="DB227" s="223">
        <f>IFERROR(IF(RIGHT(VLOOKUP($A227,csapatok!$A:$NN,DB$320,FALSE),5)="Csere",VLOOKUP(LEFT(VLOOKUP($A227,csapatok!$A:$NN,DB$320,FALSE),LEN(VLOOKUP($A227,csapatok!$A:$NN,DB$320,FALSE))-6),'csapat-ranglista'!$A:$FP,DB$321,FALSE)/8,VLOOKUP(VLOOKUP($A227,csapatok!$A:$NN,DB$320,FALSE),'csapat-ranglista'!$A:$FP,DB$321,FALSE)/4),0)</f>
        <v>0</v>
      </c>
      <c r="DC227" s="223">
        <f>IFERROR(IF(RIGHT(VLOOKUP($A227,csapatok!$A:$NN,DC$320,FALSE),5)="Csere",VLOOKUP(LEFT(VLOOKUP($A227,csapatok!$A:$NN,DC$320,FALSE),LEN(VLOOKUP($A227,csapatok!$A:$NN,DC$320,FALSE))-6),'csapat-ranglista'!$A:$FP,DC$321,FALSE)/8,VLOOKUP(VLOOKUP($A227,csapatok!$A:$NN,DC$320,FALSE),'csapat-ranglista'!$A:$FP,DC$321,FALSE)/4),0)</f>
        <v>0</v>
      </c>
      <c r="DD227" s="223">
        <f>IFERROR(IF(RIGHT(VLOOKUP($A227,csapatok!$A:$NN,DD$320,FALSE),5)="Csere",VLOOKUP(LEFT(VLOOKUP($A227,csapatok!$A:$NN,DD$320,FALSE),LEN(VLOOKUP($A227,csapatok!$A:$NN,DD$320,FALSE))-6),'csapat-ranglista'!$A:$FP,DD$321,FALSE)/8,VLOOKUP(VLOOKUP($A227,csapatok!$A:$NN,DD$320,FALSE),'csapat-ranglista'!$A:$FP,DD$321,FALSE)/4),0)</f>
        <v>0</v>
      </c>
      <c r="DE227" s="223">
        <f>IFERROR(IF(RIGHT(VLOOKUP($A227,csapatok!$A:$NN,DE$320,FALSE),5)="Csere",VLOOKUP(LEFT(VLOOKUP($A227,csapatok!$A:$NN,DE$320,FALSE),LEN(VLOOKUP($A227,csapatok!$A:$NN,DE$320,FALSE))-6),'csapat-ranglista'!$A:$FP,DE$321,FALSE)/8,VLOOKUP(VLOOKUP($A227,csapatok!$A:$NN,DE$320,FALSE),'csapat-ranglista'!$A:$FP,DE$321,FALSE)/4),0)</f>
        <v>0</v>
      </c>
      <c r="DF227" s="223">
        <f>IFERROR(IF(RIGHT(VLOOKUP($A227,csapatok!$A:$NN,DF$320,FALSE),5)="Csere",VLOOKUP(LEFT(VLOOKUP($A227,csapatok!$A:$NN,DF$320,FALSE),LEN(VLOOKUP($A227,csapatok!$A:$NN,DF$320,FALSE))-6),'csapat-ranglista'!$A:$FP,DF$321,FALSE)/8,VLOOKUP(VLOOKUP($A227,csapatok!$A:$NN,DF$320,FALSE),'csapat-ranglista'!$A:$FP,DF$321,FALSE)/4),0)</f>
        <v>0</v>
      </c>
      <c r="DG227" s="223">
        <f>IFERROR(IF(RIGHT(VLOOKUP($A227,csapatok!$A:$NN,DG$320,FALSE),5)="Csere",VLOOKUP(LEFT(VLOOKUP($A227,csapatok!$A:$NN,DG$320,FALSE),LEN(VLOOKUP($A227,csapatok!$A:$NN,DG$320,FALSE))-6),'csapat-ranglista'!$A:$FP,DG$321,FALSE)/8,VLOOKUP(VLOOKUP($A227,csapatok!$A:$NN,DG$320,FALSE),'csapat-ranglista'!$A:$FP,DG$321,FALSE)/4),0)</f>
        <v>0</v>
      </c>
      <c r="DH227" s="223">
        <f>IFERROR(IF(RIGHT(VLOOKUP($A227,csapatok!$A:$NN,DH$320,FALSE),5)="Csere",VLOOKUP(LEFT(VLOOKUP($A227,csapatok!$A:$NN,DH$320,FALSE),LEN(VLOOKUP($A227,csapatok!$A:$NN,DH$320,FALSE))-6),'csapat-ranglista'!$A:$FP,DH$321,FALSE)/8,VLOOKUP(VLOOKUP($A227,csapatok!$A:$NN,DH$320,FALSE),'csapat-ranglista'!$A:$FP,DH$321,FALSE)/4),0)</f>
        <v>0</v>
      </c>
      <c r="DI227" s="223">
        <f>IFERROR(IF(RIGHT(VLOOKUP($A227,csapatok!$A:$NN,DI$320,FALSE),5)="Csere",VLOOKUP(LEFT(VLOOKUP($A227,csapatok!$A:$NN,DI$320,FALSE),LEN(VLOOKUP($A227,csapatok!$A:$NN,DI$320,FALSE))-6),'csapat-ranglista'!$A:$FP,DI$321,FALSE)/8,VLOOKUP(VLOOKUP($A227,csapatok!$A:$NN,DI$320,FALSE),'csapat-ranglista'!$A:$FP,DI$321,FALSE)/4),0)</f>
        <v>0</v>
      </c>
      <c r="DJ227" s="223">
        <f>IFERROR(IF(RIGHT(VLOOKUP($A227,csapatok!$A:$NN,DJ$320,FALSE),5)="Csere",VLOOKUP(LEFT(VLOOKUP($A227,csapatok!$A:$NN,DJ$320,FALSE),LEN(VLOOKUP($A227,csapatok!$A:$NN,DJ$320,FALSE))-6),'csapat-ranglista'!$A:$FP,DJ$321,FALSE)/8,VLOOKUP(VLOOKUP($A227,csapatok!$A:$NN,DJ$320,FALSE),'csapat-ranglista'!$A:$FP,DJ$321,FALSE)/4),0)</f>
        <v>0</v>
      </c>
      <c r="DK227" s="223">
        <f>IFERROR(IF(RIGHT(VLOOKUP($A227,csapatok!$A:$NN,DK$320,FALSE),5)="Csere",VLOOKUP(LEFT(VLOOKUP($A227,csapatok!$A:$NN,DK$320,FALSE),LEN(VLOOKUP($A227,csapatok!$A:$NN,DK$320,FALSE))-6),'csapat-ranglista'!$A:$FP,DK$321,FALSE)/8,VLOOKUP(VLOOKUP($A227,csapatok!$A:$NN,DK$320,FALSE),'csapat-ranglista'!$A:$FP,DK$321,FALSE)/4),0)</f>
        <v>0</v>
      </c>
      <c r="DL227" s="223">
        <f>IFERROR(IF(RIGHT(VLOOKUP($A227,csapatok!$A:$NN,DL$320,FALSE),5)="Csere",VLOOKUP(LEFT(VLOOKUP($A227,csapatok!$A:$NN,DL$320,FALSE),LEN(VLOOKUP($A227,csapatok!$A:$NN,DL$320,FALSE))-6),'csapat-ranglista'!$A:$FP,DL$321,FALSE)/8,VLOOKUP(VLOOKUP($A227,csapatok!$A:$NN,DL$320,FALSE),'csapat-ranglista'!$A:$FP,DL$321,FALSE)/4),0)</f>
        <v>0</v>
      </c>
      <c r="DM227" s="223">
        <f>IFERROR(IF(RIGHT(VLOOKUP($A227,csapatok!$A:$NN,DM$320,FALSE),5)="Csere",VLOOKUP(LEFT(VLOOKUP($A227,csapatok!$A:$NN,DM$320,FALSE),LEN(VLOOKUP($A227,csapatok!$A:$NN,DM$320,FALSE))-6),'csapat-ranglista'!$A:$FP,DM$321,FALSE)/8,VLOOKUP(VLOOKUP($A227,csapatok!$A:$NN,DM$320,FALSE),'csapat-ranglista'!$A:$FP,DM$321,FALSE)/4),0)</f>
        <v>0</v>
      </c>
      <c r="DN227" s="223">
        <f>IFERROR(IF(RIGHT(VLOOKUP($A227,csapatok!$A:$NN,DN$320,FALSE),5)="Csere",VLOOKUP(LEFT(VLOOKUP($A227,csapatok!$A:$NN,DN$320,FALSE),LEN(VLOOKUP($A227,csapatok!$A:$NN,DN$320,FALSE))-6),'csapat-ranglista'!$A:$FP,DN$321,FALSE)/8,VLOOKUP(VLOOKUP($A227,csapatok!$A:$NN,DN$320,FALSE),'csapat-ranglista'!$A:$FP,DN$321,FALSE)/4),0)</f>
        <v>0</v>
      </c>
      <c r="DO227" s="224">
        <f>versenyek!$MF$11*IFERROR(VLOOKUP(VLOOKUP($A227,versenyek!ME:MG,3,FALSE),szabalyok!$A$16:$B$23,2,FALSE)/4,0)</f>
        <v>0</v>
      </c>
      <c r="DP227" s="224">
        <f>versenyek!$MI$11*IFERROR(VLOOKUP(VLOOKUP($A227,versenyek!MH:MJ,3,FALSE),szabalyok!$A$16:$B$23,2,FALSE)/4,0)</f>
        <v>0</v>
      </c>
      <c r="DQ227" s="223">
        <f>IFERROR(IF(RIGHT(VLOOKUP($A227,csapatok!$A:$NN,DQ$320,FALSE),5)="Csere",VLOOKUP(LEFT(VLOOKUP($A227,csapatok!$A:$NN,DQ$320,FALSE),LEN(VLOOKUP($A227,csapatok!$A:$NN,DQ$320,FALSE))-6),'csapat-ranglista'!$A:$FP,DQ$321,FALSE)/8,VLOOKUP(VLOOKUP($A227,csapatok!$A:$NN,DQ$320,FALSE),'csapat-ranglista'!$A:$FP,DQ$321,FALSE)/4),0)</f>
        <v>0</v>
      </c>
      <c r="DR227" s="223">
        <f>IFERROR(IF(RIGHT(VLOOKUP($A227,csapatok!$A:$NN,DR$320,FALSE),5)="Csere",VLOOKUP(LEFT(VLOOKUP($A227,csapatok!$A:$NN,DR$320,FALSE),LEN(VLOOKUP($A227,csapatok!$A:$NN,DR$320,FALSE))-6),'csapat-ranglista'!$A:$FP,DR$321,FALSE)/8,VLOOKUP(VLOOKUP($A227,csapatok!$A:$NN,DR$320,FALSE),'csapat-ranglista'!$A:$FP,DR$321,FALSE)/4),0)</f>
        <v>0</v>
      </c>
      <c r="DS227" s="223">
        <f>IFERROR(IF(RIGHT(VLOOKUP($A227,csapatok!$A:$NN,DS$320,FALSE),5)="Csere",VLOOKUP(LEFT(VLOOKUP($A227,csapatok!$A:$NN,DS$320,FALSE),LEN(VLOOKUP($A227,csapatok!$A:$NN,DS$320,FALSE))-6),'csapat-ranglista'!$A:$FP,DS$321,FALSE)/8,VLOOKUP(VLOOKUP($A227,csapatok!$A:$NN,DS$320,FALSE),'csapat-ranglista'!$A:$FP,DS$321,FALSE)/4),0)</f>
        <v>0</v>
      </c>
      <c r="DT227" s="223">
        <f>IFERROR(IF(RIGHT(VLOOKUP($A227,csapatok!$A:$NN,DT$320,FALSE),5)="Csere",VLOOKUP(LEFT(VLOOKUP($A227,csapatok!$A:$NN,DT$320,FALSE),LEN(VLOOKUP($A227,csapatok!$A:$NN,DT$320,FALSE))-6),'csapat-ranglista'!$A:$FP,DT$321,FALSE)/8,VLOOKUP(VLOOKUP($A227,csapatok!$A:$NN,DT$320,FALSE),'csapat-ranglista'!$A:$FP,DT$321,FALSE)/4),0)</f>
        <v>0</v>
      </c>
      <c r="DU227" s="223">
        <f>IFERROR(IF(RIGHT(VLOOKUP($A227,csapatok!$A:$NN,DU$320,FALSE),5)="Csere",VLOOKUP(LEFT(VLOOKUP($A227,csapatok!$A:$NN,DU$320,FALSE),LEN(VLOOKUP($A227,csapatok!$A:$NN,DU$320,FALSE))-6),'csapat-ranglista'!$A:$FP,DU$321,FALSE)/8,VLOOKUP(VLOOKUP($A227,csapatok!$A:$NN,DU$320,FALSE),'csapat-ranglista'!$A:$FP,DU$321,FALSE)/4),0)</f>
        <v>0</v>
      </c>
      <c r="DV227" s="223">
        <f>IFERROR(IF(RIGHT(VLOOKUP($A227,csapatok!$A:$NN,DV$320,FALSE),5)="Csere",VLOOKUP(LEFT(VLOOKUP($A227,csapatok!$A:$NN,DV$320,FALSE),LEN(VLOOKUP($A227,csapatok!$A:$NN,DV$320,FALSE))-6),'csapat-ranglista'!$A:$FP,DV$321,FALSE)/8,VLOOKUP(VLOOKUP($A227,csapatok!$A:$NN,DV$320,FALSE),'csapat-ranglista'!$A:$FP,DV$321,FALSE)/4),0)</f>
        <v>0</v>
      </c>
      <c r="DW227" s="223">
        <f>IFERROR(IF(RIGHT(VLOOKUP($A227,csapatok!$A:$NN,DW$320,FALSE),5)="Csere",VLOOKUP(LEFT(VLOOKUP($A227,csapatok!$A:$NN,DW$320,FALSE),LEN(VLOOKUP($A227,csapatok!$A:$NN,DW$320,FALSE))-6),'csapat-ranglista'!$A:$FP,DW$321,FALSE)/8,VLOOKUP(VLOOKUP($A227,csapatok!$A:$NN,DW$320,FALSE),'csapat-ranglista'!$A:$FP,DW$321,FALSE)/4),0)</f>
        <v>0</v>
      </c>
      <c r="DX227" s="223">
        <f>IFERROR(IF(RIGHT(VLOOKUP($A227,csapatok!$A:$NN,DX$320,FALSE),5)="Csere",VLOOKUP(LEFT(VLOOKUP($A227,csapatok!$A:$NN,DX$320,FALSE),LEN(VLOOKUP($A227,csapatok!$A:$NN,DX$320,FALSE))-6),'csapat-ranglista'!$A:$FP,DX$321,FALSE)/8,VLOOKUP(VLOOKUP($A227,csapatok!$A:$NN,DX$320,FALSE),'csapat-ranglista'!$A:$FP,DX$321,FALSE)/4),0)</f>
        <v>0</v>
      </c>
      <c r="DY227" s="223">
        <f>IFERROR(IF(RIGHT(VLOOKUP($A227,csapatok!$A:$NN,DY$320,FALSE),5)="Csere",VLOOKUP(LEFT(VLOOKUP($A227,csapatok!$A:$NN,DY$320,FALSE),LEN(VLOOKUP($A227,csapatok!$A:$NN,DY$320,FALSE))-6),'csapat-ranglista'!$A:$FP,DY$321,FALSE)/8,VLOOKUP(VLOOKUP($A227,csapatok!$A:$NN,DY$320,FALSE),'csapat-ranglista'!$A:$FP,DY$321,FALSE)/4),0)</f>
        <v>0</v>
      </c>
      <c r="DZ227" s="223">
        <f>IFERROR(IF(RIGHT(VLOOKUP($A227,csapatok!$A:$NN,DZ$320,FALSE),5)="Csere",VLOOKUP(LEFT(VLOOKUP($A227,csapatok!$A:$NN,DZ$320,FALSE),LEN(VLOOKUP($A227,csapatok!$A:$NN,DZ$320,FALSE))-6),'csapat-ranglista'!$A:$FP,DZ$321,FALSE)/8,VLOOKUP(VLOOKUP($A227,csapatok!$A:$NN,DZ$320,FALSE),'csapat-ranglista'!$A:$FP,DZ$321,FALSE)/4),0)</f>
        <v>0</v>
      </c>
      <c r="EA227" s="223">
        <f>IFERROR(IF(RIGHT(VLOOKUP($A227,csapatok!$A:$NN,EA$320,FALSE),5)="Csere",VLOOKUP(LEFT(VLOOKUP($A227,csapatok!$A:$NN,EA$320,FALSE),LEN(VLOOKUP($A227,csapatok!$A:$NN,EA$320,FALSE))-6),'csapat-ranglista'!$A:$FP,EA$321,FALSE)/8,VLOOKUP(VLOOKUP($A227,csapatok!$A:$NN,EA$320,FALSE),'csapat-ranglista'!$A:$FP,EA$321,FALSE)/4),0)</f>
        <v>0</v>
      </c>
      <c r="EB227" s="223">
        <f>IFERROR(IF(RIGHT(VLOOKUP($A227,csapatok!$A:$NN,EB$320,FALSE),5)="Csere",VLOOKUP(LEFT(VLOOKUP($A227,csapatok!$A:$NN,EB$320,FALSE),LEN(VLOOKUP($A227,csapatok!$A:$NN,EB$320,FALSE))-6),'csapat-ranglista'!$A:$FP,EB$321,FALSE)/8,VLOOKUP(VLOOKUP($A227,csapatok!$A:$NN,EB$320,FALSE),'csapat-ranglista'!$A:$FP,EB$321,FALSE)/4),0)</f>
        <v>0</v>
      </c>
      <c r="EC227" s="223">
        <f>IFERROR(IF(RIGHT(VLOOKUP($A227,csapatok!$A:$NN,EC$320,FALSE),5)="Csere",VLOOKUP(LEFT(VLOOKUP($A227,csapatok!$A:$NN,EC$320,FALSE),LEN(VLOOKUP($A227,csapatok!$A:$NN,EC$320,FALSE))-6),'csapat-ranglista'!$A:$FP,EC$321,FALSE)/8,VLOOKUP(VLOOKUP($A227,csapatok!$A:$NN,EC$320,FALSE),'csapat-ranglista'!$A:$FP,EC$321,FALSE)/4),0)</f>
        <v>0</v>
      </c>
      <c r="ED227" s="223">
        <f>IFERROR(IF(RIGHT(VLOOKUP($A227,csapatok!$A:$NN,ED$320,FALSE),5)="Csere",VLOOKUP(LEFT(VLOOKUP($A227,csapatok!$A:$NN,ED$320,FALSE),LEN(VLOOKUP($A227,csapatok!$A:$NN,ED$320,FALSE))-6),'csapat-ranglista'!$A:$FP,ED$321,FALSE)/8,VLOOKUP(VLOOKUP($A227,csapatok!$A:$NN,ED$320,FALSE),'csapat-ranglista'!$A:$FP,ED$321,FALSE)/4),0)</f>
        <v>0</v>
      </c>
      <c r="EE227" s="223">
        <f>IFERROR(IF(RIGHT(VLOOKUP($A227,csapatok!$A:$NN,EE$320,FALSE),5)="Csere",VLOOKUP(LEFT(VLOOKUP($A227,csapatok!$A:$NN,EE$320,FALSE),LEN(VLOOKUP($A227,csapatok!$A:$NN,EE$320,FALSE))-6),'csapat-ranglista'!$A:$FP,EE$321,FALSE)/8,VLOOKUP(VLOOKUP($A227,csapatok!$A:$NN,EE$320,FALSE),'csapat-ranglista'!$A:$FP,EE$321,FALSE)/4),0)</f>
        <v>0</v>
      </c>
      <c r="EF227" s="223">
        <f>IFERROR(IF(RIGHT(VLOOKUP($A227,csapatok!$A:$NN,EF$320,FALSE),5)="Csere",VLOOKUP(LEFT(VLOOKUP($A227,csapatok!$A:$NN,EF$320,FALSE),LEN(VLOOKUP($A227,csapatok!$A:$NN,EF$320,FALSE))-6),'csapat-ranglista'!$A:$FP,EF$321,FALSE)/8,VLOOKUP(VLOOKUP($A227,csapatok!$A:$NN,EF$320,FALSE),'csapat-ranglista'!$A:$FP,EF$321,FALSE)/4),0)</f>
        <v>0</v>
      </c>
      <c r="EG227" s="223">
        <f>IFERROR(IF(RIGHT(VLOOKUP($A227,csapatok!$A:$NN,EG$320,FALSE),5)="Csere",VLOOKUP(LEFT(VLOOKUP($A227,csapatok!$A:$NN,EG$320,FALSE),LEN(VLOOKUP($A227,csapatok!$A:$NN,EG$320,FALSE))-6),'csapat-ranglista'!$A:$FP,EG$321,FALSE)/8,VLOOKUP(VLOOKUP($A227,csapatok!$A:$NN,EG$320,FALSE),'csapat-ranglista'!$A:$FP,EG$321,FALSE)/4),0)</f>
        <v>0</v>
      </c>
      <c r="EH227" s="223">
        <f>IFERROR(IF(RIGHT(VLOOKUP($A227,csapatok!$A:$NN,EH$320,FALSE),5)="Csere",VLOOKUP(LEFT(VLOOKUP($A227,csapatok!$A:$NN,EH$320,FALSE),LEN(VLOOKUP($A227,csapatok!$A:$NN,EH$320,FALSE))-6),'csapat-ranglista'!$A:$FP,EH$321,FALSE)/8,VLOOKUP(VLOOKUP($A227,csapatok!$A:$NN,EH$320,FALSE),'csapat-ranglista'!$A:$FP,EH$321,FALSE)/4),0)</f>
        <v>0</v>
      </c>
      <c r="EI227" s="223">
        <f>IFERROR(IF(RIGHT(VLOOKUP($A227,csapatok!$A:$NN,EI$320,FALSE),5)="Csere",VLOOKUP(LEFT(VLOOKUP($A227,csapatok!$A:$NN,EI$320,FALSE),LEN(VLOOKUP($A227,csapatok!$A:$NN,EI$320,FALSE))-6),'csapat-ranglista'!$A:$FP,EI$321,FALSE)/8,VLOOKUP(VLOOKUP($A227,csapatok!$A:$NN,EI$320,FALSE),'csapat-ranglista'!$A:$FP,EI$321,FALSE)/4),0)</f>
        <v>0</v>
      </c>
      <c r="EJ227" s="223">
        <f>IFERROR(IF(RIGHT(VLOOKUP($A227,csapatok!$A:$NN,EJ$320,FALSE),5)="Csere",VLOOKUP(LEFT(VLOOKUP($A227,csapatok!$A:$NN,EJ$320,FALSE),LEN(VLOOKUP($A227,csapatok!$A:$NN,EJ$320,FALSE))-6),'csapat-ranglista'!$A:$FP,EJ$321,FALSE)/8,VLOOKUP(VLOOKUP($A227,csapatok!$A:$NN,EJ$320,FALSE),'csapat-ranglista'!$A:$FP,EJ$321,FALSE)/4),0)</f>
        <v>0</v>
      </c>
      <c r="EK227" s="223">
        <f>IFERROR(IF(RIGHT(VLOOKUP($A227,csapatok!$A:$NN,EK$320,FALSE),5)="Csere",VLOOKUP(LEFT(VLOOKUP($A227,csapatok!$A:$NN,EK$320,FALSE),LEN(VLOOKUP($A227,csapatok!$A:$NN,EK$320,FALSE))-6),'csapat-ranglista'!$A:$FP,EK$321,FALSE)/8,VLOOKUP(VLOOKUP($A227,csapatok!$A:$NN,EK$320,FALSE),'csapat-ranglista'!$A:$FP,EK$321,FALSE)/4),0)</f>
        <v>0</v>
      </c>
      <c r="EL227" s="223">
        <f>IFERROR(IF(RIGHT(VLOOKUP($A227,csapatok!$A:$NN,EL$320,FALSE),5)="Csere",VLOOKUP(LEFT(VLOOKUP($A227,csapatok!$A:$NN,EL$320,FALSE),LEN(VLOOKUP($A227,csapatok!$A:$NN,EL$320,FALSE))-6),'csapat-ranglista'!$A:$FP,EL$321,FALSE)/8,VLOOKUP(VLOOKUP($A227,csapatok!$A:$NN,EL$320,FALSE),'csapat-ranglista'!$A:$FP,EL$321,FALSE)/4),0)</f>
        <v>0</v>
      </c>
      <c r="EM227" s="223">
        <f>IFERROR(IF(RIGHT(VLOOKUP($A227,csapatok!$A:$NN,EM$320,FALSE),5)="Csere",VLOOKUP(LEFT(VLOOKUP($A227,csapatok!$A:$NN,EM$320,FALSE),LEN(VLOOKUP($A227,csapatok!$A:$NN,EM$320,FALSE))-6),'csapat-ranglista'!$A:$FP,EM$321,FALSE)/8,VLOOKUP(VLOOKUP($A227,csapatok!$A:$NN,EM$320,FALSE),'csapat-ranglista'!$A:$FP,EM$321,FALSE)/4),0)</f>
        <v>0</v>
      </c>
      <c r="EN227" s="223">
        <f>IFERROR(IF(RIGHT(VLOOKUP($A227,csapatok!$A:$NN,EN$320,FALSE),5)="Csere",VLOOKUP(LEFT(VLOOKUP($A227,csapatok!$A:$NN,EN$320,FALSE),LEN(VLOOKUP($A227,csapatok!$A:$NN,EN$320,FALSE))-6),'csapat-ranglista'!$A:$FP,EN$321,FALSE)/8,VLOOKUP(VLOOKUP($A227,csapatok!$A:$NN,EN$320,FALSE),'csapat-ranglista'!$A:$FP,EN$321,FALSE)/4),0)</f>
        <v>0</v>
      </c>
      <c r="EO227" s="223">
        <f>IFERROR(IF(RIGHT(VLOOKUP($A227,csapatok!$A:$NN,EO$320,FALSE),5)="Csere",VLOOKUP(LEFT(VLOOKUP($A227,csapatok!$A:$NN,EO$320,FALSE),LEN(VLOOKUP($A227,csapatok!$A:$NN,EO$320,FALSE))-6),'csapat-ranglista'!$A:$FP,EO$321,FALSE)/8,VLOOKUP(VLOOKUP($A227,csapatok!$A:$NN,EO$320,FALSE),'csapat-ranglista'!$A:$FP,EO$321,FALSE)/4),0)</f>
        <v>0</v>
      </c>
      <c r="EP227" s="223">
        <f>IFERROR(IF(RIGHT(VLOOKUP($A227,csapatok!$A:$NN,EP$320,FALSE),5)="Csere",VLOOKUP(LEFT(VLOOKUP($A227,csapatok!$A:$NN,EP$320,FALSE),LEN(VLOOKUP($A227,csapatok!$A:$NN,EP$320,FALSE))-6),'csapat-ranglista'!$A:$FP,EP$321,FALSE)/8,VLOOKUP(VLOOKUP($A227,csapatok!$A:$NN,EP$320,FALSE),'csapat-ranglista'!$A:$FP,EP$321,FALSE)/4),0)</f>
        <v>0</v>
      </c>
      <c r="EQ227" s="223">
        <f>IFERROR(IF(RIGHT(VLOOKUP($A227,csapatok!$A:$NN,EQ$320,FALSE),5)="Csere",VLOOKUP(LEFT(VLOOKUP($A227,csapatok!$A:$NN,EQ$320,FALSE),LEN(VLOOKUP($A227,csapatok!$A:$NN,EQ$320,FALSE))-6),'csapat-ranglista'!$A:$FP,EQ$321,FALSE)/8,VLOOKUP(VLOOKUP($A227,csapatok!$A:$NN,EQ$320,FALSE),'csapat-ranglista'!$A:$FP,EQ$321,FALSE)/4),0)</f>
        <v>0</v>
      </c>
      <c r="ER227" s="223">
        <f>IFERROR(IF(RIGHT(VLOOKUP($A227,csapatok!$A:$NN,ER$320,FALSE),5)="Csere",VLOOKUP(LEFT(VLOOKUP($A227,csapatok!$A:$NN,ER$320,FALSE),LEN(VLOOKUP($A227,csapatok!$A:$NN,ER$320,FALSE))-6),'csapat-ranglista'!$A:$FP,ER$321,FALSE)/8,VLOOKUP(VLOOKUP($A227,csapatok!$A:$NN,ER$320,FALSE),'csapat-ranglista'!$A:$FP,ER$321,FALSE)/4),0)</f>
        <v>0</v>
      </c>
      <c r="ES227" s="223">
        <f>IFERROR(IF(RIGHT(VLOOKUP($A227,csapatok!$A:$NN,ES$320,FALSE),5)="Csere",VLOOKUP(LEFT(VLOOKUP($A227,csapatok!$A:$NN,ES$320,FALSE),LEN(VLOOKUP($A227,csapatok!$A:$NN,ES$320,FALSE))-6),'csapat-ranglista'!$A:$FP,ES$321,FALSE)/8,VLOOKUP(VLOOKUP($A227,csapatok!$A:$NN,ES$320,FALSE),'csapat-ranglista'!$A:$FP,ES$321,FALSE)/4),0)</f>
        <v>0</v>
      </c>
      <c r="ET227" s="223">
        <f>IFERROR(IF(RIGHT(VLOOKUP($A227,csapatok!$A:$NN,ET$320,FALSE),5)="Csere",VLOOKUP(LEFT(VLOOKUP($A227,csapatok!$A:$NN,ET$320,FALSE),LEN(VLOOKUP($A227,csapatok!$A:$NN,ET$320,FALSE))-6),'csapat-ranglista'!$A:$FP,ET$321,FALSE)/8,VLOOKUP(VLOOKUP($A227,csapatok!$A:$NN,ET$320,FALSE),'csapat-ranglista'!$A:$FP,ET$321,FALSE)/4),0)</f>
        <v>0</v>
      </c>
      <c r="EU227" s="223">
        <f>IFERROR(IF(RIGHT(VLOOKUP($A227,csapatok!$A:$NN,EU$320,FALSE),5)="Csere",VLOOKUP(LEFT(VLOOKUP($A227,csapatok!$A:$NN,EU$320,FALSE),LEN(VLOOKUP($A227,csapatok!$A:$NN,EU$320,FALSE))-6),'csapat-ranglista'!$A:$FP,EU$321,FALSE)/8,VLOOKUP(VLOOKUP($A227,csapatok!$A:$NN,EU$320,FALSE),'csapat-ranglista'!$A:$FP,EU$321,FALSE)/4),0)</f>
        <v>0</v>
      </c>
      <c r="EV227" s="223">
        <f>IFERROR(IF(RIGHT(VLOOKUP($A227,csapatok!$A:$NN,EV$320,FALSE),5)="Csere",VLOOKUP(LEFT(VLOOKUP($A227,csapatok!$A:$NN,EV$320,FALSE),LEN(VLOOKUP($A227,csapatok!$A:$NN,EV$320,FALSE))-6),'csapat-ranglista'!$A:$FP,EV$321,FALSE)/8,VLOOKUP(VLOOKUP($A227,csapatok!$A:$NN,EV$320,FALSE),'csapat-ranglista'!$A:$FP,EV$321,FALSE)/4),0)</f>
        <v>0</v>
      </c>
      <c r="EW227" s="223">
        <f>IFERROR(IF(RIGHT(VLOOKUP($A227,csapatok!$A:$NN,EW$320,FALSE),5)="Csere",VLOOKUP(LEFT(VLOOKUP($A227,csapatok!$A:$NN,EW$320,FALSE),LEN(VLOOKUP($A227,csapatok!$A:$NN,EW$320,FALSE))-6),'csapat-ranglista'!$A:$FP,EW$321,FALSE)/8,VLOOKUP(VLOOKUP($A227,csapatok!$A:$NN,EW$320,FALSE),'csapat-ranglista'!$A:$FP,EW$321,FALSE)/4),0)</f>
        <v>0</v>
      </c>
      <c r="EX227" s="223">
        <f>IFERROR(IF(RIGHT(VLOOKUP($A227,csapatok!$A:$NN,EX$320,FALSE),5)="Csere",VLOOKUP(LEFT(VLOOKUP($A227,csapatok!$A:$NN,EX$320,FALSE),LEN(VLOOKUP($A227,csapatok!$A:$NN,EX$320,FALSE))-6),'csapat-ranglista'!$A:$FP,EX$321,FALSE)/8,VLOOKUP(VLOOKUP($A227,csapatok!$A:$NN,EX$320,FALSE),'csapat-ranglista'!$A:$FP,EX$321,FALSE)/4),0)</f>
        <v>0</v>
      </c>
      <c r="EY227" s="223">
        <f>IFERROR(IF(RIGHT(VLOOKUP($A227,csapatok!$A:$NN,EY$320,FALSE),5)="Csere",VLOOKUP(LEFT(VLOOKUP($A227,csapatok!$A:$NN,EY$320,FALSE),LEN(VLOOKUP($A227,csapatok!$A:$NN,EY$320,FALSE))-6),'csapat-ranglista'!$A:$FP,EY$321,FALSE)/8,VLOOKUP(VLOOKUP($A227,csapatok!$A:$NN,EY$320,FALSE),'csapat-ranglista'!$A:$FP,EY$321,FALSE)/4),0)</f>
        <v>0</v>
      </c>
      <c r="EZ227" s="223">
        <f>IFERROR(IF(RIGHT(VLOOKUP($A227,csapatok!$A:$NN,EZ$320,FALSE),5)="Csere",VLOOKUP(LEFT(VLOOKUP($A227,csapatok!$A:$NN,EZ$320,FALSE),LEN(VLOOKUP($A227,csapatok!$A:$NN,EZ$320,FALSE))-6),'csapat-ranglista'!$A:$FP,EZ$321,FALSE)/8,VLOOKUP(VLOOKUP($A227,csapatok!$A:$NN,EZ$320,FALSE),'csapat-ranglista'!$A:$FP,EZ$321,FALSE)/4),0)</f>
        <v>0</v>
      </c>
      <c r="FA227" s="223">
        <f>IFERROR(IF(RIGHT(VLOOKUP($A227,csapatok!$A:$NN,FA$320,FALSE),5)="Csere",VLOOKUP(LEFT(VLOOKUP($A227,csapatok!$A:$NN,FA$320,FALSE),LEN(VLOOKUP($A227,csapatok!$A:$NN,FA$320,FALSE))-6),'csapat-ranglista'!$A:$FP,FA$321,FALSE)/8,VLOOKUP(VLOOKUP($A227,csapatok!$A:$NN,FA$320,FALSE),'csapat-ranglista'!$A:$FP,FA$321,FALSE)/4),0)</f>
        <v>0</v>
      </c>
      <c r="FB227" s="223">
        <f>IFERROR(IF(RIGHT(VLOOKUP($A227,csapatok!$A:$NN,FB$320,FALSE),5)="Csere",VLOOKUP(LEFT(VLOOKUP($A227,csapatok!$A:$NN,FB$320,FALSE),LEN(VLOOKUP($A227,csapatok!$A:$NN,FB$320,FALSE))-6),'csapat-ranglista'!$A:$FP,FB$321,FALSE)/8,VLOOKUP(VLOOKUP($A227,csapatok!$A:$NN,FB$320,FALSE),'csapat-ranglista'!$A:$FP,FB$321,FALSE)/4),0)</f>
        <v>0</v>
      </c>
      <c r="FC227" s="223">
        <f>IFERROR(IF(RIGHT(VLOOKUP($A227,csapatok!$A:$NN,FC$320,FALSE),5)="Csere",VLOOKUP(LEFT(VLOOKUP($A227,csapatok!$A:$NN,FC$320,FALSE),LEN(VLOOKUP($A227,csapatok!$A:$NN,FC$320,FALSE))-6),'csapat-ranglista'!$A:$FP,FC$321,FALSE)/8,VLOOKUP(VLOOKUP($A227,csapatok!$A:$NN,FC$320,FALSE),'csapat-ranglista'!$A:$FP,FC$321,FALSE)/4),0)</f>
        <v>0</v>
      </c>
      <c r="FD227" s="224">
        <f>versenyek!$QY$11*IFERROR(VLOOKUP(VLOOKUP($A227,versenyek!QX:QZ,3,FALSE),szabalyok!$A$16:$B$23,2,FALSE)/4,0)</f>
        <v>0</v>
      </c>
      <c r="FE227" s="224">
        <f>versenyek!$RB$11*IFERROR(VLOOKUP(VLOOKUP($A227,versenyek!RA:RC,3,FALSE),szabalyok!$A$16:$B$23,2,FALSE)/4,0)</f>
        <v>0</v>
      </c>
      <c r="FF227" s="223">
        <f>IFERROR(IF(RIGHT(VLOOKUP($A227,csapatok!$A:$NN,FF$320,FALSE),5)="Csere",VLOOKUP(LEFT(VLOOKUP($A227,csapatok!$A:$NN,FF$320,FALSE),LEN(VLOOKUP($A227,csapatok!$A:$NN,FF$320,FALSE))-6),'csapat-ranglista'!$A:$FP,FF$321,FALSE)/8,VLOOKUP(VLOOKUP($A227,csapatok!$A:$NN,FF$320,FALSE),'csapat-ranglista'!$A:$FP,FF$321,FALSE)/4),0)</f>
        <v>0</v>
      </c>
      <c r="FG227" s="223">
        <f>IFERROR(IF(RIGHT(VLOOKUP($A227,csapatok!$A:$NN,FG$320,FALSE),5)="Csere",VLOOKUP(LEFT(VLOOKUP($A227,csapatok!$A:$NN,FG$320,FALSE),LEN(VLOOKUP($A227,csapatok!$A:$NN,FG$320,FALSE))-6),'csapat-ranglista'!$A:$FP,FG$321,FALSE)/8,VLOOKUP(VLOOKUP($A227,csapatok!$A:$NN,FG$320,FALSE),'csapat-ranglista'!$A:$FP,FG$321,FALSE)/4),0)</f>
        <v>0</v>
      </c>
      <c r="FH227" s="223">
        <f>IFERROR(IF(RIGHT(VLOOKUP($A227,csapatok!$A:$NN,FH$320,FALSE),5)="Csere",VLOOKUP(LEFT(VLOOKUP($A227,csapatok!$A:$NN,FH$320,FALSE),LEN(VLOOKUP($A227,csapatok!$A:$NN,FH$320,FALSE))-6),'csapat-ranglista'!$A:$FP,FH$321,FALSE)/8,VLOOKUP(VLOOKUP($A227,csapatok!$A:$NN,FH$320,FALSE),'csapat-ranglista'!$A:$FP,FH$321,FALSE)/4),0)</f>
        <v>0</v>
      </c>
      <c r="FI227" s="223">
        <f>IFERROR(IF(RIGHT(VLOOKUP($A227,csapatok!$A:$NN,FI$320,FALSE),5)="Csere",VLOOKUP(LEFT(VLOOKUP($A227,csapatok!$A:$NN,FI$320,FALSE),LEN(VLOOKUP($A227,csapatok!$A:$NN,FI$320,FALSE))-6),'csapat-ranglista'!$A:$FP,FI$321,FALSE)/8,VLOOKUP(VLOOKUP($A227,csapatok!$A:$NN,FI$320,FALSE),'csapat-ranglista'!$A:$FP,FI$321,FALSE)/4),0)</f>
        <v>0</v>
      </c>
      <c r="FJ227" s="223">
        <f>IFERROR(IF(RIGHT(VLOOKUP($A227,csapatok!$A:$NN,FJ$320,FALSE),5)="Csere",VLOOKUP(LEFT(VLOOKUP($A227,csapatok!$A:$NN,FJ$320,FALSE),LEN(VLOOKUP($A227,csapatok!$A:$NN,FJ$320,FALSE))-6),'csapat-ranglista'!$A:$FP,FJ$321,FALSE)/8,VLOOKUP(VLOOKUP($A227,csapatok!$A:$NN,FJ$320,FALSE),'csapat-ranglista'!$A:$FP,FJ$321,FALSE)/4),0)</f>
        <v>0</v>
      </c>
      <c r="FK227" s="223">
        <f>IFERROR(IF(RIGHT(VLOOKUP($A227,csapatok!$A:$NN,FK$320,FALSE),5)="Csere",VLOOKUP(LEFT(VLOOKUP($A227,csapatok!$A:$NN,FK$320,FALSE),LEN(VLOOKUP($A227,csapatok!$A:$NN,FK$320,FALSE))-6),'csapat-ranglista'!$A:$FP,FK$321,FALSE)/8,VLOOKUP(VLOOKUP($A227,csapatok!$A:$NN,FK$320,FALSE),'csapat-ranglista'!$A:$FP,FK$321,FALSE)/4),0)</f>
        <v>0</v>
      </c>
      <c r="FL227" s="223">
        <f>IFERROR(IF(RIGHT(VLOOKUP($A227,csapatok!$A:$NN,FL$320,FALSE),5)="Csere",VLOOKUP(LEFT(VLOOKUP($A227,csapatok!$A:$NN,FL$320,FALSE),LEN(VLOOKUP($A227,csapatok!$A:$NN,FL$320,FALSE))-6),'csapat-ranglista'!$A:$FP,FL$321,FALSE)/8,VLOOKUP(VLOOKUP($A227,csapatok!$A:$NN,FL$320,FALSE),'csapat-ranglista'!$A:$FP,FL$321,FALSE)/4),0)</f>
        <v>0</v>
      </c>
      <c r="FM227" s="223">
        <f>IFERROR(IF(RIGHT(VLOOKUP($A227,csapatok!$A:$NN,FM$320,FALSE),5)="Csere",VLOOKUP(LEFT(VLOOKUP($A227,csapatok!$A:$NN,FM$320,FALSE),LEN(VLOOKUP($A227,csapatok!$A:$NN,FM$320,FALSE))-6),'csapat-ranglista'!$A:$FP,FM$321,FALSE)/8,VLOOKUP(VLOOKUP($A227,csapatok!$A:$NN,FM$320,FALSE),'csapat-ranglista'!$A:$FP,FM$321,FALSE)/4),0)</f>
        <v>0</v>
      </c>
      <c r="FN227" s="223">
        <f>IFERROR(IF(RIGHT(VLOOKUP($A227,csapatok!$A:$NN,FN$320,FALSE),5)="Csere",VLOOKUP(LEFT(VLOOKUP($A227,csapatok!$A:$NN,FN$320,FALSE),LEN(VLOOKUP($A227,csapatok!$A:$NN,FN$320,FALSE))-6),'csapat-ranglista'!$A:$FP,FN$321,FALSE)/8,VLOOKUP(VLOOKUP($A227,csapatok!$A:$NN,FN$320,FALSE),'csapat-ranglista'!$A:$FP,FN$321,FALSE)/4),0)</f>
        <v>0</v>
      </c>
      <c r="FO227" s="223">
        <f>IFERROR(IF(RIGHT(VLOOKUP($A227,csapatok!$A:$NN,FO$320,FALSE),5)="Csere",VLOOKUP(LEFT(VLOOKUP($A227,csapatok!$A:$NN,FO$320,FALSE),LEN(VLOOKUP($A227,csapatok!$A:$NN,FO$320,FALSE))-6),'csapat-ranglista'!$A:$FP,FO$321,FALSE)/8,VLOOKUP(VLOOKUP($A227,csapatok!$A:$NN,FO$320,FALSE),'csapat-ranglista'!$A:$FP,FO$321,FALSE)/4),0)</f>
        <v>0</v>
      </c>
      <c r="FP227" s="223">
        <f>IFERROR(IF(RIGHT(VLOOKUP($A227,csapatok!$A:$NN,FP$320,FALSE),5)="Csere",VLOOKUP(LEFT(VLOOKUP($A227,csapatok!$A:$NN,FP$320,FALSE),LEN(VLOOKUP($A227,csapatok!$A:$NN,FP$320,FALSE))-6),'csapat-ranglista'!$A:$FP,FP$321,FALSE)/8,VLOOKUP(VLOOKUP($A227,csapatok!$A:$NN,FP$320,FALSE),'csapat-ranglista'!$A:$FP,FP$321,FALSE)/4),0)</f>
        <v>0</v>
      </c>
      <c r="FQ227" s="223">
        <f>IFERROR(IF(RIGHT(VLOOKUP($A227,csapatok!$A:$NN,FQ$320,FALSE),5)="Csere",VLOOKUP(LEFT(VLOOKUP($A227,csapatok!$A:$NN,FQ$320,FALSE),LEN(VLOOKUP($A227,csapatok!$A:$NN,FQ$320,FALSE))-6),'csapat-ranglista'!$A:$FP,FQ$321,FALSE)/8,VLOOKUP(VLOOKUP($A227,csapatok!$A:$NN,FQ$320,FALSE),'csapat-ranglista'!$A:$FP,FQ$321,FALSE)/4),0)</f>
        <v>0</v>
      </c>
      <c r="FR227" s="223">
        <f>IFERROR(IF(RIGHT(VLOOKUP($A227,csapatok!$A:$NN,FR$320,FALSE),5)="Csere",VLOOKUP(LEFT(VLOOKUP($A227,csapatok!$A:$NN,FR$320,FALSE),LEN(VLOOKUP($A227,csapatok!$A:$NN,FR$320,FALSE))-6),'csapat-ranglista'!$A:$FP,FR$321,FALSE)/8,VLOOKUP(VLOOKUP($A227,csapatok!$A:$NN,FR$320,FALSE),'csapat-ranglista'!$A:$FP,FR$321,FALSE)/4),0)</f>
        <v>0</v>
      </c>
      <c r="FS227" s="223">
        <f>IFERROR(IF(RIGHT(VLOOKUP($A227,csapatok!$A:$NN,FS$320,FALSE),5)="Csere",VLOOKUP(LEFT(VLOOKUP($A227,csapatok!$A:$NN,FS$320,FALSE),LEN(VLOOKUP($A227,csapatok!$A:$NN,FS$320,FALSE))-6),'csapat-ranglista'!$A:$FP,FS$321,FALSE)/8,VLOOKUP(VLOOKUP($A227,csapatok!$A:$NN,FS$320,FALSE),'csapat-ranglista'!$A:$FP,FS$321,FALSE)/4),0)</f>
        <v>0</v>
      </c>
      <c r="FT227" s="223">
        <f>IFERROR(IF(RIGHT(VLOOKUP($A227,csapatok!$A:$NN,FT$320,FALSE),5)="Csere",VLOOKUP(LEFT(VLOOKUP($A227,csapatok!$A:$NN,FT$320,FALSE),LEN(VLOOKUP($A227,csapatok!$A:$NN,FT$320,FALSE))-6),'csapat-ranglista'!$A:$FP,FT$321,FALSE)/8,VLOOKUP(VLOOKUP($A227,csapatok!$A:$NN,FT$320,FALSE),'csapat-ranglista'!$A:$FP,FT$321,FALSE)/4),0)</f>
        <v>0</v>
      </c>
      <c r="FU227" s="223">
        <f>IFERROR(IF(RIGHT(VLOOKUP($A227,csapatok!$A:$NN,FU$320,FALSE),5)="Csere",VLOOKUP(LEFT(VLOOKUP($A227,csapatok!$A:$NN,FU$320,FALSE),LEN(VLOOKUP($A227,csapatok!$A:$NN,FU$320,FALSE))-6),'csapat-ranglista'!$A:$FP,FU$321,FALSE)/8,VLOOKUP(VLOOKUP($A227,csapatok!$A:$NN,FU$320,FALSE),'csapat-ranglista'!$A:$FP,FU$321,FALSE)/4),0)</f>
        <v>0</v>
      </c>
      <c r="FV227" s="223">
        <f>IFERROR(IF(RIGHT(VLOOKUP($A227,csapatok!$A:$NN,FV$320,FALSE),5)="Csere",VLOOKUP(LEFT(VLOOKUP($A227,csapatok!$A:$NN,FV$320,FALSE),LEN(VLOOKUP($A227,csapatok!$A:$NN,FV$320,FALSE))-6),'csapat-ranglista'!$A:$FP,FV$321,FALSE)/8,VLOOKUP(VLOOKUP($A227,csapatok!$A:$NN,FV$320,FALSE),'csapat-ranglista'!$A:$FP,FV$321,FALSE)/4),0)</f>
        <v>0</v>
      </c>
      <c r="FW227" s="223">
        <f>IFERROR(IF(RIGHT(VLOOKUP($A227,csapatok!$A:$NN,FW$320,FALSE),5)="Csere",VLOOKUP(LEFT(VLOOKUP($A227,csapatok!$A:$NN,FW$320,FALSE),LEN(VLOOKUP($A227,csapatok!$A:$NN,FW$320,FALSE))-6),'csapat-ranglista'!$A:$FP,FW$321,FALSE)/8,VLOOKUP(VLOOKUP($A227,csapatok!$A:$NN,FW$320,FALSE),'csapat-ranglista'!$A:$FP,FW$321,FALSE)/4),0)</f>
        <v>0</v>
      </c>
      <c r="FX227" s="223">
        <f>IFERROR(IF(RIGHT(VLOOKUP($A227,csapatok!$A:$NN,FX$320,FALSE),5)="Csere",VLOOKUP(LEFT(VLOOKUP($A227,csapatok!$A:$NN,FX$320,FALSE),LEN(VLOOKUP($A227,csapatok!$A:$NN,FX$320,FALSE))-6),'csapat-ranglista'!$A:$FP,FX$321,FALSE)/8,VLOOKUP(VLOOKUP($A227,csapatok!$A:$NN,FX$320,FALSE),'csapat-ranglista'!$A:$FP,FX$321,FALSE)/4),0)</f>
        <v>0</v>
      </c>
      <c r="FY227" s="223">
        <f>IFERROR(IF(RIGHT(VLOOKUP($A227,csapatok!$A:$NN,FY$320,FALSE),5)="Csere",VLOOKUP(LEFT(VLOOKUP($A227,csapatok!$A:$NN,FY$320,FALSE),LEN(VLOOKUP($A227,csapatok!$A:$NN,FY$320,FALSE))-6),'csapat-ranglista'!$A:$FP,FY$321,FALSE)/8,VLOOKUP(VLOOKUP($A227,csapatok!$A:$NN,FY$320,FALSE),'csapat-ranglista'!$A:$FP,FY$321,FALSE)/4),0)</f>
        <v>0</v>
      </c>
      <c r="FZ227" s="223">
        <f>IFERROR(IF(RIGHT(VLOOKUP($A227,csapatok!$A:$NN,FZ$320,FALSE),5)="Csere",VLOOKUP(LEFT(VLOOKUP($A227,csapatok!$A:$NN,FZ$320,FALSE),LEN(VLOOKUP($A227,csapatok!$A:$NN,FZ$320,FALSE))-6),'csapat-ranglista'!$A:$FP,FZ$321,FALSE)/8,VLOOKUP(VLOOKUP($A227,csapatok!$A:$NN,FZ$320,FALSE),'csapat-ranglista'!$A:$FP,FZ$321,FALSE)/4),0)</f>
        <v>0</v>
      </c>
      <c r="GA227" s="223">
        <f>IFERROR(IF(RIGHT(VLOOKUP($A227,csapatok!$A:$NN,GA$320,FALSE),5)="Csere",VLOOKUP(LEFT(VLOOKUP($A227,csapatok!$A:$NN,GA$320,FALSE),LEN(VLOOKUP($A227,csapatok!$A:$NN,GA$320,FALSE))-6),'csapat-ranglista'!$A:$FP,GA$321,FALSE)/8,VLOOKUP(VLOOKUP($A227,csapatok!$A:$NN,GA$320,FALSE),'csapat-ranglista'!$A:$FP,GA$321,FALSE)/4),0)</f>
        <v>0</v>
      </c>
      <c r="GB227" s="223">
        <f>IFERROR(IF(RIGHT(VLOOKUP($A227,csapatok!$A:$NN,GB$320,FALSE),5)="Csere",VLOOKUP(LEFT(VLOOKUP($A227,csapatok!$A:$NN,GB$320,FALSE),LEN(VLOOKUP($A227,csapatok!$A:$NN,GB$320,FALSE))-6),'csapat-ranglista'!$A:$FP,GB$321,FALSE)/8,VLOOKUP(VLOOKUP($A227,csapatok!$A:$NN,GB$320,FALSE),'csapat-ranglista'!$A:$FP,GB$321,FALSE)/4),0)</f>
        <v>0</v>
      </c>
      <c r="GC227" s="223">
        <f>IFERROR(IF(RIGHT(VLOOKUP($A227,csapatok!$A:$NN,GC$320,FALSE),5)="Csere",VLOOKUP(LEFT(VLOOKUP($A227,csapatok!$A:$NN,GC$320,FALSE),LEN(VLOOKUP($A227,csapatok!$A:$NN,GC$320,FALSE))-6),'csapat-ranglista'!$A:$FP,GC$321,FALSE)/8,VLOOKUP(VLOOKUP($A227,csapatok!$A:$NN,GC$320,FALSE),'csapat-ranglista'!$A:$FP,GC$321,FALSE)/4),0)</f>
        <v>0</v>
      </c>
      <c r="GD227" s="247">
        <f>SUM(EQ227:GC227)</f>
        <v>0</v>
      </c>
    </row>
    <row r="228" spans="1:186">
      <c r="A228" s="202" t="s">
        <v>121</v>
      </c>
      <c r="B228" s="130"/>
      <c r="C228" s="131" t="str">
        <f>IF(B228=0,"",IF(B228&lt;$C$1,"felnőtt","ifi"))</f>
        <v/>
      </c>
      <c r="D228" s="32" t="s">
        <v>101</v>
      </c>
      <c r="E228" s="45">
        <v>0</v>
      </c>
      <c r="F228" s="32">
        <v>0</v>
      </c>
      <c r="G228" s="32">
        <v>1.3429615632927128</v>
      </c>
      <c r="H228" s="32">
        <v>0</v>
      </c>
      <c r="I228" s="32">
        <v>0</v>
      </c>
      <c r="J228" s="32">
        <v>0</v>
      </c>
      <c r="K228" s="32">
        <v>0</v>
      </c>
      <c r="L228" s="32">
        <v>5.279007481732898</v>
      </c>
      <c r="M228" s="32">
        <v>4.0916936664087293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f>IFERROR(IF(RIGHT(VLOOKUP($A228,csapatok!$A:$BL,X$320,FALSE),5)="Csere",VLOOKUP(LEFT(VLOOKUP($A228,csapatok!$A:$BL,X$320,FALSE),LEN(VLOOKUP($A228,csapatok!$A:$BL,X$320,FALSE))-6),'csapat-ranglista'!$A:$FP,X$321,FALSE)/8,VLOOKUP(VLOOKUP($A228,csapatok!$A:$BL,X$320,FALSE),'csapat-ranglista'!$A:$FP,X$321,FALSE)/4),0)</f>
        <v>0</v>
      </c>
      <c r="Y228" s="32">
        <f>IFERROR(IF(RIGHT(VLOOKUP($A228,csapatok!$A:$BL,Y$320,FALSE),5)="Csere",VLOOKUP(LEFT(VLOOKUP($A228,csapatok!$A:$BL,Y$320,FALSE),LEN(VLOOKUP($A228,csapatok!$A:$BL,Y$320,FALSE))-6),'csapat-ranglista'!$A:$FP,Y$321,FALSE)/8,VLOOKUP(VLOOKUP($A228,csapatok!$A:$BL,Y$320,FALSE),'csapat-ranglista'!$A:$FP,Y$321,FALSE)/4),0)</f>
        <v>0</v>
      </c>
      <c r="Z228" s="32">
        <f>IFERROR(IF(RIGHT(VLOOKUP($A228,csapatok!$A:$BL,Z$320,FALSE),5)="Csere",VLOOKUP(LEFT(VLOOKUP($A228,csapatok!$A:$BL,Z$320,FALSE),LEN(VLOOKUP($A228,csapatok!$A:$BL,Z$320,FALSE))-6),'csapat-ranglista'!$A:$FP,Z$321,FALSE)/8,VLOOKUP(VLOOKUP($A228,csapatok!$A:$BL,Z$320,FALSE),'csapat-ranglista'!$A:$FP,Z$321,FALSE)/4),0)</f>
        <v>0</v>
      </c>
      <c r="AA228" s="32">
        <f>IFERROR(IF(RIGHT(VLOOKUP($A228,csapatok!$A:$BL,AA$320,FALSE),5)="Csere",VLOOKUP(LEFT(VLOOKUP($A228,csapatok!$A:$BL,AA$320,FALSE),LEN(VLOOKUP($A228,csapatok!$A:$BL,AA$320,FALSE))-6),'csapat-ranglista'!$A:$FP,AA$321,FALSE)/8,VLOOKUP(VLOOKUP($A228,csapatok!$A:$BL,AA$320,FALSE),'csapat-ranglista'!$A:$FP,AA$321,FALSE)/4),0)</f>
        <v>0</v>
      </c>
      <c r="AB228" s="223">
        <f>IFERROR(IF(RIGHT(VLOOKUP($A228,csapatok!$A:$BL,AB$320,FALSE),5)="Csere",VLOOKUP(LEFT(VLOOKUP($A228,csapatok!$A:$BL,AB$320,FALSE),LEN(VLOOKUP($A228,csapatok!$A:$BL,AB$320,FALSE))-6),'csapat-ranglista'!$A:$FP,AB$321,FALSE)/8,VLOOKUP(VLOOKUP($A228,csapatok!$A:$BL,AB$320,FALSE),'csapat-ranglista'!$A:$FP,AB$321,FALSE)/4),0)</f>
        <v>0</v>
      </c>
      <c r="AC228" s="223">
        <f>IFERROR(IF(RIGHT(VLOOKUP($A228,csapatok!$A:$BL,AC$320,FALSE),5)="Csere",VLOOKUP(LEFT(VLOOKUP($A228,csapatok!$A:$BL,AC$320,FALSE),LEN(VLOOKUP($A228,csapatok!$A:$BL,AC$320,FALSE))-6),'csapat-ranglista'!$A:$FP,AC$321,FALSE)/8,VLOOKUP(VLOOKUP($A228,csapatok!$A:$BL,AC$320,FALSE),'csapat-ranglista'!$A:$FP,AC$321,FALSE)/4),0)</f>
        <v>0</v>
      </c>
      <c r="AD228" s="223">
        <f>IFERROR(IF(RIGHT(VLOOKUP($A228,csapatok!$A:$BL,AD$320,FALSE),5)="Csere",VLOOKUP(LEFT(VLOOKUP($A228,csapatok!$A:$BL,AD$320,FALSE),LEN(VLOOKUP($A228,csapatok!$A:$BL,AD$320,FALSE))-6),'csapat-ranglista'!$A:$FP,AD$321,FALSE)/8,VLOOKUP(VLOOKUP($A228,csapatok!$A:$BL,AD$320,FALSE),'csapat-ranglista'!$A:$FP,AD$321,FALSE)/4),0)</f>
        <v>0</v>
      </c>
      <c r="AE228" s="223">
        <f>IFERROR(IF(RIGHT(VLOOKUP($A228,csapatok!$A:$BL,AE$320,FALSE),5)="Csere",VLOOKUP(LEFT(VLOOKUP($A228,csapatok!$A:$BL,AE$320,FALSE),LEN(VLOOKUP($A228,csapatok!$A:$BL,AE$320,FALSE))-6),'csapat-ranglista'!$A:$FP,AE$321,FALSE)/8,VLOOKUP(VLOOKUP($A228,csapatok!$A:$BL,AE$320,FALSE),'csapat-ranglista'!$A:$FP,AE$321,FALSE)/4),0)</f>
        <v>0</v>
      </c>
      <c r="AF228" s="223">
        <f>IFERROR(IF(RIGHT(VLOOKUP($A228,csapatok!$A:$BL,AF$320,FALSE),5)="Csere",VLOOKUP(LEFT(VLOOKUP($A228,csapatok!$A:$BL,AF$320,FALSE),LEN(VLOOKUP($A228,csapatok!$A:$BL,AF$320,FALSE))-6),'csapat-ranglista'!$A:$FP,AF$321,FALSE)/8,VLOOKUP(VLOOKUP($A228,csapatok!$A:$BL,AF$320,FALSE),'csapat-ranglista'!$A:$FP,AF$321,FALSE)/4),0)</f>
        <v>0</v>
      </c>
      <c r="AG228" s="223">
        <f>IFERROR(IF(RIGHT(VLOOKUP($A228,csapatok!$A:$BL,AG$320,FALSE),5)="Csere",VLOOKUP(LEFT(VLOOKUP($A228,csapatok!$A:$BL,AG$320,FALSE),LEN(VLOOKUP($A228,csapatok!$A:$BL,AG$320,FALSE))-6),'csapat-ranglista'!$A:$FP,AG$321,FALSE)/8,VLOOKUP(VLOOKUP($A228,csapatok!$A:$BL,AG$320,FALSE),'csapat-ranglista'!$A:$FP,AG$321,FALSE)/4),0)</f>
        <v>0</v>
      </c>
      <c r="AH228" s="223">
        <f>IFERROR(IF(RIGHT(VLOOKUP($A228,csapatok!$A:$BL,AH$320,FALSE),5)="Csere",VLOOKUP(LEFT(VLOOKUP($A228,csapatok!$A:$BL,AH$320,FALSE),LEN(VLOOKUP($A228,csapatok!$A:$BL,AH$320,FALSE))-6),'csapat-ranglista'!$A:$FP,AH$321,FALSE)/8,VLOOKUP(VLOOKUP($A228,csapatok!$A:$BL,AH$320,FALSE),'csapat-ranglista'!$A:$FP,AH$321,FALSE)/4),0)</f>
        <v>0</v>
      </c>
      <c r="AI228" s="223">
        <f>IFERROR(IF(RIGHT(VLOOKUP($A228,csapatok!$A:$BL,AI$320,FALSE),5)="Csere",VLOOKUP(LEFT(VLOOKUP($A228,csapatok!$A:$BL,AI$320,FALSE),LEN(VLOOKUP($A228,csapatok!$A:$BL,AI$320,FALSE))-6),'csapat-ranglista'!$A:$FP,AI$321,FALSE)/8,VLOOKUP(VLOOKUP($A228,csapatok!$A:$BL,AI$320,FALSE),'csapat-ranglista'!$A:$FP,AI$321,FALSE)/4),0)</f>
        <v>0</v>
      </c>
      <c r="AJ228" s="223">
        <f>IFERROR(IF(RIGHT(VLOOKUP($A228,csapatok!$A:$BL,AJ$320,FALSE),5)="Csere",VLOOKUP(LEFT(VLOOKUP($A228,csapatok!$A:$BL,AJ$320,FALSE),LEN(VLOOKUP($A228,csapatok!$A:$BL,AJ$320,FALSE))-6),'csapat-ranglista'!$A:$FP,AJ$321,FALSE)/8,VLOOKUP(VLOOKUP($A228,csapatok!$A:$BL,AJ$320,FALSE),'csapat-ranglista'!$A:$FP,AJ$321,FALSE)/2),0)</f>
        <v>0</v>
      </c>
      <c r="AK228" s="223">
        <f>IFERROR(IF(RIGHT(VLOOKUP($A228,csapatok!$A:$CN,AK$320,FALSE),5)="Csere",VLOOKUP(LEFT(VLOOKUP($A228,csapatok!$A:$CN,AK$320,FALSE),LEN(VLOOKUP($A228,csapatok!$A:$CN,AK$320,FALSE))-6),'csapat-ranglista'!$A:$FP,AK$321,FALSE)/8,VLOOKUP(VLOOKUP($A228,csapatok!$A:$CN,AK$320,FALSE),'csapat-ranglista'!$A:$FP,AK$321,FALSE)/4),0)</f>
        <v>0</v>
      </c>
      <c r="AL228" s="223">
        <f>IFERROR(IF(RIGHT(VLOOKUP($A228,csapatok!$A:$CN,AL$320,FALSE),5)="Csere",VLOOKUP(LEFT(VLOOKUP($A228,csapatok!$A:$CN,AL$320,FALSE),LEN(VLOOKUP($A228,csapatok!$A:$CN,AL$320,FALSE))-6),'csapat-ranglista'!$A:$FP,AL$321,FALSE)/8,VLOOKUP(VLOOKUP($A228,csapatok!$A:$CN,AL$320,FALSE),'csapat-ranglista'!$A:$FP,AL$321,FALSE)/4),0)</f>
        <v>0</v>
      </c>
      <c r="AM228" s="223">
        <f>IFERROR(IF(RIGHT(VLOOKUP($A228,csapatok!$A:$CN,AM$320,FALSE),5)="Csere",VLOOKUP(LEFT(VLOOKUP($A228,csapatok!$A:$CN,AM$320,FALSE),LEN(VLOOKUP($A228,csapatok!$A:$CN,AM$320,FALSE))-6),'csapat-ranglista'!$A:$FP,AM$321,FALSE)/8,VLOOKUP(VLOOKUP($A228,csapatok!$A:$CN,AM$320,FALSE),'csapat-ranglista'!$A:$FP,AM$321,FALSE)/4),0)</f>
        <v>0</v>
      </c>
      <c r="AN228" s="223">
        <f>IFERROR(IF(RIGHT(VLOOKUP($A228,csapatok!$A:$CN,AN$320,FALSE),5)="Csere",VLOOKUP(LEFT(VLOOKUP($A228,csapatok!$A:$CN,AN$320,FALSE),LEN(VLOOKUP($A228,csapatok!$A:$CN,AN$320,FALSE))-6),'csapat-ranglista'!$A:$FP,AN$321,FALSE)/8,VLOOKUP(VLOOKUP($A228,csapatok!$A:$CN,AN$320,FALSE),'csapat-ranglista'!$A:$FP,AN$321,FALSE)/4),0)</f>
        <v>0</v>
      </c>
      <c r="AO228" s="223">
        <f>IFERROR(IF(RIGHT(VLOOKUP($A228,csapatok!$A:$CN,AO$320,FALSE),5)="Csere",VLOOKUP(LEFT(VLOOKUP($A228,csapatok!$A:$CN,AO$320,FALSE),LEN(VLOOKUP($A228,csapatok!$A:$CN,AO$320,FALSE))-6),'csapat-ranglista'!$A:$FP,AO$321,FALSE)/8,VLOOKUP(VLOOKUP($A228,csapatok!$A:$CN,AO$320,FALSE),'csapat-ranglista'!$A:$FP,AO$321,FALSE)/4),0)</f>
        <v>0</v>
      </c>
      <c r="AP228" s="223">
        <f>IFERROR(IF(RIGHT(VLOOKUP($A228,csapatok!$A:$CN,AP$320,FALSE),5)="Csere",VLOOKUP(LEFT(VLOOKUP($A228,csapatok!$A:$CN,AP$320,FALSE),LEN(VLOOKUP($A228,csapatok!$A:$CN,AP$320,FALSE))-6),'csapat-ranglista'!$A:$FP,AP$321,FALSE)/8,VLOOKUP(VLOOKUP($A228,csapatok!$A:$CN,AP$320,FALSE),'csapat-ranglista'!$A:$FP,AP$321,FALSE)/4),0)</f>
        <v>0</v>
      </c>
      <c r="AQ228" s="223">
        <f>IFERROR(IF(RIGHT(VLOOKUP($A228,csapatok!$A:$CN,AQ$320,FALSE),5)="Csere",VLOOKUP(LEFT(VLOOKUP($A228,csapatok!$A:$CN,AQ$320,FALSE),LEN(VLOOKUP($A228,csapatok!$A:$CN,AQ$320,FALSE))-6),'csapat-ranglista'!$A:$FP,AQ$321,FALSE)/8,VLOOKUP(VLOOKUP($A228,csapatok!$A:$CN,AQ$320,FALSE),'csapat-ranglista'!$A:$FP,AQ$321,FALSE)/4),0)</f>
        <v>0</v>
      </c>
      <c r="AR228" s="223">
        <f>IFERROR(IF(RIGHT(VLOOKUP($A228,csapatok!$A:$CN,AR$320,FALSE),5)="Csere",VLOOKUP(LEFT(VLOOKUP($A228,csapatok!$A:$CN,AR$320,FALSE),LEN(VLOOKUP($A228,csapatok!$A:$CN,AR$320,FALSE))-6),'csapat-ranglista'!$A:$FP,AR$321,FALSE)/8,VLOOKUP(VLOOKUP($A228,csapatok!$A:$CN,AR$320,FALSE),'csapat-ranglista'!$A:$FP,AR$321,FALSE)/4),0)</f>
        <v>0</v>
      </c>
      <c r="AS228" s="223">
        <f>IFERROR(IF(RIGHT(VLOOKUP($A228,csapatok!$A:$CN,AS$320,FALSE),5)="Csere",VLOOKUP(LEFT(VLOOKUP($A228,csapatok!$A:$CN,AS$320,FALSE),LEN(VLOOKUP($A228,csapatok!$A:$CN,AS$320,FALSE))-6),'csapat-ranglista'!$A:$FP,AS$321,FALSE)/8,VLOOKUP(VLOOKUP($A228,csapatok!$A:$CN,AS$320,FALSE),'csapat-ranglista'!$A:$FP,AS$321,FALSE)/4),0)</f>
        <v>0</v>
      </c>
      <c r="AT228" s="223">
        <f>IFERROR(IF(RIGHT(VLOOKUP($A228,csapatok!$A:$CN,AT$320,FALSE),5)="Csere",VLOOKUP(LEFT(VLOOKUP($A228,csapatok!$A:$CN,AT$320,FALSE),LEN(VLOOKUP($A228,csapatok!$A:$CN,AT$320,FALSE))-6),'csapat-ranglista'!$A:$FP,AT$321,FALSE)/8,VLOOKUP(VLOOKUP($A228,csapatok!$A:$CN,AT$320,FALSE),'csapat-ranglista'!$A:$FP,AT$321,FALSE)/4),0)</f>
        <v>0</v>
      </c>
      <c r="AU228" s="223">
        <f>IFERROR(IF(RIGHT(VLOOKUP($A228,csapatok!$A:$CN,AU$320,FALSE),5)="Csere",VLOOKUP(LEFT(VLOOKUP($A228,csapatok!$A:$CN,AU$320,FALSE),LEN(VLOOKUP($A228,csapatok!$A:$CN,AU$320,FALSE))-6),'csapat-ranglista'!$A:$FP,AU$321,FALSE)/8,VLOOKUP(VLOOKUP($A228,csapatok!$A:$CN,AU$320,FALSE),'csapat-ranglista'!$A:$FP,AU$321,FALSE)/4),0)</f>
        <v>0</v>
      </c>
      <c r="AV228" s="223">
        <f>IFERROR(IF(RIGHT(VLOOKUP($A228,csapatok!$A:$CN,AV$320,FALSE),5)="Csere",VLOOKUP(LEFT(VLOOKUP($A228,csapatok!$A:$CN,AV$320,FALSE),LEN(VLOOKUP($A228,csapatok!$A:$CN,AV$320,FALSE))-6),'csapat-ranglista'!$A:$FP,AV$321,FALSE)/8,VLOOKUP(VLOOKUP($A228,csapatok!$A:$CN,AV$320,FALSE),'csapat-ranglista'!$A:$FP,AV$321,FALSE)/4),0)</f>
        <v>0</v>
      </c>
      <c r="AW228" s="223">
        <f>IFERROR(IF(RIGHT(VLOOKUP($A228,csapatok!$A:$CN,AW$320,FALSE),5)="Csere",VLOOKUP(LEFT(VLOOKUP($A228,csapatok!$A:$CN,AW$320,FALSE),LEN(VLOOKUP($A228,csapatok!$A:$CN,AW$320,FALSE))-6),'csapat-ranglista'!$A:$FP,AW$321,FALSE)/8,VLOOKUP(VLOOKUP($A228,csapatok!$A:$CN,AW$320,FALSE),'csapat-ranglista'!$A:$FP,AW$321,FALSE)/4),0)</f>
        <v>0</v>
      </c>
      <c r="AX228" s="223">
        <f>IFERROR(IF(RIGHT(VLOOKUP($A228,csapatok!$A:$CN,AX$320,FALSE),5)="Csere",VLOOKUP(LEFT(VLOOKUP($A228,csapatok!$A:$CN,AX$320,FALSE),LEN(VLOOKUP($A228,csapatok!$A:$CN,AX$320,FALSE))-6),'csapat-ranglista'!$A:$FP,AX$321,FALSE)/8,VLOOKUP(VLOOKUP($A228,csapatok!$A:$CN,AX$320,FALSE),'csapat-ranglista'!$A:$FP,AX$321,FALSE)/4),0)</f>
        <v>0</v>
      </c>
      <c r="AY228" s="223">
        <f>IFERROR(IF(RIGHT(VLOOKUP($A228,csapatok!$A:$NN,AY$320,FALSE),5)="Csere",VLOOKUP(LEFT(VLOOKUP($A228,csapatok!$A:$NN,AY$320,FALSE),LEN(VLOOKUP($A228,csapatok!$A:$NN,AY$320,FALSE))-6),'csapat-ranglista'!$A:$FP,AY$321,FALSE)/8,VLOOKUP(VLOOKUP($A228,csapatok!$A:$NN,AY$320,FALSE),'csapat-ranglista'!$A:$FP,AY$321,FALSE)/4),0)</f>
        <v>0</v>
      </c>
      <c r="AZ228" s="223">
        <f>IFERROR(IF(RIGHT(VLOOKUP($A228,csapatok!$A:$NN,AZ$320,FALSE),5)="Csere",VLOOKUP(LEFT(VLOOKUP($A228,csapatok!$A:$NN,AZ$320,FALSE),LEN(VLOOKUP($A228,csapatok!$A:$NN,AZ$320,FALSE))-6),'csapat-ranglista'!$A:$FP,AZ$321,FALSE)/8,VLOOKUP(VLOOKUP($A228,csapatok!$A:$NN,AZ$320,FALSE),'csapat-ranglista'!$A:$FP,AZ$321,FALSE)/4),0)</f>
        <v>0</v>
      </c>
      <c r="BA228" s="223">
        <f>IFERROR(IF(RIGHT(VLOOKUP($A228,csapatok!$A:$NN,BA$320,FALSE),5)="Csere",VLOOKUP(LEFT(VLOOKUP($A228,csapatok!$A:$NN,BA$320,FALSE),LEN(VLOOKUP($A228,csapatok!$A:$NN,BA$320,FALSE))-6),'csapat-ranglista'!$A:$FP,BA$321,FALSE)/8,VLOOKUP(VLOOKUP($A228,csapatok!$A:$NN,BA$320,FALSE),'csapat-ranglista'!$A:$FP,BA$321,FALSE)/4),0)</f>
        <v>0</v>
      </c>
      <c r="BB228" s="223">
        <f>IFERROR(IF(RIGHT(VLOOKUP($A228,csapatok!$A:$NN,BB$320,FALSE),5)="Csere",VLOOKUP(LEFT(VLOOKUP($A228,csapatok!$A:$NN,BB$320,FALSE),LEN(VLOOKUP($A228,csapatok!$A:$NN,BB$320,FALSE))-6),'csapat-ranglista'!$A:$FP,BB$321,FALSE)/8,VLOOKUP(VLOOKUP($A228,csapatok!$A:$NN,BB$320,FALSE),'csapat-ranglista'!$A:$FP,BB$321,FALSE)/4),0)</f>
        <v>0</v>
      </c>
      <c r="BC228" s="224">
        <f>versenyek!$ES$11*IFERROR(VLOOKUP(VLOOKUP($A228,versenyek!ER:ET,3,FALSE),szabalyok!$A$16:$B$23,2,FALSE)/4,0)</f>
        <v>0</v>
      </c>
      <c r="BD228" s="224">
        <f>versenyek!$EV$11*IFERROR(VLOOKUP(VLOOKUP($A228,versenyek!EU:EW,3,FALSE),szabalyok!$A$16:$B$23,2,FALSE)/4,0)</f>
        <v>0</v>
      </c>
      <c r="BE228" s="223">
        <f>IFERROR(IF(RIGHT(VLOOKUP($A228,csapatok!$A:$NN,BE$320,FALSE),5)="Csere",VLOOKUP(LEFT(VLOOKUP($A228,csapatok!$A:$NN,BE$320,FALSE),LEN(VLOOKUP($A228,csapatok!$A:$NN,BE$320,FALSE))-6),'csapat-ranglista'!$A:$FP,BE$321,FALSE)/8,VLOOKUP(VLOOKUP($A228,csapatok!$A:$NN,BE$320,FALSE),'csapat-ranglista'!$A:$FP,BE$321,FALSE)/4),0)</f>
        <v>0</v>
      </c>
      <c r="BF228" s="223">
        <f>IFERROR(IF(RIGHT(VLOOKUP($A228,csapatok!$A:$NN,BF$320,FALSE),5)="Csere",VLOOKUP(LEFT(VLOOKUP($A228,csapatok!$A:$NN,BF$320,FALSE),LEN(VLOOKUP($A228,csapatok!$A:$NN,BF$320,FALSE))-6),'csapat-ranglista'!$A:$FP,BF$321,FALSE)/8,VLOOKUP(VLOOKUP($A228,csapatok!$A:$NN,BF$320,FALSE),'csapat-ranglista'!$A:$FP,BF$321,FALSE)/4),0)</f>
        <v>0</v>
      </c>
      <c r="BG228" s="223">
        <f>IFERROR(IF(RIGHT(VLOOKUP($A228,csapatok!$A:$NN,BG$320,FALSE),5)="Csere",VLOOKUP(LEFT(VLOOKUP($A228,csapatok!$A:$NN,BG$320,FALSE),LEN(VLOOKUP($A228,csapatok!$A:$NN,BG$320,FALSE))-6),'csapat-ranglista'!$A:$FP,BG$321,FALSE)/8,VLOOKUP(VLOOKUP($A228,csapatok!$A:$NN,BG$320,FALSE),'csapat-ranglista'!$A:$FP,BG$321,FALSE)/4),0)</f>
        <v>0</v>
      </c>
      <c r="BH228" s="223">
        <f>IFERROR(IF(RIGHT(VLOOKUP($A228,csapatok!$A:$NN,BH$320,FALSE),5)="Csere",VLOOKUP(LEFT(VLOOKUP($A228,csapatok!$A:$NN,BH$320,FALSE),LEN(VLOOKUP($A228,csapatok!$A:$NN,BH$320,FALSE))-6),'csapat-ranglista'!$A:$FP,BH$321,FALSE)/8,VLOOKUP(VLOOKUP($A228,csapatok!$A:$NN,BH$320,FALSE),'csapat-ranglista'!$A:$FP,BH$321,FALSE)/4),0)</f>
        <v>0</v>
      </c>
      <c r="BI228" s="223">
        <f>IFERROR(IF(RIGHT(VLOOKUP($A228,csapatok!$A:$NN,BI$320,FALSE),5)="Csere",VLOOKUP(LEFT(VLOOKUP($A228,csapatok!$A:$NN,BI$320,FALSE),LEN(VLOOKUP($A228,csapatok!$A:$NN,BI$320,FALSE))-6),'csapat-ranglista'!$A:$FP,BI$321,FALSE)/8,VLOOKUP(VLOOKUP($A228,csapatok!$A:$NN,BI$320,FALSE),'csapat-ranglista'!$A:$FP,BI$321,FALSE)/4),0)</f>
        <v>0</v>
      </c>
      <c r="BJ228" s="223">
        <f>IFERROR(IF(RIGHT(VLOOKUP($A228,csapatok!$A:$NN,BJ$320,FALSE),5)="Csere",VLOOKUP(LEFT(VLOOKUP($A228,csapatok!$A:$NN,BJ$320,FALSE),LEN(VLOOKUP($A228,csapatok!$A:$NN,BJ$320,FALSE))-6),'csapat-ranglista'!$A:$FP,BJ$321,FALSE)/8,VLOOKUP(VLOOKUP($A228,csapatok!$A:$NN,BJ$320,FALSE),'csapat-ranglista'!$A:$FP,BJ$321,FALSE)/4),0)</f>
        <v>0</v>
      </c>
      <c r="BK228" s="223">
        <f>IFERROR(IF(RIGHT(VLOOKUP($A228,csapatok!$A:$NN,BK$320,FALSE),5)="Csere",VLOOKUP(LEFT(VLOOKUP($A228,csapatok!$A:$NN,BK$320,FALSE),LEN(VLOOKUP($A228,csapatok!$A:$NN,BK$320,FALSE))-6),'csapat-ranglista'!$A:$FP,BK$321,FALSE)/8,VLOOKUP(VLOOKUP($A228,csapatok!$A:$NN,BK$320,FALSE),'csapat-ranglista'!$A:$FP,BK$321,FALSE)/4),0)</f>
        <v>0</v>
      </c>
      <c r="BL228" s="223">
        <f>IFERROR(IF(RIGHT(VLOOKUP($A228,csapatok!$A:$NN,BL$320,FALSE),5)="Csere",VLOOKUP(LEFT(VLOOKUP($A228,csapatok!$A:$NN,BL$320,FALSE),LEN(VLOOKUP($A228,csapatok!$A:$NN,BL$320,FALSE))-6),'csapat-ranglista'!$A:$FP,BL$321,FALSE)/8,VLOOKUP(VLOOKUP($A228,csapatok!$A:$NN,BL$320,FALSE),'csapat-ranglista'!$A:$FP,BL$321,FALSE)/4),0)</f>
        <v>0</v>
      </c>
      <c r="BM228" s="223">
        <f>IFERROR(IF(RIGHT(VLOOKUP($A228,csapatok!$A:$NN,BM$320,FALSE),5)="Csere",VLOOKUP(LEFT(VLOOKUP($A228,csapatok!$A:$NN,BM$320,FALSE),LEN(VLOOKUP($A228,csapatok!$A:$NN,BM$320,FALSE))-6),'csapat-ranglista'!$A:$FP,BM$321,FALSE)/8,VLOOKUP(VLOOKUP($A228,csapatok!$A:$NN,BM$320,FALSE),'csapat-ranglista'!$A:$FP,BM$321,FALSE)/4),0)</f>
        <v>0</v>
      </c>
      <c r="BN228" s="223">
        <f>IFERROR(IF(RIGHT(VLOOKUP($A228,csapatok!$A:$NN,BN$320,FALSE),5)="Csere",VLOOKUP(LEFT(VLOOKUP($A228,csapatok!$A:$NN,BN$320,FALSE),LEN(VLOOKUP($A228,csapatok!$A:$NN,BN$320,FALSE))-6),'csapat-ranglista'!$A:$FP,BN$321,FALSE)/8,VLOOKUP(VLOOKUP($A228,csapatok!$A:$NN,BN$320,FALSE),'csapat-ranglista'!$A:$FP,BN$321,FALSE)/4),0)</f>
        <v>0</v>
      </c>
      <c r="BO228" s="223">
        <f>IFERROR(IF(RIGHT(VLOOKUP($A228,csapatok!$A:$NN,BO$320,FALSE),5)="Csere",VLOOKUP(LEFT(VLOOKUP($A228,csapatok!$A:$NN,BO$320,FALSE),LEN(VLOOKUP($A228,csapatok!$A:$NN,BO$320,FALSE))-6),'csapat-ranglista'!$A:$FP,BO$321,FALSE)/8,VLOOKUP(VLOOKUP($A228,csapatok!$A:$NN,BO$320,FALSE),'csapat-ranglista'!$A:$FP,BO$321,FALSE)/4),0)</f>
        <v>0</v>
      </c>
      <c r="BP228" s="223">
        <f>IFERROR(IF(RIGHT(VLOOKUP($A228,csapatok!$A:$NN,BP$320,FALSE),5)="Csere",VLOOKUP(LEFT(VLOOKUP($A228,csapatok!$A:$NN,BP$320,FALSE),LEN(VLOOKUP($A228,csapatok!$A:$NN,BP$320,FALSE))-6),'csapat-ranglista'!$A:$FP,BP$321,FALSE)/8,VLOOKUP(VLOOKUP($A228,csapatok!$A:$NN,BP$320,FALSE),'csapat-ranglista'!$A:$FP,BP$321,FALSE)/4),0)</f>
        <v>0</v>
      </c>
      <c r="BQ228" s="223">
        <f>IFERROR(IF(RIGHT(VLOOKUP($A228,csapatok!$A:$NN,BQ$320,FALSE),5)="Csere",VLOOKUP(LEFT(VLOOKUP($A228,csapatok!$A:$NN,BQ$320,FALSE),LEN(VLOOKUP($A228,csapatok!$A:$NN,BQ$320,FALSE))-6),'csapat-ranglista'!$A:$FP,BQ$321,FALSE)/8,VLOOKUP(VLOOKUP($A228,csapatok!$A:$NN,BQ$320,FALSE),'csapat-ranglista'!$A:$FP,BQ$321,FALSE)/4),0)</f>
        <v>0</v>
      </c>
      <c r="BR228" s="223">
        <f>IFERROR(IF(RIGHT(VLOOKUP($A228,csapatok!$A:$NN,BR$320,FALSE),5)="Csere",VLOOKUP(LEFT(VLOOKUP($A228,csapatok!$A:$NN,BR$320,FALSE),LEN(VLOOKUP($A228,csapatok!$A:$NN,BR$320,FALSE))-6),'csapat-ranglista'!$A:$FP,BR$321,FALSE)/8,VLOOKUP(VLOOKUP($A228,csapatok!$A:$NN,BR$320,FALSE),'csapat-ranglista'!$A:$FP,BR$321,FALSE)/4),0)</f>
        <v>0</v>
      </c>
      <c r="BS228" s="223">
        <f>IFERROR(IF(RIGHT(VLOOKUP($A228,csapatok!$A:$NN,BS$320,FALSE),5)="Csere",VLOOKUP(LEFT(VLOOKUP($A228,csapatok!$A:$NN,BS$320,FALSE),LEN(VLOOKUP($A228,csapatok!$A:$NN,BS$320,FALSE))-6),'csapat-ranglista'!$A:$FP,BS$321,FALSE)/8,VLOOKUP(VLOOKUP($A228,csapatok!$A:$NN,BS$320,FALSE),'csapat-ranglista'!$A:$FP,BS$321,FALSE)/4),0)</f>
        <v>0</v>
      </c>
      <c r="BT228" s="223">
        <f>IFERROR(IF(RIGHT(VLOOKUP($A228,csapatok!$A:$NN,BT$320,FALSE),5)="Csere",VLOOKUP(LEFT(VLOOKUP($A228,csapatok!$A:$NN,BT$320,FALSE),LEN(VLOOKUP($A228,csapatok!$A:$NN,BT$320,FALSE))-6),'csapat-ranglista'!$A:$FP,BT$321,FALSE)/8,VLOOKUP(VLOOKUP($A228,csapatok!$A:$NN,BT$320,FALSE),'csapat-ranglista'!$A:$FP,BT$321,FALSE)/4),0)</f>
        <v>0</v>
      </c>
      <c r="BU228" s="223">
        <f>IFERROR(IF(RIGHT(VLOOKUP($A228,csapatok!$A:$NN,BU$320,FALSE),5)="Csere",VLOOKUP(LEFT(VLOOKUP($A228,csapatok!$A:$NN,BU$320,FALSE),LEN(VLOOKUP($A228,csapatok!$A:$NN,BU$320,FALSE))-6),'csapat-ranglista'!$A:$FP,BU$321,FALSE)/8,VLOOKUP(VLOOKUP($A228,csapatok!$A:$NN,BU$320,FALSE),'csapat-ranglista'!$A:$FP,BU$321,FALSE)/4),0)</f>
        <v>0</v>
      </c>
      <c r="BV228" s="223">
        <f>IFERROR(IF(RIGHT(VLOOKUP($A228,csapatok!$A:$NN,BV$320,FALSE),5)="Csere",VLOOKUP(LEFT(VLOOKUP($A228,csapatok!$A:$NN,BV$320,FALSE),LEN(VLOOKUP($A228,csapatok!$A:$NN,BV$320,FALSE))-6),'csapat-ranglista'!$A:$FP,BV$321,FALSE)/8,VLOOKUP(VLOOKUP($A228,csapatok!$A:$NN,BV$320,FALSE),'csapat-ranglista'!$A:$FP,BV$321,FALSE)/4),0)</f>
        <v>0</v>
      </c>
      <c r="BW228" s="223">
        <f>IFERROR(IF(RIGHT(VLOOKUP($A228,csapatok!$A:$NN,BW$320,FALSE),5)="Csere",VLOOKUP(LEFT(VLOOKUP($A228,csapatok!$A:$NN,BW$320,FALSE),LEN(VLOOKUP($A228,csapatok!$A:$NN,BW$320,FALSE))-6),'csapat-ranglista'!$A:$FP,BW$321,FALSE)/8,VLOOKUP(VLOOKUP($A228,csapatok!$A:$NN,BW$320,FALSE),'csapat-ranglista'!$A:$FP,BW$321,FALSE)/4),0)</f>
        <v>0</v>
      </c>
      <c r="BX228" s="223">
        <f>IFERROR(IF(RIGHT(VLOOKUP($A228,csapatok!$A:$NN,BX$320,FALSE),5)="Csere",VLOOKUP(LEFT(VLOOKUP($A228,csapatok!$A:$NN,BX$320,FALSE),LEN(VLOOKUP($A228,csapatok!$A:$NN,BX$320,FALSE))-6),'csapat-ranglista'!$A:$FP,BX$321,FALSE)/8,VLOOKUP(VLOOKUP($A228,csapatok!$A:$NN,BX$320,FALSE),'csapat-ranglista'!$A:$FP,BX$321,FALSE)/4),0)</f>
        <v>0</v>
      </c>
      <c r="BY228" s="223">
        <f>IFERROR(IF(RIGHT(VLOOKUP($A228,csapatok!$A:$NN,BY$320,FALSE),5)="Csere",VLOOKUP(LEFT(VLOOKUP($A228,csapatok!$A:$NN,BY$320,FALSE),LEN(VLOOKUP($A228,csapatok!$A:$NN,BY$320,FALSE))-6),'csapat-ranglista'!$A:$FP,BY$321,FALSE)/8,VLOOKUP(VLOOKUP($A228,csapatok!$A:$NN,BY$320,FALSE),'csapat-ranglista'!$A:$FP,BY$321,FALSE)/4),0)</f>
        <v>0</v>
      </c>
      <c r="BZ228" s="223">
        <f>IFERROR(IF(RIGHT(VLOOKUP($A228,csapatok!$A:$NN,BZ$320,FALSE),5)="Csere",VLOOKUP(LEFT(VLOOKUP($A228,csapatok!$A:$NN,BZ$320,FALSE),LEN(VLOOKUP($A228,csapatok!$A:$NN,BZ$320,FALSE))-6),'csapat-ranglista'!$A:$FP,BZ$321,FALSE)/8,VLOOKUP(VLOOKUP($A228,csapatok!$A:$NN,BZ$320,FALSE),'csapat-ranglista'!$A:$FP,BZ$321,FALSE)/4),0)</f>
        <v>0</v>
      </c>
      <c r="CA228" s="223">
        <f>IFERROR(IF(RIGHT(VLOOKUP($A228,csapatok!$A:$NN,CA$320,FALSE),5)="Csere",VLOOKUP(LEFT(VLOOKUP($A228,csapatok!$A:$NN,CA$320,FALSE),LEN(VLOOKUP($A228,csapatok!$A:$NN,CA$320,FALSE))-6),'csapat-ranglista'!$A:$FP,CA$321,FALSE)/8,VLOOKUP(VLOOKUP($A228,csapatok!$A:$NN,CA$320,FALSE),'csapat-ranglista'!$A:$FP,CA$321,FALSE)/4),0)</f>
        <v>0</v>
      </c>
      <c r="CB228" s="223">
        <f>IFERROR(IF(RIGHT(VLOOKUP($A228,csapatok!$A:$NN,CB$320,FALSE),5)="Csere",VLOOKUP(LEFT(VLOOKUP($A228,csapatok!$A:$NN,CB$320,FALSE),LEN(VLOOKUP($A228,csapatok!$A:$NN,CB$320,FALSE))-6),'csapat-ranglista'!$A:$FP,CB$321,FALSE)/8,VLOOKUP(VLOOKUP($A228,csapatok!$A:$NN,CB$320,FALSE),'csapat-ranglista'!$A:$FP,CB$321,FALSE)/4),0)</f>
        <v>0</v>
      </c>
      <c r="CC228" s="223">
        <f>IFERROR(IF(RIGHT(VLOOKUP($A228,csapatok!$A:$NN,CC$320,FALSE),5)="Csere",VLOOKUP(LEFT(VLOOKUP($A228,csapatok!$A:$NN,CC$320,FALSE),LEN(VLOOKUP($A228,csapatok!$A:$NN,CC$320,FALSE))-6),'csapat-ranglista'!$A:$FP,CC$321,FALSE)/8,VLOOKUP(VLOOKUP($A228,csapatok!$A:$NN,CC$320,FALSE),'csapat-ranglista'!$A:$FP,CC$321,FALSE)/4),0)</f>
        <v>0</v>
      </c>
      <c r="CD228" s="223">
        <f>IFERROR(IF(RIGHT(VLOOKUP($A228,csapatok!$A:$NN,CD$320,FALSE),5)="Csere",VLOOKUP(LEFT(VLOOKUP($A228,csapatok!$A:$NN,CD$320,FALSE),LEN(VLOOKUP($A228,csapatok!$A:$NN,CD$320,FALSE))-6),'csapat-ranglista'!$A:$FP,CD$321,FALSE)/8,VLOOKUP(VLOOKUP($A228,csapatok!$A:$NN,CD$320,FALSE),'csapat-ranglista'!$A:$FP,CD$321,FALSE)/4),0)</f>
        <v>0</v>
      </c>
      <c r="CE228" s="223">
        <f>IFERROR(IF(RIGHT(VLOOKUP($A228,csapatok!$A:$NN,CE$320,FALSE),5)="Csere",VLOOKUP(LEFT(VLOOKUP($A228,csapatok!$A:$NN,CE$320,FALSE),LEN(VLOOKUP($A228,csapatok!$A:$NN,CE$320,FALSE))-6),'csapat-ranglista'!$A:$FP,CE$321,FALSE)/8,VLOOKUP(VLOOKUP($A228,csapatok!$A:$NN,CE$320,FALSE),'csapat-ranglista'!$A:$FP,CE$321,FALSE)/4),0)</f>
        <v>0</v>
      </c>
      <c r="CF228" s="223">
        <f>IFERROR(IF(RIGHT(VLOOKUP($A228,csapatok!$A:$NN,CF$320,FALSE),5)="Csere",VLOOKUP(LEFT(VLOOKUP($A228,csapatok!$A:$NN,CF$320,FALSE),LEN(VLOOKUP($A228,csapatok!$A:$NN,CF$320,FALSE))-6),'csapat-ranglista'!$A:$FP,CF$321,FALSE)/8,VLOOKUP(VLOOKUP($A228,csapatok!$A:$NN,CF$320,FALSE),'csapat-ranglista'!$A:$FP,CF$321,FALSE)/4),0)</f>
        <v>0</v>
      </c>
      <c r="CG228" s="223">
        <f>IFERROR(IF(RIGHT(VLOOKUP($A228,csapatok!$A:$NN,CG$320,FALSE),5)="Csere",VLOOKUP(LEFT(VLOOKUP($A228,csapatok!$A:$NN,CG$320,FALSE),LEN(VLOOKUP($A228,csapatok!$A:$NN,CG$320,FALSE))-6),'csapat-ranglista'!$A:$FP,CG$321,FALSE)/8,VLOOKUP(VLOOKUP($A228,csapatok!$A:$NN,CG$320,FALSE),'csapat-ranglista'!$A:$FP,CG$321,FALSE)/4),0)</f>
        <v>0</v>
      </c>
      <c r="CH228" s="223">
        <f>IFERROR(IF(RIGHT(VLOOKUP($A228,csapatok!$A:$NN,CH$320,FALSE),5)="Csere",VLOOKUP(LEFT(VLOOKUP($A228,csapatok!$A:$NN,CH$320,FALSE),LEN(VLOOKUP($A228,csapatok!$A:$NN,CH$320,FALSE))-6),'csapat-ranglista'!$A:$FP,CH$321,FALSE)/8,VLOOKUP(VLOOKUP($A228,csapatok!$A:$NN,CH$320,FALSE),'csapat-ranglista'!$A:$FP,CH$321,FALSE)/4),0)</f>
        <v>0</v>
      </c>
      <c r="CI228" s="223">
        <f>IFERROR(IF(RIGHT(VLOOKUP($A228,csapatok!$A:$NN,CI$320,FALSE),5)="Csere",VLOOKUP(LEFT(VLOOKUP($A228,csapatok!$A:$NN,CI$320,FALSE),LEN(VLOOKUP($A228,csapatok!$A:$NN,CI$320,FALSE))-6),'csapat-ranglista'!$A:$FP,CI$321,FALSE)/8,VLOOKUP(VLOOKUP($A228,csapatok!$A:$NN,CI$320,FALSE),'csapat-ranglista'!$A:$FP,CI$321,FALSE)/4),0)</f>
        <v>0</v>
      </c>
      <c r="CJ228" s="224">
        <f>versenyek!$IQ$11*IFERROR(VLOOKUP(VLOOKUP($A228,versenyek!IP:IR,3,FALSE),szabalyok!$A$16:$B$23,2,FALSE)/4,0)</f>
        <v>0</v>
      </c>
      <c r="CK228" s="224">
        <f>versenyek!$IT$11*IFERROR(VLOOKUP(VLOOKUP($A228,versenyek!IS:IU,3,FALSE),szabalyok!$A$16:$B$23,2,FALSE)/4,0)</f>
        <v>0</v>
      </c>
      <c r="CL228" s="223">
        <f>IFERROR(IF(RIGHT(VLOOKUP($A228,csapatok!$A:$NN,CL$320,FALSE),5)="Csere",VLOOKUP(LEFT(VLOOKUP($A228,csapatok!$A:$NN,CL$320,FALSE),LEN(VLOOKUP($A228,csapatok!$A:$NN,CL$320,FALSE))-6),'csapat-ranglista'!$A:$FP,CL$321,FALSE)/8,VLOOKUP(VLOOKUP($A228,csapatok!$A:$NN,CL$320,FALSE),'csapat-ranglista'!$A:$FP,CL$321,FALSE)/4),0)</f>
        <v>0</v>
      </c>
      <c r="CM228" s="223">
        <f>IFERROR(IF(RIGHT(VLOOKUP($A228,csapatok!$A:$NN,CM$320,FALSE),5)="Csere",VLOOKUP(LEFT(VLOOKUP($A228,csapatok!$A:$NN,CM$320,FALSE),LEN(VLOOKUP($A228,csapatok!$A:$NN,CM$320,FALSE))-6),'csapat-ranglista'!$A:$FP,CM$321,FALSE)/8,VLOOKUP(VLOOKUP($A228,csapatok!$A:$NN,CM$320,FALSE),'csapat-ranglista'!$A:$FP,CM$321,FALSE)/4),0)</f>
        <v>0</v>
      </c>
      <c r="CN228" s="223">
        <f>IFERROR(IF(RIGHT(VLOOKUP($A228,csapatok!$A:$NN,CN$320,FALSE),5)="Csere",VLOOKUP(LEFT(VLOOKUP($A228,csapatok!$A:$NN,CN$320,FALSE),LEN(VLOOKUP($A228,csapatok!$A:$NN,CN$320,FALSE))-6),'csapat-ranglista'!$A:$FP,CN$321,FALSE)/8,VLOOKUP(VLOOKUP($A228,csapatok!$A:$NN,CN$320,FALSE),'csapat-ranglista'!$A:$FP,CN$321,FALSE)/4),0)</f>
        <v>0</v>
      </c>
      <c r="CO228" s="223">
        <f>IFERROR(IF(RIGHT(VLOOKUP($A228,csapatok!$A:$NN,CO$320,FALSE),5)="Csere",VLOOKUP(LEFT(VLOOKUP($A228,csapatok!$A:$NN,CO$320,FALSE),LEN(VLOOKUP($A228,csapatok!$A:$NN,CO$320,FALSE))-6),'csapat-ranglista'!$A:$FP,CO$321,FALSE)/8,VLOOKUP(VLOOKUP($A228,csapatok!$A:$NN,CO$320,FALSE),'csapat-ranglista'!$A:$FP,CO$321,FALSE)/4),0)</f>
        <v>0</v>
      </c>
      <c r="CP228" s="223">
        <f>IFERROR(IF(RIGHT(VLOOKUP($A228,csapatok!$A:$NN,CP$320,FALSE),5)="Csere",VLOOKUP(LEFT(VLOOKUP($A228,csapatok!$A:$NN,CP$320,FALSE),LEN(VLOOKUP($A228,csapatok!$A:$NN,CP$320,FALSE))-6),'csapat-ranglista'!$A:$FP,CP$321,FALSE)/8,VLOOKUP(VLOOKUP($A228,csapatok!$A:$NN,CP$320,FALSE),'csapat-ranglista'!$A:$FP,CP$321,FALSE)/4),0)</f>
        <v>0</v>
      </c>
      <c r="CQ228" s="223">
        <f>IFERROR(IF(RIGHT(VLOOKUP($A228,csapatok!$A:$NN,CQ$320,FALSE),5)="Csere",VLOOKUP(LEFT(VLOOKUP($A228,csapatok!$A:$NN,CQ$320,FALSE),LEN(VLOOKUP($A228,csapatok!$A:$NN,CQ$320,FALSE))-6),'csapat-ranglista'!$A:$FP,CQ$321,FALSE)/8,VLOOKUP(VLOOKUP($A228,csapatok!$A:$NN,CQ$320,FALSE),'csapat-ranglista'!$A:$FP,CQ$321,FALSE)/4),0)</f>
        <v>0</v>
      </c>
      <c r="CR228" s="223">
        <f>IFERROR(IF(RIGHT(VLOOKUP($A228,csapatok!$A:$NN,CR$320,FALSE),5)="Csere",VLOOKUP(LEFT(VLOOKUP($A228,csapatok!$A:$NN,CR$320,FALSE),LEN(VLOOKUP($A228,csapatok!$A:$NN,CR$320,FALSE))-6),'csapat-ranglista'!$A:$FP,CR$321,FALSE)/8,VLOOKUP(VLOOKUP($A228,csapatok!$A:$NN,CR$320,FALSE),'csapat-ranglista'!$A:$FP,CR$321,FALSE)/4),0)</f>
        <v>0</v>
      </c>
      <c r="CS228" s="223">
        <f>IFERROR(IF(RIGHT(VLOOKUP($A228,csapatok!$A:$NN,CS$320,FALSE),5)="Csere",VLOOKUP(LEFT(VLOOKUP($A228,csapatok!$A:$NN,CS$320,FALSE),LEN(VLOOKUP($A228,csapatok!$A:$NN,CS$320,FALSE))-6),'csapat-ranglista'!$A:$FP,CS$321,FALSE)/8,VLOOKUP(VLOOKUP($A228,csapatok!$A:$NN,CS$320,FALSE),'csapat-ranglista'!$A:$FP,CS$321,FALSE)/4),0)</f>
        <v>0</v>
      </c>
      <c r="CT228" s="223">
        <f>IFERROR(IF(RIGHT(VLOOKUP($A228,csapatok!$A:$NN,CT$320,FALSE),5)="Csere",VLOOKUP(LEFT(VLOOKUP($A228,csapatok!$A:$NN,CT$320,FALSE),LEN(VLOOKUP($A228,csapatok!$A:$NN,CT$320,FALSE))-6),'csapat-ranglista'!$A:$FP,CT$321,FALSE)/8,VLOOKUP(VLOOKUP($A228,csapatok!$A:$NN,CT$320,FALSE),'csapat-ranglista'!$A:$FP,CT$321,FALSE)/4),0)</f>
        <v>0</v>
      </c>
      <c r="CU228" s="223">
        <f>IFERROR(IF(RIGHT(VLOOKUP($A228,csapatok!$A:$NN,CU$320,FALSE),5)="Csere",VLOOKUP(LEFT(VLOOKUP($A228,csapatok!$A:$NN,CU$320,FALSE),LEN(VLOOKUP($A228,csapatok!$A:$NN,CU$320,FALSE))-6),'csapat-ranglista'!$A:$FP,CU$321,FALSE)/8,VLOOKUP(VLOOKUP($A228,csapatok!$A:$NN,CU$320,FALSE),'csapat-ranglista'!$A:$FP,CU$321,FALSE)/4),0)</f>
        <v>0</v>
      </c>
      <c r="CV228" s="223">
        <f>IFERROR(IF(RIGHT(VLOOKUP($A228,csapatok!$A:$NN,CV$320,FALSE),5)="Csere",VLOOKUP(LEFT(VLOOKUP($A228,csapatok!$A:$NN,CV$320,FALSE),LEN(VLOOKUP($A228,csapatok!$A:$NN,CV$320,FALSE))-6),'csapat-ranglista'!$A:$FP,CV$321,FALSE)/8,VLOOKUP(VLOOKUP($A228,csapatok!$A:$NN,CV$320,FALSE),'csapat-ranglista'!$A:$FP,CV$321,FALSE)/4),0)</f>
        <v>0</v>
      </c>
      <c r="CW228" s="223">
        <f>IFERROR(IF(RIGHT(VLOOKUP($A228,csapatok!$A:$NN,CW$320,FALSE),5)="Csere",VLOOKUP(LEFT(VLOOKUP($A228,csapatok!$A:$NN,CW$320,FALSE),LEN(VLOOKUP($A228,csapatok!$A:$NN,CW$320,FALSE))-6),'csapat-ranglista'!$A:$FP,CW$321,FALSE)/8,VLOOKUP(VLOOKUP($A228,csapatok!$A:$NN,CW$320,FALSE),'csapat-ranglista'!$A:$FP,CW$321,FALSE)/4),0)</f>
        <v>0</v>
      </c>
      <c r="CX228" s="223">
        <f>IFERROR(IF(RIGHT(VLOOKUP($A228,csapatok!$A:$NN,CX$320,FALSE),5)="Csere",VLOOKUP(LEFT(VLOOKUP($A228,csapatok!$A:$NN,CX$320,FALSE),LEN(VLOOKUP($A228,csapatok!$A:$NN,CX$320,FALSE))-6),'csapat-ranglista'!$A:$FP,CX$321,FALSE)/8,VLOOKUP(VLOOKUP($A228,csapatok!$A:$NN,CX$320,FALSE),'csapat-ranglista'!$A:$FP,CX$321,FALSE)/4),0)</f>
        <v>0</v>
      </c>
      <c r="CY228" s="223">
        <f>IFERROR(IF(RIGHT(VLOOKUP($A228,csapatok!$A:$NN,CY$320,FALSE),5)="Csere",VLOOKUP(LEFT(VLOOKUP($A228,csapatok!$A:$NN,CY$320,FALSE),LEN(VLOOKUP($A228,csapatok!$A:$NN,CY$320,FALSE))-6),'csapat-ranglista'!$A:$FP,CY$321,FALSE)/8,VLOOKUP(VLOOKUP($A228,csapatok!$A:$NN,CY$320,FALSE),'csapat-ranglista'!$A:$FP,CY$321,FALSE)/4),0)</f>
        <v>0</v>
      </c>
      <c r="CZ228" s="223">
        <f>IFERROR(IF(RIGHT(VLOOKUP($A228,csapatok!$A:$NN,CZ$320,FALSE),5)="Csere",VLOOKUP(LEFT(VLOOKUP($A228,csapatok!$A:$NN,CZ$320,FALSE),LEN(VLOOKUP($A228,csapatok!$A:$NN,CZ$320,FALSE))-6),'csapat-ranglista'!$A:$FP,CZ$321,FALSE)/8,VLOOKUP(VLOOKUP($A228,csapatok!$A:$NN,CZ$320,FALSE),'csapat-ranglista'!$A:$FP,CZ$321,FALSE)/4),0)</f>
        <v>0</v>
      </c>
      <c r="DA228" s="223">
        <f>IFERROR(IF(RIGHT(VLOOKUP($A228,csapatok!$A:$NN,DA$320,FALSE),5)="Csere",VLOOKUP(LEFT(VLOOKUP($A228,csapatok!$A:$NN,DA$320,FALSE),LEN(VLOOKUP($A228,csapatok!$A:$NN,DA$320,FALSE))-6),'csapat-ranglista'!$A:$FP,DA$321,FALSE)/8,VLOOKUP(VLOOKUP($A228,csapatok!$A:$NN,DA$320,FALSE),'csapat-ranglista'!$A:$FP,DA$321,FALSE)/4),0)</f>
        <v>0</v>
      </c>
      <c r="DB228" s="223">
        <f>IFERROR(IF(RIGHT(VLOOKUP($A228,csapatok!$A:$NN,DB$320,FALSE),5)="Csere",VLOOKUP(LEFT(VLOOKUP($A228,csapatok!$A:$NN,DB$320,FALSE),LEN(VLOOKUP($A228,csapatok!$A:$NN,DB$320,FALSE))-6),'csapat-ranglista'!$A:$FP,DB$321,FALSE)/8,VLOOKUP(VLOOKUP($A228,csapatok!$A:$NN,DB$320,FALSE),'csapat-ranglista'!$A:$FP,DB$321,FALSE)/4),0)</f>
        <v>0</v>
      </c>
      <c r="DC228" s="223">
        <f>IFERROR(IF(RIGHT(VLOOKUP($A228,csapatok!$A:$NN,DC$320,FALSE),5)="Csere",VLOOKUP(LEFT(VLOOKUP($A228,csapatok!$A:$NN,DC$320,FALSE),LEN(VLOOKUP($A228,csapatok!$A:$NN,DC$320,FALSE))-6),'csapat-ranglista'!$A:$FP,DC$321,FALSE)/8,VLOOKUP(VLOOKUP($A228,csapatok!$A:$NN,DC$320,FALSE),'csapat-ranglista'!$A:$FP,DC$321,FALSE)/4),0)</f>
        <v>0</v>
      </c>
      <c r="DD228" s="223">
        <f>IFERROR(IF(RIGHT(VLOOKUP($A228,csapatok!$A:$NN,DD$320,FALSE),5)="Csere",VLOOKUP(LEFT(VLOOKUP($A228,csapatok!$A:$NN,DD$320,FALSE),LEN(VLOOKUP($A228,csapatok!$A:$NN,DD$320,FALSE))-6),'csapat-ranglista'!$A:$FP,DD$321,FALSE)/8,VLOOKUP(VLOOKUP($A228,csapatok!$A:$NN,DD$320,FALSE),'csapat-ranglista'!$A:$FP,DD$321,FALSE)/4),0)</f>
        <v>0</v>
      </c>
      <c r="DE228" s="223">
        <f>IFERROR(IF(RIGHT(VLOOKUP($A228,csapatok!$A:$NN,DE$320,FALSE),5)="Csere",VLOOKUP(LEFT(VLOOKUP($A228,csapatok!$A:$NN,DE$320,FALSE),LEN(VLOOKUP($A228,csapatok!$A:$NN,DE$320,FALSE))-6),'csapat-ranglista'!$A:$FP,DE$321,FALSE)/8,VLOOKUP(VLOOKUP($A228,csapatok!$A:$NN,DE$320,FALSE),'csapat-ranglista'!$A:$FP,DE$321,FALSE)/4),0)</f>
        <v>0</v>
      </c>
      <c r="DF228" s="223">
        <f>IFERROR(IF(RIGHT(VLOOKUP($A228,csapatok!$A:$NN,DF$320,FALSE),5)="Csere",VLOOKUP(LEFT(VLOOKUP($A228,csapatok!$A:$NN,DF$320,FALSE),LEN(VLOOKUP($A228,csapatok!$A:$NN,DF$320,FALSE))-6),'csapat-ranglista'!$A:$FP,DF$321,FALSE)/8,VLOOKUP(VLOOKUP($A228,csapatok!$A:$NN,DF$320,FALSE),'csapat-ranglista'!$A:$FP,DF$321,FALSE)/4),0)</f>
        <v>0</v>
      </c>
      <c r="DG228" s="223">
        <f>IFERROR(IF(RIGHT(VLOOKUP($A228,csapatok!$A:$NN,DG$320,FALSE),5)="Csere",VLOOKUP(LEFT(VLOOKUP($A228,csapatok!$A:$NN,DG$320,FALSE),LEN(VLOOKUP($A228,csapatok!$A:$NN,DG$320,FALSE))-6),'csapat-ranglista'!$A:$FP,DG$321,FALSE)/8,VLOOKUP(VLOOKUP($A228,csapatok!$A:$NN,DG$320,FALSE),'csapat-ranglista'!$A:$FP,DG$321,FALSE)/4),0)</f>
        <v>0</v>
      </c>
      <c r="DH228" s="223">
        <f>IFERROR(IF(RIGHT(VLOOKUP($A228,csapatok!$A:$NN,DH$320,FALSE),5)="Csere",VLOOKUP(LEFT(VLOOKUP($A228,csapatok!$A:$NN,DH$320,FALSE),LEN(VLOOKUP($A228,csapatok!$A:$NN,DH$320,FALSE))-6),'csapat-ranglista'!$A:$FP,DH$321,FALSE)/8,VLOOKUP(VLOOKUP($A228,csapatok!$A:$NN,DH$320,FALSE),'csapat-ranglista'!$A:$FP,DH$321,FALSE)/4),0)</f>
        <v>0</v>
      </c>
      <c r="DI228" s="223">
        <f>IFERROR(IF(RIGHT(VLOOKUP($A228,csapatok!$A:$NN,DI$320,FALSE),5)="Csere",VLOOKUP(LEFT(VLOOKUP($A228,csapatok!$A:$NN,DI$320,FALSE),LEN(VLOOKUP($A228,csapatok!$A:$NN,DI$320,FALSE))-6),'csapat-ranglista'!$A:$FP,DI$321,FALSE)/8,VLOOKUP(VLOOKUP($A228,csapatok!$A:$NN,DI$320,FALSE),'csapat-ranglista'!$A:$FP,DI$321,FALSE)/4),0)</f>
        <v>0</v>
      </c>
      <c r="DJ228" s="223">
        <f>IFERROR(IF(RIGHT(VLOOKUP($A228,csapatok!$A:$NN,DJ$320,FALSE),5)="Csere",VLOOKUP(LEFT(VLOOKUP($A228,csapatok!$A:$NN,DJ$320,FALSE),LEN(VLOOKUP($A228,csapatok!$A:$NN,DJ$320,FALSE))-6),'csapat-ranglista'!$A:$FP,DJ$321,FALSE)/8,VLOOKUP(VLOOKUP($A228,csapatok!$A:$NN,DJ$320,FALSE),'csapat-ranglista'!$A:$FP,DJ$321,FALSE)/4),0)</f>
        <v>0</v>
      </c>
      <c r="DK228" s="223">
        <f>IFERROR(IF(RIGHT(VLOOKUP($A228,csapatok!$A:$NN,DK$320,FALSE),5)="Csere",VLOOKUP(LEFT(VLOOKUP($A228,csapatok!$A:$NN,DK$320,FALSE),LEN(VLOOKUP($A228,csapatok!$A:$NN,DK$320,FALSE))-6),'csapat-ranglista'!$A:$FP,DK$321,FALSE)/8,VLOOKUP(VLOOKUP($A228,csapatok!$A:$NN,DK$320,FALSE),'csapat-ranglista'!$A:$FP,DK$321,FALSE)/4),0)</f>
        <v>0</v>
      </c>
      <c r="DL228" s="223">
        <f>IFERROR(IF(RIGHT(VLOOKUP($A228,csapatok!$A:$NN,DL$320,FALSE),5)="Csere",VLOOKUP(LEFT(VLOOKUP($A228,csapatok!$A:$NN,DL$320,FALSE),LEN(VLOOKUP($A228,csapatok!$A:$NN,DL$320,FALSE))-6),'csapat-ranglista'!$A:$FP,DL$321,FALSE)/8,VLOOKUP(VLOOKUP($A228,csapatok!$A:$NN,DL$320,FALSE),'csapat-ranglista'!$A:$FP,DL$321,FALSE)/4),0)</f>
        <v>0</v>
      </c>
      <c r="DM228" s="223">
        <f>IFERROR(IF(RIGHT(VLOOKUP($A228,csapatok!$A:$NN,DM$320,FALSE),5)="Csere",VLOOKUP(LEFT(VLOOKUP($A228,csapatok!$A:$NN,DM$320,FALSE),LEN(VLOOKUP($A228,csapatok!$A:$NN,DM$320,FALSE))-6),'csapat-ranglista'!$A:$FP,DM$321,FALSE)/8,VLOOKUP(VLOOKUP($A228,csapatok!$A:$NN,DM$320,FALSE),'csapat-ranglista'!$A:$FP,DM$321,FALSE)/4),0)</f>
        <v>0</v>
      </c>
      <c r="DN228" s="223">
        <f>IFERROR(IF(RIGHT(VLOOKUP($A228,csapatok!$A:$NN,DN$320,FALSE),5)="Csere",VLOOKUP(LEFT(VLOOKUP($A228,csapatok!$A:$NN,DN$320,FALSE),LEN(VLOOKUP($A228,csapatok!$A:$NN,DN$320,FALSE))-6),'csapat-ranglista'!$A:$FP,DN$321,FALSE)/8,VLOOKUP(VLOOKUP($A228,csapatok!$A:$NN,DN$320,FALSE),'csapat-ranglista'!$A:$FP,DN$321,FALSE)/4),0)</f>
        <v>0</v>
      </c>
      <c r="DO228" s="224">
        <f>versenyek!$MF$11*IFERROR(VLOOKUP(VLOOKUP($A228,versenyek!ME:MG,3,FALSE),szabalyok!$A$16:$B$23,2,FALSE)/4,0)</f>
        <v>0</v>
      </c>
      <c r="DP228" s="224">
        <f>versenyek!$MI$11*IFERROR(VLOOKUP(VLOOKUP($A228,versenyek!MH:MJ,3,FALSE),szabalyok!$A$16:$B$23,2,FALSE)/4,0)</f>
        <v>0</v>
      </c>
      <c r="DQ228" s="223">
        <f>IFERROR(IF(RIGHT(VLOOKUP($A228,csapatok!$A:$NN,DQ$320,FALSE),5)="Csere",VLOOKUP(LEFT(VLOOKUP($A228,csapatok!$A:$NN,DQ$320,FALSE),LEN(VLOOKUP($A228,csapatok!$A:$NN,DQ$320,FALSE))-6),'csapat-ranglista'!$A:$FP,DQ$321,FALSE)/8,VLOOKUP(VLOOKUP($A228,csapatok!$A:$NN,DQ$320,FALSE),'csapat-ranglista'!$A:$FP,DQ$321,FALSE)/4),0)</f>
        <v>0</v>
      </c>
      <c r="DR228" s="223">
        <f>IFERROR(IF(RIGHT(VLOOKUP($A228,csapatok!$A:$NN,DR$320,FALSE),5)="Csere",VLOOKUP(LEFT(VLOOKUP($A228,csapatok!$A:$NN,DR$320,FALSE),LEN(VLOOKUP($A228,csapatok!$A:$NN,DR$320,FALSE))-6),'csapat-ranglista'!$A:$FP,DR$321,FALSE)/8,VLOOKUP(VLOOKUP($A228,csapatok!$A:$NN,DR$320,FALSE),'csapat-ranglista'!$A:$FP,DR$321,FALSE)/4),0)</f>
        <v>0</v>
      </c>
      <c r="DS228" s="223">
        <f>IFERROR(IF(RIGHT(VLOOKUP($A228,csapatok!$A:$NN,DS$320,FALSE),5)="Csere",VLOOKUP(LEFT(VLOOKUP($A228,csapatok!$A:$NN,DS$320,FALSE),LEN(VLOOKUP($A228,csapatok!$A:$NN,DS$320,FALSE))-6),'csapat-ranglista'!$A:$FP,DS$321,FALSE)/8,VLOOKUP(VLOOKUP($A228,csapatok!$A:$NN,DS$320,FALSE),'csapat-ranglista'!$A:$FP,DS$321,FALSE)/4),0)</f>
        <v>0</v>
      </c>
      <c r="DT228" s="223">
        <f>IFERROR(IF(RIGHT(VLOOKUP($A228,csapatok!$A:$NN,DT$320,FALSE),5)="Csere",VLOOKUP(LEFT(VLOOKUP($A228,csapatok!$A:$NN,DT$320,FALSE),LEN(VLOOKUP($A228,csapatok!$A:$NN,DT$320,FALSE))-6),'csapat-ranglista'!$A:$FP,DT$321,FALSE)/8,VLOOKUP(VLOOKUP($A228,csapatok!$A:$NN,DT$320,FALSE),'csapat-ranglista'!$A:$FP,DT$321,FALSE)/4),0)</f>
        <v>0</v>
      </c>
      <c r="DU228" s="223">
        <f>IFERROR(IF(RIGHT(VLOOKUP($A228,csapatok!$A:$NN,DU$320,FALSE),5)="Csere",VLOOKUP(LEFT(VLOOKUP($A228,csapatok!$A:$NN,DU$320,FALSE),LEN(VLOOKUP($A228,csapatok!$A:$NN,DU$320,FALSE))-6),'csapat-ranglista'!$A:$FP,DU$321,FALSE)/8,VLOOKUP(VLOOKUP($A228,csapatok!$A:$NN,DU$320,FALSE),'csapat-ranglista'!$A:$FP,DU$321,FALSE)/4),0)</f>
        <v>0</v>
      </c>
      <c r="DV228" s="223">
        <f>IFERROR(IF(RIGHT(VLOOKUP($A228,csapatok!$A:$NN,DV$320,FALSE),5)="Csere",VLOOKUP(LEFT(VLOOKUP($A228,csapatok!$A:$NN,DV$320,FALSE),LEN(VLOOKUP($A228,csapatok!$A:$NN,DV$320,FALSE))-6),'csapat-ranglista'!$A:$FP,DV$321,FALSE)/8,VLOOKUP(VLOOKUP($A228,csapatok!$A:$NN,DV$320,FALSE),'csapat-ranglista'!$A:$FP,DV$321,FALSE)/4),0)</f>
        <v>0</v>
      </c>
      <c r="DW228" s="223">
        <f>IFERROR(IF(RIGHT(VLOOKUP($A228,csapatok!$A:$NN,DW$320,FALSE),5)="Csere",VLOOKUP(LEFT(VLOOKUP($A228,csapatok!$A:$NN,DW$320,FALSE),LEN(VLOOKUP($A228,csapatok!$A:$NN,DW$320,FALSE))-6),'csapat-ranglista'!$A:$FP,DW$321,FALSE)/8,VLOOKUP(VLOOKUP($A228,csapatok!$A:$NN,DW$320,FALSE),'csapat-ranglista'!$A:$FP,DW$321,FALSE)/4),0)</f>
        <v>0</v>
      </c>
      <c r="DX228" s="223">
        <f>IFERROR(IF(RIGHT(VLOOKUP($A228,csapatok!$A:$NN,DX$320,FALSE),5)="Csere",VLOOKUP(LEFT(VLOOKUP($A228,csapatok!$A:$NN,DX$320,FALSE),LEN(VLOOKUP($A228,csapatok!$A:$NN,DX$320,FALSE))-6),'csapat-ranglista'!$A:$FP,DX$321,FALSE)/8,VLOOKUP(VLOOKUP($A228,csapatok!$A:$NN,DX$320,FALSE),'csapat-ranglista'!$A:$FP,DX$321,FALSE)/4),0)</f>
        <v>0</v>
      </c>
      <c r="DY228" s="223">
        <f>IFERROR(IF(RIGHT(VLOOKUP($A228,csapatok!$A:$NN,DY$320,FALSE),5)="Csere",VLOOKUP(LEFT(VLOOKUP($A228,csapatok!$A:$NN,DY$320,FALSE),LEN(VLOOKUP($A228,csapatok!$A:$NN,DY$320,FALSE))-6),'csapat-ranglista'!$A:$FP,DY$321,FALSE)/8,VLOOKUP(VLOOKUP($A228,csapatok!$A:$NN,DY$320,FALSE),'csapat-ranglista'!$A:$FP,DY$321,FALSE)/4),0)</f>
        <v>0</v>
      </c>
      <c r="DZ228" s="223">
        <f>IFERROR(IF(RIGHT(VLOOKUP($A228,csapatok!$A:$NN,DZ$320,FALSE),5)="Csere",VLOOKUP(LEFT(VLOOKUP($A228,csapatok!$A:$NN,DZ$320,FALSE),LEN(VLOOKUP($A228,csapatok!$A:$NN,DZ$320,FALSE))-6),'csapat-ranglista'!$A:$FP,DZ$321,FALSE)/8,VLOOKUP(VLOOKUP($A228,csapatok!$A:$NN,DZ$320,FALSE),'csapat-ranglista'!$A:$FP,DZ$321,FALSE)/4),0)</f>
        <v>0</v>
      </c>
      <c r="EA228" s="223">
        <f>IFERROR(IF(RIGHT(VLOOKUP($A228,csapatok!$A:$NN,EA$320,FALSE),5)="Csere",VLOOKUP(LEFT(VLOOKUP($A228,csapatok!$A:$NN,EA$320,FALSE),LEN(VLOOKUP($A228,csapatok!$A:$NN,EA$320,FALSE))-6),'csapat-ranglista'!$A:$FP,EA$321,FALSE)/8,VLOOKUP(VLOOKUP($A228,csapatok!$A:$NN,EA$320,FALSE),'csapat-ranglista'!$A:$FP,EA$321,FALSE)/4),0)</f>
        <v>0</v>
      </c>
      <c r="EB228" s="223">
        <f>IFERROR(IF(RIGHT(VLOOKUP($A228,csapatok!$A:$NN,EB$320,FALSE),5)="Csere",VLOOKUP(LEFT(VLOOKUP($A228,csapatok!$A:$NN,EB$320,FALSE),LEN(VLOOKUP($A228,csapatok!$A:$NN,EB$320,FALSE))-6),'csapat-ranglista'!$A:$FP,EB$321,FALSE)/8,VLOOKUP(VLOOKUP($A228,csapatok!$A:$NN,EB$320,FALSE),'csapat-ranglista'!$A:$FP,EB$321,FALSE)/4),0)</f>
        <v>0</v>
      </c>
      <c r="EC228" s="223">
        <f>IFERROR(IF(RIGHT(VLOOKUP($A228,csapatok!$A:$NN,EC$320,FALSE),5)="Csere",VLOOKUP(LEFT(VLOOKUP($A228,csapatok!$A:$NN,EC$320,FALSE),LEN(VLOOKUP($A228,csapatok!$A:$NN,EC$320,FALSE))-6),'csapat-ranglista'!$A:$FP,EC$321,FALSE)/8,VLOOKUP(VLOOKUP($A228,csapatok!$A:$NN,EC$320,FALSE),'csapat-ranglista'!$A:$FP,EC$321,FALSE)/4),0)</f>
        <v>0</v>
      </c>
      <c r="ED228" s="223">
        <f>IFERROR(IF(RIGHT(VLOOKUP($A228,csapatok!$A:$NN,ED$320,FALSE),5)="Csere",VLOOKUP(LEFT(VLOOKUP($A228,csapatok!$A:$NN,ED$320,FALSE),LEN(VLOOKUP($A228,csapatok!$A:$NN,ED$320,FALSE))-6),'csapat-ranglista'!$A:$FP,ED$321,FALSE)/8,VLOOKUP(VLOOKUP($A228,csapatok!$A:$NN,ED$320,FALSE),'csapat-ranglista'!$A:$FP,ED$321,FALSE)/4),0)</f>
        <v>0</v>
      </c>
      <c r="EE228" s="223">
        <f>IFERROR(IF(RIGHT(VLOOKUP($A228,csapatok!$A:$NN,EE$320,FALSE),5)="Csere",VLOOKUP(LEFT(VLOOKUP($A228,csapatok!$A:$NN,EE$320,FALSE),LEN(VLOOKUP($A228,csapatok!$A:$NN,EE$320,FALSE))-6),'csapat-ranglista'!$A:$FP,EE$321,FALSE)/8,VLOOKUP(VLOOKUP($A228,csapatok!$A:$NN,EE$320,FALSE),'csapat-ranglista'!$A:$FP,EE$321,FALSE)/4),0)</f>
        <v>0</v>
      </c>
      <c r="EF228" s="223">
        <f>IFERROR(IF(RIGHT(VLOOKUP($A228,csapatok!$A:$NN,EF$320,FALSE),5)="Csere",VLOOKUP(LEFT(VLOOKUP($A228,csapatok!$A:$NN,EF$320,FALSE),LEN(VLOOKUP($A228,csapatok!$A:$NN,EF$320,FALSE))-6),'csapat-ranglista'!$A:$FP,EF$321,FALSE)/8,VLOOKUP(VLOOKUP($A228,csapatok!$A:$NN,EF$320,FALSE),'csapat-ranglista'!$A:$FP,EF$321,FALSE)/4),0)</f>
        <v>0</v>
      </c>
      <c r="EG228" s="223">
        <f>IFERROR(IF(RIGHT(VLOOKUP($A228,csapatok!$A:$NN,EG$320,FALSE),5)="Csere",VLOOKUP(LEFT(VLOOKUP($A228,csapatok!$A:$NN,EG$320,FALSE),LEN(VLOOKUP($A228,csapatok!$A:$NN,EG$320,FALSE))-6),'csapat-ranglista'!$A:$FP,EG$321,FALSE)/8,VLOOKUP(VLOOKUP($A228,csapatok!$A:$NN,EG$320,FALSE),'csapat-ranglista'!$A:$FP,EG$321,FALSE)/4),0)</f>
        <v>0</v>
      </c>
      <c r="EH228" s="223">
        <f>IFERROR(IF(RIGHT(VLOOKUP($A228,csapatok!$A:$NN,EH$320,FALSE),5)="Csere",VLOOKUP(LEFT(VLOOKUP($A228,csapatok!$A:$NN,EH$320,FALSE),LEN(VLOOKUP($A228,csapatok!$A:$NN,EH$320,FALSE))-6),'csapat-ranglista'!$A:$FP,EH$321,FALSE)/8,VLOOKUP(VLOOKUP($A228,csapatok!$A:$NN,EH$320,FALSE),'csapat-ranglista'!$A:$FP,EH$321,FALSE)/4),0)</f>
        <v>0</v>
      </c>
      <c r="EI228" s="223">
        <f>IFERROR(IF(RIGHT(VLOOKUP($A228,csapatok!$A:$NN,EI$320,FALSE),5)="Csere",VLOOKUP(LEFT(VLOOKUP($A228,csapatok!$A:$NN,EI$320,FALSE),LEN(VLOOKUP($A228,csapatok!$A:$NN,EI$320,FALSE))-6),'csapat-ranglista'!$A:$FP,EI$321,FALSE)/8,VLOOKUP(VLOOKUP($A228,csapatok!$A:$NN,EI$320,FALSE),'csapat-ranglista'!$A:$FP,EI$321,FALSE)/4),0)</f>
        <v>0</v>
      </c>
      <c r="EJ228" s="223">
        <f>IFERROR(IF(RIGHT(VLOOKUP($A228,csapatok!$A:$NN,EJ$320,FALSE),5)="Csere",VLOOKUP(LEFT(VLOOKUP($A228,csapatok!$A:$NN,EJ$320,FALSE),LEN(VLOOKUP($A228,csapatok!$A:$NN,EJ$320,FALSE))-6),'csapat-ranglista'!$A:$FP,EJ$321,FALSE)/8,VLOOKUP(VLOOKUP($A228,csapatok!$A:$NN,EJ$320,FALSE),'csapat-ranglista'!$A:$FP,EJ$321,FALSE)/4),0)</f>
        <v>0</v>
      </c>
      <c r="EK228" s="223">
        <f>IFERROR(IF(RIGHT(VLOOKUP($A228,csapatok!$A:$NN,EK$320,FALSE),5)="Csere",VLOOKUP(LEFT(VLOOKUP($A228,csapatok!$A:$NN,EK$320,FALSE),LEN(VLOOKUP($A228,csapatok!$A:$NN,EK$320,FALSE))-6),'csapat-ranglista'!$A:$FP,EK$321,FALSE)/8,VLOOKUP(VLOOKUP($A228,csapatok!$A:$NN,EK$320,FALSE),'csapat-ranglista'!$A:$FP,EK$321,FALSE)/4),0)</f>
        <v>0</v>
      </c>
      <c r="EL228" s="223">
        <f>IFERROR(IF(RIGHT(VLOOKUP($A228,csapatok!$A:$NN,EL$320,FALSE),5)="Csere",VLOOKUP(LEFT(VLOOKUP($A228,csapatok!$A:$NN,EL$320,FALSE),LEN(VLOOKUP($A228,csapatok!$A:$NN,EL$320,FALSE))-6),'csapat-ranglista'!$A:$FP,EL$321,FALSE)/8,VLOOKUP(VLOOKUP($A228,csapatok!$A:$NN,EL$320,FALSE),'csapat-ranglista'!$A:$FP,EL$321,FALSE)/4),0)</f>
        <v>0</v>
      </c>
      <c r="EM228" s="223">
        <f>IFERROR(IF(RIGHT(VLOOKUP($A228,csapatok!$A:$NN,EM$320,FALSE),5)="Csere",VLOOKUP(LEFT(VLOOKUP($A228,csapatok!$A:$NN,EM$320,FALSE),LEN(VLOOKUP($A228,csapatok!$A:$NN,EM$320,FALSE))-6),'csapat-ranglista'!$A:$FP,EM$321,FALSE)/8,VLOOKUP(VLOOKUP($A228,csapatok!$A:$NN,EM$320,FALSE),'csapat-ranglista'!$A:$FP,EM$321,FALSE)/4),0)</f>
        <v>0</v>
      </c>
      <c r="EN228" s="223">
        <f>IFERROR(IF(RIGHT(VLOOKUP($A228,csapatok!$A:$NN,EN$320,FALSE),5)="Csere",VLOOKUP(LEFT(VLOOKUP($A228,csapatok!$A:$NN,EN$320,FALSE),LEN(VLOOKUP($A228,csapatok!$A:$NN,EN$320,FALSE))-6),'csapat-ranglista'!$A:$FP,EN$321,FALSE)/8,VLOOKUP(VLOOKUP($A228,csapatok!$A:$NN,EN$320,FALSE),'csapat-ranglista'!$A:$FP,EN$321,FALSE)/4),0)</f>
        <v>0</v>
      </c>
      <c r="EO228" s="223">
        <f>IFERROR(IF(RIGHT(VLOOKUP($A228,csapatok!$A:$NN,EO$320,FALSE),5)="Csere",VLOOKUP(LEFT(VLOOKUP($A228,csapatok!$A:$NN,EO$320,FALSE),LEN(VLOOKUP($A228,csapatok!$A:$NN,EO$320,FALSE))-6),'csapat-ranglista'!$A:$FP,EO$321,FALSE)/8,VLOOKUP(VLOOKUP($A228,csapatok!$A:$NN,EO$320,FALSE),'csapat-ranglista'!$A:$FP,EO$321,FALSE)/4),0)</f>
        <v>0</v>
      </c>
      <c r="EP228" s="223">
        <f>IFERROR(IF(RIGHT(VLOOKUP($A228,csapatok!$A:$NN,EP$320,FALSE),5)="Csere",VLOOKUP(LEFT(VLOOKUP($A228,csapatok!$A:$NN,EP$320,FALSE),LEN(VLOOKUP($A228,csapatok!$A:$NN,EP$320,FALSE))-6),'csapat-ranglista'!$A:$FP,EP$321,FALSE)/8,VLOOKUP(VLOOKUP($A228,csapatok!$A:$NN,EP$320,FALSE),'csapat-ranglista'!$A:$FP,EP$321,FALSE)/4),0)</f>
        <v>0</v>
      </c>
      <c r="EQ228" s="223">
        <f>IFERROR(IF(RIGHT(VLOOKUP($A228,csapatok!$A:$NN,EQ$320,FALSE),5)="Csere",VLOOKUP(LEFT(VLOOKUP($A228,csapatok!$A:$NN,EQ$320,FALSE),LEN(VLOOKUP($A228,csapatok!$A:$NN,EQ$320,FALSE))-6),'csapat-ranglista'!$A:$FP,EQ$321,FALSE)/8,VLOOKUP(VLOOKUP($A228,csapatok!$A:$NN,EQ$320,FALSE),'csapat-ranglista'!$A:$FP,EQ$321,FALSE)/4),0)</f>
        <v>0</v>
      </c>
      <c r="ER228" s="223">
        <f>IFERROR(IF(RIGHT(VLOOKUP($A228,csapatok!$A:$NN,ER$320,FALSE),5)="Csere",VLOOKUP(LEFT(VLOOKUP($A228,csapatok!$A:$NN,ER$320,FALSE),LEN(VLOOKUP($A228,csapatok!$A:$NN,ER$320,FALSE))-6),'csapat-ranglista'!$A:$FP,ER$321,FALSE)/8,VLOOKUP(VLOOKUP($A228,csapatok!$A:$NN,ER$320,FALSE),'csapat-ranglista'!$A:$FP,ER$321,FALSE)/4),0)</f>
        <v>0</v>
      </c>
      <c r="ES228" s="223">
        <f>IFERROR(IF(RIGHT(VLOOKUP($A228,csapatok!$A:$NN,ES$320,FALSE),5)="Csere",VLOOKUP(LEFT(VLOOKUP($A228,csapatok!$A:$NN,ES$320,FALSE),LEN(VLOOKUP($A228,csapatok!$A:$NN,ES$320,FALSE))-6),'csapat-ranglista'!$A:$FP,ES$321,FALSE)/8,VLOOKUP(VLOOKUP($A228,csapatok!$A:$NN,ES$320,FALSE),'csapat-ranglista'!$A:$FP,ES$321,FALSE)/4),0)</f>
        <v>0</v>
      </c>
      <c r="ET228" s="223">
        <f>IFERROR(IF(RIGHT(VLOOKUP($A228,csapatok!$A:$NN,ET$320,FALSE),5)="Csere",VLOOKUP(LEFT(VLOOKUP($A228,csapatok!$A:$NN,ET$320,FALSE),LEN(VLOOKUP($A228,csapatok!$A:$NN,ET$320,FALSE))-6),'csapat-ranglista'!$A:$FP,ET$321,FALSE)/8,VLOOKUP(VLOOKUP($A228,csapatok!$A:$NN,ET$320,FALSE),'csapat-ranglista'!$A:$FP,ET$321,FALSE)/4),0)</f>
        <v>0</v>
      </c>
      <c r="EU228" s="223">
        <f>IFERROR(IF(RIGHT(VLOOKUP($A228,csapatok!$A:$NN,EU$320,FALSE),5)="Csere",VLOOKUP(LEFT(VLOOKUP($A228,csapatok!$A:$NN,EU$320,FALSE),LEN(VLOOKUP($A228,csapatok!$A:$NN,EU$320,FALSE))-6),'csapat-ranglista'!$A:$FP,EU$321,FALSE)/8,VLOOKUP(VLOOKUP($A228,csapatok!$A:$NN,EU$320,FALSE),'csapat-ranglista'!$A:$FP,EU$321,FALSE)/4),0)</f>
        <v>0</v>
      </c>
      <c r="EV228" s="223">
        <f>IFERROR(IF(RIGHT(VLOOKUP($A228,csapatok!$A:$NN,EV$320,FALSE),5)="Csere",VLOOKUP(LEFT(VLOOKUP($A228,csapatok!$A:$NN,EV$320,FALSE),LEN(VLOOKUP($A228,csapatok!$A:$NN,EV$320,FALSE))-6),'csapat-ranglista'!$A:$FP,EV$321,FALSE)/8,VLOOKUP(VLOOKUP($A228,csapatok!$A:$NN,EV$320,FALSE),'csapat-ranglista'!$A:$FP,EV$321,FALSE)/4),0)</f>
        <v>0</v>
      </c>
      <c r="EW228" s="223">
        <f>IFERROR(IF(RIGHT(VLOOKUP($A228,csapatok!$A:$NN,EW$320,FALSE),5)="Csere",VLOOKUP(LEFT(VLOOKUP($A228,csapatok!$A:$NN,EW$320,FALSE),LEN(VLOOKUP($A228,csapatok!$A:$NN,EW$320,FALSE))-6),'csapat-ranglista'!$A:$FP,EW$321,FALSE)/8,VLOOKUP(VLOOKUP($A228,csapatok!$A:$NN,EW$320,FALSE),'csapat-ranglista'!$A:$FP,EW$321,FALSE)/4),0)</f>
        <v>0</v>
      </c>
      <c r="EX228" s="223">
        <f>IFERROR(IF(RIGHT(VLOOKUP($A228,csapatok!$A:$NN,EX$320,FALSE),5)="Csere",VLOOKUP(LEFT(VLOOKUP($A228,csapatok!$A:$NN,EX$320,FALSE),LEN(VLOOKUP($A228,csapatok!$A:$NN,EX$320,FALSE))-6),'csapat-ranglista'!$A:$FP,EX$321,FALSE)/8,VLOOKUP(VLOOKUP($A228,csapatok!$A:$NN,EX$320,FALSE),'csapat-ranglista'!$A:$FP,EX$321,FALSE)/4),0)</f>
        <v>0</v>
      </c>
      <c r="EY228" s="223">
        <f>IFERROR(IF(RIGHT(VLOOKUP($A228,csapatok!$A:$NN,EY$320,FALSE),5)="Csere",VLOOKUP(LEFT(VLOOKUP($A228,csapatok!$A:$NN,EY$320,FALSE),LEN(VLOOKUP($A228,csapatok!$A:$NN,EY$320,FALSE))-6),'csapat-ranglista'!$A:$FP,EY$321,FALSE)/8,VLOOKUP(VLOOKUP($A228,csapatok!$A:$NN,EY$320,FALSE),'csapat-ranglista'!$A:$FP,EY$321,FALSE)/4),0)</f>
        <v>0</v>
      </c>
      <c r="EZ228" s="223">
        <f>IFERROR(IF(RIGHT(VLOOKUP($A228,csapatok!$A:$NN,EZ$320,FALSE),5)="Csere",VLOOKUP(LEFT(VLOOKUP($A228,csapatok!$A:$NN,EZ$320,FALSE),LEN(VLOOKUP($A228,csapatok!$A:$NN,EZ$320,FALSE))-6),'csapat-ranglista'!$A:$FP,EZ$321,FALSE)/8,VLOOKUP(VLOOKUP($A228,csapatok!$A:$NN,EZ$320,FALSE),'csapat-ranglista'!$A:$FP,EZ$321,FALSE)/4),0)</f>
        <v>0</v>
      </c>
      <c r="FA228" s="223">
        <f>IFERROR(IF(RIGHT(VLOOKUP($A228,csapatok!$A:$NN,FA$320,FALSE),5)="Csere",VLOOKUP(LEFT(VLOOKUP($A228,csapatok!$A:$NN,FA$320,FALSE),LEN(VLOOKUP($A228,csapatok!$A:$NN,FA$320,FALSE))-6),'csapat-ranglista'!$A:$FP,FA$321,FALSE)/8,VLOOKUP(VLOOKUP($A228,csapatok!$A:$NN,FA$320,FALSE),'csapat-ranglista'!$A:$FP,FA$321,FALSE)/4),0)</f>
        <v>0</v>
      </c>
      <c r="FB228" s="223">
        <f>IFERROR(IF(RIGHT(VLOOKUP($A228,csapatok!$A:$NN,FB$320,FALSE),5)="Csere",VLOOKUP(LEFT(VLOOKUP($A228,csapatok!$A:$NN,FB$320,FALSE),LEN(VLOOKUP($A228,csapatok!$A:$NN,FB$320,FALSE))-6),'csapat-ranglista'!$A:$FP,FB$321,FALSE)/8,VLOOKUP(VLOOKUP($A228,csapatok!$A:$NN,FB$320,FALSE),'csapat-ranglista'!$A:$FP,FB$321,FALSE)/4),0)</f>
        <v>0</v>
      </c>
      <c r="FC228" s="223">
        <f>IFERROR(IF(RIGHT(VLOOKUP($A228,csapatok!$A:$NN,FC$320,FALSE),5)="Csere",VLOOKUP(LEFT(VLOOKUP($A228,csapatok!$A:$NN,FC$320,FALSE),LEN(VLOOKUP($A228,csapatok!$A:$NN,FC$320,FALSE))-6),'csapat-ranglista'!$A:$FP,FC$321,FALSE)/8,VLOOKUP(VLOOKUP($A228,csapatok!$A:$NN,FC$320,FALSE),'csapat-ranglista'!$A:$FP,FC$321,FALSE)/4),0)</f>
        <v>0</v>
      </c>
      <c r="FD228" s="224">
        <f>versenyek!$QY$11*IFERROR(VLOOKUP(VLOOKUP($A228,versenyek!QX:QZ,3,FALSE),szabalyok!$A$16:$B$23,2,FALSE)/4,0)</f>
        <v>0</v>
      </c>
      <c r="FE228" s="224">
        <f>versenyek!$RB$11*IFERROR(VLOOKUP(VLOOKUP($A228,versenyek!RA:RC,3,FALSE),szabalyok!$A$16:$B$23,2,FALSE)/4,0)</f>
        <v>0</v>
      </c>
      <c r="FF228" s="223">
        <f>IFERROR(IF(RIGHT(VLOOKUP($A228,csapatok!$A:$NN,FF$320,FALSE),5)="Csere",VLOOKUP(LEFT(VLOOKUP($A228,csapatok!$A:$NN,FF$320,FALSE),LEN(VLOOKUP($A228,csapatok!$A:$NN,FF$320,FALSE))-6),'csapat-ranglista'!$A:$FP,FF$321,FALSE)/8,VLOOKUP(VLOOKUP($A228,csapatok!$A:$NN,FF$320,FALSE),'csapat-ranglista'!$A:$FP,FF$321,FALSE)/4),0)</f>
        <v>0</v>
      </c>
      <c r="FG228" s="223">
        <f>IFERROR(IF(RIGHT(VLOOKUP($A228,csapatok!$A:$NN,FG$320,FALSE),5)="Csere",VLOOKUP(LEFT(VLOOKUP($A228,csapatok!$A:$NN,FG$320,FALSE),LEN(VLOOKUP($A228,csapatok!$A:$NN,FG$320,FALSE))-6),'csapat-ranglista'!$A:$FP,FG$321,FALSE)/8,VLOOKUP(VLOOKUP($A228,csapatok!$A:$NN,FG$320,FALSE),'csapat-ranglista'!$A:$FP,FG$321,FALSE)/4),0)</f>
        <v>0</v>
      </c>
      <c r="FH228" s="223">
        <f>IFERROR(IF(RIGHT(VLOOKUP($A228,csapatok!$A:$NN,FH$320,FALSE),5)="Csere",VLOOKUP(LEFT(VLOOKUP($A228,csapatok!$A:$NN,FH$320,FALSE),LEN(VLOOKUP($A228,csapatok!$A:$NN,FH$320,FALSE))-6),'csapat-ranglista'!$A:$FP,FH$321,FALSE)/8,VLOOKUP(VLOOKUP($A228,csapatok!$A:$NN,FH$320,FALSE),'csapat-ranglista'!$A:$FP,FH$321,FALSE)/4),0)</f>
        <v>0</v>
      </c>
      <c r="FI228" s="223">
        <f>IFERROR(IF(RIGHT(VLOOKUP($A228,csapatok!$A:$NN,FI$320,FALSE),5)="Csere",VLOOKUP(LEFT(VLOOKUP($A228,csapatok!$A:$NN,FI$320,FALSE),LEN(VLOOKUP($A228,csapatok!$A:$NN,FI$320,FALSE))-6),'csapat-ranglista'!$A:$FP,FI$321,FALSE)/8,VLOOKUP(VLOOKUP($A228,csapatok!$A:$NN,FI$320,FALSE),'csapat-ranglista'!$A:$FP,FI$321,FALSE)/4),0)</f>
        <v>0</v>
      </c>
      <c r="FJ228" s="223">
        <f>IFERROR(IF(RIGHT(VLOOKUP($A228,csapatok!$A:$NN,FJ$320,FALSE),5)="Csere",VLOOKUP(LEFT(VLOOKUP($A228,csapatok!$A:$NN,FJ$320,FALSE),LEN(VLOOKUP($A228,csapatok!$A:$NN,FJ$320,FALSE))-6),'csapat-ranglista'!$A:$FP,FJ$321,FALSE)/8,VLOOKUP(VLOOKUP($A228,csapatok!$A:$NN,FJ$320,FALSE),'csapat-ranglista'!$A:$FP,FJ$321,FALSE)/4),0)</f>
        <v>0</v>
      </c>
      <c r="FK228" s="223">
        <f>IFERROR(IF(RIGHT(VLOOKUP($A228,csapatok!$A:$NN,FK$320,FALSE),5)="Csere",VLOOKUP(LEFT(VLOOKUP($A228,csapatok!$A:$NN,FK$320,FALSE),LEN(VLOOKUP($A228,csapatok!$A:$NN,FK$320,FALSE))-6),'csapat-ranglista'!$A:$FP,FK$321,FALSE)/8,VLOOKUP(VLOOKUP($A228,csapatok!$A:$NN,FK$320,FALSE),'csapat-ranglista'!$A:$FP,FK$321,FALSE)/4),0)</f>
        <v>0</v>
      </c>
      <c r="FL228" s="223">
        <f>IFERROR(IF(RIGHT(VLOOKUP($A228,csapatok!$A:$NN,FL$320,FALSE),5)="Csere",VLOOKUP(LEFT(VLOOKUP($A228,csapatok!$A:$NN,FL$320,FALSE),LEN(VLOOKUP($A228,csapatok!$A:$NN,FL$320,FALSE))-6),'csapat-ranglista'!$A:$FP,FL$321,FALSE)/8,VLOOKUP(VLOOKUP($A228,csapatok!$A:$NN,FL$320,FALSE),'csapat-ranglista'!$A:$FP,FL$321,FALSE)/4),0)</f>
        <v>0</v>
      </c>
      <c r="FM228" s="223">
        <f>IFERROR(IF(RIGHT(VLOOKUP($A228,csapatok!$A:$NN,FM$320,FALSE),5)="Csere",VLOOKUP(LEFT(VLOOKUP($A228,csapatok!$A:$NN,FM$320,FALSE),LEN(VLOOKUP($A228,csapatok!$A:$NN,FM$320,FALSE))-6),'csapat-ranglista'!$A:$FP,FM$321,FALSE)/8,VLOOKUP(VLOOKUP($A228,csapatok!$A:$NN,FM$320,FALSE),'csapat-ranglista'!$A:$FP,FM$321,FALSE)/4),0)</f>
        <v>0</v>
      </c>
      <c r="FN228" s="223">
        <f>IFERROR(IF(RIGHT(VLOOKUP($A228,csapatok!$A:$NN,FN$320,FALSE),5)="Csere",VLOOKUP(LEFT(VLOOKUP($A228,csapatok!$A:$NN,FN$320,FALSE),LEN(VLOOKUP($A228,csapatok!$A:$NN,FN$320,FALSE))-6),'csapat-ranglista'!$A:$FP,FN$321,FALSE)/8,VLOOKUP(VLOOKUP($A228,csapatok!$A:$NN,FN$320,FALSE),'csapat-ranglista'!$A:$FP,FN$321,FALSE)/4),0)</f>
        <v>0</v>
      </c>
      <c r="FO228" s="223">
        <f>IFERROR(IF(RIGHT(VLOOKUP($A228,csapatok!$A:$NN,FO$320,FALSE),5)="Csere",VLOOKUP(LEFT(VLOOKUP($A228,csapatok!$A:$NN,FO$320,FALSE),LEN(VLOOKUP($A228,csapatok!$A:$NN,FO$320,FALSE))-6),'csapat-ranglista'!$A:$FP,FO$321,FALSE)/8,VLOOKUP(VLOOKUP($A228,csapatok!$A:$NN,FO$320,FALSE),'csapat-ranglista'!$A:$FP,FO$321,FALSE)/4),0)</f>
        <v>0</v>
      </c>
      <c r="FP228" s="223">
        <f>IFERROR(IF(RIGHT(VLOOKUP($A228,csapatok!$A:$NN,FP$320,FALSE),5)="Csere",VLOOKUP(LEFT(VLOOKUP($A228,csapatok!$A:$NN,FP$320,FALSE),LEN(VLOOKUP($A228,csapatok!$A:$NN,FP$320,FALSE))-6),'csapat-ranglista'!$A:$FP,FP$321,FALSE)/8,VLOOKUP(VLOOKUP($A228,csapatok!$A:$NN,FP$320,FALSE),'csapat-ranglista'!$A:$FP,FP$321,FALSE)/4),0)</f>
        <v>0</v>
      </c>
      <c r="FQ228" s="223">
        <f>IFERROR(IF(RIGHT(VLOOKUP($A228,csapatok!$A:$NN,FQ$320,FALSE),5)="Csere",VLOOKUP(LEFT(VLOOKUP($A228,csapatok!$A:$NN,FQ$320,FALSE),LEN(VLOOKUP($A228,csapatok!$A:$NN,FQ$320,FALSE))-6),'csapat-ranglista'!$A:$FP,FQ$321,FALSE)/8,VLOOKUP(VLOOKUP($A228,csapatok!$A:$NN,FQ$320,FALSE),'csapat-ranglista'!$A:$FP,FQ$321,FALSE)/4),0)</f>
        <v>0</v>
      </c>
      <c r="FR228" s="223">
        <f>IFERROR(IF(RIGHT(VLOOKUP($A228,csapatok!$A:$NN,FR$320,FALSE),5)="Csere",VLOOKUP(LEFT(VLOOKUP($A228,csapatok!$A:$NN,FR$320,FALSE),LEN(VLOOKUP($A228,csapatok!$A:$NN,FR$320,FALSE))-6),'csapat-ranglista'!$A:$FP,FR$321,FALSE)/8,VLOOKUP(VLOOKUP($A228,csapatok!$A:$NN,FR$320,FALSE),'csapat-ranglista'!$A:$FP,FR$321,FALSE)/4),0)</f>
        <v>0</v>
      </c>
      <c r="FS228" s="223">
        <f>IFERROR(IF(RIGHT(VLOOKUP($A228,csapatok!$A:$NN,FS$320,FALSE),5)="Csere",VLOOKUP(LEFT(VLOOKUP($A228,csapatok!$A:$NN,FS$320,FALSE),LEN(VLOOKUP($A228,csapatok!$A:$NN,FS$320,FALSE))-6),'csapat-ranglista'!$A:$FP,FS$321,FALSE)/8,VLOOKUP(VLOOKUP($A228,csapatok!$A:$NN,FS$320,FALSE),'csapat-ranglista'!$A:$FP,FS$321,FALSE)/4),0)</f>
        <v>0</v>
      </c>
      <c r="FT228" s="223">
        <f>IFERROR(IF(RIGHT(VLOOKUP($A228,csapatok!$A:$NN,FT$320,FALSE),5)="Csere",VLOOKUP(LEFT(VLOOKUP($A228,csapatok!$A:$NN,FT$320,FALSE),LEN(VLOOKUP($A228,csapatok!$A:$NN,FT$320,FALSE))-6),'csapat-ranglista'!$A:$FP,FT$321,FALSE)/8,VLOOKUP(VLOOKUP($A228,csapatok!$A:$NN,FT$320,FALSE),'csapat-ranglista'!$A:$FP,FT$321,FALSE)/4),0)</f>
        <v>0</v>
      </c>
      <c r="FU228" s="223">
        <f>IFERROR(IF(RIGHT(VLOOKUP($A228,csapatok!$A:$NN,FU$320,FALSE),5)="Csere",VLOOKUP(LEFT(VLOOKUP($A228,csapatok!$A:$NN,FU$320,FALSE),LEN(VLOOKUP($A228,csapatok!$A:$NN,FU$320,FALSE))-6),'csapat-ranglista'!$A:$FP,FU$321,FALSE)/8,VLOOKUP(VLOOKUP($A228,csapatok!$A:$NN,FU$320,FALSE),'csapat-ranglista'!$A:$FP,FU$321,FALSE)/4),0)</f>
        <v>0</v>
      </c>
      <c r="FV228" s="223">
        <f>IFERROR(IF(RIGHT(VLOOKUP($A228,csapatok!$A:$NN,FV$320,FALSE),5)="Csere",VLOOKUP(LEFT(VLOOKUP($A228,csapatok!$A:$NN,FV$320,FALSE),LEN(VLOOKUP($A228,csapatok!$A:$NN,FV$320,FALSE))-6),'csapat-ranglista'!$A:$FP,FV$321,FALSE)/8,VLOOKUP(VLOOKUP($A228,csapatok!$A:$NN,FV$320,FALSE),'csapat-ranglista'!$A:$FP,FV$321,FALSE)/4),0)</f>
        <v>0</v>
      </c>
      <c r="FW228" s="223">
        <f>IFERROR(IF(RIGHT(VLOOKUP($A228,csapatok!$A:$NN,FW$320,FALSE),5)="Csere",VLOOKUP(LEFT(VLOOKUP($A228,csapatok!$A:$NN,FW$320,FALSE),LEN(VLOOKUP($A228,csapatok!$A:$NN,FW$320,FALSE))-6),'csapat-ranglista'!$A:$FP,FW$321,FALSE)/8,VLOOKUP(VLOOKUP($A228,csapatok!$A:$NN,FW$320,FALSE),'csapat-ranglista'!$A:$FP,FW$321,FALSE)/4),0)</f>
        <v>0</v>
      </c>
      <c r="FX228" s="223">
        <f>IFERROR(IF(RIGHT(VLOOKUP($A228,csapatok!$A:$NN,FX$320,FALSE),5)="Csere",VLOOKUP(LEFT(VLOOKUP($A228,csapatok!$A:$NN,FX$320,FALSE),LEN(VLOOKUP($A228,csapatok!$A:$NN,FX$320,FALSE))-6),'csapat-ranglista'!$A:$FP,FX$321,FALSE)/8,VLOOKUP(VLOOKUP($A228,csapatok!$A:$NN,FX$320,FALSE),'csapat-ranglista'!$A:$FP,FX$321,FALSE)/4),0)</f>
        <v>0</v>
      </c>
      <c r="FY228" s="223">
        <f>IFERROR(IF(RIGHT(VLOOKUP($A228,csapatok!$A:$NN,FY$320,FALSE),5)="Csere",VLOOKUP(LEFT(VLOOKUP($A228,csapatok!$A:$NN,FY$320,FALSE),LEN(VLOOKUP($A228,csapatok!$A:$NN,FY$320,FALSE))-6),'csapat-ranglista'!$A:$FP,FY$321,FALSE)/8,VLOOKUP(VLOOKUP($A228,csapatok!$A:$NN,FY$320,FALSE),'csapat-ranglista'!$A:$FP,FY$321,FALSE)/4),0)</f>
        <v>0</v>
      </c>
      <c r="FZ228" s="223">
        <f>IFERROR(IF(RIGHT(VLOOKUP($A228,csapatok!$A:$NN,FZ$320,FALSE),5)="Csere",VLOOKUP(LEFT(VLOOKUP($A228,csapatok!$A:$NN,FZ$320,FALSE),LEN(VLOOKUP($A228,csapatok!$A:$NN,FZ$320,FALSE))-6),'csapat-ranglista'!$A:$FP,FZ$321,FALSE)/8,VLOOKUP(VLOOKUP($A228,csapatok!$A:$NN,FZ$320,FALSE),'csapat-ranglista'!$A:$FP,FZ$321,FALSE)/4),0)</f>
        <v>0</v>
      </c>
      <c r="GA228" s="223">
        <f>IFERROR(IF(RIGHT(VLOOKUP($A228,csapatok!$A:$NN,GA$320,FALSE),5)="Csere",VLOOKUP(LEFT(VLOOKUP($A228,csapatok!$A:$NN,GA$320,FALSE),LEN(VLOOKUP($A228,csapatok!$A:$NN,GA$320,FALSE))-6),'csapat-ranglista'!$A:$FP,GA$321,FALSE)/8,VLOOKUP(VLOOKUP($A228,csapatok!$A:$NN,GA$320,FALSE),'csapat-ranglista'!$A:$FP,GA$321,FALSE)/4),0)</f>
        <v>0</v>
      </c>
      <c r="GB228" s="223">
        <f>IFERROR(IF(RIGHT(VLOOKUP($A228,csapatok!$A:$NN,GB$320,FALSE),5)="Csere",VLOOKUP(LEFT(VLOOKUP($A228,csapatok!$A:$NN,GB$320,FALSE),LEN(VLOOKUP($A228,csapatok!$A:$NN,GB$320,FALSE))-6),'csapat-ranglista'!$A:$FP,GB$321,FALSE)/8,VLOOKUP(VLOOKUP($A228,csapatok!$A:$NN,GB$320,FALSE),'csapat-ranglista'!$A:$FP,GB$321,FALSE)/4),0)</f>
        <v>0</v>
      </c>
      <c r="GC228" s="223">
        <f>IFERROR(IF(RIGHT(VLOOKUP($A228,csapatok!$A:$NN,GC$320,FALSE),5)="Csere",VLOOKUP(LEFT(VLOOKUP($A228,csapatok!$A:$NN,GC$320,FALSE),LEN(VLOOKUP($A228,csapatok!$A:$NN,GC$320,FALSE))-6),'csapat-ranglista'!$A:$FP,GC$321,FALSE)/8,VLOOKUP(VLOOKUP($A228,csapatok!$A:$NN,GC$320,FALSE),'csapat-ranglista'!$A:$FP,GC$321,FALSE)/4),0)</f>
        <v>0</v>
      </c>
      <c r="GD228" s="247">
        <f>SUM(EQ228:GC228)</f>
        <v>0</v>
      </c>
    </row>
    <row r="229" spans="1:186">
      <c r="A229" s="202" t="s">
        <v>824</v>
      </c>
      <c r="B229" s="130"/>
      <c r="C229" s="131" t="str">
        <f>IF(B229=0,"",IF(B229&lt;$C$1,"felnőtt","ifi"))</f>
        <v/>
      </c>
      <c r="D229" s="32" t="s">
        <v>9</v>
      </c>
      <c r="E229" s="45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>
        <f>IFERROR(IF(RIGHT(VLOOKUP($A229,csapatok!$A:$BL,X$320,FALSE),5)="Csere",VLOOKUP(LEFT(VLOOKUP($A229,csapatok!$A:$BL,X$320,FALSE),LEN(VLOOKUP($A229,csapatok!$A:$BL,X$320,FALSE))-6),'csapat-ranglista'!$A:$FP,X$321,FALSE)/8,VLOOKUP(VLOOKUP($A229,csapatok!$A:$BL,X$320,FALSE),'csapat-ranglista'!$A:$FP,X$321,FALSE)/4),0)</f>
        <v>0</v>
      </c>
      <c r="Y229" s="32">
        <f>IFERROR(IF(RIGHT(VLOOKUP($A229,csapatok!$A:$BL,Y$320,FALSE),5)="Csere",VLOOKUP(LEFT(VLOOKUP($A229,csapatok!$A:$BL,Y$320,FALSE),LEN(VLOOKUP($A229,csapatok!$A:$BL,Y$320,FALSE))-6),'csapat-ranglista'!$A:$FP,Y$321,FALSE)/8,VLOOKUP(VLOOKUP($A229,csapatok!$A:$BL,Y$320,FALSE),'csapat-ranglista'!$A:$FP,Y$321,FALSE)/4),0)</f>
        <v>0</v>
      </c>
      <c r="Z229" s="32">
        <f>IFERROR(IF(RIGHT(VLOOKUP($A229,csapatok!$A:$BL,Z$320,FALSE),5)="Csere",VLOOKUP(LEFT(VLOOKUP($A229,csapatok!$A:$BL,Z$320,FALSE),LEN(VLOOKUP($A229,csapatok!$A:$BL,Z$320,FALSE))-6),'csapat-ranglista'!$A:$FP,Z$321,FALSE)/8,VLOOKUP(VLOOKUP($A229,csapatok!$A:$BL,Z$320,FALSE),'csapat-ranglista'!$A:$FP,Z$321,FALSE)/4),0)</f>
        <v>0</v>
      </c>
      <c r="AA229" s="32">
        <f>IFERROR(IF(RIGHT(VLOOKUP($A229,csapatok!$A:$BL,AA$320,FALSE),5)="Csere",VLOOKUP(LEFT(VLOOKUP($A229,csapatok!$A:$BL,AA$320,FALSE),LEN(VLOOKUP($A229,csapatok!$A:$BL,AA$320,FALSE))-6),'csapat-ranglista'!$A:$FP,AA$321,FALSE)/8,VLOOKUP(VLOOKUP($A229,csapatok!$A:$BL,AA$320,FALSE),'csapat-ranglista'!$A:$FP,AA$321,FALSE)/4),0)</f>
        <v>0</v>
      </c>
      <c r="AB229" s="223">
        <f>IFERROR(IF(RIGHT(VLOOKUP($A229,csapatok!$A:$BL,AB$320,FALSE),5)="Csere",VLOOKUP(LEFT(VLOOKUP($A229,csapatok!$A:$BL,AB$320,FALSE),LEN(VLOOKUP($A229,csapatok!$A:$BL,AB$320,FALSE))-6),'csapat-ranglista'!$A:$FP,AB$321,FALSE)/8,VLOOKUP(VLOOKUP($A229,csapatok!$A:$BL,AB$320,FALSE),'csapat-ranglista'!$A:$FP,AB$321,FALSE)/4),0)</f>
        <v>0</v>
      </c>
      <c r="AC229" s="223">
        <f>IFERROR(IF(RIGHT(VLOOKUP($A229,csapatok!$A:$BL,AC$320,FALSE),5)="Csere",VLOOKUP(LEFT(VLOOKUP($A229,csapatok!$A:$BL,AC$320,FALSE),LEN(VLOOKUP($A229,csapatok!$A:$BL,AC$320,FALSE))-6),'csapat-ranglista'!$A:$FP,AC$321,FALSE)/8,VLOOKUP(VLOOKUP($A229,csapatok!$A:$BL,AC$320,FALSE),'csapat-ranglista'!$A:$FP,AC$321,FALSE)/4),0)</f>
        <v>0</v>
      </c>
      <c r="AD229" s="223">
        <f>IFERROR(IF(RIGHT(VLOOKUP($A229,csapatok!$A:$BL,AD$320,FALSE),5)="Csere",VLOOKUP(LEFT(VLOOKUP($A229,csapatok!$A:$BL,AD$320,FALSE),LEN(VLOOKUP($A229,csapatok!$A:$BL,AD$320,FALSE))-6),'csapat-ranglista'!$A:$FP,AD$321,FALSE)/8,VLOOKUP(VLOOKUP($A229,csapatok!$A:$BL,AD$320,FALSE),'csapat-ranglista'!$A:$FP,AD$321,FALSE)/4),0)</f>
        <v>0</v>
      </c>
      <c r="AE229" s="223">
        <f>IFERROR(IF(RIGHT(VLOOKUP($A229,csapatok!$A:$BL,AE$320,FALSE),5)="Csere",VLOOKUP(LEFT(VLOOKUP($A229,csapatok!$A:$BL,AE$320,FALSE),LEN(VLOOKUP($A229,csapatok!$A:$BL,AE$320,FALSE))-6),'csapat-ranglista'!$A:$FP,AE$321,FALSE)/8,VLOOKUP(VLOOKUP($A229,csapatok!$A:$BL,AE$320,FALSE),'csapat-ranglista'!$A:$FP,AE$321,FALSE)/4),0)</f>
        <v>0</v>
      </c>
      <c r="AF229" s="223">
        <f>IFERROR(IF(RIGHT(VLOOKUP($A229,csapatok!$A:$BL,AF$320,FALSE),5)="Csere",VLOOKUP(LEFT(VLOOKUP($A229,csapatok!$A:$BL,AF$320,FALSE),LEN(VLOOKUP($A229,csapatok!$A:$BL,AF$320,FALSE))-6),'csapat-ranglista'!$A:$FP,AF$321,FALSE)/8,VLOOKUP(VLOOKUP($A229,csapatok!$A:$BL,AF$320,FALSE),'csapat-ranglista'!$A:$FP,AF$321,FALSE)/4),0)</f>
        <v>0</v>
      </c>
      <c r="AG229" s="223">
        <f>IFERROR(IF(RIGHT(VLOOKUP($A229,csapatok!$A:$BL,AG$320,FALSE),5)="Csere",VLOOKUP(LEFT(VLOOKUP($A229,csapatok!$A:$BL,AG$320,FALSE),LEN(VLOOKUP($A229,csapatok!$A:$BL,AG$320,FALSE))-6),'csapat-ranglista'!$A:$FP,AG$321,FALSE)/8,VLOOKUP(VLOOKUP($A229,csapatok!$A:$BL,AG$320,FALSE),'csapat-ranglista'!$A:$FP,AG$321,FALSE)/4),0)</f>
        <v>0</v>
      </c>
      <c r="AH229" s="223">
        <f>IFERROR(IF(RIGHT(VLOOKUP($A229,csapatok!$A:$BL,AH$320,FALSE),5)="Csere",VLOOKUP(LEFT(VLOOKUP($A229,csapatok!$A:$BL,AH$320,FALSE),LEN(VLOOKUP($A229,csapatok!$A:$BL,AH$320,FALSE))-6),'csapat-ranglista'!$A:$FP,AH$321,FALSE)/8,VLOOKUP(VLOOKUP($A229,csapatok!$A:$BL,AH$320,FALSE),'csapat-ranglista'!$A:$FP,AH$321,FALSE)/4),0)</f>
        <v>0</v>
      </c>
      <c r="AI229" s="223">
        <f>IFERROR(IF(RIGHT(VLOOKUP($A229,csapatok!$A:$BL,AI$320,FALSE),5)="Csere",VLOOKUP(LEFT(VLOOKUP($A229,csapatok!$A:$BL,AI$320,FALSE),LEN(VLOOKUP($A229,csapatok!$A:$BL,AI$320,FALSE))-6),'csapat-ranglista'!$A:$FP,AI$321,FALSE)/8,VLOOKUP(VLOOKUP($A229,csapatok!$A:$BL,AI$320,FALSE),'csapat-ranglista'!$A:$FP,AI$321,FALSE)/4),0)</f>
        <v>0</v>
      </c>
      <c r="AJ229" s="223">
        <f>IFERROR(IF(RIGHT(VLOOKUP($A229,csapatok!$A:$BL,AJ$320,FALSE),5)="Csere",VLOOKUP(LEFT(VLOOKUP($A229,csapatok!$A:$BL,AJ$320,FALSE),LEN(VLOOKUP($A229,csapatok!$A:$BL,AJ$320,FALSE))-6),'csapat-ranglista'!$A:$FP,AJ$321,FALSE)/8,VLOOKUP(VLOOKUP($A229,csapatok!$A:$BL,AJ$320,FALSE),'csapat-ranglista'!$A:$FP,AJ$321,FALSE)/2),0)</f>
        <v>0</v>
      </c>
      <c r="AK229" s="223">
        <f>IFERROR(IF(RIGHT(VLOOKUP($A229,csapatok!$A:$CN,AK$320,FALSE),5)="Csere",VLOOKUP(LEFT(VLOOKUP($A229,csapatok!$A:$CN,AK$320,FALSE),LEN(VLOOKUP($A229,csapatok!$A:$CN,AK$320,FALSE))-6),'csapat-ranglista'!$A:$FP,AK$321,FALSE)/8,VLOOKUP(VLOOKUP($A229,csapatok!$A:$CN,AK$320,FALSE),'csapat-ranglista'!$A:$FP,AK$321,FALSE)/4),0)</f>
        <v>0</v>
      </c>
      <c r="AL229" s="223">
        <f>IFERROR(IF(RIGHT(VLOOKUP($A229,csapatok!$A:$CN,AL$320,FALSE),5)="Csere",VLOOKUP(LEFT(VLOOKUP($A229,csapatok!$A:$CN,AL$320,FALSE),LEN(VLOOKUP($A229,csapatok!$A:$CN,AL$320,FALSE))-6),'csapat-ranglista'!$A:$FP,AL$321,FALSE)/8,VLOOKUP(VLOOKUP($A229,csapatok!$A:$CN,AL$320,FALSE),'csapat-ranglista'!$A:$FP,AL$321,FALSE)/4),0)</f>
        <v>0</v>
      </c>
      <c r="AM229" s="223">
        <f>IFERROR(IF(RIGHT(VLOOKUP($A229,csapatok!$A:$CN,AM$320,FALSE),5)="Csere",VLOOKUP(LEFT(VLOOKUP($A229,csapatok!$A:$CN,AM$320,FALSE),LEN(VLOOKUP($A229,csapatok!$A:$CN,AM$320,FALSE))-6),'csapat-ranglista'!$A:$FP,AM$321,FALSE)/8,VLOOKUP(VLOOKUP($A229,csapatok!$A:$CN,AM$320,FALSE),'csapat-ranglista'!$A:$FP,AM$321,FALSE)/4),0)</f>
        <v>0</v>
      </c>
      <c r="AN229" s="223">
        <f>IFERROR(IF(RIGHT(VLOOKUP($A229,csapatok!$A:$CN,AN$320,FALSE),5)="Csere",VLOOKUP(LEFT(VLOOKUP($A229,csapatok!$A:$CN,AN$320,FALSE),LEN(VLOOKUP($A229,csapatok!$A:$CN,AN$320,FALSE))-6),'csapat-ranglista'!$A:$FP,AN$321,FALSE)/8,VLOOKUP(VLOOKUP($A229,csapatok!$A:$CN,AN$320,FALSE),'csapat-ranglista'!$A:$FP,AN$321,FALSE)/4),0)</f>
        <v>0</v>
      </c>
      <c r="AO229" s="223">
        <f>IFERROR(IF(RIGHT(VLOOKUP($A229,csapatok!$A:$CN,AO$320,FALSE),5)="Csere",VLOOKUP(LEFT(VLOOKUP($A229,csapatok!$A:$CN,AO$320,FALSE),LEN(VLOOKUP($A229,csapatok!$A:$CN,AO$320,FALSE))-6),'csapat-ranglista'!$A:$FP,AO$321,FALSE)/8,VLOOKUP(VLOOKUP($A229,csapatok!$A:$CN,AO$320,FALSE),'csapat-ranglista'!$A:$FP,AO$321,FALSE)/4),0)</f>
        <v>0</v>
      </c>
      <c r="AP229" s="223">
        <f>IFERROR(IF(RIGHT(VLOOKUP($A229,csapatok!$A:$CN,AP$320,FALSE),5)="Csere",VLOOKUP(LEFT(VLOOKUP($A229,csapatok!$A:$CN,AP$320,FALSE),LEN(VLOOKUP($A229,csapatok!$A:$CN,AP$320,FALSE))-6),'csapat-ranglista'!$A:$FP,AP$321,FALSE)/8,VLOOKUP(VLOOKUP($A229,csapatok!$A:$CN,AP$320,FALSE),'csapat-ranglista'!$A:$FP,AP$321,FALSE)/4),0)</f>
        <v>0</v>
      </c>
      <c r="AQ229" s="223">
        <f>IFERROR(IF(RIGHT(VLOOKUP($A229,csapatok!$A:$CN,AQ$320,FALSE),5)="Csere",VLOOKUP(LEFT(VLOOKUP($A229,csapatok!$A:$CN,AQ$320,FALSE),LEN(VLOOKUP($A229,csapatok!$A:$CN,AQ$320,FALSE))-6),'csapat-ranglista'!$A:$FP,AQ$321,FALSE)/8,VLOOKUP(VLOOKUP($A229,csapatok!$A:$CN,AQ$320,FALSE),'csapat-ranglista'!$A:$FP,AQ$321,FALSE)/4),0)</f>
        <v>0</v>
      </c>
      <c r="AR229" s="223">
        <f>IFERROR(IF(RIGHT(VLOOKUP($A229,csapatok!$A:$CN,AR$320,FALSE),5)="Csere",VLOOKUP(LEFT(VLOOKUP($A229,csapatok!$A:$CN,AR$320,FALSE),LEN(VLOOKUP($A229,csapatok!$A:$CN,AR$320,FALSE))-6),'csapat-ranglista'!$A:$FP,AR$321,FALSE)/8,VLOOKUP(VLOOKUP($A229,csapatok!$A:$CN,AR$320,FALSE),'csapat-ranglista'!$A:$FP,AR$321,FALSE)/4),0)</f>
        <v>0</v>
      </c>
      <c r="AS229" s="223">
        <f>IFERROR(IF(RIGHT(VLOOKUP($A229,csapatok!$A:$CN,AS$320,FALSE),5)="Csere",VLOOKUP(LEFT(VLOOKUP($A229,csapatok!$A:$CN,AS$320,FALSE),LEN(VLOOKUP($A229,csapatok!$A:$CN,AS$320,FALSE))-6),'csapat-ranglista'!$A:$FP,AS$321,FALSE)/8,VLOOKUP(VLOOKUP($A229,csapatok!$A:$CN,AS$320,FALSE),'csapat-ranglista'!$A:$FP,AS$321,FALSE)/4),0)</f>
        <v>0</v>
      </c>
      <c r="AT229" s="223">
        <f>IFERROR(IF(RIGHT(VLOOKUP($A229,csapatok!$A:$CN,AT$320,FALSE),5)="Csere",VLOOKUP(LEFT(VLOOKUP($A229,csapatok!$A:$CN,AT$320,FALSE),LEN(VLOOKUP($A229,csapatok!$A:$CN,AT$320,FALSE))-6),'csapat-ranglista'!$A:$FP,AT$321,FALSE)/8,VLOOKUP(VLOOKUP($A229,csapatok!$A:$CN,AT$320,FALSE),'csapat-ranglista'!$A:$FP,AT$321,FALSE)/4),0)</f>
        <v>0</v>
      </c>
      <c r="AU229" s="223">
        <f>IFERROR(IF(RIGHT(VLOOKUP($A229,csapatok!$A:$CN,AU$320,FALSE),5)="Csere",VLOOKUP(LEFT(VLOOKUP($A229,csapatok!$A:$CN,AU$320,FALSE),LEN(VLOOKUP($A229,csapatok!$A:$CN,AU$320,FALSE))-6),'csapat-ranglista'!$A:$FP,AU$321,FALSE)/8,VLOOKUP(VLOOKUP($A229,csapatok!$A:$CN,AU$320,FALSE),'csapat-ranglista'!$A:$FP,AU$321,FALSE)/4),0)</f>
        <v>0</v>
      </c>
      <c r="AV229" s="223">
        <f>IFERROR(IF(RIGHT(VLOOKUP($A229,csapatok!$A:$CN,AV$320,FALSE),5)="Csere",VLOOKUP(LEFT(VLOOKUP($A229,csapatok!$A:$CN,AV$320,FALSE),LEN(VLOOKUP($A229,csapatok!$A:$CN,AV$320,FALSE))-6),'csapat-ranglista'!$A:$FP,AV$321,FALSE)/8,VLOOKUP(VLOOKUP($A229,csapatok!$A:$CN,AV$320,FALSE),'csapat-ranglista'!$A:$FP,AV$321,FALSE)/4),0)</f>
        <v>0</v>
      </c>
      <c r="AW229" s="223">
        <f>IFERROR(IF(RIGHT(VLOOKUP($A229,csapatok!$A:$CN,AW$320,FALSE),5)="Csere",VLOOKUP(LEFT(VLOOKUP($A229,csapatok!$A:$CN,AW$320,FALSE),LEN(VLOOKUP($A229,csapatok!$A:$CN,AW$320,FALSE))-6),'csapat-ranglista'!$A:$FP,AW$321,FALSE)/8,VLOOKUP(VLOOKUP($A229,csapatok!$A:$CN,AW$320,FALSE),'csapat-ranglista'!$A:$FP,AW$321,FALSE)/4),0)</f>
        <v>0</v>
      </c>
      <c r="AX229" s="223">
        <f>IFERROR(IF(RIGHT(VLOOKUP($A229,csapatok!$A:$CN,AX$320,FALSE),5)="Csere",VLOOKUP(LEFT(VLOOKUP($A229,csapatok!$A:$CN,AX$320,FALSE),LEN(VLOOKUP($A229,csapatok!$A:$CN,AX$320,FALSE))-6),'csapat-ranglista'!$A:$FP,AX$321,FALSE)/8,VLOOKUP(VLOOKUP($A229,csapatok!$A:$CN,AX$320,FALSE),'csapat-ranglista'!$A:$FP,AX$321,FALSE)/4),0)</f>
        <v>0</v>
      </c>
      <c r="AY229" s="223">
        <f>IFERROR(IF(RIGHT(VLOOKUP($A229,csapatok!$A:$NN,AY$320,FALSE),5)="Csere",VLOOKUP(LEFT(VLOOKUP($A229,csapatok!$A:$NN,AY$320,FALSE),LEN(VLOOKUP($A229,csapatok!$A:$NN,AY$320,FALSE))-6),'csapat-ranglista'!$A:$FP,AY$321,FALSE)/8,VLOOKUP(VLOOKUP($A229,csapatok!$A:$NN,AY$320,FALSE),'csapat-ranglista'!$A:$FP,AY$321,FALSE)/4),0)</f>
        <v>0</v>
      </c>
      <c r="AZ229" s="223">
        <f>IFERROR(IF(RIGHT(VLOOKUP($A229,csapatok!$A:$NN,AZ$320,FALSE),5)="Csere",VLOOKUP(LEFT(VLOOKUP($A229,csapatok!$A:$NN,AZ$320,FALSE),LEN(VLOOKUP($A229,csapatok!$A:$NN,AZ$320,FALSE))-6),'csapat-ranglista'!$A:$FP,AZ$321,FALSE)/8,VLOOKUP(VLOOKUP($A229,csapatok!$A:$NN,AZ$320,FALSE),'csapat-ranglista'!$A:$FP,AZ$321,FALSE)/4),0)</f>
        <v>0</v>
      </c>
      <c r="BA229" s="223">
        <f>IFERROR(IF(RIGHT(VLOOKUP($A229,csapatok!$A:$NN,BA$320,FALSE),5)="Csere",VLOOKUP(LEFT(VLOOKUP($A229,csapatok!$A:$NN,BA$320,FALSE),LEN(VLOOKUP($A229,csapatok!$A:$NN,BA$320,FALSE))-6),'csapat-ranglista'!$A:$FP,BA$321,FALSE)/8,VLOOKUP(VLOOKUP($A229,csapatok!$A:$NN,BA$320,FALSE),'csapat-ranglista'!$A:$FP,BA$321,FALSE)/4),0)</f>
        <v>0</v>
      </c>
      <c r="BB229" s="223">
        <f>IFERROR(IF(RIGHT(VLOOKUP($A229,csapatok!$A:$NN,BB$320,FALSE),5)="Csere",VLOOKUP(LEFT(VLOOKUP($A229,csapatok!$A:$NN,BB$320,FALSE),LEN(VLOOKUP($A229,csapatok!$A:$NN,BB$320,FALSE))-6),'csapat-ranglista'!$A:$FP,BB$321,FALSE)/8,VLOOKUP(VLOOKUP($A229,csapatok!$A:$NN,BB$320,FALSE),'csapat-ranglista'!$A:$FP,BB$321,FALSE)/4),0)</f>
        <v>0</v>
      </c>
      <c r="BC229" s="224">
        <f>versenyek!$ES$11*IFERROR(VLOOKUP(VLOOKUP($A229,versenyek!ER:ET,3,FALSE),szabalyok!$A$16:$B$23,2,FALSE)/4,0)</f>
        <v>0</v>
      </c>
      <c r="BD229" s="224">
        <f>versenyek!$EV$11*IFERROR(VLOOKUP(VLOOKUP($A229,versenyek!EU:EW,3,FALSE),szabalyok!$A$16:$B$23,2,FALSE)/4,0)</f>
        <v>0</v>
      </c>
      <c r="BE229" s="223">
        <f>IFERROR(IF(RIGHT(VLOOKUP($A229,csapatok!$A:$NN,BE$320,FALSE),5)="Csere",VLOOKUP(LEFT(VLOOKUP($A229,csapatok!$A:$NN,BE$320,FALSE),LEN(VLOOKUP($A229,csapatok!$A:$NN,BE$320,FALSE))-6),'csapat-ranglista'!$A:$FP,BE$321,FALSE)/8,VLOOKUP(VLOOKUP($A229,csapatok!$A:$NN,BE$320,FALSE),'csapat-ranglista'!$A:$FP,BE$321,FALSE)/4),0)</f>
        <v>0</v>
      </c>
      <c r="BF229" s="223">
        <f>IFERROR(IF(RIGHT(VLOOKUP($A229,csapatok!$A:$NN,BF$320,FALSE),5)="Csere",VLOOKUP(LEFT(VLOOKUP($A229,csapatok!$A:$NN,BF$320,FALSE),LEN(VLOOKUP($A229,csapatok!$A:$NN,BF$320,FALSE))-6),'csapat-ranglista'!$A:$FP,BF$321,FALSE)/8,VLOOKUP(VLOOKUP($A229,csapatok!$A:$NN,BF$320,FALSE),'csapat-ranglista'!$A:$FP,BF$321,FALSE)/4),0)</f>
        <v>0</v>
      </c>
      <c r="BG229" s="223">
        <f>IFERROR(IF(RIGHT(VLOOKUP($A229,csapatok!$A:$NN,BG$320,FALSE),5)="Csere",VLOOKUP(LEFT(VLOOKUP($A229,csapatok!$A:$NN,BG$320,FALSE),LEN(VLOOKUP($A229,csapatok!$A:$NN,BG$320,FALSE))-6),'csapat-ranglista'!$A:$FP,BG$321,FALSE)/8,VLOOKUP(VLOOKUP($A229,csapatok!$A:$NN,BG$320,FALSE),'csapat-ranglista'!$A:$FP,BG$321,FALSE)/4),0)</f>
        <v>0</v>
      </c>
      <c r="BH229" s="223">
        <f>IFERROR(IF(RIGHT(VLOOKUP($A229,csapatok!$A:$NN,BH$320,FALSE),5)="Csere",VLOOKUP(LEFT(VLOOKUP($A229,csapatok!$A:$NN,BH$320,FALSE),LEN(VLOOKUP($A229,csapatok!$A:$NN,BH$320,FALSE))-6),'csapat-ranglista'!$A:$FP,BH$321,FALSE)/8,VLOOKUP(VLOOKUP($A229,csapatok!$A:$NN,BH$320,FALSE),'csapat-ranglista'!$A:$FP,BH$321,FALSE)/4),0)</f>
        <v>0</v>
      </c>
      <c r="BI229" s="223">
        <f>IFERROR(IF(RIGHT(VLOOKUP($A229,csapatok!$A:$NN,BI$320,FALSE),5)="Csere",VLOOKUP(LEFT(VLOOKUP($A229,csapatok!$A:$NN,BI$320,FALSE),LEN(VLOOKUP($A229,csapatok!$A:$NN,BI$320,FALSE))-6),'csapat-ranglista'!$A:$FP,BI$321,FALSE)/8,VLOOKUP(VLOOKUP($A229,csapatok!$A:$NN,BI$320,FALSE),'csapat-ranglista'!$A:$FP,BI$321,FALSE)/4),0)</f>
        <v>0</v>
      </c>
      <c r="BJ229" s="223">
        <f>IFERROR(IF(RIGHT(VLOOKUP($A229,csapatok!$A:$NN,BJ$320,FALSE),5)="Csere",VLOOKUP(LEFT(VLOOKUP($A229,csapatok!$A:$NN,BJ$320,FALSE),LEN(VLOOKUP($A229,csapatok!$A:$NN,BJ$320,FALSE))-6),'csapat-ranglista'!$A:$FP,BJ$321,FALSE)/8,VLOOKUP(VLOOKUP($A229,csapatok!$A:$NN,BJ$320,FALSE),'csapat-ranglista'!$A:$FP,BJ$321,FALSE)/4),0)</f>
        <v>0</v>
      </c>
      <c r="BK229" s="223">
        <f>IFERROR(IF(RIGHT(VLOOKUP($A229,csapatok!$A:$NN,BK$320,FALSE),5)="Csere",VLOOKUP(LEFT(VLOOKUP($A229,csapatok!$A:$NN,BK$320,FALSE),LEN(VLOOKUP($A229,csapatok!$A:$NN,BK$320,FALSE))-6),'csapat-ranglista'!$A:$FP,BK$321,FALSE)/8,VLOOKUP(VLOOKUP($A229,csapatok!$A:$NN,BK$320,FALSE),'csapat-ranglista'!$A:$FP,BK$321,FALSE)/4),0)</f>
        <v>0</v>
      </c>
      <c r="BL229" s="223">
        <f>IFERROR(IF(RIGHT(VLOOKUP($A229,csapatok!$A:$NN,BL$320,FALSE),5)="Csere",VLOOKUP(LEFT(VLOOKUP($A229,csapatok!$A:$NN,BL$320,FALSE),LEN(VLOOKUP($A229,csapatok!$A:$NN,BL$320,FALSE))-6),'csapat-ranglista'!$A:$FP,BL$321,FALSE)/8,VLOOKUP(VLOOKUP($A229,csapatok!$A:$NN,BL$320,FALSE),'csapat-ranglista'!$A:$FP,BL$321,FALSE)/4),0)</f>
        <v>0</v>
      </c>
      <c r="BM229" s="223">
        <f>IFERROR(IF(RIGHT(VLOOKUP($A229,csapatok!$A:$NN,BM$320,FALSE),5)="Csere",VLOOKUP(LEFT(VLOOKUP($A229,csapatok!$A:$NN,BM$320,FALSE),LEN(VLOOKUP($A229,csapatok!$A:$NN,BM$320,FALSE))-6),'csapat-ranglista'!$A:$FP,BM$321,FALSE)/8,VLOOKUP(VLOOKUP($A229,csapatok!$A:$NN,BM$320,FALSE),'csapat-ranglista'!$A:$FP,BM$321,FALSE)/4),0)</f>
        <v>0</v>
      </c>
      <c r="BN229" s="223">
        <f>IFERROR(IF(RIGHT(VLOOKUP($A229,csapatok!$A:$NN,BN$320,FALSE),5)="Csere",VLOOKUP(LEFT(VLOOKUP($A229,csapatok!$A:$NN,BN$320,FALSE),LEN(VLOOKUP($A229,csapatok!$A:$NN,BN$320,FALSE))-6),'csapat-ranglista'!$A:$FP,BN$321,FALSE)/8,VLOOKUP(VLOOKUP($A229,csapatok!$A:$NN,BN$320,FALSE),'csapat-ranglista'!$A:$FP,BN$321,FALSE)/4),0)</f>
        <v>0</v>
      </c>
      <c r="BO229" s="223">
        <f>IFERROR(IF(RIGHT(VLOOKUP($A229,csapatok!$A:$NN,BO$320,FALSE),5)="Csere",VLOOKUP(LEFT(VLOOKUP($A229,csapatok!$A:$NN,BO$320,FALSE),LEN(VLOOKUP($A229,csapatok!$A:$NN,BO$320,FALSE))-6),'csapat-ranglista'!$A:$FP,BO$321,FALSE)/8,VLOOKUP(VLOOKUP($A229,csapatok!$A:$NN,BO$320,FALSE),'csapat-ranglista'!$A:$FP,BO$321,FALSE)/4),0)</f>
        <v>0</v>
      </c>
      <c r="BP229" s="223">
        <f>IFERROR(IF(RIGHT(VLOOKUP($A229,csapatok!$A:$NN,BP$320,FALSE),5)="Csere",VLOOKUP(LEFT(VLOOKUP($A229,csapatok!$A:$NN,BP$320,FALSE),LEN(VLOOKUP($A229,csapatok!$A:$NN,BP$320,FALSE))-6),'csapat-ranglista'!$A:$FP,BP$321,FALSE)/8,VLOOKUP(VLOOKUP($A229,csapatok!$A:$NN,BP$320,FALSE),'csapat-ranglista'!$A:$FP,BP$321,FALSE)/4),0)</f>
        <v>0</v>
      </c>
      <c r="BQ229" s="223">
        <f>IFERROR(IF(RIGHT(VLOOKUP($A229,csapatok!$A:$NN,BQ$320,FALSE),5)="Csere",VLOOKUP(LEFT(VLOOKUP($A229,csapatok!$A:$NN,BQ$320,FALSE),LEN(VLOOKUP($A229,csapatok!$A:$NN,BQ$320,FALSE))-6),'csapat-ranglista'!$A:$FP,BQ$321,FALSE)/8,VLOOKUP(VLOOKUP($A229,csapatok!$A:$NN,BQ$320,FALSE),'csapat-ranglista'!$A:$FP,BQ$321,FALSE)/4),0)</f>
        <v>0</v>
      </c>
      <c r="BR229" s="223">
        <f>IFERROR(IF(RIGHT(VLOOKUP($A229,csapatok!$A:$NN,BR$320,FALSE),5)="Csere",VLOOKUP(LEFT(VLOOKUP($A229,csapatok!$A:$NN,BR$320,FALSE),LEN(VLOOKUP($A229,csapatok!$A:$NN,BR$320,FALSE))-6),'csapat-ranglista'!$A:$FP,BR$321,FALSE)/8,VLOOKUP(VLOOKUP($A229,csapatok!$A:$NN,BR$320,FALSE),'csapat-ranglista'!$A:$FP,BR$321,FALSE)/4),0)</f>
        <v>0</v>
      </c>
      <c r="BS229" s="223">
        <f>IFERROR(IF(RIGHT(VLOOKUP($A229,csapatok!$A:$NN,BS$320,FALSE),5)="Csere",VLOOKUP(LEFT(VLOOKUP($A229,csapatok!$A:$NN,BS$320,FALSE),LEN(VLOOKUP($A229,csapatok!$A:$NN,BS$320,FALSE))-6),'csapat-ranglista'!$A:$FP,BS$321,FALSE)/8,VLOOKUP(VLOOKUP($A229,csapatok!$A:$NN,BS$320,FALSE),'csapat-ranglista'!$A:$FP,BS$321,FALSE)/4),0)</f>
        <v>0</v>
      </c>
      <c r="BT229" s="223">
        <f>IFERROR(IF(RIGHT(VLOOKUP($A229,csapatok!$A:$NN,BT$320,FALSE),5)="Csere",VLOOKUP(LEFT(VLOOKUP($A229,csapatok!$A:$NN,BT$320,FALSE),LEN(VLOOKUP($A229,csapatok!$A:$NN,BT$320,FALSE))-6),'csapat-ranglista'!$A:$FP,BT$321,FALSE)/8,VLOOKUP(VLOOKUP($A229,csapatok!$A:$NN,BT$320,FALSE),'csapat-ranglista'!$A:$FP,BT$321,FALSE)/4),0)</f>
        <v>0</v>
      </c>
      <c r="BU229" s="223">
        <f>IFERROR(IF(RIGHT(VLOOKUP($A229,csapatok!$A:$NN,BU$320,FALSE),5)="Csere",VLOOKUP(LEFT(VLOOKUP($A229,csapatok!$A:$NN,BU$320,FALSE),LEN(VLOOKUP($A229,csapatok!$A:$NN,BU$320,FALSE))-6),'csapat-ranglista'!$A:$FP,BU$321,FALSE)/8,VLOOKUP(VLOOKUP($A229,csapatok!$A:$NN,BU$320,FALSE),'csapat-ranglista'!$A:$FP,BU$321,FALSE)/4),0)</f>
        <v>0</v>
      </c>
      <c r="BV229" s="223">
        <f>IFERROR(IF(RIGHT(VLOOKUP($A229,csapatok!$A:$NN,BV$320,FALSE),5)="Csere",VLOOKUP(LEFT(VLOOKUP($A229,csapatok!$A:$NN,BV$320,FALSE),LEN(VLOOKUP($A229,csapatok!$A:$NN,BV$320,FALSE))-6),'csapat-ranglista'!$A:$FP,BV$321,FALSE)/8,VLOOKUP(VLOOKUP($A229,csapatok!$A:$NN,BV$320,FALSE),'csapat-ranglista'!$A:$FP,BV$321,FALSE)/4),0)</f>
        <v>0</v>
      </c>
      <c r="BW229" s="223">
        <f>IFERROR(IF(RIGHT(VLOOKUP($A229,csapatok!$A:$NN,BW$320,FALSE),5)="Csere",VLOOKUP(LEFT(VLOOKUP($A229,csapatok!$A:$NN,BW$320,FALSE),LEN(VLOOKUP($A229,csapatok!$A:$NN,BW$320,FALSE))-6),'csapat-ranglista'!$A:$FP,BW$321,FALSE)/8,VLOOKUP(VLOOKUP($A229,csapatok!$A:$NN,BW$320,FALSE),'csapat-ranglista'!$A:$FP,BW$321,FALSE)/4),0)</f>
        <v>0</v>
      </c>
      <c r="BX229" s="223">
        <f>IFERROR(IF(RIGHT(VLOOKUP($A229,csapatok!$A:$NN,BX$320,FALSE),5)="Csere",VLOOKUP(LEFT(VLOOKUP($A229,csapatok!$A:$NN,BX$320,FALSE),LEN(VLOOKUP($A229,csapatok!$A:$NN,BX$320,FALSE))-6),'csapat-ranglista'!$A:$FP,BX$321,FALSE)/8,VLOOKUP(VLOOKUP($A229,csapatok!$A:$NN,BX$320,FALSE),'csapat-ranglista'!$A:$FP,BX$321,FALSE)/4),0)</f>
        <v>0</v>
      </c>
      <c r="BY229" s="223">
        <f>IFERROR(IF(RIGHT(VLOOKUP($A229,csapatok!$A:$NN,BY$320,FALSE),5)="Csere",VLOOKUP(LEFT(VLOOKUP($A229,csapatok!$A:$NN,BY$320,FALSE),LEN(VLOOKUP($A229,csapatok!$A:$NN,BY$320,FALSE))-6),'csapat-ranglista'!$A:$FP,BY$321,FALSE)/8,VLOOKUP(VLOOKUP($A229,csapatok!$A:$NN,BY$320,FALSE),'csapat-ranglista'!$A:$FP,BY$321,FALSE)/4),0)</f>
        <v>0</v>
      </c>
      <c r="BZ229" s="223">
        <f>IFERROR(IF(RIGHT(VLOOKUP($A229,csapatok!$A:$NN,BZ$320,FALSE),5)="Csere",VLOOKUP(LEFT(VLOOKUP($A229,csapatok!$A:$NN,BZ$320,FALSE),LEN(VLOOKUP($A229,csapatok!$A:$NN,BZ$320,FALSE))-6),'csapat-ranglista'!$A:$FP,BZ$321,FALSE)/8,VLOOKUP(VLOOKUP($A229,csapatok!$A:$NN,BZ$320,FALSE),'csapat-ranglista'!$A:$FP,BZ$321,FALSE)/4),0)</f>
        <v>0</v>
      </c>
      <c r="CA229" s="223">
        <f>IFERROR(IF(RIGHT(VLOOKUP($A229,csapatok!$A:$NN,CA$320,FALSE),5)="Csere",VLOOKUP(LEFT(VLOOKUP($A229,csapatok!$A:$NN,CA$320,FALSE),LEN(VLOOKUP($A229,csapatok!$A:$NN,CA$320,FALSE))-6),'csapat-ranglista'!$A:$FP,CA$321,FALSE)/8,VLOOKUP(VLOOKUP($A229,csapatok!$A:$NN,CA$320,FALSE),'csapat-ranglista'!$A:$FP,CA$321,FALSE)/4),0)</f>
        <v>0</v>
      </c>
      <c r="CB229" s="223">
        <f>IFERROR(IF(RIGHT(VLOOKUP($A229,csapatok!$A:$NN,CB$320,FALSE),5)="Csere",VLOOKUP(LEFT(VLOOKUP($A229,csapatok!$A:$NN,CB$320,FALSE),LEN(VLOOKUP($A229,csapatok!$A:$NN,CB$320,FALSE))-6),'csapat-ranglista'!$A:$FP,CB$321,FALSE)/8,VLOOKUP(VLOOKUP($A229,csapatok!$A:$NN,CB$320,FALSE),'csapat-ranglista'!$A:$FP,CB$321,FALSE)/4),0)</f>
        <v>0</v>
      </c>
      <c r="CC229" s="223">
        <f>IFERROR(IF(RIGHT(VLOOKUP($A229,csapatok!$A:$NN,CC$320,FALSE),5)="Csere",VLOOKUP(LEFT(VLOOKUP($A229,csapatok!$A:$NN,CC$320,FALSE),LEN(VLOOKUP($A229,csapatok!$A:$NN,CC$320,FALSE))-6),'csapat-ranglista'!$A:$FP,CC$321,FALSE)/8,VLOOKUP(VLOOKUP($A229,csapatok!$A:$NN,CC$320,FALSE),'csapat-ranglista'!$A:$FP,CC$321,FALSE)/4),0)</f>
        <v>0</v>
      </c>
      <c r="CD229" s="223">
        <f>IFERROR(IF(RIGHT(VLOOKUP($A229,csapatok!$A:$NN,CD$320,FALSE),5)="Csere",VLOOKUP(LEFT(VLOOKUP($A229,csapatok!$A:$NN,CD$320,FALSE),LEN(VLOOKUP($A229,csapatok!$A:$NN,CD$320,FALSE))-6),'csapat-ranglista'!$A:$FP,CD$321,FALSE)/8,VLOOKUP(VLOOKUP($A229,csapatok!$A:$NN,CD$320,FALSE),'csapat-ranglista'!$A:$FP,CD$321,FALSE)/4),0)</f>
        <v>0</v>
      </c>
      <c r="CE229" s="223">
        <f>IFERROR(IF(RIGHT(VLOOKUP($A229,csapatok!$A:$NN,CE$320,FALSE),5)="Csere",VLOOKUP(LEFT(VLOOKUP($A229,csapatok!$A:$NN,CE$320,FALSE),LEN(VLOOKUP($A229,csapatok!$A:$NN,CE$320,FALSE))-6),'csapat-ranglista'!$A:$FP,CE$321,FALSE)/8,VLOOKUP(VLOOKUP($A229,csapatok!$A:$NN,CE$320,FALSE),'csapat-ranglista'!$A:$FP,CE$321,FALSE)/4),0)</f>
        <v>0</v>
      </c>
      <c r="CF229" s="223">
        <f>IFERROR(IF(RIGHT(VLOOKUP($A229,csapatok!$A:$NN,CF$320,FALSE),5)="Csere",VLOOKUP(LEFT(VLOOKUP($A229,csapatok!$A:$NN,CF$320,FALSE),LEN(VLOOKUP($A229,csapatok!$A:$NN,CF$320,FALSE))-6),'csapat-ranglista'!$A:$FP,CF$321,FALSE)/8,VLOOKUP(VLOOKUP($A229,csapatok!$A:$NN,CF$320,FALSE),'csapat-ranglista'!$A:$FP,CF$321,FALSE)/4),0)</f>
        <v>0</v>
      </c>
      <c r="CG229" s="223">
        <f>IFERROR(IF(RIGHT(VLOOKUP($A229,csapatok!$A:$NN,CG$320,FALSE),5)="Csere",VLOOKUP(LEFT(VLOOKUP($A229,csapatok!$A:$NN,CG$320,FALSE),LEN(VLOOKUP($A229,csapatok!$A:$NN,CG$320,FALSE))-6),'csapat-ranglista'!$A:$FP,CG$321,FALSE)/8,VLOOKUP(VLOOKUP($A229,csapatok!$A:$NN,CG$320,FALSE),'csapat-ranglista'!$A:$FP,CG$321,FALSE)/4),0)</f>
        <v>0</v>
      </c>
      <c r="CH229" s="223">
        <f>IFERROR(IF(RIGHT(VLOOKUP($A229,csapatok!$A:$NN,CH$320,FALSE),5)="Csere",VLOOKUP(LEFT(VLOOKUP($A229,csapatok!$A:$NN,CH$320,FALSE),LEN(VLOOKUP($A229,csapatok!$A:$NN,CH$320,FALSE))-6),'csapat-ranglista'!$A:$FP,CH$321,FALSE)/8,VLOOKUP(VLOOKUP($A229,csapatok!$A:$NN,CH$320,FALSE),'csapat-ranglista'!$A:$FP,CH$321,FALSE)/4),0)</f>
        <v>0</v>
      </c>
      <c r="CI229" s="223">
        <f>IFERROR(IF(RIGHT(VLOOKUP($A229,csapatok!$A:$NN,CI$320,FALSE),5)="Csere",VLOOKUP(LEFT(VLOOKUP($A229,csapatok!$A:$NN,CI$320,FALSE),LEN(VLOOKUP($A229,csapatok!$A:$NN,CI$320,FALSE))-6),'csapat-ranglista'!$A:$FP,CI$321,FALSE)/8,VLOOKUP(VLOOKUP($A229,csapatok!$A:$NN,CI$320,FALSE),'csapat-ranglista'!$A:$FP,CI$321,FALSE)/4),0)</f>
        <v>0</v>
      </c>
      <c r="CJ229" s="224">
        <f>versenyek!$IQ$11*IFERROR(VLOOKUP(VLOOKUP($A229,versenyek!IP:IR,3,FALSE),szabalyok!$A$16:$B$23,2,FALSE)/4,0)</f>
        <v>0</v>
      </c>
      <c r="CK229" s="224">
        <f>versenyek!$IT$11*IFERROR(VLOOKUP(VLOOKUP($A229,versenyek!IS:IU,3,FALSE),szabalyok!$A$16:$B$23,2,FALSE)/4,0)</f>
        <v>0</v>
      </c>
      <c r="CL229" s="223">
        <f>IFERROR(IF(RIGHT(VLOOKUP($A229,csapatok!$A:$NN,CL$320,FALSE),5)="Csere",VLOOKUP(LEFT(VLOOKUP($A229,csapatok!$A:$NN,CL$320,FALSE),LEN(VLOOKUP($A229,csapatok!$A:$NN,CL$320,FALSE))-6),'csapat-ranglista'!$A:$FP,CL$321,FALSE)/8,VLOOKUP(VLOOKUP($A229,csapatok!$A:$NN,CL$320,FALSE),'csapat-ranglista'!$A:$FP,CL$321,FALSE)/4),0)</f>
        <v>0</v>
      </c>
      <c r="CM229" s="223">
        <f>IFERROR(IF(RIGHT(VLOOKUP($A229,csapatok!$A:$NN,CM$320,FALSE),5)="Csere",VLOOKUP(LEFT(VLOOKUP($A229,csapatok!$A:$NN,CM$320,FALSE),LEN(VLOOKUP($A229,csapatok!$A:$NN,CM$320,FALSE))-6),'csapat-ranglista'!$A:$FP,CM$321,FALSE)/8,VLOOKUP(VLOOKUP($A229,csapatok!$A:$NN,CM$320,FALSE),'csapat-ranglista'!$A:$FP,CM$321,FALSE)/4),0)</f>
        <v>0</v>
      </c>
      <c r="CN229" s="223">
        <f>IFERROR(IF(RIGHT(VLOOKUP($A229,csapatok!$A:$NN,CN$320,FALSE),5)="Csere",VLOOKUP(LEFT(VLOOKUP($A229,csapatok!$A:$NN,CN$320,FALSE),LEN(VLOOKUP($A229,csapatok!$A:$NN,CN$320,FALSE))-6),'csapat-ranglista'!$A:$FP,CN$321,FALSE)/8,VLOOKUP(VLOOKUP($A229,csapatok!$A:$NN,CN$320,FALSE),'csapat-ranglista'!$A:$FP,CN$321,FALSE)/4),0)</f>
        <v>0</v>
      </c>
      <c r="CO229" s="223">
        <f>IFERROR(IF(RIGHT(VLOOKUP($A229,csapatok!$A:$NN,CO$320,FALSE),5)="Csere",VLOOKUP(LEFT(VLOOKUP($A229,csapatok!$A:$NN,CO$320,FALSE),LEN(VLOOKUP($A229,csapatok!$A:$NN,CO$320,FALSE))-6),'csapat-ranglista'!$A:$FP,CO$321,FALSE)/8,VLOOKUP(VLOOKUP($A229,csapatok!$A:$NN,CO$320,FALSE),'csapat-ranglista'!$A:$FP,CO$321,FALSE)/4),0)</f>
        <v>0</v>
      </c>
      <c r="CP229" s="223">
        <f>IFERROR(IF(RIGHT(VLOOKUP($A229,csapatok!$A:$NN,CP$320,FALSE),5)="Csere",VLOOKUP(LEFT(VLOOKUP($A229,csapatok!$A:$NN,CP$320,FALSE),LEN(VLOOKUP($A229,csapatok!$A:$NN,CP$320,FALSE))-6),'csapat-ranglista'!$A:$FP,CP$321,FALSE)/8,VLOOKUP(VLOOKUP($A229,csapatok!$A:$NN,CP$320,FALSE),'csapat-ranglista'!$A:$FP,CP$321,FALSE)/4),0)</f>
        <v>0</v>
      </c>
      <c r="CQ229" s="223">
        <f>IFERROR(IF(RIGHT(VLOOKUP($A229,csapatok!$A:$NN,CQ$320,FALSE),5)="Csere",VLOOKUP(LEFT(VLOOKUP($A229,csapatok!$A:$NN,CQ$320,FALSE),LEN(VLOOKUP($A229,csapatok!$A:$NN,CQ$320,FALSE))-6),'csapat-ranglista'!$A:$FP,CQ$321,FALSE)/8,VLOOKUP(VLOOKUP($A229,csapatok!$A:$NN,CQ$320,FALSE),'csapat-ranglista'!$A:$FP,CQ$321,FALSE)/4),0)</f>
        <v>0</v>
      </c>
      <c r="CR229" s="223">
        <f>IFERROR(IF(RIGHT(VLOOKUP($A229,csapatok!$A:$NN,CR$320,FALSE),5)="Csere",VLOOKUP(LEFT(VLOOKUP($A229,csapatok!$A:$NN,CR$320,FALSE),LEN(VLOOKUP($A229,csapatok!$A:$NN,CR$320,FALSE))-6),'csapat-ranglista'!$A:$FP,CR$321,FALSE)/8,VLOOKUP(VLOOKUP($A229,csapatok!$A:$NN,CR$320,FALSE),'csapat-ranglista'!$A:$FP,CR$321,FALSE)/4),0)</f>
        <v>0</v>
      </c>
      <c r="CS229" s="223">
        <f>IFERROR(IF(RIGHT(VLOOKUP($A229,csapatok!$A:$NN,CS$320,FALSE),5)="Csere",VLOOKUP(LEFT(VLOOKUP($A229,csapatok!$A:$NN,CS$320,FALSE),LEN(VLOOKUP($A229,csapatok!$A:$NN,CS$320,FALSE))-6),'csapat-ranglista'!$A:$FP,CS$321,FALSE)/8,VLOOKUP(VLOOKUP($A229,csapatok!$A:$NN,CS$320,FALSE),'csapat-ranglista'!$A:$FP,CS$321,FALSE)/4),0)</f>
        <v>0</v>
      </c>
      <c r="CT229" s="223">
        <f>IFERROR(IF(RIGHT(VLOOKUP($A229,csapatok!$A:$NN,CT$320,FALSE),5)="Csere",VLOOKUP(LEFT(VLOOKUP($A229,csapatok!$A:$NN,CT$320,FALSE),LEN(VLOOKUP($A229,csapatok!$A:$NN,CT$320,FALSE))-6),'csapat-ranglista'!$A:$FP,CT$321,FALSE)/8,VLOOKUP(VLOOKUP($A229,csapatok!$A:$NN,CT$320,FALSE),'csapat-ranglista'!$A:$FP,CT$321,FALSE)/4),0)</f>
        <v>0</v>
      </c>
      <c r="CU229" s="223">
        <f>IFERROR(IF(RIGHT(VLOOKUP($A229,csapatok!$A:$NN,CU$320,FALSE),5)="Csere",VLOOKUP(LEFT(VLOOKUP($A229,csapatok!$A:$NN,CU$320,FALSE),LEN(VLOOKUP($A229,csapatok!$A:$NN,CU$320,FALSE))-6),'csapat-ranglista'!$A:$FP,CU$321,FALSE)/8,VLOOKUP(VLOOKUP($A229,csapatok!$A:$NN,CU$320,FALSE),'csapat-ranglista'!$A:$FP,CU$321,FALSE)/4),0)</f>
        <v>0</v>
      </c>
      <c r="CV229" s="223">
        <f>IFERROR(IF(RIGHT(VLOOKUP($A229,csapatok!$A:$NN,CV$320,FALSE),5)="Csere",VLOOKUP(LEFT(VLOOKUP($A229,csapatok!$A:$NN,CV$320,FALSE),LEN(VLOOKUP($A229,csapatok!$A:$NN,CV$320,FALSE))-6),'csapat-ranglista'!$A:$FP,CV$321,FALSE)/8,VLOOKUP(VLOOKUP($A229,csapatok!$A:$NN,CV$320,FALSE),'csapat-ranglista'!$A:$FP,CV$321,FALSE)/4),0)</f>
        <v>0</v>
      </c>
      <c r="CW229" s="223">
        <f>IFERROR(IF(RIGHT(VLOOKUP($A229,csapatok!$A:$NN,CW$320,FALSE),5)="Csere",VLOOKUP(LEFT(VLOOKUP($A229,csapatok!$A:$NN,CW$320,FALSE),LEN(VLOOKUP($A229,csapatok!$A:$NN,CW$320,FALSE))-6),'csapat-ranglista'!$A:$FP,CW$321,FALSE)/8,VLOOKUP(VLOOKUP($A229,csapatok!$A:$NN,CW$320,FALSE),'csapat-ranglista'!$A:$FP,CW$321,FALSE)/4),0)</f>
        <v>0</v>
      </c>
      <c r="CX229" s="223">
        <f>IFERROR(IF(RIGHT(VLOOKUP($A229,csapatok!$A:$NN,CX$320,FALSE),5)="Csere",VLOOKUP(LEFT(VLOOKUP($A229,csapatok!$A:$NN,CX$320,FALSE),LEN(VLOOKUP($A229,csapatok!$A:$NN,CX$320,FALSE))-6),'csapat-ranglista'!$A:$FP,CX$321,FALSE)/8,VLOOKUP(VLOOKUP($A229,csapatok!$A:$NN,CX$320,FALSE),'csapat-ranglista'!$A:$FP,CX$321,FALSE)/4),0)</f>
        <v>0</v>
      </c>
      <c r="CY229" s="223">
        <f>IFERROR(IF(RIGHT(VLOOKUP($A229,csapatok!$A:$NN,CY$320,FALSE),5)="Csere",VLOOKUP(LEFT(VLOOKUP($A229,csapatok!$A:$NN,CY$320,FALSE),LEN(VLOOKUP($A229,csapatok!$A:$NN,CY$320,FALSE))-6),'csapat-ranglista'!$A:$FP,CY$321,FALSE)/8,VLOOKUP(VLOOKUP($A229,csapatok!$A:$NN,CY$320,FALSE),'csapat-ranglista'!$A:$FP,CY$321,FALSE)/4),0)</f>
        <v>0</v>
      </c>
      <c r="CZ229" s="223">
        <f>IFERROR(IF(RIGHT(VLOOKUP($A229,csapatok!$A:$NN,CZ$320,FALSE),5)="Csere",VLOOKUP(LEFT(VLOOKUP($A229,csapatok!$A:$NN,CZ$320,FALSE),LEN(VLOOKUP($A229,csapatok!$A:$NN,CZ$320,FALSE))-6),'csapat-ranglista'!$A:$FP,CZ$321,FALSE)/8,VLOOKUP(VLOOKUP($A229,csapatok!$A:$NN,CZ$320,FALSE),'csapat-ranglista'!$A:$FP,CZ$321,FALSE)/4),0)</f>
        <v>0</v>
      </c>
      <c r="DA229" s="223">
        <f>IFERROR(IF(RIGHT(VLOOKUP($A229,csapatok!$A:$NN,DA$320,FALSE),5)="Csere",VLOOKUP(LEFT(VLOOKUP($A229,csapatok!$A:$NN,DA$320,FALSE),LEN(VLOOKUP($A229,csapatok!$A:$NN,DA$320,FALSE))-6),'csapat-ranglista'!$A:$FP,DA$321,FALSE)/8,VLOOKUP(VLOOKUP($A229,csapatok!$A:$NN,DA$320,FALSE),'csapat-ranglista'!$A:$FP,DA$321,FALSE)/4),0)</f>
        <v>0</v>
      </c>
      <c r="DB229" s="223">
        <f>IFERROR(IF(RIGHT(VLOOKUP($A229,csapatok!$A:$NN,DB$320,FALSE),5)="Csere",VLOOKUP(LEFT(VLOOKUP($A229,csapatok!$A:$NN,DB$320,FALSE),LEN(VLOOKUP($A229,csapatok!$A:$NN,DB$320,FALSE))-6),'csapat-ranglista'!$A:$FP,DB$321,FALSE)/8,VLOOKUP(VLOOKUP($A229,csapatok!$A:$NN,DB$320,FALSE),'csapat-ranglista'!$A:$FP,DB$321,FALSE)/4),0)</f>
        <v>0</v>
      </c>
      <c r="DC229" s="223">
        <f>IFERROR(IF(RIGHT(VLOOKUP($A229,csapatok!$A:$NN,DC$320,FALSE),5)="Csere",VLOOKUP(LEFT(VLOOKUP($A229,csapatok!$A:$NN,DC$320,FALSE),LEN(VLOOKUP($A229,csapatok!$A:$NN,DC$320,FALSE))-6),'csapat-ranglista'!$A:$FP,DC$321,FALSE)/8,VLOOKUP(VLOOKUP($A229,csapatok!$A:$NN,DC$320,FALSE),'csapat-ranglista'!$A:$FP,DC$321,FALSE)/4),0)</f>
        <v>0</v>
      </c>
      <c r="DD229" s="223">
        <f>IFERROR(IF(RIGHT(VLOOKUP($A229,csapatok!$A:$NN,DD$320,FALSE),5)="Csere",VLOOKUP(LEFT(VLOOKUP($A229,csapatok!$A:$NN,DD$320,FALSE),LEN(VLOOKUP($A229,csapatok!$A:$NN,DD$320,FALSE))-6),'csapat-ranglista'!$A:$FP,DD$321,FALSE)/8,VLOOKUP(VLOOKUP($A229,csapatok!$A:$NN,DD$320,FALSE),'csapat-ranglista'!$A:$FP,DD$321,FALSE)/4),0)</f>
        <v>0</v>
      </c>
      <c r="DE229" s="223">
        <f>IFERROR(IF(RIGHT(VLOOKUP($A229,csapatok!$A:$NN,DE$320,FALSE),5)="Csere",VLOOKUP(LEFT(VLOOKUP($A229,csapatok!$A:$NN,DE$320,FALSE),LEN(VLOOKUP($A229,csapatok!$A:$NN,DE$320,FALSE))-6),'csapat-ranglista'!$A:$FP,DE$321,FALSE)/8,VLOOKUP(VLOOKUP($A229,csapatok!$A:$NN,DE$320,FALSE),'csapat-ranglista'!$A:$FP,DE$321,FALSE)/4),0)</f>
        <v>0</v>
      </c>
      <c r="DF229" s="223">
        <f>IFERROR(IF(RIGHT(VLOOKUP($A229,csapatok!$A:$NN,DF$320,FALSE),5)="Csere",VLOOKUP(LEFT(VLOOKUP($A229,csapatok!$A:$NN,DF$320,FALSE),LEN(VLOOKUP($A229,csapatok!$A:$NN,DF$320,FALSE))-6),'csapat-ranglista'!$A:$FP,DF$321,FALSE)/8,VLOOKUP(VLOOKUP($A229,csapatok!$A:$NN,DF$320,FALSE),'csapat-ranglista'!$A:$FP,DF$321,FALSE)/4),0)</f>
        <v>0</v>
      </c>
      <c r="DG229" s="223">
        <f>IFERROR(IF(RIGHT(VLOOKUP($A229,csapatok!$A:$NN,DG$320,FALSE),5)="Csere",VLOOKUP(LEFT(VLOOKUP($A229,csapatok!$A:$NN,DG$320,FALSE),LEN(VLOOKUP($A229,csapatok!$A:$NN,DG$320,FALSE))-6),'csapat-ranglista'!$A:$FP,DG$321,FALSE)/8,VLOOKUP(VLOOKUP($A229,csapatok!$A:$NN,DG$320,FALSE),'csapat-ranglista'!$A:$FP,DG$321,FALSE)/4),0)</f>
        <v>0</v>
      </c>
      <c r="DH229" s="223">
        <f>IFERROR(IF(RIGHT(VLOOKUP($A229,csapatok!$A:$NN,DH$320,FALSE),5)="Csere",VLOOKUP(LEFT(VLOOKUP($A229,csapatok!$A:$NN,DH$320,FALSE),LEN(VLOOKUP($A229,csapatok!$A:$NN,DH$320,FALSE))-6),'csapat-ranglista'!$A:$FP,DH$321,FALSE)/8,VLOOKUP(VLOOKUP($A229,csapatok!$A:$NN,DH$320,FALSE),'csapat-ranglista'!$A:$FP,DH$321,FALSE)/4),0)</f>
        <v>0</v>
      </c>
      <c r="DI229" s="223">
        <f>IFERROR(IF(RIGHT(VLOOKUP($A229,csapatok!$A:$NN,DI$320,FALSE),5)="Csere",VLOOKUP(LEFT(VLOOKUP($A229,csapatok!$A:$NN,DI$320,FALSE),LEN(VLOOKUP($A229,csapatok!$A:$NN,DI$320,FALSE))-6),'csapat-ranglista'!$A:$FP,DI$321,FALSE)/8,VLOOKUP(VLOOKUP($A229,csapatok!$A:$NN,DI$320,FALSE),'csapat-ranglista'!$A:$FP,DI$321,FALSE)/4),0)</f>
        <v>0</v>
      </c>
      <c r="DJ229" s="223">
        <f>IFERROR(IF(RIGHT(VLOOKUP($A229,csapatok!$A:$NN,DJ$320,FALSE),5)="Csere",VLOOKUP(LEFT(VLOOKUP($A229,csapatok!$A:$NN,DJ$320,FALSE),LEN(VLOOKUP($A229,csapatok!$A:$NN,DJ$320,FALSE))-6),'csapat-ranglista'!$A:$FP,DJ$321,FALSE)/8,VLOOKUP(VLOOKUP($A229,csapatok!$A:$NN,DJ$320,FALSE),'csapat-ranglista'!$A:$FP,DJ$321,FALSE)/4),0)</f>
        <v>0</v>
      </c>
      <c r="DK229" s="223">
        <f>IFERROR(IF(RIGHT(VLOOKUP($A229,csapatok!$A:$NN,DK$320,FALSE),5)="Csere",VLOOKUP(LEFT(VLOOKUP($A229,csapatok!$A:$NN,DK$320,FALSE),LEN(VLOOKUP($A229,csapatok!$A:$NN,DK$320,FALSE))-6),'csapat-ranglista'!$A:$FP,DK$321,FALSE)/8,VLOOKUP(VLOOKUP($A229,csapatok!$A:$NN,DK$320,FALSE),'csapat-ranglista'!$A:$FP,DK$321,FALSE)/4),0)</f>
        <v>0</v>
      </c>
      <c r="DL229" s="223">
        <f>IFERROR(IF(RIGHT(VLOOKUP($A229,csapatok!$A:$NN,DL$320,FALSE),5)="Csere",VLOOKUP(LEFT(VLOOKUP($A229,csapatok!$A:$NN,DL$320,FALSE),LEN(VLOOKUP($A229,csapatok!$A:$NN,DL$320,FALSE))-6),'csapat-ranglista'!$A:$FP,DL$321,FALSE)/8,VLOOKUP(VLOOKUP($A229,csapatok!$A:$NN,DL$320,FALSE),'csapat-ranglista'!$A:$FP,DL$321,FALSE)/4),0)</f>
        <v>0</v>
      </c>
      <c r="DM229" s="223">
        <f>IFERROR(IF(RIGHT(VLOOKUP($A229,csapatok!$A:$NN,DM$320,FALSE),5)="Csere",VLOOKUP(LEFT(VLOOKUP($A229,csapatok!$A:$NN,DM$320,FALSE),LEN(VLOOKUP($A229,csapatok!$A:$NN,DM$320,FALSE))-6),'csapat-ranglista'!$A:$FP,DM$321,FALSE)/8,VLOOKUP(VLOOKUP($A229,csapatok!$A:$NN,DM$320,FALSE),'csapat-ranglista'!$A:$FP,DM$321,FALSE)/4),0)</f>
        <v>0</v>
      </c>
      <c r="DN229" s="223">
        <f>IFERROR(IF(RIGHT(VLOOKUP($A229,csapatok!$A:$NN,DN$320,FALSE),5)="Csere",VLOOKUP(LEFT(VLOOKUP($A229,csapatok!$A:$NN,DN$320,FALSE),LEN(VLOOKUP($A229,csapatok!$A:$NN,DN$320,FALSE))-6),'csapat-ranglista'!$A:$FP,DN$321,FALSE)/8,VLOOKUP(VLOOKUP($A229,csapatok!$A:$NN,DN$320,FALSE),'csapat-ranglista'!$A:$FP,DN$321,FALSE)/4),0)</f>
        <v>0</v>
      </c>
      <c r="DO229" s="224">
        <f>versenyek!$MF$11*IFERROR(VLOOKUP(VLOOKUP($A229,versenyek!ME:MG,3,FALSE),szabalyok!$A$16:$B$23,2,FALSE)/4,0)</f>
        <v>0</v>
      </c>
      <c r="DP229" s="224">
        <f>versenyek!$MI$11*IFERROR(VLOOKUP(VLOOKUP($A229,versenyek!MH:MJ,3,FALSE),szabalyok!$A$16:$B$23,2,FALSE)/4,0)</f>
        <v>0</v>
      </c>
      <c r="DQ229" s="223">
        <f>IFERROR(IF(RIGHT(VLOOKUP($A229,csapatok!$A:$NN,DQ$320,FALSE),5)="Csere",VLOOKUP(LEFT(VLOOKUP($A229,csapatok!$A:$NN,DQ$320,FALSE),LEN(VLOOKUP($A229,csapatok!$A:$NN,DQ$320,FALSE))-6),'csapat-ranglista'!$A:$FP,DQ$321,FALSE)/8,VLOOKUP(VLOOKUP($A229,csapatok!$A:$NN,DQ$320,FALSE),'csapat-ranglista'!$A:$FP,DQ$321,FALSE)/4),0)</f>
        <v>0</v>
      </c>
      <c r="DR229" s="223">
        <f>IFERROR(IF(RIGHT(VLOOKUP($A229,csapatok!$A:$NN,DR$320,FALSE),5)="Csere",VLOOKUP(LEFT(VLOOKUP($A229,csapatok!$A:$NN,DR$320,FALSE),LEN(VLOOKUP($A229,csapatok!$A:$NN,DR$320,FALSE))-6),'csapat-ranglista'!$A:$FP,DR$321,FALSE)/8,VLOOKUP(VLOOKUP($A229,csapatok!$A:$NN,DR$320,FALSE),'csapat-ranglista'!$A:$FP,DR$321,FALSE)/4),0)</f>
        <v>0</v>
      </c>
      <c r="DS229" s="223">
        <f>IFERROR(IF(RIGHT(VLOOKUP($A229,csapatok!$A:$NN,DS$320,FALSE),5)="Csere",VLOOKUP(LEFT(VLOOKUP($A229,csapatok!$A:$NN,DS$320,FALSE),LEN(VLOOKUP($A229,csapatok!$A:$NN,DS$320,FALSE))-6),'csapat-ranglista'!$A:$FP,DS$321,FALSE)/8,VLOOKUP(VLOOKUP($A229,csapatok!$A:$NN,DS$320,FALSE),'csapat-ranglista'!$A:$FP,DS$321,FALSE)/4),0)</f>
        <v>0</v>
      </c>
      <c r="DT229" s="223">
        <f>IFERROR(IF(RIGHT(VLOOKUP($A229,csapatok!$A:$NN,DT$320,FALSE),5)="Csere",VLOOKUP(LEFT(VLOOKUP($A229,csapatok!$A:$NN,DT$320,FALSE),LEN(VLOOKUP($A229,csapatok!$A:$NN,DT$320,FALSE))-6),'csapat-ranglista'!$A:$FP,DT$321,FALSE)/8,VLOOKUP(VLOOKUP($A229,csapatok!$A:$NN,DT$320,FALSE),'csapat-ranglista'!$A:$FP,DT$321,FALSE)/4),0)</f>
        <v>0</v>
      </c>
      <c r="DU229" s="223">
        <f>IFERROR(IF(RIGHT(VLOOKUP($A229,csapatok!$A:$NN,DU$320,FALSE),5)="Csere",VLOOKUP(LEFT(VLOOKUP($A229,csapatok!$A:$NN,DU$320,FALSE),LEN(VLOOKUP($A229,csapatok!$A:$NN,DU$320,FALSE))-6),'csapat-ranglista'!$A:$FP,DU$321,FALSE)/8,VLOOKUP(VLOOKUP($A229,csapatok!$A:$NN,DU$320,FALSE),'csapat-ranglista'!$A:$FP,DU$321,FALSE)/4),0)</f>
        <v>0</v>
      </c>
      <c r="DV229" s="223">
        <f>IFERROR(IF(RIGHT(VLOOKUP($A229,csapatok!$A:$NN,DV$320,FALSE),5)="Csere",VLOOKUP(LEFT(VLOOKUP($A229,csapatok!$A:$NN,DV$320,FALSE),LEN(VLOOKUP($A229,csapatok!$A:$NN,DV$320,FALSE))-6),'csapat-ranglista'!$A:$FP,DV$321,FALSE)/8,VLOOKUP(VLOOKUP($A229,csapatok!$A:$NN,DV$320,FALSE),'csapat-ranglista'!$A:$FP,DV$321,FALSE)/4),0)</f>
        <v>0</v>
      </c>
      <c r="DW229" s="223">
        <f>IFERROR(IF(RIGHT(VLOOKUP($A229,csapatok!$A:$NN,DW$320,FALSE),5)="Csere",VLOOKUP(LEFT(VLOOKUP($A229,csapatok!$A:$NN,DW$320,FALSE),LEN(VLOOKUP($A229,csapatok!$A:$NN,DW$320,FALSE))-6),'csapat-ranglista'!$A:$FP,DW$321,FALSE)/8,VLOOKUP(VLOOKUP($A229,csapatok!$A:$NN,DW$320,FALSE),'csapat-ranglista'!$A:$FP,DW$321,FALSE)/4),0)</f>
        <v>0</v>
      </c>
      <c r="DX229" s="223">
        <f>IFERROR(IF(RIGHT(VLOOKUP($A229,csapatok!$A:$NN,DX$320,FALSE),5)="Csere",VLOOKUP(LEFT(VLOOKUP($A229,csapatok!$A:$NN,DX$320,FALSE),LEN(VLOOKUP($A229,csapatok!$A:$NN,DX$320,FALSE))-6),'csapat-ranglista'!$A:$FP,DX$321,FALSE)/8,VLOOKUP(VLOOKUP($A229,csapatok!$A:$NN,DX$320,FALSE),'csapat-ranglista'!$A:$FP,DX$321,FALSE)/4),0)</f>
        <v>0</v>
      </c>
      <c r="DY229" s="223">
        <f>IFERROR(IF(RIGHT(VLOOKUP($A229,csapatok!$A:$NN,DY$320,FALSE),5)="Csere",VLOOKUP(LEFT(VLOOKUP($A229,csapatok!$A:$NN,DY$320,FALSE),LEN(VLOOKUP($A229,csapatok!$A:$NN,DY$320,FALSE))-6),'csapat-ranglista'!$A:$FP,DY$321,FALSE)/8,VLOOKUP(VLOOKUP($A229,csapatok!$A:$NN,DY$320,FALSE),'csapat-ranglista'!$A:$FP,DY$321,FALSE)/4),0)</f>
        <v>0</v>
      </c>
      <c r="DZ229" s="223">
        <f>IFERROR(IF(RIGHT(VLOOKUP($A229,csapatok!$A:$NN,DZ$320,FALSE),5)="Csere",VLOOKUP(LEFT(VLOOKUP($A229,csapatok!$A:$NN,DZ$320,FALSE),LEN(VLOOKUP($A229,csapatok!$A:$NN,DZ$320,FALSE))-6),'csapat-ranglista'!$A:$FP,DZ$321,FALSE)/8,VLOOKUP(VLOOKUP($A229,csapatok!$A:$NN,DZ$320,FALSE),'csapat-ranglista'!$A:$FP,DZ$321,FALSE)/4),0)</f>
        <v>0</v>
      </c>
      <c r="EA229" s="223">
        <f>IFERROR(IF(RIGHT(VLOOKUP($A229,csapatok!$A:$NN,EA$320,FALSE),5)="Csere",VLOOKUP(LEFT(VLOOKUP($A229,csapatok!$A:$NN,EA$320,FALSE),LEN(VLOOKUP($A229,csapatok!$A:$NN,EA$320,FALSE))-6),'csapat-ranglista'!$A:$FP,EA$321,FALSE)/8,VLOOKUP(VLOOKUP($A229,csapatok!$A:$NN,EA$320,FALSE),'csapat-ranglista'!$A:$FP,EA$321,FALSE)/4),0)</f>
        <v>0</v>
      </c>
      <c r="EB229" s="223">
        <f>IFERROR(IF(RIGHT(VLOOKUP($A229,csapatok!$A:$NN,EB$320,FALSE),5)="Csere",VLOOKUP(LEFT(VLOOKUP($A229,csapatok!$A:$NN,EB$320,FALSE),LEN(VLOOKUP($A229,csapatok!$A:$NN,EB$320,FALSE))-6),'csapat-ranglista'!$A:$FP,EB$321,FALSE)/8,VLOOKUP(VLOOKUP($A229,csapatok!$A:$NN,EB$320,FALSE),'csapat-ranglista'!$A:$FP,EB$321,FALSE)/4),0)</f>
        <v>0</v>
      </c>
      <c r="EC229" s="223">
        <f>IFERROR(IF(RIGHT(VLOOKUP($A229,csapatok!$A:$NN,EC$320,FALSE),5)="Csere",VLOOKUP(LEFT(VLOOKUP($A229,csapatok!$A:$NN,EC$320,FALSE),LEN(VLOOKUP($A229,csapatok!$A:$NN,EC$320,FALSE))-6),'csapat-ranglista'!$A:$FP,EC$321,FALSE)/8,VLOOKUP(VLOOKUP($A229,csapatok!$A:$NN,EC$320,FALSE),'csapat-ranglista'!$A:$FP,EC$321,FALSE)/4),0)</f>
        <v>0</v>
      </c>
      <c r="ED229" s="223">
        <f>IFERROR(IF(RIGHT(VLOOKUP($A229,csapatok!$A:$NN,ED$320,FALSE),5)="Csere",VLOOKUP(LEFT(VLOOKUP($A229,csapatok!$A:$NN,ED$320,FALSE),LEN(VLOOKUP($A229,csapatok!$A:$NN,ED$320,FALSE))-6),'csapat-ranglista'!$A:$FP,ED$321,FALSE)/8,VLOOKUP(VLOOKUP($A229,csapatok!$A:$NN,ED$320,FALSE),'csapat-ranglista'!$A:$FP,ED$321,FALSE)/4),0)</f>
        <v>0</v>
      </c>
      <c r="EE229" s="223">
        <f>IFERROR(IF(RIGHT(VLOOKUP($A229,csapatok!$A:$NN,EE$320,FALSE),5)="Csere",VLOOKUP(LEFT(VLOOKUP($A229,csapatok!$A:$NN,EE$320,FALSE),LEN(VLOOKUP($A229,csapatok!$A:$NN,EE$320,FALSE))-6),'csapat-ranglista'!$A:$FP,EE$321,FALSE)/8,VLOOKUP(VLOOKUP($A229,csapatok!$A:$NN,EE$320,FALSE),'csapat-ranglista'!$A:$FP,EE$321,FALSE)/4),0)</f>
        <v>0</v>
      </c>
      <c r="EF229" s="223">
        <f>IFERROR(IF(RIGHT(VLOOKUP($A229,csapatok!$A:$NN,EF$320,FALSE),5)="Csere",VLOOKUP(LEFT(VLOOKUP($A229,csapatok!$A:$NN,EF$320,FALSE),LEN(VLOOKUP($A229,csapatok!$A:$NN,EF$320,FALSE))-6),'csapat-ranglista'!$A:$FP,EF$321,FALSE)/8,VLOOKUP(VLOOKUP($A229,csapatok!$A:$NN,EF$320,FALSE),'csapat-ranglista'!$A:$FP,EF$321,FALSE)/4),0)</f>
        <v>0</v>
      </c>
      <c r="EG229" s="223">
        <f>IFERROR(IF(RIGHT(VLOOKUP($A229,csapatok!$A:$NN,EG$320,FALSE),5)="Csere",VLOOKUP(LEFT(VLOOKUP($A229,csapatok!$A:$NN,EG$320,FALSE),LEN(VLOOKUP($A229,csapatok!$A:$NN,EG$320,FALSE))-6),'csapat-ranglista'!$A:$FP,EG$321,FALSE)/8,VLOOKUP(VLOOKUP($A229,csapatok!$A:$NN,EG$320,FALSE),'csapat-ranglista'!$A:$FP,EG$321,FALSE)/4),0)</f>
        <v>0</v>
      </c>
      <c r="EH229" s="223">
        <f>IFERROR(IF(RIGHT(VLOOKUP($A229,csapatok!$A:$NN,EH$320,FALSE),5)="Csere",VLOOKUP(LEFT(VLOOKUP($A229,csapatok!$A:$NN,EH$320,FALSE),LEN(VLOOKUP($A229,csapatok!$A:$NN,EH$320,FALSE))-6),'csapat-ranglista'!$A:$FP,EH$321,FALSE)/8,VLOOKUP(VLOOKUP($A229,csapatok!$A:$NN,EH$320,FALSE),'csapat-ranglista'!$A:$FP,EH$321,FALSE)/4),0)</f>
        <v>0</v>
      </c>
      <c r="EI229" s="223">
        <f>IFERROR(IF(RIGHT(VLOOKUP($A229,csapatok!$A:$NN,EI$320,FALSE),5)="Csere",VLOOKUP(LEFT(VLOOKUP($A229,csapatok!$A:$NN,EI$320,FALSE),LEN(VLOOKUP($A229,csapatok!$A:$NN,EI$320,FALSE))-6),'csapat-ranglista'!$A:$FP,EI$321,FALSE)/8,VLOOKUP(VLOOKUP($A229,csapatok!$A:$NN,EI$320,FALSE),'csapat-ranglista'!$A:$FP,EI$321,FALSE)/4),0)</f>
        <v>0</v>
      </c>
      <c r="EJ229" s="223">
        <f>IFERROR(IF(RIGHT(VLOOKUP($A229,csapatok!$A:$NN,EJ$320,FALSE),5)="Csere",VLOOKUP(LEFT(VLOOKUP($A229,csapatok!$A:$NN,EJ$320,FALSE),LEN(VLOOKUP($A229,csapatok!$A:$NN,EJ$320,FALSE))-6),'csapat-ranglista'!$A:$FP,EJ$321,FALSE)/8,VLOOKUP(VLOOKUP($A229,csapatok!$A:$NN,EJ$320,FALSE),'csapat-ranglista'!$A:$FP,EJ$321,FALSE)/4),0)</f>
        <v>0</v>
      </c>
      <c r="EK229" s="223">
        <f>IFERROR(IF(RIGHT(VLOOKUP($A229,csapatok!$A:$NN,EK$320,FALSE),5)="Csere",VLOOKUP(LEFT(VLOOKUP($A229,csapatok!$A:$NN,EK$320,FALSE),LEN(VLOOKUP($A229,csapatok!$A:$NN,EK$320,FALSE))-6),'csapat-ranglista'!$A:$FP,EK$321,FALSE)/8,VLOOKUP(VLOOKUP($A229,csapatok!$A:$NN,EK$320,FALSE),'csapat-ranglista'!$A:$FP,EK$321,FALSE)/4),0)</f>
        <v>0</v>
      </c>
      <c r="EL229" s="223">
        <f>IFERROR(IF(RIGHT(VLOOKUP($A229,csapatok!$A:$NN,EL$320,FALSE),5)="Csere",VLOOKUP(LEFT(VLOOKUP($A229,csapatok!$A:$NN,EL$320,FALSE),LEN(VLOOKUP($A229,csapatok!$A:$NN,EL$320,FALSE))-6),'csapat-ranglista'!$A:$FP,EL$321,FALSE)/8,VLOOKUP(VLOOKUP($A229,csapatok!$A:$NN,EL$320,FALSE),'csapat-ranglista'!$A:$FP,EL$321,FALSE)/4),0)</f>
        <v>0</v>
      </c>
      <c r="EM229" s="223">
        <f>IFERROR(IF(RIGHT(VLOOKUP($A229,csapatok!$A:$NN,EM$320,FALSE),5)="Csere",VLOOKUP(LEFT(VLOOKUP($A229,csapatok!$A:$NN,EM$320,FALSE),LEN(VLOOKUP($A229,csapatok!$A:$NN,EM$320,FALSE))-6),'csapat-ranglista'!$A:$FP,EM$321,FALSE)/8,VLOOKUP(VLOOKUP($A229,csapatok!$A:$NN,EM$320,FALSE),'csapat-ranglista'!$A:$FP,EM$321,FALSE)/4),0)</f>
        <v>0</v>
      </c>
      <c r="EN229" s="223">
        <f>IFERROR(IF(RIGHT(VLOOKUP($A229,csapatok!$A:$NN,EN$320,FALSE),5)="Csere",VLOOKUP(LEFT(VLOOKUP($A229,csapatok!$A:$NN,EN$320,FALSE),LEN(VLOOKUP($A229,csapatok!$A:$NN,EN$320,FALSE))-6),'csapat-ranglista'!$A:$FP,EN$321,FALSE)/8,VLOOKUP(VLOOKUP($A229,csapatok!$A:$NN,EN$320,FALSE),'csapat-ranglista'!$A:$FP,EN$321,FALSE)/4),0)</f>
        <v>0</v>
      </c>
      <c r="EO229" s="223">
        <f>IFERROR(IF(RIGHT(VLOOKUP($A229,csapatok!$A:$NN,EO$320,FALSE),5)="Csere",VLOOKUP(LEFT(VLOOKUP($A229,csapatok!$A:$NN,EO$320,FALSE),LEN(VLOOKUP($A229,csapatok!$A:$NN,EO$320,FALSE))-6),'csapat-ranglista'!$A:$FP,EO$321,FALSE)/8,VLOOKUP(VLOOKUP($A229,csapatok!$A:$NN,EO$320,FALSE),'csapat-ranglista'!$A:$FP,EO$321,FALSE)/4),0)</f>
        <v>0</v>
      </c>
      <c r="EP229" s="223">
        <f>IFERROR(IF(RIGHT(VLOOKUP($A229,csapatok!$A:$NN,EP$320,FALSE),5)="Csere",VLOOKUP(LEFT(VLOOKUP($A229,csapatok!$A:$NN,EP$320,FALSE),LEN(VLOOKUP($A229,csapatok!$A:$NN,EP$320,FALSE))-6),'csapat-ranglista'!$A:$FP,EP$321,FALSE)/8,VLOOKUP(VLOOKUP($A229,csapatok!$A:$NN,EP$320,FALSE),'csapat-ranglista'!$A:$FP,EP$321,FALSE)/4),0)</f>
        <v>0</v>
      </c>
      <c r="EQ229" s="223">
        <f>IFERROR(IF(RIGHT(VLOOKUP($A229,csapatok!$A:$NN,EQ$320,FALSE),5)="Csere",VLOOKUP(LEFT(VLOOKUP($A229,csapatok!$A:$NN,EQ$320,FALSE),LEN(VLOOKUP($A229,csapatok!$A:$NN,EQ$320,FALSE))-6),'csapat-ranglista'!$A:$FP,EQ$321,FALSE)/8,VLOOKUP(VLOOKUP($A229,csapatok!$A:$NN,EQ$320,FALSE),'csapat-ranglista'!$A:$FP,EQ$321,FALSE)/4),0)</f>
        <v>0</v>
      </c>
      <c r="ER229" s="223">
        <f>IFERROR(IF(RIGHT(VLOOKUP($A229,csapatok!$A:$NN,ER$320,FALSE),5)="Csere",VLOOKUP(LEFT(VLOOKUP($A229,csapatok!$A:$NN,ER$320,FALSE),LEN(VLOOKUP($A229,csapatok!$A:$NN,ER$320,FALSE))-6),'csapat-ranglista'!$A:$FP,ER$321,FALSE)/8,VLOOKUP(VLOOKUP($A229,csapatok!$A:$NN,ER$320,FALSE),'csapat-ranglista'!$A:$FP,ER$321,FALSE)/4),0)</f>
        <v>0</v>
      </c>
      <c r="ES229" s="223">
        <f>IFERROR(IF(RIGHT(VLOOKUP($A229,csapatok!$A:$NN,ES$320,FALSE),5)="Csere",VLOOKUP(LEFT(VLOOKUP($A229,csapatok!$A:$NN,ES$320,FALSE),LEN(VLOOKUP($A229,csapatok!$A:$NN,ES$320,FALSE))-6),'csapat-ranglista'!$A:$FP,ES$321,FALSE)/8,VLOOKUP(VLOOKUP($A229,csapatok!$A:$NN,ES$320,FALSE),'csapat-ranglista'!$A:$FP,ES$321,FALSE)/4),0)</f>
        <v>0</v>
      </c>
      <c r="ET229" s="223">
        <f>IFERROR(IF(RIGHT(VLOOKUP($A229,csapatok!$A:$NN,ET$320,FALSE),5)="Csere",VLOOKUP(LEFT(VLOOKUP($A229,csapatok!$A:$NN,ET$320,FALSE),LEN(VLOOKUP($A229,csapatok!$A:$NN,ET$320,FALSE))-6),'csapat-ranglista'!$A:$FP,ET$321,FALSE)/8,VLOOKUP(VLOOKUP($A229,csapatok!$A:$NN,ET$320,FALSE),'csapat-ranglista'!$A:$FP,ET$321,FALSE)/4),0)</f>
        <v>0</v>
      </c>
      <c r="EU229" s="223">
        <f>IFERROR(IF(RIGHT(VLOOKUP($A229,csapatok!$A:$NN,EU$320,FALSE),5)="Csere",VLOOKUP(LEFT(VLOOKUP($A229,csapatok!$A:$NN,EU$320,FALSE),LEN(VLOOKUP($A229,csapatok!$A:$NN,EU$320,FALSE))-6),'csapat-ranglista'!$A:$FP,EU$321,FALSE)/8,VLOOKUP(VLOOKUP($A229,csapatok!$A:$NN,EU$320,FALSE),'csapat-ranglista'!$A:$FP,EU$321,FALSE)/4),0)</f>
        <v>0</v>
      </c>
      <c r="EV229" s="223">
        <f>IFERROR(IF(RIGHT(VLOOKUP($A229,csapatok!$A:$NN,EV$320,FALSE),5)="Csere",VLOOKUP(LEFT(VLOOKUP($A229,csapatok!$A:$NN,EV$320,FALSE),LEN(VLOOKUP($A229,csapatok!$A:$NN,EV$320,FALSE))-6),'csapat-ranglista'!$A:$FP,EV$321,FALSE)/8,VLOOKUP(VLOOKUP($A229,csapatok!$A:$NN,EV$320,FALSE),'csapat-ranglista'!$A:$FP,EV$321,FALSE)/4),0)</f>
        <v>0</v>
      </c>
      <c r="EW229" s="223">
        <f>IFERROR(IF(RIGHT(VLOOKUP($A229,csapatok!$A:$NN,EW$320,FALSE),5)="Csere",VLOOKUP(LEFT(VLOOKUP($A229,csapatok!$A:$NN,EW$320,FALSE),LEN(VLOOKUP($A229,csapatok!$A:$NN,EW$320,FALSE))-6),'csapat-ranglista'!$A:$FP,EW$321,FALSE)/8,VLOOKUP(VLOOKUP($A229,csapatok!$A:$NN,EW$320,FALSE),'csapat-ranglista'!$A:$FP,EW$321,FALSE)/4),0)</f>
        <v>0</v>
      </c>
      <c r="EX229" s="223">
        <f>IFERROR(IF(RIGHT(VLOOKUP($A229,csapatok!$A:$NN,EX$320,FALSE),5)="Csere",VLOOKUP(LEFT(VLOOKUP($A229,csapatok!$A:$NN,EX$320,FALSE),LEN(VLOOKUP($A229,csapatok!$A:$NN,EX$320,FALSE))-6),'csapat-ranglista'!$A:$FP,EX$321,FALSE)/8,VLOOKUP(VLOOKUP($A229,csapatok!$A:$NN,EX$320,FALSE),'csapat-ranglista'!$A:$FP,EX$321,FALSE)/4),0)</f>
        <v>0</v>
      </c>
      <c r="EY229" s="223">
        <f>IFERROR(IF(RIGHT(VLOOKUP($A229,csapatok!$A:$NN,EY$320,FALSE),5)="Csere",VLOOKUP(LEFT(VLOOKUP($A229,csapatok!$A:$NN,EY$320,FALSE),LEN(VLOOKUP($A229,csapatok!$A:$NN,EY$320,FALSE))-6),'csapat-ranglista'!$A:$FP,EY$321,FALSE)/8,VLOOKUP(VLOOKUP($A229,csapatok!$A:$NN,EY$320,FALSE),'csapat-ranglista'!$A:$FP,EY$321,FALSE)/4),0)</f>
        <v>0</v>
      </c>
      <c r="EZ229" s="223">
        <f>IFERROR(IF(RIGHT(VLOOKUP($A229,csapatok!$A:$NN,EZ$320,FALSE),5)="Csere",VLOOKUP(LEFT(VLOOKUP($A229,csapatok!$A:$NN,EZ$320,FALSE),LEN(VLOOKUP($A229,csapatok!$A:$NN,EZ$320,FALSE))-6),'csapat-ranglista'!$A:$FP,EZ$321,FALSE)/8,VLOOKUP(VLOOKUP($A229,csapatok!$A:$NN,EZ$320,FALSE),'csapat-ranglista'!$A:$FP,EZ$321,FALSE)/4),0)</f>
        <v>0</v>
      </c>
      <c r="FA229" s="223">
        <f>IFERROR(IF(RIGHT(VLOOKUP($A229,csapatok!$A:$NN,FA$320,FALSE),5)="Csere",VLOOKUP(LEFT(VLOOKUP($A229,csapatok!$A:$NN,FA$320,FALSE),LEN(VLOOKUP($A229,csapatok!$A:$NN,FA$320,FALSE))-6),'csapat-ranglista'!$A:$FP,FA$321,FALSE)/8,VLOOKUP(VLOOKUP($A229,csapatok!$A:$NN,FA$320,FALSE),'csapat-ranglista'!$A:$FP,FA$321,FALSE)/4),0)</f>
        <v>0</v>
      </c>
      <c r="FB229" s="223">
        <f>IFERROR(IF(RIGHT(VLOOKUP($A229,csapatok!$A:$NN,FB$320,FALSE),5)="Csere",VLOOKUP(LEFT(VLOOKUP($A229,csapatok!$A:$NN,FB$320,FALSE),LEN(VLOOKUP($A229,csapatok!$A:$NN,FB$320,FALSE))-6),'csapat-ranglista'!$A:$FP,FB$321,FALSE)/8,VLOOKUP(VLOOKUP($A229,csapatok!$A:$NN,FB$320,FALSE),'csapat-ranglista'!$A:$FP,FB$321,FALSE)/4),0)</f>
        <v>0</v>
      </c>
      <c r="FC229" s="223">
        <f>IFERROR(IF(RIGHT(VLOOKUP($A229,csapatok!$A:$NN,FC$320,FALSE),5)="Csere",VLOOKUP(LEFT(VLOOKUP($A229,csapatok!$A:$NN,FC$320,FALSE),LEN(VLOOKUP($A229,csapatok!$A:$NN,FC$320,FALSE))-6),'csapat-ranglista'!$A:$FP,FC$321,FALSE)/8,VLOOKUP(VLOOKUP($A229,csapatok!$A:$NN,FC$320,FALSE),'csapat-ranglista'!$A:$FP,FC$321,FALSE)/4),0)</f>
        <v>0</v>
      </c>
      <c r="FD229" s="224">
        <f>versenyek!$QY$11*IFERROR(VLOOKUP(VLOOKUP($A229,versenyek!QX:QZ,3,FALSE),szabalyok!$A$16:$B$23,2,FALSE)/4,0)</f>
        <v>0</v>
      </c>
      <c r="FE229" s="224">
        <f>versenyek!$RB$11*IFERROR(VLOOKUP(VLOOKUP($A229,versenyek!RA:RC,3,FALSE),szabalyok!$A$16:$B$23,2,FALSE)/4,0)</f>
        <v>0</v>
      </c>
      <c r="FF229" s="223">
        <f>IFERROR(IF(RIGHT(VLOOKUP($A229,csapatok!$A:$NN,FF$320,FALSE),5)="Csere",VLOOKUP(LEFT(VLOOKUP($A229,csapatok!$A:$NN,FF$320,FALSE),LEN(VLOOKUP($A229,csapatok!$A:$NN,FF$320,FALSE))-6),'csapat-ranglista'!$A:$FP,FF$321,FALSE)/8,VLOOKUP(VLOOKUP($A229,csapatok!$A:$NN,FF$320,FALSE),'csapat-ranglista'!$A:$FP,FF$321,FALSE)/4),0)</f>
        <v>0</v>
      </c>
      <c r="FG229" s="223">
        <f>IFERROR(IF(RIGHT(VLOOKUP($A229,csapatok!$A:$NN,FG$320,FALSE),5)="Csere",VLOOKUP(LEFT(VLOOKUP($A229,csapatok!$A:$NN,FG$320,FALSE),LEN(VLOOKUP($A229,csapatok!$A:$NN,FG$320,FALSE))-6),'csapat-ranglista'!$A:$FP,FG$321,FALSE)/8,VLOOKUP(VLOOKUP($A229,csapatok!$A:$NN,FG$320,FALSE),'csapat-ranglista'!$A:$FP,FG$321,FALSE)/4),0)</f>
        <v>0</v>
      </c>
      <c r="FH229" s="223">
        <f>IFERROR(IF(RIGHT(VLOOKUP($A229,csapatok!$A:$NN,FH$320,FALSE),5)="Csere",VLOOKUP(LEFT(VLOOKUP($A229,csapatok!$A:$NN,FH$320,FALSE),LEN(VLOOKUP($A229,csapatok!$A:$NN,FH$320,FALSE))-6),'csapat-ranglista'!$A:$FP,FH$321,FALSE)/8,VLOOKUP(VLOOKUP($A229,csapatok!$A:$NN,FH$320,FALSE),'csapat-ranglista'!$A:$FP,FH$321,FALSE)/4),0)</f>
        <v>0</v>
      </c>
      <c r="FI229" s="223">
        <f>IFERROR(IF(RIGHT(VLOOKUP($A229,csapatok!$A:$NN,FI$320,FALSE),5)="Csere",VLOOKUP(LEFT(VLOOKUP($A229,csapatok!$A:$NN,FI$320,FALSE),LEN(VLOOKUP($A229,csapatok!$A:$NN,FI$320,FALSE))-6),'csapat-ranglista'!$A:$FP,FI$321,FALSE)/8,VLOOKUP(VLOOKUP($A229,csapatok!$A:$NN,FI$320,FALSE),'csapat-ranglista'!$A:$FP,FI$321,FALSE)/4),0)</f>
        <v>0</v>
      </c>
      <c r="FJ229" s="223">
        <f>IFERROR(IF(RIGHT(VLOOKUP($A229,csapatok!$A:$NN,FJ$320,FALSE),5)="Csere",VLOOKUP(LEFT(VLOOKUP($A229,csapatok!$A:$NN,FJ$320,FALSE),LEN(VLOOKUP($A229,csapatok!$A:$NN,FJ$320,FALSE))-6),'csapat-ranglista'!$A:$FP,FJ$321,FALSE)/8,VLOOKUP(VLOOKUP($A229,csapatok!$A:$NN,FJ$320,FALSE),'csapat-ranglista'!$A:$FP,FJ$321,FALSE)/4),0)</f>
        <v>0</v>
      </c>
      <c r="FK229" s="223">
        <f>IFERROR(IF(RIGHT(VLOOKUP($A229,csapatok!$A:$NN,FK$320,FALSE),5)="Csere",VLOOKUP(LEFT(VLOOKUP($A229,csapatok!$A:$NN,FK$320,FALSE),LEN(VLOOKUP($A229,csapatok!$A:$NN,FK$320,FALSE))-6),'csapat-ranglista'!$A:$FP,FK$321,FALSE)/8,VLOOKUP(VLOOKUP($A229,csapatok!$A:$NN,FK$320,FALSE),'csapat-ranglista'!$A:$FP,FK$321,FALSE)/4),0)</f>
        <v>0</v>
      </c>
      <c r="FL229" s="223">
        <f>IFERROR(IF(RIGHT(VLOOKUP($A229,csapatok!$A:$NN,FL$320,FALSE),5)="Csere",VLOOKUP(LEFT(VLOOKUP($A229,csapatok!$A:$NN,FL$320,FALSE),LEN(VLOOKUP($A229,csapatok!$A:$NN,FL$320,FALSE))-6),'csapat-ranglista'!$A:$FP,FL$321,FALSE)/8,VLOOKUP(VLOOKUP($A229,csapatok!$A:$NN,FL$320,FALSE),'csapat-ranglista'!$A:$FP,FL$321,FALSE)/4),0)</f>
        <v>0</v>
      </c>
      <c r="FM229" s="223">
        <f>IFERROR(IF(RIGHT(VLOOKUP($A229,csapatok!$A:$NN,FM$320,FALSE),5)="Csere",VLOOKUP(LEFT(VLOOKUP($A229,csapatok!$A:$NN,FM$320,FALSE),LEN(VLOOKUP($A229,csapatok!$A:$NN,FM$320,FALSE))-6),'csapat-ranglista'!$A:$FP,FM$321,FALSE)/8,VLOOKUP(VLOOKUP($A229,csapatok!$A:$NN,FM$320,FALSE),'csapat-ranglista'!$A:$FP,FM$321,FALSE)/4),0)</f>
        <v>0</v>
      </c>
      <c r="FN229" s="223">
        <f>IFERROR(IF(RIGHT(VLOOKUP($A229,csapatok!$A:$NN,FN$320,FALSE),5)="Csere",VLOOKUP(LEFT(VLOOKUP($A229,csapatok!$A:$NN,FN$320,FALSE),LEN(VLOOKUP($A229,csapatok!$A:$NN,FN$320,FALSE))-6),'csapat-ranglista'!$A:$FP,FN$321,FALSE)/8,VLOOKUP(VLOOKUP($A229,csapatok!$A:$NN,FN$320,FALSE),'csapat-ranglista'!$A:$FP,FN$321,FALSE)/4),0)</f>
        <v>0</v>
      </c>
      <c r="FO229" s="223">
        <f>IFERROR(IF(RIGHT(VLOOKUP($A229,csapatok!$A:$NN,FO$320,FALSE),5)="Csere",VLOOKUP(LEFT(VLOOKUP($A229,csapatok!$A:$NN,FO$320,FALSE),LEN(VLOOKUP($A229,csapatok!$A:$NN,FO$320,FALSE))-6),'csapat-ranglista'!$A:$FP,FO$321,FALSE)/8,VLOOKUP(VLOOKUP($A229,csapatok!$A:$NN,FO$320,FALSE),'csapat-ranglista'!$A:$FP,FO$321,FALSE)/4),0)</f>
        <v>0</v>
      </c>
      <c r="FP229" s="223">
        <f>IFERROR(IF(RIGHT(VLOOKUP($A229,csapatok!$A:$NN,FP$320,FALSE),5)="Csere",VLOOKUP(LEFT(VLOOKUP($A229,csapatok!$A:$NN,FP$320,FALSE),LEN(VLOOKUP($A229,csapatok!$A:$NN,FP$320,FALSE))-6),'csapat-ranglista'!$A:$FP,FP$321,FALSE)/8,VLOOKUP(VLOOKUP($A229,csapatok!$A:$NN,FP$320,FALSE),'csapat-ranglista'!$A:$FP,FP$321,FALSE)/4),0)</f>
        <v>0</v>
      </c>
      <c r="FQ229" s="223">
        <f>IFERROR(IF(RIGHT(VLOOKUP($A229,csapatok!$A:$NN,FQ$320,FALSE),5)="Csere",VLOOKUP(LEFT(VLOOKUP($A229,csapatok!$A:$NN,FQ$320,FALSE),LEN(VLOOKUP($A229,csapatok!$A:$NN,FQ$320,FALSE))-6),'csapat-ranglista'!$A:$FP,FQ$321,FALSE)/8,VLOOKUP(VLOOKUP($A229,csapatok!$A:$NN,FQ$320,FALSE),'csapat-ranglista'!$A:$FP,FQ$321,FALSE)/4),0)</f>
        <v>0</v>
      </c>
      <c r="FR229" s="223">
        <f>IFERROR(IF(RIGHT(VLOOKUP($A229,csapatok!$A:$NN,FR$320,FALSE),5)="Csere",VLOOKUP(LEFT(VLOOKUP($A229,csapatok!$A:$NN,FR$320,FALSE),LEN(VLOOKUP($A229,csapatok!$A:$NN,FR$320,FALSE))-6),'csapat-ranglista'!$A:$FP,FR$321,FALSE)/8,VLOOKUP(VLOOKUP($A229,csapatok!$A:$NN,FR$320,FALSE),'csapat-ranglista'!$A:$FP,FR$321,FALSE)/4),0)</f>
        <v>0</v>
      </c>
      <c r="FS229" s="223">
        <f>IFERROR(IF(RIGHT(VLOOKUP($A229,csapatok!$A:$NN,FS$320,FALSE),5)="Csere",VLOOKUP(LEFT(VLOOKUP($A229,csapatok!$A:$NN,FS$320,FALSE),LEN(VLOOKUP($A229,csapatok!$A:$NN,FS$320,FALSE))-6),'csapat-ranglista'!$A:$FP,FS$321,FALSE)/8,VLOOKUP(VLOOKUP($A229,csapatok!$A:$NN,FS$320,FALSE),'csapat-ranglista'!$A:$FP,FS$321,FALSE)/4),0)</f>
        <v>0</v>
      </c>
      <c r="FT229" s="223">
        <f>IFERROR(IF(RIGHT(VLOOKUP($A229,csapatok!$A:$NN,FT$320,FALSE),5)="Csere",VLOOKUP(LEFT(VLOOKUP($A229,csapatok!$A:$NN,FT$320,FALSE),LEN(VLOOKUP($A229,csapatok!$A:$NN,FT$320,FALSE))-6),'csapat-ranglista'!$A:$FP,FT$321,FALSE)/8,VLOOKUP(VLOOKUP($A229,csapatok!$A:$NN,FT$320,FALSE),'csapat-ranglista'!$A:$FP,FT$321,FALSE)/4),0)</f>
        <v>0</v>
      </c>
      <c r="FU229" s="223">
        <f>IFERROR(IF(RIGHT(VLOOKUP($A229,csapatok!$A:$NN,FU$320,FALSE),5)="Csere",VLOOKUP(LEFT(VLOOKUP($A229,csapatok!$A:$NN,FU$320,FALSE),LEN(VLOOKUP($A229,csapatok!$A:$NN,FU$320,FALSE))-6),'csapat-ranglista'!$A:$FP,FU$321,FALSE)/8,VLOOKUP(VLOOKUP($A229,csapatok!$A:$NN,FU$320,FALSE),'csapat-ranglista'!$A:$FP,FU$321,FALSE)/4),0)</f>
        <v>0</v>
      </c>
      <c r="FV229" s="223">
        <f>IFERROR(IF(RIGHT(VLOOKUP($A229,csapatok!$A:$NN,FV$320,FALSE),5)="Csere",VLOOKUP(LEFT(VLOOKUP($A229,csapatok!$A:$NN,FV$320,FALSE),LEN(VLOOKUP($A229,csapatok!$A:$NN,FV$320,FALSE))-6),'csapat-ranglista'!$A:$FP,FV$321,FALSE)/8,VLOOKUP(VLOOKUP($A229,csapatok!$A:$NN,FV$320,FALSE),'csapat-ranglista'!$A:$FP,FV$321,FALSE)/4),0)</f>
        <v>0</v>
      </c>
      <c r="FW229" s="223">
        <f>IFERROR(IF(RIGHT(VLOOKUP($A229,csapatok!$A:$NN,FW$320,FALSE),5)="Csere",VLOOKUP(LEFT(VLOOKUP($A229,csapatok!$A:$NN,FW$320,FALSE),LEN(VLOOKUP($A229,csapatok!$A:$NN,FW$320,FALSE))-6),'csapat-ranglista'!$A:$FP,FW$321,FALSE)/8,VLOOKUP(VLOOKUP($A229,csapatok!$A:$NN,FW$320,FALSE),'csapat-ranglista'!$A:$FP,FW$321,FALSE)/4),0)</f>
        <v>0</v>
      </c>
      <c r="FX229" s="223">
        <f>IFERROR(IF(RIGHT(VLOOKUP($A229,csapatok!$A:$NN,FX$320,FALSE),5)="Csere",VLOOKUP(LEFT(VLOOKUP($A229,csapatok!$A:$NN,FX$320,FALSE),LEN(VLOOKUP($A229,csapatok!$A:$NN,FX$320,FALSE))-6),'csapat-ranglista'!$A:$FP,FX$321,FALSE)/8,VLOOKUP(VLOOKUP($A229,csapatok!$A:$NN,FX$320,FALSE),'csapat-ranglista'!$A:$FP,FX$321,FALSE)/4),0)</f>
        <v>0</v>
      </c>
      <c r="FY229" s="223">
        <f>IFERROR(IF(RIGHT(VLOOKUP($A229,csapatok!$A:$NN,FY$320,FALSE),5)="Csere",VLOOKUP(LEFT(VLOOKUP($A229,csapatok!$A:$NN,FY$320,FALSE),LEN(VLOOKUP($A229,csapatok!$A:$NN,FY$320,FALSE))-6),'csapat-ranglista'!$A:$FP,FY$321,FALSE)/8,VLOOKUP(VLOOKUP($A229,csapatok!$A:$NN,FY$320,FALSE),'csapat-ranglista'!$A:$FP,FY$321,FALSE)/4),0)</f>
        <v>0</v>
      </c>
      <c r="FZ229" s="223">
        <f>IFERROR(IF(RIGHT(VLOOKUP($A229,csapatok!$A:$NN,FZ$320,FALSE),5)="Csere",VLOOKUP(LEFT(VLOOKUP($A229,csapatok!$A:$NN,FZ$320,FALSE),LEN(VLOOKUP($A229,csapatok!$A:$NN,FZ$320,FALSE))-6),'csapat-ranglista'!$A:$FP,FZ$321,FALSE)/8,VLOOKUP(VLOOKUP($A229,csapatok!$A:$NN,FZ$320,FALSE),'csapat-ranglista'!$A:$FP,FZ$321,FALSE)/4),0)</f>
        <v>0</v>
      </c>
      <c r="GA229" s="223">
        <f>IFERROR(IF(RIGHT(VLOOKUP($A229,csapatok!$A:$NN,GA$320,FALSE),5)="Csere",VLOOKUP(LEFT(VLOOKUP($A229,csapatok!$A:$NN,GA$320,FALSE),LEN(VLOOKUP($A229,csapatok!$A:$NN,GA$320,FALSE))-6),'csapat-ranglista'!$A:$FP,GA$321,FALSE)/8,VLOOKUP(VLOOKUP($A229,csapatok!$A:$NN,GA$320,FALSE),'csapat-ranglista'!$A:$FP,GA$321,FALSE)/4),0)</f>
        <v>0</v>
      </c>
      <c r="GB229" s="223">
        <f>IFERROR(IF(RIGHT(VLOOKUP($A229,csapatok!$A:$NN,GB$320,FALSE),5)="Csere",VLOOKUP(LEFT(VLOOKUP($A229,csapatok!$A:$NN,GB$320,FALSE),LEN(VLOOKUP($A229,csapatok!$A:$NN,GB$320,FALSE))-6),'csapat-ranglista'!$A:$FP,GB$321,FALSE)/8,VLOOKUP(VLOOKUP($A229,csapatok!$A:$NN,GB$320,FALSE),'csapat-ranglista'!$A:$FP,GB$321,FALSE)/4),0)</f>
        <v>0</v>
      </c>
      <c r="GC229" s="223">
        <f>IFERROR(IF(RIGHT(VLOOKUP($A229,csapatok!$A:$NN,GC$320,FALSE),5)="Csere",VLOOKUP(LEFT(VLOOKUP($A229,csapatok!$A:$NN,GC$320,FALSE),LEN(VLOOKUP($A229,csapatok!$A:$NN,GC$320,FALSE))-6),'csapat-ranglista'!$A:$FP,GC$321,FALSE)/8,VLOOKUP(VLOOKUP($A229,csapatok!$A:$NN,GC$320,FALSE),'csapat-ranglista'!$A:$FP,GC$321,FALSE)/4),0)</f>
        <v>0</v>
      </c>
      <c r="GD229" s="247">
        <f>SUM(EQ229:GC229)</f>
        <v>0</v>
      </c>
    </row>
    <row r="230" spans="1:186">
      <c r="A230" s="202" t="s">
        <v>120</v>
      </c>
      <c r="B230" s="131">
        <v>28612</v>
      </c>
      <c r="C230" s="131" t="str">
        <f>IF(B230=0,"",IF(B230&lt;$C$1,"felnőtt","ifi"))</f>
        <v>felnőtt</v>
      </c>
      <c r="D230" s="32" t="s">
        <v>101</v>
      </c>
      <c r="E230" s="45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f>IFERROR(IF(RIGHT(VLOOKUP($A230,csapatok!$A:$BL,X$320,FALSE),5)="Csere",VLOOKUP(LEFT(VLOOKUP($A230,csapatok!$A:$BL,X$320,FALSE),LEN(VLOOKUP($A230,csapatok!$A:$BL,X$320,FALSE))-6),'csapat-ranglista'!$A:$FP,X$321,FALSE)/8,VLOOKUP(VLOOKUP($A230,csapatok!$A:$BL,X$320,FALSE),'csapat-ranglista'!$A:$FP,X$321,FALSE)/4),0)</f>
        <v>0</v>
      </c>
      <c r="Y230" s="32">
        <f>IFERROR(IF(RIGHT(VLOOKUP($A230,csapatok!$A:$BL,Y$320,FALSE),5)="Csere",VLOOKUP(LEFT(VLOOKUP($A230,csapatok!$A:$BL,Y$320,FALSE),LEN(VLOOKUP($A230,csapatok!$A:$BL,Y$320,FALSE))-6),'csapat-ranglista'!$A:$FP,Y$321,FALSE)/8,VLOOKUP(VLOOKUP($A230,csapatok!$A:$BL,Y$320,FALSE),'csapat-ranglista'!$A:$FP,Y$321,FALSE)/4),0)</f>
        <v>0</v>
      </c>
      <c r="Z230" s="32">
        <f>IFERROR(IF(RIGHT(VLOOKUP($A230,csapatok!$A:$BL,Z$320,FALSE),5)="Csere",VLOOKUP(LEFT(VLOOKUP($A230,csapatok!$A:$BL,Z$320,FALSE),LEN(VLOOKUP($A230,csapatok!$A:$BL,Z$320,FALSE))-6),'csapat-ranglista'!$A:$FP,Z$321,FALSE)/8,VLOOKUP(VLOOKUP($A230,csapatok!$A:$BL,Z$320,FALSE),'csapat-ranglista'!$A:$FP,Z$321,FALSE)/4),0)</f>
        <v>0</v>
      </c>
      <c r="AA230" s="32">
        <f>IFERROR(IF(RIGHT(VLOOKUP($A230,csapatok!$A:$BL,AA$320,FALSE),5)="Csere",VLOOKUP(LEFT(VLOOKUP($A230,csapatok!$A:$BL,AA$320,FALSE),LEN(VLOOKUP($A230,csapatok!$A:$BL,AA$320,FALSE))-6),'csapat-ranglista'!$A:$FP,AA$321,FALSE)/8,VLOOKUP(VLOOKUP($A230,csapatok!$A:$BL,AA$320,FALSE),'csapat-ranglista'!$A:$FP,AA$321,FALSE)/4),0)</f>
        <v>0</v>
      </c>
      <c r="AB230" s="223">
        <f>IFERROR(IF(RIGHT(VLOOKUP($A230,csapatok!$A:$BL,AB$320,FALSE),5)="Csere",VLOOKUP(LEFT(VLOOKUP($A230,csapatok!$A:$BL,AB$320,FALSE),LEN(VLOOKUP($A230,csapatok!$A:$BL,AB$320,FALSE))-6),'csapat-ranglista'!$A:$FP,AB$321,FALSE)/8,VLOOKUP(VLOOKUP($A230,csapatok!$A:$BL,AB$320,FALSE),'csapat-ranglista'!$A:$FP,AB$321,FALSE)/4),0)</f>
        <v>0</v>
      </c>
      <c r="AC230" s="223">
        <f>IFERROR(IF(RIGHT(VLOOKUP($A230,csapatok!$A:$BL,AC$320,FALSE),5)="Csere",VLOOKUP(LEFT(VLOOKUP($A230,csapatok!$A:$BL,AC$320,FALSE),LEN(VLOOKUP($A230,csapatok!$A:$BL,AC$320,FALSE))-6),'csapat-ranglista'!$A:$FP,AC$321,FALSE)/8,VLOOKUP(VLOOKUP($A230,csapatok!$A:$BL,AC$320,FALSE),'csapat-ranglista'!$A:$FP,AC$321,FALSE)/4),0)</f>
        <v>0</v>
      </c>
      <c r="AD230" s="223">
        <f>IFERROR(IF(RIGHT(VLOOKUP($A230,csapatok!$A:$BL,AD$320,FALSE),5)="Csere",VLOOKUP(LEFT(VLOOKUP($A230,csapatok!$A:$BL,AD$320,FALSE),LEN(VLOOKUP($A230,csapatok!$A:$BL,AD$320,FALSE))-6),'csapat-ranglista'!$A:$FP,AD$321,FALSE)/8,VLOOKUP(VLOOKUP($A230,csapatok!$A:$BL,AD$320,FALSE),'csapat-ranglista'!$A:$FP,AD$321,FALSE)/4),0)</f>
        <v>0</v>
      </c>
      <c r="AE230" s="223">
        <f>IFERROR(IF(RIGHT(VLOOKUP($A230,csapatok!$A:$BL,AE$320,FALSE),5)="Csere",VLOOKUP(LEFT(VLOOKUP($A230,csapatok!$A:$BL,AE$320,FALSE),LEN(VLOOKUP($A230,csapatok!$A:$BL,AE$320,FALSE))-6),'csapat-ranglista'!$A:$FP,AE$321,FALSE)/8,VLOOKUP(VLOOKUP($A230,csapatok!$A:$BL,AE$320,FALSE),'csapat-ranglista'!$A:$FP,AE$321,FALSE)/4),0)</f>
        <v>0</v>
      </c>
      <c r="AF230" s="223">
        <f>IFERROR(IF(RIGHT(VLOOKUP($A230,csapatok!$A:$BL,AF$320,FALSE),5)="Csere",VLOOKUP(LEFT(VLOOKUP($A230,csapatok!$A:$BL,AF$320,FALSE),LEN(VLOOKUP($A230,csapatok!$A:$BL,AF$320,FALSE))-6),'csapat-ranglista'!$A:$FP,AF$321,FALSE)/8,VLOOKUP(VLOOKUP($A230,csapatok!$A:$BL,AF$320,FALSE),'csapat-ranglista'!$A:$FP,AF$321,FALSE)/4),0)</f>
        <v>0</v>
      </c>
      <c r="AG230" s="223">
        <f>IFERROR(IF(RIGHT(VLOOKUP($A230,csapatok!$A:$BL,AG$320,FALSE),5)="Csere",VLOOKUP(LEFT(VLOOKUP($A230,csapatok!$A:$BL,AG$320,FALSE),LEN(VLOOKUP($A230,csapatok!$A:$BL,AG$320,FALSE))-6),'csapat-ranglista'!$A:$FP,AG$321,FALSE)/8,VLOOKUP(VLOOKUP($A230,csapatok!$A:$BL,AG$320,FALSE),'csapat-ranglista'!$A:$FP,AG$321,FALSE)/4),0)</f>
        <v>0</v>
      </c>
      <c r="AH230" s="223">
        <f>IFERROR(IF(RIGHT(VLOOKUP($A230,csapatok!$A:$BL,AH$320,FALSE),5)="Csere",VLOOKUP(LEFT(VLOOKUP($A230,csapatok!$A:$BL,AH$320,FALSE),LEN(VLOOKUP($A230,csapatok!$A:$BL,AH$320,FALSE))-6),'csapat-ranglista'!$A:$FP,AH$321,FALSE)/8,VLOOKUP(VLOOKUP($A230,csapatok!$A:$BL,AH$320,FALSE),'csapat-ranglista'!$A:$FP,AH$321,FALSE)/4),0)</f>
        <v>0</v>
      </c>
      <c r="AI230" s="223">
        <f>IFERROR(IF(RIGHT(VLOOKUP($A230,csapatok!$A:$BL,AI$320,FALSE),5)="Csere",VLOOKUP(LEFT(VLOOKUP($A230,csapatok!$A:$BL,AI$320,FALSE),LEN(VLOOKUP($A230,csapatok!$A:$BL,AI$320,FALSE))-6),'csapat-ranglista'!$A:$FP,AI$321,FALSE)/8,VLOOKUP(VLOOKUP($A230,csapatok!$A:$BL,AI$320,FALSE),'csapat-ranglista'!$A:$FP,AI$321,FALSE)/4),0)</f>
        <v>0</v>
      </c>
      <c r="AJ230" s="223">
        <f>IFERROR(IF(RIGHT(VLOOKUP($A230,csapatok!$A:$BL,AJ$320,FALSE),5)="Csere",VLOOKUP(LEFT(VLOOKUP($A230,csapatok!$A:$BL,AJ$320,FALSE),LEN(VLOOKUP($A230,csapatok!$A:$BL,AJ$320,FALSE))-6),'csapat-ranglista'!$A:$FP,AJ$321,FALSE)/8,VLOOKUP(VLOOKUP($A230,csapatok!$A:$BL,AJ$320,FALSE),'csapat-ranglista'!$A:$FP,AJ$321,FALSE)/2),0)</f>
        <v>0</v>
      </c>
      <c r="AK230" s="223">
        <f>IFERROR(IF(RIGHT(VLOOKUP($A230,csapatok!$A:$CN,AK$320,FALSE),5)="Csere",VLOOKUP(LEFT(VLOOKUP($A230,csapatok!$A:$CN,AK$320,FALSE),LEN(VLOOKUP($A230,csapatok!$A:$CN,AK$320,FALSE))-6),'csapat-ranglista'!$A:$FP,AK$321,FALSE)/8,VLOOKUP(VLOOKUP($A230,csapatok!$A:$CN,AK$320,FALSE),'csapat-ranglista'!$A:$FP,AK$321,FALSE)/4),0)</f>
        <v>0</v>
      </c>
      <c r="AL230" s="223">
        <f>IFERROR(IF(RIGHT(VLOOKUP($A230,csapatok!$A:$CN,AL$320,FALSE),5)="Csere",VLOOKUP(LEFT(VLOOKUP($A230,csapatok!$A:$CN,AL$320,FALSE),LEN(VLOOKUP($A230,csapatok!$A:$CN,AL$320,FALSE))-6),'csapat-ranglista'!$A:$FP,AL$321,FALSE)/8,VLOOKUP(VLOOKUP($A230,csapatok!$A:$CN,AL$320,FALSE),'csapat-ranglista'!$A:$FP,AL$321,FALSE)/4),0)</f>
        <v>0</v>
      </c>
      <c r="AM230" s="223">
        <f>IFERROR(IF(RIGHT(VLOOKUP($A230,csapatok!$A:$CN,AM$320,FALSE),5)="Csere",VLOOKUP(LEFT(VLOOKUP($A230,csapatok!$A:$CN,AM$320,FALSE),LEN(VLOOKUP($A230,csapatok!$A:$CN,AM$320,FALSE))-6),'csapat-ranglista'!$A:$FP,AM$321,FALSE)/8,VLOOKUP(VLOOKUP($A230,csapatok!$A:$CN,AM$320,FALSE),'csapat-ranglista'!$A:$FP,AM$321,FALSE)/4),0)</f>
        <v>0</v>
      </c>
      <c r="AN230" s="223">
        <f>IFERROR(IF(RIGHT(VLOOKUP($A230,csapatok!$A:$CN,AN$320,FALSE),5)="Csere",VLOOKUP(LEFT(VLOOKUP($A230,csapatok!$A:$CN,AN$320,FALSE),LEN(VLOOKUP($A230,csapatok!$A:$CN,AN$320,FALSE))-6),'csapat-ranglista'!$A:$FP,AN$321,FALSE)/8,VLOOKUP(VLOOKUP($A230,csapatok!$A:$CN,AN$320,FALSE),'csapat-ranglista'!$A:$FP,AN$321,FALSE)/4),0)</f>
        <v>0</v>
      </c>
      <c r="AO230" s="223">
        <f>IFERROR(IF(RIGHT(VLOOKUP($A230,csapatok!$A:$CN,AO$320,FALSE),5)="Csere",VLOOKUP(LEFT(VLOOKUP($A230,csapatok!$A:$CN,AO$320,FALSE),LEN(VLOOKUP($A230,csapatok!$A:$CN,AO$320,FALSE))-6),'csapat-ranglista'!$A:$FP,AO$321,FALSE)/8,VLOOKUP(VLOOKUP($A230,csapatok!$A:$CN,AO$320,FALSE),'csapat-ranglista'!$A:$FP,AO$321,FALSE)/4),0)</f>
        <v>0</v>
      </c>
      <c r="AP230" s="223">
        <f>IFERROR(IF(RIGHT(VLOOKUP($A230,csapatok!$A:$CN,AP$320,FALSE),5)="Csere",VLOOKUP(LEFT(VLOOKUP($A230,csapatok!$A:$CN,AP$320,FALSE),LEN(VLOOKUP($A230,csapatok!$A:$CN,AP$320,FALSE))-6),'csapat-ranglista'!$A:$FP,AP$321,FALSE)/8,VLOOKUP(VLOOKUP($A230,csapatok!$A:$CN,AP$320,FALSE),'csapat-ranglista'!$A:$FP,AP$321,FALSE)/4),0)</f>
        <v>0</v>
      </c>
      <c r="AQ230" s="223">
        <f>IFERROR(IF(RIGHT(VLOOKUP($A230,csapatok!$A:$CN,AQ$320,FALSE),5)="Csere",VLOOKUP(LEFT(VLOOKUP($A230,csapatok!$A:$CN,AQ$320,FALSE),LEN(VLOOKUP($A230,csapatok!$A:$CN,AQ$320,FALSE))-6),'csapat-ranglista'!$A:$FP,AQ$321,FALSE)/8,VLOOKUP(VLOOKUP($A230,csapatok!$A:$CN,AQ$320,FALSE),'csapat-ranglista'!$A:$FP,AQ$321,FALSE)/4),0)</f>
        <v>0</v>
      </c>
      <c r="AR230" s="223">
        <f>IFERROR(IF(RIGHT(VLOOKUP($A230,csapatok!$A:$CN,AR$320,FALSE),5)="Csere",VLOOKUP(LEFT(VLOOKUP($A230,csapatok!$A:$CN,AR$320,FALSE),LEN(VLOOKUP($A230,csapatok!$A:$CN,AR$320,FALSE))-6),'csapat-ranglista'!$A:$FP,AR$321,FALSE)/8,VLOOKUP(VLOOKUP($A230,csapatok!$A:$CN,AR$320,FALSE),'csapat-ranglista'!$A:$FP,AR$321,FALSE)/4),0)</f>
        <v>0</v>
      </c>
      <c r="AS230" s="223">
        <f>IFERROR(IF(RIGHT(VLOOKUP($A230,csapatok!$A:$CN,AS$320,FALSE),5)="Csere",VLOOKUP(LEFT(VLOOKUP($A230,csapatok!$A:$CN,AS$320,FALSE),LEN(VLOOKUP($A230,csapatok!$A:$CN,AS$320,FALSE))-6),'csapat-ranglista'!$A:$FP,AS$321,FALSE)/8,VLOOKUP(VLOOKUP($A230,csapatok!$A:$CN,AS$320,FALSE),'csapat-ranglista'!$A:$FP,AS$321,FALSE)/4),0)</f>
        <v>0</v>
      </c>
      <c r="AT230" s="223">
        <f>IFERROR(IF(RIGHT(VLOOKUP($A230,csapatok!$A:$CN,AT$320,FALSE),5)="Csere",VLOOKUP(LEFT(VLOOKUP($A230,csapatok!$A:$CN,AT$320,FALSE),LEN(VLOOKUP($A230,csapatok!$A:$CN,AT$320,FALSE))-6),'csapat-ranglista'!$A:$FP,AT$321,FALSE)/8,VLOOKUP(VLOOKUP($A230,csapatok!$A:$CN,AT$320,FALSE),'csapat-ranglista'!$A:$FP,AT$321,FALSE)/4),0)</f>
        <v>0</v>
      </c>
      <c r="AU230" s="223">
        <f>IFERROR(IF(RIGHT(VLOOKUP($A230,csapatok!$A:$CN,AU$320,FALSE),5)="Csere",VLOOKUP(LEFT(VLOOKUP($A230,csapatok!$A:$CN,AU$320,FALSE),LEN(VLOOKUP($A230,csapatok!$A:$CN,AU$320,FALSE))-6),'csapat-ranglista'!$A:$FP,AU$321,FALSE)/8,VLOOKUP(VLOOKUP($A230,csapatok!$A:$CN,AU$320,FALSE),'csapat-ranglista'!$A:$FP,AU$321,FALSE)/4),0)</f>
        <v>0</v>
      </c>
      <c r="AV230" s="223">
        <f>IFERROR(IF(RIGHT(VLOOKUP($A230,csapatok!$A:$CN,AV$320,FALSE),5)="Csere",VLOOKUP(LEFT(VLOOKUP($A230,csapatok!$A:$CN,AV$320,FALSE),LEN(VLOOKUP($A230,csapatok!$A:$CN,AV$320,FALSE))-6),'csapat-ranglista'!$A:$FP,AV$321,FALSE)/8,VLOOKUP(VLOOKUP($A230,csapatok!$A:$CN,AV$320,FALSE),'csapat-ranglista'!$A:$FP,AV$321,FALSE)/4),0)</f>
        <v>0</v>
      </c>
      <c r="AW230" s="223">
        <f>IFERROR(IF(RIGHT(VLOOKUP($A230,csapatok!$A:$CN,AW$320,FALSE),5)="Csere",VLOOKUP(LEFT(VLOOKUP($A230,csapatok!$A:$CN,AW$320,FALSE),LEN(VLOOKUP($A230,csapatok!$A:$CN,AW$320,FALSE))-6),'csapat-ranglista'!$A:$FP,AW$321,FALSE)/8,VLOOKUP(VLOOKUP($A230,csapatok!$A:$CN,AW$320,FALSE),'csapat-ranglista'!$A:$FP,AW$321,FALSE)/4),0)</f>
        <v>0</v>
      </c>
      <c r="AX230" s="223">
        <f>IFERROR(IF(RIGHT(VLOOKUP($A230,csapatok!$A:$CN,AX$320,FALSE),5)="Csere",VLOOKUP(LEFT(VLOOKUP($A230,csapatok!$A:$CN,AX$320,FALSE),LEN(VLOOKUP($A230,csapatok!$A:$CN,AX$320,FALSE))-6),'csapat-ranglista'!$A:$FP,AX$321,FALSE)/8,VLOOKUP(VLOOKUP($A230,csapatok!$A:$CN,AX$320,FALSE),'csapat-ranglista'!$A:$FP,AX$321,FALSE)/4),0)</f>
        <v>0</v>
      </c>
      <c r="AY230" s="223">
        <f>IFERROR(IF(RIGHT(VLOOKUP($A230,csapatok!$A:$NN,AY$320,FALSE),5)="Csere",VLOOKUP(LEFT(VLOOKUP($A230,csapatok!$A:$NN,AY$320,FALSE),LEN(VLOOKUP($A230,csapatok!$A:$NN,AY$320,FALSE))-6),'csapat-ranglista'!$A:$FP,AY$321,FALSE)/8,VLOOKUP(VLOOKUP($A230,csapatok!$A:$NN,AY$320,FALSE),'csapat-ranglista'!$A:$FP,AY$321,FALSE)/4),0)</f>
        <v>0</v>
      </c>
      <c r="AZ230" s="223">
        <f>IFERROR(IF(RIGHT(VLOOKUP($A230,csapatok!$A:$NN,AZ$320,FALSE),5)="Csere",VLOOKUP(LEFT(VLOOKUP($A230,csapatok!$A:$NN,AZ$320,FALSE),LEN(VLOOKUP($A230,csapatok!$A:$NN,AZ$320,FALSE))-6),'csapat-ranglista'!$A:$FP,AZ$321,FALSE)/8,VLOOKUP(VLOOKUP($A230,csapatok!$A:$NN,AZ$320,FALSE),'csapat-ranglista'!$A:$FP,AZ$321,FALSE)/4),0)</f>
        <v>0</v>
      </c>
      <c r="BA230" s="223">
        <f>IFERROR(IF(RIGHT(VLOOKUP($A230,csapatok!$A:$NN,BA$320,FALSE),5)="Csere",VLOOKUP(LEFT(VLOOKUP($A230,csapatok!$A:$NN,BA$320,FALSE),LEN(VLOOKUP($A230,csapatok!$A:$NN,BA$320,FALSE))-6),'csapat-ranglista'!$A:$FP,BA$321,FALSE)/8,VLOOKUP(VLOOKUP($A230,csapatok!$A:$NN,BA$320,FALSE),'csapat-ranglista'!$A:$FP,BA$321,FALSE)/4),0)</f>
        <v>0</v>
      </c>
      <c r="BB230" s="223">
        <f>IFERROR(IF(RIGHT(VLOOKUP($A230,csapatok!$A:$NN,BB$320,FALSE),5)="Csere",VLOOKUP(LEFT(VLOOKUP($A230,csapatok!$A:$NN,BB$320,FALSE),LEN(VLOOKUP($A230,csapatok!$A:$NN,BB$320,FALSE))-6),'csapat-ranglista'!$A:$FP,BB$321,FALSE)/8,VLOOKUP(VLOOKUP($A230,csapatok!$A:$NN,BB$320,FALSE),'csapat-ranglista'!$A:$FP,BB$321,FALSE)/4),0)</f>
        <v>0</v>
      </c>
      <c r="BC230" s="224">
        <f>versenyek!$ES$11*IFERROR(VLOOKUP(VLOOKUP($A230,versenyek!ER:ET,3,FALSE),szabalyok!$A$16:$B$23,2,FALSE)/4,0)</f>
        <v>0</v>
      </c>
      <c r="BD230" s="224">
        <f>versenyek!$EV$11*IFERROR(VLOOKUP(VLOOKUP($A230,versenyek!EU:EW,3,FALSE),szabalyok!$A$16:$B$23,2,FALSE)/4,0)</f>
        <v>0</v>
      </c>
      <c r="BE230" s="223">
        <f>IFERROR(IF(RIGHT(VLOOKUP($A230,csapatok!$A:$NN,BE$320,FALSE),5)="Csere",VLOOKUP(LEFT(VLOOKUP($A230,csapatok!$A:$NN,BE$320,FALSE),LEN(VLOOKUP($A230,csapatok!$A:$NN,BE$320,FALSE))-6),'csapat-ranglista'!$A:$FP,BE$321,FALSE)/8,VLOOKUP(VLOOKUP($A230,csapatok!$A:$NN,BE$320,FALSE),'csapat-ranglista'!$A:$FP,BE$321,FALSE)/4),0)</f>
        <v>0</v>
      </c>
      <c r="BF230" s="223">
        <f>IFERROR(IF(RIGHT(VLOOKUP($A230,csapatok!$A:$NN,BF$320,FALSE),5)="Csere",VLOOKUP(LEFT(VLOOKUP($A230,csapatok!$A:$NN,BF$320,FALSE),LEN(VLOOKUP($A230,csapatok!$A:$NN,BF$320,FALSE))-6),'csapat-ranglista'!$A:$FP,BF$321,FALSE)/8,VLOOKUP(VLOOKUP($A230,csapatok!$A:$NN,BF$320,FALSE),'csapat-ranglista'!$A:$FP,BF$321,FALSE)/4),0)</f>
        <v>0</v>
      </c>
      <c r="BG230" s="223">
        <f>IFERROR(IF(RIGHT(VLOOKUP($A230,csapatok!$A:$NN,BG$320,FALSE),5)="Csere",VLOOKUP(LEFT(VLOOKUP($A230,csapatok!$A:$NN,BG$320,FALSE),LEN(VLOOKUP($A230,csapatok!$A:$NN,BG$320,FALSE))-6),'csapat-ranglista'!$A:$FP,BG$321,FALSE)/8,VLOOKUP(VLOOKUP($A230,csapatok!$A:$NN,BG$320,FALSE),'csapat-ranglista'!$A:$FP,BG$321,FALSE)/4),0)</f>
        <v>0</v>
      </c>
      <c r="BH230" s="223">
        <f>IFERROR(IF(RIGHT(VLOOKUP($A230,csapatok!$A:$NN,BH$320,FALSE),5)="Csere",VLOOKUP(LEFT(VLOOKUP($A230,csapatok!$A:$NN,BH$320,FALSE),LEN(VLOOKUP($A230,csapatok!$A:$NN,BH$320,FALSE))-6),'csapat-ranglista'!$A:$FP,BH$321,FALSE)/8,VLOOKUP(VLOOKUP($A230,csapatok!$A:$NN,BH$320,FALSE),'csapat-ranglista'!$A:$FP,BH$321,FALSE)/4),0)</f>
        <v>0</v>
      </c>
      <c r="BI230" s="223">
        <f>IFERROR(IF(RIGHT(VLOOKUP($A230,csapatok!$A:$NN,BI$320,FALSE),5)="Csere",VLOOKUP(LEFT(VLOOKUP($A230,csapatok!$A:$NN,BI$320,FALSE),LEN(VLOOKUP($A230,csapatok!$A:$NN,BI$320,FALSE))-6),'csapat-ranglista'!$A:$FP,BI$321,FALSE)/8,VLOOKUP(VLOOKUP($A230,csapatok!$A:$NN,BI$320,FALSE),'csapat-ranglista'!$A:$FP,BI$321,FALSE)/4),0)</f>
        <v>0</v>
      </c>
      <c r="BJ230" s="223">
        <f>IFERROR(IF(RIGHT(VLOOKUP($A230,csapatok!$A:$NN,BJ$320,FALSE),5)="Csere",VLOOKUP(LEFT(VLOOKUP($A230,csapatok!$A:$NN,BJ$320,FALSE),LEN(VLOOKUP($A230,csapatok!$A:$NN,BJ$320,FALSE))-6),'csapat-ranglista'!$A:$FP,BJ$321,FALSE)/8,VLOOKUP(VLOOKUP($A230,csapatok!$A:$NN,BJ$320,FALSE),'csapat-ranglista'!$A:$FP,BJ$321,FALSE)/4),0)</f>
        <v>0</v>
      </c>
      <c r="BK230" s="223">
        <f>IFERROR(IF(RIGHT(VLOOKUP($A230,csapatok!$A:$NN,BK$320,FALSE),5)="Csere",VLOOKUP(LEFT(VLOOKUP($A230,csapatok!$A:$NN,BK$320,FALSE),LEN(VLOOKUP($A230,csapatok!$A:$NN,BK$320,FALSE))-6),'csapat-ranglista'!$A:$FP,BK$321,FALSE)/8,VLOOKUP(VLOOKUP($A230,csapatok!$A:$NN,BK$320,FALSE),'csapat-ranglista'!$A:$FP,BK$321,FALSE)/4),0)</f>
        <v>0</v>
      </c>
      <c r="BL230" s="223">
        <f>IFERROR(IF(RIGHT(VLOOKUP($A230,csapatok!$A:$NN,BL$320,FALSE),5)="Csere",VLOOKUP(LEFT(VLOOKUP($A230,csapatok!$A:$NN,BL$320,FALSE),LEN(VLOOKUP($A230,csapatok!$A:$NN,BL$320,FALSE))-6),'csapat-ranglista'!$A:$FP,BL$321,FALSE)/8,VLOOKUP(VLOOKUP($A230,csapatok!$A:$NN,BL$320,FALSE),'csapat-ranglista'!$A:$FP,BL$321,FALSE)/4),0)</f>
        <v>0</v>
      </c>
      <c r="BM230" s="223">
        <f>IFERROR(IF(RIGHT(VLOOKUP($A230,csapatok!$A:$NN,BM$320,FALSE),5)="Csere",VLOOKUP(LEFT(VLOOKUP($A230,csapatok!$A:$NN,BM$320,FALSE),LEN(VLOOKUP($A230,csapatok!$A:$NN,BM$320,FALSE))-6),'csapat-ranglista'!$A:$FP,BM$321,FALSE)/8,VLOOKUP(VLOOKUP($A230,csapatok!$A:$NN,BM$320,FALSE),'csapat-ranglista'!$A:$FP,BM$321,FALSE)/4),0)</f>
        <v>0</v>
      </c>
      <c r="BN230" s="223">
        <f>IFERROR(IF(RIGHT(VLOOKUP($A230,csapatok!$A:$NN,BN$320,FALSE),5)="Csere",VLOOKUP(LEFT(VLOOKUP($A230,csapatok!$A:$NN,BN$320,FALSE),LEN(VLOOKUP($A230,csapatok!$A:$NN,BN$320,FALSE))-6),'csapat-ranglista'!$A:$FP,BN$321,FALSE)/8,VLOOKUP(VLOOKUP($A230,csapatok!$A:$NN,BN$320,FALSE),'csapat-ranglista'!$A:$FP,BN$321,FALSE)/4),0)</f>
        <v>0</v>
      </c>
      <c r="BO230" s="223">
        <f>IFERROR(IF(RIGHT(VLOOKUP($A230,csapatok!$A:$NN,BO$320,FALSE),5)="Csere",VLOOKUP(LEFT(VLOOKUP($A230,csapatok!$A:$NN,BO$320,FALSE),LEN(VLOOKUP($A230,csapatok!$A:$NN,BO$320,FALSE))-6),'csapat-ranglista'!$A:$FP,BO$321,FALSE)/8,VLOOKUP(VLOOKUP($A230,csapatok!$A:$NN,BO$320,FALSE),'csapat-ranglista'!$A:$FP,BO$321,FALSE)/4),0)</f>
        <v>0</v>
      </c>
      <c r="BP230" s="223">
        <f>IFERROR(IF(RIGHT(VLOOKUP($A230,csapatok!$A:$NN,BP$320,FALSE),5)="Csere",VLOOKUP(LEFT(VLOOKUP($A230,csapatok!$A:$NN,BP$320,FALSE),LEN(VLOOKUP($A230,csapatok!$A:$NN,BP$320,FALSE))-6),'csapat-ranglista'!$A:$FP,BP$321,FALSE)/8,VLOOKUP(VLOOKUP($A230,csapatok!$A:$NN,BP$320,FALSE),'csapat-ranglista'!$A:$FP,BP$321,FALSE)/4),0)</f>
        <v>0</v>
      </c>
      <c r="BQ230" s="223">
        <f>IFERROR(IF(RIGHT(VLOOKUP($A230,csapatok!$A:$NN,BQ$320,FALSE),5)="Csere",VLOOKUP(LEFT(VLOOKUP($A230,csapatok!$A:$NN,BQ$320,FALSE),LEN(VLOOKUP($A230,csapatok!$A:$NN,BQ$320,FALSE))-6),'csapat-ranglista'!$A:$FP,BQ$321,FALSE)/8,VLOOKUP(VLOOKUP($A230,csapatok!$A:$NN,BQ$320,FALSE),'csapat-ranglista'!$A:$FP,BQ$321,FALSE)/4),0)</f>
        <v>0</v>
      </c>
      <c r="BR230" s="223">
        <f>IFERROR(IF(RIGHT(VLOOKUP($A230,csapatok!$A:$NN,BR$320,FALSE),5)="Csere",VLOOKUP(LEFT(VLOOKUP($A230,csapatok!$A:$NN,BR$320,FALSE),LEN(VLOOKUP($A230,csapatok!$A:$NN,BR$320,FALSE))-6),'csapat-ranglista'!$A:$FP,BR$321,FALSE)/8,VLOOKUP(VLOOKUP($A230,csapatok!$A:$NN,BR$320,FALSE),'csapat-ranglista'!$A:$FP,BR$321,FALSE)/4),0)</f>
        <v>0</v>
      </c>
      <c r="BS230" s="223">
        <f>IFERROR(IF(RIGHT(VLOOKUP($A230,csapatok!$A:$NN,BS$320,FALSE),5)="Csere",VLOOKUP(LEFT(VLOOKUP($A230,csapatok!$A:$NN,BS$320,FALSE),LEN(VLOOKUP($A230,csapatok!$A:$NN,BS$320,FALSE))-6),'csapat-ranglista'!$A:$FP,BS$321,FALSE)/8,VLOOKUP(VLOOKUP($A230,csapatok!$A:$NN,BS$320,FALSE),'csapat-ranglista'!$A:$FP,BS$321,FALSE)/4),0)</f>
        <v>0</v>
      </c>
      <c r="BT230" s="223">
        <f>IFERROR(IF(RIGHT(VLOOKUP($A230,csapatok!$A:$NN,BT$320,FALSE),5)="Csere",VLOOKUP(LEFT(VLOOKUP($A230,csapatok!$A:$NN,BT$320,FALSE),LEN(VLOOKUP($A230,csapatok!$A:$NN,BT$320,FALSE))-6),'csapat-ranglista'!$A:$FP,BT$321,FALSE)/8,VLOOKUP(VLOOKUP($A230,csapatok!$A:$NN,BT$320,FALSE),'csapat-ranglista'!$A:$FP,BT$321,FALSE)/4),0)</f>
        <v>0</v>
      </c>
      <c r="BU230" s="223">
        <f>IFERROR(IF(RIGHT(VLOOKUP($A230,csapatok!$A:$NN,BU$320,FALSE),5)="Csere",VLOOKUP(LEFT(VLOOKUP($A230,csapatok!$A:$NN,BU$320,FALSE),LEN(VLOOKUP($A230,csapatok!$A:$NN,BU$320,FALSE))-6),'csapat-ranglista'!$A:$FP,BU$321,FALSE)/8,VLOOKUP(VLOOKUP($A230,csapatok!$A:$NN,BU$320,FALSE),'csapat-ranglista'!$A:$FP,BU$321,FALSE)/4),0)</f>
        <v>0</v>
      </c>
      <c r="BV230" s="223">
        <f>IFERROR(IF(RIGHT(VLOOKUP($A230,csapatok!$A:$NN,BV$320,FALSE),5)="Csere",VLOOKUP(LEFT(VLOOKUP($A230,csapatok!$A:$NN,BV$320,FALSE),LEN(VLOOKUP($A230,csapatok!$A:$NN,BV$320,FALSE))-6),'csapat-ranglista'!$A:$FP,BV$321,FALSE)/8,VLOOKUP(VLOOKUP($A230,csapatok!$A:$NN,BV$320,FALSE),'csapat-ranglista'!$A:$FP,BV$321,FALSE)/4),0)</f>
        <v>0</v>
      </c>
      <c r="BW230" s="223">
        <f>IFERROR(IF(RIGHT(VLOOKUP($A230,csapatok!$A:$NN,BW$320,FALSE),5)="Csere",VLOOKUP(LEFT(VLOOKUP($A230,csapatok!$A:$NN,BW$320,FALSE),LEN(VLOOKUP($A230,csapatok!$A:$NN,BW$320,FALSE))-6),'csapat-ranglista'!$A:$FP,BW$321,FALSE)/8,VLOOKUP(VLOOKUP($A230,csapatok!$A:$NN,BW$320,FALSE),'csapat-ranglista'!$A:$FP,BW$321,FALSE)/4),0)</f>
        <v>0</v>
      </c>
      <c r="BX230" s="223">
        <f>IFERROR(IF(RIGHT(VLOOKUP($A230,csapatok!$A:$NN,BX$320,FALSE),5)="Csere",VLOOKUP(LEFT(VLOOKUP($A230,csapatok!$A:$NN,BX$320,FALSE),LEN(VLOOKUP($A230,csapatok!$A:$NN,BX$320,FALSE))-6),'csapat-ranglista'!$A:$FP,BX$321,FALSE)/8,VLOOKUP(VLOOKUP($A230,csapatok!$A:$NN,BX$320,FALSE),'csapat-ranglista'!$A:$FP,BX$321,FALSE)/4),0)</f>
        <v>0</v>
      </c>
      <c r="BY230" s="223">
        <f>IFERROR(IF(RIGHT(VLOOKUP($A230,csapatok!$A:$NN,BY$320,FALSE),5)="Csere",VLOOKUP(LEFT(VLOOKUP($A230,csapatok!$A:$NN,BY$320,FALSE),LEN(VLOOKUP($A230,csapatok!$A:$NN,BY$320,FALSE))-6),'csapat-ranglista'!$A:$FP,BY$321,FALSE)/8,VLOOKUP(VLOOKUP($A230,csapatok!$A:$NN,BY$320,FALSE),'csapat-ranglista'!$A:$FP,BY$321,FALSE)/4),0)</f>
        <v>0</v>
      </c>
      <c r="BZ230" s="223">
        <f>IFERROR(IF(RIGHT(VLOOKUP($A230,csapatok!$A:$NN,BZ$320,FALSE),5)="Csere",VLOOKUP(LEFT(VLOOKUP($A230,csapatok!$A:$NN,BZ$320,FALSE),LEN(VLOOKUP($A230,csapatok!$A:$NN,BZ$320,FALSE))-6),'csapat-ranglista'!$A:$FP,BZ$321,FALSE)/8,VLOOKUP(VLOOKUP($A230,csapatok!$A:$NN,BZ$320,FALSE),'csapat-ranglista'!$A:$FP,BZ$321,FALSE)/4),0)</f>
        <v>0</v>
      </c>
      <c r="CA230" s="223">
        <f>IFERROR(IF(RIGHT(VLOOKUP($A230,csapatok!$A:$NN,CA$320,FALSE),5)="Csere",VLOOKUP(LEFT(VLOOKUP($A230,csapatok!$A:$NN,CA$320,FALSE),LEN(VLOOKUP($A230,csapatok!$A:$NN,CA$320,FALSE))-6),'csapat-ranglista'!$A:$FP,CA$321,FALSE)/8,VLOOKUP(VLOOKUP($A230,csapatok!$A:$NN,CA$320,FALSE),'csapat-ranglista'!$A:$FP,CA$321,FALSE)/4),0)</f>
        <v>0</v>
      </c>
      <c r="CB230" s="223">
        <f>IFERROR(IF(RIGHT(VLOOKUP($A230,csapatok!$A:$NN,CB$320,FALSE),5)="Csere",VLOOKUP(LEFT(VLOOKUP($A230,csapatok!$A:$NN,CB$320,FALSE),LEN(VLOOKUP($A230,csapatok!$A:$NN,CB$320,FALSE))-6),'csapat-ranglista'!$A:$FP,CB$321,FALSE)/8,VLOOKUP(VLOOKUP($A230,csapatok!$A:$NN,CB$320,FALSE),'csapat-ranglista'!$A:$FP,CB$321,FALSE)/4),0)</f>
        <v>0</v>
      </c>
      <c r="CC230" s="223">
        <f>IFERROR(IF(RIGHT(VLOOKUP($A230,csapatok!$A:$NN,CC$320,FALSE),5)="Csere",VLOOKUP(LEFT(VLOOKUP($A230,csapatok!$A:$NN,CC$320,FALSE),LEN(VLOOKUP($A230,csapatok!$A:$NN,CC$320,FALSE))-6),'csapat-ranglista'!$A:$FP,CC$321,FALSE)/8,VLOOKUP(VLOOKUP($A230,csapatok!$A:$NN,CC$320,FALSE),'csapat-ranglista'!$A:$FP,CC$321,FALSE)/4),0)</f>
        <v>0</v>
      </c>
      <c r="CD230" s="223">
        <f>IFERROR(IF(RIGHT(VLOOKUP($A230,csapatok!$A:$NN,CD$320,FALSE),5)="Csere",VLOOKUP(LEFT(VLOOKUP($A230,csapatok!$A:$NN,CD$320,FALSE),LEN(VLOOKUP($A230,csapatok!$A:$NN,CD$320,FALSE))-6),'csapat-ranglista'!$A:$FP,CD$321,FALSE)/8,VLOOKUP(VLOOKUP($A230,csapatok!$A:$NN,CD$320,FALSE),'csapat-ranglista'!$A:$FP,CD$321,FALSE)/4),0)</f>
        <v>0</v>
      </c>
      <c r="CE230" s="223">
        <f>IFERROR(IF(RIGHT(VLOOKUP($A230,csapatok!$A:$NN,CE$320,FALSE),5)="Csere",VLOOKUP(LEFT(VLOOKUP($A230,csapatok!$A:$NN,CE$320,FALSE),LEN(VLOOKUP($A230,csapatok!$A:$NN,CE$320,FALSE))-6),'csapat-ranglista'!$A:$FP,CE$321,FALSE)/8,VLOOKUP(VLOOKUP($A230,csapatok!$A:$NN,CE$320,FALSE),'csapat-ranglista'!$A:$FP,CE$321,FALSE)/4),0)</f>
        <v>0</v>
      </c>
      <c r="CF230" s="223">
        <f>IFERROR(IF(RIGHT(VLOOKUP($A230,csapatok!$A:$NN,CF$320,FALSE),5)="Csere",VLOOKUP(LEFT(VLOOKUP($A230,csapatok!$A:$NN,CF$320,FALSE),LEN(VLOOKUP($A230,csapatok!$A:$NN,CF$320,FALSE))-6),'csapat-ranglista'!$A:$FP,CF$321,FALSE)/8,VLOOKUP(VLOOKUP($A230,csapatok!$A:$NN,CF$320,FALSE),'csapat-ranglista'!$A:$FP,CF$321,FALSE)/4),0)</f>
        <v>0</v>
      </c>
      <c r="CG230" s="223">
        <f>IFERROR(IF(RIGHT(VLOOKUP($A230,csapatok!$A:$NN,CG$320,FALSE),5)="Csere",VLOOKUP(LEFT(VLOOKUP($A230,csapatok!$A:$NN,CG$320,FALSE),LEN(VLOOKUP($A230,csapatok!$A:$NN,CG$320,FALSE))-6),'csapat-ranglista'!$A:$FP,CG$321,FALSE)/8,VLOOKUP(VLOOKUP($A230,csapatok!$A:$NN,CG$320,FALSE),'csapat-ranglista'!$A:$FP,CG$321,FALSE)/4),0)</f>
        <v>0</v>
      </c>
      <c r="CH230" s="223">
        <f>IFERROR(IF(RIGHT(VLOOKUP($A230,csapatok!$A:$NN,CH$320,FALSE),5)="Csere",VLOOKUP(LEFT(VLOOKUP($A230,csapatok!$A:$NN,CH$320,FALSE),LEN(VLOOKUP($A230,csapatok!$A:$NN,CH$320,FALSE))-6),'csapat-ranglista'!$A:$FP,CH$321,FALSE)/8,VLOOKUP(VLOOKUP($A230,csapatok!$A:$NN,CH$320,FALSE),'csapat-ranglista'!$A:$FP,CH$321,FALSE)/4),0)</f>
        <v>0</v>
      </c>
      <c r="CI230" s="223">
        <f>IFERROR(IF(RIGHT(VLOOKUP($A230,csapatok!$A:$NN,CI$320,FALSE),5)="Csere",VLOOKUP(LEFT(VLOOKUP($A230,csapatok!$A:$NN,CI$320,FALSE),LEN(VLOOKUP($A230,csapatok!$A:$NN,CI$320,FALSE))-6),'csapat-ranglista'!$A:$FP,CI$321,FALSE)/8,VLOOKUP(VLOOKUP($A230,csapatok!$A:$NN,CI$320,FALSE),'csapat-ranglista'!$A:$FP,CI$321,FALSE)/4),0)</f>
        <v>0</v>
      </c>
      <c r="CJ230" s="224">
        <f>versenyek!$IQ$11*IFERROR(VLOOKUP(VLOOKUP($A230,versenyek!IP:IR,3,FALSE),szabalyok!$A$16:$B$23,2,FALSE)/4,0)</f>
        <v>0</v>
      </c>
      <c r="CK230" s="224">
        <f>versenyek!$IT$11*IFERROR(VLOOKUP(VLOOKUP($A230,versenyek!IS:IU,3,FALSE),szabalyok!$A$16:$B$23,2,FALSE)/4,0)</f>
        <v>0</v>
      </c>
      <c r="CL230" s="223">
        <f>IFERROR(IF(RIGHT(VLOOKUP($A230,csapatok!$A:$NN,CL$320,FALSE),5)="Csere",VLOOKUP(LEFT(VLOOKUP($A230,csapatok!$A:$NN,CL$320,FALSE),LEN(VLOOKUP($A230,csapatok!$A:$NN,CL$320,FALSE))-6),'csapat-ranglista'!$A:$FP,CL$321,FALSE)/8,VLOOKUP(VLOOKUP($A230,csapatok!$A:$NN,CL$320,FALSE),'csapat-ranglista'!$A:$FP,CL$321,FALSE)/4),0)</f>
        <v>0</v>
      </c>
      <c r="CM230" s="223">
        <f>IFERROR(IF(RIGHT(VLOOKUP($A230,csapatok!$A:$NN,CM$320,FALSE),5)="Csere",VLOOKUP(LEFT(VLOOKUP($A230,csapatok!$A:$NN,CM$320,FALSE),LEN(VLOOKUP($A230,csapatok!$A:$NN,CM$320,FALSE))-6),'csapat-ranglista'!$A:$FP,CM$321,FALSE)/8,VLOOKUP(VLOOKUP($A230,csapatok!$A:$NN,CM$320,FALSE),'csapat-ranglista'!$A:$FP,CM$321,FALSE)/4),0)</f>
        <v>0</v>
      </c>
      <c r="CN230" s="223">
        <f>IFERROR(IF(RIGHT(VLOOKUP($A230,csapatok!$A:$NN,CN$320,FALSE),5)="Csere",VLOOKUP(LEFT(VLOOKUP($A230,csapatok!$A:$NN,CN$320,FALSE),LEN(VLOOKUP($A230,csapatok!$A:$NN,CN$320,FALSE))-6),'csapat-ranglista'!$A:$FP,CN$321,FALSE)/8,VLOOKUP(VLOOKUP($A230,csapatok!$A:$NN,CN$320,FALSE),'csapat-ranglista'!$A:$FP,CN$321,FALSE)/4),0)</f>
        <v>0</v>
      </c>
      <c r="CO230" s="223">
        <f>IFERROR(IF(RIGHT(VLOOKUP($A230,csapatok!$A:$NN,CO$320,FALSE),5)="Csere",VLOOKUP(LEFT(VLOOKUP($A230,csapatok!$A:$NN,CO$320,FALSE),LEN(VLOOKUP($A230,csapatok!$A:$NN,CO$320,FALSE))-6),'csapat-ranglista'!$A:$FP,CO$321,FALSE)/8,VLOOKUP(VLOOKUP($A230,csapatok!$A:$NN,CO$320,FALSE),'csapat-ranglista'!$A:$FP,CO$321,FALSE)/4),0)</f>
        <v>0</v>
      </c>
      <c r="CP230" s="223">
        <f>IFERROR(IF(RIGHT(VLOOKUP($A230,csapatok!$A:$NN,CP$320,FALSE),5)="Csere",VLOOKUP(LEFT(VLOOKUP($A230,csapatok!$A:$NN,CP$320,FALSE),LEN(VLOOKUP($A230,csapatok!$A:$NN,CP$320,FALSE))-6),'csapat-ranglista'!$A:$FP,CP$321,FALSE)/8,VLOOKUP(VLOOKUP($A230,csapatok!$A:$NN,CP$320,FALSE),'csapat-ranglista'!$A:$FP,CP$321,FALSE)/4),0)</f>
        <v>0</v>
      </c>
      <c r="CQ230" s="223">
        <f>IFERROR(IF(RIGHT(VLOOKUP($A230,csapatok!$A:$NN,CQ$320,FALSE),5)="Csere",VLOOKUP(LEFT(VLOOKUP($A230,csapatok!$A:$NN,CQ$320,FALSE),LEN(VLOOKUP($A230,csapatok!$A:$NN,CQ$320,FALSE))-6),'csapat-ranglista'!$A:$FP,CQ$321,FALSE)/8,VLOOKUP(VLOOKUP($A230,csapatok!$A:$NN,CQ$320,FALSE),'csapat-ranglista'!$A:$FP,CQ$321,FALSE)/4),0)</f>
        <v>0</v>
      </c>
      <c r="CR230" s="223">
        <f>IFERROR(IF(RIGHT(VLOOKUP($A230,csapatok!$A:$NN,CR$320,FALSE),5)="Csere",VLOOKUP(LEFT(VLOOKUP($A230,csapatok!$A:$NN,CR$320,FALSE),LEN(VLOOKUP($A230,csapatok!$A:$NN,CR$320,FALSE))-6),'csapat-ranglista'!$A:$FP,CR$321,FALSE)/8,VLOOKUP(VLOOKUP($A230,csapatok!$A:$NN,CR$320,FALSE),'csapat-ranglista'!$A:$FP,CR$321,FALSE)/4),0)</f>
        <v>0</v>
      </c>
      <c r="CS230" s="223">
        <f>IFERROR(IF(RIGHT(VLOOKUP($A230,csapatok!$A:$NN,CS$320,FALSE),5)="Csere",VLOOKUP(LEFT(VLOOKUP($A230,csapatok!$A:$NN,CS$320,FALSE),LEN(VLOOKUP($A230,csapatok!$A:$NN,CS$320,FALSE))-6),'csapat-ranglista'!$A:$FP,CS$321,FALSE)/8,VLOOKUP(VLOOKUP($A230,csapatok!$A:$NN,CS$320,FALSE),'csapat-ranglista'!$A:$FP,CS$321,FALSE)/4),0)</f>
        <v>0</v>
      </c>
      <c r="CT230" s="223">
        <f>IFERROR(IF(RIGHT(VLOOKUP($A230,csapatok!$A:$NN,CT$320,FALSE),5)="Csere",VLOOKUP(LEFT(VLOOKUP($A230,csapatok!$A:$NN,CT$320,FALSE),LEN(VLOOKUP($A230,csapatok!$A:$NN,CT$320,FALSE))-6),'csapat-ranglista'!$A:$FP,CT$321,FALSE)/8,VLOOKUP(VLOOKUP($A230,csapatok!$A:$NN,CT$320,FALSE),'csapat-ranglista'!$A:$FP,CT$321,FALSE)/4),0)</f>
        <v>0</v>
      </c>
      <c r="CU230" s="223">
        <f>IFERROR(IF(RIGHT(VLOOKUP($A230,csapatok!$A:$NN,CU$320,FALSE),5)="Csere",VLOOKUP(LEFT(VLOOKUP($A230,csapatok!$A:$NN,CU$320,FALSE),LEN(VLOOKUP($A230,csapatok!$A:$NN,CU$320,FALSE))-6),'csapat-ranglista'!$A:$FP,CU$321,FALSE)/8,VLOOKUP(VLOOKUP($A230,csapatok!$A:$NN,CU$320,FALSE),'csapat-ranglista'!$A:$FP,CU$321,FALSE)/4),0)</f>
        <v>0</v>
      </c>
      <c r="CV230" s="223">
        <f>IFERROR(IF(RIGHT(VLOOKUP($A230,csapatok!$A:$NN,CV$320,FALSE),5)="Csere",VLOOKUP(LEFT(VLOOKUP($A230,csapatok!$A:$NN,CV$320,FALSE),LEN(VLOOKUP($A230,csapatok!$A:$NN,CV$320,FALSE))-6),'csapat-ranglista'!$A:$FP,CV$321,FALSE)/8,VLOOKUP(VLOOKUP($A230,csapatok!$A:$NN,CV$320,FALSE),'csapat-ranglista'!$A:$FP,CV$321,FALSE)/4),0)</f>
        <v>0</v>
      </c>
      <c r="CW230" s="223">
        <f>IFERROR(IF(RIGHT(VLOOKUP($A230,csapatok!$A:$NN,CW$320,FALSE),5)="Csere",VLOOKUP(LEFT(VLOOKUP($A230,csapatok!$A:$NN,CW$320,FALSE),LEN(VLOOKUP($A230,csapatok!$A:$NN,CW$320,FALSE))-6),'csapat-ranglista'!$A:$FP,CW$321,FALSE)/8,VLOOKUP(VLOOKUP($A230,csapatok!$A:$NN,CW$320,FALSE),'csapat-ranglista'!$A:$FP,CW$321,FALSE)/4),0)</f>
        <v>0</v>
      </c>
      <c r="CX230" s="223">
        <f>IFERROR(IF(RIGHT(VLOOKUP($A230,csapatok!$A:$NN,CX$320,FALSE),5)="Csere",VLOOKUP(LEFT(VLOOKUP($A230,csapatok!$A:$NN,CX$320,FALSE),LEN(VLOOKUP($A230,csapatok!$A:$NN,CX$320,FALSE))-6),'csapat-ranglista'!$A:$FP,CX$321,FALSE)/8,VLOOKUP(VLOOKUP($A230,csapatok!$A:$NN,CX$320,FALSE),'csapat-ranglista'!$A:$FP,CX$321,FALSE)/4),0)</f>
        <v>0</v>
      </c>
      <c r="CY230" s="223">
        <f>IFERROR(IF(RIGHT(VLOOKUP($A230,csapatok!$A:$NN,CY$320,FALSE),5)="Csere",VLOOKUP(LEFT(VLOOKUP($A230,csapatok!$A:$NN,CY$320,FALSE),LEN(VLOOKUP($A230,csapatok!$A:$NN,CY$320,FALSE))-6),'csapat-ranglista'!$A:$FP,CY$321,FALSE)/8,VLOOKUP(VLOOKUP($A230,csapatok!$A:$NN,CY$320,FALSE),'csapat-ranglista'!$A:$FP,CY$321,FALSE)/4),0)</f>
        <v>0</v>
      </c>
      <c r="CZ230" s="223">
        <f>IFERROR(IF(RIGHT(VLOOKUP($A230,csapatok!$A:$NN,CZ$320,FALSE),5)="Csere",VLOOKUP(LEFT(VLOOKUP($A230,csapatok!$A:$NN,CZ$320,FALSE),LEN(VLOOKUP($A230,csapatok!$A:$NN,CZ$320,FALSE))-6),'csapat-ranglista'!$A:$FP,CZ$321,FALSE)/8,VLOOKUP(VLOOKUP($A230,csapatok!$A:$NN,CZ$320,FALSE),'csapat-ranglista'!$A:$FP,CZ$321,FALSE)/4),0)</f>
        <v>0</v>
      </c>
      <c r="DA230" s="223">
        <f>IFERROR(IF(RIGHT(VLOOKUP($A230,csapatok!$A:$NN,DA$320,FALSE),5)="Csere",VLOOKUP(LEFT(VLOOKUP($A230,csapatok!$A:$NN,DA$320,FALSE),LEN(VLOOKUP($A230,csapatok!$A:$NN,DA$320,FALSE))-6),'csapat-ranglista'!$A:$FP,DA$321,FALSE)/8,VLOOKUP(VLOOKUP($A230,csapatok!$A:$NN,DA$320,FALSE),'csapat-ranglista'!$A:$FP,DA$321,FALSE)/4),0)</f>
        <v>0</v>
      </c>
      <c r="DB230" s="223">
        <f>IFERROR(IF(RIGHT(VLOOKUP($A230,csapatok!$A:$NN,DB$320,FALSE),5)="Csere",VLOOKUP(LEFT(VLOOKUP($A230,csapatok!$A:$NN,DB$320,FALSE),LEN(VLOOKUP($A230,csapatok!$A:$NN,DB$320,FALSE))-6),'csapat-ranglista'!$A:$FP,DB$321,FALSE)/8,VLOOKUP(VLOOKUP($A230,csapatok!$A:$NN,DB$320,FALSE),'csapat-ranglista'!$A:$FP,DB$321,FALSE)/4),0)</f>
        <v>0</v>
      </c>
      <c r="DC230" s="223">
        <f>IFERROR(IF(RIGHT(VLOOKUP($A230,csapatok!$A:$NN,DC$320,FALSE),5)="Csere",VLOOKUP(LEFT(VLOOKUP($A230,csapatok!$A:$NN,DC$320,FALSE),LEN(VLOOKUP($A230,csapatok!$A:$NN,DC$320,FALSE))-6),'csapat-ranglista'!$A:$FP,DC$321,FALSE)/8,VLOOKUP(VLOOKUP($A230,csapatok!$A:$NN,DC$320,FALSE),'csapat-ranglista'!$A:$FP,DC$321,FALSE)/4),0)</f>
        <v>0</v>
      </c>
      <c r="DD230" s="223">
        <f>IFERROR(IF(RIGHT(VLOOKUP($A230,csapatok!$A:$NN,DD$320,FALSE),5)="Csere",VLOOKUP(LEFT(VLOOKUP($A230,csapatok!$A:$NN,DD$320,FALSE),LEN(VLOOKUP($A230,csapatok!$A:$NN,DD$320,FALSE))-6),'csapat-ranglista'!$A:$FP,DD$321,FALSE)/8,VLOOKUP(VLOOKUP($A230,csapatok!$A:$NN,DD$320,FALSE),'csapat-ranglista'!$A:$FP,DD$321,FALSE)/4),0)</f>
        <v>0</v>
      </c>
      <c r="DE230" s="223">
        <f>IFERROR(IF(RIGHT(VLOOKUP($A230,csapatok!$A:$NN,DE$320,FALSE),5)="Csere",VLOOKUP(LEFT(VLOOKUP($A230,csapatok!$A:$NN,DE$320,FALSE),LEN(VLOOKUP($A230,csapatok!$A:$NN,DE$320,FALSE))-6),'csapat-ranglista'!$A:$FP,DE$321,FALSE)/8,VLOOKUP(VLOOKUP($A230,csapatok!$A:$NN,DE$320,FALSE),'csapat-ranglista'!$A:$FP,DE$321,FALSE)/4),0)</f>
        <v>0</v>
      </c>
      <c r="DF230" s="223">
        <f>IFERROR(IF(RIGHT(VLOOKUP($A230,csapatok!$A:$NN,DF$320,FALSE),5)="Csere",VLOOKUP(LEFT(VLOOKUP($A230,csapatok!$A:$NN,DF$320,FALSE),LEN(VLOOKUP($A230,csapatok!$A:$NN,DF$320,FALSE))-6),'csapat-ranglista'!$A:$FP,DF$321,FALSE)/8,VLOOKUP(VLOOKUP($A230,csapatok!$A:$NN,DF$320,FALSE),'csapat-ranglista'!$A:$FP,DF$321,FALSE)/4),0)</f>
        <v>0</v>
      </c>
      <c r="DG230" s="223">
        <f>IFERROR(IF(RIGHT(VLOOKUP($A230,csapatok!$A:$NN,DG$320,FALSE),5)="Csere",VLOOKUP(LEFT(VLOOKUP($A230,csapatok!$A:$NN,DG$320,FALSE),LEN(VLOOKUP($A230,csapatok!$A:$NN,DG$320,FALSE))-6),'csapat-ranglista'!$A:$FP,DG$321,FALSE)/8,VLOOKUP(VLOOKUP($A230,csapatok!$A:$NN,DG$320,FALSE),'csapat-ranglista'!$A:$FP,DG$321,FALSE)/4),0)</f>
        <v>0</v>
      </c>
      <c r="DH230" s="223">
        <f>IFERROR(IF(RIGHT(VLOOKUP($A230,csapatok!$A:$NN,DH$320,FALSE),5)="Csere",VLOOKUP(LEFT(VLOOKUP($A230,csapatok!$A:$NN,DH$320,FALSE),LEN(VLOOKUP($A230,csapatok!$A:$NN,DH$320,FALSE))-6),'csapat-ranglista'!$A:$FP,DH$321,FALSE)/8,VLOOKUP(VLOOKUP($A230,csapatok!$A:$NN,DH$320,FALSE),'csapat-ranglista'!$A:$FP,DH$321,FALSE)/4),0)</f>
        <v>0</v>
      </c>
      <c r="DI230" s="223">
        <f>IFERROR(IF(RIGHT(VLOOKUP($A230,csapatok!$A:$NN,DI$320,FALSE),5)="Csere",VLOOKUP(LEFT(VLOOKUP($A230,csapatok!$A:$NN,DI$320,FALSE),LEN(VLOOKUP($A230,csapatok!$A:$NN,DI$320,FALSE))-6),'csapat-ranglista'!$A:$FP,DI$321,FALSE)/8,VLOOKUP(VLOOKUP($A230,csapatok!$A:$NN,DI$320,FALSE),'csapat-ranglista'!$A:$FP,DI$321,FALSE)/4),0)</f>
        <v>0</v>
      </c>
      <c r="DJ230" s="223">
        <f>IFERROR(IF(RIGHT(VLOOKUP($A230,csapatok!$A:$NN,DJ$320,FALSE),5)="Csere",VLOOKUP(LEFT(VLOOKUP($A230,csapatok!$A:$NN,DJ$320,FALSE),LEN(VLOOKUP($A230,csapatok!$A:$NN,DJ$320,FALSE))-6),'csapat-ranglista'!$A:$FP,DJ$321,FALSE)/8,VLOOKUP(VLOOKUP($A230,csapatok!$A:$NN,DJ$320,FALSE),'csapat-ranglista'!$A:$FP,DJ$321,FALSE)/4),0)</f>
        <v>0</v>
      </c>
      <c r="DK230" s="223">
        <f>IFERROR(IF(RIGHT(VLOOKUP($A230,csapatok!$A:$NN,DK$320,FALSE),5)="Csere",VLOOKUP(LEFT(VLOOKUP($A230,csapatok!$A:$NN,DK$320,FALSE),LEN(VLOOKUP($A230,csapatok!$A:$NN,DK$320,FALSE))-6),'csapat-ranglista'!$A:$FP,DK$321,FALSE)/8,VLOOKUP(VLOOKUP($A230,csapatok!$A:$NN,DK$320,FALSE),'csapat-ranglista'!$A:$FP,DK$321,FALSE)/4),0)</f>
        <v>0</v>
      </c>
      <c r="DL230" s="223">
        <f>IFERROR(IF(RIGHT(VLOOKUP($A230,csapatok!$A:$NN,DL$320,FALSE),5)="Csere",VLOOKUP(LEFT(VLOOKUP($A230,csapatok!$A:$NN,DL$320,FALSE),LEN(VLOOKUP($A230,csapatok!$A:$NN,DL$320,FALSE))-6),'csapat-ranglista'!$A:$FP,DL$321,FALSE)/8,VLOOKUP(VLOOKUP($A230,csapatok!$A:$NN,DL$320,FALSE),'csapat-ranglista'!$A:$FP,DL$321,FALSE)/4),0)</f>
        <v>0</v>
      </c>
      <c r="DM230" s="223">
        <f>IFERROR(IF(RIGHT(VLOOKUP($A230,csapatok!$A:$NN,DM$320,FALSE),5)="Csere",VLOOKUP(LEFT(VLOOKUP($A230,csapatok!$A:$NN,DM$320,FALSE),LEN(VLOOKUP($A230,csapatok!$A:$NN,DM$320,FALSE))-6),'csapat-ranglista'!$A:$FP,DM$321,FALSE)/8,VLOOKUP(VLOOKUP($A230,csapatok!$A:$NN,DM$320,FALSE),'csapat-ranglista'!$A:$FP,DM$321,FALSE)/4),0)</f>
        <v>0</v>
      </c>
      <c r="DN230" s="223">
        <f>IFERROR(IF(RIGHT(VLOOKUP($A230,csapatok!$A:$NN,DN$320,FALSE),5)="Csere",VLOOKUP(LEFT(VLOOKUP($A230,csapatok!$A:$NN,DN$320,FALSE),LEN(VLOOKUP($A230,csapatok!$A:$NN,DN$320,FALSE))-6),'csapat-ranglista'!$A:$FP,DN$321,FALSE)/8,VLOOKUP(VLOOKUP($A230,csapatok!$A:$NN,DN$320,FALSE),'csapat-ranglista'!$A:$FP,DN$321,FALSE)/4),0)</f>
        <v>0</v>
      </c>
      <c r="DO230" s="224">
        <f>versenyek!$MF$11*IFERROR(VLOOKUP(VLOOKUP($A230,versenyek!ME:MG,3,FALSE),szabalyok!$A$16:$B$23,2,FALSE)/4,0)</f>
        <v>0</v>
      </c>
      <c r="DP230" s="224">
        <f>versenyek!$MI$11*IFERROR(VLOOKUP(VLOOKUP($A230,versenyek!MH:MJ,3,FALSE),szabalyok!$A$16:$B$23,2,FALSE)/4,0)</f>
        <v>0</v>
      </c>
      <c r="DQ230" s="223">
        <f>IFERROR(IF(RIGHT(VLOOKUP($A230,csapatok!$A:$NN,DQ$320,FALSE),5)="Csere",VLOOKUP(LEFT(VLOOKUP($A230,csapatok!$A:$NN,DQ$320,FALSE),LEN(VLOOKUP($A230,csapatok!$A:$NN,DQ$320,FALSE))-6),'csapat-ranglista'!$A:$FP,DQ$321,FALSE)/8,VLOOKUP(VLOOKUP($A230,csapatok!$A:$NN,DQ$320,FALSE),'csapat-ranglista'!$A:$FP,DQ$321,FALSE)/4),0)</f>
        <v>0</v>
      </c>
      <c r="DR230" s="223">
        <f>IFERROR(IF(RIGHT(VLOOKUP($A230,csapatok!$A:$NN,DR$320,FALSE),5)="Csere",VLOOKUP(LEFT(VLOOKUP($A230,csapatok!$A:$NN,DR$320,FALSE),LEN(VLOOKUP($A230,csapatok!$A:$NN,DR$320,FALSE))-6),'csapat-ranglista'!$A:$FP,DR$321,FALSE)/8,VLOOKUP(VLOOKUP($A230,csapatok!$A:$NN,DR$320,FALSE),'csapat-ranglista'!$A:$FP,DR$321,FALSE)/4),0)</f>
        <v>0</v>
      </c>
      <c r="DS230" s="223">
        <f>IFERROR(IF(RIGHT(VLOOKUP($A230,csapatok!$A:$NN,DS$320,FALSE),5)="Csere",VLOOKUP(LEFT(VLOOKUP($A230,csapatok!$A:$NN,DS$320,FALSE),LEN(VLOOKUP($A230,csapatok!$A:$NN,DS$320,FALSE))-6),'csapat-ranglista'!$A:$FP,DS$321,FALSE)/8,VLOOKUP(VLOOKUP($A230,csapatok!$A:$NN,DS$320,FALSE),'csapat-ranglista'!$A:$FP,DS$321,FALSE)/4),0)</f>
        <v>0</v>
      </c>
      <c r="DT230" s="223">
        <f>IFERROR(IF(RIGHT(VLOOKUP($A230,csapatok!$A:$NN,DT$320,FALSE),5)="Csere",VLOOKUP(LEFT(VLOOKUP($A230,csapatok!$A:$NN,DT$320,FALSE),LEN(VLOOKUP($A230,csapatok!$A:$NN,DT$320,FALSE))-6),'csapat-ranglista'!$A:$FP,DT$321,FALSE)/8,VLOOKUP(VLOOKUP($A230,csapatok!$A:$NN,DT$320,FALSE),'csapat-ranglista'!$A:$FP,DT$321,FALSE)/4),0)</f>
        <v>0</v>
      </c>
      <c r="DU230" s="223">
        <f>IFERROR(IF(RIGHT(VLOOKUP($A230,csapatok!$A:$NN,DU$320,FALSE),5)="Csere",VLOOKUP(LEFT(VLOOKUP($A230,csapatok!$A:$NN,DU$320,FALSE),LEN(VLOOKUP($A230,csapatok!$A:$NN,DU$320,FALSE))-6),'csapat-ranglista'!$A:$FP,DU$321,FALSE)/8,VLOOKUP(VLOOKUP($A230,csapatok!$A:$NN,DU$320,FALSE),'csapat-ranglista'!$A:$FP,DU$321,FALSE)/4),0)</f>
        <v>0</v>
      </c>
      <c r="DV230" s="223">
        <f>IFERROR(IF(RIGHT(VLOOKUP($A230,csapatok!$A:$NN,DV$320,FALSE),5)="Csere",VLOOKUP(LEFT(VLOOKUP($A230,csapatok!$A:$NN,DV$320,FALSE),LEN(VLOOKUP($A230,csapatok!$A:$NN,DV$320,FALSE))-6),'csapat-ranglista'!$A:$FP,DV$321,FALSE)/8,VLOOKUP(VLOOKUP($A230,csapatok!$A:$NN,DV$320,FALSE),'csapat-ranglista'!$A:$FP,DV$321,FALSE)/4),0)</f>
        <v>0</v>
      </c>
      <c r="DW230" s="223">
        <f>IFERROR(IF(RIGHT(VLOOKUP($A230,csapatok!$A:$NN,DW$320,FALSE),5)="Csere",VLOOKUP(LEFT(VLOOKUP($A230,csapatok!$A:$NN,DW$320,FALSE),LEN(VLOOKUP($A230,csapatok!$A:$NN,DW$320,FALSE))-6),'csapat-ranglista'!$A:$FP,DW$321,FALSE)/8,VLOOKUP(VLOOKUP($A230,csapatok!$A:$NN,DW$320,FALSE),'csapat-ranglista'!$A:$FP,DW$321,FALSE)/4),0)</f>
        <v>0</v>
      </c>
      <c r="DX230" s="223">
        <f>IFERROR(IF(RIGHT(VLOOKUP($A230,csapatok!$A:$NN,DX$320,FALSE),5)="Csere",VLOOKUP(LEFT(VLOOKUP($A230,csapatok!$A:$NN,DX$320,FALSE),LEN(VLOOKUP($A230,csapatok!$A:$NN,DX$320,FALSE))-6),'csapat-ranglista'!$A:$FP,DX$321,FALSE)/8,VLOOKUP(VLOOKUP($A230,csapatok!$A:$NN,DX$320,FALSE),'csapat-ranglista'!$A:$FP,DX$321,FALSE)/4),0)</f>
        <v>0</v>
      </c>
      <c r="DY230" s="223">
        <f>IFERROR(IF(RIGHT(VLOOKUP($A230,csapatok!$A:$NN,DY$320,FALSE),5)="Csere",VLOOKUP(LEFT(VLOOKUP($A230,csapatok!$A:$NN,DY$320,FALSE),LEN(VLOOKUP($A230,csapatok!$A:$NN,DY$320,FALSE))-6),'csapat-ranglista'!$A:$FP,DY$321,FALSE)/8,VLOOKUP(VLOOKUP($A230,csapatok!$A:$NN,DY$320,FALSE),'csapat-ranglista'!$A:$FP,DY$321,FALSE)/4),0)</f>
        <v>0</v>
      </c>
      <c r="DZ230" s="223">
        <f>IFERROR(IF(RIGHT(VLOOKUP($A230,csapatok!$A:$NN,DZ$320,FALSE),5)="Csere",VLOOKUP(LEFT(VLOOKUP($A230,csapatok!$A:$NN,DZ$320,FALSE),LEN(VLOOKUP($A230,csapatok!$A:$NN,DZ$320,FALSE))-6),'csapat-ranglista'!$A:$FP,DZ$321,FALSE)/8,VLOOKUP(VLOOKUP($A230,csapatok!$A:$NN,DZ$320,FALSE),'csapat-ranglista'!$A:$FP,DZ$321,FALSE)/4),0)</f>
        <v>0</v>
      </c>
      <c r="EA230" s="223">
        <f>IFERROR(IF(RIGHT(VLOOKUP($A230,csapatok!$A:$NN,EA$320,FALSE),5)="Csere",VLOOKUP(LEFT(VLOOKUP($A230,csapatok!$A:$NN,EA$320,FALSE),LEN(VLOOKUP($A230,csapatok!$A:$NN,EA$320,FALSE))-6),'csapat-ranglista'!$A:$FP,EA$321,FALSE)/8,VLOOKUP(VLOOKUP($A230,csapatok!$A:$NN,EA$320,FALSE),'csapat-ranglista'!$A:$FP,EA$321,FALSE)/4),0)</f>
        <v>0</v>
      </c>
      <c r="EB230" s="223">
        <f>IFERROR(IF(RIGHT(VLOOKUP($A230,csapatok!$A:$NN,EB$320,FALSE),5)="Csere",VLOOKUP(LEFT(VLOOKUP($A230,csapatok!$A:$NN,EB$320,FALSE),LEN(VLOOKUP($A230,csapatok!$A:$NN,EB$320,FALSE))-6),'csapat-ranglista'!$A:$FP,EB$321,FALSE)/8,VLOOKUP(VLOOKUP($A230,csapatok!$A:$NN,EB$320,FALSE),'csapat-ranglista'!$A:$FP,EB$321,FALSE)/4),0)</f>
        <v>0</v>
      </c>
      <c r="EC230" s="223">
        <f>IFERROR(IF(RIGHT(VLOOKUP($A230,csapatok!$A:$NN,EC$320,FALSE),5)="Csere",VLOOKUP(LEFT(VLOOKUP($A230,csapatok!$A:$NN,EC$320,FALSE),LEN(VLOOKUP($A230,csapatok!$A:$NN,EC$320,FALSE))-6),'csapat-ranglista'!$A:$FP,EC$321,FALSE)/8,VLOOKUP(VLOOKUP($A230,csapatok!$A:$NN,EC$320,FALSE),'csapat-ranglista'!$A:$FP,EC$321,FALSE)/4),0)</f>
        <v>0</v>
      </c>
      <c r="ED230" s="223">
        <f>IFERROR(IF(RIGHT(VLOOKUP($A230,csapatok!$A:$NN,ED$320,FALSE),5)="Csere",VLOOKUP(LEFT(VLOOKUP($A230,csapatok!$A:$NN,ED$320,FALSE),LEN(VLOOKUP($A230,csapatok!$A:$NN,ED$320,FALSE))-6),'csapat-ranglista'!$A:$FP,ED$321,FALSE)/8,VLOOKUP(VLOOKUP($A230,csapatok!$A:$NN,ED$320,FALSE),'csapat-ranglista'!$A:$FP,ED$321,FALSE)/4),0)</f>
        <v>0</v>
      </c>
      <c r="EE230" s="223">
        <f>IFERROR(IF(RIGHT(VLOOKUP($A230,csapatok!$A:$NN,EE$320,FALSE),5)="Csere",VLOOKUP(LEFT(VLOOKUP($A230,csapatok!$A:$NN,EE$320,FALSE),LEN(VLOOKUP($A230,csapatok!$A:$NN,EE$320,FALSE))-6),'csapat-ranglista'!$A:$FP,EE$321,FALSE)/8,VLOOKUP(VLOOKUP($A230,csapatok!$A:$NN,EE$320,FALSE),'csapat-ranglista'!$A:$FP,EE$321,FALSE)/4),0)</f>
        <v>0</v>
      </c>
      <c r="EF230" s="223">
        <f>IFERROR(IF(RIGHT(VLOOKUP($A230,csapatok!$A:$NN,EF$320,FALSE),5)="Csere",VLOOKUP(LEFT(VLOOKUP($A230,csapatok!$A:$NN,EF$320,FALSE),LEN(VLOOKUP($A230,csapatok!$A:$NN,EF$320,FALSE))-6),'csapat-ranglista'!$A:$FP,EF$321,FALSE)/8,VLOOKUP(VLOOKUP($A230,csapatok!$A:$NN,EF$320,FALSE),'csapat-ranglista'!$A:$FP,EF$321,FALSE)/4),0)</f>
        <v>0</v>
      </c>
      <c r="EG230" s="223">
        <f>IFERROR(IF(RIGHT(VLOOKUP($A230,csapatok!$A:$NN,EG$320,FALSE),5)="Csere",VLOOKUP(LEFT(VLOOKUP($A230,csapatok!$A:$NN,EG$320,FALSE),LEN(VLOOKUP($A230,csapatok!$A:$NN,EG$320,FALSE))-6),'csapat-ranglista'!$A:$FP,EG$321,FALSE)/8,VLOOKUP(VLOOKUP($A230,csapatok!$A:$NN,EG$320,FALSE),'csapat-ranglista'!$A:$FP,EG$321,FALSE)/4),0)</f>
        <v>0</v>
      </c>
      <c r="EH230" s="223">
        <f>IFERROR(IF(RIGHT(VLOOKUP($A230,csapatok!$A:$NN,EH$320,FALSE),5)="Csere",VLOOKUP(LEFT(VLOOKUP($A230,csapatok!$A:$NN,EH$320,FALSE),LEN(VLOOKUP($A230,csapatok!$A:$NN,EH$320,FALSE))-6),'csapat-ranglista'!$A:$FP,EH$321,FALSE)/8,VLOOKUP(VLOOKUP($A230,csapatok!$A:$NN,EH$320,FALSE),'csapat-ranglista'!$A:$FP,EH$321,FALSE)/4),0)</f>
        <v>0</v>
      </c>
      <c r="EI230" s="223">
        <f>IFERROR(IF(RIGHT(VLOOKUP($A230,csapatok!$A:$NN,EI$320,FALSE),5)="Csere",VLOOKUP(LEFT(VLOOKUP($A230,csapatok!$A:$NN,EI$320,FALSE),LEN(VLOOKUP($A230,csapatok!$A:$NN,EI$320,FALSE))-6),'csapat-ranglista'!$A:$FP,EI$321,FALSE)/8,VLOOKUP(VLOOKUP($A230,csapatok!$A:$NN,EI$320,FALSE),'csapat-ranglista'!$A:$FP,EI$321,FALSE)/4),0)</f>
        <v>0</v>
      </c>
      <c r="EJ230" s="223">
        <f>IFERROR(IF(RIGHT(VLOOKUP($A230,csapatok!$A:$NN,EJ$320,FALSE),5)="Csere",VLOOKUP(LEFT(VLOOKUP($A230,csapatok!$A:$NN,EJ$320,FALSE),LEN(VLOOKUP($A230,csapatok!$A:$NN,EJ$320,FALSE))-6),'csapat-ranglista'!$A:$FP,EJ$321,FALSE)/8,VLOOKUP(VLOOKUP($A230,csapatok!$A:$NN,EJ$320,FALSE),'csapat-ranglista'!$A:$FP,EJ$321,FALSE)/4),0)</f>
        <v>0</v>
      </c>
      <c r="EK230" s="223">
        <f>IFERROR(IF(RIGHT(VLOOKUP($A230,csapatok!$A:$NN,EK$320,FALSE),5)="Csere",VLOOKUP(LEFT(VLOOKUP($A230,csapatok!$A:$NN,EK$320,FALSE),LEN(VLOOKUP($A230,csapatok!$A:$NN,EK$320,FALSE))-6),'csapat-ranglista'!$A:$FP,EK$321,FALSE)/8,VLOOKUP(VLOOKUP($A230,csapatok!$A:$NN,EK$320,FALSE),'csapat-ranglista'!$A:$FP,EK$321,FALSE)/4),0)</f>
        <v>0</v>
      </c>
      <c r="EL230" s="223">
        <f>IFERROR(IF(RIGHT(VLOOKUP($A230,csapatok!$A:$NN,EL$320,FALSE),5)="Csere",VLOOKUP(LEFT(VLOOKUP($A230,csapatok!$A:$NN,EL$320,FALSE),LEN(VLOOKUP($A230,csapatok!$A:$NN,EL$320,FALSE))-6),'csapat-ranglista'!$A:$FP,EL$321,FALSE)/8,VLOOKUP(VLOOKUP($A230,csapatok!$A:$NN,EL$320,FALSE),'csapat-ranglista'!$A:$FP,EL$321,FALSE)/4),0)</f>
        <v>0</v>
      </c>
      <c r="EM230" s="223">
        <f>IFERROR(IF(RIGHT(VLOOKUP($A230,csapatok!$A:$NN,EM$320,FALSE),5)="Csere",VLOOKUP(LEFT(VLOOKUP($A230,csapatok!$A:$NN,EM$320,FALSE),LEN(VLOOKUP($A230,csapatok!$A:$NN,EM$320,FALSE))-6),'csapat-ranglista'!$A:$FP,EM$321,FALSE)/8,VLOOKUP(VLOOKUP($A230,csapatok!$A:$NN,EM$320,FALSE),'csapat-ranglista'!$A:$FP,EM$321,FALSE)/4),0)</f>
        <v>0</v>
      </c>
      <c r="EN230" s="223">
        <f>IFERROR(IF(RIGHT(VLOOKUP($A230,csapatok!$A:$NN,EN$320,FALSE),5)="Csere",VLOOKUP(LEFT(VLOOKUP($A230,csapatok!$A:$NN,EN$320,FALSE),LEN(VLOOKUP($A230,csapatok!$A:$NN,EN$320,FALSE))-6),'csapat-ranglista'!$A:$FP,EN$321,FALSE)/8,VLOOKUP(VLOOKUP($A230,csapatok!$A:$NN,EN$320,FALSE),'csapat-ranglista'!$A:$FP,EN$321,FALSE)/4),0)</f>
        <v>0</v>
      </c>
      <c r="EO230" s="223">
        <f>IFERROR(IF(RIGHT(VLOOKUP($A230,csapatok!$A:$NN,EO$320,FALSE),5)="Csere",VLOOKUP(LEFT(VLOOKUP($A230,csapatok!$A:$NN,EO$320,FALSE),LEN(VLOOKUP($A230,csapatok!$A:$NN,EO$320,FALSE))-6),'csapat-ranglista'!$A:$FP,EO$321,FALSE)/8,VLOOKUP(VLOOKUP($A230,csapatok!$A:$NN,EO$320,FALSE),'csapat-ranglista'!$A:$FP,EO$321,FALSE)/4),0)</f>
        <v>0</v>
      </c>
      <c r="EP230" s="223">
        <f>IFERROR(IF(RIGHT(VLOOKUP($A230,csapatok!$A:$NN,EP$320,FALSE),5)="Csere",VLOOKUP(LEFT(VLOOKUP($A230,csapatok!$A:$NN,EP$320,FALSE),LEN(VLOOKUP($A230,csapatok!$A:$NN,EP$320,FALSE))-6),'csapat-ranglista'!$A:$FP,EP$321,FALSE)/8,VLOOKUP(VLOOKUP($A230,csapatok!$A:$NN,EP$320,FALSE),'csapat-ranglista'!$A:$FP,EP$321,FALSE)/4),0)</f>
        <v>0</v>
      </c>
      <c r="EQ230" s="223">
        <f>IFERROR(IF(RIGHT(VLOOKUP($A230,csapatok!$A:$NN,EQ$320,FALSE),5)="Csere",VLOOKUP(LEFT(VLOOKUP($A230,csapatok!$A:$NN,EQ$320,FALSE),LEN(VLOOKUP($A230,csapatok!$A:$NN,EQ$320,FALSE))-6),'csapat-ranglista'!$A:$FP,EQ$321,FALSE)/8,VLOOKUP(VLOOKUP($A230,csapatok!$A:$NN,EQ$320,FALSE),'csapat-ranglista'!$A:$FP,EQ$321,FALSE)/4),0)</f>
        <v>0</v>
      </c>
      <c r="ER230" s="223">
        <f>IFERROR(IF(RIGHT(VLOOKUP($A230,csapatok!$A:$NN,ER$320,FALSE),5)="Csere",VLOOKUP(LEFT(VLOOKUP($A230,csapatok!$A:$NN,ER$320,FALSE),LEN(VLOOKUP($A230,csapatok!$A:$NN,ER$320,FALSE))-6),'csapat-ranglista'!$A:$FP,ER$321,FALSE)/8,VLOOKUP(VLOOKUP($A230,csapatok!$A:$NN,ER$320,FALSE),'csapat-ranglista'!$A:$FP,ER$321,FALSE)/4),0)</f>
        <v>0</v>
      </c>
      <c r="ES230" s="223">
        <f>IFERROR(IF(RIGHT(VLOOKUP($A230,csapatok!$A:$NN,ES$320,FALSE),5)="Csere",VLOOKUP(LEFT(VLOOKUP($A230,csapatok!$A:$NN,ES$320,FALSE),LEN(VLOOKUP($A230,csapatok!$A:$NN,ES$320,FALSE))-6),'csapat-ranglista'!$A:$FP,ES$321,FALSE)/8,VLOOKUP(VLOOKUP($A230,csapatok!$A:$NN,ES$320,FALSE),'csapat-ranglista'!$A:$FP,ES$321,FALSE)/4),0)</f>
        <v>0</v>
      </c>
      <c r="ET230" s="223">
        <f>IFERROR(IF(RIGHT(VLOOKUP($A230,csapatok!$A:$NN,ET$320,FALSE),5)="Csere",VLOOKUP(LEFT(VLOOKUP($A230,csapatok!$A:$NN,ET$320,FALSE),LEN(VLOOKUP($A230,csapatok!$A:$NN,ET$320,FALSE))-6),'csapat-ranglista'!$A:$FP,ET$321,FALSE)/8,VLOOKUP(VLOOKUP($A230,csapatok!$A:$NN,ET$320,FALSE),'csapat-ranglista'!$A:$FP,ET$321,FALSE)/4),0)</f>
        <v>0</v>
      </c>
      <c r="EU230" s="223">
        <f>IFERROR(IF(RIGHT(VLOOKUP($A230,csapatok!$A:$NN,EU$320,FALSE),5)="Csere",VLOOKUP(LEFT(VLOOKUP($A230,csapatok!$A:$NN,EU$320,FALSE),LEN(VLOOKUP($A230,csapatok!$A:$NN,EU$320,FALSE))-6),'csapat-ranglista'!$A:$FP,EU$321,FALSE)/8,VLOOKUP(VLOOKUP($A230,csapatok!$A:$NN,EU$320,FALSE),'csapat-ranglista'!$A:$FP,EU$321,FALSE)/4),0)</f>
        <v>0</v>
      </c>
      <c r="EV230" s="223">
        <f>IFERROR(IF(RIGHT(VLOOKUP($A230,csapatok!$A:$NN,EV$320,FALSE),5)="Csere",VLOOKUP(LEFT(VLOOKUP($A230,csapatok!$A:$NN,EV$320,FALSE),LEN(VLOOKUP($A230,csapatok!$A:$NN,EV$320,FALSE))-6),'csapat-ranglista'!$A:$FP,EV$321,FALSE)/8,VLOOKUP(VLOOKUP($A230,csapatok!$A:$NN,EV$320,FALSE),'csapat-ranglista'!$A:$FP,EV$321,FALSE)/4),0)</f>
        <v>0</v>
      </c>
      <c r="EW230" s="223">
        <f>IFERROR(IF(RIGHT(VLOOKUP($A230,csapatok!$A:$NN,EW$320,FALSE),5)="Csere",VLOOKUP(LEFT(VLOOKUP($A230,csapatok!$A:$NN,EW$320,FALSE),LEN(VLOOKUP($A230,csapatok!$A:$NN,EW$320,FALSE))-6),'csapat-ranglista'!$A:$FP,EW$321,FALSE)/8,VLOOKUP(VLOOKUP($A230,csapatok!$A:$NN,EW$320,FALSE),'csapat-ranglista'!$A:$FP,EW$321,FALSE)/4),0)</f>
        <v>0</v>
      </c>
      <c r="EX230" s="223">
        <f>IFERROR(IF(RIGHT(VLOOKUP($A230,csapatok!$A:$NN,EX$320,FALSE),5)="Csere",VLOOKUP(LEFT(VLOOKUP($A230,csapatok!$A:$NN,EX$320,FALSE),LEN(VLOOKUP($A230,csapatok!$A:$NN,EX$320,FALSE))-6),'csapat-ranglista'!$A:$FP,EX$321,FALSE)/8,VLOOKUP(VLOOKUP($A230,csapatok!$A:$NN,EX$320,FALSE),'csapat-ranglista'!$A:$FP,EX$321,FALSE)/4),0)</f>
        <v>0</v>
      </c>
      <c r="EY230" s="223">
        <f>IFERROR(IF(RIGHT(VLOOKUP($A230,csapatok!$A:$NN,EY$320,FALSE),5)="Csere",VLOOKUP(LEFT(VLOOKUP($A230,csapatok!$A:$NN,EY$320,FALSE),LEN(VLOOKUP($A230,csapatok!$A:$NN,EY$320,FALSE))-6),'csapat-ranglista'!$A:$FP,EY$321,FALSE)/8,VLOOKUP(VLOOKUP($A230,csapatok!$A:$NN,EY$320,FALSE),'csapat-ranglista'!$A:$FP,EY$321,FALSE)/4),0)</f>
        <v>0</v>
      </c>
      <c r="EZ230" s="223">
        <f>IFERROR(IF(RIGHT(VLOOKUP($A230,csapatok!$A:$NN,EZ$320,FALSE),5)="Csere",VLOOKUP(LEFT(VLOOKUP($A230,csapatok!$A:$NN,EZ$320,FALSE),LEN(VLOOKUP($A230,csapatok!$A:$NN,EZ$320,FALSE))-6),'csapat-ranglista'!$A:$FP,EZ$321,FALSE)/8,VLOOKUP(VLOOKUP($A230,csapatok!$A:$NN,EZ$320,FALSE),'csapat-ranglista'!$A:$FP,EZ$321,FALSE)/4),0)</f>
        <v>0</v>
      </c>
      <c r="FA230" s="223">
        <f>IFERROR(IF(RIGHT(VLOOKUP($A230,csapatok!$A:$NN,FA$320,FALSE),5)="Csere",VLOOKUP(LEFT(VLOOKUP($A230,csapatok!$A:$NN,FA$320,FALSE),LEN(VLOOKUP($A230,csapatok!$A:$NN,FA$320,FALSE))-6),'csapat-ranglista'!$A:$FP,FA$321,FALSE)/8,VLOOKUP(VLOOKUP($A230,csapatok!$A:$NN,FA$320,FALSE),'csapat-ranglista'!$A:$FP,FA$321,FALSE)/4),0)</f>
        <v>0</v>
      </c>
      <c r="FB230" s="223">
        <f>IFERROR(IF(RIGHT(VLOOKUP($A230,csapatok!$A:$NN,FB$320,FALSE),5)="Csere",VLOOKUP(LEFT(VLOOKUP($A230,csapatok!$A:$NN,FB$320,FALSE),LEN(VLOOKUP($A230,csapatok!$A:$NN,FB$320,FALSE))-6),'csapat-ranglista'!$A:$FP,FB$321,FALSE)/8,VLOOKUP(VLOOKUP($A230,csapatok!$A:$NN,FB$320,FALSE),'csapat-ranglista'!$A:$FP,FB$321,FALSE)/4),0)</f>
        <v>0</v>
      </c>
      <c r="FC230" s="223">
        <f>IFERROR(IF(RIGHT(VLOOKUP($A230,csapatok!$A:$NN,FC$320,FALSE),5)="Csere",VLOOKUP(LEFT(VLOOKUP($A230,csapatok!$A:$NN,FC$320,FALSE),LEN(VLOOKUP($A230,csapatok!$A:$NN,FC$320,FALSE))-6),'csapat-ranglista'!$A:$FP,FC$321,FALSE)/8,VLOOKUP(VLOOKUP($A230,csapatok!$A:$NN,FC$320,FALSE),'csapat-ranglista'!$A:$FP,FC$321,FALSE)/4),0)</f>
        <v>0</v>
      </c>
      <c r="FD230" s="224">
        <f>versenyek!$QY$11*IFERROR(VLOOKUP(VLOOKUP($A230,versenyek!QX:QZ,3,FALSE),szabalyok!$A$16:$B$23,2,FALSE)/4,0)</f>
        <v>0</v>
      </c>
      <c r="FE230" s="224">
        <f>versenyek!$RB$11*IFERROR(VLOOKUP(VLOOKUP($A230,versenyek!RA:RC,3,FALSE),szabalyok!$A$16:$B$23,2,FALSE)/4,0)</f>
        <v>0</v>
      </c>
      <c r="FF230" s="223">
        <f>IFERROR(IF(RIGHT(VLOOKUP($A230,csapatok!$A:$NN,FF$320,FALSE),5)="Csere",VLOOKUP(LEFT(VLOOKUP($A230,csapatok!$A:$NN,FF$320,FALSE),LEN(VLOOKUP($A230,csapatok!$A:$NN,FF$320,FALSE))-6),'csapat-ranglista'!$A:$FP,FF$321,FALSE)/8,VLOOKUP(VLOOKUP($A230,csapatok!$A:$NN,FF$320,FALSE),'csapat-ranglista'!$A:$FP,FF$321,FALSE)/4),0)</f>
        <v>0</v>
      </c>
      <c r="FG230" s="223">
        <f>IFERROR(IF(RIGHT(VLOOKUP($A230,csapatok!$A:$NN,FG$320,FALSE),5)="Csere",VLOOKUP(LEFT(VLOOKUP($A230,csapatok!$A:$NN,FG$320,FALSE),LEN(VLOOKUP($A230,csapatok!$A:$NN,FG$320,FALSE))-6),'csapat-ranglista'!$A:$FP,FG$321,FALSE)/8,VLOOKUP(VLOOKUP($A230,csapatok!$A:$NN,FG$320,FALSE),'csapat-ranglista'!$A:$FP,FG$321,FALSE)/4),0)</f>
        <v>0</v>
      </c>
      <c r="FH230" s="223">
        <f>IFERROR(IF(RIGHT(VLOOKUP($A230,csapatok!$A:$NN,FH$320,FALSE),5)="Csere",VLOOKUP(LEFT(VLOOKUP($A230,csapatok!$A:$NN,FH$320,FALSE),LEN(VLOOKUP($A230,csapatok!$A:$NN,FH$320,FALSE))-6),'csapat-ranglista'!$A:$FP,FH$321,FALSE)/8,VLOOKUP(VLOOKUP($A230,csapatok!$A:$NN,FH$320,FALSE),'csapat-ranglista'!$A:$FP,FH$321,FALSE)/4),0)</f>
        <v>0</v>
      </c>
      <c r="FI230" s="223">
        <f>IFERROR(IF(RIGHT(VLOOKUP($A230,csapatok!$A:$NN,FI$320,FALSE),5)="Csere",VLOOKUP(LEFT(VLOOKUP($A230,csapatok!$A:$NN,FI$320,FALSE),LEN(VLOOKUP($A230,csapatok!$A:$NN,FI$320,FALSE))-6),'csapat-ranglista'!$A:$FP,FI$321,FALSE)/8,VLOOKUP(VLOOKUP($A230,csapatok!$A:$NN,FI$320,FALSE),'csapat-ranglista'!$A:$FP,FI$321,FALSE)/4),0)</f>
        <v>0</v>
      </c>
      <c r="FJ230" s="223">
        <f>IFERROR(IF(RIGHT(VLOOKUP($A230,csapatok!$A:$NN,FJ$320,FALSE),5)="Csere",VLOOKUP(LEFT(VLOOKUP($A230,csapatok!$A:$NN,FJ$320,FALSE),LEN(VLOOKUP($A230,csapatok!$A:$NN,FJ$320,FALSE))-6),'csapat-ranglista'!$A:$FP,FJ$321,FALSE)/8,VLOOKUP(VLOOKUP($A230,csapatok!$A:$NN,FJ$320,FALSE),'csapat-ranglista'!$A:$FP,FJ$321,FALSE)/4),0)</f>
        <v>0</v>
      </c>
      <c r="FK230" s="223">
        <f>IFERROR(IF(RIGHT(VLOOKUP($A230,csapatok!$A:$NN,FK$320,FALSE),5)="Csere",VLOOKUP(LEFT(VLOOKUP($A230,csapatok!$A:$NN,FK$320,FALSE),LEN(VLOOKUP($A230,csapatok!$A:$NN,FK$320,FALSE))-6),'csapat-ranglista'!$A:$FP,FK$321,FALSE)/8,VLOOKUP(VLOOKUP($A230,csapatok!$A:$NN,FK$320,FALSE),'csapat-ranglista'!$A:$FP,FK$321,FALSE)/4),0)</f>
        <v>0</v>
      </c>
      <c r="FL230" s="223">
        <f>IFERROR(IF(RIGHT(VLOOKUP($A230,csapatok!$A:$NN,FL$320,FALSE),5)="Csere",VLOOKUP(LEFT(VLOOKUP($A230,csapatok!$A:$NN,FL$320,FALSE),LEN(VLOOKUP($A230,csapatok!$A:$NN,FL$320,FALSE))-6),'csapat-ranglista'!$A:$FP,FL$321,FALSE)/8,VLOOKUP(VLOOKUP($A230,csapatok!$A:$NN,FL$320,FALSE),'csapat-ranglista'!$A:$FP,FL$321,FALSE)/4),0)</f>
        <v>0</v>
      </c>
      <c r="FM230" s="223">
        <f>IFERROR(IF(RIGHT(VLOOKUP($A230,csapatok!$A:$NN,FM$320,FALSE),5)="Csere",VLOOKUP(LEFT(VLOOKUP($A230,csapatok!$A:$NN,FM$320,FALSE),LEN(VLOOKUP($A230,csapatok!$A:$NN,FM$320,FALSE))-6),'csapat-ranglista'!$A:$FP,FM$321,FALSE)/8,VLOOKUP(VLOOKUP($A230,csapatok!$A:$NN,FM$320,FALSE),'csapat-ranglista'!$A:$FP,FM$321,FALSE)/4),0)</f>
        <v>0</v>
      </c>
      <c r="FN230" s="223">
        <f>IFERROR(IF(RIGHT(VLOOKUP($A230,csapatok!$A:$NN,FN$320,FALSE),5)="Csere",VLOOKUP(LEFT(VLOOKUP($A230,csapatok!$A:$NN,FN$320,FALSE),LEN(VLOOKUP($A230,csapatok!$A:$NN,FN$320,FALSE))-6),'csapat-ranglista'!$A:$FP,FN$321,FALSE)/8,VLOOKUP(VLOOKUP($A230,csapatok!$A:$NN,FN$320,FALSE),'csapat-ranglista'!$A:$FP,FN$321,FALSE)/4),0)</f>
        <v>0</v>
      </c>
      <c r="FO230" s="223">
        <f>IFERROR(IF(RIGHT(VLOOKUP($A230,csapatok!$A:$NN,FO$320,FALSE),5)="Csere",VLOOKUP(LEFT(VLOOKUP($A230,csapatok!$A:$NN,FO$320,FALSE),LEN(VLOOKUP($A230,csapatok!$A:$NN,FO$320,FALSE))-6),'csapat-ranglista'!$A:$FP,FO$321,FALSE)/8,VLOOKUP(VLOOKUP($A230,csapatok!$A:$NN,FO$320,FALSE),'csapat-ranglista'!$A:$FP,FO$321,FALSE)/4),0)</f>
        <v>0</v>
      </c>
      <c r="FP230" s="223">
        <f>IFERROR(IF(RIGHT(VLOOKUP($A230,csapatok!$A:$NN,FP$320,FALSE),5)="Csere",VLOOKUP(LEFT(VLOOKUP($A230,csapatok!$A:$NN,FP$320,FALSE),LEN(VLOOKUP($A230,csapatok!$A:$NN,FP$320,FALSE))-6),'csapat-ranglista'!$A:$FP,FP$321,FALSE)/8,VLOOKUP(VLOOKUP($A230,csapatok!$A:$NN,FP$320,FALSE),'csapat-ranglista'!$A:$FP,FP$321,FALSE)/4),0)</f>
        <v>0</v>
      </c>
      <c r="FQ230" s="223">
        <f>IFERROR(IF(RIGHT(VLOOKUP($A230,csapatok!$A:$NN,FQ$320,FALSE),5)="Csere",VLOOKUP(LEFT(VLOOKUP($A230,csapatok!$A:$NN,FQ$320,FALSE),LEN(VLOOKUP($A230,csapatok!$A:$NN,FQ$320,FALSE))-6),'csapat-ranglista'!$A:$FP,FQ$321,FALSE)/8,VLOOKUP(VLOOKUP($A230,csapatok!$A:$NN,FQ$320,FALSE),'csapat-ranglista'!$A:$FP,FQ$321,FALSE)/4),0)</f>
        <v>0</v>
      </c>
      <c r="FR230" s="223">
        <f>IFERROR(IF(RIGHT(VLOOKUP($A230,csapatok!$A:$NN,FR$320,FALSE),5)="Csere",VLOOKUP(LEFT(VLOOKUP($A230,csapatok!$A:$NN,FR$320,FALSE),LEN(VLOOKUP($A230,csapatok!$A:$NN,FR$320,FALSE))-6),'csapat-ranglista'!$A:$FP,FR$321,FALSE)/8,VLOOKUP(VLOOKUP($A230,csapatok!$A:$NN,FR$320,FALSE),'csapat-ranglista'!$A:$FP,FR$321,FALSE)/4),0)</f>
        <v>0</v>
      </c>
      <c r="FS230" s="223">
        <f>IFERROR(IF(RIGHT(VLOOKUP($A230,csapatok!$A:$NN,FS$320,FALSE),5)="Csere",VLOOKUP(LEFT(VLOOKUP($A230,csapatok!$A:$NN,FS$320,FALSE),LEN(VLOOKUP($A230,csapatok!$A:$NN,FS$320,FALSE))-6),'csapat-ranglista'!$A:$FP,FS$321,FALSE)/8,VLOOKUP(VLOOKUP($A230,csapatok!$A:$NN,FS$320,FALSE),'csapat-ranglista'!$A:$FP,FS$321,FALSE)/4),0)</f>
        <v>0</v>
      </c>
      <c r="FT230" s="223">
        <f>IFERROR(IF(RIGHT(VLOOKUP($A230,csapatok!$A:$NN,FT$320,FALSE),5)="Csere",VLOOKUP(LEFT(VLOOKUP($A230,csapatok!$A:$NN,FT$320,FALSE),LEN(VLOOKUP($A230,csapatok!$A:$NN,FT$320,FALSE))-6),'csapat-ranglista'!$A:$FP,FT$321,FALSE)/8,VLOOKUP(VLOOKUP($A230,csapatok!$A:$NN,FT$320,FALSE),'csapat-ranglista'!$A:$FP,FT$321,FALSE)/4),0)</f>
        <v>0</v>
      </c>
      <c r="FU230" s="223">
        <f>IFERROR(IF(RIGHT(VLOOKUP($A230,csapatok!$A:$NN,FU$320,FALSE),5)="Csere",VLOOKUP(LEFT(VLOOKUP($A230,csapatok!$A:$NN,FU$320,FALSE),LEN(VLOOKUP($A230,csapatok!$A:$NN,FU$320,FALSE))-6),'csapat-ranglista'!$A:$FP,FU$321,FALSE)/8,VLOOKUP(VLOOKUP($A230,csapatok!$A:$NN,FU$320,FALSE),'csapat-ranglista'!$A:$FP,FU$321,FALSE)/4),0)</f>
        <v>0</v>
      </c>
      <c r="FV230" s="223">
        <f>IFERROR(IF(RIGHT(VLOOKUP($A230,csapatok!$A:$NN,FV$320,FALSE),5)="Csere",VLOOKUP(LEFT(VLOOKUP($A230,csapatok!$A:$NN,FV$320,FALSE),LEN(VLOOKUP($A230,csapatok!$A:$NN,FV$320,FALSE))-6),'csapat-ranglista'!$A:$FP,FV$321,FALSE)/8,VLOOKUP(VLOOKUP($A230,csapatok!$A:$NN,FV$320,FALSE),'csapat-ranglista'!$A:$FP,FV$321,FALSE)/4),0)</f>
        <v>0</v>
      </c>
      <c r="FW230" s="223">
        <f>IFERROR(IF(RIGHT(VLOOKUP($A230,csapatok!$A:$NN,FW$320,FALSE),5)="Csere",VLOOKUP(LEFT(VLOOKUP($A230,csapatok!$A:$NN,FW$320,FALSE),LEN(VLOOKUP($A230,csapatok!$A:$NN,FW$320,FALSE))-6),'csapat-ranglista'!$A:$FP,FW$321,FALSE)/8,VLOOKUP(VLOOKUP($A230,csapatok!$A:$NN,FW$320,FALSE),'csapat-ranglista'!$A:$FP,FW$321,FALSE)/4),0)</f>
        <v>0</v>
      </c>
      <c r="FX230" s="223">
        <f>IFERROR(IF(RIGHT(VLOOKUP($A230,csapatok!$A:$NN,FX$320,FALSE),5)="Csere",VLOOKUP(LEFT(VLOOKUP($A230,csapatok!$A:$NN,FX$320,FALSE),LEN(VLOOKUP($A230,csapatok!$A:$NN,FX$320,FALSE))-6),'csapat-ranglista'!$A:$FP,FX$321,FALSE)/8,VLOOKUP(VLOOKUP($A230,csapatok!$A:$NN,FX$320,FALSE),'csapat-ranglista'!$A:$FP,FX$321,FALSE)/4),0)</f>
        <v>0</v>
      </c>
      <c r="FY230" s="223">
        <f>IFERROR(IF(RIGHT(VLOOKUP($A230,csapatok!$A:$NN,FY$320,FALSE),5)="Csere",VLOOKUP(LEFT(VLOOKUP($A230,csapatok!$A:$NN,FY$320,FALSE),LEN(VLOOKUP($A230,csapatok!$A:$NN,FY$320,FALSE))-6),'csapat-ranglista'!$A:$FP,FY$321,FALSE)/8,VLOOKUP(VLOOKUP($A230,csapatok!$A:$NN,FY$320,FALSE),'csapat-ranglista'!$A:$FP,FY$321,FALSE)/4),0)</f>
        <v>0</v>
      </c>
      <c r="FZ230" s="223">
        <f>IFERROR(IF(RIGHT(VLOOKUP($A230,csapatok!$A:$NN,FZ$320,FALSE),5)="Csere",VLOOKUP(LEFT(VLOOKUP($A230,csapatok!$A:$NN,FZ$320,FALSE),LEN(VLOOKUP($A230,csapatok!$A:$NN,FZ$320,FALSE))-6),'csapat-ranglista'!$A:$FP,FZ$321,FALSE)/8,VLOOKUP(VLOOKUP($A230,csapatok!$A:$NN,FZ$320,FALSE),'csapat-ranglista'!$A:$FP,FZ$321,FALSE)/4),0)</f>
        <v>0</v>
      </c>
      <c r="GA230" s="223">
        <f>IFERROR(IF(RIGHT(VLOOKUP($A230,csapatok!$A:$NN,GA$320,FALSE),5)="Csere",VLOOKUP(LEFT(VLOOKUP($A230,csapatok!$A:$NN,GA$320,FALSE),LEN(VLOOKUP($A230,csapatok!$A:$NN,GA$320,FALSE))-6),'csapat-ranglista'!$A:$FP,GA$321,FALSE)/8,VLOOKUP(VLOOKUP($A230,csapatok!$A:$NN,GA$320,FALSE),'csapat-ranglista'!$A:$FP,GA$321,FALSE)/4),0)</f>
        <v>0</v>
      </c>
      <c r="GB230" s="223">
        <f>IFERROR(IF(RIGHT(VLOOKUP($A230,csapatok!$A:$NN,GB$320,FALSE),5)="Csere",VLOOKUP(LEFT(VLOOKUP($A230,csapatok!$A:$NN,GB$320,FALSE),LEN(VLOOKUP($A230,csapatok!$A:$NN,GB$320,FALSE))-6),'csapat-ranglista'!$A:$FP,GB$321,FALSE)/8,VLOOKUP(VLOOKUP($A230,csapatok!$A:$NN,GB$320,FALSE),'csapat-ranglista'!$A:$FP,GB$321,FALSE)/4),0)</f>
        <v>0</v>
      </c>
      <c r="GC230" s="223">
        <f>IFERROR(IF(RIGHT(VLOOKUP($A230,csapatok!$A:$NN,GC$320,FALSE),5)="Csere",VLOOKUP(LEFT(VLOOKUP($A230,csapatok!$A:$NN,GC$320,FALSE),LEN(VLOOKUP($A230,csapatok!$A:$NN,GC$320,FALSE))-6),'csapat-ranglista'!$A:$FP,GC$321,FALSE)/8,VLOOKUP(VLOOKUP($A230,csapatok!$A:$NN,GC$320,FALSE),'csapat-ranglista'!$A:$FP,GC$321,FALSE)/4),0)</f>
        <v>0</v>
      </c>
      <c r="GD230" s="247">
        <f>SUM(EQ230:GC230)</f>
        <v>0</v>
      </c>
    </row>
    <row r="231" spans="1:186">
      <c r="A231" s="32" t="s">
        <v>549</v>
      </c>
      <c r="B231" s="130"/>
      <c r="C231" s="131" t="str">
        <f>IF(B231=0,"",IF(B231&lt;$C$1,"felnőtt","ifi"))</f>
        <v/>
      </c>
      <c r="D231" s="32" t="s">
        <v>9</v>
      </c>
      <c r="E231" s="45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>
        <f>IFERROR(IF(RIGHT(VLOOKUP($A231,csapatok!$A:$BL,X$320,FALSE),5)="Csere",VLOOKUP(LEFT(VLOOKUP($A231,csapatok!$A:$BL,X$320,FALSE),LEN(VLOOKUP($A231,csapatok!$A:$BL,X$320,FALSE))-6),'csapat-ranglista'!$A:$FP,X$321,FALSE)/8,VLOOKUP(VLOOKUP($A231,csapatok!$A:$BL,X$320,FALSE),'csapat-ranglista'!$A:$FP,X$321,FALSE)/4),0)</f>
        <v>0</v>
      </c>
      <c r="Y231" s="32">
        <f>IFERROR(IF(RIGHT(VLOOKUP($A231,csapatok!$A:$BL,Y$320,FALSE),5)="Csere",VLOOKUP(LEFT(VLOOKUP($A231,csapatok!$A:$BL,Y$320,FALSE),LEN(VLOOKUP($A231,csapatok!$A:$BL,Y$320,FALSE))-6),'csapat-ranglista'!$A:$FP,Y$321,FALSE)/8,VLOOKUP(VLOOKUP($A231,csapatok!$A:$BL,Y$320,FALSE),'csapat-ranglista'!$A:$FP,Y$321,FALSE)/4),0)</f>
        <v>0</v>
      </c>
      <c r="Z231" s="32">
        <f>IFERROR(IF(RIGHT(VLOOKUP($A231,csapatok!$A:$BL,Z$320,FALSE),5)="Csere",VLOOKUP(LEFT(VLOOKUP($A231,csapatok!$A:$BL,Z$320,FALSE),LEN(VLOOKUP($A231,csapatok!$A:$BL,Z$320,FALSE))-6),'csapat-ranglista'!$A:$FP,Z$321,FALSE)/8,VLOOKUP(VLOOKUP($A231,csapatok!$A:$BL,Z$320,FALSE),'csapat-ranglista'!$A:$FP,Z$321,FALSE)/4),0)</f>
        <v>0</v>
      </c>
      <c r="AA231" s="32">
        <f>IFERROR(IF(RIGHT(VLOOKUP($A231,csapatok!$A:$BL,AA$320,FALSE),5)="Csere",VLOOKUP(LEFT(VLOOKUP($A231,csapatok!$A:$BL,AA$320,FALSE),LEN(VLOOKUP($A231,csapatok!$A:$BL,AA$320,FALSE))-6),'csapat-ranglista'!$A:$FP,AA$321,FALSE)/8,VLOOKUP(VLOOKUP($A231,csapatok!$A:$BL,AA$320,FALSE),'csapat-ranglista'!$A:$FP,AA$321,FALSE)/4),0)</f>
        <v>0</v>
      </c>
      <c r="AB231" s="223">
        <f>IFERROR(IF(RIGHT(VLOOKUP($A231,csapatok!$A:$BL,AB$320,FALSE),5)="Csere",VLOOKUP(LEFT(VLOOKUP($A231,csapatok!$A:$BL,AB$320,FALSE),LEN(VLOOKUP($A231,csapatok!$A:$BL,AB$320,FALSE))-6),'csapat-ranglista'!$A:$FP,AB$321,FALSE)/8,VLOOKUP(VLOOKUP($A231,csapatok!$A:$BL,AB$320,FALSE),'csapat-ranglista'!$A:$FP,AB$321,FALSE)/4),0)</f>
        <v>0</v>
      </c>
      <c r="AC231" s="223">
        <f>IFERROR(IF(RIGHT(VLOOKUP($A231,csapatok!$A:$BL,AC$320,FALSE),5)="Csere",VLOOKUP(LEFT(VLOOKUP($A231,csapatok!$A:$BL,AC$320,FALSE),LEN(VLOOKUP($A231,csapatok!$A:$BL,AC$320,FALSE))-6),'csapat-ranglista'!$A:$FP,AC$321,FALSE)/8,VLOOKUP(VLOOKUP($A231,csapatok!$A:$BL,AC$320,FALSE),'csapat-ranglista'!$A:$FP,AC$321,FALSE)/4),0)</f>
        <v>0</v>
      </c>
      <c r="AD231" s="223">
        <f>IFERROR(IF(RIGHT(VLOOKUP($A231,csapatok!$A:$BL,AD$320,FALSE),5)="Csere",VLOOKUP(LEFT(VLOOKUP($A231,csapatok!$A:$BL,AD$320,FALSE),LEN(VLOOKUP($A231,csapatok!$A:$BL,AD$320,FALSE))-6),'csapat-ranglista'!$A:$FP,AD$321,FALSE)/8,VLOOKUP(VLOOKUP($A231,csapatok!$A:$BL,AD$320,FALSE),'csapat-ranglista'!$A:$FP,AD$321,FALSE)/4),0)</f>
        <v>0</v>
      </c>
      <c r="AE231" s="223">
        <f>IFERROR(IF(RIGHT(VLOOKUP($A231,csapatok!$A:$BL,AE$320,FALSE),5)="Csere",VLOOKUP(LEFT(VLOOKUP($A231,csapatok!$A:$BL,AE$320,FALSE),LEN(VLOOKUP($A231,csapatok!$A:$BL,AE$320,FALSE))-6),'csapat-ranglista'!$A:$FP,AE$321,FALSE)/8,VLOOKUP(VLOOKUP($A231,csapatok!$A:$BL,AE$320,FALSE),'csapat-ranglista'!$A:$FP,AE$321,FALSE)/4),0)</f>
        <v>0</v>
      </c>
      <c r="AF231" s="223">
        <f>IFERROR(IF(RIGHT(VLOOKUP($A231,csapatok!$A:$BL,AF$320,FALSE),5)="Csere",VLOOKUP(LEFT(VLOOKUP($A231,csapatok!$A:$BL,AF$320,FALSE),LEN(VLOOKUP($A231,csapatok!$A:$BL,AF$320,FALSE))-6),'csapat-ranglista'!$A:$FP,AF$321,FALSE)/8,VLOOKUP(VLOOKUP($A231,csapatok!$A:$BL,AF$320,FALSE),'csapat-ranglista'!$A:$FP,AF$321,FALSE)/4),0)</f>
        <v>0</v>
      </c>
      <c r="AG231" s="223">
        <f>IFERROR(IF(RIGHT(VLOOKUP($A231,csapatok!$A:$BL,AG$320,FALSE),5)="Csere",VLOOKUP(LEFT(VLOOKUP($A231,csapatok!$A:$BL,AG$320,FALSE),LEN(VLOOKUP($A231,csapatok!$A:$BL,AG$320,FALSE))-6),'csapat-ranglista'!$A:$FP,AG$321,FALSE)/8,VLOOKUP(VLOOKUP($A231,csapatok!$A:$BL,AG$320,FALSE),'csapat-ranglista'!$A:$FP,AG$321,FALSE)/4),0)</f>
        <v>0</v>
      </c>
      <c r="AH231" s="223">
        <f>IFERROR(IF(RIGHT(VLOOKUP($A231,csapatok!$A:$BL,AH$320,FALSE),5)="Csere",VLOOKUP(LEFT(VLOOKUP($A231,csapatok!$A:$BL,AH$320,FALSE),LEN(VLOOKUP($A231,csapatok!$A:$BL,AH$320,FALSE))-6),'csapat-ranglista'!$A:$FP,AH$321,FALSE)/8,VLOOKUP(VLOOKUP($A231,csapatok!$A:$BL,AH$320,FALSE),'csapat-ranglista'!$A:$FP,AH$321,FALSE)/4),0)</f>
        <v>0</v>
      </c>
      <c r="AI231" s="223">
        <f>IFERROR(IF(RIGHT(VLOOKUP($A231,csapatok!$A:$BL,AI$320,FALSE),5)="Csere",VLOOKUP(LEFT(VLOOKUP($A231,csapatok!$A:$BL,AI$320,FALSE),LEN(VLOOKUP($A231,csapatok!$A:$BL,AI$320,FALSE))-6),'csapat-ranglista'!$A:$FP,AI$321,FALSE)/8,VLOOKUP(VLOOKUP($A231,csapatok!$A:$BL,AI$320,FALSE),'csapat-ranglista'!$A:$FP,AI$321,FALSE)/4),0)</f>
        <v>0</v>
      </c>
      <c r="AJ231" s="223">
        <f>IFERROR(IF(RIGHT(VLOOKUP($A231,csapatok!$A:$BL,AJ$320,FALSE),5)="Csere",VLOOKUP(LEFT(VLOOKUP($A231,csapatok!$A:$BL,AJ$320,FALSE),LEN(VLOOKUP($A231,csapatok!$A:$BL,AJ$320,FALSE))-6),'csapat-ranglista'!$A:$FP,AJ$321,FALSE)/8,VLOOKUP(VLOOKUP($A231,csapatok!$A:$BL,AJ$320,FALSE),'csapat-ranglista'!$A:$FP,AJ$321,FALSE)/2),0)</f>
        <v>0</v>
      </c>
      <c r="AK231" s="223">
        <f>IFERROR(IF(RIGHT(VLOOKUP($A231,csapatok!$A:$CN,AK$320,FALSE),5)="Csere",VLOOKUP(LEFT(VLOOKUP($A231,csapatok!$A:$CN,AK$320,FALSE),LEN(VLOOKUP($A231,csapatok!$A:$CN,AK$320,FALSE))-6),'csapat-ranglista'!$A:$FP,AK$321,FALSE)/8,VLOOKUP(VLOOKUP($A231,csapatok!$A:$CN,AK$320,FALSE),'csapat-ranglista'!$A:$FP,AK$321,FALSE)/4),0)</f>
        <v>0</v>
      </c>
      <c r="AL231" s="223">
        <f>IFERROR(IF(RIGHT(VLOOKUP($A231,csapatok!$A:$CN,AL$320,FALSE),5)="Csere",VLOOKUP(LEFT(VLOOKUP($A231,csapatok!$A:$CN,AL$320,FALSE),LEN(VLOOKUP($A231,csapatok!$A:$CN,AL$320,FALSE))-6),'csapat-ranglista'!$A:$FP,AL$321,FALSE)/8,VLOOKUP(VLOOKUP($A231,csapatok!$A:$CN,AL$320,FALSE),'csapat-ranglista'!$A:$FP,AL$321,FALSE)/4),0)</f>
        <v>0</v>
      </c>
      <c r="AM231" s="223">
        <f>IFERROR(IF(RIGHT(VLOOKUP($A231,csapatok!$A:$CN,AM$320,FALSE),5)="Csere",VLOOKUP(LEFT(VLOOKUP($A231,csapatok!$A:$CN,AM$320,FALSE),LEN(VLOOKUP($A231,csapatok!$A:$CN,AM$320,FALSE))-6),'csapat-ranglista'!$A:$FP,AM$321,FALSE)/8,VLOOKUP(VLOOKUP($A231,csapatok!$A:$CN,AM$320,FALSE),'csapat-ranglista'!$A:$FP,AM$321,FALSE)/4),0)</f>
        <v>0</v>
      </c>
      <c r="AN231" s="223">
        <f>IFERROR(IF(RIGHT(VLOOKUP($A231,csapatok!$A:$CN,AN$320,FALSE),5)="Csere",VLOOKUP(LEFT(VLOOKUP($A231,csapatok!$A:$CN,AN$320,FALSE),LEN(VLOOKUP($A231,csapatok!$A:$CN,AN$320,FALSE))-6),'csapat-ranglista'!$A:$FP,AN$321,FALSE)/8,VLOOKUP(VLOOKUP($A231,csapatok!$A:$CN,AN$320,FALSE),'csapat-ranglista'!$A:$FP,AN$321,FALSE)/4),0)</f>
        <v>0</v>
      </c>
      <c r="AO231" s="223">
        <f>IFERROR(IF(RIGHT(VLOOKUP($A231,csapatok!$A:$CN,AO$320,FALSE),5)="Csere",VLOOKUP(LEFT(VLOOKUP($A231,csapatok!$A:$CN,AO$320,FALSE),LEN(VLOOKUP($A231,csapatok!$A:$CN,AO$320,FALSE))-6),'csapat-ranglista'!$A:$FP,AO$321,FALSE)/8,VLOOKUP(VLOOKUP($A231,csapatok!$A:$CN,AO$320,FALSE),'csapat-ranglista'!$A:$FP,AO$321,FALSE)/4),0)</f>
        <v>0</v>
      </c>
      <c r="AP231" s="223">
        <f>IFERROR(IF(RIGHT(VLOOKUP($A231,csapatok!$A:$CN,AP$320,FALSE),5)="Csere",VLOOKUP(LEFT(VLOOKUP($A231,csapatok!$A:$CN,AP$320,FALSE),LEN(VLOOKUP($A231,csapatok!$A:$CN,AP$320,FALSE))-6),'csapat-ranglista'!$A:$FP,AP$321,FALSE)/8,VLOOKUP(VLOOKUP($A231,csapatok!$A:$CN,AP$320,FALSE),'csapat-ranglista'!$A:$FP,AP$321,FALSE)/4),0)</f>
        <v>0</v>
      </c>
      <c r="AQ231" s="223">
        <f>IFERROR(IF(RIGHT(VLOOKUP($A231,csapatok!$A:$CN,AQ$320,FALSE),5)="Csere",VLOOKUP(LEFT(VLOOKUP($A231,csapatok!$A:$CN,AQ$320,FALSE),LEN(VLOOKUP($A231,csapatok!$A:$CN,AQ$320,FALSE))-6),'csapat-ranglista'!$A:$FP,AQ$321,FALSE)/8,VLOOKUP(VLOOKUP($A231,csapatok!$A:$CN,AQ$320,FALSE),'csapat-ranglista'!$A:$FP,AQ$321,FALSE)/4),0)</f>
        <v>0</v>
      </c>
      <c r="AR231" s="223">
        <f>IFERROR(IF(RIGHT(VLOOKUP($A231,csapatok!$A:$CN,AR$320,FALSE),5)="Csere",VLOOKUP(LEFT(VLOOKUP($A231,csapatok!$A:$CN,AR$320,FALSE),LEN(VLOOKUP($A231,csapatok!$A:$CN,AR$320,FALSE))-6),'csapat-ranglista'!$A:$FP,AR$321,FALSE)/8,VLOOKUP(VLOOKUP($A231,csapatok!$A:$CN,AR$320,FALSE),'csapat-ranglista'!$A:$FP,AR$321,FALSE)/4),0)</f>
        <v>0</v>
      </c>
      <c r="AS231" s="223">
        <f>IFERROR(IF(RIGHT(VLOOKUP($A231,csapatok!$A:$CN,AS$320,FALSE),5)="Csere",VLOOKUP(LEFT(VLOOKUP($A231,csapatok!$A:$CN,AS$320,FALSE),LEN(VLOOKUP($A231,csapatok!$A:$CN,AS$320,FALSE))-6),'csapat-ranglista'!$A:$FP,AS$321,FALSE)/8,VLOOKUP(VLOOKUP($A231,csapatok!$A:$CN,AS$320,FALSE),'csapat-ranglista'!$A:$FP,AS$321,FALSE)/4),0)</f>
        <v>0</v>
      </c>
      <c r="AT231" s="223">
        <f>IFERROR(IF(RIGHT(VLOOKUP($A231,csapatok!$A:$CN,AT$320,FALSE),5)="Csere",VLOOKUP(LEFT(VLOOKUP($A231,csapatok!$A:$CN,AT$320,FALSE),LEN(VLOOKUP($A231,csapatok!$A:$CN,AT$320,FALSE))-6),'csapat-ranglista'!$A:$FP,AT$321,FALSE)/8,VLOOKUP(VLOOKUP($A231,csapatok!$A:$CN,AT$320,FALSE),'csapat-ranglista'!$A:$FP,AT$321,FALSE)/4),0)</f>
        <v>0</v>
      </c>
      <c r="AU231" s="223">
        <f>IFERROR(IF(RIGHT(VLOOKUP($A231,csapatok!$A:$CN,AU$320,FALSE),5)="Csere",VLOOKUP(LEFT(VLOOKUP($A231,csapatok!$A:$CN,AU$320,FALSE),LEN(VLOOKUP($A231,csapatok!$A:$CN,AU$320,FALSE))-6),'csapat-ranglista'!$A:$FP,AU$321,FALSE)/8,VLOOKUP(VLOOKUP($A231,csapatok!$A:$CN,AU$320,FALSE),'csapat-ranglista'!$A:$FP,AU$321,FALSE)/4),0)</f>
        <v>0</v>
      </c>
      <c r="AV231" s="223">
        <f>IFERROR(IF(RIGHT(VLOOKUP($A231,csapatok!$A:$CN,AV$320,FALSE),5)="Csere",VLOOKUP(LEFT(VLOOKUP($A231,csapatok!$A:$CN,AV$320,FALSE),LEN(VLOOKUP($A231,csapatok!$A:$CN,AV$320,FALSE))-6),'csapat-ranglista'!$A:$FP,AV$321,FALSE)/8,VLOOKUP(VLOOKUP($A231,csapatok!$A:$CN,AV$320,FALSE),'csapat-ranglista'!$A:$FP,AV$321,FALSE)/4),0)</f>
        <v>0</v>
      </c>
      <c r="AW231" s="223">
        <f>IFERROR(IF(RIGHT(VLOOKUP($A231,csapatok!$A:$CN,AW$320,FALSE),5)="Csere",VLOOKUP(LEFT(VLOOKUP($A231,csapatok!$A:$CN,AW$320,FALSE),LEN(VLOOKUP($A231,csapatok!$A:$CN,AW$320,FALSE))-6),'csapat-ranglista'!$A:$FP,AW$321,FALSE)/8,VLOOKUP(VLOOKUP($A231,csapatok!$A:$CN,AW$320,FALSE),'csapat-ranglista'!$A:$FP,AW$321,FALSE)/4),0)</f>
        <v>0</v>
      </c>
      <c r="AX231" s="223">
        <f>IFERROR(IF(RIGHT(VLOOKUP($A231,csapatok!$A:$CN,AX$320,FALSE),5)="Csere",VLOOKUP(LEFT(VLOOKUP($A231,csapatok!$A:$CN,AX$320,FALSE),LEN(VLOOKUP($A231,csapatok!$A:$CN,AX$320,FALSE))-6),'csapat-ranglista'!$A:$FP,AX$321,FALSE)/8,VLOOKUP(VLOOKUP($A231,csapatok!$A:$CN,AX$320,FALSE),'csapat-ranglista'!$A:$FP,AX$321,FALSE)/4),0)</f>
        <v>0</v>
      </c>
      <c r="AY231" s="223">
        <f>IFERROR(IF(RIGHT(VLOOKUP($A231,csapatok!$A:$NN,AY$320,FALSE),5)="Csere",VLOOKUP(LEFT(VLOOKUP($A231,csapatok!$A:$NN,AY$320,FALSE),LEN(VLOOKUP($A231,csapatok!$A:$NN,AY$320,FALSE))-6),'csapat-ranglista'!$A:$FP,AY$321,FALSE)/8,VLOOKUP(VLOOKUP($A231,csapatok!$A:$NN,AY$320,FALSE),'csapat-ranglista'!$A:$FP,AY$321,FALSE)/4),0)</f>
        <v>0</v>
      </c>
      <c r="AZ231" s="223">
        <f>IFERROR(IF(RIGHT(VLOOKUP($A231,csapatok!$A:$NN,AZ$320,FALSE),5)="Csere",VLOOKUP(LEFT(VLOOKUP($A231,csapatok!$A:$NN,AZ$320,FALSE),LEN(VLOOKUP($A231,csapatok!$A:$NN,AZ$320,FALSE))-6),'csapat-ranglista'!$A:$FP,AZ$321,FALSE)/8,VLOOKUP(VLOOKUP($A231,csapatok!$A:$NN,AZ$320,FALSE),'csapat-ranglista'!$A:$FP,AZ$321,FALSE)/4),0)</f>
        <v>0</v>
      </c>
      <c r="BA231" s="223">
        <f>IFERROR(IF(RIGHT(VLOOKUP($A231,csapatok!$A:$NN,BA$320,FALSE),5)="Csere",VLOOKUP(LEFT(VLOOKUP($A231,csapatok!$A:$NN,BA$320,FALSE),LEN(VLOOKUP($A231,csapatok!$A:$NN,BA$320,FALSE))-6),'csapat-ranglista'!$A:$FP,BA$321,FALSE)/8,VLOOKUP(VLOOKUP($A231,csapatok!$A:$NN,BA$320,FALSE),'csapat-ranglista'!$A:$FP,BA$321,FALSE)/4),0)</f>
        <v>0</v>
      </c>
      <c r="BB231" s="223">
        <f>IFERROR(IF(RIGHT(VLOOKUP($A231,csapatok!$A:$NN,BB$320,FALSE),5)="Csere",VLOOKUP(LEFT(VLOOKUP($A231,csapatok!$A:$NN,BB$320,FALSE),LEN(VLOOKUP($A231,csapatok!$A:$NN,BB$320,FALSE))-6),'csapat-ranglista'!$A:$FP,BB$321,FALSE)/8,VLOOKUP(VLOOKUP($A231,csapatok!$A:$NN,BB$320,FALSE),'csapat-ranglista'!$A:$FP,BB$321,FALSE)/4),0)</f>
        <v>0</v>
      </c>
      <c r="BC231" s="224">
        <f>versenyek!$ES$11*IFERROR(VLOOKUP(VLOOKUP($A231,versenyek!ER:ET,3,FALSE),szabalyok!$A$16:$B$23,2,FALSE)/4,0)</f>
        <v>0</v>
      </c>
      <c r="BD231" s="224">
        <f>versenyek!$EV$11*IFERROR(VLOOKUP(VLOOKUP($A231,versenyek!EU:EW,3,FALSE),szabalyok!$A$16:$B$23,2,FALSE)/4,0)</f>
        <v>0</v>
      </c>
      <c r="BE231" s="223">
        <f>IFERROR(IF(RIGHT(VLOOKUP($A231,csapatok!$A:$NN,BE$320,FALSE),5)="Csere",VLOOKUP(LEFT(VLOOKUP($A231,csapatok!$A:$NN,BE$320,FALSE),LEN(VLOOKUP($A231,csapatok!$A:$NN,BE$320,FALSE))-6),'csapat-ranglista'!$A:$FP,BE$321,FALSE)/8,VLOOKUP(VLOOKUP($A231,csapatok!$A:$NN,BE$320,FALSE),'csapat-ranglista'!$A:$FP,BE$321,FALSE)/4),0)</f>
        <v>0</v>
      </c>
      <c r="BF231" s="223">
        <f>IFERROR(IF(RIGHT(VLOOKUP($A231,csapatok!$A:$NN,BF$320,FALSE),5)="Csere",VLOOKUP(LEFT(VLOOKUP($A231,csapatok!$A:$NN,BF$320,FALSE),LEN(VLOOKUP($A231,csapatok!$A:$NN,BF$320,FALSE))-6),'csapat-ranglista'!$A:$FP,BF$321,FALSE)/8,VLOOKUP(VLOOKUP($A231,csapatok!$A:$NN,BF$320,FALSE),'csapat-ranglista'!$A:$FP,BF$321,FALSE)/4),0)</f>
        <v>0</v>
      </c>
      <c r="BG231" s="223">
        <f>IFERROR(IF(RIGHT(VLOOKUP($A231,csapatok!$A:$NN,BG$320,FALSE),5)="Csere",VLOOKUP(LEFT(VLOOKUP($A231,csapatok!$A:$NN,BG$320,FALSE),LEN(VLOOKUP($A231,csapatok!$A:$NN,BG$320,FALSE))-6),'csapat-ranglista'!$A:$FP,BG$321,FALSE)/8,VLOOKUP(VLOOKUP($A231,csapatok!$A:$NN,BG$320,FALSE),'csapat-ranglista'!$A:$FP,BG$321,FALSE)/4),0)</f>
        <v>0</v>
      </c>
      <c r="BH231" s="223">
        <f>IFERROR(IF(RIGHT(VLOOKUP($A231,csapatok!$A:$NN,BH$320,FALSE),5)="Csere",VLOOKUP(LEFT(VLOOKUP($A231,csapatok!$A:$NN,BH$320,FALSE),LEN(VLOOKUP($A231,csapatok!$A:$NN,BH$320,FALSE))-6),'csapat-ranglista'!$A:$FP,BH$321,FALSE)/8,VLOOKUP(VLOOKUP($A231,csapatok!$A:$NN,BH$320,FALSE),'csapat-ranglista'!$A:$FP,BH$321,FALSE)/4),0)</f>
        <v>0</v>
      </c>
      <c r="BI231" s="223">
        <f>IFERROR(IF(RIGHT(VLOOKUP($A231,csapatok!$A:$NN,BI$320,FALSE),5)="Csere",VLOOKUP(LEFT(VLOOKUP($A231,csapatok!$A:$NN,BI$320,FALSE),LEN(VLOOKUP($A231,csapatok!$A:$NN,BI$320,FALSE))-6),'csapat-ranglista'!$A:$FP,BI$321,FALSE)/8,VLOOKUP(VLOOKUP($A231,csapatok!$A:$NN,BI$320,FALSE),'csapat-ranglista'!$A:$FP,BI$321,FALSE)/4),0)</f>
        <v>0</v>
      </c>
      <c r="BJ231" s="223">
        <f>IFERROR(IF(RIGHT(VLOOKUP($A231,csapatok!$A:$NN,BJ$320,FALSE),5)="Csere",VLOOKUP(LEFT(VLOOKUP($A231,csapatok!$A:$NN,BJ$320,FALSE),LEN(VLOOKUP($A231,csapatok!$A:$NN,BJ$320,FALSE))-6),'csapat-ranglista'!$A:$FP,BJ$321,FALSE)/8,VLOOKUP(VLOOKUP($A231,csapatok!$A:$NN,BJ$320,FALSE),'csapat-ranglista'!$A:$FP,BJ$321,FALSE)/4),0)</f>
        <v>0</v>
      </c>
      <c r="BK231" s="223">
        <f>IFERROR(IF(RIGHT(VLOOKUP($A231,csapatok!$A:$NN,BK$320,FALSE),5)="Csere",VLOOKUP(LEFT(VLOOKUP($A231,csapatok!$A:$NN,BK$320,FALSE),LEN(VLOOKUP($A231,csapatok!$A:$NN,BK$320,FALSE))-6),'csapat-ranglista'!$A:$FP,BK$321,FALSE)/8,VLOOKUP(VLOOKUP($A231,csapatok!$A:$NN,BK$320,FALSE),'csapat-ranglista'!$A:$FP,BK$321,FALSE)/4),0)</f>
        <v>0</v>
      </c>
      <c r="BL231" s="223">
        <f>IFERROR(IF(RIGHT(VLOOKUP($A231,csapatok!$A:$NN,BL$320,FALSE),5)="Csere",VLOOKUP(LEFT(VLOOKUP($A231,csapatok!$A:$NN,BL$320,FALSE),LEN(VLOOKUP($A231,csapatok!$A:$NN,BL$320,FALSE))-6),'csapat-ranglista'!$A:$FP,BL$321,FALSE)/8,VLOOKUP(VLOOKUP($A231,csapatok!$A:$NN,BL$320,FALSE),'csapat-ranglista'!$A:$FP,BL$321,FALSE)/4),0)</f>
        <v>0</v>
      </c>
      <c r="BM231" s="223">
        <f>IFERROR(IF(RIGHT(VLOOKUP($A231,csapatok!$A:$NN,BM$320,FALSE),5)="Csere",VLOOKUP(LEFT(VLOOKUP($A231,csapatok!$A:$NN,BM$320,FALSE),LEN(VLOOKUP($A231,csapatok!$A:$NN,BM$320,FALSE))-6),'csapat-ranglista'!$A:$FP,BM$321,FALSE)/8,VLOOKUP(VLOOKUP($A231,csapatok!$A:$NN,BM$320,FALSE),'csapat-ranglista'!$A:$FP,BM$321,FALSE)/4),0)</f>
        <v>0</v>
      </c>
      <c r="BN231" s="223">
        <f>IFERROR(IF(RIGHT(VLOOKUP($A231,csapatok!$A:$NN,BN$320,FALSE),5)="Csere",VLOOKUP(LEFT(VLOOKUP($A231,csapatok!$A:$NN,BN$320,FALSE),LEN(VLOOKUP($A231,csapatok!$A:$NN,BN$320,FALSE))-6),'csapat-ranglista'!$A:$FP,BN$321,FALSE)/8,VLOOKUP(VLOOKUP($A231,csapatok!$A:$NN,BN$320,FALSE),'csapat-ranglista'!$A:$FP,BN$321,FALSE)/4),0)</f>
        <v>0</v>
      </c>
      <c r="BO231" s="223">
        <f>IFERROR(IF(RIGHT(VLOOKUP($A231,csapatok!$A:$NN,BO$320,FALSE),5)="Csere",VLOOKUP(LEFT(VLOOKUP($A231,csapatok!$A:$NN,BO$320,FALSE),LEN(VLOOKUP($A231,csapatok!$A:$NN,BO$320,FALSE))-6),'csapat-ranglista'!$A:$FP,BO$321,FALSE)/8,VLOOKUP(VLOOKUP($A231,csapatok!$A:$NN,BO$320,FALSE),'csapat-ranglista'!$A:$FP,BO$321,FALSE)/4),0)</f>
        <v>0</v>
      </c>
      <c r="BP231" s="223">
        <f>IFERROR(IF(RIGHT(VLOOKUP($A231,csapatok!$A:$NN,BP$320,FALSE),5)="Csere",VLOOKUP(LEFT(VLOOKUP($A231,csapatok!$A:$NN,BP$320,FALSE),LEN(VLOOKUP($A231,csapatok!$A:$NN,BP$320,FALSE))-6),'csapat-ranglista'!$A:$FP,BP$321,FALSE)/8,VLOOKUP(VLOOKUP($A231,csapatok!$A:$NN,BP$320,FALSE),'csapat-ranglista'!$A:$FP,BP$321,FALSE)/4),0)</f>
        <v>0</v>
      </c>
      <c r="BQ231" s="223">
        <f>IFERROR(IF(RIGHT(VLOOKUP($A231,csapatok!$A:$NN,BQ$320,FALSE),5)="Csere",VLOOKUP(LEFT(VLOOKUP($A231,csapatok!$A:$NN,BQ$320,FALSE),LEN(VLOOKUP($A231,csapatok!$A:$NN,BQ$320,FALSE))-6),'csapat-ranglista'!$A:$FP,BQ$321,FALSE)/8,VLOOKUP(VLOOKUP($A231,csapatok!$A:$NN,BQ$320,FALSE),'csapat-ranglista'!$A:$FP,BQ$321,FALSE)/4),0)</f>
        <v>0</v>
      </c>
      <c r="BR231" s="223">
        <f>IFERROR(IF(RIGHT(VLOOKUP($A231,csapatok!$A:$NN,BR$320,FALSE),5)="Csere",VLOOKUP(LEFT(VLOOKUP($A231,csapatok!$A:$NN,BR$320,FALSE),LEN(VLOOKUP($A231,csapatok!$A:$NN,BR$320,FALSE))-6),'csapat-ranglista'!$A:$FP,BR$321,FALSE)/8,VLOOKUP(VLOOKUP($A231,csapatok!$A:$NN,BR$320,FALSE),'csapat-ranglista'!$A:$FP,BR$321,FALSE)/4),0)</f>
        <v>0</v>
      </c>
      <c r="BS231" s="223">
        <f>IFERROR(IF(RIGHT(VLOOKUP($A231,csapatok!$A:$NN,BS$320,FALSE),5)="Csere",VLOOKUP(LEFT(VLOOKUP($A231,csapatok!$A:$NN,BS$320,FALSE),LEN(VLOOKUP($A231,csapatok!$A:$NN,BS$320,FALSE))-6),'csapat-ranglista'!$A:$FP,BS$321,FALSE)/8,VLOOKUP(VLOOKUP($A231,csapatok!$A:$NN,BS$320,FALSE),'csapat-ranglista'!$A:$FP,BS$321,FALSE)/4),0)</f>
        <v>0</v>
      </c>
      <c r="BT231" s="223">
        <f>IFERROR(IF(RIGHT(VLOOKUP($A231,csapatok!$A:$NN,BT$320,FALSE),5)="Csere",VLOOKUP(LEFT(VLOOKUP($A231,csapatok!$A:$NN,BT$320,FALSE),LEN(VLOOKUP($A231,csapatok!$A:$NN,BT$320,FALSE))-6),'csapat-ranglista'!$A:$FP,BT$321,FALSE)/8,VLOOKUP(VLOOKUP($A231,csapatok!$A:$NN,BT$320,FALSE),'csapat-ranglista'!$A:$FP,BT$321,FALSE)/4),0)</f>
        <v>0</v>
      </c>
      <c r="BU231" s="223">
        <f>IFERROR(IF(RIGHT(VLOOKUP($A231,csapatok!$A:$NN,BU$320,FALSE),5)="Csere",VLOOKUP(LEFT(VLOOKUP($A231,csapatok!$A:$NN,BU$320,FALSE),LEN(VLOOKUP($A231,csapatok!$A:$NN,BU$320,FALSE))-6),'csapat-ranglista'!$A:$FP,BU$321,FALSE)/8,VLOOKUP(VLOOKUP($A231,csapatok!$A:$NN,BU$320,FALSE),'csapat-ranglista'!$A:$FP,BU$321,FALSE)/4),0)</f>
        <v>0</v>
      </c>
      <c r="BV231" s="223">
        <f>IFERROR(IF(RIGHT(VLOOKUP($A231,csapatok!$A:$NN,BV$320,FALSE),5)="Csere",VLOOKUP(LEFT(VLOOKUP($A231,csapatok!$A:$NN,BV$320,FALSE),LEN(VLOOKUP($A231,csapatok!$A:$NN,BV$320,FALSE))-6),'csapat-ranglista'!$A:$FP,BV$321,FALSE)/8,VLOOKUP(VLOOKUP($A231,csapatok!$A:$NN,BV$320,FALSE),'csapat-ranglista'!$A:$FP,BV$321,FALSE)/4),0)</f>
        <v>0</v>
      </c>
      <c r="BW231" s="223">
        <f>IFERROR(IF(RIGHT(VLOOKUP($A231,csapatok!$A:$NN,BW$320,FALSE),5)="Csere",VLOOKUP(LEFT(VLOOKUP($A231,csapatok!$A:$NN,BW$320,FALSE),LEN(VLOOKUP($A231,csapatok!$A:$NN,BW$320,FALSE))-6),'csapat-ranglista'!$A:$FP,BW$321,FALSE)/8,VLOOKUP(VLOOKUP($A231,csapatok!$A:$NN,BW$320,FALSE),'csapat-ranglista'!$A:$FP,BW$321,FALSE)/4),0)</f>
        <v>0</v>
      </c>
      <c r="BX231" s="223">
        <f>IFERROR(IF(RIGHT(VLOOKUP($A231,csapatok!$A:$NN,BX$320,FALSE),5)="Csere",VLOOKUP(LEFT(VLOOKUP($A231,csapatok!$A:$NN,BX$320,FALSE),LEN(VLOOKUP($A231,csapatok!$A:$NN,BX$320,FALSE))-6),'csapat-ranglista'!$A:$FP,BX$321,FALSE)/8,VLOOKUP(VLOOKUP($A231,csapatok!$A:$NN,BX$320,FALSE),'csapat-ranglista'!$A:$FP,BX$321,FALSE)/4),0)</f>
        <v>0</v>
      </c>
      <c r="BY231" s="223">
        <f>IFERROR(IF(RIGHT(VLOOKUP($A231,csapatok!$A:$NN,BY$320,FALSE),5)="Csere",VLOOKUP(LEFT(VLOOKUP($A231,csapatok!$A:$NN,BY$320,FALSE),LEN(VLOOKUP($A231,csapatok!$A:$NN,BY$320,FALSE))-6),'csapat-ranglista'!$A:$FP,BY$321,FALSE)/8,VLOOKUP(VLOOKUP($A231,csapatok!$A:$NN,BY$320,FALSE),'csapat-ranglista'!$A:$FP,BY$321,FALSE)/4),0)</f>
        <v>0</v>
      </c>
      <c r="BZ231" s="223">
        <f>IFERROR(IF(RIGHT(VLOOKUP($A231,csapatok!$A:$NN,BZ$320,FALSE),5)="Csere",VLOOKUP(LEFT(VLOOKUP($A231,csapatok!$A:$NN,BZ$320,FALSE),LEN(VLOOKUP($A231,csapatok!$A:$NN,BZ$320,FALSE))-6),'csapat-ranglista'!$A:$FP,BZ$321,FALSE)/8,VLOOKUP(VLOOKUP($A231,csapatok!$A:$NN,BZ$320,FALSE),'csapat-ranglista'!$A:$FP,BZ$321,FALSE)/4),0)</f>
        <v>0</v>
      </c>
      <c r="CA231" s="223">
        <f>IFERROR(IF(RIGHT(VLOOKUP($A231,csapatok!$A:$NN,CA$320,FALSE),5)="Csere",VLOOKUP(LEFT(VLOOKUP($A231,csapatok!$A:$NN,CA$320,FALSE),LEN(VLOOKUP($A231,csapatok!$A:$NN,CA$320,FALSE))-6),'csapat-ranglista'!$A:$FP,CA$321,FALSE)/8,VLOOKUP(VLOOKUP($A231,csapatok!$A:$NN,CA$320,FALSE),'csapat-ranglista'!$A:$FP,CA$321,FALSE)/4),0)</f>
        <v>0</v>
      </c>
      <c r="CB231" s="223">
        <f>IFERROR(IF(RIGHT(VLOOKUP($A231,csapatok!$A:$NN,CB$320,FALSE),5)="Csere",VLOOKUP(LEFT(VLOOKUP($A231,csapatok!$A:$NN,CB$320,FALSE),LEN(VLOOKUP($A231,csapatok!$A:$NN,CB$320,FALSE))-6),'csapat-ranglista'!$A:$FP,CB$321,FALSE)/8,VLOOKUP(VLOOKUP($A231,csapatok!$A:$NN,CB$320,FALSE),'csapat-ranglista'!$A:$FP,CB$321,FALSE)/4),0)</f>
        <v>0</v>
      </c>
      <c r="CC231" s="223">
        <f>IFERROR(IF(RIGHT(VLOOKUP($A231,csapatok!$A:$NN,CC$320,FALSE),5)="Csere",VLOOKUP(LEFT(VLOOKUP($A231,csapatok!$A:$NN,CC$320,FALSE),LEN(VLOOKUP($A231,csapatok!$A:$NN,CC$320,FALSE))-6),'csapat-ranglista'!$A:$FP,CC$321,FALSE)/8,VLOOKUP(VLOOKUP($A231,csapatok!$A:$NN,CC$320,FALSE),'csapat-ranglista'!$A:$FP,CC$321,FALSE)/4),0)</f>
        <v>0</v>
      </c>
      <c r="CD231" s="223">
        <f>IFERROR(IF(RIGHT(VLOOKUP($A231,csapatok!$A:$NN,CD$320,FALSE),5)="Csere",VLOOKUP(LEFT(VLOOKUP($A231,csapatok!$A:$NN,CD$320,FALSE),LEN(VLOOKUP($A231,csapatok!$A:$NN,CD$320,FALSE))-6),'csapat-ranglista'!$A:$FP,CD$321,FALSE)/8,VLOOKUP(VLOOKUP($A231,csapatok!$A:$NN,CD$320,FALSE),'csapat-ranglista'!$A:$FP,CD$321,FALSE)/4),0)</f>
        <v>0</v>
      </c>
      <c r="CE231" s="223">
        <f>IFERROR(IF(RIGHT(VLOOKUP($A231,csapatok!$A:$NN,CE$320,FALSE),5)="Csere",VLOOKUP(LEFT(VLOOKUP($A231,csapatok!$A:$NN,CE$320,FALSE),LEN(VLOOKUP($A231,csapatok!$A:$NN,CE$320,FALSE))-6),'csapat-ranglista'!$A:$FP,CE$321,FALSE)/8,VLOOKUP(VLOOKUP($A231,csapatok!$A:$NN,CE$320,FALSE),'csapat-ranglista'!$A:$FP,CE$321,FALSE)/4),0)</f>
        <v>0</v>
      </c>
      <c r="CF231" s="223">
        <f>IFERROR(IF(RIGHT(VLOOKUP($A231,csapatok!$A:$NN,CF$320,FALSE),5)="Csere",VLOOKUP(LEFT(VLOOKUP($A231,csapatok!$A:$NN,CF$320,FALSE),LEN(VLOOKUP($A231,csapatok!$A:$NN,CF$320,FALSE))-6),'csapat-ranglista'!$A:$FP,CF$321,FALSE)/8,VLOOKUP(VLOOKUP($A231,csapatok!$A:$NN,CF$320,FALSE),'csapat-ranglista'!$A:$FP,CF$321,FALSE)/4),0)</f>
        <v>0</v>
      </c>
      <c r="CG231" s="223">
        <f>IFERROR(IF(RIGHT(VLOOKUP($A231,csapatok!$A:$NN,CG$320,FALSE),5)="Csere",VLOOKUP(LEFT(VLOOKUP($A231,csapatok!$A:$NN,CG$320,FALSE),LEN(VLOOKUP($A231,csapatok!$A:$NN,CG$320,FALSE))-6),'csapat-ranglista'!$A:$FP,CG$321,FALSE)/8,VLOOKUP(VLOOKUP($A231,csapatok!$A:$NN,CG$320,FALSE),'csapat-ranglista'!$A:$FP,CG$321,FALSE)/4),0)</f>
        <v>0</v>
      </c>
      <c r="CH231" s="223">
        <f>IFERROR(IF(RIGHT(VLOOKUP($A231,csapatok!$A:$NN,CH$320,FALSE),5)="Csere",VLOOKUP(LEFT(VLOOKUP($A231,csapatok!$A:$NN,CH$320,FALSE),LEN(VLOOKUP($A231,csapatok!$A:$NN,CH$320,FALSE))-6),'csapat-ranglista'!$A:$FP,CH$321,FALSE)/8,VLOOKUP(VLOOKUP($A231,csapatok!$A:$NN,CH$320,FALSE),'csapat-ranglista'!$A:$FP,CH$321,FALSE)/4),0)</f>
        <v>0</v>
      </c>
      <c r="CI231" s="223">
        <f>IFERROR(IF(RIGHT(VLOOKUP($A231,csapatok!$A:$NN,CI$320,FALSE),5)="Csere",VLOOKUP(LEFT(VLOOKUP($A231,csapatok!$A:$NN,CI$320,FALSE),LEN(VLOOKUP($A231,csapatok!$A:$NN,CI$320,FALSE))-6),'csapat-ranglista'!$A:$FP,CI$321,FALSE)/8,VLOOKUP(VLOOKUP($A231,csapatok!$A:$NN,CI$320,FALSE),'csapat-ranglista'!$A:$FP,CI$321,FALSE)/4),0)</f>
        <v>0</v>
      </c>
      <c r="CJ231" s="224">
        <f>versenyek!$IQ$11*IFERROR(VLOOKUP(VLOOKUP($A231,versenyek!IP:IR,3,FALSE),szabalyok!$A$16:$B$23,2,FALSE)/4,0)</f>
        <v>0</v>
      </c>
      <c r="CK231" s="224">
        <f>versenyek!$IT$11*IFERROR(VLOOKUP(VLOOKUP($A231,versenyek!IS:IU,3,FALSE),szabalyok!$A$16:$B$23,2,FALSE)/4,0)</f>
        <v>0</v>
      </c>
      <c r="CL231" s="223">
        <f>IFERROR(IF(RIGHT(VLOOKUP($A231,csapatok!$A:$NN,CL$320,FALSE),5)="Csere",VLOOKUP(LEFT(VLOOKUP($A231,csapatok!$A:$NN,CL$320,FALSE),LEN(VLOOKUP($A231,csapatok!$A:$NN,CL$320,FALSE))-6),'csapat-ranglista'!$A:$FP,CL$321,FALSE)/8,VLOOKUP(VLOOKUP($A231,csapatok!$A:$NN,CL$320,FALSE),'csapat-ranglista'!$A:$FP,CL$321,FALSE)/4),0)</f>
        <v>0</v>
      </c>
      <c r="CM231" s="223">
        <f>IFERROR(IF(RIGHT(VLOOKUP($A231,csapatok!$A:$NN,CM$320,FALSE),5)="Csere",VLOOKUP(LEFT(VLOOKUP($A231,csapatok!$A:$NN,CM$320,FALSE),LEN(VLOOKUP($A231,csapatok!$A:$NN,CM$320,FALSE))-6),'csapat-ranglista'!$A:$FP,CM$321,FALSE)/8,VLOOKUP(VLOOKUP($A231,csapatok!$A:$NN,CM$320,FALSE),'csapat-ranglista'!$A:$FP,CM$321,FALSE)/4),0)</f>
        <v>0</v>
      </c>
      <c r="CN231" s="223">
        <f>IFERROR(IF(RIGHT(VLOOKUP($A231,csapatok!$A:$NN,CN$320,FALSE),5)="Csere",VLOOKUP(LEFT(VLOOKUP($A231,csapatok!$A:$NN,CN$320,FALSE),LEN(VLOOKUP($A231,csapatok!$A:$NN,CN$320,FALSE))-6),'csapat-ranglista'!$A:$FP,CN$321,FALSE)/8,VLOOKUP(VLOOKUP($A231,csapatok!$A:$NN,CN$320,FALSE),'csapat-ranglista'!$A:$FP,CN$321,FALSE)/4),0)</f>
        <v>0</v>
      </c>
      <c r="CO231" s="223">
        <f>IFERROR(IF(RIGHT(VLOOKUP($A231,csapatok!$A:$NN,CO$320,FALSE),5)="Csere",VLOOKUP(LEFT(VLOOKUP($A231,csapatok!$A:$NN,CO$320,FALSE),LEN(VLOOKUP($A231,csapatok!$A:$NN,CO$320,FALSE))-6),'csapat-ranglista'!$A:$FP,CO$321,FALSE)/8,VLOOKUP(VLOOKUP($A231,csapatok!$A:$NN,CO$320,FALSE),'csapat-ranglista'!$A:$FP,CO$321,FALSE)/4),0)</f>
        <v>0</v>
      </c>
      <c r="CP231" s="223">
        <f>IFERROR(IF(RIGHT(VLOOKUP($A231,csapatok!$A:$NN,CP$320,FALSE),5)="Csere",VLOOKUP(LEFT(VLOOKUP($A231,csapatok!$A:$NN,CP$320,FALSE),LEN(VLOOKUP($A231,csapatok!$A:$NN,CP$320,FALSE))-6),'csapat-ranglista'!$A:$FP,CP$321,FALSE)/8,VLOOKUP(VLOOKUP($A231,csapatok!$A:$NN,CP$320,FALSE),'csapat-ranglista'!$A:$FP,CP$321,FALSE)/4),0)</f>
        <v>0</v>
      </c>
      <c r="CQ231" s="223">
        <f>IFERROR(IF(RIGHT(VLOOKUP($A231,csapatok!$A:$NN,CQ$320,FALSE),5)="Csere",VLOOKUP(LEFT(VLOOKUP($A231,csapatok!$A:$NN,CQ$320,FALSE),LEN(VLOOKUP($A231,csapatok!$A:$NN,CQ$320,FALSE))-6),'csapat-ranglista'!$A:$FP,CQ$321,FALSE)/8,VLOOKUP(VLOOKUP($A231,csapatok!$A:$NN,CQ$320,FALSE),'csapat-ranglista'!$A:$FP,CQ$321,FALSE)/4),0)</f>
        <v>0</v>
      </c>
      <c r="CR231" s="223">
        <f>IFERROR(IF(RIGHT(VLOOKUP($A231,csapatok!$A:$NN,CR$320,FALSE),5)="Csere",VLOOKUP(LEFT(VLOOKUP($A231,csapatok!$A:$NN,CR$320,FALSE),LEN(VLOOKUP($A231,csapatok!$A:$NN,CR$320,FALSE))-6),'csapat-ranglista'!$A:$FP,CR$321,FALSE)/8,VLOOKUP(VLOOKUP($A231,csapatok!$A:$NN,CR$320,FALSE),'csapat-ranglista'!$A:$FP,CR$321,FALSE)/4),0)</f>
        <v>0</v>
      </c>
      <c r="CS231" s="223">
        <f>IFERROR(IF(RIGHT(VLOOKUP($A231,csapatok!$A:$NN,CS$320,FALSE),5)="Csere",VLOOKUP(LEFT(VLOOKUP($A231,csapatok!$A:$NN,CS$320,FALSE),LEN(VLOOKUP($A231,csapatok!$A:$NN,CS$320,FALSE))-6),'csapat-ranglista'!$A:$FP,CS$321,FALSE)/8,VLOOKUP(VLOOKUP($A231,csapatok!$A:$NN,CS$320,FALSE),'csapat-ranglista'!$A:$FP,CS$321,FALSE)/4),0)</f>
        <v>0</v>
      </c>
      <c r="CT231" s="223">
        <f>IFERROR(IF(RIGHT(VLOOKUP($A231,csapatok!$A:$NN,CT$320,FALSE),5)="Csere",VLOOKUP(LEFT(VLOOKUP($A231,csapatok!$A:$NN,CT$320,FALSE),LEN(VLOOKUP($A231,csapatok!$A:$NN,CT$320,FALSE))-6),'csapat-ranglista'!$A:$FP,CT$321,FALSE)/8,VLOOKUP(VLOOKUP($A231,csapatok!$A:$NN,CT$320,FALSE),'csapat-ranglista'!$A:$FP,CT$321,FALSE)/4),0)</f>
        <v>0</v>
      </c>
      <c r="CU231" s="223">
        <f>IFERROR(IF(RIGHT(VLOOKUP($A231,csapatok!$A:$NN,CU$320,FALSE),5)="Csere",VLOOKUP(LEFT(VLOOKUP($A231,csapatok!$A:$NN,CU$320,FALSE),LEN(VLOOKUP($A231,csapatok!$A:$NN,CU$320,FALSE))-6),'csapat-ranglista'!$A:$FP,CU$321,FALSE)/8,VLOOKUP(VLOOKUP($A231,csapatok!$A:$NN,CU$320,FALSE),'csapat-ranglista'!$A:$FP,CU$321,FALSE)/4),0)</f>
        <v>0</v>
      </c>
      <c r="CV231" s="223">
        <f>IFERROR(IF(RIGHT(VLOOKUP($A231,csapatok!$A:$NN,CV$320,FALSE),5)="Csere",VLOOKUP(LEFT(VLOOKUP($A231,csapatok!$A:$NN,CV$320,FALSE),LEN(VLOOKUP($A231,csapatok!$A:$NN,CV$320,FALSE))-6),'csapat-ranglista'!$A:$FP,CV$321,FALSE)/8,VLOOKUP(VLOOKUP($A231,csapatok!$A:$NN,CV$320,FALSE),'csapat-ranglista'!$A:$FP,CV$321,FALSE)/4),0)</f>
        <v>0</v>
      </c>
      <c r="CW231" s="223">
        <f>IFERROR(IF(RIGHT(VLOOKUP($A231,csapatok!$A:$NN,CW$320,FALSE),5)="Csere",VLOOKUP(LEFT(VLOOKUP($A231,csapatok!$A:$NN,CW$320,FALSE),LEN(VLOOKUP($A231,csapatok!$A:$NN,CW$320,FALSE))-6),'csapat-ranglista'!$A:$FP,CW$321,FALSE)/8,VLOOKUP(VLOOKUP($A231,csapatok!$A:$NN,CW$320,FALSE),'csapat-ranglista'!$A:$FP,CW$321,FALSE)/4),0)</f>
        <v>0</v>
      </c>
      <c r="CX231" s="223">
        <f>IFERROR(IF(RIGHT(VLOOKUP($A231,csapatok!$A:$NN,CX$320,FALSE),5)="Csere",VLOOKUP(LEFT(VLOOKUP($A231,csapatok!$A:$NN,CX$320,FALSE),LEN(VLOOKUP($A231,csapatok!$A:$NN,CX$320,FALSE))-6),'csapat-ranglista'!$A:$FP,CX$321,FALSE)/8,VLOOKUP(VLOOKUP($A231,csapatok!$A:$NN,CX$320,FALSE),'csapat-ranglista'!$A:$FP,CX$321,FALSE)/4),0)</f>
        <v>0</v>
      </c>
      <c r="CY231" s="223">
        <f>IFERROR(IF(RIGHT(VLOOKUP($A231,csapatok!$A:$NN,CY$320,FALSE),5)="Csere",VLOOKUP(LEFT(VLOOKUP($A231,csapatok!$A:$NN,CY$320,FALSE),LEN(VLOOKUP($A231,csapatok!$A:$NN,CY$320,FALSE))-6),'csapat-ranglista'!$A:$FP,CY$321,FALSE)/8,VLOOKUP(VLOOKUP($A231,csapatok!$A:$NN,CY$320,FALSE),'csapat-ranglista'!$A:$FP,CY$321,FALSE)/4),0)</f>
        <v>0</v>
      </c>
      <c r="CZ231" s="223">
        <f>IFERROR(IF(RIGHT(VLOOKUP($A231,csapatok!$A:$NN,CZ$320,FALSE),5)="Csere",VLOOKUP(LEFT(VLOOKUP($A231,csapatok!$A:$NN,CZ$320,FALSE),LEN(VLOOKUP($A231,csapatok!$A:$NN,CZ$320,FALSE))-6),'csapat-ranglista'!$A:$FP,CZ$321,FALSE)/8,VLOOKUP(VLOOKUP($A231,csapatok!$A:$NN,CZ$320,FALSE),'csapat-ranglista'!$A:$FP,CZ$321,FALSE)/4),0)</f>
        <v>0</v>
      </c>
      <c r="DA231" s="223">
        <f>IFERROR(IF(RIGHT(VLOOKUP($A231,csapatok!$A:$NN,DA$320,FALSE),5)="Csere",VLOOKUP(LEFT(VLOOKUP($A231,csapatok!$A:$NN,DA$320,FALSE),LEN(VLOOKUP($A231,csapatok!$A:$NN,DA$320,FALSE))-6),'csapat-ranglista'!$A:$FP,DA$321,FALSE)/8,VLOOKUP(VLOOKUP($A231,csapatok!$A:$NN,DA$320,FALSE),'csapat-ranglista'!$A:$FP,DA$321,FALSE)/4),0)</f>
        <v>0</v>
      </c>
      <c r="DB231" s="223">
        <f>IFERROR(IF(RIGHT(VLOOKUP($A231,csapatok!$A:$NN,DB$320,FALSE),5)="Csere",VLOOKUP(LEFT(VLOOKUP($A231,csapatok!$A:$NN,DB$320,FALSE),LEN(VLOOKUP($A231,csapatok!$A:$NN,DB$320,FALSE))-6),'csapat-ranglista'!$A:$FP,DB$321,FALSE)/8,VLOOKUP(VLOOKUP($A231,csapatok!$A:$NN,DB$320,FALSE),'csapat-ranglista'!$A:$FP,DB$321,FALSE)/4),0)</f>
        <v>0</v>
      </c>
      <c r="DC231" s="223">
        <f>IFERROR(IF(RIGHT(VLOOKUP($A231,csapatok!$A:$NN,DC$320,FALSE),5)="Csere",VLOOKUP(LEFT(VLOOKUP($A231,csapatok!$A:$NN,DC$320,FALSE),LEN(VLOOKUP($A231,csapatok!$A:$NN,DC$320,FALSE))-6),'csapat-ranglista'!$A:$FP,DC$321,FALSE)/8,VLOOKUP(VLOOKUP($A231,csapatok!$A:$NN,DC$320,FALSE),'csapat-ranglista'!$A:$FP,DC$321,FALSE)/4),0)</f>
        <v>0</v>
      </c>
      <c r="DD231" s="223">
        <f>IFERROR(IF(RIGHT(VLOOKUP($A231,csapatok!$A:$NN,DD$320,FALSE),5)="Csere",VLOOKUP(LEFT(VLOOKUP($A231,csapatok!$A:$NN,DD$320,FALSE),LEN(VLOOKUP($A231,csapatok!$A:$NN,DD$320,FALSE))-6),'csapat-ranglista'!$A:$FP,DD$321,FALSE)/8,VLOOKUP(VLOOKUP($A231,csapatok!$A:$NN,DD$320,FALSE),'csapat-ranglista'!$A:$FP,DD$321,FALSE)/4),0)</f>
        <v>0</v>
      </c>
      <c r="DE231" s="223">
        <f>IFERROR(IF(RIGHT(VLOOKUP($A231,csapatok!$A:$NN,DE$320,FALSE),5)="Csere",VLOOKUP(LEFT(VLOOKUP($A231,csapatok!$A:$NN,DE$320,FALSE),LEN(VLOOKUP($A231,csapatok!$A:$NN,DE$320,FALSE))-6),'csapat-ranglista'!$A:$FP,DE$321,FALSE)/8,VLOOKUP(VLOOKUP($A231,csapatok!$A:$NN,DE$320,FALSE),'csapat-ranglista'!$A:$FP,DE$321,FALSE)/4),0)</f>
        <v>0</v>
      </c>
      <c r="DF231" s="223">
        <f>IFERROR(IF(RIGHT(VLOOKUP($A231,csapatok!$A:$NN,DF$320,FALSE),5)="Csere",VLOOKUP(LEFT(VLOOKUP($A231,csapatok!$A:$NN,DF$320,FALSE),LEN(VLOOKUP($A231,csapatok!$A:$NN,DF$320,FALSE))-6),'csapat-ranglista'!$A:$FP,DF$321,FALSE)/8,VLOOKUP(VLOOKUP($A231,csapatok!$A:$NN,DF$320,FALSE),'csapat-ranglista'!$A:$FP,DF$321,FALSE)/4),0)</f>
        <v>0</v>
      </c>
      <c r="DG231" s="223">
        <f>IFERROR(IF(RIGHT(VLOOKUP($A231,csapatok!$A:$NN,DG$320,FALSE),5)="Csere",VLOOKUP(LEFT(VLOOKUP($A231,csapatok!$A:$NN,DG$320,FALSE),LEN(VLOOKUP($A231,csapatok!$A:$NN,DG$320,FALSE))-6),'csapat-ranglista'!$A:$FP,DG$321,FALSE)/8,VLOOKUP(VLOOKUP($A231,csapatok!$A:$NN,DG$320,FALSE),'csapat-ranglista'!$A:$FP,DG$321,FALSE)/4),0)</f>
        <v>0</v>
      </c>
      <c r="DH231" s="223">
        <f>IFERROR(IF(RIGHT(VLOOKUP($A231,csapatok!$A:$NN,DH$320,FALSE),5)="Csere",VLOOKUP(LEFT(VLOOKUP($A231,csapatok!$A:$NN,DH$320,FALSE),LEN(VLOOKUP($A231,csapatok!$A:$NN,DH$320,FALSE))-6),'csapat-ranglista'!$A:$FP,DH$321,FALSE)/8,VLOOKUP(VLOOKUP($A231,csapatok!$A:$NN,DH$320,FALSE),'csapat-ranglista'!$A:$FP,DH$321,FALSE)/4),0)</f>
        <v>0</v>
      </c>
      <c r="DI231" s="223">
        <f>IFERROR(IF(RIGHT(VLOOKUP($A231,csapatok!$A:$NN,DI$320,FALSE),5)="Csere",VLOOKUP(LEFT(VLOOKUP($A231,csapatok!$A:$NN,DI$320,FALSE),LEN(VLOOKUP($A231,csapatok!$A:$NN,DI$320,FALSE))-6),'csapat-ranglista'!$A:$FP,DI$321,FALSE)/8,VLOOKUP(VLOOKUP($A231,csapatok!$A:$NN,DI$320,FALSE),'csapat-ranglista'!$A:$FP,DI$321,FALSE)/4),0)</f>
        <v>0</v>
      </c>
      <c r="DJ231" s="223">
        <f>IFERROR(IF(RIGHT(VLOOKUP($A231,csapatok!$A:$NN,DJ$320,FALSE),5)="Csere",VLOOKUP(LEFT(VLOOKUP($A231,csapatok!$A:$NN,DJ$320,FALSE),LEN(VLOOKUP($A231,csapatok!$A:$NN,DJ$320,FALSE))-6),'csapat-ranglista'!$A:$FP,DJ$321,FALSE)/8,VLOOKUP(VLOOKUP($A231,csapatok!$A:$NN,DJ$320,FALSE),'csapat-ranglista'!$A:$FP,DJ$321,FALSE)/4),0)</f>
        <v>0</v>
      </c>
      <c r="DK231" s="223">
        <f>IFERROR(IF(RIGHT(VLOOKUP($A231,csapatok!$A:$NN,DK$320,FALSE),5)="Csere",VLOOKUP(LEFT(VLOOKUP($A231,csapatok!$A:$NN,DK$320,FALSE),LEN(VLOOKUP($A231,csapatok!$A:$NN,DK$320,FALSE))-6),'csapat-ranglista'!$A:$FP,DK$321,FALSE)/8,VLOOKUP(VLOOKUP($A231,csapatok!$A:$NN,DK$320,FALSE),'csapat-ranglista'!$A:$FP,DK$321,FALSE)/4),0)</f>
        <v>0</v>
      </c>
      <c r="DL231" s="223">
        <f>IFERROR(IF(RIGHT(VLOOKUP($A231,csapatok!$A:$NN,DL$320,FALSE),5)="Csere",VLOOKUP(LEFT(VLOOKUP($A231,csapatok!$A:$NN,DL$320,FALSE),LEN(VLOOKUP($A231,csapatok!$A:$NN,DL$320,FALSE))-6),'csapat-ranglista'!$A:$FP,DL$321,FALSE)/8,VLOOKUP(VLOOKUP($A231,csapatok!$A:$NN,DL$320,FALSE),'csapat-ranglista'!$A:$FP,DL$321,FALSE)/4),0)</f>
        <v>0</v>
      </c>
      <c r="DM231" s="223">
        <f>IFERROR(IF(RIGHT(VLOOKUP($A231,csapatok!$A:$NN,DM$320,FALSE),5)="Csere",VLOOKUP(LEFT(VLOOKUP($A231,csapatok!$A:$NN,DM$320,FALSE),LEN(VLOOKUP($A231,csapatok!$A:$NN,DM$320,FALSE))-6),'csapat-ranglista'!$A:$FP,DM$321,FALSE)/8,VLOOKUP(VLOOKUP($A231,csapatok!$A:$NN,DM$320,FALSE),'csapat-ranglista'!$A:$FP,DM$321,FALSE)/4),0)</f>
        <v>0</v>
      </c>
      <c r="DN231" s="223">
        <f>IFERROR(IF(RIGHT(VLOOKUP($A231,csapatok!$A:$NN,DN$320,FALSE),5)="Csere",VLOOKUP(LEFT(VLOOKUP($A231,csapatok!$A:$NN,DN$320,FALSE),LEN(VLOOKUP($A231,csapatok!$A:$NN,DN$320,FALSE))-6),'csapat-ranglista'!$A:$FP,DN$321,FALSE)/8,VLOOKUP(VLOOKUP($A231,csapatok!$A:$NN,DN$320,FALSE),'csapat-ranglista'!$A:$FP,DN$321,FALSE)/4),0)</f>
        <v>0</v>
      </c>
      <c r="DO231" s="224">
        <f>versenyek!$MF$11*IFERROR(VLOOKUP(VLOOKUP($A231,versenyek!ME:MG,3,FALSE),szabalyok!$A$16:$B$23,2,FALSE)/4,0)</f>
        <v>0</v>
      </c>
      <c r="DP231" s="224">
        <f>versenyek!$MI$11*IFERROR(VLOOKUP(VLOOKUP($A231,versenyek!MH:MJ,3,FALSE),szabalyok!$A$16:$B$23,2,FALSE)/4,0)</f>
        <v>0</v>
      </c>
      <c r="DQ231" s="223">
        <f>IFERROR(IF(RIGHT(VLOOKUP($A231,csapatok!$A:$NN,DQ$320,FALSE),5)="Csere",VLOOKUP(LEFT(VLOOKUP($A231,csapatok!$A:$NN,DQ$320,FALSE),LEN(VLOOKUP($A231,csapatok!$A:$NN,DQ$320,FALSE))-6),'csapat-ranglista'!$A:$FP,DQ$321,FALSE)/8,VLOOKUP(VLOOKUP($A231,csapatok!$A:$NN,DQ$320,FALSE),'csapat-ranglista'!$A:$FP,DQ$321,FALSE)/4),0)</f>
        <v>0</v>
      </c>
      <c r="DR231" s="223">
        <f>IFERROR(IF(RIGHT(VLOOKUP($A231,csapatok!$A:$NN,DR$320,FALSE),5)="Csere",VLOOKUP(LEFT(VLOOKUP($A231,csapatok!$A:$NN,DR$320,FALSE),LEN(VLOOKUP($A231,csapatok!$A:$NN,DR$320,FALSE))-6),'csapat-ranglista'!$A:$FP,DR$321,FALSE)/8,VLOOKUP(VLOOKUP($A231,csapatok!$A:$NN,DR$320,FALSE),'csapat-ranglista'!$A:$FP,DR$321,FALSE)/4),0)</f>
        <v>0</v>
      </c>
      <c r="DS231" s="223">
        <f>IFERROR(IF(RIGHT(VLOOKUP($A231,csapatok!$A:$NN,DS$320,FALSE),5)="Csere",VLOOKUP(LEFT(VLOOKUP($A231,csapatok!$A:$NN,DS$320,FALSE),LEN(VLOOKUP($A231,csapatok!$A:$NN,DS$320,FALSE))-6),'csapat-ranglista'!$A:$FP,DS$321,FALSE)/8,VLOOKUP(VLOOKUP($A231,csapatok!$A:$NN,DS$320,FALSE),'csapat-ranglista'!$A:$FP,DS$321,FALSE)/4),0)</f>
        <v>0</v>
      </c>
      <c r="DT231" s="223">
        <f>IFERROR(IF(RIGHT(VLOOKUP($A231,csapatok!$A:$NN,DT$320,FALSE),5)="Csere",VLOOKUP(LEFT(VLOOKUP($A231,csapatok!$A:$NN,DT$320,FALSE),LEN(VLOOKUP($A231,csapatok!$A:$NN,DT$320,FALSE))-6),'csapat-ranglista'!$A:$FP,DT$321,FALSE)/8,VLOOKUP(VLOOKUP($A231,csapatok!$A:$NN,DT$320,FALSE),'csapat-ranglista'!$A:$FP,DT$321,FALSE)/4),0)</f>
        <v>0</v>
      </c>
      <c r="DU231" s="223">
        <f>IFERROR(IF(RIGHT(VLOOKUP($A231,csapatok!$A:$NN,DU$320,FALSE),5)="Csere",VLOOKUP(LEFT(VLOOKUP($A231,csapatok!$A:$NN,DU$320,FALSE),LEN(VLOOKUP($A231,csapatok!$A:$NN,DU$320,FALSE))-6),'csapat-ranglista'!$A:$FP,DU$321,FALSE)/8,VLOOKUP(VLOOKUP($A231,csapatok!$A:$NN,DU$320,FALSE),'csapat-ranglista'!$A:$FP,DU$321,FALSE)/4),0)</f>
        <v>0</v>
      </c>
      <c r="DV231" s="223">
        <f>IFERROR(IF(RIGHT(VLOOKUP($A231,csapatok!$A:$NN,DV$320,FALSE),5)="Csere",VLOOKUP(LEFT(VLOOKUP($A231,csapatok!$A:$NN,DV$320,FALSE),LEN(VLOOKUP($A231,csapatok!$A:$NN,DV$320,FALSE))-6),'csapat-ranglista'!$A:$FP,DV$321,FALSE)/8,VLOOKUP(VLOOKUP($A231,csapatok!$A:$NN,DV$320,FALSE),'csapat-ranglista'!$A:$FP,DV$321,FALSE)/4),0)</f>
        <v>0</v>
      </c>
      <c r="DW231" s="223">
        <f>IFERROR(IF(RIGHT(VLOOKUP($A231,csapatok!$A:$NN,DW$320,FALSE),5)="Csere",VLOOKUP(LEFT(VLOOKUP($A231,csapatok!$A:$NN,DW$320,FALSE),LEN(VLOOKUP($A231,csapatok!$A:$NN,DW$320,FALSE))-6),'csapat-ranglista'!$A:$FP,DW$321,FALSE)/8,VLOOKUP(VLOOKUP($A231,csapatok!$A:$NN,DW$320,FALSE),'csapat-ranglista'!$A:$FP,DW$321,FALSE)/4),0)</f>
        <v>0</v>
      </c>
      <c r="DX231" s="223">
        <f>IFERROR(IF(RIGHT(VLOOKUP($A231,csapatok!$A:$NN,DX$320,FALSE),5)="Csere",VLOOKUP(LEFT(VLOOKUP($A231,csapatok!$A:$NN,DX$320,FALSE),LEN(VLOOKUP($A231,csapatok!$A:$NN,DX$320,FALSE))-6),'csapat-ranglista'!$A:$FP,DX$321,FALSE)/8,VLOOKUP(VLOOKUP($A231,csapatok!$A:$NN,DX$320,FALSE),'csapat-ranglista'!$A:$FP,DX$321,FALSE)/4),0)</f>
        <v>0</v>
      </c>
      <c r="DY231" s="223">
        <f>IFERROR(IF(RIGHT(VLOOKUP($A231,csapatok!$A:$NN,DY$320,FALSE),5)="Csere",VLOOKUP(LEFT(VLOOKUP($A231,csapatok!$A:$NN,DY$320,FALSE),LEN(VLOOKUP($A231,csapatok!$A:$NN,DY$320,FALSE))-6),'csapat-ranglista'!$A:$FP,DY$321,FALSE)/8,VLOOKUP(VLOOKUP($A231,csapatok!$A:$NN,DY$320,FALSE),'csapat-ranglista'!$A:$FP,DY$321,FALSE)/4),0)</f>
        <v>0</v>
      </c>
      <c r="DZ231" s="223">
        <f>IFERROR(IF(RIGHT(VLOOKUP($A231,csapatok!$A:$NN,DZ$320,FALSE),5)="Csere",VLOOKUP(LEFT(VLOOKUP($A231,csapatok!$A:$NN,DZ$320,FALSE),LEN(VLOOKUP($A231,csapatok!$A:$NN,DZ$320,FALSE))-6),'csapat-ranglista'!$A:$FP,DZ$321,FALSE)/8,VLOOKUP(VLOOKUP($A231,csapatok!$A:$NN,DZ$320,FALSE),'csapat-ranglista'!$A:$FP,DZ$321,FALSE)/4),0)</f>
        <v>0</v>
      </c>
      <c r="EA231" s="223">
        <f>IFERROR(IF(RIGHT(VLOOKUP($A231,csapatok!$A:$NN,EA$320,FALSE),5)="Csere",VLOOKUP(LEFT(VLOOKUP($A231,csapatok!$A:$NN,EA$320,FALSE),LEN(VLOOKUP($A231,csapatok!$A:$NN,EA$320,FALSE))-6),'csapat-ranglista'!$A:$FP,EA$321,FALSE)/8,VLOOKUP(VLOOKUP($A231,csapatok!$A:$NN,EA$320,FALSE),'csapat-ranglista'!$A:$FP,EA$321,FALSE)/4),0)</f>
        <v>0</v>
      </c>
      <c r="EB231" s="223">
        <f>IFERROR(IF(RIGHT(VLOOKUP($A231,csapatok!$A:$NN,EB$320,FALSE),5)="Csere",VLOOKUP(LEFT(VLOOKUP($A231,csapatok!$A:$NN,EB$320,FALSE),LEN(VLOOKUP($A231,csapatok!$A:$NN,EB$320,FALSE))-6),'csapat-ranglista'!$A:$FP,EB$321,FALSE)/8,VLOOKUP(VLOOKUP($A231,csapatok!$A:$NN,EB$320,FALSE),'csapat-ranglista'!$A:$FP,EB$321,FALSE)/4),0)</f>
        <v>0</v>
      </c>
      <c r="EC231" s="223">
        <f>IFERROR(IF(RIGHT(VLOOKUP($A231,csapatok!$A:$NN,EC$320,FALSE),5)="Csere",VLOOKUP(LEFT(VLOOKUP($A231,csapatok!$A:$NN,EC$320,FALSE),LEN(VLOOKUP($A231,csapatok!$A:$NN,EC$320,FALSE))-6),'csapat-ranglista'!$A:$FP,EC$321,FALSE)/8,VLOOKUP(VLOOKUP($A231,csapatok!$A:$NN,EC$320,FALSE),'csapat-ranglista'!$A:$FP,EC$321,FALSE)/4),0)</f>
        <v>0</v>
      </c>
      <c r="ED231" s="223">
        <f>IFERROR(IF(RIGHT(VLOOKUP($A231,csapatok!$A:$NN,ED$320,FALSE),5)="Csere",VLOOKUP(LEFT(VLOOKUP($A231,csapatok!$A:$NN,ED$320,FALSE),LEN(VLOOKUP($A231,csapatok!$A:$NN,ED$320,FALSE))-6),'csapat-ranglista'!$A:$FP,ED$321,FALSE)/8,VLOOKUP(VLOOKUP($A231,csapatok!$A:$NN,ED$320,FALSE),'csapat-ranglista'!$A:$FP,ED$321,FALSE)/4),0)</f>
        <v>0</v>
      </c>
      <c r="EE231" s="223">
        <f>IFERROR(IF(RIGHT(VLOOKUP($A231,csapatok!$A:$NN,EE$320,FALSE),5)="Csere",VLOOKUP(LEFT(VLOOKUP($A231,csapatok!$A:$NN,EE$320,FALSE),LEN(VLOOKUP($A231,csapatok!$A:$NN,EE$320,FALSE))-6),'csapat-ranglista'!$A:$FP,EE$321,FALSE)/8,VLOOKUP(VLOOKUP($A231,csapatok!$A:$NN,EE$320,FALSE),'csapat-ranglista'!$A:$FP,EE$321,FALSE)/4),0)</f>
        <v>0</v>
      </c>
      <c r="EF231" s="223">
        <f>IFERROR(IF(RIGHT(VLOOKUP($A231,csapatok!$A:$NN,EF$320,FALSE),5)="Csere",VLOOKUP(LEFT(VLOOKUP($A231,csapatok!$A:$NN,EF$320,FALSE),LEN(VLOOKUP($A231,csapatok!$A:$NN,EF$320,FALSE))-6),'csapat-ranglista'!$A:$FP,EF$321,FALSE)/8,VLOOKUP(VLOOKUP($A231,csapatok!$A:$NN,EF$320,FALSE),'csapat-ranglista'!$A:$FP,EF$321,FALSE)/4),0)</f>
        <v>0</v>
      </c>
      <c r="EG231" s="223">
        <f>IFERROR(IF(RIGHT(VLOOKUP($A231,csapatok!$A:$NN,EG$320,FALSE),5)="Csere",VLOOKUP(LEFT(VLOOKUP($A231,csapatok!$A:$NN,EG$320,FALSE),LEN(VLOOKUP($A231,csapatok!$A:$NN,EG$320,FALSE))-6),'csapat-ranglista'!$A:$FP,EG$321,FALSE)/8,VLOOKUP(VLOOKUP($A231,csapatok!$A:$NN,EG$320,FALSE),'csapat-ranglista'!$A:$FP,EG$321,FALSE)/4),0)</f>
        <v>0</v>
      </c>
      <c r="EH231" s="223">
        <f>IFERROR(IF(RIGHT(VLOOKUP($A231,csapatok!$A:$NN,EH$320,FALSE),5)="Csere",VLOOKUP(LEFT(VLOOKUP($A231,csapatok!$A:$NN,EH$320,FALSE),LEN(VLOOKUP($A231,csapatok!$A:$NN,EH$320,FALSE))-6),'csapat-ranglista'!$A:$FP,EH$321,FALSE)/8,VLOOKUP(VLOOKUP($A231,csapatok!$A:$NN,EH$320,FALSE),'csapat-ranglista'!$A:$FP,EH$321,FALSE)/4),0)</f>
        <v>0</v>
      </c>
      <c r="EI231" s="223">
        <f>IFERROR(IF(RIGHT(VLOOKUP($A231,csapatok!$A:$NN,EI$320,FALSE),5)="Csere",VLOOKUP(LEFT(VLOOKUP($A231,csapatok!$A:$NN,EI$320,FALSE),LEN(VLOOKUP($A231,csapatok!$A:$NN,EI$320,FALSE))-6),'csapat-ranglista'!$A:$FP,EI$321,FALSE)/8,VLOOKUP(VLOOKUP($A231,csapatok!$A:$NN,EI$320,FALSE),'csapat-ranglista'!$A:$FP,EI$321,FALSE)/4),0)</f>
        <v>0</v>
      </c>
      <c r="EJ231" s="223">
        <f>IFERROR(IF(RIGHT(VLOOKUP($A231,csapatok!$A:$NN,EJ$320,FALSE),5)="Csere",VLOOKUP(LEFT(VLOOKUP($A231,csapatok!$A:$NN,EJ$320,FALSE),LEN(VLOOKUP($A231,csapatok!$A:$NN,EJ$320,FALSE))-6),'csapat-ranglista'!$A:$FP,EJ$321,FALSE)/8,VLOOKUP(VLOOKUP($A231,csapatok!$A:$NN,EJ$320,FALSE),'csapat-ranglista'!$A:$FP,EJ$321,FALSE)/4),0)</f>
        <v>0</v>
      </c>
      <c r="EK231" s="223">
        <f>IFERROR(IF(RIGHT(VLOOKUP($A231,csapatok!$A:$NN,EK$320,FALSE),5)="Csere",VLOOKUP(LEFT(VLOOKUP($A231,csapatok!$A:$NN,EK$320,FALSE),LEN(VLOOKUP($A231,csapatok!$A:$NN,EK$320,FALSE))-6),'csapat-ranglista'!$A:$FP,EK$321,FALSE)/8,VLOOKUP(VLOOKUP($A231,csapatok!$A:$NN,EK$320,FALSE),'csapat-ranglista'!$A:$FP,EK$321,FALSE)/4),0)</f>
        <v>0</v>
      </c>
      <c r="EL231" s="223">
        <f>IFERROR(IF(RIGHT(VLOOKUP($A231,csapatok!$A:$NN,EL$320,FALSE),5)="Csere",VLOOKUP(LEFT(VLOOKUP($A231,csapatok!$A:$NN,EL$320,FALSE),LEN(VLOOKUP($A231,csapatok!$A:$NN,EL$320,FALSE))-6),'csapat-ranglista'!$A:$FP,EL$321,FALSE)/8,VLOOKUP(VLOOKUP($A231,csapatok!$A:$NN,EL$320,FALSE),'csapat-ranglista'!$A:$FP,EL$321,FALSE)/4),0)</f>
        <v>0</v>
      </c>
      <c r="EM231" s="223">
        <f>IFERROR(IF(RIGHT(VLOOKUP($A231,csapatok!$A:$NN,EM$320,FALSE),5)="Csere",VLOOKUP(LEFT(VLOOKUP($A231,csapatok!$A:$NN,EM$320,FALSE),LEN(VLOOKUP($A231,csapatok!$A:$NN,EM$320,FALSE))-6),'csapat-ranglista'!$A:$FP,EM$321,FALSE)/8,VLOOKUP(VLOOKUP($A231,csapatok!$A:$NN,EM$320,FALSE),'csapat-ranglista'!$A:$FP,EM$321,FALSE)/4),0)</f>
        <v>0</v>
      </c>
      <c r="EN231" s="223">
        <f>IFERROR(IF(RIGHT(VLOOKUP($A231,csapatok!$A:$NN,EN$320,FALSE),5)="Csere",VLOOKUP(LEFT(VLOOKUP($A231,csapatok!$A:$NN,EN$320,FALSE),LEN(VLOOKUP($A231,csapatok!$A:$NN,EN$320,FALSE))-6),'csapat-ranglista'!$A:$FP,EN$321,FALSE)/8,VLOOKUP(VLOOKUP($A231,csapatok!$A:$NN,EN$320,FALSE),'csapat-ranglista'!$A:$FP,EN$321,FALSE)/4),0)</f>
        <v>0</v>
      </c>
      <c r="EO231" s="223">
        <f>IFERROR(IF(RIGHT(VLOOKUP($A231,csapatok!$A:$NN,EO$320,FALSE),5)="Csere",VLOOKUP(LEFT(VLOOKUP($A231,csapatok!$A:$NN,EO$320,FALSE),LEN(VLOOKUP($A231,csapatok!$A:$NN,EO$320,FALSE))-6),'csapat-ranglista'!$A:$FP,EO$321,FALSE)/8,VLOOKUP(VLOOKUP($A231,csapatok!$A:$NN,EO$320,FALSE),'csapat-ranglista'!$A:$FP,EO$321,FALSE)/4),0)</f>
        <v>0</v>
      </c>
      <c r="EP231" s="223">
        <f>IFERROR(IF(RIGHT(VLOOKUP($A231,csapatok!$A:$NN,EP$320,FALSE),5)="Csere",VLOOKUP(LEFT(VLOOKUP($A231,csapatok!$A:$NN,EP$320,FALSE),LEN(VLOOKUP($A231,csapatok!$A:$NN,EP$320,FALSE))-6),'csapat-ranglista'!$A:$FP,EP$321,FALSE)/8,VLOOKUP(VLOOKUP($A231,csapatok!$A:$NN,EP$320,FALSE),'csapat-ranglista'!$A:$FP,EP$321,FALSE)/4),0)</f>
        <v>0</v>
      </c>
      <c r="EQ231" s="223">
        <f>IFERROR(IF(RIGHT(VLOOKUP($A231,csapatok!$A:$NN,EQ$320,FALSE),5)="Csere",VLOOKUP(LEFT(VLOOKUP($A231,csapatok!$A:$NN,EQ$320,FALSE),LEN(VLOOKUP($A231,csapatok!$A:$NN,EQ$320,FALSE))-6),'csapat-ranglista'!$A:$FP,EQ$321,FALSE)/8,VLOOKUP(VLOOKUP($A231,csapatok!$A:$NN,EQ$320,FALSE),'csapat-ranglista'!$A:$FP,EQ$321,FALSE)/4),0)</f>
        <v>0</v>
      </c>
      <c r="ER231" s="223">
        <f>IFERROR(IF(RIGHT(VLOOKUP($A231,csapatok!$A:$NN,ER$320,FALSE),5)="Csere",VLOOKUP(LEFT(VLOOKUP($A231,csapatok!$A:$NN,ER$320,FALSE),LEN(VLOOKUP($A231,csapatok!$A:$NN,ER$320,FALSE))-6),'csapat-ranglista'!$A:$FP,ER$321,FALSE)/8,VLOOKUP(VLOOKUP($A231,csapatok!$A:$NN,ER$320,FALSE),'csapat-ranglista'!$A:$FP,ER$321,FALSE)/4),0)</f>
        <v>0</v>
      </c>
      <c r="ES231" s="223">
        <f>IFERROR(IF(RIGHT(VLOOKUP($A231,csapatok!$A:$NN,ES$320,FALSE),5)="Csere",VLOOKUP(LEFT(VLOOKUP($A231,csapatok!$A:$NN,ES$320,FALSE),LEN(VLOOKUP($A231,csapatok!$A:$NN,ES$320,FALSE))-6),'csapat-ranglista'!$A:$FP,ES$321,FALSE)/8,VLOOKUP(VLOOKUP($A231,csapatok!$A:$NN,ES$320,FALSE),'csapat-ranglista'!$A:$FP,ES$321,FALSE)/4),0)</f>
        <v>0</v>
      </c>
      <c r="ET231" s="223">
        <f>IFERROR(IF(RIGHT(VLOOKUP($A231,csapatok!$A:$NN,ET$320,FALSE),5)="Csere",VLOOKUP(LEFT(VLOOKUP($A231,csapatok!$A:$NN,ET$320,FALSE),LEN(VLOOKUP($A231,csapatok!$A:$NN,ET$320,FALSE))-6),'csapat-ranglista'!$A:$FP,ET$321,FALSE)/8,VLOOKUP(VLOOKUP($A231,csapatok!$A:$NN,ET$320,FALSE),'csapat-ranglista'!$A:$FP,ET$321,FALSE)/4),0)</f>
        <v>0</v>
      </c>
      <c r="EU231" s="223">
        <f>IFERROR(IF(RIGHT(VLOOKUP($A231,csapatok!$A:$NN,EU$320,FALSE),5)="Csere",VLOOKUP(LEFT(VLOOKUP($A231,csapatok!$A:$NN,EU$320,FALSE),LEN(VLOOKUP($A231,csapatok!$A:$NN,EU$320,FALSE))-6),'csapat-ranglista'!$A:$FP,EU$321,FALSE)/8,VLOOKUP(VLOOKUP($A231,csapatok!$A:$NN,EU$320,FALSE),'csapat-ranglista'!$A:$FP,EU$321,FALSE)/4),0)</f>
        <v>0</v>
      </c>
      <c r="EV231" s="223">
        <f>IFERROR(IF(RIGHT(VLOOKUP($A231,csapatok!$A:$NN,EV$320,FALSE),5)="Csere",VLOOKUP(LEFT(VLOOKUP($A231,csapatok!$A:$NN,EV$320,FALSE),LEN(VLOOKUP($A231,csapatok!$A:$NN,EV$320,FALSE))-6),'csapat-ranglista'!$A:$FP,EV$321,FALSE)/8,VLOOKUP(VLOOKUP($A231,csapatok!$A:$NN,EV$320,FALSE),'csapat-ranglista'!$A:$FP,EV$321,FALSE)/4),0)</f>
        <v>0</v>
      </c>
      <c r="EW231" s="223">
        <f>IFERROR(IF(RIGHT(VLOOKUP($A231,csapatok!$A:$NN,EW$320,FALSE),5)="Csere",VLOOKUP(LEFT(VLOOKUP($A231,csapatok!$A:$NN,EW$320,FALSE),LEN(VLOOKUP($A231,csapatok!$A:$NN,EW$320,FALSE))-6),'csapat-ranglista'!$A:$FP,EW$321,FALSE)/8,VLOOKUP(VLOOKUP($A231,csapatok!$A:$NN,EW$320,FALSE),'csapat-ranglista'!$A:$FP,EW$321,FALSE)/4),0)</f>
        <v>0</v>
      </c>
      <c r="EX231" s="223">
        <f>IFERROR(IF(RIGHT(VLOOKUP($A231,csapatok!$A:$NN,EX$320,FALSE),5)="Csere",VLOOKUP(LEFT(VLOOKUP($A231,csapatok!$A:$NN,EX$320,FALSE),LEN(VLOOKUP($A231,csapatok!$A:$NN,EX$320,FALSE))-6),'csapat-ranglista'!$A:$FP,EX$321,FALSE)/8,VLOOKUP(VLOOKUP($A231,csapatok!$A:$NN,EX$320,FALSE),'csapat-ranglista'!$A:$FP,EX$321,FALSE)/4),0)</f>
        <v>0</v>
      </c>
      <c r="EY231" s="223">
        <f>IFERROR(IF(RIGHT(VLOOKUP($A231,csapatok!$A:$NN,EY$320,FALSE),5)="Csere",VLOOKUP(LEFT(VLOOKUP($A231,csapatok!$A:$NN,EY$320,FALSE),LEN(VLOOKUP($A231,csapatok!$A:$NN,EY$320,FALSE))-6),'csapat-ranglista'!$A:$FP,EY$321,FALSE)/8,VLOOKUP(VLOOKUP($A231,csapatok!$A:$NN,EY$320,FALSE),'csapat-ranglista'!$A:$FP,EY$321,FALSE)/4),0)</f>
        <v>0</v>
      </c>
      <c r="EZ231" s="223">
        <f>IFERROR(IF(RIGHT(VLOOKUP($A231,csapatok!$A:$NN,EZ$320,FALSE),5)="Csere",VLOOKUP(LEFT(VLOOKUP($A231,csapatok!$A:$NN,EZ$320,FALSE),LEN(VLOOKUP($A231,csapatok!$A:$NN,EZ$320,FALSE))-6),'csapat-ranglista'!$A:$FP,EZ$321,FALSE)/8,VLOOKUP(VLOOKUP($A231,csapatok!$A:$NN,EZ$320,FALSE),'csapat-ranglista'!$A:$FP,EZ$321,FALSE)/4),0)</f>
        <v>0</v>
      </c>
      <c r="FA231" s="223">
        <f>IFERROR(IF(RIGHT(VLOOKUP($A231,csapatok!$A:$NN,FA$320,FALSE),5)="Csere",VLOOKUP(LEFT(VLOOKUP($A231,csapatok!$A:$NN,FA$320,FALSE),LEN(VLOOKUP($A231,csapatok!$A:$NN,FA$320,FALSE))-6),'csapat-ranglista'!$A:$FP,FA$321,FALSE)/8,VLOOKUP(VLOOKUP($A231,csapatok!$A:$NN,FA$320,FALSE),'csapat-ranglista'!$A:$FP,FA$321,FALSE)/4),0)</f>
        <v>0</v>
      </c>
      <c r="FB231" s="223">
        <f>IFERROR(IF(RIGHT(VLOOKUP($A231,csapatok!$A:$NN,FB$320,FALSE),5)="Csere",VLOOKUP(LEFT(VLOOKUP($A231,csapatok!$A:$NN,FB$320,FALSE),LEN(VLOOKUP($A231,csapatok!$A:$NN,FB$320,FALSE))-6),'csapat-ranglista'!$A:$FP,FB$321,FALSE)/8,VLOOKUP(VLOOKUP($A231,csapatok!$A:$NN,FB$320,FALSE),'csapat-ranglista'!$A:$FP,FB$321,FALSE)/4),0)</f>
        <v>0</v>
      </c>
      <c r="FC231" s="223">
        <f>IFERROR(IF(RIGHT(VLOOKUP($A231,csapatok!$A:$NN,FC$320,FALSE),5)="Csere",VLOOKUP(LEFT(VLOOKUP($A231,csapatok!$A:$NN,FC$320,FALSE),LEN(VLOOKUP($A231,csapatok!$A:$NN,FC$320,FALSE))-6),'csapat-ranglista'!$A:$FP,FC$321,FALSE)/8,VLOOKUP(VLOOKUP($A231,csapatok!$A:$NN,FC$320,FALSE),'csapat-ranglista'!$A:$FP,FC$321,FALSE)/4),0)</f>
        <v>0</v>
      </c>
      <c r="FD231" s="224">
        <f>versenyek!$QY$11*IFERROR(VLOOKUP(VLOOKUP($A231,versenyek!QX:QZ,3,FALSE),szabalyok!$A$16:$B$23,2,FALSE)/4,0)</f>
        <v>0</v>
      </c>
      <c r="FE231" s="224">
        <f>versenyek!$RB$11*IFERROR(VLOOKUP(VLOOKUP($A231,versenyek!RA:RC,3,FALSE),szabalyok!$A$16:$B$23,2,FALSE)/4,0)</f>
        <v>0</v>
      </c>
      <c r="FF231" s="223">
        <f>IFERROR(IF(RIGHT(VLOOKUP($A231,csapatok!$A:$NN,FF$320,FALSE),5)="Csere",VLOOKUP(LEFT(VLOOKUP($A231,csapatok!$A:$NN,FF$320,FALSE),LEN(VLOOKUP($A231,csapatok!$A:$NN,FF$320,FALSE))-6),'csapat-ranglista'!$A:$FP,FF$321,FALSE)/8,VLOOKUP(VLOOKUP($A231,csapatok!$A:$NN,FF$320,FALSE),'csapat-ranglista'!$A:$FP,FF$321,FALSE)/4),0)</f>
        <v>0</v>
      </c>
      <c r="FG231" s="223">
        <f>IFERROR(IF(RIGHT(VLOOKUP($A231,csapatok!$A:$NN,FG$320,FALSE),5)="Csere",VLOOKUP(LEFT(VLOOKUP($A231,csapatok!$A:$NN,FG$320,FALSE),LEN(VLOOKUP($A231,csapatok!$A:$NN,FG$320,FALSE))-6),'csapat-ranglista'!$A:$FP,FG$321,FALSE)/8,VLOOKUP(VLOOKUP($A231,csapatok!$A:$NN,FG$320,FALSE),'csapat-ranglista'!$A:$FP,FG$321,FALSE)/4),0)</f>
        <v>0</v>
      </c>
      <c r="FH231" s="223">
        <f>IFERROR(IF(RIGHT(VLOOKUP($A231,csapatok!$A:$NN,FH$320,FALSE),5)="Csere",VLOOKUP(LEFT(VLOOKUP($A231,csapatok!$A:$NN,FH$320,FALSE),LEN(VLOOKUP($A231,csapatok!$A:$NN,FH$320,FALSE))-6),'csapat-ranglista'!$A:$FP,FH$321,FALSE)/8,VLOOKUP(VLOOKUP($A231,csapatok!$A:$NN,FH$320,FALSE),'csapat-ranglista'!$A:$FP,FH$321,FALSE)/4),0)</f>
        <v>0</v>
      </c>
      <c r="FI231" s="223">
        <f>IFERROR(IF(RIGHT(VLOOKUP($A231,csapatok!$A:$NN,FI$320,FALSE),5)="Csere",VLOOKUP(LEFT(VLOOKUP($A231,csapatok!$A:$NN,FI$320,FALSE),LEN(VLOOKUP($A231,csapatok!$A:$NN,FI$320,FALSE))-6),'csapat-ranglista'!$A:$FP,FI$321,FALSE)/8,VLOOKUP(VLOOKUP($A231,csapatok!$A:$NN,FI$320,FALSE),'csapat-ranglista'!$A:$FP,FI$321,FALSE)/4),0)</f>
        <v>0</v>
      </c>
      <c r="FJ231" s="223">
        <f>IFERROR(IF(RIGHT(VLOOKUP($A231,csapatok!$A:$NN,FJ$320,FALSE),5)="Csere",VLOOKUP(LEFT(VLOOKUP($A231,csapatok!$A:$NN,FJ$320,FALSE),LEN(VLOOKUP($A231,csapatok!$A:$NN,FJ$320,FALSE))-6),'csapat-ranglista'!$A:$FP,FJ$321,FALSE)/8,VLOOKUP(VLOOKUP($A231,csapatok!$A:$NN,FJ$320,FALSE),'csapat-ranglista'!$A:$FP,FJ$321,FALSE)/4),0)</f>
        <v>0</v>
      </c>
      <c r="FK231" s="223">
        <f>IFERROR(IF(RIGHT(VLOOKUP($A231,csapatok!$A:$NN,FK$320,FALSE),5)="Csere",VLOOKUP(LEFT(VLOOKUP($A231,csapatok!$A:$NN,FK$320,FALSE),LEN(VLOOKUP($A231,csapatok!$A:$NN,FK$320,FALSE))-6),'csapat-ranglista'!$A:$FP,FK$321,FALSE)/8,VLOOKUP(VLOOKUP($A231,csapatok!$A:$NN,FK$320,FALSE),'csapat-ranglista'!$A:$FP,FK$321,FALSE)/4),0)</f>
        <v>0</v>
      </c>
      <c r="FL231" s="223">
        <f>IFERROR(IF(RIGHT(VLOOKUP($A231,csapatok!$A:$NN,FL$320,FALSE),5)="Csere",VLOOKUP(LEFT(VLOOKUP($A231,csapatok!$A:$NN,FL$320,FALSE),LEN(VLOOKUP($A231,csapatok!$A:$NN,FL$320,FALSE))-6),'csapat-ranglista'!$A:$FP,FL$321,FALSE)/8,VLOOKUP(VLOOKUP($A231,csapatok!$A:$NN,FL$320,FALSE),'csapat-ranglista'!$A:$FP,FL$321,FALSE)/4),0)</f>
        <v>0</v>
      </c>
      <c r="FM231" s="223">
        <f>IFERROR(IF(RIGHT(VLOOKUP($A231,csapatok!$A:$NN,FM$320,FALSE),5)="Csere",VLOOKUP(LEFT(VLOOKUP($A231,csapatok!$A:$NN,FM$320,FALSE),LEN(VLOOKUP($A231,csapatok!$A:$NN,FM$320,FALSE))-6),'csapat-ranglista'!$A:$FP,FM$321,FALSE)/8,VLOOKUP(VLOOKUP($A231,csapatok!$A:$NN,FM$320,FALSE),'csapat-ranglista'!$A:$FP,FM$321,FALSE)/4),0)</f>
        <v>0</v>
      </c>
      <c r="FN231" s="223">
        <f>IFERROR(IF(RIGHT(VLOOKUP($A231,csapatok!$A:$NN,FN$320,FALSE),5)="Csere",VLOOKUP(LEFT(VLOOKUP($A231,csapatok!$A:$NN,FN$320,FALSE),LEN(VLOOKUP($A231,csapatok!$A:$NN,FN$320,FALSE))-6),'csapat-ranglista'!$A:$FP,FN$321,FALSE)/8,VLOOKUP(VLOOKUP($A231,csapatok!$A:$NN,FN$320,FALSE),'csapat-ranglista'!$A:$FP,FN$321,FALSE)/4),0)</f>
        <v>0</v>
      </c>
      <c r="FO231" s="223">
        <f>IFERROR(IF(RIGHT(VLOOKUP($A231,csapatok!$A:$NN,FO$320,FALSE),5)="Csere",VLOOKUP(LEFT(VLOOKUP($A231,csapatok!$A:$NN,FO$320,FALSE),LEN(VLOOKUP($A231,csapatok!$A:$NN,FO$320,FALSE))-6),'csapat-ranglista'!$A:$FP,FO$321,FALSE)/8,VLOOKUP(VLOOKUP($A231,csapatok!$A:$NN,FO$320,FALSE),'csapat-ranglista'!$A:$FP,FO$321,FALSE)/4),0)</f>
        <v>0</v>
      </c>
      <c r="FP231" s="223">
        <f>IFERROR(IF(RIGHT(VLOOKUP($A231,csapatok!$A:$NN,FP$320,FALSE),5)="Csere",VLOOKUP(LEFT(VLOOKUP($A231,csapatok!$A:$NN,FP$320,FALSE),LEN(VLOOKUP($A231,csapatok!$A:$NN,FP$320,FALSE))-6),'csapat-ranglista'!$A:$FP,FP$321,FALSE)/8,VLOOKUP(VLOOKUP($A231,csapatok!$A:$NN,FP$320,FALSE),'csapat-ranglista'!$A:$FP,FP$321,FALSE)/4),0)</f>
        <v>0</v>
      </c>
      <c r="FQ231" s="223">
        <f>IFERROR(IF(RIGHT(VLOOKUP($A231,csapatok!$A:$NN,FQ$320,FALSE),5)="Csere",VLOOKUP(LEFT(VLOOKUP($A231,csapatok!$A:$NN,FQ$320,FALSE),LEN(VLOOKUP($A231,csapatok!$A:$NN,FQ$320,FALSE))-6),'csapat-ranglista'!$A:$FP,FQ$321,FALSE)/8,VLOOKUP(VLOOKUP($A231,csapatok!$A:$NN,FQ$320,FALSE),'csapat-ranglista'!$A:$FP,FQ$321,FALSE)/4),0)</f>
        <v>0</v>
      </c>
      <c r="FR231" s="223">
        <f>IFERROR(IF(RIGHT(VLOOKUP($A231,csapatok!$A:$NN,FR$320,FALSE),5)="Csere",VLOOKUP(LEFT(VLOOKUP($A231,csapatok!$A:$NN,FR$320,FALSE),LEN(VLOOKUP($A231,csapatok!$A:$NN,FR$320,FALSE))-6),'csapat-ranglista'!$A:$FP,FR$321,FALSE)/8,VLOOKUP(VLOOKUP($A231,csapatok!$A:$NN,FR$320,FALSE),'csapat-ranglista'!$A:$FP,FR$321,FALSE)/4),0)</f>
        <v>0</v>
      </c>
      <c r="FS231" s="223">
        <f>IFERROR(IF(RIGHT(VLOOKUP($A231,csapatok!$A:$NN,FS$320,FALSE),5)="Csere",VLOOKUP(LEFT(VLOOKUP($A231,csapatok!$A:$NN,FS$320,FALSE),LEN(VLOOKUP($A231,csapatok!$A:$NN,FS$320,FALSE))-6),'csapat-ranglista'!$A:$FP,FS$321,FALSE)/8,VLOOKUP(VLOOKUP($A231,csapatok!$A:$NN,FS$320,FALSE),'csapat-ranglista'!$A:$FP,FS$321,FALSE)/4),0)</f>
        <v>0</v>
      </c>
      <c r="FT231" s="223">
        <f>IFERROR(IF(RIGHT(VLOOKUP($A231,csapatok!$A:$NN,FT$320,FALSE),5)="Csere",VLOOKUP(LEFT(VLOOKUP($A231,csapatok!$A:$NN,FT$320,FALSE),LEN(VLOOKUP($A231,csapatok!$A:$NN,FT$320,FALSE))-6),'csapat-ranglista'!$A:$FP,FT$321,FALSE)/8,VLOOKUP(VLOOKUP($A231,csapatok!$A:$NN,FT$320,FALSE),'csapat-ranglista'!$A:$FP,FT$321,FALSE)/4),0)</f>
        <v>0</v>
      </c>
      <c r="FU231" s="223">
        <f>IFERROR(IF(RIGHT(VLOOKUP($A231,csapatok!$A:$NN,FU$320,FALSE),5)="Csere",VLOOKUP(LEFT(VLOOKUP($A231,csapatok!$A:$NN,FU$320,FALSE),LEN(VLOOKUP($A231,csapatok!$A:$NN,FU$320,FALSE))-6),'csapat-ranglista'!$A:$FP,FU$321,FALSE)/8,VLOOKUP(VLOOKUP($A231,csapatok!$A:$NN,FU$320,FALSE),'csapat-ranglista'!$A:$FP,FU$321,FALSE)/4),0)</f>
        <v>0</v>
      </c>
      <c r="FV231" s="223">
        <f>IFERROR(IF(RIGHT(VLOOKUP($A231,csapatok!$A:$NN,FV$320,FALSE),5)="Csere",VLOOKUP(LEFT(VLOOKUP($A231,csapatok!$A:$NN,FV$320,FALSE),LEN(VLOOKUP($A231,csapatok!$A:$NN,FV$320,FALSE))-6),'csapat-ranglista'!$A:$FP,FV$321,FALSE)/8,VLOOKUP(VLOOKUP($A231,csapatok!$A:$NN,FV$320,FALSE),'csapat-ranglista'!$A:$FP,FV$321,FALSE)/4),0)</f>
        <v>0</v>
      </c>
      <c r="FW231" s="223">
        <f>IFERROR(IF(RIGHT(VLOOKUP($A231,csapatok!$A:$NN,FW$320,FALSE),5)="Csere",VLOOKUP(LEFT(VLOOKUP($A231,csapatok!$A:$NN,FW$320,FALSE),LEN(VLOOKUP($A231,csapatok!$A:$NN,FW$320,FALSE))-6),'csapat-ranglista'!$A:$FP,FW$321,FALSE)/8,VLOOKUP(VLOOKUP($A231,csapatok!$A:$NN,FW$320,FALSE),'csapat-ranglista'!$A:$FP,FW$321,FALSE)/4),0)</f>
        <v>0</v>
      </c>
      <c r="FX231" s="223">
        <f>IFERROR(IF(RIGHT(VLOOKUP($A231,csapatok!$A:$NN,FX$320,FALSE),5)="Csere",VLOOKUP(LEFT(VLOOKUP($A231,csapatok!$A:$NN,FX$320,FALSE),LEN(VLOOKUP($A231,csapatok!$A:$NN,FX$320,FALSE))-6),'csapat-ranglista'!$A:$FP,FX$321,FALSE)/8,VLOOKUP(VLOOKUP($A231,csapatok!$A:$NN,FX$320,FALSE),'csapat-ranglista'!$A:$FP,FX$321,FALSE)/4),0)</f>
        <v>0</v>
      </c>
      <c r="FY231" s="223">
        <f>IFERROR(IF(RIGHT(VLOOKUP($A231,csapatok!$A:$NN,FY$320,FALSE),5)="Csere",VLOOKUP(LEFT(VLOOKUP($A231,csapatok!$A:$NN,FY$320,FALSE),LEN(VLOOKUP($A231,csapatok!$A:$NN,FY$320,FALSE))-6),'csapat-ranglista'!$A:$FP,FY$321,FALSE)/8,VLOOKUP(VLOOKUP($A231,csapatok!$A:$NN,FY$320,FALSE),'csapat-ranglista'!$A:$FP,FY$321,FALSE)/4),0)</f>
        <v>0</v>
      </c>
      <c r="FZ231" s="223">
        <f>IFERROR(IF(RIGHT(VLOOKUP($A231,csapatok!$A:$NN,FZ$320,FALSE),5)="Csere",VLOOKUP(LEFT(VLOOKUP($A231,csapatok!$A:$NN,FZ$320,FALSE),LEN(VLOOKUP($A231,csapatok!$A:$NN,FZ$320,FALSE))-6),'csapat-ranglista'!$A:$FP,FZ$321,FALSE)/8,VLOOKUP(VLOOKUP($A231,csapatok!$A:$NN,FZ$320,FALSE),'csapat-ranglista'!$A:$FP,FZ$321,FALSE)/4),0)</f>
        <v>0</v>
      </c>
      <c r="GA231" s="223">
        <f>IFERROR(IF(RIGHT(VLOOKUP($A231,csapatok!$A:$NN,GA$320,FALSE),5)="Csere",VLOOKUP(LEFT(VLOOKUP($A231,csapatok!$A:$NN,GA$320,FALSE),LEN(VLOOKUP($A231,csapatok!$A:$NN,GA$320,FALSE))-6),'csapat-ranglista'!$A:$FP,GA$321,FALSE)/8,VLOOKUP(VLOOKUP($A231,csapatok!$A:$NN,GA$320,FALSE),'csapat-ranglista'!$A:$FP,GA$321,FALSE)/4),0)</f>
        <v>0</v>
      </c>
      <c r="GB231" s="223">
        <f>IFERROR(IF(RIGHT(VLOOKUP($A231,csapatok!$A:$NN,GB$320,FALSE),5)="Csere",VLOOKUP(LEFT(VLOOKUP($A231,csapatok!$A:$NN,GB$320,FALSE),LEN(VLOOKUP($A231,csapatok!$A:$NN,GB$320,FALSE))-6),'csapat-ranglista'!$A:$FP,GB$321,FALSE)/8,VLOOKUP(VLOOKUP($A231,csapatok!$A:$NN,GB$320,FALSE),'csapat-ranglista'!$A:$FP,GB$321,FALSE)/4),0)</f>
        <v>0</v>
      </c>
      <c r="GC231" s="223">
        <f>IFERROR(IF(RIGHT(VLOOKUP($A231,csapatok!$A:$NN,GC$320,FALSE),5)="Csere",VLOOKUP(LEFT(VLOOKUP($A231,csapatok!$A:$NN,GC$320,FALSE),LEN(VLOOKUP($A231,csapatok!$A:$NN,GC$320,FALSE))-6),'csapat-ranglista'!$A:$FP,GC$321,FALSE)/8,VLOOKUP(VLOOKUP($A231,csapatok!$A:$NN,GC$320,FALSE),'csapat-ranglista'!$A:$FP,GC$321,FALSE)/4),0)</f>
        <v>0</v>
      </c>
      <c r="GD231" s="247">
        <f>SUM(EQ231:GC231)</f>
        <v>0</v>
      </c>
    </row>
    <row r="232" spans="1:186">
      <c r="A232" s="32" t="s">
        <v>38</v>
      </c>
      <c r="B232" s="2">
        <v>25968</v>
      </c>
      <c r="C232" s="131" t="str">
        <f>IF(B232=0,"",IF(B232&lt;$C$1,"felnőtt","ifi"))</f>
        <v>felnőtt</v>
      </c>
      <c r="D232" s="32" t="s">
        <v>9</v>
      </c>
      <c r="E232" s="45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f>IFERROR(IF(RIGHT(VLOOKUP($A232,csapatok!$A:$BL,X$320,FALSE),5)="Csere",VLOOKUP(LEFT(VLOOKUP($A232,csapatok!$A:$BL,X$320,FALSE),LEN(VLOOKUP($A232,csapatok!$A:$BL,X$320,FALSE))-6),'csapat-ranglista'!$A:$FP,X$321,FALSE)/8,VLOOKUP(VLOOKUP($A232,csapatok!$A:$BL,X$320,FALSE),'csapat-ranglista'!$A:$FP,X$321,FALSE)/4),0)</f>
        <v>0</v>
      </c>
      <c r="Y232" s="32">
        <f>IFERROR(IF(RIGHT(VLOOKUP($A232,csapatok!$A:$BL,Y$320,FALSE),5)="Csere",VLOOKUP(LEFT(VLOOKUP($A232,csapatok!$A:$BL,Y$320,FALSE),LEN(VLOOKUP($A232,csapatok!$A:$BL,Y$320,FALSE))-6),'csapat-ranglista'!$A:$FP,Y$321,FALSE)/8,VLOOKUP(VLOOKUP($A232,csapatok!$A:$BL,Y$320,FALSE),'csapat-ranglista'!$A:$FP,Y$321,FALSE)/4),0)</f>
        <v>0</v>
      </c>
      <c r="Z232" s="32">
        <f>IFERROR(IF(RIGHT(VLOOKUP($A232,csapatok!$A:$BL,Z$320,FALSE),5)="Csere",VLOOKUP(LEFT(VLOOKUP($A232,csapatok!$A:$BL,Z$320,FALSE),LEN(VLOOKUP($A232,csapatok!$A:$BL,Z$320,FALSE))-6),'csapat-ranglista'!$A:$FP,Z$321,FALSE)/8,VLOOKUP(VLOOKUP($A232,csapatok!$A:$BL,Z$320,FALSE),'csapat-ranglista'!$A:$FP,Z$321,FALSE)/4),0)</f>
        <v>0</v>
      </c>
      <c r="AA232" s="32">
        <f>IFERROR(IF(RIGHT(VLOOKUP($A232,csapatok!$A:$BL,AA$320,FALSE),5)="Csere",VLOOKUP(LEFT(VLOOKUP($A232,csapatok!$A:$BL,AA$320,FALSE),LEN(VLOOKUP($A232,csapatok!$A:$BL,AA$320,FALSE))-6),'csapat-ranglista'!$A:$FP,AA$321,FALSE)/8,VLOOKUP(VLOOKUP($A232,csapatok!$A:$BL,AA$320,FALSE),'csapat-ranglista'!$A:$FP,AA$321,FALSE)/4),0)</f>
        <v>0</v>
      </c>
      <c r="AB232" s="223">
        <f>IFERROR(IF(RIGHT(VLOOKUP($A232,csapatok!$A:$BL,AB$320,FALSE),5)="Csere",VLOOKUP(LEFT(VLOOKUP($A232,csapatok!$A:$BL,AB$320,FALSE),LEN(VLOOKUP($A232,csapatok!$A:$BL,AB$320,FALSE))-6),'csapat-ranglista'!$A:$FP,AB$321,FALSE)/8,VLOOKUP(VLOOKUP($A232,csapatok!$A:$BL,AB$320,FALSE),'csapat-ranglista'!$A:$FP,AB$321,FALSE)/4),0)</f>
        <v>0</v>
      </c>
      <c r="AC232" s="223">
        <f>IFERROR(IF(RIGHT(VLOOKUP($A232,csapatok!$A:$BL,AC$320,FALSE),5)="Csere",VLOOKUP(LEFT(VLOOKUP($A232,csapatok!$A:$BL,AC$320,FALSE),LEN(VLOOKUP($A232,csapatok!$A:$BL,AC$320,FALSE))-6),'csapat-ranglista'!$A:$FP,AC$321,FALSE)/8,VLOOKUP(VLOOKUP($A232,csapatok!$A:$BL,AC$320,FALSE),'csapat-ranglista'!$A:$FP,AC$321,FALSE)/4),0)</f>
        <v>0</v>
      </c>
      <c r="AD232" s="223">
        <f>IFERROR(IF(RIGHT(VLOOKUP($A232,csapatok!$A:$BL,AD$320,FALSE),5)="Csere",VLOOKUP(LEFT(VLOOKUP($A232,csapatok!$A:$BL,AD$320,FALSE),LEN(VLOOKUP($A232,csapatok!$A:$BL,AD$320,FALSE))-6),'csapat-ranglista'!$A:$FP,AD$321,FALSE)/8,VLOOKUP(VLOOKUP($A232,csapatok!$A:$BL,AD$320,FALSE),'csapat-ranglista'!$A:$FP,AD$321,FALSE)/4),0)</f>
        <v>0</v>
      </c>
      <c r="AE232" s="223">
        <f>IFERROR(IF(RIGHT(VLOOKUP($A232,csapatok!$A:$BL,AE$320,FALSE),5)="Csere",VLOOKUP(LEFT(VLOOKUP($A232,csapatok!$A:$BL,AE$320,FALSE),LEN(VLOOKUP($A232,csapatok!$A:$BL,AE$320,FALSE))-6),'csapat-ranglista'!$A:$FP,AE$321,FALSE)/8,VLOOKUP(VLOOKUP($A232,csapatok!$A:$BL,AE$320,FALSE),'csapat-ranglista'!$A:$FP,AE$321,FALSE)/4),0)</f>
        <v>0</v>
      </c>
      <c r="AF232" s="223">
        <f>IFERROR(IF(RIGHT(VLOOKUP($A232,csapatok!$A:$BL,AF$320,FALSE),5)="Csere",VLOOKUP(LEFT(VLOOKUP($A232,csapatok!$A:$BL,AF$320,FALSE),LEN(VLOOKUP($A232,csapatok!$A:$BL,AF$320,FALSE))-6),'csapat-ranglista'!$A:$FP,AF$321,FALSE)/8,VLOOKUP(VLOOKUP($A232,csapatok!$A:$BL,AF$320,FALSE),'csapat-ranglista'!$A:$FP,AF$321,FALSE)/4),0)</f>
        <v>0</v>
      </c>
      <c r="AG232" s="223">
        <f>IFERROR(IF(RIGHT(VLOOKUP($A232,csapatok!$A:$BL,AG$320,FALSE),5)="Csere",VLOOKUP(LEFT(VLOOKUP($A232,csapatok!$A:$BL,AG$320,FALSE),LEN(VLOOKUP($A232,csapatok!$A:$BL,AG$320,FALSE))-6),'csapat-ranglista'!$A:$FP,AG$321,FALSE)/8,VLOOKUP(VLOOKUP($A232,csapatok!$A:$BL,AG$320,FALSE),'csapat-ranglista'!$A:$FP,AG$321,FALSE)/4),0)</f>
        <v>0</v>
      </c>
      <c r="AH232" s="223">
        <f>IFERROR(IF(RIGHT(VLOOKUP($A232,csapatok!$A:$BL,AH$320,FALSE),5)="Csere",VLOOKUP(LEFT(VLOOKUP($A232,csapatok!$A:$BL,AH$320,FALSE),LEN(VLOOKUP($A232,csapatok!$A:$BL,AH$320,FALSE))-6),'csapat-ranglista'!$A:$FP,AH$321,FALSE)/8,VLOOKUP(VLOOKUP($A232,csapatok!$A:$BL,AH$320,FALSE),'csapat-ranglista'!$A:$FP,AH$321,FALSE)/4),0)</f>
        <v>0</v>
      </c>
      <c r="AI232" s="223">
        <f>IFERROR(IF(RIGHT(VLOOKUP($A232,csapatok!$A:$BL,AI$320,FALSE),5)="Csere",VLOOKUP(LEFT(VLOOKUP($A232,csapatok!$A:$BL,AI$320,FALSE),LEN(VLOOKUP($A232,csapatok!$A:$BL,AI$320,FALSE))-6),'csapat-ranglista'!$A:$FP,AI$321,FALSE)/8,VLOOKUP(VLOOKUP($A232,csapatok!$A:$BL,AI$320,FALSE),'csapat-ranglista'!$A:$FP,AI$321,FALSE)/4),0)</f>
        <v>0</v>
      </c>
      <c r="AJ232" s="223">
        <f>IFERROR(IF(RIGHT(VLOOKUP($A232,csapatok!$A:$BL,AJ$320,FALSE),5)="Csere",VLOOKUP(LEFT(VLOOKUP($A232,csapatok!$A:$BL,AJ$320,FALSE),LEN(VLOOKUP($A232,csapatok!$A:$BL,AJ$320,FALSE))-6),'csapat-ranglista'!$A:$FP,AJ$321,FALSE)/8,VLOOKUP(VLOOKUP($A232,csapatok!$A:$BL,AJ$320,FALSE),'csapat-ranglista'!$A:$FP,AJ$321,FALSE)/2),0)</f>
        <v>0</v>
      </c>
      <c r="AK232" s="223">
        <f>IFERROR(IF(RIGHT(VLOOKUP($A232,csapatok!$A:$CN,AK$320,FALSE),5)="Csere",VLOOKUP(LEFT(VLOOKUP($A232,csapatok!$A:$CN,AK$320,FALSE),LEN(VLOOKUP($A232,csapatok!$A:$CN,AK$320,FALSE))-6),'csapat-ranglista'!$A:$FP,AK$321,FALSE)/8,VLOOKUP(VLOOKUP($A232,csapatok!$A:$CN,AK$320,FALSE),'csapat-ranglista'!$A:$FP,AK$321,FALSE)/4),0)</f>
        <v>0</v>
      </c>
      <c r="AL232" s="223">
        <f>IFERROR(IF(RIGHT(VLOOKUP($A232,csapatok!$A:$CN,AL$320,FALSE),5)="Csere",VLOOKUP(LEFT(VLOOKUP($A232,csapatok!$A:$CN,AL$320,FALSE),LEN(VLOOKUP($A232,csapatok!$A:$CN,AL$320,FALSE))-6),'csapat-ranglista'!$A:$FP,AL$321,FALSE)/8,VLOOKUP(VLOOKUP($A232,csapatok!$A:$CN,AL$320,FALSE),'csapat-ranglista'!$A:$FP,AL$321,FALSE)/4),0)</f>
        <v>0</v>
      </c>
      <c r="AM232" s="223">
        <f>IFERROR(IF(RIGHT(VLOOKUP($A232,csapatok!$A:$CN,AM$320,FALSE),5)="Csere",VLOOKUP(LEFT(VLOOKUP($A232,csapatok!$A:$CN,AM$320,FALSE),LEN(VLOOKUP($A232,csapatok!$A:$CN,AM$320,FALSE))-6),'csapat-ranglista'!$A:$FP,AM$321,FALSE)/8,VLOOKUP(VLOOKUP($A232,csapatok!$A:$CN,AM$320,FALSE),'csapat-ranglista'!$A:$FP,AM$321,FALSE)/4),0)</f>
        <v>0</v>
      </c>
      <c r="AN232" s="223">
        <f>IFERROR(IF(RIGHT(VLOOKUP($A232,csapatok!$A:$CN,AN$320,FALSE),5)="Csere",VLOOKUP(LEFT(VLOOKUP($A232,csapatok!$A:$CN,AN$320,FALSE),LEN(VLOOKUP($A232,csapatok!$A:$CN,AN$320,FALSE))-6),'csapat-ranglista'!$A:$FP,AN$321,FALSE)/8,VLOOKUP(VLOOKUP($A232,csapatok!$A:$CN,AN$320,FALSE),'csapat-ranglista'!$A:$FP,AN$321,FALSE)/4),0)</f>
        <v>0</v>
      </c>
      <c r="AO232" s="223">
        <f>IFERROR(IF(RIGHT(VLOOKUP($A232,csapatok!$A:$CN,AO$320,FALSE),5)="Csere",VLOOKUP(LEFT(VLOOKUP($A232,csapatok!$A:$CN,AO$320,FALSE),LEN(VLOOKUP($A232,csapatok!$A:$CN,AO$320,FALSE))-6),'csapat-ranglista'!$A:$FP,AO$321,FALSE)/8,VLOOKUP(VLOOKUP($A232,csapatok!$A:$CN,AO$320,FALSE),'csapat-ranglista'!$A:$FP,AO$321,FALSE)/4),0)</f>
        <v>0</v>
      </c>
      <c r="AP232" s="223">
        <f>IFERROR(IF(RIGHT(VLOOKUP($A232,csapatok!$A:$CN,AP$320,FALSE),5)="Csere",VLOOKUP(LEFT(VLOOKUP($A232,csapatok!$A:$CN,AP$320,FALSE),LEN(VLOOKUP($A232,csapatok!$A:$CN,AP$320,FALSE))-6),'csapat-ranglista'!$A:$FP,AP$321,FALSE)/8,VLOOKUP(VLOOKUP($A232,csapatok!$A:$CN,AP$320,FALSE),'csapat-ranglista'!$A:$FP,AP$321,FALSE)/4),0)</f>
        <v>0</v>
      </c>
      <c r="AQ232" s="223">
        <f>IFERROR(IF(RIGHT(VLOOKUP($A232,csapatok!$A:$CN,AQ$320,FALSE),5)="Csere",VLOOKUP(LEFT(VLOOKUP($A232,csapatok!$A:$CN,AQ$320,FALSE),LEN(VLOOKUP($A232,csapatok!$A:$CN,AQ$320,FALSE))-6),'csapat-ranglista'!$A:$FP,AQ$321,FALSE)/8,VLOOKUP(VLOOKUP($A232,csapatok!$A:$CN,AQ$320,FALSE),'csapat-ranglista'!$A:$FP,AQ$321,FALSE)/4),0)</f>
        <v>0</v>
      </c>
      <c r="AR232" s="223">
        <f>IFERROR(IF(RIGHT(VLOOKUP($A232,csapatok!$A:$CN,AR$320,FALSE),5)="Csere",VLOOKUP(LEFT(VLOOKUP($A232,csapatok!$A:$CN,AR$320,FALSE),LEN(VLOOKUP($A232,csapatok!$A:$CN,AR$320,FALSE))-6),'csapat-ranglista'!$A:$FP,AR$321,FALSE)/8,VLOOKUP(VLOOKUP($A232,csapatok!$A:$CN,AR$320,FALSE),'csapat-ranglista'!$A:$FP,AR$321,FALSE)/4),0)</f>
        <v>0</v>
      </c>
      <c r="AS232" s="223">
        <f>IFERROR(IF(RIGHT(VLOOKUP($A232,csapatok!$A:$CN,AS$320,FALSE),5)="Csere",VLOOKUP(LEFT(VLOOKUP($A232,csapatok!$A:$CN,AS$320,FALSE),LEN(VLOOKUP($A232,csapatok!$A:$CN,AS$320,FALSE))-6),'csapat-ranglista'!$A:$FP,AS$321,FALSE)/8,VLOOKUP(VLOOKUP($A232,csapatok!$A:$CN,AS$320,FALSE),'csapat-ranglista'!$A:$FP,AS$321,FALSE)/4),0)</f>
        <v>0</v>
      </c>
      <c r="AT232" s="223">
        <f>IFERROR(IF(RIGHT(VLOOKUP($A232,csapatok!$A:$CN,AT$320,FALSE),5)="Csere",VLOOKUP(LEFT(VLOOKUP($A232,csapatok!$A:$CN,AT$320,FALSE),LEN(VLOOKUP($A232,csapatok!$A:$CN,AT$320,FALSE))-6),'csapat-ranglista'!$A:$FP,AT$321,FALSE)/8,VLOOKUP(VLOOKUP($A232,csapatok!$A:$CN,AT$320,FALSE),'csapat-ranglista'!$A:$FP,AT$321,FALSE)/4),0)</f>
        <v>0</v>
      </c>
      <c r="AU232" s="223">
        <f>IFERROR(IF(RIGHT(VLOOKUP($A232,csapatok!$A:$CN,AU$320,FALSE),5)="Csere",VLOOKUP(LEFT(VLOOKUP($A232,csapatok!$A:$CN,AU$320,FALSE),LEN(VLOOKUP($A232,csapatok!$A:$CN,AU$320,FALSE))-6),'csapat-ranglista'!$A:$FP,AU$321,FALSE)/8,VLOOKUP(VLOOKUP($A232,csapatok!$A:$CN,AU$320,FALSE),'csapat-ranglista'!$A:$FP,AU$321,FALSE)/4),0)</f>
        <v>0</v>
      </c>
      <c r="AV232" s="223">
        <f>IFERROR(IF(RIGHT(VLOOKUP($A232,csapatok!$A:$CN,AV$320,FALSE),5)="Csere",VLOOKUP(LEFT(VLOOKUP($A232,csapatok!$A:$CN,AV$320,FALSE),LEN(VLOOKUP($A232,csapatok!$A:$CN,AV$320,FALSE))-6),'csapat-ranglista'!$A:$FP,AV$321,FALSE)/8,VLOOKUP(VLOOKUP($A232,csapatok!$A:$CN,AV$320,FALSE),'csapat-ranglista'!$A:$FP,AV$321,FALSE)/4),0)</f>
        <v>0</v>
      </c>
      <c r="AW232" s="223">
        <f>IFERROR(IF(RIGHT(VLOOKUP($A232,csapatok!$A:$CN,AW$320,FALSE),5)="Csere",VLOOKUP(LEFT(VLOOKUP($A232,csapatok!$A:$CN,AW$320,FALSE),LEN(VLOOKUP($A232,csapatok!$A:$CN,AW$320,FALSE))-6),'csapat-ranglista'!$A:$FP,AW$321,FALSE)/8,VLOOKUP(VLOOKUP($A232,csapatok!$A:$CN,AW$320,FALSE),'csapat-ranglista'!$A:$FP,AW$321,FALSE)/4),0)</f>
        <v>0</v>
      </c>
      <c r="AX232" s="223">
        <f>IFERROR(IF(RIGHT(VLOOKUP($A232,csapatok!$A:$CN,AX$320,FALSE),5)="Csere",VLOOKUP(LEFT(VLOOKUP($A232,csapatok!$A:$CN,AX$320,FALSE),LEN(VLOOKUP($A232,csapatok!$A:$CN,AX$320,FALSE))-6),'csapat-ranglista'!$A:$FP,AX$321,FALSE)/8,VLOOKUP(VLOOKUP($A232,csapatok!$A:$CN,AX$320,FALSE),'csapat-ranglista'!$A:$FP,AX$321,FALSE)/4),0)</f>
        <v>0</v>
      </c>
      <c r="AY232" s="223">
        <f>IFERROR(IF(RIGHT(VLOOKUP($A232,csapatok!$A:$NN,AY$320,FALSE),5)="Csere",VLOOKUP(LEFT(VLOOKUP($A232,csapatok!$A:$NN,AY$320,FALSE),LEN(VLOOKUP($A232,csapatok!$A:$NN,AY$320,FALSE))-6),'csapat-ranglista'!$A:$FP,AY$321,FALSE)/8,VLOOKUP(VLOOKUP($A232,csapatok!$A:$NN,AY$320,FALSE),'csapat-ranglista'!$A:$FP,AY$321,FALSE)/4),0)</f>
        <v>0</v>
      </c>
      <c r="AZ232" s="223">
        <f>IFERROR(IF(RIGHT(VLOOKUP($A232,csapatok!$A:$NN,AZ$320,FALSE),5)="Csere",VLOOKUP(LEFT(VLOOKUP($A232,csapatok!$A:$NN,AZ$320,FALSE),LEN(VLOOKUP($A232,csapatok!$A:$NN,AZ$320,FALSE))-6),'csapat-ranglista'!$A:$FP,AZ$321,FALSE)/8,VLOOKUP(VLOOKUP($A232,csapatok!$A:$NN,AZ$320,FALSE),'csapat-ranglista'!$A:$FP,AZ$321,FALSE)/4),0)</f>
        <v>0</v>
      </c>
      <c r="BA232" s="223">
        <f>IFERROR(IF(RIGHT(VLOOKUP($A232,csapatok!$A:$NN,BA$320,FALSE),5)="Csere",VLOOKUP(LEFT(VLOOKUP($A232,csapatok!$A:$NN,BA$320,FALSE),LEN(VLOOKUP($A232,csapatok!$A:$NN,BA$320,FALSE))-6),'csapat-ranglista'!$A:$FP,BA$321,FALSE)/8,VLOOKUP(VLOOKUP($A232,csapatok!$A:$NN,BA$320,FALSE),'csapat-ranglista'!$A:$FP,BA$321,FALSE)/4),0)</f>
        <v>0</v>
      </c>
      <c r="BB232" s="223">
        <f>IFERROR(IF(RIGHT(VLOOKUP($A232,csapatok!$A:$NN,BB$320,FALSE),5)="Csere",VLOOKUP(LEFT(VLOOKUP($A232,csapatok!$A:$NN,BB$320,FALSE),LEN(VLOOKUP($A232,csapatok!$A:$NN,BB$320,FALSE))-6),'csapat-ranglista'!$A:$FP,BB$321,FALSE)/8,VLOOKUP(VLOOKUP($A232,csapatok!$A:$NN,BB$320,FALSE),'csapat-ranglista'!$A:$FP,BB$321,FALSE)/4),0)</f>
        <v>0</v>
      </c>
      <c r="BC232" s="224">
        <f>versenyek!$ES$11*IFERROR(VLOOKUP(VLOOKUP($A232,versenyek!ER:ET,3,FALSE),szabalyok!$A$16:$B$23,2,FALSE)/4,0)</f>
        <v>0</v>
      </c>
      <c r="BD232" s="224">
        <f>versenyek!$EV$11*IFERROR(VLOOKUP(VLOOKUP($A232,versenyek!EU:EW,3,FALSE),szabalyok!$A$16:$B$23,2,FALSE)/4,0)</f>
        <v>0</v>
      </c>
      <c r="BE232" s="223">
        <f>IFERROR(IF(RIGHT(VLOOKUP($A232,csapatok!$A:$NN,BE$320,FALSE),5)="Csere",VLOOKUP(LEFT(VLOOKUP($A232,csapatok!$A:$NN,BE$320,FALSE),LEN(VLOOKUP($A232,csapatok!$A:$NN,BE$320,FALSE))-6),'csapat-ranglista'!$A:$FP,BE$321,FALSE)/8,VLOOKUP(VLOOKUP($A232,csapatok!$A:$NN,BE$320,FALSE),'csapat-ranglista'!$A:$FP,BE$321,FALSE)/4),0)</f>
        <v>0</v>
      </c>
      <c r="BF232" s="223">
        <f>IFERROR(IF(RIGHT(VLOOKUP($A232,csapatok!$A:$NN,BF$320,FALSE),5)="Csere",VLOOKUP(LEFT(VLOOKUP($A232,csapatok!$A:$NN,BF$320,FALSE),LEN(VLOOKUP($A232,csapatok!$A:$NN,BF$320,FALSE))-6),'csapat-ranglista'!$A:$FP,BF$321,FALSE)/8,VLOOKUP(VLOOKUP($A232,csapatok!$A:$NN,BF$320,FALSE),'csapat-ranglista'!$A:$FP,BF$321,FALSE)/4),0)</f>
        <v>0</v>
      </c>
      <c r="BG232" s="223">
        <f>IFERROR(IF(RIGHT(VLOOKUP($A232,csapatok!$A:$NN,BG$320,FALSE),5)="Csere",VLOOKUP(LEFT(VLOOKUP($A232,csapatok!$A:$NN,BG$320,FALSE),LEN(VLOOKUP($A232,csapatok!$A:$NN,BG$320,FALSE))-6),'csapat-ranglista'!$A:$FP,BG$321,FALSE)/8,VLOOKUP(VLOOKUP($A232,csapatok!$A:$NN,BG$320,FALSE),'csapat-ranglista'!$A:$FP,BG$321,FALSE)/4),0)</f>
        <v>0</v>
      </c>
      <c r="BH232" s="223">
        <f>IFERROR(IF(RIGHT(VLOOKUP($A232,csapatok!$A:$NN,BH$320,FALSE),5)="Csere",VLOOKUP(LEFT(VLOOKUP($A232,csapatok!$A:$NN,BH$320,FALSE),LEN(VLOOKUP($A232,csapatok!$A:$NN,BH$320,FALSE))-6),'csapat-ranglista'!$A:$FP,BH$321,FALSE)/8,VLOOKUP(VLOOKUP($A232,csapatok!$A:$NN,BH$320,FALSE),'csapat-ranglista'!$A:$FP,BH$321,FALSE)/4),0)</f>
        <v>0</v>
      </c>
      <c r="BI232" s="223">
        <f>IFERROR(IF(RIGHT(VLOOKUP($A232,csapatok!$A:$NN,BI$320,FALSE),5)="Csere",VLOOKUP(LEFT(VLOOKUP($A232,csapatok!$A:$NN,BI$320,FALSE),LEN(VLOOKUP($A232,csapatok!$A:$NN,BI$320,FALSE))-6),'csapat-ranglista'!$A:$FP,BI$321,FALSE)/8,VLOOKUP(VLOOKUP($A232,csapatok!$A:$NN,BI$320,FALSE),'csapat-ranglista'!$A:$FP,BI$321,FALSE)/4),0)</f>
        <v>0</v>
      </c>
      <c r="BJ232" s="223">
        <f>IFERROR(IF(RIGHT(VLOOKUP($A232,csapatok!$A:$NN,BJ$320,FALSE),5)="Csere",VLOOKUP(LEFT(VLOOKUP($A232,csapatok!$A:$NN,BJ$320,FALSE),LEN(VLOOKUP($A232,csapatok!$A:$NN,BJ$320,FALSE))-6),'csapat-ranglista'!$A:$FP,BJ$321,FALSE)/8,VLOOKUP(VLOOKUP($A232,csapatok!$A:$NN,BJ$320,FALSE),'csapat-ranglista'!$A:$FP,BJ$321,FALSE)/4),0)</f>
        <v>0</v>
      </c>
      <c r="BK232" s="223">
        <f>IFERROR(IF(RIGHT(VLOOKUP($A232,csapatok!$A:$NN,BK$320,FALSE),5)="Csere",VLOOKUP(LEFT(VLOOKUP($A232,csapatok!$A:$NN,BK$320,FALSE),LEN(VLOOKUP($A232,csapatok!$A:$NN,BK$320,FALSE))-6),'csapat-ranglista'!$A:$FP,BK$321,FALSE)/8,VLOOKUP(VLOOKUP($A232,csapatok!$A:$NN,BK$320,FALSE),'csapat-ranglista'!$A:$FP,BK$321,FALSE)/4),0)</f>
        <v>0</v>
      </c>
      <c r="BL232" s="223">
        <f>IFERROR(IF(RIGHT(VLOOKUP($A232,csapatok!$A:$NN,BL$320,FALSE),5)="Csere",VLOOKUP(LEFT(VLOOKUP($A232,csapatok!$A:$NN,BL$320,FALSE),LEN(VLOOKUP($A232,csapatok!$A:$NN,BL$320,FALSE))-6),'csapat-ranglista'!$A:$FP,BL$321,FALSE)/8,VLOOKUP(VLOOKUP($A232,csapatok!$A:$NN,BL$320,FALSE),'csapat-ranglista'!$A:$FP,BL$321,FALSE)/4),0)</f>
        <v>0</v>
      </c>
      <c r="BM232" s="223">
        <f>IFERROR(IF(RIGHT(VLOOKUP($A232,csapatok!$A:$NN,BM$320,FALSE),5)="Csere",VLOOKUP(LEFT(VLOOKUP($A232,csapatok!$A:$NN,BM$320,FALSE),LEN(VLOOKUP($A232,csapatok!$A:$NN,BM$320,FALSE))-6),'csapat-ranglista'!$A:$FP,BM$321,FALSE)/8,VLOOKUP(VLOOKUP($A232,csapatok!$A:$NN,BM$320,FALSE),'csapat-ranglista'!$A:$FP,BM$321,FALSE)/4),0)</f>
        <v>0</v>
      </c>
      <c r="BN232" s="223">
        <f>IFERROR(IF(RIGHT(VLOOKUP($A232,csapatok!$A:$NN,BN$320,FALSE),5)="Csere",VLOOKUP(LEFT(VLOOKUP($A232,csapatok!$A:$NN,BN$320,FALSE),LEN(VLOOKUP($A232,csapatok!$A:$NN,BN$320,FALSE))-6),'csapat-ranglista'!$A:$FP,BN$321,FALSE)/8,VLOOKUP(VLOOKUP($A232,csapatok!$A:$NN,BN$320,FALSE),'csapat-ranglista'!$A:$FP,BN$321,FALSE)/4),0)</f>
        <v>0</v>
      </c>
      <c r="BO232" s="223">
        <f>IFERROR(IF(RIGHT(VLOOKUP($A232,csapatok!$A:$NN,BO$320,FALSE),5)="Csere",VLOOKUP(LEFT(VLOOKUP($A232,csapatok!$A:$NN,BO$320,FALSE),LEN(VLOOKUP($A232,csapatok!$A:$NN,BO$320,FALSE))-6),'csapat-ranglista'!$A:$FP,BO$321,FALSE)/8,VLOOKUP(VLOOKUP($A232,csapatok!$A:$NN,BO$320,FALSE),'csapat-ranglista'!$A:$FP,BO$321,FALSE)/4),0)</f>
        <v>0</v>
      </c>
      <c r="BP232" s="223">
        <f>IFERROR(IF(RIGHT(VLOOKUP($A232,csapatok!$A:$NN,BP$320,FALSE),5)="Csere",VLOOKUP(LEFT(VLOOKUP($A232,csapatok!$A:$NN,BP$320,FALSE),LEN(VLOOKUP($A232,csapatok!$A:$NN,BP$320,FALSE))-6),'csapat-ranglista'!$A:$FP,BP$321,FALSE)/8,VLOOKUP(VLOOKUP($A232,csapatok!$A:$NN,BP$320,FALSE),'csapat-ranglista'!$A:$FP,BP$321,FALSE)/4),0)</f>
        <v>0</v>
      </c>
      <c r="BQ232" s="223">
        <f>IFERROR(IF(RIGHT(VLOOKUP($A232,csapatok!$A:$NN,BQ$320,FALSE),5)="Csere",VLOOKUP(LEFT(VLOOKUP($A232,csapatok!$A:$NN,BQ$320,FALSE),LEN(VLOOKUP($A232,csapatok!$A:$NN,BQ$320,FALSE))-6),'csapat-ranglista'!$A:$FP,BQ$321,FALSE)/8,VLOOKUP(VLOOKUP($A232,csapatok!$A:$NN,BQ$320,FALSE),'csapat-ranglista'!$A:$FP,BQ$321,FALSE)/4),0)</f>
        <v>0</v>
      </c>
      <c r="BR232" s="223">
        <f>IFERROR(IF(RIGHT(VLOOKUP($A232,csapatok!$A:$NN,BR$320,FALSE),5)="Csere",VLOOKUP(LEFT(VLOOKUP($A232,csapatok!$A:$NN,BR$320,FALSE),LEN(VLOOKUP($A232,csapatok!$A:$NN,BR$320,FALSE))-6),'csapat-ranglista'!$A:$FP,BR$321,FALSE)/8,VLOOKUP(VLOOKUP($A232,csapatok!$A:$NN,BR$320,FALSE),'csapat-ranglista'!$A:$FP,BR$321,FALSE)/4),0)</f>
        <v>0</v>
      </c>
      <c r="BS232" s="223">
        <f>IFERROR(IF(RIGHT(VLOOKUP($A232,csapatok!$A:$NN,BS$320,FALSE),5)="Csere",VLOOKUP(LEFT(VLOOKUP($A232,csapatok!$A:$NN,BS$320,FALSE),LEN(VLOOKUP($A232,csapatok!$A:$NN,BS$320,FALSE))-6),'csapat-ranglista'!$A:$FP,BS$321,FALSE)/8,VLOOKUP(VLOOKUP($A232,csapatok!$A:$NN,BS$320,FALSE),'csapat-ranglista'!$A:$FP,BS$321,FALSE)/4),0)</f>
        <v>0</v>
      </c>
      <c r="BT232" s="223">
        <f>IFERROR(IF(RIGHT(VLOOKUP($A232,csapatok!$A:$NN,BT$320,FALSE),5)="Csere",VLOOKUP(LEFT(VLOOKUP($A232,csapatok!$A:$NN,BT$320,FALSE),LEN(VLOOKUP($A232,csapatok!$A:$NN,BT$320,FALSE))-6),'csapat-ranglista'!$A:$FP,BT$321,FALSE)/8,VLOOKUP(VLOOKUP($A232,csapatok!$A:$NN,BT$320,FALSE),'csapat-ranglista'!$A:$FP,BT$321,FALSE)/4),0)</f>
        <v>0</v>
      </c>
      <c r="BU232" s="223">
        <f>IFERROR(IF(RIGHT(VLOOKUP($A232,csapatok!$A:$NN,BU$320,FALSE),5)="Csere",VLOOKUP(LEFT(VLOOKUP($A232,csapatok!$A:$NN,BU$320,FALSE),LEN(VLOOKUP($A232,csapatok!$A:$NN,BU$320,FALSE))-6),'csapat-ranglista'!$A:$FP,BU$321,FALSE)/8,VLOOKUP(VLOOKUP($A232,csapatok!$A:$NN,BU$320,FALSE),'csapat-ranglista'!$A:$FP,BU$321,FALSE)/4),0)</f>
        <v>0</v>
      </c>
      <c r="BV232" s="223">
        <f>IFERROR(IF(RIGHT(VLOOKUP($A232,csapatok!$A:$NN,BV$320,FALSE),5)="Csere",VLOOKUP(LEFT(VLOOKUP($A232,csapatok!$A:$NN,BV$320,FALSE),LEN(VLOOKUP($A232,csapatok!$A:$NN,BV$320,FALSE))-6),'csapat-ranglista'!$A:$FP,BV$321,FALSE)/8,VLOOKUP(VLOOKUP($A232,csapatok!$A:$NN,BV$320,FALSE),'csapat-ranglista'!$A:$FP,BV$321,FALSE)/4),0)</f>
        <v>0</v>
      </c>
      <c r="BW232" s="223">
        <f>IFERROR(IF(RIGHT(VLOOKUP($A232,csapatok!$A:$NN,BW$320,FALSE),5)="Csere",VLOOKUP(LEFT(VLOOKUP($A232,csapatok!$A:$NN,BW$320,FALSE),LEN(VLOOKUP($A232,csapatok!$A:$NN,BW$320,FALSE))-6),'csapat-ranglista'!$A:$FP,BW$321,FALSE)/8,VLOOKUP(VLOOKUP($A232,csapatok!$A:$NN,BW$320,FALSE),'csapat-ranglista'!$A:$FP,BW$321,FALSE)/4),0)</f>
        <v>0</v>
      </c>
      <c r="BX232" s="223">
        <f>IFERROR(IF(RIGHT(VLOOKUP($A232,csapatok!$A:$NN,BX$320,FALSE),5)="Csere",VLOOKUP(LEFT(VLOOKUP($A232,csapatok!$A:$NN,BX$320,FALSE),LEN(VLOOKUP($A232,csapatok!$A:$NN,BX$320,FALSE))-6),'csapat-ranglista'!$A:$FP,BX$321,FALSE)/8,VLOOKUP(VLOOKUP($A232,csapatok!$A:$NN,BX$320,FALSE),'csapat-ranglista'!$A:$FP,BX$321,FALSE)/4),0)</f>
        <v>0</v>
      </c>
      <c r="BY232" s="223">
        <f>IFERROR(IF(RIGHT(VLOOKUP($A232,csapatok!$A:$NN,BY$320,FALSE),5)="Csere",VLOOKUP(LEFT(VLOOKUP($A232,csapatok!$A:$NN,BY$320,FALSE),LEN(VLOOKUP($A232,csapatok!$A:$NN,BY$320,FALSE))-6),'csapat-ranglista'!$A:$FP,BY$321,FALSE)/8,VLOOKUP(VLOOKUP($A232,csapatok!$A:$NN,BY$320,FALSE),'csapat-ranglista'!$A:$FP,BY$321,FALSE)/4),0)</f>
        <v>0</v>
      </c>
      <c r="BZ232" s="223">
        <f>IFERROR(IF(RIGHT(VLOOKUP($A232,csapatok!$A:$NN,BZ$320,FALSE),5)="Csere",VLOOKUP(LEFT(VLOOKUP($A232,csapatok!$A:$NN,BZ$320,FALSE),LEN(VLOOKUP($A232,csapatok!$A:$NN,BZ$320,FALSE))-6),'csapat-ranglista'!$A:$FP,BZ$321,FALSE)/8,VLOOKUP(VLOOKUP($A232,csapatok!$A:$NN,BZ$320,FALSE),'csapat-ranglista'!$A:$FP,BZ$321,FALSE)/4),0)</f>
        <v>0</v>
      </c>
      <c r="CA232" s="223">
        <f>IFERROR(IF(RIGHT(VLOOKUP($A232,csapatok!$A:$NN,CA$320,FALSE),5)="Csere",VLOOKUP(LEFT(VLOOKUP($A232,csapatok!$A:$NN,CA$320,FALSE),LEN(VLOOKUP($A232,csapatok!$A:$NN,CA$320,FALSE))-6),'csapat-ranglista'!$A:$FP,CA$321,FALSE)/8,VLOOKUP(VLOOKUP($A232,csapatok!$A:$NN,CA$320,FALSE),'csapat-ranglista'!$A:$FP,CA$321,FALSE)/4),0)</f>
        <v>0</v>
      </c>
      <c r="CB232" s="223">
        <f>IFERROR(IF(RIGHT(VLOOKUP($A232,csapatok!$A:$NN,CB$320,FALSE),5)="Csere",VLOOKUP(LEFT(VLOOKUP($A232,csapatok!$A:$NN,CB$320,FALSE),LEN(VLOOKUP($A232,csapatok!$A:$NN,CB$320,FALSE))-6),'csapat-ranglista'!$A:$FP,CB$321,FALSE)/8,VLOOKUP(VLOOKUP($A232,csapatok!$A:$NN,CB$320,FALSE),'csapat-ranglista'!$A:$FP,CB$321,FALSE)/4),0)</f>
        <v>0</v>
      </c>
      <c r="CC232" s="223">
        <f>IFERROR(IF(RIGHT(VLOOKUP($A232,csapatok!$A:$NN,CC$320,FALSE),5)="Csere",VLOOKUP(LEFT(VLOOKUP($A232,csapatok!$A:$NN,CC$320,FALSE),LEN(VLOOKUP($A232,csapatok!$A:$NN,CC$320,FALSE))-6),'csapat-ranglista'!$A:$FP,CC$321,FALSE)/8,VLOOKUP(VLOOKUP($A232,csapatok!$A:$NN,CC$320,FALSE),'csapat-ranglista'!$A:$FP,CC$321,FALSE)/4),0)</f>
        <v>0</v>
      </c>
      <c r="CD232" s="223">
        <f>IFERROR(IF(RIGHT(VLOOKUP($A232,csapatok!$A:$NN,CD$320,FALSE),5)="Csere",VLOOKUP(LEFT(VLOOKUP($A232,csapatok!$A:$NN,CD$320,FALSE),LEN(VLOOKUP($A232,csapatok!$A:$NN,CD$320,FALSE))-6),'csapat-ranglista'!$A:$FP,CD$321,FALSE)/8,VLOOKUP(VLOOKUP($A232,csapatok!$A:$NN,CD$320,FALSE),'csapat-ranglista'!$A:$FP,CD$321,FALSE)/4),0)</f>
        <v>0</v>
      </c>
      <c r="CE232" s="223">
        <f>IFERROR(IF(RIGHT(VLOOKUP($A232,csapatok!$A:$NN,CE$320,FALSE),5)="Csere",VLOOKUP(LEFT(VLOOKUP($A232,csapatok!$A:$NN,CE$320,FALSE),LEN(VLOOKUP($A232,csapatok!$A:$NN,CE$320,FALSE))-6),'csapat-ranglista'!$A:$FP,CE$321,FALSE)/8,VLOOKUP(VLOOKUP($A232,csapatok!$A:$NN,CE$320,FALSE),'csapat-ranglista'!$A:$FP,CE$321,FALSE)/4),0)</f>
        <v>0</v>
      </c>
      <c r="CF232" s="223">
        <f>IFERROR(IF(RIGHT(VLOOKUP($A232,csapatok!$A:$NN,CF$320,FALSE),5)="Csere",VLOOKUP(LEFT(VLOOKUP($A232,csapatok!$A:$NN,CF$320,FALSE),LEN(VLOOKUP($A232,csapatok!$A:$NN,CF$320,FALSE))-6),'csapat-ranglista'!$A:$FP,CF$321,FALSE)/8,VLOOKUP(VLOOKUP($A232,csapatok!$A:$NN,CF$320,FALSE),'csapat-ranglista'!$A:$FP,CF$321,FALSE)/4),0)</f>
        <v>0</v>
      </c>
      <c r="CG232" s="223">
        <f>IFERROR(IF(RIGHT(VLOOKUP($A232,csapatok!$A:$NN,CG$320,FALSE),5)="Csere",VLOOKUP(LEFT(VLOOKUP($A232,csapatok!$A:$NN,CG$320,FALSE),LEN(VLOOKUP($A232,csapatok!$A:$NN,CG$320,FALSE))-6),'csapat-ranglista'!$A:$FP,CG$321,FALSE)/8,VLOOKUP(VLOOKUP($A232,csapatok!$A:$NN,CG$320,FALSE),'csapat-ranglista'!$A:$FP,CG$321,FALSE)/4),0)</f>
        <v>0</v>
      </c>
      <c r="CH232" s="223">
        <f>IFERROR(IF(RIGHT(VLOOKUP($A232,csapatok!$A:$NN,CH$320,FALSE),5)="Csere",VLOOKUP(LEFT(VLOOKUP($A232,csapatok!$A:$NN,CH$320,FALSE),LEN(VLOOKUP($A232,csapatok!$A:$NN,CH$320,FALSE))-6),'csapat-ranglista'!$A:$FP,CH$321,FALSE)/8,VLOOKUP(VLOOKUP($A232,csapatok!$A:$NN,CH$320,FALSE),'csapat-ranglista'!$A:$FP,CH$321,FALSE)/4),0)</f>
        <v>0</v>
      </c>
      <c r="CI232" s="223">
        <f>IFERROR(IF(RIGHT(VLOOKUP($A232,csapatok!$A:$NN,CI$320,FALSE),5)="Csere",VLOOKUP(LEFT(VLOOKUP($A232,csapatok!$A:$NN,CI$320,FALSE),LEN(VLOOKUP($A232,csapatok!$A:$NN,CI$320,FALSE))-6),'csapat-ranglista'!$A:$FP,CI$321,FALSE)/8,VLOOKUP(VLOOKUP($A232,csapatok!$A:$NN,CI$320,FALSE),'csapat-ranglista'!$A:$FP,CI$321,FALSE)/4),0)</f>
        <v>0</v>
      </c>
      <c r="CJ232" s="224">
        <f>versenyek!$IQ$11*IFERROR(VLOOKUP(VLOOKUP($A232,versenyek!IP:IR,3,FALSE),szabalyok!$A$16:$B$23,2,FALSE)/4,0)</f>
        <v>0</v>
      </c>
      <c r="CK232" s="224">
        <f>versenyek!$IT$11*IFERROR(VLOOKUP(VLOOKUP($A232,versenyek!IS:IU,3,FALSE),szabalyok!$A$16:$B$23,2,FALSE)/4,0)</f>
        <v>0</v>
      </c>
      <c r="CL232" s="223">
        <f>IFERROR(IF(RIGHT(VLOOKUP($A232,csapatok!$A:$NN,CL$320,FALSE),5)="Csere",VLOOKUP(LEFT(VLOOKUP($A232,csapatok!$A:$NN,CL$320,FALSE),LEN(VLOOKUP($A232,csapatok!$A:$NN,CL$320,FALSE))-6),'csapat-ranglista'!$A:$FP,CL$321,FALSE)/8,VLOOKUP(VLOOKUP($A232,csapatok!$A:$NN,CL$320,FALSE),'csapat-ranglista'!$A:$FP,CL$321,FALSE)/4),0)</f>
        <v>0</v>
      </c>
      <c r="CM232" s="223">
        <f>IFERROR(IF(RIGHT(VLOOKUP($A232,csapatok!$A:$NN,CM$320,FALSE),5)="Csere",VLOOKUP(LEFT(VLOOKUP($A232,csapatok!$A:$NN,CM$320,FALSE),LEN(VLOOKUP($A232,csapatok!$A:$NN,CM$320,FALSE))-6),'csapat-ranglista'!$A:$FP,CM$321,FALSE)/8,VLOOKUP(VLOOKUP($A232,csapatok!$A:$NN,CM$320,FALSE),'csapat-ranglista'!$A:$FP,CM$321,FALSE)/4),0)</f>
        <v>0</v>
      </c>
      <c r="CN232" s="223">
        <f>IFERROR(IF(RIGHT(VLOOKUP($A232,csapatok!$A:$NN,CN$320,FALSE),5)="Csere",VLOOKUP(LEFT(VLOOKUP($A232,csapatok!$A:$NN,CN$320,FALSE),LEN(VLOOKUP($A232,csapatok!$A:$NN,CN$320,FALSE))-6),'csapat-ranglista'!$A:$FP,CN$321,FALSE)/8,VLOOKUP(VLOOKUP($A232,csapatok!$A:$NN,CN$320,FALSE),'csapat-ranglista'!$A:$FP,CN$321,FALSE)/4),0)</f>
        <v>0</v>
      </c>
      <c r="CO232" s="223">
        <f>IFERROR(IF(RIGHT(VLOOKUP($A232,csapatok!$A:$NN,CO$320,FALSE),5)="Csere",VLOOKUP(LEFT(VLOOKUP($A232,csapatok!$A:$NN,CO$320,FALSE),LEN(VLOOKUP($A232,csapatok!$A:$NN,CO$320,FALSE))-6),'csapat-ranglista'!$A:$FP,CO$321,FALSE)/8,VLOOKUP(VLOOKUP($A232,csapatok!$A:$NN,CO$320,FALSE),'csapat-ranglista'!$A:$FP,CO$321,FALSE)/4),0)</f>
        <v>0</v>
      </c>
      <c r="CP232" s="223">
        <f>IFERROR(IF(RIGHT(VLOOKUP($A232,csapatok!$A:$NN,CP$320,FALSE),5)="Csere",VLOOKUP(LEFT(VLOOKUP($A232,csapatok!$A:$NN,CP$320,FALSE),LEN(VLOOKUP($A232,csapatok!$A:$NN,CP$320,FALSE))-6),'csapat-ranglista'!$A:$FP,CP$321,FALSE)/8,VLOOKUP(VLOOKUP($A232,csapatok!$A:$NN,CP$320,FALSE),'csapat-ranglista'!$A:$FP,CP$321,FALSE)/4),0)</f>
        <v>0</v>
      </c>
      <c r="CQ232" s="223">
        <f>IFERROR(IF(RIGHT(VLOOKUP($A232,csapatok!$A:$NN,CQ$320,FALSE),5)="Csere",VLOOKUP(LEFT(VLOOKUP($A232,csapatok!$A:$NN,CQ$320,FALSE),LEN(VLOOKUP($A232,csapatok!$A:$NN,CQ$320,FALSE))-6),'csapat-ranglista'!$A:$FP,CQ$321,FALSE)/8,VLOOKUP(VLOOKUP($A232,csapatok!$A:$NN,CQ$320,FALSE),'csapat-ranglista'!$A:$FP,CQ$321,FALSE)/4),0)</f>
        <v>0</v>
      </c>
      <c r="CR232" s="223">
        <f>IFERROR(IF(RIGHT(VLOOKUP($A232,csapatok!$A:$NN,CR$320,FALSE),5)="Csere",VLOOKUP(LEFT(VLOOKUP($A232,csapatok!$A:$NN,CR$320,FALSE),LEN(VLOOKUP($A232,csapatok!$A:$NN,CR$320,FALSE))-6),'csapat-ranglista'!$A:$FP,CR$321,FALSE)/8,VLOOKUP(VLOOKUP($A232,csapatok!$A:$NN,CR$320,FALSE),'csapat-ranglista'!$A:$FP,CR$321,FALSE)/4),0)</f>
        <v>0</v>
      </c>
      <c r="CS232" s="223">
        <f>IFERROR(IF(RIGHT(VLOOKUP($A232,csapatok!$A:$NN,CS$320,FALSE),5)="Csere",VLOOKUP(LEFT(VLOOKUP($A232,csapatok!$A:$NN,CS$320,FALSE),LEN(VLOOKUP($A232,csapatok!$A:$NN,CS$320,FALSE))-6),'csapat-ranglista'!$A:$FP,CS$321,FALSE)/8,VLOOKUP(VLOOKUP($A232,csapatok!$A:$NN,CS$320,FALSE),'csapat-ranglista'!$A:$FP,CS$321,FALSE)/4),0)</f>
        <v>0</v>
      </c>
      <c r="CT232" s="223">
        <f>IFERROR(IF(RIGHT(VLOOKUP($A232,csapatok!$A:$NN,CT$320,FALSE),5)="Csere",VLOOKUP(LEFT(VLOOKUP($A232,csapatok!$A:$NN,CT$320,FALSE),LEN(VLOOKUP($A232,csapatok!$A:$NN,CT$320,FALSE))-6),'csapat-ranglista'!$A:$FP,CT$321,FALSE)/8,VLOOKUP(VLOOKUP($A232,csapatok!$A:$NN,CT$320,FALSE),'csapat-ranglista'!$A:$FP,CT$321,FALSE)/4),0)</f>
        <v>0</v>
      </c>
      <c r="CU232" s="223">
        <f>IFERROR(IF(RIGHT(VLOOKUP($A232,csapatok!$A:$NN,CU$320,FALSE),5)="Csere",VLOOKUP(LEFT(VLOOKUP($A232,csapatok!$A:$NN,CU$320,FALSE),LEN(VLOOKUP($A232,csapatok!$A:$NN,CU$320,FALSE))-6),'csapat-ranglista'!$A:$FP,CU$321,FALSE)/8,VLOOKUP(VLOOKUP($A232,csapatok!$A:$NN,CU$320,FALSE),'csapat-ranglista'!$A:$FP,CU$321,FALSE)/4),0)</f>
        <v>0</v>
      </c>
      <c r="CV232" s="223">
        <f>IFERROR(IF(RIGHT(VLOOKUP($A232,csapatok!$A:$NN,CV$320,FALSE),5)="Csere",VLOOKUP(LEFT(VLOOKUP($A232,csapatok!$A:$NN,CV$320,FALSE),LEN(VLOOKUP($A232,csapatok!$A:$NN,CV$320,FALSE))-6),'csapat-ranglista'!$A:$FP,CV$321,FALSE)/8,VLOOKUP(VLOOKUP($A232,csapatok!$A:$NN,CV$320,FALSE),'csapat-ranglista'!$A:$FP,CV$321,FALSE)/4),0)</f>
        <v>0</v>
      </c>
      <c r="CW232" s="223">
        <f>IFERROR(IF(RIGHT(VLOOKUP($A232,csapatok!$A:$NN,CW$320,FALSE),5)="Csere",VLOOKUP(LEFT(VLOOKUP($A232,csapatok!$A:$NN,CW$320,FALSE),LEN(VLOOKUP($A232,csapatok!$A:$NN,CW$320,FALSE))-6),'csapat-ranglista'!$A:$FP,CW$321,FALSE)/8,VLOOKUP(VLOOKUP($A232,csapatok!$A:$NN,CW$320,FALSE),'csapat-ranglista'!$A:$FP,CW$321,FALSE)/4),0)</f>
        <v>0</v>
      </c>
      <c r="CX232" s="223">
        <f>IFERROR(IF(RIGHT(VLOOKUP($A232,csapatok!$A:$NN,CX$320,FALSE),5)="Csere",VLOOKUP(LEFT(VLOOKUP($A232,csapatok!$A:$NN,CX$320,FALSE),LEN(VLOOKUP($A232,csapatok!$A:$NN,CX$320,FALSE))-6),'csapat-ranglista'!$A:$FP,CX$321,FALSE)/8,VLOOKUP(VLOOKUP($A232,csapatok!$A:$NN,CX$320,FALSE),'csapat-ranglista'!$A:$FP,CX$321,FALSE)/4),0)</f>
        <v>0</v>
      </c>
      <c r="CY232" s="223">
        <f>IFERROR(IF(RIGHT(VLOOKUP($A232,csapatok!$A:$NN,CY$320,FALSE),5)="Csere",VLOOKUP(LEFT(VLOOKUP($A232,csapatok!$A:$NN,CY$320,FALSE),LEN(VLOOKUP($A232,csapatok!$A:$NN,CY$320,FALSE))-6),'csapat-ranglista'!$A:$FP,CY$321,FALSE)/8,VLOOKUP(VLOOKUP($A232,csapatok!$A:$NN,CY$320,FALSE),'csapat-ranglista'!$A:$FP,CY$321,FALSE)/4),0)</f>
        <v>0</v>
      </c>
      <c r="CZ232" s="223">
        <f>IFERROR(IF(RIGHT(VLOOKUP($A232,csapatok!$A:$NN,CZ$320,FALSE),5)="Csere",VLOOKUP(LEFT(VLOOKUP($A232,csapatok!$A:$NN,CZ$320,FALSE),LEN(VLOOKUP($A232,csapatok!$A:$NN,CZ$320,FALSE))-6),'csapat-ranglista'!$A:$FP,CZ$321,FALSE)/8,VLOOKUP(VLOOKUP($A232,csapatok!$A:$NN,CZ$320,FALSE),'csapat-ranglista'!$A:$FP,CZ$321,FALSE)/4),0)</f>
        <v>0</v>
      </c>
      <c r="DA232" s="223">
        <f>IFERROR(IF(RIGHT(VLOOKUP($A232,csapatok!$A:$NN,DA$320,FALSE),5)="Csere",VLOOKUP(LEFT(VLOOKUP($A232,csapatok!$A:$NN,DA$320,FALSE),LEN(VLOOKUP($A232,csapatok!$A:$NN,DA$320,FALSE))-6),'csapat-ranglista'!$A:$FP,DA$321,FALSE)/8,VLOOKUP(VLOOKUP($A232,csapatok!$A:$NN,DA$320,FALSE),'csapat-ranglista'!$A:$FP,DA$321,FALSE)/4),0)</f>
        <v>0</v>
      </c>
      <c r="DB232" s="223">
        <f>IFERROR(IF(RIGHT(VLOOKUP($A232,csapatok!$A:$NN,DB$320,FALSE),5)="Csere",VLOOKUP(LEFT(VLOOKUP($A232,csapatok!$A:$NN,DB$320,FALSE),LEN(VLOOKUP($A232,csapatok!$A:$NN,DB$320,FALSE))-6),'csapat-ranglista'!$A:$FP,DB$321,FALSE)/8,VLOOKUP(VLOOKUP($A232,csapatok!$A:$NN,DB$320,FALSE),'csapat-ranglista'!$A:$FP,DB$321,FALSE)/4),0)</f>
        <v>0</v>
      </c>
      <c r="DC232" s="223">
        <f>IFERROR(IF(RIGHT(VLOOKUP($A232,csapatok!$A:$NN,DC$320,FALSE),5)="Csere",VLOOKUP(LEFT(VLOOKUP($A232,csapatok!$A:$NN,DC$320,FALSE),LEN(VLOOKUP($A232,csapatok!$A:$NN,DC$320,FALSE))-6),'csapat-ranglista'!$A:$FP,DC$321,FALSE)/8,VLOOKUP(VLOOKUP($A232,csapatok!$A:$NN,DC$320,FALSE),'csapat-ranglista'!$A:$FP,DC$321,FALSE)/4),0)</f>
        <v>0</v>
      </c>
      <c r="DD232" s="223">
        <f>IFERROR(IF(RIGHT(VLOOKUP($A232,csapatok!$A:$NN,DD$320,FALSE),5)="Csere",VLOOKUP(LEFT(VLOOKUP($A232,csapatok!$A:$NN,DD$320,FALSE),LEN(VLOOKUP($A232,csapatok!$A:$NN,DD$320,FALSE))-6),'csapat-ranglista'!$A:$FP,DD$321,FALSE)/8,VLOOKUP(VLOOKUP($A232,csapatok!$A:$NN,DD$320,FALSE),'csapat-ranglista'!$A:$FP,DD$321,FALSE)/4),0)</f>
        <v>0</v>
      </c>
      <c r="DE232" s="223">
        <f>IFERROR(IF(RIGHT(VLOOKUP($A232,csapatok!$A:$NN,DE$320,FALSE),5)="Csere",VLOOKUP(LEFT(VLOOKUP($A232,csapatok!$A:$NN,DE$320,FALSE),LEN(VLOOKUP($A232,csapatok!$A:$NN,DE$320,FALSE))-6),'csapat-ranglista'!$A:$FP,DE$321,FALSE)/8,VLOOKUP(VLOOKUP($A232,csapatok!$A:$NN,DE$320,FALSE),'csapat-ranglista'!$A:$FP,DE$321,FALSE)/4),0)</f>
        <v>0</v>
      </c>
      <c r="DF232" s="223">
        <f>IFERROR(IF(RIGHT(VLOOKUP($A232,csapatok!$A:$NN,DF$320,FALSE),5)="Csere",VLOOKUP(LEFT(VLOOKUP($A232,csapatok!$A:$NN,DF$320,FALSE),LEN(VLOOKUP($A232,csapatok!$A:$NN,DF$320,FALSE))-6),'csapat-ranglista'!$A:$FP,DF$321,FALSE)/8,VLOOKUP(VLOOKUP($A232,csapatok!$A:$NN,DF$320,FALSE),'csapat-ranglista'!$A:$FP,DF$321,FALSE)/4),0)</f>
        <v>0</v>
      </c>
      <c r="DG232" s="223">
        <f>IFERROR(IF(RIGHT(VLOOKUP($A232,csapatok!$A:$NN,DG$320,FALSE),5)="Csere",VLOOKUP(LEFT(VLOOKUP($A232,csapatok!$A:$NN,DG$320,FALSE),LEN(VLOOKUP($A232,csapatok!$A:$NN,DG$320,FALSE))-6),'csapat-ranglista'!$A:$FP,DG$321,FALSE)/8,VLOOKUP(VLOOKUP($A232,csapatok!$A:$NN,DG$320,FALSE),'csapat-ranglista'!$A:$FP,DG$321,FALSE)/4),0)</f>
        <v>0</v>
      </c>
      <c r="DH232" s="223">
        <f>IFERROR(IF(RIGHT(VLOOKUP($A232,csapatok!$A:$NN,DH$320,FALSE),5)="Csere",VLOOKUP(LEFT(VLOOKUP($A232,csapatok!$A:$NN,DH$320,FALSE),LEN(VLOOKUP($A232,csapatok!$A:$NN,DH$320,FALSE))-6),'csapat-ranglista'!$A:$FP,DH$321,FALSE)/8,VLOOKUP(VLOOKUP($A232,csapatok!$A:$NN,DH$320,FALSE),'csapat-ranglista'!$A:$FP,DH$321,FALSE)/4),0)</f>
        <v>0</v>
      </c>
      <c r="DI232" s="223">
        <f>IFERROR(IF(RIGHT(VLOOKUP($A232,csapatok!$A:$NN,DI$320,FALSE),5)="Csere",VLOOKUP(LEFT(VLOOKUP($A232,csapatok!$A:$NN,DI$320,FALSE),LEN(VLOOKUP($A232,csapatok!$A:$NN,DI$320,FALSE))-6),'csapat-ranglista'!$A:$FP,DI$321,FALSE)/8,VLOOKUP(VLOOKUP($A232,csapatok!$A:$NN,DI$320,FALSE),'csapat-ranglista'!$A:$FP,DI$321,FALSE)/4),0)</f>
        <v>0</v>
      </c>
      <c r="DJ232" s="223">
        <f>IFERROR(IF(RIGHT(VLOOKUP($A232,csapatok!$A:$NN,DJ$320,FALSE),5)="Csere",VLOOKUP(LEFT(VLOOKUP($A232,csapatok!$A:$NN,DJ$320,FALSE),LEN(VLOOKUP($A232,csapatok!$A:$NN,DJ$320,FALSE))-6),'csapat-ranglista'!$A:$FP,DJ$321,FALSE)/8,VLOOKUP(VLOOKUP($A232,csapatok!$A:$NN,DJ$320,FALSE),'csapat-ranglista'!$A:$FP,DJ$321,FALSE)/4),0)</f>
        <v>0</v>
      </c>
      <c r="DK232" s="223">
        <f>IFERROR(IF(RIGHT(VLOOKUP($A232,csapatok!$A:$NN,DK$320,FALSE),5)="Csere",VLOOKUP(LEFT(VLOOKUP($A232,csapatok!$A:$NN,DK$320,FALSE),LEN(VLOOKUP($A232,csapatok!$A:$NN,DK$320,FALSE))-6),'csapat-ranglista'!$A:$FP,DK$321,FALSE)/8,VLOOKUP(VLOOKUP($A232,csapatok!$A:$NN,DK$320,FALSE),'csapat-ranglista'!$A:$FP,DK$321,FALSE)/4),0)</f>
        <v>0</v>
      </c>
      <c r="DL232" s="223">
        <f>IFERROR(IF(RIGHT(VLOOKUP($A232,csapatok!$A:$NN,DL$320,FALSE),5)="Csere",VLOOKUP(LEFT(VLOOKUP($A232,csapatok!$A:$NN,DL$320,FALSE),LEN(VLOOKUP($A232,csapatok!$A:$NN,DL$320,FALSE))-6),'csapat-ranglista'!$A:$FP,DL$321,FALSE)/8,VLOOKUP(VLOOKUP($A232,csapatok!$A:$NN,DL$320,FALSE),'csapat-ranglista'!$A:$FP,DL$321,FALSE)/4),0)</f>
        <v>0</v>
      </c>
      <c r="DM232" s="223">
        <f>IFERROR(IF(RIGHT(VLOOKUP($A232,csapatok!$A:$NN,DM$320,FALSE),5)="Csere",VLOOKUP(LEFT(VLOOKUP($A232,csapatok!$A:$NN,DM$320,FALSE),LEN(VLOOKUP($A232,csapatok!$A:$NN,DM$320,FALSE))-6),'csapat-ranglista'!$A:$FP,DM$321,FALSE)/8,VLOOKUP(VLOOKUP($A232,csapatok!$A:$NN,DM$320,FALSE),'csapat-ranglista'!$A:$FP,DM$321,FALSE)/4),0)</f>
        <v>0</v>
      </c>
      <c r="DN232" s="223">
        <f>IFERROR(IF(RIGHT(VLOOKUP($A232,csapatok!$A:$NN,DN$320,FALSE),5)="Csere",VLOOKUP(LEFT(VLOOKUP($A232,csapatok!$A:$NN,DN$320,FALSE),LEN(VLOOKUP($A232,csapatok!$A:$NN,DN$320,FALSE))-6),'csapat-ranglista'!$A:$FP,DN$321,FALSE)/8,VLOOKUP(VLOOKUP($A232,csapatok!$A:$NN,DN$320,FALSE),'csapat-ranglista'!$A:$FP,DN$321,FALSE)/4),0)</f>
        <v>0</v>
      </c>
      <c r="DO232" s="224">
        <f>versenyek!$MF$11*IFERROR(VLOOKUP(VLOOKUP($A232,versenyek!ME:MG,3,FALSE),szabalyok!$A$16:$B$23,2,FALSE)/4,0)</f>
        <v>0</v>
      </c>
      <c r="DP232" s="224">
        <f>versenyek!$MI$11*IFERROR(VLOOKUP(VLOOKUP($A232,versenyek!MH:MJ,3,FALSE),szabalyok!$A$16:$B$23,2,FALSE)/4,0)</f>
        <v>0</v>
      </c>
      <c r="DQ232" s="223">
        <f>IFERROR(IF(RIGHT(VLOOKUP($A232,csapatok!$A:$NN,DQ$320,FALSE),5)="Csere",VLOOKUP(LEFT(VLOOKUP($A232,csapatok!$A:$NN,DQ$320,FALSE),LEN(VLOOKUP($A232,csapatok!$A:$NN,DQ$320,FALSE))-6),'csapat-ranglista'!$A:$FP,DQ$321,FALSE)/8,VLOOKUP(VLOOKUP($A232,csapatok!$A:$NN,DQ$320,FALSE),'csapat-ranglista'!$A:$FP,DQ$321,FALSE)/4),0)</f>
        <v>0</v>
      </c>
      <c r="DR232" s="223">
        <f>IFERROR(IF(RIGHT(VLOOKUP($A232,csapatok!$A:$NN,DR$320,FALSE),5)="Csere",VLOOKUP(LEFT(VLOOKUP($A232,csapatok!$A:$NN,DR$320,FALSE),LEN(VLOOKUP($A232,csapatok!$A:$NN,DR$320,FALSE))-6),'csapat-ranglista'!$A:$FP,DR$321,FALSE)/8,VLOOKUP(VLOOKUP($A232,csapatok!$A:$NN,DR$320,FALSE),'csapat-ranglista'!$A:$FP,DR$321,FALSE)/4),0)</f>
        <v>0</v>
      </c>
      <c r="DS232" s="223">
        <f>IFERROR(IF(RIGHT(VLOOKUP($A232,csapatok!$A:$NN,DS$320,FALSE),5)="Csere",VLOOKUP(LEFT(VLOOKUP($A232,csapatok!$A:$NN,DS$320,FALSE),LEN(VLOOKUP($A232,csapatok!$A:$NN,DS$320,FALSE))-6),'csapat-ranglista'!$A:$FP,DS$321,FALSE)/8,VLOOKUP(VLOOKUP($A232,csapatok!$A:$NN,DS$320,FALSE),'csapat-ranglista'!$A:$FP,DS$321,FALSE)/4),0)</f>
        <v>0</v>
      </c>
      <c r="DT232" s="223">
        <f>IFERROR(IF(RIGHT(VLOOKUP($A232,csapatok!$A:$NN,DT$320,FALSE),5)="Csere",VLOOKUP(LEFT(VLOOKUP($A232,csapatok!$A:$NN,DT$320,FALSE),LEN(VLOOKUP($A232,csapatok!$A:$NN,DT$320,FALSE))-6),'csapat-ranglista'!$A:$FP,DT$321,FALSE)/8,VLOOKUP(VLOOKUP($A232,csapatok!$A:$NN,DT$320,FALSE),'csapat-ranglista'!$A:$FP,DT$321,FALSE)/4),0)</f>
        <v>0</v>
      </c>
      <c r="DU232" s="223">
        <f>IFERROR(IF(RIGHT(VLOOKUP($A232,csapatok!$A:$NN,DU$320,FALSE),5)="Csere",VLOOKUP(LEFT(VLOOKUP($A232,csapatok!$A:$NN,DU$320,FALSE),LEN(VLOOKUP($A232,csapatok!$A:$NN,DU$320,FALSE))-6),'csapat-ranglista'!$A:$FP,DU$321,FALSE)/8,VLOOKUP(VLOOKUP($A232,csapatok!$A:$NN,DU$320,FALSE),'csapat-ranglista'!$A:$FP,DU$321,FALSE)/4),0)</f>
        <v>0</v>
      </c>
      <c r="DV232" s="223">
        <f>IFERROR(IF(RIGHT(VLOOKUP($A232,csapatok!$A:$NN,DV$320,FALSE),5)="Csere",VLOOKUP(LEFT(VLOOKUP($A232,csapatok!$A:$NN,DV$320,FALSE),LEN(VLOOKUP($A232,csapatok!$A:$NN,DV$320,FALSE))-6),'csapat-ranglista'!$A:$FP,DV$321,FALSE)/8,VLOOKUP(VLOOKUP($A232,csapatok!$A:$NN,DV$320,FALSE),'csapat-ranglista'!$A:$FP,DV$321,FALSE)/4),0)</f>
        <v>0</v>
      </c>
      <c r="DW232" s="223">
        <f>IFERROR(IF(RIGHT(VLOOKUP($A232,csapatok!$A:$NN,DW$320,FALSE),5)="Csere",VLOOKUP(LEFT(VLOOKUP($A232,csapatok!$A:$NN,DW$320,FALSE),LEN(VLOOKUP($A232,csapatok!$A:$NN,DW$320,FALSE))-6),'csapat-ranglista'!$A:$FP,DW$321,FALSE)/8,VLOOKUP(VLOOKUP($A232,csapatok!$A:$NN,DW$320,FALSE),'csapat-ranglista'!$A:$FP,DW$321,FALSE)/4),0)</f>
        <v>0</v>
      </c>
      <c r="DX232" s="223">
        <f>IFERROR(IF(RIGHT(VLOOKUP($A232,csapatok!$A:$NN,DX$320,FALSE),5)="Csere",VLOOKUP(LEFT(VLOOKUP($A232,csapatok!$A:$NN,DX$320,FALSE),LEN(VLOOKUP($A232,csapatok!$A:$NN,DX$320,FALSE))-6),'csapat-ranglista'!$A:$FP,DX$321,FALSE)/8,VLOOKUP(VLOOKUP($A232,csapatok!$A:$NN,DX$320,FALSE),'csapat-ranglista'!$A:$FP,DX$321,FALSE)/4),0)</f>
        <v>0</v>
      </c>
      <c r="DY232" s="223">
        <f>IFERROR(IF(RIGHT(VLOOKUP($A232,csapatok!$A:$NN,DY$320,FALSE),5)="Csere",VLOOKUP(LEFT(VLOOKUP($A232,csapatok!$A:$NN,DY$320,FALSE),LEN(VLOOKUP($A232,csapatok!$A:$NN,DY$320,FALSE))-6),'csapat-ranglista'!$A:$FP,DY$321,FALSE)/8,VLOOKUP(VLOOKUP($A232,csapatok!$A:$NN,DY$320,FALSE),'csapat-ranglista'!$A:$FP,DY$321,FALSE)/4),0)</f>
        <v>0</v>
      </c>
      <c r="DZ232" s="223">
        <f>IFERROR(IF(RIGHT(VLOOKUP($A232,csapatok!$A:$NN,DZ$320,FALSE),5)="Csere",VLOOKUP(LEFT(VLOOKUP($A232,csapatok!$A:$NN,DZ$320,FALSE),LEN(VLOOKUP($A232,csapatok!$A:$NN,DZ$320,FALSE))-6),'csapat-ranglista'!$A:$FP,DZ$321,FALSE)/8,VLOOKUP(VLOOKUP($A232,csapatok!$A:$NN,DZ$320,FALSE),'csapat-ranglista'!$A:$FP,DZ$321,FALSE)/4),0)</f>
        <v>0</v>
      </c>
      <c r="EA232" s="223">
        <f>IFERROR(IF(RIGHT(VLOOKUP($A232,csapatok!$A:$NN,EA$320,FALSE),5)="Csere",VLOOKUP(LEFT(VLOOKUP($A232,csapatok!$A:$NN,EA$320,FALSE),LEN(VLOOKUP($A232,csapatok!$A:$NN,EA$320,FALSE))-6),'csapat-ranglista'!$A:$FP,EA$321,FALSE)/8,VLOOKUP(VLOOKUP($A232,csapatok!$A:$NN,EA$320,FALSE),'csapat-ranglista'!$A:$FP,EA$321,FALSE)/4),0)</f>
        <v>0</v>
      </c>
      <c r="EB232" s="223">
        <f>IFERROR(IF(RIGHT(VLOOKUP($A232,csapatok!$A:$NN,EB$320,FALSE),5)="Csere",VLOOKUP(LEFT(VLOOKUP($A232,csapatok!$A:$NN,EB$320,FALSE),LEN(VLOOKUP($A232,csapatok!$A:$NN,EB$320,FALSE))-6),'csapat-ranglista'!$A:$FP,EB$321,FALSE)/8,VLOOKUP(VLOOKUP($A232,csapatok!$A:$NN,EB$320,FALSE),'csapat-ranglista'!$A:$FP,EB$321,FALSE)/4),0)</f>
        <v>0</v>
      </c>
      <c r="EC232" s="223">
        <f>IFERROR(IF(RIGHT(VLOOKUP($A232,csapatok!$A:$NN,EC$320,FALSE),5)="Csere",VLOOKUP(LEFT(VLOOKUP($A232,csapatok!$A:$NN,EC$320,FALSE),LEN(VLOOKUP($A232,csapatok!$A:$NN,EC$320,FALSE))-6),'csapat-ranglista'!$A:$FP,EC$321,FALSE)/8,VLOOKUP(VLOOKUP($A232,csapatok!$A:$NN,EC$320,FALSE),'csapat-ranglista'!$A:$FP,EC$321,FALSE)/4),0)</f>
        <v>0</v>
      </c>
      <c r="ED232" s="223">
        <f>IFERROR(IF(RIGHT(VLOOKUP($A232,csapatok!$A:$NN,ED$320,FALSE),5)="Csere",VLOOKUP(LEFT(VLOOKUP($A232,csapatok!$A:$NN,ED$320,FALSE),LEN(VLOOKUP($A232,csapatok!$A:$NN,ED$320,FALSE))-6),'csapat-ranglista'!$A:$FP,ED$321,FALSE)/8,VLOOKUP(VLOOKUP($A232,csapatok!$A:$NN,ED$320,FALSE),'csapat-ranglista'!$A:$FP,ED$321,FALSE)/4),0)</f>
        <v>0</v>
      </c>
      <c r="EE232" s="223">
        <f>IFERROR(IF(RIGHT(VLOOKUP($A232,csapatok!$A:$NN,EE$320,FALSE),5)="Csere",VLOOKUP(LEFT(VLOOKUP($A232,csapatok!$A:$NN,EE$320,FALSE),LEN(VLOOKUP($A232,csapatok!$A:$NN,EE$320,FALSE))-6),'csapat-ranglista'!$A:$FP,EE$321,FALSE)/8,VLOOKUP(VLOOKUP($A232,csapatok!$A:$NN,EE$320,FALSE),'csapat-ranglista'!$A:$FP,EE$321,FALSE)/4),0)</f>
        <v>0</v>
      </c>
      <c r="EF232" s="223">
        <f>IFERROR(IF(RIGHT(VLOOKUP($A232,csapatok!$A:$NN,EF$320,FALSE),5)="Csere",VLOOKUP(LEFT(VLOOKUP($A232,csapatok!$A:$NN,EF$320,FALSE),LEN(VLOOKUP($A232,csapatok!$A:$NN,EF$320,FALSE))-6),'csapat-ranglista'!$A:$FP,EF$321,FALSE)/8,VLOOKUP(VLOOKUP($A232,csapatok!$A:$NN,EF$320,FALSE),'csapat-ranglista'!$A:$FP,EF$321,FALSE)/4),0)</f>
        <v>0</v>
      </c>
      <c r="EG232" s="223">
        <f>IFERROR(IF(RIGHT(VLOOKUP($A232,csapatok!$A:$NN,EG$320,FALSE),5)="Csere",VLOOKUP(LEFT(VLOOKUP($A232,csapatok!$A:$NN,EG$320,FALSE),LEN(VLOOKUP($A232,csapatok!$A:$NN,EG$320,FALSE))-6),'csapat-ranglista'!$A:$FP,EG$321,FALSE)/8,VLOOKUP(VLOOKUP($A232,csapatok!$A:$NN,EG$320,FALSE),'csapat-ranglista'!$A:$FP,EG$321,FALSE)/4),0)</f>
        <v>0</v>
      </c>
      <c r="EH232" s="223">
        <f>IFERROR(IF(RIGHT(VLOOKUP($A232,csapatok!$A:$NN,EH$320,FALSE),5)="Csere",VLOOKUP(LEFT(VLOOKUP($A232,csapatok!$A:$NN,EH$320,FALSE),LEN(VLOOKUP($A232,csapatok!$A:$NN,EH$320,FALSE))-6),'csapat-ranglista'!$A:$FP,EH$321,FALSE)/8,VLOOKUP(VLOOKUP($A232,csapatok!$A:$NN,EH$320,FALSE),'csapat-ranglista'!$A:$FP,EH$321,FALSE)/4),0)</f>
        <v>0</v>
      </c>
      <c r="EI232" s="223">
        <f>IFERROR(IF(RIGHT(VLOOKUP($A232,csapatok!$A:$NN,EI$320,FALSE),5)="Csere",VLOOKUP(LEFT(VLOOKUP($A232,csapatok!$A:$NN,EI$320,FALSE),LEN(VLOOKUP($A232,csapatok!$A:$NN,EI$320,FALSE))-6),'csapat-ranglista'!$A:$FP,EI$321,FALSE)/8,VLOOKUP(VLOOKUP($A232,csapatok!$A:$NN,EI$320,FALSE),'csapat-ranglista'!$A:$FP,EI$321,FALSE)/4),0)</f>
        <v>0</v>
      </c>
      <c r="EJ232" s="223">
        <f>IFERROR(IF(RIGHT(VLOOKUP($A232,csapatok!$A:$NN,EJ$320,FALSE),5)="Csere",VLOOKUP(LEFT(VLOOKUP($A232,csapatok!$A:$NN,EJ$320,FALSE),LEN(VLOOKUP($A232,csapatok!$A:$NN,EJ$320,FALSE))-6),'csapat-ranglista'!$A:$FP,EJ$321,FALSE)/8,VLOOKUP(VLOOKUP($A232,csapatok!$A:$NN,EJ$320,FALSE),'csapat-ranglista'!$A:$FP,EJ$321,FALSE)/4),0)</f>
        <v>0</v>
      </c>
      <c r="EK232" s="223">
        <f>IFERROR(IF(RIGHT(VLOOKUP($A232,csapatok!$A:$NN,EK$320,FALSE),5)="Csere",VLOOKUP(LEFT(VLOOKUP($A232,csapatok!$A:$NN,EK$320,FALSE),LEN(VLOOKUP($A232,csapatok!$A:$NN,EK$320,FALSE))-6),'csapat-ranglista'!$A:$FP,EK$321,FALSE)/8,VLOOKUP(VLOOKUP($A232,csapatok!$A:$NN,EK$320,FALSE),'csapat-ranglista'!$A:$FP,EK$321,FALSE)/4),0)</f>
        <v>0</v>
      </c>
      <c r="EL232" s="223">
        <f>IFERROR(IF(RIGHT(VLOOKUP($A232,csapatok!$A:$NN,EL$320,FALSE),5)="Csere",VLOOKUP(LEFT(VLOOKUP($A232,csapatok!$A:$NN,EL$320,FALSE),LEN(VLOOKUP($A232,csapatok!$A:$NN,EL$320,FALSE))-6),'csapat-ranglista'!$A:$FP,EL$321,FALSE)/8,VLOOKUP(VLOOKUP($A232,csapatok!$A:$NN,EL$320,FALSE),'csapat-ranglista'!$A:$FP,EL$321,FALSE)/4),0)</f>
        <v>0</v>
      </c>
      <c r="EM232" s="223">
        <f>IFERROR(IF(RIGHT(VLOOKUP($A232,csapatok!$A:$NN,EM$320,FALSE),5)="Csere",VLOOKUP(LEFT(VLOOKUP($A232,csapatok!$A:$NN,EM$320,FALSE),LEN(VLOOKUP($A232,csapatok!$A:$NN,EM$320,FALSE))-6),'csapat-ranglista'!$A:$FP,EM$321,FALSE)/8,VLOOKUP(VLOOKUP($A232,csapatok!$A:$NN,EM$320,FALSE),'csapat-ranglista'!$A:$FP,EM$321,FALSE)/4),0)</f>
        <v>0</v>
      </c>
      <c r="EN232" s="223">
        <f>IFERROR(IF(RIGHT(VLOOKUP($A232,csapatok!$A:$NN,EN$320,FALSE),5)="Csere",VLOOKUP(LEFT(VLOOKUP($A232,csapatok!$A:$NN,EN$320,FALSE),LEN(VLOOKUP($A232,csapatok!$A:$NN,EN$320,FALSE))-6),'csapat-ranglista'!$A:$FP,EN$321,FALSE)/8,VLOOKUP(VLOOKUP($A232,csapatok!$A:$NN,EN$320,FALSE),'csapat-ranglista'!$A:$FP,EN$321,FALSE)/4),0)</f>
        <v>0</v>
      </c>
      <c r="EO232" s="223">
        <f>IFERROR(IF(RIGHT(VLOOKUP($A232,csapatok!$A:$NN,EO$320,FALSE),5)="Csere",VLOOKUP(LEFT(VLOOKUP($A232,csapatok!$A:$NN,EO$320,FALSE),LEN(VLOOKUP($A232,csapatok!$A:$NN,EO$320,FALSE))-6),'csapat-ranglista'!$A:$FP,EO$321,FALSE)/8,VLOOKUP(VLOOKUP($A232,csapatok!$A:$NN,EO$320,FALSE),'csapat-ranglista'!$A:$FP,EO$321,FALSE)/4),0)</f>
        <v>0</v>
      </c>
      <c r="EP232" s="223">
        <f>IFERROR(IF(RIGHT(VLOOKUP($A232,csapatok!$A:$NN,EP$320,FALSE),5)="Csere",VLOOKUP(LEFT(VLOOKUP($A232,csapatok!$A:$NN,EP$320,FALSE),LEN(VLOOKUP($A232,csapatok!$A:$NN,EP$320,FALSE))-6),'csapat-ranglista'!$A:$FP,EP$321,FALSE)/8,VLOOKUP(VLOOKUP($A232,csapatok!$A:$NN,EP$320,FALSE),'csapat-ranglista'!$A:$FP,EP$321,FALSE)/4),0)</f>
        <v>0</v>
      </c>
      <c r="EQ232" s="223">
        <f>IFERROR(IF(RIGHT(VLOOKUP($A232,csapatok!$A:$NN,EQ$320,FALSE),5)="Csere",VLOOKUP(LEFT(VLOOKUP($A232,csapatok!$A:$NN,EQ$320,FALSE),LEN(VLOOKUP($A232,csapatok!$A:$NN,EQ$320,FALSE))-6),'csapat-ranglista'!$A:$FP,EQ$321,FALSE)/8,VLOOKUP(VLOOKUP($A232,csapatok!$A:$NN,EQ$320,FALSE),'csapat-ranglista'!$A:$FP,EQ$321,FALSE)/4),0)</f>
        <v>0</v>
      </c>
      <c r="ER232" s="223">
        <f>IFERROR(IF(RIGHT(VLOOKUP($A232,csapatok!$A:$NN,ER$320,FALSE),5)="Csere",VLOOKUP(LEFT(VLOOKUP($A232,csapatok!$A:$NN,ER$320,FALSE),LEN(VLOOKUP($A232,csapatok!$A:$NN,ER$320,FALSE))-6),'csapat-ranglista'!$A:$FP,ER$321,FALSE)/8,VLOOKUP(VLOOKUP($A232,csapatok!$A:$NN,ER$320,FALSE),'csapat-ranglista'!$A:$FP,ER$321,FALSE)/4),0)</f>
        <v>0</v>
      </c>
      <c r="ES232" s="223">
        <f>IFERROR(IF(RIGHT(VLOOKUP($A232,csapatok!$A:$NN,ES$320,FALSE),5)="Csere",VLOOKUP(LEFT(VLOOKUP($A232,csapatok!$A:$NN,ES$320,FALSE),LEN(VLOOKUP($A232,csapatok!$A:$NN,ES$320,FALSE))-6),'csapat-ranglista'!$A:$FP,ES$321,FALSE)/8,VLOOKUP(VLOOKUP($A232,csapatok!$A:$NN,ES$320,FALSE),'csapat-ranglista'!$A:$FP,ES$321,FALSE)/4),0)</f>
        <v>0</v>
      </c>
      <c r="ET232" s="223">
        <f>IFERROR(IF(RIGHT(VLOOKUP($A232,csapatok!$A:$NN,ET$320,FALSE),5)="Csere",VLOOKUP(LEFT(VLOOKUP($A232,csapatok!$A:$NN,ET$320,FALSE),LEN(VLOOKUP($A232,csapatok!$A:$NN,ET$320,FALSE))-6),'csapat-ranglista'!$A:$FP,ET$321,FALSE)/8,VLOOKUP(VLOOKUP($A232,csapatok!$A:$NN,ET$320,FALSE),'csapat-ranglista'!$A:$FP,ET$321,FALSE)/4),0)</f>
        <v>0</v>
      </c>
      <c r="EU232" s="223">
        <f>IFERROR(IF(RIGHT(VLOOKUP($A232,csapatok!$A:$NN,EU$320,FALSE),5)="Csere",VLOOKUP(LEFT(VLOOKUP($A232,csapatok!$A:$NN,EU$320,FALSE),LEN(VLOOKUP($A232,csapatok!$A:$NN,EU$320,FALSE))-6),'csapat-ranglista'!$A:$FP,EU$321,FALSE)/8,VLOOKUP(VLOOKUP($A232,csapatok!$A:$NN,EU$320,FALSE),'csapat-ranglista'!$A:$FP,EU$321,FALSE)/4),0)</f>
        <v>0</v>
      </c>
      <c r="EV232" s="223">
        <f>IFERROR(IF(RIGHT(VLOOKUP($A232,csapatok!$A:$NN,EV$320,FALSE),5)="Csere",VLOOKUP(LEFT(VLOOKUP($A232,csapatok!$A:$NN,EV$320,FALSE),LEN(VLOOKUP($A232,csapatok!$A:$NN,EV$320,FALSE))-6),'csapat-ranglista'!$A:$FP,EV$321,FALSE)/8,VLOOKUP(VLOOKUP($A232,csapatok!$A:$NN,EV$320,FALSE),'csapat-ranglista'!$A:$FP,EV$321,FALSE)/4),0)</f>
        <v>0</v>
      </c>
      <c r="EW232" s="223">
        <f>IFERROR(IF(RIGHT(VLOOKUP($A232,csapatok!$A:$NN,EW$320,FALSE),5)="Csere",VLOOKUP(LEFT(VLOOKUP($A232,csapatok!$A:$NN,EW$320,FALSE),LEN(VLOOKUP($A232,csapatok!$A:$NN,EW$320,FALSE))-6),'csapat-ranglista'!$A:$FP,EW$321,FALSE)/8,VLOOKUP(VLOOKUP($A232,csapatok!$A:$NN,EW$320,FALSE),'csapat-ranglista'!$A:$FP,EW$321,FALSE)/4),0)</f>
        <v>0</v>
      </c>
      <c r="EX232" s="223">
        <f>IFERROR(IF(RIGHT(VLOOKUP($A232,csapatok!$A:$NN,EX$320,FALSE),5)="Csere",VLOOKUP(LEFT(VLOOKUP($A232,csapatok!$A:$NN,EX$320,FALSE),LEN(VLOOKUP($A232,csapatok!$A:$NN,EX$320,FALSE))-6),'csapat-ranglista'!$A:$FP,EX$321,FALSE)/8,VLOOKUP(VLOOKUP($A232,csapatok!$A:$NN,EX$320,FALSE),'csapat-ranglista'!$A:$FP,EX$321,FALSE)/4),0)</f>
        <v>0</v>
      </c>
      <c r="EY232" s="223">
        <f>IFERROR(IF(RIGHT(VLOOKUP($A232,csapatok!$A:$NN,EY$320,FALSE),5)="Csere",VLOOKUP(LEFT(VLOOKUP($A232,csapatok!$A:$NN,EY$320,FALSE),LEN(VLOOKUP($A232,csapatok!$A:$NN,EY$320,FALSE))-6),'csapat-ranglista'!$A:$FP,EY$321,FALSE)/8,VLOOKUP(VLOOKUP($A232,csapatok!$A:$NN,EY$320,FALSE),'csapat-ranglista'!$A:$FP,EY$321,FALSE)/4),0)</f>
        <v>0</v>
      </c>
      <c r="EZ232" s="223">
        <f>IFERROR(IF(RIGHT(VLOOKUP($A232,csapatok!$A:$NN,EZ$320,FALSE),5)="Csere",VLOOKUP(LEFT(VLOOKUP($A232,csapatok!$A:$NN,EZ$320,FALSE),LEN(VLOOKUP($A232,csapatok!$A:$NN,EZ$320,FALSE))-6),'csapat-ranglista'!$A:$FP,EZ$321,FALSE)/8,VLOOKUP(VLOOKUP($A232,csapatok!$A:$NN,EZ$320,FALSE),'csapat-ranglista'!$A:$FP,EZ$321,FALSE)/4),0)</f>
        <v>0</v>
      </c>
      <c r="FA232" s="223">
        <f>IFERROR(IF(RIGHT(VLOOKUP($A232,csapatok!$A:$NN,FA$320,FALSE),5)="Csere",VLOOKUP(LEFT(VLOOKUP($A232,csapatok!$A:$NN,FA$320,FALSE),LEN(VLOOKUP($A232,csapatok!$A:$NN,FA$320,FALSE))-6),'csapat-ranglista'!$A:$FP,FA$321,FALSE)/8,VLOOKUP(VLOOKUP($A232,csapatok!$A:$NN,FA$320,FALSE),'csapat-ranglista'!$A:$FP,FA$321,FALSE)/4),0)</f>
        <v>0</v>
      </c>
      <c r="FB232" s="223">
        <f>IFERROR(IF(RIGHT(VLOOKUP($A232,csapatok!$A:$NN,FB$320,FALSE),5)="Csere",VLOOKUP(LEFT(VLOOKUP($A232,csapatok!$A:$NN,FB$320,FALSE),LEN(VLOOKUP($A232,csapatok!$A:$NN,FB$320,FALSE))-6),'csapat-ranglista'!$A:$FP,FB$321,FALSE)/8,VLOOKUP(VLOOKUP($A232,csapatok!$A:$NN,FB$320,FALSE),'csapat-ranglista'!$A:$FP,FB$321,FALSE)/4),0)</f>
        <v>0</v>
      </c>
      <c r="FC232" s="223">
        <f>IFERROR(IF(RIGHT(VLOOKUP($A232,csapatok!$A:$NN,FC$320,FALSE),5)="Csere",VLOOKUP(LEFT(VLOOKUP($A232,csapatok!$A:$NN,FC$320,FALSE),LEN(VLOOKUP($A232,csapatok!$A:$NN,FC$320,FALSE))-6),'csapat-ranglista'!$A:$FP,FC$321,FALSE)/8,VLOOKUP(VLOOKUP($A232,csapatok!$A:$NN,FC$320,FALSE),'csapat-ranglista'!$A:$FP,FC$321,FALSE)/4),0)</f>
        <v>0</v>
      </c>
      <c r="FD232" s="224">
        <f>versenyek!$QY$11*IFERROR(VLOOKUP(VLOOKUP($A232,versenyek!QX:QZ,3,FALSE),szabalyok!$A$16:$B$23,2,FALSE)/4,0)</f>
        <v>0</v>
      </c>
      <c r="FE232" s="224">
        <f>versenyek!$RB$11*IFERROR(VLOOKUP(VLOOKUP($A232,versenyek!RA:RC,3,FALSE),szabalyok!$A$16:$B$23,2,FALSE)/4,0)</f>
        <v>0</v>
      </c>
      <c r="FF232" s="223">
        <f>IFERROR(IF(RIGHT(VLOOKUP($A232,csapatok!$A:$NN,FF$320,FALSE),5)="Csere",VLOOKUP(LEFT(VLOOKUP($A232,csapatok!$A:$NN,FF$320,FALSE),LEN(VLOOKUP($A232,csapatok!$A:$NN,FF$320,FALSE))-6),'csapat-ranglista'!$A:$FP,FF$321,FALSE)/8,VLOOKUP(VLOOKUP($A232,csapatok!$A:$NN,FF$320,FALSE),'csapat-ranglista'!$A:$FP,FF$321,FALSE)/4),0)</f>
        <v>0</v>
      </c>
      <c r="FG232" s="223">
        <f>IFERROR(IF(RIGHT(VLOOKUP($A232,csapatok!$A:$NN,FG$320,FALSE),5)="Csere",VLOOKUP(LEFT(VLOOKUP($A232,csapatok!$A:$NN,FG$320,FALSE),LEN(VLOOKUP($A232,csapatok!$A:$NN,FG$320,FALSE))-6),'csapat-ranglista'!$A:$FP,FG$321,FALSE)/8,VLOOKUP(VLOOKUP($A232,csapatok!$A:$NN,FG$320,FALSE),'csapat-ranglista'!$A:$FP,FG$321,FALSE)/4),0)</f>
        <v>0</v>
      </c>
      <c r="FH232" s="223">
        <f>IFERROR(IF(RIGHT(VLOOKUP($A232,csapatok!$A:$NN,FH$320,FALSE),5)="Csere",VLOOKUP(LEFT(VLOOKUP($A232,csapatok!$A:$NN,FH$320,FALSE),LEN(VLOOKUP($A232,csapatok!$A:$NN,FH$320,FALSE))-6),'csapat-ranglista'!$A:$FP,FH$321,FALSE)/8,VLOOKUP(VLOOKUP($A232,csapatok!$A:$NN,FH$320,FALSE),'csapat-ranglista'!$A:$FP,FH$321,FALSE)/4),0)</f>
        <v>0</v>
      </c>
      <c r="FI232" s="223">
        <f>IFERROR(IF(RIGHT(VLOOKUP($A232,csapatok!$A:$NN,FI$320,FALSE),5)="Csere",VLOOKUP(LEFT(VLOOKUP($A232,csapatok!$A:$NN,FI$320,FALSE),LEN(VLOOKUP($A232,csapatok!$A:$NN,FI$320,FALSE))-6),'csapat-ranglista'!$A:$FP,FI$321,FALSE)/8,VLOOKUP(VLOOKUP($A232,csapatok!$A:$NN,FI$320,FALSE),'csapat-ranglista'!$A:$FP,FI$321,FALSE)/4),0)</f>
        <v>0</v>
      </c>
      <c r="FJ232" s="223">
        <f>IFERROR(IF(RIGHT(VLOOKUP($A232,csapatok!$A:$NN,FJ$320,FALSE),5)="Csere",VLOOKUP(LEFT(VLOOKUP($A232,csapatok!$A:$NN,FJ$320,FALSE),LEN(VLOOKUP($A232,csapatok!$A:$NN,FJ$320,FALSE))-6),'csapat-ranglista'!$A:$FP,FJ$321,FALSE)/8,VLOOKUP(VLOOKUP($A232,csapatok!$A:$NN,FJ$320,FALSE),'csapat-ranglista'!$A:$FP,FJ$321,FALSE)/4),0)</f>
        <v>0</v>
      </c>
      <c r="FK232" s="223">
        <f>IFERROR(IF(RIGHT(VLOOKUP($A232,csapatok!$A:$NN,FK$320,FALSE),5)="Csere",VLOOKUP(LEFT(VLOOKUP($A232,csapatok!$A:$NN,FK$320,FALSE),LEN(VLOOKUP($A232,csapatok!$A:$NN,FK$320,FALSE))-6),'csapat-ranglista'!$A:$FP,FK$321,FALSE)/8,VLOOKUP(VLOOKUP($A232,csapatok!$A:$NN,FK$320,FALSE),'csapat-ranglista'!$A:$FP,FK$321,FALSE)/4),0)</f>
        <v>0</v>
      </c>
      <c r="FL232" s="223">
        <f>IFERROR(IF(RIGHT(VLOOKUP($A232,csapatok!$A:$NN,FL$320,FALSE),5)="Csere",VLOOKUP(LEFT(VLOOKUP($A232,csapatok!$A:$NN,FL$320,FALSE),LEN(VLOOKUP($A232,csapatok!$A:$NN,FL$320,FALSE))-6),'csapat-ranglista'!$A:$FP,FL$321,FALSE)/8,VLOOKUP(VLOOKUP($A232,csapatok!$A:$NN,FL$320,FALSE),'csapat-ranglista'!$A:$FP,FL$321,FALSE)/4),0)</f>
        <v>0</v>
      </c>
      <c r="FM232" s="223">
        <f>IFERROR(IF(RIGHT(VLOOKUP($A232,csapatok!$A:$NN,FM$320,FALSE),5)="Csere",VLOOKUP(LEFT(VLOOKUP($A232,csapatok!$A:$NN,FM$320,FALSE),LEN(VLOOKUP($A232,csapatok!$A:$NN,FM$320,FALSE))-6),'csapat-ranglista'!$A:$FP,FM$321,FALSE)/8,VLOOKUP(VLOOKUP($A232,csapatok!$A:$NN,FM$320,FALSE),'csapat-ranglista'!$A:$FP,FM$321,FALSE)/4),0)</f>
        <v>0</v>
      </c>
      <c r="FN232" s="223">
        <f>IFERROR(IF(RIGHT(VLOOKUP($A232,csapatok!$A:$NN,FN$320,FALSE),5)="Csere",VLOOKUP(LEFT(VLOOKUP($A232,csapatok!$A:$NN,FN$320,FALSE),LEN(VLOOKUP($A232,csapatok!$A:$NN,FN$320,FALSE))-6),'csapat-ranglista'!$A:$FP,FN$321,FALSE)/8,VLOOKUP(VLOOKUP($A232,csapatok!$A:$NN,FN$320,FALSE),'csapat-ranglista'!$A:$FP,FN$321,FALSE)/4),0)</f>
        <v>0</v>
      </c>
      <c r="FO232" s="223">
        <f>IFERROR(IF(RIGHT(VLOOKUP($A232,csapatok!$A:$NN,FO$320,FALSE),5)="Csere",VLOOKUP(LEFT(VLOOKUP($A232,csapatok!$A:$NN,FO$320,FALSE),LEN(VLOOKUP($A232,csapatok!$A:$NN,FO$320,FALSE))-6),'csapat-ranglista'!$A:$FP,FO$321,FALSE)/8,VLOOKUP(VLOOKUP($A232,csapatok!$A:$NN,FO$320,FALSE),'csapat-ranglista'!$A:$FP,FO$321,FALSE)/4),0)</f>
        <v>0</v>
      </c>
      <c r="FP232" s="223">
        <f>IFERROR(IF(RIGHT(VLOOKUP($A232,csapatok!$A:$NN,FP$320,FALSE),5)="Csere",VLOOKUP(LEFT(VLOOKUP($A232,csapatok!$A:$NN,FP$320,FALSE),LEN(VLOOKUP($A232,csapatok!$A:$NN,FP$320,FALSE))-6),'csapat-ranglista'!$A:$FP,FP$321,FALSE)/8,VLOOKUP(VLOOKUP($A232,csapatok!$A:$NN,FP$320,FALSE),'csapat-ranglista'!$A:$FP,FP$321,FALSE)/4),0)</f>
        <v>0</v>
      </c>
      <c r="FQ232" s="223">
        <f>IFERROR(IF(RIGHT(VLOOKUP($A232,csapatok!$A:$NN,FQ$320,FALSE),5)="Csere",VLOOKUP(LEFT(VLOOKUP($A232,csapatok!$A:$NN,FQ$320,FALSE),LEN(VLOOKUP($A232,csapatok!$A:$NN,FQ$320,FALSE))-6),'csapat-ranglista'!$A:$FP,FQ$321,FALSE)/8,VLOOKUP(VLOOKUP($A232,csapatok!$A:$NN,FQ$320,FALSE),'csapat-ranglista'!$A:$FP,FQ$321,FALSE)/4),0)</f>
        <v>0</v>
      </c>
      <c r="FR232" s="223">
        <f>IFERROR(IF(RIGHT(VLOOKUP($A232,csapatok!$A:$NN,FR$320,FALSE),5)="Csere",VLOOKUP(LEFT(VLOOKUP($A232,csapatok!$A:$NN,FR$320,FALSE),LEN(VLOOKUP($A232,csapatok!$A:$NN,FR$320,FALSE))-6),'csapat-ranglista'!$A:$FP,FR$321,FALSE)/8,VLOOKUP(VLOOKUP($A232,csapatok!$A:$NN,FR$320,FALSE),'csapat-ranglista'!$A:$FP,FR$321,FALSE)/4),0)</f>
        <v>0</v>
      </c>
      <c r="FS232" s="223">
        <f>IFERROR(IF(RIGHT(VLOOKUP($A232,csapatok!$A:$NN,FS$320,FALSE),5)="Csere",VLOOKUP(LEFT(VLOOKUP($A232,csapatok!$A:$NN,FS$320,FALSE),LEN(VLOOKUP($A232,csapatok!$A:$NN,FS$320,FALSE))-6),'csapat-ranglista'!$A:$FP,FS$321,FALSE)/8,VLOOKUP(VLOOKUP($A232,csapatok!$A:$NN,FS$320,FALSE),'csapat-ranglista'!$A:$FP,FS$321,FALSE)/4),0)</f>
        <v>0</v>
      </c>
      <c r="FT232" s="223">
        <f>IFERROR(IF(RIGHT(VLOOKUP($A232,csapatok!$A:$NN,FT$320,FALSE),5)="Csere",VLOOKUP(LEFT(VLOOKUP($A232,csapatok!$A:$NN,FT$320,FALSE),LEN(VLOOKUP($A232,csapatok!$A:$NN,FT$320,FALSE))-6),'csapat-ranglista'!$A:$FP,FT$321,FALSE)/8,VLOOKUP(VLOOKUP($A232,csapatok!$A:$NN,FT$320,FALSE),'csapat-ranglista'!$A:$FP,FT$321,FALSE)/4),0)</f>
        <v>0</v>
      </c>
      <c r="FU232" s="223">
        <f>IFERROR(IF(RIGHT(VLOOKUP($A232,csapatok!$A:$NN,FU$320,FALSE),5)="Csere",VLOOKUP(LEFT(VLOOKUP($A232,csapatok!$A:$NN,FU$320,FALSE),LEN(VLOOKUP($A232,csapatok!$A:$NN,FU$320,FALSE))-6),'csapat-ranglista'!$A:$FP,FU$321,FALSE)/8,VLOOKUP(VLOOKUP($A232,csapatok!$A:$NN,FU$320,FALSE),'csapat-ranglista'!$A:$FP,FU$321,FALSE)/4),0)</f>
        <v>0</v>
      </c>
      <c r="FV232" s="223">
        <f>IFERROR(IF(RIGHT(VLOOKUP($A232,csapatok!$A:$NN,FV$320,FALSE),5)="Csere",VLOOKUP(LEFT(VLOOKUP($A232,csapatok!$A:$NN,FV$320,FALSE),LEN(VLOOKUP($A232,csapatok!$A:$NN,FV$320,FALSE))-6),'csapat-ranglista'!$A:$FP,FV$321,FALSE)/8,VLOOKUP(VLOOKUP($A232,csapatok!$A:$NN,FV$320,FALSE),'csapat-ranglista'!$A:$FP,FV$321,FALSE)/4),0)</f>
        <v>0</v>
      </c>
      <c r="FW232" s="223">
        <f>IFERROR(IF(RIGHT(VLOOKUP($A232,csapatok!$A:$NN,FW$320,FALSE),5)="Csere",VLOOKUP(LEFT(VLOOKUP($A232,csapatok!$A:$NN,FW$320,FALSE),LEN(VLOOKUP($A232,csapatok!$A:$NN,FW$320,FALSE))-6),'csapat-ranglista'!$A:$FP,FW$321,FALSE)/8,VLOOKUP(VLOOKUP($A232,csapatok!$A:$NN,FW$320,FALSE),'csapat-ranglista'!$A:$FP,FW$321,FALSE)/4),0)</f>
        <v>0</v>
      </c>
      <c r="FX232" s="223">
        <f>IFERROR(IF(RIGHT(VLOOKUP($A232,csapatok!$A:$NN,FX$320,FALSE),5)="Csere",VLOOKUP(LEFT(VLOOKUP($A232,csapatok!$A:$NN,FX$320,FALSE),LEN(VLOOKUP($A232,csapatok!$A:$NN,FX$320,FALSE))-6),'csapat-ranglista'!$A:$FP,FX$321,FALSE)/8,VLOOKUP(VLOOKUP($A232,csapatok!$A:$NN,FX$320,FALSE),'csapat-ranglista'!$A:$FP,FX$321,FALSE)/4),0)</f>
        <v>0</v>
      </c>
      <c r="FY232" s="223">
        <f>IFERROR(IF(RIGHT(VLOOKUP($A232,csapatok!$A:$NN,FY$320,FALSE),5)="Csere",VLOOKUP(LEFT(VLOOKUP($A232,csapatok!$A:$NN,FY$320,FALSE),LEN(VLOOKUP($A232,csapatok!$A:$NN,FY$320,FALSE))-6),'csapat-ranglista'!$A:$FP,FY$321,FALSE)/8,VLOOKUP(VLOOKUP($A232,csapatok!$A:$NN,FY$320,FALSE),'csapat-ranglista'!$A:$FP,FY$321,FALSE)/4),0)</f>
        <v>0</v>
      </c>
      <c r="FZ232" s="223">
        <f>IFERROR(IF(RIGHT(VLOOKUP($A232,csapatok!$A:$NN,FZ$320,FALSE),5)="Csere",VLOOKUP(LEFT(VLOOKUP($A232,csapatok!$A:$NN,FZ$320,FALSE),LEN(VLOOKUP($A232,csapatok!$A:$NN,FZ$320,FALSE))-6),'csapat-ranglista'!$A:$FP,FZ$321,FALSE)/8,VLOOKUP(VLOOKUP($A232,csapatok!$A:$NN,FZ$320,FALSE),'csapat-ranglista'!$A:$FP,FZ$321,FALSE)/4),0)</f>
        <v>0</v>
      </c>
      <c r="GA232" s="223">
        <f>IFERROR(IF(RIGHT(VLOOKUP($A232,csapatok!$A:$NN,GA$320,FALSE),5)="Csere",VLOOKUP(LEFT(VLOOKUP($A232,csapatok!$A:$NN,GA$320,FALSE),LEN(VLOOKUP($A232,csapatok!$A:$NN,GA$320,FALSE))-6),'csapat-ranglista'!$A:$FP,GA$321,FALSE)/8,VLOOKUP(VLOOKUP($A232,csapatok!$A:$NN,GA$320,FALSE),'csapat-ranglista'!$A:$FP,GA$321,FALSE)/4),0)</f>
        <v>0</v>
      </c>
      <c r="GB232" s="223">
        <f>IFERROR(IF(RIGHT(VLOOKUP($A232,csapatok!$A:$NN,GB$320,FALSE),5)="Csere",VLOOKUP(LEFT(VLOOKUP($A232,csapatok!$A:$NN,GB$320,FALSE),LEN(VLOOKUP($A232,csapatok!$A:$NN,GB$320,FALSE))-6),'csapat-ranglista'!$A:$FP,GB$321,FALSE)/8,VLOOKUP(VLOOKUP($A232,csapatok!$A:$NN,GB$320,FALSE),'csapat-ranglista'!$A:$FP,GB$321,FALSE)/4),0)</f>
        <v>0</v>
      </c>
      <c r="GC232" s="223">
        <f>IFERROR(IF(RIGHT(VLOOKUP($A232,csapatok!$A:$NN,GC$320,FALSE),5)="Csere",VLOOKUP(LEFT(VLOOKUP($A232,csapatok!$A:$NN,GC$320,FALSE),LEN(VLOOKUP($A232,csapatok!$A:$NN,GC$320,FALSE))-6),'csapat-ranglista'!$A:$FP,GC$321,FALSE)/8,VLOOKUP(VLOOKUP($A232,csapatok!$A:$NN,GC$320,FALSE),'csapat-ranglista'!$A:$FP,GC$321,FALSE)/4),0)</f>
        <v>0</v>
      </c>
      <c r="GD232" s="247">
        <f>SUM(EQ232:GC232)</f>
        <v>0</v>
      </c>
    </row>
    <row r="233" spans="1:186">
      <c r="A233" s="32" t="s">
        <v>132</v>
      </c>
      <c r="B233" s="2">
        <v>28237</v>
      </c>
      <c r="C233" s="131" t="str">
        <f>IF(B233=0,"",IF(B233&lt;$C$1,"felnőtt","ifi"))</f>
        <v>felnőtt</v>
      </c>
      <c r="D233" s="32" t="s">
        <v>9</v>
      </c>
      <c r="E233" s="45">
        <v>10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0.47990977106662713</v>
      </c>
      <c r="M233" s="32">
        <v>0</v>
      </c>
      <c r="N233" s="32">
        <v>4.3071353149220641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f>IFERROR(IF(RIGHT(VLOOKUP($A233,csapatok!$A:$BL,X$320,FALSE),5)="Csere",VLOOKUP(LEFT(VLOOKUP($A233,csapatok!$A:$BL,X$320,FALSE),LEN(VLOOKUP($A233,csapatok!$A:$BL,X$320,FALSE))-6),'csapat-ranglista'!$A:$FP,X$321,FALSE)/8,VLOOKUP(VLOOKUP($A233,csapatok!$A:$BL,X$320,FALSE),'csapat-ranglista'!$A:$FP,X$321,FALSE)/4),0)</f>
        <v>0</v>
      </c>
      <c r="Y233" s="32">
        <f>IFERROR(IF(RIGHT(VLOOKUP($A233,csapatok!$A:$BL,Y$320,FALSE),5)="Csere",VLOOKUP(LEFT(VLOOKUP($A233,csapatok!$A:$BL,Y$320,FALSE),LEN(VLOOKUP($A233,csapatok!$A:$BL,Y$320,FALSE))-6),'csapat-ranglista'!$A:$FP,Y$321,FALSE)/8,VLOOKUP(VLOOKUP($A233,csapatok!$A:$BL,Y$320,FALSE),'csapat-ranglista'!$A:$FP,Y$321,FALSE)/4),0)</f>
        <v>0</v>
      </c>
      <c r="Z233" s="32">
        <f>IFERROR(IF(RIGHT(VLOOKUP($A233,csapatok!$A:$BL,Z$320,FALSE),5)="Csere",VLOOKUP(LEFT(VLOOKUP($A233,csapatok!$A:$BL,Z$320,FALSE),LEN(VLOOKUP($A233,csapatok!$A:$BL,Z$320,FALSE))-6),'csapat-ranglista'!$A:$FP,Z$321,FALSE)/8,VLOOKUP(VLOOKUP($A233,csapatok!$A:$BL,Z$320,FALSE),'csapat-ranglista'!$A:$FP,Z$321,FALSE)/4),0)</f>
        <v>0</v>
      </c>
      <c r="AA233" s="32">
        <f>IFERROR(IF(RIGHT(VLOOKUP($A233,csapatok!$A:$BL,AA$320,FALSE),5)="Csere",VLOOKUP(LEFT(VLOOKUP($A233,csapatok!$A:$BL,AA$320,FALSE),LEN(VLOOKUP($A233,csapatok!$A:$BL,AA$320,FALSE))-6),'csapat-ranglista'!$A:$FP,AA$321,FALSE)/8,VLOOKUP(VLOOKUP($A233,csapatok!$A:$BL,AA$320,FALSE),'csapat-ranglista'!$A:$FP,AA$321,FALSE)/4),0)</f>
        <v>0</v>
      </c>
      <c r="AB233" s="223">
        <f>IFERROR(IF(RIGHT(VLOOKUP($A233,csapatok!$A:$BL,AB$320,FALSE),5)="Csere",VLOOKUP(LEFT(VLOOKUP($A233,csapatok!$A:$BL,AB$320,FALSE),LEN(VLOOKUP($A233,csapatok!$A:$BL,AB$320,FALSE))-6),'csapat-ranglista'!$A:$FP,AB$321,FALSE)/8,VLOOKUP(VLOOKUP($A233,csapatok!$A:$BL,AB$320,FALSE),'csapat-ranglista'!$A:$FP,AB$321,FALSE)/4),0)</f>
        <v>0</v>
      </c>
      <c r="AC233" s="223">
        <f>IFERROR(IF(RIGHT(VLOOKUP($A233,csapatok!$A:$BL,AC$320,FALSE),5)="Csere",VLOOKUP(LEFT(VLOOKUP($A233,csapatok!$A:$BL,AC$320,FALSE),LEN(VLOOKUP($A233,csapatok!$A:$BL,AC$320,FALSE))-6),'csapat-ranglista'!$A:$FP,AC$321,FALSE)/8,VLOOKUP(VLOOKUP($A233,csapatok!$A:$BL,AC$320,FALSE),'csapat-ranglista'!$A:$FP,AC$321,FALSE)/4),0)</f>
        <v>0</v>
      </c>
      <c r="AD233" s="223">
        <f>IFERROR(IF(RIGHT(VLOOKUP($A233,csapatok!$A:$BL,AD$320,FALSE),5)="Csere",VLOOKUP(LEFT(VLOOKUP($A233,csapatok!$A:$BL,AD$320,FALSE),LEN(VLOOKUP($A233,csapatok!$A:$BL,AD$320,FALSE))-6),'csapat-ranglista'!$A:$FP,AD$321,FALSE)/8,VLOOKUP(VLOOKUP($A233,csapatok!$A:$BL,AD$320,FALSE),'csapat-ranglista'!$A:$FP,AD$321,FALSE)/4),0)</f>
        <v>0</v>
      </c>
      <c r="AE233" s="223">
        <f>IFERROR(IF(RIGHT(VLOOKUP($A233,csapatok!$A:$BL,AE$320,FALSE),5)="Csere",VLOOKUP(LEFT(VLOOKUP($A233,csapatok!$A:$BL,AE$320,FALSE),LEN(VLOOKUP($A233,csapatok!$A:$BL,AE$320,FALSE))-6),'csapat-ranglista'!$A:$FP,AE$321,FALSE)/8,VLOOKUP(VLOOKUP($A233,csapatok!$A:$BL,AE$320,FALSE),'csapat-ranglista'!$A:$FP,AE$321,FALSE)/4),0)</f>
        <v>0</v>
      </c>
      <c r="AF233" s="223">
        <f>IFERROR(IF(RIGHT(VLOOKUP($A233,csapatok!$A:$BL,AF$320,FALSE),5)="Csere",VLOOKUP(LEFT(VLOOKUP($A233,csapatok!$A:$BL,AF$320,FALSE),LEN(VLOOKUP($A233,csapatok!$A:$BL,AF$320,FALSE))-6),'csapat-ranglista'!$A:$FP,AF$321,FALSE)/8,VLOOKUP(VLOOKUP($A233,csapatok!$A:$BL,AF$320,FALSE),'csapat-ranglista'!$A:$FP,AF$321,FALSE)/4),0)</f>
        <v>0</v>
      </c>
      <c r="AG233" s="223">
        <f>IFERROR(IF(RIGHT(VLOOKUP($A233,csapatok!$A:$BL,AG$320,FALSE),5)="Csere",VLOOKUP(LEFT(VLOOKUP($A233,csapatok!$A:$BL,AG$320,FALSE),LEN(VLOOKUP($A233,csapatok!$A:$BL,AG$320,FALSE))-6),'csapat-ranglista'!$A:$FP,AG$321,FALSE)/8,VLOOKUP(VLOOKUP($A233,csapatok!$A:$BL,AG$320,FALSE),'csapat-ranglista'!$A:$FP,AG$321,FALSE)/4),0)</f>
        <v>0</v>
      </c>
      <c r="AH233" s="223">
        <f>IFERROR(IF(RIGHT(VLOOKUP($A233,csapatok!$A:$BL,AH$320,FALSE),5)="Csere",VLOOKUP(LEFT(VLOOKUP($A233,csapatok!$A:$BL,AH$320,FALSE),LEN(VLOOKUP($A233,csapatok!$A:$BL,AH$320,FALSE))-6),'csapat-ranglista'!$A:$FP,AH$321,FALSE)/8,VLOOKUP(VLOOKUP($A233,csapatok!$A:$BL,AH$320,FALSE),'csapat-ranglista'!$A:$FP,AH$321,FALSE)/4),0)</f>
        <v>0</v>
      </c>
      <c r="AI233" s="223">
        <f>IFERROR(IF(RIGHT(VLOOKUP($A233,csapatok!$A:$BL,AI$320,FALSE),5)="Csere",VLOOKUP(LEFT(VLOOKUP($A233,csapatok!$A:$BL,AI$320,FALSE),LEN(VLOOKUP($A233,csapatok!$A:$BL,AI$320,FALSE))-6),'csapat-ranglista'!$A:$FP,AI$321,FALSE)/8,VLOOKUP(VLOOKUP($A233,csapatok!$A:$BL,AI$320,FALSE),'csapat-ranglista'!$A:$FP,AI$321,FALSE)/4),0)</f>
        <v>0</v>
      </c>
      <c r="AJ233" s="223">
        <f>IFERROR(IF(RIGHT(VLOOKUP($A233,csapatok!$A:$BL,AJ$320,FALSE),5)="Csere",VLOOKUP(LEFT(VLOOKUP($A233,csapatok!$A:$BL,AJ$320,FALSE),LEN(VLOOKUP($A233,csapatok!$A:$BL,AJ$320,FALSE))-6),'csapat-ranglista'!$A:$FP,AJ$321,FALSE)/8,VLOOKUP(VLOOKUP($A233,csapatok!$A:$BL,AJ$320,FALSE),'csapat-ranglista'!$A:$FP,AJ$321,FALSE)/2),0)</f>
        <v>0</v>
      </c>
      <c r="AK233" s="223">
        <f>IFERROR(IF(RIGHT(VLOOKUP($A233,csapatok!$A:$CN,AK$320,FALSE),5)="Csere",VLOOKUP(LEFT(VLOOKUP($A233,csapatok!$A:$CN,AK$320,FALSE),LEN(VLOOKUP($A233,csapatok!$A:$CN,AK$320,FALSE))-6),'csapat-ranglista'!$A:$FP,AK$321,FALSE)/8,VLOOKUP(VLOOKUP($A233,csapatok!$A:$CN,AK$320,FALSE),'csapat-ranglista'!$A:$FP,AK$321,FALSE)/4),0)</f>
        <v>0</v>
      </c>
      <c r="AL233" s="223">
        <f>IFERROR(IF(RIGHT(VLOOKUP($A233,csapatok!$A:$CN,AL$320,FALSE),5)="Csere",VLOOKUP(LEFT(VLOOKUP($A233,csapatok!$A:$CN,AL$320,FALSE),LEN(VLOOKUP($A233,csapatok!$A:$CN,AL$320,FALSE))-6),'csapat-ranglista'!$A:$FP,AL$321,FALSE)/8,VLOOKUP(VLOOKUP($A233,csapatok!$A:$CN,AL$320,FALSE),'csapat-ranglista'!$A:$FP,AL$321,FALSE)/4),0)</f>
        <v>0</v>
      </c>
      <c r="AM233" s="223">
        <f>IFERROR(IF(RIGHT(VLOOKUP($A233,csapatok!$A:$CN,AM$320,FALSE),5)="Csere",VLOOKUP(LEFT(VLOOKUP($A233,csapatok!$A:$CN,AM$320,FALSE),LEN(VLOOKUP($A233,csapatok!$A:$CN,AM$320,FALSE))-6),'csapat-ranglista'!$A:$FP,AM$321,FALSE)/8,VLOOKUP(VLOOKUP($A233,csapatok!$A:$CN,AM$320,FALSE),'csapat-ranglista'!$A:$FP,AM$321,FALSE)/4),0)</f>
        <v>0</v>
      </c>
      <c r="AN233" s="223">
        <f>IFERROR(IF(RIGHT(VLOOKUP($A233,csapatok!$A:$CN,AN$320,FALSE),5)="Csere",VLOOKUP(LEFT(VLOOKUP($A233,csapatok!$A:$CN,AN$320,FALSE),LEN(VLOOKUP($A233,csapatok!$A:$CN,AN$320,FALSE))-6),'csapat-ranglista'!$A:$FP,AN$321,FALSE)/8,VLOOKUP(VLOOKUP($A233,csapatok!$A:$CN,AN$320,FALSE),'csapat-ranglista'!$A:$FP,AN$321,FALSE)/4),0)</f>
        <v>0</v>
      </c>
      <c r="AO233" s="223">
        <f>IFERROR(IF(RIGHT(VLOOKUP($A233,csapatok!$A:$CN,AO$320,FALSE),5)="Csere",VLOOKUP(LEFT(VLOOKUP($A233,csapatok!$A:$CN,AO$320,FALSE),LEN(VLOOKUP($A233,csapatok!$A:$CN,AO$320,FALSE))-6),'csapat-ranglista'!$A:$FP,AO$321,FALSE)/8,VLOOKUP(VLOOKUP($A233,csapatok!$A:$CN,AO$320,FALSE),'csapat-ranglista'!$A:$FP,AO$321,FALSE)/4),0)</f>
        <v>0</v>
      </c>
      <c r="AP233" s="223">
        <f>IFERROR(IF(RIGHT(VLOOKUP($A233,csapatok!$A:$CN,AP$320,FALSE),5)="Csere",VLOOKUP(LEFT(VLOOKUP($A233,csapatok!$A:$CN,AP$320,FALSE),LEN(VLOOKUP($A233,csapatok!$A:$CN,AP$320,FALSE))-6),'csapat-ranglista'!$A:$FP,AP$321,FALSE)/8,VLOOKUP(VLOOKUP($A233,csapatok!$A:$CN,AP$320,FALSE),'csapat-ranglista'!$A:$FP,AP$321,FALSE)/4),0)</f>
        <v>0</v>
      </c>
      <c r="AQ233" s="223">
        <f>IFERROR(IF(RIGHT(VLOOKUP($A233,csapatok!$A:$CN,AQ$320,FALSE),5)="Csere",VLOOKUP(LEFT(VLOOKUP($A233,csapatok!$A:$CN,AQ$320,FALSE),LEN(VLOOKUP($A233,csapatok!$A:$CN,AQ$320,FALSE))-6),'csapat-ranglista'!$A:$FP,AQ$321,FALSE)/8,VLOOKUP(VLOOKUP($A233,csapatok!$A:$CN,AQ$320,FALSE),'csapat-ranglista'!$A:$FP,AQ$321,FALSE)/4),0)</f>
        <v>0</v>
      </c>
      <c r="AR233" s="223">
        <f>IFERROR(IF(RIGHT(VLOOKUP($A233,csapatok!$A:$CN,AR$320,FALSE),5)="Csere",VLOOKUP(LEFT(VLOOKUP($A233,csapatok!$A:$CN,AR$320,FALSE),LEN(VLOOKUP($A233,csapatok!$A:$CN,AR$320,FALSE))-6),'csapat-ranglista'!$A:$FP,AR$321,FALSE)/8,VLOOKUP(VLOOKUP($A233,csapatok!$A:$CN,AR$320,FALSE),'csapat-ranglista'!$A:$FP,AR$321,FALSE)/4),0)</f>
        <v>0</v>
      </c>
      <c r="AS233" s="223">
        <f>IFERROR(IF(RIGHT(VLOOKUP($A233,csapatok!$A:$CN,AS$320,FALSE),5)="Csere",VLOOKUP(LEFT(VLOOKUP($A233,csapatok!$A:$CN,AS$320,FALSE),LEN(VLOOKUP($A233,csapatok!$A:$CN,AS$320,FALSE))-6),'csapat-ranglista'!$A:$FP,AS$321,FALSE)/8,VLOOKUP(VLOOKUP($A233,csapatok!$A:$CN,AS$320,FALSE),'csapat-ranglista'!$A:$FP,AS$321,FALSE)/4),0)</f>
        <v>0</v>
      </c>
      <c r="AT233" s="223">
        <f>IFERROR(IF(RIGHT(VLOOKUP($A233,csapatok!$A:$CN,AT$320,FALSE),5)="Csere",VLOOKUP(LEFT(VLOOKUP($A233,csapatok!$A:$CN,AT$320,FALSE),LEN(VLOOKUP($A233,csapatok!$A:$CN,AT$320,FALSE))-6),'csapat-ranglista'!$A:$FP,AT$321,FALSE)/8,VLOOKUP(VLOOKUP($A233,csapatok!$A:$CN,AT$320,FALSE),'csapat-ranglista'!$A:$FP,AT$321,FALSE)/4),0)</f>
        <v>0</v>
      </c>
      <c r="AU233" s="223">
        <f>IFERROR(IF(RIGHT(VLOOKUP($A233,csapatok!$A:$CN,AU$320,FALSE),5)="Csere",VLOOKUP(LEFT(VLOOKUP($A233,csapatok!$A:$CN,AU$320,FALSE),LEN(VLOOKUP($A233,csapatok!$A:$CN,AU$320,FALSE))-6),'csapat-ranglista'!$A:$FP,AU$321,FALSE)/8,VLOOKUP(VLOOKUP($A233,csapatok!$A:$CN,AU$320,FALSE),'csapat-ranglista'!$A:$FP,AU$321,FALSE)/4),0)</f>
        <v>0</v>
      </c>
      <c r="AV233" s="223">
        <f>IFERROR(IF(RIGHT(VLOOKUP($A233,csapatok!$A:$CN,AV$320,FALSE),5)="Csere",VLOOKUP(LEFT(VLOOKUP($A233,csapatok!$A:$CN,AV$320,FALSE),LEN(VLOOKUP($A233,csapatok!$A:$CN,AV$320,FALSE))-6),'csapat-ranglista'!$A:$FP,AV$321,FALSE)/8,VLOOKUP(VLOOKUP($A233,csapatok!$A:$CN,AV$320,FALSE),'csapat-ranglista'!$A:$FP,AV$321,FALSE)/4),0)</f>
        <v>0</v>
      </c>
      <c r="AW233" s="223">
        <f>IFERROR(IF(RIGHT(VLOOKUP($A233,csapatok!$A:$CN,AW$320,FALSE),5)="Csere",VLOOKUP(LEFT(VLOOKUP($A233,csapatok!$A:$CN,AW$320,FALSE),LEN(VLOOKUP($A233,csapatok!$A:$CN,AW$320,FALSE))-6),'csapat-ranglista'!$A:$FP,AW$321,FALSE)/8,VLOOKUP(VLOOKUP($A233,csapatok!$A:$CN,AW$320,FALSE),'csapat-ranglista'!$A:$FP,AW$321,FALSE)/4),0)</f>
        <v>0</v>
      </c>
      <c r="AX233" s="223">
        <f>IFERROR(IF(RIGHT(VLOOKUP($A233,csapatok!$A:$CN,AX$320,FALSE),5)="Csere",VLOOKUP(LEFT(VLOOKUP($A233,csapatok!$A:$CN,AX$320,FALSE),LEN(VLOOKUP($A233,csapatok!$A:$CN,AX$320,FALSE))-6),'csapat-ranglista'!$A:$FP,AX$321,FALSE)/8,VLOOKUP(VLOOKUP($A233,csapatok!$A:$CN,AX$320,FALSE),'csapat-ranglista'!$A:$FP,AX$321,FALSE)/4),0)</f>
        <v>0</v>
      </c>
      <c r="AY233" s="223">
        <f>IFERROR(IF(RIGHT(VLOOKUP($A233,csapatok!$A:$NN,AY$320,FALSE),5)="Csere",VLOOKUP(LEFT(VLOOKUP($A233,csapatok!$A:$NN,AY$320,FALSE),LEN(VLOOKUP($A233,csapatok!$A:$NN,AY$320,FALSE))-6),'csapat-ranglista'!$A:$FP,AY$321,FALSE)/8,VLOOKUP(VLOOKUP($A233,csapatok!$A:$NN,AY$320,FALSE),'csapat-ranglista'!$A:$FP,AY$321,FALSE)/4),0)</f>
        <v>0</v>
      </c>
      <c r="AZ233" s="223">
        <f>IFERROR(IF(RIGHT(VLOOKUP($A233,csapatok!$A:$NN,AZ$320,FALSE),5)="Csere",VLOOKUP(LEFT(VLOOKUP($A233,csapatok!$A:$NN,AZ$320,FALSE),LEN(VLOOKUP($A233,csapatok!$A:$NN,AZ$320,FALSE))-6),'csapat-ranglista'!$A:$FP,AZ$321,FALSE)/8,VLOOKUP(VLOOKUP($A233,csapatok!$A:$NN,AZ$320,FALSE),'csapat-ranglista'!$A:$FP,AZ$321,FALSE)/4),0)</f>
        <v>0</v>
      </c>
      <c r="BA233" s="223">
        <f>IFERROR(IF(RIGHT(VLOOKUP($A233,csapatok!$A:$NN,BA$320,FALSE),5)="Csere",VLOOKUP(LEFT(VLOOKUP($A233,csapatok!$A:$NN,BA$320,FALSE),LEN(VLOOKUP($A233,csapatok!$A:$NN,BA$320,FALSE))-6),'csapat-ranglista'!$A:$FP,BA$321,FALSE)/8,VLOOKUP(VLOOKUP($A233,csapatok!$A:$NN,BA$320,FALSE),'csapat-ranglista'!$A:$FP,BA$321,FALSE)/4),0)</f>
        <v>0</v>
      </c>
      <c r="BB233" s="223">
        <f>IFERROR(IF(RIGHT(VLOOKUP($A233,csapatok!$A:$NN,BB$320,FALSE),5)="Csere",VLOOKUP(LEFT(VLOOKUP($A233,csapatok!$A:$NN,BB$320,FALSE),LEN(VLOOKUP($A233,csapatok!$A:$NN,BB$320,FALSE))-6),'csapat-ranglista'!$A:$FP,BB$321,FALSE)/8,VLOOKUP(VLOOKUP($A233,csapatok!$A:$NN,BB$320,FALSE),'csapat-ranglista'!$A:$FP,BB$321,FALSE)/4),0)</f>
        <v>0</v>
      </c>
      <c r="BC233" s="224">
        <f>versenyek!$ES$11*IFERROR(VLOOKUP(VLOOKUP($A233,versenyek!ER:ET,3,FALSE),szabalyok!$A$16:$B$23,2,FALSE)/4,0)</f>
        <v>0</v>
      </c>
      <c r="BD233" s="224">
        <f>versenyek!$EV$11*IFERROR(VLOOKUP(VLOOKUP($A233,versenyek!EU:EW,3,FALSE),szabalyok!$A$16:$B$23,2,FALSE)/4,0)</f>
        <v>0</v>
      </c>
      <c r="BE233" s="223">
        <f>IFERROR(IF(RIGHT(VLOOKUP($A233,csapatok!$A:$NN,BE$320,FALSE),5)="Csere",VLOOKUP(LEFT(VLOOKUP($A233,csapatok!$A:$NN,BE$320,FALSE),LEN(VLOOKUP($A233,csapatok!$A:$NN,BE$320,FALSE))-6),'csapat-ranglista'!$A:$FP,BE$321,FALSE)/8,VLOOKUP(VLOOKUP($A233,csapatok!$A:$NN,BE$320,FALSE),'csapat-ranglista'!$A:$FP,BE$321,FALSE)/4),0)</f>
        <v>0</v>
      </c>
      <c r="BF233" s="223">
        <f>IFERROR(IF(RIGHT(VLOOKUP($A233,csapatok!$A:$NN,BF$320,FALSE),5)="Csere",VLOOKUP(LEFT(VLOOKUP($A233,csapatok!$A:$NN,BF$320,FALSE),LEN(VLOOKUP($A233,csapatok!$A:$NN,BF$320,FALSE))-6),'csapat-ranglista'!$A:$FP,BF$321,FALSE)/8,VLOOKUP(VLOOKUP($A233,csapatok!$A:$NN,BF$320,FALSE),'csapat-ranglista'!$A:$FP,BF$321,FALSE)/4),0)</f>
        <v>0</v>
      </c>
      <c r="BG233" s="223">
        <f>IFERROR(IF(RIGHT(VLOOKUP($A233,csapatok!$A:$NN,BG$320,FALSE),5)="Csere",VLOOKUP(LEFT(VLOOKUP($A233,csapatok!$A:$NN,BG$320,FALSE),LEN(VLOOKUP($A233,csapatok!$A:$NN,BG$320,FALSE))-6),'csapat-ranglista'!$A:$FP,BG$321,FALSE)/8,VLOOKUP(VLOOKUP($A233,csapatok!$A:$NN,BG$320,FALSE),'csapat-ranglista'!$A:$FP,BG$321,FALSE)/4),0)</f>
        <v>0</v>
      </c>
      <c r="BH233" s="223">
        <f>IFERROR(IF(RIGHT(VLOOKUP($A233,csapatok!$A:$NN,BH$320,FALSE),5)="Csere",VLOOKUP(LEFT(VLOOKUP($A233,csapatok!$A:$NN,BH$320,FALSE),LEN(VLOOKUP($A233,csapatok!$A:$NN,BH$320,FALSE))-6),'csapat-ranglista'!$A:$FP,BH$321,FALSE)/8,VLOOKUP(VLOOKUP($A233,csapatok!$A:$NN,BH$320,FALSE),'csapat-ranglista'!$A:$FP,BH$321,FALSE)/4),0)</f>
        <v>0</v>
      </c>
      <c r="BI233" s="223">
        <f>IFERROR(IF(RIGHT(VLOOKUP($A233,csapatok!$A:$NN,BI$320,FALSE),5)="Csere",VLOOKUP(LEFT(VLOOKUP($A233,csapatok!$A:$NN,BI$320,FALSE),LEN(VLOOKUP($A233,csapatok!$A:$NN,BI$320,FALSE))-6),'csapat-ranglista'!$A:$FP,BI$321,FALSE)/8,VLOOKUP(VLOOKUP($A233,csapatok!$A:$NN,BI$320,FALSE),'csapat-ranglista'!$A:$FP,BI$321,FALSE)/4),0)</f>
        <v>0</v>
      </c>
      <c r="BJ233" s="223">
        <f>IFERROR(IF(RIGHT(VLOOKUP($A233,csapatok!$A:$NN,BJ$320,FALSE),5)="Csere",VLOOKUP(LEFT(VLOOKUP($A233,csapatok!$A:$NN,BJ$320,FALSE),LEN(VLOOKUP($A233,csapatok!$A:$NN,BJ$320,FALSE))-6),'csapat-ranglista'!$A:$FP,BJ$321,FALSE)/8,VLOOKUP(VLOOKUP($A233,csapatok!$A:$NN,BJ$320,FALSE),'csapat-ranglista'!$A:$FP,BJ$321,FALSE)/4),0)</f>
        <v>0</v>
      </c>
      <c r="BK233" s="223">
        <f>IFERROR(IF(RIGHT(VLOOKUP($A233,csapatok!$A:$NN,BK$320,FALSE),5)="Csere",VLOOKUP(LEFT(VLOOKUP($A233,csapatok!$A:$NN,BK$320,FALSE),LEN(VLOOKUP($A233,csapatok!$A:$NN,BK$320,FALSE))-6),'csapat-ranglista'!$A:$FP,BK$321,FALSE)/8,VLOOKUP(VLOOKUP($A233,csapatok!$A:$NN,BK$320,FALSE),'csapat-ranglista'!$A:$FP,BK$321,FALSE)/4),0)</f>
        <v>0</v>
      </c>
      <c r="BL233" s="223">
        <f>IFERROR(IF(RIGHT(VLOOKUP($A233,csapatok!$A:$NN,BL$320,FALSE),5)="Csere",VLOOKUP(LEFT(VLOOKUP($A233,csapatok!$A:$NN,BL$320,FALSE),LEN(VLOOKUP($A233,csapatok!$A:$NN,BL$320,FALSE))-6),'csapat-ranglista'!$A:$FP,BL$321,FALSE)/8,VLOOKUP(VLOOKUP($A233,csapatok!$A:$NN,BL$320,FALSE),'csapat-ranglista'!$A:$FP,BL$321,FALSE)/4),0)</f>
        <v>0</v>
      </c>
      <c r="BM233" s="223">
        <f>IFERROR(IF(RIGHT(VLOOKUP($A233,csapatok!$A:$NN,BM$320,FALSE),5)="Csere",VLOOKUP(LEFT(VLOOKUP($A233,csapatok!$A:$NN,BM$320,FALSE),LEN(VLOOKUP($A233,csapatok!$A:$NN,BM$320,FALSE))-6),'csapat-ranglista'!$A:$FP,BM$321,FALSE)/8,VLOOKUP(VLOOKUP($A233,csapatok!$A:$NN,BM$320,FALSE),'csapat-ranglista'!$A:$FP,BM$321,FALSE)/4),0)</f>
        <v>0</v>
      </c>
      <c r="BN233" s="223">
        <f>IFERROR(IF(RIGHT(VLOOKUP($A233,csapatok!$A:$NN,BN$320,FALSE),5)="Csere",VLOOKUP(LEFT(VLOOKUP($A233,csapatok!$A:$NN,BN$320,FALSE),LEN(VLOOKUP($A233,csapatok!$A:$NN,BN$320,FALSE))-6),'csapat-ranglista'!$A:$FP,BN$321,FALSE)/8,VLOOKUP(VLOOKUP($A233,csapatok!$A:$NN,BN$320,FALSE),'csapat-ranglista'!$A:$FP,BN$321,FALSE)/4),0)</f>
        <v>0</v>
      </c>
      <c r="BO233" s="223">
        <f>IFERROR(IF(RIGHT(VLOOKUP($A233,csapatok!$A:$NN,BO$320,FALSE),5)="Csere",VLOOKUP(LEFT(VLOOKUP($A233,csapatok!$A:$NN,BO$320,FALSE),LEN(VLOOKUP($A233,csapatok!$A:$NN,BO$320,FALSE))-6),'csapat-ranglista'!$A:$FP,BO$321,FALSE)/8,VLOOKUP(VLOOKUP($A233,csapatok!$A:$NN,BO$320,FALSE),'csapat-ranglista'!$A:$FP,BO$321,FALSE)/4),0)</f>
        <v>0</v>
      </c>
      <c r="BP233" s="223">
        <f>IFERROR(IF(RIGHT(VLOOKUP($A233,csapatok!$A:$NN,BP$320,FALSE),5)="Csere",VLOOKUP(LEFT(VLOOKUP($A233,csapatok!$A:$NN,BP$320,FALSE),LEN(VLOOKUP($A233,csapatok!$A:$NN,BP$320,FALSE))-6),'csapat-ranglista'!$A:$FP,BP$321,FALSE)/8,VLOOKUP(VLOOKUP($A233,csapatok!$A:$NN,BP$320,FALSE),'csapat-ranglista'!$A:$FP,BP$321,FALSE)/4),0)</f>
        <v>0</v>
      </c>
      <c r="BQ233" s="223">
        <f>IFERROR(IF(RIGHT(VLOOKUP($A233,csapatok!$A:$NN,BQ$320,FALSE),5)="Csere",VLOOKUP(LEFT(VLOOKUP($A233,csapatok!$A:$NN,BQ$320,FALSE),LEN(VLOOKUP($A233,csapatok!$A:$NN,BQ$320,FALSE))-6),'csapat-ranglista'!$A:$FP,BQ$321,FALSE)/8,VLOOKUP(VLOOKUP($A233,csapatok!$A:$NN,BQ$320,FALSE),'csapat-ranglista'!$A:$FP,BQ$321,FALSE)/4),0)</f>
        <v>0</v>
      </c>
      <c r="BR233" s="223">
        <f>IFERROR(IF(RIGHT(VLOOKUP($A233,csapatok!$A:$NN,BR$320,FALSE),5)="Csere",VLOOKUP(LEFT(VLOOKUP($A233,csapatok!$A:$NN,BR$320,FALSE),LEN(VLOOKUP($A233,csapatok!$A:$NN,BR$320,FALSE))-6),'csapat-ranglista'!$A:$FP,BR$321,FALSE)/8,VLOOKUP(VLOOKUP($A233,csapatok!$A:$NN,BR$320,FALSE),'csapat-ranglista'!$A:$FP,BR$321,FALSE)/4),0)</f>
        <v>0</v>
      </c>
      <c r="BS233" s="223">
        <f>IFERROR(IF(RIGHT(VLOOKUP($A233,csapatok!$A:$NN,BS$320,FALSE),5)="Csere",VLOOKUP(LEFT(VLOOKUP($A233,csapatok!$A:$NN,BS$320,FALSE),LEN(VLOOKUP($A233,csapatok!$A:$NN,BS$320,FALSE))-6),'csapat-ranglista'!$A:$FP,BS$321,FALSE)/8,VLOOKUP(VLOOKUP($A233,csapatok!$A:$NN,BS$320,FALSE),'csapat-ranglista'!$A:$FP,BS$321,FALSE)/4),0)</f>
        <v>0</v>
      </c>
      <c r="BT233" s="223">
        <f>IFERROR(IF(RIGHT(VLOOKUP($A233,csapatok!$A:$NN,BT$320,FALSE),5)="Csere",VLOOKUP(LEFT(VLOOKUP($A233,csapatok!$A:$NN,BT$320,FALSE),LEN(VLOOKUP($A233,csapatok!$A:$NN,BT$320,FALSE))-6),'csapat-ranglista'!$A:$FP,BT$321,FALSE)/8,VLOOKUP(VLOOKUP($A233,csapatok!$A:$NN,BT$320,FALSE),'csapat-ranglista'!$A:$FP,BT$321,FALSE)/4),0)</f>
        <v>0</v>
      </c>
      <c r="BU233" s="223">
        <f>IFERROR(IF(RIGHT(VLOOKUP($A233,csapatok!$A:$NN,BU$320,FALSE),5)="Csere",VLOOKUP(LEFT(VLOOKUP($A233,csapatok!$A:$NN,BU$320,FALSE),LEN(VLOOKUP($A233,csapatok!$A:$NN,BU$320,FALSE))-6),'csapat-ranglista'!$A:$FP,BU$321,FALSE)/8,VLOOKUP(VLOOKUP($A233,csapatok!$A:$NN,BU$320,FALSE),'csapat-ranglista'!$A:$FP,BU$321,FALSE)/4),0)</f>
        <v>0</v>
      </c>
      <c r="BV233" s="223">
        <f>IFERROR(IF(RIGHT(VLOOKUP($A233,csapatok!$A:$NN,BV$320,FALSE),5)="Csere",VLOOKUP(LEFT(VLOOKUP($A233,csapatok!$A:$NN,BV$320,FALSE),LEN(VLOOKUP($A233,csapatok!$A:$NN,BV$320,FALSE))-6),'csapat-ranglista'!$A:$FP,BV$321,FALSE)/8,VLOOKUP(VLOOKUP($A233,csapatok!$A:$NN,BV$320,FALSE),'csapat-ranglista'!$A:$FP,BV$321,FALSE)/4),0)</f>
        <v>0</v>
      </c>
      <c r="BW233" s="223">
        <f>IFERROR(IF(RIGHT(VLOOKUP($A233,csapatok!$A:$NN,BW$320,FALSE),5)="Csere",VLOOKUP(LEFT(VLOOKUP($A233,csapatok!$A:$NN,BW$320,FALSE),LEN(VLOOKUP($A233,csapatok!$A:$NN,BW$320,FALSE))-6),'csapat-ranglista'!$A:$FP,BW$321,FALSE)/8,VLOOKUP(VLOOKUP($A233,csapatok!$A:$NN,BW$320,FALSE),'csapat-ranglista'!$A:$FP,BW$321,FALSE)/4),0)</f>
        <v>0</v>
      </c>
      <c r="BX233" s="223">
        <f>IFERROR(IF(RIGHT(VLOOKUP($A233,csapatok!$A:$NN,BX$320,FALSE),5)="Csere",VLOOKUP(LEFT(VLOOKUP($A233,csapatok!$A:$NN,BX$320,FALSE),LEN(VLOOKUP($A233,csapatok!$A:$NN,BX$320,FALSE))-6),'csapat-ranglista'!$A:$FP,BX$321,FALSE)/8,VLOOKUP(VLOOKUP($A233,csapatok!$A:$NN,BX$320,FALSE),'csapat-ranglista'!$A:$FP,BX$321,FALSE)/4),0)</f>
        <v>0</v>
      </c>
      <c r="BY233" s="223">
        <f>IFERROR(IF(RIGHT(VLOOKUP($A233,csapatok!$A:$NN,BY$320,FALSE),5)="Csere",VLOOKUP(LEFT(VLOOKUP($A233,csapatok!$A:$NN,BY$320,FALSE),LEN(VLOOKUP($A233,csapatok!$A:$NN,BY$320,FALSE))-6),'csapat-ranglista'!$A:$FP,BY$321,FALSE)/8,VLOOKUP(VLOOKUP($A233,csapatok!$A:$NN,BY$320,FALSE),'csapat-ranglista'!$A:$FP,BY$321,FALSE)/4),0)</f>
        <v>0</v>
      </c>
      <c r="BZ233" s="223">
        <f>IFERROR(IF(RIGHT(VLOOKUP($A233,csapatok!$A:$NN,BZ$320,FALSE),5)="Csere",VLOOKUP(LEFT(VLOOKUP($A233,csapatok!$A:$NN,BZ$320,FALSE),LEN(VLOOKUP($A233,csapatok!$A:$NN,BZ$320,FALSE))-6),'csapat-ranglista'!$A:$FP,BZ$321,FALSE)/8,VLOOKUP(VLOOKUP($A233,csapatok!$A:$NN,BZ$320,FALSE),'csapat-ranglista'!$A:$FP,BZ$321,FALSE)/4),0)</f>
        <v>0</v>
      </c>
      <c r="CA233" s="223">
        <f>IFERROR(IF(RIGHT(VLOOKUP($A233,csapatok!$A:$NN,CA$320,FALSE),5)="Csere",VLOOKUP(LEFT(VLOOKUP($A233,csapatok!$A:$NN,CA$320,FALSE),LEN(VLOOKUP($A233,csapatok!$A:$NN,CA$320,FALSE))-6),'csapat-ranglista'!$A:$FP,CA$321,FALSE)/8,VLOOKUP(VLOOKUP($A233,csapatok!$A:$NN,CA$320,FALSE),'csapat-ranglista'!$A:$FP,CA$321,FALSE)/4),0)</f>
        <v>0</v>
      </c>
      <c r="CB233" s="223">
        <f>IFERROR(IF(RIGHT(VLOOKUP($A233,csapatok!$A:$NN,CB$320,FALSE),5)="Csere",VLOOKUP(LEFT(VLOOKUP($A233,csapatok!$A:$NN,CB$320,FALSE),LEN(VLOOKUP($A233,csapatok!$A:$NN,CB$320,FALSE))-6),'csapat-ranglista'!$A:$FP,CB$321,FALSE)/8,VLOOKUP(VLOOKUP($A233,csapatok!$A:$NN,CB$320,FALSE),'csapat-ranglista'!$A:$FP,CB$321,FALSE)/4),0)</f>
        <v>0</v>
      </c>
      <c r="CC233" s="223">
        <f>IFERROR(IF(RIGHT(VLOOKUP($A233,csapatok!$A:$NN,CC$320,FALSE),5)="Csere",VLOOKUP(LEFT(VLOOKUP($A233,csapatok!$A:$NN,CC$320,FALSE),LEN(VLOOKUP($A233,csapatok!$A:$NN,CC$320,FALSE))-6),'csapat-ranglista'!$A:$FP,CC$321,FALSE)/8,VLOOKUP(VLOOKUP($A233,csapatok!$A:$NN,CC$320,FALSE),'csapat-ranglista'!$A:$FP,CC$321,FALSE)/4),0)</f>
        <v>0</v>
      </c>
      <c r="CD233" s="223">
        <f>IFERROR(IF(RIGHT(VLOOKUP($A233,csapatok!$A:$NN,CD$320,FALSE),5)="Csere",VLOOKUP(LEFT(VLOOKUP($A233,csapatok!$A:$NN,CD$320,FALSE),LEN(VLOOKUP($A233,csapatok!$A:$NN,CD$320,FALSE))-6),'csapat-ranglista'!$A:$FP,CD$321,FALSE)/8,VLOOKUP(VLOOKUP($A233,csapatok!$A:$NN,CD$320,FALSE),'csapat-ranglista'!$A:$FP,CD$321,FALSE)/4),0)</f>
        <v>0</v>
      </c>
      <c r="CE233" s="223">
        <f>IFERROR(IF(RIGHT(VLOOKUP($A233,csapatok!$A:$NN,CE$320,FALSE),5)="Csere",VLOOKUP(LEFT(VLOOKUP($A233,csapatok!$A:$NN,CE$320,FALSE),LEN(VLOOKUP($A233,csapatok!$A:$NN,CE$320,FALSE))-6),'csapat-ranglista'!$A:$FP,CE$321,FALSE)/8,VLOOKUP(VLOOKUP($A233,csapatok!$A:$NN,CE$320,FALSE),'csapat-ranglista'!$A:$FP,CE$321,FALSE)/4),0)</f>
        <v>0</v>
      </c>
      <c r="CF233" s="223">
        <f>IFERROR(IF(RIGHT(VLOOKUP($A233,csapatok!$A:$NN,CF$320,FALSE),5)="Csere",VLOOKUP(LEFT(VLOOKUP($A233,csapatok!$A:$NN,CF$320,FALSE),LEN(VLOOKUP($A233,csapatok!$A:$NN,CF$320,FALSE))-6),'csapat-ranglista'!$A:$FP,CF$321,FALSE)/8,VLOOKUP(VLOOKUP($A233,csapatok!$A:$NN,CF$320,FALSE),'csapat-ranglista'!$A:$FP,CF$321,FALSE)/4),0)</f>
        <v>0</v>
      </c>
      <c r="CG233" s="223">
        <f>IFERROR(IF(RIGHT(VLOOKUP($A233,csapatok!$A:$NN,CG$320,FALSE),5)="Csere",VLOOKUP(LEFT(VLOOKUP($A233,csapatok!$A:$NN,CG$320,FALSE),LEN(VLOOKUP($A233,csapatok!$A:$NN,CG$320,FALSE))-6),'csapat-ranglista'!$A:$FP,CG$321,FALSE)/8,VLOOKUP(VLOOKUP($A233,csapatok!$A:$NN,CG$320,FALSE),'csapat-ranglista'!$A:$FP,CG$321,FALSE)/4),0)</f>
        <v>0</v>
      </c>
      <c r="CH233" s="223">
        <f>IFERROR(IF(RIGHT(VLOOKUP($A233,csapatok!$A:$NN,CH$320,FALSE),5)="Csere",VLOOKUP(LEFT(VLOOKUP($A233,csapatok!$A:$NN,CH$320,FALSE),LEN(VLOOKUP($A233,csapatok!$A:$NN,CH$320,FALSE))-6),'csapat-ranglista'!$A:$FP,CH$321,FALSE)/8,VLOOKUP(VLOOKUP($A233,csapatok!$A:$NN,CH$320,FALSE),'csapat-ranglista'!$A:$FP,CH$321,FALSE)/4),0)</f>
        <v>0</v>
      </c>
      <c r="CI233" s="223">
        <f>IFERROR(IF(RIGHT(VLOOKUP($A233,csapatok!$A:$NN,CI$320,FALSE),5)="Csere",VLOOKUP(LEFT(VLOOKUP($A233,csapatok!$A:$NN,CI$320,FALSE),LEN(VLOOKUP($A233,csapatok!$A:$NN,CI$320,FALSE))-6),'csapat-ranglista'!$A:$FP,CI$321,FALSE)/8,VLOOKUP(VLOOKUP($A233,csapatok!$A:$NN,CI$320,FALSE),'csapat-ranglista'!$A:$FP,CI$321,FALSE)/4),0)</f>
        <v>0</v>
      </c>
      <c r="CJ233" s="224">
        <f>versenyek!$IQ$11*IFERROR(VLOOKUP(VLOOKUP($A233,versenyek!IP:IR,3,FALSE),szabalyok!$A$16:$B$23,2,FALSE)/4,0)</f>
        <v>0</v>
      </c>
      <c r="CK233" s="224">
        <f>versenyek!$IT$11*IFERROR(VLOOKUP(VLOOKUP($A233,versenyek!IS:IU,3,FALSE),szabalyok!$A$16:$B$23,2,FALSE)/4,0)</f>
        <v>0</v>
      </c>
      <c r="CL233" s="223">
        <f>IFERROR(IF(RIGHT(VLOOKUP($A233,csapatok!$A:$NN,CL$320,FALSE),5)="Csere",VLOOKUP(LEFT(VLOOKUP($A233,csapatok!$A:$NN,CL$320,FALSE),LEN(VLOOKUP($A233,csapatok!$A:$NN,CL$320,FALSE))-6),'csapat-ranglista'!$A:$FP,CL$321,FALSE)/8,VLOOKUP(VLOOKUP($A233,csapatok!$A:$NN,CL$320,FALSE),'csapat-ranglista'!$A:$FP,CL$321,FALSE)/4),0)</f>
        <v>0</v>
      </c>
      <c r="CM233" s="223">
        <f>IFERROR(IF(RIGHT(VLOOKUP($A233,csapatok!$A:$NN,CM$320,FALSE),5)="Csere",VLOOKUP(LEFT(VLOOKUP($A233,csapatok!$A:$NN,CM$320,FALSE),LEN(VLOOKUP($A233,csapatok!$A:$NN,CM$320,FALSE))-6),'csapat-ranglista'!$A:$FP,CM$321,FALSE)/8,VLOOKUP(VLOOKUP($A233,csapatok!$A:$NN,CM$320,FALSE),'csapat-ranglista'!$A:$FP,CM$321,FALSE)/4),0)</f>
        <v>0</v>
      </c>
      <c r="CN233" s="223">
        <f>IFERROR(IF(RIGHT(VLOOKUP($A233,csapatok!$A:$NN,CN$320,FALSE),5)="Csere",VLOOKUP(LEFT(VLOOKUP($A233,csapatok!$A:$NN,CN$320,FALSE),LEN(VLOOKUP($A233,csapatok!$A:$NN,CN$320,FALSE))-6),'csapat-ranglista'!$A:$FP,CN$321,FALSE)/8,VLOOKUP(VLOOKUP($A233,csapatok!$A:$NN,CN$320,FALSE),'csapat-ranglista'!$A:$FP,CN$321,FALSE)/4),0)</f>
        <v>0</v>
      </c>
      <c r="CO233" s="223">
        <f>IFERROR(IF(RIGHT(VLOOKUP($A233,csapatok!$A:$NN,CO$320,FALSE),5)="Csere",VLOOKUP(LEFT(VLOOKUP($A233,csapatok!$A:$NN,CO$320,FALSE),LEN(VLOOKUP($A233,csapatok!$A:$NN,CO$320,FALSE))-6),'csapat-ranglista'!$A:$FP,CO$321,FALSE)/8,VLOOKUP(VLOOKUP($A233,csapatok!$A:$NN,CO$320,FALSE),'csapat-ranglista'!$A:$FP,CO$321,FALSE)/4),0)</f>
        <v>0</v>
      </c>
      <c r="CP233" s="223">
        <f>IFERROR(IF(RIGHT(VLOOKUP($A233,csapatok!$A:$NN,CP$320,FALSE),5)="Csere",VLOOKUP(LEFT(VLOOKUP($A233,csapatok!$A:$NN,CP$320,FALSE),LEN(VLOOKUP($A233,csapatok!$A:$NN,CP$320,FALSE))-6),'csapat-ranglista'!$A:$FP,CP$321,FALSE)/8,VLOOKUP(VLOOKUP($A233,csapatok!$A:$NN,CP$320,FALSE),'csapat-ranglista'!$A:$FP,CP$321,FALSE)/4),0)</f>
        <v>0</v>
      </c>
      <c r="CQ233" s="223">
        <f>IFERROR(IF(RIGHT(VLOOKUP($A233,csapatok!$A:$NN,CQ$320,FALSE),5)="Csere",VLOOKUP(LEFT(VLOOKUP($A233,csapatok!$A:$NN,CQ$320,FALSE),LEN(VLOOKUP($A233,csapatok!$A:$NN,CQ$320,FALSE))-6),'csapat-ranglista'!$A:$FP,CQ$321,FALSE)/8,VLOOKUP(VLOOKUP($A233,csapatok!$A:$NN,CQ$320,FALSE),'csapat-ranglista'!$A:$FP,CQ$321,FALSE)/4),0)</f>
        <v>0</v>
      </c>
      <c r="CR233" s="223">
        <f>IFERROR(IF(RIGHT(VLOOKUP($A233,csapatok!$A:$NN,CR$320,FALSE),5)="Csere",VLOOKUP(LEFT(VLOOKUP($A233,csapatok!$A:$NN,CR$320,FALSE),LEN(VLOOKUP($A233,csapatok!$A:$NN,CR$320,FALSE))-6),'csapat-ranglista'!$A:$FP,CR$321,FALSE)/8,VLOOKUP(VLOOKUP($A233,csapatok!$A:$NN,CR$320,FALSE),'csapat-ranglista'!$A:$FP,CR$321,FALSE)/4),0)</f>
        <v>0</v>
      </c>
      <c r="CS233" s="223">
        <f>IFERROR(IF(RIGHT(VLOOKUP($A233,csapatok!$A:$NN,CS$320,FALSE),5)="Csere",VLOOKUP(LEFT(VLOOKUP($A233,csapatok!$A:$NN,CS$320,FALSE),LEN(VLOOKUP($A233,csapatok!$A:$NN,CS$320,FALSE))-6),'csapat-ranglista'!$A:$FP,CS$321,FALSE)/8,VLOOKUP(VLOOKUP($A233,csapatok!$A:$NN,CS$320,FALSE),'csapat-ranglista'!$A:$FP,CS$321,FALSE)/4),0)</f>
        <v>0</v>
      </c>
      <c r="CT233" s="223">
        <f>IFERROR(IF(RIGHT(VLOOKUP($A233,csapatok!$A:$NN,CT$320,FALSE),5)="Csere",VLOOKUP(LEFT(VLOOKUP($A233,csapatok!$A:$NN,CT$320,FALSE),LEN(VLOOKUP($A233,csapatok!$A:$NN,CT$320,FALSE))-6),'csapat-ranglista'!$A:$FP,CT$321,FALSE)/8,VLOOKUP(VLOOKUP($A233,csapatok!$A:$NN,CT$320,FALSE),'csapat-ranglista'!$A:$FP,CT$321,FALSE)/4),0)</f>
        <v>0</v>
      </c>
      <c r="CU233" s="223">
        <f>IFERROR(IF(RIGHT(VLOOKUP($A233,csapatok!$A:$NN,CU$320,FALSE),5)="Csere",VLOOKUP(LEFT(VLOOKUP($A233,csapatok!$A:$NN,CU$320,FALSE),LEN(VLOOKUP($A233,csapatok!$A:$NN,CU$320,FALSE))-6),'csapat-ranglista'!$A:$FP,CU$321,FALSE)/8,VLOOKUP(VLOOKUP($A233,csapatok!$A:$NN,CU$320,FALSE),'csapat-ranglista'!$A:$FP,CU$321,FALSE)/4),0)</f>
        <v>0</v>
      </c>
      <c r="CV233" s="223">
        <f>IFERROR(IF(RIGHT(VLOOKUP($A233,csapatok!$A:$NN,CV$320,FALSE),5)="Csere",VLOOKUP(LEFT(VLOOKUP($A233,csapatok!$A:$NN,CV$320,FALSE),LEN(VLOOKUP($A233,csapatok!$A:$NN,CV$320,FALSE))-6),'csapat-ranglista'!$A:$FP,CV$321,FALSE)/8,VLOOKUP(VLOOKUP($A233,csapatok!$A:$NN,CV$320,FALSE),'csapat-ranglista'!$A:$FP,CV$321,FALSE)/4),0)</f>
        <v>0</v>
      </c>
      <c r="CW233" s="223">
        <f>IFERROR(IF(RIGHT(VLOOKUP($A233,csapatok!$A:$NN,CW$320,FALSE),5)="Csere",VLOOKUP(LEFT(VLOOKUP($A233,csapatok!$A:$NN,CW$320,FALSE),LEN(VLOOKUP($A233,csapatok!$A:$NN,CW$320,FALSE))-6),'csapat-ranglista'!$A:$FP,CW$321,FALSE)/8,VLOOKUP(VLOOKUP($A233,csapatok!$A:$NN,CW$320,FALSE),'csapat-ranglista'!$A:$FP,CW$321,FALSE)/4),0)</f>
        <v>0</v>
      </c>
      <c r="CX233" s="223">
        <f>IFERROR(IF(RIGHT(VLOOKUP($A233,csapatok!$A:$NN,CX$320,FALSE),5)="Csere",VLOOKUP(LEFT(VLOOKUP($A233,csapatok!$A:$NN,CX$320,FALSE),LEN(VLOOKUP($A233,csapatok!$A:$NN,CX$320,FALSE))-6),'csapat-ranglista'!$A:$FP,CX$321,FALSE)/8,VLOOKUP(VLOOKUP($A233,csapatok!$A:$NN,CX$320,FALSE),'csapat-ranglista'!$A:$FP,CX$321,FALSE)/4),0)</f>
        <v>0</v>
      </c>
      <c r="CY233" s="223">
        <f>IFERROR(IF(RIGHT(VLOOKUP($A233,csapatok!$A:$NN,CY$320,FALSE),5)="Csere",VLOOKUP(LEFT(VLOOKUP($A233,csapatok!$A:$NN,CY$320,FALSE),LEN(VLOOKUP($A233,csapatok!$A:$NN,CY$320,FALSE))-6),'csapat-ranglista'!$A:$FP,CY$321,FALSE)/8,VLOOKUP(VLOOKUP($A233,csapatok!$A:$NN,CY$320,FALSE),'csapat-ranglista'!$A:$FP,CY$321,FALSE)/4),0)</f>
        <v>0</v>
      </c>
      <c r="CZ233" s="223">
        <f>IFERROR(IF(RIGHT(VLOOKUP($A233,csapatok!$A:$NN,CZ$320,FALSE),5)="Csere",VLOOKUP(LEFT(VLOOKUP($A233,csapatok!$A:$NN,CZ$320,FALSE),LEN(VLOOKUP($A233,csapatok!$A:$NN,CZ$320,FALSE))-6),'csapat-ranglista'!$A:$FP,CZ$321,FALSE)/8,VLOOKUP(VLOOKUP($A233,csapatok!$A:$NN,CZ$320,FALSE),'csapat-ranglista'!$A:$FP,CZ$321,FALSE)/4),0)</f>
        <v>0</v>
      </c>
      <c r="DA233" s="223">
        <f>IFERROR(IF(RIGHT(VLOOKUP($A233,csapatok!$A:$NN,DA$320,FALSE),5)="Csere",VLOOKUP(LEFT(VLOOKUP($A233,csapatok!$A:$NN,DA$320,FALSE),LEN(VLOOKUP($A233,csapatok!$A:$NN,DA$320,FALSE))-6),'csapat-ranglista'!$A:$FP,DA$321,FALSE)/8,VLOOKUP(VLOOKUP($A233,csapatok!$A:$NN,DA$320,FALSE),'csapat-ranglista'!$A:$FP,DA$321,FALSE)/4),0)</f>
        <v>0</v>
      </c>
      <c r="DB233" s="223">
        <f>IFERROR(IF(RIGHT(VLOOKUP($A233,csapatok!$A:$NN,DB$320,FALSE),5)="Csere",VLOOKUP(LEFT(VLOOKUP($A233,csapatok!$A:$NN,DB$320,FALSE),LEN(VLOOKUP($A233,csapatok!$A:$NN,DB$320,FALSE))-6),'csapat-ranglista'!$A:$FP,DB$321,FALSE)/8,VLOOKUP(VLOOKUP($A233,csapatok!$A:$NN,DB$320,FALSE),'csapat-ranglista'!$A:$FP,DB$321,FALSE)/4),0)</f>
        <v>0</v>
      </c>
      <c r="DC233" s="223">
        <f>IFERROR(IF(RIGHT(VLOOKUP($A233,csapatok!$A:$NN,DC$320,FALSE),5)="Csere",VLOOKUP(LEFT(VLOOKUP($A233,csapatok!$A:$NN,DC$320,FALSE),LEN(VLOOKUP($A233,csapatok!$A:$NN,DC$320,FALSE))-6),'csapat-ranglista'!$A:$FP,DC$321,FALSE)/8,VLOOKUP(VLOOKUP($A233,csapatok!$A:$NN,DC$320,FALSE),'csapat-ranglista'!$A:$FP,DC$321,FALSE)/4),0)</f>
        <v>0</v>
      </c>
      <c r="DD233" s="223">
        <f>IFERROR(IF(RIGHT(VLOOKUP($A233,csapatok!$A:$NN,DD$320,FALSE),5)="Csere",VLOOKUP(LEFT(VLOOKUP($A233,csapatok!$A:$NN,DD$320,FALSE),LEN(VLOOKUP($A233,csapatok!$A:$NN,DD$320,FALSE))-6),'csapat-ranglista'!$A:$FP,DD$321,FALSE)/8,VLOOKUP(VLOOKUP($A233,csapatok!$A:$NN,DD$320,FALSE),'csapat-ranglista'!$A:$FP,DD$321,FALSE)/4),0)</f>
        <v>0</v>
      </c>
      <c r="DE233" s="223">
        <f>IFERROR(IF(RIGHT(VLOOKUP($A233,csapatok!$A:$NN,DE$320,FALSE),5)="Csere",VLOOKUP(LEFT(VLOOKUP($A233,csapatok!$A:$NN,DE$320,FALSE),LEN(VLOOKUP($A233,csapatok!$A:$NN,DE$320,FALSE))-6),'csapat-ranglista'!$A:$FP,DE$321,FALSE)/8,VLOOKUP(VLOOKUP($A233,csapatok!$A:$NN,DE$320,FALSE),'csapat-ranglista'!$A:$FP,DE$321,FALSE)/4),0)</f>
        <v>0</v>
      </c>
      <c r="DF233" s="223">
        <f>IFERROR(IF(RIGHT(VLOOKUP($A233,csapatok!$A:$NN,DF$320,FALSE),5)="Csere",VLOOKUP(LEFT(VLOOKUP($A233,csapatok!$A:$NN,DF$320,FALSE),LEN(VLOOKUP($A233,csapatok!$A:$NN,DF$320,FALSE))-6),'csapat-ranglista'!$A:$FP,DF$321,FALSE)/8,VLOOKUP(VLOOKUP($A233,csapatok!$A:$NN,DF$320,FALSE),'csapat-ranglista'!$A:$FP,DF$321,FALSE)/4),0)</f>
        <v>0</v>
      </c>
      <c r="DG233" s="223">
        <f>IFERROR(IF(RIGHT(VLOOKUP($A233,csapatok!$A:$NN,DG$320,FALSE),5)="Csere",VLOOKUP(LEFT(VLOOKUP($A233,csapatok!$A:$NN,DG$320,FALSE),LEN(VLOOKUP($A233,csapatok!$A:$NN,DG$320,FALSE))-6),'csapat-ranglista'!$A:$FP,DG$321,FALSE)/8,VLOOKUP(VLOOKUP($A233,csapatok!$A:$NN,DG$320,FALSE),'csapat-ranglista'!$A:$FP,DG$321,FALSE)/4),0)</f>
        <v>0</v>
      </c>
      <c r="DH233" s="223">
        <f>IFERROR(IF(RIGHT(VLOOKUP($A233,csapatok!$A:$NN,DH$320,FALSE),5)="Csere",VLOOKUP(LEFT(VLOOKUP($A233,csapatok!$A:$NN,DH$320,FALSE),LEN(VLOOKUP($A233,csapatok!$A:$NN,DH$320,FALSE))-6),'csapat-ranglista'!$A:$FP,DH$321,FALSE)/8,VLOOKUP(VLOOKUP($A233,csapatok!$A:$NN,DH$320,FALSE),'csapat-ranglista'!$A:$FP,DH$321,FALSE)/4),0)</f>
        <v>0</v>
      </c>
      <c r="DI233" s="223">
        <f>IFERROR(IF(RIGHT(VLOOKUP($A233,csapatok!$A:$NN,DI$320,FALSE),5)="Csere",VLOOKUP(LEFT(VLOOKUP($A233,csapatok!$A:$NN,DI$320,FALSE),LEN(VLOOKUP($A233,csapatok!$A:$NN,DI$320,FALSE))-6),'csapat-ranglista'!$A:$FP,DI$321,FALSE)/8,VLOOKUP(VLOOKUP($A233,csapatok!$A:$NN,DI$320,FALSE),'csapat-ranglista'!$A:$FP,DI$321,FALSE)/4),0)</f>
        <v>0</v>
      </c>
      <c r="DJ233" s="223">
        <f>IFERROR(IF(RIGHT(VLOOKUP($A233,csapatok!$A:$NN,DJ$320,FALSE),5)="Csere",VLOOKUP(LEFT(VLOOKUP($A233,csapatok!$A:$NN,DJ$320,FALSE),LEN(VLOOKUP($A233,csapatok!$A:$NN,DJ$320,FALSE))-6),'csapat-ranglista'!$A:$FP,DJ$321,FALSE)/8,VLOOKUP(VLOOKUP($A233,csapatok!$A:$NN,DJ$320,FALSE),'csapat-ranglista'!$A:$FP,DJ$321,FALSE)/4),0)</f>
        <v>0</v>
      </c>
      <c r="DK233" s="223">
        <f>IFERROR(IF(RIGHT(VLOOKUP($A233,csapatok!$A:$NN,DK$320,FALSE),5)="Csere",VLOOKUP(LEFT(VLOOKUP($A233,csapatok!$A:$NN,DK$320,FALSE),LEN(VLOOKUP($A233,csapatok!$A:$NN,DK$320,FALSE))-6),'csapat-ranglista'!$A:$FP,DK$321,FALSE)/8,VLOOKUP(VLOOKUP($A233,csapatok!$A:$NN,DK$320,FALSE),'csapat-ranglista'!$A:$FP,DK$321,FALSE)/4),0)</f>
        <v>0</v>
      </c>
      <c r="DL233" s="223">
        <f>IFERROR(IF(RIGHT(VLOOKUP($A233,csapatok!$A:$NN,DL$320,FALSE),5)="Csere",VLOOKUP(LEFT(VLOOKUP($A233,csapatok!$A:$NN,DL$320,FALSE),LEN(VLOOKUP($A233,csapatok!$A:$NN,DL$320,FALSE))-6),'csapat-ranglista'!$A:$FP,DL$321,FALSE)/8,VLOOKUP(VLOOKUP($A233,csapatok!$A:$NN,DL$320,FALSE),'csapat-ranglista'!$A:$FP,DL$321,FALSE)/4),0)</f>
        <v>0</v>
      </c>
      <c r="DM233" s="223">
        <f>IFERROR(IF(RIGHT(VLOOKUP($A233,csapatok!$A:$NN,DM$320,FALSE),5)="Csere",VLOOKUP(LEFT(VLOOKUP($A233,csapatok!$A:$NN,DM$320,FALSE),LEN(VLOOKUP($A233,csapatok!$A:$NN,DM$320,FALSE))-6),'csapat-ranglista'!$A:$FP,DM$321,FALSE)/8,VLOOKUP(VLOOKUP($A233,csapatok!$A:$NN,DM$320,FALSE),'csapat-ranglista'!$A:$FP,DM$321,FALSE)/4),0)</f>
        <v>0</v>
      </c>
      <c r="DN233" s="223">
        <f>IFERROR(IF(RIGHT(VLOOKUP($A233,csapatok!$A:$NN,DN$320,FALSE),5)="Csere",VLOOKUP(LEFT(VLOOKUP($A233,csapatok!$A:$NN,DN$320,FALSE),LEN(VLOOKUP($A233,csapatok!$A:$NN,DN$320,FALSE))-6),'csapat-ranglista'!$A:$FP,DN$321,FALSE)/8,VLOOKUP(VLOOKUP($A233,csapatok!$A:$NN,DN$320,FALSE),'csapat-ranglista'!$A:$FP,DN$321,FALSE)/4),0)</f>
        <v>0</v>
      </c>
      <c r="DO233" s="224">
        <f>versenyek!$MF$11*IFERROR(VLOOKUP(VLOOKUP($A233,versenyek!ME:MG,3,FALSE),szabalyok!$A$16:$B$23,2,FALSE)/4,0)</f>
        <v>0</v>
      </c>
      <c r="DP233" s="224">
        <f>versenyek!$MI$11*IFERROR(VLOOKUP(VLOOKUP($A233,versenyek!MH:MJ,3,FALSE),szabalyok!$A$16:$B$23,2,FALSE)/4,0)</f>
        <v>0</v>
      </c>
      <c r="DQ233" s="223">
        <f>IFERROR(IF(RIGHT(VLOOKUP($A233,csapatok!$A:$NN,DQ$320,FALSE),5)="Csere",VLOOKUP(LEFT(VLOOKUP($A233,csapatok!$A:$NN,DQ$320,FALSE),LEN(VLOOKUP($A233,csapatok!$A:$NN,DQ$320,FALSE))-6),'csapat-ranglista'!$A:$FP,DQ$321,FALSE)/8,VLOOKUP(VLOOKUP($A233,csapatok!$A:$NN,DQ$320,FALSE),'csapat-ranglista'!$A:$FP,DQ$321,FALSE)/4),0)</f>
        <v>0</v>
      </c>
      <c r="DR233" s="223">
        <f>IFERROR(IF(RIGHT(VLOOKUP($A233,csapatok!$A:$NN,DR$320,FALSE),5)="Csere",VLOOKUP(LEFT(VLOOKUP($A233,csapatok!$A:$NN,DR$320,FALSE),LEN(VLOOKUP($A233,csapatok!$A:$NN,DR$320,FALSE))-6),'csapat-ranglista'!$A:$FP,DR$321,FALSE)/8,VLOOKUP(VLOOKUP($A233,csapatok!$A:$NN,DR$320,FALSE),'csapat-ranglista'!$A:$FP,DR$321,FALSE)/4),0)</f>
        <v>0</v>
      </c>
      <c r="DS233" s="223">
        <f>IFERROR(IF(RIGHT(VLOOKUP($A233,csapatok!$A:$NN,DS$320,FALSE),5)="Csere",VLOOKUP(LEFT(VLOOKUP($A233,csapatok!$A:$NN,DS$320,FALSE),LEN(VLOOKUP($A233,csapatok!$A:$NN,DS$320,FALSE))-6),'csapat-ranglista'!$A:$FP,DS$321,FALSE)/8,VLOOKUP(VLOOKUP($A233,csapatok!$A:$NN,DS$320,FALSE),'csapat-ranglista'!$A:$FP,DS$321,FALSE)/4),0)</f>
        <v>0</v>
      </c>
      <c r="DT233" s="223">
        <f>IFERROR(IF(RIGHT(VLOOKUP($A233,csapatok!$A:$NN,DT$320,FALSE),5)="Csere",VLOOKUP(LEFT(VLOOKUP($A233,csapatok!$A:$NN,DT$320,FALSE),LEN(VLOOKUP($A233,csapatok!$A:$NN,DT$320,FALSE))-6),'csapat-ranglista'!$A:$FP,DT$321,FALSE)/8,VLOOKUP(VLOOKUP($A233,csapatok!$A:$NN,DT$320,FALSE),'csapat-ranglista'!$A:$FP,DT$321,FALSE)/4),0)</f>
        <v>0</v>
      </c>
      <c r="DU233" s="223">
        <f>IFERROR(IF(RIGHT(VLOOKUP($A233,csapatok!$A:$NN,DU$320,FALSE),5)="Csere",VLOOKUP(LEFT(VLOOKUP($A233,csapatok!$A:$NN,DU$320,FALSE),LEN(VLOOKUP($A233,csapatok!$A:$NN,DU$320,FALSE))-6),'csapat-ranglista'!$A:$FP,DU$321,FALSE)/8,VLOOKUP(VLOOKUP($A233,csapatok!$A:$NN,DU$320,FALSE),'csapat-ranglista'!$A:$FP,DU$321,FALSE)/4),0)</f>
        <v>0</v>
      </c>
      <c r="DV233" s="223">
        <f>IFERROR(IF(RIGHT(VLOOKUP($A233,csapatok!$A:$NN,DV$320,FALSE),5)="Csere",VLOOKUP(LEFT(VLOOKUP($A233,csapatok!$A:$NN,DV$320,FALSE),LEN(VLOOKUP($A233,csapatok!$A:$NN,DV$320,FALSE))-6),'csapat-ranglista'!$A:$FP,DV$321,FALSE)/8,VLOOKUP(VLOOKUP($A233,csapatok!$A:$NN,DV$320,FALSE),'csapat-ranglista'!$A:$FP,DV$321,FALSE)/4),0)</f>
        <v>0</v>
      </c>
      <c r="DW233" s="223">
        <f>IFERROR(IF(RIGHT(VLOOKUP($A233,csapatok!$A:$NN,DW$320,FALSE),5)="Csere",VLOOKUP(LEFT(VLOOKUP($A233,csapatok!$A:$NN,DW$320,FALSE),LEN(VLOOKUP($A233,csapatok!$A:$NN,DW$320,FALSE))-6),'csapat-ranglista'!$A:$FP,DW$321,FALSE)/8,VLOOKUP(VLOOKUP($A233,csapatok!$A:$NN,DW$320,FALSE),'csapat-ranglista'!$A:$FP,DW$321,FALSE)/4),0)</f>
        <v>0</v>
      </c>
      <c r="DX233" s="223">
        <f>IFERROR(IF(RIGHT(VLOOKUP($A233,csapatok!$A:$NN,DX$320,FALSE),5)="Csere",VLOOKUP(LEFT(VLOOKUP($A233,csapatok!$A:$NN,DX$320,FALSE),LEN(VLOOKUP($A233,csapatok!$A:$NN,DX$320,FALSE))-6),'csapat-ranglista'!$A:$FP,DX$321,FALSE)/8,VLOOKUP(VLOOKUP($A233,csapatok!$A:$NN,DX$320,FALSE),'csapat-ranglista'!$A:$FP,DX$321,FALSE)/4),0)</f>
        <v>0</v>
      </c>
      <c r="DY233" s="223">
        <f>IFERROR(IF(RIGHT(VLOOKUP($A233,csapatok!$A:$NN,DY$320,FALSE),5)="Csere",VLOOKUP(LEFT(VLOOKUP($A233,csapatok!$A:$NN,DY$320,FALSE),LEN(VLOOKUP($A233,csapatok!$A:$NN,DY$320,FALSE))-6),'csapat-ranglista'!$A:$FP,DY$321,FALSE)/8,VLOOKUP(VLOOKUP($A233,csapatok!$A:$NN,DY$320,FALSE),'csapat-ranglista'!$A:$FP,DY$321,FALSE)/4),0)</f>
        <v>0</v>
      </c>
      <c r="DZ233" s="223">
        <f>IFERROR(IF(RIGHT(VLOOKUP($A233,csapatok!$A:$NN,DZ$320,FALSE),5)="Csere",VLOOKUP(LEFT(VLOOKUP($A233,csapatok!$A:$NN,DZ$320,FALSE),LEN(VLOOKUP($A233,csapatok!$A:$NN,DZ$320,FALSE))-6),'csapat-ranglista'!$A:$FP,DZ$321,FALSE)/8,VLOOKUP(VLOOKUP($A233,csapatok!$A:$NN,DZ$320,FALSE),'csapat-ranglista'!$A:$FP,DZ$321,FALSE)/4),0)</f>
        <v>0</v>
      </c>
      <c r="EA233" s="223">
        <f>IFERROR(IF(RIGHT(VLOOKUP($A233,csapatok!$A:$NN,EA$320,FALSE),5)="Csere",VLOOKUP(LEFT(VLOOKUP($A233,csapatok!$A:$NN,EA$320,FALSE),LEN(VLOOKUP($A233,csapatok!$A:$NN,EA$320,FALSE))-6),'csapat-ranglista'!$A:$FP,EA$321,FALSE)/8,VLOOKUP(VLOOKUP($A233,csapatok!$A:$NN,EA$320,FALSE),'csapat-ranglista'!$A:$FP,EA$321,FALSE)/4),0)</f>
        <v>0</v>
      </c>
      <c r="EB233" s="223">
        <f>IFERROR(IF(RIGHT(VLOOKUP($A233,csapatok!$A:$NN,EB$320,FALSE),5)="Csere",VLOOKUP(LEFT(VLOOKUP($A233,csapatok!$A:$NN,EB$320,FALSE),LEN(VLOOKUP($A233,csapatok!$A:$NN,EB$320,FALSE))-6),'csapat-ranglista'!$A:$FP,EB$321,FALSE)/8,VLOOKUP(VLOOKUP($A233,csapatok!$A:$NN,EB$320,FALSE),'csapat-ranglista'!$A:$FP,EB$321,FALSE)/4),0)</f>
        <v>0</v>
      </c>
      <c r="EC233" s="223">
        <f>IFERROR(IF(RIGHT(VLOOKUP($A233,csapatok!$A:$NN,EC$320,FALSE),5)="Csere",VLOOKUP(LEFT(VLOOKUP($A233,csapatok!$A:$NN,EC$320,FALSE),LEN(VLOOKUP($A233,csapatok!$A:$NN,EC$320,FALSE))-6),'csapat-ranglista'!$A:$FP,EC$321,FALSE)/8,VLOOKUP(VLOOKUP($A233,csapatok!$A:$NN,EC$320,FALSE),'csapat-ranglista'!$A:$FP,EC$321,FALSE)/4),0)</f>
        <v>0</v>
      </c>
      <c r="ED233" s="223">
        <f>IFERROR(IF(RIGHT(VLOOKUP($A233,csapatok!$A:$NN,ED$320,FALSE),5)="Csere",VLOOKUP(LEFT(VLOOKUP($A233,csapatok!$A:$NN,ED$320,FALSE),LEN(VLOOKUP($A233,csapatok!$A:$NN,ED$320,FALSE))-6),'csapat-ranglista'!$A:$FP,ED$321,FALSE)/8,VLOOKUP(VLOOKUP($A233,csapatok!$A:$NN,ED$320,FALSE),'csapat-ranglista'!$A:$FP,ED$321,FALSE)/4),0)</f>
        <v>0</v>
      </c>
      <c r="EE233" s="223">
        <f>IFERROR(IF(RIGHT(VLOOKUP($A233,csapatok!$A:$NN,EE$320,FALSE),5)="Csere",VLOOKUP(LEFT(VLOOKUP($A233,csapatok!$A:$NN,EE$320,FALSE),LEN(VLOOKUP($A233,csapatok!$A:$NN,EE$320,FALSE))-6),'csapat-ranglista'!$A:$FP,EE$321,FALSE)/8,VLOOKUP(VLOOKUP($A233,csapatok!$A:$NN,EE$320,FALSE),'csapat-ranglista'!$A:$FP,EE$321,FALSE)/4),0)</f>
        <v>0</v>
      </c>
      <c r="EF233" s="223">
        <f>IFERROR(IF(RIGHT(VLOOKUP($A233,csapatok!$A:$NN,EF$320,FALSE),5)="Csere",VLOOKUP(LEFT(VLOOKUP($A233,csapatok!$A:$NN,EF$320,FALSE),LEN(VLOOKUP($A233,csapatok!$A:$NN,EF$320,FALSE))-6),'csapat-ranglista'!$A:$FP,EF$321,FALSE)/8,VLOOKUP(VLOOKUP($A233,csapatok!$A:$NN,EF$320,FALSE),'csapat-ranglista'!$A:$FP,EF$321,FALSE)/4),0)</f>
        <v>0</v>
      </c>
      <c r="EG233" s="223">
        <f>IFERROR(IF(RIGHT(VLOOKUP($A233,csapatok!$A:$NN,EG$320,FALSE),5)="Csere",VLOOKUP(LEFT(VLOOKUP($A233,csapatok!$A:$NN,EG$320,FALSE),LEN(VLOOKUP($A233,csapatok!$A:$NN,EG$320,FALSE))-6),'csapat-ranglista'!$A:$FP,EG$321,FALSE)/8,VLOOKUP(VLOOKUP($A233,csapatok!$A:$NN,EG$320,FALSE),'csapat-ranglista'!$A:$FP,EG$321,FALSE)/4),0)</f>
        <v>0</v>
      </c>
      <c r="EH233" s="223">
        <f>IFERROR(IF(RIGHT(VLOOKUP($A233,csapatok!$A:$NN,EH$320,FALSE),5)="Csere",VLOOKUP(LEFT(VLOOKUP($A233,csapatok!$A:$NN,EH$320,FALSE),LEN(VLOOKUP($A233,csapatok!$A:$NN,EH$320,FALSE))-6),'csapat-ranglista'!$A:$FP,EH$321,FALSE)/8,VLOOKUP(VLOOKUP($A233,csapatok!$A:$NN,EH$320,FALSE),'csapat-ranglista'!$A:$FP,EH$321,FALSE)/4),0)</f>
        <v>0</v>
      </c>
      <c r="EI233" s="223">
        <f>IFERROR(IF(RIGHT(VLOOKUP($A233,csapatok!$A:$NN,EI$320,FALSE),5)="Csere",VLOOKUP(LEFT(VLOOKUP($A233,csapatok!$A:$NN,EI$320,FALSE),LEN(VLOOKUP($A233,csapatok!$A:$NN,EI$320,FALSE))-6),'csapat-ranglista'!$A:$FP,EI$321,FALSE)/8,VLOOKUP(VLOOKUP($A233,csapatok!$A:$NN,EI$320,FALSE),'csapat-ranglista'!$A:$FP,EI$321,FALSE)/4),0)</f>
        <v>0</v>
      </c>
      <c r="EJ233" s="223">
        <f>IFERROR(IF(RIGHT(VLOOKUP($A233,csapatok!$A:$NN,EJ$320,FALSE),5)="Csere",VLOOKUP(LEFT(VLOOKUP($A233,csapatok!$A:$NN,EJ$320,FALSE),LEN(VLOOKUP($A233,csapatok!$A:$NN,EJ$320,FALSE))-6),'csapat-ranglista'!$A:$FP,EJ$321,FALSE)/8,VLOOKUP(VLOOKUP($A233,csapatok!$A:$NN,EJ$320,FALSE),'csapat-ranglista'!$A:$FP,EJ$321,FALSE)/4),0)</f>
        <v>0</v>
      </c>
      <c r="EK233" s="223">
        <f>IFERROR(IF(RIGHT(VLOOKUP($A233,csapatok!$A:$NN,EK$320,FALSE),5)="Csere",VLOOKUP(LEFT(VLOOKUP($A233,csapatok!$A:$NN,EK$320,FALSE),LEN(VLOOKUP($A233,csapatok!$A:$NN,EK$320,FALSE))-6),'csapat-ranglista'!$A:$FP,EK$321,FALSE)/8,VLOOKUP(VLOOKUP($A233,csapatok!$A:$NN,EK$320,FALSE),'csapat-ranglista'!$A:$FP,EK$321,FALSE)/4),0)</f>
        <v>0</v>
      </c>
      <c r="EL233" s="223">
        <f>IFERROR(IF(RIGHT(VLOOKUP($A233,csapatok!$A:$NN,EL$320,FALSE),5)="Csere",VLOOKUP(LEFT(VLOOKUP($A233,csapatok!$A:$NN,EL$320,FALSE),LEN(VLOOKUP($A233,csapatok!$A:$NN,EL$320,FALSE))-6),'csapat-ranglista'!$A:$FP,EL$321,FALSE)/8,VLOOKUP(VLOOKUP($A233,csapatok!$A:$NN,EL$320,FALSE),'csapat-ranglista'!$A:$FP,EL$321,FALSE)/4),0)</f>
        <v>0</v>
      </c>
      <c r="EM233" s="223">
        <f>IFERROR(IF(RIGHT(VLOOKUP($A233,csapatok!$A:$NN,EM$320,FALSE),5)="Csere",VLOOKUP(LEFT(VLOOKUP($A233,csapatok!$A:$NN,EM$320,FALSE),LEN(VLOOKUP($A233,csapatok!$A:$NN,EM$320,FALSE))-6),'csapat-ranglista'!$A:$FP,EM$321,FALSE)/8,VLOOKUP(VLOOKUP($A233,csapatok!$A:$NN,EM$320,FALSE),'csapat-ranglista'!$A:$FP,EM$321,FALSE)/4),0)</f>
        <v>0</v>
      </c>
      <c r="EN233" s="223">
        <f>IFERROR(IF(RIGHT(VLOOKUP($A233,csapatok!$A:$NN,EN$320,FALSE),5)="Csere",VLOOKUP(LEFT(VLOOKUP($A233,csapatok!$A:$NN,EN$320,FALSE),LEN(VLOOKUP($A233,csapatok!$A:$NN,EN$320,FALSE))-6),'csapat-ranglista'!$A:$FP,EN$321,FALSE)/8,VLOOKUP(VLOOKUP($A233,csapatok!$A:$NN,EN$320,FALSE),'csapat-ranglista'!$A:$FP,EN$321,FALSE)/4),0)</f>
        <v>0</v>
      </c>
      <c r="EO233" s="223">
        <f>IFERROR(IF(RIGHT(VLOOKUP($A233,csapatok!$A:$NN,EO$320,FALSE),5)="Csere",VLOOKUP(LEFT(VLOOKUP($A233,csapatok!$A:$NN,EO$320,FALSE),LEN(VLOOKUP($A233,csapatok!$A:$NN,EO$320,FALSE))-6),'csapat-ranglista'!$A:$FP,EO$321,FALSE)/8,VLOOKUP(VLOOKUP($A233,csapatok!$A:$NN,EO$320,FALSE),'csapat-ranglista'!$A:$FP,EO$321,FALSE)/4),0)</f>
        <v>0</v>
      </c>
      <c r="EP233" s="223">
        <f>IFERROR(IF(RIGHT(VLOOKUP($A233,csapatok!$A:$NN,EP$320,FALSE),5)="Csere",VLOOKUP(LEFT(VLOOKUP($A233,csapatok!$A:$NN,EP$320,FALSE),LEN(VLOOKUP($A233,csapatok!$A:$NN,EP$320,FALSE))-6),'csapat-ranglista'!$A:$FP,EP$321,FALSE)/8,VLOOKUP(VLOOKUP($A233,csapatok!$A:$NN,EP$320,FALSE),'csapat-ranglista'!$A:$FP,EP$321,FALSE)/4),0)</f>
        <v>0</v>
      </c>
      <c r="EQ233" s="223">
        <f>IFERROR(IF(RIGHT(VLOOKUP($A233,csapatok!$A:$NN,EQ$320,FALSE),5)="Csere",VLOOKUP(LEFT(VLOOKUP($A233,csapatok!$A:$NN,EQ$320,FALSE),LEN(VLOOKUP($A233,csapatok!$A:$NN,EQ$320,FALSE))-6),'csapat-ranglista'!$A:$FP,EQ$321,FALSE)/8,VLOOKUP(VLOOKUP($A233,csapatok!$A:$NN,EQ$320,FALSE),'csapat-ranglista'!$A:$FP,EQ$321,FALSE)/4),0)</f>
        <v>0</v>
      </c>
      <c r="ER233" s="223">
        <f>IFERROR(IF(RIGHT(VLOOKUP($A233,csapatok!$A:$NN,ER$320,FALSE),5)="Csere",VLOOKUP(LEFT(VLOOKUP($A233,csapatok!$A:$NN,ER$320,FALSE),LEN(VLOOKUP($A233,csapatok!$A:$NN,ER$320,FALSE))-6),'csapat-ranglista'!$A:$FP,ER$321,FALSE)/8,VLOOKUP(VLOOKUP($A233,csapatok!$A:$NN,ER$320,FALSE),'csapat-ranglista'!$A:$FP,ER$321,FALSE)/4),0)</f>
        <v>0</v>
      </c>
      <c r="ES233" s="223">
        <f>IFERROR(IF(RIGHT(VLOOKUP($A233,csapatok!$A:$NN,ES$320,FALSE),5)="Csere",VLOOKUP(LEFT(VLOOKUP($A233,csapatok!$A:$NN,ES$320,FALSE),LEN(VLOOKUP($A233,csapatok!$A:$NN,ES$320,FALSE))-6),'csapat-ranglista'!$A:$FP,ES$321,FALSE)/8,VLOOKUP(VLOOKUP($A233,csapatok!$A:$NN,ES$320,FALSE),'csapat-ranglista'!$A:$FP,ES$321,FALSE)/4),0)</f>
        <v>0</v>
      </c>
      <c r="ET233" s="223">
        <f>IFERROR(IF(RIGHT(VLOOKUP($A233,csapatok!$A:$NN,ET$320,FALSE),5)="Csere",VLOOKUP(LEFT(VLOOKUP($A233,csapatok!$A:$NN,ET$320,FALSE),LEN(VLOOKUP($A233,csapatok!$A:$NN,ET$320,FALSE))-6),'csapat-ranglista'!$A:$FP,ET$321,FALSE)/8,VLOOKUP(VLOOKUP($A233,csapatok!$A:$NN,ET$320,FALSE),'csapat-ranglista'!$A:$FP,ET$321,FALSE)/4),0)</f>
        <v>0</v>
      </c>
      <c r="EU233" s="223">
        <f>IFERROR(IF(RIGHT(VLOOKUP($A233,csapatok!$A:$NN,EU$320,FALSE),5)="Csere",VLOOKUP(LEFT(VLOOKUP($A233,csapatok!$A:$NN,EU$320,FALSE),LEN(VLOOKUP($A233,csapatok!$A:$NN,EU$320,FALSE))-6),'csapat-ranglista'!$A:$FP,EU$321,FALSE)/8,VLOOKUP(VLOOKUP($A233,csapatok!$A:$NN,EU$320,FALSE),'csapat-ranglista'!$A:$FP,EU$321,FALSE)/4),0)</f>
        <v>0</v>
      </c>
      <c r="EV233" s="223">
        <f>IFERROR(IF(RIGHT(VLOOKUP($A233,csapatok!$A:$NN,EV$320,FALSE),5)="Csere",VLOOKUP(LEFT(VLOOKUP($A233,csapatok!$A:$NN,EV$320,FALSE),LEN(VLOOKUP($A233,csapatok!$A:$NN,EV$320,FALSE))-6),'csapat-ranglista'!$A:$FP,EV$321,FALSE)/8,VLOOKUP(VLOOKUP($A233,csapatok!$A:$NN,EV$320,FALSE),'csapat-ranglista'!$A:$FP,EV$321,FALSE)/4),0)</f>
        <v>0</v>
      </c>
      <c r="EW233" s="223">
        <f>IFERROR(IF(RIGHT(VLOOKUP($A233,csapatok!$A:$NN,EW$320,FALSE),5)="Csere",VLOOKUP(LEFT(VLOOKUP($A233,csapatok!$A:$NN,EW$320,FALSE),LEN(VLOOKUP($A233,csapatok!$A:$NN,EW$320,FALSE))-6),'csapat-ranglista'!$A:$FP,EW$321,FALSE)/8,VLOOKUP(VLOOKUP($A233,csapatok!$A:$NN,EW$320,FALSE),'csapat-ranglista'!$A:$FP,EW$321,FALSE)/4),0)</f>
        <v>0</v>
      </c>
      <c r="EX233" s="223">
        <f>IFERROR(IF(RIGHT(VLOOKUP($A233,csapatok!$A:$NN,EX$320,FALSE),5)="Csere",VLOOKUP(LEFT(VLOOKUP($A233,csapatok!$A:$NN,EX$320,FALSE),LEN(VLOOKUP($A233,csapatok!$A:$NN,EX$320,FALSE))-6),'csapat-ranglista'!$A:$FP,EX$321,FALSE)/8,VLOOKUP(VLOOKUP($A233,csapatok!$A:$NN,EX$320,FALSE),'csapat-ranglista'!$A:$FP,EX$321,FALSE)/4),0)</f>
        <v>0</v>
      </c>
      <c r="EY233" s="223">
        <f>IFERROR(IF(RIGHT(VLOOKUP($A233,csapatok!$A:$NN,EY$320,FALSE),5)="Csere",VLOOKUP(LEFT(VLOOKUP($A233,csapatok!$A:$NN,EY$320,FALSE),LEN(VLOOKUP($A233,csapatok!$A:$NN,EY$320,FALSE))-6),'csapat-ranglista'!$A:$FP,EY$321,FALSE)/8,VLOOKUP(VLOOKUP($A233,csapatok!$A:$NN,EY$320,FALSE),'csapat-ranglista'!$A:$FP,EY$321,FALSE)/4),0)</f>
        <v>0</v>
      </c>
      <c r="EZ233" s="223">
        <f>IFERROR(IF(RIGHT(VLOOKUP($A233,csapatok!$A:$NN,EZ$320,FALSE),5)="Csere",VLOOKUP(LEFT(VLOOKUP($A233,csapatok!$A:$NN,EZ$320,FALSE),LEN(VLOOKUP($A233,csapatok!$A:$NN,EZ$320,FALSE))-6),'csapat-ranglista'!$A:$FP,EZ$321,FALSE)/8,VLOOKUP(VLOOKUP($A233,csapatok!$A:$NN,EZ$320,FALSE),'csapat-ranglista'!$A:$FP,EZ$321,FALSE)/4),0)</f>
        <v>0</v>
      </c>
      <c r="FA233" s="223">
        <f>IFERROR(IF(RIGHT(VLOOKUP($A233,csapatok!$A:$NN,FA$320,FALSE),5)="Csere",VLOOKUP(LEFT(VLOOKUP($A233,csapatok!$A:$NN,FA$320,FALSE),LEN(VLOOKUP($A233,csapatok!$A:$NN,FA$320,FALSE))-6),'csapat-ranglista'!$A:$FP,FA$321,FALSE)/8,VLOOKUP(VLOOKUP($A233,csapatok!$A:$NN,FA$320,FALSE),'csapat-ranglista'!$A:$FP,FA$321,FALSE)/4),0)</f>
        <v>0</v>
      </c>
      <c r="FB233" s="223">
        <f>IFERROR(IF(RIGHT(VLOOKUP($A233,csapatok!$A:$NN,FB$320,FALSE),5)="Csere",VLOOKUP(LEFT(VLOOKUP($A233,csapatok!$A:$NN,FB$320,FALSE),LEN(VLOOKUP($A233,csapatok!$A:$NN,FB$320,FALSE))-6),'csapat-ranglista'!$A:$FP,FB$321,FALSE)/8,VLOOKUP(VLOOKUP($A233,csapatok!$A:$NN,FB$320,FALSE),'csapat-ranglista'!$A:$FP,FB$321,FALSE)/4),0)</f>
        <v>0</v>
      </c>
      <c r="FC233" s="223">
        <f>IFERROR(IF(RIGHT(VLOOKUP($A233,csapatok!$A:$NN,FC$320,FALSE),5)="Csere",VLOOKUP(LEFT(VLOOKUP($A233,csapatok!$A:$NN,FC$320,FALSE),LEN(VLOOKUP($A233,csapatok!$A:$NN,FC$320,FALSE))-6),'csapat-ranglista'!$A:$FP,FC$321,FALSE)/8,VLOOKUP(VLOOKUP($A233,csapatok!$A:$NN,FC$320,FALSE),'csapat-ranglista'!$A:$FP,FC$321,FALSE)/4),0)</f>
        <v>0</v>
      </c>
      <c r="FD233" s="224">
        <f>versenyek!$QY$11*IFERROR(VLOOKUP(VLOOKUP($A233,versenyek!QX:QZ,3,FALSE),szabalyok!$A$16:$B$23,2,FALSE)/4,0)</f>
        <v>0</v>
      </c>
      <c r="FE233" s="224">
        <f>versenyek!$RB$11*IFERROR(VLOOKUP(VLOOKUP($A233,versenyek!RA:RC,3,FALSE),szabalyok!$A$16:$B$23,2,FALSE)/4,0)</f>
        <v>0</v>
      </c>
      <c r="FF233" s="223">
        <f>IFERROR(IF(RIGHT(VLOOKUP($A233,csapatok!$A:$NN,FF$320,FALSE),5)="Csere",VLOOKUP(LEFT(VLOOKUP($A233,csapatok!$A:$NN,FF$320,FALSE),LEN(VLOOKUP($A233,csapatok!$A:$NN,FF$320,FALSE))-6),'csapat-ranglista'!$A:$FP,FF$321,FALSE)/8,VLOOKUP(VLOOKUP($A233,csapatok!$A:$NN,FF$320,FALSE),'csapat-ranglista'!$A:$FP,FF$321,FALSE)/4),0)</f>
        <v>0</v>
      </c>
      <c r="FG233" s="223">
        <f>IFERROR(IF(RIGHT(VLOOKUP($A233,csapatok!$A:$NN,FG$320,FALSE),5)="Csere",VLOOKUP(LEFT(VLOOKUP($A233,csapatok!$A:$NN,FG$320,FALSE),LEN(VLOOKUP($A233,csapatok!$A:$NN,FG$320,FALSE))-6),'csapat-ranglista'!$A:$FP,FG$321,FALSE)/8,VLOOKUP(VLOOKUP($A233,csapatok!$A:$NN,FG$320,FALSE),'csapat-ranglista'!$A:$FP,FG$321,FALSE)/4),0)</f>
        <v>0</v>
      </c>
      <c r="FH233" s="223">
        <f>IFERROR(IF(RIGHT(VLOOKUP($A233,csapatok!$A:$NN,FH$320,FALSE),5)="Csere",VLOOKUP(LEFT(VLOOKUP($A233,csapatok!$A:$NN,FH$320,FALSE),LEN(VLOOKUP($A233,csapatok!$A:$NN,FH$320,FALSE))-6),'csapat-ranglista'!$A:$FP,FH$321,FALSE)/8,VLOOKUP(VLOOKUP($A233,csapatok!$A:$NN,FH$320,FALSE),'csapat-ranglista'!$A:$FP,FH$321,FALSE)/4),0)</f>
        <v>0</v>
      </c>
      <c r="FI233" s="223">
        <f>IFERROR(IF(RIGHT(VLOOKUP($A233,csapatok!$A:$NN,FI$320,FALSE),5)="Csere",VLOOKUP(LEFT(VLOOKUP($A233,csapatok!$A:$NN,FI$320,FALSE),LEN(VLOOKUP($A233,csapatok!$A:$NN,FI$320,FALSE))-6),'csapat-ranglista'!$A:$FP,FI$321,FALSE)/8,VLOOKUP(VLOOKUP($A233,csapatok!$A:$NN,FI$320,FALSE),'csapat-ranglista'!$A:$FP,FI$321,FALSE)/4),0)</f>
        <v>0</v>
      </c>
      <c r="FJ233" s="223">
        <f>IFERROR(IF(RIGHT(VLOOKUP($A233,csapatok!$A:$NN,FJ$320,FALSE),5)="Csere",VLOOKUP(LEFT(VLOOKUP($A233,csapatok!$A:$NN,FJ$320,FALSE),LEN(VLOOKUP($A233,csapatok!$A:$NN,FJ$320,FALSE))-6),'csapat-ranglista'!$A:$FP,FJ$321,FALSE)/8,VLOOKUP(VLOOKUP($A233,csapatok!$A:$NN,FJ$320,FALSE),'csapat-ranglista'!$A:$FP,FJ$321,FALSE)/4),0)</f>
        <v>0</v>
      </c>
      <c r="FK233" s="223">
        <f>IFERROR(IF(RIGHT(VLOOKUP($A233,csapatok!$A:$NN,FK$320,FALSE),5)="Csere",VLOOKUP(LEFT(VLOOKUP($A233,csapatok!$A:$NN,FK$320,FALSE),LEN(VLOOKUP($A233,csapatok!$A:$NN,FK$320,FALSE))-6),'csapat-ranglista'!$A:$FP,FK$321,FALSE)/8,VLOOKUP(VLOOKUP($A233,csapatok!$A:$NN,FK$320,FALSE),'csapat-ranglista'!$A:$FP,FK$321,FALSE)/4),0)</f>
        <v>0</v>
      </c>
      <c r="FL233" s="223">
        <f>IFERROR(IF(RIGHT(VLOOKUP($A233,csapatok!$A:$NN,FL$320,FALSE),5)="Csere",VLOOKUP(LEFT(VLOOKUP($A233,csapatok!$A:$NN,FL$320,FALSE),LEN(VLOOKUP($A233,csapatok!$A:$NN,FL$320,FALSE))-6),'csapat-ranglista'!$A:$FP,FL$321,FALSE)/8,VLOOKUP(VLOOKUP($A233,csapatok!$A:$NN,FL$320,FALSE),'csapat-ranglista'!$A:$FP,FL$321,FALSE)/4),0)</f>
        <v>0</v>
      </c>
      <c r="FM233" s="223">
        <f>IFERROR(IF(RIGHT(VLOOKUP($A233,csapatok!$A:$NN,FM$320,FALSE),5)="Csere",VLOOKUP(LEFT(VLOOKUP($A233,csapatok!$A:$NN,FM$320,FALSE),LEN(VLOOKUP($A233,csapatok!$A:$NN,FM$320,FALSE))-6),'csapat-ranglista'!$A:$FP,FM$321,FALSE)/8,VLOOKUP(VLOOKUP($A233,csapatok!$A:$NN,FM$320,FALSE),'csapat-ranglista'!$A:$FP,FM$321,FALSE)/4),0)</f>
        <v>0</v>
      </c>
      <c r="FN233" s="223">
        <f>IFERROR(IF(RIGHT(VLOOKUP($A233,csapatok!$A:$NN,FN$320,FALSE),5)="Csere",VLOOKUP(LEFT(VLOOKUP($A233,csapatok!$A:$NN,FN$320,FALSE),LEN(VLOOKUP($A233,csapatok!$A:$NN,FN$320,FALSE))-6),'csapat-ranglista'!$A:$FP,FN$321,FALSE)/8,VLOOKUP(VLOOKUP($A233,csapatok!$A:$NN,FN$320,FALSE),'csapat-ranglista'!$A:$FP,FN$321,FALSE)/4),0)</f>
        <v>0</v>
      </c>
      <c r="FO233" s="223">
        <f>IFERROR(IF(RIGHT(VLOOKUP($A233,csapatok!$A:$NN,FO$320,FALSE),5)="Csere",VLOOKUP(LEFT(VLOOKUP($A233,csapatok!$A:$NN,FO$320,FALSE),LEN(VLOOKUP($A233,csapatok!$A:$NN,FO$320,FALSE))-6),'csapat-ranglista'!$A:$FP,FO$321,FALSE)/8,VLOOKUP(VLOOKUP($A233,csapatok!$A:$NN,FO$320,FALSE),'csapat-ranglista'!$A:$FP,FO$321,FALSE)/4),0)</f>
        <v>0</v>
      </c>
      <c r="FP233" s="223">
        <f>IFERROR(IF(RIGHT(VLOOKUP($A233,csapatok!$A:$NN,FP$320,FALSE),5)="Csere",VLOOKUP(LEFT(VLOOKUP($A233,csapatok!$A:$NN,FP$320,FALSE),LEN(VLOOKUP($A233,csapatok!$A:$NN,FP$320,FALSE))-6),'csapat-ranglista'!$A:$FP,FP$321,FALSE)/8,VLOOKUP(VLOOKUP($A233,csapatok!$A:$NN,FP$320,FALSE),'csapat-ranglista'!$A:$FP,FP$321,FALSE)/4),0)</f>
        <v>0</v>
      </c>
      <c r="FQ233" s="223">
        <f>IFERROR(IF(RIGHT(VLOOKUP($A233,csapatok!$A:$NN,FQ$320,FALSE),5)="Csere",VLOOKUP(LEFT(VLOOKUP($A233,csapatok!$A:$NN,FQ$320,FALSE),LEN(VLOOKUP($A233,csapatok!$A:$NN,FQ$320,FALSE))-6),'csapat-ranglista'!$A:$FP,FQ$321,FALSE)/8,VLOOKUP(VLOOKUP($A233,csapatok!$A:$NN,FQ$320,FALSE),'csapat-ranglista'!$A:$FP,FQ$321,FALSE)/4),0)</f>
        <v>0</v>
      </c>
      <c r="FR233" s="223">
        <f>IFERROR(IF(RIGHT(VLOOKUP($A233,csapatok!$A:$NN,FR$320,FALSE),5)="Csere",VLOOKUP(LEFT(VLOOKUP($A233,csapatok!$A:$NN,FR$320,FALSE),LEN(VLOOKUP($A233,csapatok!$A:$NN,FR$320,FALSE))-6),'csapat-ranglista'!$A:$FP,FR$321,FALSE)/8,VLOOKUP(VLOOKUP($A233,csapatok!$A:$NN,FR$320,FALSE),'csapat-ranglista'!$A:$FP,FR$321,FALSE)/4),0)</f>
        <v>0</v>
      </c>
      <c r="FS233" s="223">
        <f>IFERROR(IF(RIGHT(VLOOKUP($A233,csapatok!$A:$NN,FS$320,FALSE),5)="Csere",VLOOKUP(LEFT(VLOOKUP($A233,csapatok!$A:$NN,FS$320,FALSE),LEN(VLOOKUP($A233,csapatok!$A:$NN,FS$320,FALSE))-6),'csapat-ranglista'!$A:$FP,FS$321,FALSE)/8,VLOOKUP(VLOOKUP($A233,csapatok!$A:$NN,FS$320,FALSE),'csapat-ranglista'!$A:$FP,FS$321,FALSE)/4),0)</f>
        <v>0</v>
      </c>
      <c r="FT233" s="223">
        <f>IFERROR(IF(RIGHT(VLOOKUP($A233,csapatok!$A:$NN,FT$320,FALSE),5)="Csere",VLOOKUP(LEFT(VLOOKUP($A233,csapatok!$A:$NN,FT$320,FALSE),LEN(VLOOKUP($A233,csapatok!$A:$NN,FT$320,FALSE))-6),'csapat-ranglista'!$A:$FP,FT$321,FALSE)/8,VLOOKUP(VLOOKUP($A233,csapatok!$A:$NN,FT$320,FALSE),'csapat-ranglista'!$A:$FP,FT$321,FALSE)/4),0)</f>
        <v>0</v>
      </c>
      <c r="FU233" s="223">
        <f>IFERROR(IF(RIGHT(VLOOKUP($A233,csapatok!$A:$NN,FU$320,FALSE),5)="Csere",VLOOKUP(LEFT(VLOOKUP($A233,csapatok!$A:$NN,FU$320,FALSE),LEN(VLOOKUP($A233,csapatok!$A:$NN,FU$320,FALSE))-6),'csapat-ranglista'!$A:$FP,FU$321,FALSE)/8,VLOOKUP(VLOOKUP($A233,csapatok!$A:$NN,FU$320,FALSE),'csapat-ranglista'!$A:$FP,FU$321,FALSE)/4),0)</f>
        <v>0</v>
      </c>
      <c r="FV233" s="223">
        <f>IFERROR(IF(RIGHT(VLOOKUP($A233,csapatok!$A:$NN,FV$320,FALSE),5)="Csere",VLOOKUP(LEFT(VLOOKUP($A233,csapatok!$A:$NN,FV$320,FALSE),LEN(VLOOKUP($A233,csapatok!$A:$NN,FV$320,FALSE))-6),'csapat-ranglista'!$A:$FP,FV$321,FALSE)/8,VLOOKUP(VLOOKUP($A233,csapatok!$A:$NN,FV$320,FALSE),'csapat-ranglista'!$A:$FP,FV$321,FALSE)/4),0)</f>
        <v>0</v>
      </c>
      <c r="FW233" s="223">
        <f>IFERROR(IF(RIGHT(VLOOKUP($A233,csapatok!$A:$NN,FW$320,FALSE),5)="Csere",VLOOKUP(LEFT(VLOOKUP($A233,csapatok!$A:$NN,FW$320,FALSE),LEN(VLOOKUP($A233,csapatok!$A:$NN,FW$320,FALSE))-6),'csapat-ranglista'!$A:$FP,FW$321,FALSE)/8,VLOOKUP(VLOOKUP($A233,csapatok!$A:$NN,FW$320,FALSE),'csapat-ranglista'!$A:$FP,FW$321,FALSE)/4),0)</f>
        <v>0</v>
      </c>
      <c r="FX233" s="223">
        <f>IFERROR(IF(RIGHT(VLOOKUP($A233,csapatok!$A:$NN,FX$320,FALSE),5)="Csere",VLOOKUP(LEFT(VLOOKUP($A233,csapatok!$A:$NN,FX$320,FALSE),LEN(VLOOKUP($A233,csapatok!$A:$NN,FX$320,FALSE))-6),'csapat-ranglista'!$A:$FP,FX$321,FALSE)/8,VLOOKUP(VLOOKUP($A233,csapatok!$A:$NN,FX$320,FALSE),'csapat-ranglista'!$A:$FP,FX$321,FALSE)/4),0)</f>
        <v>0</v>
      </c>
      <c r="FY233" s="223">
        <f>IFERROR(IF(RIGHT(VLOOKUP($A233,csapatok!$A:$NN,FY$320,FALSE),5)="Csere",VLOOKUP(LEFT(VLOOKUP($A233,csapatok!$A:$NN,FY$320,FALSE),LEN(VLOOKUP($A233,csapatok!$A:$NN,FY$320,FALSE))-6),'csapat-ranglista'!$A:$FP,FY$321,FALSE)/8,VLOOKUP(VLOOKUP($A233,csapatok!$A:$NN,FY$320,FALSE),'csapat-ranglista'!$A:$FP,FY$321,FALSE)/4),0)</f>
        <v>0</v>
      </c>
      <c r="FZ233" s="223">
        <f>IFERROR(IF(RIGHT(VLOOKUP($A233,csapatok!$A:$NN,FZ$320,FALSE),5)="Csere",VLOOKUP(LEFT(VLOOKUP($A233,csapatok!$A:$NN,FZ$320,FALSE),LEN(VLOOKUP($A233,csapatok!$A:$NN,FZ$320,FALSE))-6),'csapat-ranglista'!$A:$FP,FZ$321,FALSE)/8,VLOOKUP(VLOOKUP($A233,csapatok!$A:$NN,FZ$320,FALSE),'csapat-ranglista'!$A:$FP,FZ$321,FALSE)/4),0)</f>
        <v>0</v>
      </c>
      <c r="GA233" s="223">
        <f>IFERROR(IF(RIGHT(VLOOKUP($A233,csapatok!$A:$NN,GA$320,FALSE),5)="Csere",VLOOKUP(LEFT(VLOOKUP($A233,csapatok!$A:$NN,GA$320,FALSE),LEN(VLOOKUP($A233,csapatok!$A:$NN,GA$320,FALSE))-6),'csapat-ranglista'!$A:$FP,GA$321,FALSE)/8,VLOOKUP(VLOOKUP($A233,csapatok!$A:$NN,GA$320,FALSE),'csapat-ranglista'!$A:$FP,GA$321,FALSE)/4),0)</f>
        <v>0</v>
      </c>
      <c r="GB233" s="223">
        <f>IFERROR(IF(RIGHT(VLOOKUP($A233,csapatok!$A:$NN,GB$320,FALSE),5)="Csere",VLOOKUP(LEFT(VLOOKUP($A233,csapatok!$A:$NN,GB$320,FALSE),LEN(VLOOKUP($A233,csapatok!$A:$NN,GB$320,FALSE))-6),'csapat-ranglista'!$A:$FP,GB$321,FALSE)/8,VLOOKUP(VLOOKUP($A233,csapatok!$A:$NN,GB$320,FALSE),'csapat-ranglista'!$A:$FP,GB$321,FALSE)/4),0)</f>
        <v>0</v>
      </c>
      <c r="GC233" s="223">
        <f>IFERROR(IF(RIGHT(VLOOKUP($A233,csapatok!$A:$NN,GC$320,FALSE),5)="Csere",VLOOKUP(LEFT(VLOOKUP($A233,csapatok!$A:$NN,GC$320,FALSE),LEN(VLOOKUP($A233,csapatok!$A:$NN,GC$320,FALSE))-6),'csapat-ranglista'!$A:$FP,GC$321,FALSE)/8,VLOOKUP(VLOOKUP($A233,csapatok!$A:$NN,GC$320,FALSE),'csapat-ranglista'!$A:$FP,GC$321,FALSE)/4),0)</f>
        <v>0</v>
      </c>
      <c r="GD233" s="247">
        <f>SUM(EQ233:GC233)</f>
        <v>0</v>
      </c>
    </row>
    <row r="234" spans="1:186">
      <c r="A234" s="32" t="s">
        <v>39</v>
      </c>
      <c r="B234" s="2">
        <v>26632</v>
      </c>
      <c r="C234" s="131" t="str">
        <f>IF(B234=0,"",IF(B234&lt;$C$1,"felnőtt","ifi"))</f>
        <v>felnőtt</v>
      </c>
      <c r="D234" s="32" t="s">
        <v>9</v>
      </c>
      <c r="E234" s="45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f>IFERROR(IF(RIGHT(VLOOKUP($A234,csapatok!$A:$BL,X$320,FALSE),5)="Csere",VLOOKUP(LEFT(VLOOKUP($A234,csapatok!$A:$BL,X$320,FALSE),LEN(VLOOKUP($A234,csapatok!$A:$BL,X$320,FALSE))-6),'csapat-ranglista'!$A:$FP,X$321,FALSE)/8,VLOOKUP(VLOOKUP($A234,csapatok!$A:$BL,X$320,FALSE),'csapat-ranglista'!$A:$FP,X$321,FALSE)/4),0)</f>
        <v>0</v>
      </c>
      <c r="Y234" s="32">
        <f>IFERROR(IF(RIGHT(VLOOKUP($A234,csapatok!$A:$BL,Y$320,FALSE),5)="Csere",VLOOKUP(LEFT(VLOOKUP($A234,csapatok!$A:$BL,Y$320,FALSE),LEN(VLOOKUP($A234,csapatok!$A:$BL,Y$320,FALSE))-6),'csapat-ranglista'!$A:$FP,Y$321,FALSE)/8,VLOOKUP(VLOOKUP($A234,csapatok!$A:$BL,Y$320,FALSE),'csapat-ranglista'!$A:$FP,Y$321,FALSE)/4),0)</f>
        <v>0</v>
      </c>
      <c r="Z234" s="32">
        <f>IFERROR(IF(RIGHT(VLOOKUP($A234,csapatok!$A:$BL,Z$320,FALSE),5)="Csere",VLOOKUP(LEFT(VLOOKUP($A234,csapatok!$A:$BL,Z$320,FALSE),LEN(VLOOKUP($A234,csapatok!$A:$BL,Z$320,FALSE))-6),'csapat-ranglista'!$A:$FP,Z$321,FALSE)/8,VLOOKUP(VLOOKUP($A234,csapatok!$A:$BL,Z$320,FALSE),'csapat-ranglista'!$A:$FP,Z$321,FALSE)/4),0)</f>
        <v>0</v>
      </c>
      <c r="AA234" s="32">
        <f>IFERROR(IF(RIGHT(VLOOKUP($A234,csapatok!$A:$BL,AA$320,FALSE),5)="Csere",VLOOKUP(LEFT(VLOOKUP($A234,csapatok!$A:$BL,AA$320,FALSE),LEN(VLOOKUP($A234,csapatok!$A:$BL,AA$320,FALSE))-6),'csapat-ranglista'!$A:$FP,AA$321,FALSE)/8,VLOOKUP(VLOOKUP($A234,csapatok!$A:$BL,AA$320,FALSE),'csapat-ranglista'!$A:$FP,AA$321,FALSE)/4),0)</f>
        <v>0</v>
      </c>
      <c r="AB234" s="223">
        <f>IFERROR(IF(RIGHT(VLOOKUP($A234,csapatok!$A:$BL,AB$320,FALSE),5)="Csere",VLOOKUP(LEFT(VLOOKUP($A234,csapatok!$A:$BL,AB$320,FALSE),LEN(VLOOKUP($A234,csapatok!$A:$BL,AB$320,FALSE))-6),'csapat-ranglista'!$A:$FP,AB$321,FALSE)/8,VLOOKUP(VLOOKUP($A234,csapatok!$A:$BL,AB$320,FALSE),'csapat-ranglista'!$A:$FP,AB$321,FALSE)/4),0)</f>
        <v>0</v>
      </c>
      <c r="AC234" s="223">
        <f>IFERROR(IF(RIGHT(VLOOKUP($A234,csapatok!$A:$BL,AC$320,FALSE),5)="Csere",VLOOKUP(LEFT(VLOOKUP($A234,csapatok!$A:$BL,AC$320,FALSE),LEN(VLOOKUP($A234,csapatok!$A:$BL,AC$320,FALSE))-6),'csapat-ranglista'!$A:$FP,AC$321,FALSE)/8,VLOOKUP(VLOOKUP($A234,csapatok!$A:$BL,AC$320,FALSE),'csapat-ranglista'!$A:$FP,AC$321,FALSE)/4),0)</f>
        <v>0</v>
      </c>
      <c r="AD234" s="223">
        <f>IFERROR(IF(RIGHT(VLOOKUP($A234,csapatok!$A:$BL,AD$320,FALSE),5)="Csere",VLOOKUP(LEFT(VLOOKUP($A234,csapatok!$A:$BL,AD$320,FALSE),LEN(VLOOKUP($A234,csapatok!$A:$BL,AD$320,FALSE))-6),'csapat-ranglista'!$A:$FP,AD$321,FALSE)/8,VLOOKUP(VLOOKUP($A234,csapatok!$A:$BL,AD$320,FALSE),'csapat-ranglista'!$A:$FP,AD$321,FALSE)/4),0)</f>
        <v>0</v>
      </c>
      <c r="AE234" s="223">
        <f>IFERROR(IF(RIGHT(VLOOKUP($A234,csapatok!$A:$BL,AE$320,FALSE),5)="Csere",VLOOKUP(LEFT(VLOOKUP($A234,csapatok!$A:$BL,AE$320,FALSE),LEN(VLOOKUP($A234,csapatok!$A:$BL,AE$320,FALSE))-6),'csapat-ranglista'!$A:$FP,AE$321,FALSE)/8,VLOOKUP(VLOOKUP($A234,csapatok!$A:$BL,AE$320,FALSE),'csapat-ranglista'!$A:$FP,AE$321,FALSE)/4),0)</f>
        <v>0</v>
      </c>
      <c r="AF234" s="223">
        <f>IFERROR(IF(RIGHT(VLOOKUP($A234,csapatok!$A:$BL,AF$320,FALSE),5)="Csere",VLOOKUP(LEFT(VLOOKUP($A234,csapatok!$A:$BL,AF$320,FALSE),LEN(VLOOKUP($A234,csapatok!$A:$BL,AF$320,FALSE))-6),'csapat-ranglista'!$A:$FP,AF$321,FALSE)/8,VLOOKUP(VLOOKUP($A234,csapatok!$A:$BL,AF$320,FALSE),'csapat-ranglista'!$A:$FP,AF$321,FALSE)/4),0)</f>
        <v>0</v>
      </c>
      <c r="AG234" s="223">
        <f>IFERROR(IF(RIGHT(VLOOKUP($A234,csapatok!$A:$BL,AG$320,FALSE),5)="Csere",VLOOKUP(LEFT(VLOOKUP($A234,csapatok!$A:$BL,AG$320,FALSE),LEN(VLOOKUP($A234,csapatok!$A:$BL,AG$320,FALSE))-6),'csapat-ranglista'!$A:$FP,AG$321,FALSE)/8,VLOOKUP(VLOOKUP($A234,csapatok!$A:$BL,AG$320,FALSE),'csapat-ranglista'!$A:$FP,AG$321,FALSE)/4),0)</f>
        <v>0</v>
      </c>
      <c r="AH234" s="223">
        <f>IFERROR(IF(RIGHT(VLOOKUP($A234,csapatok!$A:$BL,AH$320,FALSE),5)="Csere",VLOOKUP(LEFT(VLOOKUP($A234,csapatok!$A:$BL,AH$320,FALSE),LEN(VLOOKUP($A234,csapatok!$A:$BL,AH$320,FALSE))-6),'csapat-ranglista'!$A:$FP,AH$321,FALSE)/8,VLOOKUP(VLOOKUP($A234,csapatok!$A:$BL,AH$320,FALSE),'csapat-ranglista'!$A:$FP,AH$321,FALSE)/4),0)</f>
        <v>0</v>
      </c>
      <c r="AI234" s="223">
        <f>IFERROR(IF(RIGHT(VLOOKUP($A234,csapatok!$A:$BL,AI$320,FALSE),5)="Csere",VLOOKUP(LEFT(VLOOKUP($A234,csapatok!$A:$BL,AI$320,FALSE),LEN(VLOOKUP($A234,csapatok!$A:$BL,AI$320,FALSE))-6),'csapat-ranglista'!$A:$FP,AI$321,FALSE)/8,VLOOKUP(VLOOKUP($A234,csapatok!$A:$BL,AI$320,FALSE),'csapat-ranglista'!$A:$FP,AI$321,FALSE)/4),0)</f>
        <v>0</v>
      </c>
      <c r="AJ234" s="223">
        <f>IFERROR(IF(RIGHT(VLOOKUP($A234,csapatok!$A:$BL,AJ$320,FALSE),5)="Csere",VLOOKUP(LEFT(VLOOKUP($A234,csapatok!$A:$BL,AJ$320,FALSE),LEN(VLOOKUP($A234,csapatok!$A:$BL,AJ$320,FALSE))-6),'csapat-ranglista'!$A:$FP,AJ$321,FALSE)/8,VLOOKUP(VLOOKUP($A234,csapatok!$A:$BL,AJ$320,FALSE),'csapat-ranglista'!$A:$FP,AJ$321,FALSE)/2),0)</f>
        <v>0</v>
      </c>
      <c r="AK234" s="223">
        <f>IFERROR(IF(RIGHT(VLOOKUP($A234,csapatok!$A:$CN,AK$320,FALSE),5)="Csere",VLOOKUP(LEFT(VLOOKUP($A234,csapatok!$A:$CN,AK$320,FALSE),LEN(VLOOKUP($A234,csapatok!$A:$CN,AK$320,FALSE))-6),'csapat-ranglista'!$A:$FP,AK$321,FALSE)/8,VLOOKUP(VLOOKUP($A234,csapatok!$A:$CN,AK$320,FALSE),'csapat-ranglista'!$A:$FP,AK$321,FALSE)/4),0)</f>
        <v>0</v>
      </c>
      <c r="AL234" s="223">
        <f>IFERROR(IF(RIGHT(VLOOKUP($A234,csapatok!$A:$CN,AL$320,FALSE),5)="Csere",VLOOKUP(LEFT(VLOOKUP($A234,csapatok!$A:$CN,AL$320,FALSE),LEN(VLOOKUP($A234,csapatok!$A:$CN,AL$320,FALSE))-6),'csapat-ranglista'!$A:$FP,AL$321,FALSE)/8,VLOOKUP(VLOOKUP($A234,csapatok!$A:$CN,AL$320,FALSE),'csapat-ranglista'!$A:$FP,AL$321,FALSE)/4),0)</f>
        <v>0</v>
      </c>
      <c r="AM234" s="223">
        <f>IFERROR(IF(RIGHT(VLOOKUP($A234,csapatok!$A:$CN,AM$320,FALSE),5)="Csere",VLOOKUP(LEFT(VLOOKUP($A234,csapatok!$A:$CN,AM$320,FALSE),LEN(VLOOKUP($A234,csapatok!$A:$CN,AM$320,FALSE))-6),'csapat-ranglista'!$A:$FP,AM$321,FALSE)/8,VLOOKUP(VLOOKUP($A234,csapatok!$A:$CN,AM$320,FALSE),'csapat-ranglista'!$A:$FP,AM$321,FALSE)/4),0)</f>
        <v>0</v>
      </c>
      <c r="AN234" s="223">
        <f>IFERROR(IF(RIGHT(VLOOKUP($A234,csapatok!$A:$CN,AN$320,FALSE),5)="Csere",VLOOKUP(LEFT(VLOOKUP($A234,csapatok!$A:$CN,AN$320,FALSE),LEN(VLOOKUP($A234,csapatok!$A:$CN,AN$320,FALSE))-6),'csapat-ranglista'!$A:$FP,AN$321,FALSE)/8,VLOOKUP(VLOOKUP($A234,csapatok!$A:$CN,AN$320,FALSE),'csapat-ranglista'!$A:$FP,AN$321,FALSE)/4),0)</f>
        <v>0</v>
      </c>
      <c r="AO234" s="223">
        <f>IFERROR(IF(RIGHT(VLOOKUP($A234,csapatok!$A:$CN,AO$320,FALSE),5)="Csere",VLOOKUP(LEFT(VLOOKUP($A234,csapatok!$A:$CN,AO$320,FALSE),LEN(VLOOKUP($A234,csapatok!$A:$CN,AO$320,FALSE))-6),'csapat-ranglista'!$A:$FP,AO$321,FALSE)/8,VLOOKUP(VLOOKUP($A234,csapatok!$A:$CN,AO$320,FALSE),'csapat-ranglista'!$A:$FP,AO$321,FALSE)/4),0)</f>
        <v>0</v>
      </c>
      <c r="AP234" s="223">
        <f>IFERROR(IF(RIGHT(VLOOKUP($A234,csapatok!$A:$CN,AP$320,FALSE),5)="Csere",VLOOKUP(LEFT(VLOOKUP($A234,csapatok!$A:$CN,AP$320,FALSE),LEN(VLOOKUP($A234,csapatok!$A:$CN,AP$320,FALSE))-6),'csapat-ranglista'!$A:$FP,AP$321,FALSE)/8,VLOOKUP(VLOOKUP($A234,csapatok!$A:$CN,AP$320,FALSE),'csapat-ranglista'!$A:$FP,AP$321,FALSE)/4),0)</f>
        <v>0</v>
      </c>
      <c r="AQ234" s="223">
        <f>IFERROR(IF(RIGHT(VLOOKUP($A234,csapatok!$A:$CN,AQ$320,FALSE),5)="Csere",VLOOKUP(LEFT(VLOOKUP($A234,csapatok!$A:$CN,AQ$320,FALSE),LEN(VLOOKUP($A234,csapatok!$A:$CN,AQ$320,FALSE))-6),'csapat-ranglista'!$A:$FP,AQ$321,FALSE)/8,VLOOKUP(VLOOKUP($A234,csapatok!$A:$CN,AQ$320,FALSE),'csapat-ranglista'!$A:$FP,AQ$321,FALSE)/4),0)</f>
        <v>0</v>
      </c>
      <c r="AR234" s="223">
        <f>IFERROR(IF(RIGHT(VLOOKUP($A234,csapatok!$A:$CN,AR$320,FALSE),5)="Csere",VLOOKUP(LEFT(VLOOKUP($A234,csapatok!$A:$CN,AR$320,FALSE),LEN(VLOOKUP($A234,csapatok!$A:$CN,AR$320,FALSE))-6),'csapat-ranglista'!$A:$FP,AR$321,FALSE)/8,VLOOKUP(VLOOKUP($A234,csapatok!$A:$CN,AR$320,FALSE),'csapat-ranglista'!$A:$FP,AR$321,FALSE)/4),0)</f>
        <v>0</v>
      </c>
      <c r="AS234" s="223">
        <f>IFERROR(IF(RIGHT(VLOOKUP($A234,csapatok!$A:$CN,AS$320,FALSE),5)="Csere",VLOOKUP(LEFT(VLOOKUP($A234,csapatok!$A:$CN,AS$320,FALSE),LEN(VLOOKUP($A234,csapatok!$A:$CN,AS$320,FALSE))-6),'csapat-ranglista'!$A:$FP,AS$321,FALSE)/8,VLOOKUP(VLOOKUP($A234,csapatok!$A:$CN,AS$320,FALSE),'csapat-ranglista'!$A:$FP,AS$321,FALSE)/4),0)</f>
        <v>0</v>
      </c>
      <c r="AT234" s="223">
        <f>IFERROR(IF(RIGHT(VLOOKUP($A234,csapatok!$A:$CN,AT$320,FALSE),5)="Csere",VLOOKUP(LEFT(VLOOKUP($A234,csapatok!$A:$CN,AT$320,FALSE),LEN(VLOOKUP($A234,csapatok!$A:$CN,AT$320,FALSE))-6),'csapat-ranglista'!$A:$FP,AT$321,FALSE)/8,VLOOKUP(VLOOKUP($A234,csapatok!$A:$CN,AT$320,FALSE),'csapat-ranglista'!$A:$FP,AT$321,FALSE)/4),0)</f>
        <v>0</v>
      </c>
      <c r="AU234" s="223">
        <f>IFERROR(IF(RIGHT(VLOOKUP($A234,csapatok!$A:$CN,AU$320,FALSE),5)="Csere",VLOOKUP(LEFT(VLOOKUP($A234,csapatok!$A:$CN,AU$320,FALSE),LEN(VLOOKUP($A234,csapatok!$A:$CN,AU$320,FALSE))-6),'csapat-ranglista'!$A:$FP,AU$321,FALSE)/8,VLOOKUP(VLOOKUP($A234,csapatok!$A:$CN,AU$320,FALSE),'csapat-ranglista'!$A:$FP,AU$321,FALSE)/4),0)</f>
        <v>0</v>
      </c>
      <c r="AV234" s="223">
        <f>IFERROR(IF(RIGHT(VLOOKUP($A234,csapatok!$A:$CN,AV$320,FALSE),5)="Csere",VLOOKUP(LEFT(VLOOKUP($A234,csapatok!$A:$CN,AV$320,FALSE),LEN(VLOOKUP($A234,csapatok!$A:$CN,AV$320,FALSE))-6),'csapat-ranglista'!$A:$FP,AV$321,FALSE)/8,VLOOKUP(VLOOKUP($A234,csapatok!$A:$CN,AV$320,FALSE),'csapat-ranglista'!$A:$FP,AV$321,FALSE)/4),0)</f>
        <v>0</v>
      </c>
      <c r="AW234" s="223">
        <f>IFERROR(IF(RIGHT(VLOOKUP($A234,csapatok!$A:$CN,AW$320,FALSE),5)="Csere",VLOOKUP(LEFT(VLOOKUP($A234,csapatok!$A:$CN,AW$320,FALSE),LEN(VLOOKUP($A234,csapatok!$A:$CN,AW$320,FALSE))-6),'csapat-ranglista'!$A:$FP,AW$321,FALSE)/8,VLOOKUP(VLOOKUP($A234,csapatok!$A:$CN,AW$320,FALSE),'csapat-ranglista'!$A:$FP,AW$321,FALSE)/4),0)</f>
        <v>0</v>
      </c>
      <c r="AX234" s="223">
        <f>IFERROR(IF(RIGHT(VLOOKUP($A234,csapatok!$A:$CN,AX$320,FALSE),5)="Csere",VLOOKUP(LEFT(VLOOKUP($A234,csapatok!$A:$CN,AX$320,FALSE),LEN(VLOOKUP($A234,csapatok!$A:$CN,AX$320,FALSE))-6),'csapat-ranglista'!$A:$FP,AX$321,FALSE)/8,VLOOKUP(VLOOKUP($A234,csapatok!$A:$CN,AX$320,FALSE),'csapat-ranglista'!$A:$FP,AX$321,FALSE)/4),0)</f>
        <v>0</v>
      </c>
      <c r="AY234" s="223">
        <f>IFERROR(IF(RIGHT(VLOOKUP($A234,csapatok!$A:$NN,AY$320,FALSE),5)="Csere",VLOOKUP(LEFT(VLOOKUP($A234,csapatok!$A:$NN,AY$320,FALSE),LEN(VLOOKUP($A234,csapatok!$A:$NN,AY$320,FALSE))-6),'csapat-ranglista'!$A:$FP,AY$321,FALSE)/8,VLOOKUP(VLOOKUP($A234,csapatok!$A:$NN,AY$320,FALSE),'csapat-ranglista'!$A:$FP,AY$321,FALSE)/4),0)</f>
        <v>0</v>
      </c>
      <c r="AZ234" s="223">
        <f>IFERROR(IF(RIGHT(VLOOKUP($A234,csapatok!$A:$NN,AZ$320,FALSE),5)="Csere",VLOOKUP(LEFT(VLOOKUP($A234,csapatok!$A:$NN,AZ$320,FALSE),LEN(VLOOKUP($A234,csapatok!$A:$NN,AZ$320,FALSE))-6),'csapat-ranglista'!$A:$FP,AZ$321,FALSE)/8,VLOOKUP(VLOOKUP($A234,csapatok!$A:$NN,AZ$320,FALSE),'csapat-ranglista'!$A:$FP,AZ$321,FALSE)/4),0)</f>
        <v>0</v>
      </c>
      <c r="BA234" s="223">
        <f>IFERROR(IF(RIGHT(VLOOKUP($A234,csapatok!$A:$NN,BA$320,FALSE),5)="Csere",VLOOKUP(LEFT(VLOOKUP($A234,csapatok!$A:$NN,BA$320,FALSE),LEN(VLOOKUP($A234,csapatok!$A:$NN,BA$320,FALSE))-6),'csapat-ranglista'!$A:$FP,BA$321,FALSE)/8,VLOOKUP(VLOOKUP($A234,csapatok!$A:$NN,BA$320,FALSE),'csapat-ranglista'!$A:$FP,BA$321,FALSE)/4),0)</f>
        <v>0</v>
      </c>
      <c r="BB234" s="223">
        <f>IFERROR(IF(RIGHT(VLOOKUP($A234,csapatok!$A:$NN,BB$320,FALSE),5)="Csere",VLOOKUP(LEFT(VLOOKUP($A234,csapatok!$A:$NN,BB$320,FALSE),LEN(VLOOKUP($A234,csapatok!$A:$NN,BB$320,FALSE))-6),'csapat-ranglista'!$A:$FP,BB$321,FALSE)/8,VLOOKUP(VLOOKUP($A234,csapatok!$A:$NN,BB$320,FALSE),'csapat-ranglista'!$A:$FP,BB$321,FALSE)/4),0)</f>
        <v>0</v>
      </c>
      <c r="BC234" s="224">
        <f>versenyek!$ES$11*IFERROR(VLOOKUP(VLOOKUP($A234,versenyek!ER:ET,3,FALSE),szabalyok!$A$16:$B$23,2,FALSE)/4,0)</f>
        <v>0</v>
      </c>
      <c r="BD234" s="224">
        <f>versenyek!$EV$11*IFERROR(VLOOKUP(VLOOKUP($A234,versenyek!EU:EW,3,FALSE),szabalyok!$A$16:$B$23,2,FALSE)/4,0)</f>
        <v>0</v>
      </c>
      <c r="BE234" s="223">
        <f>IFERROR(IF(RIGHT(VLOOKUP($A234,csapatok!$A:$NN,BE$320,FALSE),5)="Csere",VLOOKUP(LEFT(VLOOKUP($A234,csapatok!$A:$NN,BE$320,FALSE),LEN(VLOOKUP($A234,csapatok!$A:$NN,BE$320,FALSE))-6),'csapat-ranglista'!$A:$FP,BE$321,FALSE)/8,VLOOKUP(VLOOKUP($A234,csapatok!$A:$NN,BE$320,FALSE),'csapat-ranglista'!$A:$FP,BE$321,FALSE)/4),0)</f>
        <v>0</v>
      </c>
      <c r="BF234" s="223">
        <f>IFERROR(IF(RIGHT(VLOOKUP($A234,csapatok!$A:$NN,BF$320,FALSE),5)="Csere",VLOOKUP(LEFT(VLOOKUP($A234,csapatok!$A:$NN,BF$320,FALSE),LEN(VLOOKUP($A234,csapatok!$A:$NN,BF$320,FALSE))-6),'csapat-ranglista'!$A:$FP,BF$321,FALSE)/8,VLOOKUP(VLOOKUP($A234,csapatok!$A:$NN,BF$320,FALSE),'csapat-ranglista'!$A:$FP,BF$321,FALSE)/4),0)</f>
        <v>0</v>
      </c>
      <c r="BG234" s="223">
        <f>IFERROR(IF(RIGHT(VLOOKUP($A234,csapatok!$A:$NN,BG$320,FALSE),5)="Csere",VLOOKUP(LEFT(VLOOKUP($A234,csapatok!$A:$NN,BG$320,FALSE),LEN(VLOOKUP($A234,csapatok!$A:$NN,BG$320,FALSE))-6),'csapat-ranglista'!$A:$FP,BG$321,FALSE)/8,VLOOKUP(VLOOKUP($A234,csapatok!$A:$NN,BG$320,FALSE),'csapat-ranglista'!$A:$FP,BG$321,FALSE)/4),0)</f>
        <v>0</v>
      </c>
      <c r="BH234" s="223">
        <f>IFERROR(IF(RIGHT(VLOOKUP($A234,csapatok!$A:$NN,BH$320,FALSE),5)="Csere",VLOOKUP(LEFT(VLOOKUP($A234,csapatok!$A:$NN,BH$320,FALSE),LEN(VLOOKUP($A234,csapatok!$A:$NN,BH$320,FALSE))-6),'csapat-ranglista'!$A:$FP,BH$321,FALSE)/8,VLOOKUP(VLOOKUP($A234,csapatok!$A:$NN,BH$320,FALSE),'csapat-ranglista'!$A:$FP,BH$321,FALSE)/4),0)</f>
        <v>0</v>
      </c>
      <c r="BI234" s="223">
        <f>IFERROR(IF(RIGHT(VLOOKUP($A234,csapatok!$A:$NN,BI$320,FALSE),5)="Csere",VLOOKUP(LEFT(VLOOKUP($A234,csapatok!$A:$NN,BI$320,FALSE),LEN(VLOOKUP($A234,csapatok!$A:$NN,BI$320,FALSE))-6),'csapat-ranglista'!$A:$FP,BI$321,FALSE)/8,VLOOKUP(VLOOKUP($A234,csapatok!$A:$NN,BI$320,FALSE),'csapat-ranglista'!$A:$FP,BI$321,FALSE)/4),0)</f>
        <v>0</v>
      </c>
      <c r="BJ234" s="223">
        <f>IFERROR(IF(RIGHT(VLOOKUP($A234,csapatok!$A:$NN,BJ$320,FALSE),5)="Csere",VLOOKUP(LEFT(VLOOKUP($A234,csapatok!$A:$NN,BJ$320,FALSE),LEN(VLOOKUP($A234,csapatok!$A:$NN,BJ$320,FALSE))-6),'csapat-ranglista'!$A:$FP,BJ$321,FALSE)/8,VLOOKUP(VLOOKUP($A234,csapatok!$A:$NN,BJ$320,FALSE),'csapat-ranglista'!$A:$FP,BJ$321,FALSE)/4),0)</f>
        <v>0</v>
      </c>
      <c r="BK234" s="223">
        <f>IFERROR(IF(RIGHT(VLOOKUP($A234,csapatok!$A:$NN,BK$320,FALSE),5)="Csere",VLOOKUP(LEFT(VLOOKUP($A234,csapatok!$A:$NN,BK$320,FALSE),LEN(VLOOKUP($A234,csapatok!$A:$NN,BK$320,FALSE))-6),'csapat-ranglista'!$A:$FP,BK$321,FALSE)/8,VLOOKUP(VLOOKUP($A234,csapatok!$A:$NN,BK$320,FALSE),'csapat-ranglista'!$A:$FP,BK$321,FALSE)/4),0)</f>
        <v>0</v>
      </c>
      <c r="BL234" s="223">
        <f>IFERROR(IF(RIGHT(VLOOKUP($A234,csapatok!$A:$NN,BL$320,FALSE),5)="Csere",VLOOKUP(LEFT(VLOOKUP($A234,csapatok!$A:$NN,BL$320,FALSE),LEN(VLOOKUP($A234,csapatok!$A:$NN,BL$320,FALSE))-6),'csapat-ranglista'!$A:$FP,BL$321,FALSE)/8,VLOOKUP(VLOOKUP($A234,csapatok!$A:$NN,BL$320,FALSE),'csapat-ranglista'!$A:$FP,BL$321,FALSE)/4),0)</f>
        <v>0</v>
      </c>
      <c r="BM234" s="223">
        <f>IFERROR(IF(RIGHT(VLOOKUP($A234,csapatok!$A:$NN,BM$320,FALSE),5)="Csere",VLOOKUP(LEFT(VLOOKUP($A234,csapatok!$A:$NN,BM$320,FALSE),LEN(VLOOKUP($A234,csapatok!$A:$NN,BM$320,FALSE))-6),'csapat-ranglista'!$A:$FP,BM$321,FALSE)/8,VLOOKUP(VLOOKUP($A234,csapatok!$A:$NN,BM$320,FALSE),'csapat-ranglista'!$A:$FP,BM$321,FALSE)/4),0)</f>
        <v>0</v>
      </c>
      <c r="BN234" s="223">
        <f>IFERROR(IF(RIGHT(VLOOKUP($A234,csapatok!$A:$NN,BN$320,FALSE),5)="Csere",VLOOKUP(LEFT(VLOOKUP($A234,csapatok!$A:$NN,BN$320,FALSE),LEN(VLOOKUP($A234,csapatok!$A:$NN,BN$320,FALSE))-6),'csapat-ranglista'!$A:$FP,BN$321,FALSE)/8,VLOOKUP(VLOOKUP($A234,csapatok!$A:$NN,BN$320,FALSE),'csapat-ranglista'!$A:$FP,BN$321,FALSE)/4),0)</f>
        <v>0</v>
      </c>
      <c r="BO234" s="223">
        <f>IFERROR(IF(RIGHT(VLOOKUP($A234,csapatok!$A:$NN,BO$320,FALSE),5)="Csere",VLOOKUP(LEFT(VLOOKUP($A234,csapatok!$A:$NN,BO$320,FALSE),LEN(VLOOKUP($A234,csapatok!$A:$NN,BO$320,FALSE))-6),'csapat-ranglista'!$A:$FP,BO$321,FALSE)/8,VLOOKUP(VLOOKUP($A234,csapatok!$A:$NN,BO$320,FALSE),'csapat-ranglista'!$A:$FP,BO$321,FALSE)/4),0)</f>
        <v>0</v>
      </c>
      <c r="BP234" s="223">
        <f>IFERROR(IF(RIGHT(VLOOKUP($A234,csapatok!$A:$NN,BP$320,FALSE),5)="Csere",VLOOKUP(LEFT(VLOOKUP($A234,csapatok!$A:$NN,BP$320,FALSE),LEN(VLOOKUP($A234,csapatok!$A:$NN,BP$320,FALSE))-6),'csapat-ranglista'!$A:$FP,BP$321,FALSE)/8,VLOOKUP(VLOOKUP($A234,csapatok!$A:$NN,BP$320,FALSE),'csapat-ranglista'!$A:$FP,BP$321,FALSE)/4),0)</f>
        <v>0</v>
      </c>
      <c r="BQ234" s="223">
        <f>IFERROR(IF(RIGHT(VLOOKUP($A234,csapatok!$A:$NN,BQ$320,FALSE),5)="Csere",VLOOKUP(LEFT(VLOOKUP($A234,csapatok!$A:$NN,BQ$320,FALSE),LEN(VLOOKUP($A234,csapatok!$A:$NN,BQ$320,FALSE))-6),'csapat-ranglista'!$A:$FP,BQ$321,FALSE)/8,VLOOKUP(VLOOKUP($A234,csapatok!$A:$NN,BQ$320,FALSE),'csapat-ranglista'!$A:$FP,BQ$321,FALSE)/4),0)</f>
        <v>0</v>
      </c>
      <c r="BR234" s="223">
        <f>IFERROR(IF(RIGHT(VLOOKUP($A234,csapatok!$A:$NN,BR$320,FALSE),5)="Csere",VLOOKUP(LEFT(VLOOKUP($A234,csapatok!$A:$NN,BR$320,FALSE),LEN(VLOOKUP($A234,csapatok!$A:$NN,BR$320,FALSE))-6),'csapat-ranglista'!$A:$FP,BR$321,FALSE)/8,VLOOKUP(VLOOKUP($A234,csapatok!$A:$NN,BR$320,FALSE),'csapat-ranglista'!$A:$FP,BR$321,FALSE)/4),0)</f>
        <v>0</v>
      </c>
      <c r="BS234" s="223">
        <f>IFERROR(IF(RIGHT(VLOOKUP($A234,csapatok!$A:$NN,BS$320,FALSE),5)="Csere",VLOOKUP(LEFT(VLOOKUP($A234,csapatok!$A:$NN,BS$320,FALSE),LEN(VLOOKUP($A234,csapatok!$A:$NN,BS$320,FALSE))-6),'csapat-ranglista'!$A:$FP,BS$321,FALSE)/8,VLOOKUP(VLOOKUP($A234,csapatok!$A:$NN,BS$320,FALSE),'csapat-ranglista'!$A:$FP,BS$321,FALSE)/4),0)</f>
        <v>0</v>
      </c>
      <c r="BT234" s="223">
        <f>IFERROR(IF(RIGHT(VLOOKUP($A234,csapatok!$A:$NN,BT$320,FALSE),5)="Csere",VLOOKUP(LEFT(VLOOKUP($A234,csapatok!$A:$NN,BT$320,FALSE),LEN(VLOOKUP($A234,csapatok!$A:$NN,BT$320,FALSE))-6),'csapat-ranglista'!$A:$FP,BT$321,FALSE)/8,VLOOKUP(VLOOKUP($A234,csapatok!$A:$NN,BT$320,FALSE),'csapat-ranglista'!$A:$FP,BT$321,FALSE)/4),0)</f>
        <v>0</v>
      </c>
      <c r="BU234" s="223">
        <f>IFERROR(IF(RIGHT(VLOOKUP($A234,csapatok!$A:$NN,BU$320,FALSE),5)="Csere",VLOOKUP(LEFT(VLOOKUP($A234,csapatok!$A:$NN,BU$320,FALSE),LEN(VLOOKUP($A234,csapatok!$A:$NN,BU$320,FALSE))-6),'csapat-ranglista'!$A:$FP,BU$321,FALSE)/8,VLOOKUP(VLOOKUP($A234,csapatok!$A:$NN,BU$320,FALSE),'csapat-ranglista'!$A:$FP,BU$321,FALSE)/4),0)</f>
        <v>0</v>
      </c>
      <c r="BV234" s="223">
        <f>IFERROR(IF(RIGHT(VLOOKUP($A234,csapatok!$A:$NN,BV$320,FALSE),5)="Csere",VLOOKUP(LEFT(VLOOKUP($A234,csapatok!$A:$NN,BV$320,FALSE),LEN(VLOOKUP($A234,csapatok!$A:$NN,BV$320,FALSE))-6),'csapat-ranglista'!$A:$FP,BV$321,FALSE)/8,VLOOKUP(VLOOKUP($A234,csapatok!$A:$NN,BV$320,FALSE),'csapat-ranglista'!$A:$FP,BV$321,FALSE)/4),0)</f>
        <v>0</v>
      </c>
      <c r="BW234" s="223">
        <f>IFERROR(IF(RIGHT(VLOOKUP($A234,csapatok!$A:$NN,BW$320,FALSE),5)="Csere",VLOOKUP(LEFT(VLOOKUP($A234,csapatok!$A:$NN,BW$320,FALSE),LEN(VLOOKUP($A234,csapatok!$A:$NN,BW$320,FALSE))-6),'csapat-ranglista'!$A:$FP,BW$321,FALSE)/8,VLOOKUP(VLOOKUP($A234,csapatok!$A:$NN,BW$320,FALSE),'csapat-ranglista'!$A:$FP,BW$321,FALSE)/4),0)</f>
        <v>0</v>
      </c>
      <c r="BX234" s="223">
        <f>IFERROR(IF(RIGHT(VLOOKUP($A234,csapatok!$A:$NN,BX$320,FALSE),5)="Csere",VLOOKUP(LEFT(VLOOKUP($A234,csapatok!$A:$NN,BX$320,FALSE),LEN(VLOOKUP($A234,csapatok!$A:$NN,BX$320,FALSE))-6),'csapat-ranglista'!$A:$FP,BX$321,FALSE)/8,VLOOKUP(VLOOKUP($A234,csapatok!$A:$NN,BX$320,FALSE),'csapat-ranglista'!$A:$FP,BX$321,FALSE)/4),0)</f>
        <v>0</v>
      </c>
      <c r="BY234" s="223">
        <f>IFERROR(IF(RIGHT(VLOOKUP($A234,csapatok!$A:$NN,BY$320,FALSE),5)="Csere",VLOOKUP(LEFT(VLOOKUP($A234,csapatok!$A:$NN,BY$320,FALSE),LEN(VLOOKUP($A234,csapatok!$A:$NN,BY$320,FALSE))-6),'csapat-ranglista'!$A:$FP,BY$321,FALSE)/8,VLOOKUP(VLOOKUP($A234,csapatok!$A:$NN,BY$320,FALSE),'csapat-ranglista'!$A:$FP,BY$321,FALSE)/4),0)</f>
        <v>0</v>
      </c>
      <c r="BZ234" s="223">
        <f>IFERROR(IF(RIGHT(VLOOKUP($A234,csapatok!$A:$NN,BZ$320,FALSE),5)="Csere",VLOOKUP(LEFT(VLOOKUP($A234,csapatok!$A:$NN,BZ$320,FALSE),LEN(VLOOKUP($A234,csapatok!$A:$NN,BZ$320,FALSE))-6),'csapat-ranglista'!$A:$FP,BZ$321,FALSE)/8,VLOOKUP(VLOOKUP($A234,csapatok!$A:$NN,BZ$320,FALSE),'csapat-ranglista'!$A:$FP,BZ$321,FALSE)/4),0)</f>
        <v>0</v>
      </c>
      <c r="CA234" s="223">
        <f>IFERROR(IF(RIGHT(VLOOKUP($A234,csapatok!$A:$NN,CA$320,FALSE),5)="Csere",VLOOKUP(LEFT(VLOOKUP($A234,csapatok!$A:$NN,CA$320,FALSE),LEN(VLOOKUP($A234,csapatok!$A:$NN,CA$320,FALSE))-6),'csapat-ranglista'!$A:$FP,CA$321,FALSE)/8,VLOOKUP(VLOOKUP($A234,csapatok!$A:$NN,CA$320,FALSE),'csapat-ranglista'!$A:$FP,CA$321,FALSE)/4),0)</f>
        <v>0</v>
      </c>
      <c r="CB234" s="223">
        <f>IFERROR(IF(RIGHT(VLOOKUP($A234,csapatok!$A:$NN,CB$320,FALSE),5)="Csere",VLOOKUP(LEFT(VLOOKUP($A234,csapatok!$A:$NN,CB$320,FALSE),LEN(VLOOKUP($A234,csapatok!$A:$NN,CB$320,FALSE))-6),'csapat-ranglista'!$A:$FP,CB$321,FALSE)/8,VLOOKUP(VLOOKUP($A234,csapatok!$A:$NN,CB$320,FALSE),'csapat-ranglista'!$A:$FP,CB$321,FALSE)/4),0)</f>
        <v>0</v>
      </c>
      <c r="CC234" s="223">
        <f>IFERROR(IF(RIGHT(VLOOKUP($A234,csapatok!$A:$NN,CC$320,FALSE),5)="Csere",VLOOKUP(LEFT(VLOOKUP($A234,csapatok!$A:$NN,CC$320,FALSE),LEN(VLOOKUP($A234,csapatok!$A:$NN,CC$320,FALSE))-6),'csapat-ranglista'!$A:$FP,CC$321,FALSE)/8,VLOOKUP(VLOOKUP($A234,csapatok!$A:$NN,CC$320,FALSE),'csapat-ranglista'!$A:$FP,CC$321,FALSE)/4),0)</f>
        <v>0</v>
      </c>
      <c r="CD234" s="223">
        <f>IFERROR(IF(RIGHT(VLOOKUP($A234,csapatok!$A:$NN,CD$320,FALSE),5)="Csere",VLOOKUP(LEFT(VLOOKUP($A234,csapatok!$A:$NN,CD$320,FALSE),LEN(VLOOKUP($A234,csapatok!$A:$NN,CD$320,FALSE))-6),'csapat-ranglista'!$A:$FP,CD$321,FALSE)/8,VLOOKUP(VLOOKUP($A234,csapatok!$A:$NN,CD$320,FALSE),'csapat-ranglista'!$A:$FP,CD$321,FALSE)/4),0)</f>
        <v>0</v>
      </c>
      <c r="CE234" s="223">
        <f>IFERROR(IF(RIGHT(VLOOKUP($A234,csapatok!$A:$NN,CE$320,FALSE),5)="Csere",VLOOKUP(LEFT(VLOOKUP($A234,csapatok!$A:$NN,CE$320,FALSE),LEN(VLOOKUP($A234,csapatok!$A:$NN,CE$320,FALSE))-6),'csapat-ranglista'!$A:$FP,CE$321,FALSE)/8,VLOOKUP(VLOOKUP($A234,csapatok!$A:$NN,CE$320,FALSE),'csapat-ranglista'!$A:$FP,CE$321,FALSE)/4),0)</f>
        <v>0</v>
      </c>
      <c r="CF234" s="223">
        <f>IFERROR(IF(RIGHT(VLOOKUP($A234,csapatok!$A:$NN,CF$320,FALSE),5)="Csere",VLOOKUP(LEFT(VLOOKUP($A234,csapatok!$A:$NN,CF$320,FALSE),LEN(VLOOKUP($A234,csapatok!$A:$NN,CF$320,FALSE))-6),'csapat-ranglista'!$A:$FP,CF$321,FALSE)/8,VLOOKUP(VLOOKUP($A234,csapatok!$A:$NN,CF$320,FALSE),'csapat-ranglista'!$A:$FP,CF$321,FALSE)/4),0)</f>
        <v>0</v>
      </c>
      <c r="CG234" s="223">
        <f>IFERROR(IF(RIGHT(VLOOKUP($A234,csapatok!$A:$NN,CG$320,FALSE),5)="Csere",VLOOKUP(LEFT(VLOOKUP($A234,csapatok!$A:$NN,CG$320,FALSE),LEN(VLOOKUP($A234,csapatok!$A:$NN,CG$320,FALSE))-6),'csapat-ranglista'!$A:$FP,CG$321,FALSE)/8,VLOOKUP(VLOOKUP($A234,csapatok!$A:$NN,CG$320,FALSE),'csapat-ranglista'!$A:$FP,CG$321,FALSE)/4),0)</f>
        <v>0</v>
      </c>
      <c r="CH234" s="223">
        <f>IFERROR(IF(RIGHT(VLOOKUP($A234,csapatok!$A:$NN,CH$320,FALSE),5)="Csere",VLOOKUP(LEFT(VLOOKUP($A234,csapatok!$A:$NN,CH$320,FALSE),LEN(VLOOKUP($A234,csapatok!$A:$NN,CH$320,FALSE))-6),'csapat-ranglista'!$A:$FP,CH$321,FALSE)/8,VLOOKUP(VLOOKUP($A234,csapatok!$A:$NN,CH$320,FALSE),'csapat-ranglista'!$A:$FP,CH$321,FALSE)/4),0)</f>
        <v>0</v>
      </c>
      <c r="CI234" s="223">
        <f>IFERROR(IF(RIGHT(VLOOKUP($A234,csapatok!$A:$NN,CI$320,FALSE),5)="Csere",VLOOKUP(LEFT(VLOOKUP($A234,csapatok!$A:$NN,CI$320,FALSE),LEN(VLOOKUP($A234,csapatok!$A:$NN,CI$320,FALSE))-6),'csapat-ranglista'!$A:$FP,CI$321,FALSE)/8,VLOOKUP(VLOOKUP($A234,csapatok!$A:$NN,CI$320,FALSE),'csapat-ranglista'!$A:$FP,CI$321,FALSE)/4),0)</f>
        <v>0</v>
      </c>
      <c r="CJ234" s="224">
        <f>versenyek!$IQ$11*IFERROR(VLOOKUP(VLOOKUP($A234,versenyek!IP:IR,3,FALSE),szabalyok!$A$16:$B$23,2,FALSE)/4,0)</f>
        <v>0</v>
      </c>
      <c r="CK234" s="224">
        <f>versenyek!$IT$11*IFERROR(VLOOKUP(VLOOKUP($A234,versenyek!IS:IU,3,FALSE),szabalyok!$A$16:$B$23,2,FALSE)/4,0)</f>
        <v>0</v>
      </c>
      <c r="CL234" s="223">
        <f>IFERROR(IF(RIGHT(VLOOKUP($A234,csapatok!$A:$NN,CL$320,FALSE),5)="Csere",VLOOKUP(LEFT(VLOOKUP($A234,csapatok!$A:$NN,CL$320,FALSE),LEN(VLOOKUP($A234,csapatok!$A:$NN,CL$320,FALSE))-6),'csapat-ranglista'!$A:$FP,CL$321,FALSE)/8,VLOOKUP(VLOOKUP($A234,csapatok!$A:$NN,CL$320,FALSE),'csapat-ranglista'!$A:$FP,CL$321,FALSE)/4),0)</f>
        <v>0</v>
      </c>
      <c r="CM234" s="223">
        <f>IFERROR(IF(RIGHT(VLOOKUP($A234,csapatok!$A:$NN,CM$320,FALSE),5)="Csere",VLOOKUP(LEFT(VLOOKUP($A234,csapatok!$A:$NN,CM$320,FALSE),LEN(VLOOKUP($A234,csapatok!$A:$NN,CM$320,FALSE))-6),'csapat-ranglista'!$A:$FP,CM$321,FALSE)/8,VLOOKUP(VLOOKUP($A234,csapatok!$A:$NN,CM$320,FALSE),'csapat-ranglista'!$A:$FP,CM$321,FALSE)/4),0)</f>
        <v>0</v>
      </c>
      <c r="CN234" s="223">
        <f>IFERROR(IF(RIGHT(VLOOKUP($A234,csapatok!$A:$NN,CN$320,FALSE),5)="Csere",VLOOKUP(LEFT(VLOOKUP($A234,csapatok!$A:$NN,CN$320,FALSE),LEN(VLOOKUP($A234,csapatok!$A:$NN,CN$320,FALSE))-6),'csapat-ranglista'!$A:$FP,CN$321,FALSE)/8,VLOOKUP(VLOOKUP($A234,csapatok!$A:$NN,CN$320,FALSE),'csapat-ranglista'!$A:$FP,CN$321,FALSE)/4),0)</f>
        <v>0</v>
      </c>
      <c r="CO234" s="223">
        <f>IFERROR(IF(RIGHT(VLOOKUP($A234,csapatok!$A:$NN,CO$320,FALSE),5)="Csere",VLOOKUP(LEFT(VLOOKUP($A234,csapatok!$A:$NN,CO$320,FALSE),LEN(VLOOKUP($A234,csapatok!$A:$NN,CO$320,FALSE))-6),'csapat-ranglista'!$A:$FP,CO$321,FALSE)/8,VLOOKUP(VLOOKUP($A234,csapatok!$A:$NN,CO$320,FALSE),'csapat-ranglista'!$A:$FP,CO$321,FALSE)/4),0)</f>
        <v>0</v>
      </c>
      <c r="CP234" s="223">
        <f>IFERROR(IF(RIGHT(VLOOKUP($A234,csapatok!$A:$NN,CP$320,FALSE),5)="Csere",VLOOKUP(LEFT(VLOOKUP($A234,csapatok!$A:$NN,CP$320,FALSE),LEN(VLOOKUP($A234,csapatok!$A:$NN,CP$320,FALSE))-6),'csapat-ranglista'!$A:$FP,CP$321,FALSE)/8,VLOOKUP(VLOOKUP($A234,csapatok!$A:$NN,CP$320,FALSE),'csapat-ranglista'!$A:$FP,CP$321,FALSE)/4),0)</f>
        <v>0</v>
      </c>
      <c r="CQ234" s="223">
        <f>IFERROR(IF(RIGHT(VLOOKUP($A234,csapatok!$A:$NN,CQ$320,FALSE),5)="Csere",VLOOKUP(LEFT(VLOOKUP($A234,csapatok!$A:$NN,CQ$320,FALSE),LEN(VLOOKUP($A234,csapatok!$A:$NN,CQ$320,FALSE))-6),'csapat-ranglista'!$A:$FP,CQ$321,FALSE)/8,VLOOKUP(VLOOKUP($A234,csapatok!$A:$NN,CQ$320,FALSE),'csapat-ranglista'!$A:$FP,CQ$321,FALSE)/4),0)</f>
        <v>0</v>
      </c>
      <c r="CR234" s="223">
        <f>IFERROR(IF(RIGHT(VLOOKUP($A234,csapatok!$A:$NN,CR$320,FALSE),5)="Csere",VLOOKUP(LEFT(VLOOKUP($A234,csapatok!$A:$NN,CR$320,FALSE),LEN(VLOOKUP($A234,csapatok!$A:$NN,CR$320,FALSE))-6),'csapat-ranglista'!$A:$FP,CR$321,FALSE)/8,VLOOKUP(VLOOKUP($A234,csapatok!$A:$NN,CR$320,FALSE),'csapat-ranglista'!$A:$FP,CR$321,FALSE)/4),0)</f>
        <v>0</v>
      </c>
      <c r="CS234" s="223">
        <f>IFERROR(IF(RIGHT(VLOOKUP($A234,csapatok!$A:$NN,CS$320,FALSE),5)="Csere",VLOOKUP(LEFT(VLOOKUP($A234,csapatok!$A:$NN,CS$320,FALSE),LEN(VLOOKUP($A234,csapatok!$A:$NN,CS$320,FALSE))-6),'csapat-ranglista'!$A:$FP,CS$321,FALSE)/8,VLOOKUP(VLOOKUP($A234,csapatok!$A:$NN,CS$320,FALSE),'csapat-ranglista'!$A:$FP,CS$321,FALSE)/4),0)</f>
        <v>0</v>
      </c>
      <c r="CT234" s="223">
        <f>IFERROR(IF(RIGHT(VLOOKUP($A234,csapatok!$A:$NN,CT$320,FALSE),5)="Csere",VLOOKUP(LEFT(VLOOKUP($A234,csapatok!$A:$NN,CT$320,FALSE),LEN(VLOOKUP($A234,csapatok!$A:$NN,CT$320,FALSE))-6),'csapat-ranglista'!$A:$FP,CT$321,FALSE)/8,VLOOKUP(VLOOKUP($A234,csapatok!$A:$NN,CT$320,FALSE),'csapat-ranglista'!$A:$FP,CT$321,FALSE)/4),0)</f>
        <v>0</v>
      </c>
      <c r="CU234" s="223">
        <f>IFERROR(IF(RIGHT(VLOOKUP($A234,csapatok!$A:$NN,CU$320,FALSE),5)="Csere",VLOOKUP(LEFT(VLOOKUP($A234,csapatok!$A:$NN,CU$320,FALSE),LEN(VLOOKUP($A234,csapatok!$A:$NN,CU$320,FALSE))-6),'csapat-ranglista'!$A:$FP,CU$321,FALSE)/8,VLOOKUP(VLOOKUP($A234,csapatok!$A:$NN,CU$320,FALSE),'csapat-ranglista'!$A:$FP,CU$321,FALSE)/4),0)</f>
        <v>0</v>
      </c>
      <c r="CV234" s="223">
        <f>IFERROR(IF(RIGHT(VLOOKUP($A234,csapatok!$A:$NN,CV$320,FALSE),5)="Csere",VLOOKUP(LEFT(VLOOKUP($A234,csapatok!$A:$NN,CV$320,FALSE),LEN(VLOOKUP($A234,csapatok!$A:$NN,CV$320,FALSE))-6),'csapat-ranglista'!$A:$FP,CV$321,FALSE)/8,VLOOKUP(VLOOKUP($A234,csapatok!$A:$NN,CV$320,FALSE),'csapat-ranglista'!$A:$FP,CV$321,FALSE)/4),0)</f>
        <v>0</v>
      </c>
      <c r="CW234" s="223">
        <f>IFERROR(IF(RIGHT(VLOOKUP($A234,csapatok!$A:$NN,CW$320,FALSE),5)="Csere",VLOOKUP(LEFT(VLOOKUP($A234,csapatok!$A:$NN,CW$320,FALSE),LEN(VLOOKUP($A234,csapatok!$A:$NN,CW$320,FALSE))-6),'csapat-ranglista'!$A:$FP,CW$321,FALSE)/8,VLOOKUP(VLOOKUP($A234,csapatok!$A:$NN,CW$320,FALSE),'csapat-ranglista'!$A:$FP,CW$321,FALSE)/4),0)</f>
        <v>0</v>
      </c>
      <c r="CX234" s="223">
        <f>IFERROR(IF(RIGHT(VLOOKUP($A234,csapatok!$A:$NN,CX$320,FALSE),5)="Csere",VLOOKUP(LEFT(VLOOKUP($A234,csapatok!$A:$NN,CX$320,FALSE),LEN(VLOOKUP($A234,csapatok!$A:$NN,CX$320,FALSE))-6),'csapat-ranglista'!$A:$FP,CX$321,FALSE)/8,VLOOKUP(VLOOKUP($A234,csapatok!$A:$NN,CX$320,FALSE),'csapat-ranglista'!$A:$FP,CX$321,FALSE)/4),0)</f>
        <v>0</v>
      </c>
      <c r="CY234" s="223">
        <f>IFERROR(IF(RIGHT(VLOOKUP($A234,csapatok!$A:$NN,CY$320,FALSE),5)="Csere",VLOOKUP(LEFT(VLOOKUP($A234,csapatok!$A:$NN,CY$320,FALSE),LEN(VLOOKUP($A234,csapatok!$A:$NN,CY$320,FALSE))-6),'csapat-ranglista'!$A:$FP,CY$321,FALSE)/8,VLOOKUP(VLOOKUP($A234,csapatok!$A:$NN,CY$320,FALSE),'csapat-ranglista'!$A:$FP,CY$321,FALSE)/4),0)</f>
        <v>0</v>
      </c>
      <c r="CZ234" s="223">
        <f>IFERROR(IF(RIGHT(VLOOKUP($A234,csapatok!$A:$NN,CZ$320,FALSE),5)="Csere",VLOOKUP(LEFT(VLOOKUP($A234,csapatok!$A:$NN,CZ$320,FALSE),LEN(VLOOKUP($A234,csapatok!$A:$NN,CZ$320,FALSE))-6),'csapat-ranglista'!$A:$FP,CZ$321,FALSE)/8,VLOOKUP(VLOOKUP($A234,csapatok!$A:$NN,CZ$320,FALSE),'csapat-ranglista'!$A:$FP,CZ$321,FALSE)/4),0)</f>
        <v>0</v>
      </c>
      <c r="DA234" s="223">
        <f>IFERROR(IF(RIGHT(VLOOKUP($A234,csapatok!$A:$NN,DA$320,FALSE),5)="Csere",VLOOKUP(LEFT(VLOOKUP($A234,csapatok!$A:$NN,DA$320,FALSE),LEN(VLOOKUP($A234,csapatok!$A:$NN,DA$320,FALSE))-6),'csapat-ranglista'!$A:$FP,DA$321,FALSE)/8,VLOOKUP(VLOOKUP($A234,csapatok!$A:$NN,DA$320,FALSE),'csapat-ranglista'!$A:$FP,DA$321,FALSE)/4),0)</f>
        <v>0</v>
      </c>
      <c r="DB234" s="223">
        <f>IFERROR(IF(RIGHT(VLOOKUP($A234,csapatok!$A:$NN,DB$320,FALSE),5)="Csere",VLOOKUP(LEFT(VLOOKUP($A234,csapatok!$A:$NN,DB$320,FALSE),LEN(VLOOKUP($A234,csapatok!$A:$NN,DB$320,FALSE))-6),'csapat-ranglista'!$A:$FP,DB$321,FALSE)/8,VLOOKUP(VLOOKUP($A234,csapatok!$A:$NN,DB$320,FALSE),'csapat-ranglista'!$A:$FP,DB$321,FALSE)/4),0)</f>
        <v>0</v>
      </c>
      <c r="DC234" s="223">
        <f>IFERROR(IF(RIGHT(VLOOKUP($A234,csapatok!$A:$NN,DC$320,FALSE),5)="Csere",VLOOKUP(LEFT(VLOOKUP($A234,csapatok!$A:$NN,DC$320,FALSE),LEN(VLOOKUP($A234,csapatok!$A:$NN,DC$320,FALSE))-6),'csapat-ranglista'!$A:$FP,DC$321,FALSE)/8,VLOOKUP(VLOOKUP($A234,csapatok!$A:$NN,DC$320,FALSE),'csapat-ranglista'!$A:$FP,DC$321,FALSE)/4),0)</f>
        <v>0</v>
      </c>
      <c r="DD234" s="223">
        <f>IFERROR(IF(RIGHT(VLOOKUP($A234,csapatok!$A:$NN,DD$320,FALSE),5)="Csere",VLOOKUP(LEFT(VLOOKUP($A234,csapatok!$A:$NN,DD$320,FALSE),LEN(VLOOKUP($A234,csapatok!$A:$NN,DD$320,FALSE))-6),'csapat-ranglista'!$A:$FP,DD$321,FALSE)/8,VLOOKUP(VLOOKUP($A234,csapatok!$A:$NN,DD$320,FALSE),'csapat-ranglista'!$A:$FP,DD$321,FALSE)/4),0)</f>
        <v>0</v>
      </c>
      <c r="DE234" s="223">
        <f>IFERROR(IF(RIGHT(VLOOKUP($A234,csapatok!$A:$NN,DE$320,FALSE),5)="Csere",VLOOKUP(LEFT(VLOOKUP($A234,csapatok!$A:$NN,DE$320,FALSE),LEN(VLOOKUP($A234,csapatok!$A:$NN,DE$320,FALSE))-6),'csapat-ranglista'!$A:$FP,DE$321,FALSE)/8,VLOOKUP(VLOOKUP($A234,csapatok!$A:$NN,DE$320,FALSE),'csapat-ranglista'!$A:$FP,DE$321,FALSE)/4),0)</f>
        <v>0</v>
      </c>
      <c r="DF234" s="223">
        <f>IFERROR(IF(RIGHT(VLOOKUP($A234,csapatok!$A:$NN,DF$320,FALSE),5)="Csere",VLOOKUP(LEFT(VLOOKUP($A234,csapatok!$A:$NN,DF$320,FALSE),LEN(VLOOKUP($A234,csapatok!$A:$NN,DF$320,FALSE))-6),'csapat-ranglista'!$A:$FP,DF$321,FALSE)/8,VLOOKUP(VLOOKUP($A234,csapatok!$A:$NN,DF$320,FALSE),'csapat-ranglista'!$A:$FP,DF$321,FALSE)/4),0)</f>
        <v>0</v>
      </c>
      <c r="DG234" s="223">
        <f>IFERROR(IF(RIGHT(VLOOKUP($A234,csapatok!$A:$NN,DG$320,FALSE),5)="Csere",VLOOKUP(LEFT(VLOOKUP($A234,csapatok!$A:$NN,DG$320,FALSE),LEN(VLOOKUP($A234,csapatok!$A:$NN,DG$320,FALSE))-6),'csapat-ranglista'!$A:$FP,DG$321,FALSE)/8,VLOOKUP(VLOOKUP($A234,csapatok!$A:$NN,DG$320,FALSE),'csapat-ranglista'!$A:$FP,DG$321,FALSE)/4),0)</f>
        <v>0</v>
      </c>
      <c r="DH234" s="223">
        <f>IFERROR(IF(RIGHT(VLOOKUP($A234,csapatok!$A:$NN,DH$320,FALSE),5)="Csere",VLOOKUP(LEFT(VLOOKUP($A234,csapatok!$A:$NN,DH$320,FALSE),LEN(VLOOKUP($A234,csapatok!$A:$NN,DH$320,FALSE))-6),'csapat-ranglista'!$A:$FP,DH$321,FALSE)/8,VLOOKUP(VLOOKUP($A234,csapatok!$A:$NN,DH$320,FALSE),'csapat-ranglista'!$A:$FP,DH$321,FALSE)/4),0)</f>
        <v>0</v>
      </c>
      <c r="DI234" s="223">
        <f>IFERROR(IF(RIGHT(VLOOKUP($A234,csapatok!$A:$NN,DI$320,FALSE),5)="Csere",VLOOKUP(LEFT(VLOOKUP($A234,csapatok!$A:$NN,DI$320,FALSE),LEN(VLOOKUP($A234,csapatok!$A:$NN,DI$320,FALSE))-6),'csapat-ranglista'!$A:$FP,DI$321,FALSE)/8,VLOOKUP(VLOOKUP($A234,csapatok!$A:$NN,DI$320,FALSE),'csapat-ranglista'!$A:$FP,DI$321,FALSE)/4),0)</f>
        <v>0</v>
      </c>
      <c r="DJ234" s="223">
        <f>IFERROR(IF(RIGHT(VLOOKUP($A234,csapatok!$A:$NN,DJ$320,FALSE),5)="Csere",VLOOKUP(LEFT(VLOOKUP($A234,csapatok!$A:$NN,DJ$320,FALSE),LEN(VLOOKUP($A234,csapatok!$A:$NN,DJ$320,FALSE))-6),'csapat-ranglista'!$A:$FP,DJ$321,FALSE)/8,VLOOKUP(VLOOKUP($A234,csapatok!$A:$NN,DJ$320,FALSE),'csapat-ranglista'!$A:$FP,DJ$321,FALSE)/4),0)</f>
        <v>0</v>
      </c>
      <c r="DK234" s="223">
        <f>IFERROR(IF(RIGHT(VLOOKUP($A234,csapatok!$A:$NN,DK$320,FALSE),5)="Csere",VLOOKUP(LEFT(VLOOKUP($A234,csapatok!$A:$NN,DK$320,FALSE),LEN(VLOOKUP($A234,csapatok!$A:$NN,DK$320,FALSE))-6),'csapat-ranglista'!$A:$FP,DK$321,FALSE)/8,VLOOKUP(VLOOKUP($A234,csapatok!$A:$NN,DK$320,FALSE),'csapat-ranglista'!$A:$FP,DK$321,FALSE)/4),0)</f>
        <v>0</v>
      </c>
      <c r="DL234" s="223">
        <f>IFERROR(IF(RIGHT(VLOOKUP($A234,csapatok!$A:$NN,DL$320,FALSE),5)="Csere",VLOOKUP(LEFT(VLOOKUP($A234,csapatok!$A:$NN,DL$320,FALSE),LEN(VLOOKUP($A234,csapatok!$A:$NN,DL$320,FALSE))-6),'csapat-ranglista'!$A:$FP,DL$321,FALSE)/8,VLOOKUP(VLOOKUP($A234,csapatok!$A:$NN,DL$320,FALSE),'csapat-ranglista'!$A:$FP,DL$321,FALSE)/4),0)</f>
        <v>0</v>
      </c>
      <c r="DM234" s="223">
        <f>IFERROR(IF(RIGHT(VLOOKUP($A234,csapatok!$A:$NN,DM$320,FALSE),5)="Csere",VLOOKUP(LEFT(VLOOKUP($A234,csapatok!$A:$NN,DM$320,FALSE),LEN(VLOOKUP($A234,csapatok!$A:$NN,DM$320,FALSE))-6),'csapat-ranglista'!$A:$FP,DM$321,FALSE)/8,VLOOKUP(VLOOKUP($A234,csapatok!$A:$NN,DM$320,FALSE),'csapat-ranglista'!$A:$FP,DM$321,FALSE)/4),0)</f>
        <v>0</v>
      </c>
      <c r="DN234" s="223">
        <f>IFERROR(IF(RIGHT(VLOOKUP($A234,csapatok!$A:$NN,DN$320,FALSE),5)="Csere",VLOOKUP(LEFT(VLOOKUP($A234,csapatok!$A:$NN,DN$320,FALSE),LEN(VLOOKUP($A234,csapatok!$A:$NN,DN$320,FALSE))-6),'csapat-ranglista'!$A:$FP,DN$321,FALSE)/8,VLOOKUP(VLOOKUP($A234,csapatok!$A:$NN,DN$320,FALSE),'csapat-ranglista'!$A:$FP,DN$321,FALSE)/4),0)</f>
        <v>0</v>
      </c>
      <c r="DO234" s="224">
        <f>versenyek!$MF$11*IFERROR(VLOOKUP(VLOOKUP($A234,versenyek!ME:MG,3,FALSE),szabalyok!$A$16:$B$23,2,FALSE)/4,0)</f>
        <v>0</v>
      </c>
      <c r="DP234" s="224">
        <f>versenyek!$MI$11*IFERROR(VLOOKUP(VLOOKUP($A234,versenyek!MH:MJ,3,FALSE),szabalyok!$A$16:$B$23,2,FALSE)/4,0)</f>
        <v>0</v>
      </c>
      <c r="DQ234" s="223">
        <f>IFERROR(IF(RIGHT(VLOOKUP($A234,csapatok!$A:$NN,DQ$320,FALSE),5)="Csere",VLOOKUP(LEFT(VLOOKUP($A234,csapatok!$A:$NN,DQ$320,FALSE),LEN(VLOOKUP($A234,csapatok!$A:$NN,DQ$320,FALSE))-6),'csapat-ranglista'!$A:$FP,DQ$321,FALSE)/8,VLOOKUP(VLOOKUP($A234,csapatok!$A:$NN,DQ$320,FALSE),'csapat-ranglista'!$A:$FP,DQ$321,FALSE)/4),0)</f>
        <v>0</v>
      </c>
      <c r="DR234" s="223">
        <f>IFERROR(IF(RIGHT(VLOOKUP($A234,csapatok!$A:$NN,DR$320,FALSE),5)="Csere",VLOOKUP(LEFT(VLOOKUP($A234,csapatok!$A:$NN,DR$320,FALSE),LEN(VLOOKUP($A234,csapatok!$A:$NN,DR$320,FALSE))-6),'csapat-ranglista'!$A:$FP,DR$321,FALSE)/8,VLOOKUP(VLOOKUP($A234,csapatok!$A:$NN,DR$320,FALSE),'csapat-ranglista'!$A:$FP,DR$321,FALSE)/4),0)</f>
        <v>0</v>
      </c>
      <c r="DS234" s="223">
        <f>IFERROR(IF(RIGHT(VLOOKUP($A234,csapatok!$A:$NN,DS$320,FALSE),5)="Csere",VLOOKUP(LEFT(VLOOKUP($A234,csapatok!$A:$NN,DS$320,FALSE),LEN(VLOOKUP($A234,csapatok!$A:$NN,DS$320,FALSE))-6),'csapat-ranglista'!$A:$FP,DS$321,FALSE)/8,VLOOKUP(VLOOKUP($A234,csapatok!$A:$NN,DS$320,FALSE),'csapat-ranglista'!$A:$FP,DS$321,FALSE)/4),0)</f>
        <v>0</v>
      </c>
      <c r="DT234" s="223">
        <f>IFERROR(IF(RIGHT(VLOOKUP($A234,csapatok!$A:$NN,DT$320,FALSE),5)="Csere",VLOOKUP(LEFT(VLOOKUP($A234,csapatok!$A:$NN,DT$320,FALSE),LEN(VLOOKUP($A234,csapatok!$A:$NN,DT$320,FALSE))-6),'csapat-ranglista'!$A:$FP,DT$321,FALSE)/8,VLOOKUP(VLOOKUP($A234,csapatok!$A:$NN,DT$320,FALSE),'csapat-ranglista'!$A:$FP,DT$321,FALSE)/4),0)</f>
        <v>0</v>
      </c>
      <c r="DU234" s="223">
        <f>IFERROR(IF(RIGHT(VLOOKUP($A234,csapatok!$A:$NN,DU$320,FALSE),5)="Csere",VLOOKUP(LEFT(VLOOKUP($A234,csapatok!$A:$NN,DU$320,FALSE),LEN(VLOOKUP($A234,csapatok!$A:$NN,DU$320,FALSE))-6),'csapat-ranglista'!$A:$FP,DU$321,FALSE)/8,VLOOKUP(VLOOKUP($A234,csapatok!$A:$NN,DU$320,FALSE),'csapat-ranglista'!$A:$FP,DU$321,FALSE)/4),0)</f>
        <v>0</v>
      </c>
      <c r="DV234" s="223">
        <f>IFERROR(IF(RIGHT(VLOOKUP($A234,csapatok!$A:$NN,DV$320,FALSE),5)="Csere",VLOOKUP(LEFT(VLOOKUP($A234,csapatok!$A:$NN,DV$320,FALSE),LEN(VLOOKUP($A234,csapatok!$A:$NN,DV$320,FALSE))-6),'csapat-ranglista'!$A:$FP,DV$321,FALSE)/8,VLOOKUP(VLOOKUP($A234,csapatok!$A:$NN,DV$320,FALSE),'csapat-ranglista'!$A:$FP,DV$321,FALSE)/4),0)</f>
        <v>0</v>
      </c>
      <c r="DW234" s="223">
        <f>IFERROR(IF(RIGHT(VLOOKUP($A234,csapatok!$A:$NN,DW$320,FALSE),5)="Csere",VLOOKUP(LEFT(VLOOKUP($A234,csapatok!$A:$NN,DW$320,FALSE),LEN(VLOOKUP($A234,csapatok!$A:$NN,DW$320,FALSE))-6),'csapat-ranglista'!$A:$FP,DW$321,FALSE)/8,VLOOKUP(VLOOKUP($A234,csapatok!$A:$NN,DW$320,FALSE),'csapat-ranglista'!$A:$FP,DW$321,FALSE)/4),0)</f>
        <v>0</v>
      </c>
      <c r="DX234" s="223">
        <f>IFERROR(IF(RIGHT(VLOOKUP($A234,csapatok!$A:$NN,DX$320,FALSE),5)="Csere",VLOOKUP(LEFT(VLOOKUP($A234,csapatok!$A:$NN,DX$320,FALSE),LEN(VLOOKUP($A234,csapatok!$A:$NN,DX$320,FALSE))-6),'csapat-ranglista'!$A:$FP,DX$321,FALSE)/8,VLOOKUP(VLOOKUP($A234,csapatok!$A:$NN,DX$320,FALSE),'csapat-ranglista'!$A:$FP,DX$321,FALSE)/4),0)</f>
        <v>0</v>
      </c>
      <c r="DY234" s="223">
        <f>IFERROR(IF(RIGHT(VLOOKUP($A234,csapatok!$A:$NN,DY$320,FALSE),5)="Csere",VLOOKUP(LEFT(VLOOKUP($A234,csapatok!$A:$NN,DY$320,FALSE),LEN(VLOOKUP($A234,csapatok!$A:$NN,DY$320,FALSE))-6),'csapat-ranglista'!$A:$FP,DY$321,FALSE)/8,VLOOKUP(VLOOKUP($A234,csapatok!$A:$NN,DY$320,FALSE),'csapat-ranglista'!$A:$FP,DY$321,FALSE)/4),0)</f>
        <v>0</v>
      </c>
      <c r="DZ234" s="223">
        <f>IFERROR(IF(RIGHT(VLOOKUP($A234,csapatok!$A:$NN,DZ$320,FALSE),5)="Csere",VLOOKUP(LEFT(VLOOKUP($A234,csapatok!$A:$NN,DZ$320,FALSE),LEN(VLOOKUP($A234,csapatok!$A:$NN,DZ$320,FALSE))-6),'csapat-ranglista'!$A:$FP,DZ$321,FALSE)/8,VLOOKUP(VLOOKUP($A234,csapatok!$A:$NN,DZ$320,FALSE),'csapat-ranglista'!$A:$FP,DZ$321,FALSE)/4),0)</f>
        <v>0</v>
      </c>
      <c r="EA234" s="223">
        <f>IFERROR(IF(RIGHT(VLOOKUP($A234,csapatok!$A:$NN,EA$320,FALSE),5)="Csere",VLOOKUP(LEFT(VLOOKUP($A234,csapatok!$A:$NN,EA$320,FALSE),LEN(VLOOKUP($A234,csapatok!$A:$NN,EA$320,FALSE))-6),'csapat-ranglista'!$A:$FP,EA$321,FALSE)/8,VLOOKUP(VLOOKUP($A234,csapatok!$A:$NN,EA$320,FALSE),'csapat-ranglista'!$A:$FP,EA$321,FALSE)/4),0)</f>
        <v>0</v>
      </c>
      <c r="EB234" s="223">
        <f>IFERROR(IF(RIGHT(VLOOKUP($A234,csapatok!$A:$NN,EB$320,FALSE),5)="Csere",VLOOKUP(LEFT(VLOOKUP($A234,csapatok!$A:$NN,EB$320,FALSE),LEN(VLOOKUP($A234,csapatok!$A:$NN,EB$320,FALSE))-6),'csapat-ranglista'!$A:$FP,EB$321,FALSE)/8,VLOOKUP(VLOOKUP($A234,csapatok!$A:$NN,EB$320,FALSE),'csapat-ranglista'!$A:$FP,EB$321,FALSE)/4),0)</f>
        <v>0</v>
      </c>
      <c r="EC234" s="223">
        <f>IFERROR(IF(RIGHT(VLOOKUP($A234,csapatok!$A:$NN,EC$320,FALSE),5)="Csere",VLOOKUP(LEFT(VLOOKUP($A234,csapatok!$A:$NN,EC$320,FALSE),LEN(VLOOKUP($A234,csapatok!$A:$NN,EC$320,FALSE))-6),'csapat-ranglista'!$A:$FP,EC$321,FALSE)/8,VLOOKUP(VLOOKUP($A234,csapatok!$A:$NN,EC$320,FALSE),'csapat-ranglista'!$A:$FP,EC$321,FALSE)/4),0)</f>
        <v>0</v>
      </c>
      <c r="ED234" s="223">
        <f>IFERROR(IF(RIGHT(VLOOKUP($A234,csapatok!$A:$NN,ED$320,FALSE),5)="Csere",VLOOKUP(LEFT(VLOOKUP($A234,csapatok!$A:$NN,ED$320,FALSE),LEN(VLOOKUP($A234,csapatok!$A:$NN,ED$320,FALSE))-6),'csapat-ranglista'!$A:$FP,ED$321,FALSE)/8,VLOOKUP(VLOOKUP($A234,csapatok!$A:$NN,ED$320,FALSE),'csapat-ranglista'!$A:$FP,ED$321,FALSE)/4),0)</f>
        <v>0</v>
      </c>
      <c r="EE234" s="223">
        <f>IFERROR(IF(RIGHT(VLOOKUP($A234,csapatok!$A:$NN,EE$320,FALSE),5)="Csere",VLOOKUP(LEFT(VLOOKUP($A234,csapatok!$A:$NN,EE$320,FALSE),LEN(VLOOKUP($A234,csapatok!$A:$NN,EE$320,FALSE))-6),'csapat-ranglista'!$A:$FP,EE$321,FALSE)/8,VLOOKUP(VLOOKUP($A234,csapatok!$A:$NN,EE$320,FALSE),'csapat-ranglista'!$A:$FP,EE$321,FALSE)/4),0)</f>
        <v>0</v>
      </c>
      <c r="EF234" s="223">
        <f>IFERROR(IF(RIGHT(VLOOKUP($A234,csapatok!$A:$NN,EF$320,FALSE),5)="Csere",VLOOKUP(LEFT(VLOOKUP($A234,csapatok!$A:$NN,EF$320,FALSE),LEN(VLOOKUP($A234,csapatok!$A:$NN,EF$320,FALSE))-6),'csapat-ranglista'!$A:$FP,EF$321,FALSE)/8,VLOOKUP(VLOOKUP($A234,csapatok!$A:$NN,EF$320,FALSE),'csapat-ranglista'!$A:$FP,EF$321,FALSE)/4),0)</f>
        <v>0</v>
      </c>
      <c r="EG234" s="223">
        <f>IFERROR(IF(RIGHT(VLOOKUP($A234,csapatok!$A:$NN,EG$320,FALSE),5)="Csere",VLOOKUP(LEFT(VLOOKUP($A234,csapatok!$A:$NN,EG$320,FALSE),LEN(VLOOKUP($A234,csapatok!$A:$NN,EG$320,FALSE))-6),'csapat-ranglista'!$A:$FP,EG$321,FALSE)/8,VLOOKUP(VLOOKUP($A234,csapatok!$A:$NN,EG$320,FALSE),'csapat-ranglista'!$A:$FP,EG$321,FALSE)/4),0)</f>
        <v>0</v>
      </c>
      <c r="EH234" s="223">
        <f>IFERROR(IF(RIGHT(VLOOKUP($A234,csapatok!$A:$NN,EH$320,FALSE),5)="Csere",VLOOKUP(LEFT(VLOOKUP($A234,csapatok!$A:$NN,EH$320,FALSE),LEN(VLOOKUP($A234,csapatok!$A:$NN,EH$320,FALSE))-6),'csapat-ranglista'!$A:$FP,EH$321,FALSE)/8,VLOOKUP(VLOOKUP($A234,csapatok!$A:$NN,EH$320,FALSE),'csapat-ranglista'!$A:$FP,EH$321,FALSE)/4),0)</f>
        <v>0</v>
      </c>
      <c r="EI234" s="223">
        <f>IFERROR(IF(RIGHT(VLOOKUP($A234,csapatok!$A:$NN,EI$320,FALSE),5)="Csere",VLOOKUP(LEFT(VLOOKUP($A234,csapatok!$A:$NN,EI$320,FALSE),LEN(VLOOKUP($A234,csapatok!$A:$NN,EI$320,FALSE))-6),'csapat-ranglista'!$A:$FP,EI$321,FALSE)/8,VLOOKUP(VLOOKUP($A234,csapatok!$A:$NN,EI$320,FALSE),'csapat-ranglista'!$A:$FP,EI$321,FALSE)/4),0)</f>
        <v>0</v>
      </c>
      <c r="EJ234" s="223">
        <f>IFERROR(IF(RIGHT(VLOOKUP($A234,csapatok!$A:$NN,EJ$320,FALSE),5)="Csere",VLOOKUP(LEFT(VLOOKUP($A234,csapatok!$A:$NN,EJ$320,FALSE),LEN(VLOOKUP($A234,csapatok!$A:$NN,EJ$320,FALSE))-6),'csapat-ranglista'!$A:$FP,EJ$321,FALSE)/8,VLOOKUP(VLOOKUP($A234,csapatok!$A:$NN,EJ$320,FALSE),'csapat-ranglista'!$A:$FP,EJ$321,FALSE)/4),0)</f>
        <v>0</v>
      </c>
      <c r="EK234" s="223">
        <f>IFERROR(IF(RIGHT(VLOOKUP($A234,csapatok!$A:$NN,EK$320,FALSE),5)="Csere",VLOOKUP(LEFT(VLOOKUP($A234,csapatok!$A:$NN,EK$320,FALSE),LEN(VLOOKUP($A234,csapatok!$A:$NN,EK$320,FALSE))-6),'csapat-ranglista'!$A:$FP,EK$321,FALSE)/8,VLOOKUP(VLOOKUP($A234,csapatok!$A:$NN,EK$320,FALSE),'csapat-ranglista'!$A:$FP,EK$321,FALSE)/4),0)</f>
        <v>0</v>
      </c>
      <c r="EL234" s="223">
        <f>IFERROR(IF(RIGHT(VLOOKUP($A234,csapatok!$A:$NN,EL$320,FALSE),5)="Csere",VLOOKUP(LEFT(VLOOKUP($A234,csapatok!$A:$NN,EL$320,FALSE),LEN(VLOOKUP($A234,csapatok!$A:$NN,EL$320,FALSE))-6),'csapat-ranglista'!$A:$FP,EL$321,FALSE)/8,VLOOKUP(VLOOKUP($A234,csapatok!$A:$NN,EL$320,FALSE),'csapat-ranglista'!$A:$FP,EL$321,FALSE)/4),0)</f>
        <v>0</v>
      </c>
      <c r="EM234" s="223">
        <f>IFERROR(IF(RIGHT(VLOOKUP($A234,csapatok!$A:$NN,EM$320,FALSE),5)="Csere",VLOOKUP(LEFT(VLOOKUP($A234,csapatok!$A:$NN,EM$320,FALSE),LEN(VLOOKUP($A234,csapatok!$A:$NN,EM$320,FALSE))-6),'csapat-ranglista'!$A:$FP,EM$321,FALSE)/8,VLOOKUP(VLOOKUP($A234,csapatok!$A:$NN,EM$320,FALSE),'csapat-ranglista'!$A:$FP,EM$321,FALSE)/4),0)</f>
        <v>0</v>
      </c>
      <c r="EN234" s="223">
        <f>IFERROR(IF(RIGHT(VLOOKUP($A234,csapatok!$A:$NN,EN$320,FALSE),5)="Csere",VLOOKUP(LEFT(VLOOKUP($A234,csapatok!$A:$NN,EN$320,FALSE),LEN(VLOOKUP($A234,csapatok!$A:$NN,EN$320,FALSE))-6),'csapat-ranglista'!$A:$FP,EN$321,FALSE)/8,VLOOKUP(VLOOKUP($A234,csapatok!$A:$NN,EN$320,FALSE),'csapat-ranglista'!$A:$FP,EN$321,FALSE)/4),0)</f>
        <v>0</v>
      </c>
      <c r="EO234" s="223">
        <f>IFERROR(IF(RIGHT(VLOOKUP($A234,csapatok!$A:$NN,EO$320,FALSE),5)="Csere",VLOOKUP(LEFT(VLOOKUP($A234,csapatok!$A:$NN,EO$320,FALSE),LEN(VLOOKUP($A234,csapatok!$A:$NN,EO$320,FALSE))-6),'csapat-ranglista'!$A:$FP,EO$321,FALSE)/8,VLOOKUP(VLOOKUP($A234,csapatok!$A:$NN,EO$320,FALSE),'csapat-ranglista'!$A:$FP,EO$321,FALSE)/4),0)</f>
        <v>0</v>
      </c>
      <c r="EP234" s="223">
        <f>IFERROR(IF(RIGHT(VLOOKUP($A234,csapatok!$A:$NN,EP$320,FALSE),5)="Csere",VLOOKUP(LEFT(VLOOKUP($A234,csapatok!$A:$NN,EP$320,FALSE),LEN(VLOOKUP($A234,csapatok!$A:$NN,EP$320,FALSE))-6),'csapat-ranglista'!$A:$FP,EP$321,FALSE)/8,VLOOKUP(VLOOKUP($A234,csapatok!$A:$NN,EP$320,FALSE),'csapat-ranglista'!$A:$FP,EP$321,FALSE)/4),0)</f>
        <v>0</v>
      </c>
      <c r="EQ234" s="223">
        <f>IFERROR(IF(RIGHT(VLOOKUP($A234,csapatok!$A:$NN,EQ$320,FALSE),5)="Csere",VLOOKUP(LEFT(VLOOKUP($A234,csapatok!$A:$NN,EQ$320,FALSE),LEN(VLOOKUP($A234,csapatok!$A:$NN,EQ$320,FALSE))-6),'csapat-ranglista'!$A:$FP,EQ$321,FALSE)/8,VLOOKUP(VLOOKUP($A234,csapatok!$A:$NN,EQ$320,FALSE),'csapat-ranglista'!$A:$FP,EQ$321,FALSE)/4),0)</f>
        <v>0</v>
      </c>
      <c r="ER234" s="223">
        <f>IFERROR(IF(RIGHT(VLOOKUP($A234,csapatok!$A:$NN,ER$320,FALSE),5)="Csere",VLOOKUP(LEFT(VLOOKUP($A234,csapatok!$A:$NN,ER$320,FALSE),LEN(VLOOKUP($A234,csapatok!$A:$NN,ER$320,FALSE))-6),'csapat-ranglista'!$A:$FP,ER$321,FALSE)/8,VLOOKUP(VLOOKUP($A234,csapatok!$A:$NN,ER$320,FALSE),'csapat-ranglista'!$A:$FP,ER$321,FALSE)/4),0)</f>
        <v>0</v>
      </c>
      <c r="ES234" s="223">
        <f>IFERROR(IF(RIGHT(VLOOKUP($A234,csapatok!$A:$NN,ES$320,FALSE),5)="Csere",VLOOKUP(LEFT(VLOOKUP($A234,csapatok!$A:$NN,ES$320,FALSE),LEN(VLOOKUP($A234,csapatok!$A:$NN,ES$320,FALSE))-6),'csapat-ranglista'!$A:$FP,ES$321,FALSE)/8,VLOOKUP(VLOOKUP($A234,csapatok!$A:$NN,ES$320,FALSE),'csapat-ranglista'!$A:$FP,ES$321,FALSE)/4),0)</f>
        <v>0</v>
      </c>
      <c r="ET234" s="223">
        <f>IFERROR(IF(RIGHT(VLOOKUP($A234,csapatok!$A:$NN,ET$320,FALSE),5)="Csere",VLOOKUP(LEFT(VLOOKUP($A234,csapatok!$A:$NN,ET$320,FALSE),LEN(VLOOKUP($A234,csapatok!$A:$NN,ET$320,FALSE))-6),'csapat-ranglista'!$A:$FP,ET$321,FALSE)/8,VLOOKUP(VLOOKUP($A234,csapatok!$A:$NN,ET$320,FALSE),'csapat-ranglista'!$A:$FP,ET$321,FALSE)/4),0)</f>
        <v>0</v>
      </c>
      <c r="EU234" s="223">
        <f>IFERROR(IF(RIGHT(VLOOKUP($A234,csapatok!$A:$NN,EU$320,FALSE),5)="Csere",VLOOKUP(LEFT(VLOOKUP($A234,csapatok!$A:$NN,EU$320,FALSE),LEN(VLOOKUP($A234,csapatok!$A:$NN,EU$320,FALSE))-6),'csapat-ranglista'!$A:$FP,EU$321,FALSE)/8,VLOOKUP(VLOOKUP($A234,csapatok!$A:$NN,EU$320,FALSE),'csapat-ranglista'!$A:$FP,EU$321,FALSE)/4),0)</f>
        <v>0</v>
      </c>
      <c r="EV234" s="223">
        <f>IFERROR(IF(RIGHT(VLOOKUP($A234,csapatok!$A:$NN,EV$320,FALSE),5)="Csere",VLOOKUP(LEFT(VLOOKUP($A234,csapatok!$A:$NN,EV$320,FALSE),LEN(VLOOKUP($A234,csapatok!$A:$NN,EV$320,FALSE))-6),'csapat-ranglista'!$A:$FP,EV$321,FALSE)/8,VLOOKUP(VLOOKUP($A234,csapatok!$A:$NN,EV$320,FALSE),'csapat-ranglista'!$A:$FP,EV$321,FALSE)/4),0)</f>
        <v>0</v>
      </c>
      <c r="EW234" s="223">
        <f>IFERROR(IF(RIGHT(VLOOKUP($A234,csapatok!$A:$NN,EW$320,FALSE),5)="Csere",VLOOKUP(LEFT(VLOOKUP($A234,csapatok!$A:$NN,EW$320,FALSE),LEN(VLOOKUP($A234,csapatok!$A:$NN,EW$320,FALSE))-6),'csapat-ranglista'!$A:$FP,EW$321,FALSE)/8,VLOOKUP(VLOOKUP($A234,csapatok!$A:$NN,EW$320,FALSE),'csapat-ranglista'!$A:$FP,EW$321,FALSE)/4),0)</f>
        <v>0</v>
      </c>
      <c r="EX234" s="223">
        <f>IFERROR(IF(RIGHT(VLOOKUP($A234,csapatok!$A:$NN,EX$320,FALSE),5)="Csere",VLOOKUP(LEFT(VLOOKUP($A234,csapatok!$A:$NN,EX$320,FALSE),LEN(VLOOKUP($A234,csapatok!$A:$NN,EX$320,FALSE))-6),'csapat-ranglista'!$A:$FP,EX$321,FALSE)/8,VLOOKUP(VLOOKUP($A234,csapatok!$A:$NN,EX$320,FALSE),'csapat-ranglista'!$A:$FP,EX$321,FALSE)/4),0)</f>
        <v>0</v>
      </c>
      <c r="EY234" s="223">
        <f>IFERROR(IF(RIGHT(VLOOKUP($A234,csapatok!$A:$NN,EY$320,FALSE),5)="Csere",VLOOKUP(LEFT(VLOOKUP($A234,csapatok!$A:$NN,EY$320,FALSE),LEN(VLOOKUP($A234,csapatok!$A:$NN,EY$320,FALSE))-6),'csapat-ranglista'!$A:$FP,EY$321,FALSE)/8,VLOOKUP(VLOOKUP($A234,csapatok!$A:$NN,EY$320,FALSE),'csapat-ranglista'!$A:$FP,EY$321,FALSE)/4),0)</f>
        <v>0</v>
      </c>
      <c r="EZ234" s="223">
        <f>IFERROR(IF(RIGHT(VLOOKUP($A234,csapatok!$A:$NN,EZ$320,FALSE),5)="Csere",VLOOKUP(LEFT(VLOOKUP($A234,csapatok!$A:$NN,EZ$320,FALSE),LEN(VLOOKUP($A234,csapatok!$A:$NN,EZ$320,FALSE))-6),'csapat-ranglista'!$A:$FP,EZ$321,FALSE)/8,VLOOKUP(VLOOKUP($A234,csapatok!$A:$NN,EZ$320,FALSE),'csapat-ranglista'!$A:$FP,EZ$321,FALSE)/4),0)</f>
        <v>0</v>
      </c>
      <c r="FA234" s="223">
        <f>IFERROR(IF(RIGHT(VLOOKUP($A234,csapatok!$A:$NN,FA$320,FALSE),5)="Csere",VLOOKUP(LEFT(VLOOKUP($A234,csapatok!$A:$NN,FA$320,FALSE),LEN(VLOOKUP($A234,csapatok!$A:$NN,FA$320,FALSE))-6),'csapat-ranglista'!$A:$FP,FA$321,FALSE)/8,VLOOKUP(VLOOKUP($A234,csapatok!$A:$NN,FA$320,FALSE),'csapat-ranglista'!$A:$FP,FA$321,FALSE)/4),0)</f>
        <v>0</v>
      </c>
      <c r="FB234" s="223">
        <f>IFERROR(IF(RIGHT(VLOOKUP($A234,csapatok!$A:$NN,FB$320,FALSE),5)="Csere",VLOOKUP(LEFT(VLOOKUP($A234,csapatok!$A:$NN,FB$320,FALSE),LEN(VLOOKUP($A234,csapatok!$A:$NN,FB$320,FALSE))-6),'csapat-ranglista'!$A:$FP,FB$321,FALSE)/8,VLOOKUP(VLOOKUP($A234,csapatok!$A:$NN,FB$320,FALSE),'csapat-ranglista'!$A:$FP,FB$321,FALSE)/4),0)</f>
        <v>0</v>
      </c>
      <c r="FC234" s="223">
        <f>IFERROR(IF(RIGHT(VLOOKUP($A234,csapatok!$A:$NN,FC$320,FALSE),5)="Csere",VLOOKUP(LEFT(VLOOKUP($A234,csapatok!$A:$NN,FC$320,FALSE),LEN(VLOOKUP($A234,csapatok!$A:$NN,FC$320,FALSE))-6),'csapat-ranglista'!$A:$FP,FC$321,FALSE)/8,VLOOKUP(VLOOKUP($A234,csapatok!$A:$NN,FC$320,FALSE),'csapat-ranglista'!$A:$FP,FC$321,FALSE)/4),0)</f>
        <v>0</v>
      </c>
      <c r="FD234" s="224">
        <f>versenyek!$QY$11*IFERROR(VLOOKUP(VLOOKUP($A234,versenyek!QX:QZ,3,FALSE),szabalyok!$A$16:$B$23,2,FALSE)/4,0)</f>
        <v>0</v>
      </c>
      <c r="FE234" s="224">
        <f>versenyek!$RB$11*IFERROR(VLOOKUP(VLOOKUP($A234,versenyek!RA:RC,3,FALSE),szabalyok!$A$16:$B$23,2,FALSE)/4,0)</f>
        <v>0</v>
      </c>
      <c r="FF234" s="223">
        <f>IFERROR(IF(RIGHT(VLOOKUP($A234,csapatok!$A:$NN,FF$320,FALSE),5)="Csere",VLOOKUP(LEFT(VLOOKUP($A234,csapatok!$A:$NN,FF$320,FALSE),LEN(VLOOKUP($A234,csapatok!$A:$NN,FF$320,FALSE))-6),'csapat-ranglista'!$A:$FP,FF$321,FALSE)/8,VLOOKUP(VLOOKUP($A234,csapatok!$A:$NN,FF$320,FALSE),'csapat-ranglista'!$A:$FP,FF$321,FALSE)/4),0)</f>
        <v>0</v>
      </c>
      <c r="FG234" s="223">
        <f>IFERROR(IF(RIGHT(VLOOKUP($A234,csapatok!$A:$NN,FG$320,FALSE),5)="Csere",VLOOKUP(LEFT(VLOOKUP($A234,csapatok!$A:$NN,FG$320,FALSE),LEN(VLOOKUP($A234,csapatok!$A:$NN,FG$320,FALSE))-6),'csapat-ranglista'!$A:$FP,FG$321,FALSE)/8,VLOOKUP(VLOOKUP($A234,csapatok!$A:$NN,FG$320,FALSE),'csapat-ranglista'!$A:$FP,FG$321,FALSE)/4),0)</f>
        <v>0</v>
      </c>
      <c r="FH234" s="223">
        <f>IFERROR(IF(RIGHT(VLOOKUP($A234,csapatok!$A:$NN,FH$320,FALSE),5)="Csere",VLOOKUP(LEFT(VLOOKUP($A234,csapatok!$A:$NN,FH$320,FALSE),LEN(VLOOKUP($A234,csapatok!$A:$NN,FH$320,FALSE))-6),'csapat-ranglista'!$A:$FP,FH$321,FALSE)/8,VLOOKUP(VLOOKUP($A234,csapatok!$A:$NN,FH$320,FALSE),'csapat-ranglista'!$A:$FP,FH$321,FALSE)/4),0)</f>
        <v>0</v>
      </c>
      <c r="FI234" s="223">
        <f>IFERROR(IF(RIGHT(VLOOKUP($A234,csapatok!$A:$NN,FI$320,FALSE),5)="Csere",VLOOKUP(LEFT(VLOOKUP($A234,csapatok!$A:$NN,FI$320,FALSE),LEN(VLOOKUP($A234,csapatok!$A:$NN,FI$320,FALSE))-6),'csapat-ranglista'!$A:$FP,FI$321,FALSE)/8,VLOOKUP(VLOOKUP($A234,csapatok!$A:$NN,FI$320,FALSE),'csapat-ranglista'!$A:$FP,FI$321,FALSE)/4),0)</f>
        <v>0</v>
      </c>
      <c r="FJ234" s="223">
        <f>IFERROR(IF(RIGHT(VLOOKUP($A234,csapatok!$A:$NN,FJ$320,FALSE),5)="Csere",VLOOKUP(LEFT(VLOOKUP($A234,csapatok!$A:$NN,FJ$320,FALSE),LEN(VLOOKUP($A234,csapatok!$A:$NN,FJ$320,FALSE))-6),'csapat-ranglista'!$A:$FP,FJ$321,FALSE)/8,VLOOKUP(VLOOKUP($A234,csapatok!$A:$NN,FJ$320,FALSE),'csapat-ranglista'!$A:$FP,FJ$321,FALSE)/4),0)</f>
        <v>0</v>
      </c>
      <c r="FK234" s="223">
        <f>IFERROR(IF(RIGHT(VLOOKUP($A234,csapatok!$A:$NN,FK$320,FALSE),5)="Csere",VLOOKUP(LEFT(VLOOKUP($A234,csapatok!$A:$NN,FK$320,FALSE),LEN(VLOOKUP($A234,csapatok!$A:$NN,FK$320,FALSE))-6),'csapat-ranglista'!$A:$FP,FK$321,FALSE)/8,VLOOKUP(VLOOKUP($A234,csapatok!$A:$NN,FK$320,FALSE),'csapat-ranglista'!$A:$FP,FK$321,FALSE)/4),0)</f>
        <v>0</v>
      </c>
      <c r="FL234" s="223">
        <f>IFERROR(IF(RIGHT(VLOOKUP($A234,csapatok!$A:$NN,FL$320,FALSE),5)="Csere",VLOOKUP(LEFT(VLOOKUP($A234,csapatok!$A:$NN,FL$320,FALSE),LEN(VLOOKUP($A234,csapatok!$A:$NN,FL$320,FALSE))-6),'csapat-ranglista'!$A:$FP,FL$321,FALSE)/8,VLOOKUP(VLOOKUP($A234,csapatok!$A:$NN,FL$320,FALSE),'csapat-ranglista'!$A:$FP,FL$321,FALSE)/4),0)</f>
        <v>0</v>
      </c>
      <c r="FM234" s="223">
        <f>IFERROR(IF(RIGHT(VLOOKUP($A234,csapatok!$A:$NN,FM$320,FALSE),5)="Csere",VLOOKUP(LEFT(VLOOKUP($A234,csapatok!$A:$NN,FM$320,FALSE),LEN(VLOOKUP($A234,csapatok!$A:$NN,FM$320,FALSE))-6),'csapat-ranglista'!$A:$FP,FM$321,FALSE)/8,VLOOKUP(VLOOKUP($A234,csapatok!$A:$NN,FM$320,FALSE),'csapat-ranglista'!$A:$FP,FM$321,FALSE)/4),0)</f>
        <v>0</v>
      </c>
      <c r="FN234" s="223">
        <f>IFERROR(IF(RIGHT(VLOOKUP($A234,csapatok!$A:$NN,FN$320,FALSE),5)="Csere",VLOOKUP(LEFT(VLOOKUP($A234,csapatok!$A:$NN,FN$320,FALSE),LEN(VLOOKUP($A234,csapatok!$A:$NN,FN$320,FALSE))-6),'csapat-ranglista'!$A:$FP,FN$321,FALSE)/8,VLOOKUP(VLOOKUP($A234,csapatok!$A:$NN,FN$320,FALSE),'csapat-ranglista'!$A:$FP,FN$321,FALSE)/4),0)</f>
        <v>0</v>
      </c>
      <c r="FO234" s="223">
        <f>IFERROR(IF(RIGHT(VLOOKUP($A234,csapatok!$A:$NN,FO$320,FALSE),5)="Csere",VLOOKUP(LEFT(VLOOKUP($A234,csapatok!$A:$NN,FO$320,FALSE),LEN(VLOOKUP($A234,csapatok!$A:$NN,FO$320,FALSE))-6),'csapat-ranglista'!$A:$FP,FO$321,FALSE)/8,VLOOKUP(VLOOKUP($A234,csapatok!$A:$NN,FO$320,FALSE),'csapat-ranglista'!$A:$FP,FO$321,FALSE)/4),0)</f>
        <v>0</v>
      </c>
      <c r="FP234" s="223">
        <f>IFERROR(IF(RIGHT(VLOOKUP($A234,csapatok!$A:$NN,FP$320,FALSE),5)="Csere",VLOOKUP(LEFT(VLOOKUP($A234,csapatok!$A:$NN,FP$320,FALSE),LEN(VLOOKUP($A234,csapatok!$A:$NN,FP$320,FALSE))-6),'csapat-ranglista'!$A:$FP,FP$321,FALSE)/8,VLOOKUP(VLOOKUP($A234,csapatok!$A:$NN,FP$320,FALSE),'csapat-ranglista'!$A:$FP,FP$321,FALSE)/4),0)</f>
        <v>0</v>
      </c>
      <c r="FQ234" s="223">
        <f>IFERROR(IF(RIGHT(VLOOKUP($A234,csapatok!$A:$NN,FQ$320,FALSE),5)="Csere",VLOOKUP(LEFT(VLOOKUP($A234,csapatok!$A:$NN,FQ$320,FALSE),LEN(VLOOKUP($A234,csapatok!$A:$NN,FQ$320,FALSE))-6),'csapat-ranglista'!$A:$FP,FQ$321,FALSE)/8,VLOOKUP(VLOOKUP($A234,csapatok!$A:$NN,FQ$320,FALSE),'csapat-ranglista'!$A:$FP,FQ$321,FALSE)/4),0)</f>
        <v>0</v>
      </c>
      <c r="FR234" s="223">
        <f>IFERROR(IF(RIGHT(VLOOKUP($A234,csapatok!$A:$NN,FR$320,FALSE),5)="Csere",VLOOKUP(LEFT(VLOOKUP($A234,csapatok!$A:$NN,FR$320,FALSE),LEN(VLOOKUP($A234,csapatok!$A:$NN,FR$320,FALSE))-6),'csapat-ranglista'!$A:$FP,FR$321,FALSE)/8,VLOOKUP(VLOOKUP($A234,csapatok!$A:$NN,FR$320,FALSE),'csapat-ranglista'!$A:$FP,FR$321,FALSE)/4),0)</f>
        <v>0</v>
      </c>
      <c r="FS234" s="223">
        <f>IFERROR(IF(RIGHT(VLOOKUP($A234,csapatok!$A:$NN,FS$320,FALSE),5)="Csere",VLOOKUP(LEFT(VLOOKUP($A234,csapatok!$A:$NN,FS$320,FALSE),LEN(VLOOKUP($A234,csapatok!$A:$NN,FS$320,FALSE))-6),'csapat-ranglista'!$A:$FP,FS$321,FALSE)/8,VLOOKUP(VLOOKUP($A234,csapatok!$A:$NN,FS$320,FALSE),'csapat-ranglista'!$A:$FP,FS$321,FALSE)/4),0)</f>
        <v>0</v>
      </c>
      <c r="FT234" s="223">
        <f>IFERROR(IF(RIGHT(VLOOKUP($A234,csapatok!$A:$NN,FT$320,FALSE),5)="Csere",VLOOKUP(LEFT(VLOOKUP($A234,csapatok!$A:$NN,FT$320,FALSE),LEN(VLOOKUP($A234,csapatok!$A:$NN,FT$320,FALSE))-6),'csapat-ranglista'!$A:$FP,FT$321,FALSE)/8,VLOOKUP(VLOOKUP($A234,csapatok!$A:$NN,FT$320,FALSE),'csapat-ranglista'!$A:$FP,FT$321,FALSE)/4),0)</f>
        <v>0</v>
      </c>
      <c r="FU234" s="223">
        <f>IFERROR(IF(RIGHT(VLOOKUP($A234,csapatok!$A:$NN,FU$320,FALSE),5)="Csere",VLOOKUP(LEFT(VLOOKUP($A234,csapatok!$A:$NN,FU$320,FALSE),LEN(VLOOKUP($A234,csapatok!$A:$NN,FU$320,FALSE))-6),'csapat-ranglista'!$A:$FP,FU$321,FALSE)/8,VLOOKUP(VLOOKUP($A234,csapatok!$A:$NN,FU$320,FALSE),'csapat-ranglista'!$A:$FP,FU$321,FALSE)/4),0)</f>
        <v>0</v>
      </c>
      <c r="FV234" s="223">
        <f>IFERROR(IF(RIGHT(VLOOKUP($A234,csapatok!$A:$NN,FV$320,FALSE),5)="Csere",VLOOKUP(LEFT(VLOOKUP($A234,csapatok!$A:$NN,FV$320,FALSE),LEN(VLOOKUP($A234,csapatok!$A:$NN,FV$320,FALSE))-6),'csapat-ranglista'!$A:$FP,FV$321,FALSE)/8,VLOOKUP(VLOOKUP($A234,csapatok!$A:$NN,FV$320,FALSE),'csapat-ranglista'!$A:$FP,FV$321,FALSE)/4),0)</f>
        <v>0</v>
      </c>
      <c r="FW234" s="223">
        <f>IFERROR(IF(RIGHT(VLOOKUP($A234,csapatok!$A:$NN,FW$320,FALSE),5)="Csere",VLOOKUP(LEFT(VLOOKUP($A234,csapatok!$A:$NN,FW$320,FALSE),LEN(VLOOKUP($A234,csapatok!$A:$NN,FW$320,FALSE))-6),'csapat-ranglista'!$A:$FP,FW$321,FALSE)/8,VLOOKUP(VLOOKUP($A234,csapatok!$A:$NN,FW$320,FALSE),'csapat-ranglista'!$A:$FP,FW$321,FALSE)/4),0)</f>
        <v>0</v>
      </c>
      <c r="FX234" s="223">
        <f>IFERROR(IF(RIGHT(VLOOKUP($A234,csapatok!$A:$NN,FX$320,FALSE),5)="Csere",VLOOKUP(LEFT(VLOOKUP($A234,csapatok!$A:$NN,FX$320,FALSE),LEN(VLOOKUP($A234,csapatok!$A:$NN,FX$320,FALSE))-6),'csapat-ranglista'!$A:$FP,FX$321,FALSE)/8,VLOOKUP(VLOOKUP($A234,csapatok!$A:$NN,FX$320,FALSE),'csapat-ranglista'!$A:$FP,FX$321,FALSE)/4),0)</f>
        <v>0</v>
      </c>
      <c r="FY234" s="223">
        <f>IFERROR(IF(RIGHT(VLOOKUP($A234,csapatok!$A:$NN,FY$320,FALSE),5)="Csere",VLOOKUP(LEFT(VLOOKUP($A234,csapatok!$A:$NN,FY$320,FALSE),LEN(VLOOKUP($A234,csapatok!$A:$NN,FY$320,FALSE))-6),'csapat-ranglista'!$A:$FP,FY$321,FALSE)/8,VLOOKUP(VLOOKUP($A234,csapatok!$A:$NN,FY$320,FALSE),'csapat-ranglista'!$A:$FP,FY$321,FALSE)/4),0)</f>
        <v>0</v>
      </c>
      <c r="FZ234" s="223">
        <f>IFERROR(IF(RIGHT(VLOOKUP($A234,csapatok!$A:$NN,FZ$320,FALSE),5)="Csere",VLOOKUP(LEFT(VLOOKUP($A234,csapatok!$A:$NN,FZ$320,FALSE),LEN(VLOOKUP($A234,csapatok!$A:$NN,FZ$320,FALSE))-6),'csapat-ranglista'!$A:$FP,FZ$321,FALSE)/8,VLOOKUP(VLOOKUP($A234,csapatok!$A:$NN,FZ$320,FALSE),'csapat-ranglista'!$A:$FP,FZ$321,FALSE)/4),0)</f>
        <v>0</v>
      </c>
      <c r="GA234" s="223">
        <f>IFERROR(IF(RIGHT(VLOOKUP($A234,csapatok!$A:$NN,GA$320,FALSE),5)="Csere",VLOOKUP(LEFT(VLOOKUP($A234,csapatok!$A:$NN,GA$320,FALSE),LEN(VLOOKUP($A234,csapatok!$A:$NN,GA$320,FALSE))-6),'csapat-ranglista'!$A:$FP,GA$321,FALSE)/8,VLOOKUP(VLOOKUP($A234,csapatok!$A:$NN,GA$320,FALSE),'csapat-ranglista'!$A:$FP,GA$321,FALSE)/4),0)</f>
        <v>0</v>
      </c>
      <c r="GB234" s="223">
        <f>IFERROR(IF(RIGHT(VLOOKUP($A234,csapatok!$A:$NN,GB$320,FALSE),5)="Csere",VLOOKUP(LEFT(VLOOKUP($A234,csapatok!$A:$NN,GB$320,FALSE),LEN(VLOOKUP($A234,csapatok!$A:$NN,GB$320,FALSE))-6),'csapat-ranglista'!$A:$FP,GB$321,FALSE)/8,VLOOKUP(VLOOKUP($A234,csapatok!$A:$NN,GB$320,FALSE),'csapat-ranglista'!$A:$FP,GB$321,FALSE)/4),0)</f>
        <v>0</v>
      </c>
      <c r="GC234" s="223">
        <f>IFERROR(IF(RIGHT(VLOOKUP($A234,csapatok!$A:$NN,GC$320,FALSE),5)="Csere",VLOOKUP(LEFT(VLOOKUP($A234,csapatok!$A:$NN,GC$320,FALSE),LEN(VLOOKUP($A234,csapatok!$A:$NN,GC$320,FALSE))-6),'csapat-ranglista'!$A:$FP,GC$321,FALSE)/8,VLOOKUP(VLOOKUP($A234,csapatok!$A:$NN,GC$320,FALSE),'csapat-ranglista'!$A:$FP,GC$321,FALSE)/4),0)</f>
        <v>0</v>
      </c>
      <c r="GD234" s="247">
        <f>SUM(EQ234:GC234)</f>
        <v>0</v>
      </c>
    </row>
    <row r="235" spans="1:186">
      <c r="A235" s="32" t="s">
        <v>701</v>
      </c>
      <c r="B235" s="130"/>
      <c r="C235" s="131" t="str">
        <f>IF(B235=0,"",IF(B235&lt;$C$1,"felnőtt","ifi"))</f>
        <v/>
      </c>
      <c r="D235" s="32" t="s">
        <v>101</v>
      </c>
      <c r="E235" s="45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>
        <f>IFERROR(IF(RIGHT(VLOOKUP($A235,csapatok!$A:$BL,X$320,FALSE),5)="Csere",VLOOKUP(LEFT(VLOOKUP($A235,csapatok!$A:$BL,X$320,FALSE),LEN(VLOOKUP($A235,csapatok!$A:$BL,X$320,FALSE))-6),'csapat-ranglista'!$A:$FP,X$321,FALSE)/8,VLOOKUP(VLOOKUP($A235,csapatok!$A:$BL,X$320,FALSE),'csapat-ranglista'!$A:$FP,X$321,FALSE)/4),0)</f>
        <v>0</v>
      </c>
      <c r="Y235" s="32">
        <f>IFERROR(IF(RIGHT(VLOOKUP($A235,csapatok!$A:$BL,Y$320,FALSE),5)="Csere",VLOOKUP(LEFT(VLOOKUP($A235,csapatok!$A:$BL,Y$320,FALSE),LEN(VLOOKUP($A235,csapatok!$A:$BL,Y$320,FALSE))-6),'csapat-ranglista'!$A:$FP,Y$321,FALSE)/8,VLOOKUP(VLOOKUP($A235,csapatok!$A:$BL,Y$320,FALSE),'csapat-ranglista'!$A:$FP,Y$321,FALSE)/4),0)</f>
        <v>0</v>
      </c>
      <c r="Z235" s="32">
        <f>IFERROR(IF(RIGHT(VLOOKUP($A235,csapatok!$A:$BL,Z$320,FALSE),5)="Csere",VLOOKUP(LEFT(VLOOKUP($A235,csapatok!$A:$BL,Z$320,FALSE),LEN(VLOOKUP($A235,csapatok!$A:$BL,Z$320,FALSE))-6),'csapat-ranglista'!$A:$FP,Z$321,FALSE)/8,VLOOKUP(VLOOKUP($A235,csapatok!$A:$BL,Z$320,FALSE),'csapat-ranglista'!$A:$FP,Z$321,FALSE)/4),0)</f>
        <v>0</v>
      </c>
      <c r="AA235" s="32">
        <f>IFERROR(IF(RIGHT(VLOOKUP($A235,csapatok!$A:$BL,AA$320,FALSE),5)="Csere",VLOOKUP(LEFT(VLOOKUP($A235,csapatok!$A:$BL,AA$320,FALSE),LEN(VLOOKUP($A235,csapatok!$A:$BL,AA$320,FALSE))-6),'csapat-ranglista'!$A:$FP,AA$321,FALSE)/8,VLOOKUP(VLOOKUP($A235,csapatok!$A:$BL,AA$320,FALSE),'csapat-ranglista'!$A:$FP,AA$321,FALSE)/4),0)</f>
        <v>0</v>
      </c>
      <c r="AB235" s="223">
        <f>IFERROR(IF(RIGHT(VLOOKUP($A235,csapatok!$A:$BL,AB$320,FALSE),5)="Csere",VLOOKUP(LEFT(VLOOKUP($A235,csapatok!$A:$BL,AB$320,FALSE),LEN(VLOOKUP($A235,csapatok!$A:$BL,AB$320,FALSE))-6),'csapat-ranglista'!$A:$FP,AB$321,FALSE)/8,VLOOKUP(VLOOKUP($A235,csapatok!$A:$BL,AB$320,FALSE),'csapat-ranglista'!$A:$FP,AB$321,FALSE)/4),0)</f>
        <v>0</v>
      </c>
      <c r="AC235" s="223">
        <f>IFERROR(IF(RIGHT(VLOOKUP($A235,csapatok!$A:$BL,AC$320,FALSE),5)="Csere",VLOOKUP(LEFT(VLOOKUP($A235,csapatok!$A:$BL,AC$320,FALSE),LEN(VLOOKUP($A235,csapatok!$A:$BL,AC$320,FALSE))-6),'csapat-ranglista'!$A:$FP,AC$321,FALSE)/8,VLOOKUP(VLOOKUP($A235,csapatok!$A:$BL,AC$320,FALSE),'csapat-ranglista'!$A:$FP,AC$321,FALSE)/4),0)</f>
        <v>0</v>
      </c>
      <c r="AD235" s="223">
        <f>IFERROR(IF(RIGHT(VLOOKUP($A235,csapatok!$A:$BL,AD$320,FALSE),5)="Csere",VLOOKUP(LEFT(VLOOKUP($A235,csapatok!$A:$BL,AD$320,FALSE),LEN(VLOOKUP($A235,csapatok!$A:$BL,AD$320,FALSE))-6),'csapat-ranglista'!$A:$FP,AD$321,FALSE)/8,VLOOKUP(VLOOKUP($A235,csapatok!$A:$BL,AD$320,FALSE),'csapat-ranglista'!$A:$FP,AD$321,FALSE)/4),0)</f>
        <v>0</v>
      </c>
      <c r="AE235" s="223">
        <f>IFERROR(IF(RIGHT(VLOOKUP($A235,csapatok!$A:$BL,AE$320,FALSE),5)="Csere",VLOOKUP(LEFT(VLOOKUP($A235,csapatok!$A:$BL,AE$320,FALSE),LEN(VLOOKUP($A235,csapatok!$A:$BL,AE$320,FALSE))-6),'csapat-ranglista'!$A:$FP,AE$321,FALSE)/8,VLOOKUP(VLOOKUP($A235,csapatok!$A:$BL,AE$320,FALSE),'csapat-ranglista'!$A:$FP,AE$321,FALSE)/4),0)</f>
        <v>0</v>
      </c>
      <c r="AF235" s="223">
        <f>IFERROR(IF(RIGHT(VLOOKUP($A235,csapatok!$A:$BL,AF$320,FALSE),5)="Csere",VLOOKUP(LEFT(VLOOKUP($A235,csapatok!$A:$BL,AF$320,FALSE),LEN(VLOOKUP($A235,csapatok!$A:$BL,AF$320,FALSE))-6),'csapat-ranglista'!$A:$FP,AF$321,FALSE)/8,VLOOKUP(VLOOKUP($A235,csapatok!$A:$BL,AF$320,FALSE),'csapat-ranglista'!$A:$FP,AF$321,FALSE)/4),0)</f>
        <v>0</v>
      </c>
      <c r="AG235" s="223">
        <f>IFERROR(IF(RIGHT(VLOOKUP($A235,csapatok!$A:$BL,AG$320,FALSE),5)="Csere",VLOOKUP(LEFT(VLOOKUP($A235,csapatok!$A:$BL,AG$320,FALSE),LEN(VLOOKUP($A235,csapatok!$A:$BL,AG$320,FALSE))-6),'csapat-ranglista'!$A:$FP,AG$321,FALSE)/8,VLOOKUP(VLOOKUP($A235,csapatok!$A:$BL,AG$320,FALSE),'csapat-ranglista'!$A:$FP,AG$321,FALSE)/4),0)</f>
        <v>0</v>
      </c>
      <c r="AH235" s="223">
        <f>IFERROR(IF(RIGHT(VLOOKUP($A235,csapatok!$A:$BL,AH$320,FALSE),5)="Csere",VLOOKUP(LEFT(VLOOKUP($A235,csapatok!$A:$BL,AH$320,FALSE),LEN(VLOOKUP($A235,csapatok!$A:$BL,AH$320,FALSE))-6),'csapat-ranglista'!$A:$FP,AH$321,FALSE)/8,VLOOKUP(VLOOKUP($A235,csapatok!$A:$BL,AH$320,FALSE),'csapat-ranglista'!$A:$FP,AH$321,FALSE)/4),0)</f>
        <v>0</v>
      </c>
      <c r="AI235" s="223">
        <f>IFERROR(IF(RIGHT(VLOOKUP($A235,csapatok!$A:$BL,AI$320,FALSE),5)="Csere",VLOOKUP(LEFT(VLOOKUP($A235,csapatok!$A:$BL,AI$320,FALSE),LEN(VLOOKUP($A235,csapatok!$A:$BL,AI$320,FALSE))-6),'csapat-ranglista'!$A:$FP,AI$321,FALSE)/8,VLOOKUP(VLOOKUP($A235,csapatok!$A:$BL,AI$320,FALSE),'csapat-ranglista'!$A:$FP,AI$321,FALSE)/4),0)</f>
        <v>0</v>
      </c>
      <c r="AJ235" s="223">
        <f>IFERROR(IF(RIGHT(VLOOKUP($A235,csapatok!$A:$BL,AJ$320,FALSE),5)="Csere",VLOOKUP(LEFT(VLOOKUP($A235,csapatok!$A:$BL,AJ$320,FALSE),LEN(VLOOKUP($A235,csapatok!$A:$BL,AJ$320,FALSE))-6),'csapat-ranglista'!$A:$FP,AJ$321,FALSE)/8,VLOOKUP(VLOOKUP($A235,csapatok!$A:$BL,AJ$320,FALSE),'csapat-ranglista'!$A:$FP,AJ$321,FALSE)/2),0)</f>
        <v>0</v>
      </c>
      <c r="AK235" s="223">
        <f>IFERROR(IF(RIGHT(VLOOKUP($A235,csapatok!$A:$CN,AK$320,FALSE),5)="Csere",VLOOKUP(LEFT(VLOOKUP($A235,csapatok!$A:$CN,AK$320,FALSE),LEN(VLOOKUP($A235,csapatok!$A:$CN,AK$320,FALSE))-6),'csapat-ranglista'!$A:$FP,AK$321,FALSE)/8,VLOOKUP(VLOOKUP($A235,csapatok!$A:$CN,AK$320,FALSE),'csapat-ranglista'!$A:$FP,AK$321,FALSE)/4),0)</f>
        <v>0</v>
      </c>
      <c r="AL235" s="223">
        <f>IFERROR(IF(RIGHT(VLOOKUP($A235,csapatok!$A:$CN,AL$320,FALSE),5)="Csere",VLOOKUP(LEFT(VLOOKUP($A235,csapatok!$A:$CN,AL$320,FALSE),LEN(VLOOKUP($A235,csapatok!$A:$CN,AL$320,FALSE))-6),'csapat-ranglista'!$A:$FP,AL$321,FALSE)/8,VLOOKUP(VLOOKUP($A235,csapatok!$A:$CN,AL$320,FALSE),'csapat-ranglista'!$A:$FP,AL$321,FALSE)/4),0)</f>
        <v>0</v>
      </c>
      <c r="AM235" s="223">
        <f>IFERROR(IF(RIGHT(VLOOKUP($A235,csapatok!$A:$CN,AM$320,FALSE),5)="Csere",VLOOKUP(LEFT(VLOOKUP($A235,csapatok!$A:$CN,AM$320,FALSE),LEN(VLOOKUP($A235,csapatok!$A:$CN,AM$320,FALSE))-6),'csapat-ranglista'!$A:$FP,AM$321,FALSE)/8,VLOOKUP(VLOOKUP($A235,csapatok!$A:$CN,AM$320,FALSE),'csapat-ranglista'!$A:$FP,AM$321,FALSE)/4),0)</f>
        <v>0</v>
      </c>
      <c r="AN235" s="223">
        <f>IFERROR(IF(RIGHT(VLOOKUP($A235,csapatok!$A:$CN,AN$320,FALSE),5)="Csere",VLOOKUP(LEFT(VLOOKUP($A235,csapatok!$A:$CN,AN$320,FALSE),LEN(VLOOKUP($A235,csapatok!$A:$CN,AN$320,FALSE))-6),'csapat-ranglista'!$A:$FP,AN$321,FALSE)/8,VLOOKUP(VLOOKUP($A235,csapatok!$A:$CN,AN$320,FALSE),'csapat-ranglista'!$A:$FP,AN$321,FALSE)/4),0)</f>
        <v>0</v>
      </c>
      <c r="AO235" s="223">
        <f>IFERROR(IF(RIGHT(VLOOKUP($A235,csapatok!$A:$CN,AO$320,FALSE),5)="Csere",VLOOKUP(LEFT(VLOOKUP($A235,csapatok!$A:$CN,AO$320,FALSE),LEN(VLOOKUP($A235,csapatok!$A:$CN,AO$320,FALSE))-6),'csapat-ranglista'!$A:$FP,AO$321,FALSE)/8,VLOOKUP(VLOOKUP($A235,csapatok!$A:$CN,AO$320,FALSE),'csapat-ranglista'!$A:$FP,AO$321,FALSE)/4),0)</f>
        <v>0</v>
      </c>
      <c r="AP235" s="223">
        <f>IFERROR(IF(RIGHT(VLOOKUP($A235,csapatok!$A:$CN,AP$320,FALSE),5)="Csere",VLOOKUP(LEFT(VLOOKUP($A235,csapatok!$A:$CN,AP$320,FALSE),LEN(VLOOKUP($A235,csapatok!$A:$CN,AP$320,FALSE))-6),'csapat-ranglista'!$A:$FP,AP$321,FALSE)/8,VLOOKUP(VLOOKUP($A235,csapatok!$A:$CN,AP$320,FALSE),'csapat-ranglista'!$A:$FP,AP$321,FALSE)/4),0)</f>
        <v>1.8162745159702927</v>
      </c>
      <c r="AQ235" s="223">
        <f>IFERROR(IF(RIGHT(VLOOKUP($A235,csapatok!$A:$CN,AQ$320,FALSE),5)="Csere",VLOOKUP(LEFT(VLOOKUP($A235,csapatok!$A:$CN,AQ$320,FALSE),LEN(VLOOKUP($A235,csapatok!$A:$CN,AQ$320,FALSE))-6),'csapat-ranglista'!$A:$FP,AQ$321,FALSE)/8,VLOOKUP(VLOOKUP($A235,csapatok!$A:$CN,AQ$320,FALSE),'csapat-ranglista'!$A:$FP,AQ$321,FALSE)/4),0)</f>
        <v>0</v>
      </c>
      <c r="AR235" s="223">
        <f>IFERROR(IF(RIGHT(VLOOKUP($A235,csapatok!$A:$CN,AR$320,FALSE),5)="Csere",VLOOKUP(LEFT(VLOOKUP($A235,csapatok!$A:$CN,AR$320,FALSE),LEN(VLOOKUP($A235,csapatok!$A:$CN,AR$320,FALSE))-6),'csapat-ranglista'!$A:$FP,AR$321,FALSE)/8,VLOOKUP(VLOOKUP($A235,csapatok!$A:$CN,AR$320,FALSE),'csapat-ranglista'!$A:$FP,AR$321,FALSE)/4),0)</f>
        <v>0</v>
      </c>
      <c r="AS235" s="223">
        <f>IFERROR(IF(RIGHT(VLOOKUP($A235,csapatok!$A:$CN,AS$320,FALSE),5)="Csere",VLOOKUP(LEFT(VLOOKUP($A235,csapatok!$A:$CN,AS$320,FALSE),LEN(VLOOKUP($A235,csapatok!$A:$CN,AS$320,FALSE))-6),'csapat-ranglista'!$A:$FP,AS$321,FALSE)/8,VLOOKUP(VLOOKUP($A235,csapatok!$A:$CN,AS$320,FALSE),'csapat-ranglista'!$A:$FP,AS$321,FALSE)/4),0)</f>
        <v>0</v>
      </c>
      <c r="AT235" s="223">
        <f>IFERROR(IF(RIGHT(VLOOKUP($A235,csapatok!$A:$CN,AT$320,FALSE),5)="Csere",VLOOKUP(LEFT(VLOOKUP($A235,csapatok!$A:$CN,AT$320,FALSE),LEN(VLOOKUP($A235,csapatok!$A:$CN,AT$320,FALSE))-6),'csapat-ranglista'!$A:$FP,AT$321,FALSE)/8,VLOOKUP(VLOOKUP($A235,csapatok!$A:$CN,AT$320,FALSE),'csapat-ranglista'!$A:$FP,AT$321,FALSE)/4),0)</f>
        <v>0</v>
      </c>
      <c r="AU235" s="223">
        <f>IFERROR(IF(RIGHT(VLOOKUP($A235,csapatok!$A:$CN,AU$320,FALSE),5)="Csere",VLOOKUP(LEFT(VLOOKUP($A235,csapatok!$A:$CN,AU$320,FALSE),LEN(VLOOKUP($A235,csapatok!$A:$CN,AU$320,FALSE))-6),'csapat-ranglista'!$A:$FP,AU$321,FALSE)/8,VLOOKUP(VLOOKUP($A235,csapatok!$A:$CN,AU$320,FALSE),'csapat-ranglista'!$A:$FP,AU$321,FALSE)/4),0)</f>
        <v>0</v>
      </c>
      <c r="AV235" s="223">
        <f>IFERROR(IF(RIGHT(VLOOKUP($A235,csapatok!$A:$CN,AV$320,FALSE),5)="Csere",VLOOKUP(LEFT(VLOOKUP($A235,csapatok!$A:$CN,AV$320,FALSE),LEN(VLOOKUP($A235,csapatok!$A:$CN,AV$320,FALSE))-6),'csapat-ranglista'!$A:$FP,AV$321,FALSE)/8,VLOOKUP(VLOOKUP($A235,csapatok!$A:$CN,AV$320,FALSE),'csapat-ranglista'!$A:$FP,AV$321,FALSE)/4),0)</f>
        <v>0</v>
      </c>
      <c r="AW235" s="223">
        <f>IFERROR(IF(RIGHT(VLOOKUP($A235,csapatok!$A:$CN,AW$320,FALSE),5)="Csere",VLOOKUP(LEFT(VLOOKUP($A235,csapatok!$A:$CN,AW$320,FALSE),LEN(VLOOKUP($A235,csapatok!$A:$CN,AW$320,FALSE))-6),'csapat-ranglista'!$A:$FP,AW$321,FALSE)/8,VLOOKUP(VLOOKUP($A235,csapatok!$A:$CN,AW$320,FALSE),'csapat-ranglista'!$A:$FP,AW$321,FALSE)/4),0)</f>
        <v>0</v>
      </c>
      <c r="AX235" s="223">
        <f>IFERROR(IF(RIGHT(VLOOKUP($A235,csapatok!$A:$CN,AX$320,FALSE),5)="Csere",VLOOKUP(LEFT(VLOOKUP($A235,csapatok!$A:$CN,AX$320,FALSE),LEN(VLOOKUP($A235,csapatok!$A:$CN,AX$320,FALSE))-6),'csapat-ranglista'!$A:$FP,AX$321,FALSE)/8,VLOOKUP(VLOOKUP($A235,csapatok!$A:$CN,AX$320,FALSE),'csapat-ranglista'!$A:$FP,AX$321,FALSE)/4),0)</f>
        <v>0</v>
      </c>
      <c r="AY235" s="223">
        <f>IFERROR(IF(RIGHT(VLOOKUP($A235,csapatok!$A:$NN,AY$320,FALSE),5)="Csere",VLOOKUP(LEFT(VLOOKUP($A235,csapatok!$A:$NN,AY$320,FALSE),LEN(VLOOKUP($A235,csapatok!$A:$NN,AY$320,FALSE))-6),'csapat-ranglista'!$A:$FP,AY$321,FALSE)/8,VLOOKUP(VLOOKUP($A235,csapatok!$A:$NN,AY$320,FALSE),'csapat-ranglista'!$A:$FP,AY$321,FALSE)/4),0)</f>
        <v>0</v>
      </c>
      <c r="AZ235" s="223">
        <f>IFERROR(IF(RIGHT(VLOOKUP($A235,csapatok!$A:$NN,AZ$320,FALSE),5)="Csere",VLOOKUP(LEFT(VLOOKUP($A235,csapatok!$A:$NN,AZ$320,FALSE),LEN(VLOOKUP($A235,csapatok!$A:$NN,AZ$320,FALSE))-6),'csapat-ranglista'!$A:$FP,AZ$321,FALSE)/8,VLOOKUP(VLOOKUP($A235,csapatok!$A:$NN,AZ$320,FALSE),'csapat-ranglista'!$A:$FP,AZ$321,FALSE)/4),0)</f>
        <v>0</v>
      </c>
      <c r="BA235" s="223">
        <f>IFERROR(IF(RIGHT(VLOOKUP($A235,csapatok!$A:$NN,BA$320,FALSE),5)="Csere",VLOOKUP(LEFT(VLOOKUP($A235,csapatok!$A:$NN,BA$320,FALSE),LEN(VLOOKUP($A235,csapatok!$A:$NN,BA$320,FALSE))-6),'csapat-ranglista'!$A:$FP,BA$321,FALSE)/8,VLOOKUP(VLOOKUP($A235,csapatok!$A:$NN,BA$320,FALSE),'csapat-ranglista'!$A:$FP,BA$321,FALSE)/4),0)</f>
        <v>0</v>
      </c>
      <c r="BB235" s="223">
        <f>IFERROR(IF(RIGHT(VLOOKUP($A235,csapatok!$A:$NN,BB$320,FALSE),5)="Csere",VLOOKUP(LEFT(VLOOKUP($A235,csapatok!$A:$NN,BB$320,FALSE),LEN(VLOOKUP($A235,csapatok!$A:$NN,BB$320,FALSE))-6),'csapat-ranglista'!$A:$FP,BB$321,FALSE)/8,VLOOKUP(VLOOKUP($A235,csapatok!$A:$NN,BB$320,FALSE),'csapat-ranglista'!$A:$FP,BB$321,FALSE)/4),0)</f>
        <v>0</v>
      </c>
      <c r="BC235" s="224">
        <f>versenyek!$ES$11*IFERROR(VLOOKUP(VLOOKUP($A235,versenyek!ER:ET,3,FALSE),szabalyok!$A$16:$B$23,2,FALSE)/4,0)</f>
        <v>0</v>
      </c>
      <c r="BD235" s="224">
        <f>versenyek!$EV$11*IFERROR(VLOOKUP(VLOOKUP($A235,versenyek!EU:EW,3,FALSE),szabalyok!$A$16:$B$23,2,FALSE)/4,0)</f>
        <v>0</v>
      </c>
      <c r="BE235" s="223">
        <f>IFERROR(IF(RIGHT(VLOOKUP($A235,csapatok!$A:$NN,BE$320,FALSE),5)="Csere",VLOOKUP(LEFT(VLOOKUP($A235,csapatok!$A:$NN,BE$320,FALSE),LEN(VLOOKUP($A235,csapatok!$A:$NN,BE$320,FALSE))-6),'csapat-ranglista'!$A:$FP,BE$321,FALSE)/8,VLOOKUP(VLOOKUP($A235,csapatok!$A:$NN,BE$320,FALSE),'csapat-ranglista'!$A:$FP,BE$321,FALSE)/4),0)</f>
        <v>0</v>
      </c>
      <c r="BF235" s="223">
        <f>IFERROR(IF(RIGHT(VLOOKUP($A235,csapatok!$A:$NN,BF$320,FALSE),5)="Csere",VLOOKUP(LEFT(VLOOKUP($A235,csapatok!$A:$NN,BF$320,FALSE),LEN(VLOOKUP($A235,csapatok!$A:$NN,BF$320,FALSE))-6),'csapat-ranglista'!$A:$FP,BF$321,FALSE)/8,VLOOKUP(VLOOKUP($A235,csapatok!$A:$NN,BF$320,FALSE),'csapat-ranglista'!$A:$FP,BF$321,FALSE)/4),0)</f>
        <v>0</v>
      </c>
      <c r="BG235" s="223">
        <f>IFERROR(IF(RIGHT(VLOOKUP($A235,csapatok!$A:$NN,BG$320,FALSE),5)="Csere",VLOOKUP(LEFT(VLOOKUP($A235,csapatok!$A:$NN,BG$320,FALSE),LEN(VLOOKUP($A235,csapatok!$A:$NN,BG$320,FALSE))-6),'csapat-ranglista'!$A:$FP,BG$321,FALSE)/8,VLOOKUP(VLOOKUP($A235,csapatok!$A:$NN,BG$320,FALSE),'csapat-ranglista'!$A:$FP,BG$321,FALSE)/4),0)</f>
        <v>0</v>
      </c>
      <c r="BH235" s="223">
        <f>IFERROR(IF(RIGHT(VLOOKUP($A235,csapatok!$A:$NN,BH$320,FALSE),5)="Csere",VLOOKUP(LEFT(VLOOKUP($A235,csapatok!$A:$NN,BH$320,FALSE),LEN(VLOOKUP($A235,csapatok!$A:$NN,BH$320,FALSE))-6),'csapat-ranglista'!$A:$FP,BH$321,FALSE)/8,VLOOKUP(VLOOKUP($A235,csapatok!$A:$NN,BH$320,FALSE),'csapat-ranglista'!$A:$FP,BH$321,FALSE)/4),0)</f>
        <v>0</v>
      </c>
      <c r="BI235" s="223">
        <f>IFERROR(IF(RIGHT(VLOOKUP($A235,csapatok!$A:$NN,BI$320,FALSE),5)="Csere",VLOOKUP(LEFT(VLOOKUP($A235,csapatok!$A:$NN,BI$320,FALSE),LEN(VLOOKUP($A235,csapatok!$A:$NN,BI$320,FALSE))-6),'csapat-ranglista'!$A:$FP,BI$321,FALSE)/8,VLOOKUP(VLOOKUP($A235,csapatok!$A:$NN,BI$320,FALSE),'csapat-ranglista'!$A:$FP,BI$321,FALSE)/4),0)</f>
        <v>0</v>
      </c>
      <c r="BJ235" s="223">
        <f>IFERROR(IF(RIGHT(VLOOKUP($A235,csapatok!$A:$NN,BJ$320,FALSE),5)="Csere",VLOOKUP(LEFT(VLOOKUP($A235,csapatok!$A:$NN,BJ$320,FALSE),LEN(VLOOKUP($A235,csapatok!$A:$NN,BJ$320,FALSE))-6),'csapat-ranglista'!$A:$FP,BJ$321,FALSE)/8,VLOOKUP(VLOOKUP($A235,csapatok!$A:$NN,BJ$320,FALSE),'csapat-ranglista'!$A:$FP,BJ$321,FALSE)/4),0)</f>
        <v>0</v>
      </c>
      <c r="BK235" s="223">
        <f>IFERROR(IF(RIGHT(VLOOKUP($A235,csapatok!$A:$NN,BK$320,FALSE),5)="Csere",VLOOKUP(LEFT(VLOOKUP($A235,csapatok!$A:$NN,BK$320,FALSE),LEN(VLOOKUP($A235,csapatok!$A:$NN,BK$320,FALSE))-6),'csapat-ranglista'!$A:$FP,BK$321,FALSE)/8,VLOOKUP(VLOOKUP($A235,csapatok!$A:$NN,BK$320,FALSE),'csapat-ranglista'!$A:$FP,BK$321,FALSE)/4),0)</f>
        <v>0</v>
      </c>
      <c r="BL235" s="223">
        <f>IFERROR(IF(RIGHT(VLOOKUP($A235,csapatok!$A:$NN,BL$320,FALSE),5)="Csere",VLOOKUP(LEFT(VLOOKUP($A235,csapatok!$A:$NN,BL$320,FALSE),LEN(VLOOKUP($A235,csapatok!$A:$NN,BL$320,FALSE))-6),'csapat-ranglista'!$A:$FP,BL$321,FALSE)/8,VLOOKUP(VLOOKUP($A235,csapatok!$A:$NN,BL$320,FALSE),'csapat-ranglista'!$A:$FP,BL$321,FALSE)/4),0)</f>
        <v>0</v>
      </c>
      <c r="BM235" s="223">
        <f>IFERROR(IF(RIGHT(VLOOKUP($A235,csapatok!$A:$NN,BM$320,FALSE),5)="Csere",VLOOKUP(LEFT(VLOOKUP($A235,csapatok!$A:$NN,BM$320,FALSE),LEN(VLOOKUP($A235,csapatok!$A:$NN,BM$320,FALSE))-6),'csapat-ranglista'!$A:$FP,BM$321,FALSE)/8,VLOOKUP(VLOOKUP($A235,csapatok!$A:$NN,BM$320,FALSE),'csapat-ranglista'!$A:$FP,BM$321,FALSE)/4),0)</f>
        <v>0</v>
      </c>
      <c r="BN235" s="223">
        <f>IFERROR(IF(RIGHT(VLOOKUP($A235,csapatok!$A:$NN,BN$320,FALSE),5)="Csere",VLOOKUP(LEFT(VLOOKUP($A235,csapatok!$A:$NN,BN$320,FALSE),LEN(VLOOKUP($A235,csapatok!$A:$NN,BN$320,FALSE))-6),'csapat-ranglista'!$A:$FP,BN$321,FALSE)/8,VLOOKUP(VLOOKUP($A235,csapatok!$A:$NN,BN$320,FALSE),'csapat-ranglista'!$A:$FP,BN$321,FALSE)/4),0)</f>
        <v>0</v>
      </c>
      <c r="BO235" s="223">
        <f>IFERROR(IF(RIGHT(VLOOKUP($A235,csapatok!$A:$NN,BO$320,FALSE),5)="Csere",VLOOKUP(LEFT(VLOOKUP($A235,csapatok!$A:$NN,BO$320,FALSE),LEN(VLOOKUP($A235,csapatok!$A:$NN,BO$320,FALSE))-6),'csapat-ranglista'!$A:$FP,BO$321,FALSE)/8,VLOOKUP(VLOOKUP($A235,csapatok!$A:$NN,BO$320,FALSE),'csapat-ranglista'!$A:$FP,BO$321,FALSE)/4),0)</f>
        <v>0</v>
      </c>
      <c r="BP235" s="223">
        <f>IFERROR(IF(RIGHT(VLOOKUP($A235,csapatok!$A:$NN,BP$320,FALSE),5)="Csere",VLOOKUP(LEFT(VLOOKUP($A235,csapatok!$A:$NN,BP$320,FALSE),LEN(VLOOKUP($A235,csapatok!$A:$NN,BP$320,FALSE))-6),'csapat-ranglista'!$A:$FP,BP$321,FALSE)/8,VLOOKUP(VLOOKUP($A235,csapatok!$A:$NN,BP$320,FALSE),'csapat-ranglista'!$A:$FP,BP$321,FALSE)/4),0)</f>
        <v>0</v>
      </c>
      <c r="BQ235" s="223">
        <f>IFERROR(IF(RIGHT(VLOOKUP($A235,csapatok!$A:$NN,BQ$320,FALSE),5)="Csere",VLOOKUP(LEFT(VLOOKUP($A235,csapatok!$A:$NN,BQ$320,FALSE),LEN(VLOOKUP($A235,csapatok!$A:$NN,BQ$320,FALSE))-6),'csapat-ranglista'!$A:$FP,BQ$321,FALSE)/8,VLOOKUP(VLOOKUP($A235,csapatok!$A:$NN,BQ$320,FALSE),'csapat-ranglista'!$A:$FP,BQ$321,FALSE)/4),0)</f>
        <v>0</v>
      </c>
      <c r="BR235" s="223">
        <f>IFERROR(IF(RIGHT(VLOOKUP($A235,csapatok!$A:$NN,BR$320,FALSE),5)="Csere",VLOOKUP(LEFT(VLOOKUP($A235,csapatok!$A:$NN,BR$320,FALSE),LEN(VLOOKUP($A235,csapatok!$A:$NN,BR$320,FALSE))-6),'csapat-ranglista'!$A:$FP,BR$321,FALSE)/8,VLOOKUP(VLOOKUP($A235,csapatok!$A:$NN,BR$320,FALSE),'csapat-ranglista'!$A:$FP,BR$321,FALSE)/4),0)</f>
        <v>0</v>
      </c>
      <c r="BS235" s="223">
        <f>IFERROR(IF(RIGHT(VLOOKUP($A235,csapatok!$A:$NN,BS$320,FALSE),5)="Csere",VLOOKUP(LEFT(VLOOKUP($A235,csapatok!$A:$NN,BS$320,FALSE),LEN(VLOOKUP($A235,csapatok!$A:$NN,BS$320,FALSE))-6),'csapat-ranglista'!$A:$FP,BS$321,FALSE)/8,VLOOKUP(VLOOKUP($A235,csapatok!$A:$NN,BS$320,FALSE),'csapat-ranglista'!$A:$FP,BS$321,FALSE)/4),0)</f>
        <v>0</v>
      </c>
      <c r="BT235" s="223">
        <f>IFERROR(IF(RIGHT(VLOOKUP($A235,csapatok!$A:$NN,BT$320,FALSE),5)="Csere",VLOOKUP(LEFT(VLOOKUP($A235,csapatok!$A:$NN,BT$320,FALSE),LEN(VLOOKUP($A235,csapatok!$A:$NN,BT$320,FALSE))-6),'csapat-ranglista'!$A:$FP,BT$321,FALSE)/8,VLOOKUP(VLOOKUP($A235,csapatok!$A:$NN,BT$320,FALSE),'csapat-ranglista'!$A:$FP,BT$321,FALSE)/4),0)</f>
        <v>0</v>
      </c>
      <c r="BU235" s="223">
        <f>IFERROR(IF(RIGHT(VLOOKUP($A235,csapatok!$A:$NN,BU$320,FALSE),5)="Csere",VLOOKUP(LEFT(VLOOKUP($A235,csapatok!$A:$NN,BU$320,FALSE),LEN(VLOOKUP($A235,csapatok!$A:$NN,BU$320,FALSE))-6),'csapat-ranglista'!$A:$FP,BU$321,FALSE)/8,VLOOKUP(VLOOKUP($A235,csapatok!$A:$NN,BU$320,FALSE),'csapat-ranglista'!$A:$FP,BU$321,FALSE)/4),0)</f>
        <v>0</v>
      </c>
      <c r="BV235" s="223">
        <f>IFERROR(IF(RIGHT(VLOOKUP($A235,csapatok!$A:$NN,BV$320,FALSE),5)="Csere",VLOOKUP(LEFT(VLOOKUP($A235,csapatok!$A:$NN,BV$320,FALSE),LEN(VLOOKUP($A235,csapatok!$A:$NN,BV$320,FALSE))-6),'csapat-ranglista'!$A:$FP,BV$321,FALSE)/8,VLOOKUP(VLOOKUP($A235,csapatok!$A:$NN,BV$320,FALSE),'csapat-ranglista'!$A:$FP,BV$321,FALSE)/4),0)</f>
        <v>0</v>
      </c>
      <c r="BW235" s="223">
        <f>IFERROR(IF(RIGHT(VLOOKUP($A235,csapatok!$A:$NN,BW$320,FALSE),5)="Csere",VLOOKUP(LEFT(VLOOKUP($A235,csapatok!$A:$NN,BW$320,FALSE),LEN(VLOOKUP($A235,csapatok!$A:$NN,BW$320,FALSE))-6),'csapat-ranglista'!$A:$FP,BW$321,FALSE)/8,VLOOKUP(VLOOKUP($A235,csapatok!$A:$NN,BW$320,FALSE),'csapat-ranglista'!$A:$FP,BW$321,FALSE)/4),0)</f>
        <v>0</v>
      </c>
      <c r="BX235" s="223">
        <f>IFERROR(IF(RIGHT(VLOOKUP($A235,csapatok!$A:$NN,BX$320,FALSE),5)="Csere",VLOOKUP(LEFT(VLOOKUP($A235,csapatok!$A:$NN,BX$320,FALSE),LEN(VLOOKUP($A235,csapatok!$A:$NN,BX$320,FALSE))-6),'csapat-ranglista'!$A:$FP,BX$321,FALSE)/8,VLOOKUP(VLOOKUP($A235,csapatok!$A:$NN,BX$320,FALSE),'csapat-ranglista'!$A:$FP,BX$321,FALSE)/4),0)</f>
        <v>0</v>
      </c>
      <c r="BY235" s="223">
        <f>IFERROR(IF(RIGHT(VLOOKUP($A235,csapatok!$A:$NN,BY$320,FALSE),5)="Csere",VLOOKUP(LEFT(VLOOKUP($A235,csapatok!$A:$NN,BY$320,FALSE),LEN(VLOOKUP($A235,csapatok!$A:$NN,BY$320,FALSE))-6),'csapat-ranglista'!$A:$FP,BY$321,FALSE)/8,VLOOKUP(VLOOKUP($A235,csapatok!$A:$NN,BY$320,FALSE),'csapat-ranglista'!$A:$FP,BY$321,FALSE)/4),0)</f>
        <v>0</v>
      </c>
      <c r="BZ235" s="223">
        <f>IFERROR(IF(RIGHT(VLOOKUP($A235,csapatok!$A:$NN,BZ$320,FALSE),5)="Csere",VLOOKUP(LEFT(VLOOKUP($A235,csapatok!$A:$NN,BZ$320,FALSE),LEN(VLOOKUP($A235,csapatok!$A:$NN,BZ$320,FALSE))-6),'csapat-ranglista'!$A:$FP,BZ$321,FALSE)/8,VLOOKUP(VLOOKUP($A235,csapatok!$A:$NN,BZ$320,FALSE),'csapat-ranglista'!$A:$FP,BZ$321,FALSE)/4),0)</f>
        <v>0</v>
      </c>
      <c r="CA235" s="223">
        <f>IFERROR(IF(RIGHT(VLOOKUP($A235,csapatok!$A:$NN,CA$320,FALSE),5)="Csere",VLOOKUP(LEFT(VLOOKUP($A235,csapatok!$A:$NN,CA$320,FALSE),LEN(VLOOKUP($A235,csapatok!$A:$NN,CA$320,FALSE))-6),'csapat-ranglista'!$A:$FP,CA$321,FALSE)/8,VLOOKUP(VLOOKUP($A235,csapatok!$A:$NN,CA$320,FALSE),'csapat-ranglista'!$A:$FP,CA$321,FALSE)/4),0)</f>
        <v>0</v>
      </c>
      <c r="CB235" s="223">
        <f>IFERROR(IF(RIGHT(VLOOKUP($A235,csapatok!$A:$NN,CB$320,FALSE),5)="Csere",VLOOKUP(LEFT(VLOOKUP($A235,csapatok!$A:$NN,CB$320,FALSE),LEN(VLOOKUP($A235,csapatok!$A:$NN,CB$320,FALSE))-6),'csapat-ranglista'!$A:$FP,CB$321,FALSE)/8,VLOOKUP(VLOOKUP($A235,csapatok!$A:$NN,CB$320,FALSE),'csapat-ranglista'!$A:$FP,CB$321,FALSE)/4),0)</f>
        <v>0</v>
      </c>
      <c r="CC235" s="223">
        <f>IFERROR(IF(RIGHT(VLOOKUP($A235,csapatok!$A:$NN,CC$320,FALSE),5)="Csere",VLOOKUP(LEFT(VLOOKUP($A235,csapatok!$A:$NN,CC$320,FALSE),LEN(VLOOKUP($A235,csapatok!$A:$NN,CC$320,FALSE))-6),'csapat-ranglista'!$A:$FP,CC$321,FALSE)/8,VLOOKUP(VLOOKUP($A235,csapatok!$A:$NN,CC$320,FALSE),'csapat-ranglista'!$A:$FP,CC$321,FALSE)/4),0)</f>
        <v>0</v>
      </c>
      <c r="CD235" s="223">
        <f>IFERROR(IF(RIGHT(VLOOKUP($A235,csapatok!$A:$NN,CD$320,FALSE),5)="Csere",VLOOKUP(LEFT(VLOOKUP($A235,csapatok!$A:$NN,CD$320,FALSE),LEN(VLOOKUP($A235,csapatok!$A:$NN,CD$320,FALSE))-6),'csapat-ranglista'!$A:$FP,CD$321,FALSE)/8,VLOOKUP(VLOOKUP($A235,csapatok!$A:$NN,CD$320,FALSE),'csapat-ranglista'!$A:$FP,CD$321,FALSE)/4),0)</f>
        <v>0</v>
      </c>
      <c r="CE235" s="223">
        <f>IFERROR(IF(RIGHT(VLOOKUP($A235,csapatok!$A:$NN,CE$320,FALSE),5)="Csere",VLOOKUP(LEFT(VLOOKUP($A235,csapatok!$A:$NN,CE$320,FALSE),LEN(VLOOKUP($A235,csapatok!$A:$NN,CE$320,FALSE))-6),'csapat-ranglista'!$A:$FP,CE$321,FALSE)/8,VLOOKUP(VLOOKUP($A235,csapatok!$A:$NN,CE$320,FALSE),'csapat-ranglista'!$A:$FP,CE$321,FALSE)/4),0)</f>
        <v>0</v>
      </c>
      <c r="CF235" s="223">
        <f>IFERROR(IF(RIGHT(VLOOKUP($A235,csapatok!$A:$NN,CF$320,FALSE),5)="Csere",VLOOKUP(LEFT(VLOOKUP($A235,csapatok!$A:$NN,CF$320,FALSE),LEN(VLOOKUP($A235,csapatok!$A:$NN,CF$320,FALSE))-6),'csapat-ranglista'!$A:$FP,CF$321,FALSE)/8,VLOOKUP(VLOOKUP($A235,csapatok!$A:$NN,CF$320,FALSE),'csapat-ranglista'!$A:$FP,CF$321,FALSE)/4),0)</f>
        <v>0</v>
      </c>
      <c r="CG235" s="223">
        <f>IFERROR(IF(RIGHT(VLOOKUP($A235,csapatok!$A:$NN,CG$320,FALSE),5)="Csere",VLOOKUP(LEFT(VLOOKUP($A235,csapatok!$A:$NN,CG$320,FALSE),LEN(VLOOKUP($A235,csapatok!$A:$NN,CG$320,FALSE))-6),'csapat-ranglista'!$A:$FP,CG$321,FALSE)/8,VLOOKUP(VLOOKUP($A235,csapatok!$A:$NN,CG$320,FALSE),'csapat-ranglista'!$A:$FP,CG$321,FALSE)/4),0)</f>
        <v>0</v>
      </c>
      <c r="CH235" s="223">
        <f>IFERROR(IF(RIGHT(VLOOKUP($A235,csapatok!$A:$NN,CH$320,FALSE),5)="Csere",VLOOKUP(LEFT(VLOOKUP($A235,csapatok!$A:$NN,CH$320,FALSE),LEN(VLOOKUP($A235,csapatok!$A:$NN,CH$320,FALSE))-6),'csapat-ranglista'!$A:$FP,CH$321,FALSE)/8,VLOOKUP(VLOOKUP($A235,csapatok!$A:$NN,CH$320,FALSE),'csapat-ranglista'!$A:$FP,CH$321,FALSE)/4),0)</f>
        <v>0</v>
      </c>
      <c r="CI235" s="223">
        <f>IFERROR(IF(RIGHT(VLOOKUP($A235,csapatok!$A:$NN,CI$320,FALSE),5)="Csere",VLOOKUP(LEFT(VLOOKUP($A235,csapatok!$A:$NN,CI$320,FALSE),LEN(VLOOKUP($A235,csapatok!$A:$NN,CI$320,FALSE))-6),'csapat-ranglista'!$A:$FP,CI$321,FALSE)/8,VLOOKUP(VLOOKUP($A235,csapatok!$A:$NN,CI$320,FALSE),'csapat-ranglista'!$A:$FP,CI$321,FALSE)/4),0)</f>
        <v>0</v>
      </c>
      <c r="CJ235" s="224">
        <f>versenyek!$IQ$11*IFERROR(VLOOKUP(VLOOKUP($A235,versenyek!IP:IR,3,FALSE),szabalyok!$A$16:$B$23,2,FALSE)/4,0)</f>
        <v>0</v>
      </c>
      <c r="CK235" s="224">
        <f>versenyek!$IT$11*IFERROR(VLOOKUP(VLOOKUP($A235,versenyek!IS:IU,3,FALSE),szabalyok!$A$16:$B$23,2,FALSE)/4,0)</f>
        <v>0</v>
      </c>
      <c r="CL235" s="223">
        <f>IFERROR(IF(RIGHT(VLOOKUP($A235,csapatok!$A:$NN,CL$320,FALSE),5)="Csere",VLOOKUP(LEFT(VLOOKUP($A235,csapatok!$A:$NN,CL$320,FALSE),LEN(VLOOKUP($A235,csapatok!$A:$NN,CL$320,FALSE))-6),'csapat-ranglista'!$A:$FP,CL$321,FALSE)/8,VLOOKUP(VLOOKUP($A235,csapatok!$A:$NN,CL$320,FALSE),'csapat-ranglista'!$A:$FP,CL$321,FALSE)/4),0)</f>
        <v>0</v>
      </c>
      <c r="CM235" s="223">
        <f>IFERROR(IF(RIGHT(VLOOKUP($A235,csapatok!$A:$NN,CM$320,FALSE),5)="Csere",VLOOKUP(LEFT(VLOOKUP($A235,csapatok!$A:$NN,CM$320,FALSE),LEN(VLOOKUP($A235,csapatok!$A:$NN,CM$320,FALSE))-6),'csapat-ranglista'!$A:$FP,CM$321,FALSE)/8,VLOOKUP(VLOOKUP($A235,csapatok!$A:$NN,CM$320,FALSE),'csapat-ranglista'!$A:$FP,CM$321,FALSE)/4),0)</f>
        <v>0</v>
      </c>
      <c r="CN235" s="223">
        <f>IFERROR(IF(RIGHT(VLOOKUP($A235,csapatok!$A:$NN,CN$320,FALSE),5)="Csere",VLOOKUP(LEFT(VLOOKUP($A235,csapatok!$A:$NN,CN$320,FALSE),LEN(VLOOKUP($A235,csapatok!$A:$NN,CN$320,FALSE))-6),'csapat-ranglista'!$A:$FP,CN$321,FALSE)/8,VLOOKUP(VLOOKUP($A235,csapatok!$A:$NN,CN$320,FALSE),'csapat-ranglista'!$A:$FP,CN$321,FALSE)/4),0)</f>
        <v>0</v>
      </c>
      <c r="CO235" s="223">
        <f>IFERROR(IF(RIGHT(VLOOKUP($A235,csapatok!$A:$NN,CO$320,FALSE),5)="Csere",VLOOKUP(LEFT(VLOOKUP($A235,csapatok!$A:$NN,CO$320,FALSE),LEN(VLOOKUP($A235,csapatok!$A:$NN,CO$320,FALSE))-6),'csapat-ranglista'!$A:$FP,CO$321,FALSE)/8,VLOOKUP(VLOOKUP($A235,csapatok!$A:$NN,CO$320,FALSE),'csapat-ranglista'!$A:$FP,CO$321,FALSE)/4),0)</f>
        <v>0</v>
      </c>
      <c r="CP235" s="223">
        <f>IFERROR(IF(RIGHT(VLOOKUP($A235,csapatok!$A:$NN,CP$320,FALSE),5)="Csere",VLOOKUP(LEFT(VLOOKUP($A235,csapatok!$A:$NN,CP$320,FALSE),LEN(VLOOKUP($A235,csapatok!$A:$NN,CP$320,FALSE))-6),'csapat-ranglista'!$A:$FP,CP$321,FALSE)/8,VLOOKUP(VLOOKUP($A235,csapatok!$A:$NN,CP$320,FALSE),'csapat-ranglista'!$A:$FP,CP$321,FALSE)/4),0)</f>
        <v>0</v>
      </c>
      <c r="CQ235" s="223">
        <f>IFERROR(IF(RIGHT(VLOOKUP($A235,csapatok!$A:$NN,CQ$320,FALSE),5)="Csere",VLOOKUP(LEFT(VLOOKUP($A235,csapatok!$A:$NN,CQ$320,FALSE),LEN(VLOOKUP($A235,csapatok!$A:$NN,CQ$320,FALSE))-6),'csapat-ranglista'!$A:$FP,CQ$321,FALSE)/8,VLOOKUP(VLOOKUP($A235,csapatok!$A:$NN,CQ$320,FALSE),'csapat-ranglista'!$A:$FP,CQ$321,FALSE)/4),0)</f>
        <v>0</v>
      </c>
      <c r="CR235" s="223">
        <f>IFERROR(IF(RIGHT(VLOOKUP($A235,csapatok!$A:$NN,CR$320,FALSE),5)="Csere",VLOOKUP(LEFT(VLOOKUP($A235,csapatok!$A:$NN,CR$320,FALSE),LEN(VLOOKUP($A235,csapatok!$A:$NN,CR$320,FALSE))-6),'csapat-ranglista'!$A:$FP,CR$321,FALSE)/8,VLOOKUP(VLOOKUP($A235,csapatok!$A:$NN,CR$320,FALSE),'csapat-ranglista'!$A:$FP,CR$321,FALSE)/4),0)</f>
        <v>0</v>
      </c>
      <c r="CS235" s="223">
        <f>IFERROR(IF(RIGHT(VLOOKUP($A235,csapatok!$A:$NN,CS$320,FALSE),5)="Csere",VLOOKUP(LEFT(VLOOKUP($A235,csapatok!$A:$NN,CS$320,FALSE),LEN(VLOOKUP($A235,csapatok!$A:$NN,CS$320,FALSE))-6),'csapat-ranglista'!$A:$FP,CS$321,FALSE)/8,VLOOKUP(VLOOKUP($A235,csapatok!$A:$NN,CS$320,FALSE),'csapat-ranglista'!$A:$FP,CS$321,FALSE)/4),0)</f>
        <v>0</v>
      </c>
      <c r="CT235" s="223">
        <f>IFERROR(IF(RIGHT(VLOOKUP($A235,csapatok!$A:$NN,CT$320,FALSE),5)="Csere",VLOOKUP(LEFT(VLOOKUP($A235,csapatok!$A:$NN,CT$320,FALSE),LEN(VLOOKUP($A235,csapatok!$A:$NN,CT$320,FALSE))-6),'csapat-ranglista'!$A:$FP,CT$321,FALSE)/8,VLOOKUP(VLOOKUP($A235,csapatok!$A:$NN,CT$320,FALSE),'csapat-ranglista'!$A:$FP,CT$321,FALSE)/4),0)</f>
        <v>0</v>
      </c>
      <c r="CU235" s="223">
        <f>IFERROR(IF(RIGHT(VLOOKUP($A235,csapatok!$A:$NN,CU$320,FALSE),5)="Csere",VLOOKUP(LEFT(VLOOKUP($A235,csapatok!$A:$NN,CU$320,FALSE),LEN(VLOOKUP($A235,csapatok!$A:$NN,CU$320,FALSE))-6),'csapat-ranglista'!$A:$FP,CU$321,FALSE)/8,VLOOKUP(VLOOKUP($A235,csapatok!$A:$NN,CU$320,FALSE),'csapat-ranglista'!$A:$FP,CU$321,FALSE)/4),0)</f>
        <v>0</v>
      </c>
      <c r="CV235" s="223">
        <f>IFERROR(IF(RIGHT(VLOOKUP($A235,csapatok!$A:$NN,CV$320,FALSE),5)="Csere",VLOOKUP(LEFT(VLOOKUP($A235,csapatok!$A:$NN,CV$320,FALSE),LEN(VLOOKUP($A235,csapatok!$A:$NN,CV$320,FALSE))-6),'csapat-ranglista'!$A:$FP,CV$321,FALSE)/8,VLOOKUP(VLOOKUP($A235,csapatok!$A:$NN,CV$320,FALSE),'csapat-ranglista'!$A:$FP,CV$321,FALSE)/4),0)</f>
        <v>0</v>
      </c>
      <c r="CW235" s="223">
        <f>IFERROR(IF(RIGHT(VLOOKUP($A235,csapatok!$A:$NN,CW$320,FALSE),5)="Csere",VLOOKUP(LEFT(VLOOKUP($A235,csapatok!$A:$NN,CW$320,FALSE),LEN(VLOOKUP($A235,csapatok!$A:$NN,CW$320,FALSE))-6),'csapat-ranglista'!$A:$FP,CW$321,FALSE)/8,VLOOKUP(VLOOKUP($A235,csapatok!$A:$NN,CW$320,FALSE),'csapat-ranglista'!$A:$FP,CW$321,FALSE)/4),0)</f>
        <v>0</v>
      </c>
      <c r="CX235" s="223">
        <f>IFERROR(IF(RIGHT(VLOOKUP($A235,csapatok!$A:$NN,CX$320,FALSE),5)="Csere",VLOOKUP(LEFT(VLOOKUP($A235,csapatok!$A:$NN,CX$320,FALSE),LEN(VLOOKUP($A235,csapatok!$A:$NN,CX$320,FALSE))-6),'csapat-ranglista'!$A:$FP,CX$321,FALSE)/8,VLOOKUP(VLOOKUP($A235,csapatok!$A:$NN,CX$320,FALSE),'csapat-ranglista'!$A:$FP,CX$321,FALSE)/4),0)</f>
        <v>0</v>
      </c>
      <c r="CY235" s="223">
        <f>IFERROR(IF(RIGHT(VLOOKUP($A235,csapatok!$A:$NN,CY$320,FALSE),5)="Csere",VLOOKUP(LEFT(VLOOKUP($A235,csapatok!$A:$NN,CY$320,FALSE),LEN(VLOOKUP($A235,csapatok!$A:$NN,CY$320,FALSE))-6),'csapat-ranglista'!$A:$FP,CY$321,FALSE)/8,VLOOKUP(VLOOKUP($A235,csapatok!$A:$NN,CY$320,FALSE),'csapat-ranglista'!$A:$FP,CY$321,FALSE)/4),0)</f>
        <v>0</v>
      </c>
      <c r="CZ235" s="223">
        <f>IFERROR(IF(RIGHT(VLOOKUP($A235,csapatok!$A:$NN,CZ$320,FALSE),5)="Csere",VLOOKUP(LEFT(VLOOKUP($A235,csapatok!$A:$NN,CZ$320,FALSE),LEN(VLOOKUP($A235,csapatok!$A:$NN,CZ$320,FALSE))-6),'csapat-ranglista'!$A:$FP,CZ$321,FALSE)/8,VLOOKUP(VLOOKUP($A235,csapatok!$A:$NN,CZ$320,FALSE),'csapat-ranglista'!$A:$FP,CZ$321,FALSE)/4),0)</f>
        <v>0</v>
      </c>
      <c r="DA235" s="223">
        <f>IFERROR(IF(RIGHT(VLOOKUP($A235,csapatok!$A:$NN,DA$320,FALSE),5)="Csere",VLOOKUP(LEFT(VLOOKUP($A235,csapatok!$A:$NN,DA$320,FALSE),LEN(VLOOKUP($A235,csapatok!$A:$NN,DA$320,FALSE))-6),'csapat-ranglista'!$A:$FP,DA$321,FALSE)/8,VLOOKUP(VLOOKUP($A235,csapatok!$A:$NN,DA$320,FALSE),'csapat-ranglista'!$A:$FP,DA$321,FALSE)/4),0)</f>
        <v>0</v>
      </c>
      <c r="DB235" s="223">
        <f>IFERROR(IF(RIGHT(VLOOKUP($A235,csapatok!$A:$NN,DB$320,FALSE),5)="Csere",VLOOKUP(LEFT(VLOOKUP($A235,csapatok!$A:$NN,DB$320,FALSE),LEN(VLOOKUP($A235,csapatok!$A:$NN,DB$320,FALSE))-6),'csapat-ranglista'!$A:$FP,DB$321,FALSE)/8,VLOOKUP(VLOOKUP($A235,csapatok!$A:$NN,DB$320,FALSE),'csapat-ranglista'!$A:$FP,DB$321,FALSE)/4),0)</f>
        <v>0</v>
      </c>
      <c r="DC235" s="223">
        <f>IFERROR(IF(RIGHT(VLOOKUP($A235,csapatok!$A:$NN,DC$320,FALSE),5)="Csere",VLOOKUP(LEFT(VLOOKUP($A235,csapatok!$A:$NN,DC$320,FALSE),LEN(VLOOKUP($A235,csapatok!$A:$NN,DC$320,FALSE))-6),'csapat-ranglista'!$A:$FP,DC$321,FALSE)/8,VLOOKUP(VLOOKUP($A235,csapatok!$A:$NN,DC$320,FALSE),'csapat-ranglista'!$A:$FP,DC$321,FALSE)/4),0)</f>
        <v>0</v>
      </c>
      <c r="DD235" s="223">
        <f>IFERROR(IF(RIGHT(VLOOKUP($A235,csapatok!$A:$NN,DD$320,FALSE),5)="Csere",VLOOKUP(LEFT(VLOOKUP($A235,csapatok!$A:$NN,DD$320,FALSE),LEN(VLOOKUP($A235,csapatok!$A:$NN,DD$320,FALSE))-6),'csapat-ranglista'!$A:$FP,DD$321,FALSE)/8,VLOOKUP(VLOOKUP($A235,csapatok!$A:$NN,DD$320,FALSE),'csapat-ranglista'!$A:$FP,DD$321,FALSE)/4),0)</f>
        <v>0</v>
      </c>
      <c r="DE235" s="223">
        <f>IFERROR(IF(RIGHT(VLOOKUP($A235,csapatok!$A:$NN,DE$320,FALSE),5)="Csere",VLOOKUP(LEFT(VLOOKUP($A235,csapatok!$A:$NN,DE$320,FALSE),LEN(VLOOKUP($A235,csapatok!$A:$NN,DE$320,FALSE))-6),'csapat-ranglista'!$A:$FP,DE$321,FALSE)/8,VLOOKUP(VLOOKUP($A235,csapatok!$A:$NN,DE$320,FALSE),'csapat-ranglista'!$A:$FP,DE$321,FALSE)/4),0)</f>
        <v>0</v>
      </c>
      <c r="DF235" s="223">
        <f>IFERROR(IF(RIGHT(VLOOKUP($A235,csapatok!$A:$NN,DF$320,FALSE),5)="Csere",VLOOKUP(LEFT(VLOOKUP($A235,csapatok!$A:$NN,DF$320,FALSE),LEN(VLOOKUP($A235,csapatok!$A:$NN,DF$320,FALSE))-6),'csapat-ranglista'!$A:$FP,DF$321,FALSE)/8,VLOOKUP(VLOOKUP($A235,csapatok!$A:$NN,DF$320,FALSE),'csapat-ranglista'!$A:$FP,DF$321,FALSE)/4),0)</f>
        <v>0</v>
      </c>
      <c r="DG235" s="223">
        <f>IFERROR(IF(RIGHT(VLOOKUP($A235,csapatok!$A:$NN,DG$320,FALSE),5)="Csere",VLOOKUP(LEFT(VLOOKUP($A235,csapatok!$A:$NN,DG$320,FALSE),LEN(VLOOKUP($A235,csapatok!$A:$NN,DG$320,FALSE))-6),'csapat-ranglista'!$A:$FP,DG$321,FALSE)/8,VLOOKUP(VLOOKUP($A235,csapatok!$A:$NN,DG$320,FALSE),'csapat-ranglista'!$A:$FP,DG$321,FALSE)/4),0)</f>
        <v>0</v>
      </c>
      <c r="DH235" s="223">
        <f>IFERROR(IF(RIGHT(VLOOKUP($A235,csapatok!$A:$NN,DH$320,FALSE),5)="Csere",VLOOKUP(LEFT(VLOOKUP($A235,csapatok!$A:$NN,DH$320,FALSE),LEN(VLOOKUP($A235,csapatok!$A:$NN,DH$320,FALSE))-6),'csapat-ranglista'!$A:$FP,DH$321,FALSE)/8,VLOOKUP(VLOOKUP($A235,csapatok!$A:$NN,DH$320,FALSE),'csapat-ranglista'!$A:$FP,DH$321,FALSE)/4),0)</f>
        <v>0</v>
      </c>
      <c r="DI235" s="223">
        <f>IFERROR(IF(RIGHT(VLOOKUP($A235,csapatok!$A:$NN,DI$320,FALSE),5)="Csere",VLOOKUP(LEFT(VLOOKUP($A235,csapatok!$A:$NN,DI$320,FALSE),LEN(VLOOKUP($A235,csapatok!$A:$NN,DI$320,FALSE))-6),'csapat-ranglista'!$A:$FP,DI$321,FALSE)/8,VLOOKUP(VLOOKUP($A235,csapatok!$A:$NN,DI$320,FALSE),'csapat-ranglista'!$A:$FP,DI$321,FALSE)/4),0)</f>
        <v>0</v>
      </c>
      <c r="DJ235" s="223">
        <f>IFERROR(IF(RIGHT(VLOOKUP($A235,csapatok!$A:$NN,DJ$320,FALSE),5)="Csere",VLOOKUP(LEFT(VLOOKUP($A235,csapatok!$A:$NN,DJ$320,FALSE),LEN(VLOOKUP($A235,csapatok!$A:$NN,DJ$320,FALSE))-6),'csapat-ranglista'!$A:$FP,DJ$321,FALSE)/8,VLOOKUP(VLOOKUP($A235,csapatok!$A:$NN,DJ$320,FALSE),'csapat-ranglista'!$A:$FP,DJ$321,FALSE)/4),0)</f>
        <v>0</v>
      </c>
      <c r="DK235" s="223">
        <f>IFERROR(IF(RIGHT(VLOOKUP($A235,csapatok!$A:$NN,DK$320,FALSE),5)="Csere",VLOOKUP(LEFT(VLOOKUP($A235,csapatok!$A:$NN,DK$320,FALSE),LEN(VLOOKUP($A235,csapatok!$A:$NN,DK$320,FALSE))-6),'csapat-ranglista'!$A:$FP,DK$321,FALSE)/8,VLOOKUP(VLOOKUP($A235,csapatok!$A:$NN,DK$320,FALSE),'csapat-ranglista'!$A:$FP,DK$321,FALSE)/4),0)</f>
        <v>0</v>
      </c>
      <c r="DL235" s="223">
        <f>IFERROR(IF(RIGHT(VLOOKUP($A235,csapatok!$A:$NN,DL$320,FALSE),5)="Csere",VLOOKUP(LEFT(VLOOKUP($A235,csapatok!$A:$NN,DL$320,FALSE),LEN(VLOOKUP($A235,csapatok!$A:$NN,DL$320,FALSE))-6),'csapat-ranglista'!$A:$FP,DL$321,FALSE)/8,VLOOKUP(VLOOKUP($A235,csapatok!$A:$NN,DL$320,FALSE),'csapat-ranglista'!$A:$FP,DL$321,FALSE)/4),0)</f>
        <v>0</v>
      </c>
      <c r="DM235" s="223">
        <f>IFERROR(IF(RIGHT(VLOOKUP($A235,csapatok!$A:$NN,DM$320,FALSE),5)="Csere",VLOOKUP(LEFT(VLOOKUP($A235,csapatok!$A:$NN,DM$320,FALSE),LEN(VLOOKUP($A235,csapatok!$A:$NN,DM$320,FALSE))-6),'csapat-ranglista'!$A:$FP,DM$321,FALSE)/8,VLOOKUP(VLOOKUP($A235,csapatok!$A:$NN,DM$320,FALSE),'csapat-ranglista'!$A:$FP,DM$321,FALSE)/4),0)</f>
        <v>0</v>
      </c>
      <c r="DN235" s="223">
        <f>IFERROR(IF(RIGHT(VLOOKUP($A235,csapatok!$A:$NN,DN$320,FALSE),5)="Csere",VLOOKUP(LEFT(VLOOKUP($A235,csapatok!$A:$NN,DN$320,FALSE),LEN(VLOOKUP($A235,csapatok!$A:$NN,DN$320,FALSE))-6),'csapat-ranglista'!$A:$FP,DN$321,FALSE)/8,VLOOKUP(VLOOKUP($A235,csapatok!$A:$NN,DN$320,FALSE),'csapat-ranglista'!$A:$FP,DN$321,FALSE)/4),0)</f>
        <v>0</v>
      </c>
      <c r="DO235" s="224">
        <f>versenyek!$MF$11*IFERROR(VLOOKUP(VLOOKUP($A235,versenyek!ME:MG,3,FALSE),szabalyok!$A$16:$B$23,2,FALSE)/4,0)</f>
        <v>0</v>
      </c>
      <c r="DP235" s="224">
        <f>versenyek!$MI$11*IFERROR(VLOOKUP(VLOOKUP($A235,versenyek!MH:MJ,3,FALSE),szabalyok!$A$16:$B$23,2,FALSE)/4,0)</f>
        <v>0</v>
      </c>
      <c r="DQ235" s="223">
        <f>IFERROR(IF(RIGHT(VLOOKUP($A235,csapatok!$A:$NN,DQ$320,FALSE),5)="Csere",VLOOKUP(LEFT(VLOOKUP($A235,csapatok!$A:$NN,DQ$320,FALSE),LEN(VLOOKUP($A235,csapatok!$A:$NN,DQ$320,FALSE))-6),'csapat-ranglista'!$A:$FP,DQ$321,FALSE)/8,VLOOKUP(VLOOKUP($A235,csapatok!$A:$NN,DQ$320,FALSE),'csapat-ranglista'!$A:$FP,DQ$321,FALSE)/4),0)</f>
        <v>0</v>
      </c>
      <c r="DR235" s="223">
        <f>IFERROR(IF(RIGHT(VLOOKUP($A235,csapatok!$A:$NN,DR$320,FALSE),5)="Csere",VLOOKUP(LEFT(VLOOKUP($A235,csapatok!$A:$NN,DR$320,FALSE),LEN(VLOOKUP($A235,csapatok!$A:$NN,DR$320,FALSE))-6),'csapat-ranglista'!$A:$FP,DR$321,FALSE)/8,VLOOKUP(VLOOKUP($A235,csapatok!$A:$NN,DR$320,FALSE),'csapat-ranglista'!$A:$FP,DR$321,FALSE)/4),0)</f>
        <v>0</v>
      </c>
      <c r="DS235" s="223">
        <f>IFERROR(IF(RIGHT(VLOOKUP($A235,csapatok!$A:$NN,DS$320,FALSE),5)="Csere",VLOOKUP(LEFT(VLOOKUP($A235,csapatok!$A:$NN,DS$320,FALSE),LEN(VLOOKUP($A235,csapatok!$A:$NN,DS$320,FALSE))-6),'csapat-ranglista'!$A:$FP,DS$321,FALSE)/8,VLOOKUP(VLOOKUP($A235,csapatok!$A:$NN,DS$320,FALSE),'csapat-ranglista'!$A:$FP,DS$321,FALSE)/4),0)</f>
        <v>0</v>
      </c>
      <c r="DT235" s="223">
        <f>IFERROR(IF(RIGHT(VLOOKUP($A235,csapatok!$A:$NN,DT$320,FALSE),5)="Csere",VLOOKUP(LEFT(VLOOKUP($A235,csapatok!$A:$NN,DT$320,FALSE),LEN(VLOOKUP($A235,csapatok!$A:$NN,DT$320,FALSE))-6),'csapat-ranglista'!$A:$FP,DT$321,FALSE)/8,VLOOKUP(VLOOKUP($A235,csapatok!$A:$NN,DT$320,FALSE),'csapat-ranglista'!$A:$FP,DT$321,FALSE)/4),0)</f>
        <v>0</v>
      </c>
      <c r="DU235" s="223">
        <f>IFERROR(IF(RIGHT(VLOOKUP($A235,csapatok!$A:$NN,DU$320,FALSE),5)="Csere",VLOOKUP(LEFT(VLOOKUP($A235,csapatok!$A:$NN,DU$320,FALSE),LEN(VLOOKUP($A235,csapatok!$A:$NN,DU$320,FALSE))-6),'csapat-ranglista'!$A:$FP,DU$321,FALSE)/8,VLOOKUP(VLOOKUP($A235,csapatok!$A:$NN,DU$320,FALSE),'csapat-ranglista'!$A:$FP,DU$321,FALSE)/4),0)</f>
        <v>0</v>
      </c>
      <c r="DV235" s="223">
        <f>IFERROR(IF(RIGHT(VLOOKUP($A235,csapatok!$A:$NN,DV$320,FALSE),5)="Csere",VLOOKUP(LEFT(VLOOKUP($A235,csapatok!$A:$NN,DV$320,FALSE),LEN(VLOOKUP($A235,csapatok!$A:$NN,DV$320,FALSE))-6),'csapat-ranglista'!$A:$FP,DV$321,FALSE)/8,VLOOKUP(VLOOKUP($A235,csapatok!$A:$NN,DV$320,FALSE),'csapat-ranglista'!$A:$FP,DV$321,FALSE)/4),0)</f>
        <v>0</v>
      </c>
      <c r="DW235" s="223">
        <f>IFERROR(IF(RIGHT(VLOOKUP($A235,csapatok!$A:$NN,DW$320,FALSE),5)="Csere",VLOOKUP(LEFT(VLOOKUP($A235,csapatok!$A:$NN,DW$320,FALSE),LEN(VLOOKUP($A235,csapatok!$A:$NN,DW$320,FALSE))-6),'csapat-ranglista'!$A:$FP,DW$321,FALSE)/8,VLOOKUP(VLOOKUP($A235,csapatok!$A:$NN,DW$320,FALSE),'csapat-ranglista'!$A:$FP,DW$321,FALSE)/4),0)</f>
        <v>0</v>
      </c>
      <c r="DX235" s="223">
        <f>IFERROR(IF(RIGHT(VLOOKUP($A235,csapatok!$A:$NN,DX$320,FALSE),5)="Csere",VLOOKUP(LEFT(VLOOKUP($A235,csapatok!$A:$NN,DX$320,FALSE),LEN(VLOOKUP($A235,csapatok!$A:$NN,DX$320,FALSE))-6),'csapat-ranglista'!$A:$FP,DX$321,FALSE)/8,VLOOKUP(VLOOKUP($A235,csapatok!$A:$NN,DX$320,FALSE),'csapat-ranglista'!$A:$FP,DX$321,FALSE)/4),0)</f>
        <v>0</v>
      </c>
      <c r="DY235" s="223">
        <f>IFERROR(IF(RIGHT(VLOOKUP($A235,csapatok!$A:$NN,DY$320,FALSE),5)="Csere",VLOOKUP(LEFT(VLOOKUP($A235,csapatok!$A:$NN,DY$320,FALSE),LEN(VLOOKUP($A235,csapatok!$A:$NN,DY$320,FALSE))-6),'csapat-ranglista'!$A:$FP,DY$321,FALSE)/8,VLOOKUP(VLOOKUP($A235,csapatok!$A:$NN,DY$320,FALSE),'csapat-ranglista'!$A:$FP,DY$321,FALSE)/4),0)</f>
        <v>0</v>
      </c>
      <c r="DZ235" s="223">
        <f>IFERROR(IF(RIGHT(VLOOKUP($A235,csapatok!$A:$NN,DZ$320,FALSE),5)="Csere",VLOOKUP(LEFT(VLOOKUP($A235,csapatok!$A:$NN,DZ$320,FALSE),LEN(VLOOKUP($A235,csapatok!$A:$NN,DZ$320,FALSE))-6),'csapat-ranglista'!$A:$FP,DZ$321,FALSE)/8,VLOOKUP(VLOOKUP($A235,csapatok!$A:$NN,DZ$320,FALSE),'csapat-ranglista'!$A:$FP,DZ$321,FALSE)/4),0)</f>
        <v>0</v>
      </c>
      <c r="EA235" s="223">
        <f>IFERROR(IF(RIGHT(VLOOKUP($A235,csapatok!$A:$NN,EA$320,FALSE),5)="Csere",VLOOKUP(LEFT(VLOOKUP($A235,csapatok!$A:$NN,EA$320,FALSE),LEN(VLOOKUP($A235,csapatok!$A:$NN,EA$320,FALSE))-6),'csapat-ranglista'!$A:$FP,EA$321,FALSE)/8,VLOOKUP(VLOOKUP($A235,csapatok!$A:$NN,EA$320,FALSE),'csapat-ranglista'!$A:$FP,EA$321,FALSE)/4),0)</f>
        <v>0</v>
      </c>
      <c r="EB235" s="223">
        <f>IFERROR(IF(RIGHT(VLOOKUP($A235,csapatok!$A:$NN,EB$320,FALSE),5)="Csere",VLOOKUP(LEFT(VLOOKUP($A235,csapatok!$A:$NN,EB$320,FALSE),LEN(VLOOKUP($A235,csapatok!$A:$NN,EB$320,FALSE))-6),'csapat-ranglista'!$A:$FP,EB$321,FALSE)/8,VLOOKUP(VLOOKUP($A235,csapatok!$A:$NN,EB$320,FALSE),'csapat-ranglista'!$A:$FP,EB$321,FALSE)/4),0)</f>
        <v>0</v>
      </c>
      <c r="EC235" s="223">
        <f>IFERROR(IF(RIGHT(VLOOKUP($A235,csapatok!$A:$NN,EC$320,FALSE),5)="Csere",VLOOKUP(LEFT(VLOOKUP($A235,csapatok!$A:$NN,EC$320,FALSE),LEN(VLOOKUP($A235,csapatok!$A:$NN,EC$320,FALSE))-6),'csapat-ranglista'!$A:$FP,EC$321,FALSE)/8,VLOOKUP(VLOOKUP($A235,csapatok!$A:$NN,EC$320,FALSE),'csapat-ranglista'!$A:$FP,EC$321,FALSE)/4),0)</f>
        <v>0</v>
      </c>
      <c r="ED235" s="223">
        <f>IFERROR(IF(RIGHT(VLOOKUP($A235,csapatok!$A:$NN,ED$320,FALSE),5)="Csere",VLOOKUP(LEFT(VLOOKUP($A235,csapatok!$A:$NN,ED$320,FALSE),LEN(VLOOKUP($A235,csapatok!$A:$NN,ED$320,FALSE))-6),'csapat-ranglista'!$A:$FP,ED$321,FALSE)/8,VLOOKUP(VLOOKUP($A235,csapatok!$A:$NN,ED$320,FALSE),'csapat-ranglista'!$A:$FP,ED$321,FALSE)/4),0)</f>
        <v>0</v>
      </c>
      <c r="EE235" s="223">
        <f>IFERROR(IF(RIGHT(VLOOKUP($A235,csapatok!$A:$NN,EE$320,FALSE),5)="Csere",VLOOKUP(LEFT(VLOOKUP($A235,csapatok!$A:$NN,EE$320,FALSE),LEN(VLOOKUP($A235,csapatok!$A:$NN,EE$320,FALSE))-6),'csapat-ranglista'!$A:$FP,EE$321,FALSE)/8,VLOOKUP(VLOOKUP($A235,csapatok!$A:$NN,EE$320,FALSE),'csapat-ranglista'!$A:$FP,EE$321,FALSE)/4),0)</f>
        <v>0</v>
      </c>
      <c r="EF235" s="223">
        <f>IFERROR(IF(RIGHT(VLOOKUP($A235,csapatok!$A:$NN,EF$320,FALSE),5)="Csere",VLOOKUP(LEFT(VLOOKUP($A235,csapatok!$A:$NN,EF$320,FALSE),LEN(VLOOKUP($A235,csapatok!$A:$NN,EF$320,FALSE))-6),'csapat-ranglista'!$A:$FP,EF$321,FALSE)/8,VLOOKUP(VLOOKUP($A235,csapatok!$A:$NN,EF$320,FALSE),'csapat-ranglista'!$A:$FP,EF$321,FALSE)/4),0)</f>
        <v>0</v>
      </c>
      <c r="EG235" s="223">
        <f>IFERROR(IF(RIGHT(VLOOKUP($A235,csapatok!$A:$NN,EG$320,FALSE),5)="Csere",VLOOKUP(LEFT(VLOOKUP($A235,csapatok!$A:$NN,EG$320,FALSE),LEN(VLOOKUP($A235,csapatok!$A:$NN,EG$320,FALSE))-6),'csapat-ranglista'!$A:$FP,EG$321,FALSE)/8,VLOOKUP(VLOOKUP($A235,csapatok!$A:$NN,EG$320,FALSE),'csapat-ranglista'!$A:$FP,EG$321,FALSE)/4),0)</f>
        <v>0</v>
      </c>
      <c r="EH235" s="223">
        <f>IFERROR(IF(RIGHT(VLOOKUP($A235,csapatok!$A:$NN,EH$320,FALSE),5)="Csere",VLOOKUP(LEFT(VLOOKUP($A235,csapatok!$A:$NN,EH$320,FALSE),LEN(VLOOKUP($A235,csapatok!$A:$NN,EH$320,FALSE))-6),'csapat-ranglista'!$A:$FP,EH$321,FALSE)/8,VLOOKUP(VLOOKUP($A235,csapatok!$A:$NN,EH$320,FALSE),'csapat-ranglista'!$A:$FP,EH$321,FALSE)/4),0)</f>
        <v>0</v>
      </c>
      <c r="EI235" s="223">
        <f>IFERROR(IF(RIGHT(VLOOKUP($A235,csapatok!$A:$NN,EI$320,FALSE),5)="Csere",VLOOKUP(LEFT(VLOOKUP($A235,csapatok!$A:$NN,EI$320,FALSE),LEN(VLOOKUP($A235,csapatok!$A:$NN,EI$320,FALSE))-6),'csapat-ranglista'!$A:$FP,EI$321,FALSE)/8,VLOOKUP(VLOOKUP($A235,csapatok!$A:$NN,EI$320,FALSE),'csapat-ranglista'!$A:$FP,EI$321,FALSE)/4),0)</f>
        <v>0</v>
      </c>
      <c r="EJ235" s="223">
        <f>IFERROR(IF(RIGHT(VLOOKUP($A235,csapatok!$A:$NN,EJ$320,FALSE),5)="Csere",VLOOKUP(LEFT(VLOOKUP($A235,csapatok!$A:$NN,EJ$320,FALSE),LEN(VLOOKUP($A235,csapatok!$A:$NN,EJ$320,FALSE))-6),'csapat-ranglista'!$A:$FP,EJ$321,FALSE)/8,VLOOKUP(VLOOKUP($A235,csapatok!$A:$NN,EJ$320,FALSE),'csapat-ranglista'!$A:$FP,EJ$321,FALSE)/4),0)</f>
        <v>0</v>
      </c>
      <c r="EK235" s="223">
        <f>IFERROR(IF(RIGHT(VLOOKUP($A235,csapatok!$A:$NN,EK$320,FALSE),5)="Csere",VLOOKUP(LEFT(VLOOKUP($A235,csapatok!$A:$NN,EK$320,FALSE),LEN(VLOOKUP($A235,csapatok!$A:$NN,EK$320,FALSE))-6),'csapat-ranglista'!$A:$FP,EK$321,FALSE)/8,VLOOKUP(VLOOKUP($A235,csapatok!$A:$NN,EK$320,FALSE),'csapat-ranglista'!$A:$FP,EK$321,FALSE)/4),0)</f>
        <v>0</v>
      </c>
      <c r="EL235" s="223">
        <f>IFERROR(IF(RIGHT(VLOOKUP($A235,csapatok!$A:$NN,EL$320,FALSE),5)="Csere",VLOOKUP(LEFT(VLOOKUP($A235,csapatok!$A:$NN,EL$320,FALSE),LEN(VLOOKUP($A235,csapatok!$A:$NN,EL$320,FALSE))-6),'csapat-ranglista'!$A:$FP,EL$321,FALSE)/8,VLOOKUP(VLOOKUP($A235,csapatok!$A:$NN,EL$320,FALSE),'csapat-ranglista'!$A:$FP,EL$321,FALSE)/4),0)</f>
        <v>0</v>
      </c>
      <c r="EM235" s="223">
        <f>IFERROR(IF(RIGHT(VLOOKUP($A235,csapatok!$A:$NN,EM$320,FALSE),5)="Csere",VLOOKUP(LEFT(VLOOKUP($A235,csapatok!$A:$NN,EM$320,FALSE),LEN(VLOOKUP($A235,csapatok!$A:$NN,EM$320,FALSE))-6),'csapat-ranglista'!$A:$FP,EM$321,FALSE)/8,VLOOKUP(VLOOKUP($A235,csapatok!$A:$NN,EM$320,FALSE),'csapat-ranglista'!$A:$FP,EM$321,FALSE)/4),0)</f>
        <v>0</v>
      </c>
      <c r="EN235" s="223">
        <f>IFERROR(IF(RIGHT(VLOOKUP($A235,csapatok!$A:$NN,EN$320,FALSE),5)="Csere",VLOOKUP(LEFT(VLOOKUP($A235,csapatok!$A:$NN,EN$320,FALSE),LEN(VLOOKUP($A235,csapatok!$A:$NN,EN$320,FALSE))-6),'csapat-ranglista'!$A:$FP,EN$321,FALSE)/8,VLOOKUP(VLOOKUP($A235,csapatok!$A:$NN,EN$320,FALSE),'csapat-ranglista'!$A:$FP,EN$321,FALSE)/4),0)</f>
        <v>0</v>
      </c>
      <c r="EO235" s="223">
        <f>IFERROR(IF(RIGHT(VLOOKUP($A235,csapatok!$A:$NN,EO$320,FALSE),5)="Csere",VLOOKUP(LEFT(VLOOKUP($A235,csapatok!$A:$NN,EO$320,FALSE),LEN(VLOOKUP($A235,csapatok!$A:$NN,EO$320,FALSE))-6),'csapat-ranglista'!$A:$FP,EO$321,FALSE)/8,VLOOKUP(VLOOKUP($A235,csapatok!$A:$NN,EO$320,FALSE),'csapat-ranglista'!$A:$FP,EO$321,FALSE)/4),0)</f>
        <v>0</v>
      </c>
      <c r="EP235" s="223">
        <f>IFERROR(IF(RIGHT(VLOOKUP($A235,csapatok!$A:$NN,EP$320,FALSE),5)="Csere",VLOOKUP(LEFT(VLOOKUP($A235,csapatok!$A:$NN,EP$320,FALSE),LEN(VLOOKUP($A235,csapatok!$A:$NN,EP$320,FALSE))-6),'csapat-ranglista'!$A:$FP,EP$321,FALSE)/8,VLOOKUP(VLOOKUP($A235,csapatok!$A:$NN,EP$320,FALSE),'csapat-ranglista'!$A:$FP,EP$321,FALSE)/4),0)</f>
        <v>0</v>
      </c>
      <c r="EQ235" s="223">
        <f>IFERROR(IF(RIGHT(VLOOKUP($A235,csapatok!$A:$NN,EQ$320,FALSE),5)="Csere",VLOOKUP(LEFT(VLOOKUP($A235,csapatok!$A:$NN,EQ$320,FALSE),LEN(VLOOKUP($A235,csapatok!$A:$NN,EQ$320,FALSE))-6),'csapat-ranglista'!$A:$FP,EQ$321,FALSE)/8,VLOOKUP(VLOOKUP($A235,csapatok!$A:$NN,EQ$320,FALSE),'csapat-ranglista'!$A:$FP,EQ$321,FALSE)/4),0)</f>
        <v>0</v>
      </c>
      <c r="ER235" s="223">
        <f>IFERROR(IF(RIGHT(VLOOKUP($A235,csapatok!$A:$NN,ER$320,FALSE),5)="Csere",VLOOKUP(LEFT(VLOOKUP($A235,csapatok!$A:$NN,ER$320,FALSE),LEN(VLOOKUP($A235,csapatok!$A:$NN,ER$320,FALSE))-6),'csapat-ranglista'!$A:$FP,ER$321,FALSE)/8,VLOOKUP(VLOOKUP($A235,csapatok!$A:$NN,ER$320,FALSE),'csapat-ranglista'!$A:$FP,ER$321,FALSE)/4),0)</f>
        <v>0</v>
      </c>
      <c r="ES235" s="223">
        <f>IFERROR(IF(RIGHT(VLOOKUP($A235,csapatok!$A:$NN,ES$320,FALSE),5)="Csere",VLOOKUP(LEFT(VLOOKUP($A235,csapatok!$A:$NN,ES$320,FALSE),LEN(VLOOKUP($A235,csapatok!$A:$NN,ES$320,FALSE))-6),'csapat-ranglista'!$A:$FP,ES$321,FALSE)/8,VLOOKUP(VLOOKUP($A235,csapatok!$A:$NN,ES$320,FALSE),'csapat-ranglista'!$A:$FP,ES$321,FALSE)/4),0)</f>
        <v>0</v>
      </c>
      <c r="ET235" s="223">
        <f>IFERROR(IF(RIGHT(VLOOKUP($A235,csapatok!$A:$NN,ET$320,FALSE),5)="Csere",VLOOKUP(LEFT(VLOOKUP($A235,csapatok!$A:$NN,ET$320,FALSE),LEN(VLOOKUP($A235,csapatok!$A:$NN,ET$320,FALSE))-6),'csapat-ranglista'!$A:$FP,ET$321,FALSE)/8,VLOOKUP(VLOOKUP($A235,csapatok!$A:$NN,ET$320,FALSE),'csapat-ranglista'!$A:$FP,ET$321,FALSE)/4),0)</f>
        <v>0</v>
      </c>
      <c r="EU235" s="223">
        <f>IFERROR(IF(RIGHT(VLOOKUP($A235,csapatok!$A:$NN,EU$320,FALSE),5)="Csere",VLOOKUP(LEFT(VLOOKUP($A235,csapatok!$A:$NN,EU$320,FALSE),LEN(VLOOKUP($A235,csapatok!$A:$NN,EU$320,FALSE))-6),'csapat-ranglista'!$A:$FP,EU$321,FALSE)/8,VLOOKUP(VLOOKUP($A235,csapatok!$A:$NN,EU$320,FALSE),'csapat-ranglista'!$A:$FP,EU$321,FALSE)/4),0)</f>
        <v>0</v>
      </c>
      <c r="EV235" s="223">
        <f>IFERROR(IF(RIGHT(VLOOKUP($A235,csapatok!$A:$NN,EV$320,FALSE),5)="Csere",VLOOKUP(LEFT(VLOOKUP($A235,csapatok!$A:$NN,EV$320,FALSE),LEN(VLOOKUP($A235,csapatok!$A:$NN,EV$320,FALSE))-6),'csapat-ranglista'!$A:$FP,EV$321,FALSE)/8,VLOOKUP(VLOOKUP($A235,csapatok!$A:$NN,EV$320,FALSE),'csapat-ranglista'!$A:$FP,EV$321,FALSE)/4),0)</f>
        <v>0</v>
      </c>
      <c r="EW235" s="223">
        <f>IFERROR(IF(RIGHT(VLOOKUP($A235,csapatok!$A:$NN,EW$320,FALSE),5)="Csere",VLOOKUP(LEFT(VLOOKUP($A235,csapatok!$A:$NN,EW$320,FALSE),LEN(VLOOKUP($A235,csapatok!$A:$NN,EW$320,FALSE))-6),'csapat-ranglista'!$A:$FP,EW$321,FALSE)/8,VLOOKUP(VLOOKUP($A235,csapatok!$A:$NN,EW$320,FALSE),'csapat-ranglista'!$A:$FP,EW$321,FALSE)/4),0)</f>
        <v>0</v>
      </c>
      <c r="EX235" s="223">
        <f>IFERROR(IF(RIGHT(VLOOKUP($A235,csapatok!$A:$NN,EX$320,FALSE),5)="Csere",VLOOKUP(LEFT(VLOOKUP($A235,csapatok!$A:$NN,EX$320,FALSE),LEN(VLOOKUP($A235,csapatok!$A:$NN,EX$320,FALSE))-6),'csapat-ranglista'!$A:$FP,EX$321,FALSE)/8,VLOOKUP(VLOOKUP($A235,csapatok!$A:$NN,EX$320,FALSE),'csapat-ranglista'!$A:$FP,EX$321,FALSE)/4),0)</f>
        <v>0</v>
      </c>
      <c r="EY235" s="223">
        <f>IFERROR(IF(RIGHT(VLOOKUP($A235,csapatok!$A:$NN,EY$320,FALSE),5)="Csere",VLOOKUP(LEFT(VLOOKUP($A235,csapatok!$A:$NN,EY$320,FALSE),LEN(VLOOKUP($A235,csapatok!$A:$NN,EY$320,FALSE))-6),'csapat-ranglista'!$A:$FP,EY$321,FALSE)/8,VLOOKUP(VLOOKUP($A235,csapatok!$A:$NN,EY$320,FALSE),'csapat-ranglista'!$A:$FP,EY$321,FALSE)/4),0)</f>
        <v>0</v>
      </c>
      <c r="EZ235" s="223">
        <f>IFERROR(IF(RIGHT(VLOOKUP($A235,csapatok!$A:$NN,EZ$320,FALSE),5)="Csere",VLOOKUP(LEFT(VLOOKUP($A235,csapatok!$A:$NN,EZ$320,FALSE),LEN(VLOOKUP($A235,csapatok!$A:$NN,EZ$320,FALSE))-6),'csapat-ranglista'!$A:$FP,EZ$321,FALSE)/8,VLOOKUP(VLOOKUP($A235,csapatok!$A:$NN,EZ$320,FALSE),'csapat-ranglista'!$A:$FP,EZ$321,FALSE)/4),0)</f>
        <v>0</v>
      </c>
      <c r="FA235" s="223">
        <f>IFERROR(IF(RIGHT(VLOOKUP($A235,csapatok!$A:$NN,FA$320,FALSE),5)="Csere",VLOOKUP(LEFT(VLOOKUP($A235,csapatok!$A:$NN,FA$320,FALSE),LEN(VLOOKUP($A235,csapatok!$A:$NN,FA$320,FALSE))-6),'csapat-ranglista'!$A:$FP,FA$321,FALSE)/8,VLOOKUP(VLOOKUP($A235,csapatok!$A:$NN,FA$320,FALSE),'csapat-ranglista'!$A:$FP,FA$321,FALSE)/4),0)</f>
        <v>0</v>
      </c>
      <c r="FB235" s="223">
        <f>IFERROR(IF(RIGHT(VLOOKUP($A235,csapatok!$A:$NN,FB$320,FALSE),5)="Csere",VLOOKUP(LEFT(VLOOKUP($A235,csapatok!$A:$NN,FB$320,FALSE),LEN(VLOOKUP($A235,csapatok!$A:$NN,FB$320,FALSE))-6),'csapat-ranglista'!$A:$FP,FB$321,FALSE)/8,VLOOKUP(VLOOKUP($A235,csapatok!$A:$NN,FB$320,FALSE),'csapat-ranglista'!$A:$FP,FB$321,FALSE)/4),0)</f>
        <v>0</v>
      </c>
      <c r="FC235" s="223">
        <f>IFERROR(IF(RIGHT(VLOOKUP($A235,csapatok!$A:$NN,FC$320,FALSE),5)="Csere",VLOOKUP(LEFT(VLOOKUP($A235,csapatok!$A:$NN,FC$320,FALSE),LEN(VLOOKUP($A235,csapatok!$A:$NN,FC$320,FALSE))-6),'csapat-ranglista'!$A:$FP,FC$321,FALSE)/8,VLOOKUP(VLOOKUP($A235,csapatok!$A:$NN,FC$320,FALSE),'csapat-ranglista'!$A:$FP,FC$321,FALSE)/4),0)</f>
        <v>0</v>
      </c>
      <c r="FD235" s="224">
        <f>versenyek!$QY$11*IFERROR(VLOOKUP(VLOOKUP($A235,versenyek!QX:QZ,3,FALSE),szabalyok!$A$16:$B$23,2,FALSE)/4,0)</f>
        <v>0</v>
      </c>
      <c r="FE235" s="224">
        <f>versenyek!$RB$11*IFERROR(VLOOKUP(VLOOKUP($A235,versenyek!RA:RC,3,FALSE),szabalyok!$A$16:$B$23,2,FALSE)/4,0)</f>
        <v>0</v>
      </c>
      <c r="FF235" s="223">
        <f>IFERROR(IF(RIGHT(VLOOKUP($A235,csapatok!$A:$NN,FF$320,FALSE),5)="Csere",VLOOKUP(LEFT(VLOOKUP($A235,csapatok!$A:$NN,FF$320,FALSE),LEN(VLOOKUP($A235,csapatok!$A:$NN,FF$320,FALSE))-6),'csapat-ranglista'!$A:$FP,FF$321,FALSE)/8,VLOOKUP(VLOOKUP($A235,csapatok!$A:$NN,FF$320,FALSE),'csapat-ranglista'!$A:$FP,FF$321,FALSE)/4),0)</f>
        <v>0</v>
      </c>
      <c r="FG235" s="223">
        <f>IFERROR(IF(RIGHT(VLOOKUP($A235,csapatok!$A:$NN,FG$320,FALSE),5)="Csere",VLOOKUP(LEFT(VLOOKUP($A235,csapatok!$A:$NN,FG$320,FALSE),LEN(VLOOKUP($A235,csapatok!$A:$NN,FG$320,FALSE))-6),'csapat-ranglista'!$A:$FP,FG$321,FALSE)/8,VLOOKUP(VLOOKUP($A235,csapatok!$A:$NN,FG$320,FALSE),'csapat-ranglista'!$A:$FP,FG$321,FALSE)/4),0)</f>
        <v>0</v>
      </c>
      <c r="FH235" s="223">
        <f>IFERROR(IF(RIGHT(VLOOKUP($A235,csapatok!$A:$NN,FH$320,FALSE),5)="Csere",VLOOKUP(LEFT(VLOOKUP($A235,csapatok!$A:$NN,FH$320,FALSE),LEN(VLOOKUP($A235,csapatok!$A:$NN,FH$320,FALSE))-6),'csapat-ranglista'!$A:$FP,FH$321,FALSE)/8,VLOOKUP(VLOOKUP($A235,csapatok!$A:$NN,FH$320,FALSE),'csapat-ranglista'!$A:$FP,FH$321,FALSE)/4),0)</f>
        <v>0</v>
      </c>
      <c r="FI235" s="223">
        <f>IFERROR(IF(RIGHT(VLOOKUP($A235,csapatok!$A:$NN,FI$320,FALSE),5)="Csere",VLOOKUP(LEFT(VLOOKUP($A235,csapatok!$A:$NN,FI$320,FALSE),LEN(VLOOKUP($A235,csapatok!$A:$NN,FI$320,FALSE))-6),'csapat-ranglista'!$A:$FP,FI$321,FALSE)/8,VLOOKUP(VLOOKUP($A235,csapatok!$A:$NN,FI$320,FALSE),'csapat-ranglista'!$A:$FP,FI$321,FALSE)/4),0)</f>
        <v>0</v>
      </c>
      <c r="FJ235" s="223">
        <f>IFERROR(IF(RIGHT(VLOOKUP($A235,csapatok!$A:$NN,FJ$320,FALSE),5)="Csere",VLOOKUP(LEFT(VLOOKUP($A235,csapatok!$A:$NN,FJ$320,FALSE),LEN(VLOOKUP($A235,csapatok!$A:$NN,FJ$320,FALSE))-6),'csapat-ranglista'!$A:$FP,FJ$321,FALSE)/8,VLOOKUP(VLOOKUP($A235,csapatok!$A:$NN,FJ$320,FALSE),'csapat-ranglista'!$A:$FP,FJ$321,FALSE)/4),0)</f>
        <v>0</v>
      </c>
      <c r="FK235" s="223">
        <f>IFERROR(IF(RIGHT(VLOOKUP($A235,csapatok!$A:$NN,FK$320,FALSE),5)="Csere",VLOOKUP(LEFT(VLOOKUP($A235,csapatok!$A:$NN,FK$320,FALSE),LEN(VLOOKUP($A235,csapatok!$A:$NN,FK$320,FALSE))-6),'csapat-ranglista'!$A:$FP,FK$321,FALSE)/8,VLOOKUP(VLOOKUP($A235,csapatok!$A:$NN,FK$320,FALSE),'csapat-ranglista'!$A:$FP,FK$321,FALSE)/4),0)</f>
        <v>0</v>
      </c>
      <c r="FL235" s="223">
        <f>IFERROR(IF(RIGHT(VLOOKUP($A235,csapatok!$A:$NN,FL$320,FALSE),5)="Csere",VLOOKUP(LEFT(VLOOKUP($A235,csapatok!$A:$NN,FL$320,FALSE),LEN(VLOOKUP($A235,csapatok!$A:$NN,FL$320,FALSE))-6),'csapat-ranglista'!$A:$FP,FL$321,FALSE)/8,VLOOKUP(VLOOKUP($A235,csapatok!$A:$NN,FL$320,FALSE),'csapat-ranglista'!$A:$FP,FL$321,FALSE)/4),0)</f>
        <v>0</v>
      </c>
      <c r="FM235" s="223">
        <f>IFERROR(IF(RIGHT(VLOOKUP($A235,csapatok!$A:$NN,FM$320,FALSE),5)="Csere",VLOOKUP(LEFT(VLOOKUP($A235,csapatok!$A:$NN,FM$320,FALSE),LEN(VLOOKUP($A235,csapatok!$A:$NN,FM$320,FALSE))-6),'csapat-ranglista'!$A:$FP,FM$321,FALSE)/8,VLOOKUP(VLOOKUP($A235,csapatok!$A:$NN,FM$320,FALSE),'csapat-ranglista'!$A:$FP,FM$321,FALSE)/4),0)</f>
        <v>0</v>
      </c>
      <c r="FN235" s="223">
        <f>IFERROR(IF(RIGHT(VLOOKUP($A235,csapatok!$A:$NN,FN$320,FALSE),5)="Csere",VLOOKUP(LEFT(VLOOKUP($A235,csapatok!$A:$NN,FN$320,FALSE),LEN(VLOOKUP($A235,csapatok!$A:$NN,FN$320,FALSE))-6),'csapat-ranglista'!$A:$FP,FN$321,FALSE)/8,VLOOKUP(VLOOKUP($A235,csapatok!$A:$NN,FN$320,FALSE),'csapat-ranglista'!$A:$FP,FN$321,FALSE)/4),0)</f>
        <v>0</v>
      </c>
      <c r="FO235" s="223">
        <f>IFERROR(IF(RIGHT(VLOOKUP($A235,csapatok!$A:$NN,FO$320,FALSE),5)="Csere",VLOOKUP(LEFT(VLOOKUP($A235,csapatok!$A:$NN,FO$320,FALSE),LEN(VLOOKUP($A235,csapatok!$A:$NN,FO$320,FALSE))-6),'csapat-ranglista'!$A:$FP,FO$321,FALSE)/8,VLOOKUP(VLOOKUP($A235,csapatok!$A:$NN,FO$320,FALSE),'csapat-ranglista'!$A:$FP,FO$321,FALSE)/4),0)</f>
        <v>0</v>
      </c>
      <c r="FP235" s="223">
        <f>IFERROR(IF(RIGHT(VLOOKUP($A235,csapatok!$A:$NN,FP$320,FALSE),5)="Csere",VLOOKUP(LEFT(VLOOKUP($A235,csapatok!$A:$NN,FP$320,FALSE),LEN(VLOOKUP($A235,csapatok!$A:$NN,FP$320,FALSE))-6),'csapat-ranglista'!$A:$FP,FP$321,FALSE)/8,VLOOKUP(VLOOKUP($A235,csapatok!$A:$NN,FP$320,FALSE),'csapat-ranglista'!$A:$FP,FP$321,FALSE)/4),0)</f>
        <v>0</v>
      </c>
      <c r="FQ235" s="223">
        <f>IFERROR(IF(RIGHT(VLOOKUP($A235,csapatok!$A:$NN,FQ$320,FALSE),5)="Csere",VLOOKUP(LEFT(VLOOKUP($A235,csapatok!$A:$NN,FQ$320,FALSE),LEN(VLOOKUP($A235,csapatok!$A:$NN,FQ$320,FALSE))-6),'csapat-ranglista'!$A:$FP,FQ$321,FALSE)/8,VLOOKUP(VLOOKUP($A235,csapatok!$A:$NN,FQ$320,FALSE),'csapat-ranglista'!$A:$FP,FQ$321,FALSE)/4),0)</f>
        <v>0</v>
      </c>
      <c r="FR235" s="223">
        <f>IFERROR(IF(RIGHT(VLOOKUP($A235,csapatok!$A:$NN,FR$320,FALSE),5)="Csere",VLOOKUP(LEFT(VLOOKUP($A235,csapatok!$A:$NN,FR$320,FALSE),LEN(VLOOKUP($A235,csapatok!$A:$NN,FR$320,FALSE))-6),'csapat-ranglista'!$A:$FP,FR$321,FALSE)/8,VLOOKUP(VLOOKUP($A235,csapatok!$A:$NN,FR$320,FALSE),'csapat-ranglista'!$A:$FP,FR$321,FALSE)/4),0)</f>
        <v>0</v>
      </c>
      <c r="FS235" s="223">
        <f>IFERROR(IF(RIGHT(VLOOKUP($A235,csapatok!$A:$NN,FS$320,FALSE),5)="Csere",VLOOKUP(LEFT(VLOOKUP($A235,csapatok!$A:$NN,FS$320,FALSE),LEN(VLOOKUP($A235,csapatok!$A:$NN,FS$320,FALSE))-6),'csapat-ranglista'!$A:$FP,FS$321,FALSE)/8,VLOOKUP(VLOOKUP($A235,csapatok!$A:$NN,FS$320,FALSE),'csapat-ranglista'!$A:$FP,FS$321,FALSE)/4),0)</f>
        <v>0</v>
      </c>
      <c r="FT235" s="223">
        <f>IFERROR(IF(RIGHT(VLOOKUP($A235,csapatok!$A:$NN,FT$320,FALSE),5)="Csere",VLOOKUP(LEFT(VLOOKUP($A235,csapatok!$A:$NN,FT$320,FALSE),LEN(VLOOKUP($A235,csapatok!$A:$NN,FT$320,FALSE))-6),'csapat-ranglista'!$A:$FP,FT$321,FALSE)/8,VLOOKUP(VLOOKUP($A235,csapatok!$A:$NN,FT$320,FALSE),'csapat-ranglista'!$A:$FP,FT$321,FALSE)/4),0)</f>
        <v>0</v>
      </c>
      <c r="FU235" s="223">
        <f>IFERROR(IF(RIGHT(VLOOKUP($A235,csapatok!$A:$NN,FU$320,FALSE),5)="Csere",VLOOKUP(LEFT(VLOOKUP($A235,csapatok!$A:$NN,FU$320,FALSE),LEN(VLOOKUP($A235,csapatok!$A:$NN,FU$320,FALSE))-6),'csapat-ranglista'!$A:$FP,FU$321,FALSE)/8,VLOOKUP(VLOOKUP($A235,csapatok!$A:$NN,FU$320,FALSE),'csapat-ranglista'!$A:$FP,FU$321,FALSE)/4),0)</f>
        <v>0</v>
      </c>
      <c r="FV235" s="223">
        <f>IFERROR(IF(RIGHT(VLOOKUP($A235,csapatok!$A:$NN,FV$320,FALSE),5)="Csere",VLOOKUP(LEFT(VLOOKUP($A235,csapatok!$A:$NN,FV$320,FALSE),LEN(VLOOKUP($A235,csapatok!$A:$NN,FV$320,FALSE))-6),'csapat-ranglista'!$A:$FP,FV$321,FALSE)/8,VLOOKUP(VLOOKUP($A235,csapatok!$A:$NN,FV$320,FALSE),'csapat-ranglista'!$A:$FP,FV$321,FALSE)/4),0)</f>
        <v>0</v>
      </c>
      <c r="FW235" s="223">
        <f>IFERROR(IF(RIGHT(VLOOKUP($A235,csapatok!$A:$NN,FW$320,FALSE),5)="Csere",VLOOKUP(LEFT(VLOOKUP($A235,csapatok!$A:$NN,FW$320,FALSE),LEN(VLOOKUP($A235,csapatok!$A:$NN,FW$320,FALSE))-6),'csapat-ranglista'!$A:$FP,FW$321,FALSE)/8,VLOOKUP(VLOOKUP($A235,csapatok!$A:$NN,FW$320,FALSE),'csapat-ranglista'!$A:$FP,FW$321,FALSE)/4),0)</f>
        <v>0</v>
      </c>
      <c r="FX235" s="223">
        <f>IFERROR(IF(RIGHT(VLOOKUP($A235,csapatok!$A:$NN,FX$320,FALSE),5)="Csere",VLOOKUP(LEFT(VLOOKUP($A235,csapatok!$A:$NN,FX$320,FALSE),LEN(VLOOKUP($A235,csapatok!$A:$NN,FX$320,FALSE))-6),'csapat-ranglista'!$A:$FP,FX$321,FALSE)/8,VLOOKUP(VLOOKUP($A235,csapatok!$A:$NN,FX$320,FALSE),'csapat-ranglista'!$A:$FP,FX$321,FALSE)/4),0)</f>
        <v>0</v>
      </c>
      <c r="FY235" s="223">
        <f>IFERROR(IF(RIGHT(VLOOKUP($A235,csapatok!$A:$NN,FY$320,FALSE),5)="Csere",VLOOKUP(LEFT(VLOOKUP($A235,csapatok!$A:$NN,FY$320,FALSE),LEN(VLOOKUP($A235,csapatok!$A:$NN,FY$320,FALSE))-6),'csapat-ranglista'!$A:$FP,FY$321,FALSE)/8,VLOOKUP(VLOOKUP($A235,csapatok!$A:$NN,FY$320,FALSE),'csapat-ranglista'!$A:$FP,FY$321,FALSE)/4),0)</f>
        <v>0</v>
      </c>
      <c r="FZ235" s="223">
        <f>IFERROR(IF(RIGHT(VLOOKUP($A235,csapatok!$A:$NN,FZ$320,FALSE),5)="Csere",VLOOKUP(LEFT(VLOOKUP($A235,csapatok!$A:$NN,FZ$320,FALSE),LEN(VLOOKUP($A235,csapatok!$A:$NN,FZ$320,FALSE))-6),'csapat-ranglista'!$A:$FP,FZ$321,FALSE)/8,VLOOKUP(VLOOKUP($A235,csapatok!$A:$NN,FZ$320,FALSE),'csapat-ranglista'!$A:$FP,FZ$321,FALSE)/4),0)</f>
        <v>0</v>
      </c>
      <c r="GA235" s="223">
        <f>IFERROR(IF(RIGHT(VLOOKUP($A235,csapatok!$A:$NN,GA$320,FALSE),5)="Csere",VLOOKUP(LEFT(VLOOKUP($A235,csapatok!$A:$NN,GA$320,FALSE),LEN(VLOOKUP($A235,csapatok!$A:$NN,GA$320,FALSE))-6),'csapat-ranglista'!$A:$FP,GA$321,FALSE)/8,VLOOKUP(VLOOKUP($A235,csapatok!$A:$NN,GA$320,FALSE),'csapat-ranglista'!$A:$FP,GA$321,FALSE)/4),0)</f>
        <v>0</v>
      </c>
      <c r="GB235" s="223">
        <f>IFERROR(IF(RIGHT(VLOOKUP($A235,csapatok!$A:$NN,GB$320,FALSE),5)="Csere",VLOOKUP(LEFT(VLOOKUP($A235,csapatok!$A:$NN,GB$320,FALSE),LEN(VLOOKUP($A235,csapatok!$A:$NN,GB$320,FALSE))-6),'csapat-ranglista'!$A:$FP,GB$321,FALSE)/8,VLOOKUP(VLOOKUP($A235,csapatok!$A:$NN,GB$320,FALSE),'csapat-ranglista'!$A:$FP,GB$321,FALSE)/4),0)</f>
        <v>0</v>
      </c>
      <c r="GC235" s="223">
        <f>IFERROR(IF(RIGHT(VLOOKUP($A235,csapatok!$A:$NN,GC$320,FALSE),5)="Csere",VLOOKUP(LEFT(VLOOKUP($A235,csapatok!$A:$NN,GC$320,FALSE),LEN(VLOOKUP($A235,csapatok!$A:$NN,GC$320,FALSE))-6),'csapat-ranglista'!$A:$FP,GC$321,FALSE)/8,VLOOKUP(VLOOKUP($A235,csapatok!$A:$NN,GC$320,FALSE),'csapat-ranglista'!$A:$FP,GC$321,FALSE)/4),0)</f>
        <v>0</v>
      </c>
      <c r="GD235" s="247">
        <f>SUM(EQ235:GC235)</f>
        <v>0</v>
      </c>
    </row>
    <row r="236" spans="1:186">
      <c r="A236" s="32" t="s">
        <v>147</v>
      </c>
      <c r="B236" s="131">
        <v>28528</v>
      </c>
      <c r="C236" s="131" t="str">
        <f>IF(B236=0,"",IF(B236&lt;$C$1,"felnőtt","ifi"))</f>
        <v>felnőtt</v>
      </c>
      <c r="D236" s="32" t="s">
        <v>9</v>
      </c>
      <c r="E236" s="45">
        <v>6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f>IFERROR(IF(RIGHT(VLOOKUP($A236,csapatok!$A:$BL,X$320,FALSE),5)="Csere",VLOOKUP(LEFT(VLOOKUP($A236,csapatok!$A:$BL,X$320,FALSE),LEN(VLOOKUP($A236,csapatok!$A:$BL,X$320,FALSE))-6),'csapat-ranglista'!$A:$FP,X$321,FALSE)/8,VLOOKUP(VLOOKUP($A236,csapatok!$A:$BL,X$320,FALSE),'csapat-ranglista'!$A:$FP,X$321,FALSE)/4),0)</f>
        <v>0</v>
      </c>
      <c r="Y236" s="32">
        <f>IFERROR(IF(RIGHT(VLOOKUP($A236,csapatok!$A:$BL,Y$320,FALSE),5)="Csere",VLOOKUP(LEFT(VLOOKUP($A236,csapatok!$A:$BL,Y$320,FALSE),LEN(VLOOKUP($A236,csapatok!$A:$BL,Y$320,FALSE))-6),'csapat-ranglista'!$A:$FP,Y$321,FALSE)/8,VLOOKUP(VLOOKUP($A236,csapatok!$A:$BL,Y$320,FALSE),'csapat-ranglista'!$A:$FP,Y$321,FALSE)/4),0)</f>
        <v>0</v>
      </c>
      <c r="Z236" s="32">
        <f>IFERROR(IF(RIGHT(VLOOKUP($A236,csapatok!$A:$BL,Z$320,FALSE),5)="Csere",VLOOKUP(LEFT(VLOOKUP($A236,csapatok!$A:$BL,Z$320,FALSE),LEN(VLOOKUP($A236,csapatok!$A:$BL,Z$320,FALSE))-6),'csapat-ranglista'!$A:$FP,Z$321,FALSE)/8,VLOOKUP(VLOOKUP($A236,csapatok!$A:$BL,Z$320,FALSE),'csapat-ranglista'!$A:$FP,Z$321,FALSE)/4),0)</f>
        <v>0</v>
      </c>
      <c r="AA236" s="32">
        <f>IFERROR(IF(RIGHT(VLOOKUP($A236,csapatok!$A:$BL,AA$320,FALSE),5)="Csere",VLOOKUP(LEFT(VLOOKUP($A236,csapatok!$A:$BL,AA$320,FALSE),LEN(VLOOKUP($A236,csapatok!$A:$BL,AA$320,FALSE))-6),'csapat-ranglista'!$A:$FP,AA$321,FALSE)/8,VLOOKUP(VLOOKUP($A236,csapatok!$A:$BL,AA$320,FALSE),'csapat-ranglista'!$A:$FP,AA$321,FALSE)/4),0)</f>
        <v>0</v>
      </c>
      <c r="AB236" s="223">
        <f>IFERROR(IF(RIGHT(VLOOKUP($A236,csapatok!$A:$BL,AB$320,FALSE),5)="Csere",VLOOKUP(LEFT(VLOOKUP($A236,csapatok!$A:$BL,AB$320,FALSE),LEN(VLOOKUP($A236,csapatok!$A:$BL,AB$320,FALSE))-6),'csapat-ranglista'!$A:$FP,AB$321,FALSE)/8,VLOOKUP(VLOOKUP($A236,csapatok!$A:$BL,AB$320,FALSE),'csapat-ranglista'!$A:$FP,AB$321,FALSE)/4),0)</f>
        <v>0</v>
      </c>
      <c r="AC236" s="223">
        <f>IFERROR(IF(RIGHT(VLOOKUP($A236,csapatok!$A:$BL,AC$320,FALSE),5)="Csere",VLOOKUP(LEFT(VLOOKUP($A236,csapatok!$A:$BL,AC$320,FALSE),LEN(VLOOKUP($A236,csapatok!$A:$BL,AC$320,FALSE))-6),'csapat-ranglista'!$A:$FP,AC$321,FALSE)/8,VLOOKUP(VLOOKUP($A236,csapatok!$A:$BL,AC$320,FALSE),'csapat-ranglista'!$A:$FP,AC$321,FALSE)/4),0)</f>
        <v>0</v>
      </c>
      <c r="AD236" s="223">
        <f>IFERROR(IF(RIGHT(VLOOKUP($A236,csapatok!$A:$BL,AD$320,FALSE),5)="Csere",VLOOKUP(LEFT(VLOOKUP($A236,csapatok!$A:$BL,AD$320,FALSE),LEN(VLOOKUP($A236,csapatok!$A:$BL,AD$320,FALSE))-6),'csapat-ranglista'!$A:$FP,AD$321,FALSE)/8,VLOOKUP(VLOOKUP($A236,csapatok!$A:$BL,AD$320,FALSE),'csapat-ranglista'!$A:$FP,AD$321,FALSE)/4),0)</f>
        <v>0</v>
      </c>
      <c r="AE236" s="223">
        <f>IFERROR(IF(RIGHT(VLOOKUP($A236,csapatok!$A:$BL,AE$320,FALSE),5)="Csere",VLOOKUP(LEFT(VLOOKUP($A236,csapatok!$A:$BL,AE$320,FALSE),LEN(VLOOKUP($A236,csapatok!$A:$BL,AE$320,FALSE))-6),'csapat-ranglista'!$A:$FP,AE$321,FALSE)/8,VLOOKUP(VLOOKUP($A236,csapatok!$A:$BL,AE$320,FALSE),'csapat-ranglista'!$A:$FP,AE$321,FALSE)/4),0)</f>
        <v>0</v>
      </c>
      <c r="AF236" s="223">
        <f>IFERROR(IF(RIGHT(VLOOKUP($A236,csapatok!$A:$BL,AF$320,FALSE),5)="Csere",VLOOKUP(LEFT(VLOOKUP($A236,csapatok!$A:$BL,AF$320,FALSE),LEN(VLOOKUP($A236,csapatok!$A:$BL,AF$320,FALSE))-6),'csapat-ranglista'!$A:$FP,AF$321,FALSE)/8,VLOOKUP(VLOOKUP($A236,csapatok!$A:$BL,AF$320,FALSE),'csapat-ranglista'!$A:$FP,AF$321,FALSE)/4),0)</f>
        <v>0</v>
      </c>
      <c r="AG236" s="223">
        <f>IFERROR(IF(RIGHT(VLOOKUP($A236,csapatok!$A:$BL,AG$320,FALSE),5)="Csere",VLOOKUP(LEFT(VLOOKUP($A236,csapatok!$A:$BL,AG$320,FALSE),LEN(VLOOKUP($A236,csapatok!$A:$BL,AG$320,FALSE))-6),'csapat-ranglista'!$A:$FP,AG$321,FALSE)/8,VLOOKUP(VLOOKUP($A236,csapatok!$A:$BL,AG$320,FALSE),'csapat-ranglista'!$A:$FP,AG$321,FALSE)/4),0)</f>
        <v>0</v>
      </c>
      <c r="AH236" s="223">
        <f>IFERROR(IF(RIGHT(VLOOKUP($A236,csapatok!$A:$BL,AH$320,FALSE),5)="Csere",VLOOKUP(LEFT(VLOOKUP($A236,csapatok!$A:$BL,AH$320,FALSE),LEN(VLOOKUP($A236,csapatok!$A:$BL,AH$320,FALSE))-6),'csapat-ranglista'!$A:$FP,AH$321,FALSE)/8,VLOOKUP(VLOOKUP($A236,csapatok!$A:$BL,AH$320,FALSE),'csapat-ranglista'!$A:$FP,AH$321,FALSE)/4),0)</f>
        <v>0</v>
      </c>
      <c r="AI236" s="223">
        <f>IFERROR(IF(RIGHT(VLOOKUP($A236,csapatok!$A:$BL,AI$320,FALSE),5)="Csere",VLOOKUP(LEFT(VLOOKUP($A236,csapatok!$A:$BL,AI$320,FALSE),LEN(VLOOKUP($A236,csapatok!$A:$BL,AI$320,FALSE))-6),'csapat-ranglista'!$A:$FP,AI$321,FALSE)/8,VLOOKUP(VLOOKUP($A236,csapatok!$A:$BL,AI$320,FALSE),'csapat-ranglista'!$A:$FP,AI$321,FALSE)/4),0)</f>
        <v>0</v>
      </c>
      <c r="AJ236" s="223">
        <f>IFERROR(IF(RIGHT(VLOOKUP($A236,csapatok!$A:$BL,AJ$320,FALSE),5)="Csere",VLOOKUP(LEFT(VLOOKUP($A236,csapatok!$A:$BL,AJ$320,FALSE),LEN(VLOOKUP($A236,csapatok!$A:$BL,AJ$320,FALSE))-6),'csapat-ranglista'!$A:$FP,AJ$321,FALSE)/8,VLOOKUP(VLOOKUP($A236,csapatok!$A:$BL,AJ$320,FALSE),'csapat-ranglista'!$A:$FP,AJ$321,FALSE)/2),0)</f>
        <v>0</v>
      </c>
      <c r="AK236" s="223">
        <f>IFERROR(IF(RIGHT(VLOOKUP($A236,csapatok!$A:$CN,AK$320,FALSE),5)="Csere",VLOOKUP(LEFT(VLOOKUP($A236,csapatok!$A:$CN,AK$320,FALSE),LEN(VLOOKUP($A236,csapatok!$A:$CN,AK$320,FALSE))-6),'csapat-ranglista'!$A:$FP,AK$321,FALSE)/8,VLOOKUP(VLOOKUP($A236,csapatok!$A:$CN,AK$320,FALSE),'csapat-ranglista'!$A:$FP,AK$321,FALSE)/4),0)</f>
        <v>0</v>
      </c>
      <c r="AL236" s="223">
        <f>IFERROR(IF(RIGHT(VLOOKUP($A236,csapatok!$A:$CN,AL$320,FALSE),5)="Csere",VLOOKUP(LEFT(VLOOKUP($A236,csapatok!$A:$CN,AL$320,FALSE),LEN(VLOOKUP($A236,csapatok!$A:$CN,AL$320,FALSE))-6),'csapat-ranglista'!$A:$FP,AL$321,FALSE)/8,VLOOKUP(VLOOKUP($A236,csapatok!$A:$CN,AL$320,FALSE),'csapat-ranglista'!$A:$FP,AL$321,FALSE)/4),0)</f>
        <v>0</v>
      </c>
      <c r="AM236" s="223">
        <f>IFERROR(IF(RIGHT(VLOOKUP($A236,csapatok!$A:$CN,AM$320,FALSE),5)="Csere",VLOOKUP(LEFT(VLOOKUP($A236,csapatok!$A:$CN,AM$320,FALSE),LEN(VLOOKUP($A236,csapatok!$A:$CN,AM$320,FALSE))-6),'csapat-ranglista'!$A:$FP,AM$321,FALSE)/8,VLOOKUP(VLOOKUP($A236,csapatok!$A:$CN,AM$320,FALSE),'csapat-ranglista'!$A:$FP,AM$321,FALSE)/4),0)</f>
        <v>0</v>
      </c>
      <c r="AN236" s="223">
        <f>IFERROR(IF(RIGHT(VLOOKUP($A236,csapatok!$A:$CN,AN$320,FALSE),5)="Csere",VLOOKUP(LEFT(VLOOKUP($A236,csapatok!$A:$CN,AN$320,FALSE),LEN(VLOOKUP($A236,csapatok!$A:$CN,AN$320,FALSE))-6),'csapat-ranglista'!$A:$FP,AN$321,FALSE)/8,VLOOKUP(VLOOKUP($A236,csapatok!$A:$CN,AN$320,FALSE),'csapat-ranglista'!$A:$FP,AN$321,FALSE)/4),0)</f>
        <v>0</v>
      </c>
      <c r="AO236" s="223">
        <f>IFERROR(IF(RIGHT(VLOOKUP($A236,csapatok!$A:$CN,AO$320,FALSE),5)="Csere",VLOOKUP(LEFT(VLOOKUP($A236,csapatok!$A:$CN,AO$320,FALSE),LEN(VLOOKUP($A236,csapatok!$A:$CN,AO$320,FALSE))-6),'csapat-ranglista'!$A:$FP,AO$321,FALSE)/8,VLOOKUP(VLOOKUP($A236,csapatok!$A:$CN,AO$320,FALSE),'csapat-ranglista'!$A:$FP,AO$321,FALSE)/4),0)</f>
        <v>0</v>
      </c>
      <c r="AP236" s="223">
        <f>IFERROR(IF(RIGHT(VLOOKUP($A236,csapatok!$A:$CN,AP$320,FALSE),5)="Csere",VLOOKUP(LEFT(VLOOKUP($A236,csapatok!$A:$CN,AP$320,FALSE),LEN(VLOOKUP($A236,csapatok!$A:$CN,AP$320,FALSE))-6),'csapat-ranglista'!$A:$FP,AP$321,FALSE)/8,VLOOKUP(VLOOKUP($A236,csapatok!$A:$CN,AP$320,FALSE),'csapat-ranglista'!$A:$FP,AP$321,FALSE)/4),0)</f>
        <v>0</v>
      </c>
      <c r="AQ236" s="223">
        <f>IFERROR(IF(RIGHT(VLOOKUP($A236,csapatok!$A:$CN,AQ$320,FALSE),5)="Csere",VLOOKUP(LEFT(VLOOKUP($A236,csapatok!$A:$CN,AQ$320,FALSE),LEN(VLOOKUP($A236,csapatok!$A:$CN,AQ$320,FALSE))-6),'csapat-ranglista'!$A:$FP,AQ$321,FALSE)/8,VLOOKUP(VLOOKUP($A236,csapatok!$A:$CN,AQ$320,FALSE),'csapat-ranglista'!$A:$FP,AQ$321,FALSE)/4),0)</f>
        <v>0</v>
      </c>
      <c r="AR236" s="223">
        <f>IFERROR(IF(RIGHT(VLOOKUP($A236,csapatok!$A:$CN,AR$320,FALSE),5)="Csere",VLOOKUP(LEFT(VLOOKUP($A236,csapatok!$A:$CN,AR$320,FALSE),LEN(VLOOKUP($A236,csapatok!$A:$CN,AR$320,FALSE))-6),'csapat-ranglista'!$A:$FP,AR$321,FALSE)/8,VLOOKUP(VLOOKUP($A236,csapatok!$A:$CN,AR$320,FALSE),'csapat-ranglista'!$A:$FP,AR$321,FALSE)/4),0)</f>
        <v>0</v>
      </c>
      <c r="AS236" s="223">
        <f>IFERROR(IF(RIGHT(VLOOKUP($A236,csapatok!$A:$CN,AS$320,FALSE),5)="Csere",VLOOKUP(LEFT(VLOOKUP($A236,csapatok!$A:$CN,AS$320,FALSE),LEN(VLOOKUP($A236,csapatok!$A:$CN,AS$320,FALSE))-6),'csapat-ranglista'!$A:$FP,AS$321,FALSE)/8,VLOOKUP(VLOOKUP($A236,csapatok!$A:$CN,AS$320,FALSE),'csapat-ranglista'!$A:$FP,AS$321,FALSE)/4),0)</f>
        <v>0</v>
      </c>
      <c r="AT236" s="223">
        <f>IFERROR(IF(RIGHT(VLOOKUP($A236,csapatok!$A:$CN,AT$320,FALSE),5)="Csere",VLOOKUP(LEFT(VLOOKUP($A236,csapatok!$A:$CN,AT$320,FALSE),LEN(VLOOKUP($A236,csapatok!$A:$CN,AT$320,FALSE))-6),'csapat-ranglista'!$A:$FP,AT$321,FALSE)/8,VLOOKUP(VLOOKUP($A236,csapatok!$A:$CN,AT$320,FALSE),'csapat-ranglista'!$A:$FP,AT$321,FALSE)/4),0)</f>
        <v>0</v>
      </c>
      <c r="AU236" s="223">
        <f>IFERROR(IF(RIGHT(VLOOKUP($A236,csapatok!$A:$CN,AU$320,FALSE),5)="Csere",VLOOKUP(LEFT(VLOOKUP($A236,csapatok!$A:$CN,AU$320,FALSE),LEN(VLOOKUP($A236,csapatok!$A:$CN,AU$320,FALSE))-6),'csapat-ranglista'!$A:$FP,AU$321,FALSE)/8,VLOOKUP(VLOOKUP($A236,csapatok!$A:$CN,AU$320,FALSE),'csapat-ranglista'!$A:$FP,AU$321,FALSE)/4),0)</f>
        <v>0</v>
      </c>
      <c r="AV236" s="223">
        <f>IFERROR(IF(RIGHT(VLOOKUP($A236,csapatok!$A:$CN,AV$320,FALSE),5)="Csere",VLOOKUP(LEFT(VLOOKUP($A236,csapatok!$A:$CN,AV$320,FALSE),LEN(VLOOKUP($A236,csapatok!$A:$CN,AV$320,FALSE))-6),'csapat-ranglista'!$A:$FP,AV$321,FALSE)/8,VLOOKUP(VLOOKUP($A236,csapatok!$A:$CN,AV$320,FALSE),'csapat-ranglista'!$A:$FP,AV$321,FALSE)/4),0)</f>
        <v>0</v>
      </c>
      <c r="AW236" s="223">
        <f>IFERROR(IF(RIGHT(VLOOKUP($A236,csapatok!$A:$CN,AW$320,FALSE),5)="Csere",VLOOKUP(LEFT(VLOOKUP($A236,csapatok!$A:$CN,AW$320,FALSE),LEN(VLOOKUP($A236,csapatok!$A:$CN,AW$320,FALSE))-6),'csapat-ranglista'!$A:$FP,AW$321,FALSE)/8,VLOOKUP(VLOOKUP($A236,csapatok!$A:$CN,AW$320,FALSE),'csapat-ranglista'!$A:$FP,AW$321,FALSE)/4),0)</f>
        <v>0</v>
      </c>
      <c r="AX236" s="223">
        <f>IFERROR(IF(RIGHT(VLOOKUP($A236,csapatok!$A:$CN,AX$320,FALSE),5)="Csere",VLOOKUP(LEFT(VLOOKUP($A236,csapatok!$A:$CN,AX$320,FALSE),LEN(VLOOKUP($A236,csapatok!$A:$CN,AX$320,FALSE))-6),'csapat-ranglista'!$A:$FP,AX$321,FALSE)/8,VLOOKUP(VLOOKUP($A236,csapatok!$A:$CN,AX$320,FALSE),'csapat-ranglista'!$A:$FP,AX$321,FALSE)/4),0)</f>
        <v>0</v>
      </c>
      <c r="AY236" s="223">
        <f>IFERROR(IF(RIGHT(VLOOKUP($A236,csapatok!$A:$NN,AY$320,FALSE),5)="Csere",VLOOKUP(LEFT(VLOOKUP($A236,csapatok!$A:$NN,AY$320,FALSE),LEN(VLOOKUP($A236,csapatok!$A:$NN,AY$320,FALSE))-6),'csapat-ranglista'!$A:$FP,AY$321,FALSE)/8,VLOOKUP(VLOOKUP($A236,csapatok!$A:$NN,AY$320,FALSE),'csapat-ranglista'!$A:$FP,AY$321,FALSE)/4),0)</f>
        <v>0</v>
      </c>
      <c r="AZ236" s="223">
        <f>IFERROR(IF(RIGHT(VLOOKUP($A236,csapatok!$A:$NN,AZ$320,FALSE),5)="Csere",VLOOKUP(LEFT(VLOOKUP($A236,csapatok!$A:$NN,AZ$320,FALSE),LEN(VLOOKUP($A236,csapatok!$A:$NN,AZ$320,FALSE))-6),'csapat-ranglista'!$A:$FP,AZ$321,FALSE)/8,VLOOKUP(VLOOKUP($A236,csapatok!$A:$NN,AZ$320,FALSE),'csapat-ranglista'!$A:$FP,AZ$321,FALSE)/4),0)</f>
        <v>0</v>
      </c>
      <c r="BA236" s="223">
        <f>IFERROR(IF(RIGHT(VLOOKUP($A236,csapatok!$A:$NN,BA$320,FALSE),5)="Csere",VLOOKUP(LEFT(VLOOKUP($A236,csapatok!$A:$NN,BA$320,FALSE),LEN(VLOOKUP($A236,csapatok!$A:$NN,BA$320,FALSE))-6),'csapat-ranglista'!$A:$FP,BA$321,FALSE)/8,VLOOKUP(VLOOKUP($A236,csapatok!$A:$NN,BA$320,FALSE),'csapat-ranglista'!$A:$FP,BA$321,FALSE)/4),0)</f>
        <v>0</v>
      </c>
      <c r="BB236" s="223">
        <f>IFERROR(IF(RIGHT(VLOOKUP($A236,csapatok!$A:$NN,BB$320,FALSE),5)="Csere",VLOOKUP(LEFT(VLOOKUP($A236,csapatok!$A:$NN,BB$320,FALSE),LEN(VLOOKUP($A236,csapatok!$A:$NN,BB$320,FALSE))-6),'csapat-ranglista'!$A:$FP,BB$321,FALSE)/8,VLOOKUP(VLOOKUP($A236,csapatok!$A:$NN,BB$320,FALSE),'csapat-ranglista'!$A:$FP,BB$321,FALSE)/4),0)</f>
        <v>0</v>
      </c>
      <c r="BC236" s="224">
        <f>versenyek!$ES$11*IFERROR(VLOOKUP(VLOOKUP($A236,versenyek!ER:ET,3,FALSE),szabalyok!$A$16:$B$23,2,FALSE)/4,0)</f>
        <v>0</v>
      </c>
      <c r="BD236" s="224">
        <f>versenyek!$EV$11*IFERROR(VLOOKUP(VLOOKUP($A236,versenyek!EU:EW,3,FALSE),szabalyok!$A$16:$B$23,2,FALSE)/4,0)</f>
        <v>0</v>
      </c>
      <c r="BE236" s="223">
        <f>IFERROR(IF(RIGHT(VLOOKUP($A236,csapatok!$A:$NN,BE$320,FALSE),5)="Csere",VLOOKUP(LEFT(VLOOKUP($A236,csapatok!$A:$NN,BE$320,FALSE),LEN(VLOOKUP($A236,csapatok!$A:$NN,BE$320,FALSE))-6),'csapat-ranglista'!$A:$FP,BE$321,FALSE)/8,VLOOKUP(VLOOKUP($A236,csapatok!$A:$NN,BE$320,FALSE),'csapat-ranglista'!$A:$FP,BE$321,FALSE)/4),0)</f>
        <v>0</v>
      </c>
      <c r="BF236" s="223">
        <f>IFERROR(IF(RIGHT(VLOOKUP($A236,csapatok!$A:$NN,BF$320,FALSE),5)="Csere",VLOOKUP(LEFT(VLOOKUP($A236,csapatok!$A:$NN,BF$320,FALSE),LEN(VLOOKUP($A236,csapatok!$A:$NN,BF$320,FALSE))-6),'csapat-ranglista'!$A:$FP,BF$321,FALSE)/8,VLOOKUP(VLOOKUP($A236,csapatok!$A:$NN,BF$320,FALSE),'csapat-ranglista'!$A:$FP,BF$321,FALSE)/4),0)</f>
        <v>0</v>
      </c>
      <c r="BG236" s="223">
        <f>IFERROR(IF(RIGHT(VLOOKUP($A236,csapatok!$A:$NN,BG$320,FALSE),5)="Csere",VLOOKUP(LEFT(VLOOKUP($A236,csapatok!$A:$NN,BG$320,FALSE),LEN(VLOOKUP($A236,csapatok!$A:$NN,BG$320,FALSE))-6),'csapat-ranglista'!$A:$FP,BG$321,FALSE)/8,VLOOKUP(VLOOKUP($A236,csapatok!$A:$NN,BG$320,FALSE),'csapat-ranglista'!$A:$FP,BG$321,FALSE)/4),0)</f>
        <v>0</v>
      </c>
      <c r="BH236" s="223">
        <f>IFERROR(IF(RIGHT(VLOOKUP($A236,csapatok!$A:$NN,BH$320,FALSE),5)="Csere",VLOOKUP(LEFT(VLOOKUP($A236,csapatok!$A:$NN,BH$320,FALSE),LEN(VLOOKUP($A236,csapatok!$A:$NN,BH$320,FALSE))-6),'csapat-ranglista'!$A:$FP,BH$321,FALSE)/8,VLOOKUP(VLOOKUP($A236,csapatok!$A:$NN,BH$320,FALSE),'csapat-ranglista'!$A:$FP,BH$321,FALSE)/4),0)</f>
        <v>0</v>
      </c>
      <c r="BI236" s="223">
        <f>IFERROR(IF(RIGHT(VLOOKUP($A236,csapatok!$A:$NN,BI$320,FALSE),5)="Csere",VLOOKUP(LEFT(VLOOKUP($A236,csapatok!$A:$NN,BI$320,FALSE),LEN(VLOOKUP($A236,csapatok!$A:$NN,BI$320,FALSE))-6),'csapat-ranglista'!$A:$FP,BI$321,FALSE)/8,VLOOKUP(VLOOKUP($A236,csapatok!$A:$NN,BI$320,FALSE),'csapat-ranglista'!$A:$FP,BI$321,FALSE)/4),0)</f>
        <v>0</v>
      </c>
      <c r="BJ236" s="223">
        <f>IFERROR(IF(RIGHT(VLOOKUP($A236,csapatok!$A:$NN,BJ$320,FALSE),5)="Csere",VLOOKUP(LEFT(VLOOKUP($A236,csapatok!$A:$NN,BJ$320,FALSE),LEN(VLOOKUP($A236,csapatok!$A:$NN,BJ$320,FALSE))-6),'csapat-ranglista'!$A:$FP,BJ$321,FALSE)/8,VLOOKUP(VLOOKUP($A236,csapatok!$A:$NN,BJ$320,FALSE),'csapat-ranglista'!$A:$FP,BJ$321,FALSE)/4),0)</f>
        <v>0</v>
      </c>
      <c r="BK236" s="223">
        <f>IFERROR(IF(RIGHT(VLOOKUP($A236,csapatok!$A:$NN,BK$320,FALSE),5)="Csere",VLOOKUP(LEFT(VLOOKUP($A236,csapatok!$A:$NN,BK$320,FALSE),LEN(VLOOKUP($A236,csapatok!$A:$NN,BK$320,FALSE))-6),'csapat-ranglista'!$A:$FP,BK$321,FALSE)/8,VLOOKUP(VLOOKUP($A236,csapatok!$A:$NN,BK$320,FALSE),'csapat-ranglista'!$A:$FP,BK$321,FALSE)/4),0)</f>
        <v>0</v>
      </c>
      <c r="BL236" s="223">
        <f>IFERROR(IF(RIGHT(VLOOKUP($A236,csapatok!$A:$NN,BL$320,FALSE),5)="Csere",VLOOKUP(LEFT(VLOOKUP($A236,csapatok!$A:$NN,BL$320,FALSE),LEN(VLOOKUP($A236,csapatok!$A:$NN,BL$320,FALSE))-6),'csapat-ranglista'!$A:$FP,BL$321,FALSE)/8,VLOOKUP(VLOOKUP($A236,csapatok!$A:$NN,BL$320,FALSE),'csapat-ranglista'!$A:$FP,BL$321,FALSE)/4),0)</f>
        <v>0</v>
      </c>
      <c r="BM236" s="223">
        <f>IFERROR(IF(RIGHT(VLOOKUP($A236,csapatok!$A:$NN,BM$320,FALSE),5)="Csere",VLOOKUP(LEFT(VLOOKUP($A236,csapatok!$A:$NN,BM$320,FALSE),LEN(VLOOKUP($A236,csapatok!$A:$NN,BM$320,FALSE))-6),'csapat-ranglista'!$A:$FP,BM$321,FALSE)/8,VLOOKUP(VLOOKUP($A236,csapatok!$A:$NN,BM$320,FALSE),'csapat-ranglista'!$A:$FP,BM$321,FALSE)/4),0)</f>
        <v>0</v>
      </c>
      <c r="BN236" s="223">
        <f>IFERROR(IF(RIGHT(VLOOKUP($A236,csapatok!$A:$NN,BN$320,FALSE),5)="Csere",VLOOKUP(LEFT(VLOOKUP($A236,csapatok!$A:$NN,BN$320,FALSE),LEN(VLOOKUP($A236,csapatok!$A:$NN,BN$320,FALSE))-6),'csapat-ranglista'!$A:$FP,BN$321,FALSE)/8,VLOOKUP(VLOOKUP($A236,csapatok!$A:$NN,BN$320,FALSE),'csapat-ranglista'!$A:$FP,BN$321,FALSE)/4),0)</f>
        <v>0</v>
      </c>
      <c r="BO236" s="223">
        <f>IFERROR(IF(RIGHT(VLOOKUP($A236,csapatok!$A:$NN,BO$320,FALSE),5)="Csere",VLOOKUP(LEFT(VLOOKUP($A236,csapatok!$A:$NN,BO$320,FALSE),LEN(VLOOKUP($A236,csapatok!$A:$NN,BO$320,FALSE))-6),'csapat-ranglista'!$A:$FP,BO$321,FALSE)/8,VLOOKUP(VLOOKUP($A236,csapatok!$A:$NN,BO$320,FALSE),'csapat-ranglista'!$A:$FP,BO$321,FALSE)/4),0)</f>
        <v>0</v>
      </c>
      <c r="BP236" s="223">
        <f>IFERROR(IF(RIGHT(VLOOKUP($A236,csapatok!$A:$NN,BP$320,FALSE),5)="Csere",VLOOKUP(LEFT(VLOOKUP($A236,csapatok!$A:$NN,BP$320,FALSE),LEN(VLOOKUP($A236,csapatok!$A:$NN,BP$320,FALSE))-6),'csapat-ranglista'!$A:$FP,BP$321,FALSE)/8,VLOOKUP(VLOOKUP($A236,csapatok!$A:$NN,BP$320,FALSE),'csapat-ranglista'!$A:$FP,BP$321,FALSE)/4),0)</f>
        <v>0</v>
      </c>
      <c r="BQ236" s="223">
        <f>IFERROR(IF(RIGHT(VLOOKUP($A236,csapatok!$A:$NN,BQ$320,FALSE),5)="Csere",VLOOKUP(LEFT(VLOOKUP($A236,csapatok!$A:$NN,BQ$320,FALSE),LEN(VLOOKUP($A236,csapatok!$A:$NN,BQ$320,FALSE))-6),'csapat-ranglista'!$A:$FP,BQ$321,FALSE)/8,VLOOKUP(VLOOKUP($A236,csapatok!$A:$NN,BQ$320,FALSE),'csapat-ranglista'!$A:$FP,BQ$321,FALSE)/4),0)</f>
        <v>0</v>
      </c>
      <c r="BR236" s="223">
        <f>IFERROR(IF(RIGHT(VLOOKUP($A236,csapatok!$A:$NN,BR$320,FALSE),5)="Csere",VLOOKUP(LEFT(VLOOKUP($A236,csapatok!$A:$NN,BR$320,FALSE),LEN(VLOOKUP($A236,csapatok!$A:$NN,BR$320,FALSE))-6),'csapat-ranglista'!$A:$FP,BR$321,FALSE)/8,VLOOKUP(VLOOKUP($A236,csapatok!$A:$NN,BR$320,FALSE),'csapat-ranglista'!$A:$FP,BR$321,FALSE)/4),0)</f>
        <v>0</v>
      </c>
      <c r="BS236" s="223">
        <f>IFERROR(IF(RIGHT(VLOOKUP($A236,csapatok!$A:$NN,BS$320,FALSE),5)="Csere",VLOOKUP(LEFT(VLOOKUP($A236,csapatok!$A:$NN,BS$320,FALSE),LEN(VLOOKUP($A236,csapatok!$A:$NN,BS$320,FALSE))-6),'csapat-ranglista'!$A:$FP,BS$321,FALSE)/8,VLOOKUP(VLOOKUP($A236,csapatok!$A:$NN,BS$320,FALSE),'csapat-ranglista'!$A:$FP,BS$321,FALSE)/4),0)</f>
        <v>0</v>
      </c>
      <c r="BT236" s="223">
        <f>IFERROR(IF(RIGHT(VLOOKUP($A236,csapatok!$A:$NN,BT$320,FALSE),5)="Csere",VLOOKUP(LEFT(VLOOKUP($A236,csapatok!$A:$NN,BT$320,FALSE),LEN(VLOOKUP($A236,csapatok!$A:$NN,BT$320,FALSE))-6),'csapat-ranglista'!$A:$FP,BT$321,FALSE)/8,VLOOKUP(VLOOKUP($A236,csapatok!$A:$NN,BT$320,FALSE),'csapat-ranglista'!$A:$FP,BT$321,FALSE)/4),0)</f>
        <v>0</v>
      </c>
      <c r="BU236" s="223">
        <f>IFERROR(IF(RIGHT(VLOOKUP($A236,csapatok!$A:$NN,BU$320,FALSE),5)="Csere",VLOOKUP(LEFT(VLOOKUP($A236,csapatok!$A:$NN,BU$320,FALSE),LEN(VLOOKUP($A236,csapatok!$A:$NN,BU$320,FALSE))-6),'csapat-ranglista'!$A:$FP,BU$321,FALSE)/8,VLOOKUP(VLOOKUP($A236,csapatok!$A:$NN,BU$320,FALSE),'csapat-ranglista'!$A:$FP,BU$321,FALSE)/4),0)</f>
        <v>0</v>
      </c>
      <c r="BV236" s="223">
        <f>IFERROR(IF(RIGHT(VLOOKUP($A236,csapatok!$A:$NN,BV$320,FALSE),5)="Csere",VLOOKUP(LEFT(VLOOKUP($A236,csapatok!$A:$NN,BV$320,FALSE),LEN(VLOOKUP($A236,csapatok!$A:$NN,BV$320,FALSE))-6),'csapat-ranglista'!$A:$FP,BV$321,FALSE)/8,VLOOKUP(VLOOKUP($A236,csapatok!$A:$NN,BV$320,FALSE),'csapat-ranglista'!$A:$FP,BV$321,FALSE)/4),0)</f>
        <v>0</v>
      </c>
      <c r="BW236" s="223">
        <f>IFERROR(IF(RIGHT(VLOOKUP($A236,csapatok!$A:$NN,BW$320,FALSE),5)="Csere",VLOOKUP(LEFT(VLOOKUP($A236,csapatok!$A:$NN,BW$320,FALSE),LEN(VLOOKUP($A236,csapatok!$A:$NN,BW$320,FALSE))-6),'csapat-ranglista'!$A:$FP,BW$321,FALSE)/8,VLOOKUP(VLOOKUP($A236,csapatok!$A:$NN,BW$320,FALSE),'csapat-ranglista'!$A:$FP,BW$321,FALSE)/4),0)</f>
        <v>0</v>
      </c>
      <c r="BX236" s="223">
        <f>IFERROR(IF(RIGHT(VLOOKUP($A236,csapatok!$A:$NN,BX$320,FALSE),5)="Csere",VLOOKUP(LEFT(VLOOKUP($A236,csapatok!$A:$NN,BX$320,FALSE),LEN(VLOOKUP($A236,csapatok!$A:$NN,BX$320,FALSE))-6),'csapat-ranglista'!$A:$FP,BX$321,FALSE)/8,VLOOKUP(VLOOKUP($A236,csapatok!$A:$NN,BX$320,FALSE),'csapat-ranglista'!$A:$FP,BX$321,FALSE)/4),0)</f>
        <v>0</v>
      </c>
      <c r="BY236" s="223">
        <f>IFERROR(IF(RIGHT(VLOOKUP($A236,csapatok!$A:$NN,BY$320,FALSE),5)="Csere",VLOOKUP(LEFT(VLOOKUP($A236,csapatok!$A:$NN,BY$320,FALSE),LEN(VLOOKUP($A236,csapatok!$A:$NN,BY$320,FALSE))-6),'csapat-ranglista'!$A:$FP,BY$321,FALSE)/8,VLOOKUP(VLOOKUP($A236,csapatok!$A:$NN,BY$320,FALSE),'csapat-ranglista'!$A:$FP,BY$321,FALSE)/4),0)</f>
        <v>0</v>
      </c>
      <c r="BZ236" s="223">
        <f>IFERROR(IF(RIGHT(VLOOKUP($A236,csapatok!$A:$NN,BZ$320,FALSE),5)="Csere",VLOOKUP(LEFT(VLOOKUP($A236,csapatok!$A:$NN,BZ$320,FALSE),LEN(VLOOKUP($A236,csapatok!$A:$NN,BZ$320,FALSE))-6),'csapat-ranglista'!$A:$FP,BZ$321,FALSE)/8,VLOOKUP(VLOOKUP($A236,csapatok!$A:$NN,BZ$320,FALSE),'csapat-ranglista'!$A:$FP,BZ$321,FALSE)/4),0)</f>
        <v>0</v>
      </c>
      <c r="CA236" s="223">
        <f>IFERROR(IF(RIGHT(VLOOKUP($A236,csapatok!$A:$NN,CA$320,FALSE),5)="Csere",VLOOKUP(LEFT(VLOOKUP($A236,csapatok!$A:$NN,CA$320,FALSE),LEN(VLOOKUP($A236,csapatok!$A:$NN,CA$320,FALSE))-6),'csapat-ranglista'!$A:$FP,CA$321,FALSE)/8,VLOOKUP(VLOOKUP($A236,csapatok!$A:$NN,CA$320,FALSE),'csapat-ranglista'!$A:$FP,CA$321,FALSE)/4),0)</f>
        <v>0</v>
      </c>
      <c r="CB236" s="223">
        <f>IFERROR(IF(RIGHT(VLOOKUP($A236,csapatok!$A:$NN,CB$320,FALSE),5)="Csere",VLOOKUP(LEFT(VLOOKUP($A236,csapatok!$A:$NN,CB$320,FALSE),LEN(VLOOKUP($A236,csapatok!$A:$NN,CB$320,FALSE))-6),'csapat-ranglista'!$A:$FP,CB$321,FALSE)/8,VLOOKUP(VLOOKUP($A236,csapatok!$A:$NN,CB$320,FALSE),'csapat-ranglista'!$A:$FP,CB$321,FALSE)/4),0)</f>
        <v>0</v>
      </c>
      <c r="CC236" s="223">
        <f>IFERROR(IF(RIGHT(VLOOKUP($A236,csapatok!$A:$NN,CC$320,FALSE),5)="Csere",VLOOKUP(LEFT(VLOOKUP($A236,csapatok!$A:$NN,CC$320,FALSE),LEN(VLOOKUP($A236,csapatok!$A:$NN,CC$320,FALSE))-6),'csapat-ranglista'!$A:$FP,CC$321,FALSE)/8,VLOOKUP(VLOOKUP($A236,csapatok!$A:$NN,CC$320,FALSE),'csapat-ranglista'!$A:$FP,CC$321,FALSE)/4),0)</f>
        <v>0</v>
      </c>
      <c r="CD236" s="223">
        <f>IFERROR(IF(RIGHT(VLOOKUP($A236,csapatok!$A:$NN,CD$320,FALSE),5)="Csere",VLOOKUP(LEFT(VLOOKUP($A236,csapatok!$A:$NN,CD$320,FALSE),LEN(VLOOKUP($A236,csapatok!$A:$NN,CD$320,FALSE))-6),'csapat-ranglista'!$A:$FP,CD$321,FALSE)/8,VLOOKUP(VLOOKUP($A236,csapatok!$A:$NN,CD$320,FALSE),'csapat-ranglista'!$A:$FP,CD$321,FALSE)/4),0)</f>
        <v>0</v>
      </c>
      <c r="CE236" s="223">
        <f>IFERROR(IF(RIGHT(VLOOKUP($A236,csapatok!$A:$NN,CE$320,FALSE),5)="Csere",VLOOKUP(LEFT(VLOOKUP($A236,csapatok!$A:$NN,CE$320,FALSE),LEN(VLOOKUP($A236,csapatok!$A:$NN,CE$320,FALSE))-6),'csapat-ranglista'!$A:$FP,CE$321,FALSE)/8,VLOOKUP(VLOOKUP($A236,csapatok!$A:$NN,CE$320,FALSE),'csapat-ranglista'!$A:$FP,CE$321,FALSE)/4),0)</f>
        <v>0</v>
      </c>
      <c r="CF236" s="223">
        <f>IFERROR(IF(RIGHT(VLOOKUP($A236,csapatok!$A:$NN,CF$320,FALSE),5)="Csere",VLOOKUP(LEFT(VLOOKUP($A236,csapatok!$A:$NN,CF$320,FALSE),LEN(VLOOKUP($A236,csapatok!$A:$NN,CF$320,FALSE))-6),'csapat-ranglista'!$A:$FP,CF$321,FALSE)/8,VLOOKUP(VLOOKUP($A236,csapatok!$A:$NN,CF$320,FALSE),'csapat-ranglista'!$A:$FP,CF$321,FALSE)/4),0)</f>
        <v>0</v>
      </c>
      <c r="CG236" s="223">
        <f>IFERROR(IF(RIGHT(VLOOKUP($A236,csapatok!$A:$NN,CG$320,FALSE),5)="Csere",VLOOKUP(LEFT(VLOOKUP($A236,csapatok!$A:$NN,CG$320,FALSE),LEN(VLOOKUP($A236,csapatok!$A:$NN,CG$320,FALSE))-6),'csapat-ranglista'!$A:$FP,CG$321,FALSE)/8,VLOOKUP(VLOOKUP($A236,csapatok!$A:$NN,CG$320,FALSE),'csapat-ranglista'!$A:$FP,CG$321,FALSE)/4),0)</f>
        <v>0</v>
      </c>
      <c r="CH236" s="223">
        <f>IFERROR(IF(RIGHT(VLOOKUP($A236,csapatok!$A:$NN,CH$320,FALSE),5)="Csere",VLOOKUP(LEFT(VLOOKUP($A236,csapatok!$A:$NN,CH$320,FALSE),LEN(VLOOKUP($A236,csapatok!$A:$NN,CH$320,FALSE))-6),'csapat-ranglista'!$A:$FP,CH$321,FALSE)/8,VLOOKUP(VLOOKUP($A236,csapatok!$A:$NN,CH$320,FALSE),'csapat-ranglista'!$A:$FP,CH$321,FALSE)/4),0)</f>
        <v>0</v>
      </c>
      <c r="CI236" s="223">
        <f>IFERROR(IF(RIGHT(VLOOKUP($A236,csapatok!$A:$NN,CI$320,FALSE),5)="Csere",VLOOKUP(LEFT(VLOOKUP($A236,csapatok!$A:$NN,CI$320,FALSE),LEN(VLOOKUP($A236,csapatok!$A:$NN,CI$320,FALSE))-6),'csapat-ranglista'!$A:$FP,CI$321,FALSE)/8,VLOOKUP(VLOOKUP($A236,csapatok!$A:$NN,CI$320,FALSE),'csapat-ranglista'!$A:$FP,CI$321,FALSE)/4),0)</f>
        <v>0</v>
      </c>
      <c r="CJ236" s="224">
        <f>versenyek!$IQ$11*IFERROR(VLOOKUP(VLOOKUP($A236,versenyek!IP:IR,3,FALSE),szabalyok!$A$16:$B$23,2,FALSE)/4,0)</f>
        <v>0</v>
      </c>
      <c r="CK236" s="224">
        <f>versenyek!$IT$11*IFERROR(VLOOKUP(VLOOKUP($A236,versenyek!IS:IU,3,FALSE),szabalyok!$A$16:$B$23,2,FALSE)/4,0)</f>
        <v>0</v>
      </c>
      <c r="CL236" s="223">
        <f>IFERROR(IF(RIGHT(VLOOKUP($A236,csapatok!$A:$NN,CL$320,FALSE),5)="Csere",VLOOKUP(LEFT(VLOOKUP($A236,csapatok!$A:$NN,CL$320,FALSE),LEN(VLOOKUP($A236,csapatok!$A:$NN,CL$320,FALSE))-6),'csapat-ranglista'!$A:$FP,CL$321,FALSE)/8,VLOOKUP(VLOOKUP($A236,csapatok!$A:$NN,CL$320,FALSE),'csapat-ranglista'!$A:$FP,CL$321,FALSE)/4),0)</f>
        <v>0</v>
      </c>
      <c r="CM236" s="223">
        <f>IFERROR(IF(RIGHT(VLOOKUP($A236,csapatok!$A:$NN,CM$320,FALSE),5)="Csere",VLOOKUP(LEFT(VLOOKUP($A236,csapatok!$A:$NN,CM$320,FALSE),LEN(VLOOKUP($A236,csapatok!$A:$NN,CM$320,FALSE))-6),'csapat-ranglista'!$A:$FP,CM$321,FALSE)/8,VLOOKUP(VLOOKUP($A236,csapatok!$A:$NN,CM$320,FALSE),'csapat-ranglista'!$A:$FP,CM$321,FALSE)/4),0)</f>
        <v>0</v>
      </c>
      <c r="CN236" s="223">
        <f>IFERROR(IF(RIGHT(VLOOKUP($A236,csapatok!$A:$NN,CN$320,FALSE),5)="Csere",VLOOKUP(LEFT(VLOOKUP($A236,csapatok!$A:$NN,CN$320,FALSE),LEN(VLOOKUP($A236,csapatok!$A:$NN,CN$320,FALSE))-6),'csapat-ranglista'!$A:$FP,CN$321,FALSE)/8,VLOOKUP(VLOOKUP($A236,csapatok!$A:$NN,CN$320,FALSE),'csapat-ranglista'!$A:$FP,CN$321,FALSE)/4),0)</f>
        <v>0</v>
      </c>
      <c r="CO236" s="223">
        <f>IFERROR(IF(RIGHT(VLOOKUP($A236,csapatok!$A:$NN,CO$320,FALSE),5)="Csere",VLOOKUP(LEFT(VLOOKUP($A236,csapatok!$A:$NN,CO$320,FALSE),LEN(VLOOKUP($A236,csapatok!$A:$NN,CO$320,FALSE))-6),'csapat-ranglista'!$A:$FP,CO$321,FALSE)/8,VLOOKUP(VLOOKUP($A236,csapatok!$A:$NN,CO$320,FALSE),'csapat-ranglista'!$A:$FP,CO$321,FALSE)/4),0)</f>
        <v>0</v>
      </c>
      <c r="CP236" s="223">
        <f>IFERROR(IF(RIGHT(VLOOKUP($A236,csapatok!$A:$NN,CP$320,FALSE),5)="Csere",VLOOKUP(LEFT(VLOOKUP($A236,csapatok!$A:$NN,CP$320,FALSE),LEN(VLOOKUP($A236,csapatok!$A:$NN,CP$320,FALSE))-6),'csapat-ranglista'!$A:$FP,CP$321,FALSE)/8,VLOOKUP(VLOOKUP($A236,csapatok!$A:$NN,CP$320,FALSE),'csapat-ranglista'!$A:$FP,CP$321,FALSE)/4),0)</f>
        <v>0</v>
      </c>
      <c r="CQ236" s="223">
        <f>IFERROR(IF(RIGHT(VLOOKUP($A236,csapatok!$A:$NN,CQ$320,FALSE),5)="Csere",VLOOKUP(LEFT(VLOOKUP($A236,csapatok!$A:$NN,CQ$320,FALSE),LEN(VLOOKUP($A236,csapatok!$A:$NN,CQ$320,FALSE))-6),'csapat-ranglista'!$A:$FP,CQ$321,FALSE)/8,VLOOKUP(VLOOKUP($A236,csapatok!$A:$NN,CQ$320,FALSE),'csapat-ranglista'!$A:$FP,CQ$321,FALSE)/4),0)</f>
        <v>0</v>
      </c>
      <c r="CR236" s="223">
        <f>IFERROR(IF(RIGHT(VLOOKUP($A236,csapatok!$A:$NN,CR$320,FALSE),5)="Csere",VLOOKUP(LEFT(VLOOKUP($A236,csapatok!$A:$NN,CR$320,FALSE),LEN(VLOOKUP($A236,csapatok!$A:$NN,CR$320,FALSE))-6),'csapat-ranglista'!$A:$FP,CR$321,FALSE)/8,VLOOKUP(VLOOKUP($A236,csapatok!$A:$NN,CR$320,FALSE),'csapat-ranglista'!$A:$FP,CR$321,FALSE)/4),0)</f>
        <v>0</v>
      </c>
      <c r="CS236" s="223">
        <f>IFERROR(IF(RIGHT(VLOOKUP($A236,csapatok!$A:$NN,CS$320,FALSE),5)="Csere",VLOOKUP(LEFT(VLOOKUP($A236,csapatok!$A:$NN,CS$320,FALSE),LEN(VLOOKUP($A236,csapatok!$A:$NN,CS$320,FALSE))-6),'csapat-ranglista'!$A:$FP,CS$321,FALSE)/8,VLOOKUP(VLOOKUP($A236,csapatok!$A:$NN,CS$320,FALSE),'csapat-ranglista'!$A:$FP,CS$321,FALSE)/4),0)</f>
        <v>0</v>
      </c>
      <c r="CT236" s="223">
        <f>IFERROR(IF(RIGHT(VLOOKUP($A236,csapatok!$A:$NN,CT$320,FALSE),5)="Csere",VLOOKUP(LEFT(VLOOKUP($A236,csapatok!$A:$NN,CT$320,FALSE),LEN(VLOOKUP($A236,csapatok!$A:$NN,CT$320,FALSE))-6),'csapat-ranglista'!$A:$FP,CT$321,FALSE)/8,VLOOKUP(VLOOKUP($A236,csapatok!$A:$NN,CT$320,FALSE),'csapat-ranglista'!$A:$FP,CT$321,FALSE)/4),0)</f>
        <v>0</v>
      </c>
      <c r="CU236" s="223">
        <f>IFERROR(IF(RIGHT(VLOOKUP($A236,csapatok!$A:$NN,CU$320,FALSE),5)="Csere",VLOOKUP(LEFT(VLOOKUP($A236,csapatok!$A:$NN,CU$320,FALSE),LEN(VLOOKUP($A236,csapatok!$A:$NN,CU$320,FALSE))-6),'csapat-ranglista'!$A:$FP,CU$321,FALSE)/8,VLOOKUP(VLOOKUP($A236,csapatok!$A:$NN,CU$320,FALSE),'csapat-ranglista'!$A:$FP,CU$321,FALSE)/4),0)</f>
        <v>0</v>
      </c>
      <c r="CV236" s="223">
        <f>IFERROR(IF(RIGHT(VLOOKUP($A236,csapatok!$A:$NN,CV$320,FALSE),5)="Csere",VLOOKUP(LEFT(VLOOKUP($A236,csapatok!$A:$NN,CV$320,FALSE),LEN(VLOOKUP($A236,csapatok!$A:$NN,CV$320,FALSE))-6),'csapat-ranglista'!$A:$FP,CV$321,FALSE)/8,VLOOKUP(VLOOKUP($A236,csapatok!$A:$NN,CV$320,FALSE),'csapat-ranglista'!$A:$FP,CV$321,FALSE)/4),0)</f>
        <v>0</v>
      </c>
      <c r="CW236" s="223">
        <f>IFERROR(IF(RIGHT(VLOOKUP($A236,csapatok!$A:$NN,CW$320,FALSE),5)="Csere",VLOOKUP(LEFT(VLOOKUP($A236,csapatok!$A:$NN,CW$320,FALSE),LEN(VLOOKUP($A236,csapatok!$A:$NN,CW$320,FALSE))-6),'csapat-ranglista'!$A:$FP,CW$321,FALSE)/8,VLOOKUP(VLOOKUP($A236,csapatok!$A:$NN,CW$320,FALSE),'csapat-ranglista'!$A:$FP,CW$321,FALSE)/4),0)</f>
        <v>0</v>
      </c>
      <c r="CX236" s="223">
        <f>IFERROR(IF(RIGHT(VLOOKUP($A236,csapatok!$A:$NN,CX$320,FALSE),5)="Csere",VLOOKUP(LEFT(VLOOKUP($A236,csapatok!$A:$NN,CX$320,FALSE),LEN(VLOOKUP($A236,csapatok!$A:$NN,CX$320,FALSE))-6),'csapat-ranglista'!$A:$FP,CX$321,FALSE)/8,VLOOKUP(VLOOKUP($A236,csapatok!$A:$NN,CX$320,FALSE),'csapat-ranglista'!$A:$FP,CX$321,FALSE)/4),0)</f>
        <v>0</v>
      </c>
      <c r="CY236" s="223">
        <f>IFERROR(IF(RIGHT(VLOOKUP($A236,csapatok!$A:$NN,CY$320,FALSE),5)="Csere",VLOOKUP(LEFT(VLOOKUP($A236,csapatok!$A:$NN,CY$320,FALSE),LEN(VLOOKUP($A236,csapatok!$A:$NN,CY$320,FALSE))-6),'csapat-ranglista'!$A:$FP,CY$321,FALSE)/8,VLOOKUP(VLOOKUP($A236,csapatok!$A:$NN,CY$320,FALSE),'csapat-ranglista'!$A:$FP,CY$321,FALSE)/4),0)</f>
        <v>0</v>
      </c>
      <c r="CZ236" s="223">
        <f>IFERROR(IF(RIGHT(VLOOKUP($A236,csapatok!$A:$NN,CZ$320,FALSE),5)="Csere",VLOOKUP(LEFT(VLOOKUP($A236,csapatok!$A:$NN,CZ$320,FALSE),LEN(VLOOKUP($A236,csapatok!$A:$NN,CZ$320,FALSE))-6),'csapat-ranglista'!$A:$FP,CZ$321,FALSE)/8,VLOOKUP(VLOOKUP($A236,csapatok!$A:$NN,CZ$320,FALSE),'csapat-ranglista'!$A:$FP,CZ$321,FALSE)/4),0)</f>
        <v>0</v>
      </c>
      <c r="DA236" s="223">
        <f>IFERROR(IF(RIGHT(VLOOKUP($A236,csapatok!$A:$NN,DA$320,FALSE),5)="Csere",VLOOKUP(LEFT(VLOOKUP($A236,csapatok!$A:$NN,DA$320,FALSE),LEN(VLOOKUP($A236,csapatok!$A:$NN,DA$320,FALSE))-6),'csapat-ranglista'!$A:$FP,DA$321,FALSE)/8,VLOOKUP(VLOOKUP($A236,csapatok!$A:$NN,DA$320,FALSE),'csapat-ranglista'!$A:$FP,DA$321,FALSE)/4),0)</f>
        <v>0</v>
      </c>
      <c r="DB236" s="223">
        <f>IFERROR(IF(RIGHT(VLOOKUP($A236,csapatok!$A:$NN,DB$320,FALSE),5)="Csere",VLOOKUP(LEFT(VLOOKUP($A236,csapatok!$A:$NN,DB$320,FALSE),LEN(VLOOKUP($A236,csapatok!$A:$NN,DB$320,FALSE))-6),'csapat-ranglista'!$A:$FP,DB$321,FALSE)/8,VLOOKUP(VLOOKUP($A236,csapatok!$A:$NN,DB$320,FALSE),'csapat-ranglista'!$A:$FP,DB$321,FALSE)/4),0)</f>
        <v>0</v>
      </c>
      <c r="DC236" s="223">
        <f>IFERROR(IF(RIGHT(VLOOKUP($A236,csapatok!$A:$NN,DC$320,FALSE),5)="Csere",VLOOKUP(LEFT(VLOOKUP($A236,csapatok!$A:$NN,DC$320,FALSE),LEN(VLOOKUP($A236,csapatok!$A:$NN,DC$320,FALSE))-6),'csapat-ranglista'!$A:$FP,DC$321,FALSE)/8,VLOOKUP(VLOOKUP($A236,csapatok!$A:$NN,DC$320,FALSE),'csapat-ranglista'!$A:$FP,DC$321,FALSE)/4),0)</f>
        <v>0</v>
      </c>
      <c r="DD236" s="223">
        <f>IFERROR(IF(RIGHT(VLOOKUP($A236,csapatok!$A:$NN,DD$320,FALSE),5)="Csere",VLOOKUP(LEFT(VLOOKUP($A236,csapatok!$A:$NN,DD$320,FALSE),LEN(VLOOKUP($A236,csapatok!$A:$NN,DD$320,FALSE))-6),'csapat-ranglista'!$A:$FP,DD$321,FALSE)/8,VLOOKUP(VLOOKUP($A236,csapatok!$A:$NN,DD$320,FALSE),'csapat-ranglista'!$A:$FP,DD$321,FALSE)/4),0)</f>
        <v>0</v>
      </c>
      <c r="DE236" s="223">
        <f>IFERROR(IF(RIGHT(VLOOKUP($A236,csapatok!$A:$NN,DE$320,FALSE),5)="Csere",VLOOKUP(LEFT(VLOOKUP($A236,csapatok!$A:$NN,DE$320,FALSE),LEN(VLOOKUP($A236,csapatok!$A:$NN,DE$320,FALSE))-6),'csapat-ranglista'!$A:$FP,DE$321,FALSE)/8,VLOOKUP(VLOOKUP($A236,csapatok!$A:$NN,DE$320,FALSE),'csapat-ranglista'!$A:$FP,DE$321,FALSE)/4),0)</f>
        <v>0</v>
      </c>
      <c r="DF236" s="223">
        <f>IFERROR(IF(RIGHT(VLOOKUP($A236,csapatok!$A:$NN,DF$320,FALSE),5)="Csere",VLOOKUP(LEFT(VLOOKUP($A236,csapatok!$A:$NN,DF$320,FALSE),LEN(VLOOKUP($A236,csapatok!$A:$NN,DF$320,FALSE))-6),'csapat-ranglista'!$A:$FP,DF$321,FALSE)/8,VLOOKUP(VLOOKUP($A236,csapatok!$A:$NN,DF$320,FALSE),'csapat-ranglista'!$A:$FP,DF$321,FALSE)/4),0)</f>
        <v>0</v>
      </c>
      <c r="DG236" s="223">
        <f>IFERROR(IF(RIGHT(VLOOKUP($A236,csapatok!$A:$NN,DG$320,FALSE),5)="Csere",VLOOKUP(LEFT(VLOOKUP($A236,csapatok!$A:$NN,DG$320,FALSE),LEN(VLOOKUP($A236,csapatok!$A:$NN,DG$320,FALSE))-6),'csapat-ranglista'!$A:$FP,DG$321,FALSE)/8,VLOOKUP(VLOOKUP($A236,csapatok!$A:$NN,DG$320,FALSE),'csapat-ranglista'!$A:$FP,DG$321,FALSE)/4),0)</f>
        <v>0</v>
      </c>
      <c r="DH236" s="223">
        <f>IFERROR(IF(RIGHT(VLOOKUP($A236,csapatok!$A:$NN,DH$320,FALSE),5)="Csere",VLOOKUP(LEFT(VLOOKUP($A236,csapatok!$A:$NN,DH$320,FALSE),LEN(VLOOKUP($A236,csapatok!$A:$NN,DH$320,FALSE))-6),'csapat-ranglista'!$A:$FP,DH$321,FALSE)/8,VLOOKUP(VLOOKUP($A236,csapatok!$A:$NN,DH$320,FALSE),'csapat-ranglista'!$A:$FP,DH$321,FALSE)/4),0)</f>
        <v>0</v>
      </c>
      <c r="DI236" s="223">
        <f>IFERROR(IF(RIGHT(VLOOKUP($A236,csapatok!$A:$NN,DI$320,FALSE),5)="Csere",VLOOKUP(LEFT(VLOOKUP($A236,csapatok!$A:$NN,DI$320,FALSE),LEN(VLOOKUP($A236,csapatok!$A:$NN,DI$320,FALSE))-6),'csapat-ranglista'!$A:$FP,DI$321,FALSE)/8,VLOOKUP(VLOOKUP($A236,csapatok!$A:$NN,DI$320,FALSE),'csapat-ranglista'!$A:$FP,DI$321,FALSE)/4),0)</f>
        <v>0</v>
      </c>
      <c r="DJ236" s="223">
        <f>IFERROR(IF(RIGHT(VLOOKUP($A236,csapatok!$A:$NN,DJ$320,FALSE),5)="Csere",VLOOKUP(LEFT(VLOOKUP($A236,csapatok!$A:$NN,DJ$320,FALSE),LEN(VLOOKUP($A236,csapatok!$A:$NN,DJ$320,FALSE))-6),'csapat-ranglista'!$A:$FP,DJ$321,FALSE)/8,VLOOKUP(VLOOKUP($A236,csapatok!$A:$NN,DJ$320,FALSE),'csapat-ranglista'!$A:$FP,DJ$321,FALSE)/4),0)</f>
        <v>0</v>
      </c>
      <c r="DK236" s="223">
        <f>IFERROR(IF(RIGHT(VLOOKUP($A236,csapatok!$A:$NN,DK$320,FALSE),5)="Csere",VLOOKUP(LEFT(VLOOKUP($A236,csapatok!$A:$NN,DK$320,FALSE),LEN(VLOOKUP($A236,csapatok!$A:$NN,DK$320,FALSE))-6),'csapat-ranglista'!$A:$FP,DK$321,FALSE)/8,VLOOKUP(VLOOKUP($A236,csapatok!$A:$NN,DK$320,FALSE),'csapat-ranglista'!$A:$FP,DK$321,FALSE)/4),0)</f>
        <v>0</v>
      </c>
      <c r="DL236" s="223">
        <f>IFERROR(IF(RIGHT(VLOOKUP($A236,csapatok!$A:$NN,DL$320,FALSE),5)="Csere",VLOOKUP(LEFT(VLOOKUP($A236,csapatok!$A:$NN,DL$320,FALSE),LEN(VLOOKUP($A236,csapatok!$A:$NN,DL$320,FALSE))-6),'csapat-ranglista'!$A:$FP,DL$321,FALSE)/8,VLOOKUP(VLOOKUP($A236,csapatok!$A:$NN,DL$320,FALSE),'csapat-ranglista'!$A:$FP,DL$321,FALSE)/4),0)</f>
        <v>0</v>
      </c>
      <c r="DM236" s="223">
        <f>IFERROR(IF(RIGHT(VLOOKUP($A236,csapatok!$A:$NN,DM$320,FALSE),5)="Csere",VLOOKUP(LEFT(VLOOKUP($A236,csapatok!$A:$NN,DM$320,FALSE),LEN(VLOOKUP($A236,csapatok!$A:$NN,DM$320,FALSE))-6),'csapat-ranglista'!$A:$FP,DM$321,FALSE)/8,VLOOKUP(VLOOKUP($A236,csapatok!$A:$NN,DM$320,FALSE),'csapat-ranglista'!$A:$FP,DM$321,FALSE)/4),0)</f>
        <v>0</v>
      </c>
      <c r="DN236" s="223">
        <f>IFERROR(IF(RIGHT(VLOOKUP($A236,csapatok!$A:$NN,DN$320,FALSE),5)="Csere",VLOOKUP(LEFT(VLOOKUP($A236,csapatok!$A:$NN,DN$320,FALSE),LEN(VLOOKUP($A236,csapatok!$A:$NN,DN$320,FALSE))-6),'csapat-ranglista'!$A:$FP,DN$321,FALSE)/8,VLOOKUP(VLOOKUP($A236,csapatok!$A:$NN,DN$320,FALSE),'csapat-ranglista'!$A:$FP,DN$321,FALSE)/4),0)</f>
        <v>0</v>
      </c>
      <c r="DO236" s="224">
        <f>versenyek!$MF$11*IFERROR(VLOOKUP(VLOOKUP($A236,versenyek!ME:MG,3,FALSE),szabalyok!$A$16:$B$23,2,FALSE)/4,0)</f>
        <v>0</v>
      </c>
      <c r="DP236" s="224">
        <f>versenyek!$MI$11*IFERROR(VLOOKUP(VLOOKUP($A236,versenyek!MH:MJ,3,FALSE),szabalyok!$A$16:$B$23,2,FALSE)/4,0)</f>
        <v>0</v>
      </c>
      <c r="DQ236" s="223">
        <f>IFERROR(IF(RIGHT(VLOOKUP($A236,csapatok!$A:$NN,DQ$320,FALSE),5)="Csere",VLOOKUP(LEFT(VLOOKUP($A236,csapatok!$A:$NN,DQ$320,FALSE),LEN(VLOOKUP($A236,csapatok!$A:$NN,DQ$320,FALSE))-6),'csapat-ranglista'!$A:$FP,DQ$321,FALSE)/8,VLOOKUP(VLOOKUP($A236,csapatok!$A:$NN,DQ$320,FALSE),'csapat-ranglista'!$A:$FP,DQ$321,FALSE)/4),0)</f>
        <v>0</v>
      </c>
      <c r="DR236" s="223">
        <f>IFERROR(IF(RIGHT(VLOOKUP($A236,csapatok!$A:$NN,DR$320,FALSE),5)="Csere",VLOOKUP(LEFT(VLOOKUP($A236,csapatok!$A:$NN,DR$320,FALSE),LEN(VLOOKUP($A236,csapatok!$A:$NN,DR$320,FALSE))-6),'csapat-ranglista'!$A:$FP,DR$321,FALSE)/8,VLOOKUP(VLOOKUP($A236,csapatok!$A:$NN,DR$320,FALSE),'csapat-ranglista'!$A:$FP,DR$321,FALSE)/4),0)</f>
        <v>0</v>
      </c>
      <c r="DS236" s="223">
        <f>IFERROR(IF(RIGHT(VLOOKUP($A236,csapatok!$A:$NN,DS$320,FALSE),5)="Csere",VLOOKUP(LEFT(VLOOKUP($A236,csapatok!$A:$NN,DS$320,FALSE),LEN(VLOOKUP($A236,csapatok!$A:$NN,DS$320,FALSE))-6),'csapat-ranglista'!$A:$FP,DS$321,FALSE)/8,VLOOKUP(VLOOKUP($A236,csapatok!$A:$NN,DS$320,FALSE),'csapat-ranglista'!$A:$FP,DS$321,FALSE)/4),0)</f>
        <v>0</v>
      </c>
      <c r="DT236" s="223">
        <f>IFERROR(IF(RIGHT(VLOOKUP($A236,csapatok!$A:$NN,DT$320,FALSE),5)="Csere",VLOOKUP(LEFT(VLOOKUP($A236,csapatok!$A:$NN,DT$320,FALSE),LEN(VLOOKUP($A236,csapatok!$A:$NN,DT$320,FALSE))-6),'csapat-ranglista'!$A:$FP,DT$321,FALSE)/8,VLOOKUP(VLOOKUP($A236,csapatok!$A:$NN,DT$320,FALSE),'csapat-ranglista'!$A:$FP,DT$321,FALSE)/4),0)</f>
        <v>0</v>
      </c>
      <c r="DU236" s="223">
        <f>IFERROR(IF(RIGHT(VLOOKUP($A236,csapatok!$A:$NN,DU$320,FALSE),5)="Csere",VLOOKUP(LEFT(VLOOKUP($A236,csapatok!$A:$NN,DU$320,FALSE),LEN(VLOOKUP($A236,csapatok!$A:$NN,DU$320,FALSE))-6),'csapat-ranglista'!$A:$FP,DU$321,FALSE)/8,VLOOKUP(VLOOKUP($A236,csapatok!$A:$NN,DU$320,FALSE),'csapat-ranglista'!$A:$FP,DU$321,FALSE)/4),0)</f>
        <v>0</v>
      </c>
      <c r="DV236" s="223">
        <f>IFERROR(IF(RIGHT(VLOOKUP($A236,csapatok!$A:$NN,DV$320,FALSE),5)="Csere",VLOOKUP(LEFT(VLOOKUP($A236,csapatok!$A:$NN,DV$320,FALSE),LEN(VLOOKUP($A236,csapatok!$A:$NN,DV$320,FALSE))-6),'csapat-ranglista'!$A:$FP,DV$321,FALSE)/8,VLOOKUP(VLOOKUP($A236,csapatok!$A:$NN,DV$320,FALSE),'csapat-ranglista'!$A:$FP,DV$321,FALSE)/4),0)</f>
        <v>0</v>
      </c>
      <c r="DW236" s="223">
        <f>IFERROR(IF(RIGHT(VLOOKUP($A236,csapatok!$A:$NN,DW$320,FALSE),5)="Csere",VLOOKUP(LEFT(VLOOKUP($A236,csapatok!$A:$NN,DW$320,FALSE),LEN(VLOOKUP($A236,csapatok!$A:$NN,DW$320,FALSE))-6),'csapat-ranglista'!$A:$FP,DW$321,FALSE)/8,VLOOKUP(VLOOKUP($A236,csapatok!$A:$NN,DW$320,FALSE),'csapat-ranglista'!$A:$FP,DW$321,FALSE)/4),0)</f>
        <v>0</v>
      </c>
      <c r="DX236" s="223">
        <f>IFERROR(IF(RIGHT(VLOOKUP($A236,csapatok!$A:$NN,DX$320,FALSE),5)="Csere",VLOOKUP(LEFT(VLOOKUP($A236,csapatok!$A:$NN,DX$320,FALSE),LEN(VLOOKUP($A236,csapatok!$A:$NN,DX$320,FALSE))-6),'csapat-ranglista'!$A:$FP,DX$321,FALSE)/8,VLOOKUP(VLOOKUP($A236,csapatok!$A:$NN,DX$320,FALSE),'csapat-ranglista'!$A:$FP,DX$321,FALSE)/4),0)</f>
        <v>0</v>
      </c>
      <c r="DY236" s="223">
        <f>IFERROR(IF(RIGHT(VLOOKUP($A236,csapatok!$A:$NN,DY$320,FALSE),5)="Csere",VLOOKUP(LEFT(VLOOKUP($A236,csapatok!$A:$NN,DY$320,FALSE),LEN(VLOOKUP($A236,csapatok!$A:$NN,DY$320,FALSE))-6),'csapat-ranglista'!$A:$FP,DY$321,FALSE)/8,VLOOKUP(VLOOKUP($A236,csapatok!$A:$NN,DY$320,FALSE),'csapat-ranglista'!$A:$FP,DY$321,FALSE)/4),0)</f>
        <v>0</v>
      </c>
      <c r="DZ236" s="223">
        <f>IFERROR(IF(RIGHT(VLOOKUP($A236,csapatok!$A:$NN,DZ$320,FALSE),5)="Csere",VLOOKUP(LEFT(VLOOKUP($A236,csapatok!$A:$NN,DZ$320,FALSE),LEN(VLOOKUP($A236,csapatok!$A:$NN,DZ$320,FALSE))-6),'csapat-ranglista'!$A:$FP,DZ$321,FALSE)/8,VLOOKUP(VLOOKUP($A236,csapatok!$A:$NN,DZ$320,FALSE),'csapat-ranglista'!$A:$FP,DZ$321,FALSE)/4),0)</f>
        <v>0</v>
      </c>
      <c r="EA236" s="223">
        <f>IFERROR(IF(RIGHT(VLOOKUP($A236,csapatok!$A:$NN,EA$320,FALSE),5)="Csere",VLOOKUP(LEFT(VLOOKUP($A236,csapatok!$A:$NN,EA$320,FALSE),LEN(VLOOKUP($A236,csapatok!$A:$NN,EA$320,FALSE))-6),'csapat-ranglista'!$A:$FP,EA$321,FALSE)/8,VLOOKUP(VLOOKUP($A236,csapatok!$A:$NN,EA$320,FALSE),'csapat-ranglista'!$A:$FP,EA$321,FALSE)/4),0)</f>
        <v>0</v>
      </c>
      <c r="EB236" s="223">
        <f>IFERROR(IF(RIGHT(VLOOKUP($A236,csapatok!$A:$NN,EB$320,FALSE),5)="Csere",VLOOKUP(LEFT(VLOOKUP($A236,csapatok!$A:$NN,EB$320,FALSE),LEN(VLOOKUP($A236,csapatok!$A:$NN,EB$320,FALSE))-6),'csapat-ranglista'!$A:$FP,EB$321,FALSE)/8,VLOOKUP(VLOOKUP($A236,csapatok!$A:$NN,EB$320,FALSE),'csapat-ranglista'!$A:$FP,EB$321,FALSE)/4),0)</f>
        <v>0</v>
      </c>
      <c r="EC236" s="223">
        <f>IFERROR(IF(RIGHT(VLOOKUP($A236,csapatok!$A:$NN,EC$320,FALSE),5)="Csere",VLOOKUP(LEFT(VLOOKUP($A236,csapatok!$A:$NN,EC$320,FALSE),LEN(VLOOKUP($A236,csapatok!$A:$NN,EC$320,FALSE))-6),'csapat-ranglista'!$A:$FP,EC$321,FALSE)/8,VLOOKUP(VLOOKUP($A236,csapatok!$A:$NN,EC$320,FALSE),'csapat-ranglista'!$A:$FP,EC$321,FALSE)/4),0)</f>
        <v>0</v>
      </c>
      <c r="ED236" s="223">
        <f>IFERROR(IF(RIGHT(VLOOKUP($A236,csapatok!$A:$NN,ED$320,FALSE),5)="Csere",VLOOKUP(LEFT(VLOOKUP($A236,csapatok!$A:$NN,ED$320,FALSE),LEN(VLOOKUP($A236,csapatok!$A:$NN,ED$320,FALSE))-6),'csapat-ranglista'!$A:$FP,ED$321,FALSE)/8,VLOOKUP(VLOOKUP($A236,csapatok!$A:$NN,ED$320,FALSE),'csapat-ranglista'!$A:$FP,ED$321,FALSE)/4),0)</f>
        <v>0</v>
      </c>
      <c r="EE236" s="223">
        <f>IFERROR(IF(RIGHT(VLOOKUP($A236,csapatok!$A:$NN,EE$320,FALSE),5)="Csere",VLOOKUP(LEFT(VLOOKUP($A236,csapatok!$A:$NN,EE$320,FALSE),LEN(VLOOKUP($A236,csapatok!$A:$NN,EE$320,FALSE))-6),'csapat-ranglista'!$A:$FP,EE$321,FALSE)/8,VLOOKUP(VLOOKUP($A236,csapatok!$A:$NN,EE$320,FALSE),'csapat-ranglista'!$A:$FP,EE$321,FALSE)/4),0)</f>
        <v>0</v>
      </c>
      <c r="EF236" s="223">
        <f>IFERROR(IF(RIGHT(VLOOKUP($A236,csapatok!$A:$NN,EF$320,FALSE),5)="Csere",VLOOKUP(LEFT(VLOOKUP($A236,csapatok!$A:$NN,EF$320,FALSE),LEN(VLOOKUP($A236,csapatok!$A:$NN,EF$320,FALSE))-6),'csapat-ranglista'!$A:$FP,EF$321,FALSE)/8,VLOOKUP(VLOOKUP($A236,csapatok!$A:$NN,EF$320,FALSE),'csapat-ranglista'!$A:$FP,EF$321,FALSE)/4),0)</f>
        <v>0</v>
      </c>
      <c r="EG236" s="223">
        <f>IFERROR(IF(RIGHT(VLOOKUP($A236,csapatok!$A:$NN,EG$320,FALSE),5)="Csere",VLOOKUP(LEFT(VLOOKUP($A236,csapatok!$A:$NN,EG$320,FALSE),LEN(VLOOKUP($A236,csapatok!$A:$NN,EG$320,FALSE))-6),'csapat-ranglista'!$A:$FP,EG$321,FALSE)/8,VLOOKUP(VLOOKUP($A236,csapatok!$A:$NN,EG$320,FALSE),'csapat-ranglista'!$A:$FP,EG$321,FALSE)/4),0)</f>
        <v>0</v>
      </c>
      <c r="EH236" s="223">
        <f>IFERROR(IF(RIGHT(VLOOKUP($A236,csapatok!$A:$NN,EH$320,FALSE),5)="Csere",VLOOKUP(LEFT(VLOOKUP($A236,csapatok!$A:$NN,EH$320,FALSE),LEN(VLOOKUP($A236,csapatok!$A:$NN,EH$320,FALSE))-6),'csapat-ranglista'!$A:$FP,EH$321,FALSE)/8,VLOOKUP(VLOOKUP($A236,csapatok!$A:$NN,EH$320,FALSE),'csapat-ranglista'!$A:$FP,EH$321,FALSE)/4),0)</f>
        <v>0</v>
      </c>
      <c r="EI236" s="223">
        <f>IFERROR(IF(RIGHT(VLOOKUP($A236,csapatok!$A:$NN,EI$320,FALSE),5)="Csere",VLOOKUP(LEFT(VLOOKUP($A236,csapatok!$A:$NN,EI$320,FALSE),LEN(VLOOKUP($A236,csapatok!$A:$NN,EI$320,FALSE))-6),'csapat-ranglista'!$A:$FP,EI$321,FALSE)/8,VLOOKUP(VLOOKUP($A236,csapatok!$A:$NN,EI$320,FALSE),'csapat-ranglista'!$A:$FP,EI$321,FALSE)/4),0)</f>
        <v>0</v>
      </c>
      <c r="EJ236" s="223">
        <f>IFERROR(IF(RIGHT(VLOOKUP($A236,csapatok!$A:$NN,EJ$320,FALSE),5)="Csere",VLOOKUP(LEFT(VLOOKUP($A236,csapatok!$A:$NN,EJ$320,FALSE),LEN(VLOOKUP($A236,csapatok!$A:$NN,EJ$320,FALSE))-6),'csapat-ranglista'!$A:$FP,EJ$321,FALSE)/8,VLOOKUP(VLOOKUP($A236,csapatok!$A:$NN,EJ$320,FALSE),'csapat-ranglista'!$A:$FP,EJ$321,FALSE)/4),0)</f>
        <v>0</v>
      </c>
      <c r="EK236" s="223">
        <f>IFERROR(IF(RIGHT(VLOOKUP($A236,csapatok!$A:$NN,EK$320,FALSE),5)="Csere",VLOOKUP(LEFT(VLOOKUP($A236,csapatok!$A:$NN,EK$320,FALSE),LEN(VLOOKUP($A236,csapatok!$A:$NN,EK$320,FALSE))-6),'csapat-ranglista'!$A:$FP,EK$321,FALSE)/8,VLOOKUP(VLOOKUP($A236,csapatok!$A:$NN,EK$320,FALSE),'csapat-ranglista'!$A:$FP,EK$321,FALSE)/4),0)</f>
        <v>0</v>
      </c>
      <c r="EL236" s="223">
        <f>IFERROR(IF(RIGHT(VLOOKUP($A236,csapatok!$A:$NN,EL$320,FALSE),5)="Csere",VLOOKUP(LEFT(VLOOKUP($A236,csapatok!$A:$NN,EL$320,FALSE),LEN(VLOOKUP($A236,csapatok!$A:$NN,EL$320,FALSE))-6),'csapat-ranglista'!$A:$FP,EL$321,FALSE)/8,VLOOKUP(VLOOKUP($A236,csapatok!$A:$NN,EL$320,FALSE),'csapat-ranglista'!$A:$FP,EL$321,FALSE)/4),0)</f>
        <v>0</v>
      </c>
      <c r="EM236" s="223">
        <f>IFERROR(IF(RIGHT(VLOOKUP($A236,csapatok!$A:$NN,EM$320,FALSE),5)="Csere",VLOOKUP(LEFT(VLOOKUP($A236,csapatok!$A:$NN,EM$320,FALSE),LEN(VLOOKUP($A236,csapatok!$A:$NN,EM$320,FALSE))-6),'csapat-ranglista'!$A:$FP,EM$321,FALSE)/8,VLOOKUP(VLOOKUP($A236,csapatok!$A:$NN,EM$320,FALSE),'csapat-ranglista'!$A:$FP,EM$321,FALSE)/4),0)</f>
        <v>0</v>
      </c>
      <c r="EN236" s="223">
        <f>IFERROR(IF(RIGHT(VLOOKUP($A236,csapatok!$A:$NN,EN$320,FALSE),5)="Csere",VLOOKUP(LEFT(VLOOKUP($A236,csapatok!$A:$NN,EN$320,FALSE),LEN(VLOOKUP($A236,csapatok!$A:$NN,EN$320,FALSE))-6),'csapat-ranglista'!$A:$FP,EN$321,FALSE)/8,VLOOKUP(VLOOKUP($A236,csapatok!$A:$NN,EN$320,FALSE),'csapat-ranglista'!$A:$FP,EN$321,FALSE)/4),0)</f>
        <v>0</v>
      </c>
      <c r="EO236" s="223">
        <f>IFERROR(IF(RIGHT(VLOOKUP($A236,csapatok!$A:$NN,EO$320,FALSE),5)="Csere",VLOOKUP(LEFT(VLOOKUP($A236,csapatok!$A:$NN,EO$320,FALSE),LEN(VLOOKUP($A236,csapatok!$A:$NN,EO$320,FALSE))-6),'csapat-ranglista'!$A:$FP,EO$321,FALSE)/8,VLOOKUP(VLOOKUP($A236,csapatok!$A:$NN,EO$320,FALSE),'csapat-ranglista'!$A:$FP,EO$321,FALSE)/4),0)</f>
        <v>0</v>
      </c>
      <c r="EP236" s="223">
        <f>IFERROR(IF(RIGHT(VLOOKUP($A236,csapatok!$A:$NN,EP$320,FALSE),5)="Csere",VLOOKUP(LEFT(VLOOKUP($A236,csapatok!$A:$NN,EP$320,FALSE),LEN(VLOOKUP($A236,csapatok!$A:$NN,EP$320,FALSE))-6),'csapat-ranglista'!$A:$FP,EP$321,FALSE)/8,VLOOKUP(VLOOKUP($A236,csapatok!$A:$NN,EP$320,FALSE),'csapat-ranglista'!$A:$FP,EP$321,FALSE)/4),0)</f>
        <v>0</v>
      </c>
      <c r="EQ236" s="223">
        <f>IFERROR(IF(RIGHT(VLOOKUP($A236,csapatok!$A:$NN,EQ$320,FALSE),5)="Csere",VLOOKUP(LEFT(VLOOKUP($A236,csapatok!$A:$NN,EQ$320,FALSE),LEN(VLOOKUP($A236,csapatok!$A:$NN,EQ$320,FALSE))-6),'csapat-ranglista'!$A:$FP,EQ$321,FALSE)/8,VLOOKUP(VLOOKUP($A236,csapatok!$A:$NN,EQ$320,FALSE),'csapat-ranglista'!$A:$FP,EQ$321,FALSE)/4),0)</f>
        <v>0</v>
      </c>
      <c r="ER236" s="223">
        <f>IFERROR(IF(RIGHT(VLOOKUP($A236,csapatok!$A:$NN,ER$320,FALSE),5)="Csere",VLOOKUP(LEFT(VLOOKUP($A236,csapatok!$A:$NN,ER$320,FALSE),LEN(VLOOKUP($A236,csapatok!$A:$NN,ER$320,FALSE))-6),'csapat-ranglista'!$A:$FP,ER$321,FALSE)/8,VLOOKUP(VLOOKUP($A236,csapatok!$A:$NN,ER$320,FALSE),'csapat-ranglista'!$A:$FP,ER$321,FALSE)/4),0)</f>
        <v>0</v>
      </c>
      <c r="ES236" s="223">
        <f>IFERROR(IF(RIGHT(VLOOKUP($A236,csapatok!$A:$NN,ES$320,FALSE),5)="Csere",VLOOKUP(LEFT(VLOOKUP($A236,csapatok!$A:$NN,ES$320,FALSE),LEN(VLOOKUP($A236,csapatok!$A:$NN,ES$320,FALSE))-6),'csapat-ranglista'!$A:$FP,ES$321,FALSE)/8,VLOOKUP(VLOOKUP($A236,csapatok!$A:$NN,ES$320,FALSE),'csapat-ranglista'!$A:$FP,ES$321,FALSE)/4),0)</f>
        <v>0</v>
      </c>
      <c r="ET236" s="223">
        <f>IFERROR(IF(RIGHT(VLOOKUP($A236,csapatok!$A:$NN,ET$320,FALSE),5)="Csere",VLOOKUP(LEFT(VLOOKUP($A236,csapatok!$A:$NN,ET$320,FALSE),LEN(VLOOKUP($A236,csapatok!$A:$NN,ET$320,FALSE))-6),'csapat-ranglista'!$A:$FP,ET$321,FALSE)/8,VLOOKUP(VLOOKUP($A236,csapatok!$A:$NN,ET$320,FALSE),'csapat-ranglista'!$A:$FP,ET$321,FALSE)/4),0)</f>
        <v>0</v>
      </c>
      <c r="EU236" s="223">
        <f>IFERROR(IF(RIGHT(VLOOKUP($A236,csapatok!$A:$NN,EU$320,FALSE),5)="Csere",VLOOKUP(LEFT(VLOOKUP($A236,csapatok!$A:$NN,EU$320,FALSE),LEN(VLOOKUP($A236,csapatok!$A:$NN,EU$320,FALSE))-6),'csapat-ranglista'!$A:$FP,EU$321,FALSE)/8,VLOOKUP(VLOOKUP($A236,csapatok!$A:$NN,EU$320,FALSE),'csapat-ranglista'!$A:$FP,EU$321,FALSE)/4),0)</f>
        <v>0</v>
      </c>
      <c r="EV236" s="223">
        <f>IFERROR(IF(RIGHT(VLOOKUP($A236,csapatok!$A:$NN,EV$320,FALSE),5)="Csere",VLOOKUP(LEFT(VLOOKUP($A236,csapatok!$A:$NN,EV$320,FALSE),LEN(VLOOKUP($A236,csapatok!$A:$NN,EV$320,FALSE))-6),'csapat-ranglista'!$A:$FP,EV$321,FALSE)/8,VLOOKUP(VLOOKUP($A236,csapatok!$A:$NN,EV$320,FALSE),'csapat-ranglista'!$A:$FP,EV$321,FALSE)/4),0)</f>
        <v>0</v>
      </c>
      <c r="EW236" s="223">
        <f>IFERROR(IF(RIGHT(VLOOKUP($A236,csapatok!$A:$NN,EW$320,FALSE),5)="Csere",VLOOKUP(LEFT(VLOOKUP($A236,csapatok!$A:$NN,EW$320,FALSE),LEN(VLOOKUP($A236,csapatok!$A:$NN,EW$320,FALSE))-6),'csapat-ranglista'!$A:$FP,EW$321,FALSE)/8,VLOOKUP(VLOOKUP($A236,csapatok!$A:$NN,EW$320,FALSE),'csapat-ranglista'!$A:$FP,EW$321,FALSE)/4),0)</f>
        <v>0</v>
      </c>
      <c r="EX236" s="223">
        <f>IFERROR(IF(RIGHT(VLOOKUP($A236,csapatok!$A:$NN,EX$320,FALSE),5)="Csere",VLOOKUP(LEFT(VLOOKUP($A236,csapatok!$A:$NN,EX$320,FALSE),LEN(VLOOKUP($A236,csapatok!$A:$NN,EX$320,FALSE))-6),'csapat-ranglista'!$A:$FP,EX$321,FALSE)/8,VLOOKUP(VLOOKUP($A236,csapatok!$A:$NN,EX$320,FALSE),'csapat-ranglista'!$A:$FP,EX$321,FALSE)/4),0)</f>
        <v>0</v>
      </c>
      <c r="EY236" s="223">
        <f>IFERROR(IF(RIGHT(VLOOKUP($A236,csapatok!$A:$NN,EY$320,FALSE),5)="Csere",VLOOKUP(LEFT(VLOOKUP($A236,csapatok!$A:$NN,EY$320,FALSE),LEN(VLOOKUP($A236,csapatok!$A:$NN,EY$320,FALSE))-6),'csapat-ranglista'!$A:$FP,EY$321,FALSE)/8,VLOOKUP(VLOOKUP($A236,csapatok!$A:$NN,EY$320,FALSE),'csapat-ranglista'!$A:$FP,EY$321,FALSE)/4),0)</f>
        <v>0</v>
      </c>
      <c r="EZ236" s="223">
        <f>IFERROR(IF(RIGHT(VLOOKUP($A236,csapatok!$A:$NN,EZ$320,FALSE),5)="Csere",VLOOKUP(LEFT(VLOOKUP($A236,csapatok!$A:$NN,EZ$320,FALSE),LEN(VLOOKUP($A236,csapatok!$A:$NN,EZ$320,FALSE))-6),'csapat-ranglista'!$A:$FP,EZ$321,FALSE)/8,VLOOKUP(VLOOKUP($A236,csapatok!$A:$NN,EZ$320,FALSE),'csapat-ranglista'!$A:$FP,EZ$321,FALSE)/4),0)</f>
        <v>0</v>
      </c>
      <c r="FA236" s="223">
        <f>IFERROR(IF(RIGHT(VLOOKUP($A236,csapatok!$A:$NN,FA$320,FALSE),5)="Csere",VLOOKUP(LEFT(VLOOKUP($A236,csapatok!$A:$NN,FA$320,FALSE),LEN(VLOOKUP($A236,csapatok!$A:$NN,FA$320,FALSE))-6),'csapat-ranglista'!$A:$FP,FA$321,FALSE)/8,VLOOKUP(VLOOKUP($A236,csapatok!$A:$NN,FA$320,FALSE),'csapat-ranglista'!$A:$FP,FA$321,FALSE)/4),0)</f>
        <v>0</v>
      </c>
      <c r="FB236" s="223">
        <f>IFERROR(IF(RIGHT(VLOOKUP($A236,csapatok!$A:$NN,FB$320,FALSE),5)="Csere",VLOOKUP(LEFT(VLOOKUP($A236,csapatok!$A:$NN,FB$320,FALSE),LEN(VLOOKUP($A236,csapatok!$A:$NN,FB$320,FALSE))-6),'csapat-ranglista'!$A:$FP,FB$321,FALSE)/8,VLOOKUP(VLOOKUP($A236,csapatok!$A:$NN,FB$320,FALSE),'csapat-ranglista'!$A:$FP,FB$321,FALSE)/4),0)</f>
        <v>0</v>
      </c>
      <c r="FC236" s="223">
        <f>IFERROR(IF(RIGHT(VLOOKUP($A236,csapatok!$A:$NN,FC$320,FALSE),5)="Csere",VLOOKUP(LEFT(VLOOKUP($A236,csapatok!$A:$NN,FC$320,FALSE),LEN(VLOOKUP($A236,csapatok!$A:$NN,FC$320,FALSE))-6),'csapat-ranglista'!$A:$FP,FC$321,FALSE)/8,VLOOKUP(VLOOKUP($A236,csapatok!$A:$NN,FC$320,FALSE),'csapat-ranglista'!$A:$FP,FC$321,FALSE)/4),0)</f>
        <v>0</v>
      </c>
      <c r="FD236" s="224">
        <f>versenyek!$QY$11*IFERROR(VLOOKUP(VLOOKUP($A236,versenyek!QX:QZ,3,FALSE),szabalyok!$A$16:$B$23,2,FALSE)/4,0)</f>
        <v>0</v>
      </c>
      <c r="FE236" s="224">
        <f>versenyek!$RB$11*IFERROR(VLOOKUP(VLOOKUP($A236,versenyek!RA:RC,3,FALSE),szabalyok!$A$16:$B$23,2,FALSE)/4,0)</f>
        <v>0</v>
      </c>
      <c r="FF236" s="223">
        <f>IFERROR(IF(RIGHT(VLOOKUP($A236,csapatok!$A:$NN,FF$320,FALSE),5)="Csere",VLOOKUP(LEFT(VLOOKUP($A236,csapatok!$A:$NN,FF$320,FALSE),LEN(VLOOKUP($A236,csapatok!$A:$NN,FF$320,FALSE))-6),'csapat-ranglista'!$A:$FP,FF$321,FALSE)/8,VLOOKUP(VLOOKUP($A236,csapatok!$A:$NN,FF$320,FALSE),'csapat-ranglista'!$A:$FP,FF$321,FALSE)/4),0)</f>
        <v>0</v>
      </c>
      <c r="FG236" s="223">
        <f>IFERROR(IF(RIGHT(VLOOKUP($A236,csapatok!$A:$NN,FG$320,FALSE),5)="Csere",VLOOKUP(LEFT(VLOOKUP($A236,csapatok!$A:$NN,FG$320,FALSE),LEN(VLOOKUP($A236,csapatok!$A:$NN,FG$320,FALSE))-6),'csapat-ranglista'!$A:$FP,FG$321,FALSE)/8,VLOOKUP(VLOOKUP($A236,csapatok!$A:$NN,FG$320,FALSE),'csapat-ranglista'!$A:$FP,FG$321,FALSE)/4),0)</f>
        <v>0</v>
      </c>
      <c r="FH236" s="223">
        <f>IFERROR(IF(RIGHT(VLOOKUP($A236,csapatok!$A:$NN,FH$320,FALSE),5)="Csere",VLOOKUP(LEFT(VLOOKUP($A236,csapatok!$A:$NN,FH$320,FALSE),LEN(VLOOKUP($A236,csapatok!$A:$NN,FH$320,FALSE))-6),'csapat-ranglista'!$A:$FP,FH$321,FALSE)/8,VLOOKUP(VLOOKUP($A236,csapatok!$A:$NN,FH$320,FALSE),'csapat-ranglista'!$A:$FP,FH$321,FALSE)/4),0)</f>
        <v>0</v>
      </c>
      <c r="FI236" s="223">
        <f>IFERROR(IF(RIGHT(VLOOKUP($A236,csapatok!$A:$NN,FI$320,FALSE),5)="Csere",VLOOKUP(LEFT(VLOOKUP($A236,csapatok!$A:$NN,FI$320,FALSE),LEN(VLOOKUP($A236,csapatok!$A:$NN,FI$320,FALSE))-6),'csapat-ranglista'!$A:$FP,FI$321,FALSE)/8,VLOOKUP(VLOOKUP($A236,csapatok!$A:$NN,FI$320,FALSE),'csapat-ranglista'!$A:$FP,FI$321,FALSE)/4),0)</f>
        <v>0</v>
      </c>
      <c r="FJ236" s="223">
        <f>IFERROR(IF(RIGHT(VLOOKUP($A236,csapatok!$A:$NN,FJ$320,FALSE),5)="Csere",VLOOKUP(LEFT(VLOOKUP($A236,csapatok!$A:$NN,FJ$320,FALSE),LEN(VLOOKUP($A236,csapatok!$A:$NN,FJ$320,FALSE))-6),'csapat-ranglista'!$A:$FP,FJ$321,FALSE)/8,VLOOKUP(VLOOKUP($A236,csapatok!$A:$NN,FJ$320,FALSE),'csapat-ranglista'!$A:$FP,FJ$321,FALSE)/4),0)</f>
        <v>0</v>
      </c>
      <c r="FK236" s="223">
        <f>IFERROR(IF(RIGHT(VLOOKUP($A236,csapatok!$A:$NN,FK$320,FALSE),5)="Csere",VLOOKUP(LEFT(VLOOKUP($A236,csapatok!$A:$NN,FK$320,FALSE),LEN(VLOOKUP($A236,csapatok!$A:$NN,FK$320,FALSE))-6),'csapat-ranglista'!$A:$FP,FK$321,FALSE)/8,VLOOKUP(VLOOKUP($A236,csapatok!$A:$NN,FK$320,FALSE),'csapat-ranglista'!$A:$FP,FK$321,FALSE)/4),0)</f>
        <v>0</v>
      </c>
      <c r="FL236" s="223">
        <f>IFERROR(IF(RIGHT(VLOOKUP($A236,csapatok!$A:$NN,FL$320,FALSE),5)="Csere",VLOOKUP(LEFT(VLOOKUP($A236,csapatok!$A:$NN,FL$320,FALSE),LEN(VLOOKUP($A236,csapatok!$A:$NN,FL$320,FALSE))-6),'csapat-ranglista'!$A:$FP,FL$321,FALSE)/8,VLOOKUP(VLOOKUP($A236,csapatok!$A:$NN,FL$320,FALSE),'csapat-ranglista'!$A:$FP,FL$321,FALSE)/4),0)</f>
        <v>0</v>
      </c>
      <c r="FM236" s="223">
        <f>IFERROR(IF(RIGHT(VLOOKUP($A236,csapatok!$A:$NN,FM$320,FALSE),5)="Csere",VLOOKUP(LEFT(VLOOKUP($A236,csapatok!$A:$NN,FM$320,FALSE),LEN(VLOOKUP($A236,csapatok!$A:$NN,FM$320,FALSE))-6),'csapat-ranglista'!$A:$FP,FM$321,FALSE)/8,VLOOKUP(VLOOKUP($A236,csapatok!$A:$NN,FM$320,FALSE),'csapat-ranglista'!$A:$FP,FM$321,FALSE)/4),0)</f>
        <v>0</v>
      </c>
      <c r="FN236" s="223">
        <f>IFERROR(IF(RIGHT(VLOOKUP($A236,csapatok!$A:$NN,FN$320,FALSE),5)="Csere",VLOOKUP(LEFT(VLOOKUP($A236,csapatok!$A:$NN,FN$320,FALSE),LEN(VLOOKUP($A236,csapatok!$A:$NN,FN$320,FALSE))-6),'csapat-ranglista'!$A:$FP,FN$321,FALSE)/8,VLOOKUP(VLOOKUP($A236,csapatok!$A:$NN,FN$320,FALSE),'csapat-ranglista'!$A:$FP,FN$321,FALSE)/4),0)</f>
        <v>0</v>
      </c>
      <c r="FO236" s="223">
        <f>IFERROR(IF(RIGHT(VLOOKUP($A236,csapatok!$A:$NN,FO$320,FALSE),5)="Csere",VLOOKUP(LEFT(VLOOKUP($A236,csapatok!$A:$NN,FO$320,FALSE),LEN(VLOOKUP($A236,csapatok!$A:$NN,FO$320,FALSE))-6),'csapat-ranglista'!$A:$FP,FO$321,FALSE)/8,VLOOKUP(VLOOKUP($A236,csapatok!$A:$NN,FO$320,FALSE),'csapat-ranglista'!$A:$FP,FO$321,FALSE)/4),0)</f>
        <v>0</v>
      </c>
      <c r="FP236" s="223">
        <f>IFERROR(IF(RIGHT(VLOOKUP($A236,csapatok!$A:$NN,FP$320,FALSE),5)="Csere",VLOOKUP(LEFT(VLOOKUP($A236,csapatok!$A:$NN,FP$320,FALSE),LEN(VLOOKUP($A236,csapatok!$A:$NN,FP$320,FALSE))-6),'csapat-ranglista'!$A:$FP,FP$321,FALSE)/8,VLOOKUP(VLOOKUP($A236,csapatok!$A:$NN,FP$320,FALSE),'csapat-ranglista'!$A:$FP,FP$321,FALSE)/4),0)</f>
        <v>0</v>
      </c>
      <c r="FQ236" s="223">
        <f>IFERROR(IF(RIGHT(VLOOKUP($A236,csapatok!$A:$NN,FQ$320,FALSE),5)="Csere",VLOOKUP(LEFT(VLOOKUP($A236,csapatok!$A:$NN,FQ$320,FALSE),LEN(VLOOKUP($A236,csapatok!$A:$NN,FQ$320,FALSE))-6),'csapat-ranglista'!$A:$FP,FQ$321,FALSE)/8,VLOOKUP(VLOOKUP($A236,csapatok!$A:$NN,FQ$320,FALSE),'csapat-ranglista'!$A:$FP,FQ$321,FALSE)/4),0)</f>
        <v>0</v>
      </c>
      <c r="FR236" s="223">
        <f>IFERROR(IF(RIGHT(VLOOKUP($A236,csapatok!$A:$NN,FR$320,FALSE),5)="Csere",VLOOKUP(LEFT(VLOOKUP($A236,csapatok!$A:$NN,FR$320,FALSE),LEN(VLOOKUP($A236,csapatok!$A:$NN,FR$320,FALSE))-6),'csapat-ranglista'!$A:$FP,FR$321,FALSE)/8,VLOOKUP(VLOOKUP($A236,csapatok!$A:$NN,FR$320,FALSE),'csapat-ranglista'!$A:$FP,FR$321,FALSE)/4),0)</f>
        <v>0</v>
      </c>
      <c r="FS236" s="223">
        <f>IFERROR(IF(RIGHT(VLOOKUP($A236,csapatok!$A:$NN,FS$320,FALSE),5)="Csere",VLOOKUP(LEFT(VLOOKUP($A236,csapatok!$A:$NN,FS$320,FALSE),LEN(VLOOKUP($A236,csapatok!$A:$NN,FS$320,FALSE))-6),'csapat-ranglista'!$A:$FP,FS$321,FALSE)/8,VLOOKUP(VLOOKUP($A236,csapatok!$A:$NN,FS$320,FALSE),'csapat-ranglista'!$A:$FP,FS$321,FALSE)/4),0)</f>
        <v>0</v>
      </c>
      <c r="FT236" s="223">
        <f>IFERROR(IF(RIGHT(VLOOKUP($A236,csapatok!$A:$NN,FT$320,FALSE),5)="Csere",VLOOKUP(LEFT(VLOOKUP($A236,csapatok!$A:$NN,FT$320,FALSE),LEN(VLOOKUP($A236,csapatok!$A:$NN,FT$320,FALSE))-6),'csapat-ranglista'!$A:$FP,FT$321,FALSE)/8,VLOOKUP(VLOOKUP($A236,csapatok!$A:$NN,FT$320,FALSE),'csapat-ranglista'!$A:$FP,FT$321,FALSE)/4),0)</f>
        <v>0</v>
      </c>
      <c r="FU236" s="223">
        <f>IFERROR(IF(RIGHT(VLOOKUP($A236,csapatok!$A:$NN,FU$320,FALSE),5)="Csere",VLOOKUP(LEFT(VLOOKUP($A236,csapatok!$A:$NN,FU$320,FALSE),LEN(VLOOKUP($A236,csapatok!$A:$NN,FU$320,FALSE))-6),'csapat-ranglista'!$A:$FP,FU$321,FALSE)/8,VLOOKUP(VLOOKUP($A236,csapatok!$A:$NN,FU$320,FALSE),'csapat-ranglista'!$A:$FP,FU$321,FALSE)/4),0)</f>
        <v>0</v>
      </c>
      <c r="FV236" s="223">
        <f>IFERROR(IF(RIGHT(VLOOKUP($A236,csapatok!$A:$NN,FV$320,FALSE),5)="Csere",VLOOKUP(LEFT(VLOOKUP($A236,csapatok!$A:$NN,FV$320,FALSE),LEN(VLOOKUP($A236,csapatok!$A:$NN,FV$320,FALSE))-6),'csapat-ranglista'!$A:$FP,FV$321,FALSE)/8,VLOOKUP(VLOOKUP($A236,csapatok!$A:$NN,FV$320,FALSE),'csapat-ranglista'!$A:$FP,FV$321,FALSE)/4),0)</f>
        <v>0</v>
      </c>
      <c r="FW236" s="223">
        <f>IFERROR(IF(RIGHT(VLOOKUP($A236,csapatok!$A:$NN,FW$320,FALSE),5)="Csere",VLOOKUP(LEFT(VLOOKUP($A236,csapatok!$A:$NN,FW$320,FALSE),LEN(VLOOKUP($A236,csapatok!$A:$NN,FW$320,FALSE))-6),'csapat-ranglista'!$A:$FP,FW$321,FALSE)/8,VLOOKUP(VLOOKUP($A236,csapatok!$A:$NN,FW$320,FALSE),'csapat-ranglista'!$A:$FP,FW$321,FALSE)/4),0)</f>
        <v>0</v>
      </c>
      <c r="FX236" s="223">
        <f>IFERROR(IF(RIGHT(VLOOKUP($A236,csapatok!$A:$NN,FX$320,FALSE),5)="Csere",VLOOKUP(LEFT(VLOOKUP($A236,csapatok!$A:$NN,FX$320,FALSE),LEN(VLOOKUP($A236,csapatok!$A:$NN,FX$320,FALSE))-6),'csapat-ranglista'!$A:$FP,FX$321,FALSE)/8,VLOOKUP(VLOOKUP($A236,csapatok!$A:$NN,FX$320,FALSE),'csapat-ranglista'!$A:$FP,FX$321,FALSE)/4),0)</f>
        <v>0</v>
      </c>
      <c r="FY236" s="223">
        <f>IFERROR(IF(RIGHT(VLOOKUP($A236,csapatok!$A:$NN,FY$320,FALSE),5)="Csere",VLOOKUP(LEFT(VLOOKUP($A236,csapatok!$A:$NN,FY$320,FALSE),LEN(VLOOKUP($A236,csapatok!$A:$NN,FY$320,FALSE))-6),'csapat-ranglista'!$A:$FP,FY$321,FALSE)/8,VLOOKUP(VLOOKUP($A236,csapatok!$A:$NN,FY$320,FALSE),'csapat-ranglista'!$A:$FP,FY$321,FALSE)/4),0)</f>
        <v>0</v>
      </c>
      <c r="FZ236" s="223">
        <f>IFERROR(IF(RIGHT(VLOOKUP($A236,csapatok!$A:$NN,FZ$320,FALSE),5)="Csere",VLOOKUP(LEFT(VLOOKUP($A236,csapatok!$A:$NN,FZ$320,FALSE),LEN(VLOOKUP($A236,csapatok!$A:$NN,FZ$320,FALSE))-6),'csapat-ranglista'!$A:$FP,FZ$321,FALSE)/8,VLOOKUP(VLOOKUP($A236,csapatok!$A:$NN,FZ$320,FALSE),'csapat-ranglista'!$A:$FP,FZ$321,FALSE)/4),0)</f>
        <v>0</v>
      </c>
      <c r="GA236" s="223">
        <f>IFERROR(IF(RIGHT(VLOOKUP($A236,csapatok!$A:$NN,GA$320,FALSE),5)="Csere",VLOOKUP(LEFT(VLOOKUP($A236,csapatok!$A:$NN,GA$320,FALSE),LEN(VLOOKUP($A236,csapatok!$A:$NN,GA$320,FALSE))-6),'csapat-ranglista'!$A:$FP,GA$321,FALSE)/8,VLOOKUP(VLOOKUP($A236,csapatok!$A:$NN,GA$320,FALSE),'csapat-ranglista'!$A:$FP,GA$321,FALSE)/4),0)</f>
        <v>0</v>
      </c>
      <c r="GB236" s="223">
        <f>IFERROR(IF(RIGHT(VLOOKUP($A236,csapatok!$A:$NN,GB$320,FALSE),5)="Csere",VLOOKUP(LEFT(VLOOKUP($A236,csapatok!$A:$NN,GB$320,FALSE),LEN(VLOOKUP($A236,csapatok!$A:$NN,GB$320,FALSE))-6),'csapat-ranglista'!$A:$FP,GB$321,FALSE)/8,VLOOKUP(VLOOKUP($A236,csapatok!$A:$NN,GB$320,FALSE),'csapat-ranglista'!$A:$FP,GB$321,FALSE)/4),0)</f>
        <v>0</v>
      </c>
      <c r="GC236" s="223">
        <f>IFERROR(IF(RIGHT(VLOOKUP($A236,csapatok!$A:$NN,GC$320,FALSE),5)="Csere",VLOOKUP(LEFT(VLOOKUP($A236,csapatok!$A:$NN,GC$320,FALSE),LEN(VLOOKUP($A236,csapatok!$A:$NN,GC$320,FALSE))-6),'csapat-ranglista'!$A:$FP,GC$321,FALSE)/8,VLOOKUP(VLOOKUP($A236,csapatok!$A:$NN,GC$320,FALSE),'csapat-ranglista'!$A:$FP,GC$321,FALSE)/4),0)</f>
        <v>0</v>
      </c>
      <c r="GD236" s="247">
        <f>SUM(EQ236:GC236)</f>
        <v>0</v>
      </c>
    </row>
    <row r="237" spans="1:186">
      <c r="A237" s="32" t="s">
        <v>139</v>
      </c>
      <c r="B237" s="131">
        <v>25767</v>
      </c>
      <c r="C237" s="131" t="str">
        <f>IF(B237=0,"",IF(B237&lt;$C$1,"felnőtt","ifi"))</f>
        <v>felnőtt</v>
      </c>
      <c r="D237" s="32" t="s">
        <v>101</v>
      </c>
      <c r="E237" s="45">
        <v>3.8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f>IFERROR(IF(RIGHT(VLOOKUP($A237,csapatok!$A:$BL,X$320,FALSE),5)="Csere",VLOOKUP(LEFT(VLOOKUP($A237,csapatok!$A:$BL,X$320,FALSE),LEN(VLOOKUP($A237,csapatok!$A:$BL,X$320,FALSE))-6),'csapat-ranglista'!$A:$FP,X$321,FALSE)/8,VLOOKUP(VLOOKUP($A237,csapatok!$A:$BL,X$320,FALSE),'csapat-ranglista'!$A:$FP,X$321,FALSE)/4),0)</f>
        <v>0</v>
      </c>
      <c r="Y237" s="32">
        <f>IFERROR(IF(RIGHT(VLOOKUP($A237,csapatok!$A:$BL,Y$320,FALSE),5)="Csere",VLOOKUP(LEFT(VLOOKUP($A237,csapatok!$A:$BL,Y$320,FALSE),LEN(VLOOKUP($A237,csapatok!$A:$BL,Y$320,FALSE))-6),'csapat-ranglista'!$A:$FP,Y$321,FALSE)/8,VLOOKUP(VLOOKUP($A237,csapatok!$A:$BL,Y$320,FALSE),'csapat-ranglista'!$A:$FP,Y$321,FALSE)/4),0)</f>
        <v>0</v>
      </c>
      <c r="Z237" s="32">
        <f>IFERROR(IF(RIGHT(VLOOKUP($A237,csapatok!$A:$BL,Z$320,FALSE),5)="Csere",VLOOKUP(LEFT(VLOOKUP($A237,csapatok!$A:$BL,Z$320,FALSE),LEN(VLOOKUP($A237,csapatok!$A:$BL,Z$320,FALSE))-6),'csapat-ranglista'!$A:$FP,Z$321,FALSE)/8,VLOOKUP(VLOOKUP($A237,csapatok!$A:$BL,Z$320,FALSE),'csapat-ranglista'!$A:$FP,Z$321,FALSE)/4),0)</f>
        <v>0</v>
      </c>
      <c r="AA237" s="32">
        <f>IFERROR(IF(RIGHT(VLOOKUP($A237,csapatok!$A:$BL,AA$320,FALSE),5)="Csere",VLOOKUP(LEFT(VLOOKUP($A237,csapatok!$A:$BL,AA$320,FALSE),LEN(VLOOKUP($A237,csapatok!$A:$BL,AA$320,FALSE))-6),'csapat-ranglista'!$A:$FP,AA$321,FALSE)/8,VLOOKUP(VLOOKUP($A237,csapatok!$A:$BL,AA$320,FALSE),'csapat-ranglista'!$A:$FP,AA$321,FALSE)/4),0)</f>
        <v>0</v>
      </c>
      <c r="AB237" s="223">
        <f>IFERROR(IF(RIGHT(VLOOKUP($A237,csapatok!$A:$BL,AB$320,FALSE),5)="Csere",VLOOKUP(LEFT(VLOOKUP($A237,csapatok!$A:$BL,AB$320,FALSE),LEN(VLOOKUP($A237,csapatok!$A:$BL,AB$320,FALSE))-6),'csapat-ranglista'!$A:$FP,AB$321,FALSE)/8,VLOOKUP(VLOOKUP($A237,csapatok!$A:$BL,AB$320,FALSE),'csapat-ranglista'!$A:$FP,AB$321,FALSE)/4),0)</f>
        <v>0</v>
      </c>
      <c r="AC237" s="223">
        <f>IFERROR(IF(RIGHT(VLOOKUP($A237,csapatok!$A:$BL,AC$320,FALSE),5)="Csere",VLOOKUP(LEFT(VLOOKUP($A237,csapatok!$A:$BL,AC$320,FALSE),LEN(VLOOKUP($A237,csapatok!$A:$BL,AC$320,FALSE))-6),'csapat-ranglista'!$A:$FP,AC$321,FALSE)/8,VLOOKUP(VLOOKUP($A237,csapatok!$A:$BL,AC$320,FALSE),'csapat-ranglista'!$A:$FP,AC$321,FALSE)/4),0)</f>
        <v>0</v>
      </c>
      <c r="AD237" s="223">
        <f>IFERROR(IF(RIGHT(VLOOKUP($A237,csapatok!$A:$BL,AD$320,FALSE),5)="Csere",VLOOKUP(LEFT(VLOOKUP($A237,csapatok!$A:$BL,AD$320,FALSE),LEN(VLOOKUP($A237,csapatok!$A:$BL,AD$320,FALSE))-6),'csapat-ranglista'!$A:$FP,AD$321,FALSE)/8,VLOOKUP(VLOOKUP($A237,csapatok!$A:$BL,AD$320,FALSE),'csapat-ranglista'!$A:$FP,AD$321,FALSE)/4),0)</f>
        <v>0</v>
      </c>
      <c r="AE237" s="223">
        <f>IFERROR(IF(RIGHT(VLOOKUP($A237,csapatok!$A:$BL,AE$320,FALSE),5)="Csere",VLOOKUP(LEFT(VLOOKUP($A237,csapatok!$A:$BL,AE$320,FALSE),LEN(VLOOKUP($A237,csapatok!$A:$BL,AE$320,FALSE))-6),'csapat-ranglista'!$A:$FP,AE$321,FALSE)/8,VLOOKUP(VLOOKUP($A237,csapatok!$A:$BL,AE$320,FALSE),'csapat-ranglista'!$A:$FP,AE$321,FALSE)/4),0)</f>
        <v>0</v>
      </c>
      <c r="AF237" s="223">
        <f>IFERROR(IF(RIGHT(VLOOKUP($A237,csapatok!$A:$BL,AF$320,FALSE),5)="Csere",VLOOKUP(LEFT(VLOOKUP($A237,csapatok!$A:$BL,AF$320,FALSE),LEN(VLOOKUP($A237,csapatok!$A:$BL,AF$320,FALSE))-6),'csapat-ranglista'!$A:$FP,AF$321,FALSE)/8,VLOOKUP(VLOOKUP($A237,csapatok!$A:$BL,AF$320,FALSE),'csapat-ranglista'!$A:$FP,AF$321,FALSE)/4),0)</f>
        <v>0</v>
      </c>
      <c r="AG237" s="223">
        <f>IFERROR(IF(RIGHT(VLOOKUP($A237,csapatok!$A:$BL,AG$320,FALSE),5)="Csere",VLOOKUP(LEFT(VLOOKUP($A237,csapatok!$A:$BL,AG$320,FALSE),LEN(VLOOKUP($A237,csapatok!$A:$BL,AG$320,FALSE))-6),'csapat-ranglista'!$A:$FP,AG$321,FALSE)/8,VLOOKUP(VLOOKUP($A237,csapatok!$A:$BL,AG$320,FALSE),'csapat-ranglista'!$A:$FP,AG$321,FALSE)/4),0)</f>
        <v>0</v>
      </c>
      <c r="AH237" s="223">
        <f>IFERROR(IF(RIGHT(VLOOKUP($A237,csapatok!$A:$BL,AH$320,FALSE),5)="Csere",VLOOKUP(LEFT(VLOOKUP($A237,csapatok!$A:$BL,AH$320,FALSE),LEN(VLOOKUP($A237,csapatok!$A:$BL,AH$320,FALSE))-6),'csapat-ranglista'!$A:$FP,AH$321,FALSE)/8,VLOOKUP(VLOOKUP($A237,csapatok!$A:$BL,AH$320,FALSE),'csapat-ranglista'!$A:$FP,AH$321,FALSE)/4),0)</f>
        <v>0</v>
      </c>
      <c r="AI237" s="223">
        <f>IFERROR(IF(RIGHT(VLOOKUP($A237,csapatok!$A:$BL,AI$320,FALSE),5)="Csere",VLOOKUP(LEFT(VLOOKUP($A237,csapatok!$A:$BL,AI$320,FALSE),LEN(VLOOKUP($A237,csapatok!$A:$BL,AI$320,FALSE))-6),'csapat-ranglista'!$A:$FP,AI$321,FALSE)/8,VLOOKUP(VLOOKUP($A237,csapatok!$A:$BL,AI$320,FALSE),'csapat-ranglista'!$A:$FP,AI$321,FALSE)/4),0)</f>
        <v>0</v>
      </c>
      <c r="AJ237" s="223">
        <f>IFERROR(IF(RIGHT(VLOOKUP($A237,csapatok!$A:$BL,AJ$320,FALSE),5)="Csere",VLOOKUP(LEFT(VLOOKUP($A237,csapatok!$A:$BL,AJ$320,FALSE),LEN(VLOOKUP($A237,csapatok!$A:$BL,AJ$320,FALSE))-6),'csapat-ranglista'!$A:$FP,AJ$321,FALSE)/8,VLOOKUP(VLOOKUP($A237,csapatok!$A:$BL,AJ$320,FALSE),'csapat-ranglista'!$A:$FP,AJ$321,FALSE)/2),0)</f>
        <v>0</v>
      </c>
      <c r="AK237" s="223">
        <f>IFERROR(IF(RIGHT(VLOOKUP($A237,csapatok!$A:$CN,AK$320,FALSE),5)="Csere",VLOOKUP(LEFT(VLOOKUP($A237,csapatok!$A:$CN,AK$320,FALSE),LEN(VLOOKUP($A237,csapatok!$A:$CN,AK$320,FALSE))-6),'csapat-ranglista'!$A:$FP,AK$321,FALSE)/8,VLOOKUP(VLOOKUP($A237,csapatok!$A:$CN,AK$320,FALSE),'csapat-ranglista'!$A:$FP,AK$321,FALSE)/4),0)</f>
        <v>0</v>
      </c>
      <c r="AL237" s="223">
        <f>IFERROR(IF(RIGHT(VLOOKUP($A237,csapatok!$A:$CN,AL$320,FALSE),5)="Csere",VLOOKUP(LEFT(VLOOKUP($A237,csapatok!$A:$CN,AL$320,FALSE),LEN(VLOOKUP($A237,csapatok!$A:$CN,AL$320,FALSE))-6),'csapat-ranglista'!$A:$FP,AL$321,FALSE)/8,VLOOKUP(VLOOKUP($A237,csapatok!$A:$CN,AL$320,FALSE),'csapat-ranglista'!$A:$FP,AL$321,FALSE)/4),0)</f>
        <v>0</v>
      </c>
      <c r="AM237" s="223">
        <f>IFERROR(IF(RIGHT(VLOOKUP($A237,csapatok!$A:$CN,AM$320,FALSE),5)="Csere",VLOOKUP(LEFT(VLOOKUP($A237,csapatok!$A:$CN,AM$320,FALSE),LEN(VLOOKUP($A237,csapatok!$A:$CN,AM$320,FALSE))-6),'csapat-ranglista'!$A:$FP,AM$321,FALSE)/8,VLOOKUP(VLOOKUP($A237,csapatok!$A:$CN,AM$320,FALSE),'csapat-ranglista'!$A:$FP,AM$321,FALSE)/4),0)</f>
        <v>0</v>
      </c>
      <c r="AN237" s="223">
        <f>IFERROR(IF(RIGHT(VLOOKUP($A237,csapatok!$A:$CN,AN$320,FALSE),5)="Csere",VLOOKUP(LEFT(VLOOKUP($A237,csapatok!$A:$CN,AN$320,FALSE),LEN(VLOOKUP($A237,csapatok!$A:$CN,AN$320,FALSE))-6),'csapat-ranglista'!$A:$FP,AN$321,FALSE)/8,VLOOKUP(VLOOKUP($A237,csapatok!$A:$CN,AN$320,FALSE),'csapat-ranglista'!$A:$FP,AN$321,FALSE)/4),0)</f>
        <v>0</v>
      </c>
      <c r="AO237" s="223">
        <f>IFERROR(IF(RIGHT(VLOOKUP($A237,csapatok!$A:$CN,AO$320,FALSE),5)="Csere",VLOOKUP(LEFT(VLOOKUP($A237,csapatok!$A:$CN,AO$320,FALSE),LEN(VLOOKUP($A237,csapatok!$A:$CN,AO$320,FALSE))-6),'csapat-ranglista'!$A:$FP,AO$321,FALSE)/8,VLOOKUP(VLOOKUP($A237,csapatok!$A:$CN,AO$320,FALSE),'csapat-ranglista'!$A:$FP,AO$321,FALSE)/4),0)</f>
        <v>0</v>
      </c>
      <c r="AP237" s="223">
        <f>IFERROR(IF(RIGHT(VLOOKUP($A237,csapatok!$A:$CN,AP$320,FALSE),5)="Csere",VLOOKUP(LEFT(VLOOKUP($A237,csapatok!$A:$CN,AP$320,FALSE),LEN(VLOOKUP($A237,csapatok!$A:$CN,AP$320,FALSE))-6),'csapat-ranglista'!$A:$FP,AP$321,FALSE)/8,VLOOKUP(VLOOKUP($A237,csapatok!$A:$CN,AP$320,FALSE),'csapat-ranglista'!$A:$FP,AP$321,FALSE)/4),0)</f>
        <v>0</v>
      </c>
      <c r="AQ237" s="223">
        <f>IFERROR(IF(RIGHT(VLOOKUP($A237,csapatok!$A:$CN,AQ$320,FALSE),5)="Csere",VLOOKUP(LEFT(VLOOKUP($A237,csapatok!$A:$CN,AQ$320,FALSE),LEN(VLOOKUP($A237,csapatok!$A:$CN,AQ$320,FALSE))-6),'csapat-ranglista'!$A:$FP,AQ$321,FALSE)/8,VLOOKUP(VLOOKUP($A237,csapatok!$A:$CN,AQ$320,FALSE),'csapat-ranglista'!$A:$FP,AQ$321,FALSE)/4),0)</f>
        <v>0</v>
      </c>
      <c r="AR237" s="223">
        <f>IFERROR(IF(RIGHT(VLOOKUP($A237,csapatok!$A:$CN,AR$320,FALSE),5)="Csere",VLOOKUP(LEFT(VLOOKUP($A237,csapatok!$A:$CN,AR$320,FALSE),LEN(VLOOKUP($A237,csapatok!$A:$CN,AR$320,FALSE))-6),'csapat-ranglista'!$A:$FP,AR$321,FALSE)/8,VLOOKUP(VLOOKUP($A237,csapatok!$A:$CN,AR$320,FALSE),'csapat-ranglista'!$A:$FP,AR$321,FALSE)/4),0)</f>
        <v>0</v>
      </c>
      <c r="AS237" s="223">
        <f>IFERROR(IF(RIGHT(VLOOKUP($A237,csapatok!$A:$CN,AS$320,FALSE),5)="Csere",VLOOKUP(LEFT(VLOOKUP($A237,csapatok!$A:$CN,AS$320,FALSE),LEN(VLOOKUP($A237,csapatok!$A:$CN,AS$320,FALSE))-6),'csapat-ranglista'!$A:$FP,AS$321,FALSE)/8,VLOOKUP(VLOOKUP($A237,csapatok!$A:$CN,AS$320,FALSE),'csapat-ranglista'!$A:$FP,AS$321,FALSE)/4),0)</f>
        <v>0</v>
      </c>
      <c r="AT237" s="223">
        <f>IFERROR(IF(RIGHT(VLOOKUP($A237,csapatok!$A:$CN,AT$320,FALSE),5)="Csere",VLOOKUP(LEFT(VLOOKUP($A237,csapatok!$A:$CN,AT$320,FALSE),LEN(VLOOKUP($A237,csapatok!$A:$CN,AT$320,FALSE))-6),'csapat-ranglista'!$A:$FP,AT$321,FALSE)/8,VLOOKUP(VLOOKUP($A237,csapatok!$A:$CN,AT$320,FALSE),'csapat-ranglista'!$A:$FP,AT$321,FALSE)/4),0)</f>
        <v>0</v>
      </c>
      <c r="AU237" s="223">
        <f>IFERROR(IF(RIGHT(VLOOKUP($A237,csapatok!$A:$CN,AU$320,FALSE),5)="Csere",VLOOKUP(LEFT(VLOOKUP($A237,csapatok!$A:$CN,AU$320,FALSE),LEN(VLOOKUP($A237,csapatok!$A:$CN,AU$320,FALSE))-6),'csapat-ranglista'!$A:$FP,AU$321,FALSE)/8,VLOOKUP(VLOOKUP($A237,csapatok!$A:$CN,AU$320,FALSE),'csapat-ranglista'!$A:$FP,AU$321,FALSE)/4),0)</f>
        <v>0</v>
      </c>
      <c r="AV237" s="223">
        <f>IFERROR(IF(RIGHT(VLOOKUP($A237,csapatok!$A:$CN,AV$320,FALSE),5)="Csere",VLOOKUP(LEFT(VLOOKUP($A237,csapatok!$A:$CN,AV$320,FALSE),LEN(VLOOKUP($A237,csapatok!$A:$CN,AV$320,FALSE))-6),'csapat-ranglista'!$A:$FP,AV$321,FALSE)/8,VLOOKUP(VLOOKUP($A237,csapatok!$A:$CN,AV$320,FALSE),'csapat-ranglista'!$A:$FP,AV$321,FALSE)/4),0)</f>
        <v>0</v>
      </c>
      <c r="AW237" s="223">
        <f>IFERROR(IF(RIGHT(VLOOKUP($A237,csapatok!$A:$CN,AW$320,FALSE),5)="Csere",VLOOKUP(LEFT(VLOOKUP($A237,csapatok!$A:$CN,AW$320,FALSE),LEN(VLOOKUP($A237,csapatok!$A:$CN,AW$320,FALSE))-6),'csapat-ranglista'!$A:$FP,AW$321,FALSE)/8,VLOOKUP(VLOOKUP($A237,csapatok!$A:$CN,AW$320,FALSE),'csapat-ranglista'!$A:$FP,AW$321,FALSE)/4),0)</f>
        <v>0</v>
      </c>
      <c r="AX237" s="223">
        <f>IFERROR(IF(RIGHT(VLOOKUP($A237,csapatok!$A:$CN,AX$320,FALSE),5)="Csere",VLOOKUP(LEFT(VLOOKUP($A237,csapatok!$A:$CN,AX$320,FALSE),LEN(VLOOKUP($A237,csapatok!$A:$CN,AX$320,FALSE))-6),'csapat-ranglista'!$A:$FP,AX$321,FALSE)/8,VLOOKUP(VLOOKUP($A237,csapatok!$A:$CN,AX$320,FALSE),'csapat-ranglista'!$A:$FP,AX$321,FALSE)/4),0)</f>
        <v>0</v>
      </c>
      <c r="AY237" s="223">
        <f>IFERROR(IF(RIGHT(VLOOKUP($A237,csapatok!$A:$NN,AY$320,FALSE),5)="Csere",VLOOKUP(LEFT(VLOOKUP($A237,csapatok!$A:$NN,AY$320,FALSE),LEN(VLOOKUP($A237,csapatok!$A:$NN,AY$320,FALSE))-6),'csapat-ranglista'!$A:$FP,AY$321,FALSE)/8,VLOOKUP(VLOOKUP($A237,csapatok!$A:$NN,AY$320,FALSE),'csapat-ranglista'!$A:$FP,AY$321,FALSE)/4),0)</f>
        <v>0</v>
      </c>
      <c r="AZ237" s="223">
        <f>IFERROR(IF(RIGHT(VLOOKUP($A237,csapatok!$A:$NN,AZ$320,FALSE),5)="Csere",VLOOKUP(LEFT(VLOOKUP($A237,csapatok!$A:$NN,AZ$320,FALSE),LEN(VLOOKUP($A237,csapatok!$A:$NN,AZ$320,FALSE))-6),'csapat-ranglista'!$A:$FP,AZ$321,FALSE)/8,VLOOKUP(VLOOKUP($A237,csapatok!$A:$NN,AZ$320,FALSE),'csapat-ranglista'!$A:$FP,AZ$321,FALSE)/4),0)</f>
        <v>0</v>
      </c>
      <c r="BA237" s="223">
        <f>IFERROR(IF(RIGHT(VLOOKUP($A237,csapatok!$A:$NN,BA$320,FALSE),5)="Csere",VLOOKUP(LEFT(VLOOKUP($A237,csapatok!$A:$NN,BA$320,FALSE),LEN(VLOOKUP($A237,csapatok!$A:$NN,BA$320,FALSE))-6),'csapat-ranglista'!$A:$FP,BA$321,FALSE)/8,VLOOKUP(VLOOKUP($A237,csapatok!$A:$NN,BA$320,FALSE),'csapat-ranglista'!$A:$FP,BA$321,FALSE)/4),0)</f>
        <v>0</v>
      </c>
      <c r="BB237" s="223">
        <f>IFERROR(IF(RIGHT(VLOOKUP($A237,csapatok!$A:$NN,BB$320,FALSE),5)="Csere",VLOOKUP(LEFT(VLOOKUP($A237,csapatok!$A:$NN,BB$320,FALSE),LEN(VLOOKUP($A237,csapatok!$A:$NN,BB$320,FALSE))-6),'csapat-ranglista'!$A:$FP,BB$321,FALSE)/8,VLOOKUP(VLOOKUP($A237,csapatok!$A:$NN,BB$320,FALSE),'csapat-ranglista'!$A:$FP,BB$321,FALSE)/4),0)</f>
        <v>0</v>
      </c>
      <c r="BC237" s="224">
        <f>versenyek!$ES$11*IFERROR(VLOOKUP(VLOOKUP($A237,versenyek!ER:ET,3,FALSE),szabalyok!$A$16:$B$23,2,FALSE)/4,0)</f>
        <v>0</v>
      </c>
      <c r="BD237" s="224">
        <f>versenyek!$EV$11*IFERROR(VLOOKUP(VLOOKUP($A237,versenyek!EU:EW,3,FALSE),szabalyok!$A$16:$B$23,2,FALSE)/4,0)</f>
        <v>0</v>
      </c>
      <c r="BE237" s="223">
        <f>IFERROR(IF(RIGHT(VLOOKUP($A237,csapatok!$A:$NN,BE$320,FALSE),5)="Csere",VLOOKUP(LEFT(VLOOKUP($A237,csapatok!$A:$NN,BE$320,FALSE),LEN(VLOOKUP($A237,csapatok!$A:$NN,BE$320,FALSE))-6),'csapat-ranglista'!$A:$FP,BE$321,FALSE)/8,VLOOKUP(VLOOKUP($A237,csapatok!$A:$NN,BE$320,FALSE),'csapat-ranglista'!$A:$FP,BE$321,FALSE)/4),0)</f>
        <v>0</v>
      </c>
      <c r="BF237" s="223">
        <f>IFERROR(IF(RIGHT(VLOOKUP($A237,csapatok!$A:$NN,BF$320,FALSE),5)="Csere",VLOOKUP(LEFT(VLOOKUP($A237,csapatok!$A:$NN,BF$320,FALSE),LEN(VLOOKUP($A237,csapatok!$A:$NN,BF$320,FALSE))-6),'csapat-ranglista'!$A:$FP,BF$321,FALSE)/8,VLOOKUP(VLOOKUP($A237,csapatok!$A:$NN,BF$320,FALSE),'csapat-ranglista'!$A:$FP,BF$321,FALSE)/4),0)</f>
        <v>0</v>
      </c>
      <c r="BG237" s="223">
        <f>IFERROR(IF(RIGHT(VLOOKUP($A237,csapatok!$A:$NN,BG$320,FALSE),5)="Csere",VLOOKUP(LEFT(VLOOKUP($A237,csapatok!$A:$NN,BG$320,FALSE),LEN(VLOOKUP($A237,csapatok!$A:$NN,BG$320,FALSE))-6),'csapat-ranglista'!$A:$FP,BG$321,FALSE)/8,VLOOKUP(VLOOKUP($A237,csapatok!$A:$NN,BG$320,FALSE),'csapat-ranglista'!$A:$FP,BG$321,FALSE)/4),0)</f>
        <v>0</v>
      </c>
      <c r="BH237" s="223">
        <f>IFERROR(IF(RIGHT(VLOOKUP($A237,csapatok!$A:$NN,BH$320,FALSE),5)="Csere",VLOOKUP(LEFT(VLOOKUP($A237,csapatok!$A:$NN,BH$320,FALSE),LEN(VLOOKUP($A237,csapatok!$A:$NN,BH$320,FALSE))-6),'csapat-ranglista'!$A:$FP,BH$321,FALSE)/8,VLOOKUP(VLOOKUP($A237,csapatok!$A:$NN,BH$320,FALSE),'csapat-ranglista'!$A:$FP,BH$321,FALSE)/4),0)</f>
        <v>0</v>
      </c>
      <c r="BI237" s="223">
        <f>IFERROR(IF(RIGHT(VLOOKUP($A237,csapatok!$A:$NN,BI$320,FALSE),5)="Csere",VLOOKUP(LEFT(VLOOKUP($A237,csapatok!$A:$NN,BI$320,FALSE),LEN(VLOOKUP($A237,csapatok!$A:$NN,BI$320,FALSE))-6),'csapat-ranglista'!$A:$FP,BI$321,FALSE)/8,VLOOKUP(VLOOKUP($A237,csapatok!$A:$NN,BI$320,FALSE),'csapat-ranglista'!$A:$FP,BI$321,FALSE)/4),0)</f>
        <v>0</v>
      </c>
      <c r="BJ237" s="223">
        <f>IFERROR(IF(RIGHT(VLOOKUP($A237,csapatok!$A:$NN,BJ$320,FALSE),5)="Csere",VLOOKUP(LEFT(VLOOKUP($A237,csapatok!$A:$NN,BJ$320,FALSE),LEN(VLOOKUP($A237,csapatok!$A:$NN,BJ$320,FALSE))-6),'csapat-ranglista'!$A:$FP,BJ$321,FALSE)/8,VLOOKUP(VLOOKUP($A237,csapatok!$A:$NN,BJ$320,FALSE),'csapat-ranglista'!$A:$FP,BJ$321,FALSE)/4),0)</f>
        <v>0</v>
      </c>
      <c r="BK237" s="223">
        <f>IFERROR(IF(RIGHT(VLOOKUP($A237,csapatok!$A:$NN,BK$320,FALSE),5)="Csere",VLOOKUP(LEFT(VLOOKUP($A237,csapatok!$A:$NN,BK$320,FALSE),LEN(VLOOKUP($A237,csapatok!$A:$NN,BK$320,FALSE))-6),'csapat-ranglista'!$A:$FP,BK$321,FALSE)/8,VLOOKUP(VLOOKUP($A237,csapatok!$A:$NN,BK$320,FALSE),'csapat-ranglista'!$A:$FP,BK$321,FALSE)/4),0)</f>
        <v>0</v>
      </c>
      <c r="BL237" s="223">
        <f>IFERROR(IF(RIGHT(VLOOKUP($A237,csapatok!$A:$NN,BL$320,FALSE),5)="Csere",VLOOKUP(LEFT(VLOOKUP($A237,csapatok!$A:$NN,BL$320,FALSE),LEN(VLOOKUP($A237,csapatok!$A:$NN,BL$320,FALSE))-6),'csapat-ranglista'!$A:$FP,BL$321,FALSE)/8,VLOOKUP(VLOOKUP($A237,csapatok!$A:$NN,BL$320,FALSE),'csapat-ranglista'!$A:$FP,BL$321,FALSE)/4),0)</f>
        <v>0</v>
      </c>
      <c r="BM237" s="223">
        <f>IFERROR(IF(RIGHT(VLOOKUP($A237,csapatok!$A:$NN,BM$320,FALSE),5)="Csere",VLOOKUP(LEFT(VLOOKUP($A237,csapatok!$A:$NN,BM$320,FALSE),LEN(VLOOKUP($A237,csapatok!$A:$NN,BM$320,FALSE))-6),'csapat-ranglista'!$A:$FP,BM$321,FALSE)/8,VLOOKUP(VLOOKUP($A237,csapatok!$A:$NN,BM$320,FALSE),'csapat-ranglista'!$A:$FP,BM$321,FALSE)/4),0)</f>
        <v>0</v>
      </c>
      <c r="BN237" s="223">
        <f>IFERROR(IF(RIGHT(VLOOKUP($A237,csapatok!$A:$NN,BN$320,FALSE),5)="Csere",VLOOKUP(LEFT(VLOOKUP($A237,csapatok!$A:$NN,BN$320,FALSE),LEN(VLOOKUP($A237,csapatok!$A:$NN,BN$320,FALSE))-6),'csapat-ranglista'!$A:$FP,BN$321,FALSE)/8,VLOOKUP(VLOOKUP($A237,csapatok!$A:$NN,BN$320,FALSE),'csapat-ranglista'!$A:$FP,BN$321,FALSE)/4),0)</f>
        <v>0</v>
      </c>
      <c r="BO237" s="223">
        <f>IFERROR(IF(RIGHT(VLOOKUP($A237,csapatok!$A:$NN,BO$320,FALSE),5)="Csere",VLOOKUP(LEFT(VLOOKUP($A237,csapatok!$A:$NN,BO$320,FALSE),LEN(VLOOKUP($A237,csapatok!$A:$NN,BO$320,FALSE))-6),'csapat-ranglista'!$A:$FP,BO$321,FALSE)/8,VLOOKUP(VLOOKUP($A237,csapatok!$A:$NN,BO$320,FALSE),'csapat-ranglista'!$A:$FP,BO$321,FALSE)/4),0)</f>
        <v>0</v>
      </c>
      <c r="BP237" s="223">
        <f>IFERROR(IF(RIGHT(VLOOKUP($A237,csapatok!$A:$NN,BP$320,FALSE),5)="Csere",VLOOKUP(LEFT(VLOOKUP($A237,csapatok!$A:$NN,BP$320,FALSE),LEN(VLOOKUP($A237,csapatok!$A:$NN,BP$320,FALSE))-6),'csapat-ranglista'!$A:$FP,BP$321,FALSE)/8,VLOOKUP(VLOOKUP($A237,csapatok!$A:$NN,BP$320,FALSE),'csapat-ranglista'!$A:$FP,BP$321,FALSE)/4),0)</f>
        <v>0</v>
      </c>
      <c r="BQ237" s="223">
        <f>IFERROR(IF(RIGHT(VLOOKUP($A237,csapatok!$A:$NN,BQ$320,FALSE),5)="Csere",VLOOKUP(LEFT(VLOOKUP($A237,csapatok!$A:$NN,BQ$320,FALSE),LEN(VLOOKUP($A237,csapatok!$A:$NN,BQ$320,FALSE))-6),'csapat-ranglista'!$A:$FP,BQ$321,FALSE)/8,VLOOKUP(VLOOKUP($A237,csapatok!$A:$NN,BQ$320,FALSE),'csapat-ranglista'!$A:$FP,BQ$321,FALSE)/4),0)</f>
        <v>0</v>
      </c>
      <c r="BR237" s="223">
        <f>IFERROR(IF(RIGHT(VLOOKUP($A237,csapatok!$A:$NN,BR$320,FALSE),5)="Csere",VLOOKUP(LEFT(VLOOKUP($A237,csapatok!$A:$NN,BR$320,FALSE),LEN(VLOOKUP($A237,csapatok!$A:$NN,BR$320,FALSE))-6),'csapat-ranglista'!$A:$FP,BR$321,FALSE)/8,VLOOKUP(VLOOKUP($A237,csapatok!$A:$NN,BR$320,FALSE),'csapat-ranglista'!$A:$FP,BR$321,FALSE)/4),0)</f>
        <v>0</v>
      </c>
      <c r="BS237" s="223">
        <f>IFERROR(IF(RIGHT(VLOOKUP($A237,csapatok!$A:$NN,BS$320,FALSE),5)="Csere",VLOOKUP(LEFT(VLOOKUP($A237,csapatok!$A:$NN,BS$320,FALSE),LEN(VLOOKUP($A237,csapatok!$A:$NN,BS$320,FALSE))-6),'csapat-ranglista'!$A:$FP,BS$321,FALSE)/8,VLOOKUP(VLOOKUP($A237,csapatok!$A:$NN,BS$320,FALSE),'csapat-ranglista'!$A:$FP,BS$321,FALSE)/4),0)</f>
        <v>0</v>
      </c>
      <c r="BT237" s="223">
        <f>IFERROR(IF(RIGHT(VLOOKUP($A237,csapatok!$A:$NN,BT$320,FALSE),5)="Csere",VLOOKUP(LEFT(VLOOKUP($A237,csapatok!$A:$NN,BT$320,FALSE),LEN(VLOOKUP($A237,csapatok!$A:$NN,BT$320,FALSE))-6),'csapat-ranglista'!$A:$FP,BT$321,FALSE)/8,VLOOKUP(VLOOKUP($A237,csapatok!$A:$NN,BT$320,FALSE),'csapat-ranglista'!$A:$FP,BT$321,FALSE)/4),0)</f>
        <v>0</v>
      </c>
      <c r="BU237" s="223">
        <f>IFERROR(IF(RIGHT(VLOOKUP($A237,csapatok!$A:$NN,BU$320,FALSE),5)="Csere",VLOOKUP(LEFT(VLOOKUP($A237,csapatok!$A:$NN,BU$320,FALSE),LEN(VLOOKUP($A237,csapatok!$A:$NN,BU$320,FALSE))-6),'csapat-ranglista'!$A:$FP,BU$321,FALSE)/8,VLOOKUP(VLOOKUP($A237,csapatok!$A:$NN,BU$320,FALSE),'csapat-ranglista'!$A:$FP,BU$321,FALSE)/4),0)</f>
        <v>0</v>
      </c>
      <c r="BV237" s="223">
        <f>IFERROR(IF(RIGHT(VLOOKUP($A237,csapatok!$A:$NN,BV$320,FALSE),5)="Csere",VLOOKUP(LEFT(VLOOKUP($A237,csapatok!$A:$NN,BV$320,FALSE),LEN(VLOOKUP($A237,csapatok!$A:$NN,BV$320,FALSE))-6),'csapat-ranglista'!$A:$FP,BV$321,FALSE)/8,VLOOKUP(VLOOKUP($A237,csapatok!$A:$NN,BV$320,FALSE),'csapat-ranglista'!$A:$FP,BV$321,FALSE)/4),0)</f>
        <v>0</v>
      </c>
      <c r="BW237" s="223">
        <f>IFERROR(IF(RIGHT(VLOOKUP($A237,csapatok!$A:$NN,BW$320,FALSE),5)="Csere",VLOOKUP(LEFT(VLOOKUP($A237,csapatok!$A:$NN,BW$320,FALSE),LEN(VLOOKUP($A237,csapatok!$A:$NN,BW$320,FALSE))-6),'csapat-ranglista'!$A:$FP,BW$321,FALSE)/8,VLOOKUP(VLOOKUP($A237,csapatok!$A:$NN,BW$320,FALSE),'csapat-ranglista'!$A:$FP,BW$321,FALSE)/4),0)</f>
        <v>0</v>
      </c>
      <c r="BX237" s="223">
        <f>IFERROR(IF(RIGHT(VLOOKUP($A237,csapatok!$A:$NN,BX$320,FALSE),5)="Csere",VLOOKUP(LEFT(VLOOKUP($A237,csapatok!$A:$NN,BX$320,FALSE),LEN(VLOOKUP($A237,csapatok!$A:$NN,BX$320,FALSE))-6),'csapat-ranglista'!$A:$FP,BX$321,FALSE)/8,VLOOKUP(VLOOKUP($A237,csapatok!$A:$NN,BX$320,FALSE),'csapat-ranglista'!$A:$FP,BX$321,FALSE)/4),0)</f>
        <v>0</v>
      </c>
      <c r="BY237" s="223">
        <f>IFERROR(IF(RIGHT(VLOOKUP($A237,csapatok!$A:$NN,BY$320,FALSE),5)="Csere",VLOOKUP(LEFT(VLOOKUP($A237,csapatok!$A:$NN,BY$320,FALSE),LEN(VLOOKUP($A237,csapatok!$A:$NN,BY$320,FALSE))-6),'csapat-ranglista'!$A:$FP,BY$321,FALSE)/8,VLOOKUP(VLOOKUP($A237,csapatok!$A:$NN,BY$320,FALSE),'csapat-ranglista'!$A:$FP,BY$321,FALSE)/4),0)</f>
        <v>0</v>
      </c>
      <c r="BZ237" s="223">
        <f>IFERROR(IF(RIGHT(VLOOKUP($A237,csapatok!$A:$NN,BZ$320,FALSE),5)="Csere",VLOOKUP(LEFT(VLOOKUP($A237,csapatok!$A:$NN,BZ$320,FALSE),LEN(VLOOKUP($A237,csapatok!$A:$NN,BZ$320,FALSE))-6),'csapat-ranglista'!$A:$FP,BZ$321,FALSE)/8,VLOOKUP(VLOOKUP($A237,csapatok!$A:$NN,BZ$320,FALSE),'csapat-ranglista'!$A:$FP,BZ$321,FALSE)/4),0)</f>
        <v>0</v>
      </c>
      <c r="CA237" s="223">
        <f>IFERROR(IF(RIGHT(VLOOKUP($A237,csapatok!$A:$NN,CA$320,FALSE),5)="Csere",VLOOKUP(LEFT(VLOOKUP($A237,csapatok!$A:$NN,CA$320,FALSE),LEN(VLOOKUP($A237,csapatok!$A:$NN,CA$320,FALSE))-6),'csapat-ranglista'!$A:$FP,CA$321,FALSE)/8,VLOOKUP(VLOOKUP($A237,csapatok!$A:$NN,CA$320,FALSE),'csapat-ranglista'!$A:$FP,CA$321,FALSE)/4),0)</f>
        <v>0</v>
      </c>
      <c r="CB237" s="223">
        <f>IFERROR(IF(RIGHT(VLOOKUP($A237,csapatok!$A:$NN,CB$320,FALSE),5)="Csere",VLOOKUP(LEFT(VLOOKUP($A237,csapatok!$A:$NN,CB$320,FALSE),LEN(VLOOKUP($A237,csapatok!$A:$NN,CB$320,FALSE))-6),'csapat-ranglista'!$A:$FP,CB$321,FALSE)/8,VLOOKUP(VLOOKUP($A237,csapatok!$A:$NN,CB$320,FALSE),'csapat-ranglista'!$A:$FP,CB$321,FALSE)/4),0)</f>
        <v>0</v>
      </c>
      <c r="CC237" s="223">
        <f>IFERROR(IF(RIGHT(VLOOKUP($A237,csapatok!$A:$NN,CC$320,FALSE),5)="Csere",VLOOKUP(LEFT(VLOOKUP($A237,csapatok!$A:$NN,CC$320,FALSE),LEN(VLOOKUP($A237,csapatok!$A:$NN,CC$320,FALSE))-6),'csapat-ranglista'!$A:$FP,CC$321,FALSE)/8,VLOOKUP(VLOOKUP($A237,csapatok!$A:$NN,CC$320,FALSE),'csapat-ranglista'!$A:$FP,CC$321,FALSE)/4),0)</f>
        <v>0</v>
      </c>
      <c r="CD237" s="223">
        <f>IFERROR(IF(RIGHT(VLOOKUP($A237,csapatok!$A:$NN,CD$320,FALSE),5)="Csere",VLOOKUP(LEFT(VLOOKUP($A237,csapatok!$A:$NN,CD$320,FALSE),LEN(VLOOKUP($A237,csapatok!$A:$NN,CD$320,FALSE))-6),'csapat-ranglista'!$A:$FP,CD$321,FALSE)/8,VLOOKUP(VLOOKUP($A237,csapatok!$A:$NN,CD$320,FALSE),'csapat-ranglista'!$A:$FP,CD$321,FALSE)/4),0)</f>
        <v>0</v>
      </c>
      <c r="CE237" s="223">
        <f>IFERROR(IF(RIGHT(VLOOKUP($A237,csapatok!$A:$NN,CE$320,FALSE),5)="Csere",VLOOKUP(LEFT(VLOOKUP($A237,csapatok!$A:$NN,CE$320,FALSE),LEN(VLOOKUP($A237,csapatok!$A:$NN,CE$320,FALSE))-6),'csapat-ranglista'!$A:$FP,CE$321,FALSE)/8,VLOOKUP(VLOOKUP($A237,csapatok!$A:$NN,CE$320,FALSE),'csapat-ranglista'!$A:$FP,CE$321,FALSE)/4),0)</f>
        <v>0</v>
      </c>
      <c r="CF237" s="223">
        <f>IFERROR(IF(RIGHT(VLOOKUP($A237,csapatok!$A:$NN,CF$320,FALSE),5)="Csere",VLOOKUP(LEFT(VLOOKUP($A237,csapatok!$A:$NN,CF$320,FALSE),LEN(VLOOKUP($A237,csapatok!$A:$NN,CF$320,FALSE))-6),'csapat-ranglista'!$A:$FP,CF$321,FALSE)/8,VLOOKUP(VLOOKUP($A237,csapatok!$A:$NN,CF$320,FALSE),'csapat-ranglista'!$A:$FP,CF$321,FALSE)/4),0)</f>
        <v>0</v>
      </c>
      <c r="CG237" s="223">
        <f>IFERROR(IF(RIGHT(VLOOKUP($A237,csapatok!$A:$NN,CG$320,FALSE),5)="Csere",VLOOKUP(LEFT(VLOOKUP($A237,csapatok!$A:$NN,CG$320,FALSE),LEN(VLOOKUP($A237,csapatok!$A:$NN,CG$320,FALSE))-6),'csapat-ranglista'!$A:$FP,CG$321,FALSE)/8,VLOOKUP(VLOOKUP($A237,csapatok!$A:$NN,CG$320,FALSE),'csapat-ranglista'!$A:$FP,CG$321,FALSE)/4),0)</f>
        <v>0</v>
      </c>
      <c r="CH237" s="223">
        <f>IFERROR(IF(RIGHT(VLOOKUP($A237,csapatok!$A:$NN,CH$320,FALSE),5)="Csere",VLOOKUP(LEFT(VLOOKUP($A237,csapatok!$A:$NN,CH$320,FALSE),LEN(VLOOKUP($A237,csapatok!$A:$NN,CH$320,FALSE))-6),'csapat-ranglista'!$A:$FP,CH$321,FALSE)/8,VLOOKUP(VLOOKUP($A237,csapatok!$A:$NN,CH$320,FALSE),'csapat-ranglista'!$A:$FP,CH$321,FALSE)/4),0)</f>
        <v>0</v>
      </c>
      <c r="CI237" s="223">
        <f>IFERROR(IF(RIGHT(VLOOKUP($A237,csapatok!$A:$NN,CI$320,FALSE),5)="Csere",VLOOKUP(LEFT(VLOOKUP($A237,csapatok!$A:$NN,CI$320,FALSE),LEN(VLOOKUP($A237,csapatok!$A:$NN,CI$320,FALSE))-6),'csapat-ranglista'!$A:$FP,CI$321,FALSE)/8,VLOOKUP(VLOOKUP($A237,csapatok!$A:$NN,CI$320,FALSE),'csapat-ranglista'!$A:$FP,CI$321,FALSE)/4),0)</f>
        <v>0</v>
      </c>
      <c r="CJ237" s="224">
        <f>versenyek!$IQ$11*IFERROR(VLOOKUP(VLOOKUP($A237,versenyek!IP:IR,3,FALSE),szabalyok!$A$16:$B$23,2,FALSE)/4,0)</f>
        <v>0</v>
      </c>
      <c r="CK237" s="224">
        <f>versenyek!$IT$11*IFERROR(VLOOKUP(VLOOKUP($A237,versenyek!IS:IU,3,FALSE),szabalyok!$A$16:$B$23,2,FALSE)/4,0)</f>
        <v>0</v>
      </c>
      <c r="CL237" s="223">
        <f>IFERROR(IF(RIGHT(VLOOKUP($A237,csapatok!$A:$NN,CL$320,FALSE),5)="Csere",VLOOKUP(LEFT(VLOOKUP($A237,csapatok!$A:$NN,CL$320,FALSE),LEN(VLOOKUP($A237,csapatok!$A:$NN,CL$320,FALSE))-6),'csapat-ranglista'!$A:$FP,CL$321,FALSE)/8,VLOOKUP(VLOOKUP($A237,csapatok!$A:$NN,CL$320,FALSE),'csapat-ranglista'!$A:$FP,CL$321,FALSE)/4),0)</f>
        <v>0</v>
      </c>
      <c r="CM237" s="223">
        <f>IFERROR(IF(RIGHT(VLOOKUP($A237,csapatok!$A:$NN,CM$320,FALSE),5)="Csere",VLOOKUP(LEFT(VLOOKUP($A237,csapatok!$A:$NN,CM$320,FALSE),LEN(VLOOKUP($A237,csapatok!$A:$NN,CM$320,FALSE))-6),'csapat-ranglista'!$A:$FP,CM$321,FALSE)/8,VLOOKUP(VLOOKUP($A237,csapatok!$A:$NN,CM$320,FALSE),'csapat-ranglista'!$A:$FP,CM$321,FALSE)/4),0)</f>
        <v>0</v>
      </c>
      <c r="CN237" s="223">
        <f>IFERROR(IF(RIGHT(VLOOKUP($A237,csapatok!$A:$NN,CN$320,FALSE),5)="Csere",VLOOKUP(LEFT(VLOOKUP($A237,csapatok!$A:$NN,CN$320,FALSE),LEN(VLOOKUP($A237,csapatok!$A:$NN,CN$320,FALSE))-6),'csapat-ranglista'!$A:$FP,CN$321,FALSE)/8,VLOOKUP(VLOOKUP($A237,csapatok!$A:$NN,CN$320,FALSE),'csapat-ranglista'!$A:$FP,CN$321,FALSE)/4),0)</f>
        <v>0</v>
      </c>
      <c r="CO237" s="223">
        <f>IFERROR(IF(RIGHT(VLOOKUP($A237,csapatok!$A:$NN,CO$320,FALSE),5)="Csere",VLOOKUP(LEFT(VLOOKUP($A237,csapatok!$A:$NN,CO$320,FALSE),LEN(VLOOKUP($A237,csapatok!$A:$NN,CO$320,FALSE))-6),'csapat-ranglista'!$A:$FP,CO$321,FALSE)/8,VLOOKUP(VLOOKUP($A237,csapatok!$A:$NN,CO$320,FALSE),'csapat-ranglista'!$A:$FP,CO$321,FALSE)/4),0)</f>
        <v>0</v>
      </c>
      <c r="CP237" s="223">
        <f>IFERROR(IF(RIGHT(VLOOKUP($A237,csapatok!$A:$NN,CP$320,FALSE),5)="Csere",VLOOKUP(LEFT(VLOOKUP($A237,csapatok!$A:$NN,CP$320,FALSE),LEN(VLOOKUP($A237,csapatok!$A:$NN,CP$320,FALSE))-6),'csapat-ranglista'!$A:$FP,CP$321,FALSE)/8,VLOOKUP(VLOOKUP($A237,csapatok!$A:$NN,CP$320,FALSE),'csapat-ranglista'!$A:$FP,CP$321,FALSE)/4),0)</f>
        <v>0</v>
      </c>
      <c r="CQ237" s="223">
        <f>IFERROR(IF(RIGHT(VLOOKUP($A237,csapatok!$A:$NN,CQ$320,FALSE),5)="Csere",VLOOKUP(LEFT(VLOOKUP($A237,csapatok!$A:$NN,CQ$320,FALSE),LEN(VLOOKUP($A237,csapatok!$A:$NN,CQ$320,FALSE))-6),'csapat-ranglista'!$A:$FP,CQ$321,FALSE)/8,VLOOKUP(VLOOKUP($A237,csapatok!$A:$NN,CQ$320,FALSE),'csapat-ranglista'!$A:$FP,CQ$321,FALSE)/4),0)</f>
        <v>0</v>
      </c>
      <c r="CR237" s="223">
        <f>IFERROR(IF(RIGHT(VLOOKUP($A237,csapatok!$A:$NN,CR$320,FALSE),5)="Csere",VLOOKUP(LEFT(VLOOKUP($A237,csapatok!$A:$NN,CR$320,FALSE),LEN(VLOOKUP($A237,csapatok!$A:$NN,CR$320,FALSE))-6),'csapat-ranglista'!$A:$FP,CR$321,FALSE)/8,VLOOKUP(VLOOKUP($A237,csapatok!$A:$NN,CR$320,FALSE),'csapat-ranglista'!$A:$FP,CR$321,FALSE)/4),0)</f>
        <v>0</v>
      </c>
      <c r="CS237" s="223">
        <f>IFERROR(IF(RIGHT(VLOOKUP($A237,csapatok!$A:$NN,CS$320,FALSE),5)="Csere",VLOOKUP(LEFT(VLOOKUP($A237,csapatok!$A:$NN,CS$320,FALSE),LEN(VLOOKUP($A237,csapatok!$A:$NN,CS$320,FALSE))-6),'csapat-ranglista'!$A:$FP,CS$321,FALSE)/8,VLOOKUP(VLOOKUP($A237,csapatok!$A:$NN,CS$320,FALSE),'csapat-ranglista'!$A:$FP,CS$321,FALSE)/4),0)</f>
        <v>0</v>
      </c>
      <c r="CT237" s="223">
        <f>IFERROR(IF(RIGHT(VLOOKUP($A237,csapatok!$A:$NN,CT$320,FALSE),5)="Csere",VLOOKUP(LEFT(VLOOKUP($A237,csapatok!$A:$NN,CT$320,FALSE),LEN(VLOOKUP($A237,csapatok!$A:$NN,CT$320,FALSE))-6),'csapat-ranglista'!$A:$FP,CT$321,FALSE)/8,VLOOKUP(VLOOKUP($A237,csapatok!$A:$NN,CT$320,FALSE),'csapat-ranglista'!$A:$FP,CT$321,FALSE)/4),0)</f>
        <v>0</v>
      </c>
      <c r="CU237" s="223">
        <f>IFERROR(IF(RIGHT(VLOOKUP($A237,csapatok!$A:$NN,CU$320,FALSE),5)="Csere",VLOOKUP(LEFT(VLOOKUP($A237,csapatok!$A:$NN,CU$320,FALSE),LEN(VLOOKUP($A237,csapatok!$A:$NN,CU$320,FALSE))-6),'csapat-ranglista'!$A:$FP,CU$321,FALSE)/8,VLOOKUP(VLOOKUP($A237,csapatok!$A:$NN,CU$320,FALSE),'csapat-ranglista'!$A:$FP,CU$321,FALSE)/4),0)</f>
        <v>0</v>
      </c>
      <c r="CV237" s="223">
        <f>IFERROR(IF(RIGHT(VLOOKUP($A237,csapatok!$A:$NN,CV$320,FALSE),5)="Csere",VLOOKUP(LEFT(VLOOKUP($A237,csapatok!$A:$NN,CV$320,FALSE),LEN(VLOOKUP($A237,csapatok!$A:$NN,CV$320,FALSE))-6),'csapat-ranglista'!$A:$FP,CV$321,FALSE)/8,VLOOKUP(VLOOKUP($A237,csapatok!$A:$NN,CV$320,FALSE),'csapat-ranglista'!$A:$FP,CV$321,FALSE)/4),0)</f>
        <v>0</v>
      </c>
      <c r="CW237" s="223">
        <f>IFERROR(IF(RIGHT(VLOOKUP($A237,csapatok!$A:$NN,CW$320,FALSE),5)="Csere",VLOOKUP(LEFT(VLOOKUP($A237,csapatok!$A:$NN,CW$320,FALSE),LEN(VLOOKUP($A237,csapatok!$A:$NN,CW$320,FALSE))-6),'csapat-ranglista'!$A:$FP,CW$321,FALSE)/8,VLOOKUP(VLOOKUP($A237,csapatok!$A:$NN,CW$320,FALSE),'csapat-ranglista'!$A:$FP,CW$321,FALSE)/4),0)</f>
        <v>0</v>
      </c>
      <c r="CX237" s="223">
        <f>IFERROR(IF(RIGHT(VLOOKUP($A237,csapatok!$A:$NN,CX$320,FALSE),5)="Csere",VLOOKUP(LEFT(VLOOKUP($A237,csapatok!$A:$NN,CX$320,FALSE),LEN(VLOOKUP($A237,csapatok!$A:$NN,CX$320,FALSE))-6),'csapat-ranglista'!$A:$FP,CX$321,FALSE)/8,VLOOKUP(VLOOKUP($A237,csapatok!$A:$NN,CX$320,FALSE),'csapat-ranglista'!$A:$FP,CX$321,FALSE)/4),0)</f>
        <v>0</v>
      </c>
      <c r="CY237" s="223">
        <f>IFERROR(IF(RIGHT(VLOOKUP($A237,csapatok!$A:$NN,CY$320,FALSE),5)="Csere",VLOOKUP(LEFT(VLOOKUP($A237,csapatok!$A:$NN,CY$320,FALSE),LEN(VLOOKUP($A237,csapatok!$A:$NN,CY$320,FALSE))-6),'csapat-ranglista'!$A:$FP,CY$321,FALSE)/8,VLOOKUP(VLOOKUP($A237,csapatok!$A:$NN,CY$320,FALSE),'csapat-ranglista'!$A:$FP,CY$321,FALSE)/4),0)</f>
        <v>0</v>
      </c>
      <c r="CZ237" s="223">
        <f>IFERROR(IF(RIGHT(VLOOKUP($A237,csapatok!$A:$NN,CZ$320,FALSE),5)="Csere",VLOOKUP(LEFT(VLOOKUP($A237,csapatok!$A:$NN,CZ$320,FALSE),LEN(VLOOKUP($A237,csapatok!$A:$NN,CZ$320,FALSE))-6),'csapat-ranglista'!$A:$FP,CZ$321,FALSE)/8,VLOOKUP(VLOOKUP($A237,csapatok!$A:$NN,CZ$320,FALSE),'csapat-ranglista'!$A:$FP,CZ$321,FALSE)/4),0)</f>
        <v>0</v>
      </c>
      <c r="DA237" s="223">
        <f>IFERROR(IF(RIGHT(VLOOKUP($A237,csapatok!$A:$NN,DA$320,FALSE),5)="Csere",VLOOKUP(LEFT(VLOOKUP($A237,csapatok!$A:$NN,DA$320,FALSE),LEN(VLOOKUP($A237,csapatok!$A:$NN,DA$320,FALSE))-6),'csapat-ranglista'!$A:$FP,DA$321,FALSE)/8,VLOOKUP(VLOOKUP($A237,csapatok!$A:$NN,DA$320,FALSE),'csapat-ranglista'!$A:$FP,DA$321,FALSE)/4),0)</f>
        <v>0</v>
      </c>
      <c r="DB237" s="223">
        <f>IFERROR(IF(RIGHT(VLOOKUP($A237,csapatok!$A:$NN,DB$320,FALSE),5)="Csere",VLOOKUP(LEFT(VLOOKUP($A237,csapatok!$A:$NN,DB$320,FALSE),LEN(VLOOKUP($A237,csapatok!$A:$NN,DB$320,FALSE))-6),'csapat-ranglista'!$A:$FP,DB$321,FALSE)/8,VLOOKUP(VLOOKUP($A237,csapatok!$A:$NN,DB$320,FALSE),'csapat-ranglista'!$A:$FP,DB$321,FALSE)/4),0)</f>
        <v>0</v>
      </c>
      <c r="DC237" s="223">
        <f>IFERROR(IF(RIGHT(VLOOKUP($A237,csapatok!$A:$NN,DC$320,FALSE),5)="Csere",VLOOKUP(LEFT(VLOOKUP($A237,csapatok!$A:$NN,DC$320,FALSE),LEN(VLOOKUP($A237,csapatok!$A:$NN,DC$320,FALSE))-6),'csapat-ranglista'!$A:$FP,DC$321,FALSE)/8,VLOOKUP(VLOOKUP($A237,csapatok!$A:$NN,DC$320,FALSE),'csapat-ranglista'!$A:$FP,DC$321,FALSE)/4),0)</f>
        <v>0</v>
      </c>
      <c r="DD237" s="223">
        <f>IFERROR(IF(RIGHT(VLOOKUP($A237,csapatok!$A:$NN,DD$320,FALSE),5)="Csere",VLOOKUP(LEFT(VLOOKUP($A237,csapatok!$A:$NN,DD$320,FALSE),LEN(VLOOKUP($A237,csapatok!$A:$NN,DD$320,FALSE))-6),'csapat-ranglista'!$A:$FP,DD$321,FALSE)/8,VLOOKUP(VLOOKUP($A237,csapatok!$A:$NN,DD$320,FALSE),'csapat-ranglista'!$A:$FP,DD$321,FALSE)/4),0)</f>
        <v>0</v>
      </c>
      <c r="DE237" s="223">
        <f>IFERROR(IF(RIGHT(VLOOKUP($A237,csapatok!$A:$NN,DE$320,FALSE),5)="Csere",VLOOKUP(LEFT(VLOOKUP($A237,csapatok!$A:$NN,DE$320,FALSE),LEN(VLOOKUP($A237,csapatok!$A:$NN,DE$320,FALSE))-6),'csapat-ranglista'!$A:$FP,DE$321,FALSE)/8,VLOOKUP(VLOOKUP($A237,csapatok!$A:$NN,DE$320,FALSE),'csapat-ranglista'!$A:$FP,DE$321,FALSE)/4),0)</f>
        <v>0</v>
      </c>
      <c r="DF237" s="223">
        <f>IFERROR(IF(RIGHT(VLOOKUP($A237,csapatok!$A:$NN,DF$320,FALSE),5)="Csere",VLOOKUP(LEFT(VLOOKUP($A237,csapatok!$A:$NN,DF$320,FALSE),LEN(VLOOKUP($A237,csapatok!$A:$NN,DF$320,FALSE))-6),'csapat-ranglista'!$A:$FP,DF$321,FALSE)/8,VLOOKUP(VLOOKUP($A237,csapatok!$A:$NN,DF$320,FALSE),'csapat-ranglista'!$A:$FP,DF$321,FALSE)/4),0)</f>
        <v>0</v>
      </c>
      <c r="DG237" s="223">
        <f>IFERROR(IF(RIGHT(VLOOKUP($A237,csapatok!$A:$NN,DG$320,FALSE),5)="Csere",VLOOKUP(LEFT(VLOOKUP($A237,csapatok!$A:$NN,DG$320,FALSE),LEN(VLOOKUP($A237,csapatok!$A:$NN,DG$320,FALSE))-6),'csapat-ranglista'!$A:$FP,DG$321,FALSE)/8,VLOOKUP(VLOOKUP($A237,csapatok!$A:$NN,DG$320,FALSE),'csapat-ranglista'!$A:$FP,DG$321,FALSE)/4),0)</f>
        <v>0</v>
      </c>
      <c r="DH237" s="223">
        <f>IFERROR(IF(RIGHT(VLOOKUP($A237,csapatok!$A:$NN,DH$320,FALSE),5)="Csere",VLOOKUP(LEFT(VLOOKUP($A237,csapatok!$A:$NN,DH$320,FALSE),LEN(VLOOKUP($A237,csapatok!$A:$NN,DH$320,FALSE))-6),'csapat-ranglista'!$A:$FP,DH$321,FALSE)/8,VLOOKUP(VLOOKUP($A237,csapatok!$A:$NN,DH$320,FALSE),'csapat-ranglista'!$A:$FP,DH$321,FALSE)/4),0)</f>
        <v>0</v>
      </c>
      <c r="DI237" s="223">
        <f>IFERROR(IF(RIGHT(VLOOKUP($A237,csapatok!$A:$NN,DI$320,FALSE),5)="Csere",VLOOKUP(LEFT(VLOOKUP($A237,csapatok!$A:$NN,DI$320,FALSE),LEN(VLOOKUP($A237,csapatok!$A:$NN,DI$320,FALSE))-6),'csapat-ranglista'!$A:$FP,DI$321,FALSE)/8,VLOOKUP(VLOOKUP($A237,csapatok!$A:$NN,DI$320,FALSE),'csapat-ranglista'!$A:$FP,DI$321,FALSE)/4),0)</f>
        <v>0</v>
      </c>
      <c r="DJ237" s="223">
        <f>IFERROR(IF(RIGHT(VLOOKUP($A237,csapatok!$A:$NN,DJ$320,FALSE),5)="Csere",VLOOKUP(LEFT(VLOOKUP($A237,csapatok!$A:$NN,DJ$320,FALSE),LEN(VLOOKUP($A237,csapatok!$A:$NN,DJ$320,FALSE))-6),'csapat-ranglista'!$A:$FP,DJ$321,FALSE)/8,VLOOKUP(VLOOKUP($A237,csapatok!$A:$NN,DJ$320,FALSE),'csapat-ranglista'!$A:$FP,DJ$321,FALSE)/4),0)</f>
        <v>0</v>
      </c>
      <c r="DK237" s="223">
        <f>IFERROR(IF(RIGHT(VLOOKUP($A237,csapatok!$A:$NN,DK$320,FALSE),5)="Csere",VLOOKUP(LEFT(VLOOKUP($A237,csapatok!$A:$NN,DK$320,FALSE),LEN(VLOOKUP($A237,csapatok!$A:$NN,DK$320,FALSE))-6),'csapat-ranglista'!$A:$FP,DK$321,FALSE)/8,VLOOKUP(VLOOKUP($A237,csapatok!$A:$NN,DK$320,FALSE),'csapat-ranglista'!$A:$FP,DK$321,FALSE)/4),0)</f>
        <v>0</v>
      </c>
      <c r="DL237" s="223">
        <f>IFERROR(IF(RIGHT(VLOOKUP($A237,csapatok!$A:$NN,DL$320,FALSE),5)="Csere",VLOOKUP(LEFT(VLOOKUP($A237,csapatok!$A:$NN,DL$320,FALSE),LEN(VLOOKUP($A237,csapatok!$A:$NN,DL$320,FALSE))-6),'csapat-ranglista'!$A:$FP,DL$321,FALSE)/8,VLOOKUP(VLOOKUP($A237,csapatok!$A:$NN,DL$320,FALSE),'csapat-ranglista'!$A:$FP,DL$321,FALSE)/4),0)</f>
        <v>0</v>
      </c>
      <c r="DM237" s="223">
        <f>IFERROR(IF(RIGHT(VLOOKUP($A237,csapatok!$A:$NN,DM$320,FALSE),5)="Csere",VLOOKUP(LEFT(VLOOKUP($A237,csapatok!$A:$NN,DM$320,FALSE),LEN(VLOOKUP($A237,csapatok!$A:$NN,DM$320,FALSE))-6),'csapat-ranglista'!$A:$FP,DM$321,FALSE)/8,VLOOKUP(VLOOKUP($A237,csapatok!$A:$NN,DM$320,FALSE),'csapat-ranglista'!$A:$FP,DM$321,FALSE)/4),0)</f>
        <v>0</v>
      </c>
      <c r="DN237" s="223">
        <f>IFERROR(IF(RIGHT(VLOOKUP($A237,csapatok!$A:$NN,DN$320,FALSE),5)="Csere",VLOOKUP(LEFT(VLOOKUP($A237,csapatok!$A:$NN,DN$320,FALSE),LEN(VLOOKUP($A237,csapatok!$A:$NN,DN$320,FALSE))-6),'csapat-ranglista'!$A:$FP,DN$321,FALSE)/8,VLOOKUP(VLOOKUP($A237,csapatok!$A:$NN,DN$320,FALSE),'csapat-ranglista'!$A:$FP,DN$321,FALSE)/4),0)</f>
        <v>0</v>
      </c>
      <c r="DO237" s="224">
        <f>versenyek!$MF$11*IFERROR(VLOOKUP(VLOOKUP($A237,versenyek!ME:MG,3,FALSE),szabalyok!$A$16:$B$23,2,FALSE)/4,0)</f>
        <v>0</v>
      </c>
      <c r="DP237" s="224">
        <f>versenyek!$MI$11*IFERROR(VLOOKUP(VLOOKUP($A237,versenyek!MH:MJ,3,FALSE),szabalyok!$A$16:$B$23,2,FALSE)/4,0)</f>
        <v>0</v>
      </c>
      <c r="DQ237" s="223">
        <f>IFERROR(IF(RIGHT(VLOOKUP($A237,csapatok!$A:$NN,DQ$320,FALSE),5)="Csere",VLOOKUP(LEFT(VLOOKUP($A237,csapatok!$A:$NN,DQ$320,FALSE),LEN(VLOOKUP($A237,csapatok!$A:$NN,DQ$320,FALSE))-6),'csapat-ranglista'!$A:$FP,DQ$321,FALSE)/8,VLOOKUP(VLOOKUP($A237,csapatok!$A:$NN,DQ$320,FALSE),'csapat-ranglista'!$A:$FP,DQ$321,FALSE)/4),0)</f>
        <v>0</v>
      </c>
      <c r="DR237" s="223">
        <f>IFERROR(IF(RIGHT(VLOOKUP($A237,csapatok!$A:$NN,DR$320,FALSE),5)="Csere",VLOOKUP(LEFT(VLOOKUP($A237,csapatok!$A:$NN,DR$320,FALSE),LEN(VLOOKUP($A237,csapatok!$A:$NN,DR$320,FALSE))-6),'csapat-ranglista'!$A:$FP,DR$321,FALSE)/8,VLOOKUP(VLOOKUP($A237,csapatok!$A:$NN,DR$320,FALSE),'csapat-ranglista'!$A:$FP,DR$321,FALSE)/4),0)</f>
        <v>0</v>
      </c>
      <c r="DS237" s="223">
        <f>IFERROR(IF(RIGHT(VLOOKUP($A237,csapatok!$A:$NN,DS$320,FALSE),5)="Csere",VLOOKUP(LEFT(VLOOKUP($A237,csapatok!$A:$NN,DS$320,FALSE),LEN(VLOOKUP($A237,csapatok!$A:$NN,DS$320,FALSE))-6),'csapat-ranglista'!$A:$FP,DS$321,FALSE)/8,VLOOKUP(VLOOKUP($A237,csapatok!$A:$NN,DS$320,FALSE),'csapat-ranglista'!$A:$FP,DS$321,FALSE)/4),0)</f>
        <v>0</v>
      </c>
      <c r="DT237" s="223">
        <f>IFERROR(IF(RIGHT(VLOOKUP($A237,csapatok!$A:$NN,DT$320,FALSE),5)="Csere",VLOOKUP(LEFT(VLOOKUP($A237,csapatok!$A:$NN,DT$320,FALSE),LEN(VLOOKUP($A237,csapatok!$A:$NN,DT$320,FALSE))-6),'csapat-ranglista'!$A:$FP,DT$321,FALSE)/8,VLOOKUP(VLOOKUP($A237,csapatok!$A:$NN,DT$320,FALSE),'csapat-ranglista'!$A:$FP,DT$321,FALSE)/4),0)</f>
        <v>0</v>
      </c>
      <c r="DU237" s="223">
        <f>IFERROR(IF(RIGHT(VLOOKUP($A237,csapatok!$A:$NN,DU$320,FALSE),5)="Csere",VLOOKUP(LEFT(VLOOKUP($A237,csapatok!$A:$NN,DU$320,FALSE),LEN(VLOOKUP($A237,csapatok!$A:$NN,DU$320,FALSE))-6),'csapat-ranglista'!$A:$FP,DU$321,FALSE)/8,VLOOKUP(VLOOKUP($A237,csapatok!$A:$NN,DU$320,FALSE),'csapat-ranglista'!$A:$FP,DU$321,FALSE)/4),0)</f>
        <v>0</v>
      </c>
      <c r="DV237" s="223">
        <f>IFERROR(IF(RIGHT(VLOOKUP($A237,csapatok!$A:$NN,DV$320,FALSE),5)="Csere",VLOOKUP(LEFT(VLOOKUP($A237,csapatok!$A:$NN,DV$320,FALSE),LEN(VLOOKUP($A237,csapatok!$A:$NN,DV$320,FALSE))-6),'csapat-ranglista'!$A:$FP,DV$321,FALSE)/8,VLOOKUP(VLOOKUP($A237,csapatok!$A:$NN,DV$320,FALSE),'csapat-ranglista'!$A:$FP,DV$321,FALSE)/4),0)</f>
        <v>0</v>
      </c>
      <c r="DW237" s="223">
        <f>IFERROR(IF(RIGHT(VLOOKUP($A237,csapatok!$A:$NN,DW$320,FALSE),5)="Csere",VLOOKUP(LEFT(VLOOKUP($A237,csapatok!$A:$NN,DW$320,FALSE),LEN(VLOOKUP($A237,csapatok!$A:$NN,DW$320,FALSE))-6),'csapat-ranglista'!$A:$FP,DW$321,FALSE)/8,VLOOKUP(VLOOKUP($A237,csapatok!$A:$NN,DW$320,FALSE),'csapat-ranglista'!$A:$FP,DW$321,FALSE)/4),0)</f>
        <v>0</v>
      </c>
      <c r="DX237" s="223">
        <f>IFERROR(IF(RIGHT(VLOOKUP($A237,csapatok!$A:$NN,DX$320,FALSE),5)="Csere",VLOOKUP(LEFT(VLOOKUP($A237,csapatok!$A:$NN,DX$320,FALSE),LEN(VLOOKUP($A237,csapatok!$A:$NN,DX$320,FALSE))-6),'csapat-ranglista'!$A:$FP,DX$321,FALSE)/8,VLOOKUP(VLOOKUP($A237,csapatok!$A:$NN,DX$320,FALSE),'csapat-ranglista'!$A:$FP,DX$321,FALSE)/4),0)</f>
        <v>0</v>
      </c>
      <c r="DY237" s="223">
        <f>IFERROR(IF(RIGHT(VLOOKUP($A237,csapatok!$A:$NN,DY$320,FALSE),5)="Csere",VLOOKUP(LEFT(VLOOKUP($A237,csapatok!$A:$NN,DY$320,FALSE),LEN(VLOOKUP($A237,csapatok!$A:$NN,DY$320,FALSE))-6),'csapat-ranglista'!$A:$FP,DY$321,FALSE)/8,VLOOKUP(VLOOKUP($A237,csapatok!$A:$NN,DY$320,FALSE),'csapat-ranglista'!$A:$FP,DY$321,FALSE)/4),0)</f>
        <v>0</v>
      </c>
      <c r="DZ237" s="223">
        <f>IFERROR(IF(RIGHT(VLOOKUP($A237,csapatok!$A:$NN,DZ$320,FALSE),5)="Csere",VLOOKUP(LEFT(VLOOKUP($A237,csapatok!$A:$NN,DZ$320,FALSE),LEN(VLOOKUP($A237,csapatok!$A:$NN,DZ$320,FALSE))-6),'csapat-ranglista'!$A:$FP,DZ$321,FALSE)/8,VLOOKUP(VLOOKUP($A237,csapatok!$A:$NN,DZ$320,FALSE),'csapat-ranglista'!$A:$FP,DZ$321,FALSE)/4),0)</f>
        <v>0</v>
      </c>
      <c r="EA237" s="223">
        <f>IFERROR(IF(RIGHT(VLOOKUP($A237,csapatok!$A:$NN,EA$320,FALSE),5)="Csere",VLOOKUP(LEFT(VLOOKUP($A237,csapatok!$A:$NN,EA$320,FALSE),LEN(VLOOKUP($A237,csapatok!$A:$NN,EA$320,FALSE))-6),'csapat-ranglista'!$A:$FP,EA$321,FALSE)/8,VLOOKUP(VLOOKUP($A237,csapatok!$A:$NN,EA$320,FALSE),'csapat-ranglista'!$A:$FP,EA$321,FALSE)/4),0)</f>
        <v>0</v>
      </c>
      <c r="EB237" s="223">
        <f>IFERROR(IF(RIGHT(VLOOKUP($A237,csapatok!$A:$NN,EB$320,FALSE),5)="Csere",VLOOKUP(LEFT(VLOOKUP($A237,csapatok!$A:$NN,EB$320,FALSE),LEN(VLOOKUP($A237,csapatok!$A:$NN,EB$320,FALSE))-6),'csapat-ranglista'!$A:$FP,EB$321,FALSE)/8,VLOOKUP(VLOOKUP($A237,csapatok!$A:$NN,EB$320,FALSE),'csapat-ranglista'!$A:$FP,EB$321,FALSE)/4),0)</f>
        <v>0</v>
      </c>
      <c r="EC237" s="223">
        <f>IFERROR(IF(RIGHT(VLOOKUP($A237,csapatok!$A:$NN,EC$320,FALSE),5)="Csere",VLOOKUP(LEFT(VLOOKUP($A237,csapatok!$A:$NN,EC$320,FALSE),LEN(VLOOKUP($A237,csapatok!$A:$NN,EC$320,FALSE))-6),'csapat-ranglista'!$A:$FP,EC$321,FALSE)/8,VLOOKUP(VLOOKUP($A237,csapatok!$A:$NN,EC$320,FALSE),'csapat-ranglista'!$A:$FP,EC$321,FALSE)/4),0)</f>
        <v>0</v>
      </c>
      <c r="ED237" s="223">
        <f>IFERROR(IF(RIGHT(VLOOKUP($A237,csapatok!$A:$NN,ED$320,FALSE),5)="Csere",VLOOKUP(LEFT(VLOOKUP($A237,csapatok!$A:$NN,ED$320,FALSE),LEN(VLOOKUP($A237,csapatok!$A:$NN,ED$320,FALSE))-6),'csapat-ranglista'!$A:$FP,ED$321,FALSE)/8,VLOOKUP(VLOOKUP($A237,csapatok!$A:$NN,ED$320,FALSE),'csapat-ranglista'!$A:$FP,ED$321,FALSE)/4),0)</f>
        <v>0</v>
      </c>
      <c r="EE237" s="223">
        <f>IFERROR(IF(RIGHT(VLOOKUP($A237,csapatok!$A:$NN,EE$320,FALSE),5)="Csere",VLOOKUP(LEFT(VLOOKUP($A237,csapatok!$A:$NN,EE$320,FALSE),LEN(VLOOKUP($A237,csapatok!$A:$NN,EE$320,FALSE))-6),'csapat-ranglista'!$A:$FP,EE$321,FALSE)/8,VLOOKUP(VLOOKUP($A237,csapatok!$A:$NN,EE$320,FALSE),'csapat-ranglista'!$A:$FP,EE$321,FALSE)/4),0)</f>
        <v>0</v>
      </c>
      <c r="EF237" s="223">
        <f>IFERROR(IF(RIGHT(VLOOKUP($A237,csapatok!$A:$NN,EF$320,FALSE),5)="Csere",VLOOKUP(LEFT(VLOOKUP($A237,csapatok!$A:$NN,EF$320,FALSE),LEN(VLOOKUP($A237,csapatok!$A:$NN,EF$320,FALSE))-6),'csapat-ranglista'!$A:$FP,EF$321,FALSE)/8,VLOOKUP(VLOOKUP($A237,csapatok!$A:$NN,EF$320,FALSE),'csapat-ranglista'!$A:$FP,EF$321,FALSE)/4),0)</f>
        <v>0</v>
      </c>
      <c r="EG237" s="223">
        <f>IFERROR(IF(RIGHT(VLOOKUP($A237,csapatok!$A:$NN,EG$320,FALSE),5)="Csere",VLOOKUP(LEFT(VLOOKUP($A237,csapatok!$A:$NN,EG$320,FALSE),LEN(VLOOKUP($A237,csapatok!$A:$NN,EG$320,FALSE))-6),'csapat-ranglista'!$A:$FP,EG$321,FALSE)/8,VLOOKUP(VLOOKUP($A237,csapatok!$A:$NN,EG$320,FALSE),'csapat-ranglista'!$A:$FP,EG$321,FALSE)/4),0)</f>
        <v>0</v>
      </c>
      <c r="EH237" s="223">
        <f>IFERROR(IF(RIGHT(VLOOKUP($A237,csapatok!$A:$NN,EH$320,FALSE),5)="Csere",VLOOKUP(LEFT(VLOOKUP($A237,csapatok!$A:$NN,EH$320,FALSE),LEN(VLOOKUP($A237,csapatok!$A:$NN,EH$320,FALSE))-6),'csapat-ranglista'!$A:$FP,EH$321,FALSE)/8,VLOOKUP(VLOOKUP($A237,csapatok!$A:$NN,EH$320,FALSE),'csapat-ranglista'!$A:$FP,EH$321,FALSE)/4),0)</f>
        <v>0</v>
      </c>
      <c r="EI237" s="223">
        <f>IFERROR(IF(RIGHT(VLOOKUP($A237,csapatok!$A:$NN,EI$320,FALSE),5)="Csere",VLOOKUP(LEFT(VLOOKUP($A237,csapatok!$A:$NN,EI$320,FALSE),LEN(VLOOKUP($A237,csapatok!$A:$NN,EI$320,FALSE))-6),'csapat-ranglista'!$A:$FP,EI$321,FALSE)/8,VLOOKUP(VLOOKUP($A237,csapatok!$A:$NN,EI$320,FALSE),'csapat-ranglista'!$A:$FP,EI$321,FALSE)/4),0)</f>
        <v>0</v>
      </c>
      <c r="EJ237" s="223">
        <f>IFERROR(IF(RIGHT(VLOOKUP($A237,csapatok!$A:$NN,EJ$320,FALSE),5)="Csere",VLOOKUP(LEFT(VLOOKUP($A237,csapatok!$A:$NN,EJ$320,FALSE),LEN(VLOOKUP($A237,csapatok!$A:$NN,EJ$320,FALSE))-6),'csapat-ranglista'!$A:$FP,EJ$321,FALSE)/8,VLOOKUP(VLOOKUP($A237,csapatok!$A:$NN,EJ$320,FALSE),'csapat-ranglista'!$A:$FP,EJ$321,FALSE)/4),0)</f>
        <v>0</v>
      </c>
      <c r="EK237" s="223">
        <f>IFERROR(IF(RIGHT(VLOOKUP($A237,csapatok!$A:$NN,EK$320,FALSE),5)="Csere",VLOOKUP(LEFT(VLOOKUP($A237,csapatok!$A:$NN,EK$320,FALSE),LEN(VLOOKUP($A237,csapatok!$A:$NN,EK$320,FALSE))-6),'csapat-ranglista'!$A:$FP,EK$321,FALSE)/8,VLOOKUP(VLOOKUP($A237,csapatok!$A:$NN,EK$320,FALSE),'csapat-ranglista'!$A:$FP,EK$321,FALSE)/4),0)</f>
        <v>0</v>
      </c>
      <c r="EL237" s="223">
        <f>IFERROR(IF(RIGHT(VLOOKUP($A237,csapatok!$A:$NN,EL$320,FALSE),5)="Csere",VLOOKUP(LEFT(VLOOKUP($A237,csapatok!$A:$NN,EL$320,FALSE),LEN(VLOOKUP($A237,csapatok!$A:$NN,EL$320,FALSE))-6),'csapat-ranglista'!$A:$FP,EL$321,FALSE)/8,VLOOKUP(VLOOKUP($A237,csapatok!$A:$NN,EL$320,FALSE),'csapat-ranglista'!$A:$FP,EL$321,FALSE)/4),0)</f>
        <v>0</v>
      </c>
      <c r="EM237" s="223">
        <f>IFERROR(IF(RIGHT(VLOOKUP($A237,csapatok!$A:$NN,EM$320,FALSE),5)="Csere",VLOOKUP(LEFT(VLOOKUP($A237,csapatok!$A:$NN,EM$320,FALSE),LEN(VLOOKUP($A237,csapatok!$A:$NN,EM$320,FALSE))-6),'csapat-ranglista'!$A:$FP,EM$321,FALSE)/8,VLOOKUP(VLOOKUP($A237,csapatok!$A:$NN,EM$320,FALSE),'csapat-ranglista'!$A:$FP,EM$321,FALSE)/4),0)</f>
        <v>0</v>
      </c>
      <c r="EN237" s="223">
        <f>IFERROR(IF(RIGHT(VLOOKUP($A237,csapatok!$A:$NN,EN$320,FALSE),5)="Csere",VLOOKUP(LEFT(VLOOKUP($A237,csapatok!$A:$NN,EN$320,FALSE),LEN(VLOOKUP($A237,csapatok!$A:$NN,EN$320,FALSE))-6),'csapat-ranglista'!$A:$FP,EN$321,FALSE)/8,VLOOKUP(VLOOKUP($A237,csapatok!$A:$NN,EN$320,FALSE),'csapat-ranglista'!$A:$FP,EN$321,FALSE)/4),0)</f>
        <v>0</v>
      </c>
      <c r="EO237" s="223">
        <f>IFERROR(IF(RIGHT(VLOOKUP($A237,csapatok!$A:$NN,EO$320,FALSE),5)="Csere",VLOOKUP(LEFT(VLOOKUP($A237,csapatok!$A:$NN,EO$320,FALSE),LEN(VLOOKUP($A237,csapatok!$A:$NN,EO$320,FALSE))-6),'csapat-ranglista'!$A:$FP,EO$321,FALSE)/8,VLOOKUP(VLOOKUP($A237,csapatok!$A:$NN,EO$320,FALSE),'csapat-ranglista'!$A:$FP,EO$321,FALSE)/4),0)</f>
        <v>0</v>
      </c>
      <c r="EP237" s="223">
        <f>IFERROR(IF(RIGHT(VLOOKUP($A237,csapatok!$A:$NN,EP$320,FALSE),5)="Csere",VLOOKUP(LEFT(VLOOKUP($A237,csapatok!$A:$NN,EP$320,FALSE),LEN(VLOOKUP($A237,csapatok!$A:$NN,EP$320,FALSE))-6),'csapat-ranglista'!$A:$FP,EP$321,FALSE)/8,VLOOKUP(VLOOKUP($A237,csapatok!$A:$NN,EP$320,FALSE),'csapat-ranglista'!$A:$FP,EP$321,FALSE)/4),0)</f>
        <v>0</v>
      </c>
      <c r="EQ237" s="223">
        <f>IFERROR(IF(RIGHT(VLOOKUP($A237,csapatok!$A:$NN,EQ$320,FALSE),5)="Csere",VLOOKUP(LEFT(VLOOKUP($A237,csapatok!$A:$NN,EQ$320,FALSE),LEN(VLOOKUP($A237,csapatok!$A:$NN,EQ$320,FALSE))-6),'csapat-ranglista'!$A:$FP,EQ$321,FALSE)/8,VLOOKUP(VLOOKUP($A237,csapatok!$A:$NN,EQ$320,FALSE),'csapat-ranglista'!$A:$FP,EQ$321,FALSE)/4),0)</f>
        <v>0</v>
      </c>
      <c r="ER237" s="223">
        <f>IFERROR(IF(RIGHT(VLOOKUP($A237,csapatok!$A:$NN,ER$320,FALSE),5)="Csere",VLOOKUP(LEFT(VLOOKUP($A237,csapatok!$A:$NN,ER$320,FALSE),LEN(VLOOKUP($A237,csapatok!$A:$NN,ER$320,FALSE))-6),'csapat-ranglista'!$A:$FP,ER$321,FALSE)/8,VLOOKUP(VLOOKUP($A237,csapatok!$A:$NN,ER$320,FALSE),'csapat-ranglista'!$A:$FP,ER$321,FALSE)/4),0)</f>
        <v>0</v>
      </c>
      <c r="ES237" s="223">
        <f>IFERROR(IF(RIGHT(VLOOKUP($A237,csapatok!$A:$NN,ES$320,FALSE),5)="Csere",VLOOKUP(LEFT(VLOOKUP($A237,csapatok!$A:$NN,ES$320,FALSE),LEN(VLOOKUP($A237,csapatok!$A:$NN,ES$320,FALSE))-6),'csapat-ranglista'!$A:$FP,ES$321,FALSE)/8,VLOOKUP(VLOOKUP($A237,csapatok!$A:$NN,ES$320,FALSE),'csapat-ranglista'!$A:$FP,ES$321,FALSE)/4),0)</f>
        <v>0</v>
      </c>
      <c r="ET237" s="223">
        <f>IFERROR(IF(RIGHT(VLOOKUP($A237,csapatok!$A:$NN,ET$320,FALSE),5)="Csere",VLOOKUP(LEFT(VLOOKUP($A237,csapatok!$A:$NN,ET$320,FALSE),LEN(VLOOKUP($A237,csapatok!$A:$NN,ET$320,FALSE))-6),'csapat-ranglista'!$A:$FP,ET$321,FALSE)/8,VLOOKUP(VLOOKUP($A237,csapatok!$A:$NN,ET$320,FALSE),'csapat-ranglista'!$A:$FP,ET$321,FALSE)/4),0)</f>
        <v>0</v>
      </c>
      <c r="EU237" s="223">
        <f>IFERROR(IF(RIGHT(VLOOKUP($A237,csapatok!$A:$NN,EU$320,FALSE),5)="Csere",VLOOKUP(LEFT(VLOOKUP($A237,csapatok!$A:$NN,EU$320,FALSE),LEN(VLOOKUP($A237,csapatok!$A:$NN,EU$320,FALSE))-6),'csapat-ranglista'!$A:$FP,EU$321,FALSE)/8,VLOOKUP(VLOOKUP($A237,csapatok!$A:$NN,EU$320,FALSE),'csapat-ranglista'!$A:$FP,EU$321,FALSE)/4),0)</f>
        <v>0</v>
      </c>
      <c r="EV237" s="223">
        <f>IFERROR(IF(RIGHT(VLOOKUP($A237,csapatok!$A:$NN,EV$320,FALSE),5)="Csere",VLOOKUP(LEFT(VLOOKUP($A237,csapatok!$A:$NN,EV$320,FALSE),LEN(VLOOKUP($A237,csapatok!$A:$NN,EV$320,FALSE))-6),'csapat-ranglista'!$A:$FP,EV$321,FALSE)/8,VLOOKUP(VLOOKUP($A237,csapatok!$A:$NN,EV$320,FALSE),'csapat-ranglista'!$A:$FP,EV$321,FALSE)/4),0)</f>
        <v>0</v>
      </c>
      <c r="EW237" s="223">
        <f>IFERROR(IF(RIGHT(VLOOKUP($A237,csapatok!$A:$NN,EW$320,FALSE),5)="Csere",VLOOKUP(LEFT(VLOOKUP($A237,csapatok!$A:$NN,EW$320,FALSE),LEN(VLOOKUP($A237,csapatok!$A:$NN,EW$320,FALSE))-6),'csapat-ranglista'!$A:$FP,EW$321,FALSE)/8,VLOOKUP(VLOOKUP($A237,csapatok!$A:$NN,EW$320,FALSE),'csapat-ranglista'!$A:$FP,EW$321,FALSE)/4),0)</f>
        <v>0</v>
      </c>
      <c r="EX237" s="223">
        <f>IFERROR(IF(RIGHT(VLOOKUP($A237,csapatok!$A:$NN,EX$320,FALSE),5)="Csere",VLOOKUP(LEFT(VLOOKUP($A237,csapatok!$A:$NN,EX$320,FALSE),LEN(VLOOKUP($A237,csapatok!$A:$NN,EX$320,FALSE))-6),'csapat-ranglista'!$A:$FP,EX$321,FALSE)/8,VLOOKUP(VLOOKUP($A237,csapatok!$A:$NN,EX$320,FALSE),'csapat-ranglista'!$A:$FP,EX$321,FALSE)/4),0)</f>
        <v>0</v>
      </c>
      <c r="EY237" s="223">
        <f>IFERROR(IF(RIGHT(VLOOKUP($A237,csapatok!$A:$NN,EY$320,FALSE),5)="Csere",VLOOKUP(LEFT(VLOOKUP($A237,csapatok!$A:$NN,EY$320,FALSE),LEN(VLOOKUP($A237,csapatok!$A:$NN,EY$320,FALSE))-6),'csapat-ranglista'!$A:$FP,EY$321,FALSE)/8,VLOOKUP(VLOOKUP($A237,csapatok!$A:$NN,EY$320,FALSE),'csapat-ranglista'!$A:$FP,EY$321,FALSE)/4),0)</f>
        <v>0</v>
      </c>
      <c r="EZ237" s="223">
        <f>IFERROR(IF(RIGHT(VLOOKUP($A237,csapatok!$A:$NN,EZ$320,FALSE),5)="Csere",VLOOKUP(LEFT(VLOOKUP($A237,csapatok!$A:$NN,EZ$320,FALSE),LEN(VLOOKUP($A237,csapatok!$A:$NN,EZ$320,FALSE))-6),'csapat-ranglista'!$A:$FP,EZ$321,FALSE)/8,VLOOKUP(VLOOKUP($A237,csapatok!$A:$NN,EZ$320,FALSE),'csapat-ranglista'!$A:$FP,EZ$321,FALSE)/4),0)</f>
        <v>0</v>
      </c>
      <c r="FA237" s="223">
        <f>IFERROR(IF(RIGHT(VLOOKUP($A237,csapatok!$A:$NN,FA$320,FALSE),5)="Csere",VLOOKUP(LEFT(VLOOKUP($A237,csapatok!$A:$NN,FA$320,FALSE),LEN(VLOOKUP($A237,csapatok!$A:$NN,FA$320,FALSE))-6),'csapat-ranglista'!$A:$FP,FA$321,FALSE)/8,VLOOKUP(VLOOKUP($A237,csapatok!$A:$NN,FA$320,FALSE),'csapat-ranglista'!$A:$FP,FA$321,FALSE)/4),0)</f>
        <v>0</v>
      </c>
      <c r="FB237" s="223">
        <f>IFERROR(IF(RIGHT(VLOOKUP($A237,csapatok!$A:$NN,FB$320,FALSE),5)="Csere",VLOOKUP(LEFT(VLOOKUP($A237,csapatok!$A:$NN,FB$320,FALSE),LEN(VLOOKUP($A237,csapatok!$A:$NN,FB$320,FALSE))-6),'csapat-ranglista'!$A:$FP,FB$321,FALSE)/8,VLOOKUP(VLOOKUP($A237,csapatok!$A:$NN,FB$320,FALSE),'csapat-ranglista'!$A:$FP,FB$321,FALSE)/4),0)</f>
        <v>0</v>
      </c>
      <c r="FC237" s="223">
        <f>IFERROR(IF(RIGHT(VLOOKUP($A237,csapatok!$A:$NN,FC$320,FALSE),5)="Csere",VLOOKUP(LEFT(VLOOKUP($A237,csapatok!$A:$NN,FC$320,FALSE),LEN(VLOOKUP($A237,csapatok!$A:$NN,FC$320,FALSE))-6),'csapat-ranglista'!$A:$FP,FC$321,FALSE)/8,VLOOKUP(VLOOKUP($A237,csapatok!$A:$NN,FC$320,FALSE),'csapat-ranglista'!$A:$FP,FC$321,FALSE)/4),0)</f>
        <v>0</v>
      </c>
      <c r="FD237" s="224">
        <f>versenyek!$QY$11*IFERROR(VLOOKUP(VLOOKUP($A237,versenyek!QX:QZ,3,FALSE),szabalyok!$A$16:$B$23,2,FALSE)/4,0)</f>
        <v>0</v>
      </c>
      <c r="FE237" s="224">
        <f>versenyek!$RB$11*IFERROR(VLOOKUP(VLOOKUP($A237,versenyek!RA:RC,3,FALSE),szabalyok!$A$16:$B$23,2,FALSE)/4,0)</f>
        <v>0</v>
      </c>
      <c r="FF237" s="223">
        <f>IFERROR(IF(RIGHT(VLOOKUP($A237,csapatok!$A:$NN,FF$320,FALSE),5)="Csere",VLOOKUP(LEFT(VLOOKUP($A237,csapatok!$A:$NN,FF$320,FALSE),LEN(VLOOKUP($A237,csapatok!$A:$NN,FF$320,FALSE))-6),'csapat-ranglista'!$A:$FP,FF$321,FALSE)/8,VLOOKUP(VLOOKUP($A237,csapatok!$A:$NN,FF$320,FALSE),'csapat-ranglista'!$A:$FP,FF$321,FALSE)/4),0)</f>
        <v>0</v>
      </c>
      <c r="FG237" s="223">
        <f>IFERROR(IF(RIGHT(VLOOKUP($A237,csapatok!$A:$NN,FG$320,FALSE),5)="Csere",VLOOKUP(LEFT(VLOOKUP($A237,csapatok!$A:$NN,FG$320,FALSE),LEN(VLOOKUP($A237,csapatok!$A:$NN,FG$320,FALSE))-6),'csapat-ranglista'!$A:$FP,FG$321,FALSE)/8,VLOOKUP(VLOOKUP($A237,csapatok!$A:$NN,FG$320,FALSE),'csapat-ranglista'!$A:$FP,FG$321,FALSE)/4),0)</f>
        <v>0</v>
      </c>
      <c r="FH237" s="223">
        <f>IFERROR(IF(RIGHT(VLOOKUP($A237,csapatok!$A:$NN,FH$320,FALSE),5)="Csere",VLOOKUP(LEFT(VLOOKUP($A237,csapatok!$A:$NN,FH$320,FALSE),LEN(VLOOKUP($A237,csapatok!$A:$NN,FH$320,FALSE))-6),'csapat-ranglista'!$A:$FP,FH$321,FALSE)/8,VLOOKUP(VLOOKUP($A237,csapatok!$A:$NN,FH$320,FALSE),'csapat-ranglista'!$A:$FP,FH$321,FALSE)/4),0)</f>
        <v>0</v>
      </c>
      <c r="FI237" s="223">
        <f>IFERROR(IF(RIGHT(VLOOKUP($A237,csapatok!$A:$NN,FI$320,FALSE),5)="Csere",VLOOKUP(LEFT(VLOOKUP($A237,csapatok!$A:$NN,FI$320,FALSE),LEN(VLOOKUP($A237,csapatok!$A:$NN,FI$320,FALSE))-6),'csapat-ranglista'!$A:$FP,FI$321,FALSE)/8,VLOOKUP(VLOOKUP($A237,csapatok!$A:$NN,FI$320,FALSE),'csapat-ranglista'!$A:$FP,FI$321,FALSE)/4),0)</f>
        <v>0</v>
      </c>
      <c r="FJ237" s="223">
        <f>IFERROR(IF(RIGHT(VLOOKUP($A237,csapatok!$A:$NN,FJ$320,FALSE),5)="Csere",VLOOKUP(LEFT(VLOOKUP($A237,csapatok!$A:$NN,FJ$320,FALSE),LEN(VLOOKUP($A237,csapatok!$A:$NN,FJ$320,FALSE))-6),'csapat-ranglista'!$A:$FP,FJ$321,FALSE)/8,VLOOKUP(VLOOKUP($A237,csapatok!$A:$NN,FJ$320,FALSE),'csapat-ranglista'!$A:$FP,FJ$321,FALSE)/4),0)</f>
        <v>0</v>
      </c>
      <c r="FK237" s="223">
        <f>IFERROR(IF(RIGHT(VLOOKUP($A237,csapatok!$A:$NN,FK$320,FALSE),5)="Csere",VLOOKUP(LEFT(VLOOKUP($A237,csapatok!$A:$NN,FK$320,FALSE),LEN(VLOOKUP($A237,csapatok!$A:$NN,FK$320,FALSE))-6),'csapat-ranglista'!$A:$FP,FK$321,FALSE)/8,VLOOKUP(VLOOKUP($A237,csapatok!$A:$NN,FK$320,FALSE),'csapat-ranglista'!$A:$FP,FK$321,FALSE)/4),0)</f>
        <v>0</v>
      </c>
      <c r="FL237" s="223">
        <f>IFERROR(IF(RIGHT(VLOOKUP($A237,csapatok!$A:$NN,FL$320,FALSE),5)="Csere",VLOOKUP(LEFT(VLOOKUP($A237,csapatok!$A:$NN,FL$320,FALSE),LEN(VLOOKUP($A237,csapatok!$A:$NN,FL$320,FALSE))-6),'csapat-ranglista'!$A:$FP,FL$321,FALSE)/8,VLOOKUP(VLOOKUP($A237,csapatok!$A:$NN,FL$320,FALSE),'csapat-ranglista'!$A:$FP,FL$321,FALSE)/4),0)</f>
        <v>0</v>
      </c>
      <c r="FM237" s="223">
        <f>IFERROR(IF(RIGHT(VLOOKUP($A237,csapatok!$A:$NN,FM$320,FALSE),5)="Csere",VLOOKUP(LEFT(VLOOKUP($A237,csapatok!$A:$NN,FM$320,FALSE),LEN(VLOOKUP($A237,csapatok!$A:$NN,FM$320,FALSE))-6),'csapat-ranglista'!$A:$FP,FM$321,FALSE)/8,VLOOKUP(VLOOKUP($A237,csapatok!$A:$NN,FM$320,FALSE),'csapat-ranglista'!$A:$FP,FM$321,FALSE)/4),0)</f>
        <v>0</v>
      </c>
      <c r="FN237" s="223">
        <f>IFERROR(IF(RIGHT(VLOOKUP($A237,csapatok!$A:$NN,FN$320,FALSE),5)="Csere",VLOOKUP(LEFT(VLOOKUP($A237,csapatok!$A:$NN,FN$320,FALSE),LEN(VLOOKUP($A237,csapatok!$A:$NN,FN$320,FALSE))-6),'csapat-ranglista'!$A:$FP,FN$321,FALSE)/8,VLOOKUP(VLOOKUP($A237,csapatok!$A:$NN,FN$320,FALSE),'csapat-ranglista'!$A:$FP,FN$321,FALSE)/4),0)</f>
        <v>0</v>
      </c>
      <c r="FO237" s="223">
        <f>IFERROR(IF(RIGHT(VLOOKUP($A237,csapatok!$A:$NN,FO$320,FALSE),5)="Csere",VLOOKUP(LEFT(VLOOKUP($A237,csapatok!$A:$NN,FO$320,FALSE),LEN(VLOOKUP($A237,csapatok!$A:$NN,FO$320,FALSE))-6),'csapat-ranglista'!$A:$FP,FO$321,FALSE)/8,VLOOKUP(VLOOKUP($A237,csapatok!$A:$NN,FO$320,FALSE),'csapat-ranglista'!$A:$FP,FO$321,FALSE)/4),0)</f>
        <v>0</v>
      </c>
      <c r="FP237" s="223">
        <f>IFERROR(IF(RIGHT(VLOOKUP($A237,csapatok!$A:$NN,FP$320,FALSE),5)="Csere",VLOOKUP(LEFT(VLOOKUP($A237,csapatok!$A:$NN,FP$320,FALSE),LEN(VLOOKUP($A237,csapatok!$A:$NN,FP$320,FALSE))-6),'csapat-ranglista'!$A:$FP,FP$321,FALSE)/8,VLOOKUP(VLOOKUP($A237,csapatok!$A:$NN,FP$320,FALSE),'csapat-ranglista'!$A:$FP,FP$321,FALSE)/4),0)</f>
        <v>0</v>
      </c>
      <c r="FQ237" s="223">
        <f>IFERROR(IF(RIGHT(VLOOKUP($A237,csapatok!$A:$NN,FQ$320,FALSE),5)="Csere",VLOOKUP(LEFT(VLOOKUP($A237,csapatok!$A:$NN,FQ$320,FALSE),LEN(VLOOKUP($A237,csapatok!$A:$NN,FQ$320,FALSE))-6),'csapat-ranglista'!$A:$FP,FQ$321,FALSE)/8,VLOOKUP(VLOOKUP($A237,csapatok!$A:$NN,FQ$320,FALSE),'csapat-ranglista'!$A:$FP,FQ$321,FALSE)/4),0)</f>
        <v>0</v>
      </c>
      <c r="FR237" s="223">
        <f>IFERROR(IF(RIGHT(VLOOKUP($A237,csapatok!$A:$NN,FR$320,FALSE),5)="Csere",VLOOKUP(LEFT(VLOOKUP($A237,csapatok!$A:$NN,FR$320,FALSE),LEN(VLOOKUP($A237,csapatok!$A:$NN,FR$320,FALSE))-6),'csapat-ranglista'!$A:$FP,FR$321,FALSE)/8,VLOOKUP(VLOOKUP($A237,csapatok!$A:$NN,FR$320,FALSE),'csapat-ranglista'!$A:$FP,FR$321,FALSE)/4),0)</f>
        <v>0</v>
      </c>
      <c r="FS237" s="223">
        <f>IFERROR(IF(RIGHT(VLOOKUP($A237,csapatok!$A:$NN,FS$320,FALSE),5)="Csere",VLOOKUP(LEFT(VLOOKUP($A237,csapatok!$A:$NN,FS$320,FALSE),LEN(VLOOKUP($A237,csapatok!$A:$NN,FS$320,FALSE))-6),'csapat-ranglista'!$A:$FP,FS$321,FALSE)/8,VLOOKUP(VLOOKUP($A237,csapatok!$A:$NN,FS$320,FALSE),'csapat-ranglista'!$A:$FP,FS$321,FALSE)/4),0)</f>
        <v>0</v>
      </c>
      <c r="FT237" s="223">
        <f>IFERROR(IF(RIGHT(VLOOKUP($A237,csapatok!$A:$NN,FT$320,FALSE),5)="Csere",VLOOKUP(LEFT(VLOOKUP($A237,csapatok!$A:$NN,FT$320,FALSE),LEN(VLOOKUP($A237,csapatok!$A:$NN,FT$320,FALSE))-6),'csapat-ranglista'!$A:$FP,FT$321,FALSE)/8,VLOOKUP(VLOOKUP($A237,csapatok!$A:$NN,FT$320,FALSE),'csapat-ranglista'!$A:$FP,FT$321,FALSE)/4),0)</f>
        <v>0</v>
      </c>
      <c r="FU237" s="223">
        <f>IFERROR(IF(RIGHT(VLOOKUP($A237,csapatok!$A:$NN,FU$320,FALSE),5)="Csere",VLOOKUP(LEFT(VLOOKUP($A237,csapatok!$A:$NN,FU$320,FALSE),LEN(VLOOKUP($A237,csapatok!$A:$NN,FU$320,FALSE))-6),'csapat-ranglista'!$A:$FP,FU$321,FALSE)/8,VLOOKUP(VLOOKUP($A237,csapatok!$A:$NN,FU$320,FALSE),'csapat-ranglista'!$A:$FP,FU$321,FALSE)/4),0)</f>
        <v>0</v>
      </c>
      <c r="FV237" s="223">
        <f>IFERROR(IF(RIGHT(VLOOKUP($A237,csapatok!$A:$NN,FV$320,FALSE),5)="Csere",VLOOKUP(LEFT(VLOOKUP($A237,csapatok!$A:$NN,FV$320,FALSE),LEN(VLOOKUP($A237,csapatok!$A:$NN,FV$320,FALSE))-6),'csapat-ranglista'!$A:$FP,FV$321,FALSE)/8,VLOOKUP(VLOOKUP($A237,csapatok!$A:$NN,FV$320,FALSE),'csapat-ranglista'!$A:$FP,FV$321,FALSE)/4),0)</f>
        <v>0</v>
      </c>
      <c r="FW237" s="223">
        <f>IFERROR(IF(RIGHT(VLOOKUP($A237,csapatok!$A:$NN,FW$320,FALSE),5)="Csere",VLOOKUP(LEFT(VLOOKUP($A237,csapatok!$A:$NN,FW$320,FALSE),LEN(VLOOKUP($A237,csapatok!$A:$NN,FW$320,FALSE))-6),'csapat-ranglista'!$A:$FP,FW$321,FALSE)/8,VLOOKUP(VLOOKUP($A237,csapatok!$A:$NN,FW$320,FALSE),'csapat-ranglista'!$A:$FP,FW$321,FALSE)/4),0)</f>
        <v>0</v>
      </c>
      <c r="FX237" s="223">
        <f>IFERROR(IF(RIGHT(VLOOKUP($A237,csapatok!$A:$NN,FX$320,FALSE),5)="Csere",VLOOKUP(LEFT(VLOOKUP($A237,csapatok!$A:$NN,FX$320,FALSE),LEN(VLOOKUP($A237,csapatok!$A:$NN,FX$320,FALSE))-6),'csapat-ranglista'!$A:$FP,FX$321,FALSE)/8,VLOOKUP(VLOOKUP($A237,csapatok!$A:$NN,FX$320,FALSE),'csapat-ranglista'!$A:$FP,FX$321,FALSE)/4),0)</f>
        <v>0</v>
      </c>
      <c r="FY237" s="223">
        <f>IFERROR(IF(RIGHT(VLOOKUP($A237,csapatok!$A:$NN,FY$320,FALSE),5)="Csere",VLOOKUP(LEFT(VLOOKUP($A237,csapatok!$A:$NN,FY$320,FALSE),LEN(VLOOKUP($A237,csapatok!$A:$NN,FY$320,FALSE))-6),'csapat-ranglista'!$A:$FP,FY$321,FALSE)/8,VLOOKUP(VLOOKUP($A237,csapatok!$A:$NN,FY$320,FALSE),'csapat-ranglista'!$A:$FP,FY$321,FALSE)/4),0)</f>
        <v>0</v>
      </c>
      <c r="FZ237" s="223">
        <f>IFERROR(IF(RIGHT(VLOOKUP($A237,csapatok!$A:$NN,FZ$320,FALSE),5)="Csere",VLOOKUP(LEFT(VLOOKUP($A237,csapatok!$A:$NN,FZ$320,FALSE),LEN(VLOOKUP($A237,csapatok!$A:$NN,FZ$320,FALSE))-6),'csapat-ranglista'!$A:$FP,FZ$321,FALSE)/8,VLOOKUP(VLOOKUP($A237,csapatok!$A:$NN,FZ$320,FALSE),'csapat-ranglista'!$A:$FP,FZ$321,FALSE)/4),0)</f>
        <v>0</v>
      </c>
      <c r="GA237" s="223">
        <f>IFERROR(IF(RIGHT(VLOOKUP($A237,csapatok!$A:$NN,GA$320,FALSE),5)="Csere",VLOOKUP(LEFT(VLOOKUP($A237,csapatok!$A:$NN,GA$320,FALSE),LEN(VLOOKUP($A237,csapatok!$A:$NN,GA$320,FALSE))-6),'csapat-ranglista'!$A:$FP,GA$321,FALSE)/8,VLOOKUP(VLOOKUP($A237,csapatok!$A:$NN,GA$320,FALSE),'csapat-ranglista'!$A:$FP,GA$321,FALSE)/4),0)</f>
        <v>0</v>
      </c>
      <c r="GB237" s="223">
        <f>IFERROR(IF(RIGHT(VLOOKUP($A237,csapatok!$A:$NN,GB$320,FALSE),5)="Csere",VLOOKUP(LEFT(VLOOKUP($A237,csapatok!$A:$NN,GB$320,FALSE),LEN(VLOOKUP($A237,csapatok!$A:$NN,GB$320,FALSE))-6),'csapat-ranglista'!$A:$FP,GB$321,FALSE)/8,VLOOKUP(VLOOKUP($A237,csapatok!$A:$NN,GB$320,FALSE),'csapat-ranglista'!$A:$FP,GB$321,FALSE)/4),0)</f>
        <v>0</v>
      </c>
      <c r="GC237" s="223">
        <f>IFERROR(IF(RIGHT(VLOOKUP($A237,csapatok!$A:$NN,GC$320,FALSE),5)="Csere",VLOOKUP(LEFT(VLOOKUP($A237,csapatok!$A:$NN,GC$320,FALSE),LEN(VLOOKUP($A237,csapatok!$A:$NN,GC$320,FALSE))-6),'csapat-ranglista'!$A:$FP,GC$321,FALSE)/8,VLOOKUP(VLOOKUP($A237,csapatok!$A:$NN,GC$320,FALSE),'csapat-ranglista'!$A:$FP,GC$321,FALSE)/4),0)</f>
        <v>0</v>
      </c>
      <c r="GD237" s="247">
        <f>SUM(EQ237:GC237)</f>
        <v>0</v>
      </c>
    </row>
    <row r="238" spans="1:186">
      <c r="A238" s="32" t="s">
        <v>136</v>
      </c>
      <c r="B238" s="130"/>
      <c r="C238" s="131" t="str">
        <f>IF(B238=0,"",IF(B238&lt;$C$1,"felnőtt","ifi"))</f>
        <v/>
      </c>
      <c r="D238" s="32" t="s">
        <v>9</v>
      </c>
      <c r="E238" s="45">
        <v>10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f>IFERROR(IF(RIGHT(VLOOKUP($A238,csapatok!$A:$BL,X$320,FALSE),5)="Csere",VLOOKUP(LEFT(VLOOKUP($A238,csapatok!$A:$BL,X$320,FALSE),LEN(VLOOKUP($A238,csapatok!$A:$BL,X$320,FALSE))-6),'csapat-ranglista'!$A:$FP,X$321,FALSE)/8,VLOOKUP(VLOOKUP($A238,csapatok!$A:$BL,X$320,FALSE),'csapat-ranglista'!$A:$FP,X$321,FALSE)/4),0)</f>
        <v>0</v>
      </c>
      <c r="Y238" s="32">
        <f>IFERROR(IF(RIGHT(VLOOKUP($A238,csapatok!$A:$BL,Y$320,FALSE),5)="Csere",VLOOKUP(LEFT(VLOOKUP($A238,csapatok!$A:$BL,Y$320,FALSE),LEN(VLOOKUP($A238,csapatok!$A:$BL,Y$320,FALSE))-6),'csapat-ranglista'!$A:$FP,Y$321,FALSE)/8,VLOOKUP(VLOOKUP($A238,csapatok!$A:$BL,Y$320,FALSE),'csapat-ranglista'!$A:$FP,Y$321,FALSE)/4),0)</f>
        <v>0</v>
      </c>
      <c r="Z238" s="32">
        <f>IFERROR(IF(RIGHT(VLOOKUP($A238,csapatok!$A:$BL,Z$320,FALSE),5)="Csere",VLOOKUP(LEFT(VLOOKUP($A238,csapatok!$A:$BL,Z$320,FALSE),LEN(VLOOKUP($A238,csapatok!$A:$BL,Z$320,FALSE))-6),'csapat-ranglista'!$A:$FP,Z$321,FALSE)/8,VLOOKUP(VLOOKUP($A238,csapatok!$A:$BL,Z$320,FALSE),'csapat-ranglista'!$A:$FP,Z$321,FALSE)/4),0)</f>
        <v>0</v>
      </c>
      <c r="AA238" s="32">
        <f>IFERROR(IF(RIGHT(VLOOKUP($A238,csapatok!$A:$BL,AA$320,FALSE),5)="Csere",VLOOKUP(LEFT(VLOOKUP($A238,csapatok!$A:$BL,AA$320,FALSE),LEN(VLOOKUP($A238,csapatok!$A:$BL,AA$320,FALSE))-6),'csapat-ranglista'!$A:$FP,AA$321,FALSE)/8,VLOOKUP(VLOOKUP($A238,csapatok!$A:$BL,AA$320,FALSE),'csapat-ranglista'!$A:$FP,AA$321,FALSE)/4),0)</f>
        <v>0</v>
      </c>
      <c r="AB238" s="223">
        <f>IFERROR(IF(RIGHT(VLOOKUP($A238,csapatok!$A:$BL,AB$320,FALSE),5)="Csere",VLOOKUP(LEFT(VLOOKUP($A238,csapatok!$A:$BL,AB$320,FALSE),LEN(VLOOKUP($A238,csapatok!$A:$BL,AB$320,FALSE))-6),'csapat-ranglista'!$A:$FP,AB$321,FALSE)/8,VLOOKUP(VLOOKUP($A238,csapatok!$A:$BL,AB$320,FALSE),'csapat-ranglista'!$A:$FP,AB$321,FALSE)/4),0)</f>
        <v>0</v>
      </c>
      <c r="AC238" s="223">
        <f>IFERROR(IF(RIGHT(VLOOKUP($A238,csapatok!$A:$BL,AC$320,FALSE),5)="Csere",VLOOKUP(LEFT(VLOOKUP($A238,csapatok!$A:$BL,AC$320,FALSE),LEN(VLOOKUP($A238,csapatok!$A:$BL,AC$320,FALSE))-6),'csapat-ranglista'!$A:$FP,AC$321,FALSE)/8,VLOOKUP(VLOOKUP($A238,csapatok!$A:$BL,AC$320,FALSE),'csapat-ranglista'!$A:$FP,AC$321,FALSE)/4),0)</f>
        <v>0</v>
      </c>
      <c r="AD238" s="223">
        <f>IFERROR(IF(RIGHT(VLOOKUP($A238,csapatok!$A:$BL,AD$320,FALSE),5)="Csere",VLOOKUP(LEFT(VLOOKUP($A238,csapatok!$A:$BL,AD$320,FALSE),LEN(VLOOKUP($A238,csapatok!$A:$BL,AD$320,FALSE))-6),'csapat-ranglista'!$A:$FP,AD$321,FALSE)/8,VLOOKUP(VLOOKUP($A238,csapatok!$A:$BL,AD$320,FALSE),'csapat-ranglista'!$A:$FP,AD$321,FALSE)/4),0)</f>
        <v>0</v>
      </c>
      <c r="AE238" s="223">
        <f>IFERROR(IF(RIGHT(VLOOKUP($A238,csapatok!$A:$BL,AE$320,FALSE),5)="Csere",VLOOKUP(LEFT(VLOOKUP($A238,csapatok!$A:$BL,AE$320,FALSE),LEN(VLOOKUP($A238,csapatok!$A:$BL,AE$320,FALSE))-6),'csapat-ranglista'!$A:$FP,AE$321,FALSE)/8,VLOOKUP(VLOOKUP($A238,csapatok!$A:$BL,AE$320,FALSE),'csapat-ranglista'!$A:$FP,AE$321,FALSE)/4),0)</f>
        <v>0</v>
      </c>
      <c r="AF238" s="223">
        <f>IFERROR(IF(RIGHT(VLOOKUP($A238,csapatok!$A:$BL,AF$320,FALSE),5)="Csere",VLOOKUP(LEFT(VLOOKUP($A238,csapatok!$A:$BL,AF$320,FALSE),LEN(VLOOKUP($A238,csapatok!$A:$BL,AF$320,FALSE))-6),'csapat-ranglista'!$A:$FP,AF$321,FALSE)/8,VLOOKUP(VLOOKUP($A238,csapatok!$A:$BL,AF$320,FALSE),'csapat-ranglista'!$A:$FP,AF$321,FALSE)/4),0)</f>
        <v>0</v>
      </c>
      <c r="AG238" s="223">
        <f>IFERROR(IF(RIGHT(VLOOKUP($A238,csapatok!$A:$BL,AG$320,FALSE),5)="Csere",VLOOKUP(LEFT(VLOOKUP($A238,csapatok!$A:$BL,AG$320,FALSE),LEN(VLOOKUP($A238,csapatok!$A:$BL,AG$320,FALSE))-6),'csapat-ranglista'!$A:$FP,AG$321,FALSE)/8,VLOOKUP(VLOOKUP($A238,csapatok!$A:$BL,AG$320,FALSE),'csapat-ranglista'!$A:$FP,AG$321,FALSE)/4),0)</f>
        <v>0</v>
      </c>
      <c r="AH238" s="223">
        <f>IFERROR(IF(RIGHT(VLOOKUP($A238,csapatok!$A:$BL,AH$320,FALSE),5)="Csere",VLOOKUP(LEFT(VLOOKUP($A238,csapatok!$A:$BL,AH$320,FALSE),LEN(VLOOKUP($A238,csapatok!$A:$BL,AH$320,FALSE))-6),'csapat-ranglista'!$A:$FP,AH$321,FALSE)/8,VLOOKUP(VLOOKUP($A238,csapatok!$A:$BL,AH$320,FALSE),'csapat-ranglista'!$A:$FP,AH$321,FALSE)/4),0)</f>
        <v>0</v>
      </c>
      <c r="AI238" s="223">
        <f>IFERROR(IF(RIGHT(VLOOKUP($A238,csapatok!$A:$BL,AI$320,FALSE),5)="Csere",VLOOKUP(LEFT(VLOOKUP($A238,csapatok!$A:$BL,AI$320,FALSE),LEN(VLOOKUP($A238,csapatok!$A:$BL,AI$320,FALSE))-6),'csapat-ranglista'!$A:$FP,AI$321,FALSE)/8,VLOOKUP(VLOOKUP($A238,csapatok!$A:$BL,AI$320,FALSE),'csapat-ranglista'!$A:$FP,AI$321,FALSE)/4),0)</f>
        <v>0</v>
      </c>
      <c r="AJ238" s="223">
        <f>IFERROR(IF(RIGHT(VLOOKUP($A238,csapatok!$A:$BL,AJ$320,FALSE),5)="Csere",VLOOKUP(LEFT(VLOOKUP($A238,csapatok!$A:$BL,AJ$320,FALSE),LEN(VLOOKUP($A238,csapatok!$A:$BL,AJ$320,FALSE))-6),'csapat-ranglista'!$A:$FP,AJ$321,FALSE)/8,VLOOKUP(VLOOKUP($A238,csapatok!$A:$BL,AJ$320,FALSE),'csapat-ranglista'!$A:$FP,AJ$321,FALSE)/2),0)</f>
        <v>0</v>
      </c>
      <c r="AK238" s="223">
        <f>IFERROR(IF(RIGHT(VLOOKUP($A238,csapatok!$A:$CN,AK$320,FALSE),5)="Csere",VLOOKUP(LEFT(VLOOKUP($A238,csapatok!$A:$CN,AK$320,FALSE),LEN(VLOOKUP($A238,csapatok!$A:$CN,AK$320,FALSE))-6),'csapat-ranglista'!$A:$FP,AK$321,FALSE)/8,VLOOKUP(VLOOKUP($A238,csapatok!$A:$CN,AK$320,FALSE),'csapat-ranglista'!$A:$FP,AK$321,FALSE)/4),0)</f>
        <v>0</v>
      </c>
      <c r="AL238" s="223">
        <f>IFERROR(IF(RIGHT(VLOOKUP($A238,csapatok!$A:$CN,AL$320,FALSE),5)="Csere",VLOOKUP(LEFT(VLOOKUP($A238,csapatok!$A:$CN,AL$320,FALSE),LEN(VLOOKUP($A238,csapatok!$A:$CN,AL$320,FALSE))-6),'csapat-ranglista'!$A:$FP,AL$321,FALSE)/8,VLOOKUP(VLOOKUP($A238,csapatok!$A:$CN,AL$320,FALSE),'csapat-ranglista'!$A:$FP,AL$321,FALSE)/4),0)</f>
        <v>0</v>
      </c>
      <c r="AM238" s="223">
        <f>IFERROR(IF(RIGHT(VLOOKUP($A238,csapatok!$A:$CN,AM$320,FALSE),5)="Csere",VLOOKUP(LEFT(VLOOKUP($A238,csapatok!$A:$CN,AM$320,FALSE),LEN(VLOOKUP($A238,csapatok!$A:$CN,AM$320,FALSE))-6),'csapat-ranglista'!$A:$FP,AM$321,FALSE)/8,VLOOKUP(VLOOKUP($A238,csapatok!$A:$CN,AM$320,FALSE),'csapat-ranglista'!$A:$FP,AM$321,FALSE)/4),0)</f>
        <v>0</v>
      </c>
      <c r="AN238" s="223">
        <f>IFERROR(IF(RIGHT(VLOOKUP($A238,csapatok!$A:$CN,AN$320,FALSE),5)="Csere",VLOOKUP(LEFT(VLOOKUP($A238,csapatok!$A:$CN,AN$320,FALSE),LEN(VLOOKUP($A238,csapatok!$A:$CN,AN$320,FALSE))-6),'csapat-ranglista'!$A:$FP,AN$321,FALSE)/8,VLOOKUP(VLOOKUP($A238,csapatok!$A:$CN,AN$320,FALSE),'csapat-ranglista'!$A:$FP,AN$321,FALSE)/4),0)</f>
        <v>0</v>
      </c>
      <c r="AO238" s="223">
        <f>IFERROR(IF(RIGHT(VLOOKUP($A238,csapatok!$A:$CN,AO$320,FALSE),5)="Csere",VLOOKUP(LEFT(VLOOKUP($A238,csapatok!$A:$CN,AO$320,FALSE),LEN(VLOOKUP($A238,csapatok!$A:$CN,AO$320,FALSE))-6),'csapat-ranglista'!$A:$FP,AO$321,FALSE)/8,VLOOKUP(VLOOKUP($A238,csapatok!$A:$CN,AO$320,FALSE),'csapat-ranglista'!$A:$FP,AO$321,FALSE)/4),0)</f>
        <v>0</v>
      </c>
      <c r="AP238" s="223">
        <f>IFERROR(IF(RIGHT(VLOOKUP($A238,csapatok!$A:$CN,AP$320,FALSE),5)="Csere",VLOOKUP(LEFT(VLOOKUP($A238,csapatok!$A:$CN,AP$320,FALSE),LEN(VLOOKUP($A238,csapatok!$A:$CN,AP$320,FALSE))-6),'csapat-ranglista'!$A:$FP,AP$321,FALSE)/8,VLOOKUP(VLOOKUP($A238,csapatok!$A:$CN,AP$320,FALSE),'csapat-ranglista'!$A:$FP,AP$321,FALSE)/4),0)</f>
        <v>0</v>
      </c>
      <c r="AQ238" s="223">
        <f>IFERROR(IF(RIGHT(VLOOKUP($A238,csapatok!$A:$CN,AQ$320,FALSE),5)="Csere",VLOOKUP(LEFT(VLOOKUP($A238,csapatok!$A:$CN,AQ$320,FALSE),LEN(VLOOKUP($A238,csapatok!$A:$CN,AQ$320,FALSE))-6),'csapat-ranglista'!$A:$FP,AQ$321,FALSE)/8,VLOOKUP(VLOOKUP($A238,csapatok!$A:$CN,AQ$320,FALSE),'csapat-ranglista'!$A:$FP,AQ$321,FALSE)/4),0)</f>
        <v>0</v>
      </c>
      <c r="AR238" s="223">
        <f>IFERROR(IF(RIGHT(VLOOKUP($A238,csapatok!$A:$CN,AR$320,FALSE),5)="Csere",VLOOKUP(LEFT(VLOOKUP($A238,csapatok!$A:$CN,AR$320,FALSE),LEN(VLOOKUP($A238,csapatok!$A:$CN,AR$320,FALSE))-6),'csapat-ranglista'!$A:$FP,AR$321,FALSE)/8,VLOOKUP(VLOOKUP($A238,csapatok!$A:$CN,AR$320,FALSE),'csapat-ranglista'!$A:$FP,AR$321,FALSE)/4),0)</f>
        <v>0</v>
      </c>
      <c r="AS238" s="223">
        <f>IFERROR(IF(RIGHT(VLOOKUP($A238,csapatok!$A:$CN,AS$320,FALSE),5)="Csere",VLOOKUP(LEFT(VLOOKUP($A238,csapatok!$A:$CN,AS$320,FALSE),LEN(VLOOKUP($A238,csapatok!$A:$CN,AS$320,FALSE))-6),'csapat-ranglista'!$A:$FP,AS$321,FALSE)/8,VLOOKUP(VLOOKUP($A238,csapatok!$A:$CN,AS$320,FALSE),'csapat-ranglista'!$A:$FP,AS$321,FALSE)/4),0)</f>
        <v>0</v>
      </c>
      <c r="AT238" s="223">
        <f>IFERROR(IF(RIGHT(VLOOKUP($A238,csapatok!$A:$CN,AT$320,FALSE),5)="Csere",VLOOKUP(LEFT(VLOOKUP($A238,csapatok!$A:$CN,AT$320,FALSE),LEN(VLOOKUP($A238,csapatok!$A:$CN,AT$320,FALSE))-6),'csapat-ranglista'!$A:$FP,AT$321,FALSE)/8,VLOOKUP(VLOOKUP($A238,csapatok!$A:$CN,AT$320,FALSE),'csapat-ranglista'!$A:$FP,AT$321,FALSE)/4),0)</f>
        <v>0</v>
      </c>
      <c r="AU238" s="223">
        <f>IFERROR(IF(RIGHT(VLOOKUP($A238,csapatok!$A:$CN,AU$320,FALSE),5)="Csere",VLOOKUP(LEFT(VLOOKUP($A238,csapatok!$A:$CN,AU$320,FALSE),LEN(VLOOKUP($A238,csapatok!$A:$CN,AU$320,FALSE))-6),'csapat-ranglista'!$A:$FP,AU$321,FALSE)/8,VLOOKUP(VLOOKUP($A238,csapatok!$A:$CN,AU$320,FALSE),'csapat-ranglista'!$A:$FP,AU$321,FALSE)/4),0)</f>
        <v>0</v>
      </c>
      <c r="AV238" s="223">
        <f>IFERROR(IF(RIGHT(VLOOKUP($A238,csapatok!$A:$CN,AV$320,FALSE),5)="Csere",VLOOKUP(LEFT(VLOOKUP($A238,csapatok!$A:$CN,AV$320,FALSE),LEN(VLOOKUP($A238,csapatok!$A:$CN,AV$320,FALSE))-6),'csapat-ranglista'!$A:$FP,AV$321,FALSE)/8,VLOOKUP(VLOOKUP($A238,csapatok!$A:$CN,AV$320,FALSE),'csapat-ranglista'!$A:$FP,AV$321,FALSE)/4),0)</f>
        <v>0</v>
      </c>
      <c r="AW238" s="223">
        <f>IFERROR(IF(RIGHT(VLOOKUP($A238,csapatok!$A:$CN,AW$320,FALSE),5)="Csere",VLOOKUP(LEFT(VLOOKUP($A238,csapatok!$A:$CN,AW$320,FALSE),LEN(VLOOKUP($A238,csapatok!$A:$CN,AW$320,FALSE))-6),'csapat-ranglista'!$A:$FP,AW$321,FALSE)/8,VLOOKUP(VLOOKUP($A238,csapatok!$A:$CN,AW$320,FALSE),'csapat-ranglista'!$A:$FP,AW$321,FALSE)/4),0)</f>
        <v>0</v>
      </c>
      <c r="AX238" s="223">
        <f>IFERROR(IF(RIGHT(VLOOKUP($A238,csapatok!$A:$CN,AX$320,FALSE),5)="Csere",VLOOKUP(LEFT(VLOOKUP($A238,csapatok!$A:$CN,AX$320,FALSE),LEN(VLOOKUP($A238,csapatok!$A:$CN,AX$320,FALSE))-6),'csapat-ranglista'!$A:$FP,AX$321,FALSE)/8,VLOOKUP(VLOOKUP($A238,csapatok!$A:$CN,AX$320,FALSE),'csapat-ranglista'!$A:$FP,AX$321,FALSE)/4),0)</f>
        <v>0</v>
      </c>
      <c r="AY238" s="223">
        <f>IFERROR(IF(RIGHT(VLOOKUP($A238,csapatok!$A:$NN,AY$320,FALSE),5)="Csere",VLOOKUP(LEFT(VLOOKUP($A238,csapatok!$A:$NN,AY$320,FALSE),LEN(VLOOKUP($A238,csapatok!$A:$NN,AY$320,FALSE))-6),'csapat-ranglista'!$A:$FP,AY$321,FALSE)/8,VLOOKUP(VLOOKUP($A238,csapatok!$A:$NN,AY$320,FALSE),'csapat-ranglista'!$A:$FP,AY$321,FALSE)/4),0)</f>
        <v>0</v>
      </c>
      <c r="AZ238" s="223">
        <f>IFERROR(IF(RIGHT(VLOOKUP($A238,csapatok!$A:$NN,AZ$320,FALSE),5)="Csere",VLOOKUP(LEFT(VLOOKUP($A238,csapatok!$A:$NN,AZ$320,FALSE),LEN(VLOOKUP($A238,csapatok!$A:$NN,AZ$320,FALSE))-6),'csapat-ranglista'!$A:$FP,AZ$321,FALSE)/8,VLOOKUP(VLOOKUP($A238,csapatok!$A:$NN,AZ$320,FALSE),'csapat-ranglista'!$A:$FP,AZ$321,FALSE)/4),0)</f>
        <v>0</v>
      </c>
      <c r="BA238" s="223">
        <f>IFERROR(IF(RIGHT(VLOOKUP($A238,csapatok!$A:$NN,BA$320,FALSE),5)="Csere",VLOOKUP(LEFT(VLOOKUP($A238,csapatok!$A:$NN,BA$320,FALSE),LEN(VLOOKUP($A238,csapatok!$A:$NN,BA$320,FALSE))-6),'csapat-ranglista'!$A:$FP,BA$321,FALSE)/8,VLOOKUP(VLOOKUP($A238,csapatok!$A:$NN,BA$320,FALSE),'csapat-ranglista'!$A:$FP,BA$321,FALSE)/4),0)</f>
        <v>0</v>
      </c>
      <c r="BB238" s="223">
        <f>IFERROR(IF(RIGHT(VLOOKUP($A238,csapatok!$A:$NN,BB$320,FALSE),5)="Csere",VLOOKUP(LEFT(VLOOKUP($A238,csapatok!$A:$NN,BB$320,FALSE),LEN(VLOOKUP($A238,csapatok!$A:$NN,BB$320,FALSE))-6),'csapat-ranglista'!$A:$FP,BB$321,FALSE)/8,VLOOKUP(VLOOKUP($A238,csapatok!$A:$NN,BB$320,FALSE),'csapat-ranglista'!$A:$FP,BB$321,FALSE)/4),0)</f>
        <v>0</v>
      </c>
      <c r="BC238" s="224">
        <f>versenyek!$ES$11*IFERROR(VLOOKUP(VLOOKUP($A238,versenyek!ER:ET,3,FALSE),szabalyok!$A$16:$B$23,2,FALSE)/4,0)</f>
        <v>0</v>
      </c>
      <c r="BD238" s="224">
        <f>versenyek!$EV$11*IFERROR(VLOOKUP(VLOOKUP($A238,versenyek!EU:EW,3,FALSE),szabalyok!$A$16:$B$23,2,FALSE)/4,0)</f>
        <v>0</v>
      </c>
      <c r="BE238" s="223">
        <f>IFERROR(IF(RIGHT(VLOOKUP($A238,csapatok!$A:$NN,BE$320,FALSE),5)="Csere",VLOOKUP(LEFT(VLOOKUP($A238,csapatok!$A:$NN,BE$320,FALSE),LEN(VLOOKUP($A238,csapatok!$A:$NN,BE$320,FALSE))-6),'csapat-ranglista'!$A:$FP,BE$321,FALSE)/8,VLOOKUP(VLOOKUP($A238,csapatok!$A:$NN,BE$320,FALSE),'csapat-ranglista'!$A:$FP,BE$321,FALSE)/4),0)</f>
        <v>0</v>
      </c>
      <c r="BF238" s="223">
        <f>IFERROR(IF(RIGHT(VLOOKUP($A238,csapatok!$A:$NN,BF$320,FALSE),5)="Csere",VLOOKUP(LEFT(VLOOKUP($A238,csapatok!$A:$NN,BF$320,FALSE),LEN(VLOOKUP($A238,csapatok!$A:$NN,BF$320,FALSE))-6),'csapat-ranglista'!$A:$FP,BF$321,FALSE)/8,VLOOKUP(VLOOKUP($A238,csapatok!$A:$NN,BF$320,FALSE),'csapat-ranglista'!$A:$FP,BF$321,FALSE)/4),0)</f>
        <v>0</v>
      </c>
      <c r="BG238" s="223">
        <f>IFERROR(IF(RIGHT(VLOOKUP($A238,csapatok!$A:$NN,BG$320,FALSE),5)="Csere",VLOOKUP(LEFT(VLOOKUP($A238,csapatok!$A:$NN,BG$320,FALSE),LEN(VLOOKUP($A238,csapatok!$A:$NN,BG$320,FALSE))-6),'csapat-ranglista'!$A:$FP,BG$321,FALSE)/8,VLOOKUP(VLOOKUP($A238,csapatok!$A:$NN,BG$320,FALSE),'csapat-ranglista'!$A:$FP,BG$321,FALSE)/4),0)</f>
        <v>0</v>
      </c>
      <c r="BH238" s="223">
        <f>IFERROR(IF(RIGHT(VLOOKUP($A238,csapatok!$A:$NN,BH$320,FALSE),5)="Csere",VLOOKUP(LEFT(VLOOKUP($A238,csapatok!$A:$NN,BH$320,FALSE),LEN(VLOOKUP($A238,csapatok!$A:$NN,BH$320,FALSE))-6),'csapat-ranglista'!$A:$FP,BH$321,FALSE)/8,VLOOKUP(VLOOKUP($A238,csapatok!$A:$NN,BH$320,FALSE),'csapat-ranglista'!$A:$FP,BH$321,FALSE)/4),0)</f>
        <v>0</v>
      </c>
      <c r="BI238" s="223">
        <f>IFERROR(IF(RIGHT(VLOOKUP($A238,csapatok!$A:$NN,BI$320,FALSE),5)="Csere",VLOOKUP(LEFT(VLOOKUP($A238,csapatok!$A:$NN,BI$320,FALSE),LEN(VLOOKUP($A238,csapatok!$A:$NN,BI$320,FALSE))-6),'csapat-ranglista'!$A:$FP,BI$321,FALSE)/8,VLOOKUP(VLOOKUP($A238,csapatok!$A:$NN,BI$320,FALSE),'csapat-ranglista'!$A:$FP,BI$321,FALSE)/4),0)</f>
        <v>0</v>
      </c>
      <c r="BJ238" s="223">
        <f>IFERROR(IF(RIGHT(VLOOKUP($A238,csapatok!$A:$NN,BJ$320,FALSE),5)="Csere",VLOOKUP(LEFT(VLOOKUP($A238,csapatok!$A:$NN,BJ$320,FALSE),LEN(VLOOKUP($A238,csapatok!$A:$NN,BJ$320,FALSE))-6),'csapat-ranglista'!$A:$FP,BJ$321,FALSE)/8,VLOOKUP(VLOOKUP($A238,csapatok!$A:$NN,BJ$320,FALSE),'csapat-ranglista'!$A:$FP,BJ$321,FALSE)/4),0)</f>
        <v>0</v>
      </c>
      <c r="BK238" s="223">
        <f>IFERROR(IF(RIGHT(VLOOKUP($A238,csapatok!$A:$NN,BK$320,FALSE),5)="Csere",VLOOKUP(LEFT(VLOOKUP($A238,csapatok!$A:$NN,BK$320,FALSE),LEN(VLOOKUP($A238,csapatok!$A:$NN,BK$320,FALSE))-6),'csapat-ranglista'!$A:$FP,BK$321,FALSE)/8,VLOOKUP(VLOOKUP($A238,csapatok!$A:$NN,BK$320,FALSE),'csapat-ranglista'!$A:$FP,BK$321,FALSE)/4),0)</f>
        <v>0</v>
      </c>
      <c r="BL238" s="223">
        <f>IFERROR(IF(RIGHT(VLOOKUP($A238,csapatok!$A:$NN,BL$320,FALSE),5)="Csere",VLOOKUP(LEFT(VLOOKUP($A238,csapatok!$A:$NN,BL$320,FALSE),LEN(VLOOKUP($A238,csapatok!$A:$NN,BL$320,FALSE))-6),'csapat-ranglista'!$A:$FP,BL$321,FALSE)/8,VLOOKUP(VLOOKUP($A238,csapatok!$A:$NN,BL$320,FALSE),'csapat-ranglista'!$A:$FP,BL$321,FALSE)/4),0)</f>
        <v>0</v>
      </c>
      <c r="BM238" s="223">
        <f>IFERROR(IF(RIGHT(VLOOKUP($A238,csapatok!$A:$NN,BM$320,FALSE),5)="Csere",VLOOKUP(LEFT(VLOOKUP($A238,csapatok!$A:$NN,BM$320,FALSE),LEN(VLOOKUP($A238,csapatok!$A:$NN,BM$320,FALSE))-6),'csapat-ranglista'!$A:$FP,BM$321,FALSE)/8,VLOOKUP(VLOOKUP($A238,csapatok!$A:$NN,BM$320,FALSE),'csapat-ranglista'!$A:$FP,BM$321,FALSE)/4),0)</f>
        <v>0</v>
      </c>
      <c r="BN238" s="223">
        <f>IFERROR(IF(RIGHT(VLOOKUP($A238,csapatok!$A:$NN,BN$320,FALSE),5)="Csere",VLOOKUP(LEFT(VLOOKUP($A238,csapatok!$A:$NN,BN$320,FALSE),LEN(VLOOKUP($A238,csapatok!$A:$NN,BN$320,FALSE))-6),'csapat-ranglista'!$A:$FP,BN$321,FALSE)/8,VLOOKUP(VLOOKUP($A238,csapatok!$A:$NN,BN$320,FALSE),'csapat-ranglista'!$A:$FP,BN$321,FALSE)/4),0)</f>
        <v>0</v>
      </c>
      <c r="BO238" s="223">
        <f>IFERROR(IF(RIGHT(VLOOKUP($A238,csapatok!$A:$NN,BO$320,FALSE),5)="Csere",VLOOKUP(LEFT(VLOOKUP($A238,csapatok!$A:$NN,BO$320,FALSE),LEN(VLOOKUP($A238,csapatok!$A:$NN,BO$320,FALSE))-6),'csapat-ranglista'!$A:$FP,BO$321,FALSE)/8,VLOOKUP(VLOOKUP($A238,csapatok!$A:$NN,BO$320,FALSE),'csapat-ranglista'!$A:$FP,BO$321,FALSE)/4),0)</f>
        <v>0</v>
      </c>
      <c r="BP238" s="223">
        <f>IFERROR(IF(RIGHT(VLOOKUP($A238,csapatok!$A:$NN,BP$320,FALSE),5)="Csere",VLOOKUP(LEFT(VLOOKUP($A238,csapatok!$A:$NN,BP$320,FALSE),LEN(VLOOKUP($A238,csapatok!$A:$NN,BP$320,FALSE))-6),'csapat-ranglista'!$A:$FP,BP$321,FALSE)/8,VLOOKUP(VLOOKUP($A238,csapatok!$A:$NN,BP$320,FALSE),'csapat-ranglista'!$A:$FP,BP$321,FALSE)/4),0)</f>
        <v>0</v>
      </c>
      <c r="BQ238" s="223">
        <f>IFERROR(IF(RIGHT(VLOOKUP($A238,csapatok!$A:$NN,BQ$320,FALSE),5)="Csere",VLOOKUP(LEFT(VLOOKUP($A238,csapatok!$A:$NN,BQ$320,FALSE),LEN(VLOOKUP($A238,csapatok!$A:$NN,BQ$320,FALSE))-6),'csapat-ranglista'!$A:$FP,BQ$321,FALSE)/8,VLOOKUP(VLOOKUP($A238,csapatok!$A:$NN,BQ$320,FALSE),'csapat-ranglista'!$A:$FP,BQ$321,FALSE)/4),0)</f>
        <v>0</v>
      </c>
      <c r="BR238" s="223">
        <f>IFERROR(IF(RIGHT(VLOOKUP($A238,csapatok!$A:$NN,BR$320,FALSE),5)="Csere",VLOOKUP(LEFT(VLOOKUP($A238,csapatok!$A:$NN,BR$320,FALSE),LEN(VLOOKUP($A238,csapatok!$A:$NN,BR$320,FALSE))-6),'csapat-ranglista'!$A:$FP,BR$321,FALSE)/8,VLOOKUP(VLOOKUP($A238,csapatok!$A:$NN,BR$320,FALSE),'csapat-ranglista'!$A:$FP,BR$321,FALSE)/4),0)</f>
        <v>0</v>
      </c>
      <c r="BS238" s="223">
        <f>IFERROR(IF(RIGHT(VLOOKUP($A238,csapatok!$A:$NN,BS$320,FALSE),5)="Csere",VLOOKUP(LEFT(VLOOKUP($A238,csapatok!$A:$NN,BS$320,FALSE),LEN(VLOOKUP($A238,csapatok!$A:$NN,BS$320,FALSE))-6),'csapat-ranglista'!$A:$FP,BS$321,FALSE)/8,VLOOKUP(VLOOKUP($A238,csapatok!$A:$NN,BS$320,FALSE),'csapat-ranglista'!$A:$FP,BS$321,FALSE)/4),0)</f>
        <v>0</v>
      </c>
      <c r="BT238" s="223">
        <f>IFERROR(IF(RIGHT(VLOOKUP($A238,csapatok!$A:$NN,BT$320,FALSE),5)="Csere",VLOOKUP(LEFT(VLOOKUP($A238,csapatok!$A:$NN,BT$320,FALSE),LEN(VLOOKUP($A238,csapatok!$A:$NN,BT$320,FALSE))-6),'csapat-ranglista'!$A:$FP,BT$321,FALSE)/8,VLOOKUP(VLOOKUP($A238,csapatok!$A:$NN,BT$320,FALSE),'csapat-ranglista'!$A:$FP,BT$321,FALSE)/4),0)</f>
        <v>0</v>
      </c>
      <c r="BU238" s="223">
        <f>IFERROR(IF(RIGHT(VLOOKUP($A238,csapatok!$A:$NN,BU$320,FALSE),5)="Csere",VLOOKUP(LEFT(VLOOKUP($A238,csapatok!$A:$NN,BU$320,FALSE),LEN(VLOOKUP($A238,csapatok!$A:$NN,BU$320,FALSE))-6),'csapat-ranglista'!$A:$FP,BU$321,FALSE)/8,VLOOKUP(VLOOKUP($A238,csapatok!$A:$NN,BU$320,FALSE),'csapat-ranglista'!$A:$FP,BU$321,FALSE)/4),0)</f>
        <v>0</v>
      </c>
      <c r="BV238" s="223">
        <f>IFERROR(IF(RIGHT(VLOOKUP($A238,csapatok!$A:$NN,BV$320,FALSE),5)="Csere",VLOOKUP(LEFT(VLOOKUP($A238,csapatok!$A:$NN,BV$320,FALSE),LEN(VLOOKUP($A238,csapatok!$A:$NN,BV$320,FALSE))-6),'csapat-ranglista'!$A:$FP,BV$321,FALSE)/8,VLOOKUP(VLOOKUP($A238,csapatok!$A:$NN,BV$320,FALSE),'csapat-ranglista'!$A:$FP,BV$321,FALSE)/4),0)</f>
        <v>0</v>
      </c>
      <c r="BW238" s="223">
        <f>IFERROR(IF(RIGHT(VLOOKUP($A238,csapatok!$A:$NN,BW$320,FALSE),5)="Csere",VLOOKUP(LEFT(VLOOKUP($A238,csapatok!$A:$NN,BW$320,FALSE),LEN(VLOOKUP($A238,csapatok!$A:$NN,BW$320,FALSE))-6),'csapat-ranglista'!$A:$FP,BW$321,FALSE)/8,VLOOKUP(VLOOKUP($A238,csapatok!$A:$NN,BW$320,FALSE),'csapat-ranglista'!$A:$FP,BW$321,FALSE)/4),0)</f>
        <v>0</v>
      </c>
      <c r="BX238" s="223">
        <f>IFERROR(IF(RIGHT(VLOOKUP($A238,csapatok!$A:$NN,BX$320,FALSE),5)="Csere",VLOOKUP(LEFT(VLOOKUP($A238,csapatok!$A:$NN,BX$320,FALSE),LEN(VLOOKUP($A238,csapatok!$A:$NN,BX$320,FALSE))-6),'csapat-ranglista'!$A:$FP,BX$321,FALSE)/8,VLOOKUP(VLOOKUP($A238,csapatok!$A:$NN,BX$320,FALSE),'csapat-ranglista'!$A:$FP,BX$321,FALSE)/4),0)</f>
        <v>0</v>
      </c>
      <c r="BY238" s="223">
        <f>IFERROR(IF(RIGHT(VLOOKUP($A238,csapatok!$A:$NN,BY$320,FALSE),5)="Csere",VLOOKUP(LEFT(VLOOKUP($A238,csapatok!$A:$NN,BY$320,FALSE),LEN(VLOOKUP($A238,csapatok!$A:$NN,BY$320,FALSE))-6),'csapat-ranglista'!$A:$FP,BY$321,FALSE)/8,VLOOKUP(VLOOKUP($A238,csapatok!$A:$NN,BY$320,FALSE),'csapat-ranglista'!$A:$FP,BY$321,FALSE)/4),0)</f>
        <v>0</v>
      </c>
      <c r="BZ238" s="223">
        <f>IFERROR(IF(RIGHT(VLOOKUP($A238,csapatok!$A:$NN,BZ$320,FALSE),5)="Csere",VLOOKUP(LEFT(VLOOKUP($A238,csapatok!$A:$NN,BZ$320,FALSE),LEN(VLOOKUP($A238,csapatok!$A:$NN,BZ$320,FALSE))-6),'csapat-ranglista'!$A:$FP,BZ$321,FALSE)/8,VLOOKUP(VLOOKUP($A238,csapatok!$A:$NN,BZ$320,FALSE),'csapat-ranglista'!$A:$FP,BZ$321,FALSE)/4),0)</f>
        <v>0</v>
      </c>
      <c r="CA238" s="223">
        <f>IFERROR(IF(RIGHT(VLOOKUP($A238,csapatok!$A:$NN,CA$320,FALSE),5)="Csere",VLOOKUP(LEFT(VLOOKUP($A238,csapatok!$A:$NN,CA$320,FALSE),LEN(VLOOKUP($A238,csapatok!$A:$NN,CA$320,FALSE))-6),'csapat-ranglista'!$A:$FP,CA$321,FALSE)/8,VLOOKUP(VLOOKUP($A238,csapatok!$A:$NN,CA$320,FALSE),'csapat-ranglista'!$A:$FP,CA$321,FALSE)/4),0)</f>
        <v>0</v>
      </c>
      <c r="CB238" s="223">
        <f>IFERROR(IF(RIGHT(VLOOKUP($A238,csapatok!$A:$NN,CB$320,FALSE),5)="Csere",VLOOKUP(LEFT(VLOOKUP($A238,csapatok!$A:$NN,CB$320,FALSE),LEN(VLOOKUP($A238,csapatok!$A:$NN,CB$320,FALSE))-6),'csapat-ranglista'!$A:$FP,CB$321,FALSE)/8,VLOOKUP(VLOOKUP($A238,csapatok!$A:$NN,CB$320,FALSE),'csapat-ranglista'!$A:$FP,CB$321,FALSE)/4),0)</f>
        <v>0</v>
      </c>
      <c r="CC238" s="223">
        <f>IFERROR(IF(RIGHT(VLOOKUP($A238,csapatok!$A:$NN,CC$320,FALSE),5)="Csere",VLOOKUP(LEFT(VLOOKUP($A238,csapatok!$A:$NN,CC$320,FALSE),LEN(VLOOKUP($A238,csapatok!$A:$NN,CC$320,FALSE))-6),'csapat-ranglista'!$A:$FP,CC$321,FALSE)/8,VLOOKUP(VLOOKUP($A238,csapatok!$A:$NN,CC$320,FALSE),'csapat-ranglista'!$A:$FP,CC$321,FALSE)/4),0)</f>
        <v>0</v>
      </c>
      <c r="CD238" s="223">
        <f>IFERROR(IF(RIGHT(VLOOKUP($A238,csapatok!$A:$NN,CD$320,FALSE),5)="Csere",VLOOKUP(LEFT(VLOOKUP($A238,csapatok!$A:$NN,CD$320,FALSE),LEN(VLOOKUP($A238,csapatok!$A:$NN,CD$320,FALSE))-6),'csapat-ranglista'!$A:$FP,CD$321,FALSE)/8,VLOOKUP(VLOOKUP($A238,csapatok!$A:$NN,CD$320,FALSE),'csapat-ranglista'!$A:$FP,CD$321,FALSE)/4),0)</f>
        <v>0</v>
      </c>
      <c r="CE238" s="223">
        <f>IFERROR(IF(RIGHT(VLOOKUP($A238,csapatok!$A:$NN,CE$320,FALSE),5)="Csere",VLOOKUP(LEFT(VLOOKUP($A238,csapatok!$A:$NN,CE$320,FALSE),LEN(VLOOKUP($A238,csapatok!$A:$NN,CE$320,FALSE))-6),'csapat-ranglista'!$A:$FP,CE$321,FALSE)/8,VLOOKUP(VLOOKUP($A238,csapatok!$A:$NN,CE$320,FALSE),'csapat-ranglista'!$A:$FP,CE$321,FALSE)/4),0)</f>
        <v>0</v>
      </c>
      <c r="CF238" s="223">
        <f>IFERROR(IF(RIGHT(VLOOKUP($A238,csapatok!$A:$NN,CF$320,FALSE),5)="Csere",VLOOKUP(LEFT(VLOOKUP($A238,csapatok!$A:$NN,CF$320,FALSE),LEN(VLOOKUP($A238,csapatok!$A:$NN,CF$320,FALSE))-6),'csapat-ranglista'!$A:$FP,CF$321,FALSE)/8,VLOOKUP(VLOOKUP($A238,csapatok!$A:$NN,CF$320,FALSE),'csapat-ranglista'!$A:$FP,CF$321,FALSE)/4),0)</f>
        <v>0</v>
      </c>
      <c r="CG238" s="223">
        <f>IFERROR(IF(RIGHT(VLOOKUP($A238,csapatok!$A:$NN,CG$320,FALSE),5)="Csere",VLOOKUP(LEFT(VLOOKUP($A238,csapatok!$A:$NN,CG$320,FALSE),LEN(VLOOKUP($A238,csapatok!$A:$NN,CG$320,FALSE))-6),'csapat-ranglista'!$A:$FP,CG$321,FALSE)/8,VLOOKUP(VLOOKUP($A238,csapatok!$A:$NN,CG$320,FALSE),'csapat-ranglista'!$A:$FP,CG$321,FALSE)/4),0)</f>
        <v>0</v>
      </c>
      <c r="CH238" s="223">
        <f>IFERROR(IF(RIGHT(VLOOKUP($A238,csapatok!$A:$NN,CH$320,FALSE),5)="Csere",VLOOKUP(LEFT(VLOOKUP($A238,csapatok!$A:$NN,CH$320,FALSE),LEN(VLOOKUP($A238,csapatok!$A:$NN,CH$320,FALSE))-6),'csapat-ranglista'!$A:$FP,CH$321,FALSE)/8,VLOOKUP(VLOOKUP($A238,csapatok!$A:$NN,CH$320,FALSE),'csapat-ranglista'!$A:$FP,CH$321,FALSE)/4),0)</f>
        <v>0</v>
      </c>
      <c r="CI238" s="223">
        <f>IFERROR(IF(RIGHT(VLOOKUP($A238,csapatok!$A:$NN,CI$320,FALSE),5)="Csere",VLOOKUP(LEFT(VLOOKUP($A238,csapatok!$A:$NN,CI$320,FALSE),LEN(VLOOKUP($A238,csapatok!$A:$NN,CI$320,FALSE))-6),'csapat-ranglista'!$A:$FP,CI$321,FALSE)/8,VLOOKUP(VLOOKUP($A238,csapatok!$A:$NN,CI$320,FALSE),'csapat-ranglista'!$A:$FP,CI$321,FALSE)/4),0)</f>
        <v>0</v>
      </c>
      <c r="CJ238" s="224">
        <f>versenyek!$IQ$11*IFERROR(VLOOKUP(VLOOKUP($A238,versenyek!IP:IR,3,FALSE),szabalyok!$A$16:$B$23,2,FALSE)/4,0)</f>
        <v>0</v>
      </c>
      <c r="CK238" s="224">
        <f>versenyek!$IT$11*IFERROR(VLOOKUP(VLOOKUP($A238,versenyek!IS:IU,3,FALSE),szabalyok!$A$16:$B$23,2,FALSE)/4,0)</f>
        <v>0</v>
      </c>
      <c r="CL238" s="223">
        <f>IFERROR(IF(RIGHT(VLOOKUP($A238,csapatok!$A:$NN,CL$320,FALSE),5)="Csere",VLOOKUP(LEFT(VLOOKUP($A238,csapatok!$A:$NN,CL$320,FALSE),LEN(VLOOKUP($A238,csapatok!$A:$NN,CL$320,FALSE))-6),'csapat-ranglista'!$A:$FP,CL$321,FALSE)/8,VLOOKUP(VLOOKUP($A238,csapatok!$A:$NN,CL$320,FALSE),'csapat-ranglista'!$A:$FP,CL$321,FALSE)/4),0)</f>
        <v>0</v>
      </c>
      <c r="CM238" s="223">
        <f>IFERROR(IF(RIGHT(VLOOKUP($A238,csapatok!$A:$NN,CM$320,FALSE),5)="Csere",VLOOKUP(LEFT(VLOOKUP($A238,csapatok!$A:$NN,CM$320,FALSE),LEN(VLOOKUP($A238,csapatok!$A:$NN,CM$320,FALSE))-6),'csapat-ranglista'!$A:$FP,CM$321,FALSE)/8,VLOOKUP(VLOOKUP($A238,csapatok!$A:$NN,CM$320,FALSE),'csapat-ranglista'!$A:$FP,CM$321,FALSE)/4),0)</f>
        <v>0</v>
      </c>
      <c r="CN238" s="223">
        <f>IFERROR(IF(RIGHT(VLOOKUP($A238,csapatok!$A:$NN,CN$320,FALSE),5)="Csere",VLOOKUP(LEFT(VLOOKUP($A238,csapatok!$A:$NN,CN$320,FALSE),LEN(VLOOKUP($A238,csapatok!$A:$NN,CN$320,FALSE))-6),'csapat-ranglista'!$A:$FP,CN$321,FALSE)/8,VLOOKUP(VLOOKUP($A238,csapatok!$A:$NN,CN$320,FALSE),'csapat-ranglista'!$A:$FP,CN$321,FALSE)/4),0)</f>
        <v>0</v>
      </c>
      <c r="CO238" s="223">
        <f>IFERROR(IF(RIGHT(VLOOKUP($A238,csapatok!$A:$NN,CO$320,FALSE),5)="Csere",VLOOKUP(LEFT(VLOOKUP($A238,csapatok!$A:$NN,CO$320,FALSE),LEN(VLOOKUP($A238,csapatok!$A:$NN,CO$320,FALSE))-6),'csapat-ranglista'!$A:$FP,CO$321,FALSE)/8,VLOOKUP(VLOOKUP($A238,csapatok!$A:$NN,CO$320,FALSE),'csapat-ranglista'!$A:$FP,CO$321,FALSE)/4),0)</f>
        <v>0</v>
      </c>
      <c r="CP238" s="223">
        <f>IFERROR(IF(RIGHT(VLOOKUP($A238,csapatok!$A:$NN,CP$320,FALSE),5)="Csere",VLOOKUP(LEFT(VLOOKUP($A238,csapatok!$A:$NN,CP$320,FALSE),LEN(VLOOKUP($A238,csapatok!$A:$NN,CP$320,FALSE))-6),'csapat-ranglista'!$A:$FP,CP$321,FALSE)/8,VLOOKUP(VLOOKUP($A238,csapatok!$A:$NN,CP$320,FALSE),'csapat-ranglista'!$A:$FP,CP$321,FALSE)/4),0)</f>
        <v>0</v>
      </c>
      <c r="CQ238" s="223">
        <f>IFERROR(IF(RIGHT(VLOOKUP($A238,csapatok!$A:$NN,CQ$320,FALSE),5)="Csere",VLOOKUP(LEFT(VLOOKUP($A238,csapatok!$A:$NN,CQ$320,FALSE),LEN(VLOOKUP($A238,csapatok!$A:$NN,CQ$320,FALSE))-6),'csapat-ranglista'!$A:$FP,CQ$321,FALSE)/8,VLOOKUP(VLOOKUP($A238,csapatok!$A:$NN,CQ$320,FALSE),'csapat-ranglista'!$A:$FP,CQ$321,FALSE)/4),0)</f>
        <v>0</v>
      </c>
      <c r="CR238" s="223">
        <f>IFERROR(IF(RIGHT(VLOOKUP($A238,csapatok!$A:$NN,CR$320,FALSE),5)="Csere",VLOOKUP(LEFT(VLOOKUP($A238,csapatok!$A:$NN,CR$320,FALSE),LEN(VLOOKUP($A238,csapatok!$A:$NN,CR$320,FALSE))-6),'csapat-ranglista'!$A:$FP,CR$321,FALSE)/8,VLOOKUP(VLOOKUP($A238,csapatok!$A:$NN,CR$320,FALSE),'csapat-ranglista'!$A:$FP,CR$321,FALSE)/4),0)</f>
        <v>0</v>
      </c>
      <c r="CS238" s="223">
        <f>IFERROR(IF(RIGHT(VLOOKUP($A238,csapatok!$A:$NN,CS$320,FALSE),5)="Csere",VLOOKUP(LEFT(VLOOKUP($A238,csapatok!$A:$NN,CS$320,FALSE),LEN(VLOOKUP($A238,csapatok!$A:$NN,CS$320,FALSE))-6),'csapat-ranglista'!$A:$FP,CS$321,FALSE)/8,VLOOKUP(VLOOKUP($A238,csapatok!$A:$NN,CS$320,FALSE),'csapat-ranglista'!$A:$FP,CS$321,FALSE)/4),0)</f>
        <v>0</v>
      </c>
      <c r="CT238" s="223">
        <f>IFERROR(IF(RIGHT(VLOOKUP($A238,csapatok!$A:$NN,CT$320,FALSE),5)="Csere",VLOOKUP(LEFT(VLOOKUP($A238,csapatok!$A:$NN,CT$320,FALSE),LEN(VLOOKUP($A238,csapatok!$A:$NN,CT$320,FALSE))-6),'csapat-ranglista'!$A:$FP,CT$321,FALSE)/8,VLOOKUP(VLOOKUP($A238,csapatok!$A:$NN,CT$320,FALSE),'csapat-ranglista'!$A:$FP,CT$321,FALSE)/4),0)</f>
        <v>0</v>
      </c>
      <c r="CU238" s="223">
        <f>IFERROR(IF(RIGHT(VLOOKUP($A238,csapatok!$A:$NN,CU$320,FALSE),5)="Csere",VLOOKUP(LEFT(VLOOKUP($A238,csapatok!$A:$NN,CU$320,FALSE),LEN(VLOOKUP($A238,csapatok!$A:$NN,CU$320,FALSE))-6),'csapat-ranglista'!$A:$FP,CU$321,FALSE)/8,VLOOKUP(VLOOKUP($A238,csapatok!$A:$NN,CU$320,FALSE),'csapat-ranglista'!$A:$FP,CU$321,FALSE)/4),0)</f>
        <v>0</v>
      </c>
      <c r="CV238" s="223">
        <f>IFERROR(IF(RIGHT(VLOOKUP($A238,csapatok!$A:$NN,CV$320,FALSE),5)="Csere",VLOOKUP(LEFT(VLOOKUP($A238,csapatok!$A:$NN,CV$320,FALSE),LEN(VLOOKUP($A238,csapatok!$A:$NN,CV$320,FALSE))-6),'csapat-ranglista'!$A:$FP,CV$321,FALSE)/8,VLOOKUP(VLOOKUP($A238,csapatok!$A:$NN,CV$320,FALSE),'csapat-ranglista'!$A:$FP,CV$321,FALSE)/4),0)</f>
        <v>0</v>
      </c>
      <c r="CW238" s="223">
        <f>IFERROR(IF(RIGHT(VLOOKUP($A238,csapatok!$A:$NN,CW$320,FALSE),5)="Csere",VLOOKUP(LEFT(VLOOKUP($A238,csapatok!$A:$NN,CW$320,FALSE),LEN(VLOOKUP($A238,csapatok!$A:$NN,CW$320,FALSE))-6),'csapat-ranglista'!$A:$FP,CW$321,FALSE)/8,VLOOKUP(VLOOKUP($A238,csapatok!$A:$NN,CW$320,FALSE),'csapat-ranglista'!$A:$FP,CW$321,FALSE)/4),0)</f>
        <v>0</v>
      </c>
      <c r="CX238" s="223">
        <f>IFERROR(IF(RIGHT(VLOOKUP($A238,csapatok!$A:$NN,CX$320,FALSE),5)="Csere",VLOOKUP(LEFT(VLOOKUP($A238,csapatok!$A:$NN,CX$320,FALSE),LEN(VLOOKUP($A238,csapatok!$A:$NN,CX$320,FALSE))-6),'csapat-ranglista'!$A:$FP,CX$321,FALSE)/8,VLOOKUP(VLOOKUP($A238,csapatok!$A:$NN,CX$320,FALSE),'csapat-ranglista'!$A:$FP,CX$321,FALSE)/4),0)</f>
        <v>0</v>
      </c>
      <c r="CY238" s="223">
        <f>IFERROR(IF(RIGHT(VLOOKUP($A238,csapatok!$A:$NN,CY$320,FALSE),5)="Csere",VLOOKUP(LEFT(VLOOKUP($A238,csapatok!$A:$NN,CY$320,FALSE),LEN(VLOOKUP($A238,csapatok!$A:$NN,CY$320,FALSE))-6),'csapat-ranglista'!$A:$FP,CY$321,FALSE)/8,VLOOKUP(VLOOKUP($A238,csapatok!$A:$NN,CY$320,FALSE),'csapat-ranglista'!$A:$FP,CY$321,FALSE)/4),0)</f>
        <v>0</v>
      </c>
      <c r="CZ238" s="223">
        <f>IFERROR(IF(RIGHT(VLOOKUP($A238,csapatok!$A:$NN,CZ$320,FALSE),5)="Csere",VLOOKUP(LEFT(VLOOKUP($A238,csapatok!$A:$NN,CZ$320,FALSE),LEN(VLOOKUP($A238,csapatok!$A:$NN,CZ$320,FALSE))-6),'csapat-ranglista'!$A:$FP,CZ$321,FALSE)/8,VLOOKUP(VLOOKUP($A238,csapatok!$A:$NN,CZ$320,FALSE),'csapat-ranglista'!$A:$FP,CZ$321,FALSE)/4),0)</f>
        <v>0</v>
      </c>
      <c r="DA238" s="223">
        <f>IFERROR(IF(RIGHT(VLOOKUP($A238,csapatok!$A:$NN,DA$320,FALSE),5)="Csere",VLOOKUP(LEFT(VLOOKUP($A238,csapatok!$A:$NN,DA$320,FALSE),LEN(VLOOKUP($A238,csapatok!$A:$NN,DA$320,FALSE))-6),'csapat-ranglista'!$A:$FP,DA$321,FALSE)/8,VLOOKUP(VLOOKUP($A238,csapatok!$A:$NN,DA$320,FALSE),'csapat-ranglista'!$A:$FP,DA$321,FALSE)/4),0)</f>
        <v>0</v>
      </c>
      <c r="DB238" s="223">
        <f>IFERROR(IF(RIGHT(VLOOKUP($A238,csapatok!$A:$NN,DB$320,FALSE),5)="Csere",VLOOKUP(LEFT(VLOOKUP($A238,csapatok!$A:$NN,DB$320,FALSE),LEN(VLOOKUP($A238,csapatok!$A:$NN,DB$320,FALSE))-6),'csapat-ranglista'!$A:$FP,DB$321,FALSE)/8,VLOOKUP(VLOOKUP($A238,csapatok!$A:$NN,DB$320,FALSE),'csapat-ranglista'!$A:$FP,DB$321,FALSE)/4),0)</f>
        <v>0</v>
      </c>
      <c r="DC238" s="223">
        <f>IFERROR(IF(RIGHT(VLOOKUP($A238,csapatok!$A:$NN,DC$320,FALSE),5)="Csere",VLOOKUP(LEFT(VLOOKUP($A238,csapatok!$A:$NN,DC$320,FALSE),LEN(VLOOKUP($A238,csapatok!$A:$NN,DC$320,FALSE))-6),'csapat-ranglista'!$A:$FP,DC$321,FALSE)/8,VLOOKUP(VLOOKUP($A238,csapatok!$A:$NN,DC$320,FALSE),'csapat-ranglista'!$A:$FP,DC$321,FALSE)/4),0)</f>
        <v>0</v>
      </c>
      <c r="DD238" s="223">
        <f>IFERROR(IF(RIGHT(VLOOKUP($A238,csapatok!$A:$NN,DD$320,FALSE),5)="Csere",VLOOKUP(LEFT(VLOOKUP($A238,csapatok!$A:$NN,DD$320,FALSE),LEN(VLOOKUP($A238,csapatok!$A:$NN,DD$320,FALSE))-6),'csapat-ranglista'!$A:$FP,DD$321,FALSE)/8,VLOOKUP(VLOOKUP($A238,csapatok!$A:$NN,DD$320,FALSE),'csapat-ranglista'!$A:$FP,DD$321,FALSE)/4),0)</f>
        <v>0</v>
      </c>
      <c r="DE238" s="223">
        <f>IFERROR(IF(RIGHT(VLOOKUP($A238,csapatok!$A:$NN,DE$320,FALSE),5)="Csere",VLOOKUP(LEFT(VLOOKUP($A238,csapatok!$A:$NN,DE$320,FALSE),LEN(VLOOKUP($A238,csapatok!$A:$NN,DE$320,FALSE))-6),'csapat-ranglista'!$A:$FP,DE$321,FALSE)/8,VLOOKUP(VLOOKUP($A238,csapatok!$A:$NN,DE$320,FALSE),'csapat-ranglista'!$A:$FP,DE$321,FALSE)/4),0)</f>
        <v>0</v>
      </c>
      <c r="DF238" s="223">
        <f>IFERROR(IF(RIGHT(VLOOKUP($A238,csapatok!$A:$NN,DF$320,FALSE),5)="Csere",VLOOKUP(LEFT(VLOOKUP($A238,csapatok!$A:$NN,DF$320,FALSE),LEN(VLOOKUP($A238,csapatok!$A:$NN,DF$320,FALSE))-6),'csapat-ranglista'!$A:$FP,DF$321,FALSE)/8,VLOOKUP(VLOOKUP($A238,csapatok!$A:$NN,DF$320,FALSE),'csapat-ranglista'!$A:$FP,DF$321,FALSE)/4),0)</f>
        <v>0</v>
      </c>
      <c r="DG238" s="223">
        <f>IFERROR(IF(RIGHT(VLOOKUP($A238,csapatok!$A:$NN,DG$320,FALSE),5)="Csere",VLOOKUP(LEFT(VLOOKUP($A238,csapatok!$A:$NN,DG$320,FALSE),LEN(VLOOKUP($A238,csapatok!$A:$NN,DG$320,FALSE))-6),'csapat-ranglista'!$A:$FP,DG$321,FALSE)/8,VLOOKUP(VLOOKUP($A238,csapatok!$A:$NN,DG$320,FALSE),'csapat-ranglista'!$A:$FP,DG$321,FALSE)/4),0)</f>
        <v>0</v>
      </c>
      <c r="DH238" s="223">
        <f>IFERROR(IF(RIGHT(VLOOKUP($A238,csapatok!$A:$NN,DH$320,FALSE),5)="Csere",VLOOKUP(LEFT(VLOOKUP($A238,csapatok!$A:$NN,DH$320,FALSE),LEN(VLOOKUP($A238,csapatok!$A:$NN,DH$320,FALSE))-6),'csapat-ranglista'!$A:$FP,DH$321,FALSE)/8,VLOOKUP(VLOOKUP($A238,csapatok!$A:$NN,DH$320,FALSE),'csapat-ranglista'!$A:$FP,DH$321,FALSE)/4),0)</f>
        <v>0</v>
      </c>
      <c r="DI238" s="223">
        <f>IFERROR(IF(RIGHT(VLOOKUP($A238,csapatok!$A:$NN,DI$320,FALSE),5)="Csere",VLOOKUP(LEFT(VLOOKUP($A238,csapatok!$A:$NN,DI$320,FALSE),LEN(VLOOKUP($A238,csapatok!$A:$NN,DI$320,FALSE))-6),'csapat-ranglista'!$A:$FP,DI$321,FALSE)/8,VLOOKUP(VLOOKUP($A238,csapatok!$A:$NN,DI$320,FALSE),'csapat-ranglista'!$A:$FP,DI$321,FALSE)/4),0)</f>
        <v>0</v>
      </c>
      <c r="DJ238" s="223">
        <f>IFERROR(IF(RIGHT(VLOOKUP($A238,csapatok!$A:$NN,DJ$320,FALSE),5)="Csere",VLOOKUP(LEFT(VLOOKUP($A238,csapatok!$A:$NN,DJ$320,FALSE),LEN(VLOOKUP($A238,csapatok!$A:$NN,DJ$320,FALSE))-6),'csapat-ranglista'!$A:$FP,DJ$321,FALSE)/8,VLOOKUP(VLOOKUP($A238,csapatok!$A:$NN,DJ$320,FALSE),'csapat-ranglista'!$A:$FP,DJ$321,FALSE)/4),0)</f>
        <v>0</v>
      </c>
      <c r="DK238" s="223">
        <f>IFERROR(IF(RIGHT(VLOOKUP($A238,csapatok!$A:$NN,DK$320,FALSE),5)="Csere",VLOOKUP(LEFT(VLOOKUP($A238,csapatok!$A:$NN,DK$320,FALSE),LEN(VLOOKUP($A238,csapatok!$A:$NN,DK$320,FALSE))-6),'csapat-ranglista'!$A:$FP,DK$321,FALSE)/8,VLOOKUP(VLOOKUP($A238,csapatok!$A:$NN,DK$320,FALSE),'csapat-ranglista'!$A:$FP,DK$321,FALSE)/4),0)</f>
        <v>0</v>
      </c>
      <c r="DL238" s="223">
        <f>IFERROR(IF(RIGHT(VLOOKUP($A238,csapatok!$A:$NN,DL$320,FALSE),5)="Csere",VLOOKUP(LEFT(VLOOKUP($A238,csapatok!$A:$NN,DL$320,FALSE),LEN(VLOOKUP($A238,csapatok!$A:$NN,DL$320,FALSE))-6),'csapat-ranglista'!$A:$FP,DL$321,FALSE)/8,VLOOKUP(VLOOKUP($A238,csapatok!$A:$NN,DL$320,FALSE),'csapat-ranglista'!$A:$FP,DL$321,FALSE)/4),0)</f>
        <v>0</v>
      </c>
      <c r="DM238" s="223">
        <f>IFERROR(IF(RIGHT(VLOOKUP($A238,csapatok!$A:$NN,DM$320,FALSE),5)="Csere",VLOOKUP(LEFT(VLOOKUP($A238,csapatok!$A:$NN,DM$320,FALSE),LEN(VLOOKUP($A238,csapatok!$A:$NN,DM$320,FALSE))-6),'csapat-ranglista'!$A:$FP,DM$321,FALSE)/8,VLOOKUP(VLOOKUP($A238,csapatok!$A:$NN,DM$320,FALSE),'csapat-ranglista'!$A:$FP,DM$321,FALSE)/4),0)</f>
        <v>0</v>
      </c>
      <c r="DN238" s="223">
        <f>IFERROR(IF(RIGHT(VLOOKUP($A238,csapatok!$A:$NN,DN$320,FALSE),5)="Csere",VLOOKUP(LEFT(VLOOKUP($A238,csapatok!$A:$NN,DN$320,FALSE),LEN(VLOOKUP($A238,csapatok!$A:$NN,DN$320,FALSE))-6),'csapat-ranglista'!$A:$FP,DN$321,FALSE)/8,VLOOKUP(VLOOKUP($A238,csapatok!$A:$NN,DN$320,FALSE),'csapat-ranglista'!$A:$FP,DN$321,FALSE)/4),0)</f>
        <v>0</v>
      </c>
      <c r="DO238" s="224">
        <f>versenyek!$MF$11*IFERROR(VLOOKUP(VLOOKUP($A238,versenyek!ME:MG,3,FALSE),szabalyok!$A$16:$B$23,2,FALSE)/4,0)</f>
        <v>0</v>
      </c>
      <c r="DP238" s="224">
        <f>versenyek!$MI$11*IFERROR(VLOOKUP(VLOOKUP($A238,versenyek!MH:MJ,3,FALSE),szabalyok!$A$16:$B$23,2,FALSE)/4,0)</f>
        <v>0</v>
      </c>
      <c r="DQ238" s="223">
        <f>IFERROR(IF(RIGHT(VLOOKUP($A238,csapatok!$A:$NN,DQ$320,FALSE),5)="Csere",VLOOKUP(LEFT(VLOOKUP($A238,csapatok!$A:$NN,DQ$320,FALSE),LEN(VLOOKUP($A238,csapatok!$A:$NN,DQ$320,FALSE))-6),'csapat-ranglista'!$A:$FP,DQ$321,FALSE)/8,VLOOKUP(VLOOKUP($A238,csapatok!$A:$NN,DQ$320,FALSE),'csapat-ranglista'!$A:$FP,DQ$321,FALSE)/4),0)</f>
        <v>0</v>
      </c>
      <c r="DR238" s="223">
        <f>IFERROR(IF(RIGHT(VLOOKUP($A238,csapatok!$A:$NN,DR$320,FALSE),5)="Csere",VLOOKUP(LEFT(VLOOKUP($A238,csapatok!$A:$NN,DR$320,FALSE),LEN(VLOOKUP($A238,csapatok!$A:$NN,DR$320,FALSE))-6),'csapat-ranglista'!$A:$FP,DR$321,FALSE)/8,VLOOKUP(VLOOKUP($A238,csapatok!$A:$NN,DR$320,FALSE),'csapat-ranglista'!$A:$FP,DR$321,FALSE)/4),0)</f>
        <v>0</v>
      </c>
      <c r="DS238" s="223">
        <f>IFERROR(IF(RIGHT(VLOOKUP($A238,csapatok!$A:$NN,DS$320,FALSE),5)="Csere",VLOOKUP(LEFT(VLOOKUP($A238,csapatok!$A:$NN,DS$320,FALSE),LEN(VLOOKUP($A238,csapatok!$A:$NN,DS$320,FALSE))-6),'csapat-ranglista'!$A:$FP,DS$321,FALSE)/8,VLOOKUP(VLOOKUP($A238,csapatok!$A:$NN,DS$320,FALSE),'csapat-ranglista'!$A:$FP,DS$321,FALSE)/4),0)</f>
        <v>0</v>
      </c>
      <c r="DT238" s="223">
        <f>IFERROR(IF(RIGHT(VLOOKUP($A238,csapatok!$A:$NN,DT$320,FALSE),5)="Csere",VLOOKUP(LEFT(VLOOKUP($A238,csapatok!$A:$NN,DT$320,FALSE),LEN(VLOOKUP($A238,csapatok!$A:$NN,DT$320,FALSE))-6),'csapat-ranglista'!$A:$FP,DT$321,FALSE)/8,VLOOKUP(VLOOKUP($A238,csapatok!$A:$NN,DT$320,FALSE),'csapat-ranglista'!$A:$FP,DT$321,FALSE)/4),0)</f>
        <v>0</v>
      </c>
      <c r="DU238" s="223">
        <f>IFERROR(IF(RIGHT(VLOOKUP($A238,csapatok!$A:$NN,DU$320,FALSE),5)="Csere",VLOOKUP(LEFT(VLOOKUP($A238,csapatok!$A:$NN,DU$320,FALSE),LEN(VLOOKUP($A238,csapatok!$A:$NN,DU$320,FALSE))-6),'csapat-ranglista'!$A:$FP,DU$321,FALSE)/8,VLOOKUP(VLOOKUP($A238,csapatok!$A:$NN,DU$320,FALSE),'csapat-ranglista'!$A:$FP,DU$321,FALSE)/4),0)</f>
        <v>0</v>
      </c>
      <c r="DV238" s="223">
        <f>IFERROR(IF(RIGHT(VLOOKUP($A238,csapatok!$A:$NN,DV$320,FALSE),5)="Csere",VLOOKUP(LEFT(VLOOKUP($A238,csapatok!$A:$NN,DV$320,FALSE),LEN(VLOOKUP($A238,csapatok!$A:$NN,DV$320,FALSE))-6),'csapat-ranglista'!$A:$FP,DV$321,FALSE)/8,VLOOKUP(VLOOKUP($A238,csapatok!$A:$NN,DV$320,FALSE),'csapat-ranglista'!$A:$FP,DV$321,FALSE)/4),0)</f>
        <v>0</v>
      </c>
      <c r="DW238" s="223">
        <f>IFERROR(IF(RIGHT(VLOOKUP($A238,csapatok!$A:$NN,DW$320,FALSE),5)="Csere",VLOOKUP(LEFT(VLOOKUP($A238,csapatok!$A:$NN,DW$320,FALSE),LEN(VLOOKUP($A238,csapatok!$A:$NN,DW$320,FALSE))-6),'csapat-ranglista'!$A:$FP,DW$321,FALSE)/8,VLOOKUP(VLOOKUP($A238,csapatok!$A:$NN,DW$320,FALSE),'csapat-ranglista'!$A:$FP,DW$321,FALSE)/4),0)</f>
        <v>0</v>
      </c>
      <c r="DX238" s="223">
        <f>IFERROR(IF(RIGHT(VLOOKUP($A238,csapatok!$A:$NN,DX$320,FALSE),5)="Csere",VLOOKUP(LEFT(VLOOKUP($A238,csapatok!$A:$NN,DX$320,FALSE),LEN(VLOOKUP($A238,csapatok!$A:$NN,DX$320,FALSE))-6),'csapat-ranglista'!$A:$FP,DX$321,FALSE)/8,VLOOKUP(VLOOKUP($A238,csapatok!$A:$NN,DX$320,FALSE),'csapat-ranglista'!$A:$FP,DX$321,FALSE)/4),0)</f>
        <v>0</v>
      </c>
      <c r="DY238" s="223">
        <f>IFERROR(IF(RIGHT(VLOOKUP($A238,csapatok!$A:$NN,DY$320,FALSE),5)="Csere",VLOOKUP(LEFT(VLOOKUP($A238,csapatok!$A:$NN,DY$320,FALSE),LEN(VLOOKUP($A238,csapatok!$A:$NN,DY$320,FALSE))-6),'csapat-ranglista'!$A:$FP,DY$321,FALSE)/8,VLOOKUP(VLOOKUP($A238,csapatok!$A:$NN,DY$320,FALSE),'csapat-ranglista'!$A:$FP,DY$321,FALSE)/4),0)</f>
        <v>0</v>
      </c>
      <c r="DZ238" s="223">
        <f>IFERROR(IF(RIGHT(VLOOKUP($A238,csapatok!$A:$NN,DZ$320,FALSE),5)="Csere",VLOOKUP(LEFT(VLOOKUP($A238,csapatok!$A:$NN,DZ$320,FALSE),LEN(VLOOKUP($A238,csapatok!$A:$NN,DZ$320,FALSE))-6),'csapat-ranglista'!$A:$FP,DZ$321,FALSE)/8,VLOOKUP(VLOOKUP($A238,csapatok!$A:$NN,DZ$320,FALSE),'csapat-ranglista'!$A:$FP,DZ$321,FALSE)/4),0)</f>
        <v>0</v>
      </c>
      <c r="EA238" s="223">
        <f>IFERROR(IF(RIGHT(VLOOKUP($A238,csapatok!$A:$NN,EA$320,FALSE),5)="Csere",VLOOKUP(LEFT(VLOOKUP($A238,csapatok!$A:$NN,EA$320,FALSE),LEN(VLOOKUP($A238,csapatok!$A:$NN,EA$320,FALSE))-6),'csapat-ranglista'!$A:$FP,EA$321,FALSE)/8,VLOOKUP(VLOOKUP($A238,csapatok!$A:$NN,EA$320,FALSE),'csapat-ranglista'!$A:$FP,EA$321,FALSE)/4),0)</f>
        <v>0</v>
      </c>
      <c r="EB238" s="223">
        <f>IFERROR(IF(RIGHT(VLOOKUP($A238,csapatok!$A:$NN,EB$320,FALSE),5)="Csere",VLOOKUP(LEFT(VLOOKUP($A238,csapatok!$A:$NN,EB$320,FALSE),LEN(VLOOKUP($A238,csapatok!$A:$NN,EB$320,FALSE))-6),'csapat-ranglista'!$A:$FP,EB$321,FALSE)/8,VLOOKUP(VLOOKUP($A238,csapatok!$A:$NN,EB$320,FALSE),'csapat-ranglista'!$A:$FP,EB$321,FALSE)/4),0)</f>
        <v>0</v>
      </c>
      <c r="EC238" s="223">
        <f>IFERROR(IF(RIGHT(VLOOKUP($A238,csapatok!$A:$NN,EC$320,FALSE),5)="Csere",VLOOKUP(LEFT(VLOOKUP($A238,csapatok!$A:$NN,EC$320,FALSE),LEN(VLOOKUP($A238,csapatok!$A:$NN,EC$320,FALSE))-6),'csapat-ranglista'!$A:$FP,EC$321,FALSE)/8,VLOOKUP(VLOOKUP($A238,csapatok!$A:$NN,EC$320,FALSE),'csapat-ranglista'!$A:$FP,EC$321,FALSE)/4),0)</f>
        <v>0</v>
      </c>
      <c r="ED238" s="223">
        <f>IFERROR(IF(RIGHT(VLOOKUP($A238,csapatok!$A:$NN,ED$320,FALSE),5)="Csere",VLOOKUP(LEFT(VLOOKUP($A238,csapatok!$A:$NN,ED$320,FALSE),LEN(VLOOKUP($A238,csapatok!$A:$NN,ED$320,FALSE))-6),'csapat-ranglista'!$A:$FP,ED$321,FALSE)/8,VLOOKUP(VLOOKUP($A238,csapatok!$A:$NN,ED$320,FALSE),'csapat-ranglista'!$A:$FP,ED$321,FALSE)/4),0)</f>
        <v>0</v>
      </c>
      <c r="EE238" s="223">
        <f>IFERROR(IF(RIGHT(VLOOKUP($A238,csapatok!$A:$NN,EE$320,FALSE),5)="Csere",VLOOKUP(LEFT(VLOOKUP($A238,csapatok!$A:$NN,EE$320,FALSE),LEN(VLOOKUP($A238,csapatok!$A:$NN,EE$320,FALSE))-6),'csapat-ranglista'!$A:$FP,EE$321,FALSE)/8,VLOOKUP(VLOOKUP($A238,csapatok!$A:$NN,EE$320,FALSE),'csapat-ranglista'!$A:$FP,EE$321,FALSE)/4),0)</f>
        <v>0</v>
      </c>
      <c r="EF238" s="223">
        <f>IFERROR(IF(RIGHT(VLOOKUP($A238,csapatok!$A:$NN,EF$320,FALSE),5)="Csere",VLOOKUP(LEFT(VLOOKUP($A238,csapatok!$A:$NN,EF$320,FALSE),LEN(VLOOKUP($A238,csapatok!$A:$NN,EF$320,FALSE))-6),'csapat-ranglista'!$A:$FP,EF$321,FALSE)/8,VLOOKUP(VLOOKUP($A238,csapatok!$A:$NN,EF$320,FALSE),'csapat-ranglista'!$A:$FP,EF$321,FALSE)/4),0)</f>
        <v>0</v>
      </c>
      <c r="EG238" s="223">
        <f>IFERROR(IF(RIGHT(VLOOKUP($A238,csapatok!$A:$NN,EG$320,FALSE),5)="Csere",VLOOKUP(LEFT(VLOOKUP($A238,csapatok!$A:$NN,EG$320,FALSE),LEN(VLOOKUP($A238,csapatok!$A:$NN,EG$320,FALSE))-6),'csapat-ranglista'!$A:$FP,EG$321,FALSE)/8,VLOOKUP(VLOOKUP($A238,csapatok!$A:$NN,EG$320,FALSE),'csapat-ranglista'!$A:$FP,EG$321,FALSE)/4),0)</f>
        <v>0</v>
      </c>
      <c r="EH238" s="223">
        <f>IFERROR(IF(RIGHT(VLOOKUP($A238,csapatok!$A:$NN,EH$320,FALSE),5)="Csere",VLOOKUP(LEFT(VLOOKUP($A238,csapatok!$A:$NN,EH$320,FALSE),LEN(VLOOKUP($A238,csapatok!$A:$NN,EH$320,FALSE))-6),'csapat-ranglista'!$A:$FP,EH$321,FALSE)/8,VLOOKUP(VLOOKUP($A238,csapatok!$A:$NN,EH$320,FALSE),'csapat-ranglista'!$A:$FP,EH$321,FALSE)/4),0)</f>
        <v>0</v>
      </c>
      <c r="EI238" s="223">
        <f>IFERROR(IF(RIGHT(VLOOKUP($A238,csapatok!$A:$NN,EI$320,FALSE),5)="Csere",VLOOKUP(LEFT(VLOOKUP($A238,csapatok!$A:$NN,EI$320,FALSE),LEN(VLOOKUP($A238,csapatok!$A:$NN,EI$320,FALSE))-6),'csapat-ranglista'!$A:$FP,EI$321,FALSE)/8,VLOOKUP(VLOOKUP($A238,csapatok!$A:$NN,EI$320,FALSE),'csapat-ranglista'!$A:$FP,EI$321,FALSE)/4),0)</f>
        <v>0</v>
      </c>
      <c r="EJ238" s="223">
        <f>IFERROR(IF(RIGHT(VLOOKUP($A238,csapatok!$A:$NN,EJ$320,FALSE),5)="Csere",VLOOKUP(LEFT(VLOOKUP($A238,csapatok!$A:$NN,EJ$320,FALSE),LEN(VLOOKUP($A238,csapatok!$A:$NN,EJ$320,FALSE))-6),'csapat-ranglista'!$A:$FP,EJ$321,FALSE)/8,VLOOKUP(VLOOKUP($A238,csapatok!$A:$NN,EJ$320,FALSE),'csapat-ranglista'!$A:$FP,EJ$321,FALSE)/4),0)</f>
        <v>0</v>
      </c>
      <c r="EK238" s="223">
        <f>IFERROR(IF(RIGHT(VLOOKUP($A238,csapatok!$A:$NN,EK$320,FALSE),5)="Csere",VLOOKUP(LEFT(VLOOKUP($A238,csapatok!$A:$NN,EK$320,FALSE),LEN(VLOOKUP($A238,csapatok!$A:$NN,EK$320,FALSE))-6),'csapat-ranglista'!$A:$FP,EK$321,FALSE)/8,VLOOKUP(VLOOKUP($A238,csapatok!$A:$NN,EK$320,FALSE),'csapat-ranglista'!$A:$FP,EK$321,FALSE)/4),0)</f>
        <v>0</v>
      </c>
      <c r="EL238" s="223">
        <f>IFERROR(IF(RIGHT(VLOOKUP($A238,csapatok!$A:$NN,EL$320,FALSE),5)="Csere",VLOOKUP(LEFT(VLOOKUP($A238,csapatok!$A:$NN,EL$320,FALSE),LEN(VLOOKUP($A238,csapatok!$A:$NN,EL$320,FALSE))-6),'csapat-ranglista'!$A:$FP,EL$321,FALSE)/8,VLOOKUP(VLOOKUP($A238,csapatok!$A:$NN,EL$320,FALSE),'csapat-ranglista'!$A:$FP,EL$321,FALSE)/4),0)</f>
        <v>0</v>
      </c>
      <c r="EM238" s="223">
        <f>IFERROR(IF(RIGHT(VLOOKUP($A238,csapatok!$A:$NN,EM$320,FALSE),5)="Csere",VLOOKUP(LEFT(VLOOKUP($A238,csapatok!$A:$NN,EM$320,FALSE),LEN(VLOOKUP($A238,csapatok!$A:$NN,EM$320,FALSE))-6),'csapat-ranglista'!$A:$FP,EM$321,FALSE)/8,VLOOKUP(VLOOKUP($A238,csapatok!$A:$NN,EM$320,FALSE),'csapat-ranglista'!$A:$FP,EM$321,FALSE)/4),0)</f>
        <v>0</v>
      </c>
      <c r="EN238" s="223">
        <f>IFERROR(IF(RIGHT(VLOOKUP($A238,csapatok!$A:$NN,EN$320,FALSE),5)="Csere",VLOOKUP(LEFT(VLOOKUP($A238,csapatok!$A:$NN,EN$320,FALSE),LEN(VLOOKUP($A238,csapatok!$A:$NN,EN$320,FALSE))-6),'csapat-ranglista'!$A:$FP,EN$321,FALSE)/8,VLOOKUP(VLOOKUP($A238,csapatok!$A:$NN,EN$320,FALSE),'csapat-ranglista'!$A:$FP,EN$321,FALSE)/4),0)</f>
        <v>0</v>
      </c>
      <c r="EO238" s="223">
        <f>IFERROR(IF(RIGHT(VLOOKUP($A238,csapatok!$A:$NN,EO$320,FALSE),5)="Csere",VLOOKUP(LEFT(VLOOKUP($A238,csapatok!$A:$NN,EO$320,FALSE),LEN(VLOOKUP($A238,csapatok!$A:$NN,EO$320,FALSE))-6),'csapat-ranglista'!$A:$FP,EO$321,FALSE)/8,VLOOKUP(VLOOKUP($A238,csapatok!$A:$NN,EO$320,FALSE),'csapat-ranglista'!$A:$FP,EO$321,FALSE)/4),0)</f>
        <v>0</v>
      </c>
      <c r="EP238" s="223">
        <f>IFERROR(IF(RIGHT(VLOOKUP($A238,csapatok!$A:$NN,EP$320,FALSE),5)="Csere",VLOOKUP(LEFT(VLOOKUP($A238,csapatok!$A:$NN,EP$320,FALSE),LEN(VLOOKUP($A238,csapatok!$A:$NN,EP$320,FALSE))-6),'csapat-ranglista'!$A:$FP,EP$321,FALSE)/8,VLOOKUP(VLOOKUP($A238,csapatok!$A:$NN,EP$320,FALSE),'csapat-ranglista'!$A:$FP,EP$321,FALSE)/4),0)</f>
        <v>0</v>
      </c>
      <c r="EQ238" s="223">
        <f>IFERROR(IF(RIGHT(VLOOKUP($A238,csapatok!$A:$NN,EQ$320,FALSE),5)="Csere",VLOOKUP(LEFT(VLOOKUP($A238,csapatok!$A:$NN,EQ$320,FALSE),LEN(VLOOKUP($A238,csapatok!$A:$NN,EQ$320,FALSE))-6),'csapat-ranglista'!$A:$FP,EQ$321,FALSE)/8,VLOOKUP(VLOOKUP($A238,csapatok!$A:$NN,EQ$320,FALSE),'csapat-ranglista'!$A:$FP,EQ$321,FALSE)/4),0)</f>
        <v>0</v>
      </c>
      <c r="ER238" s="223">
        <f>IFERROR(IF(RIGHT(VLOOKUP($A238,csapatok!$A:$NN,ER$320,FALSE),5)="Csere",VLOOKUP(LEFT(VLOOKUP($A238,csapatok!$A:$NN,ER$320,FALSE),LEN(VLOOKUP($A238,csapatok!$A:$NN,ER$320,FALSE))-6),'csapat-ranglista'!$A:$FP,ER$321,FALSE)/8,VLOOKUP(VLOOKUP($A238,csapatok!$A:$NN,ER$320,FALSE),'csapat-ranglista'!$A:$FP,ER$321,FALSE)/4),0)</f>
        <v>0</v>
      </c>
      <c r="ES238" s="223">
        <f>IFERROR(IF(RIGHT(VLOOKUP($A238,csapatok!$A:$NN,ES$320,FALSE),5)="Csere",VLOOKUP(LEFT(VLOOKUP($A238,csapatok!$A:$NN,ES$320,FALSE),LEN(VLOOKUP($A238,csapatok!$A:$NN,ES$320,FALSE))-6),'csapat-ranglista'!$A:$FP,ES$321,FALSE)/8,VLOOKUP(VLOOKUP($A238,csapatok!$A:$NN,ES$320,FALSE),'csapat-ranglista'!$A:$FP,ES$321,FALSE)/4),0)</f>
        <v>0</v>
      </c>
      <c r="ET238" s="223">
        <f>IFERROR(IF(RIGHT(VLOOKUP($A238,csapatok!$A:$NN,ET$320,FALSE),5)="Csere",VLOOKUP(LEFT(VLOOKUP($A238,csapatok!$A:$NN,ET$320,FALSE),LEN(VLOOKUP($A238,csapatok!$A:$NN,ET$320,FALSE))-6),'csapat-ranglista'!$A:$FP,ET$321,FALSE)/8,VLOOKUP(VLOOKUP($A238,csapatok!$A:$NN,ET$320,FALSE),'csapat-ranglista'!$A:$FP,ET$321,FALSE)/4),0)</f>
        <v>0</v>
      </c>
      <c r="EU238" s="223">
        <f>IFERROR(IF(RIGHT(VLOOKUP($A238,csapatok!$A:$NN,EU$320,FALSE),5)="Csere",VLOOKUP(LEFT(VLOOKUP($A238,csapatok!$A:$NN,EU$320,FALSE),LEN(VLOOKUP($A238,csapatok!$A:$NN,EU$320,FALSE))-6),'csapat-ranglista'!$A:$FP,EU$321,FALSE)/8,VLOOKUP(VLOOKUP($A238,csapatok!$A:$NN,EU$320,FALSE),'csapat-ranglista'!$A:$FP,EU$321,FALSE)/4),0)</f>
        <v>0</v>
      </c>
      <c r="EV238" s="223">
        <f>IFERROR(IF(RIGHT(VLOOKUP($A238,csapatok!$A:$NN,EV$320,FALSE),5)="Csere",VLOOKUP(LEFT(VLOOKUP($A238,csapatok!$A:$NN,EV$320,FALSE),LEN(VLOOKUP($A238,csapatok!$A:$NN,EV$320,FALSE))-6),'csapat-ranglista'!$A:$FP,EV$321,FALSE)/8,VLOOKUP(VLOOKUP($A238,csapatok!$A:$NN,EV$320,FALSE),'csapat-ranglista'!$A:$FP,EV$321,FALSE)/4),0)</f>
        <v>0</v>
      </c>
      <c r="EW238" s="223">
        <f>IFERROR(IF(RIGHT(VLOOKUP($A238,csapatok!$A:$NN,EW$320,FALSE),5)="Csere",VLOOKUP(LEFT(VLOOKUP($A238,csapatok!$A:$NN,EW$320,FALSE),LEN(VLOOKUP($A238,csapatok!$A:$NN,EW$320,FALSE))-6),'csapat-ranglista'!$A:$FP,EW$321,FALSE)/8,VLOOKUP(VLOOKUP($A238,csapatok!$A:$NN,EW$320,FALSE),'csapat-ranglista'!$A:$FP,EW$321,FALSE)/4),0)</f>
        <v>0</v>
      </c>
      <c r="EX238" s="223">
        <f>IFERROR(IF(RIGHT(VLOOKUP($A238,csapatok!$A:$NN,EX$320,FALSE),5)="Csere",VLOOKUP(LEFT(VLOOKUP($A238,csapatok!$A:$NN,EX$320,FALSE),LEN(VLOOKUP($A238,csapatok!$A:$NN,EX$320,FALSE))-6),'csapat-ranglista'!$A:$FP,EX$321,FALSE)/8,VLOOKUP(VLOOKUP($A238,csapatok!$A:$NN,EX$320,FALSE),'csapat-ranglista'!$A:$FP,EX$321,FALSE)/4),0)</f>
        <v>0</v>
      </c>
      <c r="EY238" s="223">
        <f>IFERROR(IF(RIGHT(VLOOKUP($A238,csapatok!$A:$NN,EY$320,FALSE),5)="Csere",VLOOKUP(LEFT(VLOOKUP($A238,csapatok!$A:$NN,EY$320,FALSE),LEN(VLOOKUP($A238,csapatok!$A:$NN,EY$320,FALSE))-6),'csapat-ranglista'!$A:$FP,EY$321,FALSE)/8,VLOOKUP(VLOOKUP($A238,csapatok!$A:$NN,EY$320,FALSE),'csapat-ranglista'!$A:$FP,EY$321,FALSE)/4),0)</f>
        <v>0</v>
      </c>
      <c r="EZ238" s="223">
        <f>IFERROR(IF(RIGHT(VLOOKUP($A238,csapatok!$A:$NN,EZ$320,FALSE),5)="Csere",VLOOKUP(LEFT(VLOOKUP($A238,csapatok!$A:$NN,EZ$320,FALSE),LEN(VLOOKUP($A238,csapatok!$A:$NN,EZ$320,FALSE))-6),'csapat-ranglista'!$A:$FP,EZ$321,FALSE)/8,VLOOKUP(VLOOKUP($A238,csapatok!$A:$NN,EZ$320,FALSE),'csapat-ranglista'!$A:$FP,EZ$321,FALSE)/4),0)</f>
        <v>0</v>
      </c>
      <c r="FA238" s="223">
        <f>IFERROR(IF(RIGHT(VLOOKUP($A238,csapatok!$A:$NN,FA$320,FALSE),5)="Csere",VLOOKUP(LEFT(VLOOKUP($A238,csapatok!$A:$NN,FA$320,FALSE),LEN(VLOOKUP($A238,csapatok!$A:$NN,FA$320,FALSE))-6),'csapat-ranglista'!$A:$FP,FA$321,FALSE)/8,VLOOKUP(VLOOKUP($A238,csapatok!$A:$NN,FA$320,FALSE),'csapat-ranglista'!$A:$FP,FA$321,FALSE)/4),0)</f>
        <v>0</v>
      </c>
      <c r="FB238" s="223">
        <f>IFERROR(IF(RIGHT(VLOOKUP($A238,csapatok!$A:$NN,FB$320,FALSE),5)="Csere",VLOOKUP(LEFT(VLOOKUP($A238,csapatok!$A:$NN,FB$320,FALSE),LEN(VLOOKUP($A238,csapatok!$A:$NN,FB$320,FALSE))-6),'csapat-ranglista'!$A:$FP,FB$321,FALSE)/8,VLOOKUP(VLOOKUP($A238,csapatok!$A:$NN,FB$320,FALSE),'csapat-ranglista'!$A:$FP,FB$321,FALSE)/4),0)</f>
        <v>0</v>
      </c>
      <c r="FC238" s="223">
        <f>IFERROR(IF(RIGHT(VLOOKUP($A238,csapatok!$A:$NN,FC$320,FALSE),5)="Csere",VLOOKUP(LEFT(VLOOKUP($A238,csapatok!$A:$NN,FC$320,FALSE),LEN(VLOOKUP($A238,csapatok!$A:$NN,FC$320,FALSE))-6),'csapat-ranglista'!$A:$FP,FC$321,FALSE)/8,VLOOKUP(VLOOKUP($A238,csapatok!$A:$NN,FC$320,FALSE),'csapat-ranglista'!$A:$FP,FC$321,FALSE)/4),0)</f>
        <v>0</v>
      </c>
      <c r="FD238" s="224">
        <f>versenyek!$QY$11*IFERROR(VLOOKUP(VLOOKUP($A238,versenyek!QX:QZ,3,FALSE),szabalyok!$A$16:$B$23,2,FALSE)/4,0)</f>
        <v>0</v>
      </c>
      <c r="FE238" s="224">
        <f>versenyek!$RB$11*IFERROR(VLOOKUP(VLOOKUP($A238,versenyek!RA:RC,3,FALSE),szabalyok!$A$16:$B$23,2,FALSE)/4,0)</f>
        <v>0</v>
      </c>
      <c r="FF238" s="223">
        <f>IFERROR(IF(RIGHT(VLOOKUP($A238,csapatok!$A:$NN,FF$320,FALSE),5)="Csere",VLOOKUP(LEFT(VLOOKUP($A238,csapatok!$A:$NN,FF$320,FALSE),LEN(VLOOKUP($A238,csapatok!$A:$NN,FF$320,FALSE))-6),'csapat-ranglista'!$A:$FP,FF$321,FALSE)/8,VLOOKUP(VLOOKUP($A238,csapatok!$A:$NN,FF$320,FALSE),'csapat-ranglista'!$A:$FP,FF$321,FALSE)/4),0)</f>
        <v>0</v>
      </c>
      <c r="FG238" s="223">
        <f>IFERROR(IF(RIGHT(VLOOKUP($A238,csapatok!$A:$NN,FG$320,FALSE),5)="Csere",VLOOKUP(LEFT(VLOOKUP($A238,csapatok!$A:$NN,FG$320,FALSE),LEN(VLOOKUP($A238,csapatok!$A:$NN,FG$320,FALSE))-6),'csapat-ranglista'!$A:$FP,FG$321,FALSE)/8,VLOOKUP(VLOOKUP($A238,csapatok!$A:$NN,FG$320,FALSE),'csapat-ranglista'!$A:$FP,FG$321,FALSE)/4),0)</f>
        <v>0</v>
      </c>
      <c r="FH238" s="223">
        <f>IFERROR(IF(RIGHT(VLOOKUP($A238,csapatok!$A:$NN,FH$320,FALSE),5)="Csere",VLOOKUP(LEFT(VLOOKUP($A238,csapatok!$A:$NN,FH$320,FALSE),LEN(VLOOKUP($A238,csapatok!$A:$NN,FH$320,FALSE))-6),'csapat-ranglista'!$A:$FP,FH$321,FALSE)/8,VLOOKUP(VLOOKUP($A238,csapatok!$A:$NN,FH$320,FALSE),'csapat-ranglista'!$A:$FP,FH$321,FALSE)/4),0)</f>
        <v>0</v>
      </c>
      <c r="FI238" s="223">
        <f>IFERROR(IF(RIGHT(VLOOKUP($A238,csapatok!$A:$NN,FI$320,FALSE),5)="Csere",VLOOKUP(LEFT(VLOOKUP($A238,csapatok!$A:$NN,FI$320,FALSE),LEN(VLOOKUP($A238,csapatok!$A:$NN,FI$320,FALSE))-6),'csapat-ranglista'!$A:$FP,FI$321,FALSE)/8,VLOOKUP(VLOOKUP($A238,csapatok!$A:$NN,FI$320,FALSE),'csapat-ranglista'!$A:$FP,FI$321,FALSE)/4),0)</f>
        <v>0</v>
      </c>
      <c r="FJ238" s="223">
        <f>IFERROR(IF(RIGHT(VLOOKUP($A238,csapatok!$A:$NN,FJ$320,FALSE),5)="Csere",VLOOKUP(LEFT(VLOOKUP($A238,csapatok!$A:$NN,FJ$320,FALSE),LEN(VLOOKUP($A238,csapatok!$A:$NN,FJ$320,FALSE))-6),'csapat-ranglista'!$A:$FP,FJ$321,FALSE)/8,VLOOKUP(VLOOKUP($A238,csapatok!$A:$NN,FJ$320,FALSE),'csapat-ranglista'!$A:$FP,FJ$321,FALSE)/4),0)</f>
        <v>0</v>
      </c>
      <c r="FK238" s="223">
        <f>IFERROR(IF(RIGHT(VLOOKUP($A238,csapatok!$A:$NN,FK$320,FALSE),5)="Csere",VLOOKUP(LEFT(VLOOKUP($A238,csapatok!$A:$NN,FK$320,FALSE),LEN(VLOOKUP($A238,csapatok!$A:$NN,FK$320,FALSE))-6),'csapat-ranglista'!$A:$FP,FK$321,FALSE)/8,VLOOKUP(VLOOKUP($A238,csapatok!$A:$NN,FK$320,FALSE),'csapat-ranglista'!$A:$FP,FK$321,FALSE)/4),0)</f>
        <v>0</v>
      </c>
      <c r="FL238" s="223">
        <f>IFERROR(IF(RIGHT(VLOOKUP($A238,csapatok!$A:$NN,FL$320,FALSE),5)="Csere",VLOOKUP(LEFT(VLOOKUP($A238,csapatok!$A:$NN,FL$320,FALSE),LEN(VLOOKUP($A238,csapatok!$A:$NN,FL$320,FALSE))-6),'csapat-ranglista'!$A:$FP,FL$321,FALSE)/8,VLOOKUP(VLOOKUP($A238,csapatok!$A:$NN,FL$320,FALSE),'csapat-ranglista'!$A:$FP,FL$321,FALSE)/4),0)</f>
        <v>0</v>
      </c>
      <c r="FM238" s="223">
        <f>IFERROR(IF(RIGHT(VLOOKUP($A238,csapatok!$A:$NN,FM$320,FALSE),5)="Csere",VLOOKUP(LEFT(VLOOKUP($A238,csapatok!$A:$NN,FM$320,FALSE),LEN(VLOOKUP($A238,csapatok!$A:$NN,FM$320,FALSE))-6),'csapat-ranglista'!$A:$FP,FM$321,FALSE)/8,VLOOKUP(VLOOKUP($A238,csapatok!$A:$NN,FM$320,FALSE),'csapat-ranglista'!$A:$FP,FM$321,FALSE)/4),0)</f>
        <v>0</v>
      </c>
      <c r="FN238" s="223">
        <f>IFERROR(IF(RIGHT(VLOOKUP($A238,csapatok!$A:$NN,FN$320,FALSE),5)="Csere",VLOOKUP(LEFT(VLOOKUP($A238,csapatok!$A:$NN,FN$320,FALSE),LEN(VLOOKUP($A238,csapatok!$A:$NN,FN$320,FALSE))-6),'csapat-ranglista'!$A:$FP,FN$321,FALSE)/8,VLOOKUP(VLOOKUP($A238,csapatok!$A:$NN,FN$320,FALSE),'csapat-ranglista'!$A:$FP,FN$321,FALSE)/4),0)</f>
        <v>0</v>
      </c>
      <c r="FO238" s="223">
        <f>IFERROR(IF(RIGHT(VLOOKUP($A238,csapatok!$A:$NN,FO$320,FALSE),5)="Csere",VLOOKUP(LEFT(VLOOKUP($A238,csapatok!$A:$NN,FO$320,FALSE),LEN(VLOOKUP($A238,csapatok!$A:$NN,FO$320,FALSE))-6),'csapat-ranglista'!$A:$FP,FO$321,FALSE)/8,VLOOKUP(VLOOKUP($A238,csapatok!$A:$NN,FO$320,FALSE),'csapat-ranglista'!$A:$FP,FO$321,FALSE)/4),0)</f>
        <v>0</v>
      </c>
      <c r="FP238" s="223">
        <f>IFERROR(IF(RIGHT(VLOOKUP($A238,csapatok!$A:$NN,FP$320,FALSE),5)="Csere",VLOOKUP(LEFT(VLOOKUP($A238,csapatok!$A:$NN,FP$320,FALSE),LEN(VLOOKUP($A238,csapatok!$A:$NN,FP$320,FALSE))-6),'csapat-ranglista'!$A:$FP,FP$321,FALSE)/8,VLOOKUP(VLOOKUP($A238,csapatok!$A:$NN,FP$320,FALSE),'csapat-ranglista'!$A:$FP,FP$321,FALSE)/4),0)</f>
        <v>0</v>
      </c>
      <c r="FQ238" s="223">
        <f>IFERROR(IF(RIGHT(VLOOKUP($A238,csapatok!$A:$NN,FQ$320,FALSE),5)="Csere",VLOOKUP(LEFT(VLOOKUP($A238,csapatok!$A:$NN,FQ$320,FALSE),LEN(VLOOKUP($A238,csapatok!$A:$NN,FQ$320,FALSE))-6),'csapat-ranglista'!$A:$FP,FQ$321,FALSE)/8,VLOOKUP(VLOOKUP($A238,csapatok!$A:$NN,FQ$320,FALSE),'csapat-ranglista'!$A:$FP,FQ$321,FALSE)/4),0)</f>
        <v>0</v>
      </c>
      <c r="FR238" s="223">
        <f>IFERROR(IF(RIGHT(VLOOKUP($A238,csapatok!$A:$NN,FR$320,FALSE),5)="Csere",VLOOKUP(LEFT(VLOOKUP($A238,csapatok!$A:$NN,FR$320,FALSE),LEN(VLOOKUP($A238,csapatok!$A:$NN,FR$320,FALSE))-6),'csapat-ranglista'!$A:$FP,FR$321,FALSE)/8,VLOOKUP(VLOOKUP($A238,csapatok!$A:$NN,FR$320,FALSE),'csapat-ranglista'!$A:$FP,FR$321,FALSE)/4),0)</f>
        <v>0</v>
      </c>
      <c r="FS238" s="223">
        <f>IFERROR(IF(RIGHT(VLOOKUP($A238,csapatok!$A:$NN,FS$320,FALSE),5)="Csere",VLOOKUP(LEFT(VLOOKUP($A238,csapatok!$A:$NN,FS$320,FALSE),LEN(VLOOKUP($A238,csapatok!$A:$NN,FS$320,FALSE))-6),'csapat-ranglista'!$A:$FP,FS$321,FALSE)/8,VLOOKUP(VLOOKUP($A238,csapatok!$A:$NN,FS$320,FALSE),'csapat-ranglista'!$A:$FP,FS$321,FALSE)/4),0)</f>
        <v>0</v>
      </c>
      <c r="FT238" s="223">
        <f>IFERROR(IF(RIGHT(VLOOKUP($A238,csapatok!$A:$NN,FT$320,FALSE),5)="Csere",VLOOKUP(LEFT(VLOOKUP($A238,csapatok!$A:$NN,FT$320,FALSE),LEN(VLOOKUP($A238,csapatok!$A:$NN,FT$320,FALSE))-6),'csapat-ranglista'!$A:$FP,FT$321,FALSE)/8,VLOOKUP(VLOOKUP($A238,csapatok!$A:$NN,FT$320,FALSE),'csapat-ranglista'!$A:$FP,FT$321,FALSE)/4),0)</f>
        <v>0</v>
      </c>
      <c r="FU238" s="223">
        <f>IFERROR(IF(RIGHT(VLOOKUP($A238,csapatok!$A:$NN,FU$320,FALSE),5)="Csere",VLOOKUP(LEFT(VLOOKUP($A238,csapatok!$A:$NN,FU$320,FALSE),LEN(VLOOKUP($A238,csapatok!$A:$NN,FU$320,FALSE))-6),'csapat-ranglista'!$A:$FP,FU$321,FALSE)/8,VLOOKUP(VLOOKUP($A238,csapatok!$A:$NN,FU$320,FALSE),'csapat-ranglista'!$A:$FP,FU$321,FALSE)/4),0)</f>
        <v>0</v>
      </c>
      <c r="FV238" s="223">
        <f>IFERROR(IF(RIGHT(VLOOKUP($A238,csapatok!$A:$NN,FV$320,FALSE),5)="Csere",VLOOKUP(LEFT(VLOOKUP($A238,csapatok!$A:$NN,FV$320,FALSE),LEN(VLOOKUP($A238,csapatok!$A:$NN,FV$320,FALSE))-6),'csapat-ranglista'!$A:$FP,FV$321,FALSE)/8,VLOOKUP(VLOOKUP($A238,csapatok!$A:$NN,FV$320,FALSE),'csapat-ranglista'!$A:$FP,FV$321,FALSE)/4),0)</f>
        <v>0</v>
      </c>
      <c r="FW238" s="223">
        <f>IFERROR(IF(RIGHT(VLOOKUP($A238,csapatok!$A:$NN,FW$320,FALSE),5)="Csere",VLOOKUP(LEFT(VLOOKUP($A238,csapatok!$A:$NN,FW$320,FALSE),LEN(VLOOKUP($A238,csapatok!$A:$NN,FW$320,FALSE))-6),'csapat-ranglista'!$A:$FP,FW$321,FALSE)/8,VLOOKUP(VLOOKUP($A238,csapatok!$A:$NN,FW$320,FALSE),'csapat-ranglista'!$A:$FP,FW$321,FALSE)/4),0)</f>
        <v>0</v>
      </c>
      <c r="FX238" s="223">
        <f>IFERROR(IF(RIGHT(VLOOKUP($A238,csapatok!$A:$NN,FX$320,FALSE),5)="Csere",VLOOKUP(LEFT(VLOOKUP($A238,csapatok!$A:$NN,FX$320,FALSE),LEN(VLOOKUP($A238,csapatok!$A:$NN,FX$320,FALSE))-6),'csapat-ranglista'!$A:$FP,FX$321,FALSE)/8,VLOOKUP(VLOOKUP($A238,csapatok!$A:$NN,FX$320,FALSE),'csapat-ranglista'!$A:$FP,FX$321,FALSE)/4),0)</f>
        <v>0</v>
      </c>
      <c r="FY238" s="223">
        <f>IFERROR(IF(RIGHT(VLOOKUP($A238,csapatok!$A:$NN,FY$320,FALSE),5)="Csere",VLOOKUP(LEFT(VLOOKUP($A238,csapatok!$A:$NN,FY$320,FALSE),LEN(VLOOKUP($A238,csapatok!$A:$NN,FY$320,FALSE))-6),'csapat-ranglista'!$A:$FP,FY$321,FALSE)/8,VLOOKUP(VLOOKUP($A238,csapatok!$A:$NN,FY$320,FALSE),'csapat-ranglista'!$A:$FP,FY$321,FALSE)/4),0)</f>
        <v>0</v>
      </c>
      <c r="FZ238" s="223">
        <f>IFERROR(IF(RIGHT(VLOOKUP($A238,csapatok!$A:$NN,FZ$320,FALSE),5)="Csere",VLOOKUP(LEFT(VLOOKUP($A238,csapatok!$A:$NN,FZ$320,FALSE),LEN(VLOOKUP($A238,csapatok!$A:$NN,FZ$320,FALSE))-6),'csapat-ranglista'!$A:$FP,FZ$321,FALSE)/8,VLOOKUP(VLOOKUP($A238,csapatok!$A:$NN,FZ$320,FALSE),'csapat-ranglista'!$A:$FP,FZ$321,FALSE)/4),0)</f>
        <v>0</v>
      </c>
      <c r="GA238" s="223">
        <f>IFERROR(IF(RIGHT(VLOOKUP($A238,csapatok!$A:$NN,GA$320,FALSE),5)="Csere",VLOOKUP(LEFT(VLOOKUP($A238,csapatok!$A:$NN,GA$320,FALSE),LEN(VLOOKUP($A238,csapatok!$A:$NN,GA$320,FALSE))-6),'csapat-ranglista'!$A:$FP,GA$321,FALSE)/8,VLOOKUP(VLOOKUP($A238,csapatok!$A:$NN,GA$320,FALSE),'csapat-ranglista'!$A:$FP,GA$321,FALSE)/4),0)</f>
        <v>0</v>
      </c>
      <c r="GB238" s="223">
        <f>IFERROR(IF(RIGHT(VLOOKUP($A238,csapatok!$A:$NN,GB$320,FALSE),5)="Csere",VLOOKUP(LEFT(VLOOKUP($A238,csapatok!$A:$NN,GB$320,FALSE),LEN(VLOOKUP($A238,csapatok!$A:$NN,GB$320,FALSE))-6),'csapat-ranglista'!$A:$FP,GB$321,FALSE)/8,VLOOKUP(VLOOKUP($A238,csapatok!$A:$NN,GB$320,FALSE),'csapat-ranglista'!$A:$FP,GB$321,FALSE)/4),0)</f>
        <v>0</v>
      </c>
      <c r="GC238" s="223">
        <f>IFERROR(IF(RIGHT(VLOOKUP($A238,csapatok!$A:$NN,GC$320,FALSE),5)="Csere",VLOOKUP(LEFT(VLOOKUP($A238,csapatok!$A:$NN,GC$320,FALSE),LEN(VLOOKUP($A238,csapatok!$A:$NN,GC$320,FALSE))-6),'csapat-ranglista'!$A:$FP,GC$321,FALSE)/8,VLOOKUP(VLOOKUP($A238,csapatok!$A:$NN,GC$320,FALSE),'csapat-ranglista'!$A:$FP,GC$321,FALSE)/4),0)</f>
        <v>0</v>
      </c>
      <c r="GD238" s="247">
        <f>SUM(EQ238:GC238)</f>
        <v>0</v>
      </c>
    </row>
    <row r="239" spans="1:186">
      <c r="A239" s="32" t="s">
        <v>133</v>
      </c>
      <c r="B239" s="131">
        <v>23622</v>
      </c>
      <c r="C239" s="131" t="str">
        <f>IF(B239=0,"",IF(B239&lt;$C$1,"felnőtt","ifi"))</f>
        <v>felnőtt</v>
      </c>
      <c r="D239" s="32" t="s">
        <v>9</v>
      </c>
      <c r="E239" s="45">
        <v>10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f>IFERROR(IF(RIGHT(VLOOKUP($A239,csapatok!$A:$BL,X$320,FALSE),5)="Csere",VLOOKUP(LEFT(VLOOKUP($A239,csapatok!$A:$BL,X$320,FALSE),LEN(VLOOKUP($A239,csapatok!$A:$BL,X$320,FALSE))-6),'csapat-ranglista'!$A:$FP,X$321,FALSE)/8,VLOOKUP(VLOOKUP($A239,csapatok!$A:$BL,X$320,FALSE),'csapat-ranglista'!$A:$FP,X$321,FALSE)/4),0)</f>
        <v>0</v>
      </c>
      <c r="Y239" s="32">
        <f>IFERROR(IF(RIGHT(VLOOKUP($A239,csapatok!$A:$BL,Y$320,FALSE),5)="Csere",VLOOKUP(LEFT(VLOOKUP($A239,csapatok!$A:$BL,Y$320,FALSE),LEN(VLOOKUP($A239,csapatok!$A:$BL,Y$320,FALSE))-6),'csapat-ranglista'!$A:$FP,Y$321,FALSE)/8,VLOOKUP(VLOOKUP($A239,csapatok!$A:$BL,Y$320,FALSE),'csapat-ranglista'!$A:$FP,Y$321,FALSE)/4),0)</f>
        <v>0</v>
      </c>
      <c r="Z239" s="32">
        <f>IFERROR(IF(RIGHT(VLOOKUP($A239,csapatok!$A:$BL,Z$320,FALSE),5)="Csere",VLOOKUP(LEFT(VLOOKUP($A239,csapatok!$A:$BL,Z$320,FALSE),LEN(VLOOKUP($A239,csapatok!$A:$BL,Z$320,FALSE))-6),'csapat-ranglista'!$A:$FP,Z$321,FALSE)/8,VLOOKUP(VLOOKUP($A239,csapatok!$A:$BL,Z$320,FALSE),'csapat-ranglista'!$A:$FP,Z$321,FALSE)/4),0)</f>
        <v>0</v>
      </c>
      <c r="AA239" s="32">
        <f>IFERROR(IF(RIGHT(VLOOKUP($A239,csapatok!$A:$BL,AA$320,FALSE),5)="Csere",VLOOKUP(LEFT(VLOOKUP($A239,csapatok!$A:$BL,AA$320,FALSE),LEN(VLOOKUP($A239,csapatok!$A:$BL,AA$320,FALSE))-6),'csapat-ranglista'!$A:$FP,AA$321,FALSE)/8,VLOOKUP(VLOOKUP($A239,csapatok!$A:$BL,AA$320,FALSE),'csapat-ranglista'!$A:$FP,AA$321,FALSE)/4),0)</f>
        <v>0</v>
      </c>
      <c r="AB239" s="223">
        <f>IFERROR(IF(RIGHT(VLOOKUP($A239,csapatok!$A:$BL,AB$320,FALSE),5)="Csere",VLOOKUP(LEFT(VLOOKUP($A239,csapatok!$A:$BL,AB$320,FALSE),LEN(VLOOKUP($A239,csapatok!$A:$BL,AB$320,FALSE))-6),'csapat-ranglista'!$A:$FP,AB$321,FALSE)/8,VLOOKUP(VLOOKUP($A239,csapatok!$A:$BL,AB$320,FALSE),'csapat-ranglista'!$A:$FP,AB$321,FALSE)/4),0)</f>
        <v>0</v>
      </c>
      <c r="AC239" s="223">
        <f>IFERROR(IF(RIGHT(VLOOKUP($A239,csapatok!$A:$BL,AC$320,FALSE),5)="Csere",VLOOKUP(LEFT(VLOOKUP($A239,csapatok!$A:$BL,AC$320,FALSE),LEN(VLOOKUP($A239,csapatok!$A:$BL,AC$320,FALSE))-6),'csapat-ranglista'!$A:$FP,AC$321,FALSE)/8,VLOOKUP(VLOOKUP($A239,csapatok!$A:$BL,AC$320,FALSE),'csapat-ranglista'!$A:$FP,AC$321,FALSE)/4),0)</f>
        <v>0</v>
      </c>
      <c r="AD239" s="223">
        <f>IFERROR(IF(RIGHT(VLOOKUP($A239,csapatok!$A:$BL,AD$320,FALSE),5)="Csere",VLOOKUP(LEFT(VLOOKUP($A239,csapatok!$A:$BL,AD$320,FALSE),LEN(VLOOKUP($A239,csapatok!$A:$BL,AD$320,FALSE))-6),'csapat-ranglista'!$A:$FP,AD$321,FALSE)/8,VLOOKUP(VLOOKUP($A239,csapatok!$A:$BL,AD$320,FALSE),'csapat-ranglista'!$A:$FP,AD$321,FALSE)/4),0)</f>
        <v>0</v>
      </c>
      <c r="AE239" s="223">
        <f>IFERROR(IF(RIGHT(VLOOKUP($A239,csapatok!$A:$BL,AE$320,FALSE),5)="Csere",VLOOKUP(LEFT(VLOOKUP($A239,csapatok!$A:$BL,AE$320,FALSE),LEN(VLOOKUP($A239,csapatok!$A:$BL,AE$320,FALSE))-6),'csapat-ranglista'!$A:$FP,AE$321,FALSE)/8,VLOOKUP(VLOOKUP($A239,csapatok!$A:$BL,AE$320,FALSE),'csapat-ranglista'!$A:$FP,AE$321,FALSE)/4),0)</f>
        <v>0</v>
      </c>
      <c r="AF239" s="223">
        <f>IFERROR(IF(RIGHT(VLOOKUP($A239,csapatok!$A:$BL,AF$320,FALSE),5)="Csere",VLOOKUP(LEFT(VLOOKUP($A239,csapatok!$A:$BL,AF$320,FALSE),LEN(VLOOKUP($A239,csapatok!$A:$BL,AF$320,FALSE))-6),'csapat-ranglista'!$A:$FP,AF$321,FALSE)/8,VLOOKUP(VLOOKUP($A239,csapatok!$A:$BL,AF$320,FALSE),'csapat-ranglista'!$A:$FP,AF$321,FALSE)/4),0)</f>
        <v>0</v>
      </c>
      <c r="AG239" s="223">
        <f>IFERROR(IF(RIGHT(VLOOKUP($A239,csapatok!$A:$BL,AG$320,FALSE),5)="Csere",VLOOKUP(LEFT(VLOOKUP($A239,csapatok!$A:$BL,AG$320,FALSE),LEN(VLOOKUP($A239,csapatok!$A:$BL,AG$320,FALSE))-6),'csapat-ranglista'!$A:$FP,AG$321,FALSE)/8,VLOOKUP(VLOOKUP($A239,csapatok!$A:$BL,AG$320,FALSE),'csapat-ranglista'!$A:$FP,AG$321,FALSE)/4),0)</f>
        <v>0</v>
      </c>
      <c r="AH239" s="223">
        <f>IFERROR(IF(RIGHT(VLOOKUP($A239,csapatok!$A:$BL,AH$320,FALSE),5)="Csere",VLOOKUP(LEFT(VLOOKUP($A239,csapatok!$A:$BL,AH$320,FALSE),LEN(VLOOKUP($A239,csapatok!$A:$BL,AH$320,FALSE))-6),'csapat-ranglista'!$A:$FP,AH$321,FALSE)/8,VLOOKUP(VLOOKUP($A239,csapatok!$A:$BL,AH$320,FALSE),'csapat-ranglista'!$A:$FP,AH$321,FALSE)/4),0)</f>
        <v>0</v>
      </c>
      <c r="AI239" s="223">
        <f>IFERROR(IF(RIGHT(VLOOKUP($A239,csapatok!$A:$BL,AI$320,FALSE),5)="Csere",VLOOKUP(LEFT(VLOOKUP($A239,csapatok!$A:$BL,AI$320,FALSE),LEN(VLOOKUP($A239,csapatok!$A:$BL,AI$320,FALSE))-6),'csapat-ranglista'!$A:$FP,AI$321,FALSE)/8,VLOOKUP(VLOOKUP($A239,csapatok!$A:$BL,AI$320,FALSE),'csapat-ranglista'!$A:$FP,AI$321,FALSE)/4),0)</f>
        <v>0</v>
      </c>
      <c r="AJ239" s="223">
        <f>IFERROR(IF(RIGHT(VLOOKUP($A239,csapatok!$A:$BL,AJ$320,FALSE),5)="Csere",VLOOKUP(LEFT(VLOOKUP($A239,csapatok!$A:$BL,AJ$320,FALSE),LEN(VLOOKUP($A239,csapatok!$A:$BL,AJ$320,FALSE))-6),'csapat-ranglista'!$A:$FP,AJ$321,FALSE)/8,VLOOKUP(VLOOKUP($A239,csapatok!$A:$BL,AJ$320,FALSE),'csapat-ranglista'!$A:$FP,AJ$321,FALSE)/2),0)</f>
        <v>0</v>
      </c>
      <c r="AK239" s="223">
        <f>IFERROR(IF(RIGHT(VLOOKUP($A239,csapatok!$A:$CN,AK$320,FALSE),5)="Csere",VLOOKUP(LEFT(VLOOKUP($A239,csapatok!$A:$CN,AK$320,FALSE),LEN(VLOOKUP($A239,csapatok!$A:$CN,AK$320,FALSE))-6),'csapat-ranglista'!$A:$FP,AK$321,FALSE)/8,VLOOKUP(VLOOKUP($A239,csapatok!$A:$CN,AK$320,FALSE),'csapat-ranglista'!$A:$FP,AK$321,FALSE)/4),0)</f>
        <v>0</v>
      </c>
      <c r="AL239" s="223">
        <f>IFERROR(IF(RIGHT(VLOOKUP($A239,csapatok!$A:$CN,AL$320,FALSE),5)="Csere",VLOOKUP(LEFT(VLOOKUP($A239,csapatok!$A:$CN,AL$320,FALSE),LEN(VLOOKUP($A239,csapatok!$A:$CN,AL$320,FALSE))-6),'csapat-ranglista'!$A:$FP,AL$321,FALSE)/8,VLOOKUP(VLOOKUP($A239,csapatok!$A:$CN,AL$320,FALSE),'csapat-ranglista'!$A:$FP,AL$321,FALSE)/4),0)</f>
        <v>0</v>
      </c>
      <c r="AM239" s="223">
        <f>IFERROR(IF(RIGHT(VLOOKUP($A239,csapatok!$A:$CN,AM$320,FALSE),5)="Csere",VLOOKUP(LEFT(VLOOKUP($A239,csapatok!$A:$CN,AM$320,FALSE),LEN(VLOOKUP($A239,csapatok!$A:$CN,AM$320,FALSE))-6),'csapat-ranglista'!$A:$FP,AM$321,FALSE)/8,VLOOKUP(VLOOKUP($A239,csapatok!$A:$CN,AM$320,FALSE),'csapat-ranglista'!$A:$FP,AM$321,FALSE)/4),0)</f>
        <v>0</v>
      </c>
      <c r="AN239" s="223">
        <f>IFERROR(IF(RIGHT(VLOOKUP($A239,csapatok!$A:$CN,AN$320,FALSE),5)="Csere",VLOOKUP(LEFT(VLOOKUP($A239,csapatok!$A:$CN,AN$320,FALSE),LEN(VLOOKUP($A239,csapatok!$A:$CN,AN$320,FALSE))-6),'csapat-ranglista'!$A:$FP,AN$321,FALSE)/8,VLOOKUP(VLOOKUP($A239,csapatok!$A:$CN,AN$320,FALSE),'csapat-ranglista'!$A:$FP,AN$321,FALSE)/4),0)</f>
        <v>0</v>
      </c>
      <c r="AO239" s="223">
        <f>IFERROR(IF(RIGHT(VLOOKUP($A239,csapatok!$A:$CN,AO$320,FALSE),5)="Csere",VLOOKUP(LEFT(VLOOKUP($A239,csapatok!$A:$CN,AO$320,FALSE),LEN(VLOOKUP($A239,csapatok!$A:$CN,AO$320,FALSE))-6),'csapat-ranglista'!$A:$FP,AO$321,FALSE)/8,VLOOKUP(VLOOKUP($A239,csapatok!$A:$CN,AO$320,FALSE),'csapat-ranglista'!$A:$FP,AO$321,FALSE)/4),0)</f>
        <v>0</v>
      </c>
      <c r="AP239" s="223">
        <f>IFERROR(IF(RIGHT(VLOOKUP($A239,csapatok!$A:$CN,AP$320,FALSE),5)="Csere",VLOOKUP(LEFT(VLOOKUP($A239,csapatok!$A:$CN,AP$320,FALSE),LEN(VLOOKUP($A239,csapatok!$A:$CN,AP$320,FALSE))-6),'csapat-ranglista'!$A:$FP,AP$321,FALSE)/8,VLOOKUP(VLOOKUP($A239,csapatok!$A:$CN,AP$320,FALSE),'csapat-ranglista'!$A:$FP,AP$321,FALSE)/4),0)</f>
        <v>0</v>
      </c>
      <c r="AQ239" s="223">
        <f>IFERROR(IF(RIGHT(VLOOKUP($A239,csapatok!$A:$CN,AQ$320,FALSE),5)="Csere",VLOOKUP(LEFT(VLOOKUP($A239,csapatok!$A:$CN,AQ$320,FALSE),LEN(VLOOKUP($A239,csapatok!$A:$CN,AQ$320,FALSE))-6),'csapat-ranglista'!$A:$FP,AQ$321,FALSE)/8,VLOOKUP(VLOOKUP($A239,csapatok!$A:$CN,AQ$320,FALSE),'csapat-ranglista'!$A:$FP,AQ$321,FALSE)/4),0)</f>
        <v>0</v>
      </c>
      <c r="AR239" s="223">
        <f>IFERROR(IF(RIGHT(VLOOKUP($A239,csapatok!$A:$CN,AR$320,FALSE),5)="Csere",VLOOKUP(LEFT(VLOOKUP($A239,csapatok!$A:$CN,AR$320,FALSE),LEN(VLOOKUP($A239,csapatok!$A:$CN,AR$320,FALSE))-6),'csapat-ranglista'!$A:$FP,AR$321,FALSE)/8,VLOOKUP(VLOOKUP($A239,csapatok!$A:$CN,AR$320,FALSE),'csapat-ranglista'!$A:$FP,AR$321,FALSE)/4),0)</f>
        <v>0</v>
      </c>
      <c r="AS239" s="223">
        <f>IFERROR(IF(RIGHT(VLOOKUP($A239,csapatok!$A:$CN,AS$320,FALSE),5)="Csere",VLOOKUP(LEFT(VLOOKUP($A239,csapatok!$A:$CN,AS$320,FALSE),LEN(VLOOKUP($A239,csapatok!$A:$CN,AS$320,FALSE))-6),'csapat-ranglista'!$A:$FP,AS$321,FALSE)/8,VLOOKUP(VLOOKUP($A239,csapatok!$A:$CN,AS$320,FALSE),'csapat-ranglista'!$A:$FP,AS$321,FALSE)/4),0)</f>
        <v>0</v>
      </c>
      <c r="AT239" s="223">
        <f>IFERROR(IF(RIGHT(VLOOKUP($A239,csapatok!$A:$CN,AT$320,FALSE),5)="Csere",VLOOKUP(LEFT(VLOOKUP($A239,csapatok!$A:$CN,AT$320,FALSE),LEN(VLOOKUP($A239,csapatok!$A:$CN,AT$320,FALSE))-6),'csapat-ranglista'!$A:$FP,AT$321,FALSE)/8,VLOOKUP(VLOOKUP($A239,csapatok!$A:$CN,AT$320,FALSE),'csapat-ranglista'!$A:$FP,AT$321,FALSE)/4),0)</f>
        <v>0</v>
      </c>
      <c r="AU239" s="223">
        <f>IFERROR(IF(RIGHT(VLOOKUP($A239,csapatok!$A:$CN,AU$320,FALSE),5)="Csere",VLOOKUP(LEFT(VLOOKUP($A239,csapatok!$A:$CN,AU$320,FALSE),LEN(VLOOKUP($A239,csapatok!$A:$CN,AU$320,FALSE))-6),'csapat-ranglista'!$A:$FP,AU$321,FALSE)/8,VLOOKUP(VLOOKUP($A239,csapatok!$A:$CN,AU$320,FALSE),'csapat-ranglista'!$A:$FP,AU$321,FALSE)/4),0)</f>
        <v>0</v>
      </c>
      <c r="AV239" s="223">
        <f>IFERROR(IF(RIGHT(VLOOKUP($A239,csapatok!$A:$CN,AV$320,FALSE),5)="Csere",VLOOKUP(LEFT(VLOOKUP($A239,csapatok!$A:$CN,AV$320,FALSE),LEN(VLOOKUP($A239,csapatok!$A:$CN,AV$320,FALSE))-6),'csapat-ranglista'!$A:$FP,AV$321,FALSE)/8,VLOOKUP(VLOOKUP($A239,csapatok!$A:$CN,AV$320,FALSE),'csapat-ranglista'!$A:$FP,AV$321,FALSE)/4),0)</f>
        <v>0</v>
      </c>
      <c r="AW239" s="223">
        <f>IFERROR(IF(RIGHT(VLOOKUP($A239,csapatok!$A:$CN,AW$320,FALSE),5)="Csere",VLOOKUP(LEFT(VLOOKUP($A239,csapatok!$A:$CN,AW$320,FALSE),LEN(VLOOKUP($A239,csapatok!$A:$CN,AW$320,FALSE))-6),'csapat-ranglista'!$A:$FP,AW$321,FALSE)/8,VLOOKUP(VLOOKUP($A239,csapatok!$A:$CN,AW$320,FALSE),'csapat-ranglista'!$A:$FP,AW$321,FALSE)/4),0)</f>
        <v>0</v>
      </c>
      <c r="AX239" s="223">
        <f>IFERROR(IF(RIGHT(VLOOKUP($A239,csapatok!$A:$CN,AX$320,FALSE),5)="Csere",VLOOKUP(LEFT(VLOOKUP($A239,csapatok!$A:$CN,AX$320,FALSE),LEN(VLOOKUP($A239,csapatok!$A:$CN,AX$320,FALSE))-6),'csapat-ranglista'!$A:$FP,AX$321,FALSE)/8,VLOOKUP(VLOOKUP($A239,csapatok!$A:$CN,AX$320,FALSE),'csapat-ranglista'!$A:$FP,AX$321,FALSE)/4),0)</f>
        <v>0</v>
      </c>
      <c r="AY239" s="223">
        <f>IFERROR(IF(RIGHT(VLOOKUP($A239,csapatok!$A:$NN,AY$320,FALSE),5)="Csere",VLOOKUP(LEFT(VLOOKUP($A239,csapatok!$A:$NN,AY$320,FALSE),LEN(VLOOKUP($A239,csapatok!$A:$NN,AY$320,FALSE))-6),'csapat-ranglista'!$A:$FP,AY$321,FALSE)/8,VLOOKUP(VLOOKUP($A239,csapatok!$A:$NN,AY$320,FALSE),'csapat-ranglista'!$A:$FP,AY$321,FALSE)/4),0)</f>
        <v>0</v>
      </c>
      <c r="AZ239" s="223">
        <f>IFERROR(IF(RIGHT(VLOOKUP($A239,csapatok!$A:$NN,AZ$320,FALSE),5)="Csere",VLOOKUP(LEFT(VLOOKUP($A239,csapatok!$A:$NN,AZ$320,FALSE),LEN(VLOOKUP($A239,csapatok!$A:$NN,AZ$320,FALSE))-6),'csapat-ranglista'!$A:$FP,AZ$321,FALSE)/8,VLOOKUP(VLOOKUP($A239,csapatok!$A:$NN,AZ$320,FALSE),'csapat-ranglista'!$A:$FP,AZ$321,FALSE)/4),0)</f>
        <v>0</v>
      </c>
      <c r="BA239" s="223">
        <f>IFERROR(IF(RIGHT(VLOOKUP($A239,csapatok!$A:$NN,BA$320,FALSE),5)="Csere",VLOOKUP(LEFT(VLOOKUP($A239,csapatok!$A:$NN,BA$320,FALSE),LEN(VLOOKUP($A239,csapatok!$A:$NN,BA$320,FALSE))-6),'csapat-ranglista'!$A:$FP,BA$321,FALSE)/8,VLOOKUP(VLOOKUP($A239,csapatok!$A:$NN,BA$320,FALSE),'csapat-ranglista'!$A:$FP,BA$321,FALSE)/4),0)</f>
        <v>0</v>
      </c>
      <c r="BB239" s="223">
        <f>IFERROR(IF(RIGHT(VLOOKUP($A239,csapatok!$A:$NN,BB$320,FALSE),5)="Csere",VLOOKUP(LEFT(VLOOKUP($A239,csapatok!$A:$NN,BB$320,FALSE),LEN(VLOOKUP($A239,csapatok!$A:$NN,BB$320,FALSE))-6),'csapat-ranglista'!$A:$FP,BB$321,FALSE)/8,VLOOKUP(VLOOKUP($A239,csapatok!$A:$NN,BB$320,FALSE),'csapat-ranglista'!$A:$FP,BB$321,FALSE)/4),0)</f>
        <v>0</v>
      </c>
      <c r="BC239" s="224">
        <f>versenyek!$ES$11*IFERROR(VLOOKUP(VLOOKUP($A239,versenyek!ER:ET,3,FALSE),szabalyok!$A$16:$B$23,2,FALSE)/4,0)</f>
        <v>0</v>
      </c>
      <c r="BD239" s="224">
        <f>versenyek!$EV$11*IFERROR(VLOOKUP(VLOOKUP($A239,versenyek!EU:EW,3,FALSE),szabalyok!$A$16:$B$23,2,FALSE)/4,0)</f>
        <v>0</v>
      </c>
      <c r="BE239" s="223">
        <f>IFERROR(IF(RIGHT(VLOOKUP($A239,csapatok!$A:$NN,BE$320,FALSE),5)="Csere",VLOOKUP(LEFT(VLOOKUP($A239,csapatok!$A:$NN,BE$320,FALSE),LEN(VLOOKUP($A239,csapatok!$A:$NN,BE$320,FALSE))-6),'csapat-ranglista'!$A:$FP,BE$321,FALSE)/8,VLOOKUP(VLOOKUP($A239,csapatok!$A:$NN,BE$320,FALSE),'csapat-ranglista'!$A:$FP,BE$321,FALSE)/4),0)</f>
        <v>0</v>
      </c>
      <c r="BF239" s="223">
        <f>IFERROR(IF(RIGHT(VLOOKUP($A239,csapatok!$A:$NN,BF$320,FALSE),5)="Csere",VLOOKUP(LEFT(VLOOKUP($A239,csapatok!$A:$NN,BF$320,FALSE),LEN(VLOOKUP($A239,csapatok!$A:$NN,BF$320,FALSE))-6),'csapat-ranglista'!$A:$FP,BF$321,FALSE)/8,VLOOKUP(VLOOKUP($A239,csapatok!$A:$NN,BF$320,FALSE),'csapat-ranglista'!$A:$FP,BF$321,FALSE)/4),0)</f>
        <v>0</v>
      </c>
      <c r="BG239" s="223">
        <f>IFERROR(IF(RIGHT(VLOOKUP($A239,csapatok!$A:$NN,BG$320,FALSE),5)="Csere",VLOOKUP(LEFT(VLOOKUP($A239,csapatok!$A:$NN,BG$320,FALSE),LEN(VLOOKUP($A239,csapatok!$A:$NN,BG$320,FALSE))-6),'csapat-ranglista'!$A:$FP,BG$321,FALSE)/8,VLOOKUP(VLOOKUP($A239,csapatok!$A:$NN,BG$320,FALSE),'csapat-ranglista'!$A:$FP,BG$321,FALSE)/4),0)</f>
        <v>0</v>
      </c>
      <c r="BH239" s="223">
        <f>IFERROR(IF(RIGHT(VLOOKUP($A239,csapatok!$A:$NN,BH$320,FALSE),5)="Csere",VLOOKUP(LEFT(VLOOKUP($A239,csapatok!$A:$NN,BH$320,FALSE),LEN(VLOOKUP($A239,csapatok!$A:$NN,BH$320,FALSE))-6),'csapat-ranglista'!$A:$FP,BH$321,FALSE)/8,VLOOKUP(VLOOKUP($A239,csapatok!$A:$NN,BH$320,FALSE),'csapat-ranglista'!$A:$FP,BH$321,FALSE)/4),0)</f>
        <v>0</v>
      </c>
      <c r="BI239" s="223">
        <f>IFERROR(IF(RIGHT(VLOOKUP($A239,csapatok!$A:$NN,BI$320,FALSE),5)="Csere",VLOOKUP(LEFT(VLOOKUP($A239,csapatok!$A:$NN,BI$320,FALSE),LEN(VLOOKUP($A239,csapatok!$A:$NN,BI$320,FALSE))-6),'csapat-ranglista'!$A:$FP,BI$321,FALSE)/8,VLOOKUP(VLOOKUP($A239,csapatok!$A:$NN,BI$320,FALSE),'csapat-ranglista'!$A:$FP,BI$321,FALSE)/4),0)</f>
        <v>0</v>
      </c>
      <c r="BJ239" s="223">
        <f>IFERROR(IF(RIGHT(VLOOKUP($A239,csapatok!$A:$NN,BJ$320,FALSE),5)="Csere",VLOOKUP(LEFT(VLOOKUP($A239,csapatok!$A:$NN,BJ$320,FALSE),LEN(VLOOKUP($A239,csapatok!$A:$NN,BJ$320,FALSE))-6),'csapat-ranglista'!$A:$FP,BJ$321,FALSE)/8,VLOOKUP(VLOOKUP($A239,csapatok!$A:$NN,BJ$320,FALSE),'csapat-ranglista'!$A:$FP,BJ$321,FALSE)/4),0)</f>
        <v>0</v>
      </c>
      <c r="BK239" s="223">
        <f>IFERROR(IF(RIGHT(VLOOKUP($A239,csapatok!$A:$NN,BK$320,FALSE),5)="Csere",VLOOKUP(LEFT(VLOOKUP($A239,csapatok!$A:$NN,BK$320,FALSE),LEN(VLOOKUP($A239,csapatok!$A:$NN,BK$320,FALSE))-6),'csapat-ranglista'!$A:$FP,BK$321,FALSE)/8,VLOOKUP(VLOOKUP($A239,csapatok!$A:$NN,BK$320,FALSE),'csapat-ranglista'!$A:$FP,BK$321,FALSE)/4),0)</f>
        <v>0</v>
      </c>
      <c r="BL239" s="223">
        <f>IFERROR(IF(RIGHT(VLOOKUP($A239,csapatok!$A:$NN,BL$320,FALSE),5)="Csere",VLOOKUP(LEFT(VLOOKUP($A239,csapatok!$A:$NN,BL$320,FALSE),LEN(VLOOKUP($A239,csapatok!$A:$NN,BL$320,FALSE))-6),'csapat-ranglista'!$A:$FP,BL$321,FALSE)/8,VLOOKUP(VLOOKUP($A239,csapatok!$A:$NN,BL$320,FALSE),'csapat-ranglista'!$A:$FP,BL$321,FALSE)/4),0)</f>
        <v>0</v>
      </c>
      <c r="BM239" s="223">
        <f>IFERROR(IF(RIGHT(VLOOKUP($A239,csapatok!$A:$NN,BM$320,FALSE),5)="Csere",VLOOKUP(LEFT(VLOOKUP($A239,csapatok!$A:$NN,BM$320,FALSE),LEN(VLOOKUP($A239,csapatok!$A:$NN,BM$320,FALSE))-6),'csapat-ranglista'!$A:$FP,BM$321,FALSE)/8,VLOOKUP(VLOOKUP($A239,csapatok!$A:$NN,BM$320,FALSE),'csapat-ranglista'!$A:$FP,BM$321,FALSE)/4),0)</f>
        <v>0</v>
      </c>
      <c r="BN239" s="223">
        <f>IFERROR(IF(RIGHT(VLOOKUP($A239,csapatok!$A:$NN,BN$320,FALSE),5)="Csere",VLOOKUP(LEFT(VLOOKUP($A239,csapatok!$A:$NN,BN$320,FALSE),LEN(VLOOKUP($A239,csapatok!$A:$NN,BN$320,FALSE))-6),'csapat-ranglista'!$A:$FP,BN$321,FALSE)/8,VLOOKUP(VLOOKUP($A239,csapatok!$A:$NN,BN$320,FALSE),'csapat-ranglista'!$A:$FP,BN$321,FALSE)/4),0)</f>
        <v>0</v>
      </c>
      <c r="BO239" s="223">
        <f>IFERROR(IF(RIGHT(VLOOKUP($A239,csapatok!$A:$NN,BO$320,FALSE),5)="Csere",VLOOKUP(LEFT(VLOOKUP($A239,csapatok!$A:$NN,BO$320,FALSE),LEN(VLOOKUP($A239,csapatok!$A:$NN,BO$320,FALSE))-6),'csapat-ranglista'!$A:$FP,BO$321,FALSE)/8,VLOOKUP(VLOOKUP($A239,csapatok!$A:$NN,BO$320,FALSE),'csapat-ranglista'!$A:$FP,BO$321,FALSE)/4),0)</f>
        <v>0</v>
      </c>
      <c r="BP239" s="223">
        <f>IFERROR(IF(RIGHT(VLOOKUP($A239,csapatok!$A:$NN,BP$320,FALSE),5)="Csere",VLOOKUP(LEFT(VLOOKUP($A239,csapatok!$A:$NN,BP$320,FALSE),LEN(VLOOKUP($A239,csapatok!$A:$NN,BP$320,FALSE))-6),'csapat-ranglista'!$A:$FP,BP$321,FALSE)/8,VLOOKUP(VLOOKUP($A239,csapatok!$A:$NN,BP$320,FALSE),'csapat-ranglista'!$A:$FP,BP$321,FALSE)/4),0)</f>
        <v>0</v>
      </c>
      <c r="BQ239" s="223">
        <f>IFERROR(IF(RIGHT(VLOOKUP($A239,csapatok!$A:$NN,BQ$320,FALSE),5)="Csere",VLOOKUP(LEFT(VLOOKUP($A239,csapatok!$A:$NN,BQ$320,FALSE),LEN(VLOOKUP($A239,csapatok!$A:$NN,BQ$320,FALSE))-6),'csapat-ranglista'!$A:$FP,BQ$321,FALSE)/8,VLOOKUP(VLOOKUP($A239,csapatok!$A:$NN,BQ$320,FALSE),'csapat-ranglista'!$A:$FP,BQ$321,FALSE)/4),0)</f>
        <v>0</v>
      </c>
      <c r="BR239" s="223">
        <f>IFERROR(IF(RIGHT(VLOOKUP($A239,csapatok!$A:$NN,BR$320,FALSE),5)="Csere",VLOOKUP(LEFT(VLOOKUP($A239,csapatok!$A:$NN,BR$320,FALSE),LEN(VLOOKUP($A239,csapatok!$A:$NN,BR$320,FALSE))-6),'csapat-ranglista'!$A:$FP,BR$321,FALSE)/8,VLOOKUP(VLOOKUP($A239,csapatok!$A:$NN,BR$320,FALSE),'csapat-ranglista'!$A:$FP,BR$321,FALSE)/4),0)</f>
        <v>0</v>
      </c>
      <c r="BS239" s="223">
        <f>IFERROR(IF(RIGHT(VLOOKUP($A239,csapatok!$A:$NN,BS$320,FALSE),5)="Csere",VLOOKUP(LEFT(VLOOKUP($A239,csapatok!$A:$NN,BS$320,FALSE),LEN(VLOOKUP($A239,csapatok!$A:$NN,BS$320,FALSE))-6),'csapat-ranglista'!$A:$FP,BS$321,FALSE)/8,VLOOKUP(VLOOKUP($A239,csapatok!$A:$NN,BS$320,FALSE),'csapat-ranglista'!$A:$FP,BS$321,FALSE)/4),0)</f>
        <v>0</v>
      </c>
      <c r="BT239" s="223">
        <f>IFERROR(IF(RIGHT(VLOOKUP($A239,csapatok!$A:$NN,BT$320,FALSE),5)="Csere",VLOOKUP(LEFT(VLOOKUP($A239,csapatok!$A:$NN,BT$320,FALSE),LEN(VLOOKUP($A239,csapatok!$A:$NN,BT$320,FALSE))-6),'csapat-ranglista'!$A:$FP,BT$321,FALSE)/8,VLOOKUP(VLOOKUP($A239,csapatok!$A:$NN,BT$320,FALSE),'csapat-ranglista'!$A:$FP,BT$321,FALSE)/4),0)</f>
        <v>0</v>
      </c>
      <c r="BU239" s="223">
        <f>IFERROR(IF(RIGHT(VLOOKUP($A239,csapatok!$A:$NN,BU$320,FALSE),5)="Csere",VLOOKUP(LEFT(VLOOKUP($A239,csapatok!$A:$NN,BU$320,FALSE),LEN(VLOOKUP($A239,csapatok!$A:$NN,BU$320,FALSE))-6),'csapat-ranglista'!$A:$FP,BU$321,FALSE)/8,VLOOKUP(VLOOKUP($A239,csapatok!$A:$NN,BU$320,FALSE),'csapat-ranglista'!$A:$FP,BU$321,FALSE)/4),0)</f>
        <v>0</v>
      </c>
      <c r="BV239" s="223">
        <f>IFERROR(IF(RIGHT(VLOOKUP($A239,csapatok!$A:$NN,BV$320,FALSE),5)="Csere",VLOOKUP(LEFT(VLOOKUP($A239,csapatok!$A:$NN,BV$320,FALSE),LEN(VLOOKUP($A239,csapatok!$A:$NN,BV$320,FALSE))-6),'csapat-ranglista'!$A:$FP,BV$321,FALSE)/8,VLOOKUP(VLOOKUP($A239,csapatok!$A:$NN,BV$320,FALSE),'csapat-ranglista'!$A:$FP,BV$321,FALSE)/4),0)</f>
        <v>0</v>
      </c>
      <c r="BW239" s="223">
        <f>IFERROR(IF(RIGHT(VLOOKUP($A239,csapatok!$A:$NN,BW$320,FALSE),5)="Csere",VLOOKUP(LEFT(VLOOKUP($A239,csapatok!$A:$NN,BW$320,FALSE),LEN(VLOOKUP($A239,csapatok!$A:$NN,BW$320,FALSE))-6),'csapat-ranglista'!$A:$FP,BW$321,FALSE)/8,VLOOKUP(VLOOKUP($A239,csapatok!$A:$NN,BW$320,FALSE),'csapat-ranglista'!$A:$FP,BW$321,FALSE)/4),0)</f>
        <v>0</v>
      </c>
      <c r="BX239" s="223">
        <f>IFERROR(IF(RIGHT(VLOOKUP($A239,csapatok!$A:$NN,BX$320,FALSE),5)="Csere",VLOOKUP(LEFT(VLOOKUP($A239,csapatok!$A:$NN,BX$320,FALSE),LEN(VLOOKUP($A239,csapatok!$A:$NN,BX$320,FALSE))-6),'csapat-ranglista'!$A:$FP,BX$321,FALSE)/8,VLOOKUP(VLOOKUP($A239,csapatok!$A:$NN,BX$320,FALSE),'csapat-ranglista'!$A:$FP,BX$321,FALSE)/4),0)</f>
        <v>0</v>
      </c>
      <c r="BY239" s="223">
        <f>IFERROR(IF(RIGHT(VLOOKUP($A239,csapatok!$A:$NN,BY$320,FALSE),5)="Csere",VLOOKUP(LEFT(VLOOKUP($A239,csapatok!$A:$NN,BY$320,FALSE),LEN(VLOOKUP($A239,csapatok!$A:$NN,BY$320,FALSE))-6),'csapat-ranglista'!$A:$FP,BY$321,FALSE)/8,VLOOKUP(VLOOKUP($A239,csapatok!$A:$NN,BY$320,FALSE),'csapat-ranglista'!$A:$FP,BY$321,FALSE)/4),0)</f>
        <v>0</v>
      </c>
      <c r="BZ239" s="223">
        <f>IFERROR(IF(RIGHT(VLOOKUP($A239,csapatok!$A:$NN,BZ$320,FALSE),5)="Csere",VLOOKUP(LEFT(VLOOKUP($A239,csapatok!$A:$NN,BZ$320,FALSE),LEN(VLOOKUP($A239,csapatok!$A:$NN,BZ$320,FALSE))-6),'csapat-ranglista'!$A:$FP,BZ$321,FALSE)/8,VLOOKUP(VLOOKUP($A239,csapatok!$A:$NN,BZ$320,FALSE),'csapat-ranglista'!$A:$FP,BZ$321,FALSE)/4),0)</f>
        <v>0</v>
      </c>
      <c r="CA239" s="223">
        <f>IFERROR(IF(RIGHT(VLOOKUP($A239,csapatok!$A:$NN,CA$320,FALSE),5)="Csere",VLOOKUP(LEFT(VLOOKUP($A239,csapatok!$A:$NN,CA$320,FALSE),LEN(VLOOKUP($A239,csapatok!$A:$NN,CA$320,FALSE))-6),'csapat-ranglista'!$A:$FP,CA$321,FALSE)/8,VLOOKUP(VLOOKUP($A239,csapatok!$A:$NN,CA$320,FALSE),'csapat-ranglista'!$A:$FP,CA$321,FALSE)/4),0)</f>
        <v>0</v>
      </c>
      <c r="CB239" s="223">
        <f>IFERROR(IF(RIGHT(VLOOKUP($A239,csapatok!$A:$NN,CB$320,FALSE),5)="Csere",VLOOKUP(LEFT(VLOOKUP($A239,csapatok!$A:$NN,CB$320,FALSE),LEN(VLOOKUP($A239,csapatok!$A:$NN,CB$320,FALSE))-6),'csapat-ranglista'!$A:$FP,CB$321,FALSE)/8,VLOOKUP(VLOOKUP($A239,csapatok!$A:$NN,CB$320,FALSE),'csapat-ranglista'!$A:$FP,CB$321,FALSE)/4),0)</f>
        <v>0</v>
      </c>
      <c r="CC239" s="223">
        <f>IFERROR(IF(RIGHT(VLOOKUP($A239,csapatok!$A:$NN,CC$320,FALSE),5)="Csere",VLOOKUP(LEFT(VLOOKUP($A239,csapatok!$A:$NN,CC$320,FALSE),LEN(VLOOKUP($A239,csapatok!$A:$NN,CC$320,FALSE))-6),'csapat-ranglista'!$A:$FP,CC$321,FALSE)/8,VLOOKUP(VLOOKUP($A239,csapatok!$A:$NN,CC$320,FALSE),'csapat-ranglista'!$A:$FP,CC$321,FALSE)/4),0)</f>
        <v>0</v>
      </c>
      <c r="CD239" s="223">
        <f>IFERROR(IF(RIGHT(VLOOKUP($A239,csapatok!$A:$NN,CD$320,FALSE),5)="Csere",VLOOKUP(LEFT(VLOOKUP($A239,csapatok!$A:$NN,CD$320,FALSE),LEN(VLOOKUP($A239,csapatok!$A:$NN,CD$320,FALSE))-6),'csapat-ranglista'!$A:$FP,CD$321,FALSE)/8,VLOOKUP(VLOOKUP($A239,csapatok!$A:$NN,CD$320,FALSE),'csapat-ranglista'!$A:$FP,CD$321,FALSE)/4),0)</f>
        <v>0</v>
      </c>
      <c r="CE239" s="223">
        <f>IFERROR(IF(RIGHT(VLOOKUP($A239,csapatok!$A:$NN,CE$320,FALSE),5)="Csere",VLOOKUP(LEFT(VLOOKUP($A239,csapatok!$A:$NN,CE$320,FALSE),LEN(VLOOKUP($A239,csapatok!$A:$NN,CE$320,FALSE))-6),'csapat-ranglista'!$A:$FP,CE$321,FALSE)/8,VLOOKUP(VLOOKUP($A239,csapatok!$A:$NN,CE$320,FALSE),'csapat-ranglista'!$A:$FP,CE$321,FALSE)/4),0)</f>
        <v>0</v>
      </c>
      <c r="CF239" s="223">
        <f>IFERROR(IF(RIGHT(VLOOKUP($A239,csapatok!$A:$NN,CF$320,FALSE),5)="Csere",VLOOKUP(LEFT(VLOOKUP($A239,csapatok!$A:$NN,CF$320,FALSE),LEN(VLOOKUP($A239,csapatok!$A:$NN,CF$320,FALSE))-6),'csapat-ranglista'!$A:$FP,CF$321,FALSE)/8,VLOOKUP(VLOOKUP($A239,csapatok!$A:$NN,CF$320,FALSE),'csapat-ranglista'!$A:$FP,CF$321,FALSE)/4),0)</f>
        <v>0</v>
      </c>
      <c r="CG239" s="223">
        <f>IFERROR(IF(RIGHT(VLOOKUP($A239,csapatok!$A:$NN,CG$320,FALSE),5)="Csere",VLOOKUP(LEFT(VLOOKUP($A239,csapatok!$A:$NN,CG$320,FALSE),LEN(VLOOKUP($A239,csapatok!$A:$NN,CG$320,FALSE))-6),'csapat-ranglista'!$A:$FP,CG$321,FALSE)/8,VLOOKUP(VLOOKUP($A239,csapatok!$A:$NN,CG$320,FALSE),'csapat-ranglista'!$A:$FP,CG$321,FALSE)/4),0)</f>
        <v>0</v>
      </c>
      <c r="CH239" s="223">
        <f>IFERROR(IF(RIGHT(VLOOKUP($A239,csapatok!$A:$NN,CH$320,FALSE),5)="Csere",VLOOKUP(LEFT(VLOOKUP($A239,csapatok!$A:$NN,CH$320,FALSE),LEN(VLOOKUP($A239,csapatok!$A:$NN,CH$320,FALSE))-6),'csapat-ranglista'!$A:$FP,CH$321,FALSE)/8,VLOOKUP(VLOOKUP($A239,csapatok!$A:$NN,CH$320,FALSE),'csapat-ranglista'!$A:$FP,CH$321,FALSE)/4),0)</f>
        <v>0</v>
      </c>
      <c r="CI239" s="223">
        <f>IFERROR(IF(RIGHT(VLOOKUP($A239,csapatok!$A:$NN,CI$320,FALSE),5)="Csere",VLOOKUP(LEFT(VLOOKUP($A239,csapatok!$A:$NN,CI$320,FALSE),LEN(VLOOKUP($A239,csapatok!$A:$NN,CI$320,FALSE))-6),'csapat-ranglista'!$A:$FP,CI$321,FALSE)/8,VLOOKUP(VLOOKUP($A239,csapatok!$A:$NN,CI$320,FALSE),'csapat-ranglista'!$A:$FP,CI$321,FALSE)/4),0)</f>
        <v>0</v>
      </c>
      <c r="CJ239" s="224">
        <f>versenyek!$IQ$11*IFERROR(VLOOKUP(VLOOKUP($A239,versenyek!IP:IR,3,FALSE),szabalyok!$A$16:$B$23,2,FALSE)/4,0)</f>
        <v>0</v>
      </c>
      <c r="CK239" s="224">
        <f>versenyek!$IT$11*IFERROR(VLOOKUP(VLOOKUP($A239,versenyek!IS:IU,3,FALSE),szabalyok!$A$16:$B$23,2,FALSE)/4,0)</f>
        <v>0</v>
      </c>
      <c r="CL239" s="223">
        <f>IFERROR(IF(RIGHT(VLOOKUP($A239,csapatok!$A:$NN,CL$320,FALSE),5)="Csere",VLOOKUP(LEFT(VLOOKUP($A239,csapatok!$A:$NN,CL$320,FALSE),LEN(VLOOKUP($A239,csapatok!$A:$NN,CL$320,FALSE))-6),'csapat-ranglista'!$A:$FP,CL$321,FALSE)/8,VLOOKUP(VLOOKUP($A239,csapatok!$A:$NN,CL$320,FALSE),'csapat-ranglista'!$A:$FP,CL$321,FALSE)/4),0)</f>
        <v>0</v>
      </c>
      <c r="CM239" s="223">
        <f>IFERROR(IF(RIGHT(VLOOKUP($A239,csapatok!$A:$NN,CM$320,FALSE),5)="Csere",VLOOKUP(LEFT(VLOOKUP($A239,csapatok!$A:$NN,CM$320,FALSE),LEN(VLOOKUP($A239,csapatok!$A:$NN,CM$320,FALSE))-6),'csapat-ranglista'!$A:$FP,CM$321,FALSE)/8,VLOOKUP(VLOOKUP($A239,csapatok!$A:$NN,CM$320,FALSE),'csapat-ranglista'!$A:$FP,CM$321,FALSE)/4),0)</f>
        <v>0</v>
      </c>
      <c r="CN239" s="223">
        <f>IFERROR(IF(RIGHT(VLOOKUP($A239,csapatok!$A:$NN,CN$320,FALSE),5)="Csere",VLOOKUP(LEFT(VLOOKUP($A239,csapatok!$A:$NN,CN$320,FALSE),LEN(VLOOKUP($A239,csapatok!$A:$NN,CN$320,FALSE))-6),'csapat-ranglista'!$A:$FP,CN$321,FALSE)/8,VLOOKUP(VLOOKUP($A239,csapatok!$A:$NN,CN$320,FALSE),'csapat-ranglista'!$A:$FP,CN$321,FALSE)/4),0)</f>
        <v>0</v>
      </c>
      <c r="CO239" s="223">
        <f>IFERROR(IF(RIGHT(VLOOKUP($A239,csapatok!$A:$NN,CO$320,FALSE),5)="Csere",VLOOKUP(LEFT(VLOOKUP($A239,csapatok!$A:$NN,CO$320,FALSE),LEN(VLOOKUP($A239,csapatok!$A:$NN,CO$320,FALSE))-6),'csapat-ranglista'!$A:$FP,CO$321,FALSE)/8,VLOOKUP(VLOOKUP($A239,csapatok!$A:$NN,CO$320,FALSE),'csapat-ranglista'!$A:$FP,CO$321,FALSE)/4),0)</f>
        <v>0</v>
      </c>
      <c r="CP239" s="223">
        <f>IFERROR(IF(RIGHT(VLOOKUP($A239,csapatok!$A:$NN,CP$320,FALSE),5)="Csere",VLOOKUP(LEFT(VLOOKUP($A239,csapatok!$A:$NN,CP$320,FALSE),LEN(VLOOKUP($A239,csapatok!$A:$NN,CP$320,FALSE))-6),'csapat-ranglista'!$A:$FP,CP$321,FALSE)/8,VLOOKUP(VLOOKUP($A239,csapatok!$A:$NN,CP$320,FALSE),'csapat-ranglista'!$A:$FP,CP$321,FALSE)/4),0)</f>
        <v>0</v>
      </c>
      <c r="CQ239" s="223">
        <f>IFERROR(IF(RIGHT(VLOOKUP($A239,csapatok!$A:$NN,CQ$320,FALSE),5)="Csere",VLOOKUP(LEFT(VLOOKUP($A239,csapatok!$A:$NN,CQ$320,FALSE),LEN(VLOOKUP($A239,csapatok!$A:$NN,CQ$320,FALSE))-6),'csapat-ranglista'!$A:$FP,CQ$321,FALSE)/8,VLOOKUP(VLOOKUP($A239,csapatok!$A:$NN,CQ$320,FALSE),'csapat-ranglista'!$A:$FP,CQ$321,FALSE)/4),0)</f>
        <v>0</v>
      </c>
      <c r="CR239" s="223">
        <f>IFERROR(IF(RIGHT(VLOOKUP($A239,csapatok!$A:$NN,CR$320,FALSE),5)="Csere",VLOOKUP(LEFT(VLOOKUP($A239,csapatok!$A:$NN,CR$320,FALSE),LEN(VLOOKUP($A239,csapatok!$A:$NN,CR$320,FALSE))-6),'csapat-ranglista'!$A:$FP,CR$321,FALSE)/8,VLOOKUP(VLOOKUP($A239,csapatok!$A:$NN,CR$320,FALSE),'csapat-ranglista'!$A:$FP,CR$321,FALSE)/4),0)</f>
        <v>0</v>
      </c>
      <c r="CS239" s="223">
        <f>IFERROR(IF(RIGHT(VLOOKUP($A239,csapatok!$A:$NN,CS$320,FALSE),5)="Csere",VLOOKUP(LEFT(VLOOKUP($A239,csapatok!$A:$NN,CS$320,FALSE),LEN(VLOOKUP($A239,csapatok!$A:$NN,CS$320,FALSE))-6),'csapat-ranglista'!$A:$FP,CS$321,FALSE)/8,VLOOKUP(VLOOKUP($A239,csapatok!$A:$NN,CS$320,FALSE),'csapat-ranglista'!$A:$FP,CS$321,FALSE)/4),0)</f>
        <v>0</v>
      </c>
      <c r="CT239" s="223">
        <f>IFERROR(IF(RIGHT(VLOOKUP($A239,csapatok!$A:$NN,CT$320,FALSE),5)="Csere",VLOOKUP(LEFT(VLOOKUP($A239,csapatok!$A:$NN,CT$320,FALSE),LEN(VLOOKUP($A239,csapatok!$A:$NN,CT$320,FALSE))-6),'csapat-ranglista'!$A:$FP,CT$321,FALSE)/8,VLOOKUP(VLOOKUP($A239,csapatok!$A:$NN,CT$320,FALSE),'csapat-ranglista'!$A:$FP,CT$321,FALSE)/4),0)</f>
        <v>0</v>
      </c>
      <c r="CU239" s="223">
        <f>IFERROR(IF(RIGHT(VLOOKUP($A239,csapatok!$A:$NN,CU$320,FALSE),5)="Csere",VLOOKUP(LEFT(VLOOKUP($A239,csapatok!$A:$NN,CU$320,FALSE),LEN(VLOOKUP($A239,csapatok!$A:$NN,CU$320,FALSE))-6),'csapat-ranglista'!$A:$FP,CU$321,FALSE)/8,VLOOKUP(VLOOKUP($A239,csapatok!$A:$NN,CU$320,FALSE),'csapat-ranglista'!$A:$FP,CU$321,FALSE)/4),0)</f>
        <v>0</v>
      </c>
      <c r="CV239" s="223">
        <f>IFERROR(IF(RIGHT(VLOOKUP($A239,csapatok!$A:$NN,CV$320,FALSE),5)="Csere",VLOOKUP(LEFT(VLOOKUP($A239,csapatok!$A:$NN,CV$320,FALSE),LEN(VLOOKUP($A239,csapatok!$A:$NN,CV$320,FALSE))-6),'csapat-ranglista'!$A:$FP,CV$321,FALSE)/8,VLOOKUP(VLOOKUP($A239,csapatok!$A:$NN,CV$320,FALSE),'csapat-ranglista'!$A:$FP,CV$321,FALSE)/4),0)</f>
        <v>0</v>
      </c>
      <c r="CW239" s="223">
        <f>IFERROR(IF(RIGHT(VLOOKUP($A239,csapatok!$A:$NN,CW$320,FALSE),5)="Csere",VLOOKUP(LEFT(VLOOKUP($A239,csapatok!$A:$NN,CW$320,FALSE),LEN(VLOOKUP($A239,csapatok!$A:$NN,CW$320,FALSE))-6),'csapat-ranglista'!$A:$FP,CW$321,FALSE)/8,VLOOKUP(VLOOKUP($A239,csapatok!$A:$NN,CW$320,FALSE),'csapat-ranglista'!$A:$FP,CW$321,FALSE)/4),0)</f>
        <v>0</v>
      </c>
      <c r="CX239" s="223">
        <f>IFERROR(IF(RIGHT(VLOOKUP($A239,csapatok!$A:$NN,CX$320,FALSE),5)="Csere",VLOOKUP(LEFT(VLOOKUP($A239,csapatok!$A:$NN,CX$320,FALSE),LEN(VLOOKUP($A239,csapatok!$A:$NN,CX$320,FALSE))-6),'csapat-ranglista'!$A:$FP,CX$321,FALSE)/8,VLOOKUP(VLOOKUP($A239,csapatok!$A:$NN,CX$320,FALSE),'csapat-ranglista'!$A:$FP,CX$321,FALSE)/4),0)</f>
        <v>0</v>
      </c>
      <c r="CY239" s="223">
        <f>IFERROR(IF(RIGHT(VLOOKUP($A239,csapatok!$A:$NN,CY$320,FALSE),5)="Csere",VLOOKUP(LEFT(VLOOKUP($A239,csapatok!$A:$NN,CY$320,FALSE),LEN(VLOOKUP($A239,csapatok!$A:$NN,CY$320,FALSE))-6),'csapat-ranglista'!$A:$FP,CY$321,FALSE)/8,VLOOKUP(VLOOKUP($A239,csapatok!$A:$NN,CY$320,FALSE),'csapat-ranglista'!$A:$FP,CY$321,FALSE)/4),0)</f>
        <v>0</v>
      </c>
      <c r="CZ239" s="223">
        <f>IFERROR(IF(RIGHT(VLOOKUP($A239,csapatok!$A:$NN,CZ$320,FALSE),5)="Csere",VLOOKUP(LEFT(VLOOKUP($A239,csapatok!$A:$NN,CZ$320,FALSE),LEN(VLOOKUP($A239,csapatok!$A:$NN,CZ$320,FALSE))-6),'csapat-ranglista'!$A:$FP,CZ$321,FALSE)/8,VLOOKUP(VLOOKUP($A239,csapatok!$A:$NN,CZ$320,FALSE),'csapat-ranglista'!$A:$FP,CZ$321,FALSE)/4),0)</f>
        <v>0</v>
      </c>
      <c r="DA239" s="223">
        <f>IFERROR(IF(RIGHT(VLOOKUP($A239,csapatok!$A:$NN,DA$320,FALSE),5)="Csere",VLOOKUP(LEFT(VLOOKUP($A239,csapatok!$A:$NN,DA$320,FALSE),LEN(VLOOKUP($A239,csapatok!$A:$NN,DA$320,FALSE))-6),'csapat-ranglista'!$A:$FP,DA$321,FALSE)/8,VLOOKUP(VLOOKUP($A239,csapatok!$A:$NN,DA$320,FALSE),'csapat-ranglista'!$A:$FP,DA$321,FALSE)/4),0)</f>
        <v>0</v>
      </c>
      <c r="DB239" s="223">
        <f>IFERROR(IF(RIGHT(VLOOKUP($A239,csapatok!$A:$NN,DB$320,FALSE),5)="Csere",VLOOKUP(LEFT(VLOOKUP($A239,csapatok!$A:$NN,DB$320,FALSE),LEN(VLOOKUP($A239,csapatok!$A:$NN,DB$320,FALSE))-6),'csapat-ranglista'!$A:$FP,DB$321,FALSE)/8,VLOOKUP(VLOOKUP($A239,csapatok!$A:$NN,DB$320,FALSE),'csapat-ranglista'!$A:$FP,DB$321,FALSE)/4),0)</f>
        <v>0</v>
      </c>
      <c r="DC239" s="223">
        <f>IFERROR(IF(RIGHT(VLOOKUP($A239,csapatok!$A:$NN,DC$320,FALSE),5)="Csere",VLOOKUP(LEFT(VLOOKUP($A239,csapatok!$A:$NN,DC$320,FALSE),LEN(VLOOKUP($A239,csapatok!$A:$NN,DC$320,FALSE))-6),'csapat-ranglista'!$A:$FP,DC$321,FALSE)/8,VLOOKUP(VLOOKUP($A239,csapatok!$A:$NN,DC$320,FALSE),'csapat-ranglista'!$A:$FP,DC$321,FALSE)/4),0)</f>
        <v>0</v>
      </c>
      <c r="DD239" s="223">
        <f>IFERROR(IF(RIGHT(VLOOKUP($A239,csapatok!$A:$NN,DD$320,FALSE),5)="Csere",VLOOKUP(LEFT(VLOOKUP($A239,csapatok!$A:$NN,DD$320,FALSE),LEN(VLOOKUP($A239,csapatok!$A:$NN,DD$320,FALSE))-6),'csapat-ranglista'!$A:$FP,DD$321,FALSE)/8,VLOOKUP(VLOOKUP($A239,csapatok!$A:$NN,DD$320,FALSE),'csapat-ranglista'!$A:$FP,DD$321,FALSE)/4),0)</f>
        <v>0</v>
      </c>
      <c r="DE239" s="223">
        <f>IFERROR(IF(RIGHT(VLOOKUP($A239,csapatok!$A:$NN,DE$320,FALSE),5)="Csere",VLOOKUP(LEFT(VLOOKUP($A239,csapatok!$A:$NN,DE$320,FALSE),LEN(VLOOKUP($A239,csapatok!$A:$NN,DE$320,FALSE))-6),'csapat-ranglista'!$A:$FP,DE$321,FALSE)/8,VLOOKUP(VLOOKUP($A239,csapatok!$A:$NN,DE$320,FALSE),'csapat-ranglista'!$A:$FP,DE$321,FALSE)/4),0)</f>
        <v>0</v>
      </c>
      <c r="DF239" s="223">
        <f>IFERROR(IF(RIGHT(VLOOKUP($A239,csapatok!$A:$NN,DF$320,FALSE),5)="Csere",VLOOKUP(LEFT(VLOOKUP($A239,csapatok!$A:$NN,DF$320,FALSE),LEN(VLOOKUP($A239,csapatok!$A:$NN,DF$320,FALSE))-6),'csapat-ranglista'!$A:$FP,DF$321,FALSE)/8,VLOOKUP(VLOOKUP($A239,csapatok!$A:$NN,DF$320,FALSE),'csapat-ranglista'!$A:$FP,DF$321,FALSE)/4),0)</f>
        <v>0</v>
      </c>
      <c r="DG239" s="223">
        <f>IFERROR(IF(RIGHT(VLOOKUP($A239,csapatok!$A:$NN,DG$320,FALSE),5)="Csere",VLOOKUP(LEFT(VLOOKUP($A239,csapatok!$A:$NN,DG$320,FALSE),LEN(VLOOKUP($A239,csapatok!$A:$NN,DG$320,FALSE))-6),'csapat-ranglista'!$A:$FP,DG$321,FALSE)/8,VLOOKUP(VLOOKUP($A239,csapatok!$A:$NN,DG$320,FALSE),'csapat-ranglista'!$A:$FP,DG$321,FALSE)/4),0)</f>
        <v>0</v>
      </c>
      <c r="DH239" s="223">
        <f>IFERROR(IF(RIGHT(VLOOKUP($A239,csapatok!$A:$NN,DH$320,FALSE),5)="Csere",VLOOKUP(LEFT(VLOOKUP($A239,csapatok!$A:$NN,DH$320,FALSE),LEN(VLOOKUP($A239,csapatok!$A:$NN,DH$320,FALSE))-6),'csapat-ranglista'!$A:$FP,DH$321,FALSE)/8,VLOOKUP(VLOOKUP($A239,csapatok!$A:$NN,DH$320,FALSE),'csapat-ranglista'!$A:$FP,DH$321,FALSE)/4),0)</f>
        <v>0</v>
      </c>
      <c r="DI239" s="223">
        <f>IFERROR(IF(RIGHT(VLOOKUP($A239,csapatok!$A:$NN,DI$320,FALSE),5)="Csere",VLOOKUP(LEFT(VLOOKUP($A239,csapatok!$A:$NN,DI$320,FALSE),LEN(VLOOKUP($A239,csapatok!$A:$NN,DI$320,FALSE))-6),'csapat-ranglista'!$A:$FP,DI$321,FALSE)/8,VLOOKUP(VLOOKUP($A239,csapatok!$A:$NN,DI$320,FALSE),'csapat-ranglista'!$A:$FP,DI$321,FALSE)/4),0)</f>
        <v>0</v>
      </c>
      <c r="DJ239" s="223">
        <f>IFERROR(IF(RIGHT(VLOOKUP($A239,csapatok!$A:$NN,DJ$320,FALSE),5)="Csere",VLOOKUP(LEFT(VLOOKUP($A239,csapatok!$A:$NN,DJ$320,FALSE),LEN(VLOOKUP($A239,csapatok!$A:$NN,DJ$320,FALSE))-6),'csapat-ranglista'!$A:$FP,DJ$321,FALSE)/8,VLOOKUP(VLOOKUP($A239,csapatok!$A:$NN,DJ$320,FALSE),'csapat-ranglista'!$A:$FP,DJ$321,FALSE)/4),0)</f>
        <v>0</v>
      </c>
      <c r="DK239" s="223">
        <f>IFERROR(IF(RIGHT(VLOOKUP($A239,csapatok!$A:$NN,DK$320,FALSE),5)="Csere",VLOOKUP(LEFT(VLOOKUP($A239,csapatok!$A:$NN,DK$320,FALSE),LEN(VLOOKUP($A239,csapatok!$A:$NN,DK$320,FALSE))-6),'csapat-ranglista'!$A:$FP,DK$321,FALSE)/8,VLOOKUP(VLOOKUP($A239,csapatok!$A:$NN,DK$320,FALSE),'csapat-ranglista'!$A:$FP,DK$321,FALSE)/4),0)</f>
        <v>0</v>
      </c>
      <c r="DL239" s="223">
        <f>IFERROR(IF(RIGHT(VLOOKUP($A239,csapatok!$A:$NN,DL$320,FALSE),5)="Csere",VLOOKUP(LEFT(VLOOKUP($A239,csapatok!$A:$NN,DL$320,FALSE),LEN(VLOOKUP($A239,csapatok!$A:$NN,DL$320,FALSE))-6),'csapat-ranglista'!$A:$FP,DL$321,FALSE)/8,VLOOKUP(VLOOKUP($A239,csapatok!$A:$NN,DL$320,FALSE),'csapat-ranglista'!$A:$FP,DL$321,FALSE)/4),0)</f>
        <v>0</v>
      </c>
      <c r="DM239" s="223">
        <f>IFERROR(IF(RIGHT(VLOOKUP($A239,csapatok!$A:$NN,DM$320,FALSE),5)="Csere",VLOOKUP(LEFT(VLOOKUP($A239,csapatok!$A:$NN,DM$320,FALSE),LEN(VLOOKUP($A239,csapatok!$A:$NN,DM$320,FALSE))-6),'csapat-ranglista'!$A:$FP,DM$321,FALSE)/8,VLOOKUP(VLOOKUP($A239,csapatok!$A:$NN,DM$320,FALSE),'csapat-ranglista'!$A:$FP,DM$321,FALSE)/4),0)</f>
        <v>0</v>
      </c>
      <c r="DN239" s="223">
        <f>IFERROR(IF(RIGHT(VLOOKUP($A239,csapatok!$A:$NN,DN$320,FALSE),5)="Csere",VLOOKUP(LEFT(VLOOKUP($A239,csapatok!$A:$NN,DN$320,FALSE),LEN(VLOOKUP($A239,csapatok!$A:$NN,DN$320,FALSE))-6),'csapat-ranglista'!$A:$FP,DN$321,FALSE)/8,VLOOKUP(VLOOKUP($A239,csapatok!$A:$NN,DN$320,FALSE),'csapat-ranglista'!$A:$FP,DN$321,FALSE)/4),0)</f>
        <v>0</v>
      </c>
      <c r="DO239" s="224">
        <f>versenyek!$MF$11*IFERROR(VLOOKUP(VLOOKUP($A239,versenyek!ME:MG,3,FALSE),szabalyok!$A$16:$B$23,2,FALSE)/4,0)</f>
        <v>0</v>
      </c>
      <c r="DP239" s="224">
        <f>versenyek!$MI$11*IFERROR(VLOOKUP(VLOOKUP($A239,versenyek!MH:MJ,3,FALSE),szabalyok!$A$16:$B$23,2,FALSE)/4,0)</f>
        <v>0</v>
      </c>
      <c r="DQ239" s="223">
        <f>IFERROR(IF(RIGHT(VLOOKUP($A239,csapatok!$A:$NN,DQ$320,FALSE),5)="Csere",VLOOKUP(LEFT(VLOOKUP($A239,csapatok!$A:$NN,DQ$320,FALSE),LEN(VLOOKUP($A239,csapatok!$A:$NN,DQ$320,FALSE))-6),'csapat-ranglista'!$A:$FP,DQ$321,FALSE)/8,VLOOKUP(VLOOKUP($A239,csapatok!$A:$NN,DQ$320,FALSE),'csapat-ranglista'!$A:$FP,DQ$321,FALSE)/4),0)</f>
        <v>0</v>
      </c>
      <c r="DR239" s="223">
        <f>IFERROR(IF(RIGHT(VLOOKUP($A239,csapatok!$A:$NN,DR$320,FALSE),5)="Csere",VLOOKUP(LEFT(VLOOKUP($A239,csapatok!$A:$NN,DR$320,FALSE),LEN(VLOOKUP($A239,csapatok!$A:$NN,DR$320,FALSE))-6),'csapat-ranglista'!$A:$FP,DR$321,FALSE)/8,VLOOKUP(VLOOKUP($A239,csapatok!$A:$NN,DR$320,FALSE),'csapat-ranglista'!$A:$FP,DR$321,FALSE)/4),0)</f>
        <v>0</v>
      </c>
      <c r="DS239" s="223">
        <f>IFERROR(IF(RIGHT(VLOOKUP($A239,csapatok!$A:$NN,DS$320,FALSE),5)="Csere",VLOOKUP(LEFT(VLOOKUP($A239,csapatok!$A:$NN,DS$320,FALSE),LEN(VLOOKUP($A239,csapatok!$A:$NN,DS$320,FALSE))-6),'csapat-ranglista'!$A:$FP,DS$321,FALSE)/8,VLOOKUP(VLOOKUP($A239,csapatok!$A:$NN,DS$320,FALSE),'csapat-ranglista'!$A:$FP,DS$321,FALSE)/4),0)</f>
        <v>0</v>
      </c>
      <c r="DT239" s="223">
        <f>IFERROR(IF(RIGHT(VLOOKUP($A239,csapatok!$A:$NN,DT$320,FALSE),5)="Csere",VLOOKUP(LEFT(VLOOKUP($A239,csapatok!$A:$NN,DT$320,FALSE),LEN(VLOOKUP($A239,csapatok!$A:$NN,DT$320,FALSE))-6),'csapat-ranglista'!$A:$FP,DT$321,FALSE)/8,VLOOKUP(VLOOKUP($A239,csapatok!$A:$NN,DT$320,FALSE),'csapat-ranglista'!$A:$FP,DT$321,FALSE)/4),0)</f>
        <v>0</v>
      </c>
      <c r="DU239" s="223">
        <f>IFERROR(IF(RIGHT(VLOOKUP($A239,csapatok!$A:$NN,DU$320,FALSE),5)="Csere",VLOOKUP(LEFT(VLOOKUP($A239,csapatok!$A:$NN,DU$320,FALSE),LEN(VLOOKUP($A239,csapatok!$A:$NN,DU$320,FALSE))-6),'csapat-ranglista'!$A:$FP,DU$321,FALSE)/8,VLOOKUP(VLOOKUP($A239,csapatok!$A:$NN,DU$320,FALSE),'csapat-ranglista'!$A:$FP,DU$321,FALSE)/4),0)</f>
        <v>0</v>
      </c>
      <c r="DV239" s="223">
        <f>IFERROR(IF(RIGHT(VLOOKUP($A239,csapatok!$A:$NN,DV$320,FALSE),5)="Csere",VLOOKUP(LEFT(VLOOKUP($A239,csapatok!$A:$NN,DV$320,FALSE),LEN(VLOOKUP($A239,csapatok!$A:$NN,DV$320,FALSE))-6),'csapat-ranglista'!$A:$FP,DV$321,FALSE)/8,VLOOKUP(VLOOKUP($A239,csapatok!$A:$NN,DV$320,FALSE),'csapat-ranglista'!$A:$FP,DV$321,FALSE)/4),0)</f>
        <v>0</v>
      </c>
      <c r="DW239" s="223">
        <f>IFERROR(IF(RIGHT(VLOOKUP($A239,csapatok!$A:$NN,DW$320,FALSE),5)="Csere",VLOOKUP(LEFT(VLOOKUP($A239,csapatok!$A:$NN,DW$320,FALSE),LEN(VLOOKUP($A239,csapatok!$A:$NN,DW$320,FALSE))-6),'csapat-ranglista'!$A:$FP,DW$321,FALSE)/8,VLOOKUP(VLOOKUP($A239,csapatok!$A:$NN,DW$320,FALSE),'csapat-ranglista'!$A:$FP,DW$321,FALSE)/4),0)</f>
        <v>0</v>
      </c>
      <c r="DX239" s="223">
        <f>IFERROR(IF(RIGHT(VLOOKUP($A239,csapatok!$A:$NN,DX$320,FALSE),5)="Csere",VLOOKUP(LEFT(VLOOKUP($A239,csapatok!$A:$NN,DX$320,FALSE),LEN(VLOOKUP($A239,csapatok!$A:$NN,DX$320,FALSE))-6),'csapat-ranglista'!$A:$FP,DX$321,FALSE)/8,VLOOKUP(VLOOKUP($A239,csapatok!$A:$NN,DX$320,FALSE),'csapat-ranglista'!$A:$FP,DX$321,FALSE)/4),0)</f>
        <v>0</v>
      </c>
      <c r="DY239" s="223">
        <f>IFERROR(IF(RIGHT(VLOOKUP($A239,csapatok!$A:$NN,DY$320,FALSE),5)="Csere",VLOOKUP(LEFT(VLOOKUP($A239,csapatok!$A:$NN,DY$320,FALSE),LEN(VLOOKUP($A239,csapatok!$A:$NN,DY$320,FALSE))-6),'csapat-ranglista'!$A:$FP,DY$321,FALSE)/8,VLOOKUP(VLOOKUP($A239,csapatok!$A:$NN,DY$320,FALSE),'csapat-ranglista'!$A:$FP,DY$321,FALSE)/4),0)</f>
        <v>0</v>
      </c>
      <c r="DZ239" s="223">
        <f>IFERROR(IF(RIGHT(VLOOKUP($A239,csapatok!$A:$NN,DZ$320,FALSE),5)="Csere",VLOOKUP(LEFT(VLOOKUP($A239,csapatok!$A:$NN,DZ$320,FALSE),LEN(VLOOKUP($A239,csapatok!$A:$NN,DZ$320,FALSE))-6),'csapat-ranglista'!$A:$FP,DZ$321,FALSE)/8,VLOOKUP(VLOOKUP($A239,csapatok!$A:$NN,DZ$320,FALSE),'csapat-ranglista'!$A:$FP,DZ$321,FALSE)/4),0)</f>
        <v>0</v>
      </c>
      <c r="EA239" s="223">
        <f>IFERROR(IF(RIGHT(VLOOKUP($A239,csapatok!$A:$NN,EA$320,FALSE),5)="Csere",VLOOKUP(LEFT(VLOOKUP($A239,csapatok!$A:$NN,EA$320,FALSE),LEN(VLOOKUP($A239,csapatok!$A:$NN,EA$320,FALSE))-6),'csapat-ranglista'!$A:$FP,EA$321,FALSE)/8,VLOOKUP(VLOOKUP($A239,csapatok!$A:$NN,EA$320,FALSE),'csapat-ranglista'!$A:$FP,EA$321,FALSE)/4),0)</f>
        <v>0</v>
      </c>
      <c r="EB239" s="223">
        <f>IFERROR(IF(RIGHT(VLOOKUP($A239,csapatok!$A:$NN,EB$320,FALSE),5)="Csere",VLOOKUP(LEFT(VLOOKUP($A239,csapatok!$A:$NN,EB$320,FALSE),LEN(VLOOKUP($A239,csapatok!$A:$NN,EB$320,FALSE))-6),'csapat-ranglista'!$A:$FP,EB$321,FALSE)/8,VLOOKUP(VLOOKUP($A239,csapatok!$A:$NN,EB$320,FALSE),'csapat-ranglista'!$A:$FP,EB$321,FALSE)/4),0)</f>
        <v>0</v>
      </c>
      <c r="EC239" s="223">
        <f>IFERROR(IF(RIGHT(VLOOKUP($A239,csapatok!$A:$NN,EC$320,FALSE),5)="Csere",VLOOKUP(LEFT(VLOOKUP($A239,csapatok!$A:$NN,EC$320,FALSE),LEN(VLOOKUP($A239,csapatok!$A:$NN,EC$320,FALSE))-6),'csapat-ranglista'!$A:$FP,EC$321,FALSE)/8,VLOOKUP(VLOOKUP($A239,csapatok!$A:$NN,EC$320,FALSE),'csapat-ranglista'!$A:$FP,EC$321,FALSE)/4),0)</f>
        <v>0</v>
      </c>
      <c r="ED239" s="223">
        <f>IFERROR(IF(RIGHT(VLOOKUP($A239,csapatok!$A:$NN,ED$320,FALSE),5)="Csere",VLOOKUP(LEFT(VLOOKUP($A239,csapatok!$A:$NN,ED$320,FALSE),LEN(VLOOKUP($A239,csapatok!$A:$NN,ED$320,FALSE))-6),'csapat-ranglista'!$A:$FP,ED$321,FALSE)/8,VLOOKUP(VLOOKUP($A239,csapatok!$A:$NN,ED$320,FALSE),'csapat-ranglista'!$A:$FP,ED$321,FALSE)/4),0)</f>
        <v>0</v>
      </c>
      <c r="EE239" s="223">
        <f>IFERROR(IF(RIGHT(VLOOKUP($A239,csapatok!$A:$NN,EE$320,FALSE),5)="Csere",VLOOKUP(LEFT(VLOOKUP($A239,csapatok!$A:$NN,EE$320,FALSE),LEN(VLOOKUP($A239,csapatok!$A:$NN,EE$320,FALSE))-6),'csapat-ranglista'!$A:$FP,EE$321,FALSE)/8,VLOOKUP(VLOOKUP($A239,csapatok!$A:$NN,EE$320,FALSE),'csapat-ranglista'!$A:$FP,EE$321,FALSE)/4),0)</f>
        <v>0</v>
      </c>
      <c r="EF239" s="223">
        <f>IFERROR(IF(RIGHT(VLOOKUP($A239,csapatok!$A:$NN,EF$320,FALSE),5)="Csere",VLOOKUP(LEFT(VLOOKUP($A239,csapatok!$A:$NN,EF$320,FALSE),LEN(VLOOKUP($A239,csapatok!$A:$NN,EF$320,FALSE))-6),'csapat-ranglista'!$A:$FP,EF$321,FALSE)/8,VLOOKUP(VLOOKUP($A239,csapatok!$A:$NN,EF$320,FALSE),'csapat-ranglista'!$A:$FP,EF$321,FALSE)/4),0)</f>
        <v>0</v>
      </c>
      <c r="EG239" s="223">
        <f>IFERROR(IF(RIGHT(VLOOKUP($A239,csapatok!$A:$NN,EG$320,FALSE),5)="Csere",VLOOKUP(LEFT(VLOOKUP($A239,csapatok!$A:$NN,EG$320,FALSE),LEN(VLOOKUP($A239,csapatok!$A:$NN,EG$320,FALSE))-6),'csapat-ranglista'!$A:$FP,EG$321,FALSE)/8,VLOOKUP(VLOOKUP($A239,csapatok!$A:$NN,EG$320,FALSE),'csapat-ranglista'!$A:$FP,EG$321,FALSE)/4),0)</f>
        <v>0</v>
      </c>
      <c r="EH239" s="223">
        <f>IFERROR(IF(RIGHT(VLOOKUP($A239,csapatok!$A:$NN,EH$320,FALSE),5)="Csere",VLOOKUP(LEFT(VLOOKUP($A239,csapatok!$A:$NN,EH$320,FALSE),LEN(VLOOKUP($A239,csapatok!$A:$NN,EH$320,FALSE))-6),'csapat-ranglista'!$A:$FP,EH$321,FALSE)/8,VLOOKUP(VLOOKUP($A239,csapatok!$A:$NN,EH$320,FALSE),'csapat-ranglista'!$A:$FP,EH$321,FALSE)/4),0)</f>
        <v>0</v>
      </c>
      <c r="EI239" s="223">
        <f>IFERROR(IF(RIGHT(VLOOKUP($A239,csapatok!$A:$NN,EI$320,FALSE),5)="Csere",VLOOKUP(LEFT(VLOOKUP($A239,csapatok!$A:$NN,EI$320,FALSE),LEN(VLOOKUP($A239,csapatok!$A:$NN,EI$320,FALSE))-6),'csapat-ranglista'!$A:$FP,EI$321,FALSE)/8,VLOOKUP(VLOOKUP($A239,csapatok!$A:$NN,EI$320,FALSE),'csapat-ranglista'!$A:$FP,EI$321,FALSE)/4),0)</f>
        <v>0</v>
      </c>
      <c r="EJ239" s="223">
        <f>IFERROR(IF(RIGHT(VLOOKUP($A239,csapatok!$A:$NN,EJ$320,FALSE),5)="Csere",VLOOKUP(LEFT(VLOOKUP($A239,csapatok!$A:$NN,EJ$320,FALSE),LEN(VLOOKUP($A239,csapatok!$A:$NN,EJ$320,FALSE))-6),'csapat-ranglista'!$A:$FP,EJ$321,FALSE)/8,VLOOKUP(VLOOKUP($A239,csapatok!$A:$NN,EJ$320,FALSE),'csapat-ranglista'!$A:$FP,EJ$321,FALSE)/4),0)</f>
        <v>0</v>
      </c>
      <c r="EK239" s="223">
        <f>IFERROR(IF(RIGHT(VLOOKUP($A239,csapatok!$A:$NN,EK$320,FALSE),5)="Csere",VLOOKUP(LEFT(VLOOKUP($A239,csapatok!$A:$NN,EK$320,FALSE),LEN(VLOOKUP($A239,csapatok!$A:$NN,EK$320,FALSE))-6),'csapat-ranglista'!$A:$FP,EK$321,FALSE)/8,VLOOKUP(VLOOKUP($A239,csapatok!$A:$NN,EK$320,FALSE),'csapat-ranglista'!$A:$FP,EK$321,FALSE)/4),0)</f>
        <v>0</v>
      </c>
      <c r="EL239" s="223">
        <f>IFERROR(IF(RIGHT(VLOOKUP($A239,csapatok!$A:$NN,EL$320,FALSE),5)="Csere",VLOOKUP(LEFT(VLOOKUP($A239,csapatok!$A:$NN,EL$320,FALSE),LEN(VLOOKUP($A239,csapatok!$A:$NN,EL$320,FALSE))-6),'csapat-ranglista'!$A:$FP,EL$321,FALSE)/8,VLOOKUP(VLOOKUP($A239,csapatok!$A:$NN,EL$320,FALSE),'csapat-ranglista'!$A:$FP,EL$321,FALSE)/4),0)</f>
        <v>0</v>
      </c>
      <c r="EM239" s="223">
        <f>IFERROR(IF(RIGHT(VLOOKUP($A239,csapatok!$A:$NN,EM$320,FALSE),5)="Csere",VLOOKUP(LEFT(VLOOKUP($A239,csapatok!$A:$NN,EM$320,FALSE),LEN(VLOOKUP($A239,csapatok!$A:$NN,EM$320,FALSE))-6),'csapat-ranglista'!$A:$FP,EM$321,FALSE)/8,VLOOKUP(VLOOKUP($A239,csapatok!$A:$NN,EM$320,FALSE),'csapat-ranglista'!$A:$FP,EM$321,FALSE)/4),0)</f>
        <v>0</v>
      </c>
      <c r="EN239" s="223">
        <f>IFERROR(IF(RIGHT(VLOOKUP($A239,csapatok!$A:$NN,EN$320,FALSE),5)="Csere",VLOOKUP(LEFT(VLOOKUP($A239,csapatok!$A:$NN,EN$320,FALSE),LEN(VLOOKUP($A239,csapatok!$A:$NN,EN$320,FALSE))-6),'csapat-ranglista'!$A:$FP,EN$321,FALSE)/8,VLOOKUP(VLOOKUP($A239,csapatok!$A:$NN,EN$320,FALSE),'csapat-ranglista'!$A:$FP,EN$321,FALSE)/4),0)</f>
        <v>0</v>
      </c>
      <c r="EO239" s="223">
        <f>IFERROR(IF(RIGHT(VLOOKUP($A239,csapatok!$A:$NN,EO$320,FALSE),5)="Csere",VLOOKUP(LEFT(VLOOKUP($A239,csapatok!$A:$NN,EO$320,FALSE),LEN(VLOOKUP($A239,csapatok!$A:$NN,EO$320,FALSE))-6),'csapat-ranglista'!$A:$FP,EO$321,FALSE)/8,VLOOKUP(VLOOKUP($A239,csapatok!$A:$NN,EO$320,FALSE),'csapat-ranglista'!$A:$FP,EO$321,FALSE)/4),0)</f>
        <v>0</v>
      </c>
      <c r="EP239" s="223">
        <f>IFERROR(IF(RIGHT(VLOOKUP($A239,csapatok!$A:$NN,EP$320,FALSE),5)="Csere",VLOOKUP(LEFT(VLOOKUP($A239,csapatok!$A:$NN,EP$320,FALSE),LEN(VLOOKUP($A239,csapatok!$A:$NN,EP$320,FALSE))-6),'csapat-ranglista'!$A:$FP,EP$321,FALSE)/8,VLOOKUP(VLOOKUP($A239,csapatok!$A:$NN,EP$320,FALSE),'csapat-ranglista'!$A:$FP,EP$321,FALSE)/4),0)</f>
        <v>0</v>
      </c>
      <c r="EQ239" s="223">
        <f>IFERROR(IF(RIGHT(VLOOKUP($A239,csapatok!$A:$NN,EQ$320,FALSE),5)="Csere",VLOOKUP(LEFT(VLOOKUP($A239,csapatok!$A:$NN,EQ$320,FALSE),LEN(VLOOKUP($A239,csapatok!$A:$NN,EQ$320,FALSE))-6),'csapat-ranglista'!$A:$FP,EQ$321,FALSE)/8,VLOOKUP(VLOOKUP($A239,csapatok!$A:$NN,EQ$320,FALSE),'csapat-ranglista'!$A:$FP,EQ$321,FALSE)/4),0)</f>
        <v>0</v>
      </c>
      <c r="ER239" s="223">
        <f>IFERROR(IF(RIGHT(VLOOKUP($A239,csapatok!$A:$NN,ER$320,FALSE),5)="Csere",VLOOKUP(LEFT(VLOOKUP($A239,csapatok!$A:$NN,ER$320,FALSE),LEN(VLOOKUP($A239,csapatok!$A:$NN,ER$320,FALSE))-6),'csapat-ranglista'!$A:$FP,ER$321,FALSE)/8,VLOOKUP(VLOOKUP($A239,csapatok!$A:$NN,ER$320,FALSE),'csapat-ranglista'!$A:$FP,ER$321,FALSE)/4),0)</f>
        <v>0</v>
      </c>
      <c r="ES239" s="223">
        <f>IFERROR(IF(RIGHT(VLOOKUP($A239,csapatok!$A:$NN,ES$320,FALSE),5)="Csere",VLOOKUP(LEFT(VLOOKUP($A239,csapatok!$A:$NN,ES$320,FALSE),LEN(VLOOKUP($A239,csapatok!$A:$NN,ES$320,FALSE))-6),'csapat-ranglista'!$A:$FP,ES$321,FALSE)/8,VLOOKUP(VLOOKUP($A239,csapatok!$A:$NN,ES$320,FALSE),'csapat-ranglista'!$A:$FP,ES$321,FALSE)/4),0)</f>
        <v>0</v>
      </c>
      <c r="ET239" s="223">
        <f>IFERROR(IF(RIGHT(VLOOKUP($A239,csapatok!$A:$NN,ET$320,FALSE),5)="Csere",VLOOKUP(LEFT(VLOOKUP($A239,csapatok!$A:$NN,ET$320,FALSE),LEN(VLOOKUP($A239,csapatok!$A:$NN,ET$320,FALSE))-6),'csapat-ranglista'!$A:$FP,ET$321,FALSE)/8,VLOOKUP(VLOOKUP($A239,csapatok!$A:$NN,ET$320,FALSE),'csapat-ranglista'!$A:$FP,ET$321,FALSE)/4),0)</f>
        <v>0</v>
      </c>
      <c r="EU239" s="223">
        <f>IFERROR(IF(RIGHT(VLOOKUP($A239,csapatok!$A:$NN,EU$320,FALSE),5)="Csere",VLOOKUP(LEFT(VLOOKUP($A239,csapatok!$A:$NN,EU$320,FALSE),LEN(VLOOKUP($A239,csapatok!$A:$NN,EU$320,FALSE))-6),'csapat-ranglista'!$A:$FP,EU$321,FALSE)/8,VLOOKUP(VLOOKUP($A239,csapatok!$A:$NN,EU$320,FALSE),'csapat-ranglista'!$A:$FP,EU$321,FALSE)/4),0)</f>
        <v>0</v>
      </c>
      <c r="EV239" s="223">
        <f>IFERROR(IF(RIGHT(VLOOKUP($A239,csapatok!$A:$NN,EV$320,FALSE),5)="Csere",VLOOKUP(LEFT(VLOOKUP($A239,csapatok!$A:$NN,EV$320,FALSE),LEN(VLOOKUP($A239,csapatok!$A:$NN,EV$320,FALSE))-6),'csapat-ranglista'!$A:$FP,EV$321,FALSE)/8,VLOOKUP(VLOOKUP($A239,csapatok!$A:$NN,EV$320,FALSE),'csapat-ranglista'!$A:$FP,EV$321,FALSE)/4),0)</f>
        <v>0</v>
      </c>
      <c r="EW239" s="223">
        <f>IFERROR(IF(RIGHT(VLOOKUP($A239,csapatok!$A:$NN,EW$320,FALSE),5)="Csere",VLOOKUP(LEFT(VLOOKUP($A239,csapatok!$A:$NN,EW$320,FALSE),LEN(VLOOKUP($A239,csapatok!$A:$NN,EW$320,FALSE))-6),'csapat-ranglista'!$A:$FP,EW$321,FALSE)/8,VLOOKUP(VLOOKUP($A239,csapatok!$A:$NN,EW$320,FALSE),'csapat-ranglista'!$A:$FP,EW$321,FALSE)/4),0)</f>
        <v>0</v>
      </c>
      <c r="EX239" s="223">
        <f>IFERROR(IF(RIGHT(VLOOKUP($A239,csapatok!$A:$NN,EX$320,FALSE),5)="Csere",VLOOKUP(LEFT(VLOOKUP($A239,csapatok!$A:$NN,EX$320,FALSE),LEN(VLOOKUP($A239,csapatok!$A:$NN,EX$320,FALSE))-6),'csapat-ranglista'!$A:$FP,EX$321,FALSE)/8,VLOOKUP(VLOOKUP($A239,csapatok!$A:$NN,EX$320,FALSE),'csapat-ranglista'!$A:$FP,EX$321,FALSE)/4),0)</f>
        <v>0</v>
      </c>
      <c r="EY239" s="223">
        <f>IFERROR(IF(RIGHT(VLOOKUP($A239,csapatok!$A:$NN,EY$320,FALSE),5)="Csere",VLOOKUP(LEFT(VLOOKUP($A239,csapatok!$A:$NN,EY$320,FALSE),LEN(VLOOKUP($A239,csapatok!$A:$NN,EY$320,FALSE))-6),'csapat-ranglista'!$A:$FP,EY$321,FALSE)/8,VLOOKUP(VLOOKUP($A239,csapatok!$A:$NN,EY$320,FALSE),'csapat-ranglista'!$A:$FP,EY$321,FALSE)/4),0)</f>
        <v>0</v>
      </c>
      <c r="EZ239" s="223">
        <f>IFERROR(IF(RIGHT(VLOOKUP($A239,csapatok!$A:$NN,EZ$320,FALSE),5)="Csere",VLOOKUP(LEFT(VLOOKUP($A239,csapatok!$A:$NN,EZ$320,FALSE),LEN(VLOOKUP($A239,csapatok!$A:$NN,EZ$320,FALSE))-6),'csapat-ranglista'!$A:$FP,EZ$321,FALSE)/8,VLOOKUP(VLOOKUP($A239,csapatok!$A:$NN,EZ$320,FALSE),'csapat-ranglista'!$A:$FP,EZ$321,FALSE)/4),0)</f>
        <v>0</v>
      </c>
      <c r="FA239" s="223">
        <f>IFERROR(IF(RIGHT(VLOOKUP($A239,csapatok!$A:$NN,FA$320,FALSE),5)="Csere",VLOOKUP(LEFT(VLOOKUP($A239,csapatok!$A:$NN,FA$320,FALSE),LEN(VLOOKUP($A239,csapatok!$A:$NN,FA$320,FALSE))-6),'csapat-ranglista'!$A:$FP,FA$321,FALSE)/8,VLOOKUP(VLOOKUP($A239,csapatok!$A:$NN,FA$320,FALSE),'csapat-ranglista'!$A:$FP,FA$321,FALSE)/4),0)</f>
        <v>0</v>
      </c>
      <c r="FB239" s="223">
        <f>IFERROR(IF(RIGHT(VLOOKUP($A239,csapatok!$A:$NN,FB$320,FALSE),5)="Csere",VLOOKUP(LEFT(VLOOKUP($A239,csapatok!$A:$NN,FB$320,FALSE),LEN(VLOOKUP($A239,csapatok!$A:$NN,FB$320,FALSE))-6),'csapat-ranglista'!$A:$FP,FB$321,FALSE)/8,VLOOKUP(VLOOKUP($A239,csapatok!$A:$NN,FB$320,FALSE),'csapat-ranglista'!$A:$FP,FB$321,FALSE)/4),0)</f>
        <v>0</v>
      </c>
      <c r="FC239" s="223">
        <f>IFERROR(IF(RIGHT(VLOOKUP($A239,csapatok!$A:$NN,FC$320,FALSE),5)="Csere",VLOOKUP(LEFT(VLOOKUP($A239,csapatok!$A:$NN,FC$320,FALSE),LEN(VLOOKUP($A239,csapatok!$A:$NN,FC$320,FALSE))-6),'csapat-ranglista'!$A:$FP,FC$321,FALSE)/8,VLOOKUP(VLOOKUP($A239,csapatok!$A:$NN,FC$320,FALSE),'csapat-ranglista'!$A:$FP,FC$321,FALSE)/4),0)</f>
        <v>0</v>
      </c>
      <c r="FD239" s="224">
        <f>versenyek!$QY$11*IFERROR(VLOOKUP(VLOOKUP($A239,versenyek!QX:QZ,3,FALSE),szabalyok!$A$16:$B$23,2,FALSE)/4,0)</f>
        <v>0</v>
      </c>
      <c r="FE239" s="224">
        <f>versenyek!$RB$11*IFERROR(VLOOKUP(VLOOKUP($A239,versenyek!RA:RC,3,FALSE),szabalyok!$A$16:$B$23,2,FALSE)/4,0)</f>
        <v>0</v>
      </c>
      <c r="FF239" s="223">
        <f>IFERROR(IF(RIGHT(VLOOKUP($A239,csapatok!$A:$NN,FF$320,FALSE),5)="Csere",VLOOKUP(LEFT(VLOOKUP($A239,csapatok!$A:$NN,FF$320,FALSE),LEN(VLOOKUP($A239,csapatok!$A:$NN,FF$320,FALSE))-6),'csapat-ranglista'!$A:$FP,FF$321,FALSE)/8,VLOOKUP(VLOOKUP($A239,csapatok!$A:$NN,FF$320,FALSE),'csapat-ranglista'!$A:$FP,FF$321,FALSE)/4),0)</f>
        <v>0</v>
      </c>
      <c r="FG239" s="223">
        <f>IFERROR(IF(RIGHT(VLOOKUP($A239,csapatok!$A:$NN,FG$320,FALSE),5)="Csere",VLOOKUP(LEFT(VLOOKUP($A239,csapatok!$A:$NN,FG$320,FALSE),LEN(VLOOKUP($A239,csapatok!$A:$NN,FG$320,FALSE))-6),'csapat-ranglista'!$A:$FP,FG$321,FALSE)/8,VLOOKUP(VLOOKUP($A239,csapatok!$A:$NN,FG$320,FALSE),'csapat-ranglista'!$A:$FP,FG$321,FALSE)/4),0)</f>
        <v>0</v>
      </c>
      <c r="FH239" s="223">
        <f>IFERROR(IF(RIGHT(VLOOKUP($A239,csapatok!$A:$NN,FH$320,FALSE),5)="Csere",VLOOKUP(LEFT(VLOOKUP($A239,csapatok!$A:$NN,FH$320,FALSE),LEN(VLOOKUP($A239,csapatok!$A:$NN,FH$320,FALSE))-6),'csapat-ranglista'!$A:$FP,FH$321,FALSE)/8,VLOOKUP(VLOOKUP($A239,csapatok!$A:$NN,FH$320,FALSE),'csapat-ranglista'!$A:$FP,FH$321,FALSE)/4),0)</f>
        <v>0</v>
      </c>
      <c r="FI239" s="223">
        <f>IFERROR(IF(RIGHT(VLOOKUP($A239,csapatok!$A:$NN,FI$320,FALSE),5)="Csere",VLOOKUP(LEFT(VLOOKUP($A239,csapatok!$A:$NN,FI$320,FALSE),LEN(VLOOKUP($A239,csapatok!$A:$NN,FI$320,FALSE))-6),'csapat-ranglista'!$A:$FP,FI$321,FALSE)/8,VLOOKUP(VLOOKUP($A239,csapatok!$A:$NN,FI$320,FALSE),'csapat-ranglista'!$A:$FP,FI$321,FALSE)/4),0)</f>
        <v>0</v>
      </c>
      <c r="FJ239" s="223">
        <f>IFERROR(IF(RIGHT(VLOOKUP($A239,csapatok!$A:$NN,FJ$320,FALSE),5)="Csere",VLOOKUP(LEFT(VLOOKUP($A239,csapatok!$A:$NN,FJ$320,FALSE),LEN(VLOOKUP($A239,csapatok!$A:$NN,FJ$320,FALSE))-6),'csapat-ranglista'!$A:$FP,FJ$321,FALSE)/8,VLOOKUP(VLOOKUP($A239,csapatok!$A:$NN,FJ$320,FALSE),'csapat-ranglista'!$A:$FP,FJ$321,FALSE)/4),0)</f>
        <v>0</v>
      </c>
      <c r="FK239" s="223">
        <f>IFERROR(IF(RIGHT(VLOOKUP($A239,csapatok!$A:$NN,FK$320,FALSE),5)="Csere",VLOOKUP(LEFT(VLOOKUP($A239,csapatok!$A:$NN,FK$320,FALSE),LEN(VLOOKUP($A239,csapatok!$A:$NN,FK$320,FALSE))-6),'csapat-ranglista'!$A:$FP,FK$321,FALSE)/8,VLOOKUP(VLOOKUP($A239,csapatok!$A:$NN,FK$320,FALSE),'csapat-ranglista'!$A:$FP,FK$321,FALSE)/4),0)</f>
        <v>0</v>
      </c>
      <c r="FL239" s="223">
        <f>IFERROR(IF(RIGHT(VLOOKUP($A239,csapatok!$A:$NN,FL$320,FALSE),5)="Csere",VLOOKUP(LEFT(VLOOKUP($A239,csapatok!$A:$NN,FL$320,FALSE),LEN(VLOOKUP($A239,csapatok!$A:$NN,FL$320,FALSE))-6),'csapat-ranglista'!$A:$FP,FL$321,FALSE)/8,VLOOKUP(VLOOKUP($A239,csapatok!$A:$NN,FL$320,FALSE),'csapat-ranglista'!$A:$FP,FL$321,FALSE)/4),0)</f>
        <v>0</v>
      </c>
      <c r="FM239" s="223">
        <f>IFERROR(IF(RIGHT(VLOOKUP($A239,csapatok!$A:$NN,FM$320,FALSE),5)="Csere",VLOOKUP(LEFT(VLOOKUP($A239,csapatok!$A:$NN,FM$320,FALSE),LEN(VLOOKUP($A239,csapatok!$A:$NN,FM$320,FALSE))-6),'csapat-ranglista'!$A:$FP,FM$321,FALSE)/8,VLOOKUP(VLOOKUP($A239,csapatok!$A:$NN,FM$320,FALSE),'csapat-ranglista'!$A:$FP,FM$321,FALSE)/4),0)</f>
        <v>0</v>
      </c>
      <c r="FN239" s="223">
        <f>IFERROR(IF(RIGHT(VLOOKUP($A239,csapatok!$A:$NN,FN$320,FALSE),5)="Csere",VLOOKUP(LEFT(VLOOKUP($A239,csapatok!$A:$NN,FN$320,FALSE),LEN(VLOOKUP($A239,csapatok!$A:$NN,FN$320,FALSE))-6),'csapat-ranglista'!$A:$FP,FN$321,FALSE)/8,VLOOKUP(VLOOKUP($A239,csapatok!$A:$NN,FN$320,FALSE),'csapat-ranglista'!$A:$FP,FN$321,FALSE)/4),0)</f>
        <v>0</v>
      </c>
      <c r="FO239" s="223">
        <f>IFERROR(IF(RIGHT(VLOOKUP($A239,csapatok!$A:$NN,FO$320,FALSE),5)="Csere",VLOOKUP(LEFT(VLOOKUP($A239,csapatok!$A:$NN,FO$320,FALSE),LEN(VLOOKUP($A239,csapatok!$A:$NN,FO$320,FALSE))-6),'csapat-ranglista'!$A:$FP,FO$321,FALSE)/8,VLOOKUP(VLOOKUP($A239,csapatok!$A:$NN,FO$320,FALSE),'csapat-ranglista'!$A:$FP,FO$321,FALSE)/4),0)</f>
        <v>0</v>
      </c>
      <c r="FP239" s="223">
        <f>IFERROR(IF(RIGHT(VLOOKUP($A239,csapatok!$A:$NN,FP$320,FALSE),5)="Csere",VLOOKUP(LEFT(VLOOKUP($A239,csapatok!$A:$NN,FP$320,FALSE),LEN(VLOOKUP($A239,csapatok!$A:$NN,FP$320,FALSE))-6),'csapat-ranglista'!$A:$FP,FP$321,FALSE)/8,VLOOKUP(VLOOKUP($A239,csapatok!$A:$NN,FP$320,FALSE),'csapat-ranglista'!$A:$FP,FP$321,FALSE)/4),0)</f>
        <v>0</v>
      </c>
      <c r="FQ239" s="223">
        <f>IFERROR(IF(RIGHT(VLOOKUP($A239,csapatok!$A:$NN,FQ$320,FALSE),5)="Csere",VLOOKUP(LEFT(VLOOKUP($A239,csapatok!$A:$NN,FQ$320,FALSE),LEN(VLOOKUP($A239,csapatok!$A:$NN,FQ$320,FALSE))-6),'csapat-ranglista'!$A:$FP,FQ$321,FALSE)/8,VLOOKUP(VLOOKUP($A239,csapatok!$A:$NN,FQ$320,FALSE),'csapat-ranglista'!$A:$FP,FQ$321,FALSE)/4),0)</f>
        <v>0</v>
      </c>
      <c r="FR239" s="223">
        <f>IFERROR(IF(RIGHT(VLOOKUP($A239,csapatok!$A:$NN,FR$320,FALSE),5)="Csere",VLOOKUP(LEFT(VLOOKUP($A239,csapatok!$A:$NN,FR$320,FALSE),LEN(VLOOKUP($A239,csapatok!$A:$NN,FR$320,FALSE))-6),'csapat-ranglista'!$A:$FP,FR$321,FALSE)/8,VLOOKUP(VLOOKUP($A239,csapatok!$A:$NN,FR$320,FALSE),'csapat-ranglista'!$A:$FP,FR$321,FALSE)/4),0)</f>
        <v>0</v>
      </c>
      <c r="FS239" s="223">
        <f>IFERROR(IF(RIGHT(VLOOKUP($A239,csapatok!$A:$NN,FS$320,FALSE),5)="Csere",VLOOKUP(LEFT(VLOOKUP($A239,csapatok!$A:$NN,FS$320,FALSE),LEN(VLOOKUP($A239,csapatok!$A:$NN,FS$320,FALSE))-6),'csapat-ranglista'!$A:$FP,FS$321,FALSE)/8,VLOOKUP(VLOOKUP($A239,csapatok!$A:$NN,FS$320,FALSE),'csapat-ranglista'!$A:$FP,FS$321,FALSE)/4),0)</f>
        <v>0</v>
      </c>
      <c r="FT239" s="223">
        <f>IFERROR(IF(RIGHT(VLOOKUP($A239,csapatok!$A:$NN,FT$320,FALSE),5)="Csere",VLOOKUP(LEFT(VLOOKUP($A239,csapatok!$A:$NN,FT$320,FALSE),LEN(VLOOKUP($A239,csapatok!$A:$NN,FT$320,FALSE))-6),'csapat-ranglista'!$A:$FP,FT$321,FALSE)/8,VLOOKUP(VLOOKUP($A239,csapatok!$A:$NN,FT$320,FALSE),'csapat-ranglista'!$A:$FP,FT$321,FALSE)/4),0)</f>
        <v>0</v>
      </c>
      <c r="FU239" s="223">
        <f>IFERROR(IF(RIGHT(VLOOKUP($A239,csapatok!$A:$NN,FU$320,FALSE),5)="Csere",VLOOKUP(LEFT(VLOOKUP($A239,csapatok!$A:$NN,FU$320,FALSE),LEN(VLOOKUP($A239,csapatok!$A:$NN,FU$320,FALSE))-6),'csapat-ranglista'!$A:$FP,FU$321,FALSE)/8,VLOOKUP(VLOOKUP($A239,csapatok!$A:$NN,FU$320,FALSE),'csapat-ranglista'!$A:$FP,FU$321,FALSE)/4),0)</f>
        <v>0</v>
      </c>
      <c r="FV239" s="223">
        <f>IFERROR(IF(RIGHT(VLOOKUP($A239,csapatok!$A:$NN,FV$320,FALSE),5)="Csere",VLOOKUP(LEFT(VLOOKUP($A239,csapatok!$A:$NN,FV$320,FALSE),LEN(VLOOKUP($A239,csapatok!$A:$NN,FV$320,FALSE))-6),'csapat-ranglista'!$A:$FP,FV$321,FALSE)/8,VLOOKUP(VLOOKUP($A239,csapatok!$A:$NN,FV$320,FALSE),'csapat-ranglista'!$A:$FP,FV$321,FALSE)/4),0)</f>
        <v>0</v>
      </c>
      <c r="FW239" s="223">
        <f>IFERROR(IF(RIGHT(VLOOKUP($A239,csapatok!$A:$NN,FW$320,FALSE),5)="Csere",VLOOKUP(LEFT(VLOOKUP($A239,csapatok!$A:$NN,FW$320,FALSE),LEN(VLOOKUP($A239,csapatok!$A:$NN,FW$320,FALSE))-6),'csapat-ranglista'!$A:$FP,FW$321,FALSE)/8,VLOOKUP(VLOOKUP($A239,csapatok!$A:$NN,FW$320,FALSE),'csapat-ranglista'!$A:$FP,FW$321,FALSE)/4),0)</f>
        <v>0</v>
      </c>
      <c r="FX239" s="223">
        <f>IFERROR(IF(RIGHT(VLOOKUP($A239,csapatok!$A:$NN,FX$320,FALSE),5)="Csere",VLOOKUP(LEFT(VLOOKUP($A239,csapatok!$A:$NN,FX$320,FALSE),LEN(VLOOKUP($A239,csapatok!$A:$NN,FX$320,FALSE))-6),'csapat-ranglista'!$A:$FP,FX$321,FALSE)/8,VLOOKUP(VLOOKUP($A239,csapatok!$A:$NN,FX$320,FALSE),'csapat-ranglista'!$A:$FP,FX$321,FALSE)/4),0)</f>
        <v>0</v>
      </c>
      <c r="FY239" s="223">
        <f>IFERROR(IF(RIGHT(VLOOKUP($A239,csapatok!$A:$NN,FY$320,FALSE),5)="Csere",VLOOKUP(LEFT(VLOOKUP($A239,csapatok!$A:$NN,FY$320,FALSE),LEN(VLOOKUP($A239,csapatok!$A:$NN,FY$320,FALSE))-6),'csapat-ranglista'!$A:$FP,FY$321,FALSE)/8,VLOOKUP(VLOOKUP($A239,csapatok!$A:$NN,FY$320,FALSE),'csapat-ranglista'!$A:$FP,FY$321,FALSE)/4),0)</f>
        <v>0</v>
      </c>
      <c r="FZ239" s="223">
        <f>IFERROR(IF(RIGHT(VLOOKUP($A239,csapatok!$A:$NN,FZ$320,FALSE),5)="Csere",VLOOKUP(LEFT(VLOOKUP($A239,csapatok!$A:$NN,FZ$320,FALSE),LEN(VLOOKUP($A239,csapatok!$A:$NN,FZ$320,FALSE))-6),'csapat-ranglista'!$A:$FP,FZ$321,FALSE)/8,VLOOKUP(VLOOKUP($A239,csapatok!$A:$NN,FZ$320,FALSE),'csapat-ranglista'!$A:$FP,FZ$321,FALSE)/4),0)</f>
        <v>0</v>
      </c>
      <c r="GA239" s="223">
        <f>IFERROR(IF(RIGHT(VLOOKUP($A239,csapatok!$A:$NN,GA$320,FALSE),5)="Csere",VLOOKUP(LEFT(VLOOKUP($A239,csapatok!$A:$NN,GA$320,FALSE),LEN(VLOOKUP($A239,csapatok!$A:$NN,GA$320,FALSE))-6),'csapat-ranglista'!$A:$FP,GA$321,FALSE)/8,VLOOKUP(VLOOKUP($A239,csapatok!$A:$NN,GA$320,FALSE),'csapat-ranglista'!$A:$FP,GA$321,FALSE)/4),0)</f>
        <v>0</v>
      </c>
      <c r="GB239" s="223">
        <f>IFERROR(IF(RIGHT(VLOOKUP($A239,csapatok!$A:$NN,GB$320,FALSE),5)="Csere",VLOOKUP(LEFT(VLOOKUP($A239,csapatok!$A:$NN,GB$320,FALSE),LEN(VLOOKUP($A239,csapatok!$A:$NN,GB$320,FALSE))-6),'csapat-ranglista'!$A:$FP,GB$321,FALSE)/8,VLOOKUP(VLOOKUP($A239,csapatok!$A:$NN,GB$320,FALSE),'csapat-ranglista'!$A:$FP,GB$321,FALSE)/4),0)</f>
        <v>0</v>
      </c>
      <c r="GC239" s="223">
        <f>IFERROR(IF(RIGHT(VLOOKUP($A239,csapatok!$A:$NN,GC$320,FALSE),5)="Csere",VLOOKUP(LEFT(VLOOKUP($A239,csapatok!$A:$NN,GC$320,FALSE),LEN(VLOOKUP($A239,csapatok!$A:$NN,GC$320,FALSE))-6),'csapat-ranglista'!$A:$FP,GC$321,FALSE)/8,VLOOKUP(VLOOKUP($A239,csapatok!$A:$NN,GC$320,FALSE),'csapat-ranglista'!$A:$FP,GC$321,FALSE)/4),0)</f>
        <v>0</v>
      </c>
      <c r="GD239" s="247">
        <f>SUM(EQ239:GC239)</f>
        <v>0</v>
      </c>
    </row>
    <row r="240" spans="1:186">
      <c r="A240" s="32" t="s">
        <v>345</v>
      </c>
      <c r="B240" s="130"/>
      <c r="C240" s="131" t="str">
        <f>IF(B240=0,"",IF(B240&lt;$C$1,"felnőtt","ifi"))</f>
        <v/>
      </c>
      <c r="D240" s="32" t="s">
        <v>101</v>
      </c>
      <c r="E240" s="45"/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1.1711798507367186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f>IFERROR(IF(RIGHT(VLOOKUP($A240,csapatok!$A:$BL,X$320,FALSE),5)="Csere",VLOOKUP(LEFT(VLOOKUP($A240,csapatok!$A:$BL,X$320,FALSE),LEN(VLOOKUP($A240,csapatok!$A:$BL,X$320,FALSE))-6),'csapat-ranglista'!$A:$FP,X$321,FALSE)/8,VLOOKUP(VLOOKUP($A240,csapatok!$A:$BL,X$320,FALSE),'csapat-ranglista'!$A:$FP,X$321,FALSE)/4),0)</f>
        <v>0</v>
      </c>
      <c r="Y240" s="32">
        <f>IFERROR(IF(RIGHT(VLOOKUP($A240,csapatok!$A:$BL,Y$320,FALSE),5)="Csere",VLOOKUP(LEFT(VLOOKUP($A240,csapatok!$A:$BL,Y$320,FALSE),LEN(VLOOKUP($A240,csapatok!$A:$BL,Y$320,FALSE))-6),'csapat-ranglista'!$A:$FP,Y$321,FALSE)/8,VLOOKUP(VLOOKUP($A240,csapatok!$A:$BL,Y$320,FALSE),'csapat-ranglista'!$A:$FP,Y$321,FALSE)/4),0)</f>
        <v>0</v>
      </c>
      <c r="Z240" s="32">
        <f>IFERROR(IF(RIGHT(VLOOKUP($A240,csapatok!$A:$BL,Z$320,FALSE),5)="Csere",VLOOKUP(LEFT(VLOOKUP($A240,csapatok!$A:$BL,Z$320,FALSE),LEN(VLOOKUP($A240,csapatok!$A:$BL,Z$320,FALSE))-6),'csapat-ranglista'!$A:$FP,Z$321,FALSE)/8,VLOOKUP(VLOOKUP($A240,csapatok!$A:$BL,Z$320,FALSE),'csapat-ranglista'!$A:$FP,Z$321,FALSE)/4),0)</f>
        <v>0</v>
      </c>
      <c r="AA240" s="32">
        <f>IFERROR(IF(RIGHT(VLOOKUP($A240,csapatok!$A:$BL,AA$320,FALSE),5)="Csere",VLOOKUP(LEFT(VLOOKUP($A240,csapatok!$A:$BL,AA$320,FALSE),LEN(VLOOKUP($A240,csapatok!$A:$BL,AA$320,FALSE))-6),'csapat-ranglista'!$A:$FP,AA$321,FALSE)/8,VLOOKUP(VLOOKUP($A240,csapatok!$A:$BL,AA$320,FALSE),'csapat-ranglista'!$A:$FP,AA$321,FALSE)/4),0)</f>
        <v>0</v>
      </c>
      <c r="AB240" s="223">
        <f>IFERROR(IF(RIGHT(VLOOKUP($A240,csapatok!$A:$BL,AB$320,FALSE),5)="Csere",VLOOKUP(LEFT(VLOOKUP($A240,csapatok!$A:$BL,AB$320,FALSE),LEN(VLOOKUP($A240,csapatok!$A:$BL,AB$320,FALSE))-6),'csapat-ranglista'!$A:$FP,AB$321,FALSE)/8,VLOOKUP(VLOOKUP($A240,csapatok!$A:$BL,AB$320,FALSE),'csapat-ranglista'!$A:$FP,AB$321,FALSE)/4),0)</f>
        <v>0</v>
      </c>
      <c r="AC240" s="223">
        <f>IFERROR(IF(RIGHT(VLOOKUP($A240,csapatok!$A:$BL,AC$320,FALSE),5)="Csere",VLOOKUP(LEFT(VLOOKUP($A240,csapatok!$A:$BL,AC$320,FALSE),LEN(VLOOKUP($A240,csapatok!$A:$BL,AC$320,FALSE))-6),'csapat-ranglista'!$A:$FP,AC$321,FALSE)/8,VLOOKUP(VLOOKUP($A240,csapatok!$A:$BL,AC$320,FALSE),'csapat-ranglista'!$A:$FP,AC$321,FALSE)/4),0)</f>
        <v>0</v>
      </c>
      <c r="AD240" s="223">
        <f>IFERROR(IF(RIGHT(VLOOKUP($A240,csapatok!$A:$BL,AD$320,FALSE),5)="Csere",VLOOKUP(LEFT(VLOOKUP($A240,csapatok!$A:$BL,AD$320,FALSE),LEN(VLOOKUP($A240,csapatok!$A:$BL,AD$320,FALSE))-6),'csapat-ranglista'!$A:$FP,AD$321,FALSE)/8,VLOOKUP(VLOOKUP($A240,csapatok!$A:$BL,AD$320,FALSE),'csapat-ranglista'!$A:$FP,AD$321,FALSE)/4),0)</f>
        <v>0</v>
      </c>
      <c r="AE240" s="223">
        <f>IFERROR(IF(RIGHT(VLOOKUP($A240,csapatok!$A:$BL,AE$320,FALSE),5)="Csere",VLOOKUP(LEFT(VLOOKUP($A240,csapatok!$A:$BL,AE$320,FALSE),LEN(VLOOKUP($A240,csapatok!$A:$BL,AE$320,FALSE))-6),'csapat-ranglista'!$A:$FP,AE$321,FALSE)/8,VLOOKUP(VLOOKUP($A240,csapatok!$A:$BL,AE$320,FALSE),'csapat-ranglista'!$A:$FP,AE$321,FALSE)/4),0)</f>
        <v>0</v>
      </c>
      <c r="AF240" s="223">
        <f>IFERROR(IF(RIGHT(VLOOKUP($A240,csapatok!$A:$BL,AF$320,FALSE),5)="Csere",VLOOKUP(LEFT(VLOOKUP($A240,csapatok!$A:$BL,AF$320,FALSE),LEN(VLOOKUP($A240,csapatok!$A:$BL,AF$320,FALSE))-6),'csapat-ranglista'!$A:$FP,AF$321,FALSE)/8,VLOOKUP(VLOOKUP($A240,csapatok!$A:$BL,AF$320,FALSE),'csapat-ranglista'!$A:$FP,AF$321,FALSE)/4),0)</f>
        <v>0</v>
      </c>
      <c r="AG240" s="223">
        <f>IFERROR(IF(RIGHT(VLOOKUP($A240,csapatok!$A:$BL,AG$320,FALSE),5)="Csere",VLOOKUP(LEFT(VLOOKUP($A240,csapatok!$A:$BL,AG$320,FALSE),LEN(VLOOKUP($A240,csapatok!$A:$BL,AG$320,FALSE))-6),'csapat-ranglista'!$A:$FP,AG$321,FALSE)/8,VLOOKUP(VLOOKUP($A240,csapatok!$A:$BL,AG$320,FALSE),'csapat-ranglista'!$A:$FP,AG$321,FALSE)/4),0)</f>
        <v>0</v>
      </c>
      <c r="AH240" s="223">
        <f>IFERROR(IF(RIGHT(VLOOKUP($A240,csapatok!$A:$BL,AH$320,FALSE),5)="Csere",VLOOKUP(LEFT(VLOOKUP($A240,csapatok!$A:$BL,AH$320,FALSE),LEN(VLOOKUP($A240,csapatok!$A:$BL,AH$320,FALSE))-6),'csapat-ranglista'!$A:$FP,AH$321,FALSE)/8,VLOOKUP(VLOOKUP($A240,csapatok!$A:$BL,AH$320,FALSE),'csapat-ranglista'!$A:$FP,AH$321,FALSE)/4),0)</f>
        <v>0</v>
      </c>
      <c r="AI240" s="223">
        <f>IFERROR(IF(RIGHT(VLOOKUP($A240,csapatok!$A:$BL,AI$320,FALSE),5)="Csere",VLOOKUP(LEFT(VLOOKUP($A240,csapatok!$A:$BL,AI$320,FALSE),LEN(VLOOKUP($A240,csapatok!$A:$BL,AI$320,FALSE))-6),'csapat-ranglista'!$A:$FP,AI$321,FALSE)/8,VLOOKUP(VLOOKUP($A240,csapatok!$A:$BL,AI$320,FALSE),'csapat-ranglista'!$A:$FP,AI$321,FALSE)/4),0)</f>
        <v>0</v>
      </c>
      <c r="AJ240" s="223">
        <f>IFERROR(IF(RIGHT(VLOOKUP($A240,csapatok!$A:$BL,AJ$320,FALSE),5)="Csere",VLOOKUP(LEFT(VLOOKUP($A240,csapatok!$A:$BL,AJ$320,FALSE),LEN(VLOOKUP($A240,csapatok!$A:$BL,AJ$320,FALSE))-6),'csapat-ranglista'!$A:$FP,AJ$321,FALSE)/8,VLOOKUP(VLOOKUP($A240,csapatok!$A:$BL,AJ$320,FALSE),'csapat-ranglista'!$A:$FP,AJ$321,FALSE)/2),0)</f>
        <v>0</v>
      </c>
      <c r="AK240" s="223">
        <f>IFERROR(IF(RIGHT(VLOOKUP($A240,csapatok!$A:$CN,AK$320,FALSE),5)="Csere",VLOOKUP(LEFT(VLOOKUP($A240,csapatok!$A:$CN,AK$320,FALSE),LEN(VLOOKUP($A240,csapatok!$A:$CN,AK$320,FALSE))-6),'csapat-ranglista'!$A:$FP,AK$321,FALSE)/8,VLOOKUP(VLOOKUP($A240,csapatok!$A:$CN,AK$320,FALSE),'csapat-ranglista'!$A:$FP,AK$321,FALSE)/4),0)</f>
        <v>0</v>
      </c>
      <c r="AL240" s="223">
        <f>IFERROR(IF(RIGHT(VLOOKUP($A240,csapatok!$A:$CN,AL$320,FALSE),5)="Csere",VLOOKUP(LEFT(VLOOKUP($A240,csapatok!$A:$CN,AL$320,FALSE),LEN(VLOOKUP($A240,csapatok!$A:$CN,AL$320,FALSE))-6),'csapat-ranglista'!$A:$FP,AL$321,FALSE)/8,VLOOKUP(VLOOKUP($A240,csapatok!$A:$CN,AL$320,FALSE),'csapat-ranglista'!$A:$FP,AL$321,FALSE)/4),0)</f>
        <v>0</v>
      </c>
      <c r="AM240" s="223">
        <f>IFERROR(IF(RIGHT(VLOOKUP($A240,csapatok!$A:$CN,AM$320,FALSE),5)="Csere",VLOOKUP(LEFT(VLOOKUP($A240,csapatok!$A:$CN,AM$320,FALSE),LEN(VLOOKUP($A240,csapatok!$A:$CN,AM$320,FALSE))-6),'csapat-ranglista'!$A:$FP,AM$321,FALSE)/8,VLOOKUP(VLOOKUP($A240,csapatok!$A:$CN,AM$320,FALSE),'csapat-ranglista'!$A:$FP,AM$321,FALSE)/4),0)</f>
        <v>0</v>
      </c>
      <c r="AN240" s="223">
        <f>IFERROR(IF(RIGHT(VLOOKUP($A240,csapatok!$A:$CN,AN$320,FALSE),5)="Csere",VLOOKUP(LEFT(VLOOKUP($A240,csapatok!$A:$CN,AN$320,FALSE),LEN(VLOOKUP($A240,csapatok!$A:$CN,AN$320,FALSE))-6),'csapat-ranglista'!$A:$FP,AN$321,FALSE)/8,VLOOKUP(VLOOKUP($A240,csapatok!$A:$CN,AN$320,FALSE),'csapat-ranglista'!$A:$FP,AN$321,FALSE)/4),0)</f>
        <v>0</v>
      </c>
      <c r="AO240" s="223">
        <f>IFERROR(IF(RIGHT(VLOOKUP($A240,csapatok!$A:$CN,AO$320,FALSE),5)="Csere",VLOOKUP(LEFT(VLOOKUP($A240,csapatok!$A:$CN,AO$320,FALSE),LEN(VLOOKUP($A240,csapatok!$A:$CN,AO$320,FALSE))-6),'csapat-ranglista'!$A:$FP,AO$321,FALSE)/8,VLOOKUP(VLOOKUP($A240,csapatok!$A:$CN,AO$320,FALSE),'csapat-ranglista'!$A:$FP,AO$321,FALSE)/4),0)</f>
        <v>0</v>
      </c>
      <c r="AP240" s="223">
        <f>IFERROR(IF(RIGHT(VLOOKUP($A240,csapatok!$A:$CN,AP$320,FALSE),5)="Csere",VLOOKUP(LEFT(VLOOKUP($A240,csapatok!$A:$CN,AP$320,FALSE),LEN(VLOOKUP($A240,csapatok!$A:$CN,AP$320,FALSE))-6),'csapat-ranglista'!$A:$FP,AP$321,FALSE)/8,VLOOKUP(VLOOKUP($A240,csapatok!$A:$CN,AP$320,FALSE),'csapat-ranglista'!$A:$FP,AP$321,FALSE)/4),0)</f>
        <v>0</v>
      </c>
      <c r="AQ240" s="223">
        <f>IFERROR(IF(RIGHT(VLOOKUP($A240,csapatok!$A:$CN,AQ$320,FALSE),5)="Csere",VLOOKUP(LEFT(VLOOKUP($A240,csapatok!$A:$CN,AQ$320,FALSE),LEN(VLOOKUP($A240,csapatok!$A:$CN,AQ$320,FALSE))-6),'csapat-ranglista'!$A:$FP,AQ$321,FALSE)/8,VLOOKUP(VLOOKUP($A240,csapatok!$A:$CN,AQ$320,FALSE),'csapat-ranglista'!$A:$FP,AQ$321,FALSE)/4),0)</f>
        <v>0</v>
      </c>
      <c r="AR240" s="223">
        <f>IFERROR(IF(RIGHT(VLOOKUP($A240,csapatok!$A:$CN,AR$320,FALSE),5)="Csere",VLOOKUP(LEFT(VLOOKUP($A240,csapatok!$A:$CN,AR$320,FALSE),LEN(VLOOKUP($A240,csapatok!$A:$CN,AR$320,FALSE))-6),'csapat-ranglista'!$A:$FP,AR$321,FALSE)/8,VLOOKUP(VLOOKUP($A240,csapatok!$A:$CN,AR$320,FALSE),'csapat-ranglista'!$A:$FP,AR$321,FALSE)/4),0)</f>
        <v>0</v>
      </c>
      <c r="AS240" s="223">
        <f>IFERROR(IF(RIGHT(VLOOKUP($A240,csapatok!$A:$CN,AS$320,FALSE),5)="Csere",VLOOKUP(LEFT(VLOOKUP($A240,csapatok!$A:$CN,AS$320,FALSE),LEN(VLOOKUP($A240,csapatok!$A:$CN,AS$320,FALSE))-6),'csapat-ranglista'!$A:$FP,AS$321,FALSE)/8,VLOOKUP(VLOOKUP($A240,csapatok!$A:$CN,AS$320,FALSE),'csapat-ranglista'!$A:$FP,AS$321,FALSE)/4),0)</f>
        <v>0</v>
      </c>
      <c r="AT240" s="223">
        <f>IFERROR(IF(RIGHT(VLOOKUP($A240,csapatok!$A:$CN,AT$320,FALSE),5)="Csere",VLOOKUP(LEFT(VLOOKUP($A240,csapatok!$A:$CN,AT$320,FALSE),LEN(VLOOKUP($A240,csapatok!$A:$CN,AT$320,FALSE))-6),'csapat-ranglista'!$A:$FP,AT$321,FALSE)/8,VLOOKUP(VLOOKUP($A240,csapatok!$A:$CN,AT$320,FALSE),'csapat-ranglista'!$A:$FP,AT$321,FALSE)/4),0)</f>
        <v>0</v>
      </c>
      <c r="AU240" s="223">
        <f>IFERROR(IF(RIGHT(VLOOKUP($A240,csapatok!$A:$CN,AU$320,FALSE),5)="Csere",VLOOKUP(LEFT(VLOOKUP($A240,csapatok!$A:$CN,AU$320,FALSE),LEN(VLOOKUP($A240,csapatok!$A:$CN,AU$320,FALSE))-6),'csapat-ranglista'!$A:$FP,AU$321,FALSE)/8,VLOOKUP(VLOOKUP($A240,csapatok!$A:$CN,AU$320,FALSE),'csapat-ranglista'!$A:$FP,AU$321,FALSE)/4),0)</f>
        <v>0</v>
      </c>
      <c r="AV240" s="223">
        <f>IFERROR(IF(RIGHT(VLOOKUP($A240,csapatok!$A:$CN,AV$320,FALSE),5)="Csere",VLOOKUP(LEFT(VLOOKUP($A240,csapatok!$A:$CN,AV$320,FALSE),LEN(VLOOKUP($A240,csapatok!$A:$CN,AV$320,FALSE))-6),'csapat-ranglista'!$A:$FP,AV$321,FALSE)/8,VLOOKUP(VLOOKUP($A240,csapatok!$A:$CN,AV$320,FALSE),'csapat-ranglista'!$A:$FP,AV$321,FALSE)/4),0)</f>
        <v>0</v>
      </c>
      <c r="AW240" s="223">
        <f>IFERROR(IF(RIGHT(VLOOKUP($A240,csapatok!$A:$CN,AW$320,FALSE),5)="Csere",VLOOKUP(LEFT(VLOOKUP($A240,csapatok!$A:$CN,AW$320,FALSE),LEN(VLOOKUP($A240,csapatok!$A:$CN,AW$320,FALSE))-6),'csapat-ranglista'!$A:$FP,AW$321,FALSE)/8,VLOOKUP(VLOOKUP($A240,csapatok!$A:$CN,AW$320,FALSE),'csapat-ranglista'!$A:$FP,AW$321,FALSE)/4),0)</f>
        <v>0</v>
      </c>
      <c r="AX240" s="223">
        <f>IFERROR(IF(RIGHT(VLOOKUP($A240,csapatok!$A:$CN,AX$320,FALSE),5)="Csere",VLOOKUP(LEFT(VLOOKUP($A240,csapatok!$A:$CN,AX$320,FALSE),LEN(VLOOKUP($A240,csapatok!$A:$CN,AX$320,FALSE))-6),'csapat-ranglista'!$A:$FP,AX$321,FALSE)/8,VLOOKUP(VLOOKUP($A240,csapatok!$A:$CN,AX$320,FALSE),'csapat-ranglista'!$A:$FP,AX$321,FALSE)/4),0)</f>
        <v>0</v>
      </c>
      <c r="AY240" s="223">
        <f>IFERROR(IF(RIGHT(VLOOKUP($A240,csapatok!$A:$NN,AY$320,FALSE),5)="Csere",VLOOKUP(LEFT(VLOOKUP($A240,csapatok!$A:$NN,AY$320,FALSE),LEN(VLOOKUP($A240,csapatok!$A:$NN,AY$320,FALSE))-6),'csapat-ranglista'!$A:$FP,AY$321,FALSE)/8,VLOOKUP(VLOOKUP($A240,csapatok!$A:$NN,AY$320,FALSE),'csapat-ranglista'!$A:$FP,AY$321,FALSE)/4),0)</f>
        <v>0</v>
      </c>
      <c r="AZ240" s="223">
        <f>IFERROR(IF(RIGHT(VLOOKUP($A240,csapatok!$A:$NN,AZ$320,FALSE),5)="Csere",VLOOKUP(LEFT(VLOOKUP($A240,csapatok!$A:$NN,AZ$320,FALSE),LEN(VLOOKUP($A240,csapatok!$A:$NN,AZ$320,FALSE))-6),'csapat-ranglista'!$A:$FP,AZ$321,FALSE)/8,VLOOKUP(VLOOKUP($A240,csapatok!$A:$NN,AZ$320,FALSE),'csapat-ranglista'!$A:$FP,AZ$321,FALSE)/4),0)</f>
        <v>0</v>
      </c>
      <c r="BA240" s="223">
        <f>IFERROR(IF(RIGHT(VLOOKUP($A240,csapatok!$A:$NN,BA$320,FALSE),5)="Csere",VLOOKUP(LEFT(VLOOKUP($A240,csapatok!$A:$NN,BA$320,FALSE),LEN(VLOOKUP($A240,csapatok!$A:$NN,BA$320,FALSE))-6),'csapat-ranglista'!$A:$FP,BA$321,FALSE)/8,VLOOKUP(VLOOKUP($A240,csapatok!$A:$NN,BA$320,FALSE),'csapat-ranglista'!$A:$FP,BA$321,FALSE)/4),0)</f>
        <v>0</v>
      </c>
      <c r="BB240" s="223">
        <f>IFERROR(IF(RIGHT(VLOOKUP($A240,csapatok!$A:$NN,BB$320,FALSE),5)="Csere",VLOOKUP(LEFT(VLOOKUP($A240,csapatok!$A:$NN,BB$320,FALSE),LEN(VLOOKUP($A240,csapatok!$A:$NN,BB$320,FALSE))-6),'csapat-ranglista'!$A:$FP,BB$321,FALSE)/8,VLOOKUP(VLOOKUP($A240,csapatok!$A:$NN,BB$320,FALSE),'csapat-ranglista'!$A:$FP,BB$321,FALSE)/4),0)</f>
        <v>0</v>
      </c>
      <c r="BC240" s="224">
        <f>versenyek!$ES$11*IFERROR(VLOOKUP(VLOOKUP($A240,versenyek!ER:ET,3,FALSE),szabalyok!$A$16:$B$23,2,FALSE)/4,0)</f>
        <v>0</v>
      </c>
      <c r="BD240" s="224">
        <f>versenyek!$EV$11*IFERROR(VLOOKUP(VLOOKUP($A240,versenyek!EU:EW,3,FALSE),szabalyok!$A$16:$B$23,2,FALSE)/4,0)</f>
        <v>0</v>
      </c>
      <c r="BE240" s="223">
        <f>IFERROR(IF(RIGHT(VLOOKUP($A240,csapatok!$A:$NN,BE$320,FALSE),5)="Csere",VLOOKUP(LEFT(VLOOKUP($A240,csapatok!$A:$NN,BE$320,FALSE),LEN(VLOOKUP($A240,csapatok!$A:$NN,BE$320,FALSE))-6),'csapat-ranglista'!$A:$FP,BE$321,FALSE)/8,VLOOKUP(VLOOKUP($A240,csapatok!$A:$NN,BE$320,FALSE),'csapat-ranglista'!$A:$FP,BE$321,FALSE)/4),0)</f>
        <v>0</v>
      </c>
      <c r="BF240" s="223">
        <f>IFERROR(IF(RIGHT(VLOOKUP($A240,csapatok!$A:$NN,BF$320,FALSE),5)="Csere",VLOOKUP(LEFT(VLOOKUP($A240,csapatok!$A:$NN,BF$320,FALSE),LEN(VLOOKUP($A240,csapatok!$A:$NN,BF$320,FALSE))-6),'csapat-ranglista'!$A:$FP,BF$321,FALSE)/8,VLOOKUP(VLOOKUP($A240,csapatok!$A:$NN,BF$320,FALSE),'csapat-ranglista'!$A:$FP,BF$321,FALSE)/4),0)</f>
        <v>0</v>
      </c>
      <c r="BG240" s="223">
        <f>IFERROR(IF(RIGHT(VLOOKUP($A240,csapatok!$A:$NN,BG$320,FALSE),5)="Csere",VLOOKUP(LEFT(VLOOKUP($A240,csapatok!$A:$NN,BG$320,FALSE),LEN(VLOOKUP($A240,csapatok!$A:$NN,BG$320,FALSE))-6),'csapat-ranglista'!$A:$FP,BG$321,FALSE)/8,VLOOKUP(VLOOKUP($A240,csapatok!$A:$NN,BG$320,FALSE),'csapat-ranglista'!$A:$FP,BG$321,FALSE)/4),0)</f>
        <v>0</v>
      </c>
      <c r="BH240" s="223">
        <f>IFERROR(IF(RIGHT(VLOOKUP($A240,csapatok!$A:$NN,BH$320,FALSE),5)="Csere",VLOOKUP(LEFT(VLOOKUP($A240,csapatok!$A:$NN,BH$320,FALSE),LEN(VLOOKUP($A240,csapatok!$A:$NN,BH$320,FALSE))-6),'csapat-ranglista'!$A:$FP,BH$321,FALSE)/8,VLOOKUP(VLOOKUP($A240,csapatok!$A:$NN,BH$320,FALSE),'csapat-ranglista'!$A:$FP,BH$321,FALSE)/4),0)</f>
        <v>0</v>
      </c>
      <c r="BI240" s="223">
        <f>IFERROR(IF(RIGHT(VLOOKUP($A240,csapatok!$A:$NN,BI$320,FALSE),5)="Csere",VLOOKUP(LEFT(VLOOKUP($A240,csapatok!$A:$NN,BI$320,FALSE),LEN(VLOOKUP($A240,csapatok!$A:$NN,BI$320,FALSE))-6),'csapat-ranglista'!$A:$FP,BI$321,FALSE)/8,VLOOKUP(VLOOKUP($A240,csapatok!$A:$NN,BI$320,FALSE),'csapat-ranglista'!$A:$FP,BI$321,FALSE)/4),0)</f>
        <v>0</v>
      </c>
      <c r="BJ240" s="223">
        <f>IFERROR(IF(RIGHT(VLOOKUP($A240,csapatok!$A:$NN,BJ$320,FALSE),5)="Csere",VLOOKUP(LEFT(VLOOKUP($A240,csapatok!$A:$NN,BJ$320,FALSE),LEN(VLOOKUP($A240,csapatok!$A:$NN,BJ$320,FALSE))-6),'csapat-ranglista'!$A:$FP,BJ$321,FALSE)/8,VLOOKUP(VLOOKUP($A240,csapatok!$A:$NN,BJ$320,FALSE),'csapat-ranglista'!$A:$FP,BJ$321,FALSE)/4),0)</f>
        <v>0</v>
      </c>
      <c r="BK240" s="223">
        <f>IFERROR(IF(RIGHT(VLOOKUP($A240,csapatok!$A:$NN,BK$320,FALSE),5)="Csere",VLOOKUP(LEFT(VLOOKUP($A240,csapatok!$A:$NN,BK$320,FALSE),LEN(VLOOKUP($A240,csapatok!$A:$NN,BK$320,FALSE))-6),'csapat-ranglista'!$A:$FP,BK$321,FALSE)/8,VLOOKUP(VLOOKUP($A240,csapatok!$A:$NN,BK$320,FALSE),'csapat-ranglista'!$A:$FP,BK$321,FALSE)/4),0)</f>
        <v>0</v>
      </c>
      <c r="BL240" s="223">
        <f>IFERROR(IF(RIGHT(VLOOKUP($A240,csapatok!$A:$NN,BL$320,FALSE),5)="Csere",VLOOKUP(LEFT(VLOOKUP($A240,csapatok!$A:$NN,BL$320,FALSE),LEN(VLOOKUP($A240,csapatok!$A:$NN,BL$320,FALSE))-6),'csapat-ranglista'!$A:$FP,BL$321,FALSE)/8,VLOOKUP(VLOOKUP($A240,csapatok!$A:$NN,BL$320,FALSE),'csapat-ranglista'!$A:$FP,BL$321,FALSE)/4),0)</f>
        <v>0</v>
      </c>
      <c r="BM240" s="223">
        <f>IFERROR(IF(RIGHT(VLOOKUP($A240,csapatok!$A:$NN,BM$320,FALSE),5)="Csere",VLOOKUP(LEFT(VLOOKUP($A240,csapatok!$A:$NN,BM$320,FALSE),LEN(VLOOKUP($A240,csapatok!$A:$NN,BM$320,FALSE))-6),'csapat-ranglista'!$A:$FP,BM$321,FALSE)/8,VLOOKUP(VLOOKUP($A240,csapatok!$A:$NN,BM$320,FALSE),'csapat-ranglista'!$A:$FP,BM$321,FALSE)/4),0)</f>
        <v>0</v>
      </c>
      <c r="BN240" s="223">
        <f>IFERROR(IF(RIGHT(VLOOKUP($A240,csapatok!$A:$NN,BN$320,FALSE),5)="Csere",VLOOKUP(LEFT(VLOOKUP($A240,csapatok!$A:$NN,BN$320,FALSE),LEN(VLOOKUP($A240,csapatok!$A:$NN,BN$320,FALSE))-6),'csapat-ranglista'!$A:$FP,BN$321,FALSE)/8,VLOOKUP(VLOOKUP($A240,csapatok!$A:$NN,BN$320,FALSE),'csapat-ranglista'!$A:$FP,BN$321,FALSE)/4),0)</f>
        <v>0</v>
      </c>
      <c r="BO240" s="223">
        <f>IFERROR(IF(RIGHT(VLOOKUP($A240,csapatok!$A:$NN,BO$320,FALSE),5)="Csere",VLOOKUP(LEFT(VLOOKUP($A240,csapatok!$A:$NN,BO$320,FALSE),LEN(VLOOKUP($A240,csapatok!$A:$NN,BO$320,FALSE))-6),'csapat-ranglista'!$A:$FP,BO$321,FALSE)/8,VLOOKUP(VLOOKUP($A240,csapatok!$A:$NN,BO$320,FALSE),'csapat-ranglista'!$A:$FP,BO$321,FALSE)/4),0)</f>
        <v>0</v>
      </c>
      <c r="BP240" s="223">
        <f>IFERROR(IF(RIGHT(VLOOKUP($A240,csapatok!$A:$NN,BP$320,FALSE),5)="Csere",VLOOKUP(LEFT(VLOOKUP($A240,csapatok!$A:$NN,BP$320,FALSE),LEN(VLOOKUP($A240,csapatok!$A:$NN,BP$320,FALSE))-6),'csapat-ranglista'!$A:$FP,BP$321,FALSE)/8,VLOOKUP(VLOOKUP($A240,csapatok!$A:$NN,BP$320,FALSE),'csapat-ranglista'!$A:$FP,BP$321,FALSE)/4),0)</f>
        <v>0</v>
      </c>
      <c r="BQ240" s="223">
        <f>IFERROR(IF(RIGHT(VLOOKUP($A240,csapatok!$A:$NN,BQ$320,FALSE),5)="Csere",VLOOKUP(LEFT(VLOOKUP($A240,csapatok!$A:$NN,BQ$320,FALSE),LEN(VLOOKUP($A240,csapatok!$A:$NN,BQ$320,FALSE))-6),'csapat-ranglista'!$A:$FP,BQ$321,FALSE)/8,VLOOKUP(VLOOKUP($A240,csapatok!$A:$NN,BQ$320,FALSE),'csapat-ranglista'!$A:$FP,BQ$321,FALSE)/4),0)</f>
        <v>0</v>
      </c>
      <c r="BR240" s="223">
        <f>IFERROR(IF(RIGHT(VLOOKUP($A240,csapatok!$A:$NN,BR$320,FALSE),5)="Csere",VLOOKUP(LEFT(VLOOKUP($A240,csapatok!$A:$NN,BR$320,FALSE),LEN(VLOOKUP($A240,csapatok!$A:$NN,BR$320,FALSE))-6),'csapat-ranglista'!$A:$FP,BR$321,FALSE)/8,VLOOKUP(VLOOKUP($A240,csapatok!$A:$NN,BR$320,FALSE),'csapat-ranglista'!$A:$FP,BR$321,FALSE)/4),0)</f>
        <v>0</v>
      </c>
      <c r="BS240" s="223">
        <f>IFERROR(IF(RIGHT(VLOOKUP($A240,csapatok!$A:$NN,BS$320,FALSE),5)="Csere",VLOOKUP(LEFT(VLOOKUP($A240,csapatok!$A:$NN,BS$320,FALSE),LEN(VLOOKUP($A240,csapatok!$A:$NN,BS$320,FALSE))-6),'csapat-ranglista'!$A:$FP,BS$321,FALSE)/8,VLOOKUP(VLOOKUP($A240,csapatok!$A:$NN,BS$320,FALSE),'csapat-ranglista'!$A:$FP,BS$321,FALSE)/4),0)</f>
        <v>0</v>
      </c>
      <c r="BT240" s="223">
        <f>IFERROR(IF(RIGHT(VLOOKUP($A240,csapatok!$A:$NN,BT$320,FALSE),5)="Csere",VLOOKUP(LEFT(VLOOKUP($A240,csapatok!$A:$NN,BT$320,FALSE),LEN(VLOOKUP($A240,csapatok!$A:$NN,BT$320,FALSE))-6),'csapat-ranglista'!$A:$FP,BT$321,FALSE)/8,VLOOKUP(VLOOKUP($A240,csapatok!$A:$NN,BT$320,FALSE),'csapat-ranglista'!$A:$FP,BT$321,FALSE)/4),0)</f>
        <v>0</v>
      </c>
      <c r="BU240" s="223">
        <f>IFERROR(IF(RIGHT(VLOOKUP($A240,csapatok!$A:$NN,BU$320,FALSE),5)="Csere",VLOOKUP(LEFT(VLOOKUP($A240,csapatok!$A:$NN,BU$320,FALSE),LEN(VLOOKUP($A240,csapatok!$A:$NN,BU$320,FALSE))-6),'csapat-ranglista'!$A:$FP,BU$321,FALSE)/8,VLOOKUP(VLOOKUP($A240,csapatok!$A:$NN,BU$320,FALSE),'csapat-ranglista'!$A:$FP,BU$321,FALSE)/4),0)</f>
        <v>0</v>
      </c>
      <c r="BV240" s="223">
        <f>IFERROR(IF(RIGHT(VLOOKUP($A240,csapatok!$A:$NN,BV$320,FALSE),5)="Csere",VLOOKUP(LEFT(VLOOKUP($A240,csapatok!$A:$NN,BV$320,FALSE),LEN(VLOOKUP($A240,csapatok!$A:$NN,BV$320,FALSE))-6),'csapat-ranglista'!$A:$FP,BV$321,FALSE)/8,VLOOKUP(VLOOKUP($A240,csapatok!$A:$NN,BV$320,FALSE),'csapat-ranglista'!$A:$FP,BV$321,FALSE)/4),0)</f>
        <v>0</v>
      </c>
      <c r="BW240" s="223">
        <f>IFERROR(IF(RIGHT(VLOOKUP($A240,csapatok!$A:$NN,BW$320,FALSE),5)="Csere",VLOOKUP(LEFT(VLOOKUP($A240,csapatok!$A:$NN,BW$320,FALSE),LEN(VLOOKUP($A240,csapatok!$A:$NN,BW$320,FALSE))-6),'csapat-ranglista'!$A:$FP,BW$321,FALSE)/8,VLOOKUP(VLOOKUP($A240,csapatok!$A:$NN,BW$320,FALSE),'csapat-ranglista'!$A:$FP,BW$321,FALSE)/4),0)</f>
        <v>0</v>
      </c>
      <c r="BX240" s="223">
        <f>IFERROR(IF(RIGHT(VLOOKUP($A240,csapatok!$A:$NN,BX$320,FALSE),5)="Csere",VLOOKUP(LEFT(VLOOKUP($A240,csapatok!$A:$NN,BX$320,FALSE),LEN(VLOOKUP($A240,csapatok!$A:$NN,BX$320,FALSE))-6),'csapat-ranglista'!$A:$FP,BX$321,FALSE)/8,VLOOKUP(VLOOKUP($A240,csapatok!$A:$NN,BX$320,FALSE),'csapat-ranglista'!$A:$FP,BX$321,FALSE)/4),0)</f>
        <v>0</v>
      </c>
      <c r="BY240" s="223">
        <f>IFERROR(IF(RIGHT(VLOOKUP($A240,csapatok!$A:$NN,BY$320,FALSE),5)="Csere",VLOOKUP(LEFT(VLOOKUP($A240,csapatok!$A:$NN,BY$320,FALSE),LEN(VLOOKUP($A240,csapatok!$A:$NN,BY$320,FALSE))-6),'csapat-ranglista'!$A:$FP,BY$321,FALSE)/8,VLOOKUP(VLOOKUP($A240,csapatok!$A:$NN,BY$320,FALSE),'csapat-ranglista'!$A:$FP,BY$321,FALSE)/4),0)</f>
        <v>0</v>
      </c>
      <c r="BZ240" s="223">
        <f>IFERROR(IF(RIGHT(VLOOKUP($A240,csapatok!$A:$NN,BZ$320,FALSE),5)="Csere",VLOOKUP(LEFT(VLOOKUP($A240,csapatok!$A:$NN,BZ$320,FALSE),LEN(VLOOKUP($A240,csapatok!$A:$NN,BZ$320,FALSE))-6),'csapat-ranglista'!$A:$FP,BZ$321,FALSE)/8,VLOOKUP(VLOOKUP($A240,csapatok!$A:$NN,BZ$320,FALSE),'csapat-ranglista'!$A:$FP,BZ$321,FALSE)/4),0)</f>
        <v>0</v>
      </c>
      <c r="CA240" s="223">
        <f>IFERROR(IF(RIGHT(VLOOKUP($A240,csapatok!$A:$NN,CA$320,FALSE),5)="Csere",VLOOKUP(LEFT(VLOOKUP($A240,csapatok!$A:$NN,CA$320,FALSE),LEN(VLOOKUP($A240,csapatok!$A:$NN,CA$320,FALSE))-6),'csapat-ranglista'!$A:$FP,CA$321,FALSE)/8,VLOOKUP(VLOOKUP($A240,csapatok!$A:$NN,CA$320,FALSE),'csapat-ranglista'!$A:$FP,CA$321,FALSE)/4),0)</f>
        <v>0</v>
      </c>
      <c r="CB240" s="223">
        <f>IFERROR(IF(RIGHT(VLOOKUP($A240,csapatok!$A:$NN,CB$320,FALSE),5)="Csere",VLOOKUP(LEFT(VLOOKUP($A240,csapatok!$A:$NN,CB$320,FALSE),LEN(VLOOKUP($A240,csapatok!$A:$NN,CB$320,FALSE))-6),'csapat-ranglista'!$A:$FP,CB$321,FALSE)/8,VLOOKUP(VLOOKUP($A240,csapatok!$A:$NN,CB$320,FALSE),'csapat-ranglista'!$A:$FP,CB$321,FALSE)/4),0)</f>
        <v>0</v>
      </c>
      <c r="CC240" s="223">
        <f>IFERROR(IF(RIGHT(VLOOKUP($A240,csapatok!$A:$NN,CC$320,FALSE),5)="Csere",VLOOKUP(LEFT(VLOOKUP($A240,csapatok!$A:$NN,CC$320,FALSE),LEN(VLOOKUP($A240,csapatok!$A:$NN,CC$320,FALSE))-6),'csapat-ranglista'!$A:$FP,CC$321,FALSE)/8,VLOOKUP(VLOOKUP($A240,csapatok!$A:$NN,CC$320,FALSE),'csapat-ranglista'!$A:$FP,CC$321,FALSE)/4),0)</f>
        <v>0</v>
      </c>
      <c r="CD240" s="223">
        <f>IFERROR(IF(RIGHT(VLOOKUP($A240,csapatok!$A:$NN,CD$320,FALSE),5)="Csere",VLOOKUP(LEFT(VLOOKUP($A240,csapatok!$A:$NN,CD$320,FALSE),LEN(VLOOKUP($A240,csapatok!$A:$NN,CD$320,FALSE))-6),'csapat-ranglista'!$A:$FP,CD$321,FALSE)/8,VLOOKUP(VLOOKUP($A240,csapatok!$A:$NN,CD$320,FALSE),'csapat-ranglista'!$A:$FP,CD$321,FALSE)/4),0)</f>
        <v>0</v>
      </c>
      <c r="CE240" s="223">
        <f>IFERROR(IF(RIGHT(VLOOKUP($A240,csapatok!$A:$NN,CE$320,FALSE),5)="Csere",VLOOKUP(LEFT(VLOOKUP($A240,csapatok!$A:$NN,CE$320,FALSE),LEN(VLOOKUP($A240,csapatok!$A:$NN,CE$320,FALSE))-6),'csapat-ranglista'!$A:$FP,CE$321,FALSE)/8,VLOOKUP(VLOOKUP($A240,csapatok!$A:$NN,CE$320,FALSE),'csapat-ranglista'!$A:$FP,CE$321,FALSE)/4),0)</f>
        <v>0</v>
      </c>
      <c r="CF240" s="223">
        <f>IFERROR(IF(RIGHT(VLOOKUP($A240,csapatok!$A:$NN,CF$320,FALSE),5)="Csere",VLOOKUP(LEFT(VLOOKUP($A240,csapatok!$A:$NN,CF$320,FALSE),LEN(VLOOKUP($A240,csapatok!$A:$NN,CF$320,FALSE))-6),'csapat-ranglista'!$A:$FP,CF$321,FALSE)/8,VLOOKUP(VLOOKUP($A240,csapatok!$A:$NN,CF$320,FALSE),'csapat-ranglista'!$A:$FP,CF$321,FALSE)/4),0)</f>
        <v>0</v>
      </c>
      <c r="CG240" s="223">
        <f>IFERROR(IF(RIGHT(VLOOKUP($A240,csapatok!$A:$NN,CG$320,FALSE),5)="Csere",VLOOKUP(LEFT(VLOOKUP($A240,csapatok!$A:$NN,CG$320,FALSE),LEN(VLOOKUP($A240,csapatok!$A:$NN,CG$320,FALSE))-6),'csapat-ranglista'!$A:$FP,CG$321,FALSE)/8,VLOOKUP(VLOOKUP($A240,csapatok!$A:$NN,CG$320,FALSE),'csapat-ranglista'!$A:$FP,CG$321,FALSE)/4),0)</f>
        <v>0</v>
      </c>
      <c r="CH240" s="223">
        <f>IFERROR(IF(RIGHT(VLOOKUP($A240,csapatok!$A:$NN,CH$320,FALSE),5)="Csere",VLOOKUP(LEFT(VLOOKUP($A240,csapatok!$A:$NN,CH$320,FALSE),LEN(VLOOKUP($A240,csapatok!$A:$NN,CH$320,FALSE))-6),'csapat-ranglista'!$A:$FP,CH$321,FALSE)/8,VLOOKUP(VLOOKUP($A240,csapatok!$A:$NN,CH$320,FALSE),'csapat-ranglista'!$A:$FP,CH$321,FALSE)/4),0)</f>
        <v>0</v>
      </c>
      <c r="CI240" s="223">
        <f>IFERROR(IF(RIGHT(VLOOKUP($A240,csapatok!$A:$NN,CI$320,FALSE),5)="Csere",VLOOKUP(LEFT(VLOOKUP($A240,csapatok!$A:$NN,CI$320,FALSE),LEN(VLOOKUP($A240,csapatok!$A:$NN,CI$320,FALSE))-6),'csapat-ranglista'!$A:$FP,CI$321,FALSE)/8,VLOOKUP(VLOOKUP($A240,csapatok!$A:$NN,CI$320,FALSE),'csapat-ranglista'!$A:$FP,CI$321,FALSE)/4),0)</f>
        <v>0</v>
      </c>
      <c r="CJ240" s="224">
        <f>versenyek!$IQ$11*IFERROR(VLOOKUP(VLOOKUP($A240,versenyek!IP:IR,3,FALSE),szabalyok!$A$16:$B$23,2,FALSE)/4,0)</f>
        <v>0</v>
      </c>
      <c r="CK240" s="224">
        <f>versenyek!$IT$11*IFERROR(VLOOKUP(VLOOKUP($A240,versenyek!IS:IU,3,FALSE),szabalyok!$A$16:$B$23,2,FALSE)/4,0)</f>
        <v>0</v>
      </c>
      <c r="CL240" s="223">
        <f>IFERROR(IF(RIGHT(VLOOKUP($A240,csapatok!$A:$NN,CL$320,FALSE),5)="Csere",VLOOKUP(LEFT(VLOOKUP($A240,csapatok!$A:$NN,CL$320,FALSE),LEN(VLOOKUP($A240,csapatok!$A:$NN,CL$320,FALSE))-6),'csapat-ranglista'!$A:$FP,CL$321,FALSE)/8,VLOOKUP(VLOOKUP($A240,csapatok!$A:$NN,CL$320,FALSE),'csapat-ranglista'!$A:$FP,CL$321,FALSE)/4),0)</f>
        <v>0</v>
      </c>
      <c r="CM240" s="223">
        <f>IFERROR(IF(RIGHT(VLOOKUP($A240,csapatok!$A:$NN,CM$320,FALSE),5)="Csere",VLOOKUP(LEFT(VLOOKUP($A240,csapatok!$A:$NN,CM$320,FALSE),LEN(VLOOKUP($A240,csapatok!$A:$NN,CM$320,FALSE))-6),'csapat-ranglista'!$A:$FP,CM$321,FALSE)/8,VLOOKUP(VLOOKUP($A240,csapatok!$A:$NN,CM$320,FALSE),'csapat-ranglista'!$A:$FP,CM$321,FALSE)/4),0)</f>
        <v>0</v>
      </c>
      <c r="CN240" s="223">
        <f>IFERROR(IF(RIGHT(VLOOKUP($A240,csapatok!$A:$NN,CN$320,FALSE),5)="Csere",VLOOKUP(LEFT(VLOOKUP($A240,csapatok!$A:$NN,CN$320,FALSE),LEN(VLOOKUP($A240,csapatok!$A:$NN,CN$320,FALSE))-6),'csapat-ranglista'!$A:$FP,CN$321,FALSE)/8,VLOOKUP(VLOOKUP($A240,csapatok!$A:$NN,CN$320,FALSE),'csapat-ranglista'!$A:$FP,CN$321,FALSE)/4),0)</f>
        <v>0</v>
      </c>
      <c r="CO240" s="223">
        <f>IFERROR(IF(RIGHT(VLOOKUP($A240,csapatok!$A:$NN,CO$320,FALSE),5)="Csere",VLOOKUP(LEFT(VLOOKUP($A240,csapatok!$A:$NN,CO$320,FALSE),LEN(VLOOKUP($A240,csapatok!$A:$NN,CO$320,FALSE))-6),'csapat-ranglista'!$A:$FP,CO$321,FALSE)/8,VLOOKUP(VLOOKUP($A240,csapatok!$A:$NN,CO$320,FALSE),'csapat-ranglista'!$A:$FP,CO$321,FALSE)/4),0)</f>
        <v>0</v>
      </c>
      <c r="CP240" s="223">
        <f>IFERROR(IF(RIGHT(VLOOKUP($A240,csapatok!$A:$NN,CP$320,FALSE),5)="Csere",VLOOKUP(LEFT(VLOOKUP($A240,csapatok!$A:$NN,CP$320,FALSE),LEN(VLOOKUP($A240,csapatok!$A:$NN,CP$320,FALSE))-6),'csapat-ranglista'!$A:$FP,CP$321,FALSE)/8,VLOOKUP(VLOOKUP($A240,csapatok!$A:$NN,CP$320,FALSE),'csapat-ranglista'!$A:$FP,CP$321,FALSE)/4),0)</f>
        <v>0</v>
      </c>
      <c r="CQ240" s="223">
        <f>IFERROR(IF(RIGHT(VLOOKUP($A240,csapatok!$A:$NN,CQ$320,FALSE),5)="Csere",VLOOKUP(LEFT(VLOOKUP($A240,csapatok!$A:$NN,CQ$320,FALSE),LEN(VLOOKUP($A240,csapatok!$A:$NN,CQ$320,FALSE))-6),'csapat-ranglista'!$A:$FP,CQ$321,FALSE)/8,VLOOKUP(VLOOKUP($A240,csapatok!$A:$NN,CQ$320,FALSE),'csapat-ranglista'!$A:$FP,CQ$321,FALSE)/4),0)</f>
        <v>0</v>
      </c>
      <c r="CR240" s="223">
        <f>IFERROR(IF(RIGHT(VLOOKUP($A240,csapatok!$A:$NN,CR$320,FALSE),5)="Csere",VLOOKUP(LEFT(VLOOKUP($A240,csapatok!$A:$NN,CR$320,FALSE),LEN(VLOOKUP($A240,csapatok!$A:$NN,CR$320,FALSE))-6),'csapat-ranglista'!$A:$FP,CR$321,FALSE)/8,VLOOKUP(VLOOKUP($A240,csapatok!$A:$NN,CR$320,FALSE),'csapat-ranglista'!$A:$FP,CR$321,FALSE)/4),0)</f>
        <v>0</v>
      </c>
      <c r="CS240" s="223">
        <f>IFERROR(IF(RIGHT(VLOOKUP($A240,csapatok!$A:$NN,CS$320,FALSE),5)="Csere",VLOOKUP(LEFT(VLOOKUP($A240,csapatok!$A:$NN,CS$320,FALSE),LEN(VLOOKUP($A240,csapatok!$A:$NN,CS$320,FALSE))-6),'csapat-ranglista'!$A:$FP,CS$321,FALSE)/8,VLOOKUP(VLOOKUP($A240,csapatok!$A:$NN,CS$320,FALSE),'csapat-ranglista'!$A:$FP,CS$321,FALSE)/4),0)</f>
        <v>0</v>
      </c>
      <c r="CT240" s="223">
        <f>IFERROR(IF(RIGHT(VLOOKUP($A240,csapatok!$A:$NN,CT$320,FALSE),5)="Csere",VLOOKUP(LEFT(VLOOKUP($A240,csapatok!$A:$NN,CT$320,FALSE),LEN(VLOOKUP($A240,csapatok!$A:$NN,CT$320,FALSE))-6),'csapat-ranglista'!$A:$FP,CT$321,FALSE)/8,VLOOKUP(VLOOKUP($A240,csapatok!$A:$NN,CT$320,FALSE),'csapat-ranglista'!$A:$FP,CT$321,FALSE)/4),0)</f>
        <v>0</v>
      </c>
      <c r="CU240" s="223">
        <f>IFERROR(IF(RIGHT(VLOOKUP($A240,csapatok!$A:$NN,CU$320,FALSE),5)="Csere",VLOOKUP(LEFT(VLOOKUP($A240,csapatok!$A:$NN,CU$320,FALSE),LEN(VLOOKUP($A240,csapatok!$A:$NN,CU$320,FALSE))-6),'csapat-ranglista'!$A:$FP,CU$321,FALSE)/8,VLOOKUP(VLOOKUP($A240,csapatok!$A:$NN,CU$320,FALSE),'csapat-ranglista'!$A:$FP,CU$321,FALSE)/4),0)</f>
        <v>0</v>
      </c>
      <c r="CV240" s="223">
        <f>IFERROR(IF(RIGHT(VLOOKUP($A240,csapatok!$A:$NN,CV$320,FALSE),5)="Csere",VLOOKUP(LEFT(VLOOKUP($A240,csapatok!$A:$NN,CV$320,FALSE),LEN(VLOOKUP($A240,csapatok!$A:$NN,CV$320,FALSE))-6),'csapat-ranglista'!$A:$FP,CV$321,FALSE)/8,VLOOKUP(VLOOKUP($A240,csapatok!$A:$NN,CV$320,FALSE),'csapat-ranglista'!$A:$FP,CV$321,FALSE)/4),0)</f>
        <v>0</v>
      </c>
      <c r="CW240" s="223">
        <f>IFERROR(IF(RIGHT(VLOOKUP($A240,csapatok!$A:$NN,CW$320,FALSE),5)="Csere",VLOOKUP(LEFT(VLOOKUP($A240,csapatok!$A:$NN,CW$320,FALSE),LEN(VLOOKUP($A240,csapatok!$A:$NN,CW$320,FALSE))-6),'csapat-ranglista'!$A:$FP,CW$321,FALSE)/8,VLOOKUP(VLOOKUP($A240,csapatok!$A:$NN,CW$320,FALSE),'csapat-ranglista'!$A:$FP,CW$321,FALSE)/4),0)</f>
        <v>0</v>
      </c>
      <c r="CX240" s="223">
        <f>IFERROR(IF(RIGHT(VLOOKUP($A240,csapatok!$A:$NN,CX$320,FALSE),5)="Csere",VLOOKUP(LEFT(VLOOKUP($A240,csapatok!$A:$NN,CX$320,FALSE),LEN(VLOOKUP($A240,csapatok!$A:$NN,CX$320,FALSE))-6),'csapat-ranglista'!$A:$FP,CX$321,FALSE)/8,VLOOKUP(VLOOKUP($A240,csapatok!$A:$NN,CX$320,FALSE),'csapat-ranglista'!$A:$FP,CX$321,FALSE)/4),0)</f>
        <v>0</v>
      </c>
      <c r="CY240" s="223">
        <f>IFERROR(IF(RIGHT(VLOOKUP($A240,csapatok!$A:$NN,CY$320,FALSE),5)="Csere",VLOOKUP(LEFT(VLOOKUP($A240,csapatok!$A:$NN,CY$320,FALSE),LEN(VLOOKUP($A240,csapatok!$A:$NN,CY$320,FALSE))-6),'csapat-ranglista'!$A:$FP,CY$321,FALSE)/8,VLOOKUP(VLOOKUP($A240,csapatok!$A:$NN,CY$320,FALSE),'csapat-ranglista'!$A:$FP,CY$321,FALSE)/4),0)</f>
        <v>0</v>
      </c>
      <c r="CZ240" s="223">
        <f>IFERROR(IF(RIGHT(VLOOKUP($A240,csapatok!$A:$NN,CZ$320,FALSE),5)="Csere",VLOOKUP(LEFT(VLOOKUP($A240,csapatok!$A:$NN,CZ$320,FALSE),LEN(VLOOKUP($A240,csapatok!$A:$NN,CZ$320,FALSE))-6),'csapat-ranglista'!$A:$FP,CZ$321,FALSE)/8,VLOOKUP(VLOOKUP($A240,csapatok!$A:$NN,CZ$320,FALSE),'csapat-ranglista'!$A:$FP,CZ$321,FALSE)/4),0)</f>
        <v>0</v>
      </c>
      <c r="DA240" s="223">
        <f>IFERROR(IF(RIGHT(VLOOKUP($A240,csapatok!$A:$NN,DA$320,FALSE),5)="Csere",VLOOKUP(LEFT(VLOOKUP($A240,csapatok!$A:$NN,DA$320,FALSE),LEN(VLOOKUP($A240,csapatok!$A:$NN,DA$320,FALSE))-6),'csapat-ranglista'!$A:$FP,DA$321,FALSE)/8,VLOOKUP(VLOOKUP($A240,csapatok!$A:$NN,DA$320,FALSE),'csapat-ranglista'!$A:$FP,DA$321,FALSE)/4),0)</f>
        <v>0</v>
      </c>
      <c r="DB240" s="223">
        <f>IFERROR(IF(RIGHT(VLOOKUP($A240,csapatok!$A:$NN,DB$320,FALSE),5)="Csere",VLOOKUP(LEFT(VLOOKUP($A240,csapatok!$A:$NN,DB$320,FALSE),LEN(VLOOKUP($A240,csapatok!$A:$NN,DB$320,FALSE))-6),'csapat-ranglista'!$A:$FP,DB$321,FALSE)/8,VLOOKUP(VLOOKUP($A240,csapatok!$A:$NN,DB$320,FALSE),'csapat-ranglista'!$A:$FP,DB$321,FALSE)/4),0)</f>
        <v>0</v>
      </c>
      <c r="DC240" s="223">
        <f>IFERROR(IF(RIGHT(VLOOKUP($A240,csapatok!$A:$NN,DC$320,FALSE),5)="Csere",VLOOKUP(LEFT(VLOOKUP($A240,csapatok!$A:$NN,DC$320,FALSE),LEN(VLOOKUP($A240,csapatok!$A:$NN,DC$320,FALSE))-6),'csapat-ranglista'!$A:$FP,DC$321,FALSE)/8,VLOOKUP(VLOOKUP($A240,csapatok!$A:$NN,DC$320,FALSE),'csapat-ranglista'!$A:$FP,DC$321,FALSE)/4),0)</f>
        <v>0</v>
      </c>
      <c r="DD240" s="223">
        <f>IFERROR(IF(RIGHT(VLOOKUP($A240,csapatok!$A:$NN,DD$320,FALSE),5)="Csere",VLOOKUP(LEFT(VLOOKUP($A240,csapatok!$A:$NN,DD$320,FALSE),LEN(VLOOKUP($A240,csapatok!$A:$NN,DD$320,FALSE))-6),'csapat-ranglista'!$A:$FP,DD$321,FALSE)/8,VLOOKUP(VLOOKUP($A240,csapatok!$A:$NN,DD$320,FALSE),'csapat-ranglista'!$A:$FP,DD$321,FALSE)/4),0)</f>
        <v>0</v>
      </c>
      <c r="DE240" s="223">
        <f>IFERROR(IF(RIGHT(VLOOKUP($A240,csapatok!$A:$NN,DE$320,FALSE),5)="Csere",VLOOKUP(LEFT(VLOOKUP($A240,csapatok!$A:$NN,DE$320,FALSE),LEN(VLOOKUP($A240,csapatok!$A:$NN,DE$320,FALSE))-6),'csapat-ranglista'!$A:$FP,DE$321,FALSE)/8,VLOOKUP(VLOOKUP($A240,csapatok!$A:$NN,DE$320,FALSE),'csapat-ranglista'!$A:$FP,DE$321,FALSE)/4),0)</f>
        <v>0</v>
      </c>
      <c r="DF240" s="223">
        <f>IFERROR(IF(RIGHT(VLOOKUP($A240,csapatok!$A:$NN,DF$320,FALSE),5)="Csere",VLOOKUP(LEFT(VLOOKUP($A240,csapatok!$A:$NN,DF$320,FALSE),LEN(VLOOKUP($A240,csapatok!$A:$NN,DF$320,FALSE))-6),'csapat-ranglista'!$A:$FP,DF$321,FALSE)/8,VLOOKUP(VLOOKUP($A240,csapatok!$A:$NN,DF$320,FALSE),'csapat-ranglista'!$A:$FP,DF$321,FALSE)/4),0)</f>
        <v>0</v>
      </c>
      <c r="DG240" s="223">
        <f>IFERROR(IF(RIGHT(VLOOKUP($A240,csapatok!$A:$NN,DG$320,FALSE),5)="Csere",VLOOKUP(LEFT(VLOOKUP($A240,csapatok!$A:$NN,DG$320,FALSE),LEN(VLOOKUP($A240,csapatok!$A:$NN,DG$320,FALSE))-6),'csapat-ranglista'!$A:$FP,DG$321,FALSE)/8,VLOOKUP(VLOOKUP($A240,csapatok!$A:$NN,DG$320,FALSE),'csapat-ranglista'!$A:$FP,DG$321,FALSE)/4),0)</f>
        <v>0</v>
      </c>
      <c r="DH240" s="223">
        <f>IFERROR(IF(RIGHT(VLOOKUP($A240,csapatok!$A:$NN,DH$320,FALSE),5)="Csere",VLOOKUP(LEFT(VLOOKUP($A240,csapatok!$A:$NN,DH$320,FALSE),LEN(VLOOKUP($A240,csapatok!$A:$NN,DH$320,FALSE))-6),'csapat-ranglista'!$A:$FP,DH$321,FALSE)/8,VLOOKUP(VLOOKUP($A240,csapatok!$A:$NN,DH$320,FALSE),'csapat-ranglista'!$A:$FP,DH$321,FALSE)/4),0)</f>
        <v>0</v>
      </c>
      <c r="DI240" s="223">
        <f>IFERROR(IF(RIGHT(VLOOKUP($A240,csapatok!$A:$NN,DI$320,FALSE),5)="Csere",VLOOKUP(LEFT(VLOOKUP($A240,csapatok!$A:$NN,DI$320,FALSE),LEN(VLOOKUP($A240,csapatok!$A:$NN,DI$320,FALSE))-6),'csapat-ranglista'!$A:$FP,DI$321,FALSE)/8,VLOOKUP(VLOOKUP($A240,csapatok!$A:$NN,DI$320,FALSE),'csapat-ranglista'!$A:$FP,DI$321,FALSE)/4),0)</f>
        <v>0</v>
      </c>
      <c r="DJ240" s="223">
        <f>IFERROR(IF(RIGHT(VLOOKUP($A240,csapatok!$A:$NN,DJ$320,FALSE),5)="Csere",VLOOKUP(LEFT(VLOOKUP($A240,csapatok!$A:$NN,DJ$320,FALSE),LEN(VLOOKUP($A240,csapatok!$A:$NN,DJ$320,FALSE))-6),'csapat-ranglista'!$A:$FP,DJ$321,FALSE)/8,VLOOKUP(VLOOKUP($A240,csapatok!$A:$NN,DJ$320,FALSE),'csapat-ranglista'!$A:$FP,DJ$321,FALSE)/4),0)</f>
        <v>0</v>
      </c>
      <c r="DK240" s="223">
        <f>IFERROR(IF(RIGHT(VLOOKUP($A240,csapatok!$A:$NN,DK$320,FALSE),5)="Csere",VLOOKUP(LEFT(VLOOKUP($A240,csapatok!$A:$NN,DK$320,FALSE),LEN(VLOOKUP($A240,csapatok!$A:$NN,DK$320,FALSE))-6),'csapat-ranglista'!$A:$FP,DK$321,FALSE)/8,VLOOKUP(VLOOKUP($A240,csapatok!$A:$NN,DK$320,FALSE),'csapat-ranglista'!$A:$FP,DK$321,FALSE)/4),0)</f>
        <v>0</v>
      </c>
      <c r="DL240" s="223">
        <f>IFERROR(IF(RIGHT(VLOOKUP($A240,csapatok!$A:$NN,DL$320,FALSE),5)="Csere",VLOOKUP(LEFT(VLOOKUP($A240,csapatok!$A:$NN,DL$320,FALSE),LEN(VLOOKUP($A240,csapatok!$A:$NN,DL$320,FALSE))-6),'csapat-ranglista'!$A:$FP,DL$321,FALSE)/8,VLOOKUP(VLOOKUP($A240,csapatok!$A:$NN,DL$320,FALSE),'csapat-ranglista'!$A:$FP,DL$321,FALSE)/4),0)</f>
        <v>0</v>
      </c>
      <c r="DM240" s="223">
        <f>IFERROR(IF(RIGHT(VLOOKUP($A240,csapatok!$A:$NN,DM$320,FALSE),5)="Csere",VLOOKUP(LEFT(VLOOKUP($A240,csapatok!$A:$NN,DM$320,FALSE),LEN(VLOOKUP($A240,csapatok!$A:$NN,DM$320,FALSE))-6),'csapat-ranglista'!$A:$FP,DM$321,FALSE)/8,VLOOKUP(VLOOKUP($A240,csapatok!$A:$NN,DM$320,FALSE),'csapat-ranglista'!$A:$FP,DM$321,FALSE)/4),0)</f>
        <v>0</v>
      </c>
      <c r="DN240" s="223">
        <f>IFERROR(IF(RIGHT(VLOOKUP($A240,csapatok!$A:$NN,DN$320,FALSE),5)="Csere",VLOOKUP(LEFT(VLOOKUP($A240,csapatok!$A:$NN,DN$320,FALSE),LEN(VLOOKUP($A240,csapatok!$A:$NN,DN$320,FALSE))-6),'csapat-ranglista'!$A:$FP,DN$321,FALSE)/8,VLOOKUP(VLOOKUP($A240,csapatok!$A:$NN,DN$320,FALSE),'csapat-ranglista'!$A:$FP,DN$321,FALSE)/4),0)</f>
        <v>0</v>
      </c>
      <c r="DO240" s="224">
        <f>versenyek!$MF$11*IFERROR(VLOOKUP(VLOOKUP($A240,versenyek!ME:MG,3,FALSE),szabalyok!$A$16:$B$23,2,FALSE)/4,0)</f>
        <v>0</v>
      </c>
      <c r="DP240" s="224">
        <f>versenyek!$MI$11*IFERROR(VLOOKUP(VLOOKUP($A240,versenyek!MH:MJ,3,FALSE),szabalyok!$A$16:$B$23,2,FALSE)/4,0)</f>
        <v>0</v>
      </c>
      <c r="DQ240" s="223">
        <f>IFERROR(IF(RIGHT(VLOOKUP($A240,csapatok!$A:$NN,DQ$320,FALSE),5)="Csere",VLOOKUP(LEFT(VLOOKUP($A240,csapatok!$A:$NN,DQ$320,FALSE),LEN(VLOOKUP($A240,csapatok!$A:$NN,DQ$320,FALSE))-6),'csapat-ranglista'!$A:$FP,DQ$321,FALSE)/8,VLOOKUP(VLOOKUP($A240,csapatok!$A:$NN,DQ$320,FALSE),'csapat-ranglista'!$A:$FP,DQ$321,FALSE)/4),0)</f>
        <v>0</v>
      </c>
      <c r="DR240" s="223">
        <f>IFERROR(IF(RIGHT(VLOOKUP($A240,csapatok!$A:$NN,DR$320,FALSE),5)="Csere",VLOOKUP(LEFT(VLOOKUP($A240,csapatok!$A:$NN,DR$320,FALSE),LEN(VLOOKUP($A240,csapatok!$A:$NN,DR$320,FALSE))-6),'csapat-ranglista'!$A:$FP,DR$321,FALSE)/8,VLOOKUP(VLOOKUP($A240,csapatok!$A:$NN,DR$320,FALSE),'csapat-ranglista'!$A:$FP,DR$321,FALSE)/4),0)</f>
        <v>0</v>
      </c>
      <c r="DS240" s="223">
        <f>IFERROR(IF(RIGHT(VLOOKUP($A240,csapatok!$A:$NN,DS$320,FALSE),5)="Csere",VLOOKUP(LEFT(VLOOKUP($A240,csapatok!$A:$NN,DS$320,FALSE),LEN(VLOOKUP($A240,csapatok!$A:$NN,DS$320,FALSE))-6),'csapat-ranglista'!$A:$FP,DS$321,FALSE)/8,VLOOKUP(VLOOKUP($A240,csapatok!$A:$NN,DS$320,FALSE),'csapat-ranglista'!$A:$FP,DS$321,FALSE)/4),0)</f>
        <v>0</v>
      </c>
      <c r="DT240" s="223">
        <f>IFERROR(IF(RIGHT(VLOOKUP($A240,csapatok!$A:$NN,DT$320,FALSE),5)="Csere",VLOOKUP(LEFT(VLOOKUP($A240,csapatok!$A:$NN,DT$320,FALSE),LEN(VLOOKUP($A240,csapatok!$A:$NN,DT$320,FALSE))-6),'csapat-ranglista'!$A:$FP,DT$321,FALSE)/8,VLOOKUP(VLOOKUP($A240,csapatok!$A:$NN,DT$320,FALSE),'csapat-ranglista'!$A:$FP,DT$321,FALSE)/4),0)</f>
        <v>0</v>
      </c>
      <c r="DU240" s="223">
        <f>IFERROR(IF(RIGHT(VLOOKUP($A240,csapatok!$A:$NN,DU$320,FALSE),5)="Csere",VLOOKUP(LEFT(VLOOKUP($A240,csapatok!$A:$NN,DU$320,FALSE),LEN(VLOOKUP($A240,csapatok!$A:$NN,DU$320,FALSE))-6),'csapat-ranglista'!$A:$FP,DU$321,FALSE)/8,VLOOKUP(VLOOKUP($A240,csapatok!$A:$NN,DU$320,FALSE),'csapat-ranglista'!$A:$FP,DU$321,FALSE)/4),0)</f>
        <v>0</v>
      </c>
      <c r="DV240" s="223">
        <f>IFERROR(IF(RIGHT(VLOOKUP($A240,csapatok!$A:$NN,DV$320,FALSE),5)="Csere",VLOOKUP(LEFT(VLOOKUP($A240,csapatok!$A:$NN,DV$320,FALSE),LEN(VLOOKUP($A240,csapatok!$A:$NN,DV$320,FALSE))-6),'csapat-ranglista'!$A:$FP,DV$321,FALSE)/8,VLOOKUP(VLOOKUP($A240,csapatok!$A:$NN,DV$320,FALSE),'csapat-ranglista'!$A:$FP,DV$321,FALSE)/4),0)</f>
        <v>0</v>
      </c>
      <c r="DW240" s="223">
        <f>IFERROR(IF(RIGHT(VLOOKUP($A240,csapatok!$A:$NN,DW$320,FALSE),5)="Csere",VLOOKUP(LEFT(VLOOKUP($A240,csapatok!$A:$NN,DW$320,FALSE),LEN(VLOOKUP($A240,csapatok!$A:$NN,DW$320,FALSE))-6),'csapat-ranglista'!$A:$FP,DW$321,FALSE)/8,VLOOKUP(VLOOKUP($A240,csapatok!$A:$NN,DW$320,FALSE),'csapat-ranglista'!$A:$FP,DW$321,FALSE)/4),0)</f>
        <v>0</v>
      </c>
      <c r="DX240" s="223">
        <f>IFERROR(IF(RIGHT(VLOOKUP($A240,csapatok!$A:$NN,DX$320,FALSE),5)="Csere",VLOOKUP(LEFT(VLOOKUP($A240,csapatok!$A:$NN,DX$320,FALSE),LEN(VLOOKUP($A240,csapatok!$A:$NN,DX$320,FALSE))-6),'csapat-ranglista'!$A:$FP,DX$321,FALSE)/8,VLOOKUP(VLOOKUP($A240,csapatok!$A:$NN,DX$320,FALSE),'csapat-ranglista'!$A:$FP,DX$321,FALSE)/4),0)</f>
        <v>0</v>
      </c>
      <c r="DY240" s="223">
        <f>IFERROR(IF(RIGHT(VLOOKUP($A240,csapatok!$A:$NN,DY$320,FALSE),5)="Csere",VLOOKUP(LEFT(VLOOKUP($A240,csapatok!$A:$NN,DY$320,FALSE),LEN(VLOOKUP($A240,csapatok!$A:$NN,DY$320,FALSE))-6),'csapat-ranglista'!$A:$FP,DY$321,FALSE)/8,VLOOKUP(VLOOKUP($A240,csapatok!$A:$NN,DY$320,FALSE),'csapat-ranglista'!$A:$FP,DY$321,FALSE)/4),0)</f>
        <v>0</v>
      </c>
      <c r="DZ240" s="223">
        <f>IFERROR(IF(RIGHT(VLOOKUP($A240,csapatok!$A:$NN,DZ$320,FALSE),5)="Csere",VLOOKUP(LEFT(VLOOKUP($A240,csapatok!$A:$NN,DZ$320,FALSE),LEN(VLOOKUP($A240,csapatok!$A:$NN,DZ$320,FALSE))-6),'csapat-ranglista'!$A:$FP,DZ$321,FALSE)/8,VLOOKUP(VLOOKUP($A240,csapatok!$A:$NN,DZ$320,FALSE),'csapat-ranglista'!$A:$FP,DZ$321,FALSE)/4),0)</f>
        <v>0</v>
      </c>
      <c r="EA240" s="223">
        <f>IFERROR(IF(RIGHT(VLOOKUP($A240,csapatok!$A:$NN,EA$320,FALSE),5)="Csere",VLOOKUP(LEFT(VLOOKUP($A240,csapatok!$A:$NN,EA$320,FALSE),LEN(VLOOKUP($A240,csapatok!$A:$NN,EA$320,FALSE))-6),'csapat-ranglista'!$A:$FP,EA$321,FALSE)/8,VLOOKUP(VLOOKUP($A240,csapatok!$A:$NN,EA$320,FALSE),'csapat-ranglista'!$A:$FP,EA$321,FALSE)/4),0)</f>
        <v>0</v>
      </c>
      <c r="EB240" s="223">
        <f>IFERROR(IF(RIGHT(VLOOKUP($A240,csapatok!$A:$NN,EB$320,FALSE),5)="Csere",VLOOKUP(LEFT(VLOOKUP($A240,csapatok!$A:$NN,EB$320,FALSE),LEN(VLOOKUP($A240,csapatok!$A:$NN,EB$320,FALSE))-6),'csapat-ranglista'!$A:$FP,EB$321,FALSE)/8,VLOOKUP(VLOOKUP($A240,csapatok!$A:$NN,EB$320,FALSE),'csapat-ranglista'!$A:$FP,EB$321,FALSE)/4),0)</f>
        <v>0</v>
      </c>
      <c r="EC240" s="223">
        <f>IFERROR(IF(RIGHT(VLOOKUP($A240,csapatok!$A:$NN,EC$320,FALSE),5)="Csere",VLOOKUP(LEFT(VLOOKUP($A240,csapatok!$A:$NN,EC$320,FALSE),LEN(VLOOKUP($A240,csapatok!$A:$NN,EC$320,FALSE))-6),'csapat-ranglista'!$A:$FP,EC$321,FALSE)/8,VLOOKUP(VLOOKUP($A240,csapatok!$A:$NN,EC$320,FALSE),'csapat-ranglista'!$A:$FP,EC$321,FALSE)/4),0)</f>
        <v>0</v>
      </c>
      <c r="ED240" s="223">
        <f>IFERROR(IF(RIGHT(VLOOKUP($A240,csapatok!$A:$NN,ED$320,FALSE),5)="Csere",VLOOKUP(LEFT(VLOOKUP($A240,csapatok!$A:$NN,ED$320,FALSE),LEN(VLOOKUP($A240,csapatok!$A:$NN,ED$320,FALSE))-6),'csapat-ranglista'!$A:$FP,ED$321,FALSE)/8,VLOOKUP(VLOOKUP($A240,csapatok!$A:$NN,ED$320,FALSE),'csapat-ranglista'!$A:$FP,ED$321,FALSE)/4),0)</f>
        <v>0</v>
      </c>
      <c r="EE240" s="223">
        <f>IFERROR(IF(RIGHT(VLOOKUP($A240,csapatok!$A:$NN,EE$320,FALSE),5)="Csere",VLOOKUP(LEFT(VLOOKUP($A240,csapatok!$A:$NN,EE$320,FALSE),LEN(VLOOKUP($A240,csapatok!$A:$NN,EE$320,FALSE))-6),'csapat-ranglista'!$A:$FP,EE$321,FALSE)/8,VLOOKUP(VLOOKUP($A240,csapatok!$A:$NN,EE$320,FALSE),'csapat-ranglista'!$A:$FP,EE$321,FALSE)/4),0)</f>
        <v>0</v>
      </c>
      <c r="EF240" s="223">
        <f>IFERROR(IF(RIGHT(VLOOKUP($A240,csapatok!$A:$NN,EF$320,FALSE),5)="Csere",VLOOKUP(LEFT(VLOOKUP($A240,csapatok!$A:$NN,EF$320,FALSE),LEN(VLOOKUP($A240,csapatok!$A:$NN,EF$320,FALSE))-6),'csapat-ranglista'!$A:$FP,EF$321,FALSE)/8,VLOOKUP(VLOOKUP($A240,csapatok!$A:$NN,EF$320,FALSE),'csapat-ranglista'!$A:$FP,EF$321,FALSE)/4),0)</f>
        <v>0</v>
      </c>
      <c r="EG240" s="223">
        <f>IFERROR(IF(RIGHT(VLOOKUP($A240,csapatok!$A:$NN,EG$320,FALSE),5)="Csere",VLOOKUP(LEFT(VLOOKUP($A240,csapatok!$A:$NN,EG$320,FALSE),LEN(VLOOKUP($A240,csapatok!$A:$NN,EG$320,FALSE))-6),'csapat-ranglista'!$A:$FP,EG$321,FALSE)/8,VLOOKUP(VLOOKUP($A240,csapatok!$A:$NN,EG$320,FALSE),'csapat-ranglista'!$A:$FP,EG$321,FALSE)/4),0)</f>
        <v>0</v>
      </c>
      <c r="EH240" s="223">
        <f>IFERROR(IF(RIGHT(VLOOKUP($A240,csapatok!$A:$NN,EH$320,FALSE),5)="Csere",VLOOKUP(LEFT(VLOOKUP($A240,csapatok!$A:$NN,EH$320,FALSE),LEN(VLOOKUP($A240,csapatok!$A:$NN,EH$320,FALSE))-6),'csapat-ranglista'!$A:$FP,EH$321,FALSE)/8,VLOOKUP(VLOOKUP($A240,csapatok!$A:$NN,EH$320,FALSE),'csapat-ranglista'!$A:$FP,EH$321,FALSE)/4),0)</f>
        <v>0</v>
      </c>
      <c r="EI240" s="223">
        <f>IFERROR(IF(RIGHT(VLOOKUP($A240,csapatok!$A:$NN,EI$320,FALSE),5)="Csere",VLOOKUP(LEFT(VLOOKUP($A240,csapatok!$A:$NN,EI$320,FALSE),LEN(VLOOKUP($A240,csapatok!$A:$NN,EI$320,FALSE))-6),'csapat-ranglista'!$A:$FP,EI$321,FALSE)/8,VLOOKUP(VLOOKUP($A240,csapatok!$A:$NN,EI$320,FALSE),'csapat-ranglista'!$A:$FP,EI$321,FALSE)/4),0)</f>
        <v>0</v>
      </c>
      <c r="EJ240" s="223">
        <f>IFERROR(IF(RIGHT(VLOOKUP($A240,csapatok!$A:$NN,EJ$320,FALSE),5)="Csere",VLOOKUP(LEFT(VLOOKUP($A240,csapatok!$A:$NN,EJ$320,FALSE),LEN(VLOOKUP($A240,csapatok!$A:$NN,EJ$320,FALSE))-6),'csapat-ranglista'!$A:$FP,EJ$321,FALSE)/8,VLOOKUP(VLOOKUP($A240,csapatok!$A:$NN,EJ$320,FALSE),'csapat-ranglista'!$A:$FP,EJ$321,FALSE)/4),0)</f>
        <v>0</v>
      </c>
      <c r="EK240" s="223">
        <f>IFERROR(IF(RIGHT(VLOOKUP($A240,csapatok!$A:$NN,EK$320,FALSE),5)="Csere",VLOOKUP(LEFT(VLOOKUP($A240,csapatok!$A:$NN,EK$320,FALSE),LEN(VLOOKUP($A240,csapatok!$A:$NN,EK$320,FALSE))-6),'csapat-ranglista'!$A:$FP,EK$321,FALSE)/8,VLOOKUP(VLOOKUP($A240,csapatok!$A:$NN,EK$320,FALSE),'csapat-ranglista'!$A:$FP,EK$321,FALSE)/4),0)</f>
        <v>0</v>
      </c>
      <c r="EL240" s="223">
        <f>IFERROR(IF(RIGHT(VLOOKUP($A240,csapatok!$A:$NN,EL$320,FALSE),5)="Csere",VLOOKUP(LEFT(VLOOKUP($A240,csapatok!$A:$NN,EL$320,FALSE),LEN(VLOOKUP($A240,csapatok!$A:$NN,EL$320,FALSE))-6),'csapat-ranglista'!$A:$FP,EL$321,FALSE)/8,VLOOKUP(VLOOKUP($A240,csapatok!$A:$NN,EL$320,FALSE),'csapat-ranglista'!$A:$FP,EL$321,FALSE)/4),0)</f>
        <v>0</v>
      </c>
      <c r="EM240" s="223">
        <f>IFERROR(IF(RIGHT(VLOOKUP($A240,csapatok!$A:$NN,EM$320,FALSE),5)="Csere",VLOOKUP(LEFT(VLOOKUP($A240,csapatok!$A:$NN,EM$320,FALSE),LEN(VLOOKUP($A240,csapatok!$A:$NN,EM$320,FALSE))-6),'csapat-ranglista'!$A:$FP,EM$321,FALSE)/8,VLOOKUP(VLOOKUP($A240,csapatok!$A:$NN,EM$320,FALSE),'csapat-ranglista'!$A:$FP,EM$321,FALSE)/4),0)</f>
        <v>0</v>
      </c>
      <c r="EN240" s="223">
        <f>IFERROR(IF(RIGHT(VLOOKUP($A240,csapatok!$A:$NN,EN$320,FALSE),5)="Csere",VLOOKUP(LEFT(VLOOKUP($A240,csapatok!$A:$NN,EN$320,FALSE),LEN(VLOOKUP($A240,csapatok!$A:$NN,EN$320,FALSE))-6),'csapat-ranglista'!$A:$FP,EN$321,FALSE)/8,VLOOKUP(VLOOKUP($A240,csapatok!$A:$NN,EN$320,FALSE),'csapat-ranglista'!$A:$FP,EN$321,FALSE)/4),0)</f>
        <v>0</v>
      </c>
      <c r="EO240" s="223">
        <f>IFERROR(IF(RIGHT(VLOOKUP($A240,csapatok!$A:$NN,EO$320,FALSE),5)="Csere",VLOOKUP(LEFT(VLOOKUP($A240,csapatok!$A:$NN,EO$320,FALSE),LEN(VLOOKUP($A240,csapatok!$A:$NN,EO$320,FALSE))-6),'csapat-ranglista'!$A:$FP,EO$321,FALSE)/8,VLOOKUP(VLOOKUP($A240,csapatok!$A:$NN,EO$320,FALSE),'csapat-ranglista'!$A:$FP,EO$321,FALSE)/4),0)</f>
        <v>0</v>
      </c>
      <c r="EP240" s="223">
        <f>IFERROR(IF(RIGHT(VLOOKUP($A240,csapatok!$A:$NN,EP$320,FALSE),5)="Csere",VLOOKUP(LEFT(VLOOKUP($A240,csapatok!$A:$NN,EP$320,FALSE),LEN(VLOOKUP($A240,csapatok!$A:$NN,EP$320,FALSE))-6),'csapat-ranglista'!$A:$FP,EP$321,FALSE)/8,VLOOKUP(VLOOKUP($A240,csapatok!$A:$NN,EP$320,FALSE),'csapat-ranglista'!$A:$FP,EP$321,FALSE)/4),0)</f>
        <v>0</v>
      </c>
      <c r="EQ240" s="223">
        <f>IFERROR(IF(RIGHT(VLOOKUP($A240,csapatok!$A:$NN,EQ$320,FALSE),5)="Csere",VLOOKUP(LEFT(VLOOKUP($A240,csapatok!$A:$NN,EQ$320,FALSE),LEN(VLOOKUP($A240,csapatok!$A:$NN,EQ$320,FALSE))-6),'csapat-ranglista'!$A:$FP,EQ$321,FALSE)/8,VLOOKUP(VLOOKUP($A240,csapatok!$A:$NN,EQ$320,FALSE),'csapat-ranglista'!$A:$FP,EQ$321,FALSE)/4),0)</f>
        <v>0</v>
      </c>
      <c r="ER240" s="223">
        <f>IFERROR(IF(RIGHT(VLOOKUP($A240,csapatok!$A:$NN,ER$320,FALSE),5)="Csere",VLOOKUP(LEFT(VLOOKUP($A240,csapatok!$A:$NN,ER$320,FALSE),LEN(VLOOKUP($A240,csapatok!$A:$NN,ER$320,FALSE))-6),'csapat-ranglista'!$A:$FP,ER$321,FALSE)/8,VLOOKUP(VLOOKUP($A240,csapatok!$A:$NN,ER$320,FALSE),'csapat-ranglista'!$A:$FP,ER$321,FALSE)/4),0)</f>
        <v>0</v>
      </c>
      <c r="ES240" s="223">
        <f>IFERROR(IF(RIGHT(VLOOKUP($A240,csapatok!$A:$NN,ES$320,FALSE),5)="Csere",VLOOKUP(LEFT(VLOOKUP($A240,csapatok!$A:$NN,ES$320,FALSE),LEN(VLOOKUP($A240,csapatok!$A:$NN,ES$320,FALSE))-6),'csapat-ranglista'!$A:$FP,ES$321,FALSE)/8,VLOOKUP(VLOOKUP($A240,csapatok!$A:$NN,ES$320,FALSE),'csapat-ranglista'!$A:$FP,ES$321,FALSE)/4),0)</f>
        <v>0</v>
      </c>
      <c r="ET240" s="223">
        <f>IFERROR(IF(RIGHT(VLOOKUP($A240,csapatok!$A:$NN,ET$320,FALSE),5)="Csere",VLOOKUP(LEFT(VLOOKUP($A240,csapatok!$A:$NN,ET$320,FALSE),LEN(VLOOKUP($A240,csapatok!$A:$NN,ET$320,FALSE))-6),'csapat-ranglista'!$A:$FP,ET$321,FALSE)/8,VLOOKUP(VLOOKUP($A240,csapatok!$A:$NN,ET$320,FALSE),'csapat-ranglista'!$A:$FP,ET$321,FALSE)/4),0)</f>
        <v>0</v>
      </c>
      <c r="EU240" s="223">
        <f>IFERROR(IF(RIGHT(VLOOKUP($A240,csapatok!$A:$NN,EU$320,FALSE),5)="Csere",VLOOKUP(LEFT(VLOOKUP($A240,csapatok!$A:$NN,EU$320,FALSE),LEN(VLOOKUP($A240,csapatok!$A:$NN,EU$320,FALSE))-6),'csapat-ranglista'!$A:$FP,EU$321,FALSE)/8,VLOOKUP(VLOOKUP($A240,csapatok!$A:$NN,EU$320,FALSE),'csapat-ranglista'!$A:$FP,EU$321,FALSE)/4),0)</f>
        <v>0</v>
      </c>
      <c r="EV240" s="223">
        <f>IFERROR(IF(RIGHT(VLOOKUP($A240,csapatok!$A:$NN,EV$320,FALSE),5)="Csere",VLOOKUP(LEFT(VLOOKUP($A240,csapatok!$A:$NN,EV$320,FALSE),LEN(VLOOKUP($A240,csapatok!$A:$NN,EV$320,FALSE))-6),'csapat-ranglista'!$A:$FP,EV$321,FALSE)/8,VLOOKUP(VLOOKUP($A240,csapatok!$A:$NN,EV$320,FALSE),'csapat-ranglista'!$A:$FP,EV$321,FALSE)/4),0)</f>
        <v>0</v>
      </c>
      <c r="EW240" s="223">
        <f>IFERROR(IF(RIGHT(VLOOKUP($A240,csapatok!$A:$NN,EW$320,FALSE),5)="Csere",VLOOKUP(LEFT(VLOOKUP($A240,csapatok!$A:$NN,EW$320,FALSE),LEN(VLOOKUP($A240,csapatok!$A:$NN,EW$320,FALSE))-6),'csapat-ranglista'!$A:$FP,EW$321,FALSE)/8,VLOOKUP(VLOOKUP($A240,csapatok!$A:$NN,EW$320,FALSE),'csapat-ranglista'!$A:$FP,EW$321,FALSE)/4),0)</f>
        <v>0</v>
      </c>
      <c r="EX240" s="223">
        <f>IFERROR(IF(RIGHT(VLOOKUP($A240,csapatok!$A:$NN,EX$320,FALSE),5)="Csere",VLOOKUP(LEFT(VLOOKUP($A240,csapatok!$A:$NN,EX$320,FALSE),LEN(VLOOKUP($A240,csapatok!$A:$NN,EX$320,FALSE))-6),'csapat-ranglista'!$A:$FP,EX$321,FALSE)/8,VLOOKUP(VLOOKUP($A240,csapatok!$A:$NN,EX$320,FALSE),'csapat-ranglista'!$A:$FP,EX$321,FALSE)/4),0)</f>
        <v>0</v>
      </c>
      <c r="EY240" s="223">
        <f>IFERROR(IF(RIGHT(VLOOKUP($A240,csapatok!$A:$NN,EY$320,FALSE),5)="Csere",VLOOKUP(LEFT(VLOOKUP($A240,csapatok!$A:$NN,EY$320,FALSE),LEN(VLOOKUP($A240,csapatok!$A:$NN,EY$320,FALSE))-6),'csapat-ranglista'!$A:$FP,EY$321,FALSE)/8,VLOOKUP(VLOOKUP($A240,csapatok!$A:$NN,EY$320,FALSE),'csapat-ranglista'!$A:$FP,EY$321,FALSE)/4),0)</f>
        <v>0</v>
      </c>
      <c r="EZ240" s="223">
        <f>IFERROR(IF(RIGHT(VLOOKUP($A240,csapatok!$A:$NN,EZ$320,FALSE),5)="Csere",VLOOKUP(LEFT(VLOOKUP($A240,csapatok!$A:$NN,EZ$320,FALSE),LEN(VLOOKUP($A240,csapatok!$A:$NN,EZ$320,FALSE))-6),'csapat-ranglista'!$A:$FP,EZ$321,FALSE)/8,VLOOKUP(VLOOKUP($A240,csapatok!$A:$NN,EZ$320,FALSE),'csapat-ranglista'!$A:$FP,EZ$321,FALSE)/4),0)</f>
        <v>0</v>
      </c>
      <c r="FA240" s="223">
        <f>IFERROR(IF(RIGHT(VLOOKUP($A240,csapatok!$A:$NN,FA$320,FALSE),5)="Csere",VLOOKUP(LEFT(VLOOKUP($A240,csapatok!$A:$NN,FA$320,FALSE),LEN(VLOOKUP($A240,csapatok!$A:$NN,FA$320,FALSE))-6),'csapat-ranglista'!$A:$FP,FA$321,FALSE)/8,VLOOKUP(VLOOKUP($A240,csapatok!$A:$NN,FA$320,FALSE),'csapat-ranglista'!$A:$FP,FA$321,FALSE)/4),0)</f>
        <v>0</v>
      </c>
      <c r="FB240" s="223">
        <f>IFERROR(IF(RIGHT(VLOOKUP($A240,csapatok!$A:$NN,FB$320,FALSE),5)="Csere",VLOOKUP(LEFT(VLOOKUP($A240,csapatok!$A:$NN,FB$320,FALSE),LEN(VLOOKUP($A240,csapatok!$A:$NN,FB$320,FALSE))-6),'csapat-ranglista'!$A:$FP,FB$321,FALSE)/8,VLOOKUP(VLOOKUP($A240,csapatok!$A:$NN,FB$320,FALSE),'csapat-ranglista'!$A:$FP,FB$321,FALSE)/4),0)</f>
        <v>0</v>
      </c>
      <c r="FC240" s="223">
        <f>IFERROR(IF(RIGHT(VLOOKUP($A240,csapatok!$A:$NN,FC$320,FALSE),5)="Csere",VLOOKUP(LEFT(VLOOKUP($A240,csapatok!$A:$NN,FC$320,FALSE),LEN(VLOOKUP($A240,csapatok!$A:$NN,FC$320,FALSE))-6),'csapat-ranglista'!$A:$FP,FC$321,FALSE)/8,VLOOKUP(VLOOKUP($A240,csapatok!$A:$NN,FC$320,FALSE),'csapat-ranglista'!$A:$FP,FC$321,FALSE)/4),0)</f>
        <v>0</v>
      </c>
      <c r="FD240" s="224">
        <f>versenyek!$QY$11*IFERROR(VLOOKUP(VLOOKUP($A240,versenyek!QX:QZ,3,FALSE),szabalyok!$A$16:$B$23,2,FALSE)/4,0)</f>
        <v>0</v>
      </c>
      <c r="FE240" s="224">
        <f>versenyek!$RB$11*IFERROR(VLOOKUP(VLOOKUP($A240,versenyek!RA:RC,3,FALSE),szabalyok!$A$16:$B$23,2,FALSE)/4,0)</f>
        <v>0</v>
      </c>
      <c r="FF240" s="223">
        <f>IFERROR(IF(RIGHT(VLOOKUP($A240,csapatok!$A:$NN,FF$320,FALSE),5)="Csere",VLOOKUP(LEFT(VLOOKUP($A240,csapatok!$A:$NN,FF$320,FALSE),LEN(VLOOKUP($A240,csapatok!$A:$NN,FF$320,FALSE))-6),'csapat-ranglista'!$A:$FP,FF$321,FALSE)/8,VLOOKUP(VLOOKUP($A240,csapatok!$A:$NN,FF$320,FALSE),'csapat-ranglista'!$A:$FP,FF$321,FALSE)/4),0)</f>
        <v>0</v>
      </c>
      <c r="FG240" s="223">
        <f>IFERROR(IF(RIGHT(VLOOKUP($A240,csapatok!$A:$NN,FG$320,FALSE),5)="Csere",VLOOKUP(LEFT(VLOOKUP($A240,csapatok!$A:$NN,FG$320,FALSE),LEN(VLOOKUP($A240,csapatok!$A:$NN,FG$320,FALSE))-6),'csapat-ranglista'!$A:$FP,FG$321,FALSE)/8,VLOOKUP(VLOOKUP($A240,csapatok!$A:$NN,FG$320,FALSE),'csapat-ranglista'!$A:$FP,FG$321,FALSE)/4),0)</f>
        <v>0</v>
      </c>
      <c r="FH240" s="223">
        <f>IFERROR(IF(RIGHT(VLOOKUP($A240,csapatok!$A:$NN,FH$320,FALSE),5)="Csere",VLOOKUP(LEFT(VLOOKUP($A240,csapatok!$A:$NN,FH$320,FALSE),LEN(VLOOKUP($A240,csapatok!$A:$NN,FH$320,FALSE))-6),'csapat-ranglista'!$A:$FP,FH$321,FALSE)/8,VLOOKUP(VLOOKUP($A240,csapatok!$A:$NN,FH$320,FALSE),'csapat-ranglista'!$A:$FP,FH$321,FALSE)/4),0)</f>
        <v>0</v>
      </c>
      <c r="FI240" s="223">
        <f>IFERROR(IF(RIGHT(VLOOKUP($A240,csapatok!$A:$NN,FI$320,FALSE),5)="Csere",VLOOKUP(LEFT(VLOOKUP($A240,csapatok!$A:$NN,FI$320,FALSE),LEN(VLOOKUP($A240,csapatok!$A:$NN,FI$320,FALSE))-6),'csapat-ranglista'!$A:$FP,FI$321,FALSE)/8,VLOOKUP(VLOOKUP($A240,csapatok!$A:$NN,FI$320,FALSE),'csapat-ranglista'!$A:$FP,FI$321,FALSE)/4),0)</f>
        <v>0</v>
      </c>
      <c r="FJ240" s="223">
        <f>IFERROR(IF(RIGHT(VLOOKUP($A240,csapatok!$A:$NN,FJ$320,FALSE),5)="Csere",VLOOKUP(LEFT(VLOOKUP($A240,csapatok!$A:$NN,FJ$320,FALSE),LEN(VLOOKUP($A240,csapatok!$A:$NN,FJ$320,FALSE))-6),'csapat-ranglista'!$A:$FP,FJ$321,FALSE)/8,VLOOKUP(VLOOKUP($A240,csapatok!$A:$NN,FJ$320,FALSE),'csapat-ranglista'!$A:$FP,FJ$321,FALSE)/4),0)</f>
        <v>0</v>
      </c>
      <c r="FK240" s="223">
        <f>IFERROR(IF(RIGHT(VLOOKUP($A240,csapatok!$A:$NN,FK$320,FALSE),5)="Csere",VLOOKUP(LEFT(VLOOKUP($A240,csapatok!$A:$NN,FK$320,FALSE),LEN(VLOOKUP($A240,csapatok!$A:$NN,FK$320,FALSE))-6),'csapat-ranglista'!$A:$FP,FK$321,FALSE)/8,VLOOKUP(VLOOKUP($A240,csapatok!$A:$NN,FK$320,FALSE),'csapat-ranglista'!$A:$FP,FK$321,FALSE)/4),0)</f>
        <v>0</v>
      </c>
      <c r="FL240" s="223">
        <f>IFERROR(IF(RIGHT(VLOOKUP($A240,csapatok!$A:$NN,FL$320,FALSE),5)="Csere",VLOOKUP(LEFT(VLOOKUP($A240,csapatok!$A:$NN,FL$320,FALSE),LEN(VLOOKUP($A240,csapatok!$A:$NN,FL$320,FALSE))-6),'csapat-ranglista'!$A:$FP,FL$321,FALSE)/8,VLOOKUP(VLOOKUP($A240,csapatok!$A:$NN,FL$320,FALSE),'csapat-ranglista'!$A:$FP,FL$321,FALSE)/4),0)</f>
        <v>0</v>
      </c>
      <c r="FM240" s="223">
        <f>IFERROR(IF(RIGHT(VLOOKUP($A240,csapatok!$A:$NN,FM$320,FALSE),5)="Csere",VLOOKUP(LEFT(VLOOKUP($A240,csapatok!$A:$NN,FM$320,FALSE),LEN(VLOOKUP($A240,csapatok!$A:$NN,FM$320,FALSE))-6),'csapat-ranglista'!$A:$FP,FM$321,FALSE)/8,VLOOKUP(VLOOKUP($A240,csapatok!$A:$NN,FM$320,FALSE),'csapat-ranglista'!$A:$FP,FM$321,FALSE)/4),0)</f>
        <v>0</v>
      </c>
      <c r="FN240" s="223">
        <f>IFERROR(IF(RIGHT(VLOOKUP($A240,csapatok!$A:$NN,FN$320,FALSE),5)="Csere",VLOOKUP(LEFT(VLOOKUP($A240,csapatok!$A:$NN,FN$320,FALSE),LEN(VLOOKUP($A240,csapatok!$A:$NN,FN$320,FALSE))-6),'csapat-ranglista'!$A:$FP,FN$321,FALSE)/8,VLOOKUP(VLOOKUP($A240,csapatok!$A:$NN,FN$320,FALSE),'csapat-ranglista'!$A:$FP,FN$321,FALSE)/4),0)</f>
        <v>0</v>
      </c>
      <c r="FO240" s="223">
        <f>IFERROR(IF(RIGHT(VLOOKUP($A240,csapatok!$A:$NN,FO$320,FALSE),5)="Csere",VLOOKUP(LEFT(VLOOKUP($A240,csapatok!$A:$NN,FO$320,FALSE),LEN(VLOOKUP($A240,csapatok!$A:$NN,FO$320,FALSE))-6),'csapat-ranglista'!$A:$FP,FO$321,FALSE)/8,VLOOKUP(VLOOKUP($A240,csapatok!$A:$NN,FO$320,FALSE),'csapat-ranglista'!$A:$FP,FO$321,FALSE)/4),0)</f>
        <v>0</v>
      </c>
      <c r="FP240" s="223">
        <f>IFERROR(IF(RIGHT(VLOOKUP($A240,csapatok!$A:$NN,FP$320,FALSE),5)="Csere",VLOOKUP(LEFT(VLOOKUP($A240,csapatok!$A:$NN,FP$320,FALSE),LEN(VLOOKUP($A240,csapatok!$A:$NN,FP$320,FALSE))-6),'csapat-ranglista'!$A:$FP,FP$321,FALSE)/8,VLOOKUP(VLOOKUP($A240,csapatok!$A:$NN,FP$320,FALSE),'csapat-ranglista'!$A:$FP,FP$321,FALSE)/4),0)</f>
        <v>0</v>
      </c>
      <c r="FQ240" s="223">
        <f>IFERROR(IF(RIGHT(VLOOKUP($A240,csapatok!$A:$NN,FQ$320,FALSE),5)="Csere",VLOOKUP(LEFT(VLOOKUP($A240,csapatok!$A:$NN,FQ$320,FALSE),LEN(VLOOKUP($A240,csapatok!$A:$NN,FQ$320,FALSE))-6),'csapat-ranglista'!$A:$FP,FQ$321,FALSE)/8,VLOOKUP(VLOOKUP($A240,csapatok!$A:$NN,FQ$320,FALSE),'csapat-ranglista'!$A:$FP,FQ$321,FALSE)/4),0)</f>
        <v>0</v>
      </c>
      <c r="FR240" s="223">
        <f>IFERROR(IF(RIGHT(VLOOKUP($A240,csapatok!$A:$NN,FR$320,FALSE),5)="Csere",VLOOKUP(LEFT(VLOOKUP($A240,csapatok!$A:$NN,FR$320,FALSE),LEN(VLOOKUP($A240,csapatok!$A:$NN,FR$320,FALSE))-6),'csapat-ranglista'!$A:$FP,FR$321,FALSE)/8,VLOOKUP(VLOOKUP($A240,csapatok!$A:$NN,FR$320,FALSE),'csapat-ranglista'!$A:$FP,FR$321,FALSE)/4),0)</f>
        <v>0</v>
      </c>
      <c r="FS240" s="223">
        <f>IFERROR(IF(RIGHT(VLOOKUP($A240,csapatok!$A:$NN,FS$320,FALSE),5)="Csere",VLOOKUP(LEFT(VLOOKUP($A240,csapatok!$A:$NN,FS$320,FALSE),LEN(VLOOKUP($A240,csapatok!$A:$NN,FS$320,FALSE))-6),'csapat-ranglista'!$A:$FP,FS$321,FALSE)/8,VLOOKUP(VLOOKUP($A240,csapatok!$A:$NN,FS$320,FALSE),'csapat-ranglista'!$A:$FP,FS$321,FALSE)/4),0)</f>
        <v>0</v>
      </c>
      <c r="FT240" s="223">
        <f>IFERROR(IF(RIGHT(VLOOKUP($A240,csapatok!$A:$NN,FT$320,FALSE),5)="Csere",VLOOKUP(LEFT(VLOOKUP($A240,csapatok!$A:$NN,FT$320,FALSE),LEN(VLOOKUP($A240,csapatok!$A:$NN,FT$320,FALSE))-6),'csapat-ranglista'!$A:$FP,FT$321,FALSE)/8,VLOOKUP(VLOOKUP($A240,csapatok!$A:$NN,FT$320,FALSE),'csapat-ranglista'!$A:$FP,FT$321,FALSE)/4),0)</f>
        <v>0</v>
      </c>
      <c r="FU240" s="223">
        <f>IFERROR(IF(RIGHT(VLOOKUP($A240,csapatok!$A:$NN,FU$320,FALSE),5)="Csere",VLOOKUP(LEFT(VLOOKUP($A240,csapatok!$A:$NN,FU$320,FALSE),LEN(VLOOKUP($A240,csapatok!$A:$NN,FU$320,FALSE))-6),'csapat-ranglista'!$A:$FP,FU$321,FALSE)/8,VLOOKUP(VLOOKUP($A240,csapatok!$A:$NN,FU$320,FALSE),'csapat-ranglista'!$A:$FP,FU$321,FALSE)/4),0)</f>
        <v>0</v>
      </c>
      <c r="FV240" s="223">
        <f>IFERROR(IF(RIGHT(VLOOKUP($A240,csapatok!$A:$NN,FV$320,FALSE),5)="Csere",VLOOKUP(LEFT(VLOOKUP($A240,csapatok!$A:$NN,FV$320,FALSE),LEN(VLOOKUP($A240,csapatok!$A:$NN,FV$320,FALSE))-6),'csapat-ranglista'!$A:$FP,FV$321,FALSE)/8,VLOOKUP(VLOOKUP($A240,csapatok!$A:$NN,FV$320,FALSE),'csapat-ranglista'!$A:$FP,FV$321,FALSE)/4),0)</f>
        <v>0</v>
      </c>
      <c r="FW240" s="223">
        <f>IFERROR(IF(RIGHT(VLOOKUP($A240,csapatok!$A:$NN,FW$320,FALSE),5)="Csere",VLOOKUP(LEFT(VLOOKUP($A240,csapatok!$A:$NN,FW$320,FALSE),LEN(VLOOKUP($A240,csapatok!$A:$NN,FW$320,FALSE))-6),'csapat-ranglista'!$A:$FP,FW$321,FALSE)/8,VLOOKUP(VLOOKUP($A240,csapatok!$A:$NN,FW$320,FALSE),'csapat-ranglista'!$A:$FP,FW$321,FALSE)/4),0)</f>
        <v>0</v>
      </c>
      <c r="FX240" s="223">
        <f>IFERROR(IF(RIGHT(VLOOKUP($A240,csapatok!$A:$NN,FX$320,FALSE),5)="Csere",VLOOKUP(LEFT(VLOOKUP($A240,csapatok!$A:$NN,FX$320,FALSE),LEN(VLOOKUP($A240,csapatok!$A:$NN,FX$320,FALSE))-6),'csapat-ranglista'!$A:$FP,FX$321,FALSE)/8,VLOOKUP(VLOOKUP($A240,csapatok!$A:$NN,FX$320,FALSE),'csapat-ranglista'!$A:$FP,FX$321,FALSE)/4),0)</f>
        <v>0</v>
      </c>
      <c r="FY240" s="223">
        <f>IFERROR(IF(RIGHT(VLOOKUP($A240,csapatok!$A:$NN,FY$320,FALSE),5)="Csere",VLOOKUP(LEFT(VLOOKUP($A240,csapatok!$A:$NN,FY$320,FALSE),LEN(VLOOKUP($A240,csapatok!$A:$NN,FY$320,FALSE))-6),'csapat-ranglista'!$A:$FP,FY$321,FALSE)/8,VLOOKUP(VLOOKUP($A240,csapatok!$A:$NN,FY$320,FALSE),'csapat-ranglista'!$A:$FP,FY$321,FALSE)/4),0)</f>
        <v>0</v>
      </c>
      <c r="FZ240" s="223">
        <f>IFERROR(IF(RIGHT(VLOOKUP($A240,csapatok!$A:$NN,FZ$320,FALSE),5)="Csere",VLOOKUP(LEFT(VLOOKUP($A240,csapatok!$A:$NN,FZ$320,FALSE),LEN(VLOOKUP($A240,csapatok!$A:$NN,FZ$320,FALSE))-6),'csapat-ranglista'!$A:$FP,FZ$321,FALSE)/8,VLOOKUP(VLOOKUP($A240,csapatok!$A:$NN,FZ$320,FALSE),'csapat-ranglista'!$A:$FP,FZ$321,FALSE)/4),0)</f>
        <v>0</v>
      </c>
      <c r="GA240" s="223">
        <f>IFERROR(IF(RIGHT(VLOOKUP($A240,csapatok!$A:$NN,GA$320,FALSE),5)="Csere",VLOOKUP(LEFT(VLOOKUP($A240,csapatok!$A:$NN,GA$320,FALSE),LEN(VLOOKUP($A240,csapatok!$A:$NN,GA$320,FALSE))-6),'csapat-ranglista'!$A:$FP,GA$321,FALSE)/8,VLOOKUP(VLOOKUP($A240,csapatok!$A:$NN,GA$320,FALSE),'csapat-ranglista'!$A:$FP,GA$321,FALSE)/4),0)</f>
        <v>0</v>
      </c>
      <c r="GB240" s="223">
        <f>IFERROR(IF(RIGHT(VLOOKUP($A240,csapatok!$A:$NN,GB$320,FALSE),5)="Csere",VLOOKUP(LEFT(VLOOKUP($A240,csapatok!$A:$NN,GB$320,FALSE),LEN(VLOOKUP($A240,csapatok!$A:$NN,GB$320,FALSE))-6),'csapat-ranglista'!$A:$FP,GB$321,FALSE)/8,VLOOKUP(VLOOKUP($A240,csapatok!$A:$NN,GB$320,FALSE),'csapat-ranglista'!$A:$FP,GB$321,FALSE)/4),0)</f>
        <v>0</v>
      </c>
      <c r="GC240" s="223">
        <f>IFERROR(IF(RIGHT(VLOOKUP($A240,csapatok!$A:$NN,GC$320,FALSE),5)="Csere",VLOOKUP(LEFT(VLOOKUP($A240,csapatok!$A:$NN,GC$320,FALSE),LEN(VLOOKUP($A240,csapatok!$A:$NN,GC$320,FALSE))-6),'csapat-ranglista'!$A:$FP,GC$321,FALSE)/8,VLOOKUP(VLOOKUP($A240,csapatok!$A:$NN,GC$320,FALSE),'csapat-ranglista'!$A:$FP,GC$321,FALSE)/4),0)</f>
        <v>0</v>
      </c>
      <c r="GD240" s="247">
        <f>SUM(EQ240:GC240)</f>
        <v>0</v>
      </c>
    </row>
    <row r="241" spans="1:186">
      <c r="A241" s="32" t="s">
        <v>541</v>
      </c>
      <c r="B241" s="130"/>
      <c r="C241" s="131" t="str">
        <f>IF(B241=0,"",IF(B241&lt;$C$1,"felnőtt","ifi"))</f>
        <v/>
      </c>
      <c r="D241" s="32" t="s">
        <v>101</v>
      </c>
      <c r="E241" s="45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>
        <f>IFERROR(IF(RIGHT(VLOOKUP($A241,csapatok!$A:$BL,X$320,FALSE),5)="Csere",VLOOKUP(LEFT(VLOOKUP($A241,csapatok!$A:$BL,X$320,FALSE),LEN(VLOOKUP($A241,csapatok!$A:$BL,X$320,FALSE))-6),'csapat-ranglista'!$A:$FP,X$321,FALSE)/8,VLOOKUP(VLOOKUP($A241,csapatok!$A:$BL,X$320,FALSE),'csapat-ranglista'!$A:$FP,X$321,FALSE)/4),0)</f>
        <v>0</v>
      </c>
      <c r="Y241" s="32">
        <f>IFERROR(IF(RIGHT(VLOOKUP($A241,csapatok!$A:$BL,Y$320,FALSE),5)="Csere",VLOOKUP(LEFT(VLOOKUP($A241,csapatok!$A:$BL,Y$320,FALSE),LEN(VLOOKUP($A241,csapatok!$A:$BL,Y$320,FALSE))-6),'csapat-ranglista'!$A:$FP,Y$321,FALSE)/8,VLOOKUP(VLOOKUP($A241,csapatok!$A:$BL,Y$320,FALSE),'csapat-ranglista'!$A:$FP,Y$321,FALSE)/4),0)</f>
        <v>0</v>
      </c>
      <c r="Z241" s="32">
        <f>IFERROR(IF(RIGHT(VLOOKUP($A241,csapatok!$A:$BL,Z$320,FALSE),5)="Csere",VLOOKUP(LEFT(VLOOKUP($A241,csapatok!$A:$BL,Z$320,FALSE),LEN(VLOOKUP($A241,csapatok!$A:$BL,Z$320,FALSE))-6),'csapat-ranglista'!$A:$FP,Z$321,FALSE)/8,VLOOKUP(VLOOKUP($A241,csapatok!$A:$BL,Z$320,FALSE),'csapat-ranglista'!$A:$FP,Z$321,FALSE)/4),0)</f>
        <v>0</v>
      </c>
      <c r="AA241" s="32">
        <f>IFERROR(IF(RIGHT(VLOOKUP($A241,csapatok!$A:$BL,AA$320,FALSE),5)="Csere",VLOOKUP(LEFT(VLOOKUP($A241,csapatok!$A:$BL,AA$320,FALSE),LEN(VLOOKUP($A241,csapatok!$A:$BL,AA$320,FALSE))-6),'csapat-ranglista'!$A:$FP,AA$321,FALSE)/8,VLOOKUP(VLOOKUP($A241,csapatok!$A:$BL,AA$320,FALSE),'csapat-ranglista'!$A:$FP,AA$321,FALSE)/4),0)</f>
        <v>0</v>
      </c>
      <c r="AB241" s="223">
        <f>IFERROR(IF(RIGHT(VLOOKUP($A241,csapatok!$A:$BL,AB$320,FALSE),5)="Csere",VLOOKUP(LEFT(VLOOKUP($A241,csapatok!$A:$BL,AB$320,FALSE),LEN(VLOOKUP($A241,csapatok!$A:$BL,AB$320,FALSE))-6),'csapat-ranglista'!$A:$FP,AB$321,FALSE)/8,VLOOKUP(VLOOKUP($A241,csapatok!$A:$BL,AB$320,FALSE),'csapat-ranglista'!$A:$FP,AB$321,FALSE)/4),0)</f>
        <v>0</v>
      </c>
      <c r="AC241" s="223">
        <f>IFERROR(IF(RIGHT(VLOOKUP($A241,csapatok!$A:$BL,AC$320,FALSE),5)="Csere",VLOOKUP(LEFT(VLOOKUP($A241,csapatok!$A:$BL,AC$320,FALSE),LEN(VLOOKUP($A241,csapatok!$A:$BL,AC$320,FALSE))-6),'csapat-ranglista'!$A:$FP,AC$321,FALSE)/8,VLOOKUP(VLOOKUP($A241,csapatok!$A:$BL,AC$320,FALSE),'csapat-ranglista'!$A:$FP,AC$321,FALSE)/4),0)</f>
        <v>0</v>
      </c>
      <c r="AD241" s="223">
        <f>IFERROR(IF(RIGHT(VLOOKUP($A241,csapatok!$A:$BL,AD$320,FALSE),5)="Csere",VLOOKUP(LEFT(VLOOKUP($A241,csapatok!$A:$BL,AD$320,FALSE),LEN(VLOOKUP($A241,csapatok!$A:$BL,AD$320,FALSE))-6),'csapat-ranglista'!$A:$FP,AD$321,FALSE)/8,VLOOKUP(VLOOKUP($A241,csapatok!$A:$BL,AD$320,FALSE),'csapat-ranglista'!$A:$FP,AD$321,FALSE)/4),0)</f>
        <v>0</v>
      </c>
      <c r="AE241" s="223">
        <f>IFERROR(IF(RIGHT(VLOOKUP($A241,csapatok!$A:$BL,AE$320,FALSE),5)="Csere",VLOOKUP(LEFT(VLOOKUP($A241,csapatok!$A:$BL,AE$320,FALSE),LEN(VLOOKUP($A241,csapatok!$A:$BL,AE$320,FALSE))-6),'csapat-ranglista'!$A:$FP,AE$321,FALSE)/8,VLOOKUP(VLOOKUP($A241,csapatok!$A:$BL,AE$320,FALSE),'csapat-ranglista'!$A:$FP,AE$321,FALSE)/4),0)</f>
        <v>0</v>
      </c>
      <c r="AF241" s="223">
        <f>IFERROR(IF(RIGHT(VLOOKUP($A241,csapatok!$A:$BL,AF$320,FALSE),5)="Csere",VLOOKUP(LEFT(VLOOKUP($A241,csapatok!$A:$BL,AF$320,FALSE),LEN(VLOOKUP($A241,csapatok!$A:$BL,AF$320,FALSE))-6),'csapat-ranglista'!$A:$FP,AF$321,FALSE)/8,VLOOKUP(VLOOKUP($A241,csapatok!$A:$BL,AF$320,FALSE),'csapat-ranglista'!$A:$FP,AF$321,FALSE)/4),0)</f>
        <v>0</v>
      </c>
      <c r="AG241" s="223">
        <f>IFERROR(IF(RIGHT(VLOOKUP($A241,csapatok!$A:$BL,AG$320,FALSE),5)="Csere",VLOOKUP(LEFT(VLOOKUP($A241,csapatok!$A:$BL,AG$320,FALSE),LEN(VLOOKUP($A241,csapatok!$A:$BL,AG$320,FALSE))-6),'csapat-ranglista'!$A:$FP,AG$321,FALSE)/8,VLOOKUP(VLOOKUP($A241,csapatok!$A:$BL,AG$320,FALSE),'csapat-ranglista'!$A:$FP,AG$321,FALSE)/4),0)</f>
        <v>0</v>
      </c>
      <c r="AH241" s="223">
        <f>IFERROR(IF(RIGHT(VLOOKUP($A241,csapatok!$A:$BL,AH$320,FALSE),5)="Csere",VLOOKUP(LEFT(VLOOKUP($A241,csapatok!$A:$BL,AH$320,FALSE),LEN(VLOOKUP($A241,csapatok!$A:$BL,AH$320,FALSE))-6),'csapat-ranglista'!$A:$FP,AH$321,FALSE)/8,VLOOKUP(VLOOKUP($A241,csapatok!$A:$BL,AH$320,FALSE),'csapat-ranglista'!$A:$FP,AH$321,FALSE)/4),0)</f>
        <v>0</v>
      </c>
      <c r="AI241" s="223">
        <f>IFERROR(IF(RIGHT(VLOOKUP($A241,csapatok!$A:$BL,AI$320,FALSE),5)="Csere",VLOOKUP(LEFT(VLOOKUP($A241,csapatok!$A:$BL,AI$320,FALSE),LEN(VLOOKUP($A241,csapatok!$A:$BL,AI$320,FALSE))-6),'csapat-ranglista'!$A:$FP,AI$321,FALSE)/8,VLOOKUP(VLOOKUP($A241,csapatok!$A:$BL,AI$320,FALSE),'csapat-ranglista'!$A:$FP,AI$321,FALSE)/4),0)</f>
        <v>0</v>
      </c>
      <c r="AJ241" s="223">
        <f>IFERROR(IF(RIGHT(VLOOKUP($A241,csapatok!$A:$BL,AJ$320,FALSE),5)="Csere",VLOOKUP(LEFT(VLOOKUP($A241,csapatok!$A:$BL,AJ$320,FALSE),LEN(VLOOKUP($A241,csapatok!$A:$BL,AJ$320,FALSE))-6),'csapat-ranglista'!$A:$FP,AJ$321,FALSE)/8,VLOOKUP(VLOOKUP($A241,csapatok!$A:$BL,AJ$320,FALSE),'csapat-ranglista'!$A:$FP,AJ$321,FALSE)/2),0)</f>
        <v>0</v>
      </c>
      <c r="AK241" s="223">
        <f>IFERROR(IF(RIGHT(VLOOKUP($A241,csapatok!$A:$CN,AK$320,FALSE),5)="Csere",VLOOKUP(LEFT(VLOOKUP($A241,csapatok!$A:$CN,AK$320,FALSE),LEN(VLOOKUP($A241,csapatok!$A:$CN,AK$320,FALSE))-6),'csapat-ranglista'!$A:$FP,AK$321,FALSE)/8,VLOOKUP(VLOOKUP($A241,csapatok!$A:$CN,AK$320,FALSE),'csapat-ranglista'!$A:$FP,AK$321,FALSE)/4),0)</f>
        <v>0</v>
      </c>
      <c r="AL241" s="223">
        <f>IFERROR(IF(RIGHT(VLOOKUP($A241,csapatok!$A:$CN,AL$320,FALSE),5)="Csere",VLOOKUP(LEFT(VLOOKUP($A241,csapatok!$A:$CN,AL$320,FALSE),LEN(VLOOKUP($A241,csapatok!$A:$CN,AL$320,FALSE))-6),'csapat-ranglista'!$A:$FP,AL$321,FALSE)/8,VLOOKUP(VLOOKUP($A241,csapatok!$A:$CN,AL$320,FALSE),'csapat-ranglista'!$A:$FP,AL$321,FALSE)/4),0)</f>
        <v>0</v>
      </c>
      <c r="AM241" s="223">
        <f>IFERROR(IF(RIGHT(VLOOKUP($A241,csapatok!$A:$CN,AM$320,FALSE),5)="Csere",VLOOKUP(LEFT(VLOOKUP($A241,csapatok!$A:$CN,AM$320,FALSE),LEN(VLOOKUP($A241,csapatok!$A:$CN,AM$320,FALSE))-6),'csapat-ranglista'!$A:$FP,AM$321,FALSE)/8,VLOOKUP(VLOOKUP($A241,csapatok!$A:$CN,AM$320,FALSE),'csapat-ranglista'!$A:$FP,AM$321,FALSE)/4),0)</f>
        <v>0</v>
      </c>
      <c r="AN241" s="223">
        <f>IFERROR(IF(RIGHT(VLOOKUP($A241,csapatok!$A:$CN,AN$320,FALSE),5)="Csere",VLOOKUP(LEFT(VLOOKUP($A241,csapatok!$A:$CN,AN$320,FALSE),LEN(VLOOKUP($A241,csapatok!$A:$CN,AN$320,FALSE))-6),'csapat-ranglista'!$A:$FP,AN$321,FALSE)/8,VLOOKUP(VLOOKUP($A241,csapatok!$A:$CN,AN$320,FALSE),'csapat-ranglista'!$A:$FP,AN$321,FALSE)/4),0)</f>
        <v>0</v>
      </c>
      <c r="AO241" s="223">
        <f>IFERROR(IF(RIGHT(VLOOKUP($A241,csapatok!$A:$CN,AO$320,FALSE),5)="Csere",VLOOKUP(LEFT(VLOOKUP($A241,csapatok!$A:$CN,AO$320,FALSE),LEN(VLOOKUP($A241,csapatok!$A:$CN,AO$320,FALSE))-6),'csapat-ranglista'!$A:$FP,AO$321,FALSE)/8,VLOOKUP(VLOOKUP($A241,csapatok!$A:$CN,AO$320,FALSE),'csapat-ranglista'!$A:$FP,AO$321,FALSE)/4),0)</f>
        <v>0</v>
      </c>
      <c r="AP241" s="223">
        <f>IFERROR(IF(RIGHT(VLOOKUP($A241,csapatok!$A:$CN,AP$320,FALSE),5)="Csere",VLOOKUP(LEFT(VLOOKUP($A241,csapatok!$A:$CN,AP$320,FALSE),LEN(VLOOKUP($A241,csapatok!$A:$CN,AP$320,FALSE))-6),'csapat-ranglista'!$A:$FP,AP$321,FALSE)/8,VLOOKUP(VLOOKUP($A241,csapatok!$A:$CN,AP$320,FALSE),'csapat-ranglista'!$A:$FP,AP$321,FALSE)/4),0)</f>
        <v>0</v>
      </c>
      <c r="AQ241" s="223">
        <f>IFERROR(IF(RIGHT(VLOOKUP($A241,csapatok!$A:$CN,AQ$320,FALSE),5)="Csere",VLOOKUP(LEFT(VLOOKUP($A241,csapatok!$A:$CN,AQ$320,FALSE),LEN(VLOOKUP($A241,csapatok!$A:$CN,AQ$320,FALSE))-6),'csapat-ranglista'!$A:$FP,AQ$321,FALSE)/8,VLOOKUP(VLOOKUP($A241,csapatok!$A:$CN,AQ$320,FALSE),'csapat-ranglista'!$A:$FP,AQ$321,FALSE)/4),0)</f>
        <v>0</v>
      </c>
      <c r="AR241" s="223">
        <f>IFERROR(IF(RIGHT(VLOOKUP($A241,csapatok!$A:$CN,AR$320,FALSE),5)="Csere",VLOOKUP(LEFT(VLOOKUP($A241,csapatok!$A:$CN,AR$320,FALSE),LEN(VLOOKUP($A241,csapatok!$A:$CN,AR$320,FALSE))-6),'csapat-ranglista'!$A:$FP,AR$321,FALSE)/8,VLOOKUP(VLOOKUP($A241,csapatok!$A:$CN,AR$320,FALSE),'csapat-ranglista'!$A:$FP,AR$321,FALSE)/4),0)</f>
        <v>0</v>
      </c>
      <c r="AS241" s="223">
        <f>IFERROR(IF(RIGHT(VLOOKUP($A241,csapatok!$A:$CN,AS$320,FALSE),5)="Csere",VLOOKUP(LEFT(VLOOKUP($A241,csapatok!$A:$CN,AS$320,FALSE),LEN(VLOOKUP($A241,csapatok!$A:$CN,AS$320,FALSE))-6),'csapat-ranglista'!$A:$FP,AS$321,FALSE)/8,VLOOKUP(VLOOKUP($A241,csapatok!$A:$CN,AS$320,FALSE),'csapat-ranglista'!$A:$FP,AS$321,FALSE)/4),0)</f>
        <v>0</v>
      </c>
      <c r="AT241" s="223">
        <f>IFERROR(IF(RIGHT(VLOOKUP($A241,csapatok!$A:$CN,AT$320,FALSE),5)="Csere",VLOOKUP(LEFT(VLOOKUP($A241,csapatok!$A:$CN,AT$320,FALSE),LEN(VLOOKUP($A241,csapatok!$A:$CN,AT$320,FALSE))-6),'csapat-ranglista'!$A:$FP,AT$321,FALSE)/8,VLOOKUP(VLOOKUP($A241,csapatok!$A:$CN,AT$320,FALSE),'csapat-ranglista'!$A:$FP,AT$321,FALSE)/4),0)</f>
        <v>0</v>
      </c>
      <c r="AU241" s="223">
        <f>IFERROR(IF(RIGHT(VLOOKUP($A241,csapatok!$A:$CN,AU$320,FALSE),5)="Csere",VLOOKUP(LEFT(VLOOKUP($A241,csapatok!$A:$CN,AU$320,FALSE),LEN(VLOOKUP($A241,csapatok!$A:$CN,AU$320,FALSE))-6),'csapat-ranglista'!$A:$FP,AU$321,FALSE)/8,VLOOKUP(VLOOKUP($A241,csapatok!$A:$CN,AU$320,FALSE),'csapat-ranglista'!$A:$FP,AU$321,FALSE)/4),0)</f>
        <v>0</v>
      </c>
      <c r="AV241" s="223">
        <f>IFERROR(IF(RIGHT(VLOOKUP($A241,csapatok!$A:$CN,AV$320,FALSE),5)="Csere",VLOOKUP(LEFT(VLOOKUP($A241,csapatok!$A:$CN,AV$320,FALSE),LEN(VLOOKUP($A241,csapatok!$A:$CN,AV$320,FALSE))-6),'csapat-ranglista'!$A:$FP,AV$321,FALSE)/8,VLOOKUP(VLOOKUP($A241,csapatok!$A:$CN,AV$320,FALSE),'csapat-ranglista'!$A:$FP,AV$321,FALSE)/4),0)</f>
        <v>0</v>
      </c>
      <c r="AW241" s="223">
        <f>IFERROR(IF(RIGHT(VLOOKUP($A241,csapatok!$A:$CN,AW$320,FALSE),5)="Csere",VLOOKUP(LEFT(VLOOKUP($A241,csapatok!$A:$CN,AW$320,FALSE),LEN(VLOOKUP($A241,csapatok!$A:$CN,AW$320,FALSE))-6),'csapat-ranglista'!$A:$FP,AW$321,FALSE)/8,VLOOKUP(VLOOKUP($A241,csapatok!$A:$CN,AW$320,FALSE),'csapat-ranglista'!$A:$FP,AW$321,FALSE)/4),0)</f>
        <v>0</v>
      </c>
      <c r="AX241" s="223">
        <f>IFERROR(IF(RIGHT(VLOOKUP($A241,csapatok!$A:$CN,AX$320,FALSE),5)="Csere",VLOOKUP(LEFT(VLOOKUP($A241,csapatok!$A:$CN,AX$320,FALSE),LEN(VLOOKUP($A241,csapatok!$A:$CN,AX$320,FALSE))-6),'csapat-ranglista'!$A:$FP,AX$321,FALSE)/8,VLOOKUP(VLOOKUP($A241,csapatok!$A:$CN,AX$320,FALSE),'csapat-ranglista'!$A:$FP,AX$321,FALSE)/4),0)</f>
        <v>0</v>
      </c>
      <c r="AY241" s="223">
        <f>IFERROR(IF(RIGHT(VLOOKUP($A241,csapatok!$A:$NN,AY$320,FALSE),5)="Csere",VLOOKUP(LEFT(VLOOKUP($A241,csapatok!$A:$NN,AY$320,FALSE),LEN(VLOOKUP($A241,csapatok!$A:$NN,AY$320,FALSE))-6),'csapat-ranglista'!$A:$FP,AY$321,FALSE)/8,VLOOKUP(VLOOKUP($A241,csapatok!$A:$NN,AY$320,FALSE),'csapat-ranglista'!$A:$FP,AY$321,FALSE)/4),0)</f>
        <v>0</v>
      </c>
      <c r="AZ241" s="223">
        <f>IFERROR(IF(RIGHT(VLOOKUP($A241,csapatok!$A:$NN,AZ$320,FALSE),5)="Csere",VLOOKUP(LEFT(VLOOKUP($A241,csapatok!$A:$NN,AZ$320,FALSE),LEN(VLOOKUP($A241,csapatok!$A:$NN,AZ$320,FALSE))-6),'csapat-ranglista'!$A:$FP,AZ$321,FALSE)/8,VLOOKUP(VLOOKUP($A241,csapatok!$A:$NN,AZ$320,FALSE),'csapat-ranglista'!$A:$FP,AZ$321,FALSE)/4),0)</f>
        <v>0</v>
      </c>
      <c r="BA241" s="223">
        <f>IFERROR(IF(RIGHT(VLOOKUP($A241,csapatok!$A:$NN,BA$320,FALSE),5)="Csere",VLOOKUP(LEFT(VLOOKUP($A241,csapatok!$A:$NN,BA$320,FALSE),LEN(VLOOKUP($A241,csapatok!$A:$NN,BA$320,FALSE))-6),'csapat-ranglista'!$A:$FP,BA$321,FALSE)/8,VLOOKUP(VLOOKUP($A241,csapatok!$A:$NN,BA$320,FALSE),'csapat-ranglista'!$A:$FP,BA$321,FALSE)/4),0)</f>
        <v>0</v>
      </c>
      <c r="BB241" s="223">
        <f>IFERROR(IF(RIGHT(VLOOKUP($A241,csapatok!$A:$NN,BB$320,FALSE),5)="Csere",VLOOKUP(LEFT(VLOOKUP($A241,csapatok!$A:$NN,BB$320,FALSE),LEN(VLOOKUP($A241,csapatok!$A:$NN,BB$320,FALSE))-6),'csapat-ranglista'!$A:$FP,BB$321,FALSE)/8,VLOOKUP(VLOOKUP($A241,csapatok!$A:$NN,BB$320,FALSE),'csapat-ranglista'!$A:$FP,BB$321,FALSE)/4),0)</f>
        <v>0</v>
      </c>
      <c r="BC241" s="224">
        <f>versenyek!$ES$11*IFERROR(VLOOKUP(VLOOKUP($A241,versenyek!ER:ET,3,FALSE),szabalyok!$A$16:$B$23,2,FALSE)/4,0)</f>
        <v>0</v>
      </c>
      <c r="BD241" s="224">
        <f>versenyek!$EV$11*IFERROR(VLOOKUP(VLOOKUP($A241,versenyek!EU:EW,3,FALSE),szabalyok!$A$16:$B$23,2,FALSE)/4,0)</f>
        <v>0</v>
      </c>
      <c r="BE241" s="223">
        <f>IFERROR(IF(RIGHT(VLOOKUP($A241,csapatok!$A:$NN,BE$320,FALSE),5)="Csere",VLOOKUP(LEFT(VLOOKUP($A241,csapatok!$A:$NN,BE$320,FALSE),LEN(VLOOKUP($A241,csapatok!$A:$NN,BE$320,FALSE))-6),'csapat-ranglista'!$A:$FP,BE$321,FALSE)/8,VLOOKUP(VLOOKUP($A241,csapatok!$A:$NN,BE$320,FALSE),'csapat-ranglista'!$A:$FP,BE$321,FALSE)/4),0)</f>
        <v>0</v>
      </c>
      <c r="BF241" s="223">
        <f>IFERROR(IF(RIGHT(VLOOKUP($A241,csapatok!$A:$NN,BF$320,FALSE),5)="Csere",VLOOKUP(LEFT(VLOOKUP($A241,csapatok!$A:$NN,BF$320,FALSE),LEN(VLOOKUP($A241,csapatok!$A:$NN,BF$320,FALSE))-6),'csapat-ranglista'!$A:$FP,BF$321,FALSE)/8,VLOOKUP(VLOOKUP($A241,csapatok!$A:$NN,BF$320,FALSE),'csapat-ranglista'!$A:$FP,BF$321,FALSE)/4),0)</f>
        <v>0</v>
      </c>
      <c r="BG241" s="223">
        <f>IFERROR(IF(RIGHT(VLOOKUP($A241,csapatok!$A:$NN,BG$320,FALSE),5)="Csere",VLOOKUP(LEFT(VLOOKUP($A241,csapatok!$A:$NN,BG$320,FALSE),LEN(VLOOKUP($A241,csapatok!$A:$NN,BG$320,FALSE))-6),'csapat-ranglista'!$A:$FP,BG$321,FALSE)/8,VLOOKUP(VLOOKUP($A241,csapatok!$A:$NN,BG$320,FALSE),'csapat-ranglista'!$A:$FP,BG$321,FALSE)/4),0)</f>
        <v>0</v>
      </c>
      <c r="BH241" s="223">
        <f>IFERROR(IF(RIGHT(VLOOKUP($A241,csapatok!$A:$NN,BH$320,FALSE),5)="Csere",VLOOKUP(LEFT(VLOOKUP($A241,csapatok!$A:$NN,BH$320,FALSE),LEN(VLOOKUP($A241,csapatok!$A:$NN,BH$320,FALSE))-6),'csapat-ranglista'!$A:$FP,BH$321,FALSE)/8,VLOOKUP(VLOOKUP($A241,csapatok!$A:$NN,BH$320,FALSE),'csapat-ranglista'!$A:$FP,BH$321,FALSE)/4),0)</f>
        <v>0</v>
      </c>
      <c r="BI241" s="223">
        <f>IFERROR(IF(RIGHT(VLOOKUP($A241,csapatok!$A:$NN,BI$320,FALSE),5)="Csere",VLOOKUP(LEFT(VLOOKUP($A241,csapatok!$A:$NN,BI$320,FALSE),LEN(VLOOKUP($A241,csapatok!$A:$NN,BI$320,FALSE))-6),'csapat-ranglista'!$A:$FP,BI$321,FALSE)/8,VLOOKUP(VLOOKUP($A241,csapatok!$A:$NN,BI$320,FALSE),'csapat-ranglista'!$A:$FP,BI$321,FALSE)/4),0)</f>
        <v>0</v>
      </c>
      <c r="BJ241" s="223">
        <f>IFERROR(IF(RIGHT(VLOOKUP($A241,csapatok!$A:$NN,BJ$320,FALSE),5)="Csere",VLOOKUP(LEFT(VLOOKUP($A241,csapatok!$A:$NN,BJ$320,FALSE),LEN(VLOOKUP($A241,csapatok!$A:$NN,BJ$320,FALSE))-6),'csapat-ranglista'!$A:$FP,BJ$321,FALSE)/8,VLOOKUP(VLOOKUP($A241,csapatok!$A:$NN,BJ$320,FALSE),'csapat-ranglista'!$A:$FP,BJ$321,FALSE)/4),0)</f>
        <v>0</v>
      </c>
      <c r="BK241" s="223">
        <f>IFERROR(IF(RIGHT(VLOOKUP($A241,csapatok!$A:$NN,BK$320,FALSE),5)="Csere",VLOOKUP(LEFT(VLOOKUP($A241,csapatok!$A:$NN,BK$320,FALSE),LEN(VLOOKUP($A241,csapatok!$A:$NN,BK$320,FALSE))-6),'csapat-ranglista'!$A:$FP,BK$321,FALSE)/8,VLOOKUP(VLOOKUP($A241,csapatok!$A:$NN,BK$320,FALSE),'csapat-ranglista'!$A:$FP,BK$321,FALSE)/4),0)</f>
        <v>0</v>
      </c>
      <c r="BL241" s="223">
        <f>IFERROR(IF(RIGHT(VLOOKUP($A241,csapatok!$A:$NN,BL$320,FALSE),5)="Csere",VLOOKUP(LEFT(VLOOKUP($A241,csapatok!$A:$NN,BL$320,FALSE),LEN(VLOOKUP($A241,csapatok!$A:$NN,BL$320,FALSE))-6),'csapat-ranglista'!$A:$FP,BL$321,FALSE)/8,VLOOKUP(VLOOKUP($A241,csapatok!$A:$NN,BL$320,FALSE),'csapat-ranglista'!$A:$FP,BL$321,FALSE)/4),0)</f>
        <v>0</v>
      </c>
      <c r="BM241" s="223">
        <f>IFERROR(IF(RIGHT(VLOOKUP($A241,csapatok!$A:$NN,BM$320,FALSE),5)="Csere",VLOOKUP(LEFT(VLOOKUP($A241,csapatok!$A:$NN,BM$320,FALSE),LEN(VLOOKUP($A241,csapatok!$A:$NN,BM$320,FALSE))-6),'csapat-ranglista'!$A:$FP,BM$321,FALSE)/8,VLOOKUP(VLOOKUP($A241,csapatok!$A:$NN,BM$320,FALSE),'csapat-ranglista'!$A:$FP,BM$321,FALSE)/4),0)</f>
        <v>0</v>
      </c>
      <c r="BN241" s="223">
        <f>IFERROR(IF(RIGHT(VLOOKUP($A241,csapatok!$A:$NN,BN$320,FALSE),5)="Csere",VLOOKUP(LEFT(VLOOKUP($A241,csapatok!$A:$NN,BN$320,FALSE),LEN(VLOOKUP($A241,csapatok!$A:$NN,BN$320,FALSE))-6),'csapat-ranglista'!$A:$FP,BN$321,FALSE)/8,VLOOKUP(VLOOKUP($A241,csapatok!$A:$NN,BN$320,FALSE),'csapat-ranglista'!$A:$FP,BN$321,FALSE)/4),0)</f>
        <v>0</v>
      </c>
      <c r="BO241" s="223">
        <f>IFERROR(IF(RIGHT(VLOOKUP($A241,csapatok!$A:$NN,BO$320,FALSE),5)="Csere",VLOOKUP(LEFT(VLOOKUP($A241,csapatok!$A:$NN,BO$320,FALSE),LEN(VLOOKUP($A241,csapatok!$A:$NN,BO$320,FALSE))-6),'csapat-ranglista'!$A:$FP,BO$321,FALSE)/8,VLOOKUP(VLOOKUP($A241,csapatok!$A:$NN,BO$320,FALSE),'csapat-ranglista'!$A:$FP,BO$321,FALSE)/4),0)</f>
        <v>0</v>
      </c>
      <c r="BP241" s="223">
        <f>IFERROR(IF(RIGHT(VLOOKUP($A241,csapatok!$A:$NN,BP$320,FALSE),5)="Csere",VLOOKUP(LEFT(VLOOKUP($A241,csapatok!$A:$NN,BP$320,FALSE),LEN(VLOOKUP($A241,csapatok!$A:$NN,BP$320,FALSE))-6),'csapat-ranglista'!$A:$FP,BP$321,FALSE)/8,VLOOKUP(VLOOKUP($A241,csapatok!$A:$NN,BP$320,FALSE),'csapat-ranglista'!$A:$FP,BP$321,FALSE)/4),0)</f>
        <v>0</v>
      </c>
      <c r="BQ241" s="223">
        <f>IFERROR(IF(RIGHT(VLOOKUP($A241,csapatok!$A:$NN,BQ$320,FALSE),5)="Csere",VLOOKUP(LEFT(VLOOKUP($A241,csapatok!$A:$NN,BQ$320,FALSE),LEN(VLOOKUP($A241,csapatok!$A:$NN,BQ$320,FALSE))-6),'csapat-ranglista'!$A:$FP,BQ$321,FALSE)/8,VLOOKUP(VLOOKUP($A241,csapatok!$A:$NN,BQ$320,FALSE),'csapat-ranglista'!$A:$FP,BQ$321,FALSE)/4),0)</f>
        <v>0</v>
      </c>
      <c r="BR241" s="223">
        <f>IFERROR(IF(RIGHT(VLOOKUP($A241,csapatok!$A:$NN,BR$320,FALSE),5)="Csere",VLOOKUP(LEFT(VLOOKUP($A241,csapatok!$A:$NN,BR$320,FALSE),LEN(VLOOKUP($A241,csapatok!$A:$NN,BR$320,FALSE))-6),'csapat-ranglista'!$A:$FP,BR$321,FALSE)/8,VLOOKUP(VLOOKUP($A241,csapatok!$A:$NN,BR$320,FALSE),'csapat-ranglista'!$A:$FP,BR$321,FALSE)/4),0)</f>
        <v>0</v>
      </c>
      <c r="BS241" s="223">
        <f>IFERROR(IF(RIGHT(VLOOKUP($A241,csapatok!$A:$NN,BS$320,FALSE),5)="Csere",VLOOKUP(LEFT(VLOOKUP($A241,csapatok!$A:$NN,BS$320,FALSE),LEN(VLOOKUP($A241,csapatok!$A:$NN,BS$320,FALSE))-6),'csapat-ranglista'!$A:$FP,BS$321,FALSE)/8,VLOOKUP(VLOOKUP($A241,csapatok!$A:$NN,BS$320,FALSE),'csapat-ranglista'!$A:$FP,BS$321,FALSE)/4),0)</f>
        <v>0</v>
      </c>
      <c r="BT241" s="223">
        <f>IFERROR(IF(RIGHT(VLOOKUP($A241,csapatok!$A:$NN,BT$320,FALSE),5)="Csere",VLOOKUP(LEFT(VLOOKUP($A241,csapatok!$A:$NN,BT$320,FALSE),LEN(VLOOKUP($A241,csapatok!$A:$NN,BT$320,FALSE))-6),'csapat-ranglista'!$A:$FP,BT$321,FALSE)/8,VLOOKUP(VLOOKUP($A241,csapatok!$A:$NN,BT$320,FALSE),'csapat-ranglista'!$A:$FP,BT$321,FALSE)/4),0)</f>
        <v>0</v>
      </c>
      <c r="BU241" s="223">
        <f>IFERROR(IF(RIGHT(VLOOKUP($A241,csapatok!$A:$NN,BU$320,FALSE),5)="Csere",VLOOKUP(LEFT(VLOOKUP($A241,csapatok!$A:$NN,BU$320,FALSE),LEN(VLOOKUP($A241,csapatok!$A:$NN,BU$320,FALSE))-6),'csapat-ranglista'!$A:$FP,BU$321,FALSE)/8,VLOOKUP(VLOOKUP($A241,csapatok!$A:$NN,BU$320,FALSE),'csapat-ranglista'!$A:$FP,BU$321,FALSE)/4),0)</f>
        <v>0</v>
      </c>
      <c r="BV241" s="223">
        <f>IFERROR(IF(RIGHT(VLOOKUP($A241,csapatok!$A:$NN,BV$320,FALSE),5)="Csere",VLOOKUP(LEFT(VLOOKUP($A241,csapatok!$A:$NN,BV$320,FALSE),LEN(VLOOKUP($A241,csapatok!$A:$NN,BV$320,FALSE))-6),'csapat-ranglista'!$A:$FP,BV$321,FALSE)/8,VLOOKUP(VLOOKUP($A241,csapatok!$A:$NN,BV$320,FALSE),'csapat-ranglista'!$A:$FP,BV$321,FALSE)/4),0)</f>
        <v>0</v>
      </c>
      <c r="BW241" s="223">
        <f>IFERROR(IF(RIGHT(VLOOKUP($A241,csapatok!$A:$NN,BW$320,FALSE),5)="Csere",VLOOKUP(LEFT(VLOOKUP($A241,csapatok!$A:$NN,BW$320,FALSE),LEN(VLOOKUP($A241,csapatok!$A:$NN,BW$320,FALSE))-6),'csapat-ranglista'!$A:$FP,BW$321,FALSE)/8,VLOOKUP(VLOOKUP($A241,csapatok!$A:$NN,BW$320,FALSE),'csapat-ranglista'!$A:$FP,BW$321,FALSE)/4),0)</f>
        <v>0</v>
      </c>
      <c r="BX241" s="223">
        <f>IFERROR(IF(RIGHT(VLOOKUP($A241,csapatok!$A:$NN,BX$320,FALSE),5)="Csere",VLOOKUP(LEFT(VLOOKUP($A241,csapatok!$A:$NN,BX$320,FALSE),LEN(VLOOKUP($A241,csapatok!$A:$NN,BX$320,FALSE))-6),'csapat-ranglista'!$A:$FP,BX$321,FALSE)/8,VLOOKUP(VLOOKUP($A241,csapatok!$A:$NN,BX$320,FALSE),'csapat-ranglista'!$A:$FP,BX$321,FALSE)/4),0)</f>
        <v>0</v>
      </c>
      <c r="BY241" s="223">
        <f>IFERROR(IF(RIGHT(VLOOKUP($A241,csapatok!$A:$NN,BY$320,FALSE),5)="Csere",VLOOKUP(LEFT(VLOOKUP($A241,csapatok!$A:$NN,BY$320,FALSE),LEN(VLOOKUP($A241,csapatok!$A:$NN,BY$320,FALSE))-6),'csapat-ranglista'!$A:$FP,BY$321,FALSE)/8,VLOOKUP(VLOOKUP($A241,csapatok!$A:$NN,BY$320,FALSE),'csapat-ranglista'!$A:$FP,BY$321,FALSE)/4),0)</f>
        <v>0</v>
      </c>
      <c r="BZ241" s="223">
        <f>IFERROR(IF(RIGHT(VLOOKUP($A241,csapatok!$A:$NN,BZ$320,FALSE),5)="Csere",VLOOKUP(LEFT(VLOOKUP($A241,csapatok!$A:$NN,BZ$320,FALSE),LEN(VLOOKUP($A241,csapatok!$A:$NN,BZ$320,FALSE))-6),'csapat-ranglista'!$A:$FP,BZ$321,FALSE)/8,VLOOKUP(VLOOKUP($A241,csapatok!$A:$NN,BZ$320,FALSE),'csapat-ranglista'!$A:$FP,BZ$321,FALSE)/4),0)</f>
        <v>0</v>
      </c>
      <c r="CA241" s="223">
        <f>IFERROR(IF(RIGHT(VLOOKUP($A241,csapatok!$A:$NN,CA$320,FALSE),5)="Csere",VLOOKUP(LEFT(VLOOKUP($A241,csapatok!$A:$NN,CA$320,FALSE),LEN(VLOOKUP($A241,csapatok!$A:$NN,CA$320,FALSE))-6),'csapat-ranglista'!$A:$FP,CA$321,FALSE)/8,VLOOKUP(VLOOKUP($A241,csapatok!$A:$NN,CA$320,FALSE),'csapat-ranglista'!$A:$FP,CA$321,FALSE)/4),0)</f>
        <v>0</v>
      </c>
      <c r="CB241" s="223">
        <f>IFERROR(IF(RIGHT(VLOOKUP($A241,csapatok!$A:$NN,CB$320,FALSE),5)="Csere",VLOOKUP(LEFT(VLOOKUP($A241,csapatok!$A:$NN,CB$320,FALSE),LEN(VLOOKUP($A241,csapatok!$A:$NN,CB$320,FALSE))-6),'csapat-ranglista'!$A:$FP,CB$321,FALSE)/8,VLOOKUP(VLOOKUP($A241,csapatok!$A:$NN,CB$320,FALSE),'csapat-ranglista'!$A:$FP,CB$321,FALSE)/4),0)</f>
        <v>0</v>
      </c>
      <c r="CC241" s="223">
        <f>IFERROR(IF(RIGHT(VLOOKUP($A241,csapatok!$A:$NN,CC$320,FALSE),5)="Csere",VLOOKUP(LEFT(VLOOKUP($A241,csapatok!$A:$NN,CC$320,FALSE),LEN(VLOOKUP($A241,csapatok!$A:$NN,CC$320,FALSE))-6),'csapat-ranglista'!$A:$FP,CC$321,FALSE)/8,VLOOKUP(VLOOKUP($A241,csapatok!$A:$NN,CC$320,FALSE),'csapat-ranglista'!$A:$FP,CC$321,FALSE)/4),0)</f>
        <v>0</v>
      </c>
      <c r="CD241" s="223">
        <f>IFERROR(IF(RIGHT(VLOOKUP($A241,csapatok!$A:$NN,CD$320,FALSE),5)="Csere",VLOOKUP(LEFT(VLOOKUP($A241,csapatok!$A:$NN,CD$320,FALSE),LEN(VLOOKUP($A241,csapatok!$A:$NN,CD$320,FALSE))-6),'csapat-ranglista'!$A:$FP,CD$321,FALSE)/8,VLOOKUP(VLOOKUP($A241,csapatok!$A:$NN,CD$320,FALSE),'csapat-ranglista'!$A:$FP,CD$321,FALSE)/4),0)</f>
        <v>0</v>
      </c>
      <c r="CE241" s="223">
        <f>IFERROR(IF(RIGHT(VLOOKUP($A241,csapatok!$A:$NN,CE$320,FALSE),5)="Csere",VLOOKUP(LEFT(VLOOKUP($A241,csapatok!$A:$NN,CE$320,FALSE),LEN(VLOOKUP($A241,csapatok!$A:$NN,CE$320,FALSE))-6),'csapat-ranglista'!$A:$FP,CE$321,FALSE)/8,VLOOKUP(VLOOKUP($A241,csapatok!$A:$NN,CE$320,FALSE),'csapat-ranglista'!$A:$FP,CE$321,FALSE)/4),0)</f>
        <v>0</v>
      </c>
      <c r="CF241" s="223">
        <f>IFERROR(IF(RIGHT(VLOOKUP($A241,csapatok!$A:$NN,CF$320,FALSE),5)="Csere",VLOOKUP(LEFT(VLOOKUP($A241,csapatok!$A:$NN,CF$320,FALSE),LEN(VLOOKUP($A241,csapatok!$A:$NN,CF$320,FALSE))-6),'csapat-ranglista'!$A:$FP,CF$321,FALSE)/8,VLOOKUP(VLOOKUP($A241,csapatok!$A:$NN,CF$320,FALSE),'csapat-ranglista'!$A:$FP,CF$321,FALSE)/4),0)</f>
        <v>0</v>
      </c>
      <c r="CG241" s="223">
        <f>IFERROR(IF(RIGHT(VLOOKUP($A241,csapatok!$A:$NN,CG$320,FALSE),5)="Csere",VLOOKUP(LEFT(VLOOKUP($A241,csapatok!$A:$NN,CG$320,FALSE),LEN(VLOOKUP($A241,csapatok!$A:$NN,CG$320,FALSE))-6),'csapat-ranglista'!$A:$FP,CG$321,FALSE)/8,VLOOKUP(VLOOKUP($A241,csapatok!$A:$NN,CG$320,FALSE),'csapat-ranglista'!$A:$FP,CG$321,FALSE)/4),0)</f>
        <v>0</v>
      </c>
      <c r="CH241" s="223">
        <f>IFERROR(IF(RIGHT(VLOOKUP($A241,csapatok!$A:$NN,CH$320,FALSE),5)="Csere",VLOOKUP(LEFT(VLOOKUP($A241,csapatok!$A:$NN,CH$320,FALSE),LEN(VLOOKUP($A241,csapatok!$A:$NN,CH$320,FALSE))-6),'csapat-ranglista'!$A:$FP,CH$321,FALSE)/8,VLOOKUP(VLOOKUP($A241,csapatok!$A:$NN,CH$320,FALSE),'csapat-ranglista'!$A:$FP,CH$321,FALSE)/4),0)</f>
        <v>0</v>
      </c>
      <c r="CI241" s="223">
        <f>IFERROR(IF(RIGHT(VLOOKUP($A241,csapatok!$A:$NN,CI$320,FALSE),5)="Csere",VLOOKUP(LEFT(VLOOKUP($A241,csapatok!$A:$NN,CI$320,FALSE),LEN(VLOOKUP($A241,csapatok!$A:$NN,CI$320,FALSE))-6),'csapat-ranglista'!$A:$FP,CI$321,FALSE)/8,VLOOKUP(VLOOKUP($A241,csapatok!$A:$NN,CI$320,FALSE),'csapat-ranglista'!$A:$FP,CI$321,FALSE)/4),0)</f>
        <v>0</v>
      </c>
      <c r="CJ241" s="224">
        <f>versenyek!$IQ$11*IFERROR(VLOOKUP(VLOOKUP($A241,versenyek!IP:IR,3,FALSE),szabalyok!$A$16:$B$23,2,FALSE)/4,0)</f>
        <v>0</v>
      </c>
      <c r="CK241" s="224">
        <f>versenyek!$IT$11*IFERROR(VLOOKUP(VLOOKUP($A241,versenyek!IS:IU,3,FALSE),szabalyok!$A$16:$B$23,2,FALSE)/4,0)</f>
        <v>0</v>
      </c>
      <c r="CL241" s="223">
        <f>IFERROR(IF(RIGHT(VLOOKUP($A241,csapatok!$A:$NN,CL$320,FALSE),5)="Csere",VLOOKUP(LEFT(VLOOKUP($A241,csapatok!$A:$NN,CL$320,FALSE),LEN(VLOOKUP($A241,csapatok!$A:$NN,CL$320,FALSE))-6),'csapat-ranglista'!$A:$FP,CL$321,FALSE)/8,VLOOKUP(VLOOKUP($A241,csapatok!$A:$NN,CL$320,FALSE),'csapat-ranglista'!$A:$FP,CL$321,FALSE)/4),0)</f>
        <v>0</v>
      </c>
      <c r="CM241" s="223">
        <f>IFERROR(IF(RIGHT(VLOOKUP($A241,csapatok!$A:$NN,CM$320,FALSE),5)="Csere",VLOOKUP(LEFT(VLOOKUP($A241,csapatok!$A:$NN,CM$320,FALSE),LEN(VLOOKUP($A241,csapatok!$A:$NN,CM$320,FALSE))-6),'csapat-ranglista'!$A:$FP,CM$321,FALSE)/8,VLOOKUP(VLOOKUP($A241,csapatok!$A:$NN,CM$320,FALSE),'csapat-ranglista'!$A:$FP,CM$321,FALSE)/4),0)</f>
        <v>0</v>
      </c>
      <c r="CN241" s="223">
        <f>IFERROR(IF(RIGHT(VLOOKUP($A241,csapatok!$A:$NN,CN$320,FALSE),5)="Csere",VLOOKUP(LEFT(VLOOKUP($A241,csapatok!$A:$NN,CN$320,FALSE),LEN(VLOOKUP($A241,csapatok!$A:$NN,CN$320,FALSE))-6),'csapat-ranglista'!$A:$FP,CN$321,FALSE)/8,VLOOKUP(VLOOKUP($A241,csapatok!$A:$NN,CN$320,FALSE),'csapat-ranglista'!$A:$FP,CN$321,FALSE)/4),0)</f>
        <v>0</v>
      </c>
      <c r="CO241" s="223">
        <f>IFERROR(IF(RIGHT(VLOOKUP($A241,csapatok!$A:$NN,CO$320,FALSE),5)="Csere",VLOOKUP(LEFT(VLOOKUP($A241,csapatok!$A:$NN,CO$320,FALSE),LEN(VLOOKUP($A241,csapatok!$A:$NN,CO$320,FALSE))-6),'csapat-ranglista'!$A:$FP,CO$321,FALSE)/8,VLOOKUP(VLOOKUP($A241,csapatok!$A:$NN,CO$320,FALSE),'csapat-ranglista'!$A:$FP,CO$321,FALSE)/4),0)</f>
        <v>0</v>
      </c>
      <c r="CP241" s="223">
        <f>IFERROR(IF(RIGHT(VLOOKUP($A241,csapatok!$A:$NN,CP$320,FALSE),5)="Csere",VLOOKUP(LEFT(VLOOKUP($A241,csapatok!$A:$NN,CP$320,FALSE),LEN(VLOOKUP($A241,csapatok!$A:$NN,CP$320,FALSE))-6),'csapat-ranglista'!$A:$FP,CP$321,FALSE)/8,VLOOKUP(VLOOKUP($A241,csapatok!$A:$NN,CP$320,FALSE),'csapat-ranglista'!$A:$FP,CP$321,FALSE)/4),0)</f>
        <v>0</v>
      </c>
      <c r="CQ241" s="223">
        <f>IFERROR(IF(RIGHT(VLOOKUP($A241,csapatok!$A:$NN,CQ$320,FALSE),5)="Csere",VLOOKUP(LEFT(VLOOKUP($A241,csapatok!$A:$NN,CQ$320,FALSE),LEN(VLOOKUP($A241,csapatok!$A:$NN,CQ$320,FALSE))-6),'csapat-ranglista'!$A:$FP,CQ$321,FALSE)/8,VLOOKUP(VLOOKUP($A241,csapatok!$A:$NN,CQ$320,FALSE),'csapat-ranglista'!$A:$FP,CQ$321,FALSE)/4),0)</f>
        <v>0</v>
      </c>
      <c r="CR241" s="223">
        <f>IFERROR(IF(RIGHT(VLOOKUP($A241,csapatok!$A:$NN,CR$320,FALSE),5)="Csere",VLOOKUP(LEFT(VLOOKUP($A241,csapatok!$A:$NN,CR$320,FALSE),LEN(VLOOKUP($A241,csapatok!$A:$NN,CR$320,FALSE))-6),'csapat-ranglista'!$A:$FP,CR$321,FALSE)/8,VLOOKUP(VLOOKUP($A241,csapatok!$A:$NN,CR$320,FALSE),'csapat-ranglista'!$A:$FP,CR$321,FALSE)/4),0)</f>
        <v>0</v>
      </c>
      <c r="CS241" s="223">
        <f>IFERROR(IF(RIGHT(VLOOKUP($A241,csapatok!$A:$NN,CS$320,FALSE),5)="Csere",VLOOKUP(LEFT(VLOOKUP($A241,csapatok!$A:$NN,CS$320,FALSE),LEN(VLOOKUP($A241,csapatok!$A:$NN,CS$320,FALSE))-6),'csapat-ranglista'!$A:$FP,CS$321,FALSE)/8,VLOOKUP(VLOOKUP($A241,csapatok!$A:$NN,CS$320,FALSE),'csapat-ranglista'!$A:$FP,CS$321,FALSE)/4),0)</f>
        <v>0</v>
      </c>
      <c r="CT241" s="223">
        <f>IFERROR(IF(RIGHT(VLOOKUP($A241,csapatok!$A:$NN,CT$320,FALSE),5)="Csere",VLOOKUP(LEFT(VLOOKUP($A241,csapatok!$A:$NN,CT$320,FALSE),LEN(VLOOKUP($A241,csapatok!$A:$NN,CT$320,FALSE))-6),'csapat-ranglista'!$A:$FP,CT$321,FALSE)/8,VLOOKUP(VLOOKUP($A241,csapatok!$A:$NN,CT$320,FALSE),'csapat-ranglista'!$A:$FP,CT$321,FALSE)/4),0)</f>
        <v>0</v>
      </c>
      <c r="CU241" s="223">
        <f>IFERROR(IF(RIGHT(VLOOKUP($A241,csapatok!$A:$NN,CU$320,FALSE),5)="Csere",VLOOKUP(LEFT(VLOOKUP($A241,csapatok!$A:$NN,CU$320,FALSE),LEN(VLOOKUP($A241,csapatok!$A:$NN,CU$320,FALSE))-6),'csapat-ranglista'!$A:$FP,CU$321,FALSE)/8,VLOOKUP(VLOOKUP($A241,csapatok!$A:$NN,CU$320,FALSE),'csapat-ranglista'!$A:$FP,CU$321,FALSE)/4),0)</f>
        <v>0</v>
      </c>
      <c r="CV241" s="223">
        <f>IFERROR(IF(RIGHT(VLOOKUP($A241,csapatok!$A:$NN,CV$320,FALSE),5)="Csere",VLOOKUP(LEFT(VLOOKUP($A241,csapatok!$A:$NN,CV$320,FALSE),LEN(VLOOKUP($A241,csapatok!$A:$NN,CV$320,FALSE))-6),'csapat-ranglista'!$A:$FP,CV$321,FALSE)/8,VLOOKUP(VLOOKUP($A241,csapatok!$A:$NN,CV$320,FALSE),'csapat-ranglista'!$A:$FP,CV$321,FALSE)/4),0)</f>
        <v>0</v>
      </c>
      <c r="CW241" s="223">
        <f>IFERROR(IF(RIGHT(VLOOKUP($A241,csapatok!$A:$NN,CW$320,FALSE),5)="Csere",VLOOKUP(LEFT(VLOOKUP($A241,csapatok!$A:$NN,CW$320,FALSE),LEN(VLOOKUP($A241,csapatok!$A:$NN,CW$320,FALSE))-6),'csapat-ranglista'!$A:$FP,CW$321,FALSE)/8,VLOOKUP(VLOOKUP($A241,csapatok!$A:$NN,CW$320,FALSE),'csapat-ranglista'!$A:$FP,CW$321,FALSE)/4),0)</f>
        <v>0</v>
      </c>
      <c r="CX241" s="223">
        <f>IFERROR(IF(RIGHT(VLOOKUP($A241,csapatok!$A:$NN,CX$320,FALSE),5)="Csere",VLOOKUP(LEFT(VLOOKUP($A241,csapatok!$A:$NN,CX$320,FALSE),LEN(VLOOKUP($A241,csapatok!$A:$NN,CX$320,FALSE))-6),'csapat-ranglista'!$A:$FP,CX$321,FALSE)/8,VLOOKUP(VLOOKUP($A241,csapatok!$A:$NN,CX$320,FALSE),'csapat-ranglista'!$A:$FP,CX$321,FALSE)/4),0)</f>
        <v>0</v>
      </c>
      <c r="CY241" s="223">
        <f>IFERROR(IF(RIGHT(VLOOKUP($A241,csapatok!$A:$NN,CY$320,FALSE),5)="Csere",VLOOKUP(LEFT(VLOOKUP($A241,csapatok!$A:$NN,CY$320,FALSE),LEN(VLOOKUP($A241,csapatok!$A:$NN,CY$320,FALSE))-6),'csapat-ranglista'!$A:$FP,CY$321,FALSE)/8,VLOOKUP(VLOOKUP($A241,csapatok!$A:$NN,CY$320,FALSE),'csapat-ranglista'!$A:$FP,CY$321,FALSE)/4),0)</f>
        <v>0</v>
      </c>
      <c r="CZ241" s="223">
        <f>IFERROR(IF(RIGHT(VLOOKUP($A241,csapatok!$A:$NN,CZ$320,FALSE),5)="Csere",VLOOKUP(LEFT(VLOOKUP($A241,csapatok!$A:$NN,CZ$320,FALSE),LEN(VLOOKUP($A241,csapatok!$A:$NN,CZ$320,FALSE))-6),'csapat-ranglista'!$A:$FP,CZ$321,FALSE)/8,VLOOKUP(VLOOKUP($A241,csapatok!$A:$NN,CZ$320,FALSE),'csapat-ranglista'!$A:$FP,CZ$321,FALSE)/4),0)</f>
        <v>0</v>
      </c>
      <c r="DA241" s="223">
        <f>IFERROR(IF(RIGHT(VLOOKUP($A241,csapatok!$A:$NN,DA$320,FALSE),5)="Csere",VLOOKUP(LEFT(VLOOKUP($A241,csapatok!$A:$NN,DA$320,FALSE),LEN(VLOOKUP($A241,csapatok!$A:$NN,DA$320,FALSE))-6),'csapat-ranglista'!$A:$FP,DA$321,FALSE)/8,VLOOKUP(VLOOKUP($A241,csapatok!$A:$NN,DA$320,FALSE),'csapat-ranglista'!$A:$FP,DA$321,FALSE)/4),0)</f>
        <v>0</v>
      </c>
      <c r="DB241" s="223">
        <f>IFERROR(IF(RIGHT(VLOOKUP($A241,csapatok!$A:$NN,DB$320,FALSE),5)="Csere",VLOOKUP(LEFT(VLOOKUP($A241,csapatok!$A:$NN,DB$320,FALSE),LEN(VLOOKUP($A241,csapatok!$A:$NN,DB$320,FALSE))-6),'csapat-ranglista'!$A:$FP,DB$321,FALSE)/8,VLOOKUP(VLOOKUP($A241,csapatok!$A:$NN,DB$320,FALSE),'csapat-ranglista'!$A:$FP,DB$321,FALSE)/4),0)</f>
        <v>0</v>
      </c>
      <c r="DC241" s="223">
        <f>IFERROR(IF(RIGHT(VLOOKUP($A241,csapatok!$A:$NN,DC$320,FALSE),5)="Csere",VLOOKUP(LEFT(VLOOKUP($A241,csapatok!$A:$NN,DC$320,FALSE),LEN(VLOOKUP($A241,csapatok!$A:$NN,DC$320,FALSE))-6),'csapat-ranglista'!$A:$FP,DC$321,FALSE)/8,VLOOKUP(VLOOKUP($A241,csapatok!$A:$NN,DC$320,FALSE),'csapat-ranglista'!$A:$FP,DC$321,FALSE)/4),0)</f>
        <v>0</v>
      </c>
      <c r="DD241" s="223">
        <f>IFERROR(IF(RIGHT(VLOOKUP($A241,csapatok!$A:$NN,DD$320,FALSE),5)="Csere",VLOOKUP(LEFT(VLOOKUP($A241,csapatok!$A:$NN,DD$320,FALSE),LEN(VLOOKUP($A241,csapatok!$A:$NN,DD$320,FALSE))-6),'csapat-ranglista'!$A:$FP,DD$321,FALSE)/8,VLOOKUP(VLOOKUP($A241,csapatok!$A:$NN,DD$320,FALSE),'csapat-ranglista'!$A:$FP,DD$321,FALSE)/4),0)</f>
        <v>0</v>
      </c>
      <c r="DE241" s="223">
        <f>IFERROR(IF(RIGHT(VLOOKUP($A241,csapatok!$A:$NN,DE$320,FALSE),5)="Csere",VLOOKUP(LEFT(VLOOKUP($A241,csapatok!$A:$NN,DE$320,FALSE),LEN(VLOOKUP($A241,csapatok!$A:$NN,DE$320,FALSE))-6),'csapat-ranglista'!$A:$FP,DE$321,FALSE)/8,VLOOKUP(VLOOKUP($A241,csapatok!$A:$NN,DE$320,FALSE),'csapat-ranglista'!$A:$FP,DE$321,FALSE)/4),0)</f>
        <v>0</v>
      </c>
      <c r="DF241" s="223">
        <f>IFERROR(IF(RIGHT(VLOOKUP($A241,csapatok!$A:$NN,DF$320,FALSE),5)="Csere",VLOOKUP(LEFT(VLOOKUP($A241,csapatok!$A:$NN,DF$320,FALSE),LEN(VLOOKUP($A241,csapatok!$A:$NN,DF$320,FALSE))-6),'csapat-ranglista'!$A:$FP,DF$321,FALSE)/8,VLOOKUP(VLOOKUP($A241,csapatok!$A:$NN,DF$320,FALSE),'csapat-ranglista'!$A:$FP,DF$321,FALSE)/4),0)</f>
        <v>0</v>
      </c>
      <c r="DG241" s="223">
        <f>IFERROR(IF(RIGHT(VLOOKUP($A241,csapatok!$A:$NN,DG$320,FALSE),5)="Csere",VLOOKUP(LEFT(VLOOKUP($A241,csapatok!$A:$NN,DG$320,FALSE),LEN(VLOOKUP($A241,csapatok!$A:$NN,DG$320,FALSE))-6),'csapat-ranglista'!$A:$FP,DG$321,FALSE)/8,VLOOKUP(VLOOKUP($A241,csapatok!$A:$NN,DG$320,FALSE),'csapat-ranglista'!$A:$FP,DG$321,FALSE)/4),0)</f>
        <v>0</v>
      </c>
      <c r="DH241" s="223">
        <f>IFERROR(IF(RIGHT(VLOOKUP($A241,csapatok!$A:$NN,DH$320,FALSE),5)="Csere",VLOOKUP(LEFT(VLOOKUP($A241,csapatok!$A:$NN,DH$320,FALSE),LEN(VLOOKUP($A241,csapatok!$A:$NN,DH$320,FALSE))-6),'csapat-ranglista'!$A:$FP,DH$321,FALSE)/8,VLOOKUP(VLOOKUP($A241,csapatok!$A:$NN,DH$320,FALSE),'csapat-ranglista'!$A:$FP,DH$321,FALSE)/4),0)</f>
        <v>0</v>
      </c>
      <c r="DI241" s="223">
        <f>IFERROR(IF(RIGHT(VLOOKUP($A241,csapatok!$A:$NN,DI$320,FALSE),5)="Csere",VLOOKUP(LEFT(VLOOKUP($A241,csapatok!$A:$NN,DI$320,FALSE),LEN(VLOOKUP($A241,csapatok!$A:$NN,DI$320,FALSE))-6),'csapat-ranglista'!$A:$FP,DI$321,FALSE)/8,VLOOKUP(VLOOKUP($A241,csapatok!$A:$NN,DI$320,FALSE),'csapat-ranglista'!$A:$FP,DI$321,FALSE)/4),0)</f>
        <v>0</v>
      </c>
      <c r="DJ241" s="223">
        <f>IFERROR(IF(RIGHT(VLOOKUP($A241,csapatok!$A:$NN,DJ$320,FALSE),5)="Csere",VLOOKUP(LEFT(VLOOKUP($A241,csapatok!$A:$NN,DJ$320,FALSE),LEN(VLOOKUP($A241,csapatok!$A:$NN,DJ$320,FALSE))-6),'csapat-ranglista'!$A:$FP,DJ$321,FALSE)/8,VLOOKUP(VLOOKUP($A241,csapatok!$A:$NN,DJ$320,FALSE),'csapat-ranglista'!$A:$FP,DJ$321,FALSE)/4),0)</f>
        <v>0</v>
      </c>
      <c r="DK241" s="223">
        <f>IFERROR(IF(RIGHT(VLOOKUP($A241,csapatok!$A:$NN,DK$320,FALSE),5)="Csere",VLOOKUP(LEFT(VLOOKUP($A241,csapatok!$A:$NN,DK$320,FALSE),LEN(VLOOKUP($A241,csapatok!$A:$NN,DK$320,FALSE))-6),'csapat-ranglista'!$A:$FP,DK$321,FALSE)/8,VLOOKUP(VLOOKUP($A241,csapatok!$A:$NN,DK$320,FALSE),'csapat-ranglista'!$A:$FP,DK$321,FALSE)/4),0)</f>
        <v>0</v>
      </c>
      <c r="DL241" s="223">
        <f>IFERROR(IF(RIGHT(VLOOKUP($A241,csapatok!$A:$NN,DL$320,FALSE),5)="Csere",VLOOKUP(LEFT(VLOOKUP($A241,csapatok!$A:$NN,DL$320,FALSE),LEN(VLOOKUP($A241,csapatok!$A:$NN,DL$320,FALSE))-6),'csapat-ranglista'!$A:$FP,DL$321,FALSE)/8,VLOOKUP(VLOOKUP($A241,csapatok!$A:$NN,DL$320,FALSE),'csapat-ranglista'!$A:$FP,DL$321,FALSE)/4),0)</f>
        <v>0</v>
      </c>
      <c r="DM241" s="223">
        <f>IFERROR(IF(RIGHT(VLOOKUP($A241,csapatok!$A:$NN,DM$320,FALSE),5)="Csere",VLOOKUP(LEFT(VLOOKUP($A241,csapatok!$A:$NN,DM$320,FALSE),LEN(VLOOKUP($A241,csapatok!$A:$NN,DM$320,FALSE))-6),'csapat-ranglista'!$A:$FP,DM$321,FALSE)/8,VLOOKUP(VLOOKUP($A241,csapatok!$A:$NN,DM$320,FALSE),'csapat-ranglista'!$A:$FP,DM$321,FALSE)/4),0)</f>
        <v>0</v>
      </c>
      <c r="DN241" s="223">
        <f>IFERROR(IF(RIGHT(VLOOKUP($A241,csapatok!$A:$NN,DN$320,FALSE),5)="Csere",VLOOKUP(LEFT(VLOOKUP($A241,csapatok!$A:$NN,DN$320,FALSE),LEN(VLOOKUP($A241,csapatok!$A:$NN,DN$320,FALSE))-6),'csapat-ranglista'!$A:$FP,DN$321,FALSE)/8,VLOOKUP(VLOOKUP($A241,csapatok!$A:$NN,DN$320,FALSE),'csapat-ranglista'!$A:$FP,DN$321,FALSE)/4),0)</f>
        <v>0</v>
      </c>
      <c r="DO241" s="224">
        <f>versenyek!$MF$11*IFERROR(VLOOKUP(VLOOKUP($A241,versenyek!ME:MG,3,FALSE),szabalyok!$A$16:$B$23,2,FALSE)/4,0)</f>
        <v>0</v>
      </c>
      <c r="DP241" s="224">
        <f>versenyek!$MI$11*IFERROR(VLOOKUP(VLOOKUP($A241,versenyek!MH:MJ,3,FALSE),szabalyok!$A$16:$B$23,2,FALSE)/4,0)</f>
        <v>0</v>
      </c>
      <c r="DQ241" s="223">
        <f>IFERROR(IF(RIGHT(VLOOKUP($A241,csapatok!$A:$NN,DQ$320,FALSE),5)="Csere",VLOOKUP(LEFT(VLOOKUP($A241,csapatok!$A:$NN,DQ$320,FALSE),LEN(VLOOKUP($A241,csapatok!$A:$NN,DQ$320,FALSE))-6),'csapat-ranglista'!$A:$FP,DQ$321,FALSE)/8,VLOOKUP(VLOOKUP($A241,csapatok!$A:$NN,DQ$320,FALSE),'csapat-ranglista'!$A:$FP,DQ$321,FALSE)/4),0)</f>
        <v>0</v>
      </c>
      <c r="DR241" s="223">
        <f>IFERROR(IF(RIGHT(VLOOKUP($A241,csapatok!$A:$NN,DR$320,FALSE),5)="Csere",VLOOKUP(LEFT(VLOOKUP($A241,csapatok!$A:$NN,DR$320,FALSE),LEN(VLOOKUP($A241,csapatok!$A:$NN,DR$320,FALSE))-6),'csapat-ranglista'!$A:$FP,DR$321,FALSE)/8,VLOOKUP(VLOOKUP($A241,csapatok!$A:$NN,DR$320,FALSE),'csapat-ranglista'!$A:$FP,DR$321,FALSE)/4),0)</f>
        <v>0</v>
      </c>
      <c r="DS241" s="223">
        <f>IFERROR(IF(RIGHT(VLOOKUP($A241,csapatok!$A:$NN,DS$320,FALSE),5)="Csere",VLOOKUP(LEFT(VLOOKUP($A241,csapatok!$A:$NN,DS$320,FALSE),LEN(VLOOKUP($A241,csapatok!$A:$NN,DS$320,FALSE))-6),'csapat-ranglista'!$A:$FP,DS$321,FALSE)/8,VLOOKUP(VLOOKUP($A241,csapatok!$A:$NN,DS$320,FALSE),'csapat-ranglista'!$A:$FP,DS$321,FALSE)/4),0)</f>
        <v>0</v>
      </c>
      <c r="DT241" s="223">
        <f>IFERROR(IF(RIGHT(VLOOKUP($A241,csapatok!$A:$NN,DT$320,FALSE),5)="Csere",VLOOKUP(LEFT(VLOOKUP($A241,csapatok!$A:$NN,DT$320,FALSE),LEN(VLOOKUP($A241,csapatok!$A:$NN,DT$320,FALSE))-6),'csapat-ranglista'!$A:$FP,DT$321,FALSE)/8,VLOOKUP(VLOOKUP($A241,csapatok!$A:$NN,DT$320,FALSE),'csapat-ranglista'!$A:$FP,DT$321,FALSE)/4),0)</f>
        <v>0</v>
      </c>
      <c r="DU241" s="223">
        <f>IFERROR(IF(RIGHT(VLOOKUP($A241,csapatok!$A:$NN,DU$320,FALSE),5)="Csere",VLOOKUP(LEFT(VLOOKUP($A241,csapatok!$A:$NN,DU$320,FALSE),LEN(VLOOKUP($A241,csapatok!$A:$NN,DU$320,FALSE))-6),'csapat-ranglista'!$A:$FP,DU$321,FALSE)/8,VLOOKUP(VLOOKUP($A241,csapatok!$A:$NN,DU$320,FALSE),'csapat-ranglista'!$A:$FP,DU$321,FALSE)/4),0)</f>
        <v>0</v>
      </c>
      <c r="DV241" s="223">
        <f>IFERROR(IF(RIGHT(VLOOKUP($A241,csapatok!$A:$NN,DV$320,FALSE),5)="Csere",VLOOKUP(LEFT(VLOOKUP($A241,csapatok!$A:$NN,DV$320,FALSE),LEN(VLOOKUP($A241,csapatok!$A:$NN,DV$320,FALSE))-6),'csapat-ranglista'!$A:$FP,DV$321,FALSE)/8,VLOOKUP(VLOOKUP($A241,csapatok!$A:$NN,DV$320,FALSE),'csapat-ranglista'!$A:$FP,DV$321,FALSE)/4),0)</f>
        <v>0</v>
      </c>
      <c r="DW241" s="223">
        <f>IFERROR(IF(RIGHT(VLOOKUP($A241,csapatok!$A:$NN,DW$320,FALSE),5)="Csere",VLOOKUP(LEFT(VLOOKUP($A241,csapatok!$A:$NN,DW$320,FALSE),LEN(VLOOKUP($A241,csapatok!$A:$NN,DW$320,FALSE))-6),'csapat-ranglista'!$A:$FP,DW$321,FALSE)/8,VLOOKUP(VLOOKUP($A241,csapatok!$A:$NN,DW$320,FALSE),'csapat-ranglista'!$A:$FP,DW$321,FALSE)/4),0)</f>
        <v>0</v>
      </c>
      <c r="DX241" s="223">
        <f>IFERROR(IF(RIGHT(VLOOKUP($A241,csapatok!$A:$NN,DX$320,FALSE),5)="Csere",VLOOKUP(LEFT(VLOOKUP($A241,csapatok!$A:$NN,DX$320,FALSE),LEN(VLOOKUP($A241,csapatok!$A:$NN,DX$320,FALSE))-6),'csapat-ranglista'!$A:$FP,DX$321,FALSE)/8,VLOOKUP(VLOOKUP($A241,csapatok!$A:$NN,DX$320,FALSE),'csapat-ranglista'!$A:$FP,DX$321,FALSE)/4),0)</f>
        <v>0</v>
      </c>
      <c r="DY241" s="223">
        <f>IFERROR(IF(RIGHT(VLOOKUP($A241,csapatok!$A:$NN,DY$320,FALSE),5)="Csere",VLOOKUP(LEFT(VLOOKUP($A241,csapatok!$A:$NN,DY$320,FALSE),LEN(VLOOKUP($A241,csapatok!$A:$NN,DY$320,FALSE))-6),'csapat-ranglista'!$A:$FP,DY$321,FALSE)/8,VLOOKUP(VLOOKUP($A241,csapatok!$A:$NN,DY$320,FALSE),'csapat-ranglista'!$A:$FP,DY$321,FALSE)/4),0)</f>
        <v>0</v>
      </c>
      <c r="DZ241" s="223">
        <f>IFERROR(IF(RIGHT(VLOOKUP($A241,csapatok!$A:$NN,DZ$320,FALSE),5)="Csere",VLOOKUP(LEFT(VLOOKUP($A241,csapatok!$A:$NN,DZ$320,FALSE),LEN(VLOOKUP($A241,csapatok!$A:$NN,DZ$320,FALSE))-6),'csapat-ranglista'!$A:$FP,DZ$321,FALSE)/8,VLOOKUP(VLOOKUP($A241,csapatok!$A:$NN,DZ$320,FALSE),'csapat-ranglista'!$A:$FP,DZ$321,FALSE)/4),0)</f>
        <v>0</v>
      </c>
      <c r="EA241" s="223">
        <f>IFERROR(IF(RIGHT(VLOOKUP($A241,csapatok!$A:$NN,EA$320,FALSE),5)="Csere",VLOOKUP(LEFT(VLOOKUP($A241,csapatok!$A:$NN,EA$320,FALSE),LEN(VLOOKUP($A241,csapatok!$A:$NN,EA$320,FALSE))-6),'csapat-ranglista'!$A:$FP,EA$321,FALSE)/8,VLOOKUP(VLOOKUP($A241,csapatok!$A:$NN,EA$320,FALSE),'csapat-ranglista'!$A:$FP,EA$321,FALSE)/4),0)</f>
        <v>0</v>
      </c>
      <c r="EB241" s="223">
        <f>IFERROR(IF(RIGHT(VLOOKUP($A241,csapatok!$A:$NN,EB$320,FALSE),5)="Csere",VLOOKUP(LEFT(VLOOKUP($A241,csapatok!$A:$NN,EB$320,FALSE),LEN(VLOOKUP($A241,csapatok!$A:$NN,EB$320,FALSE))-6),'csapat-ranglista'!$A:$FP,EB$321,FALSE)/8,VLOOKUP(VLOOKUP($A241,csapatok!$A:$NN,EB$320,FALSE),'csapat-ranglista'!$A:$FP,EB$321,FALSE)/4),0)</f>
        <v>0</v>
      </c>
      <c r="EC241" s="223">
        <f>IFERROR(IF(RIGHT(VLOOKUP($A241,csapatok!$A:$NN,EC$320,FALSE),5)="Csere",VLOOKUP(LEFT(VLOOKUP($A241,csapatok!$A:$NN,EC$320,FALSE),LEN(VLOOKUP($A241,csapatok!$A:$NN,EC$320,FALSE))-6),'csapat-ranglista'!$A:$FP,EC$321,FALSE)/8,VLOOKUP(VLOOKUP($A241,csapatok!$A:$NN,EC$320,FALSE),'csapat-ranglista'!$A:$FP,EC$321,FALSE)/4),0)</f>
        <v>0</v>
      </c>
      <c r="ED241" s="223">
        <f>IFERROR(IF(RIGHT(VLOOKUP($A241,csapatok!$A:$NN,ED$320,FALSE),5)="Csere",VLOOKUP(LEFT(VLOOKUP($A241,csapatok!$A:$NN,ED$320,FALSE),LEN(VLOOKUP($A241,csapatok!$A:$NN,ED$320,FALSE))-6),'csapat-ranglista'!$A:$FP,ED$321,FALSE)/8,VLOOKUP(VLOOKUP($A241,csapatok!$A:$NN,ED$320,FALSE),'csapat-ranglista'!$A:$FP,ED$321,FALSE)/4),0)</f>
        <v>0</v>
      </c>
      <c r="EE241" s="223">
        <f>IFERROR(IF(RIGHT(VLOOKUP($A241,csapatok!$A:$NN,EE$320,FALSE),5)="Csere",VLOOKUP(LEFT(VLOOKUP($A241,csapatok!$A:$NN,EE$320,FALSE),LEN(VLOOKUP($A241,csapatok!$A:$NN,EE$320,FALSE))-6),'csapat-ranglista'!$A:$FP,EE$321,FALSE)/8,VLOOKUP(VLOOKUP($A241,csapatok!$A:$NN,EE$320,FALSE),'csapat-ranglista'!$A:$FP,EE$321,FALSE)/4),0)</f>
        <v>0</v>
      </c>
      <c r="EF241" s="223">
        <f>IFERROR(IF(RIGHT(VLOOKUP($A241,csapatok!$A:$NN,EF$320,FALSE),5)="Csere",VLOOKUP(LEFT(VLOOKUP($A241,csapatok!$A:$NN,EF$320,FALSE),LEN(VLOOKUP($A241,csapatok!$A:$NN,EF$320,FALSE))-6),'csapat-ranglista'!$A:$FP,EF$321,FALSE)/8,VLOOKUP(VLOOKUP($A241,csapatok!$A:$NN,EF$320,FALSE),'csapat-ranglista'!$A:$FP,EF$321,FALSE)/4),0)</f>
        <v>0</v>
      </c>
      <c r="EG241" s="223">
        <f>IFERROR(IF(RIGHT(VLOOKUP($A241,csapatok!$A:$NN,EG$320,FALSE),5)="Csere",VLOOKUP(LEFT(VLOOKUP($A241,csapatok!$A:$NN,EG$320,FALSE),LEN(VLOOKUP($A241,csapatok!$A:$NN,EG$320,FALSE))-6),'csapat-ranglista'!$A:$FP,EG$321,FALSE)/8,VLOOKUP(VLOOKUP($A241,csapatok!$A:$NN,EG$320,FALSE),'csapat-ranglista'!$A:$FP,EG$321,FALSE)/4),0)</f>
        <v>0</v>
      </c>
      <c r="EH241" s="223">
        <f>IFERROR(IF(RIGHT(VLOOKUP($A241,csapatok!$A:$NN,EH$320,FALSE),5)="Csere",VLOOKUP(LEFT(VLOOKUP($A241,csapatok!$A:$NN,EH$320,FALSE),LEN(VLOOKUP($A241,csapatok!$A:$NN,EH$320,FALSE))-6),'csapat-ranglista'!$A:$FP,EH$321,FALSE)/8,VLOOKUP(VLOOKUP($A241,csapatok!$A:$NN,EH$320,FALSE),'csapat-ranglista'!$A:$FP,EH$321,FALSE)/4),0)</f>
        <v>0</v>
      </c>
      <c r="EI241" s="223">
        <f>IFERROR(IF(RIGHT(VLOOKUP($A241,csapatok!$A:$NN,EI$320,FALSE),5)="Csere",VLOOKUP(LEFT(VLOOKUP($A241,csapatok!$A:$NN,EI$320,FALSE),LEN(VLOOKUP($A241,csapatok!$A:$NN,EI$320,FALSE))-6),'csapat-ranglista'!$A:$FP,EI$321,FALSE)/8,VLOOKUP(VLOOKUP($A241,csapatok!$A:$NN,EI$320,FALSE),'csapat-ranglista'!$A:$FP,EI$321,FALSE)/4),0)</f>
        <v>0</v>
      </c>
      <c r="EJ241" s="223">
        <f>IFERROR(IF(RIGHT(VLOOKUP($A241,csapatok!$A:$NN,EJ$320,FALSE),5)="Csere",VLOOKUP(LEFT(VLOOKUP($A241,csapatok!$A:$NN,EJ$320,FALSE),LEN(VLOOKUP($A241,csapatok!$A:$NN,EJ$320,FALSE))-6),'csapat-ranglista'!$A:$FP,EJ$321,FALSE)/8,VLOOKUP(VLOOKUP($A241,csapatok!$A:$NN,EJ$320,FALSE),'csapat-ranglista'!$A:$FP,EJ$321,FALSE)/4),0)</f>
        <v>0</v>
      </c>
      <c r="EK241" s="223">
        <f>IFERROR(IF(RIGHT(VLOOKUP($A241,csapatok!$A:$NN,EK$320,FALSE),5)="Csere",VLOOKUP(LEFT(VLOOKUP($A241,csapatok!$A:$NN,EK$320,FALSE),LEN(VLOOKUP($A241,csapatok!$A:$NN,EK$320,FALSE))-6),'csapat-ranglista'!$A:$FP,EK$321,FALSE)/8,VLOOKUP(VLOOKUP($A241,csapatok!$A:$NN,EK$320,FALSE),'csapat-ranglista'!$A:$FP,EK$321,FALSE)/4),0)</f>
        <v>0</v>
      </c>
      <c r="EL241" s="223">
        <f>IFERROR(IF(RIGHT(VLOOKUP($A241,csapatok!$A:$NN,EL$320,FALSE),5)="Csere",VLOOKUP(LEFT(VLOOKUP($A241,csapatok!$A:$NN,EL$320,FALSE),LEN(VLOOKUP($A241,csapatok!$A:$NN,EL$320,FALSE))-6),'csapat-ranglista'!$A:$FP,EL$321,FALSE)/8,VLOOKUP(VLOOKUP($A241,csapatok!$A:$NN,EL$320,FALSE),'csapat-ranglista'!$A:$FP,EL$321,FALSE)/4),0)</f>
        <v>0</v>
      </c>
      <c r="EM241" s="223">
        <f>IFERROR(IF(RIGHT(VLOOKUP($A241,csapatok!$A:$NN,EM$320,FALSE),5)="Csere",VLOOKUP(LEFT(VLOOKUP($A241,csapatok!$A:$NN,EM$320,FALSE),LEN(VLOOKUP($A241,csapatok!$A:$NN,EM$320,FALSE))-6),'csapat-ranglista'!$A:$FP,EM$321,FALSE)/8,VLOOKUP(VLOOKUP($A241,csapatok!$A:$NN,EM$320,FALSE),'csapat-ranglista'!$A:$FP,EM$321,FALSE)/4),0)</f>
        <v>0</v>
      </c>
      <c r="EN241" s="223">
        <f>IFERROR(IF(RIGHT(VLOOKUP($A241,csapatok!$A:$NN,EN$320,FALSE),5)="Csere",VLOOKUP(LEFT(VLOOKUP($A241,csapatok!$A:$NN,EN$320,FALSE),LEN(VLOOKUP($A241,csapatok!$A:$NN,EN$320,FALSE))-6),'csapat-ranglista'!$A:$FP,EN$321,FALSE)/8,VLOOKUP(VLOOKUP($A241,csapatok!$A:$NN,EN$320,FALSE),'csapat-ranglista'!$A:$FP,EN$321,FALSE)/4),0)</f>
        <v>0</v>
      </c>
      <c r="EO241" s="223">
        <f>IFERROR(IF(RIGHT(VLOOKUP($A241,csapatok!$A:$NN,EO$320,FALSE),5)="Csere",VLOOKUP(LEFT(VLOOKUP($A241,csapatok!$A:$NN,EO$320,FALSE),LEN(VLOOKUP($A241,csapatok!$A:$NN,EO$320,FALSE))-6),'csapat-ranglista'!$A:$FP,EO$321,FALSE)/8,VLOOKUP(VLOOKUP($A241,csapatok!$A:$NN,EO$320,FALSE),'csapat-ranglista'!$A:$FP,EO$321,FALSE)/4),0)</f>
        <v>0</v>
      </c>
      <c r="EP241" s="223">
        <f>IFERROR(IF(RIGHT(VLOOKUP($A241,csapatok!$A:$NN,EP$320,FALSE),5)="Csere",VLOOKUP(LEFT(VLOOKUP($A241,csapatok!$A:$NN,EP$320,FALSE),LEN(VLOOKUP($A241,csapatok!$A:$NN,EP$320,FALSE))-6),'csapat-ranglista'!$A:$FP,EP$321,FALSE)/8,VLOOKUP(VLOOKUP($A241,csapatok!$A:$NN,EP$320,FALSE),'csapat-ranglista'!$A:$FP,EP$321,FALSE)/4),0)</f>
        <v>0</v>
      </c>
      <c r="EQ241" s="223">
        <f>IFERROR(IF(RIGHT(VLOOKUP($A241,csapatok!$A:$NN,EQ$320,FALSE),5)="Csere",VLOOKUP(LEFT(VLOOKUP($A241,csapatok!$A:$NN,EQ$320,FALSE),LEN(VLOOKUP($A241,csapatok!$A:$NN,EQ$320,FALSE))-6),'csapat-ranglista'!$A:$FP,EQ$321,FALSE)/8,VLOOKUP(VLOOKUP($A241,csapatok!$A:$NN,EQ$320,FALSE),'csapat-ranglista'!$A:$FP,EQ$321,FALSE)/4),0)</f>
        <v>0</v>
      </c>
      <c r="ER241" s="223">
        <f>IFERROR(IF(RIGHT(VLOOKUP($A241,csapatok!$A:$NN,ER$320,FALSE),5)="Csere",VLOOKUP(LEFT(VLOOKUP($A241,csapatok!$A:$NN,ER$320,FALSE),LEN(VLOOKUP($A241,csapatok!$A:$NN,ER$320,FALSE))-6),'csapat-ranglista'!$A:$FP,ER$321,FALSE)/8,VLOOKUP(VLOOKUP($A241,csapatok!$A:$NN,ER$320,FALSE),'csapat-ranglista'!$A:$FP,ER$321,FALSE)/4),0)</f>
        <v>0</v>
      </c>
      <c r="ES241" s="223">
        <f>IFERROR(IF(RIGHT(VLOOKUP($A241,csapatok!$A:$NN,ES$320,FALSE),5)="Csere",VLOOKUP(LEFT(VLOOKUP($A241,csapatok!$A:$NN,ES$320,FALSE),LEN(VLOOKUP($A241,csapatok!$A:$NN,ES$320,FALSE))-6),'csapat-ranglista'!$A:$FP,ES$321,FALSE)/8,VLOOKUP(VLOOKUP($A241,csapatok!$A:$NN,ES$320,FALSE),'csapat-ranglista'!$A:$FP,ES$321,FALSE)/4),0)</f>
        <v>0</v>
      </c>
      <c r="ET241" s="223">
        <f>IFERROR(IF(RIGHT(VLOOKUP($A241,csapatok!$A:$NN,ET$320,FALSE),5)="Csere",VLOOKUP(LEFT(VLOOKUP($A241,csapatok!$A:$NN,ET$320,FALSE),LEN(VLOOKUP($A241,csapatok!$A:$NN,ET$320,FALSE))-6),'csapat-ranglista'!$A:$FP,ET$321,FALSE)/8,VLOOKUP(VLOOKUP($A241,csapatok!$A:$NN,ET$320,FALSE),'csapat-ranglista'!$A:$FP,ET$321,FALSE)/4),0)</f>
        <v>0</v>
      </c>
      <c r="EU241" s="223">
        <f>IFERROR(IF(RIGHT(VLOOKUP($A241,csapatok!$A:$NN,EU$320,FALSE),5)="Csere",VLOOKUP(LEFT(VLOOKUP($A241,csapatok!$A:$NN,EU$320,FALSE),LEN(VLOOKUP($A241,csapatok!$A:$NN,EU$320,FALSE))-6),'csapat-ranglista'!$A:$FP,EU$321,FALSE)/8,VLOOKUP(VLOOKUP($A241,csapatok!$A:$NN,EU$320,FALSE),'csapat-ranglista'!$A:$FP,EU$321,FALSE)/4),0)</f>
        <v>0</v>
      </c>
      <c r="EV241" s="223">
        <f>IFERROR(IF(RIGHT(VLOOKUP($A241,csapatok!$A:$NN,EV$320,FALSE),5)="Csere",VLOOKUP(LEFT(VLOOKUP($A241,csapatok!$A:$NN,EV$320,FALSE),LEN(VLOOKUP($A241,csapatok!$A:$NN,EV$320,FALSE))-6),'csapat-ranglista'!$A:$FP,EV$321,FALSE)/8,VLOOKUP(VLOOKUP($A241,csapatok!$A:$NN,EV$320,FALSE),'csapat-ranglista'!$A:$FP,EV$321,FALSE)/4),0)</f>
        <v>0</v>
      </c>
      <c r="EW241" s="223">
        <f>IFERROR(IF(RIGHT(VLOOKUP($A241,csapatok!$A:$NN,EW$320,FALSE),5)="Csere",VLOOKUP(LEFT(VLOOKUP($A241,csapatok!$A:$NN,EW$320,FALSE),LEN(VLOOKUP($A241,csapatok!$A:$NN,EW$320,FALSE))-6),'csapat-ranglista'!$A:$FP,EW$321,FALSE)/8,VLOOKUP(VLOOKUP($A241,csapatok!$A:$NN,EW$320,FALSE),'csapat-ranglista'!$A:$FP,EW$321,FALSE)/4),0)</f>
        <v>0</v>
      </c>
      <c r="EX241" s="223">
        <f>IFERROR(IF(RIGHT(VLOOKUP($A241,csapatok!$A:$NN,EX$320,FALSE),5)="Csere",VLOOKUP(LEFT(VLOOKUP($A241,csapatok!$A:$NN,EX$320,FALSE),LEN(VLOOKUP($A241,csapatok!$A:$NN,EX$320,FALSE))-6),'csapat-ranglista'!$A:$FP,EX$321,FALSE)/8,VLOOKUP(VLOOKUP($A241,csapatok!$A:$NN,EX$320,FALSE),'csapat-ranglista'!$A:$FP,EX$321,FALSE)/4),0)</f>
        <v>0</v>
      </c>
      <c r="EY241" s="223">
        <f>IFERROR(IF(RIGHT(VLOOKUP($A241,csapatok!$A:$NN,EY$320,FALSE),5)="Csere",VLOOKUP(LEFT(VLOOKUP($A241,csapatok!$A:$NN,EY$320,FALSE),LEN(VLOOKUP($A241,csapatok!$A:$NN,EY$320,FALSE))-6),'csapat-ranglista'!$A:$FP,EY$321,FALSE)/8,VLOOKUP(VLOOKUP($A241,csapatok!$A:$NN,EY$320,FALSE),'csapat-ranglista'!$A:$FP,EY$321,FALSE)/4),0)</f>
        <v>0</v>
      </c>
      <c r="EZ241" s="223">
        <f>IFERROR(IF(RIGHT(VLOOKUP($A241,csapatok!$A:$NN,EZ$320,FALSE),5)="Csere",VLOOKUP(LEFT(VLOOKUP($A241,csapatok!$A:$NN,EZ$320,FALSE),LEN(VLOOKUP($A241,csapatok!$A:$NN,EZ$320,FALSE))-6),'csapat-ranglista'!$A:$FP,EZ$321,FALSE)/8,VLOOKUP(VLOOKUP($A241,csapatok!$A:$NN,EZ$320,FALSE),'csapat-ranglista'!$A:$FP,EZ$321,FALSE)/4),0)</f>
        <v>0</v>
      </c>
      <c r="FA241" s="223">
        <f>IFERROR(IF(RIGHT(VLOOKUP($A241,csapatok!$A:$NN,FA$320,FALSE),5)="Csere",VLOOKUP(LEFT(VLOOKUP($A241,csapatok!$A:$NN,FA$320,FALSE),LEN(VLOOKUP($A241,csapatok!$A:$NN,FA$320,FALSE))-6),'csapat-ranglista'!$A:$FP,FA$321,FALSE)/8,VLOOKUP(VLOOKUP($A241,csapatok!$A:$NN,FA$320,FALSE),'csapat-ranglista'!$A:$FP,FA$321,FALSE)/4),0)</f>
        <v>0</v>
      </c>
      <c r="FB241" s="223">
        <f>IFERROR(IF(RIGHT(VLOOKUP($A241,csapatok!$A:$NN,FB$320,FALSE),5)="Csere",VLOOKUP(LEFT(VLOOKUP($A241,csapatok!$A:$NN,FB$320,FALSE),LEN(VLOOKUP($A241,csapatok!$A:$NN,FB$320,FALSE))-6),'csapat-ranglista'!$A:$FP,FB$321,FALSE)/8,VLOOKUP(VLOOKUP($A241,csapatok!$A:$NN,FB$320,FALSE),'csapat-ranglista'!$A:$FP,FB$321,FALSE)/4),0)</f>
        <v>0</v>
      </c>
      <c r="FC241" s="223">
        <f>IFERROR(IF(RIGHT(VLOOKUP($A241,csapatok!$A:$NN,FC$320,FALSE),5)="Csere",VLOOKUP(LEFT(VLOOKUP($A241,csapatok!$A:$NN,FC$320,FALSE),LEN(VLOOKUP($A241,csapatok!$A:$NN,FC$320,FALSE))-6),'csapat-ranglista'!$A:$FP,FC$321,FALSE)/8,VLOOKUP(VLOOKUP($A241,csapatok!$A:$NN,FC$320,FALSE),'csapat-ranglista'!$A:$FP,FC$321,FALSE)/4),0)</f>
        <v>0</v>
      </c>
      <c r="FD241" s="224">
        <f>versenyek!$QY$11*IFERROR(VLOOKUP(VLOOKUP($A241,versenyek!QX:QZ,3,FALSE),szabalyok!$A$16:$B$23,2,FALSE)/4,0)</f>
        <v>0</v>
      </c>
      <c r="FE241" s="224">
        <f>versenyek!$RB$11*IFERROR(VLOOKUP(VLOOKUP($A241,versenyek!RA:RC,3,FALSE),szabalyok!$A$16:$B$23,2,FALSE)/4,0)</f>
        <v>0</v>
      </c>
      <c r="FF241" s="223">
        <f>IFERROR(IF(RIGHT(VLOOKUP($A241,csapatok!$A:$NN,FF$320,FALSE),5)="Csere",VLOOKUP(LEFT(VLOOKUP($A241,csapatok!$A:$NN,FF$320,FALSE),LEN(VLOOKUP($A241,csapatok!$A:$NN,FF$320,FALSE))-6),'csapat-ranglista'!$A:$FP,FF$321,FALSE)/8,VLOOKUP(VLOOKUP($A241,csapatok!$A:$NN,FF$320,FALSE),'csapat-ranglista'!$A:$FP,FF$321,FALSE)/4),0)</f>
        <v>0</v>
      </c>
      <c r="FG241" s="223">
        <f>IFERROR(IF(RIGHT(VLOOKUP($A241,csapatok!$A:$NN,FG$320,FALSE),5)="Csere",VLOOKUP(LEFT(VLOOKUP($A241,csapatok!$A:$NN,FG$320,FALSE),LEN(VLOOKUP($A241,csapatok!$A:$NN,FG$320,FALSE))-6),'csapat-ranglista'!$A:$FP,FG$321,FALSE)/8,VLOOKUP(VLOOKUP($A241,csapatok!$A:$NN,FG$320,FALSE),'csapat-ranglista'!$A:$FP,FG$321,FALSE)/4),0)</f>
        <v>0</v>
      </c>
      <c r="FH241" s="223">
        <f>IFERROR(IF(RIGHT(VLOOKUP($A241,csapatok!$A:$NN,FH$320,FALSE),5)="Csere",VLOOKUP(LEFT(VLOOKUP($A241,csapatok!$A:$NN,FH$320,FALSE),LEN(VLOOKUP($A241,csapatok!$A:$NN,FH$320,FALSE))-6),'csapat-ranglista'!$A:$FP,FH$321,FALSE)/8,VLOOKUP(VLOOKUP($A241,csapatok!$A:$NN,FH$320,FALSE),'csapat-ranglista'!$A:$FP,FH$321,FALSE)/4),0)</f>
        <v>0</v>
      </c>
      <c r="FI241" s="223">
        <f>IFERROR(IF(RIGHT(VLOOKUP($A241,csapatok!$A:$NN,FI$320,FALSE),5)="Csere",VLOOKUP(LEFT(VLOOKUP($A241,csapatok!$A:$NN,FI$320,FALSE),LEN(VLOOKUP($A241,csapatok!$A:$NN,FI$320,FALSE))-6),'csapat-ranglista'!$A:$FP,FI$321,FALSE)/8,VLOOKUP(VLOOKUP($A241,csapatok!$A:$NN,FI$320,FALSE),'csapat-ranglista'!$A:$FP,FI$321,FALSE)/4),0)</f>
        <v>0</v>
      </c>
      <c r="FJ241" s="223">
        <f>IFERROR(IF(RIGHT(VLOOKUP($A241,csapatok!$A:$NN,FJ$320,FALSE),5)="Csere",VLOOKUP(LEFT(VLOOKUP($A241,csapatok!$A:$NN,FJ$320,FALSE),LEN(VLOOKUP($A241,csapatok!$A:$NN,FJ$320,FALSE))-6),'csapat-ranglista'!$A:$FP,FJ$321,FALSE)/8,VLOOKUP(VLOOKUP($A241,csapatok!$A:$NN,FJ$320,FALSE),'csapat-ranglista'!$A:$FP,FJ$321,FALSE)/4),0)</f>
        <v>0</v>
      </c>
      <c r="FK241" s="223">
        <f>IFERROR(IF(RIGHT(VLOOKUP($A241,csapatok!$A:$NN,FK$320,FALSE),5)="Csere",VLOOKUP(LEFT(VLOOKUP($A241,csapatok!$A:$NN,FK$320,FALSE),LEN(VLOOKUP($A241,csapatok!$A:$NN,FK$320,FALSE))-6),'csapat-ranglista'!$A:$FP,FK$321,FALSE)/8,VLOOKUP(VLOOKUP($A241,csapatok!$A:$NN,FK$320,FALSE),'csapat-ranglista'!$A:$FP,FK$321,FALSE)/4),0)</f>
        <v>0</v>
      </c>
      <c r="FL241" s="223">
        <f>IFERROR(IF(RIGHT(VLOOKUP($A241,csapatok!$A:$NN,FL$320,FALSE),5)="Csere",VLOOKUP(LEFT(VLOOKUP($A241,csapatok!$A:$NN,FL$320,FALSE),LEN(VLOOKUP($A241,csapatok!$A:$NN,FL$320,FALSE))-6),'csapat-ranglista'!$A:$FP,FL$321,FALSE)/8,VLOOKUP(VLOOKUP($A241,csapatok!$A:$NN,FL$320,FALSE),'csapat-ranglista'!$A:$FP,FL$321,FALSE)/4),0)</f>
        <v>0</v>
      </c>
      <c r="FM241" s="223">
        <f>IFERROR(IF(RIGHT(VLOOKUP($A241,csapatok!$A:$NN,FM$320,FALSE),5)="Csere",VLOOKUP(LEFT(VLOOKUP($A241,csapatok!$A:$NN,FM$320,FALSE),LEN(VLOOKUP($A241,csapatok!$A:$NN,FM$320,FALSE))-6),'csapat-ranglista'!$A:$FP,FM$321,FALSE)/8,VLOOKUP(VLOOKUP($A241,csapatok!$A:$NN,FM$320,FALSE),'csapat-ranglista'!$A:$FP,FM$321,FALSE)/4),0)</f>
        <v>0</v>
      </c>
      <c r="FN241" s="223">
        <f>IFERROR(IF(RIGHT(VLOOKUP($A241,csapatok!$A:$NN,FN$320,FALSE),5)="Csere",VLOOKUP(LEFT(VLOOKUP($A241,csapatok!$A:$NN,FN$320,FALSE),LEN(VLOOKUP($A241,csapatok!$A:$NN,FN$320,FALSE))-6),'csapat-ranglista'!$A:$FP,FN$321,FALSE)/8,VLOOKUP(VLOOKUP($A241,csapatok!$A:$NN,FN$320,FALSE),'csapat-ranglista'!$A:$FP,FN$321,FALSE)/4),0)</f>
        <v>0</v>
      </c>
      <c r="FO241" s="223">
        <f>IFERROR(IF(RIGHT(VLOOKUP($A241,csapatok!$A:$NN,FO$320,FALSE),5)="Csere",VLOOKUP(LEFT(VLOOKUP($A241,csapatok!$A:$NN,FO$320,FALSE),LEN(VLOOKUP($A241,csapatok!$A:$NN,FO$320,FALSE))-6),'csapat-ranglista'!$A:$FP,FO$321,FALSE)/8,VLOOKUP(VLOOKUP($A241,csapatok!$A:$NN,FO$320,FALSE),'csapat-ranglista'!$A:$FP,FO$321,FALSE)/4),0)</f>
        <v>0</v>
      </c>
      <c r="FP241" s="223">
        <f>IFERROR(IF(RIGHT(VLOOKUP($A241,csapatok!$A:$NN,FP$320,FALSE),5)="Csere",VLOOKUP(LEFT(VLOOKUP($A241,csapatok!$A:$NN,FP$320,FALSE),LEN(VLOOKUP($A241,csapatok!$A:$NN,FP$320,FALSE))-6),'csapat-ranglista'!$A:$FP,FP$321,FALSE)/8,VLOOKUP(VLOOKUP($A241,csapatok!$A:$NN,FP$320,FALSE),'csapat-ranglista'!$A:$FP,FP$321,FALSE)/4),0)</f>
        <v>0</v>
      </c>
      <c r="FQ241" s="223">
        <f>IFERROR(IF(RIGHT(VLOOKUP($A241,csapatok!$A:$NN,FQ$320,FALSE),5)="Csere",VLOOKUP(LEFT(VLOOKUP($A241,csapatok!$A:$NN,FQ$320,FALSE),LEN(VLOOKUP($A241,csapatok!$A:$NN,FQ$320,FALSE))-6),'csapat-ranglista'!$A:$FP,FQ$321,FALSE)/8,VLOOKUP(VLOOKUP($A241,csapatok!$A:$NN,FQ$320,FALSE),'csapat-ranglista'!$A:$FP,FQ$321,FALSE)/4),0)</f>
        <v>0</v>
      </c>
      <c r="FR241" s="223">
        <f>IFERROR(IF(RIGHT(VLOOKUP($A241,csapatok!$A:$NN,FR$320,FALSE),5)="Csere",VLOOKUP(LEFT(VLOOKUP($A241,csapatok!$A:$NN,FR$320,FALSE),LEN(VLOOKUP($A241,csapatok!$A:$NN,FR$320,FALSE))-6),'csapat-ranglista'!$A:$FP,FR$321,FALSE)/8,VLOOKUP(VLOOKUP($A241,csapatok!$A:$NN,FR$320,FALSE),'csapat-ranglista'!$A:$FP,FR$321,FALSE)/4),0)</f>
        <v>0</v>
      </c>
      <c r="FS241" s="223">
        <f>IFERROR(IF(RIGHT(VLOOKUP($A241,csapatok!$A:$NN,FS$320,FALSE),5)="Csere",VLOOKUP(LEFT(VLOOKUP($A241,csapatok!$A:$NN,FS$320,FALSE),LEN(VLOOKUP($A241,csapatok!$A:$NN,FS$320,FALSE))-6),'csapat-ranglista'!$A:$FP,FS$321,FALSE)/8,VLOOKUP(VLOOKUP($A241,csapatok!$A:$NN,FS$320,FALSE),'csapat-ranglista'!$A:$FP,FS$321,FALSE)/4),0)</f>
        <v>0</v>
      </c>
      <c r="FT241" s="223">
        <f>IFERROR(IF(RIGHT(VLOOKUP($A241,csapatok!$A:$NN,FT$320,FALSE),5)="Csere",VLOOKUP(LEFT(VLOOKUP($A241,csapatok!$A:$NN,FT$320,FALSE),LEN(VLOOKUP($A241,csapatok!$A:$NN,FT$320,FALSE))-6),'csapat-ranglista'!$A:$FP,FT$321,FALSE)/8,VLOOKUP(VLOOKUP($A241,csapatok!$A:$NN,FT$320,FALSE),'csapat-ranglista'!$A:$FP,FT$321,FALSE)/4),0)</f>
        <v>0</v>
      </c>
      <c r="FU241" s="223">
        <f>IFERROR(IF(RIGHT(VLOOKUP($A241,csapatok!$A:$NN,FU$320,FALSE),5)="Csere",VLOOKUP(LEFT(VLOOKUP($A241,csapatok!$A:$NN,FU$320,FALSE),LEN(VLOOKUP($A241,csapatok!$A:$NN,FU$320,FALSE))-6),'csapat-ranglista'!$A:$FP,FU$321,FALSE)/8,VLOOKUP(VLOOKUP($A241,csapatok!$A:$NN,FU$320,FALSE),'csapat-ranglista'!$A:$FP,FU$321,FALSE)/4),0)</f>
        <v>0</v>
      </c>
      <c r="FV241" s="223">
        <f>IFERROR(IF(RIGHT(VLOOKUP($A241,csapatok!$A:$NN,FV$320,FALSE),5)="Csere",VLOOKUP(LEFT(VLOOKUP($A241,csapatok!$A:$NN,FV$320,FALSE),LEN(VLOOKUP($A241,csapatok!$A:$NN,FV$320,FALSE))-6),'csapat-ranglista'!$A:$FP,FV$321,FALSE)/8,VLOOKUP(VLOOKUP($A241,csapatok!$A:$NN,FV$320,FALSE),'csapat-ranglista'!$A:$FP,FV$321,FALSE)/4),0)</f>
        <v>0</v>
      </c>
      <c r="FW241" s="223">
        <f>IFERROR(IF(RIGHT(VLOOKUP($A241,csapatok!$A:$NN,FW$320,FALSE),5)="Csere",VLOOKUP(LEFT(VLOOKUP($A241,csapatok!$A:$NN,FW$320,FALSE),LEN(VLOOKUP($A241,csapatok!$A:$NN,FW$320,FALSE))-6),'csapat-ranglista'!$A:$FP,FW$321,FALSE)/8,VLOOKUP(VLOOKUP($A241,csapatok!$A:$NN,FW$320,FALSE),'csapat-ranglista'!$A:$FP,FW$321,FALSE)/4),0)</f>
        <v>0</v>
      </c>
      <c r="FX241" s="223">
        <f>IFERROR(IF(RIGHT(VLOOKUP($A241,csapatok!$A:$NN,FX$320,FALSE),5)="Csere",VLOOKUP(LEFT(VLOOKUP($A241,csapatok!$A:$NN,FX$320,FALSE),LEN(VLOOKUP($A241,csapatok!$A:$NN,FX$320,FALSE))-6),'csapat-ranglista'!$A:$FP,FX$321,FALSE)/8,VLOOKUP(VLOOKUP($A241,csapatok!$A:$NN,FX$320,FALSE),'csapat-ranglista'!$A:$FP,FX$321,FALSE)/4),0)</f>
        <v>0</v>
      </c>
      <c r="FY241" s="223">
        <f>IFERROR(IF(RIGHT(VLOOKUP($A241,csapatok!$A:$NN,FY$320,FALSE),5)="Csere",VLOOKUP(LEFT(VLOOKUP($A241,csapatok!$A:$NN,FY$320,FALSE),LEN(VLOOKUP($A241,csapatok!$A:$NN,FY$320,FALSE))-6),'csapat-ranglista'!$A:$FP,FY$321,FALSE)/8,VLOOKUP(VLOOKUP($A241,csapatok!$A:$NN,FY$320,FALSE),'csapat-ranglista'!$A:$FP,FY$321,FALSE)/4),0)</f>
        <v>0</v>
      </c>
      <c r="FZ241" s="223">
        <f>IFERROR(IF(RIGHT(VLOOKUP($A241,csapatok!$A:$NN,FZ$320,FALSE),5)="Csere",VLOOKUP(LEFT(VLOOKUP($A241,csapatok!$A:$NN,FZ$320,FALSE),LEN(VLOOKUP($A241,csapatok!$A:$NN,FZ$320,FALSE))-6),'csapat-ranglista'!$A:$FP,FZ$321,FALSE)/8,VLOOKUP(VLOOKUP($A241,csapatok!$A:$NN,FZ$320,FALSE),'csapat-ranglista'!$A:$FP,FZ$321,FALSE)/4),0)</f>
        <v>0</v>
      </c>
      <c r="GA241" s="223">
        <f>IFERROR(IF(RIGHT(VLOOKUP($A241,csapatok!$A:$NN,GA$320,FALSE),5)="Csere",VLOOKUP(LEFT(VLOOKUP($A241,csapatok!$A:$NN,GA$320,FALSE),LEN(VLOOKUP($A241,csapatok!$A:$NN,GA$320,FALSE))-6),'csapat-ranglista'!$A:$FP,GA$321,FALSE)/8,VLOOKUP(VLOOKUP($A241,csapatok!$A:$NN,GA$320,FALSE),'csapat-ranglista'!$A:$FP,GA$321,FALSE)/4),0)</f>
        <v>0</v>
      </c>
      <c r="GB241" s="223">
        <f>IFERROR(IF(RIGHT(VLOOKUP($A241,csapatok!$A:$NN,GB$320,FALSE),5)="Csere",VLOOKUP(LEFT(VLOOKUP($A241,csapatok!$A:$NN,GB$320,FALSE),LEN(VLOOKUP($A241,csapatok!$A:$NN,GB$320,FALSE))-6),'csapat-ranglista'!$A:$FP,GB$321,FALSE)/8,VLOOKUP(VLOOKUP($A241,csapatok!$A:$NN,GB$320,FALSE),'csapat-ranglista'!$A:$FP,GB$321,FALSE)/4),0)</f>
        <v>0</v>
      </c>
      <c r="GC241" s="223">
        <f>IFERROR(IF(RIGHT(VLOOKUP($A241,csapatok!$A:$NN,GC$320,FALSE),5)="Csere",VLOOKUP(LEFT(VLOOKUP($A241,csapatok!$A:$NN,GC$320,FALSE),LEN(VLOOKUP($A241,csapatok!$A:$NN,GC$320,FALSE))-6),'csapat-ranglista'!$A:$FP,GC$321,FALSE)/8,VLOOKUP(VLOOKUP($A241,csapatok!$A:$NN,GC$320,FALSE),'csapat-ranglista'!$A:$FP,GC$321,FALSE)/4),0)</f>
        <v>0</v>
      </c>
      <c r="GD241" s="247">
        <f>SUM(EQ241:GC241)</f>
        <v>0</v>
      </c>
    </row>
    <row r="242" spans="1:186">
      <c r="A242" s="32" t="s">
        <v>29</v>
      </c>
      <c r="B242" s="131">
        <v>28564</v>
      </c>
      <c r="C242" s="131" t="str">
        <f>IF(B242=0,"",IF(B242&lt;$C$1,"felnőtt","ifi"))</f>
        <v>felnőtt</v>
      </c>
      <c r="D242" s="32" t="s">
        <v>101</v>
      </c>
      <c r="E242" s="45">
        <v>37.5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f>IFERROR(IF(RIGHT(VLOOKUP($A242,csapatok!$A:$BL,X$320,FALSE),5)="Csere",VLOOKUP(LEFT(VLOOKUP($A242,csapatok!$A:$BL,X$320,FALSE),LEN(VLOOKUP($A242,csapatok!$A:$BL,X$320,FALSE))-6),'csapat-ranglista'!$A:$FP,X$321,FALSE)/8,VLOOKUP(VLOOKUP($A242,csapatok!$A:$BL,X$320,FALSE),'csapat-ranglista'!$A:$FP,X$321,FALSE)/4),0)</f>
        <v>0</v>
      </c>
      <c r="Y242" s="32">
        <f>IFERROR(IF(RIGHT(VLOOKUP($A242,csapatok!$A:$BL,Y$320,FALSE),5)="Csere",VLOOKUP(LEFT(VLOOKUP($A242,csapatok!$A:$BL,Y$320,FALSE),LEN(VLOOKUP($A242,csapatok!$A:$BL,Y$320,FALSE))-6),'csapat-ranglista'!$A:$FP,Y$321,FALSE)/8,VLOOKUP(VLOOKUP($A242,csapatok!$A:$BL,Y$320,FALSE),'csapat-ranglista'!$A:$FP,Y$321,FALSE)/4),0)</f>
        <v>0</v>
      </c>
      <c r="Z242" s="32">
        <f>IFERROR(IF(RIGHT(VLOOKUP($A242,csapatok!$A:$BL,Z$320,FALSE),5)="Csere",VLOOKUP(LEFT(VLOOKUP($A242,csapatok!$A:$BL,Z$320,FALSE),LEN(VLOOKUP($A242,csapatok!$A:$BL,Z$320,FALSE))-6),'csapat-ranglista'!$A:$FP,Z$321,FALSE)/8,VLOOKUP(VLOOKUP($A242,csapatok!$A:$BL,Z$320,FALSE),'csapat-ranglista'!$A:$FP,Z$321,FALSE)/4),0)</f>
        <v>0</v>
      </c>
      <c r="AA242" s="32">
        <f>IFERROR(IF(RIGHT(VLOOKUP($A242,csapatok!$A:$BL,AA$320,FALSE),5)="Csere",VLOOKUP(LEFT(VLOOKUP($A242,csapatok!$A:$BL,AA$320,FALSE),LEN(VLOOKUP($A242,csapatok!$A:$BL,AA$320,FALSE))-6),'csapat-ranglista'!$A:$FP,AA$321,FALSE)/8,VLOOKUP(VLOOKUP($A242,csapatok!$A:$BL,AA$320,FALSE),'csapat-ranglista'!$A:$FP,AA$321,FALSE)/4),0)</f>
        <v>0</v>
      </c>
      <c r="AB242" s="223">
        <f>IFERROR(IF(RIGHT(VLOOKUP($A242,csapatok!$A:$BL,AB$320,FALSE),5)="Csere",VLOOKUP(LEFT(VLOOKUP($A242,csapatok!$A:$BL,AB$320,FALSE),LEN(VLOOKUP($A242,csapatok!$A:$BL,AB$320,FALSE))-6),'csapat-ranglista'!$A:$FP,AB$321,FALSE)/8,VLOOKUP(VLOOKUP($A242,csapatok!$A:$BL,AB$320,FALSE),'csapat-ranglista'!$A:$FP,AB$321,FALSE)/4),0)</f>
        <v>0</v>
      </c>
      <c r="AC242" s="223">
        <f>IFERROR(IF(RIGHT(VLOOKUP($A242,csapatok!$A:$BL,AC$320,FALSE),5)="Csere",VLOOKUP(LEFT(VLOOKUP($A242,csapatok!$A:$BL,AC$320,FALSE),LEN(VLOOKUP($A242,csapatok!$A:$BL,AC$320,FALSE))-6),'csapat-ranglista'!$A:$FP,AC$321,FALSE)/8,VLOOKUP(VLOOKUP($A242,csapatok!$A:$BL,AC$320,FALSE),'csapat-ranglista'!$A:$FP,AC$321,FALSE)/4),0)</f>
        <v>0</v>
      </c>
      <c r="AD242" s="223">
        <f>IFERROR(IF(RIGHT(VLOOKUP($A242,csapatok!$A:$BL,AD$320,FALSE),5)="Csere",VLOOKUP(LEFT(VLOOKUP($A242,csapatok!$A:$BL,AD$320,FALSE),LEN(VLOOKUP($A242,csapatok!$A:$BL,AD$320,FALSE))-6),'csapat-ranglista'!$A:$FP,AD$321,FALSE)/8,VLOOKUP(VLOOKUP($A242,csapatok!$A:$BL,AD$320,FALSE),'csapat-ranglista'!$A:$FP,AD$321,FALSE)/4),0)</f>
        <v>0</v>
      </c>
      <c r="AE242" s="223">
        <f>IFERROR(IF(RIGHT(VLOOKUP($A242,csapatok!$A:$BL,AE$320,FALSE),5)="Csere",VLOOKUP(LEFT(VLOOKUP($A242,csapatok!$A:$BL,AE$320,FALSE),LEN(VLOOKUP($A242,csapatok!$A:$BL,AE$320,FALSE))-6),'csapat-ranglista'!$A:$FP,AE$321,FALSE)/8,VLOOKUP(VLOOKUP($A242,csapatok!$A:$BL,AE$320,FALSE),'csapat-ranglista'!$A:$FP,AE$321,FALSE)/4),0)</f>
        <v>0</v>
      </c>
      <c r="AF242" s="223">
        <f>IFERROR(IF(RIGHT(VLOOKUP($A242,csapatok!$A:$BL,AF$320,FALSE),5)="Csere",VLOOKUP(LEFT(VLOOKUP($A242,csapatok!$A:$BL,AF$320,FALSE),LEN(VLOOKUP($A242,csapatok!$A:$BL,AF$320,FALSE))-6),'csapat-ranglista'!$A:$FP,AF$321,FALSE)/8,VLOOKUP(VLOOKUP($A242,csapatok!$A:$BL,AF$320,FALSE),'csapat-ranglista'!$A:$FP,AF$321,FALSE)/4),0)</f>
        <v>0</v>
      </c>
      <c r="AG242" s="223">
        <f>IFERROR(IF(RIGHT(VLOOKUP($A242,csapatok!$A:$BL,AG$320,FALSE),5)="Csere",VLOOKUP(LEFT(VLOOKUP($A242,csapatok!$A:$BL,AG$320,FALSE),LEN(VLOOKUP($A242,csapatok!$A:$BL,AG$320,FALSE))-6),'csapat-ranglista'!$A:$FP,AG$321,FALSE)/8,VLOOKUP(VLOOKUP($A242,csapatok!$A:$BL,AG$320,FALSE),'csapat-ranglista'!$A:$FP,AG$321,FALSE)/4),0)</f>
        <v>0</v>
      </c>
      <c r="AH242" s="223">
        <f>IFERROR(IF(RIGHT(VLOOKUP($A242,csapatok!$A:$BL,AH$320,FALSE),5)="Csere",VLOOKUP(LEFT(VLOOKUP($A242,csapatok!$A:$BL,AH$320,FALSE),LEN(VLOOKUP($A242,csapatok!$A:$BL,AH$320,FALSE))-6),'csapat-ranglista'!$A:$FP,AH$321,FALSE)/8,VLOOKUP(VLOOKUP($A242,csapatok!$A:$BL,AH$320,FALSE),'csapat-ranglista'!$A:$FP,AH$321,FALSE)/4),0)</f>
        <v>0</v>
      </c>
      <c r="AI242" s="223">
        <f>IFERROR(IF(RIGHT(VLOOKUP($A242,csapatok!$A:$BL,AI$320,FALSE),5)="Csere",VLOOKUP(LEFT(VLOOKUP($A242,csapatok!$A:$BL,AI$320,FALSE),LEN(VLOOKUP($A242,csapatok!$A:$BL,AI$320,FALSE))-6),'csapat-ranglista'!$A:$FP,AI$321,FALSE)/8,VLOOKUP(VLOOKUP($A242,csapatok!$A:$BL,AI$320,FALSE),'csapat-ranglista'!$A:$FP,AI$321,FALSE)/4),0)</f>
        <v>0</v>
      </c>
      <c r="AJ242" s="223">
        <f>IFERROR(IF(RIGHT(VLOOKUP($A242,csapatok!$A:$BL,AJ$320,FALSE),5)="Csere",VLOOKUP(LEFT(VLOOKUP($A242,csapatok!$A:$BL,AJ$320,FALSE),LEN(VLOOKUP($A242,csapatok!$A:$BL,AJ$320,FALSE))-6),'csapat-ranglista'!$A:$FP,AJ$321,FALSE)/8,VLOOKUP(VLOOKUP($A242,csapatok!$A:$BL,AJ$320,FALSE),'csapat-ranglista'!$A:$FP,AJ$321,FALSE)/2),0)</f>
        <v>0</v>
      </c>
      <c r="AK242" s="223">
        <f>IFERROR(IF(RIGHT(VLOOKUP($A242,csapatok!$A:$CN,AK$320,FALSE),5)="Csere",VLOOKUP(LEFT(VLOOKUP($A242,csapatok!$A:$CN,AK$320,FALSE),LEN(VLOOKUP($A242,csapatok!$A:$CN,AK$320,FALSE))-6),'csapat-ranglista'!$A:$FP,AK$321,FALSE)/8,VLOOKUP(VLOOKUP($A242,csapatok!$A:$CN,AK$320,FALSE),'csapat-ranglista'!$A:$FP,AK$321,FALSE)/4),0)</f>
        <v>0</v>
      </c>
      <c r="AL242" s="223">
        <f>IFERROR(IF(RIGHT(VLOOKUP($A242,csapatok!$A:$CN,AL$320,FALSE),5)="Csere",VLOOKUP(LEFT(VLOOKUP($A242,csapatok!$A:$CN,AL$320,FALSE),LEN(VLOOKUP($A242,csapatok!$A:$CN,AL$320,FALSE))-6),'csapat-ranglista'!$A:$FP,AL$321,FALSE)/8,VLOOKUP(VLOOKUP($A242,csapatok!$A:$CN,AL$320,FALSE),'csapat-ranglista'!$A:$FP,AL$321,FALSE)/4),0)</f>
        <v>0</v>
      </c>
      <c r="AM242" s="223">
        <f>IFERROR(IF(RIGHT(VLOOKUP($A242,csapatok!$A:$CN,AM$320,FALSE),5)="Csere",VLOOKUP(LEFT(VLOOKUP($A242,csapatok!$A:$CN,AM$320,FALSE),LEN(VLOOKUP($A242,csapatok!$A:$CN,AM$320,FALSE))-6),'csapat-ranglista'!$A:$FP,AM$321,FALSE)/8,VLOOKUP(VLOOKUP($A242,csapatok!$A:$CN,AM$320,FALSE),'csapat-ranglista'!$A:$FP,AM$321,FALSE)/4),0)</f>
        <v>0</v>
      </c>
      <c r="AN242" s="223">
        <f>IFERROR(IF(RIGHT(VLOOKUP($A242,csapatok!$A:$CN,AN$320,FALSE),5)="Csere",VLOOKUP(LEFT(VLOOKUP($A242,csapatok!$A:$CN,AN$320,FALSE),LEN(VLOOKUP($A242,csapatok!$A:$CN,AN$320,FALSE))-6),'csapat-ranglista'!$A:$FP,AN$321,FALSE)/8,VLOOKUP(VLOOKUP($A242,csapatok!$A:$CN,AN$320,FALSE),'csapat-ranglista'!$A:$FP,AN$321,FALSE)/4),0)</f>
        <v>0</v>
      </c>
      <c r="AO242" s="223">
        <f>IFERROR(IF(RIGHT(VLOOKUP($A242,csapatok!$A:$CN,AO$320,FALSE),5)="Csere",VLOOKUP(LEFT(VLOOKUP($A242,csapatok!$A:$CN,AO$320,FALSE),LEN(VLOOKUP($A242,csapatok!$A:$CN,AO$320,FALSE))-6),'csapat-ranglista'!$A:$FP,AO$321,FALSE)/8,VLOOKUP(VLOOKUP($A242,csapatok!$A:$CN,AO$320,FALSE),'csapat-ranglista'!$A:$FP,AO$321,FALSE)/4),0)</f>
        <v>0</v>
      </c>
      <c r="AP242" s="223">
        <f>IFERROR(IF(RIGHT(VLOOKUP($A242,csapatok!$A:$CN,AP$320,FALSE),5)="Csere",VLOOKUP(LEFT(VLOOKUP($A242,csapatok!$A:$CN,AP$320,FALSE),LEN(VLOOKUP($A242,csapatok!$A:$CN,AP$320,FALSE))-6),'csapat-ranglista'!$A:$FP,AP$321,FALSE)/8,VLOOKUP(VLOOKUP($A242,csapatok!$A:$CN,AP$320,FALSE),'csapat-ranglista'!$A:$FP,AP$321,FALSE)/4),0)</f>
        <v>0</v>
      </c>
      <c r="AQ242" s="223">
        <f>IFERROR(IF(RIGHT(VLOOKUP($A242,csapatok!$A:$CN,AQ$320,FALSE),5)="Csere",VLOOKUP(LEFT(VLOOKUP($A242,csapatok!$A:$CN,AQ$320,FALSE),LEN(VLOOKUP($A242,csapatok!$A:$CN,AQ$320,FALSE))-6),'csapat-ranglista'!$A:$FP,AQ$321,FALSE)/8,VLOOKUP(VLOOKUP($A242,csapatok!$A:$CN,AQ$320,FALSE),'csapat-ranglista'!$A:$FP,AQ$321,FALSE)/4),0)</f>
        <v>0</v>
      </c>
      <c r="AR242" s="223">
        <f>IFERROR(IF(RIGHT(VLOOKUP($A242,csapatok!$A:$CN,AR$320,FALSE),5)="Csere",VLOOKUP(LEFT(VLOOKUP($A242,csapatok!$A:$CN,AR$320,FALSE),LEN(VLOOKUP($A242,csapatok!$A:$CN,AR$320,FALSE))-6),'csapat-ranglista'!$A:$FP,AR$321,FALSE)/8,VLOOKUP(VLOOKUP($A242,csapatok!$A:$CN,AR$320,FALSE),'csapat-ranglista'!$A:$FP,AR$321,FALSE)/4),0)</f>
        <v>0</v>
      </c>
      <c r="AS242" s="223">
        <f>IFERROR(IF(RIGHT(VLOOKUP($A242,csapatok!$A:$CN,AS$320,FALSE),5)="Csere",VLOOKUP(LEFT(VLOOKUP($A242,csapatok!$A:$CN,AS$320,FALSE),LEN(VLOOKUP($A242,csapatok!$A:$CN,AS$320,FALSE))-6),'csapat-ranglista'!$A:$FP,AS$321,FALSE)/8,VLOOKUP(VLOOKUP($A242,csapatok!$A:$CN,AS$320,FALSE),'csapat-ranglista'!$A:$FP,AS$321,FALSE)/4),0)</f>
        <v>0</v>
      </c>
      <c r="AT242" s="223">
        <f>IFERROR(IF(RIGHT(VLOOKUP($A242,csapatok!$A:$CN,AT$320,FALSE),5)="Csere",VLOOKUP(LEFT(VLOOKUP($A242,csapatok!$A:$CN,AT$320,FALSE),LEN(VLOOKUP($A242,csapatok!$A:$CN,AT$320,FALSE))-6),'csapat-ranglista'!$A:$FP,AT$321,FALSE)/8,VLOOKUP(VLOOKUP($A242,csapatok!$A:$CN,AT$320,FALSE),'csapat-ranglista'!$A:$FP,AT$321,FALSE)/4),0)</f>
        <v>0</v>
      </c>
      <c r="AU242" s="223">
        <f>IFERROR(IF(RIGHT(VLOOKUP($A242,csapatok!$A:$CN,AU$320,FALSE),5)="Csere",VLOOKUP(LEFT(VLOOKUP($A242,csapatok!$A:$CN,AU$320,FALSE),LEN(VLOOKUP($A242,csapatok!$A:$CN,AU$320,FALSE))-6),'csapat-ranglista'!$A:$FP,AU$321,FALSE)/8,VLOOKUP(VLOOKUP($A242,csapatok!$A:$CN,AU$320,FALSE),'csapat-ranglista'!$A:$FP,AU$321,FALSE)/4),0)</f>
        <v>0</v>
      </c>
      <c r="AV242" s="223">
        <f>IFERROR(IF(RIGHT(VLOOKUP($A242,csapatok!$A:$CN,AV$320,FALSE),5)="Csere",VLOOKUP(LEFT(VLOOKUP($A242,csapatok!$A:$CN,AV$320,FALSE),LEN(VLOOKUP($A242,csapatok!$A:$CN,AV$320,FALSE))-6),'csapat-ranglista'!$A:$FP,AV$321,FALSE)/8,VLOOKUP(VLOOKUP($A242,csapatok!$A:$CN,AV$320,FALSE),'csapat-ranglista'!$A:$FP,AV$321,FALSE)/4),0)</f>
        <v>0</v>
      </c>
      <c r="AW242" s="223">
        <f>IFERROR(IF(RIGHT(VLOOKUP($A242,csapatok!$A:$CN,AW$320,FALSE),5)="Csere",VLOOKUP(LEFT(VLOOKUP($A242,csapatok!$A:$CN,AW$320,FALSE),LEN(VLOOKUP($A242,csapatok!$A:$CN,AW$320,FALSE))-6),'csapat-ranglista'!$A:$FP,AW$321,FALSE)/8,VLOOKUP(VLOOKUP($A242,csapatok!$A:$CN,AW$320,FALSE),'csapat-ranglista'!$A:$FP,AW$321,FALSE)/4),0)</f>
        <v>0</v>
      </c>
      <c r="AX242" s="223">
        <f>IFERROR(IF(RIGHT(VLOOKUP($A242,csapatok!$A:$CN,AX$320,FALSE),5)="Csere",VLOOKUP(LEFT(VLOOKUP($A242,csapatok!$A:$CN,AX$320,FALSE),LEN(VLOOKUP($A242,csapatok!$A:$CN,AX$320,FALSE))-6),'csapat-ranglista'!$A:$FP,AX$321,FALSE)/8,VLOOKUP(VLOOKUP($A242,csapatok!$A:$CN,AX$320,FALSE),'csapat-ranglista'!$A:$FP,AX$321,FALSE)/4),0)</f>
        <v>0</v>
      </c>
      <c r="AY242" s="223">
        <f>IFERROR(IF(RIGHT(VLOOKUP($A242,csapatok!$A:$NN,AY$320,FALSE),5)="Csere",VLOOKUP(LEFT(VLOOKUP($A242,csapatok!$A:$NN,AY$320,FALSE),LEN(VLOOKUP($A242,csapatok!$A:$NN,AY$320,FALSE))-6),'csapat-ranglista'!$A:$FP,AY$321,FALSE)/8,VLOOKUP(VLOOKUP($A242,csapatok!$A:$NN,AY$320,FALSE),'csapat-ranglista'!$A:$FP,AY$321,FALSE)/4),0)</f>
        <v>0</v>
      </c>
      <c r="AZ242" s="223">
        <f>IFERROR(IF(RIGHT(VLOOKUP($A242,csapatok!$A:$NN,AZ$320,FALSE),5)="Csere",VLOOKUP(LEFT(VLOOKUP($A242,csapatok!$A:$NN,AZ$320,FALSE),LEN(VLOOKUP($A242,csapatok!$A:$NN,AZ$320,FALSE))-6),'csapat-ranglista'!$A:$FP,AZ$321,FALSE)/8,VLOOKUP(VLOOKUP($A242,csapatok!$A:$NN,AZ$320,FALSE),'csapat-ranglista'!$A:$FP,AZ$321,FALSE)/4),0)</f>
        <v>0</v>
      </c>
      <c r="BA242" s="223">
        <f>IFERROR(IF(RIGHT(VLOOKUP($A242,csapatok!$A:$NN,BA$320,FALSE),5)="Csere",VLOOKUP(LEFT(VLOOKUP($A242,csapatok!$A:$NN,BA$320,FALSE),LEN(VLOOKUP($A242,csapatok!$A:$NN,BA$320,FALSE))-6),'csapat-ranglista'!$A:$FP,BA$321,FALSE)/8,VLOOKUP(VLOOKUP($A242,csapatok!$A:$NN,BA$320,FALSE),'csapat-ranglista'!$A:$FP,BA$321,FALSE)/4),0)</f>
        <v>0</v>
      </c>
      <c r="BB242" s="223">
        <f>IFERROR(IF(RIGHT(VLOOKUP($A242,csapatok!$A:$NN,BB$320,FALSE),5)="Csere",VLOOKUP(LEFT(VLOOKUP($A242,csapatok!$A:$NN,BB$320,FALSE),LEN(VLOOKUP($A242,csapatok!$A:$NN,BB$320,FALSE))-6),'csapat-ranglista'!$A:$FP,BB$321,FALSE)/8,VLOOKUP(VLOOKUP($A242,csapatok!$A:$NN,BB$320,FALSE),'csapat-ranglista'!$A:$FP,BB$321,FALSE)/4),0)</f>
        <v>0</v>
      </c>
      <c r="BC242" s="224">
        <f>versenyek!$ES$11*IFERROR(VLOOKUP(VLOOKUP($A242,versenyek!ER:ET,3,FALSE),szabalyok!$A$16:$B$23,2,FALSE)/4,0)</f>
        <v>0</v>
      </c>
      <c r="BD242" s="224">
        <f>versenyek!$EV$11*IFERROR(VLOOKUP(VLOOKUP($A242,versenyek!EU:EW,3,FALSE),szabalyok!$A$16:$B$23,2,FALSE)/4,0)</f>
        <v>0</v>
      </c>
      <c r="BE242" s="223">
        <f>IFERROR(IF(RIGHT(VLOOKUP($A242,csapatok!$A:$NN,BE$320,FALSE),5)="Csere",VLOOKUP(LEFT(VLOOKUP($A242,csapatok!$A:$NN,BE$320,FALSE),LEN(VLOOKUP($A242,csapatok!$A:$NN,BE$320,FALSE))-6),'csapat-ranglista'!$A:$FP,BE$321,FALSE)/8,VLOOKUP(VLOOKUP($A242,csapatok!$A:$NN,BE$320,FALSE),'csapat-ranglista'!$A:$FP,BE$321,FALSE)/4),0)</f>
        <v>0</v>
      </c>
      <c r="BF242" s="223">
        <f>IFERROR(IF(RIGHT(VLOOKUP($A242,csapatok!$A:$NN,BF$320,FALSE),5)="Csere",VLOOKUP(LEFT(VLOOKUP($A242,csapatok!$A:$NN,BF$320,FALSE),LEN(VLOOKUP($A242,csapatok!$A:$NN,BF$320,FALSE))-6),'csapat-ranglista'!$A:$FP,BF$321,FALSE)/8,VLOOKUP(VLOOKUP($A242,csapatok!$A:$NN,BF$320,FALSE),'csapat-ranglista'!$A:$FP,BF$321,FALSE)/4),0)</f>
        <v>0</v>
      </c>
      <c r="BG242" s="223">
        <f>IFERROR(IF(RIGHT(VLOOKUP($A242,csapatok!$A:$NN,BG$320,FALSE),5)="Csere",VLOOKUP(LEFT(VLOOKUP($A242,csapatok!$A:$NN,BG$320,FALSE),LEN(VLOOKUP($A242,csapatok!$A:$NN,BG$320,FALSE))-6),'csapat-ranglista'!$A:$FP,BG$321,FALSE)/8,VLOOKUP(VLOOKUP($A242,csapatok!$A:$NN,BG$320,FALSE),'csapat-ranglista'!$A:$FP,BG$321,FALSE)/4),0)</f>
        <v>0</v>
      </c>
      <c r="BH242" s="223">
        <f>IFERROR(IF(RIGHT(VLOOKUP($A242,csapatok!$A:$NN,BH$320,FALSE),5)="Csere",VLOOKUP(LEFT(VLOOKUP($A242,csapatok!$A:$NN,BH$320,FALSE),LEN(VLOOKUP($A242,csapatok!$A:$NN,BH$320,FALSE))-6),'csapat-ranglista'!$A:$FP,BH$321,FALSE)/8,VLOOKUP(VLOOKUP($A242,csapatok!$A:$NN,BH$320,FALSE),'csapat-ranglista'!$A:$FP,BH$321,FALSE)/4),0)</f>
        <v>0</v>
      </c>
      <c r="BI242" s="223">
        <f>IFERROR(IF(RIGHT(VLOOKUP($A242,csapatok!$A:$NN,BI$320,FALSE),5)="Csere",VLOOKUP(LEFT(VLOOKUP($A242,csapatok!$A:$NN,BI$320,FALSE),LEN(VLOOKUP($A242,csapatok!$A:$NN,BI$320,FALSE))-6),'csapat-ranglista'!$A:$FP,BI$321,FALSE)/8,VLOOKUP(VLOOKUP($A242,csapatok!$A:$NN,BI$320,FALSE),'csapat-ranglista'!$A:$FP,BI$321,FALSE)/4),0)</f>
        <v>0</v>
      </c>
      <c r="BJ242" s="223">
        <f>IFERROR(IF(RIGHT(VLOOKUP($A242,csapatok!$A:$NN,BJ$320,FALSE),5)="Csere",VLOOKUP(LEFT(VLOOKUP($A242,csapatok!$A:$NN,BJ$320,FALSE),LEN(VLOOKUP($A242,csapatok!$A:$NN,BJ$320,FALSE))-6),'csapat-ranglista'!$A:$FP,BJ$321,FALSE)/8,VLOOKUP(VLOOKUP($A242,csapatok!$A:$NN,BJ$320,FALSE),'csapat-ranglista'!$A:$FP,BJ$321,FALSE)/4),0)</f>
        <v>0</v>
      </c>
      <c r="BK242" s="223">
        <f>IFERROR(IF(RIGHT(VLOOKUP($A242,csapatok!$A:$NN,BK$320,FALSE),5)="Csere",VLOOKUP(LEFT(VLOOKUP($A242,csapatok!$A:$NN,BK$320,FALSE),LEN(VLOOKUP($A242,csapatok!$A:$NN,BK$320,FALSE))-6),'csapat-ranglista'!$A:$FP,BK$321,FALSE)/8,VLOOKUP(VLOOKUP($A242,csapatok!$A:$NN,BK$320,FALSE),'csapat-ranglista'!$A:$FP,BK$321,FALSE)/4),0)</f>
        <v>0</v>
      </c>
      <c r="BL242" s="223">
        <f>IFERROR(IF(RIGHT(VLOOKUP($A242,csapatok!$A:$NN,BL$320,FALSE),5)="Csere",VLOOKUP(LEFT(VLOOKUP($A242,csapatok!$A:$NN,BL$320,FALSE),LEN(VLOOKUP($A242,csapatok!$A:$NN,BL$320,FALSE))-6),'csapat-ranglista'!$A:$FP,BL$321,FALSE)/8,VLOOKUP(VLOOKUP($A242,csapatok!$A:$NN,BL$320,FALSE),'csapat-ranglista'!$A:$FP,BL$321,FALSE)/4),0)</f>
        <v>0</v>
      </c>
      <c r="BM242" s="223">
        <f>IFERROR(IF(RIGHT(VLOOKUP($A242,csapatok!$A:$NN,BM$320,FALSE),5)="Csere",VLOOKUP(LEFT(VLOOKUP($A242,csapatok!$A:$NN,BM$320,FALSE),LEN(VLOOKUP($A242,csapatok!$A:$NN,BM$320,FALSE))-6),'csapat-ranglista'!$A:$FP,BM$321,FALSE)/8,VLOOKUP(VLOOKUP($A242,csapatok!$A:$NN,BM$320,FALSE),'csapat-ranglista'!$A:$FP,BM$321,FALSE)/4),0)</f>
        <v>0</v>
      </c>
      <c r="BN242" s="223">
        <f>IFERROR(IF(RIGHT(VLOOKUP($A242,csapatok!$A:$NN,BN$320,FALSE),5)="Csere",VLOOKUP(LEFT(VLOOKUP($A242,csapatok!$A:$NN,BN$320,FALSE),LEN(VLOOKUP($A242,csapatok!$A:$NN,BN$320,FALSE))-6),'csapat-ranglista'!$A:$FP,BN$321,FALSE)/8,VLOOKUP(VLOOKUP($A242,csapatok!$A:$NN,BN$320,FALSE),'csapat-ranglista'!$A:$FP,BN$321,FALSE)/4),0)</f>
        <v>0</v>
      </c>
      <c r="BO242" s="223">
        <f>IFERROR(IF(RIGHT(VLOOKUP($A242,csapatok!$A:$NN,BO$320,FALSE),5)="Csere",VLOOKUP(LEFT(VLOOKUP($A242,csapatok!$A:$NN,BO$320,FALSE),LEN(VLOOKUP($A242,csapatok!$A:$NN,BO$320,FALSE))-6),'csapat-ranglista'!$A:$FP,BO$321,FALSE)/8,VLOOKUP(VLOOKUP($A242,csapatok!$A:$NN,BO$320,FALSE),'csapat-ranglista'!$A:$FP,BO$321,FALSE)/4),0)</f>
        <v>0</v>
      </c>
      <c r="BP242" s="223">
        <f>IFERROR(IF(RIGHT(VLOOKUP($A242,csapatok!$A:$NN,BP$320,FALSE),5)="Csere",VLOOKUP(LEFT(VLOOKUP($A242,csapatok!$A:$NN,BP$320,FALSE),LEN(VLOOKUP($A242,csapatok!$A:$NN,BP$320,FALSE))-6),'csapat-ranglista'!$A:$FP,BP$321,FALSE)/8,VLOOKUP(VLOOKUP($A242,csapatok!$A:$NN,BP$320,FALSE),'csapat-ranglista'!$A:$FP,BP$321,FALSE)/4),0)</f>
        <v>0</v>
      </c>
      <c r="BQ242" s="223">
        <f>IFERROR(IF(RIGHT(VLOOKUP($A242,csapatok!$A:$NN,BQ$320,FALSE),5)="Csere",VLOOKUP(LEFT(VLOOKUP($A242,csapatok!$A:$NN,BQ$320,FALSE),LEN(VLOOKUP($A242,csapatok!$A:$NN,BQ$320,FALSE))-6),'csapat-ranglista'!$A:$FP,BQ$321,FALSE)/8,VLOOKUP(VLOOKUP($A242,csapatok!$A:$NN,BQ$320,FALSE),'csapat-ranglista'!$A:$FP,BQ$321,FALSE)/4),0)</f>
        <v>0</v>
      </c>
      <c r="BR242" s="223">
        <f>IFERROR(IF(RIGHT(VLOOKUP($A242,csapatok!$A:$NN,BR$320,FALSE),5)="Csere",VLOOKUP(LEFT(VLOOKUP($A242,csapatok!$A:$NN,BR$320,FALSE),LEN(VLOOKUP($A242,csapatok!$A:$NN,BR$320,FALSE))-6),'csapat-ranglista'!$A:$FP,BR$321,FALSE)/8,VLOOKUP(VLOOKUP($A242,csapatok!$A:$NN,BR$320,FALSE),'csapat-ranglista'!$A:$FP,BR$321,FALSE)/4),0)</f>
        <v>0</v>
      </c>
      <c r="BS242" s="223">
        <f>IFERROR(IF(RIGHT(VLOOKUP($A242,csapatok!$A:$NN,BS$320,FALSE),5)="Csere",VLOOKUP(LEFT(VLOOKUP($A242,csapatok!$A:$NN,BS$320,FALSE),LEN(VLOOKUP($A242,csapatok!$A:$NN,BS$320,FALSE))-6),'csapat-ranglista'!$A:$FP,BS$321,FALSE)/8,VLOOKUP(VLOOKUP($A242,csapatok!$A:$NN,BS$320,FALSE),'csapat-ranglista'!$A:$FP,BS$321,FALSE)/4),0)</f>
        <v>0</v>
      </c>
      <c r="BT242" s="223">
        <f>IFERROR(IF(RIGHT(VLOOKUP($A242,csapatok!$A:$NN,BT$320,FALSE),5)="Csere",VLOOKUP(LEFT(VLOOKUP($A242,csapatok!$A:$NN,BT$320,FALSE),LEN(VLOOKUP($A242,csapatok!$A:$NN,BT$320,FALSE))-6),'csapat-ranglista'!$A:$FP,BT$321,FALSE)/8,VLOOKUP(VLOOKUP($A242,csapatok!$A:$NN,BT$320,FALSE),'csapat-ranglista'!$A:$FP,BT$321,FALSE)/4),0)</f>
        <v>0</v>
      </c>
      <c r="BU242" s="223">
        <f>IFERROR(IF(RIGHT(VLOOKUP($A242,csapatok!$A:$NN,BU$320,FALSE),5)="Csere",VLOOKUP(LEFT(VLOOKUP($A242,csapatok!$A:$NN,BU$320,FALSE),LEN(VLOOKUP($A242,csapatok!$A:$NN,BU$320,FALSE))-6),'csapat-ranglista'!$A:$FP,BU$321,FALSE)/8,VLOOKUP(VLOOKUP($A242,csapatok!$A:$NN,BU$320,FALSE),'csapat-ranglista'!$A:$FP,BU$321,FALSE)/4),0)</f>
        <v>0</v>
      </c>
      <c r="BV242" s="223">
        <f>IFERROR(IF(RIGHT(VLOOKUP($A242,csapatok!$A:$NN,BV$320,FALSE),5)="Csere",VLOOKUP(LEFT(VLOOKUP($A242,csapatok!$A:$NN,BV$320,FALSE),LEN(VLOOKUP($A242,csapatok!$A:$NN,BV$320,FALSE))-6),'csapat-ranglista'!$A:$FP,BV$321,FALSE)/8,VLOOKUP(VLOOKUP($A242,csapatok!$A:$NN,BV$320,FALSE),'csapat-ranglista'!$A:$FP,BV$321,FALSE)/4),0)</f>
        <v>0</v>
      </c>
      <c r="BW242" s="223">
        <f>IFERROR(IF(RIGHT(VLOOKUP($A242,csapatok!$A:$NN,BW$320,FALSE),5)="Csere",VLOOKUP(LEFT(VLOOKUP($A242,csapatok!$A:$NN,BW$320,FALSE),LEN(VLOOKUP($A242,csapatok!$A:$NN,BW$320,FALSE))-6),'csapat-ranglista'!$A:$FP,BW$321,FALSE)/8,VLOOKUP(VLOOKUP($A242,csapatok!$A:$NN,BW$320,FALSE),'csapat-ranglista'!$A:$FP,BW$321,FALSE)/4),0)</f>
        <v>0</v>
      </c>
      <c r="BX242" s="223">
        <f>IFERROR(IF(RIGHT(VLOOKUP($A242,csapatok!$A:$NN,BX$320,FALSE),5)="Csere",VLOOKUP(LEFT(VLOOKUP($A242,csapatok!$A:$NN,BX$320,FALSE),LEN(VLOOKUP($A242,csapatok!$A:$NN,BX$320,FALSE))-6),'csapat-ranglista'!$A:$FP,BX$321,FALSE)/8,VLOOKUP(VLOOKUP($A242,csapatok!$A:$NN,BX$320,FALSE),'csapat-ranglista'!$A:$FP,BX$321,FALSE)/4),0)</f>
        <v>0</v>
      </c>
      <c r="BY242" s="223">
        <f>IFERROR(IF(RIGHT(VLOOKUP($A242,csapatok!$A:$NN,BY$320,FALSE),5)="Csere",VLOOKUP(LEFT(VLOOKUP($A242,csapatok!$A:$NN,BY$320,FALSE),LEN(VLOOKUP($A242,csapatok!$A:$NN,BY$320,FALSE))-6),'csapat-ranglista'!$A:$FP,BY$321,FALSE)/8,VLOOKUP(VLOOKUP($A242,csapatok!$A:$NN,BY$320,FALSE),'csapat-ranglista'!$A:$FP,BY$321,FALSE)/4),0)</f>
        <v>0</v>
      </c>
      <c r="BZ242" s="223">
        <f>IFERROR(IF(RIGHT(VLOOKUP($A242,csapatok!$A:$NN,BZ$320,FALSE),5)="Csere",VLOOKUP(LEFT(VLOOKUP($A242,csapatok!$A:$NN,BZ$320,FALSE),LEN(VLOOKUP($A242,csapatok!$A:$NN,BZ$320,FALSE))-6),'csapat-ranglista'!$A:$FP,BZ$321,FALSE)/8,VLOOKUP(VLOOKUP($A242,csapatok!$A:$NN,BZ$320,FALSE),'csapat-ranglista'!$A:$FP,BZ$321,FALSE)/4),0)</f>
        <v>0</v>
      </c>
      <c r="CA242" s="223">
        <f>IFERROR(IF(RIGHT(VLOOKUP($A242,csapatok!$A:$NN,CA$320,FALSE),5)="Csere",VLOOKUP(LEFT(VLOOKUP($A242,csapatok!$A:$NN,CA$320,FALSE),LEN(VLOOKUP($A242,csapatok!$A:$NN,CA$320,FALSE))-6),'csapat-ranglista'!$A:$FP,CA$321,FALSE)/8,VLOOKUP(VLOOKUP($A242,csapatok!$A:$NN,CA$320,FALSE),'csapat-ranglista'!$A:$FP,CA$321,FALSE)/4),0)</f>
        <v>0</v>
      </c>
      <c r="CB242" s="223">
        <f>IFERROR(IF(RIGHT(VLOOKUP($A242,csapatok!$A:$NN,CB$320,FALSE),5)="Csere",VLOOKUP(LEFT(VLOOKUP($A242,csapatok!$A:$NN,CB$320,FALSE),LEN(VLOOKUP($A242,csapatok!$A:$NN,CB$320,FALSE))-6),'csapat-ranglista'!$A:$FP,CB$321,FALSE)/8,VLOOKUP(VLOOKUP($A242,csapatok!$A:$NN,CB$320,FALSE),'csapat-ranglista'!$A:$FP,CB$321,FALSE)/4),0)</f>
        <v>0</v>
      </c>
      <c r="CC242" s="223">
        <f>IFERROR(IF(RIGHT(VLOOKUP($A242,csapatok!$A:$NN,CC$320,FALSE),5)="Csere",VLOOKUP(LEFT(VLOOKUP($A242,csapatok!$A:$NN,CC$320,FALSE),LEN(VLOOKUP($A242,csapatok!$A:$NN,CC$320,FALSE))-6),'csapat-ranglista'!$A:$FP,CC$321,FALSE)/8,VLOOKUP(VLOOKUP($A242,csapatok!$A:$NN,CC$320,FALSE),'csapat-ranglista'!$A:$FP,CC$321,FALSE)/4),0)</f>
        <v>0</v>
      </c>
      <c r="CD242" s="223">
        <f>IFERROR(IF(RIGHT(VLOOKUP($A242,csapatok!$A:$NN,CD$320,FALSE),5)="Csere",VLOOKUP(LEFT(VLOOKUP($A242,csapatok!$A:$NN,CD$320,FALSE),LEN(VLOOKUP($A242,csapatok!$A:$NN,CD$320,FALSE))-6),'csapat-ranglista'!$A:$FP,CD$321,FALSE)/8,VLOOKUP(VLOOKUP($A242,csapatok!$A:$NN,CD$320,FALSE),'csapat-ranglista'!$A:$FP,CD$321,FALSE)/4),0)</f>
        <v>0</v>
      </c>
      <c r="CE242" s="223">
        <f>IFERROR(IF(RIGHT(VLOOKUP($A242,csapatok!$A:$NN,CE$320,FALSE),5)="Csere",VLOOKUP(LEFT(VLOOKUP($A242,csapatok!$A:$NN,CE$320,FALSE),LEN(VLOOKUP($A242,csapatok!$A:$NN,CE$320,FALSE))-6),'csapat-ranglista'!$A:$FP,CE$321,FALSE)/8,VLOOKUP(VLOOKUP($A242,csapatok!$A:$NN,CE$320,FALSE),'csapat-ranglista'!$A:$FP,CE$321,FALSE)/4),0)</f>
        <v>0</v>
      </c>
      <c r="CF242" s="223">
        <f>IFERROR(IF(RIGHT(VLOOKUP($A242,csapatok!$A:$NN,CF$320,FALSE),5)="Csere",VLOOKUP(LEFT(VLOOKUP($A242,csapatok!$A:$NN,CF$320,FALSE),LEN(VLOOKUP($A242,csapatok!$A:$NN,CF$320,FALSE))-6),'csapat-ranglista'!$A:$FP,CF$321,FALSE)/8,VLOOKUP(VLOOKUP($A242,csapatok!$A:$NN,CF$320,FALSE),'csapat-ranglista'!$A:$FP,CF$321,FALSE)/4),0)</f>
        <v>0</v>
      </c>
      <c r="CG242" s="223">
        <f>IFERROR(IF(RIGHT(VLOOKUP($A242,csapatok!$A:$NN,CG$320,FALSE),5)="Csere",VLOOKUP(LEFT(VLOOKUP($A242,csapatok!$A:$NN,CG$320,FALSE),LEN(VLOOKUP($A242,csapatok!$A:$NN,CG$320,FALSE))-6),'csapat-ranglista'!$A:$FP,CG$321,FALSE)/8,VLOOKUP(VLOOKUP($A242,csapatok!$A:$NN,CG$320,FALSE),'csapat-ranglista'!$A:$FP,CG$321,FALSE)/4),0)</f>
        <v>0</v>
      </c>
      <c r="CH242" s="223">
        <f>IFERROR(IF(RIGHT(VLOOKUP($A242,csapatok!$A:$NN,CH$320,FALSE),5)="Csere",VLOOKUP(LEFT(VLOOKUP($A242,csapatok!$A:$NN,CH$320,FALSE),LEN(VLOOKUP($A242,csapatok!$A:$NN,CH$320,FALSE))-6),'csapat-ranglista'!$A:$FP,CH$321,FALSE)/8,VLOOKUP(VLOOKUP($A242,csapatok!$A:$NN,CH$320,FALSE),'csapat-ranglista'!$A:$FP,CH$321,FALSE)/4),0)</f>
        <v>0</v>
      </c>
      <c r="CI242" s="223">
        <f>IFERROR(IF(RIGHT(VLOOKUP($A242,csapatok!$A:$NN,CI$320,FALSE),5)="Csere",VLOOKUP(LEFT(VLOOKUP($A242,csapatok!$A:$NN,CI$320,FALSE),LEN(VLOOKUP($A242,csapatok!$A:$NN,CI$320,FALSE))-6),'csapat-ranglista'!$A:$FP,CI$321,FALSE)/8,VLOOKUP(VLOOKUP($A242,csapatok!$A:$NN,CI$320,FALSE),'csapat-ranglista'!$A:$FP,CI$321,FALSE)/4),0)</f>
        <v>0</v>
      </c>
      <c r="CJ242" s="224">
        <f>versenyek!$IQ$11*IFERROR(VLOOKUP(VLOOKUP($A242,versenyek!IP:IR,3,FALSE),szabalyok!$A$16:$B$23,2,FALSE)/4,0)</f>
        <v>0</v>
      </c>
      <c r="CK242" s="224">
        <f>versenyek!$IT$11*IFERROR(VLOOKUP(VLOOKUP($A242,versenyek!IS:IU,3,FALSE),szabalyok!$A$16:$B$23,2,FALSE)/4,0)</f>
        <v>0</v>
      </c>
      <c r="CL242" s="223">
        <f>IFERROR(IF(RIGHT(VLOOKUP($A242,csapatok!$A:$NN,CL$320,FALSE),5)="Csere",VLOOKUP(LEFT(VLOOKUP($A242,csapatok!$A:$NN,CL$320,FALSE),LEN(VLOOKUP($A242,csapatok!$A:$NN,CL$320,FALSE))-6),'csapat-ranglista'!$A:$FP,CL$321,FALSE)/8,VLOOKUP(VLOOKUP($A242,csapatok!$A:$NN,CL$320,FALSE),'csapat-ranglista'!$A:$FP,CL$321,FALSE)/4),0)</f>
        <v>0</v>
      </c>
      <c r="CM242" s="223">
        <f>IFERROR(IF(RIGHT(VLOOKUP($A242,csapatok!$A:$NN,CM$320,FALSE),5)="Csere",VLOOKUP(LEFT(VLOOKUP($A242,csapatok!$A:$NN,CM$320,FALSE),LEN(VLOOKUP($A242,csapatok!$A:$NN,CM$320,FALSE))-6),'csapat-ranglista'!$A:$FP,CM$321,FALSE)/8,VLOOKUP(VLOOKUP($A242,csapatok!$A:$NN,CM$320,FALSE),'csapat-ranglista'!$A:$FP,CM$321,FALSE)/4),0)</f>
        <v>0</v>
      </c>
      <c r="CN242" s="223">
        <f>IFERROR(IF(RIGHT(VLOOKUP($A242,csapatok!$A:$NN,CN$320,FALSE),5)="Csere",VLOOKUP(LEFT(VLOOKUP($A242,csapatok!$A:$NN,CN$320,FALSE),LEN(VLOOKUP($A242,csapatok!$A:$NN,CN$320,FALSE))-6),'csapat-ranglista'!$A:$FP,CN$321,FALSE)/8,VLOOKUP(VLOOKUP($A242,csapatok!$A:$NN,CN$320,FALSE),'csapat-ranglista'!$A:$FP,CN$321,FALSE)/4),0)</f>
        <v>0</v>
      </c>
      <c r="CO242" s="223">
        <f>IFERROR(IF(RIGHT(VLOOKUP($A242,csapatok!$A:$NN,CO$320,FALSE),5)="Csere",VLOOKUP(LEFT(VLOOKUP($A242,csapatok!$A:$NN,CO$320,FALSE),LEN(VLOOKUP($A242,csapatok!$A:$NN,CO$320,FALSE))-6),'csapat-ranglista'!$A:$FP,CO$321,FALSE)/8,VLOOKUP(VLOOKUP($A242,csapatok!$A:$NN,CO$320,FALSE),'csapat-ranglista'!$A:$FP,CO$321,FALSE)/4),0)</f>
        <v>0</v>
      </c>
      <c r="CP242" s="223">
        <f>IFERROR(IF(RIGHT(VLOOKUP($A242,csapatok!$A:$NN,CP$320,FALSE),5)="Csere",VLOOKUP(LEFT(VLOOKUP($A242,csapatok!$A:$NN,CP$320,FALSE),LEN(VLOOKUP($A242,csapatok!$A:$NN,CP$320,FALSE))-6),'csapat-ranglista'!$A:$FP,CP$321,FALSE)/8,VLOOKUP(VLOOKUP($A242,csapatok!$A:$NN,CP$320,FALSE),'csapat-ranglista'!$A:$FP,CP$321,FALSE)/4),0)</f>
        <v>0</v>
      </c>
      <c r="CQ242" s="223">
        <f>IFERROR(IF(RIGHT(VLOOKUP($A242,csapatok!$A:$NN,CQ$320,FALSE),5)="Csere",VLOOKUP(LEFT(VLOOKUP($A242,csapatok!$A:$NN,CQ$320,FALSE),LEN(VLOOKUP($A242,csapatok!$A:$NN,CQ$320,FALSE))-6),'csapat-ranglista'!$A:$FP,CQ$321,FALSE)/8,VLOOKUP(VLOOKUP($A242,csapatok!$A:$NN,CQ$320,FALSE),'csapat-ranglista'!$A:$FP,CQ$321,FALSE)/4),0)</f>
        <v>0</v>
      </c>
      <c r="CR242" s="223">
        <f>IFERROR(IF(RIGHT(VLOOKUP($A242,csapatok!$A:$NN,CR$320,FALSE),5)="Csere",VLOOKUP(LEFT(VLOOKUP($A242,csapatok!$A:$NN,CR$320,FALSE),LEN(VLOOKUP($A242,csapatok!$A:$NN,CR$320,FALSE))-6),'csapat-ranglista'!$A:$FP,CR$321,FALSE)/8,VLOOKUP(VLOOKUP($A242,csapatok!$A:$NN,CR$320,FALSE),'csapat-ranglista'!$A:$FP,CR$321,FALSE)/4),0)</f>
        <v>0</v>
      </c>
      <c r="CS242" s="223">
        <f>IFERROR(IF(RIGHT(VLOOKUP($A242,csapatok!$A:$NN,CS$320,FALSE),5)="Csere",VLOOKUP(LEFT(VLOOKUP($A242,csapatok!$A:$NN,CS$320,FALSE),LEN(VLOOKUP($A242,csapatok!$A:$NN,CS$320,FALSE))-6),'csapat-ranglista'!$A:$FP,CS$321,FALSE)/8,VLOOKUP(VLOOKUP($A242,csapatok!$A:$NN,CS$320,FALSE),'csapat-ranglista'!$A:$FP,CS$321,FALSE)/4),0)</f>
        <v>0</v>
      </c>
      <c r="CT242" s="223">
        <f>IFERROR(IF(RIGHT(VLOOKUP($A242,csapatok!$A:$NN,CT$320,FALSE),5)="Csere",VLOOKUP(LEFT(VLOOKUP($A242,csapatok!$A:$NN,CT$320,FALSE),LEN(VLOOKUP($A242,csapatok!$A:$NN,CT$320,FALSE))-6),'csapat-ranglista'!$A:$FP,CT$321,FALSE)/8,VLOOKUP(VLOOKUP($A242,csapatok!$A:$NN,CT$320,FALSE),'csapat-ranglista'!$A:$FP,CT$321,FALSE)/4),0)</f>
        <v>0</v>
      </c>
      <c r="CU242" s="223">
        <f>IFERROR(IF(RIGHT(VLOOKUP($A242,csapatok!$A:$NN,CU$320,FALSE),5)="Csere",VLOOKUP(LEFT(VLOOKUP($A242,csapatok!$A:$NN,CU$320,FALSE),LEN(VLOOKUP($A242,csapatok!$A:$NN,CU$320,FALSE))-6),'csapat-ranglista'!$A:$FP,CU$321,FALSE)/8,VLOOKUP(VLOOKUP($A242,csapatok!$A:$NN,CU$320,FALSE),'csapat-ranglista'!$A:$FP,CU$321,FALSE)/4),0)</f>
        <v>0</v>
      </c>
      <c r="CV242" s="223">
        <f>IFERROR(IF(RIGHT(VLOOKUP($A242,csapatok!$A:$NN,CV$320,FALSE),5)="Csere",VLOOKUP(LEFT(VLOOKUP($A242,csapatok!$A:$NN,CV$320,FALSE),LEN(VLOOKUP($A242,csapatok!$A:$NN,CV$320,FALSE))-6),'csapat-ranglista'!$A:$FP,CV$321,FALSE)/8,VLOOKUP(VLOOKUP($A242,csapatok!$A:$NN,CV$320,FALSE),'csapat-ranglista'!$A:$FP,CV$321,FALSE)/4),0)</f>
        <v>0</v>
      </c>
      <c r="CW242" s="223">
        <f>IFERROR(IF(RIGHT(VLOOKUP($A242,csapatok!$A:$NN,CW$320,FALSE),5)="Csere",VLOOKUP(LEFT(VLOOKUP($A242,csapatok!$A:$NN,CW$320,FALSE),LEN(VLOOKUP($A242,csapatok!$A:$NN,CW$320,FALSE))-6),'csapat-ranglista'!$A:$FP,CW$321,FALSE)/8,VLOOKUP(VLOOKUP($A242,csapatok!$A:$NN,CW$320,FALSE),'csapat-ranglista'!$A:$FP,CW$321,FALSE)/4),0)</f>
        <v>0</v>
      </c>
      <c r="CX242" s="223">
        <f>IFERROR(IF(RIGHT(VLOOKUP($A242,csapatok!$A:$NN,CX$320,FALSE),5)="Csere",VLOOKUP(LEFT(VLOOKUP($A242,csapatok!$A:$NN,CX$320,FALSE),LEN(VLOOKUP($A242,csapatok!$A:$NN,CX$320,FALSE))-6),'csapat-ranglista'!$A:$FP,CX$321,FALSE)/8,VLOOKUP(VLOOKUP($A242,csapatok!$A:$NN,CX$320,FALSE),'csapat-ranglista'!$A:$FP,CX$321,FALSE)/4),0)</f>
        <v>0</v>
      </c>
      <c r="CY242" s="223">
        <f>IFERROR(IF(RIGHT(VLOOKUP($A242,csapatok!$A:$NN,CY$320,FALSE),5)="Csere",VLOOKUP(LEFT(VLOOKUP($A242,csapatok!$A:$NN,CY$320,FALSE),LEN(VLOOKUP($A242,csapatok!$A:$NN,CY$320,FALSE))-6),'csapat-ranglista'!$A:$FP,CY$321,FALSE)/8,VLOOKUP(VLOOKUP($A242,csapatok!$A:$NN,CY$320,FALSE),'csapat-ranglista'!$A:$FP,CY$321,FALSE)/4),0)</f>
        <v>0</v>
      </c>
      <c r="CZ242" s="223">
        <f>IFERROR(IF(RIGHT(VLOOKUP($A242,csapatok!$A:$NN,CZ$320,FALSE),5)="Csere",VLOOKUP(LEFT(VLOOKUP($A242,csapatok!$A:$NN,CZ$320,FALSE),LEN(VLOOKUP($A242,csapatok!$A:$NN,CZ$320,FALSE))-6),'csapat-ranglista'!$A:$FP,CZ$321,FALSE)/8,VLOOKUP(VLOOKUP($A242,csapatok!$A:$NN,CZ$320,FALSE),'csapat-ranglista'!$A:$FP,CZ$321,FALSE)/4),0)</f>
        <v>0</v>
      </c>
      <c r="DA242" s="223">
        <f>IFERROR(IF(RIGHT(VLOOKUP($A242,csapatok!$A:$NN,DA$320,FALSE),5)="Csere",VLOOKUP(LEFT(VLOOKUP($A242,csapatok!$A:$NN,DA$320,FALSE),LEN(VLOOKUP($A242,csapatok!$A:$NN,DA$320,FALSE))-6),'csapat-ranglista'!$A:$FP,DA$321,FALSE)/8,VLOOKUP(VLOOKUP($A242,csapatok!$A:$NN,DA$320,FALSE),'csapat-ranglista'!$A:$FP,DA$321,FALSE)/4),0)</f>
        <v>0</v>
      </c>
      <c r="DB242" s="223">
        <f>IFERROR(IF(RIGHT(VLOOKUP($A242,csapatok!$A:$NN,DB$320,FALSE),5)="Csere",VLOOKUP(LEFT(VLOOKUP($A242,csapatok!$A:$NN,DB$320,FALSE),LEN(VLOOKUP($A242,csapatok!$A:$NN,DB$320,FALSE))-6),'csapat-ranglista'!$A:$FP,DB$321,FALSE)/8,VLOOKUP(VLOOKUP($A242,csapatok!$A:$NN,DB$320,FALSE),'csapat-ranglista'!$A:$FP,DB$321,FALSE)/4),0)</f>
        <v>0</v>
      </c>
      <c r="DC242" s="223">
        <f>IFERROR(IF(RIGHT(VLOOKUP($A242,csapatok!$A:$NN,DC$320,FALSE),5)="Csere",VLOOKUP(LEFT(VLOOKUP($A242,csapatok!$A:$NN,DC$320,FALSE),LEN(VLOOKUP($A242,csapatok!$A:$NN,DC$320,FALSE))-6),'csapat-ranglista'!$A:$FP,DC$321,FALSE)/8,VLOOKUP(VLOOKUP($A242,csapatok!$A:$NN,DC$320,FALSE),'csapat-ranglista'!$A:$FP,DC$321,FALSE)/4),0)</f>
        <v>0</v>
      </c>
      <c r="DD242" s="223">
        <f>IFERROR(IF(RIGHT(VLOOKUP($A242,csapatok!$A:$NN,DD$320,FALSE),5)="Csere",VLOOKUP(LEFT(VLOOKUP($A242,csapatok!$A:$NN,DD$320,FALSE),LEN(VLOOKUP($A242,csapatok!$A:$NN,DD$320,FALSE))-6),'csapat-ranglista'!$A:$FP,DD$321,FALSE)/8,VLOOKUP(VLOOKUP($A242,csapatok!$A:$NN,DD$320,FALSE),'csapat-ranglista'!$A:$FP,DD$321,FALSE)/4),0)</f>
        <v>0</v>
      </c>
      <c r="DE242" s="223">
        <f>IFERROR(IF(RIGHT(VLOOKUP($A242,csapatok!$A:$NN,DE$320,FALSE),5)="Csere",VLOOKUP(LEFT(VLOOKUP($A242,csapatok!$A:$NN,DE$320,FALSE),LEN(VLOOKUP($A242,csapatok!$A:$NN,DE$320,FALSE))-6),'csapat-ranglista'!$A:$FP,DE$321,FALSE)/8,VLOOKUP(VLOOKUP($A242,csapatok!$A:$NN,DE$320,FALSE),'csapat-ranglista'!$A:$FP,DE$321,FALSE)/4),0)</f>
        <v>0</v>
      </c>
      <c r="DF242" s="223">
        <f>IFERROR(IF(RIGHT(VLOOKUP($A242,csapatok!$A:$NN,DF$320,FALSE),5)="Csere",VLOOKUP(LEFT(VLOOKUP($A242,csapatok!$A:$NN,DF$320,FALSE),LEN(VLOOKUP($A242,csapatok!$A:$NN,DF$320,FALSE))-6),'csapat-ranglista'!$A:$FP,DF$321,FALSE)/8,VLOOKUP(VLOOKUP($A242,csapatok!$A:$NN,DF$320,FALSE),'csapat-ranglista'!$A:$FP,DF$321,FALSE)/4),0)</f>
        <v>0</v>
      </c>
      <c r="DG242" s="223">
        <f>IFERROR(IF(RIGHT(VLOOKUP($A242,csapatok!$A:$NN,DG$320,FALSE),5)="Csere",VLOOKUP(LEFT(VLOOKUP($A242,csapatok!$A:$NN,DG$320,FALSE),LEN(VLOOKUP($A242,csapatok!$A:$NN,DG$320,FALSE))-6),'csapat-ranglista'!$A:$FP,DG$321,FALSE)/8,VLOOKUP(VLOOKUP($A242,csapatok!$A:$NN,DG$320,FALSE),'csapat-ranglista'!$A:$FP,DG$321,FALSE)/4),0)</f>
        <v>0</v>
      </c>
      <c r="DH242" s="223">
        <f>IFERROR(IF(RIGHT(VLOOKUP($A242,csapatok!$A:$NN,DH$320,FALSE),5)="Csere",VLOOKUP(LEFT(VLOOKUP($A242,csapatok!$A:$NN,DH$320,FALSE),LEN(VLOOKUP($A242,csapatok!$A:$NN,DH$320,FALSE))-6),'csapat-ranglista'!$A:$FP,DH$321,FALSE)/8,VLOOKUP(VLOOKUP($A242,csapatok!$A:$NN,DH$320,FALSE),'csapat-ranglista'!$A:$FP,DH$321,FALSE)/4),0)</f>
        <v>0</v>
      </c>
      <c r="DI242" s="223">
        <f>IFERROR(IF(RIGHT(VLOOKUP($A242,csapatok!$A:$NN,DI$320,FALSE),5)="Csere",VLOOKUP(LEFT(VLOOKUP($A242,csapatok!$A:$NN,DI$320,FALSE),LEN(VLOOKUP($A242,csapatok!$A:$NN,DI$320,FALSE))-6),'csapat-ranglista'!$A:$FP,DI$321,FALSE)/8,VLOOKUP(VLOOKUP($A242,csapatok!$A:$NN,DI$320,FALSE),'csapat-ranglista'!$A:$FP,DI$321,FALSE)/4),0)</f>
        <v>0</v>
      </c>
      <c r="DJ242" s="223">
        <f>IFERROR(IF(RIGHT(VLOOKUP($A242,csapatok!$A:$NN,DJ$320,FALSE),5)="Csere",VLOOKUP(LEFT(VLOOKUP($A242,csapatok!$A:$NN,DJ$320,FALSE),LEN(VLOOKUP($A242,csapatok!$A:$NN,DJ$320,FALSE))-6),'csapat-ranglista'!$A:$FP,DJ$321,FALSE)/8,VLOOKUP(VLOOKUP($A242,csapatok!$A:$NN,DJ$320,FALSE),'csapat-ranglista'!$A:$FP,DJ$321,FALSE)/4),0)</f>
        <v>0</v>
      </c>
      <c r="DK242" s="223">
        <f>IFERROR(IF(RIGHT(VLOOKUP($A242,csapatok!$A:$NN,DK$320,FALSE),5)="Csere",VLOOKUP(LEFT(VLOOKUP($A242,csapatok!$A:$NN,DK$320,FALSE),LEN(VLOOKUP($A242,csapatok!$A:$NN,DK$320,FALSE))-6),'csapat-ranglista'!$A:$FP,DK$321,FALSE)/8,VLOOKUP(VLOOKUP($A242,csapatok!$A:$NN,DK$320,FALSE),'csapat-ranglista'!$A:$FP,DK$321,FALSE)/4),0)</f>
        <v>0</v>
      </c>
      <c r="DL242" s="223">
        <f>IFERROR(IF(RIGHT(VLOOKUP($A242,csapatok!$A:$NN,DL$320,FALSE),5)="Csere",VLOOKUP(LEFT(VLOOKUP($A242,csapatok!$A:$NN,DL$320,FALSE),LEN(VLOOKUP($A242,csapatok!$A:$NN,DL$320,FALSE))-6),'csapat-ranglista'!$A:$FP,DL$321,FALSE)/8,VLOOKUP(VLOOKUP($A242,csapatok!$A:$NN,DL$320,FALSE),'csapat-ranglista'!$A:$FP,DL$321,FALSE)/4),0)</f>
        <v>0</v>
      </c>
      <c r="DM242" s="223">
        <f>IFERROR(IF(RIGHT(VLOOKUP($A242,csapatok!$A:$NN,DM$320,FALSE),5)="Csere",VLOOKUP(LEFT(VLOOKUP($A242,csapatok!$A:$NN,DM$320,FALSE),LEN(VLOOKUP($A242,csapatok!$A:$NN,DM$320,FALSE))-6),'csapat-ranglista'!$A:$FP,DM$321,FALSE)/8,VLOOKUP(VLOOKUP($A242,csapatok!$A:$NN,DM$320,FALSE),'csapat-ranglista'!$A:$FP,DM$321,FALSE)/4),0)</f>
        <v>0</v>
      </c>
      <c r="DN242" s="223">
        <f>IFERROR(IF(RIGHT(VLOOKUP($A242,csapatok!$A:$NN,DN$320,FALSE),5)="Csere",VLOOKUP(LEFT(VLOOKUP($A242,csapatok!$A:$NN,DN$320,FALSE),LEN(VLOOKUP($A242,csapatok!$A:$NN,DN$320,FALSE))-6),'csapat-ranglista'!$A:$FP,DN$321,FALSE)/8,VLOOKUP(VLOOKUP($A242,csapatok!$A:$NN,DN$320,FALSE),'csapat-ranglista'!$A:$FP,DN$321,FALSE)/4),0)</f>
        <v>0</v>
      </c>
      <c r="DO242" s="224">
        <f>versenyek!$MF$11*IFERROR(VLOOKUP(VLOOKUP($A242,versenyek!ME:MG,3,FALSE),szabalyok!$A$16:$B$23,2,FALSE)/4,0)</f>
        <v>0</v>
      </c>
      <c r="DP242" s="224">
        <f>versenyek!$MI$11*IFERROR(VLOOKUP(VLOOKUP($A242,versenyek!MH:MJ,3,FALSE),szabalyok!$A$16:$B$23,2,FALSE)/4,0)</f>
        <v>0</v>
      </c>
      <c r="DQ242" s="223">
        <f>IFERROR(IF(RIGHT(VLOOKUP($A242,csapatok!$A:$NN,DQ$320,FALSE),5)="Csere",VLOOKUP(LEFT(VLOOKUP($A242,csapatok!$A:$NN,DQ$320,FALSE),LEN(VLOOKUP($A242,csapatok!$A:$NN,DQ$320,FALSE))-6),'csapat-ranglista'!$A:$FP,DQ$321,FALSE)/8,VLOOKUP(VLOOKUP($A242,csapatok!$A:$NN,DQ$320,FALSE),'csapat-ranglista'!$A:$FP,DQ$321,FALSE)/4),0)</f>
        <v>0</v>
      </c>
      <c r="DR242" s="223">
        <f>IFERROR(IF(RIGHT(VLOOKUP($A242,csapatok!$A:$NN,DR$320,FALSE),5)="Csere",VLOOKUP(LEFT(VLOOKUP($A242,csapatok!$A:$NN,DR$320,FALSE),LEN(VLOOKUP($A242,csapatok!$A:$NN,DR$320,FALSE))-6),'csapat-ranglista'!$A:$FP,DR$321,FALSE)/8,VLOOKUP(VLOOKUP($A242,csapatok!$A:$NN,DR$320,FALSE),'csapat-ranglista'!$A:$FP,DR$321,FALSE)/4),0)</f>
        <v>0</v>
      </c>
      <c r="DS242" s="223">
        <f>IFERROR(IF(RIGHT(VLOOKUP($A242,csapatok!$A:$NN,DS$320,FALSE),5)="Csere",VLOOKUP(LEFT(VLOOKUP($A242,csapatok!$A:$NN,DS$320,FALSE),LEN(VLOOKUP($A242,csapatok!$A:$NN,DS$320,FALSE))-6),'csapat-ranglista'!$A:$FP,DS$321,FALSE)/8,VLOOKUP(VLOOKUP($A242,csapatok!$A:$NN,DS$320,FALSE),'csapat-ranglista'!$A:$FP,DS$321,FALSE)/4),0)</f>
        <v>0</v>
      </c>
      <c r="DT242" s="223">
        <f>IFERROR(IF(RIGHT(VLOOKUP($A242,csapatok!$A:$NN,DT$320,FALSE),5)="Csere",VLOOKUP(LEFT(VLOOKUP($A242,csapatok!$A:$NN,DT$320,FALSE),LEN(VLOOKUP($A242,csapatok!$A:$NN,DT$320,FALSE))-6),'csapat-ranglista'!$A:$FP,DT$321,FALSE)/8,VLOOKUP(VLOOKUP($A242,csapatok!$A:$NN,DT$320,FALSE),'csapat-ranglista'!$A:$FP,DT$321,FALSE)/4),0)</f>
        <v>0</v>
      </c>
      <c r="DU242" s="223">
        <f>IFERROR(IF(RIGHT(VLOOKUP($A242,csapatok!$A:$NN,DU$320,FALSE),5)="Csere",VLOOKUP(LEFT(VLOOKUP($A242,csapatok!$A:$NN,DU$320,FALSE),LEN(VLOOKUP($A242,csapatok!$A:$NN,DU$320,FALSE))-6),'csapat-ranglista'!$A:$FP,DU$321,FALSE)/8,VLOOKUP(VLOOKUP($A242,csapatok!$A:$NN,DU$320,FALSE),'csapat-ranglista'!$A:$FP,DU$321,FALSE)/4),0)</f>
        <v>0</v>
      </c>
      <c r="DV242" s="223">
        <f>IFERROR(IF(RIGHT(VLOOKUP($A242,csapatok!$A:$NN,DV$320,FALSE),5)="Csere",VLOOKUP(LEFT(VLOOKUP($A242,csapatok!$A:$NN,DV$320,FALSE),LEN(VLOOKUP($A242,csapatok!$A:$NN,DV$320,FALSE))-6),'csapat-ranglista'!$A:$FP,DV$321,FALSE)/8,VLOOKUP(VLOOKUP($A242,csapatok!$A:$NN,DV$320,FALSE),'csapat-ranglista'!$A:$FP,DV$321,FALSE)/4),0)</f>
        <v>0</v>
      </c>
      <c r="DW242" s="223">
        <f>IFERROR(IF(RIGHT(VLOOKUP($A242,csapatok!$A:$NN,DW$320,FALSE),5)="Csere",VLOOKUP(LEFT(VLOOKUP($A242,csapatok!$A:$NN,DW$320,FALSE),LEN(VLOOKUP($A242,csapatok!$A:$NN,DW$320,FALSE))-6),'csapat-ranglista'!$A:$FP,DW$321,FALSE)/8,VLOOKUP(VLOOKUP($A242,csapatok!$A:$NN,DW$320,FALSE),'csapat-ranglista'!$A:$FP,DW$321,FALSE)/4),0)</f>
        <v>0</v>
      </c>
      <c r="DX242" s="223">
        <f>IFERROR(IF(RIGHT(VLOOKUP($A242,csapatok!$A:$NN,DX$320,FALSE),5)="Csere",VLOOKUP(LEFT(VLOOKUP($A242,csapatok!$A:$NN,DX$320,FALSE),LEN(VLOOKUP($A242,csapatok!$A:$NN,DX$320,FALSE))-6),'csapat-ranglista'!$A:$FP,DX$321,FALSE)/8,VLOOKUP(VLOOKUP($A242,csapatok!$A:$NN,DX$320,FALSE),'csapat-ranglista'!$A:$FP,DX$321,FALSE)/4),0)</f>
        <v>0</v>
      </c>
      <c r="DY242" s="223">
        <f>IFERROR(IF(RIGHT(VLOOKUP($A242,csapatok!$A:$NN,DY$320,FALSE),5)="Csere",VLOOKUP(LEFT(VLOOKUP($A242,csapatok!$A:$NN,DY$320,FALSE),LEN(VLOOKUP($A242,csapatok!$A:$NN,DY$320,FALSE))-6),'csapat-ranglista'!$A:$FP,DY$321,FALSE)/8,VLOOKUP(VLOOKUP($A242,csapatok!$A:$NN,DY$320,FALSE),'csapat-ranglista'!$A:$FP,DY$321,FALSE)/4),0)</f>
        <v>0</v>
      </c>
      <c r="DZ242" s="223">
        <f>IFERROR(IF(RIGHT(VLOOKUP($A242,csapatok!$A:$NN,DZ$320,FALSE),5)="Csere",VLOOKUP(LEFT(VLOOKUP($A242,csapatok!$A:$NN,DZ$320,FALSE),LEN(VLOOKUP($A242,csapatok!$A:$NN,DZ$320,FALSE))-6),'csapat-ranglista'!$A:$FP,DZ$321,FALSE)/8,VLOOKUP(VLOOKUP($A242,csapatok!$A:$NN,DZ$320,FALSE),'csapat-ranglista'!$A:$FP,DZ$321,FALSE)/4),0)</f>
        <v>0</v>
      </c>
      <c r="EA242" s="223">
        <f>IFERROR(IF(RIGHT(VLOOKUP($A242,csapatok!$A:$NN,EA$320,FALSE),5)="Csere",VLOOKUP(LEFT(VLOOKUP($A242,csapatok!$A:$NN,EA$320,FALSE),LEN(VLOOKUP($A242,csapatok!$A:$NN,EA$320,FALSE))-6),'csapat-ranglista'!$A:$FP,EA$321,FALSE)/8,VLOOKUP(VLOOKUP($A242,csapatok!$A:$NN,EA$320,FALSE),'csapat-ranglista'!$A:$FP,EA$321,FALSE)/4),0)</f>
        <v>0</v>
      </c>
      <c r="EB242" s="223">
        <f>IFERROR(IF(RIGHT(VLOOKUP($A242,csapatok!$A:$NN,EB$320,FALSE),5)="Csere",VLOOKUP(LEFT(VLOOKUP($A242,csapatok!$A:$NN,EB$320,FALSE),LEN(VLOOKUP($A242,csapatok!$A:$NN,EB$320,FALSE))-6),'csapat-ranglista'!$A:$FP,EB$321,FALSE)/8,VLOOKUP(VLOOKUP($A242,csapatok!$A:$NN,EB$320,FALSE),'csapat-ranglista'!$A:$FP,EB$321,FALSE)/4),0)</f>
        <v>0</v>
      </c>
      <c r="EC242" s="223">
        <f>IFERROR(IF(RIGHT(VLOOKUP($A242,csapatok!$A:$NN,EC$320,FALSE),5)="Csere",VLOOKUP(LEFT(VLOOKUP($A242,csapatok!$A:$NN,EC$320,FALSE),LEN(VLOOKUP($A242,csapatok!$A:$NN,EC$320,FALSE))-6),'csapat-ranglista'!$A:$FP,EC$321,FALSE)/8,VLOOKUP(VLOOKUP($A242,csapatok!$A:$NN,EC$320,FALSE),'csapat-ranglista'!$A:$FP,EC$321,FALSE)/4),0)</f>
        <v>0</v>
      </c>
      <c r="ED242" s="223">
        <f>IFERROR(IF(RIGHT(VLOOKUP($A242,csapatok!$A:$NN,ED$320,FALSE),5)="Csere",VLOOKUP(LEFT(VLOOKUP($A242,csapatok!$A:$NN,ED$320,FALSE),LEN(VLOOKUP($A242,csapatok!$A:$NN,ED$320,FALSE))-6),'csapat-ranglista'!$A:$FP,ED$321,FALSE)/8,VLOOKUP(VLOOKUP($A242,csapatok!$A:$NN,ED$320,FALSE),'csapat-ranglista'!$A:$FP,ED$321,FALSE)/4),0)</f>
        <v>0</v>
      </c>
      <c r="EE242" s="223">
        <f>IFERROR(IF(RIGHT(VLOOKUP($A242,csapatok!$A:$NN,EE$320,FALSE),5)="Csere",VLOOKUP(LEFT(VLOOKUP($A242,csapatok!$A:$NN,EE$320,FALSE),LEN(VLOOKUP($A242,csapatok!$A:$NN,EE$320,FALSE))-6),'csapat-ranglista'!$A:$FP,EE$321,FALSE)/8,VLOOKUP(VLOOKUP($A242,csapatok!$A:$NN,EE$320,FALSE),'csapat-ranglista'!$A:$FP,EE$321,FALSE)/4),0)</f>
        <v>0</v>
      </c>
      <c r="EF242" s="223">
        <f>IFERROR(IF(RIGHT(VLOOKUP($A242,csapatok!$A:$NN,EF$320,FALSE),5)="Csere",VLOOKUP(LEFT(VLOOKUP($A242,csapatok!$A:$NN,EF$320,FALSE),LEN(VLOOKUP($A242,csapatok!$A:$NN,EF$320,FALSE))-6),'csapat-ranglista'!$A:$FP,EF$321,FALSE)/8,VLOOKUP(VLOOKUP($A242,csapatok!$A:$NN,EF$320,FALSE),'csapat-ranglista'!$A:$FP,EF$321,FALSE)/4),0)</f>
        <v>0</v>
      </c>
      <c r="EG242" s="223">
        <f>IFERROR(IF(RIGHT(VLOOKUP($A242,csapatok!$A:$NN,EG$320,FALSE),5)="Csere",VLOOKUP(LEFT(VLOOKUP($A242,csapatok!$A:$NN,EG$320,FALSE),LEN(VLOOKUP($A242,csapatok!$A:$NN,EG$320,FALSE))-6),'csapat-ranglista'!$A:$FP,EG$321,FALSE)/8,VLOOKUP(VLOOKUP($A242,csapatok!$A:$NN,EG$320,FALSE),'csapat-ranglista'!$A:$FP,EG$321,FALSE)/4),0)</f>
        <v>0</v>
      </c>
      <c r="EH242" s="223">
        <f>IFERROR(IF(RIGHT(VLOOKUP($A242,csapatok!$A:$NN,EH$320,FALSE),5)="Csere",VLOOKUP(LEFT(VLOOKUP($A242,csapatok!$A:$NN,EH$320,FALSE),LEN(VLOOKUP($A242,csapatok!$A:$NN,EH$320,FALSE))-6),'csapat-ranglista'!$A:$FP,EH$321,FALSE)/8,VLOOKUP(VLOOKUP($A242,csapatok!$A:$NN,EH$320,FALSE),'csapat-ranglista'!$A:$FP,EH$321,FALSE)/4),0)</f>
        <v>0</v>
      </c>
      <c r="EI242" s="223">
        <f>IFERROR(IF(RIGHT(VLOOKUP($A242,csapatok!$A:$NN,EI$320,FALSE),5)="Csere",VLOOKUP(LEFT(VLOOKUP($A242,csapatok!$A:$NN,EI$320,FALSE),LEN(VLOOKUP($A242,csapatok!$A:$NN,EI$320,FALSE))-6),'csapat-ranglista'!$A:$FP,EI$321,FALSE)/8,VLOOKUP(VLOOKUP($A242,csapatok!$A:$NN,EI$320,FALSE),'csapat-ranglista'!$A:$FP,EI$321,FALSE)/4),0)</f>
        <v>0</v>
      </c>
      <c r="EJ242" s="223">
        <f>IFERROR(IF(RIGHT(VLOOKUP($A242,csapatok!$A:$NN,EJ$320,FALSE),5)="Csere",VLOOKUP(LEFT(VLOOKUP($A242,csapatok!$A:$NN,EJ$320,FALSE),LEN(VLOOKUP($A242,csapatok!$A:$NN,EJ$320,FALSE))-6),'csapat-ranglista'!$A:$FP,EJ$321,FALSE)/8,VLOOKUP(VLOOKUP($A242,csapatok!$A:$NN,EJ$320,FALSE),'csapat-ranglista'!$A:$FP,EJ$321,FALSE)/4),0)</f>
        <v>0</v>
      </c>
      <c r="EK242" s="223">
        <f>IFERROR(IF(RIGHT(VLOOKUP($A242,csapatok!$A:$NN,EK$320,FALSE),5)="Csere",VLOOKUP(LEFT(VLOOKUP($A242,csapatok!$A:$NN,EK$320,FALSE),LEN(VLOOKUP($A242,csapatok!$A:$NN,EK$320,FALSE))-6),'csapat-ranglista'!$A:$FP,EK$321,FALSE)/8,VLOOKUP(VLOOKUP($A242,csapatok!$A:$NN,EK$320,FALSE),'csapat-ranglista'!$A:$FP,EK$321,FALSE)/4),0)</f>
        <v>0</v>
      </c>
      <c r="EL242" s="223">
        <f>IFERROR(IF(RIGHT(VLOOKUP($A242,csapatok!$A:$NN,EL$320,FALSE),5)="Csere",VLOOKUP(LEFT(VLOOKUP($A242,csapatok!$A:$NN,EL$320,FALSE),LEN(VLOOKUP($A242,csapatok!$A:$NN,EL$320,FALSE))-6),'csapat-ranglista'!$A:$FP,EL$321,FALSE)/8,VLOOKUP(VLOOKUP($A242,csapatok!$A:$NN,EL$320,FALSE),'csapat-ranglista'!$A:$FP,EL$321,FALSE)/4),0)</f>
        <v>0</v>
      </c>
      <c r="EM242" s="223">
        <f>IFERROR(IF(RIGHT(VLOOKUP($A242,csapatok!$A:$NN,EM$320,FALSE),5)="Csere",VLOOKUP(LEFT(VLOOKUP($A242,csapatok!$A:$NN,EM$320,FALSE),LEN(VLOOKUP($A242,csapatok!$A:$NN,EM$320,FALSE))-6),'csapat-ranglista'!$A:$FP,EM$321,FALSE)/8,VLOOKUP(VLOOKUP($A242,csapatok!$A:$NN,EM$320,FALSE),'csapat-ranglista'!$A:$FP,EM$321,FALSE)/4),0)</f>
        <v>0</v>
      </c>
      <c r="EN242" s="223">
        <f>IFERROR(IF(RIGHT(VLOOKUP($A242,csapatok!$A:$NN,EN$320,FALSE),5)="Csere",VLOOKUP(LEFT(VLOOKUP($A242,csapatok!$A:$NN,EN$320,FALSE),LEN(VLOOKUP($A242,csapatok!$A:$NN,EN$320,FALSE))-6),'csapat-ranglista'!$A:$FP,EN$321,FALSE)/8,VLOOKUP(VLOOKUP($A242,csapatok!$A:$NN,EN$320,FALSE),'csapat-ranglista'!$A:$FP,EN$321,FALSE)/4),0)</f>
        <v>0</v>
      </c>
      <c r="EO242" s="223">
        <f>IFERROR(IF(RIGHT(VLOOKUP($A242,csapatok!$A:$NN,EO$320,FALSE),5)="Csere",VLOOKUP(LEFT(VLOOKUP($A242,csapatok!$A:$NN,EO$320,FALSE),LEN(VLOOKUP($A242,csapatok!$A:$NN,EO$320,FALSE))-6),'csapat-ranglista'!$A:$FP,EO$321,FALSE)/8,VLOOKUP(VLOOKUP($A242,csapatok!$A:$NN,EO$320,FALSE),'csapat-ranglista'!$A:$FP,EO$321,FALSE)/4),0)</f>
        <v>0</v>
      </c>
      <c r="EP242" s="223">
        <f>IFERROR(IF(RIGHT(VLOOKUP($A242,csapatok!$A:$NN,EP$320,FALSE),5)="Csere",VLOOKUP(LEFT(VLOOKUP($A242,csapatok!$A:$NN,EP$320,FALSE),LEN(VLOOKUP($A242,csapatok!$A:$NN,EP$320,FALSE))-6),'csapat-ranglista'!$A:$FP,EP$321,FALSE)/8,VLOOKUP(VLOOKUP($A242,csapatok!$A:$NN,EP$320,FALSE),'csapat-ranglista'!$A:$FP,EP$321,FALSE)/4),0)</f>
        <v>0</v>
      </c>
      <c r="EQ242" s="223">
        <f>IFERROR(IF(RIGHT(VLOOKUP($A242,csapatok!$A:$NN,EQ$320,FALSE),5)="Csere",VLOOKUP(LEFT(VLOOKUP($A242,csapatok!$A:$NN,EQ$320,FALSE),LEN(VLOOKUP($A242,csapatok!$A:$NN,EQ$320,FALSE))-6),'csapat-ranglista'!$A:$FP,EQ$321,FALSE)/8,VLOOKUP(VLOOKUP($A242,csapatok!$A:$NN,EQ$320,FALSE),'csapat-ranglista'!$A:$FP,EQ$321,FALSE)/4),0)</f>
        <v>0</v>
      </c>
      <c r="ER242" s="223">
        <f>IFERROR(IF(RIGHT(VLOOKUP($A242,csapatok!$A:$NN,ER$320,FALSE),5)="Csere",VLOOKUP(LEFT(VLOOKUP($A242,csapatok!$A:$NN,ER$320,FALSE),LEN(VLOOKUP($A242,csapatok!$A:$NN,ER$320,FALSE))-6),'csapat-ranglista'!$A:$FP,ER$321,FALSE)/8,VLOOKUP(VLOOKUP($A242,csapatok!$A:$NN,ER$320,FALSE),'csapat-ranglista'!$A:$FP,ER$321,FALSE)/4),0)</f>
        <v>0</v>
      </c>
      <c r="ES242" s="223">
        <f>IFERROR(IF(RIGHT(VLOOKUP($A242,csapatok!$A:$NN,ES$320,FALSE),5)="Csere",VLOOKUP(LEFT(VLOOKUP($A242,csapatok!$A:$NN,ES$320,FALSE),LEN(VLOOKUP($A242,csapatok!$A:$NN,ES$320,FALSE))-6),'csapat-ranglista'!$A:$FP,ES$321,FALSE)/8,VLOOKUP(VLOOKUP($A242,csapatok!$A:$NN,ES$320,FALSE),'csapat-ranglista'!$A:$FP,ES$321,FALSE)/4),0)</f>
        <v>0</v>
      </c>
      <c r="ET242" s="223">
        <f>IFERROR(IF(RIGHT(VLOOKUP($A242,csapatok!$A:$NN,ET$320,FALSE),5)="Csere",VLOOKUP(LEFT(VLOOKUP($A242,csapatok!$A:$NN,ET$320,FALSE),LEN(VLOOKUP($A242,csapatok!$A:$NN,ET$320,FALSE))-6),'csapat-ranglista'!$A:$FP,ET$321,FALSE)/8,VLOOKUP(VLOOKUP($A242,csapatok!$A:$NN,ET$320,FALSE),'csapat-ranglista'!$A:$FP,ET$321,FALSE)/4),0)</f>
        <v>0</v>
      </c>
      <c r="EU242" s="223">
        <f>IFERROR(IF(RIGHT(VLOOKUP($A242,csapatok!$A:$NN,EU$320,FALSE),5)="Csere",VLOOKUP(LEFT(VLOOKUP($A242,csapatok!$A:$NN,EU$320,FALSE),LEN(VLOOKUP($A242,csapatok!$A:$NN,EU$320,FALSE))-6),'csapat-ranglista'!$A:$FP,EU$321,FALSE)/8,VLOOKUP(VLOOKUP($A242,csapatok!$A:$NN,EU$320,FALSE),'csapat-ranglista'!$A:$FP,EU$321,FALSE)/4),0)</f>
        <v>0</v>
      </c>
      <c r="EV242" s="223">
        <f>IFERROR(IF(RIGHT(VLOOKUP($A242,csapatok!$A:$NN,EV$320,FALSE),5)="Csere",VLOOKUP(LEFT(VLOOKUP($A242,csapatok!$A:$NN,EV$320,FALSE),LEN(VLOOKUP($A242,csapatok!$A:$NN,EV$320,FALSE))-6),'csapat-ranglista'!$A:$FP,EV$321,FALSE)/8,VLOOKUP(VLOOKUP($A242,csapatok!$A:$NN,EV$320,FALSE),'csapat-ranglista'!$A:$FP,EV$321,FALSE)/4),0)</f>
        <v>0</v>
      </c>
      <c r="EW242" s="223">
        <f>IFERROR(IF(RIGHT(VLOOKUP($A242,csapatok!$A:$NN,EW$320,FALSE),5)="Csere",VLOOKUP(LEFT(VLOOKUP($A242,csapatok!$A:$NN,EW$320,FALSE),LEN(VLOOKUP($A242,csapatok!$A:$NN,EW$320,FALSE))-6),'csapat-ranglista'!$A:$FP,EW$321,FALSE)/8,VLOOKUP(VLOOKUP($A242,csapatok!$A:$NN,EW$320,FALSE),'csapat-ranglista'!$A:$FP,EW$321,FALSE)/4),0)</f>
        <v>0</v>
      </c>
      <c r="EX242" s="223">
        <f>IFERROR(IF(RIGHT(VLOOKUP($A242,csapatok!$A:$NN,EX$320,FALSE),5)="Csere",VLOOKUP(LEFT(VLOOKUP($A242,csapatok!$A:$NN,EX$320,FALSE),LEN(VLOOKUP($A242,csapatok!$A:$NN,EX$320,FALSE))-6),'csapat-ranglista'!$A:$FP,EX$321,FALSE)/8,VLOOKUP(VLOOKUP($A242,csapatok!$A:$NN,EX$320,FALSE),'csapat-ranglista'!$A:$FP,EX$321,FALSE)/4),0)</f>
        <v>0</v>
      </c>
      <c r="EY242" s="223">
        <f>IFERROR(IF(RIGHT(VLOOKUP($A242,csapatok!$A:$NN,EY$320,FALSE),5)="Csere",VLOOKUP(LEFT(VLOOKUP($A242,csapatok!$A:$NN,EY$320,FALSE),LEN(VLOOKUP($A242,csapatok!$A:$NN,EY$320,FALSE))-6),'csapat-ranglista'!$A:$FP,EY$321,FALSE)/8,VLOOKUP(VLOOKUP($A242,csapatok!$A:$NN,EY$320,FALSE),'csapat-ranglista'!$A:$FP,EY$321,FALSE)/4),0)</f>
        <v>0</v>
      </c>
      <c r="EZ242" s="223">
        <f>IFERROR(IF(RIGHT(VLOOKUP($A242,csapatok!$A:$NN,EZ$320,FALSE),5)="Csere",VLOOKUP(LEFT(VLOOKUP($A242,csapatok!$A:$NN,EZ$320,FALSE),LEN(VLOOKUP($A242,csapatok!$A:$NN,EZ$320,FALSE))-6),'csapat-ranglista'!$A:$FP,EZ$321,FALSE)/8,VLOOKUP(VLOOKUP($A242,csapatok!$A:$NN,EZ$320,FALSE),'csapat-ranglista'!$A:$FP,EZ$321,FALSE)/4),0)</f>
        <v>0</v>
      </c>
      <c r="FA242" s="223">
        <f>IFERROR(IF(RIGHT(VLOOKUP($A242,csapatok!$A:$NN,FA$320,FALSE),5)="Csere",VLOOKUP(LEFT(VLOOKUP($A242,csapatok!$A:$NN,FA$320,FALSE),LEN(VLOOKUP($A242,csapatok!$A:$NN,FA$320,FALSE))-6),'csapat-ranglista'!$A:$FP,FA$321,FALSE)/8,VLOOKUP(VLOOKUP($A242,csapatok!$A:$NN,FA$320,FALSE),'csapat-ranglista'!$A:$FP,FA$321,FALSE)/4),0)</f>
        <v>0</v>
      </c>
      <c r="FB242" s="223">
        <f>IFERROR(IF(RIGHT(VLOOKUP($A242,csapatok!$A:$NN,FB$320,FALSE),5)="Csere",VLOOKUP(LEFT(VLOOKUP($A242,csapatok!$A:$NN,FB$320,FALSE),LEN(VLOOKUP($A242,csapatok!$A:$NN,FB$320,FALSE))-6),'csapat-ranglista'!$A:$FP,FB$321,FALSE)/8,VLOOKUP(VLOOKUP($A242,csapatok!$A:$NN,FB$320,FALSE),'csapat-ranglista'!$A:$FP,FB$321,FALSE)/4),0)</f>
        <v>0</v>
      </c>
      <c r="FC242" s="223">
        <f>IFERROR(IF(RIGHT(VLOOKUP($A242,csapatok!$A:$NN,FC$320,FALSE),5)="Csere",VLOOKUP(LEFT(VLOOKUP($A242,csapatok!$A:$NN,FC$320,FALSE),LEN(VLOOKUP($A242,csapatok!$A:$NN,FC$320,FALSE))-6),'csapat-ranglista'!$A:$FP,FC$321,FALSE)/8,VLOOKUP(VLOOKUP($A242,csapatok!$A:$NN,FC$320,FALSE),'csapat-ranglista'!$A:$FP,FC$321,FALSE)/4),0)</f>
        <v>0</v>
      </c>
      <c r="FD242" s="224">
        <f>versenyek!$QY$11*IFERROR(VLOOKUP(VLOOKUP($A242,versenyek!QX:QZ,3,FALSE),szabalyok!$A$16:$B$23,2,FALSE)/4,0)</f>
        <v>0</v>
      </c>
      <c r="FE242" s="224">
        <f>versenyek!$RB$11*IFERROR(VLOOKUP(VLOOKUP($A242,versenyek!RA:RC,3,FALSE),szabalyok!$A$16:$B$23,2,FALSE)/4,0)</f>
        <v>0</v>
      </c>
      <c r="FF242" s="223">
        <f>IFERROR(IF(RIGHT(VLOOKUP($A242,csapatok!$A:$NN,FF$320,FALSE),5)="Csere",VLOOKUP(LEFT(VLOOKUP($A242,csapatok!$A:$NN,FF$320,FALSE),LEN(VLOOKUP($A242,csapatok!$A:$NN,FF$320,FALSE))-6),'csapat-ranglista'!$A:$FP,FF$321,FALSE)/8,VLOOKUP(VLOOKUP($A242,csapatok!$A:$NN,FF$320,FALSE),'csapat-ranglista'!$A:$FP,FF$321,FALSE)/4),0)</f>
        <v>0</v>
      </c>
      <c r="FG242" s="223">
        <f>IFERROR(IF(RIGHT(VLOOKUP($A242,csapatok!$A:$NN,FG$320,FALSE),5)="Csere",VLOOKUP(LEFT(VLOOKUP($A242,csapatok!$A:$NN,FG$320,FALSE),LEN(VLOOKUP($A242,csapatok!$A:$NN,FG$320,FALSE))-6),'csapat-ranglista'!$A:$FP,FG$321,FALSE)/8,VLOOKUP(VLOOKUP($A242,csapatok!$A:$NN,FG$320,FALSE),'csapat-ranglista'!$A:$FP,FG$321,FALSE)/4),0)</f>
        <v>0</v>
      </c>
      <c r="FH242" s="223">
        <f>IFERROR(IF(RIGHT(VLOOKUP($A242,csapatok!$A:$NN,FH$320,FALSE),5)="Csere",VLOOKUP(LEFT(VLOOKUP($A242,csapatok!$A:$NN,FH$320,FALSE),LEN(VLOOKUP($A242,csapatok!$A:$NN,FH$320,FALSE))-6),'csapat-ranglista'!$A:$FP,FH$321,FALSE)/8,VLOOKUP(VLOOKUP($A242,csapatok!$A:$NN,FH$320,FALSE),'csapat-ranglista'!$A:$FP,FH$321,FALSE)/4),0)</f>
        <v>0</v>
      </c>
      <c r="FI242" s="223">
        <f>IFERROR(IF(RIGHT(VLOOKUP($A242,csapatok!$A:$NN,FI$320,FALSE),5)="Csere",VLOOKUP(LEFT(VLOOKUP($A242,csapatok!$A:$NN,FI$320,FALSE),LEN(VLOOKUP($A242,csapatok!$A:$NN,FI$320,FALSE))-6),'csapat-ranglista'!$A:$FP,FI$321,FALSE)/8,VLOOKUP(VLOOKUP($A242,csapatok!$A:$NN,FI$320,FALSE),'csapat-ranglista'!$A:$FP,FI$321,FALSE)/4),0)</f>
        <v>0</v>
      </c>
      <c r="FJ242" s="223">
        <f>IFERROR(IF(RIGHT(VLOOKUP($A242,csapatok!$A:$NN,FJ$320,FALSE),5)="Csere",VLOOKUP(LEFT(VLOOKUP($A242,csapatok!$A:$NN,FJ$320,FALSE),LEN(VLOOKUP($A242,csapatok!$A:$NN,FJ$320,FALSE))-6),'csapat-ranglista'!$A:$FP,FJ$321,FALSE)/8,VLOOKUP(VLOOKUP($A242,csapatok!$A:$NN,FJ$320,FALSE),'csapat-ranglista'!$A:$FP,FJ$321,FALSE)/4),0)</f>
        <v>0</v>
      </c>
      <c r="FK242" s="223">
        <f>IFERROR(IF(RIGHT(VLOOKUP($A242,csapatok!$A:$NN,FK$320,FALSE),5)="Csere",VLOOKUP(LEFT(VLOOKUP($A242,csapatok!$A:$NN,FK$320,FALSE),LEN(VLOOKUP($A242,csapatok!$A:$NN,FK$320,FALSE))-6),'csapat-ranglista'!$A:$FP,FK$321,FALSE)/8,VLOOKUP(VLOOKUP($A242,csapatok!$A:$NN,FK$320,FALSE),'csapat-ranglista'!$A:$FP,FK$321,FALSE)/4),0)</f>
        <v>0</v>
      </c>
      <c r="FL242" s="223">
        <f>IFERROR(IF(RIGHT(VLOOKUP($A242,csapatok!$A:$NN,FL$320,FALSE),5)="Csere",VLOOKUP(LEFT(VLOOKUP($A242,csapatok!$A:$NN,FL$320,FALSE),LEN(VLOOKUP($A242,csapatok!$A:$NN,FL$320,FALSE))-6),'csapat-ranglista'!$A:$FP,FL$321,FALSE)/8,VLOOKUP(VLOOKUP($A242,csapatok!$A:$NN,FL$320,FALSE),'csapat-ranglista'!$A:$FP,FL$321,FALSE)/4),0)</f>
        <v>0</v>
      </c>
      <c r="FM242" s="223">
        <f>IFERROR(IF(RIGHT(VLOOKUP($A242,csapatok!$A:$NN,FM$320,FALSE),5)="Csere",VLOOKUP(LEFT(VLOOKUP($A242,csapatok!$A:$NN,FM$320,FALSE),LEN(VLOOKUP($A242,csapatok!$A:$NN,FM$320,FALSE))-6),'csapat-ranglista'!$A:$FP,FM$321,FALSE)/8,VLOOKUP(VLOOKUP($A242,csapatok!$A:$NN,FM$320,FALSE),'csapat-ranglista'!$A:$FP,FM$321,FALSE)/4),0)</f>
        <v>0</v>
      </c>
      <c r="FN242" s="223">
        <f>IFERROR(IF(RIGHT(VLOOKUP($A242,csapatok!$A:$NN,FN$320,FALSE),5)="Csere",VLOOKUP(LEFT(VLOOKUP($A242,csapatok!$A:$NN,FN$320,FALSE),LEN(VLOOKUP($A242,csapatok!$A:$NN,FN$320,FALSE))-6),'csapat-ranglista'!$A:$FP,FN$321,FALSE)/8,VLOOKUP(VLOOKUP($A242,csapatok!$A:$NN,FN$320,FALSE),'csapat-ranglista'!$A:$FP,FN$321,FALSE)/4),0)</f>
        <v>0</v>
      </c>
      <c r="FO242" s="223">
        <f>IFERROR(IF(RIGHT(VLOOKUP($A242,csapatok!$A:$NN,FO$320,FALSE),5)="Csere",VLOOKUP(LEFT(VLOOKUP($A242,csapatok!$A:$NN,FO$320,FALSE),LEN(VLOOKUP($A242,csapatok!$A:$NN,FO$320,FALSE))-6),'csapat-ranglista'!$A:$FP,FO$321,FALSE)/8,VLOOKUP(VLOOKUP($A242,csapatok!$A:$NN,FO$320,FALSE),'csapat-ranglista'!$A:$FP,FO$321,FALSE)/4),0)</f>
        <v>0</v>
      </c>
      <c r="FP242" s="223">
        <f>IFERROR(IF(RIGHT(VLOOKUP($A242,csapatok!$A:$NN,FP$320,FALSE),5)="Csere",VLOOKUP(LEFT(VLOOKUP($A242,csapatok!$A:$NN,FP$320,FALSE),LEN(VLOOKUP($A242,csapatok!$A:$NN,FP$320,FALSE))-6),'csapat-ranglista'!$A:$FP,FP$321,FALSE)/8,VLOOKUP(VLOOKUP($A242,csapatok!$A:$NN,FP$320,FALSE),'csapat-ranglista'!$A:$FP,FP$321,FALSE)/4),0)</f>
        <v>0</v>
      </c>
      <c r="FQ242" s="223">
        <f>IFERROR(IF(RIGHT(VLOOKUP($A242,csapatok!$A:$NN,FQ$320,FALSE),5)="Csere",VLOOKUP(LEFT(VLOOKUP($A242,csapatok!$A:$NN,FQ$320,FALSE),LEN(VLOOKUP($A242,csapatok!$A:$NN,FQ$320,FALSE))-6),'csapat-ranglista'!$A:$FP,FQ$321,FALSE)/8,VLOOKUP(VLOOKUP($A242,csapatok!$A:$NN,FQ$320,FALSE),'csapat-ranglista'!$A:$FP,FQ$321,FALSE)/4),0)</f>
        <v>0</v>
      </c>
      <c r="FR242" s="223">
        <f>IFERROR(IF(RIGHT(VLOOKUP($A242,csapatok!$A:$NN,FR$320,FALSE),5)="Csere",VLOOKUP(LEFT(VLOOKUP($A242,csapatok!$A:$NN,FR$320,FALSE),LEN(VLOOKUP($A242,csapatok!$A:$NN,FR$320,FALSE))-6),'csapat-ranglista'!$A:$FP,FR$321,FALSE)/8,VLOOKUP(VLOOKUP($A242,csapatok!$A:$NN,FR$320,FALSE),'csapat-ranglista'!$A:$FP,FR$321,FALSE)/4),0)</f>
        <v>0</v>
      </c>
      <c r="FS242" s="223">
        <f>IFERROR(IF(RIGHT(VLOOKUP($A242,csapatok!$A:$NN,FS$320,FALSE),5)="Csere",VLOOKUP(LEFT(VLOOKUP($A242,csapatok!$A:$NN,FS$320,FALSE),LEN(VLOOKUP($A242,csapatok!$A:$NN,FS$320,FALSE))-6),'csapat-ranglista'!$A:$FP,FS$321,FALSE)/8,VLOOKUP(VLOOKUP($A242,csapatok!$A:$NN,FS$320,FALSE),'csapat-ranglista'!$A:$FP,FS$321,FALSE)/4),0)</f>
        <v>0</v>
      </c>
      <c r="FT242" s="223">
        <f>IFERROR(IF(RIGHT(VLOOKUP($A242,csapatok!$A:$NN,FT$320,FALSE),5)="Csere",VLOOKUP(LEFT(VLOOKUP($A242,csapatok!$A:$NN,FT$320,FALSE),LEN(VLOOKUP($A242,csapatok!$A:$NN,FT$320,FALSE))-6),'csapat-ranglista'!$A:$FP,FT$321,FALSE)/8,VLOOKUP(VLOOKUP($A242,csapatok!$A:$NN,FT$320,FALSE),'csapat-ranglista'!$A:$FP,FT$321,FALSE)/4),0)</f>
        <v>0</v>
      </c>
      <c r="FU242" s="223">
        <f>IFERROR(IF(RIGHT(VLOOKUP($A242,csapatok!$A:$NN,FU$320,FALSE),5)="Csere",VLOOKUP(LEFT(VLOOKUP($A242,csapatok!$A:$NN,FU$320,FALSE),LEN(VLOOKUP($A242,csapatok!$A:$NN,FU$320,FALSE))-6),'csapat-ranglista'!$A:$FP,FU$321,FALSE)/8,VLOOKUP(VLOOKUP($A242,csapatok!$A:$NN,FU$320,FALSE),'csapat-ranglista'!$A:$FP,FU$321,FALSE)/4),0)</f>
        <v>0</v>
      </c>
      <c r="FV242" s="223">
        <f>IFERROR(IF(RIGHT(VLOOKUP($A242,csapatok!$A:$NN,FV$320,FALSE),5)="Csere",VLOOKUP(LEFT(VLOOKUP($A242,csapatok!$A:$NN,FV$320,FALSE),LEN(VLOOKUP($A242,csapatok!$A:$NN,FV$320,FALSE))-6),'csapat-ranglista'!$A:$FP,FV$321,FALSE)/8,VLOOKUP(VLOOKUP($A242,csapatok!$A:$NN,FV$320,FALSE),'csapat-ranglista'!$A:$FP,FV$321,FALSE)/4),0)</f>
        <v>0</v>
      </c>
      <c r="FW242" s="223">
        <f>IFERROR(IF(RIGHT(VLOOKUP($A242,csapatok!$A:$NN,FW$320,FALSE),5)="Csere",VLOOKUP(LEFT(VLOOKUP($A242,csapatok!$A:$NN,FW$320,FALSE),LEN(VLOOKUP($A242,csapatok!$A:$NN,FW$320,FALSE))-6),'csapat-ranglista'!$A:$FP,FW$321,FALSE)/8,VLOOKUP(VLOOKUP($A242,csapatok!$A:$NN,FW$320,FALSE),'csapat-ranglista'!$A:$FP,FW$321,FALSE)/4),0)</f>
        <v>0</v>
      </c>
      <c r="FX242" s="223">
        <f>IFERROR(IF(RIGHT(VLOOKUP($A242,csapatok!$A:$NN,FX$320,FALSE),5)="Csere",VLOOKUP(LEFT(VLOOKUP($A242,csapatok!$A:$NN,FX$320,FALSE),LEN(VLOOKUP($A242,csapatok!$A:$NN,FX$320,FALSE))-6),'csapat-ranglista'!$A:$FP,FX$321,FALSE)/8,VLOOKUP(VLOOKUP($A242,csapatok!$A:$NN,FX$320,FALSE),'csapat-ranglista'!$A:$FP,FX$321,FALSE)/4),0)</f>
        <v>0</v>
      </c>
      <c r="FY242" s="223">
        <f>IFERROR(IF(RIGHT(VLOOKUP($A242,csapatok!$A:$NN,FY$320,FALSE),5)="Csere",VLOOKUP(LEFT(VLOOKUP($A242,csapatok!$A:$NN,FY$320,FALSE),LEN(VLOOKUP($A242,csapatok!$A:$NN,FY$320,FALSE))-6),'csapat-ranglista'!$A:$FP,FY$321,FALSE)/8,VLOOKUP(VLOOKUP($A242,csapatok!$A:$NN,FY$320,FALSE),'csapat-ranglista'!$A:$FP,FY$321,FALSE)/4),0)</f>
        <v>0</v>
      </c>
      <c r="FZ242" s="223">
        <f>IFERROR(IF(RIGHT(VLOOKUP($A242,csapatok!$A:$NN,FZ$320,FALSE),5)="Csere",VLOOKUP(LEFT(VLOOKUP($A242,csapatok!$A:$NN,FZ$320,FALSE),LEN(VLOOKUP($A242,csapatok!$A:$NN,FZ$320,FALSE))-6),'csapat-ranglista'!$A:$FP,FZ$321,FALSE)/8,VLOOKUP(VLOOKUP($A242,csapatok!$A:$NN,FZ$320,FALSE),'csapat-ranglista'!$A:$FP,FZ$321,FALSE)/4),0)</f>
        <v>0</v>
      </c>
      <c r="GA242" s="223">
        <f>IFERROR(IF(RIGHT(VLOOKUP($A242,csapatok!$A:$NN,GA$320,FALSE),5)="Csere",VLOOKUP(LEFT(VLOOKUP($A242,csapatok!$A:$NN,GA$320,FALSE),LEN(VLOOKUP($A242,csapatok!$A:$NN,GA$320,FALSE))-6),'csapat-ranglista'!$A:$FP,GA$321,FALSE)/8,VLOOKUP(VLOOKUP($A242,csapatok!$A:$NN,GA$320,FALSE),'csapat-ranglista'!$A:$FP,GA$321,FALSE)/4),0)</f>
        <v>0</v>
      </c>
      <c r="GB242" s="223">
        <f>IFERROR(IF(RIGHT(VLOOKUP($A242,csapatok!$A:$NN,GB$320,FALSE),5)="Csere",VLOOKUP(LEFT(VLOOKUP($A242,csapatok!$A:$NN,GB$320,FALSE),LEN(VLOOKUP($A242,csapatok!$A:$NN,GB$320,FALSE))-6),'csapat-ranglista'!$A:$FP,GB$321,FALSE)/8,VLOOKUP(VLOOKUP($A242,csapatok!$A:$NN,GB$320,FALSE),'csapat-ranglista'!$A:$FP,GB$321,FALSE)/4),0)</f>
        <v>0</v>
      </c>
      <c r="GC242" s="223">
        <f>IFERROR(IF(RIGHT(VLOOKUP($A242,csapatok!$A:$NN,GC$320,FALSE),5)="Csere",VLOOKUP(LEFT(VLOOKUP($A242,csapatok!$A:$NN,GC$320,FALSE),LEN(VLOOKUP($A242,csapatok!$A:$NN,GC$320,FALSE))-6),'csapat-ranglista'!$A:$FP,GC$321,FALSE)/8,VLOOKUP(VLOOKUP($A242,csapatok!$A:$NN,GC$320,FALSE),'csapat-ranglista'!$A:$FP,GC$321,FALSE)/4),0)</f>
        <v>0</v>
      </c>
      <c r="GD242" s="247">
        <f>SUM(EQ242:GC242)</f>
        <v>0</v>
      </c>
    </row>
    <row r="243" spans="1:186">
      <c r="A243" s="32" t="s">
        <v>106</v>
      </c>
      <c r="B243" s="131">
        <v>29632</v>
      </c>
      <c r="C243" s="131" t="str">
        <f>IF(B243=0,"",IF(B243&lt;$C$1,"felnőtt","ifi"))</f>
        <v>felnőtt</v>
      </c>
      <c r="D243" s="32" t="s">
        <v>9</v>
      </c>
      <c r="E243" s="45">
        <v>30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f>IFERROR(IF(RIGHT(VLOOKUP($A243,csapatok!$A:$BL,X$320,FALSE),5)="Csere",VLOOKUP(LEFT(VLOOKUP($A243,csapatok!$A:$BL,X$320,FALSE),LEN(VLOOKUP($A243,csapatok!$A:$BL,X$320,FALSE))-6),'csapat-ranglista'!$A:$FP,X$321,FALSE)/8,VLOOKUP(VLOOKUP($A243,csapatok!$A:$BL,X$320,FALSE),'csapat-ranglista'!$A:$FP,X$321,FALSE)/4),0)</f>
        <v>0</v>
      </c>
      <c r="Y243" s="32">
        <f>IFERROR(IF(RIGHT(VLOOKUP($A243,csapatok!$A:$BL,Y$320,FALSE),5)="Csere",VLOOKUP(LEFT(VLOOKUP($A243,csapatok!$A:$BL,Y$320,FALSE),LEN(VLOOKUP($A243,csapatok!$A:$BL,Y$320,FALSE))-6),'csapat-ranglista'!$A:$FP,Y$321,FALSE)/8,VLOOKUP(VLOOKUP($A243,csapatok!$A:$BL,Y$320,FALSE),'csapat-ranglista'!$A:$FP,Y$321,FALSE)/4),0)</f>
        <v>0</v>
      </c>
      <c r="Z243" s="32">
        <f>IFERROR(IF(RIGHT(VLOOKUP($A243,csapatok!$A:$BL,Z$320,FALSE),5)="Csere",VLOOKUP(LEFT(VLOOKUP($A243,csapatok!$A:$BL,Z$320,FALSE),LEN(VLOOKUP($A243,csapatok!$A:$BL,Z$320,FALSE))-6),'csapat-ranglista'!$A:$FP,Z$321,FALSE)/8,VLOOKUP(VLOOKUP($A243,csapatok!$A:$BL,Z$320,FALSE),'csapat-ranglista'!$A:$FP,Z$321,FALSE)/4),0)</f>
        <v>0</v>
      </c>
      <c r="AA243" s="32">
        <f>IFERROR(IF(RIGHT(VLOOKUP($A243,csapatok!$A:$BL,AA$320,FALSE),5)="Csere",VLOOKUP(LEFT(VLOOKUP($A243,csapatok!$A:$BL,AA$320,FALSE),LEN(VLOOKUP($A243,csapatok!$A:$BL,AA$320,FALSE))-6),'csapat-ranglista'!$A:$FP,AA$321,FALSE)/8,VLOOKUP(VLOOKUP($A243,csapatok!$A:$BL,AA$320,FALSE),'csapat-ranglista'!$A:$FP,AA$321,FALSE)/4),0)</f>
        <v>0</v>
      </c>
      <c r="AB243" s="223">
        <f>IFERROR(IF(RIGHT(VLOOKUP($A243,csapatok!$A:$BL,AB$320,FALSE),5)="Csere",VLOOKUP(LEFT(VLOOKUP($A243,csapatok!$A:$BL,AB$320,FALSE),LEN(VLOOKUP($A243,csapatok!$A:$BL,AB$320,FALSE))-6),'csapat-ranglista'!$A:$FP,AB$321,FALSE)/8,VLOOKUP(VLOOKUP($A243,csapatok!$A:$BL,AB$320,FALSE),'csapat-ranglista'!$A:$FP,AB$321,FALSE)/4),0)</f>
        <v>0</v>
      </c>
      <c r="AC243" s="223">
        <f>IFERROR(IF(RIGHT(VLOOKUP($A243,csapatok!$A:$BL,AC$320,FALSE),5)="Csere",VLOOKUP(LEFT(VLOOKUP($A243,csapatok!$A:$BL,AC$320,FALSE),LEN(VLOOKUP($A243,csapatok!$A:$BL,AC$320,FALSE))-6),'csapat-ranglista'!$A:$FP,AC$321,FALSE)/8,VLOOKUP(VLOOKUP($A243,csapatok!$A:$BL,AC$320,FALSE),'csapat-ranglista'!$A:$FP,AC$321,FALSE)/4),0)</f>
        <v>0</v>
      </c>
      <c r="AD243" s="223">
        <f>IFERROR(IF(RIGHT(VLOOKUP($A243,csapatok!$A:$BL,AD$320,FALSE),5)="Csere",VLOOKUP(LEFT(VLOOKUP($A243,csapatok!$A:$BL,AD$320,FALSE),LEN(VLOOKUP($A243,csapatok!$A:$BL,AD$320,FALSE))-6),'csapat-ranglista'!$A:$FP,AD$321,FALSE)/8,VLOOKUP(VLOOKUP($A243,csapatok!$A:$BL,AD$320,FALSE),'csapat-ranglista'!$A:$FP,AD$321,FALSE)/4),0)</f>
        <v>0</v>
      </c>
      <c r="AE243" s="223">
        <f>IFERROR(IF(RIGHT(VLOOKUP($A243,csapatok!$A:$BL,AE$320,FALSE),5)="Csere",VLOOKUP(LEFT(VLOOKUP($A243,csapatok!$A:$BL,AE$320,FALSE),LEN(VLOOKUP($A243,csapatok!$A:$BL,AE$320,FALSE))-6),'csapat-ranglista'!$A:$FP,AE$321,FALSE)/8,VLOOKUP(VLOOKUP($A243,csapatok!$A:$BL,AE$320,FALSE),'csapat-ranglista'!$A:$FP,AE$321,FALSE)/4),0)</f>
        <v>0</v>
      </c>
      <c r="AF243" s="223">
        <f>IFERROR(IF(RIGHT(VLOOKUP($A243,csapatok!$A:$BL,AF$320,FALSE),5)="Csere",VLOOKUP(LEFT(VLOOKUP($A243,csapatok!$A:$BL,AF$320,FALSE),LEN(VLOOKUP($A243,csapatok!$A:$BL,AF$320,FALSE))-6),'csapat-ranglista'!$A:$FP,AF$321,FALSE)/8,VLOOKUP(VLOOKUP($A243,csapatok!$A:$BL,AF$320,FALSE),'csapat-ranglista'!$A:$FP,AF$321,FALSE)/4),0)</f>
        <v>0</v>
      </c>
      <c r="AG243" s="223">
        <f>IFERROR(IF(RIGHT(VLOOKUP($A243,csapatok!$A:$BL,AG$320,FALSE),5)="Csere",VLOOKUP(LEFT(VLOOKUP($A243,csapatok!$A:$BL,AG$320,FALSE),LEN(VLOOKUP($A243,csapatok!$A:$BL,AG$320,FALSE))-6),'csapat-ranglista'!$A:$FP,AG$321,FALSE)/8,VLOOKUP(VLOOKUP($A243,csapatok!$A:$BL,AG$320,FALSE),'csapat-ranglista'!$A:$FP,AG$321,FALSE)/4),0)</f>
        <v>0</v>
      </c>
      <c r="AH243" s="223">
        <f>IFERROR(IF(RIGHT(VLOOKUP($A243,csapatok!$A:$BL,AH$320,FALSE),5)="Csere",VLOOKUP(LEFT(VLOOKUP($A243,csapatok!$A:$BL,AH$320,FALSE),LEN(VLOOKUP($A243,csapatok!$A:$BL,AH$320,FALSE))-6),'csapat-ranglista'!$A:$FP,AH$321,FALSE)/8,VLOOKUP(VLOOKUP($A243,csapatok!$A:$BL,AH$320,FALSE),'csapat-ranglista'!$A:$FP,AH$321,FALSE)/4),0)</f>
        <v>0</v>
      </c>
      <c r="AI243" s="223">
        <f>IFERROR(IF(RIGHT(VLOOKUP($A243,csapatok!$A:$BL,AI$320,FALSE),5)="Csere",VLOOKUP(LEFT(VLOOKUP($A243,csapatok!$A:$BL,AI$320,FALSE),LEN(VLOOKUP($A243,csapatok!$A:$BL,AI$320,FALSE))-6),'csapat-ranglista'!$A:$FP,AI$321,FALSE)/8,VLOOKUP(VLOOKUP($A243,csapatok!$A:$BL,AI$320,FALSE),'csapat-ranglista'!$A:$FP,AI$321,FALSE)/4),0)</f>
        <v>0</v>
      </c>
      <c r="AJ243" s="223">
        <f>IFERROR(IF(RIGHT(VLOOKUP($A243,csapatok!$A:$BL,AJ$320,FALSE),5)="Csere",VLOOKUP(LEFT(VLOOKUP($A243,csapatok!$A:$BL,AJ$320,FALSE),LEN(VLOOKUP($A243,csapatok!$A:$BL,AJ$320,FALSE))-6),'csapat-ranglista'!$A:$FP,AJ$321,FALSE)/8,VLOOKUP(VLOOKUP($A243,csapatok!$A:$BL,AJ$320,FALSE),'csapat-ranglista'!$A:$FP,AJ$321,FALSE)/2),0)</f>
        <v>0</v>
      </c>
      <c r="AK243" s="223">
        <f>IFERROR(IF(RIGHT(VLOOKUP($A243,csapatok!$A:$CN,AK$320,FALSE),5)="Csere",VLOOKUP(LEFT(VLOOKUP($A243,csapatok!$A:$CN,AK$320,FALSE),LEN(VLOOKUP($A243,csapatok!$A:$CN,AK$320,FALSE))-6),'csapat-ranglista'!$A:$FP,AK$321,FALSE)/8,VLOOKUP(VLOOKUP($A243,csapatok!$A:$CN,AK$320,FALSE),'csapat-ranglista'!$A:$FP,AK$321,FALSE)/4),0)</f>
        <v>0</v>
      </c>
      <c r="AL243" s="223">
        <f>IFERROR(IF(RIGHT(VLOOKUP($A243,csapatok!$A:$CN,AL$320,FALSE),5)="Csere",VLOOKUP(LEFT(VLOOKUP($A243,csapatok!$A:$CN,AL$320,FALSE),LEN(VLOOKUP($A243,csapatok!$A:$CN,AL$320,FALSE))-6),'csapat-ranglista'!$A:$FP,AL$321,FALSE)/8,VLOOKUP(VLOOKUP($A243,csapatok!$A:$CN,AL$320,FALSE),'csapat-ranglista'!$A:$FP,AL$321,FALSE)/4),0)</f>
        <v>0</v>
      </c>
      <c r="AM243" s="223">
        <f>IFERROR(IF(RIGHT(VLOOKUP($A243,csapatok!$A:$CN,AM$320,FALSE),5)="Csere",VLOOKUP(LEFT(VLOOKUP($A243,csapatok!$A:$CN,AM$320,FALSE),LEN(VLOOKUP($A243,csapatok!$A:$CN,AM$320,FALSE))-6),'csapat-ranglista'!$A:$FP,AM$321,FALSE)/8,VLOOKUP(VLOOKUP($A243,csapatok!$A:$CN,AM$320,FALSE),'csapat-ranglista'!$A:$FP,AM$321,FALSE)/4),0)</f>
        <v>0</v>
      </c>
      <c r="AN243" s="223">
        <f>IFERROR(IF(RIGHT(VLOOKUP($A243,csapatok!$A:$CN,AN$320,FALSE),5)="Csere",VLOOKUP(LEFT(VLOOKUP($A243,csapatok!$A:$CN,AN$320,FALSE),LEN(VLOOKUP($A243,csapatok!$A:$CN,AN$320,FALSE))-6),'csapat-ranglista'!$A:$FP,AN$321,FALSE)/8,VLOOKUP(VLOOKUP($A243,csapatok!$A:$CN,AN$320,FALSE),'csapat-ranglista'!$A:$FP,AN$321,FALSE)/4),0)</f>
        <v>0</v>
      </c>
      <c r="AO243" s="223">
        <f>IFERROR(IF(RIGHT(VLOOKUP($A243,csapatok!$A:$CN,AO$320,FALSE),5)="Csere",VLOOKUP(LEFT(VLOOKUP($A243,csapatok!$A:$CN,AO$320,FALSE),LEN(VLOOKUP($A243,csapatok!$A:$CN,AO$320,FALSE))-6),'csapat-ranglista'!$A:$FP,AO$321,FALSE)/8,VLOOKUP(VLOOKUP($A243,csapatok!$A:$CN,AO$320,FALSE),'csapat-ranglista'!$A:$FP,AO$321,FALSE)/4),0)</f>
        <v>0</v>
      </c>
      <c r="AP243" s="223">
        <f>IFERROR(IF(RIGHT(VLOOKUP($A243,csapatok!$A:$CN,AP$320,FALSE),5)="Csere",VLOOKUP(LEFT(VLOOKUP($A243,csapatok!$A:$CN,AP$320,FALSE),LEN(VLOOKUP($A243,csapatok!$A:$CN,AP$320,FALSE))-6),'csapat-ranglista'!$A:$FP,AP$321,FALSE)/8,VLOOKUP(VLOOKUP($A243,csapatok!$A:$CN,AP$320,FALSE),'csapat-ranglista'!$A:$FP,AP$321,FALSE)/4),0)</f>
        <v>0</v>
      </c>
      <c r="AQ243" s="223">
        <f>IFERROR(IF(RIGHT(VLOOKUP($A243,csapatok!$A:$CN,AQ$320,FALSE),5)="Csere",VLOOKUP(LEFT(VLOOKUP($A243,csapatok!$A:$CN,AQ$320,FALSE),LEN(VLOOKUP($A243,csapatok!$A:$CN,AQ$320,FALSE))-6),'csapat-ranglista'!$A:$FP,AQ$321,FALSE)/8,VLOOKUP(VLOOKUP($A243,csapatok!$A:$CN,AQ$320,FALSE),'csapat-ranglista'!$A:$FP,AQ$321,FALSE)/4),0)</f>
        <v>0</v>
      </c>
      <c r="AR243" s="223">
        <f>IFERROR(IF(RIGHT(VLOOKUP($A243,csapatok!$A:$CN,AR$320,FALSE),5)="Csere",VLOOKUP(LEFT(VLOOKUP($A243,csapatok!$A:$CN,AR$320,FALSE),LEN(VLOOKUP($A243,csapatok!$A:$CN,AR$320,FALSE))-6),'csapat-ranglista'!$A:$FP,AR$321,FALSE)/8,VLOOKUP(VLOOKUP($A243,csapatok!$A:$CN,AR$320,FALSE),'csapat-ranglista'!$A:$FP,AR$321,FALSE)/4),0)</f>
        <v>0</v>
      </c>
      <c r="AS243" s="223">
        <f>IFERROR(IF(RIGHT(VLOOKUP($A243,csapatok!$A:$CN,AS$320,FALSE),5)="Csere",VLOOKUP(LEFT(VLOOKUP($A243,csapatok!$A:$CN,AS$320,FALSE),LEN(VLOOKUP($A243,csapatok!$A:$CN,AS$320,FALSE))-6),'csapat-ranglista'!$A:$FP,AS$321,FALSE)/8,VLOOKUP(VLOOKUP($A243,csapatok!$A:$CN,AS$320,FALSE),'csapat-ranglista'!$A:$FP,AS$321,FALSE)/4),0)</f>
        <v>0</v>
      </c>
      <c r="AT243" s="223">
        <f>IFERROR(IF(RIGHT(VLOOKUP($A243,csapatok!$A:$CN,AT$320,FALSE),5)="Csere",VLOOKUP(LEFT(VLOOKUP($A243,csapatok!$A:$CN,AT$320,FALSE),LEN(VLOOKUP($A243,csapatok!$A:$CN,AT$320,FALSE))-6),'csapat-ranglista'!$A:$FP,AT$321,FALSE)/8,VLOOKUP(VLOOKUP($A243,csapatok!$A:$CN,AT$320,FALSE),'csapat-ranglista'!$A:$FP,AT$321,FALSE)/4),0)</f>
        <v>0</v>
      </c>
      <c r="AU243" s="223">
        <f>IFERROR(IF(RIGHT(VLOOKUP($A243,csapatok!$A:$CN,AU$320,FALSE),5)="Csere",VLOOKUP(LEFT(VLOOKUP($A243,csapatok!$A:$CN,AU$320,FALSE),LEN(VLOOKUP($A243,csapatok!$A:$CN,AU$320,FALSE))-6),'csapat-ranglista'!$A:$FP,AU$321,FALSE)/8,VLOOKUP(VLOOKUP($A243,csapatok!$A:$CN,AU$320,FALSE),'csapat-ranglista'!$A:$FP,AU$321,FALSE)/4),0)</f>
        <v>0</v>
      </c>
      <c r="AV243" s="223">
        <f>IFERROR(IF(RIGHT(VLOOKUP($A243,csapatok!$A:$CN,AV$320,FALSE),5)="Csere",VLOOKUP(LEFT(VLOOKUP($A243,csapatok!$A:$CN,AV$320,FALSE),LEN(VLOOKUP($A243,csapatok!$A:$CN,AV$320,FALSE))-6),'csapat-ranglista'!$A:$FP,AV$321,FALSE)/8,VLOOKUP(VLOOKUP($A243,csapatok!$A:$CN,AV$320,FALSE),'csapat-ranglista'!$A:$FP,AV$321,FALSE)/4),0)</f>
        <v>0</v>
      </c>
      <c r="AW243" s="223">
        <f>IFERROR(IF(RIGHT(VLOOKUP($A243,csapatok!$A:$CN,AW$320,FALSE),5)="Csere",VLOOKUP(LEFT(VLOOKUP($A243,csapatok!$A:$CN,AW$320,FALSE),LEN(VLOOKUP($A243,csapatok!$A:$CN,AW$320,FALSE))-6),'csapat-ranglista'!$A:$FP,AW$321,FALSE)/8,VLOOKUP(VLOOKUP($A243,csapatok!$A:$CN,AW$320,FALSE),'csapat-ranglista'!$A:$FP,AW$321,FALSE)/4),0)</f>
        <v>0</v>
      </c>
      <c r="AX243" s="223">
        <f>IFERROR(IF(RIGHT(VLOOKUP($A243,csapatok!$A:$CN,AX$320,FALSE),5)="Csere",VLOOKUP(LEFT(VLOOKUP($A243,csapatok!$A:$CN,AX$320,FALSE),LEN(VLOOKUP($A243,csapatok!$A:$CN,AX$320,FALSE))-6),'csapat-ranglista'!$A:$FP,AX$321,FALSE)/8,VLOOKUP(VLOOKUP($A243,csapatok!$A:$CN,AX$320,FALSE),'csapat-ranglista'!$A:$FP,AX$321,FALSE)/4),0)</f>
        <v>0</v>
      </c>
      <c r="AY243" s="223">
        <f>IFERROR(IF(RIGHT(VLOOKUP($A243,csapatok!$A:$NN,AY$320,FALSE),5)="Csere",VLOOKUP(LEFT(VLOOKUP($A243,csapatok!$A:$NN,AY$320,FALSE),LEN(VLOOKUP($A243,csapatok!$A:$NN,AY$320,FALSE))-6),'csapat-ranglista'!$A:$FP,AY$321,FALSE)/8,VLOOKUP(VLOOKUP($A243,csapatok!$A:$NN,AY$320,FALSE),'csapat-ranglista'!$A:$FP,AY$321,FALSE)/4),0)</f>
        <v>0</v>
      </c>
      <c r="AZ243" s="223">
        <f>IFERROR(IF(RIGHT(VLOOKUP($A243,csapatok!$A:$NN,AZ$320,FALSE),5)="Csere",VLOOKUP(LEFT(VLOOKUP($A243,csapatok!$A:$NN,AZ$320,FALSE),LEN(VLOOKUP($A243,csapatok!$A:$NN,AZ$320,FALSE))-6),'csapat-ranglista'!$A:$FP,AZ$321,FALSE)/8,VLOOKUP(VLOOKUP($A243,csapatok!$A:$NN,AZ$320,FALSE),'csapat-ranglista'!$A:$FP,AZ$321,FALSE)/4),0)</f>
        <v>0</v>
      </c>
      <c r="BA243" s="223">
        <f>IFERROR(IF(RIGHT(VLOOKUP($A243,csapatok!$A:$NN,BA$320,FALSE),5)="Csere",VLOOKUP(LEFT(VLOOKUP($A243,csapatok!$A:$NN,BA$320,FALSE),LEN(VLOOKUP($A243,csapatok!$A:$NN,BA$320,FALSE))-6),'csapat-ranglista'!$A:$FP,BA$321,FALSE)/8,VLOOKUP(VLOOKUP($A243,csapatok!$A:$NN,BA$320,FALSE),'csapat-ranglista'!$A:$FP,BA$321,FALSE)/4),0)</f>
        <v>0</v>
      </c>
      <c r="BB243" s="223">
        <f>IFERROR(IF(RIGHT(VLOOKUP($A243,csapatok!$A:$NN,BB$320,FALSE),5)="Csere",VLOOKUP(LEFT(VLOOKUP($A243,csapatok!$A:$NN,BB$320,FALSE),LEN(VLOOKUP($A243,csapatok!$A:$NN,BB$320,FALSE))-6),'csapat-ranglista'!$A:$FP,BB$321,FALSE)/8,VLOOKUP(VLOOKUP($A243,csapatok!$A:$NN,BB$320,FALSE),'csapat-ranglista'!$A:$FP,BB$321,FALSE)/4),0)</f>
        <v>0</v>
      </c>
      <c r="BC243" s="224">
        <f>versenyek!$ES$11*IFERROR(VLOOKUP(VLOOKUP($A243,versenyek!ER:ET,3,FALSE),szabalyok!$A$16:$B$23,2,FALSE)/4,0)</f>
        <v>0</v>
      </c>
      <c r="BD243" s="224">
        <f>versenyek!$EV$11*IFERROR(VLOOKUP(VLOOKUP($A243,versenyek!EU:EW,3,FALSE),szabalyok!$A$16:$B$23,2,FALSE)/4,0)</f>
        <v>0</v>
      </c>
      <c r="BE243" s="223">
        <f>IFERROR(IF(RIGHT(VLOOKUP($A243,csapatok!$A:$NN,BE$320,FALSE),5)="Csere",VLOOKUP(LEFT(VLOOKUP($A243,csapatok!$A:$NN,BE$320,FALSE),LEN(VLOOKUP($A243,csapatok!$A:$NN,BE$320,FALSE))-6),'csapat-ranglista'!$A:$FP,BE$321,FALSE)/8,VLOOKUP(VLOOKUP($A243,csapatok!$A:$NN,BE$320,FALSE),'csapat-ranglista'!$A:$FP,BE$321,FALSE)/4),0)</f>
        <v>0</v>
      </c>
      <c r="BF243" s="223">
        <f>IFERROR(IF(RIGHT(VLOOKUP($A243,csapatok!$A:$NN,BF$320,FALSE),5)="Csere",VLOOKUP(LEFT(VLOOKUP($A243,csapatok!$A:$NN,BF$320,FALSE),LEN(VLOOKUP($A243,csapatok!$A:$NN,BF$320,FALSE))-6),'csapat-ranglista'!$A:$FP,BF$321,FALSE)/8,VLOOKUP(VLOOKUP($A243,csapatok!$A:$NN,BF$320,FALSE),'csapat-ranglista'!$A:$FP,BF$321,FALSE)/4),0)</f>
        <v>0</v>
      </c>
      <c r="BG243" s="223">
        <f>IFERROR(IF(RIGHT(VLOOKUP($A243,csapatok!$A:$NN,BG$320,FALSE),5)="Csere",VLOOKUP(LEFT(VLOOKUP($A243,csapatok!$A:$NN,BG$320,FALSE),LEN(VLOOKUP($A243,csapatok!$A:$NN,BG$320,FALSE))-6),'csapat-ranglista'!$A:$FP,BG$321,FALSE)/8,VLOOKUP(VLOOKUP($A243,csapatok!$A:$NN,BG$320,FALSE),'csapat-ranglista'!$A:$FP,BG$321,FALSE)/4),0)</f>
        <v>0</v>
      </c>
      <c r="BH243" s="223">
        <f>IFERROR(IF(RIGHT(VLOOKUP($A243,csapatok!$A:$NN,BH$320,FALSE),5)="Csere",VLOOKUP(LEFT(VLOOKUP($A243,csapatok!$A:$NN,BH$320,FALSE),LEN(VLOOKUP($A243,csapatok!$A:$NN,BH$320,FALSE))-6),'csapat-ranglista'!$A:$FP,BH$321,FALSE)/8,VLOOKUP(VLOOKUP($A243,csapatok!$A:$NN,BH$320,FALSE),'csapat-ranglista'!$A:$FP,BH$321,FALSE)/4),0)</f>
        <v>0</v>
      </c>
      <c r="BI243" s="223">
        <f>IFERROR(IF(RIGHT(VLOOKUP($A243,csapatok!$A:$NN,BI$320,FALSE),5)="Csere",VLOOKUP(LEFT(VLOOKUP($A243,csapatok!$A:$NN,BI$320,FALSE),LEN(VLOOKUP($A243,csapatok!$A:$NN,BI$320,FALSE))-6),'csapat-ranglista'!$A:$FP,BI$321,FALSE)/8,VLOOKUP(VLOOKUP($A243,csapatok!$A:$NN,BI$320,FALSE),'csapat-ranglista'!$A:$FP,BI$321,FALSE)/4),0)</f>
        <v>0</v>
      </c>
      <c r="BJ243" s="223">
        <f>IFERROR(IF(RIGHT(VLOOKUP($A243,csapatok!$A:$NN,BJ$320,FALSE),5)="Csere",VLOOKUP(LEFT(VLOOKUP($A243,csapatok!$A:$NN,BJ$320,FALSE),LEN(VLOOKUP($A243,csapatok!$A:$NN,BJ$320,FALSE))-6),'csapat-ranglista'!$A:$FP,BJ$321,FALSE)/8,VLOOKUP(VLOOKUP($A243,csapatok!$A:$NN,BJ$320,FALSE),'csapat-ranglista'!$A:$FP,BJ$321,FALSE)/4),0)</f>
        <v>0</v>
      </c>
      <c r="BK243" s="223">
        <f>IFERROR(IF(RIGHT(VLOOKUP($A243,csapatok!$A:$NN,BK$320,FALSE),5)="Csere",VLOOKUP(LEFT(VLOOKUP($A243,csapatok!$A:$NN,BK$320,FALSE),LEN(VLOOKUP($A243,csapatok!$A:$NN,BK$320,FALSE))-6),'csapat-ranglista'!$A:$FP,BK$321,FALSE)/8,VLOOKUP(VLOOKUP($A243,csapatok!$A:$NN,BK$320,FALSE),'csapat-ranglista'!$A:$FP,BK$321,FALSE)/4),0)</f>
        <v>0</v>
      </c>
      <c r="BL243" s="223">
        <f>IFERROR(IF(RIGHT(VLOOKUP($A243,csapatok!$A:$NN,BL$320,FALSE),5)="Csere",VLOOKUP(LEFT(VLOOKUP($A243,csapatok!$A:$NN,BL$320,FALSE),LEN(VLOOKUP($A243,csapatok!$A:$NN,BL$320,FALSE))-6),'csapat-ranglista'!$A:$FP,BL$321,FALSE)/8,VLOOKUP(VLOOKUP($A243,csapatok!$A:$NN,BL$320,FALSE),'csapat-ranglista'!$A:$FP,BL$321,FALSE)/4),0)</f>
        <v>0</v>
      </c>
      <c r="BM243" s="223">
        <f>IFERROR(IF(RIGHT(VLOOKUP($A243,csapatok!$A:$NN,BM$320,FALSE),5)="Csere",VLOOKUP(LEFT(VLOOKUP($A243,csapatok!$A:$NN,BM$320,FALSE),LEN(VLOOKUP($A243,csapatok!$A:$NN,BM$320,FALSE))-6),'csapat-ranglista'!$A:$FP,BM$321,FALSE)/8,VLOOKUP(VLOOKUP($A243,csapatok!$A:$NN,BM$320,FALSE),'csapat-ranglista'!$A:$FP,BM$321,FALSE)/4),0)</f>
        <v>0</v>
      </c>
      <c r="BN243" s="223">
        <f>IFERROR(IF(RIGHT(VLOOKUP($A243,csapatok!$A:$NN,BN$320,FALSE),5)="Csere",VLOOKUP(LEFT(VLOOKUP($A243,csapatok!$A:$NN,BN$320,FALSE),LEN(VLOOKUP($A243,csapatok!$A:$NN,BN$320,FALSE))-6),'csapat-ranglista'!$A:$FP,BN$321,FALSE)/8,VLOOKUP(VLOOKUP($A243,csapatok!$A:$NN,BN$320,FALSE),'csapat-ranglista'!$A:$FP,BN$321,FALSE)/4),0)</f>
        <v>0</v>
      </c>
      <c r="BO243" s="223">
        <f>IFERROR(IF(RIGHT(VLOOKUP($A243,csapatok!$A:$NN,BO$320,FALSE),5)="Csere",VLOOKUP(LEFT(VLOOKUP($A243,csapatok!$A:$NN,BO$320,FALSE),LEN(VLOOKUP($A243,csapatok!$A:$NN,BO$320,FALSE))-6),'csapat-ranglista'!$A:$FP,BO$321,FALSE)/8,VLOOKUP(VLOOKUP($A243,csapatok!$A:$NN,BO$320,FALSE),'csapat-ranglista'!$A:$FP,BO$321,FALSE)/4),0)</f>
        <v>0</v>
      </c>
      <c r="BP243" s="223">
        <f>IFERROR(IF(RIGHT(VLOOKUP($A243,csapatok!$A:$NN,BP$320,FALSE),5)="Csere",VLOOKUP(LEFT(VLOOKUP($A243,csapatok!$A:$NN,BP$320,FALSE),LEN(VLOOKUP($A243,csapatok!$A:$NN,BP$320,FALSE))-6),'csapat-ranglista'!$A:$FP,BP$321,FALSE)/8,VLOOKUP(VLOOKUP($A243,csapatok!$A:$NN,BP$320,FALSE),'csapat-ranglista'!$A:$FP,BP$321,FALSE)/4),0)</f>
        <v>0</v>
      </c>
      <c r="BQ243" s="223">
        <f>IFERROR(IF(RIGHT(VLOOKUP($A243,csapatok!$A:$NN,BQ$320,FALSE),5)="Csere",VLOOKUP(LEFT(VLOOKUP($A243,csapatok!$A:$NN,BQ$320,FALSE),LEN(VLOOKUP($A243,csapatok!$A:$NN,BQ$320,FALSE))-6),'csapat-ranglista'!$A:$FP,BQ$321,FALSE)/8,VLOOKUP(VLOOKUP($A243,csapatok!$A:$NN,BQ$320,FALSE),'csapat-ranglista'!$A:$FP,BQ$321,FALSE)/4),0)</f>
        <v>0</v>
      </c>
      <c r="BR243" s="223">
        <f>IFERROR(IF(RIGHT(VLOOKUP($A243,csapatok!$A:$NN,BR$320,FALSE),5)="Csere",VLOOKUP(LEFT(VLOOKUP($A243,csapatok!$A:$NN,BR$320,FALSE),LEN(VLOOKUP($A243,csapatok!$A:$NN,BR$320,FALSE))-6),'csapat-ranglista'!$A:$FP,BR$321,FALSE)/8,VLOOKUP(VLOOKUP($A243,csapatok!$A:$NN,BR$320,FALSE),'csapat-ranglista'!$A:$FP,BR$321,FALSE)/4),0)</f>
        <v>0</v>
      </c>
      <c r="BS243" s="223">
        <f>IFERROR(IF(RIGHT(VLOOKUP($A243,csapatok!$A:$NN,BS$320,FALSE),5)="Csere",VLOOKUP(LEFT(VLOOKUP($A243,csapatok!$A:$NN,BS$320,FALSE),LEN(VLOOKUP($A243,csapatok!$A:$NN,BS$320,FALSE))-6),'csapat-ranglista'!$A:$FP,BS$321,FALSE)/8,VLOOKUP(VLOOKUP($A243,csapatok!$A:$NN,BS$320,FALSE),'csapat-ranglista'!$A:$FP,BS$321,FALSE)/4),0)</f>
        <v>0</v>
      </c>
      <c r="BT243" s="223">
        <f>IFERROR(IF(RIGHT(VLOOKUP($A243,csapatok!$A:$NN,BT$320,FALSE),5)="Csere",VLOOKUP(LEFT(VLOOKUP($A243,csapatok!$A:$NN,BT$320,FALSE),LEN(VLOOKUP($A243,csapatok!$A:$NN,BT$320,FALSE))-6),'csapat-ranglista'!$A:$FP,BT$321,FALSE)/8,VLOOKUP(VLOOKUP($A243,csapatok!$A:$NN,BT$320,FALSE),'csapat-ranglista'!$A:$FP,BT$321,FALSE)/4),0)</f>
        <v>0</v>
      </c>
      <c r="BU243" s="223">
        <f>IFERROR(IF(RIGHT(VLOOKUP($A243,csapatok!$A:$NN,BU$320,FALSE),5)="Csere",VLOOKUP(LEFT(VLOOKUP($A243,csapatok!$A:$NN,BU$320,FALSE),LEN(VLOOKUP($A243,csapatok!$A:$NN,BU$320,FALSE))-6),'csapat-ranglista'!$A:$FP,BU$321,FALSE)/8,VLOOKUP(VLOOKUP($A243,csapatok!$A:$NN,BU$320,FALSE),'csapat-ranglista'!$A:$FP,BU$321,FALSE)/4),0)</f>
        <v>0</v>
      </c>
      <c r="BV243" s="223">
        <f>IFERROR(IF(RIGHT(VLOOKUP($A243,csapatok!$A:$NN,BV$320,FALSE),5)="Csere",VLOOKUP(LEFT(VLOOKUP($A243,csapatok!$A:$NN,BV$320,FALSE),LEN(VLOOKUP($A243,csapatok!$A:$NN,BV$320,FALSE))-6),'csapat-ranglista'!$A:$FP,BV$321,FALSE)/8,VLOOKUP(VLOOKUP($A243,csapatok!$A:$NN,BV$320,FALSE),'csapat-ranglista'!$A:$FP,BV$321,FALSE)/4),0)</f>
        <v>0</v>
      </c>
      <c r="BW243" s="223">
        <f>IFERROR(IF(RIGHT(VLOOKUP($A243,csapatok!$A:$NN,BW$320,FALSE),5)="Csere",VLOOKUP(LEFT(VLOOKUP($A243,csapatok!$A:$NN,BW$320,FALSE),LEN(VLOOKUP($A243,csapatok!$A:$NN,BW$320,FALSE))-6),'csapat-ranglista'!$A:$FP,BW$321,FALSE)/8,VLOOKUP(VLOOKUP($A243,csapatok!$A:$NN,BW$320,FALSE),'csapat-ranglista'!$A:$FP,BW$321,FALSE)/4),0)</f>
        <v>0</v>
      </c>
      <c r="BX243" s="223">
        <f>IFERROR(IF(RIGHT(VLOOKUP($A243,csapatok!$A:$NN,BX$320,FALSE),5)="Csere",VLOOKUP(LEFT(VLOOKUP($A243,csapatok!$A:$NN,BX$320,FALSE),LEN(VLOOKUP($A243,csapatok!$A:$NN,BX$320,FALSE))-6),'csapat-ranglista'!$A:$FP,BX$321,FALSE)/8,VLOOKUP(VLOOKUP($A243,csapatok!$A:$NN,BX$320,FALSE),'csapat-ranglista'!$A:$FP,BX$321,FALSE)/4),0)</f>
        <v>0</v>
      </c>
      <c r="BY243" s="223">
        <f>IFERROR(IF(RIGHT(VLOOKUP($A243,csapatok!$A:$NN,BY$320,FALSE),5)="Csere",VLOOKUP(LEFT(VLOOKUP($A243,csapatok!$A:$NN,BY$320,FALSE),LEN(VLOOKUP($A243,csapatok!$A:$NN,BY$320,FALSE))-6),'csapat-ranglista'!$A:$FP,BY$321,FALSE)/8,VLOOKUP(VLOOKUP($A243,csapatok!$A:$NN,BY$320,FALSE),'csapat-ranglista'!$A:$FP,BY$321,FALSE)/4),0)</f>
        <v>0</v>
      </c>
      <c r="BZ243" s="223">
        <f>IFERROR(IF(RIGHT(VLOOKUP($A243,csapatok!$A:$NN,BZ$320,FALSE),5)="Csere",VLOOKUP(LEFT(VLOOKUP($A243,csapatok!$A:$NN,BZ$320,FALSE),LEN(VLOOKUP($A243,csapatok!$A:$NN,BZ$320,FALSE))-6),'csapat-ranglista'!$A:$FP,BZ$321,FALSE)/8,VLOOKUP(VLOOKUP($A243,csapatok!$A:$NN,BZ$320,FALSE),'csapat-ranglista'!$A:$FP,BZ$321,FALSE)/4),0)</f>
        <v>0</v>
      </c>
      <c r="CA243" s="223">
        <f>IFERROR(IF(RIGHT(VLOOKUP($A243,csapatok!$A:$NN,CA$320,FALSE),5)="Csere",VLOOKUP(LEFT(VLOOKUP($A243,csapatok!$A:$NN,CA$320,FALSE),LEN(VLOOKUP($A243,csapatok!$A:$NN,CA$320,FALSE))-6),'csapat-ranglista'!$A:$FP,CA$321,FALSE)/8,VLOOKUP(VLOOKUP($A243,csapatok!$A:$NN,CA$320,FALSE),'csapat-ranglista'!$A:$FP,CA$321,FALSE)/4),0)</f>
        <v>0</v>
      </c>
      <c r="CB243" s="223">
        <f>IFERROR(IF(RIGHT(VLOOKUP($A243,csapatok!$A:$NN,CB$320,FALSE),5)="Csere",VLOOKUP(LEFT(VLOOKUP($A243,csapatok!$A:$NN,CB$320,FALSE),LEN(VLOOKUP($A243,csapatok!$A:$NN,CB$320,FALSE))-6),'csapat-ranglista'!$A:$FP,CB$321,FALSE)/8,VLOOKUP(VLOOKUP($A243,csapatok!$A:$NN,CB$320,FALSE),'csapat-ranglista'!$A:$FP,CB$321,FALSE)/4),0)</f>
        <v>0</v>
      </c>
      <c r="CC243" s="223">
        <f>IFERROR(IF(RIGHT(VLOOKUP($A243,csapatok!$A:$NN,CC$320,FALSE),5)="Csere",VLOOKUP(LEFT(VLOOKUP($A243,csapatok!$A:$NN,CC$320,FALSE),LEN(VLOOKUP($A243,csapatok!$A:$NN,CC$320,FALSE))-6),'csapat-ranglista'!$A:$FP,CC$321,FALSE)/8,VLOOKUP(VLOOKUP($A243,csapatok!$A:$NN,CC$320,FALSE),'csapat-ranglista'!$A:$FP,CC$321,FALSE)/4),0)</f>
        <v>0</v>
      </c>
      <c r="CD243" s="223">
        <f>IFERROR(IF(RIGHT(VLOOKUP($A243,csapatok!$A:$NN,CD$320,FALSE),5)="Csere",VLOOKUP(LEFT(VLOOKUP($A243,csapatok!$A:$NN,CD$320,FALSE),LEN(VLOOKUP($A243,csapatok!$A:$NN,CD$320,FALSE))-6),'csapat-ranglista'!$A:$FP,CD$321,FALSE)/8,VLOOKUP(VLOOKUP($A243,csapatok!$A:$NN,CD$320,FALSE),'csapat-ranglista'!$A:$FP,CD$321,FALSE)/4),0)</f>
        <v>0</v>
      </c>
      <c r="CE243" s="223">
        <f>IFERROR(IF(RIGHT(VLOOKUP($A243,csapatok!$A:$NN,CE$320,FALSE),5)="Csere",VLOOKUP(LEFT(VLOOKUP($A243,csapatok!$A:$NN,CE$320,FALSE),LEN(VLOOKUP($A243,csapatok!$A:$NN,CE$320,FALSE))-6),'csapat-ranglista'!$A:$FP,CE$321,FALSE)/8,VLOOKUP(VLOOKUP($A243,csapatok!$A:$NN,CE$320,FALSE),'csapat-ranglista'!$A:$FP,CE$321,FALSE)/4),0)</f>
        <v>0</v>
      </c>
      <c r="CF243" s="223">
        <f>IFERROR(IF(RIGHT(VLOOKUP($A243,csapatok!$A:$NN,CF$320,FALSE),5)="Csere",VLOOKUP(LEFT(VLOOKUP($A243,csapatok!$A:$NN,CF$320,FALSE),LEN(VLOOKUP($A243,csapatok!$A:$NN,CF$320,FALSE))-6),'csapat-ranglista'!$A:$FP,CF$321,FALSE)/8,VLOOKUP(VLOOKUP($A243,csapatok!$A:$NN,CF$320,FALSE),'csapat-ranglista'!$A:$FP,CF$321,FALSE)/4),0)</f>
        <v>0</v>
      </c>
      <c r="CG243" s="223">
        <f>IFERROR(IF(RIGHT(VLOOKUP($A243,csapatok!$A:$NN,CG$320,FALSE),5)="Csere",VLOOKUP(LEFT(VLOOKUP($A243,csapatok!$A:$NN,CG$320,FALSE),LEN(VLOOKUP($A243,csapatok!$A:$NN,CG$320,FALSE))-6),'csapat-ranglista'!$A:$FP,CG$321,FALSE)/8,VLOOKUP(VLOOKUP($A243,csapatok!$A:$NN,CG$320,FALSE),'csapat-ranglista'!$A:$FP,CG$321,FALSE)/4),0)</f>
        <v>0</v>
      </c>
      <c r="CH243" s="223">
        <f>IFERROR(IF(RIGHT(VLOOKUP($A243,csapatok!$A:$NN,CH$320,FALSE),5)="Csere",VLOOKUP(LEFT(VLOOKUP($A243,csapatok!$A:$NN,CH$320,FALSE),LEN(VLOOKUP($A243,csapatok!$A:$NN,CH$320,FALSE))-6),'csapat-ranglista'!$A:$FP,CH$321,FALSE)/8,VLOOKUP(VLOOKUP($A243,csapatok!$A:$NN,CH$320,FALSE),'csapat-ranglista'!$A:$FP,CH$321,FALSE)/4),0)</f>
        <v>0</v>
      </c>
      <c r="CI243" s="223">
        <f>IFERROR(IF(RIGHT(VLOOKUP($A243,csapatok!$A:$NN,CI$320,FALSE),5)="Csere",VLOOKUP(LEFT(VLOOKUP($A243,csapatok!$A:$NN,CI$320,FALSE),LEN(VLOOKUP($A243,csapatok!$A:$NN,CI$320,FALSE))-6),'csapat-ranglista'!$A:$FP,CI$321,FALSE)/8,VLOOKUP(VLOOKUP($A243,csapatok!$A:$NN,CI$320,FALSE),'csapat-ranglista'!$A:$FP,CI$321,FALSE)/4),0)</f>
        <v>0</v>
      </c>
      <c r="CJ243" s="224">
        <f>versenyek!$IQ$11*IFERROR(VLOOKUP(VLOOKUP($A243,versenyek!IP:IR,3,FALSE),szabalyok!$A$16:$B$23,2,FALSE)/4,0)</f>
        <v>0</v>
      </c>
      <c r="CK243" s="224">
        <f>versenyek!$IT$11*IFERROR(VLOOKUP(VLOOKUP($A243,versenyek!IS:IU,3,FALSE),szabalyok!$A$16:$B$23,2,FALSE)/4,0)</f>
        <v>0</v>
      </c>
      <c r="CL243" s="223">
        <f>IFERROR(IF(RIGHT(VLOOKUP($A243,csapatok!$A:$NN,CL$320,FALSE),5)="Csere",VLOOKUP(LEFT(VLOOKUP($A243,csapatok!$A:$NN,CL$320,FALSE),LEN(VLOOKUP($A243,csapatok!$A:$NN,CL$320,FALSE))-6),'csapat-ranglista'!$A:$FP,CL$321,FALSE)/8,VLOOKUP(VLOOKUP($A243,csapatok!$A:$NN,CL$320,FALSE),'csapat-ranglista'!$A:$FP,CL$321,FALSE)/4),0)</f>
        <v>0</v>
      </c>
      <c r="CM243" s="223">
        <f>IFERROR(IF(RIGHT(VLOOKUP($A243,csapatok!$A:$NN,CM$320,FALSE),5)="Csere",VLOOKUP(LEFT(VLOOKUP($A243,csapatok!$A:$NN,CM$320,FALSE),LEN(VLOOKUP($A243,csapatok!$A:$NN,CM$320,FALSE))-6),'csapat-ranglista'!$A:$FP,CM$321,FALSE)/8,VLOOKUP(VLOOKUP($A243,csapatok!$A:$NN,CM$320,FALSE),'csapat-ranglista'!$A:$FP,CM$321,FALSE)/4),0)</f>
        <v>0</v>
      </c>
      <c r="CN243" s="223">
        <f>IFERROR(IF(RIGHT(VLOOKUP($A243,csapatok!$A:$NN,CN$320,FALSE),5)="Csere",VLOOKUP(LEFT(VLOOKUP($A243,csapatok!$A:$NN,CN$320,FALSE),LEN(VLOOKUP($A243,csapatok!$A:$NN,CN$320,FALSE))-6),'csapat-ranglista'!$A:$FP,CN$321,FALSE)/8,VLOOKUP(VLOOKUP($A243,csapatok!$A:$NN,CN$320,FALSE),'csapat-ranglista'!$A:$FP,CN$321,FALSE)/4),0)</f>
        <v>0</v>
      </c>
      <c r="CO243" s="223">
        <f>IFERROR(IF(RIGHT(VLOOKUP($A243,csapatok!$A:$NN,CO$320,FALSE),5)="Csere",VLOOKUP(LEFT(VLOOKUP($A243,csapatok!$A:$NN,CO$320,FALSE),LEN(VLOOKUP($A243,csapatok!$A:$NN,CO$320,FALSE))-6),'csapat-ranglista'!$A:$FP,CO$321,FALSE)/8,VLOOKUP(VLOOKUP($A243,csapatok!$A:$NN,CO$320,FALSE),'csapat-ranglista'!$A:$FP,CO$321,FALSE)/4),0)</f>
        <v>0</v>
      </c>
      <c r="CP243" s="223">
        <f>IFERROR(IF(RIGHT(VLOOKUP($A243,csapatok!$A:$NN,CP$320,FALSE),5)="Csere",VLOOKUP(LEFT(VLOOKUP($A243,csapatok!$A:$NN,CP$320,FALSE),LEN(VLOOKUP($A243,csapatok!$A:$NN,CP$320,FALSE))-6),'csapat-ranglista'!$A:$FP,CP$321,FALSE)/8,VLOOKUP(VLOOKUP($A243,csapatok!$A:$NN,CP$320,FALSE),'csapat-ranglista'!$A:$FP,CP$321,FALSE)/4),0)</f>
        <v>0</v>
      </c>
      <c r="CQ243" s="223">
        <f>IFERROR(IF(RIGHT(VLOOKUP($A243,csapatok!$A:$NN,CQ$320,FALSE),5)="Csere",VLOOKUP(LEFT(VLOOKUP($A243,csapatok!$A:$NN,CQ$320,FALSE),LEN(VLOOKUP($A243,csapatok!$A:$NN,CQ$320,FALSE))-6),'csapat-ranglista'!$A:$FP,CQ$321,FALSE)/8,VLOOKUP(VLOOKUP($A243,csapatok!$A:$NN,CQ$320,FALSE),'csapat-ranglista'!$A:$FP,CQ$321,FALSE)/4),0)</f>
        <v>0</v>
      </c>
      <c r="CR243" s="223">
        <f>IFERROR(IF(RIGHT(VLOOKUP($A243,csapatok!$A:$NN,CR$320,FALSE),5)="Csere",VLOOKUP(LEFT(VLOOKUP($A243,csapatok!$A:$NN,CR$320,FALSE),LEN(VLOOKUP($A243,csapatok!$A:$NN,CR$320,FALSE))-6),'csapat-ranglista'!$A:$FP,CR$321,FALSE)/8,VLOOKUP(VLOOKUP($A243,csapatok!$A:$NN,CR$320,FALSE),'csapat-ranglista'!$A:$FP,CR$321,FALSE)/4),0)</f>
        <v>0</v>
      </c>
      <c r="CS243" s="223">
        <f>IFERROR(IF(RIGHT(VLOOKUP($A243,csapatok!$A:$NN,CS$320,FALSE),5)="Csere",VLOOKUP(LEFT(VLOOKUP($A243,csapatok!$A:$NN,CS$320,FALSE),LEN(VLOOKUP($A243,csapatok!$A:$NN,CS$320,FALSE))-6),'csapat-ranglista'!$A:$FP,CS$321,FALSE)/8,VLOOKUP(VLOOKUP($A243,csapatok!$A:$NN,CS$320,FALSE),'csapat-ranglista'!$A:$FP,CS$321,FALSE)/4),0)</f>
        <v>0</v>
      </c>
      <c r="CT243" s="223">
        <f>IFERROR(IF(RIGHT(VLOOKUP($A243,csapatok!$A:$NN,CT$320,FALSE),5)="Csere",VLOOKUP(LEFT(VLOOKUP($A243,csapatok!$A:$NN,CT$320,FALSE),LEN(VLOOKUP($A243,csapatok!$A:$NN,CT$320,FALSE))-6),'csapat-ranglista'!$A:$FP,CT$321,FALSE)/8,VLOOKUP(VLOOKUP($A243,csapatok!$A:$NN,CT$320,FALSE),'csapat-ranglista'!$A:$FP,CT$321,FALSE)/4),0)</f>
        <v>0</v>
      </c>
      <c r="CU243" s="223">
        <f>IFERROR(IF(RIGHT(VLOOKUP($A243,csapatok!$A:$NN,CU$320,FALSE),5)="Csere",VLOOKUP(LEFT(VLOOKUP($A243,csapatok!$A:$NN,CU$320,FALSE),LEN(VLOOKUP($A243,csapatok!$A:$NN,CU$320,FALSE))-6),'csapat-ranglista'!$A:$FP,CU$321,FALSE)/8,VLOOKUP(VLOOKUP($A243,csapatok!$A:$NN,CU$320,FALSE),'csapat-ranglista'!$A:$FP,CU$321,FALSE)/4),0)</f>
        <v>0</v>
      </c>
      <c r="CV243" s="223">
        <f>IFERROR(IF(RIGHT(VLOOKUP($A243,csapatok!$A:$NN,CV$320,FALSE),5)="Csere",VLOOKUP(LEFT(VLOOKUP($A243,csapatok!$A:$NN,CV$320,FALSE),LEN(VLOOKUP($A243,csapatok!$A:$NN,CV$320,FALSE))-6),'csapat-ranglista'!$A:$FP,CV$321,FALSE)/8,VLOOKUP(VLOOKUP($A243,csapatok!$A:$NN,CV$320,FALSE),'csapat-ranglista'!$A:$FP,CV$321,FALSE)/4),0)</f>
        <v>0</v>
      </c>
      <c r="CW243" s="223">
        <f>IFERROR(IF(RIGHT(VLOOKUP($A243,csapatok!$A:$NN,CW$320,FALSE),5)="Csere",VLOOKUP(LEFT(VLOOKUP($A243,csapatok!$A:$NN,CW$320,FALSE),LEN(VLOOKUP($A243,csapatok!$A:$NN,CW$320,FALSE))-6),'csapat-ranglista'!$A:$FP,CW$321,FALSE)/8,VLOOKUP(VLOOKUP($A243,csapatok!$A:$NN,CW$320,FALSE),'csapat-ranglista'!$A:$FP,CW$321,FALSE)/4),0)</f>
        <v>0</v>
      </c>
      <c r="CX243" s="223">
        <f>IFERROR(IF(RIGHT(VLOOKUP($A243,csapatok!$A:$NN,CX$320,FALSE),5)="Csere",VLOOKUP(LEFT(VLOOKUP($A243,csapatok!$A:$NN,CX$320,FALSE),LEN(VLOOKUP($A243,csapatok!$A:$NN,CX$320,FALSE))-6),'csapat-ranglista'!$A:$FP,CX$321,FALSE)/8,VLOOKUP(VLOOKUP($A243,csapatok!$A:$NN,CX$320,FALSE),'csapat-ranglista'!$A:$FP,CX$321,FALSE)/4),0)</f>
        <v>0</v>
      </c>
      <c r="CY243" s="223">
        <f>IFERROR(IF(RIGHT(VLOOKUP($A243,csapatok!$A:$NN,CY$320,FALSE),5)="Csere",VLOOKUP(LEFT(VLOOKUP($A243,csapatok!$A:$NN,CY$320,FALSE),LEN(VLOOKUP($A243,csapatok!$A:$NN,CY$320,FALSE))-6),'csapat-ranglista'!$A:$FP,CY$321,FALSE)/8,VLOOKUP(VLOOKUP($A243,csapatok!$A:$NN,CY$320,FALSE),'csapat-ranglista'!$A:$FP,CY$321,FALSE)/4),0)</f>
        <v>0</v>
      </c>
      <c r="CZ243" s="223">
        <f>IFERROR(IF(RIGHT(VLOOKUP($A243,csapatok!$A:$NN,CZ$320,FALSE),5)="Csere",VLOOKUP(LEFT(VLOOKUP($A243,csapatok!$A:$NN,CZ$320,FALSE),LEN(VLOOKUP($A243,csapatok!$A:$NN,CZ$320,FALSE))-6),'csapat-ranglista'!$A:$FP,CZ$321,FALSE)/8,VLOOKUP(VLOOKUP($A243,csapatok!$A:$NN,CZ$320,FALSE),'csapat-ranglista'!$A:$FP,CZ$321,FALSE)/4),0)</f>
        <v>0</v>
      </c>
      <c r="DA243" s="223">
        <f>IFERROR(IF(RIGHT(VLOOKUP($A243,csapatok!$A:$NN,DA$320,FALSE),5)="Csere",VLOOKUP(LEFT(VLOOKUP($A243,csapatok!$A:$NN,DA$320,FALSE),LEN(VLOOKUP($A243,csapatok!$A:$NN,DA$320,FALSE))-6),'csapat-ranglista'!$A:$FP,DA$321,FALSE)/8,VLOOKUP(VLOOKUP($A243,csapatok!$A:$NN,DA$320,FALSE),'csapat-ranglista'!$A:$FP,DA$321,FALSE)/4),0)</f>
        <v>0</v>
      </c>
      <c r="DB243" s="223">
        <f>IFERROR(IF(RIGHT(VLOOKUP($A243,csapatok!$A:$NN,DB$320,FALSE),5)="Csere",VLOOKUP(LEFT(VLOOKUP($A243,csapatok!$A:$NN,DB$320,FALSE),LEN(VLOOKUP($A243,csapatok!$A:$NN,DB$320,FALSE))-6),'csapat-ranglista'!$A:$FP,DB$321,FALSE)/8,VLOOKUP(VLOOKUP($A243,csapatok!$A:$NN,DB$320,FALSE),'csapat-ranglista'!$A:$FP,DB$321,FALSE)/4),0)</f>
        <v>0</v>
      </c>
      <c r="DC243" s="223">
        <f>IFERROR(IF(RIGHT(VLOOKUP($A243,csapatok!$A:$NN,DC$320,FALSE),5)="Csere",VLOOKUP(LEFT(VLOOKUP($A243,csapatok!$A:$NN,DC$320,FALSE),LEN(VLOOKUP($A243,csapatok!$A:$NN,DC$320,FALSE))-6),'csapat-ranglista'!$A:$FP,DC$321,FALSE)/8,VLOOKUP(VLOOKUP($A243,csapatok!$A:$NN,DC$320,FALSE),'csapat-ranglista'!$A:$FP,DC$321,FALSE)/4),0)</f>
        <v>0</v>
      </c>
      <c r="DD243" s="223">
        <f>IFERROR(IF(RIGHT(VLOOKUP($A243,csapatok!$A:$NN,DD$320,FALSE),5)="Csere",VLOOKUP(LEFT(VLOOKUP($A243,csapatok!$A:$NN,DD$320,FALSE),LEN(VLOOKUP($A243,csapatok!$A:$NN,DD$320,FALSE))-6),'csapat-ranglista'!$A:$FP,DD$321,FALSE)/8,VLOOKUP(VLOOKUP($A243,csapatok!$A:$NN,DD$320,FALSE),'csapat-ranglista'!$A:$FP,DD$321,FALSE)/4),0)</f>
        <v>0</v>
      </c>
      <c r="DE243" s="223">
        <f>IFERROR(IF(RIGHT(VLOOKUP($A243,csapatok!$A:$NN,DE$320,FALSE),5)="Csere",VLOOKUP(LEFT(VLOOKUP($A243,csapatok!$A:$NN,DE$320,FALSE),LEN(VLOOKUP($A243,csapatok!$A:$NN,DE$320,FALSE))-6),'csapat-ranglista'!$A:$FP,DE$321,FALSE)/8,VLOOKUP(VLOOKUP($A243,csapatok!$A:$NN,DE$320,FALSE),'csapat-ranglista'!$A:$FP,DE$321,FALSE)/4),0)</f>
        <v>0</v>
      </c>
      <c r="DF243" s="223">
        <f>IFERROR(IF(RIGHT(VLOOKUP($A243,csapatok!$A:$NN,DF$320,FALSE),5)="Csere",VLOOKUP(LEFT(VLOOKUP($A243,csapatok!$A:$NN,DF$320,FALSE),LEN(VLOOKUP($A243,csapatok!$A:$NN,DF$320,FALSE))-6),'csapat-ranglista'!$A:$FP,DF$321,FALSE)/8,VLOOKUP(VLOOKUP($A243,csapatok!$A:$NN,DF$320,FALSE),'csapat-ranglista'!$A:$FP,DF$321,FALSE)/4),0)</f>
        <v>0</v>
      </c>
      <c r="DG243" s="223">
        <f>IFERROR(IF(RIGHT(VLOOKUP($A243,csapatok!$A:$NN,DG$320,FALSE),5)="Csere",VLOOKUP(LEFT(VLOOKUP($A243,csapatok!$A:$NN,DG$320,FALSE),LEN(VLOOKUP($A243,csapatok!$A:$NN,DG$320,FALSE))-6),'csapat-ranglista'!$A:$FP,DG$321,FALSE)/8,VLOOKUP(VLOOKUP($A243,csapatok!$A:$NN,DG$320,FALSE),'csapat-ranglista'!$A:$FP,DG$321,FALSE)/4),0)</f>
        <v>0</v>
      </c>
      <c r="DH243" s="223">
        <f>IFERROR(IF(RIGHT(VLOOKUP($A243,csapatok!$A:$NN,DH$320,FALSE),5)="Csere",VLOOKUP(LEFT(VLOOKUP($A243,csapatok!$A:$NN,DH$320,FALSE),LEN(VLOOKUP($A243,csapatok!$A:$NN,DH$320,FALSE))-6),'csapat-ranglista'!$A:$FP,DH$321,FALSE)/8,VLOOKUP(VLOOKUP($A243,csapatok!$A:$NN,DH$320,FALSE),'csapat-ranglista'!$A:$FP,DH$321,FALSE)/4),0)</f>
        <v>0</v>
      </c>
      <c r="DI243" s="223">
        <f>IFERROR(IF(RIGHT(VLOOKUP($A243,csapatok!$A:$NN,DI$320,FALSE),5)="Csere",VLOOKUP(LEFT(VLOOKUP($A243,csapatok!$A:$NN,DI$320,FALSE),LEN(VLOOKUP($A243,csapatok!$A:$NN,DI$320,FALSE))-6),'csapat-ranglista'!$A:$FP,DI$321,FALSE)/8,VLOOKUP(VLOOKUP($A243,csapatok!$A:$NN,DI$320,FALSE),'csapat-ranglista'!$A:$FP,DI$321,FALSE)/4),0)</f>
        <v>0</v>
      </c>
      <c r="DJ243" s="223">
        <f>IFERROR(IF(RIGHT(VLOOKUP($A243,csapatok!$A:$NN,DJ$320,FALSE),5)="Csere",VLOOKUP(LEFT(VLOOKUP($A243,csapatok!$A:$NN,DJ$320,FALSE),LEN(VLOOKUP($A243,csapatok!$A:$NN,DJ$320,FALSE))-6),'csapat-ranglista'!$A:$FP,DJ$321,FALSE)/8,VLOOKUP(VLOOKUP($A243,csapatok!$A:$NN,DJ$320,FALSE),'csapat-ranglista'!$A:$FP,DJ$321,FALSE)/4),0)</f>
        <v>0</v>
      </c>
      <c r="DK243" s="223">
        <f>IFERROR(IF(RIGHT(VLOOKUP($A243,csapatok!$A:$NN,DK$320,FALSE),5)="Csere",VLOOKUP(LEFT(VLOOKUP($A243,csapatok!$A:$NN,DK$320,FALSE),LEN(VLOOKUP($A243,csapatok!$A:$NN,DK$320,FALSE))-6),'csapat-ranglista'!$A:$FP,DK$321,FALSE)/8,VLOOKUP(VLOOKUP($A243,csapatok!$A:$NN,DK$320,FALSE),'csapat-ranglista'!$A:$FP,DK$321,FALSE)/4),0)</f>
        <v>0</v>
      </c>
      <c r="DL243" s="223">
        <f>IFERROR(IF(RIGHT(VLOOKUP($A243,csapatok!$A:$NN,DL$320,FALSE),5)="Csere",VLOOKUP(LEFT(VLOOKUP($A243,csapatok!$A:$NN,DL$320,FALSE),LEN(VLOOKUP($A243,csapatok!$A:$NN,DL$320,FALSE))-6),'csapat-ranglista'!$A:$FP,DL$321,FALSE)/8,VLOOKUP(VLOOKUP($A243,csapatok!$A:$NN,DL$320,FALSE),'csapat-ranglista'!$A:$FP,DL$321,FALSE)/4),0)</f>
        <v>0</v>
      </c>
      <c r="DM243" s="223">
        <f>IFERROR(IF(RIGHT(VLOOKUP($A243,csapatok!$A:$NN,DM$320,FALSE),5)="Csere",VLOOKUP(LEFT(VLOOKUP($A243,csapatok!$A:$NN,DM$320,FALSE),LEN(VLOOKUP($A243,csapatok!$A:$NN,DM$320,FALSE))-6),'csapat-ranglista'!$A:$FP,DM$321,FALSE)/8,VLOOKUP(VLOOKUP($A243,csapatok!$A:$NN,DM$320,FALSE),'csapat-ranglista'!$A:$FP,DM$321,FALSE)/4),0)</f>
        <v>0</v>
      </c>
      <c r="DN243" s="223">
        <f>IFERROR(IF(RIGHT(VLOOKUP($A243,csapatok!$A:$NN,DN$320,FALSE),5)="Csere",VLOOKUP(LEFT(VLOOKUP($A243,csapatok!$A:$NN,DN$320,FALSE),LEN(VLOOKUP($A243,csapatok!$A:$NN,DN$320,FALSE))-6),'csapat-ranglista'!$A:$FP,DN$321,FALSE)/8,VLOOKUP(VLOOKUP($A243,csapatok!$A:$NN,DN$320,FALSE),'csapat-ranglista'!$A:$FP,DN$321,FALSE)/4),0)</f>
        <v>0</v>
      </c>
      <c r="DO243" s="224">
        <f>versenyek!$MF$11*IFERROR(VLOOKUP(VLOOKUP($A243,versenyek!ME:MG,3,FALSE),szabalyok!$A$16:$B$23,2,FALSE)/4,0)</f>
        <v>0</v>
      </c>
      <c r="DP243" s="224">
        <f>versenyek!$MI$11*IFERROR(VLOOKUP(VLOOKUP($A243,versenyek!MH:MJ,3,FALSE),szabalyok!$A$16:$B$23,2,FALSE)/4,0)</f>
        <v>0</v>
      </c>
      <c r="DQ243" s="223">
        <f>IFERROR(IF(RIGHT(VLOOKUP($A243,csapatok!$A:$NN,DQ$320,FALSE),5)="Csere",VLOOKUP(LEFT(VLOOKUP($A243,csapatok!$A:$NN,DQ$320,FALSE),LEN(VLOOKUP($A243,csapatok!$A:$NN,DQ$320,FALSE))-6),'csapat-ranglista'!$A:$FP,DQ$321,FALSE)/8,VLOOKUP(VLOOKUP($A243,csapatok!$A:$NN,DQ$320,FALSE),'csapat-ranglista'!$A:$FP,DQ$321,FALSE)/4),0)</f>
        <v>0</v>
      </c>
      <c r="DR243" s="223">
        <f>IFERROR(IF(RIGHT(VLOOKUP($A243,csapatok!$A:$NN,DR$320,FALSE),5)="Csere",VLOOKUP(LEFT(VLOOKUP($A243,csapatok!$A:$NN,DR$320,FALSE),LEN(VLOOKUP($A243,csapatok!$A:$NN,DR$320,FALSE))-6),'csapat-ranglista'!$A:$FP,DR$321,FALSE)/8,VLOOKUP(VLOOKUP($A243,csapatok!$A:$NN,DR$320,FALSE),'csapat-ranglista'!$A:$FP,DR$321,FALSE)/4),0)</f>
        <v>0</v>
      </c>
      <c r="DS243" s="223">
        <f>IFERROR(IF(RIGHT(VLOOKUP($A243,csapatok!$A:$NN,DS$320,FALSE),5)="Csere",VLOOKUP(LEFT(VLOOKUP($A243,csapatok!$A:$NN,DS$320,FALSE),LEN(VLOOKUP($A243,csapatok!$A:$NN,DS$320,FALSE))-6),'csapat-ranglista'!$A:$FP,DS$321,FALSE)/8,VLOOKUP(VLOOKUP($A243,csapatok!$A:$NN,DS$320,FALSE),'csapat-ranglista'!$A:$FP,DS$321,FALSE)/4),0)</f>
        <v>0</v>
      </c>
      <c r="DT243" s="223">
        <f>IFERROR(IF(RIGHT(VLOOKUP($A243,csapatok!$A:$NN,DT$320,FALSE),5)="Csere",VLOOKUP(LEFT(VLOOKUP($A243,csapatok!$A:$NN,DT$320,FALSE),LEN(VLOOKUP($A243,csapatok!$A:$NN,DT$320,FALSE))-6),'csapat-ranglista'!$A:$FP,DT$321,FALSE)/8,VLOOKUP(VLOOKUP($A243,csapatok!$A:$NN,DT$320,FALSE),'csapat-ranglista'!$A:$FP,DT$321,FALSE)/4),0)</f>
        <v>0</v>
      </c>
      <c r="DU243" s="223">
        <f>IFERROR(IF(RIGHT(VLOOKUP($A243,csapatok!$A:$NN,DU$320,FALSE),5)="Csere",VLOOKUP(LEFT(VLOOKUP($A243,csapatok!$A:$NN,DU$320,FALSE),LEN(VLOOKUP($A243,csapatok!$A:$NN,DU$320,FALSE))-6),'csapat-ranglista'!$A:$FP,DU$321,FALSE)/8,VLOOKUP(VLOOKUP($A243,csapatok!$A:$NN,DU$320,FALSE),'csapat-ranglista'!$A:$FP,DU$321,FALSE)/4),0)</f>
        <v>0</v>
      </c>
      <c r="DV243" s="223">
        <f>IFERROR(IF(RIGHT(VLOOKUP($A243,csapatok!$A:$NN,DV$320,FALSE),5)="Csere",VLOOKUP(LEFT(VLOOKUP($A243,csapatok!$A:$NN,DV$320,FALSE),LEN(VLOOKUP($A243,csapatok!$A:$NN,DV$320,FALSE))-6),'csapat-ranglista'!$A:$FP,DV$321,FALSE)/8,VLOOKUP(VLOOKUP($A243,csapatok!$A:$NN,DV$320,FALSE),'csapat-ranglista'!$A:$FP,DV$321,FALSE)/4),0)</f>
        <v>0</v>
      </c>
      <c r="DW243" s="223">
        <f>IFERROR(IF(RIGHT(VLOOKUP($A243,csapatok!$A:$NN,DW$320,FALSE),5)="Csere",VLOOKUP(LEFT(VLOOKUP($A243,csapatok!$A:$NN,DW$320,FALSE),LEN(VLOOKUP($A243,csapatok!$A:$NN,DW$320,FALSE))-6),'csapat-ranglista'!$A:$FP,DW$321,FALSE)/8,VLOOKUP(VLOOKUP($A243,csapatok!$A:$NN,DW$320,FALSE),'csapat-ranglista'!$A:$FP,DW$321,FALSE)/4),0)</f>
        <v>0</v>
      </c>
      <c r="DX243" s="223">
        <f>IFERROR(IF(RIGHT(VLOOKUP($A243,csapatok!$A:$NN,DX$320,FALSE),5)="Csere",VLOOKUP(LEFT(VLOOKUP($A243,csapatok!$A:$NN,DX$320,FALSE),LEN(VLOOKUP($A243,csapatok!$A:$NN,DX$320,FALSE))-6),'csapat-ranglista'!$A:$FP,DX$321,FALSE)/8,VLOOKUP(VLOOKUP($A243,csapatok!$A:$NN,DX$320,FALSE),'csapat-ranglista'!$A:$FP,DX$321,FALSE)/4),0)</f>
        <v>0</v>
      </c>
      <c r="DY243" s="223">
        <f>IFERROR(IF(RIGHT(VLOOKUP($A243,csapatok!$A:$NN,DY$320,FALSE),5)="Csere",VLOOKUP(LEFT(VLOOKUP($A243,csapatok!$A:$NN,DY$320,FALSE),LEN(VLOOKUP($A243,csapatok!$A:$NN,DY$320,FALSE))-6),'csapat-ranglista'!$A:$FP,DY$321,FALSE)/8,VLOOKUP(VLOOKUP($A243,csapatok!$A:$NN,DY$320,FALSE),'csapat-ranglista'!$A:$FP,DY$321,FALSE)/4),0)</f>
        <v>0</v>
      </c>
      <c r="DZ243" s="223">
        <f>IFERROR(IF(RIGHT(VLOOKUP($A243,csapatok!$A:$NN,DZ$320,FALSE),5)="Csere",VLOOKUP(LEFT(VLOOKUP($A243,csapatok!$A:$NN,DZ$320,FALSE),LEN(VLOOKUP($A243,csapatok!$A:$NN,DZ$320,FALSE))-6),'csapat-ranglista'!$A:$FP,DZ$321,FALSE)/8,VLOOKUP(VLOOKUP($A243,csapatok!$A:$NN,DZ$320,FALSE),'csapat-ranglista'!$A:$FP,DZ$321,FALSE)/4),0)</f>
        <v>0</v>
      </c>
      <c r="EA243" s="223">
        <f>IFERROR(IF(RIGHT(VLOOKUP($A243,csapatok!$A:$NN,EA$320,FALSE),5)="Csere",VLOOKUP(LEFT(VLOOKUP($A243,csapatok!$A:$NN,EA$320,FALSE),LEN(VLOOKUP($A243,csapatok!$A:$NN,EA$320,FALSE))-6),'csapat-ranglista'!$A:$FP,EA$321,FALSE)/8,VLOOKUP(VLOOKUP($A243,csapatok!$A:$NN,EA$320,FALSE),'csapat-ranglista'!$A:$FP,EA$321,FALSE)/4),0)</f>
        <v>0</v>
      </c>
      <c r="EB243" s="223">
        <f>IFERROR(IF(RIGHT(VLOOKUP($A243,csapatok!$A:$NN,EB$320,FALSE),5)="Csere",VLOOKUP(LEFT(VLOOKUP($A243,csapatok!$A:$NN,EB$320,FALSE),LEN(VLOOKUP($A243,csapatok!$A:$NN,EB$320,FALSE))-6),'csapat-ranglista'!$A:$FP,EB$321,FALSE)/8,VLOOKUP(VLOOKUP($A243,csapatok!$A:$NN,EB$320,FALSE),'csapat-ranglista'!$A:$FP,EB$321,FALSE)/4),0)</f>
        <v>0</v>
      </c>
      <c r="EC243" s="223">
        <f>IFERROR(IF(RIGHT(VLOOKUP($A243,csapatok!$A:$NN,EC$320,FALSE),5)="Csere",VLOOKUP(LEFT(VLOOKUP($A243,csapatok!$A:$NN,EC$320,FALSE),LEN(VLOOKUP($A243,csapatok!$A:$NN,EC$320,FALSE))-6),'csapat-ranglista'!$A:$FP,EC$321,FALSE)/8,VLOOKUP(VLOOKUP($A243,csapatok!$A:$NN,EC$320,FALSE),'csapat-ranglista'!$A:$FP,EC$321,FALSE)/4),0)</f>
        <v>0</v>
      </c>
      <c r="ED243" s="223">
        <f>IFERROR(IF(RIGHT(VLOOKUP($A243,csapatok!$A:$NN,ED$320,FALSE),5)="Csere",VLOOKUP(LEFT(VLOOKUP($A243,csapatok!$A:$NN,ED$320,FALSE),LEN(VLOOKUP($A243,csapatok!$A:$NN,ED$320,FALSE))-6),'csapat-ranglista'!$A:$FP,ED$321,FALSE)/8,VLOOKUP(VLOOKUP($A243,csapatok!$A:$NN,ED$320,FALSE),'csapat-ranglista'!$A:$FP,ED$321,FALSE)/4),0)</f>
        <v>0</v>
      </c>
      <c r="EE243" s="223">
        <f>IFERROR(IF(RIGHT(VLOOKUP($A243,csapatok!$A:$NN,EE$320,FALSE),5)="Csere",VLOOKUP(LEFT(VLOOKUP($A243,csapatok!$A:$NN,EE$320,FALSE),LEN(VLOOKUP($A243,csapatok!$A:$NN,EE$320,FALSE))-6),'csapat-ranglista'!$A:$FP,EE$321,FALSE)/8,VLOOKUP(VLOOKUP($A243,csapatok!$A:$NN,EE$320,FALSE),'csapat-ranglista'!$A:$FP,EE$321,FALSE)/4),0)</f>
        <v>0</v>
      </c>
      <c r="EF243" s="223">
        <f>IFERROR(IF(RIGHT(VLOOKUP($A243,csapatok!$A:$NN,EF$320,FALSE),5)="Csere",VLOOKUP(LEFT(VLOOKUP($A243,csapatok!$A:$NN,EF$320,FALSE),LEN(VLOOKUP($A243,csapatok!$A:$NN,EF$320,FALSE))-6),'csapat-ranglista'!$A:$FP,EF$321,FALSE)/8,VLOOKUP(VLOOKUP($A243,csapatok!$A:$NN,EF$320,FALSE),'csapat-ranglista'!$A:$FP,EF$321,FALSE)/4),0)</f>
        <v>0</v>
      </c>
      <c r="EG243" s="223">
        <f>IFERROR(IF(RIGHT(VLOOKUP($A243,csapatok!$A:$NN,EG$320,FALSE),5)="Csere",VLOOKUP(LEFT(VLOOKUP($A243,csapatok!$A:$NN,EG$320,FALSE),LEN(VLOOKUP($A243,csapatok!$A:$NN,EG$320,FALSE))-6),'csapat-ranglista'!$A:$FP,EG$321,FALSE)/8,VLOOKUP(VLOOKUP($A243,csapatok!$A:$NN,EG$320,FALSE),'csapat-ranglista'!$A:$FP,EG$321,FALSE)/4),0)</f>
        <v>0</v>
      </c>
      <c r="EH243" s="223">
        <f>IFERROR(IF(RIGHT(VLOOKUP($A243,csapatok!$A:$NN,EH$320,FALSE),5)="Csere",VLOOKUP(LEFT(VLOOKUP($A243,csapatok!$A:$NN,EH$320,FALSE),LEN(VLOOKUP($A243,csapatok!$A:$NN,EH$320,FALSE))-6),'csapat-ranglista'!$A:$FP,EH$321,FALSE)/8,VLOOKUP(VLOOKUP($A243,csapatok!$A:$NN,EH$320,FALSE),'csapat-ranglista'!$A:$FP,EH$321,FALSE)/4),0)</f>
        <v>0</v>
      </c>
      <c r="EI243" s="223">
        <f>IFERROR(IF(RIGHT(VLOOKUP($A243,csapatok!$A:$NN,EI$320,FALSE),5)="Csere",VLOOKUP(LEFT(VLOOKUP($A243,csapatok!$A:$NN,EI$320,FALSE),LEN(VLOOKUP($A243,csapatok!$A:$NN,EI$320,FALSE))-6),'csapat-ranglista'!$A:$FP,EI$321,FALSE)/8,VLOOKUP(VLOOKUP($A243,csapatok!$A:$NN,EI$320,FALSE),'csapat-ranglista'!$A:$FP,EI$321,FALSE)/4),0)</f>
        <v>0</v>
      </c>
      <c r="EJ243" s="223">
        <f>IFERROR(IF(RIGHT(VLOOKUP($A243,csapatok!$A:$NN,EJ$320,FALSE),5)="Csere",VLOOKUP(LEFT(VLOOKUP($A243,csapatok!$A:$NN,EJ$320,FALSE),LEN(VLOOKUP($A243,csapatok!$A:$NN,EJ$320,FALSE))-6),'csapat-ranglista'!$A:$FP,EJ$321,FALSE)/8,VLOOKUP(VLOOKUP($A243,csapatok!$A:$NN,EJ$320,FALSE),'csapat-ranglista'!$A:$FP,EJ$321,FALSE)/4),0)</f>
        <v>0</v>
      </c>
      <c r="EK243" s="223">
        <f>IFERROR(IF(RIGHT(VLOOKUP($A243,csapatok!$A:$NN,EK$320,FALSE),5)="Csere",VLOOKUP(LEFT(VLOOKUP($A243,csapatok!$A:$NN,EK$320,FALSE),LEN(VLOOKUP($A243,csapatok!$A:$NN,EK$320,FALSE))-6),'csapat-ranglista'!$A:$FP,EK$321,FALSE)/8,VLOOKUP(VLOOKUP($A243,csapatok!$A:$NN,EK$320,FALSE),'csapat-ranglista'!$A:$FP,EK$321,FALSE)/4),0)</f>
        <v>0</v>
      </c>
      <c r="EL243" s="223">
        <f>IFERROR(IF(RIGHT(VLOOKUP($A243,csapatok!$A:$NN,EL$320,FALSE),5)="Csere",VLOOKUP(LEFT(VLOOKUP($A243,csapatok!$A:$NN,EL$320,FALSE),LEN(VLOOKUP($A243,csapatok!$A:$NN,EL$320,FALSE))-6),'csapat-ranglista'!$A:$FP,EL$321,FALSE)/8,VLOOKUP(VLOOKUP($A243,csapatok!$A:$NN,EL$320,FALSE),'csapat-ranglista'!$A:$FP,EL$321,FALSE)/4),0)</f>
        <v>0</v>
      </c>
      <c r="EM243" s="223">
        <f>IFERROR(IF(RIGHT(VLOOKUP($A243,csapatok!$A:$NN,EM$320,FALSE),5)="Csere",VLOOKUP(LEFT(VLOOKUP($A243,csapatok!$A:$NN,EM$320,FALSE),LEN(VLOOKUP($A243,csapatok!$A:$NN,EM$320,FALSE))-6),'csapat-ranglista'!$A:$FP,EM$321,FALSE)/8,VLOOKUP(VLOOKUP($A243,csapatok!$A:$NN,EM$320,FALSE),'csapat-ranglista'!$A:$FP,EM$321,FALSE)/4),0)</f>
        <v>0</v>
      </c>
      <c r="EN243" s="223">
        <f>IFERROR(IF(RIGHT(VLOOKUP($A243,csapatok!$A:$NN,EN$320,FALSE),5)="Csere",VLOOKUP(LEFT(VLOOKUP($A243,csapatok!$A:$NN,EN$320,FALSE),LEN(VLOOKUP($A243,csapatok!$A:$NN,EN$320,FALSE))-6),'csapat-ranglista'!$A:$FP,EN$321,FALSE)/8,VLOOKUP(VLOOKUP($A243,csapatok!$A:$NN,EN$320,FALSE),'csapat-ranglista'!$A:$FP,EN$321,FALSE)/4),0)</f>
        <v>0</v>
      </c>
      <c r="EO243" s="223">
        <f>IFERROR(IF(RIGHT(VLOOKUP($A243,csapatok!$A:$NN,EO$320,FALSE),5)="Csere",VLOOKUP(LEFT(VLOOKUP($A243,csapatok!$A:$NN,EO$320,FALSE),LEN(VLOOKUP($A243,csapatok!$A:$NN,EO$320,FALSE))-6),'csapat-ranglista'!$A:$FP,EO$321,FALSE)/8,VLOOKUP(VLOOKUP($A243,csapatok!$A:$NN,EO$320,FALSE),'csapat-ranglista'!$A:$FP,EO$321,FALSE)/4),0)</f>
        <v>0</v>
      </c>
      <c r="EP243" s="223">
        <f>IFERROR(IF(RIGHT(VLOOKUP($A243,csapatok!$A:$NN,EP$320,FALSE),5)="Csere",VLOOKUP(LEFT(VLOOKUP($A243,csapatok!$A:$NN,EP$320,FALSE),LEN(VLOOKUP($A243,csapatok!$A:$NN,EP$320,FALSE))-6),'csapat-ranglista'!$A:$FP,EP$321,FALSE)/8,VLOOKUP(VLOOKUP($A243,csapatok!$A:$NN,EP$320,FALSE),'csapat-ranglista'!$A:$FP,EP$321,FALSE)/4),0)</f>
        <v>0</v>
      </c>
      <c r="EQ243" s="223">
        <f>IFERROR(IF(RIGHT(VLOOKUP($A243,csapatok!$A:$NN,EQ$320,FALSE),5)="Csere",VLOOKUP(LEFT(VLOOKUP($A243,csapatok!$A:$NN,EQ$320,FALSE),LEN(VLOOKUP($A243,csapatok!$A:$NN,EQ$320,FALSE))-6),'csapat-ranglista'!$A:$FP,EQ$321,FALSE)/8,VLOOKUP(VLOOKUP($A243,csapatok!$A:$NN,EQ$320,FALSE),'csapat-ranglista'!$A:$FP,EQ$321,FALSE)/4),0)</f>
        <v>0</v>
      </c>
      <c r="ER243" s="223">
        <f>IFERROR(IF(RIGHT(VLOOKUP($A243,csapatok!$A:$NN,ER$320,FALSE),5)="Csere",VLOOKUP(LEFT(VLOOKUP($A243,csapatok!$A:$NN,ER$320,FALSE),LEN(VLOOKUP($A243,csapatok!$A:$NN,ER$320,FALSE))-6),'csapat-ranglista'!$A:$FP,ER$321,FALSE)/8,VLOOKUP(VLOOKUP($A243,csapatok!$A:$NN,ER$320,FALSE),'csapat-ranglista'!$A:$FP,ER$321,FALSE)/4),0)</f>
        <v>0</v>
      </c>
      <c r="ES243" s="223">
        <f>IFERROR(IF(RIGHT(VLOOKUP($A243,csapatok!$A:$NN,ES$320,FALSE),5)="Csere",VLOOKUP(LEFT(VLOOKUP($A243,csapatok!$A:$NN,ES$320,FALSE),LEN(VLOOKUP($A243,csapatok!$A:$NN,ES$320,FALSE))-6),'csapat-ranglista'!$A:$FP,ES$321,FALSE)/8,VLOOKUP(VLOOKUP($A243,csapatok!$A:$NN,ES$320,FALSE),'csapat-ranglista'!$A:$FP,ES$321,FALSE)/4),0)</f>
        <v>0</v>
      </c>
      <c r="ET243" s="223">
        <f>IFERROR(IF(RIGHT(VLOOKUP($A243,csapatok!$A:$NN,ET$320,FALSE),5)="Csere",VLOOKUP(LEFT(VLOOKUP($A243,csapatok!$A:$NN,ET$320,FALSE),LEN(VLOOKUP($A243,csapatok!$A:$NN,ET$320,FALSE))-6),'csapat-ranglista'!$A:$FP,ET$321,FALSE)/8,VLOOKUP(VLOOKUP($A243,csapatok!$A:$NN,ET$320,FALSE),'csapat-ranglista'!$A:$FP,ET$321,FALSE)/4),0)</f>
        <v>0</v>
      </c>
      <c r="EU243" s="223">
        <f>IFERROR(IF(RIGHT(VLOOKUP($A243,csapatok!$A:$NN,EU$320,FALSE),5)="Csere",VLOOKUP(LEFT(VLOOKUP($A243,csapatok!$A:$NN,EU$320,FALSE),LEN(VLOOKUP($A243,csapatok!$A:$NN,EU$320,FALSE))-6),'csapat-ranglista'!$A:$FP,EU$321,FALSE)/8,VLOOKUP(VLOOKUP($A243,csapatok!$A:$NN,EU$320,FALSE),'csapat-ranglista'!$A:$FP,EU$321,FALSE)/4),0)</f>
        <v>0</v>
      </c>
      <c r="EV243" s="223">
        <f>IFERROR(IF(RIGHT(VLOOKUP($A243,csapatok!$A:$NN,EV$320,FALSE),5)="Csere",VLOOKUP(LEFT(VLOOKUP($A243,csapatok!$A:$NN,EV$320,FALSE),LEN(VLOOKUP($A243,csapatok!$A:$NN,EV$320,FALSE))-6),'csapat-ranglista'!$A:$FP,EV$321,FALSE)/8,VLOOKUP(VLOOKUP($A243,csapatok!$A:$NN,EV$320,FALSE),'csapat-ranglista'!$A:$FP,EV$321,FALSE)/4),0)</f>
        <v>0</v>
      </c>
      <c r="EW243" s="223">
        <f>IFERROR(IF(RIGHT(VLOOKUP($A243,csapatok!$A:$NN,EW$320,FALSE),5)="Csere",VLOOKUP(LEFT(VLOOKUP($A243,csapatok!$A:$NN,EW$320,FALSE),LEN(VLOOKUP($A243,csapatok!$A:$NN,EW$320,FALSE))-6),'csapat-ranglista'!$A:$FP,EW$321,FALSE)/8,VLOOKUP(VLOOKUP($A243,csapatok!$A:$NN,EW$320,FALSE),'csapat-ranglista'!$A:$FP,EW$321,FALSE)/4),0)</f>
        <v>0</v>
      </c>
      <c r="EX243" s="223">
        <f>IFERROR(IF(RIGHT(VLOOKUP($A243,csapatok!$A:$NN,EX$320,FALSE),5)="Csere",VLOOKUP(LEFT(VLOOKUP($A243,csapatok!$A:$NN,EX$320,FALSE),LEN(VLOOKUP($A243,csapatok!$A:$NN,EX$320,FALSE))-6),'csapat-ranglista'!$A:$FP,EX$321,FALSE)/8,VLOOKUP(VLOOKUP($A243,csapatok!$A:$NN,EX$320,FALSE),'csapat-ranglista'!$A:$FP,EX$321,FALSE)/4),0)</f>
        <v>0</v>
      </c>
      <c r="EY243" s="223">
        <f>IFERROR(IF(RIGHT(VLOOKUP($A243,csapatok!$A:$NN,EY$320,FALSE),5)="Csere",VLOOKUP(LEFT(VLOOKUP($A243,csapatok!$A:$NN,EY$320,FALSE),LEN(VLOOKUP($A243,csapatok!$A:$NN,EY$320,FALSE))-6),'csapat-ranglista'!$A:$FP,EY$321,FALSE)/8,VLOOKUP(VLOOKUP($A243,csapatok!$A:$NN,EY$320,FALSE),'csapat-ranglista'!$A:$FP,EY$321,FALSE)/4),0)</f>
        <v>0</v>
      </c>
      <c r="EZ243" s="223">
        <f>IFERROR(IF(RIGHT(VLOOKUP($A243,csapatok!$A:$NN,EZ$320,FALSE),5)="Csere",VLOOKUP(LEFT(VLOOKUP($A243,csapatok!$A:$NN,EZ$320,FALSE),LEN(VLOOKUP($A243,csapatok!$A:$NN,EZ$320,FALSE))-6),'csapat-ranglista'!$A:$FP,EZ$321,FALSE)/8,VLOOKUP(VLOOKUP($A243,csapatok!$A:$NN,EZ$320,FALSE),'csapat-ranglista'!$A:$FP,EZ$321,FALSE)/4),0)</f>
        <v>0</v>
      </c>
      <c r="FA243" s="223">
        <f>IFERROR(IF(RIGHT(VLOOKUP($A243,csapatok!$A:$NN,FA$320,FALSE),5)="Csere",VLOOKUP(LEFT(VLOOKUP($A243,csapatok!$A:$NN,FA$320,FALSE),LEN(VLOOKUP($A243,csapatok!$A:$NN,FA$320,FALSE))-6),'csapat-ranglista'!$A:$FP,FA$321,FALSE)/8,VLOOKUP(VLOOKUP($A243,csapatok!$A:$NN,FA$320,FALSE),'csapat-ranglista'!$A:$FP,FA$321,FALSE)/4),0)</f>
        <v>0</v>
      </c>
      <c r="FB243" s="223">
        <f>IFERROR(IF(RIGHT(VLOOKUP($A243,csapatok!$A:$NN,FB$320,FALSE),5)="Csere",VLOOKUP(LEFT(VLOOKUP($A243,csapatok!$A:$NN,FB$320,FALSE),LEN(VLOOKUP($A243,csapatok!$A:$NN,FB$320,FALSE))-6),'csapat-ranglista'!$A:$FP,FB$321,FALSE)/8,VLOOKUP(VLOOKUP($A243,csapatok!$A:$NN,FB$320,FALSE),'csapat-ranglista'!$A:$FP,FB$321,FALSE)/4),0)</f>
        <v>0</v>
      </c>
      <c r="FC243" s="223">
        <f>IFERROR(IF(RIGHT(VLOOKUP($A243,csapatok!$A:$NN,FC$320,FALSE),5)="Csere",VLOOKUP(LEFT(VLOOKUP($A243,csapatok!$A:$NN,FC$320,FALSE),LEN(VLOOKUP($A243,csapatok!$A:$NN,FC$320,FALSE))-6),'csapat-ranglista'!$A:$FP,FC$321,FALSE)/8,VLOOKUP(VLOOKUP($A243,csapatok!$A:$NN,FC$320,FALSE),'csapat-ranglista'!$A:$FP,FC$321,FALSE)/4),0)</f>
        <v>0</v>
      </c>
      <c r="FD243" s="224">
        <f>versenyek!$QY$11*IFERROR(VLOOKUP(VLOOKUP($A243,versenyek!QX:QZ,3,FALSE),szabalyok!$A$16:$B$23,2,FALSE)/4,0)</f>
        <v>0</v>
      </c>
      <c r="FE243" s="224">
        <f>versenyek!$RB$11*IFERROR(VLOOKUP(VLOOKUP($A243,versenyek!RA:RC,3,FALSE),szabalyok!$A$16:$B$23,2,FALSE)/4,0)</f>
        <v>0</v>
      </c>
      <c r="FF243" s="223">
        <f>IFERROR(IF(RIGHT(VLOOKUP($A243,csapatok!$A:$NN,FF$320,FALSE),5)="Csere",VLOOKUP(LEFT(VLOOKUP($A243,csapatok!$A:$NN,FF$320,FALSE),LEN(VLOOKUP($A243,csapatok!$A:$NN,FF$320,FALSE))-6),'csapat-ranglista'!$A:$FP,FF$321,FALSE)/8,VLOOKUP(VLOOKUP($A243,csapatok!$A:$NN,FF$320,FALSE),'csapat-ranglista'!$A:$FP,FF$321,FALSE)/4),0)</f>
        <v>0</v>
      </c>
      <c r="FG243" s="223">
        <f>IFERROR(IF(RIGHT(VLOOKUP($A243,csapatok!$A:$NN,FG$320,FALSE),5)="Csere",VLOOKUP(LEFT(VLOOKUP($A243,csapatok!$A:$NN,FG$320,FALSE),LEN(VLOOKUP($A243,csapatok!$A:$NN,FG$320,FALSE))-6),'csapat-ranglista'!$A:$FP,FG$321,FALSE)/8,VLOOKUP(VLOOKUP($A243,csapatok!$A:$NN,FG$320,FALSE),'csapat-ranglista'!$A:$FP,FG$321,FALSE)/4),0)</f>
        <v>0</v>
      </c>
      <c r="FH243" s="223">
        <f>IFERROR(IF(RIGHT(VLOOKUP($A243,csapatok!$A:$NN,FH$320,FALSE),5)="Csere",VLOOKUP(LEFT(VLOOKUP($A243,csapatok!$A:$NN,FH$320,FALSE),LEN(VLOOKUP($A243,csapatok!$A:$NN,FH$320,FALSE))-6),'csapat-ranglista'!$A:$FP,FH$321,FALSE)/8,VLOOKUP(VLOOKUP($A243,csapatok!$A:$NN,FH$320,FALSE),'csapat-ranglista'!$A:$FP,FH$321,FALSE)/4),0)</f>
        <v>0</v>
      </c>
      <c r="FI243" s="223">
        <f>IFERROR(IF(RIGHT(VLOOKUP($A243,csapatok!$A:$NN,FI$320,FALSE),5)="Csere",VLOOKUP(LEFT(VLOOKUP($A243,csapatok!$A:$NN,FI$320,FALSE),LEN(VLOOKUP($A243,csapatok!$A:$NN,FI$320,FALSE))-6),'csapat-ranglista'!$A:$FP,FI$321,FALSE)/8,VLOOKUP(VLOOKUP($A243,csapatok!$A:$NN,FI$320,FALSE),'csapat-ranglista'!$A:$FP,FI$321,FALSE)/4),0)</f>
        <v>0</v>
      </c>
      <c r="FJ243" s="223">
        <f>IFERROR(IF(RIGHT(VLOOKUP($A243,csapatok!$A:$NN,FJ$320,FALSE),5)="Csere",VLOOKUP(LEFT(VLOOKUP($A243,csapatok!$A:$NN,FJ$320,FALSE),LEN(VLOOKUP($A243,csapatok!$A:$NN,FJ$320,FALSE))-6),'csapat-ranglista'!$A:$FP,FJ$321,FALSE)/8,VLOOKUP(VLOOKUP($A243,csapatok!$A:$NN,FJ$320,FALSE),'csapat-ranglista'!$A:$FP,FJ$321,FALSE)/4),0)</f>
        <v>0</v>
      </c>
      <c r="FK243" s="223">
        <f>IFERROR(IF(RIGHT(VLOOKUP($A243,csapatok!$A:$NN,FK$320,FALSE),5)="Csere",VLOOKUP(LEFT(VLOOKUP($A243,csapatok!$A:$NN,FK$320,FALSE),LEN(VLOOKUP($A243,csapatok!$A:$NN,FK$320,FALSE))-6),'csapat-ranglista'!$A:$FP,FK$321,FALSE)/8,VLOOKUP(VLOOKUP($A243,csapatok!$A:$NN,FK$320,FALSE),'csapat-ranglista'!$A:$FP,FK$321,FALSE)/4),0)</f>
        <v>0</v>
      </c>
      <c r="FL243" s="223">
        <f>IFERROR(IF(RIGHT(VLOOKUP($A243,csapatok!$A:$NN,FL$320,FALSE),5)="Csere",VLOOKUP(LEFT(VLOOKUP($A243,csapatok!$A:$NN,FL$320,FALSE),LEN(VLOOKUP($A243,csapatok!$A:$NN,FL$320,FALSE))-6),'csapat-ranglista'!$A:$FP,FL$321,FALSE)/8,VLOOKUP(VLOOKUP($A243,csapatok!$A:$NN,FL$320,FALSE),'csapat-ranglista'!$A:$FP,FL$321,FALSE)/4),0)</f>
        <v>0</v>
      </c>
      <c r="FM243" s="223">
        <f>IFERROR(IF(RIGHT(VLOOKUP($A243,csapatok!$A:$NN,FM$320,FALSE),5)="Csere",VLOOKUP(LEFT(VLOOKUP($A243,csapatok!$A:$NN,FM$320,FALSE),LEN(VLOOKUP($A243,csapatok!$A:$NN,FM$320,FALSE))-6),'csapat-ranglista'!$A:$FP,FM$321,FALSE)/8,VLOOKUP(VLOOKUP($A243,csapatok!$A:$NN,FM$320,FALSE),'csapat-ranglista'!$A:$FP,FM$321,FALSE)/4),0)</f>
        <v>0</v>
      </c>
      <c r="FN243" s="223">
        <f>IFERROR(IF(RIGHT(VLOOKUP($A243,csapatok!$A:$NN,FN$320,FALSE),5)="Csere",VLOOKUP(LEFT(VLOOKUP($A243,csapatok!$A:$NN,FN$320,FALSE),LEN(VLOOKUP($A243,csapatok!$A:$NN,FN$320,FALSE))-6),'csapat-ranglista'!$A:$FP,FN$321,FALSE)/8,VLOOKUP(VLOOKUP($A243,csapatok!$A:$NN,FN$320,FALSE),'csapat-ranglista'!$A:$FP,FN$321,FALSE)/4),0)</f>
        <v>0</v>
      </c>
      <c r="FO243" s="223">
        <f>IFERROR(IF(RIGHT(VLOOKUP($A243,csapatok!$A:$NN,FO$320,FALSE),5)="Csere",VLOOKUP(LEFT(VLOOKUP($A243,csapatok!$A:$NN,FO$320,FALSE),LEN(VLOOKUP($A243,csapatok!$A:$NN,FO$320,FALSE))-6),'csapat-ranglista'!$A:$FP,FO$321,FALSE)/8,VLOOKUP(VLOOKUP($A243,csapatok!$A:$NN,FO$320,FALSE),'csapat-ranglista'!$A:$FP,FO$321,FALSE)/4),0)</f>
        <v>0</v>
      </c>
      <c r="FP243" s="223">
        <f>IFERROR(IF(RIGHT(VLOOKUP($A243,csapatok!$A:$NN,FP$320,FALSE),5)="Csere",VLOOKUP(LEFT(VLOOKUP($A243,csapatok!$A:$NN,FP$320,FALSE),LEN(VLOOKUP($A243,csapatok!$A:$NN,FP$320,FALSE))-6),'csapat-ranglista'!$A:$FP,FP$321,FALSE)/8,VLOOKUP(VLOOKUP($A243,csapatok!$A:$NN,FP$320,FALSE),'csapat-ranglista'!$A:$FP,FP$321,FALSE)/4),0)</f>
        <v>0</v>
      </c>
      <c r="FQ243" s="223">
        <f>IFERROR(IF(RIGHT(VLOOKUP($A243,csapatok!$A:$NN,FQ$320,FALSE),5)="Csere",VLOOKUP(LEFT(VLOOKUP($A243,csapatok!$A:$NN,FQ$320,FALSE),LEN(VLOOKUP($A243,csapatok!$A:$NN,FQ$320,FALSE))-6),'csapat-ranglista'!$A:$FP,FQ$321,FALSE)/8,VLOOKUP(VLOOKUP($A243,csapatok!$A:$NN,FQ$320,FALSE),'csapat-ranglista'!$A:$FP,FQ$321,FALSE)/4),0)</f>
        <v>0</v>
      </c>
      <c r="FR243" s="223">
        <f>IFERROR(IF(RIGHT(VLOOKUP($A243,csapatok!$A:$NN,FR$320,FALSE),5)="Csere",VLOOKUP(LEFT(VLOOKUP($A243,csapatok!$A:$NN,FR$320,FALSE),LEN(VLOOKUP($A243,csapatok!$A:$NN,FR$320,FALSE))-6),'csapat-ranglista'!$A:$FP,FR$321,FALSE)/8,VLOOKUP(VLOOKUP($A243,csapatok!$A:$NN,FR$320,FALSE),'csapat-ranglista'!$A:$FP,FR$321,FALSE)/4),0)</f>
        <v>0</v>
      </c>
      <c r="FS243" s="223">
        <f>IFERROR(IF(RIGHT(VLOOKUP($A243,csapatok!$A:$NN,FS$320,FALSE),5)="Csere",VLOOKUP(LEFT(VLOOKUP($A243,csapatok!$A:$NN,FS$320,FALSE),LEN(VLOOKUP($A243,csapatok!$A:$NN,FS$320,FALSE))-6),'csapat-ranglista'!$A:$FP,FS$321,FALSE)/8,VLOOKUP(VLOOKUP($A243,csapatok!$A:$NN,FS$320,FALSE),'csapat-ranglista'!$A:$FP,FS$321,FALSE)/4),0)</f>
        <v>0</v>
      </c>
      <c r="FT243" s="223">
        <f>IFERROR(IF(RIGHT(VLOOKUP($A243,csapatok!$A:$NN,FT$320,FALSE),5)="Csere",VLOOKUP(LEFT(VLOOKUP($A243,csapatok!$A:$NN,FT$320,FALSE),LEN(VLOOKUP($A243,csapatok!$A:$NN,FT$320,FALSE))-6),'csapat-ranglista'!$A:$FP,FT$321,FALSE)/8,VLOOKUP(VLOOKUP($A243,csapatok!$A:$NN,FT$320,FALSE),'csapat-ranglista'!$A:$FP,FT$321,FALSE)/4),0)</f>
        <v>0</v>
      </c>
      <c r="FU243" s="223">
        <f>IFERROR(IF(RIGHT(VLOOKUP($A243,csapatok!$A:$NN,FU$320,FALSE),5)="Csere",VLOOKUP(LEFT(VLOOKUP($A243,csapatok!$A:$NN,FU$320,FALSE),LEN(VLOOKUP($A243,csapatok!$A:$NN,FU$320,FALSE))-6),'csapat-ranglista'!$A:$FP,FU$321,FALSE)/8,VLOOKUP(VLOOKUP($A243,csapatok!$A:$NN,FU$320,FALSE),'csapat-ranglista'!$A:$FP,FU$321,FALSE)/4),0)</f>
        <v>0</v>
      </c>
      <c r="FV243" s="223">
        <f>IFERROR(IF(RIGHT(VLOOKUP($A243,csapatok!$A:$NN,FV$320,FALSE),5)="Csere",VLOOKUP(LEFT(VLOOKUP($A243,csapatok!$A:$NN,FV$320,FALSE),LEN(VLOOKUP($A243,csapatok!$A:$NN,FV$320,FALSE))-6),'csapat-ranglista'!$A:$FP,FV$321,FALSE)/8,VLOOKUP(VLOOKUP($A243,csapatok!$A:$NN,FV$320,FALSE),'csapat-ranglista'!$A:$FP,FV$321,FALSE)/4),0)</f>
        <v>0</v>
      </c>
      <c r="FW243" s="223">
        <f>IFERROR(IF(RIGHT(VLOOKUP($A243,csapatok!$A:$NN,FW$320,FALSE),5)="Csere",VLOOKUP(LEFT(VLOOKUP($A243,csapatok!$A:$NN,FW$320,FALSE),LEN(VLOOKUP($A243,csapatok!$A:$NN,FW$320,FALSE))-6),'csapat-ranglista'!$A:$FP,FW$321,FALSE)/8,VLOOKUP(VLOOKUP($A243,csapatok!$A:$NN,FW$320,FALSE),'csapat-ranglista'!$A:$FP,FW$321,FALSE)/4),0)</f>
        <v>0</v>
      </c>
      <c r="FX243" s="223">
        <f>IFERROR(IF(RIGHT(VLOOKUP($A243,csapatok!$A:$NN,FX$320,FALSE),5)="Csere",VLOOKUP(LEFT(VLOOKUP($A243,csapatok!$A:$NN,FX$320,FALSE),LEN(VLOOKUP($A243,csapatok!$A:$NN,FX$320,FALSE))-6),'csapat-ranglista'!$A:$FP,FX$321,FALSE)/8,VLOOKUP(VLOOKUP($A243,csapatok!$A:$NN,FX$320,FALSE),'csapat-ranglista'!$A:$FP,FX$321,FALSE)/4),0)</f>
        <v>0</v>
      </c>
      <c r="FY243" s="223">
        <f>IFERROR(IF(RIGHT(VLOOKUP($A243,csapatok!$A:$NN,FY$320,FALSE),5)="Csere",VLOOKUP(LEFT(VLOOKUP($A243,csapatok!$A:$NN,FY$320,FALSE),LEN(VLOOKUP($A243,csapatok!$A:$NN,FY$320,FALSE))-6),'csapat-ranglista'!$A:$FP,FY$321,FALSE)/8,VLOOKUP(VLOOKUP($A243,csapatok!$A:$NN,FY$320,FALSE),'csapat-ranglista'!$A:$FP,FY$321,FALSE)/4),0)</f>
        <v>0</v>
      </c>
      <c r="FZ243" s="223">
        <f>IFERROR(IF(RIGHT(VLOOKUP($A243,csapatok!$A:$NN,FZ$320,FALSE),5)="Csere",VLOOKUP(LEFT(VLOOKUP($A243,csapatok!$A:$NN,FZ$320,FALSE),LEN(VLOOKUP($A243,csapatok!$A:$NN,FZ$320,FALSE))-6),'csapat-ranglista'!$A:$FP,FZ$321,FALSE)/8,VLOOKUP(VLOOKUP($A243,csapatok!$A:$NN,FZ$320,FALSE),'csapat-ranglista'!$A:$FP,FZ$321,FALSE)/4),0)</f>
        <v>0</v>
      </c>
      <c r="GA243" s="223">
        <f>IFERROR(IF(RIGHT(VLOOKUP($A243,csapatok!$A:$NN,GA$320,FALSE),5)="Csere",VLOOKUP(LEFT(VLOOKUP($A243,csapatok!$A:$NN,GA$320,FALSE),LEN(VLOOKUP($A243,csapatok!$A:$NN,GA$320,FALSE))-6),'csapat-ranglista'!$A:$FP,GA$321,FALSE)/8,VLOOKUP(VLOOKUP($A243,csapatok!$A:$NN,GA$320,FALSE),'csapat-ranglista'!$A:$FP,GA$321,FALSE)/4),0)</f>
        <v>0</v>
      </c>
      <c r="GB243" s="223">
        <f>IFERROR(IF(RIGHT(VLOOKUP($A243,csapatok!$A:$NN,GB$320,FALSE),5)="Csere",VLOOKUP(LEFT(VLOOKUP($A243,csapatok!$A:$NN,GB$320,FALSE),LEN(VLOOKUP($A243,csapatok!$A:$NN,GB$320,FALSE))-6),'csapat-ranglista'!$A:$FP,GB$321,FALSE)/8,VLOOKUP(VLOOKUP($A243,csapatok!$A:$NN,GB$320,FALSE),'csapat-ranglista'!$A:$FP,GB$321,FALSE)/4),0)</f>
        <v>0</v>
      </c>
      <c r="GC243" s="223">
        <f>IFERROR(IF(RIGHT(VLOOKUP($A243,csapatok!$A:$NN,GC$320,FALSE),5)="Csere",VLOOKUP(LEFT(VLOOKUP($A243,csapatok!$A:$NN,GC$320,FALSE),LEN(VLOOKUP($A243,csapatok!$A:$NN,GC$320,FALSE))-6),'csapat-ranglista'!$A:$FP,GC$321,FALSE)/8,VLOOKUP(VLOOKUP($A243,csapatok!$A:$NN,GC$320,FALSE),'csapat-ranglista'!$A:$FP,GC$321,FALSE)/4),0)</f>
        <v>0</v>
      </c>
      <c r="GD243" s="247">
        <f>SUM(EQ243:GC243)</f>
        <v>0</v>
      </c>
    </row>
    <row r="244" spans="1:186">
      <c r="A244" s="32" t="s">
        <v>137</v>
      </c>
      <c r="B244" s="130"/>
      <c r="C244" s="131" t="str">
        <f>IF(B244=0,"",IF(B244&lt;$C$1,"felnőtt","ifi"))</f>
        <v/>
      </c>
      <c r="D244" s="32" t="s">
        <v>101</v>
      </c>
      <c r="E244" s="45">
        <v>37.5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f>IFERROR(IF(RIGHT(VLOOKUP($A244,csapatok!$A:$BL,X$320,FALSE),5)="Csere",VLOOKUP(LEFT(VLOOKUP($A244,csapatok!$A:$BL,X$320,FALSE),LEN(VLOOKUP($A244,csapatok!$A:$BL,X$320,FALSE))-6),'csapat-ranglista'!$A:$FP,X$321,FALSE)/8,VLOOKUP(VLOOKUP($A244,csapatok!$A:$BL,X$320,FALSE),'csapat-ranglista'!$A:$FP,X$321,FALSE)/4),0)</f>
        <v>0</v>
      </c>
      <c r="Y244" s="32">
        <f>IFERROR(IF(RIGHT(VLOOKUP($A244,csapatok!$A:$BL,Y$320,FALSE),5)="Csere",VLOOKUP(LEFT(VLOOKUP($A244,csapatok!$A:$BL,Y$320,FALSE),LEN(VLOOKUP($A244,csapatok!$A:$BL,Y$320,FALSE))-6),'csapat-ranglista'!$A:$FP,Y$321,FALSE)/8,VLOOKUP(VLOOKUP($A244,csapatok!$A:$BL,Y$320,FALSE),'csapat-ranglista'!$A:$FP,Y$321,FALSE)/4),0)</f>
        <v>0</v>
      </c>
      <c r="Z244" s="32">
        <f>IFERROR(IF(RIGHT(VLOOKUP($A244,csapatok!$A:$BL,Z$320,FALSE),5)="Csere",VLOOKUP(LEFT(VLOOKUP($A244,csapatok!$A:$BL,Z$320,FALSE),LEN(VLOOKUP($A244,csapatok!$A:$BL,Z$320,FALSE))-6),'csapat-ranglista'!$A:$FP,Z$321,FALSE)/8,VLOOKUP(VLOOKUP($A244,csapatok!$A:$BL,Z$320,FALSE),'csapat-ranglista'!$A:$FP,Z$321,FALSE)/4),0)</f>
        <v>0</v>
      </c>
      <c r="AA244" s="32">
        <f>IFERROR(IF(RIGHT(VLOOKUP($A244,csapatok!$A:$BL,AA$320,FALSE),5)="Csere",VLOOKUP(LEFT(VLOOKUP($A244,csapatok!$A:$BL,AA$320,FALSE),LEN(VLOOKUP($A244,csapatok!$A:$BL,AA$320,FALSE))-6),'csapat-ranglista'!$A:$FP,AA$321,FALSE)/8,VLOOKUP(VLOOKUP($A244,csapatok!$A:$BL,AA$320,FALSE),'csapat-ranglista'!$A:$FP,AA$321,FALSE)/4),0)</f>
        <v>0</v>
      </c>
      <c r="AB244" s="223">
        <f>IFERROR(IF(RIGHT(VLOOKUP($A244,csapatok!$A:$BL,AB$320,FALSE),5)="Csere",VLOOKUP(LEFT(VLOOKUP($A244,csapatok!$A:$BL,AB$320,FALSE),LEN(VLOOKUP($A244,csapatok!$A:$BL,AB$320,FALSE))-6),'csapat-ranglista'!$A:$FP,AB$321,FALSE)/8,VLOOKUP(VLOOKUP($A244,csapatok!$A:$BL,AB$320,FALSE),'csapat-ranglista'!$A:$FP,AB$321,FALSE)/4),0)</f>
        <v>0</v>
      </c>
      <c r="AC244" s="223">
        <f>IFERROR(IF(RIGHT(VLOOKUP($A244,csapatok!$A:$BL,AC$320,FALSE),5)="Csere",VLOOKUP(LEFT(VLOOKUP($A244,csapatok!$A:$BL,AC$320,FALSE),LEN(VLOOKUP($A244,csapatok!$A:$BL,AC$320,FALSE))-6),'csapat-ranglista'!$A:$FP,AC$321,FALSE)/8,VLOOKUP(VLOOKUP($A244,csapatok!$A:$BL,AC$320,FALSE),'csapat-ranglista'!$A:$FP,AC$321,FALSE)/4),0)</f>
        <v>0</v>
      </c>
      <c r="AD244" s="223">
        <f>IFERROR(IF(RIGHT(VLOOKUP($A244,csapatok!$A:$BL,AD$320,FALSE),5)="Csere",VLOOKUP(LEFT(VLOOKUP($A244,csapatok!$A:$BL,AD$320,FALSE),LEN(VLOOKUP($A244,csapatok!$A:$BL,AD$320,FALSE))-6),'csapat-ranglista'!$A:$FP,AD$321,FALSE)/8,VLOOKUP(VLOOKUP($A244,csapatok!$A:$BL,AD$320,FALSE),'csapat-ranglista'!$A:$FP,AD$321,FALSE)/4),0)</f>
        <v>0</v>
      </c>
      <c r="AE244" s="223">
        <f>IFERROR(IF(RIGHT(VLOOKUP($A244,csapatok!$A:$BL,AE$320,FALSE),5)="Csere",VLOOKUP(LEFT(VLOOKUP($A244,csapatok!$A:$BL,AE$320,FALSE),LEN(VLOOKUP($A244,csapatok!$A:$BL,AE$320,FALSE))-6),'csapat-ranglista'!$A:$FP,AE$321,FALSE)/8,VLOOKUP(VLOOKUP($A244,csapatok!$A:$BL,AE$320,FALSE),'csapat-ranglista'!$A:$FP,AE$321,FALSE)/4),0)</f>
        <v>0</v>
      </c>
      <c r="AF244" s="223">
        <f>IFERROR(IF(RIGHT(VLOOKUP($A244,csapatok!$A:$BL,AF$320,FALSE),5)="Csere",VLOOKUP(LEFT(VLOOKUP($A244,csapatok!$A:$BL,AF$320,FALSE),LEN(VLOOKUP($A244,csapatok!$A:$BL,AF$320,FALSE))-6),'csapat-ranglista'!$A:$FP,AF$321,FALSE)/8,VLOOKUP(VLOOKUP($A244,csapatok!$A:$BL,AF$320,FALSE),'csapat-ranglista'!$A:$FP,AF$321,FALSE)/4),0)</f>
        <v>0</v>
      </c>
      <c r="AG244" s="223">
        <f>IFERROR(IF(RIGHT(VLOOKUP($A244,csapatok!$A:$BL,AG$320,FALSE),5)="Csere",VLOOKUP(LEFT(VLOOKUP($A244,csapatok!$A:$BL,AG$320,FALSE),LEN(VLOOKUP($A244,csapatok!$A:$BL,AG$320,FALSE))-6),'csapat-ranglista'!$A:$FP,AG$321,FALSE)/8,VLOOKUP(VLOOKUP($A244,csapatok!$A:$BL,AG$320,FALSE),'csapat-ranglista'!$A:$FP,AG$321,FALSE)/4),0)</f>
        <v>0</v>
      </c>
      <c r="AH244" s="223">
        <f>IFERROR(IF(RIGHT(VLOOKUP($A244,csapatok!$A:$BL,AH$320,FALSE),5)="Csere",VLOOKUP(LEFT(VLOOKUP($A244,csapatok!$A:$BL,AH$320,FALSE),LEN(VLOOKUP($A244,csapatok!$A:$BL,AH$320,FALSE))-6),'csapat-ranglista'!$A:$FP,AH$321,FALSE)/8,VLOOKUP(VLOOKUP($A244,csapatok!$A:$BL,AH$320,FALSE),'csapat-ranglista'!$A:$FP,AH$321,FALSE)/4),0)</f>
        <v>0</v>
      </c>
      <c r="AI244" s="223">
        <f>IFERROR(IF(RIGHT(VLOOKUP($A244,csapatok!$A:$BL,AI$320,FALSE),5)="Csere",VLOOKUP(LEFT(VLOOKUP($A244,csapatok!$A:$BL,AI$320,FALSE),LEN(VLOOKUP($A244,csapatok!$A:$BL,AI$320,FALSE))-6),'csapat-ranglista'!$A:$FP,AI$321,FALSE)/8,VLOOKUP(VLOOKUP($A244,csapatok!$A:$BL,AI$320,FALSE),'csapat-ranglista'!$A:$FP,AI$321,FALSE)/4),0)</f>
        <v>0</v>
      </c>
      <c r="AJ244" s="223">
        <f>IFERROR(IF(RIGHT(VLOOKUP($A244,csapatok!$A:$BL,AJ$320,FALSE),5)="Csere",VLOOKUP(LEFT(VLOOKUP($A244,csapatok!$A:$BL,AJ$320,FALSE),LEN(VLOOKUP($A244,csapatok!$A:$BL,AJ$320,FALSE))-6),'csapat-ranglista'!$A:$FP,AJ$321,FALSE)/8,VLOOKUP(VLOOKUP($A244,csapatok!$A:$BL,AJ$320,FALSE),'csapat-ranglista'!$A:$FP,AJ$321,FALSE)/2),0)</f>
        <v>0</v>
      </c>
      <c r="AK244" s="223">
        <f>IFERROR(IF(RIGHT(VLOOKUP($A244,csapatok!$A:$CN,AK$320,FALSE),5)="Csere",VLOOKUP(LEFT(VLOOKUP($A244,csapatok!$A:$CN,AK$320,FALSE),LEN(VLOOKUP($A244,csapatok!$A:$CN,AK$320,FALSE))-6),'csapat-ranglista'!$A:$FP,AK$321,FALSE)/8,VLOOKUP(VLOOKUP($A244,csapatok!$A:$CN,AK$320,FALSE),'csapat-ranglista'!$A:$FP,AK$321,FALSE)/4),0)</f>
        <v>0</v>
      </c>
      <c r="AL244" s="223">
        <f>IFERROR(IF(RIGHT(VLOOKUP($A244,csapatok!$A:$CN,AL$320,FALSE),5)="Csere",VLOOKUP(LEFT(VLOOKUP($A244,csapatok!$A:$CN,AL$320,FALSE),LEN(VLOOKUP($A244,csapatok!$A:$CN,AL$320,FALSE))-6),'csapat-ranglista'!$A:$FP,AL$321,FALSE)/8,VLOOKUP(VLOOKUP($A244,csapatok!$A:$CN,AL$320,FALSE),'csapat-ranglista'!$A:$FP,AL$321,FALSE)/4),0)</f>
        <v>0</v>
      </c>
      <c r="AM244" s="223">
        <f>IFERROR(IF(RIGHT(VLOOKUP($A244,csapatok!$A:$CN,AM$320,FALSE),5)="Csere",VLOOKUP(LEFT(VLOOKUP($A244,csapatok!$A:$CN,AM$320,FALSE),LEN(VLOOKUP($A244,csapatok!$A:$CN,AM$320,FALSE))-6),'csapat-ranglista'!$A:$FP,AM$321,FALSE)/8,VLOOKUP(VLOOKUP($A244,csapatok!$A:$CN,AM$320,FALSE),'csapat-ranglista'!$A:$FP,AM$321,FALSE)/4),0)</f>
        <v>0</v>
      </c>
      <c r="AN244" s="223">
        <f>IFERROR(IF(RIGHT(VLOOKUP($A244,csapatok!$A:$CN,AN$320,FALSE),5)="Csere",VLOOKUP(LEFT(VLOOKUP($A244,csapatok!$A:$CN,AN$320,FALSE),LEN(VLOOKUP($A244,csapatok!$A:$CN,AN$320,FALSE))-6),'csapat-ranglista'!$A:$FP,AN$321,FALSE)/8,VLOOKUP(VLOOKUP($A244,csapatok!$A:$CN,AN$320,FALSE),'csapat-ranglista'!$A:$FP,AN$321,FALSE)/4),0)</f>
        <v>0</v>
      </c>
      <c r="AO244" s="223">
        <f>IFERROR(IF(RIGHT(VLOOKUP($A244,csapatok!$A:$CN,AO$320,FALSE),5)="Csere",VLOOKUP(LEFT(VLOOKUP($A244,csapatok!$A:$CN,AO$320,FALSE),LEN(VLOOKUP($A244,csapatok!$A:$CN,AO$320,FALSE))-6),'csapat-ranglista'!$A:$FP,AO$321,FALSE)/8,VLOOKUP(VLOOKUP($A244,csapatok!$A:$CN,AO$320,FALSE),'csapat-ranglista'!$A:$FP,AO$321,FALSE)/4),0)</f>
        <v>0</v>
      </c>
      <c r="AP244" s="223">
        <f>IFERROR(IF(RIGHT(VLOOKUP($A244,csapatok!$A:$CN,AP$320,FALSE),5)="Csere",VLOOKUP(LEFT(VLOOKUP($A244,csapatok!$A:$CN,AP$320,FALSE),LEN(VLOOKUP($A244,csapatok!$A:$CN,AP$320,FALSE))-6),'csapat-ranglista'!$A:$FP,AP$321,FALSE)/8,VLOOKUP(VLOOKUP($A244,csapatok!$A:$CN,AP$320,FALSE),'csapat-ranglista'!$A:$FP,AP$321,FALSE)/4),0)</f>
        <v>0</v>
      </c>
      <c r="AQ244" s="223">
        <f>IFERROR(IF(RIGHT(VLOOKUP($A244,csapatok!$A:$CN,AQ$320,FALSE),5)="Csere",VLOOKUP(LEFT(VLOOKUP($A244,csapatok!$A:$CN,AQ$320,FALSE),LEN(VLOOKUP($A244,csapatok!$A:$CN,AQ$320,FALSE))-6),'csapat-ranglista'!$A:$FP,AQ$321,FALSE)/8,VLOOKUP(VLOOKUP($A244,csapatok!$A:$CN,AQ$320,FALSE),'csapat-ranglista'!$A:$FP,AQ$321,FALSE)/4),0)</f>
        <v>0</v>
      </c>
      <c r="AR244" s="223">
        <f>IFERROR(IF(RIGHT(VLOOKUP($A244,csapatok!$A:$CN,AR$320,FALSE),5)="Csere",VLOOKUP(LEFT(VLOOKUP($A244,csapatok!$A:$CN,AR$320,FALSE),LEN(VLOOKUP($A244,csapatok!$A:$CN,AR$320,FALSE))-6),'csapat-ranglista'!$A:$FP,AR$321,FALSE)/8,VLOOKUP(VLOOKUP($A244,csapatok!$A:$CN,AR$320,FALSE),'csapat-ranglista'!$A:$FP,AR$321,FALSE)/4),0)</f>
        <v>0</v>
      </c>
      <c r="AS244" s="223">
        <f>IFERROR(IF(RIGHT(VLOOKUP($A244,csapatok!$A:$CN,AS$320,FALSE),5)="Csere",VLOOKUP(LEFT(VLOOKUP($A244,csapatok!$A:$CN,AS$320,FALSE),LEN(VLOOKUP($A244,csapatok!$A:$CN,AS$320,FALSE))-6),'csapat-ranglista'!$A:$FP,AS$321,FALSE)/8,VLOOKUP(VLOOKUP($A244,csapatok!$A:$CN,AS$320,FALSE),'csapat-ranglista'!$A:$FP,AS$321,FALSE)/4),0)</f>
        <v>0</v>
      </c>
      <c r="AT244" s="223">
        <f>IFERROR(IF(RIGHT(VLOOKUP($A244,csapatok!$A:$CN,AT$320,FALSE),5)="Csere",VLOOKUP(LEFT(VLOOKUP($A244,csapatok!$A:$CN,AT$320,FALSE),LEN(VLOOKUP($A244,csapatok!$A:$CN,AT$320,FALSE))-6),'csapat-ranglista'!$A:$FP,AT$321,FALSE)/8,VLOOKUP(VLOOKUP($A244,csapatok!$A:$CN,AT$320,FALSE),'csapat-ranglista'!$A:$FP,AT$321,FALSE)/4),0)</f>
        <v>0</v>
      </c>
      <c r="AU244" s="223">
        <f>IFERROR(IF(RIGHT(VLOOKUP($A244,csapatok!$A:$CN,AU$320,FALSE),5)="Csere",VLOOKUP(LEFT(VLOOKUP($A244,csapatok!$A:$CN,AU$320,FALSE),LEN(VLOOKUP($A244,csapatok!$A:$CN,AU$320,FALSE))-6),'csapat-ranglista'!$A:$FP,AU$321,FALSE)/8,VLOOKUP(VLOOKUP($A244,csapatok!$A:$CN,AU$320,FALSE),'csapat-ranglista'!$A:$FP,AU$321,FALSE)/4),0)</f>
        <v>0</v>
      </c>
      <c r="AV244" s="223">
        <f>IFERROR(IF(RIGHT(VLOOKUP($A244,csapatok!$A:$CN,AV$320,FALSE),5)="Csere",VLOOKUP(LEFT(VLOOKUP($A244,csapatok!$A:$CN,AV$320,FALSE),LEN(VLOOKUP($A244,csapatok!$A:$CN,AV$320,FALSE))-6),'csapat-ranglista'!$A:$FP,AV$321,FALSE)/8,VLOOKUP(VLOOKUP($A244,csapatok!$A:$CN,AV$320,FALSE),'csapat-ranglista'!$A:$FP,AV$321,FALSE)/4),0)</f>
        <v>0</v>
      </c>
      <c r="AW244" s="223">
        <f>IFERROR(IF(RIGHT(VLOOKUP($A244,csapatok!$A:$CN,AW$320,FALSE),5)="Csere",VLOOKUP(LEFT(VLOOKUP($A244,csapatok!$A:$CN,AW$320,FALSE),LEN(VLOOKUP($A244,csapatok!$A:$CN,AW$320,FALSE))-6),'csapat-ranglista'!$A:$FP,AW$321,FALSE)/8,VLOOKUP(VLOOKUP($A244,csapatok!$A:$CN,AW$320,FALSE),'csapat-ranglista'!$A:$FP,AW$321,FALSE)/4),0)</f>
        <v>0</v>
      </c>
      <c r="AX244" s="223">
        <f>IFERROR(IF(RIGHT(VLOOKUP($A244,csapatok!$A:$CN,AX$320,FALSE),5)="Csere",VLOOKUP(LEFT(VLOOKUP($A244,csapatok!$A:$CN,AX$320,FALSE),LEN(VLOOKUP($A244,csapatok!$A:$CN,AX$320,FALSE))-6),'csapat-ranglista'!$A:$FP,AX$321,FALSE)/8,VLOOKUP(VLOOKUP($A244,csapatok!$A:$CN,AX$320,FALSE),'csapat-ranglista'!$A:$FP,AX$321,FALSE)/4),0)</f>
        <v>0</v>
      </c>
      <c r="AY244" s="223">
        <f>IFERROR(IF(RIGHT(VLOOKUP($A244,csapatok!$A:$NN,AY$320,FALSE),5)="Csere",VLOOKUP(LEFT(VLOOKUP($A244,csapatok!$A:$NN,AY$320,FALSE),LEN(VLOOKUP($A244,csapatok!$A:$NN,AY$320,FALSE))-6),'csapat-ranglista'!$A:$FP,AY$321,FALSE)/8,VLOOKUP(VLOOKUP($A244,csapatok!$A:$NN,AY$320,FALSE),'csapat-ranglista'!$A:$FP,AY$321,FALSE)/4),0)</f>
        <v>0</v>
      </c>
      <c r="AZ244" s="223">
        <f>IFERROR(IF(RIGHT(VLOOKUP($A244,csapatok!$A:$NN,AZ$320,FALSE),5)="Csere",VLOOKUP(LEFT(VLOOKUP($A244,csapatok!$A:$NN,AZ$320,FALSE),LEN(VLOOKUP($A244,csapatok!$A:$NN,AZ$320,FALSE))-6),'csapat-ranglista'!$A:$FP,AZ$321,FALSE)/8,VLOOKUP(VLOOKUP($A244,csapatok!$A:$NN,AZ$320,FALSE),'csapat-ranglista'!$A:$FP,AZ$321,FALSE)/4),0)</f>
        <v>0</v>
      </c>
      <c r="BA244" s="223">
        <f>IFERROR(IF(RIGHT(VLOOKUP($A244,csapatok!$A:$NN,BA$320,FALSE),5)="Csere",VLOOKUP(LEFT(VLOOKUP($A244,csapatok!$A:$NN,BA$320,FALSE),LEN(VLOOKUP($A244,csapatok!$A:$NN,BA$320,FALSE))-6),'csapat-ranglista'!$A:$FP,BA$321,FALSE)/8,VLOOKUP(VLOOKUP($A244,csapatok!$A:$NN,BA$320,FALSE),'csapat-ranglista'!$A:$FP,BA$321,FALSE)/4),0)</f>
        <v>0</v>
      </c>
      <c r="BB244" s="223">
        <f>IFERROR(IF(RIGHT(VLOOKUP($A244,csapatok!$A:$NN,BB$320,FALSE),5)="Csere",VLOOKUP(LEFT(VLOOKUP($A244,csapatok!$A:$NN,BB$320,FALSE),LEN(VLOOKUP($A244,csapatok!$A:$NN,BB$320,FALSE))-6),'csapat-ranglista'!$A:$FP,BB$321,FALSE)/8,VLOOKUP(VLOOKUP($A244,csapatok!$A:$NN,BB$320,FALSE),'csapat-ranglista'!$A:$FP,BB$321,FALSE)/4),0)</f>
        <v>0</v>
      </c>
      <c r="BC244" s="224">
        <f>versenyek!$ES$11*IFERROR(VLOOKUP(VLOOKUP($A244,versenyek!ER:ET,3,FALSE),szabalyok!$A$16:$B$23,2,FALSE)/4,0)</f>
        <v>0</v>
      </c>
      <c r="BD244" s="224">
        <f>versenyek!$EV$11*IFERROR(VLOOKUP(VLOOKUP($A244,versenyek!EU:EW,3,FALSE),szabalyok!$A$16:$B$23,2,FALSE)/4,0)</f>
        <v>0</v>
      </c>
      <c r="BE244" s="223">
        <f>IFERROR(IF(RIGHT(VLOOKUP($A244,csapatok!$A:$NN,BE$320,FALSE),5)="Csere",VLOOKUP(LEFT(VLOOKUP($A244,csapatok!$A:$NN,BE$320,FALSE),LEN(VLOOKUP($A244,csapatok!$A:$NN,BE$320,FALSE))-6),'csapat-ranglista'!$A:$FP,BE$321,FALSE)/8,VLOOKUP(VLOOKUP($A244,csapatok!$A:$NN,BE$320,FALSE),'csapat-ranglista'!$A:$FP,BE$321,FALSE)/4),0)</f>
        <v>0</v>
      </c>
      <c r="BF244" s="223">
        <f>IFERROR(IF(RIGHT(VLOOKUP($A244,csapatok!$A:$NN,BF$320,FALSE),5)="Csere",VLOOKUP(LEFT(VLOOKUP($A244,csapatok!$A:$NN,BF$320,FALSE),LEN(VLOOKUP($A244,csapatok!$A:$NN,BF$320,FALSE))-6),'csapat-ranglista'!$A:$FP,BF$321,FALSE)/8,VLOOKUP(VLOOKUP($A244,csapatok!$A:$NN,BF$320,FALSE),'csapat-ranglista'!$A:$FP,BF$321,FALSE)/4),0)</f>
        <v>0</v>
      </c>
      <c r="BG244" s="223">
        <f>IFERROR(IF(RIGHT(VLOOKUP($A244,csapatok!$A:$NN,BG$320,FALSE),5)="Csere",VLOOKUP(LEFT(VLOOKUP($A244,csapatok!$A:$NN,BG$320,FALSE),LEN(VLOOKUP($A244,csapatok!$A:$NN,BG$320,FALSE))-6),'csapat-ranglista'!$A:$FP,BG$321,FALSE)/8,VLOOKUP(VLOOKUP($A244,csapatok!$A:$NN,BG$320,FALSE),'csapat-ranglista'!$A:$FP,BG$321,FALSE)/4),0)</f>
        <v>0</v>
      </c>
      <c r="BH244" s="223">
        <f>IFERROR(IF(RIGHT(VLOOKUP($A244,csapatok!$A:$NN,BH$320,FALSE),5)="Csere",VLOOKUP(LEFT(VLOOKUP($A244,csapatok!$A:$NN,BH$320,FALSE),LEN(VLOOKUP($A244,csapatok!$A:$NN,BH$320,FALSE))-6),'csapat-ranglista'!$A:$FP,BH$321,FALSE)/8,VLOOKUP(VLOOKUP($A244,csapatok!$A:$NN,BH$320,FALSE),'csapat-ranglista'!$A:$FP,BH$321,FALSE)/4),0)</f>
        <v>0</v>
      </c>
      <c r="BI244" s="223">
        <f>IFERROR(IF(RIGHT(VLOOKUP($A244,csapatok!$A:$NN,BI$320,FALSE),5)="Csere",VLOOKUP(LEFT(VLOOKUP($A244,csapatok!$A:$NN,BI$320,FALSE),LEN(VLOOKUP($A244,csapatok!$A:$NN,BI$320,FALSE))-6),'csapat-ranglista'!$A:$FP,BI$321,FALSE)/8,VLOOKUP(VLOOKUP($A244,csapatok!$A:$NN,BI$320,FALSE),'csapat-ranglista'!$A:$FP,BI$321,FALSE)/4),0)</f>
        <v>0</v>
      </c>
      <c r="BJ244" s="223">
        <f>IFERROR(IF(RIGHT(VLOOKUP($A244,csapatok!$A:$NN,BJ$320,FALSE),5)="Csere",VLOOKUP(LEFT(VLOOKUP($A244,csapatok!$A:$NN,BJ$320,FALSE),LEN(VLOOKUP($A244,csapatok!$A:$NN,BJ$320,FALSE))-6),'csapat-ranglista'!$A:$FP,BJ$321,FALSE)/8,VLOOKUP(VLOOKUP($A244,csapatok!$A:$NN,BJ$320,FALSE),'csapat-ranglista'!$A:$FP,BJ$321,FALSE)/4),0)</f>
        <v>0</v>
      </c>
      <c r="BK244" s="223">
        <f>IFERROR(IF(RIGHT(VLOOKUP($A244,csapatok!$A:$NN,BK$320,FALSE),5)="Csere",VLOOKUP(LEFT(VLOOKUP($A244,csapatok!$A:$NN,BK$320,FALSE),LEN(VLOOKUP($A244,csapatok!$A:$NN,BK$320,FALSE))-6),'csapat-ranglista'!$A:$FP,BK$321,FALSE)/8,VLOOKUP(VLOOKUP($A244,csapatok!$A:$NN,BK$320,FALSE),'csapat-ranglista'!$A:$FP,BK$321,FALSE)/4),0)</f>
        <v>0</v>
      </c>
      <c r="BL244" s="223">
        <f>IFERROR(IF(RIGHT(VLOOKUP($A244,csapatok!$A:$NN,BL$320,FALSE),5)="Csere",VLOOKUP(LEFT(VLOOKUP($A244,csapatok!$A:$NN,BL$320,FALSE),LEN(VLOOKUP($A244,csapatok!$A:$NN,BL$320,FALSE))-6),'csapat-ranglista'!$A:$FP,BL$321,FALSE)/8,VLOOKUP(VLOOKUP($A244,csapatok!$A:$NN,BL$320,FALSE),'csapat-ranglista'!$A:$FP,BL$321,FALSE)/4),0)</f>
        <v>0</v>
      </c>
      <c r="BM244" s="223">
        <f>IFERROR(IF(RIGHT(VLOOKUP($A244,csapatok!$A:$NN,BM$320,FALSE),5)="Csere",VLOOKUP(LEFT(VLOOKUP($A244,csapatok!$A:$NN,BM$320,FALSE),LEN(VLOOKUP($A244,csapatok!$A:$NN,BM$320,FALSE))-6),'csapat-ranglista'!$A:$FP,BM$321,FALSE)/8,VLOOKUP(VLOOKUP($A244,csapatok!$A:$NN,BM$320,FALSE),'csapat-ranglista'!$A:$FP,BM$321,FALSE)/4),0)</f>
        <v>0</v>
      </c>
      <c r="BN244" s="223">
        <f>IFERROR(IF(RIGHT(VLOOKUP($A244,csapatok!$A:$NN,BN$320,FALSE),5)="Csere",VLOOKUP(LEFT(VLOOKUP($A244,csapatok!$A:$NN,BN$320,FALSE),LEN(VLOOKUP($A244,csapatok!$A:$NN,BN$320,FALSE))-6),'csapat-ranglista'!$A:$FP,BN$321,FALSE)/8,VLOOKUP(VLOOKUP($A244,csapatok!$A:$NN,BN$320,FALSE),'csapat-ranglista'!$A:$FP,BN$321,FALSE)/4),0)</f>
        <v>0</v>
      </c>
      <c r="BO244" s="223">
        <f>IFERROR(IF(RIGHT(VLOOKUP($A244,csapatok!$A:$NN,BO$320,FALSE),5)="Csere",VLOOKUP(LEFT(VLOOKUP($A244,csapatok!$A:$NN,BO$320,FALSE),LEN(VLOOKUP($A244,csapatok!$A:$NN,BO$320,FALSE))-6),'csapat-ranglista'!$A:$FP,BO$321,FALSE)/8,VLOOKUP(VLOOKUP($A244,csapatok!$A:$NN,BO$320,FALSE),'csapat-ranglista'!$A:$FP,BO$321,FALSE)/4),0)</f>
        <v>0</v>
      </c>
      <c r="BP244" s="223">
        <f>IFERROR(IF(RIGHT(VLOOKUP($A244,csapatok!$A:$NN,BP$320,FALSE),5)="Csere",VLOOKUP(LEFT(VLOOKUP($A244,csapatok!$A:$NN,BP$320,FALSE),LEN(VLOOKUP($A244,csapatok!$A:$NN,BP$320,FALSE))-6),'csapat-ranglista'!$A:$FP,BP$321,FALSE)/8,VLOOKUP(VLOOKUP($A244,csapatok!$A:$NN,BP$320,FALSE),'csapat-ranglista'!$A:$FP,BP$321,FALSE)/4),0)</f>
        <v>0</v>
      </c>
      <c r="BQ244" s="223">
        <f>IFERROR(IF(RIGHT(VLOOKUP($A244,csapatok!$A:$NN,BQ$320,FALSE),5)="Csere",VLOOKUP(LEFT(VLOOKUP($A244,csapatok!$A:$NN,BQ$320,FALSE),LEN(VLOOKUP($A244,csapatok!$A:$NN,BQ$320,FALSE))-6),'csapat-ranglista'!$A:$FP,BQ$321,FALSE)/8,VLOOKUP(VLOOKUP($A244,csapatok!$A:$NN,BQ$320,FALSE),'csapat-ranglista'!$A:$FP,BQ$321,FALSE)/4),0)</f>
        <v>0</v>
      </c>
      <c r="BR244" s="223">
        <f>IFERROR(IF(RIGHT(VLOOKUP($A244,csapatok!$A:$NN,BR$320,FALSE),5)="Csere",VLOOKUP(LEFT(VLOOKUP($A244,csapatok!$A:$NN,BR$320,FALSE),LEN(VLOOKUP($A244,csapatok!$A:$NN,BR$320,FALSE))-6),'csapat-ranglista'!$A:$FP,BR$321,FALSE)/8,VLOOKUP(VLOOKUP($A244,csapatok!$A:$NN,BR$320,FALSE),'csapat-ranglista'!$A:$FP,BR$321,FALSE)/4),0)</f>
        <v>0</v>
      </c>
      <c r="BS244" s="223">
        <f>IFERROR(IF(RIGHT(VLOOKUP($A244,csapatok!$A:$NN,BS$320,FALSE),5)="Csere",VLOOKUP(LEFT(VLOOKUP($A244,csapatok!$A:$NN,BS$320,FALSE),LEN(VLOOKUP($A244,csapatok!$A:$NN,BS$320,FALSE))-6),'csapat-ranglista'!$A:$FP,BS$321,FALSE)/8,VLOOKUP(VLOOKUP($A244,csapatok!$A:$NN,BS$320,FALSE),'csapat-ranglista'!$A:$FP,BS$321,FALSE)/4),0)</f>
        <v>0</v>
      </c>
      <c r="BT244" s="223">
        <f>IFERROR(IF(RIGHT(VLOOKUP($A244,csapatok!$A:$NN,BT$320,FALSE),5)="Csere",VLOOKUP(LEFT(VLOOKUP($A244,csapatok!$A:$NN,BT$320,FALSE),LEN(VLOOKUP($A244,csapatok!$A:$NN,BT$320,FALSE))-6),'csapat-ranglista'!$A:$FP,BT$321,FALSE)/8,VLOOKUP(VLOOKUP($A244,csapatok!$A:$NN,BT$320,FALSE),'csapat-ranglista'!$A:$FP,BT$321,FALSE)/4),0)</f>
        <v>0</v>
      </c>
      <c r="BU244" s="223">
        <f>IFERROR(IF(RIGHT(VLOOKUP($A244,csapatok!$A:$NN,BU$320,FALSE),5)="Csere",VLOOKUP(LEFT(VLOOKUP($A244,csapatok!$A:$NN,BU$320,FALSE),LEN(VLOOKUP($A244,csapatok!$A:$NN,BU$320,FALSE))-6),'csapat-ranglista'!$A:$FP,BU$321,FALSE)/8,VLOOKUP(VLOOKUP($A244,csapatok!$A:$NN,BU$320,FALSE),'csapat-ranglista'!$A:$FP,BU$321,FALSE)/4),0)</f>
        <v>0</v>
      </c>
      <c r="BV244" s="223">
        <f>IFERROR(IF(RIGHT(VLOOKUP($A244,csapatok!$A:$NN,BV$320,FALSE),5)="Csere",VLOOKUP(LEFT(VLOOKUP($A244,csapatok!$A:$NN,BV$320,FALSE),LEN(VLOOKUP($A244,csapatok!$A:$NN,BV$320,FALSE))-6),'csapat-ranglista'!$A:$FP,BV$321,FALSE)/8,VLOOKUP(VLOOKUP($A244,csapatok!$A:$NN,BV$320,FALSE),'csapat-ranglista'!$A:$FP,BV$321,FALSE)/4),0)</f>
        <v>0</v>
      </c>
      <c r="BW244" s="223">
        <f>IFERROR(IF(RIGHT(VLOOKUP($A244,csapatok!$A:$NN,BW$320,FALSE),5)="Csere",VLOOKUP(LEFT(VLOOKUP($A244,csapatok!$A:$NN,BW$320,FALSE),LEN(VLOOKUP($A244,csapatok!$A:$NN,BW$320,FALSE))-6),'csapat-ranglista'!$A:$FP,BW$321,FALSE)/8,VLOOKUP(VLOOKUP($A244,csapatok!$A:$NN,BW$320,FALSE),'csapat-ranglista'!$A:$FP,BW$321,FALSE)/4),0)</f>
        <v>0</v>
      </c>
      <c r="BX244" s="223">
        <f>IFERROR(IF(RIGHT(VLOOKUP($A244,csapatok!$A:$NN,BX$320,FALSE),5)="Csere",VLOOKUP(LEFT(VLOOKUP($A244,csapatok!$A:$NN,BX$320,FALSE),LEN(VLOOKUP($A244,csapatok!$A:$NN,BX$320,FALSE))-6),'csapat-ranglista'!$A:$FP,BX$321,FALSE)/8,VLOOKUP(VLOOKUP($A244,csapatok!$A:$NN,BX$320,FALSE),'csapat-ranglista'!$A:$FP,BX$321,FALSE)/4),0)</f>
        <v>0</v>
      </c>
      <c r="BY244" s="223">
        <f>IFERROR(IF(RIGHT(VLOOKUP($A244,csapatok!$A:$NN,BY$320,FALSE),5)="Csere",VLOOKUP(LEFT(VLOOKUP($A244,csapatok!$A:$NN,BY$320,FALSE),LEN(VLOOKUP($A244,csapatok!$A:$NN,BY$320,FALSE))-6),'csapat-ranglista'!$A:$FP,BY$321,FALSE)/8,VLOOKUP(VLOOKUP($A244,csapatok!$A:$NN,BY$320,FALSE),'csapat-ranglista'!$A:$FP,BY$321,FALSE)/4),0)</f>
        <v>0</v>
      </c>
      <c r="BZ244" s="223">
        <f>IFERROR(IF(RIGHT(VLOOKUP($A244,csapatok!$A:$NN,BZ$320,FALSE),5)="Csere",VLOOKUP(LEFT(VLOOKUP($A244,csapatok!$A:$NN,BZ$320,FALSE),LEN(VLOOKUP($A244,csapatok!$A:$NN,BZ$320,FALSE))-6),'csapat-ranglista'!$A:$FP,BZ$321,FALSE)/8,VLOOKUP(VLOOKUP($A244,csapatok!$A:$NN,BZ$320,FALSE),'csapat-ranglista'!$A:$FP,BZ$321,FALSE)/4),0)</f>
        <v>0</v>
      </c>
      <c r="CA244" s="223">
        <f>IFERROR(IF(RIGHT(VLOOKUP($A244,csapatok!$A:$NN,CA$320,FALSE),5)="Csere",VLOOKUP(LEFT(VLOOKUP($A244,csapatok!$A:$NN,CA$320,FALSE),LEN(VLOOKUP($A244,csapatok!$A:$NN,CA$320,FALSE))-6),'csapat-ranglista'!$A:$FP,CA$321,FALSE)/8,VLOOKUP(VLOOKUP($A244,csapatok!$A:$NN,CA$320,FALSE),'csapat-ranglista'!$A:$FP,CA$321,FALSE)/4),0)</f>
        <v>0</v>
      </c>
      <c r="CB244" s="223">
        <f>IFERROR(IF(RIGHT(VLOOKUP($A244,csapatok!$A:$NN,CB$320,FALSE),5)="Csere",VLOOKUP(LEFT(VLOOKUP($A244,csapatok!$A:$NN,CB$320,FALSE),LEN(VLOOKUP($A244,csapatok!$A:$NN,CB$320,FALSE))-6),'csapat-ranglista'!$A:$FP,CB$321,FALSE)/8,VLOOKUP(VLOOKUP($A244,csapatok!$A:$NN,CB$320,FALSE),'csapat-ranglista'!$A:$FP,CB$321,FALSE)/4),0)</f>
        <v>0</v>
      </c>
      <c r="CC244" s="223">
        <f>IFERROR(IF(RIGHT(VLOOKUP($A244,csapatok!$A:$NN,CC$320,FALSE),5)="Csere",VLOOKUP(LEFT(VLOOKUP($A244,csapatok!$A:$NN,CC$320,FALSE),LEN(VLOOKUP($A244,csapatok!$A:$NN,CC$320,FALSE))-6),'csapat-ranglista'!$A:$FP,CC$321,FALSE)/8,VLOOKUP(VLOOKUP($A244,csapatok!$A:$NN,CC$320,FALSE),'csapat-ranglista'!$A:$FP,CC$321,FALSE)/4),0)</f>
        <v>0</v>
      </c>
      <c r="CD244" s="223">
        <f>IFERROR(IF(RIGHT(VLOOKUP($A244,csapatok!$A:$NN,CD$320,FALSE),5)="Csere",VLOOKUP(LEFT(VLOOKUP($A244,csapatok!$A:$NN,CD$320,FALSE),LEN(VLOOKUP($A244,csapatok!$A:$NN,CD$320,FALSE))-6),'csapat-ranglista'!$A:$FP,CD$321,FALSE)/8,VLOOKUP(VLOOKUP($A244,csapatok!$A:$NN,CD$320,FALSE),'csapat-ranglista'!$A:$FP,CD$321,FALSE)/4),0)</f>
        <v>0</v>
      </c>
      <c r="CE244" s="223">
        <f>IFERROR(IF(RIGHT(VLOOKUP($A244,csapatok!$A:$NN,CE$320,FALSE),5)="Csere",VLOOKUP(LEFT(VLOOKUP($A244,csapatok!$A:$NN,CE$320,FALSE),LEN(VLOOKUP($A244,csapatok!$A:$NN,CE$320,FALSE))-6),'csapat-ranglista'!$A:$FP,CE$321,FALSE)/8,VLOOKUP(VLOOKUP($A244,csapatok!$A:$NN,CE$320,FALSE),'csapat-ranglista'!$A:$FP,CE$321,FALSE)/4),0)</f>
        <v>0</v>
      </c>
      <c r="CF244" s="223">
        <f>IFERROR(IF(RIGHT(VLOOKUP($A244,csapatok!$A:$NN,CF$320,FALSE),5)="Csere",VLOOKUP(LEFT(VLOOKUP($A244,csapatok!$A:$NN,CF$320,FALSE),LEN(VLOOKUP($A244,csapatok!$A:$NN,CF$320,FALSE))-6),'csapat-ranglista'!$A:$FP,CF$321,FALSE)/8,VLOOKUP(VLOOKUP($A244,csapatok!$A:$NN,CF$320,FALSE),'csapat-ranglista'!$A:$FP,CF$321,FALSE)/4),0)</f>
        <v>0</v>
      </c>
      <c r="CG244" s="223">
        <f>IFERROR(IF(RIGHT(VLOOKUP($A244,csapatok!$A:$NN,CG$320,FALSE),5)="Csere",VLOOKUP(LEFT(VLOOKUP($A244,csapatok!$A:$NN,CG$320,FALSE),LEN(VLOOKUP($A244,csapatok!$A:$NN,CG$320,FALSE))-6),'csapat-ranglista'!$A:$FP,CG$321,FALSE)/8,VLOOKUP(VLOOKUP($A244,csapatok!$A:$NN,CG$320,FALSE),'csapat-ranglista'!$A:$FP,CG$321,FALSE)/4),0)</f>
        <v>0</v>
      </c>
      <c r="CH244" s="223">
        <f>IFERROR(IF(RIGHT(VLOOKUP($A244,csapatok!$A:$NN,CH$320,FALSE),5)="Csere",VLOOKUP(LEFT(VLOOKUP($A244,csapatok!$A:$NN,CH$320,FALSE),LEN(VLOOKUP($A244,csapatok!$A:$NN,CH$320,FALSE))-6),'csapat-ranglista'!$A:$FP,CH$321,FALSE)/8,VLOOKUP(VLOOKUP($A244,csapatok!$A:$NN,CH$320,FALSE),'csapat-ranglista'!$A:$FP,CH$321,FALSE)/4),0)</f>
        <v>0</v>
      </c>
      <c r="CI244" s="223">
        <f>IFERROR(IF(RIGHT(VLOOKUP($A244,csapatok!$A:$NN,CI$320,FALSE),5)="Csere",VLOOKUP(LEFT(VLOOKUP($A244,csapatok!$A:$NN,CI$320,FALSE),LEN(VLOOKUP($A244,csapatok!$A:$NN,CI$320,FALSE))-6),'csapat-ranglista'!$A:$FP,CI$321,FALSE)/8,VLOOKUP(VLOOKUP($A244,csapatok!$A:$NN,CI$320,FALSE),'csapat-ranglista'!$A:$FP,CI$321,FALSE)/4),0)</f>
        <v>0</v>
      </c>
      <c r="CJ244" s="224">
        <f>versenyek!$IQ$11*IFERROR(VLOOKUP(VLOOKUP($A244,versenyek!IP:IR,3,FALSE),szabalyok!$A$16:$B$23,2,FALSE)/4,0)</f>
        <v>0</v>
      </c>
      <c r="CK244" s="224">
        <f>versenyek!$IT$11*IFERROR(VLOOKUP(VLOOKUP($A244,versenyek!IS:IU,3,FALSE),szabalyok!$A$16:$B$23,2,FALSE)/4,0)</f>
        <v>0</v>
      </c>
      <c r="CL244" s="223">
        <f>IFERROR(IF(RIGHT(VLOOKUP($A244,csapatok!$A:$NN,CL$320,FALSE),5)="Csere",VLOOKUP(LEFT(VLOOKUP($A244,csapatok!$A:$NN,CL$320,FALSE),LEN(VLOOKUP($A244,csapatok!$A:$NN,CL$320,FALSE))-6),'csapat-ranglista'!$A:$FP,CL$321,FALSE)/8,VLOOKUP(VLOOKUP($A244,csapatok!$A:$NN,CL$320,FALSE),'csapat-ranglista'!$A:$FP,CL$321,FALSE)/4),0)</f>
        <v>0</v>
      </c>
      <c r="CM244" s="223">
        <f>IFERROR(IF(RIGHT(VLOOKUP($A244,csapatok!$A:$NN,CM$320,FALSE),5)="Csere",VLOOKUP(LEFT(VLOOKUP($A244,csapatok!$A:$NN,CM$320,FALSE),LEN(VLOOKUP($A244,csapatok!$A:$NN,CM$320,FALSE))-6),'csapat-ranglista'!$A:$FP,CM$321,FALSE)/8,VLOOKUP(VLOOKUP($A244,csapatok!$A:$NN,CM$320,FALSE),'csapat-ranglista'!$A:$FP,CM$321,FALSE)/4),0)</f>
        <v>0</v>
      </c>
      <c r="CN244" s="223">
        <f>IFERROR(IF(RIGHT(VLOOKUP($A244,csapatok!$A:$NN,CN$320,FALSE),5)="Csere",VLOOKUP(LEFT(VLOOKUP($A244,csapatok!$A:$NN,CN$320,FALSE),LEN(VLOOKUP($A244,csapatok!$A:$NN,CN$320,FALSE))-6),'csapat-ranglista'!$A:$FP,CN$321,FALSE)/8,VLOOKUP(VLOOKUP($A244,csapatok!$A:$NN,CN$320,FALSE),'csapat-ranglista'!$A:$FP,CN$321,FALSE)/4),0)</f>
        <v>0</v>
      </c>
      <c r="CO244" s="223">
        <f>IFERROR(IF(RIGHT(VLOOKUP($A244,csapatok!$A:$NN,CO$320,FALSE),5)="Csere",VLOOKUP(LEFT(VLOOKUP($A244,csapatok!$A:$NN,CO$320,FALSE),LEN(VLOOKUP($A244,csapatok!$A:$NN,CO$320,FALSE))-6),'csapat-ranglista'!$A:$FP,CO$321,FALSE)/8,VLOOKUP(VLOOKUP($A244,csapatok!$A:$NN,CO$320,FALSE),'csapat-ranglista'!$A:$FP,CO$321,FALSE)/4),0)</f>
        <v>0</v>
      </c>
      <c r="CP244" s="223">
        <f>IFERROR(IF(RIGHT(VLOOKUP($A244,csapatok!$A:$NN,CP$320,FALSE),5)="Csere",VLOOKUP(LEFT(VLOOKUP($A244,csapatok!$A:$NN,CP$320,FALSE),LEN(VLOOKUP($A244,csapatok!$A:$NN,CP$320,FALSE))-6),'csapat-ranglista'!$A:$FP,CP$321,FALSE)/8,VLOOKUP(VLOOKUP($A244,csapatok!$A:$NN,CP$320,FALSE),'csapat-ranglista'!$A:$FP,CP$321,FALSE)/4),0)</f>
        <v>0</v>
      </c>
      <c r="CQ244" s="223">
        <f>IFERROR(IF(RIGHT(VLOOKUP($A244,csapatok!$A:$NN,CQ$320,FALSE),5)="Csere",VLOOKUP(LEFT(VLOOKUP($A244,csapatok!$A:$NN,CQ$320,FALSE),LEN(VLOOKUP($A244,csapatok!$A:$NN,CQ$320,FALSE))-6),'csapat-ranglista'!$A:$FP,CQ$321,FALSE)/8,VLOOKUP(VLOOKUP($A244,csapatok!$A:$NN,CQ$320,FALSE),'csapat-ranglista'!$A:$FP,CQ$321,FALSE)/4),0)</f>
        <v>0</v>
      </c>
      <c r="CR244" s="223">
        <f>IFERROR(IF(RIGHT(VLOOKUP($A244,csapatok!$A:$NN,CR$320,FALSE),5)="Csere",VLOOKUP(LEFT(VLOOKUP($A244,csapatok!$A:$NN,CR$320,FALSE),LEN(VLOOKUP($A244,csapatok!$A:$NN,CR$320,FALSE))-6),'csapat-ranglista'!$A:$FP,CR$321,FALSE)/8,VLOOKUP(VLOOKUP($A244,csapatok!$A:$NN,CR$320,FALSE),'csapat-ranglista'!$A:$FP,CR$321,FALSE)/4),0)</f>
        <v>0</v>
      </c>
      <c r="CS244" s="223">
        <f>IFERROR(IF(RIGHT(VLOOKUP($A244,csapatok!$A:$NN,CS$320,FALSE),5)="Csere",VLOOKUP(LEFT(VLOOKUP($A244,csapatok!$A:$NN,CS$320,FALSE),LEN(VLOOKUP($A244,csapatok!$A:$NN,CS$320,FALSE))-6),'csapat-ranglista'!$A:$FP,CS$321,FALSE)/8,VLOOKUP(VLOOKUP($A244,csapatok!$A:$NN,CS$320,FALSE),'csapat-ranglista'!$A:$FP,CS$321,FALSE)/4),0)</f>
        <v>0</v>
      </c>
      <c r="CT244" s="223">
        <f>IFERROR(IF(RIGHT(VLOOKUP($A244,csapatok!$A:$NN,CT$320,FALSE),5)="Csere",VLOOKUP(LEFT(VLOOKUP($A244,csapatok!$A:$NN,CT$320,FALSE),LEN(VLOOKUP($A244,csapatok!$A:$NN,CT$320,FALSE))-6),'csapat-ranglista'!$A:$FP,CT$321,FALSE)/8,VLOOKUP(VLOOKUP($A244,csapatok!$A:$NN,CT$320,FALSE),'csapat-ranglista'!$A:$FP,CT$321,FALSE)/4),0)</f>
        <v>0</v>
      </c>
      <c r="CU244" s="223">
        <f>IFERROR(IF(RIGHT(VLOOKUP($A244,csapatok!$A:$NN,CU$320,FALSE),5)="Csere",VLOOKUP(LEFT(VLOOKUP($A244,csapatok!$A:$NN,CU$320,FALSE),LEN(VLOOKUP($A244,csapatok!$A:$NN,CU$320,FALSE))-6),'csapat-ranglista'!$A:$FP,CU$321,FALSE)/8,VLOOKUP(VLOOKUP($A244,csapatok!$A:$NN,CU$320,FALSE),'csapat-ranglista'!$A:$FP,CU$321,FALSE)/4),0)</f>
        <v>0</v>
      </c>
      <c r="CV244" s="223">
        <f>IFERROR(IF(RIGHT(VLOOKUP($A244,csapatok!$A:$NN,CV$320,FALSE),5)="Csere",VLOOKUP(LEFT(VLOOKUP($A244,csapatok!$A:$NN,CV$320,FALSE),LEN(VLOOKUP($A244,csapatok!$A:$NN,CV$320,FALSE))-6),'csapat-ranglista'!$A:$FP,CV$321,FALSE)/8,VLOOKUP(VLOOKUP($A244,csapatok!$A:$NN,CV$320,FALSE),'csapat-ranglista'!$A:$FP,CV$321,FALSE)/4),0)</f>
        <v>0</v>
      </c>
      <c r="CW244" s="223">
        <f>IFERROR(IF(RIGHT(VLOOKUP($A244,csapatok!$A:$NN,CW$320,FALSE),5)="Csere",VLOOKUP(LEFT(VLOOKUP($A244,csapatok!$A:$NN,CW$320,FALSE),LEN(VLOOKUP($A244,csapatok!$A:$NN,CW$320,FALSE))-6),'csapat-ranglista'!$A:$FP,CW$321,FALSE)/8,VLOOKUP(VLOOKUP($A244,csapatok!$A:$NN,CW$320,FALSE),'csapat-ranglista'!$A:$FP,CW$321,FALSE)/4),0)</f>
        <v>0</v>
      </c>
      <c r="CX244" s="223">
        <f>IFERROR(IF(RIGHT(VLOOKUP($A244,csapatok!$A:$NN,CX$320,FALSE),5)="Csere",VLOOKUP(LEFT(VLOOKUP($A244,csapatok!$A:$NN,CX$320,FALSE),LEN(VLOOKUP($A244,csapatok!$A:$NN,CX$320,FALSE))-6),'csapat-ranglista'!$A:$FP,CX$321,FALSE)/8,VLOOKUP(VLOOKUP($A244,csapatok!$A:$NN,CX$320,FALSE),'csapat-ranglista'!$A:$FP,CX$321,FALSE)/4),0)</f>
        <v>0</v>
      </c>
      <c r="CY244" s="223">
        <f>IFERROR(IF(RIGHT(VLOOKUP($A244,csapatok!$A:$NN,CY$320,FALSE),5)="Csere",VLOOKUP(LEFT(VLOOKUP($A244,csapatok!$A:$NN,CY$320,FALSE),LEN(VLOOKUP($A244,csapatok!$A:$NN,CY$320,FALSE))-6),'csapat-ranglista'!$A:$FP,CY$321,FALSE)/8,VLOOKUP(VLOOKUP($A244,csapatok!$A:$NN,CY$320,FALSE),'csapat-ranglista'!$A:$FP,CY$321,FALSE)/4),0)</f>
        <v>0</v>
      </c>
      <c r="CZ244" s="223">
        <f>IFERROR(IF(RIGHT(VLOOKUP($A244,csapatok!$A:$NN,CZ$320,FALSE),5)="Csere",VLOOKUP(LEFT(VLOOKUP($A244,csapatok!$A:$NN,CZ$320,FALSE),LEN(VLOOKUP($A244,csapatok!$A:$NN,CZ$320,FALSE))-6),'csapat-ranglista'!$A:$FP,CZ$321,FALSE)/8,VLOOKUP(VLOOKUP($A244,csapatok!$A:$NN,CZ$320,FALSE),'csapat-ranglista'!$A:$FP,CZ$321,FALSE)/4),0)</f>
        <v>0</v>
      </c>
      <c r="DA244" s="223">
        <f>IFERROR(IF(RIGHT(VLOOKUP($A244,csapatok!$A:$NN,DA$320,FALSE),5)="Csere",VLOOKUP(LEFT(VLOOKUP($A244,csapatok!$A:$NN,DA$320,FALSE),LEN(VLOOKUP($A244,csapatok!$A:$NN,DA$320,FALSE))-6),'csapat-ranglista'!$A:$FP,DA$321,FALSE)/8,VLOOKUP(VLOOKUP($A244,csapatok!$A:$NN,DA$320,FALSE),'csapat-ranglista'!$A:$FP,DA$321,FALSE)/4),0)</f>
        <v>0</v>
      </c>
      <c r="DB244" s="223">
        <f>IFERROR(IF(RIGHT(VLOOKUP($A244,csapatok!$A:$NN,DB$320,FALSE),5)="Csere",VLOOKUP(LEFT(VLOOKUP($A244,csapatok!$A:$NN,DB$320,FALSE),LEN(VLOOKUP($A244,csapatok!$A:$NN,DB$320,FALSE))-6),'csapat-ranglista'!$A:$FP,DB$321,FALSE)/8,VLOOKUP(VLOOKUP($A244,csapatok!$A:$NN,DB$320,FALSE),'csapat-ranglista'!$A:$FP,DB$321,FALSE)/4),0)</f>
        <v>0</v>
      </c>
      <c r="DC244" s="223">
        <f>IFERROR(IF(RIGHT(VLOOKUP($A244,csapatok!$A:$NN,DC$320,FALSE),5)="Csere",VLOOKUP(LEFT(VLOOKUP($A244,csapatok!$A:$NN,DC$320,FALSE),LEN(VLOOKUP($A244,csapatok!$A:$NN,DC$320,FALSE))-6),'csapat-ranglista'!$A:$FP,DC$321,FALSE)/8,VLOOKUP(VLOOKUP($A244,csapatok!$A:$NN,DC$320,FALSE),'csapat-ranglista'!$A:$FP,DC$321,FALSE)/4),0)</f>
        <v>0</v>
      </c>
      <c r="DD244" s="223">
        <f>IFERROR(IF(RIGHT(VLOOKUP($A244,csapatok!$A:$NN,DD$320,FALSE),5)="Csere",VLOOKUP(LEFT(VLOOKUP($A244,csapatok!$A:$NN,DD$320,FALSE),LEN(VLOOKUP($A244,csapatok!$A:$NN,DD$320,FALSE))-6),'csapat-ranglista'!$A:$FP,DD$321,FALSE)/8,VLOOKUP(VLOOKUP($A244,csapatok!$A:$NN,DD$320,FALSE),'csapat-ranglista'!$A:$FP,DD$321,FALSE)/4),0)</f>
        <v>0</v>
      </c>
      <c r="DE244" s="223">
        <f>IFERROR(IF(RIGHT(VLOOKUP($A244,csapatok!$A:$NN,DE$320,FALSE),5)="Csere",VLOOKUP(LEFT(VLOOKUP($A244,csapatok!$A:$NN,DE$320,FALSE),LEN(VLOOKUP($A244,csapatok!$A:$NN,DE$320,FALSE))-6),'csapat-ranglista'!$A:$FP,DE$321,FALSE)/8,VLOOKUP(VLOOKUP($A244,csapatok!$A:$NN,DE$320,FALSE),'csapat-ranglista'!$A:$FP,DE$321,FALSE)/4),0)</f>
        <v>0</v>
      </c>
      <c r="DF244" s="223">
        <f>IFERROR(IF(RIGHT(VLOOKUP($A244,csapatok!$A:$NN,DF$320,FALSE),5)="Csere",VLOOKUP(LEFT(VLOOKUP($A244,csapatok!$A:$NN,DF$320,FALSE),LEN(VLOOKUP($A244,csapatok!$A:$NN,DF$320,FALSE))-6),'csapat-ranglista'!$A:$FP,DF$321,FALSE)/8,VLOOKUP(VLOOKUP($A244,csapatok!$A:$NN,DF$320,FALSE),'csapat-ranglista'!$A:$FP,DF$321,FALSE)/4),0)</f>
        <v>0</v>
      </c>
      <c r="DG244" s="223">
        <f>IFERROR(IF(RIGHT(VLOOKUP($A244,csapatok!$A:$NN,DG$320,FALSE),5)="Csere",VLOOKUP(LEFT(VLOOKUP($A244,csapatok!$A:$NN,DG$320,FALSE),LEN(VLOOKUP($A244,csapatok!$A:$NN,DG$320,FALSE))-6),'csapat-ranglista'!$A:$FP,DG$321,FALSE)/8,VLOOKUP(VLOOKUP($A244,csapatok!$A:$NN,DG$320,FALSE),'csapat-ranglista'!$A:$FP,DG$321,FALSE)/4),0)</f>
        <v>0</v>
      </c>
      <c r="DH244" s="223">
        <f>IFERROR(IF(RIGHT(VLOOKUP($A244,csapatok!$A:$NN,DH$320,FALSE),5)="Csere",VLOOKUP(LEFT(VLOOKUP($A244,csapatok!$A:$NN,DH$320,FALSE),LEN(VLOOKUP($A244,csapatok!$A:$NN,DH$320,FALSE))-6),'csapat-ranglista'!$A:$FP,DH$321,FALSE)/8,VLOOKUP(VLOOKUP($A244,csapatok!$A:$NN,DH$320,FALSE),'csapat-ranglista'!$A:$FP,DH$321,FALSE)/4),0)</f>
        <v>0</v>
      </c>
      <c r="DI244" s="223">
        <f>IFERROR(IF(RIGHT(VLOOKUP($A244,csapatok!$A:$NN,DI$320,FALSE),5)="Csere",VLOOKUP(LEFT(VLOOKUP($A244,csapatok!$A:$NN,DI$320,FALSE),LEN(VLOOKUP($A244,csapatok!$A:$NN,DI$320,FALSE))-6),'csapat-ranglista'!$A:$FP,DI$321,FALSE)/8,VLOOKUP(VLOOKUP($A244,csapatok!$A:$NN,DI$320,FALSE),'csapat-ranglista'!$A:$FP,DI$321,FALSE)/4),0)</f>
        <v>0</v>
      </c>
      <c r="DJ244" s="223">
        <f>IFERROR(IF(RIGHT(VLOOKUP($A244,csapatok!$A:$NN,DJ$320,FALSE),5)="Csere",VLOOKUP(LEFT(VLOOKUP($A244,csapatok!$A:$NN,DJ$320,FALSE),LEN(VLOOKUP($A244,csapatok!$A:$NN,DJ$320,FALSE))-6),'csapat-ranglista'!$A:$FP,DJ$321,FALSE)/8,VLOOKUP(VLOOKUP($A244,csapatok!$A:$NN,DJ$320,FALSE),'csapat-ranglista'!$A:$FP,DJ$321,FALSE)/4),0)</f>
        <v>0</v>
      </c>
      <c r="DK244" s="223">
        <f>IFERROR(IF(RIGHT(VLOOKUP($A244,csapatok!$A:$NN,DK$320,FALSE),5)="Csere",VLOOKUP(LEFT(VLOOKUP($A244,csapatok!$A:$NN,DK$320,FALSE),LEN(VLOOKUP($A244,csapatok!$A:$NN,DK$320,FALSE))-6),'csapat-ranglista'!$A:$FP,DK$321,FALSE)/8,VLOOKUP(VLOOKUP($A244,csapatok!$A:$NN,DK$320,FALSE),'csapat-ranglista'!$A:$FP,DK$321,FALSE)/4),0)</f>
        <v>0</v>
      </c>
      <c r="DL244" s="223">
        <f>IFERROR(IF(RIGHT(VLOOKUP($A244,csapatok!$A:$NN,DL$320,FALSE),5)="Csere",VLOOKUP(LEFT(VLOOKUP($A244,csapatok!$A:$NN,DL$320,FALSE),LEN(VLOOKUP($A244,csapatok!$A:$NN,DL$320,FALSE))-6),'csapat-ranglista'!$A:$FP,DL$321,FALSE)/8,VLOOKUP(VLOOKUP($A244,csapatok!$A:$NN,DL$320,FALSE),'csapat-ranglista'!$A:$FP,DL$321,FALSE)/4),0)</f>
        <v>0</v>
      </c>
      <c r="DM244" s="223">
        <f>IFERROR(IF(RIGHT(VLOOKUP($A244,csapatok!$A:$NN,DM$320,FALSE),5)="Csere",VLOOKUP(LEFT(VLOOKUP($A244,csapatok!$A:$NN,DM$320,FALSE),LEN(VLOOKUP($A244,csapatok!$A:$NN,DM$320,FALSE))-6),'csapat-ranglista'!$A:$FP,DM$321,FALSE)/8,VLOOKUP(VLOOKUP($A244,csapatok!$A:$NN,DM$320,FALSE),'csapat-ranglista'!$A:$FP,DM$321,FALSE)/4),0)</f>
        <v>0</v>
      </c>
      <c r="DN244" s="223">
        <f>IFERROR(IF(RIGHT(VLOOKUP($A244,csapatok!$A:$NN,DN$320,FALSE),5)="Csere",VLOOKUP(LEFT(VLOOKUP($A244,csapatok!$A:$NN,DN$320,FALSE),LEN(VLOOKUP($A244,csapatok!$A:$NN,DN$320,FALSE))-6),'csapat-ranglista'!$A:$FP,DN$321,FALSE)/8,VLOOKUP(VLOOKUP($A244,csapatok!$A:$NN,DN$320,FALSE),'csapat-ranglista'!$A:$FP,DN$321,FALSE)/4),0)</f>
        <v>0</v>
      </c>
      <c r="DO244" s="224">
        <f>versenyek!$MF$11*IFERROR(VLOOKUP(VLOOKUP($A244,versenyek!ME:MG,3,FALSE),szabalyok!$A$16:$B$23,2,FALSE)/4,0)</f>
        <v>0</v>
      </c>
      <c r="DP244" s="224">
        <f>versenyek!$MI$11*IFERROR(VLOOKUP(VLOOKUP($A244,versenyek!MH:MJ,3,FALSE),szabalyok!$A$16:$B$23,2,FALSE)/4,0)</f>
        <v>0</v>
      </c>
      <c r="DQ244" s="223">
        <f>IFERROR(IF(RIGHT(VLOOKUP($A244,csapatok!$A:$NN,DQ$320,FALSE),5)="Csere",VLOOKUP(LEFT(VLOOKUP($A244,csapatok!$A:$NN,DQ$320,FALSE),LEN(VLOOKUP($A244,csapatok!$A:$NN,DQ$320,FALSE))-6),'csapat-ranglista'!$A:$FP,DQ$321,FALSE)/8,VLOOKUP(VLOOKUP($A244,csapatok!$A:$NN,DQ$320,FALSE),'csapat-ranglista'!$A:$FP,DQ$321,FALSE)/4),0)</f>
        <v>0</v>
      </c>
      <c r="DR244" s="223">
        <f>IFERROR(IF(RIGHT(VLOOKUP($A244,csapatok!$A:$NN,DR$320,FALSE),5)="Csere",VLOOKUP(LEFT(VLOOKUP($A244,csapatok!$A:$NN,DR$320,FALSE),LEN(VLOOKUP($A244,csapatok!$A:$NN,DR$320,FALSE))-6),'csapat-ranglista'!$A:$FP,DR$321,FALSE)/8,VLOOKUP(VLOOKUP($A244,csapatok!$A:$NN,DR$320,FALSE),'csapat-ranglista'!$A:$FP,DR$321,FALSE)/4),0)</f>
        <v>0</v>
      </c>
      <c r="DS244" s="223">
        <f>IFERROR(IF(RIGHT(VLOOKUP($A244,csapatok!$A:$NN,DS$320,FALSE),5)="Csere",VLOOKUP(LEFT(VLOOKUP($A244,csapatok!$A:$NN,DS$320,FALSE),LEN(VLOOKUP($A244,csapatok!$A:$NN,DS$320,FALSE))-6),'csapat-ranglista'!$A:$FP,DS$321,FALSE)/8,VLOOKUP(VLOOKUP($A244,csapatok!$A:$NN,DS$320,FALSE),'csapat-ranglista'!$A:$FP,DS$321,FALSE)/4),0)</f>
        <v>0</v>
      </c>
      <c r="DT244" s="223">
        <f>IFERROR(IF(RIGHT(VLOOKUP($A244,csapatok!$A:$NN,DT$320,FALSE),5)="Csere",VLOOKUP(LEFT(VLOOKUP($A244,csapatok!$A:$NN,DT$320,FALSE),LEN(VLOOKUP($A244,csapatok!$A:$NN,DT$320,FALSE))-6),'csapat-ranglista'!$A:$FP,DT$321,FALSE)/8,VLOOKUP(VLOOKUP($A244,csapatok!$A:$NN,DT$320,FALSE),'csapat-ranglista'!$A:$FP,DT$321,FALSE)/4),0)</f>
        <v>0</v>
      </c>
      <c r="DU244" s="223">
        <f>IFERROR(IF(RIGHT(VLOOKUP($A244,csapatok!$A:$NN,DU$320,FALSE),5)="Csere",VLOOKUP(LEFT(VLOOKUP($A244,csapatok!$A:$NN,DU$320,FALSE),LEN(VLOOKUP($A244,csapatok!$A:$NN,DU$320,FALSE))-6),'csapat-ranglista'!$A:$FP,DU$321,FALSE)/8,VLOOKUP(VLOOKUP($A244,csapatok!$A:$NN,DU$320,FALSE),'csapat-ranglista'!$A:$FP,DU$321,FALSE)/4),0)</f>
        <v>0</v>
      </c>
      <c r="DV244" s="223">
        <f>IFERROR(IF(RIGHT(VLOOKUP($A244,csapatok!$A:$NN,DV$320,FALSE),5)="Csere",VLOOKUP(LEFT(VLOOKUP($A244,csapatok!$A:$NN,DV$320,FALSE),LEN(VLOOKUP($A244,csapatok!$A:$NN,DV$320,FALSE))-6),'csapat-ranglista'!$A:$FP,DV$321,FALSE)/8,VLOOKUP(VLOOKUP($A244,csapatok!$A:$NN,DV$320,FALSE),'csapat-ranglista'!$A:$FP,DV$321,FALSE)/4),0)</f>
        <v>0</v>
      </c>
      <c r="DW244" s="223">
        <f>IFERROR(IF(RIGHT(VLOOKUP($A244,csapatok!$A:$NN,DW$320,FALSE),5)="Csere",VLOOKUP(LEFT(VLOOKUP($A244,csapatok!$A:$NN,DW$320,FALSE),LEN(VLOOKUP($A244,csapatok!$A:$NN,DW$320,FALSE))-6),'csapat-ranglista'!$A:$FP,DW$321,FALSE)/8,VLOOKUP(VLOOKUP($A244,csapatok!$A:$NN,DW$320,FALSE),'csapat-ranglista'!$A:$FP,DW$321,FALSE)/4),0)</f>
        <v>0</v>
      </c>
      <c r="DX244" s="223">
        <f>IFERROR(IF(RIGHT(VLOOKUP($A244,csapatok!$A:$NN,DX$320,FALSE),5)="Csere",VLOOKUP(LEFT(VLOOKUP($A244,csapatok!$A:$NN,DX$320,FALSE),LEN(VLOOKUP($A244,csapatok!$A:$NN,DX$320,FALSE))-6),'csapat-ranglista'!$A:$FP,DX$321,FALSE)/8,VLOOKUP(VLOOKUP($A244,csapatok!$A:$NN,DX$320,FALSE),'csapat-ranglista'!$A:$FP,DX$321,FALSE)/4),0)</f>
        <v>0</v>
      </c>
      <c r="DY244" s="223">
        <f>IFERROR(IF(RIGHT(VLOOKUP($A244,csapatok!$A:$NN,DY$320,FALSE),5)="Csere",VLOOKUP(LEFT(VLOOKUP($A244,csapatok!$A:$NN,DY$320,FALSE),LEN(VLOOKUP($A244,csapatok!$A:$NN,DY$320,FALSE))-6),'csapat-ranglista'!$A:$FP,DY$321,FALSE)/8,VLOOKUP(VLOOKUP($A244,csapatok!$A:$NN,DY$320,FALSE),'csapat-ranglista'!$A:$FP,DY$321,FALSE)/4),0)</f>
        <v>0</v>
      </c>
      <c r="DZ244" s="223">
        <f>IFERROR(IF(RIGHT(VLOOKUP($A244,csapatok!$A:$NN,DZ$320,FALSE),5)="Csere",VLOOKUP(LEFT(VLOOKUP($A244,csapatok!$A:$NN,DZ$320,FALSE),LEN(VLOOKUP($A244,csapatok!$A:$NN,DZ$320,FALSE))-6),'csapat-ranglista'!$A:$FP,DZ$321,FALSE)/8,VLOOKUP(VLOOKUP($A244,csapatok!$A:$NN,DZ$320,FALSE),'csapat-ranglista'!$A:$FP,DZ$321,FALSE)/4),0)</f>
        <v>0</v>
      </c>
      <c r="EA244" s="223">
        <f>IFERROR(IF(RIGHT(VLOOKUP($A244,csapatok!$A:$NN,EA$320,FALSE),5)="Csere",VLOOKUP(LEFT(VLOOKUP($A244,csapatok!$A:$NN,EA$320,FALSE),LEN(VLOOKUP($A244,csapatok!$A:$NN,EA$320,FALSE))-6),'csapat-ranglista'!$A:$FP,EA$321,FALSE)/8,VLOOKUP(VLOOKUP($A244,csapatok!$A:$NN,EA$320,FALSE),'csapat-ranglista'!$A:$FP,EA$321,FALSE)/4),0)</f>
        <v>0</v>
      </c>
      <c r="EB244" s="223">
        <f>IFERROR(IF(RIGHT(VLOOKUP($A244,csapatok!$A:$NN,EB$320,FALSE),5)="Csere",VLOOKUP(LEFT(VLOOKUP($A244,csapatok!$A:$NN,EB$320,FALSE),LEN(VLOOKUP($A244,csapatok!$A:$NN,EB$320,FALSE))-6),'csapat-ranglista'!$A:$FP,EB$321,FALSE)/8,VLOOKUP(VLOOKUP($A244,csapatok!$A:$NN,EB$320,FALSE),'csapat-ranglista'!$A:$FP,EB$321,FALSE)/4),0)</f>
        <v>0</v>
      </c>
      <c r="EC244" s="223">
        <f>IFERROR(IF(RIGHT(VLOOKUP($A244,csapatok!$A:$NN,EC$320,FALSE),5)="Csere",VLOOKUP(LEFT(VLOOKUP($A244,csapatok!$A:$NN,EC$320,FALSE),LEN(VLOOKUP($A244,csapatok!$A:$NN,EC$320,FALSE))-6),'csapat-ranglista'!$A:$FP,EC$321,FALSE)/8,VLOOKUP(VLOOKUP($A244,csapatok!$A:$NN,EC$320,FALSE),'csapat-ranglista'!$A:$FP,EC$321,FALSE)/4),0)</f>
        <v>0</v>
      </c>
      <c r="ED244" s="223">
        <f>IFERROR(IF(RIGHT(VLOOKUP($A244,csapatok!$A:$NN,ED$320,FALSE),5)="Csere",VLOOKUP(LEFT(VLOOKUP($A244,csapatok!$A:$NN,ED$320,FALSE),LEN(VLOOKUP($A244,csapatok!$A:$NN,ED$320,FALSE))-6),'csapat-ranglista'!$A:$FP,ED$321,FALSE)/8,VLOOKUP(VLOOKUP($A244,csapatok!$A:$NN,ED$320,FALSE),'csapat-ranglista'!$A:$FP,ED$321,FALSE)/4),0)</f>
        <v>0</v>
      </c>
      <c r="EE244" s="223">
        <f>IFERROR(IF(RIGHT(VLOOKUP($A244,csapatok!$A:$NN,EE$320,FALSE),5)="Csere",VLOOKUP(LEFT(VLOOKUP($A244,csapatok!$A:$NN,EE$320,FALSE),LEN(VLOOKUP($A244,csapatok!$A:$NN,EE$320,FALSE))-6),'csapat-ranglista'!$A:$FP,EE$321,FALSE)/8,VLOOKUP(VLOOKUP($A244,csapatok!$A:$NN,EE$320,FALSE),'csapat-ranglista'!$A:$FP,EE$321,FALSE)/4),0)</f>
        <v>0</v>
      </c>
      <c r="EF244" s="223">
        <f>IFERROR(IF(RIGHT(VLOOKUP($A244,csapatok!$A:$NN,EF$320,FALSE),5)="Csere",VLOOKUP(LEFT(VLOOKUP($A244,csapatok!$A:$NN,EF$320,FALSE),LEN(VLOOKUP($A244,csapatok!$A:$NN,EF$320,FALSE))-6),'csapat-ranglista'!$A:$FP,EF$321,FALSE)/8,VLOOKUP(VLOOKUP($A244,csapatok!$A:$NN,EF$320,FALSE),'csapat-ranglista'!$A:$FP,EF$321,FALSE)/4),0)</f>
        <v>0</v>
      </c>
      <c r="EG244" s="223">
        <f>IFERROR(IF(RIGHT(VLOOKUP($A244,csapatok!$A:$NN,EG$320,FALSE),5)="Csere",VLOOKUP(LEFT(VLOOKUP($A244,csapatok!$A:$NN,EG$320,FALSE),LEN(VLOOKUP($A244,csapatok!$A:$NN,EG$320,FALSE))-6),'csapat-ranglista'!$A:$FP,EG$321,FALSE)/8,VLOOKUP(VLOOKUP($A244,csapatok!$A:$NN,EG$320,FALSE),'csapat-ranglista'!$A:$FP,EG$321,FALSE)/4),0)</f>
        <v>0</v>
      </c>
      <c r="EH244" s="223">
        <f>IFERROR(IF(RIGHT(VLOOKUP($A244,csapatok!$A:$NN,EH$320,FALSE),5)="Csere",VLOOKUP(LEFT(VLOOKUP($A244,csapatok!$A:$NN,EH$320,FALSE),LEN(VLOOKUP($A244,csapatok!$A:$NN,EH$320,FALSE))-6),'csapat-ranglista'!$A:$FP,EH$321,FALSE)/8,VLOOKUP(VLOOKUP($A244,csapatok!$A:$NN,EH$320,FALSE),'csapat-ranglista'!$A:$FP,EH$321,FALSE)/4),0)</f>
        <v>0</v>
      </c>
      <c r="EI244" s="223">
        <f>IFERROR(IF(RIGHT(VLOOKUP($A244,csapatok!$A:$NN,EI$320,FALSE),5)="Csere",VLOOKUP(LEFT(VLOOKUP($A244,csapatok!$A:$NN,EI$320,FALSE),LEN(VLOOKUP($A244,csapatok!$A:$NN,EI$320,FALSE))-6),'csapat-ranglista'!$A:$FP,EI$321,FALSE)/8,VLOOKUP(VLOOKUP($A244,csapatok!$A:$NN,EI$320,FALSE),'csapat-ranglista'!$A:$FP,EI$321,FALSE)/4),0)</f>
        <v>0</v>
      </c>
      <c r="EJ244" s="223">
        <f>IFERROR(IF(RIGHT(VLOOKUP($A244,csapatok!$A:$NN,EJ$320,FALSE),5)="Csere",VLOOKUP(LEFT(VLOOKUP($A244,csapatok!$A:$NN,EJ$320,FALSE),LEN(VLOOKUP($A244,csapatok!$A:$NN,EJ$320,FALSE))-6),'csapat-ranglista'!$A:$FP,EJ$321,FALSE)/8,VLOOKUP(VLOOKUP($A244,csapatok!$A:$NN,EJ$320,FALSE),'csapat-ranglista'!$A:$FP,EJ$321,FALSE)/4),0)</f>
        <v>0</v>
      </c>
      <c r="EK244" s="223">
        <f>IFERROR(IF(RIGHT(VLOOKUP($A244,csapatok!$A:$NN,EK$320,FALSE),5)="Csere",VLOOKUP(LEFT(VLOOKUP($A244,csapatok!$A:$NN,EK$320,FALSE),LEN(VLOOKUP($A244,csapatok!$A:$NN,EK$320,FALSE))-6),'csapat-ranglista'!$A:$FP,EK$321,FALSE)/8,VLOOKUP(VLOOKUP($A244,csapatok!$A:$NN,EK$320,FALSE),'csapat-ranglista'!$A:$FP,EK$321,FALSE)/4),0)</f>
        <v>0</v>
      </c>
      <c r="EL244" s="223">
        <f>IFERROR(IF(RIGHT(VLOOKUP($A244,csapatok!$A:$NN,EL$320,FALSE),5)="Csere",VLOOKUP(LEFT(VLOOKUP($A244,csapatok!$A:$NN,EL$320,FALSE),LEN(VLOOKUP($A244,csapatok!$A:$NN,EL$320,FALSE))-6),'csapat-ranglista'!$A:$FP,EL$321,FALSE)/8,VLOOKUP(VLOOKUP($A244,csapatok!$A:$NN,EL$320,FALSE),'csapat-ranglista'!$A:$FP,EL$321,FALSE)/4),0)</f>
        <v>0</v>
      </c>
      <c r="EM244" s="223">
        <f>IFERROR(IF(RIGHT(VLOOKUP($A244,csapatok!$A:$NN,EM$320,FALSE),5)="Csere",VLOOKUP(LEFT(VLOOKUP($A244,csapatok!$A:$NN,EM$320,FALSE),LEN(VLOOKUP($A244,csapatok!$A:$NN,EM$320,FALSE))-6),'csapat-ranglista'!$A:$FP,EM$321,FALSE)/8,VLOOKUP(VLOOKUP($A244,csapatok!$A:$NN,EM$320,FALSE),'csapat-ranglista'!$A:$FP,EM$321,FALSE)/4),0)</f>
        <v>0</v>
      </c>
      <c r="EN244" s="223">
        <f>IFERROR(IF(RIGHT(VLOOKUP($A244,csapatok!$A:$NN,EN$320,FALSE),5)="Csere",VLOOKUP(LEFT(VLOOKUP($A244,csapatok!$A:$NN,EN$320,FALSE),LEN(VLOOKUP($A244,csapatok!$A:$NN,EN$320,FALSE))-6),'csapat-ranglista'!$A:$FP,EN$321,FALSE)/8,VLOOKUP(VLOOKUP($A244,csapatok!$A:$NN,EN$320,FALSE),'csapat-ranglista'!$A:$FP,EN$321,FALSE)/4),0)</f>
        <v>0</v>
      </c>
      <c r="EO244" s="223">
        <f>IFERROR(IF(RIGHT(VLOOKUP($A244,csapatok!$A:$NN,EO$320,FALSE),5)="Csere",VLOOKUP(LEFT(VLOOKUP($A244,csapatok!$A:$NN,EO$320,FALSE),LEN(VLOOKUP($A244,csapatok!$A:$NN,EO$320,FALSE))-6),'csapat-ranglista'!$A:$FP,EO$321,FALSE)/8,VLOOKUP(VLOOKUP($A244,csapatok!$A:$NN,EO$320,FALSE),'csapat-ranglista'!$A:$FP,EO$321,FALSE)/4),0)</f>
        <v>0</v>
      </c>
      <c r="EP244" s="223">
        <f>IFERROR(IF(RIGHT(VLOOKUP($A244,csapatok!$A:$NN,EP$320,FALSE),5)="Csere",VLOOKUP(LEFT(VLOOKUP($A244,csapatok!$A:$NN,EP$320,FALSE),LEN(VLOOKUP($A244,csapatok!$A:$NN,EP$320,FALSE))-6),'csapat-ranglista'!$A:$FP,EP$321,FALSE)/8,VLOOKUP(VLOOKUP($A244,csapatok!$A:$NN,EP$320,FALSE),'csapat-ranglista'!$A:$FP,EP$321,FALSE)/4),0)</f>
        <v>0</v>
      </c>
      <c r="EQ244" s="223">
        <f>IFERROR(IF(RIGHT(VLOOKUP($A244,csapatok!$A:$NN,EQ$320,FALSE),5)="Csere",VLOOKUP(LEFT(VLOOKUP($A244,csapatok!$A:$NN,EQ$320,FALSE),LEN(VLOOKUP($A244,csapatok!$A:$NN,EQ$320,FALSE))-6),'csapat-ranglista'!$A:$FP,EQ$321,FALSE)/8,VLOOKUP(VLOOKUP($A244,csapatok!$A:$NN,EQ$320,FALSE),'csapat-ranglista'!$A:$FP,EQ$321,FALSE)/4),0)</f>
        <v>0</v>
      </c>
      <c r="ER244" s="223">
        <f>IFERROR(IF(RIGHT(VLOOKUP($A244,csapatok!$A:$NN,ER$320,FALSE),5)="Csere",VLOOKUP(LEFT(VLOOKUP($A244,csapatok!$A:$NN,ER$320,FALSE),LEN(VLOOKUP($A244,csapatok!$A:$NN,ER$320,FALSE))-6),'csapat-ranglista'!$A:$FP,ER$321,FALSE)/8,VLOOKUP(VLOOKUP($A244,csapatok!$A:$NN,ER$320,FALSE),'csapat-ranglista'!$A:$FP,ER$321,FALSE)/4),0)</f>
        <v>0</v>
      </c>
      <c r="ES244" s="223">
        <f>IFERROR(IF(RIGHT(VLOOKUP($A244,csapatok!$A:$NN,ES$320,FALSE),5)="Csere",VLOOKUP(LEFT(VLOOKUP($A244,csapatok!$A:$NN,ES$320,FALSE),LEN(VLOOKUP($A244,csapatok!$A:$NN,ES$320,FALSE))-6),'csapat-ranglista'!$A:$FP,ES$321,FALSE)/8,VLOOKUP(VLOOKUP($A244,csapatok!$A:$NN,ES$320,FALSE),'csapat-ranglista'!$A:$FP,ES$321,FALSE)/4),0)</f>
        <v>0</v>
      </c>
      <c r="ET244" s="223">
        <f>IFERROR(IF(RIGHT(VLOOKUP($A244,csapatok!$A:$NN,ET$320,FALSE),5)="Csere",VLOOKUP(LEFT(VLOOKUP($A244,csapatok!$A:$NN,ET$320,FALSE),LEN(VLOOKUP($A244,csapatok!$A:$NN,ET$320,FALSE))-6),'csapat-ranglista'!$A:$FP,ET$321,FALSE)/8,VLOOKUP(VLOOKUP($A244,csapatok!$A:$NN,ET$320,FALSE),'csapat-ranglista'!$A:$FP,ET$321,FALSE)/4),0)</f>
        <v>0</v>
      </c>
      <c r="EU244" s="223">
        <f>IFERROR(IF(RIGHT(VLOOKUP($A244,csapatok!$A:$NN,EU$320,FALSE),5)="Csere",VLOOKUP(LEFT(VLOOKUP($A244,csapatok!$A:$NN,EU$320,FALSE),LEN(VLOOKUP($A244,csapatok!$A:$NN,EU$320,FALSE))-6),'csapat-ranglista'!$A:$FP,EU$321,FALSE)/8,VLOOKUP(VLOOKUP($A244,csapatok!$A:$NN,EU$320,FALSE),'csapat-ranglista'!$A:$FP,EU$321,FALSE)/4),0)</f>
        <v>0</v>
      </c>
      <c r="EV244" s="223">
        <f>IFERROR(IF(RIGHT(VLOOKUP($A244,csapatok!$A:$NN,EV$320,FALSE),5)="Csere",VLOOKUP(LEFT(VLOOKUP($A244,csapatok!$A:$NN,EV$320,FALSE),LEN(VLOOKUP($A244,csapatok!$A:$NN,EV$320,FALSE))-6),'csapat-ranglista'!$A:$FP,EV$321,FALSE)/8,VLOOKUP(VLOOKUP($A244,csapatok!$A:$NN,EV$320,FALSE),'csapat-ranglista'!$A:$FP,EV$321,FALSE)/4),0)</f>
        <v>0</v>
      </c>
      <c r="EW244" s="223">
        <f>IFERROR(IF(RIGHT(VLOOKUP($A244,csapatok!$A:$NN,EW$320,FALSE),5)="Csere",VLOOKUP(LEFT(VLOOKUP($A244,csapatok!$A:$NN,EW$320,FALSE),LEN(VLOOKUP($A244,csapatok!$A:$NN,EW$320,FALSE))-6),'csapat-ranglista'!$A:$FP,EW$321,FALSE)/8,VLOOKUP(VLOOKUP($A244,csapatok!$A:$NN,EW$320,FALSE),'csapat-ranglista'!$A:$FP,EW$321,FALSE)/4),0)</f>
        <v>0</v>
      </c>
      <c r="EX244" s="223">
        <f>IFERROR(IF(RIGHT(VLOOKUP($A244,csapatok!$A:$NN,EX$320,FALSE),5)="Csere",VLOOKUP(LEFT(VLOOKUP($A244,csapatok!$A:$NN,EX$320,FALSE),LEN(VLOOKUP($A244,csapatok!$A:$NN,EX$320,FALSE))-6),'csapat-ranglista'!$A:$FP,EX$321,FALSE)/8,VLOOKUP(VLOOKUP($A244,csapatok!$A:$NN,EX$320,FALSE),'csapat-ranglista'!$A:$FP,EX$321,FALSE)/4),0)</f>
        <v>0</v>
      </c>
      <c r="EY244" s="223">
        <f>IFERROR(IF(RIGHT(VLOOKUP($A244,csapatok!$A:$NN,EY$320,FALSE),5)="Csere",VLOOKUP(LEFT(VLOOKUP($A244,csapatok!$A:$NN,EY$320,FALSE),LEN(VLOOKUP($A244,csapatok!$A:$NN,EY$320,FALSE))-6),'csapat-ranglista'!$A:$FP,EY$321,FALSE)/8,VLOOKUP(VLOOKUP($A244,csapatok!$A:$NN,EY$320,FALSE),'csapat-ranglista'!$A:$FP,EY$321,FALSE)/4),0)</f>
        <v>0</v>
      </c>
      <c r="EZ244" s="223">
        <f>IFERROR(IF(RIGHT(VLOOKUP($A244,csapatok!$A:$NN,EZ$320,FALSE),5)="Csere",VLOOKUP(LEFT(VLOOKUP($A244,csapatok!$A:$NN,EZ$320,FALSE),LEN(VLOOKUP($A244,csapatok!$A:$NN,EZ$320,FALSE))-6),'csapat-ranglista'!$A:$FP,EZ$321,FALSE)/8,VLOOKUP(VLOOKUP($A244,csapatok!$A:$NN,EZ$320,FALSE),'csapat-ranglista'!$A:$FP,EZ$321,FALSE)/4),0)</f>
        <v>0</v>
      </c>
      <c r="FA244" s="223">
        <f>IFERROR(IF(RIGHT(VLOOKUP($A244,csapatok!$A:$NN,FA$320,FALSE),5)="Csere",VLOOKUP(LEFT(VLOOKUP($A244,csapatok!$A:$NN,FA$320,FALSE),LEN(VLOOKUP($A244,csapatok!$A:$NN,FA$320,FALSE))-6),'csapat-ranglista'!$A:$FP,FA$321,FALSE)/8,VLOOKUP(VLOOKUP($A244,csapatok!$A:$NN,FA$320,FALSE),'csapat-ranglista'!$A:$FP,FA$321,FALSE)/4),0)</f>
        <v>0</v>
      </c>
      <c r="FB244" s="223">
        <f>IFERROR(IF(RIGHT(VLOOKUP($A244,csapatok!$A:$NN,FB$320,FALSE),5)="Csere",VLOOKUP(LEFT(VLOOKUP($A244,csapatok!$A:$NN,FB$320,FALSE),LEN(VLOOKUP($A244,csapatok!$A:$NN,FB$320,FALSE))-6),'csapat-ranglista'!$A:$FP,FB$321,FALSE)/8,VLOOKUP(VLOOKUP($A244,csapatok!$A:$NN,FB$320,FALSE),'csapat-ranglista'!$A:$FP,FB$321,FALSE)/4),0)</f>
        <v>0</v>
      </c>
      <c r="FC244" s="223">
        <f>IFERROR(IF(RIGHT(VLOOKUP($A244,csapatok!$A:$NN,FC$320,FALSE),5)="Csere",VLOOKUP(LEFT(VLOOKUP($A244,csapatok!$A:$NN,FC$320,FALSE),LEN(VLOOKUP($A244,csapatok!$A:$NN,FC$320,FALSE))-6),'csapat-ranglista'!$A:$FP,FC$321,FALSE)/8,VLOOKUP(VLOOKUP($A244,csapatok!$A:$NN,FC$320,FALSE),'csapat-ranglista'!$A:$FP,FC$321,FALSE)/4),0)</f>
        <v>0</v>
      </c>
      <c r="FD244" s="224">
        <f>versenyek!$QY$11*IFERROR(VLOOKUP(VLOOKUP($A244,versenyek!QX:QZ,3,FALSE),szabalyok!$A$16:$B$23,2,FALSE)/4,0)</f>
        <v>0</v>
      </c>
      <c r="FE244" s="224">
        <f>versenyek!$RB$11*IFERROR(VLOOKUP(VLOOKUP($A244,versenyek!RA:RC,3,FALSE),szabalyok!$A$16:$B$23,2,FALSE)/4,0)</f>
        <v>0</v>
      </c>
      <c r="FF244" s="223">
        <f>IFERROR(IF(RIGHT(VLOOKUP($A244,csapatok!$A:$NN,FF$320,FALSE),5)="Csere",VLOOKUP(LEFT(VLOOKUP($A244,csapatok!$A:$NN,FF$320,FALSE),LEN(VLOOKUP($A244,csapatok!$A:$NN,FF$320,FALSE))-6),'csapat-ranglista'!$A:$FP,FF$321,FALSE)/8,VLOOKUP(VLOOKUP($A244,csapatok!$A:$NN,FF$320,FALSE),'csapat-ranglista'!$A:$FP,FF$321,FALSE)/4),0)</f>
        <v>0</v>
      </c>
      <c r="FG244" s="223">
        <f>IFERROR(IF(RIGHT(VLOOKUP($A244,csapatok!$A:$NN,FG$320,FALSE),5)="Csere",VLOOKUP(LEFT(VLOOKUP($A244,csapatok!$A:$NN,FG$320,FALSE),LEN(VLOOKUP($A244,csapatok!$A:$NN,FG$320,FALSE))-6),'csapat-ranglista'!$A:$FP,FG$321,FALSE)/8,VLOOKUP(VLOOKUP($A244,csapatok!$A:$NN,FG$320,FALSE),'csapat-ranglista'!$A:$FP,FG$321,FALSE)/4),0)</f>
        <v>0</v>
      </c>
      <c r="FH244" s="223">
        <f>IFERROR(IF(RIGHT(VLOOKUP($A244,csapatok!$A:$NN,FH$320,FALSE),5)="Csere",VLOOKUP(LEFT(VLOOKUP($A244,csapatok!$A:$NN,FH$320,FALSE),LEN(VLOOKUP($A244,csapatok!$A:$NN,FH$320,FALSE))-6),'csapat-ranglista'!$A:$FP,FH$321,FALSE)/8,VLOOKUP(VLOOKUP($A244,csapatok!$A:$NN,FH$320,FALSE),'csapat-ranglista'!$A:$FP,FH$321,FALSE)/4),0)</f>
        <v>0</v>
      </c>
      <c r="FI244" s="223">
        <f>IFERROR(IF(RIGHT(VLOOKUP($A244,csapatok!$A:$NN,FI$320,FALSE),5)="Csere",VLOOKUP(LEFT(VLOOKUP($A244,csapatok!$A:$NN,FI$320,FALSE),LEN(VLOOKUP($A244,csapatok!$A:$NN,FI$320,FALSE))-6),'csapat-ranglista'!$A:$FP,FI$321,FALSE)/8,VLOOKUP(VLOOKUP($A244,csapatok!$A:$NN,FI$320,FALSE),'csapat-ranglista'!$A:$FP,FI$321,FALSE)/4),0)</f>
        <v>0</v>
      </c>
      <c r="FJ244" s="223">
        <f>IFERROR(IF(RIGHT(VLOOKUP($A244,csapatok!$A:$NN,FJ$320,FALSE),5)="Csere",VLOOKUP(LEFT(VLOOKUP($A244,csapatok!$A:$NN,FJ$320,FALSE),LEN(VLOOKUP($A244,csapatok!$A:$NN,FJ$320,FALSE))-6),'csapat-ranglista'!$A:$FP,FJ$321,FALSE)/8,VLOOKUP(VLOOKUP($A244,csapatok!$A:$NN,FJ$320,FALSE),'csapat-ranglista'!$A:$FP,FJ$321,FALSE)/4),0)</f>
        <v>0</v>
      </c>
      <c r="FK244" s="223">
        <f>IFERROR(IF(RIGHT(VLOOKUP($A244,csapatok!$A:$NN,FK$320,FALSE),5)="Csere",VLOOKUP(LEFT(VLOOKUP($A244,csapatok!$A:$NN,FK$320,FALSE),LEN(VLOOKUP($A244,csapatok!$A:$NN,FK$320,FALSE))-6),'csapat-ranglista'!$A:$FP,FK$321,FALSE)/8,VLOOKUP(VLOOKUP($A244,csapatok!$A:$NN,FK$320,FALSE),'csapat-ranglista'!$A:$FP,FK$321,FALSE)/4),0)</f>
        <v>0</v>
      </c>
      <c r="FL244" s="223">
        <f>IFERROR(IF(RIGHT(VLOOKUP($A244,csapatok!$A:$NN,FL$320,FALSE),5)="Csere",VLOOKUP(LEFT(VLOOKUP($A244,csapatok!$A:$NN,FL$320,FALSE),LEN(VLOOKUP($A244,csapatok!$A:$NN,FL$320,FALSE))-6),'csapat-ranglista'!$A:$FP,FL$321,FALSE)/8,VLOOKUP(VLOOKUP($A244,csapatok!$A:$NN,FL$320,FALSE),'csapat-ranglista'!$A:$FP,FL$321,FALSE)/4),0)</f>
        <v>0</v>
      </c>
      <c r="FM244" s="223">
        <f>IFERROR(IF(RIGHT(VLOOKUP($A244,csapatok!$A:$NN,FM$320,FALSE),5)="Csere",VLOOKUP(LEFT(VLOOKUP($A244,csapatok!$A:$NN,FM$320,FALSE),LEN(VLOOKUP($A244,csapatok!$A:$NN,FM$320,FALSE))-6),'csapat-ranglista'!$A:$FP,FM$321,FALSE)/8,VLOOKUP(VLOOKUP($A244,csapatok!$A:$NN,FM$320,FALSE),'csapat-ranglista'!$A:$FP,FM$321,FALSE)/4),0)</f>
        <v>0</v>
      </c>
      <c r="FN244" s="223">
        <f>IFERROR(IF(RIGHT(VLOOKUP($A244,csapatok!$A:$NN,FN$320,FALSE),5)="Csere",VLOOKUP(LEFT(VLOOKUP($A244,csapatok!$A:$NN,FN$320,FALSE),LEN(VLOOKUP($A244,csapatok!$A:$NN,FN$320,FALSE))-6),'csapat-ranglista'!$A:$FP,FN$321,FALSE)/8,VLOOKUP(VLOOKUP($A244,csapatok!$A:$NN,FN$320,FALSE),'csapat-ranglista'!$A:$FP,FN$321,FALSE)/4),0)</f>
        <v>0</v>
      </c>
      <c r="FO244" s="223">
        <f>IFERROR(IF(RIGHT(VLOOKUP($A244,csapatok!$A:$NN,FO$320,FALSE),5)="Csere",VLOOKUP(LEFT(VLOOKUP($A244,csapatok!$A:$NN,FO$320,FALSE),LEN(VLOOKUP($A244,csapatok!$A:$NN,FO$320,FALSE))-6),'csapat-ranglista'!$A:$FP,FO$321,FALSE)/8,VLOOKUP(VLOOKUP($A244,csapatok!$A:$NN,FO$320,FALSE),'csapat-ranglista'!$A:$FP,FO$321,FALSE)/4),0)</f>
        <v>0</v>
      </c>
      <c r="FP244" s="223">
        <f>IFERROR(IF(RIGHT(VLOOKUP($A244,csapatok!$A:$NN,FP$320,FALSE),5)="Csere",VLOOKUP(LEFT(VLOOKUP($A244,csapatok!$A:$NN,FP$320,FALSE),LEN(VLOOKUP($A244,csapatok!$A:$NN,FP$320,FALSE))-6),'csapat-ranglista'!$A:$FP,FP$321,FALSE)/8,VLOOKUP(VLOOKUP($A244,csapatok!$A:$NN,FP$320,FALSE),'csapat-ranglista'!$A:$FP,FP$321,FALSE)/4),0)</f>
        <v>0</v>
      </c>
      <c r="FQ244" s="223">
        <f>IFERROR(IF(RIGHT(VLOOKUP($A244,csapatok!$A:$NN,FQ$320,FALSE),5)="Csere",VLOOKUP(LEFT(VLOOKUP($A244,csapatok!$A:$NN,FQ$320,FALSE),LEN(VLOOKUP($A244,csapatok!$A:$NN,FQ$320,FALSE))-6),'csapat-ranglista'!$A:$FP,FQ$321,FALSE)/8,VLOOKUP(VLOOKUP($A244,csapatok!$A:$NN,FQ$320,FALSE),'csapat-ranglista'!$A:$FP,FQ$321,FALSE)/4),0)</f>
        <v>0</v>
      </c>
      <c r="FR244" s="223">
        <f>IFERROR(IF(RIGHT(VLOOKUP($A244,csapatok!$A:$NN,FR$320,FALSE),5)="Csere",VLOOKUP(LEFT(VLOOKUP($A244,csapatok!$A:$NN,FR$320,FALSE),LEN(VLOOKUP($A244,csapatok!$A:$NN,FR$320,FALSE))-6),'csapat-ranglista'!$A:$FP,FR$321,FALSE)/8,VLOOKUP(VLOOKUP($A244,csapatok!$A:$NN,FR$320,FALSE),'csapat-ranglista'!$A:$FP,FR$321,FALSE)/4),0)</f>
        <v>0</v>
      </c>
      <c r="FS244" s="223">
        <f>IFERROR(IF(RIGHT(VLOOKUP($A244,csapatok!$A:$NN,FS$320,FALSE),5)="Csere",VLOOKUP(LEFT(VLOOKUP($A244,csapatok!$A:$NN,FS$320,FALSE),LEN(VLOOKUP($A244,csapatok!$A:$NN,FS$320,FALSE))-6),'csapat-ranglista'!$A:$FP,FS$321,FALSE)/8,VLOOKUP(VLOOKUP($A244,csapatok!$A:$NN,FS$320,FALSE),'csapat-ranglista'!$A:$FP,FS$321,FALSE)/4),0)</f>
        <v>0</v>
      </c>
      <c r="FT244" s="223">
        <f>IFERROR(IF(RIGHT(VLOOKUP($A244,csapatok!$A:$NN,FT$320,FALSE),5)="Csere",VLOOKUP(LEFT(VLOOKUP($A244,csapatok!$A:$NN,FT$320,FALSE),LEN(VLOOKUP($A244,csapatok!$A:$NN,FT$320,FALSE))-6),'csapat-ranglista'!$A:$FP,FT$321,FALSE)/8,VLOOKUP(VLOOKUP($A244,csapatok!$A:$NN,FT$320,FALSE),'csapat-ranglista'!$A:$FP,FT$321,FALSE)/4),0)</f>
        <v>0</v>
      </c>
      <c r="FU244" s="223">
        <f>IFERROR(IF(RIGHT(VLOOKUP($A244,csapatok!$A:$NN,FU$320,FALSE),5)="Csere",VLOOKUP(LEFT(VLOOKUP($A244,csapatok!$A:$NN,FU$320,FALSE),LEN(VLOOKUP($A244,csapatok!$A:$NN,FU$320,FALSE))-6),'csapat-ranglista'!$A:$FP,FU$321,FALSE)/8,VLOOKUP(VLOOKUP($A244,csapatok!$A:$NN,FU$320,FALSE),'csapat-ranglista'!$A:$FP,FU$321,FALSE)/4),0)</f>
        <v>0</v>
      </c>
      <c r="FV244" s="223">
        <f>IFERROR(IF(RIGHT(VLOOKUP($A244,csapatok!$A:$NN,FV$320,FALSE),5)="Csere",VLOOKUP(LEFT(VLOOKUP($A244,csapatok!$A:$NN,FV$320,FALSE),LEN(VLOOKUP($A244,csapatok!$A:$NN,FV$320,FALSE))-6),'csapat-ranglista'!$A:$FP,FV$321,FALSE)/8,VLOOKUP(VLOOKUP($A244,csapatok!$A:$NN,FV$320,FALSE),'csapat-ranglista'!$A:$FP,FV$321,FALSE)/4),0)</f>
        <v>0</v>
      </c>
      <c r="FW244" s="223">
        <f>IFERROR(IF(RIGHT(VLOOKUP($A244,csapatok!$A:$NN,FW$320,FALSE),5)="Csere",VLOOKUP(LEFT(VLOOKUP($A244,csapatok!$A:$NN,FW$320,FALSE),LEN(VLOOKUP($A244,csapatok!$A:$NN,FW$320,FALSE))-6),'csapat-ranglista'!$A:$FP,FW$321,FALSE)/8,VLOOKUP(VLOOKUP($A244,csapatok!$A:$NN,FW$320,FALSE),'csapat-ranglista'!$A:$FP,FW$321,FALSE)/4),0)</f>
        <v>0</v>
      </c>
      <c r="FX244" s="223">
        <f>IFERROR(IF(RIGHT(VLOOKUP($A244,csapatok!$A:$NN,FX$320,FALSE),5)="Csere",VLOOKUP(LEFT(VLOOKUP($A244,csapatok!$A:$NN,FX$320,FALSE),LEN(VLOOKUP($A244,csapatok!$A:$NN,FX$320,FALSE))-6),'csapat-ranglista'!$A:$FP,FX$321,FALSE)/8,VLOOKUP(VLOOKUP($A244,csapatok!$A:$NN,FX$320,FALSE),'csapat-ranglista'!$A:$FP,FX$321,FALSE)/4),0)</f>
        <v>0</v>
      </c>
      <c r="FY244" s="223">
        <f>IFERROR(IF(RIGHT(VLOOKUP($A244,csapatok!$A:$NN,FY$320,FALSE),5)="Csere",VLOOKUP(LEFT(VLOOKUP($A244,csapatok!$A:$NN,FY$320,FALSE),LEN(VLOOKUP($A244,csapatok!$A:$NN,FY$320,FALSE))-6),'csapat-ranglista'!$A:$FP,FY$321,FALSE)/8,VLOOKUP(VLOOKUP($A244,csapatok!$A:$NN,FY$320,FALSE),'csapat-ranglista'!$A:$FP,FY$321,FALSE)/4),0)</f>
        <v>0</v>
      </c>
      <c r="FZ244" s="223">
        <f>IFERROR(IF(RIGHT(VLOOKUP($A244,csapatok!$A:$NN,FZ$320,FALSE),5)="Csere",VLOOKUP(LEFT(VLOOKUP($A244,csapatok!$A:$NN,FZ$320,FALSE),LEN(VLOOKUP($A244,csapatok!$A:$NN,FZ$320,FALSE))-6),'csapat-ranglista'!$A:$FP,FZ$321,FALSE)/8,VLOOKUP(VLOOKUP($A244,csapatok!$A:$NN,FZ$320,FALSE),'csapat-ranglista'!$A:$FP,FZ$321,FALSE)/4),0)</f>
        <v>0</v>
      </c>
      <c r="GA244" s="223">
        <f>IFERROR(IF(RIGHT(VLOOKUP($A244,csapatok!$A:$NN,GA$320,FALSE),5)="Csere",VLOOKUP(LEFT(VLOOKUP($A244,csapatok!$A:$NN,GA$320,FALSE),LEN(VLOOKUP($A244,csapatok!$A:$NN,GA$320,FALSE))-6),'csapat-ranglista'!$A:$FP,GA$321,FALSE)/8,VLOOKUP(VLOOKUP($A244,csapatok!$A:$NN,GA$320,FALSE),'csapat-ranglista'!$A:$FP,GA$321,FALSE)/4),0)</f>
        <v>0</v>
      </c>
      <c r="GB244" s="223">
        <f>IFERROR(IF(RIGHT(VLOOKUP($A244,csapatok!$A:$NN,GB$320,FALSE),5)="Csere",VLOOKUP(LEFT(VLOOKUP($A244,csapatok!$A:$NN,GB$320,FALSE),LEN(VLOOKUP($A244,csapatok!$A:$NN,GB$320,FALSE))-6),'csapat-ranglista'!$A:$FP,GB$321,FALSE)/8,VLOOKUP(VLOOKUP($A244,csapatok!$A:$NN,GB$320,FALSE),'csapat-ranglista'!$A:$FP,GB$321,FALSE)/4),0)</f>
        <v>0</v>
      </c>
      <c r="GC244" s="223">
        <f>IFERROR(IF(RIGHT(VLOOKUP($A244,csapatok!$A:$NN,GC$320,FALSE),5)="Csere",VLOOKUP(LEFT(VLOOKUP($A244,csapatok!$A:$NN,GC$320,FALSE),LEN(VLOOKUP($A244,csapatok!$A:$NN,GC$320,FALSE))-6),'csapat-ranglista'!$A:$FP,GC$321,FALSE)/8,VLOOKUP(VLOOKUP($A244,csapatok!$A:$NN,GC$320,FALSE),'csapat-ranglista'!$A:$FP,GC$321,FALSE)/4),0)</f>
        <v>0</v>
      </c>
      <c r="GD244" s="247">
        <f>SUM(EQ244:GC244)</f>
        <v>0</v>
      </c>
    </row>
    <row r="245" spans="1:186">
      <c r="A245" s="32" t="s">
        <v>551</v>
      </c>
      <c r="B245" s="130"/>
      <c r="C245" s="131" t="str">
        <f>IF(B245=0,"",IF(B245&lt;$C$1,"felnőtt","ifi"))</f>
        <v/>
      </c>
      <c r="D245" s="32" t="s">
        <v>101</v>
      </c>
      <c r="E245" s="45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>
        <f>IFERROR(IF(RIGHT(VLOOKUP($A245,csapatok!$A:$BL,X$320,FALSE),5)="Csere",VLOOKUP(LEFT(VLOOKUP($A245,csapatok!$A:$BL,X$320,FALSE),LEN(VLOOKUP($A245,csapatok!$A:$BL,X$320,FALSE))-6),'csapat-ranglista'!$A:$FP,X$321,FALSE)/8,VLOOKUP(VLOOKUP($A245,csapatok!$A:$BL,X$320,FALSE),'csapat-ranglista'!$A:$FP,X$321,FALSE)/4),0)</f>
        <v>0</v>
      </c>
      <c r="Y245" s="32">
        <f>IFERROR(IF(RIGHT(VLOOKUP($A245,csapatok!$A:$BL,Y$320,FALSE),5)="Csere",VLOOKUP(LEFT(VLOOKUP($A245,csapatok!$A:$BL,Y$320,FALSE),LEN(VLOOKUP($A245,csapatok!$A:$BL,Y$320,FALSE))-6),'csapat-ranglista'!$A:$FP,Y$321,FALSE)/8,VLOOKUP(VLOOKUP($A245,csapatok!$A:$BL,Y$320,FALSE),'csapat-ranglista'!$A:$FP,Y$321,FALSE)/4),0)</f>
        <v>0</v>
      </c>
      <c r="Z245" s="32">
        <f>IFERROR(IF(RIGHT(VLOOKUP($A245,csapatok!$A:$BL,Z$320,FALSE),5)="Csere",VLOOKUP(LEFT(VLOOKUP($A245,csapatok!$A:$BL,Z$320,FALSE),LEN(VLOOKUP($A245,csapatok!$A:$BL,Z$320,FALSE))-6),'csapat-ranglista'!$A:$FP,Z$321,FALSE)/8,VLOOKUP(VLOOKUP($A245,csapatok!$A:$BL,Z$320,FALSE),'csapat-ranglista'!$A:$FP,Z$321,FALSE)/4),0)</f>
        <v>0</v>
      </c>
      <c r="AA245" s="32">
        <f>IFERROR(IF(RIGHT(VLOOKUP($A245,csapatok!$A:$BL,AA$320,FALSE),5)="Csere",VLOOKUP(LEFT(VLOOKUP($A245,csapatok!$A:$BL,AA$320,FALSE),LEN(VLOOKUP($A245,csapatok!$A:$BL,AA$320,FALSE))-6),'csapat-ranglista'!$A:$FP,AA$321,FALSE)/8,VLOOKUP(VLOOKUP($A245,csapatok!$A:$BL,AA$320,FALSE),'csapat-ranglista'!$A:$FP,AA$321,FALSE)/4),0)</f>
        <v>0</v>
      </c>
      <c r="AB245" s="223">
        <f>IFERROR(IF(RIGHT(VLOOKUP($A245,csapatok!$A:$BL,AB$320,FALSE),5)="Csere",VLOOKUP(LEFT(VLOOKUP($A245,csapatok!$A:$BL,AB$320,FALSE),LEN(VLOOKUP($A245,csapatok!$A:$BL,AB$320,FALSE))-6),'csapat-ranglista'!$A:$FP,AB$321,FALSE)/8,VLOOKUP(VLOOKUP($A245,csapatok!$A:$BL,AB$320,FALSE),'csapat-ranglista'!$A:$FP,AB$321,FALSE)/4),0)</f>
        <v>0</v>
      </c>
      <c r="AC245" s="223">
        <f>IFERROR(IF(RIGHT(VLOOKUP($A245,csapatok!$A:$BL,AC$320,FALSE),5)="Csere",VLOOKUP(LEFT(VLOOKUP($A245,csapatok!$A:$BL,AC$320,FALSE),LEN(VLOOKUP($A245,csapatok!$A:$BL,AC$320,FALSE))-6),'csapat-ranglista'!$A:$FP,AC$321,FALSE)/8,VLOOKUP(VLOOKUP($A245,csapatok!$A:$BL,AC$320,FALSE),'csapat-ranglista'!$A:$FP,AC$321,FALSE)/4),0)</f>
        <v>0</v>
      </c>
      <c r="AD245" s="223">
        <f>IFERROR(IF(RIGHT(VLOOKUP($A245,csapatok!$A:$BL,AD$320,FALSE),5)="Csere",VLOOKUP(LEFT(VLOOKUP($A245,csapatok!$A:$BL,AD$320,FALSE),LEN(VLOOKUP($A245,csapatok!$A:$BL,AD$320,FALSE))-6),'csapat-ranglista'!$A:$FP,AD$321,FALSE)/8,VLOOKUP(VLOOKUP($A245,csapatok!$A:$BL,AD$320,FALSE),'csapat-ranglista'!$A:$FP,AD$321,FALSE)/4),0)</f>
        <v>0</v>
      </c>
      <c r="AE245" s="223">
        <f>IFERROR(IF(RIGHT(VLOOKUP($A245,csapatok!$A:$BL,AE$320,FALSE),5)="Csere",VLOOKUP(LEFT(VLOOKUP($A245,csapatok!$A:$BL,AE$320,FALSE),LEN(VLOOKUP($A245,csapatok!$A:$BL,AE$320,FALSE))-6),'csapat-ranglista'!$A:$FP,AE$321,FALSE)/8,VLOOKUP(VLOOKUP($A245,csapatok!$A:$BL,AE$320,FALSE),'csapat-ranglista'!$A:$FP,AE$321,FALSE)/4),0)</f>
        <v>0</v>
      </c>
      <c r="AF245" s="223">
        <f>IFERROR(IF(RIGHT(VLOOKUP($A245,csapatok!$A:$BL,AF$320,FALSE),5)="Csere",VLOOKUP(LEFT(VLOOKUP($A245,csapatok!$A:$BL,AF$320,FALSE),LEN(VLOOKUP($A245,csapatok!$A:$BL,AF$320,FALSE))-6),'csapat-ranglista'!$A:$FP,AF$321,FALSE)/8,VLOOKUP(VLOOKUP($A245,csapatok!$A:$BL,AF$320,FALSE),'csapat-ranglista'!$A:$FP,AF$321,FALSE)/4),0)</f>
        <v>0</v>
      </c>
      <c r="AG245" s="223">
        <f>IFERROR(IF(RIGHT(VLOOKUP($A245,csapatok!$A:$BL,AG$320,FALSE),5)="Csere",VLOOKUP(LEFT(VLOOKUP($A245,csapatok!$A:$BL,AG$320,FALSE),LEN(VLOOKUP($A245,csapatok!$A:$BL,AG$320,FALSE))-6),'csapat-ranglista'!$A:$FP,AG$321,FALSE)/8,VLOOKUP(VLOOKUP($A245,csapatok!$A:$BL,AG$320,FALSE),'csapat-ranglista'!$A:$FP,AG$321,FALSE)/4),0)</f>
        <v>0</v>
      </c>
      <c r="AH245" s="223">
        <f>IFERROR(IF(RIGHT(VLOOKUP($A245,csapatok!$A:$BL,AH$320,FALSE),5)="Csere",VLOOKUP(LEFT(VLOOKUP($A245,csapatok!$A:$BL,AH$320,FALSE),LEN(VLOOKUP($A245,csapatok!$A:$BL,AH$320,FALSE))-6),'csapat-ranglista'!$A:$FP,AH$321,FALSE)/8,VLOOKUP(VLOOKUP($A245,csapatok!$A:$BL,AH$320,FALSE),'csapat-ranglista'!$A:$FP,AH$321,FALSE)/4),0)</f>
        <v>0</v>
      </c>
      <c r="AI245" s="223">
        <f>IFERROR(IF(RIGHT(VLOOKUP($A245,csapatok!$A:$BL,AI$320,FALSE),5)="Csere",VLOOKUP(LEFT(VLOOKUP($A245,csapatok!$A:$BL,AI$320,FALSE),LEN(VLOOKUP($A245,csapatok!$A:$BL,AI$320,FALSE))-6),'csapat-ranglista'!$A:$FP,AI$321,FALSE)/8,VLOOKUP(VLOOKUP($A245,csapatok!$A:$BL,AI$320,FALSE),'csapat-ranglista'!$A:$FP,AI$321,FALSE)/4),0)</f>
        <v>0</v>
      </c>
      <c r="AJ245" s="223">
        <f>IFERROR(IF(RIGHT(VLOOKUP($A245,csapatok!$A:$BL,AJ$320,FALSE),5)="Csere",VLOOKUP(LEFT(VLOOKUP($A245,csapatok!$A:$BL,AJ$320,FALSE),LEN(VLOOKUP($A245,csapatok!$A:$BL,AJ$320,FALSE))-6),'csapat-ranglista'!$A:$FP,AJ$321,FALSE)/8,VLOOKUP(VLOOKUP($A245,csapatok!$A:$BL,AJ$320,FALSE),'csapat-ranglista'!$A:$FP,AJ$321,FALSE)/2),0)</f>
        <v>0</v>
      </c>
      <c r="AK245" s="223">
        <f>IFERROR(IF(RIGHT(VLOOKUP($A245,csapatok!$A:$CN,AK$320,FALSE),5)="Csere",VLOOKUP(LEFT(VLOOKUP($A245,csapatok!$A:$CN,AK$320,FALSE),LEN(VLOOKUP($A245,csapatok!$A:$CN,AK$320,FALSE))-6),'csapat-ranglista'!$A:$FP,AK$321,FALSE)/8,VLOOKUP(VLOOKUP($A245,csapatok!$A:$CN,AK$320,FALSE),'csapat-ranglista'!$A:$FP,AK$321,FALSE)/4),0)</f>
        <v>0</v>
      </c>
      <c r="AL245" s="223">
        <f>IFERROR(IF(RIGHT(VLOOKUP($A245,csapatok!$A:$CN,AL$320,FALSE),5)="Csere",VLOOKUP(LEFT(VLOOKUP($A245,csapatok!$A:$CN,AL$320,FALSE),LEN(VLOOKUP($A245,csapatok!$A:$CN,AL$320,FALSE))-6),'csapat-ranglista'!$A:$FP,AL$321,FALSE)/8,VLOOKUP(VLOOKUP($A245,csapatok!$A:$CN,AL$320,FALSE),'csapat-ranglista'!$A:$FP,AL$321,FALSE)/4),0)</f>
        <v>0</v>
      </c>
      <c r="AM245" s="223">
        <f>IFERROR(IF(RIGHT(VLOOKUP($A245,csapatok!$A:$CN,AM$320,FALSE),5)="Csere",VLOOKUP(LEFT(VLOOKUP($A245,csapatok!$A:$CN,AM$320,FALSE),LEN(VLOOKUP($A245,csapatok!$A:$CN,AM$320,FALSE))-6),'csapat-ranglista'!$A:$FP,AM$321,FALSE)/8,VLOOKUP(VLOOKUP($A245,csapatok!$A:$CN,AM$320,FALSE),'csapat-ranglista'!$A:$FP,AM$321,FALSE)/4),0)</f>
        <v>0</v>
      </c>
      <c r="AN245" s="223">
        <f>IFERROR(IF(RIGHT(VLOOKUP($A245,csapatok!$A:$CN,AN$320,FALSE),5)="Csere",VLOOKUP(LEFT(VLOOKUP($A245,csapatok!$A:$CN,AN$320,FALSE),LEN(VLOOKUP($A245,csapatok!$A:$CN,AN$320,FALSE))-6),'csapat-ranglista'!$A:$FP,AN$321,FALSE)/8,VLOOKUP(VLOOKUP($A245,csapatok!$A:$CN,AN$320,FALSE),'csapat-ranglista'!$A:$FP,AN$321,FALSE)/4),0)</f>
        <v>0</v>
      </c>
      <c r="AO245" s="223">
        <f>IFERROR(IF(RIGHT(VLOOKUP($A245,csapatok!$A:$CN,AO$320,FALSE),5)="Csere",VLOOKUP(LEFT(VLOOKUP($A245,csapatok!$A:$CN,AO$320,FALSE),LEN(VLOOKUP($A245,csapatok!$A:$CN,AO$320,FALSE))-6),'csapat-ranglista'!$A:$FP,AO$321,FALSE)/8,VLOOKUP(VLOOKUP($A245,csapatok!$A:$CN,AO$320,FALSE),'csapat-ranglista'!$A:$FP,AO$321,FALSE)/4),0)</f>
        <v>0</v>
      </c>
      <c r="AP245" s="223">
        <f>IFERROR(IF(RIGHT(VLOOKUP($A245,csapatok!$A:$CN,AP$320,FALSE),5)="Csere",VLOOKUP(LEFT(VLOOKUP($A245,csapatok!$A:$CN,AP$320,FALSE),LEN(VLOOKUP($A245,csapatok!$A:$CN,AP$320,FALSE))-6),'csapat-ranglista'!$A:$FP,AP$321,FALSE)/8,VLOOKUP(VLOOKUP($A245,csapatok!$A:$CN,AP$320,FALSE),'csapat-ranglista'!$A:$FP,AP$321,FALSE)/4),0)</f>
        <v>0</v>
      </c>
      <c r="AQ245" s="223">
        <f>IFERROR(IF(RIGHT(VLOOKUP($A245,csapatok!$A:$CN,AQ$320,FALSE),5)="Csere",VLOOKUP(LEFT(VLOOKUP($A245,csapatok!$A:$CN,AQ$320,FALSE),LEN(VLOOKUP($A245,csapatok!$A:$CN,AQ$320,FALSE))-6),'csapat-ranglista'!$A:$FP,AQ$321,FALSE)/8,VLOOKUP(VLOOKUP($A245,csapatok!$A:$CN,AQ$320,FALSE),'csapat-ranglista'!$A:$FP,AQ$321,FALSE)/4),0)</f>
        <v>0</v>
      </c>
      <c r="AR245" s="223">
        <f>IFERROR(IF(RIGHT(VLOOKUP($A245,csapatok!$A:$CN,AR$320,FALSE),5)="Csere",VLOOKUP(LEFT(VLOOKUP($A245,csapatok!$A:$CN,AR$320,FALSE),LEN(VLOOKUP($A245,csapatok!$A:$CN,AR$320,FALSE))-6),'csapat-ranglista'!$A:$FP,AR$321,FALSE)/8,VLOOKUP(VLOOKUP($A245,csapatok!$A:$CN,AR$320,FALSE),'csapat-ranglista'!$A:$FP,AR$321,FALSE)/4),0)</f>
        <v>0</v>
      </c>
      <c r="AS245" s="223">
        <f>IFERROR(IF(RIGHT(VLOOKUP($A245,csapatok!$A:$CN,AS$320,FALSE),5)="Csere",VLOOKUP(LEFT(VLOOKUP($A245,csapatok!$A:$CN,AS$320,FALSE),LEN(VLOOKUP($A245,csapatok!$A:$CN,AS$320,FALSE))-6),'csapat-ranglista'!$A:$FP,AS$321,FALSE)/8,VLOOKUP(VLOOKUP($A245,csapatok!$A:$CN,AS$320,FALSE),'csapat-ranglista'!$A:$FP,AS$321,FALSE)/4),0)</f>
        <v>0</v>
      </c>
      <c r="AT245" s="223">
        <f>IFERROR(IF(RIGHT(VLOOKUP($A245,csapatok!$A:$CN,AT$320,FALSE),5)="Csere",VLOOKUP(LEFT(VLOOKUP($A245,csapatok!$A:$CN,AT$320,FALSE),LEN(VLOOKUP($A245,csapatok!$A:$CN,AT$320,FALSE))-6),'csapat-ranglista'!$A:$FP,AT$321,FALSE)/8,VLOOKUP(VLOOKUP($A245,csapatok!$A:$CN,AT$320,FALSE),'csapat-ranglista'!$A:$FP,AT$321,FALSE)/4),0)</f>
        <v>0</v>
      </c>
      <c r="AU245" s="223">
        <f>IFERROR(IF(RIGHT(VLOOKUP($A245,csapatok!$A:$CN,AU$320,FALSE),5)="Csere",VLOOKUP(LEFT(VLOOKUP($A245,csapatok!$A:$CN,AU$320,FALSE),LEN(VLOOKUP($A245,csapatok!$A:$CN,AU$320,FALSE))-6),'csapat-ranglista'!$A:$FP,AU$321,FALSE)/8,VLOOKUP(VLOOKUP($A245,csapatok!$A:$CN,AU$320,FALSE),'csapat-ranglista'!$A:$FP,AU$321,FALSE)/4),0)</f>
        <v>0</v>
      </c>
      <c r="AV245" s="223">
        <f>IFERROR(IF(RIGHT(VLOOKUP($A245,csapatok!$A:$CN,AV$320,FALSE),5)="Csere",VLOOKUP(LEFT(VLOOKUP($A245,csapatok!$A:$CN,AV$320,FALSE),LEN(VLOOKUP($A245,csapatok!$A:$CN,AV$320,FALSE))-6),'csapat-ranglista'!$A:$FP,AV$321,FALSE)/8,VLOOKUP(VLOOKUP($A245,csapatok!$A:$CN,AV$320,FALSE),'csapat-ranglista'!$A:$FP,AV$321,FALSE)/4),0)</f>
        <v>0</v>
      </c>
      <c r="AW245" s="223">
        <f>IFERROR(IF(RIGHT(VLOOKUP($A245,csapatok!$A:$CN,AW$320,FALSE),5)="Csere",VLOOKUP(LEFT(VLOOKUP($A245,csapatok!$A:$CN,AW$320,FALSE),LEN(VLOOKUP($A245,csapatok!$A:$CN,AW$320,FALSE))-6),'csapat-ranglista'!$A:$FP,AW$321,FALSE)/8,VLOOKUP(VLOOKUP($A245,csapatok!$A:$CN,AW$320,FALSE),'csapat-ranglista'!$A:$FP,AW$321,FALSE)/4),0)</f>
        <v>0</v>
      </c>
      <c r="AX245" s="223">
        <f>IFERROR(IF(RIGHT(VLOOKUP($A245,csapatok!$A:$CN,AX$320,FALSE),5)="Csere",VLOOKUP(LEFT(VLOOKUP($A245,csapatok!$A:$CN,AX$320,FALSE),LEN(VLOOKUP($A245,csapatok!$A:$CN,AX$320,FALSE))-6),'csapat-ranglista'!$A:$FP,AX$321,FALSE)/8,VLOOKUP(VLOOKUP($A245,csapatok!$A:$CN,AX$320,FALSE),'csapat-ranglista'!$A:$FP,AX$321,FALSE)/4),0)</f>
        <v>0</v>
      </c>
      <c r="AY245" s="223">
        <f>IFERROR(IF(RIGHT(VLOOKUP($A245,csapatok!$A:$NN,AY$320,FALSE),5)="Csere",VLOOKUP(LEFT(VLOOKUP($A245,csapatok!$A:$NN,AY$320,FALSE),LEN(VLOOKUP($A245,csapatok!$A:$NN,AY$320,FALSE))-6),'csapat-ranglista'!$A:$FP,AY$321,FALSE)/8,VLOOKUP(VLOOKUP($A245,csapatok!$A:$NN,AY$320,FALSE),'csapat-ranglista'!$A:$FP,AY$321,FALSE)/4),0)</f>
        <v>0</v>
      </c>
      <c r="AZ245" s="223">
        <f>IFERROR(IF(RIGHT(VLOOKUP($A245,csapatok!$A:$NN,AZ$320,FALSE),5)="Csere",VLOOKUP(LEFT(VLOOKUP($A245,csapatok!$A:$NN,AZ$320,FALSE),LEN(VLOOKUP($A245,csapatok!$A:$NN,AZ$320,FALSE))-6),'csapat-ranglista'!$A:$FP,AZ$321,FALSE)/8,VLOOKUP(VLOOKUP($A245,csapatok!$A:$NN,AZ$320,FALSE),'csapat-ranglista'!$A:$FP,AZ$321,FALSE)/4),0)</f>
        <v>0</v>
      </c>
      <c r="BA245" s="223">
        <f>IFERROR(IF(RIGHT(VLOOKUP($A245,csapatok!$A:$NN,BA$320,FALSE),5)="Csere",VLOOKUP(LEFT(VLOOKUP($A245,csapatok!$A:$NN,BA$320,FALSE),LEN(VLOOKUP($A245,csapatok!$A:$NN,BA$320,FALSE))-6),'csapat-ranglista'!$A:$FP,BA$321,FALSE)/8,VLOOKUP(VLOOKUP($A245,csapatok!$A:$NN,BA$320,FALSE),'csapat-ranglista'!$A:$FP,BA$321,FALSE)/4),0)</f>
        <v>0</v>
      </c>
      <c r="BB245" s="223">
        <f>IFERROR(IF(RIGHT(VLOOKUP($A245,csapatok!$A:$NN,BB$320,FALSE),5)="Csere",VLOOKUP(LEFT(VLOOKUP($A245,csapatok!$A:$NN,BB$320,FALSE),LEN(VLOOKUP($A245,csapatok!$A:$NN,BB$320,FALSE))-6),'csapat-ranglista'!$A:$FP,BB$321,FALSE)/8,VLOOKUP(VLOOKUP($A245,csapatok!$A:$NN,BB$320,FALSE),'csapat-ranglista'!$A:$FP,BB$321,FALSE)/4),0)</f>
        <v>0</v>
      </c>
      <c r="BC245" s="224">
        <f>versenyek!$ES$11*IFERROR(VLOOKUP(VLOOKUP($A245,versenyek!ER:ET,3,FALSE),szabalyok!$A$16:$B$23,2,FALSE)/4,0)</f>
        <v>0</v>
      </c>
      <c r="BD245" s="224">
        <f>versenyek!$EV$11*IFERROR(VLOOKUP(VLOOKUP($A245,versenyek!EU:EW,3,FALSE),szabalyok!$A$16:$B$23,2,FALSE)/4,0)</f>
        <v>0</v>
      </c>
      <c r="BE245" s="223">
        <f>IFERROR(IF(RIGHT(VLOOKUP($A245,csapatok!$A:$NN,BE$320,FALSE),5)="Csere",VLOOKUP(LEFT(VLOOKUP($A245,csapatok!$A:$NN,BE$320,FALSE),LEN(VLOOKUP($A245,csapatok!$A:$NN,BE$320,FALSE))-6),'csapat-ranglista'!$A:$FP,BE$321,FALSE)/8,VLOOKUP(VLOOKUP($A245,csapatok!$A:$NN,BE$320,FALSE),'csapat-ranglista'!$A:$FP,BE$321,FALSE)/4),0)</f>
        <v>0</v>
      </c>
      <c r="BF245" s="223">
        <f>IFERROR(IF(RIGHT(VLOOKUP($A245,csapatok!$A:$NN,BF$320,FALSE),5)="Csere",VLOOKUP(LEFT(VLOOKUP($A245,csapatok!$A:$NN,BF$320,FALSE),LEN(VLOOKUP($A245,csapatok!$A:$NN,BF$320,FALSE))-6),'csapat-ranglista'!$A:$FP,BF$321,FALSE)/8,VLOOKUP(VLOOKUP($A245,csapatok!$A:$NN,BF$320,FALSE),'csapat-ranglista'!$A:$FP,BF$321,FALSE)/4),0)</f>
        <v>0</v>
      </c>
      <c r="BG245" s="223">
        <f>IFERROR(IF(RIGHT(VLOOKUP($A245,csapatok!$A:$NN,BG$320,FALSE),5)="Csere",VLOOKUP(LEFT(VLOOKUP($A245,csapatok!$A:$NN,BG$320,FALSE),LEN(VLOOKUP($A245,csapatok!$A:$NN,BG$320,FALSE))-6),'csapat-ranglista'!$A:$FP,BG$321,FALSE)/8,VLOOKUP(VLOOKUP($A245,csapatok!$A:$NN,BG$320,FALSE),'csapat-ranglista'!$A:$FP,BG$321,FALSE)/4),0)</f>
        <v>0</v>
      </c>
      <c r="BH245" s="223">
        <f>IFERROR(IF(RIGHT(VLOOKUP($A245,csapatok!$A:$NN,BH$320,FALSE),5)="Csere",VLOOKUP(LEFT(VLOOKUP($A245,csapatok!$A:$NN,BH$320,FALSE),LEN(VLOOKUP($A245,csapatok!$A:$NN,BH$320,FALSE))-6),'csapat-ranglista'!$A:$FP,BH$321,FALSE)/8,VLOOKUP(VLOOKUP($A245,csapatok!$A:$NN,BH$320,FALSE),'csapat-ranglista'!$A:$FP,BH$321,FALSE)/4),0)</f>
        <v>0</v>
      </c>
      <c r="BI245" s="223">
        <f>IFERROR(IF(RIGHT(VLOOKUP($A245,csapatok!$A:$NN,BI$320,FALSE),5)="Csere",VLOOKUP(LEFT(VLOOKUP($A245,csapatok!$A:$NN,BI$320,FALSE),LEN(VLOOKUP($A245,csapatok!$A:$NN,BI$320,FALSE))-6),'csapat-ranglista'!$A:$FP,BI$321,FALSE)/8,VLOOKUP(VLOOKUP($A245,csapatok!$A:$NN,BI$320,FALSE),'csapat-ranglista'!$A:$FP,BI$321,FALSE)/4),0)</f>
        <v>0</v>
      </c>
      <c r="BJ245" s="223">
        <f>IFERROR(IF(RIGHT(VLOOKUP($A245,csapatok!$A:$NN,BJ$320,FALSE),5)="Csere",VLOOKUP(LEFT(VLOOKUP($A245,csapatok!$A:$NN,BJ$320,FALSE),LEN(VLOOKUP($A245,csapatok!$A:$NN,BJ$320,FALSE))-6),'csapat-ranglista'!$A:$FP,BJ$321,FALSE)/8,VLOOKUP(VLOOKUP($A245,csapatok!$A:$NN,BJ$320,FALSE),'csapat-ranglista'!$A:$FP,BJ$321,FALSE)/4),0)</f>
        <v>0</v>
      </c>
      <c r="BK245" s="223">
        <f>IFERROR(IF(RIGHT(VLOOKUP($A245,csapatok!$A:$NN,BK$320,FALSE),5)="Csere",VLOOKUP(LEFT(VLOOKUP($A245,csapatok!$A:$NN,BK$320,FALSE),LEN(VLOOKUP($A245,csapatok!$A:$NN,BK$320,FALSE))-6),'csapat-ranglista'!$A:$FP,BK$321,FALSE)/8,VLOOKUP(VLOOKUP($A245,csapatok!$A:$NN,BK$320,FALSE),'csapat-ranglista'!$A:$FP,BK$321,FALSE)/4),0)</f>
        <v>0</v>
      </c>
      <c r="BL245" s="223">
        <f>IFERROR(IF(RIGHT(VLOOKUP($A245,csapatok!$A:$NN,BL$320,FALSE),5)="Csere",VLOOKUP(LEFT(VLOOKUP($A245,csapatok!$A:$NN,BL$320,FALSE),LEN(VLOOKUP($A245,csapatok!$A:$NN,BL$320,FALSE))-6),'csapat-ranglista'!$A:$FP,BL$321,FALSE)/8,VLOOKUP(VLOOKUP($A245,csapatok!$A:$NN,BL$320,FALSE),'csapat-ranglista'!$A:$FP,BL$321,FALSE)/4),0)</f>
        <v>0</v>
      </c>
      <c r="BM245" s="223">
        <f>IFERROR(IF(RIGHT(VLOOKUP($A245,csapatok!$A:$NN,BM$320,FALSE),5)="Csere",VLOOKUP(LEFT(VLOOKUP($A245,csapatok!$A:$NN,BM$320,FALSE),LEN(VLOOKUP($A245,csapatok!$A:$NN,BM$320,FALSE))-6),'csapat-ranglista'!$A:$FP,BM$321,FALSE)/8,VLOOKUP(VLOOKUP($A245,csapatok!$A:$NN,BM$320,FALSE),'csapat-ranglista'!$A:$FP,BM$321,FALSE)/4),0)</f>
        <v>0</v>
      </c>
      <c r="BN245" s="223">
        <f>IFERROR(IF(RIGHT(VLOOKUP($A245,csapatok!$A:$NN,BN$320,FALSE),5)="Csere",VLOOKUP(LEFT(VLOOKUP($A245,csapatok!$A:$NN,BN$320,FALSE),LEN(VLOOKUP($A245,csapatok!$A:$NN,BN$320,FALSE))-6),'csapat-ranglista'!$A:$FP,BN$321,FALSE)/8,VLOOKUP(VLOOKUP($A245,csapatok!$A:$NN,BN$320,FALSE),'csapat-ranglista'!$A:$FP,BN$321,FALSE)/4),0)</f>
        <v>0</v>
      </c>
      <c r="BO245" s="223">
        <f>IFERROR(IF(RIGHT(VLOOKUP($A245,csapatok!$A:$NN,BO$320,FALSE),5)="Csere",VLOOKUP(LEFT(VLOOKUP($A245,csapatok!$A:$NN,BO$320,FALSE),LEN(VLOOKUP($A245,csapatok!$A:$NN,BO$320,FALSE))-6),'csapat-ranglista'!$A:$FP,BO$321,FALSE)/8,VLOOKUP(VLOOKUP($A245,csapatok!$A:$NN,BO$320,FALSE),'csapat-ranglista'!$A:$FP,BO$321,FALSE)/4),0)</f>
        <v>0</v>
      </c>
      <c r="BP245" s="223">
        <f>IFERROR(IF(RIGHT(VLOOKUP($A245,csapatok!$A:$NN,BP$320,FALSE),5)="Csere",VLOOKUP(LEFT(VLOOKUP($A245,csapatok!$A:$NN,BP$320,FALSE),LEN(VLOOKUP($A245,csapatok!$A:$NN,BP$320,FALSE))-6),'csapat-ranglista'!$A:$FP,BP$321,FALSE)/8,VLOOKUP(VLOOKUP($A245,csapatok!$A:$NN,BP$320,FALSE),'csapat-ranglista'!$A:$FP,BP$321,FALSE)/4),0)</f>
        <v>0</v>
      </c>
      <c r="BQ245" s="223">
        <f>IFERROR(IF(RIGHT(VLOOKUP($A245,csapatok!$A:$NN,BQ$320,FALSE),5)="Csere",VLOOKUP(LEFT(VLOOKUP($A245,csapatok!$A:$NN,BQ$320,FALSE),LEN(VLOOKUP($A245,csapatok!$A:$NN,BQ$320,FALSE))-6),'csapat-ranglista'!$A:$FP,BQ$321,FALSE)/8,VLOOKUP(VLOOKUP($A245,csapatok!$A:$NN,BQ$320,FALSE),'csapat-ranglista'!$A:$FP,BQ$321,FALSE)/4),0)</f>
        <v>0</v>
      </c>
      <c r="BR245" s="223">
        <f>IFERROR(IF(RIGHT(VLOOKUP($A245,csapatok!$A:$NN,BR$320,FALSE),5)="Csere",VLOOKUP(LEFT(VLOOKUP($A245,csapatok!$A:$NN,BR$320,FALSE),LEN(VLOOKUP($A245,csapatok!$A:$NN,BR$320,FALSE))-6),'csapat-ranglista'!$A:$FP,BR$321,FALSE)/8,VLOOKUP(VLOOKUP($A245,csapatok!$A:$NN,BR$320,FALSE),'csapat-ranglista'!$A:$FP,BR$321,FALSE)/4),0)</f>
        <v>0</v>
      </c>
      <c r="BS245" s="223">
        <f>IFERROR(IF(RIGHT(VLOOKUP($A245,csapatok!$A:$NN,BS$320,FALSE),5)="Csere",VLOOKUP(LEFT(VLOOKUP($A245,csapatok!$A:$NN,BS$320,FALSE),LEN(VLOOKUP($A245,csapatok!$A:$NN,BS$320,FALSE))-6),'csapat-ranglista'!$A:$FP,BS$321,FALSE)/8,VLOOKUP(VLOOKUP($A245,csapatok!$A:$NN,BS$320,FALSE),'csapat-ranglista'!$A:$FP,BS$321,FALSE)/4),0)</f>
        <v>0</v>
      </c>
      <c r="BT245" s="223">
        <f>IFERROR(IF(RIGHT(VLOOKUP($A245,csapatok!$A:$NN,BT$320,FALSE),5)="Csere",VLOOKUP(LEFT(VLOOKUP($A245,csapatok!$A:$NN,BT$320,FALSE),LEN(VLOOKUP($A245,csapatok!$A:$NN,BT$320,FALSE))-6),'csapat-ranglista'!$A:$FP,BT$321,FALSE)/8,VLOOKUP(VLOOKUP($A245,csapatok!$A:$NN,BT$320,FALSE),'csapat-ranglista'!$A:$FP,BT$321,FALSE)/4),0)</f>
        <v>0</v>
      </c>
      <c r="BU245" s="223">
        <f>IFERROR(IF(RIGHT(VLOOKUP($A245,csapatok!$A:$NN,BU$320,FALSE),5)="Csere",VLOOKUP(LEFT(VLOOKUP($A245,csapatok!$A:$NN,BU$320,FALSE),LEN(VLOOKUP($A245,csapatok!$A:$NN,BU$320,FALSE))-6),'csapat-ranglista'!$A:$FP,BU$321,FALSE)/8,VLOOKUP(VLOOKUP($A245,csapatok!$A:$NN,BU$320,FALSE),'csapat-ranglista'!$A:$FP,BU$321,FALSE)/4),0)</f>
        <v>0</v>
      </c>
      <c r="BV245" s="223">
        <f>IFERROR(IF(RIGHT(VLOOKUP($A245,csapatok!$A:$NN,BV$320,FALSE),5)="Csere",VLOOKUP(LEFT(VLOOKUP($A245,csapatok!$A:$NN,BV$320,FALSE),LEN(VLOOKUP($A245,csapatok!$A:$NN,BV$320,FALSE))-6),'csapat-ranglista'!$A:$FP,BV$321,FALSE)/8,VLOOKUP(VLOOKUP($A245,csapatok!$A:$NN,BV$320,FALSE),'csapat-ranglista'!$A:$FP,BV$321,FALSE)/4),0)</f>
        <v>0</v>
      </c>
      <c r="BW245" s="223">
        <f>IFERROR(IF(RIGHT(VLOOKUP($A245,csapatok!$A:$NN,BW$320,FALSE),5)="Csere",VLOOKUP(LEFT(VLOOKUP($A245,csapatok!$A:$NN,BW$320,FALSE),LEN(VLOOKUP($A245,csapatok!$A:$NN,BW$320,FALSE))-6),'csapat-ranglista'!$A:$FP,BW$321,FALSE)/8,VLOOKUP(VLOOKUP($A245,csapatok!$A:$NN,BW$320,FALSE),'csapat-ranglista'!$A:$FP,BW$321,FALSE)/4),0)</f>
        <v>0</v>
      </c>
      <c r="BX245" s="223">
        <f>IFERROR(IF(RIGHT(VLOOKUP($A245,csapatok!$A:$NN,BX$320,FALSE),5)="Csere",VLOOKUP(LEFT(VLOOKUP($A245,csapatok!$A:$NN,BX$320,FALSE),LEN(VLOOKUP($A245,csapatok!$A:$NN,BX$320,FALSE))-6),'csapat-ranglista'!$A:$FP,BX$321,FALSE)/8,VLOOKUP(VLOOKUP($A245,csapatok!$A:$NN,BX$320,FALSE),'csapat-ranglista'!$A:$FP,BX$321,FALSE)/4),0)</f>
        <v>0</v>
      </c>
      <c r="BY245" s="223">
        <f>IFERROR(IF(RIGHT(VLOOKUP($A245,csapatok!$A:$NN,BY$320,FALSE),5)="Csere",VLOOKUP(LEFT(VLOOKUP($A245,csapatok!$A:$NN,BY$320,FALSE),LEN(VLOOKUP($A245,csapatok!$A:$NN,BY$320,FALSE))-6),'csapat-ranglista'!$A:$FP,BY$321,FALSE)/8,VLOOKUP(VLOOKUP($A245,csapatok!$A:$NN,BY$320,FALSE),'csapat-ranglista'!$A:$FP,BY$321,FALSE)/4),0)</f>
        <v>0</v>
      </c>
      <c r="BZ245" s="223">
        <f>IFERROR(IF(RIGHT(VLOOKUP($A245,csapatok!$A:$NN,BZ$320,FALSE),5)="Csere",VLOOKUP(LEFT(VLOOKUP($A245,csapatok!$A:$NN,BZ$320,FALSE),LEN(VLOOKUP($A245,csapatok!$A:$NN,BZ$320,FALSE))-6),'csapat-ranglista'!$A:$FP,BZ$321,FALSE)/8,VLOOKUP(VLOOKUP($A245,csapatok!$A:$NN,BZ$320,FALSE),'csapat-ranglista'!$A:$FP,BZ$321,FALSE)/4),0)</f>
        <v>0</v>
      </c>
      <c r="CA245" s="223">
        <f>IFERROR(IF(RIGHT(VLOOKUP($A245,csapatok!$A:$NN,CA$320,FALSE),5)="Csere",VLOOKUP(LEFT(VLOOKUP($A245,csapatok!$A:$NN,CA$320,FALSE),LEN(VLOOKUP($A245,csapatok!$A:$NN,CA$320,FALSE))-6),'csapat-ranglista'!$A:$FP,CA$321,FALSE)/8,VLOOKUP(VLOOKUP($A245,csapatok!$A:$NN,CA$320,FALSE),'csapat-ranglista'!$A:$FP,CA$321,FALSE)/4),0)</f>
        <v>0</v>
      </c>
      <c r="CB245" s="223">
        <f>IFERROR(IF(RIGHT(VLOOKUP($A245,csapatok!$A:$NN,CB$320,FALSE),5)="Csere",VLOOKUP(LEFT(VLOOKUP($A245,csapatok!$A:$NN,CB$320,FALSE),LEN(VLOOKUP($A245,csapatok!$A:$NN,CB$320,FALSE))-6),'csapat-ranglista'!$A:$FP,CB$321,FALSE)/8,VLOOKUP(VLOOKUP($A245,csapatok!$A:$NN,CB$320,FALSE),'csapat-ranglista'!$A:$FP,CB$321,FALSE)/4),0)</f>
        <v>0</v>
      </c>
      <c r="CC245" s="223">
        <f>IFERROR(IF(RIGHT(VLOOKUP($A245,csapatok!$A:$NN,CC$320,FALSE),5)="Csere",VLOOKUP(LEFT(VLOOKUP($A245,csapatok!$A:$NN,CC$320,FALSE),LEN(VLOOKUP($A245,csapatok!$A:$NN,CC$320,FALSE))-6),'csapat-ranglista'!$A:$FP,CC$321,FALSE)/8,VLOOKUP(VLOOKUP($A245,csapatok!$A:$NN,CC$320,FALSE),'csapat-ranglista'!$A:$FP,CC$321,FALSE)/4),0)</f>
        <v>0</v>
      </c>
      <c r="CD245" s="223">
        <f>IFERROR(IF(RIGHT(VLOOKUP($A245,csapatok!$A:$NN,CD$320,FALSE),5)="Csere",VLOOKUP(LEFT(VLOOKUP($A245,csapatok!$A:$NN,CD$320,FALSE),LEN(VLOOKUP($A245,csapatok!$A:$NN,CD$320,FALSE))-6),'csapat-ranglista'!$A:$FP,CD$321,FALSE)/8,VLOOKUP(VLOOKUP($A245,csapatok!$A:$NN,CD$320,FALSE),'csapat-ranglista'!$A:$FP,CD$321,FALSE)/4),0)</f>
        <v>0</v>
      </c>
      <c r="CE245" s="223">
        <f>IFERROR(IF(RIGHT(VLOOKUP($A245,csapatok!$A:$NN,CE$320,FALSE),5)="Csere",VLOOKUP(LEFT(VLOOKUP($A245,csapatok!$A:$NN,CE$320,FALSE),LEN(VLOOKUP($A245,csapatok!$A:$NN,CE$320,FALSE))-6),'csapat-ranglista'!$A:$FP,CE$321,FALSE)/8,VLOOKUP(VLOOKUP($A245,csapatok!$A:$NN,CE$320,FALSE),'csapat-ranglista'!$A:$FP,CE$321,FALSE)/4),0)</f>
        <v>0</v>
      </c>
      <c r="CF245" s="223">
        <f>IFERROR(IF(RIGHT(VLOOKUP($A245,csapatok!$A:$NN,CF$320,FALSE),5)="Csere",VLOOKUP(LEFT(VLOOKUP($A245,csapatok!$A:$NN,CF$320,FALSE),LEN(VLOOKUP($A245,csapatok!$A:$NN,CF$320,FALSE))-6),'csapat-ranglista'!$A:$FP,CF$321,FALSE)/8,VLOOKUP(VLOOKUP($A245,csapatok!$A:$NN,CF$320,FALSE),'csapat-ranglista'!$A:$FP,CF$321,FALSE)/4),0)</f>
        <v>0</v>
      </c>
      <c r="CG245" s="223">
        <f>IFERROR(IF(RIGHT(VLOOKUP($A245,csapatok!$A:$NN,CG$320,FALSE),5)="Csere",VLOOKUP(LEFT(VLOOKUP($A245,csapatok!$A:$NN,CG$320,FALSE),LEN(VLOOKUP($A245,csapatok!$A:$NN,CG$320,FALSE))-6),'csapat-ranglista'!$A:$FP,CG$321,FALSE)/8,VLOOKUP(VLOOKUP($A245,csapatok!$A:$NN,CG$320,FALSE),'csapat-ranglista'!$A:$FP,CG$321,FALSE)/4),0)</f>
        <v>0</v>
      </c>
      <c r="CH245" s="223">
        <f>IFERROR(IF(RIGHT(VLOOKUP($A245,csapatok!$A:$NN,CH$320,FALSE),5)="Csere",VLOOKUP(LEFT(VLOOKUP($A245,csapatok!$A:$NN,CH$320,FALSE),LEN(VLOOKUP($A245,csapatok!$A:$NN,CH$320,FALSE))-6),'csapat-ranglista'!$A:$FP,CH$321,FALSE)/8,VLOOKUP(VLOOKUP($A245,csapatok!$A:$NN,CH$320,FALSE),'csapat-ranglista'!$A:$FP,CH$321,FALSE)/4),0)</f>
        <v>0</v>
      </c>
      <c r="CI245" s="223">
        <f>IFERROR(IF(RIGHT(VLOOKUP($A245,csapatok!$A:$NN,CI$320,FALSE),5)="Csere",VLOOKUP(LEFT(VLOOKUP($A245,csapatok!$A:$NN,CI$320,FALSE),LEN(VLOOKUP($A245,csapatok!$A:$NN,CI$320,FALSE))-6),'csapat-ranglista'!$A:$FP,CI$321,FALSE)/8,VLOOKUP(VLOOKUP($A245,csapatok!$A:$NN,CI$320,FALSE),'csapat-ranglista'!$A:$FP,CI$321,FALSE)/4),0)</f>
        <v>0</v>
      </c>
      <c r="CJ245" s="224">
        <f>versenyek!$IQ$11*IFERROR(VLOOKUP(VLOOKUP($A245,versenyek!IP:IR,3,FALSE),szabalyok!$A$16:$B$23,2,FALSE)/4,0)</f>
        <v>0</v>
      </c>
      <c r="CK245" s="224">
        <f>versenyek!$IT$11*IFERROR(VLOOKUP(VLOOKUP($A245,versenyek!IS:IU,3,FALSE),szabalyok!$A$16:$B$23,2,FALSE)/4,0)</f>
        <v>0</v>
      </c>
      <c r="CL245" s="223">
        <f>IFERROR(IF(RIGHT(VLOOKUP($A245,csapatok!$A:$NN,CL$320,FALSE),5)="Csere",VLOOKUP(LEFT(VLOOKUP($A245,csapatok!$A:$NN,CL$320,FALSE),LEN(VLOOKUP($A245,csapatok!$A:$NN,CL$320,FALSE))-6),'csapat-ranglista'!$A:$FP,CL$321,FALSE)/8,VLOOKUP(VLOOKUP($A245,csapatok!$A:$NN,CL$320,FALSE),'csapat-ranglista'!$A:$FP,CL$321,FALSE)/4),0)</f>
        <v>0</v>
      </c>
      <c r="CM245" s="223">
        <f>IFERROR(IF(RIGHT(VLOOKUP($A245,csapatok!$A:$NN,CM$320,FALSE),5)="Csere",VLOOKUP(LEFT(VLOOKUP($A245,csapatok!$A:$NN,CM$320,FALSE),LEN(VLOOKUP($A245,csapatok!$A:$NN,CM$320,FALSE))-6),'csapat-ranglista'!$A:$FP,CM$321,FALSE)/8,VLOOKUP(VLOOKUP($A245,csapatok!$A:$NN,CM$320,FALSE),'csapat-ranglista'!$A:$FP,CM$321,FALSE)/4),0)</f>
        <v>0</v>
      </c>
      <c r="CN245" s="223">
        <f>IFERROR(IF(RIGHT(VLOOKUP($A245,csapatok!$A:$NN,CN$320,FALSE),5)="Csere",VLOOKUP(LEFT(VLOOKUP($A245,csapatok!$A:$NN,CN$320,FALSE),LEN(VLOOKUP($A245,csapatok!$A:$NN,CN$320,FALSE))-6),'csapat-ranglista'!$A:$FP,CN$321,FALSE)/8,VLOOKUP(VLOOKUP($A245,csapatok!$A:$NN,CN$320,FALSE),'csapat-ranglista'!$A:$FP,CN$321,FALSE)/4),0)</f>
        <v>0</v>
      </c>
      <c r="CO245" s="223">
        <f>IFERROR(IF(RIGHT(VLOOKUP($A245,csapatok!$A:$NN,CO$320,FALSE),5)="Csere",VLOOKUP(LEFT(VLOOKUP($A245,csapatok!$A:$NN,CO$320,FALSE),LEN(VLOOKUP($A245,csapatok!$A:$NN,CO$320,FALSE))-6),'csapat-ranglista'!$A:$FP,CO$321,FALSE)/8,VLOOKUP(VLOOKUP($A245,csapatok!$A:$NN,CO$320,FALSE),'csapat-ranglista'!$A:$FP,CO$321,FALSE)/4),0)</f>
        <v>0</v>
      </c>
      <c r="CP245" s="223">
        <f>IFERROR(IF(RIGHT(VLOOKUP($A245,csapatok!$A:$NN,CP$320,FALSE),5)="Csere",VLOOKUP(LEFT(VLOOKUP($A245,csapatok!$A:$NN,CP$320,FALSE),LEN(VLOOKUP($A245,csapatok!$A:$NN,CP$320,FALSE))-6),'csapat-ranglista'!$A:$FP,CP$321,FALSE)/8,VLOOKUP(VLOOKUP($A245,csapatok!$A:$NN,CP$320,FALSE),'csapat-ranglista'!$A:$FP,CP$321,FALSE)/4),0)</f>
        <v>0</v>
      </c>
      <c r="CQ245" s="223">
        <f>IFERROR(IF(RIGHT(VLOOKUP($A245,csapatok!$A:$NN,CQ$320,FALSE),5)="Csere",VLOOKUP(LEFT(VLOOKUP($A245,csapatok!$A:$NN,CQ$320,FALSE),LEN(VLOOKUP($A245,csapatok!$A:$NN,CQ$320,FALSE))-6),'csapat-ranglista'!$A:$FP,CQ$321,FALSE)/8,VLOOKUP(VLOOKUP($A245,csapatok!$A:$NN,CQ$320,FALSE),'csapat-ranglista'!$A:$FP,CQ$321,FALSE)/4),0)</f>
        <v>0</v>
      </c>
      <c r="CR245" s="223">
        <f>IFERROR(IF(RIGHT(VLOOKUP($A245,csapatok!$A:$NN,CR$320,FALSE),5)="Csere",VLOOKUP(LEFT(VLOOKUP($A245,csapatok!$A:$NN,CR$320,FALSE),LEN(VLOOKUP($A245,csapatok!$A:$NN,CR$320,FALSE))-6),'csapat-ranglista'!$A:$FP,CR$321,FALSE)/8,VLOOKUP(VLOOKUP($A245,csapatok!$A:$NN,CR$320,FALSE),'csapat-ranglista'!$A:$FP,CR$321,FALSE)/4),0)</f>
        <v>0</v>
      </c>
      <c r="CS245" s="223">
        <f>IFERROR(IF(RIGHT(VLOOKUP($A245,csapatok!$A:$NN,CS$320,FALSE),5)="Csere",VLOOKUP(LEFT(VLOOKUP($A245,csapatok!$A:$NN,CS$320,FALSE),LEN(VLOOKUP($A245,csapatok!$A:$NN,CS$320,FALSE))-6),'csapat-ranglista'!$A:$FP,CS$321,FALSE)/8,VLOOKUP(VLOOKUP($A245,csapatok!$A:$NN,CS$320,FALSE),'csapat-ranglista'!$A:$FP,CS$321,FALSE)/4),0)</f>
        <v>0</v>
      </c>
      <c r="CT245" s="223">
        <f>IFERROR(IF(RIGHT(VLOOKUP($A245,csapatok!$A:$NN,CT$320,FALSE),5)="Csere",VLOOKUP(LEFT(VLOOKUP($A245,csapatok!$A:$NN,CT$320,FALSE),LEN(VLOOKUP($A245,csapatok!$A:$NN,CT$320,FALSE))-6),'csapat-ranglista'!$A:$FP,CT$321,FALSE)/8,VLOOKUP(VLOOKUP($A245,csapatok!$A:$NN,CT$320,FALSE),'csapat-ranglista'!$A:$FP,CT$321,FALSE)/4),0)</f>
        <v>0</v>
      </c>
      <c r="CU245" s="223">
        <f>IFERROR(IF(RIGHT(VLOOKUP($A245,csapatok!$A:$NN,CU$320,FALSE),5)="Csere",VLOOKUP(LEFT(VLOOKUP($A245,csapatok!$A:$NN,CU$320,FALSE),LEN(VLOOKUP($A245,csapatok!$A:$NN,CU$320,FALSE))-6),'csapat-ranglista'!$A:$FP,CU$321,FALSE)/8,VLOOKUP(VLOOKUP($A245,csapatok!$A:$NN,CU$320,FALSE),'csapat-ranglista'!$A:$FP,CU$321,FALSE)/4),0)</f>
        <v>0</v>
      </c>
      <c r="CV245" s="223">
        <f>IFERROR(IF(RIGHT(VLOOKUP($A245,csapatok!$A:$NN,CV$320,FALSE),5)="Csere",VLOOKUP(LEFT(VLOOKUP($A245,csapatok!$A:$NN,CV$320,FALSE),LEN(VLOOKUP($A245,csapatok!$A:$NN,CV$320,FALSE))-6),'csapat-ranglista'!$A:$FP,CV$321,FALSE)/8,VLOOKUP(VLOOKUP($A245,csapatok!$A:$NN,CV$320,FALSE),'csapat-ranglista'!$A:$FP,CV$321,FALSE)/4),0)</f>
        <v>0</v>
      </c>
      <c r="CW245" s="223">
        <f>IFERROR(IF(RIGHT(VLOOKUP($A245,csapatok!$A:$NN,CW$320,FALSE),5)="Csere",VLOOKUP(LEFT(VLOOKUP($A245,csapatok!$A:$NN,CW$320,FALSE),LEN(VLOOKUP($A245,csapatok!$A:$NN,CW$320,FALSE))-6),'csapat-ranglista'!$A:$FP,CW$321,FALSE)/8,VLOOKUP(VLOOKUP($A245,csapatok!$A:$NN,CW$320,FALSE),'csapat-ranglista'!$A:$FP,CW$321,FALSE)/4),0)</f>
        <v>0</v>
      </c>
      <c r="CX245" s="223">
        <f>IFERROR(IF(RIGHT(VLOOKUP($A245,csapatok!$A:$NN,CX$320,FALSE),5)="Csere",VLOOKUP(LEFT(VLOOKUP($A245,csapatok!$A:$NN,CX$320,FALSE),LEN(VLOOKUP($A245,csapatok!$A:$NN,CX$320,FALSE))-6),'csapat-ranglista'!$A:$FP,CX$321,FALSE)/8,VLOOKUP(VLOOKUP($A245,csapatok!$A:$NN,CX$320,FALSE),'csapat-ranglista'!$A:$FP,CX$321,FALSE)/4),0)</f>
        <v>0</v>
      </c>
      <c r="CY245" s="223">
        <f>IFERROR(IF(RIGHT(VLOOKUP($A245,csapatok!$A:$NN,CY$320,FALSE),5)="Csere",VLOOKUP(LEFT(VLOOKUP($A245,csapatok!$A:$NN,CY$320,FALSE),LEN(VLOOKUP($A245,csapatok!$A:$NN,CY$320,FALSE))-6),'csapat-ranglista'!$A:$FP,CY$321,FALSE)/8,VLOOKUP(VLOOKUP($A245,csapatok!$A:$NN,CY$320,FALSE),'csapat-ranglista'!$A:$FP,CY$321,FALSE)/4),0)</f>
        <v>0</v>
      </c>
      <c r="CZ245" s="223">
        <f>IFERROR(IF(RIGHT(VLOOKUP($A245,csapatok!$A:$NN,CZ$320,FALSE),5)="Csere",VLOOKUP(LEFT(VLOOKUP($A245,csapatok!$A:$NN,CZ$320,FALSE),LEN(VLOOKUP($A245,csapatok!$A:$NN,CZ$320,FALSE))-6),'csapat-ranglista'!$A:$FP,CZ$321,FALSE)/8,VLOOKUP(VLOOKUP($A245,csapatok!$A:$NN,CZ$320,FALSE),'csapat-ranglista'!$A:$FP,CZ$321,FALSE)/4),0)</f>
        <v>0</v>
      </c>
      <c r="DA245" s="223">
        <f>IFERROR(IF(RIGHT(VLOOKUP($A245,csapatok!$A:$NN,DA$320,FALSE),5)="Csere",VLOOKUP(LEFT(VLOOKUP($A245,csapatok!$A:$NN,DA$320,FALSE),LEN(VLOOKUP($A245,csapatok!$A:$NN,DA$320,FALSE))-6),'csapat-ranglista'!$A:$FP,DA$321,FALSE)/8,VLOOKUP(VLOOKUP($A245,csapatok!$A:$NN,DA$320,FALSE),'csapat-ranglista'!$A:$FP,DA$321,FALSE)/4),0)</f>
        <v>0</v>
      </c>
      <c r="DB245" s="223">
        <f>IFERROR(IF(RIGHT(VLOOKUP($A245,csapatok!$A:$NN,DB$320,FALSE),5)="Csere",VLOOKUP(LEFT(VLOOKUP($A245,csapatok!$A:$NN,DB$320,FALSE),LEN(VLOOKUP($A245,csapatok!$A:$NN,DB$320,FALSE))-6),'csapat-ranglista'!$A:$FP,DB$321,FALSE)/8,VLOOKUP(VLOOKUP($A245,csapatok!$A:$NN,DB$320,FALSE),'csapat-ranglista'!$A:$FP,DB$321,FALSE)/4),0)</f>
        <v>0</v>
      </c>
      <c r="DC245" s="223">
        <f>IFERROR(IF(RIGHT(VLOOKUP($A245,csapatok!$A:$NN,DC$320,FALSE),5)="Csere",VLOOKUP(LEFT(VLOOKUP($A245,csapatok!$A:$NN,DC$320,FALSE),LEN(VLOOKUP($A245,csapatok!$A:$NN,DC$320,FALSE))-6),'csapat-ranglista'!$A:$FP,DC$321,FALSE)/8,VLOOKUP(VLOOKUP($A245,csapatok!$A:$NN,DC$320,FALSE),'csapat-ranglista'!$A:$FP,DC$321,FALSE)/4),0)</f>
        <v>0</v>
      </c>
      <c r="DD245" s="223">
        <f>IFERROR(IF(RIGHT(VLOOKUP($A245,csapatok!$A:$NN,DD$320,FALSE),5)="Csere",VLOOKUP(LEFT(VLOOKUP($A245,csapatok!$A:$NN,DD$320,FALSE),LEN(VLOOKUP($A245,csapatok!$A:$NN,DD$320,FALSE))-6),'csapat-ranglista'!$A:$FP,DD$321,FALSE)/8,VLOOKUP(VLOOKUP($A245,csapatok!$A:$NN,DD$320,FALSE),'csapat-ranglista'!$A:$FP,DD$321,FALSE)/4),0)</f>
        <v>0</v>
      </c>
      <c r="DE245" s="223">
        <f>IFERROR(IF(RIGHT(VLOOKUP($A245,csapatok!$A:$NN,DE$320,FALSE),5)="Csere",VLOOKUP(LEFT(VLOOKUP($A245,csapatok!$A:$NN,DE$320,FALSE),LEN(VLOOKUP($A245,csapatok!$A:$NN,DE$320,FALSE))-6),'csapat-ranglista'!$A:$FP,DE$321,FALSE)/8,VLOOKUP(VLOOKUP($A245,csapatok!$A:$NN,DE$320,FALSE),'csapat-ranglista'!$A:$FP,DE$321,FALSE)/4),0)</f>
        <v>0</v>
      </c>
      <c r="DF245" s="223">
        <f>IFERROR(IF(RIGHT(VLOOKUP($A245,csapatok!$A:$NN,DF$320,FALSE),5)="Csere",VLOOKUP(LEFT(VLOOKUP($A245,csapatok!$A:$NN,DF$320,FALSE),LEN(VLOOKUP($A245,csapatok!$A:$NN,DF$320,FALSE))-6),'csapat-ranglista'!$A:$FP,DF$321,FALSE)/8,VLOOKUP(VLOOKUP($A245,csapatok!$A:$NN,DF$320,FALSE),'csapat-ranglista'!$A:$FP,DF$321,FALSE)/4),0)</f>
        <v>0</v>
      </c>
      <c r="DG245" s="223">
        <f>IFERROR(IF(RIGHT(VLOOKUP($A245,csapatok!$A:$NN,DG$320,FALSE),5)="Csere",VLOOKUP(LEFT(VLOOKUP($A245,csapatok!$A:$NN,DG$320,FALSE),LEN(VLOOKUP($A245,csapatok!$A:$NN,DG$320,FALSE))-6),'csapat-ranglista'!$A:$FP,DG$321,FALSE)/8,VLOOKUP(VLOOKUP($A245,csapatok!$A:$NN,DG$320,FALSE),'csapat-ranglista'!$A:$FP,DG$321,FALSE)/4),0)</f>
        <v>0</v>
      </c>
      <c r="DH245" s="223">
        <f>IFERROR(IF(RIGHT(VLOOKUP($A245,csapatok!$A:$NN,DH$320,FALSE),5)="Csere",VLOOKUP(LEFT(VLOOKUP($A245,csapatok!$A:$NN,DH$320,FALSE),LEN(VLOOKUP($A245,csapatok!$A:$NN,DH$320,FALSE))-6),'csapat-ranglista'!$A:$FP,DH$321,FALSE)/8,VLOOKUP(VLOOKUP($A245,csapatok!$A:$NN,DH$320,FALSE),'csapat-ranglista'!$A:$FP,DH$321,FALSE)/4),0)</f>
        <v>0</v>
      </c>
      <c r="DI245" s="223">
        <f>IFERROR(IF(RIGHT(VLOOKUP($A245,csapatok!$A:$NN,DI$320,FALSE),5)="Csere",VLOOKUP(LEFT(VLOOKUP($A245,csapatok!$A:$NN,DI$320,FALSE),LEN(VLOOKUP($A245,csapatok!$A:$NN,DI$320,FALSE))-6),'csapat-ranglista'!$A:$FP,DI$321,FALSE)/8,VLOOKUP(VLOOKUP($A245,csapatok!$A:$NN,DI$320,FALSE),'csapat-ranglista'!$A:$FP,DI$321,FALSE)/4),0)</f>
        <v>0</v>
      </c>
      <c r="DJ245" s="223">
        <f>IFERROR(IF(RIGHT(VLOOKUP($A245,csapatok!$A:$NN,DJ$320,FALSE),5)="Csere",VLOOKUP(LEFT(VLOOKUP($A245,csapatok!$A:$NN,DJ$320,FALSE),LEN(VLOOKUP($A245,csapatok!$A:$NN,DJ$320,FALSE))-6),'csapat-ranglista'!$A:$FP,DJ$321,FALSE)/8,VLOOKUP(VLOOKUP($A245,csapatok!$A:$NN,DJ$320,FALSE),'csapat-ranglista'!$A:$FP,DJ$321,FALSE)/4),0)</f>
        <v>0</v>
      </c>
      <c r="DK245" s="223">
        <f>IFERROR(IF(RIGHT(VLOOKUP($A245,csapatok!$A:$NN,DK$320,FALSE),5)="Csere",VLOOKUP(LEFT(VLOOKUP($A245,csapatok!$A:$NN,DK$320,FALSE),LEN(VLOOKUP($A245,csapatok!$A:$NN,DK$320,FALSE))-6),'csapat-ranglista'!$A:$FP,DK$321,FALSE)/8,VLOOKUP(VLOOKUP($A245,csapatok!$A:$NN,DK$320,FALSE),'csapat-ranglista'!$A:$FP,DK$321,FALSE)/4),0)</f>
        <v>0</v>
      </c>
      <c r="DL245" s="223">
        <f>IFERROR(IF(RIGHT(VLOOKUP($A245,csapatok!$A:$NN,DL$320,FALSE),5)="Csere",VLOOKUP(LEFT(VLOOKUP($A245,csapatok!$A:$NN,DL$320,FALSE),LEN(VLOOKUP($A245,csapatok!$A:$NN,DL$320,FALSE))-6),'csapat-ranglista'!$A:$FP,DL$321,FALSE)/8,VLOOKUP(VLOOKUP($A245,csapatok!$A:$NN,DL$320,FALSE),'csapat-ranglista'!$A:$FP,DL$321,FALSE)/4),0)</f>
        <v>0</v>
      </c>
      <c r="DM245" s="223">
        <f>IFERROR(IF(RIGHT(VLOOKUP($A245,csapatok!$A:$NN,DM$320,FALSE),5)="Csere",VLOOKUP(LEFT(VLOOKUP($A245,csapatok!$A:$NN,DM$320,FALSE),LEN(VLOOKUP($A245,csapatok!$A:$NN,DM$320,FALSE))-6),'csapat-ranglista'!$A:$FP,DM$321,FALSE)/8,VLOOKUP(VLOOKUP($A245,csapatok!$A:$NN,DM$320,FALSE),'csapat-ranglista'!$A:$FP,DM$321,FALSE)/4),0)</f>
        <v>0</v>
      </c>
      <c r="DN245" s="223">
        <f>IFERROR(IF(RIGHT(VLOOKUP($A245,csapatok!$A:$NN,DN$320,FALSE),5)="Csere",VLOOKUP(LEFT(VLOOKUP($A245,csapatok!$A:$NN,DN$320,FALSE),LEN(VLOOKUP($A245,csapatok!$A:$NN,DN$320,FALSE))-6),'csapat-ranglista'!$A:$FP,DN$321,FALSE)/8,VLOOKUP(VLOOKUP($A245,csapatok!$A:$NN,DN$320,FALSE),'csapat-ranglista'!$A:$FP,DN$321,FALSE)/4),0)</f>
        <v>0</v>
      </c>
      <c r="DO245" s="224">
        <f>versenyek!$MF$11*IFERROR(VLOOKUP(VLOOKUP($A245,versenyek!ME:MG,3,FALSE),szabalyok!$A$16:$B$23,2,FALSE)/4,0)</f>
        <v>0</v>
      </c>
      <c r="DP245" s="224">
        <f>versenyek!$MI$11*IFERROR(VLOOKUP(VLOOKUP($A245,versenyek!MH:MJ,3,FALSE),szabalyok!$A$16:$B$23,2,FALSE)/4,0)</f>
        <v>0</v>
      </c>
      <c r="DQ245" s="223">
        <f>IFERROR(IF(RIGHT(VLOOKUP($A245,csapatok!$A:$NN,DQ$320,FALSE),5)="Csere",VLOOKUP(LEFT(VLOOKUP($A245,csapatok!$A:$NN,DQ$320,FALSE),LEN(VLOOKUP($A245,csapatok!$A:$NN,DQ$320,FALSE))-6),'csapat-ranglista'!$A:$FP,DQ$321,FALSE)/8,VLOOKUP(VLOOKUP($A245,csapatok!$A:$NN,DQ$320,FALSE),'csapat-ranglista'!$A:$FP,DQ$321,FALSE)/4),0)</f>
        <v>0</v>
      </c>
      <c r="DR245" s="223">
        <f>IFERROR(IF(RIGHT(VLOOKUP($A245,csapatok!$A:$NN,DR$320,FALSE),5)="Csere",VLOOKUP(LEFT(VLOOKUP($A245,csapatok!$A:$NN,DR$320,FALSE),LEN(VLOOKUP($A245,csapatok!$A:$NN,DR$320,FALSE))-6),'csapat-ranglista'!$A:$FP,DR$321,FALSE)/8,VLOOKUP(VLOOKUP($A245,csapatok!$A:$NN,DR$320,FALSE),'csapat-ranglista'!$A:$FP,DR$321,FALSE)/4),0)</f>
        <v>0</v>
      </c>
      <c r="DS245" s="223">
        <f>IFERROR(IF(RIGHT(VLOOKUP($A245,csapatok!$A:$NN,DS$320,FALSE),5)="Csere",VLOOKUP(LEFT(VLOOKUP($A245,csapatok!$A:$NN,DS$320,FALSE),LEN(VLOOKUP($A245,csapatok!$A:$NN,DS$320,FALSE))-6),'csapat-ranglista'!$A:$FP,DS$321,FALSE)/8,VLOOKUP(VLOOKUP($A245,csapatok!$A:$NN,DS$320,FALSE),'csapat-ranglista'!$A:$FP,DS$321,FALSE)/4),0)</f>
        <v>0</v>
      </c>
      <c r="DT245" s="223">
        <f>IFERROR(IF(RIGHT(VLOOKUP($A245,csapatok!$A:$NN,DT$320,FALSE),5)="Csere",VLOOKUP(LEFT(VLOOKUP($A245,csapatok!$A:$NN,DT$320,FALSE),LEN(VLOOKUP($A245,csapatok!$A:$NN,DT$320,FALSE))-6),'csapat-ranglista'!$A:$FP,DT$321,FALSE)/8,VLOOKUP(VLOOKUP($A245,csapatok!$A:$NN,DT$320,FALSE),'csapat-ranglista'!$A:$FP,DT$321,FALSE)/4),0)</f>
        <v>0</v>
      </c>
      <c r="DU245" s="223">
        <f>IFERROR(IF(RIGHT(VLOOKUP($A245,csapatok!$A:$NN,DU$320,FALSE),5)="Csere",VLOOKUP(LEFT(VLOOKUP($A245,csapatok!$A:$NN,DU$320,FALSE),LEN(VLOOKUP($A245,csapatok!$A:$NN,DU$320,FALSE))-6),'csapat-ranglista'!$A:$FP,DU$321,FALSE)/8,VLOOKUP(VLOOKUP($A245,csapatok!$A:$NN,DU$320,FALSE),'csapat-ranglista'!$A:$FP,DU$321,FALSE)/4),0)</f>
        <v>0</v>
      </c>
      <c r="DV245" s="223">
        <f>IFERROR(IF(RIGHT(VLOOKUP($A245,csapatok!$A:$NN,DV$320,FALSE),5)="Csere",VLOOKUP(LEFT(VLOOKUP($A245,csapatok!$A:$NN,DV$320,FALSE),LEN(VLOOKUP($A245,csapatok!$A:$NN,DV$320,FALSE))-6),'csapat-ranglista'!$A:$FP,DV$321,FALSE)/8,VLOOKUP(VLOOKUP($A245,csapatok!$A:$NN,DV$320,FALSE),'csapat-ranglista'!$A:$FP,DV$321,FALSE)/4),0)</f>
        <v>0</v>
      </c>
      <c r="DW245" s="223">
        <f>IFERROR(IF(RIGHT(VLOOKUP($A245,csapatok!$A:$NN,DW$320,FALSE),5)="Csere",VLOOKUP(LEFT(VLOOKUP($A245,csapatok!$A:$NN,DW$320,FALSE),LEN(VLOOKUP($A245,csapatok!$A:$NN,DW$320,FALSE))-6),'csapat-ranglista'!$A:$FP,DW$321,FALSE)/8,VLOOKUP(VLOOKUP($A245,csapatok!$A:$NN,DW$320,FALSE),'csapat-ranglista'!$A:$FP,DW$321,FALSE)/4),0)</f>
        <v>0</v>
      </c>
      <c r="DX245" s="223">
        <f>IFERROR(IF(RIGHT(VLOOKUP($A245,csapatok!$A:$NN,DX$320,FALSE),5)="Csere",VLOOKUP(LEFT(VLOOKUP($A245,csapatok!$A:$NN,DX$320,FALSE),LEN(VLOOKUP($A245,csapatok!$A:$NN,DX$320,FALSE))-6),'csapat-ranglista'!$A:$FP,DX$321,FALSE)/8,VLOOKUP(VLOOKUP($A245,csapatok!$A:$NN,DX$320,FALSE),'csapat-ranglista'!$A:$FP,DX$321,FALSE)/4),0)</f>
        <v>0</v>
      </c>
      <c r="DY245" s="223">
        <f>IFERROR(IF(RIGHT(VLOOKUP($A245,csapatok!$A:$NN,DY$320,FALSE),5)="Csere",VLOOKUP(LEFT(VLOOKUP($A245,csapatok!$A:$NN,DY$320,FALSE),LEN(VLOOKUP($A245,csapatok!$A:$NN,DY$320,FALSE))-6),'csapat-ranglista'!$A:$FP,DY$321,FALSE)/8,VLOOKUP(VLOOKUP($A245,csapatok!$A:$NN,DY$320,FALSE),'csapat-ranglista'!$A:$FP,DY$321,FALSE)/4),0)</f>
        <v>0</v>
      </c>
      <c r="DZ245" s="223">
        <f>IFERROR(IF(RIGHT(VLOOKUP($A245,csapatok!$A:$NN,DZ$320,FALSE),5)="Csere",VLOOKUP(LEFT(VLOOKUP($A245,csapatok!$A:$NN,DZ$320,FALSE),LEN(VLOOKUP($A245,csapatok!$A:$NN,DZ$320,FALSE))-6),'csapat-ranglista'!$A:$FP,DZ$321,FALSE)/8,VLOOKUP(VLOOKUP($A245,csapatok!$A:$NN,DZ$320,FALSE),'csapat-ranglista'!$A:$FP,DZ$321,FALSE)/4),0)</f>
        <v>0</v>
      </c>
      <c r="EA245" s="223">
        <f>IFERROR(IF(RIGHT(VLOOKUP($A245,csapatok!$A:$NN,EA$320,FALSE),5)="Csere",VLOOKUP(LEFT(VLOOKUP($A245,csapatok!$A:$NN,EA$320,FALSE),LEN(VLOOKUP($A245,csapatok!$A:$NN,EA$320,FALSE))-6),'csapat-ranglista'!$A:$FP,EA$321,FALSE)/8,VLOOKUP(VLOOKUP($A245,csapatok!$A:$NN,EA$320,FALSE),'csapat-ranglista'!$A:$FP,EA$321,FALSE)/4),0)</f>
        <v>0</v>
      </c>
      <c r="EB245" s="223">
        <f>IFERROR(IF(RIGHT(VLOOKUP($A245,csapatok!$A:$NN,EB$320,FALSE),5)="Csere",VLOOKUP(LEFT(VLOOKUP($A245,csapatok!$A:$NN,EB$320,FALSE),LEN(VLOOKUP($A245,csapatok!$A:$NN,EB$320,FALSE))-6),'csapat-ranglista'!$A:$FP,EB$321,FALSE)/8,VLOOKUP(VLOOKUP($A245,csapatok!$A:$NN,EB$320,FALSE),'csapat-ranglista'!$A:$FP,EB$321,FALSE)/4),0)</f>
        <v>0</v>
      </c>
      <c r="EC245" s="223">
        <f>IFERROR(IF(RIGHT(VLOOKUP($A245,csapatok!$A:$NN,EC$320,FALSE),5)="Csere",VLOOKUP(LEFT(VLOOKUP($A245,csapatok!$A:$NN,EC$320,FALSE),LEN(VLOOKUP($A245,csapatok!$A:$NN,EC$320,FALSE))-6),'csapat-ranglista'!$A:$FP,EC$321,FALSE)/8,VLOOKUP(VLOOKUP($A245,csapatok!$A:$NN,EC$320,FALSE),'csapat-ranglista'!$A:$FP,EC$321,FALSE)/4),0)</f>
        <v>0</v>
      </c>
      <c r="ED245" s="223">
        <f>IFERROR(IF(RIGHT(VLOOKUP($A245,csapatok!$A:$NN,ED$320,FALSE),5)="Csere",VLOOKUP(LEFT(VLOOKUP($A245,csapatok!$A:$NN,ED$320,FALSE),LEN(VLOOKUP($A245,csapatok!$A:$NN,ED$320,FALSE))-6),'csapat-ranglista'!$A:$FP,ED$321,FALSE)/8,VLOOKUP(VLOOKUP($A245,csapatok!$A:$NN,ED$320,FALSE),'csapat-ranglista'!$A:$FP,ED$321,FALSE)/4),0)</f>
        <v>0</v>
      </c>
      <c r="EE245" s="223">
        <f>IFERROR(IF(RIGHT(VLOOKUP($A245,csapatok!$A:$NN,EE$320,FALSE),5)="Csere",VLOOKUP(LEFT(VLOOKUP($A245,csapatok!$A:$NN,EE$320,FALSE),LEN(VLOOKUP($A245,csapatok!$A:$NN,EE$320,FALSE))-6),'csapat-ranglista'!$A:$FP,EE$321,FALSE)/8,VLOOKUP(VLOOKUP($A245,csapatok!$A:$NN,EE$320,FALSE),'csapat-ranglista'!$A:$FP,EE$321,FALSE)/4),0)</f>
        <v>0</v>
      </c>
      <c r="EF245" s="223">
        <f>IFERROR(IF(RIGHT(VLOOKUP($A245,csapatok!$A:$NN,EF$320,FALSE),5)="Csere",VLOOKUP(LEFT(VLOOKUP($A245,csapatok!$A:$NN,EF$320,FALSE),LEN(VLOOKUP($A245,csapatok!$A:$NN,EF$320,FALSE))-6),'csapat-ranglista'!$A:$FP,EF$321,FALSE)/8,VLOOKUP(VLOOKUP($A245,csapatok!$A:$NN,EF$320,FALSE),'csapat-ranglista'!$A:$FP,EF$321,FALSE)/4),0)</f>
        <v>0</v>
      </c>
      <c r="EG245" s="223">
        <f>IFERROR(IF(RIGHT(VLOOKUP($A245,csapatok!$A:$NN,EG$320,FALSE),5)="Csere",VLOOKUP(LEFT(VLOOKUP($A245,csapatok!$A:$NN,EG$320,FALSE),LEN(VLOOKUP($A245,csapatok!$A:$NN,EG$320,FALSE))-6),'csapat-ranglista'!$A:$FP,EG$321,FALSE)/8,VLOOKUP(VLOOKUP($A245,csapatok!$A:$NN,EG$320,FALSE),'csapat-ranglista'!$A:$FP,EG$321,FALSE)/4),0)</f>
        <v>0</v>
      </c>
      <c r="EH245" s="223">
        <f>IFERROR(IF(RIGHT(VLOOKUP($A245,csapatok!$A:$NN,EH$320,FALSE),5)="Csere",VLOOKUP(LEFT(VLOOKUP($A245,csapatok!$A:$NN,EH$320,FALSE),LEN(VLOOKUP($A245,csapatok!$A:$NN,EH$320,FALSE))-6),'csapat-ranglista'!$A:$FP,EH$321,FALSE)/8,VLOOKUP(VLOOKUP($A245,csapatok!$A:$NN,EH$320,FALSE),'csapat-ranglista'!$A:$FP,EH$321,FALSE)/4),0)</f>
        <v>0</v>
      </c>
      <c r="EI245" s="223">
        <f>IFERROR(IF(RIGHT(VLOOKUP($A245,csapatok!$A:$NN,EI$320,FALSE),5)="Csere",VLOOKUP(LEFT(VLOOKUP($A245,csapatok!$A:$NN,EI$320,FALSE),LEN(VLOOKUP($A245,csapatok!$A:$NN,EI$320,FALSE))-6),'csapat-ranglista'!$A:$FP,EI$321,FALSE)/8,VLOOKUP(VLOOKUP($A245,csapatok!$A:$NN,EI$320,FALSE),'csapat-ranglista'!$A:$FP,EI$321,FALSE)/4),0)</f>
        <v>0</v>
      </c>
      <c r="EJ245" s="223">
        <f>IFERROR(IF(RIGHT(VLOOKUP($A245,csapatok!$A:$NN,EJ$320,FALSE),5)="Csere",VLOOKUP(LEFT(VLOOKUP($A245,csapatok!$A:$NN,EJ$320,FALSE),LEN(VLOOKUP($A245,csapatok!$A:$NN,EJ$320,FALSE))-6),'csapat-ranglista'!$A:$FP,EJ$321,FALSE)/8,VLOOKUP(VLOOKUP($A245,csapatok!$A:$NN,EJ$320,FALSE),'csapat-ranglista'!$A:$FP,EJ$321,FALSE)/4),0)</f>
        <v>0</v>
      </c>
      <c r="EK245" s="223">
        <f>IFERROR(IF(RIGHT(VLOOKUP($A245,csapatok!$A:$NN,EK$320,FALSE),5)="Csere",VLOOKUP(LEFT(VLOOKUP($A245,csapatok!$A:$NN,EK$320,FALSE),LEN(VLOOKUP($A245,csapatok!$A:$NN,EK$320,FALSE))-6),'csapat-ranglista'!$A:$FP,EK$321,FALSE)/8,VLOOKUP(VLOOKUP($A245,csapatok!$A:$NN,EK$320,FALSE),'csapat-ranglista'!$A:$FP,EK$321,FALSE)/4),0)</f>
        <v>0</v>
      </c>
      <c r="EL245" s="223">
        <f>IFERROR(IF(RIGHT(VLOOKUP($A245,csapatok!$A:$NN,EL$320,FALSE),5)="Csere",VLOOKUP(LEFT(VLOOKUP($A245,csapatok!$A:$NN,EL$320,FALSE),LEN(VLOOKUP($A245,csapatok!$A:$NN,EL$320,FALSE))-6),'csapat-ranglista'!$A:$FP,EL$321,FALSE)/8,VLOOKUP(VLOOKUP($A245,csapatok!$A:$NN,EL$320,FALSE),'csapat-ranglista'!$A:$FP,EL$321,FALSE)/4),0)</f>
        <v>0</v>
      </c>
      <c r="EM245" s="223">
        <f>IFERROR(IF(RIGHT(VLOOKUP($A245,csapatok!$A:$NN,EM$320,FALSE),5)="Csere",VLOOKUP(LEFT(VLOOKUP($A245,csapatok!$A:$NN,EM$320,FALSE),LEN(VLOOKUP($A245,csapatok!$A:$NN,EM$320,FALSE))-6),'csapat-ranglista'!$A:$FP,EM$321,FALSE)/8,VLOOKUP(VLOOKUP($A245,csapatok!$A:$NN,EM$320,FALSE),'csapat-ranglista'!$A:$FP,EM$321,FALSE)/4),0)</f>
        <v>0</v>
      </c>
      <c r="EN245" s="223">
        <f>IFERROR(IF(RIGHT(VLOOKUP($A245,csapatok!$A:$NN,EN$320,FALSE),5)="Csere",VLOOKUP(LEFT(VLOOKUP($A245,csapatok!$A:$NN,EN$320,FALSE),LEN(VLOOKUP($A245,csapatok!$A:$NN,EN$320,FALSE))-6),'csapat-ranglista'!$A:$FP,EN$321,FALSE)/8,VLOOKUP(VLOOKUP($A245,csapatok!$A:$NN,EN$320,FALSE),'csapat-ranglista'!$A:$FP,EN$321,FALSE)/4),0)</f>
        <v>0</v>
      </c>
      <c r="EO245" s="223">
        <f>IFERROR(IF(RIGHT(VLOOKUP($A245,csapatok!$A:$NN,EO$320,FALSE),5)="Csere",VLOOKUP(LEFT(VLOOKUP($A245,csapatok!$A:$NN,EO$320,FALSE),LEN(VLOOKUP($A245,csapatok!$A:$NN,EO$320,FALSE))-6),'csapat-ranglista'!$A:$FP,EO$321,FALSE)/8,VLOOKUP(VLOOKUP($A245,csapatok!$A:$NN,EO$320,FALSE),'csapat-ranglista'!$A:$FP,EO$321,FALSE)/4),0)</f>
        <v>0</v>
      </c>
      <c r="EP245" s="223">
        <f>IFERROR(IF(RIGHT(VLOOKUP($A245,csapatok!$A:$NN,EP$320,FALSE),5)="Csere",VLOOKUP(LEFT(VLOOKUP($A245,csapatok!$A:$NN,EP$320,FALSE),LEN(VLOOKUP($A245,csapatok!$A:$NN,EP$320,FALSE))-6),'csapat-ranglista'!$A:$FP,EP$321,FALSE)/8,VLOOKUP(VLOOKUP($A245,csapatok!$A:$NN,EP$320,FALSE),'csapat-ranglista'!$A:$FP,EP$321,FALSE)/4),0)</f>
        <v>0</v>
      </c>
      <c r="EQ245" s="223">
        <f>IFERROR(IF(RIGHT(VLOOKUP($A245,csapatok!$A:$NN,EQ$320,FALSE),5)="Csere",VLOOKUP(LEFT(VLOOKUP($A245,csapatok!$A:$NN,EQ$320,FALSE),LEN(VLOOKUP($A245,csapatok!$A:$NN,EQ$320,FALSE))-6),'csapat-ranglista'!$A:$FP,EQ$321,FALSE)/8,VLOOKUP(VLOOKUP($A245,csapatok!$A:$NN,EQ$320,FALSE),'csapat-ranglista'!$A:$FP,EQ$321,FALSE)/4),0)</f>
        <v>0</v>
      </c>
      <c r="ER245" s="223">
        <f>IFERROR(IF(RIGHT(VLOOKUP($A245,csapatok!$A:$NN,ER$320,FALSE),5)="Csere",VLOOKUP(LEFT(VLOOKUP($A245,csapatok!$A:$NN,ER$320,FALSE),LEN(VLOOKUP($A245,csapatok!$A:$NN,ER$320,FALSE))-6),'csapat-ranglista'!$A:$FP,ER$321,FALSE)/8,VLOOKUP(VLOOKUP($A245,csapatok!$A:$NN,ER$320,FALSE),'csapat-ranglista'!$A:$FP,ER$321,FALSE)/4),0)</f>
        <v>0</v>
      </c>
      <c r="ES245" s="223">
        <f>IFERROR(IF(RIGHT(VLOOKUP($A245,csapatok!$A:$NN,ES$320,FALSE),5)="Csere",VLOOKUP(LEFT(VLOOKUP($A245,csapatok!$A:$NN,ES$320,FALSE),LEN(VLOOKUP($A245,csapatok!$A:$NN,ES$320,FALSE))-6),'csapat-ranglista'!$A:$FP,ES$321,FALSE)/8,VLOOKUP(VLOOKUP($A245,csapatok!$A:$NN,ES$320,FALSE),'csapat-ranglista'!$A:$FP,ES$321,FALSE)/4),0)</f>
        <v>0</v>
      </c>
      <c r="ET245" s="223">
        <f>IFERROR(IF(RIGHT(VLOOKUP($A245,csapatok!$A:$NN,ET$320,FALSE),5)="Csere",VLOOKUP(LEFT(VLOOKUP($A245,csapatok!$A:$NN,ET$320,FALSE),LEN(VLOOKUP($A245,csapatok!$A:$NN,ET$320,FALSE))-6),'csapat-ranglista'!$A:$FP,ET$321,FALSE)/8,VLOOKUP(VLOOKUP($A245,csapatok!$A:$NN,ET$320,FALSE),'csapat-ranglista'!$A:$FP,ET$321,FALSE)/4),0)</f>
        <v>0</v>
      </c>
      <c r="EU245" s="223">
        <f>IFERROR(IF(RIGHT(VLOOKUP($A245,csapatok!$A:$NN,EU$320,FALSE),5)="Csere",VLOOKUP(LEFT(VLOOKUP($A245,csapatok!$A:$NN,EU$320,FALSE),LEN(VLOOKUP($A245,csapatok!$A:$NN,EU$320,FALSE))-6),'csapat-ranglista'!$A:$FP,EU$321,FALSE)/8,VLOOKUP(VLOOKUP($A245,csapatok!$A:$NN,EU$320,FALSE),'csapat-ranglista'!$A:$FP,EU$321,FALSE)/4),0)</f>
        <v>0</v>
      </c>
      <c r="EV245" s="223">
        <f>IFERROR(IF(RIGHT(VLOOKUP($A245,csapatok!$A:$NN,EV$320,FALSE),5)="Csere",VLOOKUP(LEFT(VLOOKUP($A245,csapatok!$A:$NN,EV$320,FALSE),LEN(VLOOKUP($A245,csapatok!$A:$NN,EV$320,FALSE))-6),'csapat-ranglista'!$A:$FP,EV$321,FALSE)/8,VLOOKUP(VLOOKUP($A245,csapatok!$A:$NN,EV$320,FALSE),'csapat-ranglista'!$A:$FP,EV$321,FALSE)/4),0)</f>
        <v>0</v>
      </c>
      <c r="EW245" s="223">
        <f>IFERROR(IF(RIGHT(VLOOKUP($A245,csapatok!$A:$NN,EW$320,FALSE),5)="Csere",VLOOKUP(LEFT(VLOOKUP($A245,csapatok!$A:$NN,EW$320,FALSE),LEN(VLOOKUP($A245,csapatok!$A:$NN,EW$320,FALSE))-6),'csapat-ranglista'!$A:$FP,EW$321,FALSE)/8,VLOOKUP(VLOOKUP($A245,csapatok!$A:$NN,EW$320,FALSE),'csapat-ranglista'!$A:$FP,EW$321,FALSE)/4),0)</f>
        <v>0</v>
      </c>
      <c r="EX245" s="223">
        <f>IFERROR(IF(RIGHT(VLOOKUP($A245,csapatok!$A:$NN,EX$320,FALSE),5)="Csere",VLOOKUP(LEFT(VLOOKUP($A245,csapatok!$A:$NN,EX$320,FALSE),LEN(VLOOKUP($A245,csapatok!$A:$NN,EX$320,FALSE))-6),'csapat-ranglista'!$A:$FP,EX$321,FALSE)/8,VLOOKUP(VLOOKUP($A245,csapatok!$A:$NN,EX$320,FALSE),'csapat-ranglista'!$A:$FP,EX$321,FALSE)/4),0)</f>
        <v>0</v>
      </c>
      <c r="EY245" s="223">
        <f>IFERROR(IF(RIGHT(VLOOKUP($A245,csapatok!$A:$NN,EY$320,FALSE),5)="Csere",VLOOKUP(LEFT(VLOOKUP($A245,csapatok!$A:$NN,EY$320,FALSE),LEN(VLOOKUP($A245,csapatok!$A:$NN,EY$320,FALSE))-6),'csapat-ranglista'!$A:$FP,EY$321,FALSE)/8,VLOOKUP(VLOOKUP($A245,csapatok!$A:$NN,EY$320,FALSE),'csapat-ranglista'!$A:$FP,EY$321,FALSE)/4),0)</f>
        <v>0</v>
      </c>
      <c r="EZ245" s="223">
        <f>IFERROR(IF(RIGHT(VLOOKUP($A245,csapatok!$A:$NN,EZ$320,FALSE),5)="Csere",VLOOKUP(LEFT(VLOOKUP($A245,csapatok!$A:$NN,EZ$320,FALSE),LEN(VLOOKUP($A245,csapatok!$A:$NN,EZ$320,FALSE))-6),'csapat-ranglista'!$A:$FP,EZ$321,FALSE)/8,VLOOKUP(VLOOKUP($A245,csapatok!$A:$NN,EZ$320,FALSE),'csapat-ranglista'!$A:$FP,EZ$321,FALSE)/4),0)</f>
        <v>0</v>
      </c>
      <c r="FA245" s="223">
        <f>IFERROR(IF(RIGHT(VLOOKUP($A245,csapatok!$A:$NN,FA$320,FALSE),5)="Csere",VLOOKUP(LEFT(VLOOKUP($A245,csapatok!$A:$NN,FA$320,FALSE),LEN(VLOOKUP($A245,csapatok!$A:$NN,FA$320,FALSE))-6),'csapat-ranglista'!$A:$FP,FA$321,FALSE)/8,VLOOKUP(VLOOKUP($A245,csapatok!$A:$NN,FA$320,FALSE),'csapat-ranglista'!$A:$FP,FA$321,FALSE)/4),0)</f>
        <v>0</v>
      </c>
      <c r="FB245" s="223">
        <f>IFERROR(IF(RIGHT(VLOOKUP($A245,csapatok!$A:$NN,FB$320,FALSE),5)="Csere",VLOOKUP(LEFT(VLOOKUP($A245,csapatok!$A:$NN,FB$320,FALSE),LEN(VLOOKUP($A245,csapatok!$A:$NN,FB$320,FALSE))-6),'csapat-ranglista'!$A:$FP,FB$321,FALSE)/8,VLOOKUP(VLOOKUP($A245,csapatok!$A:$NN,FB$320,FALSE),'csapat-ranglista'!$A:$FP,FB$321,FALSE)/4),0)</f>
        <v>0</v>
      </c>
      <c r="FC245" s="223">
        <f>IFERROR(IF(RIGHT(VLOOKUP($A245,csapatok!$A:$NN,FC$320,FALSE),5)="Csere",VLOOKUP(LEFT(VLOOKUP($A245,csapatok!$A:$NN,FC$320,FALSE),LEN(VLOOKUP($A245,csapatok!$A:$NN,FC$320,FALSE))-6),'csapat-ranglista'!$A:$FP,FC$321,FALSE)/8,VLOOKUP(VLOOKUP($A245,csapatok!$A:$NN,FC$320,FALSE),'csapat-ranglista'!$A:$FP,FC$321,FALSE)/4),0)</f>
        <v>0</v>
      </c>
      <c r="FD245" s="224">
        <f>versenyek!$QY$11*IFERROR(VLOOKUP(VLOOKUP($A245,versenyek!QX:QZ,3,FALSE),szabalyok!$A$16:$B$23,2,FALSE)/4,0)</f>
        <v>0</v>
      </c>
      <c r="FE245" s="224">
        <f>versenyek!$RB$11*IFERROR(VLOOKUP(VLOOKUP($A245,versenyek!RA:RC,3,FALSE),szabalyok!$A$16:$B$23,2,FALSE)/4,0)</f>
        <v>0</v>
      </c>
      <c r="FF245" s="223">
        <f>IFERROR(IF(RIGHT(VLOOKUP($A245,csapatok!$A:$NN,FF$320,FALSE),5)="Csere",VLOOKUP(LEFT(VLOOKUP($A245,csapatok!$A:$NN,FF$320,FALSE),LEN(VLOOKUP($A245,csapatok!$A:$NN,FF$320,FALSE))-6),'csapat-ranglista'!$A:$FP,FF$321,FALSE)/8,VLOOKUP(VLOOKUP($A245,csapatok!$A:$NN,FF$320,FALSE),'csapat-ranglista'!$A:$FP,FF$321,FALSE)/4),0)</f>
        <v>0</v>
      </c>
      <c r="FG245" s="223">
        <f>IFERROR(IF(RIGHT(VLOOKUP($A245,csapatok!$A:$NN,FG$320,FALSE),5)="Csere",VLOOKUP(LEFT(VLOOKUP($A245,csapatok!$A:$NN,FG$320,FALSE),LEN(VLOOKUP($A245,csapatok!$A:$NN,FG$320,FALSE))-6),'csapat-ranglista'!$A:$FP,FG$321,FALSE)/8,VLOOKUP(VLOOKUP($A245,csapatok!$A:$NN,FG$320,FALSE),'csapat-ranglista'!$A:$FP,FG$321,FALSE)/4),0)</f>
        <v>0</v>
      </c>
      <c r="FH245" s="223">
        <f>IFERROR(IF(RIGHT(VLOOKUP($A245,csapatok!$A:$NN,FH$320,FALSE),5)="Csere",VLOOKUP(LEFT(VLOOKUP($A245,csapatok!$A:$NN,FH$320,FALSE),LEN(VLOOKUP($A245,csapatok!$A:$NN,FH$320,FALSE))-6),'csapat-ranglista'!$A:$FP,FH$321,FALSE)/8,VLOOKUP(VLOOKUP($A245,csapatok!$A:$NN,FH$320,FALSE),'csapat-ranglista'!$A:$FP,FH$321,FALSE)/4),0)</f>
        <v>0</v>
      </c>
      <c r="FI245" s="223">
        <f>IFERROR(IF(RIGHT(VLOOKUP($A245,csapatok!$A:$NN,FI$320,FALSE),5)="Csere",VLOOKUP(LEFT(VLOOKUP($A245,csapatok!$A:$NN,FI$320,FALSE),LEN(VLOOKUP($A245,csapatok!$A:$NN,FI$320,FALSE))-6),'csapat-ranglista'!$A:$FP,FI$321,FALSE)/8,VLOOKUP(VLOOKUP($A245,csapatok!$A:$NN,FI$320,FALSE),'csapat-ranglista'!$A:$FP,FI$321,FALSE)/4),0)</f>
        <v>0</v>
      </c>
      <c r="FJ245" s="223">
        <f>IFERROR(IF(RIGHT(VLOOKUP($A245,csapatok!$A:$NN,FJ$320,FALSE),5)="Csere",VLOOKUP(LEFT(VLOOKUP($A245,csapatok!$A:$NN,FJ$320,FALSE),LEN(VLOOKUP($A245,csapatok!$A:$NN,FJ$320,FALSE))-6),'csapat-ranglista'!$A:$FP,FJ$321,FALSE)/8,VLOOKUP(VLOOKUP($A245,csapatok!$A:$NN,FJ$320,FALSE),'csapat-ranglista'!$A:$FP,FJ$321,FALSE)/4),0)</f>
        <v>0</v>
      </c>
      <c r="FK245" s="223">
        <f>IFERROR(IF(RIGHT(VLOOKUP($A245,csapatok!$A:$NN,FK$320,FALSE),5)="Csere",VLOOKUP(LEFT(VLOOKUP($A245,csapatok!$A:$NN,FK$320,FALSE),LEN(VLOOKUP($A245,csapatok!$A:$NN,FK$320,FALSE))-6),'csapat-ranglista'!$A:$FP,FK$321,FALSE)/8,VLOOKUP(VLOOKUP($A245,csapatok!$A:$NN,FK$320,FALSE),'csapat-ranglista'!$A:$FP,FK$321,FALSE)/4),0)</f>
        <v>0</v>
      </c>
      <c r="FL245" s="223">
        <f>IFERROR(IF(RIGHT(VLOOKUP($A245,csapatok!$A:$NN,FL$320,FALSE),5)="Csere",VLOOKUP(LEFT(VLOOKUP($A245,csapatok!$A:$NN,FL$320,FALSE),LEN(VLOOKUP($A245,csapatok!$A:$NN,FL$320,FALSE))-6),'csapat-ranglista'!$A:$FP,FL$321,FALSE)/8,VLOOKUP(VLOOKUP($A245,csapatok!$A:$NN,FL$320,FALSE),'csapat-ranglista'!$A:$FP,FL$321,FALSE)/4),0)</f>
        <v>0</v>
      </c>
      <c r="FM245" s="223">
        <f>IFERROR(IF(RIGHT(VLOOKUP($A245,csapatok!$A:$NN,FM$320,FALSE),5)="Csere",VLOOKUP(LEFT(VLOOKUP($A245,csapatok!$A:$NN,FM$320,FALSE),LEN(VLOOKUP($A245,csapatok!$A:$NN,FM$320,FALSE))-6),'csapat-ranglista'!$A:$FP,FM$321,FALSE)/8,VLOOKUP(VLOOKUP($A245,csapatok!$A:$NN,FM$320,FALSE),'csapat-ranglista'!$A:$FP,FM$321,FALSE)/4),0)</f>
        <v>0</v>
      </c>
      <c r="FN245" s="223">
        <f>IFERROR(IF(RIGHT(VLOOKUP($A245,csapatok!$A:$NN,FN$320,FALSE),5)="Csere",VLOOKUP(LEFT(VLOOKUP($A245,csapatok!$A:$NN,FN$320,FALSE),LEN(VLOOKUP($A245,csapatok!$A:$NN,FN$320,FALSE))-6),'csapat-ranglista'!$A:$FP,FN$321,FALSE)/8,VLOOKUP(VLOOKUP($A245,csapatok!$A:$NN,FN$320,FALSE),'csapat-ranglista'!$A:$FP,FN$321,FALSE)/4),0)</f>
        <v>0</v>
      </c>
      <c r="FO245" s="223">
        <f>IFERROR(IF(RIGHT(VLOOKUP($A245,csapatok!$A:$NN,FO$320,FALSE),5)="Csere",VLOOKUP(LEFT(VLOOKUP($A245,csapatok!$A:$NN,FO$320,FALSE),LEN(VLOOKUP($A245,csapatok!$A:$NN,FO$320,FALSE))-6),'csapat-ranglista'!$A:$FP,FO$321,FALSE)/8,VLOOKUP(VLOOKUP($A245,csapatok!$A:$NN,FO$320,FALSE),'csapat-ranglista'!$A:$FP,FO$321,FALSE)/4),0)</f>
        <v>0</v>
      </c>
      <c r="FP245" s="223">
        <f>IFERROR(IF(RIGHT(VLOOKUP($A245,csapatok!$A:$NN,FP$320,FALSE),5)="Csere",VLOOKUP(LEFT(VLOOKUP($A245,csapatok!$A:$NN,FP$320,FALSE),LEN(VLOOKUP($A245,csapatok!$A:$NN,FP$320,FALSE))-6),'csapat-ranglista'!$A:$FP,FP$321,FALSE)/8,VLOOKUP(VLOOKUP($A245,csapatok!$A:$NN,FP$320,FALSE),'csapat-ranglista'!$A:$FP,FP$321,FALSE)/4),0)</f>
        <v>0</v>
      </c>
      <c r="FQ245" s="223">
        <f>IFERROR(IF(RIGHT(VLOOKUP($A245,csapatok!$A:$NN,FQ$320,FALSE),5)="Csere",VLOOKUP(LEFT(VLOOKUP($A245,csapatok!$A:$NN,FQ$320,FALSE),LEN(VLOOKUP($A245,csapatok!$A:$NN,FQ$320,FALSE))-6),'csapat-ranglista'!$A:$FP,FQ$321,FALSE)/8,VLOOKUP(VLOOKUP($A245,csapatok!$A:$NN,FQ$320,FALSE),'csapat-ranglista'!$A:$FP,FQ$321,FALSE)/4),0)</f>
        <v>0</v>
      </c>
      <c r="FR245" s="223">
        <f>IFERROR(IF(RIGHT(VLOOKUP($A245,csapatok!$A:$NN,FR$320,FALSE),5)="Csere",VLOOKUP(LEFT(VLOOKUP($A245,csapatok!$A:$NN,FR$320,FALSE),LEN(VLOOKUP($A245,csapatok!$A:$NN,FR$320,FALSE))-6),'csapat-ranglista'!$A:$FP,FR$321,FALSE)/8,VLOOKUP(VLOOKUP($A245,csapatok!$A:$NN,FR$320,FALSE),'csapat-ranglista'!$A:$FP,FR$321,FALSE)/4),0)</f>
        <v>0</v>
      </c>
      <c r="FS245" s="223">
        <f>IFERROR(IF(RIGHT(VLOOKUP($A245,csapatok!$A:$NN,FS$320,FALSE),5)="Csere",VLOOKUP(LEFT(VLOOKUP($A245,csapatok!$A:$NN,FS$320,FALSE),LEN(VLOOKUP($A245,csapatok!$A:$NN,FS$320,FALSE))-6),'csapat-ranglista'!$A:$FP,FS$321,FALSE)/8,VLOOKUP(VLOOKUP($A245,csapatok!$A:$NN,FS$320,FALSE),'csapat-ranglista'!$A:$FP,FS$321,FALSE)/4),0)</f>
        <v>0</v>
      </c>
      <c r="FT245" s="223">
        <f>IFERROR(IF(RIGHT(VLOOKUP($A245,csapatok!$A:$NN,FT$320,FALSE),5)="Csere",VLOOKUP(LEFT(VLOOKUP($A245,csapatok!$A:$NN,FT$320,FALSE),LEN(VLOOKUP($A245,csapatok!$A:$NN,FT$320,FALSE))-6),'csapat-ranglista'!$A:$FP,FT$321,FALSE)/8,VLOOKUP(VLOOKUP($A245,csapatok!$A:$NN,FT$320,FALSE),'csapat-ranglista'!$A:$FP,FT$321,FALSE)/4),0)</f>
        <v>0</v>
      </c>
      <c r="FU245" s="223">
        <f>IFERROR(IF(RIGHT(VLOOKUP($A245,csapatok!$A:$NN,FU$320,FALSE),5)="Csere",VLOOKUP(LEFT(VLOOKUP($A245,csapatok!$A:$NN,FU$320,FALSE),LEN(VLOOKUP($A245,csapatok!$A:$NN,FU$320,FALSE))-6),'csapat-ranglista'!$A:$FP,FU$321,FALSE)/8,VLOOKUP(VLOOKUP($A245,csapatok!$A:$NN,FU$320,FALSE),'csapat-ranglista'!$A:$FP,FU$321,FALSE)/4),0)</f>
        <v>0</v>
      </c>
      <c r="FV245" s="223">
        <f>IFERROR(IF(RIGHT(VLOOKUP($A245,csapatok!$A:$NN,FV$320,FALSE),5)="Csere",VLOOKUP(LEFT(VLOOKUP($A245,csapatok!$A:$NN,FV$320,FALSE),LEN(VLOOKUP($A245,csapatok!$A:$NN,FV$320,FALSE))-6),'csapat-ranglista'!$A:$FP,FV$321,FALSE)/8,VLOOKUP(VLOOKUP($A245,csapatok!$A:$NN,FV$320,FALSE),'csapat-ranglista'!$A:$FP,FV$321,FALSE)/4),0)</f>
        <v>0</v>
      </c>
      <c r="FW245" s="223">
        <f>IFERROR(IF(RIGHT(VLOOKUP($A245,csapatok!$A:$NN,FW$320,FALSE),5)="Csere",VLOOKUP(LEFT(VLOOKUP($A245,csapatok!$A:$NN,FW$320,FALSE),LEN(VLOOKUP($A245,csapatok!$A:$NN,FW$320,FALSE))-6),'csapat-ranglista'!$A:$FP,FW$321,FALSE)/8,VLOOKUP(VLOOKUP($A245,csapatok!$A:$NN,FW$320,FALSE),'csapat-ranglista'!$A:$FP,FW$321,FALSE)/4),0)</f>
        <v>0</v>
      </c>
      <c r="FX245" s="223">
        <f>IFERROR(IF(RIGHT(VLOOKUP($A245,csapatok!$A:$NN,FX$320,FALSE),5)="Csere",VLOOKUP(LEFT(VLOOKUP($A245,csapatok!$A:$NN,FX$320,FALSE),LEN(VLOOKUP($A245,csapatok!$A:$NN,FX$320,FALSE))-6),'csapat-ranglista'!$A:$FP,FX$321,FALSE)/8,VLOOKUP(VLOOKUP($A245,csapatok!$A:$NN,FX$320,FALSE),'csapat-ranglista'!$A:$FP,FX$321,FALSE)/4),0)</f>
        <v>0</v>
      </c>
      <c r="FY245" s="223">
        <f>IFERROR(IF(RIGHT(VLOOKUP($A245,csapatok!$A:$NN,FY$320,FALSE),5)="Csere",VLOOKUP(LEFT(VLOOKUP($A245,csapatok!$A:$NN,FY$320,FALSE),LEN(VLOOKUP($A245,csapatok!$A:$NN,FY$320,FALSE))-6),'csapat-ranglista'!$A:$FP,FY$321,FALSE)/8,VLOOKUP(VLOOKUP($A245,csapatok!$A:$NN,FY$320,FALSE),'csapat-ranglista'!$A:$FP,FY$321,FALSE)/4),0)</f>
        <v>0</v>
      </c>
      <c r="FZ245" s="223">
        <f>IFERROR(IF(RIGHT(VLOOKUP($A245,csapatok!$A:$NN,FZ$320,FALSE),5)="Csere",VLOOKUP(LEFT(VLOOKUP($A245,csapatok!$A:$NN,FZ$320,FALSE),LEN(VLOOKUP($A245,csapatok!$A:$NN,FZ$320,FALSE))-6),'csapat-ranglista'!$A:$FP,FZ$321,FALSE)/8,VLOOKUP(VLOOKUP($A245,csapatok!$A:$NN,FZ$320,FALSE),'csapat-ranglista'!$A:$FP,FZ$321,FALSE)/4),0)</f>
        <v>0</v>
      </c>
      <c r="GA245" s="223">
        <f>IFERROR(IF(RIGHT(VLOOKUP($A245,csapatok!$A:$NN,GA$320,FALSE),5)="Csere",VLOOKUP(LEFT(VLOOKUP($A245,csapatok!$A:$NN,GA$320,FALSE),LEN(VLOOKUP($A245,csapatok!$A:$NN,GA$320,FALSE))-6),'csapat-ranglista'!$A:$FP,GA$321,FALSE)/8,VLOOKUP(VLOOKUP($A245,csapatok!$A:$NN,GA$320,FALSE),'csapat-ranglista'!$A:$FP,GA$321,FALSE)/4),0)</f>
        <v>0</v>
      </c>
      <c r="GB245" s="223">
        <f>IFERROR(IF(RIGHT(VLOOKUP($A245,csapatok!$A:$NN,GB$320,FALSE),5)="Csere",VLOOKUP(LEFT(VLOOKUP($A245,csapatok!$A:$NN,GB$320,FALSE),LEN(VLOOKUP($A245,csapatok!$A:$NN,GB$320,FALSE))-6),'csapat-ranglista'!$A:$FP,GB$321,FALSE)/8,VLOOKUP(VLOOKUP($A245,csapatok!$A:$NN,GB$320,FALSE),'csapat-ranglista'!$A:$FP,GB$321,FALSE)/4),0)</f>
        <v>0</v>
      </c>
      <c r="GC245" s="223">
        <f>IFERROR(IF(RIGHT(VLOOKUP($A245,csapatok!$A:$NN,GC$320,FALSE),5)="Csere",VLOOKUP(LEFT(VLOOKUP($A245,csapatok!$A:$NN,GC$320,FALSE),LEN(VLOOKUP($A245,csapatok!$A:$NN,GC$320,FALSE))-6),'csapat-ranglista'!$A:$FP,GC$321,FALSE)/8,VLOOKUP(VLOOKUP($A245,csapatok!$A:$NN,GC$320,FALSE),'csapat-ranglista'!$A:$FP,GC$321,FALSE)/4),0)</f>
        <v>0</v>
      </c>
      <c r="GD245" s="247">
        <f>SUM(EQ245:GC245)</f>
        <v>0</v>
      </c>
    </row>
    <row r="246" spans="1:186">
      <c r="A246" s="32" t="s">
        <v>552</v>
      </c>
      <c r="B246" s="130"/>
      <c r="C246" s="131" t="str">
        <f>IF(B246=0,"",IF(B246&lt;$C$1,"felnőtt","ifi"))</f>
        <v/>
      </c>
      <c r="D246" s="32" t="s">
        <v>101</v>
      </c>
      <c r="E246" s="45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>
        <f>IFERROR(IF(RIGHT(VLOOKUP($A246,csapatok!$A:$BL,X$320,FALSE),5)="Csere",VLOOKUP(LEFT(VLOOKUP($A246,csapatok!$A:$BL,X$320,FALSE),LEN(VLOOKUP($A246,csapatok!$A:$BL,X$320,FALSE))-6),'csapat-ranglista'!$A:$FP,X$321,FALSE)/8,VLOOKUP(VLOOKUP($A246,csapatok!$A:$BL,X$320,FALSE),'csapat-ranglista'!$A:$FP,X$321,FALSE)/4),0)</f>
        <v>0</v>
      </c>
      <c r="Y246" s="32">
        <f>IFERROR(IF(RIGHT(VLOOKUP($A246,csapatok!$A:$BL,Y$320,FALSE),5)="Csere",VLOOKUP(LEFT(VLOOKUP($A246,csapatok!$A:$BL,Y$320,FALSE),LEN(VLOOKUP($A246,csapatok!$A:$BL,Y$320,FALSE))-6),'csapat-ranglista'!$A:$FP,Y$321,FALSE)/8,VLOOKUP(VLOOKUP($A246,csapatok!$A:$BL,Y$320,FALSE),'csapat-ranglista'!$A:$FP,Y$321,FALSE)/4),0)</f>
        <v>0</v>
      </c>
      <c r="Z246" s="32">
        <f>IFERROR(IF(RIGHT(VLOOKUP($A246,csapatok!$A:$BL,Z$320,FALSE),5)="Csere",VLOOKUP(LEFT(VLOOKUP($A246,csapatok!$A:$BL,Z$320,FALSE),LEN(VLOOKUP($A246,csapatok!$A:$BL,Z$320,FALSE))-6),'csapat-ranglista'!$A:$FP,Z$321,FALSE)/8,VLOOKUP(VLOOKUP($A246,csapatok!$A:$BL,Z$320,FALSE),'csapat-ranglista'!$A:$FP,Z$321,FALSE)/4),0)</f>
        <v>0</v>
      </c>
      <c r="AA246" s="32">
        <f>IFERROR(IF(RIGHT(VLOOKUP($A246,csapatok!$A:$BL,AA$320,FALSE),5)="Csere",VLOOKUP(LEFT(VLOOKUP($A246,csapatok!$A:$BL,AA$320,FALSE),LEN(VLOOKUP($A246,csapatok!$A:$BL,AA$320,FALSE))-6),'csapat-ranglista'!$A:$FP,AA$321,FALSE)/8,VLOOKUP(VLOOKUP($A246,csapatok!$A:$BL,AA$320,FALSE),'csapat-ranglista'!$A:$FP,AA$321,FALSE)/4),0)</f>
        <v>0</v>
      </c>
      <c r="AB246" s="223">
        <f>IFERROR(IF(RIGHT(VLOOKUP($A246,csapatok!$A:$BL,AB$320,FALSE),5)="Csere",VLOOKUP(LEFT(VLOOKUP($A246,csapatok!$A:$BL,AB$320,FALSE),LEN(VLOOKUP($A246,csapatok!$A:$BL,AB$320,FALSE))-6),'csapat-ranglista'!$A:$FP,AB$321,FALSE)/8,VLOOKUP(VLOOKUP($A246,csapatok!$A:$BL,AB$320,FALSE),'csapat-ranglista'!$A:$FP,AB$321,FALSE)/4),0)</f>
        <v>0</v>
      </c>
      <c r="AC246" s="223">
        <f>IFERROR(IF(RIGHT(VLOOKUP($A246,csapatok!$A:$BL,AC$320,FALSE),5)="Csere",VLOOKUP(LEFT(VLOOKUP($A246,csapatok!$A:$BL,AC$320,FALSE),LEN(VLOOKUP($A246,csapatok!$A:$BL,AC$320,FALSE))-6),'csapat-ranglista'!$A:$FP,AC$321,FALSE)/8,VLOOKUP(VLOOKUP($A246,csapatok!$A:$BL,AC$320,FALSE),'csapat-ranglista'!$A:$FP,AC$321,FALSE)/4),0)</f>
        <v>0</v>
      </c>
      <c r="AD246" s="223">
        <f>IFERROR(IF(RIGHT(VLOOKUP($A246,csapatok!$A:$BL,AD$320,FALSE),5)="Csere",VLOOKUP(LEFT(VLOOKUP($A246,csapatok!$A:$BL,AD$320,FALSE),LEN(VLOOKUP($A246,csapatok!$A:$BL,AD$320,FALSE))-6),'csapat-ranglista'!$A:$FP,AD$321,FALSE)/8,VLOOKUP(VLOOKUP($A246,csapatok!$A:$BL,AD$320,FALSE),'csapat-ranglista'!$A:$FP,AD$321,FALSE)/4),0)</f>
        <v>0</v>
      </c>
      <c r="AE246" s="223">
        <f>IFERROR(IF(RIGHT(VLOOKUP($A246,csapatok!$A:$BL,AE$320,FALSE),5)="Csere",VLOOKUP(LEFT(VLOOKUP($A246,csapatok!$A:$BL,AE$320,FALSE),LEN(VLOOKUP($A246,csapatok!$A:$BL,AE$320,FALSE))-6),'csapat-ranglista'!$A:$FP,AE$321,FALSE)/8,VLOOKUP(VLOOKUP($A246,csapatok!$A:$BL,AE$320,FALSE),'csapat-ranglista'!$A:$FP,AE$321,FALSE)/4),0)</f>
        <v>0</v>
      </c>
      <c r="AF246" s="223">
        <f>IFERROR(IF(RIGHT(VLOOKUP($A246,csapatok!$A:$BL,AF$320,FALSE),5)="Csere",VLOOKUP(LEFT(VLOOKUP($A246,csapatok!$A:$BL,AF$320,FALSE),LEN(VLOOKUP($A246,csapatok!$A:$BL,AF$320,FALSE))-6),'csapat-ranglista'!$A:$FP,AF$321,FALSE)/8,VLOOKUP(VLOOKUP($A246,csapatok!$A:$BL,AF$320,FALSE),'csapat-ranglista'!$A:$FP,AF$321,FALSE)/4),0)</f>
        <v>0</v>
      </c>
      <c r="AG246" s="223">
        <f>IFERROR(IF(RIGHT(VLOOKUP($A246,csapatok!$A:$BL,AG$320,FALSE),5)="Csere",VLOOKUP(LEFT(VLOOKUP($A246,csapatok!$A:$BL,AG$320,FALSE),LEN(VLOOKUP($A246,csapatok!$A:$BL,AG$320,FALSE))-6),'csapat-ranglista'!$A:$FP,AG$321,FALSE)/8,VLOOKUP(VLOOKUP($A246,csapatok!$A:$BL,AG$320,FALSE),'csapat-ranglista'!$A:$FP,AG$321,FALSE)/4),0)</f>
        <v>0</v>
      </c>
      <c r="AH246" s="223">
        <f>IFERROR(IF(RIGHT(VLOOKUP($A246,csapatok!$A:$BL,AH$320,FALSE),5)="Csere",VLOOKUP(LEFT(VLOOKUP($A246,csapatok!$A:$BL,AH$320,FALSE),LEN(VLOOKUP($A246,csapatok!$A:$BL,AH$320,FALSE))-6),'csapat-ranglista'!$A:$FP,AH$321,FALSE)/8,VLOOKUP(VLOOKUP($A246,csapatok!$A:$BL,AH$320,FALSE),'csapat-ranglista'!$A:$FP,AH$321,FALSE)/4),0)</f>
        <v>0</v>
      </c>
      <c r="AI246" s="223">
        <f>IFERROR(IF(RIGHT(VLOOKUP($A246,csapatok!$A:$BL,AI$320,FALSE),5)="Csere",VLOOKUP(LEFT(VLOOKUP($A246,csapatok!$A:$BL,AI$320,FALSE),LEN(VLOOKUP($A246,csapatok!$A:$BL,AI$320,FALSE))-6),'csapat-ranglista'!$A:$FP,AI$321,FALSE)/8,VLOOKUP(VLOOKUP($A246,csapatok!$A:$BL,AI$320,FALSE),'csapat-ranglista'!$A:$FP,AI$321,FALSE)/4),0)</f>
        <v>0</v>
      </c>
      <c r="AJ246" s="223">
        <f>IFERROR(IF(RIGHT(VLOOKUP($A246,csapatok!$A:$BL,AJ$320,FALSE),5)="Csere",VLOOKUP(LEFT(VLOOKUP($A246,csapatok!$A:$BL,AJ$320,FALSE),LEN(VLOOKUP($A246,csapatok!$A:$BL,AJ$320,FALSE))-6),'csapat-ranglista'!$A:$FP,AJ$321,FALSE)/8,VLOOKUP(VLOOKUP($A246,csapatok!$A:$BL,AJ$320,FALSE),'csapat-ranglista'!$A:$FP,AJ$321,FALSE)/2),0)</f>
        <v>0</v>
      </c>
      <c r="AK246" s="223">
        <f>IFERROR(IF(RIGHT(VLOOKUP($A246,csapatok!$A:$CN,AK$320,FALSE),5)="Csere",VLOOKUP(LEFT(VLOOKUP($A246,csapatok!$A:$CN,AK$320,FALSE),LEN(VLOOKUP($A246,csapatok!$A:$CN,AK$320,FALSE))-6),'csapat-ranglista'!$A:$FP,AK$321,FALSE)/8,VLOOKUP(VLOOKUP($A246,csapatok!$A:$CN,AK$320,FALSE),'csapat-ranglista'!$A:$FP,AK$321,FALSE)/4),0)</f>
        <v>0</v>
      </c>
      <c r="AL246" s="223">
        <f>IFERROR(IF(RIGHT(VLOOKUP($A246,csapatok!$A:$CN,AL$320,FALSE),5)="Csere",VLOOKUP(LEFT(VLOOKUP($A246,csapatok!$A:$CN,AL$320,FALSE),LEN(VLOOKUP($A246,csapatok!$A:$CN,AL$320,FALSE))-6),'csapat-ranglista'!$A:$FP,AL$321,FALSE)/8,VLOOKUP(VLOOKUP($A246,csapatok!$A:$CN,AL$320,FALSE),'csapat-ranglista'!$A:$FP,AL$321,FALSE)/4),0)</f>
        <v>0</v>
      </c>
      <c r="AM246" s="223">
        <f>IFERROR(IF(RIGHT(VLOOKUP($A246,csapatok!$A:$CN,AM$320,FALSE),5)="Csere",VLOOKUP(LEFT(VLOOKUP($A246,csapatok!$A:$CN,AM$320,FALSE),LEN(VLOOKUP($A246,csapatok!$A:$CN,AM$320,FALSE))-6),'csapat-ranglista'!$A:$FP,AM$321,FALSE)/8,VLOOKUP(VLOOKUP($A246,csapatok!$A:$CN,AM$320,FALSE),'csapat-ranglista'!$A:$FP,AM$321,FALSE)/4),0)</f>
        <v>0</v>
      </c>
      <c r="AN246" s="223">
        <f>IFERROR(IF(RIGHT(VLOOKUP($A246,csapatok!$A:$CN,AN$320,FALSE),5)="Csere",VLOOKUP(LEFT(VLOOKUP($A246,csapatok!$A:$CN,AN$320,FALSE),LEN(VLOOKUP($A246,csapatok!$A:$CN,AN$320,FALSE))-6),'csapat-ranglista'!$A:$FP,AN$321,FALSE)/8,VLOOKUP(VLOOKUP($A246,csapatok!$A:$CN,AN$320,FALSE),'csapat-ranglista'!$A:$FP,AN$321,FALSE)/4),0)</f>
        <v>0</v>
      </c>
      <c r="AO246" s="223">
        <f>IFERROR(IF(RIGHT(VLOOKUP($A246,csapatok!$A:$CN,AO$320,FALSE),5)="Csere",VLOOKUP(LEFT(VLOOKUP($A246,csapatok!$A:$CN,AO$320,FALSE),LEN(VLOOKUP($A246,csapatok!$A:$CN,AO$320,FALSE))-6),'csapat-ranglista'!$A:$FP,AO$321,FALSE)/8,VLOOKUP(VLOOKUP($A246,csapatok!$A:$CN,AO$320,FALSE),'csapat-ranglista'!$A:$FP,AO$321,FALSE)/4),0)</f>
        <v>0</v>
      </c>
      <c r="AP246" s="223">
        <f>IFERROR(IF(RIGHT(VLOOKUP($A246,csapatok!$A:$CN,AP$320,FALSE),5)="Csere",VLOOKUP(LEFT(VLOOKUP($A246,csapatok!$A:$CN,AP$320,FALSE),LEN(VLOOKUP($A246,csapatok!$A:$CN,AP$320,FALSE))-6),'csapat-ranglista'!$A:$FP,AP$321,FALSE)/8,VLOOKUP(VLOOKUP($A246,csapatok!$A:$CN,AP$320,FALSE),'csapat-ranglista'!$A:$FP,AP$321,FALSE)/4),0)</f>
        <v>0</v>
      </c>
      <c r="AQ246" s="223">
        <f>IFERROR(IF(RIGHT(VLOOKUP($A246,csapatok!$A:$CN,AQ$320,FALSE),5)="Csere",VLOOKUP(LEFT(VLOOKUP($A246,csapatok!$A:$CN,AQ$320,FALSE),LEN(VLOOKUP($A246,csapatok!$A:$CN,AQ$320,FALSE))-6),'csapat-ranglista'!$A:$FP,AQ$321,FALSE)/8,VLOOKUP(VLOOKUP($A246,csapatok!$A:$CN,AQ$320,FALSE),'csapat-ranglista'!$A:$FP,AQ$321,FALSE)/4),0)</f>
        <v>0</v>
      </c>
      <c r="AR246" s="223">
        <f>IFERROR(IF(RIGHT(VLOOKUP($A246,csapatok!$A:$CN,AR$320,FALSE),5)="Csere",VLOOKUP(LEFT(VLOOKUP($A246,csapatok!$A:$CN,AR$320,FALSE),LEN(VLOOKUP($A246,csapatok!$A:$CN,AR$320,FALSE))-6),'csapat-ranglista'!$A:$FP,AR$321,FALSE)/8,VLOOKUP(VLOOKUP($A246,csapatok!$A:$CN,AR$320,FALSE),'csapat-ranglista'!$A:$FP,AR$321,FALSE)/4),0)</f>
        <v>0</v>
      </c>
      <c r="AS246" s="223">
        <f>IFERROR(IF(RIGHT(VLOOKUP($A246,csapatok!$A:$CN,AS$320,FALSE),5)="Csere",VLOOKUP(LEFT(VLOOKUP($A246,csapatok!$A:$CN,AS$320,FALSE),LEN(VLOOKUP($A246,csapatok!$A:$CN,AS$320,FALSE))-6),'csapat-ranglista'!$A:$FP,AS$321,FALSE)/8,VLOOKUP(VLOOKUP($A246,csapatok!$A:$CN,AS$320,FALSE),'csapat-ranglista'!$A:$FP,AS$321,FALSE)/4),0)</f>
        <v>0</v>
      </c>
      <c r="AT246" s="223">
        <f>IFERROR(IF(RIGHT(VLOOKUP($A246,csapatok!$A:$CN,AT$320,FALSE),5)="Csere",VLOOKUP(LEFT(VLOOKUP($A246,csapatok!$A:$CN,AT$320,FALSE),LEN(VLOOKUP($A246,csapatok!$A:$CN,AT$320,FALSE))-6),'csapat-ranglista'!$A:$FP,AT$321,FALSE)/8,VLOOKUP(VLOOKUP($A246,csapatok!$A:$CN,AT$320,FALSE),'csapat-ranglista'!$A:$FP,AT$321,FALSE)/4),0)</f>
        <v>0</v>
      </c>
      <c r="AU246" s="223">
        <f>IFERROR(IF(RIGHT(VLOOKUP($A246,csapatok!$A:$CN,AU$320,FALSE),5)="Csere",VLOOKUP(LEFT(VLOOKUP($A246,csapatok!$A:$CN,AU$320,FALSE),LEN(VLOOKUP($A246,csapatok!$A:$CN,AU$320,FALSE))-6),'csapat-ranglista'!$A:$FP,AU$321,FALSE)/8,VLOOKUP(VLOOKUP($A246,csapatok!$A:$CN,AU$320,FALSE),'csapat-ranglista'!$A:$FP,AU$321,FALSE)/4),0)</f>
        <v>0</v>
      </c>
      <c r="AV246" s="223">
        <f>IFERROR(IF(RIGHT(VLOOKUP($A246,csapatok!$A:$CN,AV$320,FALSE),5)="Csere",VLOOKUP(LEFT(VLOOKUP($A246,csapatok!$A:$CN,AV$320,FALSE),LEN(VLOOKUP($A246,csapatok!$A:$CN,AV$320,FALSE))-6),'csapat-ranglista'!$A:$FP,AV$321,FALSE)/8,VLOOKUP(VLOOKUP($A246,csapatok!$A:$CN,AV$320,FALSE),'csapat-ranglista'!$A:$FP,AV$321,FALSE)/4),0)</f>
        <v>0</v>
      </c>
      <c r="AW246" s="223">
        <f>IFERROR(IF(RIGHT(VLOOKUP($A246,csapatok!$A:$CN,AW$320,FALSE),5)="Csere",VLOOKUP(LEFT(VLOOKUP($A246,csapatok!$A:$CN,AW$320,FALSE),LEN(VLOOKUP($A246,csapatok!$A:$CN,AW$320,FALSE))-6),'csapat-ranglista'!$A:$FP,AW$321,FALSE)/8,VLOOKUP(VLOOKUP($A246,csapatok!$A:$CN,AW$320,FALSE),'csapat-ranglista'!$A:$FP,AW$321,FALSE)/4),0)</f>
        <v>0</v>
      </c>
      <c r="AX246" s="223">
        <f>IFERROR(IF(RIGHT(VLOOKUP($A246,csapatok!$A:$CN,AX$320,FALSE),5)="Csere",VLOOKUP(LEFT(VLOOKUP($A246,csapatok!$A:$CN,AX$320,FALSE),LEN(VLOOKUP($A246,csapatok!$A:$CN,AX$320,FALSE))-6),'csapat-ranglista'!$A:$FP,AX$321,FALSE)/8,VLOOKUP(VLOOKUP($A246,csapatok!$A:$CN,AX$320,FALSE),'csapat-ranglista'!$A:$FP,AX$321,FALSE)/4),0)</f>
        <v>0</v>
      </c>
      <c r="AY246" s="223">
        <f>IFERROR(IF(RIGHT(VLOOKUP($A246,csapatok!$A:$NN,AY$320,FALSE),5)="Csere",VLOOKUP(LEFT(VLOOKUP($A246,csapatok!$A:$NN,AY$320,FALSE),LEN(VLOOKUP($A246,csapatok!$A:$NN,AY$320,FALSE))-6),'csapat-ranglista'!$A:$FP,AY$321,FALSE)/8,VLOOKUP(VLOOKUP($A246,csapatok!$A:$NN,AY$320,FALSE),'csapat-ranglista'!$A:$FP,AY$321,FALSE)/4),0)</f>
        <v>0</v>
      </c>
      <c r="AZ246" s="223">
        <f>IFERROR(IF(RIGHT(VLOOKUP($A246,csapatok!$A:$NN,AZ$320,FALSE),5)="Csere",VLOOKUP(LEFT(VLOOKUP($A246,csapatok!$A:$NN,AZ$320,FALSE),LEN(VLOOKUP($A246,csapatok!$A:$NN,AZ$320,FALSE))-6),'csapat-ranglista'!$A:$FP,AZ$321,FALSE)/8,VLOOKUP(VLOOKUP($A246,csapatok!$A:$NN,AZ$320,FALSE),'csapat-ranglista'!$A:$FP,AZ$321,FALSE)/4),0)</f>
        <v>0</v>
      </c>
      <c r="BA246" s="223">
        <f>IFERROR(IF(RIGHT(VLOOKUP($A246,csapatok!$A:$NN,BA$320,FALSE),5)="Csere",VLOOKUP(LEFT(VLOOKUP($A246,csapatok!$A:$NN,BA$320,FALSE),LEN(VLOOKUP($A246,csapatok!$A:$NN,BA$320,FALSE))-6),'csapat-ranglista'!$A:$FP,BA$321,FALSE)/8,VLOOKUP(VLOOKUP($A246,csapatok!$A:$NN,BA$320,FALSE),'csapat-ranglista'!$A:$FP,BA$321,FALSE)/4),0)</f>
        <v>0</v>
      </c>
      <c r="BB246" s="223">
        <f>IFERROR(IF(RIGHT(VLOOKUP($A246,csapatok!$A:$NN,BB$320,FALSE),5)="Csere",VLOOKUP(LEFT(VLOOKUP($A246,csapatok!$A:$NN,BB$320,FALSE),LEN(VLOOKUP($A246,csapatok!$A:$NN,BB$320,FALSE))-6),'csapat-ranglista'!$A:$FP,BB$321,FALSE)/8,VLOOKUP(VLOOKUP($A246,csapatok!$A:$NN,BB$320,FALSE),'csapat-ranglista'!$A:$FP,BB$321,FALSE)/4),0)</f>
        <v>0</v>
      </c>
      <c r="BC246" s="224">
        <f>versenyek!$ES$11*IFERROR(VLOOKUP(VLOOKUP($A246,versenyek!ER:ET,3,FALSE),szabalyok!$A$16:$B$23,2,FALSE)/4,0)</f>
        <v>0</v>
      </c>
      <c r="BD246" s="224">
        <f>versenyek!$EV$11*IFERROR(VLOOKUP(VLOOKUP($A246,versenyek!EU:EW,3,FALSE),szabalyok!$A$16:$B$23,2,FALSE)/4,0)</f>
        <v>0</v>
      </c>
      <c r="BE246" s="223">
        <f>IFERROR(IF(RIGHT(VLOOKUP($A246,csapatok!$A:$NN,BE$320,FALSE),5)="Csere",VLOOKUP(LEFT(VLOOKUP($A246,csapatok!$A:$NN,BE$320,FALSE),LEN(VLOOKUP($A246,csapatok!$A:$NN,BE$320,FALSE))-6),'csapat-ranglista'!$A:$FP,BE$321,FALSE)/8,VLOOKUP(VLOOKUP($A246,csapatok!$A:$NN,BE$320,FALSE),'csapat-ranglista'!$A:$FP,BE$321,FALSE)/4),0)</f>
        <v>0</v>
      </c>
      <c r="BF246" s="223">
        <f>IFERROR(IF(RIGHT(VLOOKUP($A246,csapatok!$A:$NN,BF$320,FALSE),5)="Csere",VLOOKUP(LEFT(VLOOKUP($A246,csapatok!$A:$NN,BF$320,FALSE),LEN(VLOOKUP($A246,csapatok!$A:$NN,BF$320,FALSE))-6),'csapat-ranglista'!$A:$FP,BF$321,FALSE)/8,VLOOKUP(VLOOKUP($A246,csapatok!$A:$NN,BF$320,FALSE),'csapat-ranglista'!$A:$FP,BF$321,FALSE)/4),0)</f>
        <v>0</v>
      </c>
      <c r="BG246" s="223">
        <f>IFERROR(IF(RIGHT(VLOOKUP($A246,csapatok!$A:$NN,BG$320,FALSE),5)="Csere",VLOOKUP(LEFT(VLOOKUP($A246,csapatok!$A:$NN,BG$320,FALSE),LEN(VLOOKUP($A246,csapatok!$A:$NN,BG$320,FALSE))-6),'csapat-ranglista'!$A:$FP,BG$321,FALSE)/8,VLOOKUP(VLOOKUP($A246,csapatok!$A:$NN,BG$320,FALSE),'csapat-ranglista'!$A:$FP,BG$321,FALSE)/4),0)</f>
        <v>0</v>
      </c>
      <c r="BH246" s="223">
        <f>IFERROR(IF(RIGHT(VLOOKUP($A246,csapatok!$A:$NN,BH$320,FALSE),5)="Csere",VLOOKUP(LEFT(VLOOKUP($A246,csapatok!$A:$NN,BH$320,FALSE),LEN(VLOOKUP($A246,csapatok!$A:$NN,BH$320,FALSE))-6),'csapat-ranglista'!$A:$FP,BH$321,FALSE)/8,VLOOKUP(VLOOKUP($A246,csapatok!$A:$NN,BH$320,FALSE),'csapat-ranglista'!$A:$FP,BH$321,FALSE)/4),0)</f>
        <v>0</v>
      </c>
      <c r="BI246" s="223">
        <f>IFERROR(IF(RIGHT(VLOOKUP($A246,csapatok!$A:$NN,BI$320,FALSE),5)="Csere",VLOOKUP(LEFT(VLOOKUP($A246,csapatok!$A:$NN,BI$320,FALSE),LEN(VLOOKUP($A246,csapatok!$A:$NN,BI$320,FALSE))-6),'csapat-ranglista'!$A:$FP,BI$321,FALSE)/8,VLOOKUP(VLOOKUP($A246,csapatok!$A:$NN,BI$320,FALSE),'csapat-ranglista'!$A:$FP,BI$321,FALSE)/4),0)</f>
        <v>0</v>
      </c>
      <c r="BJ246" s="223">
        <f>IFERROR(IF(RIGHT(VLOOKUP($A246,csapatok!$A:$NN,BJ$320,FALSE),5)="Csere",VLOOKUP(LEFT(VLOOKUP($A246,csapatok!$A:$NN,BJ$320,FALSE),LEN(VLOOKUP($A246,csapatok!$A:$NN,BJ$320,FALSE))-6),'csapat-ranglista'!$A:$FP,BJ$321,FALSE)/8,VLOOKUP(VLOOKUP($A246,csapatok!$A:$NN,BJ$320,FALSE),'csapat-ranglista'!$A:$FP,BJ$321,FALSE)/4),0)</f>
        <v>0</v>
      </c>
      <c r="BK246" s="223">
        <f>IFERROR(IF(RIGHT(VLOOKUP($A246,csapatok!$A:$NN,BK$320,FALSE),5)="Csere",VLOOKUP(LEFT(VLOOKUP($A246,csapatok!$A:$NN,BK$320,FALSE),LEN(VLOOKUP($A246,csapatok!$A:$NN,BK$320,FALSE))-6),'csapat-ranglista'!$A:$FP,BK$321,FALSE)/8,VLOOKUP(VLOOKUP($A246,csapatok!$A:$NN,BK$320,FALSE),'csapat-ranglista'!$A:$FP,BK$321,FALSE)/4),0)</f>
        <v>0</v>
      </c>
      <c r="BL246" s="223">
        <f>IFERROR(IF(RIGHT(VLOOKUP($A246,csapatok!$A:$NN,BL$320,FALSE),5)="Csere",VLOOKUP(LEFT(VLOOKUP($A246,csapatok!$A:$NN,BL$320,FALSE),LEN(VLOOKUP($A246,csapatok!$A:$NN,BL$320,FALSE))-6),'csapat-ranglista'!$A:$FP,BL$321,FALSE)/8,VLOOKUP(VLOOKUP($A246,csapatok!$A:$NN,BL$320,FALSE),'csapat-ranglista'!$A:$FP,BL$321,FALSE)/4),0)</f>
        <v>0</v>
      </c>
      <c r="BM246" s="223">
        <f>IFERROR(IF(RIGHT(VLOOKUP($A246,csapatok!$A:$NN,BM$320,FALSE),5)="Csere",VLOOKUP(LEFT(VLOOKUP($A246,csapatok!$A:$NN,BM$320,FALSE),LEN(VLOOKUP($A246,csapatok!$A:$NN,BM$320,FALSE))-6),'csapat-ranglista'!$A:$FP,BM$321,FALSE)/8,VLOOKUP(VLOOKUP($A246,csapatok!$A:$NN,BM$320,FALSE),'csapat-ranglista'!$A:$FP,BM$321,FALSE)/4),0)</f>
        <v>0</v>
      </c>
      <c r="BN246" s="223">
        <f>IFERROR(IF(RIGHT(VLOOKUP($A246,csapatok!$A:$NN,BN$320,FALSE),5)="Csere",VLOOKUP(LEFT(VLOOKUP($A246,csapatok!$A:$NN,BN$320,FALSE),LEN(VLOOKUP($A246,csapatok!$A:$NN,BN$320,FALSE))-6),'csapat-ranglista'!$A:$FP,BN$321,FALSE)/8,VLOOKUP(VLOOKUP($A246,csapatok!$A:$NN,BN$320,FALSE),'csapat-ranglista'!$A:$FP,BN$321,FALSE)/4),0)</f>
        <v>0</v>
      </c>
      <c r="BO246" s="223">
        <f>IFERROR(IF(RIGHT(VLOOKUP($A246,csapatok!$A:$NN,BO$320,FALSE),5)="Csere",VLOOKUP(LEFT(VLOOKUP($A246,csapatok!$A:$NN,BO$320,FALSE),LEN(VLOOKUP($A246,csapatok!$A:$NN,BO$320,FALSE))-6),'csapat-ranglista'!$A:$FP,BO$321,FALSE)/8,VLOOKUP(VLOOKUP($A246,csapatok!$A:$NN,BO$320,FALSE),'csapat-ranglista'!$A:$FP,BO$321,FALSE)/4),0)</f>
        <v>0</v>
      </c>
      <c r="BP246" s="223">
        <f>IFERROR(IF(RIGHT(VLOOKUP($A246,csapatok!$A:$NN,BP$320,FALSE),5)="Csere",VLOOKUP(LEFT(VLOOKUP($A246,csapatok!$A:$NN,BP$320,FALSE),LEN(VLOOKUP($A246,csapatok!$A:$NN,BP$320,FALSE))-6),'csapat-ranglista'!$A:$FP,BP$321,FALSE)/8,VLOOKUP(VLOOKUP($A246,csapatok!$A:$NN,BP$320,FALSE),'csapat-ranglista'!$A:$FP,BP$321,FALSE)/4),0)</f>
        <v>0</v>
      </c>
      <c r="BQ246" s="223">
        <f>IFERROR(IF(RIGHT(VLOOKUP($A246,csapatok!$A:$NN,BQ$320,FALSE),5)="Csere",VLOOKUP(LEFT(VLOOKUP($A246,csapatok!$A:$NN,BQ$320,FALSE),LEN(VLOOKUP($A246,csapatok!$A:$NN,BQ$320,FALSE))-6),'csapat-ranglista'!$A:$FP,BQ$321,FALSE)/8,VLOOKUP(VLOOKUP($A246,csapatok!$A:$NN,BQ$320,FALSE),'csapat-ranglista'!$A:$FP,BQ$321,FALSE)/4),0)</f>
        <v>0</v>
      </c>
      <c r="BR246" s="223">
        <f>IFERROR(IF(RIGHT(VLOOKUP($A246,csapatok!$A:$NN,BR$320,FALSE),5)="Csere",VLOOKUP(LEFT(VLOOKUP($A246,csapatok!$A:$NN,BR$320,FALSE),LEN(VLOOKUP($A246,csapatok!$A:$NN,BR$320,FALSE))-6),'csapat-ranglista'!$A:$FP,BR$321,FALSE)/8,VLOOKUP(VLOOKUP($A246,csapatok!$A:$NN,BR$320,FALSE),'csapat-ranglista'!$A:$FP,BR$321,FALSE)/4),0)</f>
        <v>0</v>
      </c>
      <c r="BS246" s="223">
        <f>IFERROR(IF(RIGHT(VLOOKUP($A246,csapatok!$A:$NN,BS$320,FALSE),5)="Csere",VLOOKUP(LEFT(VLOOKUP($A246,csapatok!$A:$NN,BS$320,FALSE),LEN(VLOOKUP($A246,csapatok!$A:$NN,BS$320,FALSE))-6),'csapat-ranglista'!$A:$FP,BS$321,FALSE)/8,VLOOKUP(VLOOKUP($A246,csapatok!$A:$NN,BS$320,FALSE),'csapat-ranglista'!$A:$FP,BS$321,FALSE)/4),0)</f>
        <v>0</v>
      </c>
      <c r="BT246" s="223">
        <f>IFERROR(IF(RIGHT(VLOOKUP($A246,csapatok!$A:$NN,BT$320,FALSE),5)="Csere",VLOOKUP(LEFT(VLOOKUP($A246,csapatok!$A:$NN,BT$320,FALSE),LEN(VLOOKUP($A246,csapatok!$A:$NN,BT$320,FALSE))-6),'csapat-ranglista'!$A:$FP,BT$321,FALSE)/8,VLOOKUP(VLOOKUP($A246,csapatok!$A:$NN,BT$320,FALSE),'csapat-ranglista'!$A:$FP,BT$321,FALSE)/4),0)</f>
        <v>0</v>
      </c>
      <c r="BU246" s="223">
        <f>IFERROR(IF(RIGHT(VLOOKUP($A246,csapatok!$A:$NN,BU$320,FALSE),5)="Csere",VLOOKUP(LEFT(VLOOKUP($A246,csapatok!$A:$NN,BU$320,FALSE),LEN(VLOOKUP($A246,csapatok!$A:$NN,BU$320,FALSE))-6),'csapat-ranglista'!$A:$FP,BU$321,FALSE)/8,VLOOKUP(VLOOKUP($A246,csapatok!$A:$NN,BU$320,FALSE),'csapat-ranglista'!$A:$FP,BU$321,FALSE)/4),0)</f>
        <v>0</v>
      </c>
      <c r="BV246" s="223">
        <f>IFERROR(IF(RIGHT(VLOOKUP($A246,csapatok!$A:$NN,BV$320,FALSE),5)="Csere",VLOOKUP(LEFT(VLOOKUP($A246,csapatok!$A:$NN,BV$320,FALSE),LEN(VLOOKUP($A246,csapatok!$A:$NN,BV$320,FALSE))-6),'csapat-ranglista'!$A:$FP,BV$321,FALSE)/8,VLOOKUP(VLOOKUP($A246,csapatok!$A:$NN,BV$320,FALSE),'csapat-ranglista'!$A:$FP,BV$321,FALSE)/4),0)</f>
        <v>0</v>
      </c>
      <c r="BW246" s="223">
        <f>IFERROR(IF(RIGHT(VLOOKUP($A246,csapatok!$A:$NN,BW$320,FALSE),5)="Csere",VLOOKUP(LEFT(VLOOKUP($A246,csapatok!$A:$NN,BW$320,FALSE),LEN(VLOOKUP($A246,csapatok!$A:$NN,BW$320,FALSE))-6),'csapat-ranglista'!$A:$FP,BW$321,FALSE)/8,VLOOKUP(VLOOKUP($A246,csapatok!$A:$NN,BW$320,FALSE),'csapat-ranglista'!$A:$FP,BW$321,FALSE)/4),0)</f>
        <v>0</v>
      </c>
      <c r="BX246" s="223">
        <f>IFERROR(IF(RIGHT(VLOOKUP($A246,csapatok!$A:$NN,BX$320,FALSE),5)="Csere",VLOOKUP(LEFT(VLOOKUP($A246,csapatok!$A:$NN,BX$320,FALSE),LEN(VLOOKUP($A246,csapatok!$A:$NN,BX$320,FALSE))-6),'csapat-ranglista'!$A:$FP,BX$321,FALSE)/8,VLOOKUP(VLOOKUP($A246,csapatok!$A:$NN,BX$320,FALSE),'csapat-ranglista'!$A:$FP,BX$321,FALSE)/4),0)</f>
        <v>0</v>
      </c>
      <c r="BY246" s="223">
        <f>IFERROR(IF(RIGHT(VLOOKUP($A246,csapatok!$A:$NN,BY$320,FALSE),5)="Csere",VLOOKUP(LEFT(VLOOKUP($A246,csapatok!$A:$NN,BY$320,FALSE),LEN(VLOOKUP($A246,csapatok!$A:$NN,BY$320,FALSE))-6),'csapat-ranglista'!$A:$FP,BY$321,FALSE)/8,VLOOKUP(VLOOKUP($A246,csapatok!$A:$NN,BY$320,FALSE),'csapat-ranglista'!$A:$FP,BY$321,FALSE)/4),0)</f>
        <v>0</v>
      </c>
      <c r="BZ246" s="223">
        <f>IFERROR(IF(RIGHT(VLOOKUP($A246,csapatok!$A:$NN,BZ$320,FALSE),5)="Csere",VLOOKUP(LEFT(VLOOKUP($A246,csapatok!$A:$NN,BZ$320,FALSE),LEN(VLOOKUP($A246,csapatok!$A:$NN,BZ$320,FALSE))-6),'csapat-ranglista'!$A:$FP,BZ$321,FALSE)/8,VLOOKUP(VLOOKUP($A246,csapatok!$A:$NN,BZ$320,FALSE),'csapat-ranglista'!$A:$FP,BZ$321,FALSE)/4),0)</f>
        <v>0</v>
      </c>
      <c r="CA246" s="223">
        <f>IFERROR(IF(RIGHT(VLOOKUP($A246,csapatok!$A:$NN,CA$320,FALSE),5)="Csere",VLOOKUP(LEFT(VLOOKUP($A246,csapatok!$A:$NN,CA$320,FALSE),LEN(VLOOKUP($A246,csapatok!$A:$NN,CA$320,FALSE))-6),'csapat-ranglista'!$A:$FP,CA$321,FALSE)/8,VLOOKUP(VLOOKUP($A246,csapatok!$A:$NN,CA$320,FALSE),'csapat-ranglista'!$A:$FP,CA$321,FALSE)/4),0)</f>
        <v>0</v>
      </c>
      <c r="CB246" s="223">
        <f>IFERROR(IF(RIGHT(VLOOKUP($A246,csapatok!$A:$NN,CB$320,FALSE),5)="Csere",VLOOKUP(LEFT(VLOOKUP($A246,csapatok!$A:$NN,CB$320,FALSE),LEN(VLOOKUP($A246,csapatok!$A:$NN,CB$320,FALSE))-6),'csapat-ranglista'!$A:$FP,CB$321,FALSE)/8,VLOOKUP(VLOOKUP($A246,csapatok!$A:$NN,CB$320,FALSE),'csapat-ranglista'!$A:$FP,CB$321,FALSE)/4),0)</f>
        <v>0</v>
      </c>
      <c r="CC246" s="223">
        <f>IFERROR(IF(RIGHT(VLOOKUP($A246,csapatok!$A:$NN,CC$320,FALSE),5)="Csere",VLOOKUP(LEFT(VLOOKUP($A246,csapatok!$A:$NN,CC$320,FALSE),LEN(VLOOKUP($A246,csapatok!$A:$NN,CC$320,FALSE))-6),'csapat-ranglista'!$A:$FP,CC$321,FALSE)/8,VLOOKUP(VLOOKUP($A246,csapatok!$A:$NN,CC$320,FALSE),'csapat-ranglista'!$A:$FP,CC$321,FALSE)/4),0)</f>
        <v>0</v>
      </c>
      <c r="CD246" s="223">
        <f>IFERROR(IF(RIGHT(VLOOKUP($A246,csapatok!$A:$NN,CD$320,FALSE),5)="Csere",VLOOKUP(LEFT(VLOOKUP($A246,csapatok!$A:$NN,CD$320,FALSE),LEN(VLOOKUP($A246,csapatok!$A:$NN,CD$320,FALSE))-6),'csapat-ranglista'!$A:$FP,CD$321,FALSE)/8,VLOOKUP(VLOOKUP($A246,csapatok!$A:$NN,CD$320,FALSE),'csapat-ranglista'!$A:$FP,CD$321,FALSE)/4),0)</f>
        <v>0</v>
      </c>
      <c r="CE246" s="223">
        <f>IFERROR(IF(RIGHT(VLOOKUP($A246,csapatok!$A:$NN,CE$320,FALSE),5)="Csere",VLOOKUP(LEFT(VLOOKUP($A246,csapatok!$A:$NN,CE$320,FALSE),LEN(VLOOKUP($A246,csapatok!$A:$NN,CE$320,FALSE))-6),'csapat-ranglista'!$A:$FP,CE$321,FALSE)/8,VLOOKUP(VLOOKUP($A246,csapatok!$A:$NN,CE$320,FALSE),'csapat-ranglista'!$A:$FP,CE$321,FALSE)/4),0)</f>
        <v>0</v>
      </c>
      <c r="CF246" s="223">
        <f>IFERROR(IF(RIGHT(VLOOKUP($A246,csapatok!$A:$NN,CF$320,FALSE),5)="Csere",VLOOKUP(LEFT(VLOOKUP($A246,csapatok!$A:$NN,CF$320,FALSE),LEN(VLOOKUP($A246,csapatok!$A:$NN,CF$320,FALSE))-6),'csapat-ranglista'!$A:$FP,CF$321,FALSE)/8,VLOOKUP(VLOOKUP($A246,csapatok!$A:$NN,CF$320,FALSE),'csapat-ranglista'!$A:$FP,CF$321,FALSE)/4),0)</f>
        <v>0</v>
      </c>
      <c r="CG246" s="223">
        <f>IFERROR(IF(RIGHT(VLOOKUP($A246,csapatok!$A:$NN,CG$320,FALSE),5)="Csere",VLOOKUP(LEFT(VLOOKUP($A246,csapatok!$A:$NN,CG$320,FALSE),LEN(VLOOKUP($A246,csapatok!$A:$NN,CG$320,FALSE))-6),'csapat-ranglista'!$A:$FP,CG$321,FALSE)/8,VLOOKUP(VLOOKUP($A246,csapatok!$A:$NN,CG$320,FALSE),'csapat-ranglista'!$A:$FP,CG$321,FALSE)/4),0)</f>
        <v>0</v>
      </c>
      <c r="CH246" s="223">
        <f>IFERROR(IF(RIGHT(VLOOKUP($A246,csapatok!$A:$NN,CH$320,FALSE),5)="Csere",VLOOKUP(LEFT(VLOOKUP($A246,csapatok!$A:$NN,CH$320,FALSE),LEN(VLOOKUP($A246,csapatok!$A:$NN,CH$320,FALSE))-6),'csapat-ranglista'!$A:$FP,CH$321,FALSE)/8,VLOOKUP(VLOOKUP($A246,csapatok!$A:$NN,CH$320,FALSE),'csapat-ranglista'!$A:$FP,CH$321,FALSE)/4),0)</f>
        <v>0</v>
      </c>
      <c r="CI246" s="223">
        <f>IFERROR(IF(RIGHT(VLOOKUP($A246,csapatok!$A:$NN,CI$320,FALSE),5)="Csere",VLOOKUP(LEFT(VLOOKUP($A246,csapatok!$A:$NN,CI$320,FALSE),LEN(VLOOKUP($A246,csapatok!$A:$NN,CI$320,FALSE))-6),'csapat-ranglista'!$A:$FP,CI$321,FALSE)/8,VLOOKUP(VLOOKUP($A246,csapatok!$A:$NN,CI$320,FALSE),'csapat-ranglista'!$A:$FP,CI$321,FALSE)/4),0)</f>
        <v>0</v>
      </c>
      <c r="CJ246" s="224">
        <f>versenyek!$IQ$11*IFERROR(VLOOKUP(VLOOKUP($A246,versenyek!IP:IR,3,FALSE),szabalyok!$A$16:$B$23,2,FALSE)/4,0)</f>
        <v>0</v>
      </c>
      <c r="CK246" s="224">
        <f>versenyek!$IT$11*IFERROR(VLOOKUP(VLOOKUP($A246,versenyek!IS:IU,3,FALSE),szabalyok!$A$16:$B$23,2,FALSE)/4,0)</f>
        <v>0</v>
      </c>
      <c r="CL246" s="223">
        <f>IFERROR(IF(RIGHT(VLOOKUP($A246,csapatok!$A:$NN,CL$320,FALSE),5)="Csere",VLOOKUP(LEFT(VLOOKUP($A246,csapatok!$A:$NN,CL$320,FALSE),LEN(VLOOKUP($A246,csapatok!$A:$NN,CL$320,FALSE))-6),'csapat-ranglista'!$A:$FP,CL$321,FALSE)/8,VLOOKUP(VLOOKUP($A246,csapatok!$A:$NN,CL$320,FALSE),'csapat-ranglista'!$A:$FP,CL$321,FALSE)/4),0)</f>
        <v>0</v>
      </c>
      <c r="CM246" s="223">
        <f>IFERROR(IF(RIGHT(VLOOKUP($A246,csapatok!$A:$NN,CM$320,FALSE),5)="Csere",VLOOKUP(LEFT(VLOOKUP($A246,csapatok!$A:$NN,CM$320,FALSE),LEN(VLOOKUP($A246,csapatok!$A:$NN,CM$320,FALSE))-6),'csapat-ranglista'!$A:$FP,CM$321,FALSE)/8,VLOOKUP(VLOOKUP($A246,csapatok!$A:$NN,CM$320,FALSE),'csapat-ranglista'!$A:$FP,CM$321,FALSE)/4),0)</f>
        <v>0</v>
      </c>
      <c r="CN246" s="223">
        <f>IFERROR(IF(RIGHT(VLOOKUP($A246,csapatok!$A:$NN,CN$320,FALSE),5)="Csere",VLOOKUP(LEFT(VLOOKUP($A246,csapatok!$A:$NN,CN$320,FALSE),LEN(VLOOKUP($A246,csapatok!$A:$NN,CN$320,FALSE))-6),'csapat-ranglista'!$A:$FP,CN$321,FALSE)/8,VLOOKUP(VLOOKUP($A246,csapatok!$A:$NN,CN$320,FALSE),'csapat-ranglista'!$A:$FP,CN$321,FALSE)/4),0)</f>
        <v>0</v>
      </c>
      <c r="CO246" s="223">
        <f>IFERROR(IF(RIGHT(VLOOKUP($A246,csapatok!$A:$NN,CO$320,FALSE),5)="Csere",VLOOKUP(LEFT(VLOOKUP($A246,csapatok!$A:$NN,CO$320,FALSE),LEN(VLOOKUP($A246,csapatok!$A:$NN,CO$320,FALSE))-6),'csapat-ranglista'!$A:$FP,CO$321,FALSE)/8,VLOOKUP(VLOOKUP($A246,csapatok!$A:$NN,CO$320,FALSE),'csapat-ranglista'!$A:$FP,CO$321,FALSE)/4),0)</f>
        <v>0</v>
      </c>
      <c r="CP246" s="223">
        <f>IFERROR(IF(RIGHT(VLOOKUP($A246,csapatok!$A:$NN,CP$320,FALSE),5)="Csere",VLOOKUP(LEFT(VLOOKUP($A246,csapatok!$A:$NN,CP$320,FALSE),LEN(VLOOKUP($A246,csapatok!$A:$NN,CP$320,FALSE))-6),'csapat-ranglista'!$A:$FP,CP$321,FALSE)/8,VLOOKUP(VLOOKUP($A246,csapatok!$A:$NN,CP$320,FALSE),'csapat-ranglista'!$A:$FP,CP$321,FALSE)/4),0)</f>
        <v>0</v>
      </c>
      <c r="CQ246" s="223">
        <f>IFERROR(IF(RIGHT(VLOOKUP($A246,csapatok!$A:$NN,CQ$320,FALSE),5)="Csere",VLOOKUP(LEFT(VLOOKUP($A246,csapatok!$A:$NN,CQ$320,FALSE),LEN(VLOOKUP($A246,csapatok!$A:$NN,CQ$320,FALSE))-6),'csapat-ranglista'!$A:$FP,CQ$321,FALSE)/8,VLOOKUP(VLOOKUP($A246,csapatok!$A:$NN,CQ$320,FALSE),'csapat-ranglista'!$A:$FP,CQ$321,FALSE)/4),0)</f>
        <v>0</v>
      </c>
      <c r="CR246" s="223">
        <f>IFERROR(IF(RIGHT(VLOOKUP($A246,csapatok!$A:$NN,CR$320,FALSE),5)="Csere",VLOOKUP(LEFT(VLOOKUP($A246,csapatok!$A:$NN,CR$320,FALSE),LEN(VLOOKUP($A246,csapatok!$A:$NN,CR$320,FALSE))-6),'csapat-ranglista'!$A:$FP,CR$321,FALSE)/8,VLOOKUP(VLOOKUP($A246,csapatok!$A:$NN,CR$320,FALSE),'csapat-ranglista'!$A:$FP,CR$321,FALSE)/4),0)</f>
        <v>0</v>
      </c>
      <c r="CS246" s="223">
        <f>IFERROR(IF(RIGHT(VLOOKUP($A246,csapatok!$A:$NN,CS$320,FALSE),5)="Csere",VLOOKUP(LEFT(VLOOKUP($A246,csapatok!$A:$NN,CS$320,FALSE),LEN(VLOOKUP($A246,csapatok!$A:$NN,CS$320,FALSE))-6),'csapat-ranglista'!$A:$FP,CS$321,FALSE)/8,VLOOKUP(VLOOKUP($A246,csapatok!$A:$NN,CS$320,FALSE),'csapat-ranglista'!$A:$FP,CS$321,FALSE)/4),0)</f>
        <v>0</v>
      </c>
      <c r="CT246" s="223">
        <f>IFERROR(IF(RIGHT(VLOOKUP($A246,csapatok!$A:$NN,CT$320,FALSE),5)="Csere",VLOOKUP(LEFT(VLOOKUP($A246,csapatok!$A:$NN,CT$320,FALSE),LEN(VLOOKUP($A246,csapatok!$A:$NN,CT$320,FALSE))-6),'csapat-ranglista'!$A:$FP,CT$321,FALSE)/8,VLOOKUP(VLOOKUP($A246,csapatok!$A:$NN,CT$320,FALSE),'csapat-ranglista'!$A:$FP,CT$321,FALSE)/4),0)</f>
        <v>0</v>
      </c>
      <c r="CU246" s="223">
        <f>IFERROR(IF(RIGHT(VLOOKUP($A246,csapatok!$A:$NN,CU$320,FALSE),5)="Csere",VLOOKUP(LEFT(VLOOKUP($A246,csapatok!$A:$NN,CU$320,FALSE),LEN(VLOOKUP($A246,csapatok!$A:$NN,CU$320,FALSE))-6),'csapat-ranglista'!$A:$FP,CU$321,FALSE)/8,VLOOKUP(VLOOKUP($A246,csapatok!$A:$NN,CU$320,FALSE),'csapat-ranglista'!$A:$FP,CU$321,FALSE)/4),0)</f>
        <v>0</v>
      </c>
      <c r="CV246" s="223">
        <f>IFERROR(IF(RIGHT(VLOOKUP($A246,csapatok!$A:$NN,CV$320,FALSE),5)="Csere",VLOOKUP(LEFT(VLOOKUP($A246,csapatok!$A:$NN,CV$320,FALSE),LEN(VLOOKUP($A246,csapatok!$A:$NN,CV$320,FALSE))-6),'csapat-ranglista'!$A:$FP,CV$321,FALSE)/8,VLOOKUP(VLOOKUP($A246,csapatok!$A:$NN,CV$320,FALSE),'csapat-ranglista'!$A:$FP,CV$321,FALSE)/4),0)</f>
        <v>0</v>
      </c>
      <c r="CW246" s="223">
        <f>IFERROR(IF(RIGHT(VLOOKUP($A246,csapatok!$A:$NN,CW$320,FALSE),5)="Csere",VLOOKUP(LEFT(VLOOKUP($A246,csapatok!$A:$NN,CW$320,FALSE),LEN(VLOOKUP($A246,csapatok!$A:$NN,CW$320,FALSE))-6),'csapat-ranglista'!$A:$FP,CW$321,FALSE)/8,VLOOKUP(VLOOKUP($A246,csapatok!$A:$NN,CW$320,FALSE),'csapat-ranglista'!$A:$FP,CW$321,FALSE)/4),0)</f>
        <v>0</v>
      </c>
      <c r="CX246" s="223">
        <f>IFERROR(IF(RIGHT(VLOOKUP($A246,csapatok!$A:$NN,CX$320,FALSE),5)="Csere",VLOOKUP(LEFT(VLOOKUP($A246,csapatok!$A:$NN,CX$320,FALSE),LEN(VLOOKUP($A246,csapatok!$A:$NN,CX$320,FALSE))-6),'csapat-ranglista'!$A:$FP,CX$321,FALSE)/8,VLOOKUP(VLOOKUP($A246,csapatok!$A:$NN,CX$320,FALSE),'csapat-ranglista'!$A:$FP,CX$321,FALSE)/4),0)</f>
        <v>0</v>
      </c>
      <c r="CY246" s="223">
        <f>IFERROR(IF(RIGHT(VLOOKUP($A246,csapatok!$A:$NN,CY$320,FALSE),5)="Csere",VLOOKUP(LEFT(VLOOKUP($A246,csapatok!$A:$NN,CY$320,FALSE),LEN(VLOOKUP($A246,csapatok!$A:$NN,CY$320,FALSE))-6),'csapat-ranglista'!$A:$FP,CY$321,FALSE)/8,VLOOKUP(VLOOKUP($A246,csapatok!$A:$NN,CY$320,FALSE),'csapat-ranglista'!$A:$FP,CY$321,FALSE)/4),0)</f>
        <v>0</v>
      </c>
      <c r="CZ246" s="223">
        <f>IFERROR(IF(RIGHT(VLOOKUP($A246,csapatok!$A:$NN,CZ$320,FALSE),5)="Csere",VLOOKUP(LEFT(VLOOKUP($A246,csapatok!$A:$NN,CZ$320,FALSE),LEN(VLOOKUP($A246,csapatok!$A:$NN,CZ$320,FALSE))-6),'csapat-ranglista'!$A:$FP,CZ$321,FALSE)/8,VLOOKUP(VLOOKUP($A246,csapatok!$A:$NN,CZ$320,FALSE),'csapat-ranglista'!$A:$FP,CZ$321,FALSE)/4),0)</f>
        <v>0</v>
      </c>
      <c r="DA246" s="223">
        <f>IFERROR(IF(RIGHT(VLOOKUP($A246,csapatok!$A:$NN,DA$320,FALSE),5)="Csere",VLOOKUP(LEFT(VLOOKUP($A246,csapatok!$A:$NN,DA$320,FALSE),LEN(VLOOKUP($A246,csapatok!$A:$NN,DA$320,FALSE))-6),'csapat-ranglista'!$A:$FP,DA$321,FALSE)/8,VLOOKUP(VLOOKUP($A246,csapatok!$A:$NN,DA$320,FALSE),'csapat-ranglista'!$A:$FP,DA$321,FALSE)/4),0)</f>
        <v>0</v>
      </c>
      <c r="DB246" s="223">
        <f>IFERROR(IF(RIGHT(VLOOKUP($A246,csapatok!$A:$NN,DB$320,FALSE),5)="Csere",VLOOKUP(LEFT(VLOOKUP($A246,csapatok!$A:$NN,DB$320,FALSE),LEN(VLOOKUP($A246,csapatok!$A:$NN,DB$320,FALSE))-6),'csapat-ranglista'!$A:$FP,DB$321,FALSE)/8,VLOOKUP(VLOOKUP($A246,csapatok!$A:$NN,DB$320,FALSE),'csapat-ranglista'!$A:$FP,DB$321,FALSE)/4),0)</f>
        <v>0</v>
      </c>
      <c r="DC246" s="223">
        <f>IFERROR(IF(RIGHT(VLOOKUP($A246,csapatok!$A:$NN,DC$320,FALSE),5)="Csere",VLOOKUP(LEFT(VLOOKUP($A246,csapatok!$A:$NN,DC$320,FALSE),LEN(VLOOKUP($A246,csapatok!$A:$NN,DC$320,FALSE))-6),'csapat-ranglista'!$A:$FP,DC$321,FALSE)/8,VLOOKUP(VLOOKUP($A246,csapatok!$A:$NN,DC$320,FALSE),'csapat-ranglista'!$A:$FP,DC$321,FALSE)/4),0)</f>
        <v>0</v>
      </c>
      <c r="DD246" s="223">
        <f>IFERROR(IF(RIGHT(VLOOKUP($A246,csapatok!$A:$NN,DD$320,FALSE),5)="Csere",VLOOKUP(LEFT(VLOOKUP($A246,csapatok!$A:$NN,DD$320,FALSE),LEN(VLOOKUP($A246,csapatok!$A:$NN,DD$320,FALSE))-6),'csapat-ranglista'!$A:$FP,DD$321,FALSE)/8,VLOOKUP(VLOOKUP($A246,csapatok!$A:$NN,DD$320,FALSE),'csapat-ranglista'!$A:$FP,DD$321,FALSE)/4),0)</f>
        <v>0</v>
      </c>
      <c r="DE246" s="223">
        <f>IFERROR(IF(RIGHT(VLOOKUP($A246,csapatok!$A:$NN,DE$320,FALSE),5)="Csere",VLOOKUP(LEFT(VLOOKUP($A246,csapatok!$A:$NN,DE$320,FALSE),LEN(VLOOKUP($A246,csapatok!$A:$NN,DE$320,FALSE))-6),'csapat-ranglista'!$A:$FP,DE$321,FALSE)/8,VLOOKUP(VLOOKUP($A246,csapatok!$A:$NN,DE$320,FALSE),'csapat-ranglista'!$A:$FP,DE$321,FALSE)/4),0)</f>
        <v>0</v>
      </c>
      <c r="DF246" s="223">
        <f>IFERROR(IF(RIGHT(VLOOKUP($A246,csapatok!$A:$NN,DF$320,FALSE),5)="Csere",VLOOKUP(LEFT(VLOOKUP($A246,csapatok!$A:$NN,DF$320,FALSE),LEN(VLOOKUP($A246,csapatok!$A:$NN,DF$320,FALSE))-6),'csapat-ranglista'!$A:$FP,DF$321,FALSE)/8,VLOOKUP(VLOOKUP($A246,csapatok!$A:$NN,DF$320,FALSE),'csapat-ranglista'!$A:$FP,DF$321,FALSE)/4),0)</f>
        <v>0</v>
      </c>
      <c r="DG246" s="223">
        <f>IFERROR(IF(RIGHT(VLOOKUP($A246,csapatok!$A:$NN,DG$320,FALSE),5)="Csere",VLOOKUP(LEFT(VLOOKUP($A246,csapatok!$A:$NN,DG$320,FALSE),LEN(VLOOKUP($A246,csapatok!$A:$NN,DG$320,FALSE))-6),'csapat-ranglista'!$A:$FP,DG$321,FALSE)/8,VLOOKUP(VLOOKUP($A246,csapatok!$A:$NN,DG$320,FALSE),'csapat-ranglista'!$A:$FP,DG$321,FALSE)/4),0)</f>
        <v>0</v>
      </c>
      <c r="DH246" s="223">
        <f>IFERROR(IF(RIGHT(VLOOKUP($A246,csapatok!$A:$NN,DH$320,FALSE),5)="Csere",VLOOKUP(LEFT(VLOOKUP($A246,csapatok!$A:$NN,DH$320,FALSE),LEN(VLOOKUP($A246,csapatok!$A:$NN,DH$320,FALSE))-6),'csapat-ranglista'!$A:$FP,DH$321,FALSE)/8,VLOOKUP(VLOOKUP($A246,csapatok!$A:$NN,DH$320,FALSE),'csapat-ranglista'!$A:$FP,DH$321,FALSE)/4),0)</f>
        <v>0</v>
      </c>
      <c r="DI246" s="223">
        <f>IFERROR(IF(RIGHT(VLOOKUP($A246,csapatok!$A:$NN,DI$320,FALSE),5)="Csere",VLOOKUP(LEFT(VLOOKUP($A246,csapatok!$A:$NN,DI$320,FALSE),LEN(VLOOKUP($A246,csapatok!$A:$NN,DI$320,FALSE))-6),'csapat-ranglista'!$A:$FP,DI$321,FALSE)/8,VLOOKUP(VLOOKUP($A246,csapatok!$A:$NN,DI$320,FALSE),'csapat-ranglista'!$A:$FP,DI$321,FALSE)/4),0)</f>
        <v>0</v>
      </c>
      <c r="DJ246" s="223">
        <f>IFERROR(IF(RIGHT(VLOOKUP($A246,csapatok!$A:$NN,DJ$320,FALSE),5)="Csere",VLOOKUP(LEFT(VLOOKUP($A246,csapatok!$A:$NN,DJ$320,FALSE),LEN(VLOOKUP($A246,csapatok!$A:$NN,DJ$320,FALSE))-6),'csapat-ranglista'!$A:$FP,DJ$321,FALSE)/8,VLOOKUP(VLOOKUP($A246,csapatok!$A:$NN,DJ$320,FALSE),'csapat-ranglista'!$A:$FP,DJ$321,FALSE)/4),0)</f>
        <v>0</v>
      </c>
      <c r="DK246" s="223">
        <f>IFERROR(IF(RIGHT(VLOOKUP($A246,csapatok!$A:$NN,DK$320,FALSE),5)="Csere",VLOOKUP(LEFT(VLOOKUP($A246,csapatok!$A:$NN,DK$320,FALSE),LEN(VLOOKUP($A246,csapatok!$A:$NN,DK$320,FALSE))-6),'csapat-ranglista'!$A:$FP,DK$321,FALSE)/8,VLOOKUP(VLOOKUP($A246,csapatok!$A:$NN,DK$320,FALSE),'csapat-ranglista'!$A:$FP,DK$321,FALSE)/4),0)</f>
        <v>0</v>
      </c>
      <c r="DL246" s="223">
        <f>IFERROR(IF(RIGHT(VLOOKUP($A246,csapatok!$A:$NN,DL$320,FALSE),5)="Csere",VLOOKUP(LEFT(VLOOKUP($A246,csapatok!$A:$NN,DL$320,FALSE),LEN(VLOOKUP($A246,csapatok!$A:$NN,DL$320,FALSE))-6),'csapat-ranglista'!$A:$FP,DL$321,FALSE)/8,VLOOKUP(VLOOKUP($A246,csapatok!$A:$NN,DL$320,FALSE),'csapat-ranglista'!$A:$FP,DL$321,FALSE)/4),0)</f>
        <v>0</v>
      </c>
      <c r="DM246" s="223">
        <f>IFERROR(IF(RIGHT(VLOOKUP($A246,csapatok!$A:$NN,DM$320,FALSE),5)="Csere",VLOOKUP(LEFT(VLOOKUP($A246,csapatok!$A:$NN,DM$320,FALSE),LEN(VLOOKUP($A246,csapatok!$A:$NN,DM$320,FALSE))-6),'csapat-ranglista'!$A:$FP,DM$321,FALSE)/8,VLOOKUP(VLOOKUP($A246,csapatok!$A:$NN,DM$320,FALSE),'csapat-ranglista'!$A:$FP,DM$321,FALSE)/4),0)</f>
        <v>0</v>
      </c>
      <c r="DN246" s="223">
        <f>IFERROR(IF(RIGHT(VLOOKUP($A246,csapatok!$A:$NN,DN$320,FALSE),5)="Csere",VLOOKUP(LEFT(VLOOKUP($A246,csapatok!$A:$NN,DN$320,FALSE),LEN(VLOOKUP($A246,csapatok!$A:$NN,DN$320,FALSE))-6),'csapat-ranglista'!$A:$FP,DN$321,FALSE)/8,VLOOKUP(VLOOKUP($A246,csapatok!$A:$NN,DN$320,FALSE),'csapat-ranglista'!$A:$FP,DN$321,FALSE)/4),0)</f>
        <v>0</v>
      </c>
      <c r="DO246" s="224">
        <f>versenyek!$MF$11*IFERROR(VLOOKUP(VLOOKUP($A246,versenyek!ME:MG,3,FALSE),szabalyok!$A$16:$B$23,2,FALSE)/4,0)</f>
        <v>0</v>
      </c>
      <c r="DP246" s="224">
        <f>versenyek!$MI$11*IFERROR(VLOOKUP(VLOOKUP($A246,versenyek!MH:MJ,3,FALSE),szabalyok!$A$16:$B$23,2,FALSE)/4,0)</f>
        <v>0</v>
      </c>
      <c r="DQ246" s="223">
        <f>IFERROR(IF(RIGHT(VLOOKUP($A246,csapatok!$A:$NN,DQ$320,FALSE),5)="Csere",VLOOKUP(LEFT(VLOOKUP($A246,csapatok!$A:$NN,DQ$320,FALSE),LEN(VLOOKUP($A246,csapatok!$A:$NN,DQ$320,FALSE))-6),'csapat-ranglista'!$A:$FP,DQ$321,FALSE)/8,VLOOKUP(VLOOKUP($A246,csapatok!$A:$NN,DQ$320,FALSE),'csapat-ranglista'!$A:$FP,DQ$321,FALSE)/4),0)</f>
        <v>0</v>
      </c>
      <c r="DR246" s="223">
        <f>IFERROR(IF(RIGHT(VLOOKUP($A246,csapatok!$A:$NN,DR$320,FALSE),5)="Csere",VLOOKUP(LEFT(VLOOKUP($A246,csapatok!$A:$NN,DR$320,FALSE),LEN(VLOOKUP($A246,csapatok!$A:$NN,DR$320,FALSE))-6),'csapat-ranglista'!$A:$FP,DR$321,FALSE)/8,VLOOKUP(VLOOKUP($A246,csapatok!$A:$NN,DR$320,FALSE),'csapat-ranglista'!$A:$FP,DR$321,FALSE)/4),0)</f>
        <v>0</v>
      </c>
      <c r="DS246" s="223">
        <f>IFERROR(IF(RIGHT(VLOOKUP($A246,csapatok!$A:$NN,DS$320,FALSE),5)="Csere",VLOOKUP(LEFT(VLOOKUP($A246,csapatok!$A:$NN,DS$320,FALSE),LEN(VLOOKUP($A246,csapatok!$A:$NN,DS$320,FALSE))-6),'csapat-ranglista'!$A:$FP,DS$321,FALSE)/8,VLOOKUP(VLOOKUP($A246,csapatok!$A:$NN,DS$320,FALSE),'csapat-ranglista'!$A:$FP,DS$321,FALSE)/4),0)</f>
        <v>0</v>
      </c>
      <c r="DT246" s="223">
        <f>IFERROR(IF(RIGHT(VLOOKUP($A246,csapatok!$A:$NN,DT$320,FALSE),5)="Csere",VLOOKUP(LEFT(VLOOKUP($A246,csapatok!$A:$NN,DT$320,FALSE),LEN(VLOOKUP($A246,csapatok!$A:$NN,DT$320,FALSE))-6),'csapat-ranglista'!$A:$FP,DT$321,FALSE)/8,VLOOKUP(VLOOKUP($A246,csapatok!$A:$NN,DT$320,FALSE),'csapat-ranglista'!$A:$FP,DT$321,FALSE)/4),0)</f>
        <v>0</v>
      </c>
      <c r="DU246" s="223">
        <f>IFERROR(IF(RIGHT(VLOOKUP($A246,csapatok!$A:$NN,DU$320,FALSE),5)="Csere",VLOOKUP(LEFT(VLOOKUP($A246,csapatok!$A:$NN,DU$320,FALSE),LEN(VLOOKUP($A246,csapatok!$A:$NN,DU$320,FALSE))-6),'csapat-ranglista'!$A:$FP,DU$321,FALSE)/8,VLOOKUP(VLOOKUP($A246,csapatok!$A:$NN,DU$320,FALSE),'csapat-ranglista'!$A:$FP,DU$321,FALSE)/4),0)</f>
        <v>0</v>
      </c>
      <c r="DV246" s="223">
        <f>IFERROR(IF(RIGHT(VLOOKUP($A246,csapatok!$A:$NN,DV$320,FALSE),5)="Csere",VLOOKUP(LEFT(VLOOKUP($A246,csapatok!$A:$NN,DV$320,FALSE),LEN(VLOOKUP($A246,csapatok!$A:$NN,DV$320,FALSE))-6),'csapat-ranglista'!$A:$FP,DV$321,FALSE)/8,VLOOKUP(VLOOKUP($A246,csapatok!$A:$NN,DV$320,FALSE),'csapat-ranglista'!$A:$FP,DV$321,FALSE)/4),0)</f>
        <v>0</v>
      </c>
      <c r="DW246" s="223">
        <f>IFERROR(IF(RIGHT(VLOOKUP($A246,csapatok!$A:$NN,DW$320,FALSE),5)="Csere",VLOOKUP(LEFT(VLOOKUP($A246,csapatok!$A:$NN,DW$320,FALSE),LEN(VLOOKUP($A246,csapatok!$A:$NN,DW$320,FALSE))-6),'csapat-ranglista'!$A:$FP,DW$321,FALSE)/8,VLOOKUP(VLOOKUP($A246,csapatok!$A:$NN,DW$320,FALSE),'csapat-ranglista'!$A:$FP,DW$321,FALSE)/4),0)</f>
        <v>0</v>
      </c>
      <c r="DX246" s="223">
        <f>IFERROR(IF(RIGHT(VLOOKUP($A246,csapatok!$A:$NN,DX$320,FALSE),5)="Csere",VLOOKUP(LEFT(VLOOKUP($A246,csapatok!$A:$NN,DX$320,FALSE),LEN(VLOOKUP($A246,csapatok!$A:$NN,DX$320,FALSE))-6),'csapat-ranglista'!$A:$FP,DX$321,FALSE)/8,VLOOKUP(VLOOKUP($A246,csapatok!$A:$NN,DX$320,FALSE),'csapat-ranglista'!$A:$FP,DX$321,FALSE)/4),0)</f>
        <v>0</v>
      </c>
      <c r="DY246" s="223">
        <f>IFERROR(IF(RIGHT(VLOOKUP($A246,csapatok!$A:$NN,DY$320,FALSE),5)="Csere",VLOOKUP(LEFT(VLOOKUP($A246,csapatok!$A:$NN,DY$320,FALSE),LEN(VLOOKUP($A246,csapatok!$A:$NN,DY$320,FALSE))-6),'csapat-ranglista'!$A:$FP,DY$321,FALSE)/8,VLOOKUP(VLOOKUP($A246,csapatok!$A:$NN,DY$320,FALSE),'csapat-ranglista'!$A:$FP,DY$321,FALSE)/4),0)</f>
        <v>0</v>
      </c>
      <c r="DZ246" s="223">
        <f>IFERROR(IF(RIGHT(VLOOKUP($A246,csapatok!$A:$NN,DZ$320,FALSE),5)="Csere",VLOOKUP(LEFT(VLOOKUP($A246,csapatok!$A:$NN,DZ$320,FALSE),LEN(VLOOKUP($A246,csapatok!$A:$NN,DZ$320,FALSE))-6),'csapat-ranglista'!$A:$FP,DZ$321,FALSE)/8,VLOOKUP(VLOOKUP($A246,csapatok!$A:$NN,DZ$320,FALSE),'csapat-ranglista'!$A:$FP,DZ$321,FALSE)/4),0)</f>
        <v>0</v>
      </c>
      <c r="EA246" s="223">
        <f>IFERROR(IF(RIGHT(VLOOKUP($A246,csapatok!$A:$NN,EA$320,FALSE),5)="Csere",VLOOKUP(LEFT(VLOOKUP($A246,csapatok!$A:$NN,EA$320,FALSE),LEN(VLOOKUP($A246,csapatok!$A:$NN,EA$320,FALSE))-6),'csapat-ranglista'!$A:$FP,EA$321,FALSE)/8,VLOOKUP(VLOOKUP($A246,csapatok!$A:$NN,EA$320,FALSE),'csapat-ranglista'!$A:$FP,EA$321,FALSE)/4),0)</f>
        <v>0</v>
      </c>
      <c r="EB246" s="223">
        <f>IFERROR(IF(RIGHT(VLOOKUP($A246,csapatok!$A:$NN,EB$320,FALSE),5)="Csere",VLOOKUP(LEFT(VLOOKUP($A246,csapatok!$A:$NN,EB$320,FALSE),LEN(VLOOKUP($A246,csapatok!$A:$NN,EB$320,FALSE))-6),'csapat-ranglista'!$A:$FP,EB$321,FALSE)/8,VLOOKUP(VLOOKUP($A246,csapatok!$A:$NN,EB$320,FALSE),'csapat-ranglista'!$A:$FP,EB$321,FALSE)/4),0)</f>
        <v>0</v>
      </c>
      <c r="EC246" s="223">
        <f>IFERROR(IF(RIGHT(VLOOKUP($A246,csapatok!$A:$NN,EC$320,FALSE),5)="Csere",VLOOKUP(LEFT(VLOOKUP($A246,csapatok!$A:$NN,EC$320,FALSE),LEN(VLOOKUP($A246,csapatok!$A:$NN,EC$320,FALSE))-6),'csapat-ranglista'!$A:$FP,EC$321,FALSE)/8,VLOOKUP(VLOOKUP($A246,csapatok!$A:$NN,EC$320,FALSE),'csapat-ranglista'!$A:$FP,EC$321,FALSE)/4),0)</f>
        <v>0</v>
      </c>
      <c r="ED246" s="223">
        <f>IFERROR(IF(RIGHT(VLOOKUP($A246,csapatok!$A:$NN,ED$320,FALSE),5)="Csere",VLOOKUP(LEFT(VLOOKUP($A246,csapatok!$A:$NN,ED$320,FALSE),LEN(VLOOKUP($A246,csapatok!$A:$NN,ED$320,FALSE))-6),'csapat-ranglista'!$A:$FP,ED$321,FALSE)/8,VLOOKUP(VLOOKUP($A246,csapatok!$A:$NN,ED$320,FALSE),'csapat-ranglista'!$A:$FP,ED$321,FALSE)/4),0)</f>
        <v>0</v>
      </c>
      <c r="EE246" s="223">
        <f>IFERROR(IF(RIGHT(VLOOKUP($A246,csapatok!$A:$NN,EE$320,FALSE),5)="Csere",VLOOKUP(LEFT(VLOOKUP($A246,csapatok!$A:$NN,EE$320,FALSE),LEN(VLOOKUP($A246,csapatok!$A:$NN,EE$320,FALSE))-6),'csapat-ranglista'!$A:$FP,EE$321,FALSE)/8,VLOOKUP(VLOOKUP($A246,csapatok!$A:$NN,EE$320,FALSE),'csapat-ranglista'!$A:$FP,EE$321,FALSE)/4),0)</f>
        <v>0</v>
      </c>
      <c r="EF246" s="223">
        <f>IFERROR(IF(RIGHT(VLOOKUP($A246,csapatok!$A:$NN,EF$320,FALSE),5)="Csere",VLOOKUP(LEFT(VLOOKUP($A246,csapatok!$A:$NN,EF$320,FALSE),LEN(VLOOKUP($A246,csapatok!$A:$NN,EF$320,FALSE))-6),'csapat-ranglista'!$A:$FP,EF$321,FALSE)/8,VLOOKUP(VLOOKUP($A246,csapatok!$A:$NN,EF$320,FALSE),'csapat-ranglista'!$A:$FP,EF$321,FALSE)/4),0)</f>
        <v>0</v>
      </c>
      <c r="EG246" s="223">
        <f>IFERROR(IF(RIGHT(VLOOKUP($A246,csapatok!$A:$NN,EG$320,FALSE),5)="Csere",VLOOKUP(LEFT(VLOOKUP($A246,csapatok!$A:$NN,EG$320,FALSE),LEN(VLOOKUP($A246,csapatok!$A:$NN,EG$320,FALSE))-6),'csapat-ranglista'!$A:$FP,EG$321,FALSE)/8,VLOOKUP(VLOOKUP($A246,csapatok!$A:$NN,EG$320,FALSE),'csapat-ranglista'!$A:$FP,EG$321,FALSE)/4),0)</f>
        <v>0</v>
      </c>
      <c r="EH246" s="223">
        <f>IFERROR(IF(RIGHT(VLOOKUP($A246,csapatok!$A:$NN,EH$320,FALSE),5)="Csere",VLOOKUP(LEFT(VLOOKUP($A246,csapatok!$A:$NN,EH$320,FALSE),LEN(VLOOKUP($A246,csapatok!$A:$NN,EH$320,FALSE))-6),'csapat-ranglista'!$A:$FP,EH$321,FALSE)/8,VLOOKUP(VLOOKUP($A246,csapatok!$A:$NN,EH$320,FALSE),'csapat-ranglista'!$A:$FP,EH$321,FALSE)/4),0)</f>
        <v>0</v>
      </c>
      <c r="EI246" s="223">
        <f>IFERROR(IF(RIGHT(VLOOKUP($A246,csapatok!$A:$NN,EI$320,FALSE),5)="Csere",VLOOKUP(LEFT(VLOOKUP($A246,csapatok!$A:$NN,EI$320,FALSE),LEN(VLOOKUP($A246,csapatok!$A:$NN,EI$320,FALSE))-6),'csapat-ranglista'!$A:$FP,EI$321,FALSE)/8,VLOOKUP(VLOOKUP($A246,csapatok!$A:$NN,EI$320,FALSE),'csapat-ranglista'!$A:$FP,EI$321,FALSE)/4),0)</f>
        <v>0</v>
      </c>
      <c r="EJ246" s="223">
        <f>IFERROR(IF(RIGHT(VLOOKUP($A246,csapatok!$A:$NN,EJ$320,FALSE),5)="Csere",VLOOKUP(LEFT(VLOOKUP($A246,csapatok!$A:$NN,EJ$320,FALSE),LEN(VLOOKUP($A246,csapatok!$A:$NN,EJ$320,FALSE))-6),'csapat-ranglista'!$A:$FP,EJ$321,FALSE)/8,VLOOKUP(VLOOKUP($A246,csapatok!$A:$NN,EJ$320,FALSE),'csapat-ranglista'!$A:$FP,EJ$321,FALSE)/4),0)</f>
        <v>0</v>
      </c>
      <c r="EK246" s="223">
        <f>IFERROR(IF(RIGHT(VLOOKUP($A246,csapatok!$A:$NN,EK$320,FALSE),5)="Csere",VLOOKUP(LEFT(VLOOKUP($A246,csapatok!$A:$NN,EK$320,FALSE),LEN(VLOOKUP($A246,csapatok!$A:$NN,EK$320,FALSE))-6),'csapat-ranglista'!$A:$FP,EK$321,FALSE)/8,VLOOKUP(VLOOKUP($A246,csapatok!$A:$NN,EK$320,FALSE),'csapat-ranglista'!$A:$FP,EK$321,FALSE)/4),0)</f>
        <v>0</v>
      </c>
      <c r="EL246" s="223">
        <f>IFERROR(IF(RIGHT(VLOOKUP($A246,csapatok!$A:$NN,EL$320,FALSE),5)="Csere",VLOOKUP(LEFT(VLOOKUP($A246,csapatok!$A:$NN,EL$320,FALSE),LEN(VLOOKUP($A246,csapatok!$A:$NN,EL$320,FALSE))-6),'csapat-ranglista'!$A:$FP,EL$321,FALSE)/8,VLOOKUP(VLOOKUP($A246,csapatok!$A:$NN,EL$320,FALSE),'csapat-ranglista'!$A:$FP,EL$321,FALSE)/4),0)</f>
        <v>0</v>
      </c>
      <c r="EM246" s="223">
        <f>IFERROR(IF(RIGHT(VLOOKUP($A246,csapatok!$A:$NN,EM$320,FALSE),5)="Csere",VLOOKUP(LEFT(VLOOKUP($A246,csapatok!$A:$NN,EM$320,FALSE),LEN(VLOOKUP($A246,csapatok!$A:$NN,EM$320,FALSE))-6),'csapat-ranglista'!$A:$FP,EM$321,FALSE)/8,VLOOKUP(VLOOKUP($A246,csapatok!$A:$NN,EM$320,FALSE),'csapat-ranglista'!$A:$FP,EM$321,FALSE)/4),0)</f>
        <v>0</v>
      </c>
      <c r="EN246" s="223">
        <f>IFERROR(IF(RIGHT(VLOOKUP($A246,csapatok!$A:$NN,EN$320,FALSE),5)="Csere",VLOOKUP(LEFT(VLOOKUP($A246,csapatok!$A:$NN,EN$320,FALSE),LEN(VLOOKUP($A246,csapatok!$A:$NN,EN$320,FALSE))-6),'csapat-ranglista'!$A:$FP,EN$321,FALSE)/8,VLOOKUP(VLOOKUP($A246,csapatok!$A:$NN,EN$320,FALSE),'csapat-ranglista'!$A:$FP,EN$321,FALSE)/4),0)</f>
        <v>0</v>
      </c>
      <c r="EO246" s="223">
        <f>IFERROR(IF(RIGHT(VLOOKUP($A246,csapatok!$A:$NN,EO$320,FALSE),5)="Csere",VLOOKUP(LEFT(VLOOKUP($A246,csapatok!$A:$NN,EO$320,FALSE),LEN(VLOOKUP($A246,csapatok!$A:$NN,EO$320,FALSE))-6),'csapat-ranglista'!$A:$FP,EO$321,FALSE)/8,VLOOKUP(VLOOKUP($A246,csapatok!$A:$NN,EO$320,FALSE),'csapat-ranglista'!$A:$FP,EO$321,FALSE)/4),0)</f>
        <v>0</v>
      </c>
      <c r="EP246" s="223">
        <f>IFERROR(IF(RIGHT(VLOOKUP($A246,csapatok!$A:$NN,EP$320,FALSE),5)="Csere",VLOOKUP(LEFT(VLOOKUP($A246,csapatok!$A:$NN,EP$320,FALSE),LEN(VLOOKUP($A246,csapatok!$A:$NN,EP$320,FALSE))-6),'csapat-ranglista'!$A:$FP,EP$321,FALSE)/8,VLOOKUP(VLOOKUP($A246,csapatok!$A:$NN,EP$320,FALSE),'csapat-ranglista'!$A:$FP,EP$321,FALSE)/4),0)</f>
        <v>0</v>
      </c>
      <c r="EQ246" s="223">
        <f>IFERROR(IF(RIGHT(VLOOKUP($A246,csapatok!$A:$NN,EQ$320,FALSE),5)="Csere",VLOOKUP(LEFT(VLOOKUP($A246,csapatok!$A:$NN,EQ$320,FALSE),LEN(VLOOKUP($A246,csapatok!$A:$NN,EQ$320,FALSE))-6),'csapat-ranglista'!$A:$FP,EQ$321,FALSE)/8,VLOOKUP(VLOOKUP($A246,csapatok!$A:$NN,EQ$320,FALSE),'csapat-ranglista'!$A:$FP,EQ$321,FALSE)/4),0)</f>
        <v>0</v>
      </c>
      <c r="ER246" s="223">
        <f>IFERROR(IF(RIGHT(VLOOKUP($A246,csapatok!$A:$NN,ER$320,FALSE),5)="Csere",VLOOKUP(LEFT(VLOOKUP($A246,csapatok!$A:$NN,ER$320,FALSE),LEN(VLOOKUP($A246,csapatok!$A:$NN,ER$320,FALSE))-6),'csapat-ranglista'!$A:$FP,ER$321,FALSE)/8,VLOOKUP(VLOOKUP($A246,csapatok!$A:$NN,ER$320,FALSE),'csapat-ranglista'!$A:$FP,ER$321,FALSE)/4),0)</f>
        <v>0</v>
      </c>
      <c r="ES246" s="223">
        <f>IFERROR(IF(RIGHT(VLOOKUP($A246,csapatok!$A:$NN,ES$320,FALSE),5)="Csere",VLOOKUP(LEFT(VLOOKUP($A246,csapatok!$A:$NN,ES$320,FALSE),LEN(VLOOKUP($A246,csapatok!$A:$NN,ES$320,FALSE))-6),'csapat-ranglista'!$A:$FP,ES$321,FALSE)/8,VLOOKUP(VLOOKUP($A246,csapatok!$A:$NN,ES$320,FALSE),'csapat-ranglista'!$A:$FP,ES$321,FALSE)/4),0)</f>
        <v>0</v>
      </c>
      <c r="ET246" s="223">
        <f>IFERROR(IF(RIGHT(VLOOKUP($A246,csapatok!$A:$NN,ET$320,FALSE),5)="Csere",VLOOKUP(LEFT(VLOOKUP($A246,csapatok!$A:$NN,ET$320,FALSE),LEN(VLOOKUP($A246,csapatok!$A:$NN,ET$320,FALSE))-6),'csapat-ranglista'!$A:$FP,ET$321,FALSE)/8,VLOOKUP(VLOOKUP($A246,csapatok!$A:$NN,ET$320,FALSE),'csapat-ranglista'!$A:$FP,ET$321,FALSE)/4),0)</f>
        <v>0</v>
      </c>
      <c r="EU246" s="223">
        <f>IFERROR(IF(RIGHT(VLOOKUP($A246,csapatok!$A:$NN,EU$320,FALSE),5)="Csere",VLOOKUP(LEFT(VLOOKUP($A246,csapatok!$A:$NN,EU$320,FALSE),LEN(VLOOKUP($A246,csapatok!$A:$NN,EU$320,FALSE))-6),'csapat-ranglista'!$A:$FP,EU$321,FALSE)/8,VLOOKUP(VLOOKUP($A246,csapatok!$A:$NN,EU$320,FALSE),'csapat-ranglista'!$A:$FP,EU$321,FALSE)/4),0)</f>
        <v>0</v>
      </c>
      <c r="EV246" s="223">
        <f>IFERROR(IF(RIGHT(VLOOKUP($A246,csapatok!$A:$NN,EV$320,FALSE),5)="Csere",VLOOKUP(LEFT(VLOOKUP($A246,csapatok!$A:$NN,EV$320,FALSE),LEN(VLOOKUP($A246,csapatok!$A:$NN,EV$320,FALSE))-6),'csapat-ranglista'!$A:$FP,EV$321,FALSE)/8,VLOOKUP(VLOOKUP($A246,csapatok!$A:$NN,EV$320,FALSE),'csapat-ranglista'!$A:$FP,EV$321,FALSE)/4),0)</f>
        <v>0</v>
      </c>
      <c r="EW246" s="223">
        <f>IFERROR(IF(RIGHT(VLOOKUP($A246,csapatok!$A:$NN,EW$320,FALSE),5)="Csere",VLOOKUP(LEFT(VLOOKUP($A246,csapatok!$A:$NN,EW$320,FALSE),LEN(VLOOKUP($A246,csapatok!$A:$NN,EW$320,FALSE))-6),'csapat-ranglista'!$A:$FP,EW$321,FALSE)/8,VLOOKUP(VLOOKUP($A246,csapatok!$A:$NN,EW$320,FALSE),'csapat-ranglista'!$A:$FP,EW$321,FALSE)/4),0)</f>
        <v>0</v>
      </c>
      <c r="EX246" s="223">
        <f>IFERROR(IF(RIGHT(VLOOKUP($A246,csapatok!$A:$NN,EX$320,FALSE),5)="Csere",VLOOKUP(LEFT(VLOOKUP($A246,csapatok!$A:$NN,EX$320,FALSE),LEN(VLOOKUP($A246,csapatok!$A:$NN,EX$320,FALSE))-6),'csapat-ranglista'!$A:$FP,EX$321,FALSE)/8,VLOOKUP(VLOOKUP($A246,csapatok!$A:$NN,EX$320,FALSE),'csapat-ranglista'!$A:$FP,EX$321,FALSE)/4),0)</f>
        <v>0</v>
      </c>
      <c r="EY246" s="223">
        <f>IFERROR(IF(RIGHT(VLOOKUP($A246,csapatok!$A:$NN,EY$320,FALSE),5)="Csere",VLOOKUP(LEFT(VLOOKUP($A246,csapatok!$A:$NN,EY$320,FALSE),LEN(VLOOKUP($A246,csapatok!$A:$NN,EY$320,FALSE))-6),'csapat-ranglista'!$A:$FP,EY$321,FALSE)/8,VLOOKUP(VLOOKUP($A246,csapatok!$A:$NN,EY$320,FALSE),'csapat-ranglista'!$A:$FP,EY$321,FALSE)/4),0)</f>
        <v>0</v>
      </c>
      <c r="EZ246" s="223">
        <f>IFERROR(IF(RIGHT(VLOOKUP($A246,csapatok!$A:$NN,EZ$320,FALSE),5)="Csere",VLOOKUP(LEFT(VLOOKUP($A246,csapatok!$A:$NN,EZ$320,FALSE),LEN(VLOOKUP($A246,csapatok!$A:$NN,EZ$320,FALSE))-6),'csapat-ranglista'!$A:$FP,EZ$321,FALSE)/8,VLOOKUP(VLOOKUP($A246,csapatok!$A:$NN,EZ$320,FALSE),'csapat-ranglista'!$A:$FP,EZ$321,FALSE)/4),0)</f>
        <v>0</v>
      </c>
      <c r="FA246" s="223">
        <f>IFERROR(IF(RIGHT(VLOOKUP($A246,csapatok!$A:$NN,FA$320,FALSE),5)="Csere",VLOOKUP(LEFT(VLOOKUP($A246,csapatok!$A:$NN,FA$320,FALSE),LEN(VLOOKUP($A246,csapatok!$A:$NN,FA$320,FALSE))-6),'csapat-ranglista'!$A:$FP,FA$321,FALSE)/8,VLOOKUP(VLOOKUP($A246,csapatok!$A:$NN,FA$320,FALSE),'csapat-ranglista'!$A:$FP,FA$321,FALSE)/4),0)</f>
        <v>0</v>
      </c>
      <c r="FB246" s="223">
        <f>IFERROR(IF(RIGHT(VLOOKUP($A246,csapatok!$A:$NN,FB$320,FALSE),5)="Csere",VLOOKUP(LEFT(VLOOKUP($A246,csapatok!$A:$NN,FB$320,FALSE),LEN(VLOOKUP($A246,csapatok!$A:$NN,FB$320,FALSE))-6),'csapat-ranglista'!$A:$FP,FB$321,FALSE)/8,VLOOKUP(VLOOKUP($A246,csapatok!$A:$NN,FB$320,FALSE),'csapat-ranglista'!$A:$FP,FB$321,FALSE)/4),0)</f>
        <v>0</v>
      </c>
      <c r="FC246" s="223">
        <f>IFERROR(IF(RIGHT(VLOOKUP($A246,csapatok!$A:$NN,FC$320,FALSE),5)="Csere",VLOOKUP(LEFT(VLOOKUP($A246,csapatok!$A:$NN,FC$320,FALSE),LEN(VLOOKUP($A246,csapatok!$A:$NN,FC$320,FALSE))-6),'csapat-ranglista'!$A:$FP,FC$321,FALSE)/8,VLOOKUP(VLOOKUP($A246,csapatok!$A:$NN,FC$320,FALSE),'csapat-ranglista'!$A:$FP,FC$321,FALSE)/4),0)</f>
        <v>0</v>
      </c>
      <c r="FD246" s="224">
        <f>versenyek!$QY$11*IFERROR(VLOOKUP(VLOOKUP($A246,versenyek!QX:QZ,3,FALSE),szabalyok!$A$16:$B$23,2,FALSE)/4,0)</f>
        <v>0</v>
      </c>
      <c r="FE246" s="224">
        <f>versenyek!$RB$11*IFERROR(VLOOKUP(VLOOKUP($A246,versenyek!RA:RC,3,FALSE),szabalyok!$A$16:$B$23,2,FALSE)/4,0)</f>
        <v>0</v>
      </c>
      <c r="FF246" s="223">
        <f>IFERROR(IF(RIGHT(VLOOKUP($A246,csapatok!$A:$NN,FF$320,FALSE),5)="Csere",VLOOKUP(LEFT(VLOOKUP($A246,csapatok!$A:$NN,FF$320,FALSE),LEN(VLOOKUP($A246,csapatok!$A:$NN,FF$320,FALSE))-6),'csapat-ranglista'!$A:$FP,FF$321,FALSE)/8,VLOOKUP(VLOOKUP($A246,csapatok!$A:$NN,FF$320,FALSE),'csapat-ranglista'!$A:$FP,FF$321,FALSE)/4),0)</f>
        <v>0</v>
      </c>
      <c r="FG246" s="223">
        <f>IFERROR(IF(RIGHT(VLOOKUP($A246,csapatok!$A:$NN,FG$320,FALSE),5)="Csere",VLOOKUP(LEFT(VLOOKUP($A246,csapatok!$A:$NN,FG$320,FALSE),LEN(VLOOKUP($A246,csapatok!$A:$NN,FG$320,FALSE))-6),'csapat-ranglista'!$A:$FP,FG$321,FALSE)/8,VLOOKUP(VLOOKUP($A246,csapatok!$A:$NN,FG$320,FALSE),'csapat-ranglista'!$A:$FP,FG$321,FALSE)/4),0)</f>
        <v>0</v>
      </c>
      <c r="FH246" s="223">
        <f>IFERROR(IF(RIGHT(VLOOKUP($A246,csapatok!$A:$NN,FH$320,FALSE),5)="Csere",VLOOKUP(LEFT(VLOOKUP($A246,csapatok!$A:$NN,FH$320,FALSE),LEN(VLOOKUP($A246,csapatok!$A:$NN,FH$320,FALSE))-6),'csapat-ranglista'!$A:$FP,FH$321,FALSE)/8,VLOOKUP(VLOOKUP($A246,csapatok!$A:$NN,FH$320,FALSE),'csapat-ranglista'!$A:$FP,FH$321,FALSE)/4),0)</f>
        <v>0</v>
      </c>
      <c r="FI246" s="223">
        <f>IFERROR(IF(RIGHT(VLOOKUP($A246,csapatok!$A:$NN,FI$320,FALSE),5)="Csere",VLOOKUP(LEFT(VLOOKUP($A246,csapatok!$A:$NN,FI$320,FALSE),LEN(VLOOKUP($A246,csapatok!$A:$NN,FI$320,FALSE))-6),'csapat-ranglista'!$A:$FP,FI$321,FALSE)/8,VLOOKUP(VLOOKUP($A246,csapatok!$A:$NN,FI$320,FALSE),'csapat-ranglista'!$A:$FP,FI$321,FALSE)/4),0)</f>
        <v>0</v>
      </c>
      <c r="FJ246" s="223">
        <f>IFERROR(IF(RIGHT(VLOOKUP($A246,csapatok!$A:$NN,FJ$320,FALSE),5)="Csere",VLOOKUP(LEFT(VLOOKUP($A246,csapatok!$A:$NN,FJ$320,FALSE),LEN(VLOOKUP($A246,csapatok!$A:$NN,FJ$320,FALSE))-6),'csapat-ranglista'!$A:$FP,FJ$321,FALSE)/8,VLOOKUP(VLOOKUP($A246,csapatok!$A:$NN,FJ$320,FALSE),'csapat-ranglista'!$A:$FP,FJ$321,FALSE)/4),0)</f>
        <v>0</v>
      </c>
      <c r="FK246" s="223">
        <f>IFERROR(IF(RIGHT(VLOOKUP($A246,csapatok!$A:$NN,FK$320,FALSE),5)="Csere",VLOOKUP(LEFT(VLOOKUP($A246,csapatok!$A:$NN,FK$320,FALSE),LEN(VLOOKUP($A246,csapatok!$A:$NN,FK$320,FALSE))-6),'csapat-ranglista'!$A:$FP,FK$321,FALSE)/8,VLOOKUP(VLOOKUP($A246,csapatok!$A:$NN,FK$320,FALSE),'csapat-ranglista'!$A:$FP,FK$321,FALSE)/4),0)</f>
        <v>0</v>
      </c>
      <c r="FL246" s="223">
        <f>IFERROR(IF(RIGHT(VLOOKUP($A246,csapatok!$A:$NN,FL$320,FALSE),5)="Csere",VLOOKUP(LEFT(VLOOKUP($A246,csapatok!$A:$NN,FL$320,FALSE),LEN(VLOOKUP($A246,csapatok!$A:$NN,FL$320,FALSE))-6),'csapat-ranglista'!$A:$FP,FL$321,FALSE)/8,VLOOKUP(VLOOKUP($A246,csapatok!$A:$NN,FL$320,FALSE),'csapat-ranglista'!$A:$FP,FL$321,FALSE)/4),0)</f>
        <v>0</v>
      </c>
      <c r="FM246" s="223">
        <f>IFERROR(IF(RIGHT(VLOOKUP($A246,csapatok!$A:$NN,FM$320,FALSE),5)="Csere",VLOOKUP(LEFT(VLOOKUP($A246,csapatok!$A:$NN,FM$320,FALSE),LEN(VLOOKUP($A246,csapatok!$A:$NN,FM$320,FALSE))-6),'csapat-ranglista'!$A:$FP,FM$321,FALSE)/8,VLOOKUP(VLOOKUP($A246,csapatok!$A:$NN,FM$320,FALSE),'csapat-ranglista'!$A:$FP,FM$321,FALSE)/4),0)</f>
        <v>0</v>
      </c>
      <c r="FN246" s="223">
        <f>IFERROR(IF(RIGHT(VLOOKUP($A246,csapatok!$A:$NN,FN$320,FALSE),5)="Csere",VLOOKUP(LEFT(VLOOKUP($A246,csapatok!$A:$NN,FN$320,FALSE),LEN(VLOOKUP($A246,csapatok!$A:$NN,FN$320,FALSE))-6),'csapat-ranglista'!$A:$FP,FN$321,FALSE)/8,VLOOKUP(VLOOKUP($A246,csapatok!$A:$NN,FN$320,FALSE),'csapat-ranglista'!$A:$FP,FN$321,FALSE)/4),0)</f>
        <v>0</v>
      </c>
      <c r="FO246" s="223">
        <f>IFERROR(IF(RIGHT(VLOOKUP($A246,csapatok!$A:$NN,FO$320,FALSE),5)="Csere",VLOOKUP(LEFT(VLOOKUP($A246,csapatok!$A:$NN,FO$320,FALSE),LEN(VLOOKUP($A246,csapatok!$A:$NN,FO$320,FALSE))-6),'csapat-ranglista'!$A:$FP,FO$321,FALSE)/8,VLOOKUP(VLOOKUP($A246,csapatok!$A:$NN,FO$320,FALSE),'csapat-ranglista'!$A:$FP,FO$321,FALSE)/4),0)</f>
        <v>0</v>
      </c>
      <c r="FP246" s="223">
        <f>IFERROR(IF(RIGHT(VLOOKUP($A246,csapatok!$A:$NN,FP$320,FALSE),5)="Csere",VLOOKUP(LEFT(VLOOKUP($A246,csapatok!$A:$NN,FP$320,FALSE),LEN(VLOOKUP($A246,csapatok!$A:$NN,FP$320,FALSE))-6),'csapat-ranglista'!$A:$FP,FP$321,FALSE)/8,VLOOKUP(VLOOKUP($A246,csapatok!$A:$NN,FP$320,FALSE),'csapat-ranglista'!$A:$FP,FP$321,FALSE)/4),0)</f>
        <v>0</v>
      </c>
      <c r="FQ246" s="223">
        <f>IFERROR(IF(RIGHT(VLOOKUP($A246,csapatok!$A:$NN,FQ$320,FALSE),5)="Csere",VLOOKUP(LEFT(VLOOKUP($A246,csapatok!$A:$NN,FQ$320,FALSE),LEN(VLOOKUP($A246,csapatok!$A:$NN,FQ$320,FALSE))-6),'csapat-ranglista'!$A:$FP,FQ$321,FALSE)/8,VLOOKUP(VLOOKUP($A246,csapatok!$A:$NN,FQ$320,FALSE),'csapat-ranglista'!$A:$FP,FQ$321,FALSE)/4),0)</f>
        <v>0</v>
      </c>
      <c r="FR246" s="223">
        <f>IFERROR(IF(RIGHT(VLOOKUP($A246,csapatok!$A:$NN,FR$320,FALSE),5)="Csere",VLOOKUP(LEFT(VLOOKUP($A246,csapatok!$A:$NN,FR$320,FALSE),LEN(VLOOKUP($A246,csapatok!$A:$NN,FR$320,FALSE))-6),'csapat-ranglista'!$A:$FP,FR$321,FALSE)/8,VLOOKUP(VLOOKUP($A246,csapatok!$A:$NN,FR$320,FALSE),'csapat-ranglista'!$A:$FP,FR$321,FALSE)/4),0)</f>
        <v>0</v>
      </c>
      <c r="FS246" s="223">
        <f>IFERROR(IF(RIGHT(VLOOKUP($A246,csapatok!$A:$NN,FS$320,FALSE),5)="Csere",VLOOKUP(LEFT(VLOOKUP($A246,csapatok!$A:$NN,FS$320,FALSE),LEN(VLOOKUP($A246,csapatok!$A:$NN,FS$320,FALSE))-6),'csapat-ranglista'!$A:$FP,FS$321,FALSE)/8,VLOOKUP(VLOOKUP($A246,csapatok!$A:$NN,FS$320,FALSE),'csapat-ranglista'!$A:$FP,FS$321,FALSE)/4),0)</f>
        <v>0</v>
      </c>
      <c r="FT246" s="223">
        <f>IFERROR(IF(RIGHT(VLOOKUP($A246,csapatok!$A:$NN,FT$320,FALSE),5)="Csere",VLOOKUP(LEFT(VLOOKUP($A246,csapatok!$A:$NN,FT$320,FALSE),LEN(VLOOKUP($A246,csapatok!$A:$NN,FT$320,FALSE))-6),'csapat-ranglista'!$A:$FP,FT$321,FALSE)/8,VLOOKUP(VLOOKUP($A246,csapatok!$A:$NN,FT$320,FALSE),'csapat-ranglista'!$A:$FP,FT$321,FALSE)/4),0)</f>
        <v>0</v>
      </c>
      <c r="FU246" s="223">
        <f>IFERROR(IF(RIGHT(VLOOKUP($A246,csapatok!$A:$NN,FU$320,FALSE),5)="Csere",VLOOKUP(LEFT(VLOOKUP($A246,csapatok!$A:$NN,FU$320,FALSE),LEN(VLOOKUP($A246,csapatok!$A:$NN,FU$320,FALSE))-6),'csapat-ranglista'!$A:$FP,FU$321,FALSE)/8,VLOOKUP(VLOOKUP($A246,csapatok!$A:$NN,FU$320,FALSE),'csapat-ranglista'!$A:$FP,FU$321,FALSE)/4),0)</f>
        <v>0</v>
      </c>
      <c r="FV246" s="223">
        <f>IFERROR(IF(RIGHT(VLOOKUP($A246,csapatok!$A:$NN,FV$320,FALSE),5)="Csere",VLOOKUP(LEFT(VLOOKUP($A246,csapatok!$A:$NN,FV$320,FALSE),LEN(VLOOKUP($A246,csapatok!$A:$NN,FV$320,FALSE))-6),'csapat-ranglista'!$A:$FP,FV$321,FALSE)/8,VLOOKUP(VLOOKUP($A246,csapatok!$A:$NN,FV$320,FALSE),'csapat-ranglista'!$A:$FP,FV$321,FALSE)/4),0)</f>
        <v>0</v>
      </c>
      <c r="FW246" s="223">
        <f>IFERROR(IF(RIGHT(VLOOKUP($A246,csapatok!$A:$NN,FW$320,FALSE),5)="Csere",VLOOKUP(LEFT(VLOOKUP($A246,csapatok!$A:$NN,FW$320,FALSE),LEN(VLOOKUP($A246,csapatok!$A:$NN,FW$320,FALSE))-6),'csapat-ranglista'!$A:$FP,FW$321,FALSE)/8,VLOOKUP(VLOOKUP($A246,csapatok!$A:$NN,FW$320,FALSE),'csapat-ranglista'!$A:$FP,FW$321,FALSE)/4),0)</f>
        <v>0</v>
      </c>
      <c r="FX246" s="223">
        <f>IFERROR(IF(RIGHT(VLOOKUP($A246,csapatok!$A:$NN,FX$320,FALSE),5)="Csere",VLOOKUP(LEFT(VLOOKUP($A246,csapatok!$A:$NN,FX$320,FALSE),LEN(VLOOKUP($A246,csapatok!$A:$NN,FX$320,FALSE))-6),'csapat-ranglista'!$A:$FP,FX$321,FALSE)/8,VLOOKUP(VLOOKUP($A246,csapatok!$A:$NN,FX$320,FALSE),'csapat-ranglista'!$A:$FP,FX$321,FALSE)/4),0)</f>
        <v>0</v>
      </c>
      <c r="FY246" s="223">
        <f>IFERROR(IF(RIGHT(VLOOKUP($A246,csapatok!$A:$NN,FY$320,FALSE),5)="Csere",VLOOKUP(LEFT(VLOOKUP($A246,csapatok!$A:$NN,FY$320,FALSE),LEN(VLOOKUP($A246,csapatok!$A:$NN,FY$320,FALSE))-6),'csapat-ranglista'!$A:$FP,FY$321,FALSE)/8,VLOOKUP(VLOOKUP($A246,csapatok!$A:$NN,FY$320,FALSE),'csapat-ranglista'!$A:$FP,FY$321,FALSE)/4),0)</f>
        <v>0</v>
      </c>
      <c r="FZ246" s="223">
        <f>IFERROR(IF(RIGHT(VLOOKUP($A246,csapatok!$A:$NN,FZ$320,FALSE),5)="Csere",VLOOKUP(LEFT(VLOOKUP($A246,csapatok!$A:$NN,FZ$320,FALSE),LEN(VLOOKUP($A246,csapatok!$A:$NN,FZ$320,FALSE))-6),'csapat-ranglista'!$A:$FP,FZ$321,FALSE)/8,VLOOKUP(VLOOKUP($A246,csapatok!$A:$NN,FZ$320,FALSE),'csapat-ranglista'!$A:$FP,FZ$321,FALSE)/4),0)</f>
        <v>0</v>
      </c>
      <c r="GA246" s="223">
        <f>IFERROR(IF(RIGHT(VLOOKUP($A246,csapatok!$A:$NN,GA$320,FALSE),5)="Csere",VLOOKUP(LEFT(VLOOKUP($A246,csapatok!$A:$NN,GA$320,FALSE),LEN(VLOOKUP($A246,csapatok!$A:$NN,GA$320,FALSE))-6),'csapat-ranglista'!$A:$FP,GA$321,FALSE)/8,VLOOKUP(VLOOKUP($A246,csapatok!$A:$NN,GA$320,FALSE),'csapat-ranglista'!$A:$FP,GA$321,FALSE)/4),0)</f>
        <v>0</v>
      </c>
      <c r="GB246" s="223">
        <f>IFERROR(IF(RIGHT(VLOOKUP($A246,csapatok!$A:$NN,GB$320,FALSE),5)="Csere",VLOOKUP(LEFT(VLOOKUP($A246,csapatok!$A:$NN,GB$320,FALSE),LEN(VLOOKUP($A246,csapatok!$A:$NN,GB$320,FALSE))-6),'csapat-ranglista'!$A:$FP,GB$321,FALSE)/8,VLOOKUP(VLOOKUP($A246,csapatok!$A:$NN,GB$320,FALSE),'csapat-ranglista'!$A:$FP,GB$321,FALSE)/4),0)</f>
        <v>0</v>
      </c>
      <c r="GC246" s="223">
        <f>IFERROR(IF(RIGHT(VLOOKUP($A246,csapatok!$A:$NN,GC$320,FALSE),5)="Csere",VLOOKUP(LEFT(VLOOKUP($A246,csapatok!$A:$NN,GC$320,FALSE),LEN(VLOOKUP($A246,csapatok!$A:$NN,GC$320,FALSE))-6),'csapat-ranglista'!$A:$FP,GC$321,FALSE)/8,VLOOKUP(VLOOKUP($A246,csapatok!$A:$NN,GC$320,FALSE),'csapat-ranglista'!$A:$FP,GC$321,FALSE)/4),0)</f>
        <v>0</v>
      </c>
      <c r="GD246" s="247">
        <f>SUM(EQ246:GC246)</f>
        <v>0</v>
      </c>
    </row>
    <row r="247" spans="1:186">
      <c r="A247" s="32" t="s">
        <v>138</v>
      </c>
      <c r="B247" s="131">
        <v>32463</v>
      </c>
      <c r="C247" s="131" t="str">
        <f>IF(B247=0,"",IF(B247&lt;$C$1,"felnőtt","ifi"))</f>
        <v>felnőtt</v>
      </c>
      <c r="D247" s="32" t="s">
        <v>101</v>
      </c>
      <c r="E247" s="45">
        <v>37.5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f>IFERROR(IF(RIGHT(VLOOKUP($A247,csapatok!$A:$BL,X$320,FALSE),5)="Csere",VLOOKUP(LEFT(VLOOKUP($A247,csapatok!$A:$BL,X$320,FALSE),LEN(VLOOKUP($A247,csapatok!$A:$BL,X$320,FALSE))-6),'csapat-ranglista'!$A:$FP,X$321,FALSE)/8,VLOOKUP(VLOOKUP($A247,csapatok!$A:$BL,X$320,FALSE),'csapat-ranglista'!$A:$FP,X$321,FALSE)/4),0)</f>
        <v>0</v>
      </c>
      <c r="Y247" s="32">
        <f>IFERROR(IF(RIGHT(VLOOKUP($A247,csapatok!$A:$BL,Y$320,FALSE),5)="Csere",VLOOKUP(LEFT(VLOOKUP($A247,csapatok!$A:$BL,Y$320,FALSE),LEN(VLOOKUP($A247,csapatok!$A:$BL,Y$320,FALSE))-6),'csapat-ranglista'!$A:$FP,Y$321,FALSE)/8,VLOOKUP(VLOOKUP($A247,csapatok!$A:$BL,Y$320,FALSE),'csapat-ranglista'!$A:$FP,Y$321,FALSE)/4),0)</f>
        <v>0</v>
      </c>
      <c r="Z247" s="32">
        <f>IFERROR(IF(RIGHT(VLOOKUP($A247,csapatok!$A:$BL,Z$320,FALSE),5)="Csere",VLOOKUP(LEFT(VLOOKUP($A247,csapatok!$A:$BL,Z$320,FALSE),LEN(VLOOKUP($A247,csapatok!$A:$BL,Z$320,FALSE))-6),'csapat-ranglista'!$A:$FP,Z$321,FALSE)/8,VLOOKUP(VLOOKUP($A247,csapatok!$A:$BL,Z$320,FALSE),'csapat-ranglista'!$A:$FP,Z$321,FALSE)/4),0)</f>
        <v>0</v>
      </c>
      <c r="AA247" s="32">
        <f>IFERROR(IF(RIGHT(VLOOKUP($A247,csapatok!$A:$BL,AA$320,FALSE),5)="Csere",VLOOKUP(LEFT(VLOOKUP($A247,csapatok!$A:$BL,AA$320,FALSE),LEN(VLOOKUP($A247,csapatok!$A:$BL,AA$320,FALSE))-6),'csapat-ranglista'!$A:$FP,AA$321,FALSE)/8,VLOOKUP(VLOOKUP($A247,csapatok!$A:$BL,AA$320,FALSE),'csapat-ranglista'!$A:$FP,AA$321,FALSE)/4),0)</f>
        <v>0</v>
      </c>
      <c r="AB247" s="223">
        <f>IFERROR(IF(RIGHT(VLOOKUP($A247,csapatok!$A:$BL,AB$320,FALSE),5)="Csere",VLOOKUP(LEFT(VLOOKUP($A247,csapatok!$A:$BL,AB$320,FALSE),LEN(VLOOKUP($A247,csapatok!$A:$BL,AB$320,FALSE))-6),'csapat-ranglista'!$A:$FP,AB$321,FALSE)/8,VLOOKUP(VLOOKUP($A247,csapatok!$A:$BL,AB$320,FALSE),'csapat-ranglista'!$A:$FP,AB$321,FALSE)/4),0)</f>
        <v>0</v>
      </c>
      <c r="AC247" s="223">
        <f>IFERROR(IF(RIGHT(VLOOKUP($A247,csapatok!$A:$BL,AC$320,FALSE),5)="Csere",VLOOKUP(LEFT(VLOOKUP($A247,csapatok!$A:$BL,AC$320,FALSE),LEN(VLOOKUP($A247,csapatok!$A:$BL,AC$320,FALSE))-6),'csapat-ranglista'!$A:$FP,AC$321,FALSE)/8,VLOOKUP(VLOOKUP($A247,csapatok!$A:$BL,AC$320,FALSE),'csapat-ranglista'!$A:$FP,AC$321,FALSE)/4),0)</f>
        <v>0</v>
      </c>
      <c r="AD247" s="223">
        <f>IFERROR(IF(RIGHT(VLOOKUP($A247,csapatok!$A:$BL,AD$320,FALSE),5)="Csere",VLOOKUP(LEFT(VLOOKUP($A247,csapatok!$A:$BL,AD$320,FALSE),LEN(VLOOKUP($A247,csapatok!$A:$BL,AD$320,FALSE))-6),'csapat-ranglista'!$A:$FP,AD$321,FALSE)/8,VLOOKUP(VLOOKUP($A247,csapatok!$A:$BL,AD$320,FALSE),'csapat-ranglista'!$A:$FP,AD$321,FALSE)/4),0)</f>
        <v>0</v>
      </c>
      <c r="AE247" s="223">
        <f>IFERROR(IF(RIGHT(VLOOKUP($A247,csapatok!$A:$BL,AE$320,FALSE),5)="Csere",VLOOKUP(LEFT(VLOOKUP($A247,csapatok!$A:$BL,AE$320,FALSE),LEN(VLOOKUP($A247,csapatok!$A:$BL,AE$320,FALSE))-6),'csapat-ranglista'!$A:$FP,AE$321,FALSE)/8,VLOOKUP(VLOOKUP($A247,csapatok!$A:$BL,AE$320,FALSE),'csapat-ranglista'!$A:$FP,AE$321,FALSE)/4),0)</f>
        <v>0</v>
      </c>
      <c r="AF247" s="223">
        <f>IFERROR(IF(RIGHT(VLOOKUP($A247,csapatok!$A:$BL,AF$320,FALSE),5)="Csere",VLOOKUP(LEFT(VLOOKUP($A247,csapatok!$A:$BL,AF$320,FALSE),LEN(VLOOKUP($A247,csapatok!$A:$BL,AF$320,FALSE))-6),'csapat-ranglista'!$A:$FP,AF$321,FALSE)/8,VLOOKUP(VLOOKUP($A247,csapatok!$A:$BL,AF$320,FALSE),'csapat-ranglista'!$A:$FP,AF$321,FALSE)/4),0)</f>
        <v>0</v>
      </c>
      <c r="AG247" s="223">
        <f>IFERROR(IF(RIGHT(VLOOKUP($A247,csapatok!$A:$BL,AG$320,FALSE),5)="Csere",VLOOKUP(LEFT(VLOOKUP($A247,csapatok!$A:$BL,AG$320,FALSE),LEN(VLOOKUP($A247,csapatok!$A:$BL,AG$320,FALSE))-6),'csapat-ranglista'!$A:$FP,AG$321,FALSE)/8,VLOOKUP(VLOOKUP($A247,csapatok!$A:$BL,AG$320,FALSE),'csapat-ranglista'!$A:$FP,AG$321,FALSE)/4),0)</f>
        <v>0</v>
      </c>
      <c r="AH247" s="223">
        <f>IFERROR(IF(RIGHT(VLOOKUP($A247,csapatok!$A:$BL,AH$320,FALSE),5)="Csere",VLOOKUP(LEFT(VLOOKUP($A247,csapatok!$A:$BL,AH$320,FALSE),LEN(VLOOKUP($A247,csapatok!$A:$BL,AH$320,FALSE))-6),'csapat-ranglista'!$A:$FP,AH$321,FALSE)/8,VLOOKUP(VLOOKUP($A247,csapatok!$A:$BL,AH$320,FALSE),'csapat-ranglista'!$A:$FP,AH$321,FALSE)/4),0)</f>
        <v>0</v>
      </c>
      <c r="AI247" s="223">
        <f>IFERROR(IF(RIGHT(VLOOKUP($A247,csapatok!$A:$BL,AI$320,FALSE),5)="Csere",VLOOKUP(LEFT(VLOOKUP($A247,csapatok!$A:$BL,AI$320,FALSE),LEN(VLOOKUP($A247,csapatok!$A:$BL,AI$320,FALSE))-6),'csapat-ranglista'!$A:$FP,AI$321,FALSE)/8,VLOOKUP(VLOOKUP($A247,csapatok!$A:$BL,AI$320,FALSE),'csapat-ranglista'!$A:$FP,AI$321,FALSE)/4),0)</f>
        <v>0</v>
      </c>
      <c r="AJ247" s="223">
        <f>IFERROR(IF(RIGHT(VLOOKUP($A247,csapatok!$A:$BL,AJ$320,FALSE),5)="Csere",VLOOKUP(LEFT(VLOOKUP($A247,csapatok!$A:$BL,AJ$320,FALSE),LEN(VLOOKUP($A247,csapatok!$A:$BL,AJ$320,FALSE))-6),'csapat-ranglista'!$A:$FP,AJ$321,FALSE)/8,VLOOKUP(VLOOKUP($A247,csapatok!$A:$BL,AJ$320,FALSE),'csapat-ranglista'!$A:$FP,AJ$321,FALSE)/2),0)</f>
        <v>0</v>
      </c>
      <c r="AK247" s="223">
        <f>IFERROR(IF(RIGHT(VLOOKUP($A247,csapatok!$A:$CN,AK$320,FALSE),5)="Csere",VLOOKUP(LEFT(VLOOKUP($A247,csapatok!$A:$CN,AK$320,FALSE),LEN(VLOOKUP($A247,csapatok!$A:$CN,AK$320,FALSE))-6),'csapat-ranglista'!$A:$FP,AK$321,FALSE)/8,VLOOKUP(VLOOKUP($A247,csapatok!$A:$CN,AK$320,FALSE),'csapat-ranglista'!$A:$FP,AK$321,FALSE)/4),0)</f>
        <v>0</v>
      </c>
      <c r="AL247" s="223">
        <f>IFERROR(IF(RIGHT(VLOOKUP($A247,csapatok!$A:$CN,AL$320,FALSE),5)="Csere",VLOOKUP(LEFT(VLOOKUP($A247,csapatok!$A:$CN,AL$320,FALSE),LEN(VLOOKUP($A247,csapatok!$A:$CN,AL$320,FALSE))-6),'csapat-ranglista'!$A:$FP,AL$321,FALSE)/8,VLOOKUP(VLOOKUP($A247,csapatok!$A:$CN,AL$320,FALSE),'csapat-ranglista'!$A:$FP,AL$321,FALSE)/4),0)</f>
        <v>0</v>
      </c>
      <c r="AM247" s="223">
        <f>IFERROR(IF(RIGHT(VLOOKUP($A247,csapatok!$A:$CN,AM$320,FALSE),5)="Csere",VLOOKUP(LEFT(VLOOKUP($A247,csapatok!$A:$CN,AM$320,FALSE),LEN(VLOOKUP($A247,csapatok!$A:$CN,AM$320,FALSE))-6),'csapat-ranglista'!$A:$FP,AM$321,FALSE)/8,VLOOKUP(VLOOKUP($A247,csapatok!$A:$CN,AM$320,FALSE),'csapat-ranglista'!$A:$FP,AM$321,FALSE)/4),0)</f>
        <v>0</v>
      </c>
      <c r="AN247" s="223">
        <f>IFERROR(IF(RIGHT(VLOOKUP($A247,csapatok!$A:$CN,AN$320,FALSE),5)="Csere",VLOOKUP(LEFT(VLOOKUP($A247,csapatok!$A:$CN,AN$320,FALSE),LEN(VLOOKUP($A247,csapatok!$A:$CN,AN$320,FALSE))-6),'csapat-ranglista'!$A:$FP,AN$321,FALSE)/8,VLOOKUP(VLOOKUP($A247,csapatok!$A:$CN,AN$320,FALSE),'csapat-ranglista'!$A:$FP,AN$321,FALSE)/4),0)</f>
        <v>0</v>
      </c>
      <c r="AO247" s="223">
        <f>IFERROR(IF(RIGHT(VLOOKUP($A247,csapatok!$A:$CN,AO$320,FALSE),5)="Csere",VLOOKUP(LEFT(VLOOKUP($A247,csapatok!$A:$CN,AO$320,FALSE),LEN(VLOOKUP($A247,csapatok!$A:$CN,AO$320,FALSE))-6),'csapat-ranglista'!$A:$FP,AO$321,FALSE)/8,VLOOKUP(VLOOKUP($A247,csapatok!$A:$CN,AO$320,FALSE),'csapat-ranglista'!$A:$FP,AO$321,FALSE)/4),0)</f>
        <v>0</v>
      </c>
      <c r="AP247" s="223">
        <f>IFERROR(IF(RIGHT(VLOOKUP($A247,csapatok!$A:$CN,AP$320,FALSE),5)="Csere",VLOOKUP(LEFT(VLOOKUP($A247,csapatok!$A:$CN,AP$320,FALSE),LEN(VLOOKUP($A247,csapatok!$A:$CN,AP$320,FALSE))-6),'csapat-ranglista'!$A:$FP,AP$321,FALSE)/8,VLOOKUP(VLOOKUP($A247,csapatok!$A:$CN,AP$320,FALSE),'csapat-ranglista'!$A:$FP,AP$321,FALSE)/4),0)</f>
        <v>0</v>
      </c>
      <c r="AQ247" s="223">
        <f>IFERROR(IF(RIGHT(VLOOKUP($A247,csapatok!$A:$CN,AQ$320,FALSE),5)="Csere",VLOOKUP(LEFT(VLOOKUP($A247,csapatok!$A:$CN,AQ$320,FALSE),LEN(VLOOKUP($A247,csapatok!$A:$CN,AQ$320,FALSE))-6),'csapat-ranglista'!$A:$FP,AQ$321,FALSE)/8,VLOOKUP(VLOOKUP($A247,csapatok!$A:$CN,AQ$320,FALSE),'csapat-ranglista'!$A:$FP,AQ$321,FALSE)/4),0)</f>
        <v>0</v>
      </c>
      <c r="AR247" s="223">
        <f>IFERROR(IF(RIGHT(VLOOKUP($A247,csapatok!$A:$CN,AR$320,FALSE),5)="Csere",VLOOKUP(LEFT(VLOOKUP($A247,csapatok!$A:$CN,AR$320,FALSE),LEN(VLOOKUP($A247,csapatok!$A:$CN,AR$320,FALSE))-6),'csapat-ranglista'!$A:$FP,AR$321,FALSE)/8,VLOOKUP(VLOOKUP($A247,csapatok!$A:$CN,AR$320,FALSE),'csapat-ranglista'!$A:$FP,AR$321,FALSE)/4),0)</f>
        <v>0</v>
      </c>
      <c r="AS247" s="223">
        <f>IFERROR(IF(RIGHT(VLOOKUP($A247,csapatok!$A:$CN,AS$320,FALSE),5)="Csere",VLOOKUP(LEFT(VLOOKUP($A247,csapatok!$A:$CN,AS$320,FALSE),LEN(VLOOKUP($A247,csapatok!$A:$CN,AS$320,FALSE))-6),'csapat-ranglista'!$A:$FP,AS$321,FALSE)/8,VLOOKUP(VLOOKUP($A247,csapatok!$A:$CN,AS$320,FALSE),'csapat-ranglista'!$A:$FP,AS$321,FALSE)/4),0)</f>
        <v>0</v>
      </c>
      <c r="AT247" s="223">
        <f>IFERROR(IF(RIGHT(VLOOKUP($A247,csapatok!$A:$CN,AT$320,FALSE),5)="Csere",VLOOKUP(LEFT(VLOOKUP($A247,csapatok!$A:$CN,AT$320,FALSE),LEN(VLOOKUP($A247,csapatok!$A:$CN,AT$320,FALSE))-6),'csapat-ranglista'!$A:$FP,AT$321,FALSE)/8,VLOOKUP(VLOOKUP($A247,csapatok!$A:$CN,AT$320,FALSE),'csapat-ranglista'!$A:$FP,AT$321,FALSE)/4),0)</f>
        <v>0</v>
      </c>
      <c r="AU247" s="223">
        <f>IFERROR(IF(RIGHT(VLOOKUP($A247,csapatok!$A:$CN,AU$320,FALSE),5)="Csere",VLOOKUP(LEFT(VLOOKUP($A247,csapatok!$A:$CN,AU$320,FALSE),LEN(VLOOKUP($A247,csapatok!$A:$CN,AU$320,FALSE))-6),'csapat-ranglista'!$A:$FP,AU$321,FALSE)/8,VLOOKUP(VLOOKUP($A247,csapatok!$A:$CN,AU$320,FALSE),'csapat-ranglista'!$A:$FP,AU$321,FALSE)/4),0)</f>
        <v>0</v>
      </c>
      <c r="AV247" s="223">
        <f>IFERROR(IF(RIGHT(VLOOKUP($A247,csapatok!$A:$CN,AV$320,FALSE),5)="Csere",VLOOKUP(LEFT(VLOOKUP($A247,csapatok!$A:$CN,AV$320,FALSE),LEN(VLOOKUP($A247,csapatok!$A:$CN,AV$320,FALSE))-6),'csapat-ranglista'!$A:$FP,AV$321,FALSE)/8,VLOOKUP(VLOOKUP($A247,csapatok!$A:$CN,AV$320,FALSE),'csapat-ranglista'!$A:$FP,AV$321,FALSE)/4),0)</f>
        <v>0</v>
      </c>
      <c r="AW247" s="223">
        <f>IFERROR(IF(RIGHT(VLOOKUP($A247,csapatok!$A:$CN,AW$320,FALSE),5)="Csere",VLOOKUP(LEFT(VLOOKUP($A247,csapatok!$A:$CN,AW$320,FALSE),LEN(VLOOKUP($A247,csapatok!$A:$CN,AW$320,FALSE))-6),'csapat-ranglista'!$A:$FP,AW$321,FALSE)/8,VLOOKUP(VLOOKUP($A247,csapatok!$A:$CN,AW$320,FALSE),'csapat-ranglista'!$A:$FP,AW$321,FALSE)/4),0)</f>
        <v>0</v>
      </c>
      <c r="AX247" s="223">
        <f>IFERROR(IF(RIGHT(VLOOKUP($A247,csapatok!$A:$CN,AX$320,FALSE),5)="Csere",VLOOKUP(LEFT(VLOOKUP($A247,csapatok!$A:$CN,AX$320,FALSE),LEN(VLOOKUP($A247,csapatok!$A:$CN,AX$320,FALSE))-6),'csapat-ranglista'!$A:$FP,AX$321,FALSE)/8,VLOOKUP(VLOOKUP($A247,csapatok!$A:$CN,AX$320,FALSE),'csapat-ranglista'!$A:$FP,AX$321,FALSE)/4),0)</f>
        <v>0</v>
      </c>
      <c r="AY247" s="223">
        <f>IFERROR(IF(RIGHT(VLOOKUP($A247,csapatok!$A:$NN,AY$320,FALSE),5)="Csere",VLOOKUP(LEFT(VLOOKUP($A247,csapatok!$A:$NN,AY$320,FALSE),LEN(VLOOKUP($A247,csapatok!$A:$NN,AY$320,FALSE))-6),'csapat-ranglista'!$A:$FP,AY$321,FALSE)/8,VLOOKUP(VLOOKUP($A247,csapatok!$A:$NN,AY$320,FALSE),'csapat-ranglista'!$A:$FP,AY$321,FALSE)/4),0)</f>
        <v>0</v>
      </c>
      <c r="AZ247" s="223">
        <f>IFERROR(IF(RIGHT(VLOOKUP($A247,csapatok!$A:$NN,AZ$320,FALSE),5)="Csere",VLOOKUP(LEFT(VLOOKUP($A247,csapatok!$A:$NN,AZ$320,FALSE),LEN(VLOOKUP($A247,csapatok!$A:$NN,AZ$320,FALSE))-6),'csapat-ranglista'!$A:$FP,AZ$321,FALSE)/8,VLOOKUP(VLOOKUP($A247,csapatok!$A:$NN,AZ$320,FALSE),'csapat-ranglista'!$A:$FP,AZ$321,FALSE)/4),0)</f>
        <v>0</v>
      </c>
      <c r="BA247" s="223">
        <f>IFERROR(IF(RIGHT(VLOOKUP($A247,csapatok!$A:$NN,BA$320,FALSE),5)="Csere",VLOOKUP(LEFT(VLOOKUP($A247,csapatok!$A:$NN,BA$320,FALSE),LEN(VLOOKUP($A247,csapatok!$A:$NN,BA$320,FALSE))-6),'csapat-ranglista'!$A:$FP,BA$321,FALSE)/8,VLOOKUP(VLOOKUP($A247,csapatok!$A:$NN,BA$320,FALSE),'csapat-ranglista'!$A:$FP,BA$321,FALSE)/4),0)</f>
        <v>0</v>
      </c>
      <c r="BB247" s="223">
        <f>IFERROR(IF(RIGHT(VLOOKUP($A247,csapatok!$A:$NN,BB$320,FALSE),5)="Csere",VLOOKUP(LEFT(VLOOKUP($A247,csapatok!$A:$NN,BB$320,FALSE),LEN(VLOOKUP($A247,csapatok!$A:$NN,BB$320,FALSE))-6),'csapat-ranglista'!$A:$FP,BB$321,FALSE)/8,VLOOKUP(VLOOKUP($A247,csapatok!$A:$NN,BB$320,FALSE),'csapat-ranglista'!$A:$FP,BB$321,FALSE)/4),0)</f>
        <v>0</v>
      </c>
      <c r="BC247" s="224">
        <f>versenyek!$ES$11*IFERROR(VLOOKUP(VLOOKUP($A247,versenyek!ER:ET,3,FALSE),szabalyok!$A$16:$B$23,2,FALSE)/4,0)</f>
        <v>0</v>
      </c>
      <c r="BD247" s="224">
        <f>versenyek!$EV$11*IFERROR(VLOOKUP(VLOOKUP($A247,versenyek!EU:EW,3,FALSE),szabalyok!$A$16:$B$23,2,FALSE)/4,0)</f>
        <v>0</v>
      </c>
      <c r="BE247" s="223">
        <f>IFERROR(IF(RIGHT(VLOOKUP($A247,csapatok!$A:$NN,BE$320,FALSE),5)="Csere",VLOOKUP(LEFT(VLOOKUP($A247,csapatok!$A:$NN,BE$320,FALSE),LEN(VLOOKUP($A247,csapatok!$A:$NN,BE$320,FALSE))-6),'csapat-ranglista'!$A:$FP,BE$321,FALSE)/8,VLOOKUP(VLOOKUP($A247,csapatok!$A:$NN,BE$320,FALSE),'csapat-ranglista'!$A:$FP,BE$321,FALSE)/4),0)</f>
        <v>0</v>
      </c>
      <c r="BF247" s="223">
        <f>IFERROR(IF(RIGHT(VLOOKUP($A247,csapatok!$A:$NN,BF$320,FALSE),5)="Csere",VLOOKUP(LEFT(VLOOKUP($A247,csapatok!$A:$NN,BF$320,FALSE),LEN(VLOOKUP($A247,csapatok!$A:$NN,BF$320,FALSE))-6),'csapat-ranglista'!$A:$FP,BF$321,FALSE)/8,VLOOKUP(VLOOKUP($A247,csapatok!$A:$NN,BF$320,FALSE),'csapat-ranglista'!$A:$FP,BF$321,FALSE)/4),0)</f>
        <v>0</v>
      </c>
      <c r="BG247" s="223">
        <f>IFERROR(IF(RIGHT(VLOOKUP($A247,csapatok!$A:$NN,BG$320,FALSE),5)="Csere",VLOOKUP(LEFT(VLOOKUP($A247,csapatok!$A:$NN,BG$320,FALSE),LEN(VLOOKUP($A247,csapatok!$A:$NN,BG$320,FALSE))-6),'csapat-ranglista'!$A:$FP,BG$321,FALSE)/8,VLOOKUP(VLOOKUP($A247,csapatok!$A:$NN,BG$320,FALSE),'csapat-ranglista'!$A:$FP,BG$321,FALSE)/4),0)</f>
        <v>0</v>
      </c>
      <c r="BH247" s="223">
        <f>IFERROR(IF(RIGHT(VLOOKUP($A247,csapatok!$A:$NN,BH$320,FALSE),5)="Csere",VLOOKUP(LEFT(VLOOKUP($A247,csapatok!$A:$NN,BH$320,FALSE),LEN(VLOOKUP($A247,csapatok!$A:$NN,BH$320,FALSE))-6),'csapat-ranglista'!$A:$FP,BH$321,FALSE)/8,VLOOKUP(VLOOKUP($A247,csapatok!$A:$NN,BH$320,FALSE),'csapat-ranglista'!$A:$FP,BH$321,FALSE)/4),0)</f>
        <v>0</v>
      </c>
      <c r="BI247" s="223">
        <f>IFERROR(IF(RIGHT(VLOOKUP($A247,csapatok!$A:$NN,BI$320,FALSE),5)="Csere",VLOOKUP(LEFT(VLOOKUP($A247,csapatok!$A:$NN,BI$320,FALSE),LEN(VLOOKUP($A247,csapatok!$A:$NN,BI$320,FALSE))-6),'csapat-ranglista'!$A:$FP,BI$321,FALSE)/8,VLOOKUP(VLOOKUP($A247,csapatok!$A:$NN,BI$320,FALSE),'csapat-ranglista'!$A:$FP,BI$321,FALSE)/4),0)</f>
        <v>0</v>
      </c>
      <c r="BJ247" s="223">
        <f>IFERROR(IF(RIGHT(VLOOKUP($A247,csapatok!$A:$NN,BJ$320,FALSE),5)="Csere",VLOOKUP(LEFT(VLOOKUP($A247,csapatok!$A:$NN,BJ$320,FALSE),LEN(VLOOKUP($A247,csapatok!$A:$NN,BJ$320,FALSE))-6),'csapat-ranglista'!$A:$FP,BJ$321,FALSE)/8,VLOOKUP(VLOOKUP($A247,csapatok!$A:$NN,BJ$320,FALSE),'csapat-ranglista'!$A:$FP,BJ$321,FALSE)/4),0)</f>
        <v>0</v>
      </c>
      <c r="BK247" s="223">
        <f>IFERROR(IF(RIGHT(VLOOKUP($A247,csapatok!$A:$NN,BK$320,FALSE),5)="Csere",VLOOKUP(LEFT(VLOOKUP($A247,csapatok!$A:$NN,BK$320,FALSE),LEN(VLOOKUP($A247,csapatok!$A:$NN,BK$320,FALSE))-6),'csapat-ranglista'!$A:$FP,BK$321,FALSE)/8,VLOOKUP(VLOOKUP($A247,csapatok!$A:$NN,BK$320,FALSE),'csapat-ranglista'!$A:$FP,BK$321,FALSE)/4),0)</f>
        <v>0</v>
      </c>
      <c r="BL247" s="223">
        <f>IFERROR(IF(RIGHT(VLOOKUP($A247,csapatok!$A:$NN,BL$320,FALSE),5)="Csere",VLOOKUP(LEFT(VLOOKUP($A247,csapatok!$A:$NN,BL$320,FALSE),LEN(VLOOKUP($A247,csapatok!$A:$NN,BL$320,FALSE))-6),'csapat-ranglista'!$A:$FP,BL$321,FALSE)/8,VLOOKUP(VLOOKUP($A247,csapatok!$A:$NN,BL$320,FALSE),'csapat-ranglista'!$A:$FP,BL$321,FALSE)/4),0)</f>
        <v>0</v>
      </c>
      <c r="BM247" s="223">
        <f>IFERROR(IF(RIGHT(VLOOKUP($A247,csapatok!$A:$NN,BM$320,FALSE),5)="Csere",VLOOKUP(LEFT(VLOOKUP($A247,csapatok!$A:$NN,BM$320,FALSE),LEN(VLOOKUP($A247,csapatok!$A:$NN,BM$320,FALSE))-6),'csapat-ranglista'!$A:$FP,BM$321,FALSE)/8,VLOOKUP(VLOOKUP($A247,csapatok!$A:$NN,BM$320,FALSE),'csapat-ranglista'!$A:$FP,BM$321,FALSE)/4),0)</f>
        <v>0</v>
      </c>
      <c r="BN247" s="223">
        <f>IFERROR(IF(RIGHT(VLOOKUP($A247,csapatok!$A:$NN,BN$320,FALSE),5)="Csere",VLOOKUP(LEFT(VLOOKUP($A247,csapatok!$A:$NN,BN$320,FALSE),LEN(VLOOKUP($A247,csapatok!$A:$NN,BN$320,FALSE))-6),'csapat-ranglista'!$A:$FP,BN$321,FALSE)/8,VLOOKUP(VLOOKUP($A247,csapatok!$A:$NN,BN$320,FALSE),'csapat-ranglista'!$A:$FP,BN$321,FALSE)/4),0)</f>
        <v>0</v>
      </c>
      <c r="BO247" s="223">
        <f>IFERROR(IF(RIGHT(VLOOKUP($A247,csapatok!$A:$NN,BO$320,FALSE),5)="Csere",VLOOKUP(LEFT(VLOOKUP($A247,csapatok!$A:$NN,BO$320,FALSE),LEN(VLOOKUP($A247,csapatok!$A:$NN,BO$320,FALSE))-6),'csapat-ranglista'!$A:$FP,BO$321,FALSE)/8,VLOOKUP(VLOOKUP($A247,csapatok!$A:$NN,BO$320,FALSE),'csapat-ranglista'!$A:$FP,BO$321,FALSE)/4),0)</f>
        <v>0</v>
      </c>
      <c r="BP247" s="223">
        <f>IFERROR(IF(RIGHT(VLOOKUP($A247,csapatok!$A:$NN,BP$320,FALSE),5)="Csere",VLOOKUP(LEFT(VLOOKUP($A247,csapatok!$A:$NN,BP$320,FALSE),LEN(VLOOKUP($A247,csapatok!$A:$NN,BP$320,FALSE))-6),'csapat-ranglista'!$A:$FP,BP$321,FALSE)/8,VLOOKUP(VLOOKUP($A247,csapatok!$A:$NN,BP$320,FALSE),'csapat-ranglista'!$A:$FP,BP$321,FALSE)/4),0)</f>
        <v>0</v>
      </c>
      <c r="BQ247" s="223">
        <f>IFERROR(IF(RIGHT(VLOOKUP($A247,csapatok!$A:$NN,BQ$320,FALSE),5)="Csere",VLOOKUP(LEFT(VLOOKUP($A247,csapatok!$A:$NN,BQ$320,FALSE),LEN(VLOOKUP($A247,csapatok!$A:$NN,BQ$320,FALSE))-6),'csapat-ranglista'!$A:$FP,BQ$321,FALSE)/8,VLOOKUP(VLOOKUP($A247,csapatok!$A:$NN,BQ$320,FALSE),'csapat-ranglista'!$A:$FP,BQ$321,FALSE)/4),0)</f>
        <v>0</v>
      </c>
      <c r="BR247" s="223">
        <f>IFERROR(IF(RIGHT(VLOOKUP($A247,csapatok!$A:$NN,BR$320,FALSE),5)="Csere",VLOOKUP(LEFT(VLOOKUP($A247,csapatok!$A:$NN,BR$320,FALSE),LEN(VLOOKUP($A247,csapatok!$A:$NN,BR$320,FALSE))-6),'csapat-ranglista'!$A:$FP,BR$321,FALSE)/8,VLOOKUP(VLOOKUP($A247,csapatok!$A:$NN,BR$320,FALSE),'csapat-ranglista'!$A:$FP,BR$321,FALSE)/4),0)</f>
        <v>0</v>
      </c>
      <c r="BS247" s="223">
        <f>IFERROR(IF(RIGHT(VLOOKUP($A247,csapatok!$A:$NN,BS$320,FALSE),5)="Csere",VLOOKUP(LEFT(VLOOKUP($A247,csapatok!$A:$NN,BS$320,FALSE),LEN(VLOOKUP($A247,csapatok!$A:$NN,BS$320,FALSE))-6),'csapat-ranglista'!$A:$FP,BS$321,FALSE)/8,VLOOKUP(VLOOKUP($A247,csapatok!$A:$NN,BS$320,FALSE),'csapat-ranglista'!$A:$FP,BS$321,FALSE)/4),0)</f>
        <v>0</v>
      </c>
      <c r="BT247" s="223">
        <f>IFERROR(IF(RIGHT(VLOOKUP($A247,csapatok!$A:$NN,BT$320,FALSE),5)="Csere",VLOOKUP(LEFT(VLOOKUP($A247,csapatok!$A:$NN,BT$320,FALSE),LEN(VLOOKUP($A247,csapatok!$A:$NN,BT$320,FALSE))-6),'csapat-ranglista'!$A:$FP,BT$321,FALSE)/8,VLOOKUP(VLOOKUP($A247,csapatok!$A:$NN,BT$320,FALSE),'csapat-ranglista'!$A:$FP,BT$321,FALSE)/4),0)</f>
        <v>0</v>
      </c>
      <c r="BU247" s="223">
        <f>IFERROR(IF(RIGHT(VLOOKUP($A247,csapatok!$A:$NN,BU$320,FALSE),5)="Csere",VLOOKUP(LEFT(VLOOKUP($A247,csapatok!$A:$NN,BU$320,FALSE),LEN(VLOOKUP($A247,csapatok!$A:$NN,BU$320,FALSE))-6),'csapat-ranglista'!$A:$FP,BU$321,FALSE)/8,VLOOKUP(VLOOKUP($A247,csapatok!$A:$NN,BU$320,FALSE),'csapat-ranglista'!$A:$FP,BU$321,FALSE)/4),0)</f>
        <v>0</v>
      </c>
      <c r="BV247" s="223">
        <f>IFERROR(IF(RIGHT(VLOOKUP($A247,csapatok!$A:$NN,BV$320,FALSE),5)="Csere",VLOOKUP(LEFT(VLOOKUP($A247,csapatok!$A:$NN,BV$320,FALSE),LEN(VLOOKUP($A247,csapatok!$A:$NN,BV$320,FALSE))-6),'csapat-ranglista'!$A:$FP,BV$321,FALSE)/8,VLOOKUP(VLOOKUP($A247,csapatok!$A:$NN,BV$320,FALSE),'csapat-ranglista'!$A:$FP,BV$321,FALSE)/4),0)</f>
        <v>0</v>
      </c>
      <c r="BW247" s="223">
        <f>IFERROR(IF(RIGHT(VLOOKUP($A247,csapatok!$A:$NN,BW$320,FALSE),5)="Csere",VLOOKUP(LEFT(VLOOKUP($A247,csapatok!$A:$NN,BW$320,FALSE),LEN(VLOOKUP($A247,csapatok!$A:$NN,BW$320,FALSE))-6),'csapat-ranglista'!$A:$FP,BW$321,FALSE)/8,VLOOKUP(VLOOKUP($A247,csapatok!$A:$NN,BW$320,FALSE),'csapat-ranglista'!$A:$FP,BW$321,FALSE)/4),0)</f>
        <v>0</v>
      </c>
      <c r="BX247" s="223">
        <f>IFERROR(IF(RIGHT(VLOOKUP($A247,csapatok!$A:$NN,BX$320,FALSE),5)="Csere",VLOOKUP(LEFT(VLOOKUP($A247,csapatok!$A:$NN,BX$320,FALSE),LEN(VLOOKUP($A247,csapatok!$A:$NN,BX$320,FALSE))-6),'csapat-ranglista'!$A:$FP,BX$321,FALSE)/8,VLOOKUP(VLOOKUP($A247,csapatok!$A:$NN,BX$320,FALSE),'csapat-ranglista'!$A:$FP,BX$321,FALSE)/4),0)</f>
        <v>0</v>
      </c>
      <c r="BY247" s="223">
        <f>IFERROR(IF(RIGHT(VLOOKUP($A247,csapatok!$A:$NN,BY$320,FALSE),5)="Csere",VLOOKUP(LEFT(VLOOKUP($A247,csapatok!$A:$NN,BY$320,FALSE),LEN(VLOOKUP($A247,csapatok!$A:$NN,BY$320,FALSE))-6),'csapat-ranglista'!$A:$FP,BY$321,FALSE)/8,VLOOKUP(VLOOKUP($A247,csapatok!$A:$NN,BY$320,FALSE),'csapat-ranglista'!$A:$FP,BY$321,FALSE)/4),0)</f>
        <v>0</v>
      </c>
      <c r="BZ247" s="223">
        <f>IFERROR(IF(RIGHT(VLOOKUP($A247,csapatok!$A:$NN,BZ$320,FALSE),5)="Csere",VLOOKUP(LEFT(VLOOKUP($A247,csapatok!$A:$NN,BZ$320,FALSE),LEN(VLOOKUP($A247,csapatok!$A:$NN,BZ$320,FALSE))-6),'csapat-ranglista'!$A:$FP,BZ$321,FALSE)/8,VLOOKUP(VLOOKUP($A247,csapatok!$A:$NN,BZ$320,FALSE),'csapat-ranglista'!$A:$FP,BZ$321,FALSE)/4),0)</f>
        <v>0</v>
      </c>
      <c r="CA247" s="223">
        <f>IFERROR(IF(RIGHT(VLOOKUP($A247,csapatok!$A:$NN,CA$320,FALSE),5)="Csere",VLOOKUP(LEFT(VLOOKUP($A247,csapatok!$A:$NN,CA$320,FALSE),LEN(VLOOKUP($A247,csapatok!$A:$NN,CA$320,FALSE))-6),'csapat-ranglista'!$A:$FP,CA$321,FALSE)/8,VLOOKUP(VLOOKUP($A247,csapatok!$A:$NN,CA$320,FALSE),'csapat-ranglista'!$A:$FP,CA$321,FALSE)/4),0)</f>
        <v>0</v>
      </c>
      <c r="CB247" s="223">
        <f>IFERROR(IF(RIGHT(VLOOKUP($A247,csapatok!$A:$NN,CB$320,FALSE),5)="Csere",VLOOKUP(LEFT(VLOOKUP($A247,csapatok!$A:$NN,CB$320,FALSE),LEN(VLOOKUP($A247,csapatok!$A:$NN,CB$320,FALSE))-6),'csapat-ranglista'!$A:$FP,CB$321,FALSE)/8,VLOOKUP(VLOOKUP($A247,csapatok!$A:$NN,CB$320,FALSE),'csapat-ranglista'!$A:$FP,CB$321,FALSE)/4),0)</f>
        <v>0</v>
      </c>
      <c r="CC247" s="223">
        <f>IFERROR(IF(RIGHT(VLOOKUP($A247,csapatok!$A:$NN,CC$320,FALSE),5)="Csere",VLOOKUP(LEFT(VLOOKUP($A247,csapatok!$A:$NN,CC$320,FALSE),LEN(VLOOKUP($A247,csapatok!$A:$NN,CC$320,FALSE))-6),'csapat-ranglista'!$A:$FP,CC$321,FALSE)/8,VLOOKUP(VLOOKUP($A247,csapatok!$A:$NN,CC$320,FALSE),'csapat-ranglista'!$A:$FP,CC$321,FALSE)/4),0)</f>
        <v>0</v>
      </c>
      <c r="CD247" s="223">
        <f>IFERROR(IF(RIGHT(VLOOKUP($A247,csapatok!$A:$NN,CD$320,FALSE),5)="Csere",VLOOKUP(LEFT(VLOOKUP($A247,csapatok!$A:$NN,CD$320,FALSE),LEN(VLOOKUP($A247,csapatok!$A:$NN,CD$320,FALSE))-6),'csapat-ranglista'!$A:$FP,CD$321,FALSE)/8,VLOOKUP(VLOOKUP($A247,csapatok!$A:$NN,CD$320,FALSE),'csapat-ranglista'!$A:$FP,CD$321,FALSE)/4),0)</f>
        <v>0</v>
      </c>
      <c r="CE247" s="223">
        <f>IFERROR(IF(RIGHT(VLOOKUP($A247,csapatok!$A:$NN,CE$320,FALSE),5)="Csere",VLOOKUP(LEFT(VLOOKUP($A247,csapatok!$A:$NN,CE$320,FALSE),LEN(VLOOKUP($A247,csapatok!$A:$NN,CE$320,FALSE))-6),'csapat-ranglista'!$A:$FP,CE$321,FALSE)/8,VLOOKUP(VLOOKUP($A247,csapatok!$A:$NN,CE$320,FALSE),'csapat-ranglista'!$A:$FP,CE$321,FALSE)/4),0)</f>
        <v>0</v>
      </c>
      <c r="CF247" s="223">
        <f>IFERROR(IF(RIGHT(VLOOKUP($A247,csapatok!$A:$NN,CF$320,FALSE),5)="Csere",VLOOKUP(LEFT(VLOOKUP($A247,csapatok!$A:$NN,CF$320,FALSE),LEN(VLOOKUP($A247,csapatok!$A:$NN,CF$320,FALSE))-6),'csapat-ranglista'!$A:$FP,CF$321,FALSE)/8,VLOOKUP(VLOOKUP($A247,csapatok!$A:$NN,CF$320,FALSE),'csapat-ranglista'!$A:$FP,CF$321,FALSE)/4),0)</f>
        <v>0</v>
      </c>
      <c r="CG247" s="223">
        <f>IFERROR(IF(RIGHT(VLOOKUP($A247,csapatok!$A:$NN,CG$320,FALSE),5)="Csere",VLOOKUP(LEFT(VLOOKUP($A247,csapatok!$A:$NN,CG$320,FALSE),LEN(VLOOKUP($A247,csapatok!$A:$NN,CG$320,FALSE))-6),'csapat-ranglista'!$A:$FP,CG$321,FALSE)/8,VLOOKUP(VLOOKUP($A247,csapatok!$A:$NN,CG$320,FALSE),'csapat-ranglista'!$A:$FP,CG$321,FALSE)/4),0)</f>
        <v>0</v>
      </c>
      <c r="CH247" s="223">
        <f>IFERROR(IF(RIGHT(VLOOKUP($A247,csapatok!$A:$NN,CH$320,FALSE),5)="Csere",VLOOKUP(LEFT(VLOOKUP($A247,csapatok!$A:$NN,CH$320,FALSE),LEN(VLOOKUP($A247,csapatok!$A:$NN,CH$320,FALSE))-6),'csapat-ranglista'!$A:$FP,CH$321,FALSE)/8,VLOOKUP(VLOOKUP($A247,csapatok!$A:$NN,CH$320,FALSE),'csapat-ranglista'!$A:$FP,CH$321,FALSE)/4),0)</f>
        <v>0</v>
      </c>
      <c r="CI247" s="223">
        <f>IFERROR(IF(RIGHT(VLOOKUP($A247,csapatok!$A:$NN,CI$320,FALSE),5)="Csere",VLOOKUP(LEFT(VLOOKUP($A247,csapatok!$A:$NN,CI$320,FALSE),LEN(VLOOKUP($A247,csapatok!$A:$NN,CI$320,FALSE))-6),'csapat-ranglista'!$A:$FP,CI$321,FALSE)/8,VLOOKUP(VLOOKUP($A247,csapatok!$A:$NN,CI$320,FALSE),'csapat-ranglista'!$A:$FP,CI$321,FALSE)/4),0)</f>
        <v>0</v>
      </c>
      <c r="CJ247" s="224">
        <f>versenyek!$IQ$11*IFERROR(VLOOKUP(VLOOKUP($A247,versenyek!IP:IR,3,FALSE),szabalyok!$A$16:$B$23,2,FALSE)/4,0)</f>
        <v>0</v>
      </c>
      <c r="CK247" s="224">
        <f>versenyek!$IT$11*IFERROR(VLOOKUP(VLOOKUP($A247,versenyek!IS:IU,3,FALSE),szabalyok!$A$16:$B$23,2,FALSE)/4,0)</f>
        <v>0</v>
      </c>
      <c r="CL247" s="223">
        <f>IFERROR(IF(RIGHT(VLOOKUP($A247,csapatok!$A:$NN,CL$320,FALSE),5)="Csere",VLOOKUP(LEFT(VLOOKUP($A247,csapatok!$A:$NN,CL$320,FALSE),LEN(VLOOKUP($A247,csapatok!$A:$NN,CL$320,FALSE))-6),'csapat-ranglista'!$A:$FP,CL$321,FALSE)/8,VLOOKUP(VLOOKUP($A247,csapatok!$A:$NN,CL$320,FALSE),'csapat-ranglista'!$A:$FP,CL$321,FALSE)/4),0)</f>
        <v>0</v>
      </c>
      <c r="CM247" s="223">
        <f>IFERROR(IF(RIGHT(VLOOKUP($A247,csapatok!$A:$NN,CM$320,FALSE),5)="Csere",VLOOKUP(LEFT(VLOOKUP($A247,csapatok!$A:$NN,CM$320,FALSE),LEN(VLOOKUP($A247,csapatok!$A:$NN,CM$320,FALSE))-6),'csapat-ranglista'!$A:$FP,CM$321,FALSE)/8,VLOOKUP(VLOOKUP($A247,csapatok!$A:$NN,CM$320,FALSE),'csapat-ranglista'!$A:$FP,CM$321,FALSE)/4),0)</f>
        <v>0</v>
      </c>
      <c r="CN247" s="223">
        <f>IFERROR(IF(RIGHT(VLOOKUP($A247,csapatok!$A:$NN,CN$320,FALSE),5)="Csere",VLOOKUP(LEFT(VLOOKUP($A247,csapatok!$A:$NN,CN$320,FALSE),LEN(VLOOKUP($A247,csapatok!$A:$NN,CN$320,FALSE))-6),'csapat-ranglista'!$A:$FP,CN$321,FALSE)/8,VLOOKUP(VLOOKUP($A247,csapatok!$A:$NN,CN$320,FALSE),'csapat-ranglista'!$A:$FP,CN$321,FALSE)/4),0)</f>
        <v>0</v>
      </c>
      <c r="CO247" s="223">
        <f>IFERROR(IF(RIGHT(VLOOKUP($A247,csapatok!$A:$NN,CO$320,FALSE),5)="Csere",VLOOKUP(LEFT(VLOOKUP($A247,csapatok!$A:$NN,CO$320,FALSE),LEN(VLOOKUP($A247,csapatok!$A:$NN,CO$320,FALSE))-6),'csapat-ranglista'!$A:$FP,CO$321,FALSE)/8,VLOOKUP(VLOOKUP($A247,csapatok!$A:$NN,CO$320,FALSE),'csapat-ranglista'!$A:$FP,CO$321,FALSE)/4),0)</f>
        <v>0</v>
      </c>
      <c r="CP247" s="223">
        <f>IFERROR(IF(RIGHT(VLOOKUP($A247,csapatok!$A:$NN,CP$320,FALSE),5)="Csere",VLOOKUP(LEFT(VLOOKUP($A247,csapatok!$A:$NN,CP$320,FALSE),LEN(VLOOKUP($A247,csapatok!$A:$NN,CP$320,FALSE))-6),'csapat-ranglista'!$A:$FP,CP$321,FALSE)/8,VLOOKUP(VLOOKUP($A247,csapatok!$A:$NN,CP$320,FALSE),'csapat-ranglista'!$A:$FP,CP$321,FALSE)/4),0)</f>
        <v>0</v>
      </c>
      <c r="CQ247" s="223">
        <f>IFERROR(IF(RIGHT(VLOOKUP($A247,csapatok!$A:$NN,CQ$320,FALSE),5)="Csere",VLOOKUP(LEFT(VLOOKUP($A247,csapatok!$A:$NN,CQ$320,FALSE),LEN(VLOOKUP($A247,csapatok!$A:$NN,CQ$320,FALSE))-6),'csapat-ranglista'!$A:$FP,CQ$321,FALSE)/8,VLOOKUP(VLOOKUP($A247,csapatok!$A:$NN,CQ$320,FALSE),'csapat-ranglista'!$A:$FP,CQ$321,FALSE)/4),0)</f>
        <v>0</v>
      </c>
      <c r="CR247" s="223">
        <f>IFERROR(IF(RIGHT(VLOOKUP($A247,csapatok!$A:$NN,CR$320,FALSE),5)="Csere",VLOOKUP(LEFT(VLOOKUP($A247,csapatok!$A:$NN,CR$320,FALSE),LEN(VLOOKUP($A247,csapatok!$A:$NN,CR$320,FALSE))-6),'csapat-ranglista'!$A:$FP,CR$321,FALSE)/8,VLOOKUP(VLOOKUP($A247,csapatok!$A:$NN,CR$320,FALSE),'csapat-ranglista'!$A:$FP,CR$321,FALSE)/4),0)</f>
        <v>0</v>
      </c>
      <c r="CS247" s="223">
        <f>IFERROR(IF(RIGHT(VLOOKUP($A247,csapatok!$A:$NN,CS$320,FALSE),5)="Csere",VLOOKUP(LEFT(VLOOKUP($A247,csapatok!$A:$NN,CS$320,FALSE),LEN(VLOOKUP($A247,csapatok!$A:$NN,CS$320,FALSE))-6),'csapat-ranglista'!$A:$FP,CS$321,FALSE)/8,VLOOKUP(VLOOKUP($A247,csapatok!$A:$NN,CS$320,FALSE),'csapat-ranglista'!$A:$FP,CS$321,FALSE)/4),0)</f>
        <v>0</v>
      </c>
      <c r="CT247" s="223">
        <f>IFERROR(IF(RIGHT(VLOOKUP($A247,csapatok!$A:$NN,CT$320,FALSE),5)="Csere",VLOOKUP(LEFT(VLOOKUP($A247,csapatok!$A:$NN,CT$320,FALSE),LEN(VLOOKUP($A247,csapatok!$A:$NN,CT$320,FALSE))-6),'csapat-ranglista'!$A:$FP,CT$321,FALSE)/8,VLOOKUP(VLOOKUP($A247,csapatok!$A:$NN,CT$320,FALSE),'csapat-ranglista'!$A:$FP,CT$321,FALSE)/4),0)</f>
        <v>0</v>
      </c>
      <c r="CU247" s="223">
        <f>IFERROR(IF(RIGHT(VLOOKUP($A247,csapatok!$A:$NN,CU$320,FALSE),5)="Csere",VLOOKUP(LEFT(VLOOKUP($A247,csapatok!$A:$NN,CU$320,FALSE),LEN(VLOOKUP($A247,csapatok!$A:$NN,CU$320,FALSE))-6),'csapat-ranglista'!$A:$FP,CU$321,FALSE)/8,VLOOKUP(VLOOKUP($A247,csapatok!$A:$NN,CU$320,FALSE),'csapat-ranglista'!$A:$FP,CU$321,FALSE)/4),0)</f>
        <v>0</v>
      </c>
      <c r="CV247" s="223">
        <f>IFERROR(IF(RIGHT(VLOOKUP($A247,csapatok!$A:$NN,CV$320,FALSE),5)="Csere",VLOOKUP(LEFT(VLOOKUP($A247,csapatok!$A:$NN,CV$320,FALSE),LEN(VLOOKUP($A247,csapatok!$A:$NN,CV$320,FALSE))-6),'csapat-ranglista'!$A:$FP,CV$321,FALSE)/8,VLOOKUP(VLOOKUP($A247,csapatok!$A:$NN,CV$320,FALSE),'csapat-ranglista'!$A:$FP,CV$321,FALSE)/4),0)</f>
        <v>0</v>
      </c>
      <c r="CW247" s="223">
        <f>IFERROR(IF(RIGHT(VLOOKUP($A247,csapatok!$A:$NN,CW$320,FALSE),5)="Csere",VLOOKUP(LEFT(VLOOKUP($A247,csapatok!$A:$NN,CW$320,FALSE),LEN(VLOOKUP($A247,csapatok!$A:$NN,CW$320,FALSE))-6),'csapat-ranglista'!$A:$FP,CW$321,FALSE)/8,VLOOKUP(VLOOKUP($A247,csapatok!$A:$NN,CW$320,FALSE),'csapat-ranglista'!$A:$FP,CW$321,FALSE)/4),0)</f>
        <v>0</v>
      </c>
      <c r="CX247" s="223">
        <f>IFERROR(IF(RIGHT(VLOOKUP($A247,csapatok!$A:$NN,CX$320,FALSE),5)="Csere",VLOOKUP(LEFT(VLOOKUP($A247,csapatok!$A:$NN,CX$320,FALSE),LEN(VLOOKUP($A247,csapatok!$A:$NN,CX$320,FALSE))-6),'csapat-ranglista'!$A:$FP,CX$321,FALSE)/8,VLOOKUP(VLOOKUP($A247,csapatok!$A:$NN,CX$320,FALSE),'csapat-ranglista'!$A:$FP,CX$321,FALSE)/4),0)</f>
        <v>0</v>
      </c>
      <c r="CY247" s="223">
        <f>IFERROR(IF(RIGHT(VLOOKUP($A247,csapatok!$A:$NN,CY$320,FALSE),5)="Csere",VLOOKUP(LEFT(VLOOKUP($A247,csapatok!$A:$NN,CY$320,FALSE),LEN(VLOOKUP($A247,csapatok!$A:$NN,CY$320,FALSE))-6),'csapat-ranglista'!$A:$FP,CY$321,FALSE)/8,VLOOKUP(VLOOKUP($A247,csapatok!$A:$NN,CY$320,FALSE),'csapat-ranglista'!$A:$FP,CY$321,FALSE)/4),0)</f>
        <v>0</v>
      </c>
      <c r="CZ247" s="223">
        <f>IFERROR(IF(RIGHT(VLOOKUP($A247,csapatok!$A:$NN,CZ$320,FALSE),5)="Csere",VLOOKUP(LEFT(VLOOKUP($A247,csapatok!$A:$NN,CZ$320,FALSE),LEN(VLOOKUP($A247,csapatok!$A:$NN,CZ$320,FALSE))-6),'csapat-ranglista'!$A:$FP,CZ$321,FALSE)/8,VLOOKUP(VLOOKUP($A247,csapatok!$A:$NN,CZ$320,FALSE),'csapat-ranglista'!$A:$FP,CZ$321,FALSE)/4),0)</f>
        <v>0</v>
      </c>
      <c r="DA247" s="223">
        <f>IFERROR(IF(RIGHT(VLOOKUP($A247,csapatok!$A:$NN,DA$320,FALSE),5)="Csere",VLOOKUP(LEFT(VLOOKUP($A247,csapatok!$A:$NN,DA$320,FALSE),LEN(VLOOKUP($A247,csapatok!$A:$NN,DA$320,FALSE))-6),'csapat-ranglista'!$A:$FP,DA$321,FALSE)/8,VLOOKUP(VLOOKUP($A247,csapatok!$A:$NN,DA$320,FALSE),'csapat-ranglista'!$A:$FP,DA$321,FALSE)/4),0)</f>
        <v>0</v>
      </c>
      <c r="DB247" s="223">
        <f>IFERROR(IF(RIGHT(VLOOKUP($A247,csapatok!$A:$NN,DB$320,FALSE),5)="Csere",VLOOKUP(LEFT(VLOOKUP($A247,csapatok!$A:$NN,DB$320,FALSE),LEN(VLOOKUP($A247,csapatok!$A:$NN,DB$320,FALSE))-6),'csapat-ranglista'!$A:$FP,DB$321,FALSE)/8,VLOOKUP(VLOOKUP($A247,csapatok!$A:$NN,DB$320,FALSE),'csapat-ranglista'!$A:$FP,DB$321,FALSE)/4),0)</f>
        <v>0</v>
      </c>
      <c r="DC247" s="223">
        <f>IFERROR(IF(RIGHT(VLOOKUP($A247,csapatok!$A:$NN,DC$320,FALSE),5)="Csere",VLOOKUP(LEFT(VLOOKUP($A247,csapatok!$A:$NN,DC$320,FALSE),LEN(VLOOKUP($A247,csapatok!$A:$NN,DC$320,FALSE))-6),'csapat-ranglista'!$A:$FP,DC$321,FALSE)/8,VLOOKUP(VLOOKUP($A247,csapatok!$A:$NN,DC$320,FALSE),'csapat-ranglista'!$A:$FP,DC$321,FALSE)/4),0)</f>
        <v>0</v>
      </c>
      <c r="DD247" s="223">
        <f>IFERROR(IF(RIGHT(VLOOKUP($A247,csapatok!$A:$NN,DD$320,FALSE),5)="Csere",VLOOKUP(LEFT(VLOOKUP($A247,csapatok!$A:$NN,DD$320,FALSE),LEN(VLOOKUP($A247,csapatok!$A:$NN,DD$320,FALSE))-6),'csapat-ranglista'!$A:$FP,DD$321,FALSE)/8,VLOOKUP(VLOOKUP($A247,csapatok!$A:$NN,DD$320,FALSE),'csapat-ranglista'!$A:$FP,DD$321,FALSE)/4),0)</f>
        <v>0</v>
      </c>
      <c r="DE247" s="223">
        <f>IFERROR(IF(RIGHT(VLOOKUP($A247,csapatok!$A:$NN,DE$320,FALSE),5)="Csere",VLOOKUP(LEFT(VLOOKUP($A247,csapatok!$A:$NN,DE$320,FALSE),LEN(VLOOKUP($A247,csapatok!$A:$NN,DE$320,FALSE))-6),'csapat-ranglista'!$A:$FP,DE$321,FALSE)/8,VLOOKUP(VLOOKUP($A247,csapatok!$A:$NN,DE$320,FALSE),'csapat-ranglista'!$A:$FP,DE$321,FALSE)/4),0)</f>
        <v>0</v>
      </c>
      <c r="DF247" s="223">
        <f>IFERROR(IF(RIGHT(VLOOKUP($A247,csapatok!$A:$NN,DF$320,FALSE),5)="Csere",VLOOKUP(LEFT(VLOOKUP($A247,csapatok!$A:$NN,DF$320,FALSE),LEN(VLOOKUP($A247,csapatok!$A:$NN,DF$320,FALSE))-6),'csapat-ranglista'!$A:$FP,DF$321,FALSE)/8,VLOOKUP(VLOOKUP($A247,csapatok!$A:$NN,DF$320,FALSE),'csapat-ranglista'!$A:$FP,DF$321,FALSE)/4),0)</f>
        <v>0</v>
      </c>
      <c r="DG247" s="223">
        <f>IFERROR(IF(RIGHT(VLOOKUP($A247,csapatok!$A:$NN,DG$320,FALSE),5)="Csere",VLOOKUP(LEFT(VLOOKUP($A247,csapatok!$A:$NN,DG$320,FALSE),LEN(VLOOKUP($A247,csapatok!$A:$NN,DG$320,FALSE))-6),'csapat-ranglista'!$A:$FP,DG$321,FALSE)/8,VLOOKUP(VLOOKUP($A247,csapatok!$A:$NN,DG$320,FALSE),'csapat-ranglista'!$A:$FP,DG$321,FALSE)/4),0)</f>
        <v>0</v>
      </c>
      <c r="DH247" s="223">
        <f>IFERROR(IF(RIGHT(VLOOKUP($A247,csapatok!$A:$NN,DH$320,FALSE),5)="Csere",VLOOKUP(LEFT(VLOOKUP($A247,csapatok!$A:$NN,DH$320,FALSE),LEN(VLOOKUP($A247,csapatok!$A:$NN,DH$320,FALSE))-6),'csapat-ranglista'!$A:$FP,DH$321,FALSE)/8,VLOOKUP(VLOOKUP($A247,csapatok!$A:$NN,DH$320,FALSE),'csapat-ranglista'!$A:$FP,DH$321,FALSE)/4),0)</f>
        <v>0</v>
      </c>
      <c r="DI247" s="223">
        <f>IFERROR(IF(RIGHT(VLOOKUP($A247,csapatok!$A:$NN,DI$320,FALSE),5)="Csere",VLOOKUP(LEFT(VLOOKUP($A247,csapatok!$A:$NN,DI$320,FALSE),LEN(VLOOKUP($A247,csapatok!$A:$NN,DI$320,FALSE))-6),'csapat-ranglista'!$A:$FP,DI$321,FALSE)/8,VLOOKUP(VLOOKUP($A247,csapatok!$A:$NN,DI$320,FALSE),'csapat-ranglista'!$A:$FP,DI$321,FALSE)/4),0)</f>
        <v>0</v>
      </c>
      <c r="DJ247" s="223">
        <f>IFERROR(IF(RIGHT(VLOOKUP($A247,csapatok!$A:$NN,DJ$320,FALSE),5)="Csere",VLOOKUP(LEFT(VLOOKUP($A247,csapatok!$A:$NN,DJ$320,FALSE),LEN(VLOOKUP($A247,csapatok!$A:$NN,DJ$320,FALSE))-6),'csapat-ranglista'!$A:$FP,DJ$321,FALSE)/8,VLOOKUP(VLOOKUP($A247,csapatok!$A:$NN,DJ$320,FALSE),'csapat-ranglista'!$A:$FP,DJ$321,FALSE)/4),0)</f>
        <v>0</v>
      </c>
      <c r="DK247" s="223">
        <f>IFERROR(IF(RIGHT(VLOOKUP($A247,csapatok!$A:$NN,DK$320,FALSE),5)="Csere",VLOOKUP(LEFT(VLOOKUP($A247,csapatok!$A:$NN,DK$320,FALSE),LEN(VLOOKUP($A247,csapatok!$A:$NN,DK$320,FALSE))-6),'csapat-ranglista'!$A:$FP,DK$321,FALSE)/8,VLOOKUP(VLOOKUP($A247,csapatok!$A:$NN,DK$320,FALSE),'csapat-ranglista'!$A:$FP,DK$321,FALSE)/4),0)</f>
        <v>0</v>
      </c>
      <c r="DL247" s="223">
        <f>IFERROR(IF(RIGHT(VLOOKUP($A247,csapatok!$A:$NN,DL$320,FALSE),5)="Csere",VLOOKUP(LEFT(VLOOKUP($A247,csapatok!$A:$NN,DL$320,FALSE),LEN(VLOOKUP($A247,csapatok!$A:$NN,DL$320,FALSE))-6),'csapat-ranglista'!$A:$FP,DL$321,FALSE)/8,VLOOKUP(VLOOKUP($A247,csapatok!$A:$NN,DL$320,FALSE),'csapat-ranglista'!$A:$FP,DL$321,FALSE)/4),0)</f>
        <v>0</v>
      </c>
      <c r="DM247" s="223">
        <f>IFERROR(IF(RIGHT(VLOOKUP($A247,csapatok!$A:$NN,DM$320,FALSE),5)="Csere",VLOOKUP(LEFT(VLOOKUP($A247,csapatok!$A:$NN,DM$320,FALSE),LEN(VLOOKUP($A247,csapatok!$A:$NN,DM$320,FALSE))-6),'csapat-ranglista'!$A:$FP,DM$321,FALSE)/8,VLOOKUP(VLOOKUP($A247,csapatok!$A:$NN,DM$320,FALSE),'csapat-ranglista'!$A:$FP,DM$321,FALSE)/4),0)</f>
        <v>0</v>
      </c>
      <c r="DN247" s="223">
        <f>IFERROR(IF(RIGHT(VLOOKUP($A247,csapatok!$A:$NN,DN$320,FALSE),5)="Csere",VLOOKUP(LEFT(VLOOKUP($A247,csapatok!$A:$NN,DN$320,FALSE),LEN(VLOOKUP($A247,csapatok!$A:$NN,DN$320,FALSE))-6),'csapat-ranglista'!$A:$FP,DN$321,FALSE)/8,VLOOKUP(VLOOKUP($A247,csapatok!$A:$NN,DN$320,FALSE),'csapat-ranglista'!$A:$FP,DN$321,FALSE)/4),0)</f>
        <v>0</v>
      </c>
      <c r="DO247" s="224">
        <f>versenyek!$MF$11*IFERROR(VLOOKUP(VLOOKUP($A247,versenyek!ME:MG,3,FALSE),szabalyok!$A$16:$B$23,2,FALSE)/4,0)</f>
        <v>0</v>
      </c>
      <c r="DP247" s="224">
        <f>versenyek!$MI$11*IFERROR(VLOOKUP(VLOOKUP($A247,versenyek!MH:MJ,3,FALSE),szabalyok!$A$16:$B$23,2,FALSE)/4,0)</f>
        <v>0</v>
      </c>
      <c r="DQ247" s="223">
        <f>IFERROR(IF(RIGHT(VLOOKUP($A247,csapatok!$A:$NN,DQ$320,FALSE),5)="Csere",VLOOKUP(LEFT(VLOOKUP($A247,csapatok!$A:$NN,DQ$320,FALSE),LEN(VLOOKUP($A247,csapatok!$A:$NN,DQ$320,FALSE))-6),'csapat-ranglista'!$A:$FP,DQ$321,FALSE)/8,VLOOKUP(VLOOKUP($A247,csapatok!$A:$NN,DQ$320,FALSE),'csapat-ranglista'!$A:$FP,DQ$321,FALSE)/4),0)</f>
        <v>0</v>
      </c>
      <c r="DR247" s="223">
        <f>IFERROR(IF(RIGHT(VLOOKUP($A247,csapatok!$A:$NN,DR$320,FALSE),5)="Csere",VLOOKUP(LEFT(VLOOKUP($A247,csapatok!$A:$NN,DR$320,FALSE),LEN(VLOOKUP($A247,csapatok!$A:$NN,DR$320,FALSE))-6),'csapat-ranglista'!$A:$FP,DR$321,FALSE)/8,VLOOKUP(VLOOKUP($A247,csapatok!$A:$NN,DR$320,FALSE),'csapat-ranglista'!$A:$FP,DR$321,FALSE)/4),0)</f>
        <v>0</v>
      </c>
      <c r="DS247" s="223">
        <f>IFERROR(IF(RIGHT(VLOOKUP($A247,csapatok!$A:$NN,DS$320,FALSE),5)="Csere",VLOOKUP(LEFT(VLOOKUP($A247,csapatok!$A:$NN,DS$320,FALSE),LEN(VLOOKUP($A247,csapatok!$A:$NN,DS$320,FALSE))-6),'csapat-ranglista'!$A:$FP,DS$321,FALSE)/8,VLOOKUP(VLOOKUP($A247,csapatok!$A:$NN,DS$320,FALSE),'csapat-ranglista'!$A:$FP,DS$321,FALSE)/4),0)</f>
        <v>0</v>
      </c>
      <c r="DT247" s="223">
        <f>IFERROR(IF(RIGHT(VLOOKUP($A247,csapatok!$A:$NN,DT$320,FALSE),5)="Csere",VLOOKUP(LEFT(VLOOKUP($A247,csapatok!$A:$NN,DT$320,FALSE),LEN(VLOOKUP($A247,csapatok!$A:$NN,DT$320,FALSE))-6),'csapat-ranglista'!$A:$FP,DT$321,FALSE)/8,VLOOKUP(VLOOKUP($A247,csapatok!$A:$NN,DT$320,FALSE),'csapat-ranglista'!$A:$FP,DT$321,FALSE)/4),0)</f>
        <v>0</v>
      </c>
      <c r="DU247" s="223">
        <f>IFERROR(IF(RIGHT(VLOOKUP($A247,csapatok!$A:$NN,DU$320,FALSE),5)="Csere",VLOOKUP(LEFT(VLOOKUP($A247,csapatok!$A:$NN,DU$320,FALSE),LEN(VLOOKUP($A247,csapatok!$A:$NN,DU$320,FALSE))-6),'csapat-ranglista'!$A:$FP,DU$321,FALSE)/8,VLOOKUP(VLOOKUP($A247,csapatok!$A:$NN,DU$320,FALSE),'csapat-ranglista'!$A:$FP,DU$321,FALSE)/4),0)</f>
        <v>0</v>
      </c>
      <c r="DV247" s="223">
        <f>IFERROR(IF(RIGHT(VLOOKUP($A247,csapatok!$A:$NN,DV$320,FALSE),5)="Csere",VLOOKUP(LEFT(VLOOKUP($A247,csapatok!$A:$NN,DV$320,FALSE),LEN(VLOOKUP($A247,csapatok!$A:$NN,DV$320,FALSE))-6),'csapat-ranglista'!$A:$FP,DV$321,FALSE)/8,VLOOKUP(VLOOKUP($A247,csapatok!$A:$NN,DV$320,FALSE),'csapat-ranglista'!$A:$FP,DV$321,FALSE)/4),0)</f>
        <v>0</v>
      </c>
      <c r="DW247" s="223">
        <f>IFERROR(IF(RIGHT(VLOOKUP($A247,csapatok!$A:$NN,DW$320,FALSE),5)="Csere",VLOOKUP(LEFT(VLOOKUP($A247,csapatok!$A:$NN,DW$320,FALSE),LEN(VLOOKUP($A247,csapatok!$A:$NN,DW$320,FALSE))-6),'csapat-ranglista'!$A:$FP,DW$321,FALSE)/8,VLOOKUP(VLOOKUP($A247,csapatok!$A:$NN,DW$320,FALSE),'csapat-ranglista'!$A:$FP,DW$321,FALSE)/4),0)</f>
        <v>0</v>
      </c>
      <c r="DX247" s="223">
        <f>IFERROR(IF(RIGHT(VLOOKUP($A247,csapatok!$A:$NN,DX$320,FALSE),5)="Csere",VLOOKUP(LEFT(VLOOKUP($A247,csapatok!$A:$NN,DX$320,FALSE),LEN(VLOOKUP($A247,csapatok!$A:$NN,DX$320,FALSE))-6),'csapat-ranglista'!$A:$FP,DX$321,FALSE)/8,VLOOKUP(VLOOKUP($A247,csapatok!$A:$NN,DX$320,FALSE),'csapat-ranglista'!$A:$FP,DX$321,FALSE)/4),0)</f>
        <v>0</v>
      </c>
      <c r="DY247" s="223">
        <f>IFERROR(IF(RIGHT(VLOOKUP($A247,csapatok!$A:$NN,DY$320,FALSE),5)="Csere",VLOOKUP(LEFT(VLOOKUP($A247,csapatok!$A:$NN,DY$320,FALSE),LEN(VLOOKUP($A247,csapatok!$A:$NN,DY$320,FALSE))-6),'csapat-ranglista'!$A:$FP,DY$321,FALSE)/8,VLOOKUP(VLOOKUP($A247,csapatok!$A:$NN,DY$320,FALSE),'csapat-ranglista'!$A:$FP,DY$321,FALSE)/4),0)</f>
        <v>0</v>
      </c>
      <c r="DZ247" s="223">
        <f>IFERROR(IF(RIGHT(VLOOKUP($A247,csapatok!$A:$NN,DZ$320,FALSE),5)="Csere",VLOOKUP(LEFT(VLOOKUP($A247,csapatok!$A:$NN,DZ$320,FALSE),LEN(VLOOKUP($A247,csapatok!$A:$NN,DZ$320,FALSE))-6),'csapat-ranglista'!$A:$FP,DZ$321,FALSE)/8,VLOOKUP(VLOOKUP($A247,csapatok!$A:$NN,DZ$320,FALSE),'csapat-ranglista'!$A:$FP,DZ$321,FALSE)/4),0)</f>
        <v>0</v>
      </c>
      <c r="EA247" s="223">
        <f>IFERROR(IF(RIGHT(VLOOKUP($A247,csapatok!$A:$NN,EA$320,FALSE),5)="Csere",VLOOKUP(LEFT(VLOOKUP($A247,csapatok!$A:$NN,EA$320,FALSE),LEN(VLOOKUP($A247,csapatok!$A:$NN,EA$320,FALSE))-6),'csapat-ranglista'!$A:$FP,EA$321,FALSE)/8,VLOOKUP(VLOOKUP($A247,csapatok!$A:$NN,EA$320,FALSE),'csapat-ranglista'!$A:$FP,EA$321,FALSE)/4),0)</f>
        <v>0</v>
      </c>
      <c r="EB247" s="223">
        <f>IFERROR(IF(RIGHT(VLOOKUP($A247,csapatok!$A:$NN,EB$320,FALSE),5)="Csere",VLOOKUP(LEFT(VLOOKUP($A247,csapatok!$A:$NN,EB$320,FALSE),LEN(VLOOKUP($A247,csapatok!$A:$NN,EB$320,FALSE))-6),'csapat-ranglista'!$A:$FP,EB$321,FALSE)/8,VLOOKUP(VLOOKUP($A247,csapatok!$A:$NN,EB$320,FALSE),'csapat-ranglista'!$A:$FP,EB$321,FALSE)/4),0)</f>
        <v>0</v>
      </c>
      <c r="EC247" s="223">
        <f>IFERROR(IF(RIGHT(VLOOKUP($A247,csapatok!$A:$NN,EC$320,FALSE),5)="Csere",VLOOKUP(LEFT(VLOOKUP($A247,csapatok!$A:$NN,EC$320,FALSE),LEN(VLOOKUP($A247,csapatok!$A:$NN,EC$320,FALSE))-6),'csapat-ranglista'!$A:$FP,EC$321,FALSE)/8,VLOOKUP(VLOOKUP($A247,csapatok!$A:$NN,EC$320,FALSE),'csapat-ranglista'!$A:$FP,EC$321,FALSE)/4),0)</f>
        <v>0</v>
      </c>
      <c r="ED247" s="223">
        <f>IFERROR(IF(RIGHT(VLOOKUP($A247,csapatok!$A:$NN,ED$320,FALSE),5)="Csere",VLOOKUP(LEFT(VLOOKUP($A247,csapatok!$A:$NN,ED$320,FALSE),LEN(VLOOKUP($A247,csapatok!$A:$NN,ED$320,FALSE))-6),'csapat-ranglista'!$A:$FP,ED$321,FALSE)/8,VLOOKUP(VLOOKUP($A247,csapatok!$A:$NN,ED$320,FALSE),'csapat-ranglista'!$A:$FP,ED$321,FALSE)/4),0)</f>
        <v>0</v>
      </c>
      <c r="EE247" s="223">
        <f>IFERROR(IF(RIGHT(VLOOKUP($A247,csapatok!$A:$NN,EE$320,FALSE),5)="Csere",VLOOKUP(LEFT(VLOOKUP($A247,csapatok!$A:$NN,EE$320,FALSE),LEN(VLOOKUP($A247,csapatok!$A:$NN,EE$320,FALSE))-6),'csapat-ranglista'!$A:$FP,EE$321,FALSE)/8,VLOOKUP(VLOOKUP($A247,csapatok!$A:$NN,EE$320,FALSE),'csapat-ranglista'!$A:$FP,EE$321,FALSE)/4),0)</f>
        <v>0</v>
      </c>
      <c r="EF247" s="223">
        <f>IFERROR(IF(RIGHT(VLOOKUP($A247,csapatok!$A:$NN,EF$320,FALSE),5)="Csere",VLOOKUP(LEFT(VLOOKUP($A247,csapatok!$A:$NN,EF$320,FALSE),LEN(VLOOKUP($A247,csapatok!$A:$NN,EF$320,FALSE))-6),'csapat-ranglista'!$A:$FP,EF$321,FALSE)/8,VLOOKUP(VLOOKUP($A247,csapatok!$A:$NN,EF$320,FALSE),'csapat-ranglista'!$A:$FP,EF$321,FALSE)/4),0)</f>
        <v>0</v>
      </c>
      <c r="EG247" s="223">
        <f>IFERROR(IF(RIGHT(VLOOKUP($A247,csapatok!$A:$NN,EG$320,FALSE),5)="Csere",VLOOKUP(LEFT(VLOOKUP($A247,csapatok!$A:$NN,EG$320,FALSE),LEN(VLOOKUP($A247,csapatok!$A:$NN,EG$320,FALSE))-6),'csapat-ranglista'!$A:$FP,EG$321,FALSE)/8,VLOOKUP(VLOOKUP($A247,csapatok!$A:$NN,EG$320,FALSE),'csapat-ranglista'!$A:$FP,EG$321,FALSE)/4),0)</f>
        <v>0</v>
      </c>
      <c r="EH247" s="223">
        <f>IFERROR(IF(RIGHT(VLOOKUP($A247,csapatok!$A:$NN,EH$320,FALSE),5)="Csere",VLOOKUP(LEFT(VLOOKUP($A247,csapatok!$A:$NN,EH$320,FALSE),LEN(VLOOKUP($A247,csapatok!$A:$NN,EH$320,FALSE))-6),'csapat-ranglista'!$A:$FP,EH$321,FALSE)/8,VLOOKUP(VLOOKUP($A247,csapatok!$A:$NN,EH$320,FALSE),'csapat-ranglista'!$A:$FP,EH$321,FALSE)/4),0)</f>
        <v>0</v>
      </c>
      <c r="EI247" s="223">
        <f>IFERROR(IF(RIGHT(VLOOKUP($A247,csapatok!$A:$NN,EI$320,FALSE),5)="Csere",VLOOKUP(LEFT(VLOOKUP($A247,csapatok!$A:$NN,EI$320,FALSE),LEN(VLOOKUP($A247,csapatok!$A:$NN,EI$320,FALSE))-6),'csapat-ranglista'!$A:$FP,EI$321,FALSE)/8,VLOOKUP(VLOOKUP($A247,csapatok!$A:$NN,EI$320,FALSE),'csapat-ranglista'!$A:$FP,EI$321,FALSE)/4),0)</f>
        <v>0</v>
      </c>
      <c r="EJ247" s="223">
        <f>IFERROR(IF(RIGHT(VLOOKUP($A247,csapatok!$A:$NN,EJ$320,FALSE),5)="Csere",VLOOKUP(LEFT(VLOOKUP($A247,csapatok!$A:$NN,EJ$320,FALSE),LEN(VLOOKUP($A247,csapatok!$A:$NN,EJ$320,FALSE))-6),'csapat-ranglista'!$A:$FP,EJ$321,FALSE)/8,VLOOKUP(VLOOKUP($A247,csapatok!$A:$NN,EJ$320,FALSE),'csapat-ranglista'!$A:$FP,EJ$321,FALSE)/4),0)</f>
        <v>0</v>
      </c>
      <c r="EK247" s="223">
        <f>IFERROR(IF(RIGHT(VLOOKUP($A247,csapatok!$A:$NN,EK$320,FALSE),5)="Csere",VLOOKUP(LEFT(VLOOKUP($A247,csapatok!$A:$NN,EK$320,FALSE),LEN(VLOOKUP($A247,csapatok!$A:$NN,EK$320,FALSE))-6),'csapat-ranglista'!$A:$FP,EK$321,FALSE)/8,VLOOKUP(VLOOKUP($A247,csapatok!$A:$NN,EK$320,FALSE),'csapat-ranglista'!$A:$FP,EK$321,FALSE)/4),0)</f>
        <v>0</v>
      </c>
      <c r="EL247" s="223">
        <f>IFERROR(IF(RIGHT(VLOOKUP($A247,csapatok!$A:$NN,EL$320,FALSE),5)="Csere",VLOOKUP(LEFT(VLOOKUP($A247,csapatok!$A:$NN,EL$320,FALSE),LEN(VLOOKUP($A247,csapatok!$A:$NN,EL$320,FALSE))-6),'csapat-ranglista'!$A:$FP,EL$321,FALSE)/8,VLOOKUP(VLOOKUP($A247,csapatok!$A:$NN,EL$320,FALSE),'csapat-ranglista'!$A:$FP,EL$321,FALSE)/4),0)</f>
        <v>0</v>
      </c>
      <c r="EM247" s="223">
        <f>IFERROR(IF(RIGHT(VLOOKUP($A247,csapatok!$A:$NN,EM$320,FALSE),5)="Csere",VLOOKUP(LEFT(VLOOKUP($A247,csapatok!$A:$NN,EM$320,FALSE),LEN(VLOOKUP($A247,csapatok!$A:$NN,EM$320,FALSE))-6),'csapat-ranglista'!$A:$FP,EM$321,FALSE)/8,VLOOKUP(VLOOKUP($A247,csapatok!$A:$NN,EM$320,FALSE),'csapat-ranglista'!$A:$FP,EM$321,FALSE)/4),0)</f>
        <v>0</v>
      </c>
      <c r="EN247" s="223">
        <f>IFERROR(IF(RIGHT(VLOOKUP($A247,csapatok!$A:$NN,EN$320,FALSE),5)="Csere",VLOOKUP(LEFT(VLOOKUP($A247,csapatok!$A:$NN,EN$320,FALSE),LEN(VLOOKUP($A247,csapatok!$A:$NN,EN$320,FALSE))-6),'csapat-ranglista'!$A:$FP,EN$321,FALSE)/8,VLOOKUP(VLOOKUP($A247,csapatok!$A:$NN,EN$320,FALSE),'csapat-ranglista'!$A:$FP,EN$321,FALSE)/4),0)</f>
        <v>0</v>
      </c>
      <c r="EO247" s="223">
        <f>IFERROR(IF(RIGHT(VLOOKUP($A247,csapatok!$A:$NN,EO$320,FALSE),5)="Csere",VLOOKUP(LEFT(VLOOKUP($A247,csapatok!$A:$NN,EO$320,FALSE),LEN(VLOOKUP($A247,csapatok!$A:$NN,EO$320,FALSE))-6),'csapat-ranglista'!$A:$FP,EO$321,FALSE)/8,VLOOKUP(VLOOKUP($A247,csapatok!$A:$NN,EO$320,FALSE),'csapat-ranglista'!$A:$FP,EO$321,FALSE)/4),0)</f>
        <v>0</v>
      </c>
      <c r="EP247" s="223">
        <f>IFERROR(IF(RIGHT(VLOOKUP($A247,csapatok!$A:$NN,EP$320,FALSE),5)="Csere",VLOOKUP(LEFT(VLOOKUP($A247,csapatok!$A:$NN,EP$320,FALSE),LEN(VLOOKUP($A247,csapatok!$A:$NN,EP$320,FALSE))-6),'csapat-ranglista'!$A:$FP,EP$321,FALSE)/8,VLOOKUP(VLOOKUP($A247,csapatok!$A:$NN,EP$320,FALSE),'csapat-ranglista'!$A:$FP,EP$321,FALSE)/4),0)</f>
        <v>0</v>
      </c>
      <c r="EQ247" s="223">
        <f>IFERROR(IF(RIGHT(VLOOKUP($A247,csapatok!$A:$NN,EQ$320,FALSE),5)="Csere",VLOOKUP(LEFT(VLOOKUP($A247,csapatok!$A:$NN,EQ$320,FALSE),LEN(VLOOKUP($A247,csapatok!$A:$NN,EQ$320,FALSE))-6),'csapat-ranglista'!$A:$FP,EQ$321,FALSE)/8,VLOOKUP(VLOOKUP($A247,csapatok!$A:$NN,EQ$320,FALSE),'csapat-ranglista'!$A:$FP,EQ$321,FALSE)/4),0)</f>
        <v>0</v>
      </c>
      <c r="ER247" s="223">
        <f>IFERROR(IF(RIGHT(VLOOKUP($A247,csapatok!$A:$NN,ER$320,FALSE),5)="Csere",VLOOKUP(LEFT(VLOOKUP($A247,csapatok!$A:$NN,ER$320,FALSE),LEN(VLOOKUP($A247,csapatok!$A:$NN,ER$320,FALSE))-6),'csapat-ranglista'!$A:$FP,ER$321,FALSE)/8,VLOOKUP(VLOOKUP($A247,csapatok!$A:$NN,ER$320,FALSE),'csapat-ranglista'!$A:$FP,ER$321,FALSE)/4),0)</f>
        <v>0</v>
      </c>
      <c r="ES247" s="223">
        <f>IFERROR(IF(RIGHT(VLOOKUP($A247,csapatok!$A:$NN,ES$320,FALSE),5)="Csere",VLOOKUP(LEFT(VLOOKUP($A247,csapatok!$A:$NN,ES$320,FALSE),LEN(VLOOKUP($A247,csapatok!$A:$NN,ES$320,FALSE))-6),'csapat-ranglista'!$A:$FP,ES$321,FALSE)/8,VLOOKUP(VLOOKUP($A247,csapatok!$A:$NN,ES$320,FALSE),'csapat-ranglista'!$A:$FP,ES$321,FALSE)/4),0)</f>
        <v>0</v>
      </c>
      <c r="ET247" s="223">
        <f>IFERROR(IF(RIGHT(VLOOKUP($A247,csapatok!$A:$NN,ET$320,FALSE),5)="Csere",VLOOKUP(LEFT(VLOOKUP($A247,csapatok!$A:$NN,ET$320,FALSE),LEN(VLOOKUP($A247,csapatok!$A:$NN,ET$320,FALSE))-6),'csapat-ranglista'!$A:$FP,ET$321,FALSE)/8,VLOOKUP(VLOOKUP($A247,csapatok!$A:$NN,ET$320,FALSE),'csapat-ranglista'!$A:$FP,ET$321,FALSE)/4),0)</f>
        <v>0</v>
      </c>
      <c r="EU247" s="223">
        <f>IFERROR(IF(RIGHT(VLOOKUP($A247,csapatok!$A:$NN,EU$320,FALSE),5)="Csere",VLOOKUP(LEFT(VLOOKUP($A247,csapatok!$A:$NN,EU$320,FALSE),LEN(VLOOKUP($A247,csapatok!$A:$NN,EU$320,FALSE))-6),'csapat-ranglista'!$A:$FP,EU$321,FALSE)/8,VLOOKUP(VLOOKUP($A247,csapatok!$A:$NN,EU$320,FALSE),'csapat-ranglista'!$A:$FP,EU$321,FALSE)/4),0)</f>
        <v>0</v>
      </c>
      <c r="EV247" s="223">
        <f>IFERROR(IF(RIGHT(VLOOKUP($A247,csapatok!$A:$NN,EV$320,FALSE),5)="Csere",VLOOKUP(LEFT(VLOOKUP($A247,csapatok!$A:$NN,EV$320,FALSE),LEN(VLOOKUP($A247,csapatok!$A:$NN,EV$320,FALSE))-6),'csapat-ranglista'!$A:$FP,EV$321,FALSE)/8,VLOOKUP(VLOOKUP($A247,csapatok!$A:$NN,EV$320,FALSE),'csapat-ranglista'!$A:$FP,EV$321,FALSE)/4),0)</f>
        <v>0</v>
      </c>
      <c r="EW247" s="223">
        <f>IFERROR(IF(RIGHT(VLOOKUP($A247,csapatok!$A:$NN,EW$320,FALSE),5)="Csere",VLOOKUP(LEFT(VLOOKUP($A247,csapatok!$A:$NN,EW$320,FALSE),LEN(VLOOKUP($A247,csapatok!$A:$NN,EW$320,FALSE))-6),'csapat-ranglista'!$A:$FP,EW$321,FALSE)/8,VLOOKUP(VLOOKUP($A247,csapatok!$A:$NN,EW$320,FALSE),'csapat-ranglista'!$A:$FP,EW$321,FALSE)/4),0)</f>
        <v>0</v>
      </c>
      <c r="EX247" s="223">
        <f>IFERROR(IF(RIGHT(VLOOKUP($A247,csapatok!$A:$NN,EX$320,FALSE),5)="Csere",VLOOKUP(LEFT(VLOOKUP($A247,csapatok!$A:$NN,EX$320,FALSE),LEN(VLOOKUP($A247,csapatok!$A:$NN,EX$320,FALSE))-6),'csapat-ranglista'!$A:$FP,EX$321,FALSE)/8,VLOOKUP(VLOOKUP($A247,csapatok!$A:$NN,EX$320,FALSE),'csapat-ranglista'!$A:$FP,EX$321,FALSE)/4),0)</f>
        <v>0</v>
      </c>
      <c r="EY247" s="223">
        <f>IFERROR(IF(RIGHT(VLOOKUP($A247,csapatok!$A:$NN,EY$320,FALSE),5)="Csere",VLOOKUP(LEFT(VLOOKUP($A247,csapatok!$A:$NN,EY$320,FALSE),LEN(VLOOKUP($A247,csapatok!$A:$NN,EY$320,FALSE))-6),'csapat-ranglista'!$A:$FP,EY$321,FALSE)/8,VLOOKUP(VLOOKUP($A247,csapatok!$A:$NN,EY$320,FALSE),'csapat-ranglista'!$A:$FP,EY$321,FALSE)/4),0)</f>
        <v>0</v>
      </c>
      <c r="EZ247" s="223">
        <f>IFERROR(IF(RIGHT(VLOOKUP($A247,csapatok!$A:$NN,EZ$320,FALSE),5)="Csere",VLOOKUP(LEFT(VLOOKUP($A247,csapatok!$A:$NN,EZ$320,FALSE),LEN(VLOOKUP($A247,csapatok!$A:$NN,EZ$320,FALSE))-6),'csapat-ranglista'!$A:$FP,EZ$321,FALSE)/8,VLOOKUP(VLOOKUP($A247,csapatok!$A:$NN,EZ$320,FALSE),'csapat-ranglista'!$A:$FP,EZ$321,FALSE)/4),0)</f>
        <v>0</v>
      </c>
      <c r="FA247" s="223">
        <f>IFERROR(IF(RIGHT(VLOOKUP($A247,csapatok!$A:$NN,FA$320,FALSE),5)="Csere",VLOOKUP(LEFT(VLOOKUP($A247,csapatok!$A:$NN,FA$320,FALSE),LEN(VLOOKUP($A247,csapatok!$A:$NN,FA$320,FALSE))-6),'csapat-ranglista'!$A:$FP,FA$321,FALSE)/8,VLOOKUP(VLOOKUP($A247,csapatok!$A:$NN,FA$320,FALSE),'csapat-ranglista'!$A:$FP,FA$321,FALSE)/4),0)</f>
        <v>0</v>
      </c>
      <c r="FB247" s="223">
        <f>IFERROR(IF(RIGHT(VLOOKUP($A247,csapatok!$A:$NN,FB$320,FALSE),5)="Csere",VLOOKUP(LEFT(VLOOKUP($A247,csapatok!$A:$NN,FB$320,FALSE),LEN(VLOOKUP($A247,csapatok!$A:$NN,FB$320,FALSE))-6),'csapat-ranglista'!$A:$FP,FB$321,FALSE)/8,VLOOKUP(VLOOKUP($A247,csapatok!$A:$NN,FB$320,FALSE),'csapat-ranglista'!$A:$FP,FB$321,FALSE)/4),0)</f>
        <v>0</v>
      </c>
      <c r="FC247" s="223">
        <f>IFERROR(IF(RIGHT(VLOOKUP($A247,csapatok!$A:$NN,FC$320,FALSE),5)="Csere",VLOOKUP(LEFT(VLOOKUP($A247,csapatok!$A:$NN,FC$320,FALSE),LEN(VLOOKUP($A247,csapatok!$A:$NN,FC$320,FALSE))-6),'csapat-ranglista'!$A:$FP,FC$321,FALSE)/8,VLOOKUP(VLOOKUP($A247,csapatok!$A:$NN,FC$320,FALSE),'csapat-ranglista'!$A:$FP,FC$321,FALSE)/4),0)</f>
        <v>0</v>
      </c>
      <c r="FD247" s="224">
        <f>versenyek!$QY$11*IFERROR(VLOOKUP(VLOOKUP($A247,versenyek!QX:QZ,3,FALSE),szabalyok!$A$16:$B$23,2,FALSE)/4,0)</f>
        <v>0</v>
      </c>
      <c r="FE247" s="224">
        <f>versenyek!$RB$11*IFERROR(VLOOKUP(VLOOKUP($A247,versenyek!RA:RC,3,FALSE),szabalyok!$A$16:$B$23,2,FALSE)/4,0)</f>
        <v>0</v>
      </c>
      <c r="FF247" s="223">
        <f>IFERROR(IF(RIGHT(VLOOKUP($A247,csapatok!$A:$NN,FF$320,FALSE),5)="Csere",VLOOKUP(LEFT(VLOOKUP($A247,csapatok!$A:$NN,FF$320,FALSE),LEN(VLOOKUP($A247,csapatok!$A:$NN,FF$320,FALSE))-6),'csapat-ranglista'!$A:$FP,FF$321,FALSE)/8,VLOOKUP(VLOOKUP($A247,csapatok!$A:$NN,FF$320,FALSE),'csapat-ranglista'!$A:$FP,FF$321,FALSE)/4),0)</f>
        <v>0</v>
      </c>
      <c r="FG247" s="223">
        <f>IFERROR(IF(RIGHT(VLOOKUP($A247,csapatok!$A:$NN,FG$320,FALSE),5)="Csere",VLOOKUP(LEFT(VLOOKUP($A247,csapatok!$A:$NN,FG$320,FALSE),LEN(VLOOKUP($A247,csapatok!$A:$NN,FG$320,FALSE))-6),'csapat-ranglista'!$A:$FP,FG$321,FALSE)/8,VLOOKUP(VLOOKUP($A247,csapatok!$A:$NN,FG$320,FALSE),'csapat-ranglista'!$A:$FP,FG$321,FALSE)/4),0)</f>
        <v>0</v>
      </c>
      <c r="FH247" s="223">
        <f>IFERROR(IF(RIGHT(VLOOKUP($A247,csapatok!$A:$NN,FH$320,FALSE),5)="Csere",VLOOKUP(LEFT(VLOOKUP($A247,csapatok!$A:$NN,FH$320,FALSE),LEN(VLOOKUP($A247,csapatok!$A:$NN,FH$320,FALSE))-6),'csapat-ranglista'!$A:$FP,FH$321,FALSE)/8,VLOOKUP(VLOOKUP($A247,csapatok!$A:$NN,FH$320,FALSE),'csapat-ranglista'!$A:$FP,FH$321,FALSE)/4),0)</f>
        <v>0</v>
      </c>
      <c r="FI247" s="223">
        <f>IFERROR(IF(RIGHT(VLOOKUP($A247,csapatok!$A:$NN,FI$320,FALSE),5)="Csere",VLOOKUP(LEFT(VLOOKUP($A247,csapatok!$A:$NN,FI$320,FALSE),LEN(VLOOKUP($A247,csapatok!$A:$NN,FI$320,FALSE))-6),'csapat-ranglista'!$A:$FP,FI$321,FALSE)/8,VLOOKUP(VLOOKUP($A247,csapatok!$A:$NN,FI$320,FALSE),'csapat-ranglista'!$A:$FP,FI$321,FALSE)/4),0)</f>
        <v>0</v>
      </c>
      <c r="FJ247" s="223">
        <f>IFERROR(IF(RIGHT(VLOOKUP($A247,csapatok!$A:$NN,FJ$320,FALSE),5)="Csere",VLOOKUP(LEFT(VLOOKUP($A247,csapatok!$A:$NN,FJ$320,FALSE),LEN(VLOOKUP($A247,csapatok!$A:$NN,FJ$320,FALSE))-6),'csapat-ranglista'!$A:$FP,FJ$321,FALSE)/8,VLOOKUP(VLOOKUP($A247,csapatok!$A:$NN,FJ$320,FALSE),'csapat-ranglista'!$A:$FP,FJ$321,FALSE)/4),0)</f>
        <v>0</v>
      </c>
      <c r="FK247" s="223">
        <f>IFERROR(IF(RIGHT(VLOOKUP($A247,csapatok!$A:$NN,FK$320,FALSE),5)="Csere",VLOOKUP(LEFT(VLOOKUP($A247,csapatok!$A:$NN,FK$320,FALSE),LEN(VLOOKUP($A247,csapatok!$A:$NN,FK$320,FALSE))-6),'csapat-ranglista'!$A:$FP,FK$321,FALSE)/8,VLOOKUP(VLOOKUP($A247,csapatok!$A:$NN,FK$320,FALSE),'csapat-ranglista'!$A:$FP,FK$321,FALSE)/4),0)</f>
        <v>0</v>
      </c>
      <c r="FL247" s="223">
        <f>IFERROR(IF(RIGHT(VLOOKUP($A247,csapatok!$A:$NN,FL$320,FALSE),5)="Csere",VLOOKUP(LEFT(VLOOKUP($A247,csapatok!$A:$NN,FL$320,FALSE),LEN(VLOOKUP($A247,csapatok!$A:$NN,FL$320,FALSE))-6),'csapat-ranglista'!$A:$FP,FL$321,FALSE)/8,VLOOKUP(VLOOKUP($A247,csapatok!$A:$NN,FL$320,FALSE),'csapat-ranglista'!$A:$FP,FL$321,FALSE)/4),0)</f>
        <v>0</v>
      </c>
      <c r="FM247" s="223">
        <f>IFERROR(IF(RIGHT(VLOOKUP($A247,csapatok!$A:$NN,FM$320,FALSE),5)="Csere",VLOOKUP(LEFT(VLOOKUP($A247,csapatok!$A:$NN,FM$320,FALSE),LEN(VLOOKUP($A247,csapatok!$A:$NN,FM$320,FALSE))-6),'csapat-ranglista'!$A:$FP,FM$321,FALSE)/8,VLOOKUP(VLOOKUP($A247,csapatok!$A:$NN,FM$320,FALSE),'csapat-ranglista'!$A:$FP,FM$321,FALSE)/4),0)</f>
        <v>0</v>
      </c>
      <c r="FN247" s="223">
        <f>IFERROR(IF(RIGHT(VLOOKUP($A247,csapatok!$A:$NN,FN$320,FALSE),5)="Csere",VLOOKUP(LEFT(VLOOKUP($A247,csapatok!$A:$NN,FN$320,FALSE),LEN(VLOOKUP($A247,csapatok!$A:$NN,FN$320,FALSE))-6),'csapat-ranglista'!$A:$FP,FN$321,FALSE)/8,VLOOKUP(VLOOKUP($A247,csapatok!$A:$NN,FN$320,FALSE),'csapat-ranglista'!$A:$FP,FN$321,FALSE)/4),0)</f>
        <v>0</v>
      </c>
      <c r="FO247" s="223">
        <f>IFERROR(IF(RIGHT(VLOOKUP($A247,csapatok!$A:$NN,FO$320,FALSE),5)="Csere",VLOOKUP(LEFT(VLOOKUP($A247,csapatok!$A:$NN,FO$320,FALSE),LEN(VLOOKUP($A247,csapatok!$A:$NN,FO$320,FALSE))-6),'csapat-ranglista'!$A:$FP,FO$321,FALSE)/8,VLOOKUP(VLOOKUP($A247,csapatok!$A:$NN,FO$320,FALSE),'csapat-ranglista'!$A:$FP,FO$321,FALSE)/4),0)</f>
        <v>0</v>
      </c>
      <c r="FP247" s="223">
        <f>IFERROR(IF(RIGHT(VLOOKUP($A247,csapatok!$A:$NN,FP$320,FALSE),5)="Csere",VLOOKUP(LEFT(VLOOKUP($A247,csapatok!$A:$NN,FP$320,FALSE),LEN(VLOOKUP($A247,csapatok!$A:$NN,FP$320,FALSE))-6),'csapat-ranglista'!$A:$FP,FP$321,FALSE)/8,VLOOKUP(VLOOKUP($A247,csapatok!$A:$NN,FP$320,FALSE),'csapat-ranglista'!$A:$FP,FP$321,FALSE)/4),0)</f>
        <v>0</v>
      </c>
      <c r="FQ247" s="223">
        <f>IFERROR(IF(RIGHT(VLOOKUP($A247,csapatok!$A:$NN,FQ$320,FALSE),5)="Csere",VLOOKUP(LEFT(VLOOKUP($A247,csapatok!$A:$NN,FQ$320,FALSE),LEN(VLOOKUP($A247,csapatok!$A:$NN,FQ$320,FALSE))-6),'csapat-ranglista'!$A:$FP,FQ$321,FALSE)/8,VLOOKUP(VLOOKUP($A247,csapatok!$A:$NN,FQ$320,FALSE),'csapat-ranglista'!$A:$FP,FQ$321,FALSE)/4),0)</f>
        <v>0</v>
      </c>
      <c r="FR247" s="223">
        <f>IFERROR(IF(RIGHT(VLOOKUP($A247,csapatok!$A:$NN,FR$320,FALSE),5)="Csere",VLOOKUP(LEFT(VLOOKUP($A247,csapatok!$A:$NN,FR$320,FALSE),LEN(VLOOKUP($A247,csapatok!$A:$NN,FR$320,FALSE))-6),'csapat-ranglista'!$A:$FP,FR$321,FALSE)/8,VLOOKUP(VLOOKUP($A247,csapatok!$A:$NN,FR$320,FALSE),'csapat-ranglista'!$A:$FP,FR$321,FALSE)/4),0)</f>
        <v>0</v>
      </c>
      <c r="FS247" s="223">
        <f>IFERROR(IF(RIGHT(VLOOKUP($A247,csapatok!$A:$NN,FS$320,FALSE),5)="Csere",VLOOKUP(LEFT(VLOOKUP($A247,csapatok!$A:$NN,FS$320,FALSE),LEN(VLOOKUP($A247,csapatok!$A:$NN,FS$320,FALSE))-6),'csapat-ranglista'!$A:$FP,FS$321,FALSE)/8,VLOOKUP(VLOOKUP($A247,csapatok!$A:$NN,FS$320,FALSE),'csapat-ranglista'!$A:$FP,FS$321,FALSE)/4),0)</f>
        <v>0</v>
      </c>
      <c r="FT247" s="223">
        <f>IFERROR(IF(RIGHT(VLOOKUP($A247,csapatok!$A:$NN,FT$320,FALSE),5)="Csere",VLOOKUP(LEFT(VLOOKUP($A247,csapatok!$A:$NN,FT$320,FALSE),LEN(VLOOKUP($A247,csapatok!$A:$NN,FT$320,FALSE))-6),'csapat-ranglista'!$A:$FP,FT$321,FALSE)/8,VLOOKUP(VLOOKUP($A247,csapatok!$A:$NN,FT$320,FALSE),'csapat-ranglista'!$A:$FP,FT$321,FALSE)/4),0)</f>
        <v>0</v>
      </c>
      <c r="FU247" s="223">
        <f>IFERROR(IF(RIGHT(VLOOKUP($A247,csapatok!$A:$NN,FU$320,FALSE),5)="Csere",VLOOKUP(LEFT(VLOOKUP($A247,csapatok!$A:$NN,FU$320,FALSE),LEN(VLOOKUP($A247,csapatok!$A:$NN,FU$320,FALSE))-6),'csapat-ranglista'!$A:$FP,FU$321,FALSE)/8,VLOOKUP(VLOOKUP($A247,csapatok!$A:$NN,FU$320,FALSE),'csapat-ranglista'!$A:$FP,FU$321,FALSE)/4),0)</f>
        <v>0</v>
      </c>
      <c r="FV247" s="223">
        <f>IFERROR(IF(RIGHT(VLOOKUP($A247,csapatok!$A:$NN,FV$320,FALSE),5)="Csere",VLOOKUP(LEFT(VLOOKUP($A247,csapatok!$A:$NN,FV$320,FALSE),LEN(VLOOKUP($A247,csapatok!$A:$NN,FV$320,FALSE))-6),'csapat-ranglista'!$A:$FP,FV$321,FALSE)/8,VLOOKUP(VLOOKUP($A247,csapatok!$A:$NN,FV$320,FALSE),'csapat-ranglista'!$A:$FP,FV$321,FALSE)/4),0)</f>
        <v>0</v>
      </c>
      <c r="FW247" s="223">
        <f>IFERROR(IF(RIGHT(VLOOKUP($A247,csapatok!$A:$NN,FW$320,FALSE),5)="Csere",VLOOKUP(LEFT(VLOOKUP($A247,csapatok!$A:$NN,FW$320,FALSE),LEN(VLOOKUP($A247,csapatok!$A:$NN,FW$320,FALSE))-6),'csapat-ranglista'!$A:$FP,FW$321,FALSE)/8,VLOOKUP(VLOOKUP($A247,csapatok!$A:$NN,FW$320,FALSE),'csapat-ranglista'!$A:$FP,FW$321,FALSE)/4),0)</f>
        <v>0</v>
      </c>
      <c r="FX247" s="223">
        <f>IFERROR(IF(RIGHT(VLOOKUP($A247,csapatok!$A:$NN,FX$320,FALSE),5)="Csere",VLOOKUP(LEFT(VLOOKUP($A247,csapatok!$A:$NN,FX$320,FALSE),LEN(VLOOKUP($A247,csapatok!$A:$NN,FX$320,FALSE))-6),'csapat-ranglista'!$A:$FP,FX$321,FALSE)/8,VLOOKUP(VLOOKUP($A247,csapatok!$A:$NN,FX$320,FALSE),'csapat-ranglista'!$A:$FP,FX$321,FALSE)/4),0)</f>
        <v>0</v>
      </c>
      <c r="FY247" s="223">
        <f>IFERROR(IF(RIGHT(VLOOKUP($A247,csapatok!$A:$NN,FY$320,FALSE),5)="Csere",VLOOKUP(LEFT(VLOOKUP($A247,csapatok!$A:$NN,FY$320,FALSE),LEN(VLOOKUP($A247,csapatok!$A:$NN,FY$320,FALSE))-6),'csapat-ranglista'!$A:$FP,FY$321,FALSE)/8,VLOOKUP(VLOOKUP($A247,csapatok!$A:$NN,FY$320,FALSE),'csapat-ranglista'!$A:$FP,FY$321,FALSE)/4),0)</f>
        <v>0</v>
      </c>
      <c r="FZ247" s="223">
        <f>IFERROR(IF(RIGHT(VLOOKUP($A247,csapatok!$A:$NN,FZ$320,FALSE),5)="Csere",VLOOKUP(LEFT(VLOOKUP($A247,csapatok!$A:$NN,FZ$320,FALSE),LEN(VLOOKUP($A247,csapatok!$A:$NN,FZ$320,FALSE))-6),'csapat-ranglista'!$A:$FP,FZ$321,FALSE)/8,VLOOKUP(VLOOKUP($A247,csapatok!$A:$NN,FZ$320,FALSE),'csapat-ranglista'!$A:$FP,FZ$321,FALSE)/4),0)</f>
        <v>0</v>
      </c>
      <c r="GA247" s="223">
        <f>IFERROR(IF(RIGHT(VLOOKUP($A247,csapatok!$A:$NN,GA$320,FALSE),5)="Csere",VLOOKUP(LEFT(VLOOKUP($A247,csapatok!$A:$NN,GA$320,FALSE),LEN(VLOOKUP($A247,csapatok!$A:$NN,GA$320,FALSE))-6),'csapat-ranglista'!$A:$FP,GA$321,FALSE)/8,VLOOKUP(VLOOKUP($A247,csapatok!$A:$NN,GA$320,FALSE),'csapat-ranglista'!$A:$FP,GA$321,FALSE)/4),0)</f>
        <v>0</v>
      </c>
      <c r="GB247" s="223">
        <f>IFERROR(IF(RIGHT(VLOOKUP($A247,csapatok!$A:$NN,GB$320,FALSE),5)="Csere",VLOOKUP(LEFT(VLOOKUP($A247,csapatok!$A:$NN,GB$320,FALSE),LEN(VLOOKUP($A247,csapatok!$A:$NN,GB$320,FALSE))-6),'csapat-ranglista'!$A:$FP,GB$321,FALSE)/8,VLOOKUP(VLOOKUP($A247,csapatok!$A:$NN,GB$320,FALSE),'csapat-ranglista'!$A:$FP,GB$321,FALSE)/4),0)</f>
        <v>0</v>
      </c>
      <c r="GC247" s="223">
        <f>IFERROR(IF(RIGHT(VLOOKUP($A247,csapatok!$A:$NN,GC$320,FALSE),5)="Csere",VLOOKUP(LEFT(VLOOKUP($A247,csapatok!$A:$NN,GC$320,FALSE),LEN(VLOOKUP($A247,csapatok!$A:$NN,GC$320,FALSE))-6),'csapat-ranglista'!$A:$FP,GC$321,FALSE)/8,VLOOKUP(VLOOKUP($A247,csapatok!$A:$NN,GC$320,FALSE),'csapat-ranglista'!$A:$FP,GC$321,FALSE)/4),0)</f>
        <v>0</v>
      </c>
      <c r="GD247" s="247">
        <f>SUM(EQ247:GC247)</f>
        <v>0</v>
      </c>
    </row>
    <row r="248" spans="1:186">
      <c r="A248" s="32" t="s">
        <v>542</v>
      </c>
      <c r="B248" s="130"/>
      <c r="C248" s="131" t="str">
        <f>IF(B248=0,"",IF(B248&lt;$C$1,"felnőtt","ifi"))</f>
        <v/>
      </c>
      <c r="D248" s="32" t="s">
        <v>101</v>
      </c>
      <c r="E248" s="45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>
        <f>IFERROR(IF(RIGHT(VLOOKUP($A248,csapatok!$A:$BL,X$320,FALSE),5)="Csere",VLOOKUP(LEFT(VLOOKUP($A248,csapatok!$A:$BL,X$320,FALSE),LEN(VLOOKUP($A248,csapatok!$A:$BL,X$320,FALSE))-6),'csapat-ranglista'!$A:$FP,X$321,FALSE)/8,VLOOKUP(VLOOKUP($A248,csapatok!$A:$BL,X$320,FALSE),'csapat-ranglista'!$A:$FP,X$321,FALSE)/4),0)</f>
        <v>0</v>
      </c>
      <c r="Y248" s="32">
        <f>IFERROR(IF(RIGHT(VLOOKUP($A248,csapatok!$A:$BL,Y$320,FALSE),5)="Csere",VLOOKUP(LEFT(VLOOKUP($A248,csapatok!$A:$BL,Y$320,FALSE),LEN(VLOOKUP($A248,csapatok!$A:$BL,Y$320,FALSE))-6),'csapat-ranglista'!$A:$FP,Y$321,FALSE)/8,VLOOKUP(VLOOKUP($A248,csapatok!$A:$BL,Y$320,FALSE),'csapat-ranglista'!$A:$FP,Y$321,FALSE)/4),0)</f>
        <v>0</v>
      </c>
      <c r="Z248" s="32">
        <f>IFERROR(IF(RIGHT(VLOOKUP($A248,csapatok!$A:$BL,Z$320,FALSE),5)="Csere",VLOOKUP(LEFT(VLOOKUP($A248,csapatok!$A:$BL,Z$320,FALSE),LEN(VLOOKUP($A248,csapatok!$A:$BL,Z$320,FALSE))-6),'csapat-ranglista'!$A:$FP,Z$321,FALSE)/8,VLOOKUP(VLOOKUP($A248,csapatok!$A:$BL,Z$320,FALSE),'csapat-ranglista'!$A:$FP,Z$321,FALSE)/4),0)</f>
        <v>2.2695182336815103</v>
      </c>
      <c r="AA248" s="32">
        <f>IFERROR(IF(RIGHT(VLOOKUP($A248,csapatok!$A:$BL,AA$320,FALSE),5)="Csere",VLOOKUP(LEFT(VLOOKUP($A248,csapatok!$A:$BL,AA$320,FALSE),LEN(VLOOKUP($A248,csapatok!$A:$BL,AA$320,FALSE))-6),'csapat-ranglista'!$A:$FP,AA$321,FALSE)/8,VLOOKUP(VLOOKUP($A248,csapatok!$A:$BL,AA$320,FALSE),'csapat-ranglista'!$A:$FP,AA$321,FALSE)/4),0)</f>
        <v>0</v>
      </c>
      <c r="AB248" s="223">
        <f>IFERROR(IF(RIGHT(VLOOKUP($A248,csapatok!$A:$BL,AB$320,FALSE),5)="Csere",VLOOKUP(LEFT(VLOOKUP($A248,csapatok!$A:$BL,AB$320,FALSE),LEN(VLOOKUP($A248,csapatok!$A:$BL,AB$320,FALSE))-6),'csapat-ranglista'!$A:$FP,AB$321,FALSE)/8,VLOOKUP(VLOOKUP($A248,csapatok!$A:$BL,AB$320,FALSE),'csapat-ranglista'!$A:$FP,AB$321,FALSE)/4),0)</f>
        <v>0</v>
      </c>
      <c r="AC248" s="223">
        <f>IFERROR(IF(RIGHT(VLOOKUP($A248,csapatok!$A:$BL,AC$320,FALSE),5)="Csere",VLOOKUP(LEFT(VLOOKUP($A248,csapatok!$A:$BL,AC$320,FALSE),LEN(VLOOKUP($A248,csapatok!$A:$BL,AC$320,FALSE))-6),'csapat-ranglista'!$A:$FP,AC$321,FALSE)/8,VLOOKUP(VLOOKUP($A248,csapatok!$A:$BL,AC$320,FALSE),'csapat-ranglista'!$A:$FP,AC$321,FALSE)/4),0)</f>
        <v>0</v>
      </c>
      <c r="AD248" s="223">
        <f>IFERROR(IF(RIGHT(VLOOKUP($A248,csapatok!$A:$BL,AD$320,FALSE),5)="Csere",VLOOKUP(LEFT(VLOOKUP($A248,csapatok!$A:$BL,AD$320,FALSE),LEN(VLOOKUP($A248,csapatok!$A:$BL,AD$320,FALSE))-6),'csapat-ranglista'!$A:$FP,AD$321,FALSE)/8,VLOOKUP(VLOOKUP($A248,csapatok!$A:$BL,AD$320,FALSE),'csapat-ranglista'!$A:$FP,AD$321,FALSE)/4),0)</f>
        <v>0</v>
      </c>
      <c r="AE248" s="223">
        <f>IFERROR(IF(RIGHT(VLOOKUP($A248,csapatok!$A:$BL,AE$320,FALSE),5)="Csere",VLOOKUP(LEFT(VLOOKUP($A248,csapatok!$A:$BL,AE$320,FALSE),LEN(VLOOKUP($A248,csapatok!$A:$BL,AE$320,FALSE))-6),'csapat-ranglista'!$A:$FP,AE$321,FALSE)/8,VLOOKUP(VLOOKUP($A248,csapatok!$A:$BL,AE$320,FALSE),'csapat-ranglista'!$A:$FP,AE$321,FALSE)/4),0)</f>
        <v>0</v>
      </c>
      <c r="AF248" s="223">
        <f>IFERROR(IF(RIGHT(VLOOKUP($A248,csapatok!$A:$BL,AF$320,FALSE),5)="Csere",VLOOKUP(LEFT(VLOOKUP($A248,csapatok!$A:$BL,AF$320,FALSE),LEN(VLOOKUP($A248,csapatok!$A:$BL,AF$320,FALSE))-6),'csapat-ranglista'!$A:$FP,AF$321,FALSE)/8,VLOOKUP(VLOOKUP($A248,csapatok!$A:$BL,AF$320,FALSE),'csapat-ranglista'!$A:$FP,AF$321,FALSE)/4),0)</f>
        <v>0</v>
      </c>
      <c r="AG248" s="223">
        <f>IFERROR(IF(RIGHT(VLOOKUP($A248,csapatok!$A:$BL,AG$320,FALSE),5)="Csere",VLOOKUP(LEFT(VLOOKUP($A248,csapatok!$A:$BL,AG$320,FALSE),LEN(VLOOKUP($A248,csapatok!$A:$BL,AG$320,FALSE))-6),'csapat-ranglista'!$A:$FP,AG$321,FALSE)/8,VLOOKUP(VLOOKUP($A248,csapatok!$A:$BL,AG$320,FALSE),'csapat-ranglista'!$A:$FP,AG$321,FALSE)/4),0)</f>
        <v>0</v>
      </c>
      <c r="AH248" s="223">
        <f>IFERROR(IF(RIGHT(VLOOKUP($A248,csapatok!$A:$BL,AH$320,FALSE),5)="Csere",VLOOKUP(LEFT(VLOOKUP($A248,csapatok!$A:$BL,AH$320,FALSE),LEN(VLOOKUP($A248,csapatok!$A:$BL,AH$320,FALSE))-6),'csapat-ranglista'!$A:$FP,AH$321,FALSE)/8,VLOOKUP(VLOOKUP($A248,csapatok!$A:$BL,AH$320,FALSE),'csapat-ranglista'!$A:$FP,AH$321,FALSE)/4),0)</f>
        <v>0</v>
      </c>
      <c r="AI248" s="223">
        <f>IFERROR(IF(RIGHT(VLOOKUP($A248,csapatok!$A:$BL,AI$320,FALSE),5)="Csere",VLOOKUP(LEFT(VLOOKUP($A248,csapatok!$A:$BL,AI$320,FALSE),LEN(VLOOKUP($A248,csapatok!$A:$BL,AI$320,FALSE))-6),'csapat-ranglista'!$A:$FP,AI$321,FALSE)/8,VLOOKUP(VLOOKUP($A248,csapatok!$A:$BL,AI$320,FALSE),'csapat-ranglista'!$A:$FP,AI$321,FALSE)/4),0)</f>
        <v>0</v>
      </c>
      <c r="AJ248" s="223">
        <f>IFERROR(IF(RIGHT(VLOOKUP($A248,csapatok!$A:$BL,AJ$320,FALSE),5)="Csere",VLOOKUP(LEFT(VLOOKUP($A248,csapatok!$A:$BL,AJ$320,FALSE),LEN(VLOOKUP($A248,csapatok!$A:$BL,AJ$320,FALSE))-6),'csapat-ranglista'!$A:$FP,AJ$321,FALSE)/8,VLOOKUP(VLOOKUP($A248,csapatok!$A:$BL,AJ$320,FALSE),'csapat-ranglista'!$A:$FP,AJ$321,FALSE)/2),0)</f>
        <v>0</v>
      </c>
      <c r="AK248" s="223">
        <f>IFERROR(IF(RIGHT(VLOOKUP($A248,csapatok!$A:$CN,AK$320,FALSE),5)="Csere",VLOOKUP(LEFT(VLOOKUP($A248,csapatok!$A:$CN,AK$320,FALSE),LEN(VLOOKUP($A248,csapatok!$A:$CN,AK$320,FALSE))-6),'csapat-ranglista'!$A:$FP,AK$321,FALSE)/8,VLOOKUP(VLOOKUP($A248,csapatok!$A:$CN,AK$320,FALSE),'csapat-ranglista'!$A:$FP,AK$321,FALSE)/4),0)</f>
        <v>0</v>
      </c>
      <c r="AL248" s="223">
        <f>IFERROR(IF(RIGHT(VLOOKUP($A248,csapatok!$A:$CN,AL$320,FALSE),5)="Csere",VLOOKUP(LEFT(VLOOKUP($A248,csapatok!$A:$CN,AL$320,FALSE),LEN(VLOOKUP($A248,csapatok!$A:$CN,AL$320,FALSE))-6),'csapat-ranglista'!$A:$FP,AL$321,FALSE)/8,VLOOKUP(VLOOKUP($A248,csapatok!$A:$CN,AL$320,FALSE),'csapat-ranglista'!$A:$FP,AL$321,FALSE)/4),0)</f>
        <v>0</v>
      </c>
      <c r="AM248" s="223">
        <f>IFERROR(IF(RIGHT(VLOOKUP($A248,csapatok!$A:$CN,AM$320,FALSE),5)="Csere",VLOOKUP(LEFT(VLOOKUP($A248,csapatok!$A:$CN,AM$320,FALSE),LEN(VLOOKUP($A248,csapatok!$A:$CN,AM$320,FALSE))-6),'csapat-ranglista'!$A:$FP,AM$321,FALSE)/8,VLOOKUP(VLOOKUP($A248,csapatok!$A:$CN,AM$320,FALSE),'csapat-ranglista'!$A:$FP,AM$321,FALSE)/4),0)</f>
        <v>0</v>
      </c>
      <c r="AN248" s="223">
        <f>IFERROR(IF(RIGHT(VLOOKUP($A248,csapatok!$A:$CN,AN$320,FALSE),5)="Csere",VLOOKUP(LEFT(VLOOKUP($A248,csapatok!$A:$CN,AN$320,FALSE),LEN(VLOOKUP($A248,csapatok!$A:$CN,AN$320,FALSE))-6),'csapat-ranglista'!$A:$FP,AN$321,FALSE)/8,VLOOKUP(VLOOKUP($A248,csapatok!$A:$CN,AN$320,FALSE),'csapat-ranglista'!$A:$FP,AN$321,FALSE)/4),0)</f>
        <v>0</v>
      </c>
      <c r="AO248" s="223">
        <f>IFERROR(IF(RIGHT(VLOOKUP($A248,csapatok!$A:$CN,AO$320,FALSE),5)="Csere",VLOOKUP(LEFT(VLOOKUP($A248,csapatok!$A:$CN,AO$320,FALSE),LEN(VLOOKUP($A248,csapatok!$A:$CN,AO$320,FALSE))-6),'csapat-ranglista'!$A:$FP,AO$321,FALSE)/8,VLOOKUP(VLOOKUP($A248,csapatok!$A:$CN,AO$320,FALSE),'csapat-ranglista'!$A:$FP,AO$321,FALSE)/4),0)</f>
        <v>0</v>
      </c>
      <c r="AP248" s="223">
        <f>IFERROR(IF(RIGHT(VLOOKUP($A248,csapatok!$A:$CN,AP$320,FALSE),5)="Csere",VLOOKUP(LEFT(VLOOKUP($A248,csapatok!$A:$CN,AP$320,FALSE),LEN(VLOOKUP($A248,csapatok!$A:$CN,AP$320,FALSE))-6),'csapat-ranglista'!$A:$FP,AP$321,FALSE)/8,VLOOKUP(VLOOKUP($A248,csapatok!$A:$CN,AP$320,FALSE),'csapat-ranglista'!$A:$FP,AP$321,FALSE)/4),0)</f>
        <v>0</v>
      </c>
      <c r="AQ248" s="223">
        <f>IFERROR(IF(RIGHT(VLOOKUP($A248,csapatok!$A:$CN,AQ$320,FALSE),5)="Csere",VLOOKUP(LEFT(VLOOKUP($A248,csapatok!$A:$CN,AQ$320,FALSE),LEN(VLOOKUP($A248,csapatok!$A:$CN,AQ$320,FALSE))-6),'csapat-ranglista'!$A:$FP,AQ$321,FALSE)/8,VLOOKUP(VLOOKUP($A248,csapatok!$A:$CN,AQ$320,FALSE),'csapat-ranglista'!$A:$FP,AQ$321,FALSE)/4),0)</f>
        <v>0</v>
      </c>
      <c r="AR248" s="223">
        <f>IFERROR(IF(RIGHT(VLOOKUP($A248,csapatok!$A:$CN,AR$320,FALSE),5)="Csere",VLOOKUP(LEFT(VLOOKUP($A248,csapatok!$A:$CN,AR$320,FALSE),LEN(VLOOKUP($A248,csapatok!$A:$CN,AR$320,FALSE))-6),'csapat-ranglista'!$A:$FP,AR$321,FALSE)/8,VLOOKUP(VLOOKUP($A248,csapatok!$A:$CN,AR$320,FALSE),'csapat-ranglista'!$A:$FP,AR$321,FALSE)/4),0)</f>
        <v>0</v>
      </c>
      <c r="AS248" s="223">
        <f>IFERROR(IF(RIGHT(VLOOKUP($A248,csapatok!$A:$CN,AS$320,FALSE),5)="Csere",VLOOKUP(LEFT(VLOOKUP($A248,csapatok!$A:$CN,AS$320,FALSE),LEN(VLOOKUP($A248,csapatok!$A:$CN,AS$320,FALSE))-6),'csapat-ranglista'!$A:$FP,AS$321,FALSE)/8,VLOOKUP(VLOOKUP($A248,csapatok!$A:$CN,AS$320,FALSE),'csapat-ranglista'!$A:$FP,AS$321,FALSE)/4),0)</f>
        <v>0</v>
      </c>
      <c r="AT248" s="223">
        <f>IFERROR(IF(RIGHT(VLOOKUP($A248,csapatok!$A:$CN,AT$320,FALSE),5)="Csere",VLOOKUP(LEFT(VLOOKUP($A248,csapatok!$A:$CN,AT$320,FALSE),LEN(VLOOKUP($A248,csapatok!$A:$CN,AT$320,FALSE))-6),'csapat-ranglista'!$A:$FP,AT$321,FALSE)/8,VLOOKUP(VLOOKUP($A248,csapatok!$A:$CN,AT$320,FALSE),'csapat-ranglista'!$A:$FP,AT$321,FALSE)/4),0)</f>
        <v>0</v>
      </c>
      <c r="AU248" s="223">
        <f>IFERROR(IF(RIGHT(VLOOKUP($A248,csapatok!$A:$CN,AU$320,FALSE),5)="Csere",VLOOKUP(LEFT(VLOOKUP($A248,csapatok!$A:$CN,AU$320,FALSE),LEN(VLOOKUP($A248,csapatok!$A:$CN,AU$320,FALSE))-6),'csapat-ranglista'!$A:$FP,AU$321,FALSE)/8,VLOOKUP(VLOOKUP($A248,csapatok!$A:$CN,AU$320,FALSE),'csapat-ranglista'!$A:$FP,AU$321,FALSE)/4),0)</f>
        <v>0</v>
      </c>
      <c r="AV248" s="223">
        <f>IFERROR(IF(RIGHT(VLOOKUP($A248,csapatok!$A:$CN,AV$320,FALSE),5)="Csere",VLOOKUP(LEFT(VLOOKUP($A248,csapatok!$A:$CN,AV$320,FALSE),LEN(VLOOKUP($A248,csapatok!$A:$CN,AV$320,FALSE))-6),'csapat-ranglista'!$A:$FP,AV$321,FALSE)/8,VLOOKUP(VLOOKUP($A248,csapatok!$A:$CN,AV$320,FALSE),'csapat-ranglista'!$A:$FP,AV$321,FALSE)/4),0)</f>
        <v>0</v>
      </c>
      <c r="AW248" s="223">
        <f>IFERROR(IF(RIGHT(VLOOKUP($A248,csapatok!$A:$CN,AW$320,FALSE),5)="Csere",VLOOKUP(LEFT(VLOOKUP($A248,csapatok!$A:$CN,AW$320,FALSE),LEN(VLOOKUP($A248,csapatok!$A:$CN,AW$320,FALSE))-6),'csapat-ranglista'!$A:$FP,AW$321,FALSE)/8,VLOOKUP(VLOOKUP($A248,csapatok!$A:$CN,AW$320,FALSE),'csapat-ranglista'!$A:$FP,AW$321,FALSE)/4),0)</f>
        <v>0</v>
      </c>
      <c r="AX248" s="223">
        <f>IFERROR(IF(RIGHT(VLOOKUP($A248,csapatok!$A:$CN,AX$320,FALSE),5)="Csere",VLOOKUP(LEFT(VLOOKUP($A248,csapatok!$A:$CN,AX$320,FALSE),LEN(VLOOKUP($A248,csapatok!$A:$CN,AX$320,FALSE))-6),'csapat-ranglista'!$A:$FP,AX$321,FALSE)/8,VLOOKUP(VLOOKUP($A248,csapatok!$A:$CN,AX$320,FALSE),'csapat-ranglista'!$A:$FP,AX$321,FALSE)/4),0)</f>
        <v>0</v>
      </c>
      <c r="AY248" s="223">
        <f>IFERROR(IF(RIGHT(VLOOKUP($A248,csapatok!$A:$NN,AY$320,FALSE),5)="Csere",VLOOKUP(LEFT(VLOOKUP($A248,csapatok!$A:$NN,AY$320,FALSE),LEN(VLOOKUP($A248,csapatok!$A:$NN,AY$320,FALSE))-6),'csapat-ranglista'!$A:$FP,AY$321,FALSE)/8,VLOOKUP(VLOOKUP($A248,csapatok!$A:$NN,AY$320,FALSE),'csapat-ranglista'!$A:$FP,AY$321,FALSE)/4),0)</f>
        <v>0</v>
      </c>
      <c r="AZ248" s="223">
        <f>IFERROR(IF(RIGHT(VLOOKUP($A248,csapatok!$A:$NN,AZ$320,FALSE),5)="Csere",VLOOKUP(LEFT(VLOOKUP($A248,csapatok!$A:$NN,AZ$320,FALSE),LEN(VLOOKUP($A248,csapatok!$A:$NN,AZ$320,FALSE))-6),'csapat-ranglista'!$A:$FP,AZ$321,FALSE)/8,VLOOKUP(VLOOKUP($A248,csapatok!$A:$NN,AZ$320,FALSE),'csapat-ranglista'!$A:$FP,AZ$321,FALSE)/4),0)</f>
        <v>0</v>
      </c>
      <c r="BA248" s="223">
        <f>IFERROR(IF(RIGHT(VLOOKUP($A248,csapatok!$A:$NN,BA$320,FALSE),5)="Csere",VLOOKUP(LEFT(VLOOKUP($A248,csapatok!$A:$NN,BA$320,FALSE),LEN(VLOOKUP($A248,csapatok!$A:$NN,BA$320,FALSE))-6),'csapat-ranglista'!$A:$FP,BA$321,FALSE)/8,VLOOKUP(VLOOKUP($A248,csapatok!$A:$NN,BA$320,FALSE),'csapat-ranglista'!$A:$FP,BA$321,FALSE)/4),0)</f>
        <v>0</v>
      </c>
      <c r="BB248" s="223">
        <f>IFERROR(IF(RIGHT(VLOOKUP($A248,csapatok!$A:$NN,BB$320,FALSE),5)="Csere",VLOOKUP(LEFT(VLOOKUP($A248,csapatok!$A:$NN,BB$320,FALSE),LEN(VLOOKUP($A248,csapatok!$A:$NN,BB$320,FALSE))-6),'csapat-ranglista'!$A:$FP,BB$321,FALSE)/8,VLOOKUP(VLOOKUP($A248,csapatok!$A:$NN,BB$320,FALSE),'csapat-ranglista'!$A:$FP,BB$321,FALSE)/4),0)</f>
        <v>0</v>
      </c>
      <c r="BC248" s="224">
        <f>versenyek!$ES$11*IFERROR(VLOOKUP(VLOOKUP($A248,versenyek!ER:ET,3,FALSE),szabalyok!$A$16:$B$23,2,FALSE)/4,0)</f>
        <v>0</v>
      </c>
      <c r="BD248" s="224">
        <f>versenyek!$EV$11*IFERROR(VLOOKUP(VLOOKUP($A248,versenyek!EU:EW,3,FALSE),szabalyok!$A$16:$B$23,2,FALSE)/4,0)</f>
        <v>0</v>
      </c>
      <c r="BE248" s="223">
        <f>IFERROR(IF(RIGHT(VLOOKUP($A248,csapatok!$A:$NN,BE$320,FALSE),5)="Csere",VLOOKUP(LEFT(VLOOKUP($A248,csapatok!$A:$NN,BE$320,FALSE),LEN(VLOOKUP($A248,csapatok!$A:$NN,BE$320,FALSE))-6),'csapat-ranglista'!$A:$FP,BE$321,FALSE)/8,VLOOKUP(VLOOKUP($A248,csapatok!$A:$NN,BE$320,FALSE),'csapat-ranglista'!$A:$FP,BE$321,FALSE)/4),0)</f>
        <v>0</v>
      </c>
      <c r="BF248" s="223">
        <f>IFERROR(IF(RIGHT(VLOOKUP($A248,csapatok!$A:$NN,BF$320,FALSE),5)="Csere",VLOOKUP(LEFT(VLOOKUP($A248,csapatok!$A:$NN,BF$320,FALSE),LEN(VLOOKUP($A248,csapatok!$A:$NN,BF$320,FALSE))-6),'csapat-ranglista'!$A:$FP,BF$321,FALSE)/8,VLOOKUP(VLOOKUP($A248,csapatok!$A:$NN,BF$320,FALSE),'csapat-ranglista'!$A:$FP,BF$321,FALSE)/4),0)</f>
        <v>0</v>
      </c>
      <c r="BG248" s="223">
        <f>IFERROR(IF(RIGHT(VLOOKUP($A248,csapatok!$A:$NN,BG$320,FALSE),5)="Csere",VLOOKUP(LEFT(VLOOKUP($A248,csapatok!$A:$NN,BG$320,FALSE),LEN(VLOOKUP($A248,csapatok!$A:$NN,BG$320,FALSE))-6),'csapat-ranglista'!$A:$FP,BG$321,FALSE)/8,VLOOKUP(VLOOKUP($A248,csapatok!$A:$NN,BG$320,FALSE),'csapat-ranglista'!$A:$FP,BG$321,FALSE)/4),0)</f>
        <v>0</v>
      </c>
      <c r="BH248" s="223">
        <f>IFERROR(IF(RIGHT(VLOOKUP($A248,csapatok!$A:$NN,BH$320,FALSE),5)="Csere",VLOOKUP(LEFT(VLOOKUP($A248,csapatok!$A:$NN,BH$320,FALSE),LEN(VLOOKUP($A248,csapatok!$A:$NN,BH$320,FALSE))-6),'csapat-ranglista'!$A:$FP,BH$321,FALSE)/8,VLOOKUP(VLOOKUP($A248,csapatok!$A:$NN,BH$320,FALSE),'csapat-ranglista'!$A:$FP,BH$321,FALSE)/4),0)</f>
        <v>0</v>
      </c>
      <c r="BI248" s="223">
        <f>IFERROR(IF(RIGHT(VLOOKUP($A248,csapatok!$A:$NN,BI$320,FALSE),5)="Csere",VLOOKUP(LEFT(VLOOKUP($A248,csapatok!$A:$NN,BI$320,FALSE),LEN(VLOOKUP($A248,csapatok!$A:$NN,BI$320,FALSE))-6),'csapat-ranglista'!$A:$FP,BI$321,FALSE)/8,VLOOKUP(VLOOKUP($A248,csapatok!$A:$NN,BI$320,FALSE),'csapat-ranglista'!$A:$FP,BI$321,FALSE)/4),0)</f>
        <v>0</v>
      </c>
      <c r="BJ248" s="223">
        <f>IFERROR(IF(RIGHT(VLOOKUP($A248,csapatok!$A:$NN,BJ$320,FALSE),5)="Csere",VLOOKUP(LEFT(VLOOKUP($A248,csapatok!$A:$NN,BJ$320,FALSE),LEN(VLOOKUP($A248,csapatok!$A:$NN,BJ$320,FALSE))-6),'csapat-ranglista'!$A:$FP,BJ$321,FALSE)/8,VLOOKUP(VLOOKUP($A248,csapatok!$A:$NN,BJ$320,FALSE),'csapat-ranglista'!$A:$FP,BJ$321,FALSE)/4),0)</f>
        <v>0</v>
      </c>
      <c r="BK248" s="223">
        <f>IFERROR(IF(RIGHT(VLOOKUP($A248,csapatok!$A:$NN,BK$320,FALSE),5)="Csere",VLOOKUP(LEFT(VLOOKUP($A248,csapatok!$A:$NN,BK$320,FALSE),LEN(VLOOKUP($A248,csapatok!$A:$NN,BK$320,FALSE))-6),'csapat-ranglista'!$A:$FP,BK$321,FALSE)/8,VLOOKUP(VLOOKUP($A248,csapatok!$A:$NN,BK$320,FALSE),'csapat-ranglista'!$A:$FP,BK$321,FALSE)/4),0)</f>
        <v>0</v>
      </c>
      <c r="BL248" s="223">
        <f>IFERROR(IF(RIGHT(VLOOKUP($A248,csapatok!$A:$NN,BL$320,FALSE),5)="Csere",VLOOKUP(LEFT(VLOOKUP($A248,csapatok!$A:$NN,BL$320,FALSE),LEN(VLOOKUP($A248,csapatok!$A:$NN,BL$320,FALSE))-6),'csapat-ranglista'!$A:$FP,BL$321,FALSE)/8,VLOOKUP(VLOOKUP($A248,csapatok!$A:$NN,BL$320,FALSE),'csapat-ranglista'!$A:$FP,BL$321,FALSE)/4),0)</f>
        <v>0</v>
      </c>
      <c r="BM248" s="223">
        <f>IFERROR(IF(RIGHT(VLOOKUP($A248,csapatok!$A:$NN,BM$320,FALSE),5)="Csere",VLOOKUP(LEFT(VLOOKUP($A248,csapatok!$A:$NN,BM$320,FALSE),LEN(VLOOKUP($A248,csapatok!$A:$NN,BM$320,FALSE))-6),'csapat-ranglista'!$A:$FP,BM$321,FALSE)/8,VLOOKUP(VLOOKUP($A248,csapatok!$A:$NN,BM$320,FALSE),'csapat-ranglista'!$A:$FP,BM$321,FALSE)/4),0)</f>
        <v>0</v>
      </c>
      <c r="BN248" s="223">
        <f>IFERROR(IF(RIGHT(VLOOKUP($A248,csapatok!$A:$NN,BN$320,FALSE),5)="Csere",VLOOKUP(LEFT(VLOOKUP($A248,csapatok!$A:$NN,BN$320,FALSE),LEN(VLOOKUP($A248,csapatok!$A:$NN,BN$320,FALSE))-6),'csapat-ranglista'!$A:$FP,BN$321,FALSE)/8,VLOOKUP(VLOOKUP($A248,csapatok!$A:$NN,BN$320,FALSE),'csapat-ranglista'!$A:$FP,BN$321,FALSE)/4),0)</f>
        <v>0</v>
      </c>
      <c r="BO248" s="223">
        <f>IFERROR(IF(RIGHT(VLOOKUP($A248,csapatok!$A:$NN,BO$320,FALSE),5)="Csere",VLOOKUP(LEFT(VLOOKUP($A248,csapatok!$A:$NN,BO$320,FALSE),LEN(VLOOKUP($A248,csapatok!$A:$NN,BO$320,FALSE))-6),'csapat-ranglista'!$A:$FP,BO$321,FALSE)/8,VLOOKUP(VLOOKUP($A248,csapatok!$A:$NN,BO$320,FALSE),'csapat-ranglista'!$A:$FP,BO$321,FALSE)/4),0)</f>
        <v>0</v>
      </c>
      <c r="BP248" s="223">
        <f>IFERROR(IF(RIGHT(VLOOKUP($A248,csapatok!$A:$NN,BP$320,FALSE),5)="Csere",VLOOKUP(LEFT(VLOOKUP($A248,csapatok!$A:$NN,BP$320,FALSE),LEN(VLOOKUP($A248,csapatok!$A:$NN,BP$320,FALSE))-6),'csapat-ranglista'!$A:$FP,BP$321,FALSE)/8,VLOOKUP(VLOOKUP($A248,csapatok!$A:$NN,BP$320,FALSE),'csapat-ranglista'!$A:$FP,BP$321,FALSE)/4),0)</f>
        <v>0</v>
      </c>
      <c r="BQ248" s="223">
        <f>IFERROR(IF(RIGHT(VLOOKUP($A248,csapatok!$A:$NN,BQ$320,FALSE),5)="Csere",VLOOKUP(LEFT(VLOOKUP($A248,csapatok!$A:$NN,BQ$320,FALSE),LEN(VLOOKUP($A248,csapatok!$A:$NN,BQ$320,FALSE))-6),'csapat-ranglista'!$A:$FP,BQ$321,FALSE)/8,VLOOKUP(VLOOKUP($A248,csapatok!$A:$NN,BQ$320,FALSE),'csapat-ranglista'!$A:$FP,BQ$321,FALSE)/4),0)</f>
        <v>0</v>
      </c>
      <c r="BR248" s="223">
        <f>IFERROR(IF(RIGHT(VLOOKUP($A248,csapatok!$A:$NN,BR$320,FALSE),5)="Csere",VLOOKUP(LEFT(VLOOKUP($A248,csapatok!$A:$NN,BR$320,FALSE),LEN(VLOOKUP($A248,csapatok!$A:$NN,BR$320,FALSE))-6),'csapat-ranglista'!$A:$FP,BR$321,FALSE)/8,VLOOKUP(VLOOKUP($A248,csapatok!$A:$NN,BR$320,FALSE),'csapat-ranglista'!$A:$FP,BR$321,FALSE)/4),0)</f>
        <v>0</v>
      </c>
      <c r="BS248" s="223">
        <f>IFERROR(IF(RIGHT(VLOOKUP($A248,csapatok!$A:$NN,BS$320,FALSE),5)="Csere",VLOOKUP(LEFT(VLOOKUP($A248,csapatok!$A:$NN,BS$320,FALSE),LEN(VLOOKUP($A248,csapatok!$A:$NN,BS$320,FALSE))-6),'csapat-ranglista'!$A:$FP,BS$321,FALSE)/8,VLOOKUP(VLOOKUP($A248,csapatok!$A:$NN,BS$320,FALSE),'csapat-ranglista'!$A:$FP,BS$321,FALSE)/4),0)</f>
        <v>0</v>
      </c>
      <c r="BT248" s="223">
        <f>IFERROR(IF(RIGHT(VLOOKUP($A248,csapatok!$A:$NN,BT$320,FALSE),5)="Csere",VLOOKUP(LEFT(VLOOKUP($A248,csapatok!$A:$NN,BT$320,FALSE),LEN(VLOOKUP($A248,csapatok!$A:$NN,BT$320,FALSE))-6),'csapat-ranglista'!$A:$FP,BT$321,FALSE)/8,VLOOKUP(VLOOKUP($A248,csapatok!$A:$NN,BT$320,FALSE),'csapat-ranglista'!$A:$FP,BT$321,FALSE)/4),0)</f>
        <v>0</v>
      </c>
      <c r="BU248" s="223">
        <f>IFERROR(IF(RIGHT(VLOOKUP($A248,csapatok!$A:$NN,BU$320,FALSE),5)="Csere",VLOOKUP(LEFT(VLOOKUP($A248,csapatok!$A:$NN,BU$320,FALSE),LEN(VLOOKUP($A248,csapatok!$A:$NN,BU$320,FALSE))-6),'csapat-ranglista'!$A:$FP,BU$321,FALSE)/8,VLOOKUP(VLOOKUP($A248,csapatok!$A:$NN,BU$320,FALSE),'csapat-ranglista'!$A:$FP,BU$321,FALSE)/4),0)</f>
        <v>0</v>
      </c>
      <c r="BV248" s="223">
        <f>IFERROR(IF(RIGHT(VLOOKUP($A248,csapatok!$A:$NN,BV$320,FALSE),5)="Csere",VLOOKUP(LEFT(VLOOKUP($A248,csapatok!$A:$NN,BV$320,FALSE),LEN(VLOOKUP($A248,csapatok!$A:$NN,BV$320,FALSE))-6),'csapat-ranglista'!$A:$FP,BV$321,FALSE)/8,VLOOKUP(VLOOKUP($A248,csapatok!$A:$NN,BV$320,FALSE),'csapat-ranglista'!$A:$FP,BV$321,FALSE)/4),0)</f>
        <v>0</v>
      </c>
      <c r="BW248" s="223">
        <f>IFERROR(IF(RIGHT(VLOOKUP($A248,csapatok!$A:$NN,BW$320,FALSE),5)="Csere",VLOOKUP(LEFT(VLOOKUP($A248,csapatok!$A:$NN,BW$320,FALSE),LEN(VLOOKUP($A248,csapatok!$A:$NN,BW$320,FALSE))-6),'csapat-ranglista'!$A:$FP,BW$321,FALSE)/8,VLOOKUP(VLOOKUP($A248,csapatok!$A:$NN,BW$320,FALSE),'csapat-ranglista'!$A:$FP,BW$321,FALSE)/4),0)</f>
        <v>0</v>
      </c>
      <c r="BX248" s="223">
        <f>IFERROR(IF(RIGHT(VLOOKUP($A248,csapatok!$A:$NN,BX$320,FALSE),5)="Csere",VLOOKUP(LEFT(VLOOKUP($A248,csapatok!$A:$NN,BX$320,FALSE),LEN(VLOOKUP($A248,csapatok!$A:$NN,BX$320,FALSE))-6),'csapat-ranglista'!$A:$FP,BX$321,FALSE)/8,VLOOKUP(VLOOKUP($A248,csapatok!$A:$NN,BX$320,FALSE),'csapat-ranglista'!$A:$FP,BX$321,FALSE)/4),0)</f>
        <v>0</v>
      </c>
      <c r="BY248" s="223">
        <f>IFERROR(IF(RIGHT(VLOOKUP($A248,csapatok!$A:$NN,BY$320,FALSE),5)="Csere",VLOOKUP(LEFT(VLOOKUP($A248,csapatok!$A:$NN,BY$320,FALSE),LEN(VLOOKUP($A248,csapatok!$A:$NN,BY$320,FALSE))-6),'csapat-ranglista'!$A:$FP,BY$321,FALSE)/8,VLOOKUP(VLOOKUP($A248,csapatok!$A:$NN,BY$320,FALSE),'csapat-ranglista'!$A:$FP,BY$321,FALSE)/4),0)</f>
        <v>0</v>
      </c>
      <c r="BZ248" s="223">
        <f>IFERROR(IF(RIGHT(VLOOKUP($A248,csapatok!$A:$NN,BZ$320,FALSE),5)="Csere",VLOOKUP(LEFT(VLOOKUP($A248,csapatok!$A:$NN,BZ$320,FALSE),LEN(VLOOKUP($A248,csapatok!$A:$NN,BZ$320,FALSE))-6),'csapat-ranglista'!$A:$FP,BZ$321,FALSE)/8,VLOOKUP(VLOOKUP($A248,csapatok!$A:$NN,BZ$320,FALSE),'csapat-ranglista'!$A:$FP,BZ$321,FALSE)/4),0)</f>
        <v>0</v>
      </c>
      <c r="CA248" s="223">
        <f>IFERROR(IF(RIGHT(VLOOKUP($A248,csapatok!$A:$NN,CA$320,FALSE),5)="Csere",VLOOKUP(LEFT(VLOOKUP($A248,csapatok!$A:$NN,CA$320,FALSE),LEN(VLOOKUP($A248,csapatok!$A:$NN,CA$320,FALSE))-6),'csapat-ranglista'!$A:$FP,CA$321,FALSE)/8,VLOOKUP(VLOOKUP($A248,csapatok!$A:$NN,CA$320,FALSE),'csapat-ranglista'!$A:$FP,CA$321,FALSE)/4),0)</f>
        <v>0</v>
      </c>
      <c r="CB248" s="223">
        <f>IFERROR(IF(RIGHT(VLOOKUP($A248,csapatok!$A:$NN,CB$320,FALSE),5)="Csere",VLOOKUP(LEFT(VLOOKUP($A248,csapatok!$A:$NN,CB$320,FALSE),LEN(VLOOKUP($A248,csapatok!$A:$NN,CB$320,FALSE))-6),'csapat-ranglista'!$A:$FP,CB$321,FALSE)/8,VLOOKUP(VLOOKUP($A248,csapatok!$A:$NN,CB$320,FALSE),'csapat-ranglista'!$A:$FP,CB$321,FALSE)/4),0)</f>
        <v>0</v>
      </c>
      <c r="CC248" s="223">
        <f>IFERROR(IF(RIGHT(VLOOKUP($A248,csapatok!$A:$NN,CC$320,FALSE),5)="Csere",VLOOKUP(LEFT(VLOOKUP($A248,csapatok!$A:$NN,CC$320,FALSE),LEN(VLOOKUP($A248,csapatok!$A:$NN,CC$320,FALSE))-6),'csapat-ranglista'!$A:$FP,CC$321,FALSE)/8,VLOOKUP(VLOOKUP($A248,csapatok!$A:$NN,CC$320,FALSE),'csapat-ranglista'!$A:$FP,CC$321,FALSE)/4),0)</f>
        <v>0</v>
      </c>
      <c r="CD248" s="223">
        <f>IFERROR(IF(RIGHT(VLOOKUP($A248,csapatok!$A:$NN,CD$320,FALSE),5)="Csere",VLOOKUP(LEFT(VLOOKUP($A248,csapatok!$A:$NN,CD$320,FALSE),LEN(VLOOKUP($A248,csapatok!$A:$NN,CD$320,FALSE))-6),'csapat-ranglista'!$A:$FP,CD$321,FALSE)/8,VLOOKUP(VLOOKUP($A248,csapatok!$A:$NN,CD$320,FALSE),'csapat-ranglista'!$A:$FP,CD$321,FALSE)/4),0)</f>
        <v>0</v>
      </c>
      <c r="CE248" s="223">
        <f>IFERROR(IF(RIGHT(VLOOKUP($A248,csapatok!$A:$NN,CE$320,FALSE),5)="Csere",VLOOKUP(LEFT(VLOOKUP($A248,csapatok!$A:$NN,CE$320,FALSE),LEN(VLOOKUP($A248,csapatok!$A:$NN,CE$320,FALSE))-6),'csapat-ranglista'!$A:$FP,CE$321,FALSE)/8,VLOOKUP(VLOOKUP($A248,csapatok!$A:$NN,CE$320,FALSE),'csapat-ranglista'!$A:$FP,CE$321,FALSE)/4),0)</f>
        <v>0</v>
      </c>
      <c r="CF248" s="223">
        <f>IFERROR(IF(RIGHT(VLOOKUP($A248,csapatok!$A:$NN,CF$320,FALSE),5)="Csere",VLOOKUP(LEFT(VLOOKUP($A248,csapatok!$A:$NN,CF$320,FALSE),LEN(VLOOKUP($A248,csapatok!$A:$NN,CF$320,FALSE))-6),'csapat-ranglista'!$A:$FP,CF$321,FALSE)/8,VLOOKUP(VLOOKUP($A248,csapatok!$A:$NN,CF$320,FALSE),'csapat-ranglista'!$A:$FP,CF$321,FALSE)/4),0)</f>
        <v>0</v>
      </c>
      <c r="CG248" s="223">
        <f>IFERROR(IF(RIGHT(VLOOKUP($A248,csapatok!$A:$NN,CG$320,FALSE),5)="Csere",VLOOKUP(LEFT(VLOOKUP($A248,csapatok!$A:$NN,CG$320,FALSE),LEN(VLOOKUP($A248,csapatok!$A:$NN,CG$320,FALSE))-6),'csapat-ranglista'!$A:$FP,CG$321,FALSE)/8,VLOOKUP(VLOOKUP($A248,csapatok!$A:$NN,CG$320,FALSE),'csapat-ranglista'!$A:$FP,CG$321,FALSE)/4),0)</f>
        <v>0</v>
      </c>
      <c r="CH248" s="223">
        <f>IFERROR(IF(RIGHT(VLOOKUP($A248,csapatok!$A:$NN,CH$320,FALSE),5)="Csere",VLOOKUP(LEFT(VLOOKUP($A248,csapatok!$A:$NN,CH$320,FALSE),LEN(VLOOKUP($A248,csapatok!$A:$NN,CH$320,FALSE))-6),'csapat-ranglista'!$A:$FP,CH$321,FALSE)/8,VLOOKUP(VLOOKUP($A248,csapatok!$A:$NN,CH$320,FALSE),'csapat-ranglista'!$A:$FP,CH$321,FALSE)/4),0)</f>
        <v>0</v>
      </c>
      <c r="CI248" s="223">
        <f>IFERROR(IF(RIGHT(VLOOKUP($A248,csapatok!$A:$NN,CI$320,FALSE),5)="Csere",VLOOKUP(LEFT(VLOOKUP($A248,csapatok!$A:$NN,CI$320,FALSE),LEN(VLOOKUP($A248,csapatok!$A:$NN,CI$320,FALSE))-6),'csapat-ranglista'!$A:$FP,CI$321,FALSE)/8,VLOOKUP(VLOOKUP($A248,csapatok!$A:$NN,CI$320,FALSE),'csapat-ranglista'!$A:$FP,CI$321,FALSE)/4),0)</f>
        <v>0</v>
      </c>
      <c r="CJ248" s="224">
        <f>versenyek!$IQ$11*IFERROR(VLOOKUP(VLOOKUP($A248,versenyek!IP:IR,3,FALSE),szabalyok!$A$16:$B$23,2,FALSE)/4,0)</f>
        <v>0</v>
      </c>
      <c r="CK248" s="224">
        <f>versenyek!$IT$11*IFERROR(VLOOKUP(VLOOKUP($A248,versenyek!IS:IU,3,FALSE),szabalyok!$A$16:$B$23,2,FALSE)/4,0)</f>
        <v>0</v>
      </c>
      <c r="CL248" s="223">
        <f>IFERROR(IF(RIGHT(VLOOKUP($A248,csapatok!$A:$NN,CL$320,FALSE),5)="Csere",VLOOKUP(LEFT(VLOOKUP($A248,csapatok!$A:$NN,CL$320,FALSE),LEN(VLOOKUP($A248,csapatok!$A:$NN,CL$320,FALSE))-6),'csapat-ranglista'!$A:$FP,CL$321,FALSE)/8,VLOOKUP(VLOOKUP($A248,csapatok!$A:$NN,CL$320,FALSE),'csapat-ranglista'!$A:$FP,CL$321,FALSE)/4),0)</f>
        <v>0</v>
      </c>
      <c r="CM248" s="223">
        <f>IFERROR(IF(RIGHT(VLOOKUP($A248,csapatok!$A:$NN,CM$320,FALSE),5)="Csere",VLOOKUP(LEFT(VLOOKUP($A248,csapatok!$A:$NN,CM$320,FALSE),LEN(VLOOKUP($A248,csapatok!$A:$NN,CM$320,FALSE))-6),'csapat-ranglista'!$A:$FP,CM$321,FALSE)/8,VLOOKUP(VLOOKUP($A248,csapatok!$A:$NN,CM$320,FALSE),'csapat-ranglista'!$A:$FP,CM$321,FALSE)/4),0)</f>
        <v>0</v>
      </c>
      <c r="CN248" s="223">
        <f>IFERROR(IF(RIGHT(VLOOKUP($A248,csapatok!$A:$NN,CN$320,FALSE),5)="Csere",VLOOKUP(LEFT(VLOOKUP($A248,csapatok!$A:$NN,CN$320,FALSE),LEN(VLOOKUP($A248,csapatok!$A:$NN,CN$320,FALSE))-6),'csapat-ranglista'!$A:$FP,CN$321,FALSE)/8,VLOOKUP(VLOOKUP($A248,csapatok!$A:$NN,CN$320,FALSE),'csapat-ranglista'!$A:$FP,CN$321,FALSE)/4),0)</f>
        <v>0</v>
      </c>
      <c r="CO248" s="223">
        <f>IFERROR(IF(RIGHT(VLOOKUP($A248,csapatok!$A:$NN,CO$320,FALSE),5)="Csere",VLOOKUP(LEFT(VLOOKUP($A248,csapatok!$A:$NN,CO$320,FALSE),LEN(VLOOKUP($A248,csapatok!$A:$NN,CO$320,FALSE))-6),'csapat-ranglista'!$A:$FP,CO$321,FALSE)/8,VLOOKUP(VLOOKUP($A248,csapatok!$A:$NN,CO$320,FALSE),'csapat-ranglista'!$A:$FP,CO$321,FALSE)/4),0)</f>
        <v>0</v>
      </c>
      <c r="CP248" s="223">
        <f>IFERROR(IF(RIGHT(VLOOKUP($A248,csapatok!$A:$NN,CP$320,FALSE),5)="Csere",VLOOKUP(LEFT(VLOOKUP($A248,csapatok!$A:$NN,CP$320,FALSE),LEN(VLOOKUP($A248,csapatok!$A:$NN,CP$320,FALSE))-6),'csapat-ranglista'!$A:$FP,CP$321,FALSE)/8,VLOOKUP(VLOOKUP($A248,csapatok!$A:$NN,CP$320,FALSE),'csapat-ranglista'!$A:$FP,CP$321,FALSE)/4),0)</f>
        <v>0</v>
      </c>
      <c r="CQ248" s="223">
        <f>IFERROR(IF(RIGHT(VLOOKUP($A248,csapatok!$A:$NN,CQ$320,FALSE),5)="Csere",VLOOKUP(LEFT(VLOOKUP($A248,csapatok!$A:$NN,CQ$320,FALSE),LEN(VLOOKUP($A248,csapatok!$A:$NN,CQ$320,FALSE))-6),'csapat-ranglista'!$A:$FP,CQ$321,FALSE)/8,VLOOKUP(VLOOKUP($A248,csapatok!$A:$NN,CQ$320,FALSE),'csapat-ranglista'!$A:$FP,CQ$321,FALSE)/4),0)</f>
        <v>0</v>
      </c>
      <c r="CR248" s="223">
        <f>IFERROR(IF(RIGHT(VLOOKUP($A248,csapatok!$A:$NN,CR$320,FALSE),5)="Csere",VLOOKUP(LEFT(VLOOKUP($A248,csapatok!$A:$NN,CR$320,FALSE),LEN(VLOOKUP($A248,csapatok!$A:$NN,CR$320,FALSE))-6),'csapat-ranglista'!$A:$FP,CR$321,FALSE)/8,VLOOKUP(VLOOKUP($A248,csapatok!$A:$NN,CR$320,FALSE),'csapat-ranglista'!$A:$FP,CR$321,FALSE)/4),0)</f>
        <v>0</v>
      </c>
      <c r="CS248" s="223">
        <f>IFERROR(IF(RIGHT(VLOOKUP($A248,csapatok!$A:$NN,CS$320,FALSE),5)="Csere",VLOOKUP(LEFT(VLOOKUP($A248,csapatok!$A:$NN,CS$320,FALSE),LEN(VLOOKUP($A248,csapatok!$A:$NN,CS$320,FALSE))-6),'csapat-ranglista'!$A:$FP,CS$321,FALSE)/8,VLOOKUP(VLOOKUP($A248,csapatok!$A:$NN,CS$320,FALSE),'csapat-ranglista'!$A:$FP,CS$321,FALSE)/4),0)</f>
        <v>0</v>
      </c>
      <c r="CT248" s="223">
        <f>IFERROR(IF(RIGHT(VLOOKUP($A248,csapatok!$A:$NN,CT$320,FALSE),5)="Csere",VLOOKUP(LEFT(VLOOKUP($A248,csapatok!$A:$NN,CT$320,FALSE),LEN(VLOOKUP($A248,csapatok!$A:$NN,CT$320,FALSE))-6),'csapat-ranglista'!$A:$FP,CT$321,FALSE)/8,VLOOKUP(VLOOKUP($A248,csapatok!$A:$NN,CT$320,FALSE),'csapat-ranglista'!$A:$FP,CT$321,FALSE)/4),0)</f>
        <v>0</v>
      </c>
      <c r="CU248" s="223">
        <f>IFERROR(IF(RIGHT(VLOOKUP($A248,csapatok!$A:$NN,CU$320,FALSE),5)="Csere",VLOOKUP(LEFT(VLOOKUP($A248,csapatok!$A:$NN,CU$320,FALSE),LEN(VLOOKUP($A248,csapatok!$A:$NN,CU$320,FALSE))-6),'csapat-ranglista'!$A:$FP,CU$321,FALSE)/8,VLOOKUP(VLOOKUP($A248,csapatok!$A:$NN,CU$320,FALSE),'csapat-ranglista'!$A:$FP,CU$321,FALSE)/4),0)</f>
        <v>0</v>
      </c>
      <c r="CV248" s="223">
        <f>IFERROR(IF(RIGHT(VLOOKUP($A248,csapatok!$A:$NN,CV$320,FALSE),5)="Csere",VLOOKUP(LEFT(VLOOKUP($A248,csapatok!$A:$NN,CV$320,FALSE),LEN(VLOOKUP($A248,csapatok!$A:$NN,CV$320,FALSE))-6),'csapat-ranglista'!$A:$FP,CV$321,FALSE)/8,VLOOKUP(VLOOKUP($A248,csapatok!$A:$NN,CV$320,FALSE),'csapat-ranglista'!$A:$FP,CV$321,FALSE)/4),0)</f>
        <v>0</v>
      </c>
      <c r="CW248" s="223">
        <f>IFERROR(IF(RIGHT(VLOOKUP($A248,csapatok!$A:$NN,CW$320,FALSE),5)="Csere",VLOOKUP(LEFT(VLOOKUP($A248,csapatok!$A:$NN,CW$320,FALSE),LEN(VLOOKUP($A248,csapatok!$A:$NN,CW$320,FALSE))-6),'csapat-ranglista'!$A:$FP,CW$321,FALSE)/8,VLOOKUP(VLOOKUP($A248,csapatok!$A:$NN,CW$320,FALSE),'csapat-ranglista'!$A:$FP,CW$321,FALSE)/4),0)</f>
        <v>0</v>
      </c>
      <c r="CX248" s="223">
        <f>IFERROR(IF(RIGHT(VLOOKUP($A248,csapatok!$A:$NN,CX$320,FALSE),5)="Csere",VLOOKUP(LEFT(VLOOKUP($A248,csapatok!$A:$NN,CX$320,FALSE),LEN(VLOOKUP($A248,csapatok!$A:$NN,CX$320,FALSE))-6),'csapat-ranglista'!$A:$FP,CX$321,FALSE)/8,VLOOKUP(VLOOKUP($A248,csapatok!$A:$NN,CX$320,FALSE),'csapat-ranglista'!$A:$FP,CX$321,FALSE)/4),0)</f>
        <v>0</v>
      </c>
      <c r="CY248" s="223">
        <f>IFERROR(IF(RIGHT(VLOOKUP($A248,csapatok!$A:$NN,CY$320,FALSE),5)="Csere",VLOOKUP(LEFT(VLOOKUP($A248,csapatok!$A:$NN,CY$320,FALSE),LEN(VLOOKUP($A248,csapatok!$A:$NN,CY$320,FALSE))-6),'csapat-ranglista'!$A:$FP,CY$321,FALSE)/8,VLOOKUP(VLOOKUP($A248,csapatok!$A:$NN,CY$320,FALSE),'csapat-ranglista'!$A:$FP,CY$321,FALSE)/4),0)</f>
        <v>0</v>
      </c>
      <c r="CZ248" s="223">
        <f>IFERROR(IF(RIGHT(VLOOKUP($A248,csapatok!$A:$NN,CZ$320,FALSE),5)="Csere",VLOOKUP(LEFT(VLOOKUP($A248,csapatok!$A:$NN,CZ$320,FALSE),LEN(VLOOKUP($A248,csapatok!$A:$NN,CZ$320,FALSE))-6),'csapat-ranglista'!$A:$FP,CZ$321,FALSE)/8,VLOOKUP(VLOOKUP($A248,csapatok!$A:$NN,CZ$320,FALSE),'csapat-ranglista'!$A:$FP,CZ$321,FALSE)/4),0)</f>
        <v>0</v>
      </c>
      <c r="DA248" s="223">
        <f>IFERROR(IF(RIGHT(VLOOKUP($A248,csapatok!$A:$NN,DA$320,FALSE),5)="Csere",VLOOKUP(LEFT(VLOOKUP($A248,csapatok!$A:$NN,DA$320,FALSE),LEN(VLOOKUP($A248,csapatok!$A:$NN,DA$320,FALSE))-6),'csapat-ranglista'!$A:$FP,DA$321,FALSE)/8,VLOOKUP(VLOOKUP($A248,csapatok!$A:$NN,DA$320,FALSE),'csapat-ranglista'!$A:$FP,DA$321,FALSE)/4),0)</f>
        <v>0</v>
      </c>
      <c r="DB248" s="223">
        <f>IFERROR(IF(RIGHT(VLOOKUP($A248,csapatok!$A:$NN,DB$320,FALSE),5)="Csere",VLOOKUP(LEFT(VLOOKUP($A248,csapatok!$A:$NN,DB$320,FALSE),LEN(VLOOKUP($A248,csapatok!$A:$NN,DB$320,FALSE))-6),'csapat-ranglista'!$A:$FP,DB$321,FALSE)/8,VLOOKUP(VLOOKUP($A248,csapatok!$A:$NN,DB$320,FALSE),'csapat-ranglista'!$A:$FP,DB$321,FALSE)/4),0)</f>
        <v>0</v>
      </c>
      <c r="DC248" s="223">
        <f>IFERROR(IF(RIGHT(VLOOKUP($A248,csapatok!$A:$NN,DC$320,FALSE),5)="Csere",VLOOKUP(LEFT(VLOOKUP($A248,csapatok!$A:$NN,DC$320,FALSE),LEN(VLOOKUP($A248,csapatok!$A:$NN,DC$320,FALSE))-6),'csapat-ranglista'!$A:$FP,DC$321,FALSE)/8,VLOOKUP(VLOOKUP($A248,csapatok!$A:$NN,DC$320,FALSE),'csapat-ranglista'!$A:$FP,DC$321,FALSE)/4),0)</f>
        <v>0</v>
      </c>
      <c r="DD248" s="223">
        <f>IFERROR(IF(RIGHT(VLOOKUP($A248,csapatok!$A:$NN,DD$320,FALSE),5)="Csere",VLOOKUP(LEFT(VLOOKUP($A248,csapatok!$A:$NN,DD$320,FALSE),LEN(VLOOKUP($A248,csapatok!$A:$NN,DD$320,FALSE))-6),'csapat-ranglista'!$A:$FP,DD$321,FALSE)/8,VLOOKUP(VLOOKUP($A248,csapatok!$A:$NN,DD$320,FALSE),'csapat-ranglista'!$A:$FP,DD$321,FALSE)/4),0)</f>
        <v>0</v>
      </c>
      <c r="DE248" s="223">
        <f>IFERROR(IF(RIGHT(VLOOKUP($A248,csapatok!$A:$NN,DE$320,FALSE),5)="Csere",VLOOKUP(LEFT(VLOOKUP($A248,csapatok!$A:$NN,DE$320,FALSE),LEN(VLOOKUP($A248,csapatok!$A:$NN,DE$320,FALSE))-6),'csapat-ranglista'!$A:$FP,DE$321,FALSE)/8,VLOOKUP(VLOOKUP($A248,csapatok!$A:$NN,DE$320,FALSE),'csapat-ranglista'!$A:$FP,DE$321,FALSE)/4),0)</f>
        <v>0</v>
      </c>
      <c r="DF248" s="223">
        <f>IFERROR(IF(RIGHT(VLOOKUP($A248,csapatok!$A:$NN,DF$320,FALSE),5)="Csere",VLOOKUP(LEFT(VLOOKUP($A248,csapatok!$A:$NN,DF$320,FALSE),LEN(VLOOKUP($A248,csapatok!$A:$NN,DF$320,FALSE))-6),'csapat-ranglista'!$A:$FP,DF$321,FALSE)/8,VLOOKUP(VLOOKUP($A248,csapatok!$A:$NN,DF$320,FALSE),'csapat-ranglista'!$A:$FP,DF$321,FALSE)/4),0)</f>
        <v>0</v>
      </c>
      <c r="DG248" s="223">
        <f>IFERROR(IF(RIGHT(VLOOKUP($A248,csapatok!$A:$NN,DG$320,FALSE),5)="Csere",VLOOKUP(LEFT(VLOOKUP($A248,csapatok!$A:$NN,DG$320,FALSE),LEN(VLOOKUP($A248,csapatok!$A:$NN,DG$320,FALSE))-6),'csapat-ranglista'!$A:$FP,DG$321,FALSE)/8,VLOOKUP(VLOOKUP($A248,csapatok!$A:$NN,DG$320,FALSE),'csapat-ranglista'!$A:$FP,DG$321,FALSE)/4),0)</f>
        <v>0</v>
      </c>
      <c r="DH248" s="223">
        <f>IFERROR(IF(RIGHT(VLOOKUP($A248,csapatok!$A:$NN,DH$320,FALSE),5)="Csere",VLOOKUP(LEFT(VLOOKUP($A248,csapatok!$A:$NN,DH$320,FALSE),LEN(VLOOKUP($A248,csapatok!$A:$NN,DH$320,FALSE))-6),'csapat-ranglista'!$A:$FP,DH$321,FALSE)/8,VLOOKUP(VLOOKUP($A248,csapatok!$A:$NN,DH$320,FALSE),'csapat-ranglista'!$A:$FP,DH$321,FALSE)/4),0)</f>
        <v>0</v>
      </c>
      <c r="DI248" s="223">
        <f>IFERROR(IF(RIGHT(VLOOKUP($A248,csapatok!$A:$NN,DI$320,FALSE),5)="Csere",VLOOKUP(LEFT(VLOOKUP($A248,csapatok!$A:$NN,DI$320,FALSE),LEN(VLOOKUP($A248,csapatok!$A:$NN,DI$320,FALSE))-6),'csapat-ranglista'!$A:$FP,DI$321,FALSE)/8,VLOOKUP(VLOOKUP($A248,csapatok!$A:$NN,DI$320,FALSE),'csapat-ranglista'!$A:$FP,DI$321,FALSE)/4),0)</f>
        <v>0</v>
      </c>
      <c r="DJ248" s="223">
        <f>IFERROR(IF(RIGHT(VLOOKUP($A248,csapatok!$A:$NN,DJ$320,FALSE),5)="Csere",VLOOKUP(LEFT(VLOOKUP($A248,csapatok!$A:$NN,DJ$320,FALSE),LEN(VLOOKUP($A248,csapatok!$A:$NN,DJ$320,FALSE))-6),'csapat-ranglista'!$A:$FP,DJ$321,FALSE)/8,VLOOKUP(VLOOKUP($A248,csapatok!$A:$NN,DJ$320,FALSE),'csapat-ranglista'!$A:$FP,DJ$321,FALSE)/4),0)</f>
        <v>0</v>
      </c>
      <c r="DK248" s="223">
        <f>IFERROR(IF(RIGHT(VLOOKUP($A248,csapatok!$A:$NN,DK$320,FALSE),5)="Csere",VLOOKUP(LEFT(VLOOKUP($A248,csapatok!$A:$NN,DK$320,FALSE),LEN(VLOOKUP($A248,csapatok!$A:$NN,DK$320,FALSE))-6),'csapat-ranglista'!$A:$FP,DK$321,FALSE)/8,VLOOKUP(VLOOKUP($A248,csapatok!$A:$NN,DK$320,FALSE),'csapat-ranglista'!$A:$FP,DK$321,FALSE)/4),0)</f>
        <v>0</v>
      </c>
      <c r="DL248" s="223">
        <f>IFERROR(IF(RIGHT(VLOOKUP($A248,csapatok!$A:$NN,DL$320,FALSE),5)="Csere",VLOOKUP(LEFT(VLOOKUP($A248,csapatok!$A:$NN,DL$320,FALSE),LEN(VLOOKUP($A248,csapatok!$A:$NN,DL$320,FALSE))-6),'csapat-ranglista'!$A:$FP,DL$321,FALSE)/8,VLOOKUP(VLOOKUP($A248,csapatok!$A:$NN,DL$320,FALSE),'csapat-ranglista'!$A:$FP,DL$321,FALSE)/4),0)</f>
        <v>0</v>
      </c>
      <c r="DM248" s="223">
        <f>IFERROR(IF(RIGHT(VLOOKUP($A248,csapatok!$A:$NN,DM$320,FALSE),5)="Csere",VLOOKUP(LEFT(VLOOKUP($A248,csapatok!$A:$NN,DM$320,FALSE),LEN(VLOOKUP($A248,csapatok!$A:$NN,DM$320,FALSE))-6),'csapat-ranglista'!$A:$FP,DM$321,FALSE)/8,VLOOKUP(VLOOKUP($A248,csapatok!$A:$NN,DM$320,FALSE),'csapat-ranglista'!$A:$FP,DM$321,FALSE)/4),0)</f>
        <v>0</v>
      </c>
      <c r="DN248" s="223">
        <f>IFERROR(IF(RIGHT(VLOOKUP($A248,csapatok!$A:$NN,DN$320,FALSE),5)="Csere",VLOOKUP(LEFT(VLOOKUP($A248,csapatok!$A:$NN,DN$320,FALSE),LEN(VLOOKUP($A248,csapatok!$A:$NN,DN$320,FALSE))-6),'csapat-ranglista'!$A:$FP,DN$321,FALSE)/8,VLOOKUP(VLOOKUP($A248,csapatok!$A:$NN,DN$320,FALSE),'csapat-ranglista'!$A:$FP,DN$321,FALSE)/4),0)</f>
        <v>0</v>
      </c>
      <c r="DO248" s="224">
        <f>versenyek!$MF$11*IFERROR(VLOOKUP(VLOOKUP($A248,versenyek!ME:MG,3,FALSE),szabalyok!$A$16:$B$23,2,FALSE)/4,0)</f>
        <v>0</v>
      </c>
      <c r="DP248" s="224">
        <f>versenyek!$MI$11*IFERROR(VLOOKUP(VLOOKUP($A248,versenyek!MH:MJ,3,FALSE),szabalyok!$A$16:$B$23,2,FALSE)/4,0)</f>
        <v>0</v>
      </c>
      <c r="DQ248" s="223">
        <f>IFERROR(IF(RIGHT(VLOOKUP($A248,csapatok!$A:$NN,DQ$320,FALSE),5)="Csere",VLOOKUP(LEFT(VLOOKUP($A248,csapatok!$A:$NN,DQ$320,FALSE),LEN(VLOOKUP($A248,csapatok!$A:$NN,DQ$320,FALSE))-6),'csapat-ranglista'!$A:$FP,DQ$321,FALSE)/8,VLOOKUP(VLOOKUP($A248,csapatok!$A:$NN,DQ$320,FALSE),'csapat-ranglista'!$A:$FP,DQ$321,FALSE)/4),0)</f>
        <v>0</v>
      </c>
      <c r="DR248" s="223">
        <f>IFERROR(IF(RIGHT(VLOOKUP($A248,csapatok!$A:$NN,DR$320,FALSE),5)="Csere",VLOOKUP(LEFT(VLOOKUP($A248,csapatok!$A:$NN,DR$320,FALSE),LEN(VLOOKUP($A248,csapatok!$A:$NN,DR$320,FALSE))-6),'csapat-ranglista'!$A:$FP,DR$321,FALSE)/8,VLOOKUP(VLOOKUP($A248,csapatok!$A:$NN,DR$320,FALSE),'csapat-ranglista'!$A:$FP,DR$321,FALSE)/4),0)</f>
        <v>0</v>
      </c>
      <c r="DS248" s="223">
        <f>IFERROR(IF(RIGHT(VLOOKUP($A248,csapatok!$A:$NN,DS$320,FALSE),5)="Csere",VLOOKUP(LEFT(VLOOKUP($A248,csapatok!$A:$NN,DS$320,FALSE),LEN(VLOOKUP($A248,csapatok!$A:$NN,DS$320,FALSE))-6),'csapat-ranglista'!$A:$FP,DS$321,FALSE)/8,VLOOKUP(VLOOKUP($A248,csapatok!$A:$NN,DS$320,FALSE),'csapat-ranglista'!$A:$FP,DS$321,FALSE)/4),0)</f>
        <v>0</v>
      </c>
      <c r="DT248" s="223">
        <f>IFERROR(IF(RIGHT(VLOOKUP($A248,csapatok!$A:$NN,DT$320,FALSE),5)="Csere",VLOOKUP(LEFT(VLOOKUP($A248,csapatok!$A:$NN,DT$320,FALSE),LEN(VLOOKUP($A248,csapatok!$A:$NN,DT$320,FALSE))-6),'csapat-ranglista'!$A:$FP,DT$321,FALSE)/8,VLOOKUP(VLOOKUP($A248,csapatok!$A:$NN,DT$320,FALSE),'csapat-ranglista'!$A:$FP,DT$321,FALSE)/4),0)</f>
        <v>0</v>
      </c>
      <c r="DU248" s="223">
        <f>IFERROR(IF(RIGHT(VLOOKUP($A248,csapatok!$A:$NN,DU$320,FALSE),5)="Csere",VLOOKUP(LEFT(VLOOKUP($A248,csapatok!$A:$NN,DU$320,FALSE),LEN(VLOOKUP($A248,csapatok!$A:$NN,DU$320,FALSE))-6),'csapat-ranglista'!$A:$FP,DU$321,FALSE)/8,VLOOKUP(VLOOKUP($A248,csapatok!$A:$NN,DU$320,FALSE),'csapat-ranglista'!$A:$FP,DU$321,FALSE)/4),0)</f>
        <v>0</v>
      </c>
      <c r="DV248" s="223">
        <f>IFERROR(IF(RIGHT(VLOOKUP($A248,csapatok!$A:$NN,DV$320,FALSE),5)="Csere",VLOOKUP(LEFT(VLOOKUP($A248,csapatok!$A:$NN,DV$320,FALSE),LEN(VLOOKUP($A248,csapatok!$A:$NN,DV$320,FALSE))-6),'csapat-ranglista'!$A:$FP,DV$321,FALSE)/8,VLOOKUP(VLOOKUP($A248,csapatok!$A:$NN,DV$320,FALSE),'csapat-ranglista'!$A:$FP,DV$321,FALSE)/4),0)</f>
        <v>0</v>
      </c>
      <c r="DW248" s="223">
        <f>IFERROR(IF(RIGHT(VLOOKUP($A248,csapatok!$A:$NN,DW$320,FALSE),5)="Csere",VLOOKUP(LEFT(VLOOKUP($A248,csapatok!$A:$NN,DW$320,FALSE),LEN(VLOOKUP($A248,csapatok!$A:$NN,DW$320,FALSE))-6),'csapat-ranglista'!$A:$FP,DW$321,FALSE)/8,VLOOKUP(VLOOKUP($A248,csapatok!$A:$NN,DW$320,FALSE),'csapat-ranglista'!$A:$FP,DW$321,FALSE)/4),0)</f>
        <v>0</v>
      </c>
      <c r="DX248" s="223">
        <f>IFERROR(IF(RIGHT(VLOOKUP($A248,csapatok!$A:$NN,DX$320,FALSE),5)="Csere",VLOOKUP(LEFT(VLOOKUP($A248,csapatok!$A:$NN,DX$320,FALSE),LEN(VLOOKUP($A248,csapatok!$A:$NN,DX$320,FALSE))-6),'csapat-ranglista'!$A:$FP,DX$321,FALSE)/8,VLOOKUP(VLOOKUP($A248,csapatok!$A:$NN,DX$320,FALSE),'csapat-ranglista'!$A:$FP,DX$321,FALSE)/4),0)</f>
        <v>0</v>
      </c>
      <c r="DY248" s="223">
        <f>IFERROR(IF(RIGHT(VLOOKUP($A248,csapatok!$A:$NN,DY$320,FALSE),5)="Csere",VLOOKUP(LEFT(VLOOKUP($A248,csapatok!$A:$NN,DY$320,FALSE),LEN(VLOOKUP($A248,csapatok!$A:$NN,DY$320,FALSE))-6),'csapat-ranglista'!$A:$FP,DY$321,FALSE)/8,VLOOKUP(VLOOKUP($A248,csapatok!$A:$NN,DY$320,FALSE),'csapat-ranglista'!$A:$FP,DY$321,FALSE)/4),0)</f>
        <v>0</v>
      </c>
      <c r="DZ248" s="223">
        <f>IFERROR(IF(RIGHT(VLOOKUP($A248,csapatok!$A:$NN,DZ$320,FALSE),5)="Csere",VLOOKUP(LEFT(VLOOKUP($A248,csapatok!$A:$NN,DZ$320,FALSE),LEN(VLOOKUP($A248,csapatok!$A:$NN,DZ$320,FALSE))-6),'csapat-ranglista'!$A:$FP,DZ$321,FALSE)/8,VLOOKUP(VLOOKUP($A248,csapatok!$A:$NN,DZ$320,FALSE),'csapat-ranglista'!$A:$FP,DZ$321,FALSE)/4),0)</f>
        <v>0</v>
      </c>
      <c r="EA248" s="223">
        <f>IFERROR(IF(RIGHT(VLOOKUP($A248,csapatok!$A:$NN,EA$320,FALSE),5)="Csere",VLOOKUP(LEFT(VLOOKUP($A248,csapatok!$A:$NN,EA$320,FALSE),LEN(VLOOKUP($A248,csapatok!$A:$NN,EA$320,FALSE))-6),'csapat-ranglista'!$A:$FP,EA$321,FALSE)/8,VLOOKUP(VLOOKUP($A248,csapatok!$A:$NN,EA$320,FALSE),'csapat-ranglista'!$A:$FP,EA$321,FALSE)/4),0)</f>
        <v>0</v>
      </c>
      <c r="EB248" s="223">
        <f>IFERROR(IF(RIGHT(VLOOKUP($A248,csapatok!$A:$NN,EB$320,FALSE),5)="Csere",VLOOKUP(LEFT(VLOOKUP($A248,csapatok!$A:$NN,EB$320,FALSE),LEN(VLOOKUP($A248,csapatok!$A:$NN,EB$320,FALSE))-6),'csapat-ranglista'!$A:$FP,EB$321,FALSE)/8,VLOOKUP(VLOOKUP($A248,csapatok!$A:$NN,EB$320,FALSE),'csapat-ranglista'!$A:$FP,EB$321,FALSE)/4),0)</f>
        <v>0</v>
      </c>
      <c r="EC248" s="223">
        <f>IFERROR(IF(RIGHT(VLOOKUP($A248,csapatok!$A:$NN,EC$320,FALSE),5)="Csere",VLOOKUP(LEFT(VLOOKUP($A248,csapatok!$A:$NN,EC$320,FALSE),LEN(VLOOKUP($A248,csapatok!$A:$NN,EC$320,FALSE))-6),'csapat-ranglista'!$A:$FP,EC$321,FALSE)/8,VLOOKUP(VLOOKUP($A248,csapatok!$A:$NN,EC$320,FALSE),'csapat-ranglista'!$A:$FP,EC$321,FALSE)/4),0)</f>
        <v>0</v>
      </c>
      <c r="ED248" s="223">
        <f>IFERROR(IF(RIGHT(VLOOKUP($A248,csapatok!$A:$NN,ED$320,FALSE),5)="Csere",VLOOKUP(LEFT(VLOOKUP($A248,csapatok!$A:$NN,ED$320,FALSE),LEN(VLOOKUP($A248,csapatok!$A:$NN,ED$320,FALSE))-6),'csapat-ranglista'!$A:$FP,ED$321,FALSE)/8,VLOOKUP(VLOOKUP($A248,csapatok!$A:$NN,ED$320,FALSE),'csapat-ranglista'!$A:$FP,ED$321,FALSE)/4),0)</f>
        <v>0</v>
      </c>
      <c r="EE248" s="223">
        <f>IFERROR(IF(RIGHT(VLOOKUP($A248,csapatok!$A:$NN,EE$320,FALSE),5)="Csere",VLOOKUP(LEFT(VLOOKUP($A248,csapatok!$A:$NN,EE$320,FALSE),LEN(VLOOKUP($A248,csapatok!$A:$NN,EE$320,FALSE))-6),'csapat-ranglista'!$A:$FP,EE$321,FALSE)/8,VLOOKUP(VLOOKUP($A248,csapatok!$A:$NN,EE$320,FALSE),'csapat-ranglista'!$A:$FP,EE$321,FALSE)/4),0)</f>
        <v>0</v>
      </c>
      <c r="EF248" s="223">
        <f>IFERROR(IF(RIGHT(VLOOKUP($A248,csapatok!$A:$NN,EF$320,FALSE),5)="Csere",VLOOKUP(LEFT(VLOOKUP($A248,csapatok!$A:$NN,EF$320,FALSE),LEN(VLOOKUP($A248,csapatok!$A:$NN,EF$320,FALSE))-6),'csapat-ranglista'!$A:$FP,EF$321,FALSE)/8,VLOOKUP(VLOOKUP($A248,csapatok!$A:$NN,EF$320,FALSE),'csapat-ranglista'!$A:$FP,EF$321,FALSE)/4),0)</f>
        <v>0</v>
      </c>
      <c r="EG248" s="223">
        <f>IFERROR(IF(RIGHT(VLOOKUP($A248,csapatok!$A:$NN,EG$320,FALSE),5)="Csere",VLOOKUP(LEFT(VLOOKUP($A248,csapatok!$A:$NN,EG$320,FALSE),LEN(VLOOKUP($A248,csapatok!$A:$NN,EG$320,FALSE))-6),'csapat-ranglista'!$A:$FP,EG$321,FALSE)/8,VLOOKUP(VLOOKUP($A248,csapatok!$A:$NN,EG$320,FALSE),'csapat-ranglista'!$A:$FP,EG$321,FALSE)/4),0)</f>
        <v>0</v>
      </c>
      <c r="EH248" s="223">
        <f>IFERROR(IF(RIGHT(VLOOKUP($A248,csapatok!$A:$NN,EH$320,FALSE),5)="Csere",VLOOKUP(LEFT(VLOOKUP($A248,csapatok!$A:$NN,EH$320,FALSE),LEN(VLOOKUP($A248,csapatok!$A:$NN,EH$320,FALSE))-6),'csapat-ranglista'!$A:$FP,EH$321,FALSE)/8,VLOOKUP(VLOOKUP($A248,csapatok!$A:$NN,EH$320,FALSE),'csapat-ranglista'!$A:$FP,EH$321,FALSE)/4),0)</f>
        <v>0</v>
      </c>
      <c r="EI248" s="223">
        <f>IFERROR(IF(RIGHT(VLOOKUP($A248,csapatok!$A:$NN,EI$320,FALSE),5)="Csere",VLOOKUP(LEFT(VLOOKUP($A248,csapatok!$A:$NN,EI$320,FALSE),LEN(VLOOKUP($A248,csapatok!$A:$NN,EI$320,FALSE))-6),'csapat-ranglista'!$A:$FP,EI$321,FALSE)/8,VLOOKUP(VLOOKUP($A248,csapatok!$A:$NN,EI$320,FALSE),'csapat-ranglista'!$A:$FP,EI$321,FALSE)/4),0)</f>
        <v>0</v>
      </c>
      <c r="EJ248" s="223">
        <f>IFERROR(IF(RIGHT(VLOOKUP($A248,csapatok!$A:$NN,EJ$320,FALSE),5)="Csere",VLOOKUP(LEFT(VLOOKUP($A248,csapatok!$A:$NN,EJ$320,FALSE),LEN(VLOOKUP($A248,csapatok!$A:$NN,EJ$320,FALSE))-6),'csapat-ranglista'!$A:$FP,EJ$321,FALSE)/8,VLOOKUP(VLOOKUP($A248,csapatok!$A:$NN,EJ$320,FALSE),'csapat-ranglista'!$A:$FP,EJ$321,FALSE)/4),0)</f>
        <v>0</v>
      </c>
      <c r="EK248" s="223">
        <f>IFERROR(IF(RIGHT(VLOOKUP($A248,csapatok!$A:$NN,EK$320,FALSE),5)="Csere",VLOOKUP(LEFT(VLOOKUP($A248,csapatok!$A:$NN,EK$320,FALSE),LEN(VLOOKUP($A248,csapatok!$A:$NN,EK$320,FALSE))-6),'csapat-ranglista'!$A:$FP,EK$321,FALSE)/8,VLOOKUP(VLOOKUP($A248,csapatok!$A:$NN,EK$320,FALSE),'csapat-ranglista'!$A:$FP,EK$321,FALSE)/4),0)</f>
        <v>0</v>
      </c>
      <c r="EL248" s="223">
        <f>IFERROR(IF(RIGHT(VLOOKUP($A248,csapatok!$A:$NN,EL$320,FALSE),5)="Csere",VLOOKUP(LEFT(VLOOKUP($A248,csapatok!$A:$NN,EL$320,FALSE),LEN(VLOOKUP($A248,csapatok!$A:$NN,EL$320,FALSE))-6),'csapat-ranglista'!$A:$FP,EL$321,FALSE)/8,VLOOKUP(VLOOKUP($A248,csapatok!$A:$NN,EL$320,FALSE),'csapat-ranglista'!$A:$FP,EL$321,FALSE)/4),0)</f>
        <v>0</v>
      </c>
      <c r="EM248" s="223">
        <f>IFERROR(IF(RIGHT(VLOOKUP($A248,csapatok!$A:$NN,EM$320,FALSE),5)="Csere",VLOOKUP(LEFT(VLOOKUP($A248,csapatok!$A:$NN,EM$320,FALSE),LEN(VLOOKUP($A248,csapatok!$A:$NN,EM$320,FALSE))-6),'csapat-ranglista'!$A:$FP,EM$321,FALSE)/8,VLOOKUP(VLOOKUP($A248,csapatok!$A:$NN,EM$320,FALSE),'csapat-ranglista'!$A:$FP,EM$321,FALSE)/4),0)</f>
        <v>0</v>
      </c>
      <c r="EN248" s="223">
        <f>IFERROR(IF(RIGHT(VLOOKUP($A248,csapatok!$A:$NN,EN$320,FALSE),5)="Csere",VLOOKUP(LEFT(VLOOKUP($A248,csapatok!$A:$NN,EN$320,FALSE),LEN(VLOOKUP($A248,csapatok!$A:$NN,EN$320,FALSE))-6),'csapat-ranglista'!$A:$FP,EN$321,FALSE)/8,VLOOKUP(VLOOKUP($A248,csapatok!$A:$NN,EN$320,FALSE),'csapat-ranglista'!$A:$FP,EN$321,FALSE)/4),0)</f>
        <v>0</v>
      </c>
      <c r="EO248" s="223">
        <f>IFERROR(IF(RIGHT(VLOOKUP($A248,csapatok!$A:$NN,EO$320,FALSE),5)="Csere",VLOOKUP(LEFT(VLOOKUP($A248,csapatok!$A:$NN,EO$320,FALSE),LEN(VLOOKUP($A248,csapatok!$A:$NN,EO$320,FALSE))-6),'csapat-ranglista'!$A:$FP,EO$321,FALSE)/8,VLOOKUP(VLOOKUP($A248,csapatok!$A:$NN,EO$320,FALSE),'csapat-ranglista'!$A:$FP,EO$321,FALSE)/4),0)</f>
        <v>0</v>
      </c>
      <c r="EP248" s="223">
        <f>IFERROR(IF(RIGHT(VLOOKUP($A248,csapatok!$A:$NN,EP$320,FALSE),5)="Csere",VLOOKUP(LEFT(VLOOKUP($A248,csapatok!$A:$NN,EP$320,FALSE),LEN(VLOOKUP($A248,csapatok!$A:$NN,EP$320,FALSE))-6),'csapat-ranglista'!$A:$FP,EP$321,FALSE)/8,VLOOKUP(VLOOKUP($A248,csapatok!$A:$NN,EP$320,FALSE),'csapat-ranglista'!$A:$FP,EP$321,FALSE)/4),0)</f>
        <v>0</v>
      </c>
      <c r="EQ248" s="223">
        <f>IFERROR(IF(RIGHT(VLOOKUP($A248,csapatok!$A:$NN,EQ$320,FALSE),5)="Csere",VLOOKUP(LEFT(VLOOKUP($A248,csapatok!$A:$NN,EQ$320,FALSE),LEN(VLOOKUP($A248,csapatok!$A:$NN,EQ$320,FALSE))-6),'csapat-ranglista'!$A:$FP,EQ$321,FALSE)/8,VLOOKUP(VLOOKUP($A248,csapatok!$A:$NN,EQ$320,FALSE),'csapat-ranglista'!$A:$FP,EQ$321,FALSE)/4),0)</f>
        <v>0</v>
      </c>
      <c r="ER248" s="223">
        <f>IFERROR(IF(RIGHT(VLOOKUP($A248,csapatok!$A:$NN,ER$320,FALSE),5)="Csere",VLOOKUP(LEFT(VLOOKUP($A248,csapatok!$A:$NN,ER$320,FALSE),LEN(VLOOKUP($A248,csapatok!$A:$NN,ER$320,FALSE))-6),'csapat-ranglista'!$A:$FP,ER$321,FALSE)/8,VLOOKUP(VLOOKUP($A248,csapatok!$A:$NN,ER$320,FALSE),'csapat-ranglista'!$A:$FP,ER$321,FALSE)/4),0)</f>
        <v>0</v>
      </c>
      <c r="ES248" s="223">
        <f>IFERROR(IF(RIGHT(VLOOKUP($A248,csapatok!$A:$NN,ES$320,FALSE),5)="Csere",VLOOKUP(LEFT(VLOOKUP($A248,csapatok!$A:$NN,ES$320,FALSE),LEN(VLOOKUP($A248,csapatok!$A:$NN,ES$320,FALSE))-6),'csapat-ranglista'!$A:$FP,ES$321,FALSE)/8,VLOOKUP(VLOOKUP($A248,csapatok!$A:$NN,ES$320,FALSE),'csapat-ranglista'!$A:$FP,ES$321,FALSE)/4),0)</f>
        <v>0</v>
      </c>
      <c r="ET248" s="223">
        <f>IFERROR(IF(RIGHT(VLOOKUP($A248,csapatok!$A:$NN,ET$320,FALSE),5)="Csere",VLOOKUP(LEFT(VLOOKUP($A248,csapatok!$A:$NN,ET$320,FALSE),LEN(VLOOKUP($A248,csapatok!$A:$NN,ET$320,FALSE))-6),'csapat-ranglista'!$A:$FP,ET$321,FALSE)/8,VLOOKUP(VLOOKUP($A248,csapatok!$A:$NN,ET$320,FALSE),'csapat-ranglista'!$A:$FP,ET$321,FALSE)/4),0)</f>
        <v>0</v>
      </c>
      <c r="EU248" s="223">
        <f>IFERROR(IF(RIGHT(VLOOKUP($A248,csapatok!$A:$NN,EU$320,FALSE),5)="Csere",VLOOKUP(LEFT(VLOOKUP($A248,csapatok!$A:$NN,EU$320,FALSE),LEN(VLOOKUP($A248,csapatok!$A:$NN,EU$320,FALSE))-6),'csapat-ranglista'!$A:$FP,EU$321,FALSE)/8,VLOOKUP(VLOOKUP($A248,csapatok!$A:$NN,EU$320,FALSE),'csapat-ranglista'!$A:$FP,EU$321,FALSE)/4),0)</f>
        <v>0</v>
      </c>
      <c r="EV248" s="223">
        <f>IFERROR(IF(RIGHT(VLOOKUP($A248,csapatok!$A:$NN,EV$320,FALSE),5)="Csere",VLOOKUP(LEFT(VLOOKUP($A248,csapatok!$A:$NN,EV$320,FALSE),LEN(VLOOKUP($A248,csapatok!$A:$NN,EV$320,FALSE))-6),'csapat-ranglista'!$A:$FP,EV$321,FALSE)/8,VLOOKUP(VLOOKUP($A248,csapatok!$A:$NN,EV$320,FALSE),'csapat-ranglista'!$A:$FP,EV$321,FALSE)/4),0)</f>
        <v>0</v>
      </c>
      <c r="EW248" s="223">
        <f>IFERROR(IF(RIGHT(VLOOKUP($A248,csapatok!$A:$NN,EW$320,FALSE),5)="Csere",VLOOKUP(LEFT(VLOOKUP($A248,csapatok!$A:$NN,EW$320,FALSE),LEN(VLOOKUP($A248,csapatok!$A:$NN,EW$320,FALSE))-6),'csapat-ranglista'!$A:$FP,EW$321,FALSE)/8,VLOOKUP(VLOOKUP($A248,csapatok!$A:$NN,EW$320,FALSE),'csapat-ranglista'!$A:$FP,EW$321,FALSE)/4),0)</f>
        <v>0</v>
      </c>
      <c r="EX248" s="223">
        <f>IFERROR(IF(RIGHT(VLOOKUP($A248,csapatok!$A:$NN,EX$320,FALSE),5)="Csere",VLOOKUP(LEFT(VLOOKUP($A248,csapatok!$A:$NN,EX$320,FALSE),LEN(VLOOKUP($A248,csapatok!$A:$NN,EX$320,FALSE))-6),'csapat-ranglista'!$A:$FP,EX$321,FALSE)/8,VLOOKUP(VLOOKUP($A248,csapatok!$A:$NN,EX$320,FALSE),'csapat-ranglista'!$A:$FP,EX$321,FALSE)/4),0)</f>
        <v>0</v>
      </c>
      <c r="EY248" s="223">
        <f>IFERROR(IF(RIGHT(VLOOKUP($A248,csapatok!$A:$NN,EY$320,FALSE),5)="Csere",VLOOKUP(LEFT(VLOOKUP($A248,csapatok!$A:$NN,EY$320,FALSE),LEN(VLOOKUP($A248,csapatok!$A:$NN,EY$320,FALSE))-6),'csapat-ranglista'!$A:$FP,EY$321,FALSE)/8,VLOOKUP(VLOOKUP($A248,csapatok!$A:$NN,EY$320,FALSE),'csapat-ranglista'!$A:$FP,EY$321,FALSE)/4),0)</f>
        <v>0</v>
      </c>
      <c r="EZ248" s="223">
        <f>IFERROR(IF(RIGHT(VLOOKUP($A248,csapatok!$A:$NN,EZ$320,FALSE),5)="Csere",VLOOKUP(LEFT(VLOOKUP($A248,csapatok!$A:$NN,EZ$320,FALSE),LEN(VLOOKUP($A248,csapatok!$A:$NN,EZ$320,FALSE))-6),'csapat-ranglista'!$A:$FP,EZ$321,FALSE)/8,VLOOKUP(VLOOKUP($A248,csapatok!$A:$NN,EZ$320,FALSE),'csapat-ranglista'!$A:$FP,EZ$321,FALSE)/4),0)</f>
        <v>0</v>
      </c>
      <c r="FA248" s="223">
        <f>IFERROR(IF(RIGHT(VLOOKUP($A248,csapatok!$A:$NN,FA$320,FALSE),5)="Csere",VLOOKUP(LEFT(VLOOKUP($A248,csapatok!$A:$NN,FA$320,FALSE),LEN(VLOOKUP($A248,csapatok!$A:$NN,FA$320,FALSE))-6),'csapat-ranglista'!$A:$FP,FA$321,FALSE)/8,VLOOKUP(VLOOKUP($A248,csapatok!$A:$NN,FA$320,FALSE),'csapat-ranglista'!$A:$FP,FA$321,FALSE)/4),0)</f>
        <v>0</v>
      </c>
      <c r="FB248" s="223">
        <f>IFERROR(IF(RIGHT(VLOOKUP($A248,csapatok!$A:$NN,FB$320,FALSE),5)="Csere",VLOOKUP(LEFT(VLOOKUP($A248,csapatok!$A:$NN,FB$320,FALSE),LEN(VLOOKUP($A248,csapatok!$A:$NN,FB$320,FALSE))-6),'csapat-ranglista'!$A:$FP,FB$321,FALSE)/8,VLOOKUP(VLOOKUP($A248,csapatok!$A:$NN,FB$320,FALSE),'csapat-ranglista'!$A:$FP,FB$321,FALSE)/4),0)</f>
        <v>0</v>
      </c>
      <c r="FC248" s="223">
        <f>IFERROR(IF(RIGHT(VLOOKUP($A248,csapatok!$A:$NN,FC$320,FALSE),5)="Csere",VLOOKUP(LEFT(VLOOKUP($A248,csapatok!$A:$NN,FC$320,FALSE),LEN(VLOOKUP($A248,csapatok!$A:$NN,FC$320,FALSE))-6),'csapat-ranglista'!$A:$FP,FC$321,FALSE)/8,VLOOKUP(VLOOKUP($A248,csapatok!$A:$NN,FC$320,FALSE),'csapat-ranglista'!$A:$FP,FC$321,FALSE)/4),0)</f>
        <v>0</v>
      </c>
      <c r="FD248" s="224">
        <f>versenyek!$QY$11*IFERROR(VLOOKUP(VLOOKUP($A248,versenyek!QX:QZ,3,FALSE),szabalyok!$A$16:$B$23,2,FALSE)/4,0)</f>
        <v>0</v>
      </c>
      <c r="FE248" s="224">
        <f>versenyek!$RB$11*IFERROR(VLOOKUP(VLOOKUP($A248,versenyek!RA:RC,3,FALSE),szabalyok!$A$16:$B$23,2,FALSE)/4,0)</f>
        <v>0</v>
      </c>
      <c r="FF248" s="223">
        <f>IFERROR(IF(RIGHT(VLOOKUP($A248,csapatok!$A:$NN,FF$320,FALSE),5)="Csere",VLOOKUP(LEFT(VLOOKUP($A248,csapatok!$A:$NN,FF$320,FALSE),LEN(VLOOKUP($A248,csapatok!$A:$NN,FF$320,FALSE))-6),'csapat-ranglista'!$A:$FP,FF$321,FALSE)/8,VLOOKUP(VLOOKUP($A248,csapatok!$A:$NN,FF$320,FALSE),'csapat-ranglista'!$A:$FP,FF$321,FALSE)/4),0)</f>
        <v>0</v>
      </c>
      <c r="FG248" s="223">
        <f>IFERROR(IF(RIGHT(VLOOKUP($A248,csapatok!$A:$NN,FG$320,FALSE),5)="Csere",VLOOKUP(LEFT(VLOOKUP($A248,csapatok!$A:$NN,FG$320,FALSE),LEN(VLOOKUP($A248,csapatok!$A:$NN,FG$320,FALSE))-6),'csapat-ranglista'!$A:$FP,FG$321,FALSE)/8,VLOOKUP(VLOOKUP($A248,csapatok!$A:$NN,FG$320,FALSE),'csapat-ranglista'!$A:$FP,FG$321,FALSE)/4),0)</f>
        <v>0</v>
      </c>
      <c r="FH248" s="223">
        <f>IFERROR(IF(RIGHT(VLOOKUP($A248,csapatok!$A:$NN,FH$320,FALSE),5)="Csere",VLOOKUP(LEFT(VLOOKUP($A248,csapatok!$A:$NN,FH$320,FALSE),LEN(VLOOKUP($A248,csapatok!$A:$NN,FH$320,FALSE))-6),'csapat-ranglista'!$A:$FP,FH$321,FALSE)/8,VLOOKUP(VLOOKUP($A248,csapatok!$A:$NN,FH$320,FALSE),'csapat-ranglista'!$A:$FP,FH$321,FALSE)/4),0)</f>
        <v>0</v>
      </c>
      <c r="FI248" s="223">
        <f>IFERROR(IF(RIGHT(VLOOKUP($A248,csapatok!$A:$NN,FI$320,FALSE),5)="Csere",VLOOKUP(LEFT(VLOOKUP($A248,csapatok!$A:$NN,FI$320,FALSE),LEN(VLOOKUP($A248,csapatok!$A:$NN,FI$320,FALSE))-6),'csapat-ranglista'!$A:$FP,FI$321,FALSE)/8,VLOOKUP(VLOOKUP($A248,csapatok!$A:$NN,FI$320,FALSE),'csapat-ranglista'!$A:$FP,FI$321,FALSE)/4),0)</f>
        <v>0</v>
      </c>
      <c r="FJ248" s="223">
        <f>IFERROR(IF(RIGHT(VLOOKUP($A248,csapatok!$A:$NN,FJ$320,FALSE),5)="Csere",VLOOKUP(LEFT(VLOOKUP($A248,csapatok!$A:$NN,FJ$320,FALSE),LEN(VLOOKUP($A248,csapatok!$A:$NN,FJ$320,FALSE))-6),'csapat-ranglista'!$A:$FP,FJ$321,FALSE)/8,VLOOKUP(VLOOKUP($A248,csapatok!$A:$NN,FJ$320,FALSE),'csapat-ranglista'!$A:$FP,FJ$321,FALSE)/4),0)</f>
        <v>0</v>
      </c>
      <c r="FK248" s="223">
        <f>IFERROR(IF(RIGHT(VLOOKUP($A248,csapatok!$A:$NN,FK$320,FALSE),5)="Csere",VLOOKUP(LEFT(VLOOKUP($A248,csapatok!$A:$NN,FK$320,FALSE),LEN(VLOOKUP($A248,csapatok!$A:$NN,FK$320,FALSE))-6),'csapat-ranglista'!$A:$FP,FK$321,FALSE)/8,VLOOKUP(VLOOKUP($A248,csapatok!$A:$NN,FK$320,FALSE),'csapat-ranglista'!$A:$FP,FK$321,FALSE)/4),0)</f>
        <v>0</v>
      </c>
      <c r="FL248" s="223">
        <f>IFERROR(IF(RIGHT(VLOOKUP($A248,csapatok!$A:$NN,FL$320,FALSE),5)="Csere",VLOOKUP(LEFT(VLOOKUP($A248,csapatok!$A:$NN,FL$320,FALSE),LEN(VLOOKUP($A248,csapatok!$A:$NN,FL$320,FALSE))-6),'csapat-ranglista'!$A:$FP,FL$321,FALSE)/8,VLOOKUP(VLOOKUP($A248,csapatok!$A:$NN,FL$320,FALSE),'csapat-ranglista'!$A:$FP,FL$321,FALSE)/4),0)</f>
        <v>0</v>
      </c>
      <c r="FM248" s="223">
        <f>IFERROR(IF(RIGHT(VLOOKUP($A248,csapatok!$A:$NN,FM$320,FALSE),5)="Csere",VLOOKUP(LEFT(VLOOKUP($A248,csapatok!$A:$NN,FM$320,FALSE),LEN(VLOOKUP($A248,csapatok!$A:$NN,FM$320,FALSE))-6),'csapat-ranglista'!$A:$FP,FM$321,FALSE)/8,VLOOKUP(VLOOKUP($A248,csapatok!$A:$NN,FM$320,FALSE),'csapat-ranglista'!$A:$FP,FM$321,FALSE)/4),0)</f>
        <v>0</v>
      </c>
      <c r="FN248" s="223">
        <f>IFERROR(IF(RIGHT(VLOOKUP($A248,csapatok!$A:$NN,FN$320,FALSE),5)="Csere",VLOOKUP(LEFT(VLOOKUP($A248,csapatok!$A:$NN,FN$320,FALSE),LEN(VLOOKUP($A248,csapatok!$A:$NN,FN$320,FALSE))-6),'csapat-ranglista'!$A:$FP,FN$321,FALSE)/8,VLOOKUP(VLOOKUP($A248,csapatok!$A:$NN,FN$320,FALSE),'csapat-ranglista'!$A:$FP,FN$321,FALSE)/4),0)</f>
        <v>0</v>
      </c>
      <c r="FO248" s="223">
        <f>IFERROR(IF(RIGHT(VLOOKUP($A248,csapatok!$A:$NN,FO$320,FALSE),5)="Csere",VLOOKUP(LEFT(VLOOKUP($A248,csapatok!$A:$NN,FO$320,FALSE),LEN(VLOOKUP($A248,csapatok!$A:$NN,FO$320,FALSE))-6),'csapat-ranglista'!$A:$FP,FO$321,FALSE)/8,VLOOKUP(VLOOKUP($A248,csapatok!$A:$NN,FO$320,FALSE),'csapat-ranglista'!$A:$FP,FO$321,FALSE)/4),0)</f>
        <v>0</v>
      </c>
      <c r="FP248" s="223">
        <f>IFERROR(IF(RIGHT(VLOOKUP($A248,csapatok!$A:$NN,FP$320,FALSE),5)="Csere",VLOOKUP(LEFT(VLOOKUP($A248,csapatok!$A:$NN,FP$320,FALSE),LEN(VLOOKUP($A248,csapatok!$A:$NN,FP$320,FALSE))-6),'csapat-ranglista'!$A:$FP,FP$321,FALSE)/8,VLOOKUP(VLOOKUP($A248,csapatok!$A:$NN,FP$320,FALSE),'csapat-ranglista'!$A:$FP,FP$321,FALSE)/4),0)</f>
        <v>0</v>
      </c>
      <c r="FQ248" s="223">
        <f>IFERROR(IF(RIGHT(VLOOKUP($A248,csapatok!$A:$NN,FQ$320,FALSE),5)="Csere",VLOOKUP(LEFT(VLOOKUP($A248,csapatok!$A:$NN,FQ$320,FALSE),LEN(VLOOKUP($A248,csapatok!$A:$NN,FQ$320,FALSE))-6),'csapat-ranglista'!$A:$FP,FQ$321,FALSE)/8,VLOOKUP(VLOOKUP($A248,csapatok!$A:$NN,FQ$320,FALSE),'csapat-ranglista'!$A:$FP,FQ$321,FALSE)/4),0)</f>
        <v>0</v>
      </c>
      <c r="FR248" s="223">
        <f>IFERROR(IF(RIGHT(VLOOKUP($A248,csapatok!$A:$NN,FR$320,FALSE),5)="Csere",VLOOKUP(LEFT(VLOOKUP($A248,csapatok!$A:$NN,FR$320,FALSE),LEN(VLOOKUP($A248,csapatok!$A:$NN,FR$320,FALSE))-6),'csapat-ranglista'!$A:$FP,FR$321,FALSE)/8,VLOOKUP(VLOOKUP($A248,csapatok!$A:$NN,FR$320,FALSE),'csapat-ranglista'!$A:$FP,FR$321,FALSE)/4),0)</f>
        <v>0</v>
      </c>
      <c r="FS248" s="223">
        <f>IFERROR(IF(RIGHT(VLOOKUP($A248,csapatok!$A:$NN,FS$320,FALSE),5)="Csere",VLOOKUP(LEFT(VLOOKUP($A248,csapatok!$A:$NN,FS$320,FALSE),LEN(VLOOKUP($A248,csapatok!$A:$NN,FS$320,FALSE))-6),'csapat-ranglista'!$A:$FP,FS$321,FALSE)/8,VLOOKUP(VLOOKUP($A248,csapatok!$A:$NN,FS$320,FALSE),'csapat-ranglista'!$A:$FP,FS$321,FALSE)/4),0)</f>
        <v>0</v>
      </c>
      <c r="FT248" s="223">
        <f>IFERROR(IF(RIGHT(VLOOKUP($A248,csapatok!$A:$NN,FT$320,FALSE),5)="Csere",VLOOKUP(LEFT(VLOOKUP($A248,csapatok!$A:$NN,FT$320,FALSE),LEN(VLOOKUP($A248,csapatok!$A:$NN,FT$320,FALSE))-6),'csapat-ranglista'!$A:$FP,FT$321,FALSE)/8,VLOOKUP(VLOOKUP($A248,csapatok!$A:$NN,FT$320,FALSE),'csapat-ranglista'!$A:$FP,FT$321,FALSE)/4),0)</f>
        <v>0</v>
      </c>
      <c r="FU248" s="223">
        <f>IFERROR(IF(RIGHT(VLOOKUP($A248,csapatok!$A:$NN,FU$320,FALSE),5)="Csere",VLOOKUP(LEFT(VLOOKUP($A248,csapatok!$A:$NN,FU$320,FALSE),LEN(VLOOKUP($A248,csapatok!$A:$NN,FU$320,FALSE))-6),'csapat-ranglista'!$A:$FP,FU$321,FALSE)/8,VLOOKUP(VLOOKUP($A248,csapatok!$A:$NN,FU$320,FALSE),'csapat-ranglista'!$A:$FP,FU$321,FALSE)/4),0)</f>
        <v>0</v>
      </c>
      <c r="FV248" s="223">
        <f>IFERROR(IF(RIGHT(VLOOKUP($A248,csapatok!$A:$NN,FV$320,FALSE),5)="Csere",VLOOKUP(LEFT(VLOOKUP($A248,csapatok!$A:$NN,FV$320,FALSE),LEN(VLOOKUP($A248,csapatok!$A:$NN,FV$320,FALSE))-6),'csapat-ranglista'!$A:$FP,FV$321,FALSE)/8,VLOOKUP(VLOOKUP($A248,csapatok!$A:$NN,FV$320,FALSE),'csapat-ranglista'!$A:$FP,FV$321,FALSE)/4),0)</f>
        <v>0</v>
      </c>
      <c r="FW248" s="223">
        <f>IFERROR(IF(RIGHT(VLOOKUP($A248,csapatok!$A:$NN,FW$320,FALSE),5)="Csere",VLOOKUP(LEFT(VLOOKUP($A248,csapatok!$A:$NN,FW$320,FALSE),LEN(VLOOKUP($A248,csapatok!$A:$NN,FW$320,FALSE))-6),'csapat-ranglista'!$A:$FP,FW$321,FALSE)/8,VLOOKUP(VLOOKUP($A248,csapatok!$A:$NN,FW$320,FALSE),'csapat-ranglista'!$A:$FP,FW$321,FALSE)/4),0)</f>
        <v>0</v>
      </c>
      <c r="FX248" s="223">
        <f>IFERROR(IF(RIGHT(VLOOKUP($A248,csapatok!$A:$NN,FX$320,FALSE),5)="Csere",VLOOKUP(LEFT(VLOOKUP($A248,csapatok!$A:$NN,FX$320,FALSE),LEN(VLOOKUP($A248,csapatok!$A:$NN,FX$320,FALSE))-6),'csapat-ranglista'!$A:$FP,FX$321,FALSE)/8,VLOOKUP(VLOOKUP($A248,csapatok!$A:$NN,FX$320,FALSE),'csapat-ranglista'!$A:$FP,FX$321,FALSE)/4),0)</f>
        <v>0</v>
      </c>
      <c r="FY248" s="223">
        <f>IFERROR(IF(RIGHT(VLOOKUP($A248,csapatok!$A:$NN,FY$320,FALSE),5)="Csere",VLOOKUP(LEFT(VLOOKUP($A248,csapatok!$A:$NN,FY$320,FALSE),LEN(VLOOKUP($A248,csapatok!$A:$NN,FY$320,FALSE))-6),'csapat-ranglista'!$A:$FP,FY$321,FALSE)/8,VLOOKUP(VLOOKUP($A248,csapatok!$A:$NN,FY$320,FALSE),'csapat-ranglista'!$A:$FP,FY$321,FALSE)/4),0)</f>
        <v>0</v>
      </c>
      <c r="FZ248" s="223">
        <f>IFERROR(IF(RIGHT(VLOOKUP($A248,csapatok!$A:$NN,FZ$320,FALSE),5)="Csere",VLOOKUP(LEFT(VLOOKUP($A248,csapatok!$A:$NN,FZ$320,FALSE),LEN(VLOOKUP($A248,csapatok!$A:$NN,FZ$320,FALSE))-6),'csapat-ranglista'!$A:$FP,FZ$321,FALSE)/8,VLOOKUP(VLOOKUP($A248,csapatok!$A:$NN,FZ$320,FALSE),'csapat-ranglista'!$A:$FP,FZ$321,FALSE)/4),0)</f>
        <v>0</v>
      </c>
      <c r="GA248" s="223">
        <f>IFERROR(IF(RIGHT(VLOOKUP($A248,csapatok!$A:$NN,GA$320,FALSE),5)="Csere",VLOOKUP(LEFT(VLOOKUP($A248,csapatok!$A:$NN,GA$320,FALSE),LEN(VLOOKUP($A248,csapatok!$A:$NN,GA$320,FALSE))-6),'csapat-ranglista'!$A:$FP,GA$321,FALSE)/8,VLOOKUP(VLOOKUP($A248,csapatok!$A:$NN,GA$320,FALSE),'csapat-ranglista'!$A:$FP,GA$321,FALSE)/4),0)</f>
        <v>0</v>
      </c>
      <c r="GB248" s="223">
        <f>IFERROR(IF(RIGHT(VLOOKUP($A248,csapatok!$A:$NN,GB$320,FALSE),5)="Csere",VLOOKUP(LEFT(VLOOKUP($A248,csapatok!$A:$NN,GB$320,FALSE),LEN(VLOOKUP($A248,csapatok!$A:$NN,GB$320,FALSE))-6),'csapat-ranglista'!$A:$FP,GB$321,FALSE)/8,VLOOKUP(VLOOKUP($A248,csapatok!$A:$NN,GB$320,FALSE),'csapat-ranglista'!$A:$FP,GB$321,FALSE)/4),0)</f>
        <v>0</v>
      </c>
      <c r="GC248" s="223">
        <f>IFERROR(IF(RIGHT(VLOOKUP($A248,csapatok!$A:$NN,GC$320,FALSE),5)="Csere",VLOOKUP(LEFT(VLOOKUP($A248,csapatok!$A:$NN,GC$320,FALSE),LEN(VLOOKUP($A248,csapatok!$A:$NN,GC$320,FALSE))-6),'csapat-ranglista'!$A:$FP,GC$321,FALSE)/8,VLOOKUP(VLOOKUP($A248,csapatok!$A:$NN,GC$320,FALSE),'csapat-ranglista'!$A:$FP,GC$321,FALSE)/4),0)</f>
        <v>0</v>
      </c>
      <c r="GD248" s="247">
        <f>SUM(EQ248:GC248)</f>
        <v>0</v>
      </c>
    </row>
    <row r="249" spans="1:186">
      <c r="A249" s="32" t="s">
        <v>135</v>
      </c>
      <c r="B249" s="131">
        <v>26868</v>
      </c>
      <c r="C249" s="131" t="str">
        <f>IF(B249=0,"",IF(B249&lt;$C$1,"felnőtt","ifi"))</f>
        <v>felnőtt</v>
      </c>
      <c r="D249" s="32" t="s">
        <v>9</v>
      </c>
      <c r="E249" s="45">
        <v>10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f>IFERROR(IF(RIGHT(VLOOKUP($A249,csapatok!$A:$BL,X$320,FALSE),5)="Csere",VLOOKUP(LEFT(VLOOKUP($A249,csapatok!$A:$BL,X$320,FALSE),LEN(VLOOKUP($A249,csapatok!$A:$BL,X$320,FALSE))-6),'csapat-ranglista'!$A:$FP,X$321,FALSE)/8,VLOOKUP(VLOOKUP($A249,csapatok!$A:$BL,X$320,FALSE),'csapat-ranglista'!$A:$FP,X$321,FALSE)/4),0)</f>
        <v>0</v>
      </c>
      <c r="Y249" s="32">
        <f>IFERROR(IF(RIGHT(VLOOKUP($A249,csapatok!$A:$BL,Y$320,FALSE),5)="Csere",VLOOKUP(LEFT(VLOOKUP($A249,csapatok!$A:$BL,Y$320,FALSE),LEN(VLOOKUP($A249,csapatok!$A:$BL,Y$320,FALSE))-6),'csapat-ranglista'!$A:$FP,Y$321,FALSE)/8,VLOOKUP(VLOOKUP($A249,csapatok!$A:$BL,Y$320,FALSE),'csapat-ranglista'!$A:$FP,Y$321,FALSE)/4),0)</f>
        <v>0</v>
      </c>
      <c r="Z249" s="32">
        <f>IFERROR(IF(RIGHT(VLOOKUP($A249,csapatok!$A:$BL,Z$320,FALSE),5)="Csere",VLOOKUP(LEFT(VLOOKUP($A249,csapatok!$A:$BL,Z$320,FALSE),LEN(VLOOKUP($A249,csapatok!$A:$BL,Z$320,FALSE))-6),'csapat-ranglista'!$A:$FP,Z$321,FALSE)/8,VLOOKUP(VLOOKUP($A249,csapatok!$A:$BL,Z$320,FALSE),'csapat-ranglista'!$A:$FP,Z$321,FALSE)/4),0)</f>
        <v>0</v>
      </c>
      <c r="AA249" s="32">
        <f>IFERROR(IF(RIGHT(VLOOKUP($A249,csapatok!$A:$BL,AA$320,FALSE),5)="Csere",VLOOKUP(LEFT(VLOOKUP($A249,csapatok!$A:$BL,AA$320,FALSE),LEN(VLOOKUP($A249,csapatok!$A:$BL,AA$320,FALSE))-6),'csapat-ranglista'!$A:$FP,AA$321,FALSE)/8,VLOOKUP(VLOOKUP($A249,csapatok!$A:$BL,AA$320,FALSE),'csapat-ranglista'!$A:$FP,AA$321,FALSE)/4),0)</f>
        <v>0</v>
      </c>
      <c r="AB249" s="223">
        <f>IFERROR(IF(RIGHT(VLOOKUP($A249,csapatok!$A:$BL,AB$320,FALSE),5)="Csere",VLOOKUP(LEFT(VLOOKUP($A249,csapatok!$A:$BL,AB$320,FALSE),LEN(VLOOKUP($A249,csapatok!$A:$BL,AB$320,FALSE))-6),'csapat-ranglista'!$A:$FP,AB$321,FALSE)/8,VLOOKUP(VLOOKUP($A249,csapatok!$A:$BL,AB$320,FALSE),'csapat-ranglista'!$A:$FP,AB$321,FALSE)/4),0)</f>
        <v>0</v>
      </c>
      <c r="AC249" s="223">
        <f>IFERROR(IF(RIGHT(VLOOKUP($A249,csapatok!$A:$BL,AC$320,FALSE),5)="Csere",VLOOKUP(LEFT(VLOOKUP($A249,csapatok!$A:$BL,AC$320,FALSE),LEN(VLOOKUP($A249,csapatok!$A:$BL,AC$320,FALSE))-6),'csapat-ranglista'!$A:$FP,AC$321,FALSE)/8,VLOOKUP(VLOOKUP($A249,csapatok!$A:$BL,AC$320,FALSE),'csapat-ranglista'!$A:$FP,AC$321,FALSE)/4),0)</f>
        <v>0</v>
      </c>
      <c r="AD249" s="223">
        <f>IFERROR(IF(RIGHT(VLOOKUP($A249,csapatok!$A:$BL,AD$320,FALSE),5)="Csere",VLOOKUP(LEFT(VLOOKUP($A249,csapatok!$A:$BL,AD$320,FALSE),LEN(VLOOKUP($A249,csapatok!$A:$BL,AD$320,FALSE))-6),'csapat-ranglista'!$A:$FP,AD$321,FALSE)/8,VLOOKUP(VLOOKUP($A249,csapatok!$A:$BL,AD$320,FALSE),'csapat-ranglista'!$A:$FP,AD$321,FALSE)/4),0)</f>
        <v>0</v>
      </c>
      <c r="AE249" s="223">
        <f>IFERROR(IF(RIGHT(VLOOKUP($A249,csapatok!$A:$BL,AE$320,FALSE),5)="Csere",VLOOKUP(LEFT(VLOOKUP($A249,csapatok!$A:$BL,AE$320,FALSE),LEN(VLOOKUP($A249,csapatok!$A:$BL,AE$320,FALSE))-6),'csapat-ranglista'!$A:$FP,AE$321,FALSE)/8,VLOOKUP(VLOOKUP($A249,csapatok!$A:$BL,AE$320,FALSE),'csapat-ranglista'!$A:$FP,AE$321,FALSE)/4),0)</f>
        <v>0</v>
      </c>
      <c r="AF249" s="223">
        <f>IFERROR(IF(RIGHT(VLOOKUP($A249,csapatok!$A:$BL,AF$320,FALSE),5)="Csere",VLOOKUP(LEFT(VLOOKUP($A249,csapatok!$A:$BL,AF$320,FALSE),LEN(VLOOKUP($A249,csapatok!$A:$BL,AF$320,FALSE))-6),'csapat-ranglista'!$A:$FP,AF$321,FALSE)/8,VLOOKUP(VLOOKUP($A249,csapatok!$A:$BL,AF$320,FALSE),'csapat-ranglista'!$A:$FP,AF$321,FALSE)/4),0)</f>
        <v>0</v>
      </c>
      <c r="AG249" s="223">
        <f>IFERROR(IF(RIGHT(VLOOKUP($A249,csapatok!$A:$BL,AG$320,FALSE),5)="Csere",VLOOKUP(LEFT(VLOOKUP($A249,csapatok!$A:$BL,AG$320,FALSE),LEN(VLOOKUP($A249,csapatok!$A:$BL,AG$320,FALSE))-6),'csapat-ranglista'!$A:$FP,AG$321,FALSE)/8,VLOOKUP(VLOOKUP($A249,csapatok!$A:$BL,AG$320,FALSE),'csapat-ranglista'!$A:$FP,AG$321,FALSE)/4),0)</f>
        <v>0</v>
      </c>
      <c r="AH249" s="223">
        <f>IFERROR(IF(RIGHT(VLOOKUP($A249,csapatok!$A:$BL,AH$320,FALSE),5)="Csere",VLOOKUP(LEFT(VLOOKUP($A249,csapatok!$A:$BL,AH$320,FALSE),LEN(VLOOKUP($A249,csapatok!$A:$BL,AH$320,FALSE))-6),'csapat-ranglista'!$A:$FP,AH$321,FALSE)/8,VLOOKUP(VLOOKUP($A249,csapatok!$A:$BL,AH$320,FALSE),'csapat-ranglista'!$A:$FP,AH$321,FALSE)/4),0)</f>
        <v>0</v>
      </c>
      <c r="AI249" s="223">
        <f>IFERROR(IF(RIGHT(VLOOKUP($A249,csapatok!$A:$BL,AI$320,FALSE),5)="Csere",VLOOKUP(LEFT(VLOOKUP($A249,csapatok!$A:$BL,AI$320,FALSE),LEN(VLOOKUP($A249,csapatok!$A:$BL,AI$320,FALSE))-6),'csapat-ranglista'!$A:$FP,AI$321,FALSE)/8,VLOOKUP(VLOOKUP($A249,csapatok!$A:$BL,AI$320,FALSE),'csapat-ranglista'!$A:$FP,AI$321,FALSE)/4),0)</f>
        <v>0</v>
      </c>
      <c r="AJ249" s="223">
        <f>IFERROR(IF(RIGHT(VLOOKUP($A249,csapatok!$A:$BL,AJ$320,FALSE),5)="Csere",VLOOKUP(LEFT(VLOOKUP($A249,csapatok!$A:$BL,AJ$320,FALSE),LEN(VLOOKUP($A249,csapatok!$A:$BL,AJ$320,FALSE))-6),'csapat-ranglista'!$A:$FP,AJ$321,FALSE)/8,VLOOKUP(VLOOKUP($A249,csapatok!$A:$BL,AJ$320,FALSE),'csapat-ranglista'!$A:$FP,AJ$321,FALSE)/2),0)</f>
        <v>0</v>
      </c>
      <c r="AK249" s="223">
        <f>IFERROR(IF(RIGHT(VLOOKUP($A249,csapatok!$A:$CN,AK$320,FALSE),5)="Csere",VLOOKUP(LEFT(VLOOKUP($A249,csapatok!$A:$CN,AK$320,FALSE),LEN(VLOOKUP($A249,csapatok!$A:$CN,AK$320,FALSE))-6),'csapat-ranglista'!$A:$FP,AK$321,FALSE)/8,VLOOKUP(VLOOKUP($A249,csapatok!$A:$CN,AK$320,FALSE),'csapat-ranglista'!$A:$FP,AK$321,FALSE)/4),0)</f>
        <v>0</v>
      </c>
      <c r="AL249" s="223">
        <f>IFERROR(IF(RIGHT(VLOOKUP($A249,csapatok!$A:$CN,AL$320,FALSE),5)="Csere",VLOOKUP(LEFT(VLOOKUP($A249,csapatok!$A:$CN,AL$320,FALSE),LEN(VLOOKUP($A249,csapatok!$A:$CN,AL$320,FALSE))-6),'csapat-ranglista'!$A:$FP,AL$321,FALSE)/8,VLOOKUP(VLOOKUP($A249,csapatok!$A:$CN,AL$320,FALSE),'csapat-ranglista'!$A:$FP,AL$321,FALSE)/4),0)</f>
        <v>0</v>
      </c>
      <c r="AM249" s="223">
        <f>IFERROR(IF(RIGHT(VLOOKUP($A249,csapatok!$A:$CN,AM$320,FALSE),5)="Csere",VLOOKUP(LEFT(VLOOKUP($A249,csapatok!$A:$CN,AM$320,FALSE),LEN(VLOOKUP($A249,csapatok!$A:$CN,AM$320,FALSE))-6),'csapat-ranglista'!$A:$FP,AM$321,FALSE)/8,VLOOKUP(VLOOKUP($A249,csapatok!$A:$CN,AM$320,FALSE),'csapat-ranglista'!$A:$FP,AM$321,FALSE)/4),0)</f>
        <v>0</v>
      </c>
      <c r="AN249" s="223">
        <f>IFERROR(IF(RIGHT(VLOOKUP($A249,csapatok!$A:$CN,AN$320,FALSE),5)="Csere",VLOOKUP(LEFT(VLOOKUP($A249,csapatok!$A:$CN,AN$320,FALSE),LEN(VLOOKUP($A249,csapatok!$A:$CN,AN$320,FALSE))-6),'csapat-ranglista'!$A:$FP,AN$321,FALSE)/8,VLOOKUP(VLOOKUP($A249,csapatok!$A:$CN,AN$320,FALSE),'csapat-ranglista'!$A:$FP,AN$321,FALSE)/4),0)</f>
        <v>0</v>
      </c>
      <c r="AO249" s="223">
        <f>IFERROR(IF(RIGHT(VLOOKUP($A249,csapatok!$A:$CN,AO$320,FALSE),5)="Csere",VLOOKUP(LEFT(VLOOKUP($A249,csapatok!$A:$CN,AO$320,FALSE),LEN(VLOOKUP($A249,csapatok!$A:$CN,AO$320,FALSE))-6),'csapat-ranglista'!$A:$FP,AO$321,FALSE)/8,VLOOKUP(VLOOKUP($A249,csapatok!$A:$CN,AO$320,FALSE),'csapat-ranglista'!$A:$FP,AO$321,FALSE)/4),0)</f>
        <v>0</v>
      </c>
      <c r="AP249" s="223">
        <f>IFERROR(IF(RIGHT(VLOOKUP($A249,csapatok!$A:$CN,AP$320,FALSE),5)="Csere",VLOOKUP(LEFT(VLOOKUP($A249,csapatok!$A:$CN,AP$320,FALSE),LEN(VLOOKUP($A249,csapatok!$A:$CN,AP$320,FALSE))-6),'csapat-ranglista'!$A:$FP,AP$321,FALSE)/8,VLOOKUP(VLOOKUP($A249,csapatok!$A:$CN,AP$320,FALSE),'csapat-ranglista'!$A:$FP,AP$321,FALSE)/4),0)</f>
        <v>0</v>
      </c>
      <c r="AQ249" s="223">
        <f>IFERROR(IF(RIGHT(VLOOKUP($A249,csapatok!$A:$CN,AQ$320,FALSE),5)="Csere",VLOOKUP(LEFT(VLOOKUP($A249,csapatok!$A:$CN,AQ$320,FALSE),LEN(VLOOKUP($A249,csapatok!$A:$CN,AQ$320,FALSE))-6),'csapat-ranglista'!$A:$FP,AQ$321,FALSE)/8,VLOOKUP(VLOOKUP($A249,csapatok!$A:$CN,AQ$320,FALSE),'csapat-ranglista'!$A:$FP,AQ$321,FALSE)/4),0)</f>
        <v>0</v>
      </c>
      <c r="AR249" s="223">
        <f>IFERROR(IF(RIGHT(VLOOKUP($A249,csapatok!$A:$CN,AR$320,FALSE),5)="Csere",VLOOKUP(LEFT(VLOOKUP($A249,csapatok!$A:$CN,AR$320,FALSE),LEN(VLOOKUP($A249,csapatok!$A:$CN,AR$320,FALSE))-6),'csapat-ranglista'!$A:$FP,AR$321,FALSE)/8,VLOOKUP(VLOOKUP($A249,csapatok!$A:$CN,AR$320,FALSE),'csapat-ranglista'!$A:$FP,AR$321,FALSE)/4),0)</f>
        <v>0</v>
      </c>
      <c r="AS249" s="223">
        <f>IFERROR(IF(RIGHT(VLOOKUP($A249,csapatok!$A:$CN,AS$320,FALSE),5)="Csere",VLOOKUP(LEFT(VLOOKUP($A249,csapatok!$A:$CN,AS$320,FALSE),LEN(VLOOKUP($A249,csapatok!$A:$CN,AS$320,FALSE))-6),'csapat-ranglista'!$A:$FP,AS$321,FALSE)/8,VLOOKUP(VLOOKUP($A249,csapatok!$A:$CN,AS$320,FALSE),'csapat-ranglista'!$A:$FP,AS$321,FALSE)/4),0)</f>
        <v>0</v>
      </c>
      <c r="AT249" s="223">
        <f>IFERROR(IF(RIGHT(VLOOKUP($A249,csapatok!$A:$CN,AT$320,FALSE),5)="Csere",VLOOKUP(LEFT(VLOOKUP($A249,csapatok!$A:$CN,AT$320,FALSE),LEN(VLOOKUP($A249,csapatok!$A:$CN,AT$320,FALSE))-6),'csapat-ranglista'!$A:$FP,AT$321,FALSE)/8,VLOOKUP(VLOOKUP($A249,csapatok!$A:$CN,AT$320,FALSE),'csapat-ranglista'!$A:$FP,AT$321,FALSE)/4),0)</f>
        <v>0</v>
      </c>
      <c r="AU249" s="223">
        <f>IFERROR(IF(RIGHT(VLOOKUP($A249,csapatok!$A:$CN,AU$320,FALSE),5)="Csere",VLOOKUP(LEFT(VLOOKUP($A249,csapatok!$A:$CN,AU$320,FALSE),LEN(VLOOKUP($A249,csapatok!$A:$CN,AU$320,FALSE))-6),'csapat-ranglista'!$A:$FP,AU$321,FALSE)/8,VLOOKUP(VLOOKUP($A249,csapatok!$A:$CN,AU$320,FALSE),'csapat-ranglista'!$A:$FP,AU$321,FALSE)/4),0)</f>
        <v>0</v>
      </c>
      <c r="AV249" s="223">
        <f>IFERROR(IF(RIGHT(VLOOKUP($A249,csapatok!$A:$CN,AV$320,FALSE),5)="Csere",VLOOKUP(LEFT(VLOOKUP($A249,csapatok!$A:$CN,AV$320,FALSE),LEN(VLOOKUP($A249,csapatok!$A:$CN,AV$320,FALSE))-6),'csapat-ranglista'!$A:$FP,AV$321,FALSE)/8,VLOOKUP(VLOOKUP($A249,csapatok!$A:$CN,AV$320,FALSE),'csapat-ranglista'!$A:$FP,AV$321,FALSE)/4),0)</f>
        <v>0</v>
      </c>
      <c r="AW249" s="223">
        <f>IFERROR(IF(RIGHT(VLOOKUP($A249,csapatok!$A:$CN,AW$320,FALSE),5)="Csere",VLOOKUP(LEFT(VLOOKUP($A249,csapatok!$A:$CN,AW$320,FALSE),LEN(VLOOKUP($A249,csapatok!$A:$CN,AW$320,FALSE))-6),'csapat-ranglista'!$A:$FP,AW$321,FALSE)/8,VLOOKUP(VLOOKUP($A249,csapatok!$A:$CN,AW$320,FALSE),'csapat-ranglista'!$A:$FP,AW$321,FALSE)/4),0)</f>
        <v>0</v>
      </c>
      <c r="AX249" s="223">
        <f>IFERROR(IF(RIGHT(VLOOKUP($A249,csapatok!$A:$CN,AX$320,FALSE),5)="Csere",VLOOKUP(LEFT(VLOOKUP($A249,csapatok!$A:$CN,AX$320,FALSE),LEN(VLOOKUP($A249,csapatok!$A:$CN,AX$320,FALSE))-6),'csapat-ranglista'!$A:$FP,AX$321,FALSE)/8,VLOOKUP(VLOOKUP($A249,csapatok!$A:$CN,AX$320,FALSE),'csapat-ranglista'!$A:$FP,AX$321,FALSE)/4),0)</f>
        <v>0</v>
      </c>
      <c r="AY249" s="223">
        <f>IFERROR(IF(RIGHT(VLOOKUP($A249,csapatok!$A:$NN,AY$320,FALSE),5)="Csere",VLOOKUP(LEFT(VLOOKUP($A249,csapatok!$A:$NN,AY$320,FALSE),LEN(VLOOKUP($A249,csapatok!$A:$NN,AY$320,FALSE))-6),'csapat-ranglista'!$A:$FP,AY$321,FALSE)/8,VLOOKUP(VLOOKUP($A249,csapatok!$A:$NN,AY$320,FALSE),'csapat-ranglista'!$A:$FP,AY$321,FALSE)/4),0)</f>
        <v>0</v>
      </c>
      <c r="AZ249" s="223">
        <f>IFERROR(IF(RIGHT(VLOOKUP($A249,csapatok!$A:$NN,AZ$320,FALSE),5)="Csere",VLOOKUP(LEFT(VLOOKUP($A249,csapatok!$A:$NN,AZ$320,FALSE),LEN(VLOOKUP($A249,csapatok!$A:$NN,AZ$320,FALSE))-6),'csapat-ranglista'!$A:$FP,AZ$321,FALSE)/8,VLOOKUP(VLOOKUP($A249,csapatok!$A:$NN,AZ$320,FALSE),'csapat-ranglista'!$A:$FP,AZ$321,FALSE)/4),0)</f>
        <v>0</v>
      </c>
      <c r="BA249" s="223">
        <f>IFERROR(IF(RIGHT(VLOOKUP($A249,csapatok!$A:$NN,BA$320,FALSE),5)="Csere",VLOOKUP(LEFT(VLOOKUP($A249,csapatok!$A:$NN,BA$320,FALSE),LEN(VLOOKUP($A249,csapatok!$A:$NN,BA$320,FALSE))-6),'csapat-ranglista'!$A:$FP,BA$321,FALSE)/8,VLOOKUP(VLOOKUP($A249,csapatok!$A:$NN,BA$320,FALSE),'csapat-ranglista'!$A:$FP,BA$321,FALSE)/4),0)</f>
        <v>0</v>
      </c>
      <c r="BB249" s="223">
        <f>IFERROR(IF(RIGHT(VLOOKUP($A249,csapatok!$A:$NN,BB$320,FALSE),5)="Csere",VLOOKUP(LEFT(VLOOKUP($A249,csapatok!$A:$NN,BB$320,FALSE),LEN(VLOOKUP($A249,csapatok!$A:$NN,BB$320,FALSE))-6),'csapat-ranglista'!$A:$FP,BB$321,FALSE)/8,VLOOKUP(VLOOKUP($A249,csapatok!$A:$NN,BB$320,FALSE),'csapat-ranglista'!$A:$FP,BB$321,FALSE)/4),0)</f>
        <v>0</v>
      </c>
      <c r="BC249" s="224">
        <f>versenyek!$ES$11*IFERROR(VLOOKUP(VLOOKUP($A249,versenyek!ER:ET,3,FALSE),szabalyok!$A$16:$B$23,2,FALSE)/4,0)</f>
        <v>0</v>
      </c>
      <c r="BD249" s="224">
        <f>versenyek!$EV$11*IFERROR(VLOOKUP(VLOOKUP($A249,versenyek!EU:EW,3,FALSE),szabalyok!$A$16:$B$23,2,FALSE)/4,0)</f>
        <v>0</v>
      </c>
      <c r="BE249" s="223">
        <f>IFERROR(IF(RIGHT(VLOOKUP($A249,csapatok!$A:$NN,BE$320,FALSE),5)="Csere",VLOOKUP(LEFT(VLOOKUP($A249,csapatok!$A:$NN,BE$320,FALSE),LEN(VLOOKUP($A249,csapatok!$A:$NN,BE$320,FALSE))-6),'csapat-ranglista'!$A:$FP,BE$321,FALSE)/8,VLOOKUP(VLOOKUP($A249,csapatok!$A:$NN,BE$320,FALSE),'csapat-ranglista'!$A:$FP,BE$321,FALSE)/4),0)</f>
        <v>0</v>
      </c>
      <c r="BF249" s="223">
        <f>IFERROR(IF(RIGHT(VLOOKUP($A249,csapatok!$A:$NN,BF$320,FALSE),5)="Csere",VLOOKUP(LEFT(VLOOKUP($A249,csapatok!$A:$NN,BF$320,FALSE),LEN(VLOOKUP($A249,csapatok!$A:$NN,BF$320,FALSE))-6),'csapat-ranglista'!$A:$FP,BF$321,FALSE)/8,VLOOKUP(VLOOKUP($A249,csapatok!$A:$NN,BF$320,FALSE),'csapat-ranglista'!$A:$FP,BF$321,FALSE)/4),0)</f>
        <v>0</v>
      </c>
      <c r="BG249" s="223">
        <f>IFERROR(IF(RIGHT(VLOOKUP($A249,csapatok!$A:$NN,BG$320,FALSE),5)="Csere",VLOOKUP(LEFT(VLOOKUP($A249,csapatok!$A:$NN,BG$320,FALSE),LEN(VLOOKUP($A249,csapatok!$A:$NN,BG$320,FALSE))-6),'csapat-ranglista'!$A:$FP,BG$321,FALSE)/8,VLOOKUP(VLOOKUP($A249,csapatok!$A:$NN,BG$320,FALSE),'csapat-ranglista'!$A:$FP,BG$321,FALSE)/4),0)</f>
        <v>0</v>
      </c>
      <c r="BH249" s="223">
        <f>IFERROR(IF(RIGHT(VLOOKUP($A249,csapatok!$A:$NN,BH$320,FALSE),5)="Csere",VLOOKUP(LEFT(VLOOKUP($A249,csapatok!$A:$NN,BH$320,FALSE),LEN(VLOOKUP($A249,csapatok!$A:$NN,BH$320,FALSE))-6),'csapat-ranglista'!$A:$FP,BH$321,FALSE)/8,VLOOKUP(VLOOKUP($A249,csapatok!$A:$NN,BH$320,FALSE),'csapat-ranglista'!$A:$FP,BH$321,FALSE)/4),0)</f>
        <v>0</v>
      </c>
      <c r="BI249" s="223">
        <f>IFERROR(IF(RIGHT(VLOOKUP($A249,csapatok!$A:$NN,BI$320,FALSE),5)="Csere",VLOOKUP(LEFT(VLOOKUP($A249,csapatok!$A:$NN,BI$320,FALSE),LEN(VLOOKUP($A249,csapatok!$A:$NN,BI$320,FALSE))-6),'csapat-ranglista'!$A:$FP,BI$321,FALSE)/8,VLOOKUP(VLOOKUP($A249,csapatok!$A:$NN,BI$320,FALSE),'csapat-ranglista'!$A:$FP,BI$321,FALSE)/4),0)</f>
        <v>0</v>
      </c>
      <c r="BJ249" s="223">
        <f>IFERROR(IF(RIGHT(VLOOKUP($A249,csapatok!$A:$NN,BJ$320,FALSE),5)="Csere",VLOOKUP(LEFT(VLOOKUP($A249,csapatok!$A:$NN,BJ$320,FALSE),LEN(VLOOKUP($A249,csapatok!$A:$NN,BJ$320,FALSE))-6),'csapat-ranglista'!$A:$FP,BJ$321,FALSE)/8,VLOOKUP(VLOOKUP($A249,csapatok!$A:$NN,BJ$320,FALSE),'csapat-ranglista'!$A:$FP,BJ$321,FALSE)/4),0)</f>
        <v>0</v>
      </c>
      <c r="BK249" s="223">
        <f>IFERROR(IF(RIGHT(VLOOKUP($A249,csapatok!$A:$NN,BK$320,FALSE),5)="Csere",VLOOKUP(LEFT(VLOOKUP($A249,csapatok!$A:$NN,BK$320,FALSE),LEN(VLOOKUP($A249,csapatok!$A:$NN,BK$320,FALSE))-6),'csapat-ranglista'!$A:$FP,BK$321,FALSE)/8,VLOOKUP(VLOOKUP($A249,csapatok!$A:$NN,BK$320,FALSE),'csapat-ranglista'!$A:$FP,BK$321,FALSE)/4),0)</f>
        <v>0</v>
      </c>
      <c r="BL249" s="223">
        <f>IFERROR(IF(RIGHT(VLOOKUP($A249,csapatok!$A:$NN,BL$320,FALSE),5)="Csere",VLOOKUP(LEFT(VLOOKUP($A249,csapatok!$A:$NN,BL$320,FALSE),LEN(VLOOKUP($A249,csapatok!$A:$NN,BL$320,FALSE))-6),'csapat-ranglista'!$A:$FP,BL$321,FALSE)/8,VLOOKUP(VLOOKUP($A249,csapatok!$A:$NN,BL$320,FALSE),'csapat-ranglista'!$A:$FP,BL$321,FALSE)/4),0)</f>
        <v>0</v>
      </c>
      <c r="BM249" s="223">
        <f>IFERROR(IF(RIGHT(VLOOKUP($A249,csapatok!$A:$NN,BM$320,FALSE),5)="Csere",VLOOKUP(LEFT(VLOOKUP($A249,csapatok!$A:$NN,BM$320,FALSE),LEN(VLOOKUP($A249,csapatok!$A:$NN,BM$320,FALSE))-6),'csapat-ranglista'!$A:$FP,BM$321,FALSE)/8,VLOOKUP(VLOOKUP($A249,csapatok!$A:$NN,BM$320,FALSE),'csapat-ranglista'!$A:$FP,BM$321,FALSE)/4),0)</f>
        <v>0</v>
      </c>
      <c r="BN249" s="223">
        <f>IFERROR(IF(RIGHT(VLOOKUP($A249,csapatok!$A:$NN,BN$320,FALSE),5)="Csere",VLOOKUP(LEFT(VLOOKUP($A249,csapatok!$A:$NN,BN$320,FALSE),LEN(VLOOKUP($A249,csapatok!$A:$NN,BN$320,FALSE))-6),'csapat-ranglista'!$A:$FP,BN$321,FALSE)/8,VLOOKUP(VLOOKUP($A249,csapatok!$A:$NN,BN$320,FALSE),'csapat-ranglista'!$A:$FP,BN$321,FALSE)/4),0)</f>
        <v>0</v>
      </c>
      <c r="BO249" s="223">
        <f>IFERROR(IF(RIGHT(VLOOKUP($A249,csapatok!$A:$NN,BO$320,FALSE),5)="Csere",VLOOKUP(LEFT(VLOOKUP($A249,csapatok!$A:$NN,BO$320,FALSE),LEN(VLOOKUP($A249,csapatok!$A:$NN,BO$320,FALSE))-6),'csapat-ranglista'!$A:$FP,BO$321,FALSE)/8,VLOOKUP(VLOOKUP($A249,csapatok!$A:$NN,BO$320,FALSE),'csapat-ranglista'!$A:$FP,BO$321,FALSE)/4),0)</f>
        <v>0</v>
      </c>
      <c r="BP249" s="223">
        <f>IFERROR(IF(RIGHT(VLOOKUP($A249,csapatok!$A:$NN,BP$320,FALSE),5)="Csere",VLOOKUP(LEFT(VLOOKUP($A249,csapatok!$A:$NN,BP$320,FALSE),LEN(VLOOKUP($A249,csapatok!$A:$NN,BP$320,FALSE))-6),'csapat-ranglista'!$A:$FP,BP$321,FALSE)/8,VLOOKUP(VLOOKUP($A249,csapatok!$A:$NN,BP$320,FALSE),'csapat-ranglista'!$A:$FP,BP$321,FALSE)/4),0)</f>
        <v>0</v>
      </c>
      <c r="BQ249" s="223">
        <f>IFERROR(IF(RIGHT(VLOOKUP($A249,csapatok!$A:$NN,BQ$320,FALSE),5)="Csere",VLOOKUP(LEFT(VLOOKUP($A249,csapatok!$A:$NN,BQ$320,FALSE),LEN(VLOOKUP($A249,csapatok!$A:$NN,BQ$320,FALSE))-6),'csapat-ranglista'!$A:$FP,BQ$321,FALSE)/8,VLOOKUP(VLOOKUP($A249,csapatok!$A:$NN,BQ$320,FALSE),'csapat-ranglista'!$A:$FP,BQ$321,FALSE)/4),0)</f>
        <v>0</v>
      </c>
      <c r="BR249" s="223">
        <f>IFERROR(IF(RIGHT(VLOOKUP($A249,csapatok!$A:$NN,BR$320,FALSE),5)="Csere",VLOOKUP(LEFT(VLOOKUP($A249,csapatok!$A:$NN,BR$320,FALSE),LEN(VLOOKUP($A249,csapatok!$A:$NN,BR$320,FALSE))-6),'csapat-ranglista'!$A:$FP,BR$321,FALSE)/8,VLOOKUP(VLOOKUP($A249,csapatok!$A:$NN,BR$320,FALSE),'csapat-ranglista'!$A:$FP,BR$321,FALSE)/4),0)</f>
        <v>0</v>
      </c>
      <c r="BS249" s="223">
        <f>IFERROR(IF(RIGHT(VLOOKUP($A249,csapatok!$A:$NN,BS$320,FALSE),5)="Csere",VLOOKUP(LEFT(VLOOKUP($A249,csapatok!$A:$NN,BS$320,FALSE),LEN(VLOOKUP($A249,csapatok!$A:$NN,BS$320,FALSE))-6),'csapat-ranglista'!$A:$FP,BS$321,FALSE)/8,VLOOKUP(VLOOKUP($A249,csapatok!$A:$NN,BS$320,FALSE),'csapat-ranglista'!$A:$FP,BS$321,FALSE)/4),0)</f>
        <v>0</v>
      </c>
      <c r="BT249" s="223">
        <f>IFERROR(IF(RIGHT(VLOOKUP($A249,csapatok!$A:$NN,BT$320,FALSE),5)="Csere",VLOOKUP(LEFT(VLOOKUP($A249,csapatok!$A:$NN,BT$320,FALSE),LEN(VLOOKUP($A249,csapatok!$A:$NN,BT$320,FALSE))-6),'csapat-ranglista'!$A:$FP,BT$321,FALSE)/8,VLOOKUP(VLOOKUP($A249,csapatok!$A:$NN,BT$320,FALSE),'csapat-ranglista'!$A:$FP,BT$321,FALSE)/4),0)</f>
        <v>0</v>
      </c>
      <c r="BU249" s="223">
        <f>IFERROR(IF(RIGHT(VLOOKUP($A249,csapatok!$A:$NN,BU$320,FALSE),5)="Csere",VLOOKUP(LEFT(VLOOKUP($A249,csapatok!$A:$NN,BU$320,FALSE),LEN(VLOOKUP($A249,csapatok!$A:$NN,BU$320,FALSE))-6),'csapat-ranglista'!$A:$FP,BU$321,FALSE)/8,VLOOKUP(VLOOKUP($A249,csapatok!$A:$NN,BU$320,FALSE),'csapat-ranglista'!$A:$FP,BU$321,FALSE)/4),0)</f>
        <v>0</v>
      </c>
      <c r="BV249" s="223">
        <f>IFERROR(IF(RIGHT(VLOOKUP($A249,csapatok!$A:$NN,BV$320,FALSE),5)="Csere",VLOOKUP(LEFT(VLOOKUP($A249,csapatok!$A:$NN,BV$320,FALSE),LEN(VLOOKUP($A249,csapatok!$A:$NN,BV$320,FALSE))-6),'csapat-ranglista'!$A:$FP,BV$321,FALSE)/8,VLOOKUP(VLOOKUP($A249,csapatok!$A:$NN,BV$320,FALSE),'csapat-ranglista'!$A:$FP,BV$321,FALSE)/4),0)</f>
        <v>0</v>
      </c>
      <c r="BW249" s="223">
        <f>IFERROR(IF(RIGHT(VLOOKUP($A249,csapatok!$A:$NN,BW$320,FALSE),5)="Csere",VLOOKUP(LEFT(VLOOKUP($A249,csapatok!$A:$NN,BW$320,FALSE),LEN(VLOOKUP($A249,csapatok!$A:$NN,BW$320,FALSE))-6),'csapat-ranglista'!$A:$FP,BW$321,FALSE)/8,VLOOKUP(VLOOKUP($A249,csapatok!$A:$NN,BW$320,FALSE),'csapat-ranglista'!$A:$FP,BW$321,FALSE)/4),0)</f>
        <v>0</v>
      </c>
      <c r="BX249" s="223">
        <f>IFERROR(IF(RIGHT(VLOOKUP($A249,csapatok!$A:$NN,BX$320,FALSE),5)="Csere",VLOOKUP(LEFT(VLOOKUP($A249,csapatok!$A:$NN,BX$320,FALSE),LEN(VLOOKUP($A249,csapatok!$A:$NN,BX$320,FALSE))-6),'csapat-ranglista'!$A:$FP,BX$321,FALSE)/8,VLOOKUP(VLOOKUP($A249,csapatok!$A:$NN,BX$320,FALSE),'csapat-ranglista'!$A:$FP,BX$321,FALSE)/4),0)</f>
        <v>0</v>
      </c>
      <c r="BY249" s="223">
        <f>IFERROR(IF(RIGHT(VLOOKUP($A249,csapatok!$A:$NN,BY$320,FALSE),5)="Csere",VLOOKUP(LEFT(VLOOKUP($A249,csapatok!$A:$NN,BY$320,FALSE),LEN(VLOOKUP($A249,csapatok!$A:$NN,BY$320,FALSE))-6),'csapat-ranglista'!$A:$FP,BY$321,FALSE)/8,VLOOKUP(VLOOKUP($A249,csapatok!$A:$NN,BY$320,FALSE),'csapat-ranglista'!$A:$FP,BY$321,FALSE)/4),0)</f>
        <v>0</v>
      </c>
      <c r="BZ249" s="223">
        <f>IFERROR(IF(RIGHT(VLOOKUP($A249,csapatok!$A:$NN,BZ$320,FALSE),5)="Csere",VLOOKUP(LEFT(VLOOKUP($A249,csapatok!$A:$NN,BZ$320,FALSE),LEN(VLOOKUP($A249,csapatok!$A:$NN,BZ$320,FALSE))-6),'csapat-ranglista'!$A:$FP,BZ$321,FALSE)/8,VLOOKUP(VLOOKUP($A249,csapatok!$A:$NN,BZ$320,FALSE),'csapat-ranglista'!$A:$FP,BZ$321,FALSE)/4),0)</f>
        <v>0</v>
      </c>
      <c r="CA249" s="223">
        <f>IFERROR(IF(RIGHT(VLOOKUP($A249,csapatok!$A:$NN,CA$320,FALSE),5)="Csere",VLOOKUP(LEFT(VLOOKUP($A249,csapatok!$A:$NN,CA$320,FALSE),LEN(VLOOKUP($A249,csapatok!$A:$NN,CA$320,FALSE))-6),'csapat-ranglista'!$A:$FP,CA$321,FALSE)/8,VLOOKUP(VLOOKUP($A249,csapatok!$A:$NN,CA$320,FALSE),'csapat-ranglista'!$A:$FP,CA$321,FALSE)/4),0)</f>
        <v>0</v>
      </c>
      <c r="CB249" s="223">
        <f>IFERROR(IF(RIGHT(VLOOKUP($A249,csapatok!$A:$NN,CB$320,FALSE),5)="Csere",VLOOKUP(LEFT(VLOOKUP($A249,csapatok!$A:$NN,CB$320,FALSE),LEN(VLOOKUP($A249,csapatok!$A:$NN,CB$320,FALSE))-6),'csapat-ranglista'!$A:$FP,CB$321,FALSE)/8,VLOOKUP(VLOOKUP($A249,csapatok!$A:$NN,CB$320,FALSE),'csapat-ranglista'!$A:$FP,CB$321,FALSE)/4),0)</f>
        <v>0</v>
      </c>
      <c r="CC249" s="223">
        <f>IFERROR(IF(RIGHT(VLOOKUP($A249,csapatok!$A:$NN,CC$320,FALSE),5)="Csere",VLOOKUP(LEFT(VLOOKUP($A249,csapatok!$A:$NN,CC$320,FALSE),LEN(VLOOKUP($A249,csapatok!$A:$NN,CC$320,FALSE))-6),'csapat-ranglista'!$A:$FP,CC$321,FALSE)/8,VLOOKUP(VLOOKUP($A249,csapatok!$A:$NN,CC$320,FALSE),'csapat-ranglista'!$A:$FP,CC$321,FALSE)/4),0)</f>
        <v>0</v>
      </c>
      <c r="CD249" s="223">
        <f>IFERROR(IF(RIGHT(VLOOKUP($A249,csapatok!$A:$NN,CD$320,FALSE),5)="Csere",VLOOKUP(LEFT(VLOOKUP($A249,csapatok!$A:$NN,CD$320,FALSE),LEN(VLOOKUP($A249,csapatok!$A:$NN,CD$320,FALSE))-6),'csapat-ranglista'!$A:$FP,CD$321,FALSE)/8,VLOOKUP(VLOOKUP($A249,csapatok!$A:$NN,CD$320,FALSE),'csapat-ranglista'!$A:$FP,CD$321,FALSE)/4),0)</f>
        <v>0</v>
      </c>
      <c r="CE249" s="223">
        <f>IFERROR(IF(RIGHT(VLOOKUP($A249,csapatok!$A:$NN,CE$320,FALSE),5)="Csere",VLOOKUP(LEFT(VLOOKUP($A249,csapatok!$A:$NN,CE$320,FALSE),LEN(VLOOKUP($A249,csapatok!$A:$NN,CE$320,FALSE))-6),'csapat-ranglista'!$A:$FP,CE$321,FALSE)/8,VLOOKUP(VLOOKUP($A249,csapatok!$A:$NN,CE$320,FALSE),'csapat-ranglista'!$A:$FP,CE$321,FALSE)/4),0)</f>
        <v>0</v>
      </c>
      <c r="CF249" s="223">
        <f>IFERROR(IF(RIGHT(VLOOKUP($A249,csapatok!$A:$NN,CF$320,FALSE),5)="Csere",VLOOKUP(LEFT(VLOOKUP($A249,csapatok!$A:$NN,CF$320,FALSE),LEN(VLOOKUP($A249,csapatok!$A:$NN,CF$320,FALSE))-6),'csapat-ranglista'!$A:$FP,CF$321,FALSE)/8,VLOOKUP(VLOOKUP($A249,csapatok!$A:$NN,CF$320,FALSE),'csapat-ranglista'!$A:$FP,CF$321,FALSE)/4),0)</f>
        <v>0</v>
      </c>
      <c r="CG249" s="223">
        <f>IFERROR(IF(RIGHT(VLOOKUP($A249,csapatok!$A:$NN,CG$320,FALSE),5)="Csere",VLOOKUP(LEFT(VLOOKUP($A249,csapatok!$A:$NN,CG$320,FALSE),LEN(VLOOKUP($A249,csapatok!$A:$NN,CG$320,FALSE))-6),'csapat-ranglista'!$A:$FP,CG$321,FALSE)/8,VLOOKUP(VLOOKUP($A249,csapatok!$A:$NN,CG$320,FALSE),'csapat-ranglista'!$A:$FP,CG$321,FALSE)/4),0)</f>
        <v>0</v>
      </c>
      <c r="CH249" s="223">
        <f>IFERROR(IF(RIGHT(VLOOKUP($A249,csapatok!$A:$NN,CH$320,FALSE),5)="Csere",VLOOKUP(LEFT(VLOOKUP($A249,csapatok!$A:$NN,CH$320,FALSE),LEN(VLOOKUP($A249,csapatok!$A:$NN,CH$320,FALSE))-6),'csapat-ranglista'!$A:$FP,CH$321,FALSE)/8,VLOOKUP(VLOOKUP($A249,csapatok!$A:$NN,CH$320,FALSE),'csapat-ranglista'!$A:$FP,CH$321,FALSE)/4),0)</f>
        <v>0</v>
      </c>
      <c r="CI249" s="223">
        <f>IFERROR(IF(RIGHT(VLOOKUP($A249,csapatok!$A:$NN,CI$320,FALSE),5)="Csere",VLOOKUP(LEFT(VLOOKUP($A249,csapatok!$A:$NN,CI$320,FALSE),LEN(VLOOKUP($A249,csapatok!$A:$NN,CI$320,FALSE))-6),'csapat-ranglista'!$A:$FP,CI$321,FALSE)/8,VLOOKUP(VLOOKUP($A249,csapatok!$A:$NN,CI$320,FALSE),'csapat-ranglista'!$A:$FP,CI$321,FALSE)/4),0)</f>
        <v>0</v>
      </c>
      <c r="CJ249" s="224">
        <f>versenyek!$IQ$11*IFERROR(VLOOKUP(VLOOKUP($A249,versenyek!IP:IR,3,FALSE),szabalyok!$A$16:$B$23,2,FALSE)/4,0)</f>
        <v>0</v>
      </c>
      <c r="CK249" s="224">
        <f>versenyek!$IT$11*IFERROR(VLOOKUP(VLOOKUP($A249,versenyek!IS:IU,3,FALSE),szabalyok!$A$16:$B$23,2,FALSE)/4,0)</f>
        <v>0</v>
      </c>
      <c r="CL249" s="223">
        <f>IFERROR(IF(RIGHT(VLOOKUP($A249,csapatok!$A:$NN,CL$320,FALSE),5)="Csere",VLOOKUP(LEFT(VLOOKUP($A249,csapatok!$A:$NN,CL$320,FALSE),LEN(VLOOKUP($A249,csapatok!$A:$NN,CL$320,FALSE))-6),'csapat-ranglista'!$A:$FP,CL$321,FALSE)/8,VLOOKUP(VLOOKUP($A249,csapatok!$A:$NN,CL$320,FALSE),'csapat-ranglista'!$A:$FP,CL$321,FALSE)/4),0)</f>
        <v>0</v>
      </c>
      <c r="CM249" s="223">
        <f>IFERROR(IF(RIGHT(VLOOKUP($A249,csapatok!$A:$NN,CM$320,FALSE),5)="Csere",VLOOKUP(LEFT(VLOOKUP($A249,csapatok!$A:$NN,CM$320,FALSE),LEN(VLOOKUP($A249,csapatok!$A:$NN,CM$320,FALSE))-6),'csapat-ranglista'!$A:$FP,CM$321,FALSE)/8,VLOOKUP(VLOOKUP($A249,csapatok!$A:$NN,CM$320,FALSE),'csapat-ranglista'!$A:$FP,CM$321,FALSE)/4),0)</f>
        <v>0</v>
      </c>
      <c r="CN249" s="223">
        <f>IFERROR(IF(RIGHT(VLOOKUP($A249,csapatok!$A:$NN,CN$320,FALSE),5)="Csere",VLOOKUP(LEFT(VLOOKUP($A249,csapatok!$A:$NN,CN$320,FALSE),LEN(VLOOKUP($A249,csapatok!$A:$NN,CN$320,FALSE))-6),'csapat-ranglista'!$A:$FP,CN$321,FALSE)/8,VLOOKUP(VLOOKUP($A249,csapatok!$A:$NN,CN$320,FALSE),'csapat-ranglista'!$A:$FP,CN$321,FALSE)/4),0)</f>
        <v>0</v>
      </c>
      <c r="CO249" s="223">
        <f>IFERROR(IF(RIGHT(VLOOKUP($A249,csapatok!$A:$NN,CO$320,FALSE),5)="Csere",VLOOKUP(LEFT(VLOOKUP($A249,csapatok!$A:$NN,CO$320,FALSE),LEN(VLOOKUP($A249,csapatok!$A:$NN,CO$320,FALSE))-6),'csapat-ranglista'!$A:$FP,CO$321,FALSE)/8,VLOOKUP(VLOOKUP($A249,csapatok!$A:$NN,CO$320,FALSE),'csapat-ranglista'!$A:$FP,CO$321,FALSE)/4),0)</f>
        <v>0</v>
      </c>
      <c r="CP249" s="223">
        <f>IFERROR(IF(RIGHT(VLOOKUP($A249,csapatok!$A:$NN,CP$320,FALSE),5)="Csere",VLOOKUP(LEFT(VLOOKUP($A249,csapatok!$A:$NN,CP$320,FALSE),LEN(VLOOKUP($A249,csapatok!$A:$NN,CP$320,FALSE))-6),'csapat-ranglista'!$A:$FP,CP$321,FALSE)/8,VLOOKUP(VLOOKUP($A249,csapatok!$A:$NN,CP$320,FALSE),'csapat-ranglista'!$A:$FP,CP$321,FALSE)/4),0)</f>
        <v>0</v>
      </c>
      <c r="CQ249" s="223">
        <f>IFERROR(IF(RIGHT(VLOOKUP($A249,csapatok!$A:$NN,CQ$320,FALSE),5)="Csere",VLOOKUP(LEFT(VLOOKUP($A249,csapatok!$A:$NN,CQ$320,FALSE),LEN(VLOOKUP($A249,csapatok!$A:$NN,CQ$320,FALSE))-6),'csapat-ranglista'!$A:$FP,CQ$321,FALSE)/8,VLOOKUP(VLOOKUP($A249,csapatok!$A:$NN,CQ$320,FALSE),'csapat-ranglista'!$A:$FP,CQ$321,FALSE)/4),0)</f>
        <v>0</v>
      </c>
      <c r="CR249" s="223">
        <f>IFERROR(IF(RIGHT(VLOOKUP($A249,csapatok!$A:$NN,CR$320,FALSE),5)="Csere",VLOOKUP(LEFT(VLOOKUP($A249,csapatok!$A:$NN,CR$320,FALSE),LEN(VLOOKUP($A249,csapatok!$A:$NN,CR$320,FALSE))-6),'csapat-ranglista'!$A:$FP,CR$321,FALSE)/8,VLOOKUP(VLOOKUP($A249,csapatok!$A:$NN,CR$320,FALSE),'csapat-ranglista'!$A:$FP,CR$321,FALSE)/4),0)</f>
        <v>0</v>
      </c>
      <c r="CS249" s="223">
        <f>IFERROR(IF(RIGHT(VLOOKUP($A249,csapatok!$A:$NN,CS$320,FALSE),5)="Csere",VLOOKUP(LEFT(VLOOKUP($A249,csapatok!$A:$NN,CS$320,FALSE),LEN(VLOOKUP($A249,csapatok!$A:$NN,CS$320,FALSE))-6),'csapat-ranglista'!$A:$FP,CS$321,FALSE)/8,VLOOKUP(VLOOKUP($A249,csapatok!$A:$NN,CS$320,FALSE),'csapat-ranglista'!$A:$FP,CS$321,FALSE)/4),0)</f>
        <v>0</v>
      </c>
      <c r="CT249" s="223">
        <f>IFERROR(IF(RIGHT(VLOOKUP($A249,csapatok!$A:$NN,CT$320,FALSE),5)="Csere",VLOOKUP(LEFT(VLOOKUP($A249,csapatok!$A:$NN,CT$320,FALSE),LEN(VLOOKUP($A249,csapatok!$A:$NN,CT$320,FALSE))-6),'csapat-ranglista'!$A:$FP,CT$321,FALSE)/8,VLOOKUP(VLOOKUP($A249,csapatok!$A:$NN,CT$320,FALSE),'csapat-ranglista'!$A:$FP,CT$321,FALSE)/4),0)</f>
        <v>0</v>
      </c>
      <c r="CU249" s="223">
        <f>IFERROR(IF(RIGHT(VLOOKUP($A249,csapatok!$A:$NN,CU$320,FALSE),5)="Csere",VLOOKUP(LEFT(VLOOKUP($A249,csapatok!$A:$NN,CU$320,FALSE),LEN(VLOOKUP($A249,csapatok!$A:$NN,CU$320,FALSE))-6),'csapat-ranglista'!$A:$FP,CU$321,FALSE)/8,VLOOKUP(VLOOKUP($A249,csapatok!$A:$NN,CU$320,FALSE),'csapat-ranglista'!$A:$FP,CU$321,FALSE)/4),0)</f>
        <v>0</v>
      </c>
      <c r="CV249" s="223">
        <f>IFERROR(IF(RIGHT(VLOOKUP($A249,csapatok!$A:$NN,CV$320,FALSE),5)="Csere",VLOOKUP(LEFT(VLOOKUP($A249,csapatok!$A:$NN,CV$320,FALSE),LEN(VLOOKUP($A249,csapatok!$A:$NN,CV$320,FALSE))-6),'csapat-ranglista'!$A:$FP,CV$321,FALSE)/8,VLOOKUP(VLOOKUP($A249,csapatok!$A:$NN,CV$320,FALSE),'csapat-ranglista'!$A:$FP,CV$321,FALSE)/4),0)</f>
        <v>0</v>
      </c>
      <c r="CW249" s="223">
        <f>IFERROR(IF(RIGHT(VLOOKUP($A249,csapatok!$A:$NN,CW$320,FALSE),5)="Csere",VLOOKUP(LEFT(VLOOKUP($A249,csapatok!$A:$NN,CW$320,FALSE),LEN(VLOOKUP($A249,csapatok!$A:$NN,CW$320,FALSE))-6),'csapat-ranglista'!$A:$FP,CW$321,FALSE)/8,VLOOKUP(VLOOKUP($A249,csapatok!$A:$NN,CW$320,FALSE),'csapat-ranglista'!$A:$FP,CW$321,FALSE)/4),0)</f>
        <v>0</v>
      </c>
      <c r="CX249" s="223">
        <f>IFERROR(IF(RIGHT(VLOOKUP($A249,csapatok!$A:$NN,CX$320,FALSE),5)="Csere",VLOOKUP(LEFT(VLOOKUP($A249,csapatok!$A:$NN,CX$320,FALSE),LEN(VLOOKUP($A249,csapatok!$A:$NN,CX$320,FALSE))-6),'csapat-ranglista'!$A:$FP,CX$321,FALSE)/8,VLOOKUP(VLOOKUP($A249,csapatok!$A:$NN,CX$320,FALSE),'csapat-ranglista'!$A:$FP,CX$321,FALSE)/4),0)</f>
        <v>0</v>
      </c>
      <c r="CY249" s="223">
        <f>IFERROR(IF(RIGHT(VLOOKUP($A249,csapatok!$A:$NN,CY$320,FALSE),5)="Csere",VLOOKUP(LEFT(VLOOKUP($A249,csapatok!$A:$NN,CY$320,FALSE),LEN(VLOOKUP($A249,csapatok!$A:$NN,CY$320,FALSE))-6),'csapat-ranglista'!$A:$FP,CY$321,FALSE)/8,VLOOKUP(VLOOKUP($A249,csapatok!$A:$NN,CY$320,FALSE),'csapat-ranglista'!$A:$FP,CY$321,FALSE)/4),0)</f>
        <v>0</v>
      </c>
      <c r="CZ249" s="223">
        <f>IFERROR(IF(RIGHT(VLOOKUP($A249,csapatok!$A:$NN,CZ$320,FALSE),5)="Csere",VLOOKUP(LEFT(VLOOKUP($A249,csapatok!$A:$NN,CZ$320,FALSE),LEN(VLOOKUP($A249,csapatok!$A:$NN,CZ$320,FALSE))-6),'csapat-ranglista'!$A:$FP,CZ$321,FALSE)/8,VLOOKUP(VLOOKUP($A249,csapatok!$A:$NN,CZ$320,FALSE),'csapat-ranglista'!$A:$FP,CZ$321,FALSE)/4),0)</f>
        <v>0</v>
      </c>
      <c r="DA249" s="223">
        <f>IFERROR(IF(RIGHT(VLOOKUP($A249,csapatok!$A:$NN,DA$320,FALSE),5)="Csere",VLOOKUP(LEFT(VLOOKUP($A249,csapatok!$A:$NN,DA$320,FALSE),LEN(VLOOKUP($A249,csapatok!$A:$NN,DA$320,FALSE))-6),'csapat-ranglista'!$A:$FP,DA$321,FALSE)/8,VLOOKUP(VLOOKUP($A249,csapatok!$A:$NN,DA$320,FALSE),'csapat-ranglista'!$A:$FP,DA$321,FALSE)/4),0)</f>
        <v>0</v>
      </c>
      <c r="DB249" s="223">
        <f>IFERROR(IF(RIGHT(VLOOKUP($A249,csapatok!$A:$NN,DB$320,FALSE),5)="Csere",VLOOKUP(LEFT(VLOOKUP($A249,csapatok!$A:$NN,DB$320,FALSE),LEN(VLOOKUP($A249,csapatok!$A:$NN,DB$320,FALSE))-6),'csapat-ranglista'!$A:$FP,DB$321,FALSE)/8,VLOOKUP(VLOOKUP($A249,csapatok!$A:$NN,DB$320,FALSE),'csapat-ranglista'!$A:$FP,DB$321,FALSE)/4),0)</f>
        <v>0</v>
      </c>
      <c r="DC249" s="223">
        <f>IFERROR(IF(RIGHT(VLOOKUP($A249,csapatok!$A:$NN,DC$320,FALSE),5)="Csere",VLOOKUP(LEFT(VLOOKUP($A249,csapatok!$A:$NN,DC$320,FALSE),LEN(VLOOKUP($A249,csapatok!$A:$NN,DC$320,FALSE))-6),'csapat-ranglista'!$A:$FP,DC$321,FALSE)/8,VLOOKUP(VLOOKUP($A249,csapatok!$A:$NN,DC$320,FALSE),'csapat-ranglista'!$A:$FP,DC$321,FALSE)/4),0)</f>
        <v>0</v>
      </c>
      <c r="DD249" s="223">
        <f>IFERROR(IF(RIGHT(VLOOKUP($A249,csapatok!$A:$NN,DD$320,FALSE),5)="Csere",VLOOKUP(LEFT(VLOOKUP($A249,csapatok!$A:$NN,DD$320,FALSE),LEN(VLOOKUP($A249,csapatok!$A:$NN,DD$320,FALSE))-6),'csapat-ranglista'!$A:$FP,DD$321,FALSE)/8,VLOOKUP(VLOOKUP($A249,csapatok!$A:$NN,DD$320,FALSE),'csapat-ranglista'!$A:$FP,DD$321,FALSE)/4),0)</f>
        <v>0</v>
      </c>
      <c r="DE249" s="223">
        <f>IFERROR(IF(RIGHT(VLOOKUP($A249,csapatok!$A:$NN,DE$320,FALSE),5)="Csere",VLOOKUP(LEFT(VLOOKUP($A249,csapatok!$A:$NN,DE$320,FALSE),LEN(VLOOKUP($A249,csapatok!$A:$NN,DE$320,FALSE))-6),'csapat-ranglista'!$A:$FP,DE$321,FALSE)/8,VLOOKUP(VLOOKUP($A249,csapatok!$A:$NN,DE$320,FALSE),'csapat-ranglista'!$A:$FP,DE$321,FALSE)/4),0)</f>
        <v>0</v>
      </c>
      <c r="DF249" s="223">
        <f>IFERROR(IF(RIGHT(VLOOKUP($A249,csapatok!$A:$NN,DF$320,FALSE),5)="Csere",VLOOKUP(LEFT(VLOOKUP($A249,csapatok!$A:$NN,DF$320,FALSE),LEN(VLOOKUP($A249,csapatok!$A:$NN,DF$320,FALSE))-6),'csapat-ranglista'!$A:$FP,DF$321,FALSE)/8,VLOOKUP(VLOOKUP($A249,csapatok!$A:$NN,DF$320,FALSE),'csapat-ranglista'!$A:$FP,DF$321,FALSE)/4),0)</f>
        <v>0</v>
      </c>
      <c r="DG249" s="223">
        <f>IFERROR(IF(RIGHT(VLOOKUP($A249,csapatok!$A:$NN,DG$320,FALSE),5)="Csere",VLOOKUP(LEFT(VLOOKUP($A249,csapatok!$A:$NN,DG$320,FALSE),LEN(VLOOKUP($A249,csapatok!$A:$NN,DG$320,FALSE))-6),'csapat-ranglista'!$A:$FP,DG$321,FALSE)/8,VLOOKUP(VLOOKUP($A249,csapatok!$A:$NN,DG$320,FALSE),'csapat-ranglista'!$A:$FP,DG$321,FALSE)/4),0)</f>
        <v>0</v>
      </c>
      <c r="DH249" s="223">
        <f>IFERROR(IF(RIGHT(VLOOKUP($A249,csapatok!$A:$NN,DH$320,FALSE),5)="Csere",VLOOKUP(LEFT(VLOOKUP($A249,csapatok!$A:$NN,DH$320,FALSE),LEN(VLOOKUP($A249,csapatok!$A:$NN,DH$320,FALSE))-6),'csapat-ranglista'!$A:$FP,DH$321,FALSE)/8,VLOOKUP(VLOOKUP($A249,csapatok!$A:$NN,DH$320,FALSE),'csapat-ranglista'!$A:$FP,DH$321,FALSE)/4),0)</f>
        <v>0</v>
      </c>
      <c r="DI249" s="223">
        <f>IFERROR(IF(RIGHT(VLOOKUP($A249,csapatok!$A:$NN,DI$320,FALSE),5)="Csere",VLOOKUP(LEFT(VLOOKUP($A249,csapatok!$A:$NN,DI$320,FALSE),LEN(VLOOKUP($A249,csapatok!$A:$NN,DI$320,FALSE))-6),'csapat-ranglista'!$A:$FP,DI$321,FALSE)/8,VLOOKUP(VLOOKUP($A249,csapatok!$A:$NN,DI$320,FALSE),'csapat-ranglista'!$A:$FP,DI$321,FALSE)/4),0)</f>
        <v>0</v>
      </c>
      <c r="DJ249" s="223">
        <f>IFERROR(IF(RIGHT(VLOOKUP($A249,csapatok!$A:$NN,DJ$320,FALSE),5)="Csere",VLOOKUP(LEFT(VLOOKUP($A249,csapatok!$A:$NN,DJ$320,FALSE),LEN(VLOOKUP($A249,csapatok!$A:$NN,DJ$320,FALSE))-6),'csapat-ranglista'!$A:$FP,DJ$321,FALSE)/8,VLOOKUP(VLOOKUP($A249,csapatok!$A:$NN,DJ$320,FALSE),'csapat-ranglista'!$A:$FP,DJ$321,FALSE)/4),0)</f>
        <v>0</v>
      </c>
      <c r="DK249" s="223">
        <f>IFERROR(IF(RIGHT(VLOOKUP($A249,csapatok!$A:$NN,DK$320,FALSE),5)="Csere",VLOOKUP(LEFT(VLOOKUP($A249,csapatok!$A:$NN,DK$320,FALSE),LEN(VLOOKUP($A249,csapatok!$A:$NN,DK$320,FALSE))-6),'csapat-ranglista'!$A:$FP,DK$321,FALSE)/8,VLOOKUP(VLOOKUP($A249,csapatok!$A:$NN,DK$320,FALSE),'csapat-ranglista'!$A:$FP,DK$321,FALSE)/4),0)</f>
        <v>0</v>
      </c>
      <c r="DL249" s="223">
        <f>IFERROR(IF(RIGHT(VLOOKUP($A249,csapatok!$A:$NN,DL$320,FALSE),5)="Csere",VLOOKUP(LEFT(VLOOKUP($A249,csapatok!$A:$NN,DL$320,FALSE),LEN(VLOOKUP($A249,csapatok!$A:$NN,DL$320,FALSE))-6),'csapat-ranglista'!$A:$FP,DL$321,FALSE)/8,VLOOKUP(VLOOKUP($A249,csapatok!$A:$NN,DL$320,FALSE),'csapat-ranglista'!$A:$FP,DL$321,FALSE)/4),0)</f>
        <v>0</v>
      </c>
      <c r="DM249" s="223">
        <f>IFERROR(IF(RIGHT(VLOOKUP($A249,csapatok!$A:$NN,DM$320,FALSE),5)="Csere",VLOOKUP(LEFT(VLOOKUP($A249,csapatok!$A:$NN,DM$320,FALSE),LEN(VLOOKUP($A249,csapatok!$A:$NN,DM$320,FALSE))-6),'csapat-ranglista'!$A:$FP,DM$321,FALSE)/8,VLOOKUP(VLOOKUP($A249,csapatok!$A:$NN,DM$320,FALSE),'csapat-ranglista'!$A:$FP,DM$321,FALSE)/4),0)</f>
        <v>0</v>
      </c>
      <c r="DN249" s="223">
        <f>IFERROR(IF(RIGHT(VLOOKUP($A249,csapatok!$A:$NN,DN$320,FALSE),5)="Csere",VLOOKUP(LEFT(VLOOKUP($A249,csapatok!$A:$NN,DN$320,FALSE),LEN(VLOOKUP($A249,csapatok!$A:$NN,DN$320,FALSE))-6),'csapat-ranglista'!$A:$FP,DN$321,FALSE)/8,VLOOKUP(VLOOKUP($A249,csapatok!$A:$NN,DN$320,FALSE),'csapat-ranglista'!$A:$FP,DN$321,FALSE)/4),0)</f>
        <v>0</v>
      </c>
      <c r="DO249" s="224">
        <f>versenyek!$MF$11*IFERROR(VLOOKUP(VLOOKUP($A249,versenyek!ME:MG,3,FALSE),szabalyok!$A$16:$B$23,2,FALSE)/4,0)</f>
        <v>0</v>
      </c>
      <c r="DP249" s="224">
        <f>versenyek!$MI$11*IFERROR(VLOOKUP(VLOOKUP($A249,versenyek!MH:MJ,3,FALSE),szabalyok!$A$16:$B$23,2,FALSE)/4,0)</f>
        <v>0</v>
      </c>
      <c r="DQ249" s="223">
        <f>IFERROR(IF(RIGHT(VLOOKUP($A249,csapatok!$A:$NN,DQ$320,FALSE),5)="Csere",VLOOKUP(LEFT(VLOOKUP($A249,csapatok!$A:$NN,DQ$320,FALSE),LEN(VLOOKUP($A249,csapatok!$A:$NN,DQ$320,FALSE))-6),'csapat-ranglista'!$A:$FP,DQ$321,FALSE)/8,VLOOKUP(VLOOKUP($A249,csapatok!$A:$NN,DQ$320,FALSE),'csapat-ranglista'!$A:$FP,DQ$321,FALSE)/4),0)</f>
        <v>0</v>
      </c>
      <c r="DR249" s="223">
        <f>IFERROR(IF(RIGHT(VLOOKUP($A249,csapatok!$A:$NN,DR$320,FALSE),5)="Csere",VLOOKUP(LEFT(VLOOKUP($A249,csapatok!$A:$NN,DR$320,FALSE),LEN(VLOOKUP($A249,csapatok!$A:$NN,DR$320,FALSE))-6),'csapat-ranglista'!$A:$FP,DR$321,FALSE)/8,VLOOKUP(VLOOKUP($A249,csapatok!$A:$NN,DR$320,FALSE),'csapat-ranglista'!$A:$FP,DR$321,FALSE)/4),0)</f>
        <v>0</v>
      </c>
      <c r="DS249" s="223">
        <f>IFERROR(IF(RIGHT(VLOOKUP($A249,csapatok!$A:$NN,DS$320,FALSE),5)="Csere",VLOOKUP(LEFT(VLOOKUP($A249,csapatok!$A:$NN,DS$320,FALSE),LEN(VLOOKUP($A249,csapatok!$A:$NN,DS$320,FALSE))-6),'csapat-ranglista'!$A:$FP,DS$321,FALSE)/8,VLOOKUP(VLOOKUP($A249,csapatok!$A:$NN,DS$320,FALSE),'csapat-ranglista'!$A:$FP,DS$321,FALSE)/4),0)</f>
        <v>0</v>
      </c>
      <c r="DT249" s="223">
        <f>IFERROR(IF(RIGHT(VLOOKUP($A249,csapatok!$A:$NN,DT$320,FALSE),5)="Csere",VLOOKUP(LEFT(VLOOKUP($A249,csapatok!$A:$NN,DT$320,FALSE),LEN(VLOOKUP($A249,csapatok!$A:$NN,DT$320,FALSE))-6),'csapat-ranglista'!$A:$FP,DT$321,FALSE)/8,VLOOKUP(VLOOKUP($A249,csapatok!$A:$NN,DT$320,FALSE),'csapat-ranglista'!$A:$FP,DT$321,FALSE)/4),0)</f>
        <v>0</v>
      </c>
      <c r="DU249" s="223">
        <f>IFERROR(IF(RIGHT(VLOOKUP($A249,csapatok!$A:$NN,DU$320,FALSE),5)="Csere",VLOOKUP(LEFT(VLOOKUP($A249,csapatok!$A:$NN,DU$320,FALSE),LEN(VLOOKUP($A249,csapatok!$A:$NN,DU$320,FALSE))-6),'csapat-ranglista'!$A:$FP,DU$321,FALSE)/8,VLOOKUP(VLOOKUP($A249,csapatok!$A:$NN,DU$320,FALSE),'csapat-ranglista'!$A:$FP,DU$321,FALSE)/4),0)</f>
        <v>0</v>
      </c>
      <c r="DV249" s="223">
        <f>IFERROR(IF(RIGHT(VLOOKUP($A249,csapatok!$A:$NN,DV$320,FALSE),5)="Csere",VLOOKUP(LEFT(VLOOKUP($A249,csapatok!$A:$NN,DV$320,FALSE),LEN(VLOOKUP($A249,csapatok!$A:$NN,DV$320,FALSE))-6),'csapat-ranglista'!$A:$FP,DV$321,FALSE)/8,VLOOKUP(VLOOKUP($A249,csapatok!$A:$NN,DV$320,FALSE),'csapat-ranglista'!$A:$FP,DV$321,FALSE)/4),0)</f>
        <v>0</v>
      </c>
      <c r="DW249" s="223">
        <f>IFERROR(IF(RIGHT(VLOOKUP($A249,csapatok!$A:$NN,DW$320,FALSE),5)="Csere",VLOOKUP(LEFT(VLOOKUP($A249,csapatok!$A:$NN,DW$320,FALSE),LEN(VLOOKUP($A249,csapatok!$A:$NN,DW$320,FALSE))-6),'csapat-ranglista'!$A:$FP,DW$321,FALSE)/8,VLOOKUP(VLOOKUP($A249,csapatok!$A:$NN,DW$320,FALSE),'csapat-ranglista'!$A:$FP,DW$321,FALSE)/4),0)</f>
        <v>0</v>
      </c>
      <c r="DX249" s="223">
        <f>IFERROR(IF(RIGHT(VLOOKUP($A249,csapatok!$A:$NN,DX$320,FALSE),5)="Csere",VLOOKUP(LEFT(VLOOKUP($A249,csapatok!$A:$NN,DX$320,FALSE),LEN(VLOOKUP($A249,csapatok!$A:$NN,DX$320,FALSE))-6),'csapat-ranglista'!$A:$FP,DX$321,FALSE)/8,VLOOKUP(VLOOKUP($A249,csapatok!$A:$NN,DX$320,FALSE),'csapat-ranglista'!$A:$FP,DX$321,FALSE)/4),0)</f>
        <v>0</v>
      </c>
      <c r="DY249" s="223">
        <f>IFERROR(IF(RIGHT(VLOOKUP($A249,csapatok!$A:$NN,DY$320,FALSE),5)="Csere",VLOOKUP(LEFT(VLOOKUP($A249,csapatok!$A:$NN,DY$320,FALSE),LEN(VLOOKUP($A249,csapatok!$A:$NN,DY$320,FALSE))-6),'csapat-ranglista'!$A:$FP,DY$321,FALSE)/8,VLOOKUP(VLOOKUP($A249,csapatok!$A:$NN,DY$320,FALSE),'csapat-ranglista'!$A:$FP,DY$321,FALSE)/4),0)</f>
        <v>0</v>
      </c>
      <c r="DZ249" s="223">
        <f>IFERROR(IF(RIGHT(VLOOKUP($A249,csapatok!$A:$NN,DZ$320,FALSE),5)="Csere",VLOOKUP(LEFT(VLOOKUP($A249,csapatok!$A:$NN,DZ$320,FALSE),LEN(VLOOKUP($A249,csapatok!$A:$NN,DZ$320,FALSE))-6),'csapat-ranglista'!$A:$FP,DZ$321,FALSE)/8,VLOOKUP(VLOOKUP($A249,csapatok!$A:$NN,DZ$320,FALSE),'csapat-ranglista'!$A:$FP,DZ$321,FALSE)/4),0)</f>
        <v>0</v>
      </c>
      <c r="EA249" s="223">
        <f>IFERROR(IF(RIGHT(VLOOKUP($A249,csapatok!$A:$NN,EA$320,FALSE),5)="Csere",VLOOKUP(LEFT(VLOOKUP($A249,csapatok!$A:$NN,EA$320,FALSE),LEN(VLOOKUP($A249,csapatok!$A:$NN,EA$320,FALSE))-6),'csapat-ranglista'!$A:$FP,EA$321,FALSE)/8,VLOOKUP(VLOOKUP($A249,csapatok!$A:$NN,EA$320,FALSE),'csapat-ranglista'!$A:$FP,EA$321,FALSE)/4),0)</f>
        <v>0</v>
      </c>
      <c r="EB249" s="223">
        <f>IFERROR(IF(RIGHT(VLOOKUP($A249,csapatok!$A:$NN,EB$320,FALSE),5)="Csere",VLOOKUP(LEFT(VLOOKUP($A249,csapatok!$A:$NN,EB$320,FALSE),LEN(VLOOKUP($A249,csapatok!$A:$NN,EB$320,FALSE))-6),'csapat-ranglista'!$A:$FP,EB$321,FALSE)/8,VLOOKUP(VLOOKUP($A249,csapatok!$A:$NN,EB$320,FALSE),'csapat-ranglista'!$A:$FP,EB$321,FALSE)/4),0)</f>
        <v>0</v>
      </c>
      <c r="EC249" s="223">
        <f>IFERROR(IF(RIGHT(VLOOKUP($A249,csapatok!$A:$NN,EC$320,FALSE),5)="Csere",VLOOKUP(LEFT(VLOOKUP($A249,csapatok!$A:$NN,EC$320,FALSE),LEN(VLOOKUP($A249,csapatok!$A:$NN,EC$320,FALSE))-6),'csapat-ranglista'!$A:$FP,EC$321,FALSE)/8,VLOOKUP(VLOOKUP($A249,csapatok!$A:$NN,EC$320,FALSE),'csapat-ranglista'!$A:$FP,EC$321,FALSE)/4),0)</f>
        <v>0</v>
      </c>
      <c r="ED249" s="223">
        <f>IFERROR(IF(RIGHT(VLOOKUP($A249,csapatok!$A:$NN,ED$320,FALSE),5)="Csere",VLOOKUP(LEFT(VLOOKUP($A249,csapatok!$A:$NN,ED$320,FALSE),LEN(VLOOKUP($A249,csapatok!$A:$NN,ED$320,FALSE))-6),'csapat-ranglista'!$A:$FP,ED$321,FALSE)/8,VLOOKUP(VLOOKUP($A249,csapatok!$A:$NN,ED$320,FALSE),'csapat-ranglista'!$A:$FP,ED$321,FALSE)/4),0)</f>
        <v>0</v>
      </c>
      <c r="EE249" s="223">
        <f>IFERROR(IF(RIGHT(VLOOKUP($A249,csapatok!$A:$NN,EE$320,FALSE),5)="Csere",VLOOKUP(LEFT(VLOOKUP($A249,csapatok!$A:$NN,EE$320,FALSE),LEN(VLOOKUP($A249,csapatok!$A:$NN,EE$320,FALSE))-6),'csapat-ranglista'!$A:$FP,EE$321,FALSE)/8,VLOOKUP(VLOOKUP($A249,csapatok!$A:$NN,EE$320,FALSE),'csapat-ranglista'!$A:$FP,EE$321,FALSE)/4),0)</f>
        <v>0</v>
      </c>
      <c r="EF249" s="223">
        <f>IFERROR(IF(RIGHT(VLOOKUP($A249,csapatok!$A:$NN,EF$320,FALSE),5)="Csere",VLOOKUP(LEFT(VLOOKUP($A249,csapatok!$A:$NN,EF$320,FALSE),LEN(VLOOKUP($A249,csapatok!$A:$NN,EF$320,FALSE))-6),'csapat-ranglista'!$A:$FP,EF$321,FALSE)/8,VLOOKUP(VLOOKUP($A249,csapatok!$A:$NN,EF$320,FALSE),'csapat-ranglista'!$A:$FP,EF$321,FALSE)/4),0)</f>
        <v>0</v>
      </c>
      <c r="EG249" s="223">
        <f>IFERROR(IF(RIGHT(VLOOKUP($A249,csapatok!$A:$NN,EG$320,FALSE),5)="Csere",VLOOKUP(LEFT(VLOOKUP($A249,csapatok!$A:$NN,EG$320,FALSE),LEN(VLOOKUP($A249,csapatok!$A:$NN,EG$320,FALSE))-6),'csapat-ranglista'!$A:$FP,EG$321,FALSE)/8,VLOOKUP(VLOOKUP($A249,csapatok!$A:$NN,EG$320,FALSE),'csapat-ranglista'!$A:$FP,EG$321,FALSE)/4),0)</f>
        <v>0</v>
      </c>
      <c r="EH249" s="223">
        <f>IFERROR(IF(RIGHT(VLOOKUP($A249,csapatok!$A:$NN,EH$320,FALSE),5)="Csere",VLOOKUP(LEFT(VLOOKUP($A249,csapatok!$A:$NN,EH$320,FALSE),LEN(VLOOKUP($A249,csapatok!$A:$NN,EH$320,FALSE))-6),'csapat-ranglista'!$A:$FP,EH$321,FALSE)/8,VLOOKUP(VLOOKUP($A249,csapatok!$A:$NN,EH$320,FALSE),'csapat-ranglista'!$A:$FP,EH$321,FALSE)/4),0)</f>
        <v>0</v>
      </c>
      <c r="EI249" s="223">
        <f>IFERROR(IF(RIGHT(VLOOKUP($A249,csapatok!$A:$NN,EI$320,FALSE),5)="Csere",VLOOKUP(LEFT(VLOOKUP($A249,csapatok!$A:$NN,EI$320,FALSE),LEN(VLOOKUP($A249,csapatok!$A:$NN,EI$320,FALSE))-6),'csapat-ranglista'!$A:$FP,EI$321,FALSE)/8,VLOOKUP(VLOOKUP($A249,csapatok!$A:$NN,EI$320,FALSE),'csapat-ranglista'!$A:$FP,EI$321,FALSE)/4),0)</f>
        <v>0</v>
      </c>
      <c r="EJ249" s="223">
        <f>IFERROR(IF(RIGHT(VLOOKUP($A249,csapatok!$A:$NN,EJ$320,FALSE),5)="Csere",VLOOKUP(LEFT(VLOOKUP($A249,csapatok!$A:$NN,EJ$320,FALSE),LEN(VLOOKUP($A249,csapatok!$A:$NN,EJ$320,FALSE))-6),'csapat-ranglista'!$A:$FP,EJ$321,FALSE)/8,VLOOKUP(VLOOKUP($A249,csapatok!$A:$NN,EJ$320,FALSE),'csapat-ranglista'!$A:$FP,EJ$321,FALSE)/4),0)</f>
        <v>0</v>
      </c>
      <c r="EK249" s="223">
        <f>IFERROR(IF(RIGHT(VLOOKUP($A249,csapatok!$A:$NN,EK$320,FALSE),5)="Csere",VLOOKUP(LEFT(VLOOKUP($A249,csapatok!$A:$NN,EK$320,FALSE),LEN(VLOOKUP($A249,csapatok!$A:$NN,EK$320,FALSE))-6),'csapat-ranglista'!$A:$FP,EK$321,FALSE)/8,VLOOKUP(VLOOKUP($A249,csapatok!$A:$NN,EK$320,FALSE),'csapat-ranglista'!$A:$FP,EK$321,FALSE)/4),0)</f>
        <v>0</v>
      </c>
      <c r="EL249" s="223">
        <f>IFERROR(IF(RIGHT(VLOOKUP($A249,csapatok!$A:$NN,EL$320,FALSE),5)="Csere",VLOOKUP(LEFT(VLOOKUP($A249,csapatok!$A:$NN,EL$320,FALSE),LEN(VLOOKUP($A249,csapatok!$A:$NN,EL$320,FALSE))-6),'csapat-ranglista'!$A:$FP,EL$321,FALSE)/8,VLOOKUP(VLOOKUP($A249,csapatok!$A:$NN,EL$320,FALSE),'csapat-ranglista'!$A:$FP,EL$321,FALSE)/4),0)</f>
        <v>0</v>
      </c>
      <c r="EM249" s="223">
        <f>IFERROR(IF(RIGHT(VLOOKUP($A249,csapatok!$A:$NN,EM$320,FALSE),5)="Csere",VLOOKUP(LEFT(VLOOKUP($A249,csapatok!$A:$NN,EM$320,FALSE),LEN(VLOOKUP($A249,csapatok!$A:$NN,EM$320,FALSE))-6),'csapat-ranglista'!$A:$FP,EM$321,FALSE)/8,VLOOKUP(VLOOKUP($A249,csapatok!$A:$NN,EM$320,FALSE),'csapat-ranglista'!$A:$FP,EM$321,FALSE)/4),0)</f>
        <v>0</v>
      </c>
      <c r="EN249" s="223">
        <f>IFERROR(IF(RIGHT(VLOOKUP($A249,csapatok!$A:$NN,EN$320,FALSE),5)="Csere",VLOOKUP(LEFT(VLOOKUP($A249,csapatok!$A:$NN,EN$320,FALSE),LEN(VLOOKUP($A249,csapatok!$A:$NN,EN$320,FALSE))-6),'csapat-ranglista'!$A:$FP,EN$321,FALSE)/8,VLOOKUP(VLOOKUP($A249,csapatok!$A:$NN,EN$320,FALSE),'csapat-ranglista'!$A:$FP,EN$321,FALSE)/4),0)</f>
        <v>0</v>
      </c>
      <c r="EO249" s="223">
        <f>IFERROR(IF(RIGHT(VLOOKUP($A249,csapatok!$A:$NN,EO$320,FALSE),5)="Csere",VLOOKUP(LEFT(VLOOKUP($A249,csapatok!$A:$NN,EO$320,FALSE),LEN(VLOOKUP($A249,csapatok!$A:$NN,EO$320,FALSE))-6),'csapat-ranglista'!$A:$FP,EO$321,FALSE)/8,VLOOKUP(VLOOKUP($A249,csapatok!$A:$NN,EO$320,FALSE),'csapat-ranglista'!$A:$FP,EO$321,FALSE)/4),0)</f>
        <v>0</v>
      </c>
      <c r="EP249" s="223">
        <f>IFERROR(IF(RIGHT(VLOOKUP($A249,csapatok!$A:$NN,EP$320,FALSE),5)="Csere",VLOOKUP(LEFT(VLOOKUP($A249,csapatok!$A:$NN,EP$320,FALSE),LEN(VLOOKUP($A249,csapatok!$A:$NN,EP$320,FALSE))-6),'csapat-ranglista'!$A:$FP,EP$321,FALSE)/8,VLOOKUP(VLOOKUP($A249,csapatok!$A:$NN,EP$320,FALSE),'csapat-ranglista'!$A:$FP,EP$321,FALSE)/4),0)</f>
        <v>0</v>
      </c>
      <c r="EQ249" s="223">
        <f>IFERROR(IF(RIGHT(VLOOKUP($A249,csapatok!$A:$NN,EQ$320,FALSE),5)="Csere",VLOOKUP(LEFT(VLOOKUP($A249,csapatok!$A:$NN,EQ$320,FALSE),LEN(VLOOKUP($A249,csapatok!$A:$NN,EQ$320,FALSE))-6),'csapat-ranglista'!$A:$FP,EQ$321,FALSE)/8,VLOOKUP(VLOOKUP($A249,csapatok!$A:$NN,EQ$320,FALSE),'csapat-ranglista'!$A:$FP,EQ$321,FALSE)/4),0)</f>
        <v>0</v>
      </c>
      <c r="ER249" s="223">
        <f>IFERROR(IF(RIGHT(VLOOKUP($A249,csapatok!$A:$NN,ER$320,FALSE),5)="Csere",VLOOKUP(LEFT(VLOOKUP($A249,csapatok!$A:$NN,ER$320,FALSE),LEN(VLOOKUP($A249,csapatok!$A:$NN,ER$320,FALSE))-6),'csapat-ranglista'!$A:$FP,ER$321,FALSE)/8,VLOOKUP(VLOOKUP($A249,csapatok!$A:$NN,ER$320,FALSE),'csapat-ranglista'!$A:$FP,ER$321,FALSE)/4),0)</f>
        <v>0</v>
      </c>
      <c r="ES249" s="223">
        <f>IFERROR(IF(RIGHT(VLOOKUP($A249,csapatok!$A:$NN,ES$320,FALSE),5)="Csere",VLOOKUP(LEFT(VLOOKUP($A249,csapatok!$A:$NN,ES$320,FALSE),LEN(VLOOKUP($A249,csapatok!$A:$NN,ES$320,FALSE))-6),'csapat-ranglista'!$A:$FP,ES$321,FALSE)/8,VLOOKUP(VLOOKUP($A249,csapatok!$A:$NN,ES$320,FALSE),'csapat-ranglista'!$A:$FP,ES$321,FALSE)/4),0)</f>
        <v>0</v>
      </c>
      <c r="ET249" s="223">
        <f>IFERROR(IF(RIGHT(VLOOKUP($A249,csapatok!$A:$NN,ET$320,FALSE),5)="Csere",VLOOKUP(LEFT(VLOOKUP($A249,csapatok!$A:$NN,ET$320,FALSE),LEN(VLOOKUP($A249,csapatok!$A:$NN,ET$320,FALSE))-6),'csapat-ranglista'!$A:$FP,ET$321,FALSE)/8,VLOOKUP(VLOOKUP($A249,csapatok!$A:$NN,ET$320,FALSE),'csapat-ranglista'!$A:$FP,ET$321,FALSE)/4),0)</f>
        <v>0</v>
      </c>
      <c r="EU249" s="223">
        <f>IFERROR(IF(RIGHT(VLOOKUP($A249,csapatok!$A:$NN,EU$320,FALSE),5)="Csere",VLOOKUP(LEFT(VLOOKUP($A249,csapatok!$A:$NN,EU$320,FALSE),LEN(VLOOKUP($A249,csapatok!$A:$NN,EU$320,FALSE))-6),'csapat-ranglista'!$A:$FP,EU$321,FALSE)/8,VLOOKUP(VLOOKUP($A249,csapatok!$A:$NN,EU$320,FALSE),'csapat-ranglista'!$A:$FP,EU$321,FALSE)/4),0)</f>
        <v>0</v>
      </c>
      <c r="EV249" s="223">
        <f>IFERROR(IF(RIGHT(VLOOKUP($A249,csapatok!$A:$NN,EV$320,FALSE),5)="Csere",VLOOKUP(LEFT(VLOOKUP($A249,csapatok!$A:$NN,EV$320,FALSE),LEN(VLOOKUP($A249,csapatok!$A:$NN,EV$320,FALSE))-6),'csapat-ranglista'!$A:$FP,EV$321,FALSE)/8,VLOOKUP(VLOOKUP($A249,csapatok!$A:$NN,EV$320,FALSE),'csapat-ranglista'!$A:$FP,EV$321,FALSE)/4),0)</f>
        <v>0</v>
      </c>
      <c r="EW249" s="223">
        <f>IFERROR(IF(RIGHT(VLOOKUP($A249,csapatok!$A:$NN,EW$320,FALSE),5)="Csere",VLOOKUP(LEFT(VLOOKUP($A249,csapatok!$A:$NN,EW$320,FALSE),LEN(VLOOKUP($A249,csapatok!$A:$NN,EW$320,FALSE))-6),'csapat-ranglista'!$A:$FP,EW$321,FALSE)/8,VLOOKUP(VLOOKUP($A249,csapatok!$A:$NN,EW$320,FALSE),'csapat-ranglista'!$A:$FP,EW$321,FALSE)/4),0)</f>
        <v>0</v>
      </c>
      <c r="EX249" s="223">
        <f>IFERROR(IF(RIGHT(VLOOKUP($A249,csapatok!$A:$NN,EX$320,FALSE),5)="Csere",VLOOKUP(LEFT(VLOOKUP($A249,csapatok!$A:$NN,EX$320,FALSE),LEN(VLOOKUP($A249,csapatok!$A:$NN,EX$320,FALSE))-6),'csapat-ranglista'!$A:$FP,EX$321,FALSE)/8,VLOOKUP(VLOOKUP($A249,csapatok!$A:$NN,EX$320,FALSE),'csapat-ranglista'!$A:$FP,EX$321,FALSE)/4),0)</f>
        <v>0</v>
      </c>
      <c r="EY249" s="223">
        <f>IFERROR(IF(RIGHT(VLOOKUP($A249,csapatok!$A:$NN,EY$320,FALSE),5)="Csere",VLOOKUP(LEFT(VLOOKUP($A249,csapatok!$A:$NN,EY$320,FALSE),LEN(VLOOKUP($A249,csapatok!$A:$NN,EY$320,FALSE))-6),'csapat-ranglista'!$A:$FP,EY$321,FALSE)/8,VLOOKUP(VLOOKUP($A249,csapatok!$A:$NN,EY$320,FALSE),'csapat-ranglista'!$A:$FP,EY$321,FALSE)/4),0)</f>
        <v>0</v>
      </c>
      <c r="EZ249" s="223">
        <f>IFERROR(IF(RIGHT(VLOOKUP($A249,csapatok!$A:$NN,EZ$320,FALSE),5)="Csere",VLOOKUP(LEFT(VLOOKUP($A249,csapatok!$A:$NN,EZ$320,FALSE),LEN(VLOOKUP($A249,csapatok!$A:$NN,EZ$320,FALSE))-6),'csapat-ranglista'!$A:$FP,EZ$321,FALSE)/8,VLOOKUP(VLOOKUP($A249,csapatok!$A:$NN,EZ$320,FALSE),'csapat-ranglista'!$A:$FP,EZ$321,FALSE)/4),0)</f>
        <v>0</v>
      </c>
      <c r="FA249" s="223">
        <f>IFERROR(IF(RIGHT(VLOOKUP($A249,csapatok!$A:$NN,FA$320,FALSE),5)="Csere",VLOOKUP(LEFT(VLOOKUP($A249,csapatok!$A:$NN,FA$320,FALSE),LEN(VLOOKUP($A249,csapatok!$A:$NN,FA$320,FALSE))-6),'csapat-ranglista'!$A:$FP,FA$321,FALSE)/8,VLOOKUP(VLOOKUP($A249,csapatok!$A:$NN,FA$320,FALSE),'csapat-ranglista'!$A:$FP,FA$321,FALSE)/4),0)</f>
        <v>0</v>
      </c>
      <c r="FB249" s="223">
        <f>IFERROR(IF(RIGHT(VLOOKUP($A249,csapatok!$A:$NN,FB$320,FALSE),5)="Csere",VLOOKUP(LEFT(VLOOKUP($A249,csapatok!$A:$NN,FB$320,FALSE),LEN(VLOOKUP($A249,csapatok!$A:$NN,FB$320,FALSE))-6),'csapat-ranglista'!$A:$FP,FB$321,FALSE)/8,VLOOKUP(VLOOKUP($A249,csapatok!$A:$NN,FB$320,FALSE),'csapat-ranglista'!$A:$FP,FB$321,FALSE)/4),0)</f>
        <v>0</v>
      </c>
      <c r="FC249" s="223">
        <f>IFERROR(IF(RIGHT(VLOOKUP($A249,csapatok!$A:$NN,FC$320,FALSE),5)="Csere",VLOOKUP(LEFT(VLOOKUP($A249,csapatok!$A:$NN,FC$320,FALSE),LEN(VLOOKUP($A249,csapatok!$A:$NN,FC$320,FALSE))-6),'csapat-ranglista'!$A:$FP,FC$321,FALSE)/8,VLOOKUP(VLOOKUP($A249,csapatok!$A:$NN,FC$320,FALSE),'csapat-ranglista'!$A:$FP,FC$321,FALSE)/4),0)</f>
        <v>0</v>
      </c>
      <c r="FD249" s="224">
        <f>versenyek!$QY$11*IFERROR(VLOOKUP(VLOOKUP($A249,versenyek!QX:QZ,3,FALSE),szabalyok!$A$16:$B$23,2,FALSE)/4,0)</f>
        <v>0</v>
      </c>
      <c r="FE249" s="224">
        <f>versenyek!$RB$11*IFERROR(VLOOKUP(VLOOKUP($A249,versenyek!RA:RC,3,FALSE),szabalyok!$A$16:$B$23,2,FALSE)/4,0)</f>
        <v>0</v>
      </c>
      <c r="FF249" s="223">
        <f>IFERROR(IF(RIGHT(VLOOKUP($A249,csapatok!$A:$NN,FF$320,FALSE),5)="Csere",VLOOKUP(LEFT(VLOOKUP($A249,csapatok!$A:$NN,FF$320,FALSE),LEN(VLOOKUP($A249,csapatok!$A:$NN,FF$320,FALSE))-6),'csapat-ranglista'!$A:$FP,FF$321,FALSE)/8,VLOOKUP(VLOOKUP($A249,csapatok!$A:$NN,FF$320,FALSE),'csapat-ranglista'!$A:$FP,FF$321,FALSE)/4),0)</f>
        <v>0</v>
      </c>
      <c r="FG249" s="223">
        <f>IFERROR(IF(RIGHT(VLOOKUP($A249,csapatok!$A:$NN,FG$320,FALSE),5)="Csere",VLOOKUP(LEFT(VLOOKUP($A249,csapatok!$A:$NN,FG$320,FALSE),LEN(VLOOKUP($A249,csapatok!$A:$NN,FG$320,FALSE))-6),'csapat-ranglista'!$A:$FP,FG$321,FALSE)/8,VLOOKUP(VLOOKUP($A249,csapatok!$A:$NN,FG$320,FALSE),'csapat-ranglista'!$A:$FP,FG$321,FALSE)/4),0)</f>
        <v>0</v>
      </c>
      <c r="FH249" s="223">
        <f>IFERROR(IF(RIGHT(VLOOKUP($A249,csapatok!$A:$NN,FH$320,FALSE),5)="Csere",VLOOKUP(LEFT(VLOOKUP($A249,csapatok!$A:$NN,FH$320,FALSE),LEN(VLOOKUP($A249,csapatok!$A:$NN,FH$320,FALSE))-6),'csapat-ranglista'!$A:$FP,FH$321,FALSE)/8,VLOOKUP(VLOOKUP($A249,csapatok!$A:$NN,FH$320,FALSE),'csapat-ranglista'!$A:$FP,FH$321,FALSE)/4),0)</f>
        <v>0</v>
      </c>
      <c r="FI249" s="223">
        <f>IFERROR(IF(RIGHT(VLOOKUP($A249,csapatok!$A:$NN,FI$320,FALSE),5)="Csere",VLOOKUP(LEFT(VLOOKUP($A249,csapatok!$A:$NN,FI$320,FALSE),LEN(VLOOKUP($A249,csapatok!$A:$NN,FI$320,FALSE))-6),'csapat-ranglista'!$A:$FP,FI$321,FALSE)/8,VLOOKUP(VLOOKUP($A249,csapatok!$A:$NN,FI$320,FALSE),'csapat-ranglista'!$A:$FP,FI$321,FALSE)/4),0)</f>
        <v>0</v>
      </c>
      <c r="FJ249" s="223">
        <f>IFERROR(IF(RIGHT(VLOOKUP($A249,csapatok!$A:$NN,FJ$320,FALSE),5)="Csere",VLOOKUP(LEFT(VLOOKUP($A249,csapatok!$A:$NN,FJ$320,FALSE),LEN(VLOOKUP($A249,csapatok!$A:$NN,FJ$320,FALSE))-6),'csapat-ranglista'!$A:$FP,FJ$321,FALSE)/8,VLOOKUP(VLOOKUP($A249,csapatok!$A:$NN,FJ$320,FALSE),'csapat-ranglista'!$A:$FP,FJ$321,FALSE)/4),0)</f>
        <v>0</v>
      </c>
      <c r="FK249" s="223">
        <f>IFERROR(IF(RIGHT(VLOOKUP($A249,csapatok!$A:$NN,FK$320,FALSE),5)="Csere",VLOOKUP(LEFT(VLOOKUP($A249,csapatok!$A:$NN,FK$320,FALSE),LEN(VLOOKUP($A249,csapatok!$A:$NN,FK$320,FALSE))-6),'csapat-ranglista'!$A:$FP,FK$321,FALSE)/8,VLOOKUP(VLOOKUP($A249,csapatok!$A:$NN,FK$320,FALSE),'csapat-ranglista'!$A:$FP,FK$321,FALSE)/4),0)</f>
        <v>0</v>
      </c>
      <c r="FL249" s="223">
        <f>IFERROR(IF(RIGHT(VLOOKUP($A249,csapatok!$A:$NN,FL$320,FALSE),5)="Csere",VLOOKUP(LEFT(VLOOKUP($A249,csapatok!$A:$NN,FL$320,FALSE),LEN(VLOOKUP($A249,csapatok!$A:$NN,FL$320,FALSE))-6),'csapat-ranglista'!$A:$FP,FL$321,FALSE)/8,VLOOKUP(VLOOKUP($A249,csapatok!$A:$NN,FL$320,FALSE),'csapat-ranglista'!$A:$FP,FL$321,FALSE)/4),0)</f>
        <v>0</v>
      </c>
      <c r="FM249" s="223">
        <f>IFERROR(IF(RIGHT(VLOOKUP($A249,csapatok!$A:$NN,FM$320,FALSE),5)="Csere",VLOOKUP(LEFT(VLOOKUP($A249,csapatok!$A:$NN,FM$320,FALSE),LEN(VLOOKUP($A249,csapatok!$A:$NN,FM$320,FALSE))-6),'csapat-ranglista'!$A:$FP,FM$321,FALSE)/8,VLOOKUP(VLOOKUP($A249,csapatok!$A:$NN,FM$320,FALSE),'csapat-ranglista'!$A:$FP,FM$321,FALSE)/4),0)</f>
        <v>0</v>
      </c>
      <c r="FN249" s="223">
        <f>IFERROR(IF(RIGHT(VLOOKUP($A249,csapatok!$A:$NN,FN$320,FALSE),5)="Csere",VLOOKUP(LEFT(VLOOKUP($A249,csapatok!$A:$NN,FN$320,FALSE),LEN(VLOOKUP($A249,csapatok!$A:$NN,FN$320,FALSE))-6),'csapat-ranglista'!$A:$FP,FN$321,FALSE)/8,VLOOKUP(VLOOKUP($A249,csapatok!$A:$NN,FN$320,FALSE),'csapat-ranglista'!$A:$FP,FN$321,FALSE)/4),0)</f>
        <v>0</v>
      </c>
      <c r="FO249" s="223">
        <f>IFERROR(IF(RIGHT(VLOOKUP($A249,csapatok!$A:$NN,FO$320,FALSE),5)="Csere",VLOOKUP(LEFT(VLOOKUP($A249,csapatok!$A:$NN,FO$320,FALSE),LEN(VLOOKUP($A249,csapatok!$A:$NN,FO$320,FALSE))-6),'csapat-ranglista'!$A:$FP,FO$321,FALSE)/8,VLOOKUP(VLOOKUP($A249,csapatok!$A:$NN,FO$320,FALSE),'csapat-ranglista'!$A:$FP,FO$321,FALSE)/4),0)</f>
        <v>0</v>
      </c>
      <c r="FP249" s="223">
        <f>IFERROR(IF(RIGHT(VLOOKUP($A249,csapatok!$A:$NN,FP$320,FALSE),5)="Csere",VLOOKUP(LEFT(VLOOKUP($A249,csapatok!$A:$NN,FP$320,FALSE),LEN(VLOOKUP($A249,csapatok!$A:$NN,FP$320,FALSE))-6),'csapat-ranglista'!$A:$FP,FP$321,FALSE)/8,VLOOKUP(VLOOKUP($A249,csapatok!$A:$NN,FP$320,FALSE),'csapat-ranglista'!$A:$FP,FP$321,FALSE)/4),0)</f>
        <v>0</v>
      </c>
      <c r="FQ249" s="223">
        <f>IFERROR(IF(RIGHT(VLOOKUP($A249,csapatok!$A:$NN,FQ$320,FALSE),5)="Csere",VLOOKUP(LEFT(VLOOKUP($A249,csapatok!$A:$NN,FQ$320,FALSE),LEN(VLOOKUP($A249,csapatok!$A:$NN,FQ$320,FALSE))-6),'csapat-ranglista'!$A:$FP,FQ$321,FALSE)/8,VLOOKUP(VLOOKUP($A249,csapatok!$A:$NN,FQ$320,FALSE),'csapat-ranglista'!$A:$FP,FQ$321,FALSE)/4),0)</f>
        <v>0</v>
      </c>
      <c r="FR249" s="223">
        <f>IFERROR(IF(RIGHT(VLOOKUP($A249,csapatok!$A:$NN,FR$320,FALSE),5)="Csere",VLOOKUP(LEFT(VLOOKUP($A249,csapatok!$A:$NN,FR$320,FALSE),LEN(VLOOKUP($A249,csapatok!$A:$NN,FR$320,FALSE))-6),'csapat-ranglista'!$A:$FP,FR$321,FALSE)/8,VLOOKUP(VLOOKUP($A249,csapatok!$A:$NN,FR$320,FALSE),'csapat-ranglista'!$A:$FP,FR$321,FALSE)/4),0)</f>
        <v>0</v>
      </c>
      <c r="FS249" s="223">
        <f>IFERROR(IF(RIGHT(VLOOKUP($A249,csapatok!$A:$NN,FS$320,FALSE),5)="Csere",VLOOKUP(LEFT(VLOOKUP($A249,csapatok!$A:$NN,FS$320,FALSE),LEN(VLOOKUP($A249,csapatok!$A:$NN,FS$320,FALSE))-6),'csapat-ranglista'!$A:$FP,FS$321,FALSE)/8,VLOOKUP(VLOOKUP($A249,csapatok!$A:$NN,FS$320,FALSE),'csapat-ranglista'!$A:$FP,FS$321,FALSE)/4),0)</f>
        <v>0</v>
      </c>
      <c r="FT249" s="223">
        <f>IFERROR(IF(RIGHT(VLOOKUP($A249,csapatok!$A:$NN,FT$320,FALSE),5)="Csere",VLOOKUP(LEFT(VLOOKUP($A249,csapatok!$A:$NN,FT$320,FALSE),LEN(VLOOKUP($A249,csapatok!$A:$NN,FT$320,FALSE))-6),'csapat-ranglista'!$A:$FP,FT$321,FALSE)/8,VLOOKUP(VLOOKUP($A249,csapatok!$A:$NN,FT$320,FALSE),'csapat-ranglista'!$A:$FP,FT$321,FALSE)/4),0)</f>
        <v>0</v>
      </c>
      <c r="FU249" s="223">
        <f>IFERROR(IF(RIGHT(VLOOKUP($A249,csapatok!$A:$NN,FU$320,FALSE),5)="Csere",VLOOKUP(LEFT(VLOOKUP($A249,csapatok!$A:$NN,FU$320,FALSE),LEN(VLOOKUP($A249,csapatok!$A:$NN,FU$320,FALSE))-6),'csapat-ranglista'!$A:$FP,FU$321,FALSE)/8,VLOOKUP(VLOOKUP($A249,csapatok!$A:$NN,FU$320,FALSE),'csapat-ranglista'!$A:$FP,FU$321,FALSE)/4),0)</f>
        <v>0</v>
      </c>
      <c r="FV249" s="223">
        <f>IFERROR(IF(RIGHT(VLOOKUP($A249,csapatok!$A:$NN,FV$320,FALSE),5)="Csere",VLOOKUP(LEFT(VLOOKUP($A249,csapatok!$A:$NN,FV$320,FALSE),LEN(VLOOKUP($A249,csapatok!$A:$NN,FV$320,FALSE))-6),'csapat-ranglista'!$A:$FP,FV$321,FALSE)/8,VLOOKUP(VLOOKUP($A249,csapatok!$A:$NN,FV$320,FALSE),'csapat-ranglista'!$A:$FP,FV$321,FALSE)/4),0)</f>
        <v>0</v>
      </c>
      <c r="FW249" s="223">
        <f>IFERROR(IF(RIGHT(VLOOKUP($A249,csapatok!$A:$NN,FW$320,FALSE),5)="Csere",VLOOKUP(LEFT(VLOOKUP($A249,csapatok!$A:$NN,FW$320,FALSE),LEN(VLOOKUP($A249,csapatok!$A:$NN,FW$320,FALSE))-6),'csapat-ranglista'!$A:$FP,FW$321,FALSE)/8,VLOOKUP(VLOOKUP($A249,csapatok!$A:$NN,FW$320,FALSE),'csapat-ranglista'!$A:$FP,FW$321,FALSE)/4),0)</f>
        <v>0</v>
      </c>
      <c r="FX249" s="223">
        <f>IFERROR(IF(RIGHT(VLOOKUP($A249,csapatok!$A:$NN,FX$320,FALSE),5)="Csere",VLOOKUP(LEFT(VLOOKUP($A249,csapatok!$A:$NN,FX$320,FALSE),LEN(VLOOKUP($A249,csapatok!$A:$NN,FX$320,FALSE))-6),'csapat-ranglista'!$A:$FP,FX$321,FALSE)/8,VLOOKUP(VLOOKUP($A249,csapatok!$A:$NN,FX$320,FALSE),'csapat-ranglista'!$A:$FP,FX$321,FALSE)/4),0)</f>
        <v>0</v>
      </c>
      <c r="FY249" s="223">
        <f>IFERROR(IF(RIGHT(VLOOKUP($A249,csapatok!$A:$NN,FY$320,FALSE),5)="Csere",VLOOKUP(LEFT(VLOOKUP($A249,csapatok!$A:$NN,FY$320,FALSE),LEN(VLOOKUP($A249,csapatok!$A:$NN,FY$320,FALSE))-6),'csapat-ranglista'!$A:$FP,FY$321,FALSE)/8,VLOOKUP(VLOOKUP($A249,csapatok!$A:$NN,FY$320,FALSE),'csapat-ranglista'!$A:$FP,FY$321,FALSE)/4),0)</f>
        <v>0</v>
      </c>
      <c r="FZ249" s="223">
        <f>IFERROR(IF(RIGHT(VLOOKUP($A249,csapatok!$A:$NN,FZ$320,FALSE),5)="Csere",VLOOKUP(LEFT(VLOOKUP($A249,csapatok!$A:$NN,FZ$320,FALSE),LEN(VLOOKUP($A249,csapatok!$A:$NN,FZ$320,FALSE))-6),'csapat-ranglista'!$A:$FP,FZ$321,FALSE)/8,VLOOKUP(VLOOKUP($A249,csapatok!$A:$NN,FZ$320,FALSE),'csapat-ranglista'!$A:$FP,FZ$321,FALSE)/4),0)</f>
        <v>0</v>
      </c>
      <c r="GA249" s="223">
        <f>IFERROR(IF(RIGHT(VLOOKUP($A249,csapatok!$A:$NN,GA$320,FALSE),5)="Csere",VLOOKUP(LEFT(VLOOKUP($A249,csapatok!$A:$NN,GA$320,FALSE),LEN(VLOOKUP($A249,csapatok!$A:$NN,GA$320,FALSE))-6),'csapat-ranglista'!$A:$FP,GA$321,FALSE)/8,VLOOKUP(VLOOKUP($A249,csapatok!$A:$NN,GA$320,FALSE),'csapat-ranglista'!$A:$FP,GA$321,FALSE)/4),0)</f>
        <v>0</v>
      </c>
      <c r="GB249" s="223">
        <f>IFERROR(IF(RIGHT(VLOOKUP($A249,csapatok!$A:$NN,GB$320,FALSE),5)="Csere",VLOOKUP(LEFT(VLOOKUP($A249,csapatok!$A:$NN,GB$320,FALSE),LEN(VLOOKUP($A249,csapatok!$A:$NN,GB$320,FALSE))-6),'csapat-ranglista'!$A:$FP,GB$321,FALSE)/8,VLOOKUP(VLOOKUP($A249,csapatok!$A:$NN,GB$320,FALSE),'csapat-ranglista'!$A:$FP,GB$321,FALSE)/4),0)</f>
        <v>0</v>
      </c>
      <c r="GC249" s="223">
        <f>IFERROR(IF(RIGHT(VLOOKUP($A249,csapatok!$A:$NN,GC$320,FALSE),5)="Csere",VLOOKUP(LEFT(VLOOKUP($A249,csapatok!$A:$NN,GC$320,FALSE),LEN(VLOOKUP($A249,csapatok!$A:$NN,GC$320,FALSE))-6),'csapat-ranglista'!$A:$FP,GC$321,FALSE)/8,VLOOKUP(VLOOKUP($A249,csapatok!$A:$NN,GC$320,FALSE),'csapat-ranglista'!$A:$FP,GC$321,FALSE)/4),0)</f>
        <v>0</v>
      </c>
      <c r="GD249" s="247">
        <f>SUM(EQ249:GC249)</f>
        <v>0</v>
      </c>
    </row>
    <row r="250" spans="1:186">
      <c r="A250" s="32" t="s">
        <v>183</v>
      </c>
      <c r="B250" s="131">
        <v>25739</v>
      </c>
      <c r="C250" s="131" t="str">
        <f>IF(B250=0,"",IF(B250&lt;$C$1,"felnőtt","ifi"))</f>
        <v>felnőtt</v>
      </c>
      <c r="D250" s="32" t="s">
        <v>101</v>
      </c>
      <c r="E250" s="45">
        <v>55</v>
      </c>
      <c r="F250" s="32">
        <v>0</v>
      </c>
      <c r="G250" s="32">
        <v>0</v>
      </c>
      <c r="H250" s="32">
        <v>13.946413197318806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f>IFERROR(IF(RIGHT(VLOOKUP($A250,csapatok!$A:$BL,X$320,FALSE),5)="Csere",VLOOKUP(LEFT(VLOOKUP($A250,csapatok!$A:$BL,X$320,FALSE),LEN(VLOOKUP($A250,csapatok!$A:$BL,X$320,FALSE))-6),'csapat-ranglista'!$A:$FP,X$321,FALSE)/8,VLOOKUP(VLOOKUP($A250,csapatok!$A:$BL,X$320,FALSE),'csapat-ranglista'!$A:$FP,X$321,FALSE)/4),0)</f>
        <v>0</v>
      </c>
      <c r="Y250" s="32">
        <f>IFERROR(IF(RIGHT(VLOOKUP($A250,csapatok!$A:$BL,Y$320,FALSE),5)="Csere",VLOOKUP(LEFT(VLOOKUP($A250,csapatok!$A:$BL,Y$320,FALSE),LEN(VLOOKUP($A250,csapatok!$A:$BL,Y$320,FALSE))-6),'csapat-ranglista'!$A:$FP,Y$321,FALSE)/8,VLOOKUP(VLOOKUP($A250,csapatok!$A:$BL,Y$320,FALSE),'csapat-ranglista'!$A:$FP,Y$321,FALSE)/4),0)</f>
        <v>0</v>
      </c>
      <c r="Z250" s="32">
        <f>IFERROR(IF(RIGHT(VLOOKUP($A250,csapatok!$A:$BL,Z$320,FALSE),5)="Csere",VLOOKUP(LEFT(VLOOKUP($A250,csapatok!$A:$BL,Z$320,FALSE),LEN(VLOOKUP($A250,csapatok!$A:$BL,Z$320,FALSE))-6),'csapat-ranglista'!$A:$FP,Z$321,FALSE)/8,VLOOKUP(VLOOKUP($A250,csapatok!$A:$BL,Z$320,FALSE),'csapat-ranglista'!$A:$FP,Z$321,FALSE)/4),0)</f>
        <v>0</v>
      </c>
      <c r="AA250" s="32">
        <f>IFERROR(IF(RIGHT(VLOOKUP($A250,csapatok!$A:$BL,AA$320,FALSE),5)="Csere",VLOOKUP(LEFT(VLOOKUP($A250,csapatok!$A:$BL,AA$320,FALSE),LEN(VLOOKUP($A250,csapatok!$A:$BL,AA$320,FALSE))-6),'csapat-ranglista'!$A:$FP,AA$321,FALSE)/8,VLOOKUP(VLOOKUP($A250,csapatok!$A:$BL,AA$320,FALSE),'csapat-ranglista'!$A:$FP,AA$321,FALSE)/4),0)</f>
        <v>0</v>
      </c>
      <c r="AB250" s="223">
        <f>IFERROR(IF(RIGHT(VLOOKUP($A250,csapatok!$A:$BL,AB$320,FALSE),5)="Csere",VLOOKUP(LEFT(VLOOKUP($A250,csapatok!$A:$BL,AB$320,FALSE),LEN(VLOOKUP($A250,csapatok!$A:$BL,AB$320,FALSE))-6),'csapat-ranglista'!$A:$FP,AB$321,FALSE)/8,VLOOKUP(VLOOKUP($A250,csapatok!$A:$BL,AB$320,FALSE),'csapat-ranglista'!$A:$FP,AB$321,FALSE)/4),0)</f>
        <v>0</v>
      </c>
      <c r="AC250" s="223">
        <f>IFERROR(IF(RIGHT(VLOOKUP($A250,csapatok!$A:$BL,AC$320,FALSE),5)="Csere",VLOOKUP(LEFT(VLOOKUP($A250,csapatok!$A:$BL,AC$320,FALSE),LEN(VLOOKUP($A250,csapatok!$A:$BL,AC$320,FALSE))-6),'csapat-ranglista'!$A:$FP,AC$321,FALSE)/8,VLOOKUP(VLOOKUP($A250,csapatok!$A:$BL,AC$320,FALSE),'csapat-ranglista'!$A:$FP,AC$321,FALSE)/4),0)</f>
        <v>0</v>
      </c>
      <c r="AD250" s="223">
        <f>IFERROR(IF(RIGHT(VLOOKUP($A250,csapatok!$A:$BL,AD$320,FALSE),5)="Csere",VLOOKUP(LEFT(VLOOKUP($A250,csapatok!$A:$BL,AD$320,FALSE),LEN(VLOOKUP($A250,csapatok!$A:$BL,AD$320,FALSE))-6),'csapat-ranglista'!$A:$FP,AD$321,FALSE)/8,VLOOKUP(VLOOKUP($A250,csapatok!$A:$BL,AD$320,FALSE),'csapat-ranglista'!$A:$FP,AD$321,FALSE)/4),0)</f>
        <v>0</v>
      </c>
      <c r="AE250" s="223">
        <f>IFERROR(IF(RIGHT(VLOOKUP($A250,csapatok!$A:$BL,AE$320,FALSE),5)="Csere",VLOOKUP(LEFT(VLOOKUP($A250,csapatok!$A:$BL,AE$320,FALSE),LEN(VLOOKUP($A250,csapatok!$A:$BL,AE$320,FALSE))-6),'csapat-ranglista'!$A:$FP,AE$321,FALSE)/8,VLOOKUP(VLOOKUP($A250,csapatok!$A:$BL,AE$320,FALSE),'csapat-ranglista'!$A:$FP,AE$321,FALSE)/4),0)</f>
        <v>0</v>
      </c>
      <c r="AF250" s="223">
        <f>IFERROR(IF(RIGHT(VLOOKUP($A250,csapatok!$A:$BL,AF$320,FALSE),5)="Csere",VLOOKUP(LEFT(VLOOKUP($A250,csapatok!$A:$BL,AF$320,FALSE),LEN(VLOOKUP($A250,csapatok!$A:$BL,AF$320,FALSE))-6),'csapat-ranglista'!$A:$FP,AF$321,FALSE)/8,VLOOKUP(VLOOKUP($A250,csapatok!$A:$BL,AF$320,FALSE),'csapat-ranglista'!$A:$FP,AF$321,FALSE)/4),0)</f>
        <v>0</v>
      </c>
      <c r="AG250" s="223">
        <f>IFERROR(IF(RIGHT(VLOOKUP($A250,csapatok!$A:$BL,AG$320,FALSE),5)="Csere",VLOOKUP(LEFT(VLOOKUP($A250,csapatok!$A:$BL,AG$320,FALSE),LEN(VLOOKUP($A250,csapatok!$A:$BL,AG$320,FALSE))-6),'csapat-ranglista'!$A:$FP,AG$321,FALSE)/8,VLOOKUP(VLOOKUP($A250,csapatok!$A:$BL,AG$320,FALSE),'csapat-ranglista'!$A:$FP,AG$321,FALSE)/4),0)</f>
        <v>0</v>
      </c>
      <c r="AH250" s="223">
        <f>IFERROR(IF(RIGHT(VLOOKUP($A250,csapatok!$A:$BL,AH$320,FALSE),5)="Csere",VLOOKUP(LEFT(VLOOKUP($A250,csapatok!$A:$BL,AH$320,FALSE),LEN(VLOOKUP($A250,csapatok!$A:$BL,AH$320,FALSE))-6),'csapat-ranglista'!$A:$FP,AH$321,FALSE)/8,VLOOKUP(VLOOKUP($A250,csapatok!$A:$BL,AH$320,FALSE),'csapat-ranglista'!$A:$FP,AH$321,FALSE)/4),0)</f>
        <v>0</v>
      </c>
      <c r="AI250" s="223">
        <f>IFERROR(IF(RIGHT(VLOOKUP($A250,csapatok!$A:$BL,AI$320,FALSE),5)="Csere",VLOOKUP(LEFT(VLOOKUP($A250,csapatok!$A:$BL,AI$320,FALSE),LEN(VLOOKUP($A250,csapatok!$A:$BL,AI$320,FALSE))-6),'csapat-ranglista'!$A:$FP,AI$321,FALSE)/8,VLOOKUP(VLOOKUP($A250,csapatok!$A:$BL,AI$320,FALSE),'csapat-ranglista'!$A:$FP,AI$321,FALSE)/4),0)</f>
        <v>0</v>
      </c>
      <c r="AJ250" s="223">
        <f>IFERROR(IF(RIGHT(VLOOKUP($A250,csapatok!$A:$BL,AJ$320,FALSE),5)="Csere",VLOOKUP(LEFT(VLOOKUP($A250,csapatok!$A:$BL,AJ$320,FALSE),LEN(VLOOKUP($A250,csapatok!$A:$BL,AJ$320,FALSE))-6),'csapat-ranglista'!$A:$FP,AJ$321,FALSE)/8,VLOOKUP(VLOOKUP($A250,csapatok!$A:$BL,AJ$320,FALSE),'csapat-ranglista'!$A:$FP,AJ$321,FALSE)/2),0)</f>
        <v>0</v>
      </c>
      <c r="AK250" s="223">
        <f>IFERROR(IF(RIGHT(VLOOKUP($A250,csapatok!$A:$CN,AK$320,FALSE),5)="Csere",VLOOKUP(LEFT(VLOOKUP($A250,csapatok!$A:$CN,AK$320,FALSE),LEN(VLOOKUP($A250,csapatok!$A:$CN,AK$320,FALSE))-6),'csapat-ranglista'!$A:$FP,AK$321,FALSE)/8,VLOOKUP(VLOOKUP($A250,csapatok!$A:$CN,AK$320,FALSE),'csapat-ranglista'!$A:$FP,AK$321,FALSE)/4),0)</f>
        <v>0</v>
      </c>
      <c r="AL250" s="223">
        <f>IFERROR(IF(RIGHT(VLOOKUP($A250,csapatok!$A:$CN,AL$320,FALSE),5)="Csere",VLOOKUP(LEFT(VLOOKUP($A250,csapatok!$A:$CN,AL$320,FALSE),LEN(VLOOKUP($A250,csapatok!$A:$CN,AL$320,FALSE))-6),'csapat-ranglista'!$A:$FP,AL$321,FALSE)/8,VLOOKUP(VLOOKUP($A250,csapatok!$A:$CN,AL$320,FALSE),'csapat-ranglista'!$A:$FP,AL$321,FALSE)/4),0)</f>
        <v>0</v>
      </c>
      <c r="AM250" s="223">
        <f>IFERROR(IF(RIGHT(VLOOKUP($A250,csapatok!$A:$CN,AM$320,FALSE),5)="Csere",VLOOKUP(LEFT(VLOOKUP($A250,csapatok!$A:$CN,AM$320,FALSE),LEN(VLOOKUP($A250,csapatok!$A:$CN,AM$320,FALSE))-6),'csapat-ranglista'!$A:$FP,AM$321,FALSE)/8,VLOOKUP(VLOOKUP($A250,csapatok!$A:$CN,AM$320,FALSE),'csapat-ranglista'!$A:$FP,AM$321,FALSE)/4),0)</f>
        <v>0</v>
      </c>
      <c r="AN250" s="223">
        <f>IFERROR(IF(RIGHT(VLOOKUP($A250,csapatok!$A:$CN,AN$320,FALSE),5)="Csere",VLOOKUP(LEFT(VLOOKUP($A250,csapatok!$A:$CN,AN$320,FALSE),LEN(VLOOKUP($A250,csapatok!$A:$CN,AN$320,FALSE))-6),'csapat-ranglista'!$A:$FP,AN$321,FALSE)/8,VLOOKUP(VLOOKUP($A250,csapatok!$A:$CN,AN$320,FALSE),'csapat-ranglista'!$A:$FP,AN$321,FALSE)/4),0)</f>
        <v>0</v>
      </c>
      <c r="AO250" s="223">
        <f>IFERROR(IF(RIGHT(VLOOKUP($A250,csapatok!$A:$CN,AO$320,FALSE),5)="Csere",VLOOKUP(LEFT(VLOOKUP($A250,csapatok!$A:$CN,AO$320,FALSE),LEN(VLOOKUP($A250,csapatok!$A:$CN,AO$320,FALSE))-6),'csapat-ranglista'!$A:$FP,AO$321,FALSE)/8,VLOOKUP(VLOOKUP($A250,csapatok!$A:$CN,AO$320,FALSE),'csapat-ranglista'!$A:$FP,AO$321,FALSE)/4),0)</f>
        <v>0</v>
      </c>
      <c r="AP250" s="223">
        <f>IFERROR(IF(RIGHT(VLOOKUP($A250,csapatok!$A:$CN,AP$320,FALSE),5)="Csere",VLOOKUP(LEFT(VLOOKUP($A250,csapatok!$A:$CN,AP$320,FALSE),LEN(VLOOKUP($A250,csapatok!$A:$CN,AP$320,FALSE))-6),'csapat-ranglista'!$A:$FP,AP$321,FALSE)/8,VLOOKUP(VLOOKUP($A250,csapatok!$A:$CN,AP$320,FALSE),'csapat-ranglista'!$A:$FP,AP$321,FALSE)/4),0)</f>
        <v>0</v>
      </c>
      <c r="AQ250" s="223">
        <f>IFERROR(IF(RIGHT(VLOOKUP($A250,csapatok!$A:$CN,AQ$320,FALSE),5)="Csere",VLOOKUP(LEFT(VLOOKUP($A250,csapatok!$A:$CN,AQ$320,FALSE),LEN(VLOOKUP($A250,csapatok!$A:$CN,AQ$320,FALSE))-6),'csapat-ranglista'!$A:$FP,AQ$321,FALSE)/8,VLOOKUP(VLOOKUP($A250,csapatok!$A:$CN,AQ$320,FALSE),'csapat-ranglista'!$A:$FP,AQ$321,FALSE)/4),0)</f>
        <v>0</v>
      </c>
      <c r="AR250" s="223">
        <f>IFERROR(IF(RIGHT(VLOOKUP($A250,csapatok!$A:$CN,AR$320,FALSE),5)="Csere",VLOOKUP(LEFT(VLOOKUP($A250,csapatok!$A:$CN,AR$320,FALSE),LEN(VLOOKUP($A250,csapatok!$A:$CN,AR$320,FALSE))-6),'csapat-ranglista'!$A:$FP,AR$321,FALSE)/8,VLOOKUP(VLOOKUP($A250,csapatok!$A:$CN,AR$320,FALSE),'csapat-ranglista'!$A:$FP,AR$321,FALSE)/4),0)</f>
        <v>0</v>
      </c>
      <c r="AS250" s="223">
        <f>IFERROR(IF(RIGHT(VLOOKUP($A250,csapatok!$A:$CN,AS$320,FALSE),5)="Csere",VLOOKUP(LEFT(VLOOKUP($A250,csapatok!$A:$CN,AS$320,FALSE),LEN(VLOOKUP($A250,csapatok!$A:$CN,AS$320,FALSE))-6),'csapat-ranglista'!$A:$FP,AS$321,FALSE)/8,VLOOKUP(VLOOKUP($A250,csapatok!$A:$CN,AS$320,FALSE),'csapat-ranglista'!$A:$FP,AS$321,FALSE)/4),0)</f>
        <v>0</v>
      </c>
      <c r="AT250" s="223">
        <f>IFERROR(IF(RIGHT(VLOOKUP($A250,csapatok!$A:$CN,AT$320,FALSE),5)="Csere",VLOOKUP(LEFT(VLOOKUP($A250,csapatok!$A:$CN,AT$320,FALSE),LEN(VLOOKUP($A250,csapatok!$A:$CN,AT$320,FALSE))-6),'csapat-ranglista'!$A:$FP,AT$321,FALSE)/8,VLOOKUP(VLOOKUP($A250,csapatok!$A:$CN,AT$320,FALSE),'csapat-ranglista'!$A:$FP,AT$321,FALSE)/4),0)</f>
        <v>0</v>
      </c>
      <c r="AU250" s="223">
        <f>IFERROR(IF(RIGHT(VLOOKUP($A250,csapatok!$A:$CN,AU$320,FALSE),5)="Csere",VLOOKUP(LEFT(VLOOKUP($A250,csapatok!$A:$CN,AU$320,FALSE),LEN(VLOOKUP($A250,csapatok!$A:$CN,AU$320,FALSE))-6),'csapat-ranglista'!$A:$FP,AU$321,FALSE)/8,VLOOKUP(VLOOKUP($A250,csapatok!$A:$CN,AU$320,FALSE),'csapat-ranglista'!$A:$FP,AU$321,FALSE)/4),0)</f>
        <v>0</v>
      </c>
      <c r="AV250" s="223">
        <f>IFERROR(IF(RIGHT(VLOOKUP($A250,csapatok!$A:$CN,AV$320,FALSE),5)="Csere",VLOOKUP(LEFT(VLOOKUP($A250,csapatok!$A:$CN,AV$320,FALSE),LEN(VLOOKUP($A250,csapatok!$A:$CN,AV$320,FALSE))-6),'csapat-ranglista'!$A:$FP,AV$321,FALSE)/8,VLOOKUP(VLOOKUP($A250,csapatok!$A:$CN,AV$320,FALSE),'csapat-ranglista'!$A:$FP,AV$321,FALSE)/4),0)</f>
        <v>0</v>
      </c>
      <c r="AW250" s="223">
        <f>IFERROR(IF(RIGHT(VLOOKUP($A250,csapatok!$A:$CN,AW$320,FALSE),5)="Csere",VLOOKUP(LEFT(VLOOKUP($A250,csapatok!$A:$CN,AW$320,FALSE),LEN(VLOOKUP($A250,csapatok!$A:$CN,AW$320,FALSE))-6),'csapat-ranglista'!$A:$FP,AW$321,FALSE)/8,VLOOKUP(VLOOKUP($A250,csapatok!$A:$CN,AW$320,FALSE),'csapat-ranglista'!$A:$FP,AW$321,FALSE)/4),0)</f>
        <v>0</v>
      </c>
      <c r="AX250" s="223">
        <f>IFERROR(IF(RIGHT(VLOOKUP($A250,csapatok!$A:$CN,AX$320,FALSE),5)="Csere",VLOOKUP(LEFT(VLOOKUP($A250,csapatok!$A:$CN,AX$320,FALSE),LEN(VLOOKUP($A250,csapatok!$A:$CN,AX$320,FALSE))-6),'csapat-ranglista'!$A:$FP,AX$321,FALSE)/8,VLOOKUP(VLOOKUP($A250,csapatok!$A:$CN,AX$320,FALSE),'csapat-ranglista'!$A:$FP,AX$321,FALSE)/4),0)</f>
        <v>0</v>
      </c>
      <c r="AY250" s="223">
        <f>IFERROR(IF(RIGHT(VLOOKUP($A250,csapatok!$A:$NN,AY$320,FALSE),5)="Csere",VLOOKUP(LEFT(VLOOKUP($A250,csapatok!$A:$NN,AY$320,FALSE),LEN(VLOOKUP($A250,csapatok!$A:$NN,AY$320,FALSE))-6),'csapat-ranglista'!$A:$FP,AY$321,FALSE)/8,VLOOKUP(VLOOKUP($A250,csapatok!$A:$NN,AY$320,FALSE),'csapat-ranglista'!$A:$FP,AY$321,FALSE)/4),0)</f>
        <v>0</v>
      </c>
      <c r="AZ250" s="223">
        <f>IFERROR(IF(RIGHT(VLOOKUP($A250,csapatok!$A:$NN,AZ$320,FALSE),5)="Csere",VLOOKUP(LEFT(VLOOKUP($A250,csapatok!$A:$NN,AZ$320,FALSE),LEN(VLOOKUP($A250,csapatok!$A:$NN,AZ$320,FALSE))-6),'csapat-ranglista'!$A:$FP,AZ$321,FALSE)/8,VLOOKUP(VLOOKUP($A250,csapatok!$A:$NN,AZ$320,FALSE),'csapat-ranglista'!$A:$FP,AZ$321,FALSE)/4),0)</f>
        <v>0</v>
      </c>
      <c r="BA250" s="223">
        <f>IFERROR(IF(RIGHT(VLOOKUP($A250,csapatok!$A:$NN,BA$320,FALSE),5)="Csere",VLOOKUP(LEFT(VLOOKUP($A250,csapatok!$A:$NN,BA$320,FALSE),LEN(VLOOKUP($A250,csapatok!$A:$NN,BA$320,FALSE))-6),'csapat-ranglista'!$A:$FP,BA$321,FALSE)/8,VLOOKUP(VLOOKUP($A250,csapatok!$A:$NN,BA$320,FALSE),'csapat-ranglista'!$A:$FP,BA$321,FALSE)/4),0)</f>
        <v>0</v>
      </c>
      <c r="BB250" s="223">
        <f>IFERROR(IF(RIGHT(VLOOKUP($A250,csapatok!$A:$NN,BB$320,FALSE),5)="Csere",VLOOKUP(LEFT(VLOOKUP($A250,csapatok!$A:$NN,BB$320,FALSE),LEN(VLOOKUP($A250,csapatok!$A:$NN,BB$320,FALSE))-6),'csapat-ranglista'!$A:$FP,BB$321,FALSE)/8,VLOOKUP(VLOOKUP($A250,csapatok!$A:$NN,BB$320,FALSE),'csapat-ranglista'!$A:$FP,BB$321,FALSE)/4),0)</f>
        <v>0</v>
      </c>
      <c r="BC250" s="224">
        <f>versenyek!$ES$11*IFERROR(VLOOKUP(VLOOKUP($A250,versenyek!ER:ET,3,FALSE),szabalyok!$A$16:$B$23,2,FALSE)/4,0)</f>
        <v>0</v>
      </c>
      <c r="BD250" s="224">
        <f>versenyek!$EV$11*IFERROR(VLOOKUP(VLOOKUP($A250,versenyek!EU:EW,3,FALSE),szabalyok!$A$16:$B$23,2,FALSE)/4,0)</f>
        <v>0</v>
      </c>
      <c r="BE250" s="223">
        <f>IFERROR(IF(RIGHT(VLOOKUP($A250,csapatok!$A:$NN,BE$320,FALSE),5)="Csere",VLOOKUP(LEFT(VLOOKUP($A250,csapatok!$A:$NN,BE$320,FALSE),LEN(VLOOKUP($A250,csapatok!$A:$NN,BE$320,FALSE))-6),'csapat-ranglista'!$A:$FP,BE$321,FALSE)/8,VLOOKUP(VLOOKUP($A250,csapatok!$A:$NN,BE$320,FALSE),'csapat-ranglista'!$A:$FP,BE$321,FALSE)/4),0)</f>
        <v>0</v>
      </c>
      <c r="BF250" s="223">
        <f>IFERROR(IF(RIGHT(VLOOKUP($A250,csapatok!$A:$NN,BF$320,FALSE),5)="Csere",VLOOKUP(LEFT(VLOOKUP($A250,csapatok!$A:$NN,BF$320,FALSE),LEN(VLOOKUP($A250,csapatok!$A:$NN,BF$320,FALSE))-6),'csapat-ranglista'!$A:$FP,BF$321,FALSE)/8,VLOOKUP(VLOOKUP($A250,csapatok!$A:$NN,BF$320,FALSE),'csapat-ranglista'!$A:$FP,BF$321,FALSE)/4),0)</f>
        <v>0</v>
      </c>
      <c r="BG250" s="223">
        <f>IFERROR(IF(RIGHT(VLOOKUP($A250,csapatok!$A:$NN,BG$320,FALSE),5)="Csere",VLOOKUP(LEFT(VLOOKUP($A250,csapatok!$A:$NN,BG$320,FALSE),LEN(VLOOKUP($A250,csapatok!$A:$NN,BG$320,FALSE))-6),'csapat-ranglista'!$A:$FP,BG$321,FALSE)/8,VLOOKUP(VLOOKUP($A250,csapatok!$A:$NN,BG$320,FALSE),'csapat-ranglista'!$A:$FP,BG$321,FALSE)/4),0)</f>
        <v>0</v>
      </c>
      <c r="BH250" s="223">
        <f>IFERROR(IF(RIGHT(VLOOKUP($A250,csapatok!$A:$NN,BH$320,FALSE),5)="Csere",VLOOKUP(LEFT(VLOOKUP($A250,csapatok!$A:$NN,BH$320,FALSE),LEN(VLOOKUP($A250,csapatok!$A:$NN,BH$320,FALSE))-6),'csapat-ranglista'!$A:$FP,BH$321,FALSE)/8,VLOOKUP(VLOOKUP($A250,csapatok!$A:$NN,BH$320,FALSE),'csapat-ranglista'!$A:$FP,BH$321,FALSE)/4),0)</f>
        <v>0</v>
      </c>
      <c r="BI250" s="223">
        <f>IFERROR(IF(RIGHT(VLOOKUP($A250,csapatok!$A:$NN,BI$320,FALSE),5)="Csere",VLOOKUP(LEFT(VLOOKUP($A250,csapatok!$A:$NN,BI$320,FALSE),LEN(VLOOKUP($A250,csapatok!$A:$NN,BI$320,FALSE))-6),'csapat-ranglista'!$A:$FP,BI$321,FALSE)/8,VLOOKUP(VLOOKUP($A250,csapatok!$A:$NN,BI$320,FALSE),'csapat-ranglista'!$A:$FP,BI$321,FALSE)/4),0)</f>
        <v>0</v>
      </c>
      <c r="BJ250" s="223">
        <f>IFERROR(IF(RIGHT(VLOOKUP($A250,csapatok!$A:$NN,BJ$320,FALSE),5)="Csere",VLOOKUP(LEFT(VLOOKUP($A250,csapatok!$A:$NN,BJ$320,FALSE),LEN(VLOOKUP($A250,csapatok!$A:$NN,BJ$320,FALSE))-6),'csapat-ranglista'!$A:$FP,BJ$321,FALSE)/8,VLOOKUP(VLOOKUP($A250,csapatok!$A:$NN,BJ$320,FALSE),'csapat-ranglista'!$A:$FP,BJ$321,FALSE)/4),0)</f>
        <v>0</v>
      </c>
      <c r="BK250" s="223">
        <f>IFERROR(IF(RIGHT(VLOOKUP($A250,csapatok!$A:$NN,BK$320,FALSE),5)="Csere",VLOOKUP(LEFT(VLOOKUP($A250,csapatok!$A:$NN,BK$320,FALSE),LEN(VLOOKUP($A250,csapatok!$A:$NN,BK$320,FALSE))-6),'csapat-ranglista'!$A:$FP,BK$321,FALSE)/8,VLOOKUP(VLOOKUP($A250,csapatok!$A:$NN,BK$320,FALSE),'csapat-ranglista'!$A:$FP,BK$321,FALSE)/4),0)</f>
        <v>0</v>
      </c>
      <c r="BL250" s="223">
        <f>IFERROR(IF(RIGHT(VLOOKUP($A250,csapatok!$A:$NN,BL$320,FALSE),5)="Csere",VLOOKUP(LEFT(VLOOKUP($A250,csapatok!$A:$NN,BL$320,FALSE),LEN(VLOOKUP($A250,csapatok!$A:$NN,BL$320,FALSE))-6),'csapat-ranglista'!$A:$FP,BL$321,FALSE)/8,VLOOKUP(VLOOKUP($A250,csapatok!$A:$NN,BL$320,FALSE),'csapat-ranglista'!$A:$FP,BL$321,FALSE)/4),0)</f>
        <v>0</v>
      </c>
      <c r="BM250" s="223">
        <f>IFERROR(IF(RIGHT(VLOOKUP($A250,csapatok!$A:$NN,BM$320,FALSE),5)="Csere",VLOOKUP(LEFT(VLOOKUP($A250,csapatok!$A:$NN,BM$320,FALSE),LEN(VLOOKUP($A250,csapatok!$A:$NN,BM$320,FALSE))-6),'csapat-ranglista'!$A:$FP,BM$321,FALSE)/8,VLOOKUP(VLOOKUP($A250,csapatok!$A:$NN,BM$320,FALSE),'csapat-ranglista'!$A:$FP,BM$321,FALSE)/4),0)</f>
        <v>0</v>
      </c>
      <c r="BN250" s="223">
        <f>IFERROR(IF(RIGHT(VLOOKUP($A250,csapatok!$A:$NN,BN$320,FALSE),5)="Csere",VLOOKUP(LEFT(VLOOKUP($A250,csapatok!$A:$NN,BN$320,FALSE),LEN(VLOOKUP($A250,csapatok!$A:$NN,BN$320,FALSE))-6),'csapat-ranglista'!$A:$FP,BN$321,FALSE)/8,VLOOKUP(VLOOKUP($A250,csapatok!$A:$NN,BN$320,FALSE),'csapat-ranglista'!$A:$FP,BN$321,FALSE)/4),0)</f>
        <v>0</v>
      </c>
      <c r="BO250" s="223">
        <f>IFERROR(IF(RIGHT(VLOOKUP($A250,csapatok!$A:$NN,BO$320,FALSE),5)="Csere",VLOOKUP(LEFT(VLOOKUP($A250,csapatok!$A:$NN,BO$320,FALSE),LEN(VLOOKUP($A250,csapatok!$A:$NN,BO$320,FALSE))-6),'csapat-ranglista'!$A:$FP,BO$321,FALSE)/8,VLOOKUP(VLOOKUP($A250,csapatok!$A:$NN,BO$320,FALSE),'csapat-ranglista'!$A:$FP,BO$321,FALSE)/4),0)</f>
        <v>0</v>
      </c>
      <c r="BP250" s="223">
        <f>IFERROR(IF(RIGHT(VLOOKUP($A250,csapatok!$A:$NN,BP$320,FALSE),5)="Csere",VLOOKUP(LEFT(VLOOKUP($A250,csapatok!$A:$NN,BP$320,FALSE),LEN(VLOOKUP($A250,csapatok!$A:$NN,BP$320,FALSE))-6),'csapat-ranglista'!$A:$FP,BP$321,FALSE)/8,VLOOKUP(VLOOKUP($A250,csapatok!$A:$NN,BP$320,FALSE),'csapat-ranglista'!$A:$FP,BP$321,FALSE)/4),0)</f>
        <v>0</v>
      </c>
      <c r="BQ250" s="223">
        <f>IFERROR(IF(RIGHT(VLOOKUP($A250,csapatok!$A:$NN,BQ$320,FALSE),5)="Csere",VLOOKUP(LEFT(VLOOKUP($A250,csapatok!$A:$NN,BQ$320,FALSE),LEN(VLOOKUP($A250,csapatok!$A:$NN,BQ$320,FALSE))-6),'csapat-ranglista'!$A:$FP,BQ$321,FALSE)/8,VLOOKUP(VLOOKUP($A250,csapatok!$A:$NN,BQ$320,FALSE),'csapat-ranglista'!$A:$FP,BQ$321,FALSE)/4),0)</f>
        <v>0</v>
      </c>
      <c r="BR250" s="223">
        <f>IFERROR(IF(RIGHT(VLOOKUP($A250,csapatok!$A:$NN,BR$320,FALSE),5)="Csere",VLOOKUP(LEFT(VLOOKUP($A250,csapatok!$A:$NN,BR$320,FALSE),LEN(VLOOKUP($A250,csapatok!$A:$NN,BR$320,FALSE))-6),'csapat-ranglista'!$A:$FP,BR$321,FALSE)/8,VLOOKUP(VLOOKUP($A250,csapatok!$A:$NN,BR$320,FALSE),'csapat-ranglista'!$A:$FP,BR$321,FALSE)/4),0)</f>
        <v>0</v>
      </c>
      <c r="BS250" s="223">
        <f>IFERROR(IF(RIGHT(VLOOKUP($A250,csapatok!$A:$NN,BS$320,FALSE),5)="Csere",VLOOKUP(LEFT(VLOOKUP($A250,csapatok!$A:$NN,BS$320,FALSE),LEN(VLOOKUP($A250,csapatok!$A:$NN,BS$320,FALSE))-6),'csapat-ranglista'!$A:$FP,BS$321,FALSE)/8,VLOOKUP(VLOOKUP($A250,csapatok!$A:$NN,BS$320,FALSE),'csapat-ranglista'!$A:$FP,BS$321,FALSE)/4),0)</f>
        <v>0</v>
      </c>
      <c r="BT250" s="223">
        <f>IFERROR(IF(RIGHT(VLOOKUP($A250,csapatok!$A:$NN,BT$320,FALSE),5)="Csere",VLOOKUP(LEFT(VLOOKUP($A250,csapatok!$A:$NN,BT$320,FALSE),LEN(VLOOKUP($A250,csapatok!$A:$NN,BT$320,FALSE))-6),'csapat-ranglista'!$A:$FP,BT$321,FALSE)/8,VLOOKUP(VLOOKUP($A250,csapatok!$A:$NN,BT$320,FALSE),'csapat-ranglista'!$A:$FP,BT$321,FALSE)/4),0)</f>
        <v>0</v>
      </c>
      <c r="BU250" s="223">
        <f>IFERROR(IF(RIGHT(VLOOKUP($A250,csapatok!$A:$NN,BU$320,FALSE),5)="Csere",VLOOKUP(LEFT(VLOOKUP($A250,csapatok!$A:$NN,BU$320,FALSE),LEN(VLOOKUP($A250,csapatok!$A:$NN,BU$320,FALSE))-6),'csapat-ranglista'!$A:$FP,BU$321,FALSE)/8,VLOOKUP(VLOOKUP($A250,csapatok!$A:$NN,BU$320,FALSE),'csapat-ranglista'!$A:$FP,BU$321,FALSE)/4),0)</f>
        <v>0</v>
      </c>
      <c r="BV250" s="223">
        <f>IFERROR(IF(RIGHT(VLOOKUP($A250,csapatok!$A:$NN,BV$320,FALSE),5)="Csere",VLOOKUP(LEFT(VLOOKUP($A250,csapatok!$A:$NN,BV$320,FALSE),LEN(VLOOKUP($A250,csapatok!$A:$NN,BV$320,FALSE))-6),'csapat-ranglista'!$A:$FP,BV$321,FALSE)/8,VLOOKUP(VLOOKUP($A250,csapatok!$A:$NN,BV$320,FALSE),'csapat-ranglista'!$A:$FP,BV$321,FALSE)/4),0)</f>
        <v>0</v>
      </c>
      <c r="BW250" s="223">
        <f>IFERROR(IF(RIGHT(VLOOKUP($A250,csapatok!$A:$NN,BW$320,FALSE),5)="Csere",VLOOKUP(LEFT(VLOOKUP($A250,csapatok!$A:$NN,BW$320,FALSE),LEN(VLOOKUP($A250,csapatok!$A:$NN,BW$320,FALSE))-6),'csapat-ranglista'!$A:$FP,BW$321,FALSE)/8,VLOOKUP(VLOOKUP($A250,csapatok!$A:$NN,BW$320,FALSE),'csapat-ranglista'!$A:$FP,BW$321,FALSE)/4),0)</f>
        <v>0</v>
      </c>
      <c r="BX250" s="223">
        <f>IFERROR(IF(RIGHT(VLOOKUP($A250,csapatok!$A:$NN,BX$320,FALSE),5)="Csere",VLOOKUP(LEFT(VLOOKUP($A250,csapatok!$A:$NN,BX$320,FALSE),LEN(VLOOKUP($A250,csapatok!$A:$NN,BX$320,FALSE))-6),'csapat-ranglista'!$A:$FP,BX$321,FALSE)/8,VLOOKUP(VLOOKUP($A250,csapatok!$A:$NN,BX$320,FALSE),'csapat-ranglista'!$A:$FP,BX$321,FALSE)/4),0)</f>
        <v>0</v>
      </c>
      <c r="BY250" s="223">
        <f>IFERROR(IF(RIGHT(VLOOKUP($A250,csapatok!$A:$NN,BY$320,FALSE),5)="Csere",VLOOKUP(LEFT(VLOOKUP($A250,csapatok!$A:$NN,BY$320,FALSE),LEN(VLOOKUP($A250,csapatok!$A:$NN,BY$320,FALSE))-6),'csapat-ranglista'!$A:$FP,BY$321,FALSE)/8,VLOOKUP(VLOOKUP($A250,csapatok!$A:$NN,BY$320,FALSE),'csapat-ranglista'!$A:$FP,BY$321,FALSE)/4),0)</f>
        <v>0</v>
      </c>
      <c r="BZ250" s="223">
        <f>IFERROR(IF(RIGHT(VLOOKUP($A250,csapatok!$A:$NN,BZ$320,FALSE),5)="Csere",VLOOKUP(LEFT(VLOOKUP($A250,csapatok!$A:$NN,BZ$320,FALSE),LEN(VLOOKUP($A250,csapatok!$A:$NN,BZ$320,FALSE))-6),'csapat-ranglista'!$A:$FP,BZ$321,FALSE)/8,VLOOKUP(VLOOKUP($A250,csapatok!$A:$NN,BZ$320,FALSE),'csapat-ranglista'!$A:$FP,BZ$321,FALSE)/4),0)</f>
        <v>0</v>
      </c>
      <c r="CA250" s="223">
        <f>IFERROR(IF(RIGHT(VLOOKUP($A250,csapatok!$A:$NN,CA$320,FALSE),5)="Csere",VLOOKUP(LEFT(VLOOKUP($A250,csapatok!$A:$NN,CA$320,FALSE),LEN(VLOOKUP($A250,csapatok!$A:$NN,CA$320,FALSE))-6),'csapat-ranglista'!$A:$FP,CA$321,FALSE)/8,VLOOKUP(VLOOKUP($A250,csapatok!$A:$NN,CA$320,FALSE),'csapat-ranglista'!$A:$FP,CA$321,FALSE)/4),0)</f>
        <v>0</v>
      </c>
      <c r="CB250" s="223">
        <f>IFERROR(IF(RIGHT(VLOOKUP($A250,csapatok!$A:$NN,CB$320,FALSE),5)="Csere",VLOOKUP(LEFT(VLOOKUP($A250,csapatok!$A:$NN,CB$320,FALSE),LEN(VLOOKUP($A250,csapatok!$A:$NN,CB$320,FALSE))-6),'csapat-ranglista'!$A:$FP,CB$321,FALSE)/8,VLOOKUP(VLOOKUP($A250,csapatok!$A:$NN,CB$320,FALSE),'csapat-ranglista'!$A:$FP,CB$321,FALSE)/4),0)</f>
        <v>0</v>
      </c>
      <c r="CC250" s="223">
        <f>IFERROR(IF(RIGHT(VLOOKUP($A250,csapatok!$A:$NN,CC$320,FALSE),5)="Csere",VLOOKUP(LEFT(VLOOKUP($A250,csapatok!$A:$NN,CC$320,FALSE),LEN(VLOOKUP($A250,csapatok!$A:$NN,CC$320,FALSE))-6),'csapat-ranglista'!$A:$FP,CC$321,FALSE)/8,VLOOKUP(VLOOKUP($A250,csapatok!$A:$NN,CC$320,FALSE),'csapat-ranglista'!$A:$FP,CC$321,FALSE)/4),0)</f>
        <v>0</v>
      </c>
      <c r="CD250" s="223">
        <f>IFERROR(IF(RIGHT(VLOOKUP($A250,csapatok!$A:$NN,CD$320,FALSE),5)="Csere",VLOOKUP(LEFT(VLOOKUP($A250,csapatok!$A:$NN,CD$320,FALSE),LEN(VLOOKUP($A250,csapatok!$A:$NN,CD$320,FALSE))-6),'csapat-ranglista'!$A:$FP,CD$321,FALSE)/8,VLOOKUP(VLOOKUP($A250,csapatok!$A:$NN,CD$320,FALSE),'csapat-ranglista'!$A:$FP,CD$321,FALSE)/4),0)</f>
        <v>0</v>
      </c>
      <c r="CE250" s="223">
        <f>IFERROR(IF(RIGHT(VLOOKUP($A250,csapatok!$A:$NN,CE$320,FALSE),5)="Csere",VLOOKUP(LEFT(VLOOKUP($A250,csapatok!$A:$NN,CE$320,FALSE),LEN(VLOOKUP($A250,csapatok!$A:$NN,CE$320,FALSE))-6),'csapat-ranglista'!$A:$FP,CE$321,FALSE)/8,VLOOKUP(VLOOKUP($A250,csapatok!$A:$NN,CE$320,FALSE),'csapat-ranglista'!$A:$FP,CE$321,FALSE)/4),0)</f>
        <v>0</v>
      </c>
      <c r="CF250" s="223">
        <f>IFERROR(IF(RIGHT(VLOOKUP($A250,csapatok!$A:$NN,CF$320,FALSE),5)="Csere",VLOOKUP(LEFT(VLOOKUP($A250,csapatok!$A:$NN,CF$320,FALSE),LEN(VLOOKUP($A250,csapatok!$A:$NN,CF$320,FALSE))-6),'csapat-ranglista'!$A:$FP,CF$321,FALSE)/8,VLOOKUP(VLOOKUP($A250,csapatok!$A:$NN,CF$320,FALSE),'csapat-ranglista'!$A:$FP,CF$321,FALSE)/4),0)</f>
        <v>0</v>
      </c>
      <c r="CG250" s="223">
        <f>IFERROR(IF(RIGHT(VLOOKUP($A250,csapatok!$A:$NN,CG$320,FALSE),5)="Csere",VLOOKUP(LEFT(VLOOKUP($A250,csapatok!$A:$NN,CG$320,FALSE),LEN(VLOOKUP($A250,csapatok!$A:$NN,CG$320,FALSE))-6),'csapat-ranglista'!$A:$FP,CG$321,FALSE)/8,VLOOKUP(VLOOKUP($A250,csapatok!$A:$NN,CG$320,FALSE),'csapat-ranglista'!$A:$FP,CG$321,FALSE)/4),0)</f>
        <v>0</v>
      </c>
      <c r="CH250" s="223">
        <f>IFERROR(IF(RIGHT(VLOOKUP($A250,csapatok!$A:$NN,CH$320,FALSE),5)="Csere",VLOOKUP(LEFT(VLOOKUP($A250,csapatok!$A:$NN,CH$320,FALSE),LEN(VLOOKUP($A250,csapatok!$A:$NN,CH$320,FALSE))-6),'csapat-ranglista'!$A:$FP,CH$321,FALSE)/8,VLOOKUP(VLOOKUP($A250,csapatok!$A:$NN,CH$320,FALSE),'csapat-ranglista'!$A:$FP,CH$321,FALSE)/4),0)</f>
        <v>0</v>
      </c>
      <c r="CI250" s="223">
        <f>IFERROR(IF(RIGHT(VLOOKUP($A250,csapatok!$A:$NN,CI$320,FALSE),5)="Csere",VLOOKUP(LEFT(VLOOKUP($A250,csapatok!$A:$NN,CI$320,FALSE),LEN(VLOOKUP($A250,csapatok!$A:$NN,CI$320,FALSE))-6),'csapat-ranglista'!$A:$FP,CI$321,FALSE)/8,VLOOKUP(VLOOKUP($A250,csapatok!$A:$NN,CI$320,FALSE),'csapat-ranglista'!$A:$FP,CI$321,FALSE)/4),0)</f>
        <v>0</v>
      </c>
      <c r="CJ250" s="224">
        <f>versenyek!$IQ$11*IFERROR(VLOOKUP(VLOOKUP($A250,versenyek!IP:IR,3,FALSE),szabalyok!$A$16:$B$23,2,FALSE)/4,0)</f>
        <v>0</v>
      </c>
      <c r="CK250" s="224">
        <f>versenyek!$IT$11*IFERROR(VLOOKUP(VLOOKUP($A250,versenyek!IS:IU,3,FALSE),szabalyok!$A$16:$B$23,2,FALSE)/4,0)</f>
        <v>0</v>
      </c>
      <c r="CL250" s="223">
        <f>IFERROR(IF(RIGHT(VLOOKUP($A250,csapatok!$A:$NN,CL$320,FALSE),5)="Csere",VLOOKUP(LEFT(VLOOKUP($A250,csapatok!$A:$NN,CL$320,FALSE),LEN(VLOOKUP($A250,csapatok!$A:$NN,CL$320,FALSE))-6),'csapat-ranglista'!$A:$FP,CL$321,FALSE)/8,VLOOKUP(VLOOKUP($A250,csapatok!$A:$NN,CL$320,FALSE),'csapat-ranglista'!$A:$FP,CL$321,FALSE)/4),0)</f>
        <v>0</v>
      </c>
      <c r="CM250" s="223">
        <f>IFERROR(IF(RIGHT(VLOOKUP($A250,csapatok!$A:$NN,CM$320,FALSE),5)="Csere",VLOOKUP(LEFT(VLOOKUP($A250,csapatok!$A:$NN,CM$320,FALSE),LEN(VLOOKUP($A250,csapatok!$A:$NN,CM$320,FALSE))-6),'csapat-ranglista'!$A:$FP,CM$321,FALSE)/8,VLOOKUP(VLOOKUP($A250,csapatok!$A:$NN,CM$320,FALSE),'csapat-ranglista'!$A:$FP,CM$321,FALSE)/4),0)</f>
        <v>0</v>
      </c>
      <c r="CN250" s="223">
        <f>IFERROR(IF(RIGHT(VLOOKUP($A250,csapatok!$A:$NN,CN$320,FALSE),5)="Csere",VLOOKUP(LEFT(VLOOKUP($A250,csapatok!$A:$NN,CN$320,FALSE),LEN(VLOOKUP($A250,csapatok!$A:$NN,CN$320,FALSE))-6),'csapat-ranglista'!$A:$FP,CN$321,FALSE)/8,VLOOKUP(VLOOKUP($A250,csapatok!$A:$NN,CN$320,FALSE),'csapat-ranglista'!$A:$FP,CN$321,FALSE)/4),0)</f>
        <v>0</v>
      </c>
      <c r="CO250" s="223">
        <f>IFERROR(IF(RIGHT(VLOOKUP($A250,csapatok!$A:$NN,CO$320,FALSE),5)="Csere",VLOOKUP(LEFT(VLOOKUP($A250,csapatok!$A:$NN,CO$320,FALSE),LEN(VLOOKUP($A250,csapatok!$A:$NN,CO$320,FALSE))-6),'csapat-ranglista'!$A:$FP,CO$321,FALSE)/8,VLOOKUP(VLOOKUP($A250,csapatok!$A:$NN,CO$320,FALSE),'csapat-ranglista'!$A:$FP,CO$321,FALSE)/4),0)</f>
        <v>0</v>
      </c>
      <c r="CP250" s="223">
        <f>IFERROR(IF(RIGHT(VLOOKUP($A250,csapatok!$A:$NN,CP$320,FALSE),5)="Csere",VLOOKUP(LEFT(VLOOKUP($A250,csapatok!$A:$NN,CP$320,FALSE),LEN(VLOOKUP($A250,csapatok!$A:$NN,CP$320,FALSE))-6),'csapat-ranglista'!$A:$FP,CP$321,FALSE)/8,VLOOKUP(VLOOKUP($A250,csapatok!$A:$NN,CP$320,FALSE),'csapat-ranglista'!$A:$FP,CP$321,FALSE)/4),0)</f>
        <v>0</v>
      </c>
      <c r="CQ250" s="223">
        <f>IFERROR(IF(RIGHT(VLOOKUP($A250,csapatok!$A:$NN,CQ$320,FALSE),5)="Csere",VLOOKUP(LEFT(VLOOKUP($A250,csapatok!$A:$NN,CQ$320,FALSE),LEN(VLOOKUP($A250,csapatok!$A:$NN,CQ$320,FALSE))-6),'csapat-ranglista'!$A:$FP,CQ$321,FALSE)/8,VLOOKUP(VLOOKUP($A250,csapatok!$A:$NN,CQ$320,FALSE),'csapat-ranglista'!$A:$FP,CQ$321,FALSE)/4),0)</f>
        <v>0</v>
      </c>
      <c r="CR250" s="223">
        <f>IFERROR(IF(RIGHT(VLOOKUP($A250,csapatok!$A:$NN,CR$320,FALSE),5)="Csere",VLOOKUP(LEFT(VLOOKUP($A250,csapatok!$A:$NN,CR$320,FALSE),LEN(VLOOKUP($A250,csapatok!$A:$NN,CR$320,FALSE))-6),'csapat-ranglista'!$A:$FP,CR$321,FALSE)/8,VLOOKUP(VLOOKUP($A250,csapatok!$A:$NN,CR$320,FALSE),'csapat-ranglista'!$A:$FP,CR$321,FALSE)/4),0)</f>
        <v>0</v>
      </c>
      <c r="CS250" s="223">
        <f>IFERROR(IF(RIGHT(VLOOKUP($A250,csapatok!$A:$NN,CS$320,FALSE),5)="Csere",VLOOKUP(LEFT(VLOOKUP($A250,csapatok!$A:$NN,CS$320,FALSE),LEN(VLOOKUP($A250,csapatok!$A:$NN,CS$320,FALSE))-6),'csapat-ranglista'!$A:$FP,CS$321,FALSE)/8,VLOOKUP(VLOOKUP($A250,csapatok!$A:$NN,CS$320,FALSE),'csapat-ranglista'!$A:$FP,CS$321,FALSE)/4),0)</f>
        <v>0</v>
      </c>
      <c r="CT250" s="223">
        <f>IFERROR(IF(RIGHT(VLOOKUP($A250,csapatok!$A:$NN,CT$320,FALSE),5)="Csere",VLOOKUP(LEFT(VLOOKUP($A250,csapatok!$A:$NN,CT$320,FALSE),LEN(VLOOKUP($A250,csapatok!$A:$NN,CT$320,FALSE))-6),'csapat-ranglista'!$A:$FP,CT$321,FALSE)/8,VLOOKUP(VLOOKUP($A250,csapatok!$A:$NN,CT$320,FALSE),'csapat-ranglista'!$A:$FP,CT$321,FALSE)/4),0)</f>
        <v>0</v>
      </c>
      <c r="CU250" s="223">
        <f>IFERROR(IF(RIGHT(VLOOKUP($A250,csapatok!$A:$NN,CU$320,FALSE),5)="Csere",VLOOKUP(LEFT(VLOOKUP($A250,csapatok!$A:$NN,CU$320,FALSE),LEN(VLOOKUP($A250,csapatok!$A:$NN,CU$320,FALSE))-6),'csapat-ranglista'!$A:$FP,CU$321,FALSE)/8,VLOOKUP(VLOOKUP($A250,csapatok!$A:$NN,CU$320,FALSE),'csapat-ranglista'!$A:$FP,CU$321,FALSE)/4),0)</f>
        <v>0</v>
      </c>
      <c r="CV250" s="223">
        <f>IFERROR(IF(RIGHT(VLOOKUP($A250,csapatok!$A:$NN,CV$320,FALSE),5)="Csere",VLOOKUP(LEFT(VLOOKUP($A250,csapatok!$A:$NN,CV$320,FALSE),LEN(VLOOKUP($A250,csapatok!$A:$NN,CV$320,FALSE))-6),'csapat-ranglista'!$A:$FP,CV$321,FALSE)/8,VLOOKUP(VLOOKUP($A250,csapatok!$A:$NN,CV$320,FALSE),'csapat-ranglista'!$A:$FP,CV$321,FALSE)/4),0)</f>
        <v>0</v>
      </c>
      <c r="CW250" s="223">
        <f>IFERROR(IF(RIGHT(VLOOKUP($A250,csapatok!$A:$NN,CW$320,FALSE),5)="Csere",VLOOKUP(LEFT(VLOOKUP($A250,csapatok!$A:$NN,CW$320,FALSE),LEN(VLOOKUP($A250,csapatok!$A:$NN,CW$320,FALSE))-6),'csapat-ranglista'!$A:$FP,CW$321,FALSE)/8,VLOOKUP(VLOOKUP($A250,csapatok!$A:$NN,CW$320,FALSE),'csapat-ranglista'!$A:$FP,CW$321,FALSE)/4),0)</f>
        <v>0</v>
      </c>
      <c r="CX250" s="223">
        <f>IFERROR(IF(RIGHT(VLOOKUP($A250,csapatok!$A:$NN,CX$320,FALSE),5)="Csere",VLOOKUP(LEFT(VLOOKUP($A250,csapatok!$A:$NN,CX$320,FALSE),LEN(VLOOKUP($A250,csapatok!$A:$NN,CX$320,FALSE))-6),'csapat-ranglista'!$A:$FP,CX$321,FALSE)/8,VLOOKUP(VLOOKUP($A250,csapatok!$A:$NN,CX$320,FALSE),'csapat-ranglista'!$A:$FP,CX$321,FALSE)/4),0)</f>
        <v>0</v>
      </c>
      <c r="CY250" s="223">
        <f>IFERROR(IF(RIGHT(VLOOKUP($A250,csapatok!$A:$NN,CY$320,FALSE),5)="Csere",VLOOKUP(LEFT(VLOOKUP($A250,csapatok!$A:$NN,CY$320,FALSE),LEN(VLOOKUP($A250,csapatok!$A:$NN,CY$320,FALSE))-6),'csapat-ranglista'!$A:$FP,CY$321,FALSE)/8,VLOOKUP(VLOOKUP($A250,csapatok!$A:$NN,CY$320,FALSE),'csapat-ranglista'!$A:$FP,CY$321,FALSE)/4),0)</f>
        <v>0</v>
      </c>
      <c r="CZ250" s="223">
        <f>IFERROR(IF(RIGHT(VLOOKUP($A250,csapatok!$A:$NN,CZ$320,FALSE),5)="Csere",VLOOKUP(LEFT(VLOOKUP($A250,csapatok!$A:$NN,CZ$320,FALSE),LEN(VLOOKUP($A250,csapatok!$A:$NN,CZ$320,FALSE))-6),'csapat-ranglista'!$A:$FP,CZ$321,FALSE)/8,VLOOKUP(VLOOKUP($A250,csapatok!$A:$NN,CZ$320,FALSE),'csapat-ranglista'!$A:$FP,CZ$321,FALSE)/4),0)</f>
        <v>0</v>
      </c>
      <c r="DA250" s="223">
        <f>IFERROR(IF(RIGHT(VLOOKUP($A250,csapatok!$A:$NN,DA$320,FALSE),5)="Csere",VLOOKUP(LEFT(VLOOKUP($A250,csapatok!$A:$NN,DA$320,FALSE),LEN(VLOOKUP($A250,csapatok!$A:$NN,DA$320,FALSE))-6),'csapat-ranglista'!$A:$FP,DA$321,FALSE)/8,VLOOKUP(VLOOKUP($A250,csapatok!$A:$NN,DA$320,FALSE),'csapat-ranglista'!$A:$FP,DA$321,FALSE)/4),0)</f>
        <v>0</v>
      </c>
      <c r="DB250" s="223">
        <f>IFERROR(IF(RIGHT(VLOOKUP($A250,csapatok!$A:$NN,DB$320,FALSE),5)="Csere",VLOOKUP(LEFT(VLOOKUP($A250,csapatok!$A:$NN,DB$320,FALSE),LEN(VLOOKUP($A250,csapatok!$A:$NN,DB$320,FALSE))-6),'csapat-ranglista'!$A:$FP,DB$321,FALSE)/8,VLOOKUP(VLOOKUP($A250,csapatok!$A:$NN,DB$320,FALSE),'csapat-ranglista'!$A:$FP,DB$321,FALSE)/4),0)</f>
        <v>0</v>
      </c>
      <c r="DC250" s="223">
        <f>IFERROR(IF(RIGHT(VLOOKUP($A250,csapatok!$A:$NN,DC$320,FALSE),5)="Csere",VLOOKUP(LEFT(VLOOKUP($A250,csapatok!$A:$NN,DC$320,FALSE),LEN(VLOOKUP($A250,csapatok!$A:$NN,DC$320,FALSE))-6),'csapat-ranglista'!$A:$FP,DC$321,FALSE)/8,VLOOKUP(VLOOKUP($A250,csapatok!$A:$NN,DC$320,FALSE),'csapat-ranglista'!$A:$FP,DC$321,FALSE)/4),0)</f>
        <v>0</v>
      </c>
      <c r="DD250" s="223">
        <f>IFERROR(IF(RIGHT(VLOOKUP($A250,csapatok!$A:$NN,DD$320,FALSE),5)="Csere",VLOOKUP(LEFT(VLOOKUP($A250,csapatok!$A:$NN,DD$320,FALSE),LEN(VLOOKUP($A250,csapatok!$A:$NN,DD$320,FALSE))-6),'csapat-ranglista'!$A:$FP,DD$321,FALSE)/8,VLOOKUP(VLOOKUP($A250,csapatok!$A:$NN,DD$320,FALSE),'csapat-ranglista'!$A:$FP,DD$321,FALSE)/4),0)</f>
        <v>0</v>
      </c>
      <c r="DE250" s="223">
        <f>IFERROR(IF(RIGHT(VLOOKUP($A250,csapatok!$A:$NN,DE$320,FALSE),5)="Csere",VLOOKUP(LEFT(VLOOKUP($A250,csapatok!$A:$NN,DE$320,FALSE),LEN(VLOOKUP($A250,csapatok!$A:$NN,DE$320,FALSE))-6),'csapat-ranglista'!$A:$FP,DE$321,FALSE)/8,VLOOKUP(VLOOKUP($A250,csapatok!$A:$NN,DE$320,FALSE),'csapat-ranglista'!$A:$FP,DE$321,FALSE)/4),0)</f>
        <v>0</v>
      </c>
      <c r="DF250" s="223">
        <f>IFERROR(IF(RIGHT(VLOOKUP($A250,csapatok!$A:$NN,DF$320,FALSE),5)="Csere",VLOOKUP(LEFT(VLOOKUP($A250,csapatok!$A:$NN,DF$320,FALSE),LEN(VLOOKUP($A250,csapatok!$A:$NN,DF$320,FALSE))-6),'csapat-ranglista'!$A:$FP,DF$321,FALSE)/8,VLOOKUP(VLOOKUP($A250,csapatok!$A:$NN,DF$320,FALSE),'csapat-ranglista'!$A:$FP,DF$321,FALSE)/4),0)</f>
        <v>0</v>
      </c>
      <c r="DG250" s="223">
        <f>IFERROR(IF(RIGHT(VLOOKUP($A250,csapatok!$A:$NN,DG$320,FALSE),5)="Csere",VLOOKUP(LEFT(VLOOKUP($A250,csapatok!$A:$NN,DG$320,FALSE),LEN(VLOOKUP($A250,csapatok!$A:$NN,DG$320,FALSE))-6),'csapat-ranglista'!$A:$FP,DG$321,FALSE)/8,VLOOKUP(VLOOKUP($A250,csapatok!$A:$NN,DG$320,FALSE),'csapat-ranglista'!$A:$FP,DG$321,FALSE)/4),0)</f>
        <v>0</v>
      </c>
      <c r="DH250" s="223">
        <f>IFERROR(IF(RIGHT(VLOOKUP($A250,csapatok!$A:$NN,DH$320,FALSE),5)="Csere",VLOOKUP(LEFT(VLOOKUP($A250,csapatok!$A:$NN,DH$320,FALSE),LEN(VLOOKUP($A250,csapatok!$A:$NN,DH$320,FALSE))-6),'csapat-ranglista'!$A:$FP,DH$321,FALSE)/8,VLOOKUP(VLOOKUP($A250,csapatok!$A:$NN,DH$320,FALSE),'csapat-ranglista'!$A:$FP,DH$321,FALSE)/4),0)</f>
        <v>0</v>
      </c>
      <c r="DI250" s="223">
        <f>IFERROR(IF(RIGHT(VLOOKUP($A250,csapatok!$A:$NN,DI$320,FALSE),5)="Csere",VLOOKUP(LEFT(VLOOKUP($A250,csapatok!$A:$NN,DI$320,FALSE),LEN(VLOOKUP($A250,csapatok!$A:$NN,DI$320,FALSE))-6),'csapat-ranglista'!$A:$FP,DI$321,FALSE)/8,VLOOKUP(VLOOKUP($A250,csapatok!$A:$NN,DI$320,FALSE),'csapat-ranglista'!$A:$FP,DI$321,FALSE)/4),0)</f>
        <v>0</v>
      </c>
      <c r="DJ250" s="223">
        <f>IFERROR(IF(RIGHT(VLOOKUP($A250,csapatok!$A:$NN,DJ$320,FALSE),5)="Csere",VLOOKUP(LEFT(VLOOKUP($A250,csapatok!$A:$NN,DJ$320,FALSE),LEN(VLOOKUP($A250,csapatok!$A:$NN,DJ$320,FALSE))-6),'csapat-ranglista'!$A:$FP,DJ$321,FALSE)/8,VLOOKUP(VLOOKUP($A250,csapatok!$A:$NN,DJ$320,FALSE),'csapat-ranglista'!$A:$FP,DJ$321,FALSE)/4),0)</f>
        <v>0</v>
      </c>
      <c r="DK250" s="223">
        <f>IFERROR(IF(RIGHT(VLOOKUP($A250,csapatok!$A:$NN,DK$320,FALSE),5)="Csere",VLOOKUP(LEFT(VLOOKUP($A250,csapatok!$A:$NN,DK$320,FALSE),LEN(VLOOKUP($A250,csapatok!$A:$NN,DK$320,FALSE))-6),'csapat-ranglista'!$A:$FP,DK$321,FALSE)/8,VLOOKUP(VLOOKUP($A250,csapatok!$A:$NN,DK$320,FALSE),'csapat-ranglista'!$A:$FP,DK$321,FALSE)/4),0)</f>
        <v>0</v>
      </c>
      <c r="DL250" s="223">
        <f>IFERROR(IF(RIGHT(VLOOKUP($A250,csapatok!$A:$NN,DL$320,FALSE),5)="Csere",VLOOKUP(LEFT(VLOOKUP($A250,csapatok!$A:$NN,DL$320,FALSE),LEN(VLOOKUP($A250,csapatok!$A:$NN,DL$320,FALSE))-6),'csapat-ranglista'!$A:$FP,DL$321,FALSE)/8,VLOOKUP(VLOOKUP($A250,csapatok!$A:$NN,DL$320,FALSE),'csapat-ranglista'!$A:$FP,DL$321,FALSE)/4),0)</f>
        <v>0</v>
      </c>
      <c r="DM250" s="223">
        <f>IFERROR(IF(RIGHT(VLOOKUP($A250,csapatok!$A:$NN,DM$320,FALSE),5)="Csere",VLOOKUP(LEFT(VLOOKUP($A250,csapatok!$A:$NN,DM$320,FALSE),LEN(VLOOKUP($A250,csapatok!$A:$NN,DM$320,FALSE))-6),'csapat-ranglista'!$A:$FP,DM$321,FALSE)/8,VLOOKUP(VLOOKUP($A250,csapatok!$A:$NN,DM$320,FALSE),'csapat-ranglista'!$A:$FP,DM$321,FALSE)/4),0)</f>
        <v>0</v>
      </c>
      <c r="DN250" s="223">
        <f>IFERROR(IF(RIGHT(VLOOKUP($A250,csapatok!$A:$NN,DN$320,FALSE),5)="Csere",VLOOKUP(LEFT(VLOOKUP($A250,csapatok!$A:$NN,DN$320,FALSE),LEN(VLOOKUP($A250,csapatok!$A:$NN,DN$320,FALSE))-6),'csapat-ranglista'!$A:$FP,DN$321,FALSE)/8,VLOOKUP(VLOOKUP($A250,csapatok!$A:$NN,DN$320,FALSE),'csapat-ranglista'!$A:$FP,DN$321,FALSE)/4),0)</f>
        <v>0</v>
      </c>
      <c r="DO250" s="224">
        <f>versenyek!$MF$11*IFERROR(VLOOKUP(VLOOKUP($A250,versenyek!ME:MG,3,FALSE),szabalyok!$A$16:$B$23,2,FALSE)/4,0)</f>
        <v>0</v>
      </c>
      <c r="DP250" s="224">
        <f>versenyek!$MI$11*IFERROR(VLOOKUP(VLOOKUP($A250,versenyek!MH:MJ,3,FALSE),szabalyok!$A$16:$B$23,2,FALSE)/4,0)</f>
        <v>0</v>
      </c>
      <c r="DQ250" s="223">
        <f>IFERROR(IF(RIGHT(VLOOKUP($A250,csapatok!$A:$NN,DQ$320,FALSE),5)="Csere",VLOOKUP(LEFT(VLOOKUP($A250,csapatok!$A:$NN,DQ$320,FALSE),LEN(VLOOKUP($A250,csapatok!$A:$NN,DQ$320,FALSE))-6),'csapat-ranglista'!$A:$FP,DQ$321,FALSE)/8,VLOOKUP(VLOOKUP($A250,csapatok!$A:$NN,DQ$320,FALSE),'csapat-ranglista'!$A:$FP,DQ$321,FALSE)/4),0)</f>
        <v>0</v>
      </c>
      <c r="DR250" s="223">
        <f>IFERROR(IF(RIGHT(VLOOKUP($A250,csapatok!$A:$NN,DR$320,FALSE),5)="Csere",VLOOKUP(LEFT(VLOOKUP($A250,csapatok!$A:$NN,DR$320,FALSE),LEN(VLOOKUP($A250,csapatok!$A:$NN,DR$320,FALSE))-6),'csapat-ranglista'!$A:$FP,DR$321,FALSE)/8,VLOOKUP(VLOOKUP($A250,csapatok!$A:$NN,DR$320,FALSE),'csapat-ranglista'!$A:$FP,DR$321,FALSE)/4),0)</f>
        <v>0</v>
      </c>
      <c r="DS250" s="223">
        <f>IFERROR(IF(RIGHT(VLOOKUP($A250,csapatok!$A:$NN,DS$320,FALSE),5)="Csere",VLOOKUP(LEFT(VLOOKUP($A250,csapatok!$A:$NN,DS$320,FALSE),LEN(VLOOKUP($A250,csapatok!$A:$NN,DS$320,FALSE))-6),'csapat-ranglista'!$A:$FP,DS$321,FALSE)/8,VLOOKUP(VLOOKUP($A250,csapatok!$A:$NN,DS$320,FALSE),'csapat-ranglista'!$A:$FP,DS$321,FALSE)/4),0)</f>
        <v>0</v>
      </c>
      <c r="DT250" s="223">
        <f>IFERROR(IF(RIGHT(VLOOKUP($A250,csapatok!$A:$NN,DT$320,FALSE),5)="Csere",VLOOKUP(LEFT(VLOOKUP($A250,csapatok!$A:$NN,DT$320,FALSE),LEN(VLOOKUP($A250,csapatok!$A:$NN,DT$320,FALSE))-6),'csapat-ranglista'!$A:$FP,DT$321,FALSE)/8,VLOOKUP(VLOOKUP($A250,csapatok!$A:$NN,DT$320,FALSE),'csapat-ranglista'!$A:$FP,DT$321,FALSE)/4),0)</f>
        <v>0</v>
      </c>
      <c r="DU250" s="223">
        <f>IFERROR(IF(RIGHT(VLOOKUP($A250,csapatok!$A:$NN,DU$320,FALSE),5)="Csere",VLOOKUP(LEFT(VLOOKUP($A250,csapatok!$A:$NN,DU$320,FALSE),LEN(VLOOKUP($A250,csapatok!$A:$NN,DU$320,FALSE))-6),'csapat-ranglista'!$A:$FP,DU$321,FALSE)/8,VLOOKUP(VLOOKUP($A250,csapatok!$A:$NN,DU$320,FALSE),'csapat-ranglista'!$A:$FP,DU$321,FALSE)/4),0)</f>
        <v>0</v>
      </c>
      <c r="DV250" s="223">
        <f>IFERROR(IF(RIGHT(VLOOKUP($A250,csapatok!$A:$NN,DV$320,FALSE),5)="Csere",VLOOKUP(LEFT(VLOOKUP($A250,csapatok!$A:$NN,DV$320,FALSE),LEN(VLOOKUP($A250,csapatok!$A:$NN,DV$320,FALSE))-6),'csapat-ranglista'!$A:$FP,DV$321,FALSE)/8,VLOOKUP(VLOOKUP($A250,csapatok!$A:$NN,DV$320,FALSE),'csapat-ranglista'!$A:$FP,DV$321,FALSE)/4),0)</f>
        <v>0</v>
      </c>
      <c r="DW250" s="223">
        <f>IFERROR(IF(RIGHT(VLOOKUP($A250,csapatok!$A:$NN,DW$320,FALSE),5)="Csere",VLOOKUP(LEFT(VLOOKUP($A250,csapatok!$A:$NN,DW$320,FALSE),LEN(VLOOKUP($A250,csapatok!$A:$NN,DW$320,FALSE))-6),'csapat-ranglista'!$A:$FP,DW$321,FALSE)/8,VLOOKUP(VLOOKUP($A250,csapatok!$A:$NN,DW$320,FALSE),'csapat-ranglista'!$A:$FP,DW$321,FALSE)/4),0)</f>
        <v>0</v>
      </c>
      <c r="DX250" s="223">
        <f>IFERROR(IF(RIGHT(VLOOKUP($A250,csapatok!$A:$NN,DX$320,FALSE),5)="Csere",VLOOKUP(LEFT(VLOOKUP($A250,csapatok!$A:$NN,DX$320,FALSE),LEN(VLOOKUP($A250,csapatok!$A:$NN,DX$320,FALSE))-6),'csapat-ranglista'!$A:$FP,DX$321,FALSE)/8,VLOOKUP(VLOOKUP($A250,csapatok!$A:$NN,DX$320,FALSE),'csapat-ranglista'!$A:$FP,DX$321,FALSE)/4),0)</f>
        <v>0</v>
      </c>
      <c r="DY250" s="223">
        <f>IFERROR(IF(RIGHT(VLOOKUP($A250,csapatok!$A:$NN,DY$320,FALSE),5)="Csere",VLOOKUP(LEFT(VLOOKUP($A250,csapatok!$A:$NN,DY$320,FALSE),LEN(VLOOKUP($A250,csapatok!$A:$NN,DY$320,FALSE))-6),'csapat-ranglista'!$A:$FP,DY$321,FALSE)/8,VLOOKUP(VLOOKUP($A250,csapatok!$A:$NN,DY$320,FALSE),'csapat-ranglista'!$A:$FP,DY$321,FALSE)/4),0)</f>
        <v>0</v>
      </c>
      <c r="DZ250" s="223">
        <f>IFERROR(IF(RIGHT(VLOOKUP($A250,csapatok!$A:$NN,DZ$320,FALSE),5)="Csere",VLOOKUP(LEFT(VLOOKUP($A250,csapatok!$A:$NN,DZ$320,FALSE),LEN(VLOOKUP($A250,csapatok!$A:$NN,DZ$320,FALSE))-6),'csapat-ranglista'!$A:$FP,DZ$321,FALSE)/8,VLOOKUP(VLOOKUP($A250,csapatok!$A:$NN,DZ$320,FALSE),'csapat-ranglista'!$A:$FP,DZ$321,FALSE)/4),0)</f>
        <v>0</v>
      </c>
      <c r="EA250" s="223">
        <f>IFERROR(IF(RIGHT(VLOOKUP($A250,csapatok!$A:$NN,EA$320,FALSE),5)="Csere",VLOOKUP(LEFT(VLOOKUP($A250,csapatok!$A:$NN,EA$320,FALSE),LEN(VLOOKUP($A250,csapatok!$A:$NN,EA$320,FALSE))-6),'csapat-ranglista'!$A:$FP,EA$321,FALSE)/8,VLOOKUP(VLOOKUP($A250,csapatok!$A:$NN,EA$320,FALSE),'csapat-ranglista'!$A:$FP,EA$321,FALSE)/4),0)</f>
        <v>0</v>
      </c>
      <c r="EB250" s="223">
        <f>IFERROR(IF(RIGHT(VLOOKUP($A250,csapatok!$A:$NN,EB$320,FALSE),5)="Csere",VLOOKUP(LEFT(VLOOKUP($A250,csapatok!$A:$NN,EB$320,FALSE),LEN(VLOOKUP($A250,csapatok!$A:$NN,EB$320,FALSE))-6),'csapat-ranglista'!$A:$FP,EB$321,FALSE)/8,VLOOKUP(VLOOKUP($A250,csapatok!$A:$NN,EB$320,FALSE),'csapat-ranglista'!$A:$FP,EB$321,FALSE)/4),0)</f>
        <v>0</v>
      </c>
      <c r="EC250" s="223">
        <f>IFERROR(IF(RIGHT(VLOOKUP($A250,csapatok!$A:$NN,EC$320,FALSE),5)="Csere",VLOOKUP(LEFT(VLOOKUP($A250,csapatok!$A:$NN,EC$320,FALSE),LEN(VLOOKUP($A250,csapatok!$A:$NN,EC$320,FALSE))-6),'csapat-ranglista'!$A:$FP,EC$321,FALSE)/8,VLOOKUP(VLOOKUP($A250,csapatok!$A:$NN,EC$320,FALSE),'csapat-ranglista'!$A:$FP,EC$321,FALSE)/4),0)</f>
        <v>0</v>
      </c>
      <c r="ED250" s="223">
        <f>IFERROR(IF(RIGHT(VLOOKUP($A250,csapatok!$A:$NN,ED$320,FALSE),5)="Csere",VLOOKUP(LEFT(VLOOKUP($A250,csapatok!$A:$NN,ED$320,FALSE),LEN(VLOOKUP($A250,csapatok!$A:$NN,ED$320,FALSE))-6),'csapat-ranglista'!$A:$FP,ED$321,FALSE)/8,VLOOKUP(VLOOKUP($A250,csapatok!$A:$NN,ED$320,FALSE),'csapat-ranglista'!$A:$FP,ED$321,FALSE)/4),0)</f>
        <v>0</v>
      </c>
      <c r="EE250" s="223">
        <f>IFERROR(IF(RIGHT(VLOOKUP($A250,csapatok!$A:$NN,EE$320,FALSE),5)="Csere",VLOOKUP(LEFT(VLOOKUP($A250,csapatok!$A:$NN,EE$320,FALSE),LEN(VLOOKUP($A250,csapatok!$A:$NN,EE$320,FALSE))-6),'csapat-ranglista'!$A:$FP,EE$321,FALSE)/8,VLOOKUP(VLOOKUP($A250,csapatok!$A:$NN,EE$320,FALSE),'csapat-ranglista'!$A:$FP,EE$321,FALSE)/4),0)</f>
        <v>0</v>
      </c>
      <c r="EF250" s="223">
        <f>IFERROR(IF(RIGHT(VLOOKUP($A250,csapatok!$A:$NN,EF$320,FALSE),5)="Csere",VLOOKUP(LEFT(VLOOKUP($A250,csapatok!$A:$NN,EF$320,FALSE),LEN(VLOOKUP($A250,csapatok!$A:$NN,EF$320,FALSE))-6),'csapat-ranglista'!$A:$FP,EF$321,FALSE)/8,VLOOKUP(VLOOKUP($A250,csapatok!$A:$NN,EF$320,FALSE),'csapat-ranglista'!$A:$FP,EF$321,FALSE)/4),0)</f>
        <v>0</v>
      </c>
      <c r="EG250" s="223">
        <f>IFERROR(IF(RIGHT(VLOOKUP($A250,csapatok!$A:$NN,EG$320,FALSE),5)="Csere",VLOOKUP(LEFT(VLOOKUP($A250,csapatok!$A:$NN,EG$320,FALSE),LEN(VLOOKUP($A250,csapatok!$A:$NN,EG$320,FALSE))-6),'csapat-ranglista'!$A:$FP,EG$321,FALSE)/8,VLOOKUP(VLOOKUP($A250,csapatok!$A:$NN,EG$320,FALSE),'csapat-ranglista'!$A:$FP,EG$321,FALSE)/4),0)</f>
        <v>0</v>
      </c>
      <c r="EH250" s="223">
        <f>IFERROR(IF(RIGHT(VLOOKUP($A250,csapatok!$A:$NN,EH$320,FALSE),5)="Csere",VLOOKUP(LEFT(VLOOKUP($A250,csapatok!$A:$NN,EH$320,FALSE),LEN(VLOOKUP($A250,csapatok!$A:$NN,EH$320,FALSE))-6),'csapat-ranglista'!$A:$FP,EH$321,FALSE)/8,VLOOKUP(VLOOKUP($A250,csapatok!$A:$NN,EH$320,FALSE),'csapat-ranglista'!$A:$FP,EH$321,FALSE)/4),0)</f>
        <v>0</v>
      </c>
      <c r="EI250" s="223">
        <f>IFERROR(IF(RIGHT(VLOOKUP($A250,csapatok!$A:$NN,EI$320,FALSE),5)="Csere",VLOOKUP(LEFT(VLOOKUP($A250,csapatok!$A:$NN,EI$320,FALSE),LEN(VLOOKUP($A250,csapatok!$A:$NN,EI$320,FALSE))-6),'csapat-ranglista'!$A:$FP,EI$321,FALSE)/8,VLOOKUP(VLOOKUP($A250,csapatok!$A:$NN,EI$320,FALSE),'csapat-ranglista'!$A:$FP,EI$321,FALSE)/4),0)</f>
        <v>0</v>
      </c>
      <c r="EJ250" s="223">
        <f>IFERROR(IF(RIGHT(VLOOKUP($A250,csapatok!$A:$NN,EJ$320,FALSE),5)="Csere",VLOOKUP(LEFT(VLOOKUP($A250,csapatok!$A:$NN,EJ$320,FALSE),LEN(VLOOKUP($A250,csapatok!$A:$NN,EJ$320,FALSE))-6),'csapat-ranglista'!$A:$FP,EJ$321,FALSE)/8,VLOOKUP(VLOOKUP($A250,csapatok!$A:$NN,EJ$320,FALSE),'csapat-ranglista'!$A:$FP,EJ$321,FALSE)/4),0)</f>
        <v>0</v>
      </c>
      <c r="EK250" s="223">
        <f>IFERROR(IF(RIGHT(VLOOKUP($A250,csapatok!$A:$NN,EK$320,FALSE),5)="Csere",VLOOKUP(LEFT(VLOOKUP($A250,csapatok!$A:$NN,EK$320,FALSE),LEN(VLOOKUP($A250,csapatok!$A:$NN,EK$320,FALSE))-6),'csapat-ranglista'!$A:$FP,EK$321,FALSE)/8,VLOOKUP(VLOOKUP($A250,csapatok!$A:$NN,EK$320,FALSE),'csapat-ranglista'!$A:$FP,EK$321,FALSE)/4),0)</f>
        <v>0</v>
      </c>
      <c r="EL250" s="223">
        <f>IFERROR(IF(RIGHT(VLOOKUP($A250,csapatok!$A:$NN,EL$320,FALSE),5)="Csere",VLOOKUP(LEFT(VLOOKUP($A250,csapatok!$A:$NN,EL$320,FALSE),LEN(VLOOKUP($A250,csapatok!$A:$NN,EL$320,FALSE))-6),'csapat-ranglista'!$A:$FP,EL$321,FALSE)/8,VLOOKUP(VLOOKUP($A250,csapatok!$A:$NN,EL$320,FALSE),'csapat-ranglista'!$A:$FP,EL$321,FALSE)/4),0)</f>
        <v>0</v>
      </c>
      <c r="EM250" s="223">
        <f>IFERROR(IF(RIGHT(VLOOKUP($A250,csapatok!$A:$NN,EM$320,FALSE),5)="Csere",VLOOKUP(LEFT(VLOOKUP($A250,csapatok!$A:$NN,EM$320,FALSE),LEN(VLOOKUP($A250,csapatok!$A:$NN,EM$320,FALSE))-6),'csapat-ranglista'!$A:$FP,EM$321,FALSE)/8,VLOOKUP(VLOOKUP($A250,csapatok!$A:$NN,EM$320,FALSE),'csapat-ranglista'!$A:$FP,EM$321,FALSE)/4),0)</f>
        <v>0</v>
      </c>
      <c r="EN250" s="223">
        <f>IFERROR(IF(RIGHT(VLOOKUP($A250,csapatok!$A:$NN,EN$320,FALSE),5)="Csere",VLOOKUP(LEFT(VLOOKUP($A250,csapatok!$A:$NN,EN$320,FALSE),LEN(VLOOKUP($A250,csapatok!$A:$NN,EN$320,FALSE))-6),'csapat-ranglista'!$A:$FP,EN$321,FALSE)/8,VLOOKUP(VLOOKUP($A250,csapatok!$A:$NN,EN$320,FALSE),'csapat-ranglista'!$A:$FP,EN$321,FALSE)/4),0)</f>
        <v>0</v>
      </c>
      <c r="EO250" s="223">
        <f>IFERROR(IF(RIGHT(VLOOKUP($A250,csapatok!$A:$NN,EO$320,FALSE),5)="Csere",VLOOKUP(LEFT(VLOOKUP($A250,csapatok!$A:$NN,EO$320,FALSE),LEN(VLOOKUP($A250,csapatok!$A:$NN,EO$320,FALSE))-6),'csapat-ranglista'!$A:$FP,EO$321,FALSE)/8,VLOOKUP(VLOOKUP($A250,csapatok!$A:$NN,EO$320,FALSE),'csapat-ranglista'!$A:$FP,EO$321,FALSE)/4),0)</f>
        <v>0</v>
      </c>
      <c r="EP250" s="223">
        <f>IFERROR(IF(RIGHT(VLOOKUP($A250,csapatok!$A:$NN,EP$320,FALSE),5)="Csere",VLOOKUP(LEFT(VLOOKUP($A250,csapatok!$A:$NN,EP$320,FALSE),LEN(VLOOKUP($A250,csapatok!$A:$NN,EP$320,FALSE))-6),'csapat-ranglista'!$A:$FP,EP$321,FALSE)/8,VLOOKUP(VLOOKUP($A250,csapatok!$A:$NN,EP$320,FALSE),'csapat-ranglista'!$A:$FP,EP$321,FALSE)/4),0)</f>
        <v>0</v>
      </c>
      <c r="EQ250" s="223">
        <f>IFERROR(IF(RIGHT(VLOOKUP($A250,csapatok!$A:$NN,EQ$320,FALSE),5)="Csere",VLOOKUP(LEFT(VLOOKUP($A250,csapatok!$A:$NN,EQ$320,FALSE),LEN(VLOOKUP($A250,csapatok!$A:$NN,EQ$320,FALSE))-6),'csapat-ranglista'!$A:$FP,EQ$321,FALSE)/8,VLOOKUP(VLOOKUP($A250,csapatok!$A:$NN,EQ$320,FALSE),'csapat-ranglista'!$A:$FP,EQ$321,FALSE)/4),0)</f>
        <v>0</v>
      </c>
      <c r="ER250" s="223">
        <f>IFERROR(IF(RIGHT(VLOOKUP($A250,csapatok!$A:$NN,ER$320,FALSE),5)="Csere",VLOOKUP(LEFT(VLOOKUP($A250,csapatok!$A:$NN,ER$320,FALSE),LEN(VLOOKUP($A250,csapatok!$A:$NN,ER$320,FALSE))-6),'csapat-ranglista'!$A:$FP,ER$321,FALSE)/8,VLOOKUP(VLOOKUP($A250,csapatok!$A:$NN,ER$320,FALSE),'csapat-ranglista'!$A:$FP,ER$321,FALSE)/4),0)</f>
        <v>0</v>
      </c>
      <c r="ES250" s="223">
        <f>IFERROR(IF(RIGHT(VLOOKUP($A250,csapatok!$A:$NN,ES$320,FALSE),5)="Csere",VLOOKUP(LEFT(VLOOKUP($A250,csapatok!$A:$NN,ES$320,FALSE),LEN(VLOOKUP($A250,csapatok!$A:$NN,ES$320,FALSE))-6),'csapat-ranglista'!$A:$FP,ES$321,FALSE)/8,VLOOKUP(VLOOKUP($A250,csapatok!$A:$NN,ES$320,FALSE),'csapat-ranglista'!$A:$FP,ES$321,FALSE)/4),0)</f>
        <v>0</v>
      </c>
      <c r="ET250" s="223">
        <f>IFERROR(IF(RIGHT(VLOOKUP($A250,csapatok!$A:$NN,ET$320,FALSE),5)="Csere",VLOOKUP(LEFT(VLOOKUP($A250,csapatok!$A:$NN,ET$320,FALSE),LEN(VLOOKUP($A250,csapatok!$A:$NN,ET$320,FALSE))-6),'csapat-ranglista'!$A:$FP,ET$321,FALSE)/8,VLOOKUP(VLOOKUP($A250,csapatok!$A:$NN,ET$320,FALSE),'csapat-ranglista'!$A:$FP,ET$321,FALSE)/4),0)</f>
        <v>0</v>
      </c>
      <c r="EU250" s="223">
        <f>IFERROR(IF(RIGHT(VLOOKUP($A250,csapatok!$A:$NN,EU$320,FALSE),5)="Csere",VLOOKUP(LEFT(VLOOKUP($A250,csapatok!$A:$NN,EU$320,FALSE),LEN(VLOOKUP($A250,csapatok!$A:$NN,EU$320,FALSE))-6),'csapat-ranglista'!$A:$FP,EU$321,FALSE)/8,VLOOKUP(VLOOKUP($A250,csapatok!$A:$NN,EU$320,FALSE),'csapat-ranglista'!$A:$FP,EU$321,FALSE)/4),0)</f>
        <v>0</v>
      </c>
      <c r="EV250" s="223">
        <f>IFERROR(IF(RIGHT(VLOOKUP($A250,csapatok!$A:$NN,EV$320,FALSE),5)="Csere",VLOOKUP(LEFT(VLOOKUP($A250,csapatok!$A:$NN,EV$320,FALSE),LEN(VLOOKUP($A250,csapatok!$A:$NN,EV$320,FALSE))-6),'csapat-ranglista'!$A:$FP,EV$321,FALSE)/8,VLOOKUP(VLOOKUP($A250,csapatok!$A:$NN,EV$320,FALSE),'csapat-ranglista'!$A:$FP,EV$321,FALSE)/4),0)</f>
        <v>0</v>
      </c>
      <c r="EW250" s="223">
        <f>IFERROR(IF(RIGHT(VLOOKUP($A250,csapatok!$A:$NN,EW$320,FALSE),5)="Csere",VLOOKUP(LEFT(VLOOKUP($A250,csapatok!$A:$NN,EW$320,FALSE),LEN(VLOOKUP($A250,csapatok!$A:$NN,EW$320,FALSE))-6),'csapat-ranglista'!$A:$FP,EW$321,FALSE)/8,VLOOKUP(VLOOKUP($A250,csapatok!$A:$NN,EW$320,FALSE),'csapat-ranglista'!$A:$FP,EW$321,FALSE)/4),0)</f>
        <v>0</v>
      </c>
      <c r="EX250" s="223">
        <f>IFERROR(IF(RIGHT(VLOOKUP($A250,csapatok!$A:$NN,EX$320,FALSE),5)="Csere",VLOOKUP(LEFT(VLOOKUP($A250,csapatok!$A:$NN,EX$320,FALSE),LEN(VLOOKUP($A250,csapatok!$A:$NN,EX$320,FALSE))-6),'csapat-ranglista'!$A:$FP,EX$321,FALSE)/8,VLOOKUP(VLOOKUP($A250,csapatok!$A:$NN,EX$320,FALSE),'csapat-ranglista'!$A:$FP,EX$321,FALSE)/4),0)</f>
        <v>0</v>
      </c>
      <c r="EY250" s="223">
        <f>IFERROR(IF(RIGHT(VLOOKUP($A250,csapatok!$A:$NN,EY$320,FALSE),5)="Csere",VLOOKUP(LEFT(VLOOKUP($A250,csapatok!$A:$NN,EY$320,FALSE),LEN(VLOOKUP($A250,csapatok!$A:$NN,EY$320,FALSE))-6),'csapat-ranglista'!$A:$FP,EY$321,FALSE)/8,VLOOKUP(VLOOKUP($A250,csapatok!$A:$NN,EY$320,FALSE),'csapat-ranglista'!$A:$FP,EY$321,FALSE)/4),0)</f>
        <v>0</v>
      </c>
      <c r="EZ250" s="223">
        <f>IFERROR(IF(RIGHT(VLOOKUP($A250,csapatok!$A:$NN,EZ$320,FALSE),5)="Csere",VLOOKUP(LEFT(VLOOKUP($A250,csapatok!$A:$NN,EZ$320,FALSE),LEN(VLOOKUP($A250,csapatok!$A:$NN,EZ$320,FALSE))-6),'csapat-ranglista'!$A:$FP,EZ$321,FALSE)/8,VLOOKUP(VLOOKUP($A250,csapatok!$A:$NN,EZ$320,FALSE),'csapat-ranglista'!$A:$FP,EZ$321,FALSE)/4),0)</f>
        <v>0</v>
      </c>
      <c r="FA250" s="223">
        <f>IFERROR(IF(RIGHT(VLOOKUP($A250,csapatok!$A:$NN,FA$320,FALSE),5)="Csere",VLOOKUP(LEFT(VLOOKUP($A250,csapatok!$A:$NN,FA$320,FALSE),LEN(VLOOKUP($A250,csapatok!$A:$NN,FA$320,FALSE))-6),'csapat-ranglista'!$A:$FP,FA$321,FALSE)/8,VLOOKUP(VLOOKUP($A250,csapatok!$A:$NN,FA$320,FALSE),'csapat-ranglista'!$A:$FP,FA$321,FALSE)/4),0)</f>
        <v>0</v>
      </c>
      <c r="FB250" s="223">
        <f>IFERROR(IF(RIGHT(VLOOKUP($A250,csapatok!$A:$NN,FB$320,FALSE),5)="Csere",VLOOKUP(LEFT(VLOOKUP($A250,csapatok!$A:$NN,FB$320,FALSE),LEN(VLOOKUP($A250,csapatok!$A:$NN,FB$320,FALSE))-6),'csapat-ranglista'!$A:$FP,FB$321,FALSE)/8,VLOOKUP(VLOOKUP($A250,csapatok!$A:$NN,FB$320,FALSE),'csapat-ranglista'!$A:$FP,FB$321,FALSE)/4),0)</f>
        <v>0</v>
      </c>
      <c r="FC250" s="223">
        <f>IFERROR(IF(RIGHT(VLOOKUP($A250,csapatok!$A:$NN,FC$320,FALSE),5)="Csere",VLOOKUP(LEFT(VLOOKUP($A250,csapatok!$A:$NN,FC$320,FALSE),LEN(VLOOKUP($A250,csapatok!$A:$NN,FC$320,FALSE))-6),'csapat-ranglista'!$A:$FP,FC$321,FALSE)/8,VLOOKUP(VLOOKUP($A250,csapatok!$A:$NN,FC$320,FALSE),'csapat-ranglista'!$A:$FP,FC$321,FALSE)/4),0)</f>
        <v>0</v>
      </c>
      <c r="FD250" s="224">
        <f>versenyek!$QY$11*IFERROR(VLOOKUP(VLOOKUP($A250,versenyek!QX:QZ,3,FALSE),szabalyok!$A$16:$B$23,2,FALSE)/4,0)</f>
        <v>0</v>
      </c>
      <c r="FE250" s="224">
        <f>versenyek!$RB$11*IFERROR(VLOOKUP(VLOOKUP($A250,versenyek!RA:RC,3,FALSE),szabalyok!$A$16:$B$23,2,FALSE)/4,0)</f>
        <v>0</v>
      </c>
      <c r="FF250" s="223">
        <f>IFERROR(IF(RIGHT(VLOOKUP($A250,csapatok!$A:$NN,FF$320,FALSE),5)="Csere",VLOOKUP(LEFT(VLOOKUP($A250,csapatok!$A:$NN,FF$320,FALSE),LEN(VLOOKUP($A250,csapatok!$A:$NN,FF$320,FALSE))-6),'csapat-ranglista'!$A:$FP,FF$321,FALSE)/8,VLOOKUP(VLOOKUP($A250,csapatok!$A:$NN,FF$320,FALSE),'csapat-ranglista'!$A:$FP,FF$321,FALSE)/4),0)</f>
        <v>0</v>
      </c>
      <c r="FG250" s="223">
        <f>IFERROR(IF(RIGHT(VLOOKUP($A250,csapatok!$A:$NN,FG$320,FALSE),5)="Csere",VLOOKUP(LEFT(VLOOKUP($A250,csapatok!$A:$NN,FG$320,FALSE),LEN(VLOOKUP($A250,csapatok!$A:$NN,FG$320,FALSE))-6),'csapat-ranglista'!$A:$FP,FG$321,FALSE)/8,VLOOKUP(VLOOKUP($A250,csapatok!$A:$NN,FG$320,FALSE),'csapat-ranglista'!$A:$FP,FG$321,FALSE)/4),0)</f>
        <v>0</v>
      </c>
      <c r="FH250" s="223">
        <f>IFERROR(IF(RIGHT(VLOOKUP($A250,csapatok!$A:$NN,FH$320,FALSE),5)="Csere",VLOOKUP(LEFT(VLOOKUP($A250,csapatok!$A:$NN,FH$320,FALSE),LEN(VLOOKUP($A250,csapatok!$A:$NN,FH$320,FALSE))-6),'csapat-ranglista'!$A:$FP,FH$321,FALSE)/8,VLOOKUP(VLOOKUP($A250,csapatok!$A:$NN,FH$320,FALSE),'csapat-ranglista'!$A:$FP,FH$321,FALSE)/4),0)</f>
        <v>0</v>
      </c>
      <c r="FI250" s="223">
        <f>IFERROR(IF(RIGHT(VLOOKUP($A250,csapatok!$A:$NN,FI$320,FALSE),5)="Csere",VLOOKUP(LEFT(VLOOKUP($A250,csapatok!$A:$NN,FI$320,FALSE),LEN(VLOOKUP($A250,csapatok!$A:$NN,FI$320,FALSE))-6),'csapat-ranglista'!$A:$FP,FI$321,FALSE)/8,VLOOKUP(VLOOKUP($A250,csapatok!$A:$NN,FI$320,FALSE),'csapat-ranglista'!$A:$FP,FI$321,FALSE)/4),0)</f>
        <v>0</v>
      </c>
      <c r="FJ250" s="223">
        <f>IFERROR(IF(RIGHT(VLOOKUP($A250,csapatok!$A:$NN,FJ$320,FALSE),5)="Csere",VLOOKUP(LEFT(VLOOKUP($A250,csapatok!$A:$NN,FJ$320,FALSE),LEN(VLOOKUP($A250,csapatok!$A:$NN,FJ$320,FALSE))-6),'csapat-ranglista'!$A:$FP,FJ$321,FALSE)/8,VLOOKUP(VLOOKUP($A250,csapatok!$A:$NN,FJ$320,FALSE),'csapat-ranglista'!$A:$FP,FJ$321,FALSE)/4),0)</f>
        <v>0</v>
      </c>
      <c r="FK250" s="223">
        <f>IFERROR(IF(RIGHT(VLOOKUP($A250,csapatok!$A:$NN,FK$320,FALSE),5)="Csere",VLOOKUP(LEFT(VLOOKUP($A250,csapatok!$A:$NN,FK$320,FALSE),LEN(VLOOKUP($A250,csapatok!$A:$NN,FK$320,FALSE))-6),'csapat-ranglista'!$A:$FP,FK$321,FALSE)/8,VLOOKUP(VLOOKUP($A250,csapatok!$A:$NN,FK$320,FALSE),'csapat-ranglista'!$A:$FP,FK$321,FALSE)/4),0)</f>
        <v>0</v>
      </c>
      <c r="FL250" s="223">
        <f>IFERROR(IF(RIGHT(VLOOKUP($A250,csapatok!$A:$NN,FL$320,FALSE),5)="Csere",VLOOKUP(LEFT(VLOOKUP($A250,csapatok!$A:$NN,FL$320,FALSE),LEN(VLOOKUP($A250,csapatok!$A:$NN,FL$320,FALSE))-6),'csapat-ranglista'!$A:$FP,FL$321,FALSE)/8,VLOOKUP(VLOOKUP($A250,csapatok!$A:$NN,FL$320,FALSE),'csapat-ranglista'!$A:$FP,FL$321,FALSE)/4),0)</f>
        <v>0</v>
      </c>
      <c r="FM250" s="223">
        <f>IFERROR(IF(RIGHT(VLOOKUP($A250,csapatok!$A:$NN,FM$320,FALSE),5)="Csere",VLOOKUP(LEFT(VLOOKUP($A250,csapatok!$A:$NN,FM$320,FALSE),LEN(VLOOKUP($A250,csapatok!$A:$NN,FM$320,FALSE))-6),'csapat-ranglista'!$A:$FP,FM$321,FALSE)/8,VLOOKUP(VLOOKUP($A250,csapatok!$A:$NN,FM$320,FALSE),'csapat-ranglista'!$A:$FP,FM$321,FALSE)/4),0)</f>
        <v>0</v>
      </c>
      <c r="FN250" s="223">
        <f>IFERROR(IF(RIGHT(VLOOKUP($A250,csapatok!$A:$NN,FN$320,FALSE),5)="Csere",VLOOKUP(LEFT(VLOOKUP($A250,csapatok!$A:$NN,FN$320,FALSE),LEN(VLOOKUP($A250,csapatok!$A:$NN,FN$320,FALSE))-6),'csapat-ranglista'!$A:$FP,FN$321,FALSE)/8,VLOOKUP(VLOOKUP($A250,csapatok!$A:$NN,FN$320,FALSE),'csapat-ranglista'!$A:$FP,FN$321,FALSE)/4),0)</f>
        <v>0</v>
      </c>
      <c r="FO250" s="223">
        <f>IFERROR(IF(RIGHT(VLOOKUP($A250,csapatok!$A:$NN,FO$320,FALSE),5)="Csere",VLOOKUP(LEFT(VLOOKUP($A250,csapatok!$A:$NN,FO$320,FALSE),LEN(VLOOKUP($A250,csapatok!$A:$NN,FO$320,FALSE))-6),'csapat-ranglista'!$A:$FP,FO$321,FALSE)/8,VLOOKUP(VLOOKUP($A250,csapatok!$A:$NN,FO$320,FALSE),'csapat-ranglista'!$A:$FP,FO$321,FALSE)/4),0)</f>
        <v>0</v>
      </c>
      <c r="FP250" s="223">
        <f>IFERROR(IF(RIGHT(VLOOKUP($A250,csapatok!$A:$NN,FP$320,FALSE),5)="Csere",VLOOKUP(LEFT(VLOOKUP($A250,csapatok!$A:$NN,FP$320,FALSE),LEN(VLOOKUP($A250,csapatok!$A:$NN,FP$320,FALSE))-6),'csapat-ranglista'!$A:$FP,FP$321,FALSE)/8,VLOOKUP(VLOOKUP($A250,csapatok!$A:$NN,FP$320,FALSE),'csapat-ranglista'!$A:$FP,FP$321,FALSE)/4),0)</f>
        <v>0</v>
      </c>
      <c r="FQ250" s="223">
        <f>IFERROR(IF(RIGHT(VLOOKUP($A250,csapatok!$A:$NN,FQ$320,FALSE),5)="Csere",VLOOKUP(LEFT(VLOOKUP($A250,csapatok!$A:$NN,FQ$320,FALSE),LEN(VLOOKUP($A250,csapatok!$A:$NN,FQ$320,FALSE))-6),'csapat-ranglista'!$A:$FP,FQ$321,FALSE)/8,VLOOKUP(VLOOKUP($A250,csapatok!$A:$NN,FQ$320,FALSE),'csapat-ranglista'!$A:$FP,FQ$321,FALSE)/4),0)</f>
        <v>0</v>
      </c>
      <c r="FR250" s="223">
        <f>IFERROR(IF(RIGHT(VLOOKUP($A250,csapatok!$A:$NN,FR$320,FALSE),5)="Csere",VLOOKUP(LEFT(VLOOKUP($A250,csapatok!$A:$NN,FR$320,FALSE),LEN(VLOOKUP($A250,csapatok!$A:$NN,FR$320,FALSE))-6),'csapat-ranglista'!$A:$FP,FR$321,FALSE)/8,VLOOKUP(VLOOKUP($A250,csapatok!$A:$NN,FR$320,FALSE),'csapat-ranglista'!$A:$FP,FR$321,FALSE)/4),0)</f>
        <v>0</v>
      </c>
      <c r="FS250" s="223">
        <f>IFERROR(IF(RIGHT(VLOOKUP($A250,csapatok!$A:$NN,FS$320,FALSE),5)="Csere",VLOOKUP(LEFT(VLOOKUP($A250,csapatok!$A:$NN,FS$320,FALSE),LEN(VLOOKUP($A250,csapatok!$A:$NN,FS$320,FALSE))-6),'csapat-ranglista'!$A:$FP,FS$321,FALSE)/8,VLOOKUP(VLOOKUP($A250,csapatok!$A:$NN,FS$320,FALSE),'csapat-ranglista'!$A:$FP,FS$321,FALSE)/4),0)</f>
        <v>0</v>
      </c>
      <c r="FT250" s="223">
        <f>IFERROR(IF(RIGHT(VLOOKUP($A250,csapatok!$A:$NN,FT$320,FALSE),5)="Csere",VLOOKUP(LEFT(VLOOKUP($A250,csapatok!$A:$NN,FT$320,FALSE),LEN(VLOOKUP($A250,csapatok!$A:$NN,FT$320,FALSE))-6),'csapat-ranglista'!$A:$FP,FT$321,FALSE)/8,VLOOKUP(VLOOKUP($A250,csapatok!$A:$NN,FT$320,FALSE),'csapat-ranglista'!$A:$FP,FT$321,FALSE)/4),0)</f>
        <v>0</v>
      </c>
      <c r="FU250" s="223">
        <f>IFERROR(IF(RIGHT(VLOOKUP($A250,csapatok!$A:$NN,FU$320,FALSE),5)="Csere",VLOOKUP(LEFT(VLOOKUP($A250,csapatok!$A:$NN,FU$320,FALSE),LEN(VLOOKUP($A250,csapatok!$A:$NN,FU$320,FALSE))-6),'csapat-ranglista'!$A:$FP,FU$321,FALSE)/8,VLOOKUP(VLOOKUP($A250,csapatok!$A:$NN,FU$320,FALSE),'csapat-ranglista'!$A:$FP,FU$321,FALSE)/4),0)</f>
        <v>0</v>
      </c>
      <c r="FV250" s="223">
        <f>IFERROR(IF(RIGHT(VLOOKUP($A250,csapatok!$A:$NN,FV$320,FALSE),5)="Csere",VLOOKUP(LEFT(VLOOKUP($A250,csapatok!$A:$NN,FV$320,FALSE),LEN(VLOOKUP($A250,csapatok!$A:$NN,FV$320,FALSE))-6),'csapat-ranglista'!$A:$FP,FV$321,FALSE)/8,VLOOKUP(VLOOKUP($A250,csapatok!$A:$NN,FV$320,FALSE),'csapat-ranglista'!$A:$FP,FV$321,FALSE)/4),0)</f>
        <v>0</v>
      </c>
      <c r="FW250" s="223">
        <f>IFERROR(IF(RIGHT(VLOOKUP($A250,csapatok!$A:$NN,FW$320,FALSE),5)="Csere",VLOOKUP(LEFT(VLOOKUP($A250,csapatok!$A:$NN,FW$320,FALSE),LEN(VLOOKUP($A250,csapatok!$A:$NN,FW$320,FALSE))-6),'csapat-ranglista'!$A:$FP,FW$321,FALSE)/8,VLOOKUP(VLOOKUP($A250,csapatok!$A:$NN,FW$320,FALSE),'csapat-ranglista'!$A:$FP,FW$321,FALSE)/4),0)</f>
        <v>0</v>
      </c>
      <c r="FX250" s="223">
        <f>IFERROR(IF(RIGHT(VLOOKUP($A250,csapatok!$A:$NN,FX$320,FALSE),5)="Csere",VLOOKUP(LEFT(VLOOKUP($A250,csapatok!$A:$NN,FX$320,FALSE),LEN(VLOOKUP($A250,csapatok!$A:$NN,FX$320,FALSE))-6),'csapat-ranglista'!$A:$FP,FX$321,FALSE)/8,VLOOKUP(VLOOKUP($A250,csapatok!$A:$NN,FX$320,FALSE),'csapat-ranglista'!$A:$FP,FX$321,FALSE)/4),0)</f>
        <v>0</v>
      </c>
      <c r="FY250" s="223">
        <f>IFERROR(IF(RIGHT(VLOOKUP($A250,csapatok!$A:$NN,FY$320,FALSE),5)="Csere",VLOOKUP(LEFT(VLOOKUP($A250,csapatok!$A:$NN,FY$320,FALSE),LEN(VLOOKUP($A250,csapatok!$A:$NN,FY$320,FALSE))-6),'csapat-ranglista'!$A:$FP,FY$321,FALSE)/8,VLOOKUP(VLOOKUP($A250,csapatok!$A:$NN,FY$320,FALSE),'csapat-ranglista'!$A:$FP,FY$321,FALSE)/4),0)</f>
        <v>0</v>
      </c>
      <c r="FZ250" s="223">
        <f>IFERROR(IF(RIGHT(VLOOKUP($A250,csapatok!$A:$NN,FZ$320,FALSE),5)="Csere",VLOOKUP(LEFT(VLOOKUP($A250,csapatok!$A:$NN,FZ$320,FALSE),LEN(VLOOKUP($A250,csapatok!$A:$NN,FZ$320,FALSE))-6),'csapat-ranglista'!$A:$FP,FZ$321,FALSE)/8,VLOOKUP(VLOOKUP($A250,csapatok!$A:$NN,FZ$320,FALSE),'csapat-ranglista'!$A:$FP,FZ$321,FALSE)/4),0)</f>
        <v>0</v>
      </c>
      <c r="GA250" s="223">
        <f>IFERROR(IF(RIGHT(VLOOKUP($A250,csapatok!$A:$NN,GA$320,FALSE),5)="Csere",VLOOKUP(LEFT(VLOOKUP($A250,csapatok!$A:$NN,GA$320,FALSE),LEN(VLOOKUP($A250,csapatok!$A:$NN,GA$320,FALSE))-6),'csapat-ranglista'!$A:$FP,GA$321,FALSE)/8,VLOOKUP(VLOOKUP($A250,csapatok!$A:$NN,GA$320,FALSE),'csapat-ranglista'!$A:$FP,GA$321,FALSE)/4),0)</f>
        <v>0</v>
      </c>
      <c r="GB250" s="223">
        <f>IFERROR(IF(RIGHT(VLOOKUP($A250,csapatok!$A:$NN,GB$320,FALSE),5)="Csere",VLOOKUP(LEFT(VLOOKUP($A250,csapatok!$A:$NN,GB$320,FALSE),LEN(VLOOKUP($A250,csapatok!$A:$NN,GB$320,FALSE))-6),'csapat-ranglista'!$A:$FP,GB$321,FALSE)/8,VLOOKUP(VLOOKUP($A250,csapatok!$A:$NN,GB$320,FALSE),'csapat-ranglista'!$A:$FP,GB$321,FALSE)/4),0)</f>
        <v>0</v>
      </c>
      <c r="GC250" s="223">
        <f>IFERROR(IF(RIGHT(VLOOKUP($A250,csapatok!$A:$NN,GC$320,FALSE),5)="Csere",VLOOKUP(LEFT(VLOOKUP($A250,csapatok!$A:$NN,GC$320,FALSE),LEN(VLOOKUP($A250,csapatok!$A:$NN,GC$320,FALSE))-6),'csapat-ranglista'!$A:$FP,GC$321,FALSE)/8,VLOOKUP(VLOOKUP($A250,csapatok!$A:$NN,GC$320,FALSE),'csapat-ranglista'!$A:$FP,GC$321,FALSE)/4),0)</f>
        <v>0</v>
      </c>
      <c r="GD250" s="247">
        <f>SUM(EQ250:GC250)</f>
        <v>0</v>
      </c>
    </row>
    <row r="251" spans="1:186">
      <c r="A251" s="32" t="s">
        <v>180</v>
      </c>
      <c r="B251" s="131">
        <v>27701</v>
      </c>
      <c r="C251" s="131" t="str">
        <f>IF(B251=0,"",IF(B251&lt;$C$1,"felnőtt","ifi"))</f>
        <v>felnőtt</v>
      </c>
      <c r="D251" s="32" t="s">
        <v>101</v>
      </c>
      <c r="E251" s="45">
        <v>55</v>
      </c>
      <c r="F251" s="32">
        <v>0</v>
      </c>
      <c r="G251" s="32">
        <v>0</v>
      </c>
      <c r="H251" s="32">
        <v>13.946413197318806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f>IFERROR(IF(RIGHT(VLOOKUP($A251,csapatok!$A:$BL,X$320,FALSE),5)="Csere",VLOOKUP(LEFT(VLOOKUP($A251,csapatok!$A:$BL,X$320,FALSE),LEN(VLOOKUP($A251,csapatok!$A:$BL,X$320,FALSE))-6),'csapat-ranglista'!$A:$FP,X$321,FALSE)/8,VLOOKUP(VLOOKUP($A251,csapatok!$A:$BL,X$320,FALSE),'csapat-ranglista'!$A:$FP,X$321,FALSE)/4),0)</f>
        <v>0</v>
      </c>
      <c r="Y251" s="32">
        <f>IFERROR(IF(RIGHT(VLOOKUP($A251,csapatok!$A:$BL,Y$320,FALSE),5)="Csere",VLOOKUP(LEFT(VLOOKUP($A251,csapatok!$A:$BL,Y$320,FALSE),LEN(VLOOKUP($A251,csapatok!$A:$BL,Y$320,FALSE))-6),'csapat-ranglista'!$A:$FP,Y$321,FALSE)/8,VLOOKUP(VLOOKUP($A251,csapatok!$A:$BL,Y$320,FALSE),'csapat-ranglista'!$A:$FP,Y$321,FALSE)/4),0)</f>
        <v>0</v>
      </c>
      <c r="Z251" s="32">
        <f>IFERROR(IF(RIGHT(VLOOKUP($A251,csapatok!$A:$BL,Z$320,FALSE),5)="Csere",VLOOKUP(LEFT(VLOOKUP($A251,csapatok!$A:$BL,Z$320,FALSE),LEN(VLOOKUP($A251,csapatok!$A:$BL,Z$320,FALSE))-6),'csapat-ranglista'!$A:$FP,Z$321,FALSE)/8,VLOOKUP(VLOOKUP($A251,csapatok!$A:$BL,Z$320,FALSE),'csapat-ranglista'!$A:$FP,Z$321,FALSE)/4),0)</f>
        <v>0</v>
      </c>
      <c r="AA251" s="32">
        <f>IFERROR(IF(RIGHT(VLOOKUP($A251,csapatok!$A:$BL,AA$320,FALSE),5)="Csere",VLOOKUP(LEFT(VLOOKUP($A251,csapatok!$A:$BL,AA$320,FALSE),LEN(VLOOKUP($A251,csapatok!$A:$BL,AA$320,FALSE))-6),'csapat-ranglista'!$A:$FP,AA$321,FALSE)/8,VLOOKUP(VLOOKUP($A251,csapatok!$A:$BL,AA$320,FALSE),'csapat-ranglista'!$A:$FP,AA$321,FALSE)/4),0)</f>
        <v>0</v>
      </c>
      <c r="AB251" s="223">
        <f>IFERROR(IF(RIGHT(VLOOKUP($A251,csapatok!$A:$BL,AB$320,FALSE),5)="Csere",VLOOKUP(LEFT(VLOOKUP($A251,csapatok!$A:$BL,AB$320,FALSE),LEN(VLOOKUP($A251,csapatok!$A:$BL,AB$320,FALSE))-6),'csapat-ranglista'!$A:$FP,AB$321,FALSE)/8,VLOOKUP(VLOOKUP($A251,csapatok!$A:$BL,AB$320,FALSE),'csapat-ranglista'!$A:$FP,AB$321,FALSE)/4),0)</f>
        <v>0</v>
      </c>
      <c r="AC251" s="223">
        <f>IFERROR(IF(RIGHT(VLOOKUP($A251,csapatok!$A:$BL,AC$320,FALSE),5)="Csere",VLOOKUP(LEFT(VLOOKUP($A251,csapatok!$A:$BL,AC$320,FALSE),LEN(VLOOKUP($A251,csapatok!$A:$BL,AC$320,FALSE))-6),'csapat-ranglista'!$A:$FP,AC$321,FALSE)/8,VLOOKUP(VLOOKUP($A251,csapatok!$A:$BL,AC$320,FALSE),'csapat-ranglista'!$A:$FP,AC$321,FALSE)/4),0)</f>
        <v>0</v>
      </c>
      <c r="AD251" s="223">
        <f>IFERROR(IF(RIGHT(VLOOKUP($A251,csapatok!$A:$BL,AD$320,FALSE),5)="Csere",VLOOKUP(LEFT(VLOOKUP($A251,csapatok!$A:$BL,AD$320,FALSE),LEN(VLOOKUP($A251,csapatok!$A:$BL,AD$320,FALSE))-6),'csapat-ranglista'!$A:$FP,AD$321,FALSE)/8,VLOOKUP(VLOOKUP($A251,csapatok!$A:$BL,AD$320,FALSE),'csapat-ranglista'!$A:$FP,AD$321,FALSE)/4),0)</f>
        <v>0</v>
      </c>
      <c r="AE251" s="223">
        <f>IFERROR(IF(RIGHT(VLOOKUP($A251,csapatok!$A:$BL,AE$320,FALSE),5)="Csere",VLOOKUP(LEFT(VLOOKUP($A251,csapatok!$A:$BL,AE$320,FALSE),LEN(VLOOKUP($A251,csapatok!$A:$BL,AE$320,FALSE))-6),'csapat-ranglista'!$A:$FP,AE$321,FALSE)/8,VLOOKUP(VLOOKUP($A251,csapatok!$A:$BL,AE$320,FALSE),'csapat-ranglista'!$A:$FP,AE$321,FALSE)/4),0)</f>
        <v>0</v>
      </c>
      <c r="AF251" s="223">
        <f>IFERROR(IF(RIGHT(VLOOKUP($A251,csapatok!$A:$BL,AF$320,FALSE),5)="Csere",VLOOKUP(LEFT(VLOOKUP($A251,csapatok!$A:$BL,AF$320,FALSE),LEN(VLOOKUP($A251,csapatok!$A:$BL,AF$320,FALSE))-6),'csapat-ranglista'!$A:$FP,AF$321,FALSE)/8,VLOOKUP(VLOOKUP($A251,csapatok!$A:$BL,AF$320,FALSE),'csapat-ranglista'!$A:$FP,AF$321,FALSE)/4),0)</f>
        <v>0</v>
      </c>
      <c r="AG251" s="223">
        <f>IFERROR(IF(RIGHT(VLOOKUP($A251,csapatok!$A:$BL,AG$320,FALSE),5)="Csere",VLOOKUP(LEFT(VLOOKUP($A251,csapatok!$A:$BL,AG$320,FALSE),LEN(VLOOKUP($A251,csapatok!$A:$BL,AG$320,FALSE))-6),'csapat-ranglista'!$A:$FP,AG$321,FALSE)/8,VLOOKUP(VLOOKUP($A251,csapatok!$A:$BL,AG$320,FALSE),'csapat-ranglista'!$A:$FP,AG$321,FALSE)/4),0)</f>
        <v>0</v>
      </c>
      <c r="AH251" s="223">
        <f>IFERROR(IF(RIGHT(VLOOKUP($A251,csapatok!$A:$BL,AH$320,FALSE),5)="Csere",VLOOKUP(LEFT(VLOOKUP($A251,csapatok!$A:$BL,AH$320,FALSE),LEN(VLOOKUP($A251,csapatok!$A:$BL,AH$320,FALSE))-6),'csapat-ranglista'!$A:$FP,AH$321,FALSE)/8,VLOOKUP(VLOOKUP($A251,csapatok!$A:$BL,AH$320,FALSE),'csapat-ranglista'!$A:$FP,AH$321,FALSE)/4),0)</f>
        <v>0</v>
      </c>
      <c r="AI251" s="223">
        <f>IFERROR(IF(RIGHT(VLOOKUP($A251,csapatok!$A:$BL,AI$320,FALSE),5)="Csere",VLOOKUP(LEFT(VLOOKUP($A251,csapatok!$A:$BL,AI$320,FALSE),LEN(VLOOKUP($A251,csapatok!$A:$BL,AI$320,FALSE))-6),'csapat-ranglista'!$A:$FP,AI$321,FALSE)/8,VLOOKUP(VLOOKUP($A251,csapatok!$A:$BL,AI$320,FALSE),'csapat-ranglista'!$A:$FP,AI$321,FALSE)/4),0)</f>
        <v>0</v>
      </c>
      <c r="AJ251" s="223">
        <f>IFERROR(IF(RIGHT(VLOOKUP($A251,csapatok!$A:$BL,AJ$320,FALSE),5)="Csere",VLOOKUP(LEFT(VLOOKUP($A251,csapatok!$A:$BL,AJ$320,FALSE),LEN(VLOOKUP($A251,csapatok!$A:$BL,AJ$320,FALSE))-6),'csapat-ranglista'!$A:$FP,AJ$321,FALSE)/8,VLOOKUP(VLOOKUP($A251,csapatok!$A:$BL,AJ$320,FALSE),'csapat-ranglista'!$A:$FP,AJ$321,FALSE)/2),0)</f>
        <v>0</v>
      </c>
      <c r="AK251" s="223">
        <f>IFERROR(IF(RIGHT(VLOOKUP($A251,csapatok!$A:$CN,AK$320,FALSE),5)="Csere",VLOOKUP(LEFT(VLOOKUP($A251,csapatok!$A:$CN,AK$320,FALSE),LEN(VLOOKUP($A251,csapatok!$A:$CN,AK$320,FALSE))-6),'csapat-ranglista'!$A:$FP,AK$321,FALSE)/8,VLOOKUP(VLOOKUP($A251,csapatok!$A:$CN,AK$320,FALSE),'csapat-ranglista'!$A:$FP,AK$321,FALSE)/4),0)</f>
        <v>0</v>
      </c>
      <c r="AL251" s="223">
        <f>IFERROR(IF(RIGHT(VLOOKUP($A251,csapatok!$A:$CN,AL$320,FALSE),5)="Csere",VLOOKUP(LEFT(VLOOKUP($A251,csapatok!$A:$CN,AL$320,FALSE),LEN(VLOOKUP($A251,csapatok!$A:$CN,AL$320,FALSE))-6),'csapat-ranglista'!$A:$FP,AL$321,FALSE)/8,VLOOKUP(VLOOKUP($A251,csapatok!$A:$CN,AL$320,FALSE),'csapat-ranglista'!$A:$FP,AL$321,FALSE)/4),0)</f>
        <v>0</v>
      </c>
      <c r="AM251" s="223">
        <f>IFERROR(IF(RIGHT(VLOOKUP($A251,csapatok!$A:$CN,AM$320,FALSE),5)="Csere",VLOOKUP(LEFT(VLOOKUP($A251,csapatok!$A:$CN,AM$320,FALSE),LEN(VLOOKUP($A251,csapatok!$A:$CN,AM$320,FALSE))-6),'csapat-ranglista'!$A:$FP,AM$321,FALSE)/8,VLOOKUP(VLOOKUP($A251,csapatok!$A:$CN,AM$320,FALSE),'csapat-ranglista'!$A:$FP,AM$321,FALSE)/4),0)</f>
        <v>0</v>
      </c>
      <c r="AN251" s="223">
        <f>IFERROR(IF(RIGHT(VLOOKUP($A251,csapatok!$A:$CN,AN$320,FALSE),5)="Csere",VLOOKUP(LEFT(VLOOKUP($A251,csapatok!$A:$CN,AN$320,FALSE),LEN(VLOOKUP($A251,csapatok!$A:$CN,AN$320,FALSE))-6),'csapat-ranglista'!$A:$FP,AN$321,FALSE)/8,VLOOKUP(VLOOKUP($A251,csapatok!$A:$CN,AN$320,FALSE),'csapat-ranglista'!$A:$FP,AN$321,FALSE)/4),0)</f>
        <v>0</v>
      </c>
      <c r="AO251" s="223">
        <f>IFERROR(IF(RIGHT(VLOOKUP($A251,csapatok!$A:$CN,AO$320,FALSE),5)="Csere",VLOOKUP(LEFT(VLOOKUP($A251,csapatok!$A:$CN,AO$320,FALSE),LEN(VLOOKUP($A251,csapatok!$A:$CN,AO$320,FALSE))-6),'csapat-ranglista'!$A:$FP,AO$321,FALSE)/8,VLOOKUP(VLOOKUP($A251,csapatok!$A:$CN,AO$320,FALSE),'csapat-ranglista'!$A:$FP,AO$321,FALSE)/4),0)</f>
        <v>0</v>
      </c>
      <c r="AP251" s="223">
        <f>IFERROR(IF(RIGHT(VLOOKUP($A251,csapatok!$A:$CN,AP$320,FALSE),5)="Csere",VLOOKUP(LEFT(VLOOKUP($A251,csapatok!$A:$CN,AP$320,FALSE),LEN(VLOOKUP($A251,csapatok!$A:$CN,AP$320,FALSE))-6),'csapat-ranglista'!$A:$FP,AP$321,FALSE)/8,VLOOKUP(VLOOKUP($A251,csapatok!$A:$CN,AP$320,FALSE),'csapat-ranglista'!$A:$FP,AP$321,FALSE)/4),0)</f>
        <v>0</v>
      </c>
      <c r="AQ251" s="223">
        <f>IFERROR(IF(RIGHT(VLOOKUP($A251,csapatok!$A:$CN,AQ$320,FALSE),5)="Csere",VLOOKUP(LEFT(VLOOKUP($A251,csapatok!$A:$CN,AQ$320,FALSE),LEN(VLOOKUP($A251,csapatok!$A:$CN,AQ$320,FALSE))-6),'csapat-ranglista'!$A:$FP,AQ$321,FALSE)/8,VLOOKUP(VLOOKUP($A251,csapatok!$A:$CN,AQ$320,FALSE),'csapat-ranglista'!$A:$FP,AQ$321,FALSE)/4),0)</f>
        <v>0</v>
      </c>
      <c r="AR251" s="223">
        <f>IFERROR(IF(RIGHT(VLOOKUP($A251,csapatok!$A:$CN,AR$320,FALSE),5)="Csere",VLOOKUP(LEFT(VLOOKUP($A251,csapatok!$A:$CN,AR$320,FALSE),LEN(VLOOKUP($A251,csapatok!$A:$CN,AR$320,FALSE))-6),'csapat-ranglista'!$A:$FP,AR$321,FALSE)/8,VLOOKUP(VLOOKUP($A251,csapatok!$A:$CN,AR$320,FALSE),'csapat-ranglista'!$A:$FP,AR$321,FALSE)/4),0)</f>
        <v>0</v>
      </c>
      <c r="AS251" s="223">
        <f>IFERROR(IF(RIGHT(VLOOKUP($A251,csapatok!$A:$CN,AS$320,FALSE),5)="Csere",VLOOKUP(LEFT(VLOOKUP($A251,csapatok!$A:$CN,AS$320,FALSE),LEN(VLOOKUP($A251,csapatok!$A:$CN,AS$320,FALSE))-6),'csapat-ranglista'!$A:$FP,AS$321,FALSE)/8,VLOOKUP(VLOOKUP($A251,csapatok!$A:$CN,AS$320,FALSE),'csapat-ranglista'!$A:$FP,AS$321,FALSE)/4),0)</f>
        <v>0</v>
      </c>
      <c r="AT251" s="223">
        <f>IFERROR(IF(RIGHT(VLOOKUP($A251,csapatok!$A:$CN,AT$320,FALSE),5)="Csere",VLOOKUP(LEFT(VLOOKUP($A251,csapatok!$A:$CN,AT$320,FALSE),LEN(VLOOKUP($A251,csapatok!$A:$CN,AT$320,FALSE))-6),'csapat-ranglista'!$A:$FP,AT$321,FALSE)/8,VLOOKUP(VLOOKUP($A251,csapatok!$A:$CN,AT$320,FALSE),'csapat-ranglista'!$A:$FP,AT$321,FALSE)/4),0)</f>
        <v>0</v>
      </c>
      <c r="AU251" s="223">
        <f>IFERROR(IF(RIGHT(VLOOKUP($A251,csapatok!$A:$CN,AU$320,FALSE),5)="Csere",VLOOKUP(LEFT(VLOOKUP($A251,csapatok!$A:$CN,AU$320,FALSE),LEN(VLOOKUP($A251,csapatok!$A:$CN,AU$320,FALSE))-6),'csapat-ranglista'!$A:$FP,AU$321,FALSE)/8,VLOOKUP(VLOOKUP($A251,csapatok!$A:$CN,AU$320,FALSE),'csapat-ranglista'!$A:$FP,AU$321,FALSE)/4),0)</f>
        <v>0</v>
      </c>
      <c r="AV251" s="223">
        <f>IFERROR(IF(RIGHT(VLOOKUP($A251,csapatok!$A:$CN,AV$320,FALSE),5)="Csere",VLOOKUP(LEFT(VLOOKUP($A251,csapatok!$A:$CN,AV$320,FALSE),LEN(VLOOKUP($A251,csapatok!$A:$CN,AV$320,FALSE))-6),'csapat-ranglista'!$A:$FP,AV$321,FALSE)/8,VLOOKUP(VLOOKUP($A251,csapatok!$A:$CN,AV$320,FALSE),'csapat-ranglista'!$A:$FP,AV$321,FALSE)/4),0)</f>
        <v>0</v>
      </c>
      <c r="AW251" s="223">
        <f>IFERROR(IF(RIGHT(VLOOKUP($A251,csapatok!$A:$CN,AW$320,FALSE),5)="Csere",VLOOKUP(LEFT(VLOOKUP($A251,csapatok!$A:$CN,AW$320,FALSE),LEN(VLOOKUP($A251,csapatok!$A:$CN,AW$320,FALSE))-6),'csapat-ranglista'!$A:$FP,AW$321,FALSE)/8,VLOOKUP(VLOOKUP($A251,csapatok!$A:$CN,AW$320,FALSE),'csapat-ranglista'!$A:$FP,AW$321,FALSE)/4),0)</f>
        <v>0</v>
      </c>
      <c r="AX251" s="223">
        <f>IFERROR(IF(RIGHT(VLOOKUP($A251,csapatok!$A:$CN,AX$320,FALSE),5)="Csere",VLOOKUP(LEFT(VLOOKUP($A251,csapatok!$A:$CN,AX$320,FALSE),LEN(VLOOKUP($A251,csapatok!$A:$CN,AX$320,FALSE))-6),'csapat-ranglista'!$A:$FP,AX$321,FALSE)/8,VLOOKUP(VLOOKUP($A251,csapatok!$A:$CN,AX$320,FALSE),'csapat-ranglista'!$A:$FP,AX$321,FALSE)/4),0)</f>
        <v>0</v>
      </c>
      <c r="AY251" s="223">
        <f>IFERROR(IF(RIGHT(VLOOKUP($A251,csapatok!$A:$NN,AY$320,FALSE),5)="Csere",VLOOKUP(LEFT(VLOOKUP($A251,csapatok!$A:$NN,AY$320,FALSE),LEN(VLOOKUP($A251,csapatok!$A:$NN,AY$320,FALSE))-6),'csapat-ranglista'!$A:$FP,AY$321,FALSE)/8,VLOOKUP(VLOOKUP($A251,csapatok!$A:$NN,AY$320,FALSE),'csapat-ranglista'!$A:$FP,AY$321,FALSE)/4),0)</f>
        <v>0</v>
      </c>
      <c r="AZ251" s="223">
        <f>IFERROR(IF(RIGHT(VLOOKUP($A251,csapatok!$A:$NN,AZ$320,FALSE),5)="Csere",VLOOKUP(LEFT(VLOOKUP($A251,csapatok!$A:$NN,AZ$320,FALSE),LEN(VLOOKUP($A251,csapatok!$A:$NN,AZ$320,FALSE))-6),'csapat-ranglista'!$A:$FP,AZ$321,FALSE)/8,VLOOKUP(VLOOKUP($A251,csapatok!$A:$NN,AZ$320,FALSE),'csapat-ranglista'!$A:$FP,AZ$321,FALSE)/4),0)</f>
        <v>0</v>
      </c>
      <c r="BA251" s="223">
        <f>IFERROR(IF(RIGHT(VLOOKUP($A251,csapatok!$A:$NN,BA$320,FALSE),5)="Csere",VLOOKUP(LEFT(VLOOKUP($A251,csapatok!$A:$NN,BA$320,FALSE),LEN(VLOOKUP($A251,csapatok!$A:$NN,BA$320,FALSE))-6),'csapat-ranglista'!$A:$FP,BA$321,FALSE)/8,VLOOKUP(VLOOKUP($A251,csapatok!$A:$NN,BA$320,FALSE),'csapat-ranglista'!$A:$FP,BA$321,FALSE)/4),0)</f>
        <v>0</v>
      </c>
      <c r="BB251" s="223">
        <f>IFERROR(IF(RIGHT(VLOOKUP($A251,csapatok!$A:$NN,BB$320,FALSE),5)="Csere",VLOOKUP(LEFT(VLOOKUP($A251,csapatok!$A:$NN,BB$320,FALSE),LEN(VLOOKUP($A251,csapatok!$A:$NN,BB$320,FALSE))-6),'csapat-ranglista'!$A:$FP,BB$321,FALSE)/8,VLOOKUP(VLOOKUP($A251,csapatok!$A:$NN,BB$320,FALSE),'csapat-ranglista'!$A:$FP,BB$321,FALSE)/4),0)</f>
        <v>0</v>
      </c>
      <c r="BC251" s="224">
        <f>versenyek!$ES$11*IFERROR(VLOOKUP(VLOOKUP($A251,versenyek!ER:ET,3,FALSE),szabalyok!$A$16:$B$23,2,FALSE)/4,0)</f>
        <v>0</v>
      </c>
      <c r="BD251" s="224">
        <f>versenyek!$EV$11*IFERROR(VLOOKUP(VLOOKUP($A251,versenyek!EU:EW,3,FALSE),szabalyok!$A$16:$B$23,2,FALSE)/4,0)</f>
        <v>0</v>
      </c>
      <c r="BE251" s="223">
        <f>IFERROR(IF(RIGHT(VLOOKUP($A251,csapatok!$A:$NN,BE$320,FALSE),5)="Csere",VLOOKUP(LEFT(VLOOKUP($A251,csapatok!$A:$NN,BE$320,FALSE),LEN(VLOOKUP($A251,csapatok!$A:$NN,BE$320,FALSE))-6),'csapat-ranglista'!$A:$FP,BE$321,FALSE)/8,VLOOKUP(VLOOKUP($A251,csapatok!$A:$NN,BE$320,FALSE),'csapat-ranglista'!$A:$FP,BE$321,FALSE)/4),0)</f>
        <v>0</v>
      </c>
      <c r="BF251" s="223">
        <f>IFERROR(IF(RIGHT(VLOOKUP($A251,csapatok!$A:$NN,BF$320,FALSE),5)="Csere",VLOOKUP(LEFT(VLOOKUP($A251,csapatok!$A:$NN,BF$320,FALSE),LEN(VLOOKUP($A251,csapatok!$A:$NN,BF$320,FALSE))-6),'csapat-ranglista'!$A:$FP,BF$321,FALSE)/8,VLOOKUP(VLOOKUP($A251,csapatok!$A:$NN,BF$320,FALSE),'csapat-ranglista'!$A:$FP,BF$321,FALSE)/4),0)</f>
        <v>0</v>
      </c>
      <c r="BG251" s="223">
        <f>IFERROR(IF(RIGHT(VLOOKUP($A251,csapatok!$A:$NN,BG$320,FALSE),5)="Csere",VLOOKUP(LEFT(VLOOKUP($A251,csapatok!$A:$NN,BG$320,FALSE),LEN(VLOOKUP($A251,csapatok!$A:$NN,BG$320,FALSE))-6),'csapat-ranglista'!$A:$FP,BG$321,FALSE)/8,VLOOKUP(VLOOKUP($A251,csapatok!$A:$NN,BG$320,FALSE),'csapat-ranglista'!$A:$FP,BG$321,FALSE)/4),0)</f>
        <v>0</v>
      </c>
      <c r="BH251" s="223">
        <f>IFERROR(IF(RIGHT(VLOOKUP($A251,csapatok!$A:$NN,BH$320,FALSE),5)="Csere",VLOOKUP(LEFT(VLOOKUP($A251,csapatok!$A:$NN,BH$320,FALSE),LEN(VLOOKUP($A251,csapatok!$A:$NN,BH$320,FALSE))-6),'csapat-ranglista'!$A:$FP,BH$321,FALSE)/8,VLOOKUP(VLOOKUP($A251,csapatok!$A:$NN,BH$320,FALSE),'csapat-ranglista'!$A:$FP,BH$321,FALSE)/4),0)</f>
        <v>0</v>
      </c>
      <c r="BI251" s="223">
        <f>IFERROR(IF(RIGHT(VLOOKUP($A251,csapatok!$A:$NN,BI$320,FALSE),5)="Csere",VLOOKUP(LEFT(VLOOKUP($A251,csapatok!$A:$NN,BI$320,FALSE),LEN(VLOOKUP($A251,csapatok!$A:$NN,BI$320,FALSE))-6),'csapat-ranglista'!$A:$FP,BI$321,FALSE)/8,VLOOKUP(VLOOKUP($A251,csapatok!$A:$NN,BI$320,FALSE),'csapat-ranglista'!$A:$FP,BI$321,FALSE)/4),0)</f>
        <v>0</v>
      </c>
      <c r="BJ251" s="223">
        <f>IFERROR(IF(RIGHT(VLOOKUP($A251,csapatok!$A:$NN,BJ$320,FALSE),5)="Csere",VLOOKUP(LEFT(VLOOKUP($A251,csapatok!$A:$NN,BJ$320,FALSE),LEN(VLOOKUP($A251,csapatok!$A:$NN,BJ$320,FALSE))-6),'csapat-ranglista'!$A:$FP,BJ$321,FALSE)/8,VLOOKUP(VLOOKUP($A251,csapatok!$A:$NN,BJ$320,FALSE),'csapat-ranglista'!$A:$FP,BJ$321,FALSE)/4),0)</f>
        <v>0</v>
      </c>
      <c r="BK251" s="223">
        <f>IFERROR(IF(RIGHT(VLOOKUP($A251,csapatok!$A:$NN,BK$320,FALSE),5)="Csere",VLOOKUP(LEFT(VLOOKUP($A251,csapatok!$A:$NN,BK$320,FALSE),LEN(VLOOKUP($A251,csapatok!$A:$NN,BK$320,FALSE))-6),'csapat-ranglista'!$A:$FP,BK$321,FALSE)/8,VLOOKUP(VLOOKUP($A251,csapatok!$A:$NN,BK$320,FALSE),'csapat-ranglista'!$A:$FP,BK$321,FALSE)/4),0)</f>
        <v>0</v>
      </c>
      <c r="BL251" s="223">
        <f>IFERROR(IF(RIGHT(VLOOKUP($A251,csapatok!$A:$NN,BL$320,FALSE),5)="Csere",VLOOKUP(LEFT(VLOOKUP($A251,csapatok!$A:$NN,BL$320,FALSE),LEN(VLOOKUP($A251,csapatok!$A:$NN,BL$320,FALSE))-6),'csapat-ranglista'!$A:$FP,BL$321,FALSE)/8,VLOOKUP(VLOOKUP($A251,csapatok!$A:$NN,BL$320,FALSE),'csapat-ranglista'!$A:$FP,BL$321,FALSE)/4),0)</f>
        <v>0</v>
      </c>
      <c r="BM251" s="223">
        <f>IFERROR(IF(RIGHT(VLOOKUP($A251,csapatok!$A:$NN,BM$320,FALSE),5)="Csere",VLOOKUP(LEFT(VLOOKUP($A251,csapatok!$A:$NN,BM$320,FALSE),LEN(VLOOKUP($A251,csapatok!$A:$NN,BM$320,FALSE))-6),'csapat-ranglista'!$A:$FP,BM$321,FALSE)/8,VLOOKUP(VLOOKUP($A251,csapatok!$A:$NN,BM$320,FALSE),'csapat-ranglista'!$A:$FP,BM$321,FALSE)/4),0)</f>
        <v>0</v>
      </c>
      <c r="BN251" s="223">
        <f>IFERROR(IF(RIGHT(VLOOKUP($A251,csapatok!$A:$NN,BN$320,FALSE),5)="Csere",VLOOKUP(LEFT(VLOOKUP($A251,csapatok!$A:$NN,BN$320,FALSE),LEN(VLOOKUP($A251,csapatok!$A:$NN,BN$320,FALSE))-6),'csapat-ranglista'!$A:$FP,BN$321,FALSE)/8,VLOOKUP(VLOOKUP($A251,csapatok!$A:$NN,BN$320,FALSE),'csapat-ranglista'!$A:$FP,BN$321,FALSE)/4),0)</f>
        <v>0</v>
      </c>
      <c r="BO251" s="223">
        <f>IFERROR(IF(RIGHT(VLOOKUP($A251,csapatok!$A:$NN,BO$320,FALSE),5)="Csere",VLOOKUP(LEFT(VLOOKUP($A251,csapatok!$A:$NN,BO$320,FALSE),LEN(VLOOKUP($A251,csapatok!$A:$NN,BO$320,FALSE))-6),'csapat-ranglista'!$A:$FP,BO$321,FALSE)/8,VLOOKUP(VLOOKUP($A251,csapatok!$A:$NN,BO$320,FALSE),'csapat-ranglista'!$A:$FP,BO$321,FALSE)/4),0)</f>
        <v>0</v>
      </c>
      <c r="BP251" s="223">
        <f>IFERROR(IF(RIGHT(VLOOKUP($A251,csapatok!$A:$NN,BP$320,FALSE),5)="Csere",VLOOKUP(LEFT(VLOOKUP($A251,csapatok!$A:$NN,BP$320,FALSE),LEN(VLOOKUP($A251,csapatok!$A:$NN,BP$320,FALSE))-6),'csapat-ranglista'!$A:$FP,BP$321,FALSE)/8,VLOOKUP(VLOOKUP($A251,csapatok!$A:$NN,BP$320,FALSE),'csapat-ranglista'!$A:$FP,BP$321,FALSE)/4),0)</f>
        <v>0</v>
      </c>
      <c r="BQ251" s="223">
        <f>IFERROR(IF(RIGHT(VLOOKUP($A251,csapatok!$A:$NN,BQ$320,FALSE),5)="Csere",VLOOKUP(LEFT(VLOOKUP($A251,csapatok!$A:$NN,BQ$320,FALSE),LEN(VLOOKUP($A251,csapatok!$A:$NN,BQ$320,FALSE))-6),'csapat-ranglista'!$A:$FP,BQ$321,FALSE)/8,VLOOKUP(VLOOKUP($A251,csapatok!$A:$NN,BQ$320,FALSE),'csapat-ranglista'!$A:$FP,BQ$321,FALSE)/4),0)</f>
        <v>0</v>
      </c>
      <c r="BR251" s="223">
        <f>IFERROR(IF(RIGHT(VLOOKUP($A251,csapatok!$A:$NN,BR$320,FALSE),5)="Csere",VLOOKUP(LEFT(VLOOKUP($A251,csapatok!$A:$NN,BR$320,FALSE),LEN(VLOOKUP($A251,csapatok!$A:$NN,BR$320,FALSE))-6),'csapat-ranglista'!$A:$FP,BR$321,FALSE)/8,VLOOKUP(VLOOKUP($A251,csapatok!$A:$NN,BR$320,FALSE),'csapat-ranglista'!$A:$FP,BR$321,FALSE)/4),0)</f>
        <v>0</v>
      </c>
      <c r="BS251" s="223">
        <f>IFERROR(IF(RIGHT(VLOOKUP($A251,csapatok!$A:$NN,BS$320,FALSE),5)="Csere",VLOOKUP(LEFT(VLOOKUP($A251,csapatok!$A:$NN,BS$320,FALSE),LEN(VLOOKUP($A251,csapatok!$A:$NN,BS$320,FALSE))-6),'csapat-ranglista'!$A:$FP,BS$321,FALSE)/8,VLOOKUP(VLOOKUP($A251,csapatok!$A:$NN,BS$320,FALSE),'csapat-ranglista'!$A:$FP,BS$321,FALSE)/4),0)</f>
        <v>0</v>
      </c>
      <c r="BT251" s="223">
        <f>IFERROR(IF(RIGHT(VLOOKUP($A251,csapatok!$A:$NN,BT$320,FALSE),5)="Csere",VLOOKUP(LEFT(VLOOKUP($A251,csapatok!$A:$NN,BT$320,FALSE),LEN(VLOOKUP($A251,csapatok!$A:$NN,BT$320,FALSE))-6),'csapat-ranglista'!$A:$FP,BT$321,FALSE)/8,VLOOKUP(VLOOKUP($A251,csapatok!$A:$NN,BT$320,FALSE),'csapat-ranglista'!$A:$FP,BT$321,FALSE)/4),0)</f>
        <v>0</v>
      </c>
      <c r="BU251" s="223">
        <f>IFERROR(IF(RIGHT(VLOOKUP($A251,csapatok!$A:$NN,BU$320,FALSE),5)="Csere",VLOOKUP(LEFT(VLOOKUP($A251,csapatok!$A:$NN,BU$320,FALSE),LEN(VLOOKUP($A251,csapatok!$A:$NN,BU$320,FALSE))-6),'csapat-ranglista'!$A:$FP,BU$321,FALSE)/8,VLOOKUP(VLOOKUP($A251,csapatok!$A:$NN,BU$320,FALSE),'csapat-ranglista'!$A:$FP,BU$321,FALSE)/4),0)</f>
        <v>0</v>
      </c>
      <c r="BV251" s="223">
        <f>IFERROR(IF(RIGHT(VLOOKUP($A251,csapatok!$A:$NN,BV$320,FALSE),5)="Csere",VLOOKUP(LEFT(VLOOKUP($A251,csapatok!$A:$NN,BV$320,FALSE),LEN(VLOOKUP($A251,csapatok!$A:$NN,BV$320,FALSE))-6),'csapat-ranglista'!$A:$FP,BV$321,FALSE)/8,VLOOKUP(VLOOKUP($A251,csapatok!$A:$NN,BV$320,FALSE),'csapat-ranglista'!$A:$FP,BV$321,FALSE)/4),0)</f>
        <v>0</v>
      </c>
      <c r="BW251" s="223">
        <f>IFERROR(IF(RIGHT(VLOOKUP($A251,csapatok!$A:$NN,BW$320,FALSE),5)="Csere",VLOOKUP(LEFT(VLOOKUP($A251,csapatok!$A:$NN,BW$320,FALSE),LEN(VLOOKUP($A251,csapatok!$A:$NN,BW$320,FALSE))-6),'csapat-ranglista'!$A:$FP,BW$321,FALSE)/8,VLOOKUP(VLOOKUP($A251,csapatok!$A:$NN,BW$320,FALSE),'csapat-ranglista'!$A:$FP,BW$321,FALSE)/4),0)</f>
        <v>0</v>
      </c>
      <c r="BX251" s="223">
        <f>IFERROR(IF(RIGHT(VLOOKUP($A251,csapatok!$A:$NN,BX$320,FALSE),5)="Csere",VLOOKUP(LEFT(VLOOKUP($A251,csapatok!$A:$NN,BX$320,FALSE),LEN(VLOOKUP($A251,csapatok!$A:$NN,BX$320,FALSE))-6),'csapat-ranglista'!$A:$FP,BX$321,FALSE)/8,VLOOKUP(VLOOKUP($A251,csapatok!$A:$NN,BX$320,FALSE),'csapat-ranglista'!$A:$FP,BX$321,FALSE)/4),0)</f>
        <v>0</v>
      </c>
      <c r="BY251" s="223">
        <f>IFERROR(IF(RIGHT(VLOOKUP($A251,csapatok!$A:$NN,BY$320,FALSE),5)="Csere",VLOOKUP(LEFT(VLOOKUP($A251,csapatok!$A:$NN,BY$320,FALSE),LEN(VLOOKUP($A251,csapatok!$A:$NN,BY$320,FALSE))-6),'csapat-ranglista'!$A:$FP,BY$321,FALSE)/8,VLOOKUP(VLOOKUP($A251,csapatok!$A:$NN,BY$320,FALSE),'csapat-ranglista'!$A:$FP,BY$321,FALSE)/4),0)</f>
        <v>0</v>
      </c>
      <c r="BZ251" s="223">
        <f>IFERROR(IF(RIGHT(VLOOKUP($A251,csapatok!$A:$NN,BZ$320,FALSE),5)="Csere",VLOOKUP(LEFT(VLOOKUP($A251,csapatok!$A:$NN,BZ$320,FALSE),LEN(VLOOKUP($A251,csapatok!$A:$NN,BZ$320,FALSE))-6),'csapat-ranglista'!$A:$FP,BZ$321,FALSE)/8,VLOOKUP(VLOOKUP($A251,csapatok!$A:$NN,BZ$320,FALSE),'csapat-ranglista'!$A:$FP,BZ$321,FALSE)/4),0)</f>
        <v>0</v>
      </c>
      <c r="CA251" s="223">
        <f>IFERROR(IF(RIGHT(VLOOKUP($A251,csapatok!$A:$NN,CA$320,FALSE),5)="Csere",VLOOKUP(LEFT(VLOOKUP($A251,csapatok!$A:$NN,CA$320,FALSE),LEN(VLOOKUP($A251,csapatok!$A:$NN,CA$320,FALSE))-6),'csapat-ranglista'!$A:$FP,CA$321,FALSE)/8,VLOOKUP(VLOOKUP($A251,csapatok!$A:$NN,CA$320,FALSE),'csapat-ranglista'!$A:$FP,CA$321,FALSE)/4),0)</f>
        <v>0</v>
      </c>
      <c r="CB251" s="223">
        <f>IFERROR(IF(RIGHT(VLOOKUP($A251,csapatok!$A:$NN,CB$320,FALSE),5)="Csere",VLOOKUP(LEFT(VLOOKUP($A251,csapatok!$A:$NN,CB$320,FALSE),LEN(VLOOKUP($A251,csapatok!$A:$NN,CB$320,FALSE))-6),'csapat-ranglista'!$A:$FP,CB$321,FALSE)/8,VLOOKUP(VLOOKUP($A251,csapatok!$A:$NN,CB$320,FALSE),'csapat-ranglista'!$A:$FP,CB$321,FALSE)/4),0)</f>
        <v>0</v>
      </c>
      <c r="CC251" s="223">
        <f>IFERROR(IF(RIGHT(VLOOKUP($A251,csapatok!$A:$NN,CC$320,FALSE),5)="Csere",VLOOKUP(LEFT(VLOOKUP($A251,csapatok!$A:$NN,CC$320,FALSE),LEN(VLOOKUP($A251,csapatok!$A:$NN,CC$320,FALSE))-6),'csapat-ranglista'!$A:$FP,CC$321,FALSE)/8,VLOOKUP(VLOOKUP($A251,csapatok!$A:$NN,CC$320,FALSE),'csapat-ranglista'!$A:$FP,CC$321,FALSE)/4),0)</f>
        <v>0</v>
      </c>
      <c r="CD251" s="223">
        <f>IFERROR(IF(RIGHT(VLOOKUP($A251,csapatok!$A:$NN,CD$320,FALSE),5)="Csere",VLOOKUP(LEFT(VLOOKUP($A251,csapatok!$A:$NN,CD$320,FALSE),LEN(VLOOKUP($A251,csapatok!$A:$NN,CD$320,FALSE))-6),'csapat-ranglista'!$A:$FP,CD$321,FALSE)/8,VLOOKUP(VLOOKUP($A251,csapatok!$A:$NN,CD$320,FALSE),'csapat-ranglista'!$A:$FP,CD$321,FALSE)/4),0)</f>
        <v>0</v>
      </c>
      <c r="CE251" s="223">
        <f>IFERROR(IF(RIGHT(VLOOKUP($A251,csapatok!$A:$NN,CE$320,FALSE),5)="Csere",VLOOKUP(LEFT(VLOOKUP($A251,csapatok!$A:$NN,CE$320,FALSE),LEN(VLOOKUP($A251,csapatok!$A:$NN,CE$320,FALSE))-6),'csapat-ranglista'!$A:$FP,CE$321,FALSE)/8,VLOOKUP(VLOOKUP($A251,csapatok!$A:$NN,CE$320,FALSE),'csapat-ranglista'!$A:$FP,CE$321,FALSE)/4),0)</f>
        <v>0</v>
      </c>
      <c r="CF251" s="223">
        <f>IFERROR(IF(RIGHT(VLOOKUP($A251,csapatok!$A:$NN,CF$320,FALSE),5)="Csere",VLOOKUP(LEFT(VLOOKUP($A251,csapatok!$A:$NN,CF$320,FALSE),LEN(VLOOKUP($A251,csapatok!$A:$NN,CF$320,FALSE))-6),'csapat-ranglista'!$A:$FP,CF$321,FALSE)/8,VLOOKUP(VLOOKUP($A251,csapatok!$A:$NN,CF$320,FALSE),'csapat-ranglista'!$A:$FP,CF$321,FALSE)/4),0)</f>
        <v>0</v>
      </c>
      <c r="CG251" s="223">
        <f>IFERROR(IF(RIGHT(VLOOKUP($A251,csapatok!$A:$NN,CG$320,FALSE),5)="Csere",VLOOKUP(LEFT(VLOOKUP($A251,csapatok!$A:$NN,CG$320,FALSE),LEN(VLOOKUP($A251,csapatok!$A:$NN,CG$320,FALSE))-6),'csapat-ranglista'!$A:$FP,CG$321,FALSE)/8,VLOOKUP(VLOOKUP($A251,csapatok!$A:$NN,CG$320,FALSE),'csapat-ranglista'!$A:$FP,CG$321,FALSE)/4),0)</f>
        <v>0</v>
      </c>
      <c r="CH251" s="223">
        <f>IFERROR(IF(RIGHT(VLOOKUP($A251,csapatok!$A:$NN,CH$320,FALSE),5)="Csere",VLOOKUP(LEFT(VLOOKUP($A251,csapatok!$A:$NN,CH$320,FALSE),LEN(VLOOKUP($A251,csapatok!$A:$NN,CH$320,FALSE))-6),'csapat-ranglista'!$A:$FP,CH$321,FALSE)/8,VLOOKUP(VLOOKUP($A251,csapatok!$A:$NN,CH$320,FALSE),'csapat-ranglista'!$A:$FP,CH$321,FALSE)/4),0)</f>
        <v>0</v>
      </c>
      <c r="CI251" s="223">
        <f>IFERROR(IF(RIGHT(VLOOKUP($A251,csapatok!$A:$NN,CI$320,FALSE),5)="Csere",VLOOKUP(LEFT(VLOOKUP($A251,csapatok!$A:$NN,CI$320,FALSE),LEN(VLOOKUP($A251,csapatok!$A:$NN,CI$320,FALSE))-6),'csapat-ranglista'!$A:$FP,CI$321,FALSE)/8,VLOOKUP(VLOOKUP($A251,csapatok!$A:$NN,CI$320,FALSE),'csapat-ranglista'!$A:$FP,CI$321,FALSE)/4),0)</f>
        <v>0</v>
      </c>
      <c r="CJ251" s="224">
        <f>versenyek!$IQ$11*IFERROR(VLOOKUP(VLOOKUP($A251,versenyek!IP:IR,3,FALSE),szabalyok!$A$16:$B$23,2,FALSE)/4,0)</f>
        <v>0</v>
      </c>
      <c r="CK251" s="224">
        <f>versenyek!$IT$11*IFERROR(VLOOKUP(VLOOKUP($A251,versenyek!IS:IU,3,FALSE),szabalyok!$A$16:$B$23,2,FALSE)/4,0)</f>
        <v>0</v>
      </c>
      <c r="CL251" s="223">
        <f>IFERROR(IF(RIGHT(VLOOKUP($A251,csapatok!$A:$NN,CL$320,FALSE),5)="Csere",VLOOKUP(LEFT(VLOOKUP($A251,csapatok!$A:$NN,CL$320,FALSE),LEN(VLOOKUP($A251,csapatok!$A:$NN,CL$320,FALSE))-6),'csapat-ranglista'!$A:$FP,CL$321,FALSE)/8,VLOOKUP(VLOOKUP($A251,csapatok!$A:$NN,CL$320,FALSE),'csapat-ranglista'!$A:$FP,CL$321,FALSE)/4),0)</f>
        <v>0</v>
      </c>
      <c r="CM251" s="223">
        <f>IFERROR(IF(RIGHT(VLOOKUP($A251,csapatok!$A:$NN,CM$320,FALSE),5)="Csere",VLOOKUP(LEFT(VLOOKUP($A251,csapatok!$A:$NN,CM$320,FALSE),LEN(VLOOKUP($A251,csapatok!$A:$NN,CM$320,FALSE))-6),'csapat-ranglista'!$A:$FP,CM$321,FALSE)/8,VLOOKUP(VLOOKUP($A251,csapatok!$A:$NN,CM$320,FALSE),'csapat-ranglista'!$A:$FP,CM$321,FALSE)/4),0)</f>
        <v>0</v>
      </c>
      <c r="CN251" s="223">
        <f>IFERROR(IF(RIGHT(VLOOKUP($A251,csapatok!$A:$NN,CN$320,FALSE),5)="Csere",VLOOKUP(LEFT(VLOOKUP($A251,csapatok!$A:$NN,CN$320,FALSE),LEN(VLOOKUP($A251,csapatok!$A:$NN,CN$320,FALSE))-6),'csapat-ranglista'!$A:$FP,CN$321,FALSE)/8,VLOOKUP(VLOOKUP($A251,csapatok!$A:$NN,CN$320,FALSE),'csapat-ranglista'!$A:$FP,CN$321,FALSE)/4),0)</f>
        <v>0</v>
      </c>
      <c r="CO251" s="223">
        <f>IFERROR(IF(RIGHT(VLOOKUP($A251,csapatok!$A:$NN,CO$320,FALSE),5)="Csere",VLOOKUP(LEFT(VLOOKUP($A251,csapatok!$A:$NN,CO$320,FALSE),LEN(VLOOKUP($A251,csapatok!$A:$NN,CO$320,FALSE))-6),'csapat-ranglista'!$A:$FP,CO$321,FALSE)/8,VLOOKUP(VLOOKUP($A251,csapatok!$A:$NN,CO$320,FALSE),'csapat-ranglista'!$A:$FP,CO$321,FALSE)/4),0)</f>
        <v>0</v>
      </c>
      <c r="CP251" s="223">
        <f>IFERROR(IF(RIGHT(VLOOKUP($A251,csapatok!$A:$NN,CP$320,FALSE),5)="Csere",VLOOKUP(LEFT(VLOOKUP($A251,csapatok!$A:$NN,CP$320,FALSE),LEN(VLOOKUP($A251,csapatok!$A:$NN,CP$320,FALSE))-6),'csapat-ranglista'!$A:$FP,CP$321,FALSE)/8,VLOOKUP(VLOOKUP($A251,csapatok!$A:$NN,CP$320,FALSE),'csapat-ranglista'!$A:$FP,CP$321,FALSE)/4),0)</f>
        <v>0</v>
      </c>
      <c r="CQ251" s="223">
        <f>IFERROR(IF(RIGHT(VLOOKUP($A251,csapatok!$A:$NN,CQ$320,FALSE),5)="Csere",VLOOKUP(LEFT(VLOOKUP($A251,csapatok!$A:$NN,CQ$320,FALSE),LEN(VLOOKUP($A251,csapatok!$A:$NN,CQ$320,FALSE))-6),'csapat-ranglista'!$A:$FP,CQ$321,FALSE)/8,VLOOKUP(VLOOKUP($A251,csapatok!$A:$NN,CQ$320,FALSE),'csapat-ranglista'!$A:$FP,CQ$321,FALSE)/4),0)</f>
        <v>0</v>
      </c>
      <c r="CR251" s="223">
        <f>IFERROR(IF(RIGHT(VLOOKUP($A251,csapatok!$A:$NN,CR$320,FALSE),5)="Csere",VLOOKUP(LEFT(VLOOKUP($A251,csapatok!$A:$NN,CR$320,FALSE),LEN(VLOOKUP($A251,csapatok!$A:$NN,CR$320,FALSE))-6),'csapat-ranglista'!$A:$FP,CR$321,FALSE)/8,VLOOKUP(VLOOKUP($A251,csapatok!$A:$NN,CR$320,FALSE),'csapat-ranglista'!$A:$FP,CR$321,FALSE)/4),0)</f>
        <v>0</v>
      </c>
      <c r="CS251" s="223">
        <f>IFERROR(IF(RIGHT(VLOOKUP($A251,csapatok!$A:$NN,CS$320,FALSE),5)="Csere",VLOOKUP(LEFT(VLOOKUP($A251,csapatok!$A:$NN,CS$320,FALSE),LEN(VLOOKUP($A251,csapatok!$A:$NN,CS$320,FALSE))-6),'csapat-ranglista'!$A:$FP,CS$321,FALSE)/8,VLOOKUP(VLOOKUP($A251,csapatok!$A:$NN,CS$320,FALSE),'csapat-ranglista'!$A:$FP,CS$321,FALSE)/4),0)</f>
        <v>0</v>
      </c>
      <c r="CT251" s="223">
        <f>IFERROR(IF(RIGHT(VLOOKUP($A251,csapatok!$A:$NN,CT$320,FALSE),5)="Csere",VLOOKUP(LEFT(VLOOKUP($A251,csapatok!$A:$NN,CT$320,FALSE),LEN(VLOOKUP($A251,csapatok!$A:$NN,CT$320,FALSE))-6),'csapat-ranglista'!$A:$FP,CT$321,FALSE)/8,VLOOKUP(VLOOKUP($A251,csapatok!$A:$NN,CT$320,FALSE),'csapat-ranglista'!$A:$FP,CT$321,FALSE)/4),0)</f>
        <v>0</v>
      </c>
      <c r="CU251" s="223">
        <f>IFERROR(IF(RIGHT(VLOOKUP($A251,csapatok!$A:$NN,CU$320,FALSE),5)="Csere",VLOOKUP(LEFT(VLOOKUP($A251,csapatok!$A:$NN,CU$320,FALSE),LEN(VLOOKUP($A251,csapatok!$A:$NN,CU$320,FALSE))-6),'csapat-ranglista'!$A:$FP,CU$321,FALSE)/8,VLOOKUP(VLOOKUP($A251,csapatok!$A:$NN,CU$320,FALSE),'csapat-ranglista'!$A:$FP,CU$321,FALSE)/4),0)</f>
        <v>0</v>
      </c>
      <c r="CV251" s="223">
        <f>IFERROR(IF(RIGHT(VLOOKUP($A251,csapatok!$A:$NN,CV$320,FALSE),5)="Csere",VLOOKUP(LEFT(VLOOKUP($A251,csapatok!$A:$NN,CV$320,FALSE),LEN(VLOOKUP($A251,csapatok!$A:$NN,CV$320,FALSE))-6),'csapat-ranglista'!$A:$FP,CV$321,FALSE)/8,VLOOKUP(VLOOKUP($A251,csapatok!$A:$NN,CV$320,FALSE),'csapat-ranglista'!$A:$FP,CV$321,FALSE)/4),0)</f>
        <v>0</v>
      </c>
      <c r="CW251" s="223">
        <f>IFERROR(IF(RIGHT(VLOOKUP($A251,csapatok!$A:$NN,CW$320,FALSE),5)="Csere",VLOOKUP(LEFT(VLOOKUP($A251,csapatok!$A:$NN,CW$320,FALSE),LEN(VLOOKUP($A251,csapatok!$A:$NN,CW$320,FALSE))-6),'csapat-ranglista'!$A:$FP,CW$321,FALSE)/8,VLOOKUP(VLOOKUP($A251,csapatok!$A:$NN,CW$320,FALSE),'csapat-ranglista'!$A:$FP,CW$321,FALSE)/4),0)</f>
        <v>0</v>
      </c>
      <c r="CX251" s="223">
        <f>IFERROR(IF(RIGHT(VLOOKUP($A251,csapatok!$A:$NN,CX$320,FALSE),5)="Csere",VLOOKUP(LEFT(VLOOKUP($A251,csapatok!$A:$NN,CX$320,FALSE),LEN(VLOOKUP($A251,csapatok!$A:$NN,CX$320,FALSE))-6),'csapat-ranglista'!$A:$FP,CX$321,FALSE)/8,VLOOKUP(VLOOKUP($A251,csapatok!$A:$NN,CX$320,FALSE),'csapat-ranglista'!$A:$FP,CX$321,FALSE)/4),0)</f>
        <v>0</v>
      </c>
      <c r="CY251" s="223">
        <f>IFERROR(IF(RIGHT(VLOOKUP($A251,csapatok!$A:$NN,CY$320,FALSE),5)="Csere",VLOOKUP(LEFT(VLOOKUP($A251,csapatok!$A:$NN,CY$320,FALSE),LEN(VLOOKUP($A251,csapatok!$A:$NN,CY$320,FALSE))-6),'csapat-ranglista'!$A:$FP,CY$321,FALSE)/8,VLOOKUP(VLOOKUP($A251,csapatok!$A:$NN,CY$320,FALSE),'csapat-ranglista'!$A:$FP,CY$321,FALSE)/4),0)</f>
        <v>0</v>
      </c>
      <c r="CZ251" s="223">
        <f>IFERROR(IF(RIGHT(VLOOKUP($A251,csapatok!$A:$NN,CZ$320,FALSE),5)="Csere",VLOOKUP(LEFT(VLOOKUP($A251,csapatok!$A:$NN,CZ$320,FALSE),LEN(VLOOKUP($A251,csapatok!$A:$NN,CZ$320,FALSE))-6),'csapat-ranglista'!$A:$FP,CZ$321,FALSE)/8,VLOOKUP(VLOOKUP($A251,csapatok!$A:$NN,CZ$320,FALSE),'csapat-ranglista'!$A:$FP,CZ$321,FALSE)/4),0)</f>
        <v>0</v>
      </c>
      <c r="DA251" s="223">
        <f>IFERROR(IF(RIGHT(VLOOKUP($A251,csapatok!$A:$NN,DA$320,FALSE),5)="Csere",VLOOKUP(LEFT(VLOOKUP($A251,csapatok!$A:$NN,DA$320,FALSE),LEN(VLOOKUP($A251,csapatok!$A:$NN,DA$320,FALSE))-6),'csapat-ranglista'!$A:$FP,DA$321,FALSE)/8,VLOOKUP(VLOOKUP($A251,csapatok!$A:$NN,DA$320,FALSE),'csapat-ranglista'!$A:$FP,DA$321,FALSE)/4),0)</f>
        <v>0</v>
      </c>
      <c r="DB251" s="223">
        <f>IFERROR(IF(RIGHT(VLOOKUP($A251,csapatok!$A:$NN,DB$320,FALSE),5)="Csere",VLOOKUP(LEFT(VLOOKUP($A251,csapatok!$A:$NN,DB$320,FALSE),LEN(VLOOKUP($A251,csapatok!$A:$NN,DB$320,FALSE))-6),'csapat-ranglista'!$A:$FP,DB$321,FALSE)/8,VLOOKUP(VLOOKUP($A251,csapatok!$A:$NN,DB$320,FALSE),'csapat-ranglista'!$A:$FP,DB$321,FALSE)/4),0)</f>
        <v>0</v>
      </c>
      <c r="DC251" s="223">
        <f>IFERROR(IF(RIGHT(VLOOKUP($A251,csapatok!$A:$NN,DC$320,FALSE),5)="Csere",VLOOKUP(LEFT(VLOOKUP($A251,csapatok!$A:$NN,DC$320,FALSE),LEN(VLOOKUP($A251,csapatok!$A:$NN,DC$320,FALSE))-6),'csapat-ranglista'!$A:$FP,DC$321,FALSE)/8,VLOOKUP(VLOOKUP($A251,csapatok!$A:$NN,DC$320,FALSE),'csapat-ranglista'!$A:$FP,DC$321,FALSE)/4),0)</f>
        <v>0</v>
      </c>
      <c r="DD251" s="223">
        <f>IFERROR(IF(RIGHT(VLOOKUP($A251,csapatok!$A:$NN,DD$320,FALSE),5)="Csere",VLOOKUP(LEFT(VLOOKUP($A251,csapatok!$A:$NN,DD$320,FALSE),LEN(VLOOKUP($A251,csapatok!$A:$NN,DD$320,FALSE))-6),'csapat-ranglista'!$A:$FP,DD$321,FALSE)/8,VLOOKUP(VLOOKUP($A251,csapatok!$A:$NN,DD$320,FALSE),'csapat-ranglista'!$A:$FP,DD$321,FALSE)/4),0)</f>
        <v>0</v>
      </c>
      <c r="DE251" s="223">
        <f>IFERROR(IF(RIGHT(VLOOKUP($A251,csapatok!$A:$NN,DE$320,FALSE),5)="Csere",VLOOKUP(LEFT(VLOOKUP($A251,csapatok!$A:$NN,DE$320,FALSE),LEN(VLOOKUP($A251,csapatok!$A:$NN,DE$320,FALSE))-6),'csapat-ranglista'!$A:$FP,DE$321,FALSE)/8,VLOOKUP(VLOOKUP($A251,csapatok!$A:$NN,DE$320,FALSE),'csapat-ranglista'!$A:$FP,DE$321,FALSE)/4),0)</f>
        <v>0</v>
      </c>
      <c r="DF251" s="223">
        <f>IFERROR(IF(RIGHT(VLOOKUP($A251,csapatok!$A:$NN,DF$320,FALSE),5)="Csere",VLOOKUP(LEFT(VLOOKUP($A251,csapatok!$A:$NN,DF$320,FALSE),LEN(VLOOKUP($A251,csapatok!$A:$NN,DF$320,FALSE))-6),'csapat-ranglista'!$A:$FP,DF$321,FALSE)/8,VLOOKUP(VLOOKUP($A251,csapatok!$A:$NN,DF$320,FALSE),'csapat-ranglista'!$A:$FP,DF$321,FALSE)/4),0)</f>
        <v>0</v>
      </c>
      <c r="DG251" s="223">
        <f>IFERROR(IF(RIGHT(VLOOKUP($A251,csapatok!$A:$NN,DG$320,FALSE),5)="Csere",VLOOKUP(LEFT(VLOOKUP($A251,csapatok!$A:$NN,DG$320,FALSE),LEN(VLOOKUP($A251,csapatok!$A:$NN,DG$320,FALSE))-6),'csapat-ranglista'!$A:$FP,DG$321,FALSE)/8,VLOOKUP(VLOOKUP($A251,csapatok!$A:$NN,DG$320,FALSE),'csapat-ranglista'!$A:$FP,DG$321,FALSE)/4),0)</f>
        <v>0</v>
      </c>
      <c r="DH251" s="223">
        <f>IFERROR(IF(RIGHT(VLOOKUP($A251,csapatok!$A:$NN,DH$320,FALSE),5)="Csere",VLOOKUP(LEFT(VLOOKUP($A251,csapatok!$A:$NN,DH$320,FALSE),LEN(VLOOKUP($A251,csapatok!$A:$NN,DH$320,FALSE))-6),'csapat-ranglista'!$A:$FP,DH$321,FALSE)/8,VLOOKUP(VLOOKUP($A251,csapatok!$A:$NN,DH$320,FALSE),'csapat-ranglista'!$A:$FP,DH$321,FALSE)/4),0)</f>
        <v>0</v>
      </c>
      <c r="DI251" s="223">
        <f>IFERROR(IF(RIGHT(VLOOKUP($A251,csapatok!$A:$NN,DI$320,FALSE),5)="Csere",VLOOKUP(LEFT(VLOOKUP($A251,csapatok!$A:$NN,DI$320,FALSE),LEN(VLOOKUP($A251,csapatok!$A:$NN,DI$320,FALSE))-6),'csapat-ranglista'!$A:$FP,DI$321,FALSE)/8,VLOOKUP(VLOOKUP($A251,csapatok!$A:$NN,DI$320,FALSE),'csapat-ranglista'!$A:$FP,DI$321,FALSE)/4),0)</f>
        <v>0</v>
      </c>
      <c r="DJ251" s="223">
        <f>IFERROR(IF(RIGHT(VLOOKUP($A251,csapatok!$A:$NN,DJ$320,FALSE),5)="Csere",VLOOKUP(LEFT(VLOOKUP($A251,csapatok!$A:$NN,DJ$320,FALSE),LEN(VLOOKUP($A251,csapatok!$A:$NN,DJ$320,FALSE))-6),'csapat-ranglista'!$A:$FP,DJ$321,FALSE)/8,VLOOKUP(VLOOKUP($A251,csapatok!$A:$NN,DJ$320,FALSE),'csapat-ranglista'!$A:$FP,DJ$321,FALSE)/4),0)</f>
        <v>0</v>
      </c>
      <c r="DK251" s="223">
        <f>IFERROR(IF(RIGHT(VLOOKUP($A251,csapatok!$A:$NN,DK$320,FALSE),5)="Csere",VLOOKUP(LEFT(VLOOKUP($A251,csapatok!$A:$NN,DK$320,FALSE),LEN(VLOOKUP($A251,csapatok!$A:$NN,DK$320,FALSE))-6),'csapat-ranglista'!$A:$FP,DK$321,FALSE)/8,VLOOKUP(VLOOKUP($A251,csapatok!$A:$NN,DK$320,FALSE),'csapat-ranglista'!$A:$FP,DK$321,FALSE)/4),0)</f>
        <v>0</v>
      </c>
      <c r="DL251" s="223">
        <f>IFERROR(IF(RIGHT(VLOOKUP($A251,csapatok!$A:$NN,DL$320,FALSE),5)="Csere",VLOOKUP(LEFT(VLOOKUP($A251,csapatok!$A:$NN,DL$320,FALSE),LEN(VLOOKUP($A251,csapatok!$A:$NN,DL$320,FALSE))-6),'csapat-ranglista'!$A:$FP,DL$321,FALSE)/8,VLOOKUP(VLOOKUP($A251,csapatok!$A:$NN,DL$320,FALSE),'csapat-ranglista'!$A:$FP,DL$321,FALSE)/4),0)</f>
        <v>0</v>
      </c>
      <c r="DM251" s="223">
        <f>IFERROR(IF(RIGHT(VLOOKUP($A251,csapatok!$A:$NN,DM$320,FALSE),5)="Csere",VLOOKUP(LEFT(VLOOKUP($A251,csapatok!$A:$NN,DM$320,FALSE),LEN(VLOOKUP($A251,csapatok!$A:$NN,DM$320,FALSE))-6),'csapat-ranglista'!$A:$FP,DM$321,FALSE)/8,VLOOKUP(VLOOKUP($A251,csapatok!$A:$NN,DM$320,FALSE),'csapat-ranglista'!$A:$FP,DM$321,FALSE)/4),0)</f>
        <v>0</v>
      </c>
      <c r="DN251" s="223">
        <f>IFERROR(IF(RIGHT(VLOOKUP($A251,csapatok!$A:$NN,DN$320,FALSE),5)="Csere",VLOOKUP(LEFT(VLOOKUP($A251,csapatok!$A:$NN,DN$320,FALSE),LEN(VLOOKUP($A251,csapatok!$A:$NN,DN$320,FALSE))-6),'csapat-ranglista'!$A:$FP,DN$321,FALSE)/8,VLOOKUP(VLOOKUP($A251,csapatok!$A:$NN,DN$320,FALSE),'csapat-ranglista'!$A:$FP,DN$321,FALSE)/4),0)</f>
        <v>0</v>
      </c>
      <c r="DO251" s="224">
        <f>versenyek!$MF$11*IFERROR(VLOOKUP(VLOOKUP($A251,versenyek!ME:MG,3,FALSE),szabalyok!$A$16:$B$23,2,FALSE)/4,0)</f>
        <v>0</v>
      </c>
      <c r="DP251" s="224">
        <f>versenyek!$MI$11*IFERROR(VLOOKUP(VLOOKUP($A251,versenyek!MH:MJ,3,FALSE),szabalyok!$A$16:$B$23,2,FALSE)/4,0)</f>
        <v>0</v>
      </c>
      <c r="DQ251" s="223">
        <f>IFERROR(IF(RIGHT(VLOOKUP($A251,csapatok!$A:$NN,DQ$320,FALSE),5)="Csere",VLOOKUP(LEFT(VLOOKUP($A251,csapatok!$A:$NN,DQ$320,FALSE),LEN(VLOOKUP($A251,csapatok!$A:$NN,DQ$320,FALSE))-6),'csapat-ranglista'!$A:$FP,DQ$321,FALSE)/8,VLOOKUP(VLOOKUP($A251,csapatok!$A:$NN,DQ$320,FALSE),'csapat-ranglista'!$A:$FP,DQ$321,FALSE)/4),0)</f>
        <v>0</v>
      </c>
      <c r="DR251" s="223">
        <f>IFERROR(IF(RIGHT(VLOOKUP($A251,csapatok!$A:$NN,DR$320,FALSE),5)="Csere",VLOOKUP(LEFT(VLOOKUP($A251,csapatok!$A:$NN,DR$320,FALSE),LEN(VLOOKUP($A251,csapatok!$A:$NN,DR$320,FALSE))-6),'csapat-ranglista'!$A:$FP,DR$321,FALSE)/8,VLOOKUP(VLOOKUP($A251,csapatok!$A:$NN,DR$320,FALSE),'csapat-ranglista'!$A:$FP,DR$321,FALSE)/4),0)</f>
        <v>0</v>
      </c>
      <c r="DS251" s="223">
        <f>IFERROR(IF(RIGHT(VLOOKUP($A251,csapatok!$A:$NN,DS$320,FALSE),5)="Csere",VLOOKUP(LEFT(VLOOKUP($A251,csapatok!$A:$NN,DS$320,FALSE),LEN(VLOOKUP($A251,csapatok!$A:$NN,DS$320,FALSE))-6),'csapat-ranglista'!$A:$FP,DS$321,FALSE)/8,VLOOKUP(VLOOKUP($A251,csapatok!$A:$NN,DS$320,FALSE),'csapat-ranglista'!$A:$FP,DS$321,FALSE)/4),0)</f>
        <v>0</v>
      </c>
      <c r="DT251" s="223">
        <f>IFERROR(IF(RIGHT(VLOOKUP($A251,csapatok!$A:$NN,DT$320,FALSE),5)="Csere",VLOOKUP(LEFT(VLOOKUP($A251,csapatok!$A:$NN,DT$320,FALSE),LEN(VLOOKUP($A251,csapatok!$A:$NN,DT$320,FALSE))-6),'csapat-ranglista'!$A:$FP,DT$321,FALSE)/8,VLOOKUP(VLOOKUP($A251,csapatok!$A:$NN,DT$320,FALSE),'csapat-ranglista'!$A:$FP,DT$321,FALSE)/4),0)</f>
        <v>0</v>
      </c>
      <c r="DU251" s="223">
        <f>IFERROR(IF(RIGHT(VLOOKUP($A251,csapatok!$A:$NN,DU$320,FALSE),5)="Csere",VLOOKUP(LEFT(VLOOKUP($A251,csapatok!$A:$NN,DU$320,FALSE),LEN(VLOOKUP($A251,csapatok!$A:$NN,DU$320,FALSE))-6),'csapat-ranglista'!$A:$FP,DU$321,FALSE)/8,VLOOKUP(VLOOKUP($A251,csapatok!$A:$NN,DU$320,FALSE),'csapat-ranglista'!$A:$FP,DU$321,FALSE)/4),0)</f>
        <v>0</v>
      </c>
      <c r="DV251" s="223">
        <f>IFERROR(IF(RIGHT(VLOOKUP($A251,csapatok!$A:$NN,DV$320,FALSE),5)="Csere",VLOOKUP(LEFT(VLOOKUP($A251,csapatok!$A:$NN,DV$320,FALSE),LEN(VLOOKUP($A251,csapatok!$A:$NN,DV$320,FALSE))-6),'csapat-ranglista'!$A:$FP,DV$321,FALSE)/8,VLOOKUP(VLOOKUP($A251,csapatok!$A:$NN,DV$320,FALSE),'csapat-ranglista'!$A:$FP,DV$321,FALSE)/4),0)</f>
        <v>0</v>
      </c>
      <c r="DW251" s="223">
        <f>IFERROR(IF(RIGHT(VLOOKUP($A251,csapatok!$A:$NN,DW$320,FALSE),5)="Csere",VLOOKUP(LEFT(VLOOKUP($A251,csapatok!$A:$NN,DW$320,FALSE),LEN(VLOOKUP($A251,csapatok!$A:$NN,DW$320,FALSE))-6),'csapat-ranglista'!$A:$FP,DW$321,FALSE)/8,VLOOKUP(VLOOKUP($A251,csapatok!$A:$NN,DW$320,FALSE),'csapat-ranglista'!$A:$FP,DW$321,FALSE)/4),0)</f>
        <v>0</v>
      </c>
      <c r="DX251" s="223">
        <f>IFERROR(IF(RIGHT(VLOOKUP($A251,csapatok!$A:$NN,DX$320,FALSE),5)="Csere",VLOOKUP(LEFT(VLOOKUP($A251,csapatok!$A:$NN,DX$320,FALSE),LEN(VLOOKUP($A251,csapatok!$A:$NN,DX$320,FALSE))-6),'csapat-ranglista'!$A:$FP,DX$321,FALSE)/8,VLOOKUP(VLOOKUP($A251,csapatok!$A:$NN,DX$320,FALSE),'csapat-ranglista'!$A:$FP,DX$321,FALSE)/4),0)</f>
        <v>0</v>
      </c>
      <c r="DY251" s="223">
        <f>IFERROR(IF(RIGHT(VLOOKUP($A251,csapatok!$A:$NN,DY$320,FALSE),5)="Csere",VLOOKUP(LEFT(VLOOKUP($A251,csapatok!$A:$NN,DY$320,FALSE),LEN(VLOOKUP($A251,csapatok!$A:$NN,DY$320,FALSE))-6),'csapat-ranglista'!$A:$FP,DY$321,FALSE)/8,VLOOKUP(VLOOKUP($A251,csapatok!$A:$NN,DY$320,FALSE),'csapat-ranglista'!$A:$FP,DY$321,FALSE)/4),0)</f>
        <v>0</v>
      </c>
      <c r="DZ251" s="223">
        <f>IFERROR(IF(RIGHT(VLOOKUP($A251,csapatok!$A:$NN,DZ$320,FALSE),5)="Csere",VLOOKUP(LEFT(VLOOKUP($A251,csapatok!$A:$NN,DZ$320,FALSE),LEN(VLOOKUP($A251,csapatok!$A:$NN,DZ$320,FALSE))-6),'csapat-ranglista'!$A:$FP,DZ$321,FALSE)/8,VLOOKUP(VLOOKUP($A251,csapatok!$A:$NN,DZ$320,FALSE),'csapat-ranglista'!$A:$FP,DZ$321,FALSE)/4),0)</f>
        <v>0</v>
      </c>
      <c r="EA251" s="223">
        <f>IFERROR(IF(RIGHT(VLOOKUP($A251,csapatok!$A:$NN,EA$320,FALSE),5)="Csere",VLOOKUP(LEFT(VLOOKUP($A251,csapatok!$A:$NN,EA$320,FALSE),LEN(VLOOKUP($A251,csapatok!$A:$NN,EA$320,FALSE))-6),'csapat-ranglista'!$A:$FP,EA$321,FALSE)/8,VLOOKUP(VLOOKUP($A251,csapatok!$A:$NN,EA$320,FALSE),'csapat-ranglista'!$A:$FP,EA$321,FALSE)/4),0)</f>
        <v>0</v>
      </c>
      <c r="EB251" s="223">
        <f>IFERROR(IF(RIGHT(VLOOKUP($A251,csapatok!$A:$NN,EB$320,FALSE),5)="Csere",VLOOKUP(LEFT(VLOOKUP($A251,csapatok!$A:$NN,EB$320,FALSE),LEN(VLOOKUP($A251,csapatok!$A:$NN,EB$320,FALSE))-6),'csapat-ranglista'!$A:$FP,EB$321,FALSE)/8,VLOOKUP(VLOOKUP($A251,csapatok!$A:$NN,EB$320,FALSE),'csapat-ranglista'!$A:$FP,EB$321,FALSE)/4),0)</f>
        <v>0</v>
      </c>
      <c r="EC251" s="223">
        <f>IFERROR(IF(RIGHT(VLOOKUP($A251,csapatok!$A:$NN,EC$320,FALSE),5)="Csere",VLOOKUP(LEFT(VLOOKUP($A251,csapatok!$A:$NN,EC$320,FALSE),LEN(VLOOKUP($A251,csapatok!$A:$NN,EC$320,FALSE))-6),'csapat-ranglista'!$A:$FP,EC$321,FALSE)/8,VLOOKUP(VLOOKUP($A251,csapatok!$A:$NN,EC$320,FALSE),'csapat-ranglista'!$A:$FP,EC$321,FALSE)/4),0)</f>
        <v>0</v>
      </c>
      <c r="ED251" s="223">
        <f>IFERROR(IF(RIGHT(VLOOKUP($A251,csapatok!$A:$NN,ED$320,FALSE),5)="Csere",VLOOKUP(LEFT(VLOOKUP($A251,csapatok!$A:$NN,ED$320,FALSE),LEN(VLOOKUP($A251,csapatok!$A:$NN,ED$320,FALSE))-6),'csapat-ranglista'!$A:$FP,ED$321,FALSE)/8,VLOOKUP(VLOOKUP($A251,csapatok!$A:$NN,ED$320,FALSE),'csapat-ranglista'!$A:$FP,ED$321,FALSE)/4),0)</f>
        <v>0</v>
      </c>
      <c r="EE251" s="223">
        <f>IFERROR(IF(RIGHT(VLOOKUP($A251,csapatok!$A:$NN,EE$320,FALSE),5)="Csere",VLOOKUP(LEFT(VLOOKUP($A251,csapatok!$A:$NN,EE$320,FALSE),LEN(VLOOKUP($A251,csapatok!$A:$NN,EE$320,FALSE))-6),'csapat-ranglista'!$A:$FP,EE$321,FALSE)/8,VLOOKUP(VLOOKUP($A251,csapatok!$A:$NN,EE$320,FALSE),'csapat-ranglista'!$A:$FP,EE$321,FALSE)/4),0)</f>
        <v>0</v>
      </c>
      <c r="EF251" s="223">
        <f>IFERROR(IF(RIGHT(VLOOKUP($A251,csapatok!$A:$NN,EF$320,FALSE),5)="Csere",VLOOKUP(LEFT(VLOOKUP($A251,csapatok!$A:$NN,EF$320,FALSE),LEN(VLOOKUP($A251,csapatok!$A:$NN,EF$320,FALSE))-6),'csapat-ranglista'!$A:$FP,EF$321,FALSE)/8,VLOOKUP(VLOOKUP($A251,csapatok!$A:$NN,EF$320,FALSE),'csapat-ranglista'!$A:$FP,EF$321,FALSE)/4),0)</f>
        <v>0</v>
      </c>
      <c r="EG251" s="223">
        <f>IFERROR(IF(RIGHT(VLOOKUP($A251,csapatok!$A:$NN,EG$320,FALSE),5)="Csere",VLOOKUP(LEFT(VLOOKUP($A251,csapatok!$A:$NN,EG$320,FALSE),LEN(VLOOKUP($A251,csapatok!$A:$NN,EG$320,FALSE))-6),'csapat-ranglista'!$A:$FP,EG$321,FALSE)/8,VLOOKUP(VLOOKUP($A251,csapatok!$A:$NN,EG$320,FALSE),'csapat-ranglista'!$A:$FP,EG$321,FALSE)/4),0)</f>
        <v>0</v>
      </c>
      <c r="EH251" s="223">
        <f>IFERROR(IF(RIGHT(VLOOKUP($A251,csapatok!$A:$NN,EH$320,FALSE),5)="Csere",VLOOKUP(LEFT(VLOOKUP($A251,csapatok!$A:$NN,EH$320,FALSE),LEN(VLOOKUP($A251,csapatok!$A:$NN,EH$320,FALSE))-6),'csapat-ranglista'!$A:$FP,EH$321,FALSE)/8,VLOOKUP(VLOOKUP($A251,csapatok!$A:$NN,EH$320,FALSE),'csapat-ranglista'!$A:$FP,EH$321,FALSE)/4),0)</f>
        <v>0</v>
      </c>
      <c r="EI251" s="223">
        <f>IFERROR(IF(RIGHT(VLOOKUP($A251,csapatok!$A:$NN,EI$320,FALSE),5)="Csere",VLOOKUP(LEFT(VLOOKUP($A251,csapatok!$A:$NN,EI$320,FALSE),LEN(VLOOKUP($A251,csapatok!$A:$NN,EI$320,FALSE))-6),'csapat-ranglista'!$A:$FP,EI$321,FALSE)/8,VLOOKUP(VLOOKUP($A251,csapatok!$A:$NN,EI$320,FALSE),'csapat-ranglista'!$A:$FP,EI$321,FALSE)/4),0)</f>
        <v>0</v>
      </c>
      <c r="EJ251" s="223">
        <f>IFERROR(IF(RIGHT(VLOOKUP($A251,csapatok!$A:$NN,EJ$320,FALSE),5)="Csere",VLOOKUP(LEFT(VLOOKUP($A251,csapatok!$A:$NN,EJ$320,FALSE),LEN(VLOOKUP($A251,csapatok!$A:$NN,EJ$320,FALSE))-6),'csapat-ranglista'!$A:$FP,EJ$321,FALSE)/8,VLOOKUP(VLOOKUP($A251,csapatok!$A:$NN,EJ$320,FALSE),'csapat-ranglista'!$A:$FP,EJ$321,FALSE)/4),0)</f>
        <v>0</v>
      </c>
      <c r="EK251" s="223">
        <f>IFERROR(IF(RIGHT(VLOOKUP($A251,csapatok!$A:$NN,EK$320,FALSE),5)="Csere",VLOOKUP(LEFT(VLOOKUP($A251,csapatok!$A:$NN,EK$320,FALSE),LEN(VLOOKUP($A251,csapatok!$A:$NN,EK$320,FALSE))-6),'csapat-ranglista'!$A:$FP,EK$321,FALSE)/8,VLOOKUP(VLOOKUP($A251,csapatok!$A:$NN,EK$320,FALSE),'csapat-ranglista'!$A:$FP,EK$321,FALSE)/4),0)</f>
        <v>0</v>
      </c>
      <c r="EL251" s="223">
        <f>IFERROR(IF(RIGHT(VLOOKUP($A251,csapatok!$A:$NN,EL$320,FALSE),5)="Csere",VLOOKUP(LEFT(VLOOKUP($A251,csapatok!$A:$NN,EL$320,FALSE),LEN(VLOOKUP($A251,csapatok!$A:$NN,EL$320,FALSE))-6),'csapat-ranglista'!$A:$FP,EL$321,FALSE)/8,VLOOKUP(VLOOKUP($A251,csapatok!$A:$NN,EL$320,FALSE),'csapat-ranglista'!$A:$FP,EL$321,FALSE)/4),0)</f>
        <v>0</v>
      </c>
      <c r="EM251" s="223">
        <f>IFERROR(IF(RIGHT(VLOOKUP($A251,csapatok!$A:$NN,EM$320,FALSE),5)="Csere",VLOOKUP(LEFT(VLOOKUP($A251,csapatok!$A:$NN,EM$320,FALSE),LEN(VLOOKUP($A251,csapatok!$A:$NN,EM$320,FALSE))-6),'csapat-ranglista'!$A:$FP,EM$321,FALSE)/8,VLOOKUP(VLOOKUP($A251,csapatok!$A:$NN,EM$320,FALSE),'csapat-ranglista'!$A:$FP,EM$321,FALSE)/4),0)</f>
        <v>0</v>
      </c>
      <c r="EN251" s="223">
        <f>IFERROR(IF(RIGHT(VLOOKUP($A251,csapatok!$A:$NN,EN$320,FALSE),5)="Csere",VLOOKUP(LEFT(VLOOKUP($A251,csapatok!$A:$NN,EN$320,FALSE),LEN(VLOOKUP($A251,csapatok!$A:$NN,EN$320,FALSE))-6),'csapat-ranglista'!$A:$FP,EN$321,FALSE)/8,VLOOKUP(VLOOKUP($A251,csapatok!$A:$NN,EN$320,FALSE),'csapat-ranglista'!$A:$FP,EN$321,FALSE)/4),0)</f>
        <v>0</v>
      </c>
      <c r="EO251" s="223">
        <f>IFERROR(IF(RIGHT(VLOOKUP($A251,csapatok!$A:$NN,EO$320,FALSE),5)="Csere",VLOOKUP(LEFT(VLOOKUP($A251,csapatok!$A:$NN,EO$320,FALSE),LEN(VLOOKUP($A251,csapatok!$A:$NN,EO$320,FALSE))-6),'csapat-ranglista'!$A:$FP,EO$321,FALSE)/8,VLOOKUP(VLOOKUP($A251,csapatok!$A:$NN,EO$320,FALSE),'csapat-ranglista'!$A:$FP,EO$321,FALSE)/4),0)</f>
        <v>0</v>
      </c>
      <c r="EP251" s="223">
        <f>IFERROR(IF(RIGHT(VLOOKUP($A251,csapatok!$A:$NN,EP$320,FALSE),5)="Csere",VLOOKUP(LEFT(VLOOKUP($A251,csapatok!$A:$NN,EP$320,FALSE),LEN(VLOOKUP($A251,csapatok!$A:$NN,EP$320,FALSE))-6),'csapat-ranglista'!$A:$FP,EP$321,FALSE)/8,VLOOKUP(VLOOKUP($A251,csapatok!$A:$NN,EP$320,FALSE),'csapat-ranglista'!$A:$FP,EP$321,FALSE)/4),0)</f>
        <v>0</v>
      </c>
      <c r="EQ251" s="223">
        <f>IFERROR(IF(RIGHT(VLOOKUP($A251,csapatok!$A:$NN,EQ$320,FALSE),5)="Csere",VLOOKUP(LEFT(VLOOKUP($A251,csapatok!$A:$NN,EQ$320,FALSE),LEN(VLOOKUP($A251,csapatok!$A:$NN,EQ$320,FALSE))-6),'csapat-ranglista'!$A:$FP,EQ$321,FALSE)/8,VLOOKUP(VLOOKUP($A251,csapatok!$A:$NN,EQ$320,FALSE),'csapat-ranglista'!$A:$FP,EQ$321,FALSE)/4),0)</f>
        <v>0</v>
      </c>
      <c r="ER251" s="223">
        <f>IFERROR(IF(RIGHT(VLOOKUP($A251,csapatok!$A:$NN,ER$320,FALSE),5)="Csere",VLOOKUP(LEFT(VLOOKUP($A251,csapatok!$A:$NN,ER$320,FALSE),LEN(VLOOKUP($A251,csapatok!$A:$NN,ER$320,FALSE))-6),'csapat-ranglista'!$A:$FP,ER$321,FALSE)/8,VLOOKUP(VLOOKUP($A251,csapatok!$A:$NN,ER$320,FALSE),'csapat-ranglista'!$A:$FP,ER$321,FALSE)/4),0)</f>
        <v>0</v>
      </c>
      <c r="ES251" s="223">
        <f>IFERROR(IF(RIGHT(VLOOKUP($A251,csapatok!$A:$NN,ES$320,FALSE),5)="Csere",VLOOKUP(LEFT(VLOOKUP($A251,csapatok!$A:$NN,ES$320,FALSE),LEN(VLOOKUP($A251,csapatok!$A:$NN,ES$320,FALSE))-6),'csapat-ranglista'!$A:$FP,ES$321,FALSE)/8,VLOOKUP(VLOOKUP($A251,csapatok!$A:$NN,ES$320,FALSE),'csapat-ranglista'!$A:$FP,ES$321,FALSE)/4),0)</f>
        <v>0</v>
      </c>
      <c r="ET251" s="223">
        <f>IFERROR(IF(RIGHT(VLOOKUP($A251,csapatok!$A:$NN,ET$320,FALSE),5)="Csere",VLOOKUP(LEFT(VLOOKUP($A251,csapatok!$A:$NN,ET$320,FALSE),LEN(VLOOKUP($A251,csapatok!$A:$NN,ET$320,FALSE))-6),'csapat-ranglista'!$A:$FP,ET$321,FALSE)/8,VLOOKUP(VLOOKUP($A251,csapatok!$A:$NN,ET$320,FALSE),'csapat-ranglista'!$A:$FP,ET$321,FALSE)/4),0)</f>
        <v>0</v>
      </c>
      <c r="EU251" s="223">
        <f>IFERROR(IF(RIGHT(VLOOKUP($A251,csapatok!$A:$NN,EU$320,FALSE),5)="Csere",VLOOKUP(LEFT(VLOOKUP($A251,csapatok!$A:$NN,EU$320,FALSE),LEN(VLOOKUP($A251,csapatok!$A:$NN,EU$320,FALSE))-6),'csapat-ranglista'!$A:$FP,EU$321,FALSE)/8,VLOOKUP(VLOOKUP($A251,csapatok!$A:$NN,EU$320,FALSE),'csapat-ranglista'!$A:$FP,EU$321,FALSE)/4),0)</f>
        <v>0</v>
      </c>
      <c r="EV251" s="223">
        <f>IFERROR(IF(RIGHT(VLOOKUP($A251,csapatok!$A:$NN,EV$320,FALSE),5)="Csere",VLOOKUP(LEFT(VLOOKUP($A251,csapatok!$A:$NN,EV$320,FALSE),LEN(VLOOKUP($A251,csapatok!$A:$NN,EV$320,FALSE))-6),'csapat-ranglista'!$A:$FP,EV$321,FALSE)/8,VLOOKUP(VLOOKUP($A251,csapatok!$A:$NN,EV$320,FALSE),'csapat-ranglista'!$A:$FP,EV$321,FALSE)/4),0)</f>
        <v>0</v>
      </c>
      <c r="EW251" s="223">
        <f>IFERROR(IF(RIGHT(VLOOKUP($A251,csapatok!$A:$NN,EW$320,FALSE),5)="Csere",VLOOKUP(LEFT(VLOOKUP($A251,csapatok!$A:$NN,EW$320,FALSE),LEN(VLOOKUP($A251,csapatok!$A:$NN,EW$320,FALSE))-6),'csapat-ranglista'!$A:$FP,EW$321,FALSE)/8,VLOOKUP(VLOOKUP($A251,csapatok!$A:$NN,EW$320,FALSE),'csapat-ranglista'!$A:$FP,EW$321,FALSE)/4),0)</f>
        <v>0</v>
      </c>
      <c r="EX251" s="223">
        <f>IFERROR(IF(RIGHT(VLOOKUP($A251,csapatok!$A:$NN,EX$320,FALSE),5)="Csere",VLOOKUP(LEFT(VLOOKUP($A251,csapatok!$A:$NN,EX$320,FALSE),LEN(VLOOKUP($A251,csapatok!$A:$NN,EX$320,FALSE))-6),'csapat-ranglista'!$A:$FP,EX$321,FALSE)/8,VLOOKUP(VLOOKUP($A251,csapatok!$A:$NN,EX$320,FALSE),'csapat-ranglista'!$A:$FP,EX$321,FALSE)/4),0)</f>
        <v>0</v>
      </c>
      <c r="EY251" s="223">
        <f>IFERROR(IF(RIGHT(VLOOKUP($A251,csapatok!$A:$NN,EY$320,FALSE),5)="Csere",VLOOKUP(LEFT(VLOOKUP($A251,csapatok!$A:$NN,EY$320,FALSE),LEN(VLOOKUP($A251,csapatok!$A:$NN,EY$320,FALSE))-6),'csapat-ranglista'!$A:$FP,EY$321,FALSE)/8,VLOOKUP(VLOOKUP($A251,csapatok!$A:$NN,EY$320,FALSE),'csapat-ranglista'!$A:$FP,EY$321,FALSE)/4),0)</f>
        <v>0</v>
      </c>
      <c r="EZ251" s="223">
        <f>IFERROR(IF(RIGHT(VLOOKUP($A251,csapatok!$A:$NN,EZ$320,FALSE),5)="Csere",VLOOKUP(LEFT(VLOOKUP($A251,csapatok!$A:$NN,EZ$320,FALSE),LEN(VLOOKUP($A251,csapatok!$A:$NN,EZ$320,FALSE))-6),'csapat-ranglista'!$A:$FP,EZ$321,FALSE)/8,VLOOKUP(VLOOKUP($A251,csapatok!$A:$NN,EZ$320,FALSE),'csapat-ranglista'!$A:$FP,EZ$321,FALSE)/4),0)</f>
        <v>0</v>
      </c>
      <c r="FA251" s="223">
        <f>IFERROR(IF(RIGHT(VLOOKUP($A251,csapatok!$A:$NN,FA$320,FALSE),5)="Csere",VLOOKUP(LEFT(VLOOKUP($A251,csapatok!$A:$NN,FA$320,FALSE),LEN(VLOOKUP($A251,csapatok!$A:$NN,FA$320,FALSE))-6),'csapat-ranglista'!$A:$FP,FA$321,FALSE)/8,VLOOKUP(VLOOKUP($A251,csapatok!$A:$NN,FA$320,FALSE),'csapat-ranglista'!$A:$FP,FA$321,FALSE)/4),0)</f>
        <v>0</v>
      </c>
      <c r="FB251" s="223">
        <f>IFERROR(IF(RIGHT(VLOOKUP($A251,csapatok!$A:$NN,FB$320,FALSE),5)="Csere",VLOOKUP(LEFT(VLOOKUP($A251,csapatok!$A:$NN,FB$320,FALSE),LEN(VLOOKUP($A251,csapatok!$A:$NN,FB$320,FALSE))-6),'csapat-ranglista'!$A:$FP,FB$321,FALSE)/8,VLOOKUP(VLOOKUP($A251,csapatok!$A:$NN,FB$320,FALSE),'csapat-ranglista'!$A:$FP,FB$321,FALSE)/4),0)</f>
        <v>0</v>
      </c>
      <c r="FC251" s="223">
        <f>IFERROR(IF(RIGHT(VLOOKUP($A251,csapatok!$A:$NN,FC$320,FALSE),5)="Csere",VLOOKUP(LEFT(VLOOKUP($A251,csapatok!$A:$NN,FC$320,FALSE),LEN(VLOOKUP($A251,csapatok!$A:$NN,FC$320,FALSE))-6),'csapat-ranglista'!$A:$FP,FC$321,FALSE)/8,VLOOKUP(VLOOKUP($A251,csapatok!$A:$NN,FC$320,FALSE),'csapat-ranglista'!$A:$FP,FC$321,FALSE)/4),0)</f>
        <v>0</v>
      </c>
      <c r="FD251" s="224">
        <f>versenyek!$QY$11*IFERROR(VLOOKUP(VLOOKUP($A251,versenyek!QX:QZ,3,FALSE),szabalyok!$A$16:$B$23,2,FALSE)/4,0)</f>
        <v>0</v>
      </c>
      <c r="FE251" s="224">
        <f>versenyek!$RB$11*IFERROR(VLOOKUP(VLOOKUP($A251,versenyek!RA:RC,3,FALSE),szabalyok!$A$16:$B$23,2,FALSE)/4,0)</f>
        <v>0</v>
      </c>
      <c r="FF251" s="223">
        <f>IFERROR(IF(RIGHT(VLOOKUP($A251,csapatok!$A:$NN,FF$320,FALSE),5)="Csere",VLOOKUP(LEFT(VLOOKUP($A251,csapatok!$A:$NN,FF$320,FALSE),LEN(VLOOKUP($A251,csapatok!$A:$NN,FF$320,FALSE))-6),'csapat-ranglista'!$A:$FP,FF$321,FALSE)/8,VLOOKUP(VLOOKUP($A251,csapatok!$A:$NN,FF$320,FALSE),'csapat-ranglista'!$A:$FP,FF$321,FALSE)/4),0)</f>
        <v>0</v>
      </c>
      <c r="FG251" s="223">
        <f>IFERROR(IF(RIGHT(VLOOKUP($A251,csapatok!$A:$NN,FG$320,FALSE),5)="Csere",VLOOKUP(LEFT(VLOOKUP($A251,csapatok!$A:$NN,FG$320,FALSE),LEN(VLOOKUP($A251,csapatok!$A:$NN,FG$320,FALSE))-6),'csapat-ranglista'!$A:$FP,FG$321,FALSE)/8,VLOOKUP(VLOOKUP($A251,csapatok!$A:$NN,FG$320,FALSE),'csapat-ranglista'!$A:$FP,FG$321,FALSE)/4),0)</f>
        <v>0</v>
      </c>
      <c r="FH251" s="223">
        <f>IFERROR(IF(RIGHT(VLOOKUP($A251,csapatok!$A:$NN,FH$320,FALSE),5)="Csere",VLOOKUP(LEFT(VLOOKUP($A251,csapatok!$A:$NN,FH$320,FALSE),LEN(VLOOKUP($A251,csapatok!$A:$NN,FH$320,FALSE))-6),'csapat-ranglista'!$A:$FP,FH$321,FALSE)/8,VLOOKUP(VLOOKUP($A251,csapatok!$A:$NN,FH$320,FALSE),'csapat-ranglista'!$A:$FP,FH$321,FALSE)/4),0)</f>
        <v>0</v>
      </c>
      <c r="FI251" s="223">
        <f>IFERROR(IF(RIGHT(VLOOKUP($A251,csapatok!$A:$NN,FI$320,FALSE),5)="Csere",VLOOKUP(LEFT(VLOOKUP($A251,csapatok!$A:$NN,FI$320,FALSE),LEN(VLOOKUP($A251,csapatok!$A:$NN,FI$320,FALSE))-6),'csapat-ranglista'!$A:$FP,FI$321,FALSE)/8,VLOOKUP(VLOOKUP($A251,csapatok!$A:$NN,FI$320,FALSE),'csapat-ranglista'!$A:$FP,FI$321,FALSE)/4),0)</f>
        <v>0</v>
      </c>
      <c r="FJ251" s="223">
        <f>IFERROR(IF(RIGHT(VLOOKUP($A251,csapatok!$A:$NN,FJ$320,FALSE),5)="Csere",VLOOKUP(LEFT(VLOOKUP($A251,csapatok!$A:$NN,FJ$320,FALSE),LEN(VLOOKUP($A251,csapatok!$A:$NN,FJ$320,FALSE))-6),'csapat-ranglista'!$A:$FP,FJ$321,FALSE)/8,VLOOKUP(VLOOKUP($A251,csapatok!$A:$NN,FJ$320,FALSE),'csapat-ranglista'!$A:$FP,FJ$321,FALSE)/4),0)</f>
        <v>0</v>
      </c>
      <c r="FK251" s="223">
        <f>IFERROR(IF(RIGHT(VLOOKUP($A251,csapatok!$A:$NN,FK$320,FALSE),5)="Csere",VLOOKUP(LEFT(VLOOKUP($A251,csapatok!$A:$NN,FK$320,FALSE),LEN(VLOOKUP($A251,csapatok!$A:$NN,FK$320,FALSE))-6),'csapat-ranglista'!$A:$FP,FK$321,FALSE)/8,VLOOKUP(VLOOKUP($A251,csapatok!$A:$NN,FK$320,FALSE),'csapat-ranglista'!$A:$FP,FK$321,FALSE)/4),0)</f>
        <v>0</v>
      </c>
      <c r="FL251" s="223">
        <f>IFERROR(IF(RIGHT(VLOOKUP($A251,csapatok!$A:$NN,FL$320,FALSE),5)="Csere",VLOOKUP(LEFT(VLOOKUP($A251,csapatok!$A:$NN,FL$320,FALSE),LEN(VLOOKUP($A251,csapatok!$A:$NN,FL$320,FALSE))-6),'csapat-ranglista'!$A:$FP,FL$321,FALSE)/8,VLOOKUP(VLOOKUP($A251,csapatok!$A:$NN,FL$320,FALSE),'csapat-ranglista'!$A:$FP,FL$321,FALSE)/4),0)</f>
        <v>0</v>
      </c>
      <c r="FM251" s="223">
        <f>IFERROR(IF(RIGHT(VLOOKUP($A251,csapatok!$A:$NN,FM$320,FALSE),5)="Csere",VLOOKUP(LEFT(VLOOKUP($A251,csapatok!$A:$NN,FM$320,FALSE),LEN(VLOOKUP($A251,csapatok!$A:$NN,FM$320,FALSE))-6),'csapat-ranglista'!$A:$FP,FM$321,FALSE)/8,VLOOKUP(VLOOKUP($A251,csapatok!$A:$NN,FM$320,FALSE),'csapat-ranglista'!$A:$FP,FM$321,FALSE)/4),0)</f>
        <v>0</v>
      </c>
      <c r="FN251" s="223">
        <f>IFERROR(IF(RIGHT(VLOOKUP($A251,csapatok!$A:$NN,FN$320,FALSE),5)="Csere",VLOOKUP(LEFT(VLOOKUP($A251,csapatok!$A:$NN,FN$320,FALSE),LEN(VLOOKUP($A251,csapatok!$A:$NN,FN$320,FALSE))-6),'csapat-ranglista'!$A:$FP,FN$321,FALSE)/8,VLOOKUP(VLOOKUP($A251,csapatok!$A:$NN,FN$320,FALSE),'csapat-ranglista'!$A:$FP,FN$321,FALSE)/4),0)</f>
        <v>0</v>
      </c>
      <c r="FO251" s="223">
        <f>IFERROR(IF(RIGHT(VLOOKUP($A251,csapatok!$A:$NN,FO$320,FALSE),5)="Csere",VLOOKUP(LEFT(VLOOKUP($A251,csapatok!$A:$NN,FO$320,FALSE),LEN(VLOOKUP($A251,csapatok!$A:$NN,FO$320,FALSE))-6),'csapat-ranglista'!$A:$FP,FO$321,FALSE)/8,VLOOKUP(VLOOKUP($A251,csapatok!$A:$NN,FO$320,FALSE),'csapat-ranglista'!$A:$FP,FO$321,FALSE)/4),0)</f>
        <v>0</v>
      </c>
      <c r="FP251" s="223">
        <f>IFERROR(IF(RIGHT(VLOOKUP($A251,csapatok!$A:$NN,FP$320,FALSE),5)="Csere",VLOOKUP(LEFT(VLOOKUP($A251,csapatok!$A:$NN,FP$320,FALSE),LEN(VLOOKUP($A251,csapatok!$A:$NN,FP$320,FALSE))-6),'csapat-ranglista'!$A:$FP,FP$321,FALSE)/8,VLOOKUP(VLOOKUP($A251,csapatok!$A:$NN,FP$320,FALSE),'csapat-ranglista'!$A:$FP,FP$321,FALSE)/4),0)</f>
        <v>0</v>
      </c>
      <c r="FQ251" s="223">
        <f>IFERROR(IF(RIGHT(VLOOKUP($A251,csapatok!$A:$NN,FQ$320,FALSE),5)="Csere",VLOOKUP(LEFT(VLOOKUP($A251,csapatok!$A:$NN,FQ$320,FALSE),LEN(VLOOKUP($A251,csapatok!$A:$NN,FQ$320,FALSE))-6),'csapat-ranglista'!$A:$FP,FQ$321,FALSE)/8,VLOOKUP(VLOOKUP($A251,csapatok!$A:$NN,FQ$320,FALSE),'csapat-ranglista'!$A:$FP,FQ$321,FALSE)/4),0)</f>
        <v>0</v>
      </c>
      <c r="FR251" s="223">
        <f>IFERROR(IF(RIGHT(VLOOKUP($A251,csapatok!$A:$NN,FR$320,FALSE),5)="Csere",VLOOKUP(LEFT(VLOOKUP($A251,csapatok!$A:$NN,FR$320,FALSE),LEN(VLOOKUP($A251,csapatok!$A:$NN,FR$320,FALSE))-6),'csapat-ranglista'!$A:$FP,FR$321,FALSE)/8,VLOOKUP(VLOOKUP($A251,csapatok!$A:$NN,FR$320,FALSE),'csapat-ranglista'!$A:$FP,FR$321,FALSE)/4),0)</f>
        <v>0</v>
      </c>
      <c r="FS251" s="223">
        <f>IFERROR(IF(RIGHT(VLOOKUP($A251,csapatok!$A:$NN,FS$320,FALSE),5)="Csere",VLOOKUP(LEFT(VLOOKUP($A251,csapatok!$A:$NN,FS$320,FALSE),LEN(VLOOKUP($A251,csapatok!$A:$NN,FS$320,FALSE))-6),'csapat-ranglista'!$A:$FP,FS$321,FALSE)/8,VLOOKUP(VLOOKUP($A251,csapatok!$A:$NN,FS$320,FALSE),'csapat-ranglista'!$A:$FP,FS$321,FALSE)/4),0)</f>
        <v>0</v>
      </c>
      <c r="FT251" s="223">
        <f>IFERROR(IF(RIGHT(VLOOKUP($A251,csapatok!$A:$NN,FT$320,FALSE),5)="Csere",VLOOKUP(LEFT(VLOOKUP($A251,csapatok!$A:$NN,FT$320,FALSE),LEN(VLOOKUP($A251,csapatok!$A:$NN,FT$320,FALSE))-6),'csapat-ranglista'!$A:$FP,FT$321,FALSE)/8,VLOOKUP(VLOOKUP($A251,csapatok!$A:$NN,FT$320,FALSE),'csapat-ranglista'!$A:$FP,FT$321,FALSE)/4),0)</f>
        <v>0</v>
      </c>
      <c r="FU251" s="223">
        <f>IFERROR(IF(RIGHT(VLOOKUP($A251,csapatok!$A:$NN,FU$320,FALSE),5)="Csere",VLOOKUP(LEFT(VLOOKUP($A251,csapatok!$A:$NN,FU$320,FALSE),LEN(VLOOKUP($A251,csapatok!$A:$NN,FU$320,FALSE))-6),'csapat-ranglista'!$A:$FP,FU$321,FALSE)/8,VLOOKUP(VLOOKUP($A251,csapatok!$A:$NN,FU$320,FALSE),'csapat-ranglista'!$A:$FP,FU$321,FALSE)/4),0)</f>
        <v>0</v>
      </c>
      <c r="FV251" s="223">
        <f>IFERROR(IF(RIGHT(VLOOKUP($A251,csapatok!$A:$NN,FV$320,FALSE),5)="Csere",VLOOKUP(LEFT(VLOOKUP($A251,csapatok!$A:$NN,FV$320,FALSE),LEN(VLOOKUP($A251,csapatok!$A:$NN,FV$320,FALSE))-6),'csapat-ranglista'!$A:$FP,FV$321,FALSE)/8,VLOOKUP(VLOOKUP($A251,csapatok!$A:$NN,FV$320,FALSE),'csapat-ranglista'!$A:$FP,FV$321,FALSE)/4),0)</f>
        <v>0</v>
      </c>
      <c r="FW251" s="223">
        <f>IFERROR(IF(RIGHT(VLOOKUP($A251,csapatok!$A:$NN,FW$320,FALSE),5)="Csere",VLOOKUP(LEFT(VLOOKUP($A251,csapatok!$A:$NN,FW$320,FALSE),LEN(VLOOKUP($A251,csapatok!$A:$NN,FW$320,FALSE))-6),'csapat-ranglista'!$A:$FP,FW$321,FALSE)/8,VLOOKUP(VLOOKUP($A251,csapatok!$A:$NN,FW$320,FALSE),'csapat-ranglista'!$A:$FP,FW$321,FALSE)/4),0)</f>
        <v>0</v>
      </c>
      <c r="FX251" s="223">
        <f>IFERROR(IF(RIGHT(VLOOKUP($A251,csapatok!$A:$NN,FX$320,FALSE),5)="Csere",VLOOKUP(LEFT(VLOOKUP($A251,csapatok!$A:$NN,FX$320,FALSE),LEN(VLOOKUP($A251,csapatok!$A:$NN,FX$320,FALSE))-6),'csapat-ranglista'!$A:$FP,FX$321,FALSE)/8,VLOOKUP(VLOOKUP($A251,csapatok!$A:$NN,FX$320,FALSE),'csapat-ranglista'!$A:$FP,FX$321,FALSE)/4),0)</f>
        <v>0</v>
      </c>
      <c r="FY251" s="223">
        <f>IFERROR(IF(RIGHT(VLOOKUP($A251,csapatok!$A:$NN,FY$320,FALSE),5)="Csere",VLOOKUP(LEFT(VLOOKUP($A251,csapatok!$A:$NN,FY$320,FALSE),LEN(VLOOKUP($A251,csapatok!$A:$NN,FY$320,FALSE))-6),'csapat-ranglista'!$A:$FP,FY$321,FALSE)/8,VLOOKUP(VLOOKUP($A251,csapatok!$A:$NN,FY$320,FALSE),'csapat-ranglista'!$A:$FP,FY$321,FALSE)/4),0)</f>
        <v>0</v>
      </c>
      <c r="FZ251" s="223">
        <f>IFERROR(IF(RIGHT(VLOOKUP($A251,csapatok!$A:$NN,FZ$320,FALSE),5)="Csere",VLOOKUP(LEFT(VLOOKUP($A251,csapatok!$A:$NN,FZ$320,FALSE),LEN(VLOOKUP($A251,csapatok!$A:$NN,FZ$320,FALSE))-6),'csapat-ranglista'!$A:$FP,FZ$321,FALSE)/8,VLOOKUP(VLOOKUP($A251,csapatok!$A:$NN,FZ$320,FALSE),'csapat-ranglista'!$A:$FP,FZ$321,FALSE)/4),0)</f>
        <v>0</v>
      </c>
      <c r="GA251" s="223">
        <f>IFERROR(IF(RIGHT(VLOOKUP($A251,csapatok!$A:$NN,GA$320,FALSE),5)="Csere",VLOOKUP(LEFT(VLOOKUP($A251,csapatok!$A:$NN,GA$320,FALSE),LEN(VLOOKUP($A251,csapatok!$A:$NN,GA$320,FALSE))-6),'csapat-ranglista'!$A:$FP,GA$321,FALSE)/8,VLOOKUP(VLOOKUP($A251,csapatok!$A:$NN,GA$320,FALSE),'csapat-ranglista'!$A:$FP,GA$321,FALSE)/4),0)</f>
        <v>0</v>
      </c>
      <c r="GB251" s="223">
        <f>IFERROR(IF(RIGHT(VLOOKUP($A251,csapatok!$A:$NN,GB$320,FALSE),5)="Csere",VLOOKUP(LEFT(VLOOKUP($A251,csapatok!$A:$NN,GB$320,FALSE),LEN(VLOOKUP($A251,csapatok!$A:$NN,GB$320,FALSE))-6),'csapat-ranglista'!$A:$FP,GB$321,FALSE)/8,VLOOKUP(VLOOKUP($A251,csapatok!$A:$NN,GB$320,FALSE),'csapat-ranglista'!$A:$FP,GB$321,FALSE)/4),0)</f>
        <v>0</v>
      </c>
      <c r="GC251" s="223">
        <f>IFERROR(IF(RIGHT(VLOOKUP($A251,csapatok!$A:$NN,GC$320,FALSE),5)="Csere",VLOOKUP(LEFT(VLOOKUP($A251,csapatok!$A:$NN,GC$320,FALSE),LEN(VLOOKUP($A251,csapatok!$A:$NN,GC$320,FALSE))-6),'csapat-ranglista'!$A:$FP,GC$321,FALSE)/8,VLOOKUP(VLOOKUP($A251,csapatok!$A:$NN,GC$320,FALSE),'csapat-ranglista'!$A:$FP,GC$321,FALSE)/4),0)</f>
        <v>0</v>
      </c>
      <c r="GD251" s="247">
        <f>SUM(EQ251:GC251)</f>
        <v>0</v>
      </c>
    </row>
    <row r="252" spans="1:186">
      <c r="A252" s="32" t="s">
        <v>645</v>
      </c>
      <c r="B252" s="130"/>
      <c r="C252" s="131" t="str">
        <f>IF(B252=0,"",IF(B252&lt;$C$1,"felnőtt","ifi"))</f>
        <v/>
      </c>
      <c r="D252" s="32" t="s">
        <v>101</v>
      </c>
      <c r="E252" s="45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>
        <f>IFERROR(IF(RIGHT(VLOOKUP($A252,csapatok!$A:$BL,X$320,FALSE),5)="Csere",VLOOKUP(LEFT(VLOOKUP($A252,csapatok!$A:$BL,X$320,FALSE),LEN(VLOOKUP($A252,csapatok!$A:$BL,X$320,FALSE))-6),'csapat-ranglista'!$A:$FP,X$321,FALSE)/8,VLOOKUP(VLOOKUP($A252,csapatok!$A:$BL,X$320,FALSE),'csapat-ranglista'!$A:$FP,X$321,FALSE)/4),0)</f>
        <v>0</v>
      </c>
      <c r="Y252" s="32">
        <f>IFERROR(IF(RIGHT(VLOOKUP($A252,csapatok!$A:$BL,Y$320,FALSE),5)="Csere",VLOOKUP(LEFT(VLOOKUP($A252,csapatok!$A:$BL,Y$320,FALSE),LEN(VLOOKUP($A252,csapatok!$A:$BL,Y$320,FALSE))-6),'csapat-ranglista'!$A:$FP,Y$321,FALSE)/8,VLOOKUP(VLOOKUP($A252,csapatok!$A:$BL,Y$320,FALSE),'csapat-ranglista'!$A:$FP,Y$321,FALSE)/4),0)</f>
        <v>0</v>
      </c>
      <c r="Z252" s="32">
        <f>IFERROR(IF(RIGHT(VLOOKUP($A252,csapatok!$A:$BL,Z$320,FALSE),5)="Csere",VLOOKUP(LEFT(VLOOKUP($A252,csapatok!$A:$BL,Z$320,FALSE),LEN(VLOOKUP($A252,csapatok!$A:$BL,Z$320,FALSE))-6),'csapat-ranglista'!$A:$FP,Z$321,FALSE)/8,VLOOKUP(VLOOKUP($A252,csapatok!$A:$BL,Z$320,FALSE),'csapat-ranglista'!$A:$FP,Z$321,FALSE)/4),0)</f>
        <v>0</v>
      </c>
      <c r="AA252" s="32">
        <f>IFERROR(IF(RIGHT(VLOOKUP($A252,csapatok!$A:$BL,AA$320,FALSE),5)="Csere",VLOOKUP(LEFT(VLOOKUP($A252,csapatok!$A:$BL,AA$320,FALSE),LEN(VLOOKUP($A252,csapatok!$A:$BL,AA$320,FALSE))-6),'csapat-ranglista'!$A:$FP,AA$321,FALSE)/8,VLOOKUP(VLOOKUP($A252,csapatok!$A:$BL,AA$320,FALSE),'csapat-ranglista'!$A:$FP,AA$321,FALSE)/4),0)</f>
        <v>0</v>
      </c>
      <c r="AB252" s="223">
        <f>IFERROR(IF(RIGHT(VLOOKUP($A252,csapatok!$A:$BL,AB$320,FALSE),5)="Csere",VLOOKUP(LEFT(VLOOKUP($A252,csapatok!$A:$BL,AB$320,FALSE),LEN(VLOOKUP($A252,csapatok!$A:$BL,AB$320,FALSE))-6),'csapat-ranglista'!$A:$FP,AB$321,FALSE)/8,VLOOKUP(VLOOKUP($A252,csapatok!$A:$BL,AB$320,FALSE),'csapat-ranglista'!$A:$FP,AB$321,FALSE)/4),0)</f>
        <v>0</v>
      </c>
      <c r="AC252" s="223">
        <f>IFERROR(IF(RIGHT(VLOOKUP($A252,csapatok!$A:$BL,AC$320,FALSE),5)="Csere",VLOOKUP(LEFT(VLOOKUP($A252,csapatok!$A:$BL,AC$320,FALSE),LEN(VLOOKUP($A252,csapatok!$A:$BL,AC$320,FALSE))-6),'csapat-ranglista'!$A:$FP,AC$321,FALSE)/8,VLOOKUP(VLOOKUP($A252,csapatok!$A:$BL,AC$320,FALSE),'csapat-ranglista'!$A:$FP,AC$321,FALSE)/4),0)</f>
        <v>0</v>
      </c>
      <c r="AD252" s="223">
        <f>IFERROR(IF(RIGHT(VLOOKUP($A252,csapatok!$A:$BL,AD$320,FALSE),5)="Csere",VLOOKUP(LEFT(VLOOKUP($A252,csapatok!$A:$BL,AD$320,FALSE),LEN(VLOOKUP($A252,csapatok!$A:$BL,AD$320,FALSE))-6),'csapat-ranglista'!$A:$FP,AD$321,FALSE)/8,VLOOKUP(VLOOKUP($A252,csapatok!$A:$BL,AD$320,FALSE),'csapat-ranglista'!$A:$FP,AD$321,FALSE)/4),0)</f>
        <v>0</v>
      </c>
      <c r="AE252" s="223">
        <f>IFERROR(IF(RIGHT(VLOOKUP($A252,csapatok!$A:$BL,AE$320,FALSE),5)="Csere",VLOOKUP(LEFT(VLOOKUP($A252,csapatok!$A:$BL,AE$320,FALSE),LEN(VLOOKUP($A252,csapatok!$A:$BL,AE$320,FALSE))-6),'csapat-ranglista'!$A:$FP,AE$321,FALSE)/8,VLOOKUP(VLOOKUP($A252,csapatok!$A:$BL,AE$320,FALSE),'csapat-ranglista'!$A:$FP,AE$321,FALSE)/4),0)</f>
        <v>0</v>
      </c>
      <c r="AF252" s="223">
        <f>IFERROR(IF(RIGHT(VLOOKUP($A252,csapatok!$A:$BL,AF$320,FALSE),5)="Csere",VLOOKUP(LEFT(VLOOKUP($A252,csapatok!$A:$BL,AF$320,FALSE),LEN(VLOOKUP($A252,csapatok!$A:$BL,AF$320,FALSE))-6),'csapat-ranglista'!$A:$FP,AF$321,FALSE)/8,VLOOKUP(VLOOKUP($A252,csapatok!$A:$BL,AF$320,FALSE),'csapat-ranglista'!$A:$FP,AF$321,FALSE)/4),0)</f>
        <v>0</v>
      </c>
      <c r="AG252" s="223">
        <f>IFERROR(IF(RIGHT(VLOOKUP($A252,csapatok!$A:$BL,AG$320,FALSE),5)="Csere",VLOOKUP(LEFT(VLOOKUP($A252,csapatok!$A:$BL,AG$320,FALSE),LEN(VLOOKUP($A252,csapatok!$A:$BL,AG$320,FALSE))-6),'csapat-ranglista'!$A:$FP,AG$321,FALSE)/8,VLOOKUP(VLOOKUP($A252,csapatok!$A:$BL,AG$320,FALSE),'csapat-ranglista'!$A:$FP,AG$321,FALSE)/4),0)</f>
        <v>0</v>
      </c>
      <c r="AH252" s="223">
        <f>IFERROR(IF(RIGHT(VLOOKUP($A252,csapatok!$A:$BL,AH$320,FALSE),5)="Csere",VLOOKUP(LEFT(VLOOKUP($A252,csapatok!$A:$BL,AH$320,FALSE),LEN(VLOOKUP($A252,csapatok!$A:$BL,AH$320,FALSE))-6),'csapat-ranglista'!$A:$FP,AH$321,FALSE)/8,VLOOKUP(VLOOKUP($A252,csapatok!$A:$BL,AH$320,FALSE),'csapat-ranglista'!$A:$FP,AH$321,FALSE)/4),0)</f>
        <v>0</v>
      </c>
      <c r="AI252" s="223">
        <f>IFERROR(IF(RIGHT(VLOOKUP($A252,csapatok!$A:$BL,AI$320,FALSE),5)="Csere",VLOOKUP(LEFT(VLOOKUP($A252,csapatok!$A:$BL,AI$320,FALSE),LEN(VLOOKUP($A252,csapatok!$A:$BL,AI$320,FALSE))-6),'csapat-ranglista'!$A:$FP,AI$321,FALSE)/8,VLOOKUP(VLOOKUP($A252,csapatok!$A:$BL,AI$320,FALSE),'csapat-ranglista'!$A:$FP,AI$321,FALSE)/4),0)</f>
        <v>0</v>
      </c>
      <c r="AJ252" s="223">
        <f>IFERROR(IF(RIGHT(VLOOKUP($A252,csapatok!$A:$BL,AJ$320,FALSE),5)="Csere",VLOOKUP(LEFT(VLOOKUP($A252,csapatok!$A:$BL,AJ$320,FALSE),LEN(VLOOKUP($A252,csapatok!$A:$BL,AJ$320,FALSE))-6),'csapat-ranglista'!$A:$FP,AJ$321,FALSE)/8,VLOOKUP(VLOOKUP($A252,csapatok!$A:$BL,AJ$320,FALSE),'csapat-ranglista'!$A:$FP,AJ$321,FALSE)/2),0)</f>
        <v>0</v>
      </c>
      <c r="AK252" s="223">
        <f>IFERROR(IF(RIGHT(VLOOKUP($A252,csapatok!$A:$CN,AK$320,FALSE),5)="Csere",VLOOKUP(LEFT(VLOOKUP($A252,csapatok!$A:$CN,AK$320,FALSE),LEN(VLOOKUP($A252,csapatok!$A:$CN,AK$320,FALSE))-6),'csapat-ranglista'!$A:$FP,AK$321,FALSE)/8,VLOOKUP(VLOOKUP($A252,csapatok!$A:$CN,AK$320,FALSE),'csapat-ranglista'!$A:$FP,AK$321,FALSE)/4),0)</f>
        <v>0</v>
      </c>
      <c r="AL252" s="223">
        <f>IFERROR(IF(RIGHT(VLOOKUP($A252,csapatok!$A:$CN,AL$320,FALSE),5)="Csere",VLOOKUP(LEFT(VLOOKUP($A252,csapatok!$A:$CN,AL$320,FALSE),LEN(VLOOKUP($A252,csapatok!$A:$CN,AL$320,FALSE))-6),'csapat-ranglista'!$A:$FP,AL$321,FALSE)/8,VLOOKUP(VLOOKUP($A252,csapatok!$A:$CN,AL$320,FALSE),'csapat-ranglista'!$A:$FP,AL$321,FALSE)/4),0)</f>
        <v>0</v>
      </c>
      <c r="AM252" s="223">
        <f>IFERROR(IF(RIGHT(VLOOKUP($A252,csapatok!$A:$CN,AM$320,FALSE),5)="Csere",VLOOKUP(LEFT(VLOOKUP($A252,csapatok!$A:$CN,AM$320,FALSE),LEN(VLOOKUP($A252,csapatok!$A:$CN,AM$320,FALSE))-6),'csapat-ranglista'!$A:$FP,AM$321,FALSE)/8,VLOOKUP(VLOOKUP($A252,csapatok!$A:$CN,AM$320,FALSE),'csapat-ranglista'!$A:$FP,AM$321,FALSE)/4),0)</f>
        <v>0</v>
      </c>
      <c r="AN252" s="223">
        <f>IFERROR(IF(RIGHT(VLOOKUP($A252,csapatok!$A:$CN,AN$320,FALSE),5)="Csere",VLOOKUP(LEFT(VLOOKUP($A252,csapatok!$A:$CN,AN$320,FALSE),LEN(VLOOKUP($A252,csapatok!$A:$CN,AN$320,FALSE))-6),'csapat-ranglista'!$A:$FP,AN$321,FALSE)/8,VLOOKUP(VLOOKUP($A252,csapatok!$A:$CN,AN$320,FALSE),'csapat-ranglista'!$A:$FP,AN$321,FALSE)/4),0)</f>
        <v>0</v>
      </c>
      <c r="AO252" s="223">
        <f>IFERROR(IF(RIGHT(VLOOKUP($A252,csapatok!$A:$CN,AO$320,FALSE),5)="Csere",VLOOKUP(LEFT(VLOOKUP($A252,csapatok!$A:$CN,AO$320,FALSE),LEN(VLOOKUP($A252,csapatok!$A:$CN,AO$320,FALSE))-6),'csapat-ranglista'!$A:$FP,AO$321,FALSE)/8,VLOOKUP(VLOOKUP($A252,csapatok!$A:$CN,AO$320,FALSE),'csapat-ranglista'!$A:$FP,AO$321,FALSE)/4),0)</f>
        <v>0</v>
      </c>
      <c r="AP252" s="223">
        <f>IFERROR(IF(RIGHT(VLOOKUP($A252,csapatok!$A:$CN,AP$320,FALSE),5)="Csere",VLOOKUP(LEFT(VLOOKUP($A252,csapatok!$A:$CN,AP$320,FALSE),LEN(VLOOKUP($A252,csapatok!$A:$CN,AP$320,FALSE))-6),'csapat-ranglista'!$A:$FP,AP$321,FALSE)/8,VLOOKUP(VLOOKUP($A252,csapatok!$A:$CN,AP$320,FALSE),'csapat-ranglista'!$A:$FP,AP$321,FALSE)/4),0)</f>
        <v>0</v>
      </c>
      <c r="AQ252" s="223">
        <f>IFERROR(IF(RIGHT(VLOOKUP($A252,csapatok!$A:$CN,AQ$320,FALSE),5)="Csere",VLOOKUP(LEFT(VLOOKUP($A252,csapatok!$A:$CN,AQ$320,FALSE),LEN(VLOOKUP($A252,csapatok!$A:$CN,AQ$320,FALSE))-6),'csapat-ranglista'!$A:$FP,AQ$321,FALSE)/8,VLOOKUP(VLOOKUP($A252,csapatok!$A:$CN,AQ$320,FALSE),'csapat-ranglista'!$A:$FP,AQ$321,FALSE)/4),0)</f>
        <v>0</v>
      </c>
      <c r="AR252" s="223">
        <f>IFERROR(IF(RIGHT(VLOOKUP($A252,csapatok!$A:$CN,AR$320,FALSE),5)="Csere",VLOOKUP(LEFT(VLOOKUP($A252,csapatok!$A:$CN,AR$320,FALSE),LEN(VLOOKUP($A252,csapatok!$A:$CN,AR$320,FALSE))-6),'csapat-ranglista'!$A:$FP,AR$321,FALSE)/8,VLOOKUP(VLOOKUP($A252,csapatok!$A:$CN,AR$320,FALSE),'csapat-ranglista'!$A:$FP,AR$321,FALSE)/4),0)</f>
        <v>0</v>
      </c>
      <c r="AS252" s="223">
        <f>IFERROR(IF(RIGHT(VLOOKUP($A252,csapatok!$A:$CN,AS$320,FALSE),5)="Csere",VLOOKUP(LEFT(VLOOKUP($A252,csapatok!$A:$CN,AS$320,FALSE),LEN(VLOOKUP($A252,csapatok!$A:$CN,AS$320,FALSE))-6),'csapat-ranglista'!$A:$FP,AS$321,FALSE)/8,VLOOKUP(VLOOKUP($A252,csapatok!$A:$CN,AS$320,FALSE),'csapat-ranglista'!$A:$FP,AS$321,FALSE)/4),0)</f>
        <v>0</v>
      </c>
      <c r="AT252" s="223">
        <f>IFERROR(IF(RIGHT(VLOOKUP($A252,csapatok!$A:$CN,AT$320,FALSE),5)="Csere",VLOOKUP(LEFT(VLOOKUP($A252,csapatok!$A:$CN,AT$320,FALSE),LEN(VLOOKUP($A252,csapatok!$A:$CN,AT$320,FALSE))-6),'csapat-ranglista'!$A:$FP,AT$321,FALSE)/8,VLOOKUP(VLOOKUP($A252,csapatok!$A:$CN,AT$320,FALSE),'csapat-ranglista'!$A:$FP,AT$321,FALSE)/4),0)</f>
        <v>0</v>
      </c>
      <c r="AU252" s="223">
        <f>IFERROR(IF(RIGHT(VLOOKUP($A252,csapatok!$A:$CN,AU$320,FALSE),5)="Csere",VLOOKUP(LEFT(VLOOKUP($A252,csapatok!$A:$CN,AU$320,FALSE),LEN(VLOOKUP($A252,csapatok!$A:$CN,AU$320,FALSE))-6),'csapat-ranglista'!$A:$FP,AU$321,FALSE)/8,VLOOKUP(VLOOKUP($A252,csapatok!$A:$CN,AU$320,FALSE),'csapat-ranglista'!$A:$FP,AU$321,FALSE)/4),0)</f>
        <v>0</v>
      </c>
      <c r="AV252" s="223">
        <f>IFERROR(IF(RIGHT(VLOOKUP($A252,csapatok!$A:$CN,AV$320,FALSE),5)="Csere",VLOOKUP(LEFT(VLOOKUP($A252,csapatok!$A:$CN,AV$320,FALSE),LEN(VLOOKUP($A252,csapatok!$A:$CN,AV$320,FALSE))-6),'csapat-ranglista'!$A:$FP,AV$321,FALSE)/8,VLOOKUP(VLOOKUP($A252,csapatok!$A:$CN,AV$320,FALSE),'csapat-ranglista'!$A:$FP,AV$321,FALSE)/4),0)</f>
        <v>0</v>
      </c>
      <c r="AW252" s="223">
        <f>IFERROR(IF(RIGHT(VLOOKUP($A252,csapatok!$A:$CN,AW$320,FALSE),5)="Csere",VLOOKUP(LEFT(VLOOKUP($A252,csapatok!$A:$CN,AW$320,FALSE),LEN(VLOOKUP($A252,csapatok!$A:$CN,AW$320,FALSE))-6),'csapat-ranglista'!$A:$FP,AW$321,FALSE)/8,VLOOKUP(VLOOKUP($A252,csapatok!$A:$CN,AW$320,FALSE),'csapat-ranglista'!$A:$FP,AW$321,FALSE)/4),0)</f>
        <v>0</v>
      </c>
      <c r="AX252" s="223">
        <f>IFERROR(IF(RIGHT(VLOOKUP($A252,csapatok!$A:$CN,AX$320,FALSE),5)="Csere",VLOOKUP(LEFT(VLOOKUP($A252,csapatok!$A:$CN,AX$320,FALSE),LEN(VLOOKUP($A252,csapatok!$A:$CN,AX$320,FALSE))-6),'csapat-ranglista'!$A:$FP,AX$321,FALSE)/8,VLOOKUP(VLOOKUP($A252,csapatok!$A:$CN,AX$320,FALSE),'csapat-ranglista'!$A:$FP,AX$321,FALSE)/4),0)</f>
        <v>0</v>
      </c>
      <c r="AY252" s="223">
        <f>IFERROR(IF(RIGHT(VLOOKUP($A252,csapatok!$A:$NN,AY$320,FALSE),5)="Csere",VLOOKUP(LEFT(VLOOKUP($A252,csapatok!$A:$NN,AY$320,FALSE),LEN(VLOOKUP($A252,csapatok!$A:$NN,AY$320,FALSE))-6),'csapat-ranglista'!$A:$FP,AY$321,FALSE)/8,VLOOKUP(VLOOKUP($A252,csapatok!$A:$NN,AY$320,FALSE),'csapat-ranglista'!$A:$FP,AY$321,FALSE)/4),0)</f>
        <v>0</v>
      </c>
      <c r="AZ252" s="223">
        <f>IFERROR(IF(RIGHT(VLOOKUP($A252,csapatok!$A:$NN,AZ$320,FALSE),5)="Csere",VLOOKUP(LEFT(VLOOKUP($A252,csapatok!$A:$NN,AZ$320,FALSE),LEN(VLOOKUP($A252,csapatok!$A:$NN,AZ$320,FALSE))-6),'csapat-ranglista'!$A:$FP,AZ$321,FALSE)/8,VLOOKUP(VLOOKUP($A252,csapatok!$A:$NN,AZ$320,FALSE),'csapat-ranglista'!$A:$FP,AZ$321,FALSE)/4),0)</f>
        <v>0</v>
      </c>
      <c r="BA252" s="223">
        <f>IFERROR(IF(RIGHT(VLOOKUP($A252,csapatok!$A:$NN,BA$320,FALSE),5)="Csere",VLOOKUP(LEFT(VLOOKUP($A252,csapatok!$A:$NN,BA$320,FALSE),LEN(VLOOKUP($A252,csapatok!$A:$NN,BA$320,FALSE))-6),'csapat-ranglista'!$A:$FP,BA$321,FALSE)/8,VLOOKUP(VLOOKUP($A252,csapatok!$A:$NN,BA$320,FALSE),'csapat-ranglista'!$A:$FP,BA$321,FALSE)/4),0)</f>
        <v>0</v>
      </c>
      <c r="BB252" s="223">
        <f>IFERROR(IF(RIGHT(VLOOKUP($A252,csapatok!$A:$NN,BB$320,FALSE),5)="Csere",VLOOKUP(LEFT(VLOOKUP($A252,csapatok!$A:$NN,BB$320,FALSE),LEN(VLOOKUP($A252,csapatok!$A:$NN,BB$320,FALSE))-6),'csapat-ranglista'!$A:$FP,BB$321,FALSE)/8,VLOOKUP(VLOOKUP($A252,csapatok!$A:$NN,BB$320,FALSE),'csapat-ranglista'!$A:$FP,BB$321,FALSE)/4),0)</f>
        <v>0</v>
      </c>
      <c r="BC252" s="224">
        <f>versenyek!$ES$11*IFERROR(VLOOKUP(VLOOKUP($A252,versenyek!ER:ET,3,FALSE),szabalyok!$A$16:$B$23,2,FALSE)/4,0)</f>
        <v>0</v>
      </c>
      <c r="BD252" s="224">
        <f>versenyek!$EV$11*IFERROR(VLOOKUP(VLOOKUP($A252,versenyek!EU:EW,3,FALSE),szabalyok!$A$16:$B$23,2,FALSE)/4,0)</f>
        <v>0</v>
      </c>
      <c r="BE252" s="223">
        <f>IFERROR(IF(RIGHT(VLOOKUP($A252,csapatok!$A:$NN,BE$320,FALSE),5)="Csere",VLOOKUP(LEFT(VLOOKUP($A252,csapatok!$A:$NN,BE$320,FALSE),LEN(VLOOKUP($A252,csapatok!$A:$NN,BE$320,FALSE))-6),'csapat-ranglista'!$A:$FP,BE$321,FALSE)/8,VLOOKUP(VLOOKUP($A252,csapatok!$A:$NN,BE$320,FALSE),'csapat-ranglista'!$A:$FP,BE$321,FALSE)/4),0)</f>
        <v>0</v>
      </c>
      <c r="BF252" s="223">
        <f>IFERROR(IF(RIGHT(VLOOKUP($A252,csapatok!$A:$NN,BF$320,FALSE),5)="Csere",VLOOKUP(LEFT(VLOOKUP($A252,csapatok!$A:$NN,BF$320,FALSE),LEN(VLOOKUP($A252,csapatok!$A:$NN,BF$320,FALSE))-6),'csapat-ranglista'!$A:$FP,BF$321,FALSE)/8,VLOOKUP(VLOOKUP($A252,csapatok!$A:$NN,BF$320,FALSE),'csapat-ranglista'!$A:$FP,BF$321,FALSE)/4),0)</f>
        <v>0</v>
      </c>
      <c r="BG252" s="223">
        <f>IFERROR(IF(RIGHT(VLOOKUP($A252,csapatok!$A:$NN,BG$320,FALSE),5)="Csere",VLOOKUP(LEFT(VLOOKUP($A252,csapatok!$A:$NN,BG$320,FALSE),LEN(VLOOKUP($A252,csapatok!$A:$NN,BG$320,FALSE))-6),'csapat-ranglista'!$A:$FP,BG$321,FALSE)/8,VLOOKUP(VLOOKUP($A252,csapatok!$A:$NN,BG$320,FALSE),'csapat-ranglista'!$A:$FP,BG$321,FALSE)/4),0)</f>
        <v>0</v>
      </c>
      <c r="BH252" s="223">
        <f>IFERROR(IF(RIGHT(VLOOKUP($A252,csapatok!$A:$NN,BH$320,FALSE),5)="Csere",VLOOKUP(LEFT(VLOOKUP($A252,csapatok!$A:$NN,BH$320,FALSE),LEN(VLOOKUP($A252,csapatok!$A:$NN,BH$320,FALSE))-6),'csapat-ranglista'!$A:$FP,BH$321,FALSE)/8,VLOOKUP(VLOOKUP($A252,csapatok!$A:$NN,BH$320,FALSE),'csapat-ranglista'!$A:$FP,BH$321,FALSE)/4),0)</f>
        <v>0</v>
      </c>
      <c r="BI252" s="223">
        <f>IFERROR(IF(RIGHT(VLOOKUP($A252,csapatok!$A:$NN,BI$320,FALSE),5)="Csere",VLOOKUP(LEFT(VLOOKUP($A252,csapatok!$A:$NN,BI$320,FALSE),LEN(VLOOKUP($A252,csapatok!$A:$NN,BI$320,FALSE))-6),'csapat-ranglista'!$A:$FP,BI$321,FALSE)/8,VLOOKUP(VLOOKUP($A252,csapatok!$A:$NN,BI$320,FALSE),'csapat-ranglista'!$A:$FP,BI$321,FALSE)/4),0)</f>
        <v>0</v>
      </c>
      <c r="BJ252" s="223">
        <f>IFERROR(IF(RIGHT(VLOOKUP($A252,csapatok!$A:$NN,BJ$320,FALSE),5)="Csere",VLOOKUP(LEFT(VLOOKUP($A252,csapatok!$A:$NN,BJ$320,FALSE),LEN(VLOOKUP($A252,csapatok!$A:$NN,BJ$320,FALSE))-6),'csapat-ranglista'!$A:$FP,BJ$321,FALSE)/8,VLOOKUP(VLOOKUP($A252,csapatok!$A:$NN,BJ$320,FALSE),'csapat-ranglista'!$A:$FP,BJ$321,FALSE)/4),0)</f>
        <v>0</v>
      </c>
      <c r="BK252" s="223">
        <f>IFERROR(IF(RIGHT(VLOOKUP($A252,csapatok!$A:$NN,BK$320,FALSE),5)="Csere",VLOOKUP(LEFT(VLOOKUP($A252,csapatok!$A:$NN,BK$320,FALSE),LEN(VLOOKUP($A252,csapatok!$A:$NN,BK$320,FALSE))-6),'csapat-ranglista'!$A:$FP,BK$321,FALSE)/8,VLOOKUP(VLOOKUP($A252,csapatok!$A:$NN,BK$320,FALSE),'csapat-ranglista'!$A:$FP,BK$321,FALSE)/4),0)</f>
        <v>0</v>
      </c>
      <c r="BL252" s="223">
        <f>IFERROR(IF(RIGHT(VLOOKUP($A252,csapatok!$A:$NN,BL$320,FALSE),5)="Csere",VLOOKUP(LEFT(VLOOKUP($A252,csapatok!$A:$NN,BL$320,FALSE),LEN(VLOOKUP($A252,csapatok!$A:$NN,BL$320,FALSE))-6),'csapat-ranglista'!$A:$FP,BL$321,FALSE)/8,VLOOKUP(VLOOKUP($A252,csapatok!$A:$NN,BL$320,FALSE),'csapat-ranglista'!$A:$FP,BL$321,FALSE)/4),0)</f>
        <v>0</v>
      </c>
      <c r="BM252" s="223">
        <f>IFERROR(IF(RIGHT(VLOOKUP($A252,csapatok!$A:$NN,BM$320,FALSE),5)="Csere",VLOOKUP(LEFT(VLOOKUP($A252,csapatok!$A:$NN,BM$320,FALSE),LEN(VLOOKUP($A252,csapatok!$A:$NN,BM$320,FALSE))-6),'csapat-ranglista'!$A:$FP,BM$321,FALSE)/8,VLOOKUP(VLOOKUP($A252,csapatok!$A:$NN,BM$320,FALSE),'csapat-ranglista'!$A:$FP,BM$321,FALSE)/4),0)</f>
        <v>0</v>
      </c>
      <c r="BN252" s="223">
        <f>IFERROR(IF(RIGHT(VLOOKUP($A252,csapatok!$A:$NN,BN$320,FALSE),5)="Csere",VLOOKUP(LEFT(VLOOKUP($A252,csapatok!$A:$NN,BN$320,FALSE),LEN(VLOOKUP($A252,csapatok!$A:$NN,BN$320,FALSE))-6),'csapat-ranglista'!$A:$FP,BN$321,FALSE)/8,VLOOKUP(VLOOKUP($A252,csapatok!$A:$NN,BN$320,FALSE),'csapat-ranglista'!$A:$FP,BN$321,FALSE)/4),0)</f>
        <v>0</v>
      </c>
      <c r="BO252" s="223">
        <f>IFERROR(IF(RIGHT(VLOOKUP($A252,csapatok!$A:$NN,BO$320,FALSE),5)="Csere",VLOOKUP(LEFT(VLOOKUP($A252,csapatok!$A:$NN,BO$320,FALSE),LEN(VLOOKUP($A252,csapatok!$A:$NN,BO$320,FALSE))-6),'csapat-ranglista'!$A:$FP,BO$321,FALSE)/8,VLOOKUP(VLOOKUP($A252,csapatok!$A:$NN,BO$320,FALSE),'csapat-ranglista'!$A:$FP,BO$321,FALSE)/4),0)</f>
        <v>0</v>
      </c>
      <c r="BP252" s="223">
        <f>IFERROR(IF(RIGHT(VLOOKUP($A252,csapatok!$A:$NN,BP$320,FALSE),5)="Csere",VLOOKUP(LEFT(VLOOKUP($A252,csapatok!$A:$NN,BP$320,FALSE),LEN(VLOOKUP($A252,csapatok!$A:$NN,BP$320,FALSE))-6),'csapat-ranglista'!$A:$FP,BP$321,FALSE)/8,VLOOKUP(VLOOKUP($A252,csapatok!$A:$NN,BP$320,FALSE),'csapat-ranglista'!$A:$FP,BP$321,FALSE)/4),0)</f>
        <v>0</v>
      </c>
      <c r="BQ252" s="223">
        <f>IFERROR(IF(RIGHT(VLOOKUP($A252,csapatok!$A:$NN,BQ$320,FALSE),5)="Csere",VLOOKUP(LEFT(VLOOKUP($A252,csapatok!$A:$NN,BQ$320,FALSE),LEN(VLOOKUP($A252,csapatok!$A:$NN,BQ$320,FALSE))-6),'csapat-ranglista'!$A:$FP,BQ$321,FALSE)/8,VLOOKUP(VLOOKUP($A252,csapatok!$A:$NN,BQ$320,FALSE),'csapat-ranglista'!$A:$FP,BQ$321,FALSE)/4),0)</f>
        <v>0</v>
      </c>
      <c r="BR252" s="223">
        <f>IFERROR(IF(RIGHT(VLOOKUP($A252,csapatok!$A:$NN,BR$320,FALSE),5)="Csere",VLOOKUP(LEFT(VLOOKUP($A252,csapatok!$A:$NN,BR$320,FALSE),LEN(VLOOKUP($A252,csapatok!$A:$NN,BR$320,FALSE))-6),'csapat-ranglista'!$A:$FP,BR$321,FALSE)/8,VLOOKUP(VLOOKUP($A252,csapatok!$A:$NN,BR$320,FALSE),'csapat-ranglista'!$A:$FP,BR$321,FALSE)/4),0)</f>
        <v>0</v>
      </c>
      <c r="BS252" s="223">
        <f>IFERROR(IF(RIGHT(VLOOKUP($A252,csapatok!$A:$NN,BS$320,FALSE),5)="Csere",VLOOKUP(LEFT(VLOOKUP($A252,csapatok!$A:$NN,BS$320,FALSE),LEN(VLOOKUP($A252,csapatok!$A:$NN,BS$320,FALSE))-6),'csapat-ranglista'!$A:$FP,BS$321,FALSE)/8,VLOOKUP(VLOOKUP($A252,csapatok!$A:$NN,BS$320,FALSE),'csapat-ranglista'!$A:$FP,BS$321,FALSE)/4),0)</f>
        <v>0</v>
      </c>
      <c r="BT252" s="223">
        <f>IFERROR(IF(RIGHT(VLOOKUP($A252,csapatok!$A:$NN,BT$320,FALSE),5)="Csere",VLOOKUP(LEFT(VLOOKUP($A252,csapatok!$A:$NN,BT$320,FALSE),LEN(VLOOKUP($A252,csapatok!$A:$NN,BT$320,FALSE))-6),'csapat-ranglista'!$A:$FP,BT$321,FALSE)/8,VLOOKUP(VLOOKUP($A252,csapatok!$A:$NN,BT$320,FALSE),'csapat-ranglista'!$A:$FP,BT$321,FALSE)/4),0)</f>
        <v>0</v>
      </c>
      <c r="BU252" s="223">
        <f>IFERROR(IF(RIGHT(VLOOKUP($A252,csapatok!$A:$NN,BU$320,FALSE),5)="Csere",VLOOKUP(LEFT(VLOOKUP($A252,csapatok!$A:$NN,BU$320,FALSE),LEN(VLOOKUP($A252,csapatok!$A:$NN,BU$320,FALSE))-6),'csapat-ranglista'!$A:$FP,BU$321,FALSE)/8,VLOOKUP(VLOOKUP($A252,csapatok!$A:$NN,BU$320,FALSE),'csapat-ranglista'!$A:$FP,BU$321,FALSE)/4),0)</f>
        <v>0</v>
      </c>
      <c r="BV252" s="223">
        <f>IFERROR(IF(RIGHT(VLOOKUP($A252,csapatok!$A:$NN,BV$320,FALSE),5)="Csere",VLOOKUP(LEFT(VLOOKUP($A252,csapatok!$A:$NN,BV$320,FALSE),LEN(VLOOKUP($A252,csapatok!$A:$NN,BV$320,FALSE))-6),'csapat-ranglista'!$A:$FP,BV$321,FALSE)/8,VLOOKUP(VLOOKUP($A252,csapatok!$A:$NN,BV$320,FALSE),'csapat-ranglista'!$A:$FP,BV$321,FALSE)/4),0)</f>
        <v>0</v>
      </c>
      <c r="BW252" s="223">
        <f>IFERROR(IF(RIGHT(VLOOKUP($A252,csapatok!$A:$NN,BW$320,FALSE),5)="Csere",VLOOKUP(LEFT(VLOOKUP($A252,csapatok!$A:$NN,BW$320,FALSE),LEN(VLOOKUP($A252,csapatok!$A:$NN,BW$320,FALSE))-6),'csapat-ranglista'!$A:$FP,BW$321,FALSE)/8,VLOOKUP(VLOOKUP($A252,csapatok!$A:$NN,BW$320,FALSE),'csapat-ranglista'!$A:$FP,BW$321,FALSE)/4),0)</f>
        <v>0</v>
      </c>
      <c r="BX252" s="223">
        <f>IFERROR(IF(RIGHT(VLOOKUP($A252,csapatok!$A:$NN,BX$320,FALSE),5)="Csere",VLOOKUP(LEFT(VLOOKUP($A252,csapatok!$A:$NN,BX$320,FALSE),LEN(VLOOKUP($A252,csapatok!$A:$NN,BX$320,FALSE))-6),'csapat-ranglista'!$A:$FP,BX$321,FALSE)/8,VLOOKUP(VLOOKUP($A252,csapatok!$A:$NN,BX$320,FALSE),'csapat-ranglista'!$A:$FP,BX$321,FALSE)/4),0)</f>
        <v>0</v>
      </c>
      <c r="BY252" s="223">
        <f>IFERROR(IF(RIGHT(VLOOKUP($A252,csapatok!$A:$NN,BY$320,FALSE),5)="Csere",VLOOKUP(LEFT(VLOOKUP($A252,csapatok!$A:$NN,BY$320,FALSE),LEN(VLOOKUP($A252,csapatok!$A:$NN,BY$320,FALSE))-6),'csapat-ranglista'!$A:$FP,BY$321,FALSE)/8,VLOOKUP(VLOOKUP($A252,csapatok!$A:$NN,BY$320,FALSE),'csapat-ranglista'!$A:$FP,BY$321,FALSE)/4),0)</f>
        <v>0</v>
      </c>
      <c r="BZ252" s="223">
        <f>IFERROR(IF(RIGHT(VLOOKUP($A252,csapatok!$A:$NN,BZ$320,FALSE),5)="Csere",VLOOKUP(LEFT(VLOOKUP($A252,csapatok!$A:$NN,BZ$320,FALSE),LEN(VLOOKUP($A252,csapatok!$A:$NN,BZ$320,FALSE))-6),'csapat-ranglista'!$A:$FP,BZ$321,FALSE)/8,VLOOKUP(VLOOKUP($A252,csapatok!$A:$NN,BZ$320,FALSE),'csapat-ranglista'!$A:$FP,BZ$321,FALSE)/4),0)</f>
        <v>0</v>
      </c>
      <c r="CA252" s="223">
        <f>IFERROR(IF(RIGHT(VLOOKUP($A252,csapatok!$A:$NN,CA$320,FALSE),5)="Csere",VLOOKUP(LEFT(VLOOKUP($A252,csapatok!$A:$NN,CA$320,FALSE),LEN(VLOOKUP($A252,csapatok!$A:$NN,CA$320,FALSE))-6),'csapat-ranglista'!$A:$FP,CA$321,FALSE)/8,VLOOKUP(VLOOKUP($A252,csapatok!$A:$NN,CA$320,FALSE),'csapat-ranglista'!$A:$FP,CA$321,FALSE)/4),0)</f>
        <v>0</v>
      </c>
      <c r="CB252" s="223">
        <f>IFERROR(IF(RIGHT(VLOOKUP($A252,csapatok!$A:$NN,CB$320,FALSE),5)="Csere",VLOOKUP(LEFT(VLOOKUP($A252,csapatok!$A:$NN,CB$320,FALSE),LEN(VLOOKUP($A252,csapatok!$A:$NN,CB$320,FALSE))-6),'csapat-ranglista'!$A:$FP,CB$321,FALSE)/8,VLOOKUP(VLOOKUP($A252,csapatok!$A:$NN,CB$320,FALSE),'csapat-ranglista'!$A:$FP,CB$321,FALSE)/4),0)</f>
        <v>0</v>
      </c>
      <c r="CC252" s="223">
        <f>IFERROR(IF(RIGHT(VLOOKUP($A252,csapatok!$A:$NN,CC$320,FALSE),5)="Csere",VLOOKUP(LEFT(VLOOKUP($A252,csapatok!$A:$NN,CC$320,FALSE),LEN(VLOOKUP($A252,csapatok!$A:$NN,CC$320,FALSE))-6),'csapat-ranglista'!$A:$FP,CC$321,FALSE)/8,VLOOKUP(VLOOKUP($A252,csapatok!$A:$NN,CC$320,FALSE),'csapat-ranglista'!$A:$FP,CC$321,FALSE)/4),0)</f>
        <v>0</v>
      </c>
      <c r="CD252" s="223">
        <f>IFERROR(IF(RIGHT(VLOOKUP($A252,csapatok!$A:$NN,CD$320,FALSE),5)="Csere",VLOOKUP(LEFT(VLOOKUP($A252,csapatok!$A:$NN,CD$320,FALSE),LEN(VLOOKUP($A252,csapatok!$A:$NN,CD$320,FALSE))-6),'csapat-ranglista'!$A:$FP,CD$321,FALSE)/8,VLOOKUP(VLOOKUP($A252,csapatok!$A:$NN,CD$320,FALSE),'csapat-ranglista'!$A:$FP,CD$321,FALSE)/4),0)</f>
        <v>0</v>
      </c>
      <c r="CE252" s="223">
        <f>IFERROR(IF(RIGHT(VLOOKUP($A252,csapatok!$A:$NN,CE$320,FALSE),5)="Csere",VLOOKUP(LEFT(VLOOKUP($A252,csapatok!$A:$NN,CE$320,FALSE),LEN(VLOOKUP($A252,csapatok!$A:$NN,CE$320,FALSE))-6),'csapat-ranglista'!$A:$FP,CE$321,FALSE)/8,VLOOKUP(VLOOKUP($A252,csapatok!$A:$NN,CE$320,FALSE),'csapat-ranglista'!$A:$FP,CE$321,FALSE)/4),0)</f>
        <v>0</v>
      </c>
      <c r="CF252" s="223">
        <f>IFERROR(IF(RIGHT(VLOOKUP($A252,csapatok!$A:$NN,CF$320,FALSE),5)="Csere",VLOOKUP(LEFT(VLOOKUP($A252,csapatok!$A:$NN,CF$320,FALSE),LEN(VLOOKUP($A252,csapatok!$A:$NN,CF$320,FALSE))-6),'csapat-ranglista'!$A:$FP,CF$321,FALSE)/8,VLOOKUP(VLOOKUP($A252,csapatok!$A:$NN,CF$320,FALSE),'csapat-ranglista'!$A:$FP,CF$321,FALSE)/4),0)</f>
        <v>0</v>
      </c>
      <c r="CG252" s="223">
        <f>IFERROR(IF(RIGHT(VLOOKUP($A252,csapatok!$A:$NN,CG$320,FALSE),5)="Csere",VLOOKUP(LEFT(VLOOKUP($A252,csapatok!$A:$NN,CG$320,FALSE),LEN(VLOOKUP($A252,csapatok!$A:$NN,CG$320,FALSE))-6),'csapat-ranglista'!$A:$FP,CG$321,FALSE)/8,VLOOKUP(VLOOKUP($A252,csapatok!$A:$NN,CG$320,FALSE),'csapat-ranglista'!$A:$FP,CG$321,FALSE)/4),0)</f>
        <v>0</v>
      </c>
      <c r="CH252" s="223">
        <f>IFERROR(IF(RIGHT(VLOOKUP($A252,csapatok!$A:$NN,CH$320,FALSE),5)="Csere",VLOOKUP(LEFT(VLOOKUP($A252,csapatok!$A:$NN,CH$320,FALSE),LEN(VLOOKUP($A252,csapatok!$A:$NN,CH$320,FALSE))-6),'csapat-ranglista'!$A:$FP,CH$321,FALSE)/8,VLOOKUP(VLOOKUP($A252,csapatok!$A:$NN,CH$320,FALSE),'csapat-ranglista'!$A:$FP,CH$321,FALSE)/4),0)</f>
        <v>0</v>
      </c>
      <c r="CI252" s="223">
        <f>IFERROR(IF(RIGHT(VLOOKUP($A252,csapatok!$A:$NN,CI$320,FALSE),5)="Csere",VLOOKUP(LEFT(VLOOKUP($A252,csapatok!$A:$NN,CI$320,FALSE),LEN(VLOOKUP($A252,csapatok!$A:$NN,CI$320,FALSE))-6),'csapat-ranglista'!$A:$FP,CI$321,FALSE)/8,VLOOKUP(VLOOKUP($A252,csapatok!$A:$NN,CI$320,FALSE),'csapat-ranglista'!$A:$FP,CI$321,FALSE)/4),0)</f>
        <v>0</v>
      </c>
      <c r="CJ252" s="224">
        <f>versenyek!$IQ$11*IFERROR(VLOOKUP(VLOOKUP($A252,versenyek!IP:IR,3,FALSE),szabalyok!$A$16:$B$23,2,FALSE)/4,0)</f>
        <v>0</v>
      </c>
      <c r="CK252" s="224">
        <f>versenyek!$IT$11*IFERROR(VLOOKUP(VLOOKUP($A252,versenyek!IS:IU,3,FALSE),szabalyok!$A$16:$B$23,2,FALSE)/4,0)</f>
        <v>0</v>
      </c>
      <c r="CL252" s="223">
        <f>IFERROR(IF(RIGHT(VLOOKUP($A252,csapatok!$A:$NN,CL$320,FALSE),5)="Csere",VLOOKUP(LEFT(VLOOKUP($A252,csapatok!$A:$NN,CL$320,FALSE),LEN(VLOOKUP($A252,csapatok!$A:$NN,CL$320,FALSE))-6),'csapat-ranglista'!$A:$FP,CL$321,FALSE)/8,VLOOKUP(VLOOKUP($A252,csapatok!$A:$NN,CL$320,FALSE),'csapat-ranglista'!$A:$FP,CL$321,FALSE)/4),0)</f>
        <v>0</v>
      </c>
      <c r="CM252" s="223">
        <f>IFERROR(IF(RIGHT(VLOOKUP($A252,csapatok!$A:$NN,CM$320,FALSE),5)="Csere",VLOOKUP(LEFT(VLOOKUP($A252,csapatok!$A:$NN,CM$320,FALSE),LEN(VLOOKUP($A252,csapatok!$A:$NN,CM$320,FALSE))-6),'csapat-ranglista'!$A:$FP,CM$321,FALSE)/8,VLOOKUP(VLOOKUP($A252,csapatok!$A:$NN,CM$320,FALSE),'csapat-ranglista'!$A:$FP,CM$321,FALSE)/4),0)</f>
        <v>0</v>
      </c>
      <c r="CN252" s="223">
        <f>IFERROR(IF(RIGHT(VLOOKUP($A252,csapatok!$A:$NN,CN$320,FALSE),5)="Csere",VLOOKUP(LEFT(VLOOKUP($A252,csapatok!$A:$NN,CN$320,FALSE),LEN(VLOOKUP($A252,csapatok!$A:$NN,CN$320,FALSE))-6),'csapat-ranglista'!$A:$FP,CN$321,FALSE)/8,VLOOKUP(VLOOKUP($A252,csapatok!$A:$NN,CN$320,FALSE),'csapat-ranglista'!$A:$FP,CN$321,FALSE)/4),0)</f>
        <v>0</v>
      </c>
      <c r="CO252" s="223">
        <f>IFERROR(IF(RIGHT(VLOOKUP($A252,csapatok!$A:$NN,CO$320,FALSE),5)="Csere",VLOOKUP(LEFT(VLOOKUP($A252,csapatok!$A:$NN,CO$320,FALSE),LEN(VLOOKUP($A252,csapatok!$A:$NN,CO$320,FALSE))-6),'csapat-ranglista'!$A:$FP,CO$321,FALSE)/8,VLOOKUP(VLOOKUP($A252,csapatok!$A:$NN,CO$320,FALSE),'csapat-ranglista'!$A:$FP,CO$321,FALSE)/4),0)</f>
        <v>0</v>
      </c>
      <c r="CP252" s="223">
        <f>IFERROR(IF(RIGHT(VLOOKUP($A252,csapatok!$A:$NN,CP$320,FALSE),5)="Csere",VLOOKUP(LEFT(VLOOKUP($A252,csapatok!$A:$NN,CP$320,FALSE),LEN(VLOOKUP($A252,csapatok!$A:$NN,CP$320,FALSE))-6),'csapat-ranglista'!$A:$FP,CP$321,FALSE)/8,VLOOKUP(VLOOKUP($A252,csapatok!$A:$NN,CP$320,FALSE),'csapat-ranglista'!$A:$FP,CP$321,FALSE)/4),0)</f>
        <v>0</v>
      </c>
      <c r="CQ252" s="223">
        <f>IFERROR(IF(RIGHT(VLOOKUP($A252,csapatok!$A:$NN,CQ$320,FALSE),5)="Csere",VLOOKUP(LEFT(VLOOKUP($A252,csapatok!$A:$NN,CQ$320,FALSE),LEN(VLOOKUP($A252,csapatok!$A:$NN,CQ$320,FALSE))-6),'csapat-ranglista'!$A:$FP,CQ$321,FALSE)/8,VLOOKUP(VLOOKUP($A252,csapatok!$A:$NN,CQ$320,FALSE),'csapat-ranglista'!$A:$FP,CQ$321,FALSE)/4),0)</f>
        <v>0</v>
      </c>
      <c r="CR252" s="223">
        <f>IFERROR(IF(RIGHT(VLOOKUP($A252,csapatok!$A:$NN,CR$320,FALSE),5)="Csere",VLOOKUP(LEFT(VLOOKUP($A252,csapatok!$A:$NN,CR$320,FALSE),LEN(VLOOKUP($A252,csapatok!$A:$NN,CR$320,FALSE))-6),'csapat-ranglista'!$A:$FP,CR$321,FALSE)/8,VLOOKUP(VLOOKUP($A252,csapatok!$A:$NN,CR$320,FALSE),'csapat-ranglista'!$A:$FP,CR$321,FALSE)/4),0)</f>
        <v>0</v>
      </c>
      <c r="CS252" s="223">
        <f>IFERROR(IF(RIGHT(VLOOKUP($A252,csapatok!$A:$NN,CS$320,FALSE),5)="Csere",VLOOKUP(LEFT(VLOOKUP($A252,csapatok!$A:$NN,CS$320,FALSE),LEN(VLOOKUP($A252,csapatok!$A:$NN,CS$320,FALSE))-6),'csapat-ranglista'!$A:$FP,CS$321,FALSE)/8,VLOOKUP(VLOOKUP($A252,csapatok!$A:$NN,CS$320,FALSE),'csapat-ranglista'!$A:$FP,CS$321,FALSE)/4),0)</f>
        <v>0</v>
      </c>
      <c r="CT252" s="223">
        <f>IFERROR(IF(RIGHT(VLOOKUP($A252,csapatok!$A:$NN,CT$320,FALSE),5)="Csere",VLOOKUP(LEFT(VLOOKUP($A252,csapatok!$A:$NN,CT$320,FALSE),LEN(VLOOKUP($A252,csapatok!$A:$NN,CT$320,FALSE))-6),'csapat-ranglista'!$A:$FP,CT$321,FALSE)/8,VLOOKUP(VLOOKUP($A252,csapatok!$A:$NN,CT$320,FALSE),'csapat-ranglista'!$A:$FP,CT$321,FALSE)/4),0)</f>
        <v>0</v>
      </c>
      <c r="CU252" s="223">
        <f>IFERROR(IF(RIGHT(VLOOKUP($A252,csapatok!$A:$NN,CU$320,FALSE),5)="Csere",VLOOKUP(LEFT(VLOOKUP($A252,csapatok!$A:$NN,CU$320,FALSE),LEN(VLOOKUP($A252,csapatok!$A:$NN,CU$320,FALSE))-6),'csapat-ranglista'!$A:$FP,CU$321,FALSE)/8,VLOOKUP(VLOOKUP($A252,csapatok!$A:$NN,CU$320,FALSE),'csapat-ranglista'!$A:$FP,CU$321,FALSE)/4),0)</f>
        <v>0</v>
      </c>
      <c r="CV252" s="223">
        <f>IFERROR(IF(RIGHT(VLOOKUP($A252,csapatok!$A:$NN,CV$320,FALSE),5)="Csere",VLOOKUP(LEFT(VLOOKUP($A252,csapatok!$A:$NN,CV$320,FALSE),LEN(VLOOKUP($A252,csapatok!$A:$NN,CV$320,FALSE))-6),'csapat-ranglista'!$A:$FP,CV$321,FALSE)/8,VLOOKUP(VLOOKUP($A252,csapatok!$A:$NN,CV$320,FALSE),'csapat-ranglista'!$A:$FP,CV$321,FALSE)/4),0)</f>
        <v>0</v>
      </c>
      <c r="CW252" s="223">
        <f>IFERROR(IF(RIGHT(VLOOKUP($A252,csapatok!$A:$NN,CW$320,FALSE),5)="Csere",VLOOKUP(LEFT(VLOOKUP($A252,csapatok!$A:$NN,CW$320,FALSE),LEN(VLOOKUP($A252,csapatok!$A:$NN,CW$320,FALSE))-6),'csapat-ranglista'!$A:$FP,CW$321,FALSE)/8,VLOOKUP(VLOOKUP($A252,csapatok!$A:$NN,CW$320,FALSE),'csapat-ranglista'!$A:$FP,CW$321,FALSE)/4),0)</f>
        <v>0</v>
      </c>
      <c r="CX252" s="223">
        <f>IFERROR(IF(RIGHT(VLOOKUP($A252,csapatok!$A:$NN,CX$320,FALSE),5)="Csere",VLOOKUP(LEFT(VLOOKUP($A252,csapatok!$A:$NN,CX$320,FALSE),LEN(VLOOKUP($A252,csapatok!$A:$NN,CX$320,FALSE))-6),'csapat-ranglista'!$A:$FP,CX$321,FALSE)/8,VLOOKUP(VLOOKUP($A252,csapatok!$A:$NN,CX$320,FALSE),'csapat-ranglista'!$A:$FP,CX$321,FALSE)/4),0)</f>
        <v>0</v>
      </c>
      <c r="CY252" s="223">
        <f>IFERROR(IF(RIGHT(VLOOKUP($A252,csapatok!$A:$NN,CY$320,FALSE),5)="Csere",VLOOKUP(LEFT(VLOOKUP($A252,csapatok!$A:$NN,CY$320,FALSE),LEN(VLOOKUP($A252,csapatok!$A:$NN,CY$320,FALSE))-6),'csapat-ranglista'!$A:$FP,CY$321,FALSE)/8,VLOOKUP(VLOOKUP($A252,csapatok!$A:$NN,CY$320,FALSE),'csapat-ranglista'!$A:$FP,CY$321,FALSE)/4),0)</f>
        <v>0</v>
      </c>
      <c r="CZ252" s="223">
        <f>IFERROR(IF(RIGHT(VLOOKUP($A252,csapatok!$A:$NN,CZ$320,FALSE),5)="Csere",VLOOKUP(LEFT(VLOOKUP($A252,csapatok!$A:$NN,CZ$320,FALSE),LEN(VLOOKUP($A252,csapatok!$A:$NN,CZ$320,FALSE))-6),'csapat-ranglista'!$A:$FP,CZ$321,FALSE)/8,VLOOKUP(VLOOKUP($A252,csapatok!$A:$NN,CZ$320,FALSE),'csapat-ranglista'!$A:$FP,CZ$321,FALSE)/4),0)</f>
        <v>0</v>
      </c>
      <c r="DA252" s="223">
        <f>IFERROR(IF(RIGHT(VLOOKUP($A252,csapatok!$A:$NN,DA$320,FALSE),5)="Csere",VLOOKUP(LEFT(VLOOKUP($A252,csapatok!$A:$NN,DA$320,FALSE),LEN(VLOOKUP($A252,csapatok!$A:$NN,DA$320,FALSE))-6),'csapat-ranglista'!$A:$FP,DA$321,FALSE)/8,VLOOKUP(VLOOKUP($A252,csapatok!$A:$NN,DA$320,FALSE),'csapat-ranglista'!$A:$FP,DA$321,FALSE)/4),0)</f>
        <v>0</v>
      </c>
      <c r="DB252" s="223">
        <f>IFERROR(IF(RIGHT(VLOOKUP($A252,csapatok!$A:$NN,DB$320,FALSE),5)="Csere",VLOOKUP(LEFT(VLOOKUP($A252,csapatok!$A:$NN,DB$320,FALSE),LEN(VLOOKUP($A252,csapatok!$A:$NN,DB$320,FALSE))-6),'csapat-ranglista'!$A:$FP,DB$321,FALSE)/8,VLOOKUP(VLOOKUP($A252,csapatok!$A:$NN,DB$320,FALSE),'csapat-ranglista'!$A:$FP,DB$321,FALSE)/4),0)</f>
        <v>0</v>
      </c>
      <c r="DC252" s="223">
        <f>IFERROR(IF(RIGHT(VLOOKUP($A252,csapatok!$A:$NN,DC$320,FALSE),5)="Csere",VLOOKUP(LEFT(VLOOKUP($A252,csapatok!$A:$NN,DC$320,FALSE),LEN(VLOOKUP($A252,csapatok!$A:$NN,DC$320,FALSE))-6),'csapat-ranglista'!$A:$FP,DC$321,FALSE)/8,VLOOKUP(VLOOKUP($A252,csapatok!$A:$NN,DC$320,FALSE),'csapat-ranglista'!$A:$FP,DC$321,FALSE)/4),0)</f>
        <v>0</v>
      </c>
      <c r="DD252" s="223">
        <f>IFERROR(IF(RIGHT(VLOOKUP($A252,csapatok!$A:$NN,DD$320,FALSE),5)="Csere",VLOOKUP(LEFT(VLOOKUP($A252,csapatok!$A:$NN,DD$320,FALSE),LEN(VLOOKUP($A252,csapatok!$A:$NN,DD$320,FALSE))-6),'csapat-ranglista'!$A:$FP,DD$321,FALSE)/8,VLOOKUP(VLOOKUP($A252,csapatok!$A:$NN,DD$320,FALSE),'csapat-ranglista'!$A:$FP,DD$321,FALSE)/4),0)</f>
        <v>0</v>
      </c>
      <c r="DE252" s="223">
        <f>IFERROR(IF(RIGHT(VLOOKUP($A252,csapatok!$A:$NN,DE$320,FALSE),5)="Csere",VLOOKUP(LEFT(VLOOKUP($A252,csapatok!$A:$NN,DE$320,FALSE),LEN(VLOOKUP($A252,csapatok!$A:$NN,DE$320,FALSE))-6),'csapat-ranglista'!$A:$FP,DE$321,FALSE)/8,VLOOKUP(VLOOKUP($A252,csapatok!$A:$NN,DE$320,FALSE),'csapat-ranglista'!$A:$FP,DE$321,FALSE)/4),0)</f>
        <v>0</v>
      </c>
      <c r="DF252" s="223">
        <f>IFERROR(IF(RIGHT(VLOOKUP($A252,csapatok!$A:$NN,DF$320,FALSE),5)="Csere",VLOOKUP(LEFT(VLOOKUP($A252,csapatok!$A:$NN,DF$320,FALSE),LEN(VLOOKUP($A252,csapatok!$A:$NN,DF$320,FALSE))-6),'csapat-ranglista'!$A:$FP,DF$321,FALSE)/8,VLOOKUP(VLOOKUP($A252,csapatok!$A:$NN,DF$320,FALSE),'csapat-ranglista'!$A:$FP,DF$321,FALSE)/4),0)</f>
        <v>0</v>
      </c>
      <c r="DG252" s="223">
        <f>IFERROR(IF(RIGHT(VLOOKUP($A252,csapatok!$A:$NN,DG$320,FALSE),5)="Csere",VLOOKUP(LEFT(VLOOKUP($A252,csapatok!$A:$NN,DG$320,FALSE),LEN(VLOOKUP($A252,csapatok!$A:$NN,DG$320,FALSE))-6),'csapat-ranglista'!$A:$FP,DG$321,FALSE)/8,VLOOKUP(VLOOKUP($A252,csapatok!$A:$NN,DG$320,FALSE),'csapat-ranglista'!$A:$FP,DG$321,FALSE)/4),0)</f>
        <v>0</v>
      </c>
      <c r="DH252" s="223">
        <f>IFERROR(IF(RIGHT(VLOOKUP($A252,csapatok!$A:$NN,DH$320,FALSE),5)="Csere",VLOOKUP(LEFT(VLOOKUP($A252,csapatok!$A:$NN,DH$320,FALSE),LEN(VLOOKUP($A252,csapatok!$A:$NN,DH$320,FALSE))-6),'csapat-ranglista'!$A:$FP,DH$321,FALSE)/8,VLOOKUP(VLOOKUP($A252,csapatok!$A:$NN,DH$320,FALSE),'csapat-ranglista'!$A:$FP,DH$321,FALSE)/4),0)</f>
        <v>0</v>
      </c>
      <c r="DI252" s="223">
        <f>IFERROR(IF(RIGHT(VLOOKUP($A252,csapatok!$A:$NN,DI$320,FALSE),5)="Csere",VLOOKUP(LEFT(VLOOKUP($A252,csapatok!$A:$NN,DI$320,FALSE),LEN(VLOOKUP($A252,csapatok!$A:$NN,DI$320,FALSE))-6),'csapat-ranglista'!$A:$FP,DI$321,FALSE)/8,VLOOKUP(VLOOKUP($A252,csapatok!$A:$NN,DI$320,FALSE),'csapat-ranglista'!$A:$FP,DI$321,FALSE)/4),0)</f>
        <v>0</v>
      </c>
      <c r="DJ252" s="223">
        <f>IFERROR(IF(RIGHT(VLOOKUP($A252,csapatok!$A:$NN,DJ$320,FALSE),5)="Csere",VLOOKUP(LEFT(VLOOKUP($A252,csapatok!$A:$NN,DJ$320,FALSE),LEN(VLOOKUP($A252,csapatok!$A:$NN,DJ$320,FALSE))-6),'csapat-ranglista'!$A:$FP,DJ$321,FALSE)/8,VLOOKUP(VLOOKUP($A252,csapatok!$A:$NN,DJ$320,FALSE),'csapat-ranglista'!$A:$FP,DJ$321,FALSE)/4),0)</f>
        <v>0</v>
      </c>
      <c r="DK252" s="223">
        <f>IFERROR(IF(RIGHT(VLOOKUP($A252,csapatok!$A:$NN,DK$320,FALSE),5)="Csere",VLOOKUP(LEFT(VLOOKUP($A252,csapatok!$A:$NN,DK$320,FALSE),LEN(VLOOKUP($A252,csapatok!$A:$NN,DK$320,FALSE))-6),'csapat-ranglista'!$A:$FP,DK$321,FALSE)/8,VLOOKUP(VLOOKUP($A252,csapatok!$A:$NN,DK$320,FALSE),'csapat-ranglista'!$A:$FP,DK$321,FALSE)/4),0)</f>
        <v>0</v>
      </c>
      <c r="DL252" s="223">
        <f>IFERROR(IF(RIGHT(VLOOKUP($A252,csapatok!$A:$NN,DL$320,FALSE),5)="Csere",VLOOKUP(LEFT(VLOOKUP($A252,csapatok!$A:$NN,DL$320,FALSE),LEN(VLOOKUP($A252,csapatok!$A:$NN,DL$320,FALSE))-6),'csapat-ranglista'!$A:$FP,DL$321,FALSE)/8,VLOOKUP(VLOOKUP($A252,csapatok!$A:$NN,DL$320,FALSE),'csapat-ranglista'!$A:$FP,DL$321,FALSE)/4),0)</f>
        <v>0</v>
      </c>
      <c r="DM252" s="223">
        <f>IFERROR(IF(RIGHT(VLOOKUP($A252,csapatok!$A:$NN,DM$320,FALSE),5)="Csere",VLOOKUP(LEFT(VLOOKUP($A252,csapatok!$A:$NN,DM$320,FALSE),LEN(VLOOKUP($A252,csapatok!$A:$NN,DM$320,FALSE))-6),'csapat-ranglista'!$A:$FP,DM$321,FALSE)/8,VLOOKUP(VLOOKUP($A252,csapatok!$A:$NN,DM$320,FALSE),'csapat-ranglista'!$A:$FP,DM$321,FALSE)/4),0)</f>
        <v>0</v>
      </c>
      <c r="DN252" s="223">
        <f>IFERROR(IF(RIGHT(VLOOKUP($A252,csapatok!$A:$NN,DN$320,FALSE),5)="Csere",VLOOKUP(LEFT(VLOOKUP($A252,csapatok!$A:$NN,DN$320,FALSE),LEN(VLOOKUP($A252,csapatok!$A:$NN,DN$320,FALSE))-6),'csapat-ranglista'!$A:$FP,DN$321,FALSE)/8,VLOOKUP(VLOOKUP($A252,csapatok!$A:$NN,DN$320,FALSE),'csapat-ranglista'!$A:$FP,DN$321,FALSE)/4),0)</f>
        <v>0</v>
      </c>
      <c r="DO252" s="224">
        <f>versenyek!$MF$11*IFERROR(VLOOKUP(VLOOKUP($A252,versenyek!ME:MG,3,FALSE),szabalyok!$A$16:$B$23,2,FALSE)/4,0)</f>
        <v>0</v>
      </c>
      <c r="DP252" s="224">
        <f>versenyek!$MI$11*IFERROR(VLOOKUP(VLOOKUP($A252,versenyek!MH:MJ,3,FALSE),szabalyok!$A$16:$B$23,2,FALSE)/4,0)</f>
        <v>0</v>
      </c>
      <c r="DQ252" s="223">
        <f>IFERROR(IF(RIGHT(VLOOKUP($A252,csapatok!$A:$NN,DQ$320,FALSE),5)="Csere",VLOOKUP(LEFT(VLOOKUP($A252,csapatok!$A:$NN,DQ$320,FALSE),LEN(VLOOKUP($A252,csapatok!$A:$NN,DQ$320,FALSE))-6),'csapat-ranglista'!$A:$FP,DQ$321,FALSE)/8,VLOOKUP(VLOOKUP($A252,csapatok!$A:$NN,DQ$320,FALSE),'csapat-ranglista'!$A:$FP,DQ$321,FALSE)/4),0)</f>
        <v>0</v>
      </c>
      <c r="DR252" s="223">
        <f>IFERROR(IF(RIGHT(VLOOKUP($A252,csapatok!$A:$NN,DR$320,FALSE),5)="Csere",VLOOKUP(LEFT(VLOOKUP($A252,csapatok!$A:$NN,DR$320,FALSE),LEN(VLOOKUP($A252,csapatok!$A:$NN,DR$320,FALSE))-6),'csapat-ranglista'!$A:$FP,DR$321,FALSE)/8,VLOOKUP(VLOOKUP($A252,csapatok!$A:$NN,DR$320,FALSE),'csapat-ranglista'!$A:$FP,DR$321,FALSE)/4),0)</f>
        <v>0</v>
      </c>
      <c r="DS252" s="223">
        <f>IFERROR(IF(RIGHT(VLOOKUP($A252,csapatok!$A:$NN,DS$320,FALSE),5)="Csere",VLOOKUP(LEFT(VLOOKUP($A252,csapatok!$A:$NN,DS$320,FALSE),LEN(VLOOKUP($A252,csapatok!$A:$NN,DS$320,FALSE))-6),'csapat-ranglista'!$A:$FP,DS$321,FALSE)/8,VLOOKUP(VLOOKUP($A252,csapatok!$A:$NN,DS$320,FALSE),'csapat-ranglista'!$A:$FP,DS$321,FALSE)/4),0)</f>
        <v>0</v>
      </c>
      <c r="DT252" s="223">
        <f>IFERROR(IF(RIGHT(VLOOKUP($A252,csapatok!$A:$NN,DT$320,FALSE),5)="Csere",VLOOKUP(LEFT(VLOOKUP($A252,csapatok!$A:$NN,DT$320,FALSE),LEN(VLOOKUP($A252,csapatok!$A:$NN,DT$320,FALSE))-6),'csapat-ranglista'!$A:$FP,DT$321,FALSE)/8,VLOOKUP(VLOOKUP($A252,csapatok!$A:$NN,DT$320,FALSE),'csapat-ranglista'!$A:$FP,DT$321,FALSE)/4),0)</f>
        <v>0</v>
      </c>
      <c r="DU252" s="223">
        <f>IFERROR(IF(RIGHT(VLOOKUP($A252,csapatok!$A:$NN,DU$320,FALSE),5)="Csere",VLOOKUP(LEFT(VLOOKUP($A252,csapatok!$A:$NN,DU$320,FALSE),LEN(VLOOKUP($A252,csapatok!$A:$NN,DU$320,FALSE))-6),'csapat-ranglista'!$A:$FP,DU$321,FALSE)/8,VLOOKUP(VLOOKUP($A252,csapatok!$A:$NN,DU$320,FALSE),'csapat-ranglista'!$A:$FP,DU$321,FALSE)/4),0)</f>
        <v>0</v>
      </c>
      <c r="DV252" s="223">
        <f>IFERROR(IF(RIGHT(VLOOKUP($A252,csapatok!$A:$NN,DV$320,FALSE),5)="Csere",VLOOKUP(LEFT(VLOOKUP($A252,csapatok!$A:$NN,DV$320,FALSE),LEN(VLOOKUP($A252,csapatok!$A:$NN,DV$320,FALSE))-6),'csapat-ranglista'!$A:$FP,DV$321,FALSE)/8,VLOOKUP(VLOOKUP($A252,csapatok!$A:$NN,DV$320,FALSE),'csapat-ranglista'!$A:$FP,DV$321,FALSE)/4),0)</f>
        <v>0</v>
      </c>
      <c r="DW252" s="223">
        <f>IFERROR(IF(RIGHT(VLOOKUP($A252,csapatok!$A:$NN,DW$320,FALSE),5)="Csere",VLOOKUP(LEFT(VLOOKUP($A252,csapatok!$A:$NN,DW$320,FALSE),LEN(VLOOKUP($A252,csapatok!$A:$NN,DW$320,FALSE))-6),'csapat-ranglista'!$A:$FP,DW$321,FALSE)/8,VLOOKUP(VLOOKUP($A252,csapatok!$A:$NN,DW$320,FALSE),'csapat-ranglista'!$A:$FP,DW$321,FALSE)/4),0)</f>
        <v>0</v>
      </c>
      <c r="DX252" s="223">
        <f>IFERROR(IF(RIGHT(VLOOKUP($A252,csapatok!$A:$NN,DX$320,FALSE),5)="Csere",VLOOKUP(LEFT(VLOOKUP($A252,csapatok!$A:$NN,DX$320,FALSE),LEN(VLOOKUP($A252,csapatok!$A:$NN,DX$320,FALSE))-6),'csapat-ranglista'!$A:$FP,DX$321,FALSE)/8,VLOOKUP(VLOOKUP($A252,csapatok!$A:$NN,DX$320,FALSE),'csapat-ranglista'!$A:$FP,DX$321,FALSE)/4),0)</f>
        <v>0</v>
      </c>
      <c r="DY252" s="223">
        <f>IFERROR(IF(RIGHT(VLOOKUP($A252,csapatok!$A:$NN,DY$320,FALSE),5)="Csere",VLOOKUP(LEFT(VLOOKUP($A252,csapatok!$A:$NN,DY$320,FALSE),LEN(VLOOKUP($A252,csapatok!$A:$NN,DY$320,FALSE))-6),'csapat-ranglista'!$A:$FP,DY$321,FALSE)/8,VLOOKUP(VLOOKUP($A252,csapatok!$A:$NN,DY$320,FALSE),'csapat-ranglista'!$A:$FP,DY$321,FALSE)/4),0)</f>
        <v>0</v>
      </c>
      <c r="DZ252" s="223">
        <f>IFERROR(IF(RIGHT(VLOOKUP($A252,csapatok!$A:$NN,DZ$320,FALSE),5)="Csere",VLOOKUP(LEFT(VLOOKUP($A252,csapatok!$A:$NN,DZ$320,FALSE),LEN(VLOOKUP($A252,csapatok!$A:$NN,DZ$320,FALSE))-6),'csapat-ranglista'!$A:$FP,DZ$321,FALSE)/8,VLOOKUP(VLOOKUP($A252,csapatok!$A:$NN,DZ$320,FALSE),'csapat-ranglista'!$A:$FP,DZ$321,FALSE)/4),0)</f>
        <v>0</v>
      </c>
      <c r="EA252" s="223">
        <f>IFERROR(IF(RIGHT(VLOOKUP($A252,csapatok!$A:$NN,EA$320,FALSE),5)="Csere",VLOOKUP(LEFT(VLOOKUP($A252,csapatok!$A:$NN,EA$320,FALSE),LEN(VLOOKUP($A252,csapatok!$A:$NN,EA$320,FALSE))-6),'csapat-ranglista'!$A:$FP,EA$321,FALSE)/8,VLOOKUP(VLOOKUP($A252,csapatok!$A:$NN,EA$320,FALSE),'csapat-ranglista'!$A:$FP,EA$321,FALSE)/4),0)</f>
        <v>0</v>
      </c>
      <c r="EB252" s="223">
        <f>IFERROR(IF(RIGHT(VLOOKUP($A252,csapatok!$A:$NN,EB$320,FALSE),5)="Csere",VLOOKUP(LEFT(VLOOKUP($A252,csapatok!$A:$NN,EB$320,FALSE),LEN(VLOOKUP($A252,csapatok!$A:$NN,EB$320,FALSE))-6),'csapat-ranglista'!$A:$FP,EB$321,FALSE)/8,VLOOKUP(VLOOKUP($A252,csapatok!$A:$NN,EB$320,FALSE),'csapat-ranglista'!$A:$FP,EB$321,FALSE)/4),0)</f>
        <v>0</v>
      </c>
      <c r="EC252" s="223">
        <f>IFERROR(IF(RIGHT(VLOOKUP($A252,csapatok!$A:$NN,EC$320,FALSE),5)="Csere",VLOOKUP(LEFT(VLOOKUP($A252,csapatok!$A:$NN,EC$320,FALSE),LEN(VLOOKUP($A252,csapatok!$A:$NN,EC$320,FALSE))-6),'csapat-ranglista'!$A:$FP,EC$321,FALSE)/8,VLOOKUP(VLOOKUP($A252,csapatok!$A:$NN,EC$320,FALSE),'csapat-ranglista'!$A:$FP,EC$321,FALSE)/4),0)</f>
        <v>0</v>
      </c>
      <c r="ED252" s="223">
        <f>IFERROR(IF(RIGHT(VLOOKUP($A252,csapatok!$A:$NN,ED$320,FALSE),5)="Csere",VLOOKUP(LEFT(VLOOKUP($A252,csapatok!$A:$NN,ED$320,FALSE),LEN(VLOOKUP($A252,csapatok!$A:$NN,ED$320,FALSE))-6),'csapat-ranglista'!$A:$FP,ED$321,FALSE)/8,VLOOKUP(VLOOKUP($A252,csapatok!$A:$NN,ED$320,FALSE),'csapat-ranglista'!$A:$FP,ED$321,FALSE)/4),0)</f>
        <v>0</v>
      </c>
      <c r="EE252" s="223">
        <f>IFERROR(IF(RIGHT(VLOOKUP($A252,csapatok!$A:$NN,EE$320,FALSE),5)="Csere",VLOOKUP(LEFT(VLOOKUP($A252,csapatok!$A:$NN,EE$320,FALSE),LEN(VLOOKUP($A252,csapatok!$A:$NN,EE$320,FALSE))-6),'csapat-ranglista'!$A:$FP,EE$321,FALSE)/8,VLOOKUP(VLOOKUP($A252,csapatok!$A:$NN,EE$320,FALSE),'csapat-ranglista'!$A:$FP,EE$321,FALSE)/4),0)</f>
        <v>0</v>
      </c>
      <c r="EF252" s="223">
        <f>IFERROR(IF(RIGHT(VLOOKUP($A252,csapatok!$A:$NN,EF$320,FALSE),5)="Csere",VLOOKUP(LEFT(VLOOKUP($A252,csapatok!$A:$NN,EF$320,FALSE),LEN(VLOOKUP($A252,csapatok!$A:$NN,EF$320,FALSE))-6),'csapat-ranglista'!$A:$FP,EF$321,FALSE)/8,VLOOKUP(VLOOKUP($A252,csapatok!$A:$NN,EF$320,FALSE),'csapat-ranglista'!$A:$FP,EF$321,FALSE)/4),0)</f>
        <v>0</v>
      </c>
      <c r="EG252" s="223">
        <f>IFERROR(IF(RIGHT(VLOOKUP($A252,csapatok!$A:$NN,EG$320,FALSE),5)="Csere",VLOOKUP(LEFT(VLOOKUP($A252,csapatok!$A:$NN,EG$320,FALSE),LEN(VLOOKUP($A252,csapatok!$A:$NN,EG$320,FALSE))-6),'csapat-ranglista'!$A:$FP,EG$321,FALSE)/8,VLOOKUP(VLOOKUP($A252,csapatok!$A:$NN,EG$320,FALSE),'csapat-ranglista'!$A:$FP,EG$321,FALSE)/4),0)</f>
        <v>0</v>
      </c>
      <c r="EH252" s="223">
        <f>IFERROR(IF(RIGHT(VLOOKUP($A252,csapatok!$A:$NN,EH$320,FALSE),5)="Csere",VLOOKUP(LEFT(VLOOKUP($A252,csapatok!$A:$NN,EH$320,FALSE),LEN(VLOOKUP($A252,csapatok!$A:$NN,EH$320,FALSE))-6),'csapat-ranglista'!$A:$FP,EH$321,FALSE)/8,VLOOKUP(VLOOKUP($A252,csapatok!$A:$NN,EH$320,FALSE),'csapat-ranglista'!$A:$FP,EH$321,FALSE)/4),0)</f>
        <v>0</v>
      </c>
      <c r="EI252" s="223">
        <f>IFERROR(IF(RIGHT(VLOOKUP($A252,csapatok!$A:$NN,EI$320,FALSE),5)="Csere",VLOOKUP(LEFT(VLOOKUP($A252,csapatok!$A:$NN,EI$320,FALSE),LEN(VLOOKUP($A252,csapatok!$A:$NN,EI$320,FALSE))-6),'csapat-ranglista'!$A:$FP,EI$321,FALSE)/8,VLOOKUP(VLOOKUP($A252,csapatok!$A:$NN,EI$320,FALSE),'csapat-ranglista'!$A:$FP,EI$321,FALSE)/4),0)</f>
        <v>0</v>
      </c>
      <c r="EJ252" s="223">
        <f>IFERROR(IF(RIGHT(VLOOKUP($A252,csapatok!$A:$NN,EJ$320,FALSE),5)="Csere",VLOOKUP(LEFT(VLOOKUP($A252,csapatok!$A:$NN,EJ$320,FALSE),LEN(VLOOKUP($A252,csapatok!$A:$NN,EJ$320,FALSE))-6),'csapat-ranglista'!$A:$FP,EJ$321,FALSE)/8,VLOOKUP(VLOOKUP($A252,csapatok!$A:$NN,EJ$320,FALSE),'csapat-ranglista'!$A:$FP,EJ$321,FALSE)/4),0)</f>
        <v>0</v>
      </c>
      <c r="EK252" s="223">
        <f>IFERROR(IF(RIGHT(VLOOKUP($A252,csapatok!$A:$NN,EK$320,FALSE),5)="Csere",VLOOKUP(LEFT(VLOOKUP($A252,csapatok!$A:$NN,EK$320,FALSE),LEN(VLOOKUP($A252,csapatok!$A:$NN,EK$320,FALSE))-6),'csapat-ranglista'!$A:$FP,EK$321,FALSE)/8,VLOOKUP(VLOOKUP($A252,csapatok!$A:$NN,EK$320,FALSE),'csapat-ranglista'!$A:$FP,EK$321,FALSE)/4),0)</f>
        <v>0</v>
      </c>
      <c r="EL252" s="223">
        <f>IFERROR(IF(RIGHT(VLOOKUP($A252,csapatok!$A:$NN,EL$320,FALSE),5)="Csere",VLOOKUP(LEFT(VLOOKUP($A252,csapatok!$A:$NN,EL$320,FALSE),LEN(VLOOKUP($A252,csapatok!$A:$NN,EL$320,FALSE))-6),'csapat-ranglista'!$A:$FP,EL$321,FALSE)/8,VLOOKUP(VLOOKUP($A252,csapatok!$A:$NN,EL$320,FALSE),'csapat-ranglista'!$A:$FP,EL$321,FALSE)/4),0)</f>
        <v>0</v>
      </c>
      <c r="EM252" s="223">
        <f>IFERROR(IF(RIGHT(VLOOKUP($A252,csapatok!$A:$NN,EM$320,FALSE),5)="Csere",VLOOKUP(LEFT(VLOOKUP($A252,csapatok!$A:$NN,EM$320,FALSE),LEN(VLOOKUP($A252,csapatok!$A:$NN,EM$320,FALSE))-6),'csapat-ranglista'!$A:$FP,EM$321,FALSE)/8,VLOOKUP(VLOOKUP($A252,csapatok!$A:$NN,EM$320,FALSE),'csapat-ranglista'!$A:$FP,EM$321,FALSE)/4),0)</f>
        <v>0</v>
      </c>
      <c r="EN252" s="223">
        <f>IFERROR(IF(RIGHT(VLOOKUP($A252,csapatok!$A:$NN,EN$320,FALSE),5)="Csere",VLOOKUP(LEFT(VLOOKUP($A252,csapatok!$A:$NN,EN$320,FALSE),LEN(VLOOKUP($A252,csapatok!$A:$NN,EN$320,FALSE))-6),'csapat-ranglista'!$A:$FP,EN$321,FALSE)/8,VLOOKUP(VLOOKUP($A252,csapatok!$A:$NN,EN$320,FALSE),'csapat-ranglista'!$A:$FP,EN$321,FALSE)/4),0)</f>
        <v>0</v>
      </c>
      <c r="EO252" s="223">
        <f>IFERROR(IF(RIGHT(VLOOKUP($A252,csapatok!$A:$NN,EO$320,FALSE),5)="Csere",VLOOKUP(LEFT(VLOOKUP($A252,csapatok!$A:$NN,EO$320,FALSE),LEN(VLOOKUP($A252,csapatok!$A:$NN,EO$320,FALSE))-6),'csapat-ranglista'!$A:$FP,EO$321,FALSE)/8,VLOOKUP(VLOOKUP($A252,csapatok!$A:$NN,EO$320,FALSE),'csapat-ranglista'!$A:$FP,EO$321,FALSE)/4),0)</f>
        <v>0</v>
      </c>
      <c r="EP252" s="223">
        <f>IFERROR(IF(RIGHT(VLOOKUP($A252,csapatok!$A:$NN,EP$320,FALSE),5)="Csere",VLOOKUP(LEFT(VLOOKUP($A252,csapatok!$A:$NN,EP$320,FALSE),LEN(VLOOKUP($A252,csapatok!$A:$NN,EP$320,FALSE))-6),'csapat-ranglista'!$A:$FP,EP$321,FALSE)/8,VLOOKUP(VLOOKUP($A252,csapatok!$A:$NN,EP$320,FALSE),'csapat-ranglista'!$A:$FP,EP$321,FALSE)/4),0)</f>
        <v>0</v>
      </c>
      <c r="EQ252" s="223">
        <f>IFERROR(IF(RIGHT(VLOOKUP($A252,csapatok!$A:$NN,EQ$320,FALSE),5)="Csere",VLOOKUP(LEFT(VLOOKUP($A252,csapatok!$A:$NN,EQ$320,FALSE),LEN(VLOOKUP($A252,csapatok!$A:$NN,EQ$320,FALSE))-6),'csapat-ranglista'!$A:$FP,EQ$321,FALSE)/8,VLOOKUP(VLOOKUP($A252,csapatok!$A:$NN,EQ$320,FALSE),'csapat-ranglista'!$A:$FP,EQ$321,FALSE)/4),0)</f>
        <v>0</v>
      </c>
      <c r="ER252" s="223">
        <f>IFERROR(IF(RIGHT(VLOOKUP($A252,csapatok!$A:$NN,ER$320,FALSE),5)="Csere",VLOOKUP(LEFT(VLOOKUP($A252,csapatok!$A:$NN,ER$320,FALSE),LEN(VLOOKUP($A252,csapatok!$A:$NN,ER$320,FALSE))-6),'csapat-ranglista'!$A:$FP,ER$321,FALSE)/8,VLOOKUP(VLOOKUP($A252,csapatok!$A:$NN,ER$320,FALSE),'csapat-ranglista'!$A:$FP,ER$321,FALSE)/4),0)</f>
        <v>0</v>
      </c>
      <c r="ES252" s="223">
        <f>IFERROR(IF(RIGHT(VLOOKUP($A252,csapatok!$A:$NN,ES$320,FALSE),5)="Csere",VLOOKUP(LEFT(VLOOKUP($A252,csapatok!$A:$NN,ES$320,FALSE),LEN(VLOOKUP($A252,csapatok!$A:$NN,ES$320,FALSE))-6),'csapat-ranglista'!$A:$FP,ES$321,FALSE)/8,VLOOKUP(VLOOKUP($A252,csapatok!$A:$NN,ES$320,FALSE),'csapat-ranglista'!$A:$FP,ES$321,FALSE)/4),0)</f>
        <v>0</v>
      </c>
      <c r="ET252" s="223">
        <f>IFERROR(IF(RIGHT(VLOOKUP($A252,csapatok!$A:$NN,ET$320,FALSE),5)="Csere",VLOOKUP(LEFT(VLOOKUP($A252,csapatok!$A:$NN,ET$320,FALSE),LEN(VLOOKUP($A252,csapatok!$A:$NN,ET$320,FALSE))-6),'csapat-ranglista'!$A:$FP,ET$321,FALSE)/8,VLOOKUP(VLOOKUP($A252,csapatok!$A:$NN,ET$320,FALSE),'csapat-ranglista'!$A:$FP,ET$321,FALSE)/4),0)</f>
        <v>0</v>
      </c>
      <c r="EU252" s="223">
        <f>IFERROR(IF(RIGHT(VLOOKUP($A252,csapatok!$A:$NN,EU$320,FALSE),5)="Csere",VLOOKUP(LEFT(VLOOKUP($A252,csapatok!$A:$NN,EU$320,FALSE),LEN(VLOOKUP($A252,csapatok!$A:$NN,EU$320,FALSE))-6),'csapat-ranglista'!$A:$FP,EU$321,FALSE)/8,VLOOKUP(VLOOKUP($A252,csapatok!$A:$NN,EU$320,FALSE),'csapat-ranglista'!$A:$FP,EU$321,FALSE)/4),0)</f>
        <v>0</v>
      </c>
      <c r="EV252" s="223">
        <f>IFERROR(IF(RIGHT(VLOOKUP($A252,csapatok!$A:$NN,EV$320,FALSE),5)="Csere",VLOOKUP(LEFT(VLOOKUP($A252,csapatok!$A:$NN,EV$320,FALSE),LEN(VLOOKUP($A252,csapatok!$A:$NN,EV$320,FALSE))-6),'csapat-ranglista'!$A:$FP,EV$321,FALSE)/8,VLOOKUP(VLOOKUP($A252,csapatok!$A:$NN,EV$320,FALSE),'csapat-ranglista'!$A:$FP,EV$321,FALSE)/4),0)</f>
        <v>0</v>
      </c>
      <c r="EW252" s="223">
        <f>IFERROR(IF(RIGHT(VLOOKUP($A252,csapatok!$A:$NN,EW$320,FALSE),5)="Csere",VLOOKUP(LEFT(VLOOKUP($A252,csapatok!$A:$NN,EW$320,FALSE),LEN(VLOOKUP($A252,csapatok!$A:$NN,EW$320,FALSE))-6),'csapat-ranglista'!$A:$FP,EW$321,FALSE)/8,VLOOKUP(VLOOKUP($A252,csapatok!$A:$NN,EW$320,FALSE),'csapat-ranglista'!$A:$FP,EW$321,FALSE)/4),0)</f>
        <v>0</v>
      </c>
      <c r="EX252" s="223">
        <f>IFERROR(IF(RIGHT(VLOOKUP($A252,csapatok!$A:$NN,EX$320,FALSE),5)="Csere",VLOOKUP(LEFT(VLOOKUP($A252,csapatok!$A:$NN,EX$320,FALSE),LEN(VLOOKUP($A252,csapatok!$A:$NN,EX$320,FALSE))-6),'csapat-ranglista'!$A:$FP,EX$321,FALSE)/8,VLOOKUP(VLOOKUP($A252,csapatok!$A:$NN,EX$320,FALSE),'csapat-ranglista'!$A:$FP,EX$321,FALSE)/4),0)</f>
        <v>0</v>
      </c>
      <c r="EY252" s="223">
        <f>IFERROR(IF(RIGHT(VLOOKUP($A252,csapatok!$A:$NN,EY$320,FALSE),5)="Csere",VLOOKUP(LEFT(VLOOKUP($A252,csapatok!$A:$NN,EY$320,FALSE),LEN(VLOOKUP($A252,csapatok!$A:$NN,EY$320,FALSE))-6),'csapat-ranglista'!$A:$FP,EY$321,FALSE)/8,VLOOKUP(VLOOKUP($A252,csapatok!$A:$NN,EY$320,FALSE),'csapat-ranglista'!$A:$FP,EY$321,FALSE)/4),0)</f>
        <v>0</v>
      </c>
      <c r="EZ252" s="223">
        <f>IFERROR(IF(RIGHT(VLOOKUP($A252,csapatok!$A:$NN,EZ$320,FALSE),5)="Csere",VLOOKUP(LEFT(VLOOKUP($A252,csapatok!$A:$NN,EZ$320,FALSE),LEN(VLOOKUP($A252,csapatok!$A:$NN,EZ$320,FALSE))-6),'csapat-ranglista'!$A:$FP,EZ$321,FALSE)/8,VLOOKUP(VLOOKUP($A252,csapatok!$A:$NN,EZ$320,FALSE),'csapat-ranglista'!$A:$FP,EZ$321,FALSE)/4),0)</f>
        <v>0</v>
      </c>
      <c r="FA252" s="223">
        <f>IFERROR(IF(RIGHT(VLOOKUP($A252,csapatok!$A:$NN,FA$320,FALSE),5)="Csere",VLOOKUP(LEFT(VLOOKUP($A252,csapatok!$A:$NN,FA$320,FALSE),LEN(VLOOKUP($A252,csapatok!$A:$NN,FA$320,FALSE))-6),'csapat-ranglista'!$A:$FP,FA$321,FALSE)/8,VLOOKUP(VLOOKUP($A252,csapatok!$A:$NN,FA$320,FALSE),'csapat-ranglista'!$A:$FP,FA$321,FALSE)/4),0)</f>
        <v>0</v>
      </c>
      <c r="FB252" s="223">
        <f>IFERROR(IF(RIGHT(VLOOKUP($A252,csapatok!$A:$NN,FB$320,FALSE),5)="Csere",VLOOKUP(LEFT(VLOOKUP($A252,csapatok!$A:$NN,FB$320,FALSE),LEN(VLOOKUP($A252,csapatok!$A:$NN,FB$320,FALSE))-6),'csapat-ranglista'!$A:$FP,FB$321,FALSE)/8,VLOOKUP(VLOOKUP($A252,csapatok!$A:$NN,FB$320,FALSE),'csapat-ranglista'!$A:$FP,FB$321,FALSE)/4),0)</f>
        <v>0</v>
      </c>
      <c r="FC252" s="223">
        <f>IFERROR(IF(RIGHT(VLOOKUP($A252,csapatok!$A:$NN,FC$320,FALSE),5)="Csere",VLOOKUP(LEFT(VLOOKUP($A252,csapatok!$A:$NN,FC$320,FALSE),LEN(VLOOKUP($A252,csapatok!$A:$NN,FC$320,FALSE))-6),'csapat-ranglista'!$A:$FP,FC$321,FALSE)/8,VLOOKUP(VLOOKUP($A252,csapatok!$A:$NN,FC$320,FALSE),'csapat-ranglista'!$A:$FP,FC$321,FALSE)/4),0)</f>
        <v>0</v>
      </c>
      <c r="FD252" s="224">
        <f>versenyek!$QY$11*IFERROR(VLOOKUP(VLOOKUP($A252,versenyek!QX:QZ,3,FALSE),szabalyok!$A$16:$B$23,2,FALSE)/4,0)</f>
        <v>0</v>
      </c>
      <c r="FE252" s="224">
        <f>versenyek!$RB$11*IFERROR(VLOOKUP(VLOOKUP($A252,versenyek!RA:RC,3,FALSE),szabalyok!$A$16:$B$23,2,FALSE)/4,0)</f>
        <v>0</v>
      </c>
      <c r="FF252" s="223">
        <f>IFERROR(IF(RIGHT(VLOOKUP($A252,csapatok!$A:$NN,FF$320,FALSE),5)="Csere",VLOOKUP(LEFT(VLOOKUP($A252,csapatok!$A:$NN,FF$320,FALSE),LEN(VLOOKUP($A252,csapatok!$A:$NN,FF$320,FALSE))-6),'csapat-ranglista'!$A:$FP,FF$321,FALSE)/8,VLOOKUP(VLOOKUP($A252,csapatok!$A:$NN,FF$320,FALSE),'csapat-ranglista'!$A:$FP,FF$321,FALSE)/4),0)</f>
        <v>0</v>
      </c>
      <c r="FG252" s="223">
        <f>IFERROR(IF(RIGHT(VLOOKUP($A252,csapatok!$A:$NN,FG$320,FALSE),5)="Csere",VLOOKUP(LEFT(VLOOKUP($A252,csapatok!$A:$NN,FG$320,FALSE),LEN(VLOOKUP($A252,csapatok!$A:$NN,FG$320,FALSE))-6),'csapat-ranglista'!$A:$FP,FG$321,FALSE)/8,VLOOKUP(VLOOKUP($A252,csapatok!$A:$NN,FG$320,FALSE),'csapat-ranglista'!$A:$FP,FG$321,FALSE)/4),0)</f>
        <v>0</v>
      </c>
      <c r="FH252" s="223">
        <f>IFERROR(IF(RIGHT(VLOOKUP($A252,csapatok!$A:$NN,FH$320,FALSE),5)="Csere",VLOOKUP(LEFT(VLOOKUP($A252,csapatok!$A:$NN,FH$320,FALSE),LEN(VLOOKUP($A252,csapatok!$A:$NN,FH$320,FALSE))-6),'csapat-ranglista'!$A:$FP,FH$321,FALSE)/8,VLOOKUP(VLOOKUP($A252,csapatok!$A:$NN,FH$320,FALSE),'csapat-ranglista'!$A:$FP,FH$321,FALSE)/4),0)</f>
        <v>0</v>
      </c>
      <c r="FI252" s="223">
        <f>IFERROR(IF(RIGHT(VLOOKUP($A252,csapatok!$A:$NN,FI$320,FALSE),5)="Csere",VLOOKUP(LEFT(VLOOKUP($A252,csapatok!$A:$NN,FI$320,FALSE),LEN(VLOOKUP($A252,csapatok!$A:$NN,FI$320,FALSE))-6),'csapat-ranglista'!$A:$FP,FI$321,FALSE)/8,VLOOKUP(VLOOKUP($A252,csapatok!$A:$NN,FI$320,FALSE),'csapat-ranglista'!$A:$FP,FI$321,FALSE)/4),0)</f>
        <v>0</v>
      </c>
      <c r="FJ252" s="223">
        <f>IFERROR(IF(RIGHT(VLOOKUP($A252,csapatok!$A:$NN,FJ$320,FALSE),5)="Csere",VLOOKUP(LEFT(VLOOKUP($A252,csapatok!$A:$NN,FJ$320,FALSE),LEN(VLOOKUP($A252,csapatok!$A:$NN,FJ$320,FALSE))-6),'csapat-ranglista'!$A:$FP,FJ$321,FALSE)/8,VLOOKUP(VLOOKUP($A252,csapatok!$A:$NN,FJ$320,FALSE),'csapat-ranglista'!$A:$FP,FJ$321,FALSE)/4),0)</f>
        <v>0</v>
      </c>
      <c r="FK252" s="223">
        <f>IFERROR(IF(RIGHT(VLOOKUP($A252,csapatok!$A:$NN,FK$320,FALSE),5)="Csere",VLOOKUP(LEFT(VLOOKUP($A252,csapatok!$A:$NN,FK$320,FALSE),LEN(VLOOKUP($A252,csapatok!$A:$NN,FK$320,FALSE))-6),'csapat-ranglista'!$A:$FP,FK$321,FALSE)/8,VLOOKUP(VLOOKUP($A252,csapatok!$A:$NN,FK$320,FALSE),'csapat-ranglista'!$A:$FP,FK$321,FALSE)/4),0)</f>
        <v>0</v>
      </c>
      <c r="FL252" s="223">
        <f>IFERROR(IF(RIGHT(VLOOKUP($A252,csapatok!$A:$NN,FL$320,FALSE),5)="Csere",VLOOKUP(LEFT(VLOOKUP($A252,csapatok!$A:$NN,FL$320,FALSE),LEN(VLOOKUP($A252,csapatok!$A:$NN,FL$320,FALSE))-6),'csapat-ranglista'!$A:$FP,FL$321,FALSE)/8,VLOOKUP(VLOOKUP($A252,csapatok!$A:$NN,FL$320,FALSE),'csapat-ranglista'!$A:$FP,FL$321,FALSE)/4),0)</f>
        <v>0</v>
      </c>
      <c r="FM252" s="223">
        <f>IFERROR(IF(RIGHT(VLOOKUP($A252,csapatok!$A:$NN,FM$320,FALSE),5)="Csere",VLOOKUP(LEFT(VLOOKUP($A252,csapatok!$A:$NN,FM$320,FALSE),LEN(VLOOKUP($A252,csapatok!$A:$NN,FM$320,FALSE))-6),'csapat-ranglista'!$A:$FP,FM$321,FALSE)/8,VLOOKUP(VLOOKUP($A252,csapatok!$A:$NN,FM$320,FALSE),'csapat-ranglista'!$A:$FP,FM$321,FALSE)/4),0)</f>
        <v>0</v>
      </c>
      <c r="FN252" s="223">
        <f>IFERROR(IF(RIGHT(VLOOKUP($A252,csapatok!$A:$NN,FN$320,FALSE),5)="Csere",VLOOKUP(LEFT(VLOOKUP($A252,csapatok!$A:$NN,FN$320,FALSE),LEN(VLOOKUP($A252,csapatok!$A:$NN,FN$320,FALSE))-6),'csapat-ranglista'!$A:$FP,FN$321,FALSE)/8,VLOOKUP(VLOOKUP($A252,csapatok!$A:$NN,FN$320,FALSE),'csapat-ranglista'!$A:$FP,FN$321,FALSE)/4),0)</f>
        <v>0</v>
      </c>
      <c r="FO252" s="223">
        <f>IFERROR(IF(RIGHT(VLOOKUP($A252,csapatok!$A:$NN,FO$320,FALSE),5)="Csere",VLOOKUP(LEFT(VLOOKUP($A252,csapatok!$A:$NN,FO$320,FALSE),LEN(VLOOKUP($A252,csapatok!$A:$NN,FO$320,FALSE))-6),'csapat-ranglista'!$A:$FP,FO$321,FALSE)/8,VLOOKUP(VLOOKUP($A252,csapatok!$A:$NN,FO$320,FALSE),'csapat-ranglista'!$A:$FP,FO$321,FALSE)/4),0)</f>
        <v>0</v>
      </c>
      <c r="FP252" s="223">
        <f>IFERROR(IF(RIGHT(VLOOKUP($A252,csapatok!$A:$NN,FP$320,FALSE),5)="Csere",VLOOKUP(LEFT(VLOOKUP($A252,csapatok!$A:$NN,FP$320,FALSE),LEN(VLOOKUP($A252,csapatok!$A:$NN,FP$320,FALSE))-6),'csapat-ranglista'!$A:$FP,FP$321,FALSE)/8,VLOOKUP(VLOOKUP($A252,csapatok!$A:$NN,FP$320,FALSE),'csapat-ranglista'!$A:$FP,FP$321,FALSE)/4),0)</f>
        <v>0</v>
      </c>
      <c r="FQ252" s="223">
        <f>IFERROR(IF(RIGHT(VLOOKUP($A252,csapatok!$A:$NN,FQ$320,FALSE),5)="Csere",VLOOKUP(LEFT(VLOOKUP($A252,csapatok!$A:$NN,FQ$320,FALSE),LEN(VLOOKUP($A252,csapatok!$A:$NN,FQ$320,FALSE))-6),'csapat-ranglista'!$A:$FP,FQ$321,FALSE)/8,VLOOKUP(VLOOKUP($A252,csapatok!$A:$NN,FQ$320,FALSE),'csapat-ranglista'!$A:$FP,FQ$321,FALSE)/4),0)</f>
        <v>0</v>
      </c>
      <c r="FR252" s="223">
        <f>IFERROR(IF(RIGHT(VLOOKUP($A252,csapatok!$A:$NN,FR$320,FALSE),5)="Csere",VLOOKUP(LEFT(VLOOKUP($A252,csapatok!$A:$NN,FR$320,FALSE),LEN(VLOOKUP($A252,csapatok!$A:$NN,FR$320,FALSE))-6),'csapat-ranglista'!$A:$FP,FR$321,FALSE)/8,VLOOKUP(VLOOKUP($A252,csapatok!$A:$NN,FR$320,FALSE),'csapat-ranglista'!$A:$FP,FR$321,FALSE)/4),0)</f>
        <v>0</v>
      </c>
      <c r="FS252" s="223">
        <f>IFERROR(IF(RIGHT(VLOOKUP($A252,csapatok!$A:$NN,FS$320,FALSE),5)="Csere",VLOOKUP(LEFT(VLOOKUP($A252,csapatok!$A:$NN,FS$320,FALSE),LEN(VLOOKUP($A252,csapatok!$A:$NN,FS$320,FALSE))-6),'csapat-ranglista'!$A:$FP,FS$321,FALSE)/8,VLOOKUP(VLOOKUP($A252,csapatok!$A:$NN,FS$320,FALSE),'csapat-ranglista'!$A:$FP,FS$321,FALSE)/4),0)</f>
        <v>0</v>
      </c>
      <c r="FT252" s="223">
        <f>IFERROR(IF(RIGHT(VLOOKUP($A252,csapatok!$A:$NN,FT$320,FALSE),5)="Csere",VLOOKUP(LEFT(VLOOKUP($A252,csapatok!$A:$NN,FT$320,FALSE),LEN(VLOOKUP($A252,csapatok!$A:$NN,FT$320,FALSE))-6),'csapat-ranglista'!$A:$FP,FT$321,FALSE)/8,VLOOKUP(VLOOKUP($A252,csapatok!$A:$NN,FT$320,FALSE),'csapat-ranglista'!$A:$FP,FT$321,FALSE)/4),0)</f>
        <v>0</v>
      </c>
      <c r="FU252" s="223">
        <f>IFERROR(IF(RIGHT(VLOOKUP($A252,csapatok!$A:$NN,FU$320,FALSE),5)="Csere",VLOOKUP(LEFT(VLOOKUP($A252,csapatok!$A:$NN,FU$320,FALSE),LEN(VLOOKUP($A252,csapatok!$A:$NN,FU$320,FALSE))-6),'csapat-ranglista'!$A:$FP,FU$321,FALSE)/8,VLOOKUP(VLOOKUP($A252,csapatok!$A:$NN,FU$320,FALSE),'csapat-ranglista'!$A:$FP,FU$321,FALSE)/4),0)</f>
        <v>0</v>
      </c>
      <c r="FV252" s="223">
        <f>IFERROR(IF(RIGHT(VLOOKUP($A252,csapatok!$A:$NN,FV$320,FALSE),5)="Csere",VLOOKUP(LEFT(VLOOKUP($A252,csapatok!$A:$NN,FV$320,FALSE),LEN(VLOOKUP($A252,csapatok!$A:$NN,FV$320,FALSE))-6),'csapat-ranglista'!$A:$FP,FV$321,FALSE)/8,VLOOKUP(VLOOKUP($A252,csapatok!$A:$NN,FV$320,FALSE),'csapat-ranglista'!$A:$FP,FV$321,FALSE)/4),0)</f>
        <v>0</v>
      </c>
      <c r="FW252" s="223">
        <f>IFERROR(IF(RIGHT(VLOOKUP($A252,csapatok!$A:$NN,FW$320,FALSE),5)="Csere",VLOOKUP(LEFT(VLOOKUP($A252,csapatok!$A:$NN,FW$320,FALSE),LEN(VLOOKUP($A252,csapatok!$A:$NN,FW$320,FALSE))-6),'csapat-ranglista'!$A:$FP,FW$321,FALSE)/8,VLOOKUP(VLOOKUP($A252,csapatok!$A:$NN,FW$320,FALSE),'csapat-ranglista'!$A:$FP,FW$321,FALSE)/4),0)</f>
        <v>0</v>
      </c>
      <c r="FX252" s="223">
        <f>IFERROR(IF(RIGHT(VLOOKUP($A252,csapatok!$A:$NN,FX$320,FALSE),5)="Csere",VLOOKUP(LEFT(VLOOKUP($A252,csapatok!$A:$NN,FX$320,FALSE),LEN(VLOOKUP($A252,csapatok!$A:$NN,FX$320,FALSE))-6),'csapat-ranglista'!$A:$FP,FX$321,FALSE)/8,VLOOKUP(VLOOKUP($A252,csapatok!$A:$NN,FX$320,FALSE),'csapat-ranglista'!$A:$FP,FX$321,FALSE)/4),0)</f>
        <v>0</v>
      </c>
      <c r="FY252" s="223">
        <f>IFERROR(IF(RIGHT(VLOOKUP($A252,csapatok!$A:$NN,FY$320,FALSE),5)="Csere",VLOOKUP(LEFT(VLOOKUP($A252,csapatok!$A:$NN,FY$320,FALSE),LEN(VLOOKUP($A252,csapatok!$A:$NN,FY$320,FALSE))-6),'csapat-ranglista'!$A:$FP,FY$321,FALSE)/8,VLOOKUP(VLOOKUP($A252,csapatok!$A:$NN,FY$320,FALSE),'csapat-ranglista'!$A:$FP,FY$321,FALSE)/4),0)</f>
        <v>0</v>
      </c>
      <c r="FZ252" s="223">
        <f>IFERROR(IF(RIGHT(VLOOKUP($A252,csapatok!$A:$NN,FZ$320,FALSE),5)="Csere",VLOOKUP(LEFT(VLOOKUP($A252,csapatok!$A:$NN,FZ$320,FALSE),LEN(VLOOKUP($A252,csapatok!$A:$NN,FZ$320,FALSE))-6),'csapat-ranglista'!$A:$FP,FZ$321,FALSE)/8,VLOOKUP(VLOOKUP($A252,csapatok!$A:$NN,FZ$320,FALSE),'csapat-ranglista'!$A:$FP,FZ$321,FALSE)/4),0)</f>
        <v>0</v>
      </c>
      <c r="GA252" s="223">
        <f>IFERROR(IF(RIGHT(VLOOKUP($A252,csapatok!$A:$NN,GA$320,FALSE),5)="Csere",VLOOKUP(LEFT(VLOOKUP($A252,csapatok!$A:$NN,GA$320,FALSE),LEN(VLOOKUP($A252,csapatok!$A:$NN,GA$320,FALSE))-6),'csapat-ranglista'!$A:$FP,GA$321,FALSE)/8,VLOOKUP(VLOOKUP($A252,csapatok!$A:$NN,GA$320,FALSE),'csapat-ranglista'!$A:$FP,GA$321,FALSE)/4),0)</f>
        <v>0</v>
      </c>
      <c r="GB252" s="223">
        <f>IFERROR(IF(RIGHT(VLOOKUP($A252,csapatok!$A:$NN,GB$320,FALSE),5)="Csere",VLOOKUP(LEFT(VLOOKUP($A252,csapatok!$A:$NN,GB$320,FALSE),LEN(VLOOKUP($A252,csapatok!$A:$NN,GB$320,FALSE))-6),'csapat-ranglista'!$A:$FP,GB$321,FALSE)/8,VLOOKUP(VLOOKUP($A252,csapatok!$A:$NN,GB$320,FALSE),'csapat-ranglista'!$A:$FP,GB$321,FALSE)/4),0)</f>
        <v>0</v>
      </c>
      <c r="GC252" s="223">
        <f>IFERROR(IF(RIGHT(VLOOKUP($A252,csapatok!$A:$NN,GC$320,FALSE),5)="Csere",VLOOKUP(LEFT(VLOOKUP($A252,csapatok!$A:$NN,GC$320,FALSE),LEN(VLOOKUP($A252,csapatok!$A:$NN,GC$320,FALSE))-6),'csapat-ranglista'!$A:$FP,GC$321,FALSE)/8,VLOOKUP(VLOOKUP($A252,csapatok!$A:$NN,GC$320,FALSE),'csapat-ranglista'!$A:$FP,GC$321,FALSE)/4),0)</f>
        <v>0</v>
      </c>
      <c r="GD252" s="247">
        <f>SUM(EQ252:GC252)</f>
        <v>0</v>
      </c>
    </row>
    <row r="253" spans="1:186">
      <c r="A253" s="32" t="s">
        <v>330</v>
      </c>
      <c r="B253" s="131">
        <v>28238</v>
      </c>
      <c r="C253" s="131" t="str">
        <f>IF(B253=0,"",IF(B253&lt;$C$1,"felnőtt","ifi"))</f>
        <v>felnőtt</v>
      </c>
      <c r="D253" s="32" t="s">
        <v>101</v>
      </c>
      <c r="E253" s="45"/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f>IFERROR(IF(RIGHT(VLOOKUP($A253,csapatok!$A:$BL,X$320,FALSE),5)="Csere",VLOOKUP(LEFT(VLOOKUP($A253,csapatok!$A:$BL,X$320,FALSE),LEN(VLOOKUP($A253,csapatok!$A:$BL,X$320,FALSE))-6),'csapat-ranglista'!$A:$FP,X$321,FALSE)/8,VLOOKUP(VLOOKUP($A253,csapatok!$A:$BL,X$320,FALSE),'csapat-ranglista'!$A:$FP,X$321,FALSE)/4),0)</f>
        <v>0</v>
      </c>
      <c r="Y253" s="32">
        <f>IFERROR(IF(RIGHT(VLOOKUP($A253,csapatok!$A:$BL,Y$320,FALSE),5)="Csere",VLOOKUP(LEFT(VLOOKUP($A253,csapatok!$A:$BL,Y$320,FALSE),LEN(VLOOKUP($A253,csapatok!$A:$BL,Y$320,FALSE))-6),'csapat-ranglista'!$A:$FP,Y$321,FALSE)/8,VLOOKUP(VLOOKUP($A253,csapatok!$A:$BL,Y$320,FALSE),'csapat-ranglista'!$A:$FP,Y$321,FALSE)/4),0)</f>
        <v>0</v>
      </c>
      <c r="Z253" s="32">
        <f>IFERROR(IF(RIGHT(VLOOKUP($A253,csapatok!$A:$BL,Z$320,FALSE),5)="Csere",VLOOKUP(LEFT(VLOOKUP($A253,csapatok!$A:$BL,Z$320,FALSE),LEN(VLOOKUP($A253,csapatok!$A:$BL,Z$320,FALSE))-6),'csapat-ranglista'!$A:$FP,Z$321,FALSE)/8,VLOOKUP(VLOOKUP($A253,csapatok!$A:$BL,Z$320,FALSE),'csapat-ranglista'!$A:$FP,Z$321,FALSE)/4),0)</f>
        <v>0</v>
      </c>
      <c r="AA253" s="32">
        <f>IFERROR(IF(RIGHT(VLOOKUP($A253,csapatok!$A:$BL,AA$320,FALSE),5)="Csere",VLOOKUP(LEFT(VLOOKUP($A253,csapatok!$A:$BL,AA$320,FALSE),LEN(VLOOKUP($A253,csapatok!$A:$BL,AA$320,FALSE))-6),'csapat-ranglista'!$A:$FP,AA$321,FALSE)/8,VLOOKUP(VLOOKUP($A253,csapatok!$A:$BL,AA$320,FALSE),'csapat-ranglista'!$A:$FP,AA$321,FALSE)/4),0)</f>
        <v>0</v>
      </c>
      <c r="AB253" s="223">
        <f>IFERROR(IF(RIGHT(VLOOKUP($A253,csapatok!$A:$BL,AB$320,FALSE),5)="Csere",VLOOKUP(LEFT(VLOOKUP($A253,csapatok!$A:$BL,AB$320,FALSE),LEN(VLOOKUP($A253,csapatok!$A:$BL,AB$320,FALSE))-6),'csapat-ranglista'!$A:$FP,AB$321,FALSE)/8,VLOOKUP(VLOOKUP($A253,csapatok!$A:$BL,AB$320,FALSE),'csapat-ranglista'!$A:$FP,AB$321,FALSE)/4),0)</f>
        <v>0</v>
      </c>
      <c r="AC253" s="223">
        <f>IFERROR(IF(RIGHT(VLOOKUP($A253,csapatok!$A:$BL,AC$320,FALSE),5)="Csere",VLOOKUP(LEFT(VLOOKUP($A253,csapatok!$A:$BL,AC$320,FALSE),LEN(VLOOKUP($A253,csapatok!$A:$BL,AC$320,FALSE))-6),'csapat-ranglista'!$A:$FP,AC$321,FALSE)/8,VLOOKUP(VLOOKUP($A253,csapatok!$A:$BL,AC$320,FALSE),'csapat-ranglista'!$A:$FP,AC$321,FALSE)/4),0)</f>
        <v>0</v>
      </c>
      <c r="AD253" s="223">
        <f>IFERROR(IF(RIGHT(VLOOKUP($A253,csapatok!$A:$BL,AD$320,FALSE),5)="Csere",VLOOKUP(LEFT(VLOOKUP($A253,csapatok!$A:$BL,AD$320,FALSE),LEN(VLOOKUP($A253,csapatok!$A:$BL,AD$320,FALSE))-6),'csapat-ranglista'!$A:$FP,AD$321,FALSE)/8,VLOOKUP(VLOOKUP($A253,csapatok!$A:$BL,AD$320,FALSE),'csapat-ranglista'!$A:$FP,AD$321,FALSE)/4),0)</f>
        <v>0</v>
      </c>
      <c r="AE253" s="223">
        <f>IFERROR(IF(RIGHT(VLOOKUP($A253,csapatok!$A:$BL,AE$320,FALSE),5)="Csere",VLOOKUP(LEFT(VLOOKUP($A253,csapatok!$A:$BL,AE$320,FALSE),LEN(VLOOKUP($A253,csapatok!$A:$BL,AE$320,FALSE))-6),'csapat-ranglista'!$A:$FP,AE$321,FALSE)/8,VLOOKUP(VLOOKUP($A253,csapatok!$A:$BL,AE$320,FALSE),'csapat-ranglista'!$A:$FP,AE$321,FALSE)/4),0)</f>
        <v>0</v>
      </c>
      <c r="AF253" s="223">
        <f>IFERROR(IF(RIGHT(VLOOKUP($A253,csapatok!$A:$BL,AF$320,FALSE),5)="Csere",VLOOKUP(LEFT(VLOOKUP($A253,csapatok!$A:$BL,AF$320,FALSE),LEN(VLOOKUP($A253,csapatok!$A:$BL,AF$320,FALSE))-6),'csapat-ranglista'!$A:$FP,AF$321,FALSE)/8,VLOOKUP(VLOOKUP($A253,csapatok!$A:$BL,AF$320,FALSE),'csapat-ranglista'!$A:$FP,AF$321,FALSE)/4),0)</f>
        <v>0</v>
      </c>
      <c r="AG253" s="223">
        <f>IFERROR(IF(RIGHT(VLOOKUP($A253,csapatok!$A:$BL,AG$320,FALSE),5)="Csere",VLOOKUP(LEFT(VLOOKUP($A253,csapatok!$A:$BL,AG$320,FALSE),LEN(VLOOKUP($A253,csapatok!$A:$BL,AG$320,FALSE))-6),'csapat-ranglista'!$A:$FP,AG$321,FALSE)/8,VLOOKUP(VLOOKUP($A253,csapatok!$A:$BL,AG$320,FALSE),'csapat-ranglista'!$A:$FP,AG$321,FALSE)/4),0)</f>
        <v>0</v>
      </c>
      <c r="AH253" s="223">
        <f>IFERROR(IF(RIGHT(VLOOKUP($A253,csapatok!$A:$BL,AH$320,FALSE),5)="Csere",VLOOKUP(LEFT(VLOOKUP($A253,csapatok!$A:$BL,AH$320,FALSE),LEN(VLOOKUP($A253,csapatok!$A:$BL,AH$320,FALSE))-6),'csapat-ranglista'!$A:$FP,AH$321,FALSE)/8,VLOOKUP(VLOOKUP($A253,csapatok!$A:$BL,AH$320,FALSE),'csapat-ranglista'!$A:$FP,AH$321,FALSE)/4),0)</f>
        <v>0</v>
      </c>
      <c r="AI253" s="223">
        <f>IFERROR(IF(RIGHT(VLOOKUP($A253,csapatok!$A:$BL,AI$320,FALSE),5)="Csere",VLOOKUP(LEFT(VLOOKUP($A253,csapatok!$A:$BL,AI$320,FALSE),LEN(VLOOKUP($A253,csapatok!$A:$BL,AI$320,FALSE))-6),'csapat-ranglista'!$A:$FP,AI$321,FALSE)/8,VLOOKUP(VLOOKUP($A253,csapatok!$A:$BL,AI$320,FALSE),'csapat-ranglista'!$A:$FP,AI$321,FALSE)/4),0)</f>
        <v>0</v>
      </c>
      <c r="AJ253" s="223">
        <f>IFERROR(IF(RIGHT(VLOOKUP($A253,csapatok!$A:$BL,AJ$320,FALSE),5)="Csere",VLOOKUP(LEFT(VLOOKUP($A253,csapatok!$A:$BL,AJ$320,FALSE),LEN(VLOOKUP($A253,csapatok!$A:$BL,AJ$320,FALSE))-6),'csapat-ranglista'!$A:$FP,AJ$321,FALSE)/8,VLOOKUP(VLOOKUP($A253,csapatok!$A:$BL,AJ$320,FALSE),'csapat-ranglista'!$A:$FP,AJ$321,FALSE)/2),0)</f>
        <v>0</v>
      </c>
      <c r="AK253" s="223">
        <f>IFERROR(IF(RIGHT(VLOOKUP($A253,csapatok!$A:$CN,AK$320,FALSE),5)="Csere",VLOOKUP(LEFT(VLOOKUP($A253,csapatok!$A:$CN,AK$320,FALSE),LEN(VLOOKUP($A253,csapatok!$A:$CN,AK$320,FALSE))-6),'csapat-ranglista'!$A:$FP,AK$321,FALSE)/8,VLOOKUP(VLOOKUP($A253,csapatok!$A:$CN,AK$320,FALSE),'csapat-ranglista'!$A:$FP,AK$321,FALSE)/4),0)</f>
        <v>0</v>
      </c>
      <c r="AL253" s="223">
        <f>IFERROR(IF(RIGHT(VLOOKUP($A253,csapatok!$A:$CN,AL$320,FALSE),5)="Csere",VLOOKUP(LEFT(VLOOKUP($A253,csapatok!$A:$CN,AL$320,FALSE),LEN(VLOOKUP($A253,csapatok!$A:$CN,AL$320,FALSE))-6),'csapat-ranglista'!$A:$FP,AL$321,FALSE)/8,VLOOKUP(VLOOKUP($A253,csapatok!$A:$CN,AL$320,FALSE),'csapat-ranglista'!$A:$FP,AL$321,FALSE)/4),0)</f>
        <v>0</v>
      </c>
      <c r="AM253" s="223">
        <f>IFERROR(IF(RIGHT(VLOOKUP($A253,csapatok!$A:$CN,AM$320,FALSE),5)="Csere",VLOOKUP(LEFT(VLOOKUP($A253,csapatok!$A:$CN,AM$320,FALSE),LEN(VLOOKUP($A253,csapatok!$A:$CN,AM$320,FALSE))-6),'csapat-ranglista'!$A:$FP,AM$321,FALSE)/8,VLOOKUP(VLOOKUP($A253,csapatok!$A:$CN,AM$320,FALSE),'csapat-ranglista'!$A:$FP,AM$321,FALSE)/4),0)</f>
        <v>0</v>
      </c>
      <c r="AN253" s="223">
        <f>IFERROR(IF(RIGHT(VLOOKUP($A253,csapatok!$A:$CN,AN$320,FALSE),5)="Csere",VLOOKUP(LEFT(VLOOKUP($A253,csapatok!$A:$CN,AN$320,FALSE),LEN(VLOOKUP($A253,csapatok!$A:$CN,AN$320,FALSE))-6),'csapat-ranglista'!$A:$FP,AN$321,FALSE)/8,VLOOKUP(VLOOKUP($A253,csapatok!$A:$CN,AN$320,FALSE),'csapat-ranglista'!$A:$FP,AN$321,FALSE)/4),0)</f>
        <v>0</v>
      </c>
      <c r="AO253" s="223">
        <f>IFERROR(IF(RIGHT(VLOOKUP($A253,csapatok!$A:$CN,AO$320,FALSE),5)="Csere",VLOOKUP(LEFT(VLOOKUP($A253,csapatok!$A:$CN,AO$320,FALSE),LEN(VLOOKUP($A253,csapatok!$A:$CN,AO$320,FALSE))-6),'csapat-ranglista'!$A:$FP,AO$321,FALSE)/8,VLOOKUP(VLOOKUP($A253,csapatok!$A:$CN,AO$320,FALSE),'csapat-ranglista'!$A:$FP,AO$321,FALSE)/4),0)</f>
        <v>0</v>
      </c>
      <c r="AP253" s="223">
        <f>IFERROR(IF(RIGHT(VLOOKUP($A253,csapatok!$A:$CN,AP$320,FALSE),5)="Csere",VLOOKUP(LEFT(VLOOKUP($A253,csapatok!$A:$CN,AP$320,FALSE),LEN(VLOOKUP($A253,csapatok!$A:$CN,AP$320,FALSE))-6),'csapat-ranglista'!$A:$FP,AP$321,FALSE)/8,VLOOKUP(VLOOKUP($A253,csapatok!$A:$CN,AP$320,FALSE),'csapat-ranglista'!$A:$FP,AP$321,FALSE)/4),0)</f>
        <v>0</v>
      </c>
      <c r="AQ253" s="223">
        <f>IFERROR(IF(RIGHT(VLOOKUP($A253,csapatok!$A:$CN,AQ$320,FALSE),5)="Csere",VLOOKUP(LEFT(VLOOKUP($A253,csapatok!$A:$CN,AQ$320,FALSE),LEN(VLOOKUP($A253,csapatok!$A:$CN,AQ$320,FALSE))-6),'csapat-ranglista'!$A:$FP,AQ$321,FALSE)/8,VLOOKUP(VLOOKUP($A253,csapatok!$A:$CN,AQ$320,FALSE),'csapat-ranglista'!$A:$FP,AQ$321,FALSE)/4),0)</f>
        <v>0</v>
      </c>
      <c r="AR253" s="223">
        <f>IFERROR(IF(RIGHT(VLOOKUP($A253,csapatok!$A:$CN,AR$320,FALSE),5)="Csere",VLOOKUP(LEFT(VLOOKUP($A253,csapatok!$A:$CN,AR$320,FALSE),LEN(VLOOKUP($A253,csapatok!$A:$CN,AR$320,FALSE))-6),'csapat-ranglista'!$A:$FP,AR$321,FALSE)/8,VLOOKUP(VLOOKUP($A253,csapatok!$A:$CN,AR$320,FALSE),'csapat-ranglista'!$A:$FP,AR$321,FALSE)/4),0)</f>
        <v>0</v>
      </c>
      <c r="AS253" s="223">
        <f>IFERROR(IF(RIGHT(VLOOKUP($A253,csapatok!$A:$CN,AS$320,FALSE),5)="Csere",VLOOKUP(LEFT(VLOOKUP($A253,csapatok!$A:$CN,AS$320,FALSE),LEN(VLOOKUP($A253,csapatok!$A:$CN,AS$320,FALSE))-6),'csapat-ranglista'!$A:$FP,AS$321,FALSE)/8,VLOOKUP(VLOOKUP($A253,csapatok!$A:$CN,AS$320,FALSE),'csapat-ranglista'!$A:$FP,AS$321,FALSE)/4),0)</f>
        <v>0</v>
      </c>
      <c r="AT253" s="223">
        <f>IFERROR(IF(RIGHT(VLOOKUP($A253,csapatok!$A:$CN,AT$320,FALSE),5)="Csere",VLOOKUP(LEFT(VLOOKUP($A253,csapatok!$A:$CN,AT$320,FALSE),LEN(VLOOKUP($A253,csapatok!$A:$CN,AT$320,FALSE))-6),'csapat-ranglista'!$A:$FP,AT$321,FALSE)/8,VLOOKUP(VLOOKUP($A253,csapatok!$A:$CN,AT$320,FALSE),'csapat-ranglista'!$A:$FP,AT$321,FALSE)/4),0)</f>
        <v>0</v>
      </c>
      <c r="AU253" s="223">
        <f>IFERROR(IF(RIGHT(VLOOKUP($A253,csapatok!$A:$CN,AU$320,FALSE),5)="Csere",VLOOKUP(LEFT(VLOOKUP($A253,csapatok!$A:$CN,AU$320,FALSE),LEN(VLOOKUP($A253,csapatok!$A:$CN,AU$320,FALSE))-6),'csapat-ranglista'!$A:$FP,AU$321,FALSE)/8,VLOOKUP(VLOOKUP($A253,csapatok!$A:$CN,AU$320,FALSE),'csapat-ranglista'!$A:$FP,AU$321,FALSE)/4),0)</f>
        <v>0</v>
      </c>
      <c r="AV253" s="223">
        <f>IFERROR(IF(RIGHT(VLOOKUP($A253,csapatok!$A:$CN,AV$320,FALSE),5)="Csere",VLOOKUP(LEFT(VLOOKUP($A253,csapatok!$A:$CN,AV$320,FALSE),LEN(VLOOKUP($A253,csapatok!$A:$CN,AV$320,FALSE))-6),'csapat-ranglista'!$A:$FP,AV$321,FALSE)/8,VLOOKUP(VLOOKUP($A253,csapatok!$A:$CN,AV$320,FALSE),'csapat-ranglista'!$A:$FP,AV$321,FALSE)/4),0)</f>
        <v>0</v>
      </c>
      <c r="AW253" s="223">
        <f>IFERROR(IF(RIGHT(VLOOKUP($A253,csapatok!$A:$CN,AW$320,FALSE),5)="Csere",VLOOKUP(LEFT(VLOOKUP($A253,csapatok!$A:$CN,AW$320,FALSE),LEN(VLOOKUP($A253,csapatok!$A:$CN,AW$320,FALSE))-6),'csapat-ranglista'!$A:$FP,AW$321,FALSE)/8,VLOOKUP(VLOOKUP($A253,csapatok!$A:$CN,AW$320,FALSE),'csapat-ranglista'!$A:$FP,AW$321,FALSE)/4),0)</f>
        <v>0</v>
      </c>
      <c r="AX253" s="223">
        <f>IFERROR(IF(RIGHT(VLOOKUP($A253,csapatok!$A:$CN,AX$320,FALSE),5)="Csere",VLOOKUP(LEFT(VLOOKUP($A253,csapatok!$A:$CN,AX$320,FALSE),LEN(VLOOKUP($A253,csapatok!$A:$CN,AX$320,FALSE))-6),'csapat-ranglista'!$A:$FP,AX$321,FALSE)/8,VLOOKUP(VLOOKUP($A253,csapatok!$A:$CN,AX$320,FALSE),'csapat-ranglista'!$A:$FP,AX$321,FALSE)/4),0)</f>
        <v>0</v>
      </c>
      <c r="AY253" s="223">
        <f>IFERROR(IF(RIGHT(VLOOKUP($A253,csapatok!$A:$NN,AY$320,FALSE),5)="Csere",VLOOKUP(LEFT(VLOOKUP($A253,csapatok!$A:$NN,AY$320,FALSE),LEN(VLOOKUP($A253,csapatok!$A:$NN,AY$320,FALSE))-6),'csapat-ranglista'!$A:$FP,AY$321,FALSE)/8,VLOOKUP(VLOOKUP($A253,csapatok!$A:$NN,AY$320,FALSE),'csapat-ranglista'!$A:$FP,AY$321,FALSE)/4),0)</f>
        <v>0</v>
      </c>
      <c r="AZ253" s="223">
        <f>IFERROR(IF(RIGHT(VLOOKUP($A253,csapatok!$A:$NN,AZ$320,FALSE),5)="Csere",VLOOKUP(LEFT(VLOOKUP($A253,csapatok!$A:$NN,AZ$320,FALSE),LEN(VLOOKUP($A253,csapatok!$A:$NN,AZ$320,FALSE))-6),'csapat-ranglista'!$A:$FP,AZ$321,FALSE)/8,VLOOKUP(VLOOKUP($A253,csapatok!$A:$NN,AZ$320,FALSE),'csapat-ranglista'!$A:$FP,AZ$321,FALSE)/4),0)</f>
        <v>0</v>
      </c>
      <c r="BA253" s="223">
        <f>IFERROR(IF(RIGHT(VLOOKUP($A253,csapatok!$A:$NN,BA$320,FALSE),5)="Csere",VLOOKUP(LEFT(VLOOKUP($A253,csapatok!$A:$NN,BA$320,FALSE),LEN(VLOOKUP($A253,csapatok!$A:$NN,BA$320,FALSE))-6),'csapat-ranglista'!$A:$FP,BA$321,FALSE)/8,VLOOKUP(VLOOKUP($A253,csapatok!$A:$NN,BA$320,FALSE),'csapat-ranglista'!$A:$FP,BA$321,FALSE)/4),0)</f>
        <v>0</v>
      </c>
      <c r="BB253" s="223">
        <f>IFERROR(IF(RIGHT(VLOOKUP($A253,csapatok!$A:$NN,BB$320,FALSE),5)="Csere",VLOOKUP(LEFT(VLOOKUP($A253,csapatok!$A:$NN,BB$320,FALSE),LEN(VLOOKUP($A253,csapatok!$A:$NN,BB$320,FALSE))-6),'csapat-ranglista'!$A:$FP,BB$321,FALSE)/8,VLOOKUP(VLOOKUP($A253,csapatok!$A:$NN,BB$320,FALSE),'csapat-ranglista'!$A:$FP,BB$321,FALSE)/4),0)</f>
        <v>0</v>
      </c>
      <c r="BC253" s="224">
        <f>versenyek!$ES$11*IFERROR(VLOOKUP(VLOOKUP($A253,versenyek!ER:ET,3,FALSE),szabalyok!$A$16:$B$23,2,FALSE)/4,0)</f>
        <v>0</v>
      </c>
      <c r="BD253" s="224">
        <f>versenyek!$EV$11*IFERROR(VLOOKUP(VLOOKUP($A253,versenyek!EU:EW,3,FALSE),szabalyok!$A$16:$B$23,2,FALSE)/4,0)</f>
        <v>0</v>
      </c>
      <c r="BE253" s="223">
        <f>IFERROR(IF(RIGHT(VLOOKUP($A253,csapatok!$A:$NN,BE$320,FALSE),5)="Csere",VLOOKUP(LEFT(VLOOKUP($A253,csapatok!$A:$NN,BE$320,FALSE),LEN(VLOOKUP($A253,csapatok!$A:$NN,BE$320,FALSE))-6),'csapat-ranglista'!$A:$FP,BE$321,FALSE)/8,VLOOKUP(VLOOKUP($A253,csapatok!$A:$NN,BE$320,FALSE),'csapat-ranglista'!$A:$FP,BE$321,FALSE)/4),0)</f>
        <v>0</v>
      </c>
      <c r="BF253" s="223">
        <f>IFERROR(IF(RIGHT(VLOOKUP($A253,csapatok!$A:$NN,BF$320,FALSE),5)="Csere",VLOOKUP(LEFT(VLOOKUP($A253,csapatok!$A:$NN,BF$320,FALSE),LEN(VLOOKUP($A253,csapatok!$A:$NN,BF$320,FALSE))-6),'csapat-ranglista'!$A:$FP,BF$321,FALSE)/8,VLOOKUP(VLOOKUP($A253,csapatok!$A:$NN,BF$320,FALSE),'csapat-ranglista'!$A:$FP,BF$321,FALSE)/4),0)</f>
        <v>0</v>
      </c>
      <c r="BG253" s="223">
        <f>IFERROR(IF(RIGHT(VLOOKUP($A253,csapatok!$A:$NN,BG$320,FALSE),5)="Csere",VLOOKUP(LEFT(VLOOKUP($A253,csapatok!$A:$NN,BG$320,FALSE),LEN(VLOOKUP($A253,csapatok!$A:$NN,BG$320,FALSE))-6),'csapat-ranglista'!$A:$FP,BG$321,FALSE)/8,VLOOKUP(VLOOKUP($A253,csapatok!$A:$NN,BG$320,FALSE),'csapat-ranglista'!$A:$FP,BG$321,FALSE)/4),0)</f>
        <v>0</v>
      </c>
      <c r="BH253" s="223">
        <f>IFERROR(IF(RIGHT(VLOOKUP($A253,csapatok!$A:$NN,BH$320,FALSE),5)="Csere",VLOOKUP(LEFT(VLOOKUP($A253,csapatok!$A:$NN,BH$320,FALSE),LEN(VLOOKUP($A253,csapatok!$A:$NN,BH$320,FALSE))-6),'csapat-ranglista'!$A:$FP,BH$321,FALSE)/8,VLOOKUP(VLOOKUP($A253,csapatok!$A:$NN,BH$320,FALSE),'csapat-ranglista'!$A:$FP,BH$321,FALSE)/4),0)</f>
        <v>0</v>
      </c>
      <c r="BI253" s="223">
        <f>IFERROR(IF(RIGHT(VLOOKUP($A253,csapatok!$A:$NN,BI$320,FALSE),5)="Csere",VLOOKUP(LEFT(VLOOKUP($A253,csapatok!$A:$NN,BI$320,FALSE),LEN(VLOOKUP($A253,csapatok!$A:$NN,BI$320,FALSE))-6),'csapat-ranglista'!$A:$FP,BI$321,FALSE)/8,VLOOKUP(VLOOKUP($A253,csapatok!$A:$NN,BI$320,FALSE),'csapat-ranglista'!$A:$FP,BI$321,FALSE)/4),0)</f>
        <v>0</v>
      </c>
      <c r="BJ253" s="223">
        <f>IFERROR(IF(RIGHT(VLOOKUP($A253,csapatok!$A:$NN,BJ$320,FALSE),5)="Csere",VLOOKUP(LEFT(VLOOKUP($A253,csapatok!$A:$NN,BJ$320,FALSE),LEN(VLOOKUP($A253,csapatok!$A:$NN,BJ$320,FALSE))-6),'csapat-ranglista'!$A:$FP,BJ$321,FALSE)/8,VLOOKUP(VLOOKUP($A253,csapatok!$A:$NN,BJ$320,FALSE),'csapat-ranglista'!$A:$FP,BJ$321,FALSE)/4),0)</f>
        <v>0</v>
      </c>
      <c r="BK253" s="223">
        <f>IFERROR(IF(RIGHT(VLOOKUP($A253,csapatok!$A:$NN,BK$320,FALSE),5)="Csere",VLOOKUP(LEFT(VLOOKUP($A253,csapatok!$A:$NN,BK$320,FALSE),LEN(VLOOKUP($A253,csapatok!$A:$NN,BK$320,FALSE))-6),'csapat-ranglista'!$A:$FP,BK$321,FALSE)/8,VLOOKUP(VLOOKUP($A253,csapatok!$A:$NN,BK$320,FALSE),'csapat-ranglista'!$A:$FP,BK$321,FALSE)/4),0)</f>
        <v>0</v>
      </c>
      <c r="BL253" s="223">
        <f>IFERROR(IF(RIGHT(VLOOKUP($A253,csapatok!$A:$NN,BL$320,FALSE),5)="Csere",VLOOKUP(LEFT(VLOOKUP($A253,csapatok!$A:$NN,BL$320,FALSE),LEN(VLOOKUP($A253,csapatok!$A:$NN,BL$320,FALSE))-6),'csapat-ranglista'!$A:$FP,BL$321,FALSE)/8,VLOOKUP(VLOOKUP($A253,csapatok!$A:$NN,BL$320,FALSE),'csapat-ranglista'!$A:$FP,BL$321,FALSE)/4),0)</f>
        <v>0</v>
      </c>
      <c r="BM253" s="223">
        <f>IFERROR(IF(RIGHT(VLOOKUP($A253,csapatok!$A:$NN,BM$320,FALSE),5)="Csere",VLOOKUP(LEFT(VLOOKUP($A253,csapatok!$A:$NN,BM$320,FALSE),LEN(VLOOKUP($A253,csapatok!$A:$NN,BM$320,FALSE))-6),'csapat-ranglista'!$A:$FP,BM$321,FALSE)/8,VLOOKUP(VLOOKUP($A253,csapatok!$A:$NN,BM$320,FALSE),'csapat-ranglista'!$A:$FP,BM$321,FALSE)/4),0)</f>
        <v>0</v>
      </c>
      <c r="BN253" s="223">
        <f>IFERROR(IF(RIGHT(VLOOKUP($A253,csapatok!$A:$NN,BN$320,FALSE),5)="Csere",VLOOKUP(LEFT(VLOOKUP($A253,csapatok!$A:$NN,BN$320,FALSE),LEN(VLOOKUP($A253,csapatok!$A:$NN,BN$320,FALSE))-6),'csapat-ranglista'!$A:$FP,BN$321,FALSE)/8,VLOOKUP(VLOOKUP($A253,csapatok!$A:$NN,BN$320,FALSE),'csapat-ranglista'!$A:$FP,BN$321,FALSE)/4),0)</f>
        <v>0</v>
      </c>
      <c r="BO253" s="223">
        <f>IFERROR(IF(RIGHT(VLOOKUP($A253,csapatok!$A:$NN,BO$320,FALSE),5)="Csere",VLOOKUP(LEFT(VLOOKUP($A253,csapatok!$A:$NN,BO$320,FALSE),LEN(VLOOKUP($A253,csapatok!$A:$NN,BO$320,FALSE))-6),'csapat-ranglista'!$A:$FP,BO$321,FALSE)/8,VLOOKUP(VLOOKUP($A253,csapatok!$A:$NN,BO$320,FALSE),'csapat-ranglista'!$A:$FP,BO$321,FALSE)/4),0)</f>
        <v>0</v>
      </c>
      <c r="BP253" s="223">
        <f>IFERROR(IF(RIGHT(VLOOKUP($A253,csapatok!$A:$NN,BP$320,FALSE),5)="Csere",VLOOKUP(LEFT(VLOOKUP($A253,csapatok!$A:$NN,BP$320,FALSE),LEN(VLOOKUP($A253,csapatok!$A:$NN,BP$320,FALSE))-6),'csapat-ranglista'!$A:$FP,BP$321,FALSE)/8,VLOOKUP(VLOOKUP($A253,csapatok!$A:$NN,BP$320,FALSE),'csapat-ranglista'!$A:$FP,BP$321,FALSE)/4),0)</f>
        <v>0</v>
      </c>
      <c r="BQ253" s="223">
        <f>IFERROR(IF(RIGHT(VLOOKUP($A253,csapatok!$A:$NN,BQ$320,FALSE),5)="Csere",VLOOKUP(LEFT(VLOOKUP($A253,csapatok!$A:$NN,BQ$320,FALSE),LEN(VLOOKUP($A253,csapatok!$A:$NN,BQ$320,FALSE))-6),'csapat-ranglista'!$A:$FP,BQ$321,FALSE)/8,VLOOKUP(VLOOKUP($A253,csapatok!$A:$NN,BQ$320,FALSE),'csapat-ranglista'!$A:$FP,BQ$321,FALSE)/4),0)</f>
        <v>0</v>
      </c>
      <c r="BR253" s="223">
        <f>IFERROR(IF(RIGHT(VLOOKUP($A253,csapatok!$A:$NN,BR$320,FALSE),5)="Csere",VLOOKUP(LEFT(VLOOKUP($A253,csapatok!$A:$NN,BR$320,FALSE),LEN(VLOOKUP($A253,csapatok!$A:$NN,BR$320,FALSE))-6),'csapat-ranglista'!$A:$FP,BR$321,FALSE)/8,VLOOKUP(VLOOKUP($A253,csapatok!$A:$NN,BR$320,FALSE),'csapat-ranglista'!$A:$FP,BR$321,FALSE)/4),0)</f>
        <v>0</v>
      </c>
      <c r="BS253" s="223">
        <f>IFERROR(IF(RIGHT(VLOOKUP($A253,csapatok!$A:$NN,BS$320,FALSE),5)="Csere",VLOOKUP(LEFT(VLOOKUP($A253,csapatok!$A:$NN,BS$320,FALSE),LEN(VLOOKUP($A253,csapatok!$A:$NN,BS$320,FALSE))-6),'csapat-ranglista'!$A:$FP,BS$321,FALSE)/8,VLOOKUP(VLOOKUP($A253,csapatok!$A:$NN,BS$320,FALSE),'csapat-ranglista'!$A:$FP,BS$321,FALSE)/4),0)</f>
        <v>0</v>
      </c>
      <c r="BT253" s="223">
        <f>IFERROR(IF(RIGHT(VLOOKUP($A253,csapatok!$A:$NN,BT$320,FALSE),5)="Csere",VLOOKUP(LEFT(VLOOKUP($A253,csapatok!$A:$NN,BT$320,FALSE),LEN(VLOOKUP($A253,csapatok!$A:$NN,BT$320,FALSE))-6),'csapat-ranglista'!$A:$FP,BT$321,FALSE)/8,VLOOKUP(VLOOKUP($A253,csapatok!$A:$NN,BT$320,FALSE),'csapat-ranglista'!$A:$FP,BT$321,FALSE)/4),0)</f>
        <v>0</v>
      </c>
      <c r="BU253" s="223">
        <f>IFERROR(IF(RIGHT(VLOOKUP($A253,csapatok!$A:$NN,BU$320,FALSE),5)="Csere",VLOOKUP(LEFT(VLOOKUP($A253,csapatok!$A:$NN,BU$320,FALSE),LEN(VLOOKUP($A253,csapatok!$A:$NN,BU$320,FALSE))-6),'csapat-ranglista'!$A:$FP,BU$321,FALSE)/8,VLOOKUP(VLOOKUP($A253,csapatok!$A:$NN,BU$320,FALSE),'csapat-ranglista'!$A:$FP,BU$321,FALSE)/4),0)</f>
        <v>0</v>
      </c>
      <c r="BV253" s="223">
        <f>IFERROR(IF(RIGHT(VLOOKUP($A253,csapatok!$A:$NN,BV$320,FALSE),5)="Csere",VLOOKUP(LEFT(VLOOKUP($A253,csapatok!$A:$NN,BV$320,FALSE),LEN(VLOOKUP($A253,csapatok!$A:$NN,BV$320,FALSE))-6),'csapat-ranglista'!$A:$FP,BV$321,FALSE)/8,VLOOKUP(VLOOKUP($A253,csapatok!$A:$NN,BV$320,FALSE),'csapat-ranglista'!$A:$FP,BV$321,FALSE)/4),0)</f>
        <v>0</v>
      </c>
      <c r="BW253" s="223">
        <f>IFERROR(IF(RIGHT(VLOOKUP($A253,csapatok!$A:$NN,BW$320,FALSE),5)="Csere",VLOOKUP(LEFT(VLOOKUP($A253,csapatok!$A:$NN,BW$320,FALSE),LEN(VLOOKUP($A253,csapatok!$A:$NN,BW$320,FALSE))-6),'csapat-ranglista'!$A:$FP,BW$321,FALSE)/8,VLOOKUP(VLOOKUP($A253,csapatok!$A:$NN,BW$320,FALSE),'csapat-ranglista'!$A:$FP,BW$321,FALSE)/4),0)</f>
        <v>0</v>
      </c>
      <c r="BX253" s="223">
        <f>IFERROR(IF(RIGHT(VLOOKUP($A253,csapatok!$A:$NN,BX$320,FALSE),5)="Csere",VLOOKUP(LEFT(VLOOKUP($A253,csapatok!$A:$NN,BX$320,FALSE),LEN(VLOOKUP($A253,csapatok!$A:$NN,BX$320,FALSE))-6),'csapat-ranglista'!$A:$FP,BX$321,FALSE)/8,VLOOKUP(VLOOKUP($A253,csapatok!$A:$NN,BX$320,FALSE),'csapat-ranglista'!$A:$FP,BX$321,FALSE)/4),0)</f>
        <v>0</v>
      </c>
      <c r="BY253" s="223">
        <f>IFERROR(IF(RIGHT(VLOOKUP($A253,csapatok!$A:$NN,BY$320,FALSE),5)="Csere",VLOOKUP(LEFT(VLOOKUP($A253,csapatok!$A:$NN,BY$320,FALSE),LEN(VLOOKUP($A253,csapatok!$A:$NN,BY$320,FALSE))-6),'csapat-ranglista'!$A:$FP,BY$321,FALSE)/8,VLOOKUP(VLOOKUP($A253,csapatok!$A:$NN,BY$320,FALSE),'csapat-ranglista'!$A:$FP,BY$321,FALSE)/4),0)</f>
        <v>0</v>
      </c>
      <c r="BZ253" s="223">
        <f>IFERROR(IF(RIGHT(VLOOKUP($A253,csapatok!$A:$NN,BZ$320,FALSE),5)="Csere",VLOOKUP(LEFT(VLOOKUP($A253,csapatok!$A:$NN,BZ$320,FALSE),LEN(VLOOKUP($A253,csapatok!$A:$NN,BZ$320,FALSE))-6),'csapat-ranglista'!$A:$FP,BZ$321,FALSE)/8,VLOOKUP(VLOOKUP($A253,csapatok!$A:$NN,BZ$320,FALSE),'csapat-ranglista'!$A:$FP,BZ$321,FALSE)/4),0)</f>
        <v>0</v>
      </c>
      <c r="CA253" s="223">
        <f>IFERROR(IF(RIGHT(VLOOKUP($A253,csapatok!$A:$NN,CA$320,FALSE),5)="Csere",VLOOKUP(LEFT(VLOOKUP($A253,csapatok!$A:$NN,CA$320,FALSE),LEN(VLOOKUP($A253,csapatok!$A:$NN,CA$320,FALSE))-6),'csapat-ranglista'!$A:$FP,CA$321,FALSE)/8,VLOOKUP(VLOOKUP($A253,csapatok!$A:$NN,CA$320,FALSE),'csapat-ranglista'!$A:$FP,CA$321,FALSE)/4),0)</f>
        <v>0</v>
      </c>
      <c r="CB253" s="223">
        <f>IFERROR(IF(RIGHT(VLOOKUP($A253,csapatok!$A:$NN,CB$320,FALSE),5)="Csere",VLOOKUP(LEFT(VLOOKUP($A253,csapatok!$A:$NN,CB$320,FALSE),LEN(VLOOKUP($A253,csapatok!$A:$NN,CB$320,FALSE))-6),'csapat-ranglista'!$A:$FP,CB$321,FALSE)/8,VLOOKUP(VLOOKUP($A253,csapatok!$A:$NN,CB$320,FALSE),'csapat-ranglista'!$A:$FP,CB$321,FALSE)/4),0)</f>
        <v>0</v>
      </c>
      <c r="CC253" s="223">
        <f>IFERROR(IF(RIGHT(VLOOKUP($A253,csapatok!$A:$NN,CC$320,FALSE),5)="Csere",VLOOKUP(LEFT(VLOOKUP($A253,csapatok!$A:$NN,CC$320,FALSE),LEN(VLOOKUP($A253,csapatok!$A:$NN,CC$320,FALSE))-6),'csapat-ranglista'!$A:$FP,CC$321,FALSE)/8,VLOOKUP(VLOOKUP($A253,csapatok!$A:$NN,CC$320,FALSE),'csapat-ranglista'!$A:$FP,CC$321,FALSE)/4),0)</f>
        <v>0</v>
      </c>
      <c r="CD253" s="223">
        <f>IFERROR(IF(RIGHT(VLOOKUP($A253,csapatok!$A:$NN,CD$320,FALSE),5)="Csere",VLOOKUP(LEFT(VLOOKUP($A253,csapatok!$A:$NN,CD$320,FALSE),LEN(VLOOKUP($A253,csapatok!$A:$NN,CD$320,FALSE))-6),'csapat-ranglista'!$A:$FP,CD$321,FALSE)/8,VLOOKUP(VLOOKUP($A253,csapatok!$A:$NN,CD$320,FALSE),'csapat-ranglista'!$A:$FP,CD$321,FALSE)/4),0)</f>
        <v>0</v>
      </c>
      <c r="CE253" s="223">
        <f>IFERROR(IF(RIGHT(VLOOKUP($A253,csapatok!$A:$NN,CE$320,FALSE),5)="Csere",VLOOKUP(LEFT(VLOOKUP($A253,csapatok!$A:$NN,CE$320,FALSE),LEN(VLOOKUP($A253,csapatok!$A:$NN,CE$320,FALSE))-6),'csapat-ranglista'!$A:$FP,CE$321,FALSE)/8,VLOOKUP(VLOOKUP($A253,csapatok!$A:$NN,CE$320,FALSE),'csapat-ranglista'!$A:$FP,CE$321,FALSE)/4),0)</f>
        <v>0</v>
      </c>
      <c r="CF253" s="223">
        <f>IFERROR(IF(RIGHT(VLOOKUP($A253,csapatok!$A:$NN,CF$320,FALSE),5)="Csere",VLOOKUP(LEFT(VLOOKUP($A253,csapatok!$A:$NN,CF$320,FALSE),LEN(VLOOKUP($A253,csapatok!$A:$NN,CF$320,FALSE))-6),'csapat-ranglista'!$A:$FP,CF$321,FALSE)/8,VLOOKUP(VLOOKUP($A253,csapatok!$A:$NN,CF$320,FALSE),'csapat-ranglista'!$A:$FP,CF$321,FALSE)/4),0)</f>
        <v>0</v>
      </c>
      <c r="CG253" s="223">
        <f>IFERROR(IF(RIGHT(VLOOKUP($A253,csapatok!$A:$NN,CG$320,FALSE),5)="Csere",VLOOKUP(LEFT(VLOOKUP($A253,csapatok!$A:$NN,CG$320,FALSE),LEN(VLOOKUP($A253,csapatok!$A:$NN,CG$320,FALSE))-6),'csapat-ranglista'!$A:$FP,CG$321,FALSE)/8,VLOOKUP(VLOOKUP($A253,csapatok!$A:$NN,CG$320,FALSE),'csapat-ranglista'!$A:$FP,CG$321,FALSE)/4),0)</f>
        <v>0</v>
      </c>
      <c r="CH253" s="223">
        <f>IFERROR(IF(RIGHT(VLOOKUP($A253,csapatok!$A:$NN,CH$320,FALSE),5)="Csere",VLOOKUP(LEFT(VLOOKUP($A253,csapatok!$A:$NN,CH$320,FALSE),LEN(VLOOKUP($A253,csapatok!$A:$NN,CH$320,FALSE))-6),'csapat-ranglista'!$A:$FP,CH$321,FALSE)/8,VLOOKUP(VLOOKUP($A253,csapatok!$A:$NN,CH$320,FALSE),'csapat-ranglista'!$A:$FP,CH$321,FALSE)/4),0)</f>
        <v>0</v>
      </c>
      <c r="CI253" s="223">
        <f>IFERROR(IF(RIGHT(VLOOKUP($A253,csapatok!$A:$NN,CI$320,FALSE),5)="Csere",VLOOKUP(LEFT(VLOOKUP($A253,csapatok!$A:$NN,CI$320,FALSE),LEN(VLOOKUP($A253,csapatok!$A:$NN,CI$320,FALSE))-6),'csapat-ranglista'!$A:$FP,CI$321,FALSE)/8,VLOOKUP(VLOOKUP($A253,csapatok!$A:$NN,CI$320,FALSE),'csapat-ranglista'!$A:$FP,CI$321,FALSE)/4),0)</f>
        <v>0</v>
      </c>
      <c r="CJ253" s="224">
        <f>versenyek!$IQ$11*IFERROR(VLOOKUP(VLOOKUP($A253,versenyek!IP:IR,3,FALSE),szabalyok!$A$16:$B$23,2,FALSE)/4,0)</f>
        <v>0</v>
      </c>
      <c r="CK253" s="224">
        <f>versenyek!$IT$11*IFERROR(VLOOKUP(VLOOKUP($A253,versenyek!IS:IU,3,FALSE),szabalyok!$A$16:$B$23,2,FALSE)/4,0)</f>
        <v>0</v>
      </c>
      <c r="CL253" s="223">
        <f>IFERROR(IF(RIGHT(VLOOKUP($A253,csapatok!$A:$NN,CL$320,FALSE),5)="Csere",VLOOKUP(LEFT(VLOOKUP($A253,csapatok!$A:$NN,CL$320,FALSE),LEN(VLOOKUP($A253,csapatok!$A:$NN,CL$320,FALSE))-6),'csapat-ranglista'!$A:$FP,CL$321,FALSE)/8,VLOOKUP(VLOOKUP($A253,csapatok!$A:$NN,CL$320,FALSE),'csapat-ranglista'!$A:$FP,CL$321,FALSE)/4),0)</f>
        <v>0</v>
      </c>
      <c r="CM253" s="223">
        <f>IFERROR(IF(RIGHT(VLOOKUP($A253,csapatok!$A:$NN,CM$320,FALSE),5)="Csere",VLOOKUP(LEFT(VLOOKUP($A253,csapatok!$A:$NN,CM$320,FALSE),LEN(VLOOKUP($A253,csapatok!$A:$NN,CM$320,FALSE))-6),'csapat-ranglista'!$A:$FP,CM$321,FALSE)/8,VLOOKUP(VLOOKUP($A253,csapatok!$A:$NN,CM$320,FALSE),'csapat-ranglista'!$A:$FP,CM$321,FALSE)/4),0)</f>
        <v>0</v>
      </c>
      <c r="CN253" s="223">
        <f>IFERROR(IF(RIGHT(VLOOKUP($A253,csapatok!$A:$NN,CN$320,FALSE),5)="Csere",VLOOKUP(LEFT(VLOOKUP($A253,csapatok!$A:$NN,CN$320,FALSE),LEN(VLOOKUP($A253,csapatok!$A:$NN,CN$320,FALSE))-6),'csapat-ranglista'!$A:$FP,CN$321,FALSE)/8,VLOOKUP(VLOOKUP($A253,csapatok!$A:$NN,CN$320,FALSE),'csapat-ranglista'!$A:$FP,CN$321,FALSE)/4),0)</f>
        <v>0</v>
      </c>
      <c r="CO253" s="223">
        <f>IFERROR(IF(RIGHT(VLOOKUP($A253,csapatok!$A:$NN,CO$320,FALSE),5)="Csere",VLOOKUP(LEFT(VLOOKUP($A253,csapatok!$A:$NN,CO$320,FALSE),LEN(VLOOKUP($A253,csapatok!$A:$NN,CO$320,FALSE))-6),'csapat-ranglista'!$A:$FP,CO$321,FALSE)/8,VLOOKUP(VLOOKUP($A253,csapatok!$A:$NN,CO$320,FALSE),'csapat-ranglista'!$A:$FP,CO$321,FALSE)/4),0)</f>
        <v>0</v>
      </c>
      <c r="CP253" s="223">
        <f>IFERROR(IF(RIGHT(VLOOKUP($A253,csapatok!$A:$NN,CP$320,FALSE),5)="Csere",VLOOKUP(LEFT(VLOOKUP($A253,csapatok!$A:$NN,CP$320,FALSE),LEN(VLOOKUP($A253,csapatok!$A:$NN,CP$320,FALSE))-6),'csapat-ranglista'!$A:$FP,CP$321,FALSE)/8,VLOOKUP(VLOOKUP($A253,csapatok!$A:$NN,CP$320,FALSE),'csapat-ranglista'!$A:$FP,CP$321,FALSE)/4),0)</f>
        <v>0</v>
      </c>
      <c r="CQ253" s="223">
        <f>IFERROR(IF(RIGHT(VLOOKUP($A253,csapatok!$A:$NN,CQ$320,FALSE),5)="Csere",VLOOKUP(LEFT(VLOOKUP($A253,csapatok!$A:$NN,CQ$320,FALSE),LEN(VLOOKUP($A253,csapatok!$A:$NN,CQ$320,FALSE))-6),'csapat-ranglista'!$A:$FP,CQ$321,FALSE)/8,VLOOKUP(VLOOKUP($A253,csapatok!$A:$NN,CQ$320,FALSE),'csapat-ranglista'!$A:$FP,CQ$321,FALSE)/4),0)</f>
        <v>0</v>
      </c>
      <c r="CR253" s="223">
        <f>IFERROR(IF(RIGHT(VLOOKUP($A253,csapatok!$A:$NN,CR$320,FALSE),5)="Csere",VLOOKUP(LEFT(VLOOKUP($A253,csapatok!$A:$NN,CR$320,FALSE),LEN(VLOOKUP($A253,csapatok!$A:$NN,CR$320,FALSE))-6),'csapat-ranglista'!$A:$FP,CR$321,FALSE)/8,VLOOKUP(VLOOKUP($A253,csapatok!$A:$NN,CR$320,FALSE),'csapat-ranglista'!$A:$FP,CR$321,FALSE)/4),0)</f>
        <v>0</v>
      </c>
      <c r="CS253" s="223">
        <f>IFERROR(IF(RIGHT(VLOOKUP($A253,csapatok!$A:$NN,CS$320,FALSE),5)="Csere",VLOOKUP(LEFT(VLOOKUP($A253,csapatok!$A:$NN,CS$320,FALSE),LEN(VLOOKUP($A253,csapatok!$A:$NN,CS$320,FALSE))-6),'csapat-ranglista'!$A:$FP,CS$321,FALSE)/8,VLOOKUP(VLOOKUP($A253,csapatok!$A:$NN,CS$320,FALSE),'csapat-ranglista'!$A:$FP,CS$321,FALSE)/4),0)</f>
        <v>0</v>
      </c>
      <c r="CT253" s="223">
        <f>IFERROR(IF(RIGHT(VLOOKUP($A253,csapatok!$A:$NN,CT$320,FALSE),5)="Csere",VLOOKUP(LEFT(VLOOKUP($A253,csapatok!$A:$NN,CT$320,FALSE),LEN(VLOOKUP($A253,csapatok!$A:$NN,CT$320,FALSE))-6),'csapat-ranglista'!$A:$FP,CT$321,FALSE)/8,VLOOKUP(VLOOKUP($A253,csapatok!$A:$NN,CT$320,FALSE),'csapat-ranglista'!$A:$FP,CT$321,FALSE)/4),0)</f>
        <v>0</v>
      </c>
      <c r="CU253" s="223">
        <f>IFERROR(IF(RIGHT(VLOOKUP($A253,csapatok!$A:$NN,CU$320,FALSE),5)="Csere",VLOOKUP(LEFT(VLOOKUP($A253,csapatok!$A:$NN,CU$320,FALSE),LEN(VLOOKUP($A253,csapatok!$A:$NN,CU$320,FALSE))-6),'csapat-ranglista'!$A:$FP,CU$321,FALSE)/8,VLOOKUP(VLOOKUP($A253,csapatok!$A:$NN,CU$320,FALSE),'csapat-ranglista'!$A:$FP,CU$321,FALSE)/4),0)</f>
        <v>0</v>
      </c>
      <c r="CV253" s="223">
        <f>IFERROR(IF(RIGHT(VLOOKUP($A253,csapatok!$A:$NN,CV$320,FALSE),5)="Csere",VLOOKUP(LEFT(VLOOKUP($A253,csapatok!$A:$NN,CV$320,FALSE),LEN(VLOOKUP($A253,csapatok!$A:$NN,CV$320,FALSE))-6),'csapat-ranglista'!$A:$FP,CV$321,FALSE)/8,VLOOKUP(VLOOKUP($A253,csapatok!$A:$NN,CV$320,FALSE),'csapat-ranglista'!$A:$FP,CV$321,FALSE)/4),0)</f>
        <v>0</v>
      </c>
      <c r="CW253" s="223">
        <f>IFERROR(IF(RIGHT(VLOOKUP($A253,csapatok!$A:$NN,CW$320,FALSE),5)="Csere",VLOOKUP(LEFT(VLOOKUP($A253,csapatok!$A:$NN,CW$320,FALSE),LEN(VLOOKUP($A253,csapatok!$A:$NN,CW$320,FALSE))-6),'csapat-ranglista'!$A:$FP,CW$321,FALSE)/8,VLOOKUP(VLOOKUP($A253,csapatok!$A:$NN,CW$320,FALSE),'csapat-ranglista'!$A:$FP,CW$321,FALSE)/4),0)</f>
        <v>0</v>
      </c>
      <c r="CX253" s="223">
        <f>IFERROR(IF(RIGHT(VLOOKUP($A253,csapatok!$A:$NN,CX$320,FALSE),5)="Csere",VLOOKUP(LEFT(VLOOKUP($A253,csapatok!$A:$NN,CX$320,FALSE),LEN(VLOOKUP($A253,csapatok!$A:$NN,CX$320,FALSE))-6),'csapat-ranglista'!$A:$FP,CX$321,FALSE)/8,VLOOKUP(VLOOKUP($A253,csapatok!$A:$NN,CX$320,FALSE),'csapat-ranglista'!$A:$FP,CX$321,FALSE)/4),0)</f>
        <v>0</v>
      </c>
      <c r="CY253" s="223">
        <f>IFERROR(IF(RIGHT(VLOOKUP($A253,csapatok!$A:$NN,CY$320,FALSE),5)="Csere",VLOOKUP(LEFT(VLOOKUP($A253,csapatok!$A:$NN,CY$320,FALSE),LEN(VLOOKUP($A253,csapatok!$A:$NN,CY$320,FALSE))-6),'csapat-ranglista'!$A:$FP,CY$321,FALSE)/8,VLOOKUP(VLOOKUP($A253,csapatok!$A:$NN,CY$320,FALSE),'csapat-ranglista'!$A:$FP,CY$321,FALSE)/4),0)</f>
        <v>0</v>
      </c>
      <c r="CZ253" s="223">
        <f>IFERROR(IF(RIGHT(VLOOKUP($A253,csapatok!$A:$NN,CZ$320,FALSE),5)="Csere",VLOOKUP(LEFT(VLOOKUP($A253,csapatok!$A:$NN,CZ$320,FALSE),LEN(VLOOKUP($A253,csapatok!$A:$NN,CZ$320,FALSE))-6),'csapat-ranglista'!$A:$FP,CZ$321,FALSE)/8,VLOOKUP(VLOOKUP($A253,csapatok!$A:$NN,CZ$320,FALSE),'csapat-ranglista'!$A:$FP,CZ$321,FALSE)/4),0)</f>
        <v>0</v>
      </c>
      <c r="DA253" s="223">
        <f>IFERROR(IF(RIGHT(VLOOKUP($A253,csapatok!$A:$NN,DA$320,FALSE),5)="Csere",VLOOKUP(LEFT(VLOOKUP($A253,csapatok!$A:$NN,DA$320,FALSE),LEN(VLOOKUP($A253,csapatok!$A:$NN,DA$320,FALSE))-6),'csapat-ranglista'!$A:$FP,DA$321,FALSE)/8,VLOOKUP(VLOOKUP($A253,csapatok!$A:$NN,DA$320,FALSE),'csapat-ranglista'!$A:$FP,DA$321,FALSE)/4),0)</f>
        <v>0</v>
      </c>
      <c r="DB253" s="223">
        <f>IFERROR(IF(RIGHT(VLOOKUP($A253,csapatok!$A:$NN,DB$320,FALSE),5)="Csere",VLOOKUP(LEFT(VLOOKUP($A253,csapatok!$A:$NN,DB$320,FALSE),LEN(VLOOKUP($A253,csapatok!$A:$NN,DB$320,FALSE))-6),'csapat-ranglista'!$A:$FP,DB$321,FALSE)/8,VLOOKUP(VLOOKUP($A253,csapatok!$A:$NN,DB$320,FALSE),'csapat-ranglista'!$A:$FP,DB$321,FALSE)/4),0)</f>
        <v>0</v>
      </c>
      <c r="DC253" s="223">
        <f>IFERROR(IF(RIGHT(VLOOKUP($A253,csapatok!$A:$NN,DC$320,FALSE),5)="Csere",VLOOKUP(LEFT(VLOOKUP($A253,csapatok!$A:$NN,DC$320,FALSE),LEN(VLOOKUP($A253,csapatok!$A:$NN,DC$320,FALSE))-6),'csapat-ranglista'!$A:$FP,DC$321,FALSE)/8,VLOOKUP(VLOOKUP($A253,csapatok!$A:$NN,DC$320,FALSE),'csapat-ranglista'!$A:$FP,DC$321,FALSE)/4),0)</f>
        <v>0</v>
      </c>
      <c r="DD253" s="223">
        <f>IFERROR(IF(RIGHT(VLOOKUP($A253,csapatok!$A:$NN,DD$320,FALSE),5)="Csere",VLOOKUP(LEFT(VLOOKUP($A253,csapatok!$A:$NN,DD$320,FALSE),LEN(VLOOKUP($A253,csapatok!$A:$NN,DD$320,FALSE))-6),'csapat-ranglista'!$A:$FP,DD$321,FALSE)/8,VLOOKUP(VLOOKUP($A253,csapatok!$A:$NN,DD$320,FALSE),'csapat-ranglista'!$A:$FP,DD$321,FALSE)/4),0)</f>
        <v>0</v>
      </c>
      <c r="DE253" s="223">
        <f>IFERROR(IF(RIGHT(VLOOKUP($A253,csapatok!$A:$NN,DE$320,FALSE),5)="Csere",VLOOKUP(LEFT(VLOOKUP($A253,csapatok!$A:$NN,DE$320,FALSE),LEN(VLOOKUP($A253,csapatok!$A:$NN,DE$320,FALSE))-6),'csapat-ranglista'!$A:$FP,DE$321,FALSE)/8,VLOOKUP(VLOOKUP($A253,csapatok!$A:$NN,DE$320,FALSE),'csapat-ranglista'!$A:$FP,DE$321,FALSE)/4),0)</f>
        <v>0</v>
      </c>
      <c r="DF253" s="223">
        <f>IFERROR(IF(RIGHT(VLOOKUP($A253,csapatok!$A:$NN,DF$320,FALSE),5)="Csere",VLOOKUP(LEFT(VLOOKUP($A253,csapatok!$A:$NN,DF$320,FALSE),LEN(VLOOKUP($A253,csapatok!$A:$NN,DF$320,FALSE))-6),'csapat-ranglista'!$A:$FP,DF$321,FALSE)/8,VLOOKUP(VLOOKUP($A253,csapatok!$A:$NN,DF$320,FALSE),'csapat-ranglista'!$A:$FP,DF$321,FALSE)/4),0)</f>
        <v>0</v>
      </c>
      <c r="DG253" s="223">
        <f>IFERROR(IF(RIGHT(VLOOKUP($A253,csapatok!$A:$NN,DG$320,FALSE),5)="Csere",VLOOKUP(LEFT(VLOOKUP($A253,csapatok!$A:$NN,DG$320,FALSE),LEN(VLOOKUP($A253,csapatok!$A:$NN,DG$320,FALSE))-6),'csapat-ranglista'!$A:$FP,DG$321,FALSE)/8,VLOOKUP(VLOOKUP($A253,csapatok!$A:$NN,DG$320,FALSE),'csapat-ranglista'!$A:$FP,DG$321,FALSE)/4),0)</f>
        <v>0</v>
      </c>
      <c r="DH253" s="223">
        <f>IFERROR(IF(RIGHT(VLOOKUP($A253,csapatok!$A:$NN,DH$320,FALSE),5)="Csere",VLOOKUP(LEFT(VLOOKUP($A253,csapatok!$A:$NN,DH$320,FALSE),LEN(VLOOKUP($A253,csapatok!$A:$NN,DH$320,FALSE))-6),'csapat-ranglista'!$A:$FP,DH$321,FALSE)/8,VLOOKUP(VLOOKUP($A253,csapatok!$A:$NN,DH$320,FALSE),'csapat-ranglista'!$A:$FP,DH$321,FALSE)/4),0)</f>
        <v>0</v>
      </c>
      <c r="DI253" s="223">
        <f>IFERROR(IF(RIGHT(VLOOKUP($A253,csapatok!$A:$NN,DI$320,FALSE),5)="Csere",VLOOKUP(LEFT(VLOOKUP($A253,csapatok!$A:$NN,DI$320,FALSE),LEN(VLOOKUP($A253,csapatok!$A:$NN,DI$320,FALSE))-6),'csapat-ranglista'!$A:$FP,DI$321,FALSE)/8,VLOOKUP(VLOOKUP($A253,csapatok!$A:$NN,DI$320,FALSE),'csapat-ranglista'!$A:$FP,DI$321,FALSE)/4),0)</f>
        <v>0</v>
      </c>
      <c r="DJ253" s="223">
        <f>IFERROR(IF(RIGHT(VLOOKUP($A253,csapatok!$A:$NN,DJ$320,FALSE),5)="Csere",VLOOKUP(LEFT(VLOOKUP($A253,csapatok!$A:$NN,DJ$320,FALSE),LEN(VLOOKUP($A253,csapatok!$A:$NN,DJ$320,FALSE))-6),'csapat-ranglista'!$A:$FP,DJ$321,FALSE)/8,VLOOKUP(VLOOKUP($A253,csapatok!$A:$NN,DJ$320,FALSE),'csapat-ranglista'!$A:$FP,DJ$321,FALSE)/4),0)</f>
        <v>0</v>
      </c>
      <c r="DK253" s="223">
        <f>IFERROR(IF(RIGHT(VLOOKUP($A253,csapatok!$A:$NN,DK$320,FALSE),5)="Csere",VLOOKUP(LEFT(VLOOKUP($A253,csapatok!$A:$NN,DK$320,FALSE),LEN(VLOOKUP($A253,csapatok!$A:$NN,DK$320,FALSE))-6),'csapat-ranglista'!$A:$FP,DK$321,FALSE)/8,VLOOKUP(VLOOKUP($A253,csapatok!$A:$NN,DK$320,FALSE),'csapat-ranglista'!$A:$FP,DK$321,FALSE)/4),0)</f>
        <v>0</v>
      </c>
      <c r="DL253" s="223">
        <f>IFERROR(IF(RIGHT(VLOOKUP($A253,csapatok!$A:$NN,DL$320,FALSE),5)="Csere",VLOOKUP(LEFT(VLOOKUP($A253,csapatok!$A:$NN,DL$320,FALSE),LEN(VLOOKUP($A253,csapatok!$A:$NN,DL$320,FALSE))-6),'csapat-ranglista'!$A:$FP,DL$321,FALSE)/8,VLOOKUP(VLOOKUP($A253,csapatok!$A:$NN,DL$320,FALSE),'csapat-ranglista'!$A:$FP,DL$321,FALSE)/4),0)</f>
        <v>0</v>
      </c>
      <c r="DM253" s="223">
        <f>IFERROR(IF(RIGHT(VLOOKUP($A253,csapatok!$A:$NN,DM$320,FALSE),5)="Csere",VLOOKUP(LEFT(VLOOKUP($A253,csapatok!$A:$NN,DM$320,FALSE),LEN(VLOOKUP($A253,csapatok!$A:$NN,DM$320,FALSE))-6),'csapat-ranglista'!$A:$FP,DM$321,FALSE)/8,VLOOKUP(VLOOKUP($A253,csapatok!$A:$NN,DM$320,FALSE),'csapat-ranglista'!$A:$FP,DM$321,FALSE)/4),0)</f>
        <v>0</v>
      </c>
      <c r="DN253" s="223">
        <f>IFERROR(IF(RIGHT(VLOOKUP($A253,csapatok!$A:$NN,DN$320,FALSE),5)="Csere",VLOOKUP(LEFT(VLOOKUP($A253,csapatok!$A:$NN,DN$320,FALSE),LEN(VLOOKUP($A253,csapatok!$A:$NN,DN$320,FALSE))-6),'csapat-ranglista'!$A:$FP,DN$321,FALSE)/8,VLOOKUP(VLOOKUP($A253,csapatok!$A:$NN,DN$320,FALSE),'csapat-ranglista'!$A:$FP,DN$321,FALSE)/4),0)</f>
        <v>0</v>
      </c>
      <c r="DO253" s="224">
        <f>versenyek!$MF$11*IFERROR(VLOOKUP(VLOOKUP($A253,versenyek!ME:MG,3,FALSE),szabalyok!$A$16:$B$23,2,FALSE)/4,0)</f>
        <v>0</v>
      </c>
      <c r="DP253" s="224">
        <f>versenyek!$MI$11*IFERROR(VLOOKUP(VLOOKUP($A253,versenyek!MH:MJ,3,FALSE),szabalyok!$A$16:$B$23,2,FALSE)/4,0)</f>
        <v>0</v>
      </c>
      <c r="DQ253" s="223">
        <f>IFERROR(IF(RIGHT(VLOOKUP($A253,csapatok!$A:$NN,DQ$320,FALSE),5)="Csere",VLOOKUP(LEFT(VLOOKUP($A253,csapatok!$A:$NN,DQ$320,FALSE),LEN(VLOOKUP($A253,csapatok!$A:$NN,DQ$320,FALSE))-6),'csapat-ranglista'!$A:$FP,DQ$321,FALSE)/8,VLOOKUP(VLOOKUP($A253,csapatok!$A:$NN,DQ$320,FALSE),'csapat-ranglista'!$A:$FP,DQ$321,FALSE)/4),0)</f>
        <v>0</v>
      </c>
      <c r="DR253" s="223">
        <f>IFERROR(IF(RIGHT(VLOOKUP($A253,csapatok!$A:$NN,DR$320,FALSE),5)="Csere",VLOOKUP(LEFT(VLOOKUP($A253,csapatok!$A:$NN,DR$320,FALSE),LEN(VLOOKUP($A253,csapatok!$A:$NN,DR$320,FALSE))-6),'csapat-ranglista'!$A:$FP,DR$321,FALSE)/8,VLOOKUP(VLOOKUP($A253,csapatok!$A:$NN,DR$320,FALSE),'csapat-ranglista'!$A:$FP,DR$321,FALSE)/4),0)</f>
        <v>0</v>
      </c>
      <c r="DS253" s="223">
        <f>IFERROR(IF(RIGHT(VLOOKUP($A253,csapatok!$A:$NN,DS$320,FALSE),5)="Csere",VLOOKUP(LEFT(VLOOKUP($A253,csapatok!$A:$NN,DS$320,FALSE),LEN(VLOOKUP($A253,csapatok!$A:$NN,DS$320,FALSE))-6),'csapat-ranglista'!$A:$FP,DS$321,FALSE)/8,VLOOKUP(VLOOKUP($A253,csapatok!$A:$NN,DS$320,FALSE),'csapat-ranglista'!$A:$FP,DS$321,FALSE)/4),0)</f>
        <v>0</v>
      </c>
      <c r="DT253" s="223">
        <f>IFERROR(IF(RIGHT(VLOOKUP($A253,csapatok!$A:$NN,DT$320,FALSE),5)="Csere",VLOOKUP(LEFT(VLOOKUP($A253,csapatok!$A:$NN,DT$320,FALSE),LEN(VLOOKUP($A253,csapatok!$A:$NN,DT$320,FALSE))-6),'csapat-ranglista'!$A:$FP,DT$321,FALSE)/8,VLOOKUP(VLOOKUP($A253,csapatok!$A:$NN,DT$320,FALSE),'csapat-ranglista'!$A:$FP,DT$321,FALSE)/4),0)</f>
        <v>0</v>
      </c>
      <c r="DU253" s="223">
        <f>IFERROR(IF(RIGHT(VLOOKUP($A253,csapatok!$A:$NN,DU$320,FALSE),5)="Csere",VLOOKUP(LEFT(VLOOKUP($A253,csapatok!$A:$NN,DU$320,FALSE),LEN(VLOOKUP($A253,csapatok!$A:$NN,DU$320,FALSE))-6),'csapat-ranglista'!$A:$FP,DU$321,FALSE)/8,VLOOKUP(VLOOKUP($A253,csapatok!$A:$NN,DU$320,FALSE),'csapat-ranglista'!$A:$FP,DU$321,FALSE)/4),0)</f>
        <v>0</v>
      </c>
      <c r="DV253" s="223">
        <f>IFERROR(IF(RIGHT(VLOOKUP($A253,csapatok!$A:$NN,DV$320,FALSE),5)="Csere",VLOOKUP(LEFT(VLOOKUP($A253,csapatok!$A:$NN,DV$320,FALSE),LEN(VLOOKUP($A253,csapatok!$A:$NN,DV$320,FALSE))-6),'csapat-ranglista'!$A:$FP,DV$321,FALSE)/8,VLOOKUP(VLOOKUP($A253,csapatok!$A:$NN,DV$320,FALSE),'csapat-ranglista'!$A:$FP,DV$321,FALSE)/4),0)</f>
        <v>0</v>
      </c>
      <c r="DW253" s="223">
        <f>IFERROR(IF(RIGHT(VLOOKUP($A253,csapatok!$A:$NN,DW$320,FALSE),5)="Csere",VLOOKUP(LEFT(VLOOKUP($A253,csapatok!$A:$NN,DW$320,FALSE),LEN(VLOOKUP($A253,csapatok!$A:$NN,DW$320,FALSE))-6),'csapat-ranglista'!$A:$FP,DW$321,FALSE)/8,VLOOKUP(VLOOKUP($A253,csapatok!$A:$NN,DW$320,FALSE),'csapat-ranglista'!$A:$FP,DW$321,FALSE)/4),0)</f>
        <v>0</v>
      </c>
      <c r="DX253" s="223">
        <f>IFERROR(IF(RIGHT(VLOOKUP($A253,csapatok!$A:$NN,DX$320,FALSE),5)="Csere",VLOOKUP(LEFT(VLOOKUP($A253,csapatok!$A:$NN,DX$320,FALSE),LEN(VLOOKUP($A253,csapatok!$A:$NN,DX$320,FALSE))-6),'csapat-ranglista'!$A:$FP,DX$321,FALSE)/8,VLOOKUP(VLOOKUP($A253,csapatok!$A:$NN,DX$320,FALSE),'csapat-ranglista'!$A:$FP,DX$321,FALSE)/4),0)</f>
        <v>0</v>
      </c>
      <c r="DY253" s="223">
        <f>IFERROR(IF(RIGHT(VLOOKUP($A253,csapatok!$A:$NN,DY$320,FALSE),5)="Csere",VLOOKUP(LEFT(VLOOKUP($A253,csapatok!$A:$NN,DY$320,FALSE),LEN(VLOOKUP($A253,csapatok!$A:$NN,DY$320,FALSE))-6),'csapat-ranglista'!$A:$FP,DY$321,FALSE)/8,VLOOKUP(VLOOKUP($A253,csapatok!$A:$NN,DY$320,FALSE),'csapat-ranglista'!$A:$FP,DY$321,FALSE)/4),0)</f>
        <v>0</v>
      </c>
      <c r="DZ253" s="223">
        <f>IFERROR(IF(RIGHT(VLOOKUP($A253,csapatok!$A:$NN,DZ$320,FALSE),5)="Csere",VLOOKUP(LEFT(VLOOKUP($A253,csapatok!$A:$NN,DZ$320,FALSE),LEN(VLOOKUP($A253,csapatok!$A:$NN,DZ$320,FALSE))-6),'csapat-ranglista'!$A:$FP,DZ$321,FALSE)/8,VLOOKUP(VLOOKUP($A253,csapatok!$A:$NN,DZ$320,FALSE),'csapat-ranglista'!$A:$FP,DZ$321,FALSE)/4),0)</f>
        <v>0</v>
      </c>
      <c r="EA253" s="223">
        <f>IFERROR(IF(RIGHT(VLOOKUP($A253,csapatok!$A:$NN,EA$320,FALSE),5)="Csere",VLOOKUP(LEFT(VLOOKUP($A253,csapatok!$A:$NN,EA$320,FALSE),LEN(VLOOKUP($A253,csapatok!$A:$NN,EA$320,FALSE))-6),'csapat-ranglista'!$A:$FP,EA$321,FALSE)/8,VLOOKUP(VLOOKUP($A253,csapatok!$A:$NN,EA$320,FALSE),'csapat-ranglista'!$A:$FP,EA$321,FALSE)/4),0)</f>
        <v>0</v>
      </c>
      <c r="EB253" s="223">
        <f>IFERROR(IF(RIGHT(VLOOKUP($A253,csapatok!$A:$NN,EB$320,FALSE),5)="Csere",VLOOKUP(LEFT(VLOOKUP($A253,csapatok!$A:$NN,EB$320,FALSE),LEN(VLOOKUP($A253,csapatok!$A:$NN,EB$320,FALSE))-6),'csapat-ranglista'!$A:$FP,EB$321,FALSE)/8,VLOOKUP(VLOOKUP($A253,csapatok!$A:$NN,EB$320,FALSE),'csapat-ranglista'!$A:$FP,EB$321,FALSE)/4),0)</f>
        <v>0</v>
      </c>
      <c r="EC253" s="223">
        <f>IFERROR(IF(RIGHT(VLOOKUP($A253,csapatok!$A:$NN,EC$320,FALSE),5)="Csere",VLOOKUP(LEFT(VLOOKUP($A253,csapatok!$A:$NN,EC$320,FALSE),LEN(VLOOKUP($A253,csapatok!$A:$NN,EC$320,FALSE))-6),'csapat-ranglista'!$A:$FP,EC$321,FALSE)/8,VLOOKUP(VLOOKUP($A253,csapatok!$A:$NN,EC$320,FALSE),'csapat-ranglista'!$A:$FP,EC$321,FALSE)/4),0)</f>
        <v>0</v>
      </c>
      <c r="ED253" s="223">
        <f>IFERROR(IF(RIGHT(VLOOKUP($A253,csapatok!$A:$NN,ED$320,FALSE),5)="Csere",VLOOKUP(LEFT(VLOOKUP($A253,csapatok!$A:$NN,ED$320,FALSE),LEN(VLOOKUP($A253,csapatok!$A:$NN,ED$320,FALSE))-6),'csapat-ranglista'!$A:$FP,ED$321,FALSE)/8,VLOOKUP(VLOOKUP($A253,csapatok!$A:$NN,ED$320,FALSE),'csapat-ranglista'!$A:$FP,ED$321,FALSE)/4),0)</f>
        <v>0</v>
      </c>
      <c r="EE253" s="223">
        <f>IFERROR(IF(RIGHT(VLOOKUP($A253,csapatok!$A:$NN,EE$320,FALSE),5)="Csere",VLOOKUP(LEFT(VLOOKUP($A253,csapatok!$A:$NN,EE$320,FALSE),LEN(VLOOKUP($A253,csapatok!$A:$NN,EE$320,FALSE))-6),'csapat-ranglista'!$A:$FP,EE$321,FALSE)/8,VLOOKUP(VLOOKUP($A253,csapatok!$A:$NN,EE$320,FALSE),'csapat-ranglista'!$A:$FP,EE$321,FALSE)/4),0)</f>
        <v>0</v>
      </c>
      <c r="EF253" s="223">
        <f>IFERROR(IF(RIGHT(VLOOKUP($A253,csapatok!$A:$NN,EF$320,FALSE),5)="Csere",VLOOKUP(LEFT(VLOOKUP($A253,csapatok!$A:$NN,EF$320,FALSE),LEN(VLOOKUP($A253,csapatok!$A:$NN,EF$320,FALSE))-6),'csapat-ranglista'!$A:$FP,EF$321,FALSE)/8,VLOOKUP(VLOOKUP($A253,csapatok!$A:$NN,EF$320,FALSE),'csapat-ranglista'!$A:$FP,EF$321,FALSE)/4),0)</f>
        <v>0</v>
      </c>
      <c r="EG253" s="223">
        <f>IFERROR(IF(RIGHT(VLOOKUP($A253,csapatok!$A:$NN,EG$320,FALSE),5)="Csere",VLOOKUP(LEFT(VLOOKUP($A253,csapatok!$A:$NN,EG$320,FALSE),LEN(VLOOKUP($A253,csapatok!$A:$NN,EG$320,FALSE))-6),'csapat-ranglista'!$A:$FP,EG$321,FALSE)/8,VLOOKUP(VLOOKUP($A253,csapatok!$A:$NN,EG$320,FALSE),'csapat-ranglista'!$A:$FP,EG$321,FALSE)/4),0)</f>
        <v>0</v>
      </c>
      <c r="EH253" s="223">
        <f>IFERROR(IF(RIGHT(VLOOKUP($A253,csapatok!$A:$NN,EH$320,FALSE),5)="Csere",VLOOKUP(LEFT(VLOOKUP($A253,csapatok!$A:$NN,EH$320,FALSE),LEN(VLOOKUP($A253,csapatok!$A:$NN,EH$320,FALSE))-6),'csapat-ranglista'!$A:$FP,EH$321,FALSE)/8,VLOOKUP(VLOOKUP($A253,csapatok!$A:$NN,EH$320,FALSE),'csapat-ranglista'!$A:$FP,EH$321,FALSE)/4),0)</f>
        <v>0</v>
      </c>
      <c r="EI253" s="223">
        <f>IFERROR(IF(RIGHT(VLOOKUP($A253,csapatok!$A:$NN,EI$320,FALSE),5)="Csere",VLOOKUP(LEFT(VLOOKUP($A253,csapatok!$A:$NN,EI$320,FALSE),LEN(VLOOKUP($A253,csapatok!$A:$NN,EI$320,FALSE))-6),'csapat-ranglista'!$A:$FP,EI$321,FALSE)/8,VLOOKUP(VLOOKUP($A253,csapatok!$A:$NN,EI$320,FALSE),'csapat-ranglista'!$A:$FP,EI$321,FALSE)/4),0)</f>
        <v>0</v>
      </c>
      <c r="EJ253" s="223">
        <f>IFERROR(IF(RIGHT(VLOOKUP($A253,csapatok!$A:$NN,EJ$320,FALSE),5)="Csere",VLOOKUP(LEFT(VLOOKUP($A253,csapatok!$A:$NN,EJ$320,FALSE),LEN(VLOOKUP($A253,csapatok!$A:$NN,EJ$320,FALSE))-6),'csapat-ranglista'!$A:$FP,EJ$321,FALSE)/8,VLOOKUP(VLOOKUP($A253,csapatok!$A:$NN,EJ$320,FALSE),'csapat-ranglista'!$A:$FP,EJ$321,FALSE)/4),0)</f>
        <v>0</v>
      </c>
      <c r="EK253" s="223">
        <f>IFERROR(IF(RIGHT(VLOOKUP($A253,csapatok!$A:$NN,EK$320,FALSE),5)="Csere",VLOOKUP(LEFT(VLOOKUP($A253,csapatok!$A:$NN,EK$320,FALSE),LEN(VLOOKUP($A253,csapatok!$A:$NN,EK$320,FALSE))-6),'csapat-ranglista'!$A:$FP,EK$321,FALSE)/8,VLOOKUP(VLOOKUP($A253,csapatok!$A:$NN,EK$320,FALSE),'csapat-ranglista'!$A:$FP,EK$321,FALSE)/4),0)</f>
        <v>0</v>
      </c>
      <c r="EL253" s="223">
        <f>IFERROR(IF(RIGHT(VLOOKUP($A253,csapatok!$A:$NN,EL$320,FALSE),5)="Csere",VLOOKUP(LEFT(VLOOKUP($A253,csapatok!$A:$NN,EL$320,FALSE),LEN(VLOOKUP($A253,csapatok!$A:$NN,EL$320,FALSE))-6),'csapat-ranglista'!$A:$FP,EL$321,FALSE)/8,VLOOKUP(VLOOKUP($A253,csapatok!$A:$NN,EL$320,FALSE),'csapat-ranglista'!$A:$FP,EL$321,FALSE)/4),0)</f>
        <v>0</v>
      </c>
      <c r="EM253" s="223">
        <f>IFERROR(IF(RIGHT(VLOOKUP($A253,csapatok!$A:$NN,EM$320,FALSE),5)="Csere",VLOOKUP(LEFT(VLOOKUP($A253,csapatok!$A:$NN,EM$320,FALSE),LEN(VLOOKUP($A253,csapatok!$A:$NN,EM$320,FALSE))-6),'csapat-ranglista'!$A:$FP,EM$321,FALSE)/8,VLOOKUP(VLOOKUP($A253,csapatok!$A:$NN,EM$320,FALSE),'csapat-ranglista'!$A:$FP,EM$321,FALSE)/4),0)</f>
        <v>0</v>
      </c>
      <c r="EN253" s="223">
        <f>IFERROR(IF(RIGHT(VLOOKUP($A253,csapatok!$A:$NN,EN$320,FALSE),5)="Csere",VLOOKUP(LEFT(VLOOKUP($A253,csapatok!$A:$NN,EN$320,FALSE),LEN(VLOOKUP($A253,csapatok!$A:$NN,EN$320,FALSE))-6),'csapat-ranglista'!$A:$FP,EN$321,FALSE)/8,VLOOKUP(VLOOKUP($A253,csapatok!$A:$NN,EN$320,FALSE),'csapat-ranglista'!$A:$FP,EN$321,FALSE)/4),0)</f>
        <v>0</v>
      </c>
      <c r="EO253" s="223">
        <f>IFERROR(IF(RIGHT(VLOOKUP($A253,csapatok!$A:$NN,EO$320,FALSE),5)="Csere",VLOOKUP(LEFT(VLOOKUP($A253,csapatok!$A:$NN,EO$320,FALSE),LEN(VLOOKUP($A253,csapatok!$A:$NN,EO$320,FALSE))-6),'csapat-ranglista'!$A:$FP,EO$321,FALSE)/8,VLOOKUP(VLOOKUP($A253,csapatok!$A:$NN,EO$320,FALSE),'csapat-ranglista'!$A:$FP,EO$321,FALSE)/4),0)</f>
        <v>0</v>
      </c>
      <c r="EP253" s="223">
        <f>IFERROR(IF(RIGHT(VLOOKUP($A253,csapatok!$A:$NN,EP$320,FALSE),5)="Csere",VLOOKUP(LEFT(VLOOKUP($A253,csapatok!$A:$NN,EP$320,FALSE),LEN(VLOOKUP($A253,csapatok!$A:$NN,EP$320,FALSE))-6),'csapat-ranglista'!$A:$FP,EP$321,FALSE)/8,VLOOKUP(VLOOKUP($A253,csapatok!$A:$NN,EP$320,FALSE),'csapat-ranglista'!$A:$FP,EP$321,FALSE)/4),0)</f>
        <v>0</v>
      </c>
      <c r="EQ253" s="223">
        <f>IFERROR(IF(RIGHT(VLOOKUP($A253,csapatok!$A:$NN,EQ$320,FALSE),5)="Csere",VLOOKUP(LEFT(VLOOKUP($A253,csapatok!$A:$NN,EQ$320,FALSE),LEN(VLOOKUP($A253,csapatok!$A:$NN,EQ$320,FALSE))-6),'csapat-ranglista'!$A:$FP,EQ$321,FALSE)/8,VLOOKUP(VLOOKUP($A253,csapatok!$A:$NN,EQ$320,FALSE),'csapat-ranglista'!$A:$FP,EQ$321,FALSE)/4),0)</f>
        <v>0</v>
      </c>
      <c r="ER253" s="223">
        <f>IFERROR(IF(RIGHT(VLOOKUP($A253,csapatok!$A:$NN,ER$320,FALSE),5)="Csere",VLOOKUP(LEFT(VLOOKUP($A253,csapatok!$A:$NN,ER$320,FALSE),LEN(VLOOKUP($A253,csapatok!$A:$NN,ER$320,FALSE))-6),'csapat-ranglista'!$A:$FP,ER$321,FALSE)/8,VLOOKUP(VLOOKUP($A253,csapatok!$A:$NN,ER$320,FALSE),'csapat-ranglista'!$A:$FP,ER$321,FALSE)/4),0)</f>
        <v>0</v>
      </c>
      <c r="ES253" s="223">
        <f>IFERROR(IF(RIGHT(VLOOKUP($A253,csapatok!$A:$NN,ES$320,FALSE),5)="Csere",VLOOKUP(LEFT(VLOOKUP($A253,csapatok!$A:$NN,ES$320,FALSE),LEN(VLOOKUP($A253,csapatok!$A:$NN,ES$320,FALSE))-6),'csapat-ranglista'!$A:$FP,ES$321,FALSE)/8,VLOOKUP(VLOOKUP($A253,csapatok!$A:$NN,ES$320,FALSE),'csapat-ranglista'!$A:$FP,ES$321,FALSE)/4),0)</f>
        <v>0</v>
      </c>
      <c r="ET253" s="223">
        <f>IFERROR(IF(RIGHT(VLOOKUP($A253,csapatok!$A:$NN,ET$320,FALSE),5)="Csere",VLOOKUP(LEFT(VLOOKUP($A253,csapatok!$A:$NN,ET$320,FALSE),LEN(VLOOKUP($A253,csapatok!$A:$NN,ET$320,FALSE))-6),'csapat-ranglista'!$A:$FP,ET$321,FALSE)/8,VLOOKUP(VLOOKUP($A253,csapatok!$A:$NN,ET$320,FALSE),'csapat-ranglista'!$A:$FP,ET$321,FALSE)/4),0)</f>
        <v>0</v>
      </c>
      <c r="EU253" s="223">
        <f>IFERROR(IF(RIGHT(VLOOKUP($A253,csapatok!$A:$NN,EU$320,FALSE),5)="Csere",VLOOKUP(LEFT(VLOOKUP($A253,csapatok!$A:$NN,EU$320,FALSE),LEN(VLOOKUP($A253,csapatok!$A:$NN,EU$320,FALSE))-6),'csapat-ranglista'!$A:$FP,EU$321,FALSE)/8,VLOOKUP(VLOOKUP($A253,csapatok!$A:$NN,EU$320,FALSE),'csapat-ranglista'!$A:$FP,EU$321,FALSE)/4),0)</f>
        <v>0</v>
      </c>
      <c r="EV253" s="223">
        <f>IFERROR(IF(RIGHT(VLOOKUP($A253,csapatok!$A:$NN,EV$320,FALSE),5)="Csere",VLOOKUP(LEFT(VLOOKUP($A253,csapatok!$A:$NN,EV$320,FALSE),LEN(VLOOKUP($A253,csapatok!$A:$NN,EV$320,FALSE))-6),'csapat-ranglista'!$A:$FP,EV$321,FALSE)/8,VLOOKUP(VLOOKUP($A253,csapatok!$A:$NN,EV$320,FALSE),'csapat-ranglista'!$A:$FP,EV$321,FALSE)/4),0)</f>
        <v>0</v>
      </c>
      <c r="EW253" s="223">
        <f>IFERROR(IF(RIGHT(VLOOKUP($A253,csapatok!$A:$NN,EW$320,FALSE),5)="Csere",VLOOKUP(LEFT(VLOOKUP($A253,csapatok!$A:$NN,EW$320,FALSE),LEN(VLOOKUP($A253,csapatok!$A:$NN,EW$320,FALSE))-6),'csapat-ranglista'!$A:$FP,EW$321,FALSE)/8,VLOOKUP(VLOOKUP($A253,csapatok!$A:$NN,EW$320,FALSE),'csapat-ranglista'!$A:$FP,EW$321,FALSE)/4),0)</f>
        <v>0</v>
      </c>
      <c r="EX253" s="223">
        <f>IFERROR(IF(RIGHT(VLOOKUP($A253,csapatok!$A:$NN,EX$320,FALSE),5)="Csere",VLOOKUP(LEFT(VLOOKUP($A253,csapatok!$A:$NN,EX$320,FALSE),LEN(VLOOKUP($A253,csapatok!$A:$NN,EX$320,FALSE))-6),'csapat-ranglista'!$A:$FP,EX$321,FALSE)/8,VLOOKUP(VLOOKUP($A253,csapatok!$A:$NN,EX$320,FALSE),'csapat-ranglista'!$A:$FP,EX$321,FALSE)/4),0)</f>
        <v>0</v>
      </c>
      <c r="EY253" s="223">
        <f>IFERROR(IF(RIGHT(VLOOKUP($A253,csapatok!$A:$NN,EY$320,FALSE),5)="Csere",VLOOKUP(LEFT(VLOOKUP($A253,csapatok!$A:$NN,EY$320,FALSE),LEN(VLOOKUP($A253,csapatok!$A:$NN,EY$320,FALSE))-6),'csapat-ranglista'!$A:$FP,EY$321,FALSE)/8,VLOOKUP(VLOOKUP($A253,csapatok!$A:$NN,EY$320,FALSE),'csapat-ranglista'!$A:$FP,EY$321,FALSE)/4),0)</f>
        <v>0</v>
      </c>
      <c r="EZ253" s="223">
        <f>IFERROR(IF(RIGHT(VLOOKUP($A253,csapatok!$A:$NN,EZ$320,FALSE),5)="Csere",VLOOKUP(LEFT(VLOOKUP($A253,csapatok!$A:$NN,EZ$320,FALSE),LEN(VLOOKUP($A253,csapatok!$A:$NN,EZ$320,FALSE))-6),'csapat-ranglista'!$A:$FP,EZ$321,FALSE)/8,VLOOKUP(VLOOKUP($A253,csapatok!$A:$NN,EZ$320,FALSE),'csapat-ranglista'!$A:$FP,EZ$321,FALSE)/4),0)</f>
        <v>0</v>
      </c>
      <c r="FA253" s="223">
        <f>IFERROR(IF(RIGHT(VLOOKUP($A253,csapatok!$A:$NN,FA$320,FALSE),5)="Csere",VLOOKUP(LEFT(VLOOKUP($A253,csapatok!$A:$NN,FA$320,FALSE),LEN(VLOOKUP($A253,csapatok!$A:$NN,FA$320,FALSE))-6),'csapat-ranglista'!$A:$FP,FA$321,FALSE)/8,VLOOKUP(VLOOKUP($A253,csapatok!$A:$NN,FA$320,FALSE),'csapat-ranglista'!$A:$FP,FA$321,FALSE)/4),0)</f>
        <v>0</v>
      </c>
      <c r="FB253" s="223">
        <f>IFERROR(IF(RIGHT(VLOOKUP($A253,csapatok!$A:$NN,FB$320,FALSE),5)="Csere",VLOOKUP(LEFT(VLOOKUP($A253,csapatok!$A:$NN,FB$320,FALSE),LEN(VLOOKUP($A253,csapatok!$A:$NN,FB$320,FALSE))-6),'csapat-ranglista'!$A:$FP,FB$321,FALSE)/8,VLOOKUP(VLOOKUP($A253,csapatok!$A:$NN,FB$320,FALSE),'csapat-ranglista'!$A:$FP,FB$321,FALSE)/4),0)</f>
        <v>0</v>
      </c>
      <c r="FC253" s="223">
        <f>IFERROR(IF(RIGHT(VLOOKUP($A253,csapatok!$A:$NN,FC$320,FALSE),5)="Csere",VLOOKUP(LEFT(VLOOKUP($A253,csapatok!$A:$NN,FC$320,FALSE),LEN(VLOOKUP($A253,csapatok!$A:$NN,FC$320,FALSE))-6),'csapat-ranglista'!$A:$FP,FC$321,FALSE)/8,VLOOKUP(VLOOKUP($A253,csapatok!$A:$NN,FC$320,FALSE),'csapat-ranglista'!$A:$FP,FC$321,FALSE)/4),0)</f>
        <v>0</v>
      </c>
      <c r="FD253" s="224">
        <f>versenyek!$QY$11*IFERROR(VLOOKUP(VLOOKUP($A253,versenyek!QX:QZ,3,FALSE),szabalyok!$A$16:$B$23,2,FALSE)/4,0)</f>
        <v>0</v>
      </c>
      <c r="FE253" s="224">
        <f>versenyek!$RB$11*IFERROR(VLOOKUP(VLOOKUP($A253,versenyek!RA:RC,3,FALSE),szabalyok!$A$16:$B$23,2,FALSE)/4,0)</f>
        <v>0</v>
      </c>
      <c r="FF253" s="223">
        <f>IFERROR(IF(RIGHT(VLOOKUP($A253,csapatok!$A:$NN,FF$320,FALSE),5)="Csere",VLOOKUP(LEFT(VLOOKUP($A253,csapatok!$A:$NN,FF$320,FALSE),LEN(VLOOKUP($A253,csapatok!$A:$NN,FF$320,FALSE))-6),'csapat-ranglista'!$A:$FP,FF$321,FALSE)/8,VLOOKUP(VLOOKUP($A253,csapatok!$A:$NN,FF$320,FALSE),'csapat-ranglista'!$A:$FP,FF$321,FALSE)/4),0)</f>
        <v>0</v>
      </c>
      <c r="FG253" s="223">
        <f>IFERROR(IF(RIGHT(VLOOKUP($A253,csapatok!$A:$NN,FG$320,FALSE),5)="Csere",VLOOKUP(LEFT(VLOOKUP($A253,csapatok!$A:$NN,FG$320,FALSE),LEN(VLOOKUP($A253,csapatok!$A:$NN,FG$320,FALSE))-6),'csapat-ranglista'!$A:$FP,FG$321,FALSE)/8,VLOOKUP(VLOOKUP($A253,csapatok!$A:$NN,FG$320,FALSE),'csapat-ranglista'!$A:$FP,FG$321,FALSE)/4),0)</f>
        <v>0</v>
      </c>
      <c r="FH253" s="223">
        <f>IFERROR(IF(RIGHT(VLOOKUP($A253,csapatok!$A:$NN,FH$320,FALSE),5)="Csere",VLOOKUP(LEFT(VLOOKUP($A253,csapatok!$A:$NN,FH$320,FALSE),LEN(VLOOKUP($A253,csapatok!$A:$NN,FH$320,FALSE))-6),'csapat-ranglista'!$A:$FP,FH$321,FALSE)/8,VLOOKUP(VLOOKUP($A253,csapatok!$A:$NN,FH$320,FALSE),'csapat-ranglista'!$A:$FP,FH$321,FALSE)/4),0)</f>
        <v>0</v>
      </c>
      <c r="FI253" s="223">
        <f>IFERROR(IF(RIGHT(VLOOKUP($A253,csapatok!$A:$NN,FI$320,FALSE),5)="Csere",VLOOKUP(LEFT(VLOOKUP($A253,csapatok!$A:$NN,FI$320,FALSE),LEN(VLOOKUP($A253,csapatok!$A:$NN,FI$320,FALSE))-6),'csapat-ranglista'!$A:$FP,FI$321,FALSE)/8,VLOOKUP(VLOOKUP($A253,csapatok!$A:$NN,FI$320,FALSE),'csapat-ranglista'!$A:$FP,FI$321,FALSE)/4),0)</f>
        <v>0</v>
      </c>
      <c r="FJ253" s="223">
        <f>IFERROR(IF(RIGHT(VLOOKUP($A253,csapatok!$A:$NN,FJ$320,FALSE),5)="Csere",VLOOKUP(LEFT(VLOOKUP($A253,csapatok!$A:$NN,FJ$320,FALSE),LEN(VLOOKUP($A253,csapatok!$A:$NN,FJ$320,FALSE))-6),'csapat-ranglista'!$A:$FP,FJ$321,FALSE)/8,VLOOKUP(VLOOKUP($A253,csapatok!$A:$NN,FJ$320,FALSE),'csapat-ranglista'!$A:$FP,FJ$321,FALSE)/4),0)</f>
        <v>0</v>
      </c>
      <c r="FK253" s="223">
        <f>IFERROR(IF(RIGHT(VLOOKUP($A253,csapatok!$A:$NN,FK$320,FALSE),5)="Csere",VLOOKUP(LEFT(VLOOKUP($A253,csapatok!$A:$NN,FK$320,FALSE),LEN(VLOOKUP($A253,csapatok!$A:$NN,FK$320,FALSE))-6),'csapat-ranglista'!$A:$FP,FK$321,FALSE)/8,VLOOKUP(VLOOKUP($A253,csapatok!$A:$NN,FK$320,FALSE),'csapat-ranglista'!$A:$FP,FK$321,FALSE)/4),0)</f>
        <v>0</v>
      </c>
      <c r="FL253" s="223">
        <f>IFERROR(IF(RIGHT(VLOOKUP($A253,csapatok!$A:$NN,FL$320,FALSE),5)="Csere",VLOOKUP(LEFT(VLOOKUP($A253,csapatok!$A:$NN,FL$320,FALSE),LEN(VLOOKUP($A253,csapatok!$A:$NN,FL$320,FALSE))-6),'csapat-ranglista'!$A:$FP,FL$321,FALSE)/8,VLOOKUP(VLOOKUP($A253,csapatok!$A:$NN,FL$320,FALSE),'csapat-ranglista'!$A:$FP,FL$321,FALSE)/4),0)</f>
        <v>0</v>
      </c>
      <c r="FM253" s="223">
        <f>IFERROR(IF(RIGHT(VLOOKUP($A253,csapatok!$A:$NN,FM$320,FALSE),5)="Csere",VLOOKUP(LEFT(VLOOKUP($A253,csapatok!$A:$NN,FM$320,FALSE),LEN(VLOOKUP($A253,csapatok!$A:$NN,FM$320,FALSE))-6),'csapat-ranglista'!$A:$FP,FM$321,FALSE)/8,VLOOKUP(VLOOKUP($A253,csapatok!$A:$NN,FM$320,FALSE),'csapat-ranglista'!$A:$FP,FM$321,FALSE)/4),0)</f>
        <v>0</v>
      </c>
      <c r="FN253" s="223">
        <f>IFERROR(IF(RIGHT(VLOOKUP($A253,csapatok!$A:$NN,FN$320,FALSE),5)="Csere",VLOOKUP(LEFT(VLOOKUP($A253,csapatok!$A:$NN,FN$320,FALSE),LEN(VLOOKUP($A253,csapatok!$A:$NN,FN$320,FALSE))-6),'csapat-ranglista'!$A:$FP,FN$321,FALSE)/8,VLOOKUP(VLOOKUP($A253,csapatok!$A:$NN,FN$320,FALSE),'csapat-ranglista'!$A:$FP,FN$321,FALSE)/4),0)</f>
        <v>0</v>
      </c>
      <c r="FO253" s="223">
        <f>IFERROR(IF(RIGHT(VLOOKUP($A253,csapatok!$A:$NN,FO$320,FALSE),5)="Csere",VLOOKUP(LEFT(VLOOKUP($A253,csapatok!$A:$NN,FO$320,FALSE),LEN(VLOOKUP($A253,csapatok!$A:$NN,FO$320,FALSE))-6),'csapat-ranglista'!$A:$FP,FO$321,FALSE)/8,VLOOKUP(VLOOKUP($A253,csapatok!$A:$NN,FO$320,FALSE),'csapat-ranglista'!$A:$FP,FO$321,FALSE)/4),0)</f>
        <v>0</v>
      </c>
      <c r="FP253" s="223">
        <f>IFERROR(IF(RIGHT(VLOOKUP($A253,csapatok!$A:$NN,FP$320,FALSE),5)="Csere",VLOOKUP(LEFT(VLOOKUP($A253,csapatok!$A:$NN,FP$320,FALSE),LEN(VLOOKUP($A253,csapatok!$A:$NN,FP$320,FALSE))-6),'csapat-ranglista'!$A:$FP,FP$321,FALSE)/8,VLOOKUP(VLOOKUP($A253,csapatok!$A:$NN,FP$320,FALSE),'csapat-ranglista'!$A:$FP,FP$321,FALSE)/4),0)</f>
        <v>0</v>
      </c>
      <c r="FQ253" s="223">
        <f>IFERROR(IF(RIGHT(VLOOKUP($A253,csapatok!$A:$NN,FQ$320,FALSE),5)="Csere",VLOOKUP(LEFT(VLOOKUP($A253,csapatok!$A:$NN,FQ$320,FALSE),LEN(VLOOKUP($A253,csapatok!$A:$NN,FQ$320,FALSE))-6),'csapat-ranglista'!$A:$FP,FQ$321,FALSE)/8,VLOOKUP(VLOOKUP($A253,csapatok!$A:$NN,FQ$320,FALSE),'csapat-ranglista'!$A:$FP,FQ$321,FALSE)/4),0)</f>
        <v>0</v>
      </c>
      <c r="FR253" s="223">
        <f>IFERROR(IF(RIGHT(VLOOKUP($A253,csapatok!$A:$NN,FR$320,FALSE),5)="Csere",VLOOKUP(LEFT(VLOOKUP($A253,csapatok!$A:$NN,FR$320,FALSE),LEN(VLOOKUP($A253,csapatok!$A:$NN,FR$320,FALSE))-6),'csapat-ranglista'!$A:$FP,FR$321,FALSE)/8,VLOOKUP(VLOOKUP($A253,csapatok!$A:$NN,FR$320,FALSE),'csapat-ranglista'!$A:$FP,FR$321,FALSE)/4),0)</f>
        <v>0</v>
      </c>
      <c r="FS253" s="223">
        <f>IFERROR(IF(RIGHT(VLOOKUP($A253,csapatok!$A:$NN,FS$320,FALSE),5)="Csere",VLOOKUP(LEFT(VLOOKUP($A253,csapatok!$A:$NN,FS$320,FALSE),LEN(VLOOKUP($A253,csapatok!$A:$NN,FS$320,FALSE))-6),'csapat-ranglista'!$A:$FP,FS$321,FALSE)/8,VLOOKUP(VLOOKUP($A253,csapatok!$A:$NN,FS$320,FALSE),'csapat-ranglista'!$A:$FP,FS$321,FALSE)/4),0)</f>
        <v>0</v>
      </c>
      <c r="FT253" s="223">
        <f>IFERROR(IF(RIGHT(VLOOKUP($A253,csapatok!$A:$NN,FT$320,FALSE),5)="Csere",VLOOKUP(LEFT(VLOOKUP($A253,csapatok!$A:$NN,FT$320,FALSE),LEN(VLOOKUP($A253,csapatok!$A:$NN,FT$320,FALSE))-6),'csapat-ranglista'!$A:$FP,FT$321,FALSE)/8,VLOOKUP(VLOOKUP($A253,csapatok!$A:$NN,FT$320,FALSE),'csapat-ranglista'!$A:$FP,FT$321,FALSE)/4),0)</f>
        <v>0</v>
      </c>
      <c r="FU253" s="223">
        <f>IFERROR(IF(RIGHT(VLOOKUP($A253,csapatok!$A:$NN,FU$320,FALSE),5)="Csere",VLOOKUP(LEFT(VLOOKUP($A253,csapatok!$A:$NN,FU$320,FALSE),LEN(VLOOKUP($A253,csapatok!$A:$NN,FU$320,FALSE))-6),'csapat-ranglista'!$A:$FP,FU$321,FALSE)/8,VLOOKUP(VLOOKUP($A253,csapatok!$A:$NN,FU$320,FALSE),'csapat-ranglista'!$A:$FP,FU$321,FALSE)/4),0)</f>
        <v>0</v>
      </c>
      <c r="FV253" s="223">
        <f>IFERROR(IF(RIGHT(VLOOKUP($A253,csapatok!$A:$NN,FV$320,FALSE),5)="Csere",VLOOKUP(LEFT(VLOOKUP($A253,csapatok!$A:$NN,FV$320,FALSE),LEN(VLOOKUP($A253,csapatok!$A:$NN,FV$320,FALSE))-6),'csapat-ranglista'!$A:$FP,FV$321,FALSE)/8,VLOOKUP(VLOOKUP($A253,csapatok!$A:$NN,FV$320,FALSE),'csapat-ranglista'!$A:$FP,FV$321,FALSE)/4),0)</f>
        <v>0</v>
      </c>
      <c r="FW253" s="223">
        <f>IFERROR(IF(RIGHT(VLOOKUP($A253,csapatok!$A:$NN,FW$320,FALSE),5)="Csere",VLOOKUP(LEFT(VLOOKUP($A253,csapatok!$A:$NN,FW$320,FALSE),LEN(VLOOKUP($A253,csapatok!$A:$NN,FW$320,FALSE))-6),'csapat-ranglista'!$A:$FP,FW$321,FALSE)/8,VLOOKUP(VLOOKUP($A253,csapatok!$A:$NN,FW$320,FALSE),'csapat-ranglista'!$A:$FP,FW$321,FALSE)/4),0)</f>
        <v>0</v>
      </c>
      <c r="FX253" s="223">
        <f>IFERROR(IF(RIGHT(VLOOKUP($A253,csapatok!$A:$NN,FX$320,FALSE),5)="Csere",VLOOKUP(LEFT(VLOOKUP($A253,csapatok!$A:$NN,FX$320,FALSE),LEN(VLOOKUP($A253,csapatok!$A:$NN,FX$320,FALSE))-6),'csapat-ranglista'!$A:$FP,FX$321,FALSE)/8,VLOOKUP(VLOOKUP($A253,csapatok!$A:$NN,FX$320,FALSE),'csapat-ranglista'!$A:$FP,FX$321,FALSE)/4),0)</f>
        <v>0</v>
      </c>
      <c r="FY253" s="223">
        <f>IFERROR(IF(RIGHT(VLOOKUP($A253,csapatok!$A:$NN,FY$320,FALSE),5)="Csere",VLOOKUP(LEFT(VLOOKUP($A253,csapatok!$A:$NN,FY$320,FALSE),LEN(VLOOKUP($A253,csapatok!$A:$NN,FY$320,FALSE))-6),'csapat-ranglista'!$A:$FP,FY$321,FALSE)/8,VLOOKUP(VLOOKUP($A253,csapatok!$A:$NN,FY$320,FALSE),'csapat-ranglista'!$A:$FP,FY$321,FALSE)/4),0)</f>
        <v>0</v>
      </c>
      <c r="FZ253" s="223">
        <f>IFERROR(IF(RIGHT(VLOOKUP($A253,csapatok!$A:$NN,FZ$320,FALSE),5)="Csere",VLOOKUP(LEFT(VLOOKUP($A253,csapatok!$A:$NN,FZ$320,FALSE),LEN(VLOOKUP($A253,csapatok!$A:$NN,FZ$320,FALSE))-6),'csapat-ranglista'!$A:$FP,FZ$321,FALSE)/8,VLOOKUP(VLOOKUP($A253,csapatok!$A:$NN,FZ$320,FALSE),'csapat-ranglista'!$A:$FP,FZ$321,FALSE)/4),0)</f>
        <v>0</v>
      </c>
      <c r="GA253" s="223">
        <f>IFERROR(IF(RIGHT(VLOOKUP($A253,csapatok!$A:$NN,GA$320,FALSE),5)="Csere",VLOOKUP(LEFT(VLOOKUP($A253,csapatok!$A:$NN,GA$320,FALSE),LEN(VLOOKUP($A253,csapatok!$A:$NN,GA$320,FALSE))-6),'csapat-ranglista'!$A:$FP,GA$321,FALSE)/8,VLOOKUP(VLOOKUP($A253,csapatok!$A:$NN,GA$320,FALSE),'csapat-ranglista'!$A:$FP,GA$321,FALSE)/4),0)</f>
        <v>0</v>
      </c>
      <c r="GB253" s="223">
        <f>IFERROR(IF(RIGHT(VLOOKUP($A253,csapatok!$A:$NN,GB$320,FALSE),5)="Csere",VLOOKUP(LEFT(VLOOKUP($A253,csapatok!$A:$NN,GB$320,FALSE),LEN(VLOOKUP($A253,csapatok!$A:$NN,GB$320,FALSE))-6),'csapat-ranglista'!$A:$FP,GB$321,FALSE)/8,VLOOKUP(VLOOKUP($A253,csapatok!$A:$NN,GB$320,FALSE),'csapat-ranglista'!$A:$FP,GB$321,FALSE)/4),0)</f>
        <v>0</v>
      </c>
      <c r="GC253" s="223">
        <f>IFERROR(IF(RIGHT(VLOOKUP($A253,csapatok!$A:$NN,GC$320,FALSE),5)="Csere",VLOOKUP(LEFT(VLOOKUP($A253,csapatok!$A:$NN,GC$320,FALSE),LEN(VLOOKUP($A253,csapatok!$A:$NN,GC$320,FALSE))-6),'csapat-ranglista'!$A:$FP,GC$321,FALSE)/8,VLOOKUP(VLOOKUP($A253,csapatok!$A:$NN,GC$320,FALSE),'csapat-ranglista'!$A:$FP,GC$321,FALSE)/4),0)</f>
        <v>0</v>
      </c>
      <c r="GD253" s="247">
        <f>SUM(EQ253:GC253)</f>
        <v>0</v>
      </c>
    </row>
    <row r="254" spans="1:186">
      <c r="A254" s="32" t="s">
        <v>26</v>
      </c>
      <c r="B254" s="2">
        <v>27029</v>
      </c>
      <c r="C254" s="131" t="str">
        <f>IF(B254=0,"",IF(B254&lt;$C$1,"felnőtt","ifi"))</f>
        <v>felnőtt</v>
      </c>
      <c r="D254" s="32" t="s">
        <v>101</v>
      </c>
      <c r="E254" s="45">
        <v>12.5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5.0805077663804479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f>IFERROR(IF(RIGHT(VLOOKUP($A254,csapatok!$A:$BL,X$320,FALSE),5)="Csere",VLOOKUP(LEFT(VLOOKUP($A254,csapatok!$A:$BL,X$320,FALSE),LEN(VLOOKUP($A254,csapatok!$A:$BL,X$320,FALSE))-6),'csapat-ranglista'!$A:$FP,X$321,FALSE)/8,VLOOKUP(VLOOKUP($A254,csapatok!$A:$BL,X$320,FALSE),'csapat-ranglista'!$A:$FP,X$321,FALSE)/4),0)</f>
        <v>0</v>
      </c>
      <c r="Y254" s="32">
        <f>IFERROR(IF(RIGHT(VLOOKUP($A254,csapatok!$A:$BL,Y$320,FALSE),5)="Csere",VLOOKUP(LEFT(VLOOKUP($A254,csapatok!$A:$BL,Y$320,FALSE),LEN(VLOOKUP($A254,csapatok!$A:$BL,Y$320,FALSE))-6),'csapat-ranglista'!$A:$FP,Y$321,FALSE)/8,VLOOKUP(VLOOKUP($A254,csapatok!$A:$BL,Y$320,FALSE),'csapat-ranglista'!$A:$FP,Y$321,FALSE)/4),0)</f>
        <v>0</v>
      </c>
      <c r="Z254" s="32">
        <f>IFERROR(IF(RIGHT(VLOOKUP($A254,csapatok!$A:$BL,Z$320,FALSE),5)="Csere",VLOOKUP(LEFT(VLOOKUP($A254,csapatok!$A:$BL,Z$320,FALSE),LEN(VLOOKUP($A254,csapatok!$A:$BL,Z$320,FALSE))-6),'csapat-ranglista'!$A:$FP,Z$321,FALSE)/8,VLOOKUP(VLOOKUP($A254,csapatok!$A:$BL,Z$320,FALSE),'csapat-ranglista'!$A:$FP,Z$321,FALSE)/4),0)</f>
        <v>0</v>
      </c>
      <c r="AA254" s="32">
        <f>IFERROR(IF(RIGHT(VLOOKUP($A254,csapatok!$A:$BL,AA$320,FALSE),5)="Csere",VLOOKUP(LEFT(VLOOKUP($A254,csapatok!$A:$BL,AA$320,FALSE),LEN(VLOOKUP($A254,csapatok!$A:$BL,AA$320,FALSE))-6),'csapat-ranglista'!$A:$FP,AA$321,FALSE)/8,VLOOKUP(VLOOKUP($A254,csapatok!$A:$BL,AA$320,FALSE),'csapat-ranglista'!$A:$FP,AA$321,FALSE)/4),0)</f>
        <v>0</v>
      </c>
      <c r="AB254" s="223">
        <f>IFERROR(IF(RIGHT(VLOOKUP($A254,csapatok!$A:$BL,AB$320,FALSE),5)="Csere",VLOOKUP(LEFT(VLOOKUP($A254,csapatok!$A:$BL,AB$320,FALSE),LEN(VLOOKUP($A254,csapatok!$A:$BL,AB$320,FALSE))-6),'csapat-ranglista'!$A:$FP,AB$321,FALSE)/8,VLOOKUP(VLOOKUP($A254,csapatok!$A:$BL,AB$320,FALSE),'csapat-ranglista'!$A:$FP,AB$321,FALSE)/4),0)</f>
        <v>0</v>
      </c>
      <c r="AC254" s="223">
        <f>IFERROR(IF(RIGHT(VLOOKUP($A254,csapatok!$A:$BL,AC$320,FALSE),5)="Csere",VLOOKUP(LEFT(VLOOKUP($A254,csapatok!$A:$BL,AC$320,FALSE),LEN(VLOOKUP($A254,csapatok!$A:$BL,AC$320,FALSE))-6),'csapat-ranglista'!$A:$FP,AC$321,FALSE)/8,VLOOKUP(VLOOKUP($A254,csapatok!$A:$BL,AC$320,FALSE),'csapat-ranglista'!$A:$FP,AC$321,FALSE)/4),0)</f>
        <v>0</v>
      </c>
      <c r="AD254" s="223">
        <f>IFERROR(IF(RIGHT(VLOOKUP($A254,csapatok!$A:$BL,AD$320,FALSE),5)="Csere",VLOOKUP(LEFT(VLOOKUP($A254,csapatok!$A:$BL,AD$320,FALSE),LEN(VLOOKUP($A254,csapatok!$A:$BL,AD$320,FALSE))-6),'csapat-ranglista'!$A:$FP,AD$321,FALSE)/8,VLOOKUP(VLOOKUP($A254,csapatok!$A:$BL,AD$320,FALSE),'csapat-ranglista'!$A:$FP,AD$321,FALSE)/4),0)</f>
        <v>0</v>
      </c>
      <c r="AE254" s="223">
        <f>IFERROR(IF(RIGHT(VLOOKUP($A254,csapatok!$A:$BL,AE$320,FALSE),5)="Csere",VLOOKUP(LEFT(VLOOKUP($A254,csapatok!$A:$BL,AE$320,FALSE),LEN(VLOOKUP($A254,csapatok!$A:$BL,AE$320,FALSE))-6),'csapat-ranglista'!$A:$FP,AE$321,FALSE)/8,VLOOKUP(VLOOKUP($A254,csapatok!$A:$BL,AE$320,FALSE),'csapat-ranglista'!$A:$FP,AE$321,FALSE)/4),0)</f>
        <v>0</v>
      </c>
      <c r="AF254" s="223">
        <f>IFERROR(IF(RIGHT(VLOOKUP($A254,csapatok!$A:$BL,AF$320,FALSE),5)="Csere",VLOOKUP(LEFT(VLOOKUP($A254,csapatok!$A:$BL,AF$320,FALSE),LEN(VLOOKUP($A254,csapatok!$A:$BL,AF$320,FALSE))-6),'csapat-ranglista'!$A:$FP,AF$321,FALSE)/8,VLOOKUP(VLOOKUP($A254,csapatok!$A:$BL,AF$320,FALSE),'csapat-ranglista'!$A:$FP,AF$321,FALSE)/4),0)</f>
        <v>0</v>
      </c>
      <c r="AG254" s="223">
        <f>IFERROR(IF(RIGHT(VLOOKUP($A254,csapatok!$A:$BL,AG$320,FALSE),5)="Csere",VLOOKUP(LEFT(VLOOKUP($A254,csapatok!$A:$BL,AG$320,FALSE),LEN(VLOOKUP($A254,csapatok!$A:$BL,AG$320,FALSE))-6),'csapat-ranglista'!$A:$FP,AG$321,FALSE)/8,VLOOKUP(VLOOKUP($A254,csapatok!$A:$BL,AG$320,FALSE),'csapat-ranglista'!$A:$FP,AG$321,FALSE)/4),0)</f>
        <v>0</v>
      </c>
      <c r="AH254" s="223">
        <f>IFERROR(IF(RIGHT(VLOOKUP($A254,csapatok!$A:$BL,AH$320,FALSE),5)="Csere",VLOOKUP(LEFT(VLOOKUP($A254,csapatok!$A:$BL,AH$320,FALSE),LEN(VLOOKUP($A254,csapatok!$A:$BL,AH$320,FALSE))-6),'csapat-ranglista'!$A:$FP,AH$321,FALSE)/8,VLOOKUP(VLOOKUP($A254,csapatok!$A:$BL,AH$320,FALSE),'csapat-ranglista'!$A:$FP,AH$321,FALSE)/4),0)</f>
        <v>0</v>
      </c>
      <c r="AI254" s="223">
        <f>IFERROR(IF(RIGHT(VLOOKUP($A254,csapatok!$A:$BL,AI$320,FALSE),5)="Csere",VLOOKUP(LEFT(VLOOKUP($A254,csapatok!$A:$BL,AI$320,FALSE),LEN(VLOOKUP($A254,csapatok!$A:$BL,AI$320,FALSE))-6),'csapat-ranglista'!$A:$FP,AI$321,FALSE)/8,VLOOKUP(VLOOKUP($A254,csapatok!$A:$BL,AI$320,FALSE),'csapat-ranglista'!$A:$FP,AI$321,FALSE)/4),0)</f>
        <v>0</v>
      </c>
      <c r="AJ254" s="223">
        <f>IFERROR(IF(RIGHT(VLOOKUP($A254,csapatok!$A:$BL,AJ$320,FALSE),5)="Csere",VLOOKUP(LEFT(VLOOKUP($A254,csapatok!$A:$BL,AJ$320,FALSE),LEN(VLOOKUP($A254,csapatok!$A:$BL,AJ$320,FALSE))-6),'csapat-ranglista'!$A:$FP,AJ$321,FALSE)/8,VLOOKUP(VLOOKUP($A254,csapatok!$A:$BL,AJ$320,FALSE),'csapat-ranglista'!$A:$FP,AJ$321,FALSE)/2),0)</f>
        <v>0</v>
      </c>
      <c r="AK254" s="223">
        <f>IFERROR(IF(RIGHT(VLOOKUP($A254,csapatok!$A:$CN,AK$320,FALSE),5)="Csere",VLOOKUP(LEFT(VLOOKUP($A254,csapatok!$A:$CN,AK$320,FALSE),LEN(VLOOKUP($A254,csapatok!$A:$CN,AK$320,FALSE))-6),'csapat-ranglista'!$A:$FP,AK$321,FALSE)/8,VLOOKUP(VLOOKUP($A254,csapatok!$A:$CN,AK$320,FALSE),'csapat-ranglista'!$A:$FP,AK$321,FALSE)/4),0)</f>
        <v>0</v>
      </c>
      <c r="AL254" s="223">
        <f>IFERROR(IF(RIGHT(VLOOKUP($A254,csapatok!$A:$CN,AL$320,FALSE),5)="Csere",VLOOKUP(LEFT(VLOOKUP($A254,csapatok!$A:$CN,AL$320,FALSE),LEN(VLOOKUP($A254,csapatok!$A:$CN,AL$320,FALSE))-6),'csapat-ranglista'!$A:$FP,AL$321,FALSE)/8,VLOOKUP(VLOOKUP($A254,csapatok!$A:$CN,AL$320,FALSE),'csapat-ranglista'!$A:$FP,AL$321,FALSE)/4),0)</f>
        <v>0</v>
      </c>
      <c r="AM254" s="223">
        <f>IFERROR(IF(RIGHT(VLOOKUP($A254,csapatok!$A:$CN,AM$320,FALSE),5)="Csere",VLOOKUP(LEFT(VLOOKUP($A254,csapatok!$A:$CN,AM$320,FALSE),LEN(VLOOKUP($A254,csapatok!$A:$CN,AM$320,FALSE))-6),'csapat-ranglista'!$A:$FP,AM$321,FALSE)/8,VLOOKUP(VLOOKUP($A254,csapatok!$A:$CN,AM$320,FALSE),'csapat-ranglista'!$A:$FP,AM$321,FALSE)/4),0)</f>
        <v>0</v>
      </c>
      <c r="AN254" s="223">
        <f>IFERROR(IF(RIGHT(VLOOKUP($A254,csapatok!$A:$CN,AN$320,FALSE),5)="Csere",VLOOKUP(LEFT(VLOOKUP($A254,csapatok!$A:$CN,AN$320,FALSE),LEN(VLOOKUP($A254,csapatok!$A:$CN,AN$320,FALSE))-6),'csapat-ranglista'!$A:$FP,AN$321,FALSE)/8,VLOOKUP(VLOOKUP($A254,csapatok!$A:$CN,AN$320,FALSE),'csapat-ranglista'!$A:$FP,AN$321,FALSE)/4),0)</f>
        <v>0</v>
      </c>
      <c r="AO254" s="223">
        <f>IFERROR(IF(RIGHT(VLOOKUP($A254,csapatok!$A:$CN,AO$320,FALSE),5)="Csere",VLOOKUP(LEFT(VLOOKUP($A254,csapatok!$A:$CN,AO$320,FALSE),LEN(VLOOKUP($A254,csapatok!$A:$CN,AO$320,FALSE))-6),'csapat-ranglista'!$A:$FP,AO$321,FALSE)/8,VLOOKUP(VLOOKUP($A254,csapatok!$A:$CN,AO$320,FALSE),'csapat-ranglista'!$A:$FP,AO$321,FALSE)/4),0)</f>
        <v>0</v>
      </c>
      <c r="AP254" s="223">
        <f>IFERROR(IF(RIGHT(VLOOKUP($A254,csapatok!$A:$CN,AP$320,FALSE),5)="Csere",VLOOKUP(LEFT(VLOOKUP($A254,csapatok!$A:$CN,AP$320,FALSE),LEN(VLOOKUP($A254,csapatok!$A:$CN,AP$320,FALSE))-6),'csapat-ranglista'!$A:$FP,AP$321,FALSE)/8,VLOOKUP(VLOOKUP($A254,csapatok!$A:$CN,AP$320,FALSE),'csapat-ranglista'!$A:$FP,AP$321,FALSE)/4),0)</f>
        <v>0</v>
      </c>
      <c r="AQ254" s="223">
        <f>IFERROR(IF(RIGHT(VLOOKUP($A254,csapatok!$A:$CN,AQ$320,FALSE),5)="Csere",VLOOKUP(LEFT(VLOOKUP($A254,csapatok!$A:$CN,AQ$320,FALSE),LEN(VLOOKUP($A254,csapatok!$A:$CN,AQ$320,FALSE))-6),'csapat-ranglista'!$A:$FP,AQ$321,FALSE)/8,VLOOKUP(VLOOKUP($A254,csapatok!$A:$CN,AQ$320,FALSE),'csapat-ranglista'!$A:$FP,AQ$321,FALSE)/4),0)</f>
        <v>0</v>
      </c>
      <c r="AR254" s="223">
        <f>IFERROR(IF(RIGHT(VLOOKUP($A254,csapatok!$A:$CN,AR$320,FALSE),5)="Csere",VLOOKUP(LEFT(VLOOKUP($A254,csapatok!$A:$CN,AR$320,FALSE),LEN(VLOOKUP($A254,csapatok!$A:$CN,AR$320,FALSE))-6),'csapat-ranglista'!$A:$FP,AR$321,FALSE)/8,VLOOKUP(VLOOKUP($A254,csapatok!$A:$CN,AR$320,FALSE),'csapat-ranglista'!$A:$FP,AR$321,FALSE)/4),0)</f>
        <v>0</v>
      </c>
      <c r="AS254" s="223">
        <f>IFERROR(IF(RIGHT(VLOOKUP($A254,csapatok!$A:$CN,AS$320,FALSE),5)="Csere",VLOOKUP(LEFT(VLOOKUP($A254,csapatok!$A:$CN,AS$320,FALSE),LEN(VLOOKUP($A254,csapatok!$A:$CN,AS$320,FALSE))-6),'csapat-ranglista'!$A:$FP,AS$321,FALSE)/8,VLOOKUP(VLOOKUP($A254,csapatok!$A:$CN,AS$320,FALSE),'csapat-ranglista'!$A:$FP,AS$321,FALSE)/4),0)</f>
        <v>0</v>
      </c>
      <c r="AT254" s="223">
        <f>IFERROR(IF(RIGHT(VLOOKUP($A254,csapatok!$A:$CN,AT$320,FALSE),5)="Csere",VLOOKUP(LEFT(VLOOKUP($A254,csapatok!$A:$CN,AT$320,FALSE),LEN(VLOOKUP($A254,csapatok!$A:$CN,AT$320,FALSE))-6),'csapat-ranglista'!$A:$FP,AT$321,FALSE)/8,VLOOKUP(VLOOKUP($A254,csapatok!$A:$CN,AT$320,FALSE),'csapat-ranglista'!$A:$FP,AT$321,FALSE)/4),0)</f>
        <v>0</v>
      </c>
      <c r="AU254" s="223">
        <f>IFERROR(IF(RIGHT(VLOOKUP($A254,csapatok!$A:$CN,AU$320,FALSE),5)="Csere",VLOOKUP(LEFT(VLOOKUP($A254,csapatok!$A:$CN,AU$320,FALSE),LEN(VLOOKUP($A254,csapatok!$A:$CN,AU$320,FALSE))-6),'csapat-ranglista'!$A:$FP,AU$321,FALSE)/8,VLOOKUP(VLOOKUP($A254,csapatok!$A:$CN,AU$320,FALSE),'csapat-ranglista'!$A:$FP,AU$321,FALSE)/4),0)</f>
        <v>0</v>
      </c>
      <c r="AV254" s="223">
        <f>IFERROR(IF(RIGHT(VLOOKUP($A254,csapatok!$A:$CN,AV$320,FALSE),5)="Csere",VLOOKUP(LEFT(VLOOKUP($A254,csapatok!$A:$CN,AV$320,FALSE),LEN(VLOOKUP($A254,csapatok!$A:$CN,AV$320,FALSE))-6),'csapat-ranglista'!$A:$FP,AV$321,FALSE)/8,VLOOKUP(VLOOKUP($A254,csapatok!$A:$CN,AV$320,FALSE),'csapat-ranglista'!$A:$FP,AV$321,FALSE)/4),0)</f>
        <v>0</v>
      </c>
      <c r="AW254" s="223">
        <f>IFERROR(IF(RIGHT(VLOOKUP($A254,csapatok!$A:$CN,AW$320,FALSE),5)="Csere",VLOOKUP(LEFT(VLOOKUP($A254,csapatok!$A:$CN,AW$320,FALSE),LEN(VLOOKUP($A254,csapatok!$A:$CN,AW$320,FALSE))-6),'csapat-ranglista'!$A:$FP,AW$321,FALSE)/8,VLOOKUP(VLOOKUP($A254,csapatok!$A:$CN,AW$320,FALSE),'csapat-ranglista'!$A:$FP,AW$321,FALSE)/4),0)</f>
        <v>0</v>
      </c>
      <c r="AX254" s="223">
        <f>IFERROR(IF(RIGHT(VLOOKUP($A254,csapatok!$A:$CN,AX$320,FALSE),5)="Csere",VLOOKUP(LEFT(VLOOKUP($A254,csapatok!$A:$CN,AX$320,FALSE),LEN(VLOOKUP($A254,csapatok!$A:$CN,AX$320,FALSE))-6),'csapat-ranglista'!$A:$FP,AX$321,FALSE)/8,VLOOKUP(VLOOKUP($A254,csapatok!$A:$CN,AX$320,FALSE),'csapat-ranglista'!$A:$FP,AX$321,FALSE)/4),0)</f>
        <v>0</v>
      </c>
      <c r="AY254" s="223">
        <f>IFERROR(IF(RIGHT(VLOOKUP($A254,csapatok!$A:$NN,AY$320,FALSE),5)="Csere",VLOOKUP(LEFT(VLOOKUP($A254,csapatok!$A:$NN,AY$320,FALSE),LEN(VLOOKUP($A254,csapatok!$A:$NN,AY$320,FALSE))-6),'csapat-ranglista'!$A:$FP,AY$321,FALSE)/8,VLOOKUP(VLOOKUP($A254,csapatok!$A:$NN,AY$320,FALSE),'csapat-ranglista'!$A:$FP,AY$321,FALSE)/4),0)</f>
        <v>0</v>
      </c>
      <c r="AZ254" s="223">
        <f>IFERROR(IF(RIGHT(VLOOKUP($A254,csapatok!$A:$NN,AZ$320,FALSE),5)="Csere",VLOOKUP(LEFT(VLOOKUP($A254,csapatok!$A:$NN,AZ$320,FALSE),LEN(VLOOKUP($A254,csapatok!$A:$NN,AZ$320,FALSE))-6),'csapat-ranglista'!$A:$FP,AZ$321,FALSE)/8,VLOOKUP(VLOOKUP($A254,csapatok!$A:$NN,AZ$320,FALSE),'csapat-ranglista'!$A:$FP,AZ$321,FALSE)/4),0)</f>
        <v>0</v>
      </c>
      <c r="BA254" s="223">
        <f>IFERROR(IF(RIGHT(VLOOKUP($A254,csapatok!$A:$NN,BA$320,FALSE),5)="Csere",VLOOKUP(LEFT(VLOOKUP($A254,csapatok!$A:$NN,BA$320,FALSE),LEN(VLOOKUP($A254,csapatok!$A:$NN,BA$320,FALSE))-6),'csapat-ranglista'!$A:$FP,BA$321,FALSE)/8,VLOOKUP(VLOOKUP($A254,csapatok!$A:$NN,BA$320,FALSE),'csapat-ranglista'!$A:$FP,BA$321,FALSE)/4),0)</f>
        <v>0</v>
      </c>
      <c r="BB254" s="223">
        <f>IFERROR(IF(RIGHT(VLOOKUP($A254,csapatok!$A:$NN,BB$320,FALSE),5)="Csere",VLOOKUP(LEFT(VLOOKUP($A254,csapatok!$A:$NN,BB$320,FALSE),LEN(VLOOKUP($A254,csapatok!$A:$NN,BB$320,FALSE))-6),'csapat-ranglista'!$A:$FP,BB$321,FALSE)/8,VLOOKUP(VLOOKUP($A254,csapatok!$A:$NN,BB$320,FALSE),'csapat-ranglista'!$A:$FP,BB$321,FALSE)/4),0)</f>
        <v>0</v>
      </c>
      <c r="BC254" s="224">
        <f>versenyek!$ES$11*IFERROR(VLOOKUP(VLOOKUP($A254,versenyek!ER:ET,3,FALSE),szabalyok!$A$16:$B$23,2,FALSE)/4,0)</f>
        <v>0</v>
      </c>
      <c r="BD254" s="224">
        <f>versenyek!$EV$11*IFERROR(VLOOKUP(VLOOKUP($A254,versenyek!EU:EW,3,FALSE),szabalyok!$A$16:$B$23,2,FALSE)/4,0)</f>
        <v>0</v>
      </c>
      <c r="BE254" s="223">
        <f>IFERROR(IF(RIGHT(VLOOKUP($A254,csapatok!$A:$NN,BE$320,FALSE),5)="Csere",VLOOKUP(LEFT(VLOOKUP($A254,csapatok!$A:$NN,BE$320,FALSE),LEN(VLOOKUP($A254,csapatok!$A:$NN,BE$320,FALSE))-6),'csapat-ranglista'!$A:$FP,BE$321,FALSE)/8,VLOOKUP(VLOOKUP($A254,csapatok!$A:$NN,BE$320,FALSE),'csapat-ranglista'!$A:$FP,BE$321,FALSE)/4),0)</f>
        <v>0</v>
      </c>
      <c r="BF254" s="223">
        <f>IFERROR(IF(RIGHT(VLOOKUP($A254,csapatok!$A:$NN,BF$320,FALSE),5)="Csere",VLOOKUP(LEFT(VLOOKUP($A254,csapatok!$A:$NN,BF$320,FALSE),LEN(VLOOKUP($A254,csapatok!$A:$NN,BF$320,FALSE))-6),'csapat-ranglista'!$A:$FP,BF$321,FALSE)/8,VLOOKUP(VLOOKUP($A254,csapatok!$A:$NN,BF$320,FALSE),'csapat-ranglista'!$A:$FP,BF$321,FALSE)/4),0)</f>
        <v>0</v>
      </c>
      <c r="BG254" s="223">
        <f>IFERROR(IF(RIGHT(VLOOKUP($A254,csapatok!$A:$NN,BG$320,FALSE),5)="Csere",VLOOKUP(LEFT(VLOOKUP($A254,csapatok!$A:$NN,BG$320,FALSE),LEN(VLOOKUP($A254,csapatok!$A:$NN,BG$320,FALSE))-6),'csapat-ranglista'!$A:$FP,BG$321,FALSE)/8,VLOOKUP(VLOOKUP($A254,csapatok!$A:$NN,BG$320,FALSE),'csapat-ranglista'!$A:$FP,BG$321,FALSE)/4),0)</f>
        <v>0</v>
      </c>
      <c r="BH254" s="223">
        <f>IFERROR(IF(RIGHT(VLOOKUP($A254,csapatok!$A:$NN,BH$320,FALSE),5)="Csere",VLOOKUP(LEFT(VLOOKUP($A254,csapatok!$A:$NN,BH$320,FALSE),LEN(VLOOKUP($A254,csapatok!$A:$NN,BH$320,FALSE))-6),'csapat-ranglista'!$A:$FP,BH$321,FALSE)/8,VLOOKUP(VLOOKUP($A254,csapatok!$A:$NN,BH$320,FALSE),'csapat-ranglista'!$A:$FP,BH$321,FALSE)/4),0)</f>
        <v>0</v>
      </c>
      <c r="BI254" s="223">
        <f>IFERROR(IF(RIGHT(VLOOKUP($A254,csapatok!$A:$NN,BI$320,FALSE),5)="Csere",VLOOKUP(LEFT(VLOOKUP($A254,csapatok!$A:$NN,BI$320,FALSE),LEN(VLOOKUP($A254,csapatok!$A:$NN,BI$320,FALSE))-6),'csapat-ranglista'!$A:$FP,BI$321,FALSE)/8,VLOOKUP(VLOOKUP($A254,csapatok!$A:$NN,BI$320,FALSE),'csapat-ranglista'!$A:$FP,BI$321,FALSE)/4),0)</f>
        <v>0</v>
      </c>
      <c r="BJ254" s="223">
        <f>IFERROR(IF(RIGHT(VLOOKUP($A254,csapatok!$A:$NN,BJ$320,FALSE),5)="Csere",VLOOKUP(LEFT(VLOOKUP($A254,csapatok!$A:$NN,BJ$320,FALSE),LEN(VLOOKUP($A254,csapatok!$A:$NN,BJ$320,FALSE))-6),'csapat-ranglista'!$A:$FP,BJ$321,FALSE)/8,VLOOKUP(VLOOKUP($A254,csapatok!$A:$NN,BJ$320,FALSE),'csapat-ranglista'!$A:$FP,BJ$321,FALSE)/4),0)</f>
        <v>0</v>
      </c>
      <c r="BK254" s="223">
        <f>IFERROR(IF(RIGHT(VLOOKUP($A254,csapatok!$A:$NN,BK$320,FALSE),5)="Csere",VLOOKUP(LEFT(VLOOKUP($A254,csapatok!$A:$NN,BK$320,FALSE),LEN(VLOOKUP($A254,csapatok!$A:$NN,BK$320,FALSE))-6),'csapat-ranglista'!$A:$FP,BK$321,FALSE)/8,VLOOKUP(VLOOKUP($A254,csapatok!$A:$NN,BK$320,FALSE),'csapat-ranglista'!$A:$FP,BK$321,FALSE)/4),0)</f>
        <v>0</v>
      </c>
      <c r="BL254" s="223">
        <f>IFERROR(IF(RIGHT(VLOOKUP($A254,csapatok!$A:$NN,BL$320,FALSE),5)="Csere",VLOOKUP(LEFT(VLOOKUP($A254,csapatok!$A:$NN,BL$320,FALSE),LEN(VLOOKUP($A254,csapatok!$A:$NN,BL$320,FALSE))-6),'csapat-ranglista'!$A:$FP,BL$321,FALSE)/8,VLOOKUP(VLOOKUP($A254,csapatok!$A:$NN,BL$320,FALSE),'csapat-ranglista'!$A:$FP,BL$321,FALSE)/4),0)</f>
        <v>0</v>
      </c>
      <c r="BM254" s="223">
        <f>IFERROR(IF(RIGHT(VLOOKUP($A254,csapatok!$A:$NN,BM$320,FALSE),5)="Csere",VLOOKUP(LEFT(VLOOKUP($A254,csapatok!$A:$NN,BM$320,FALSE),LEN(VLOOKUP($A254,csapatok!$A:$NN,BM$320,FALSE))-6),'csapat-ranglista'!$A:$FP,BM$321,FALSE)/8,VLOOKUP(VLOOKUP($A254,csapatok!$A:$NN,BM$320,FALSE),'csapat-ranglista'!$A:$FP,BM$321,FALSE)/4),0)</f>
        <v>0</v>
      </c>
      <c r="BN254" s="223">
        <f>IFERROR(IF(RIGHT(VLOOKUP($A254,csapatok!$A:$NN,BN$320,FALSE),5)="Csere",VLOOKUP(LEFT(VLOOKUP($A254,csapatok!$A:$NN,BN$320,FALSE),LEN(VLOOKUP($A254,csapatok!$A:$NN,BN$320,FALSE))-6),'csapat-ranglista'!$A:$FP,BN$321,FALSE)/8,VLOOKUP(VLOOKUP($A254,csapatok!$A:$NN,BN$320,FALSE),'csapat-ranglista'!$A:$FP,BN$321,FALSE)/4),0)</f>
        <v>0</v>
      </c>
      <c r="BO254" s="223">
        <f>IFERROR(IF(RIGHT(VLOOKUP($A254,csapatok!$A:$NN,BO$320,FALSE),5)="Csere",VLOOKUP(LEFT(VLOOKUP($A254,csapatok!$A:$NN,BO$320,FALSE),LEN(VLOOKUP($A254,csapatok!$A:$NN,BO$320,FALSE))-6),'csapat-ranglista'!$A:$FP,BO$321,FALSE)/8,VLOOKUP(VLOOKUP($A254,csapatok!$A:$NN,BO$320,FALSE),'csapat-ranglista'!$A:$FP,BO$321,FALSE)/4),0)</f>
        <v>0</v>
      </c>
      <c r="BP254" s="223">
        <f>IFERROR(IF(RIGHT(VLOOKUP($A254,csapatok!$A:$NN,BP$320,FALSE),5)="Csere",VLOOKUP(LEFT(VLOOKUP($A254,csapatok!$A:$NN,BP$320,FALSE),LEN(VLOOKUP($A254,csapatok!$A:$NN,BP$320,FALSE))-6),'csapat-ranglista'!$A:$FP,BP$321,FALSE)/8,VLOOKUP(VLOOKUP($A254,csapatok!$A:$NN,BP$320,FALSE),'csapat-ranglista'!$A:$FP,BP$321,FALSE)/4),0)</f>
        <v>0</v>
      </c>
      <c r="BQ254" s="223">
        <f>IFERROR(IF(RIGHT(VLOOKUP($A254,csapatok!$A:$NN,BQ$320,FALSE),5)="Csere",VLOOKUP(LEFT(VLOOKUP($A254,csapatok!$A:$NN,BQ$320,FALSE),LEN(VLOOKUP($A254,csapatok!$A:$NN,BQ$320,FALSE))-6),'csapat-ranglista'!$A:$FP,BQ$321,FALSE)/8,VLOOKUP(VLOOKUP($A254,csapatok!$A:$NN,BQ$320,FALSE),'csapat-ranglista'!$A:$FP,BQ$321,FALSE)/4),0)</f>
        <v>0</v>
      </c>
      <c r="BR254" s="223">
        <f>IFERROR(IF(RIGHT(VLOOKUP($A254,csapatok!$A:$NN,BR$320,FALSE),5)="Csere",VLOOKUP(LEFT(VLOOKUP($A254,csapatok!$A:$NN,BR$320,FALSE),LEN(VLOOKUP($A254,csapatok!$A:$NN,BR$320,FALSE))-6),'csapat-ranglista'!$A:$FP,BR$321,FALSE)/8,VLOOKUP(VLOOKUP($A254,csapatok!$A:$NN,BR$320,FALSE),'csapat-ranglista'!$A:$FP,BR$321,FALSE)/4),0)</f>
        <v>0</v>
      </c>
      <c r="BS254" s="223">
        <f>IFERROR(IF(RIGHT(VLOOKUP($A254,csapatok!$A:$NN,BS$320,FALSE),5)="Csere",VLOOKUP(LEFT(VLOOKUP($A254,csapatok!$A:$NN,BS$320,FALSE),LEN(VLOOKUP($A254,csapatok!$A:$NN,BS$320,FALSE))-6),'csapat-ranglista'!$A:$FP,BS$321,FALSE)/8,VLOOKUP(VLOOKUP($A254,csapatok!$A:$NN,BS$320,FALSE),'csapat-ranglista'!$A:$FP,BS$321,FALSE)/4),0)</f>
        <v>0</v>
      </c>
      <c r="BT254" s="223">
        <f>IFERROR(IF(RIGHT(VLOOKUP($A254,csapatok!$A:$NN,BT$320,FALSE),5)="Csere",VLOOKUP(LEFT(VLOOKUP($A254,csapatok!$A:$NN,BT$320,FALSE),LEN(VLOOKUP($A254,csapatok!$A:$NN,BT$320,FALSE))-6),'csapat-ranglista'!$A:$FP,BT$321,FALSE)/8,VLOOKUP(VLOOKUP($A254,csapatok!$A:$NN,BT$320,FALSE),'csapat-ranglista'!$A:$FP,BT$321,FALSE)/4),0)</f>
        <v>0</v>
      </c>
      <c r="BU254" s="223">
        <f>IFERROR(IF(RIGHT(VLOOKUP($A254,csapatok!$A:$NN,BU$320,FALSE),5)="Csere",VLOOKUP(LEFT(VLOOKUP($A254,csapatok!$A:$NN,BU$320,FALSE),LEN(VLOOKUP($A254,csapatok!$A:$NN,BU$320,FALSE))-6),'csapat-ranglista'!$A:$FP,BU$321,FALSE)/8,VLOOKUP(VLOOKUP($A254,csapatok!$A:$NN,BU$320,FALSE),'csapat-ranglista'!$A:$FP,BU$321,FALSE)/4),0)</f>
        <v>0</v>
      </c>
      <c r="BV254" s="223">
        <f>IFERROR(IF(RIGHT(VLOOKUP($A254,csapatok!$A:$NN,BV$320,FALSE),5)="Csere",VLOOKUP(LEFT(VLOOKUP($A254,csapatok!$A:$NN,BV$320,FALSE),LEN(VLOOKUP($A254,csapatok!$A:$NN,BV$320,FALSE))-6),'csapat-ranglista'!$A:$FP,BV$321,FALSE)/8,VLOOKUP(VLOOKUP($A254,csapatok!$A:$NN,BV$320,FALSE),'csapat-ranglista'!$A:$FP,BV$321,FALSE)/4),0)</f>
        <v>0</v>
      </c>
      <c r="BW254" s="223">
        <f>IFERROR(IF(RIGHT(VLOOKUP($A254,csapatok!$A:$NN,BW$320,FALSE),5)="Csere",VLOOKUP(LEFT(VLOOKUP($A254,csapatok!$A:$NN,BW$320,FALSE),LEN(VLOOKUP($A254,csapatok!$A:$NN,BW$320,FALSE))-6),'csapat-ranglista'!$A:$FP,BW$321,FALSE)/8,VLOOKUP(VLOOKUP($A254,csapatok!$A:$NN,BW$320,FALSE),'csapat-ranglista'!$A:$FP,BW$321,FALSE)/4),0)</f>
        <v>0</v>
      </c>
      <c r="BX254" s="223">
        <f>IFERROR(IF(RIGHT(VLOOKUP($A254,csapatok!$A:$NN,BX$320,FALSE),5)="Csere",VLOOKUP(LEFT(VLOOKUP($A254,csapatok!$A:$NN,BX$320,FALSE),LEN(VLOOKUP($A254,csapatok!$A:$NN,BX$320,FALSE))-6),'csapat-ranglista'!$A:$FP,BX$321,FALSE)/8,VLOOKUP(VLOOKUP($A254,csapatok!$A:$NN,BX$320,FALSE),'csapat-ranglista'!$A:$FP,BX$321,FALSE)/4),0)</f>
        <v>0</v>
      </c>
      <c r="BY254" s="223">
        <f>IFERROR(IF(RIGHT(VLOOKUP($A254,csapatok!$A:$NN,BY$320,FALSE),5)="Csere",VLOOKUP(LEFT(VLOOKUP($A254,csapatok!$A:$NN,BY$320,FALSE),LEN(VLOOKUP($A254,csapatok!$A:$NN,BY$320,FALSE))-6),'csapat-ranglista'!$A:$FP,BY$321,FALSE)/8,VLOOKUP(VLOOKUP($A254,csapatok!$A:$NN,BY$320,FALSE),'csapat-ranglista'!$A:$FP,BY$321,FALSE)/4),0)</f>
        <v>0</v>
      </c>
      <c r="BZ254" s="223">
        <f>IFERROR(IF(RIGHT(VLOOKUP($A254,csapatok!$A:$NN,BZ$320,FALSE),5)="Csere",VLOOKUP(LEFT(VLOOKUP($A254,csapatok!$A:$NN,BZ$320,FALSE),LEN(VLOOKUP($A254,csapatok!$A:$NN,BZ$320,FALSE))-6),'csapat-ranglista'!$A:$FP,BZ$321,FALSE)/8,VLOOKUP(VLOOKUP($A254,csapatok!$A:$NN,BZ$320,FALSE),'csapat-ranglista'!$A:$FP,BZ$321,FALSE)/4),0)</f>
        <v>0</v>
      </c>
      <c r="CA254" s="223">
        <f>IFERROR(IF(RIGHT(VLOOKUP($A254,csapatok!$A:$NN,CA$320,FALSE),5)="Csere",VLOOKUP(LEFT(VLOOKUP($A254,csapatok!$A:$NN,CA$320,FALSE),LEN(VLOOKUP($A254,csapatok!$A:$NN,CA$320,FALSE))-6),'csapat-ranglista'!$A:$FP,CA$321,FALSE)/8,VLOOKUP(VLOOKUP($A254,csapatok!$A:$NN,CA$320,FALSE),'csapat-ranglista'!$A:$FP,CA$321,FALSE)/4),0)</f>
        <v>0</v>
      </c>
      <c r="CB254" s="223">
        <f>IFERROR(IF(RIGHT(VLOOKUP($A254,csapatok!$A:$NN,CB$320,FALSE),5)="Csere",VLOOKUP(LEFT(VLOOKUP($A254,csapatok!$A:$NN,CB$320,FALSE),LEN(VLOOKUP($A254,csapatok!$A:$NN,CB$320,FALSE))-6),'csapat-ranglista'!$A:$FP,CB$321,FALSE)/8,VLOOKUP(VLOOKUP($A254,csapatok!$A:$NN,CB$320,FALSE),'csapat-ranglista'!$A:$FP,CB$321,FALSE)/4),0)</f>
        <v>0</v>
      </c>
      <c r="CC254" s="223">
        <f>IFERROR(IF(RIGHT(VLOOKUP($A254,csapatok!$A:$NN,CC$320,FALSE),5)="Csere",VLOOKUP(LEFT(VLOOKUP($A254,csapatok!$A:$NN,CC$320,FALSE),LEN(VLOOKUP($A254,csapatok!$A:$NN,CC$320,FALSE))-6),'csapat-ranglista'!$A:$FP,CC$321,FALSE)/8,VLOOKUP(VLOOKUP($A254,csapatok!$A:$NN,CC$320,FALSE),'csapat-ranglista'!$A:$FP,CC$321,FALSE)/4),0)</f>
        <v>0</v>
      </c>
      <c r="CD254" s="223">
        <f>IFERROR(IF(RIGHT(VLOOKUP($A254,csapatok!$A:$NN,CD$320,FALSE),5)="Csere",VLOOKUP(LEFT(VLOOKUP($A254,csapatok!$A:$NN,CD$320,FALSE),LEN(VLOOKUP($A254,csapatok!$A:$NN,CD$320,FALSE))-6),'csapat-ranglista'!$A:$FP,CD$321,FALSE)/8,VLOOKUP(VLOOKUP($A254,csapatok!$A:$NN,CD$320,FALSE),'csapat-ranglista'!$A:$FP,CD$321,FALSE)/4),0)</f>
        <v>0</v>
      </c>
      <c r="CE254" s="223">
        <f>IFERROR(IF(RIGHT(VLOOKUP($A254,csapatok!$A:$NN,CE$320,FALSE),5)="Csere",VLOOKUP(LEFT(VLOOKUP($A254,csapatok!$A:$NN,CE$320,FALSE),LEN(VLOOKUP($A254,csapatok!$A:$NN,CE$320,FALSE))-6),'csapat-ranglista'!$A:$FP,CE$321,FALSE)/8,VLOOKUP(VLOOKUP($A254,csapatok!$A:$NN,CE$320,FALSE),'csapat-ranglista'!$A:$FP,CE$321,FALSE)/4),0)</f>
        <v>0</v>
      </c>
      <c r="CF254" s="223">
        <f>IFERROR(IF(RIGHT(VLOOKUP($A254,csapatok!$A:$NN,CF$320,FALSE),5)="Csere",VLOOKUP(LEFT(VLOOKUP($A254,csapatok!$A:$NN,CF$320,FALSE),LEN(VLOOKUP($A254,csapatok!$A:$NN,CF$320,FALSE))-6),'csapat-ranglista'!$A:$FP,CF$321,FALSE)/8,VLOOKUP(VLOOKUP($A254,csapatok!$A:$NN,CF$320,FALSE),'csapat-ranglista'!$A:$FP,CF$321,FALSE)/4),0)</f>
        <v>0</v>
      </c>
      <c r="CG254" s="223">
        <f>IFERROR(IF(RIGHT(VLOOKUP($A254,csapatok!$A:$NN,CG$320,FALSE),5)="Csere",VLOOKUP(LEFT(VLOOKUP($A254,csapatok!$A:$NN,CG$320,FALSE),LEN(VLOOKUP($A254,csapatok!$A:$NN,CG$320,FALSE))-6),'csapat-ranglista'!$A:$FP,CG$321,FALSE)/8,VLOOKUP(VLOOKUP($A254,csapatok!$A:$NN,CG$320,FALSE),'csapat-ranglista'!$A:$FP,CG$321,FALSE)/4),0)</f>
        <v>0</v>
      </c>
      <c r="CH254" s="223">
        <f>IFERROR(IF(RIGHT(VLOOKUP($A254,csapatok!$A:$NN,CH$320,FALSE),5)="Csere",VLOOKUP(LEFT(VLOOKUP($A254,csapatok!$A:$NN,CH$320,FALSE),LEN(VLOOKUP($A254,csapatok!$A:$NN,CH$320,FALSE))-6),'csapat-ranglista'!$A:$FP,CH$321,FALSE)/8,VLOOKUP(VLOOKUP($A254,csapatok!$A:$NN,CH$320,FALSE),'csapat-ranglista'!$A:$FP,CH$321,FALSE)/4),0)</f>
        <v>0</v>
      </c>
      <c r="CI254" s="223">
        <f>IFERROR(IF(RIGHT(VLOOKUP($A254,csapatok!$A:$NN,CI$320,FALSE),5)="Csere",VLOOKUP(LEFT(VLOOKUP($A254,csapatok!$A:$NN,CI$320,FALSE),LEN(VLOOKUP($A254,csapatok!$A:$NN,CI$320,FALSE))-6),'csapat-ranglista'!$A:$FP,CI$321,FALSE)/8,VLOOKUP(VLOOKUP($A254,csapatok!$A:$NN,CI$320,FALSE),'csapat-ranglista'!$A:$FP,CI$321,FALSE)/4),0)</f>
        <v>0</v>
      </c>
      <c r="CJ254" s="224">
        <f>versenyek!$IQ$11*IFERROR(VLOOKUP(VLOOKUP($A254,versenyek!IP:IR,3,FALSE),szabalyok!$A$16:$B$23,2,FALSE)/4,0)</f>
        <v>0</v>
      </c>
      <c r="CK254" s="224">
        <f>versenyek!$IT$11*IFERROR(VLOOKUP(VLOOKUP($A254,versenyek!IS:IU,3,FALSE),szabalyok!$A$16:$B$23,2,FALSE)/4,0)</f>
        <v>0</v>
      </c>
      <c r="CL254" s="223">
        <f>IFERROR(IF(RIGHT(VLOOKUP($A254,csapatok!$A:$NN,CL$320,FALSE),5)="Csere",VLOOKUP(LEFT(VLOOKUP($A254,csapatok!$A:$NN,CL$320,FALSE),LEN(VLOOKUP($A254,csapatok!$A:$NN,CL$320,FALSE))-6),'csapat-ranglista'!$A:$FP,CL$321,FALSE)/8,VLOOKUP(VLOOKUP($A254,csapatok!$A:$NN,CL$320,FALSE),'csapat-ranglista'!$A:$FP,CL$321,FALSE)/4),0)</f>
        <v>0</v>
      </c>
      <c r="CM254" s="223">
        <f>IFERROR(IF(RIGHT(VLOOKUP($A254,csapatok!$A:$NN,CM$320,FALSE),5)="Csere",VLOOKUP(LEFT(VLOOKUP($A254,csapatok!$A:$NN,CM$320,FALSE),LEN(VLOOKUP($A254,csapatok!$A:$NN,CM$320,FALSE))-6),'csapat-ranglista'!$A:$FP,CM$321,FALSE)/8,VLOOKUP(VLOOKUP($A254,csapatok!$A:$NN,CM$320,FALSE),'csapat-ranglista'!$A:$FP,CM$321,FALSE)/4),0)</f>
        <v>0</v>
      </c>
      <c r="CN254" s="223">
        <f>IFERROR(IF(RIGHT(VLOOKUP($A254,csapatok!$A:$NN,CN$320,FALSE),5)="Csere",VLOOKUP(LEFT(VLOOKUP($A254,csapatok!$A:$NN,CN$320,FALSE),LEN(VLOOKUP($A254,csapatok!$A:$NN,CN$320,FALSE))-6),'csapat-ranglista'!$A:$FP,CN$321,FALSE)/8,VLOOKUP(VLOOKUP($A254,csapatok!$A:$NN,CN$320,FALSE),'csapat-ranglista'!$A:$FP,CN$321,FALSE)/4),0)</f>
        <v>0</v>
      </c>
      <c r="CO254" s="223">
        <f>IFERROR(IF(RIGHT(VLOOKUP($A254,csapatok!$A:$NN,CO$320,FALSE),5)="Csere",VLOOKUP(LEFT(VLOOKUP($A254,csapatok!$A:$NN,CO$320,FALSE),LEN(VLOOKUP($A254,csapatok!$A:$NN,CO$320,FALSE))-6),'csapat-ranglista'!$A:$FP,CO$321,FALSE)/8,VLOOKUP(VLOOKUP($A254,csapatok!$A:$NN,CO$320,FALSE),'csapat-ranglista'!$A:$FP,CO$321,FALSE)/4),0)</f>
        <v>0</v>
      </c>
      <c r="CP254" s="223">
        <f>IFERROR(IF(RIGHT(VLOOKUP($A254,csapatok!$A:$NN,CP$320,FALSE),5)="Csere",VLOOKUP(LEFT(VLOOKUP($A254,csapatok!$A:$NN,CP$320,FALSE),LEN(VLOOKUP($A254,csapatok!$A:$NN,CP$320,FALSE))-6),'csapat-ranglista'!$A:$FP,CP$321,FALSE)/8,VLOOKUP(VLOOKUP($A254,csapatok!$A:$NN,CP$320,FALSE),'csapat-ranglista'!$A:$FP,CP$321,FALSE)/4),0)</f>
        <v>0</v>
      </c>
      <c r="CQ254" s="223">
        <f>IFERROR(IF(RIGHT(VLOOKUP($A254,csapatok!$A:$NN,CQ$320,FALSE),5)="Csere",VLOOKUP(LEFT(VLOOKUP($A254,csapatok!$A:$NN,CQ$320,FALSE),LEN(VLOOKUP($A254,csapatok!$A:$NN,CQ$320,FALSE))-6),'csapat-ranglista'!$A:$FP,CQ$321,FALSE)/8,VLOOKUP(VLOOKUP($A254,csapatok!$A:$NN,CQ$320,FALSE),'csapat-ranglista'!$A:$FP,CQ$321,FALSE)/4),0)</f>
        <v>0</v>
      </c>
      <c r="CR254" s="223">
        <f>IFERROR(IF(RIGHT(VLOOKUP($A254,csapatok!$A:$NN,CR$320,FALSE),5)="Csere",VLOOKUP(LEFT(VLOOKUP($A254,csapatok!$A:$NN,CR$320,FALSE),LEN(VLOOKUP($A254,csapatok!$A:$NN,CR$320,FALSE))-6),'csapat-ranglista'!$A:$FP,CR$321,FALSE)/8,VLOOKUP(VLOOKUP($A254,csapatok!$A:$NN,CR$320,FALSE),'csapat-ranglista'!$A:$FP,CR$321,FALSE)/4),0)</f>
        <v>0</v>
      </c>
      <c r="CS254" s="223">
        <f>IFERROR(IF(RIGHT(VLOOKUP($A254,csapatok!$A:$NN,CS$320,FALSE),5)="Csere",VLOOKUP(LEFT(VLOOKUP($A254,csapatok!$A:$NN,CS$320,FALSE),LEN(VLOOKUP($A254,csapatok!$A:$NN,CS$320,FALSE))-6),'csapat-ranglista'!$A:$FP,CS$321,FALSE)/8,VLOOKUP(VLOOKUP($A254,csapatok!$A:$NN,CS$320,FALSE),'csapat-ranglista'!$A:$FP,CS$321,FALSE)/4),0)</f>
        <v>0</v>
      </c>
      <c r="CT254" s="223">
        <f>IFERROR(IF(RIGHT(VLOOKUP($A254,csapatok!$A:$NN,CT$320,FALSE),5)="Csere",VLOOKUP(LEFT(VLOOKUP($A254,csapatok!$A:$NN,CT$320,FALSE),LEN(VLOOKUP($A254,csapatok!$A:$NN,CT$320,FALSE))-6),'csapat-ranglista'!$A:$FP,CT$321,FALSE)/8,VLOOKUP(VLOOKUP($A254,csapatok!$A:$NN,CT$320,FALSE),'csapat-ranglista'!$A:$FP,CT$321,FALSE)/4),0)</f>
        <v>0</v>
      </c>
      <c r="CU254" s="223">
        <f>IFERROR(IF(RIGHT(VLOOKUP($A254,csapatok!$A:$NN,CU$320,FALSE),5)="Csere",VLOOKUP(LEFT(VLOOKUP($A254,csapatok!$A:$NN,CU$320,FALSE),LEN(VLOOKUP($A254,csapatok!$A:$NN,CU$320,FALSE))-6),'csapat-ranglista'!$A:$FP,CU$321,FALSE)/8,VLOOKUP(VLOOKUP($A254,csapatok!$A:$NN,CU$320,FALSE),'csapat-ranglista'!$A:$FP,CU$321,FALSE)/4),0)</f>
        <v>0</v>
      </c>
      <c r="CV254" s="223">
        <f>IFERROR(IF(RIGHT(VLOOKUP($A254,csapatok!$A:$NN,CV$320,FALSE),5)="Csere",VLOOKUP(LEFT(VLOOKUP($A254,csapatok!$A:$NN,CV$320,FALSE),LEN(VLOOKUP($A254,csapatok!$A:$NN,CV$320,FALSE))-6),'csapat-ranglista'!$A:$FP,CV$321,FALSE)/8,VLOOKUP(VLOOKUP($A254,csapatok!$A:$NN,CV$320,FALSE),'csapat-ranglista'!$A:$FP,CV$321,FALSE)/4),0)</f>
        <v>0</v>
      </c>
      <c r="CW254" s="223">
        <f>IFERROR(IF(RIGHT(VLOOKUP($A254,csapatok!$A:$NN,CW$320,FALSE),5)="Csere",VLOOKUP(LEFT(VLOOKUP($A254,csapatok!$A:$NN,CW$320,FALSE),LEN(VLOOKUP($A254,csapatok!$A:$NN,CW$320,FALSE))-6),'csapat-ranglista'!$A:$FP,CW$321,FALSE)/8,VLOOKUP(VLOOKUP($A254,csapatok!$A:$NN,CW$320,FALSE),'csapat-ranglista'!$A:$FP,CW$321,FALSE)/4),0)</f>
        <v>0</v>
      </c>
      <c r="CX254" s="223">
        <f>IFERROR(IF(RIGHT(VLOOKUP($A254,csapatok!$A:$NN,CX$320,FALSE),5)="Csere",VLOOKUP(LEFT(VLOOKUP($A254,csapatok!$A:$NN,CX$320,FALSE),LEN(VLOOKUP($A254,csapatok!$A:$NN,CX$320,FALSE))-6),'csapat-ranglista'!$A:$FP,CX$321,FALSE)/8,VLOOKUP(VLOOKUP($A254,csapatok!$A:$NN,CX$320,FALSE),'csapat-ranglista'!$A:$FP,CX$321,FALSE)/4),0)</f>
        <v>0</v>
      </c>
      <c r="CY254" s="223">
        <f>IFERROR(IF(RIGHT(VLOOKUP($A254,csapatok!$A:$NN,CY$320,FALSE),5)="Csere",VLOOKUP(LEFT(VLOOKUP($A254,csapatok!$A:$NN,CY$320,FALSE),LEN(VLOOKUP($A254,csapatok!$A:$NN,CY$320,FALSE))-6),'csapat-ranglista'!$A:$FP,CY$321,FALSE)/8,VLOOKUP(VLOOKUP($A254,csapatok!$A:$NN,CY$320,FALSE),'csapat-ranglista'!$A:$FP,CY$321,FALSE)/4),0)</f>
        <v>0</v>
      </c>
      <c r="CZ254" s="223">
        <f>IFERROR(IF(RIGHT(VLOOKUP($A254,csapatok!$A:$NN,CZ$320,FALSE),5)="Csere",VLOOKUP(LEFT(VLOOKUP($A254,csapatok!$A:$NN,CZ$320,FALSE),LEN(VLOOKUP($A254,csapatok!$A:$NN,CZ$320,FALSE))-6),'csapat-ranglista'!$A:$FP,CZ$321,FALSE)/8,VLOOKUP(VLOOKUP($A254,csapatok!$A:$NN,CZ$320,FALSE),'csapat-ranglista'!$A:$FP,CZ$321,FALSE)/4),0)</f>
        <v>0</v>
      </c>
      <c r="DA254" s="223">
        <f>IFERROR(IF(RIGHT(VLOOKUP($A254,csapatok!$A:$NN,DA$320,FALSE),5)="Csere",VLOOKUP(LEFT(VLOOKUP($A254,csapatok!$A:$NN,DA$320,FALSE),LEN(VLOOKUP($A254,csapatok!$A:$NN,DA$320,FALSE))-6),'csapat-ranglista'!$A:$FP,DA$321,FALSE)/8,VLOOKUP(VLOOKUP($A254,csapatok!$A:$NN,DA$320,FALSE),'csapat-ranglista'!$A:$FP,DA$321,FALSE)/4),0)</f>
        <v>0</v>
      </c>
      <c r="DB254" s="223">
        <f>IFERROR(IF(RIGHT(VLOOKUP($A254,csapatok!$A:$NN,DB$320,FALSE),5)="Csere",VLOOKUP(LEFT(VLOOKUP($A254,csapatok!$A:$NN,DB$320,FALSE),LEN(VLOOKUP($A254,csapatok!$A:$NN,DB$320,FALSE))-6),'csapat-ranglista'!$A:$FP,DB$321,FALSE)/8,VLOOKUP(VLOOKUP($A254,csapatok!$A:$NN,DB$320,FALSE),'csapat-ranglista'!$A:$FP,DB$321,FALSE)/4),0)</f>
        <v>0</v>
      </c>
      <c r="DC254" s="223">
        <f>IFERROR(IF(RIGHT(VLOOKUP($A254,csapatok!$A:$NN,DC$320,FALSE),5)="Csere",VLOOKUP(LEFT(VLOOKUP($A254,csapatok!$A:$NN,DC$320,FALSE),LEN(VLOOKUP($A254,csapatok!$A:$NN,DC$320,FALSE))-6),'csapat-ranglista'!$A:$FP,DC$321,FALSE)/8,VLOOKUP(VLOOKUP($A254,csapatok!$A:$NN,DC$320,FALSE),'csapat-ranglista'!$A:$FP,DC$321,FALSE)/4),0)</f>
        <v>0</v>
      </c>
      <c r="DD254" s="223">
        <f>IFERROR(IF(RIGHT(VLOOKUP($A254,csapatok!$A:$NN,DD$320,FALSE),5)="Csere",VLOOKUP(LEFT(VLOOKUP($A254,csapatok!$A:$NN,DD$320,FALSE),LEN(VLOOKUP($A254,csapatok!$A:$NN,DD$320,FALSE))-6),'csapat-ranglista'!$A:$FP,DD$321,FALSE)/8,VLOOKUP(VLOOKUP($A254,csapatok!$A:$NN,DD$320,FALSE),'csapat-ranglista'!$A:$FP,DD$321,FALSE)/4),0)</f>
        <v>0</v>
      </c>
      <c r="DE254" s="223">
        <f>IFERROR(IF(RIGHT(VLOOKUP($A254,csapatok!$A:$NN,DE$320,FALSE),5)="Csere",VLOOKUP(LEFT(VLOOKUP($A254,csapatok!$A:$NN,DE$320,FALSE),LEN(VLOOKUP($A254,csapatok!$A:$NN,DE$320,FALSE))-6),'csapat-ranglista'!$A:$FP,DE$321,FALSE)/8,VLOOKUP(VLOOKUP($A254,csapatok!$A:$NN,DE$320,FALSE),'csapat-ranglista'!$A:$FP,DE$321,FALSE)/4),0)</f>
        <v>0</v>
      </c>
      <c r="DF254" s="223">
        <f>IFERROR(IF(RIGHT(VLOOKUP($A254,csapatok!$A:$NN,DF$320,FALSE),5)="Csere",VLOOKUP(LEFT(VLOOKUP($A254,csapatok!$A:$NN,DF$320,FALSE),LEN(VLOOKUP($A254,csapatok!$A:$NN,DF$320,FALSE))-6),'csapat-ranglista'!$A:$FP,DF$321,FALSE)/8,VLOOKUP(VLOOKUP($A254,csapatok!$A:$NN,DF$320,FALSE),'csapat-ranglista'!$A:$FP,DF$321,FALSE)/4),0)</f>
        <v>0</v>
      </c>
      <c r="DG254" s="223">
        <f>IFERROR(IF(RIGHT(VLOOKUP($A254,csapatok!$A:$NN,DG$320,FALSE),5)="Csere",VLOOKUP(LEFT(VLOOKUP($A254,csapatok!$A:$NN,DG$320,FALSE),LEN(VLOOKUP($A254,csapatok!$A:$NN,DG$320,FALSE))-6),'csapat-ranglista'!$A:$FP,DG$321,FALSE)/8,VLOOKUP(VLOOKUP($A254,csapatok!$A:$NN,DG$320,FALSE),'csapat-ranglista'!$A:$FP,DG$321,FALSE)/4),0)</f>
        <v>0</v>
      </c>
      <c r="DH254" s="223">
        <f>IFERROR(IF(RIGHT(VLOOKUP($A254,csapatok!$A:$NN,DH$320,FALSE),5)="Csere",VLOOKUP(LEFT(VLOOKUP($A254,csapatok!$A:$NN,DH$320,FALSE),LEN(VLOOKUP($A254,csapatok!$A:$NN,DH$320,FALSE))-6),'csapat-ranglista'!$A:$FP,DH$321,FALSE)/8,VLOOKUP(VLOOKUP($A254,csapatok!$A:$NN,DH$320,FALSE),'csapat-ranglista'!$A:$FP,DH$321,FALSE)/4),0)</f>
        <v>0</v>
      </c>
      <c r="DI254" s="223">
        <f>IFERROR(IF(RIGHT(VLOOKUP($A254,csapatok!$A:$NN,DI$320,FALSE),5)="Csere",VLOOKUP(LEFT(VLOOKUP($A254,csapatok!$A:$NN,DI$320,FALSE),LEN(VLOOKUP($A254,csapatok!$A:$NN,DI$320,FALSE))-6),'csapat-ranglista'!$A:$FP,DI$321,FALSE)/8,VLOOKUP(VLOOKUP($A254,csapatok!$A:$NN,DI$320,FALSE),'csapat-ranglista'!$A:$FP,DI$321,FALSE)/4),0)</f>
        <v>0</v>
      </c>
      <c r="DJ254" s="223">
        <f>IFERROR(IF(RIGHT(VLOOKUP($A254,csapatok!$A:$NN,DJ$320,FALSE),5)="Csere",VLOOKUP(LEFT(VLOOKUP($A254,csapatok!$A:$NN,DJ$320,FALSE),LEN(VLOOKUP($A254,csapatok!$A:$NN,DJ$320,FALSE))-6),'csapat-ranglista'!$A:$FP,DJ$321,FALSE)/8,VLOOKUP(VLOOKUP($A254,csapatok!$A:$NN,DJ$320,FALSE),'csapat-ranglista'!$A:$FP,DJ$321,FALSE)/4),0)</f>
        <v>0</v>
      </c>
      <c r="DK254" s="223">
        <f>IFERROR(IF(RIGHT(VLOOKUP($A254,csapatok!$A:$NN,DK$320,FALSE),5)="Csere",VLOOKUP(LEFT(VLOOKUP($A254,csapatok!$A:$NN,DK$320,FALSE),LEN(VLOOKUP($A254,csapatok!$A:$NN,DK$320,FALSE))-6),'csapat-ranglista'!$A:$FP,DK$321,FALSE)/8,VLOOKUP(VLOOKUP($A254,csapatok!$A:$NN,DK$320,FALSE),'csapat-ranglista'!$A:$FP,DK$321,FALSE)/4),0)</f>
        <v>0</v>
      </c>
      <c r="DL254" s="223">
        <f>IFERROR(IF(RIGHT(VLOOKUP($A254,csapatok!$A:$NN,DL$320,FALSE),5)="Csere",VLOOKUP(LEFT(VLOOKUP($A254,csapatok!$A:$NN,DL$320,FALSE),LEN(VLOOKUP($A254,csapatok!$A:$NN,DL$320,FALSE))-6),'csapat-ranglista'!$A:$FP,DL$321,FALSE)/8,VLOOKUP(VLOOKUP($A254,csapatok!$A:$NN,DL$320,FALSE),'csapat-ranglista'!$A:$FP,DL$321,FALSE)/4),0)</f>
        <v>0</v>
      </c>
      <c r="DM254" s="223">
        <f>IFERROR(IF(RIGHT(VLOOKUP($A254,csapatok!$A:$NN,DM$320,FALSE),5)="Csere",VLOOKUP(LEFT(VLOOKUP($A254,csapatok!$A:$NN,DM$320,FALSE),LEN(VLOOKUP($A254,csapatok!$A:$NN,DM$320,FALSE))-6),'csapat-ranglista'!$A:$FP,DM$321,FALSE)/8,VLOOKUP(VLOOKUP($A254,csapatok!$A:$NN,DM$320,FALSE),'csapat-ranglista'!$A:$FP,DM$321,FALSE)/4),0)</f>
        <v>0</v>
      </c>
      <c r="DN254" s="223">
        <f>IFERROR(IF(RIGHT(VLOOKUP($A254,csapatok!$A:$NN,DN$320,FALSE),5)="Csere",VLOOKUP(LEFT(VLOOKUP($A254,csapatok!$A:$NN,DN$320,FALSE),LEN(VLOOKUP($A254,csapatok!$A:$NN,DN$320,FALSE))-6),'csapat-ranglista'!$A:$FP,DN$321,FALSE)/8,VLOOKUP(VLOOKUP($A254,csapatok!$A:$NN,DN$320,FALSE),'csapat-ranglista'!$A:$FP,DN$321,FALSE)/4),0)</f>
        <v>0</v>
      </c>
      <c r="DO254" s="224">
        <f>versenyek!$MF$11*IFERROR(VLOOKUP(VLOOKUP($A254,versenyek!ME:MG,3,FALSE),szabalyok!$A$16:$B$23,2,FALSE)/4,0)</f>
        <v>0</v>
      </c>
      <c r="DP254" s="224">
        <f>versenyek!$MI$11*IFERROR(VLOOKUP(VLOOKUP($A254,versenyek!MH:MJ,3,FALSE),szabalyok!$A$16:$B$23,2,FALSE)/4,0)</f>
        <v>0</v>
      </c>
      <c r="DQ254" s="223">
        <f>IFERROR(IF(RIGHT(VLOOKUP($A254,csapatok!$A:$NN,DQ$320,FALSE),5)="Csere",VLOOKUP(LEFT(VLOOKUP($A254,csapatok!$A:$NN,DQ$320,FALSE),LEN(VLOOKUP($A254,csapatok!$A:$NN,DQ$320,FALSE))-6),'csapat-ranglista'!$A:$FP,DQ$321,FALSE)/8,VLOOKUP(VLOOKUP($A254,csapatok!$A:$NN,DQ$320,FALSE),'csapat-ranglista'!$A:$FP,DQ$321,FALSE)/4),0)</f>
        <v>0</v>
      </c>
      <c r="DR254" s="223">
        <f>IFERROR(IF(RIGHT(VLOOKUP($A254,csapatok!$A:$NN,DR$320,FALSE),5)="Csere",VLOOKUP(LEFT(VLOOKUP($A254,csapatok!$A:$NN,DR$320,FALSE),LEN(VLOOKUP($A254,csapatok!$A:$NN,DR$320,FALSE))-6),'csapat-ranglista'!$A:$FP,DR$321,FALSE)/8,VLOOKUP(VLOOKUP($A254,csapatok!$A:$NN,DR$320,FALSE),'csapat-ranglista'!$A:$FP,DR$321,FALSE)/4),0)</f>
        <v>0</v>
      </c>
      <c r="DS254" s="223">
        <f>IFERROR(IF(RIGHT(VLOOKUP($A254,csapatok!$A:$NN,DS$320,FALSE),5)="Csere",VLOOKUP(LEFT(VLOOKUP($A254,csapatok!$A:$NN,DS$320,FALSE),LEN(VLOOKUP($A254,csapatok!$A:$NN,DS$320,FALSE))-6),'csapat-ranglista'!$A:$FP,DS$321,FALSE)/8,VLOOKUP(VLOOKUP($A254,csapatok!$A:$NN,DS$320,FALSE),'csapat-ranglista'!$A:$FP,DS$321,FALSE)/4),0)</f>
        <v>0</v>
      </c>
      <c r="DT254" s="223">
        <f>IFERROR(IF(RIGHT(VLOOKUP($A254,csapatok!$A:$NN,DT$320,FALSE),5)="Csere",VLOOKUP(LEFT(VLOOKUP($A254,csapatok!$A:$NN,DT$320,FALSE),LEN(VLOOKUP($A254,csapatok!$A:$NN,DT$320,FALSE))-6),'csapat-ranglista'!$A:$FP,DT$321,FALSE)/8,VLOOKUP(VLOOKUP($A254,csapatok!$A:$NN,DT$320,FALSE),'csapat-ranglista'!$A:$FP,DT$321,FALSE)/4),0)</f>
        <v>0</v>
      </c>
      <c r="DU254" s="223">
        <f>IFERROR(IF(RIGHT(VLOOKUP($A254,csapatok!$A:$NN,DU$320,FALSE),5)="Csere",VLOOKUP(LEFT(VLOOKUP($A254,csapatok!$A:$NN,DU$320,FALSE),LEN(VLOOKUP($A254,csapatok!$A:$NN,DU$320,FALSE))-6),'csapat-ranglista'!$A:$FP,DU$321,FALSE)/8,VLOOKUP(VLOOKUP($A254,csapatok!$A:$NN,DU$320,FALSE),'csapat-ranglista'!$A:$FP,DU$321,FALSE)/4),0)</f>
        <v>0</v>
      </c>
      <c r="DV254" s="223">
        <f>IFERROR(IF(RIGHT(VLOOKUP($A254,csapatok!$A:$NN,DV$320,FALSE),5)="Csere",VLOOKUP(LEFT(VLOOKUP($A254,csapatok!$A:$NN,DV$320,FALSE),LEN(VLOOKUP($A254,csapatok!$A:$NN,DV$320,FALSE))-6),'csapat-ranglista'!$A:$FP,DV$321,FALSE)/8,VLOOKUP(VLOOKUP($A254,csapatok!$A:$NN,DV$320,FALSE),'csapat-ranglista'!$A:$FP,DV$321,FALSE)/4),0)</f>
        <v>0</v>
      </c>
      <c r="DW254" s="223">
        <f>IFERROR(IF(RIGHT(VLOOKUP($A254,csapatok!$A:$NN,DW$320,FALSE),5)="Csere",VLOOKUP(LEFT(VLOOKUP($A254,csapatok!$A:$NN,DW$320,FALSE),LEN(VLOOKUP($A254,csapatok!$A:$NN,DW$320,FALSE))-6),'csapat-ranglista'!$A:$FP,DW$321,FALSE)/8,VLOOKUP(VLOOKUP($A254,csapatok!$A:$NN,DW$320,FALSE),'csapat-ranglista'!$A:$FP,DW$321,FALSE)/4),0)</f>
        <v>0</v>
      </c>
      <c r="DX254" s="223">
        <f>IFERROR(IF(RIGHT(VLOOKUP($A254,csapatok!$A:$NN,DX$320,FALSE),5)="Csere",VLOOKUP(LEFT(VLOOKUP($A254,csapatok!$A:$NN,DX$320,FALSE),LEN(VLOOKUP($A254,csapatok!$A:$NN,DX$320,FALSE))-6),'csapat-ranglista'!$A:$FP,DX$321,FALSE)/8,VLOOKUP(VLOOKUP($A254,csapatok!$A:$NN,DX$320,FALSE),'csapat-ranglista'!$A:$FP,DX$321,FALSE)/4),0)</f>
        <v>0</v>
      </c>
      <c r="DY254" s="223">
        <f>IFERROR(IF(RIGHT(VLOOKUP($A254,csapatok!$A:$NN,DY$320,FALSE),5)="Csere",VLOOKUP(LEFT(VLOOKUP($A254,csapatok!$A:$NN,DY$320,FALSE),LEN(VLOOKUP($A254,csapatok!$A:$NN,DY$320,FALSE))-6),'csapat-ranglista'!$A:$FP,DY$321,FALSE)/8,VLOOKUP(VLOOKUP($A254,csapatok!$A:$NN,DY$320,FALSE),'csapat-ranglista'!$A:$FP,DY$321,FALSE)/4),0)</f>
        <v>0</v>
      </c>
      <c r="DZ254" s="223">
        <f>IFERROR(IF(RIGHT(VLOOKUP($A254,csapatok!$A:$NN,DZ$320,FALSE),5)="Csere",VLOOKUP(LEFT(VLOOKUP($A254,csapatok!$A:$NN,DZ$320,FALSE),LEN(VLOOKUP($A254,csapatok!$A:$NN,DZ$320,FALSE))-6),'csapat-ranglista'!$A:$FP,DZ$321,FALSE)/8,VLOOKUP(VLOOKUP($A254,csapatok!$A:$NN,DZ$320,FALSE),'csapat-ranglista'!$A:$FP,DZ$321,FALSE)/4),0)</f>
        <v>0</v>
      </c>
      <c r="EA254" s="223">
        <f>IFERROR(IF(RIGHT(VLOOKUP($A254,csapatok!$A:$NN,EA$320,FALSE),5)="Csere",VLOOKUP(LEFT(VLOOKUP($A254,csapatok!$A:$NN,EA$320,FALSE),LEN(VLOOKUP($A254,csapatok!$A:$NN,EA$320,FALSE))-6),'csapat-ranglista'!$A:$FP,EA$321,FALSE)/8,VLOOKUP(VLOOKUP($A254,csapatok!$A:$NN,EA$320,FALSE),'csapat-ranglista'!$A:$FP,EA$321,FALSE)/4),0)</f>
        <v>0</v>
      </c>
      <c r="EB254" s="223">
        <f>IFERROR(IF(RIGHT(VLOOKUP($A254,csapatok!$A:$NN,EB$320,FALSE),5)="Csere",VLOOKUP(LEFT(VLOOKUP($A254,csapatok!$A:$NN,EB$320,FALSE),LEN(VLOOKUP($A254,csapatok!$A:$NN,EB$320,FALSE))-6),'csapat-ranglista'!$A:$FP,EB$321,FALSE)/8,VLOOKUP(VLOOKUP($A254,csapatok!$A:$NN,EB$320,FALSE),'csapat-ranglista'!$A:$FP,EB$321,FALSE)/4),0)</f>
        <v>0</v>
      </c>
      <c r="EC254" s="223">
        <f>IFERROR(IF(RIGHT(VLOOKUP($A254,csapatok!$A:$NN,EC$320,FALSE),5)="Csere",VLOOKUP(LEFT(VLOOKUP($A254,csapatok!$A:$NN,EC$320,FALSE),LEN(VLOOKUP($A254,csapatok!$A:$NN,EC$320,FALSE))-6),'csapat-ranglista'!$A:$FP,EC$321,FALSE)/8,VLOOKUP(VLOOKUP($A254,csapatok!$A:$NN,EC$320,FALSE),'csapat-ranglista'!$A:$FP,EC$321,FALSE)/4),0)</f>
        <v>0</v>
      </c>
      <c r="ED254" s="223">
        <f>IFERROR(IF(RIGHT(VLOOKUP($A254,csapatok!$A:$NN,ED$320,FALSE),5)="Csere",VLOOKUP(LEFT(VLOOKUP($A254,csapatok!$A:$NN,ED$320,FALSE),LEN(VLOOKUP($A254,csapatok!$A:$NN,ED$320,FALSE))-6),'csapat-ranglista'!$A:$FP,ED$321,FALSE)/8,VLOOKUP(VLOOKUP($A254,csapatok!$A:$NN,ED$320,FALSE),'csapat-ranglista'!$A:$FP,ED$321,FALSE)/4),0)</f>
        <v>0</v>
      </c>
      <c r="EE254" s="223">
        <f>IFERROR(IF(RIGHT(VLOOKUP($A254,csapatok!$A:$NN,EE$320,FALSE),5)="Csere",VLOOKUP(LEFT(VLOOKUP($A254,csapatok!$A:$NN,EE$320,FALSE),LEN(VLOOKUP($A254,csapatok!$A:$NN,EE$320,FALSE))-6),'csapat-ranglista'!$A:$FP,EE$321,FALSE)/8,VLOOKUP(VLOOKUP($A254,csapatok!$A:$NN,EE$320,FALSE),'csapat-ranglista'!$A:$FP,EE$321,FALSE)/4),0)</f>
        <v>0</v>
      </c>
      <c r="EF254" s="223">
        <f>IFERROR(IF(RIGHT(VLOOKUP($A254,csapatok!$A:$NN,EF$320,FALSE),5)="Csere",VLOOKUP(LEFT(VLOOKUP($A254,csapatok!$A:$NN,EF$320,FALSE),LEN(VLOOKUP($A254,csapatok!$A:$NN,EF$320,FALSE))-6),'csapat-ranglista'!$A:$FP,EF$321,FALSE)/8,VLOOKUP(VLOOKUP($A254,csapatok!$A:$NN,EF$320,FALSE),'csapat-ranglista'!$A:$FP,EF$321,FALSE)/4),0)</f>
        <v>0</v>
      </c>
      <c r="EG254" s="223">
        <f>IFERROR(IF(RIGHT(VLOOKUP($A254,csapatok!$A:$NN,EG$320,FALSE),5)="Csere",VLOOKUP(LEFT(VLOOKUP($A254,csapatok!$A:$NN,EG$320,FALSE),LEN(VLOOKUP($A254,csapatok!$A:$NN,EG$320,FALSE))-6),'csapat-ranglista'!$A:$FP,EG$321,FALSE)/8,VLOOKUP(VLOOKUP($A254,csapatok!$A:$NN,EG$320,FALSE),'csapat-ranglista'!$A:$FP,EG$321,FALSE)/4),0)</f>
        <v>0</v>
      </c>
      <c r="EH254" s="223">
        <f>IFERROR(IF(RIGHT(VLOOKUP($A254,csapatok!$A:$NN,EH$320,FALSE),5)="Csere",VLOOKUP(LEFT(VLOOKUP($A254,csapatok!$A:$NN,EH$320,FALSE),LEN(VLOOKUP($A254,csapatok!$A:$NN,EH$320,FALSE))-6),'csapat-ranglista'!$A:$FP,EH$321,FALSE)/8,VLOOKUP(VLOOKUP($A254,csapatok!$A:$NN,EH$320,FALSE),'csapat-ranglista'!$A:$FP,EH$321,FALSE)/4),0)</f>
        <v>0</v>
      </c>
      <c r="EI254" s="223">
        <f>IFERROR(IF(RIGHT(VLOOKUP($A254,csapatok!$A:$NN,EI$320,FALSE),5)="Csere",VLOOKUP(LEFT(VLOOKUP($A254,csapatok!$A:$NN,EI$320,FALSE),LEN(VLOOKUP($A254,csapatok!$A:$NN,EI$320,FALSE))-6),'csapat-ranglista'!$A:$FP,EI$321,FALSE)/8,VLOOKUP(VLOOKUP($A254,csapatok!$A:$NN,EI$320,FALSE),'csapat-ranglista'!$A:$FP,EI$321,FALSE)/4),0)</f>
        <v>0</v>
      </c>
      <c r="EJ254" s="223">
        <f>IFERROR(IF(RIGHT(VLOOKUP($A254,csapatok!$A:$NN,EJ$320,FALSE),5)="Csere",VLOOKUP(LEFT(VLOOKUP($A254,csapatok!$A:$NN,EJ$320,FALSE),LEN(VLOOKUP($A254,csapatok!$A:$NN,EJ$320,FALSE))-6),'csapat-ranglista'!$A:$FP,EJ$321,FALSE)/8,VLOOKUP(VLOOKUP($A254,csapatok!$A:$NN,EJ$320,FALSE),'csapat-ranglista'!$A:$FP,EJ$321,FALSE)/4),0)</f>
        <v>0</v>
      </c>
      <c r="EK254" s="223">
        <f>IFERROR(IF(RIGHT(VLOOKUP($A254,csapatok!$A:$NN,EK$320,FALSE),5)="Csere",VLOOKUP(LEFT(VLOOKUP($A254,csapatok!$A:$NN,EK$320,FALSE),LEN(VLOOKUP($A254,csapatok!$A:$NN,EK$320,FALSE))-6),'csapat-ranglista'!$A:$FP,EK$321,FALSE)/8,VLOOKUP(VLOOKUP($A254,csapatok!$A:$NN,EK$320,FALSE),'csapat-ranglista'!$A:$FP,EK$321,FALSE)/4),0)</f>
        <v>0</v>
      </c>
      <c r="EL254" s="223">
        <f>IFERROR(IF(RIGHT(VLOOKUP($A254,csapatok!$A:$NN,EL$320,FALSE),5)="Csere",VLOOKUP(LEFT(VLOOKUP($A254,csapatok!$A:$NN,EL$320,FALSE),LEN(VLOOKUP($A254,csapatok!$A:$NN,EL$320,FALSE))-6),'csapat-ranglista'!$A:$FP,EL$321,FALSE)/8,VLOOKUP(VLOOKUP($A254,csapatok!$A:$NN,EL$320,FALSE),'csapat-ranglista'!$A:$FP,EL$321,FALSE)/4),0)</f>
        <v>0</v>
      </c>
      <c r="EM254" s="223">
        <f>IFERROR(IF(RIGHT(VLOOKUP($A254,csapatok!$A:$NN,EM$320,FALSE),5)="Csere",VLOOKUP(LEFT(VLOOKUP($A254,csapatok!$A:$NN,EM$320,FALSE),LEN(VLOOKUP($A254,csapatok!$A:$NN,EM$320,FALSE))-6),'csapat-ranglista'!$A:$FP,EM$321,FALSE)/8,VLOOKUP(VLOOKUP($A254,csapatok!$A:$NN,EM$320,FALSE),'csapat-ranglista'!$A:$FP,EM$321,FALSE)/4),0)</f>
        <v>0</v>
      </c>
      <c r="EN254" s="223">
        <f>IFERROR(IF(RIGHT(VLOOKUP($A254,csapatok!$A:$NN,EN$320,FALSE),5)="Csere",VLOOKUP(LEFT(VLOOKUP($A254,csapatok!$A:$NN,EN$320,FALSE),LEN(VLOOKUP($A254,csapatok!$A:$NN,EN$320,FALSE))-6),'csapat-ranglista'!$A:$FP,EN$321,FALSE)/8,VLOOKUP(VLOOKUP($A254,csapatok!$A:$NN,EN$320,FALSE),'csapat-ranglista'!$A:$FP,EN$321,FALSE)/4),0)</f>
        <v>0</v>
      </c>
      <c r="EO254" s="223">
        <f>IFERROR(IF(RIGHT(VLOOKUP($A254,csapatok!$A:$NN,EO$320,FALSE),5)="Csere",VLOOKUP(LEFT(VLOOKUP($A254,csapatok!$A:$NN,EO$320,FALSE),LEN(VLOOKUP($A254,csapatok!$A:$NN,EO$320,FALSE))-6),'csapat-ranglista'!$A:$FP,EO$321,FALSE)/8,VLOOKUP(VLOOKUP($A254,csapatok!$A:$NN,EO$320,FALSE),'csapat-ranglista'!$A:$FP,EO$321,FALSE)/4),0)</f>
        <v>0</v>
      </c>
      <c r="EP254" s="223">
        <f>IFERROR(IF(RIGHT(VLOOKUP($A254,csapatok!$A:$NN,EP$320,FALSE),5)="Csere",VLOOKUP(LEFT(VLOOKUP($A254,csapatok!$A:$NN,EP$320,FALSE),LEN(VLOOKUP($A254,csapatok!$A:$NN,EP$320,FALSE))-6),'csapat-ranglista'!$A:$FP,EP$321,FALSE)/8,VLOOKUP(VLOOKUP($A254,csapatok!$A:$NN,EP$320,FALSE),'csapat-ranglista'!$A:$FP,EP$321,FALSE)/4),0)</f>
        <v>0</v>
      </c>
      <c r="EQ254" s="223">
        <f>IFERROR(IF(RIGHT(VLOOKUP($A254,csapatok!$A:$NN,EQ$320,FALSE),5)="Csere",VLOOKUP(LEFT(VLOOKUP($A254,csapatok!$A:$NN,EQ$320,FALSE),LEN(VLOOKUP($A254,csapatok!$A:$NN,EQ$320,FALSE))-6),'csapat-ranglista'!$A:$FP,EQ$321,FALSE)/8,VLOOKUP(VLOOKUP($A254,csapatok!$A:$NN,EQ$320,FALSE),'csapat-ranglista'!$A:$FP,EQ$321,FALSE)/4),0)</f>
        <v>0</v>
      </c>
      <c r="ER254" s="223">
        <f>IFERROR(IF(RIGHT(VLOOKUP($A254,csapatok!$A:$NN,ER$320,FALSE),5)="Csere",VLOOKUP(LEFT(VLOOKUP($A254,csapatok!$A:$NN,ER$320,FALSE),LEN(VLOOKUP($A254,csapatok!$A:$NN,ER$320,FALSE))-6),'csapat-ranglista'!$A:$FP,ER$321,FALSE)/8,VLOOKUP(VLOOKUP($A254,csapatok!$A:$NN,ER$320,FALSE),'csapat-ranglista'!$A:$FP,ER$321,FALSE)/4),0)</f>
        <v>0</v>
      </c>
      <c r="ES254" s="223">
        <f>IFERROR(IF(RIGHT(VLOOKUP($A254,csapatok!$A:$NN,ES$320,FALSE),5)="Csere",VLOOKUP(LEFT(VLOOKUP($A254,csapatok!$A:$NN,ES$320,FALSE),LEN(VLOOKUP($A254,csapatok!$A:$NN,ES$320,FALSE))-6),'csapat-ranglista'!$A:$FP,ES$321,FALSE)/8,VLOOKUP(VLOOKUP($A254,csapatok!$A:$NN,ES$320,FALSE),'csapat-ranglista'!$A:$FP,ES$321,FALSE)/4),0)</f>
        <v>0</v>
      </c>
      <c r="ET254" s="223">
        <f>IFERROR(IF(RIGHT(VLOOKUP($A254,csapatok!$A:$NN,ET$320,FALSE),5)="Csere",VLOOKUP(LEFT(VLOOKUP($A254,csapatok!$A:$NN,ET$320,FALSE),LEN(VLOOKUP($A254,csapatok!$A:$NN,ET$320,FALSE))-6),'csapat-ranglista'!$A:$FP,ET$321,FALSE)/8,VLOOKUP(VLOOKUP($A254,csapatok!$A:$NN,ET$320,FALSE),'csapat-ranglista'!$A:$FP,ET$321,FALSE)/4),0)</f>
        <v>0</v>
      </c>
      <c r="EU254" s="223">
        <f>IFERROR(IF(RIGHT(VLOOKUP($A254,csapatok!$A:$NN,EU$320,FALSE),5)="Csere",VLOOKUP(LEFT(VLOOKUP($A254,csapatok!$A:$NN,EU$320,FALSE),LEN(VLOOKUP($A254,csapatok!$A:$NN,EU$320,FALSE))-6),'csapat-ranglista'!$A:$FP,EU$321,FALSE)/8,VLOOKUP(VLOOKUP($A254,csapatok!$A:$NN,EU$320,FALSE),'csapat-ranglista'!$A:$FP,EU$321,FALSE)/4),0)</f>
        <v>0</v>
      </c>
      <c r="EV254" s="223">
        <f>IFERROR(IF(RIGHT(VLOOKUP($A254,csapatok!$A:$NN,EV$320,FALSE),5)="Csere",VLOOKUP(LEFT(VLOOKUP($A254,csapatok!$A:$NN,EV$320,FALSE),LEN(VLOOKUP($A254,csapatok!$A:$NN,EV$320,FALSE))-6),'csapat-ranglista'!$A:$FP,EV$321,FALSE)/8,VLOOKUP(VLOOKUP($A254,csapatok!$A:$NN,EV$320,FALSE),'csapat-ranglista'!$A:$FP,EV$321,FALSE)/4),0)</f>
        <v>0</v>
      </c>
      <c r="EW254" s="223">
        <f>IFERROR(IF(RIGHT(VLOOKUP($A254,csapatok!$A:$NN,EW$320,FALSE),5)="Csere",VLOOKUP(LEFT(VLOOKUP($A254,csapatok!$A:$NN,EW$320,FALSE),LEN(VLOOKUP($A254,csapatok!$A:$NN,EW$320,FALSE))-6),'csapat-ranglista'!$A:$FP,EW$321,FALSE)/8,VLOOKUP(VLOOKUP($A254,csapatok!$A:$NN,EW$320,FALSE),'csapat-ranglista'!$A:$FP,EW$321,FALSE)/4),0)</f>
        <v>0</v>
      </c>
      <c r="EX254" s="223">
        <f>IFERROR(IF(RIGHT(VLOOKUP($A254,csapatok!$A:$NN,EX$320,FALSE),5)="Csere",VLOOKUP(LEFT(VLOOKUP($A254,csapatok!$A:$NN,EX$320,FALSE),LEN(VLOOKUP($A254,csapatok!$A:$NN,EX$320,FALSE))-6),'csapat-ranglista'!$A:$FP,EX$321,FALSE)/8,VLOOKUP(VLOOKUP($A254,csapatok!$A:$NN,EX$320,FALSE),'csapat-ranglista'!$A:$FP,EX$321,FALSE)/4),0)</f>
        <v>0</v>
      </c>
      <c r="EY254" s="223">
        <f>IFERROR(IF(RIGHT(VLOOKUP($A254,csapatok!$A:$NN,EY$320,FALSE),5)="Csere",VLOOKUP(LEFT(VLOOKUP($A254,csapatok!$A:$NN,EY$320,FALSE),LEN(VLOOKUP($A254,csapatok!$A:$NN,EY$320,FALSE))-6),'csapat-ranglista'!$A:$FP,EY$321,FALSE)/8,VLOOKUP(VLOOKUP($A254,csapatok!$A:$NN,EY$320,FALSE),'csapat-ranglista'!$A:$FP,EY$321,FALSE)/4),0)</f>
        <v>0</v>
      </c>
      <c r="EZ254" s="223">
        <f>IFERROR(IF(RIGHT(VLOOKUP($A254,csapatok!$A:$NN,EZ$320,FALSE),5)="Csere",VLOOKUP(LEFT(VLOOKUP($A254,csapatok!$A:$NN,EZ$320,FALSE),LEN(VLOOKUP($A254,csapatok!$A:$NN,EZ$320,FALSE))-6),'csapat-ranglista'!$A:$FP,EZ$321,FALSE)/8,VLOOKUP(VLOOKUP($A254,csapatok!$A:$NN,EZ$320,FALSE),'csapat-ranglista'!$A:$FP,EZ$321,FALSE)/4),0)</f>
        <v>0</v>
      </c>
      <c r="FA254" s="223">
        <f>IFERROR(IF(RIGHT(VLOOKUP($A254,csapatok!$A:$NN,FA$320,FALSE),5)="Csere",VLOOKUP(LEFT(VLOOKUP($A254,csapatok!$A:$NN,FA$320,FALSE),LEN(VLOOKUP($A254,csapatok!$A:$NN,FA$320,FALSE))-6),'csapat-ranglista'!$A:$FP,FA$321,FALSE)/8,VLOOKUP(VLOOKUP($A254,csapatok!$A:$NN,FA$320,FALSE),'csapat-ranglista'!$A:$FP,FA$321,FALSE)/4),0)</f>
        <v>0</v>
      </c>
      <c r="FB254" s="223">
        <f>IFERROR(IF(RIGHT(VLOOKUP($A254,csapatok!$A:$NN,FB$320,FALSE),5)="Csere",VLOOKUP(LEFT(VLOOKUP($A254,csapatok!$A:$NN,FB$320,FALSE),LEN(VLOOKUP($A254,csapatok!$A:$NN,FB$320,FALSE))-6),'csapat-ranglista'!$A:$FP,FB$321,FALSE)/8,VLOOKUP(VLOOKUP($A254,csapatok!$A:$NN,FB$320,FALSE),'csapat-ranglista'!$A:$FP,FB$321,FALSE)/4),0)</f>
        <v>0</v>
      </c>
      <c r="FC254" s="223">
        <f>IFERROR(IF(RIGHT(VLOOKUP($A254,csapatok!$A:$NN,FC$320,FALSE),5)="Csere",VLOOKUP(LEFT(VLOOKUP($A254,csapatok!$A:$NN,FC$320,FALSE),LEN(VLOOKUP($A254,csapatok!$A:$NN,FC$320,FALSE))-6),'csapat-ranglista'!$A:$FP,FC$321,FALSE)/8,VLOOKUP(VLOOKUP($A254,csapatok!$A:$NN,FC$320,FALSE),'csapat-ranglista'!$A:$FP,FC$321,FALSE)/4),0)</f>
        <v>0</v>
      </c>
      <c r="FD254" s="224">
        <f>versenyek!$QY$11*IFERROR(VLOOKUP(VLOOKUP($A254,versenyek!QX:QZ,3,FALSE),szabalyok!$A$16:$B$23,2,FALSE)/4,0)</f>
        <v>0</v>
      </c>
      <c r="FE254" s="224">
        <f>versenyek!$RB$11*IFERROR(VLOOKUP(VLOOKUP($A254,versenyek!RA:RC,3,FALSE),szabalyok!$A$16:$B$23,2,FALSE)/4,0)</f>
        <v>0</v>
      </c>
      <c r="FF254" s="223">
        <f>IFERROR(IF(RIGHT(VLOOKUP($A254,csapatok!$A:$NN,FF$320,FALSE),5)="Csere",VLOOKUP(LEFT(VLOOKUP($A254,csapatok!$A:$NN,FF$320,FALSE),LEN(VLOOKUP($A254,csapatok!$A:$NN,FF$320,FALSE))-6),'csapat-ranglista'!$A:$FP,FF$321,FALSE)/8,VLOOKUP(VLOOKUP($A254,csapatok!$A:$NN,FF$320,FALSE),'csapat-ranglista'!$A:$FP,FF$321,FALSE)/4),0)</f>
        <v>0</v>
      </c>
      <c r="FG254" s="223">
        <f>IFERROR(IF(RIGHT(VLOOKUP($A254,csapatok!$A:$NN,FG$320,FALSE),5)="Csere",VLOOKUP(LEFT(VLOOKUP($A254,csapatok!$A:$NN,FG$320,FALSE),LEN(VLOOKUP($A254,csapatok!$A:$NN,FG$320,FALSE))-6),'csapat-ranglista'!$A:$FP,FG$321,FALSE)/8,VLOOKUP(VLOOKUP($A254,csapatok!$A:$NN,FG$320,FALSE),'csapat-ranglista'!$A:$FP,FG$321,FALSE)/4),0)</f>
        <v>0</v>
      </c>
      <c r="FH254" s="223">
        <f>IFERROR(IF(RIGHT(VLOOKUP($A254,csapatok!$A:$NN,FH$320,FALSE),5)="Csere",VLOOKUP(LEFT(VLOOKUP($A254,csapatok!$A:$NN,FH$320,FALSE),LEN(VLOOKUP($A254,csapatok!$A:$NN,FH$320,FALSE))-6),'csapat-ranglista'!$A:$FP,FH$321,FALSE)/8,VLOOKUP(VLOOKUP($A254,csapatok!$A:$NN,FH$320,FALSE),'csapat-ranglista'!$A:$FP,FH$321,FALSE)/4),0)</f>
        <v>0</v>
      </c>
      <c r="FI254" s="223">
        <f>IFERROR(IF(RIGHT(VLOOKUP($A254,csapatok!$A:$NN,FI$320,FALSE),5)="Csere",VLOOKUP(LEFT(VLOOKUP($A254,csapatok!$A:$NN,FI$320,FALSE),LEN(VLOOKUP($A254,csapatok!$A:$NN,FI$320,FALSE))-6),'csapat-ranglista'!$A:$FP,FI$321,FALSE)/8,VLOOKUP(VLOOKUP($A254,csapatok!$A:$NN,FI$320,FALSE),'csapat-ranglista'!$A:$FP,FI$321,FALSE)/4),0)</f>
        <v>0</v>
      </c>
      <c r="FJ254" s="223">
        <f>IFERROR(IF(RIGHT(VLOOKUP($A254,csapatok!$A:$NN,FJ$320,FALSE),5)="Csere",VLOOKUP(LEFT(VLOOKUP($A254,csapatok!$A:$NN,FJ$320,FALSE),LEN(VLOOKUP($A254,csapatok!$A:$NN,FJ$320,FALSE))-6),'csapat-ranglista'!$A:$FP,FJ$321,FALSE)/8,VLOOKUP(VLOOKUP($A254,csapatok!$A:$NN,FJ$320,FALSE),'csapat-ranglista'!$A:$FP,FJ$321,FALSE)/4),0)</f>
        <v>0</v>
      </c>
      <c r="FK254" s="223">
        <f>IFERROR(IF(RIGHT(VLOOKUP($A254,csapatok!$A:$NN,FK$320,FALSE),5)="Csere",VLOOKUP(LEFT(VLOOKUP($A254,csapatok!$A:$NN,FK$320,FALSE),LEN(VLOOKUP($A254,csapatok!$A:$NN,FK$320,FALSE))-6),'csapat-ranglista'!$A:$FP,FK$321,FALSE)/8,VLOOKUP(VLOOKUP($A254,csapatok!$A:$NN,FK$320,FALSE),'csapat-ranglista'!$A:$FP,FK$321,FALSE)/4),0)</f>
        <v>0</v>
      </c>
      <c r="FL254" s="223">
        <f>IFERROR(IF(RIGHT(VLOOKUP($A254,csapatok!$A:$NN,FL$320,FALSE),5)="Csere",VLOOKUP(LEFT(VLOOKUP($A254,csapatok!$A:$NN,FL$320,FALSE),LEN(VLOOKUP($A254,csapatok!$A:$NN,FL$320,FALSE))-6),'csapat-ranglista'!$A:$FP,FL$321,FALSE)/8,VLOOKUP(VLOOKUP($A254,csapatok!$A:$NN,FL$320,FALSE),'csapat-ranglista'!$A:$FP,FL$321,FALSE)/4),0)</f>
        <v>0</v>
      </c>
      <c r="FM254" s="223">
        <f>IFERROR(IF(RIGHT(VLOOKUP($A254,csapatok!$A:$NN,FM$320,FALSE),5)="Csere",VLOOKUP(LEFT(VLOOKUP($A254,csapatok!$A:$NN,FM$320,FALSE),LEN(VLOOKUP($A254,csapatok!$A:$NN,FM$320,FALSE))-6),'csapat-ranglista'!$A:$FP,FM$321,FALSE)/8,VLOOKUP(VLOOKUP($A254,csapatok!$A:$NN,FM$320,FALSE),'csapat-ranglista'!$A:$FP,FM$321,FALSE)/4),0)</f>
        <v>0</v>
      </c>
      <c r="FN254" s="223">
        <f>IFERROR(IF(RIGHT(VLOOKUP($A254,csapatok!$A:$NN,FN$320,FALSE),5)="Csere",VLOOKUP(LEFT(VLOOKUP($A254,csapatok!$A:$NN,FN$320,FALSE),LEN(VLOOKUP($A254,csapatok!$A:$NN,FN$320,FALSE))-6),'csapat-ranglista'!$A:$FP,FN$321,FALSE)/8,VLOOKUP(VLOOKUP($A254,csapatok!$A:$NN,FN$320,FALSE),'csapat-ranglista'!$A:$FP,FN$321,FALSE)/4),0)</f>
        <v>0</v>
      </c>
      <c r="FO254" s="223">
        <f>IFERROR(IF(RIGHT(VLOOKUP($A254,csapatok!$A:$NN,FO$320,FALSE),5)="Csere",VLOOKUP(LEFT(VLOOKUP($A254,csapatok!$A:$NN,FO$320,FALSE),LEN(VLOOKUP($A254,csapatok!$A:$NN,FO$320,FALSE))-6),'csapat-ranglista'!$A:$FP,FO$321,FALSE)/8,VLOOKUP(VLOOKUP($A254,csapatok!$A:$NN,FO$320,FALSE),'csapat-ranglista'!$A:$FP,FO$321,FALSE)/4),0)</f>
        <v>0</v>
      </c>
      <c r="FP254" s="223">
        <f>IFERROR(IF(RIGHT(VLOOKUP($A254,csapatok!$A:$NN,FP$320,FALSE),5)="Csere",VLOOKUP(LEFT(VLOOKUP($A254,csapatok!$A:$NN,FP$320,FALSE),LEN(VLOOKUP($A254,csapatok!$A:$NN,FP$320,FALSE))-6),'csapat-ranglista'!$A:$FP,FP$321,FALSE)/8,VLOOKUP(VLOOKUP($A254,csapatok!$A:$NN,FP$320,FALSE),'csapat-ranglista'!$A:$FP,FP$321,FALSE)/4),0)</f>
        <v>0</v>
      </c>
      <c r="FQ254" s="223">
        <f>IFERROR(IF(RIGHT(VLOOKUP($A254,csapatok!$A:$NN,FQ$320,FALSE),5)="Csere",VLOOKUP(LEFT(VLOOKUP($A254,csapatok!$A:$NN,FQ$320,FALSE),LEN(VLOOKUP($A254,csapatok!$A:$NN,FQ$320,FALSE))-6),'csapat-ranglista'!$A:$FP,FQ$321,FALSE)/8,VLOOKUP(VLOOKUP($A254,csapatok!$A:$NN,FQ$320,FALSE),'csapat-ranglista'!$A:$FP,FQ$321,FALSE)/4),0)</f>
        <v>0</v>
      </c>
      <c r="FR254" s="223">
        <f>IFERROR(IF(RIGHT(VLOOKUP($A254,csapatok!$A:$NN,FR$320,FALSE),5)="Csere",VLOOKUP(LEFT(VLOOKUP($A254,csapatok!$A:$NN,FR$320,FALSE),LEN(VLOOKUP($A254,csapatok!$A:$NN,FR$320,FALSE))-6),'csapat-ranglista'!$A:$FP,FR$321,FALSE)/8,VLOOKUP(VLOOKUP($A254,csapatok!$A:$NN,FR$320,FALSE),'csapat-ranglista'!$A:$FP,FR$321,FALSE)/4),0)</f>
        <v>0</v>
      </c>
      <c r="FS254" s="223">
        <f>IFERROR(IF(RIGHT(VLOOKUP($A254,csapatok!$A:$NN,FS$320,FALSE),5)="Csere",VLOOKUP(LEFT(VLOOKUP($A254,csapatok!$A:$NN,FS$320,FALSE),LEN(VLOOKUP($A254,csapatok!$A:$NN,FS$320,FALSE))-6),'csapat-ranglista'!$A:$FP,FS$321,FALSE)/8,VLOOKUP(VLOOKUP($A254,csapatok!$A:$NN,FS$320,FALSE),'csapat-ranglista'!$A:$FP,FS$321,FALSE)/4),0)</f>
        <v>0</v>
      </c>
      <c r="FT254" s="223">
        <f>IFERROR(IF(RIGHT(VLOOKUP($A254,csapatok!$A:$NN,FT$320,FALSE),5)="Csere",VLOOKUP(LEFT(VLOOKUP($A254,csapatok!$A:$NN,FT$320,FALSE),LEN(VLOOKUP($A254,csapatok!$A:$NN,FT$320,FALSE))-6),'csapat-ranglista'!$A:$FP,FT$321,FALSE)/8,VLOOKUP(VLOOKUP($A254,csapatok!$A:$NN,FT$320,FALSE),'csapat-ranglista'!$A:$FP,FT$321,FALSE)/4),0)</f>
        <v>0</v>
      </c>
      <c r="FU254" s="223">
        <f>IFERROR(IF(RIGHT(VLOOKUP($A254,csapatok!$A:$NN,FU$320,FALSE),5)="Csere",VLOOKUP(LEFT(VLOOKUP($A254,csapatok!$A:$NN,FU$320,FALSE),LEN(VLOOKUP($A254,csapatok!$A:$NN,FU$320,FALSE))-6),'csapat-ranglista'!$A:$FP,FU$321,FALSE)/8,VLOOKUP(VLOOKUP($A254,csapatok!$A:$NN,FU$320,FALSE),'csapat-ranglista'!$A:$FP,FU$321,FALSE)/4),0)</f>
        <v>0</v>
      </c>
      <c r="FV254" s="223">
        <f>IFERROR(IF(RIGHT(VLOOKUP($A254,csapatok!$A:$NN,FV$320,FALSE),5)="Csere",VLOOKUP(LEFT(VLOOKUP($A254,csapatok!$A:$NN,FV$320,FALSE),LEN(VLOOKUP($A254,csapatok!$A:$NN,FV$320,FALSE))-6),'csapat-ranglista'!$A:$FP,FV$321,FALSE)/8,VLOOKUP(VLOOKUP($A254,csapatok!$A:$NN,FV$320,FALSE),'csapat-ranglista'!$A:$FP,FV$321,FALSE)/4),0)</f>
        <v>0</v>
      </c>
      <c r="FW254" s="223">
        <f>IFERROR(IF(RIGHT(VLOOKUP($A254,csapatok!$A:$NN,FW$320,FALSE),5)="Csere",VLOOKUP(LEFT(VLOOKUP($A254,csapatok!$A:$NN,FW$320,FALSE),LEN(VLOOKUP($A254,csapatok!$A:$NN,FW$320,FALSE))-6),'csapat-ranglista'!$A:$FP,FW$321,FALSE)/8,VLOOKUP(VLOOKUP($A254,csapatok!$A:$NN,FW$320,FALSE),'csapat-ranglista'!$A:$FP,FW$321,FALSE)/4),0)</f>
        <v>0</v>
      </c>
      <c r="FX254" s="223">
        <f>IFERROR(IF(RIGHT(VLOOKUP($A254,csapatok!$A:$NN,FX$320,FALSE),5)="Csere",VLOOKUP(LEFT(VLOOKUP($A254,csapatok!$A:$NN,FX$320,FALSE),LEN(VLOOKUP($A254,csapatok!$A:$NN,FX$320,FALSE))-6),'csapat-ranglista'!$A:$FP,FX$321,FALSE)/8,VLOOKUP(VLOOKUP($A254,csapatok!$A:$NN,FX$320,FALSE),'csapat-ranglista'!$A:$FP,FX$321,FALSE)/4),0)</f>
        <v>0</v>
      </c>
      <c r="FY254" s="223">
        <f>IFERROR(IF(RIGHT(VLOOKUP($A254,csapatok!$A:$NN,FY$320,FALSE),5)="Csere",VLOOKUP(LEFT(VLOOKUP($A254,csapatok!$A:$NN,FY$320,FALSE),LEN(VLOOKUP($A254,csapatok!$A:$NN,FY$320,FALSE))-6),'csapat-ranglista'!$A:$FP,FY$321,FALSE)/8,VLOOKUP(VLOOKUP($A254,csapatok!$A:$NN,FY$320,FALSE),'csapat-ranglista'!$A:$FP,FY$321,FALSE)/4),0)</f>
        <v>0</v>
      </c>
      <c r="FZ254" s="223">
        <f>IFERROR(IF(RIGHT(VLOOKUP($A254,csapatok!$A:$NN,FZ$320,FALSE),5)="Csere",VLOOKUP(LEFT(VLOOKUP($A254,csapatok!$A:$NN,FZ$320,FALSE),LEN(VLOOKUP($A254,csapatok!$A:$NN,FZ$320,FALSE))-6),'csapat-ranglista'!$A:$FP,FZ$321,FALSE)/8,VLOOKUP(VLOOKUP($A254,csapatok!$A:$NN,FZ$320,FALSE),'csapat-ranglista'!$A:$FP,FZ$321,FALSE)/4),0)</f>
        <v>0</v>
      </c>
      <c r="GA254" s="223">
        <f>IFERROR(IF(RIGHT(VLOOKUP($A254,csapatok!$A:$NN,GA$320,FALSE),5)="Csere",VLOOKUP(LEFT(VLOOKUP($A254,csapatok!$A:$NN,GA$320,FALSE),LEN(VLOOKUP($A254,csapatok!$A:$NN,GA$320,FALSE))-6),'csapat-ranglista'!$A:$FP,GA$321,FALSE)/8,VLOOKUP(VLOOKUP($A254,csapatok!$A:$NN,GA$320,FALSE),'csapat-ranglista'!$A:$FP,GA$321,FALSE)/4),0)</f>
        <v>0</v>
      </c>
      <c r="GB254" s="223">
        <f>IFERROR(IF(RIGHT(VLOOKUP($A254,csapatok!$A:$NN,GB$320,FALSE),5)="Csere",VLOOKUP(LEFT(VLOOKUP($A254,csapatok!$A:$NN,GB$320,FALSE),LEN(VLOOKUP($A254,csapatok!$A:$NN,GB$320,FALSE))-6),'csapat-ranglista'!$A:$FP,GB$321,FALSE)/8,VLOOKUP(VLOOKUP($A254,csapatok!$A:$NN,GB$320,FALSE),'csapat-ranglista'!$A:$FP,GB$321,FALSE)/4),0)</f>
        <v>0</v>
      </c>
      <c r="GC254" s="223">
        <f>IFERROR(IF(RIGHT(VLOOKUP($A254,csapatok!$A:$NN,GC$320,FALSE),5)="Csere",VLOOKUP(LEFT(VLOOKUP($A254,csapatok!$A:$NN,GC$320,FALSE),LEN(VLOOKUP($A254,csapatok!$A:$NN,GC$320,FALSE))-6),'csapat-ranglista'!$A:$FP,GC$321,FALSE)/8,VLOOKUP(VLOOKUP($A254,csapatok!$A:$NN,GC$320,FALSE),'csapat-ranglista'!$A:$FP,GC$321,FALSE)/4),0)</f>
        <v>0</v>
      </c>
      <c r="GD254" s="247">
        <f>SUM(EQ254:GC254)</f>
        <v>0</v>
      </c>
    </row>
    <row r="255" spans="1:186">
      <c r="A255" s="32" t="s">
        <v>158</v>
      </c>
      <c r="B255" s="131">
        <v>25899</v>
      </c>
      <c r="C255" s="131" t="str">
        <f>IF(B255=0,"",IF(B255&lt;$C$1,"felnőtt","ifi"))</f>
        <v>felnőtt</v>
      </c>
      <c r="D255" s="32" t="s">
        <v>101</v>
      </c>
      <c r="E255" s="45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0.81833873328174578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f>IFERROR(IF(RIGHT(VLOOKUP($A255,csapatok!$A:$BL,X$320,FALSE),5)="Csere",VLOOKUP(LEFT(VLOOKUP($A255,csapatok!$A:$BL,X$320,FALSE),LEN(VLOOKUP($A255,csapatok!$A:$BL,X$320,FALSE))-6),'csapat-ranglista'!$A:$FP,X$321,FALSE)/8,VLOOKUP(VLOOKUP($A255,csapatok!$A:$BL,X$320,FALSE),'csapat-ranglista'!$A:$FP,X$321,FALSE)/4),0)</f>
        <v>0</v>
      </c>
      <c r="Y255" s="32">
        <f>IFERROR(IF(RIGHT(VLOOKUP($A255,csapatok!$A:$BL,Y$320,FALSE),5)="Csere",VLOOKUP(LEFT(VLOOKUP($A255,csapatok!$A:$BL,Y$320,FALSE),LEN(VLOOKUP($A255,csapatok!$A:$BL,Y$320,FALSE))-6),'csapat-ranglista'!$A:$FP,Y$321,FALSE)/8,VLOOKUP(VLOOKUP($A255,csapatok!$A:$BL,Y$320,FALSE),'csapat-ranglista'!$A:$FP,Y$321,FALSE)/4),0)</f>
        <v>0</v>
      </c>
      <c r="Z255" s="32">
        <f>IFERROR(IF(RIGHT(VLOOKUP($A255,csapatok!$A:$BL,Z$320,FALSE),5)="Csere",VLOOKUP(LEFT(VLOOKUP($A255,csapatok!$A:$BL,Z$320,FALSE),LEN(VLOOKUP($A255,csapatok!$A:$BL,Z$320,FALSE))-6),'csapat-ranglista'!$A:$FP,Z$321,FALSE)/8,VLOOKUP(VLOOKUP($A255,csapatok!$A:$BL,Z$320,FALSE),'csapat-ranglista'!$A:$FP,Z$321,FALSE)/4),0)</f>
        <v>0</v>
      </c>
      <c r="AA255" s="32">
        <f>IFERROR(IF(RIGHT(VLOOKUP($A255,csapatok!$A:$BL,AA$320,FALSE),5)="Csere",VLOOKUP(LEFT(VLOOKUP($A255,csapatok!$A:$BL,AA$320,FALSE),LEN(VLOOKUP($A255,csapatok!$A:$BL,AA$320,FALSE))-6),'csapat-ranglista'!$A:$FP,AA$321,FALSE)/8,VLOOKUP(VLOOKUP($A255,csapatok!$A:$BL,AA$320,FALSE),'csapat-ranglista'!$A:$FP,AA$321,FALSE)/4),0)</f>
        <v>0</v>
      </c>
      <c r="AB255" s="223">
        <f>IFERROR(IF(RIGHT(VLOOKUP($A255,csapatok!$A:$BL,AB$320,FALSE),5)="Csere",VLOOKUP(LEFT(VLOOKUP($A255,csapatok!$A:$BL,AB$320,FALSE),LEN(VLOOKUP($A255,csapatok!$A:$BL,AB$320,FALSE))-6),'csapat-ranglista'!$A:$FP,AB$321,FALSE)/8,VLOOKUP(VLOOKUP($A255,csapatok!$A:$BL,AB$320,FALSE),'csapat-ranglista'!$A:$FP,AB$321,FALSE)/4),0)</f>
        <v>0</v>
      </c>
      <c r="AC255" s="223">
        <f>IFERROR(IF(RIGHT(VLOOKUP($A255,csapatok!$A:$BL,AC$320,FALSE),5)="Csere",VLOOKUP(LEFT(VLOOKUP($A255,csapatok!$A:$BL,AC$320,FALSE),LEN(VLOOKUP($A255,csapatok!$A:$BL,AC$320,FALSE))-6),'csapat-ranglista'!$A:$FP,AC$321,FALSE)/8,VLOOKUP(VLOOKUP($A255,csapatok!$A:$BL,AC$320,FALSE),'csapat-ranglista'!$A:$FP,AC$321,FALSE)/4),0)</f>
        <v>0</v>
      </c>
      <c r="AD255" s="223">
        <f>IFERROR(IF(RIGHT(VLOOKUP($A255,csapatok!$A:$BL,AD$320,FALSE),5)="Csere",VLOOKUP(LEFT(VLOOKUP($A255,csapatok!$A:$BL,AD$320,FALSE),LEN(VLOOKUP($A255,csapatok!$A:$BL,AD$320,FALSE))-6),'csapat-ranglista'!$A:$FP,AD$321,FALSE)/8,VLOOKUP(VLOOKUP($A255,csapatok!$A:$BL,AD$320,FALSE),'csapat-ranglista'!$A:$FP,AD$321,FALSE)/4),0)</f>
        <v>0</v>
      </c>
      <c r="AE255" s="223">
        <f>IFERROR(IF(RIGHT(VLOOKUP($A255,csapatok!$A:$BL,AE$320,FALSE),5)="Csere",VLOOKUP(LEFT(VLOOKUP($A255,csapatok!$A:$BL,AE$320,FALSE),LEN(VLOOKUP($A255,csapatok!$A:$BL,AE$320,FALSE))-6),'csapat-ranglista'!$A:$FP,AE$321,FALSE)/8,VLOOKUP(VLOOKUP($A255,csapatok!$A:$BL,AE$320,FALSE),'csapat-ranglista'!$A:$FP,AE$321,FALSE)/4),0)</f>
        <v>0</v>
      </c>
      <c r="AF255" s="223">
        <f>IFERROR(IF(RIGHT(VLOOKUP($A255,csapatok!$A:$BL,AF$320,FALSE),5)="Csere",VLOOKUP(LEFT(VLOOKUP($A255,csapatok!$A:$BL,AF$320,FALSE),LEN(VLOOKUP($A255,csapatok!$A:$BL,AF$320,FALSE))-6),'csapat-ranglista'!$A:$FP,AF$321,FALSE)/8,VLOOKUP(VLOOKUP($A255,csapatok!$A:$BL,AF$320,FALSE),'csapat-ranglista'!$A:$FP,AF$321,FALSE)/4),0)</f>
        <v>0</v>
      </c>
      <c r="AG255" s="223">
        <f>IFERROR(IF(RIGHT(VLOOKUP($A255,csapatok!$A:$BL,AG$320,FALSE),5)="Csere",VLOOKUP(LEFT(VLOOKUP($A255,csapatok!$A:$BL,AG$320,FALSE),LEN(VLOOKUP($A255,csapatok!$A:$BL,AG$320,FALSE))-6),'csapat-ranglista'!$A:$FP,AG$321,FALSE)/8,VLOOKUP(VLOOKUP($A255,csapatok!$A:$BL,AG$320,FALSE),'csapat-ranglista'!$A:$FP,AG$321,FALSE)/4),0)</f>
        <v>0</v>
      </c>
      <c r="AH255" s="223">
        <f>IFERROR(IF(RIGHT(VLOOKUP($A255,csapatok!$A:$BL,AH$320,FALSE),5)="Csere",VLOOKUP(LEFT(VLOOKUP($A255,csapatok!$A:$BL,AH$320,FALSE),LEN(VLOOKUP($A255,csapatok!$A:$BL,AH$320,FALSE))-6),'csapat-ranglista'!$A:$FP,AH$321,FALSE)/8,VLOOKUP(VLOOKUP($A255,csapatok!$A:$BL,AH$320,FALSE),'csapat-ranglista'!$A:$FP,AH$321,FALSE)/4),0)</f>
        <v>0</v>
      </c>
      <c r="AI255" s="223">
        <f>IFERROR(IF(RIGHT(VLOOKUP($A255,csapatok!$A:$BL,AI$320,FALSE),5)="Csere",VLOOKUP(LEFT(VLOOKUP($A255,csapatok!$A:$BL,AI$320,FALSE),LEN(VLOOKUP($A255,csapatok!$A:$BL,AI$320,FALSE))-6),'csapat-ranglista'!$A:$FP,AI$321,FALSE)/8,VLOOKUP(VLOOKUP($A255,csapatok!$A:$BL,AI$320,FALSE),'csapat-ranglista'!$A:$FP,AI$321,FALSE)/4),0)</f>
        <v>0</v>
      </c>
      <c r="AJ255" s="223">
        <f>IFERROR(IF(RIGHT(VLOOKUP($A255,csapatok!$A:$BL,AJ$320,FALSE),5)="Csere",VLOOKUP(LEFT(VLOOKUP($A255,csapatok!$A:$BL,AJ$320,FALSE),LEN(VLOOKUP($A255,csapatok!$A:$BL,AJ$320,FALSE))-6),'csapat-ranglista'!$A:$FP,AJ$321,FALSE)/8,VLOOKUP(VLOOKUP($A255,csapatok!$A:$BL,AJ$320,FALSE),'csapat-ranglista'!$A:$FP,AJ$321,FALSE)/2),0)</f>
        <v>0</v>
      </c>
      <c r="AK255" s="223">
        <f>IFERROR(IF(RIGHT(VLOOKUP($A255,csapatok!$A:$CN,AK$320,FALSE),5)="Csere",VLOOKUP(LEFT(VLOOKUP($A255,csapatok!$A:$CN,AK$320,FALSE),LEN(VLOOKUP($A255,csapatok!$A:$CN,AK$320,FALSE))-6),'csapat-ranglista'!$A:$FP,AK$321,FALSE)/8,VLOOKUP(VLOOKUP($A255,csapatok!$A:$CN,AK$320,FALSE),'csapat-ranglista'!$A:$FP,AK$321,FALSE)/4),0)</f>
        <v>0</v>
      </c>
      <c r="AL255" s="223">
        <f>IFERROR(IF(RIGHT(VLOOKUP($A255,csapatok!$A:$CN,AL$320,FALSE),5)="Csere",VLOOKUP(LEFT(VLOOKUP($A255,csapatok!$A:$CN,AL$320,FALSE),LEN(VLOOKUP($A255,csapatok!$A:$CN,AL$320,FALSE))-6),'csapat-ranglista'!$A:$FP,AL$321,FALSE)/8,VLOOKUP(VLOOKUP($A255,csapatok!$A:$CN,AL$320,FALSE),'csapat-ranglista'!$A:$FP,AL$321,FALSE)/4),0)</f>
        <v>0</v>
      </c>
      <c r="AM255" s="223">
        <f>IFERROR(IF(RIGHT(VLOOKUP($A255,csapatok!$A:$CN,AM$320,FALSE),5)="Csere",VLOOKUP(LEFT(VLOOKUP($A255,csapatok!$A:$CN,AM$320,FALSE),LEN(VLOOKUP($A255,csapatok!$A:$CN,AM$320,FALSE))-6),'csapat-ranglista'!$A:$FP,AM$321,FALSE)/8,VLOOKUP(VLOOKUP($A255,csapatok!$A:$CN,AM$320,FALSE),'csapat-ranglista'!$A:$FP,AM$321,FALSE)/4),0)</f>
        <v>0</v>
      </c>
      <c r="AN255" s="223">
        <f>IFERROR(IF(RIGHT(VLOOKUP($A255,csapatok!$A:$CN,AN$320,FALSE),5)="Csere",VLOOKUP(LEFT(VLOOKUP($A255,csapatok!$A:$CN,AN$320,FALSE),LEN(VLOOKUP($A255,csapatok!$A:$CN,AN$320,FALSE))-6),'csapat-ranglista'!$A:$FP,AN$321,FALSE)/8,VLOOKUP(VLOOKUP($A255,csapatok!$A:$CN,AN$320,FALSE),'csapat-ranglista'!$A:$FP,AN$321,FALSE)/4),0)</f>
        <v>0</v>
      </c>
      <c r="AO255" s="223">
        <f>IFERROR(IF(RIGHT(VLOOKUP($A255,csapatok!$A:$CN,AO$320,FALSE),5)="Csere",VLOOKUP(LEFT(VLOOKUP($A255,csapatok!$A:$CN,AO$320,FALSE),LEN(VLOOKUP($A255,csapatok!$A:$CN,AO$320,FALSE))-6),'csapat-ranglista'!$A:$FP,AO$321,FALSE)/8,VLOOKUP(VLOOKUP($A255,csapatok!$A:$CN,AO$320,FALSE),'csapat-ranglista'!$A:$FP,AO$321,FALSE)/4),0)</f>
        <v>0</v>
      </c>
      <c r="AP255" s="223">
        <f>IFERROR(IF(RIGHT(VLOOKUP($A255,csapatok!$A:$CN,AP$320,FALSE),5)="Csere",VLOOKUP(LEFT(VLOOKUP($A255,csapatok!$A:$CN,AP$320,FALSE),LEN(VLOOKUP($A255,csapatok!$A:$CN,AP$320,FALSE))-6),'csapat-ranglista'!$A:$FP,AP$321,FALSE)/8,VLOOKUP(VLOOKUP($A255,csapatok!$A:$CN,AP$320,FALSE),'csapat-ranglista'!$A:$FP,AP$321,FALSE)/4),0)</f>
        <v>0</v>
      </c>
      <c r="AQ255" s="223">
        <f>IFERROR(IF(RIGHT(VLOOKUP($A255,csapatok!$A:$CN,AQ$320,FALSE),5)="Csere",VLOOKUP(LEFT(VLOOKUP($A255,csapatok!$A:$CN,AQ$320,FALSE),LEN(VLOOKUP($A255,csapatok!$A:$CN,AQ$320,FALSE))-6),'csapat-ranglista'!$A:$FP,AQ$321,FALSE)/8,VLOOKUP(VLOOKUP($A255,csapatok!$A:$CN,AQ$320,FALSE),'csapat-ranglista'!$A:$FP,AQ$321,FALSE)/4),0)</f>
        <v>0</v>
      </c>
      <c r="AR255" s="223">
        <f>IFERROR(IF(RIGHT(VLOOKUP($A255,csapatok!$A:$CN,AR$320,FALSE),5)="Csere",VLOOKUP(LEFT(VLOOKUP($A255,csapatok!$A:$CN,AR$320,FALSE),LEN(VLOOKUP($A255,csapatok!$A:$CN,AR$320,FALSE))-6),'csapat-ranglista'!$A:$FP,AR$321,FALSE)/8,VLOOKUP(VLOOKUP($A255,csapatok!$A:$CN,AR$320,FALSE),'csapat-ranglista'!$A:$FP,AR$321,FALSE)/4),0)</f>
        <v>0</v>
      </c>
      <c r="AS255" s="223">
        <f>IFERROR(IF(RIGHT(VLOOKUP($A255,csapatok!$A:$CN,AS$320,FALSE),5)="Csere",VLOOKUP(LEFT(VLOOKUP($A255,csapatok!$A:$CN,AS$320,FALSE),LEN(VLOOKUP($A255,csapatok!$A:$CN,AS$320,FALSE))-6),'csapat-ranglista'!$A:$FP,AS$321,FALSE)/8,VLOOKUP(VLOOKUP($A255,csapatok!$A:$CN,AS$320,FALSE),'csapat-ranglista'!$A:$FP,AS$321,FALSE)/4),0)</f>
        <v>0</v>
      </c>
      <c r="AT255" s="223">
        <f>IFERROR(IF(RIGHT(VLOOKUP($A255,csapatok!$A:$CN,AT$320,FALSE),5)="Csere",VLOOKUP(LEFT(VLOOKUP($A255,csapatok!$A:$CN,AT$320,FALSE),LEN(VLOOKUP($A255,csapatok!$A:$CN,AT$320,FALSE))-6),'csapat-ranglista'!$A:$FP,AT$321,FALSE)/8,VLOOKUP(VLOOKUP($A255,csapatok!$A:$CN,AT$320,FALSE),'csapat-ranglista'!$A:$FP,AT$321,FALSE)/4),0)</f>
        <v>0</v>
      </c>
      <c r="AU255" s="223">
        <f>IFERROR(IF(RIGHT(VLOOKUP($A255,csapatok!$A:$CN,AU$320,FALSE),5)="Csere",VLOOKUP(LEFT(VLOOKUP($A255,csapatok!$A:$CN,AU$320,FALSE),LEN(VLOOKUP($A255,csapatok!$A:$CN,AU$320,FALSE))-6),'csapat-ranglista'!$A:$FP,AU$321,FALSE)/8,VLOOKUP(VLOOKUP($A255,csapatok!$A:$CN,AU$320,FALSE),'csapat-ranglista'!$A:$FP,AU$321,FALSE)/4),0)</f>
        <v>0</v>
      </c>
      <c r="AV255" s="223">
        <f>IFERROR(IF(RIGHT(VLOOKUP($A255,csapatok!$A:$CN,AV$320,FALSE),5)="Csere",VLOOKUP(LEFT(VLOOKUP($A255,csapatok!$A:$CN,AV$320,FALSE),LEN(VLOOKUP($A255,csapatok!$A:$CN,AV$320,FALSE))-6),'csapat-ranglista'!$A:$FP,AV$321,FALSE)/8,VLOOKUP(VLOOKUP($A255,csapatok!$A:$CN,AV$320,FALSE),'csapat-ranglista'!$A:$FP,AV$321,FALSE)/4),0)</f>
        <v>0</v>
      </c>
      <c r="AW255" s="223">
        <f>IFERROR(IF(RIGHT(VLOOKUP($A255,csapatok!$A:$CN,AW$320,FALSE),5)="Csere",VLOOKUP(LEFT(VLOOKUP($A255,csapatok!$A:$CN,AW$320,FALSE),LEN(VLOOKUP($A255,csapatok!$A:$CN,AW$320,FALSE))-6),'csapat-ranglista'!$A:$FP,AW$321,FALSE)/8,VLOOKUP(VLOOKUP($A255,csapatok!$A:$CN,AW$320,FALSE),'csapat-ranglista'!$A:$FP,AW$321,FALSE)/4),0)</f>
        <v>0</v>
      </c>
      <c r="AX255" s="223">
        <f>IFERROR(IF(RIGHT(VLOOKUP($A255,csapatok!$A:$CN,AX$320,FALSE),5)="Csere",VLOOKUP(LEFT(VLOOKUP($A255,csapatok!$A:$CN,AX$320,FALSE),LEN(VLOOKUP($A255,csapatok!$A:$CN,AX$320,FALSE))-6),'csapat-ranglista'!$A:$FP,AX$321,FALSE)/8,VLOOKUP(VLOOKUP($A255,csapatok!$A:$CN,AX$320,FALSE),'csapat-ranglista'!$A:$FP,AX$321,FALSE)/4),0)</f>
        <v>0</v>
      </c>
      <c r="AY255" s="223">
        <f>IFERROR(IF(RIGHT(VLOOKUP($A255,csapatok!$A:$NN,AY$320,FALSE),5)="Csere",VLOOKUP(LEFT(VLOOKUP($A255,csapatok!$A:$NN,AY$320,FALSE),LEN(VLOOKUP($A255,csapatok!$A:$NN,AY$320,FALSE))-6),'csapat-ranglista'!$A:$FP,AY$321,FALSE)/8,VLOOKUP(VLOOKUP($A255,csapatok!$A:$NN,AY$320,FALSE),'csapat-ranglista'!$A:$FP,AY$321,FALSE)/4),0)</f>
        <v>0</v>
      </c>
      <c r="AZ255" s="223">
        <f>IFERROR(IF(RIGHT(VLOOKUP($A255,csapatok!$A:$NN,AZ$320,FALSE),5)="Csere",VLOOKUP(LEFT(VLOOKUP($A255,csapatok!$A:$NN,AZ$320,FALSE),LEN(VLOOKUP($A255,csapatok!$A:$NN,AZ$320,FALSE))-6),'csapat-ranglista'!$A:$FP,AZ$321,FALSE)/8,VLOOKUP(VLOOKUP($A255,csapatok!$A:$NN,AZ$320,FALSE),'csapat-ranglista'!$A:$FP,AZ$321,FALSE)/4),0)</f>
        <v>0</v>
      </c>
      <c r="BA255" s="223">
        <f>IFERROR(IF(RIGHT(VLOOKUP($A255,csapatok!$A:$NN,BA$320,FALSE),5)="Csere",VLOOKUP(LEFT(VLOOKUP($A255,csapatok!$A:$NN,BA$320,FALSE),LEN(VLOOKUP($A255,csapatok!$A:$NN,BA$320,FALSE))-6),'csapat-ranglista'!$A:$FP,BA$321,FALSE)/8,VLOOKUP(VLOOKUP($A255,csapatok!$A:$NN,BA$320,FALSE),'csapat-ranglista'!$A:$FP,BA$321,FALSE)/4),0)</f>
        <v>0</v>
      </c>
      <c r="BB255" s="223">
        <f>IFERROR(IF(RIGHT(VLOOKUP($A255,csapatok!$A:$NN,BB$320,FALSE),5)="Csere",VLOOKUP(LEFT(VLOOKUP($A255,csapatok!$A:$NN,BB$320,FALSE),LEN(VLOOKUP($A255,csapatok!$A:$NN,BB$320,FALSE))-6),'csapat-ranglista'!$A:$FP,BB$321,FALSE)/8,VLOOKUP(VLOOKUP($A255,csapatok!$A:$NN,BB$320,FALSE),'csapat-ranglista'!$A:$FP,BB$321,FALSE)/4),0)</f>
        <v>0</v>
      </c>
      <c r="BC255" s="224">
        <f>versenyek!$ES$11*IFERROR(VLOOKUP(VLOOKUP($A255,versenyek!ER:ET,3,FALSE),szabalyok!$A$16:$B$23,2,FALSE)/4,0)</f>
        <v>0</v>
      </c>
      <c r="BD255" s="224">
        <f>versenyek!$EV$11*IFERROR(VLOOKUP(VLOOKUP($A255,versenyek!EU:EW,3,FALSE),szabalyok!$A$16:$B$23,2,FALSE)/4,0)</f>
        <v>0</v>
      </c>
      <c r="BE255" s="223">
        <f>IFERROR(IF(RIGHT(VLOOKUP($A255,csapatok!$A:$NN,BE$320,FALSE),5)="Csere",VLOOKUP(LEFT(VLOOKUP($A255,csapatok!$A:$NN,BE$320,FALSE),LEN(VLOOKUP($A255,csapatok!$A:$NN,BE$320,FALSE))-6),'csapat-ranglista'!$A:$FP,BE$321,FALSE)/8,VLOOKUP(VLOOKUP($A255,csapatok!$A:$NN,BE$320,FALSE),'csapat-ranglista'!$A:$FP,BE$321,FALSE)/4),0)</f>
        <v>0</v>
      </c>
      <c r="BF255" s="223">
        <f>IFERROR(IF(RIGHT(VLOOKUP($A255,csapatok!$A:$NN,BF$320,FALSE),5)="Csere",VLOOKUP(LEFT(VLOOKUP($A255,csapatok!$A:$NN,BF$320,FALSE),LEN(VLOOKUP($A255,csapatok!$A:$NN,BF$320,FALSE))-6),'csapat-ranglista'!$A:$FP,BF$321,FALSE)/8,VLOOKUP(VLOOKUP($A255,csapatok!$A:$NN,BF$320,FALSE),'csapat-ranglista'!$A:$FP,BF$321,FALSE)/4),0)</f>
        <v>0</v>
      </c>
      <c r="BG255" s="223">
        <f>IFERROR(IF(RIGHT(VLOOKUP($A255,csapatok!$A:$NN,BG$320,FALSE),5)="Csere",VLOOKUP(LEFT(VLOOKUP($A255,csapatok!$A:$NN,BG$320,FALSE),LEN(VLOOKUP($A255,csapatok!$A:$NN,BG$320,FALSE))-6),'csapat-ranglista'!$A:$FP,BG$321,FALSE)/8,VLOOKUP(VLOOKUP($A255,csapatok!$A:$NN,BG$320,FALSE),'csapat-ranglista'!$A:$FP,BG$321,FALSE)/4),0)</f>
        <v>0</v>
      </c>
      <c r="BH255" s="223">
        <f>IFERROR(IF(RIGHT(VLOOKUP($A255,csapatok!$A:$NN,BH$320,FALSE),5)="Csere",VLOOKUP(LEFT(VLOOKUP($A255,csapatok!$A:$NN,BH$320,FALSE),LEN(VLOOKUP($A255,csapatok!$A:$NN,BH$320,FALSE))-6),'csapat-ranglista'!$A:$FP,BH$321,FALSE)/8,VLOOKUP(VLOOKUP($A255,csapatok!$A:$NN,BH$320,FALSE),'csapat-ranglista'!$A:$FP,BH$321,FALSE)/4),0)</f>
        <v>0</v>
      </c>
      <c r="BI255" s="223">
        <f>IFERROR(IF(RIGHT(VLOOKUP($A255,csapatok!$A:$NN,BI$320,FALSE),5)="Csere",VLOOKUP(LEFT(VLOOKUP($A255,csapatok!$A:$NN,BI$320,FALSE),LEN(VLOOKUP($A255,csapatok!$A:$NN,BI$320,FALSE))-6),'csapat-ranglista'!$A:$FP,BI$321,FALSE)/8,VLOOKUP(VLOOKUP($A255,csapatok!$A:$NN,BI$320,FALSE),'csapat-ranglista'!$A:$FP,BI$321,FALSE)/4),0)</f>
        <v>0</v>
      </c>
      <c r="BJ255" s="223">
        <f>IFERROR(IF(RIGHT(VLOOKUP($A255,csapatok!$A:$NN,BJ$320,FALSE),5)="Csere",VLOOKUP(LEFT(VLOOKUP($A255,csapatok!$A:$NN,BJ$320,FALSE),LEN(VLOOKUP($A255,csapatok!$A:$NN,BJ$320,FALSE))-6),'csapat-ranglista'!$A:$FP,BJ$321,FALSE)/8,VLOOKUP(VLOOKUP($A255,csapatok!$A:$NN,BJ$320,FALSE),'csapat-ranglista'!$A:$FP,BJ$321,FALSE)/4),0)</f>
        <v>0</v>
      </c>
      <c r="BK255" s="223">
        <f>IFERROR(IF(RIGHT(VLOOKUP($A255,csapatok!$A:$NN,BK$320,FALSE),5)="Csere",VLOOKUP(LEFT(VLOOKUP($A255,csapatok!$A:$NN,BK$320,FALSE),LEN(VLOOKUP($A255,csapatok!$A:$NN,BK$320,FALSE))-6),'csapat-ranglista'!$A:$FP,BK$321,FALSE)/8,VLOOKUP(VLOOKUP($A255,csapatok!$A:$NN,BK$320,FALSE),'csapat-ranglista'!$A:$FP,BK$321,FALSE)/4),0)</f>
        <v>0</v>
      </c>
      <c r="BL255" s="223">
        <f>IFERROR(IF(RIGHT(VLOOKUP($A255,csapatok!$A:$NN,BL$320,FALSE),5)="Csere",VLOOKUP(LEFT(VLOOKUP($A255,csapatok!$A:$NN,BL$320,FALSE),LEN(VLOOKUP($A255,csapatok!$A:$NN,BL$320,FALSE))-6),'csapat-ranglista'!$A:$FP,BL$321,FALSE)/8,VLOOKUP(VLOOKUP($A255,csapatok!$A:$NN,BL$320,FALSE),'csapat-ranglista'!$A:$FP,BL$321,FALSE)/4),0)</f>
        <v>0</v>
      </c>
      <c r="BM255" s="223">
        <f>IFERROR(IF(RIGHT(VLOOKUP($A255,csapatok!$A:$NN,BM$320,FALSE),5)="Csere",VLOOKUP(LEFT(VLOOKUP($A255,csapatok!$A:$NN,BM$320,FALSE),LEN(VLOOKUP($A255,csapatok!$A:$NN,BM$320,FALSE))-6),'csapat-ranglista'!$A:$FP,BM$321,FALSE)/8,VLOOKUP(VLOOKUP($A255,csapatok!$A:$NN,BM$320,FALSE),'csapat-ranglista'!$A:$FP,BM$321,FALSE)/4),0)</f>
        <v>0</v>
      </c>
      <c r="BN255" s="223">
        <f>IFERROR(IF(RIGHT(VLOOKUP($A255,csapatok!$A:$NN,BN$320,FALSE),5)="Csere",VLOOKUP(LEFT(VLOOKUP($A255,csapatok!$A:$NN,BN$320,FALSE),LEN(VLOOKUP($A255,csapatok!$A:$NN,BN$320,FALSE))-6),'csapat-ranglista'!$A:$FP,BN$321,FALSE)/8,VLOOKUP(VLOOKUP($A255,csapatok!$A:$NN,BN$320,FALSE),'csapat-ranglista'!$A:$FP,BN$321,FALSE)/4),0)</f>
        <v>0</v>
      </c>
      <c r="BO255" s="223">
        <f>IFERROR(IF(RIGHT(VLOOKUP($A255,csapatok!$A:$NN,BO$320,FALSE),5)="Csere",VLOOKUP(LEFT(VLOOKUP($A255,csapatok!$A:$NN,BO$320,FALSE),LEN(VLOOKUP($A255,csapatok!$A:$NN,BO$320,FALSE))-6),'csapat-ranglista'!$A:$FP,BO$321,FALSE)/8,VLOOKUP(VLOOKUP($A255,csapatok!$A:$NN,BO$320,FALSE),'csapat-ranglista'!$A:$FP,BO$321,FALSE)/4),0)</f>
        <v>0</v>
      </c>
      <c r="BP255" s="223">
        <f>IFERROR(IF(RIGHT(VLOOKUP($A255,csapatok!$A:$NN,BP$320,FALSE),5)="Csere",VLOOKUP(LEFT(VLOOKUP($A255,csapatok!$A:$NN,BP$320,FALSE),LEN(VLOOKUP($A255,csapatok!$A:$NN,BP$320,FALSE))-6),'csapat-ranglista'!$A:$FP,BP$321,FALSE)/8,VLOOKUP(VLOOKUP($A255,csapatok!$A:$NN,BP$320,FALSE),'csapat-ranglista'!$A:$FP,BP$321,FALSE)/4),0)</f>
        <v>0</v>
      </c>
      <c r="BQ255" s="223">
        <f>IFERROR(IF(RIGHT(VLOOKUP($A255,csapatok!$A:$NN,BQ$320,FALSE),5)="Csere",VLOOKUP(LEFT(VLOOKUP($A255,csapatok!$A:$NN,BQ$320,FALSE),LEN(VLOOKUP($A255,csapatok!$A:$NN,BQ$320,FALSE))-6),'csapat-ranglista'!$A:$FP,BQ$321,FALSE)/8,VLOOKUP(VLOOKUP($A255,csapatok!$A:$NN,BQ$320,FALSE),'csapat-ranglista'!$A:$FP,BQ$321,FALSE)/4),0)</f>
        <v>0</v>
      </c>
      <c r="BR255" s="223">
        <f>IFERROR(IF(RIGHT(VLOOKUP($A255,csapatok!$A:$NN,BR$320,FALSE),5)="Csere",VLOOKUP(LEFT(VLOOKUP($A255,csapatok!$A:$NN,BR$320,FALSE),LEN(VLOOKUP($A255,csapatok!$A:$NN,BR$320,FALSE))-6),'csapat-ranglista'!$A:$FP,BR$321,FALSE)/8,VLOOKUP(VLOOKUP($A255,csapatok!$A:$NN,BR$320,FALSE),'csapat-ranglista'!$A:$FP,BR$321,FALSE)/4),0)</f>
        <v>0</v>
      </c>
      <c r="BS255" s="223">
        <f>IFERROR(IF(RIGHT(VLOOKUP($A255,csapatok!$A:$NN,BS$320,FALSE),5)="Csere",VLOOKUP(LEFT(VLOOKUP($A255,csapatok!$A:$NN,BS$320,FALSE),LEN(VLOOKUP($A255,csapatok!$A:$NN,BS$320,FALSE))-6),'csapat-ranglista'!$A:$FP,BS$321,FALSE)/8,VLOOKUP(VLOOKUP($A255,csapatok!$A:$NN,BS$320,FALSE),'csapat-ranglista'!$A:$FP,BS$321,FALSE)/4),0)</f>
        <v>0</v>
      </c>
      <c r="BT255" s="223">
        <f>IFERROR(IF(RIGHT(VLOOKUP($A255,csapatok!$A:$NN,BT$320,FALSE),5)="Csere",VLOOKUP(LEFT(VLOOKUP($A255,csapatok!$A:$NN,BT$320,FALSE),LEN(VLOOKUP($A255,csapatok!$A:$NN,BT$320,FALSE))-6),'csapat-ranglista'!$A:$FP,BT$321,FALSE)/8,VLOOKUP(VLOOKUP($A255,csapatok!$A:$NN,BT$320,FALSE),'csapat-ranglista'!$A:$FP,BT$321,FALSE)/4),0)</f>
        <v>0</v>
      </c>
      <c r="BU255" s="223">
        <f>IFERROR(IF(RIGHT(VLOOKUP($A255,csapatok!$A:$NN,BU$320,FALSE),5)="Csere",VLOOKUP(LEFT(VLOOKUP($A255,csapatok!$A:$NN,BU$320,FALSE),LEN(VLOOKUP($A255,csapatok!$A:$NN,BU$320,FALSE))-6),'csapat-ranglista'!$A:$FP,BU$321,FALSE)/8,VLOOKUP(VLOOKUP($A255,csapatok!$A:$NN,BU$320,FALSE),'csapat-ranglista'!$A:$FP,BU$321,FALSE)/4),0)</f>
        <v>0</v>
      </c>
      <c r="BV255" s="223">
        <f>IFERROR(IF(RIGHT(VLOOKUP($A255,csapatok!$A:$NN,BV$320,FALSE),5)="Csere",VLOOKUP(LEFT(VLOOKUP($A255,csapatok!$A:$NN,BV$320,FALSE),LEN(VLOOKUP($A255,csapatok!$A:$NN,BV$320,FALSE))-6),'csapat-ranglista'!$A:$FP,BV$321,FALSE)/8,VLOOKUP(VLOOKUP($A255,csapatok!$A:$NN,BV$320,FALSE),'csapat-ranglista'!$A:$FP,BV$321,FALSE)/4),0)</f>
        <v>0</v>
      </c>
      <c r="BW255" s="223">
        <f>IFERROR(IF(RIGHT(VLOOKUP($A255,csapatok!$A:$NN,BW$320,FALSE),5)="Csere",VLOOKUP(LEFT(VLOOKUP($A255,csapatok!$A:$NN,BW$320,FALSE),LEN(VLOOKUP($A255,csapatok!$A:$NN,BW$320,FALSE))-6),'csapat-ranglista'!$A:$FP,BW$321,FALSE)/8,VLOOKUP(VLOOKUP($A255,csapatok!$A:$NN,BW$320,FALSE),'csapat-ranglista'!$A:$FP,BW$321,FALSE)/4),0)</f>
        <v>0</v>
      </c>
      <c r="BX255" s="223">
        <f>IFERROR(IF(RIGHT(VLOOKUP($A255,csapatok!$A:$NN,BX$320,FALSE),5)="Csere",VLOOKUP(LEFT(VLOOKUP($A255,csapatok!$A:$NN,BX$320,FALSE),LEN(VLOOKUP($A255,csapatok!$A:$NN,BX$320,FALSE))-6),'csapat-ranglista'!$A:$FP,BX$321,FALSE)/8,VLOOKUP(VLOOKUP($A255,csapatok!$A:$NN,BX$320,FALSE),'csapat-ranglista'!$A:$FP,BX$321,FALSE)/4),0)</f>
        <v>0</v>
      </c>
      <c r="BY255" s="223">
        <f>IFERROR(IF(RIGHT(VLOOKUP($A255,csapatok!$A:$NN,BY$320,FALSE),5)="Csere",VLOOKUP(LEFT(VLOOKUP($A255,csapatok!$A:$NN,BY$320,FALSE),LEN(VLOOKUP($A255,csapatok!$A:$NN,BY$320,FALSE))-6),'csapat-ranglista'!$A:$FP,BY$321,FALSE)/8,VLOOKUP(VLOOKUP($A255,csapatok!$A:$NN,BY$320,FALSE),'csapat-ranglista'!$A:$FP,BY$321,FALSE)/4),0)</f>
        <v>0</v>
      </c>
      <c r="BZ255" s="223">
        <f>IFERROR(IF(RIGHT(VLOOKUP($A255,csapatok!$A:$NN,BZ$320,FALSE),5)="Csere",VLOOKUP(LEFT(VLOOKUP($A255,csapatok!$A:$NN,BZ$320,FALSE),LEN(VLOOKUP($A255,csapatok!$A:$NN,BZ$320,FALSE))-6),'csapat-ranglista'!$A:$FP,BZ$321,FALSE)/8,VLOOKUP(VLOOKUP($A255,csapatok!$A:$NN,BZ$320,FALSE),'csapat-ranglista'!$A:$FP,BZ$321,FALSE)/4),0)</f>
        <v>0</v>
      </c>
      <c r="CA255" s="223">
        <f>IFERROR(IF(RIGHT(VLOOKUP($A255,csapatok!$A:$NN,CA$320,FALSE),5)="Csere",VLOOKUP(LEFT(VLOOKUP($A255,csapatok!$A:$NN,CA$320,FALSE),LEN(VLOOKUP($A255,csapatok!$A:$NN,CA$320,FALSE))-6),'csapat-ranglista'!$A:$FP,CA$321,FALSE)/8,VLOOKUP(VLOOKUP($A255,csapatok!$A:$NN,CA$320,FALSE),'csapat-ranglista'!$A:$FP,CA$321,FALSE)/4),0)</f>
        <v>0</v>
      </c>
      <c r="CB255" s="223">
        <f>IFERROR(IF(RIGHT(VLOOKUP($A255,csapatok!$A:$NN,CB$320,FALSE),5)="Csere",VLOOKUP(LEFT(VLOOKUP($A255,csapatok!$A:$NN,CB$320,FALSE),LEN(VLOOKUP($A255,csapatok!$A:$NN,CB$320,FALSE))-6),'csapat-ranglista'!$A:$FP,CB$321,FALSE)/8,VLOOKUP(VLOOKUP($A255,csapatok!$A:$NN,CB$320,FALSE),'csapat-ranglista'!$A:$FP,CB$321,FALSE)/4),0)</f>
        <v>0</v>
      </c>
      <c r="CC255" s="223">
        <f>IFERROR(IF(RIGHT(VLOOKUP($A255,csapatok!$A:$NN,CC$320,FALSE),5)="Csere",VLOOKUP(LEFT(VLOOKUP($A255,csapatok!$A:$NN,CC$320,FALSE),LEN(VLOOKUP($A255,csapatok!$A:$NN,CC$320,FALSE))-6),'csapat-ranglista'!$A:$FP,CC$321,FALSE)/8,VLOOKUP(VLOOKUP($A255,csapatok!$A:$NN,CC$320,FALSE),'csapat-ranglista'!$A:$FP,CC$321,FALSE)/4),0)</f>
        <v>0</v>
      </c>
      <c r="CD255" s="223">
        <f>IFERROR(IF(RIGHT(VLOOKUP($A255,csapatok!$A:$NN,CD$320,FALSE),5)="Csere",VLOOKUP(LEFT(VLOOKUP($A255,csapatok!$A:$NN,CD$320,FALSE),LEN(VLOOKUP($A255,csapatok!$A:$NN,CD$320,FALSE))-6),'csapat-ranglista'!$A:$FP,CD$321,FALSE)/8,VLOOKUP(VLOOKUP($A255,csapatok!$A:$NN,CD$320,FALSE),'csapat-ranglista'!$A:$FP,CD$321,FALSE)/4),0)</f>
        <v>0</v>
      </c>
      <c r="CE255" s="223">
        <f>IFERROR(IF(RIGHT(VLOOKUP($A255,csapatok!$A:$NN,CE$320,FALSE),5)="Csere",VLOOKUP(LEFT(VLOOKUP($A255,csapatok!$A:$NN,CE$320,FALSE),LEN(VLOOKUP($A255,csapatok!$A:$NN,CE$320,FALSE))-6),'csapat-ranglista'!$A:$FP,CE$321,FALSE)/8,VLOOKUP(VLOOKUP($A255,csapatok!$A:$NN,CE$320,FALSE),'csapat-ranglista'!$A:$FP,CE$321,FALSE)/4),0)</f>
        <v>0</v>
      </c>
      <c r="CF255" s="223">
        <f>IFERROR(IF(RIGHT(VLOOKUP($A255,csapatok!$A:$NN,CF$320,FALSE),5)="Csere",VLOOKUP(LEFT(VLOOKUP($A255,csapatok!$A:$NN,CF$320,FALSE),LEN(VLOOKUP($A255,csapatok!$A:$NN,CF$320,FALSE))-6),'csapat-ranglista'!$A:$FP,CF$321,FALSE)/8,VLOOKUP(VLOOKUP($A255,csapatok!$A:$NN,CF$320,FALSE),'csapat-ranglista'!$A:$FP,CF$321,FALSE)/4),0)</f>
        <v>0</v>
      </c>
      <c r="CG255" s="223">
        <f>IFERROR(IF(RIGHT(VLOOKUP($A255,csapatok!$A:$NN,CG$320,FALSE),5)="Csere",VLOOKUP(LEFT(VLOOKUP($A255,csapatok!$A:$NN,CG$320,FALSE),LEN(VLOOKUP($A255,csapatok!$A:$NN,CG$320,FALSE))-6),'csapat-ranglista'!$A:$FP,CG$321,FALSE)/8,VLOOKUP(VLOOKUP($A255,csapatok!$A:$NN,CG$320,FALSE),'csapat-ranglista'!$A:$FP,CG$321,FALSE)/4),0)</f>
        <v>0</v>
      </c>
      <c r="CH255" s="223">
        <f>IFERROR(IF(RIGHT(VLOOKUP($A255,csapatok!$A:$NN,CH$320,FALSE),5)="Csere",VLOOKUP(LEFT(VLOOKUP($A255,csapatok!$A:$NN,CH$320,FALSE),LEN(VLOOKUP($A255,csapatok!$A:$NN,CH$320,FALSE))-6),'csapat-ranglista'!$A:$FP,CH$321,FALSE)/8,VLOOKUP(VLOOKUP($A255,csapatok!$A:$NN,CH$320,FALSE),'csapat-ranglista'!$A:$FP,CH$321,FALSE)/4),0)</f>
        <v>0</v>
      </c>
      <c r="CI255" s="223">
        <f>IFERROR(IF(RIGHT(VLOOKUP($A255,csapatok!$A:$NN,CI$320,FALSE),5)="Csere",VLOOKUP(LEFT(VLOOKUP($A255,csapatok!$A:$NN,CI$320,FALSE),LEN(VLOOKUP($A255,csapatok!$A:$NN,CI$320,FALSE))-6),'csapat-ranglista'!$A:$FP,CI$321,FALSE)/8,VLOOKUP(VLOOKUP($A255,csapatok!$A:$NN,CI$320,FALSE),'csapat-ranglista'!$A:$FP,CI$321,FALSE)/4),0)</f>
        <v>0</v>
      </c>
      <c r="CJ255" s="224">
        <f>versenyek!$IQ$11*IFERROR(VLOOKUP(VLOOKUP($A255,versenyek!IP:IR,3,FALSE),szabalyok!$A$16:$B$23,2,FALSE)/4,0)</f>
        <v>0</v>
      </c>
      <c r="CK255" s="224">
        <f>versenyek!$IT$11*IFERROR(VLOOKUP(VLOOKUP($A255,versenyek!IS:IU,3,FALSE),szabalyok!$A$16:$B$23,2,FALSE)/4,0)</f>
        <v>0</v>
      </c>
      <c r="CL255" s="223">
        <f>IFERROR(IF(RIGHT(VLOOKUP($A255,csapatok!$A:$NN,CL$320,FALSE),5)="Csere",VLOOKUP(LEFT(VLOOKUP($A255,csapatok!$A:$NN,CL$320,FALSE),LEN(VLOOKUP($A255,csapatok!$A:$NN,CL$320,FALSE))-6),'csapat-ranglista'!$A:$FP,CL$321,FALSE)/8,VLOOKUP(VLOOKUP($A255,csapatok!$A:$NN,CL$320,FALSE),'csapat-ranglista'!$A:$FP,CL$321,FALSE)/4),0)</f>
        <v>0</v>
      </c>
      <c r="CM255" s="223">
        <f>IFERROR(IF(RIGHT(VLOOKUP($A255,csapatok!$A:$NN,CM$320,FALSE),5)="Csere",VLOOKUP(LEFT(VLOOKUP($A255,csapatok!$A:$NN,CM$320,FALSE),LEN(VLOOKUP($A255,csapatok!$A:$NN,CM$320,FALSE))-6),'csapat-ranglista'!$A:$FP,CM$321,FALSE)/8,VLOOKUP(VLOOKUP($A255,csapatok!$A:$NN,CM$320,FALSE),'csapat-ranglista'!$A:$FP,CM$321,FALSE)/4),0)</f>
        <v>0</v>
      </c>
      <c r="CN255" s="223">
        <f>IFERROR(IF(RIGHT(VLOOKUP($A255,csapatok!$A:$NN,CN$320,FALSE),5)="Csere",VLOOKUP(LEFT(VLOOKUP($A255,csapatok!$A:$NN,CN$320,FALSE),LEN(VLOOKUP($A255,csapatok!$A:$NN,CN$320,FALSE))-6),'csapat-ranglista'!$A:$FP,CN$321,FALSE)/8,VLOOKUP(VLOOKUP($A255,csapatok!$A:$NN,CN$320,FALSE),'csapat-ranglista'!$A:$FP,CN$321,FALSE)/4),0)</f>
        <v>0</v>
      </c>
      <c r="CO255" s="223">
        <f>IFERROR(IF(RIGHT(VLOOKUP($A255,csapatok!$A:$NN,CO$320,FALSE),5)="Csere",VLOOKUP(LEFT(VLOOKUP($A255,csapatok!$A:$NN,CO$320,FALSE),LEN(VLOOKUP($A255,csapatok!$A:$NN,CO$320,FALSE))-6),'csapat-ranglista'!$A:$FP,CO$321,FALSE)/8,VLOOKUP(VLOOKUP($A255,csapatok!$A:$NN,CO$320,FALSE),'csapat-ranglista'!$A:$FP,CO$321,FALSE)/4),0)</f>
        <v>0</v>
      </c>
      <c r="CP255" s="223">
        <f>IFERROR(IF(RIGHT(VLOOKUP($A255,csapatok!$A:$NN,CP$320,FALSE),5)="Csere",VLOOKUP(LEFT(VLOOKUP($A255,csapatok!$A:$NN,CP$320,FALSE),LEN(VLOOKUP($A255,csapatok!$A:$NN,CP$320,FALSE))-6),'csapat-ranglista'!$A:$FP,CP$321,FALSE)/8,VLOOKUP(VLOOKUP($A255,csapatok!$A:$NN,CP$320,FALSE),'csapat-ranglista'!$A:$FP,CP$321,FALSE)/4),0)</f>
        <v>0</v>
      </c>
      <c r="CQ255" s="223">
        <f>IFERROR(IF(RIGHT(VLOOKUP($A255,csapatok!$A:$NN,CQ$320,FALSE),5)="Csere",VLOOKUP(LEFT(VLOOKUP($A255,csapatok!$A:$NN,CQ$320,FALSE),LEN(VLOOKUP($A255,csapatok!$A:$NN,CQ$320,FALSE))-6),'csapat-ranglista'!$A:$FP,CQ$321,FALSE)/8,VLOOKUP(VLOOKUP($A255,csapatok!$A:$NN,CQ$320,FALSE),'csapat-ranglista'!$A:$FP,CQ$321,FALSE)/4),0)</f>
        <v>0</v>
      </c>
      <c r="CR255" s="223">
        <f>IFERROR(IF(RIGHT(VLOOKUP($A255,csapatok!$A:$NN,CR$320,FALSE),5)="Csere",VLOOKUP(LEFT(VLOOKUP($A255,csapatok!$A:$NN,CR$320,FALSE),LEN(VLOOKUP($A255,csapatok!$A:$NN,CR$320,FALSE))-6),'csapat-ranglista'!$A:$FP,CR$321,FALSE)/8,VLOOKUP(VLOOKUP($A255,csapatok!$A:$NN,CR$320,FALSE),'csapat-ranglista'!$A:$FP,CR$321,FALSE)/4),0)</f>
        <v>0</v>
      </c>
      <c r="CS255" s="223">
        <f>IFERROR(IF(RIGHT(VLOOKUP($A255,csapatok!$A:$NN,CS$320,FALSE),5)="Csere",VLOOKUP(LEFT(VLOOKUP($A255,csapatok!$A:$NN,CS$320,FALSE),LEN(VLOOKUP($A255,csapatok!$A:$NN,CS$320,FALSE))-6),'csapat-ranglista'!$A:$FP,CS$321,FALSE)/8,VLOOKUP(VLOOKUP($A255,csapatok!$A:$NN,CS$320,FALSE),'csapat-ranglista'!$A:$FP,CS$321,FALSE)/4),0)</f>
        <v>0</v>
      </c>
      <c r="CT255" s="223">
        <f>IFERROR(IF(RIGHT(VLOOKUP($A255,csapatok!$A:$NN,CT$320,FALSE),5)="Csere",VLOOKUP(LEFT(VLOOKUP($A255,csapatok!$A:$NN,CT$320,FALSE),LEN(VLOOKUP($A255,csapatok!$A:$NN,CT$320,FALSE))-6),'csapat-ranglista'!$A:$FP,CT$321,FALSE)/8,VLOOKUP(VLOOKUP($A255,csapatok!$A:$NN,CT$320,FALSE),'csapat-ranglista'!$A:$FP,CT$321,FALSE)/4),0)</f>
        <v>0</v>
      </c>
      <c r="CU255" s="223">
        <f>IFERROR(IF(RIGHT(VLOOKUP($A255,csapatok!$A:$NN,CU$320,FALSE),5)="Csere",VLOOKUP(LEFT(VLOOKUP($A255,csapatok!$A:$NN,CU$320,FALSE),LEN(VLOOKUP($A255,csapatok!$A:$NN,CU$320,FALSE))-6),'csapat-ranglista'!$A:$FP,CU$321,FALSE)/8,VLOOKUP(VLOOKUP($A255,csapatok!$A:$NN,CU$320,FALSE),'csapat-ranglista'!$A:$FP,CU$321,FALSE)/4),0)</f>
        <v>0</v>
      </c>
      <c r="CV255" s="223">
        <f>IFERROR(IF(RIGHT(VLOOKUP($A255,csapatok!$A:$NN,CV$320,FALSE),5)="Csere",VLOOKUP(LEFT(VLOOKUP($A255,csapatok!$A:$NN,CV$320,FALSE),LEN(VLOOKUP($A255,csapatok!$A:$NN,CV$320,FALSE))-6),'csapat-ranglista'!$A:$FP,CV$321,FALSE)/8,VLOOKUP(VLOOKUP($A255,csapatok!$A:$NN,CV$320,FALSE),'csapat-ranglista'!$A:$FP,CV$321,FALSE)/4),0)</f>
        <v>0</v>
      </c>
      <c r="CW255" s="223">
        <f>IFERROR(IF(RIGHT(VLOOKUP($A255,csapatok!$A:$NN,CW$320,FALSE),5)="Csere",VLOOKUP(LEFT(VLOOKUP($A255,csapatok!$A:$NN,CW$320,FALSE),LEN(VLOOKUP($A255,csapatok!$A:$NN,CW$320,FALSE))-6),'csapat-ranglista'!$A:$FP,CW$321,FALSE)/8,VLOOKUP(VLOOKUP($A255,csapatok!$A:$NN,CW$320,FALSE),'csapat-ranglista'!$A:$FP,CW$321,FALSE)/4),0)</f>
        <v>0</v>
      </c>
      <c r="CX255" s="223">
        <f>IFERROR(IF(RIGHT(VLOOKUP($A255,csapatok!$A:$NN,CX$320,FALSE),5)="Csere",VLOOKUP(LEFT(VLOOKUP($A255,csapatok!$A:$NN,CX$320,FALSE),LEN(VLOOKUP($A255,csapatok!$A:$NN,CX$320,FALSE))-6),'csapat-ranglista'!$A:$FP,CX$321,FALSE)/8,VLOOKUP(VLOOKUP($A255,csapatok!$A:$NN,CX$320,FALSE),'csapat-ranglista'!$A:$FP,CX$321,FALSE)/4),0)</f>
        <v>0</v>
      </c>
      <c r="CY255" s="223">
        <f>IFERROR(IF(RIGHT(VLOOKUP($A255,csapatok!$A:$NN,CY$320,FALSE),5)="Csere",VLOOKUP(LEFT(VLOOKUP($A255,csapatok!$A:$NN,CY$320,FALSE),LEN(VLOOKUP($A255,csapatok!$A:$NN,CY$320,FALSE))-6),'csapat-ranglista'!$A:$FP,CY$321,FALSE)/8,VLOOKUP(VLOOKUP($A255,csapatok!$A:$NN,CY$320,FALSE),'csapat-ranglista'!$A:$FP,CY$321,FALSE)/4),0)</f>
        <v>0</v>
      </c>
      <c r="CZ255" s="223">
        <f>IFERROR(IF(RIGHT(VLOOKUP($A255,csapatok!$A:$NN,CZ$320,FALSE),5)="Csere",VLOOKUP(LEFT(VLOOKUP($A255,csapatok!$A:$NN,CZ$320,FALSE),LEN(VLOOKUP($A255,csapatok!$A:$NN,CZ$320,FALSE))-6),'csapat-ranglista'!$A:$FP,CZ$321,FALSE)/8,VLOOKUP(VLOOKUP($A255,csapatok!$A:$NN,CZ$320,FALSE),'csapat-ranglista'!$A:$FP,CZ$321,FALSE)/4),0)</f>
        <v>0</v>
      </c>
      <c r="DA255" s="223">
        <f>IFERROR(IF(RIGHT(VLOOKUP($A255,csapatok!$A:$NN,DA$320,FALSE),5)="Csere",VLOOKUP(LEFT(VLOOKUP($A255,csapatok!$A:$NN,DA$320,FALSE),LEN(VLOOKUP($A255,csapatok!$A:$NN,DA$320,FALSE))-6),'csapat-ranglista'!$A:$FP,DA$321,FALSE)/8,VLOOKUP(VLOOKUP($A255,csapatok!$A:$NN,DA$320,FALSE),'csapat-ranglista'!$A:$FP,DA$321,FALSE)/4),0)</f>
        <v>0</v>
      </c>
      <c r="DB255" s="223">
        <f>IFERROR(IF(RIGHT(VLOOKUP($A255,csapatok!$A:$NN,DB$320,FALSE),5)="Csere",VLOOKUP(LEFT(VLOOKUP($A255,csapatok!$A:$NN,DB$320,FALSE),LEN(VLOOKUP($A255,csapatok!$A:$NN,DB$320,FALSE))-6),'csapat-ranglista'!$A:$FP,DB$321,FALSE)/8,VLOOKUP(VLOOKUP($A255,csapatok!$A:$NN,DB$320,FALSE),'csapat-ranglista'!$A:$FP,DB$321,FALSE)/4),0)</f>
        <v>0</v>
      </c>
      <c r="DC255" s="223">
        <f>IFERROR(IF(RIGHT(VLOOKUP($A255,csapatok!$A:$NN,DC$320,FALSE),5)="Csere",VLOOKUP(LEFT(VLOOKUP($A255,csapatok!$A:$NN,DC$320,FALSE),LEN(VLOOKUP($A255,csapatok!$A:$NN,DC$320,FALSE))-6),'csapat-ranglista'!$A:$FP,DC$321,FALSE)/8,VLOOKUP(VLOOKUP($A255,csapatok!$A:$NN,DC$320,FALSE),'csapat-ranglista'!$A:$FP,DC$321,FALSE)/4),0)</f>
        <v>0</v>
      </c>
      <c r="DD255" s="223">
        <f>IFERROR(IF(RIGHT(VLOOKUP($A255,csapatok!$A:$NN,DD$320,FALSE),5)="Csere",VLOOKUP(LEFT(VLOOKUP($A255,csapatok!$A:$NN,DD$320,FALSE),LEN(VLOOKUP($A255,csapatok!$A:$NN,DD$320,FALSE))-6),'csapat-ranglista'!$A:$FP,DD$321,FALSE)/8,VLOOKUP(VLOOKUP($A255,csapatok!$A:$NN,DD$320,FALSE),'csapat-ranglista'!$A:$FP,DD$321,FALSE)/4),0)</f>
        <v>0</v>
      </c>
      <c r="DE255" s="223">
        <f>IFERROR(IF(RIGHT(VLOOKUP($A255,csapatok!$A:$NN,DE$320,FALSE),5)="Csere",VLOOKUP(LEFT(VLOOKUP($A255,csapatok!$A:$NN,DE$320,FALSE),LEN(VLOOKUP($A255,csapatok!$A:$NN,DE$320,FALSE))-6),'csapat-ranglista'!$A:$FP,DE$321,FALSE)/8,VLOOKUP(VLOOKUP($A255,csapatok!$A:$NN,DE$320,FALSE),'csapat-ranglista'!$A:$FP,DE$321,FALSE)/4),0)</f>
        <v>0</v>
      </c>
      <c r="DF255" s="223">
        <f>IFERROR(IF(RIGHT(VLOOKUP($A255,csapatok!$A:$NN,DF$320,FALSE),5)="Csere",VLOOKUP(LEFT(VLOOKUP($A255,csapatok!$A:$NN,DF$320,FALSE),LEN(VLOOKUP($A255,csapatok!$A:$NN,DF$320,FALSE))-6),'csapat-ranglista'!$A:$FP,DF$321,FALSE)/8,VLOOKUP(VLOOKUP($A255,csapatok!$A:$NN,DF$320,FALSE),'csapat-ranglista'!$A:$FP,DF$321,FALSE)/4),0)</f>
        <v>0</v>
      </c>
      <c r="DG255" s="223">
        <f>IFERROR(IF(RIGHT(VLOOKUP($A255,csapatok!$A:$NN,DG$320,FALSE),5)="Csere",VLOOKUP(LEFT(VLOOKUP($A255,csapatok!$A:$NN,DG$320,FALSE),LEN(VLOOKUP($A255,csapatok!$A:$NN,DG$320,FALSE))-6),'csapat-ranglista'!$A:$FP,DG$321,FALSE)/8,VLOOKUP(VLOOKUP($A255,csapatok!$A:$NN,DG$320,FALSE),'csapat-ranglista'!$A:$FP,DG$321,FALSE)/4),0)</f>
        <v>0</v>
      </c>
      <c r="DH255" s="223">
        <f>IFERROR(IF(RIGHT(VLOOKUP($A255,csapatok!$A:$NN,DH$320,FALSE),5)="Csere",VLOOKUP(LEFT(VLOOKUP($A255,csapatok!$A:$NN,DH$320,FALSE),LEN(VLOOKUP($A255,csapatok!$A:$NN,DH$320,FALSE))-6),'csapat-ranglista'!$A:$FP,DH$321,FALSE)/8,VLOOKUP(VLOOKUP($A255,csapatok!$A:$NN,DH$320,FALSE),'csapat-ranglista'!$A:$FP,DH$321,FALSE)/4),0)</f>
        <v>0</v>
      </c>
      <c r="DI255" s="223">
        <f>IFERROR(IF(RIGHT(VLOOKUP($A255,csapatok!$A:$NN,DI$320,FALSE),5)="Csere",VLOOKUP(LEFT(VLOOKUP($A255,csapatok!$A:$NN,DI$320,FALSE),LEN(VLOOKUP($A255,csapatok!$A:$NN,DI$320,FALSE))-6),'csapat-ranglista'!$A:$FP,DI$321,FALSE)/8,VLOOKUP(VLOOKUP($A255,csapatok!$A:$NN,DI$320,FALSE),'csapat-ranglista'!$A:$FP,DI$321,FALSE)/4),0)</f>
        <v>0</v>
      </c>
      <c r="DJ255" s="223">
        <f>IFERROR(IF(RIGHT(VLOOKUP($A255,csapatok!$A:$NN,DJ$320,FALSE),5)="Csere",VLOOKUP(LEFT(VLOOKUP($A255,csapatok!$A:$NN,DJ$320,FALSE),LEN(VLOOKUP($A255,csapatok!$A:$NN,DJ$320,FALSE))-6),'csapat-ranglista'!$A:$FP,DJ$321,FALSE)/8,VLOOKUP(VLOOKUP($A255,csapatok!$A:$NN,DJ$320,FALSE),'csapat-ranglista'!$A:$FP,DJ$321,FALSE)/4),0)</f>
        <v>0</v>
      </c>
      <c r="DK255" s="223">
        <f>IFERROR(IF(RIGHT(VLOOKUP($A255,csapatok!$A:$NN,DK$320,FALSE),5)="Csere",VLOOKUP(LEFT(VLOOKUP($A255,csapatok!$A:$NN,DK$320,FALSE),LEN(VLOOKUP($A255,csapatok!$A:$NN,DK$320,FALSE))-6),'csapat-ranglista'!$A:$FP,DK$321,FALSE)/8,VLOOKUP(VLOOKUP($A255,csapatok!$A:$NN,DK$320,FALSE),'csapat-ranglista'!$A:$FP,DK$321,FALSE)/4),0)</f>
        <v>0</v>
      </c>
      <c r="DL255" s="223">
        <f>IFERROR(IF(RIGHT(VLOOKUP($A255,csapatok!$A:$NN,DL$320,FALSE),5)="Csere",VLOOKUP(LEFT(VLOOKUP($A255,csapatok!$A:$NN,DL$320,FALSE),LEN(VLOOKUP($A255,csapatok!$A:$NN,DL$320,FALSE))-6),'csapat-ranglista'!$A:$FP,DL$321,FALSE)/8,VLOOKUP(VLOOKUP($A255,csapatok!$A:$NN,DL$320,FALSE),'csapat-ranglista'!$A:$FP,DL$321,FALSE)/4),0)</f>
        <v>0</v>
      </c>
      <c r="DM255" s="223">
        <f>IFERROR(IF(RIGHT(VLOOKUP($A255,csapatok!$A:$NN,DM$320,FALSE),5)="Csere",VLOOKUP(LEFT(VLOOKUP($A255,csapatok!$A:$NN,DM$320,FALSE),LEN(VLOOKUP($A255,csapatok!$A:$NN,DM$320,FALSE))-6),'csapat-ranglista'!$A:$FP,DM$321,FALSE)/8,VLOOKUP(VLOOKUP($A255,csapatok!$A:$NN,DM$320,FALSE),'csapat-ranglista'!$A:$FP,DM$321,FALSE)/4),0)</f>
        <v>0</v>
      </c>
      <c r="DN255" s="223">
        <f>IFERROR(IF(RIGHT(VLOOKUP($A255,csapatok!$A:$NN,DN$320,FALSE),5)="Csere",VLOOKUP(LEFT(VLOOKUP($A255,csapatok!$A:$NN,DN$320,FALSE),LEN(VLOOKUP($A255,csapatok!$A:$NN,DN$320,FALSE))-6),'csapat-ranglista'!$A:$FP,DN$321,FALSE)/8,VLOOKUP(VLOOKUP($A255,csapatok!$A:$NN,DN$320,FALSE),'csapat-ranglista'!$A:$FP,DN$321,FALSE)/4),0)</f>
        <v>0</v>
      </c>
      <c r="DO255" s="224">
        <f>versenyek!$MF$11*IFERROR(VLOOKUP(VLOOKUP($A255,versenyek!ME:MG,3,FALSE),szabalyok!$A$16:$B$23,2,FALSE)/4,0)</f>
        <v>0</v>
      </c>
      <c r="DP255" s="224">
        <f>versenyek!$MI$11*IFERROR(VLOOKUP(VLOOKUP($A255,versenyek!MH:MJ,3,FALSE),szabalyok!$A$16:$B$23,2,FALSE)/4,0)</f>
        <v>0</v>
      </c>
      <c r="DQ255" s="223">
        <f>IFERROR(IF(RIGHT(VLOOKUP($A255,csapatok!$A:$NN,DQ$320,FALSE),5)="Csere",VLOOKUP(LEFT(VLOOKUP($A255,csapatok!$A:$NN,DQ$320,FALSE),LEN(VLOOKUP($A255,csapatok!$A:$NN,DQ$320,FALSE))-6),'csapat-ranglista'!$A:$FP,DQ$321,FALSE)/8,VLOOKUP(VLOOKUP($A255,csapatok!$A:$NN,DQ$320,FALSE),'csapat-ranglista'!$A:$FP,DQ$321,FALSE)/4),0)</f>
        <v>0</v>
      </c>
      <c r="DR255" s="223">
        <f>IFERROR(IF(RIGHT(VLOOKUP($A255,csapatok!$A:$NN,DR$320,FALSE),5)="Csere",VLOOKUP(LEFT(VLOOKUP($A255,csapatok!$A:$NN,DR$320,FALSE),LEN(VLOOKUP($A255,csapatok!$A:$NN,DR$320,FALSE))-6),'csapat-ranglista'!$A:$FP,DR$321,FALSE)/8,VLOOKUP(VLOOKUP($A255,csapatok!$A:$NN,DR$320,FALSE),'csapat-ranglista'!$A:$FP,DR$321,FALSE)/4),0)</f>
        <v>0</v>
      </c>
      <c r="DS255" s="223">
        <f>IFERROR(IF(RIGHT(VLOOKUP($A255,csapatok!$A:$NN,DS$320,FALSE),5)="Csere",VLOOKUP(LEFT(VLOOKUP($A255,csapatok!$A:$NN,DS$320,FALSE),LEN(VLOOKUP($A255,csapatok!$A:$NN,DS$320,FALSE))-6),'csapat-ranglista'!$A:$FP,DS$321,FALSE)/8,VLOOKUP(VLOOKUP($A255,csapatok!$A:$NN,DS$320,FALSE),'csapat-ranglista'!$A:$FP,DS$321,FALSE)/4),0)</f>
        <v>0</v>
      </c>
      <c r="DT255" s="223">
        <f>IFERROR(IF(RIGHT(VLOOKUP($A255,csapatok!$A:$NN,DT$320,FALSE),5)="Csere",VLOOKUP(LEFT(VLOOKUP($A255,csapatok!$A:$NN,DT$320,FALSE),LEN(VLOOKUP($A255,csapatok!$A:$NN,DT$320,FALSE))-6),'csapat-ranglista'!$A:$FP,DT$321,FALSE)/8,VLOOKUP(VLOOKUP($A255,csapatok!$A:$NN,DT$320,FALSE),'csapat-ranglista'!$A:$FP,DT$321,FALSE)/4),0)</f>
        <v>0</v>
      </c>
      <c r="DU255" s="223">
        <f>IFERROR(IF(RIGHT(VLOOKUP($A255,csapatok!$A:$NN,DU$320,FALSE),5)="Csere",VLOOKUP(LEFT(VLOOKUP($A255,csapatok!$A:$NN,DU$320,FALSE),LEN(VLOOKUP($A255,csapatok!$A:$NN,DU$320,FALSE))-6),'csapat-ranglista'!$A:$FP,DU$321,FALSE)/8,VLOOKUP(VLOOKUP($A255,csapatok!$A:$NN,DU$320,FALSE),'csapat-ranglista'!$A:$FP,DU$321,FALSE)/4),0)</f>
        <v>0</v>
      </c>
      <c r="DV255" s="223">
        <f>IFERROR(IF(RIGHT(VLOOKUP($A255,csapatok!$A:$NN,DV$320,FALSE),5)="Csere",VLOOKUP(LEFT(VLOOKUP($A255,csapatok!$A:$NN,DV$320,FALSE),LEN(VLOOKUP($A255,csapatok!$A:$NN,DV$320,FALSE))-6),'csapat-ranglista'!$A:$FP,DV$321,FALSE)/8,VLOOKUP(VLOOKUP($A255,csapatok!$A:$NN,DV$320,FALSE),'csapat-ranglista'!$A:$FP,DV$321,FALSE)/4),0)</f>
        <v>0</v>
      </c>
      <c r="DW255" s="223">
        <f>IFERROR(IF(RIGHT(VLOOKUP($A255,csapatok!$A:$NN,DW$320,FALSE),5)="Csere",VLOOKUP(LEFT(VLOOKUP($A255,csapatok!$A:$NN,DW$320,FALSE),LEN(VLOOKUP($A255,csapatok!$A:$NN,DW$320,FALSE))-6),'csapat-ranglista'!$A:$FP,DW$321,FALSE)/8,VLOOKUP(VLOOKUP($A255,csapatok!$A:$NN,DW$320,FALSE),'csapat-ranglista'!$A:$FP,DW$321,FALSE)/4),0)</f>
        <v>0</v>
      </c>
      <c r="DX255" s="223">
        <f>IFERROR(IF(RIGHT(VLOOKUP($A255,csapatok!$A:$NN,DX$320,FALSE),5)="Csere",VLOOKUP(LEFT(VLOOKUP($A255,csapatok!$A:$NN,DX$320,FALSE),LEN(VLOOKUP($A255,csapatok!$A:$NN,DX$320,FALSE))-6),'csapat-ranglista'!$A:$FP,DX$321,FALSE)/8,VLOOKUP(VLOOKUP($A255,csapatok!$A:$NN,DX$320,FALSE),'csapat-ranglista'!$A:$FP,DX$321,FALSE)/4),0)</f>
        <v>0</v>
      </c>
      <c r="DY255" s="223">
        <f>IFERROR(IF(RIGHT(VLOOKUP($A255,csapatok!$A:$NN,DY$320,FALSE),5)="Csere",VLOOKUP(LEFT(VLOOKUP($A255,csapatok!$A:$NN,DY$320,FALSE),LEN(VLOOKUP($A255,csapatok!$A:$NN,DY$320,FALSE))-6),'csapat-ranglista'!$A:$FP,DY$321,FALSE)/8,VLOOKUP(VLOOKUP($A255,csapatok!$A:$NN,DY$320,FALSE),'csapat-ranglista'!$A:$FP,DY$321,FALSE)/4),0)</f>
        <v>0</v>
      </c>
      <c r="DZ255" s="223">
        <f>IFERROR(IF(RIGHT(VLOOKUP($A255,csapatok!$A:$NN,DZ$320,FALSE),5)="Csere",VLOOKUP(LEFT(VLOOKUP($A255,csapatok!$A:$NN,DZ$320,FALSE),LEN(VLOOKUP($A255,csapatok!$A:$NN,DZ$320,FALSE))-6),'csapat-ranglista'!$A:$FP,DZ$321,FALSE)/8,VLOOKUP(VLOOKUP($A255,csapatok!$A:$NN,DZ$320,FALSE),'csapat-ranglista'!$A:$FP,DZ$321,FALSE)/4),0)</f>
        <v>0</v>
      </c>
      <c r="EA255" s="223">
        <f>IFERROR(IF(RIGHT(VLOOKUP($A255,csapatok!$A:$NN,EA$320,FALSE),5)="Csere",VLOOKUP(LEFT(VLOOKUP($A255,csapatok!$A:$NN,EA$320,FALSE),LEN(VLOOKUP($A255,csapatok!$A:$NN,EA$320,FALSE))-6),'csapat-ranglista'!$A:$FP,EA$321,FALSE)/8,VLOOKUP(VLOOKUP($A255,csapatok!$A:$NN,EA$320,FALSE),'csapat-ranglista'!$A:$FP,EA$321,FALSE)/4),0)</f>
        <v>0</v>
      </c>
      <c r="EB255" s="223">
        <f>IFERROR(IF(RIGHT(VLOOKUP($A255,csapatok!$A:$NN,EB$320,FALSE),5)="Csere",VLOOKUP(LEFT(VLOOKUP($A255,csapatok!$A:$NN,EB$320,FALSE),LEN(VLOOKUP($A255,csapatok!$A:$NN,EB$320,FALSE))-6),'csapat-ranglista'!$A:$FP,EB$321,FALSE)/8,VLOOKUP(VLOOKUP($A255,csapatok!$A:$NN,EB$320,FALSE),'csapat-ranglista'!$A:$FP,EB$321,FALSE)/4),0)</f>
        <v>0</v>
      </c>
      <c r="EC255" s="223">
        <f>IFERROR(IF(RIGHT(VLOOKUP($A255,csapatok!$A:$NN,EC$320,FALSE),5)="Csere",VLOOKUP(LEFT(VLOOKUP($A255,csapatok!$A:$NN,EC$320,FALSE),LEN(VLOOKUP($A255,csapatok!$A:$NN,EC$320,FALSE))-6),'csapat-ranglista'!$A:$FP,EC$321,FALSE)/8,VLOOKUP(VLOOKUP($A255,csapatok!$A:$NN,EC$320,FALSE),'csapat-ranglista'!$A:$FP,EC$321,FALSE)/4),0)</f>
        <v>0</v>
      </c>
      <c r="ED255" s="223">
        <f>IFERROR(IF(RIGHT(VLOOKUP($A255,csapatok!$A:$NN,ED$320,FALSE),5)="Csere",VLOOKUP(LEFT(VLOOKUP($A255,csapatok!$A:$NN,ED$320,FALSE),LEN(VLOOKUP($A255,csapatok!$A:$NN,ED$320,FALSE))-6),'csapat-ranglista'!$A:$FP,ED$321,FALSE)/8,VLOOKUP(VLOOKUP($A255,csapatok!$A:$NN,ED$320,FALSE),'csapat-ranglista'!$A:$FP,ED$321,FALSE)/4),0)</f>
        <v>0</v>
      </c>
      <c r="EE255" s="223">
        <f>IFERROR(IF(RIGHT(VLOOKUP($A255,csapatok!$A:$NN,EE$320,FALSE),5)="Csere",VLOOKUP(LEFT(VLOOKUP($A255,csapatok!$A:$NN,EE$320,FALSE),LEN(VLOOKUP($A255,csapatok!$A:$NN,EE$320,FALSE))-6),'csapat-ranglista'!$A:$FP,EE$321,FALSE)/8,VLOOKUP(VLOOKUP($A255,csapatok!$A:$NN,EE$320,FALSE),'csapat-ranglista'!$A:$FP,EE$321,FALSE)/4),0)</f>
        <v>0</v>
      </c>
      <c r="EF255" s="223">
        <f>IFERROR(IF(RIGHT(VLOOKUP($A255,csapatok!$A:$NN,EF$320,FALSE),5)="Csere",VLOOKUP(LEFT(VLOOKUP($A255,csapatok!$A:$NN,EF$320,FALSE),LEN(VLOOKUP($A255,csapatok!$A:$NN,EF$320,FALSE))-6),'csapat-ranglista'!$A:$FP,EF$321,FALSE)/8,VLOOKUP(VLOOKUP($A255,csapatok!$A:$NN,EF$320,FALSE),'csapat-ranglista'!$A:$FP,EF$321,FALSE)/4),0)</f>
        <v>0</v>
      </c>
      <c r="EG255" s="223">
        <f>IFERROR(IF(RIGHT(VLOOKUP($A255,csapatok!$A:$NN,EG$320,FALSE),5)="Csere",VLOOKUP(LEFT(VLOOKUP($A255,csapatok!$A:$NN,EG$320,FALSE),LEN(VLOOKUP($A255,csapatok!$A:$NN,EG$320,FALSE))-6),'csapat-ranglista'!$A:$FP,EG$321,FALSE)/8,VLOOKUP(VLOOKUP($A255,csapatok!$A:$NN,EG$320,FALSE),'csapat-ranglista'!$A:$FP,EG$321,FALSE)/4),0)</f>
        <v>0</v>
      </c>
      <c r="EH255" s="223">
        <f>IFERROR(IF(RIGHT(VLOOKUP($A255,csapatok!$A:$NN,EH$320,FALSE),5)="Csere",VLOOKUP(LEFT(VLOOKUP($A255,csapatok!$A:$NN,EH$320,FALSE),LEN(VLOOKUP($A255,csapatok!$A:$NN,EH$320,FALSE))-6),'csapat-ranglista'!$A:$FP,EH$321,FALSE)/8,VLOOKUP(VLOOKUP($A255,csapatok!$A:$NN,EH$320,FALSE),'csapat-ranglista'!$A:$FP,EH$321,FALSE)/4),0)</f>
        <v>0</v>
      </c>
      <c r="EI255" s="223">
        <f>IFERROR(IF(RIGHT(VLOOKUP($A255,csapatok!$A:$NN,EI$320,FALSE),5)="Csere",VLOOKUP(LEFT(VLOOKUP($A255,csapatok!$A:$NN,EI$320,FALSE),LEN(VLOOKUP($A255,csapatok!$A:$NN,EI$320,FALSE))-6),'csapat-ranglista'!$A:$FP,EI$321,FALSE)/8,VLOOKUP(VLOOKUP($A255,csapatok!$A:$NN,EI$320,FALSE),'csapat-ranglista'!$A:$FP,EI$321,FALSE)/4),0)</f>
        <v>0</v>
      </c>
      <c r="EJ255" s="223">
        <f>IFERROR(IF(RIGHT(VLOOKUP($A255,csapatok!$A:$NN,EJ$320,FALSE),5)="Csere",VLOOKUP(LEFT(VLOOKUP($A255,csapatok!$A:$NN,EJ$320,FALSE),LEN(VLOOKUP($A255,csapatok!$A:$NN,EJ$320,FALSE))-6),'csapat-ranglista'!$A:$FP,EJ$321,FALSE)/8,VLOOKUP(VLOOKUP($A255,csapatok!$A:$NN,EJ$320,FALSE),'csapat-ranglista'!$A:$FP,EJ$321,FALSE)/4),0)</f>
        <v>0</v>
      </c>
      <c r="EK255" s="223">
        <f>IFERROR(IF(RIGHT(VLOOKUP($A255,csapatok!$A:$NN,EK$320,FALSE),5)="Csere",VLOOKUP(LEFT(VLOOKUP($A255,csapatok!$A:$NN,EK$320,FALSE),LEN(VLOOKUP($A255,csapatok!$A:$NN,EK$320,FALSE))-6),'csapat-ranglista'!$A:$FP,EK$321,FALSE)/8,VLOOKUP(VLOOKUP($A255,csapatok!$A:$NN,EK$320,FALSE),'csapat-ranglista'!$A:$FP,EK$321,FALSE)/4),0)</f>
        <v>0</v>
      </c>
      <c r="EL255" s="223">
        <f>IFERROR(IF(RIGHT(VLOOKUP($A255,csapatok!$A:$NN,EL$320,FALSE),5)="Csere",VLOOKUP(LEFT(VLOOKUP($A255,csapatok!$A:$NN,EL$320,FALSE),LEN(VLOOKUP($A255,csapatok!$A:$NN,EL$320,FALSE))-6),'csapat-ranglista'!$A:$FP,EL$321,FALSE)/8,VLOOKUP(VLOOKUP($A255,csapatok!$A:$NN,EL$320,FALSE),'csapat-ranglista'!$A:$FP,EL$321,FALSE)/4),0)</f>
        <v>0</v>
      </c>
      <c r="EM255" s="223">
        <f>IFERROR(IF(RIGHT(VLOOKUP($A255,csapatok!$A:$NN,EM$320,FALSE),5)="Csere",VLOOKUP(LEFT(VLOOKUP($A255,csapatok!$A:$NN,EM$320,FALSE),LEN(VLOOKUP($A255,csapatok!$A:$NN,EM$320,FALSE))-6),'csapat-ranglista'!$A:$FP,EM$321,FALSE)/8,VLOOKUP(VLOOKUP($A255,csapatok!$A:$NN,EM$320,FALSE),'csapat-ranglista'!$A:$FP,EM$321,FALSE)/4),0)</f>
        <v>0</v>
      </c>
      <c r="EN255" s="223">
        <f>IFERROR(IF(RIGHT(VLOOKUP($A255,csapatok!$A:$NN,EN$320,FALSE),5)="Csere",VLOOKUP(LEFT(VLOOKUP($A255,csapatok!$A:$NN,EN$320,FALSE),LEN(VLOOKUP($A255,csapatok!$A:$NN,EN$320,FALSE))-6),'csapat-ranglista'!$A:$FP,EN$321,FALSE)/8,VLOOKUP(VLOOKUP($A255,csapatok!$A:$NN,EN$320,FALSE),'csapat-ranglista'!$A:$FP,EN$321,FALSE)/4),0)</f>
        <v>0</v>
      </c>
      <c r="EO255" s="223">
        <f>IFERROR(IF(RIGHT(VLOOKUP($A255,csapatok!$A:$NN,EO$320,FALSE),5)="Csere",VLOOKUP(LEFT(VLOOKUP($A255,csapatok!$A:$NN,EO$320,FALSE),LEN(VLOOKUP($A255,csapatok!$A:$NN,EO$320,FALSE))-6),'csapat-ranglista'!$A:$FP,EO$321,FALSE)/8,VLOOKUP(VLOOKUP($A255,csapatok!$A:$NN,EO$320,FALSE),'csapat-ranglista'!$A:$FP,EO$321,FALSE)/4),0)</f>
        <v>0</v>
      </c>
      <c r="EP255" s="223">
        <f>IFERROR(IF(RIGHT(VLOOKUP($A255,csapatok!$A:$NN,EP$320,FALSE),5)="Csere",VLOOKUP(LEFT(VLOOKUP($A255,csapatok!$A:$NN,EP$320,FALSE),LEN(VLOOKUP($A255,csapatok!$A:$NN,EP$320,FALSE))-6),'csapat-ranglista'!$A:$FP,EP$321,FALSE)/8,VLOOKUP(VLOOKUP($A255,csapatok!$A:$NN,EP$320,FALSE),'csapat-ranglista'!$A:$FP,EP$321,FALSE)/4),0)</f>
        <v>0</v>
      </c>
      <c r="EQ255" s="223">
        <f>IFERROR(IF(RIGHT(VLOOKUP($A255,csapatok!$A:$NN,EQ$320,FALSE),5)="Csere",VLOOKUP(LEFT(VLOOKUP($A255,csapatok!$A:$NN,EQ$320,FALSE),LEN(VLOOKUP($A255,csapatok!$A:$NN,EQ$320,FALSE))-6),'csapat-ranglista'!$A:$FP,EQ$321,FALSE)/8,VLOOKUP(VLOOKUP($A255,csapatok!$A:$NN,EQ$320,FALSE),'csapat-ranglista'!$A:$FP,EQ$321,FALSE)/4),0)</f>
        <v>0</v>
      </c>
      <c r="ER255" s="223">
        <f>IFERROR(IF(RIGHT(VLOOKUP($A255,csapatok!$A:$NN,ER$320,FALSE),5)="Csere",VLOOKUP(LEFT(VLOOKUP($A255,csapatok!$A:$NN,ER$320,FALSE),LEN(VLOOKUP($A255,csapatok!$A:$NN,ER$320,FALSE))-6),'csapat-ranglista'!$A:$FP,ER$321,FALSE)/8,VLOOKUP(VLOOKUP($A255,csapatok!$A:$NN,ER$320,FALSE),'csapat-ranglista'!$A:$FP,ER$321,FALSE)/4),0)</f>
        <v>0</v>
      </c>
      <c r="ES255" s="223">
        <f>IFERROR(IF(RIGHT(VLOOKUP($A255,csapatok!$A:$NN,ES$320,FALSE),5)="Csere",VLOOKUP(LEFT(VLOOKUP($A255,csapatok!$A:$NN,ES$320,FALSE),LEN(VLOOKUP($A255,csapatok!$A:$NN,ES$320,FALSE))-6),'csapat-ranglista'!$A:$FP,ES$321,FALSE)/8,VLOOKUP(VLOOKUP($A255,csapatok!$A:$NN,ES$320,FALSE),'csapat-ranglista'!$A:$FP,ES$321,FALSE)/4),0)</f>
        <v>0</v>
      </c>
      <c r="ET255" s="223">
        <f>IFERROR(IF(RIGHT(VLOOKUP($A255,csapatok!$A:$NN,ET$320,FALSE),5)="Csere",VLOOKUP(LEFT(VLOOKUP($A255,csapatok!$A:$NN,ET$320,FALSE),LEN(VLOOKUP($A255,csapatok!$A:$NN,ET$320,FALSE))-6),'csapat-ranglista'!$A:$FP,ET$321,FALSE)/8,VLOOKUP(VLOOKUP($A255,csapatok!$A:$NN,ET$320,FALSE),'csapat-ranglista'!$A:$FP,ET$321,FALSE)/4),0)</f>
        <v>0</v>
      </c>
      <c r="EU255" s="223">
        <f>IFERROR(IF(RIGHT(VLOOKUP($A255,csapatok!$A:$NN,EU$320,FALSE),5)="Csere",VLOOKUP(LEFT(VLOOKUP($A255,csapatok!$A:$NN,EU$320,FALSE),LEN(VLOOKUP($A255,csapatok!$A:$NN,EU$320,FALSE))-6),'csapat-ranglista'!$A:$FP,EU$321,FALSE)/8,VLOOKUP(VLOOKUP($A255,csapatok!$A:$NN,EU$320,FALSE),'csapat-ranglista'!$A:$FP,EU$321,FALSE)/4),0)</f>
        <v>0</v>
      </c>
      <c r="EV255" s="223">
        <f>IFERROR(IF(RIGHT(VLOOKUP($A255,csapatok!$A:$NN,EV$320,FALSE),5)="Csere",VLOOKUP(LEFT(VLOOKUP($A255,csapatok!$A:$NN,EV$320,FALSE),LEN(VLOOKUP($A255,csapatok!$A:$NN,EV$320,FALSE))-6),'csapat-ranglista'!$A:$FP,EV$321,FALSE)/8,VLOOKUP(VLOOKUP($A255,csapatok!$A:$NN,EV$320,FALSE),'csapat-ranglista'!$A:$FP,EV$321,FALSE)/4),0)</f>
        <v>0</v>
      </c>
      <c r="EW255" s="223">
        <f>IFERROR(IF(RIGHT(VLOOKUP($A255,csapatok!$A:$NN,EW$320,FALSE),5)="Csere",VLOOKUP(LEFT(VLOOKUP($A255,csapatok!$A:$NN,EW$320,FALSE),LEN(VLOOKUP($A255,csapatok!$A:$NN,EW$320,FALSE))-6),'csapat-ranglista'!$A:$FP,EW$321,FALSE)/8,VLOOKUP(VLOOKUP($A255,csapatok!$A:$NN,EW$320,FALSE),'csapat-ranglista'!$A:$FP,EW$321,FALSE)/4),0)</f>
        <v>0</v>
      </c>
      <c r="EX255" s="223">
        <f>IFERROR(IF(RIGHT(VLOOKUP($A255,csapatok!$A:$NN,EX$320,FALSE),5)="Csere",VLOOKUP(LEFT(VLOOKUP($A255,csapatok!$A:$NN,EX$320,FALSE),LEN(VLOOKUP($A255,csapatok!$A:$NN,EX$320,FALSE))-6),'csapat-ranglista'!$A:$FP,EX$321,FALSE)/8,VLOOKUP(VLOOKUP($A255,csapatok!$A:$NN,EX$320,FALSE),'csapat-ranglista'!$A:$FP,EX$321,FALSE)/4),0)</f>
        <v>0</v>
      </c>
      <c r="EY255" s="223">
        <f>IFERROR(IF(RIGHT(VLOOKUP($A255,csapatok!$A:$NN,EY$320,FALSE),5)="Csere",VLOOKUP(LEFT(VLOOKUP($A255,csapatok!$A:$NN,EY$320,FALSE),LEN(VLOOKUP($A255,csapatok!$A:$NN,EY$320,FALSE))-6),'csapat-ranglista'!$A:$FP,EY$321,FALSE)/8,VLOOKUP(VLOOKUP($A255,csapatok!$A:$NN,EY$320,FALSE),'csapat-ranglista'!$A:$FP,EY$321,FALSE)/4),0)</f>
        <v>0</v>
      </c>
      <c r="EZ255" s="223">
        <f>IFERROR(IF(RIGHT(VLOOKUP($A255,csapatok!$A:$NN,EZ$320,FALSE),5)="Csere",VLOOKUP(LEFT(VLOOKUP($A255,csapatok!$A:$NN,EZ$320,FALSE),LEN(VLOOKUP($A255,csapatok!$A:$NN,EZ$320,FALSE))-6),'csapat-ranglista'!$A:$FP,EZ$321,FALSE)/8,VLOOKUP(VLOOKUP($A255,csapatok!$A:$NN,EZ$320,FALSE),'csapat-ranglista'!$A:$FP,EZ$321,FALSE)/4),0)</f>
        <v>0</v>
      </c>
      <c r="FA255" s="223">
        <f>IFERROR(IF(RIGHT(VLOOKUP($A255,csapatok!$A:$NN,FA$320,FALSE),5)="Csere",VLOOKUP(LEFT(VLOOKUP($A255,csapatok!$A:$NN,FA$320,FALSE),LEN(VLOOKUP($A255,csapatok!$A:$NN,FA$320,FALSE))-6),'csapat-ranglista'!$A:$FP,FA$321,FALSE)/8,VLOOKUP(VLOOKUP($A255,csapatok!$A:$NN,FA$320,FALSE),'csapat-ranglista'!$A:$FP,FA$321,FALSE)/4),0)</f>
        <v>0</v>
      </c>
      <c r="FB255" s="223">
        <f>IFERROR(IF(RIGHT(VLOOKUP($A255,csapatok!$A:$NN,FB$320,FALSE),5)="Csere",VLOOKUP(LEFT(VLOOKUP($A255,csapatok!$A:$NN,FB$320,FALSE),LEN(VLOOKUP($A255,csapatok!$A:$NN,FB$320,FALSE))-6),'csapat-ranglista'!$A:$FP,FB$321,FALSE)/8,VLOOKUP(VLOOKUP($A255,csapatok!$A:$NN,FB$320,FALSE),'csapat-ranglista'!$A:$FP,FB$321,FALSE)/4),0)</f>
        <v>0</v>
      </c>
      <c r="FC255" s="223">
        <f>IFERROR(IF(RIGHT(VLOOKUP($A255,csapatok!$A:$NN,FC$320,FALSE),5)="Csere",VLOOKUP(LEFT(VLOOKUP($A255,csapatok!$A:$NN,FC$320,FALSE),LEN(VLOOKUP($A255,csapatok!$A:$NN,FC$320,FALSE))-6),'csapat-ranglista'!$A:$FP,FC$321,FALSE)/8,VLOOKUP(VLOOKUP($A255,csapatok!$A:$NN,FC$320,FALSE),'csapat-ranglista'!$A:$FP,FC$321,FALSE)/4),0)</f>
        <v>0</v>
      </c>
      <c r="FD255" s="224">
        <f>versenyek!$QY$11*IFERROR(VLOOKUP(VLOOKUP($A255,versenyek!QX:QZ,3,FALSE),szabalyok!$A$16:$B$23,2,FALSE)/4,0)</f>
        <v>0</v>
      </c>
      <c r="FE255" s="224">
        <f>versenyek!$RB$11*IFERROR(VLOOKUP(VLOOKUP($A255,versenyek!RA:RC,3,FALSE),szabalyok!$A$16:$B$23,2,FALSE)/4,0)</f>
        <v>0</v>
      </c>
      <c r="FF255" s="223">
        <f>IFERROR(IF(RIGHT(VLOOKUP($A255,csapatok!$A:$NN,FF$320,FALSE),5)="Csere",VLOOKUP(LEFT(VLOOKUP($A255,csapatok!$A:$NN,FF$320,FALSE),LEN(VLOOKUP($A255,csapatok!$A:$NN,FF$320,FALSE))-6),'csapat-ranglista'!$A:$FP,FF$321,FALSE)/8,VLOOKUP(VLOOKUP($A255,csapatok!$A:$NN,FF$320,FALSE),'csapat-ranglista'!$A:$FP,FF$321,FALSE)/4),0)</f>
        <v>0</v>
      </c>
      <c r="FG255" s="223">
        <f>IFERROR(IF(RIGHT(VLOOKUP($A255,csapatok!$A:$NN,FG$320,FALSE),5)="Csere",VLOOKUP(LEFT(VLOOKUP($A255,csapatok!$A:$NN,FG$320,FALSE),LEN(VLOOKUP($A255,csapatok!$A:$NN,FG$320,FALSE))-6),'csapat-ranglista'!$A:$FP,FG$321,FALSE)/8,VLOOKUP(VLOOKUP($A255,csapatok!$A:$NN,FG$320,FALSE),'csapat-ranglista'!$A:$FP,FG$321,FALSE)/4),0)</f>
        <v>0</v>
      </c>
      <c r="FH255" s="223">
        <f>IFERROR(IF(RIGHT(VLOOKUP($A255,csapatok!$A:$NN,FH$320,FALSE),5)="Csere",VLOOKUP(LEFT(VLOOKUP($A255,csapatok!$A:$NN,FH$320,FALSE),LEN(VLOOKUP($A255,csapatok!$A:$NN,FH$320,FALSE))-6),'csapat-ranglista'!$A:$FP,FH$321,FALSE)/8,VLOOKUP(VLOOKUP($A255,csapatok!$A:$NN,FH$320,FALSE),'csapat-ranglista'!$A:$FP,FH$321,FALSE)/4),0)</f>
        <v>0</v>
      </c>
      <c r="FI255" s="223">
        <f>IFERROR(IF(RIGHT(VLOOKUP($A255,csapatok!$A:$NN,FI$320,FALSE),5)="Csere",VLOOKUP(LEFT(VLOOKUP($A255,csapatok!$A:$NN,FI$320,FALSE),LEN(VLOOKUP($A255,csapatok!$A:$NN,FI$320,FALSE))-6),'csapat-ranglista'!$A:$FP,FI$321,FALSE)/8,VLOOKUP(VLOOKUP($A255,csapatok!$A:$NN,FI$320,FALSE),'csapat-ranglista'!$A:$FP,FI$321,FALSE)/4),0)</f>
        <v>0</v>
      </c>
      <c r="FJ255" s="223">
        <f>IFERROR(IF(RIGHT(VLOOKUP($A255,csapatok!$A:$NN,FJ$320,FALSE),5)="Csere",VLOOKUP(LEFT(VLOOKUP($A255,csapatok!$A:$NN,FJ$320,FALSE),LEN(VLOOKUP($A255,csapatok!$A:$NN,FJ$320,FALSE))-6),'csapat-ranglista'!$A:$FP,FJ$321,FALSE)/8,VLOOKUP(VLOOKUP($A255,csapatok!$A:$NN,FJ$320,FALSE),'csapat-ranglista'!$A:$FP,FJ$321,FALSE)/4),0)</f>
        <v>0</v>
      </c>
      <c r="FK255" s="223">
        <f>IFERROR(IF(RIGHT(VLOOKUP($A255,csapatok!$A:$NN,FK$320,FALSE),5)="Csere",VLOOKUP(LEFT(VLOOKUP($A255,csapatok!$A:$NN,FK$320,FALSE),LEN(VLOOKUP($A255,csapatok!$A:$NN,FK$320,FALSE))-6),'csapat-ranglista'!$A:$FP,FK$321,FALSE)/8,VLOOKUP(VLOOKUP($A255,csapatok!$A:$NN,FK$320,FALSE),'csapat-ranglista'!$A:$FP,FK$321,FALSE)/4),0)</f>
        <v>0</v>
      </c>
      <c r="FL255" s="223">
        <f>IFERROR(IF(RIGHT(VLOOKUP($A255,csapatok!$A:$NN,FL$320,FALSE),5)="Csere",VLOOKUP(LEFT(VLOOKUP($A255,csapatok!$A:$NN,FL$320,FALSE),LEN(VLOOKUP($A255,csapatok!$A:$NN,FL$320,FALSE))-6),'csapat-ranglista'!$A:$FP,FL$321,FALSE)/8,VLOOKUP(VLOOKUP($A255,csapatok!$A:$NN,FL$320,FALSE),'csapat-ranglista'!$A:$FP,FL$321,FALSE)/4),0)</f>
        <v>0</v>
      </c>
      <c r="FM255" s="223">
        <f>IFERROR(IF(RIGHT(VLOOKUP($A255,csapatok!$A:$NN,FM$320,FALSE),5)="Csere",VLOOKUP(LEFT(VLOOKUP($A255,csapatok!$A:$NN,FM$320,FALSE),LEN(VLOOKUP($A255,csapatok!$A:$NN,FM$320,FALSE))-6),'csapat-ranglista'!$A:$FP,FM$321,FALSE)/8,VLOOKUP(VLOOKUP($A255,csapatok!$A:$NN,FM$320,FALSE),'csapat-ranglista'!$A:$FP,FM$321,FALSE)/4),0)</f>
        <v>0</v>
      </c>
      <c r="FN255" s="223">
        <f>IFERROR(IF(RIGHT(VLOOKUP($A255,csapatok!$A:$NN,FN$320,FALSE),5)="Csere",VLOOKUP(LEFT(VLOOKUP($A255,csapatok!$A:$NN,FN$320,FALSE),LEN(VLOOKUP($A255,csapatok!$A:$NN,FN$320,FALSE))-6),'csapat-ranglista'!$A:$FP,FN$321,FALSE)/8,VLOOKUP(VLOOKUP($A255,csapatok!$A:$NN,FN$320,FALSE),'csapat-ranglista'!$A:$FP,FN$321,FALSE)/4),0)</f>
        <v>0</v>
      </c>
      <c r="FO255" s="223">
        <f>IFERROR(IF(RIGHT(VLOOKUP($A255,csapatok!$A:$NN,FO$320,FALSE),5)="Csere",VLOOKUP(LEFT(VLOOKUP($A255,csapatok!$A:$NN,FO$320,FALSE),LEN(VLOOKUP($A255,csapatok!$A:$NN,FO$320,FALSE))-6),'csapat-ranglista'!$A:$FP,FO$321,FALSE)/8,VLOOKUP(VLOOKUP($A255,csapatok!$A:$NN,FO$320,FALSE),'csapat-ranglista'!$A:$FP,FO$321,FALSE)/4),0)</f>
        <v>0</v>
      </c>
      <c r="FP255" s="223">
        <f>IFERROR(IF(RIGHT(VLOOKUP($A255,csapatok!$A:$NN,FP$320,FALSE),5)="Csere",VLOOKUP(LEFT(VLOOKUP($A255,csapatok!$A:$NN,FP$320,FALSE),LEN(VLOOKUP($A255,csapatok!$A:$NN,FP$320,FALSE))-6),'csapat-ranglista'!$A:$FP,FP$321,FALSE)/8,VLOOKUP(VLOOKUP($A255,csapatok!$A:$NN,FP$320,FALSE),'csapat-ranglista'!$A:$FP,FP$321,FALSE)/4),0)</f>
        <v>0</v>
      </c>
      <c r="FQ255" s="223">
        <f>IFERROR(IF(RIGHT(VLOOKUP($A255,csapatok!$A:$NN,FQ$320,FALSE),5)="Csere",VLOOKUP(LEFT(VLOOKUP($A255,csapatok!$A:$NN,FQ$320,FALSE),LEN(VLOOKUP($A255,csapatok!$A:$NN,FQ$320,FALSE))-6),'csapat-ranglista'!$A:$FP,FQ$321,FALSE)/8,VLOOKUP(VLOOKUP($A255,csapatok!$A:$NN,FQ$320,FALSE),'csapat-ranglista'!$A:$FP,FQ$321,FALSE)/4),0)</f>
        <v>0</v>
      </c>
      <c r="FR255" s="223">
        <f>IFERROR(IF(RIGHT(VLOOKUP($A255,csapatok!$A:$NN,FR$320,FALSE),5)="Csere",VLOOKUP(LEFT(VLOOKUP($A255,csapatok!$A:$NN,FR$320,FALSE),LEN(VLOOKUP($A255,csapatok!$A:$NN,FR$320,FALSE))-6),'csapat-ranglista'!$A:$FP,FR$321,FALSE)/8,VLOOKUP(VLOOKUP($A255,csapatok!$A:$NN,FR$320,FALSE),'csapat-ranglista'!$A:$FP,FR$321,FALSE)/4),0)</f>
        <v>0</v>
      </c>
      <c r="FS255" s="223">
        <f>IFERROR(IF(RIGHT(VLOOKUP($A255,csapatok!$A:$NN,FS$320,FALSE),5)="Csere",VLOOKUP(LEFT(VLOOKUP($A255,csapatok!$A:$NN,FS$320,FALSE),LEN(VLOOKUP($A255,csapatok!$A:$NN,FS$320,FALSE))-6),'csapat-ranglista'!$A:$FP,FS$321,FALSE)/8,VLOOKUP(VLOOKUP($A255,csapatok!$A:$NN,FS$320,FALSE),'csapat-ranglista'!$A:$FP,FS$321,FALSE)/4),0)</f>
        <v>0</v>
      </c>
      <c r="FT255" s="223">
        <f>IFERROR(IF(RIGHT(VLOOKUP($A255,csapatok!$A:$NN,FT$320,FALSE),5)="Csere",VLOOKUP(LEFT(VLOOKUP($A255,csapatok!$A:$NN,FT$320,FALSE),LEN(VLOOKUP($A255,csapatok!$A:$NN,FT$320,FALSE))-6),'csapat-ranglista'!$A:$FP,FT$321,FALSE)/8,VLOOKUP(VLOOKUP($A255,csapatok!$A:$NN,FT$320,FALSE),'csapat-ranglista'!$A:$FP,FT$321,FALSE)/4),0)</f>
        <v>0</v>
      </c>
      <c r="FU255" s="223">
        <f>IFERROR(IF(RIGHT(VLOOKUP($A255,csapatok!$A:$NN,FU$320,FALSE),5)="Csere",VLOOKUP(LEFT(VLOOKUP($A255,csapatok!$A:$NN,FU$320,FALSE),LEN(VLOOKUP($A255,csapatok!$A:$NN,FU$320,FALSE))-6),'csapat-ranglista'!$A:$FP,FU$321,FALSE)/8,VLOOKUP(VLOOKUP($A255,csapatok!$A:$NN,FU$320,FALSE),'csapat-ranglista'!$A:$FP,FU$321,FALSE)/4),0)</f>
        <v>0</v>
      </c>
      <c r="FV255" s="223">
        <f>IFERROR(IF(RIGHT(VLOOKUP($A255,csapatok!$A:$NN,FV$320,FALSE),5)="Csere",VLOOKUP(LEFT(VLOOKUP($A255,csapatok!$A:$NN,FV$320,FALSE),LEN(VLOOKUP($A255,csapatok!$A:$NN,FV$320,FALSE))-6),'csapat-ranglista'!$A:$FP,FV$321,FALSE)/8,VLOOKUP(VLOOKUP($A255,csapatok!$A:$NN,FV$320,FALSE),'csapat-ranglista'!$A:$FP,FV$321,FALSE)/4),0)</f>
        <v>0</v>
      </c>
      <c r="FW255" s="223">
        <f>IFERROR(IF(RIGHT(VLOOKUP($A255,csapatok!$A:$NN,FW$320,FALSE),5)="Csere",VLOOKUP(LEFT(VLOOKUP($A255,csapatok!$A:$NN,FW$320,FALSE),LEN(VLOOKUP($A255,csapatok!$A:$NN,FW$320,FALSE))-6),'csapat-ranglista'!$A:$FP,FW$321,FALSE)/8,VLOOKUP(VLOOKUP($A255,csapatok!$A:$NN,FW$320,FALSE),'csapat-ranglista'!$A:$FP,FW$321,FALSE)/4),0)</f>
        <v>0</v>
      </c>
      <c r="FX255" s="223">
        <f>IFERROR(IF(RIGHT(VLOOKUP($A255,csapatok!$A:$NN,FX$320,FALSE),5)="Csere",VLOOKUP(LEFT(VLOOKUP($A255,csapatok!$A:$NN,FX$320,FALSE),LEN(VLOOKUP($A255,csapatok!$A:$NN,FX$320,FALSE))-6),'csapat-ranglista'!$A:$FP,FX$321,FALSE)/8,VLOOKUP(VLOOKUP($A255,csapatok!$A:$NN,FX$320,FALSE),'csapat-ranglista'!$A:$FP,FX$321,FALSE)/4),0)</f>
        <v>0</v>
      </c>
      <c r="FY255" s="223">
        <f>IFERROR(IF(RIGHT(VLOOKUP($A255,csapatok!$A:$NN,FY$320,FALSE),5)="Csere",VLOOKUP(LEFT(VLOOKUP($A255,csapatok!$A:$NN,FY$320,FALSE),LEN(VLOOKUP($A255,csapatok!$A:$NN,FY$320,FALSE))-6),'csapat-ranglista'!$A:$FP,FY$321,FALSE)/8,VLOOKUP(VLOOKUP($A255,csapatok!$A:$NN,FY$320,FALSE),'csapat-ranglista'!$A:$FP,FY$321,FALSE)/4),0)</f>
        <v>0</v>
      </c>
      <c r="FZ255" s="223">
        <f>IFERROR(IF(RIGHT(VLOOKUP($A255,csapatok!$A:$NN,FZ$320,FALSE),5)="Csere",VLOOKUP(LEFT(VLOOKUP($A255,csapatok!$A:$NN,FZ$320,FALSE),LEN(VLOOKUP($A255,csapatok!$A:$NN,FZ$320,FALSE))-6),'csapat-ranglista'!$A:$FP,FZ$321,FALSE)/8,VLOOKUP(VLOOKUP($A255,csapatok!$A:$NN,FZ$320,FALSE),'csapat-ranglista'!$A:$FP,FZ$321,FALSE)/4),0)</f>
        <v>0</v>
      </c>
      <c r="GA255" s="223">
        <f>IFERROR(IF(RIGHT(VLOOKUP($A255,csapatok!$A:$NN,GA$320,FALSE),5)="Csere",VLOOKUP(LEFT(VLOOKUP($A255,csapatok!$A:$NN,GA$320,FALSE),LEN(VLOOKUP($A255,csapatok!$A:$NN,GA$320,FALSE))-6),'csapat-ranglista'!$A:$FP,GA$321,FALSE)/8,VLOOKUP(VLOOKUP($A255,csapatok!$A:$NN,GA$320,FALSE),'csapat-ranglista'!$A:$FP,GA$321,FALSE)/4),0)</f>
        <v>0</v>
      </c>
      <c r="GB255" s="223">
        <f>IFERROR(IF(RIGHT(VLOOKUP($A255,csapatok!$A:$NN,GB$320,FALSE),5)="Csere",VLOOKUP(LEFT(VLOOKUP($A255,csapatok!$A:$NN,GB$320,FALSE),LEN(VLOOKUP($A255,csapatok!$A:$NN,GB$320,FALSE))-6),'csapat-ranglista'!$A:$FP,GB$321,FALSE)/8,VLOOKUP(VLOOKUP($A255,csapatok!$A:$NN,GB$320,FALSE),'csapat-ranglista'!$A:$FP,GB$321,FALSE)/4),0)</f>
        <v>0</v>
      </c>
      <c r="GC255" s="223">
        <f>IFERROR(IF(RIGHT(VLOOKUP($A255,csapatok!$A:$NN,GC$320,FALSE),5)="Csere",VLOOKUP(LEFT(VLOOKUP($A255,csapatok!$A:$NN,GC$320,FALSE),LEN(VLOOKUP($A255,csapatok!$A:$NN,GC$320,FALSE))-6),'csapat-ranglista'!$A:$FP,GC$321,FALSE)/8,VLOOKUP(VLOOKUP($A255,csapatok!$A:$NN,GC$320,FALSE),'csapat-ranglista'!$A:$FP,GC$321,FALSE)/4),0)</f>
        <v>0</v>
      </c>
      <c r="GD255" s="247">
        <f>SUM(EQ255:GC255)</f>
        <v>0</v>
      </c>
    </row>
    <row r="256" spans="1:186">
      <c r="A256" s="32" t="s">
        <v>48</v>
      </c>
      <c r="B256" s="2">
        <v>24041</v>
      </c>
      <c r="C256" s="131" t="str">
        <f>IF(B256=0,"",IF(B256&lt;$C$1,"felnőtt","ifi"))</f>
        <v>felnőtt</v>
      </c>
      <c r="D256" s="32" t="s">
        <v>101</v>
      </c>
      <c r="E256" s="45">
        <v>13.5</v>
      </c>
      <c r="F256" s="32">
        <v>0</v>
      </c>
      <c r="G256" s="32">
        <v>3.1335769810163305</v>
      </c>
      <c r="H256" s="32">
        <v>22.821403413794407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8.4675129439674137</v>
      </c>
      <c r="P256" s="32">
        <v>0</v>
      </c>
      <c r="Q256" s="32">
        <v>0</v>
      </c>
      <c r="R256" s="32">
        <v>0</v>
      </c>
      <c r="S256" s="32">
        <v>3.4704598146746672</v>
      </c>
      <c r="T256" s="32">
        <v>0</v>
      </c>
      <c r="U256" s="32">
        <v>0</v>
      </c>
      <c r="V256" s="32">
        <v>0</v>
      </c>
      <c r="W256" s="32">
        <v>0</v>
      </c>
      <c r="X256" s="32">
        <f>IFERROR(IF(RIGHT(VLOOKUP($A256,csapatok!$A:$BL,X$320,FALSE),5)="Csere",VLOOKUP(LEFT(VLOOKUP($A256,csapatok!$A:$BL,X$320,FALSE),LEN(VLOOKUP($A256,csapatok!$A:$BL,X$320,FALSE))-6),'csapat-ranglista'!$A:$FP,X$321,FALSE)/8,VLOOKUP(VLOOKUP($A256,csapatok!$A:$BL,X$320,FALSE),'csapat-ranglista'!$A:$FP,X$321,FALSE)/4),0)</f>
        <v>0</v>
      </c>
      <c r="Y256" s="32">
        <f>IFERROR(IF(RIGHT(VLOOKUP($A256,csapatok!$A:$BL,Y$320,FALSE),5)="Csere",VLOOKUP(LEFT(VLOOKUP($A256,csapatok!$A:$BL,Y$320,FALSE),LEN(VLOOKUP($A256,csapatok!$A:$BL,Y$320,FALSE))-6),'csapat-ranglista'!$A:$FP,Y$321,FALSE)/8,VLOOKUP(VLOOKUP($A256,csapatok!$A:$BL,Y$320,FALSE),'csapat-ranglista'!$A:$FP,Y$321,FALSE)/4),0)</f>
        <v>0</v>
      </c>
      <c r="Z256" s="32">
        <f>IFERROR(IF(RIGHT(VLOOKUP($A256,csapatok!$A:$BL,Z$320,FALSE),5)="Csere",VLOOKUP(LEFT(VLOOKUP($A256,csapatok!$A:$BL,Z$320,FALSE),LEN(VLOOKUP($A256,csapatok!$A:$BL,Z$320,FALSE))-6),'csapat-ranglista'!$A:$FP,Z$321,FALSE)/8,VLOOKUP(VLOOKUP($A256,csapatok!$A:$BL,Z$320,FALSE),'csapat-ranglista'!$A:$FP,Z$321,FALSE)/4),0)</f>
        <v>0</v>
      </c>
      <c r="AA256" s="32">
        <f>IFERROR(IF(RIGHT(VLOOKUP($A256,csapatok!$A:$BL,AA$320,FALSE),5)="Csere",VLOOKUP(LEFT(VLOOKUP($A256,csapatok!$A:$BL,AA$320,FALSE),LEN(VLOOKUP($A256,csapatok!$A:$BL,AA$320,FALSE))-6),'csapat-ranglista'!$A:$FP,AA$321,FALSE)/8,VLOOKUP(VLOOKUP($A256,csapatok!$A:$BL,AA$320,FALSE),'csapat-ranglista'!$A:$FP,AA$321,FALSE)/4),0)</f>
        <v>0</v>
      </c>
      <c r="AB256" s="223">
        <f>IFERROR(IF(RIGHT(VLOOKUP($A256,csapatok!$A:$BL,AB$320,FALSE),5)="Csere",VLOOKUP(LEFT(VLOOKUP($A256,csapatok!$A:$BL,AB$320,FALSE),LEN(VLOOKUP($A256,csapatok!$A:$BL,AB$320,FALSE))-6),'csapat-ranglista'!$A:$FP,AB$321,FALSE)/8,VLOOKUP(VLOOKUP($A256,csapatok!$A:$BL,AB$320,FALSE),'csapat-ranglista'!$A:$FP,AB$321,FALSE)/4),0)</f>
        <v>0</v>
      </c>
      <c r="AC256" s="223">
        <f>IFERROR(IF(RIGHT(VLOOKUP($A256,csapatok!$A:$BL,AC$320,FALSE),5)="Csere",VLOOKUP(LEFT(VLOOKUP($A256,csapatok!$A:$BL,AC$320,FALSE),LEN(VLOOKUP($A256,csapatok!$A:$BL,AC$320,FALSE))-6),'csapat-ranglista'!$A:$FP,AC$321,FALSE)/8,VLOOKUP(VLOOKUP($A256,csapatok!$A:$BL,AC$320,FALSE),'csapat-ranglista'!$A:$FP,AC$321,FALSE)/4),0)</f>
        <v>0</v>
      </c>
      <c r="AD256" s="223">
        <f>IFERROR(IF(RIGHT(VLOOKUP($A256,csapatok!$A:$BL,AD$320,FALSE),5)="Csere",VLOOKUP(LEFT(VLOOKUP($A256,csapatok!$A:$BL,AD$320,FALSE),LEN(VLOOKUP($A256,csapatok!$A:$BL,AD$320,FALSE))-6),'csapat-ranglista'!$A:$FP,AD$321,FALSE)/8,VLOOKUP(VLOOKUP($A256,csapatok!$A:$BL,AD$320,FALSE),'csapat-ranglista'!$A:$FP,AD$321,FALSE)/4),0)</f>
        <v>0</v>
      </c>
      <c r="AE256" s="223">
        <f>IFERROR(IF(RIGHT(VLOOKUP($A256,csapatok!$A:$BL,AE$320,FALSE),5)="Csere",VLOOKUP(LEFT(VLOOKUP($A256,csapatok!$A:$BL,AE$320,FALSE),LEN(VLOOKUP($A256,csapatok!$A:$BL,AE$320,FALSE))-6),'csapat-ranglista'!$A:$FP,AE$321,FALSE)/8,VLOOKUP(VLOOKUP($A256,csapatok!$A:$BL,AE$320,FALSE),'csapat-ranglista'!$A:$FP,AE$321,FALSE)/4),0)</f>
        <v>0</v>
      </c>
      <c r="AF256" s="223">
        <f>IFERROR(IF(RIGHT(VLOOKUP($A256,csapatok!$A:$BL,AF$320,FALSE),5)="Csere",VLOOKUP(LEFT(VLOOKUP($A256,csapatok!$A:$BL,AF$320,FALSE),LEN(VLOOKUP($A256,csapatok!$A:$BL,AF$320,FALSE))-6),'csapat-ranglista'!$A:$FP,AF$321,FALSE)/8,VLOOKUP(VLOOKUP($A256,csapatok!$A:$BL,AF$320,FALSE),'csapat-ranglista'!$A:$FP,AF$321,FALSE)/4),0)</f>
        <v>0</v>
      </c>
      <c r="AG256" s="223">
        <f>IFERROR(IF(RIGHT(VLOOKUP($A256,csapatok!$A:$BL,AG$320,FALSE),5)="Csere",VLOOKUP(LEFT(VLOOKUP($A256,csapatok!$A:$BL,AG$320,FALSE),LEN(VLOOKUP($A256,csapatok!$A:$BL,AG$320,FALSE))-6),'csapat-ranglista'!$A:$FP,AG$321,FALSE)/8,VLOOKUP(VLOOKUP($A256,csapatok!$A:$BL,AG$320,FALSE),'csapat-ranglista'!$A:$FP,AG$321,FALSE)/4),0)</f>
        <v>0</v>
      </c>
      <c r="AH256" s="223">
        <f>IFERROR(IF(RIGHT(VLOOKUP($A256,csapatok!$A:$BL,AH$320,FALSE),5)="Csere",VLOOKUP(LEFT(VLOOKUP($A256,csapatok!$A:$BL,AH$320,FALSE),LEN(VLOOKUP($A256,csapatok!$A:$BL,AH$320,FALSE))-6),'csapat-ranglista'!$A:$FP,AH$321,FALSE)/8,VLOOKUP(VLOOKUP($A256,csapatok!$A:$BL,AH$320,FALSE),'csapat-ranglista'!$A:$FP,AH$321,FALSE)/4),0)</f>
        <v>0</v>
      </c>
      <c r="AI256" s="223">
        <f>IFERROR(IF(RIGHT(VLOOKUP($A256,csapatok!$A:$BL,AI$320,FALSE),5)="Csere",VLOOKUP(LEFT(VLOOKUP($A256,csapatok!$A:$BL,AI$320,FALSE),LEN(VLOOKUP($A256,csapatok!$A:$BL,AI$320,FALSE))-6),'csapat-ranglista'!$A:$FP,AI$321,FALSE)/8,VLOOKUP(VLOOKUP($A256,csapatok!$A:$BL,AI$320,FALSE),'csapat-ranglista'!$A:$FP,AI$321,FALSE)/4),0)</f>
        <v>0</v>
      </c>
      <c r="AJ256" s="223">
        <f>IFERROR(IF(RIGHT(VLOOKUP($A256,csapatok!$A:$BL,AJ$320,FALSE),5)="Csere",VLOOKUP(LEFT(VLOOKUP($A256,csapatok!$A:$BL,AJ$320,FALSE),LEN(VLOOKUP($A256,csapatok!$A:$BL,AJ$320,FALSE))-6),'csapat-ranglista'!$A:$FP,AJ$321,FALSE)/8,VLOOKUP(VLOOKUP($A256,csapatok!$A:$BL,AJ$320,FALSE),'csapat-ranglista'!$A:$FP,AJ$321,FALSE)/2),0)</f>
        <v>0</v>
      </c>
      <c r="AK256" s="223">
        <f>IFERROR(IF(RIGHT(VLOOKUP($A256,csapatok!$A:$CN,AK$320,FALSE),5)="Csere",VLOOKUP(LEFT(VLOOKUP($A256,csapatok!$A:$CN,AK$320,FALSE),LEN(VLOOKUP($A256,csapatok!$A:$CN,AK$320,FALSE))-6),'csapat-ranglista'!$A:$FP,AK$321,FALSE)/8,VLOOKUP(VLOOKUP($A256,csapatok!$A:$CN,AK$320,FALSE),'csapat-ranglista'!$A:$FP,AK$321,FALSE)/4),0)</f>
        <v>0</v>
      </c>
      <c r="AL256" s="223">
        <f>IFERROR(IF(RIGHT(VLOOKUP($A256,csapatok!$A:$CN,AL$320,FALSE),5)="Csere",VLOOKUP(LEFT(VLOOKUP($A256,csapatok!$A:$CN,AL$320,FALSE),LEN(VLOOKUP($A256,csapatok!$A:$CN,AL$320,FALSE))-6),'csapat-ranglista'!$A:$FP,AL$321,FALSE)/8,VLOOKUP(VLOOKUP($A256,csapatok!$A:$CN,AL$320,FALSE),'csapat-ranglista'!$A:$FP,AL$321,FALSE)/4),0)</f>
        <v>0</v>
      </c>
      <c r="AM256" s="223">
        <f>IFERROR(IF(RIGHT(VLOOKUP($A256,csapatok!$A:$CN,AM$320,FALSE),5)="Csere",VLOOKUP(LEFT(VLOOKUP($A256,csapatok!$A:$CN,AM$320,FALSE),LEN(VLOOKUP($A256,csapatok!$A:$CN,AM$320,FALSE))-6),'csapat-ranglista'!$A:$FP,AM$321,FALSE)/8,VLOOKUP(VLOOKUP($A256,csapatok!$A:$CN,AM$320,FALSE),'csapat-ranglista'!$A:$FP,AM$321,FALSE)/4),0)</f>
        <v>0</v>
      </c>
      <c r="AN256" s="223">
        <f>IFERROR(IF(RIGHT(VLOOKUP($A256,csapatok!$A:$CN,AN$320,FALSE),5)="Csere",VLOOKUP(LEFT(VLOOKUP($A256,csapatok!$A:$CN,AN$320,FALSE),LEN(VLOOKUP($A256,csapatok!$A:$CN,AN$320,FALSE))-6),'csapat-ranglista'!$A:$FP,AN$321,FALSE)/8,VLOOKUP(VLOOKUP($A256,csapatok!$A:$CN,AN$320,FALSE),'csapat-ranglista'!$A:$FP,AN$321,FALSE)/4),0)</f>
        <v>0</v>
      </c>
      <c r="AO256" s="223">
        <f>IFERROR(IF(RIGHT(VLOOKUP($A256,csapatok!$A:$CN,AO$320,FALSE),5)="Csere",VLOOKUP(LEFT(VLOOKUP($A256,csapatok!$A:$CN,AO$320,FALSE),LEN(VLOOKUP($A256,csapatok!$A:$CN,AO$320,FALSE))-6),'csapat-ranglista'!$A:$FP,AO$321,FALSE)/8,VLOOKUP(VLOOKUP($A256,csapatok!$A:$CN,AO$320,FALSE),'csapat-ranglista'!$A:$FP,AO$321,FALSE)/4),0)</f>
        <v>0</v>
      </c>
      <c r="AP256" s="223">
        <f>IFERROR(IF(RIGHT(VLOOKUP($A256,csapatok!$A:$CN,AP$320,FALSE),5)="Csere",VLOOKUP(LEFT(VLOOKUP($A256,csapatok!$A:$CN,AP$320,FALSE),LEN(VLOOKUP($A256,csapatok!$A:$CN,AP$320,FALSE))-6),'csapat-ranglista'!$A:$FP,AP$321,FALSE)/8,VLOOKUP(VLOOKUP($A256,csapatok!$A:$CN,AP$320,FALSE),'csapat-ranglista'!$A:$FP,AP$321,FALSE)/4),0)</f>
        <v>0</v>
      </c>
      <c r="AQ256" s="223">
        <f>IFERROR(IF(RIGHT(VLOOKUP($A256,csapatok!$A:$CN,AQ$320,FALSE),5)="Csere",VLOOKUP(LEFT(VLOOKUP($A256,csapatok!$A:$CN,AQ$320,FALSE),LEN(VLOOKUP($A256,csapatok!$A:$CN,AQ$320,FALSE))-6),'csapat-ranglista'!$A:$FP,AQ$321,FALSE)/8,VLOOKUP(VLOOKUP($A256,csapatok!$A:$CN,AQ$320,FALSE),'csapat-ranglista'!$A:$FP,AQ$321,FALSE)/4),0)</f>
        <v>0</v>
      </c>
      <c r="AR256" s="223">
        <f>IFERROR(IF(RIGHT(VLOOKUP($A256,csapatok!$A:$CN,AR$320,FALSE),5)="Csere",VLOOKUP(LEFT(VLOOKUP($A256,csapatok!$A:$CN,AR$320,FALSE),LEN(VLOOKUP($A256,csapatok!$A:$CN,AR$320,FALSE))-6),'csapat-ranglista'!$A:$FP,AR$321,FALSE)/8,VLOOKUP(VLOOKUP($A256,csapatok!$A:$CN,AR$320,FALSE),'csapat-ranglista'!$A:$FP,AR$321,FALSE)/4),0)</f>
        <v>0</v>
      </c>
      <c r="AS256" s="223">
        <f>IFERROR(IF(RIGHT(VLOOKUP($A256,csapatok!$A:$CN,AS$320,FALSE),5)="Csere",VLOOKUP(LEFT(VLOOKUP($A256,csapatok!$A:$CN,AS$320,FALSE),LEN(VLOOKUP($A256,csapatok!$A:$CN,AS$320,FALSE))-6),'csapat-ranglista'!$A:$FP,AS$321,FALSE)/8,VLOOKUP(VLOOKUP($A256,csapatok!$A:$CN,AS$320,FALSE),'csapat-ranglista'!$A:$FP,AS$321,FALSE)/4),0)</f>
        <v>0</v>
      </c>
      <c r="AT256" s="223">
        <f>IFERROR(IF(RIGHT(VLOOKUP($A256,csapatok!$A:$CN,AT$320,FALSE),5)="Csere",VLOOKUP(LEFT(VLOOKUP($A256,csapatok!$A:$CN,AT$320,FALSE),LEN(VLOOKUP($A256,csapatok!$A:$CN,AT$320,FALSE))-6),'csapat-ranglista'!$A:$FP,AT$321,FALSE)/8,VLOOKUP(VLOOKUP($A256,csapatok!$A:$CN,AT$320,FALSE),'csapat-ranglista'!$A:$FP,AT$321,FALSE)/4),0)</f>
        <v>0</v>
      </c>
      <c r="AU256" s="223">
        <f>IFERROR(IF(RIGHT(VLOOKUP($A256,csapatok!$A:$CN,AU$320,FALSE),5)="Csere",VLOOKUP(LEFT(VLOOKUP($A256,csapatok!$A:$CN,AU$320,FALSE),LEN(VLOOKUP($A256,csapatok!$A:$CN,AU$320,FALSE))-6),'csapat-ranglista'!$A:$FP,AU$321,FALSE)/8,VLOOKUP(VLOOKUP($A256,csapatok!$A:$CN,AU$320,FALSE),'csapat-ranglista'!$A:$FP,AU$321,FALSE)/4),0)</f>
        <v>0</v>
      </c>
      <c r="AV256" s="223">
        <f>IFERROR(IF(RIGHT(VLOOKUP($A256,csapatok!$A:$CN,AV$320,FALSE),5)="Csere",VLOOKUP(LEFT(VLOOKUP($A256,csapatok!$A:$CN,AV$320,FALSE),LEN(VLOOKUP($A256,csapatok!$A:$CN,AV$320,FALSE))-6),'csapat-ranglista'!$A:$FP,AV$321,FALSE)/8,VLOOKUP(VLOOKUP($A256,csapatok!$A:$CN,AV$320,FALSE),'csapat-ranglista'!$A:$FP,AV$321,FALSE)/4),0)</f>
        <v>0</v>
      </c>
      <c r="AW256" s="223">
        <f>IFERROR(IF(RIGHT(VLOOKUP($A256,csapatok!$A:$CN,AW$320,FALSE),5)="Csere",VLOOKUP(LEFT(VLOOKUP($A256,csapatok!$A:$CN,AW$320,FALSE),LEN(VLOOKUP($A256,csapatok!$A:$CN,AW$320,FALSE))-6),'csapat-ranglista'!$A:$FP,AW$321,FALSE)/8,VLOOKUP(VLOOKUP($A256,csapatok!$A:$CN,AW$320,FALSE),'csapat-ranglista'!$A:$FP,AW$321,FALSE)/4),0)</f>
        <v>0</v>
      </c>
      <c r="AX256" s="223">
        <f>IFERROR(IF(RIGHT(VLOOKUP($A256,csapatok!$A:$CN,AX$320,FALSE),5)="Csere",VLOOKUP(LEFT(VLOOKUP($A256,csapatok!$A:$CN,AX$320,FALSE),LEN(VLOOKUP($A256,csapatok!$A:$CN,AX$320,FALSE))-6),'csapat-ranglista'!$A:$FP,AX$321,FALSE)/8,VLOOKUP(VLOOKUP($A256,csapatok!$A:$CN,AX$320,FALSE),'csapat-ranglista'!$A:$FP,AX$321,FALSE)/4),0)</f>
        <v>0</v>
      </c>
      <c r="AY256" s="223">
        <f>IFERROR(IF(RIGHT(VLOOKUP($A256,csapatok!$A:$NN,AY$320,FALSE),5)="Csere",VLOOKUP(LEFT(VLOOKUP($A256,csapatok!$A:$NN,AY$320,FALSE),LEN(VLOOKUP($A256,csapatok!$A:$NN,AY$320,FALSE))-6),'csapat-ranglista'!$A:$FP,AY$321,FALSE)/8,VLOOKUP(VLOOKUP($A256,csapatok!$A:$NN,AY$320,FALSE),'csapat-ranglista'!$A:$FP,AY$321,FALSE)/4),0)</f>
        <v>0</v>
      </c>
      <c r="AZ256" s="223">
        <f>IFERROR(IF(RIGHT(VLOOKUP($A256,csapatok!$A:$NN,AZ$320,FALSE),5)="Csere",VLOOKUP(LEFT(VLOOKUP($A256,csapatok!$A:$NN,AZ$320,FALSE),LEN(VLOOKUP($A256,csapatok!$A:$NN,AZ$320,FALSE))-6),'csapat-ranglista'!$A:$FP,AZ$321,FALSE)/8,VLOOKUP(VLOOKUP($A256,csapatok!$A:$NN,AZ$320,FALSE),'csapat-ranglista'!$A:$FP,AZ$321,FALSE)/4),0)</f>
        <v>0</v>
      </c>
      <c r="BA256" s="223">
        <f>IFERROR(IF(RIGHT(VLOOKUP($A256,csapatok!$A:$NN,BA$320,FALSE),5)="Csere",VLOOKUP(LEFT(VLOOKUP($A256,csapatok!$A:$NN,BA$320,FALSE),LEN(VLOOKUP($A256,csapatok!$A:$NN,BA$320,FALSE))-6),'csapat-ranglista'!$A:$FP,BA$321,FALSE)/8,VLOOKUP(VLOOKUP($A256,csapatok!$A:$NN,BA$320,FALSE),'csapat-ranglista'!$A:$FP,BA$321,FALSE)/4),0)</f>
        <v>0</v>
      </c>
      <c r="BB256" s="223">
        <f>IFERROR(IF(RIGHT(VLOOKUP($A256,csapatok!$A:$NN,BB$320,FALSE),5)="Csere",VLOOKUP(LEFT(VLOOKUP($A256,csapatok!$A:$NN,BB$320,FALSE),LEN(VLOOKUP($A256,csapatok!$A:$NN,BB$320,FALSE))-6),'csapat-ranglista'!$A:$FP,BB$321,FALSE)/8,VLOOKUP(VLOOKUP($A256,csapatok!$A:$NN,BB$320,FALSE),'csapat-ranglista'!$A:$FP,BB$321,FALSE)/4),0)</f>
        <v>0</v>
      </c>
      <c r="BC256" s="224">
        <f>versenyek!$ES$11*IFERROR(VLOOKUP(VLOOKUP($A256,versenyek!ER:ET,3,FALSE),szabalyok!$A$16:$B$23,2,FALSE)/4,0)</f>
        <v>0</v>
      </c>
      <c r="BD256" s="224">
        <f>versenyek!$EV$11*IFERROR(VLOOKUP(VLOOKUP($A256,versenyek!EU:EW,3,FALSE),szabalyok!$A$16:$B$23,2,FALSE)/4,0)</f>
        <v>0</v>
      </c>
      <c r="BE256" s="223">
        <f>IFERROR(IF(RIGHT(VLOOKUP($A256,csapatok!$A:$NN,BE$320,FALSE),5)="Csere",VLOOKUP(LEFT(VLOOKUP($A256,csapatok!$A:$NN,BE$320,FALSE),LEN(VLOOKUP($A256,csapatok!$A:$NN,BE$320,FALSE))-6),'csapat-ranglista'!$A:$FP,BE$321,FALSE)/8,VLOOKUP(VLOOKUP($A256,csapatok!$A:$NN,BE$320,FALSE),'csapat-ranglista'!$A:$FP,BE$321,FALSE)/4),0)</f>
        <v>0</v>
      </c>
      <c r="BF256" s="223">
        <f>IFERROR(IF(RIGHT(VLOOKUP($A256,csapatok!$A:$NN,BF$320,FALSE),5)="Csere",VLOOKUP(LEFT(VLOOKUP($A256,csapatok!$A:$NN,BF$320,FALSE),LEN(VLOOKUP($A256,csapatok!$A:$NN,BF$320,FALSE))-6),'csapat-ranglista'!$A:$FP,BF$321,FALSE)/8,VLOOKUP(VLOOKUP($A256,csapatok!$A:$NN,BF$320,FALSE),'csapat-ranglista'!$A:$FP,BF$321,FALSE)/4),0)</f>
        <v>0</v>
      </c>
      <c r="BG256" s="223">
        <f>IFERROR(IF(RIGHT(VLOOKUP($A256,csapatok!$A:$NN,BG$320,FALSE),5)="Csere",VLOOKUP(LEFT(VLOOKUP($A256,csapatok!$A:$NN,BG$320,FALSE),LEN(VLOOKUP($A256,csapatok!$A:$NN,BG$320,FALSE))-6),'csapat-ranglista'!$A:$FP,BG$321,FALSE)/8,VLOOKUP(VLOOKUP($A256,csapatok!$A:$NN,BG$320,FALSE),'csapat-ranglista'!$A:$FP,BG$321,FALSE)/4),0)</f>
        <v>0</v>
      </c>
      <c r="BH256" s="223">
        <f>IFERROR(IF(RIGHT(VLOOKUP($A256,csapatok!$A:$NN,BH$320,FALSE),5)="Csere",VLOOKUP(LEFT(VLOOKUP($A256,csapatok!$A:$NN,BH$320,FALSE),LEN(VLOOKUP($A256,csapatok!$A:$NN,BH$320,FALSE))-6),'csapat-ranglista'!$A:$FP,BH$321,FALSE)/8,VLOOKUP(VLOOKUP($A256,csapatok!$A:$NN,BH$320,FALSE),'csapat-ranglista'!$A:$FP,BH$321,FALSE)/4),0)</f>
        <v>0</v>
      </c>
      <c r="BI256" s="223">
        <f>IFERROR(IF(RIGHT(VLOOKUP($A256,csapatok!$A:$NN,BI$320,FALSE),5)="Csere",VLOOKUP(LEFT(VLOOKUP($A256,csapatok!$A:$NN,BI$320,FALSE),LEN(VLOOKUP($A256,csapatok!$A:$NN,BI$320,FALSE))-6),'csapat-ranglista'!$A:$FP,BI$321,FALSE)/8,VLOOKUP(VLOOKUP($A256,csapatok!$A:$NN,BI$320,FALSE),'csapat-ranglista'!$A:$FP,BI$321,FALSE)/4),0)</f>
        <v>0</v>
      </c>
      <c r="BJ256" s="223">
        <f>IFERROR(IF(RIGHT(VLOOKUP($A256,csapatok!$A:$NN,BJ$320,FALSE),5)="Csere",VLOOKUP(LEFT(VLOOKUP($A256,csapatok!$A:$NN,BJ$320,FALSE),LEN(VLOOKUP($A256,csapatok!$A:$NN,BJ$320,FALSE))-6),'csapat-ranglista'!$A:$FP,BJ$321,FALSE)/8,VLOOKUP(VLOOKUP($A256,csapatok!$A:$NN,BJ$320,FALSE),'csapat-ranglista'!$A:$FP,BJ$321,FALSE)/4),0)</f>
        <v>0</v>
      </c>
      <c r="BK256" s="223">
        <f>IFERROR(IF(RIGHT(VLOOKUP($A256,csapatok!$A:$NN,BK$320,FALSE),5)="Csere",VLOOKUP(LEFT(VLOOKUP($A256,csapatok!$A:$NN,BK$320,FALSE),LEN(VLOOKUP($A256,csapatok!$A:$NN,BK$320,FALSE))-6),'csapat-ranglista'!$A:$FP,BK$321,FALSE)/8,VLOOKUP(VLOOKUP($A256,csapatok!$A:$NN,BK$320,FALSE),'csapat-ranglista'!$A:$FP,BK$321,FALSE)/4),0)</f>
        <v>0</v>
      </c>
      <c r="BL256" s="223">
        <f>IFERROR(IF(RIGHT(VLOOKUP($A256,csapatok!$A:$NN,BL$320,FALSE),5)="Csere",VLOOKUP(LEFT(VLOOKUP($A256,csapatok!$A:$NN,BL$320,FALSE),LEN(VLOOKUP($A256,csapatok!$A:$NN,BL$320,FALSE))-6),'csapat-ranglista'!$A:$FP,BL$321,FALSE)/8,VLOOKUP(VLOOKUP($A256,csapatok!$A:$NN,BL$320,FALSE),'csapat-ranglista'!$A:$FP,BL$321,FALSE)/4),0)</f>
        <v>0</v>
      </c>
      <c r="BM256" s="223">
        <f>IFERROR(IF(RIGHT(VLOOKUP($A256,csapatok!$A:$NN,BM$320,FALSE),5)="Csere",VLOOKUP(LEFT(VLOOKUP($A256,csapatok!$A:$NN,BM$320,FALSE),LEN(VLOOKUP($A256,csapatok!$A:$NN,BM$320,FALSE))-6),'csapat-ranglista'!$A:$FP,BM$321,FALSE)/8,VLOOKUP(VLOOKUP($A256,csapatok!$A:$NN,BM$320,FALSE),'csapat-ranglista'!$A:$FP,BM$321,FALSE)/4),0)</f>
        <v>0</v>
      </c>
      <c r="BN256" s="223">
        <f>IFERROR(IF(RIGHT(VLOOKUP($A256,csapatok!$A:$NN,BN$320,FALSE),5)="Csere",VLOOKUP(LEFT(VLOOKUP($A256,csapatok!$A:$NN,BN$320,FALSE),LEN(VLOOKUP($A256,csapatok!$A:$NN,BN$320,FALSE))-6),'csapat-ranglista'!$A:$FP,BN$321,FALSE)/8,VLOOKUP(VLOOKUP($A256,csapatok!$A:$NN,BN$320,FALSE),'csapat-ranglista'!$A:$FP,BN$321,FALSE)/4),0)</f>
        <v>0</v>
      </c>
      <c r="BO256" s="223">
        <f>IFERROR(IF(RIGHT(VLOOKUP($A256,csapatok!$A:$NN,BO$320,FALSE),5)="Csere",VLOOKUP(LEFT(VLOOKUP($A256,csapatok!$A:$NN,BO$320,FALSE),LEN(VLOOKUP($A256,csapatok!$A:$NN,BO$320,FALSE))-6),'csapat-ranglista'!$A:$FP,BO$321,FALSE)/8,VLOOKUP(VLOOKUP($A256,csapatok!$A:$NN,BO$320,FALSE),'csapat-ranglista'!$A:$FP,BO$321,FALSE)/4),0)</f>
        <v>0</v>
      </c>
      <c r="BP256" s="223">
        <f>IFERROR(IF(RIGHT(VLOOKUP($A256,csapatok!$A:$NN,BP$320,FALSE),5)="Csere",VLOOKUP(LEFT(VLOOKUP($A256,csapatok!$A:$NN,BP$320,FALSE),LEN(VLOOKUP($A256,csapatok!$A:$NN,BP$320,FALSE))-6),'csapat-ranglista'!$A:$FP,BP$321,FALSE)/8,VLOOKUP(VLOOKUP($A256,csapatok!$A:$NN,BP$320,FALSE),'csapat-ranglista'!$A:$FP,BP$321,FALSE)/4),0)</f>
        <v>0</v>
      </c>
      <c r="BQ256" s="223">
        <f>IFERROR(IF(RIGHT(VLOOKUP($A256,csapatok!$A:$NN,BQ$320,FALSE),5)="Csere",VLOOKUP(LEFT(VLOOKUP($A256,csapatok!$A:$NN,BQ$320,FALSE),LEN(VLOOKUP($A256,csapatok!$A:$NN,BQ$320,FALSE))-6),'csapat-ranglista'!$A:$FP,BQ$321,FALSE)/8,VLOOKUP(VLOOKUP($A256,csapatok!$A:$NN,BQ$320,FALSE),'csapat-ranglista'!$A:$FP,BQ$321,FALSE)/4),0)</f>
        <v>0</v>
      </c>
      <c r="BR256" s="223">
        <f>IFERROR(IF(RIGHT(VLOOKUP($A256,csapatok!$A:$NN,BR$320,FALSE),5)="Csere",VLOOKUP(LEFT(VLOOKUP($A256,csapatok!$A:$NN,BR$320,FALSE),LEN(VLOOKUP($A256,csapatok!$A:$NN,BR$320,FALSE))-6),'csapat-ranglista'!$A:$FP,BR$321,FALSE)/8,VLOOKUP(VLOOKUP($A256,csapatok!$A:$NN,BR$320,FALSE),'csapat-ranglista'!$A:$FP,BR$321,FALSE)/4),0)</f>
        <v>0</v>
      </c>
      <c r="BS256" s="223">
        <f>IFERROR(IF(RIGHT(VLOOKUP($A256,csapatok!$A:$NN,BS$320,FALSE),5)="Csere",VLOOKUP(LEFT(VLOOKUP($A256,csapatok!$A:$NN,BS$320,FALSE),LEN(VLOOKUP($A256,csapatok!$A:$NN,BS$320,FALSE))-6),'csapat-ranglista'!$A:$FP,BS$321,FALSE)/8,VLOOKUP(VLOOKUP($A256,csapatok!$A:$NN,BS$320,FALSE),'csapat-ranglista'!$A:$FP,BS$321,FALSE)/4),0)</f>
        <v>0</v>
      </c>
      <c r="BT256" s="223">
        <f>IFERROR(IF(RIGHT(VLOOKUP($A256,csapatok!$A:$NN,BT$320,FALSE),5)="Csere",VLOOKUP(LEFT(VLOOKUP($A256,csapatok!$A:$NN,BT$320,FALSE),LEN(VLOOKUP($A256,csapatok!$A:$NN,BT$320,FALSE))-6),'csapat-ranglista'!$A:$FP,BT$321,FALSE)/8,VLOOKUP(VLOOKUP($A256,csapatok!$A:$NN,BT$320,FALSE),'csapat-ranglista'!$A:$FP,BT$321,FALSE)/4),0)</f>
        <v>0</v>
      </c>
      <c r="BU256" s="223">
        <f>IFERROR(IF(RIGHT(VLOOKUP($A256,csapatok!$A:$NN,BU$320,FALSE),5)="Csere",VLOOKUP(LEFT(VLOOKUP($A256,csapatok!$A:$NN,BU$320,FALSE),LEN(VLOOKUP($A256,csapatok!$A:$NN,BU$320,FALSE))-6),'csapat-ranglista'!$A:$FP,BU$321,FALSE)/8,VLOOKUP(VLOOKUP($A256,csapatok!$A:$NN,BU$320,FALSE),'csapat-ranglista'!$A:$FP,BU$321,FALSE)/4),0)</f>
        <v>0</v>
      </c>
      <c r="BV256" s="223">
        <f>IFERROR(IF(RIGHT(VLOOKUP($A256,csapatok!$A:$NN,BV$320,FALSE),5)="Csere",VLOOKUP(LEFT(VLOOKUP($A256,csapatok!$A:$NN,BV$320,FALSE),LEN(VLOOKUP($A256,csapatok!$A:$NN,BV$320,FALSE))-6),'csapat-ranglista'!$A:$FP,BV$321,FALSE)/8,VLOOKUP(VLOOKUP($A256,csapatok!$A:$NN,BV$320,FALSE),'csapat-ranglista'!$A:$FP,BV$321,FALSE)/4),0)</f>
        <v>0</v>
      </c>
      <c r="BW256" s="223">
        <f>IFERROR(IF(RIGHT(VLOOKUP($A256,csapatok!$A:$NN,BW$320,FALSE),5)="Csere",VLOOKUP(LEFT(VLOOKUP($A256,csapatok!$A:$NN,BW$320,FALSE),LEN(VLOOKUP($A256,csapatok!$A:$NN,BW$320,FALSE))-6),'csapat-ranglista'!$A:$FP,BW$321,FALSE)/8,VLOOKUP(VLOOKUP($A256,csapatok!$A:$NN,BW$320,FALSE),'csapat-ranglista'!$A:$FP,BW$321,FALSE)/4),0)</f>
        <v>0</v>
      </c>
      <c r="BX256" s="223">
        <f>IFERROR(IF(RIGHT(VLOOKUP($A256,csapatok!$A:$NN,BX$320,FALSE),5)="Csere",VLOOKUP(LEFT(VLOOKUP($A256,csapatok!$A:$NN,BX$320,FALSE),LEN(VLOOKUP($A256,csapatok!$A:$NN,BX$320,FALSE))-6),'csapat-ranglista'!$A:$FP,BX$321,FALSE)/8,VLOOKUP(VLOOKUP($A256,csapatok!$A:$NN,BX$320,FALSE),'csapat-ranglista'!$A:$FP,BX$321,FALSE)/4),0)</f>
        <v>0</v>
      </c>
      <c r="BY256" s="223">
        <f>IFERROR(IF(RIGHT(VLOOKUP($A256,csapatok!$A:$NN,BY$320,FALSE),5)="Csere",VLOOKUP(LEFT(VLOOKUP($A256,csapatok!$A:$NN,BY$320,FALSE),LEN(VLOOKUP($A256,csapatok!$A:$NN,BY$320,FALSE))-6),'csapat-ranglista'!$A:$FP,BY$321,FALSE)/8,VLOOKUP(VLOOKUP($A256,csapatok!$A:$NN,BY$320,FALSE),'csapat-ranglista'!$A:$FP,BY$321,FALSE)/4),0)</f>
        <v>0</v>
      </c>
      <c r="BZ256" s="223">
        <f>IFERROR(IF(RIGHT(VLOOKUP($A256,csapatok!$A:$NN,BZ$320,FALSE),5)="Csere",VLOOKUP(LEFT(VLOOKUP($A256,csapatok!$A:$NN,BZ$320,FALSE),LEN(VLOOKUP($A256,csapatok!$A:$NN,BZ$320,FALSE))-6),'csapat-ranglista'!$A:$FP,BZ$321,FALSE)/8,VLOOKUP(VLOOKUP($A256,csapatok!$A:$NN,BZ$320,FALSE),'csapat-ranglista'!$A:$FP,BZ$321,FALSE)/4),0)</f>
        <v>0</v>
      </c>
      <c r="CA256" s="223">
        <f>IFERROR(IF(RIGHT(VLOOKUP($A256,csapatok!$A:$NN,CA$320,FALSE),5)="Csere",VLOOKUP(LEFT(VLOOKUP($A256,csapatok!$A:$NN,CA$320,FALSE),LEN(VLOOKUP($A256,csapatok!$A:$NN,CA$320,FALSE))-6),'csapat-ranglista'!$A:$FP,CA$321,FALSE)/8,VLOOKUP(VLOOKUP($A256,csapatok!$A:$NN,CA$320,FALSE),'csapat-ranglista'!$A:$FP,CA$321,FALSE)/4),0)</f>
        <v>0</v>
      </c>
      <c r="CB256" s="223">
        <f>IFERROR(IF(RIGHT(VLOOKUP($A256,csapatok!$A:$NN,CB$320,FALSE),5)="Csere",VLOOKUP(LEFT(VLOOKUP($A256,csapatok!$A:$NN,CB$320,FALSE),LEN(VLOOKUP($A256,csapatok!$A:$NN,CB$320,FALSE))-6),'csapat-ranglista'!$A:$FP,CB$321,FALSE)/8,VLOOKUP(VLOOKUP($A256,csapatok!$A:$NN,CB$320,FALSE),'csapat-ranglista'!$A:$FP,CB$321,FALSE)/4),0)</f>
        <v>0</v>
      </c>
      <c r="CC256" s="223">
        <f>IFERROR(IF(RIGHT(VLOOKUP($A256,csapatok!$A:$NN,CC$320,FALSE),5)="Csere",VLOOKUP(LEFT(VLOOKUP($A256,csapatok!$A:$NN,CC$320,FALSE),LEN(VLOOKUP($A256,csapatok!$A:$NN,CC$320,FALSE))-6),'csapat-ranglista'!$A:$FP,CC$321,FALSE)/8,VLOOKUP(VLOOKUP($A256,csapatok!$A:$NN,CC$320,FALSE),'csapat-ranglista'!$A:$FP,CC$321,FALSE)/4),0)</f>
        <v>0</v>
      </c>
      <c r="CD256" s="223">
        <f>IFERROR(IF(RIGHT(VLOOKUP($A256,csapatok!$A:$NN,CD$320,FALSE),5)="Csere",VLOOKUP(LEFT(VLOOKUP($A256,csapatok!$A:$NN,CD$320,FALSE),LEN(VLOOKUP($A256,csapatok!$A:$NN,CD$320,FALSE))-6),'csapat-ranglista'!$A:$FP,CD$321,FALSE)/8,VLOOKUP(VLOOKUP($A256,csapatok!$A:$NN,CD$320,FALSE),'csapat-ranglista'!$A:$FP,CD$321,FALSE)/4),0)</f>
        <v>0</v>
      </c>
      <c r="CE256" s="223">
        <f>IFERROR(IF(RIGHT(VLOOKUP($A256,csapatok!$A:$NN,CE$320,FALSE),5)="Csere",VLOOKUP(LEFT(VLOOKUP($A256,csapatok!$A:$NN,CE$320,FALSE),LEN(VLOOKUP($A256,csapatok!$A:$NN,CE$320,FALSE))-6),'csapat-ranglista'!$A:$FP,CE$321,FALSE)/8,VLOOKUP(VLOOKUP($A256,csapatok!$A:$NN,CE$320,FALSE),'csapat-ranglista'!$A:$FP,CE$321,FALSE)/4),0)</f>
        <v>0</v>
      </c>
      <c r="CF256" s="223">
        <f>IFERROR(IF(RIGHT(VLOOKUP($A256,csapatok!$A:$NN,CF$320,FALSE),5)="Csere",VLOOKUP(LEFT(VLOOKUP($A256,csapatok!$A:$NN,CF$320,FALSE),LEN(VLOOKUP($A256,csapatok!$A:$NN,CF$320,FALSE))-6),'csapat-ranglista'!$A:$FP,CF$321,FALSE)/8,VLOOKUP(VLOOKUP($A256,csapatok!$A:$NN,CF$320,FALSE),'csapat-ranglista'!$A:$FP,CF$321,FALSE)/4),0)</f>
        <v>0</v>
      </c>
      <c r="CG256" s="223">
        <f>IFERROR(IF(RIGHT(VLOOKUP($A256,csapatok!$A:$NN,CG$320,FALSE),5)="Csere",VLOOKUP(LEFT(VLOOKUP($A256,csapatok!$A:$NN,CG$320,FALSE),LEN(VLOOKUP($A256,csapatok!$A:$NN,CG$320,FALSE))-6),'csapat-ranglista'!$A:$FP,CG$321,FALSE)/8,VLOOKUP(VLOOKUP($A256,csapatok!$A:$NN,CG$320,FALSE),'csapat-ranglista'!$A:$FP,CG$321,FALSE)/4),0)</f>
        <v>0</v>
      </c>
      <c r="CH256" s="223">
        <f>IFERROR(IF(RIGHT(VLOOKUP($A256,csapatok!$A:$NN,CH$320,FALSE),5)="Csere",VLOOKUP(LEFT(VLOOKUP($A256,csapatok!$A:$NN,CH$320,FALSE),LEN(VLOOKUP($A256,csapatok!$A:$NN,CH$320,FALSE))-6),'csapat-ranglista'!$A:$FP,CH$321,FALSE)/8,VLOOKUP(VLOOKUP($A256,csapatok!$A:$NN,CH$320,FALSE),'csapat-ranglista'!$A:$FP,CH$321,FALSE)/4),0)</f>
        <v>0</v>
      </c>
      <c r="CI256" s="223">
        <f>IFERROR(IF(RIGHT(VLOOKUP($A256,csapatok!$A:$NN,CI$320,FALSE),5)="Csere",VLOOKUP(LEFT(VLOOKUP($A256,csapatok!$A:$NN,CI$320,FALSE),LEN(VLOOKUP($A256,csapatok!$A:$NN,CI$320,FALSE))-6),'csapat-ranglista'!$A:$FP,CI$321,FALSE)/8,VLOOKUP(VLOOKUP($A256,csapatok!$A:$NN,CI$320,FALSE),'csapat-ranglista'!$A:$FP,CI$321,FALSE)/4),0)</f>
        <v>0</v>
      </c>
      <c r="CJ256" s="224">
        <f>versenyek!$IQ$11*IFERROR(VLOOKUP(VLOOKUP($A256,versenyek!IP:IR,3,FALSE),szabalyok!$A$16:$B$23,2,FALSE)/4,0)</f>
        <v>0</v>
      </c>
      <c r="CK256" s="224">
        <f>versenyek!$IT$11*IFERROR(VLOOKUP(VLOOKUP($A256,versenyek!IS:IU,3,FALSE),szabalyok!$A$16:$B$23,2,FALSE)/4,0)</f>
        <v>0</v>
      </c>
      <c r="CL256" s="223">
        <f>IFERROR(IF(RIGHT(VLOOKUP($A256,csapatok!$A:$NN,CL$320,FALSE),5)="Csere",VLOOKUP(LEFT(VLOOKUP($A256,csapatok!$A:$NN,CL$320,FALSE),LEN(VLOOKUP($A256,csapatok!$A:$NN,CL$320,FALSE))-6),'csapat-ranglista'!$A:$FP,CL$321,FALSE)/8,VLOOKUP(VLOOKUP($A256,csapatok!$A:$NN,CL$320,FALSE),'csapat-ranglista'!$A:$FP,CL$321,FALSE)/4),0)</f>
        <v>0</v>
      </c>
      <c r="CM256" s="223">
        <f>IFERROR(IF(RIGHT(VLOOKUP($A256,csapatok!$A:$NN,CM$320,FALSE),5)="Csere",VLOOKUP(LEFT(VLOOKUP($A256,csapatok!$A:$NN,CM$320,FALSE),LEN(VLOOKUP($A256,csapatok!$A:$NN,CM$320,FALSE))-6),'csapat-ranglista'!$A:$FP,CM$321,FALSE)/8,VLOOKUP(VLOOKUP($A256,csapatok!$A:$NN,CM$320,FALSE),'csapat-ranglista'!$A:$FP,CM$321,FALSE)/4),0)</f>
        <v>0</v>
      </c>
      <c r="CN256" s="223">
        <f>IFERROR(IF(RIGHT(VLOOKUP($A256,csapatok!$A:$NN,CN$320,FALSE),5)="Csere",VLOOKUP(LEFT(VLOOKUP($A256,csapatok!$A:$NN,CN$320,FALSE),LEN(VLOOKUP($A256,csapatok!$A:$NN,CN$320,FALSE))-6),'csapat-ranglista'!$A:$FP,CN$321,FALSE)/8,VLOOKUP(VLOOKUP($A256,csapatok!$A:$NN,CN$320,FALSE),'csapat-ranglista'!$A:$FP,CN$321,FALSE)/4),0)</f>
        <v>0</v>
      </c>
      <c r="CO256" s="223">
        <f>IFERROR(IF(RIGHT(VLOOKUP($A256,csapatok!$A:$NN,CO$320,FALSE),5)="Csere",VLOOKUP(LEFT(VLOOKUP($A256,csapatok!$A:$NN,CO$320,FALSE),LEN(VLOOKUP($A256,csapatok!$A:$NN,CO$320,FALSE))-6),'csapat-ranglista'!$A:$FP,CO$321,FALSE)/8,VLOOKUP(VLOOKUP($A256,csapatok!$A:$NN,CO$320,FALSE),'csapat-ranglista'!$A:$FP,CO$321,FALSE)/4),0)</f>
        <v>0</v>
      </c>
      <c r="CP256" s="223">
        <f>IFERROR(IF(RIGHT(VLOOKUP($A256,csapatok!$A:$NN,CP$320,FALSE),5)="Csere",VLOOKUP(LEFT(VLOOKUP($A256,csapatok!$A:$NN,CP$320,FALSE),LEN(VLOOKUP($A256,csapatok!$A:$NN,CP$320,FALSE))-6),'csapat-ranglista'!$A:$FP,CP$321,FALSE)/8,VLOOKUP(VLOOKUP($A256,csapatok!$A:$NN,CP$320,FALSE),'csapat-ranglista'!$A:$FP,CP$321,FALSE)/4),0)</f>
        <v>0</v>
      </c>
      <c r="CQ256" s="223">
        <f>IFERROR(IF(RIGHT(VLOOKUP($A256,csapatok!$A:$NN,CQ$320,FALSE),5)="Csere",VLOOKUP(LEFT(VLOOKUP($A256,csapatok!$A:$NN,CQ$320,FALSE),LEN(VLOOKUP($A256,csapatok!$A:$NN,CQ$320,FALSE))-6),'csapat-ranglista'!$A:$FP,CQ$321,FALSE)/8,VLOOKUP(VLOOKUP($A256,csapatok!$A:$NN,CQ$320,FALSE),'csapat-ranglista'!$A:$FP,CQ$321,FALSE)/4),0)</f>
        <v>0</v>
      </c>
      <c r="CR256" s="223">
        <f>IFERROR(IF(RIGHT(VLOOKUP($A256,csapatok!$A:$NN,CR$320,FALSE),5)="Csere",VLOOKUP(LEFT(VLOOKUP($A256,csapatok!$A:$NN,CR$320,FALSE),LEN(VLOOKUP($A256,csapatok!$A:$NN,CR$320,FALSE))-6),'csapat-ranglista'!$A:$FP,CR$321,FALSE)/8,VLOOKUP(VLOOKUP($A256,csapatok!$A:$NN,CR$320,FALSE),'csapat-ranglista'!$A:$FP,CR$321,FALSE)/4),0)</f>
        <v>0</v>
      </c>
      <c r="CS256" s="223">
        <f>IFERROR(IF(RIGHT(VLOOKUP($A256,csapatok!$A:$NN,CS$320,FALSE),5)="Csere",VLOOKUP(LEFT(VLOOKUP($A256,csapatok!$A:$NN,CS$320,FALSE),LEN(VLOOKUP($A256,csapatok!$A:$NN,CS$320,FALSE))-6),'csapat-ranglista'!$A:$FP,CS$321,FALSE)/8,VLOOKUP(VLOOKUP($A256,csapatok!$A:$NN,CS$320,FALSE),'csapat-ranglista'!$A:$FP,CS$321,FALSE)/4),0)</f>
        <v>0</v>
      </c>
      <c r="CT256" s="223">
        <f>IFERROR(IF(RIGHT(VLOOKUP($A256,csapatok!$A:$NN,CT$320,FALSE),5)="Csere",VLOOKUP(LEFT(VLOOKUP($A256,csapatok!$A:$NN,CT$320,FALSE),LEN(VLOOKUP($A256,csapatok!$A:$NN,CT$320,FALSE))-6),'csapat-ranglista'!$A:$FP,CT$321,FALSE)/8,VLOOKUP(VLOOKUP($A256,csapatok!$A:$NN,CT$320,FALSE),'csapat-ranglista'!$A:$FP,CT$321,FALSE)/4),0)</f>
        <v>0</v>
      </c>
      <c r="CU256" s="223">
        <f>IFERROR(IF(RIGHT(VLOOKUP($A256,csapatok!$A:$NN,CU$320,FALSE),5)="Csere",VLOOKUP(LEFT(VLOOKUP($A256,csapatok!$A:$NN,CU$320,FALSE),LEN(VLOOKUP($A256,csapatok!$A:$NN,CU$320,FALSE))-6),'csapat-ranglista'!$A:$FP,CU$321,FALSE)/8,VLOOKUP(VLOOKUP($A256,csapatok!$A:$NN,CU$320,FALSE),'csapat-ranglista'!$A:$FP,CU$321,FALSE)/4),0)</f>
        <v>0</v>
      </c>
      <c r="CV256" s="223">
        <f>IFERROR(IF(RIGHT(VLOOKUP($A256,csapatok!$A:$NN,CV$320,FALSE),5)="Csere",VLOOKUP(LEFT(VLOOKUP($A256,csapatok!$A:$NN,CV$320,FALSE),LEN(VLOOKUP($A256,csapatok!$A:$NN,CV$320,FALSE))-6),'csapat-ranglista'!$A:$FP,CV$321,FALSE)/8,VLOOKUP(VLOOKUP($A256,csapatok!$A:$NN,CV$320,FALSE),'csapat-ranglista'!$A:$FP,CV$321,FALSE)/4),0)</f>
        <v>0</v>
      </c>
      <c r="CW256" s="223">
        <f>IFERROR(IF(RIGHT(VLOOKUP($A256,csapatok!$A:$NN,CW$320,FALSE),5)="Csere",VLOOKUP(LEFT(VLOOKUP($A256,csapatok!$A:$NN,CW$320,FALSE),LEN(VLOOKUP($A256,csapatok!$A:$NN,CW$320,FALSE))-6),'csapat-ranglista'!$A:$FP,CW$321,FALSE)/8,VLOOKUP(VLOOKUP($A256,csapatok!$A:$NN,CW$320,FALSE),'csapat-ranglista'!$A:$FP,CW$321,FALSE)/4),0)</f>
        <v>0</v>
      </c>
      <c r="CX256" s="223">
        <f>IFERROR(IF(RIGHT(VLOOKUP($A256,csapatok!$A:$NN,CX$320,FALSE),5)="Csere",VLOOKUP(LEFT(VLOOKUP($A256,csapatok!$A:$NN,CX$320,FALSE),LEN(VLOOKUP($A256,csapatok!$A:$NN,CX$320,FALSE))-6),'csapat-ranglista'!$A:$FP,CX$321,FALSE)/8,VLOOKUP(VLOOKUP($A256,csapatok!$A:$NN,CX$320,FALSE),'csapat-ranglista'!$A:$FP,CX$321,FALSE)/4),0)</f>
        <v>0</v>
      </c>
      <c r="CY256" s="223">
        <f>IFERROR(IF(RIGHT(VLOOKUP($A256,csapatok!$A:$NN,CY$320,FALSE),5)="Csere",VLOOKUP(LEFT(VLOOKUP($A256,csapatok!$A:$NN,CY$320,FALSE),LEN(VLOOKUP($A256,csapatok!$A:$NN,CY$320,FALSE))-6),'csapat-ranglista'!$A:$FP,CY$321,FALSE)/8,VLOOKUP(VLOOKUP($A256,csapatok!$A:$NN,CY$320,FALSE),'csapat-ranglista'!$A:$FP,CY$321,FALSE)/4),0)</f>
        <v>0</v>
      </c>
      <c r="CZ256" s="223">
        <f>IFERROR(IF(RIGHT(VLOOKUP($A256,csapatok!$A:$NN,CZ$320,FALSE),5)="Csere",VLOOKUP(LEFT(VLOOKUP($A256,csapatok!$A:$NN,CZ$320,FALSE),LEN(VLOOKUP($A256,csapatok!$A:$NN,CZ$320,FALSE))-6),'csapat-ranglista'!$A:$FP,CZ$321,FALSE)/8,VLOOKUP(VLOOKUP($A256,csapatok!$A:$NN,CZ$320,FALSE),'csapat-ranglista'!$A:$FP,CZ$321,FALSE)/4),0)</f>
        <v>0</v>
      </c>
      <c r="DA256" s="223">
        <f>IFERROR(IF(RIGHT(VLOOKUP($A256,csapatok!$A:$NN,DA$320,FALSE),5)="Csere",VLOOKUP(LEFT(VLOOKUP($A256,csapatok!$A:$NN,DA$320,FALSE),LEN(VLOOKUP($A256,csapatok!$A:$NN,DA$320,FALSE))-6),'csapat-ranglista'!$A:$FP,DA$321,FALSE)/8,VLOOKUP(VLOOKUP($A256,csapatok!$A:$NN,DA$320,FALSE),'csapat-ranglista'!$A:$FP,DA$321,FALSE)/4),0)</f>
        <v>0</v>
      </c>
      <c r="DB256" s="223">
        <f>IFERROR(IF(RIGHT(VLOOKUP($A256,csapatok!$A:$NN,DB$320,FALSE),5)="Csere",VLOOKUP(LEFT(VLOOKUP($A256,csapatok!$A:$NN,DB$320,FALSE),LEN(VLOOKUP($A256,csapatok!$A:$NN,DB$320,FALSE))-6),'csapat-ranglista'!$A:$FP,DB$321,FALSE)/8,VLOOKUP(VLOOKUP($A256,csapatok!$A:$NN,DB$320,FALSE),'csapat-ranglista'!$A:$FP,DB$321,FALSE)/4),0)</f>
        <v>0</v>
      </c>
      <c r="DC256" s="223">
        <f>IFERROR(IF(RIGHT(VLOOKUP($A256,csapatok!$A:$NN,DC$320,FALSE),5)="Csere",VLOOKUP(LEFT(VLOOKUP($A256,csapatok!$A:$NN,DC$320,FALSE),LEN(VLOOKUP($A256,csapatok!$A:$NN,DC$320,FALSE))-6),'csapat-ranglista'!$A:$FP,DC$321,FALSE)/8,VLOOKUP(VLOOKUP($A256,csapatok!$A:$NN,DC$320,FALSE),'csapat-ranglista'!$A:$FP,DC$321,FALSE)/4),0)</f>
        <v>0</v>
      </c>
      <c r="DD256" s="223">
        <f>IFERROR(IF(RIGHT(VLOOKUP($A256,csapatok!$A:$NN,DD$320,FALSE),5)="Csere",VLOOKUP(LEFT(VLOOKUP($A256,csapatok!$A:$NN,DD$320,FALSE),LEN(VLOOKUP($A256,csapatok!$A:$NN,DD$320,FALSE))-6),'csapat-ranglista'!$A:$FP,DD$321,FALSE)/8,VLOOKUP(VLOOKUP($A256,csapatok!$A:$NN,DD$320,FALSE),'csapat-ranglista'!$A:$FP,DD$321,FALSE)/4),0)</f>
        <v>0</v>
      </c>
      <c r="DE256" s="223">
        <f>IFERROR(IF(RIGHT(VLOOKUP($A256,csapatok!$A:$NN,DE$320,FALSE),5)="Csere",VLOOKUP(LEFT(VLOOKUP($A256,csapatok!$A:$NN,DE$320,FALSE),LEN(VLOOKUP($A256,csapatok!$A:$NN,DE$320,FALSE))-6),'csapat-ranglista'!$A:$FP,DE$321,FALSE)/8,VLOOKUP(VLOOKUP($A256,csapatok!$A:$NN,DE$320,FALSE),'csapat-ranglista'!$A:$FP,DE$321,FALSE)/4),0)</f>
        <v>0</v>
      </c>
      <c r="DF256" s="223">
        <f>IFERROR(IF(RIGHT(VLOOKUP($A256,csapatok!$A:$NN,DF$320,FALSE),5)="Csere",VLOOKUP(LEFT(VLOOKUP($A256,csapatok!$A:$NN,DF$320,FALSE),LEN(VLOOKUP($A256,csapatok!$A:$NN,DF$320,FALSE))-6),'csapat-ranglista'!$A:$FP,DF$321,FALSE)/8,VLOOKUP(VLOOKUP($A256,csapatok!$A:$NN,DF$320,FALSE),'csapat-ranglista'!$A:$FP,DF$321,FALSE)/4),0)</f>
        <v>0</v>
      </c>
      <c r="DG256" s="223">
        <f>IFERROR(IF(RIGHT(VLOOKUP($A256,csapatok!$A:$NN,DG$320,FALSE),5)="Csere",VLOOKUP(LEFT(VLOOKUP($A256,csapatok!$A:$NN,DG$320,FALSE),LEN(VLOOKUP($A256,csapatok!$A:$NN,DG$320,FALSE))-6),'csapat-ranglista'!$A:$FP,DG$321,FALSE)/8,VLOOKUP(VLOOKUP($A256,csapatok!$A:$NN,DG$320,FALSE),'csapat-ranglista'!$A:$FP,DG$321,FALSE)/4),0)</f>
        <v>0</v>
      </c>
      <c r="DH256" s="223">
        <f>IFERROR(IF(RIGHT(VLOOKUP($A256,csapatok!$A:$NN,DH$320,FALSE),5)="Csere",VLOOKUP(LEFT(VLOOKUP($A256,csapatok!$A:$NN,DH$320,FALSE),LEN(VLOOKUP($A256,csapatok!$A:$NN,DH$320,FALSE))-6),'csapat-ranglista'!$A:$FP,DH$321,FALSE)/8,VLOOKUP(VLOOKUP($A256,csapatok!$A:$NN,DH$320,FALSE),'csapat-ranglista'!$A:$FP,DH$321,FALSE)/4),0)</f>
        <v>0</v>
      </c>
      <c r="DI256" s="223">
        <f>IFERROR(IF(RIGHT(VLOOKUP($A256,csapatok!$A:$NN,DI$320,FALSE),5)="Csere",VLOOKUP(LEFT(VLOOKUP($A256,csapatok!$A:$NN,DI$320,FALSE),LEN(VLOOKUP($A256,csapatok!$A:$NN,DI$320,FALSE))-6),'csapat-ranglista'!$A:$FP,DI$321,FALSE)/8,VLOOKUP(VLOOKUP($A256,csapatok!$A:$NN,DI$320,FALSE),'csapat-ranglista'!$A:$FP,DI$321,FALSE)/4),0)</f>
        <v>0</v>
      </c>
      <c r="DJ256" s="223">
        <f>IFERROR(IF(RIGHT(VLOOKUP($A256,csapatok!$A:$NN,DJ$320,FALSE),5)="Csere",VLOOKUP(LEFT(VLOOKUP($A256,csapatok!$A:$NN,DJ$320,FALSE),LEN(VLOOKUP($A256,csapatok!$A:$NN,DJ$320,FALSE))-6),'csapat-ranglista'!$A:$FP,DJ$321,FALSE)/8,VLOOKUP(VLOOKUP($A256,csapatok!$A:$NN,DJ$320,FALSE),'csapat-ranglista'!$A:$FP,DJ$321,FALSE)/4),0)</f>
        <v>0</v>
      </c>
      <c r="DK256" s="223">
        <f>IFERROR(IF(RIGHT(VLOOKUP($A256,csapatok!$A:$NN,DK$320,FALSE),5)="Csere",VLOOKUP(LEFT(VLOOKUP($A256,csapatok!$A:$NN,DK$320,FALSE),LEN(VLOOKUP($A256,csapatok!$A:$NN,DK$320,FALSE))-6),'csapat-ranglista'!$A:$FP,DK$321,FALSE)/8,VLOOKUP(VLOOKUP($A256,csapatok!$A:$NN,DK$320,FALSE),'csapat-ranglista'!$A:$FP,DK$321,FALSE)/4),0)</f>
        <v>0</v>
      </c>
      <c r="DL256" s="223">
        <f>IFERROR(IF(RIGHT(VLOOKUP($A256,csapatok!$A:$NN,DL$320,FALSE),5)="Csere",VLOOKUP(LEFT(VLOOKUP($A256,csapatok!$A:$NN,DL$320,FALSE),LEN(VLOOKUP($A256,csapatok!$A:$NN,DL$320,FALSE))-6),'csapat-ranglista'!$A:$FP,DL$321,FALSE)/8,VLOOKUP(VLOOKUP($A256,csapatok!$A:$NN,DL$320,FALSE),'csapat-ranglista'!$A:$FP,DL$321,FALSE)/4),0)</f>
        <v>0</v>
      </c>
      <c r="DM256" s="223">
        <f>IFERROR(IF(RIGHT(VLOOKUP($A256,csapatok!$A:$NN,DM$320,FALSE),5)="Csere",VLOOKUP(LEFT(VLOOKUP($A256,csapatok!$A:$NN,DM$320,FALSE),LEN(VLOOKUP($A256,csapatok!$A:$NN,DM$320,FALSE))-6),'csapat-ranglista'!$A:$FP,DM$321,FALSE)/8,VLOOKUP(VLOOKUP($A256,csapatok!$A:$NN,DM$320,FALSE),'csapat-ranglista'!$A:$FP,DM$321,FALSE)/4),0)</f>
        <v>0</v>
      </c>
      <c r="DN256" s="223">
        <f>IFERROR(IF(RIGHT(VLOOKUP($A256,csapatok!$A:$NN,DN$320,FALSE),5)="Csere",VLOOKUP(LEFT(VLOOKUP($A256,csapatok!$A:$NN,DN$320,FALSE),LEN(VLOOKUP($A256,csapatok!$A:$NN,DN$320,FALSE))-6),'csapat-ranglista'!$A:$FP,DN$321,FALSE)/8,VLOOKUP(VLOOKUP($A256,csapatok!$A:$NN,DN$320,FALSE),'csapat-ranglista'!$A:$FP,DN$321,FALSE)/4),0)</f>
        <v>0</v>
      </c>
      <c r="DO256" s="224">
        <f>versenyek!$MF$11*IFERROR(VLOOKUP(VLOOKUP($A256,versenyek!ME:MG,3,FALSE),szabalyok!$A$16:$B$23,2,FALSE)/4,0)</f>
        <v>0</v>
      </c>
      <c r="DP256" s="224">
        <f>versenyek!$MI$11*IFERROR(VLOOKUP(VLOOKUP($A256,versenyek!MH:MJ,3,FALSE),szabalyok!$A$16:$B$23,2,FALSE)/4,0)</f>
        <v>0</v>
      </c>
      <c r="DQ256" s="223">
        <f>IFERROR(IF(RIGHT(VLOOKUP($A256,csapatok!$A:$NN,DQ$320,FALSE),5)="Csere",VLOOKUP(LEFT(VLOOKUP($A256,csapatok!$A:$NN,DQ$320,FALSE),LEN(VLOOKUP($A256,csapatok!$A:$NN,DQ$320,FALSE))-6),'csapat-ranglista'!$A:$FP,DQ$321,FALSE)/8,VLOOKUP(VLOOKUP($A256,csapatok!$A:$NN,DQ$320,FALSE),'csapat-ranglista'!$A:$FP,DQ$321,FALSE)/4),0)</f>
        <v>0</v>
      </c>
      <c r="DR256" s="223">
        <f>IFERROR(IF(RIGHT(VLOOKUP($A256,csapatok!$A:$NN,DR$320,FALSE),5)="Csere",VLOOKUP(LEFT(VLOOKUP($A256,csapatok!$A:$NN,DR$320,FALSE),LEN(VLOOKUP($A256,csapatok!$A:$NN,DR$320,FALSE))-6),'csapat-ranglista'!$A:$FP,DR$321,FALSE)/8,VLOOKUP(VLOOKUP($A256,csapatok!$A:$NN,DR$320,FALSE),'csapat-ranglista'!$A:$FP,DR$321,FALSE)/4),0)</f>
        <v>0</v>
      </c>
      <c r="DS256" s="223">
        <f>IFERROR(IF(RIGHT(VLOOKUP($A256,csapatok!$A:$NN,DS$320,FALSE),5)="Csere",VLOOKUP(LEFT(VLOOKUP($A256,csapatok!$A:$NN,DS$320,FALSE),LEN(VLOOKUP($A256,csapatok!$A:$NN,DS$320,FALSE))-6),'csapat-ranglista'!$A:$FP,DS$321,FALSE)/8,VLOOKUP(VLOOKUP($A256,csapatok!$A:$NN,DS$320,FALSE),'csapat-ranglista'!$A:$FP,DS$321,FALSE)/4),0)</f>
        <v>0</v>
      </c>
      <c r="DT256" s="223">
        <f>IFERROR(IF(RIGHT(VLOOKUP($A256,csapatok!$A:$NN,DT$320,FALSE),5)="Csere",VLOOKUP(LEFT(VLOOKUP($A256,csapatok!$A:$NN,DT$320,FALSE),LEN(VLOOKUP($A256,csapatok!$A:$NN,DT$320,FALSE))-6),'csapat-ranglista'!$A:$FP,DT$321,FALSE)/8,VLOOKUP(VLOOKUP($A256,csapatok!$A:$NN,DT$320,FALSE),'csapat-ranglista'!$A:$FP,DT$321,FALSE)/4),0)</f>
        <v>0</v>
      </c>
      <c r="DU256" s="223">
        <f>IFERROR(IF(RIGHT(VLOOKUP($A256,csapatok!$A:$NN,DU$320,FALSE),5)="Csere",VLOOKUP(LEFT(VLOOKUP($A256,csapatok!$A:$NN,DU$320,FALSE),LEN(VLOOKUP($A256,csapatok!$A:$NN,DU$320,FALSE))-6),'csapat-ranglista'!$A:$FP,DU$321,FALSE)/8,VLOOKUP(VLOOKUP($A256,csapatok!$A:$NN,DU$320,FALSE),'csapat-ranglista'!$A:$FP,DU$321,FALSE)/4),0)</f>
        <v>0</v>
      </c>
      <c r="DV256" s="223">
        <f>IFERROR(IF(RIGHT(VLOOKUP($A256,csapatok!$A:$NN,DV$320,FALSE),5)="Csere",VLOOKUP(LEFT(VLOOKUP($A256,csapatok!$A:$NN,DV$320,FALSE),LEN(VLOOKUP($A256,csapatok!$A:$NN,DV$320,FALSE))-6),'csapat-ranglista'!$A:$FP,DV$321,FALSE)/8,VLOOKUP(VLOOKUP($A256,csapatok!$A:$NN,DV$320,FALSE),'csapat-ranglista'!$A:$FP,DV$321,FALSE)/4),0)</f>
        <v>0</v>
      </c>
      <c r="DW256" s="223">
        <f>IFERROR(IF(RIGHT(VLOOKUP($A256,csapatok!$A:$NN,DW$320,FALSE),5)="Csere",VLOOKUP(LEFT(VLOOKUP($A256,csapatok!$A:$NN,DW$320,FALSE),LEN(VLOOKUP($A256,csapatok!$A:$NN,DW$320,FALSE))-6),'csapat-ranglista'!$A:$FP,DW$321,FALSE)/8,VLOOKUP(VLOOKUP($A256,csapatok!$A:$NN,DW$320,FALSE),'csapat-ranglista'!$A:$FP,DW$321,FALSE)/4),0)</f>
        <v>0</v>
      </c>
      <c r="DX256" s="223">
        <f>IFERROR(IF(RIGHT(VLOOKUP($A256,csapatok!$A:$NN,DX$320,FALSE),5)="Csere",VLOOKUP(LEFT(VLOOKUP($A256,csapatok!$A:$NN,DX$320,FALSE),LEN(VLOOKUP($A256,csapatok!$A:$NN,DX$320,FALSE))-6),'csapat-ranglista'!$A:$FP,DX$321,FALSE)/8,VLOOKUP(VLOOKUP($A256,csapatok!$A:$NN,DX$320,FALSE),'csapat-ranglista'!$A:$FP,DX$321,FALSE)/4),0)</f>
        <v>0</v>
      </c>
      <c r="DY256" s="223">
        <f>IFERROR(IF(RIGHT(VLOOKUP($A256,csapatok!$A:$NN,DY$320,FALSE),5)="Csere",VLOOKUP(LEFT(VLOOKUP($A256,csapatok!$A:$NN,DY$320,FALSE),LEN(VLOOKUP($A256,csapatok!$A:$NN,DY$320,FALSE))-6),'csapat-ranglista'!$A:$FP,DY$321,FALSE)/8,VLOOKUP(VLOOKUP($A256,csapatok!$A:$NN,DY$320,FALSE),'csapat-ranglista'!$A:$FP,DY$321,FALSE)/4),0)</f>
        <v>0</v>
      </c>
      <c r="DZ256" s="223">
        <f>IFERROR(IF(RIGHT(VLOOKUP($A256,csapatok!$A:$NN,DZ$320,FALSE),5)="Csere",VLOOKUP(LEFT(VLOOKUP($A256,csapatok!$A:$NN,DZ$320,FALSE),LEN(VLOOKUP($A256,csapatok!$A:$NN,DZ$320,FALSE))-6),'csapat-ranglista'!$A:$FP,DZ$321,FALSE)/8,VLOOKUP(VLOOKUP($A256,csapatok!$A:$NN,DZ$320,FALSE),'csapat-ranglista'!$A:$FP,DZ$321,FALSE)/4),0)</f>
        <v>0</v>
      </c>
      <c r="EA256" s="223">
        <f>IFERROR(IF(RIGHT(VLOOKUP($A256,csapatok!$A:$NN,EA$320,FALSE),5)="Csere",VLOOKUP(LEFT(VLOOKUP($A256,csapatok!$A:$NN,EA$320,FALSE),LEN(VLOOKUP($A256,csapatok!$A:$NN,EA$320,FALSE))-6),'csapat-ranglista'!$A:$FP,EA$321,FALSE)/8,VLOOKUP(VLOOKUP($A256,csapatok!$A:$NN,EA$320,FALSE),'csapat-ranglista'!$A:$FP,EA$321,FALSE)/4),0)</f>
        <v>0</v>
      </c>
      <c r="EB256" s="223">
        <f>IFERROR(IF(RIGHT(VLOOKUP($A256,csapatok!$A:$NN,EB$320,FALSE),5)="Csere",VLOOKUP(LEFT(VLOOKUP($A256,csapatok!$A:$NN,EB$320,FALSE),LEN(VLOOKUP($A256,csapatok!$A:$NN,EB$320,FALSE))-6),'csapat-ranglista'!$A:$FP,EB$321,FALSE)/8,VLOOKUP(VLOOKUP($A256,csapatok!$A:$NN,EB$320,FALSE),'csapat-ranglista'!$A:$FP,EB$321,FALSE)/4),0)</f>
        <v>0</v>
      </c>
      <c r="EC256" s="223">
        <f>IFERROR(IF(RIGHT(VLOOKUP($A256,csapatok!$A:$NN,EC$320,FALSE),5)="Csere",VLOOKUP(LEFT(VLOOKUP($A256,csapatok!$A:$NN,EC$320,FALSE),LEN(VLOOKUP($A256,csapatok!$A:$NN,EC$320,FALSE))-6),'csapat-ranglista'!$A:$FP,EC$321,FALSE)/8,VLOOKUP(VLOOKUP($A256,csapatok!$A:$NN,EC$320,FALSE),'csapat-ranglista'!$A:$FP,EC$321,FALSE)/4),0)</f>
        <v>0</v>
      </c>
      <c r="ED256" s="223">
        <f>IFERROR(IF(RIGHT(VLOOKUP($A256,csapatok!$A:$NN,ED$320,FALSE),5)="Csere",VLOOKUP(LEFT(VLOOKUP($A256,csapatok!$A:$NN,ED$320,FALSE),LEN(VLOOKUP($A256,csapatok!$A:$NN,ED$320,FALSE))-6),'csapat-ranglista'!$A:$FP,ED$321,FALSE)/8,VLOOKUP(VLOOKUP($A256,csapatok!$A:$NN,ED$320,FALSE),'csapat-ranglista'!$A:$FP,ED$321,FALSE)/4),0)</f>
        <v>0</v>
      </c>
      <c r="EE256" s="223">
        <f>IFERROR(IF(RIGHT(VLOOKUP($A256,csapatok!$A:$NN,EE$320,FALSE),5)="Csere",VLOOKUP(LEFT(VLOOKUP($A256,csapatok!$A:$NN,EE$320,FALSE),LEN(VLOOKUP($A256,csapatok!$A:$NN,EE$320,FALSE))-6),'csapat-ranglista'!$A:$FP,EE$321,FALSE)/8,VLOOKUP(VLOOKUP($A256,csapatok!$A:$NN,EE$320,FALSE),'csapat-ranglista'!$A:$FP,EE$321,FALSE)/4),0)</f>
        <v>0</v>
      </c>
      <c r="EF256" s="223">
        <f>IFERROR(IF(RIGHT(VLOOKUP($A256,csapatok!$A:$NN,EF$320,FALSE),5)="Csere",VLOOKUP(LEFT(VLOOKUP($A256,csapatok!$A:$NN,EF$320,FALSE),LEN(VLOOKUP($A256,csapatok!$A:$NN,EF$320,FALSE))-6),'csapat-ranglista'!$A:$FP,EF$321,FALSE)/8,VLOOKUP(VLOOKUP($A256,csapatok!$A:$NN,EF$320,FALSE),'csapat-ranglista'!$A:$FP,EF$321,FALSE)/4),0)</f>
        <v>0</v>
      </c>
      <c r="EG256" s="223">
        <f>IFERROR(IF(RIGHT(VLOOKUP($A256,csapatok!$A:$NN,EG$320,FALSE),5)="Csere",VLOOKUP(LEFT(VLOOKUP($A256,csapatok!$A:$NN,EG$320,FALSE),LEN(VLOOKUP($A256,csapatok!$A:$NN,EG$320,FALSE))-6),'csapat-ranglista'!$A:$FP,EG$321,FALSE)/8,VLOOKUP(VLOOKUP($A256,csapatok!$A:$NN,EG$320,FALSE),'csapat-ranglista'!$A:$FP,EG$321,FALSE)/4),0)</f>
        <v>0</v>
      </c>
      <c r="EH256" s="223">
        <f>IFERROR(IF(RIGHT(VLOOKUP($A256,csapatok!$A:$NN,EH$320,FALSE),5)="Csere",VLOOKUP(LEFT(VLOOKUP($A256,csapatok!$A:$NN,EH$320,FALSE),LEN(VLOOKUP($A256,csapatok!$A:$NN,EH$320,FALSE))-6),'csapat-ranglista'!$A:$FP,EH$321,FALSE)/8,VLOOKUP(VLOOKUP($A256,csapatok!$A:$NN,EH$320,FALSE),'csapat-ranglista'!$A:$FP,EH$321,FALSE)/4),0)</f>
        <v>0</v>
      </c>
      <c r="EI256" s="223">
        <f>IFERROR(IF(RIGHT(VLOOKUP($A256,csapatok!$A:$NN,EI$320,FALSE),5)="Csere",VLOOKUP(LEFT(VLOOKUP($A256,csapatok!$A:$NN,EI$320,FALSE),LEN(VLOOKUP($A256,csapatok!$A:$NN,EI$320,FALSE))-6),'csapat-ranglista'!$A:$FP,EI$321,FALSE)/8,VLOOKUP(VLOOKUP($A256,csapatok!$A:$NN,EI$320,FALSE),'csapat-ranglista'!$A:$FP,EI$321,FALSE)/4),0)</f>
        <v>0</v>
      </c>
      <c r="EJ256" s="223">
        <f>IFERROR(IF(RIGHT(VLOOKUP($A256,csapatok!$A:$NN,EJ$320,FALSE),5)="Csere",VLOOKUP(LEFT(VLOOKUP($A256,csapatok!$A:$NN,EJ$320,FALSE),LEN(VLOOKUP($A256,csapatok!$A:$NN,EJ$320,FALSE))-6),'csapat-ranglista'!$A:$FP,EJ$321,FALSE)/8,VLOOKUP(VLOOKUP($A256,csapatok!$A:$NN,EJ$320,FALSE),'csapat-ranglista'!$A:$FP,EJ$321,FALSE)/4),0)</f>
        <v>0</v>
      </c>
      <c r="EK256" s="223">
        <f>IFERROR(IF(RIGHT(VLOOKUP($A256,csapatok!$A:$NN,EK$320,FALSE),5)="Csere",VLOOKUP(LEFT(VLOOKUP($A256,csapatok!$A:$NN,EK$320,FALSE),LEN(VLOOKUP($A256,csapatok!$A:$NN,EK$320,FALSE))-6),'csapat-ranglista'!$A:$FP,EK$321,FALSE)/8,VLOOKUP(VLOOKUP($A256,csapatok!$A:$NN,EK$320,FALSE),'csapat-ranglista'!$A:$FP,EK$321,FALSE)/4),0)</f>
        <v>0</v>
      </c>
      <c r="EL256" s="223">
        <f>IFERROR(IF(RIGHT(VLOOKUP($A256,csapatok!$A:$NN,EL$320,FALSE),5)="Csere",VLOOKUP(LEFT(VLOOKUP($A256,csapatok!$A:$NN,EL$320,FALSE),LEN(VLOOKUP($A256,csapatok!$A:$NN,EL$320,FALSE))-6),'csapat-ranglista'!$A:$FP,EL$321,FALSE)/8,VLOOKUP(VLOOKUP($A256,csapatok!$A:$NN,EL$320,FALSE),'csapat-ranglista'!$A:$FP,EL$321,FALSE)/4),0)</f>
        <v>0</v>
      </c>
      <c r="EM256" s="223">
        <f>IFERROR(IF(RIGHT(VLOOKUP($A256,csapatok!$A:$NN,EM$320,FALSE),5)="Csere",VLOOKUP(LEFT(VLOOKUP($A256,csapatok!$A:$NN,EM$320,FALSE),LEN(VLOOKUP($A256,csapatok!$A:$NN,EM$320,FALSE))-6),'csapat-ranglista'!$A:$FP,EM$321,FALSE)/8,VLOOKUP(VLOOKUP($A256,csapatok!$A:$NN,EM$320,FALSE),'csapat-ranglista'!$A:$FP,EM$321,FALSE)/4),0)</f>
        <v>0</v>
      </c>
      <c r="EN256" s="223">
        <f>IFERROR(IF(RIGHT(VLOOKUP($A256,csapatok!$A:$NN,EN$320,FALSE),5)="Csere",VLOOKUP(LEFT(VLOOKUP($A256,csapatok!$A:$NN,EN$320,FALSE),LEN(VLOOKUP($A256,csapatok!$A:$NN,EN$320,FALSE))-6),'csapat-ranglista'!$A:$FP,EN$321,FALSE)/8,VLOOKUP(VLOOKUP($A256,csapatok!$A:$NN,EN$320,FALSE),'csapat-ranglista'!$A:$FP,EN$321,FALSE)/4),0)</f>
        <v>0</v>
      </c>
      <c r="EO256" s="223">
        <f>IFERROR(IF(RIGHT(VLOOKUP($A256,csapatok!$A:$NN,EO$320,FALSE),5)="Csere",VLOOKUP(LEFT(VLOOKUP($A256,csapatok!$A:$NN,EO$320,FALSE),LEN(VLOOKUP($A256,csapatok!$A:$NN,EO$320,FALSE))-6),'csapat-ranglista'!$A:$FP,EO$321,FALSE)/8,VLOOKUP(VLOOKUP($A256,csapatok!$A:$NN,EO$320,FALSE),'csapat-ranglista'!$A:$FP,EO$321,FALSE)/4),0)</f>
        <v>0</v>
      </c>
      <c r="EP256" s="223">
        <f>IFERROR(IF(RIGHT(VLOOKUP($A256,csapatok!$A:$NN,EP$320,FALSE),5)="Csere",VLOOKUP(LEFT(VLOOKUP($A256,csapatok!$A:$NN,EP$320,FALSE),LEN(VLOOKUP($A256,csapatok!$A:$NN,EP$320,FALSE))-6),'csapat-ranglista'!$A:$FP,EP$321,FALSE)/8,VLOOKUP(VLOOKUP($A256,csapatok!$A:$NN,EP$320,FALSE),'csapat-ranglista'!$A:$FP,EP$321,FALSE)/4),0)</f>
        <v>0</v>
      </c>
      <c r="EQ256" s="223">
        <f>IFERROR(IF(RIGHT(VLOOKUP($A256,csapatok!$A:$NN,EQ$320,FALSE),5)="Csere",VLOOKUP(LEFT(VLOOKUP($A256,csapatok!$A:$NN,EQ$320,FALSE),LEN(VLOOKUP($A256,csapatok!$A:$NN,EQ$320,FALSE))-6),'csapat-ranglista'!$A:$FP,EQ$321,FALSE)/8,VLOOKUP(VLOOKUP($A256,csapatok!$A:$NN,EQ$320,FALSE),'csapat-ranglista'!$A:$FP,EQ$321,FALSE)/4),0)</f>
        <v>0</v>
      </c>
      <c r="ER256" s="223">
        <f>IFERROR(IF(RIGHT(VLOOKUP($A256,csapatok!$A:$NN,ER$320,FALSE),5)="Csere",VLOOKUP(LEFT(VLOOKUP($A256,csapatok!$A:$NN,ER$320,FALSE),LEN(VLOOKUP($A256,csapatok!$A:$NN,ER$320,FALSE))-6),'csapat-ranglista'!$A:$FP,ER$321,FALSE)/8,VLOOKUP(VLOOKUP($A256,csapatok!$A:$NN,ER$320,FALSE),'csapat-ranglista'!$A:$FP,ER$321,FALSE)/4),0)</f>
        <v>0</v>
      </c>
      <c r="ES256" s="223">
        <f>IFERROR(IF(RIGHT(VLOOKUP($A256,csapatok!$A:$NN,ES$320,FALSE),5)="Csere",VLOOKUP(LEFT(VLOOKUP($A256,csapatok!$A:$NN,ES$320,FALSE),LEN(VLOOKUP($A256,csapatok!$A:$NN,ES$320,FALSE))-6),'csapat-ranglista'!$A:$FP,ES$321,FALSE)/8,VLOOKUP(VLOOKUP($A256,csapatok!$A:$NN,ES$320,FALSE),'csapat-ranglista'!$A:$FP,ES$321,FALSE)/4),0)</f>
        <v>0</v>
      </c>
      <c r="ET256" s="223">
        <f>IFERROR(IF(RIGHT(VLOOKUP($A256,csapatok!$A:$NN,ET$320,FALSE),5)="Csere",VLOOKUP(LEFT(VLOOKUP($A256,csapatok!$A:$NN,ET$320,FALSE),LEN(VLOOKUP($A256,csapatok!$A:$NN,ET$320,FALSE))-6),'csapat-ranglista'!$A:$FP,ET$321,FALSE)/8,VLOOKUP(VLOOKUP($A256,csapatok!$A:$NN,ET$320,FALSE),'csapat-ranglista'!$A:$FP,ET$321,FALSE)/4),0)</f>
        <v>0</v>
      </c>
      <c r="EU256" s="223">
        <f>IFERROR(IF(RIGHT(VLOOKUP($A256,csapatok!$A:$NN,EU$320,FALSE),5)="Csere",VLOOKUP(LEFT(VLOOKUP($A256,csapatok!$A:$NN,EU$320,FALSE),LEN(VLOOKUP($A256,csapatok!$A:$NN,EU$320,FALSE))-6),'csapat-ranglista'!$A:$FP,EU$321,FALSE)/8,VLOOKUP(VLOOKUP($A256,csapatok!$A:$NN,EU$320,FALSE),'csapat-ranglista'!$A:$FP,EU$321,FALSE)/4),0)</f>
        <v>0</v>
      </c>
      <c r="EV256" s="223">
        <f>IFERROR(IF(RIGHT(VLOOKUP($A256,csapatok!$A:$NN,EV$320,FALSE),5)="Csere",VLOOKUP(LEFT(VLOOKUP($A256,csapatok!$A:$NN,EV$320,FALSE),LEN(VLOOKUP($A256,csapatok!$A:$NN,EV$320,FALSE))-6),'csapat-ranglista'!$A:$FP,EV$321,FALSE)/8,VLOOKUP(VLOOKUP($A256,csapatok!$A:$NN,EV$320,FALSE),'csapat-ranglista'!$A:$FP,EV$321,FALSE)/4),0)</f>
        <v>0</v>
      </c>
      <c r="EW256" s="223">
        <f>IFERROR(IF(RIGHT(VLOOKUP($A256,csapatok!$A:$NN,EW$320,FALSE),5)="Csere",VLOOKUP(LEFT(VLOOKUP($A256,csapatok!$A:$NN,EW$320,FALSE),LEN(VLOOKUP($A256,csapatok!$A:$NN,EW$320,FALSE))-6),'csapat-ranglista'!$A:$FP,EW$321,FALSE)/8,VLOOKUP(VLOOKUP($A256,csapatok!$A:$NN,EW$320,FALSE),'csapat-ranglista'!$A:$FP,EW$321,FALSE)/4),0)</f>
        <v>0</v>
      </c>
      <c r="EX256" s="223">
        <f>IFERROR(IF(RIGHT(VLOOKUP($A256,csapatok!$A:$NN,EX$320,FALSE),5)="Csere",VLOOKUP(LEFT(VLOOKUP($A256,csapatok!$A:$NN,EX$320,FALSE),LEN(VLOOKUP($A256,csapatok!$A:$NN,EX$320,FALSE))-6),'csapat-ranglista'!$A:$FP,EX$321,FALSE)/8,VLOOKUP(VLOOKUP($A256,csapatok!$A:$NN,EX$320,FALSE),'csapat-ranglista'!$A:$FP,EX$321,FALSE)/4),0)</f>
        <v>0</v>
      </c>
      <c r="EY256" s="223">
        <f>IFERROR(IF(RIGHT(VLOOKUP($A256,csapatok!$A:$NN,EY$320,FALSE),5)="Csere",VLOOKUP(LEFT(VLOOKUP($A256,csapatok!$A:$NN,EY$320,FALSE),LEN(VLOOKUP($A256,csapatok!$A:$NN,EY$320,FALSE))-6),'csapat-ranglista'!$A:$FP,EY$321,FALSE)/8,VLOOKUP(VLOOKUP($A256,csapatok!$A:$NN,EY$320,FALSE),'csapat-ranglista'!$A:$FP,EY$321,FALSE)/4),0)</f>
        <v>0</v>
      </c>
      <c r="EZ256" s="223">
        <f>IFERROR(IF(RIGHT(VLOOKUP($A256,csapatok!$A:$NN,EZ$320,FALSE),5)="Csere",VLOOKUP(LEFT(VLOOKUP($A256,csapatok!$A:$NN,EZ$320,FALSE),LEN(VLOOKUP($A256,csapatok!$A:$NN,EZ$320,FALSE))-6),'csapat-ranglista'!$A:$FP,EZ$321,FALSE)/8,VLOOKUP(VLOOKUP($A256,csapatok!$A:$NN,EZ$320,FALSE),'csapat-ranglista'!$A:$FP,EZ$321,FALSE)/4),0)</f>
        <v>0</v>
      </c>
      <c r="FA256" s="223">
        <f>IFERROR(IF(RIGHT(VLOOKUP($A256,csapatok!$A:$NN,FA$320,FALSE),5)="Csere",VLOOKUP(LEFT(VLOOKUP($A256,csapatok!$A:$NN,FA$320,FALSE),LEN(VLOOKUP($A256,csapatok!$A:$NN,FA$320,FALSE))-6),'csapat-ranglista'!$A:$FP,FA$321,FALSE)/8,VLOOKUP(VLOOKUP($A256,csapatok!$A:$NN,FA$320,FALSE),'csapat-ranglista'!$A:$FP,FA$321,FALSE)/4),0)</f>
        <v>0</v>
      </c>
      <c r="FB256" s="223">
        <f>IFERROR(IF(RIGHT(VLOOKUP($A256,csapatok!$A:$NN,FB$320,FALSE),5)="Csere",VLOOKUP(LEFT(VLOOKUP($A256,csapatok!$A:$NN,FB$320,FALSE),LEN(VLOOKUP($A256,csapatok!$A:$NN,FB$320,FALSE))-6),'csapat-ranglista'!$A:$FP,FB$321,FALSE)/8,VLOOKUP(VLOOKUP($A256,csapatok!$A:$NN,FB$320,FALSE),'csapat-ranglista'!$A:$FP,FB$321,FALSE)/4),0)</f>
        <v>0</v>
      </c>
      <c r="FC256" s="223">
        <f>IFERROR(IF(RIGHT(VLOOKUP($A256,csapatok!$A:$NN,FC$320,FALSE),5)="Csere",VLOOKUP(LEFT(VLOOKUP($A256,csapatok!$A:$NN,FC$320,FALSE),LEN(VLOOKUP($A256,csapatok!$A:$NN,FC$320,FALSE))-6),'csapat-ranglista'!$A:$FP,FC$321,FALSE)/8,VLOOKUP(VLOOKUP($A256,csapatok!$A:$NN,FC$320,FALSE),'csapat-ranglista'!$A:$FP,FC$321,FALSE)/4),0)</f>
        <v>0</v>
      </c>
      <c r="FD256" s="224">
        <f>versenyek!$QY$11*IFERROR(VLOOKUP(VLOOKUP($A256,versenyek!QX:QZ,3,FALSE),szabalyok!$A$16:$B$23,2,FALSE)/4,0)</f>
        <v>0</v>
      </c>
      <c r="FE256" s="224">
        <f>versenyek!$RB$11*IFERROR(VLOOKUP(VLOOKUP($A256,versenyek!RA:RC,3,FALSE),szabalyok!$A$16:$B$23,2,FALSE)/4,0)</f>
        <v>0</v>
      </c>
      <c r="FF256" s="223">
        <f>IFERROR(IF(RIGHT(VLOOKUP($A256,csapatok!$A:$NN,FF$320,FALSE),5)="Csere",VLOOKUP(LEFT(VLOOKUP($A256,csapatok!$A:$NN,FF$320,FALSE),LEN(VLOOKUP($A256,csapatok!$A:$NN,FF$320,FALSE))-6),'csapat-ranglista'!$A:$FP,FF$321,FALSE)/8,VLOOKUP(VLOOKUP($A256,csapatok!$A:$NN,FF$320,FALSE),'csapat-ranglista'!$A:$FP,FF$321,FALSE)/4),0)</f>
        <v>0</v>
      </c>
      <c r="FG256" s="223">
        <f>IFERROR(IF(RIGHT(VLOOKUP($A256,csapatok!$A:$NN,FG$320,FALSE),5)="Csere",VLOOKUP(LEFT(VLOOKUP($A256,csapatok!$A:$NN,FG$320,FALSE),LEN(VLOOKUP($A256,csapatok!$A:$NN,FG$320,FALSE))-6),'csapat-ranglista'!$A:$FP,FG$321,FALSE)/8,VLOOKUP(VLOOKUP($A256,csapatok!$A:$NN,FG$320,FALSE),'csapat-ranglista'!$A:$FP,FG$321,FALSE)/4),0)</f>
        <v>0</v>
      </c>
      <c r="FH256" s="223">
        <f>IFERROR(IF(RIGHT(VLOOKUP($A256,csapatok!$A:$NN,FH$320,FALSE),5)="Csere",VLOOKUP(LEFT(VLOOKUP($A256,csapatok!$A:$NN,FH$320,FALSE),LEN(VLOOKUP($A256,csapatok!$A:$NN,FH$320,FALSE))-6),'csapat-ranglista'!$A:$FP,FH$321,FALSE)/8,VLOOKUP(VLOOKUP($A256,csapatok!$A:$NN,FH$320,FALSE),'csapat-ranglista'!$A:$FP,FH$321,FALSE)/4),0)</f>
        <v>0</v>
      </c>
      <c r="FI256" s="223">
        <f>IFERROR(IF(RIGHT(VLOOKUP($A256,csapatok!$A:$NN,FI$320,FALSE),5)="Csere",VLOOKUP(LEFT(VLOOKUP($A256,csapatok!$A:$NN,FI$320,FALSE),LEN(VLOOKUP($A256,csapatok!$A:$NN,FI$320,FALSE))-6),'csapat-ranglista'!$A:$FP,FI$321,FALSE)/8,VLOOKUP(VLOOKUP($A256,csapatok!$A:$NN,FI$320,FALSE),'csapat-ranglista'!$A:$FP,FI$321,FALSE)/4),0)</f>
        <v>0</v>
      </c>
      <c r="FJ256" s="223">
        <f>IFERROR(IF(RIGHT(VLOOKUP($A256,csapatok!$A:$NN,FJ$320,FALSE),5)="Csere",VLOOKUP(LEFT(VLOOKUP($A256,csapatok!$A:$NN,FJ$320,FALSE),LEN(VLOOKUP($A256,csapatok!$A:$NN,FJ$320,FALSE))-6),'csapat-ranglista'!$A:$FP,FJ$321,FALSE)/8,VLOOKUP(VLOOKUP($A256,csapatok!$A:$NN,FJ$320,FALSE),'csapat-ranglista'!$A:$FP,FJ$321,FALSE)/4),0)</f>
        <v>0</v>
      </c>
      <c r="FK256" s="223">
        <f>IFERROR(IF(RIGHT(VLOOKUP($A256,csapatok!$A:$NN,FK$320,FALSE),5)="Csere",VLOOKUP(LEFT(VLOOKUP($A256,csapatok!$A:$NN,FK$320,FALSE),LEN(VLOOKUP($A256,csapatok!$A:$NN,FK$320,FALSE))-6),'csapat-ranglista'!$A:$FP,FK$321,FALSE)/8,VLOOKUP(VLOOKUP($A256,csapatok!$A:$NN,FK$320,FALSE),'csapat-ranglista'!$A:$FP,FK$321,FALSE)/4),0)</f>
        <v>0</v>
      </c>
      <c r="FL256" s="223">
        <f>IFERROR(IF(RIGHT(VLOOKUP($A256,csapatok!$A:$NN,FL$320,FALSE),5)="Csere",VLOOKUP(LEFT(VLOOKUP($A256,csapatok!$A:$NN,FL$320,FALSE),LEN(VLOOKUP($A256,csapatok!$A:$NN,FL$320,FALSE))-6),'csapat-ranglista'!$A:$FP,FL$321,FALSE)/8,VLOOKUP(VLOOKUP($A256,csapatok!$A:$NN,FL$320,FALSE),'csapat-ranglista'!$A:$FP,FL$321,FALSE)/4),0)</f>
        <v>0</v>
      </c>
      <c r="FM256" s="223">
        <f>IFERROR(IF(RIGHT(VLOOKUP($A256,csapatok!$A:$NN,FM$320,FALSE),5)="Csere",VLOOKUP(LEFT(VLOOKUP($A256,csapatok!$A:$NN,FM$320,FALSE),LEN(VLOOKUP($A256,csapatok!$A:$NN,FM$320,FALSE))-6),'csapat-ranglista'!$A:$FP,FM$321,FALSE)/8,VLOOKUP(VLOOKUP($A256,csapatok!$A:$NN,FM$320,FALSE),'csapat-ranglista'!$A:$FP,FM$321,FALSE)/4),0)</f>
        <v>0</v>
      </c>
      <c r="FN256" s="223">
        <f>IFERROR(IF(RIGHT(VLOOKUP($A256,csapatok!$A:$NN,FN$320,FALSE),5)="Csere",VLOOKUP(LEFT(VLOOKUP($A256,csapatok!$A:$NN,FN$320,FALSE),LEN(VLOOKUP($A256,csapatok!$A:$NN,FN$320,FALSE))-6),'csapat-ranglista'!$A:$FP,FN$321,FALSE)/8,VLOOKUP(VLOOKUP($A256,csapatok!$A:$NN,FN$320,FALSE),'csapat-ranglista'!$A:$FP,FN$321,FALSE)/4),0)</f>
        <v>0</v>
      </c>
      <c r="FO256" s="223">
        <f>IFERROR(IF(RIGHT(VLOOKUP($A256,csapatok!$A:$NN,FO$320,FALSE),5)="Csere",VLOOKUP(LEFT(VLOOKUP($A256,csapatok!$A:$NN,FO$320,FALSE),LEN(VLOOKUP($A256,csapatok!$A:$NN,FO$320,FALSE))-6),'csapat-ranglista'!$A:$FP,FO$321,FALSE)/8,VLOOKUP(VLOOKUP($A256,csapatok!$A:$NN,FO$320,FALSE),'csapat-ranglista'!$A:$FP,FO$321,FALSE)/4),0)</f>
        <v>0</v>
      </c>
      <c r="FP256" s="223">
        <f>IFERROR(IF(RIGHT(VLOOKUP($A256,csapatok!$A:$NN,FP$320,FALSE),5)="Csere",VLOOKUP(LEFT(VLOOKUP($A256,csapatok!$A:$NN,FP$320,FALSE),LEN(VLOOKUP($A256,csapatok!$A:$NN,FP$320,FALSE))-6),'csapat-ranglista'!$A:$FP,FP$321,FALSE)/8,VLOOKUP(VLOOKUP($A256,csapatok!$A:$NN,FP$320,FALSE),'csapat-ranglista'!$A:$FP,FP$321,FALSE)/4),0)</f>
        <v>0</v>
      </c>
      <c r="FQ256" s="223">
        <f>IFERROR(IF(RIGHT(VLOOKUP($A256,csapatok!$A:$NN,FQ$320,FALSE),5)="Csere",VLOOKUP(LEFT(VLOOKUP($A256,csapatok!$A:$NN,FQ$320,FALSE),LEN(VLOOKUP($A256,csapatok!$A:$NN,FQ$320,FALSE))-6),'csapat-ranglista'!$A:$FP,FQ$321,FALSE)/8,VLOOKUP(VLOOKUP($A256,csapatok!$A:$NN,FQ$320,FALSE),'csapat-ranglista'!$A:$FP,FQ$321,FALSE)/4),0)</f>
        <v>0</v>
      </c>
      <c r="FR256" s="223">
        <f>IFERROR(IF(RIGHT(VLOOKUP($A256,csapatok!$A:$NN,FR$320,FALSE),5)="Csere",VLOOKUP(LEFT(VLOOKUP($A256,csapatok!$A:$NN,FR$320,FALSE),LEN(VLOOKUP($A256,csapatok!$A:$NN,FR$320,FALSE))-6),'csapat-ranglista'!$A:$FP,FR$321,FALSE)/8,VLOOKUP(VLOOKUP($A256,csapatok!$A:$NN,FR$320,FALSE),'csapat-ranglista'!$A:$FP,FR$321,FALSE)/4),0)</f>
        <v>0</v>
      </c>
      <c r="FS256" s="223">
        <f>IFERROR(IF(RIGHT(VLOOKUP($A256,csapatok!$A:$NN,FS$320,FALSE),5)="Csere",VLOOKUP(LEFT(VLOOKUP($A256,csapatok!$A:$NN,FS$320,FALSE),LEN(VLOOKUP($A256,csapatok!$A:$NN,FS$320,FALSE))-6),'csapat-ranglista'!$A:$FP,FS$321,FALSE)/8,VLOOKUP(VLOOKUP($A256,csapatok!$A:$NN,FS$320,FALSE),'csapat-ranglista'!$A:$FP,FS$321,FALSE)/4),0)</f>
        <v>0</v>
      </c>
      <c r="FT256" s="223">
        <f>IFERROR(IF(RIGHT(VLOOKUP($A256,csapatok!$A:$NN,FT$320,FALSE),5)="Csere",VLOOKUP(LEFT(VLOOKUP($A256,csapatok!$A:$NN,FT$320,FALSE),LEN(VLOOKUP($A256,csapatok!$A:$NN,FT$320,FALSE))-6),'csapat-ranglista'!$A:$FP,FT$321,FALSE)/8,VLOOKUP(VLOOKUP($A256,csapatok!$A:$NN,FT$320,FALSE),'csapat-ranglista'!$A:$FP,FT$321,FALSE)/4),0)</f>
        <v>0</v>
      </c>
      <c r="FU256" s="223">
        <f>IFERROR(IF(RIGHT(VLOOKUP($A256,csapatok!$A:$NN,FU$320,FALSE),5)="Csere",VLOOKUP(LEFT(VLOOKUP($A256,csapatok!$A:$NN,FU$320,FALSE),LEN(VLOOKUP($A256,csapatok!$A:$NN,FU$320,FALSE))-6),'csapat-ranglista'!$A:$FP,FU$321,FALSE)/8,VLOOKUP(VLOOKUP($A256,csapatok!$A:$NN,FU$320,FALSE),'csapat-ranglista'!$A:$FP,FU$321,FALSE)/4),0)</f>
        <v>0</v>
      </c>
      <c r="FV256" s="223">
        <f>IFERROR(IF(RIGHT(VLOOKUP($A256,csapatok!$A:$NN,FV$320,FALSE),5)="Csere",VLOOKUP(LEFT(VLOOKUP($A256,csapatok!$A:$NN,FV$320,FALSE),LEN(VLOOKUP($A256,csapatok!$A:$NN,FV$320,FALSE))-6),'csapat-ranglista'!$A:$FP,FV$321,FALSE)/8,VLOOKUP(VLOOKUP($A256,csapatok!$A:$NN,FV$320,FALSE),'csapat-ranglista'!$A:$FP,FV$321,FALSE)/4),0)</f>
        <v>0</v>
      </c>
      <c r="FW256" s="223">
        <f>IFERROR(IF(RIGHT(VLOOKUP($A256,csapatok!$A:$NN,FW$320,FALSE),5)="Csere",VLOOKUP(LEFT(VLOOKUP($A256,csapatok!$A:$NN,FW$320,FALSE),LEN(VLOOKUP($A256,csapatok!$A:$NN,FW$320,FALSE))-6),'csapat-ranglista'!$A:$FP,FW$321,FALSE)/8,VLOOKUP(VLOOKUP($A256,csapatok!$A:$NN,FW$320,FALSE),'csapat-ranglista'!$A:$FP,FW$321,FALSE)/4),0)</f>
        <v>0</v>
      </c>
      <c r="FX256" s="223">
        <f>IFERROR(IF(RIGHT(VLOOKUP($A256,csapatok!$A:$NN,FX$320,FALSE),5)="Csere",VLOOKUP(LEFT(VLOOKUP($A256,csapatok!$A:$NN,FX$320,FALSE),LEN(VLOOKUP($A256,csapatok!$A:$NN,FX$320,FALSE))-6),'csapat-ranglista'!$A:$FP,FX$321,FALSE)/8,VLOOKUP(VLOOKUP($A256,csapatok!$A:$NN,FX$320,FALSE),'csapat-ranglista'!$A:$FP,FX$321,FALSE)/4),0)</f>
        <v>0</v>
      </c>
      <c r="FY256" s="223">
        <f>IFERROR(IF(RIGHT(VLOOKUP($A256,csapatok!$A:$NN,FY$320,FALSE),5)="Csere",VLOOKUP(LEFT(VLOOKUP($A256,csapatok!$A:$NN,FY$320,FALSE),LEN(VLOOKUP($A256,csapatok!$A:$NN,FY$320,FALSE))-6),'csapat-ranglista'!$A:$FP,FY$321,FALSE)/8,VLOOKUP(VLOOKUP($A256,csapatok!$A:$NN,FY$320,FALSE),'csapat-ranglista'!$A:$FP,FY$321,FALSE)/4),0)</f>
        <v>0</v>
      </c>
      <c r="FZ256" s="223">
        <f>IFERROR(IF(RIGHT(VLOOKUP($A256,csapatok!$A:$NN,FZ$320,FALSE),5)="Csere",VLOOKUP(LEFT(VLOOKUP($A256,csapatok!$A:$NN,FZ$320,FALSE),LEN(VLOOKUP($A256,csapatok!$A:$NN,FZ$320,FALSE))-6),'csapat-ranglista'!$A:$FP,FZ$321,FALSE)/8,VLOOKUP(VLOOKUP($A256,csapatok!$A:$NN,FZ$320,FALSE),'csapat-ranglista'!$A:$FP,FZ$321,FALSE)/4),0)</f>
        <v>0</v>
      </c>
      <c r="GA256" s="223">
        <f>IFERROR(IF(RIGHT(VLOOKUP($A256,csapatok!$A:$NN,GA$320,FALSE),5)="Csere",VLOOKUP(LEFT(VLOOKUP($A256,csapatok!$A:$NN,GA$320,FALSE),LEN(VLOOKUP($A256,csapatok!$A:$NN,GA$320,FALSE))-6),'csapat-ranglista'!$A:$FP,GA$321,FALSE)/8,VLOOKUP(VLOOKUP($A256,csapatok!$A:$NN,GA$320,FALSE),'csapat-ranglista'!$A:$FP,GA$321,FALSE)/4),0)</f>
        <v>0</v>
      </c>
      <c r="GB256" s="223">
        <f>IFERROR(IF(RIGHT(VLOOKUP($A256,csapatok!$A:$NN,GB$320,FALSE),5)="Csere",VLOOKUP(LEFT(VLOOKUP($A256,csapatok!$A:$NN,GB$320,FALSE),LEN(VLOOKUP($A256,csapatok!$A:$NN,GB$320,FALSE))-6),'csapat-ranglista'!$A:$FP,GB$321,FALSE)/8,VLOOKUP(VLOOKUP($A256,csapatok!$A:$NN,GB$320,FALSE),'csapat-ranglista'!$A:$FP,GB$321,FALSE)/4),0)</f>
        <v>0</v>
      </c>
      <c r="GC256" s="223">
        <f>IFERROR(IF(RIGHT(VLOOKUP($A256,csapatok!$A:$NN,GC$320,FALSE),5)="Csere",VLOOKUP(LEFT(VLOOKUP($A256,csapatok!$A:$NN,GC$320,FALSE),LEN(VLOOKUP($A256,csapatok!$A:$NN,GC$320,FALSE))-6),'csapat-ranglista'!$A:$FP,GC$321,FALSE)/8,VLOOKUP(VLOOKUP($A256,csapatok!$A:$NN,GC$320,FALSE),'csapat-ranglista'!$A:$FP,GC$321,FALSE)/4),0)</f>
        <v>0</v>
      </c>
      <c r="GD256" s="247">
        <f>SUM(EQ256:GC256)</f>
        <v>0</v>
      </c>
    </row>
    <row r="257" spans="1:186">
      <c r="A257" s="32" t="s">
        <v>186</v>
      </c>
      <c r="B257" s="2">
        <v>26491</v>
      </c>
      <c r="C257" s="131" t="str">
        <f>IF(B257=0,"",IF(B257&lt;$C$1,"felnőtt","ifi"))</f>
        <v>felnőtt</v>
      </c>
      <c r="D257" s="32" t="s">
        <v>101</v>
      </c>
      <c r="E257" s="45">
        <v>0</v>
      </c>
      <c r="F257" s="32">
        <v>0</v>
      </c>
      <c r="G257" s="32">
        <v>1.3429615632927128</v>
      </c>
      <c r="H257" s="32">
        <v>0</v>
      </c>
      <c r="I257" s="32">
        <v>0</v>
      </c>
      <c r="J257" s="32">
        <v>0</v>
      </c>
      <c r="K257" s="32">
        <v>1.4081073308040863</v>
      </c>
      <c r="L257" s="32">
        <v>5.279007481732898</v>
      </c>
      <c r="M257" s="32">
        <v>4.0916936664087293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0.69409196293493336</v>
      </c>
      <c r="T257" s="32">
        <v>2.4835356626854082</v>
      </c>
      <c r="U257" s="32">
        <v>0</v>
      </c>
      <c r="V257" s="32">
        <v>0</v>
      </c>
      <c r="W257" s="32">
        <v>3.7275273587501765</v>
      </c>
      <c r="X257" s="32">
        <f>IFERROR(IF(RIGHT(VLOOKUP($A257,csapatok!$A:$BL,X$320,FALSE),5)="Csere",VLOOKUP(LEFT(VLOOKUP($A257,csapatok!$A:$BL,X$320,FALSE),LEN(VLOOKUP($A257,csapatok!$A:$BL,X$320,FALSE))-6),'csapat-ranglista'!$A:$FP,X$321,FALSE)/8,VLOOKUP(VLOOKUP($A257,csapatok!$A:$BL,X$320,FALSE),'csapat-ranglista'!$A:$FP,X$321,FALSE)/4),0)</f>
        <v>0</v>
      </c>
      <c r="Y257" s="32">
        <f>IFERROR(IF(RIGHT(VLOOKUP($A257,csapatok!$A:$BL,Y$320,FALSE),5)="Csere",VLOOKUP(LEFT(VLOOKUP($A257,csapatok!$A:$BL,Y$320,FALSE),LEN(VLOOKUP($A257,csapatok!$A:$BL,Y$320,FALSE))-6),'csapat-ranglista'!$A:$FP,Y$321,FALSE)/8,VLOOKUP(VLOOKUP($A257,csapatok!$A:$BL,Y$320,FALSE),'csapat-ranglista'!$A:$FP,Y$321,FALSE)/4),0)</f>
        <v>0</v>
      </c>
      <c r="Z257" s="32">
        <f>IFERROR(IF(RIGHT(VLOOKUP($A257,csapatok!$A:$BL,Z$320,FALSE),5)="Csere",VLOOKUP(LEFT(VLOOKUP($A257,csapatok!$A:$BL,Z$320,FALSE),LEN(VLOOKUP($A257,csapatok!$A:$BL,Z$320,FALSE))-6),'csapat-ranglista'!$A:$FP,Z$321,FALSE)/8,VLOOKUP(VLOOKUP($A257,csapatok!$A:$BL,Z$320,FALSE),'csapat-ranglista'!$A:$FP,Z$321,FALSE)/4),0)</f>
        <v>0</v>
      </c>
      <c r="AA257" s="32">
        <f>IFERROR(IF(RIGHT(VLOOKUP($A257,csapatok!$A:$BL,AA$320,FALSE),5)="Csere",VLOOKUP(LEFT(VLOOKUP($A257,csapatok!$A:$BL,AA$320,FALSE),LEN(VLOOKUP($A257,csapatok!$A:$BL,AA$320,FALSE))-6),'csapat-ranglista'!$A:$FP,AA$321,FALSE)/8,VLOOKUP(VLOOKUP($A257,csapatok!$A:$BL,AA$320,FALSE),'csapat-ranglista'!$A:$FP,AA$321,FALSE)/4),0)</f>
        <v>0</v>
      </c>
      <c r="AB257" s="223">
        <f>IFERROR(IF(RIGHT(VLOOKUP($A257,csapatok!$A:$BL,AB$320,FALSE),5)="Csere",VLOOKUP(LEFT(VLOOKUP($A257,csapatok!$A:$BL,AB$320,FALSE),LEN(VLOOKUP($A257,csapatok!$A:$BL,AB$320,FALSE))-6),'csapat-ranglista'!$A:$FP,AB$321,FALSE)/8,VLOOKUP(VLOOKUP($A257,csapatok!$A:$BL,AB$320,FALSE),'csapat-ranglista'!$A:$FP,AB$321,FALSE)/4),0)</f>
        <v>0</v>
      </c>
      <c r="AC257" s="223">
        <f>IFERROR(IF(RIGHT(VLOOKUP($A257,csapatok!$A:$BL,AC$320,FALSE),5)="Csere",VLOOKUP(LEFT(VLOOKUP($A257,csapatok!$A:$BL,AC$320,FALSE),LEN(VLOOKUP($A257,csapatok!$A:$BL,AC$320,FALSE))-6),'csapat-ranglista'!$A:$FP,AC$321,FALSE)/8,VLOOKUP(VLOOKUP($A257,csapatok!$A:$BL,AC$320,FALSE),'csapat-ranglista'!$A:$FP,AC$321,FALSE)/4),0)</f>
        <v>0</v>
      </c>
      <c r="AD257" s="223">
        <f>IFERROR(IF(RIGHT(VLOOKUP($A257,csapatok!$A:$BL,AD$320,FALSE),5)="Csere",VLOOKUP(LEFT(VLOOKUP($A257,csapatok!$A:$BL,AD$320,FALSE),LEN(VLOOKUP($A257,csapatok!$A:$BL,AD$320,FALSE))-6),'csapat-ranglista'!$A:$FP,AD$321,FALSE)/8,VLOOKUP(VLOOKUP($A257,csapatok!$A:$BL,AD$320,FALSE),'csapat-ranglista'!$A:$FP,AD$321,FALSE)/4),0)</f>
        <v>0</v>
      </c>
      <c r="AE257" s="223">
        <f>IFERROR(IF(RIGHT(VLOOKUP($A257,csapatok!$A:$BL,AE$320,FALSE),5)="Csere",VLOOKUP(LEFT(VLOOKUP($A257,csapatok!$A:$BL,AE$320,FALSE),LEN(VLOOKUP($A257,csapatok!$A:$BL,AE$320,FALSE))-6),'csapat-ranglista'!$A:$FP,AE$321,FALSE)/8,VLOOKUP(VLOOKUP($A257,csapatok!$A:$BL,AE$320,FALSE),'csapat-ranglista'!$A:$FP,AE$321,FALSE)/4),0)</f>
        <v>0</v>
      </c>
      <c r="AF257" s="223">
        <f>IFERROR(IF(RIGHT(VLOOKUP($A257,csapatok!$A:$BL,AF$320,FALSE),5)="Csere",VLOOKUP(LEFT(VLOOKUP($A257,csapatok!$A:$BL,AF$320,FALSE),LEN(VLOOKUP($A257,csapatok!$A:$BL,AF$320,FALSE))-6),'csapat-ranglista'!$A:$FP,AF$321,FALSE)/8,VLOOKUP(VLOOKUP($A257,csapatok!$A:$BL,AF$320,FALSE),'csapat-ranglista'!$A:$FP,AF$321,FALSE)/4),0)</f>
        <v>0</v>
      </c>
      <c r="AG257" s="223">
        <f>IFERROR(IF(RIGHT(VLOOKUP($A257,csapatok!$A:$BL,AG$320,FALSE),5)="Csere",VLOOKUP(LEFT(VLOOKUP($A257,csapatok!$A:$BL,AG$320,FALSE),LEN(VLOOKUP($A257,csapatok!$A:$BL,AG$320,FALSE))-6),'csapat-ranglista'!$A:$FP,AG$321,FALSE)/8,VLOOKUP(VLOOKUP($A257,csapatok!$A:$BL,AG$320,FALSE),'csapat-ranglista'!$A:$FP,AG$321,FALSE)/4),0)</f>
        <v>0</v>
      </c>
      <c r="AH257" s="223">
        <f>IFERROR(IF(RIGHT(VLOOKUP($A257,csapatok!$A:$BL,AH$320,FALSE),5)="Csere",VLOOKUP(LEFT(VLOOKUP($A257,csapatok!$A:$BL,AH$320,FALSE),LEN(VLOOKUP($A257,csapatok!$A:$BL,AH$320,FALSE))-6),'csapat-ranglista'!$A:$FP,AH$321,FALSE)/8,VLOOKUP(VLOOKUP($A257,csapatok!$A:$BL,AH$320,FALSE),'csapat-ranglista'!$A:$FP,AH$321,FALSE)/4),0)</f>
        <v>0</v>
      </c>
      <c r="AI257" s="223">
        <f>IFERROR(IF(RIGHT(VLOOKUP($A257,csapatok!$A:$BL,AI$320,FALSE),5)="Csere",VLOOKUP(LEFT(VLOOKUP($A257,csapatok!$A:$BL,AI$320,FALSE),LEN(VLOOKUP($A257,csapatok!$A:$BL,AI$320,FALSE))-6),'csapat-ranglista'!$A:$FP,AI$321,FALSE)/8,VLOOKUP(VLOOKUP($A257,csapatok!$A:$BL,AI$320,FALSE),'csapat-ranglista'!$A:$FP,AI$321,FALSE)/4),0)</f>
        <v>0</v>
      </c>
      <c r="AJ257" s="223">
        <f>IFERROR(IF(RIGHT(VLOOKUP($A257,csapatok!$A:$BL,AJ$320,FALSE),5)="Csere",VLOOKUP(LEFT(VLOOKUP($A257,csapatok!$A:$BL,AJ$320,FALSE),LEN(VLOOKUP($A257,csapatok!$A:$BL,AJ$320,FALSE))-6),'csapat-ranglista'!$A:$FP,AJ$321,FALSE)/8,VLOOKUP(VLOOKUP($A257,csapatok!$A:$BL,AJ$320,FALSE),'csapat-ranglista'!$A:$FP,AJ$321,FALSE)/2),0)</f>
        <v>0</v>
      </c>
      <c r="AK257" s="223">
        <f>IFERROR(IF(RIGHT(VLOOKUP($A257,csapatok!$A:$CN,AK$320,FALSE),5)="Csere",VLOOKUP(LEFT(VLOOKUP($A257,csapatok!$A:$CN,AK$320,FALSE),LEN(VLOOKUP($A257,csapatok!$A:$CN,AK$320,FALSE))-6),'csapat-ranglista'!$A:$FP,AK$321,FALSE)/8,VLOOKUP(VLOOKUP($A257,csapatok!$A:$CN,AK$320,FALSE),'csapat-ranglista'!$A:$FP,AK$321,FALSE)/4),0)</f>
        <v>0</v>
      </c>
      <c r="AL257" s="223">
        <f>IFERROR(IF(RIGHT(VLOOKUP($A257,csapatok!$A:$CN,AL$320,FALSE),5)="Csere",VLOOKUP(LEFT(VLOOKUP($A257,csapatok!$A:$CN,AL$320,FALSE),LEN(VLOOKUP($A257,csapatok!$A:$CN,AL$320,FALSE))-6),'csapat-ranglista'!$A:$FP,AL$321,FALSE)/8,VLOOKUP(VLOOKUP($A257,csapatok!$A:$CN,AL$320,FALSE),'csapat-ranglista'!$A:$FP,AL$321,FALSE)/4),0)</f>
        <v>0</v>
      </c>
      <c r="AM257" s="223">
        <f>IFERROR(IF(RIGHT(VLOOKUP($A257,csapatok!$A:$CN,AM$320,FALSE),5)="Csere",VLOOKUP(LEFT(VLOOKUP($A257,csapatok!$A:$CN,AM$320,FALSE),LEN(VLOOKUP($A257,csapatok!$A:$CN,AM$320,FALSE))-6),'csapat-ranglista'!$A:$FP,AM$321,FALSE)/8,VLOOKUP(VLOOKUP($A257,csapatok!$A:$CN,AM$320,FALSE),'csapat-ranglista'!$A:$FP,AM$321,FALSE)/4),0)</f>
        <v>0</v>
      </c>
      <c r="AN257" s="223">
        <f>IFERROR(IF(RIGHT(VLOOKUP($A257,csapatok!$A:$CN,AN$320,FALSE),5)="Csere",VLOOKUP(LEFT(VLOOKUP($A257,csapatok!$A:$CN,AN$320,FALSE),LEN(VLOOKUP($A257,csapatok!$A:$CN,AN$320,FALSE))-6),'csapat-ranglista'!$A:$FP,AN$321,FALSE)/8,VLOOKUP(VLOOKUP($A257,csapatok!$A:$CN,AN$320,FALSE),'csapat-ranglista'!$A:$FP,AN$321,FALSE)/4),0)</f>
        <v>0</v>
      </c>
      <c r="AO257" s="223">
        <f>IFERROR(IF(RIGHT(VLOOKUP($A257,csapatok!$A:$CN,AO$320,FALSE),5)="Csere",VLOOKUP(LEFT(VLOOKUP($A257,csapatok!$A:$CN,AO$320,FALSE),LEN(VLOOKUP($A257,csapatok!$A:$CN,AO$320,FALSE))-6),'csapat-ranglista'!$A:$FP,AO$321,FALSE)/8,VLOOKUP(VLOOKUP($A257,csapatok!$A:$CN,AO$320,FALSE),'csapat-ranglista'!$A:$FP,AO$321,FALSE)/4),0)</f>
        <v>0</v>
      </c>
      <c r="AP257" s="223">
        <f>IFERROR(IF(RIGHT(VLOOKUP($A257,csapatok!$A:$CN,AP$320,FALSE),5)="Csere",VLOOKUP(LEFT(VLOOKUP($A257,csapatok!$A:$CN,AP$320,FALSE),LEN(VLOOKUP($A257,csapatok!$A:$CN,AP$320,FALSE))-6),'csapat-ranglista'!$A:$FP,AP$321,FALSE)/8,VLOOKUP(VLOOKUP($A257,csapatok!$A:$CN,AP$320,FALSE),'csapat-ranglista'!$A:$FP,AP$321,FALSE)/4),0)</f>
        <v>0</v>
      </c>
      <c r="AQ257" s="223">
        <f>IFERROR(IF(RIGHT(VLOOKUP($A257,csapatok!$A:$CN,AQ$320,FALSE),5)="Csere",VLOOKUP(LEFT(VLOOKUP($A257,csapatok!$A:$CN,AQ$320,FALSE),LEN(VLOOKUP($A257,csapatok!$A:$CN,AQ$320,FALSE))-6),'csapat-ranglista'!$A:$FP,AQ$321,FALSE)/8,VLOOKUP(VLOOKUP($A257,csapatok!$A:$CN,AQ$320,FALSE),'csapat-ranglista'!$A:$FP,AQ$321,FALSE)/4),0)</f>
        <v>0</v>
      </c>
      <c r="AR257" s="223">
        <f>IFERROR(IF(RIGHT(VLOOKUP($A257,csapatok!$A:$CN,AR$320,FALSE),5)="Csere",VLOOKUP(LEFT(VLOOKUP($A257,csapatok!$A:$CN,AR$320,FALSE),LEN(VLOOKUP($A257,csapatok!$A:$CN,AR$320,FALSE))-6),'csapat-ranglista'!$A:$FP,AR$321,FALSE)/8,VLOOKUP(VLOOKUP($A257,csapatok!$A:$CN,AR$320,FALSE),'csapat-ranglista'!$A:$FP,AR$321,FALSE)/4),0)</f>
        <v>0</v>
      </c>
      <c r="AS257" s="223">
        <f>IFERROR(IF(RIGHT(VLOOKUP($A257,csapatok!$A:$CN,AS$320,FALSE),5)="Csere",VLOOKUP(LEFT(VLOOKUP($A257,csapatok!$A:$CN,AS$320,FALSE),LEN(VLOOKUP($A257,csapatok!$A:$CN,AS$320,FALSE))-6),'csapat-ranglista'!$A:$FP,AS$321,FALSE)/8,VLOOKUP(VLOOKUP($A257,csapatok!$A:$CN,AS$320,FALSE),'csapat-ranglista'!$A:$FP,AS$321,FALSE)/4),0)</f>
        <v>0</v>
      </c>
      <c r="AT257" s="223">
        <f>IFERROR(IF(RIGHT(VLOOKUP($A257,csapatok!$A:$CN,AT$320,FALSE),5)="Csere",VLOOKUP(LEFT(VLOOKUP($A257,csapatok!$A:$CN,AT$320,FALSE),LEN(VLOOKUP($A257,csapatok!$A:$CN,AT$320,FALSE))-6),'csapat-ranglista'!$A:$FP,AT$321,FALSE)/8,VLOOKUP(VLOOKUP($A257,csapatok!$A:$CN,AT$320,FALSE),'csapat-ranglista'!$A:$FP,AT$321,FALSE)/4),0)</f>
        <v>0</v>
      </c>
      <c r="AU257" s="223">
        <f>IFERROR(IF(RIGHT(VLOOKUP($A257,csapatok!$A:$CN,AU$320,FALSE),5)="Csere",VLOOKUP(LEFT(VLOOKUP($A257,csapatok!$A:$CN,AU$320,FALSE),LEN(VLOOKUP($A257,csapatok!$A:$CN,AU$320,FALSE))-6),'csapat-ranglista'!$A:$FP,AU$321,FALSE)/8,VLOOKUP(VLOOKUP($A257,csapatok!$A:$CN,AU$320,FALSE),'csapat-ranglista'!$A:$FP,AU$321,FALSE)/4),0)</f>
        <v>1.8628533234305811</v>
      </c>
      <c r="AV257" s="223">
        <f>IFERROR(IF(RIGHT(VLOOKUP($A257,csapatok!$A:$CN,AV$320,FALSE),5)="Csere",VLOOKUP(LEFT(VLOOKUP($A257,csapatok!$A:$CN,AV$320,FALSE),LEN(VLOOKUP($A257,csapatok!$A:$CN,AV$320,FALSE))-6),'csapat-ranglista'!$A:$FP,AV$321,FALSE)/8,VLOOKUP(VLOOKUP($A257,csapatok!$A:$CN,AV$320,FALSE),'csapat-ranglista'!$A:$FP,AV$321,FALSE)/4),0)</f>
        <v>0</v>
      </c>
      <c r="AW257" s="223">
        <f>IFERROR(IF(RIGHT(VLOOKUP($A257,csapatok!$A:$CN,AW$320,FALSE),5)="Csere",VLOOKUP(LEFT(VLOOKUP($A257,csapatok!$A:$CN,AW$320,FALSE),LEN(VLOOKUP($A257,csapatok!$A:$CN,AW$320,FALSE))-6),'csapat-ranglista'!$A:$FP,AW$321,FALSE)/8,VLOOKUP(VLOOKUP($A257,csapatok!$A:$CN,AW$320,FALSE),'csapat-ranglista'!$A:$FP,AW$321,FALSE)/4),0)</f>
        <v>0</v>
      </c>
      <c r="AX257" s="223">
        <f>IFERROR(IF(RIGHT(VLOOKUP($A257,csapatok!$A:$CN,AX$320,FALSE),5)="Csere",VLOOKUP(LEFT(VLOOKUP($A257,csapatok!$A:$CN,AX$320,FALSE),LEN(VLOOKUP($A257,csapatok!$A:$CN,AX$320,FALSE))-6),'csapat-ranglista'!$A:$FP,AX$321,FALSE)/8,VLOOKUP(VLOOKUP($A257,csapatok!$A:$CN,AX$320,FALSE),'csapat-ranglista'!$A:$FP,AX$321,FALSE)/4),0)</f>
        <v>0</v>
      </c>
      <c r="AY257" s="223">
        <f>IFERROR(IF(RIGHT(VLOOKUP($A257,csapatok!$A:$NN,AY$320,FALSE),5)="Csere",VLOOKUP(LEFT(VLOOKUP($A257,csapatok!$A:$NN,AY$320,FALSE),LEN(VLOOKUP($A257,csapatok!$A:$NN,AY$320,FALSE))-6),'csapat-ranglista'!$A:$FP,AY$321,FALSE)/8,VLOOKUP(VLOOKUP($A257,csapatok!$A:$NN,AY$320,FALSE),'csapat-ranglista'!$A:$FP,AY$321,FALSE)/4),0)</f>
        <v>0</v>
      </c>
      <c r="AZ257" s="223">
        <f>IFERROR(IF(RIGHT(VLOOKUP($A257,csapatok!$A:$NN,AZ$320,FALSE),5)="Csere",VLOOKUP(LEFT(VLOOKUP($A257,csapatok!$A:$NN,AZ$320,FALSE),LEN(VLOOKUP($A257,csapatok!$A:$NN,AZ$320,FALSE))-6),'csapat-ranglista'!$A:$FP,AZ$321,FALSE)/8,VLOOKUP(VLOOKUP($A257,csapatok!$A:$NN,AZ$320,FALSE),'csapat-ranglista'!$A:$FP,AZ$321,FALSE)/4),0)</f>
        <v>0</v>
      </c>
      <c r="BA257" s="223">
        <f>IFERROR(IF(RIGHT(VLOOKUP($A257,csapatok!$A:$NN,BA$320,FALSE),5)="Csere",VLOOKUP(LEFT(VLOOKUP($A257,csapatok!$A:$NN,BA$320,FALSE),LEN(VLOOKUP($A257,csapatok!$A:$NN,BA$320,FALSE))-6),'csapat-ranglista'!$A:$FP,BA$321,FALSE)/8,VLOOKUP(VLOOKUP($A257,csapatok!$A:$NN,BA$320,FALSE),'csapat-ranglista'!$A:$FP,BA$321,FALSE)/4),0)</f>
        <v>0</v>
      </c>
      <c r="BB257" s="223">
        <f>IFERROR(IF(RIGHT(VLOOKUP($A257,csapatok!$A:$NN,BB$320,FALSE),5)="Csere",VLOOKUP(LEFT(VLOOKUP($A257,csapatok!$A:$NN,BB$320,FALSE),LEN(VLOOKUP($A257,csapatok!$A:$NN,BB$320,FALSE))-6),'csapat-ranglista'!$A:$FP,BB$321,FALSE)/8,VLOOKUP(VLOOKUP($A257,csapatok!$A:$NN,BB$320,FALSE),'csapat-ranglista'!$A:$FP,BB$321,FALSE)/4),0)</f>
        <v>0</v>
      </c>
      <c r="BC257" s="224">
        <f>versenyek!$ES$11*IFERROR(VLOOKUP(VLOOKUP($A257,versenyek!ER:ET,3,FALSE),szabalyok!$A$16:$B$23,2,FALSE)/4,0)</f>
        <v>0</v>
      </c>
      <c r="BD257" s="224">
        <f>versenyek!$EV$11*IFERROR(VLOOKUP(VLOOKUP($A257,versenyek!EU:EW,3,FALSE),szabalyok!$A$16:$B$23,2,FALSE)/4,0)</f>
        <v>0</v>
      </c>
      <c r="BE257" s="223">
        <f>IFERROR(IF(RIGHT(VLOOKUP($A257,csapatok!$A:$NN,BE$320,FALSE),5)="Csere",VLOOKUP(LEFT(VLOOKUP($A257,csapatok!$A:$NN,BE$320,FALSE),LEN(VLOOKUP($A257,csapatok!$A:$NN,BE$320,FALSE))-6),'csapat-ranglista'!$A:$FP,BE$321,FALSE)/8,VLOOKUP(VLOOKUP($A257,csapatok!$A:$NN,BE$320,FALSE),'csapat-ranglista'!$A:$FP,BE$321,FALSE)/4),0)</f>
        <v>0</v>
      </c>
      <c r="BF257" s="223">
        <f>IFERROR(IF(RIGHT(VLOOKUP($A257,csapatok!$A:$NN,BF$320,FALSE),5)="Csere",VLOOKUP(LEFT(VLOOKUP($A257,csapatok!$A:$NN,BF$320,FALSE),LEN(VLOOKUP($A257,csapatok!$A:$NN,BF$320,FALSE))-6),'csapat-ranglista'!$A:$FP,BF$321,FALSE)/8,VLOOKUP(VLOOKUP($A257,csapatok!$A:$NN,BF$320,FALSE),'csapat-ranglista'!$A:$FP,BF$321,FALSE)/4),0)</f>
        <v>0</v>
      </c>
      <c r="BG257" s="223">
        <f>IFERROR(IF(RIGHT(VLOOKUP($A257,csapatok!$A:$NN,BG$320,FALSE),5)="Csere",VLOOKUP(LEFT(VLOOKUP($A257,csapatok!$A:$NN,BG$320,FALSE),LEN(VLOOKUP($A257,csapatok!$A:$NN,BG$320,FALSE))-6),'csapat-ranglista'!$A:$FP,BG$321,FALSE)/8,VLOOKUP(VLOOKUP($A257,csapatok!$A:$NN,BG$320,FALSE),'csapat-ranglista'!$A:$FP,BG$321,FALSE)/4),0)</f>
        <v>0</v>
      </c>
      <c r="BH257" s="223">
        <f>IFERROR(IF(RIGHT(VLOOKUP($A257,csapatok!$A:$NN,BH$320,FALSE),5)="Csere",VLOOKUP(LEFT(VLOOKUP($A257,csapatok!$A:$NN,BH$320,FALSE),LEN(VLOOKUP($A257,csapatok!$A:$NN,BH$320,FALSE))-6),'csapat-ranglista'!$A:$FP,BH$321,FALSE)/8,VLOOKUP(VLOOKUP($A257,csapatok!$A:$NN,BH$320,FALSE),'csapat-ranglista'!$A:$FP,BH$321,FALSE)/4),0)</f>
        <v>0</v>
      </c>
      <c r="BI257" s="223">
        <f>IFERROR(IF(RIGHT(VLOOKUP($A257,csapatok!$A:$NN,BI$320,FALSE),5)="Csere",VLOOKUP(LEFT(VLOOKUP($A257,csapatok!$A:$NN,BI$320,FALSE),LEN(VLOOKUP($A257,csapatok!$A:$NN,BI$320,FALSE))-6),'csapat-ranglista'!$A:$FP,BI$321,FALSE)/8,VLOOKUP(VLOOKUP($A257,csapatok!$A:$NN,BI$320,FALSE),'csapat-ranglista'!$A:$FP,BI$321,FALSE)/4),0)</f>
        <v>0</v>
      </c>
      <c r="BJ257" s="223">
        <f>IFERROR(IF(RIGHT(VLOOKUP($A257,csapatok!$A:$NN,BJ$320,FALSE),5)="Csere",VLOOKUP(LEFT(VLOOKUP($A257,csapatok!$A:$NN,BJ$320,FALSE),LEN(VLOOKUP($A257,csapatok!$A:$NN,BJ$320,FALSE))-6),'csapat-ranglista'!$A:$FP,BJ$321,FALSE)/8,VLOOKUP(VLOOKUP($A257,csapatok!$A:$NN,BJ$320,FALSE),'csapat-ranglista'!$A:$FP,BJ$321,FALSE)/4),0)</f>
        <v>0</v>
      </c>
      <c r="BK257" s="223">
        <f>IFERROR(IF(RIGHT(VLOOKUP($A257,csapatok!$A:$NN,BK$320,FALSE),5)="Csere",VLOOKUP(LEFT(VLOOKUP($A257,csapatok!$A:$NN,BK$320,FALSE),LEN(VLOOKUP($A257,csapatok!$A:$NN,BK$320,FALSE))-6),'csapat-ranglista'!$A:$FP,BK$321,FALSE)/8,VLOOKUP(VLOOKUP($A257,csapatok!$A:$NN,BK$320,FALSE),'csapat-ranglista'!$A:$FP,BK$321,FALSE)/4),0)</f>
        <v>0</v>
      </c>
      <c r="BL257" s="223">
        <f>IFERROR(IF(RIGHT(VLOOKUP($A257,csapatok!$A:$NN,BL$320,FALSE),5)="Csere",VLOOKUP(LEFT(VLOOKUP($A257,csapatok!$A:$NN,BL$320,FALSE),LEN(VLOOKUP($A257,csapatok!$A:$NN,BL$320,FALSE))-6),'csapat-ranglista'!$A:$FP,BL$321,FALSE)/8,VLOOKUP(VLOOKUP($A257,csapatok!$A:$NN,BL$320,FALSE),'csapat-ranglista'!$A:$FP,BL$321,FALSE)/4),0)</f>
        <v>0</v>
      </c>
      <c r="BM257" s="223">
        <f>IFERROR(IF(RIGHT(VLOOKUP($A257,csapatok!$A:$NN,BM$320,FALSE),5)="Csere",VLOOKUP(LEFT(VLOOKUP($A257,csapatok!$A:$NN,BM$320,FALSE),LEN(VLOOKUP($A257,csapatok!$A:$NN,BM$320,FALSE))-6),'csapat-ranglista'!$A:$FP,BM$321,FALSE)/8,VLOOKUP(VLOOKUP($A257,csapatok!$A:$NN,BM$320,FALSE),'csapat-ranglista'!$A:$FP,BM$321,FALSE)/4),0)</f>
        <v>0</v>
      </c>
      <c r="BN257" s="223">
        <f>IFERROR(IF(RIGHT(VLOOKUP($A257,csapatok!$A:$NN,BN$320,FALSE),5)="Csere",VLOOKUP(LEFT(VLOOKUP($A257,csapatok!$A:$NN,BN$320,FALSE),LEN(VLOOKUP($A257,csapatok!$A:$NN,BN$320,FALSE))-6),'csapat-ranglista'!$A:$FP,BN$321,FALSE)/8,VLOOKUP(VLOOKUP($A257,csapatok!$A:$NN,BN$320,FALSE),'csapat-ranglista'!$A:$FP,BN$321,FALSE)/4),0)</f>
        <v>0</v>
      </c>
      <c r="BO257" s="223">
        <f>IFERROR(IF(RIGHT(VLOOKUP($A257,csapatok!$A:$NN,BO$320,FALSE),5)="Csere",VLOOKUP(LEFT(VLOOKUP($A257,csapatok!$A:$NN,BO$320,FALSE),LEN(VLOOKUP($A257,csapatok!$A:$NN,BO$320,FALSE))-6),'csapat-ranglista'!$A:$FP,BO$321,FALSE)/8,VLOOKUP(VLOOKUP($A257,csapatok!$A:$NN,BO$320,FALSE),'csapat-ranglista'!$A:$FP,BO$321,FALSE)/4),0)</f>
        <v>0</v>
      </c>
      <c r="BP257" s="223">
        <f>IFERROR(IF(RIGHT(VLOOKUP($A257,csapatok!$A:$NN,BP$320,FALSE),5)="Csere",VLOOKUP(LEFT(VLOOKUP($A257,csapatok!$A:$NN,BP$320,FALSE),LEN(VLOOKUP($A257,csapatok!$A:$NN,BP$320,FALSE))-6),'csapat-ranglista'!$A:$FP,BP$321,FALSE)/8,VLOOKUP(VLOOKUP($A257,csapatok!$A:$NN,BP$320,FALSE),'csapat-ranglista'!$A:$FP,BP$321,FALSE)/4),0)</f>
        <v>0</v>
      </c>
      <c r="BQ257" s="223">
        <f>IFERROR(IF(RIGHT(VLOOKUP($A257,csapatok!$A:$NN,BQ$320,FALSE),5)="Csere",VLOOKUP(LEFT(VLOOKUP($A257,csapatok!$A:$NN,BQ$320,FALSE),LEN(VLOOKUP($A257,csapatok!$A:$NN,BQ$320,FALSE))-6),'csapat-ranglista'!$A:$FP,BQ$321,FALSE)/8,VLOOKUP(VLOOKUP($A257,csapatok!$A:$NN,BQ$320,FALSE),'csapat-ranglista'!$A:$FP,BQ$321,FALSE)/4),0)</f>
        <v>0</v>
      </c>
      <c r="BR257" s="223">
        <f>IFERROR(IF(RIGHT(VLOOKUP($A257,csapatok!$A:$NN,BR$320,FALSE),5)="Csere",VLOOKUP(LEFT(VLOOKUP($A257,csapatok!$A:$NN,BR$320,FALSE),LEN(VLOOKUP($A257,csapatok!$A:$NN,BR$320,FALSE))-6),'csapat-ranglista'!$A:$FP,BR$321,FALSE)/8,VLOOKUP(VLOOKUP($A257,csapatok!$A:$NN,BR$320,FALSE),'csapat-ranglista'!$A:$FP,BR$321,FALSE)/4),0)</f>
        <v>0</v>
      </c>
      <c r="BS257" s="223">
        <f>IFERROR(IF(RIGHT(VLOOKUP($A257,csapatok!$A:$NN,BS$320,FALSE),5)="Csere",VLOOKUP(LEFT(VLOOKUP($A257,csapatok!$A:$NN,BS$320,FALSE),LEN(VLOOKUP($A257,csapatok!$A:$NN,BS$320,FALSE))-6),'csapat-ranglista'!$A:$FP,BS$321,FALSE)/8,VLOOKUP(VLOOKUP($A257,csapatok!$A:$NN,BS$320,FALSE),'csapat-ranglista'!$A:$FP,BS$321,FALSE)/4),0)</f>
        <v>0</v>
      </c>
      <c r="BT257" s="223">
        <f>IFERROR(IF(RIGHT(VLOOKUP($A257,csapatok!$A:$NN,BT$320,FALSE),5)="Csere",VLOOKUP(LEFT(VLOOKUP($A257,csapatok!$A:$NN,BT$320,FALSE),LEN(VLOOKUP($A257,csapatok!$A:$NN,BT$320,FALSE))-6),'csapat-ranglista'!$A:$FP,BT$321,FALSE)/8,VLOOKUP(VLOOKUP($A257,csapatok!$A:$NN,BT$320,FALSE),'csapat-ranglista'!$A:$FP,BT$321,FALSE)/4),0)</f>
        <v>0</v>
      </c>
      <c r="BU257" s="223">
        <f>IFERROR(IF(RIGHT(VLOOKUP($A257,csapatok!$A:$NN,BU$320,FALSE),5)="Csere",VLOOKUP(LEFT(VLOOKUP($A257,csapatok!$A:$NN,BU$320,FALSE),LEN(VLOOKUP($A257,csapatok!$A:$NN,BU$320,FALSE))-6),'csapat-ranglista'!$A:$FP,BU$321,FALSE)/8,VLOOKUP(VLOOKUP($A257,csapatok!$A:$NN,BU$320,FALSE),'csapat-ranglista'!$A:$FP,BU$321,FALSE)/4),0)</f>
        <v>0</v>
      </c>
      <c r="BV257" s="223">
        <f>IFERROR(IF(RIGHT(VLOOKUP($A257,csapatok!$A:$NN,BV$320,FALSE),5)="Csere",VLOOKUP(LEFT(VLOOKUP($A257,csapatok!$A:$NN,BV$320,FALSE),LEN(VLOOKUP($A257,csapatok!$A:$NN,BV$320,FALSE))-6),'csapat-ranglista'!$A:$FP,BV$321,FALSE)/8,VLOOKUP(VLOOKUP($A257,csapatok!$A:$NN,BV$320,FALSE),'csapat-ranglista'!$A:$FP,BV$321,FALSE)/4),0)</f>
        <v>0</v>
      </c>
      <c r="BW257" s="223">
        <f>IFERROR(IF(RIGHT(VLOOKUP($A257,csapatok!$A:$NN,BW$320,FALSE),5)="Csere",VLOOKUP(LEFT(VLOOKUP($A257,csapatok!$A:$NN,BW$320,FALSE),LEN(VLOOKUP($A257,csapatok!$A:$NN,BW$320,FALSE))-6),'csapat-ranglista'!$A:$FP,BW$321,FALSE)/8,VLOOKUP(VLOOKUP($A257,csapatok!$A:$NN,BW$320,FALSE),'csapat-ranglista'!$A:$FP,BW$321,FALSE)/4),0)</f>
        <v>0</v>
      </c>
      <c r="BX257" s="223">
        <f>IFERROR(IF(RIGHT(VLOOKUP($A257,csapatok!$A:$NN,BX$320,FALSE),5)="Csere",VLOOKUP(LEFT(VLOOKUP($A257,csapatok!$A:$NN,BX$320,FALSE),LEN(VLOOKUP($A257,csapatok!$A:$NN,BX$320,FALSE))-6),'csapat-ranglista'!$A:$FP,BX$321,FALSE)/8,VLOOKUP(VLOOKUP($A257,csapatok!$A:$NN,BX$320,FALSE),'csapat-ranglista'!$A:$FP,BX$321,FALSE)/4),0)</f>
        <v>0</v>
      </c>
      <c r="BY257" s="223">
        <f>IFERROR(IF(RIGHT(VLOOKUP($A257,csapatok!$A:$NN,BY$320,FALSE),5)="Csere",VLOOKUP(LEFT(VLOOKUP($A257,csapatok!$A:$NN,BY$320,FALSE),LEN(VLOOKUP($A257,csapatok!$A:$NN,BY$320,FALSE))-6),'csapat-ranglista'!$A:$FP,BY$321,FALSE)/8,VLOOKUP(VLOOKUP($A257,csapatok!$A:$NN,BY$320,FALSE),'csapat-ranglista'!$A:$FP,BY$321,FALSE)/4),0)</f>
        <v>0</v>
      </c>
      <c r="BZ257" s="223">
        <f>IFERROR(IF(RIGHT(VLOOKUP($A257,csapatok!$A:$NN,BZ$320,FALSE),5)="Csere",VLOOKUP(LEFT(VLOOKUP($A257,csapatok!$A:$NN,BZ$320,FALSE),LEN(VLOOKUP($A257,csapatok!$A:$NN,BZ$320,FALSE))-6),'csapat-ranglista'!$A:$FP,BZ$321,FALSE)/8,VLOOKUP(VLOOKUP($A257,csapatok!$A:$NN,BZ$320,FALSE),'csapat-ranglista'!$A:$FP,BZ$321,FALSE)/4),0)</f>
        <v>0</v>
      </c>
      <c r="CA257" s="223">
        <f>IFERROR(IF(RIGHT(VLOOKUP($A257,csapatok!$A:$NN,CA$320,FALSE),5)="Csere",VLOOKUP(LEFT(VLOOKUP($A257,csapatok!$A:$NN,CA$320,FALSE),LEN(VLOOKUP($A257,csapatok!$A:$NN,CA$320,FALSE))-6),'csapat-ranglista'!$A:$FP,CA$321,FALSE)/8,VLOOKUP(VLOOKUP($A257,csapatok!$A:$NN,CA$320,FALSE),'csapat-ranglista'!$A:$FP,CA$321,FALSE)/4),0)</f>
        <v>0</v>
      </c>
      <c r="CB257" s="223">
        <f>IFERROR(IF(RIGHT(VLOOKUP($A257,csapatok!$A:$NN,CB$320,FALSE),5)="Csere",VLOOKUP(LEFT(VLOOKUP($A257,csapatok!$A:$NN,CB$320,FALSE),LEN(VLOOKUP($A257,csapatok!$A:$NN,CB$320,FALSE))-6),'csapat-ranglista'!$A:$FP,CB$321,FALSE)/8,VLOOKUP(VLOOKUP($A257,csapatok!$A:$NN,CB$320,FALSE),'csapat-ranglista'!$A:$FP,CB$321,FALSE)/4),0)</f>
        <v>0</v>
      </c>
      <c r="CC257" s="223">
        <f>IFERROR(IF(RIGHT(VLOOKUP($A257,csapatok!$A:$NN,CC$320,FALSE),5)="Csere",VLOOKUP(LEFT(VLOOKUP($A257,csapatok!$A:$NN,CC$320,FALSE),LEN(VLOOKUP($A257,csapatok!$A:$NN,CC$320,FALSE))-6),'csapat-ranglista'!$A:$FP,CC$321,FALSE)/8,VLOOKUP(VLOOKUP($A257,csapatok!$A:$NN,CC$320,FALSE),'csapat-ranglista'!$A:$FP,CC$321,FALSE)/4),0)</f>
        <v>0</v>
      </c>
      <c r="CD257" s="223">
        <f>IFERROR(IF(RIGHT(VLOOKUP($A257,csapatok!$A:$NN,CD$320,FALSE),5)="Csere",VLOOKUP(LEFT(VLOOKUP($A257,csapatok!$A:$NN,CD$320,FALSE),LEN(VLOOKUP($A257,csapatok!$A:$NN,CD$320,FALSE))-6),'csapat-ranglista'!$A:$FP,CD$321,FALSE)/8,VLOOKUP(VLOOKUP($A257,csapatok!$A:$NN,CD$320,FALSE),'csapat-ranglista'!$A:$FP,CD$321,FALSE)/4),0)</f>
        <v>0</v>
      </c>
      <c r="CE257" s="223">
        <f>IFERROR(IF(RIGHT(VLOOKUP($A257,csapatok!$A:$NN,CE$320,FALSE),5)="Csere",VLOOKUP(LEFT(VLOOKUP($A257,csapatok!$A:$NN,CE$320,FALSE),LEN(VLOOKUP($A257,csapatok!$A:$NN,CE$320,FALSE))-6),'csapat-ranglista'!$A:$FP,CE$321,FALSE)/8,VLOOKUP(VLOOKUP($A257,csapatok!$A:$NN,CE$320,FALSE),'csapat-ranglista'!$A:$FP,CE$321,FALSE)/4),0)</f>
        <v>0</v>
      </c>
      <c r="CF257" s="223">
        <f>IFERROR(IF(RIGHT(VLOOKUP($A257,csapatok!$A:$NN,CF$320,FALSE),5)="Csere",VLOOKUP(LEFT(VLOOKUP($A257,csapatok!$A:$NN,CF$320,FALSE),LEN(VLOOKUP($A257,csapatok!$A:$NN,CF$320,FALSE))-6),'csapat-ranglista'!$A:$FP,CF$321,FALSE)/8,VLOOKUP(VLOOKUP($A257,csapatok!$A:$NN,CF$320,FALSE),'csapat-ranglista'!$A:$FP,CF$321,FALSE)/4),0)</f>
        <v>0</v>
      </c>
      <c r="CG257" s="223">
        <f>IFERROR(IF(RIGHT(VLOOKUP($A257,csapatok!$A:$NN,CG$320,FALSE),5)="Csere",VLOOKUP(LEFT(VLOOKUP($A257,csapatok!$A:$NN,CG$320,FALSE),LEN(VLOOKUP($A257,csapatok!$A:$NN,CG$320,FALSE))-6),'csapat-ranglista'!$A:$FP,CG$321,FALSE)/8,VLOOKUP(VLOOKUP($A257,csapatok!$A:$NN,CG$320,FALSE),'csapat-ranglista'!$A:$FP,CG$321,FALSE)/4),0)</f>
        <v>0</v>
      </c>
      <c r="CH257" s="223">
        <f>IFERROR(IF(RIGHT(VLOOKUP($A257,csapatok!$A:$NN,CH$320,FALSE),5)="Csere",VLOOKUP(LEFT(VLOOKUP($A257,csapatok!$A:$NN,CH$320,FALSE),LEN(VLOOKUP($A257,csapatok!$A:$NN,CH$320,FALSE))-6),'csapat-ranglista'!$A:$FP,CH$321,FALSE)/8,VLOOKUP(VLOOKUP($A257,csapatok!$A:$NN,CH$320,FALSE),'csapat-ranglista'!$A:$FP,CH$321,FALSE)/4),0)</f>
        <v>0</v>
      </c>
      <c r="CI257" s="223">
        <f>IFERROR(IF(RIGHT(VLOOKUP($A257,csapatok!$A:$NN,CI$320,FALSE),5)="Csere",VLOOKUP(LEFT(VLOOKUP($A257,csapatok!$A:$NN,CI$320,FALSE),LEN(VLOOKUP($A257,csapatok!$A:$NN,CI$320,FALSE))-6),'csapat-ranglista'!$A:$FP,CI$321,FALSE)/8,VLOOKUP(VLOOKUP($A257,csapatok!$A:$NN,CI$320,FALSE),'csapat-ranglista'!$A:$FP,CI$321,FALSE)/4),0)</f>
        <v>0</v>
      </c>
      <c r="CJ257" s="224">
        <f>versenyek!$IQ$11*IFERROR(VLOOKUP(VLOOKUP($A257,versenyek!IP:IR,3,FALSE),szabalyok!$A$16:$B$23,2,FALSE)/4,0)</f>
        <v>0</v>
      </c>
      <c r="CK257" s="224">
        <f>versenyek!$IT$11*IFERROR(VLOOKUP(VLOOKUP($A257,versenyek!IS:IU,3,FALSE),szabalyok!$A$16:$B$23,2,FALSE)/4,0)</f>
        <v>0</v>
      </c>
      <c r="CL257" s="223">
        <f>IFERROR(IF(RIGHT(VLOOKUP($A257,csapatok!$A:$NN,CL$320,FALSE),5)="Csere",VLOOKUP(LEFT(VLOOKUP($A257,csapatok!$A:$NN,CL$320,FALSE),LEN(VLOOKUP($A257,csapatok!$A:$NN,CL$320,FALSE))-6),'csapat-ranglista'!$A:$FP,CL$321,FALSE)/8,VLOOKUP(VLOOKUP($A257,csapatok!$A:$NN,CL$320,FALSE),'csapat-ranglista'!$A:$FP,CL$321,FALSE)/4),0)</f>
        <v>0</v>
      </c>
      <c r="CM257" s="223">
        <f>IFERROR(IF(RIGHT(VLOOKUP($A257,csapatok!$A:$NN,CM$320,FALSE),5)="Csere",VLOOKUP(LEFT(VLOOKUP($A257,csapatok!$A:$NN,CM$320,FALSE),LEN(VLOOKUP($A257,csapatok!$A:$NN,CM$320,FALSE))-6),'csapat-ranglista'!$A:$FP,CM$321,FALSE)/8,VLOOKUP(VLOOKUP($A257,csapatok!$A:$NN,CM$320,FALSE),'csapat-ranglista'!$A:$FP,CM$321,FALSE)/4),0)</f>
        <v>0</v>
      </c>
      <c r="CN257" s="223">
        <f>IFERROR(IF(RIGHT(VLOOKUP($A257,csapatok!$A:$NN,CN$320,FALSE),5)="Csere",VLOOKUP(LEFT(VLOOKUP($A257,csapatok!$A:$NN,CN$320,FALSE),LEN(VLOOKUP($A257,csapatok!$A:$NN,CN$320,FALSE))-6),'csapat-ranglista'!$A:$FP,CN$321,FALSE)/8,VLOOKUP(VLOOKUP($A257,csapatok!$A:$NN,CN$320,FALSE),'csapat-ranglista'!$A:$FP,CN$321,FALSE)/4),0)</f>
        <v>0</v>
      </c>
      <c r="CO257" s="223">
        <f>IFERROR(IF(RIGHT(VLOOKUP($A257,csapatok!$A:$NN,CO$320,FALSE),5)="Csere",VLOOKUP(LEFT(VLOOKUP($A257,csapatok!$A:$NN,CO$320,FALSE),LEN(VLOOKUP($A257,csapatok!$A:$NN,CO$320,FALSE))-6),'csapat-ranglista'!$A:$FP,CO$321,FALSE)/8,VLOOKUP(VLOOKUP($A257,csapatok!$A:$NN,CO$320,FALSE),'csapat-ranglista'!$A:$FP,CO$321,FALSE)/4),0)</f>
        <v>0</v>
      </c>
      <c r="CP257" s="223">
        <f>IFERROR(IF(RIGHT(VLOOKUP($A257,csapatok!$A:$NN,CP$320,FALSE),5)="Csere",VLOOKUP(LEFT(VLOOKUP($A257,csapatok!$A:$NN,CP$320,FALSE),LEN(VLOOKUP($A257,csapatok!$A:$NN,CP$320,FALSE))-6),'csapat-ranglista'!$A:$FP,CP$321,FALSE)/8,VLOOKUP(VLOOKUP($A257,csapatok!$A:$NN,CP$320,FALSE),'csapat-ranglista'!$A:$FP,CP$321,FALSE)/4),0)</f>
        <v>0</v>
      </c>
      <c r="CQ257" s="223">
        <f>IFERROR(IF(RIGHT(VLOOKUP($A257,csapatok!$A:$NN,CQ$320,FALSE),5)="Csere",VLOOKUP(LEFT(VLOOKUP($A257,csapatok!$A:$NN,CQ$320,FALSE),LEN(VLOOKUP($A257,csapatok!$A:$NN,CQ$320,FALSE))-6),'csapat-ranglista'!$A:$FP,CQ$321,FALSE)/8,VLOOKUP(VLOOKUP($A257,csapatok!$A:$NN,CQ$320,FALSE),'csapat-ranglista'!$A:$FP,CQ$321,FALSE)/4),0)</f>
        <v>0</v>
      </c>
      <c r="CR257" s="223">
        <f>IFERROR(IF(RIGHT(VLOOKUP($A257,csapatok!$A:$NN,CR$320,FALSE),5)="Csere",VLOOKUP(LEFT(VLOOKUP($A257,csapatok!$A:$NN,CR$320,FALSE),LEN(VLOOKUP($A257,csapatok!$A:$NN,CR$320,FALSE))-6),'csapat-ranglista'!$A:$FP,CR$321,FALSE)/8,VLOOKUP(VLOOKUP($A257,csapatok!$A:$NN,CR$320,FALSE),'csapat-ranglista'!$A:$FP,CR$321,FALSE)/4),0)</f>
        <v>0</v>
      </c>
      <c r="CS257" s="223">
        <f>IFERROR(IF(RIGHT(VLOOKUP($A257,csapatok!$A:$NN,CS$320,FALSE),5)="Csere",VLOOKUP(LEFT(VLOOKUP($A257,csapatok!$A:$NN,CS$320,FALSE),LEN(VLOOKUP($A257,csapatok!$A:$NN,CS$320,FALSE))-6),'csapat-ranglista'!$A:$FP,CS$321,FALSE)/8,VLOOKUP(VLOOKUP($A257,csapatok!$A:$NN,CS$320,FALSE),'csapat-ranglista'!$A:$FP,CS$321,FALSE)/4),0)</f>
        <v>0</v>
      </c>
      <c r="CT257" s="223">
        <f>IFERROR(IF(RIGHT(VLOOKUP($A257,csapatok!$A:$NN,CT$320,FALSE),5)="Csere",VLOOKUP(LEFT(VLOOKUP($A257,csapatok!$A:$NN,CT$320,FALSE),LEN(VLOOKUP($A257,csapatok!$A:$NN,CT$320,FALSE))-6),'csapat-ranglista'!$A:$FP,CT$321,FALSE)/8,VLOOKUP(VLOOKUP($A257,csapatok!$A:$NN,CT$320,FALSE),'csapat-ranglista'!$A:$FP,CT$321,FALSE)/4),0)</f>
        <v>0</v>
      </c>
      <c r="CU257" s="223">
        <f>IFERROR(IF(RIGHT(VLOOKUP($A257,csapatok!$A:$NN,CU$320,FALSE),5)="Csere",VLOOKUP(LEFT(VLOOKUP($A257,csapatok!$A:$NN,CU$320,FALSE),LEN(VLOOKUP($A257,csapatok!$A:$NN,CU$320,FALSE))-6),'csapat-ranglista'!$A:$FP,CU$321,FALSE)/8,VLOOKUP(VLOOKUP($A257,csapatok!$A:$NN,CU$320,FALSE),'csapat-ranglista'!$A:$FP,CU$321,FALSE)/4),0)</f>
        <v>0</v>
      </c>
      <c r="CV257" s="223">
        <f>IFERROR(IF(RIGHT(VLOOKUP($A257,csapatok!$A:$NN,CV$320,FALSE),5)="Csere",VLOOKUP(LEFT(VLOOKUP($A257,csapatok!$A:$NN,CV$320,FALSE),LEN(VLOOKUP($A257,csapatok!$A:$NN,CV$320,FALSE))-6),'csapat-ranglista'!$A:$FP,CV$321,FALSE)/8,VLOOKUP(VLOOKUP($A257,csapatok!$A:$NN,CV$320,FALSE),'csapat-ranglista'!$A:$FP,CV$321,FALSE)/4),0)</f>
        <v>0</v>
      </c>
      <c r="CW257" s="223">
        <f>IFERROR(IF(RIGHT(VLOOKUP($A257,csapatok!$A:$NN,CW$320,FALSE),5)="Csere",VLOOKUP(LEFT(VLOOKUP($A257,csapatok!$A:$NN,CW$320,FALSE),LEN(VLOOKUP($A257,csapatok!$A:$NN,CW$320,FALSE))-6),'csapat-ranglista'!$A:$FP,CW$321,FALSE)/8,VLOOKUP(VLOOKUP($A257,csapatok!$A:$NN,CW$320,FALSE),'csapat-ranglista'!$A:$FP,CW$321,FALSE)/4),0)</f>
        <v>0</v>
      </c>
      <c r="CX257" s="223">
        <f>IFERROR(IF(RIGHT(VLOOKUP($A257,csapatok!$A:$NN,CX$320,FALSE),5)="Csere",VLOOKUP(LEFT(VLOOKUP($A257,csapatok!$A:$NN,CX$320,FALSE),LEN(VLOOKUP($A257,csapatok!$A:$NN,CX$320,FALSE))-6),'csapat-ranglista'!$A:$FP,CX$321,FALSE)/8,VLOOKUP(VLOOKUP($A257,csapatok!$A:$NN,CX$320,FALSE),'csapat-ranglista'!$A:$FP,CX$321,FALSE)/4),0)</f>
        <v>0</v>
      </c>
      <c r="CY257" s="223">
        <f>IFERROR(IF(RIGHT(VLOOKUP($A257,csapatok!$A:$NN,CY$320,FALSE),5)="Csere",VLOOKUP(LEFT(VLOOKUP($A257,csapatok!$A:$NN,CY$320,FALSE),LEN(VLOOKUP($A257,csapatok!$A:$NN,CY$320,FALSE))-6),'csapat-ranglista'!$A:$FP,CY$321,FALSE)/8,VLOOKUP(VLOOKUP($A257,csapatok!$A:$NN,CY$320,FALSE),'csapat-ranglista'!$A:$FP,CY$321,FALSE)/4),0)</f>
        <v>0</v>
      </c>
      <c r="CZ257" s="223">
        <f>IFERROR(IF(RIGHT(VLOOKUP($A257,csapatok!$A:$NN,CZ$320,FALSE),5)="Csere",VLOOKUP(LEFT(VLOOKUP($A257,csapatok!$A:$NN,CZ$320,FALSE),LEN(VLOOKUP($A257,csapatok!$A:$NN,CZ$320,FALSE))-6),'csapat-ranglista'!$A:$FP,CZ$321,FALSE)/8,VLOOKUP(VLOOKUP($A257,csapatok!$A:$NN,CZ$320,FALSE),'csapat-ranglista'!$A:$FP,CZ$321,FALSE)/4),0)</f>
        <v>0</v>
      </c>
      <c r="DA257" s="223">
        <f>IFERROR(IF(RIGHT(VLOOKUP($A257,csapatok!$A:$NN,DA$320,FALSE),5)="Csere",VLOOKUP(LEFT(VLOOKUP($A257,csapatok!$A:$NN,DA$320,FALSE),LEN(VLOOKUP($A257,csapatok!$A:$NN,DA$320,FALSE))-6),'csapat-ranglista'!$A:$FP,DA$321,FALSE)/8,VLOOKUP(VLOOKUP($A257,csapatok!$A:$NN,DA$320,FALSE),'csapat-ranglista'!$A:$FP,DA$321,FALSE)/4),0)</f>
        <v>0</v>
      </c>
      <c r="DB257" s="223">
        <f>IFERROR(IF(RIGHT(VLOOKUP($A257,csapatok!$A:$NN,DB$320,FALSE),5)="Csere",VLOOKUP(LEFT(VLOOKUP($A257,csapatok!$A:$NN,DB$320,FALSE),LEN(VLOOKUP($A257,csapatok!$A:$NN,DB$320,FALSE))-6),'csapat-ranglista'!$A:$FP,DB$321,FALSE)/8,VLOOKUP(VLOOKUP($A257,csapatok!$A:$NN,DB$320,FALSE),'csapat-ranglista'!$A:$FP,DB$321,FALSE)/4),0)</f>
        <v>0</v>
      </c>
      <c r="DC257" s="223">
        <f>IFERROR(IF(RIGHT(VLOOKUP($A257,csapatok!$A:$NN,DC$320,FALSE),5)="Csere",VLOOKUP(LEFT(VLOOKUP($A257,csapatok!$A:$NN,DC$320,FALSE),LEN(VLOOKUP($A257,csapatok!$A:$NN,DC$320,FALSE))-6),'csapat-ranglista'!$A:$FP,DC$321,FALSE)/8,VLOOKUP(VLOOKUP($A257,csapatok!$A:$NN,DC$320,FALSE),'csapat-ranglista'!$A:$FP,DC$321,FALSE)/4),0)</f>
        <v>0</v>
      </c>
      <c r="DD257" s="223">
        <f>IFERROR(IF(RIGHT(VLOOKUP($A257,csapatok!$A:$NN,DD$320,FALSE),5)="Csere",VLOOKUP(LEFT(VLOOKUP($A257,csapatok!$A:$NN,DD$320,FALSE),LEN(VLOOKUP($A257,csapatok!$A:$NN,DD$320,FALSE))-6),'csapat-ranglista'!$A:$FP,DD$321,FALSE)/8,VLOOKUP(VLOOKUP($A257,csapatok!$A:$NN,DD$320,FALSE),'csapat-ranglista'!$A:$FP,DD$321,FALSE)/4),0)</f>
        <v>0</v>
      </c>
      <c r="DE257" s="223">
        <f>IFERROR(IF(RIGHT(VLOOKUP($A257,csapatok!$A:$NN,DE$320,FALSE),5)="Csere",VLOOKUP(LEFT(VLOOKUP($A257,csapatok!$A:$NN,DE$320,FALSE),LEN(VLOOKUP($A257,csapatok!$A:$NN,DE$320,FALSE))-6),'csapat-ranglista'!$A:$FP,DE$321,FALSE)/8,VLOOKUP(VLOOKUP($A257,csapatok!$A:$NN,DE$320,FALSE),'csapat-ranglista'!$A:$FP,DE$321,FALSE)/4),0)</f>
        <v>0</v>
      </c>
      <c r="DF257" s="223">
        <f>IFERROR(IF(RIGHT(VLOOKUP($A257,csapatok!$A:$NN,DF$320,FALSE),5)="Csere",VLOOKUP(LEFT(VLOOKUP($A257,csapatok!$A:$NN,DF$320,FALSE),LEN(VLOOKUP($A257,csapatok!$A:$NN,DF$320,FALSE))-6),'csapat-ranglista'!$A:$FP,DF$321,FALSE)/8,VLOOKUP(VLOOKUP($A257,csapatok!$A:$NN,DF$320,FALSE),'csapat-ranglista'!$A:$FP,DF$321,FALSE)/4),0)</f>
        <v>0</v>
      </c>
      <c r="DG257" s="223">
        <f>IFERROR(IF(RIGHT(VLOOKUP($A257,csapatok!$A:$NN,DG$320,FALSE),5)="Csere",VLOOKUP(LEFT(VLOOKUP($A257,csapatok!$A:$NN,DG$320,FALSE),LEN(VLOOKUP($A257,csapatok!$A:$NN,DG$320,FALSE))-6),'csapat-ranglista'!$A:$FP,DG$321,FALSE)/8,VLOOKUP(VLOOKUP($A257,csapatok!$A:$NN,DG$320,FALSE),'csapat-ranglista'!$A:$FP,DG$321,FALSE)/4),0)</f>
        <v>0</v>
      </c>
      <c r="DH257" s="223">
        <f>IFERROR(IF(RIGHT(VLOOKUP($A257,csapatok!$A:$NN,DH$320,FALSE),5)="Csere",VLOOKUP(LEFT(VLOOKUP($A257,csapatok!$A:$NN,DH$320,FALSE),LEN(VLOOKUP($A257,csapatok!$A:$NN,DH$320,FALSE))-6),'csapat-ranglista'!$A:$FP,DH$321,FALSE)/8,VLOOKUP(VLOOKUP($A257,csapatok!$A:$NN,DH$320,FALSE),'csapat-ranglista'!$A:$FP,DH$321,FALSE)/4),0)</f>
        <v>0</v>
      </c>
      <c r="DI257" s="223">
        <f>IFERROR(IF(RIGHT(VLOOKUP($A257,csapatok!$A:$NN,DI$320,FALSE),5)="Csere",VLOOKUP(LEFT(VLOOKUP($A257,csapatok!$A:$NN,DI$320,FALSE),LEN(VLOOKUP($A257,csapatok!$A:$NN,DI$320,FALSE))-6),'csapat-ranglista'!$A:$FP,DI$321,FALSE)/8,VLOOKUP(VLOOKUP($A257,csapatok!$A:$NN,DI$320,FALSE),'csapat-ranglista'!$A:$FP,DI$321,FALSE)/4),0)</f>
        <v>0</v>
      </c>
      <c r="DJ257" s="223">
        <f>IFERROR(IF(RIGHT(VLOOKUP($A257,csapatok!$A:$NN,DJ$320,FALSE),5)="Csere",VLOOKUP(LEFT(VLOOKUP($A257,csapatok!$A:$NN,DJ$320,FALSE),LEN(VLOOKUP($A257,csapatok!$A:$NN,DJ$320,FALSE))-6),'csapat-ranglista'!$A:$FP,DJ$321,FALSE)/8,VLOOKUP(VLOOKUP($A257,csapatok!$A:$NN,DJ$320,FALSE),'csapat-ranglista'!$A:$FP,DJ$321,FALSE)/4),0)</f>
        <v>0</v>
      </c>
      <c r="DK257" s="223">
        <f>IFERROR(IF(RIGHT(VLOOKUP($A257,csapatok!$A:$NN,DK$320,FALSE),5)="Csere",VLOOKUP(LEFT(VLOOKUP($A257,csapatok!$A:$NN,DK$320,FALSE),LEN(VLOOKUP($A257,csapatok!$A:$NN,DK$320,FALSE))-6),'csapat-ranglista'!$A:$FP,DK$321,FALSE)/8,VLOOKUP(VLOOKUP($A257,csapatok!$A:$NN,DK$320,FALSE),'csapat-ranglista'!$A:$FP,DK$321,FALSE)/4),0)</f>
        <v>0</v>
      </c>
      <c r="DL257" s="223">
        <f>IFERROR(IF(RIGHT(VLOOKUP($A257,csapatok!$A:$NN,DL$320,FALSE),5)="Csere",VLOOKUP(LEFT(VLOOKUP($A257,csapatok!$A:$NN,DL$320,FALSE),LEN(VLOOKUP($A257,csapatok!$A:$NN,DL$320,FALSE))-6),'csapat-ranglista'!$A:$FP,DL$321,FALSE)/8,VLOOKUP(VLOOKUP($A257,csapatok!$A:$NN,DL$320,FALSE),'csapat-ranglista'!$A:$FP,DL$321,FALSE)/4),0)</f>
        <v>0</v>
      </c>
      <c r="DM257" s="223">
        <f>IFERROR(IF(RIGHT(VLOOKUP($A257,csapatok!$A:$NN,DM$320,FALSE),5)="Csere",VLOOKUP(LEFT(VLOOKUP($A257,csapatok!$A:$NN,DM$320,FALSE),LEN(VLOOKUP($A257,csapatok!$A:$NN,DM$320,FALSE))-6),'csapat-ranglista'!$A:$FP,DM$321,FALSE)/8,VLOOKUP(VLOOKUP($A257,csapatok!$A:$NN,DM$320,FALSE),'csapat-ranglista'!$A:$FP,DM$321,FALSE)/4),0)</f>
        <v>0</v>
      </c>
      <c r="DN257" s="223">
        <f>IFERROR(IF(RIGHT(VLOOKUP($A257,csapatok!$A:$NN,DN$320,FALSE),5)="Csere",VLOOKUP(LEFT(VLOOKUP($A257,csapatok!$A:$NN,DN$320,FALSE),LEN(VLOOKUP($A257,csapatok!$A:$NN,DN$320,FALSE))-6),'csapat-ranglista'!$A:$FP,DN$321,FALSE)/8,VLOOKUP(VLOOKUP($A257,csapatok!$A:$NN,DN$320,FALSE),'csapat-ranglista'!$A:$FP,DN$321,FALSE)/4),0)</f>
        <v>0</v>
      </c>
      <c r="DO257" s="224">
        <f>versenyek!$MF$11*IFERROR(VLOOKUP(VLOOKUP($A257,versenyek!ME:MG,3,FALSE),szabalyok!$A$16:$B$23,2,FALSE)/4,0)</f>
        <v>0</v>
      </c>
      <c r="DP257" s="224">
        <f>versenyek!$MI$11*IFERROR(VLOOKUP(VLOOKUP($A257,versenyek!MH:MJ,3,FALSE),szabalyok!$A$16:$B$23,2,FALSE)/4,0)</f>
        <v>0</v>
      </c>
      <c r="DQ257" s="223">
        <f>IFERROR(IF(RIGHT(VLOOKUP($A257,csapatok!$A:$NN,DQ$320,FALSE),5)="Csere",VLOOKUP(LEFT(VLOOKUP($A257,csapatok!$A:$NN,DQ$320,FALSE),LEN(VLOOKUP($A257,csapatok!$A:$NN,DQ$320,FALSE))-6),'csapat-ranglista'!$A:$FP,DQ$321,FALSE)/8,VLOOKUP(VLOOKUP($A257,csapatok!$A:$NN,DQ$320,FALSE),'csapat-ranglista'!$A:$FP,DQ$321,FALSE)/4),0)</f>
        <v>0</v>
      </c>
      <c r="DR257" s="223">
        <f>IFERROR(IF(RIGHT(VLOOKUP($A257,csapatok!$A:$NN,DR$320,FALSE),5)="Csere",VLOOKUP(LEFT(VLOOKUP($A257,csapatok!$A:$NN,DR$320,FALSE),LEN(VLOOKUP($A257,csapatok!$A:$NN,DR$320,FALSE))-6),'csapat-ranglista'!$A:$FP,DR$321,FALSE)/8,VLOOKUP(VLOOKUP($A257,csapatok!$A:$NN,DR$320,FALSE),'csapat-ranglista'!$A:$FP,DR$321,FALSE)/4),0)</f>
        <v>0</v>
      </c>
      <c r="DS257" s="223">
        <f>IFERROR(IF(RIGHT(VLOOKUP($A257,csapatok!$A:$NN,DS$320,FALSE),5)="Csere",VLOOKUP(LEFT(VLOOKUP($A257,csapatok!$A:$NN,DS$320,FALSE),LEN(VLOOKUP($A257,csapatok!$A:$NN,DS$320,FALSE))-6),'csapat-ranglista'!$A:$FP,DS$321,FALSE)/8,VLOOKUP(VLOOKUP($A257,csapatok!$A:$NN,DS$320,FALSE),'csapat-ranglista'!$A:$FP,DS$321,FALSE)/4),0)</f>
        <v>0</v>
      </c>
      <c r="DT257" s="223">
        <f>IFERROR(IF(RIGHT(VLOOKUP($A257,csapatok!$A:$NN,DT$320,FALSE),5)="Csere",VLOOKUP(LEFT(VLOOKUP($A257,csapatok!$A:$NN,DT$320,FALSE),LEN(VLOOKUP($A257,csapatok!$A:$NN,DT$320,FALSE))-6),'csapat-ranglista'!$A:$FP,DT$321,FALSE)/8,VLOOKUP(VLOOKUP($A257,csapatok!$A:$NN,DT$320,FALSE),'csapat-ranglista'!$A:$FP,DT$321,FALSE)/4),0)</f>
        <v>0</v>
      </c>
      <c r="DU257" s="223">
        <f>IFERROR(IF(RIGHT(VLOOKUP($A257,csapatok!$A:$NN,DU$320,FALSE),5)="Csere",VLOOKUP(LEFT(VLOOKUP($A257,csapatok!$A:$NN,DU$320,FALSE),LEN(VLOOKUP($A257,csapatok!$A:$NN,DU$320,FALSE))-6),'csapat-ranglista'!$A:$FP,DU$321,FALSE)/8,VLOOKUP(VLOOKUP($A257,csapatok!$A:$NN,DU$320,FALSE),'csapat-ranglista'!$A:$FP,DU$321,FALSE)/4),0)</f>
        <v>0</v>
      </c>
      <c r="DV257" s="223">
        <f>IFERROR(IF(RIGHT(VLOOKUP($A257,csapatok!$A:$NN,DV$320,FALSE),5)="Csere",VLOOKUP(LEFT(VLOOKUP($A257,csapatok!$A:$NN,DV$320,FALSE),LEN(VLOOKUP($A257,csapatok!$A:$NN,DV$320,FALSE))-6),'csapat-ranglista'!$A:$FP,DV$321,FALSE)/8,VLOOKUP(VLOOKUP($A257,csapatok!$A:$NN,DV$320,FALSE),'csapat-ranglista'!$A:$FP,DV$321,FALSE)/4),0)</f>
        <v>0</v>
      </c>
      <c r="DW257" s="223">
        <f>IFERROR(IF(RIGHT(VLOOKUP($A257,csapatok!$A:$NN,DW$320,FALSE),5)="Csere",VLOOKUP(LEFT(VLOOKUP($A257,csapatok!$A:$NN,DW$320,FALSE),LEN(VLOOKUP($A257,csapatok!$A:$NN,DW$320,FALSE))-6),'csapat-ranglista'!$A:$FP,DW$321,FALSE)/8,VLOOKUP(VLOOKUP($A257,csapatok!$A:$NN,DW$320,FALSE),'csapat-ranglista'!$A:$FP,DW$321,FALSE)/4),0)</f>
        <v>0</v>
      </c>
      <c r="DX257" s="223">
        <f>IFERROR(IF(RIGHT(VLOOKUP($A257,csapatok!$A:$NN,DX$320,FALSE),5)="Csere",VLOOKUP(LEFT(VLOOKUP($A257,csapatok!$A:$NN,DX$320,FALSE),LEN(VLOOKUP($A257,csapatok!$A:$NN,DX$320,FALSE))-6),'csapat-ranglista'!$A:$FP,DX$321,FALSE)/8,VLOOKUP(VLOOKUP($A257,csapatok!$A:$NN,DX$320,FALSE),'csapat-ranglista'!$A:$FP,DX$321,FALSE)/4),0)</f>
        <v>0</v>
      </c>
      <c r="DY257" s="223">
        <f>IFERROR(IF(RIGHT(VLOOKUP($A257,csapatok!$A:$NN,DY$320,FALSE),5)="Csere",VLOOKUP(LEFT(VLOOKUP($A257,csapatok!$A:$NN,DY$320,FALSE),LEN(VLOOKUP($A257,csapatok!$A:$NN,DY$320,FALSE))-6),'csapat-ranglista'!$A:$FP,DY$321,FALSE)/8,VLOOKUP(VLOOKUP($A257,csapatok!$A:$NN,DY$320,FALSE),'csapat-ranglista'!$A:$FP,DY$321,FALSE)/4),0)</f>
        <v>0</v>
      </c>
      <c r="DZ257" s="223">
        <f>IFERROR(IF(RIGHT(VLOOKUP($A257,csapatok!$A:$NN,DZ$320,FALSE),5)="Csere",VLOOKUP(LEFT(VLOOKUP($A257,csapatok!$A:$NN,DZ$320,FALSE),LEN(VLOOKUP($A257,csapatok!$A:$NN,DZ$320,FALSE))-6),'csapat-ranglista'!$A:$FP,DZ$321,FALSE)/8,VLOOKUP(VLOOKUP($A257,csapatok!$A:$NN,DZ$320,FALSE),'csapat-ranglista'!$A:$FP,DZ$321,FALSE)/4),0)</f>
        <v>0</v>
      </c>
      <c r="EA257" s="223">
        <f>IFERROR(IF(RIGHT(VLOOKUP($A257,csapatok!$A:$NN,EA$320,FALSE),5)="Csere",VLOOKUP(LEFT(VLOOKUP($A257,csapatok!$A:$NN,EA$320,FALSE),LEN(VLOOKUP($A257,csapatok!$A:$NN,EA$320,FALSE))-6),'csapat-ranglista'!$A:$FP,EA$321,FALSE)/8,VLOOKUP(VLOOKUP($A257,csapatok!$A:$NN,EA$320,FALSE),'csapat-ranglista'!$A:$FP,EA$321,FALSE)/4),0)</f>
        <v>0</v>
      </c>
      <c r="EB257" s="223">
        <f>IFERROR(IF(RIGHT(VLOOKUP($A257,csapatok!$A:$NN,EB$320,FALSE),5)="Csere",VLOOKUP(LEFT(VLOOKUP($A257,csapatok!$A:$NN,EB$320,FALSE),LEN(VLOOKUP($A257,csapatok!$A:$NN,EB$320,FALSE))-6),'csapat-ranglista'!$A:$FP,EB$321,FALSE)/8,VLOOKUP(VLOOKUP($A257,csapatok!$A:$NN,EB$320,FALSE),'csapat-ranglista'!$A:$FP,EB$321,FALSE)/4),0)</f>
        <v>0</v>
      </c>
      <c r="EC257" s="223">
        <f>IFERROR(IF(RIGHT(VLOOKUP($A257,csapatok!$A:$NN,EC$320,FALSE),5)="Csere",VLOOKUP(LEFT(VLOOKUP($A257,csapatok!$A:$NN,EC$320,FALSE),LEN(VLOOKUP($A257,csapatok!$A:$NN,EC$320,FALSE))-6),'csapat-ranglista'!$A:$FP,EC$321,FALSE)/8,VLOOKUP(VLOOKUP($A257,csapatok!$A:$NN,EC$320,FALSE),'csapat-ranglista'!$A:$FP,EC$321,FALSE)/4),0)</f>
        <v>0</v>
      </c>
      <c r="ED257" s="223">
        <f>IFERROR(IF(RIGHT(VLOOKUP($A257,csapatok!$A:$NN,ED$320,FALSE),5)="Csere",VLOOKUP(LEFT(VLOOKUP($A257,csapatok!$A:$NN,ED$320,FALSE),LEN(VLOOKUP($A257,csapatok!$A:$NN,ED$320,FALSE))-6),'csapat-ranglista'!$A:$FP,ED$321,FALSE)/8,VLOOKUP(VLOOKUP($A257,csapatok!$A:$NN,ED$320,FALSE),'csapat-ranglista'!$A:$FP,ED$321,FALSE)/4),0)</f>
        <v>0</v>
      </c>
      <c r="EE257" s="223">
        <f>IFERROR(IF(RIGHT(VLOOKUP($A257,csapatok!$A:$NN,EE$320,FALSE),5)="Csere",VLOOKUP(LEFT(VLOOKUP($A257,csapatok!$A:$NN,EE$320,FALSE),LEN(VLOOKUP($A257,csapatok!$A:$NN,EE$320,FALSE))-6),'csapat-ranglista'!$A:$FP,EE$321,FALSE)/8,VLOOKUP(VLOOKUP($A257,csapatok!$A:$NN,EE$320,FALSE),'csapat-ranglista'!$A:$FP,EE$321,FALSE)/4),0)</f>
        <v>0</v>
      </c>
      <c r="EF257" s="223">
        <f>IFERROR(IF(RIGHT(VLOOKUP($A257,csapatok!$A:$NN,EF$320,FALSE),5)="Csere",VLOOKUP(LEFT(VLOOKUP($A257,csapatok!$A:$NN,EF$320,FALSE),LEN(VLOOKUP($A257,csapatok!$A:$NN,EF$320,FALSE))-6),'csapat-ranglista'!$A:$FP,EF$321,FALSE)/8,VLOOKUP(VLOOKUP($A257,csapatok!$A:$NN,EF$320,FALSE),'csapat-ranglista'!$A:$FP,EF$321,FALSE)/4),0)</f>
        <v>0</v>
      </c>
      <c r="EG257" s="223">
        <f>IFERROR(IF(RIGHT(VLOOKUP($A257,csapatok!$A:$NN,EG$320,FALSE),5)="Csere",VLOOKUP(LEFT(VLOOKUP($A257,csapatok!$A:$NN,EG$320,FALSE),LEN(VLOOKUP($A257,csapatok!$A:$NN,EG$320,FALSE))-6),'csapat-ranglista'!$A:$FP,EG$321,FALSE)/8,VLOOKUP(VLOOKUP($A257,csapatok!$A:$NN,EG$320,FALSE),'csapat-ranglista'!$A:$FP,EG$321,FALSE)/4),0)</f>
        <v>0</v>
      </c>
      <c r="EH257" s="223">
        <f>IFERROR(IF(RIGHT(VLOOKUP($A257,csapatok!$A:$NN,EH$320,FALSE),5)="Csere",VLOOKUP(LEFT(VLOOKUP($A257,csapatok!$A:$NN,EH$320,FALSE),LEN(VLOOKUP($A257,csapatok!$A:$NN,EH$320,FALSE))-6),'csapat-ranglista'!$A:$FP,EH$321,FALSE)/8,VLOOKUP(VLOOKUP($A257,csapatok!$A:$NN,EH$320,FALSE),'csapat-ranglista'!$A:$FP,EH$321,FALSE)/4),0)</f>
        <v>0</v>
      </c>
      <c r="EI257" s="223">
        <f>IFERROR(IF(RIGHT(VLOOKUP($A257,csapatok!$A:$NN,EI$320,FALSE),5)="Csere",VLOOKUP(LEFT(VLOOKUP($A257,csapatok!$A:$NN,EI$320,FALSE),LEN(VLOOKUP($A257,csapatok!$A:$NN,EI$320,FALSE))-6),'csapat-ranglista'!$A:$FP,EI$321,FALSE)/8,VLOOKUP(VLOOKUP($A257,csapatok!$A:$NN,EI$320,FALSE),'csapat-ranglista'!$A:$FP,EI$321,FALSE)/4),0)</f>
        <v>0</v>
      </c>
      <c r="EJ257" s="223">
        <f>IFERROR(IF(RIGHT(VLOOKUP($A257,csapatok!$A:$NN,EJ$320,FALSE),5)="Csere",VLOOKUP(LEFT(VLOOKUP($A257,csapatok!$A:$NN,EJ$320,FALSE),LEN(VLOOKUP($A257,csapatok!$A:$NN,EJ$320,FALSE))-6),'csapat-ranglista'!$A:$FP,EJ$321,FALSE)/8,VLOOKUP(VLOOKUP($A257,csapatok!$A:$NN,EJ$320,FALSE),'csapat-ranglista'!$A:$FP,EJ$321,FALSE)/4),0)</f>
        <v>0</v>
      </c>
      <c r="EK257" s="223">
        <f>IFERROR(IF(RIGHT(VLOOKUP($A257,csapatok!$A:$NN,EK$320,FALSE),5)="Csere",VLOOKUP(LEFT(VLOOKUP($A257,csapatok!$A:$NN,EK$320,FALSE),LEN(VLOOKUP($A257,csapatok!$A:$NN,EK$320,FALSE))-6),'csapat-ranglista'!$A:$FP,EK$321,FALSE)/8,VLOOKUP(VLOOKUP($A257,csapatok!$A:$NN,EK$320,FALSE),'csapat-ranglista'!$A:$FP,EK$321,FALSE)/4),0)</f>
        <v>0</v>
      </c>
      <c r="EL257" s="223">
        <f>IFERROR(IF(RIGHT(VLOOKUP($A257,csapatok!$A:$NN,EL$320,FALSE),5)="Csere",VLOOKUP(LEFT(VLOOKUP($A257,csapatok!$A:$NN,EL$320,FALSE),LEN(VLOOKUP($A257,csapatok!$A:$NN,EL$320,FALSE))-6),'csapat-ranglista'!$A:$FP,EL$321,FALSE)/8,VLOOKUP(VLOOKUP($A257,csapatok!$A:$NN,EL$320,FALSE),'csapat-ranglista'!$A:$FP,EL$321,FALSE)/4),0)</f>
        <v>0</v>
      </c>
      <c r="EM257" s="223">
        <f>IFERROR(IF(RIGHT(VLOOKUP($A257,csapatok!$A:$NN,EM$320,FALSE),5)="Csere",VLOOKUP(LEFT(VLOOKUP($A257,csapatok!$A:$NN,EM$320,FALSE),LEN(VLOOKUP($A257,csapatok!$A:$NN,EM$320,FALSE))-6),'csapat-ranglista'!$A:$FP,EM$321,FALSE)/8,VLOOKUP(VLOOKUP($A257,csapatok!$A:$NN,EM$320,FALSE),'csapat-ranglista'!$A:$FP,EM$321,FALSE)/4),0)</f>
        <v>0</v>
      </c>
      <c r="EN257" s="223">
        <f>IFERROR(IF(RIGHT(VLOOKUP($A257,csapatok!$A:$NN,EN$320,FALSE),5)="Csere",VLOOKUP(LEFT(VLOOKUP($A257,csapatok!$A:$NN,EN$320,FALSE),LEN(VLOOKUP($A257,csapatok!$A:$NN,EN$320,FALSE))-6),'csapat-ranglista'!$A:$FP,EN$321,FALSE)/8,VLOOKUP(VLOOKUP($A257,csapatok!$A:$NN,EN$320,FALSE),'csapat-ranglista'!$A:$FP,EN$321,FALSE)/4),0)</f>
        <v>0</v>
      </c>
      <c r="EO257" s="223">
        <f>IFERROR(IF(RIGHT(VLOOKUP($A257,csapatok!$A:$NN,EO$320,FALSE),5)="Csere",VLOOKUP(LEFT(VLOOKUP($A257,csapatok!$A:$NN,EO$320,FALSE),LEN(VLOOKUP($A257,csapatok!$A:$NN,EO$320,FALSE))-6),'csapat-ranglista'!$A:$FP,EO$321,FALSE)/8,VLOOKUP(VLOOKUP($A257,csapatok!$A:$NN,EO$320,FALSE),'csapat-ranglista'!$A:$FP,EO$321,FALSE)/4),0)</f>
        <v>0</v>
      </c>
      <c r="EP257" s="223">
        <f>IFERROR(IF(RIGHT(VLOOKUP($A257,csapatok!$A:$NN,EP$320,FALSE),5)="Csere",VLOOKUP(LEFT(VLOOKUP($A257,csapatok!$A:$NN,EP$320,FALSE),LEN(VLOOKUP($A257,csapatok!$A:$NN,EP$320,FALSE))-6),'csapat-ranglista'!$A:$FP,EP$321,FALSE)/8,VLOOKUP(VLOOKUP($A257,csapatok!$A:$NN,EP$320,FALSE),'csapat-ranglista'!$A:$FP,EP$321,FALSE)/4),0)</f>
        <v>0</v>
      </c>
      <c r="EQ257" s="223">
        <f>IFERROR(IF(RIGHT(VLOOKUP($A257,csapatok!$A:$NN,EQ$320,FALSE),5)="Csere",VLOOKUP(LEFT(VLOOKUP($A257,csapatok!$A:$NN,EQ$320,FALSE),LEN(VLOOKUP($A257,csapatok!$A:$NN,EQ$320,FALSE))-6),'csapat-ranglista'!$A:$FP,EQ$321,FALSE)/8,VLOOKUP(VLOOKUP($A257,csapatok!$A:$NN,EQ$320,FALSE),'csapat-ranglista'!$A:$FP,EQ$321,FALSE)/4),0)</f>
        <v>0</v>
      </c>
      <c r="ER257" s="223">
        <f>IFERROR(IF(RIGHT(VLOOKUP($A257,csapatok!$A:$NN,ER$320,FALSE),5)="Csere",VLOOKUP(LEFT(VLOOKUP($A257,csapatok!$A:$NN,ER$320,FALSE),LEN(VLOOKUP($A257,csapatok!$A:$NN,ER$320,FALSE))-6),'csapat-ranglista'!$A:$FP,ER$321,FALSE)/8,VLOOKUP(VLOOKUP($A257,csapatok!$A:$NN,ER$320,FALSE),'csapat-ranglista'!$A:$FP,ER$321,FALSE)/4),0)</f>
        <v>0</v>
      </c>
      <c r="ES257" s="223">
        <f>IFERROR(IF(RIGHT(VLOOKUP($A257,csapatok!$A:$NN,ES$320,FALSE),5)="Csere",VLOOKUP(LEFT(VLOOKUP($A257,csapatok!$A:$NN,ES$320,FALSE),LEN(VLOOKUP($A257,csapatok!$A:$NN,ES$320,FALSE))-6),'csapat-ranglista'!$A:$FP,ES$321,FALSE)/8,VLOOKUP(VLOOKUP($A257,csapatok!$A:$NN,ES$320,FALSE),'csapat-ranglista'!$A:$FP,ES$321,FALSE)/4),0)</f>
        <v>0</v>
      </c>
      <c r="ET257" s="223">
        <f>IFERROR(IF(RIGHT(VLOOKUP($A257,csapatok!$A:$NN,ET$320,FALSE),5)="Csere",VLOOKUP(LEFT(VLOOKUP($A257,csapatok!$A:$NN,ET$320,FALSE),LEN(VLOOKUP($A257,csapatok!$A:$NN,ET$320,FALSE))-6),'csapat-ranglista'!$A:$FP,ET$321,FALSE)/8,VLOOKUP(VLOOKUP($A257,csapatok!$A:$NN,ET$320,FALSE),'csapat-ranglista'!$A:$FP,ET$321,FALSE)/4),0)</f>
        <v>0</v>
      </c>
      <c r="EU257" s="223">
        <f>IFERROR(IF(RIGHT(VLOOKUP($A257,csapatok!$A:$NN,EU$320,FALSE),5)="Csere",VLOOKUP(LEFT(VLOOKUP($A257,csapatok!$A:$NN,EU$320,FALSE),LEN(VLOOKUP($A257,csapatok!$A:$NN,EU$320,FALSE))-6),'csapat-ranglista'!$A:$FP,EU$321,FALSE)/8,VLOOKUP(VLOOKUP($A257,csapatok!$A:$NN,EU$320,FALSE),'csapat-ranglista'!$A:$FP,EU$321,FALSE)/4),0)</f>
        <v>0</v>
      </c>
      <c r="EV257" s="223">
        <f>IFERROR(IF(RIGHT(VLOOKUP($A257,csapatok!$A:$NN,EV$320,FALSE),5)="Csere",VLOOKUP(LEFT(VLOOKUP($A257,csapatok!$A:$NN,EV$320,FALSE),LEN(VLOOKUP($A257,csapatok!$A:$NN,EV$320,FALSE))-6),'csapat-ranglista'!$A:$FP,EV$321,FALSE)/8,VLOOKUP(VLOOKUP($A257,csapatok!$A:$NN,EV$320,FALSE),'csapat-ranglista'!$A:$FP,EV$321,FALSE)/4),0)</f>
        <v>0</v>
      </c>
      <c r="EW257" s="223">
        <f>IFERROR(IF(RIGHT(VLOOKUP($A257,csapatok!$A:$NN,EW$320,FALSE),5)="Csere",VLOOKUP(LEFT(VLOOKUP($A257,csapatok!$A:$NN,EW$320,FALSE),LEN(VLOOKUP($A257,csapatok!$A:$NN,EW$320,FALSE))-6),'csapat-ranglista'!$A:$FP,EW$321,FALSE)/8,VLOOKUP(VLOOKUP($A257,csapatok!$A:$NN,EW$320,FALSE),'csapat-ranglista'!$A:$FP,EW$321,FALSE)/4),0)</f>
        <v>0</v>
      </c>
      <c r="EX257" s="223">
        <f>IFERROR(IF(RIGHT(VLOOKUP($A257,csapatok!$A:$NN,EX$320,FALSE),5)="Csere",VLOOKUP(LEFT(VLOOKUP($A257,csapatok!$A:$NN,EX$320,FALSE),LEN(VLOOKUP($A257,csapatok!$A:$NN,EX$320,FALSE))-6),'csapat-ranglista'!$A:$FP,EX$321,FALSE)/8,VLOOKUP(VLOOKUP($A257,csapatok!$A:$NN,EX$320,FALSE),'csapat-ranglista'!$A:$FP,EX$321,FALSE)/4),0)</f>
        <v>0</v>
      </c>
      <c r="EY257" s="223">
        <f>IFERROR(IF(RIGHT(VLOOKUP($A257,csapatok!$A:$NN,EY$320,FALSE),5)="Csere",VLOOKUP(LEFT(VLOOKUP($A257,csapatok!$A:$NN,EY$320,FALSE),LEN(VLOOKUP($A257,csapatok!$A:$NN,EY$320,FALSE))-6),'csapat-ranglista'!$A:$FP,EY$321,FALSE)/8,VLOOKUP(VLOOKUP($A257,csapatok!$A:$NN,EY$320,FALSE),'csapat-ranglista'!$A:$FP,EY$321,FALSE)/4),0)</f>
        <v>0</v>
      </c>
      <c r="EZ257" s="223">
        <f>IFERROR(IF(RIGHT(VLOOKUP($A257,csapatok!$A:$NN,EZ$320,FALSE),5)="Csere",VLOOKUP(LEFT(VLOOKUP($A257,csapatok!$A:$NN,EZ$320,FALSE),LEN(VLOOKUP($A257,csapatok!$A:$NN,EZ$320,FALSE))-6),'csapat-ranglista'!$A:$FP,EZ$321,FALSE)/8,VLOOKUP(VLOOKUP($A257,csapatok!$A:$NN,EZ$320,FALSE),'csapat-ranglista'!$A:$FP,EZ$321,FALSE)/4),0)</f>
        <v>0</v>
      </c>
      <c r="FA257" s="223">
        <f>IFERROR(IF(RIGHT(VLOOKUP($A257,csapatok!$A:$NN,FA$320,FALSE),5)="Csere",VLOOKUP(LEFT(VLOOKUP($A257,csapatok!$A:$NN,FA$320,FALSE),LEN(VLOOKUP($A257,csapatok!$A:$NN,FA$320,FALSE))-6),'csapat-ranglista'!$A:$FP,FA$321,FALSE)/8,VLOOKUP(VLOOKUP($A257,csapatok!$A:$NN,FA$320,FALSE),'csapat-ranglista'!$A:$FP,FA$321,FALSE)/4),0)</f>
        <v>0</v>
      </c>
      <c r="FB257" s="223">
        <f>IFERROR(IF(RIGHT(VLOOKUP($A257,csapatok!$A:$NN,FB$320,FALSE),5)="Csere",VLOOKUP(LEFT(VLOOKUP($A257,csapatok!$A:$NN,FB$320,FALSE),LEN(VLOOKUP($A257,csapatok!$A:$NN,FB$320,FALSE))-6),'csapat-ranglista'!$A:$FP,FB$321,FALSE)/8,VLOOKUP(VLOOKUP($A257,csapatok!$A:$NN,FB$320,FALSE),'csapat-ranglista'!$A:$FP,FB$321,FALSE)/4),0)</f>
        <v>0</v>
      </c>
      <c r="FC257" s="223">
        <f>IFERROR(IF(RIGHT(VLOOKUP($A257,csapatok!$A:$NN,FC$320,FALSE),5)="Csere",VLOOKUP(LEFT(VLOOKUP($A257,csapatok!$A:$NN,FC$320,FALSE),LEN(VLOOKUP($A257,csapatok!$A:$NN,FC$320,FALSE))-6),'csapat-ranglista'!$A:$FP,FC$321,FALSE)/8,VLOOKUP(VLOOKUP($A257,csapatok!$A:$NN,FC$320,FALSE),'csapat-ranglista'!$A:$FP,FC$321,FALSE)/4),0)</f>
        <v>0</v>
      </c>
      <c r="FD257" s="224">
        <f>versenyek!$QY$11*IFERROR(VLOOKUP(VLOOKUP($A257,versenyek!QX:QZ,3,FALSE),szabalyok!$A$16:$B$23,2,FALSE)/4,0)</f>
        <v>0</v>
      </c>
      <c r="FE257" s="224">
        <f>versenyek!$RB$11*IFERROR(VLOOKUP(VLOOKUP($A257,versenyek!RA:RC,3,FALSE),szabalyok!$A$16:$B$23,2,FALSE)/4,0)</f>
        <v>0</v>
      </c>
      <c r="FF257" s="223">
        <f>IFERROR(IF(RIGHT(VLOOKUP($A257,csapatok!$A:$NN,FF$320,FALSE),5)="Csere",VLOOKUP(LEFT(VLOOKUP($A257,csapatok!$A:$NN,FF$320,FALSE),LEN(VLOOKUP($A257,csapatok!$A:$NN,FF$320,FALSE))-6),'csapat-ranglista'!$A:$FP,FF$321,FALSE)/8,VLOOKUP(VLOOKUP($A257,csapatok!$A:$NN,FF$320,FALSE),'csapat-ranglista'!$A:$FP,FF$321,FALSE)/4),0)</f>
        <v>0</v>
      </c>
      <c r="FG257" s="223">
        <f>IFERROR(IF(RIGHT(VLOOKUP($A257,csapatok!$A:$NN,FG$320,FALSE),5)="Csere",VLOOKUP(LEFT(VLOOKUP($A257,csapatok!$A:$NN,FG$320,FALSE),LEN(VLOOKUP($A257,csapatok!$A:$NN,FG$320,FALSE))-6),'csapat-ranglista'!$A:$FP,FG$321,FALSE)/8,VLOOKUP(VLOOKUP($A257,csapatok!$A:$NN,FG$320,FALSE),'csapat-ranglista'!$A:$FP,FG$321,FALSE)/4),0)</f>
        <v>0</v>
      </c>
      <c r="FH257" s="223">
        <f>IFERROR(IF(RIGHT(VLOOKUP($A257,csapatok!$A:$NN,FH$320,FALSE),5)="Csere",VLOOKUP(LEFT(VLOOKUP($A257,csapatok!$A:$NN,FH$320,FALSE),LEN(VLOOKUP($A257,csapatok!$A:$NN,FH$320,FALSE))-6),'csapat-ranglista'!$A:$FP,FH$321,FALSE)/8,VLOOKUP(VLOOKUP($A257,csapatok!$A:$NN,FH$320,FALSE),'csapat-ranglista'!$A:$FP,FH$321,FALSE)/4),0)</f>
        <v>0</v>
      </c>
      <c r="FI257" s="223">
        <f>IFERROR(IF(RIGHT(VLOOKUP($A257,csapatok!$A:$NN,FI$320,FALSE),5)="Csere",VLOOKUP(LEFT(VLOOKUP($A257,csapatok!$A:$NN,FI$320,FALSE),LEN(VLOOKUP($A257,csapatok!$A:$NN,FI$320,FALSE))-6),'csapat-ranglista'!$A:$FP,FI$321,FALSE)/8,VLOOKUP(VLOOKUP($A257,csapatok!$A:$NN,FI$320,FALSE),'csapat-ranglista'!$A:$FP,FI$321,FALSE)/4),0)</f>
        <v>0</v>
      </c>
      <c r="FJ257" s="223">
        <f>IFERROR(IF(RIGHT(VLOOKUP($A257,csapatok!$A:$NN,FJ$320,FALSE),5)="Csere",VLOOKUP(LEFT(VLOOKUP($A257,csapatok!$A:$NN,FJ$320,FALSE),LEN(VLOOKUP($A257,csapatok!$A:$NN,FJ$320,FALSE))-6),'csapat-ranglista'!$A:$FP,FJ$321,FALSE)/8,VLOOKUP(VLOOKUP($A257,csapatok!$A:$NN,FJ$320,FALSE),'csapat-ranglista'!$A:$FP,FJ$321,FALSE)/4),0)</f>
        <v>0</v>
      </c>
      <c r="FK257" s="223">
        <f>IFERROR(IF(RIGHT(VLOOKUP($A257,csapatok!$A:$NN,FK$320,FALSE),5)="Csere",VLOOKUP(LEFT(VLOOKUP($A257,csapatok!$A:$NN,FK$320,FALSE),LEN(VLOOKUP($A257,csapatok!$A:$NN,FK$320,FALSE))-6),'csapat-ranglista'!$A:$FP,FK$321,FALSE)/8,VLOOKUP(VLOOKUP($A257,csapatok!$A:$NN,FK$320,FALSE),'csapat-ranglista'!$A:$FP,FK$321,FALSE)/4),0)</f>
        <v>0</v>
      </c>
      <c r="FL257" s="223">
        <f>IFERROR(IF(RIGHT(VLOOKUP($A257,csapatok!$A:$NN,FL$320,FALSE),5)="Csere",VLOOKUP(LEFT(VLOOKUP($A257,csapatok!$A:$NN,FL$320,FALSE),LEN(VLOOKUP($A257,csapatok!$A:$NN,FL$320,FALSE))-6),'csapat-ranglista'!$A:$FP,FL$321,FALSE)/8,VLOOKUP(VLOOKUP($A257,csapatok!$A:$NN,FL$320,FALSE),'csapat-ranglista'!$A:$FP,FL$321,FALSE)/4),0)</f>
        <v>0</v>
      </c>
      <c r="FM257" s="223">
        <f>IFERROR(IF(RIGHT(VLOOKUP($A257,csapatok!$A:$NN,FM$320,FALSE),5)="Csere",VLOOKUP(LEFT(VLOOKUP($A257,csapatok!$A:$NN,FM$320,FALSE),LEN(VLOOKUP($A257,csapatok!$A:$NN,FM$320,FALSE))-6),'csapat-ranglista'!$A:$FP,FM$321,FALSE)/8,VLOOKUP(VLOOKUP($A257,csapatok!$A:$NN,FM$320,FALSE),'csapat-ranglista'!$A:$FP,FM$321,FALSE)/4),0)</f>
        <v>0</v>
      </c>
      <c r="FN257" s="223">
        <f>IFERROR(IF(RIGHT(VLOOKUP($A257,csapatok!$A:$NN,FN$320,FALSE),5)="Csere",VLOOKUP(LEFT(VLOOKUP($A257,csapatok!$A:$NN,FN$320,FALSE),LEN(VLOOKUP($A257,csapatok!$A:$NN,FN$320,FALSE))-6),'csapat-ranglista'!$A:$FP,FN$321,FALSE)/8,VLOOKUP(VLOOKUP($A257,csapatok!$A:$NN,FN$320,FALSE),'csapat-ranglista'!$A:$FP,FN$321,FALSE)/4),0)</f>
        <v>0</v>
      </c>
      <c r="FO257" s="223">
        <f>IFERROR(IF(RIGHT(VLOOKUP($A257,csapatok!$A:$NN,FO$320,FALSE),5)="Csere",VLOOKUP(LEFT(VLOOKUP($A257,csapatok!$A:$NN,FO$320,FALSE),LEN(VLOOKUP($A257,csapatok!$A:$NN,FO$320,FALSE))-6),'csapat-ranglista'!$A:$FP,FO$321,FALSE)/8,VLOOKUP(VLOOKUP($A257,csapatok!$A:$NN,FO$320,FALSE),'csapat-ranglista'!$A:$FP,FO$321,FALSE)/4),0)</f>
        <v>0</v>
      </c>
      <c r="FP257" s="223">
        <f>IFERROR(IF(RIGHT(VLOOKUP($A257,csapatok!$A:$NN,FP$320,FALSE),5)="Csere",VLOOKUP(LEFT(VLOOKUP($A257,csapatok!$A:$NN,FP$320,FALSE),LEN(VLOOKUP($A257,csapatok!$A:$NN,FP$320,FALSE))-6),'csapat-ranglista'!$A:$FP,FP$321,FALSE)/8,VLOOKUP(VLOOKUP($A257,csapatok!$A:$NN,FP$320,FALSE),'csapat-ranglista'!$A:$FP,FP$321,FALSE)/4),0)</f>
        <v>0</v>
      </c>
      <c r="FQ257" s="223">
        <f>IFERROR(IF(RIGHT(VLOOKUP($A257,csapatok!$A:$NN,FQ$320,FALSE),5)="Csere",VLOOKUP(LEFT(VLOOKUP($A257,csapatok!$A:$NN,FQ$320,FALSE),LEN(VLOOKUP($A257,csapatok!$A:$NN,FQ$320,FALSE))-6),'csapat-ranglista'!$A:$FP,FQ$321,FALSE)/8,VLOOKUP(VLOOKUP($A257,csapatok!$A:$NN,FQ$320,FALSE),'csapat-ranglista'!$A:$FP,FQ$321,FALSE)/4),0)</f>
        <v>0</v>
      </c>
      <c r="FR257" s="223">
        <f>IFERROR(IF(RIGHT(VLOOKUP($A257,csapatok!$A:$NN,FR$320,FALSE),5)="Csere",VLOOKUP(LEFT(VLOOKUP($A257,csapatok!$A:$NN,FR$320,FALSE),LEN(VLOOKUP($A257,csapatok!$A:$NN,FR$320,FALSE))-6),'csapat-ranglista'!$A:$FP,FR$321,FALSE)/8,VLOOKUP(VLOOKUP($A257,csapatok!$A:$NN,FR$320,FALSE),'csapat-ranglista'!$A:$FP,FR$321,FALSE)/4),0)</f>
        <v>0</v>
      </c>
      <c r="FS257" s="223">
        <f>IFERROR(IF(RIGHT(VLOOKUP($A257,csapatok!$A:$NN,FS$320,FALSE),5)="Csere",VLOOKUP(LEFT(VLOOKUP($A257,csapatok!$A:$NN,FS$320,FALSE),LEN(VLOOKUP($A257,csapatok!$A:$NN,FS$320,FALSE))-6),'csapat-ranglista'!$A:$FP,FS$321,FALSE)/8,VLOOKUP(VLOOKUP($A257,csapatok!$A:$NN,FS$320,FALSE),'csapat-ranglista'!$A:$FP,FS$321,FALSE)/4),0)</f>
        <v>0</v>
      </c>
      <c r="FT257" s="223">
        <f>IFERROR(IF(RIGHT(VLOOKUP($A257,csapatok!$A:$NN,FT$320,FALSE),5)="Csere",VLOOKUP(LEFT(VLOOKUP($A257,csapatok!$A:$NN,FT$320,FALSE),LEN(VLOOKUP($A257,csapatok!$A:$NN,FT$320,FALSE))-6),'csapat-ranglista'!$A:$FP,FT$321,FALSE)/8,VLOOKUP(VLOOKUP($A257,csapatok!$A:$NN,FT$320,FALSE),'csapat-ranglista'!$A:$FP,FT$321,FALSE)/4),0)</f>
        <v>0</v>
      </c>
      <c r="FU257" s="223">
        <f>IFERROR(IF(RIGHT(VLOOKUP($A257,csapatok!$A:$NN,FU$320,FALSE),5)="Csere",VLOOKUP(LEFT(VLOOKUP($A257,csapatok!$A:$NN,FU$320,FALSE),LEN(VLOOKUP($A257,csapatok!$A:$NN,FU$320,FALSE))-6),'csapat-ranglista'!$A:$FP,FU$321,FALSE)/8,VLOOKUP(VLOOKUP($A257,csapatok!$A:$NN,FU$320,FALSE),'csapat-ranglista'!$A:$FP,FU$321,FALSE)/4),0)</f>
        <v>0</v>
      </c>
      <c r="FV257" s="223">
        <f>IFERROR(IF(RIGHT(VLOOKUP($A257,csapatok!$A:$NN,FV$320,FALSE),5)="Csere",VLOOKUP(LEFT(VLOOKUP($A257,csapatok!$A:$NN,FV$320,FALSE),LEN(VLOOKUP($A257,csapatok!$A:$NN,FV$320,FALSE))-6),'csapat-ranglista'!$A:$FP,FV$321,FALSE)/8,VLOOKUP(VLOOKUP($A257,csapatok!$A:$NN,FV$320,FALSE),'csapat-ranglista'!$A:$FP,FV$321,FALSE)/4),0)</f>
        <v>0</v>
      </c>
      <c r="FW257" s="223">
        <f>IFERROR(IF(RIGHT(VLOOKUP($A257,csapatok!$A:$NN,FW$320,FALSE),5)="Csere",VLOOKUP(LEFT(VLOOKUP($A257,csapatok!$A:$NN,FW$320,FALSE),LEN(VLOOKUP($A257,csapatok!$A:$NN,FW$320,FALSE))-6),'csapat-ranglista'!$A:$FP,FW$321,FALSE)/8,VLOOKUP(VLOOKUP($A257,csapatok!$A:$NN,FW$320,FALSE),'csapat-ranglista'!$A:$FP,FW$321,FALSE)/4),0)</f>
        <v>0</v>
      </c>
      <c r="FX257" s="223">
        <f>IFERROR(IF(RIGHT(VLOOKUP($A257,csapatok!$A:$NN,FX$320,FALSE),5)="Csere",VLOOKUP(LEFT(VLOOKUP($A257,csapatok!$A:$NN,FX$320,FALSE),LEN(VLOOKUP($A257,csapatok!$A:$NN,FX$320,FALSE))-6),'csapat-ranglista'!$A:$FP,FX$321,FALSE)/8,VLOOKUP(VLOOKUP($A257,csapatok!$A:$NN,FX$320,FALSE),'csapat-ranglista'!$A:$FP,FX$321,FALSE)/4),0)</f>
        <v>0</v>
      </c>
      <c r="FY257" s="223">
        <f>IFERROR(IF(RIGHT(VLOOKUP($A257,csapatok!$A:$NN,FY$320,FALSE),5)="Csere",VLOOKUP(LEFT(VLOOKUP($A257,csapatok!$A:$NN,FY$320,FALSE),LEN(VLOOKUP($A257,csapatok!$A:$NN,FY$320,FALSE))-6),'csapat-ranglista'!$A:$FP,FY$321,FALSE)/8,VLOOKUP(VLOOKUP($A257,csapatok!$A:$NN,FY$320,FALSE),'csapat-ranglista'!$A:$FP,FY$321,FALSE)/4),0)</f>
        <v>0</v>
      </c>
      <c r="FZ257" s="223">
        <f>IFERROR(IF(RIGHT(VLOOKUP($A257,csapatok!$A:$NN,FZ$320,FALSE),5)="Csere",VLOOKUP(LEFT(VLOOKUP($A257,csapatok!$A:$NN,FZ$320,FALSE),LEN(VLOOKUP($A257,csapatok!$A:$NN,FZ$320,FALSE))-6),'csapat-ranglista'!$A:$FP,FZ$321,FALSE)/8,VLOOKUP(VLOOKUP($A257,csapatok!$A:$NN,FZ$320,FALSE),'csapat-ranglista'!$A:$FP,FZ$321,FALSE)/4),0)</f>
        <v>0</v>
      </c>
      <c r="GA257" s="223">
        <f>IFERROR(IF(RIGHT(VLOOKUP($A257,csapatok!$A:$NN,GA$320,FALSE),5)="Csere",VLOOKUP(LEFT(VLOOKUP($A257,csapatok!$A:$NN,GA$320,FALSE),LEN(VLOOKUP($A257,csapatok!$A:$NN,GA$320,FALSE))-6),'csapat-ranglista'!$A:$FP,GA$321,FALSE)/8,VLOOKUP(VLOOKUP($A257,csapatok!$A:$NN,GA$320,FALSE),'csapat-ranglista'!$A:$FP,GA$321,FALSE)/4),0)</f>
        <v>0</v>
      </c>
      <c r="GB257" s="223">
        <f>IFERROR(IF(RIGHT(VLOOKUP($A257,csapatok!$A:$NN,GB$320,FALSE),5)="Csere",VLOOKUP(LEFT(VLOOKUP($A257,csapatok!$A:$NN,GB$320,FALSE),LEN(VLOOKUP($A257,csapatok!$A:$NN,GB$320,FALSE))-6),'csapat-ranglista'!$A:$FP,GB$321,FALSE)/8,VLOOKUP(VLOOKUP($A257,csapatok!$A:$NN,GB$320,FALSE),'csapat-ranglista'!$A:$FP,GB$321,FALSE)/4),0)</f>
        <v>0</v>
      </c>
      <c r="GC257" s="223">
        <f>IFERROR(IF(RIGHT(VLOOKUP($A257,csapatok!$A:$NN,GC$320,FALSE),5)="Csere",VLOOKUP(LEFT(VLOOKUP($A257,csapatok!$A:$NN,GC$320,FALSE),LEN(VLOOKUP($A257,csapatok!$A:$NN,GC$320,FALSE))-6),'csapat-ranglista'!$A:$FP,GC$321,FALSE)/8,VLOOKUP(VLOOKUP($A257,csapatok!$A:$NN,GC$320,FALSE),'csapat-ranglista'!$A:$FP,GC$321,FALSE)/4),0)</f>
        <v>0</v>
      </c>
      <c r="GD257" s="247">
        <f>SUM(EQ257:GC257)</f>
        <v>0</v>
      </c>
    </row>
    <row r="258" spans="1:186">
      <c r="A258" s="32" t="s">
        <v>70</v>
      </c>
      <c r="B258" s="2">
        <v>24750</v>
      </c>
      <c r="C258" s="131" t="str">
        <f>IF(B258=0,"",IF(B258&lt;$C$1,"felnőtt","ifi"))</f>
        <v>felnőtt</v>
      </c>
      <c r="D258" s="32" t="s">
        <v>101</v>
      </c>
      <c r="E258" s="45">
        <v>12.5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5.0805077663804479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f>IFERROR(IF(RIGHT(VLOOKUP($A258,csapatok!$A:$BL,X$320,FALSE),5)="Csere",VLOOKUP(LEFT(VLOOKUP($A258,csapatok!$A:$BL,X$320,FALSE),LEN(VLOOKUP($A258,csapatok!$A:$BL,X$320,FALSE))-6),'csapat-ranglista'!$A:$FP,X$321,FALSE)/8,VLOOKUP(VLOOKUP($A258,csapatok!$A:$BL,X$320,FALSE),'csapat-ranglista'!$A:$FP,X$321,FALSE)/4),0)</f>
        <v>0</v>
      </c>
      <c r="Y258" s="32">
        <f>IFERROR(IF(RIGHT(VLOOKUP($A258,csapatok!$A:$BL,Y$320,FALSE),5)="Csere",VLOOKUP(LEFT(VLOOKUP($A258,csapatok!$A:$BL,Y$320,FALSE),LEN(VLOOKUP($A258,csapatok!$A:$BL,Y$320,FALSE))-6),'csapat-ranglista'!$A:$FP,Y$321,FALSE)/8,VLOOKUP(VLOOKUP($A258,csapatok!$A:$BL,Y$320,FALSE),'csapat-ranglista'!$A:$FP,Y$321,FALSE)/4),0)</f>
        <v>0</v>
      </c>
      <c r="Z258" s="32">
        <f>IFERROR(IF(RIGHT(VLOOKUP($A258,csapatok!$A:$BL,Z$320,FALSE),5)="Csere",VLOOKUP(LEFT(VLOOKUP($A258,csapatok!$A:$BL,Z$320,FALSE),LEN(VLOOKUP($A258,csapatok!$A:$BL,Z$320,FALSE))-6),'csapat-ranglista'!$A:$FP,Z$321,FALSE)/8,VLOOKUP(VLOOKUP($A258,csapatok!$A:$BL,Z$320,FALSE),'csapat-ranglista'!$A:$FP,Z$321,FALSE)/4),0)</f>
        <v>0</v>
      </c>
      <c r="AA258" s="32">
        <f>IFERROR(IF(RIGHT(VLOOKUP($A258,csapatok!$A:$BL,AA$320,FALSE),5)="Csere",VLOOKUP(LEFT(VLOOKUP($A258,csapatok!$A:$BL,AA$320,FALSE),LEN(VLOOKUP($A258,csapatok!$A:$BL,AA$320,FALSE))-6),'csapat-ranglista'!$A:$FP,AA$321,FALSE)/8,VLOOKUP(VLOOKUP($A258,csapatok!$A:$BL,AA$320,FALSE),'csapat-ranglista'!$A:$FP,AA$321,FALSE)/4),0)</f>
        <v>0</v>
      </c>
      <c r="AB258" s="223">
        <f>IFERROR(IF(RIGHT(VLOOKUP($A258,csapatok!$A:$BL,AB$320,FALSE),5)="Csere",VLOOKUP(LEFT(VLOOKUP($A258,csapatok!$A:$BL,AB$320,FALSE),LEN(VLOOKUP($A258,csapatok!$A:$BL,AB$320,FALSE))-6),'csapat-ranglista'!$A:$FP,AB$321,FALSE)/8,VLOOKUP(VLOOKUP($A258,csapatok!$A:$BL,AB$320,FALSE),'csapat-ranglista'!$A:$FP,AB$321,FALSE)/4),0)</f>
        <v>0</v>
      </c>
      <c r="AC258" s="223">
        <f>IFERROR(IF(RIGHT(VLOOKUP($A258,csapatok!$A:$BL,AC$320,FALSE),5)="Csere",VLOOKUP(LEFT(VLOOKUP($A258,csapatok!$A:$BL,AC$320,FALSE),LEN(VLOOKUP($A258,csapatok!$A:$BL,AC$320,FALSE))-6),'csapat-ranglista'!$A:$FP,AC$321,FALSE)/8,VLOOKUP(VLOOKUP($A258,csapatok!$A:$BL,AC$320,FALSE),'csapat-ranglista'!$A:$FP,AC$321,FALSE)/4),0)</f>
        <v>0</v>
      </c>
      <c r="AD258" s="223">
        <f>IFERROR(IF(RIGHT(VLOOKUP($A258,csapatok!$A:$BL,AD$320,FALSE),5)="Csere",VLOOKUP(LEFT(VLOOKUP($A258,csapatok!$A:$BL,AD$320,FALSE),LEN(VLOOKUP($A258,csapatok!$A:$BL,AD$320,FALSE))-6),'csapat-ranglista'!$A:$FP,AD$321,FALSE)/8,VLOOKUP(VLOOKUP($A258,csapatok!$A:$BL,AD$320,FALSE),'csapat-ranglista'!$A:$FP,AD$321,FALSE)/4),0)</f>
        <v>0</v>
      </c>
      <c r="AE258" s="223">
        <f>IFERROR(IF(RIGHT(VLOOKUP($A258,csapatok!$A:$BL,AE$320,FALSE),5)="Csere",VLOOKUP(LEFT(VLOOKUP($A258,csapatok!$A:$BL,AE$320,FALSE),LEN(VLOOKUP($A258,csapatok!$A:$BL,AE$320,FALSE))-6),'csapat-ranglista'!$A:$FP,AE$321,FALSE)/8,VLOOKUP(VLOOKUP($A258,csapatok!$A:$BL,AE$320,FALSE),'csapat-ranglista'!$A:$FP,AE$321,FALSE)/4),0)</f>
        <v>0</v>
      </c>
      <c r="AF258" s="223">
        <f>IFERROR(IF(RIGHT(VLOOKUP($A258,csapatok!$A:$BL,AF$320,FALSE),5)="Csere",VLOOKUP(LEFT(VLOOKUP($A258,csapatok!$A:$BL,AF$320,FALSE),LEN(VLOOKUP($A258,csapatok!$A:$BL,AF$320,FALSE))-6),'csapat-ranglista'!$A:$FP,AF$321,FALSE)/8,VLOOKUP(VLOOKUP($A258,csapatok!$A:$BL,AF$320,FALSE),'csapat-ranglista'!$A:$FP,AF$321,FALSE)/4),0)</f>
        <v>0</v>
      </c>
      <c r="AG258" s="223">
        <f>IFERROR(IF(RIGHT(VLOOKUP($A258,csapatok!$A:$BL,AG$320,FALSE),5)="Csere",VLOOKUP(LEFT(VLOOKUP($A258,csapatok!$A:$BL,AG$320,FALSE),LEN(VLOOKUP($A258,csapatok!$A:$BL,AG$320,FALSE))-6),'csapat-ranglista'!$A:$FP,AG$321,FALSE)/8,VLOOKUP(VLOOKUP($A258,csapatok!$A:$BL,AG$320,FALSE),'csapat-ranglista'!$A:$FP,AG$321,FALSE)/4),0)</f>
        <v>0</v>
      </c>
      <c r="AH258" s="223">
        <f>IFERROR(IF(RIGHT(VLOOKUP($A258,csapatok!$A:$BL,AH$320,FALSE),5)="Csere",VLOOKUP(LEFT(VLOOKUP($A258,csapatok!$A:$BL,AH$320,FALSE),LEN(VLOOKUP($A258,csapatok!$A:$BL,AH$320,FALSE))-6),'csapat-ranglista'!$A:$FP,AH$321,FALSE)/8,VLOOKUP(VLOOKUP($A258,csapatok!$A:$BL,AH$320,FALSE),'csapat-ranglista'!$A:$FP,AH$321,FALSE)/4),0)</f>
        <v>0</v>
      </c>
      <c r="AI258" s="223">
        <f>IFERROR(IF(RIGHT(VLOOKUP($A258,csapatok!$A:$BL,AI$320,FALSE),5)="Csere",VLOOKUP(LEFT(VLOOKUP($A258,csapatok!$A:$BL,AI$320,FALSE),LEN(VLOOKUP($A258,csapatok!$A:$BL,AI$320,FALSE))-6),'csapat-ranglista'!$A:$FP,AI$321,FALSE)/8,VLOOKUP(VLOOKUP($A258,csapatok!$A:$BL,AI$320,FALSE),'csapat-ranglista'!$A:$FP,AI$321,FALSE)/4),0)</f>
        <v>0</v>
      </c>
      <c r="AJ258" s="223">
        <f>IFERROR(IF(RIGHT(VLOOKUP($A258,csapatok!$A:$BL,AJ$320,FALSE),5)="Csere",VLOOKUP(LEFT(VLOOKUP($A258,csapatok!$A:$BL,AJ$320,FALSE),LEN(VLOOKUP($A258,csapatok!$A:$BL,AJ$320,FALSE))-6),'csapat-ranglista'!$A:$FP,AJ$321,FALSE)/8,VLOOKUP(VLOOKUP($A258,csapatok!$A:$BL,AJ$320,FALSE),'csapat-ranglista'!$A:$FP,AJ$321,FALSE)/2),0)</f>
        <v>0</v>
      </c>
      <c r="AK258" s="223">
        <f>IFERROR(IF(RIGHT(VLOOKUP($A258,csapatok!$A:$CN,AK$320,FALSE),5)="Csere",VLOOKUP(LEFT(VLOOKUP($A258,csapatok!$A:$CN,AK$320,FALSE),LEN(VLOOKUP($A258,csapatok!$A:$CN,AK$320,FALSE))-6),'csapat-ranglista'!$A:$FP,AK$321,FALSE)/8,VLOOKUP(VLOOKUP($A258,csapatok!$A:$CN,AK$320,FALSE),'csapat-ranglista'!$A:$FP,AK$321,FALSE)/4),0)</f>
        <v>0</v>
      </c>
      <c r="AL258" s="223">
        <f>IFERROR(IF(RIGHT(VLOOKUP($A258,csapatok!$A:$CN,AL$320,FALSE),5)="Csere",VLOOKUP(LEFT(VLOOKUP($A258,csapatok!$A:$CN,AL$320,FALSE),LEN(VLOOKUP($A258,csapatok!$A:$CN,AL$320,FALSE))-6),'csapat-ranglista'!$A:$FP,AL$321,FALSE)/8,VLOOKUP(VLOOKUP($A258,csapatok!$A:$CN,AL$320,FALSE),'csapat-ranglista'!$A:$FP,AL$321,FALSE)/4),0)</f>
        <v>0</v>
      </c>
      <c r="AM258" s="223">
        <f>IFERROR(IF(RIGHT(VLOOKUP($A258,csapatok!$A:$CN,AM$320,FALSE),5)="Csere",VLOOKUP(LEFT(VLOOKUP($A258,csapatok!$A:$CN,AM$320,FALSE),LEN(VLOOKUP($A258,csapatok!$A:$CN,AM$320,FALSE))-6),'csapat-ranglista'!$A:$FP,AM$321,FALSE)/8,VLOOKUP(VLOOKUP($A258,csapatok!$A:$CN,AM$320,FALSE),'csapat-ranglista'!$A:$FP,AM$321,FALSE)/4),0)</f>
        <v>0</v>
      </c>
      <c r="AN258" s="223">
        <f>IFERROR(IF(RIGHT(VLOOKUP($A258,csapatok!$A:$CN,AN$320,FALSE),5)="Csere",VLOOKUP(LEFT(VLOOKUP($A258,csapatok!$A:$CN,AN$320,FALSE),LEN(VLOOKUP($A258,csapatok!$A:$CN,AN$320,FALSE))-6),'csapat-ranglista'!$A:$FP,AN$321,FALSE)/8,VLOOKUP(VLOOKUP($A258,csapatok!$A:$CN,AN$320,FALSE),'csapat-ranglista'!$A:$FP,AN$321,FALSE)/4),0)</f>
        <v>0</v>
      </c>
      <c r="AO258" s="223">
        <f>IFERROR(IF(RIGHT(VLOOKUP($A258,csapatok!$A:$CN,AO$320,FALSE),5)="Csere",VLOOKUP(LEFT(VLOOKUP($A258,csapatok!$A:$CN,AO$320,FALSE),LEN(VLOOKUP($A258,csapatok!$A:$CN,AO$320,FALSE))-6),'csapat-ranglista'!$A:$FP,AO$321,FALSE)/8,VLOOKUP(VLOOKUP($A258,csapatok!$A:$CN,AO$320,FALSE),'csapat-ranglista'!$A:$FP,AO$321,FALSE)/4),0)</f>
        <v>0</v>
      </c>
      <c r="AP258" s="223">
        <f>IFERROR(IF(RIGHT(VLOOKUP($A258,csapatok!$A:$CN,AP$320,FALSE),5)="Csere",VLOOKUP(LEFT(VLOOKUP($A258,csapatok!$A:$CN,AP$320,FALSE),LEN(VLOOKUP($A258,csapatok!$A:$CN,AP$320,FALSE))-6),'csapat-ranglista'!$A:$FP,AP$321,FALSE)/8,VLOOKUP(VLOOKUP($A258,csapatok!$A:$CN,AP$320,FALSE),'csapat-ranglista'!$A:$FP,AP$321,FALSE)/4),0)</f>
        <v>0</v>
      </c>
      <c r="AQ258" s="223">
        <f>IFERROR(IF(RIGHT(VLOOKUP($A258,csapatok!$A:$CN,AQ$320,FALSE),5)="Csere",VLOOKUP(LEFT(VLOOKUP($A258,csapatok!$A:$CN,AQ$320,FALSE),LEN(VLOOKUP($A258,csapatok!$A:$CN,AQ$320,FALSE))-6),'csapat-ranglista'!$A:$FP,AQ$321,FALSE)/8,VLOOKUP(VLOOKUP($A258,csapatok!$A:$CN,AQ$320,FALSE),'csapat-ranglista'!$A:$FP,AQ$321,FALSE)/4),0)</f>
        <v>0</v>
      </c>
      <c r="AR258" s="223">
        <f>IFERROR(IF(RIGHT(VLOOKUP($A258,csapatok!$A:$CN,AR$320,FALSE),5)="Csere",VLOOKUP(LEFT(VLOOKUP($A258,csapatok!$A:$CN,AR$320,FALSE),LEN(VLOOKUP($A258,csapatok!$A:$CN,AR$320,FALSE))-6),'csapat-ranglista'!$A:$FP,AR$321,FALSE)/8,VLOOKUP(VLOOKUP($A258,csapatok!$A:$CN,AR$320,FALSE),'csapat-ranglista'!$A:$FP,AR$321,FALSE)/4),0)</f>
        <v>0</v>
      </c>
      <c r="AS258" s="223">
        <f>IFERROR(IF(RIGHT(VLOOKUP($A258,csapatok!$A:$CN,AS$320,FALSE),5)="Csere",VLOOKUP(LEFT(VLOOKUP($A258,csapatok!$A:$CN,AS$320,FALSE),LEN(VLOOKUP($A258,csapatok!$A:$CN,AS$320,FALSE))-6),'csapat-ranglista'!$A:$FP,AS$321,FALSE)/8,VLOOKUP(VLOOKUP($A258,csapatok!$A:$CN,AS$320,FALSE),'csapat-ranglista'!$A:$FP,AS$321,FALSE)/4),0)</f>
        <v>0</v>
      </c>
      <c r="AT258" s="223">
        <f>IFERROR(IF(RIGHT(VLOOKUP($A258,csapatok!$A:$CN,AT$320,FALSE),5)="Csere",VLOOKUP(LEFT(VLOOKUP($A258,csapatok!$A:$CN,AT$320,FALSE),LEN(VLOOKUP($A258,csapatok!$A:$CN,AT$320,FALSE))-6),'csapat-ranglista'!$A:$FP,AT$321,FALSE)/8,VLOOKUP(VLOOKUP($A258,csapatok!$A:$CN,AT$320,FALSE),'csapat-ranglista'!$A:$FP,AT$321,FALSE)/4),0)</f>
        <v>0</v>
      </c>
      <c r="AU258" s="223">
        <f>IFERROR(IF(RIGHT(VLOOKUP($A258,csapatok!$A:$CN,AU$320,FALSE),5)="Csere",VLOOKUP(LEFT(VLOOKUP($A258,csapatok!$A:$CN,AU$320,FALSE),LEN(VLOOKUP($A258,csapatok!$A:$CN,AU$320,FALSE))-6),'csapat-ranglista'!$A:$FP,AU$321,FALSE)/8,VLOOKUP(VLOOKUP($A258,csapatok!$A:$CN,AU$320,FALSE),'csapat-ranglista'!$A:$FP,AU$321,FALSE)/4),0)</f>
        <v>0</v>
      </c>
      <c r="AV258" s="223">
        <f>IFERROR(IF(RIGHT(VLOOKUP($A258,csapatok!$A:$CN,AV$320,FALSE),5)="Csere",VLOOKUP(LEFT(VLOOKUP($A258,csapatok!$A:$CN,AV$320,FALSE),LEN(VLOOKUP($A258,csapatok!$A:$CN,AV$320,FALSE))-6),'csapat-ranglista'!$A:$FP,AV$321,FALSE)/8,VLOOKUP(VLOOKUP($A258,csapatok!$A:$CN,AV$320,FALSE),'csapat-ranglista'!$A:$FP,AV$321,FALSE)/4),0)</f>
        <v>0</v>
      </c>
      <c r="AW258" s="223">
        <f>IFERROR(IF(RIGHT(VLOOKUP($A258,csapatok!$A:$CN,AW$320,FALSE),5)="Csere",VLOOKUP(LEFT(VLOOKUP($A258,csapatok!$A:$CN,AW$320,FALSE),LEN(VLOOKUP($A258,csapatok!$A:$CN,AW$320,FALSE))-6),'csapat-ranglista'!$A:$FP,AW$321,FALSE)/8,VLOOKUP(VLOOKUP($A258,csapatok!$A:$CN,AW$320,FALSE),'csapat-ranglista'!$A:$FP,AW$321,FALSE)/4),0)</f>
        <v>0</v>
      </c>
      <c r="AX258" s="223">
        <f>IFERROR(IF(RIGHT(VLOOKUP($A258,csapatok!$A:$CN,AX$320,FALSE),5)="Csere",VLOOKUP(LEFT(VLOOKUP($A258,csapatok!$A:$CN,AX$320,FALSE),LEN(VLOOKUP($A258,csapatok!$A:$CN,AX$320,FALSE))-6),'csapat-ranglista'!$A:$FP,AX$321,FALSE)/8,VLOOKUP(VLOOKUP($A258,csapatok!$A:$CN,AX$320,FALSE),'csapat-ranglista'!$A:$FP,AX$321,FALSE)/4),0)</f>
        <v>0</v>
      </c>
      <c r="AY258" s="223">
        <f>IFERROR(IF(RIGHT(VLOOKUP($A258,csapatok!$A:$NN,AY$320,FALSE),5)="Csere",VLOOKUP(LEFT(VLOOKUP($A258,csapatok!$A:$NN,AY$320,FALSE),LEN(VLOOKUP($A258,csapatok!$A:$NN,AY$320,FALSE))-6),'csapat-ranglista'!$A:$FP,AY$321,FALSE)/8,VLOOKUP(VLOOKUP($A258,csapatok!$A:$NN,AY$320,FALSE),'csapat-ranglista'!$A:$FP,AY$321,FALSE)/4),0)</f>
        <v>0</v>
      </c>
      <c r="AZ258" s="223">
        <f>IFERROR(IF(RIGHT(VLOOKUP($A258,csapatok!$A:$NN,AZ$320,FALSE),5)="Csere",VLOOKUP(LEFT(VLOOKUP($A258,csapatok!$A:$NN,AZ$320,FALSE),LEN(VLOOKUP($A258,csapatok!$A:$NN,AZ$320,FALSE))-6),'csapat-ranglista'!$A:$FP,AZ$321,FALSE)/8,VLOOKUP(VLOOKUP($A258,csapatok!$A:$NN,AZ$320,FALSE),'csapat-ranglista'!$A:$FP,AZ$321,FALSE)/4),0)</f>
        <v>0</v>
      </c>
      <c r="BA258" s="223">
        <f>IFERROR(IF(RIGHT(VLOOKUP($A258,csapatok!$A:$NN,BA$320,FALSE),5)="Csere",VLOOKUP(LEFT(VLOOKUP($A258,csapatok!$A:$NN,BA$320,FALSE),LEN(VLOOKUP($A258,csapatok!$A:$NN,BA$320,FALSE))-6),'csapat-ranglista'!$A:$FP,BA$321,FALSE)/8,VLOOKUP(VLOOKUP($A258,csapatok!$A:$NN,BA$320,FALSE),'csapat-ranglista'!$A:$FP,BA$321,FALSE)/4),0)</f>
        <v>0</v>
      </c>
      <c r="BB258" s="223">
        <f>IFERROR(IF(RIGHT(VLOOKUP($A258,csapatok!$A:$NN,BB$320,FALSE),5)="Csere",VLOOKUP(LEFT(VLOOKUP($A258,csapatok!$A:$NN,BB$320,FALSE),LEN(VLOOKUP($A258,csapatok!$A:$NN,BB$320,FALSE))-6),'csapat-ranglista'!$A:$FP,BB$321,FALSE)/8,VLOOKUP(VLOOKUP($A258,csapatok!$A:$NN,BB$320,FALSE),'csapat-ranglista'!$A:$FP,BB$321,FALSE)/4),0)</f>
        <v>0</v>
      </c>
      <c r="BC258" s="224">
        <f>versenyek!$ES$11*IFERROR(VLOOKUP(VLOOKUP($A258,versenyek!ER:ET,3,FALSE),szabalyok!$A$16:$B$23,2,FALSE)/4,0)</f>
        <v>0</v>
      </c>
      <c r="BD258" s="224">
        <f>versenyek!$EV$11*IFERROR(VLOOKUP(VLOOKUP($A258,versenyek!EU:EW,3,FALSE),szabalyok!$A$16:$B$23,2,FALSE)/4,0)</f>
        <v>0</v>
      </c>
      <c r="BE258" s="223">
        <f>IFERROR(IF(RIGHT(VLOOKUP($A258,csapatok!$A:$NN,BE$320,FALSE),5)="Csere",VLOOKUP(LEFT(VLOOKUP($A258,csapatok!$A:$NN,BE$320,FALSE),LEN(VLOOKUP($A258,csapatok!$A:$NN,BE$320,FALSE))-6),'csapat-ranglista'!$A:$FP,BE$321,FALSE)/8,VLOOKUP(VLOOKUP($A258,csapatok!$A:$NN,BE$320,FALSE),'csapat-ranglista'!$A:$FP,BE$321,FALSE)/4),0)</f>
        <v>0</v>
      </c>
      <c r="BF258" s="223">
        <f>IFERROR(IF(RIGHT(VLOOKUP($A258,csapatok!$A:$NN,BF$320,FALSE),5)="Csere",VLOOKUP(LEFT(VLOOKUP($A258,csapatok!$A:$NN,BF$320,FALSE),LEN(VLOOKUP($A258,csapatok!$A:$NN,BF$320,FALSE))-6),'csapat-ranglista'!$A:$FP,BF$321,FALSE)/8,VLOOKUP(VLOOKUP($A258,csapatok!$A:$NN,BF$320,FALSE),'csapat-ranglista'!$A:$FP,BF$321,FALSE)/4),0)</f>
        <v>0</v>
      </c>
      <c r="BG258" s="223">
        <f>IFERROR(IF(RIGHT(VLOOKUP($A258,csapatok!$A:$NN,BG$320,FALSE),5)="Csere",VLOOKUP(LEFT(VLOOKUP($A258,csapatok!$A:$NN,BG$320,FALSE),LEN(VLOOKUP($A258,csapatok!$A:$NN,BG$320,FALSE))-6),'csapat-ranglista'!$A:$FP,BG$321,FALSE)/8,VLOOKUP(VLOOKUP($A258,csapatok!$A:$NN,BG$320,FALSE),'csapat-ranglista'!$A:$FP,BG$321,FALSE)/4),0)</f>
        <v>0</v>
      </c>
      <c r="BH258" s="223">
        <f>IFERROR(IF(RIGHT(VLOOKUP($A258,csapatok!$A:$NN,BH$320,FALSE),5)="Csere",VLOOKUP(LEFT(VLOOKUP($A258,csapatok!$A:$NN,BH$320,FALSE),LEN(VLOOKUP($A258,csapatok!$A:$NN,BH$320,FALSE))-6),'csapat-ranglista'!$A:$FP,BH$321,FALSE)/8,VLOOKUP(VLOOKUP($A258,csapatok!$A:$NN,BH$320,FALSE),'csapat-ranglista'!$A:$FP,BH$321,FALSE)/4),0)</f>
        <v>0</v>
      </c>
      <c r="BI258" s="223">
        <f>IFERROR(IF(RIGHT(VLOOKUP($A258,csapatok!$A:$NN,BI$320,FALSE),5)="Csere",VLOOKUP(LEFT(VLOOKUP($A258,csapatok!$A:$NN,BI$320,FALSE),LEN(VLOOKUP($A258,csapatok!$A:$NN,BI$320,FALSE))-6),'csapat-ranglista'!$A:$FP,BI$321,FALSE)/8,VLOOKUP(VLOOKUP($A258,csapatok!$A:$NN,BI$320,FALSE),'csapat-ranglista'!$A:$FP,BI$321,FALSE)/4),0)</f>
        <v>0</v>
      </c>
      <c r="BJ258" s="223">
        <f>IFERROR(IF(RIGHT(VLOOKUP($A258,csapatok!$A:$NN,BJ$320,FALSE),5)="Csere",VLOOKUP(LEFT(VLOOKUP($A258,csapatok!$A:$NN,BJ$320,FALSE),LEN(VLOOKUP($A258,csapatok!$A:$NN,BJ$320,FALSE))-6),'csapat-ranglista'!$A:$FP,BJ$321,FALSE)/8,VLOOKUP(VLOOKUP($A258,csapatok!$A:$NN,BJ$320,FALSE),'csapat-ranglista'!$A:$FP,BJ$321,FALSE)/4),0)</f>
        <v>0</v>
      </c>
      <c r="BK258" s="223">
        <f>IFERROR(IF(RIGHT(VLOOKUP($A258,csapatok!$A:$NN,BK$320,FALSE),5)="Csere",VLOOKUP(LEFT(VLOOKUP($A258,csapatok!$A:$NN,BK$320,FALSE),LEN(VLOOKUP($A258,csapatok!$A:$NN,BK$320,FALSE))-6),'csapat-ranglista'!$A:$FP,BK$321,FALSE)/8,VLOOKUP(VLOOKUP($A258,csapatok!$A:$NN,BK$320,FALSE),'csapat-ranglista'!$A:$FP,BK$321,FALSE)/4),0)</f>
        <v>0</v>
      </c>
      <c r="BL258" s="223">
        <f>IFERROR(IF(RIGHT(VLOOKUP($A258,csapatok!$A:$NN,BL$320,FALSE),5)="Csere",VLOOKUP(LEFT(VLOOKUP($A258,csapatok!$A:$NN,BL$320,FALSE),LEN(VLOOKUP($A258,csapatok!$A:$NN,BL$320,FALSE))-6),'csapat-ranglista'!$A:$FP,BL$321,FALSE)/8,VLOOKUP(VLOOKUP($A258,csapatok!$A:$NN,BL$320,FALSE),'csapat-ranglista'!$A:$FP,BL$321,FALSE)/4),0)</f>
        <v>0</v>
      </c>
      <c r="BM258" s="223">
        <f>IFERROR(IF(RIGHT(VLOOKUP($A258,csapatok!$A:$NN,BM$320,FALSE),5)="Csere",VLOOKUP(LEFT(VLOOKUP($A258,csapatok!$A:$NN,BM$320,FALSE),LEN(VLOOKUP($A258,csapatok!$A:$NN,BM$320,FALSE))-6),'csapat-ranglista'!$A:$FP,BM$321,FALSE)/8,VLOOKUP(VLOOKUP($A258,csapatok!$A:$NN,BM$320,FALSE),'csapat-ranglista'!$A:$FP,BM$321,FALSE)/4),0)</f>
        <v>0</v>
      </c>
      <c r="BN258" s="223">
        <f>IFERROR(IF(RIGHT(VLOOKUP($A258,csapatok!$A:$NN,BN$320,FALSE),5)="Csere",VLOOKUP(LEFT(VLOOKUP($A258,csapatok!$A:$NN,BN$320,FALSE),LEN(VLOOKUP($A258,csapatok!$A:$NN,BN$320,FALSE))-6),'csapat-ranglista'!$A:$FP,BN$321,FALSE)/8,VLOOKUP(VLOOKUP($A258,csapatok!$A:$NN,BN$320,FALSE),'csapat-ranglista'!$A:$FP,BN$321,FALSE)/4),0)</f>
        <v>0</v>
      </c>
      <c r="BO258" s="223">
        <f>IFERROR(IF(RIGHT(VLOOKUP($A258,csapatok!$A:$NN,BO$320,FALSE),5)="Csere",VLOOKUP(LEFT(VLOOKUP($A258,csapatok!$A:$NN,BO$320,FALSE),LEN(VLOOKUP($A258,csapatok!$A:$NN,BO$320,FALSE))-6),'csapat-ranglista'!$A:$FP,BO$321,FALSE)/8,VLOOKUP(VLOOKUP($A258,csapatok!$A:$NN,BO$320,FALSE),'csapat-ranglista'!$A:$FP,BO$321,FALSE)/4),0)</f>
        <v>0</v>
      </c>
      <c r="BP258" s="223">
        <f>IFERROR(IF(RIGHT(VLOOKUP($A258,csapatok!$A:$NN,BP$320,FALSE),5)="Csere",VLOOKUP(LEFT(VLOOKUP($A258,csapatok!$A:$NN,BP$320,FALSE),LEN(VLOOKUP($A258,csapatok!$A:$NN,BP$320,FALSE))-6),'csapat-ranglista'!$A:$FP,BP$321,FALSE)/8,VLOOKUP(VLOOKUP($A258,csapatok!$A:$NN,BP$320,FALSE),'csapat-ranglista'!$A:$FP,BP$321,FALSE)/4),0)</f>
        <v>0</v>
      </c>
      <c r="BQ258" s="223">
        <f>IFERROR(IF(RIGHT(VLOOKUP($A258,csapatok!$A:$NN,BQ$320,FALSE),5)="Csere",VLOOKUP(LEFT(VLOOKUP($A258,csapatok!$A:$NN,BQ$320,FALSE),LEN(VLOOKUP($A258,csapatok!$A:$NN,BQ$320,FALSE))-6),'csapat-ranglista'!$A:$FP,BQ$321,FALSE)/8,VLOOKUP(VLOOKUP($A258,csapatok!$A:$NN,BQ$320,FALSE),'csapat-ranglista'!$A:$FP,BQ$321,FALSE)/4),0)</f>
        <v>0</v>
      </c>
      <c r="BR258" s="223">
        <f>IFERROR(IF(RIGHT(VLOOKUP($A258,csapatok!$A:$NN,BR$320,FALSE),5)="Csere",VLOOKUP(LEFT(VLOOKUP($A258,csapatok!$A:$NN,BR$320,FALSE),LEN(VLOOKUP($A258,csapatok!$A:$NN,BR$320,FALSE))-6),'csapat-ranglista'!$A:$FP,BR$321,FALSE)/8,VLOOKUP(VLOOKUP($A258,csapatok!$A:$NN,BR$320,FALSE),'csapat-ranglista'!$A:$FP,BR$321,FALSE)/4),0)</f>
        <v>0</v>
      </c>
      <c r="BS258" s="223">
        <f>IFERROR(IF(RIGHT(VLOOKUP($A258,csapatok!$A:$NN,BS$320,FALSE),5)="Csere",VLOOKUP(LEFT(VLOOKUP($A258,csapatok!$A:$NN,BS$320,FALSE),LEN(VLOOKUP($A258,csapatok!$A:$NN,BS$320,FALSE))-6),'csapat-ranglista'!$A:$FP,BS$321,FALSE)/8,VLOOKUP(VLOOKUP($A258,csapatok!$A:$NN,BS$320,FALSE),'csapat-ranglista'!$A:$FP,BS$321,FALSE)/4),0)</f>
        <v>0</v>
      </c>
      <c r="BT258" s="223">
        <f>IFERROR(IF(RIGHT(VLOOKUP($A258,csapatok!$A:$NN,BT$320,FALSE),5)="Csere",VLOOKUP(LEFT(VLOOKUP($A258,csapatok!$A:$NN,BT$320,FALSE),LEN(VLOOKUP($A258,csapatok!$A:$NN,BT$320,FALSE))-6),'csapat-ranglista'!$A:$FP,BT$321,FALSE)/8,VLOOKUP(VLOOKUP($A258,csapatok!$A:$NN,BT$320,FALSE),'csapat-ranglista'!$A:$FP,BT$321,FALSE)/4),0)</f>
        <v>0</v>
      </c>
      <c r="BU258" s="223">
        <f>IFERROR(IF(RIGHT(VLOOKUP($A258,csapatok!$A:$NN,BU$320,FALSE),5)="Csere",VLOOKUP(LEFT(VLOOKUP($A258,csapatok!$A:$NN,BU$320,FALSE),LEN(VLOOKUP($A258,csapatok!$A:$NN,BU$320,FALSE))-6),'csapat-ranglista'!$A:$FP,BU$321,FALSE)/8,VLOOKUP(VLOOKUP($A258,csapatok!$A:$NN,BU$320,FALSE),'csapat-ranglista'!$A:$FP,BU$321,FALSE)/4),0)</f>
        <v>0</v>
      </c>
      <c r="BV258" s="223">
        <f>IFERROR(IF(RIGHT(VLOOKUP($A258,csapatok!$A:$NN,BV$320,FALSE),5)="Csere",VLOOKUP(LEFT(VLOOKUP($A258,csapatok!$A:$NN,BV$320,FALSE),LEN(VLOOKUP($A258,csapatok!$A:$NN,BV$320,FALSE))-6),'csapat-ranglista'!$A:$FP,BV$321,FALSE)/8,VLOOKUP(VLOOKUP($A258,csapatok!$A:$NN,BV$320,FALSE),'csapat-ranglista'!$A:$FP,BV$321,FALSE)/4),0)</f>
        <v>0</v>
      </c>
      <c r="BW258" s="223">
        <f>IFERROR(IF(RIGHT(VLOOKUP($A258,csapatok!$A:$NN,BW$320,FALSE),5)="Csere",VLOOKUP(LEFT(VLOOKUP($A258,csapatok!$A:$NN,BW$320,FALSE),LEN(VLOOKUP($A258,csapatok!$A:$NN,BW$320,FALSE))-6),'csapat-ranglista'!$A:$FP,BW$321,FALSE)/8,VLOOKUP(VLOOKUP($A258,csapatok!$A:$NN,BW$320,FALSE),'csapat-ranglista'!$A:$FP,BW$321,FALSE)/4),0)</f>
        <v>0</v>
      </c>
      <c r="BX258" s="223">
        <f>IFERROR(IF(RIGHT(VLOOKUP($A258,csapatok!$A:$NN,BX$320,FALSE),5)="Csere",VLOOKUP(LEFT(VLOOKUP($A258,csapatok!$A:$NN,BX$320,FALSE),LEN(VLOOKUP($A258,csapatok!$A:$NN,BX$320,FALSE))-6),'csapat-ranglista'!$A:$FP,BX$321,FALSE)/8,VLOOKUP(VLOOKUP($A258,csapatok!$A:$NN,BX$320,FALSE),'csapat-ranglista'!$A:$FP,BX$321,FALSE)/4),0)</f>
        <v>0</v>
      </c>
      <c r="BY258" s="223">
        <f>IFERROR(IF(RIGHT(VLOOKUP($A258,csapatok!$A:$NN,BY$320,FALSE),5)="Csere",VLOOKUP(LEFT(VLOOKUP($A258,csapatok!$A:$NN,BY$320,FALSE),LEN(VLOOKUP($A258,csapatok!$A:$NN,BY$320,FALSE))-6),'csapat-ranglista'!$A:$FP,BY$321,FALSE)/8,VLOOKUP(VLOOKUP($A258,csapatok!$A:$NN,BY$320,FALSE),'csapat-ranglista'!$A:$FP,BY$321,FALSE)/4),0)</f>
        <v>0</v>
      </c>
      <c r="BZ258" s="223">
        <f>IFERROR(IF(RIGHT(VLOOKUP($A258,csapatok!$A:$NN,BZ$320,FALSE),5)="Csere",VLOOKUP(LEFT(VLOOKUP($A258,csapatok!$A:$NN,BZ$320,FALSE),LEN(VLOOKUP($A258,csapatok!$A:$NN,BZ$320,FALSE))-6),'csapat-ranglista'!$A:$FP,BZ$321,FALSE)/8,VLOOKUP(VLOOKUP($A258,csapatok!$A:$NN,BZ$320,FALSE),'csapat-ranglista'!$A:$FP,BZ$321,FALSE)/4),0)</f>
        <v>0</v>
      </c>
      <c r="CA258" s="223">
        <f>IFERROR(IF(RIGHT(VLOOKUP($A258,csapatok!$A:$NN,CA$320,FALSE),5)="Csere",VLOOKUP(LEFT(VLOOKUP($A258,csapatok!$A:$NN,CA$320,FALSE),LEN(VLOOKUP($A258,csapatok!$A:$NN,CA$320,FALSE))-6),'csapat-ranglista'!$A:$FP,CA$321,FALSE)/8,VLOOKUP(VLOOKUP($A258,csapatok!$A:$NN,CA$320,FALSE),'csapat-ranglista'!$A:$FP,CA$321,FALSE)/4),0)</f>
        <v>0</v>
      </c>
      <c r="CB258" s="223">
        <f>IFERROR(IF(RIGHT(VLOOKUP($A258,csapatok!$A:$NN,CB$320,FALSE),5)="Csere",VLOOKUP(LEFT(VLOOKUP($A258,csapatok!$A:$NN,CB$320,FALSE),LEN(VLOOKUP($A258,csapatok!$A:$NN,CB$320,FALSE))-6),'csapat-ranglista'!$A:$FP,CB$321,FALSE)/8,VLOOKUP(VLOOKUP($A258,csapatok!$A:$NN,CB$320,FALSE),'csapat-ranglista'!$A:$FP,CB$321,FALSE)/4),0)</f>
        <v>0</v>
      </c>
      <c r="CC258" s="223">
        <f>IFERROR(IF(RIGHT(VLOOKUP($A258,csapatok!$A:$NN,CC$320,FALSE),5)="Csere",VLOOKUP(LEFT(VLOOKUP($A258,csapatok!$A:$NN,CC$320,FALSE),LEN(VLOOKUP($A258,csapatok!$A:$NN,CC$320,FALSE))-6),'csapat-ranglista'!$A:$FP,CC$321,FALSE)/8,VLOOKUP(VLOOKUP($A258,csapatok!$A:$NN,CC$320,FALSE),'csapat-ranglista'!$A:$FP,CC$321,FALSE)/4),0)</f>
        <v>0</v>
      </c>
      <c r="CD258" s="223">
        <f>IFERROR(IF(RIGHT(VLOOKUP($A258,csapatok!$A:$NN,CD$320,FALSE),5)="Csere",VLOOKUP(LEFT(VLOOKUP($A258,csapatok!$A:$NN,CD$320,FALSE),LEN(VLOOKUP($A258,csapatok!$A:$NN,CD$320,FALSE))-6),'csapat-ranglista'!$A:$FP,CD$321,FALSE)/8,VLOOKUP(VLOOKUP($A258,csapatok!$A:$NN,CD$320,FALSE),'csapat-ranglista'!$A:$FP,CD$321,FALSE)/4),0)</f>
        <v>0</v>
      </c>
      <c r="CE258" s="223">
        <f>IFERROR(IF(RIGHT(VLOOKUP($A258,csapatok!$A:$NN,CE$320,FALSE),5)="Csere",VLOOKUP(LEFT(VLOOKUP($A258,csapatok!$A:$NN,CE$320,FALSE),LEN(VLOOKUP($A258,csapatok!$A:$NN,CE$320,FALSE))-6),'csapat-ranglista'!$A:$FP,CE$321,FALSE)/8,VLOOKUP(VLOOKUP($A258,csapatok!$A:$NN,CE$320,FALSE),'csapat-ranglista'!$A:$FP,CE$321,FALSE)/4),0)</f>
        <v>0</v>
      </c>
      <c r="CF258" s="223">
        <f>IFERROR(IF(RIGHT(VLOOKUP($A258,csapatok!$A:$NN,CF$320,FALSE),5)="Csere",VLOOKUP(LEFT(VLOOKUP($A258,csapatok!$A:$NN,CF$320,FALSE),LEN(VLOOKUP($A258,csapatok!$A:$NN,CF$320,FALSE))-6),'csapat-ranglista'!$A:$FP,CF$321,FALSE)/8,VLOOKUP(VLOOKUP($A258,csapatok!$A:$NN,CF$320,FALSE),'csapat-ranglista'!$A:$FP,CF$321,FALSE)/4),0)</f>
        <v>0</v>
      </c>
      <c r="CG258" s="223">
        <f>IFERROR(IF(RIGHT(VLOOKUP($A258,csapatok!$A:$NN,CG$320,FALSE),5)="Csere",VLOOKUP(LEFT(VLOOKUP($A258,csapatok!$A:$NN,CG$320,FALSE),LEN(VLOOKUP($A258,csapatok!$A:$NN,CG$320,FALSE))-6),'csapat-ranglista'!$A:$FP,CG$321,FALSE)/8,VLOOKUP(VLOOKUP($A258,csapatok!$A:$NN,CG$320,FALSE),'csapat-ranglista'!$A:$FP,CG$321,FALSE)/4),0)</f>
        <v>0</v>
      </c>
      <c r="CH258" s="223">
        <f>IFERROR(IF(RIGHT(VLOOKUP($A258,csapatok!$A:$NN,CH$320,FALSE),5)="Csere",VLOOKUP(LEFT(VLOOKUP($A258,csapatok!$A:$NN,CH$320,FALSE),LEN(VLOOKUP($A258,csapatok!$A:$NN,CH$320,FALSE))-6),'csapat-ranglista'!$A:$FP,CH$321,FALSE)/8,VLOOKUP(VLOOKUP($A258,csapatok!$A:$NN,CH$320,FALSE),'csapat-ranglista'!$A:$FP,CH$321,FALSE)/4),0)</f>
        <v>0</v>
      </c>
      <c r="CI258" s="223">
        <f>IFERROR(IF(RIGHT(VLOOKUP($A258,csapatok!$A:$NN,CI$320,FALSE),5)="Csere",VLOOKUP(LEFT(VLOOKUP($A258,csapatok!$A:$NN,CI$320,FALSE),LEN(VLOOKUP($A258,csapatok!$A:$NN,CI$320,FALSE))-6),'csapat-ranglista'!$A:$FP,CI$321,FALSE)/8,VLOOKUP(VLOOKUP($A258,csapatok!$A:$NN,CI$320,FALSE),'csapat-ranglista'!$A:$FP,CI$321,FALSE)/4),0)</f>
        <v>0</v>
      </c>
      <c r="CJ258" s="224">
        <f>versenyek!$IQ$11*IFERROR(VLOOKUP(VLOOKUP($A258,versenyek!IP:IR,3,FALSE),szabalyok!$A$16:$B$23,2,FALSE)/4,0)</f>
        <v>0</v>
      </c>
      <c r="CK258" s="224">
        <f>versenyek!$IT$11*IFERROR(VLOOKUP(VLOOKUP($A258,versenyek!IS:IU,3,FALSE),szabalyok!$A$16:$B$23,2,FALSE)/4,0)</f>
        <v>0</v>
      </c>
      <c r="CL258" s="223">
        <f>IFERROR(IF(RIGHT(VLOOKUP($A258,csapatok!$A:$NN,CL$320,FALSE),5)="Csere",VLOOKUP(LEFT(VLOOKUP($A258,csapatok!$A:$NN,CL$320,FALSE),LEN(VLOOKUP($A258,csapatok!$A:$NN,CL$320,FALSE))-6),'csapat-ranglista'!$A:$FP,CL$321,FALSE)/8,VLOOKUP(VLOOKUP($A258,csapatok!$A:$NN,CL$320,FALSE),'csapat-ranglista'!$A:$FP,CL$321,FALSE)/4),0)</f>
        <v>0</v>
      </c>
      <c r="CM258" s="223">
        <f>IFERROR(IF(RIGHT(VLOOKUP($A258,csapatok!$A:$NN,CM$320,FALSE),5)="Csere",VLOOKUP(LEFT(VLOOKUP($A258,csapatok!$A:$NN,CM$320,FALSE),LEN(VLOOKUP($A258,csapatok!$A:$NN,CM$320,FALSE))-6),'csapat-ranglista'!$A:$FP,CM$321,FALSE)/8,VLOOKUP(VLOOKUP($A258,csapatok!$A:$NN,CM$320,FALSE),'csapat-ranglista'!$A:$FP,CM$321,FALSE)/4),0)</f>
        <v>0</v>
      </c>
      <c r="CN258" s="223">
        <f>IFERROR(IF(RIGHT(VLOOKUP($A258,csapatok!$A:$NN,CN$320,FALSE),5)="Csere",VLOOKUP(LEFT(VLOOKUP($A258,csapatok!$A:$NN,CN$320,FALSE),LEN(VLOOKUP($A258,csapatok!$A:$NN,CN$320,FALSE))-6),'csapat-ranglista'!$A:$FP,CN$321,FALSE)/8,VLOOKUP(VLOOKUP($A258,csapatok!$A:$NN,CN$320,FALSE),'csapat-ranglista'!$A:$FP,CN$321,FALSE)/4),0)</f>
        <v>0</v>
      </c>
      <c r="CO258" s="223">
        <f>IFERROR(IF(RIGHT(VLOOKUP($A258,csapatok!$A:$NN,CO$320,FALSE),5)="Csere",VLOOKUP(LEFT(VLOOKUP($A258,csapatok!$A:$NN,CO$320,FALSE),LEN(VLOOKUP($A258,csapatok!$A:$NN,CO$320,FALSE))-6),'csapat-ranglista'!$A:$FP,CO$321,FALSE)/8,VLOOKUP(VLOOKUP($A258,csapatok!$A:$NN,CO$320,FALSE),'csapat-ranglista'!$A:$FP,CO$321,FALSE)/4),0)</f>
        <v>0</v>
      </c>
      <c r="CP258" s="223">
        <f>IFERROR(IF(RIGHT(VLOOKUP($A258,csapatok!$A:$NN,CP$320,FALSE),5)="Csere",VLOOKUP(LEFT(VLOOKUP($A258,csapatok!$A:$NN,CP$320,FALSE),LEN(VLOOKUP($A258,csapatok!$A:$NN,CP$320,FALSE))-6),'csapat-ranglista'!$A:$FP,CP$321,FALSE)/8,VLOOKUP(VLOOKUP($A258,csapatok!$A:$NN,CP$320,FALSE),'csapat-ranglista'!$A:$FP,CP$321,FALSE)/4),0)</f>
        <v>0</v>
      </c>
      <c r="CQ258" s="223">
        <f>IFERROR(IF(RIGHT(VLOOKUP($A258,csapatok!$A:$NN,CQ$320,FALSE),5)="Csere",VLOOKUP(LEFT(VLOOKUP($A258,csapatok!$A:$NN,CQ$320,FALSE),LEN(VLOOKUP($A258,csapatok!$A:$NN,CQ$320,FALSE))-6),'csapat-ranglista'!$A:$FP,CQ$321,FALSE)/8,VLOOKUP(VLOOKUP($A258,csapatok!$A:$NN,CQ$320,FALSE),'csapat-ranglista'!$A:$FP,CQ$321,FALSE)/4),0)</f>
        <v>0</v>
      </c>
      <c r="CR258" s="223">
        <f>IFERROR(IF(RIGHT(VLOOKUP($A258,csapatok!$A:$NN,CR$320,FALSE),5)="Csere",VLOOKUP(LEFT(VLOOKUP($A258,csapatok!$A:$NN,CR$320,FALSE),LEN(VLOOKUP($A258,csapatok!$A:$NN,CR$320,FALSE))-6),'csapat-ranglista'!$A:$FP,CR$321,FALSE)/8,VLOOKUP(VLOOKUP($A258,csapatok!$A:$NN,CR$320,FALSE),'csapat-ranglista'!$A:$FP,CR$321,FALSE)/4),0)</f>
        <v>0</v>
      </c>
      <c r="CS258" s="223">
        <f>IFERROR(IF(RIGHT(VLOOKUP($A258,csapatok!$A:$NN,CS$320,FALSE),5)="Csere",VLOOKUP(LEFT(VLOOKUP($A258,csapatok!$A:$NN,CS$320,FALSE),LEN(VLOOKUP($A258,csapatok!$A:$NN,CS$320,FALSE))-6),'csapat-ranglista'!$A:$FP,CS$321,FALSE)/8,VLOOKUP(VLOOKUP($A258,csapatok!$A:$NN,CS$320,FALSE),'csapat-ranglista'!$A:$FP,CS$321,FALSE)/4),0)</f>
        <v>0</v>
      </c>
      <c r="CT258" s="223">
        <f>IFERROR(IF(RIGHT(VLOOKUP($A258,csapatok!$A:$NN,CT$320,FALSE),5)="Csere",VLOOKUP(LEFT(VLOOKUP($A258,csapatok!$A:$NN,CT$320,FALSE),LEN(VLOOKUP($A258,csapatok!$A:$NN,CT$320,FALSE))-6),'csapat-ranglista'!$A:$FP,CT$321,FALSE)/8,VLOOKUP(VLOOKUP($A258,csapatok!$A:$NN,CT$320,FALSE),'csapat-ranglista'!$A:$FP,CT$321,FALSE)/4),0)</f>
        <v>0</v>
      </c>
      <c r="CU258" s="223">
        <f>IFERROR(IF(RIGHT(VLOOKUP($A258,csapatok!$A:$NN,CU$320,FALSE),5)="Csere",VLOOKUP(LEFT(VLOOKUP($A258,csapatok!$A:$NN,CU$320,FALSE),LEN(VLOOKUP($A258,csapatok!$A:$NN,CU$320,FALSE))-6),'csapat-ranglista'!$A:$FP,CU$321,FALSE)/8,VLOOKUP(VLOOKUP($A258,csapatok!$A:$NN,CU$320,FALSE),'csapat-ranglista'!$A:$FP,CU$321,FALSE)/4),0)</f>
        <v>0</v>
      </c>
      <c r="CV258" s="223">
        <f>IFERROR(IF(RIGHT(VLOOKUP($A258,csapatok!$A:$NN,CV$320,FALSE),5)="Csere",VLOOKUP(LEFT(VLOOKUP($A258,csapatok!$A:$NN,CV$320,FALSE),LEN(VLOOKUP($A258,csapatok!$A:$NN,CV$320,FALSE))-6),'csapat-ranglista'!$A:$FP,CV$321,FALSE)/8,VLOOKUP(VLOOKUP($A258,csapatok!$A:$NN,CV$320,FALSE),'csapat-ranglista'!$A:$FP,CV$321,FALSE)/4),0)</f>
        <v>0</v>
      </c>
      <c r="CW258" s="223">
        <f>IFERROR(IF(RIGHT(VLOOKUP($A258,csapatok!$A:$NN,CW$320,FALSE),5)="Csere",VLOOKUP(LEFT(VLOOKUP($A258,csapatok!$A:$NN,CW$320,FALSE),LEN(VLOOKUP($A258,csapatok!$A:$NN,CW$320,FALSE))-6),'csapat-ranglista'!$A:$FP,CW$321,FALSE)/8,VLOOKUP(VLOOKUP($A258,csapatok!$A:$NN,CW$320,FALSE),'csapat-ranglista'!$A:$FP,CW$321,FALSE)/4),0)</f>
        <v>0</v>
      </c>
      <c r="CX258" s="223">
        <f>IFERROR(IF(RIGHT(VLOOKUP($A258,csapatok!$A:$NN,CX$320,FALSE),5)="Csere",VLOOKUP(LEFT(VLOOKUP($A258,csapatok!$A:$NN,CX$320,FALSE),LEN(VLOOKUP($A258,csapatok!$A:$NN,CX$320,FALSE))-6),'csapat-ranglista'!$A:$FP,CX$321,FALSE)/8,VLOOKUP(VLOOKUP($A258,csapatok!$A:$NN,CX$320,FALSE),'csapat-ranglista'!$A:$FP,CX$321,FALSE)/4),0)</f>
        <v>0</v>
      </c>
      <c r="CY258" s="223">
        <f>IFERROR(IF(RIGHT(VLOOKUP($A258,csapatok!$A:$NN,CY$320,FALSE),5)="Csere",VLOOKUP(LEFT(VLOOKUP($A258,csapatok!$A:$NN,CY$320,FALSE),LEN(VLOOKUP($A258,csapatok!$A:$NN,CY$320,FALSE))-6),'csapat-ranglista'!$A:$FP,CY$321,FALSE)/8,VLOOKUP(VLOOKUP($A258,csapatok!$A:$NN,CY$320,FALSE),'csapat-ranglista'!$A:$FP,CY$321,FALSE)/4),0)</f>
        <v>0</v>
      </c>
      <c r="CZ258" s="223">
        <f>IFERROR(IF(RIGHT(VLOOKUP($A258,csapatok!$A:$NN,CZ$320,FALSE),5)="Csere",VLOOKUP(LEFT(VLOOKUP($A258,csapatok!$A:$NN,CZ$320,FALSE),LEN(VLOOKUP($A258,csapatok!$A:$NN,CZ$320,FALSE))-6),'csapat-ranglista'!$A:$FP,CZ$321,FALSE)/8,VLOOKUP(VLOOKUP($A258,csapatok!$A:$NN,CZ$320,FALSE),'csapat-ranglista'!$A:$FP,CZ$321,FALSE)/4),0)</f>
        <v>0</v>
      </c>
      <c r="DA258" s="223">
        <f>IFERROR(IF(RIGHT(VLOOKUP($A258,csapatok!$A:$NN,DA$320,FALSE),5)="Csere",VLOOKUP(LEFT(VLOOKUP($A258,csapatok!$A:$NN,DA$320,FALSE),LEN(VLOOKUP($A258,csapatok!$A:$NN,DA$320,FALSE))-6),'csapat-ranglista'!$A:$FP,DA$321,FALSE)/8,VLOOKUP(VLOOKUP($A258,csapatok!$A:$NN,DA$320,FALSE),'csapat-ranglista'!$A:$FP,DA$321,FALSE)/4),0)</f>
        <v>0</v>
      </c>
      <c r="DB258" s="223">
        <f>IFERROR(IF(RIGHT(VLOOKUP($A258,csapatok!$A:$NN,DB$320,FALSE),5)="Csere",VLOOKUP(LEFT(VLOOKUP($A258,csapatok!$A:$NN,DB$320,FALSE),LEN(VLOOKUP($A258,csapatok!$A:$NN,DB$320,FALSE))-6),'csapat-ranglista'!$A:$FP,DB$321,FALSE)/8,VLOOKUP(VLOOKUP($A258,csapatok!$A:$NN,DB$320,FALSE),'csapat-ranglista'!$A:$FP,DB$321,FALSE)/4),0)</f>
        <v>0</v>
      </c>
      <c r="DC258" s="223">
        <f>IFERROR(IF(RIGHT(VLOOKUP($A258,csapatok!$A:$NN,DC$320,FALSE),5)="Csere",VLOOKUP(LEFT(VLOOKUP($A258,csapatok!$A:$NN,DC$320,FALSE),LEN(VLOOKUP($A258,csapatok!$A:$NN,DC$320,FALSE))-6),'csapat-ranglista'!$A:$FP,DC$321,FALSE)/8,VLOOKUP(VLOOKUP($A258,csapatok!$A:$NN,DC$320,FALSE),'csapat-ranglista'!$A:$FP,DC$321,FALSE)/4),0)</f>
        <v>0</v>
      </c>
      <c r="DD258" s="223">
        <f>IFERROR(IF(RIGHT(VLOOKUP($A258,csapatok!$A:$NN,DD$320,FALSE),5)="Csere",VLOOKUP(LEFT(VLOOKUP($A258,csapatok!$A:$NN,DD$320,FALSE),LEN(VLOOKUP($A258,csapatok!$A:$NN,DD$320,FALSE))-6),'csapat-ranglista'!$A:$FP,DD$321,FALSE)/8,VLOOKUP(VLOOKUP($A258,csapatok!$A:$NN,DD$320,FALSE),'csapat-ranglista'!$A:$FP,DD$321,FALSE)/4),0)</f>
        <v>0</v>
      </c>
      <c r="DE258" s="223">
        <f>IFERROR(IF(RIGHT(VLOOKUP($A258,csapatok!$A:$NN,DE$320,FALSE),5)="Csere",VLOOKUP(LEFT(VLOOKUP($A258,csapatok!$A:$NN,DE$320,FALSE),LEN(VLOOKUP($A258,csapatok!$A:$NN,DE$320,FALSE))-6),'csapat-ranglista'!$A:$FP,DE$321,FALSE)/8,VLOOKUP(VLOOKUP($A258,csapatok!$A:$NN,DE$320,FALSE),'csapat-ranglista'!$A:$FP,DE$321,FALSE)/4),0)</f>
        <v>0</v>
      </c>
      <c r="DF258" s="223">
        <f>IFERROR(IF(RIGHT(VLOOKUP($A258,csapatok!$A:$NN,DF$320,FALSE),5)="Csere",VLOOKUP(LEFT(VLOOKUP($A258,csapatok!$A:$NN,DF$320,FALSE),LEN(VLOOKUP($A258,csapatok!$A:$NN,DF$320,FALSE))-6),'csapat-ranglista'!$A:$FP,DF$321,FALSE)/8,VLOOKUP(VLOOKUP($A258,csapatok!$A:$NN,DF$320,FALSE),'csapat-ranglista'!$A:$FP,DF$321,FALSE)/4),0)</f>
        <v>0</v>
      </c>
      <c r="DG258" s="223">
        <f>IFERROR(IF(RIGHT(VLOOKUP($A258,csapatok!$A:$NN,DG$320,FALSE),5)="Csere",VLOOKUP(LEFT(VLOOKUP($A258,csapatok!$A:$NN,DG$320,FALSE),LEN(VLOOKUP($A258,csapatok!$A:$NN,DG$320,FALSE))-6),'csapat-ranglista'!$A:$FP,DG$321,FALSE)/8,VLOOKUP(VLOOKUP($A258,csapatok!$A:$NN,DG$320,FALSE),'csapat-ranglista'!$A:$FP,DG$321,FALSE)/4),0)</f>
        <v>0</v>
      </c>
      <c r="DH258" s="223">
        <f>IFERROR(IF(RIGHT(VLOOKUP($A258,csapatok!$A:$NN,DH$320,FALSE),5)="Csere",VLOOKUP(LEFT(VLOOKUP($A258,csapatok!$A:$NN,DH$320,FALSE),LEN(VLOOKUP($A258,csapatok!$A:$NN,DH$320,FALSE))-6),'csapat-ranglista'!$A:$FP,DH$321,FALSE)/8,VLOOKUP(VLOOKUP($A258,csapatok!$A:$NN,DH$320,FALSE),'csapat-ranglista'!$A:$FP,DH$321,FALSE)/4),0)</f>
        <v>0</v>
      </c>
      <c r="DI258" s="223">
        <f>IFERROR(IF(RIGHT(VLOOKUP($A258,csapatok!$A:$NN,DI$320,FALSE),5)="Csere",VLOOKUP(LEFT(VLOOKUP($A258,csapatok!$A:$NN,DI$320,FALSE),LEN(VLOOKUP($A258,csapatok!$A:$NN,DI$320,FALSE))-6),'csapat-ranglista'!$A:$FP,DI$321,FALSE)/8,VLOOKUP(VLOOKUP($A258,csapatok!$A:$NN,DI$320,FALSE),'csapat-ranglista'!$A:$FP,DI$321,FALSE)/4),0)</f>
        <v>0</v>
      </c>
      <c r="DJ258" s="223">
        <f>IFERROR(IF(RIGHT(VLOOKUP($A258,csapatok!$A:$NN,DJ$320,FALSE),5)="Csere",VLOOKUP(LEFT(VLOOKUP($A258,csapatok!$A:$NN,DJ$320,FALSE),LEN(VLOOKUP($A258,csapatok!$A:$NN,DJ$320,FALSE))-6),'csapat-ranglista'!$A:$FP,DJ$321,FALSE)/8,VLOOKUP(VLOOKUP($A258,csapatok!$A:$NN,DJ$320,FALSE),'csapat-ranglista'!$A:$FP,DJ$321,FALSE)/4),0)</f>
        <v>0</v>
      </c>
      <c r="DK258" s="223">
        <f>IFERROR(IF(RIGHT(VLOOKUP($A258,csapatok!$A:$NN,DK$320,FALSE),5)="Csere",VLOOKUP(LEFT(VLOOKUP($A258,csapatok!$A:$NN,DK$320,FALSE),LEN(VLOOKUP($A258,csapatok!$A:$NN,DK$320,FALSE))-6),'csapat-ranglista'!$A:$FP,DK$321,FALSE)/8,VLOOKUP(VLOOKUP($A258,csapatok!$A:$NN,DK$320,FALSE),'csapat-ranglista'!$A:$FP,DK$321,FALSE)/4),0)</f>
        <v>0</v>
      </c>
      <c r="DL258" s="223">
        <f>IFERROR(IF(RIGHT(VLOOKUP($A258,csapatok!$A:$NN,DL$320,FALSE),5)="Csere",VLOOKUP(LEFT(VLOOKUP($A258,csapatok!$A:$NN,DL$320,FALSE),LEN(VLOOKUP($A258,csapatok!$A:$NN,DL$320,FALSE))-6),'csapat-ranglista'!$A:$FP,DL$321,FALSE)/8,VLOOKUP(VLOOKUP($A258,csapatok!$A:$NN,DL$320,FALSE),'csapat-ranglista'!$A:$FP,DL$321,FALSE)/4),0)</f>
        <v>0</v>
      </c>
      <c r="DM258" s="223">
        <f>IFERROR(IF(RIGHT(VLOOKUP($A258,csapatok!$A:$NN,DM$320,FALSE),5)="Csere",VLOOKUP(LEFT(VLOOKUP($A258,csapatok!$A:$NN,DM$320,FALSE),LEN(VLOOKUP($A258,csapatok!$A:$NN,DM$320,FALSE))-6),'csapat-ranglista'!$A:$FP,DM$321,FALSE)/8,VLOOKUP(VLOOKUP($A258,csapatok!$A:$NN,DM$320,FALSE),'csapat-ranglista'!$A:$FP,DM$321,FALSE)/4),0)</f>
        <v>0</v>
      </c>
      <c r="DN258" s="223">
        <f>IFERROR(IF(RIGHT(VLOOKUP($A258,csapatok!$A:$NN,DN$320,FALSE),5)="Csere",VLOOKUP(LEFT(VLOOKUP($A258,csapatok!$A:$NN,DN$320,FALSE),LEN(VLOOKUP($A258,csapatok!$A:$NN,DN$320,FALSE))-6),'csapat-ranglista'!$A:$FP,DN$321,FALSE)/8,VLOOKUP(VLOOKUP($A258,csapatok!$A:$NN,DN$320,FALSE),'csapat-ranglista'!$A:$FP,DN$321,FALSE)/4),0)</f>
        <v>0</v>
      </c>
      <c r="DO258" s="224">
        <f>versenyek!$MF$11*IFERROR(VLOOKUP(VLOOKUP($A258,versenyek!ME:MG,3,FALSE),szabalyok!$A$16:$B$23,2,FALSE)/4,0)</f>
        <v>0</v>
      </c>
      <c r="DP258" s="224">
        <f>versenyek!$MI$11*IFERROR(VLOOKUP(VLOOKUP($A258,versenyek!MH:MJ,3,FALSE),szabalyok!$A$16:$B$23,2,FALSE)/4,0)</f>
        <v>0</v>
      </c>
      <c r="DQ258" s="223">
        <f>IFERROR(IF(RIGHT(VLOOKUP($A258,csapatok!$A:$NN,DQ$320,FALSE),5)="Csere",VLOOKUP(LEFT(VLOOKUP($A258,csapatok!$A:$NN,DQ$320,FALSE),LEN(VLOOKUP($A258,csapatok!$A:$NN,DQ$320,FALSE))-6),'csapat-ranglista'!$A:$FP,DQ$321,FALSE)/8,VLOOKUP(VLOOKUP($A258,csapatok!$A:$NN,DQ$320,FALSE),'csapat-ranglista'!$A:$FP,DQ$321,FALSE)/4),0)</f>
        <v>0</v>
      </c>
      <c r="DR258" s="223">
        <f>IFERROR(IF(RIGHT(VLOOKUP($A258,csapatok!$A:$NN,DR$320,FALSE),5)="Csere",VLOOKUP(LEFT(VLOOKUP($A258,csapatok!$A:$NN,DR$320,FALSE),LEN(VLOOKUP($A258,csapatok!$A:$NN,DR$320,FALSE))-6),'csapat-ranglista'!$A:$FP,DR$321,FALSE)/8,VLOOKUP(VLOOKUP($A258,csapatok!$A:$NN,DR$320,FALSE),'csapat-ranglista'!$A:$FP,DR$321,FALSE)/4),0)</f>
        <v>0</v>
      </c>
      <c r="DS258" s="223">
        <f>IFERROR(IF(RIGHT(VLOOKUP($A258,csapatok!$A:$NN,DS$320,FALSE),5)="Csere",VLOOKUP(LEFT(VLOOKUP($A258,csapatok!$A:$NN,DS$320,FALSE),LEN(VLOOKUP($A258,csapatok!$A:$NN,DS$320,FALSE))-6),'csapat-ranglista'!$A:$FP,DS$321,FALSE)/8,VLOOKUP(VLOOKUP($A258,csapatok!$A:$NN,DS$320,FALSE),'csapat-ranglista'!$A:$FP,DS$321,FALSE)/4),0)</f>
        <v>0</v>
      </c>
      <c r="DT258" s="223">
        <f>IFERROR(IF(RIGHT(VLOOKUP($A258,csapatok!$A:$NN,DT$320,FALSE),5)="Csere",VLOOKUP(LEFT(VLOOKUP($A258,csapatok!$A:$NN,DT$320,FALSE),LEN(VLOOKUP($A258,csapatok!$A:$NN,DT$320,FALSE))-6),'csapat-ranglista'!$A:$FP,DT$321,FALSE)/8,VLOOKUP(VLOOKUP($A258,csapatok!$A:$NN,DT$320,FALSE),'csapat-ranglista'!$A:$FP,DT$321,FALSE)/4),0)</f>
        <v>0</v>
      </c>
      <c r="DU258" s="223">
        <f>IFERROR(IF(RIGHT(VLOOKUP($A258,csapatok!$A:$NN,DU$320,FALSE),5)="Csere",VLOOKUP(LEFT(VLOOKUP($A258,csapatok!$A:$NN,DU$320,FALSE),LEN(VLOOKUP($A258,csapatok!$A:$NN,DU$320,FALSE))-6),'csapat-ranglista'!$A:$FP,DU$321,FALSE)/8,VLOOKUP(VLOOKUP($A258,csapatok!$A:$NN,DU$320,FALSE),'csapat-ranglista'!$A:$FP,DU$321,FALSE)/4),0)</f>
        <v>0</v>
      </c>
      <c r="DV258" s="223">
        <f>IFERROR(IF(RIGHT(VLOOKUP($A258,csapatok!$A:$NN,DV$320,FALSE),5)="Csere",VLOOKUP(LEFT(VLOOKUP($A258,csapatok!$A:$NN,DV$320,FALSE),LEN(VLOOKUP($A258,csapatok!$A:$NN,DV$320,FALSE))-6),'csapat-ranglista'!$A:$FP,DV$321,FALSE)/8,VLOOKUP(VLOOKUP($A258,csapatok!$A:$NN,DV$320,FALSE),'csapat-ranglista'!$A:$FP,DV$321,FALSE)/4),0)</f>
        <v>0</v>
      </c>
      <c r="DW258" s="223">
        <f>IFERROR(IF(RIGHT(VLOOKUP($A258,csapatok!$A:$NN,DW$320,FALSE),5)="Csere",VLOOKUP(LEFT(VLOOKUP($A258,csapatok!$A:$NN,DW$320,FALSE),LEN(VLOOKUP($A258,csapatok!$A:$NN,DW$320,FALSE))-6),'csapat-ranglista'!$A:$FP,DW$321,FALSE)/8,VLOOKUP(VLOOKUP($A258,csapatok!$A:$NN,DW$320,FALSE),'csapat-ranglista'!$A:$FP,DW$321,FALSE)/4),0)</f>
        <v>0</v>
      </c>
      <c r="DX258" s="223">
        <f>IFERROR(IF(RIGHT(VLOOKUP($A258,csapatok!$A:$NN,DX$320,FALSE),5)="Csere",VLOOKUP(LEFT(VLOOKUP($A258,csapatok!$A:$NN,DX$320,FALSE),LEN(VLOOKUP($A258,csapatok!$A:$NN,DX$320,FALSE))-6),'csapat-ranglista'!$A:$FP,DX$321,FALSE)/8,VLOOKUP(VLOOKUP($A258,csapatok!$A:$NN,DX$320,FALSE),'csapat-ranglista'!$A:$FP,DX$321,FALSE)/4),0)</f>
        <v>0</v>
      </c>
      <c r="DY258" s="223">
        <f>IFERROR(IF(RIGHT(VLOOKUP($A258,csapatok!$A:$NN,DY$320,FALSE),5)="Csere",VLOOKUP(LEFT(VLOOKUP($A258,csapatok!$A:$NN,DY$320,FALSE),LEN(VLOOKUP($A258,csapatok!$A:$NN,DY$320,FALSE))-6),'csapat-ranglista'!$A:$FP,DY$321,FALSE)/8,VLOOKUP(VLOOKUP($A258,csapatok!$A:$NN,DY$320,FALSE),'csapat-ranglista'!$A:$FP,DY$321,FALSE)/4),0)</f>
        <v>0</v>
      </c>
      <c r="DZ258" s="223">
        <f>IFERROR(IF(RIGHT(VLOOKUP($A258,csapatok!$A:$NN,DZ$320,FALSE),5)="Csere",VLOOKUP(LEFT(VLOOKUP($A258,csapatok!$A:$NN,DZ$320,FALSE),LEN(VLOOKUP($A258,csapatok!$A:$NN,DZ$320,FALSE))-6),'csapat-ranglista'!$A:$FP,DZ$321,FALSE)/8,VLOOKUP(VLOOKUP($A258,csapatok!$A:$NN,DZ$320,FALSE),'csapat-ranglista'!$A:$FP,DZ$321,FALSE)/4),0)</f>
        <v>0</v>
      </c>
      <c r="EA258" s="223">
        <f>IFERROR(IF(RIGHT(VLOOKUP($A258,csapatok!$A:$NN,EA$320,FALSE),5)="Csere",VLOOKUP(LEFT(VLOOKUP($A258,csapatok!$A:$NN,EA$320,FALSE),LEN(VLOOKUP($A258,csapatok!$A:$NN,EA$320,FALSE))-6),'csapat-ranglista'!$A:$FP,EA$321,FALSE)/8,VLOOKUP(VLOOKUP($A258,csapatok!$A:$NN,EA$320,FALSE),'csapat-ranglista'!$A:$FP,EA$321,FALSE)/4),0)</f>
        <v>0</v>
      </c>
      <c r="EB258" s="223">
        <f>IFERROR(IF(RIGHT(VLOOKUP($A258,csapatok!$A:$NN,EB$320,FALSE),5)="Csere",VLOOKUP(LEFT(VLOOKUP($A258,csapatok!$A:$NN,EB$320,FALSE),LEN(VLOOKUP($A258,csapatok!$A:$NN,EB$320,FALSE))-6),'csapat-ranglista'!$A:$FP,EB$321,FALSE)/8,VLOOKUP(VLOOKUP($A258,csapatok!$A:$NN,EB$320,FALSE),'csapat-ranglista'!$A:$FP,EB$321,FALSE)/4),0)</f>
        <v>0</v>
      </c>
      <c r="EC258" s="223">
        <f>IFERROR(IF(RIGHT(VLOOKUP($A258,csapatok!$A:$NN,EC$320,FALSE),5)="Csere",VLOOKUP(LEFT(VLOOKUP($A258,csapatok!$A:$NN,EC$320,FALSE),LEN(VLOOKUP($A258,csapatok!$A:$NN,EC$320,FALSE))-6),'csapat-ranglista'!$A:$FP,EC$321,FALSE)/8,VLOOKUP(VLOOKUP($A258,csapatok!$A:$NN,EC$320,FALSE),'csapat-ranglista'!$A:$FP,EC$321,FALSE)/4),0)</f>
        <v>0</v>
      </c>
      <c r="ED258" s="223">
        <f>IFERROR(IF(RIGHT(VLOOKUP($A258,csapatok!$A:$NN,ED$320,FALSE),5)="Csere",VLOOKUP(LEFT(VLOOKUP($A258,csapatok!$A:$NN,ED$320,FALSE),LEN(VLOOKUP($A258,csapatok!$A:$NN,ED$320,FALSE))-6),'csapat-ranglista'!$A:$FP,ED$321,FALSE)/8,VLOOKUP(VLOOKUP($A258,csapatok!$A:$NN,ED$320,FALSE),'csapat-ranglista'!$A:$FP,ED$321,FALSE)/4),0)</f>
        <v>0</v>
      </c>
      <c r="EE258" s="223">
        <f>IFERROR(IF(RIGHT(VLOOKUP($A258,csapatok!$A:$NN,EE$320,FALSE),5)="Csere",VLOOKUP(LEFT(VLOOKUP($A258,csapatok!$A:$NN,EE$320,FALSE),LEN(VLOOKUP($A258,csapatok!$A:$NN,EE$320,FALSE))-6),'csapat-ranglista'!$A:$FP,EE$321,FALSE)/8,VLOOKUP(VLOOKUP($A258,csapatok!$A:$NN,EE$320,FALSE),'csapat-ranglista'!$A:$FP,EE$321,FALSE)/4),0)</f>
        <v>0</v>
      </c>
      <c r="EF258" s="223">
        <f>IFERROR(IF(RIGHT(VLOOKUP($A258,csapatok!$A:$NN,EF$320,FALSE),5)="Csere",VLOOKUP(LEFT(VLOOKUP($A258,csapatok!$A:$NN,EF$320,FALSE),LEN(VLOOKUP($A258,csapatok!$A:$NN,EF$320,FALSE))-6),'csapat-ranglista'!$A:$FP,EF$321,FALSE)/8,VLOOKUP(VLOOKUP($A258,csapatok!$A:$NN,EF$320,FALSE),'csapat-ranglista'!$A:$FP,EF$321,FALSE)/4),0)</f>
        <v>0</v>
      </c>
      <c r="EG258" s="223">
        <f>IFERROR(IF(RIGHT(VLOOKUP($A258,csapatok!$A:$NN,EG$320,FALSE),5)="Csere",VLOOKUP(LEFT(VLOOKUP($A258,csapatok!$A:$NN,EG$320,FALSE),LEN(VLOOKUP($A258,csapatok!$A:$NN,EG$320,FALSE))-6),'csapat-ranglista'!$A:$FP,EG$321,FALSE)/8,VLOOKUP(VLOOKUP($A258,csapatok!$A:$NN,EG$320,FALSE),'csapat-ranglista'!$A:$FP,EG$321,FALSE)/4),0)</f>
        <v>0</v>
      </c>
      <c r="EH258" s="223">
        <f>IFERROR(IF(RIGHT(VLOOKUP($A258,csapatok!$A:$NN,EH$320,FALSE),5)="Csere",VLOOKUP(LEFT(VLOOKUP($A258,csapatok!$A:$NN,EH$320,FALSE),LEN(VLOOKUP($A258,csapatok!$A:$NN,EH$320,FALSE))-6),'csapat-ranglista'!$A:$FP,EH$321,FALSE)/8,VLOOKUP(VLOOKUP($A258,csapatok!$A:$NN,EH$320,FALSE),'csapat-ranglista'!$A:$FP,EH$321,FALSE)/4),0)</f>
        <v>0</v>
      </c>
      <c r="EI258" s="223">
        <f>IFERROR(IF(RIGHT(VLOOKUP($A258,csapatok!$A:$NN,EI$320,FALSE),5)="Csere",VLOOKUP(LEFT(VLOOKUP($A258,csapatok!$A:$NN,EI$320,FALSE),LEN(VLOOKUP($A258,csapatok!$A:$NN,EI$320,FALSE))-6),'csapat-ranglista'!$A:$FP,EI$321,FALSE)/8,VLOOKUP(VLOOKUP($A258,csapatok!$A:$NN,EI$320,FALSE),'csapat-ranglista'!$A:$FP,EI$321,FALSE)/4),0)</f>
        <v>0</v>
      </c>
      <c r="EJ258" s="223">
        <f>IFERROR(IF(RIGHT(VLOOKUP($A258,csapatok!$A:$NN,EJ$320,FALSE),5)="Csere",VLOOKUP(LEFT(VLOOKUP($A258,csapatok!$A:$NN,EJ$320,FALSE),LEN(VLOOKUP($A258,csapatok!$A:$NN,EJ$320,FALSE))-6),'csapat-ranglista'!$A:$FP,EJ$321,FALSE)/8,VLOOKUP(VLOOKUP($A258,csapatok!$A:$NN,EJ$320,FALSE),'csapat-ranglista'!$A:$FP,EJ$321,FALSE)/4),0)</f>
        <v>0</v>
      </c>
      <c r="EK258" s="223">
        <f>IFERROR(IF(RIGHT(VLOOKUP($A258,csapatok!$A:$NN,EK$320,FALSE),5)="Csere",VLOOKUP(LEFT(VLOOKUP($A258,csapatok!$A:$NN,EK$320,FALSE),LEN(VLOOKUP($A258,csapatok!$A:$NN,EK$320,FALSE))-6),'csapat-ranglista'!$A:$FP,EK$321,FALSE)/8,VLOOKUP(VLOOKUP($A258,csapatok!$A:$NN,EK$320,FALSE),'csapat-ranglista'!$A:$FP,EK$321,FALSE)/4),0)</f>
        <v>0</v>
      </c>
      <c r="EL258" s="223">
        <f>IFERROR(IF(RIGHT(VLOOKUP($A258,csapatok!$A:$NN,EL$320,FALSE),5)="Csere",VLOOKUP(LEFT(VLOOKUP($A258,csapatok!$A:$NN,EL$320,FALSE),LEN(VLOOKUP($A258,csapatok!$A:$NN,EL$320,FALSE))-6),'csapat-ranglista'!$A:$FP,EL$321,FALSE)/8,VLOOKUP(VLOOKUP($A258,csapatok!$A:$NN,EL$320,FALSE),'csapat-ranglista'!$A:$FP,EL$321,FALSE)/4),0)</f>
        <v>0</v>
      </c>
      <c r="EM258" s="223">
        <f>IFERROR(IF(RIGHT(VLOOKUP($A258,csapatok!$A:$NN,EM$320,FALSE),5)="Csere",VLOOKUP(LEFT(VLOOKUP($A258,csapatok!$A:$NN,EM$320,FALSE),LEN(VLOOKUP($A258,csapatok!$A:$NN,EM$320,FALSE))-6),'csapat-ranglista'!$A:$FP,EM$321,FALSE)/8,VLOOKUP(VLOOKUP($A258,csapatok!$A:$NN,EM$320,FALSE),'csapat-ranglista'!$A:$FP,EM$321,FALSE)/4),0)</f>
        <v>0</v>
      </c>
      <c r="EN258" s="223">
        <f>IFERROR(IF(RIGHT(VLOOKUP($A258,csapatok!$A:$NN,EN$320,FALSE),5)="Csere",VLOOKUP(LEFT(VLOOKUP($A258,csapatok!$A:$NN,EN$320,FALSE),LEN(VLOOKUP($A258,csapatok!$A:$NN,EN$320,FALSE))-6),'csapat-ranglista'!$A:$FP,EN$321,FALSE)/8,VLOOKUP(VLOOKUP($A258,csapatok!$A:$NN,EN$320,FALSE),'csapat-ranglista'!$A:$FP,EN$321,FALSE)/4),0)</f>
        <v>0</v>
      </c>
      <c r="EO258" s="223">
        <f>IFERROR(IF(RIGHT(VLOOKUP($A258,csapatok!$A:$NN,EO$320,FALSE),5)="Csere",VLOOKUP(LEFT(VLOOKUP($A258,csapatok!$A:$NN,EO$320,FALSE),LEN(VLOOKUP($A258,csapatok!$A:$NN,EO$320,FALSE))-6),'csapat-ranglista'!$A:$FP,EO$321,FALSE)/8,VLOOKUP(VLOOKUP($A258,csapatok!$A:$NN,EO$320,FALSE),'csapat-ranglista'!$A:$FP,EO$321,FALSE)/4),0)</f>
        <v>0</v>
      </c>
      <c r="EP258" s="223">
        <f>IFERROR(IF(RIGHT(VLOOKUP($A258,csapatok!$A:$NN,EP$320,FALSE),5)="Csere",VLOOKUP(LEFT(VLOOKUP($A258,csapatok!$A:$NN,EP$320,FALSE),LEN(VLOOKUP($A258,csapatok!$A:$NN,EP$320,FALSE))-6),'csapat-ranglista'!$A:$FP,EP$321,FALSE)/8,VLOOKUP(VLOOKUP($A258,csapatok!$A:$NN,EP$320,FALSE),'csapat-ranglista'!$A:$FP,EP$321,FALSE)/4),0)</f>
        <v>0</v>
      </c>
      <c r="EQ258" s="223">
        <f>IFERROR(IF(RIGHT(VLOOKUP($A258,csapatok!$A:$NN,EQ$320,FALSE),5)="Csere",VLOOKUP(LEFT(VLOOKUP($A258,csapatok!$A:$NN,EQ$320,FALSE),LEN(VLOOKUP($A258,csapatok!$A:$NN,EQ$320,FALSE))-6),'csapat-ranglista'!$A:$FP,EQ$321,FALSE)/8,VLOOKUP(VLOOKUP($A258,csapatok!$A:$NN,EQ$320,FALSE),'csapat-ranglista'!$A:$FP,EQ$321,FALSE)/4),0)</f>
        <v>0</v>
      </c>
      <c r="ER258" s="223">
        <f>IFERROR(IF(RIGHT(VLOOKUP($A258,csapatok!$A:$NN,ER$320,FALSE),5)="Csere",VLOOKUP(LEFT(VLOOKUP($A258,csapatok!$A:$NN,ER$320,FALSE),LEN(VLOOKUP($A258,csapatok!$A:$NN,ER$320,FALSE))-6),'csapat-ranglista'!$A:$FP,ER$321,FALSE)/8,VLOOKUP(VLOOKUP($A258,csapatok!$A:$NN,ER$320,FALSE),'csapat-ranglista'!$A:$FP,ER$321,FALSE)/4),0)</f>
        <v>0</v>
      </c>
      <c r="ES258" s="223">
        <f>IFERROR(IF(RIGHT(VLOOKUP($A258,csapatok!$A:$NN,ES$320,FALSE),5)="Csere",VLOOKUP(LEFT(VLOOKUP($A258,csapatok!$A:$NN,ES$320,FALSE),LEN(VLOOKUP($A258,csapatok!$A:$NN,ES$320,FALSE))-6),'csapat-ranglista'!$A:$FP,ES$321,FALSE)/8,VLOOKUP(VLOOKUP($A258,csapatok!$A:$NN,ES$320,FALSE),'csapat-ranglista'!$A:$FP,ES$321,FALSE)/4),0)</f>
        <v>0</v>
      </c>
      <c r="ET258" s="223">
        <f>IFERROR(IF(RIGHT(VLOOKUP($A258,csapatok!$A:$NN,ET$320,FALSE),5)="Csere",VLOOKUP(LEFT(VLOOKUP($A258,csapatok!$A:$NN,ET$320,FALSE),LEN(VLOOKUP($A258,csapatok!$A:$NN,ET$320,FALSE))-6),'csapat-ranglista'!$A:$FP,ET$321,FALSE)/8,VLOOKUP(VLOOKUP($A258,csapatok!$A:$NN,ET$320,FALSE),'csapat-ranglista'!$A:$FP,ET$321,FALSE)/4),0)</f>
        <v>0</v>
      </c>
      <c r="EU258" s="223">
        <f>IFERROR(IF(RIGHT(VLOOKUP($A258,csapatok!$A:$NN,EU$320,FALSE),5)="Csere",VLOOKUP(LEFT(VLOOKUP($A258,csapatok!$A:$NN,EU$320,FALSE),LEN(VLOOKUP($A258,csapatok!$A:$NN,EU$320,FALSE))-6),'csapat-ranglista'!$A:$FP,EU$321,FALSE)/8,VLOOKUP(VLOOKUP($A258,csapatok!$A:$NN,EU$320,FALSE),'csapat-ranglista'!$A:$FP,EU$321,FALSE)/4),0)</f>
        <v>0</v>
      </c>
      <c r="EV258" s="223">
        <f>IFERROR(IF(RIGHT(VLOOKUP($A258,csapatok!$A:$NN,EV$320,FALSE),5)="Csere",VLOOKUP(LEFT(VLOOKUP($A258,csapatok!$A:$NN,EV$320,FALSE),LEN(VLOOKUP($A258,csapatok!$A:$NN,EV$320,FALSE))-6),'csapat-ranglista'!$A:$FP,EV$321,FALSE)/8,VLOOKUP(VLOOKUP($A258,csapatok!$A:$NN,EV$320,FALSE),'csapat-ranglista'!$A:$FP,EV$321,FALSE)/4),0)</f>
        <v>0</v>
      </c>
      <c r="EW258" s="223">
        <f>IFERROR(IF(RIGHT(VLOOKUP($A258,csapatok!$A:$NN,EW$320,FALSE),5)="Csere",VLOOKUP(LEFT(VLOOKUP($A258,csapatok!$A:$NN,EW$320,FALSE),LEN(VLOOKUP($A258,csapatok!$A:$NN,EW$320,FALSE))-6),'csapat-ranglista'!$A:$FP,EW$321,FALSE)/8,VLOOKUP(VLOOKUP($A258,csapatok!$A:$NN,EW$320,FALSE),'csapat-ranglista'!$A:$FP,EW$321,FALSE)/4),0)</f>
        <v>0</v>
      </c>
      <c r="EX258" s="223">
        <f>IFERROR(IF(RIGHT(VLOOKUP($A258,csapatok!$A:$NN,EX$320,FALSE),5)="Csere",VLOOKUP(LEFT(VLOOKUP($A258,csapatok!$A:$NN,EX$320,FALSE),LEN(VLOOKUP($A258,csapatok!$A:$NN,EX$320,FALSE))-6),'csapat-ranglista'!$A:$FP,EX$321,FALSE)/8,VLOOKUP(VLOOKUP($A258,csapatok!$A:$NN,EX$320,FALSE),'csapat-ranglista'!$A:$FP,EX$321,FALSE)/4),0)</f>
        <v>0</v>
      </c>
      <c r="EY258" s="223">
        <f>IFERROR(IF(RIGHT(VLOOKUP($A258,csapatok!$A:$NN,EY$320,FALSE),5)="Csere",VLOOKUP(LEFT(VLOOKUP($A258,csapatok!$A:$NN,EY$320,FALSE),LEN(VLOOKUP($A258,csapatok!$A:$NN,EY$320,FALSE))-6),'csapat-ranglista'!$A:$FP,EY$321,FALSE)/8,VLOOKUP(VLOOKUP($A258,csapatok!$A:$NN,EY$320,FALSE),'csapat-ranglista'!$A:$FP,EY$321,FALSE)/4),0)</f>
        <v>0</v>
      </c>
      <c r="EZ258" s="223">
        <f>IFERROR(IF(RIGHT(VLOOKUP($A258,csapatok!$A:$NN,EZ$320,FALSE),5)="Csere",VLOOKUP(LEFT(VLOOKUP($A258,csapatok!$A:$NN,EZ$320,FALSE),LEN(VLOOKUP($A258,csapatok!$A:$NN,EZ$320,FALSE))-6),'csapat-ranglista'!$A:$FP,EZ$321,FALSE)/8,VLOOKUP(VLOOKUP($A258,csapatok!$A:$NN,EZ$320,FALSE),'csapat-ranglista'!$A:$FP,EZ$321,FALSE)/4),0)</f>
        <v>0</v>
      </c>
      <c r="FA258" s="223">
        <f>IFERROR(IF(RIGHT(VLOOKUP($A258,csapatok!$A:$NN,FA$320,FALSE),5)="Csere",VLOOKUP(LEFT(VLOOKUP($A258,csapatok!$A:$NN,FA$320,FALSE),LEN(VLOOKUP($A258,csapatok!$A:$NN,FA$320,FALSE))-6),'csapat-ranglista'!$A:$FP,FA$321,FALSE)/8,VLOOKUP(VLOOKUP($A258,csapatok!$A:$NN,FA$320,FALSE),'csapat-ranglista'!$A:$FP,FA$321,FALSE)/4),0)</f>
        <v>0</v>
      </c>
      <c r="FB258" s="223">
        <f>IFERROR(IF(RIGHT(VLOOKUP($A258,csapatok!$A:$NN,FB$320,FALSE),5)="Csere",VLOOKUP(LEFT(VLOOKUP($A258,csapatok!$A:$NN,FB$320,FALSE),LEN(VLOOKUP($A258,csapatok!$A:$NN,FB$320,FALSE))-6),'csapat-ranglista'!$A:$FP,FB$321,FALSE)/8,VLOOKUP(VLOOKUP($A258,csapatok!$A:$NN,FB$320,FALSE),'csapat-ranglista'!$A:$FP,FB$321,FALSE)/4),0)</f>
        <v>0</v>
      </c>
      <c r="FC258" s="223">
        <f>IFERROR(IF(RIGHT(VLOOKUP($A258,csapatok!$A:$NN,FC$320,FALSE),5)="Csere",VLOOKUP(LEFT(VLOOKUP($A258,csapatok!$A:$NN,FC$320,FALSE),LEN(VLOOKUP($A258,csapatok!$A:$NN,FC$320,FALSE))-6),'csapat-ranglista'!$A:$FP,FC$321,FALSE)/8,VLOOKUP(VLOOKUP($A258,csapatok!$A:$NN,FC$320,FALSE),'csapat-ranglista'!$A:$FP,FC$321,FALSE)/4),0)</f>
        <v>0</v>
      </c>
      <c r="FD258" s="224">
        <f>versenyek!$QY$11*IFERROR(VLOOKUP(VLOOKUP($A258,versenyek!QX:QZ,3,FALSE),szabalyok!$A$16:$B$23,2,FALSE)/4,0)</f>
        <v>0</v>
      </c>
      <c r="FE258" s="224">
        <f>versenyek!$RB$11*IFERROR(VLOOKUP(VLOOKUP($A258,versenyek!RA:RC,3,FALSE),szabalyok!$A$16:$B$23,2,FALSE)/4,0)</f>
        <v>0</v>
      </c>
      <c r="FF258" s="223">
        <f>IFERROR(IF(RIGHT(VLOOKUP($A258,csapatok!$A:$NN,FF$320,FALSE),5)="Csere",VLOOKUP(LEFT(VLOOKUP($A258,csapatok!$A:$NN,FF$320,FALSE),LEN(VLOOKUP($A258,csapatok!$A:$NN,FF$320,FALSE))-6),'csapat-ranglista'!$A:$FP,FF$321,FALSE)/8,VLOOKUP(VLOOKUP($A258,csapatok!$A:$NN,FF$320,FALSE),'csapat-ranglista'!$A:$FP,FF$321,FALSE)/4),0)</f>
        <v>0</v>
      </c>
      <c r="FG258" s="223">
        <f>IFERROR(IF(RIGHT(VLOOKUP($A258,csapatok!$A:$NN,FG$320,FALSE),5)="Csere",VLOOKUP(LEFT(VLOOKUP($A258,csapatok!$A:$NN,FG$320,FALSE),LEN(VLOOKUP($A258,csapatok!$A:$NN,FG$320,FALSE))-6),'csapat-ranglista'!$A:$FP,FG$321,FALSE)/8,VLOOKUP(VLOOKUP($A258,csapatok!$A:$NN,FG$320,FALSE),'csapat-ranglista'!$A:$FP,FG$321,FALSE)/4),0)</f>
        <v>0</v>
      </c>
      <c r="FH258" s="223">
        <f>IFERROR(IF(RIGHT(VLOOKUP($A258,csapatok!$A:$NN,FH$320,FALSE),5)="Csere",VLOOKUP(LEFT(VLOOKUP($A258,csapatok!$A:$NN,FH$320,FALSE),LEN(VLOOKUP($A258,csapatok!$A:$NN,FH$320,FALSE))-6),'csapat-ranglista'!$A:$FP,FH$321,FALSE)/8,VLOOKUP(VLOOKUP($A258,csapatok!$A:$NN,FH$320,FALSE),'csapat-ranglista'!$A:$FP,FH$321,FALSE)/4),0)</f>
        <v>0</v>
      </c>
      <c r="FI258" s="223">
        <f>IFERROR(IF(RIGHT(VLOOKUP($A258,csapatok!$A:$NN,FI$320,FALSE),5)="Csere",VLOOKUP(LEFT(VLOOKUP($A258,csapatok!$A:$NN,FI$320,FALSE),LEN(VLOOKUP($A258,csapatok!$A:$NN,FI$320,FALSE))-6),'csapat-ranglista'!$A:$FP,FI$321,FALSE)/8,VLOOKUP(VLOOKUP($A258,csapatok!$A:$NN,FI$320,FALSE),'csapat-ranglista'!$A:$FP,FI$321,FALSE)/4),0)</f>
        <v>0</v>
      </c>
      <c r="FJ258" s="223">
        <f>IFERROR(IF(RIGHT(VLOOKUP($A258,csapatok!$A:$NN,FJ$320,FALSE),5)="Csere",VLOOKUP(LEFT(VLOOKUP($A258,csapatok!$A:$NN,FJ$320,FALSE),LEN(VLOOKUP($A258,csapatok!$A:$NN,FJ$320,FALSE))-6),'csapat-ranglista'!$A:$FP,FJ$321,FALSE)/8,VLOOKUP(VLOOKUP($A258,csapatok!$A:$NN,FJ$320,FALSE),'csapat-ranglista'!$A:$FP,FJ$321,FALSE)/4),0)</f>
        <v>0</v>
      </c>
      <c r="FK258" s="223">
        <f>IFERROR(IF(RIGHT(VLOOKUP($A258,csapatok!$A:$NN,FK$320,FALSE),5)="Csere",VLOOKUP(LEFT(VLOOKUP($A258,csapatok!$A:$NN,FK$320,FALSE),LEN(VLOOKUP($A258,csapatok!$A:$NN,FK$320,FALSE))-6),'csapat-ranglista'!$A:$FP,FK$321,FALSE)/8,VLOOKUP(VLOOKUP($A258,csapatok!$A:$NN,FK$320,FALSE),'csapat-ranglista'!$A:$FP,FK$321,FALSE)/4),0)</f>
        <v>0</v>
      </c>
      <c r="FL258" s="223">
        <f>IFERROR(IF(RIGHT(VLOOKUP($A258,csapatok!$A:$NN,FL$320,FALSE),5)="Csere",VLOOKUP(LEFT(VLOOKUP($A258,csapatok!$A:$NN,FL$320,FALSE),LEN(VLOOKUP($A258,csapatok!$A:$NN,FL$320,FALSE))-6),'csapat-ranglista'!$A:$FP,FL$321,FALSE)/8,VLOOKUP(VLOOKUP($A258,csapatok!$A:$NN,FL$320,FALSE),'csapat-ranglista'!$A:$FP,FL$321,FALSE)/4),0)</f>
        <v>0</v>
      </c>
      <c r="FM258" s="223">
        <f>IFERROR(IF(RIGHT(VLOOKUP($A258,csapatok!$A:$NN,FM$320,FALSE),5)="Csere",VLOOKUP(LEFT(VLOOKUP($A258,csapatok!$A:$NN,FM$320,FALSE),LEN(VLOOKUP($A258,csapatok!$A:$NN,FM$320,FALSE))-6),'csapat-ranglista'!$A:$FP,FM$321,FALSE)/8,VLOOKUP(VLOOKUP($A258,csapatok!$A:$NN,FM$320,FALSE),'csapat-ranglista'!$A:$FP,FM$321,FALSE)/4),0)</f>
        <v>0</v>
      </c>
      <c r="FN258" s="223">
        <f>IFERROR(IF(RIGHT(VLOOKUP($A258,csapatok!$A:$NN,FN$320,FALSE),5)="Csere",VLOOKUP(LEFT(VLOOKUP($A258,csapatok!$A:$NN,FN$320,FALSE),LEN(VLOOKUP($A258,csapatok!$A:$NN,FN$320,FALSE))-6),'csapat-ranglista'!$A:$FP,FN$321,FALSE)/8,VLOOKUP(VLOOKUP($A258,csapatok!$A:$NN,FN$320,FALSE),'csapat-ranglista'!$A:$FP,FN$321,FALSE)/4),0)</f>
        <v>0</v>
      </c>
      <c r="FO258" s="223">
        <f>IFERROR(IF(RIGHT(VLOOKUP($A258,csapatok!$A:$NN,FO$320,FALSE),5)="Csere",VLOOKUP(LEFT(VLOOKUP($A258,csapatok!$A:$NN,FO$320,FALSE),LEN(VLOOKUP($A258,csapatok!$A:$NN,FO$320,FALSE))-6),'csapat-ranglista'!$A:$FP,FO$321,FALSE)/8,VLOOKUP(VLOOKUP($A258,csapatok!$A:$NN,FO$320,FALSE),'csapat-ranglista'!$A:$FP,FO$321,FALSE)/4),0)</f>
        <v>0</v>
      </c>
      <c r="FP258" s="223">
        <f>IFERROR(IF(RIGHT(VLOOKUP($A258,csapatok!$A:$NN,FP$320,FALSE),5)="Csere",VLOOKUP(LEFT(VLOOKUP($A258,csapatok!$A:$NN,FP$320,FALSE),LEN(VLOOKUP($A258,csapatok!$A:$NN,FP$320,FALSE))-6),'csapat-ranglista'!$A:$FP,FP$321,FALSE)/8,VLOOKUP(VLOOKUP($A258,csapatok!$A:$NN,FP$320,FALSE),'csapat-ranglista'!$A:$FP,FP$321,FALSE)/4),0)</f>
        <v>0</v>
      </c>
      <c r="FQ258" s="223">
        <f>IFERROR(IF(RIGHT(VLOOKUP($A258,csapatok!$A:$NN,FQ$320,FALSE),5)="Csere",VLOOKUP(LEFT(VLOOKUP($A258,csapatok!$A:$NN,FQ$320,FALSE),LEN(VLOOKUP($A258,csapatok!$A:$NN,FQ$320,FALSE))-6),'csapat-ranglista'!$A:$FP,FQ$321,FALSE)/8,VLOOKUP(VLOOKUP($A258,csapatok!$A:$NN,FQ$320,FALSE),'csapat-ranglista'!$A:$FP,FQ$321,FALSE)/4),0)</f>
        <v>0</v>
      </c>
      <c r="FR258" s="223">
        <f>IFERROR(IF(RIGHT(VLOOKUP($A258,csapatok!$A:$NN,FR$320,FALSE),5)="Csere",VLOOKUP(LEFT(VLOOKUP($A258,csapatok!$A:$NN,FR$320,FALSE),LEN(VLOOKUP($A258,csapatok!$A:$NN,FR$320,FALSE))-6),'csapat-ranglista'!$A:$FP,FR$321,FALSE)/8,VLOOKUP(VLOOKUP($A258,csapatok!$A:$NN,FR$320,FALSE),'csapat-ranglista'!$A:$FP,FR$321,FALSE)/4),0)</f>
        <v>0</v>
      </c>
      <c r="FS258" s="223">
        <f>IFERROR(IF(RIGHT(VLOOKUP($A258,csapatok!$A:$NN,FS$320,FALSE),5)="Csere",VLOOKUP(LEFT(VLOOKUP($A258,csapatok!$A:$NN,FS$320,FALSE),LEN(VLOOKUP($A258,csapatok!$A:$NN,FS$320,FALSE))-6),'csapat-ranglista'!$A:$FP,FS$321,FALSE)/8,VLOOKUP(VLOOKUP($A258,csapatok!$A:$NN,FS$320,FALSE),'csapat-ranglista'!$A:$FP,FS$321,FALSE)/4),0)</f>
        <v>0</v>
      </c>
      <c r="FT258" s="223">
        <f>IFERROR(IF(RIGHT(VLOOKUP($A258,csapatok!$A:$NN,FT$320,FALSE),5)="Csere",VLOOKUP(LEFT(VLOOKUP($A258,csapatok!$A:$NN,FT$320,FALSE),LEN(VLOOKUP($A258,csapatok!$A:$NN,FT$320,FALSE))-6),'csapat-ranglista'!$A:$FP,FT$321,FALSE)/8,VLOOKUP(VLOOKUP($A258,csapatok!$A:$NN,FT$320,FALSE),'csapat-ranglista'!$A:$FP,FT$321,FALSE)/4),0)</f>
        <v>0</v>
      </c>
      <c r="FU258" s="223">
        <f>IFERROR(IF(RIGHT(VLOOKUP($A258,csapatok!$A:$NN,FU$320,FALSE),5)="Csere",VLOOKUP(LEFT(VLOOKUP($A258,csapatok!$A:$NN,FU$320,FALSE),LEN(VLOOKUP($A258,csapatok!$A:$NN,FU$320,FALSE))-6),'csapat-ranglista'!$A:$FP,FU$321,FALSE)/8,VLOOKUP(VLOOKUP($A258,csapatok!$A:$NN,FU$320,FALSE),'csapat-ranglista'!$A:$FP,FU$321,FALSE)/4),0)</f>
        <v>0</v>
      </c>
      <c r="FV258" s="223">
        <f>IFERROR(IF(RIGHT(VLOOKUP($A258,csapatok!$A:$NN,FV$320,FALSE),5)="Csere",VLOOKUP(LEFT(VLOOKUP($A258,csapatok!$A:$NN,FV$320,FALSE),LEN(VLOOKUP($A258,csapatok!$A:$NN,FV$320,FALSE))-6),'csapat-ranglista'!$A:$FP,FV$321,FALSE)/8,VLOOKUP(VLOOKUP($A258,csapatok!$A:$NN,FV$320,FALSE),'csapat-ranglista'!$A:$FP,FV$321,FALSE)/4),0)</f>
        <v>0</v>
      </c>
      <c r="FW258" s="223">
        <f>IFERROR(IF(RIGHT(VLOOKUP($A258,csapatok!$A:$NN,FW$320,FALSE),5)="Csere",VLOOKUP(LEFT(VLOOKUP($A258,csapatok!$A:$NN,FW$320,FALSE),LEN(VLOOKUP($A258,csapatok!$A:$NN,FW$320,FALSE))-6),'csapat-ranglista'!$A:$FP,FW$321,FALSE)/8,VLOOKUP(VLOOKUP($A258,csapatok!$A:$NN,FW$320,FALSE),'csapat-ranglista'!$A:$FP,FW$321,FALSE)/4),0)</f>
        <v>0</v>
      </c>
      <c r="FX258" s="223">
        <f>IFERROR(IF(RIGHT(VLOOKUP($A258,csapatok!$A:$NN,FX$320,FALSE),5)="Csere",VLOOKUP(LEFT(VLOOKUP($A258,csapatok!$A:$NN,FX$320,FALSE),LEN(VLOOKUP($A258,csapatok!$A:$NN,FX$320,FALSE))-6),'csapat-ranglista'!$A:$FP,FX$321,FALSE)/8,VLOOKUP(VLOOKUP($A258,csapatok!$A:$NN,FX$320,FALSE),'csapat-ranglista'!$A:$FP,FX$321,FALSE)/4),0)</f>
        <v>0</v>
      </c>
      <c r="FY258" s="223">
        <f>IFERROR(IF(RIGHT(VLOOKUP($A258,csapatok!$A:$NN,FY$320,FALSE),5)="Csere",VLOOKUP(LEFT(VLOOKUP($A258,csapatok!$A:$NN,FY$320,FALSE),LEN(VLOOKUP($A258,csapatok!$A:$NN,FY$320,FALSE))-6),'csapat-ranglista'!$A:$FP,FY$321,FALSE)/8,VLOOKUP(VLOOKUP($A258,csapatok!$A:$NN,FY$320,FALSE),'csapat-ranglista'!$A:$FP,FY$321,FALSE)/4),0)</f>
        <v>0</v>
      </c>
      <c r="FZ258" s="223">
        <f>IFERROR(IF(RIGHT(VLOOKUP($A258,csapatok!$A:$NN,FZ$320,FALSE),5)="Csere",VLOOKUP(LEFT(VLOOKUP($A258,csapatok!$A:$NN,FZ$320,FALSE),LEN(VLOOKUP($A258,csapatok!$A:$NN,FZ$320,FALSE))-6),'csapat-ranglista'!$A:$FP,FZ$321,FALSE)/8,VLOOKUP(VLOOKUP($A258,csapatok!$A:$NN,FZ$320,FALSE),'csapat-ranglista'!$A:$FP,FZ$321,FALSE)/4),0)</f>
        <v>0</v>
      </c>
      <c r="GA258" s="223">
        <f>IFERROR(IF(RIGHT(VLOOKUP($A258,csapatok!$A:$NN,GA$320,FALSE),5)="Csere",VLOOKUP(LEFT(VLOOKUP($A258,csapatok!$A:$NN,GA$320,FALSE),LEN(VLOOKUP($A258,csapatok!$A:$NN,GA$320,FALSE))-6),'csapat-ranglista'!$A:$FP,GA$321,FALSE)/8,VLOOKUP(VLOOKUP($A258,csapatok!$A:$NN,GA$320,FALSE),'csapat-ranglista'!$A:$FP,GA$321,FALSE)/4),0)</f>
        <v>0</v>
      </c>
      <c r="GB258" s="223">
        <f>IFERROR(IF(RIGHT(VLOOKUP($A258,csapatok!$A:$NN,GB$320,FALSE),5)="Csere",VLOOKUP(LEFT(VLOOKUP($A258,csapatok!$A:$NN,GB$320,FALSE),LEN(VLOOKUP($A258,csapatok!$A:$NN,GB$320,FALSE))-6),'csapat-ranglista'!$A:$FP,GB$321,FALSE)/8,VLOOKUP(VLOOKUP($A258,csapatok!$A:$NN,GB$320,FALSE),'csapat-ranglista'!$A:$FP,GB$321,FALSE)/4),0)</f>
        <v>0</v>
      </c>
      <c r="GC258" s="223">
        <f>IFERROR(IF(RIGHT(VLOOKUP($A258,csapatok!$A:$NN,GC$320,FALSE),5)="Csere",VLOOKUP(LEFT(VLOOKUP($A258,csapatok!$A:$NN,GC$320,FALSE),LEN(VLOOKUP($A258,csapatok!$A:$NN,GC$320,FALSE))-6),'csapat-ranglista'!$A:$FP,GC$321,FALSE)/8,VLOOKUP(VLOOKUP($A258,csapatok!$A:$NN,GC$320,FALSE),'csapat-ranglista'!$A:$FP,GC$321,FALSE)/4),0)</f>
        <v>0</v>
      </c>
      <c r="GD258" s="247">
        <f>SUM(EQ258:GC258)</f>
        <v>0</v>
      </c>
    </row>
    <row r="259" spans="1:186">
      <c r="A259" s="32" t="s">
        <v>46</v>
      </c>
      <c r="B259" s="2">
        <v>23243</v>
      </c>
      <c r="C259" s="131" t="str">
        <f>IF(B259=0,"",IF(B259&lt;$C$1,"felnőtt","ifi"))</f>
        <v>felnőtt</v>
      </c>
      <c r="D259" s="32" t="s">
        <v>101</v>
      </c>
      <c r="E259" s="45">
        <v>13.5</v>
      </c>
      <c r="F259" s="32">
        <v>0</v>
      </c>
      <c r="G259" s="32">
        <v>3.1335769810163305</v>
      </c>
      <c r="H259" s="32">
        <v>22.821403413794407</v>
      </c>
      <c r="I259" s="32">
        <v>0</v>
      </c>
      <c r="J259" s="32">
        <v>0</v>
      </c>
      <c r="K259" s="32">
        <v>0</v>
      </c>
      <c r="L259" s="32">
        <v>2.3995488553331357</v>
      </c>
      <c r="M259" s="32">
        <v>0</v>
      </c>
      <c r="N259" s="32">
        <v>0</v>
      </c>
      <c r="O259" s="32">
        <v>8.4675129439674137</v>
      </c>
      <c r="P259" s="32">
        <v>0</v>
      </c>
      <c r="Q259" s="32">
        <v>0</v>
      </c>
      <c r="R259" s="32">
        <v>0</v>
      </c>
      <c r="S259" s="32">
        <v>0</v>
      </c>
      <c r="T259" s="32">
        <v>18.626517470140559</v>
      </c>
      <c r="U259" s="32">
        <v>0</v>
      </c>
      <c r="V259" s="32">
        <v>0</v>
      </c>
      <c r="W259" s="32">
        <v>0</v>
      </c>
      <c r="X259" s="32">
        <f>IFERROR(IF(RIGHT(VLOOKUP($A259,csapatok!$A:$BL,X$320,FALSE),5)="Csere",VLOOKUP(LEFT(VLOOKUP($A259,csapatok!$A:$BL,X$320,FALSE),LEN(VLOOKUP($A259,csapatok!$A:$BL,X$320,FALSE))-6),'csapat-ranglista'!$A:$FP,X$321,FALSE)/8,VLOOKUP(VLOOKUP($A259,csapatok!$A:$BL,X$320,FALSE),'csapat-ranglista'!$A:$FP,X$321,FALSE)/4),0)</f>
        <v>0</v>
      </c>
      <c r="Y259" s="32">
        <f>IFERROR(IF(RIGHT(VLOOKUP($A259,csapatok!$A:$BL,Y$320,FALSE),5)="Csere",VLOOKUP(LEFT(VLOOKUP($A259,csapatok!$A:$BL,Y$320,FALSE),LEN(VLOOKUP($A259,csapatok!$A:$BL,Y$320,FALSE))-6),'csapat-ranglista'!$A:$FP,Y$321,FALSE)/8,VLOOKUP(VLOOKUP($A259,csapatok!$A:$BL,Y$320,FALSE),'csapat-ranglista'!$A:$FP,Y$321,FALSE)/4),0)</f>
        <v>0</v>
      </c>
      <c r="Z259" s="32">
        <f>IFERROR(IF(RIGHT(VLOOKUP($A259,csapatok!$A:$BL,Z$320,FALSE),5)="Csere",VLOOKUP(LEFT(VLOOKUP($A259,csapatok!$A:$BL,Z$320,FALSE),LEN(VLOOKUP($A259,csapatok!$A:$BL,Z$320,FALSE))-6),'csapat-ranglista'!$A:$FP,Z$321,FALSE)/8,VLOOKUP(VLOOKUP($A259,csapatok!$A:$BL,Z$320,FALSE),'csapat-ranglista'!$A:$FP,Z$321,FALSE)/4),0)</f>
        <v>0</v>
      </c>
      <c r="AA259" s="32">
        <f>IFERROR(IF(RIGHT(VLOOKUP($A259,csapatok!$A:$BL,AA$320,FALSE),5)="Csere",VLOOKUP(LEFT(VLOOKUP($A259,csapatok!$A:$BL,AA$320,FALSE),LEN(VLOOKUP($A259,csapatok!$A:$BL,AA$320,FALSE))-6),'csapat-ranglista'!$A:$FP,AA$321,FALSE)/8,VLOOKUP(VLOOKUP($A259,csapatok!$A:$BL,AA$320,FALSE),'csapat-ranglista'!$A:$FP,AA$321,FALSE)/4),0)</f>
        <v>0</v>
      </c>
      <c r="AB259" s="223">
        <f>IFERROR(IF(RIGHT(VLOOKUP($A259,csapatok!$A:$BL,AB$320,FALSE),5)="Csere",VLOOKUP(LEFT(VLOOKUP($A259,csapatok!$A:$BL,AB$320,FALSE),LEN(VLOOKUP($A259,csapatok!$A:$BL,AB$320,FALSE))-6),'csapat-ranglista'!$A:$FP,AB$321,FALSE)/8,VLOOKUP(VLOOKUP($A259,csapatok!$A:$BL,AB$320,FALSE),'csapat-ranglista'!$A:$FP,AB$321,FALSE)/4),0)</f>
        <v>0</v>
      </c>
      <c r="AC259" s="223">
        <f>IFERROR(IF(RIGHT(VLOOKUP($A259,csapatok!$A:$BL,AC$320,FALSE),5)="Csere",VLOOKUP(LEFT(VLOOKUP($A259,csapatok!$A:$BL,AC$320,FALSE),LEN(VLOOKUP($A259,csapatok!$A:$BL,AC$320,FALSE))-6),'csapat-ranglista'!$A:$FP,AC$321,FALSE)/8,VLOOKUP(VLOOKUP($A259,csapatok!$A:$BL,AC$320,FALSE),'csapat-ranglista'!$A:$FP,AC$321,FALSE)/4),0)</f>
        <v>0</v>
      </c>
      <c r="AD259" s="223">
        <f>IFERROR(IF(RIGHT(VLOOKUP($A259,csapatok!$A:$BL,AD$320,FALSE),5)="Csere",VLOOKUP(LEFT(VLOOKUP($A259,csapatok!$A:$BL,AD$320,FALSE),LEN(VLOOKUP($A259,csapatok!$A:$BL,AD$320,FALSE))-6),'csapat-ranglista'!$A:$FP,AD$321,FALSE)/8,VLOOKUP(VLOOKUP($A259,csapatok!$A:$BL,AD$320,FALSE),'csapat-ranglista'!$A:$FP,AD$321,FALSE)/4),0)</f>
        <v>0</v>
      </c>
      <c r="AE259" s="223">
        <f>IFERROR(IF(RIGHT(VLOOKUP($A259,csapatok!$A:$BL,AE$320,FALSE),5)="Csere",VLOOKUP(LEFT(VLOOKUP($A259,csapatok!$A:$BL,AE$320,FALSE),LEN(VLOOKUP($A259,csapatok!$A:$BL,AE$320,FALSE))-6),'csapat-ranglista'!$A:$FP,AE$321,FALSE)/8,VLOOKUP(VLOOKUP($A259,csapatok!$A:$BL,AE$320,FALSE),'csapat-ranglista'!$A:$FP,AE$321,FALSE)/4),0)</f>
        <v>0</v>
      </c>
      <c r="AF259" s="223">
        <f>IFERROR(IF(RIGHT(VLOOKUP($A259,csapatok!$A:$BL,AF$320,FALSE),5)="Csere",VLOOKUP(LEFT(VLOOKUP($A259,csapatok!$A:$BL,AF$320,FALSE),LEN(VLOOKUP($A259,csapatok!$A:$BL,AF$320,FALSE))-6),'csapat-ranglista'!$A:$FP,AF$321,FALSE)/8,VLOOKUP(VLOOKUP($A259,csapatok!$A:$BL,AF$320,FALSE),'csapat-ranglista'!$A:$FP,AF$321,FALSE)/4),0)</f>
        <v>0</v>
      </c>
      <c r="AG259" s="223">
        <f>IFERROR(IF(RIGHT(VLOOKUP($A259,csapatok!$A:$BL,AG$320,FALSE),5)="Csere",VLOOKUP(LEFT(VLOOKUP($A259,csapatok!$A:$BL,AG$320,FALSE),LEN(VLOOKUP($A259,csapatok!$A:$BL,AG$320,FALSE))-6),'csapat-ranglista'!$A:$FP,AG$321,FALSE)/8,VLOOKUP(VLOOKUP($A259,csapatok!$A:$BL,AG$320,FALSE),'csapat-ranglista'!$A:$FP,AG$321,FALSE)/4),0)</f>
        <v>0</v>
      </c>
      <c r="AH259" s="223">
        <f>IFERROR(IF(RIGHT(VLOOKUP($A259,csapatok!$A:$BL,AH$320,FALSE),5)="Csere",VLOOKUP(LEFT(VLOOKUP($A259,csapatok!$A:$BL,AH$320,FALSE),LEN(VLOOKUP($A259,csapatok!$A:$BL,AH$320,FALSE))-6),'csapat-ranglista'!$A:$FP,AH$321,FALSE)/8,VLOOKUP(VLOOKUP($A259,csapatok!$A:$BL,AH$320,FALSE),'csapat-ranglista'!$A:$FP,AH$321,FALSE)/4),0)</f>
        <v>0</v>
      </c>
      <c r="AI259" s="223">
        <f>IFERROR(IF(RIGHT(VLOOKUP($A259,csapatok!$A:$BL,AI$320,FALSE),5)="Csere",VLOOKUP(LEFT(VLOOKUP($A259,csapatok!$A:$BL,AI$320,FALSE),LEN(VLOOKUP($A259,csapatok!$A:$BL,AI$320,FALSE))-6),'csapat-ranglista'!$A:$FP,AI$321,FALSE)/8,VLOOKUP(VLOOKUP($A259,csapatok!$A:$BL,AI$320,FALSE),'csapat-ranglista'!$A:$FP,AI$321,FALSE)/4),0)</f>
        <v>0</v>
      </c>
      <c r="AJ259" s="223">
        <f>IFERROR(IF(RIGHT(VLOOKUP($A259,csapatok!$A:$BL,AJ$320,FALSE),5)="Csere",VLOOKUP(LEFT(VLOOKUP($A259,csapatok!$A:$BL,AJ$320,FALSE),LEN(VLOOKUP($A259,csapatok!$A:$BL,AJ$320,FALSE))-6),'csapat-ranglista'!$A:$FP,AJ$321,FALSE)/8,VLOOKUP(VLOOKUP($A259,csapatok!$A:$BL,AJ$320,FALSE),'csapat-ranglista'!$A:$FP,AJ$321,FALSE)/2),0)</f>
        <v>0</v>
      </c>
      <c r="AK259" s="223">
        <f>IFERROR(IF(RIGHT(VLOOKUP($A259,csapatok!$A:$CN,AK$320,FALSE),5)="Csere",VLOOKUP(LEFT(VLOOKUP($A259,csapatok!$A:$CN,AK$320,FALSE),LEN(VLOOKUP($A259,csapatok!$A:$CN,AK$320,FALSE))-6),'csapat-ranglista'!$A:$FP,AK$321,FALSE)/8,VLOOKUP(VLOOKUP($A259,csapatok!$A:$CN,AK$320,FALSE),'csapat-ranglista'!$A:$FP,AK$321,FALSE)/4),0)</f>
        <v>0</v>
      </c>
      <c r="AL259" s="223">
        <f>IFERROR(IF(RIGHT(VLOOKUP($A259,csapatok!$A:$CN,AL$320,FALSE),5)="Csere",VLOOKUP(LEFT(VLOOKUP($A259,csapatok!$A:$CN,AL$320,FALSE),LEN(VLOOKUP($A259,csapatok!$A:$CN,AL$320,FALSE))-6),'csapat-ranglista'!$A:$FP,AL$321,FALSE)/8,VLOOKUP(VLOOKUP($A259,csapatok!$A:$CN,AL$320,FALSE),'csapat-ranglista'!$A:$FP,AL$321,FALSE)/4),0)</f>
        <v>0</v>
      </c>
      <c r="AM259" s="223">
        <f>IFERROR(IF(RIGHT(VLOOKUP($A259,csapatok!$A:$CN,AM$320,FALSE),5)="Csere",VLOOKUP(LEFT(VLOOKUP($A259,csapatok!$A:$CN,AM$320,FALSE),LEN(VLOOKUP($A259,csapatok!$A:$CN,AM$320,FALSE))-6),'csapat-ranglista'!$A:$FP,AM$321,FALSE)/8,VLOOKUP(VLOOKUP($A259,csapatok!$A:$CN,AM$320,FALSE),'csapat-ranglista'!$A:$FP,AM$321,FALSE)/4),0)</f>
        <v>0</v>
      </c>
      <c r="AN259" s="223">
        <f>IFERROR(IF(RIGHT(VLOOKUP($A259,csapatok!$A:$CN,AN$320,FALSE),5)="Csere",VLOOKUP(LEFT(VLOOKUP($A259,csapatok!$A:$CN,AN$320,FALSE),LEN(VLOOKUP($A259,csapatok!$A:$CN,AN$320,FALSE))-6),'csapat-ranglista'!$A:$FP,AN$321,FALSE)/8,VLOOKUP(VLOOKUP($A259,csapatok!$A:$CN,AN$320,FALSE),'csapat-ranglista'!$A:$FP,AN$321,FALSE)/4),0)</f>
        <v>0</v>
      </c>
      <c r="AO259" s="223">
        <f>IFERROR(IF(RIGHT(VLOOKUP($A259,csapatok!$A:$CN,AO$320,FALSE),5)="Csere",VLOOKUP(LEFT(VLOOKUP($A259,csapatok!$A:$CN,AO$320,FALSE),LEN(VLOOKUP($A259,csapatok!$A:$CN,AO$320,FALSE))-6),'csapat-ranglista'!$A:$FP,AO$321,FALSE)/8,VLOOKUP(VLOOKUP($A259,csapatok!$A:$CN,AO$320,FALSE),'csapat-ranglista'!$A:$FP,AO$321,FALSE)/4),0)</f>
        <v>0</v>
      </c>
      <c r="AP259" s="223">
        <f>IFERROR(IF(RIGHT(VLOOKUP($A259,csapatok!$A:$CN,AP$320,FALSE),5)="Csere",VLOOKUP(LEFT(VLOOKUP($A259,csapatok!$A:$CN,AP$320,FALSE),LEN(VLOOKUP($A259,csapatok!$A:$CN,AP$320,FALSE))-6),'csapat-ranglista'!$A:$FP,AP$321,FALSE)/8,VLOOKUP(VLOOKUP($A259,csapatok!$A:$CN,AP$320,FALSE),'csapat-ranglista'!$A:$FP,AP$321,FALSE)/4),0)</f>
        <v>3.9958039351346435</v>
      </c>
      <c r="AQ259" s="223">
        <f>IFERROR(IF(RIGHT(VLOOKUP($A259,csapatok!$A:$CN,AQ$320,FALSE),5)="Csere",VLOOKUP(LEFT(VLOOKUP($A259,csapatok!$A:$CN,AQ$320,FALSE),LEN(VLOOKUP($A259,csapatok!$A:$CN,AQ$320,FALSE))-6),'csapat-ranglista'!$A:$FP,AQ$321,FALSE)/8,VLOOKUP(VLOOKUP($A259,csapatok!$A:$CN,AQ$320,FALSE),'csapat-ranglista'!$A:$FP,AQ$321,FALSE)/4),0)</f>
        <v>0</v>
      </c>
      <c r="AR259" s="223">
        <f>IFERROR(IF(RIGHT(VLOOKUP($A259,csapatok!$A:$CN,AR$320,FALSE),5)="Csere",VLOOKUP(LEFT(VLOOKUP($A259,csapatok!$A:$CN,AR$320,FALSE),LEN(VLOOKUP($A259,csapatok!$A:$CN,AR$320,FALSE))-6),'csapat-ranglista'!$A:$FP,AR$321,FALSE)/8,VLOOKUP(VLOOKUP($A259,csapatok!$A:$CN,AR$320,FALSE),'csapat-ranglista'!$A:$FP,AR$321,FALSE)/4),0)</f>
        <v>0</v>
      </c>
      <c r="AS259" s="223">
        <f>IFERROR(IF(RIGHT(VLOOKUP($A259,csapatok!$A:$CN,AS$320,FALSE),5)="Csere",VLOOKUP(LEFT(VLOOKUP($A259,csapatok!$A:$CN,AS$320,FALSE),LEN(VLOOKUP($A259,csapatok!$A:$CN,AS$320,FALSE))-6),'csapat-ranglista'!$A:$FP,AS$321,FALSE)/8,VLOOKUP(VLOOKUP($A259,csapatok!$A:$CN,AS$320,FALSE),'csapat-ranglista'!$A:$FP,AS$321,FALSE)/4),0)</f>
        <v>0</v>
      </c>
      <c r="AT259" s="223">
        <f>IFERROR(IF(RIGHT(VLOOKUP($A259,csapatok!$A:$CN,AT$320,FALSE),5)="Csere",VLOOKUP(LEFT(VLOOKUP($A259,csapatok!$A:$CN,AT$320,FALSE),LEN(VLOOKUP($A259,csapatok!$A:$CN,AT$320,FALSE))-6),'csapat-ranglista'!$A:$FP,AT$321,FALSE)/8,VLOOKUP(VLOOKUP($A259,csapatok!$A:$CN,AT$320,FALSE),'csapat-ranglista'!$A:$FP,AT$321,FALSE)/4),0)</f>
        <v>2.2453830857740957</v>
      </c>
      <c r="AU259" s="223">
        <f>IFERROR(IF(RIGHT(VLOOKUP($A259,csapatok!$A:$CN,AU$320,FALSE),5)="Csere",VLOOKUP(LEFT(VLOOKUP($A259,csapatok!$A:$CN,AU$320,FALSE),LEN(VLOOKUP($A259,csapatok!$A:$CN,AU$320,FALSE))-6),'csapat-ranglista'!$A:$FP,AU$321,FALSE)/8,VLOOKUP(VLOOKUP($A259,csapatok!$A:$CN,AU$320,FALSE),'csapat-ranglista'!$A:$FP,AU$321,FALSE)/4),0)</f>
        <v>0</v>
      </c>
      <c r="AV259" s="223">
        <f>IFERROR(IF(RIGHT(VLOOKUP($A259,csapatok!$A:$CN,AV$320,FALSE),5)="Csere",VLOOKUP(LEFT(VLOOKUP($A259,csapatok!$A:$CN,AV$320,FALSE),LEN(VLOOKUP($A259,csapatok!$A:$CN,AV$320,FALSE))-6),'csapat-ranglista'!$A:$FP,AV$321,FALSE)/8,VLOOKUP(VLOOKUP($A259,csapatok!$A:$CN,AV$320,FALSE),'csapat-ranglista'!$A:$FP,AV$321,FALSE)/4),0)</f>
        <v>0</v>
      </c>
      <c r="AW259" s="223">
        <f>IFERROR(IF(RIGHT(VLOOKUP($A259,csapatok!$A:$CN,AW$320,FALSE),5)="Csere",VLOOKUP(LEFT(VLOOKUP($A259,csapatok!$A:$CN,AW$320,FALSE),LEN(VLOOKUP($A259,csapatok!$A:$CN,AW$320,FALSE))-6),'csapat-ranglista'!$A:$FP,AW$321,FALSE)/8,VLOOKUP(VLOOKUP($A259,csapatok!$A:$CN,AW$320,FALSE),'csapat-ranglista'!$A:$FP,AW$321,FALSE)/4),0)</f>
        <v>0</v>
      </c>
      <c r="AX259" s="223">
        <f>IFERROR(IF(RIGHT(VLOOKUP($A259,csapatok!$A:$CN,AX$320,FALSE),5)="Csere",VLOOKUP(LEFT(VLOOKUP($A259,csapatok!$A:$CN,AX$320,FALSE),LEN(VLOOKUP($A259,csapatok!$A:$CN,AX$320,FALSE))-6),'csapat-ranglista'!$A:$FP,AX$321,FALSE)/8,VLOOKUP(VLOOKUP($A259,csapatok!$A:$CN,AX$320,FALSE),'csapat-ranglista'!$A:$FP,AX$321,FALSE)/4),0)</f>
        <v>0</v>
      </c>
      <c r="AY259" s="223">
        <f>IFERROR(IF(RIGHT(VLOOKUP($A259,csapatok!$A:$NN,AY$320,FALSE),5)="Csere",VLOOKUP(LEFT(VLOOKUP($A259,csapatok!$A:$NN,AY$320,FALSE),LEN(VLOOKUP($A259,csapatok!$A:$NN,AY$320,FALSE))-6),'csapat-ranglista'!$A:$FP,AY$321,FALSE)/8,VLOOKUP(VLOOKUP($A259,csapatok!$A:$NN,AY$320,FALSE),'csapat-ranglista'!$A:$FP,AY$321,FALSE)/4),0)</f>
        <v>0</v>
      </c>
      <c r="AZ259" s="223">
        <f>IFERROR(IF(RIGHT(VLOOKUP($A259,csapatok!$A:$NN,AZ$320,FALSE),5)="Csere",VLOOKUP(LEFT(VLOOKUP($A259,csapatok!$A:$NN,AZ$320,FALSE),LEN(VLOOKUP($A259,csapatok!$A:$NN,AZ$320,FALSE))-6),'csapat-ranglista'!$A:$FP,AZ$321,FALSE)/8,VLOOKUP(VLOOKUP($A259,csapatok!$A:$NN,AZ$320,FALSE),'csapat-ranglista'!$A:$FP,AZ$321,FALSE)/4),0)</f>
        <v>0</v>
      </c>
      <c r="BA259" s="223">
        <f>IFERROR(IF(RIGHT(VLOOKUP($A259,csapatok!$A:$NN,BA$320,FALSE),5)="Csere",VLOOKUP(LEFT(VLOOKUP($A259,csapatok!$A:$NN,BA$320,FALSE),LEN(VLOOKUP($A259,csapatok!$A:$NN,BA$320,FALSE))-6),'csapat-ranglista'!$A:$FP,BA$321,FALSE)/8,VLOOKUP(VLOOKUP($A259,csapatok!$A:$NN,BA$320,FALSE),'csapat-ranglista'!$A:$FP,BA$321,FALSE)/4),0)</f>
        <v>0</v>
      </c>
      <c r="BB259" s="223">
        <f>IFERROR(IF(RIGHT(VLOOKUP($A259,csapatok!$A:$NN,BB$320,FALSE),5)="Csere",VLOOKUP(LEFT(VLOOKUP($A259,csapatok!$A:$NN,BB$320,FALSE),LEN(VLOOKUP($A259,csapatok!$A:$NN,BB$320,FALSE))-6),'csapat-ranglista'!$A:$FP,BB$321,FALSE)/8,VLOOKUP(VLOOKUP($A259,csapatok!$A:$NN,BB$320,FALSE),'csapat-ranglista'!$A:$FP,BB$321,FALSE)/4),0)</f>
        <v>0</v>
      </c>
      <c r="BC259" s="224">
        <f>versenyek!$ES$11*IFERROR(VLOOKUP(VLOOKUP($A259,versenyek!ER:ET,3,FALSE),szabalyok!$A$16:$B$23,2,FALSE)/4,0)</f>
        <v>0</v>
      </c>
      <c r="BD259" s="224">
        <f>versenyek!$EV$11*IFERROR(VLOOKUP(VLOOKUP($A259,versenyek!EU:EW,3,FALSE),szabalyok!$A$16:$B$23,2,FALSE)/4,0)</f>
        <v>0</v>
      </c>
      <c r="BE259" s="223">
        <f>IFERROR(IF(RIGHT(VLOOKUP($A259,csapatok!$A:$NN,BE$320,FALSE),5)="Csere",VLOOKUP(LEFT(VLOOKUP($A259,csapatok!$A:$NN,BE$320,FALSE),LEN(VLOOKUP($A259,csapatok!$A:$NN,BE$320,FALSE))-6),'csapat-ranglista'!$A:$FP,BE$321,FALSE)/8,VLOOKUP(VLOOKUP($A259,csapatok!$A:$NN,BE$320,FALSE),'csapat-ranglista'!$A:$FP,BE$321,FALSE)/4),0)</f>
        <v>0</v>
      </c>
      <c r="BF259" s="223">
        <f>IFERROR(IF(RIGHT(VLOOKUP($A259,csapatok!$A:$NN,BF$320,FALSE),5)="Csere",VLOOKUP(LEFT(VLOOKUP($A259,csapatok!$A:$NN,BF$320,FALSE),LEN(VLOOKUP($A259,csapatok!$A:$NN,BF$320,FALSE))-6),'csapat-ranglista'!$A:$FP,BF$321,FALSE)/8,VLOOKUP(VLOOKUP($A259,csapatok!$A:$NN,BF$320,FALSE),'csapat-ranglista'!$A:$FP,BF$321,FALSE)/4),0)</f>
        <v>0</v>
      </c>
      <c r="BG259" s="223">
        <f>IFERROR(IF(RIGHT(VLOOKUP($A259,csapatok!$A:$NN,BG$320,FALSE),5)="Csere",VLOOKUP(LEFT(VLOOKUP($A259,csapatok!$A:$NN,BG$320,FALSE),LEN(VLOOKUP($A259,csapatok!$A:$NN,BG$320,FALSE))-6),'csapat-ranglista'!$A:$FP,BG$321,FALSE)/8,VLOOKUP(VLOOKUP($A259,csapatok!$A:$NN,BG$320,FALSE),'csapat-ranglista'!$A:$FP,BG$321,FALSE)/4),0)</f>
        <v>0</v>
      </c>
      <c r="BH259" s="223">
        <f>IFERROR(IF(RIGHT(VLOOKUP($A259,csapatok!$A:$NN,BH$320,FALSE),5)="Csere",VLOOKUP(LEFT(VLOOKUP($A259,csapatok!$A:$NN,BH$320,FALSE),LEN(VLOOKUP($A259,csapatok!$A:$NN,BH$320,FALSE))-6),'csapat-ranglista'!$A:$FP,BH$321,FALSE)/8,VLOOKUP(VLOOKUP($A259,csapatok!$A:$NN,BH$320,FALSE),'csapat-ranglista'!$A:$FP,BH$321,FALSE)/4),0)</f>
        <v>0</v>
      </c>
      <c r="BI259" s="223">
        <f>IFERROR(IF(RIGHT(VLOOKUP($A259,csapatok!$A:$NN,BI$320,FALSE),5)="Csere",VLOOKUP(LEFT(VLOOKUP($A259,csapatok!$A:$NN,BI$320,FALSE),LEN(VLOOKUP($A259,csapatok!$A:$NN,BI$320,FALSE))-6),'csapat-ranglista'!$A:$FP,BI$321,FALSE)/8,VLOOKUP(VLOOKUP($A259,csapatok!$A:$NN,BI$320,FALSE),'csapat-ranglista'!$A:$FP,BI$321,FALSE)/4),0)</f>
        <v>0</v>
      </c>
      <c r="BJ259" s="223">
        <f>IFERROR(IF(RIGHT(VLOOKUP($A259,csapatok!$A:$NN,BJ$320,FALSE),5)="Csere",VLOOKUP(LEFT(VLOOKUP($A259,csapatok!$A:$NN,BJ$320,FALSE),LEN(VLOOKUP($A259,csapatok!$A:$NN,BJ$320,FALSE))-6),'csapat-ranglista'!$A:$FP,BJ$321,FALSE)/8,VLOOKUP(VLOOKUP($A259,csapatok!$A:$NN,BJ$320,FALSE),'csapat-ranglista'!$A:$FP,BJ$321,FALSE)/4),0)</f>
        <v>0</v>
      </c>
      <c r="BK259" s="223">
        <f>IFERROR(IF(RIGHT(VLOOKUP($A259,csapatok!$A:$NN,BK$320,FALSE),5)="Csere",VLOOKUP(LEFT(VLOOKUP($A259,csapatok!$A:$NN,BK$320,FALSE),LEN(VLOOKUP($A259,csapatok!$A:$NN,BK$320,FALSE))-6),'csapat-ranglista'!$A:$FP,BK$321,FALSE)/8,VLOOKUP(VLOOKUP($A259,csapatok!$A:$NN,BK$320,FALSE),'csapat-ranglista'!$A:$FP,BK$321,FALSE)/4),0)</f>
        <v>0</v>
      </c>
      <c r="BL259" s="223">
        <f>IFERROR(IF(RIGHT(VLOOKUP($A259,csapatok!$A:$NN,BL$320,FALSE),5)="Csere",VLOOKUP(LEFT(VLOOKUP($A259,csapatok!$A:$NN,BL$320,FALSE),LEN(VLOOKUP($A259,csapatok!$A:$NN,BL$320,FALSE))-6),'csapat-ranglista'!$A:$FP,BL$321,FALSE)/8,VLOOKUP(VLOOKUP($A259,csapatok!$A:$NN,BL$320,FALSE),'csapat-ranglista'!$A:$FP,BL$321,FALSE)/4),0)</f>
        <v>0</v>
      </c>
      <c r="BM259" s="223">
        <f>IFERROR(IF(RIGHT(VLOOKUP($A259,csapatok!$A:$NN,BM$320,FALSE),5)="Csere",VLOOKUP(LEFT(VLOOKUP($A259,csapatok!$A:$NN,BM$320,FALSE),LEN(VLOOKUP($A259,csapatok!$A:$NN,BM$320,FALSE))-6),'csapat-ranglista'!$A:$FP,BM$321,FALSE)/8,VLOOKUP(VLOOKUP($A259,csapatok!$A:$NN,BM$320,FALSE),'csapat-ranglista'!$A:$FP,BM$321,FALSE)/4),0)</f>
        <v>0</v>
      </c>
      <c r="BN259" s="223">
        <f>IFERROR(IF(RIGHT(VLOOKUP($A259,csapatok!$A:$NN,BN$320,FALSE),5)="Csere",VLOOKUP(LEFT(VLOOKUP($A259,csapatok!$A:$NN,BN$320,FALSE),LEN(VLOOKUP($A259,csapatok!$A:$NN,BN$320,FALSE))-6),'csapat-ranglista'!$A:$FP,BN$321,FALSE)/8,VLOOKUP(VLOOKUP($A259,csapatok!$A:$NN,BN$320,FALSE),'csapat-ranglista'!$A:$FP,BN$321,FALSE)/4),0)</f>
        <v>0</v>
      </c>
      <c r="BO259" s="223">
        <f>IFERROR(IF(RIGHT(VLOOKUP($A259,csapatok!$A:$NN,BO$320,FALSE),5)="Csere",VLOOKUP(LEFT(VLOOKUP($A259,csapatok!$A:$NN,BO$320,FALSE),LEN(VLOOKUP($A259,csapatok!$A:$NN,BO$320,FALSE))-6),'csapat-ranglista'!$A:$FP,BO$321,FALSE)/8,VLOOKUP(VLOOKUP($A259,csapatok!$A:$NN,BO$320,FALSE),'csapat-ranglista'!$A:$FP,BO$321,FALSE)/4),0)</f>
        <v>0</v>
      </c>
      <c r="BP259" s="223">
        <f>IFERROR(IF(RIGHT(VLOOKUP($A259,csapatok!$A:$NN,BP$320,FALSE),5)="Csere",VLOOKUP(LEFT(VLOOKUP($A259,csapatok!$A:$NN,BP$320,FALSE),LEN(VLOOKUP($A259,csapatok!$A:$NN,BP$320,FALSE))-6),'csapat-ranglista'!$A:$FP,BP$321,FALSE)/8,VLOOKUP(VLOOKUP($A259,csapatok!$A:$NN,BP$320,FALSE),'csapat-ranglista'!$A:$FP,BP$321,FALSE)/4),0)</f>
        <v>0</v>
      </c>
      <c r="BQ259" s="223">
        <f>IFERROR(IF(RIGHT(VLOOKUP($A259,csapatok!$A:$NN,BQ$320,FALSE),5)="Csere",VLOOKUP(LEFT(VLOOKUP($A259,csapatok!$A:$NN,BQ$320,FALSE),LEN(VLOOKUP($A259,csapatok!$A:$NN,BQ$320,FALSE))-6),'csapat-ranglista'!$A:$FP,BQ$321,FALSE)/8,VLOOKUP(VLOOKUP($A259,csapatok!$A:$NN,BQ$320,FALSE),'csapat-ranglista'!$A:$FP,BQ$321,FALSE)/4),0)</f>
        <v>0</v>
      </c>
      <c r="BR259" s="223">
        <f>IFERROR(IF(RIGHT(VLOOKUP($A259,csapatok!$A:$NN,BR$320,FALSE),5)="Csere",VLOOKUP(LEFT(VLOOKUP($A259,csapatok!$A:$NN,BR$320,FALSE),LEN(VLOOKUP($A259,csapatok!$A:$NN,BR$320,FALSE))-6),'csapat-ranglista'!$A:$FP,BR$321,FALSE)/8,VLOOKUP(VLOOKUP($A259,csapatok!$A:$NN,BR$320,FALSE),'csapat-ranglista'!$A:$FP,BR$321,FALSE)/4),0)</f>
        <v>0</v>
      </c>
      <c r="BS259" s="223">
        <f>IFERROR(IF(RIGHT(VLOOKUP($A259,csapatok!$A:$NN,BS$320,FALSE),5)="Csere",VLOOKUP(LEFT(VLOOKUP($A259,csapatok!$A:$NN,BS$320,FALSE),LEN(VLOOKUP($A259,csapatok!$A:$NN,BS$320,FALSE))-6),'csapat-ranglista'!$A:$FP,BS$321,FALSE)/8,VLOOKUP(VLOOKUP($A259,csapatok!$A:$NN,BS$320,FALSE),'csapat-ranglista'!$A:$FP,BS$321,FALSE)/4),0)</f>
        <v>0</v>
      </c>
      <c r="BT259" s="223">
        <f>IFERROR(IF(RIGHT(VLOOKUP($A259,csapatok!$A:$NN,BT$320,FALSE),5)="Csere",VLOOKUP(LEFT(VLOOKUP($A259,csapatok!$A:$NN,BT$320,FALSE),LEN(VLOOKUP($A259,csapatok!$A:$NN,BT$320,FALSE))-6),'csapat-ranglista'!$A:$FP,BT$321,FALSE)/8,VLOOKUP(VLOOKUP($A259,csapatok!$A:$NN,BT$320,FALSE),'csapat-ranglista'!$A:$FP,BT$321,FALSE)/4),0)</f>
        <v>0</v>
      </c>
      <c r="BU259" s="223">
        <f>IFERROR(IF(RIGHT(VLOOKUP($A259,csapatok!$A:$NN,BU$320,FALSE),5)="Csere",VLOOKUP(LEFT(VLOOKUP($A259,csapatok!$A:$NN,BU$320,FALSE),LEN(VLOOKUP($A259,csapatok!$A:$NN,BU$320,FALSE))-6),'csapat-ranglista'!$A:$FP,BU$321,FALSE)/8,VLOOKUP(VLOOKUP($A259,csapatok!$A:$NN,BU$320,FALSE),'csapat-ranglista'!$A:$FP,BU$321,FALSE)/4),0)</f>
        <v>0</v>
      </c>
      <c r="BV259" s="223">
        <f>IFERROR(IF(RIGHT(VLOOKUP($A259,csapatok!$A:$NN,BV$320,FALSE),5)="Csere",VLOOKUP(LEFT(VLOOKUP($A259,csapatok!$A:$NN,BV$320,FALSE),LEN(VLOOKUP($A259,csapatok!$A:$NN,BV$320,FALSE))-6),'csapat-ranglista'!$A:$FP,BV$321,FALSE)/8,VLOOKUP(VLOOKUP($A259,csapatok!$A:$NN,BV$320,FALSE),'csapat-ranglista'!$A:$FP,BV$321,FALSE)/4),0)</f>
        <v>0</v>
      </c>
      <c r="BW259" s="223">
        <f>IFERROR(IF(RIGHT(VLOOKUP($A259,csapatok!$A:$NN,BW$320,FALSE),5)="Csere",VLOOKUP(LEFT(VLOOKUP($A259,csapatok!$A:$NN,BW$320,FALSE),LEN(VLOOKUP($A259,csapatok!$A:$NN,BW$320,FALSE))-6),'csapat-ranglista'!$A:$FP,BW$321,FALSE)/8,VLOOKUP(VLOOKUP($A259,csapatok!$A:$NN,BW$320,FALSE),'csapat-ranglista'!$A:$FP,BW$321,FALSE)/4),0)</f>
        <v>0</v>
      </c>
      <c r="BX259" s="223">
        <f>IFERROR(IF(RIGHT(VLOOKUP($A259,csapatok!$A:$NN,BX$320,FALSE),5)="Csere",VLOOKUP(LEFT(VLOOKUP($A259,csapatok!$A:$NN,BX$320,FALSE),LEN(VLOOKUP($A259,csapatok!$A:$NN,BX$320,FALSE))-6),'csapat-ranglista'!$A:$FP,BX$321,FALSE)/8,VLOOKUP(VLOOKUP($A259,csapatok!$A:$NN,BX$320,FALSE),'csapat-ranglista'!$A:$FP,BX$321,FALSE)/4),0)</f>
        <v>0</v>
      </c>
      <c r="BY259" s="223">
        <f>IFERROR(IF(RIGHT(VLOOKUP($A259,csapatok!$A:$NN,BY$320,FALSE),5)="Csere",VLOOKUP(LEFT(VLOOKUP($A259,csapatok!$A:$NN,BY$320,FALSE),LEN(VLOOKUP($A259,csapatok!$A:$NN,BY$320,FALSE))-6),'csapat-ranglista'!$A:$FP,BY$321,FALSE)/8,VLOOKUP(VLOOKUP($A259,csapatok!$A:$NN,BY$320,FALSE),'csapat-ranglista'!$A:$FP,BY$321,FALSE)/4),0)</f>
        <v>0</v>
      </c>
      <c r="BZ259" s="223">
        <f>IFERROR(IF(RIGHT(VLOOKUP($A259,csapatok!$A:$NN,BZ$320,FALSE),5)="Csere",VLOOKUP(LEFT(VLOOKUP($A259,csapatok!$A:$NN,BZ$320,FALSE),LEN(VLOOKUP($A259,csapatok!$A:$NN,BZ$320,FALSE))-6),'csapat-ranglista'!$A:$FP,BZ$321,FALSE)/8,VLOOKUP(VLOOKUP($A259,csapatok!$A:$NN,BZ$320,FALSE),'csapat-ranglista'!$A:$FP,BZ$321,FALSE)/4),0)</f>
        <v>0</v>
      </c>
      <c r="CA259" s="223">
        <f>IFERROR(IF(RIGHT(VLOOKUP($A259,csapatok!$A:$NN,CA$320,FALSE),5)="Csere",VLOOKUP(LEFT(VLOOKUP($A259,csapatok!$A:$NN,CA$320,FALSE),LEN(VLOOKUP($A259,csapatok!$A:$NN,CA$320,FALSE))-6),'csapat-ranglista'!$A:$FP,CA$321,FALSE)/8,VLOOKUP(VLOOKUP($A259,csapatok!$A:$NN,CA$320,FALSE),'csapat-ranglista'!$A:$FP,CA$321,FALSE)/4),0)</f>
        <v>0</v>
      </c>
      <c r="CB259" s="223">
        <f>IFERROR(IF(RIGHT(VLOOKUP($A259,csapatok!$A:$NN,CB$320,FALSE),5)="Csere",VLOOKUP(LEFT(VLOOKUP($A259,csapatok!$A:$NN,CB$320,FALSE),LEN(VLOOKUP($A259,csapatok!$A:$NN,CB$320,FALSE))-6),'csapat-ranglista'!$A:$FP,CB$321,FALSE)/8,VLOOKUP(VLOOKUP($A259,csapatok!$A:$NN,CB$320,FALSE),'csapat-ranglista'!$A:$FP,CB$321,FALSE)/4),0)</f>
        <v>0</v>
      </c>
      <c r="CC259" s="223">
        <f>IFERROR(IF(RIGHT(VLOOKUP($A259,csapatok!$A:$NN,CC$320,FALSE),5)="Csere",VLOOKUP(LEFT(VLOOKUP($A259,csapatok!$A:$NN,CC$320,FALSE),LEN(VLOOKUP($A259,csapatok!$A:$NN,CC$320,FALSE))-6),'csapat-ranglista'!$A:$FP,CC$321,FALSE)/8,VLOOKUP(VLOOKUP($A259,csapatok!$A:$NN,CC$320,FALSE),'csapat-ranglista'!$A:$FP,CC$321,FALSE)/4),0)</f>
        <v>0</v>
      </c>
      <c r="CD259" s="223">
        <f>IFERROR(IF(RIGHT(VLOOKUP($A259,csapatok!$A:$NN,CD$320,FALSE),5)="Csere",VLOOKUP(LEFT(VLOOKUP($A259,csapatok!$A:$NN,CD$320,FALSE),LEN(VLOOKUP($A259,csapatok!$A:$NN,CD$320,FALSE))-6),'csapat-ranglista'!$A:$FP,CD$321,FALSE)/8,VLOOKUP(VLOOKUP($A259,csapatok!$A:$NN,CD$320,FALSE),'csapat-ranglista'!$A:$FP,CD$321,FALSE)/4),0)</f>
        <v>0</v>
      </c>
      <c r="CE259" s="223">
        <f>IFERROR(IF(RIGHT(VLOOKUP($A259,csapatok!$A:$NN,CE$320,FALSE),5)="Csere",VLOOKUP(LEFT(VLOOKUP($A259,csapatok!$A:$NN,CE$320,FALSE),LEN(VLOOKUP($A259,csapatok!$A:$NN,CE$320,FALSE))-6),'csapat-ranglista'!$A:$FP,CE$321,FALSE)/8,VLOOKUP(VLOOKUP($A259,csapatok!$A:$NN,CE$320,FALSE),'csapat-ranglista'!$A:$FP,CE$321,FALSE)/4),0)</f>
        <v>0</v>
      </c>
      <c r="CF259" s="223">
        <f>IFERROR(IF(RIGHT(VLOOKUP($A259,csapatok!$A:$NN,CF$320,FALSE),5)="Csere",VLOOKUP(LEFT(VLOOKUP($A259,csapatok!$A:$NN,CF$320,FALSE),LEN(VLOOKUP($A259,csapatok!$A:$NN,CF$320,FALSE))-6),'csapat-ranglista'!$A:$FP,CF$321,FALSE)/8,VLOOKUP(VLOOKUP($A259,csapatok!$A:$NN,CF$320,FALSE),'csapat-ranglista'!$A:$FP,CF$321,FALSE)/4),0)</f>
        <v>0</v>
      </c>
      <c r="CG259" s="223">
        <f>IFERROR(IF(RIGHT(VLOOKUP($A259,csapatok!$A:$NN,CG$320,FALSE),5)="Csere",VLOOKUP(LEFT(VLOOKUP($A259,csapatok!$A:$NN,CG$320,FALSE),LEN(VLOOKUP($A259,csapatok!$A:$NN,CG$320,FALSE))-6),'csapat-ranglista'!$A:$FP,CG$321,FALSE)/8,VLOOKUP(VLOOKUP($A259,csapatok!$A:$NN,CG$320,FALSE),'csapat-ranglista'!$A:$FP,CG$321,FALSE)/4),0)</f>
        <v>0</v>
      </c>
      <c r="CH259" s="223">
        <f>IFERROR(IF(RIGHT(VLOOKUP($A259,csapatok!$A:$NN,CH$320,FALSE),5)="Csere",VLOOKUP(LEFT(VLOOKUP($A259,csapatok!$A:$NN,CH$320,FALSE),LEN(VLOOKUP($A259,csapatok!$A:$NN,CH$320,FALSE))-6),'csapat-ranglista'!$A:$FP,CH$321,FALSE)/8,VLOOKUP(VLOOKUP($A259,csapatok!$A:$NN,CH$320,FALSE),'csapat-ranglista'!$A:$FP,CH$321,FALSE)/4),0)</f>
        <v>0</v>
      </c>
      <c r="CI259" s="223">
        <f>IFERROR(IF(RIGHT(VLOOKUP($A259,csapatok!$A:$NN,CI$320,FALSE),5)="Csere",VLOOKUP(LEFT(VLOOKUP($A259,csapatok!$A:$NN,CI$320,FALSE),LEN(VLOOKUP($A259,csapatok!$A:$NN,CI$320,FALSE))-6),'csapat-ranglista'!$A:$FP,CI$321,FALSE)/8,VLOOKUP(VLOOKUP($A259,csapatok!$A:$NN,CI$320,FALSE),'csapat-ranglista'!$A:$FP,CI$321,FALSE)/4),0)</f>
        <v>0</v>
      </c>
      <c r="CJ259" s="224">
        <f>versenyek!$IQ$11*IFERROR(VLOOKUP(VLOOKUP($A259,versenyek!IP:IR,3,FALSE),szabalyok!$A$16:$B$23,2,FALSE)/4,0)</f>
        <v>0</v>
      </c>
      <c r="CK259" s="224">
        <f>versenyek!$IT$11*IFERROR(VLOOKUP(VLOOKUP($A259,versenyek!IS:IU,3,FALSE),szabalyok!$A$16:$B$23,2,FALSE)/4,0)</f>
        <v>0</v>
      </c>
      <c r="CL259" s="223">
        <f>IFERROR(IF(RIGHT(VLOOKUP($A259,csapatok!$A:$NN,CL$320,FALSE),5)="Csere",VLOOKUP(LEFT(VLOOKUP($A259,csapatok!$A:$NN,CL$320,FALSE),LEN(VLOOKUP($A259,csapatok!$A:$NN,CL$320,FALSE))-6),'csapat-ranglista'!$A:$FP,CL$321,FALSE)/8,VLOOKUP(VLOOKUP($A259,csapatok!$A:$NN,CL$320,FALSE),'csapat-ranglista'!$A:$FP,CL$321,FALSE)/4),0)</f>
        <v>0</v>
      </c>
      <c r="CM259" s="223">
        <f>IFERROR(IF(RIGHT(VLOOKUP($A259,csapatok!$A:$NN,CM$320,FALSE),5)="Csere",VLOOKUP(LEFT(VLOOKUP($A259,csapatok!$A:$NN,CM$320,FALSE),LEN(VLOOKUP($A259,csapatok!$A:$NN,CM$320,FALSE))-6),'csapat-ranglista'!$A:$FP,CM$321,FALSE)/8,VLOOKUP(VLOOKUP($A259,csapatok!$A:$NN,CM$320,FALSE),'csapat-ranglista'!$A:$FP,CM$321,FALSE)/4),0)</f>
        <v>0</v>
      </c>
      <c r="CN259" s="223">
        <f>IFERROR(IF(RIGHT(VLOOKUP($A259,csapatok!$A:$NN,CN$320,FALSE),5)="Csere",VLOOKUP(LEFT(VLOOKUP($A259,csapatok!$A:$NN,CN$320,FALSE),LEN(VLOOKUP($A259,csapatok!$A:$NN,CN$320,FALSE))-6),'csapat-ranglista'!$A:$FP,CN$321,FALSE)/8,VLOOKUP(VLOOKUP($A259,csapatok!$A:$NN,CN$320,FALSE),'csapat-ranglista'!$A:$FP,CN$321,FALSE)/4),0)</f>
        <v>0</v>
      </c>
      <c r="CO259" s="223">
        <f>IFERROR(IF(RIGHT(VLOOKUP($A259,csapatok!$A:$NN,CO$320,FALSE),5)="Csere",VLOOKUP(LEFT(VLOOKUP($A259,csapatok!$A:$NN,CO$320,FALSE),LEN(VLOOKUP($A259,csapatok!$A:$NN,CO$320,FALSE))-6),'csapat-ranglista'!$A:$FP,CO$321,FALSE)/8,VLOOKUP(VLOOKUP($A259,csapatok!$A:$NN,CO$320,FALSE),'csapat-ranglista'!$A:$FP,CO$321,FALSE)/4),0)</f>
        <v>0</v>
      </c>
      <c r="CP259" s="223">
        <f>IFERROR(IF(RIGHT(VLOOKUP($A259,csapatok!$A:$NN,CP$320,FALSE),5)="Csere",VLOOKUP(LEFT(VLOOKUP($A259,csapatok!$A:$NN,CP$320,FALSE),LEN(VLOOKUP($A259,csapatok!$A:$NN,CP$320,FALSE))-6),'csapat-ranglista'!$A:$FP,CP$321,FALSE)/8,VLOOKUP(VLOOKUP($A259,csapatok!$A:$NN,CP$320,FALSE),'csapat-ranglista'!$A:$FP,CP$321,FALSE)/4),0)</f>
        <v>0</v>
      </c>
      <c r="CQ259" s="223">
        <f>IFERROR(IF(RIGHT(VLOOKUP($A259,csapatok!$A:$NN,CQ$320,FALSE),5)="Csere",VLOOKUP(LEFT(VLOOKUP($A259,csapatok!$A:$NN,CQ$320,FALSE),LEN(VLOOKUP($A259,csapatok!$A:$NN,CQ$320,FALSE))-6),'csapat-ranglista'!$A:$FP,CQ$321,FALSE)/8,VLOOKUP(VLOOKUP($A259,csapatok!$A:$NN,CQ$320,FALSE),'csapat-ranglista'!$A:$FP,CQ$321,FALSE)/4),0)</f>
        <v>0</v>
      </c>
      <c r="CR259" s="223">
        <f>IFERROR(IF(RIGHT(VLOOKUP($A259,csapatok!$A:$NN,CR$320,FALSE),5)="Csere",VLOOKUP(LEFT(VLOOKUP($A259,csapatok!$A:$NN,CR$320,FALSE),LEN(VLOOKUP($A259,csapatok!$A:$NN,CR$320,FALSE))-6),'csapat-ranglista'!$A:$FP,CR$321,FALSE)/8,VLOOKUP(VLOOKUP($A259,csapatok!$A:$NN,CR$320,FALSE),'csapat-ranglista'!$A:$FP,CR$321,FALSE)/4),0)</f>
        <v>0</v>
      </c>
      <c r="CS259" s="223">
        <f>IFERROR(IF(RIGHT(VLOOKUP($A259,csapatok!$A:$NN,CS$320,FALSE),5)="Csere",VLOOKUP(LEFT(VLOOKUP($A259,csapatok!$A:$NN,CS$320,FALSE),LEN(VLOOKUP($A259,csapatok!$A:$NN,CS$320,FALSE))-6),'csapat-ranglista'!$A:$FP,CS$321,FALSE)/8,VLOOKUP(VLOOKUP($A259,csapatok!$A:$NN,CS$320,FALSE),'csapat-ranglista'!$A:$FP,CS$321,FALSE)/4),0)</f>
        <v>0</v>
      </c>
      <c r="CT259" s="223">
        <f>IFERROR(IF(RIGHT(VLOOKUP($A259,csapatok!$A:$NN,CT$320,FALSE),5)="Csere",VLOOKUP(LEFT(VLOOKUP($A259,csapatok!$A:$NN,CT$320,FALSE),LEN(VLOOKUP($A259,csapatok!$A:$NN,CT$320,FALSE))-6),'csapat-ranglista'!$A:$FP,CT$321,FALSE)/8,VLOOKUP(VLOOKUP($A259,csapatok!$A:$NN,CT$320,FALSE),'csapat-ranglista'!$A:$FP,CT$321,FALSE)/4),0)</f>
        <v>0</v>
      </c>
      <c r="CU259" s="223">
        <f>IFERROR(IF(RIGHT(VLOOKUP($A259,csapatok!$A:$NN,CU$320,FALSE),5)="Csere",VLOOKUP(LEFT(VLOOKUP($A259,csapatok!$A:$NN,CU$320,FALSE),LEN(VLOOKUP($A259,csapatok!$A:$NN,CU$320,FALSE))-6),'csapat-ranglista'!$A:$FP,CU$321,FALSE)/8,VLOOKUP(VLOOKUP($A259,csapatok!$A:$NN,CU$320,FALSE),'csapat-ranglista'!$A:$FP,CU$321,FALSE)/4),0)</f>
        <v>0</v>
      </c>
      <c r="CV259" s="223">
        <f>IFERROR(IF(RIGHT(VLOOKUP($A259,csapatok!$A:$NN,CV$320,FALSE),5)="Csere",VLOOKUP(LEFT(VLOOKUP($A259,csapatok!$A:$NN,CV$320,FALSE),LEN(VLOOKUP($A259,csapatok!$A:$NN,CV$320,FALSE))-6),'csapat-ranglista'!$A:$FP,CV$321,FALSE)/8,VLOOKUP(VLOOKUP($A259,csapatok!$A:$NN,CV$320,FALSE),'csapat-ranglista'!$A:$FP,CV$321,FALSE)/4),0)</f>
        <v>0</v>
      </c>
      <c r="CW259" s="223">
        <f>IFERROR(IF(RIGHT(VLOOKUP($A259,csapatok!$A:$NN,CW$320,FALSE),5)="Csere",VLOOKUP(LEFT(VLOOKUP($A259,csapatok!$A:$NN,CW$320,FALSE),LEN(VLOOKUP($A259,csapatok!$A:$NN,CW$320,FALSE))-6),'csapat-ranglista'!$A:$FP,CW$321,FALSE)/8,VLOOKUP(VLOOKUP($A259,csapatok!$A:$NN,CW$320,FALSE),'csapat-ranglista'!$A:$FP,CW$321,FALSE)/4),0)</f>
        <v>0</v>
      </c>
      <c r="CX259" s="223">
        <f>IFERROR(IF(RIGHT(VLOOKUP($A259,csapatok!$A:$NN,CX$320,FALSE),5)="Csere",VLOOKUP(LEFT(VLOOKUP($A259,csapatok!$A:$NN,CX$320,FALSE),LEN(VLOOKUP($A259,csapatok!$A:$NN,CX$320,FALSE))-6),'csapat-ranglista'!$A:$FP,CX$321,FALSE)/8,VLOOKUP(VLOOKUP($A259,csapatok!$A:$NN,CX$320,FALSE),'csapat-ranglista'!$A:$FP,CX$321,FALSE)/4),0)</f>
        <v>0</v>
      </c>
      <c r="CY259" s="223">
        <f>IFERROR(IF(RIGHT(VLOOKUP($A259,csapatok!$A:$NN,CY$320,FALSE),5)="Csere",VLOOKUP(LEFT(VLOOKUP($A259,csapatok!$A:$NN,CY$320,FALSE),LEN(VLOOKUP($A259,csapatok!$A:$NN,CY$320,FALSE))-6),'csapat-ranglista'!$A:$FP,CY$321,FALSE)/8,VLOOKUP(VLOOKUP($A259,csapatok!$A:$NN,CY$320,FALSE),'csapat-ranglista'!$A:$FP,CY$321,FALSE)/4),0)</f>
        <v>0</v>
      </c>
      <c r="CZ259" s="223">
        <f>IFERROR(IF(RIGHT(VLOOKUP($A259,csapatok!$A:$NN,CZ$320,FALSE),5)="Csere",VLOOKUP(LEFT(VLOOKUP($A259,csapatok!$A:$NN,CZ$320,FALSE),LEN(VLOOKUP($A259,csapatok!$A:$NN,CZ$320,FALSE))-6),'csapat-ranglista'!$A:$FP,CZ$321,FALSE)/8,VLOOKUP(VLOOKUP($A259,csapatok!$A:$NN,CZ$320,FALSE),'csapat-ranglista'!$A:$FP,CZ$321,FALSE)/4),0)</f>
        <v>0</v>
      </c>
      <c r="DA259" s="223">
        <f>IFERROR(IF(RIGHT(VLOOKUP($A259,csapatok!$A:$NN,DA$320,FALSE),5)="Csere",VLOOKUP(LEFT(VLOOKUP($A259,csapatok!$A:$NN,DA$320,FALSE),LEN(VLOOKUP($A259,csapatok!$A:$NN,DA$320,FALSE))-6),'csapat-ranglista'!$A:$FP,DA$321,FALSE)/8,VLOOKUP(VLOOKUP($A259,csapatok!$A:$NN,DA$320,FALSE),'csapat-ranglista'!$A:$FP,DA$321,FALSE)/4),0)</f>
        <v>0</v>
      </c>
      <c r="DB259" s="223">
        <f>IFERROR(IF(RIGHT(VLOOKUP($A259,csapatok!$A:$NN,DB$320,FALSE),5)="Csere",VLOOKUP(LEFT(VLOOKUP($A259,csapatok!$A:$NN,DB$320,FALSE),LEN(VLOOKUP($A259,csapatok!$A:$NN,DB$320,FALSE))-6),'csapat-ranglista'!$A:$FP,DB$321,FALSE)/8,VLOOKUP(VLOOKUP($A259,csapatok!$A:$NN,DB$320,FALSE),'csapat-ranglista'!$A:$FP,DB$321,FALSE)/4),0)</f>
        <v>0</v>
      </c>
      <c r="DC259" s="223">
        <f>IFERROR(IF(RIGHT(VLOOKUP($A259,csapatok!$A:$NN,DC$320,FALSE),5)="Csere",VLOOKUP(LEFT(VLOOKUP($A259,csapatok!$A:$NN,DC$320,FALSE),LEN(VLOOKUP($A259,csapatok!$A:$NN,DC$320,FALSE))-6),'csapat-ranglista'!$A:$FP,DC$321,FALSE)/8,VLOOKUP(VLOOKUP($A259,csapatok!$A:$NN,DC$320,FALSE),'csapat-ranglista'!$A:$FP,DC$321,FALSE)/4),0)</f>
        <v>0</v>
      </c>
      <c r="DD259" s="223">
        <f>IFERROR(IF(RIGHT(VLOOKUP($A259,csapatok!$A:$NN,DD$320,FALSE),5)="Csere",VLOOKUP(LEFT(VLOOKUP($A259,csapatok!$A:$NN,DD$320,FALSE),LEN(VLOOKUP($A259,csapatok!$A:$NN,DD$320,FALSE))-6),'csapat-ranglista'!$A:$FP,DD$321,FALSE)/8,VLOOKUP(VLOOKUP($A259,csapatok!$A:$NN,DD$320,FALSE),'csapat-ranglista'!$A:$FP,DD$321,FALSE)/4),0)</f>
        <v>0</v>
      </c>
      <c r="DE259" s="223">
        <f>IFERROR(IF(RIGHT(VLOOKUP($A259,csapatok!$A:$NN,DE$320,FALSE),5)="Csere",VLOOKUP(LEFT(VLOOKUP($A259,csapatok!$A:$NN,DE$320,FALSE),LEN(VLOOKUP($A259,csapatok!$A:$NN,DE$320,FALSE))-6),'csapat-ranglista'!$A:$FP,DE$321,FALSE)/8,VLOOKUP(VLOOKUP($A259,csapatok!$A:$NN,DE$320,FALSE),'csapat-ranglista'!$A:$FP,DE$321,FALSE)/4),0)</f>
        <v>0</v>
      </c>
      <c r="DF259" s="223">
        <f>IFERROR(IF(RIGHT(VLOOKUP($A259,csapatok!$A:$NN,DF$320,FALSE),5)="Csere",VLOOKUP(LEFT(VLOOKUP($A259,csapatok!$A:$NN,DF$320,FALSE),LEN(VLOOKUP($A259,csapatok!$A:$NN,DF$320,FALSE))-6),'csapat-ranglista'!$A:$FP,DF$321,FALSE)/8,VLOOKUP(VLOOKUP($A259,csapatok!$A:$NN,DF$320,FALSE),'csapat-ranglista'!$A:$FP,DF$321,FALSE)/4),0)</f>
        <v>0</v>
      </c>
      <c r="DG259" s="223">
        <f>IFERROR(IF(RIGHT(VLOOKUP($A259,csapatok!$A:$NN,DG$320,FALSE),5)="Csere",VLOOKUP(LEFT(VLOOKUP($A259,csapatok!$A:$NN,DG$320,FALSE),LEN(VLOOKUP($A259,csapatok!$A:$NN,DG$320,FALSE))-6),'csapat-ranglista'!$A:$FP,DG$321,FALSE)/8,VLOOKUP(VLOOKUP($A259,csapatok!$A:$NN,DG$320,FALSE),'csapat-ranglista'!$A:$FP,DG$321,FALSE)/4),0)</f>
        <v>0</v>
      </c>
      <c r="DH259" s="223">
        <f>IFERROR(IF(RIGHT(VLOOKUP($A259,csapatok!$A:$NN,DH$320,FALSE),5)="Csere",VLOOKUP(LEFT(VLOOKUP($A259,csapatok!$A:$NN,DH$320,FALSE),LEN(VLOOKUP($A259,csapatok!$A:$NN,DH$320,FALSE))-6),'csapat-ranglista'!$A:$FP,DH$321,FALSE)/8,VLOOKUP(VLOOKUP($A259,csapatok!$A:$NN,DH$320,FALSE),'csapat-ranglista'!$A:$FP,DH$321,FALSE)/4),0)</f>
        <v>0</v>
      </c>
      <c r="DI259" s="223">
        <f>IFERROR(IF(RIGHT(VLOOKUP($A259,csapatok!$A:$NN,DI$320,FALSE),5)="Csere",VLOOKUP(LEFT(VLOOKUP($A259,csapatok!$A:$NN,DI$320,FALSE),LEN(VLOOKUP($A259,csapatok!$A:$NN,DI$320,FALSE))-6),'csapat-ranglista'!$A:$FP,DI$321,FALSE)/8,VLOOKUP(VLOOKUP($A259,csapatok!$A:$NN,DI$320,FALSE),'csapat-ranglista'!$A:$FP,DI$321,FALSE)/4),0)</f>
        <v>0</v>
      </c>
      <c r="DJ259" s="223">
        <f>IFERROR(IF(RIGHT(VLOOKUP($A259,csapatok!$A:$NN,DJ$320,FALSE),5)="Csere",VLOOKUP(LEFT(VLOOKUP($A259,csapatok!$A:$NN,DJ$320,FALSE),LEN(VLOOKUP($A259,csapatok!$A:$NN,DJ$320,FALSE))-6),'csapat-ranglista'!$A:$FP,DJ$321,FALSE)/8,VLOOKUP(VLOOKUP($A259,csapatok!$A:$NN,DJ$320,FALSE),'csapat-ranglista'!$A:$FP,DJ$321,FALSE)/4),0)</f>
        <v>0</v>
      </c>
      <c r="DK259" s="223">
        <f>IFERROR(IF(RIGHT(VLOOKUP($A259,csapatok!$A:$NN,DK$320,FALSE),5)="Csere",VLOOKUP(LEFT(VLOOKUP($A259,csapatok!$A:$NN,DK$320,FALSE),LEN(VLOOKUP($A259,csapatok!$A:$NN,DK$320,FALSE))-6),'csapat-ranglista'!$A:$FP,DK$321,FALSE)/8,VLOOKUP(VLOOKUP($A259,csapatok!$A:$NN,DK$320,FALSE),'csapat-ranglista'!$A:$FP,DK$321,FALSE)/4),0)</f>
        <v>0</v>
      </c>
      <c r="DL259" s="223">
        <f>IFERROR(IF(RIGHT(VLOOKUP($A259,csapatok!$A:$NN,DL$320,FALSE),5)="Csere",VLOOKUP(LEFT(VLOOKUP($A259,csapatok!$A:$NN,DL$320,FALSE),LEN(VLOOKUP($A259,csapatok!$A:$NN,DL$320,FALSE))-6),'csapat-ranglista'!$A:$FP,DL$321,FALSE)/8,VLOOKUP(VLOOKUP($A259,csapatok!$A:$NN,DL$320,FALSE),'csapat-ranglista'!$A:$FP,DL$321,FALSE)/4),0)</f>
        <v>0</v>
      </c>
      <c r="DM259" s="223">
        <f>IFERROR(IF(RIGHT(VLOOKUP($A259,csapatok!$A:$NN,DM$320,FALSE),5)="Csere",VLOOKUP(LEFT(VLOOKUP($A259,csapatok!$A:$NN,DM$320,FALSE),LEN(VLOOKUP($A259,csapatok!$A:$NN,DM$320,FALSE))-6),'csapat-ranglista'!$A:$FP,DM$321,FALSE)/8,VLOOKUP(VLOOKUP($A259,csapatok!$A:$NN,DM$320,FALSE),'csapat-ranglista'!$A:$FP,DM$321,FALSE)/4),0)</f>
        <v>0</v>
      </c>
      <c r="DN259" s="223">
        <f>IFERROR(IF(RIGHT(VLOOKUP($A259,csapatok!$A:$NN,DN$320,FALSE),5)="Csere",VLOOKUP(LEFT(VLOOKUP($A259,csapatok!$A:$NN,DN$320,FALSE),LEN(VLOOKUP($A259,csapatok!$A:$NN,DN$320,FALSE))-6),'csapat-ranglista'!$A:$FP,DN$321,FALSE)/8,VLOOKUP(VLOOKUP($A259,csapatok!$A:$NN,DN$320,FALSE),'csapat-ranglista'!$A:$FP,DN$321,FALSE)/4),0)</f>
        <v>0</v>
      </c>
      <c r="DO259" s="224">
        <f>versenyek!$MF$11*IFERROR(VLOOKUP(VLOOKUP($A259,versenyek!ME:MG,3,FALSE),szabalyok!$A$16:$B$23,2,FALSE)/4,0)</f>
        <v>0</v>
      </c>
      <c r="DP259" s="224">
        <f>versenyek!$MI$11*IFERROR(VLOOKUP(VLOOKUP($A259,versenyek!MH:MJ,3,FALSE),szabalyok!$A$16:$B$23,2,FALSE)/4,0)</f>
        <v>0</v>
      </c>
      <c r="DQ259" s="223">
        <f>IFERROR(IF(RIGHT(VLOOKUP($A259,csapatok!$A:$NN,DQ$320,FALSE),5)="Csere",VLOOKUP(LEFT(VLOOKUP($A259,csapatok!$A:$NN,DQ$320,FALSE),LEN(VLOOKUP($A259,csapatok!$A:$NN,DQ$320,FALSE))-6),'csapat-ranglista'!$A:$FP,DQ$321,FALSE)/8,VLOOKUP(VLOOKUP($A259,csapatok!$A:$NN,DQ$320,FALSE),'csapat-ranglista'!$A:$FP,DQ$321,FALSE)/4),0)</f>
        <v>0</v>
      </c>
      <c r="DR259" s="223">
        <f>IFERROR(IF(RIGHT(VLOOKUP($A259,csapatok!$A:$NN,DR$320,FALSE),5)="Csere",VLOOKUP(LEFT(VLOOKUP($A259,csapatok!$A:$NN,DR$320,FALSE),LEN(VLOOKUP($A259,csapatok!$A:$NN,DR$320,FALSE))-6),'csapat-ranglista'!$A:$FP,DR$321,FALSE)/8,VLOOKUP(VLOOKUP($A259,csapatok!$A:$NN,DR$320,FALSE),'csapat-ranglista'!$A:$FP,DR$321,FALSE)/4),0)</f>
        <v>0</v>
      </c>
      <c r="DS259" s="223">
        <f>IFERROR(IF(RIGHT(VLOOKUP($A259,csapatok!$A:$NN,DS$320,FALSE),5)="Csere",VLOOKUP(LEFT(VLOOKUP($A259,csapatok!$A:$NN,DS$320,FALSE),LEN(VLOOKUP($A259,csapatok!$A:$NN,DS$320,FALSE))-6),'csapat-ranglista'!$A:$FP,DS$321,FALSE)/8,VLOOKUP(VLOOKUP($A259,csapatok!$A:$NN,DS$320,FALSE),'csapat-ranglista'!$A:$FP,DS$321,FALSE)/4),0)</f>
        <v>0</v>
      </c>
      <c r="DT259" s="223">
        <f>IFERROR(IF(RIGHT(VLOOKUP($A259,csapatok!$A:$NN,DT$320,FALSE),5)="Csere",VLOOKUP(LEFT(VLOOKUP($A259,csapatok!$A:$NN,DT$320,FALSE),LEN(VLOOKUP($A259,csapatok!$A:$NN,DT$320,FALSE))-6),'csapat-ranglista'!$A:$FP,DT$321,FALSE)/8,VLOOKUP(VLOOKUP($A259,csapatok!$A:$NN,DT$320,FALSE),'csapat-ranglista'!$A:$FP,DT$321,FALSE)/4),0)</f>
        <v>0</v>
      </c>
      <c r="DU259" s="223">
        <f>IFERROR(IF(RIGHT(VLOOKUP($A259,csapatok!$A:$NN,DU$320,FALSE),5)="Csere",VLOOKUP(LEFT(VLOOKUP($A259,csapatok!$A:$NN,DU$320,FALSE),LEN(VLOOKUP($A259,csapatok!$A:$NN,DU$320,FALSE))-6),'csapat-ranglista'!$A:$FP,DU$321,FALSE)/8,VLOOKUP(VLOOKUP($A259,csapatok!$A:$NN,DU$320,FALSE),'csapat-ranglista'!$A:$FP,DU$321,FALSE)/4),0)</f>
        <v>0</v>
      </c>
      <c r="DV259" s="223">
        <f>IFERROR(IF(RIGHT(VLOOKUP($A259,csapatok!$A:$NN,DV$320,FALSE),5)="Csere",VLOOKUP(LEFT(VLOOKUP($A259,csapatok!$A:$NN,DV$320,FALSE),LEN(VLOOKUP($A259,csapatok!$A:$NN,DV$320,FALSE))-6),'csapat-ranglista'!$A:$FP,DV$321,FALSE)/8,VLOOKUP(VLOOKUP($A259,csapatok!$A:$NN,DV$320,FALSE),'csapat-ranglista'!$A:$FP,DV$321,FALSE)/4),0)</f>
        <v>0</v>
      </c>
      <c r="DW259" s="223">
        <f>IFERROR(IF(RIGHT(VLOOKUP($A259,csapatok!$A:$NN,DW$320,FALSE),5)="Csere",VLOOKUP(LEFT(VLOOKUP($A259,csapatok!$A:$NN,DW$320,FALSE),LEN(VLOOKUP($A259,csapatok!$A:$NN,DW$320,FALSE))-6),'csapat-ranglista'!$A:$FP,DW$321,FALSE)/8,VLOOKUP(VLOOKUP($A259,csapatok!$A:$NN,DW$320,FALSE),'csapat-ranglista'!$A:$FP,DW$321,FALSE)/4),0)</f>
        <v>0</v>
      </c>
      <c r="DX259" s="223">
        <f>IFERROR(IF(RIGHT(VLOOKUP($A259,csapatok!$A:$NN,DX$320,FALSE),5)="Csere",VLOOKUP(LEFT(VLOOKUP($A259,csapatok!$A:$NN,DX$320,FALSE),LEN(VLOOKUP($A259,csapatok!$A:$NN,DX$320,FALSE))-6),'csapat-ranglista'!$A:$FP,DX$321,FALSE)/8,VLOOKUP(VLOOKUP($A259,csapatok!$A:$NN,DX$320,FALSE),'csapat-ranglista'!$A:$FP,DX$321,FALSE)/4),0)</f>
        <v>0</v>
      </c>
      <c r="DY259" s="223">
        <f>IFERROR(IF(RIGHT(VLOOKUP($A259,csapatok!$A:$NN,DY$320,FALSE),5)="Csere",VLOOKUP(LEFT(VLOOKUP($A259,csapatok!$A:$NN,DY$320,FALSE),LEN(VLOOKUP($A259,csapatok!$A:$NN,DY$320,FALSE))-6),'csapat-ranglista'!$A:$FP,DY$321,FALSE)/8,VLOOKUP(VLOOKUP($A259,csapatok!$A:$NN,DY$320,FALSE),'csapat-ranglista'!$A:$FP,DY$321,FALSE)/4),0)</f>
        <v>0</v>
      </c>
      <c r="DZ259" s="223">
        <f>IFERROR(IF(RIGHT(VLOOKUP($A259,csapatok!$A:$NN,DZ$320,FALSE),5)="Csere",VLOOKUP(LEFT(VLOOKUP($A259,csapatok!$A:$NN,DZ$320,FALSE),LEN(VLOOKUP($A259,csapatok!$A:$NN,DZ$320,FALSE))-6),'csapat-ranglista'!$A:$FP,DZ$321,FALSE)/8,VLOOKUP(VLOOKUP($A259,csapatok!$A:$NN,DZ$320,FALSE),'csapat-ranglista'!$A:$FP,DZ$321,FALSE)/4),0)</f>
        <v>0</v>
      </c>
      <c r="EA259" s="223">
        <f>IFERROR(IF(RIGHT(VLOOKUP($A259,csapatok!$A:$NN,EA$320,FALSE),5)="Csere",VLOOKUP(LEFT(VLOOKUP($A259,csapatok!$A:$NN,EA$320,FALSE),LEN(VLOOKUP($A259,csapatok!$A:$NN,EA$320,FALSE))-6),'csapat-ranglista'!$A:$FP,EA$321,FALSE)/8,VLOOKUP(VLOOKUP($A259,csapatok!$A:$NN,EA$320,FALSE),'csapat-ranglista'!$A:$FP,EA$321,FALSE)/4),0)</f>
        <v>0</v>
      </c>
      <c r="EB259" s="223">
        <f>IFERROR(IF(RIGHT(VLOOKUP($A259,csapatok!$A:$NN,EB$320,FALSE),5)="Csere",VLOOKUP(LEFT(VLOOKUP($A259,csapatok!$A:$NN,EB$320,FALSE),LEN(VLOOKUP($A259,csapatok!$A:$NN,EB$320,FALSE))-6),'csapat-ranglista'!$A:$FP,EB$321,FALSE)/8,VLOOKUP(VLOOKUP($A259,csapatok!$A:$NN,EB$320,FALSE),'csapat-ranglista'!$A:$FP,EB$321,FALSE)/4),0)</f>
        <v>0</v>
      </c>
      <c r="EC259" s="223">
        <f>IFERROR(IF(RIGHT(VLOOKUP($A259,csapatok!$A:$NN,EC$320,FALSE),5)="Csere",VLOOKUP(LEFT(VLOOKUP($A259,csapatok!$A:$NN,EC$320,FALSE),LEN(VLOOKUP($A259,csapatok!$A:$NN,EC$320,FALSE))-6),'csapat-ranglista'!$A:$FP,EC$321,FALSE)/8,VLOOKUP(VLOOKUP($A259,csapatok!$A:$NN,EC$320,FALSE),'csapat-ranglista'!$A:$FP,EC$321,FALSE)/4),0)</f>
        <v>0</v>
      </c>
      <c r="ED259" s="223">
        <f>IFERROR(IF(RIGHT(VLOOKUP($A259,csapatok!$A:$NN,ED$320,FALSE),5)="Csere",VLOOKUP(LEFT(VLOOKUP($A259,csapatok!$A:$NN,ED$320,FALSE),LEN(VLOOKUP($A259,csapatok!$A:$NN,ED$320,FALSE))-6),'csapat-ranglista'!$A:$FP,ED$321,FALSE)/8,VLOOKUP(VLOOKUP($A259,csapatok!$A:$NN,ED$320,FALSE),'csapat-ranglista'!$A:$FP,ED$321,FALSE)/4),0)</f>
        <v>0</v>
      </c>
      <c r="EE259" s="223">
        <f>IFERROR(IF(RIGHT(VLOOKUP($A259,csapatok!$A:$NN,EE$320,FALSE),5)="Csere",VLOOKUP(LEFT(VLOOKUP($A259,csapatok!$A:$NN,EE$320,FALSE),LEN(VLOOKUP($A259,csapatok!$A:$NN,EE$320,FALSE))-6),'csapat-ranglista'!$A:$FP,EE$321,FALSE)/8,VLOOKUP(VLOOKUP($A259,csapatok!$A:$NN,EE$320,FALSE),'csapat-ranglista'!$A:$FP,EE$321,FALSE)/4),0)</f>
        <v>0</v>
      </c>
      <c r="EF259" s="223">
        <f>IFERROR(IF(RIGHT(VLOOKUP($A259,csapatok!$A:$NN,EF$320,FALSE),5)="Csere",VLOOKUP(LEFT(VLOOKUP($A259,csapatok!$A:$NN,EF$320,FALSE),LEN(VLOOKUP($A259,csapatok!$A:$NN,EF$320,FALSE))-6),'csapat-ranglista'!$A:$FP,EF$321,FALSE)/8,VLOOKUP(VLOOKUP($A259,csapatok!$A:$NN,EF$320,FALSE),'csapat-ranglista'!$A:$FP,EF$321,FALSE)/4),0)</f>
        <v>0</v>
      </c>
      <c r="EG259" s="223">
        <f>IFERROR(IF(RIGHT(VLOOKUP($A259,csapatok!$A:$NN,EG$320,FALSE),5)="Csere",VLOOKUP(LEFT(VLOOKUP($A259,csapatok!$A:$NN,EG$320,FALSE),LEN(VLOOKUP($A259,csapatok!$A:$NN,EG$320,FALSE))-6),'csapat-ranglista'!$A:$FP,EG$321,FALSE)/8,VLOOKUP(VLOOKUP($A259,csapatok!$A:$NN,EG$320,FALSE),'csapat-ranglista'!$A:$FP,EG$321,FALSE)/4),0)</f>
        <v>0</v>
      </c>
      <c r="EH259" s="223">
        <f>IFERROR(IF(RIGHT(VLOOKUP($A259,csapatok!$A:$NN,EH$320,FALSE),5)="Csere",VLOOKUP(LEFT(VLOOKUP($A259,csapatok!$A:$NN,EH$320,FALSE),LEN(VLOOKUP($A259,csapatok!$A:$NN,EH$320,FALSE))-6),'csapat-ranglista'!$A:$FP,EH$321,FALSE)/8,VLOOKUP(VLOOKUP($A259,csapatok!$A:$NN,EH$320,FALSE),'csapat-ranglista'!$A:$FP,EH$321,FALSE)/4),0)</f>
        <v>0</v>
      </c>
      <c r="EI259" s="223">
        <f>IFERROR(IF(RIGHT(VLOOKUP($A259,csapatok!$A:$NN,EI$320,FALSE),5)="Csere",VLOOKUP(LEFT(VLOOKUP($A259,csapatok!$A:$NN,EI$320,FALSE),LEN(VLOOKUP($A259,csapatok!$A:$NN,EI$320,FALSE))-6),'csapat-ranglista'!$A:$FP,EI$321,FALSE)/8,VLOOKUP(VLOOKUP($A259,csapatok!$A:$NN,EI$320,FALSE),'csapat-ranglista'!$A:$FP,EI$321,FALSE)/4),0)</f>
        <v>0</v>
      </c>
      <c r="EJ259" s="223">
        <f>IFERROR(IF(RIGHT(VLOOKUP($A259,csapatok!$A:$NN,EJ$320,FALSE),5)="Csere",VLOOKUP(LEFT(VLOOKUP($A259,csapatok!$A:$NN,EJ$320,FALSE),LEN(VLOOKUP($A259,csapatok!$A:$NN,EJ$320,FALSE))-6),'csapat-ranglista'!$A:$FP,EJ$321,FALSE)/8,VLOOKUP(VLOOKUP($A259,csapatok!$A:$NN,EJ$320,FALSE),'csapat-ranglista'!$A:$FP,EJ$321,FALSE)/4),0)</f>
        <v>0</v>
      </c>
      <c r="EK259" s="223">
        <f>IFERROR(IF(RIGHT(VLOOKUP($A259,csapatok!$A:$NN,EK$320,FALSE),5)="Csere",VLOOKUP(LEFT(VLOOKUP($A259,csapatok!$A:$NN,EK$320,FALSE),LEN(VLOOKUP($A259,csapatok!$A:$NN,EK$320,FALSE))-6),'csapat-ranglista'!$A:$FP,EK$321,FALSE)/8,VLOOKUP(VLOOKUP($A259,csapatok!$A:$NN,EK$320,FALSE),'csapat-ranglista'!$A:$FP,EK$321,FALSE)/4),0)</f>
        <v>0</v>
      </c>
      <c r="EL259" s="223">
        <f>IFERROR(IF(RIGHT(VLOOKUP($A259,csapatok!$A:$NN,EL$320,FALSE),5)="Csere",VLOOKUP(LEFT(VLOOKUP($A259,csapatok!$A:$NN,EL$320,FALSE),LEN(VLOOKUP($A259,csapatok!$A:$NN,EL$320,FALSE))-6),'csapat-ranglista'!$A:$FP,EL$321,FALSE)/8,VLOOKUP(VLOOKUP($A259,csapatok!$A:$NN,EL$320,FALSE),'csapat-ranglista'!$A:$FP,EL$321,FALSE)/4),0)</f>
        <v>0</v>
      </c>
      <c r="EM259" s="223">
        <f>IFERROR(IF(RIGHT(VLOOKUP($A259,csapatok!$A:$NN,EM$320,FALSE),5)="Csere",VLOOKUP(LEFT(VLOOKUP($A259,csapatok!$A:$NN,EM$320,FALSE),LEN(VLOOKUP($A259,csapatok!$A:$NN,EM$320,FALSE))-6),'csapat-ranglista'!$A:$FP,EM$321,FALSE)/8,VLOOKUP(VLOOKUP($A259,csapatok!$A:$NN,EM$320,FALSE),'csapat-ranglista'!$A:$FP,EM$321,FALSE)/4),0)</f>
        <v>0</v>
      </c>
      <c r="EN259" s="223">
        <f>IFERROR(IF(RIGHT(VLOOKUP($A259,csapatok!$A:$NN,EN$320,FALSE),5)="Csere",VLOOKUP(LEFT(VLOOKUP($A259,csapatok!$A:$NN,EN$320,FALSE),LEN(VLOOKUP($A259,csapatok!$A:$NN,EN$320,FALSE))-6),'csapat-ranglista'!$A:$FP,EN$321,FALSE)/8,VLOOKUP(VLOOKUP($A259,csapatok!$A:$NN,EN$320,FALSE),'csapat-ranglista'!$A:$FP,EN$321,FALSE)/4),0)</f>
        <v>0</v>
      </c>
      <c r="EO259" s="223">
        <f>IFERROR(IF(RIGHT(VLOOKUP($A259,csapatok!$A:$NN,EO$320,FALSE),5)="Csere",VLOOKUP(LEFT(VLOOKUP($A259,csapatok!$A:$NN,EO$320,FALSE),LEN(VLOOKUP($A259,csapatok!$A:$NN,EO$320,FALSE))-6),'csapat-ranglista'!$A:$FP,EO$321,FALSE)/8,VLOOKUP(VLOOKUP($A259,csapatok!$A:$NN,EO$320,FALSE),'csapat-ranglista'!$A:$FP,EO$321,FALSE)/4),0)</f>
        <v>0</v>
      </c>
      <c r="EP259" s="223">
        <f>IFERROR(IF(RIGHT(VLOOKUP($A259,csapatok!$A:$NN,EP$320,FALSE),5)="Csere",VLOOKUP(LEFT(VLOOKUP($A259,csapatok!$A:$NN,EP$320,FALSE),LEN(VLOOKUP($A259,csapatok!$A:$NN,EP$320,FALSE))-6),'csapat-ranglista'!$A:$FP,EP$321,FALSE)/8,VLOOKUP(VLOOKUP($A259,csapatok!$A:$NN,EP$320,FALSE),'csapat-ranglista'!$A:$FP,EP$321,FALSE)/4),0)</f>
        <v>0</v>
      </c>
      <c r="EQ259" s="223">
        <f>IFERROR(IF(RIGHT(VLOOKUP($A259,csapatok!$A:$NN,EQ$320,FALSE),5)="Csere",VLOOKUP(LEFT(VLOOKUP($A259,csapatok!$A:$NN,EQ$320,FALSE),LEN(VLOOKUP($A259,csapatok!$A:$NN,EQ$320,FALSE))-6),'csapat-ranglista'!$A:$FP,EQ$321,FALSE)/8,VLOOKUP(VLOOKUP($A259,csapatok!$A:$NN,EQ$320,FALSE),'csapat-ranglista'!$A:$FP,EQ$321,FALSE)/4),0)</f>
        <v>0</v>
      </c>
      <c r="ER259" s="223">
        <f>IFERROR(IF(RIGHT(VLOOKUP($A259,csapatok!$A:$NN,ER$320,FALSE),5)="Csere",VLOOKUP(LEFT(VLOOKUP($A259,csapatok!$A:$NN,ER$320,FALSE),LEN(VLOOKUP($A259,csapatok!$A:$NN,ER$320,FALSE))-6),'csapat-ranglista'!$A:$FP,ER$321,FALSE)/8,VLOOKUP(VLOOKUP($A259,csapatok!$A:$NN,ER$320,FALSE),'csapat-ranglista'!$A:$FP,ER$321,FALSE)/4),0)</f>
        <v>0</v>
      </c>
      <c r="ES259" s="223">
        <f>IFERROR(IF(RIGHT(VLOOKUP($A259,csapatok!$A:$NN,ES$320,FALSE),5)="Csere",VLOOKUP(LEFT(VLOOKUP($A259,csapatok!$A:$NN,ES$320,FALSE),LEN(VLOOKUP($A259,csapatok!$A:$NN,ES$320,FALSE))-6),'csapat-ranglista'!$A:$FP,ES$321,FALSE)/8,VLOOKUP(VLOOKUP($A259,csapatok!$A:$NN,ES$320,FALSE),'csapat-ranglista'!$A:$FP,ES$321,FALSE)/4),0)</f>
        <v>0</v>
      </c>
      <c r="ET259" s="223">
        <f>IFERROR(IF(RIGHT(VLOOKUP($A259,csapatok!$A:$NN,ET$320,FALSE),5)="Csere",VLOOKUP(LEFT(VLOOKUP($A259,csapatok!$A:$NN,ET$320,FALSE),LEN(VLOOKUP($A259,csapatok!$A:$NN,ET$320,FALSE))-6),'csapat-ranglista'!$A:$FP,ET$321,FALSE)/8,VLOOKUP(VLOOKUP($A259,csapatok!$A:$NN,ET$320,FALSE),'csapat-ranglista'!$A:$FP,ET$321,FALSE)/4),0)</f>
        <v>0</v>
      </c>
      <c r="EU259" s="223">
        <f>IFERROR(IF(RIGHT(VLOOKUP($A259,csapatok!$A:$NN,EU$320,FALSE),5)="Csere",VLOOKUP(LEFT(VLOOKUP($A259,csapatok!$A:$NN,EU$320,FALSE),LEN(VLOOKUP($A259,csapatok!$A:$NN,EU$320,FALSE))-6),'csapat-ranglista'!$A:$FP,EU$321,FALSE)/8,VLOOKUP(VLOOKUP($A259,csapatok!$A:$NN,EU$320,FALSE),'csapat-ranglista'!$A:$FP,EU$321,FALSE)/4),0)</f>
        <v>0</v>
      </c>
      <c r="EV259" s="223">
        <f>IFERROR(IF(RIGHT(VLOOKUP($A259,csapatok!$A:$NN,EV$320,FALSE),5)="Csere",VLOOKUP(LEFT(VLOOKUP($A259,csapatok!$A:$NN,EV$320,FALSE),LEN(VLOOKUP($A259,csapatok!$A:$NN,EV$320,FALSE))-6),'csapat-ranglista'!$A:$FP,EV$321,FALSE)/8,VLOOKUP(VLOOKUP($A259,csapatok!$A:$NN,EV$320,FALSE),'csapat-ranglista'!$A:$FP,EV$321,FALSE)/4),0)</f>
        <v>0</v>
      </c>
      <c r="EW259" s="223">
        <f>IFERROR(IF(RIGHT(VLOOKUP($A259,csapatok!$A:$NN,EW$320,FALSE),5)="Csere",VLOOKUP(LEFT(VLOOKUP($A259,csapatok!$A:$NN,EW$320,FALSE),LEN(VLOOKUP($A259,csapatok!$A:$NN,EW$320,FALSE))-6),'csapat-ranglista'!$A:$FP,EW$321,FALSE)/8,VLOOKUP(VLOOKUP($A259,csapatok!$A:$NN,EW$320,FALSE),'csapat-ranglista'!$A:$FP,EW$321,FALSE)/4),0)</f>
        <v>0</v>
      </c>
      <c r="EX259" s="223">
        <f>IFERROR(IF(RIGHT(VLOOKUP($A259,csapatok!$A:$NN,EX$320,FALSE),5)="Csere",VLOOKUP(LEFT(VLOOKUP($A259,csapatok!$A:$NN,EX$320,FALSE),LEN(VLOOKUP($A259,csapatok!$A:$NN,EX$320,FALSE))-6),'csapat-ranglista'!$A:$FP,EX$321,FALSE)/8,VLOOKUP(VLOOKUP($A259,csapatok!$A:$NN,EX$320,FALSE),'csapat-ranglista'!$A:$FP,EX$321,FALSE)/4),0)</f>
        <v>0</v>
      </c>
      <c r="EY259" s="223">
        <f>IFERROR(IF(RIGHT(VLOOKUP($A259,csapatok!$A:$NN,EY$320,FALSE),5)="Csere",VLOOKUP(LEFT(VLOOKUP($A259,csapatok!$A:$NN,EY$320,FALSE),LEN(VLOOKUP($A259,csapatok!$A:$NN,EY$320,FALSE))-6),'csapat-ranglista'!$A:$FP,EY$321,FALSE)/8,VLOOKUP(VLOOKUP($A259,csapatok!$A:$NN,EY$320,FALSE),'csapat-ranglista'!$A:$FP,EY$321,FALSE)/4),0)</f>
        <v>0</v>
      </c>
      <c r="EZ259" s="223">
        <f>IFERROR(IF(RIGHT(VLOOKUP($A259,csapatok!$A:$NN,EZ$320,FALSE),5)="Csere",VLOOKUP(LEFT(VLOOKUP($A259,csapatok!$A:$NN,EZ$320,FALSE),LEN(VLOOKUP($A259,csapatok!$A:$NN,EZ$320,FALSE))-6),'csapat-ranglista'!$A:$FP,EZ$321,FALSE)/8,VLOOKUP(VLOOKUP($A259,csapatok!$A:$NN,EZ$320,FALSE),'csapat-ranglista'!$A:$FP,EZ$321,FALSE)/4),0)</f>
        <v>0</v>
      </c>
      <c r="FA259" s="223">
        <f>IFERROR(IF(RIGHT(VLOOKUP($A259,csapatok!$A:$NN,FA$320,FALSE),5)="Csere",VLOOKUP(LEFT(VLOOKUP($A259,csapatok!$A:$NN,FA$320,FALSE),LEN(VLOOKUP($A259,csapatok!$A:$NN,FA$320,FALSE))-6),'csapat-ranglista'!$A:$FP,FA$321,FALSE)/8,VLOOKUP(VLOOKUP($A259,csapatok!$A:$NN,FA$320,FALSE),'csapat-ranglista'!$A:$FP,FA$321,FALSE)/4),0)</f>
        <v>0</v>
      </c>
      <c r="FB259" s="223">
        <f>IFERROR(IF(RIGHT(VLOOKUP($A259,csapatok!$A:$NN,FB$320,FALSE),5)="Csere",VLOOKUP(LEFT(VLOOKUP($A259,csapatok!$A:$NN,FB$320,FALSE),LEN(VLOOKUP($A259,csapatok!$A:$NN,FB$320,FALSE))-6),'csapat-ranglista'!$A:$FP,FB$321,FALSE)/8,VLOOKUP(VLOOKUP($A259,csapatok!$A:$NN,FB$320,FALSE),'csapat-ranglista'!$A:$FP,FB$321,FALSE)/4),0)</f>
        <v>0</v>
      </c>
      <c r="FC259" s="223">
        <f>IFERROR(IF(RIGHT(VLOOKUP($A259,csapatok!$A:$NN,FC$320,FALSE),5)="Csere",VLOOKUP(LEFT(VLOOKUP($A259,csapatok!$A:$NN,FC$320,FALSE),LEN(VLOOKUP($A259,csapatok!$A:$NN,FC$320,FALSE))-6),'csapat-ranglista'!$A:$FP,FC$321,FALSE)/8,VLOOKUP(VLOOKUP($A259,csapatok!$A:$NN,FC$320,FALSE),'csapat-ranglista'!$A:$FP,FC$321,FALSE)/4),0)</f>
        <v>0</v>
      </c>
      <c r="FD259" s="224">
        <f>versenyek!$QY$11*IFERROR(VLOOKUP(VLOOKUP($A259,versenyek!QX:QZ,3,FALSE),szabalyok!$A$16:$B$23,2,FALSE)/4,0)</f>
        <v>0</v>
      </c>
      <c r="FE259" s="224">
        <f>versenyek!$RB$11*IFERROR(VLOOKUP(VLOOKUP($A259,versenyek!RA:RC,3,FALSE),szabalyok!$A$16:$B$23,2,FALSE)/4,0)</f>
        <v>0</v>
      </c>
      <c r="FF259" s="223">
        <f>IFERROR(IF(RIGHT(VLOOKUP($A259,csapatok!$A:$NN,FF$320,FALSE),5)="Csere",VLOOKUP(LEFT(VLOOKUP($A259,csapatok!$A:$NN,FF$320,FALSE),LEN(VLOOKUP($A259,csapatok!$A:$NN,FF$320,FALSE))-6),'csapat-ranglista'!$A:$FP,FF$321,FALSE)/8,VLOOKUP(VLOOKUP($A259,csapatok!$A:$NN,FF$320,FALSE),'csapat-ranglista'!$A:$FP,FF$321,FALSE)/4),0)</f>
        <v>0</v>
      </c>
      <c r="FG259" s="223">
        <f>IFERROR(IF(RIGHT(VLOOKUP($A259,csapatok!$A:$NN,FG$320,FALSE),5)="Csere",VLOOKUP(LEFT(VLOOKUP($A259,csapatok!$A:$NN,FG$320,FALSE),LEN(VLOOKUP($A259,csapatok!$A:$NN,FG$320,FALSE))-6),'csapat-ranglista'!$A:$FP,FG$321,FALSE)/8,VLOOKUP(VLOOKUP($A259,csapatok!$A:$NN,FG$320,FALSE),'csapat-ranglista'!$A:$FP,FG$321,FALSE)/4),0)</f>
        <v>0</v>
      </c>
      <c r="FH259" s="223">
        <f>IFERROR(IF(RIGHT(VLOOKUP($A259,csapatok!$A:$NN,FH$320,FALSE),5)="Csere",VLOOKUP(LEFT(VLOOKUP($A259,csapatok!$A:$NN,FH$320,FALSE),LEN(VLOOKUP($A259,csapatok!$A:$NN,FH$320,FALSE))-6),'csapat-ranglista'!$A:$FP,FH$321,FALSE)/8,VLOOKUP(VLOOKUP($A259,csapatok!$A:$NN,FH$320,FALSE),'csapat-ranglista'!$A:$FP,FH$321,FALSE)/4),0)</f>
        <v>0</v>
      </c>
      <c r="FI259" s="223">
        <f>IFERROR(IF(RIGHT(VLOOKUP($A259,csapatok!$A:$NN,FI$320,FALSE),5)="Csere",VLOOKUP(LEFT(VLOOKUP($A259,csapatok!$A:$NN,FI$320,FALSE),LEN(VLOOKUP($A259,csapatok!$A:$NN,FI$320,FALSE))-6),'csapat-ranglista'!$A:$FP,FI$321,FALSE)/8,VLOOKUP(VLOOKUP($A259,csapatok!$A:$NN,FI$320,FALSE),'csapat-ranglista'!$A:$FP,FI$321,FALSE)/4),0)</f>
        <v>0</v>
      </c>
      <c r="FJ259" s="223">
        <f>IFERROR(IF(RIGHT(VLOOKUP($A259,csapatok!$A:$NN,FJ$320,FALSE),5)="Csere",VLOOKUP(LEFT(VLOOKUP($A259,csapatok!$A:$NN,FJ$320,FALSE),LEN(VLOOKUP($A259,csapatok!$A:$NN,FJ$320,FALSE))-6),'csapat-ranglista'!$A:$FP,FJ$321,FALSE)/8,VLOOKUP(VLOOKUP($A259,csapatok!$A:$NN,FJ$320,FALSE),'csapat-ranglista'!$A:$FP,FJ$321,FALSE)/4),0)</f>
        <v>0</v>
      </c>
      <c r="FK259" s="223">
        <f>IFERROR(IF(RIGHT(VLOOKUP($A259,csapatok!$A:$NN,FK$320,FALSE),5)="Csere",VLOOKUP(LEFT(VLOOKUP($A259,csapatok!$A:$NN,FK$320,FALSE),LEN(VLOOKUP($A259,csapatok!$A:$NN,FK$320,FALSE))-6),'csapat-ranglista'!$A:$FP,FK$321,FALSE)/8,VLOOKUP(VLOOKUP($A259,csapatok!$A:$NN,FK$320,FALSE),'csapat-ranglista'!$A:$FP,FK$321,FALSE)/4),0)</f>
        <v>0</v>
      </c>
      <c r="FL259" s="223">
        <f>IFERROR(IF(RIGHT(VLOOKUP($A259,csapatok!$A:$NN,FL$320,FALSE),5)="Csere",VLOOKUP(LEFT(VLOOKUP($A259,csapatok!$A:$NN,FL$320,FALSE),LEN(VLOOKUP($A259,csapatok!$A:$NN,FL$320,FALSE))-6),'csapat-ranglista'!$A:$FP,FL$321,FALSE)/8,VLOOKUP(VLOOKUP($A259,csapatok!$A:$NN,FL$320,FALSE),'csapat-ranglista'!$A:$FP,FL$321,FALSE)/4),0)</f>
        <v>0</v>
      </c>
      <c r="FM259" s="223">
        <f>IFERROR(IF(RIGHT(VLOOKUP($A259,csapatok!$A:$NN,FM$320,FALSE),5)="Csere",VLOOKUP(LEFT(VLOOKUP($A259,csapatok!$A:$NN,FM$320,FALSE),LEN(VLOOKUP($A259,csapatok!$A:$NN,FM$320,FALSE))-6),'csapat-ranglista'!$A:$FP,FM$321,FALSE)/8,VLOOKUP(VLOOKUP($A259,csapatok!$A:$NN,FM$320,FALSE),'csapat-ranglista'!$A:$FP,FM$321,FALSE)/4),0)</f>
        <v>0</v>
      </c>
      <c r="FN259" s="223">
        <f>IFERROR(IF(RIGHT(VLOOKUP($A259,csapatok!$A:$NN,FN$320,FALSE),5)="Csere",VLOOKUP(LEFT(VLOOKUP($A259,csapatok!$A:$NN,FN$320,FALSE),LEN(VLOOKUP($A259,csapatok!$A:$NN,FN$320,FALSE))-6),'csapat-ranglista'!$A:$FP,FN$321,FALSE)/8,VLOOKUP(VLOOKUP($A259,csapatok!$A:$NN,FN$320,FALSE),'csapat-ranglista'!$A:$FP,FN$321,FALSE)/4),0)</f>
        <v>0</v>
      </c>
      <c r="FO259" s="223">
        <f>IFERROR(IF(RIGHT(VLOOKUP($A259,csapatok!$A:$NN,FO$320,FALSE),5)="Csere",VLOOKUP(LEFT(VLOOKUP($A259,csapatok!$A:$NN,FO$320,FALSE),LEN(VLOOKUP($A259,csapatok!$A:$NN,FO$320,FALSE))-6),'csapat-ranglista'!$A:$FP,FO$321,FALSE)/8,VLOOKUP(VLOOKUP($A259,csapatok!$A:$NN,FO$320,FALSE),'csapat-ranglista'!$A:$FP,FO$321,FALSE)/4),0)</f>
        <v>0</v>
      </c>
      <c r="FP259" s="223">
        <f>IFERROR(IF(RIGHT(VLOOKUP($A259,csapatok!$A:$NN,FP$320,FALSE),5)="Csere",VLOOKUP(LEFT(VLOOKUP($A259,csapatok!$A:$NN,FP$320,FALSE),LEN(VLOOKUP($A259,csapatok!$A:$NN,FP$320,FALSE))-6),'csapat-ranglista'!$A:$FP,FP$321,FALSE)/8,VLOOKUP(VLOOKUP($A259,csapatok!$A:$NN,FP$320,FALSE),'csapat-ranglista'!$A:$FP,FP$321,FALSE)/4),0)</f>
        <v>0</v>
      </c>
      <c r="FQ259" s="223">
        <f>IFERROR(IF(RIGHT(VLOOKUP($A259,csapatok!$A:$NN,FQ$320,FALSE),5)="Csere",VLOOKUP(LEFT(VLOOKUP($A259,csapatok!$A:$NN,FQ$320,FALSE),LEN(VLOOKUP($A259,csapatok!$A:$NN,FQ$320,FALSE))-6),'csapat-ranglista'!$A:$FP,FQ$321,FALSE)/8,VLOOKUP(VLOOKUP($A259,csapatok!$A:$NN,FQ$320,FALSE),'csapat-ranglista'!$A:$FP,FQ$321,FALSE)/4),0)</f>
        <v>0</v>
      </c>
      <c r="FR259" s="223">
        <f>IFERROR(IF(RIGHT(VLOOKUP($A259,csapatok!$A:$NN,FR$320,FALSE),5)="Csere",VLOOKUP(LEFT(VLOOKUP($A259,csapatok!$A:$NN,FR$320,FALSE),LEN(VLOOKUP($A259,csapatok!$A:$NN,FR$320,FALSE))-6),'csapat-ranglista'!$A:$FP,FR$321,FALSE)/8,VLOOKUP(VLOOKUP($A259,csapatok!$A:$NN,FR$320,FALSE),'csapat-ranglista'!$A:$FP,FR$321,FALSE)/4),0)</f>
        <v>0</v>
      </c>
      <c r="FS259" s="223">
        <f>IFERROR(IF(RIGHT(VLOOKUP($A259,csapatok!$A:$NN,FS$320,FALSE),5)="Csere",VLOOKUP(LEFT(VLOOKUP($A259,csapatok!$A:$NN,FS$320,FALSE),LEN(VLOOKUP($A259,csapatok!$A:$NN,FS$320,FALSE))-6),'csapat-ranglista'!$A:$FP,FS$321,FALSE)/8,VLOOKUP(VLOOKUP($A259,csapatok!$A:$NN,FS$320,FALSE),'csapat-ranglista'!$A:$FP,FS$321,FALSE)/4),0)</f>
        <v>0</v>
      </c>
      <c r="FT259" s="223">
        <f>IFERROR(IF(RIGHT(VLOOKUP($A259,csapatok!$A:$NN,FT$320,FALSE),5)="Csere",VLOOKUP(LEFT(VLOOKUP($A259,csapatok!$A:$NN,FT$320,FALSE),LEN(VLOOKUP($A259,csapatok!$A:$NN,FT$320,FALSE))-6),'csapat-ranglista'!$A:$FP,FT$321,FALSE)/8,VLOOKUP(VLOOKUP($A259,csapatok!$A:$NN,FT$320,FALSE),'csapat-ranglista'!$A:$FP,FT$321,FALSE)/4),0)</f>
        <v>0</v>
      </c>
      <c r="FU259" s="223">
        <f>IFERROR(IF(RIGHT(VLOOKUP($A259,csapatok!$A:$NN,FU$320,FALSE),5)="Csere",VLOOKUP(LEFT(VLOOKUP($A259,csapatok!$A:$NN,FU$320,FALSE),LEN(VLOOKUP($A259,csapatok!$A:$NN,FU$320,FALSE))-6),'csapat-ranglista'!$A:$FP,FU$321,FALSE)/8,VLOOKUP(VLOOKUP($A259,csapatok!$A:$NN,FU$320,FALSE),'csapat-ranglista'!$A:$FP,FU$321,FALSE)/4),0)</f>
        <v>0</v>
      </c>
      <c r="FV259" s="223">
        <f>IFERROR(IF(RIGHT(VLOOKUP($A259,csapatok!$A:$NN,FV$320,FALSE),5)="Csere",VLOOKUP(LEFT(VLOOKUP($A259,csapatok!$A:$NN,FV$320,FALSE),LEN(VLOOKUP($A259,csapatok!$A:$NN,FV$320,FALSE))-6),'csapat-ranglista'!$A:$FP,FV$321,FALSE)/8,VLOOKUP(VLOOKUP($A259,csapatok!$A:$NN,FV$320,FALSE),'csapat-ranglista'!$A:$FP,FV$321,FALSE)/4),0)</f>
        <v>0</v>
      </c>
      <c r="FW259" s="223">
        <f>IFERROR(IF(RIGHT(VLOOKUP($A259,csapatok!$A:$NN,FW$320,FALSE),5)="Csere",VLOOKUP(LEFT(VLOOKUP($A259,csapatok!$A:$NN,FW$320,FALSE),LEN(VLOOKUP($A259,csapatok!$A:$NN,FW$320,FALSE))-6),'csapat-ranglista'!$A:$FP,FW$321,FALSE)/8,VLOOKUP(VLOOKUP($A259,csapatok!$A:$NN,FW$320,FALSE),'csapat-ranglista'!$A:$FP,FW$321,FALSE)/4),0)</f>
        <v>0</v>
      </c>
      <c r="FX259" s="223">
        <f>IFERROR(IF(RIGHT(VLOOKUP($A259,csapatok!$A:$NN,FX$320,FALSE),5)="Csere",VLOOKUP(LEFT(VLOOKUP($A259,csapatok!$A:$NN,FX$320,FALSE),LEN(VLOOKUP($A259,csapatok!$A:$NN,FX$320,FALSE))-6),'csapat-ranglista'!$A:$FP,FX$321,FALSE)/8,VLOOKUP(VLOOKUP($A259,csapatok!$A:$NN,FX$320,FALSE),'csapat-ranglista'!$A:$FP,FX$321,FALSE)/4),0)</f>
        <v>0</v>
      </c>
      <c r="FY259" s="223">
        <f>IFERROR(IF(RIGHT(VLOOKUP($A259,csapatok!$A:$NN,FY$320,FALSE),5)="Csere",VLOOKUP(LEFT(VLOOKUP($A259,csapatok!$A:$NN,FY$320,FALSE),LEN(VLOOKUP($A259,csapatok!$A:$NN,FY$320,FALSE))-6),'csapat-ranglista'!$A:$FP,FY$321,FALSE)/8,VLOOKUP(VLOOKUP($A259,csapatok!$A:$NN,FY$320,FALSE),'csapat-ranglista'!$A:$FP,FY$321,FALSE)/4),0)</f>
        <v>0</v>
      </c>
      <c r="FZ259" s="223">
        <f>IFERROR(IF(RIGHT(VLOOKUP($A259,csapatok!$A:$NN,FZ$320,FALSE),5)="Csere",VLOOKUP(LEFT(VLOOKUP($A259,csapatok!$A:$NN,FZ$320,FALSE),LEN(VLOOKUP($A259,csapatok!$A:$NN,FZ$320,FALSE))-6),'csapat-ranglista'!$A:$FP,FZ$321,FALSE)/8,VLOOKUP(VLOOKUP($A259,csapatok!$A:$NN,FZ$320,FALSE),'csapat-ranglista'!$A:$FP,FZ$321,FALSE)/4),0)</f>
        <v>0</v>
      </c>
      <c r="GA259" s="223">
        <f>IFERROR(IF(RIGHT(VLOOKUP($A259,csapatok!$A:$NN,GA$320,FALSE),5)="Csere",VLOOKUP(LEFT(VLOOKUP($A259,csapatok!$A:$NN,GA$320,FALSE),LEN(VLOOKUP($A259,csapatok!$A:$NN,GA$320,FALSE))-6),'csapat-ranglista'!$A:$FP,GA$321,FALSE)/8,VLOOKUP(VLOOKUP($A259,csapatok!$A:$NN,GA$320,FALSE),'csapat-ranglista'!$A:$FP,GA$321,FALSE)/4),0)</f>
        <v>0</v>
      </c>
      <c r="GB259" s="223">
        <f>IFERROR(IF(RIGHT(VLOOKUP($A259,csapatok!$A:$NN,GB$320,FALSE),5)="Csere",VLOOKUP(LEFT(VLOOKUP($A259,csapatok!$A:$NN,GB$320,FALSE),LEN(VLOOKUP($A259,csapatok!$A:$NN,GB$320,FALSE))-6),'csapat-ranglista'!$A:$FP,GB$321,FALSE)/8,VLOOKUP(VLOOKUP($A259,csapatok!$A:$NN,GB$320,FALSE),'csapat-ranglista'!$A:$FP,GB$321,FALSE)/4),0)</f>
        <v>0</v>
      </c>
      <c r="GC259" s="223">
        <f>IFERROR(IF(RIGHT(VLOOKUP($A259,csapatok!$A:$NN,GC$320,FALSE),5)="Csere",VLOOKUP(LEFT(VLOOKUP($A259,csapatok!$A:$NN,GC$320,FALSE),LEN(VLOOKUP($A259,csapatok!$A:$NN,GC$320,FALSE))-6),'csapat-ranglista'!$A:$FP,GC$321,FALSE)/8,VLOOKUP(VLOOKUP($A259,csapatok!$A:$NN,GC$320,FALSE),'csapat-ranglista'!$A:$FP,GC$321,FALSE)/4),0)</f>
        <v>0</v>
      </c>
      <c r="GD259" s="247">
        <f>SUM(EQ259:GC259)</f>
        <v>0</v>
      </c>
    </row>
    <row r="260" spans="1:186">
      <c r="A260" s="32" t="s">
        <v>10</v>
      </c>
      <c r="B260" s="2">
        <v>20745</v>
      </c>
      <c r="C260" s="131" t="str">
        <f>IF(B260=0,"",IF(B260&lt;$C$1,"felnőtt","ifi"))</f>
        <v>felnőtt</v>
      </c>
      <c r="D260" s="32" t="s">
        <v>101</v>
      </c>
      <c r="E260" s="45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0.7198646565999407</v>
      </c>
      <c r="M260" s="32">
        <v>0</v>
      </c>
      <c r="N260" s="32">
        <v>0</v>
      </c>
      <c r="O260" s="32">
        <v>3.3870051775869654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f>IFERROR(IF(RIGHT(VLOOKUP($A260,csapatok!$A:$BL,X$320,FALSE),5)="Csere",VLOOKUP(LEFT(VLOOKUP($A260,csapatok!$A:$BL,X$320,FALSE),LEN(VLOOKUP($A260,csapatok!$A:$BL,X$320,FALSE))-6),'csapat-ranglista'!$A:$FP,X$321,FALSE)/8,VLOOKUP(VLOOKUP($A260,csapatok!$A:$BL,X$320,FALSE),'csapat-ranglista'!$A:$FP,X$321,FALSE)/4),0)</f>
        <v>0</v>
      </c>
      <c r="Y260" s="32">
        <f>IFERROR(IF(RIGHT(VLOOKUP($A260,csapatok!$A:$BL,Y$320,FALSE),5)="Csere",VLOOKUP(LEFT(VLOOKUP($A260,csapatok!$A:$BL,Y$320,FALSE),LEN(VLOOKUP($A260,csapatok!$A:$BL,Y$320,FALSE))-6),'csapat-ranglista'!$A:$FP,Y$321,FALSE)/8,VLOOKUP(VLOOKUP($A260,csapatok!$A:$BL,Y$320,FALSE),'csapat-ranglista'!$A:$FP,Y$321,FALSE)/4),0)</f>
        <v>0</v>
      </c>
      <c r="Z260" s="32">
        <f>IFERROR(IF(RIGHT(VLOOKUP($A260,csapatok!$A:$BL,Z$320,FALSE),5)="Csere",VLOOKUP(LEFT(VLOOKUP($A260,csapatok!$A:$BL,Z$320,FALSE),LEN(VLOOKUP($A260,csapatok!$A:$BL,Z$320,FALSE))-6),'csapat-ranglista'!$A:$FP,Z$321,FALSE)/8,VLOOKUP(VLOOKUP($A260,csapatok!$A:$BL,Z$320,FALSE),'csapat-ranglista'!$A:$FP,Z$321,FALSE)/4),0)</f>
        <v>0</v>
      </c>
      <c r="AA260" s="32">
        <f>IFERROR(IF(RIGHT(VLOOKUP($A260,csapatok!$A:$BL,AA$320,FALSE),5)="Csere",VLOOKUP(LEFT(VLOOKUP($A260,csapatok!$A:$BL,AA$320,FALSE),LEN(VLOOKUP($A260,csapatok!$A:$BL,AA$320,FALSE))-6),'csapat-ranglista'!$A:$FP,AA$321,FALSE)/8,VLOOKUP(VLOOKUP($A260,csapatok!$A:$BL,AA$320,FALSE),'csapat-ranglista'!$A:$FP,AA$321,FALSE)/4),0)</f>
        <v>0</v>
      </c>
      <c r="AB260" s="223">
        <f>IFERROR(IF(RIGHT(VLOOKUP($A260,csapatok!$A:$BL,AB$320,FALSE),5)="Csere",VLOOKUP(LEFT(VLOOKUP($A260,csapatok!$A:$BL,AB$320,FALSE),LEN(VLOOKUP($A260,csapatok!$A:$BL,AB$320,FALSE))-6),'csapat-ranglista'!$A:$FP,AB$321,FALSE)/8,VLOOKUP(VLOOKUP($A260,csapatok!$A:$BL,AB$320,FALSE),'csapat-ranglista'!$A:$FP,AB$321,FALSE)/4),0)</f>
        <v>0</v>
      </c>
      <c r="AC260" s="223">
        <f>IFERROR(IF(RIGHT(VLOOKUP($A260,csapatok!$A:$BL,AC$320,FALSE),5)="Csere",VLOOKUP(LEFT(VLOOKUP($A260,csapatok!$A:$BL,AC$320,FALSE),LEN(VLOOKUP($A260,csapatok!$A:$BL,AC$320,FALSE))-6),'csapat-ranglista'!$A:$FP,AC$321,FALSE)/8,VLOOKUP(VLOOKUP($A260,csapatok!$A:$BL,AC$320,FALSE),'csapat-ranglista'!$A:$FP,AC$321,FALSE)/4),0)</f>
        <v>0</v>
      </c>
      <c r="AD260" s="223">
        <f>IFERROR(IF(RIGHT(VLOOKUP($A260,csapatok!$A:$BL,AD$320,FALSE),5)="Csere",VLOOKUP(LEFT(VLOOKUP($A260,csapatok!$A:$BL,AD$320,FALSE),LEN(VLOOKUP($A260,csapatok!$A:$BL,AD$320,FALSE))-6),'csapat-ranglista'!$A:$FP,AD$321,FALSE)/8,VLOOKUP(VLOOKUP($A260,csapatok!$A:$BL,AD$320,FALSE),'csapat-ranglista'!$A:$FP,AD$321,FALSE)/4),0)</f>
        <v>0</v>
      </c>
      <c r="AE260" s="223">
        <f>IFERROR(IF(RIGHT(VLOOKUP($A260,csapatok!$A:$BL,AE$320,FALSE),5)="Csere",VLOOKUP(LEFT(VLOOKUP($A260,csapatok!$A:$BL,AE$320,FALSE),LEN(VLOOKUP($A260,csapatok!$A:$BL,AE$320,FALSE))-6),'csapat-ranglista'!$A:$FP,AE$321,FALSE)/8,VLOOKUP(VLOOKUP($A260,csapatok!$A:$BL,AE$320,FALSE),'csapat-ranglista'!$A:$FP,AE$321,FALSE)/4),0)</f>
        <v>0</v>
      </c>
      <c r="AF260" s="223">
        <f>IFERROR(IF(RIGHT(VLOOKUP($A260,csapatok!$A:$BL,AF$320,FALSE),5)="Csere",VLOOKUP(LEFT(VLOOKUP($A260,csapatok!$A:$BL,AF$320,FALSE),LEN(VLOOKUP($A260,csapatok!$A:$BL,AF$320,FALSE))-6),'csapat-ranglista'!$A:$FP,AF$321,FALSE)/8,VLOOKUP(VLOOKUP($A260,csapatok!$A:$BL,AF$320,FALSE),'csapat-ranglista'!$A:$FP,AF$321,FALSE)/4),0)</f>
        <v>0</v>
      </c>
      <c r="AG260" s="223">
        <f>IFERROR(IF(RIGHT(VLOOKUP($A260,csapatok!$A:$BL,AG$320,FALSE),5)="Csere",VLOOKUP(LEFT(VLOOKUP($A260,csapatok!$A:$BL,AG$320,FALSE),LEN(VLOOKUP($A260,csapatok!$A:$BL,AG$320,FALSE))-6),'csapat-ranglista'!$A:$FP,AG$321,FALSE)/8,VLOOKUP(VLOOKUP($A260,csapatok!$A:$BL,AG$320,FALSE),'csapat-ranglista'!$A:$FP,AG$321,FALSE)/4),0)</f>
        <v>0</v>
      </c>
      <c r="AH260" s="223">
        <f>IFERROR(IF(RIGHT(VLOOKUP($A260,csapatok!$A:$BL,AH$320,FALSE),5)="Csere",VLOOKUP(LEFT(VLOOKUP($A260,csapatok!$A:$BL,AH$320,FALSE),LEN(VLOOKUP($A260,csapatok!$A:$BL,AH$320,FALSE))-6),'csapat-ranglista'!$A:$FP,AH$321,FALSE)/8,VLOOKUP(VLOOKUP($A260,csapatok!$A:$BL,AH$320,FALSE),'csapat-ranglista'!$A:$FP,AH$321,FALSE)/4),0)</f>
        <v>0</v>
      </c>
      <c r="AI260" s="223">
        <f>IFERROR(IF(RIGHT(VLOOKUP($A260,csapatok!$A:$BL,AI$320,FALSE),5)="Csere",VLOOKUP(LEFT(VLOOKUP($A260,csapatok!$A:$BL,AI$320,FALSE),LEN(VLOOKUP($A260,csapatok!$A:$BL,AI$320,FALSE))-6),'csapat-ranglista'!$A:$FP,AI$321,FALSE)/8,VLOOKUP(VLOOKUP($A260,csapatok!$A:$BL,AI$320,FALSE),'csapat-ranglista'!$A:$FP,AI$321,FALSE)/4),0)</f>
        <v>0</v>
      </c>
      <c r="AJ260" s="223">
        <f>IFERROR(IF(RIGHT(VLOOKUP($A260,csapatok!$A:$BL,AJ$320,FALSE),5)="Csere",VLOOKUP(LEFT(VLOOKUP($A260,csapatok!$A:$BL,AJ$320,FALSE),LEN(VLOOKUP($A260,csapatok!$A:$BL,AJ$320,FALSE))-6),'csapat-ranglista'!$A:$FP,AJ$321,FALSE)/8,VLOOKUP(VLOOKUP($A260,csapatok!$A:$BL,AJ$320,FALSE),'csapat-ranglista'!$A:$FP,AJ$321,FALSE)/2),0)</f>
        <v>0</v>
      </c>
      <c r="AK260" s="223">
        <f>IFERROR(IF(RIGHT(VLOOKUP($A260,csapatok!$A:$CN,AK$320,FALSE),5)="Csere",VLOOKUP(LEFT(VLOOKUP($A260,csapatok!$A:$CN,AK$320,FALSE),LEN(VLOOKUP($A260,csapatok!$A:$CN,AK$320,FALSE))-6),'csapat-ranglista'!$A:$FP,AK$321,FALSE)/8,VLOOKUP(VLOOKUP($A260,csapatok!$A:$CN,AK$320,FALSE),'csapat-ranglista'!$A:$FP,AK$321,FALSE)/4),0)</f>
        <v>0</v>
      </c>
      <c r="AL260" s="223">
        <f>IFERROR(IF(RIGHT(VLOOKUP($A260,csapatok!$A:$CN,AL$320,FALSE),5)="Csere",VLOOKUP(LEFT(VLOOKUP($A260,csapatok!$A:$CN,AL$320,FALSE),LEN(VLOOKUP($A260,csapatok!$A:$CN,AL$320,FALSE))-6),'csapat-ranglista'!$A:$FP,AL$321,FALSE)/8,VLOOKUP(VLOOKUP($A260,csapatok!$A:$CN,AL$320,FALSE),'csapat-ranglista'!$A:$FP,AL$321,FALSE)/4),0)</f>
        <v>0</v>
      </c>
      <c r="AM260" s="223">
        <f>IFERROR(IF(RIGHT(VLOOKUP($A260,csapatok!$A:$CN,AM$320,FALSE),5)="Csere",VLOOKUP(LEFT(VLOOKUP($A260,csapatok!$A:$CN,AM$320,FALSE),LEN(VLOOKUP($A260,csapatok!$A:$CN,AM$320,FALSE))-6),'csapat-ranglista'!$A:$FP,AM$321,FALSE)/8,VLOOKUP(VLOOKUP($A260,csapatok!$A:$CN,AM$320,FALSE),'csapat-ranglista'!$A:$FP,AM$321,FALSE)/4),0)</f>
        <v>0</v>
      </c>
      <c r="AN260" s="223">
        <f>IFERROR(IF(RIGHT(VLOOKUP($A260,csapatok!$A:$CN,AN$320,FALSE),5)="Csere",VLOOKUP(LEFT(VLOOKUP($A260,csapatok!$A:$CN,AN$320,FALSE),LEN(VLOOKUP($A260,csapatok!$A:$CN,AN$320,FALSE))-6),'csapat-ranglista'!$A:$FP,AN$321,FALSE)/8,VLOOKUP(VLOOKUP($A260,csapatok!$A:$CN,AN$320,FALSE),'csapat-ranglista'!$A:$FP,AN$321,FALSE)/4),0)</f>
        <v>0</v>
      </c>
      <c r="AO260" s="223">
        <f>IFERROR(IF(RIGHT(VLOOKUP($A260,csapatok!$A:$CN,AO$320,FALSE),5)="Csere",VLOOKUP(LEFT(VLOOKUP($A260,csapatok!$A:$CN,AO$320,FALSE),LEN(VLOOKUP($A260,csapatok!$A:$CN,AO$320,FALSE))-6),'csapat-ranglista'!$A:$FP,AO$321,FALSE)/8,VLOOKUP(VLOOKUP($A260,csapatok!$A:$CN,AO$320,FALSE),'csapat-ranglista'!$A:$FP,AO$321,FALSE)/4),0)</f>
        <v>0</v>
      </c>
      <c r="AP260" s="223">
        <f>IFERROR(IF(RIGHT(VLOOKUP($A260,csapatok!$A:$CN,AP$320,FALSE),5)="Csere",VLOOKUP(LEFT(VLOOKUP($A260,csapatok!$A:$CN,AP$320,FALSE),LEN(VLOOKUP($A260,csapatok!$A:$CN,AP$320,FALSE))-6),'csapat-ranglista'!$A:$FP,AP$321,FALSE)/8,VLOOKUP(VLOOKUP($A260,csapatok!$A:$CN,AP$320,FALSE),'csapat-ranglista'!$A:$FP,AP$321,FALSE)/4),0)</f>
        <v>0</v>
      </c>
      <c r="AQ260" s="223">
        <f>IFERROR(IF(RIGHT(VLOOKUP($A260,csapatok!$A:$CN,AQ$320,FALSE),5)="Csere",VLOOKUP(LEFT(VLOOKUP($A260,csapatok!$A:$CN,AQ$320,FALSE),LEN(VLOOKUP($A260,csapatok!$A:$CN,AQ$320,FALSE))-6),'csapat-ranglista'!$A:$FP,AQ$321,FALSE)/8,VLOOKUP(VLOOKUP($A260,csapatok!$A:$CN,AQ$320,FALSE),'csapat-ranglista'!$A:$FP,AQ$321,FALSE)/4),0)</f>
        <v>0</v>
      </c>
      <c r="AR260" s="223">
        <f>IFERROR(IF(RIGHT(VLOOKUP($A260,csapatok!$A:$CN,AR$320,FALSE),5)="Csere",VLOOKUP(LEFT(VLOOKUP($A260,csapatok!$A:$CN,AR$320,FALSE),LEN(VLOOKUP($A260,csapatok!$A:$CN,AR$320,FALSE))-6),'csapat-ranglista'!$A:$FP,AR$321,FALSE)/8,VLOOKUP(VLOOKUP($A260,csapatok!$A:$CN,AR$320,FALSE),'csapat-ranglista'!$A:$FP,AR$321,FALSE)/4),0)</f>
        <v>0</v>
      </c>
      <c r="AS260" s="223">
        <f>IFERROR(IF(RIGHT(VLOOKUP($A260,csapatok!$A:$CN,AS$320,FALSE),5)="Csere",VLOOKUP(LEFT(VLOOKUP($A260,csapatok!$A:$CN,AS$320,FALSE),LEN(VLOOKUP($A260,csapatok!$A:$CN,AS$320,FALSE))-6),'csapat-ranglista'!$A:$FP,AS$321,FALSE)/8,VLOOKUP(VLOOKUP($A260,csapatok!$A:$CN,AS$320,FALSE),'csapat-ranglista'!$A:$FP,AS$321,FALSE)/4),0)</f>
        <v>0</v>
      </c>
      <c r="AT260" s="223">
        <f>IFERROR(IF(RIGHT(VLOOKUP($A260,csapatok!$A:$CN,AT$320,FALSE),5)="Csere",VLOOKUP(LEFT(VLOOKUP($A260,csapatok!$A:$CN,AT$320,FALSE),LEN(VLOOKUP($A260,csapatok!$A:$CN,AT$320,FALSE))-6),'csapat-ranglista'!$A:$FP,AT$321,FALSE)/8,VLOOKUP(VLOOKUP($A260,csapatok!$A:$CN,AT$320,FALSE),'csapat-ranglista'!$A:$FP,AT$321,FALSE)/4),0)</f>
        <v>0</v>
      </c>
      <c r="AU260" s="223">
        <f>IFERROR(IF(RIGHT(VLOOKUP($A260,csapatok!$A:$CN,AU$320,FALSE),5)="Csere",VLOOKUP(LEFT(VLOOKUP($A260,csapatok!$A:$CN,AU$320,FALSE),LEN(VLOOKUP($A260,csapatok!$A:$CN,AU$320,FALSE))-6),'csapat-ranglista'!$A:$FP,AU$321,FALSE)/8,VLOOKUP(VLOOKUP($A260,csapatok!$A:$CN,AU$320,FALSE),'csapat-ranglista'!$A:$FP,AU$321,FALSE)/4),0)</f>
        <v>0</v>
      </c>
      <c r="AV260" s="223">
        <f>IFERROR(IF(RIGHT(VLOOKUP($A260,csapatok!$A:$CN,AV$320,FALSE),5)="Csere",VLOOKUP(LEFT(VLOOKUP($A260,csapatok!$A:$CN,AV$320,FALSE),LEN(VLOOKUP($A260,csapatok!$A:$CN,AV$320,FALSE))-6),'csapat-ranglista'!$A:$FP,AV$321,FALSE)/8,VLOOKUP(VLOOKUP($A260,csapatok!$A:$CN,AV$320,FALSE),'csapat-ranglista'!$A:$FP,AV$321,FALSE)/4),0)</f>
        <v>0</v>
      </c>
      <c r="AW260" s="223">
        <f>IFERROR(IF(RIGHT(VLOOKUP($A260,csapatok!$A:$CN,AW$320,FALSE),5)="Csere",VLOOKUP(LEFT(VLOOKUP($A260,csapatok!$A:$CN,AW$320,FALSE),LEN(VLOOKUP($A260,csapatok!$A:$CN,AW$320,FALSE))-6),'csapat-ranglista'!$A:$FP,AW$321,FALSE)/8,VLOOKUP(VLOOKUP($A260,csapatok!$A:$CN,AW$320,FALSE),'csapat-ranglista'!$A:$FP,AW$321,FALSE)/4),0)</f>
        <v>0</v>
      </c>
      <c r="AX260" s="223">
        <f>IFERROR(IF(RIGHT(VLOOKUP($A260,csapatok!$A:$CN,AX$320,FALSE),5)="Csere",VLOOKUP(LEFT(VLOOKUP($A260,csapatok!$A:$CN,AX$320,FALSE),LEN(VLOOKUP($A260,csapatok!$A:$CN,AX$320,FALSE))-6),'csapat-ranglista'!$A:$FP,AX$321,FALSE)/8,VLOOKUP(VLOOKUP($A260,csapatok!$A:$CN,AX$320,FALSE),'csapat-ranglista'!$A:$FP,AX$321,FALSE)/4),0)</f>
        <v>0</v>
      </c>
      <c r="AY260" s="223">
        <f>IFERROR(IF(RIGHT(VLOOKUP($A260,csapatok!$A:$NN,AY$320,FALSE),5)="Csere",VLOOKUP(LEFT(VLOOKUP($A260,csapatok!$A:$NN,AY$320,FALSE),LEN(VLOOKUP($A260,csapatok!$A:$NN,AY$320,FALSE))-6),'csapat-ranglista'!$A:$FP,AY$321,FALSE)/8,VLOOKUP(VLOOKUP($A260,csapatok!$A:$NN,AY$320,FALSE),'csapat-ranglista'!$A:$FP,AY$321,FALSE)/4),0)</f>
        <v>0</v>
      </c>
      <c r="AZ260" s="223">
        <f>IFERROR(IF(RIGHT(VLOOKUP($A260,csapatok!$A:$NN,AZ$320,FALSE),5)="Csere",VLOOKUP(LEFT(VLOOKUP($A260,csapatok!$A:$NN,AZ$320,FALSE),LEN(VLOOKUP($A260,csapatok!$A:$NN,AZ$320,FALSE))-6),'csapat-ranglista'!$A:$FP,AZ$321,FALSE)/8,VLOOKUP(VLOOKUP($A260,csapatok!$A:$NN,AZ$320,FALSE),'csapat-ranglista'!$A:$FP,AZ$321,FALSE)/4),0)</f>
        <v>0</v>
      </c>
      <c r="BA260" s="223">
        <f>IFERROR(IF(RIGHT(VLOOKUP($A260,csapatok!$A:$NN,BA$320,FALSE),5)="Csere",VLOOKUP(LEFT(VLOOKUP($A260,csapatok!$A:$NN,BA$320,FALSE),LEN(VLOOKUP($A260,csapatok!$A:$NN,BA$320,FALSE))-6),'csapat-ranglista'!$A:$FP,BA$321,FALSE)/8,VLOOKUP(VLOOKUP($A260,csapatok!$A:$NN,BA$320,FALSE),'csapat-ranglista'!$A:$FP,BA$321,FALSE)/4),0)</f>
        <v>0</v>
      </c>
      <c r="BB260" s="223">
        <f>IFERROR(IF(RIGHT(VLOOKUP($A260,csapatok!$A:$NN,BB$320,FALSE),5)="Csere",VLOOKUP(LEFT(VLOOKUP($A260,csapatok!$A:$NN,BB$320,FALSE),LEN(VLOOKUP($A260,csapatok!$A:$NN,BB$320,FALSE))-6),'csapat-ranglista'!$A:$FP,BB$321,FALSE)/8,VLOOKUP(VLOOKUP($A260,csapatok!$A:$NN,BB$320,FALSE),'csapat-ranglista'!$A:$FP,BB$321,FALSE)/4),0)</f>
        <v>0</v>
      </c>
      <c r="BC260" s="224">
        <f>versenyek!$ES$11*IFERROR(VLOOKUP(VLOOKUP($A260,versenyek!ER:ET,3,FALSE),szabalyok!$A$16:$B$23,2,FALSE)/4,0)</f>
        <v>0</v>
      </c>
      <c r="BD260" s="224">
        <f>versenyek!$EV$11*IFERROR(VLOOKUP(VLOOKUP($A260,versenyek!EU:EW,3,FALSE),szabalyok!$A$16:$B$23,2,FALSE)/4,0)</f>
        <v>0</v>
      </c>
      <c r="BE260" s="223">
        <f>IFERROR(IF(RIGHT(VLOOKUP($A260,csapatok!$A:$NN,BE$320,FALSE),5)="Csere",VLOOKUP(LEFT(VLOOKUP($A260,csapatok!$A:$NN,BE$320,FALSE),LEN(VLOOKUP($A260,csapatok!$A:$NN,BE$320,FALSE))-6),'csapat-ranglista'!$A:$FP,BE$321,FALSE)/8,VLOOKUP(VLOOKUP($A260,csapatok!$A:$NN,BE$320,FALSE),'csapat-ranglista'!$A:$FP,BE$321,FALSE)/4),0)</f>
        <v>0</v>
      </c>
      <c r="BF260" s="223">
        <f>IFERROR(IF(RIGHT(VLOOKUP($A260,csapatok!$A:$NN,BF$320,FALSE),5)="Csere",VLOOKUP(LEFT(VLOOKUP($A260,csapatok!$A:$NN,BF$320,FALSE),LEN(VLOOKUP($A260,csapatok!$A:$NN,BF$320,FALSE))-6),'csapat-ranglista'!$A:$FP,BF$321,FALSE)/8,VLOOKUP(VLOOKUP($A260,csapatok!$A:$NN,BF$320,FALSE),'csapat-ranglista'!$A:$FP,BF$321,FALSE)/4),0)</f>
        <v>0</v>
      </c>
      <c r="BG260" s="223">
        <f>IFERROR(IF(RIGHT(VLOOKUP($A260,csapatok!$A:$NN,BG$320,FALSE),5)="Csere",VLOOKUP(LEFT(VLOOKUP($A260,csapatok!$A:$NN,BG$320,FALSE),LEN(VLOOKUP($A260,csapatok!$A:$NN,BG$320,FALSE))-6),'csapat-ranglista'!$A:$FP,BG$321,FALSE)/8,VLOOKUP(VLOOKUP($A260,csapatok!$A:$NN,BG$320,FALSE),'csapat-ranglista'!$A:$FP,BG$321,FALSE)/4),0)</f>
        <v>0</v>
      </c>
      <c r="BH260" s="223">
        <f>IFERROR(IF(RIGHT(VLOOKUP($A260,csapatok!$A:$NN,BH$320,FALSE),5)="Csere",VLOOKUP(LEFT(VLOOKUP($A260,csapatok!$A:$NN,BH$320,FALSE),LEN(VLOOKUP($A260,csapatok!$A:$NN,BH$320,FALSE))-6),'csapat-ranglista'!$A:$FP,BH$321,FALSE)/8,VLOOKUP(VLOOKUP($A260,csapatok!$A:$NN,BH$320,FALSE),'csapat-ranglista'!$A:$FP,BH$321,FALSE)/4),0)</f>
        <v>0</v>
      </c>
      <c r="BI260" s="223">
        <f>IFERROR(IF(RIGHT(VLOOKUP($A260,csapatok!$A:$NN,BI$320,FALSE),5)="Csere",VLOOKUP(LEFT(VLOOKUP($A260,csapatok!$A:$NN,BI$320,FALSE),LEN(VLOOKUP($A260,csapatok!$A:$NN,BI$320,FALSE))-6),'csapat-ranglista'!$A:$FP,BI$321,FALSE)/8,VLOOKUP(VLOOKUP($A260,csapatok!$A:$NN,BI$320,FALSE),'csapat-ranglista'!$A:$FP,BI$321,FALSE)/4),0)</f>
        <v>0</v>
      </c>
      <c r="BJ260" s="223">
        <f>IFERROR(IF(RIGHT(VLOOKUP($A260,csapatok!$A:$NN,BJ$320,FALSE),5)="Csere",VLOOKUP(LEFT(VLOOKUP($A260,csapatok!$A:$NN,BJ$320,FALSE),LEN(VLOOKUP($A260,csapatok!$A:$NN,BJ$320,FALSE))-6),'csapat-ranglista'!$A:$FP,BJ$321,FALSE)/8,VLOOKUP(VLOOKUP($A260,csapatok!$A:$NN,BJ$320,FALSE),'csapat-ranglista'!$A:$FP,BJ$321,FALSE)/4),0)</f>
        <v>0</v>
      </c>
      <c r="BK260" s="223">
        <f>IFERROR(IF(RIGHT(VLOOKUP($A260,csapatok!$A:$NN,BK$320,FALSE),5)="Csere",VLOOKUP(LEFT(VLOOKUP($A260,csapatok!$A:$NN,BK$320,FALSE),LEN(VLOOKUP($A260,csapatok!$A:$NN,BK$320,FALSE))-6),'csapat-ranglista'!$A:$FP,BK$321,FALSE)/8,VLOOKUP(VLOOKUP($A260,csapatok!$A:$NN,BK$320,FALSE),'csapat-ranglista'!$A:$FP,BK$321,FALSE)/4),0)</f>
        <v>0</v>
      </c>
      <c r="BL260" s="223">
        <f>IFERROR(IF(RIGHT(VLOOKUP($A260,csapatok!$A:$NN,BL$320,FALSE),5)="Csere",VLOOKUP(LEFT(VLOOKUP($A260,csapatok!$A:$NN,BL$320,FALSE),LEN(VLOOKUP($A260,csapatok!$A:$NN,BL$320,FALSE))-6),'csapat-ranglista'!$A:$FP,BL$321,FALSE)/8,VLOOKUP(VLOOKUP($A260,csapatok!$A:$NN,BL$320,FALSE),'csapat-ranglista'!$A:$FP,BL$321,FALSE)/4),0)</f>
        <v>0</v>
      </c>
      <c r="BM260" s="223">
        <f>IFERROR(IF(RIGHT(VLOOKUP($A260,csapatok!$A:$NN,BM$320,FALSE),5)="Csere",VLOOKUP(LEFT(VLOOKUP($A260,csapatok!$A:$NN,BM$320,FALSE),LEN(VLOOKUP($A260,csapatok!$A:$NN,BM$320,FALSE))-6),'csapat-ranglista'!$A:$FP,BM$321,FALSE)/8,VLOOKUP(VLOOKUP($A260,csapatok!$A:$NN,BM$320,FALSE),'csapat-ranglista'!$A:$FP,BM$321,FALSE)/4),0)</f>
        <v>0</v>
      </c>
      <c r="BN260" s="223">
        <f>IFERROR(IF(RIGHT(VLOOKUP($A260,csapatok!$A:$NN,BN$320,FALSE),5)="Csere",VLOOKUP(LEFT(VLOOKUP($A260,csapatok!$A:$NN,BN$320,FALSE),LEN(VLOOKUP($A260,csapatok!$A:$NN,BN$320,FALSE))-6),'csapat-ranglista'!$A:$FP,BN$321,FALSE)/8,VLOOKUP(VLOOKUP($A260,csapatok!$A:$NN,BN$320,FALSE),'csapat-ranglista'!$A:$FP,BN$321,FALSE)/4),0)</f>
        <v>0</v>
      </c>
      <c r="BO260" s="223">
        <f>IFERROR(IF(RIGHT(VLOOKUP($A260,csapatok!$A:$NN,BO$320,FALSE),5)="Csere",VLOOKUP(LEFT(VLOOKUP($A260,csapatok!$A:$NN,BO$320,FALSE),LEN(VLOOKUP($A260,csapatok!$A:$NN,BO$320,FALSE))-6),'csapat-ranglista'!$A:$FP,BO$321,FALSE)/8,VLOOKUP(VLOOKUP($A260,csapatok!$A:$NN,BO$320,FALSE),'csapat-ranglista'!$A:$FP,BO$321,FALSE)/4),0)</f>
        <v>0</v>
      </c>
      <c r="BP260" s="223">
        <f>IFERROR(IF(RIGHT(VLOOKUP($A260,csapatok!$A:$NN,BP$320,FALSE),5)="Csere",VLOOKUP(LEFT(VLOOKUP($A260,csapatok!$A:$NN,BP$320,FALSE),LEN(VLOOKUP($A260,csapatok!$A:$NN,BP$320,FALSE))-6),'csapat-ranglista'!$A:$FP,BP$321,FALSE)/8,VLOOKUP(VLOOKUP($A260,csapatok!$A:$NN,BP$320,FALSE),'csapat-ranglista'!$A:$FP,BP$321,FALSE)/4),0)</f>
        <v>0</v>
      </c>
      <c r="BQ260" s="223">
        <f>IFERROR(IF(RIGHT(VLOOKUP($A260,csapatok!$A:$NN,BQ$320,FALSE),5)="Csere",VLOOKUP(LEFT(VLOOKUP($A260,csapatok!$A:$NN,BQ$320,FALSE),LEN(VLOOKUP($A260,csapatok!$A:$NN,BQ$320,FALSE))-6),'csapat-ranglista'!$A:$FP,BQ$321,FALSE)/8,VLOOKUP(VLOOKUP($A260,csapatok!$A:$NN,BQ$320,FALSE),'csapat-ranglista'!$A:$FP,BQ$321,FALSE)/4),0)</f>
        <v>0</v>
      </c>
      <c r="BR260" s="223">
        <f>IFERROR(IF(RIGHT(VLOOKUP($A260,csapatok!$A:$NN,BR$320,FALSE),5)="Csere",VLOOKUP(LEFT(VLOOKUP($A260,csapatok!$A:$NN,BR$320,FALSE),LEN(VLOOKUP($A260,csapatok!$A:$NN,BR$320,FALSE))-6),'csapat-ranglista'!$A:$FP,BR$321,FALSE)/8,VLOOKUP(VLOOKUP($A260,csapatok!$A:$NN,BR$320,FALSE),'csapat-ranglista'!$A:$FP,BR$321,FALSE)/4),0)</f>
        <v>0</v>
      </c>
      <c r="BS260" s="223">
        <f>IFERROR(IF(RIGHT(VLOOKUP($A260,csapatok!$A:$NN,BS$320,FALSE),5)="Csere",VLOOKUP(LEFT(VLOOKUP($A260,csapatok!$A:$NN,BS$320,FALSE),LEN(VLOOKUP($A260,csapatok!$A:$NN,BS$320,FALSE))-6),'csapat-ranglista'!$A:$FP,BS$321,FALSE)/8,VLOOKUP(VLOOKUP($A260,csapatok!$A:$NN,BS$320,FALSE),'csapat-ranglista'!$A:$FP,BS$321,FALSE)/4),0)</f>
        <v>0</v>
      </c>
      <c r="BT260" s="223">
        <f>IFERROR(IF(RIGHT(VLOOKUP($A260,csapatok!$A:$NN,BT$320,FALSE),5)="Csere",VLOOKUP(LEFT(VLOOKUP($A260,csapatok!$A:$NN,BT$320,FALSE),LEN(VLOOKUP($A260,csapatok!$A:$NN,BT$320,FALSE))-6),'csapat-ranglista'!$A:$FP,BT$321,FALSE)/8,VLOOKUP(VLOOKUP($A260,csapatok!$A:$NN,BT$320,FALSE),'csapat-ranglista'!$A:$FP,BT$321,FALSE)/4),0)</f>
        <v>0</v>
      </c>
      <c r="BU260" s="223">
        <f>IFERROR(IF(RIGHT(VLOOKUP($A260,csapatok!$A:$NN,BU$320,FALSE),5)="Csere",VLOOKUP(LEFT(VLOOKUP($A260,csapatok!$A:$NN,BU$320,FALSE),LEN(VLOOKUP($A260,csapatok!$A:$NN,BU$320,FALSE))-6),'csapat-ranglista'!$A:$FP,BU$321,FALSE)/8,VLOOKUP(VLOOKUP($A260,csapatok!$A:$NN,BU$320,FALSE),'csapat-ranglista'!$A:$FP,BU$321,FALSE)/4),0)</f>
        <v>0</v>
      </c>
      <c r="BV260" s="223">
        <f>IFERROR(IF(RIGHT(VLOOKUP($A260,csapatok!$A:$NN,BV$320,FALSE),5)="Csere",VLOOKUP(LEFT(VLOOKUP($A260,csapatok!$A:$NN,BV$320,FALSE),LEN(VLOOKUP($A260,csapatok!$A:$NN,BV$320,FALSE))-6),'csapat-ranglista'!$A:$FP,BV$321,FALSE)/8,VLOOKUP(VLOOKUP($A260,csapatok!$A:$NN,BV$320,FALSE),'csapat-ranglista'!$A:$FP,BV$321,FALSE)/4),0)</f>
        <v>0</v>
      </c>
      <c r="BW260" s="223">
        <f>IFERROR(IF(RIGHT(VLOOKUP($A260,csapatok!$A:$NN,BW$320,FALSE),5)="Csere",VLOOKUP(LEFT(VLOOKUP($A260,csapatok!$A:$NN,BW$320,FALSE),LEN(VLOOKUP($A260,csapatok!$A:$NN,BW$320,FALSE))-6),'csapat-ranglista'!$A:$FP,BW$321,FALSE)/8,VLOOKUP(VLOOKUP($A260,csapatok!$A:$NN,BW$320,FALSE),'csapat-ranglista'!$A:$FP,BW$321,FALSE)/4),0)</f>
        <v>0</v>
      </c>
      <c r="BX260" s="223">
        <f>IFERROR(IF(RIGHT(VLOOKUP($A260,csapatok!$A:$NN,BX$320,FALSE),5)="Csere",VLOOKUP(LEFT(VLOOKUP($A260,csapatok!$A:$NN,BX$320,FALSE),LEN(VLOOKUP($A260,csapatok!$A:$NN,BX$320,FALSE))-6),'csapat-ranglista'!$A:$FP,BX$321,FALSE)/8,VLOOKUP(VLOOKUP($A260,csapatok!$A:$NN,BX$320,FALSE),'csapat-ranglista'!$A:$FP,BX$321,FALSE)/4),0)</f>
        <v>0</v>
      </c>
      <c r="BY260" s="223">
        <f>IFERROR(IF(RIGHT(VLOOKUP($A260,csapatok!$A:$NN,BY$320,FALSE),5)="Csere",VLOOKUP(LEFT(VLOOKUP($A260,csapatok!$A:$NN,BY$320,FALSE),LEN(VLOOKUP($A260,csapatok!$A:$NN,BY$320,FALSE))-6),'csapat-ranglista'!$A:$FP,BY$321,FALSE)/8,VLOOKUP(VLOOKUP($A260,csapatok!$A:$NN,BY$320,FALSE),'csapat-ranglista'!$A:$FP,BY$321,FALSE)/4),0)</f>
        <v>0</v>
      </c>
      <c r="BZ260" s="223">
        <f>IFERROR(IF(RIGHT(VLOOKUP($A260,csapatok!$A:$NN,BZ$320,FALSE),5)="Csere",VLOOKUP(LEFT(VLOOKUP($A260,csapatok!$A:$NN,BZ$320,FALSE),LEN(VLOOKUP($A260,csapatok!$A:$NN,BZ$320,FALSE))-6),'csapat-ranglista'!$A:$FP,BZ$321,FALSE)/8,VLOOKUP(VLOOKUP($A260,csapatok!$A:$NN,BZ$320,FALSE),'csapat-ranglista'!$A:$FP,BZ$321,FALSE)/4),0)</f>
        <v>0</v>
      </c>
      <c r="CA260" s="223">
        <f>IFERROR(IF(RIGHT(VLOOKUP($A260,csapatok!$A:$NN,CA$320,FALSE),5)="Csere",VLOOKUP(LEFT(VLOOKUP($A260,csapatok!$A:$NN,CA$320,FALSE),LEN(VLOOKUP($A260,csapatok!$A:$NN,CA$320,FALSE))-6),'csapat-ranglista'!$A:$FP,CA$321,FALSE)/8,VLOOKUP(VLOOKUP($A260,csapatok!$A:$NN,CA$320,FALSE),'csapat-ranglista'!$A:$FP,CA$321,FALSE)/4),0)</f>
        <v>0</v>
      </c>
      <c r="CB260" s="223">
        <f>IFERROR(IF(RIGHT(VLOOKUP($A260,csapatok!$A:$NN,CB$320,FALSE),5)="Csere",VLOOKUP(LEFT(VLOOKUP($A260,csapatok!$A:$NN,CB$320,FALSE),LEN(VLOOKUP($A260,csapatok!$A:$NN,CB$320,FALSE))-6),'csapat-ranglista'!$A:$FP,CB$321,FALSE)/8,VLOOKUP(VLOOKUP($A260,csapatok!$A:$NN,CB$320,FALSE),'csapat-ranglista'!$A:$FP,CB$321,FALSE)/4),0)</f>
        <v>0</v>
      </c>
      <c r="CC260" s="223">
        <f>IFERROR(IF(RIGHT(VLOOKUP($A260,csapatok!$A:$NN,CC$320,FALSE),5)="Csere",VLOOKUP(LEFT(VLOOKUP($A260,csapatok!$A:$NN,CC$320,FALSE),LEN(VLOOKUP($A260,csapatok!$A:$NN,CC$320,FALSE))-6),'csapat-ranglista'!$A:$FP,CC$321,FALSE)/8,VLOOKUP(VLOOKUP($A260,csapatok!$A:$NN,CC$320,FALSE),'csapat-ranglista'!$A:$FP,CC$321,FALSE)/4),0)</f>
        <v>0</v>
      </c>
      <c r="CD260" s="223">
        <f>IFERROR(IF(RIGHT(VLOOKUP($A260,csapatok!$A:$NN,CD$320,FALSE),5)="Csere",VLOOKUP(LEFT(VLOOKUP($A260,csapatok!$A:$NN,CD$320,FALSE),LEN(VLOOKUP($A260,csapatok!$A:$NN,CD$320,FALSE))-6),'csapat-ranglista'!$A:$FP,CD$321,FALSE)/8,VLOOKUP(VLOOKUP($A260,csapatok!$A:$NN,CD$320,FALSE),'csapat-ranglista'!$A:$FP,CD$321,FALSE)/4),0)</f>
        <v>0</v>
      </c>
      <c r="CE260" s="223">
        <f>IFERROR(IF(RIGHT(VLOOKUP($A260,csapatok!$A:$NN,CE$320,FALSE),5)="Csere",VLOOKUP(LEFT(VLOOKUP($A260,csapatok!$A:$NN,CE$320,FALSE),LEN(VLOOKUP($A260,csapatok!$A:$NN,CE$320,FALSE))-6),'csapat-ranglista'!$A:$FP,CE$321,FALSE)/8,VLOOKUP(VLOOKUP($A260,csapatok!$A:$NN,CE$320,FALSE),'csapat-ranglista'!$A:$FP,CE$321,FALSE)/4),0)</f>
        <v>0</v>
      </c>
      <c r="CF260" s="223">
        <f>IFERROR(IF(RIGHT(VLOOKUP($A260,csapatok!$A:$NN,CF$320,FALSE),5)="Csere",VLOOKUP(LEFT(VLOOKUP($A260,csapatok!$A:$NN,CF$320,FALSE),LEN(VLOOKUP($A260,csapatok!$A:$NN,CF$320,FALSE))-6),'csapat-ranglista'!$A:$FP,CF$321,FALSE)/8,VLOOKUP(VLOOKUP($A260,csapatok!$A:$NN,CF$320,FALSE),'csapat-ranglista'!$A:$FP,CF$321,FALSE)/4),0)</f>
        <v>0</v>
      </c>
      <c r="CG260" s="223">
        <f>IFERROR(IF(RIGHT(VLOOKUP($A260,csapatok!$A:$NN,CG$320,FALSE),5)="Csere",VLOOKUP(LEFT(VLOOKUP($A260,csapatok!$A:$NN,CG$320,FALSE),LEN(VLOOKUP($A260,csapatok!$A:$NN,CG$320,FALSE))-6),'csapat-ranglista'!$A:$FP,CG$321,FALSE)/8,VLOOKUP(VLOOKUP($A260,csapatok!$A:$NN,CG$320,FALSE),'csapat-ranglista'!$A:$FP,CG$321,FALSE)/4),0)</f>
        <v>0</v>
      </c>
      <c r="CH260" s="223">
        <f>IFERROR(IF(RIGHT(VLOOKUP($A260,csapatok!$A:$NN,CH$320,FALSE),5)="Csere",VLOOKUP(LEFT(VLOOKUP($A260,csapatok!$A:$NN,CH$320,FALSE),LEN(VLOOKUP($A260,csapatok!$A:$NN,CH$320,FALSE))-6),'csapat-ranglista'!$A:$FP,CH$321,FALSE)/8,VLOOKUP(VLOOKUP($A260,csapatok!$A:$NN,CH$320,FALSE),'csapat-ranglista'!$A:$FP,CH$321,FALSE)/4),0)</f>
        <v>0</v>
      </c>
      <c r="CI260" s="223">
        <f>IFERROR(IF(RIGHT(VLOOKUP($A260,csapatok!$A:$NN,CI$320,FALSE),5)="Csere",VLOOKUP(LEFT(VLOOKUP($A260,csapatok!$A:$NN,CI$320,FALSE),LEN(VLOOKUP($A260,csapatok!$A:$NN,CI$320,FALSE))-6),'csapat-ranglista'!$A:$FP,CI$321,FALSE)/8,VLOOKUP(VLOOKUP($A260,csapatok!$A:$NN,CI$320,FALSE),'csapat-ranglista'!$A:$FP,CI$321,FALSE)/4),0)</f>
        <v>0</v>
      </c>
      <c r="CJ260" s="224">
        <f>versenyek!$IQ$11*IFERROR(VLOOKUP(VLOOKUP($A260,versenyek!IP:IR,3,FALSE),szabalyok!$A$16:$B$23,2,FALSE)/4,0)</f>
        <v>0</v>
      </c>
      <c r="CK260" s="224">
        <f>versenyek!$IT$11*IFERROR(VLOOKUP(VLOOKUP($A260,versenyek!IS:IU,3,FALSE),szabalyok!$A$16:$B$23,2,FALSE)/4,0)</f>
        <v>0</v>
      </c>
      <c r="CL260" s="223">
        <f>IFERROR(IF(RIGHT(VLOOKUP($A260,csapatok!$A:$NN,CL$320,FALSE),5)="Csere",VLOOKUP(LEFT(VLOOKUP($A260,csapatok!$A:$NN,CL$320,FALSE),LEN(VLOOKUP($A260,csapatok!$A:$NN,CL$320,FALSE))-6),'csapat-ranglista'!$A:$FP,CL$321,FALSE)/8,VLOOKUP(VLOOKUP($A260,csapatok!$A:$NN,CL$320,FALSE),'csapat-ranglista'!$A:$FP,CL$321,FALSE)/4),0)</f>
        <v>0</v>
      </c>
      <c r="CM260" s="223">
        <f>IFERROR(IF(RIGHT(VLOOKUP($A260,csapatok!$A:$NN,CM$320,FALSE),5)="Csere",VLOOKUP(LEFT(VLOOKUP($A260,csapatok!$A:$NN,CM$320,FALSE),LEN(VLOOKUP($A260,csapatok!$A:$NN,CM$320,FALSE))-6),'csapat-ranglista'!$A:$FP,CM$321,FALSE)/8,VLOOKUP(VLOOKUP($A260,csapatok!$A:$NN,CM$320,FALSE),'csapat-ranglista'!$A:$FP,CM$321,FALSE)/4),0)</f>
        <v>0</v>
      </c>
      <c r="CN260" s="223">
        <f>IFERROR(IF(RIGHT(VLOOKUP($A260,csapatok!$A:$NN,CN$320,FALSE),5)="Csere",VLOOKUP(LEFT(VLOOKUP($A260,csapatok!$A:$NN,CN$320,FALSE),LEN(VLOOKUP($A260,csapatok!$A:$NN,CN$320,FALSE))-6),'csapat-ranglista'!$A:$FP,CN$321,FALSE)/8,VLOOKUP(VLOOKUP($A260,csapatok!$A:$NN,CN$320,FALSE),'csapat-ranglista'!$A:$FP,CN$321,FALSE)/4),0)</f>
        <v>0</v>
      </c>
      <c r="CO260" s="223">
        <f>IFERROR(IF(RIGHT(VLOOKUP($A260,csapatok!$A:$NN,CO$320,FALSE),5)="Csere",VLOOKUP(LEFT(VLOOKUP($A260,csapatok!$A:$NN,CO$320,FALSE),LEN(VLOOKUP($A260,csapatok!$A:$NN,CO$320,FALSE))-6),'csapat-ranglista'!$A:$FP,CO$321,FALSE)/8,VLOOKUP(VLOOKUP($A260,csapatok!$A:$NN,CO$320,FALSE),'csapat-ranglista'!$A:$FP,CO$321,FALSE)/4),0)</f>
        <v>0</v>
      </c>
      <c r="CP260" s="223">
        <f>IFERROR(IF(RIGHT(VLOOKUP($A260,csapatok!$A:$NN,CP$320,FALSE),5)="Csere",VLOOKUP(LEFT(VLOOKUP($A260,csapatok!$A:$NN,CP$320,FALSE),LEN(VLOOKUP($A260,csapatok!$A:$NN,CP$320,FALSE))-6),'csapat-ranglista'!$A:$FP,CP$321,FALSE)/8,VLOOKUP(VLOOKUP($A260,csapatok!$A:$NN,CP$320,FALSE),'csapat-ranglista'!$A:$FP,CP$321,FALSE)/4),0)</f>
        <v>0</v>
      </c>
      <c r="CQ260" s="223">
        <f>IFERROR(IF(RIGHT(VLOOKUP($A260,csapatok!$A:$NN,CQ$320,FALSE),5)="Csere",VLOOKUP(LEFT(VLOOKUP($A260,csapatok!$A:$NN,CQ$320,FALSE),LEN(VLOOKUP($A260,csapatok!$A:$NN,CQ$320,FALSE))-6),'csapat-ranglista'!$A:$FP,CQ$321,FALSE)/8,VLOOKUP(VLOOKUP($A260,csapatok!$A:$NN,CQ$320,FALSE),'csapat-ranglista'!$A:$FP,CQ$321,FALSE)/4),0)</f>
        <v>0</v>
      </c>
      <c r="CR260" s="223">
        <f>IFERROR(IF(RIGHT(VLOOKUP($A260,csapatok!$A:$NN,CR$320,FALSE),5)="Csere",VLOOKUP(LEFT(VLOOKUP($A260,csapatok!$A:$NN,CR$320,FALSE),LEN(VLOOKUP($A260,csapatok!$A:$NN,CR$320,FALSE))-6),'csapat-ranglista'!$A:$FP,CR$321,FALSE)/8,VLOOKUP(VLOOKUP($A260,csapatok!$A:$NN,CR$320,FALSE),'csapat-ranglista'!$A:$FP,CR$321,FALSE)/4),0)</f>
        <v>0</v>
      </c>
      <c r="CS260" s="223">
        <f>IFERROR(IF(RIGHT(VLOOKUP($A260,csapatok!$A:$NN,CS$320,FALSE),5)="Csere",VLOOKUP(LEFT(VLOOKUP($A260,csapatok!$A:$NN,CS$320,FALSE),LEN(VLOOKUP($A260,csapatok!$A:$NN,CS$320,FALSE))-6),'csapat-ranglista'!$A:$FP,CS$321,FALSE)/8,VLOOKUP(VLOOKUP($A260,csapatok!$A:$NN,CS$320,FALSE),'csapat-ranglista'!$A:$FP,CS$321,FALSE)/4),0)</f>
        <v>0</v>
      </c>
      <c r="CT260" s="223">
        <f>IFERROR(IF(RIGHT(VLOOKUP($A260,csapatok!$A:$NN,CT$320,FALSE),5)="Csere",VLOOKUP(LEFT(VLOOKUP($A260,csapatok!$A:$NN,CT$320,FALSE),LEN(VLOOKUP($A260,csapatok!$A:$NN,CT$320,FALSE))-6),'csapat-ranglista'!$A:$FP,CT$321,FALSE)/8,VLOOKUP(VLOOKUP($A260,csapatok!$A:$NN,CT$320,FALSE),'csapat-ranglista'!$A:$FP,CT$321,FALSE)/4),0)</f>
        <v>0</v>
      </c>
      <c r="CU260" s="223">
        <f>IFERROR(IF(RIGHT(VLOOKUP($A260,csapatok!$A:$NN,CU$320,FALSE),5)="Csere",VLOOKUP(LEFT(VLOOKUP($A260,csapatok!$A:$NN,CU$320,FALSE),LEN(VLOOKUP($A260,csapatok!$A:$NN,CU$320,FALSE))-6),'csapat-ranglista'!$A:$FP,CU$321,FALSE)/8,VLOOKUP(VLOOKUP($A260,csapatok!$A:$NN,CU$320,FALSE),'csapat-ranglista'!$A:$FP,CU$321,FALSE)/4),0)</f>
        <v>0</v>
      </c>
      <c r="CV260" s="223">
        <f>IFERROR(IF(RIGHT(VLOOKUP($A260,csapatok!$A:$NN,CV$320,FALSE),5)="Csere",VLOOKUP(LEFT(VLOOKUP($A260,csapatok!$A:$NN,CV$320,FALSE),LEN(VLOOKUP($A260,csapatok!$A:$NN,CV$320,FALSE))-6),'csapat-ranglista'!$A:$FP,CV$321,FALSE)/8,VLOOKUP(VLOOKUP($A260,csapatok!$A:$NN,CV$320,FALSE),'csapat-ranglista'!$A:$FP,CV$321,FALSE)/4),0)</f>
        <v>0</v>
      </c>
      <c r="CW260" s="223">
        <f>IFERROR(IF(RIGHT(VLOOKUP($A260,csapatok!$A:$NN,CW$320,FALSE),5)="Csere",VLOOKUP(LEFT(VLOOKUP($A260,csapatok!$A:$NN,CW$320,FALSE),LEN(VLOOKUP($A260,csapatok!$A:$NN,CW$320,FALSE))-6),'csapat-ranglista'!$A:$FP,CW$321,FALSE)/8,VLOOKUP(VLOOKUP($A260,csapatok!$A:$NN,CW$320,FALSE),'csapat-ranglista'!$A:$FP,CW$321,FALSE)/4),0)</f>
        <v>0</v>
      </c>
      <c r="CX260" s="223">
        <f>IFERROR(IF(RIGHT(VLOOKUP($A260,csapatok!$A:$NN,CX$320,FALSE),5)="Csere",VLOOKUP(LEFT(VLOOKUP($A260,csapatok!$A:$NN,CX$320,FALSE),LEN(VLOOKUP($A260,csapatok!$A:$NN,CX$320,FALSE))-6),'csapat-ranglista'!$A:$FP,CX$321,FALSE)/8,VLOOKUP(VLOOKUP($A260,csapatok!$A:$NN,CX$320,FALSE),'csapat-ranglista'!$A:$FP,CX$321,FALSE)/4),0)</f>
        <v>0</v>
      </c>
      <c r="CY260" s="223">
        <f>IFERROR(IF(RIGHT(VLOOKUP($A260,csapatok!$A:$NN,CY$320,FALSE),5)="Csere",VLOOKUP(LEFT(VLOOKUP($A260,csapatok!$A:$NN,CY$320,FALSE),LEN(VLOOKUP($A260,csapatok!$A:$NN,CY$320,FALSE))-6),'csapat-ranglista'!$A:$FP,CY$321,FALSE)/8,VLOOKUP(VLOOKUP($A260,csapatok!$A:$NN,CY$320,FALSE),'csapat-ranglista'!$A:$FP,CY$321,FALSE)/4),0)</f>
        <v>0</v>
      </c>
      <c r="CZ260" s="223">
        <f>IFERROR(IF(RIGHT(VLOOKUP($A260,csapatok!$A:$NN,CZ$320,FALSE),5)="Csere",VLOOKUP(LEFT(VLOOKUP($A260,csapatok!$A:$NN,CZ$320,FALSE),LEN(VLOOKUP($A260,csapatok!$A:$NN,CZ$320,FALSE))-6),'csapat-ranglista'!$A:$FP,CZ$321,FALSE)/8,VLOOKUP(VLOOKUP($A260,csapatok!$A:$NN,CZ$320,FALSE),'csapat-ranglista'!$A:$FP,CZ$321,FALSE)/4),0)</f>
        <v>0</v>
      </c>
      <c r="DA260" s="223">
        <f>IFERROR(IF(RIGHT(VLOOKUP($A260,csapatok!$A:$NN,DA$320,FALSE),5)="Csere",VLOOKUP(LEFT(VLOOKUP($A260,csapatok!$A:$NN,DA$320,FALSE),LEN(VLOOKUP($A260,csapatok!$A:$NN,DA$320,FALSE))-6),'csapat-ranglista'!$A:$FP,DA$321,FALSE)/8,VLOOKUP(VLOOKUP($A260,csapatok!$A:$NN,DA$320,FALSE),'csapat-ranglista'!$A:$FP,DA$321,FALSE)/4),0)</f>
        <v>0</v>
      </c>
      <c r="DB260" s="223">
        <f>IFERROR(IF(RIGHT(VLOOKUP($A260,csapatok!$A:$NN,DB$320,FALSE),5)="Csere",VLOOKUP(LEFT(VLOOKUP($A260,csapatok!$A:$NN,DB$320,FALSE),LEN(VLOOKUP($A260,csapatok!$A:$NN,DB$320,FALSE))-6),'csapat-ranglista'!$A:$FP,DB$321,FALSE)/8,VLOOKUP(VLOOKUP($A260,csapatok!$A:$NN,DB$320,FALSE),'csapat-ranglista'!$A:$FP,DB$321,FALSE)/4),0)</f>
        <v>0</v>
      </c>
      <c r="DC260" s="223">
        <f>IFERROR(IF(RIGHT(VLOOKUP($A260,csapatok!$A:$NN,DC$320,FALSE),5)="Csere",VLOOKUP(LEFT(VLOOKUP($A260,csapatok!$A:$NN,DC$320,FALSE),LEN(VLOOKUP($A260,csapatok!$A:$NN,DC$320,FALSE))-6),'csapat-ranglista'!$A:$FP,DC$321,FALSE)/8,VLOOKUP(VLOOKUP($A260,csapatok!$A:$NN,DC$320,FALSE),'csapat-ranglista'!$A:$FP,DC$321,FALSE)/4),0)</f>
        <v>0</v>
      </c>
      <c r="DD260" s="223">
        <f>IFERROR(IF(RIGHT(VLOOKUP($A260,csapatok!$A:$NN,DD$320,FALSE),5)="Csere",VLOOKUP(LEFT(VLOOKUP($A260,csapatok!$A:$NN,DD$320,FALSE),LEN(VLOOKUP($A260,csapatok!$A:$NN,DD$320,FALSE))-6),'csapat-ranglista'!$A:$FP,DD$321,FALSE)/8,VLOOKUP(VLOOKUP($A260,csapatok!$A:$NN,DD$320,FALSE),'csapat-ranglista'!$A:$FP,DD$321,FALSE)/4),0)</f>
        <v>0</v>
      </c>
      <c r="DE260" s="223">
        <f>IFERROR(IF(RIGHT(VLOOKUP($A260,csapatok!$A:$NN,DE$320,FALSE),5)="Csere",VLOOKUP(LEFT(VLOOKUP($A260,csapatok!$A:$NN,DE$320,FALSE),LEN(VLOOKUP($A260,csapatok!$A:$NN,DE$320,FALSE))-6),'csapat-ranglista'!$A:$FP,DE$321,FALSE)/8,VLOOKUP(VLOOKUP($A260,csapatok!$A:$NN,DE$320,FALSE),'csapat-ranglista'!$A:$FP,DE$321,FALSE)/4),0)</f>
        <v>0</v>
      </c>
      <c r="DF260" s="223">
        <f>IFERROR(IF(RIGHT(VLOOKUP($A260,csapatok!$A:$NN,DF$320,FALSE),5)="Csere",VLOOKUP(LEFT(VLOOKUP($A260,csapatok!$A:$NN,DF$320,FALSE),LEN(VLOOKUP($A260,csapatok!$A:$NN,DF$320,FALSE))-6),'csapat-ranglista'!$A:$FP,DF$321,FALSE)/8,VLOOKUP(VLOOKUP($A260,csapatok!$A:$NN,DF$320,FALSE),'csapat-ranglista'!$A:$FP,DF$321,FALSE)/4),0)</f>
        <v>0</v>
      </c>
      <c r="DG260" s="223">
        <f>IFERROR(IF(RIGHT(VLOOKUP($A260,csapatok!$A:$NN,DG$320,FALSE),5)="Csere",VLOOKUP(LEFT(VLOOKUP($A260,csapatok!$A:$NN,DG$320,FALSE),LEN(VLOOKUP($A260,csapatok!$A:$NN,DG$320,FALSE))-6),'csapat-ranglista'!$A:$FP,DG$321,FALSE)/8,VLOOKUP(VLOOKUP($A260,csapatok!$A:$NN,DG$320,FALSE),'csapat-ranglista'!$A:$FP,DG$321,FALSE)/4),0)</f>
        <v>0</v>
      </c>
      <c r="DH260" s="223">
        <f>IFERROR(IF(RIGHT(VLOOKUP($A260,csapatok!$A:$NN,DH$320,FALSE),5)="Csere",VLOOKUP(LEFT(VLOOKUP($A260,csapatok!$A:$NN,DH$320,FALSE),LEN(VLOOKUP($A260,csapatok!$A:$NN,DH$320,FALSE))-6),'csapat-ranglista'!$A:$FP,DH$321,FALSE)/8,VLOOKUP(VLOOKUP($A260,csapatok!$A:$NN,DH$320,FALSE),'csapat-ranglista'!$A:$FP,DH$321,FALSE)/4),0)</f>
        <v>0</v>
      </c>
      <c r="DI260" s="223">
        <f>IFERROR(IF(RIGHT(VLOOKUP($A260,csapatok!$A:$NN,DI$320,FALSE),5)="Csere",VLOOKUP(LEFT(VLOOKUP($A260,csapatok!$A:$NN,DI$320,FALSE),LEN(VLOOKUP($A260,csapatok!$A:$NN,DI$320,FALSE))-6),'csapat-ranglista'!$A:$FP,DI$321,FALSE)/8,VLOOKUP(VLOOKUP($A260,csapatok!$A:$NN,DI$320,FALSE),'csapat-ranglista'!$A:$FP,DI$321,FALSE)/4),0)</f>
        <v>0</v>
      </c>
      <c r="DJ260" s="223">
        <f>IFERROR(IF(RIGHT(VLOOKUP($A260,csapatok!$A:$NN,DJ$320,FALSE),5)="Csere",VLOOKUP(LEFT(VLOOKUP($A260,csapatok!$A:$NN,DJ$320,FALSE),LEN(VLOOKUP($A260,csapatok!$A:$NN,DJ$320,FALSE))-6),'csapat-ranglista'!$A:$FP,DJ$321,FALSE)/8,VLOOKUP(VLOOKUP($A260,csapatok!$A:$NN,DJ$320,FALSE),'csapat-ranglista'!$A:$FP,DJ$321,FALSE)/4),0)</f>
        <v>0</v>
      </c>
      <c r="DK260" s="223">
        <f>IFERROR(IF(RIGHT(VLOOKUP($A260,csapatok!$A:$NN,DK$320,FALSE),5)="Csere",VLOOKUP(LEFT(VLOOKUP($A260,csapatok!$A:$NN,DK$320,FALSE),LEN(VLOOKUP($A260,csapatok!$A:$NN,DK$320,FALSE))-6),'csapat-ranglista'!$A:$FP,DK$321,FALSE)/8,VLOOKUP(VLOOKUP($A260,csapatok!$A:$NN,DK$320,FALSE),'csapat-ranglista'!$A:$FP,DK$321,FALSE)/4),0)</f>
        <v>0</v>
      </c>
      <c r="DL260" s="223">
        <f>IFERROR(IF(RIGHT(VLOOKUP($A260,csapatok!$A:$NN,DL$320,FALSE),5)="Csere",VLOOKUP(LEFT(VLOOKUP($A260,csapatok!$A:$NN,DL$320,FALSE),LEN(VLOOKUP($A260,csapatok!$A:$NN,DL$320,FALSE))-6),'csapat-ranglista'!$A:$FP,DL$321,FALSE)/8,VLOOKUP(VLOOKUP($A260,csapatok!$A:$NN,DL$320,FALSE),'csapat-ranglista'!$A:$FP,DL$321,FALSE)/4),0)</f>
        <v>0</v>
      </c>
      <c r="DM260" s="223">
        <f>IFERROR(IF(RIGHT(VLOOKUP($A260,csapatok!$A:$NN,DM$320,FALSE),5)="Csere",VLOOKUP(LEFT(VLOOKUP($A260,csapatok!$A:$NN,DM$320,FALSE),LEN(VLOOKUP($A260,csapatok!$A:$NN,DM$320,FALSE))-6),'csapat-ranglista'!$A:$FP,DM$321,FALSE)/8,VLOOKUP(VLOOKUP($A260,csapatok!$A:$NN,DM$320,FALSE),'csapat-ranglista'!$A:$FP,DM$321,FALSE)/4),0)</f>
        <v>0</v>
      </c>
      <c r="DN260" s="223">
        <f>IFERROR(IF(RIGHT(VLOOKUP($A260,csapatok!$A:$NN,DN$320,FALSE),5)="Csere",VLOOKUP(LEFT(VLOOKUP($A260,csapatok!$A:$NN,DN$320,FALSE),LEN(VLOOKUP($A260,csapatok!$A:$NN,DN$320,FALSE))-6),'csapat-ranglista'!$A:$FP,DN$321,FALSE)/8,VLOOKUP(VLOOKUP($A260,csapatok!$A:$NN,DN$320,FALSE),'csapat-ranglista'!$A:$FP,DN$321,FALSE)/4),0)</f>
        <v>0</v>
      </c>
      <c r="DO260" s="224">
        <f>versenyek!$MF$11*IFERROR(VLOOKUP(VLOOKUP($A260,versenyek!ME:MG,3,FALSE),szabalyok!$A$16:$B$23,2,FALSE)/4,0)</f>
        <v>0</v>
      </c>
      <c r="DP260" s="224">
        <f>versenyek!$MI$11*IFERROR(VLOOKUP(VLOOKUP($A260,versenyek!MH:MJ,3,FALSE),szabalyok!$A$16:$B$23,2,FALSE)/4,0)</f>
        <v>0</v>
      </c>
      <c r="DQ260" s="223">
        <f>IFERROR(IF(RIGHT(VLOOKUP($A260,csapatok!$A:$NN,DQ$320,FALSE),5)="Csere",VLOOKUP(LEFT(VLOOKUP($A260,csapatok!$A:$NN,DQ$320,FALSE),LEN(VLOOKUP($A260,csapatok!$A:$NN,DQ$320,FALSE))-6),'csapat-ranglista'!$A:$FP,DQ$321,FALSE)/8,VLOOKUP(VLOOKUP($A260,csapatok!$A:$NN,DQ$320,FALSE),'csapat-ranglista'!$A:$FP,DQ$321,FALSE)/4),0)</f>
        <v>0</v>
      </c>
      <c r="DR260" s="223">
        <f>IFERROR(IF(RIGHT(VLOOKUP($A260,csapatok!$A:$NN,DR$320,FALSE),5)="Csere",VLOOKUP(LEFT(VLOOKUP($A260,csapatok!$A:$NN,DR$320,FALSE),LEN(VLOOKUP($A260,csapatok!$A:$NN,DR$320,FALSE))-6),'csapat-ranglista'!$A:$FP,DR$321,FALSE)/8,VLOOKUP(VLOOKUP($A260,csapatok!$A:$NN,DR$320,FALSE),'csapat-ranglista'!$A:$FP,DR$321,FALSE)/4),0)</f>
        <v>0</v>
      </c>
      <c r="DS260" s="223">
        <f>IFERROR(IF(RIGHT(VLOOKUP($A260,csapatok!$A:$NN,DS$320,FALSE),5)="Csere",VLOOKUP(LEFT(VLOOKUP($A260,csapatok!$A:$NN,DS$320,FALSE),LEN(VLOOKUP($A260,csapatok!$A:$NN,DS$320,FALSE))-6),'csapat-ranglista'!$A:$FP,DS$321,FALSE)/8,VLOOKUP(VLOOKUP($A260,csapatok!$A:$NN,DS$320,FALSE),'csapat-ranglista'!$A:$FP,DS$321,FALSE)/4),0)</f>
        <v>0</v>
      </c>
      <c r="DT260" s="223">
        <f>IFERROR(IF(RIGHT(VLOOKUP($A260,csapatok!$A:$NN,DT$320,FALSE),5)="Csere",VLOOKUP(LEFT(VLOOKUP($A260,csapatok!$A:$NN,DT$320,FALSE),LEN(VLOOKUP($A260,csapatok!$A:$NN,DT$320,FALSE))-6),'csapat-ranglista'!$A:$FP,DT$321,FALSE)/8,VLOOKUP(VLOOKUP($A260,csapatok!$A:$NN,DT$320,FALSE),'csapat-ranglista'!$A:$FP,DT$321,FALSE)/4),0)</f>
        <v>0</v>
      </c>
      <c r="DU260" s="223">
        <f>IFERROR(IF(RIGHT(VLOOKUP($A260,csapatok!$A:$NN,DU$320,FALSE),5)="Csere",VLOOKUP(LEFT(VLOOKUP($A260,csapatok!$A:$NN,DU$320,FALSE),LEN(VLOOKUP($A260,csapatok!$A:$NN,DU$320,FALSE))-6),'csapat-ranglista'!$A:$FP,DU$321,FALSE)/8,VLOOKUP(VLOOKUP($A260,csapatok!$A:$NN,DU$320,FALSE),'csapat-ranglista'!$A:$FP,DU$321,FALSE)/4),0)</f>
        <v>0</v>
      </c>
      <c r="DV260" s="223">
        <f>IFERROR(IF(RIGHT(VLOOKUP($A260,csapatok!$A:$NN,DV$320,FALSE),5)="Csere",VLOOKUP(LEFT(VLOOKUP($A260,csapatok!$A:$NN,DV$320,FALSE),LEN(VLOOKUP($A260,csapatok!$A:$NN,DV$320,FALSE))-6),'csapat-ranglista'!$A:$FP,DV$321,FALSE)/8,VLOOKUP(VLOOKUP($A260,csapatok!$A:$NN,DV$320,FALSE),'csapat-ranglista'!$A:$FP,DV$321,FALSE)/4),0)</f>
        <v>0</v>
      </c>
      <c r="DW260" s="223">
        <f>IFERROR(IF(RIGHT(VLOOKUP($A260,csapatok!$A:$NN,DW$320,FALSE),5)="Csere",VLOOKUP(LEFT(VLOOKUP($A260,csapatok!$A:$NN,DW$320,FALSE),LEN(VLOOKUP($A260,csapatok!$A:$NN,DW$320,FALSE))-6),'csapat-ranglista'!$A:$FP,DW$321,FALSE)/8,VLOOKUP(VLOOKUP($A260,csapatok!$A:$NN,DW$320,FALSE),'csapat-ranglista'!$A:$FP,DW$321,FALSE)/4),0)</f>
        <v>0</v>
      </c>
      <c r="DX260" s="223">
        <f>IFERROR(IF(RIGHT(VLOOKUP($A260,csapatok!$A:$NN,DX$320,FALSE),5)="Csere",VLOOKUP(LEFT(VLOOKUP($A260,csapatok!$A:$NN,DX$320,FALSE),LEN(VLOOKUP($A260,csapatok!$A:$NN,DX$320,FALSE))-6),'csapat-ranglista'!$A:$FP,DX$321,FALSE)/8,VLOOKUP(VLOOKUP($A260,csapatok!$A:$NN,DX$320,FALSE),'csapat-ranglista'!$A:$FP,DX$321,FALSE)/4),0)</f>
        <v>0</v>
      </c>
      <c r="DY260" s="223">
        <f>IFERROR(IF(RIGHT(VLOOKUP($A260,csapatok!$A:$NN,DY$320,FALSE),5)="Csere",VLOOKUP(LEFT(VLOOKUP($A260,csapatok!$A:$NN,DY$320,FALSE),LEN(VLOOKUP($A260,csapatok!$A:$NN,DY$320,FALSE))-6),'csapat-ranglista'!$A:$FP,DY$321,FALSE)/8,VLOOKUP(VLOOKUP($A260,csapatok!$A:$NN,DY$320,FALSE),'csapat-ranglista'!$A:$FP,DY$321,FALSE)/4),0)</f>
        <v>0</v>
      </c>
      <c r="DZ260" s="223">
        <f>IFERROR(IF(RIGHT(VLOOKUP($A260,csapatok!$A:$NN,DZ$320,FALSE),5)="Csere",VLOOKUP(LEFT(VLOOKUP($A260,csapatok!$A:$NN,DZ$320,FALSE),LEN(VLOOKUP($A260,csapatok!$A:$NN,DZ$320,FALSE))-6),'csapat-ranglista'!$A:$FP,DZ$321,FALSE)/8,VLOOKUP(VLOOKUP($A260,csapatok!$A:$NN,DZ$320,FALSE),'csapat-ranglista'!$A:$FP,DZ$321,FALSE)/4),0)</f>
        <v>0</v>
      </c>
      <c r="EA260" s="223">
        <f>IFERROR(IF(RIGHT(VLOOKUP($A260,csapatok!$A:$NN,EA$320,FALSE),5)="Csere",VLOOKUP(LEFT(VLOOKUP($A260,csapatok!$A:$NN,EA$320,FALSE),LEN(VLOOKUP($A260,csapatok!$A:$NN,EA$320,FALSE))-6),'csapat-ranglista'!$A:$FP,EA$321,FALSE)/8,VLOOKUP(VLOOKUP($A260,csapatok!$A:$NN,EA$320,FALSE),'csapat-ranglista'!$A:$FP,EA$321,FALSE)/4),0)</f>
        <v>0</v>
      </c>
      <c r="EB260" s="223">
        <f>IFERROR(IF(RIGHT(VLOOKUP($A260,csapatok!$A:$NN,EB$320,FALSE),5)="Csere",VLOOKUP(LEFT(VLOOKUP($A260,csapatok!$A:$NN,EB$320,FALSE),LEN(VLOOKUP($A260,csapatok!$A:$NN,EB$320,FALSE))-6),'csapat-ranglista'!$A:$FP,EB$321,FALSE)/8,VLOOKUP(VLOOKUP($A260,csapatok!$A:$NN,EB$320,FALSE),'csapat-ranglista'!$A:$FP,EB$321,FALSE)/4),0)</f>
        <v>0</v>
      </c>
      <c r="EC260" s="223">
        <f>IFERROR(IF(RIGHT(VLOOKUP($A260,csapatok!$A:$NN,EC$320,FALSE),5)="Csere",VLOOKUP(LEFT(VLOOKUP($A260,csapatok!$A:$NN,EC$320,FALSE),LEN(VLOOKUP($A260,csapatok!$A:$NN,EC$320,FALSE))-6),'csapat-ranglista'!$A:$FP,EC$321,FALSE)/8,VLOOKUP(VLOOKUP($A260,csapatok!$A:$NN,EC$320,FALSE),'csapat-ranglista'!$A:$FP,EC$321,FALSE)/4),0)</f>
        <v>0</v>
      </c>
      <c r="ED260" s="223">
        <f>IFERROR(IF(RIGHT(VLOOKUP($A260,csapatok!$A:$NN,ED$320,FALSE),5)="Csere",VLOOKUP(LEFT(VLOOKUP($A260,csapatok!$A:$NN,ED$320,FALSE),LEN(VLOOKUP($A260,csapatok!$A:$NN,ED$320,FALSE))-6),'csapat-ranglista'!$A:$FP,ED$321,FALSE)/8,VLOOKUP(VLOOKUP($A260,csapatok!$A:$NN,ED$320,FALSE),'csapat-ranglista'!$A:$FP,ED$321,FALSE)/4),0)</f>
        <v>0</v>
      </c>
      <c r="EE260" s="223">
        <f>IFERROR(IF(RIGHT(VLOOKUP($A260,csapatok!$A:$NN,EE$320,FALSE),5)="Csere",VLOOKUP(LEFT(VLOOKUP($A260,csapatok!$A:$NN,EE$320,FALSE),LEN(VLOOKUP($A260,csapatok!$A:$NN,EE$320,FALSE))-6),'csapat-ranglista'!$A:$FP,EE$321,FALSE)/8,VLOOKUP(VLOOKUP($A260,csapatok!$A:$NN,EE$320,FALSE),'csapat-ranglista'!$A:$FP,EE$321,FALSE)/4),0)</f>
        <v>0</v>
      </c>
      <c r="EF260" s="223">
        <f>IFERROR(IF(RIGHT(VLOOKUP($A260,csapatok!$A:$NN,EF$320,FALSE),5)="Csere",VLOOKUP(LEFT(VLOOKUP($A260,csapatok!$A:$NN,EF$320,FALSE),LEN(VLOOKUP($A260,csapatok!$A:$NN,EF$320,FALSE))-6),'csapat-ranglista'!$A:$FP,EF$321,FALSE)/8,VLOOKUP(VLOOKUP($A260,csapatok!$A:$NN,EF$320,FALSE),'csapat-ranglista'!$A:$FP,EF$321,FALSE)/4),0)</f>
        <v>0</v>
      </c>
      <c r="EG260" s="223">
        <f>IFERROR(IF(RIGHT(VLOOKUP($A260,csapatok!$A:$NN,EG$320,FALSE),5)="Csere",VLOOKUP(LEFT(VLOOKUP($A260,csapatok!$A:$NN,EG$320,FALSE),LEN(VLOOKUP($A260,csapatok!$A:$NN,EG$320,FALSE))-6),'csapat-ranglista'!$A:$FP,EG$321,FALSE)/8,VLOOKUP(VLOOKUP($A260,csapatok!$A:$NN,EG$320,FALSE),'csapat-ranglista'!$A:$FP,EG$321,FALSE)/4),0)</f>
        <v>0</v>
      </c>
      <c r="EH260" s="223">
        <f>IFERROR(IF(RIGHT(VLOOKUP($A260,csapatok!$A:$NN,EH$320,FALSE),5)="Csere",VLOOKUP(LEFT(VLOOKUP($A260,csapatok!$A:$NN,EH$320,FALSE),LEN(VLOOKUP($A260,csapatok!$A:$NN,EH$320,FALSE))-6),'csapat-ranglista'!$A:$FP,EH$321,FALSE)/8,VLOOKUP(VLOOKUP($A260,csapatok!$A:$NN,EH$320,FALSE),'csapat-ranglista'!$A:$FP,EH$321,FALSE)/4),0)</f>
        <v>0</v>
      </c>
      <c r="EI260" s="223">
        <f>IFERROR(IF(RIGHT(VLOOKUP($A260,csapatok!$A:$NN,EI$320,FALSE),5)="Csere",VLOOKUP(LEFT(VLOOKUP($A260,csapatok!$A:$NN,EI$320,FALSE),LEN(VLOOKUP($A260,csapatok!$A:$NN,EI$320,FALSE))-6),'csapat-ranglista'!$A:$FP,EI$321,FALSE)/8,VLOOKUP(VLOOKUP($A260,csapatok!$A:$NN,EI$320,FALSE),'csapat-ranglista'!$A:$FP,EI$321,FALSE)/4),0)</f>
        <v>0</v>
      </c>
      <c r="EJ260" s="223">
        <f>IFERROR(IF(RIGHT(VLOOKUP($A260,csapatok!$A:$NN,EJ$320,FALSE),5)="Csere",VLOOKUP(LEFT(VLOOKUP($A260,csapatok!$A:$NN,EJ$320,FALSE),LEN(VLOOKUP($A260,csapatok!$A:$NN,EJ$320,FALSE))-6),'csapat-ranglista'!$A:$FP,EJ$321,FALSE)/8,VLOOKUP(VLOOKUP($A260,csapatok!$A:$NN,EJ$320,FALSE),'csapat-ranglista'!$A:$FP,EJ$321,FALSE)/4),0)</f>
        <v>0</v>
      </c>
      <c r="EK260" s="223">
        <f>IFERROR(IF(RIGHT(VLOOKUP($A260,csapatok!$A:$NN,EK$320,FALSE),5)="Csere",VLOOKUP(LEFT(VLOOKUP($A260,csapatok!$A:$NN,EK$320,FALSE),LEN(VLOOKUP($A260,csapatok!$A:$NN,EK$320,FALSE))-6),'csapat-ranglista'!$A:$FP,EK$321,FALSE)/8,VLOOKUP(VLOOKUP($A260,csapatok!$A:$NN,EK$320,FALSE),'csapat-ranglista'!$A:$FP,EK$321,FALSE)/4),0)</f>
        <v>0</v>
      </c>
      <c r="EL260" s="223">
        <f>IFERROR(IF(RIGHT(VLOOKUP($A260,csapatok!$A:$NN,EL$320,FALSE),5)="Csere",VLOOKUP(LEFT(VLOOKUP($A260,csapatok!$A:$NN,EL$320,FALSE),LEN(VLOOKUP($A260,csapatok!$A:$NN,EL$320,FALSE))-6),'csapat-ranglista'!$A:$FP,EL$321,FALSE)/8,VLOOKUP(VLOOKUP($A260,csapatok!$A:$NN,EL$320,FALSE),'csapat-ranglista'!$A:$FP,EL$321,FALSE)/4),0)</f>
        <v>0</v>
      </c>
      <c r="EM260" s="223">
        <f>IFERROR(IF(RIGHT(VLOOKUP($A260,csapatok!$A:$NN,EM$320,FALSE),5)="Csere",VLOOKUP(LEFT(VLOOKUP($A260,csapatok!$A:$NN,EM$320,FALSE),LEN(VLOOKUP($A260,csapatok!$A:$NN,EM$320,FALSE))-6),'csapat-ranglista'!$A:$FP,EM$321,FALSE)/8,VLOOKUP(VLOOKUP($A260,csapatok!$A:$NN,EM$320,FALSE),'csapat-ranglista'!$A:$FP,EM$321,FALSE)/4),0)</f>
        <v>0</v>
      </c>
      <c r="EN260" s="223">
        <f>IFERROR(IF(RIGHT(VLOOKUP($A260,csapatok!$A:$NN,EN$320,FALSE),5)="Csere",VLOOKUP(LEFT(VLOOKUP($A260,csapatok!$A:$NN,EN$320,FALSE),LEN(VLOOKUP($A260,csapatok!$A:$NN,EN$320,FALSE))-6),'csapat-ranglista'!$A:$FP,EN$321,FALSE)/8,VLOOKUP(VLOOKUP($A260,csapatok!$A:$NN,EN$320,FALSE),'csapat-ranglista'!$A:$FP,EN$321,FALSE)/4),0)</f>
        <v>0</v>
      </c>
      <c r="EO260" s="223">
        <f>IFERROR(IF(RIGHT(VLOOKUP($A260,csapatok!$A:$NN,EO$320,FALSE),5)="Csere",VLOOKUP(LEFT(VLOOKUP($A260,csapatok!$A:$NN,EO$320,FALSE),LEN(VLOOKUP($A260,csapatok!$A:$NN,EO$320,FALSE))-6),'csapat-ranglista'!$A:$FP,EO$321,FALSE)/8,VLOOKUP(VLOOKUP($A260,csapatok!$A:$NN,EO$320,FALSE),'csapat-ranglista'!$A:$FP,EO$321,FALSE)/4),0)</f>
        <v>0</v>
      </c>
      <c r="EP260" s="223">
        <f>IFERROR(IF(RIGHT(VLOOKUP($A260,csapatok!$A:$NN,EP$320,FALSE),5)="Csere",VLOOKUP(LEFT(VLOOKUP($A260,csapatok!$A:$NN,EP$320,FALSE),LEN(VLOOKUP($A260,csapatok!$A:$NN,EP$320,FALSE))-6),'csapat-ranglista'!$A:$FP,EP$321,FALSE)/8,VLOOKUP(VLOOKUP($A260,csapatok!$A:$NN,EP$320,FALSE),'csapat-ranglista'!$A:$FP,EP$321,FALSE)/4),0)</f>
        <v>0</v>
      </c>
      <c r="EQ260" s="223">
        <f>IFERROR(IF(RIGHT(VLOOKUP($A260,csapatok!$A:$NN,EQ$320,FALSE),5)="Csere",VLOOKUP(LEFT(VLOOKUP($A260,csapatok!$A:$NN,EQ$320,FALSE),LEN(VLOOKUP($A260,csapatok!$A:$NN,EQ$320,FALSE))-6),'csapat-ranglista'!$A:$FP,EQ$321,FALSE)/8,VLOOKUP(VLOOKUP($A260,csapatok!$A:$NN,EQ$320,FALSE),'csapat-ranglista'!$A:$FP,EQ$321,FALSE)/4),0)</f>
        <v>0</v>
      </c>
      <c r="ER260" s="223">
        <f>IFERROR(IF(RIGHT(VLOOKUP($A260,csapatok!$A:$NN,ER$320,FALSE),5)="Csere",VLOOKUP(LEFT(VLOOKUP($A260,csapatok!$A:$NN,ER$320,FALSE),LEN(VLOOKUP($A260,csapatok!$A:$NN,ER$320,FALSE))-6),'csapat-ranglista'!$A:$FP,ER$321,FALSE)/8,VLOOKUP(VLOOKUP($A260,csapatok!$A:$NN,ER$320,FALSE),'csapat-ranglista'!$A:$FP,ER$321,FALSE)/4),0)</f>
        <v>0</v>
      </c>
      <c r="ES260" s="223">
        <f>IFERROR(IF(RIGHT(VLOOKUP($A260,csapatok!$A:$NN,ES$320,FALSE),5)="Csere",VLOOKUP(LEFT(VLOOKUP($A260,csapatok!$A:$NN,ES$320,FALSE),LEN(VLOOKUP($A260,csapatok!$A:$NN,ES$320,FALSE))-6),'csapat-ranglista'!$A:$FP,ES$321,FALSE)/8,VLOOKUP(VLOOKUP($A260,csapatok!$A:$NN,ES$320,FALSE),'csapat-ranglista'!$A:$FP,ES$321,FALSE)/4),0)</f>
        <v>0</v>
      </c>
      <c r="ET260" s="223">
        <f>IFERROR(IF(RIGHT(VLOOKUP($A260,csapatok!$A:$NN,ET$320,FALSE),5)="Csere",VLOOKUP(LEFT(VLOOKUP($A260,csapatok!$A:$NN,ET$320,FALSE),LEN(VLOOKUP($A260,csapatok!$A:$NN,ET$320,FALSE))-6),'csapat-ranglista'!$A:$FP,ET$321,FALSE)/8,VLOOKUP(VLOOKUP($A260,csapatok!$A:$NN,ET$320,FALSE),'csapat-ranglista'!$A:$FP,ET$321,FALSE)/4),0)</f>
        <v>0</v>
      </c>
      <c r="EU260" s="223">
        <f>IFERROR(IF(RIGHT(VLOOKUP($A260,csapatok!$A:$NN,EU$320,FALSE),5)="Csere",VLOOKUP(LEFT(VLOOKUP($A260,csapatok!$A:$NN,EU$320,FALSE),LEN(VLOOKUP($A260,csapatok!$A:$NN,EU$320,FALSE))-6),'csapat-ranglista'!$A:$FP,EU$321,FALSE)/8,VLOOKUP(VLOOKUP($A260,csapatok!$A:$NN,EU$320,FALSE),'csapat-ranglista'!$A:$FP,EU$321,FALSE)/4),0)</f>
        <v>0</v>
      </c>
      <c r="EV260" s="223">
        <f>IFERROR(IF(RIGHT(VLOOKUP($A260,csapatok!$A:$NN,EV$320,FALSE),5)="Csere",VLOOKUP(LEFT(VLOOKUP($A260,csapatok!$A:$NN,EV$320,FALSE),LEN(VLOOKUP($A260,csapatok!$A:$NN,EV$320,FALSE))-6),'csapat-ranglista'!$A:$FP,EV$321,FALSE)/8,VLOOKUP(VLOOKUP($A260,csapatok!$A:$NN,EV$320,FALSE),'csapat-ranglista'!$A:$FP,EV$321,FALSE)/4),0)</f>
        <v>0</v>
      </c>
      <c r="EW260" s="223">
        <f>IFERROR(IF(RIGHT(VLOOKUP($A260,csapatok!$A:$NN,EW$320,FALSE),5)="Csere",VLOOKUP(LEFT(VLOOKUP($A260,csapatok!$A:$NN,EW$320,FALSE),LEN(VLOOKUP($A260,csapatok!$A:$NN,EW$320,FALSE))-6),'csapat-ranglista'!$A:$FP,EW$321,FALSE)/8,VLOOKUP(VLOOKUP($A260,csapatok!$A:$NN,EW$320,FALSE),'csapat-ranglista'!$A:$FP,EW$321,FALSE)/4),0)</f>
        <v>0</v>
      </c>
      <c r="EX260" s="223">
        <f>IFERROR(IF(RIGHT(VLOOKUP($A260,csapatok!$A:$NN,EX$320,FALSE),5)="Csere",VLOOKUP(LEFT(VLOOKUP($A260,csapatok!$A:$NN,EX$320,FALSE),LEN(VLOOKUP($A260,csapatok!$A:$NN,EX$320,FALSE))-6),'csapat-ranglista'!$A:$FP,EX$321,FALSE)/8,VLOOKUP(VLOOKUP($A260,csapatok!$A:$NN,EX$320,FALSE),'csapat-ranglista'!$A:$FP,EX$321,FALSE)/4),0)</f>
        <v>0</v>
      </c>
      <c r="EY260" s="223">
        <f>IFERROR(IF(RIGHT(VLOOKUP($A260,csapatok!$A:$NN,EY$320,FALSE),5)="Csere",VLOOKUP(LEFT(VLOOKUP($A260,csapatok!$A:$NN,EY$320,FALSE),LEN(VLOOKUP($A260,csapatok!$A:$NN,EY$320,FALSE))-6),'csapat-ranglista'!$A:$FP,EY$321,FALSE)/8,VLOOKUP(VLOOKUP($A260,csapatok!$A:$NN,EY$320,FALSE),'csapat-ranglista'!$A:$FP,EY$321,FALSE)/4),0)</f>
        <v>0</v>
      </c>
      <c r="EZ260" s="223">
        <f>IFERROR(IF(RIGHT(VLOOKUP($A260,csapatok!$A:$NN,EZ$320,FALSE),5)="Csere",VLOOKUP(LEFT(VLOOKUP($A260,csapatok!$A:$NN,EZ$320,FALSE),LEN(VLOOKUP($A260,csapatok!$A:$NN,EZ$320,FALSE))-6),'csapat-ranglista'!$A:$FP,EZ$321,FALSE)/8,VLOOKUP(VLOOKUP($A260,csapatok!$A:$NN,EZ$320,FALSE),'csapat-ranglista'!$A:$FP,EZ$321,FALSE)/4),0)</f>
        <v>0</v>
      </c>
      <c r="FA260" s="223">
        <f>IFERROR(IF(RIGHT(VLOOKUP($A260,csapatok!$A:$NN,FA$320,FALSE),5)="Csere",VLOOKUP(LEFT(VLOOKUP($A260,csapatok!$A:$NN,FA$320,FALSE),LEN(VLOOKUP($A260,csapatok!$A:$NN,FA$320,FALSE))-6),'csapat-ranglista'!$A:$FP,FA$321,FALSE)/8,VLOOKUP(VLOOKUP($A260,csapatok!$A:$NN,FA$320,FALSE),'csapat-ranglista'!$A:$FP,FA$321,FALSE)/4),0)</f>
        <v>0</v>
      </c>
      <c r="FB260" s="223">
        <f>IFERROR(IF(RIGHT(VLOOKUP($A260,csapatok!$A:$NN,FB$320,FALSE),5)="Csere",VLOOKUP(LEFT(VLOOKUP($A260,csapatok!$A:$NN,FB$320,FALSE),LEN(VLOOKUP($A260,csapatok!$A:$NN,FB$320,FALSE))-6),'csapat-ranglista'!$A:$FP,FB$321,FALSE)/8,VLOOKUP(VLOOKUP($A260,csapatok!$A:$NN,FB$320,FALSE),'csapat-ranglista'!$A:$FP,FB$321,FALSE)/4),0)</f>
        <v>0</v>
      </c>
      <c r="FC260" s="223">
        <f>IFERROR(IF(RIGHT(VLOOKUP($A260,csapatok!$A:$NN,FC$320,FALSE),5)="Csere",VLOOKUP(LEFT(VLOOKUP($A260,csapatok!$A:$NN,FC$320,FALSE),LEN(VLOOKUP($A260,csapatok!$A:$NN,FC$320,FALSE))-6),'csapat-ranglista'!$A:$FP,FC$321,FALSE)/8,VLOOKUP(VLOOKUP($A260,csapatok!$A:$NN,FC$320,FALSE),'csapat-ranglista'!$A:$FP,FC$321,FALSE)/4),0)</f>
        <v>0</v>
      </c>
      <c r="FD260" s="224">
        <f>versenyek!$QY$11*IFERROR(VLOOKUP(VLOOKUP($A260,versenyek!QX:QZ,3,FALSE),szabalyok!$A$16:$B$23,2,FALSE)/4,0)</f>
        <v>0</v>
      </c>
      <c r="FE260" s="224">
        <f>versenyek!$RB$11*IFERROR(VLOOKUP(VLOOKUP($A260,versenyek!RA:RC,3,FALSE),szabalyok!$A$16:$B$23,2,FALSE)/4,0)</f>
        <v>0</v>
      </c>
      <c r="FF260" s="223">
        <f>IFERROR(IF(RIGHT(VLOOKUP($A260,csapatok!$A:$NN,FF$320,FALSE),5)="Csere",VLOOKUP(LEFT(VLOOKUP($A260,csapatok!$A:$NN,FF$320,FALSE),LEN(VLOOKUP($A260,csapatok!$A:$NN,FF$320,FALSE))-6),'csapat-ranglista'!$A:$FP,FF$321,FALSE)/8,VLOOKUP(VLOOKUP($A260,csapatok!$A:$NN,FF$320,FALSE),'csapat-ranglista'!$A:$FP,FF$321,FALSE)/4),0)</f>
        <v>0</v>
      </c>
      <c r="FG260" s="223">
        <f>IFERROR(IF(RIGHT(VLOOKUP($A260,csapatok!$A:$NN,FG$320,FALSE),5)="Csere",VLOOKUP(LEFT(VLOOKUP($A260,csapatok!$A:$NN,FG$320,FALSE),LEN(VLOOKUP($A260,csapatok!$A:$NN,FG$320,FALSE))-6),'csapat-ranglista'!$A:$FP,FG$321,FALSE)/8,VLOOKUP(VLOOKUP($A260,csapatok!$A:$NN,FG$320,FALSE),'csapat-ranglista'!$A:$FP,FG$321,FALSE)/4),0)</f>
        <v>0</v>
      </c>
      <c r="FH260" s="223">
        <f>IFERROR(IF(RIGHT(VLOOKUP($A260,csapatok!$A:$NN,FH$320,FALSE),5)="Csere",VLOOKUP(LEFT(VLOOKUP($A260,csapatok!$A:$NN,FH$320,FALSE),LEN(VLOOKUP($A260,csapatok!$A:$NN,FH$320,FALSE))-6),'csapat-ranglista'!$A:$FP,FH$321,FALSE)/8,VLOOKUP(VLOOKUP($A260,csapatok!$A:$NN,FH$320,FALSE),'csapat-ranglista'!$A:$FP,FH$321,FALSE)/4),0)</f>
        <v>0</v>
      </c>
      <c r="FI260" s="223">
        <f>IFERROR(IF(RIGHT(VLOOKUP($A260,csapatok!$A:$NN,FI$320,FALSE),5)="Csere",VLOOKUP(LEFT(VLOOKUP($A260,csapatok!$A:$NN,FI$320,FALSE),LEN(VLOOKUP($A260,csapatok!$A:$NN,FI$320,FALSE))-6),'csapat-ranglista'!$A:$FP,FI$321,FALSE)/8,VLOOKUP(VLOOKUP($A260,csapatok!$A:$NN,FI$320,FALSE),'csapat-ranglista'!$A:$FP,FI$321,FALSE)/4),0)</f>
        <v>0</v>
      </c>
      <c r="FJ260" s="223">
        <f>IFERROR(IF(RIGHT(VLOOKUP($A260,csapatok!$A:$NN,FJ$320,FALSE),5)="Csere",VLOOKUP(LEFT(VLOOKUP($A260,csapatok!$A:$NN,FJ$320,FALSE),LEN(VLOOKUP($A260,csapatok!$A:$NN,FJ$320,FALSE))-6),'csapat-ranglista'!$A:$FP,FJ$321,FALSE)/8,VLOOKUP(VLOOKUP($A260,csapatok!$A:$NN,FJ$320,FALSE),'csapat-ranglista'!$A:$FP,FJ$321,FALSE)/4),0)</f>
        <v>0</v>
      </c>
      <c r="FK260" s="223">
        <f>IFERROR(IF(RIGHT(VLOOKUP($A260,csapatok!$A:$NN,FK$320,FALSE),5)="Csere",VLOOKUP(LEFT(VLOOKUP($A260,csapatok!$A:$NN,FK$320,FALSE),LEN(VLOOKUP($A260,csapatok!$A:$NN,FK$320,FALSE))-6),'csapat-ranglista'!$A:$FP,FK$321,FALSE)/8,VLOOKUP(VLOOKUP($A260,csapatok!$A:$NN,FK$320,FALSE),'csapat-ranglista'!$A:$FP,FK$321,FALSE)/4),0)</f>
        <v>0</v>
      </c>
      <c r="FL260" s="223">
        <f>IFERROR(IF(RIGHT(VLOOKUP($A260,csapatok!$A:$NN,FL$320,FALSE),5)="Csere",VLOOKUP(LEFT(VLOOKUP($A260,csapatok!$A:$NN,FL$320,FALSE),LEN(VLOOKUP($A260,csapatok!$A:$NN,FL$320,FALSE))-6),'csapat-ranglista'!$A:$FP,FL$321,FALSE)/8,VLOOKUP(VLOOKUP($A260,csapatok!$A:$NN,FL$320,FALSE),'csapat-ranglista'!$A:$FP,FL$321,FALSE)/4),0)</f>
        <v>0</v>
      </c>
      <c r="FM260" s="223">
        <f>IFERROR(IF(RIGHT(VLOOKUP($A260,csapatok!$A:$NN,FM$320,FALSE),5)="Csere",VLOOKUP(LEFT(VLOOKUP($A260,csapatok!$A:$NN,FM$320,FALSE),LEN(VLOOKUP($A260,csapatok!$A:$NN,FM$320,FALSE))-6),'csapat-ranglista'!$A:$FP,FM$321,FALSE)/8,VLOOKUP(VLOOKUP($A260,csapatok!$A:$NN,FM$320,FALSE),'csapat-ranglista'!$A:$FP,FM$321,FALSE)/4),0)</f>
        <v>0</v>
      </c>
      <c r="FN260" s="223">
        <f>IFERROR(IF(RIGHT(VLOOKUP($A260,csapatok!$A:$NN,FN$320,FALSE),5)="Csere",VLOOKUP(LEFT(VLOOKUP($A260,csapatok!$A:$NN,FN$320,FALSE),LEN(VLOOKUP($A260,csapatok!$A:$NN,FN$320,FALSE))-6),'csapat-ranglista'!$A:$FP,FN$321,FALSE)/8,VLOOKUP(VLOOKUP($A260,csapatok!$A:$NN,FN$320,FALSE),'csapat-ranglista'!$A:$FP,FN$321,FALSE)/4),0)</f>
        <v>0</v>
      </c>
      <c r="FO260" s="223">
        <f>IFERROR(IF(RIGHT(VLOOKUP($A260,csapatok!$A:$NN,FO$320,FALSE),5)="Csere",VLOOKUP(LEFT(VLOOKUP($A260,csapatok!$A:$NN,FO$320,FALSE),LEN(VLOOKUP($A260,csapatok!$A:$NN,FO$320,FALSE))-6),'csapat-ranglista'!$A:$FP,FO$321,FALSE)/8,VLOOKUP(VLOOKUP($A260,csapatok!$A:$NN,FO$320,FALSE),'csapat-ranglista'!$A:$FP,FO$321,FALSE)/4),0)</f>
        <v>0</v>
      </c>
      <c r="FP260" s="223">
        <f>IFERROR(IF(RIGHT(VLOOKUP($A260,csapatok!$A:$NN,FP$320,FALSE),5)="Csere",VLOOKUP(LEFT(VLOOKUP($A260,csapatok!$A:$NN,FP$320,FALSE),LEN(VLOOKUP($A260,csapatok!$A:$NN,FP$320,FALSE))-6),'csapat-ranglista'!$A:$FP,FP$321,FALSE)/8,VLOOKUP(VLOOKUP($A260,csapatok!$A:$NN,FP$320,FALSE),'csapat-ranglista'!$A:$FP,FP$321,FALSE)/4),0)</f>
        <v>0</v>
      </c>
      <c r="FQ260" s="223">
        <f>IFERROR(IF(RIGHT(VLOOKUP($A260,csapatok!$A:$NN,FQ$320,FALSE),5)="Csere",VLOOKUP(LEFT(VLOOKUP($A260,csapatok!$A:$NN,FQ$320,FALSE),LEN(VLOOKUP($A260,csapatok!$A:$NN,FQ$320,FALSE))-6),'csapat-ranglista'!$A:$FP,FQ$321,FALSE)/8,VLOOKUP(VLOOKUP($A260,csapatok!$A:$NN,FQ$320,FALSE),'csapat-ranglista'!$A:$FP,FQ$321,FALSE)/4),0)</f>
        <v>0</v>
      </c>
      <c r="FR260" s="223">
        <f>IFERROR(IF(RIGHT(VLOOKUP($A260,csapatok!$A:$NN,FR$320,FALSE),5)="Csere",VLOOKUP(LEFT(VLOOKUP($A260,csapatok!$A:$NN,FR$320,FALSE),LEN(VLOOKUP($A260,csapatok!$A:$NN,FR$320,FALSE))-6),'csapat-ranglista'!$A:$FP,FR$321,FALSE)/8,VLOOKUP(VLOOKUP($A260,csapatok!$A:$NN,FR$320,FALSE),'csapat-ranglista'!$A:$FP,FR$321,FALSE)/4),0)</f>
        <v>0</v>
      </c>
      <c r="FS260" s="223">
        <f>IFERROR(IF(RIGHT(VLOOKUP($A260,csapatok!$A:$NN,FS$320,FALSE),5)="Csere",VLOOKUP(LEFT(VLOOKUP($A260,csapatok!$A:$NN,FS$320,FALSE),LEN(VLOOKUP($A260,csapatok!$A:$NN,FS$320,FALSE))-6),'csapat-ranglista'!$A:$FP,FS$321,FALSE)/8,VLOOKUP(VLOOKUP($A260,csapatok!$A:$NN,FS$320,FALSE),'csapat-ranglista'!$A:$FP,FS$321,FALSE)/4),0)</f>
        <v>0</v>
      </c>
      <c r="FT260" s="223">
        <f>IFERROR(IF(RIGHT(VLOOKUP($A260,csapatok!$A:$NN,FT$320,FALSE),5)="Csere",VLOOKUP(LEFT(VLOOKUP($A260,csapatok!$A:$NN,FT$320,FALSE),LEN(VLOOKUP($A260,csapatok!$A:$NN,FT$320,FALSE))-6),'csapat-ranglista'!$A:$FP,FT$321,FALSE)/8,VLOOKUP(VLOOKUP($A260,csapatok!$A:$NN,FT$320,FALSE),'csapat-ranglista'!$A:$FP,FT$321,FALSE)/4),0)</f>
        <v>0</v>
      </c>
      <c r="FU260" s="223">
        <f>IFERROR(IF(RIGHT(VLOOKUP($A260,csapatok!$A:$NN,FU$320,FALSE),5)="Csere",VLOOKUP(LEFT(VLOOKUP($A260,csapatok!$A:$NN,FU$320,FALSE),LEN(VLOOKUP($A260,csapatok!$A:$NN,FU$320,FALSE))-6),'csapat-ranglista'!$A:$FP,FU$321,FALSE)/8,VLOOKUP(VLOOKUP($A260,csapatok!$A:$NN,FU$320,FALSE),'csapat-ranglista'!$A:$FP,FU$321,FALSE)/4),0)</f>
        <v>0</v>
      </c>
      <c r="FV260" s="223">
        <f>IFERROR(IF(RIGHT(VLOOKUP($A260,csapatok!$A:$NN,FV$320,FALSE),5)="Csere",VLOOKUP(LEFT(VLOOKUP($A260,csapatok!$A:$NN,FV$320,FALSE),LEN(VLOOKUP($A260,csapatok!$A:$NN,FV$320,FALSE))-6),'csapat-ranglista'!$A:$FP,FV$321,FALSE)/8,VLOOKUP(VLOOKUP($A260,csapatok!$A:$NN,FV$320,FALSE),'csapat-ranglista'!$A:$FP,FV$321,FALSE)/4),0)</f>
        <v>0</v>
      </c>
      <c r="FW260" s="223">
        <f>IFERROR(IF(RIGHT(VLOOKUP($A260,csapatok!$A:$NN,FW$320,FALSE),5)="Csere",VLOOKUP(LEFT(VLOOKUP($A260,csapatok!$A:$NN,FW$320,FALSE),LEN(VLOOKUP($A260,csapatok!$A:$NN,FW$320,FALSE))-6),'csapat-ranglista'!$A:$FP,FW$321,FALSE)/8,VLOOKUP(VLOOKUP($A260,csapatok!$A:$NN,FW$320,FALSE),'csapat-ranglista'!$A:$FP,FW$321,FALSE)/4),0)</f>
        <v>0</v>
      </c>
      <c r="FX260" s="223">
        <f>IFERROR(IF(RIGHT(VLOOKUP($A260,csapatok!$A:$NN,FX$320,FALSE),5)="Csere",VLOOKUP(LEFT(VLOOKUP($A260,csapatok!$A:$NN,FX$320,FALSE),LEN(VLOOKUP($A260,csapatok!$A:$NN,FX$320,FALSE))-6),'csapat-ranglista'!$A:$FP,FX$321,FALSE)/8,VLOOKUP(VLOOKUP($A260,csapatok!$A:$NN,FX$320,FALSE),'csapat-ranglista'!$A:$FP,FX$321,FALSE)/4),0)</f>
        <v>0</v>
      </c>
      <c r="FY260" s="223">
        <f>IFERROR(IF(RIGHT(VLOOKUP($A260,csapatok!$A:$NN,FY$320,FALSE),5)="Csere",VLOOKUP(LEFT(VLOOKUP($A260,csapatok!$A:$NN,FY$320,FALSE),LEN(VLOOKUP($A260,csapatok!$A:$NN,FY$320,FALSE))-6),'csapat-ranglista'!$A:$FP,FY$321,FALSE)/8,VLOOKUP(VLOOKUP($A260,csapatok!$A:$NN,FY$320,FALSE),'csapat-ranglista'!$A:$FP,FY$321,FALSE)/4),0)</f>
        <v>0</v>
      </c>
      <c r="FZ260" s="223">
        <f>IFERROR(IF(RIGHT(VLOOKUP($A260,csapatok!$A:$NN,FZ$320,FALSE),5)="Csere",VLOOKUP(LEFT(VLOOKUP($A260,csapatok!$A:$NN,FZ$320,FALSE),LEN(VLOOKUP($A260,csapatok!$A:$NN,FZ$320,FALSE))-6),'csapat-ranglista'!$A:$FP,FZ$321,FALSE)/8,VLOOKUP(VLOOKUP($A260,csapatok!$A:$NN,FZ$320,FALSE),'csapat-ranglista'!$A:$FP,FZ$321,FALSE)/4),0)</f>
        <v>0</v>
      </c>
      <c r="GA260" s="223">
        <f>IFERROR(IF(RIGHT(VLOOKUP($A260,csapatok!$A:$NN,GA$320,FALSE),5)="Csere",VLOOKUP(LEFT(VLOOKUP($A260,csapatok!$A:$NN,GA$320,FALSE),LEN(VLOOKUP($A260,csapatok!$A:$NN,GA$320,FALSE))-6),'csapat-ranglista'!$A:$FP,GA$321,FALSE)/8,VLOOKUP(VLOOKUP($A260,csapatok!$A:$NN,GA$320,FALSE),'csapat-ranglista'!$A:$FP,GA$321,FALSE)/4),0)</f>
        <v>0</v>
      </c>
      <c r="GB260" s="223">
        <f>IFERROR(IF(RIGHT(VLOOKUP($A260,csapatok!$A:$NN,GB$320,FALSE),5)="Csere",VLOOKUP(LEFT(VLOOKUP($A260,csapatok!$A:$NN,GB$320,FALSE),LEN(VLOOKUP($A260,csapatok!$A:$NN,GB$320,FALSE))-6),'csapat-ranglista'!$A:$FP,GB$321,FALSE)/8,VLOOKUP(VLOOKUP($A260,csapatok!$A:$NN,GB$320,FALSE),'csapat-ranglista'!$A:$FP,GB$321,FALSE)/4),0)</f>
        <v>0</v>
      </c>
      <c r="GC260" s="223">
        <f>IFERROR(IF(RIGHT(VLOOKUP($A260,csapatok!$A:$NN,GC$320,FALSE),5)="Csere",VLOOKUP(LEFT(VLOOKUP($A260,csapatok!$A:$NN,GC$320,FALSE),LEN(VLOOKUP($A260,csapatok!$A:$NN,GC$320,FALSE))-6),'csapat-ranglista'!$A:$FP,GC$321,FALSE)/8,VLOOKUP(VLOOKUP($A260,csapatok!$A:$NN,GC$320,FALSE),'csapat-ranglista'!$A:$FP,GC$321,FALSE)/4),0)</f>
        <v>0</v>
      </c>
      <c r="GD260" s="247">
        <f>SUM(EQ260:GC260)</f>
        <v>0</v>
      </c>
    </row>
    <row r="261" spans="1:186">
      <c r="A261" s="32" t="s">
        <v>196</v>
      </c>
      <c r="B261" s="2">
        <v>32892</v>
      </c>
      <c r="C261" s="131" t="str">
        <f>IF(B261=0,"",IF(B261&lt;$C$1,"felnőtt","ifi"))</f>
        <v>felnőtt</v>
      </c>
      <c r="D261" s="32" t="s">
        <v>101</v>
      </c>
      <c r="E261" s="45">
        <v>0</v>
      </c>
      <c r="F261" s="32">
        <v>0</v>
      </c>
      <c r="G261" s="32">
        <v>0</v>
      </c>
      <c r="H261" s="32">
        <v>4.437495108237802</v>
      </c>
      <c r="I261" s="32">
        <v>0</v>
      </c>
      <c r="J261" s="32">
        <v>0</v>
      </c>
      <c r="K261" s="32">
        <v>3.379457593929807</v>
      </c>
      <c r="L261" s="32">
        <v>0</v>
      </c>
      <c r="M261" s="32">
        <v>0</v>
      </c>
      <c r="N261" s="32">
        <v>0</v>
      </c>
      <c r="O261" s="32">
        <v>60.966093196565375</v>
      </c>
      <c r="P261" s="32">
        <v>0</v>
      </c>
      <c r="Q261" s="32">
        <v>0</v>
      </c>
      <c r="R261" s="32">
        <v>4.216247462652186</v>
      </c>
      <c r="S261" s="32">
        <v>5.205689722012</v>
      </c>
      <c r="T261" s="32">
        <v>0</v>
      </c>
      <c r="U261" s="32">
        <v>0</v>
      </c>
      <c r="V261" s="32">
        <v>0</v>
      </c>
      <c r="W261" s="32">
        <v>0</v>
      </c>
      <c r="X261" s="32">
        <f>IFERROR(IF(RIGHT(VLOOKUP($A261,csapatok!$A:$BL,X$320,FALSE),5)="Csere",VLOOKUP(LEFT(VLOOKUP($A261,csapatok!$A:$BL,X$320,FALSE),LEN(VLOOKUP($A261,csapatok!$A:$BL,X$320,FALSE))-6),'csapat-ranglista'!$A:$FP,X$321,FALSE)/8,VLOOKUP(VLOOKUP($A261,csapatok!$A:$BL,X$320,FALSE),'csapat-ranglista'!$A:$FP,X$321,FALSE)/4),0)</f>
        <v>0</v>
      </c>
      <c r="Y261" s="32">
        <f>IFERROR(IF(RIGHT(VLOOKUP($A261,csapatok!$A:$BL,Y$320,FALSE),5)="Csere",VLOOKUP(LEFT(VLOOKUP($A261,csapatok!$A:$BL,Y$320,FALSE),LEN(VLOOKUP($A261,csapatok!$A:$BL,Y$320,FALSE))-6),'csapat-ranglista'!$A:$FP,Y$321,FALSE)/8,VLOOKUP(VLOOKUP($A261,csapatok!$A:$BL,Y$320,FALSE),'csapat-ranglista'!$A:$FP,Y$321,FALSE)/4),0)</f>
        <v>0</v>
      </c>
      <c r="Z261" s="32">
        <f>IFERROR(IF(RIGHT(VLOOKUP($A261,csapatok!$A:$BL,Z$320,FALSE),5)="Csere",VLOOKUP(LEFT(VLOOKUP($A261,csapatok!$A:$BL,Z$320,FALSE),LEN(VLOOKUP($A261,csapatok!$A:$BL,Z$320,FALSE))-6),'csapat-ranglista'!$A:$FP,Z$321,FALSE)/8,VLOOKUP(VLOOKUP($A261,csapatok!$A:$BL,Z$320,FALSE),'csapat-ranglista'!$A:$FP,Z$321,FALSE)/4),0)</f>
        <v>6.4843378105186007</v>
      </c>
      <c r="AA261" s="32">
        <f>IFERROR(IF(RIGHT(VLOOKUP($A261,csapatok!$A:$BL,AA$320,FALSE),5)="Csere",VLOOKUP(LEFT(VLOOKUP($A261,csapatok!$A:$BL,AA$320,FALSE),LEN(VLOOKUP($A261,csapatok!$A:$BL,AA$320,FALSE))-6),'csapat-ranglista'!$A:$FP,AA$321,FALSE)/8,VLOOKUP(VLOOKUP($A261,csapatok!$A:$BL,AA$320,FALSE),'csapat-ranglista'!$A:$FP,AA$321,FALSE)/4),0)</f>
        <v>0</v>
      </c>
      <c r="AB261" s="223">
        <f>IFERROR(IF(RIGHT(VLOOKUP($A261,csapatok!$A:$BL,AB$320,FALSE),5)="Csere",VLOOKUP(LEFT(VLOOKUP($A261,csapatok!$A:$BL,AB$320,FALSE),LEN(VLOOKUP($A261,csapatok!$A:$BL,AB$320,FALSE))-6),'csapat-ranglista'!$A:$FP,AB$321,FALSE)/8,VLOOKUP(VLOOKUP($A261,csapatok!$A:$BL,AB$320,FALSE),'csapat-ranglista'!$A:$FP,AB$321,FALSE)/4),0)</f>
        <v>1.0058017566320283</v>
      </c>
      <c r="AC261" s="223">
        <f>IFERROR(IF(RIGHT(VLOOKUP($A261,csapatok!$A:$BL,AC$320,FALSE),5)="Csere",VLOOKUP(LEFT(VLOOKUP($A261,csapatok!$A:$BL,AC$320,FALSE),LEN(VLOOKUP($A261,csapatok!$A:$BL,AC$320,FALSE))-6),'csapat-ranglista'!$A:$FP,AC$321,FALSE)/8,VLOOKUP(VLOOKUP($A261,csapatok!$A:$BL,AC$320,FALSE),'csapat-ranglista'!$A:$FP,AC$321,FALSE)/4),0)</f>
        <v>0</v>
      </c>
      <c r="AD261" s="223">
        <f>IFERROR(IF(RIGHT(VLOOKUP($A261,csapatok!$A:$BL,AD$320,FALSE),5)="Csere",VLOOKUP(LEFT(VLOOKUP($A261,csapatok!$A:$BL,AD$320,FALSE),LEN(VLOOKUP($A261,csapatok!$A:$BL,AD$320,FALSE))-6),'csapat-ranglista'!$A:$FP,AD$321,FALSE)/8,VLOOKUP(VLOOKUP($A261,csapatok!$A:$BL,AD$320,FALSE),'csapat-ranglista'!$A:$FP,AD$321,FALSE)/4),0)</f>
        <v>0</v>
      </c>
      <c r="AE261" s="223">
        <f>IFERROR(IF(RIGHT(VLOOKUP($A261,csapatok!$A:$BL,AE$320,FALSE),5)="Csere",VLOOKUP(LEFT(VLOOKUP($A261,csapatok!$A:$BL,AE$320,FALSE),LEN(VLOOKUP($A261,csapatok!$A:$BL,AE$320,FALSE))-6),'csapat-ranglista'!$A:$FP,AE$321,FALSE)/8,VLOOKUP(VLOOKUP($A261,csapatok!$A:$BL,AE$320,FALSE),'csapat-ranglista'!$A:$FP,AE$321,FALSE)/4),0)</f>
        <v>0</v>
      </c>
      <c r="AF261" s="223">
        <f>IFERROR(IF(RIGHT(VLOOKUP($A261,csapatok!$A:$BL,AF$320,FALSE),5)="Csere",VLOOKUP(LEFT(VLOOKUP($A261,csapatok!$A:$BL,AF$320,FALSE),LEN(VLOOKUP($A261,csapatok!$A:$BL,AF$320,FALSE))-6),'csapat-ranglista'!$A:$FP,AF$321,FALSE)/8,VLOOKUP(VLOOKUP($A261,csapatok!$A:$BL,AF$320,FALSE),'csapat-ranglista'!$A:$FP,AF$321,FALSE)/4),0)</f>
        <v>0</v>
      </c>
      <c r="AG261" s="223">
        <f>IFERROR(IF(RIGHT(VLOOKUP($A261,csapatok!$A:$BL,AG$320,FALSE),5)="Csere",VLOOKUP(LEFT(VLOOKUP($A261,csapatok!$A:$BL,AG$320,FALSE),LEN(VLOOKUP($A261,csapatok!$A:$BL,AG$320,FALSE))-6),'csapat-ranglista'!$A:$FP,AG$321,FALSE)/8,VLOOKUP(VLOOKUP($A261,csapatok!$A:$BL,AG$320,FALSE),'csapat-ranglista'!$A:$FP,AG$321,FALSE)/4),0)</f>
        <v>0</v>
      </c>
      <c r="AH261" s="223">
        <f>IFERROR(IF(RIGHT(VLOOKUP($A261,csapatok!$A:$BL,AH$320,FALSE),5)="Csere",VLOOKUP(LEFT(VLOOKUP($A261,csapatok!$A:$BL,AH$320,FALSE),LEN(VLOOKUP($A261,csapatok!$A:$BL,AH$320,FALSE))-6),'csapat-ranglista'!$A:$FP,AH$321,FALSE)/8,VLOOKUP(VLOOKUP($A261,csapatok!$A:$BL,AH$320,FALSE),'csapat-ranglista'!$A:$FP,AH$321,FALSE)/4),0)</f>
        <v>0</v>
      </c>
      <c r="AI261" s="223">
        <f>IFERROR(IF(RIGHT(VLOOKUP($A261,csapatok!$A:$BL,AI$320,FALSE),5)="Csere",VLOOKUP(LEFT(VLOOKUP($A261,csapatok!$A:$BL,AI$320,FALSE),LEN(VLOOKUP($A261,csapatok!$A:$BL,AI$320,FALSE))-6),'csapat-ranglista'!$A:$FP,AI$321,FALSE)/8,VLOOKUP(VLOOKUP($A261,csapatok!$A:$BL,AI$320,FALSE),'csapat-ranglista'!$A:$FP,AI$321,FALSE)/4),0)</f>
        <v>0</v>
      </c>
      <c r="AJ261" s="223">
        <f>IFERROR(IF(RIGHT(VLOOKUP($A261,csapatok!$A:$BL,AJ$320,FALSE),5)="Csere",VLOOKUP(LEFT(VLOOKUP($A261,csapatok!$A:$BL,AJ$320,FALSE),LEN(VLOOKUP($A261,csapatok!$A:$BL,AJ$320,FALSE))-6),'csapat-ranglista'!$A:$FP,AJ$321,FALSE)/8,VLOOKUP(VLOOKUP($A261,csapatok!$A:$BL,AJ$320,FALSE),'csapat-ranglista'!$A:$FP,AJ$321,FALSE)/2),0)</f>
        <v>0</v>
      </c>
      <c r="AK261" s="223">
        <f>IFERROR(IF(RIGHT(VLOOKUP($A261,csapatok!$A:$CN,AK$320,FALSE),5)="Csere",VLOOKUP(LEFT(VLOOKUP($A261,csapatok!$A:$CN,AK$320,FALSE),LEN(VLOOKUP($A261,csapatok!$A:$CN,AK$320,FALSE))-6),'csapat-ranglista'!$A:$FP,AK$321,FALSE)/8,VLOOKUP(VLOOKUP($A261,csapatok!$A:$CN,AK$320,FALSE),'csapat-ranglista'!$A:$FP,AK$321,FALSE)/4),0)</f>
        <v>0</v>
      </c>
      <c r="AL261" s="223">
        <f>IFERROR(IF(RIGHT(VLOOKUP($A261,csapatok!$A:$CN,AL$320,FALSE),5)="Csere",VLOOKUP(LEFT(VLOOKUP($A261,csapatok!$A:$CN,AL$320,FALSE),LEN(VLOOKUP($A261,csapatok!$A:$CN,AL$320,FALSE))-6),'csapat-ranglista'!$A:$FP,AL$321,FALSE)/8,VLOOKUP(VLOOKUP($A261,csapatok!$A:$CN,AL$320,FALSE),'csapat-ranglista'!$A:$FP,AL$321,FALSE)/4),0)</f>
        <v>0</v>
      </c>
      <c r="AM261" s="223">
        <f>IFERROR(IF(RIGHT(VLOOKUP($A261,csapatok!$A:$CN,AM$320,FALSE),5)="Csere",VLOOKUP(LEFT(VLOOKUP($A261,csapatok!$A:$CN,AM$320,FALSE),LEN(VLOOKUP($A261,csapatok!$A:$CN,AM$320,FALSE))-6),'csapat-ranglista'!$A:$FP,AM$321,FALSE)/8,VLOOKUP(VLOOKUP($A261,csapatok!$A:$CN,AM$320,FALSE),'csapat-ranglista'!$A:$FP,AM$321,FALSE)/4),0)</f>
        <v>0</v>
      </c>
      <c r="AN261" s="223">
        <f>IFERROR(IF(RIGHT(VLOOKUP($A261,csapatok!$A:$CN,AN$320,FALSE),5)="Csere",VLOOKUP(LEFT(VLOOKUP($A261,csapatok!$A:$CN,AN$320,FALSE),LEN(VLOOKUP($A261,csapatok!$A:$CN,AN$320,FALSE))-6),'csapat-ranglista'!$A:$FP,AN$321,FALSE)/8,VLOOKUP(VLOOKUP($A261,csapatok!$A:$CN,AN$320,FALSE),'csapat-ranglista'!$A:$FP,AN$321,FALSE)/4),0)</f>
        <v>0</v>
      </c>
      <c r="AO261" s="223">
        <f>IFERROR(IF(RIGHT(VLOOKUP($A261,csapatok!$A:$CN,AO$320,FALSE),5)="Csere",VLOOKUP(LEFT(VLOOKUP($A261,csapatok!$A:$CN,AO$320,FALSE),LEN(VLOOKUP($A261,csapatok!$A:$CN,AO$320,FALSE))-6),'csapat-ranglista'!$A:$FP,AO$321,FALSE)/8,VLOOKUP(VLOOKUP($A261,csapatok!$A:$CN,AO$320,FALSE),'csapat-ranglista'!$A:$FP,AO$321,FALSE)/4),0)</f>
        <v>0</v>
      </c>
      <c r="AP261" s="223">
        <f>IFERROR(IF(RIGHT(VLOOKUP($A261,csapatok!$A:$CN,AP$320,FALSE),5)="Csere",VLOOKUP(LEFT(VLOOKUP($A261,csapatok!$A:$CN,AP$320,FALSE),LEN(VLOOKUP($A261,csapatok!$A:$CN,AP$320,FALSE))-6),'csapat-ranglista'!$A:$FP,AP$321,FALSE)/8,VLOOKUP(VLOOKUP($A261,csapatok!$A:$CN,AP$320,FALSE),'csapat-ranglista'!$A:$FP,AP$321,FALSE)/4),0)</f>
        <v>0</v>
      </c>
      <c r="AQ261" s="223">
        <f>IFERROR(IF(RIGHT(VLOOKUP($A261,csapatok!$A:$CN,AQ$320,FALSE),5)="Csere",VLOOKUP(LEFT(VLOOKUP($A261,csapatok!$A:$CN,AQ$320,FALSE),LEN(VLOOKUP($A261,csapatok!$A:$CN,AQ$320,FALSE))-6),'csapat-ranglista'!$A:$FP,AQ$321,FALSE)/8,VLOOKUP(VLOOKUP($A261,csapatok!$A:$CN,AQ$320,FALSE),'csapat-ranglista'!$A:$FP,AQ$321,FALSE)/4),0)</f>
        <v>0</v>
      </c>
      <c r="AR261" s="223">
        <f>IFERROR(IF(RIGHT(VLOOKUP($A261,csapatok!$A:$CN,AR$320,FALSE),5)="Csere",VLOOKUP(LEFT(VLOOKUP($A261,csapatok!$A:$CN,AR$320,FALSE),LEN(VLOOKUP($A261,csapatok!$A:$CN,AR$320,FALSE))-6),'csapat-ranglista'!$A:$FP,AR$321,FALSE)/8,VLOOKUP(VLOOKUP($A261,csapatok!$A:$CN,AR$320,FALSE),'csapat-ranglista'!$A:$FP,AR$321,FALSE)/4),0)</f>
        <v>0</v>
      </c>
      <c r="AS261" s="223">
        <f>IFERROR(IF(RIGHT(VLOOKUP($A261,csapatok!$A:$CN,AS$320,FALSE),5)="Csere",VLOOKUP(LEFT(VLOOKUP($A261,csapatok!$A:$CN,AS$320,FALSE),LEN(VLOOKUP($A261,csapatok!$A:$CN,AS$320,FALSE))-6),'csapat-ranglista'!$A:$FP,AS$321,FALSE)/8,VLOOKUP(VLOOKUP($A261,csapatok!$A:$CN,AS$320,FALSE),'csapat-ranglista'!$A:$FP,AS$321,FALSE)/4),0)</f>
        <v>0</v>
      </c>
      <c r="AT261" s="223">
        <f>IFERROR(IF(RIGHT(VLOOKUP($A261,csapatok!$A:$CN,AT$320,FALSE),5)="Csere",VLOOKUP(LEFT(VLOOKUP($A261,csapatok!$A:$CN,AT$320,FALSE),LEN(VLOOKUP($A261,csapatok!$A:$CN,AT$320,FALSE))-6),'csapat-ranglista'!$A:$FP,AT$321,FALSE)/8,VLOOKUP(VLOOKUP($A261,csapatok!$A:$CN,AT$320,FALSE),'csapat-ranglista'!$A:$FP,AT$321,FALSE)/4),0)</f>
        <v>0</v>
      </c>
      <c r="AU261" s="223">
        <f>IFERROR(IF(RIGHT(VLOOKUP($A261,csapatok!$A:$CN,AU$320,FALSE),5)="Csere",VLOOKUP(LEFT(VLOOKUP($A261,csapatok!$A:$CN,AU$320,FALSE),LEN(VLOOKUP($A261,csapatok!$A:$CN,AU$320,FALSE))-6),'csapat-ranglista'!$A:$FP,AU$321,FALSE)/8,VLOOKUP(VLOOKUP($A261,csapatok!$A:$CN,AU$320,FALSE),'csapat-ranglista'!$A:$FP,AU$321,FALSE)/4),0)</f>
        <v>0</v>
      </c>
      <c r="AV261" s="223">
        <f>IFERROR(IF(RIGHT(VLOOKUP($A261,csapatok!$A:$CN,AV$320,FALSE),5)="Csere",VLOOKUP(LEFT(VLOOKUP($A261,csapatok!$A:$CN,AV$320,FALSE),LEN(VLOOKUP($A261,csapatok!$A:$CN,AV$320,FALSE))-6),'csapat-ranglista'!$A:$FP,AV$321,FALSE)/8,VLOOKUP(VLOOKUP($A261,csapatok!$A:$CN,AV$320,FALSE),'csapat-ranglista'!$A:$FP,AV$321,FALSE)/4),0)</f>
        <v>0</v>
      </c>
      <c r="AW261" s="223">
        <f>IFERROR(IF(RIGHT(VLOOKUP($A261,csapatok!$A:$CN,AW$320,FALSE),5)="Csere",VLOOKUP(LEFT(VLOOKUP($A261,csapatok!$A:$CN,AW$320,FALSE),LEN(VLOOKUP($A261,csapatok!$A:$CN,AW$320,FALSE))-6),'csapat-ranglista'!$A:$FP,AW$321,FALSE)/8,VLOOKUP(VLOOKUP($A261,csapatok!$A:$CN,AW$320,FALSE),'csapat-ranglista'!$A:$FP,AW$321,FALSE)/4),0)</f>
        <v>0</v>
      </c>
      <c r="AX261" s="223">
        <f>IFERROR(IF(RIGHT(VLOOKUP($A261,csapatok!$A:$CN,AX$320,FALSE),5)="Csere",VLOOKUP(LEFT(VLOOKUP($A261,csapatok!$A:$CN,AX$320,FALSE),LEN(VLOOKUP($A261,csapatok!$A:$CN,AX$320,FALSE))-6),'csapat-ranglista'!$A:$FP,AX$321,FALSE)/8,VLOOKUP(VLOOKUP($A261,csapatok!$A:$CN,AX$320,FALSE),'csapat-ranglista'!$A:$FP,AX$321,FALSE)/4),0)</f>
        <v>0</v>
      </c>
      <c r="AY261" s="223">
        <f>IFERROR(IF(RIGHT(VLOOKUP($A261,csapatok!$A:$NN,AY$320,FALSE),5)="Csere",VLOOKUP(LEFT(VLOOKUP($A261,csapatok!$A:$NN,AY$320,FALSE),LEN(VLOOKUP($A261,csapatok!$A:$NN,AY$320,FALSE))-6),'csapat-ranglista'!$A:$FP,AY$321,FALSE)/8,VLOOKUP(VLOOKUP($A261,csapatok!$A:$NN,AY$320,FALSE),'csapat-ranglista'!$A:$FP,AY$321,FALSE)/4),0)</f>
        <v>0</v>
      </c>
      <c r="AZ261" s="223">
        <f>IFERROR(IF(RIGHT(VLOOKUP($A261,csapatok!$A:$NN,AZ$320,FALSE),5)="Csere",VLOOKUP(LEFT(VLOOKUP($A261,csapatok!$A:$NN,AZ$320,FALSE),LEN(VLOOKUP($A261,csapatok!$A:$NN,AZ$320,FALSE))-6),'csapat-ranglista'!$A:$FP,AZ$321,FALSE)/8,VLOOKUP(VLOOKUP($A261,csapatok!$A:$NN,AZ$320,FALSE),'csapat-ranglista'!$A:$FP,AZ$321,FALSE)/4),0)</f>
        <v>0</v>
      </c>
      <c r="BA261" s="223">
        <f>IFERROR(IF(RIGHT(VLOOKUP($A261,csapatok!$A:$NN,BA$320,FALSE),5)="Csere",VLOOKUP(LEFT(VLOOKUP($A261,csapatok!$A:$NN,BA$320,FALSE),LEN(VLOOKUP($A261,csapatok!$A:$NN,BA$320,FALSE))-6),'csapat-ranglista'!$A:$FP,BA$321,FALSE)/8,VLOOKUP(VLOOKUP($A261,csapatok!$A:$NN,BA$320,FALSE),'csapat-ranglista'!$A:$FP,BA$321,FALSE)/4),0)</f>
        <v>0</v>
      </c>
      <c r="BB261" s="223">
        <f>IFERROR(IF(RIGHT(VLOOKUP($A261,csapatok!$A:$NN,BB$320,FALSE),5)="Csere",VLOOKUP(LEFT(VLOOKUP($A261,csapatok!$A:$NN,BB$320,FALSE),LEN(VLOOKUP($A261,csapatok!$A:$NN,BB$320,FALSE))-6),'csapat-ranglista'!$A:$FP,BB$321,FALSE)/8,VLOOKUP(VLOOKUP($A261,csapatok!$A:$NN,BB$320,FALSE),'csapat-ranglista'!$A:$FP,BB$321,FALSE)/4),0)</f>
        <v>0</v>
      </c>
      <c r="BC261" s="224">
        <f>versenyek!$ES$11*IFERROR(VLOOKUP(VLOOKUP($A261,versenyek!ER:ET,3,FALSE),szabalyok!$A$16:$B$23,2,FALSE)/4,0)</f>
        <v>0</v>
      </c>
      <c r="BD261" s="224">
        <f>versenyek!$EV$11*IFERROR(VLOOKUP(VLOOKUP($A261,versenyek!EU:EW,3,FALSE),szabalyok!$A$16:$B$23,2,FALSE)/4,0)</f>
        <v>0</v>
      </c>
      <c r="BE261" s="223">
        <f>IFERROR(IF(RIGHT(VLOOKUP($A261,csapatok!$A:$NN,BE$320,FALSE),5)="Csere",VLOOKUP(LEFT(VLOOKUP($A261,csapatok!$A:$NN,BE$320,FALSE),LEN(VLOOKUP($A261,csapatok!$A:$NN,BE$320,FALSE))-6),'csapat-ranglista'!$A:$FP,BE$321,FALSE)/8,VLOOKUP(VLOOKUP($A261,csapatok!$A:$NN,BE$320,FALSE),'csapat-ranglista'!$A:$FP,BE$321,FALSE)/4),0)</f>
        <v>0</v>
      </c>
      <c r="BF261" s="223">
        <f>IFERROR(IF(RIGHT(VLOOKUP($A261,csapatok!$A:$NN,BF$320,FALSE),5)="Csere",VLOOKUP(LEFT(VLOOKUP($A261,csapatok!$A:$NN,BF$320,FALSE),LEN(VLOOKUP($A261,csapatok!$A:$NN,BF$320,FALSE))-6),'csapat-ranglista'!$A:$FP,BF$321,FALSE)/8,VLOOKUP(VLOOKUP($A261,csapatok!$A:$NN,BF$320,FALSE),'csapat-ranglista'!$A:$FP,BF$321,FALSE)/4),0)</f>
        <v>0</v>
      </c>
      <c r="BG261" s="223">
        <f>IFERROR(IF(RIGHT(VLOOKUP($A261,csapatok!$A:$NN,BG$320,FALSE),5)="Csere",VLOOKUP(LEFT(VLOOKUP($A261,csapatok!$A:$NN,BG$320,FALSE),LEN(VLOOKUP($A261,csapatok!$A:$NN,BG$320,FALSE))-6),'csapat-ranglista'!$A:$FP,BG$321,FALSE)/8,VLOOKUP(VLOOKUP($A261,csapatok!$A:$NN,BG$320,FALSE),'csapat-ranglista'!$A:$FP,BG$321,FALSE)/4),0)</f>
        <v>0</v>
      </c>
      <c r="BH261" s="223">
        <f>IFERROR(IF(RIGHT(VLOOKUP($A261,csapatok!$A:$NN,BH$320,FALSE),5)="Csere",VLOOKUP(LEFT(VLOOKUP($A261,csapatok!$A:$NN,BH$320,FALSE),LEN(VLOOKUP($A261,csapatok!$A:$NN,BH$320,FALSE))-6),'csapat-ranglista'!$A:$FP,BH$321,FALSE)/8,VLOOKUP(VLOOKUP($A261,csapatok!$A:$NN,BH$320,FALSE),'csapat-ranglista'!$A:$FP,BH$321,FALSE)/4),0)</f>
        <v>0</v>
      </c>
      <c r="BI261" s="223">
        <f>IFERROR(IF(RIGHT(VLOOKUP($A261,csapatok!$A:$NN,BI$320,FALSE),5)="Csere",VLOOKUP(LEFT(VLOOKUP($A261,csapatok!$A:$NN,BI$320,FALSE),LEN(VLOOKUP($A261,csapatok!$A:$NN,BI$320,FALSE))-6),'csapat-ranglista'!$A:$FP,BI$321,FALSE)/8,VLOOKUP(VLOOKUP($A261,csapatok!$A:$NN,BI$320,FALSE),'csapat-ranglista'!$A:$FP,BI$321,FALSE)/4),0)</f>
        <v>0</v>
      </c>
      <c r="BJ261" s="223">
        <f>IFERROR(IF(RIGHT(VLOOKUP($A261,csapatok!$A:$NN,BJ$320,FALSE),5)="Csere",VLOOKUP(LEFT(VLOOKUP($A261,csapatok!$A:$NN,BJ$320,FALSE),LEN(VLOOKUP($A261,csapatok!$A:$NN,BJ$320,FALSE))-6),'csapat-ranglista'!$A:$FP,BJ$321,FALSE)/8,VLOOKUP(VLOOKUP($A261,csapatok!$A:$NN,BJ$320,FALSE),'csapat-ranglista'!$A:$FP,BJ$321,FALSE)/4),0)</f>
        <v>0</v>
      </c>
      <c r="BK261" s="223">
        <f>IFERROR(IF(RIGHT(VLOOKUP($A261,csapatok!$A:$NN,BK$320,FALSE),5)="Csere",VLOOKUP(LEFT(VLOOKUP($A261,csapatok!$A:$NN,BK$320,FALSE),LEN(VLOOKUP($A261,csapatok!$A:$NN,BK$320,FALSE))-6),'csapat-ranglista'!$A:$FP,BK$321,FALSE)/8,VLOOKUP(VLOOKUP($A261,csapatok!$A:$NN,BK$320,FALSE),'csapat-ranglista'!$A:$FP,BK$321,FALSE)/4),0)</f>
        <v>0</v>
      </c>
      <c r="BL261" s="223">
        <f>IFERROR(IF(RIGHT(VLOOKUP($A261,csapatok!$A:$NN,BL$320,FALSE),5)="Csere",VLOOKUP(LEFT(VLOOKUP($A261,csapatok!$A:$NN,BL$320,FALSE),LEN(VLOOKUP($A261,csapatok!$A:$NN,BL$320,FALSE))-6),'csapat-ranglista'!$A:$FP,BL$321,FALSE)/8,VLOOKUP(VLOOKUP($A261,csapatok!$A:$NN,BL$320,FALSE),'csapat-ranglista'!$A:$FP,BL$321,FALSE)/4),0)</f>
        <v>0</v>
      </c>
      <c r="BM261" s="223">
        <f>IFERROR(IF(RIGHT(VLOOKUP($A261,csapatok!$A:$NN,BM$320,FALSE),5)="Csere",VLOOKUP(LEFT(VLOOKUP($A261,csapatok!$A:$NN,BM$320,FALSE),LEN(VLOOKUP($A261,csapatok!$A:$NN,BM$320,FALSE))-6),'csapat-ranglista'!$A:$FP,BM$321,FALSE)/8,VLOOKUP(VLOOKUP($A261,csapatok!$A:$NN,BM$320,FALSE),'csapat-ranglista'!$A:$FP,BM$321,FALSE)/4),0)</f>
        <v>0</v>
      </c>
      <c r="BN261" s="223">
        <f>IFERROR(IF(RIGHT(VLOOKUP($A261,csapatok!$A:$NN,BN$320,FALSE),5)="Csere",VLOOKUP(LEFT(VLOOKUP($A261,csapatok!$A:$NN,BN$320,FALSE),LEN(VLOOKUP($A261,csapatok!$A:$NN,BN$320,FALSE))-6),'csapat-ranglista'!$A:$FP,BN$321,FALSE)/8,VLOOKUP(VLOOKUP($A261,csapatok!$A:$NN,BN$320,FALSE),'csapat-ranglista'!$A:$FP,BN$321,FALSE)/4),0)</f>
        <v>0</v>
      </c>
      <c r="BO261" s="223">
        <f>IFERROR(IF(RIGHT(VLOOKUP($A261,csapatok!$A:$NN,BO$320,FALSE),5)="Csere",VLOOKUP(LEFT(VLOOKUP($A261,csapatok!$A:$NN,BO$320,FALSE),LEN(VLOOKUP($A261,csapatok!$A:$NN,BO$320,FALSE))-6),'csapat-ranglista'!$A:$FP,BO$321,FALSE)/8,VLOOKUP(VLOOKUP($A261,csapatok!$A:$NN,BO$320,FALSE),'csapat-ranglista'!$A:$FP,BO$321,FALSE)/4),0)</f>
        <v>0</v>
      </c>
      <c r="BP261" s="223">
        <f>IFERROR(IF(RIGHT(VLOOKUP($A261,csapatok!$A:$NN,BP$320,FALSE),5)="Csere",VLOOKUP(LEFT(VLOOKUP($A261,csapatok!$A:$NN,BP$320,FALSE),LEN(VLOOKUP($A261,csapatok!$A:$NN,BP$320,FALSE))-6),'csapat-ranglista'!$A:$FP,BP$321,FALSE)/8,VLOOKUP(VLOOKUP($A261,csapatok!$A:$NN,BP$320,FALSE),'csapat-ranglista'!$A:$FP,BP$321,FALSE)/4),0)</f>
        <v>0</v>
      </c>
      <c r="BQ261" s="223">
        <f>IFERROR(IF(RIGHT(VLOOKUP($A261,csapatok!$A:$NN,BQ$320,FALSE),5)="Csere",VLOOKUP(LEFT(VLOOKUP($A261,csapatok!$A:$NN,BQ$320,FALSE),LEN(VLOOKUP($A261,csapatok!$A:$NN,BQ$320,FALSE))-6),'csapat-ranglista'!$A:$FP,BQ$321,FALSE)/8,VLOOKUP(VLOOKUP($A261,csapatok!$A:$NN,BQ$320,FALSE),'csapat-ranglista'!$A:$FP,BQ$321,FALSE)/4),0)</f>
        <v>0</v>
      </c>
      <c r="BR261" s="223">
        <f>IFERROR(IF(RIGHT(VLOOKUP($A261,csapatok!$A:$NN,BR$320,FALSE),5)="Csere",VLOOKUP(LEFT(VLOOKUP($A261,csapatok!$A:$NN,BR$320,FALSE),LEN(VLOOKUP($A261,csapatok!$A:$NN,BR$320,FALSE))-6),'csapat-ranglista'!$A:$FP,BR$321,FALSE)/8,VLOOKUP(VLOOKUP($A261,csapatok!$A:$NN,BR$320,FALSE),'csapat-ranglista'!$A:$FP,BR$321,FALSE)/4),0)</f>
        <v>0</v>
      </c>
      <c r="BS261" s="223">
        <f>IFERROR(IF(RIGHT(VLOOKUP($A261,csapatok!$A:$NN,BS$320,FALSE),5)="Csere",VLOOKUP(LEFT(VLOOKUP($A261,csapatok!$A:$NN,BS$320,FALSE),LEN(VLOOKUP($A261,csapatok!$A:$NN,BS$320,FALSE))-6),'csapat-ranglista'!$A:$FP,BS$321,FALSE)/8,VLOOKUP(VLOOKUP($A261,csapatok!$A:$NN,BS$320,FALSE),'csapat-ranglista'!$A:$FP,BS$321,FALSE)/4),0)</f>
        <v>0</v>
      </c>
      <c r="BT261" s="223">
        <f>IFERROR(IF(RIGHT(VLOOKUP($A261,csapatok!$A:$NN,BT$320,FALSE),5)="Csere",VLOOKUP(LEFT(VLOOKUP($A261,csapatok!$A:$NN,BT$320,FALSE),LEN(VLOOKUP($A261,csapatok!$A:$NN,BT$320,FALSE))-6),'csapat-ranglista'!$A:$FP,BT$321,FALSE)/8,VLOOKUP(VLOOKUP($A261,csapatok!$A:$NN,BT$320,FALSE),'csapat-ranglista'!$A:$FP,BT$321,FALSE)/4),0)</f>
        <v>0</v>
      </c>
      <c r="BU261" s="223">
        <f>IFERROR(IF(RIGHT(VLOOKUP($A261,csapatok!$A:$NN,BU$320,FALSE),5)="Csere",VLOOKUP(LEFT(VLOOKUP($A261,csapatok!$A:$NN,BU$320,FALSE),LEN(VLOOKUP($A261,csapatok!$A:$NN,BU$320,FALSE))-6),'csapat-ranglista'!$A:$FP,BU$321,FALSE)/8,VLOOKUP(VLOOKUP($A261,csapatok!$A:$NN,BU$320,FALSE),'csapat-ranglista'!$A:$FP,BU$321,FALSE)/4),0)</f>
        <v>0</v>
      </c>
      <c r="BV261" s="223">
        <f>IFERROR(IF(RIGHT(VLOOKUP($A261,csapatok!$A:$NN,BV$320,FALSE),5)="Csere",VLOOKUP(LEFT(VLOOKUP($A261,csapatok!$A:$NN,BV$320,FALSE),LEN(VLOOKUP($A261,csapatok!$A:$NN,BV$320,FALSE))-6),'csapat-ranglista'!$A:$FP,BV$321,FALSE)/8,VLOOKUP(VLOOKUP($A261,csapatok!$A:$NN,BV$320,FALSE),'csapat-ranglista'!$A:$FP,BV$321,FALSE)/4),0)</f>
        <v>0</v>
      </c>
      <c r="BW261" s="223">
        <f>IFERROR(IF(RIGHT(VLOOKUP($A261,csapatok!$A:$NN,BW$320,FALSE),5)="Csere",VLOOKUP(LEFT(VLOOKUP($A261,csapatok!$A:$NN,BW$320,FALSE),LEN(VLOOKUP($A261,csapatok!$A:$NN,BW$320,FALSE))-6),'csapat-ranglista'!$A:$FP,BW$321,FALSE)/8,VLOOKUP(VLOOKUP($A261,csapatok!$A:$NN,BW$320,FALSE),'csapat-ranglista'!$A:$FP,BW$321,FALSE)/4),0)</f>
        <v>0</v>
      </c>
      <c r="BX261" s="223">
        <f>IFERROR(IF(RIGHT(VLOOKUP($A261,csapatok!$A:$NN,BX$320,FALSE),5)="Csere",VLOOKUP(LEFT(VLOOKUP($A261,csapatok!$A:$NN,BX$320,FALSE),LEN(VLOOKUP($A261,csapatok!$A:$NN,BX$320,FALSE))-6),'csapat-ranglista'!$A:$FP,BX$321,FALSE)/8,VLOOKUP(VLOOKUP($A261,csapatok!$A:$NN,BX$320,FALSE),'csapat-ranglista'!$A:$FP,BX$321,FALSE)/4),0)</f>
        <v>0</v>
      </c>
      <c r="BY261" s="223">
        <f>IFERROR(IF(RIGHT(VLOOKUP($A261,csapatok!$A:$NN,BY$320,FALSE),5)="Csere",VLOOKUP(LEFT(VLOOKUP($A261,csapatok!$A:$NN,BY$320,FALSE),LEN(VLOOKUP($A261,csapatok!$A:$NN,BY$320,FALSE))-6),'csapat-ranglista'!$A:$FP,BY$321,FALSE)/8,VLOOKUP(VLOOKUP($A261,csapatok!$A:$NN,BY$320,FALSE),'csapat-ranglista'!$A:$FP,BY$321,FALSE)/4),0)</f>
        <v>0</v>
      </c>
      <c r="BZ261" s="223">
        <f>IFERROR(IF(RIGHT(VLOOKUP($A261,csapatok!$A:$NN,BZ$320,FALSE),5)="Csere",VLOOKUP(LEFT(VLOOKUP($A261,csapatok!$A:$NN,BZ$320,FALSE),LEN(VLOOKUP($A261,csapatok!$A:$NN,BZ$320,FALSE))-6),'csapat-ranglista'!$A:$FP,BZ$321,FALSE)/8,VLOOKUP(VLOOKUP($A261,csapatok!$A:$NN,BZ$320,FALSE),'csapat-ranglista'!$A:$FP,BZ$321,FALSE)/4),0)</f>
        <v>0</v>
      </c>
      <c r="CA261" s="223">
        <f>IFERROR(IF(RIGHT(VLOOKUP($A261,csapatok!$A:$NN,CA$320,FALSE),5)="Csere",VLOOKUP(LEFT(VLOOKUP($A261,csapatok!$A:$NN,CA$320,FALSE),LEN(VLOOKUP($A261,csapatok!$A:$NN,CA$320,FALSE))-6),'csapat-ranglista'!$A:$FP,CA$321,FALSE)/8,VLOOKUP(VLOOKUP($A261,csapatok!$A:$NN,CA$320,FALSE),'csapat-ranglista'!$A:$FP,CA$321,FALSE)/4),0)</f>
        <v>0</v>
      </c>
      <c r="CB261" s="223">
        <f>IFERROR(IF(RIGHT(VLOOKUP($A261,csapatok!$A:$NN,CB$320,FALSE),5)="Csere",VLOOKUP(LEFT(VLOOKUP($A261,csapatok!$A:$NN,CB$320,FALSE),LEN(VLOOKUP($A261,csapatok!$A:$NN,CB$320,FALSE))-6),'csapat-ranglista'!$A:$FP,CB$321,FALSE)/8,VLOOKUP(VLOOKUP($A261,csapatok!$A:$NN,CB$320,FALSE),'csapat-ranglista'!$A:$FP,CB$321,FALSE)/4),0)</f>
        <v>0</v>
      </c>
      <c r="CC261" s="223">
        <f>IFERROR(IF(RIGHT(VLOOKUP($A261,csapatok!$A:$NN,CC$320,FALSE),5)="Csere",VLOOKUP(LEFT(VLOOKUP($A261,csapatok!$A:$NN,CC$320,FALSE),LEN(VLOOKUP($A261,csapatok!$A:$NN,CC$320,FALSE))-6),'csapat-ranglista'!$A:$FP,CC$321,FALSE)/8,VLOOKUP(VLOOKUP($A261,csapatok!$A:$NN,CC$320,FALSE),'csapat-ranglista'!$A:$FP,CC$321,FALSE)/4),0)</f>
        <v>0</v>
      </c>
      <c r="CD261" s="223">
        <f>IFERROR(IF(RIGHT(VLOOKUP($A261,csapatok!$A:$NN,CD$320,FALSE),5)="Csere",VLOOKUP(LEFT(VLOOKUP($A261,csapatok!$A:$NN,CD$320,FALSE),LEN(VLOOKUP($A261,csapatok!$A:$NN,CD$320,FALSE))-6),'csapat-ranglista'!$A:$FP,CD$321,FALSE)/8,VLOOKUP(VLOOKUP($A261,csapatok!$A:$NN,CD$320,FALSE),'csapat-ranglista'!$A:$FP,CD$321,FALSE)/4),0)</f>
        <v>0</v>
      </c>
      <c r="CE261" s="223">
        <f>IFERROR(IF(RIGHT(VLOOKUP($A261,csapatok!$A:$NN,CE$320,FALSE),5)="Csere",VLOOKUP(LEFT(VLOOKUP($A261,csapatok!$A:$NN,CE$320,FALSE),LEN(VLOOKUP($A261,csapatok!$A:$NN,CE$320,FALSE))-6),'csapat-ranglista'!$A:$FP,CE$321,FALSE)/8,VLOOKUP(VLOOKUP($A261,csapatok!$A:$NN,CE$320,FALSE),'csapat-ranglista'!$A:$FP,CE$321,FALSE)/4),0)</f>
        <v>0</v>
      </c>
      <c r="CF261" s="223">
        <f>IFERROR(IF(RIGHT(VLOOKUP($A261,csapatok!$A:$NN,CF$320,FALSE),5)="Csere",VLOOKUP(LEFT(VLOOKUP($A261,csapatok!$A:$NN,CF$320,FALSE),LEN(VLOOKUP($A261,csapatok!$A:$NN,CF$320,FALSE))-6),'csapat-ranglista'!$A:$FP,CF$321,FALSE)/8,VLOOKUP(VLOOKUP($A261,csapatok!$A:$NN,CF$320,FALSE),'csapat-ranglista'!$A:$FP,CF$321,FALSE)/4),0)</f>
        <v>0</v>
      </c>
      <c r="CG261" s="223">
        <f>IFERROR(IF(RIGHT(VLOOKUP($A261,csapatok!$A:$NN,CG$320,FALSE),5)="Csere",VLOOKUP(LEFT(VLOOKUP($A261,csapatok!$A:$NN,CG$320,FALSE),LEN(VLOOKUP($A261,csapatok!$A:$NN,CG$320,FALSE))-6),'csapat-ranglista'!$A:$FP,CG$321,FALSE)/8,VLOOKUP(VLOOKUP($A261,csapatok!$A:$NN,CG$320,FALSE),'csapat-ranglista'!$A:$FP,CG$321,FALSE)/4),0)</f>
        <v>0</v>
      </c>
      <c r="CH261" s="223">
        <f>IFERROR(IF(RIGHT(VLOOKUP($A261,csapatok!$A:$NN,CH$320,FALSE),5)="Csere",VLOOKUP(LEFT(VLOOKUP($A261,csapatok!$A:$NN,CH$320,FALSE),LEN(VLOOKUP($A261,csapatok!$A:$NN,CH$320,FALSE))-6),'csapat-ranglista'!$A:$FP,CH$321,FALSE)/8,VLOOKUP(VLOOKUP($A261,csapatok!$A:$NN,CH$320,FALSE),'csapat-ranglista'!$A:$FP,CH$321,FALSE)/4),0)</f>
        <v>0</v>
      </c>
      <c r="CI261" s="223">
        <f>IFERROR(IF(RIGHT(VLOOKUP($A261,csapatok!$A:$NN,CI$320,FALSE),5)="Csere",VLOOKUP(LEFT(VLOOKUP($A261,csapatok!$A:$NN,CI$320,FALSE),LEN(VLOOKUP($A261,csapatok!$A:$NN,CI$320,FALSE))-6),'csapat-ranglista'!$A:$FP,CI$321,FALSE)/8,VLOOKUP(VLOOKUP($A261,csapatok!$A:$NN,CI$320,FALSE),'csapat-ranglista'!$A:$FP,CI$321,FALSE)/4),0)</f>
        <v>0</v>
      </c>
      <c r="CJ261" s="224">
        <f>versenyek!$IQ$11*IFERROR(VLOOKUP(VLOOKUP($A261,versenyek!IP:IR,3,FALSE),szabalyok!$A$16:$B$23,2,FALSE)/4,0)</f>
        <v>0</v>
      </c>
      <c r="CK261" s="224">
        <f>versenyek!$IT$11*IFERROR(VLOOKUP(VLOOKUP($A261,versenyek!IS:IU,3,FALSE),szabalyok!$A$16:$B$23,2,FALSE)/4,0)</f>
        <v>0</v>
      </c>
      <c r="CL261" s="223">
        <f>IFERROR(IF(RIGHT(VLOOKUP($A261,csapatok!$A:$NN,CL$320,FALSE),5)="Csere",VLOOKUP(LEFT(VLOOKUP($A261,csapatok!$A:$NN,CL$320,FALSE),LEN(VLOOKUP($A261,csapatok!$A:$NN,CL$320,FALSE))-6),'csapat-ranglista'!$A:$FP,CL$321,FALSE)/8,VLOOKUP(VLOOKUP($A261,csapatok!$A:$NN,CL$320,FALSE),'csapat-ranglista'!$A:$FP,CL$321,FALSE)/4),0)</f>
        <v>0</v>
      </c>
      <c r="CM261" s="223">
        <f>IFERROR(IF(RIGHT(VLOOKUP($A261,csapatok!$A:$NN,CM$320,FALSE),5)="Csere",VLOOKUP(LEFT(VLOOKUP($A261,csapatok!$A:$NN,CM$320,FALSE),LEN(VLOOKUP($A261,csapatok!$A:$NN,CM$320,FALSE))-6),'csapat-ranglista'!$A:$FP,CM$321,FALSE)/8,VLOOKUP(VLOOKUP($A261,csapatok!$A:$NN,CM$320,FALSE),'csapat-ranglista'!$A:$FP,CM$321,FALSE)/4),0)</f>
        <v>0</v>
      </c>
      <c r="CN261" s="223">
        <f>IFERROR(IF(RIGHT(VLOOKUP($A261,csapatok!$A:$NN,CN$320,FALSE),5)="Csere",VLOOKUP(LEFT(VLOOKUP($A261,csapatok!$A:$NN,CN$320,FALSE),LEN(VLOOKUP($A261,csapatok!$A:$NN,CN$320,FALSE))-6),'csapat-ranglista'!$A:$FP,CN$321,FALSE)/8,VLOOKUP(VLOOKUP($A261,csapatok!$A:$NN,CN$320,FALSE),'csapat-ranglista'!$A:$FP,CN$321,FALSE)/4),0)</f>
        <v>0</v>
      </c>
      <c r="CO261" s="223">
        <f>IFERROR(IF(RIGHT(VLOOKUP($A261,csapatok!$A:$NN,CO$320,FALSE),5)="Csere",VLOOKUP(LEFT(VLOOKUP($A261,csapatok!$A:$NN,CO$320,FALSE),LEN(VLOOKUP($A261,csapatok!$A:$NN,CO$320,FALSE))-6),'csapat-ranglista'!$A:$FP,CO$321,FALSE)/8,VLOOKUP(VLOOKUP($A261,csapatok!$A:$NN,CO$320,FALSE),'csapat-ranglista'!$A:$FP,CO$321,FALSE)/4),0)</f>
        <v>0</v>
      </c>
      <c r="CP261" s="223">
        <f>IFERROR(IF(RIGHT(VLOOKUP($A261,csapatok!$A:$NN,CP$320,FALSE),5)="Csere",VLOOKUP(LEFT(VLOOKUP($A261,csapatok!$A:$NN,CP$320,FALSE),LEN(VLOOKUP($A261,csapatok!$A:$NN,CP$320,FALSE))-6),'csapat-ranglista'!$A:$FP,CP$321,FALSE)/8,VLOOKUP(VLOOKUP($A261,csapatok!$A:$NN,CP$320,FALSE),'csapat-ranglista'!$A:$FP,CP$321,FALSE)/4),0)</f>
        <v>0</v>
      </c>
      <c r="CQ261" s="223">
        <f>IFERROR(IF(RIGHT(VLOOKUP($A261,csapatok!$A:$NN,CQ$320,FALSE),5)="Csere",VLOOKUP(LEFT(VLOOKUP($A261,csapatok!$A:$NN,CQ$320,FALSE),LEN(VLOOKUP($A261,csapatok!$A:$NN,CQ$320,FALSE))-6),'csapat-ranglista'!$A:$FP,CQ$321,FALSE)/8,VLOOKUP(VLOOKUP($A261,csapatok!$A:$NN,CQ$320,FALSE),'csapat-ranglista'!$A:$FP,CQ$321,FALSE)/4),0)</f>
        <v>0</v>
      </c>
      <c r="CR261" s="223">
        <f>IFERROR(IF(RIGHT(VLOOKUP($A261,csapatok!$A:$NN,CR$320,FALSE),5)="Csere",VLOOKUP(LEFT(VLOOKUP($A261,csapatok!$A:$NN,CR$320,FALSE),LEN(VLOOKUP($A261,csapatok!$A:$NN,CR$320,FALSE))-6),'csapat-ranglista'!$A:$FP,CR$321,FALSE)/8,VLOOKUP(VLOOKUP($A261,csapatok!$A:$NN,CR$320,FALSE),'csapat-ranglista'!$A:$FP,CR$321,FALSE)/4),0)</f>
        <v>0</v>
      </c>
      <c r="CS261" s="223">
        <f>IFERROR(IF(RIGHT(VLOOKUP($A261,csapatok!$A:$NN,CS$320,FALSE),5)="Csere",VLOOKUP(LEFT(VLOOKUP($A261,csapatok!$A:$NN,CS$320,FALSE),LEN(VLOOKUP($A261,csapatok!$A:$NN,CS$320,FALSE))-6),'csapat-ranglista'!$A:$FP,CS$321,FALSE)/8,VLOOKUP(VLOOKUP($A261,csapatok!$A:$NN,CS$320,FALSE),'csapat-ranglista'!$A:$FP,CS$321,FALSE)/4),0)</f>
        <v>0</v>
      </c>
      <c r="CT261" s="223">
        <f>IFERROR(IF(RIGHT(VLOOKUP($A261,csapatok!$A:$NN,CT$320,FALSE),5)="Csere",VLOOKUP(LEFT(VLOOKUP($A261,csapatok!$A:$NN,CT$320,FALSE),LEN(VLOOKUP($A261,csapatok!$A:$NN,CT$320,FALSE))-6),'csapat-ranglista'!$A:$FP,CT$321,FALSE)/8,VLOOKUP(VLOOKUP($A261,csapatok!$A:$NN,CT$320,FALSE),'csapat-ranglista'!$A:$FP,CT$321,FALSE)/4),0)</f>
        <v>0</v>
      </c>
      <c r="CU261" s="223">
        <f>IFERROR(IF(RIGHT(VLOOKUP($A261,csapatok!$A:$NN,CU$320,FALSE),5)="Csere",VLOOKUP(LEFT(VLOOKUP($A261,csapatok!$A:$NN,CU$320,FALSE),LEN(VLOOKUP($A261,csapatok!$A:$NN,CU$320,FALSE))-6),'csapat-ranglista'!$A:$FP,CU$321,FALSE)/8,VLOOKUP(VLOOKUP($A261,csapatok!$A:$NN,CU$320,FALSE),'csapat-ranglista'!$A:$FP,CU$321,FALSE)/4),0)</f>
        <v>0</v>
      </c>
      <c r="CV261" s="223">
        <f>IFERROR(IF(RIGHT(VLOOKUP($A261,csapatok!$A:$NN,CV$320,FALSE),5)="Csere",VLOOKUP(LEFT(VLOOKUP($A261,csapatok!$A:$NN,CV$320,FALSE),LEN(VLOOKUP($A261,csapatok!$A:$NN,CV$320,FALSE))-6),'csapat-ranglista'!$A:$FP,CV$321,FALSE)/8,VLOOKUP(VLOOKUP($A261,csapatok!$A:$NN,CV$320,FALSE),'csapat-ranglista'!$A:$FP,CV$321,FALSE)/4),0)</f>
        <v>0</v>
      </c>
      <c r="CW261" s="223">
        <f>IFERROR(IF(RIGHT(VLOOKUP($A261,csapatok!$A:$NN,CW$320,FALSE),5)="Csere",VLOOKUP(LEFT(VLOOKUP($A261,csapatok!$A:$NN,CW$320,FALSE),LEN(VLOOKUP($A261,csapatok!$A:$NN,CW$320,FALSE))-6),'csapat-ranglista'!$A:$FP,CW$321,FALSE)/8,VLOOKUP(VLOOKUP($A261,csapatok!$A:$NN,CW$320,FALSE),'csapat-ranglista'!$A:$FP,CW$321,FALSE)/4),0)</f>
        <v>0</v>
      </c>
      <c r="CX261" s="223">
        <f>IFERROR(IF(RIGHT(VLOOKUP($A261,csapatok!$A:$NN,CX$320,FALSE),5)="Csere",VLOOKUP(LEFT(VLOOKUP($A261,csapatok!$A:$NN,CX$320,FALSE),LEN(VLOOKUP($A261,csapatok!$A:$NN,CX$320,FALSE))-6),'csapat-ranglista'!$A:$FP,CX$321,FALSE)/8,VLOOKUP(VLOOKUP($A261,csapatok!$A:$NN,CX$320,FALSE),'csapat-ranglista'!$A:$FP,CX$321,FALSE)/4),0)</f>
        <v>0</v>
      </c>
      <c r="CY261" s="223">
        <f>IFERROR(IF(RIGHT(VLOOKUP($A261,csapatok!$A:$NN,CY$320,FALSE),5)="Csere",VLOOKUP(LEFT(VLOOKUP($A261,csapatok!$A:$NN,CY$320,FALSE),LEN(VLOOKUP($A261,csapatok!$A:$NN,CY$320,FALSE))-6),'csapat-ranglista'!$A:$FP,CY$321,FALSE)/8,VLOOKUP(VLOOKUP($A261,csapatok!$A:$NN,CY$320,FALSE),'csapat-ranglista'!$A:$FP,CY$321,FALSE)/4),0)</f>
        <v>0</v>
      </c>
      <c r="CZ261" s="223">
        <f>IFERROR(IF(RIGHT(VLOOKUP($A261,csapatok!$A:$NN,CZ$320,FALSE),5)="Csere",VLOOKUP(LEFT(VLOOKUP($A261,csapatok!$A:$NN,CZ$320,FALSE),LEN(VLOOKUP($A261,csapatok!$A:$NN,CZ$320,FALSE))-6),'csapat-ranglista'!$A:$FP,CZ$321,FALSE)/8,VLOOKUP(VLOOKUP($A261,csapatok!$A:$NN,CZ$320,FALSE),'csapat-ranglista'!$A:$FP,CZ$321,FALSE)/4),0)</f>
        <v>0</v>
      </c>
      <c r="DA261" s="223">
        <f>IFERROR(IF(RIGHT(VLOOKUP($A261,csapatok!$A:$NN,DA$320,FALSE),5)="Csere",VLOOKUP(LEFT(VLOOKUP($A261,csapatok!$A:$NN,DA$320,FALSE),LEN(VLOOKUP($A261,csapatok!$A:$NN,DA$320,FALSE))-6),'csapat-ranglista'!$A:$FP,DA$321,FALSE)/8,VLOOKUP(VLOOKUP($A261,csapatok!$A:$NN,DA$320,FALSE),'csapat-ranglista'!$A:$FP,DA$321,FALSE)/4),0)</f>
        <v>0</v>
      </c>
      <c r="DB261" s="223">
        <f>IFERROR(IF(RIGHT(VLOOKUP($A261,csapatok!$A:$NN,DB$320,FALSE),5)="Csere",VLOOKUP(LEFT(VLOOKUP($A261,csapatok!$A:$NN,DB$320,FALSE),LEN(VLOOKUP($A261,csapatok!$A:$NN,DB$320,FALSE))-6),'csapat-ranglista'!$A:$FP,DB$321,FALSE)/8,VLOOKUP(VLOOKUP($A261,csapatok!$A:$NN,DB$320,FALSE),'csapat-ranglista'!$A:$FP,DB$321,FALSE)/4),0)</f>
        <v>0</v>
      </c>
      <c r="DC261" s="223">
        <f>IFERROR(IF(RIGHT(VLOOKUP($A261,csapatok!$A:$NN,DC$320,FALSE),5)="Csere",VLOOKUP(LEFT(VLOOKUP($A261,csapatok!$A:$NN,DC$320,FALSE),LEN(VLOOKUP($A261,csapatok!$A:$NN,DC$320,FALSE))-6),'csapat-ranglista'!$A:$FP,DC$321,FALSE)/8,VLOOKUP(VLOOKUP($A261,csapatok!$A:$NN,DC$320,FALSE),'csapat-ranglista'!$A:$FP,DC$321,FALSE)/4),0)</f>
        <v>0</v>
      </c>
      <c r="DD261" s="223">
        <f>IFERROR(IF(RIGHT(VLOOKUP($A261,csapatok!$A:$NN,DD$320,FALSE),5)="Csere",VLOOKUP(LEFT(VLOOKUP($A261,csapatok!$A:$NN,DD$320,FALSE),LEN(VLOOKUP($A261,csapatok!$A:$NN,DD$320,FALSE))-6),'csapat-ranglista'!$A:$FP,DD$321,FALSE)/8,VLOOKUP(VLOOKUP($A261,csapatok!$A:$NN,DD$320,FALSE),'csapat-ranglista'!$A:$FP,DD$321,FALSE)/4),0)</f>
        <v>0</v>
      </c>
      <c r="DE261" s="223">
        <f>IFERROR(IF(RIGHT(VLOOKUP($A261,csapatok!$A:$NN,DE$320,FALSE),5)="Csere",VLOOKUP(LEFT(VLOOKUP($A261,csapatok!$A:$NN,DE$320,FALSE),LEN(VLOOKUP($A261,csapatok!$A:$NN,DE$320,FALSE))-6),'csapat-ranglista'!$A:$FP,DE$321,FALSE)/8,VLOOKUP(VLOOKUP($A261,csapatok!$A:$NN,DE$320,FALSE),'csapat-ranglista'!$A:$FP,DE$321,FALSE)/4),0)</f>
        <v>0</v>
      </c>
      <c r="DF261" s="223">
        <f>IFERROR(IF(RIGHT(VLOOKUP($A261,csapatok!$A:$NN,DF$320,FALSE),5)="Csere",VLOOKUP(LEFT(VLOOKUP($A261,csapatok!$A:$NN,DF$320,FALSE),LEN(VLOOKUP($A261,csapatok!$A:$NN,DF$320,FALSE))-6),'csapat-ranglista'!$A:$FP,DF$321,FALSE)/8,VLOOKUP(VLOOKUP($A261,csapatok!$A:$NN,DF$320,FALSE),'csapat-ranglista'!$A:$FP,DF$321,FALSE)/4),0)</f>
        <v>0</v>
      </c>
      <c r="DG261" s="223">
        <f>IFERROR(IF(RIGHT(VLOOKUP($A261,csapatok!$A:$NN,DG$320,FALSE),5)="Csere",VLOOKUP(LEFT(VLOOKUP($A261,csapatok!$A:$NN,DG$320,FALSE),LEN(VLOOKUP($A261,csapatok!$A:$NN,DG$320,FALSE))-6),'csapat-ranglista'!$A:$FP,DG$321,FALSE)/8,VLOOKUP(VLOOKUP($A261,csapatok!$A:$NN,DG$320,FALSE),'csapat-ranglista'!$A:$FP,DG$321,FALSE)/4),0)</f>
        <v>0</v>
      </c>
      <c r="DH261" s="223">
        <f>IFERROR(IF(RIGHT(VLOOKUP($A261,csapatok!$A:$NN,DH$320,FALSE),5)="Csere",VLOOKUP(LEFT(VLOOKUP($A261,csapatok!$A:$NN,DH$320,FALSE),LEN(VLOOKUP($A261,csapatok!$A:$NN,DH$320,FALSE))-6),'csapat-ranglista'!$A:$FP,DH$321,FALSE)/8,VLOOKUP(VLOOKUP($A261,csapatok!$A:$NN,DH$320,FALSE),'csapat-ranglista'!$A:$FP,DH$321,FALSE)/4),0)</f>
        <v>0</v>
      </c>
      <c r="DI261" s="223">
        <f>IFERROR(IF(RIGHT(VLOOKUP($A261,csapatok!$A:$NN,DI$320,FALSE),5)="Csere",VLOOKUP(LEFT(VLOOKUP($A261,csapatok!$A:$NN,DI$320,FALSE),LEN(VLOOKUP($A261,csapatok!$A:$NN,DI$320,FALSE))-6),'csapat-ranglista'!$A:$FP,DI$321,FALSE)/8,VLOOKUP(VLOOKUP($A261,csapatok!$A:$NN,DI$320,FALSE),'csapat-ranglista'!$A:$FP,DI$321,FALSE)/4),0)</f>
        <v>0</v>
      </c>
      <c r="DJ261" s="223">
        <f>IFERROR(IF(RIGHT(VLOOKUP($A261,csapatok!$A:$NN,DJ$320,FALSE),5)="Csere",VLOOKUP(LEFT(VLOOKUP($A261,csapatok!$A:$NN,DJ$320,FALSE),LEN(VLOOKUP($A261,csapatok!$A:$NN,DJ$320,FALSE))-6),'csapat-ranglista'!$A:$FP,DJ$321,FALSE)/8,VLOOKUP(VLOOKUP($A261,csapatok!$A:$NN,DJ$320,FALSE),'csapat-ranglista'!$A:$FP,DJ$321,FALSE)/4),0)</f>
        <v>0</v>
      </c>
      <c r="DK261" s="223">
        <f>IFERROR(IF(RIGHT(VLOOKUP($A261,csapatok!$A:$NN,DK$320,FALSE),5)="Csere",VLOOKUP(LEFT(VLOOKUP($A261,csapatok!$A:$NN,DK$320,FALSE),LEN(VLOOKUP($A261,csapatok!$A:$NN,DK$320,FALSE))-6),'csapat-ranglista'!$A:$FP,DK$321,FALSE)/8,VLOOKUP(VLOOKUP($A261,csapatok!$A:$NN,DK$320,FALSE),'csapat-ranglista'!$A:$FP,DK$321,FALSE)/4),0)</f>
        <v>0</v>
      </c>
      <c r="DL261" s="223">
        <f>IFERROR(IF(RIGHT(VLOOKUP($A261,csapatok!$A:$NN,DL$320,FALSE),5)="Csere",VLOOKUP(LEFT(VLOOKUP($A261,csapatok!$A:$NN,DL$320,FALSE),LEN(VLOOKUP($A261,csapatok!$A:$NN,DL$320,FALSE))-6),'csapat-ranglista'!$A:$FP,DL$321,FALSE)/8,VLOOKUP(VLOOKUP($A261,csapatok!$A:$NN,DL$320,FALSE),'csapat-ranglista'!$A:$FP,DL$321,FALSE)/4),0)</f>
        <v>0</v>
      </c>
      <c r="DM261" s="223">
        <f>IFERROR(IF(RIGHT(VLOOKUP($A261,csapatok!$A:$NN,DM$320,FALSE),5)="Csere",VLOOKUP(LEFT(VLOOKUP($A261,csapatok!$A:$NN,DM$320,FALSE),LEN(VLOOKUP($A261,csapatok!$A:$NN,DM$320,FALSE))-6),'csapat-ranglista'!$A:$FP,DM$321,FALSE)/8,VLOOKUP(VLOOKUP($A261,csapatok!$A:$NN,DM$320,FALSE),'csapat-ranglista'!$A:$FP,DM$321,FALSE)/4),0)</f>
        <v>0</v>
      </c>
      <c r="DN261" s="223">
        <f>IFERROR(IF(RIGHT(VLOOKUP($A261,csapatok!$A:$NN,DN$320,FALSE),5)="Csere",VLOOKUP(LEFT(VLOOKUP($A261,csapatok!$A:$NN,DN$320,FALSE),LEN(VLOOKUP($A261,csapatok!$A:$NN,DN$320,FALSE))-6),'csapat-ranglista'!$A:$FP,DN$321,FALSE)/8,VLOOKUP(VLOOKUP($A261,csapatok!$A:$NN,DN$320,FALSE),'csapat-ranglista'!$A:$FP,DN$321,FALSE)/4),0)</f>
        <v>0</v>
      </c>
      <c r="DO261" s="224">
        <f>versenyek!$MF$11*IFERROR(VLOOKUP(VLOOKUP($A261,versenyek!ME:MG,3,FALSE),szabalyok!$A$16:$B$23,2,FALSE)/4,0)</f>
        <v>0</v>
      </c>
      <c r="DP261" s="224">
        <f>versenyek!$MI$11*IFERROR(VLOOKUP(VLOOKUP($A261,versenyek!MH:MJ,3,FALSE),szabalyok!$A$16:$B$23,2,FALSE)/4,0)</f>
        <v>0</v>
      </c>
      <c r="DQ261" s="223">
        <f>IFERROR(IF(RIGHT(VLOOKUP($A261,csapatok!$A:$NN,DQ$320,FALSE),5)="Csere",VLOOKUP(LEFT(VLOOKUP($A261,csapatok!$A:$NN,DQ$320,FALSE),LEN(VLOOKUP($A261,csapatok!$A:$NN,DQ$320,FALSE))-6),'csapat-ranglista'!$A:$FP,DQ$321,FALSE)/8,VLOOKUP(VLOOKUP($A261,csapatok!$A:$NN,DQ$320,FALSE),'csapat-ranglista'!$A:$FP,DQ$321,FALSE)/4),0)</f>
        <v>0</v>
      </c>
      <c r="DR261" s="223">
        <f>IFERROR(IF(RIGHT(VLOOKUP($A261,csapatok!$A:$NN,DR$320,FALSE),5)="Csere",VLOOKUP(LEFT(VLOOKUP($A261,csapatok!$A:$NN,DR$320,FALSE),LEN(VLOOKUP($A261,csapatok!$A:$NN,DR$320,FALSE))-6),'csapat-ranglista'!$A:$FP,DR$321,FALSE)/8,VLOOKUP(VLOOKUP($A261,csapatok!$A:$NN,DR$320,FALSE),'csapat-ranglista'!$A:$FP,DR$321,FALSE)/4),0)</f>
        <v>0</v>
      </c>
      <c r="DS261" s="223">
        <f>IFERROR(IF(RIGHT(VLOOKUP($A261,csapatok!$A:$NN,DS$320,FALSE),5)="Csere",VLOOKUP(LEFT(VLOOKUP($A261,csapatok!$A:$NN,DS$320,FALSE),LEN(VLOOKUP($A261,csapatok!$A:$NN,DS$320,FALSE))-6),'csapat-ranglista'!$A:$FP,DS$321,FALSE)/8,VLOOKUP(VLOOKUP($A261,csapatok!$A:$NN,DS$320,FALSE),'csapat-ranglista'!$A:$FP,DS$321,FALSE)/4),0)</f>
        <v>0</v>
      </c>
      <c r="DT261" s="223">
        <f>IFERROR(IF(RIGHT(VLOOKUP($A261,csapatok!$A:$NN,DT$320,FALSE),5)="Csere",VLOOKUP(LEFT(VLOOKUP($A261,csapatok!$A:$NN,DT$320,FALSE),LEN(VLOOKUP($A261,csapatok!$A:$NN,DT$320,FALSE))-6),'csapat-ranglista'!$A:$FP,DT$321,FALSE)/8,VLOOKUP(VLOOKUP($A261,csapatok!$A:$NN,DT$320,FALSE),'csapat-ranglista'!$A:$FP,DT$321,FALSE)/4),0)</f>
        <v>0</v>
      </c>
      <c r="DU261" s="223">
        <f>IFERROR(IF(RIGHT(VLOOKUP($A261,csapatok!$A:$NN,DU$320,FALSE),5)="Csere",VLOOKUP(LEFT(VLOOKUP($A261,csapatok!$A:$NN,DU$320,FALSE),LEN(VLOOKUP($A261,csapatok!$A:$NN,DU$320,FALSE))-6),'csapat-ranglista'!$A:$FP,DU$321,FALSE)/8,VLOOKUP(VLOOKUP($A261,csapatok!$A:$NN,DU$320,FALSE),'csapat-ranglista'!$A:$FP,DU$321,FALSE)/4),0)</f>
        <v>0</v>
      </c>
      <c r="DV261" s="223">
        <f>IFERROR(IF(RIGHT(VLOOKUP($A261,csapatok!$A:$NN,DV$320,FALSE),5)="Csere",VLOOKUP(LEFT(VLOOKUP($A261,csapatok!$A:$NN,DV$320,FALSE),LEN(VLOOKUP($A261,csapatok!$A:$NN,DV$320,FALSE))-6),'csapat-ranglista'!$A:$FP,DV$321,FALSE)/8,VLOOKUP(VLOOKUP($A261,csapatok!$A:$NN,DV$320,FALSE),'csapat-ranglista'!$A:$FP,DV$321,FALSE)/4),0)</f>
        <v>0</v>
      </c>
      <c r="DW261" s="223">
        <f>IFERROR(IF(RIGHT(VLOOKUP($A261,csapatok!$A:$NN,DW$320,FALSE),5)="Csere",VLOOKUP(LEFT(VLOOKUP($A261,csapatok!$A:$NN,DW$320,FALSE),LEN(VLOOKUP($A261,csapatok!$A:$NN,DW$320,FALSE))-6),'csapat-ranglista'!$A:$FP,DW$321,FALSE)/8,VLOOKUP(VLOOKUP($A261,csapatok!$A:$NN,DW$320,FALSE),'csapat-ranglista'!$A:$FP,DW$321,FALSE)/4),0)</f>
        <v>0</v>
      </c>
      <c r="DX261" s="223">
        <f>IFERROR(IF(RIGHT(VLOOKUP($A261,csapatok!$A:$NN,DX$320,FALSE),5)="Csere",VLOOKUP(LEFT(VLOOKUP($A261,csapatok!$A:$NN,DX$320,FALSE),LEN(VLOOKUP($A261,csapatok!$A:$NN,DX$320,FALSE))-6),'csapat-ranglista'!$A:$FP,DX$321,FALSE)/8,VLOOKUP(VLOOKUP($A261,csapatok!$A:$NN,DX$320,FALSE),'csapat-ranglista'!$A:$FP,DX$321,FALSE)/4),0)</f>
        <v>0</v>
      </c>
      <c r="DY261" s="223">
        <f>IFERROR(IF(RIGHT(VLOOKUP($A261,csapatok!$A:$NN,DY$320,FALSE),5)="Csere",VLOOKUP(LEFT(VLOOKUP($A261,csapatok!$A:$NN,DY$320,FALSE),LEN(VLOOKUP($A261,csapatok!$A:$NN,DY$320,FALSE))-6),'csapat-ranglista'!$A:$FP,DY$321,FALSE)/8,VLOOKUP(VLOOKUP($A261,csapatok!$A:$NN,DY$320,FALSE),'csapat-ranglista'!$A:$FP,DY$321,FALSE)/4),0)</f>
        <v>0</v>
      </c>
      <c r="DZ261" s="223">
        <f>IFERROR(IF(RIGHT(VLOOKUP($A261,csapatok!$A:$NN,DZ$320,FALSE),5)="Csere",VLOOKUP(LEFT(VLOOKUP($A261,csapatok!$A:$NN,DZ$320,FALSE),LEN(VLOOKUP($A261,csapatok!$A:$NN,DZ$320,FALSE))-6),'csapat-ranglista'!$A:$FP,DZ$321,FALSE)/8,VLOOKUP(VLOOKUP($A261,csapatok!$A:$NN,DZ$320,FALSE),'csapat-ranglista'!$A:$FP,DZ$321,FALSE)/4),0)</f>
        <v>0</v>
      </c>
      <c r="EA261" s="223">
        <f>IFERROR(IF(RIGHT(VLOOKUP($A261,csapatok!$A:$NN,EA$320,FALSE),5)="Csere",VLOOKUP(LEFT(VLOOKUP($A261,csapatok!$A:$NN,EA$320,FALSE),LEN(VLOOKUP($A261,csapatok!$A:$NN,EA$320,FALSE))-6),'csapat-ranglista'!$A:$FP,EA$321,FALSE)/8,VLOOKUP(VLOOKUP($A261,csapatok!$A:$NN,EA$320,FALSE),'csapat-ranglista'!$A:$FP,EA$321,FALSE)/4),0)</f>
        <v>0</v>
      </c>
      <c r="EB261" s="223">
        <f>IFERROR(IF(RIGHT(VLOOKUP($A261,csapatok!$A:$NN,EB$320,FALSE),5)="Csere",VLOOKUP(LEFT(VLOOKUP($A261,csapatok!$A:$NN,EB$320,FALSE),LEN(VLOOKUP($A261,csapatok!$A:$NN,EB$320,FALSE))-6),'csapat-ranglista'!$A:$FP,EB$321,FALSE)/8,VLOOKUP(VLOOKUP($A261,csapatok!$A:$NN,EB$320,FALSE),'csapat-ranglista'!$A:$FP,EB$321,FALSE)/4),0)</f>
        <v>0</v>
      </c>
      <c r="EC261" s="223">
        <f>IFERROR(IF(RIGHT(VLOOKUP($A261,csapatok!$A:$NN,EC$320,FALSE),5)="Csere",VLOOKUP(LEFT(VLOOKUP($A261,csapatok!$A:$NN,EC$320,FALSE),LEN(VLOOKUP($A261,csapatok!$A:$NN,EC$320,FALSE))-6),'csapat-ranglista'!$A:$FP,EC$321,FALSE)/8,VLOOKUP(VLOOKUP($A261,csapatok!$A:$NN,EC$320,FALSE),'csapat-ranglista'!$A:$FP,EC$321,FALSE)/4),0)</f>
        <v>0</v>
      </c>
      <c r="ED261" s="223">
        <f>IFERROR(IF(RIGHT(VLOOKUP($A261,csapatok!$A:$NN,ED$320,FALSE),5)="Csere",VLOOKUP(LEFT(VLOOKUP($A261,csapatok!$A:$NN,ED$320,FALSE),LEN(VLOOKUP($A261,csapatok!$A:$NN,ED$320,FALSE))-6),'csapat-ranglista'!$A:$FP,ED$321,FALSE)/8,VLOOKUP(VLOOKUP($A261,csapatok!$A:$NN,ED$320,FALSE),'csapat-ranglista'!$A:$FP,ED$321,FALSE)/4),0)</f>
        <v>0</v>
      </c>
      <c r="EE261" s="223">
        <f>IFERROR(IF(RIGHT(VLOOKUP($A261,csapatok!$A:$NN,EE$320,FALSE),5)="Csere",VLOOKUP(LEFT(VLOOKUP($A261,csapatok!$A:$NN,EE$320,FALSE),LEN(VLOOKUP($A261,csapatok!$A:$NN,EE$320,FALSE))-6),'csapat-ranglista'!$A:$FP,EE$321,FALSE)/8,VLOOKUP(VLOOKUP($A261,csapatok!$A:$NN,EE$320,FALSE),'csapat-ranglista'!$A:$FP,EE$321,FALSE)/4),0)</f>
        <v>0</v>
      </c>
      <c r="EF261" s="223">
        <f>IFERROR(IF(RIGHT(VLOOKUP($A261,csapatok!$A:$NN,EF$320,FALSE),5)="Csere",VLOOKUP(LEFT(VLOOKUP($A261,csapatok!$A:$NN,EF$320,FALSE),LEN(VLOOKUP($A261,csapatok!$A:$NN,EF$320,FALSE))-6),'csapat-ranglista'!$A:$FP,EF$321,FALSE)/8,VLOOKUP(VLOOKUP($A261,csapatok!$A:$NN,EF$320,FALSE),'csapat-ranglista'!$A:$FP,EF$321,FALSE)/4),0)</f>
        <v>0</v>
      </c>
      <c r="EG261" s="223">
        <f>IFERROR(IF(RIGHT(VLOOKUP($A261,csapatok!$A:$NN,EG$320,FALSE),5)="Csere",VLOOKUP(LEFT(VLOOKUP($A261,csapatok!$A:$NN,EG$320,FALSE),LEN(VLOOKUP($A261,csapatok!$A:$NN,EG$320,FALSE))-6),'csapat-ranglista'!$A:$FP,EG$321,FALSE)/8,VLOOKUP(VLOOKUP($A261,csapatok!$A:$NN,EG$320,FALSE),'csapat-ranglista'!$A:$FP,EG$321,FALSE)/4),0)</f>
        <v>0</v>
      </c>
      <c r="EH261" s="223">
        <f>IFERROR(IF(RIGHT(VLOOKUP($A261,csapatok!$A:$NN,EH$320,FALSE),5)="Csere",VLOOKUP(LEFT(VLOOKUP($A261,csapatok!$A:$NN,EH$320,FALSE),LEN(VLOOKUP($A261,csapatok!$A:$NN,EH$320,FALSE))-6),'csapat-ranglista'!$A:$FP,EH$321,FALSE)/8,VLOOKUP(VLOOKUP($A261,csapatok!$A:$NN,EH$320,FALSE),'csapat-ranglista'!$A:$FP,EH$321,FALSE)/4),0)</f>
        <v>0</v>
      </c>
      <c r="EI261" s="223">
        <f>IFERROR(IF(RIGHT(VLOOKUP($A261,csapatok!$A:$NN,EI$320,FALSE),5)="Csere",VLOOKUP(LEFT(VLOOKUP($A261,csapatok!$A:$NN,EI$320,FALSE),LEN(VLOOKUP($A261,csapatok!$A:$NN,EI$320,FALSE))-6),'csapat-ranglista'!$A:$FP,EI$321,FALSE)/8,VLOOKUP(VLOOKUP($A261,csapatok!$A:$NN,EI$320,FALSE),'csapat-ranglista'!$A:$FP,EI$321,FALSE)/4),0)</f>
        <v>0</v>
      </c>
      <c r="EJ261" s="223">
        <f>IFERROR(IF(RIGHT(VLOOKUP($A261,csapatok!$A:$NN,EJ$320,FALSE),5)="Csere",VLOOKUP(LEFT(VLOOKUP($A261,csapatok!$A:$NN,EJ$320,FALSE),LEN(VLOOKUP($A261,csapatok!$A:$NN,EJ$320,FALSE))-6),'csapat-ranglista'!$A:$FP,EJ$321,FALSE)/8,VLOOKUP(VLOOKUP($A261,csapatok!$A:$NN,EJ$320,FALSE),'csapat-ranglista'!$A:$FP,EJ$321,FALSE)/4),0)</f>
        <v>0</v>
      </c>
      <c r="EK261" s="223">
        <f>IFERROR(IF(RIGHT(VLOOKUP($A261,csapatok!$A:$NN,EK$320,FALSE),5)="Csere",VLOOKUP(LEFT(VLOOKUP($A261,csapatok!$A:$NN,EK$320,FALSE),LEN(VLOOKUP($A261,csapatok!$A:$NN,EK$320,FALSE))-6),'csapat-ranglista'!$A:$FP,EK$321,FALSE)/8,VLOOKUP(VLOOKUP($A261,csapatok!$A:$NN,EK$320,FALSE),'csapat-ranglista'!$A:$FP,EK$321,FALSE)/4),0)</f>
        <v>0</v>
      </c>
      <c r="EL261" s="223">
        <f>IFERROR(IF(RIGHT(VLOOKUP($A261,csapatok!$A:$NN,EL$320,FALSE),5)="Csere",VLOOKUP(LEFT(VLOOKUP($A261,csapatok!$A:$NN,EL$320,FALSE),LEN(VLOOKUP($A261,csapatok!$A:$NN,EL$320,FALSE))-6),'csapat-ranglista'!$A:$FP,EL$321,FALSE)/8,VLOOKUP(VLOOKUP($A261,csapatok!$A:$NN,EL$320,FALSE),'csapat-ranglista'!$A:$FP,EL$321,FALSE)/4),0)</f>
        <v>0</v>
      </c>
      <c r="EM261" s="223">
        <f>IFERROR(IF(RIGHT(VLOOKUP($A261,csapatok!$A:$NN,EM$320,FALSE),5)="Csere",VLOOKUP(LEFT(VLOOKUP($A261,csapatok!$A:$NN,EM$320,FALSE),LEN(VLOOKUP($A261,csapatok!$A:$NN,EM$320,FALSE))-6),'csapat-ranglista'!$A:$FP,EM$321,FALSE)/8,VLOOKUP(VLOOKUP($A261,csapatok!$A:$NN,EM$320,FALSE),'csapat-ranglista'!$A:$FP,EM$321,FALSE)/4),0)</f>
        <v>0</v>
      </c>
      <c r="EN261" s="223">
        <f>IFERROR(IF(RIGHT(VLOOKUP($A261,csapatok!$A:$NN,EN$320,FALSE),5)="Csere",VLOOKUP(LEFT(VLOOKUP($A261,csapatok!$A:$NN,EN$320,FALSE),LEN(VLOOKUP($A261,csapatok!$A:$NN,EN$320,FALSE))-6),'csapat-ranglista'!$A:$FP,EN$321,FALSE)/8,VLOOKUP(VLOOKUP($A261,csapatok!$A:$NN,EN$320,FALSE),'csapat-ranglista'!$A:$FP,EN$321,FALSE)/4),0)</f>
        <v>0</v>
      </c>
      <c r="EO261" s="223">
        <f>IFERROR(IF(RIGHT(VLOOKUP($A261,csapatok!$A:$NN,EO$320,FALSE),5)="Csere",VLOOKUP(LEFT(VLOOKUP($A261,csapatok!$A:$NN,EO$320,FALSE),LEN(VLOOKUP($A261,csapatok!$A:$NN,EO$320,FALSE))-6),'csapat-ranglista'!$A:$FP,EO$321,FALSE)/8,VLOOKUP(VLOOKUP($A261,csapatok!$A:$NN,EO$320,FALSE),'csapat-ranglista'!$A:$FP,EO$321,FALSE)/4),0)</f>
        <v>0</v>
      </c>
      <c r="EP261" s="223">
        <f>IFERROR(IF(RIGHT(VLOOKUP($A261,csapatok!$A:$NN,EP$320,FALSE),5)="Csere",VLOOKUP(LEFT(VLOOKUP($A261,csapatok!$A:$NN,EP$320,FALSE),LEN(VLOOKUP($A261,csapatok!$A:$NN,EP$320,FALSE))-6),'csapat-ranglista'!$A:$FP,EP$321,FALSE)/8,VLOOKUP(VLOOKUP($A261,csapatok!$A:$NN,EP$320,FALSE),'csapat-ranglista'!$A:$FP,EP$321,FALSE)/4),0)</f>
        <v>0</v>
      </c>
      <c r="EQ261" s="223">
        <f>IFERROR(IF(RIGHT(VLOOKUP($A261,csapatok!$A:$NN,EQ$320,FALSE),5)="Csere",VLOOKUP(LEFT(VLOOKUP($A261,csapatok!$A:$NN,EQ$320,FALSE),LEN(VLOOKUP($A261,csapatok!$A:$NN,EQ$320,FALSE))-6),'csapat-ranglista'!$A:$FP,EQ$321,FALSE)/8,VLOOKUP(VLOOKUP($A261,csapatok!$A:$NN,EQ$320,FALSE),'csapat-ranglista'!$A:$FP,EQ$321,FALSE)/4),0)</f>
        <v>0</v>
      </c>
      <c r="ER261" s="223">
        <f>IFERROR(IF(RIGHT(VLOOKUP($A261,csapatok!$A:$NN,ER$320,FALSE),5)="Csere",VLOOKUP(LEFT(VLOOKUP($A261,csapatok!$A:$NN,ER$320,FALSE),LEN(VLOOKUP($A261,csapatok!$A:$NN,ER$320,FALSE))-6),'csapat-ranglista'!$A:$FP,ER$321,FALSE)/8,VLOOKUP(VLOOKUP($A261,csapatok!$A:$NN,ER$320,FALSE),'csapat-ranglista'!$A:$FP,ER$321,FALSE)/4),0)</f>
        <v>0</v>
      </c>
      <c r="ES261" s="223">
        <f>IFERROR(IF(RIGHT(VLOOKUP($A261,csapatok!$A:$NN,ES$320,FALSE),5)="Csere",VLOOKUP(LEFT(VLOOKUP($A261,csapatok!$A:$NN,ES$320,FALSE),LEN(VLOOKUP($A261,csapatok!$A:$NN,ES$320,FALSE))-6),'csapat-ranglista'!$A:$FP,ES$321,FALSE)/8,VLOOKUP(VLOOKUP($A261,csapatok!$A:$NN,ES$320,FALSE),'csapat-ranglista'!$A:$FP,ES$321,FALSE)/4),0)</f>
        <v>0</v>
      </c>
      <c r="ET261" s="223">
        <f>IFERROR(IF(RIGHT(VLOOKUP($A261,csapatok!$A:$NN,ET$320,FALSE),5)="Csere",VLOOKUP(LEFT(VLOOKUP($A261,csapatok!$A:$NN,ET$320,FALSE),LEN(VLOOKUP($A261,csapatok!$A:$NN,ET$320,FALSE))-6),'csapat-ranglista'!$A:$FP,ET$321,FALSE)/8,VLOOKUP(VLOOKUP($A261,csapatok!$A:$NN,ET$320,FALSE),'csapat-ranglista'!$A:$FP,ET$321,FALSE)/4),0)</f>
        <v>0</v>
      </c>
      <c r="EU261" s="223">
        <f>IFERROR(IF(RIGHT(VLOOKUP($A261,csapatok!$A:$NN,EU$320,FALSE),5)="Csere",VLOOKUP(LEFT(VLOOKUP($A261,csapatok!$A:$NN,EU$320,FALSE),LEN(VLOOKUP($A261,csapatok!$A:$NN,EU$320,FALSE))-6),'csapat-ranglista'!$A:$FP,EU$321,FALSE)/8,VLOOKUP(VLOOKUP($A261,csapatok!$A:$NN,EU$320,FALSE),'csapat-ranglista'!$A:$FP,EU$321,FALSE)/4),0)</f>
        <v>0</v>
      </c>
      <c r="EV261" s="223">
        <f>IFERROR(IF(RIGHT(VLOOKUP($A261,csapatok!$A:$NN,EV$320,FALSE),5)="Csere",VLOOKUP(LEFT(VLOOKUP($A261,csapatok!$A:$NN,EV$320,FALSE),LEN(VLOOKUP($A261,csapatok!$A:$NN,EV$320,FALSE))-6),'csapat-ranglista'!$A:$FP,EV$321,FALSE)/8,VLOOKUP(VLOOKUP($A261,csapatok!$A:$NN,EV$320,FALSE),'csapat-ranglista'!$A:$FP,EV$321,FALSE)/4),0)</f>
        <v>0</v>
      </c>
      <c r="EW261" s="223">
        <f>IFERROR(IF(RIGHT(VLOOKUP($A261,csapatok!$A:$NN,EW$320,FALSE),5)="Csere",VLOOKUP(LEFT(VLOOKUP($A261,csapatok!$A:$NN,EW$320,FALSE),LEN(VLOOKUP($A261,csapatok!$A:$NN,EW$320,FALSE))-6),'csapat-ranglista'!$A:$FP,EW$321,FALSE)/8,VLOOKUP(VLOOKUP($A261,csapatok!$A:$NN,EW$320,FALSE),'csapat-ranglista'!$A:$FP,EW$321,FALSE)/4),0)</f>
        <v>0</v>
      </c>
      <c r="EX261" s="223">
        <f>IFERROR(IF(RIGHT(VLOOKUP($A261,csapatok!$A:$NN,EX$320,FALSE),5)="Csere",VLOOKUP(LEFT(VLOOKUP($A261,csapatok!$A:$NN,EX$320,FALSE),LEN(VLOOKUP($A261,csapatok!$A:$NN,EX$320,FALSE))-6),'csapat-ranglista'!$A:$FP,EX$321,FALSE)/8,VLOOKUP(VLOOKUP($A261,csapatok!$A:$NN,EX$320,FALSE),'csapat-ranglista'!$A:$FP,EX$321,FALSE)/4),0)</f>
        <v>0</v>
      </c>
      <c r="EY261" s="223">
        <f>IFERROR(IF(RIGHT(VLOOKUP($A261,csapatok!$A:$NN,EY$320,FALSE),5)="Csere",VLOOKUP(LEFT(VLOOKUP($A261,csapatok!$A:$NN,EY$320,FALSE),LEN(VLOOKUP($A261,csapatok!$A:$NN,EY$320,FALSE))-6),'csapat-ranglista'!$A:$FP,EY$321,FALSE)/8,VLOOKUP(VLOOKUP($A261,csapatok!$A:$NN,EY$320,FALSE),'csapat-ranglista'!$A:$FP,EY$321,FALSE)/4),0)</f>
        <v>0</v>
      </c>
      <c r="EZ261" s="223">
        <f>IFERROR(IF(RIGHT(VLOOKUP($A261,csapatok!$A:$NN,EZ$320,FALSE),5)="Csere",VLOOKUP(LEFT(VLOOKUP($A261,csapatok!$A:$NN,EZ$320,FALSE),LEN(VLOOKUP($A261,csapatok!$A:$NN,EZ$320,FALSE))-6),'csapat-ranglista'!$A:$FP,EZ$321,FALSE)/8,VLOOKUP(VLOOKUP($A261,csapatok!$A:$NN,EZ$320,FALSE),'csapat-ranglista'!$A:$FP,EZ$321,FALSE)/4),0)</f>
        <v>0</v>
      </c>
      <c r="FA261" s="223">
        <f>IFERROR(IF(RIGHT(VLOOKUP($A261,csapatok!$A:$NN,FA$320,FALSE),5)="Csere",VLOOKUP(LEFT(VLOOKUP($A261,csapatok!$A:$NN,FA$320,FALSE),LEN(VLOOKUP($A261,csapatok!$A:$NN,FA$320,FALSE))-6),'csapat-ranglista'!$A:$FP,FA$321,FALSE)/8,VLOOKUP(VLOOKUP($A261,csapatok!$A:$NN,FA$320,FALSE),'csapat-ranglista'!$A:$FP,FA$321,FALSE)/4),0)</f>
        <v>0</v>
      </c>
      <c r="FB261" s="223">
        <f>IFERROR(IF(RIGHT(VLOOKUP($A261,csapatok!$A:$NN,FB$320,FALSE),5)="Csere",VLOOKUP(LEFT(VLOOKUP($A261,csapatok!$A:$NN,FB$320,FALSE),LEN(VLOOKUP($A261,csapatok!$A:$NN,FB$320,FALSE))-6),'csapat-ranglista'!$A:$FP,FB$321,FALSE)/8,VLOOKUP(VLOOKUP($A261,csapatok!$A:$NN,FB$320,FALSE),'csapat-ranglista'!$A:$FP,FB$321,FALSE)/4),0)</f>
        <v>0</v>
      </c>
      <c r="FC261" s="223">
        <f>IFERROR(IF(RIGHT(VLOOKUP($A261,csapatok!$A:$NN,FC$320,FALSE),5)="Csere",VLOOKUP(LEFT(VLOOKUP($A261,csapatok!$A:$NN,FC$320,FALSE),LEN(VLOOKUP($A261,csapatok!$A:$NN,FC$320,FALSE))-6),'csapat-ranglista'!$A:$FP,FC$321,FALSE)/8,VLOOKUP(VLOOKUP($A261,csapatok!$A:$NN,FC$320,FALSE),'csapat-ranglista'!$A:$FP,FC$321,FALSE)/4),0)</f>
        <v>0</v>
      </c>
      <c r="FD261" s="224">
        <f>versenyek!$QY$11*IFERROR(VLOOKUP(VLOOKUP($A261,versenyek!QX:QZ,3,FALSE),szabalyok!$A$16:$B$23,2,FALSE)/4,0)</f>
        <v>0</v>
      </c>
      <c r="FE261" s="224">
        <f>versenyek!$RB$11*IFERROR(VLOOKUP(VLOOKUP($A261,versenyek!RA:RC,3,FALSE),szabalyok!$A$16:$B$23,2,FALSE)/4,0)</f>
        <v>0</v>
      </c>
      <c r="FF261" s="223">
        <f>IFERROR(IF(RIGHT(VLOOKUP($A261,csapatok!$A:$NN,FF$320,FALSE),5)="Csere",VLOOKUP(LEFT(VLOOKUP($A261,csapatok!$A:$NN,FF$320,FALSE),LEN(VLOOKUP($A261,csapatok!$A:$NN,FF$320,FALSE))-6),'csapat-ranglista'!$A:$FP,FF$321,FALSE)/8,VLOOKUP(VLOOKUP($A261,csapatok!$A:$NN,FF$320,FALSE),'csapat-ranglista'!$A:$FP,FF$321,FALSE)/4),0)</f>
        <v>0</v>
      </c>
      <c r="FG261" s="223">
        <f>IFERROR(IF(RIGHT(VLOOKUP($A261,csapatok!$A:$NN,FG$320,FALSE),5)="Csere",VLOOKUP(LEFT(VLOOKUP($A261,csapatok!$A:$NN,FG$320,FALSE),LEN(VLOOKUP($A261,csapatok!$A:$NN,FG$320,FALSE))-6),'csapat-ranglista'!$A:$FP,FG$321,FALSE)/8,VLOOKUP(VLOOKUP($A261,csapatok!$A:$NN,FG$320,FALSE),'csapat-ranglista'!$A:$FP,FG$321,FALSE)/4),0)</f>
        <v>0</v>
      </c>
      <c r="FH261" s="223">
        <f>IFERROR(IF(RIGHT(VLOOKUP($A261,csapatok!$A:$NN,FH$320,FALSE),5)="Csere",VLOOKUP(LEFT(VLOOKUP($A261,csapatok!$A:$NN,FH$320,FALSE),LEN(VLOOKUP($A261,csapatok!$A:$NN,FH$320,FALSE))-6),'csapat-ranglista'!$A:$FP,FH$321,FALSE)/8,VLOOKUP(VLOOKUP($A261,csapatok!$A:$NN,FH$320,FALSE),'csapat-ranglista'!$A:$FP,FH$321,FALSE)/4),0)</f>
        <v>0</v>
      </c>
      <c r="FI261" s="223">
        <f>IFERROR(IF(RIGHT(VLOOKUP($A261,csapatok!$A:$NN,FI$320,FALSE),5)="Csere",VLOOKUP(LEFT(VLOOKUP($A261,csapatok!$A:$NN,FI$320,FALSE),LEN(VLOOKUP($A261,csapatok!$A:$NN,FI$320,FALSE))-6),'csapat-ranglista'!$A:$FP,FI$321,FALSE)/8,VLOOKUP(VLOOKUP($A261,csapatok!$A:$NN,FI$320,FALSE),'csapat-ranglista'!$A:$FP,FI$321,FALSE)/4),0)</f>
        <v>0</v>
      </c>
      <c r="FJ261" s="223">
        <f>IFERROR(IF(RIGHT(VLOOKUP($A261,csapatok!$A:$NN,FJ$320,FALSE),5)="Csere",VLOOKUP(LEFT(VLOOKUP($A261,csapatok!$A:$NN,FJ$320,FALSE),LEN(VLOOKUP($A261,csapatok!$A:$NN,FJ$320,FALSE))-6),'csapat-ranglista'!$A:$FP,FJ$321,FALSE)/8,VLOOKUP(VLOOKUP($A261,csapatok!$A:$NN,FJ$320,FALSE),'csapat-ranglista'!$A:$FP,FJ$321,FALSE)/4),0)</f>
        <v>0</v>
      </c>
      <c r="FK261" s="223">
        <f>IFERROR(IF(RIGHT(VLOOKUP($A261,csapatok!$A:$NN,FK$320,FALSE),5)="Csere",VLOOKUP(LEFT(VLOOKUP($A261,csapatok!$A:$NN,FK$320,FALSE),LEN(VLOOKUP($A261,csapatok!$A:$NN,FK$320,FALSE))-6),'csapat-ranglista'!$A:$FP,FK$321,FALSE)/8,VLOOKUP(VLOOKUP($A261,csapatok!$A:$NN,FK$320,FALSE),'csapat-ranglista'!$A:$FP,FK$321,FALSE)/4),0)</f>
        <v>0</v>
      </c>
      <c r="FL261" s="223">
        <f>IFERROR(IF(RIGHT(VLOOKUP($A261,csapatok!$A:$NN,FL$320,FALSE),5)="Csere",VLOOKUP(LEFT(VLOOKUP($A261,csapatok!$A:$NN,FL$320,FALSE),LEN(VLOOKUP($A261,csapatok!$A:$NN,FL$320,FALSE))-6),'csapat-ranglista'!$A:$FP,FL$321,FALSE)/8,VLOOKUP(VLOOKUP($A261,csapatok!$A:$NN,FL$320,FALSE),'csapat-ranglista'!$A:$FP,FL$321,FALSE)/4),0)</f>
        <v>0</v>
      </c>
      <c r="FM261" s="223">
        <f>IFERROR(IF(RIGHT(VLOOKUP($A261,csapatok!$A:$NN,FM$320,FALSE),5)="Csere",VLOOKUP(LEFT(VLOOKUP($A261,csapatok!$A:$NN,FM$320,FALSE),LEN(VLOOKUP($A261,csapatok!$A:$NN,FM$320,FALSE))-6),'csapat-ranglista'!$A:$FP,FM$321,FALSE)/8,VLOOKUP(VLOOKUP($A261,csapatok!$A:$NN,FM$320,FALSE),'csapat-ranglista'!$A:$FP,FM$321,FALSE)/4),0)</f>
        <v>0</v>
      </c>
      <c r="FN261" s="223">
        <f>IFERROR(IF(RIGHT(VLOOKUP($A261,csapatok!$A:$NN,FN$320,FALSE),5)="Csere",VLOOKUP(LEFT(VLOOKUP($A261,csapatok!$A:$NN,FN$320,FALSE),LEN(VLOOKUP($A261,csapatok!$A:$NN,FN$320,FALSE))-6),'csapat-ranglista'!$A:$FP,FN$321,FALSE)/8,VLOOKUP(VLOOKUP($A261,csapatok!$A:$NN,FN$320,FALSE),'csapat-ranglista'!$A:$FP,FN$321,FALSE)/4),0)</f>
        <v>0</v>
      </c>
      <c r="FO261" s="223">
        <f>IFERROR(IF(RIGHT(VLOOKUP($A261,csapatok!$A:$NN,FO$320,FALSE),5)="Csere",VLOOKUP(LEFT(VLOOKUP($A261,csapatok!$A:$NN,FO$320,FALSE),LEN(VLOOKUP($A261,csapatok!$A:$NN,FO$320,FALSE))-6),'csapat-ranglista'!$A:$FP,FO$321,FALSE)/8,VLOOKUP(VLOOKUP($A261,csapatok!$A:$NN,FO$320,FALSE),'csapat-ranglista'!$A:$FP,FO$321,FALSE)/4),0)</f>
        <v>0</v>
      </c>
      <c r="FP261" s="223">
        <f>IFERROR(IF(RIGHT(VLOOKUP($A261,csapatok!$A:$NN,FP$320,FALSE),5)="Csere",VLOOKUP(LEFT(VLOOKUP($A261,csapatok!$A:$NN,FP$320,FALSE),LEN(VLOOKUP($A261,csapatok!$A:$NN,FP$320,FALSE))-6),'csapat-ranglista'!$A:$FP,FP$321,FALSE)/8,VLOOKUP(VLOOKUP($A261,csapatok!$A:$NN,FP$320,FALSE),'csapat-ranglista'!$A:$FP,FP$321,FALSE)/4),0)</f>
        <v>0</v>
      </c>
      <c r="FQ261" s="223">
        <f>IFERROR(IF(RIGHT(VLOOKUP($A261,csapatok!$A:$NN,FQ$320,FALSE),5)="Csere",VLOOKUP(LEFT(VLOOKUP($A261,csapatok!$A:$NN,FQ$320,FALSE),LEN(VLOOKUP($A261,csapatok!$A:$NN,FQ$320,FALSE))-6),'csapat-ranglista'!$A:$FP,FQ$321,FALSE)/8,VLOOKUP(VLOOKUP($A261,csapatok!$A:$NN,FQ$320,FALSE),'csapat-ranglista'!$A:$FP,FQ$321,FALSE)/4),0)</f>
        <v>0</v>
      </c>
      <c r="FR261" s="223">
        <f>IFERROR(IF(RIGHT(VLOOKUP($A261,csapatok!$A:$NN,FR$320,FALSE),5)="Csere",VLOOKUP(LEFT(VLOOKUP($A261,csapatok!$A:$NN,FR$320,FALSE),LEN(VLOOKUP($A261,csapatok!$A:$NN,FR$320,FALSE))-6),'csapat-ranglista'!$A:$FP,FR$321,FALSE)/8,VLOOKUP(VLOOKUP($A261,csapatok!$A:$NN,FR$320,FALSE),'csapat-ranglista'!$A:$FP,FR$321,FALSE)/4),0)</f>
        <v>0</v>
      </c>
      <c r="FS261" s="223">
        <f>IFERROR(IF(RIGHT(VLOOKUP($A261,csapatok!$A:$NN,FS$320,FALSE),5)="Csere",VLOOKUP(LEFT(VLOOKUP($A261,csapatok!$A:$NN,FS$320,FALSE),LEN(VLOOKUP($A261,csapatok!$A:$NN,FS$320,FALSE))-6),'csapat-ranglista'!$A:$FP,FS$321,FALSE)/8,VLOOKUP(VLOOKUP($A261,csapatok!$A:$NN,FS$320,FALSE),'csapat-ranglista'!$A:$FP,FS$321,FALSE)/4),0)</f>
        <v>0</v>
      </c>
      <c r="FT261" s="223">
        <f>IFERROR(IF(RIGHT(VLOOKUP($A261,csapatok!$A:$NN,FT$320,FALSE),5)="Csere",VLOOKUP(LEFT(VLOOKUP($A261,csapatok!$A:$NN,FT$320,FALSE),LEN(VLOOKUP($A261,csapatok!$A:$NN,FT$320,FALSE))-6),'csapat-ranglista'!$A:$FP,FT$321,FALSE)/8,VLOOKUP(VLOOKUP($A261,csapatok!$A:$NN,FT$320,FALSE),'csapat-ranglista'!$A:$FP,FT$321,FALSE)/4),0)</f>
        <v>0</v>
      </c>
      <c r="FU261" s="223">
        <f>IFERROR(IF(RIGHT(VLOOKUP($A261,csapatok!$A:$NN,FU$320,FALSE),5)="Csere",VLOOKUP(LEFT(VLOOKUP($A261,csapatok!$A:$NN,FU$320,FALSE),LEN(VLOOKUP($A261,csapatok!$A:$NN,FU$320,FALSE))-6),'csapat-ranglista'!$A:$FP,FU$321,FALSE)/8,VLOOKUP(VLOOKUP($A261,csapatok!$A:$NN,FU$320,FALSE),'csapat-ranglista'!$A:$FP,FU$321,FALSE)/4),0)</f>
        <v>0</v>
      </c>
      <c r="FV261" s="223">
        <f>IFERROR(IF(RIGHT(VLOOKUP($A261,csapatok!$A:$NN,FV$320,FALSE),5)="Csere",VLOOKUP(LEFT(VLOOKUP($A261,csapatok!$A:$NN,FV$320,FALSE),LEN(VLOOKUP($A261,csapatok!$A:$NN,FV$320,FALSE))-6),'csapat-ranglista'!$A:$FP,FV$321,FALSE)/8,VLOOKUP(VLOOKUP($A261,csapatok!$A:$NN,FV$320,FALSE),'csapat-ranglista'!$A:$FP,FV$321,FALSE)/4),0)</f>
        <v>0</v>
      </c>
      <c r="FW261" s="223">
        <f>IFERROR(IF(RIGHT(VLOOKUP($A261,csapatok!$A:$NN,FW$320,FALSE),5)="Csere",VLOOKUP(LEFT(VLOOKUP($A261,csapatok!$A:$NN,FW$320,FALSE),LEN(VLOOKUP($A261,csapatok!$A:$NN,FW$320,FALSE))-6),'csapat-ranglista'!$A:$FP,FW$321,FALSE)/8,VLOOKUP(VLOOKUP($A261,csapatok!$A:$NN,FW$320,FALSE),'csapat-ranglista'!$A:$FP,FW$321,FALSE)/4),0)</f>
        <v>0</v>
      </c>
      <c r="FX261" s="223">
        <f>IFERROR(IF(RIGHT(VLOOKUP($A261,csapatok!$A:$NN,FX$320,FALSE),5)="Csere",VLOOKUP(LEFT(VLOOKUP($A261,csapatok!$A:$NN,FX$320,FALSE),LEN(VLOOKUP($A261,csapatok!$A:$NN,FX$320,FALSE))-6),'csapat-ranglista'!$A:$FP,FX$321,FALSE)/8,VLOOKUP(VLOOKUP($A261,csapatok!$A:$NN,FX$320,FALSE),'csapat-ranglista'!$A:$FP,FX$321,FALSE)/4),0)</f>
        <v>0</v>
      </c>
      <c r="FY261" s="223">
        <f>IFERROR(IF(RIGHT(VLOOKUP($A261,csapatok!$A:$NN,FY$320,FALSE),5)="Csere",VLOOKUP(LEFT(VLOOKUP($A261,csapatok!$A:$NN,FY$320,FALSE),LEN(VLOOKUP($A261,csapatok!$A:$NN,FY$320,FALSE))-6),'csapat-ranglista'!$A:$FP,FY$321,FALSE)/8,VLOOKUP(VLOOKUP($A261,csapatok!$A:$NN,FY$320,FALSE),'csapat-ranglista'!$A:$FP,FY$321,FALSE)/4),0)</f>
        <v>0</v>
      </c>
      <c r="FZ261" s="223">
        <f>IFERROR(IF(RIGHT(VLOOKUP($A261,csapatok!$A:$NN,FZ$320,FALSE),5)="Csere",VLOOKUP(LEFT(VLOOKUP($A261,csapatok!$A:$NN,FZ$320,FALSE),LEN(VLOOKUP($A261,csapatok!$A:$NN,FZ$320,FALSE))-6),'csapat-ranglista'!$A:$FP,FZ$321,FALSE)/8,VLOOKUP(VLOOKUP($A261,csapatok!$A:$NN,FZ$320,FALSE),'csapat-ranglista'!$A:$FP,FZ$321,FALSE)/4),0)</f>
        <v>0</v>
      </c>
      <c r="GA261" s="223">
        <f>IFERROR(IF(RIGHT(VLOOKUP($A261,csapatok!$A:$NN,GA$320,FALSE),5)="Csere",VLOOKUP(LEFT(VLOOKUP($A261,csapatok!$A:$NN,GA$320,FALSE),LEN(VLOOKUP($A261,csapatok!$A:$NN,GA$320,FALSE))-6),'csapat-ranglista'!$A:$FP,GA$321,FALSE)/8,VLOOKUP(VLOOKUP($A261,csapatok!$A:$NN,GA$320,FALSE),'csapat-ranglista'!$A:$FP,GA$321,FALSE)/4),0)</f>
        <v>0</v>
      </c>
      <c r="GB261" s="223">
        <f>IFERROR(IF(RIGHT(VLOOKUP($A261,csapatok!$A:$NN,GB$320,FALSE),5)="Csere",VLOOKUP(LEFT(VLOOKUP($A261,csapatok!$A:$NN,GB$320,FALSE),LEN(VLOOKUP($A261,csapatok!$A:$NN,GB$320,FALSE))-6),'csapat-ranglista'!$A:$FP,GB$321,FALSE)/8,VLOOKUP(VLOOKUP($A261,csapatok!$A:$NN,GB$320,FALSE),'csapat-ranglista'!$A:$FP,GB$321,FALSE)/4),0)</f>
        <v>0</v>
      </c>
      <c r="GC261" s="223">
        <f>IFERROR(IF(RIGHT(VLOOKUP($A261,csapatok!$A:$NN,GC$320,FALSE),5)="Csere",VLOOKUP(LEFT(VLOOKUP($A261,csapatok!$A:$NN,GC$320,FALSE),LEN(VLOOKUP($A261,csapatok!$A:$NN,GC$320,FALSE))-6),'csapat-ranglista'!$A:$FP,GC$321,FALSE)/8,VLOOKUP(VLOOKUP($A261,csapatok!$A:$NN,GC$320,FALSE),'csapat-ranglista'!$A:$FP,GC$321,FALSE)/4),0)</f>
        <v>0</v>
      </c>
      <c r="GD261" s="247">
        <f>SUM(EQ261:GC261)</f>
        <v>0</v>
      </c>
    </row>
    <row r="262" spans="1:186">
      <c r="A262" s="32" t="s">
        <v>6</v>
      </c>
      <c r="B262" s="130"/>
      <c r="C262" s="131" t="str">
        <f>IF(B262=0,"",IF(B262&lt;$C$1,"felnőtt","ifi"))</f>
        <v/>
      </c>
      <c r="D262" s="32" t="s">
        <v>9</v>
      </c>
      <c r="E262" s="45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f>IFERROR(IF(RIGHT(VLOOKUP($A262,csapatok!$A:$BL,X$320,FALSE),5)="Csere",VLOOKUP(LEFT(VLOOKUP($A262,csapatok!$A:$BL,X$320,FALSE),LEN(VLOOKUP($A262,csapatok!$A:$BL,X$320,FALSE))-6),'csapat-ranglista'!$A:$FP,X$321,FALSE)/8,VLOOKUP(VLOOKUP($A262,csapatok!$A:$BL,X$320,FALSE),'csapat-ranglista'!$A:$FP,X$321,FALSE)/4),0)</f>
        <v>0</v>
      </c>
      <c r="Y262" s="32">
        <f>IFERROR(IF(RIGHT(VLOOKUP($A262,csapatok!$A:$BL,Y$320,FALSE),5)="Csere",VLOOKUP(LEFT(VLOOKUP($A262,csapatok!$A:$BL,Y$320,FALSE),LEN(VLOOKUP($A262,csapatok!$A:$BL,Y$320,FALSE))-6),'csapat-ranglista'!$A:$FP,Y$321,FALSE)/8,VLOOKUP(VLOOKUP($A262,csapatok!$A:$BL,Y$320,FALSE),'csapat-ranglista'!$A:$FP,Y$321,FALSE)/4),0)</f>
        <v>0</v>
      </c>
      <c r="Z262" s="32">
        <f>IFERROR(IF(RIGHT(VLOOKUP($A262,csapatok!$A:$BL,Z$320,FALSE),5)="Csere",VLOOKUP(LEFT(VLOOKUP($A262,csapatok!$A:$BL,Z$320,FALSE),LEN(VLOOKUP($A262,csapatok!$A:$BL,Z$320,FALSE))-6),'csapat-ranglista'!$A:$FP,Z$321,FALSE)/8,VLOOKUP(VLOOKUP($A262,csapatok!$A:$BL,Z$320,FALSE),'csapat-ranglista'!$A:$FP,Z$321,FALSE)/4),0)</f>
        <v>0</v>
      </c>
      <c r="AA262" s="32">
        <f>IFERROR(IF(RIGHT(VLOOKUP($A262,csapatok!$A:$BL,AA$320,FALSE),5)="Csere",VLOOKUP(LEFT(VLOOKUP($A262,csapatok!$A:$BL,AA$320,FALSE),LEN(VLOOKUP($A262,csapatok!$A:$BL,AA$320,FALSE))-6),'csapat-ranglista'!$A:$FP,AA$321,FALSE)/8,VLOOKUP(VLOOKUP($A262,csapatok!$A:$BL,AA$320,FALSE),'csapat-ranglista'!$A:$FP,AA$321,FALSE)/4),0)</f>
        <v>0</v>
      </c>
      <c r="AB262" s="223">
        <f>IFERROR(IF(RIGHT(VLOOKUP($A262,csapatok!$A:$BL,AB$320,FALSE),5)="Csere",VLOOKUP(LEFT(VLOOKUP($A262,csapatok!$A:$BL,AB$320,FALSE),LEN(VLOOKUP($A262,csapatok!$A:$BL,AB$320,FALSE))-6),'csapat-ranglista'!$A:$FP,AB$321,FALSE)/8,VLOOKUP(VLOOKUP($A262,csapatok!$A:$BL,AB$320,FALSE),'csapat-ranglista'!$A:$FP,AB$321,FALSE)/4),0)</f>
        <v>0</v>
      </c>
      <c r="AC262" s="223">
        <f>IFERROR(IF(RIGHT(VLOOKUP($A262,csapatok!$A:$BL,AC$320,FALSE),5)="Csere",VLOOKUP(LEFT(VLOOKUP($A262,csapatok!$A:$BL,AC$320,FALSE),LEN(VLOOKUP($A262,csapatok!$A:$BL,AC$320,FALSE))-6),'csapat-ranglista'!$A:$FP,AC$321,FALSE)/8,VLOOKUP(VLOOKUP($A262,csapatok!$A:$BL,AC$320,FALSE),'csapat-ranglista'!$A:$FP,AC$321,FALSE)/4),0)</f>
        <v>0</v>
      </c>
      <c r="AD262" s="223">
        <f>IFERROR(IF(RIGHT(VLOOKUP($A262,csapatok!$A:$BL,AD$320,FALSE),5)="Csere",VLOOKUP(LEFT(VLOOKUP($A262,csapatok!$A:$BL,AD$320,FALSE),LEN(VLOOKUP($A262,csapatok!$A:$BL,AD$320,FALSE))-6),'csapat-ranglista'!$A:$FP,AD$321,FALSE)/8,VLOOKUP(VLOOKUP($A262,csapatok!$A:$BL,AD$320,FALSE),'csapat-ranglista'!$A:$FP,AD$321,FALSE)/4),0)</f>
        <v>0</v>
      </c>
      <c r="AE262" s="223">
        <f>IFERROR(IF(RIGHT(VLOOKUP($A262,csapatok!$A:$BL,AE$320,FALSE),5)="Csere",VLOOKUP(LEFT(VLOOKUP($A262,csapatok!$A:$BL,AE$320,FALSE),LEN(VLOOKUP($A262,csapatok!$A:$BL,AE$320,FALSE))-6),'csapat-ranglista'!$A:$FP,AE$321,FALSE)/8,VLOOKUP(VLOOKUP($A262,csapatok!$A:$BL,AE$320,FALSE),'csapat-ranglista'!$A:$FP,AE$321,FALSE)/4),0)</f>
        <v>0</v>
      </c>
      <c r="AF262" s="223">
        <f>IFERROR(IF(RIGHT(VLOOKUP($A262,csapatok!$A:$BL,AF$320,FALSE),5)="Csere",VLOOKUP(LEFT(VLOOKUP($A262,csapatok!$A:$BL,AF$320,FALSE),LEN(VLOOKUP($A262,csapatok!$A:$BL,AF$320,FALSE))-6),'csapat-ranglista'!$A:$FP,AF$321,FALSE)/8,VLOOKUP(VLOOKUP($A262,csapatok!$A:$BL,AF$320,FALSE),'csapat-ranglista'!$A:$FP,AF$321,FALSE)/4),0)</f>
        <v>0</v>
      </c>
      <c r="AG262" s="223">
        <f>IFERROR(IF(RIGHT(VLOOKUP($A262,csapatok!$A:$BL,AG$320,FALSE),5)="Csere",VLOOKUP(LEFT(VLOOKUP($A262,csapatok!$A:$BL,AG$320,FALSE),LEN(VLOOKUP($A262,csapatok!$A:$BL,AG$320,FALSE))-6),'csapat-ranglista'!$A:$FP,AG$321,FALSE)/8,VLOOKUP(VLOOKUP($A262,csapatok!$A:$BL,AG$320,FALSE),'csapat-ranglista'!$A:$FP,AG$321,FALSE)/4),0)</f>
        <v>0</v>
      </c>
      <c r="AH262" s="223">
        <f>IFERROR(IF(RIGHT(VLOOKUP($A262,csapatok!$A:$BL,AH$320,FALSE),5)="Csere",VLOOKUP(LEFT(VLOOKUP($A262,csapatok!$A:$BL,AH$320,FALSE),LEN(VLOOKUP($A262,csapatok!$A:$BL,AH$320,FALSE))-6),'csapat-ranglista'!$A:$FP,AH$321,FALSE)/8,VLOOKUP(VLOOKUP($A262,csapatok!$A:$BL,AH$320,FALSE),'csapat-ranglista'!$A:$FP,AH$321,FALSE)/4),0)</f>
        <v>0</v>
      </c>
      <c r="AI262" s="223">
        <f>IFERROR(IF(RIGHT(VLOOKUP($A262,csapatok!$A:$BL,AI$320,FALSE),5)="Csere",VLOOKUP(LEFT(VLOOKUP($A262,csapatok!$A:$BL,AI$320,FALSE),LEN(VLOOKUP($A262,csapatok!$A:$BL,AI$320,FALSE))-6),'csapat-ranglista'!$A:$FP,AI$321,FALSE)/8,VLOOKUP(VLOOKUP($A262,csapatok!$A:$BL,AI$320,FALSE),'csapat-ranglista'!$A:$FP,AI$321,FALSE)/4),0)</f>
        <v>0</v>
      </c>
      <c r="AJ262" s="223">
        <f>IFERROR(IF(RIGHT(VLOOKUP($A262,csapatok!$A:$BL,AJ$320,FALSE),5)="Csere",VLOOKUP(LEFT(VLOOKUP($A262,csapatok!$A:$BL,AJ$320,FALSE),LEN(VLOOKUP($A262,csapatok!$A:$BL,AJ$320,FALSE))-6),'csapat-ranglista'!$A:$FP,AJ$321,FALSE)/8,VLOOKUP(VLOOKUP($A262,csapatok!$A:$BL,AJ$320,FALSE),'csapat-ranglista'!$A:$FP,AJ$321,FALSE)/2),0)</f>
        <v>0</v>
      </c>
      <c r="AK262" s="223">
        <f>IFERROR(IF(RIGHT(VLOOKUP($A262,csapatok!$A:$CN,AK$320,FALSE),5)="Csere",VLOOKUP(LEFT(VLOOKUP($A262,csapatok!$A:$CN,AK$320,FALSE),LEN(VLOOKUP($A262,csapatok!$A:$CN,AK$320,FALSE))-6),'csapat-ranglista'!$A:$FP,AK$321,FALSE)/8,VLOOKUP(VLOOKUP($A262,csapatok!$A:$CN,AK$320,FALSE),'csapat-ranglista'!$A:$FP,AK$321,FALSE)/4),0)</f>
        <v>0</v>
      </c>
      <c r="AL262" s="223">
        <f>IFERROR(IF(RIGHT(VLOOKUP($A262,csapatok!$A:$CN,AL$320,FALSE),5)="Csere",VLOOKUP(LEFT(VLOOKUP($A262,csapatok!$A:$CN,AL$320,FALSE),LEN(VLOOKUP($A262,csapatok!$A:$CN,AL$320,FALSE))-6),'csapat-ranglista'!$A:$FP,AL$321,FALSE)/8,VLOOKUP(VLOOKUP($A262,csapatok!$A:$CN,AL$320,FALSE),'csapat-ranglista'!$A:$FP,AL$321,FALSE)/4),0)</f>
        <v>0</v>
      </c>
      <c r="AM262" s="223">
        <f>IFERROR(IF(RIGHT(VLOOKUP($A262,csapatok!$A:$CN,AM$320,FALSE),5)="Csere",VLOOKUP(LEFT(VLOOKUP($A262,csapatok!$A:$CN,AM$320,FALSE),LEN(VLOOKUP($A262,csapatok!$A:$CN,AM$320,FALSE))-6),'csapat-ranglista'!$A:$FP,AM$321,FALSE)/8,VLOOKUP(VLOOKUP($A262,csapatok!$A:$CN,AM$320,FALSE),'csapat-ranglista'!$A:$FP,AM$321,FALSE)/4),0)</f>
        <v>0</v>
      </c>
      <c r="AN262" s="223">
        <f>IFERROR(IF(RIGHT(VLOOKUP($A262,csapatok!$A:$CN,AN$320,FALSE),5)="Csere",VLOOKUP(LEFT(VLOOKUP($A262,csapatok!$A:$CN,AN$320,FALSE),LEN(VLOOKUP($A262,csapatok!$A:$CN,AN$320,FALSE))-6),'csapat-ranglista'!$A:$FP,AN$321,FALSE)/8,VLOOKUP(VLOOKUP($A262,csapatok!$A:$CN,AN$320,FALSE),'csapat-ranglista'!$A:$FP,AN$321,FALSE)/4),0)</f>
        <v>0</v>
      </c>
      <c r="AO262" s="223">
        <f>IFERROR(IF(RIGHT(VLOOKUP($A262,csapatok!$A:$CN,AO$320,FALSE),5)="Csere",VLOOKUP(LEFT(VLOOKUP($A262,csapatok!$A:$CN,AO$320,FALSE),LEN(VLOOKUP($A262,csapatok!$A:$CN,AO$320,FALSE))-6),'csapat-ranglista'!$A:$FP,AO$321,FALSE)/8,VLOOKUP(VLOOKUP($A262,csapatok!$A:$CN,AO$320,FALSE),'csapat-ranglista'!$A:$FP,AO$321,FALSE)/4),0)</f>
        <v>0</v>
      </c>
      <c r="AP262" s="223">
        <f>IFERROR(IF(RIGHT(VLOOKUP($A262,csapatok!$A:$CN,AP$320,FALSE),5)="Csere",VLOOKUP(LEFT(VLOOKUP($A262,csapatok!$A:$CN,AP$320,FALSE),LEN(VLOOKUP($A262,csapatok!$A:$CN,AP$320,FALSE))-6),'csapat-ranglista'!$A:$FP,AP$321,FALSE)/8,VLOOKUP(VLOOKUP($A262,csapatok!$A:$CN,AP$320,FALSE),'csapat-ranglista'!$A:$FP,AP$321,FALSE)/4),0)</f>
        <v>0</v>
      </c>
      <c r="AQ262" s="223">
        <f>IFERROR(IF(RIGHT(VLOOKUP($A262,csapatok!$A:$CN,AQ$320,FALSE),5)="Csere",VLOOKUP(LEFT(VLOOKUP($A262,csapatok!$A:$CN,AQ$320,FALSE),LEN(VLOOKUP($A262,csapatok!$A:$CN,AQ$320,FALSE))-6),'csapat-ranglista'!$A:$FP,AQ$321,FALSE)/8,VLOOKUP(VLOOKUP($A262,csapatok!$A:$CN,AQ$320,FALSE),'csapat-ranglista'!$A:$FP,AQ$321,FALSE)/4),0)</f>
        <v>0</v>
      </c>
      <c r="AR262" s="223">
        <f>IFERROR(IF(RIGHT(VLOOKUP($A262,csapatok!$A:$CN,AR$320,FALSE),5)="Csere",VLOOKUP(LEFT(VLOOKUP($A262,csapatok!$A:$CN,AR$320,FALSE),LEN(VLOOKUP($A262,csapatok!$A:$CN,AR$320,FALSE))-6),'csapat-ranglista'!$A:$FP,AR$321,FALSE)/8,VLOOKUP(VLOOKUP($A262,csapatok!$A:$CN,AR$320,FALSE),'csapat-ranglista'!$A:$FP,AR$321,FALSE)/4),0)</f>
        <v>0</v>
      </c>
      <c r="AS262" s="223">
        <f>IFERROR(IF(RIGHT(VLOOKUP($A262,csapatok!$A:$CN,AS$320,FALSE),5)="Csere",VLOOKUP(LEFT(VLOOKUP($A262,csapatok!$A:$CN,AS$320,FALSE),LEN(VLOOKUP($A262,csapatok!$A:$CN,AS$320,FALSE))-6),'csapat-ranglista'!$A:$FP,AS$321,FALSE)/8,VLOOKUP(VLOOKUP($A262,csapatok!$A:$CN,AS$320,FALSE),'csapat-ranglista'!$A:$FP,AS$321,FALSE)/4),0)</f>
        <v>0</v>
      </c>
      <c r="AT262" s="223">
        <f>IFERROR(IF(RIGHT(VLOOKUP($A262,csapatok!$A:$CN,AT$320,FALSE),5)="Csere",VLOOKUP(LEFT(VLOOKUP($A262,csapatok!$A:$CN,AT$320,FALSE),LEN(VLOOKUP($A262,csapatok!$A:$CN,AT$320,FALSE))-6),'csapat-ranglista'!$A:$FP,AT$321,FALSE)/8,VLOOKUP(VLOOKUP($A262,csapatok!$A:$CN,AT$320,FALSE),'csapat-ranglista'!$A:$FP,AT$321,FALSE)/4),0)</f>
        <v>0</v>
      </c>
      <c r="AU262" s="223">
        <f>IFERROR(IF(RIGHT(VLOOKUP($A262,csapatok!$A:$CN,AU$320,FALSE),5)="Csere",VLOOKUP(LEFT(VLOOKUP($A262,csapatok!$A:$CN,AU$320,FALSE),LEN(VLOOKUP($A262,csapatok!$A:$CN,AU$320,FALSE))-6),'csapat-ranglista'!$A:$FP,AU$321,FALSE)/8,VLOOKUP(VLOOKUP($A262,csapatok!$A:$CN,AU$320,FALSE),'csapat-ranglista'!$A:$FP,AU$321,FALSE)/4),0)</f>
        <v>0</v>
      </c>
      <c r="AV262" s="223">
        <f>IFERROR(IF(RIGHT(VLOOKUP($A262,csapatok!$A:$CN,AV$320,FALSE),5)="Csere",VLOOKUP(LEFT(VLOOKUP($A262,csapatok!$A:$CN,AV$320,FALSE),LEN(VLOOKUP($A262,csapatok!$A:$CN,AV$320,FALSE))-6),'csapat-ranglista'!$A:$FP,AV$321,FALSE)/8,VLOOKUP(VLOOKUP($A262,csapatok!$A:$CN,AV$320,FALSE),'csapat-ranglista'!$A:$FP,AV$321,FALSE)/4),0)</f>
        <v>0</v>
      </c>
      <c r="AW262" s="223">
        <f>IFERROR(IF(RIGHT(VLOOKUP($A262,csapatok!$A:$CN,AW$320,FALSE),5)="Csere",VLOOKUP(LEFT(VLOOKUP($A262,csapatok!$A:$CN,AW$320,FALSE),LEN(VLOOKUP($A262,csapatok!$A:$CN,AW$320,FALSE))-6),'csapat-ranglista'!$A:$FP,AW$321,FALSE)/8,VLOOKUP(VLOOKUP($A262,csapatok!$A:$CN,AW$320,FALSE),'csapat-ranglista'!$A:$FP,AW$321,FALSE)/4),0)</f>
        <v>0</v>
      </c>
      <c r="AX262" s="223">
        <f>IFERROR(IF(RIGHT(VLOOKUP($A262,csapatok!$A:$CN,AX$320,FALSE),5)="Csere",VLOOKUP(LEFT(VLOOKUP($A262,csapatok!$A:$CN,AX$320,FALSE),LEN(VLOOKUP($A262,csapatok!$A:$CN,AX$320,FALSE))-6),'csapat-ranglista'!$A:$FP,AX$321,FALSE)/8,VLOOKUP(VLOOKUP($A262,csapatok!$A:$CN,AX$320,FALSE),'csapat-ranglista'!$A:$FP,AX$321,FALSE)/4),0)</f>
        <v>0</v>
      </c>
      <c r="AY262" s="223">
        <f>IFERROR(IF(RIGHT(VLOOKUP($A262,csapatok!$A:$NN,AY$320,FALSE),5)="Csere",VLOOKUP(LEFT(VLOOKUP($A262,csapatok!$A:$NN,AY$320,FALSE),LEN(VLOOKUP($A262,csapatok!$A:$NN,AY$320,FALSE))-6),'csapat-ranglista'!$A:$FP,AY$321,FALSE)/8,VLOOKUP(VLOOKUP($A262,csapatok!$A:$NN,AY$320,FALSE),'csapat-ranglista'!$A:$FP,AY$321,FALSE)/4),0)</f>
        <v>0</v>
      </c>
      <c r="AZ262" s="223">
        <f>IFERROR(IF(RIGHT(VLOOKUP($A262,csapatok!$A:$NN,AZ$320,FALSE),5)="Csere",VLOOKUP(LEFT(VLOOKUP($A262,csapatok!$A:$NN,AZ$320,FALSE),LEN(VLOOKUP($A262,csapatok!$A:$NN,AZ$320,FALSE))-6),'csapat-ranglista'!$A:$FP,AZ$321,FALSE)/8,VLOOKUP(VLOOKUP($A262,csapatok!$A:$NN,AZ$320,FALSE),'csapat-ranglista'!$A:$FP,AZ$321,FALSE)/4),0)</f>
        <v>0</v>
      </c>
      <c r="BA262" s="223">
        <f>IFERROR(IF(RIGHT(VLOOKUP($A262,csapatok!$A:$NN,BA$320,FALSE),5)="Csere",VLOOKUP(LEFT(VLOOKUP($A262,csapatok!$A:$NN,BA$320,FALSE),LEN(VLOOKUP($A262,csapatok!$A:$NN,BA$320,FALSE))-6),'csapat-ranglista'!$A:$FP,BA$321,FALSE)/8,VLOOKUP(VLOOKUP($A262,csapatok!$A:$NN,BA$320,FALSE),'csapat-ranglista'!$A:$FP,BA$321,FALSE)/4),0)</f>
        <v>0</v>
      </c>
      <c r="BB262" s="223">
        <f>IFERROR(IF(RIGHT(VLOOKUP($A262,csapatok!$A:$NN,BB$320,FALSE),5)="Csere",VLOOKUP(LEFT(VLOOKUP($A262,csapatok!$A:$NN,BB$320,FALSE),LEN(VLOOKUP($A262,csapatok!$A:$NN,BB$320,FALSE))-6),'csapat-ranglista'!$A:$FP,BB$321,FALSE)/8,VLOOKUP(VLOOKUP($A262,csapatok!$A:$NN,BB$320,FALSE),'csapat-ranglista'!$A:$FP,BB$321,FALSE)/4),0)</f>
        <v>0</v>
      </c>
      <c r="BC262" s="224">
        <f>versenyek!$ES$11*IFERROR(VLOOKUP(VLOOKUP($A262,versenyek!ER:ET,3,FALSE),szabalyok!$A$16:$B$23,2,FALSE)/4,0)</f>
        <v>0</v>
      </c>
      <c r="BD262" s="224">
        <f>versenyek!$EV$11*IFERROR(VLOOKUP(VLOOKUP($A262,versenyek!EU:EW,3,FALSE),szabalyok!$A$16:$B$23,2,FALSE)/4,0)</f>
        <v>0</v>
      </c>
      <c r="BE262" s="223">
        <f>IFERROR(IF(RIGHT(VLOOKUP($A262,csapatok!$A:$NN,BE$320,FALSE),5)="Csere",VLOOKUP(LEFT(VLOOKUP($A262,csapatok!$A:$NN,BE$320,FALSE),LEN(VLOOKUP($A262,csapatok!$A:$NN,BE$320,FALSE))-6),'csapat-ranglista'!$A:$FP,BE$321,FALSE)/8,VLOOKUP(VLOOKUP($A262,csapatok!$A:$NN,BE$320,FALSE),'csapat-ranglista'!$A:$FP,BE$321,FALSE)/4),0)</f>
        <v>0</v>
      </c>
      <c r="BF262" s="223">
        <f>IFERROR(IF(RIGHT(VLOOKUP($A262,csapatok!$A:$NN,BF$320,FALSE),5)="Csere",VLOOKUP(LEFT(VLOOKUP($A262,csapatok!$A:$NN,BF$320,FALSE),LEN(VLOOKUP($A262,csapatok!$A:$NN,BF$320,FALSE))-6),'csapat-ranglista'!$A:$FP,BF$321,FALSE)/8,VLOOKUP(VLOOKUP($A262,csapatok!$A:$NN,BF$320,FALSE),'csapat-ranglista'!$A:$FP,BF$321,FALSE)/4),0)</f>
        <v>0</v>
      </c>
      <c r="BG262" s="223">
        <f>IFERROR(IF(RIGHT(VLOOKUP($A262,csapatok!$A:$NN,BG$320,FALSE),5)="Csere",VLOOKUP(LEFT(VLOOKUP($A262,csapatok!$A:$NN,BG$320,FALSE),LEN(VLOOKUP($A262,csapatok!$A:$NN,BG$320,FALSE))-6),'csapat-ranglista'!$A:$FP,BG$321,FALSE)/8,VLOOKUP(VLOOKUP($A262,csapatok!$A:$NN,BG$320,FALSE),'csapat-ranglista'!$A:$FP,BG$321,FALSE)/4),0)</f>
        <v>0</v>
      </c>
      <c r="BH262" s="223">
        <f>IFERROR(IF(RIGHT(VLOOKUP($A262,csapatok!$A:$NN,BH$320,FALSE),5)="Csere",VLOOKUP(LEFT(VLOOKUP($A262,csapatok!$A:$NN,BH$320,FALSE),LEN(VLOOKUP($A262,csapatok!$A:$NN,BH$320,FALSE))-6),'csapat-ranglista'!$A:$FP,BH$321,FALSE)/8,VLOOKUP(VLOOKUP($A262,csapatok!$A:$NN,BH$320,FALSE),'csapat-ranglista'!$A:$FP,BH$321,FALSE)/4),0)</f>
        <v>0</v>
      </c>
      <c r="BI262" s="223">
        <f>IFERROR(IF(RIGHT(VLOOKUP($A262,csapatok!$A:$NN,BI$320,FALSE),5)="Csere",VLOOKUP(LEFT(VLOOKUP($A262,csapatok!$A:$NN,BI$320,FALSE),LEN(VLOOKUP($A262,csapatok!$A:$NN,BI$320,FALSE))-6),'csapat-ranglista'!$A:$FP,BI$321,FALSE)/8,VLOOKUP(VLOOKUP($A262,csapatok!$A:$NN,BI$320,FALSE),'csapat-ranglista'!$A:$FP,BI$321,FALSE)/4),0)</f>
        <v>0</v>
      </c>
      <c r="BJ262" s="223">
        <f>IFERROR(IF(RIGHT(VLOOKUP($A262,csapatok!$A:$NN,BJ$320,FALSE),5)="Csere",VLOOKUP(LEFT(VLOOKUP($A262,csapatok!$A:$NN,BJ$320,FALSE),LEN(VLOOKUP($A262,csapatok!$A:$NN,BJ$320,FALSE))-6),'csapat-ranglista'!$A:$FP,BJ$321,FALSE)/8,VLOOKUP(VLOOKUP($A262,csapatok!$A:$NN,BJ$320,FALSE),'csapat-ranglista'!$A:$FP,BJ$321,FALSE)/4),0)</f>
        <v>0</v>
      </c>
      <c r="BK262" s="223">
        <f>IFERROR(IF(RIGHT(VLOOKUP($A262,csapatok!$A:$NN,BK$320,FALSE),5)="Csere",VLOOKUP(LEFT(VLOOKUP($A262,csapatok!$A:$NN,BK$320,FALSE),LEN(VLOOKUP($A262,csapatok!$A:$NN,BK$320,FALSE))-6),'csapat-ranglista'!$A:$FP,BK$321,FALSE)/8,VLOOKUP(VLOOKUP($A262,csapatok!$A:$NN,BK$320,FALSE),'csapat-ranglista'!$A:$FP,BK$321,FALSE)/4),0)</f>
        <v>0</v>
      </c>
      <c r="BL262" s="223">
        <f>IFERROR(IF(RIGHT(VLOOKUP($A262,csapatok!$A:$NN,BL$320,FALSE),5)="Csere",VLOOKUP(LEFT(VLOOKUP($A262,csapatok!$A:$NN,BL$320,FALSE),LEN(VLOOKUP($A262,csapatok!$A:$NN,BL$320,FALSE))-6),'csapat-ranglista'!$A:$FP,BL$321,FALSE)/8,VLOOKUP(VLOOKUP($A262,csapatok!$A:$NN,BL$320,FALSE),'csapat-ranglista'!$A:$FP,BL$321,FALSE)/4),0)</f>
        <v>0</v>
      </c>
      <c r="BM262" s="223">
        <f>IFERROR(IF(RIGHT(VLOOKUP($A262,csapatok!$A:$NN,BM$320,FALSE),5)="Csere",VLOOKUP(LEFT(VLOOKUP($A262,csapatok!$A:$NN,BM$320,FALSE),LEN(VLOOKUP($A262,csapatok!$A:$NN,BM$320,FALSE))-6),'csapat-ranglista'!$A:$FP,BM$321,FALSE)/8,VLOOKUP(VLOOKUP($A262,csapatok!$A:$NN,BM$320,FALSE),'csapat-ranglista'!$A:$FP,BM$321,FALSE)/4),0)</f>
        <v>0</v>
      </c>
      <c r="BN262" s="223">
        <f>IFERROR(IF(RIGHT(VLOOKUP($A262,csapatok!$A:$NN,BN$320,FALSE),5)="Csere",VLOOKUP(LEFT(VLOOKUP($A262,csapatok!$A:$NN,BN$320,FALSE),LEN(VLOOKUP($A262,csapatok!$A:$NN,BN$320,FALSE))-6),'csapat-ranglista'!$A:$FP,BN$321,FALSE)/8,VLOOKUP(VLOOKUP($A262,csapatok!$A:$NN,BN$320,FALSE),'csapat-ranglista'!$A:$FP,BN$321,FALSE)/4),0)</f>
        <v>0</v>
      </c>
      <c r="BO262" s="223">
        <f>IFERROR(IF(RIGHT(VLOOKUP($A262,csapatok!$A:$NN,BO$320,FALSE),5)="Csere",VLOOKUP(LEFT(VLOOKUP($A262,csapatok!$A:$NN,BO$320,FALSE),LEN(VLOOKUP($A262,csapatok!$A:$NN,BO$320,FALSE))-6),'csapat-ranglista'!$A:$FP,BO$321,FALSE)/8,VLOOKUP(VLOOKUP($A262,csapatok!$A:$NN,BO$320,FALSE),'csapat-ranglista'!$A:$FP,BO$321,FALSE)/4),0)</f>
        <v>0</v>
      </c>
      <c r="BP262" s="223">
        <f>IFERROR(IF(RIGHT(VLOOKUP($A262,csapatok!$A:$NN,BP$320,FALSE),5)="Csere",VLOOKUP(LEFT(VLOOKUP($A262,csapatok!$A:$NN,BP$320,FALSE),LEN(VLOOKUP($A262,csapatok!$A:$NN,BP$320,FALSE))-6),'csapat-ranglista'!$A:$FP,BP$321,FALSE)/8,VLOOKUP(VLOOKUP($A262,csapatok!$A:$NN,BP$320,FALSE),'csapat-ranglista'!$A:$FP,BP$321,FALSE)/4),0)</f>
        <v>0</v>
      </c>
      <c r="BQ262" s="223">
        <f>IFERROR(IF(RIGHT(VLOOKUP($A262,csapatok!$A:$NN,BQ$320,FALSE),5)="Csere",VLOOKUP(LEFT(VLOOKUP($A262,csapatok!$A:$NN,BQ$320,FALSE),LEN(VLOOKUP($A262,csapatok!$A:$NN,BQ$320,FALSE))-6),'csapat-ranglista'!$A:$FP,BQ$321,FALSE)/8,VLOOKUP(VLOOKUP($A262,csapatok!$A:$NN,BQ$320,FALSE),'csapat-ranglista'!$A:$FP,BQ$321,FALSE)/4),0)</f>
        <v>0</v>
      </c>
      <c r="BR262" s="223">
        <f>IFERROR(IF(RIGHT(VLOOKUP($A262,csapatok!$A:$NN,BR$320,FALSE),5)="Csere",VLOOKUP(LEFT(VLOOKUP($A262,csapatok!$A:$NN,BR$320,FALSE),LEN(VLOOKUP($A262,csapatok!$A:$NN,BR$320,FALSE))-6),'csapat-ranglista'!$A:$FP,BR$321,FALSE)/8,VLOOKUP(VLOOKUP($A262,csapatok!$A:$NN,BR$320,FALSE),'csapat-ranglista'!$A:$FP,BR$321,FALSE)/4),0)</f>
        <v>0</v>
      </c>
      <c r="BS262" s="223">
        <f>IFERROR(IF(RIGHT(VLOOKUP($A262,csapatok!$A:$NN,BS$320,FALSE),5)="Csere",VLOOKUP(LEFT(VLOOKUP($A262,csapatok!$A:$NN,BS$320,FALSE),LEN(VLOOKUP($A262,csapatok!$A:$NN,BS$320,FALSE))-6),'csapat-ranglista'!$A:$FP,BS$321,FALSE)/8,VLOOKUP(VLOOKUP($A262,csapatok!$A:$NN,BS$320,FALSE),'csapat-ranglista'!$A:$FP,BS$321,FALSE)/4),0)</f>
        <v>0</v>
      </c>
      <c r="BT262" s="223">
        <f>IFERROR(IF(RIGHT(VLOOKUP($A262,csapatok!$A:$NN,BT$320,FALSE),5)="Csere",VLOOKUP(LEFT(VLOOKUP($A262,csapatok!$A:$NN,BT$320,FALSE),LEN(VLOOKUP($A262,csapatok!$A:$NN,BT$320,FALSE))-6),'csapat-ranglista'!$A:$FP,BT$321,FALSE)/8,VLOOKUP(VLOOKUP($A262,csapatok!$A:$NN,BT$320,FALSE),'csapat-ranglista'!$A:$FP,BT$321,FALSE)/4),0)</f>
        <v>0</v>
      </c>
      <c r="BU262" s="223">
        <f>IFERROR(IF(RIGHT(VLOOKUP($A262,csapatok!$A:$NN,BU$320,FALSE),5)="Csere",VLOOKUP(LEFT(VLOOKUP($A262,csapatok!$A:$NN,BU$320,FALSE),LEN(VLOOKUP($A262,csapatok!$A:$NN,BU$320,FALSE))-6),'csapat-ranglista'!$A:$FP,BU$321,FALSE)/8,VLOOKUP(VLOOKUP($A262,csapatok!$A:$NN,BU$320,FALSE),'csapat-ranglista'!$A:$FP,BU$321,FALSE)/4),0)</f>
        <v>0</v>
      </c>
      <c r="BV262" s="223">
        <f>IFERROR(IF(RIGHT(VLOOKUP($A262,csapatok!$A:$NN,BV$320,FALSE),5)="Csere",VLOOKUP(LEFT(VLOOKUP($A262,csapatok!$A:$NN,BV$320,FALSE),LEN(VLOOKUP($A262,csapatok!$A:$NN,BV$320,FALSE))-6),'csapat-ranglista'!$A:$FP,BV$321,FALSE)/8,VLOOKUP(VLOOKUP($A262,csapatok!$A:$NN,BV$320,FALSE),'csapat-ranglista'!$A:$FP,BV$321,FALSE)/4),0)</f>
        <v>0</v>
      </c>
      <c r="BW262" s="223">
        <f>IFERROR(IF(RIGHT(VLOOKUP($A262,csapatok!$A:$NN,BW$320,FALSE),5)="Csere",VLOOKUP(LEFT(VLOOKUP($A262,csapatok!$A:$NN,BW$320,FALSE),LEN(VLOOKUP($A262,csapatok!$A:$NN,BW$320,FALSE))-6),'csapat-ranglista'!$A:$FP,BW$321,FALSE)/8,VLOOKUP(VLOOKUP($A262,csapatok!$A:$NN,BW$320,FALSE),'csapat-ranglista'!$A:$FP,BW$321,FALSE)/4),0)</f>
        <v>0</v>
      </c>
      <c r="BX262" s="223">
        <f>IFERROR(IF(RIGHT(VLOOKUP($A262,csapatok!$A:$NN,BX$320,FALSE),5)="Csere",VLOOKUP(LEFT(VLOOKUP($A262,csapatok!$A:$NN,BX$320,FALSE),LEN(VLOOKUP($A262,csapatok!$A:$NN,BX$320,FALSE))-6),'csapat-ranglista'!$A:$FP,BX$321,FALSE)/8,VLOOKUP(VLOOKUP($A262,csapatok!$A:$NN,BX$320,FALSE),'csapat-ranglista'!$A:$FP,BX$321,FALSE)/4),0)</f>
        <v>0</v>
      </c>
      <c r="BY262" s="223">
        <f>IFERROR(IF(RIGHT(VLOOKUP($A262,csapatok!$A:$NN,BY$320,FALSE),5)="Csere",VLOOKUP(LEFT(VLOOKUP($A262,csapatok!$A:$NN,BY$320,FALSE),LEN(VLOOKUP($A262,csapatok!$A:$NN,BY$320,FALSE))-6),'csapat-ranglista'!$A:$FP,BY$321,FALSE)/8,VLOOKUP(VLOOKUP($A262,csapatok!$A:$NN,BY$320,FALSE),'csapat-ranglista'!$A:$FP,BY$321,FALSE)/4),0)</f>
        <v>0</v>
      </c>
      <c r="BZ262" s="223">
        <f>IFERROR(IF(RIGHT(VLOOKUP($A262,csapatok!$A:$NN,BZ$320,FALSE),5)="Csere",VLOOKUP(LEFT(VLOOKUP($A262,csapatok!$A:$NN,BZ$320,FALSE),LEN(VLOOKUP($A262,csapatok!$A:$NN,BZ$320,FALSE))-6),'csapat-ranglista'!$A:$FP,BZ$321,FALSE)/8,VLOOKUP(VLOOKUP($A262,csapatok!$A:$NN,BZ$320,FALSE),'csapat-ranglista'!$A:$FP,BZ$321,FALSE)/4),0)</f>
        <v>0</v>
      </c>
      <c r="CA262" s="223">
        <f>IFERROR(IF(RIGHT(VLOOKUP($A262,csapatok!$A:$NN,CA$320,FALSE),5)="Csere",VLOOKUP(LEFT(VLOOKUP($A262,csapatok!$A:$NN,CA$320,FALSE),LEN(VLOOKUP($A262,csapatok!$A:$NN,CA$320,FALSE))-6),'csapat-ranglista'!$A:$FP,CA$321,FALSE)/8,VLOOKUP(VLOOKUP($A262,csapatok!$A:$NN,CA$320,FALSE),'csapat-ranglista'!$A:$FP,CA$321,FALSE)/4),0)</f>
        <v>0</v>
      </c>
      <c r="CB262" s="223">
        <f>IFERROR(IF(RIGHT(VLOOKUP($A262,csapatok!$A:$NN,CB$320,FALSE),5)="Csere",VLOOKUP(LEFT(VLOOKUP($A262,csapatok!$A:$NN,CB$320,FALSE),LEN(VLOOKUP($A262,csapatok!$A:$NN,CB$320,FALSE))-6),'csapat-ranglista'!$A:$FP,CB$321,FALSE)/8,VLOOKUP(VLOOKUP($A262,csapatok!$A:$NN,CB$320,FALSE),'csapat-ranglista'!$A:$FP,CB$321,FALSE)/4),0)</f>
        <v>0</v>
      </c>
      <c r="CC262" s="223">
        <f>IFERROR(IF(RIGHT(VLOOKUP($A262,csapatok!$A:$NN,CC$320,FALSE),5)="Csere",VLOOKUP(LEFT(VLOOKUP($A262,csapatok!$A:$NN,CC$320,FALSE),LEN(VLOOKUP($A262,csapatok!$A:$NN,CC$320,FALSE))-6),'csapat-ranglista'!$A:$FP,CC$321,FALSE)/8,VLOOKUP(VLOOKUP($A262,csapatok!$A:$NN,CC$320,FALSE),'csapat-ranglista'!$A:$FP,CC$321,FALSE)/4),0)</f>
        <v>0</v>
      </c>
      <c r="CD262" s="223">
        <f>IFERROR(IF(RIGHT(VLOOKUP($A262,csapatok!$A:$NN,CD$320,FALSE),5)="Csere",VLOOKUP(LEFT(VLOOKUP($A262,csapatok!$A:$NN,CD$320,FALSE),LEN(VLOOKUP($A262,csapatok!$A:$NN,CD$320,FALSE))-6),'csapat-ranglista'!$A:$FP,CD$321,FALSE)/8,VLOOKUP(VLOOKUP($A262,csapatok!$A:$NN,CD$320,FALSE),'csapat-ranglista'!$A:$FP,CD$321,FALSE)/4),0)</f>
        <v>0</v>
      </c>
      <c r="CE262" s="223">
        <f>IFERROR(IF(RIGHT(VLOOKUP($A262,csapatok!$A:$NN,CE$320,FALSE),5)="Csere",VLOOKUP(LEFT(VLOOKUP($A262,csapatok!$A:$NN,CE$320,FALSE),LEN(VLOOKUP($A262,csapatok!$A:$NN,CE$320,FALSE))-6),'csapat-ranglista'!$A:$FP,CE$321,FALSE)/8,VLOOKUP(VLOOKUP($A262,csapatok!$A:$NN,CE$320,FALSE),'csapat-ranglista'!$A:$FP,CE$321,FALSE)/4),0)</f>
        <v>0</v>
      </c>
      <c r="CF262" s="223">
        <f>IFERROR(IF(RIGHT(VLOOKUP($A262,csapatok!$A:$NN,CF$320,FALSE),5)="Csere",VLOOKUP(LEFT(VLOOKUP($A262,csapatok!$A:$NN,CF$320,FALSE),LEN(VLOOKUP($A262,csapatok!$A:$NN,CF$320,FALSE))-6),'csapat-ranglista'!$A:$FP,CF$321,FALSE)/8,VLOOKUP(VLOOKUP($A262,csapatok!$A:$NN,CF$320,FALSE),'csapat-ranglista'!$A:$FP,CF$321,FALSE)/4),0)</f>
        <v>0</v>
      </c>
      <c r="CG262" s="223">
        <f>IFERROR(IF(RIGHT(VLOOKUP($A262,csapatok!$A:$NN,CG$320,FALSE),5)="Csere",VLOOKUP(LEFT(VLOOKUP($A262,csapatok!$A:$NN,CG$320,FALSE),LEN(VLOOKUP($A262,csapatok!$A:$NN,CG$320,FALSE))-6),'csapat-ranglista'!$A:$FP,CG$321,FALSE)/8,VLOOKUP(VLOOKUP($A262,csapatok!$A:$NN,CG$320,FALSE),'csapat-ranglista'!$A:$FP,CG$321,FALSE)/4),0)</f>
        <v>0</v>
      </c>
      <c r="CH262" s="223">
        <f>IFERROR(IF(RIGHT(VLOOKUP($A262,csapatok!$A:$NN,CH$320,FALSE),5)="Csere",VLOOKUP(LEFT(VLOOKUP($A262,csapatok!$A:$NN,CH$320,FALSE),LEN(VLOOKUP($A262,csapatok!$A:$NN,CH$320,FALSE))-6),'csapat-ranglista'!$A:$FP,CH$321,FALSE)/8,VLOOKUP(VLOOKUP($A262,csapatok!$A:$NN,CH$320,FALSE),'csapat-ranglista'!$A:$FP,CH$321,FALSE)/4),0)</f>
        <v>0</v>
      </c>
      <c r="CI262" s="223">
        <f>IFERROR(IF(RIGHT(VLOOKUP($A262,csapatok!$A:$NN,CI$320,FALSE),5)="Csere",VLOOKUP(LEFT(VLOOKUP($A262,csapatok!$A:$NN,CI$320,FALSE),LEN(VLOOKUP($A262,csapatok!$A:$NN,CI$320,FALSE))-6),'csapat-ranglista'!$A:$FP,CI$321,FALSE)/8,VLOOKUP(VLOOKUP($A262,csapatok!$A:$NN,CI$320,FALSE),'csapat-ranglista'!$A:$FP,CI$321,FALSE)/4),0)</f>
        <v>0</v>
      </c>
      <c r="CJ262" s="224">
        <f>versenyek!$IQ$11*IFERROR(VLOOKUP(VLOOKUP($A262,versenyek!IP:IR,3,FALSE),szabalyok!$A$16:$B$23,2,FALSE)/4,0)</f>
        <v>0</v>
      </c>
      <c r="CK262" s="224">
        <f>versenyek!$IT$11*IFERROR(VLOOKUP(VLOOKUP($A262,versenyek!IS:IU,3,FALSE),szabalyok!$A$16:$B$23,2,FALSE)/4,0)</f>
        <v>0</v>
      </c>
      <c r="CL262" s="223">
        <f>IFERROR(IF(RIGHT(VLOOKUP($A262,csapatok!$A:$NN,CL$320,FALSE),5)="Csere",VLOOKUP(LEFT(VLOOKUP($A262,csapatok!$A:$NN,CL$320,FALSE),LEN(VLOOKUP($A262,csapatok!$A:$NN,CL$320,FALSE))-6),'csapat-ranglista'!$A:$FP,CL$321,FALSE)/8,VLOOKUP(VLOOKUP($A262,csapatok!$A:$NN,CL$320,FALSE),'csapat-ranglista'!$A:$FP,CL$321,FALSE)/4),0)</f>
        <v>0</v>
      </c>
      <c r="CM262" s="223">
        <f>IFERROR(IF(RIGHT(VLOOKUP($A262,csapatok!$A:$NN,CM$320,FALSE),5)="Csere",VLOOKUP(LEFT(VLOOKUP($A262,csapatok!$A:$NN,CM$320,FALSE),LEN(VLOOKUP($A262,csapatok!$A:$NN,CM$320,FALSE))-6),'csapat-ranglista'!$A:$FP,CM$321,FALSE)/8,VLOOKUP(VLOOKUP($A262,csapatok!$A:$NN,CM$320,FALSE),'csapat-ranglista'!$A:$FP,CM$321,FALSE)/4),0)</f>
        <v>0</v>
      </c>
      <c r="CN262" s="223">
        <f>IFERROR(IF(RIGHT(VLOOKUP($A262,csapatok!$A:$NN,CN$320,FALSE),5)="Csere",VLOOKUP(LEFT(VLOOKUP($A262,csapatok!$A:$NN,CN$320,FALSE),LEN(VLOOKUP($A262,csapatok!$A:$NN,CN$320,FALSE))-6),'csapat-ranglista'!$A:$FP,CN$321,FALSE)/8,VLOOKUP(VLOOKUP($A262,csapatok!$A:$NN,CN$320,FALSE),'csapat-ranglista'!$A:$FP,CN$321,FALSE)/4),0)</f>
        <v>0</v>
      </c>
      <c r="CO262" s="223">
        <f>IFERROR(IF(RIGHT(VLOOKUP($A262,csapatok!$A:$NN,CO$320,FALSE),5)="Csere",VLOOKUP(LEFT(VLOOKUP($A262,csapatok!$A:$NN,CO$320,FALSE),LEN(VLOOKUP($A262,csapatok!$A:$NN,CO$320,FALSE))-6),'csapat-ranglista'!$A:$FP,CO$321,FALSE)/8,VLOOKUP(VLOOKUP($A262,csapatok!$A:$NN,CO$320,FALSE),'csapat-ranglista'!$A:$FP,CO$321,FALSE)/4),0)</f>
        <v>0</v>
      </c>
      <c r="CP262" s="223">
        <f>IFERROR(IF(RIGHT(VLOOKUP($A262,csapatok!$A:$NN,CP$320,FALSE),5)="Csere",VLOOKUP(LEFT(VLOOKUP($A262,csapatok!$A:$NN,CP$320,FALSE),LEN(VLOOKUP($A262,csapatok!$A:$NN,CP$320,FALSE))-6),'csapat-ranglista'!$A:$FP,CP$321,FALSE)/8,VLOOKUP(VLOOKUP($A262,csapatok!$A:$NN,CP$320,FALSE),'csapat-ranglista'!$A:$FP,CP$321,FALSE)/4),0)</f>
        <v>0</v>
      </c>
      <c r="CQ262" s="223">
        <f>IFERROR(IF(RIGHT(VLOOKUP($A262,csapatok!$A:$NN,CQ$320,FALSE),5)="Csere",VLOOKUP(LEFT(VLOOKUP($A262,csapatok!$A:$NN,CQ$320,FALSE),LEN(VLOOKUP($A262,csapatok!$A:$NN,CQ$320,FALSE))-6),'csapat-ranglista'!$A:$FP,CQ$321,FALSE)/8,VLOOKUP(VLOOKUP($A262,csapatok!$A:$NN,CQ$320,FALSE),'csapat-ranglista'!$A:$FP,CQ$321,FALSE)/4),0)</f>
        <v>0</v>
      </c>
      <c r="CR262" s="223">
        <f>IFERROR(IF(RIGHT(VLOOKUP($A262,csapatok!$A:$NN,CR$320,FALSE),5)="Csere",VLOOKUP(LEFT(VLOOKUP($A262,csapatok!$A:$NN,CR$320,FALSE),LEN(VLOOKUP($A262,csapatok!$A:$NN,CR$320,FALSE))-6),'csapat-ranglista'!$A:$FP,CR$321,FALSE)/8,VLOOKUP(VLOOKUP($A262,csapatok!$A:$NN,CR$320,FALSE),'csapat-ranglista'!$A:$FP,CR$321,FALSE)/4),0)</f>
        <v>0</v>
      </c>
      <c r="CS262" s="223">
        <f>IFERROR(IF(RIGHT(VLOOKUP($A262,csapatok!$A:$NN,CS$320,FALSE),5)="Csere",VLOOKUP(LEFT(VLOOKUP($A262,csapatok!$A:$NN,CS$320,FALSE),LEN(VLOOKUP($A262,csapatok!$A:$NN,CS$320,FALSE))-6),'csapat-ranglista'!$A:$FP,CS$321,FALSE)/8,VLOOKUP(VLOOKUP($A262,csapatok!$A:$NN,CS$320,FALSE),'csapat-ranglista'!$A:$FP,CS$321,FALSE)/4),0)</f>
        <v>0</v>
      </c>
      <c r="CT262" s="223">
        <f>IFERROR(IF(RIGHT(VLOOKUP($A262,csapatok!$A:$NN,CT$320,FALSE),5)="Csere",VLOOKUP(LEFT(VLOOKUP($A262,csapatok!$A:$NN,CT$320,FALSE),LEN(VLOOKUP($A262,csapatok!$A:$NN,CT$320,FALSE))-6),'csapat-ranglista'!$A:$FP,CT$321,FALSE)/8,VLOOKUP(VLOOKUP($A262,csapatok!$A:$NN,CT$320,FALSE),'csapat-ranglista'!$A:$FP,CT$321,FALSE)/4),0)</f>
        <v>0</v>
      </c>
      <c r="CU262" s="223">
        <f>IFERROR(IF(RIGHT(VLOOKUP($A262,csapatok!$A:$NN,CU$320,FALSE),5)="Csere",VLOOKUP(LEFT(VLOOKUP($A262,csapatok!$A:$NN,CU$320,FALSE),LEN(VLOOKUP($A262,csapatok!$A:$NN,CU$320,FALSE))-6),'csapat-ranglista'!$A:$FP,CU$321,FALSE)/8,VLOOKUP(VLOOKUP($A262,csapatok!$A:$NN,CU$320,FALSE),'csapat-ranglista'!$A:$FP,CU$321,FALSE)/4),0)</f>
        <v>0</v>
      </c>
      <c r="CV262" s="223">
        <f>IFERROR(IF(RIGHT(VLOOKUP($A262,csapatok!$A:$NN,CV$320,FALSE),5)="Csere",VLOOKUP(LEFT(VLOOKUP($A262,csapatok!$A:$NN,CV$320,FALSE),LEN(VLOOKUP($A262,csapatok!$A:$NN,CV$320,FALSE))-6),'csapat-ranglista'!$A:$FP,CV$321,FALSE)/8,VLOOKUP(VLOOKUP($A262,csapatok!$A:$NN,CV$320,FALSE),'csapat-ranglista'!$A:$FP,CV$321,FALSE)/4),0)</f>
        <v>0</v>
      </c>
      <c r="CW262" s="223">
        <f>IFERROR(IF(RIGHT(VLOOKUP($A262,csapatok!$A:$NN,CW$320,FALSE),5)="Csere",VLOOKUP(LEFT(VLOOKUP($A262,csapatok!$A:$NN,CW$320,FALSE),LEN(VLOOKUP($A262,csapatok!$A:$NN,CW$320,FALSE))-6),'csapat-ranglista'!$A:$FP,CW$321,FALSE)/8,VLOOKUP(VLOOKUP($A262,csapatok!$A:$NN,CW$320,FALSE),'csapat-ranglista'!$A:$FP,CW$321,FALSE)/4),0)</f>
        <v>0</v>
      </c>
      <c r="CX262" s="223">
        <f>IFERROR(IF(RIGHT(VLOOKUP($A262,csapatok!$A:$NN,CX$320,FALSE),5)="Csere",VLOOKUP(LEFT(VLOOKUP($A262,csapatok!$A:$NN,CX$320,FALSE),LEN(VLOOKUP($A262,csapatok!$A:$NN,CX$320,FALSE))-6),'csapat-ranglista'!$A:$FP,CX$321,FALSE)/8,VLOOKUP(VLOOKUP($A262,csapatok!$A:$NN,CX$320,FALSE),'csapat-ranglista'!$A:$FP,CX$321,FALSE)/4),0)</f>
        <v>0</v>
      </c>
      <c r="CY262" s="223">
        <f>IFERROR(IF(RIGHT(VLOOKUP($A262,csapatok!$A:$NN,CY$320,FALSE),5)="Csere",VLOOKUP(LEFT(VLOOKUP($A262,csapatok!$A:$NN,CY$320,FALSE),LEN(VLOOKUP($A262,csapatok!$A:$NN,CY$320,FALSE))-6),'csapat-ranglista'!$A:$FP,CY$321,FALSE)/8,VLOOKUP(VLOOKUP($A262,csapatok!$A:$NN,CY$320,FALSE),'csapat-ranglista'!$A:$FP,CY$321,FALSE)/4),0)</f>
        <v>0</v>
      </c>
      <c r="CZ262" s="223">
        <f>IFERROR(IF(RIGHT(VLOOKUP($A262,csapatok!$A:$NN,CZ$320,FALSE),5)="Csere",VLOOKUP(LEFT(VLOOKUP($A262,csapatok!$A:$NN,CZ$320,FALSE),LEN(VLOOKUP($A262,csapatok!$A:$NN,CZ$320,FALSE))-6),'csapat-ranglista'!$A:$FP,CZ$321,FALSE)/8,VLOOKUP(VLOOKUP($A262,csapatok!$A:$NN,CZ$320,FALSE),'csapat-ranglista'!$A:$FP,CZ$321,FALSE)/4),0)</f>
        <v>0</v>
      </c>
      <c r="DA262" s="223">
        <f>IFERROR(IF(RIGHT(VLOOKUP($A262,csapatok!$A:$NN,DA$320,FALSE),5)="Csere",VLOOKUP(LEFT(VLOOKUP($A262,csapatok!$A:$NN,DA$320,FALSE),LEN(VLOOKUP($A262,csapatok!$A:$NN,DA$320,FALSE))-6),'csapat-ranglista'!$A:$FP,DA$321,FALSE)/8,VLOOKUP(VLOOKUP($A262,csapatok!$A:$NN,DA$320,FALSE),'csapat-ranglista'!$A:$FP,DA$321,FALSE)/4),0)</f>
        <v>0</v>
      </c>
      <c r="DB262" s="223">
        <f>IFERROR(IF(RIGHT(VLOOKUP($A262,csapatok!$A:$NN,DB$320,FALSE),5)="Csere",VLOOKUP(LEFT(VLOOKUP($A262,csapatok!$A:$NN,DB$320,FALSE),LEN(VLOOKUP($A262,csapatok!$A:$NN,DB$320,FALSE))-6),'csapat-ranglista'!$A:$FP,DB$321,FALSE)/8,VLOOKUP(VLOOKUP($A262,csapatok!$A:$NN,DB$320,FALSE),'csapat-ranglista'!$A:$FP,DB$321,FALSE)/4),0)</f>
        <v>0</v>
      </c>
      <c r="DC262" s="223">
        <f>IFERROR(IF(RIGHT(VLOOKUP($A262,csapatok!$A:$NN,DC$320,FALSE),5)="Csere",VLOOKUP(LEFT(VLOOKUP($A262,csapatok!$A:$NN,DC$320,FALSE),LEN(VLOOKUP($A262,csapatok!$A:$NN,DC$320,FALSE))-6),'csapat-ranglista'!$A:$FP,DC$321,FALSE)/8,VLOOKUP(VLOOKUP($A262,csapatok!$A:$NN,DC$320,FALSE),'csapat-ranglista'!$A:$FP,DC$321,FALSE)/4),0)</f>
        <v>0</v>
      </c>
      <c r="DD262" s="223">
        <f>IFERROR(IF(RIGHT(VLOOKUP($A262,csapatok!$A:$NN,DD$320,FALSE),5)="Csere",VLOOKUP(LEFT(VLOOKUP($A262,csapatok!$A:$NN,DD$320,FALSE),LEN(VLOOKUP($A262,csapatok!$A:$NN,DD$320,FALSE))-6),'csapat-ranglista'!$A:$FP,DD$321,FALSE)/8,VLOOKUP(VLOOKUP($A262,csapatok!$A:$NN,DD$320,FALSE),'csapat-ranglista'!$A:$FP,DD$321,FALSE)/4),0)</f>
        <v>0</v>
      </c>
      <c r="DE262" s="223">
        <f>IFERROR(IF(RIGHT(VLOOKUP($A262,csapatok!$A:$NN,DE$320,FALSE),5)="Csere",VLOOKUP(LEFT(VLOOKUP($A262,csapatok!$A:$NN,DE$320,FALSE),LEN(VLOOKUP($A262,csapatok!$A:$NN,DE$320,FALSE))-6),'csapat-ranglista'!$A:$FP,DE$321,FALSE)/8,VLOOKUP(VLOOKUP($A262,csapatok!$A:$NN,DE$320,FALSE),'csapat-ranglista'!$A:$FP,DE$321,FALSE)/4),0)</f>
        <v>0</v>
      </c>
      <c r="DF262" s="223">
        <f>IFERROR(IF(RIGHT(VLOOKUP($A262,csapatok!$A:$NN,DF$320,FALSE),5)="Csere",VLOOKUP(LEFT(VLOOKUP($A262,csapatok!$A:$NN,DF$320,FALSE),LEN(VLOOKUP($A262,csapatok!$A:$NN,DF$320,FALSE))-6),'csapat-ranglista'!$A:$FP,DF$321,FALSE)/8,VLOOKUP(VLOOKUP($A262,csapatok!$A:$NN,DF$320,FALSE),'csapat-ranglista'!$A:$FP,DF$321,FALSE)/4),0)</f>
        <v>0</v>
      </c>
      <c r="DG262" s="223">
        <f>IFERROR(IF(RIGHT(VLOOKUP($A262,csapatok!$A:$NN,DG$320,FALSE),5)="Csere",VLOOKUP(LEFT(VLOOKUP($A262,csapatok!$A:$NN,DG$320,FALSE),LEN(VLOOKUP($A262,csapatok!$A:$NN,DG$320,FALSE))-6),'csapat-ranglista'!$A:$FP,DG$321,FALSE)/8,VLOOKUP(VLOOKUP($A262,csapatok!$A:$NN,DG$320,FALSE),'csapat-ranglista'!$A:$FP,DG$321,FALSE)/4),0)</f>
        <v>0</v>
      </c>
      <c r="DH262" s="223">
        <f>IFERROR(IF(RIGHT(VLOOKUP($A262,csapatok!$A:$NN,DH$320,FALSE),5)="Csere",VLOOKUP(LEFT(VLOOKUP($A262,csapatok!$A:$NN,DH$320,FALSE),LEN(VLOOKUP($A262,csapatok!$A:$NN,DH$320,FALSE))-6),'csapat-ranglista'!$A:$FP,DH$321,FALSE)/8,VLOOKUP(VLOOKUP($A262,csapatok!$A:$NN,DH$320,FALSE),'csapat-ranglista'!$A:$FP,DH$321,FALSE)/4),0)</f>
        <v>0</v>
      </c>
      <c r="DI262" s="223">
        <f>IFERROR(IF(RIGHT(VLOOKUP($A262,csapatok!$A:$NN,DI$320,FALSE),5)="Csere",VLOOKUP(LEFT(VLOOKUP($A262,csapatok!$A:$NN,DI$320,FALSE),LEN(VLOOKUP($A262,csapatok!$A:$NN,DI$320,FALSE))-6),'csapat-ranglista'!$A:$FP,DI$321,FALSE)/8,VLOOKUP(VLOOKUP($A262,csapatok!$A:$NN,DI$320,FALSE),'csapat-ranglista'!$A:$FP,DI$321,FALSE)/4),0)</f>
        <v>0</v>
      </c>
      <c r="DJ262" s="223">
        <f>IFERROR(IF(RIGHT(VLOOKUP($A262,csapatok!$A:$NN,DJ$320,FALSE),5)="Csere",VLOOKUP(LEFT(VLOOKUP($A262,csapatok!$A:$NN,DJ$320,FALSE),LEN(VLOOKUP($A262,csapatok!$A:$NN,DJ$320,FALSE))-6),'csapat-ranglista'!$A:$FP,DJ$321,FALSE)/8,VLOOKUP(VLOOKUP($A262,csapatok!$A:$NN,DJ$320,FALSE),'csapat-ranglista'!$A:$FP,DJ$321,FALSE)/4),0)</f>
        <v>0</v>
      </c>
      <c r="DK262" s="223">
        <f>IFERROR(IF(RIGHT(VLOOKUP($A262,csapatok!$A:$NN,DK$320,FALSE),5)="Csere",VLOOKUP(LEFT(VLOOKUP($A262,csapatok!$A:$NN,DK$320,FALSE),LEN(VLOOKUP($A262,csapatok!$A:$NN,DK$320,FALSE))-6),'csapat-ranglista'!$A:$FP,DK$321,FALSE)/8,VLOOKUP(VLOOKUP($A262,csapatok!$A:$NN,DK$320,FALSE),'csapat-ranglista'!$A:$FP,DK$321,FALSE)/4),0)</f>
        <v>0</v>
      </c>
      <c r="DL262" s="223">
        <f>IFERROR(IF(RIGHT(VLOOKUP($A262,csapatok!$A:$NN,DL$320,FALSE),5)="Csere",VLOOKUP(LEFT(VLOOKUP($A262,csapatok!$A:$NN,DL$320,FALSE),LEN(VLOOKUP($A262,csapatok!$A:$NN,DL$320,FALSE))-6),'csapat-ranglista'!$A:$FP,DL$321,FALSE)/8,VLOOKUP(VLOOKUP($A262,csapatok!$A:$NN,DL$320,FALSE),'csapat-ranglista'!$A:$FP,DL$321,FALSE)/4),0)</f>
        <v>0</v>
      </c>
      <c r="DM262" s="223">
        <f>IFERROR(IF(RIGHT(VLOOKUP($A262,csapatok!$A:$NN,DM$320,FALSE),5)="Csere",VLOOKUP(LEFT(VLOOKUP($A262,csapatok!$A:$NN,DM$320,FALSE),LEN(VLOOKUP($A262,csapatok!$A:$NN,DM$320,FALSE))-6),'csapat-ranglista'!$A:$FP,DM$321,FALSE)/8,VLOOKUP(VLOOKUP($A262,csapatok!$A:$NN,DM$320,FALSE),'csapat-ranglista'!$A:$FP,DM$321,FALSE)/4),0)</f>
        <v>0</v>
      </c>
      <c r="DN262" s="223">
        <f>IFERROR(IF(RIGHT(VLOOKUP($A262,csapatok!$A:$NN,DN$320,FALSE),5)="Csere",VLOOKUP(LEFT(VLOOKUP($A262,csapatok!$A:$NN,DN$320,FALSE),LEN(VLOOKUP($A262,csapatok!$A:$NN,DN$320,FALSE))-6),'csapat-ranglista'!$A:$FP,DN$321,FALSE)/8,VLOOKUP(VLOOKUP($A262,csapatok!$A:$NN,DN$320,FALSE),'csapat-ranglista'!$A:$FP,DN$321,FALSE)/4),0)</f>
        <v>0</v>
      </c>
      <c r="DO262" s="224">
        <f>versenyek!$MF$11*IFERROR(VLOOKUP(VLOOKUP($A262,versenyek!ME:MG,3,FALSE),szabalyok!$A$16:$B$23,2,FALSE)/4,0)</f>
        <v>0</v>
      </c>
      <c r="DP262" s="224">
        <f>versenyek!$MI$11*IFERROR(VLOOKUP(VLOOKUP($A262,versenyek!MH:MJ,3,FALSE),szabalyok!$A$16:$B$23,2,FALSE)/4,0)</f>
        <v>0</v>
      </c>
      <c r="DQ262" s="223">
        <f>IFERROR(IF(RIGHT(VLOOKUP($A262,csapatok!$A:$NN,DQ$320,FALSE),5)="Csere",VLOOKUP(LEFT(VLOOKUP($A262,csapatok!$A:$NN,DQ$320,FALSE),LEN(VLOOKUP($A262,csapatok!$A:$NN,DQ$320,FALSE))-6),'csapat-ranglista'!$A:$FP,DQ$321,FALSE)/8,VLOOKUP(VLOOKUP($A262,csapatok!$A:$NN,DQ$320,FALSE),'csapat-ranglista'!$A:$FP,DQ$321,FALSE)/4),0)</f>
        <v>0</v>
      </c>
      <c r="DR262" s="223">
        <f>IFERROR(IF(RIGHT(VLOOKUP($A262,csapatok!$A:$NN,DR$320,FALSE),5)="Csere",VLOOKUP(LEFT(VLOOKUP($A262,csapatok!$A:$NN,DR$320,FALSE),LEN(VLOOKUP($A262,csapatok!$A:$NN,DR$320,FALSE))-6),'csapat-ranglista'!$A:$FP,DR$321,FALSE)/8,VLOOKUP(VLOOKUP($A262,csapatok!$A:$NN,DR$320,FALSE),'csapat-ranglista'!$A:$FP,DR$321,FALSE)/4),0)</f>
        <v>0</v>
      </c>
      <c r="DS262" s="223">
        <f>IFERROR(IF(RIGHT(VLOOKUP($A262,csapatok!$A:$NN,DS$320,FALSE),5)="Csere",VLOOKUP(LEFT(VLOOKUP($A262,csapatok!$A:$NN,DS$320,FALSE),LEN(VLOOKUP($A262,csapatok!$A:$NN,DS$320,FALSE))-6),'csapat-ranglista'!$A:$FP,DS$321,FALSE)/8,VLOOKUP(VLOOKUP($A262,csapatok!$A:$NN,DS$320,FALSE),'csapat-ranglista'!$A:$FP,DS$321,FALSE)/4),0)</f>
        <v>0</v>
      </c>
      <c r="DT262" s="223">
        <f>IFERROR(IF(RIGHT(VLOOKUP($A262,csapatok!$A:$NN,DT$320,FALSE),5)="Csere",VLOOKUP(LEFT(VLOOKUP($A262,csapatok!$A:$NN,DT$320,FALSE),LEN(VLOOKUP($A262,csapatok!$A:$NN,DT$320,FALSE))-6),'csapat-ranglista'!$A:$FP,DT$321,FALSE)/8,VLOOKUP(VLOOKUP($A262,csapatok!$A:$NN,DT$320,FALSE),'csapat-ranglista'!$A:$FP,DT$321,FALSE)/4),0)</f>
        <v>0</v>
      </c>
      <c r="DU262" s="223">
        <f>IFERROR(IF(RIGHT(VLOOKUP($A262,csapatok!$A:$NN,DU$320,FALSE),5)="Csere",VLOOKUP(LEFT(VLOOKUP($A262,csapatok!$A:$NN,DU$320,FALSE),LEN(VLOOKUP($A262,csapatok!$A:$NN,DU$320,FALSE))-6),'csapat-ranglista'!$A:$FP,DU$321,FALSE)/8,VLOOKUP(VLOOKUP($A262,csapatok!$A:$NN,DU$320,FALSE),'csapat-ranglista'!$A:$FP,DU$321,FALSE)/4),0)</f>
        <v>0</v>
      </c>
      <c r="DV262" s="223">
        <f>IFERROR(IF(RIGHT(VLOOKUP($A262,csapatok!$A:$NN,DV$320,FALSE),5)="Csere",VLOOKUP(LEFT(VLOOKUP($A262,csapatok!$A:$NN,DV$320,FALSE),LEN(VLOOKUP($A262,csapatok!$A:$NN,DV$320,FALSE))-6),'csapat-ranglista'!$A:$FP,DV$321,FALSE)/8,VLOOKUP(VLOOKUP($A262,csapatok!$A:$NN,DV$320,FALSE),'csapat-ranglista'!$A:$FP,DV$321,FALSE)/4),0)</f>
        <v>0</v>
      </c>
      <c r="DW262" s="223">
        <f>IFERROR(IF(RIGHT(VLOOKUP($A262,csapatok!$A:$NN,DW$320,FALSE),5)="Csere",VLOOKUP(LEFT(VLOOKUP($A262,csapatok!$A:$NN,DW$320,FALSE),LEN(VLOOKUP($A262,csapatok!$A:$NN,DW$320,FALSE))-6),'csapat-ranglista'!$A:$FP,DW$321,FALSE)/8,VLOOKUP(VLOOKUP($A262,csapatok!$A:$NN,DW$320,FALSE),'csapat-ranglista'!$A:$FP,DW$321,FALSE)/4),0)</f>
        <v>0</v>
      </c>
      <c r="DX262" s="223">
        <f>IFERROR(IF(RIGHT(VLOOKUP($A262,csapatok!$A:$NN,DX$320,FALSE),5)="Csere",VLOOKUP(LEFT(VLOOKUP($A262,csapatok!$A:$NN,DX$320,FALSE),LEN(VLOOKUP($A262,csapatok!$A:$NN,DX$320,FALSE))-6),'csapat-ranglista'!$A:$FP,DX$321,FALSE)/8,VLOOKUP(VLOOKUP($A262,csapatok!$A:$NN,DX$320,FALSE),'csapat-ranglista'!$A:$FP,DX$321,FALSE)/4),0)</f>
        <v>0</v>
      </c>
      <c r="DY262" s="223">
        <f>IFERROR(IF(RIGHT(VLOOKUP($A262,csapatok!$A:$NN,DY$320,FALSE),5)="Csere",VLOOKUP(LEFT(VLOOKUP($A262,csapatok!$A:$NN,DY$320,FALSE),LEN(VLOOKUP($A262,csapatok!$A:$NN,DY$320,FALSE))-6),'csapat-ranglista'!$A:$FP,DY$321,FALSE)/8,VLOOKUP(VLOOKUP($A262,csapatok!$A:$NN,DY$320,FALSE),'csapat-ranglista'!$A:$FP,DY$321,FALSE)/4),0)</f>
        <v>0</v>
      </c>
      <c r="DZ262" s="223">
        <f>IFERROR(IF(RIGHT(VLOOKUP($A262,csapatok!$A:$NN,DZ$320,FALSE),5)="Csere",VLOOKUP(LEFT(VLOOKUP($A262,csapatok!$A:$NN,DZ$320,FALSE),LEN(VLOOKUP($A262,csapatok!$A:$NN,DZ$320,FALSE))-6),'csapat-ranglista'!$A:$FP,DZ$321,FALSE)/8,VLOOKUP(VLOOKUP($A262,csapatok!$A:$NN,DZ$320,FALSE),'csapat-ranglista'!$A:$FP,DZ$321,FALSE)/4),0)</f>
        <v>0</v>
      </c>
      <c r="EA262" s="223">
        <f>IFERROR(IF(RIGHT(VLOOKUP($A262,csapatok!$A:$NN,EA$320,FALSE),5)="Csere",VLOOKUP(LEFT(VLOOKUP($A262,csapatok!$A:$NN,EA$320,FALSE),LEN(VLOOKUP($A262,csapatok!$A:$NN,EA$320,FALSE))-6),'csapat-ranglista'!$A:$FP,EA$321,FALSE)/8,VLOOKUP(VLOOKUP($A262,csapatok!$A:$NN,EA$320,FALSE),'csapat-ranglista'!$A:$FP,EA$321,FALSE)/4),0)</f>
        <v>0</v>
      </c>
      <c r="EB262" s="223">
        <f>IFERROR(IF(RIGHT(VLOOKUP($A262,csapatok!$A:$NN,EB$320,FALSE),5)="Csere",VLOOKUP(LEFT(VLOOKUP($A262,csapatok!$A:$NN,EB$320,FALSE),LEN(VLOOKUP($A262,csapatok!$A:$NN,EB$320,FALSE))-6),'csapat-ranglista'!$A:$FP,EB$321,FALSE)/8,VLOOKUP(VLOOKUP($A262,csapatok!$A:$NN,EB$320,FALSE),'csapat-ranglista'!$A:$FP,EB$321,FALSE)/4),0)</f>
        <v>0</v>
      </c>
      <c r="EC262" s="223">
        <f>IFERROR(IF(RIGHT(VLOOKUP($A262,csapatok!$A:$NN,EC$320,FALSE),5)="Csere",VLOOKUP(LEFT(VLOOKUP($A262,csapatok!$A:$NN,EC$320,FALSE),LEN(VLOOKUP($A262,csapatok!$A:$NN,EC$320,FALSE))-6),'csapat-ranglista'!$A:$FP,EC$321,FALSE)/8,VLOOKUP(VLOOKUP($A262,csapatok!$A:$NN,EC$320,FALSE),'csapat-ranglista'!$A:$FP,EC$321,FALSE)/4),0)</f>
        <v>0</v>
      </c>
      <c r="ED262" s="223">
        <f>IFERROR(IF(RIGHT(VLOOKUP($A262,csapatok!$A:$NN,ED$320,FALSE),5)="Csere",VLOOKUP(LEFT(VLOOKUP($A262,csapatok!$A:$NN,ED$320,FALSE),LEN(VLOOKUP($A262,csapatok!$A:$NN,ED$320,FALSE))-6),'csapat-ranglista'!$A:$FP,ED$321,FALSE)/8,VLOOKUP(VLOOKUP($A262,csapatok!$A:$NN,ED$320,FALSE),'csapat-ranglista'!$A:$FP,ED$321,FALSE)/4),0)</f>
        <v>0</v>
      </c>
      <c r="EE262" s="223">
        <f>IFERROR(IF(RIGHT(VLOOKUP($A262,csapatok!$A:$NN,EE$320,FALSE),5)="Csere",VLOOKUP(LEFT(VLOOKUP($A262,csapatok!$A:$NN,EE$320,FALSE),LEN(VLOOKUP($A262,csapatok!$A:$NN,EE$320,FALSE))-6),'csapat-ranglista'!$A:$FP,EE$321,FALSE)/8,VLOOKUP(VLOOKUP($A262,csapatok!$A:$NN,EE$320,FALSE),'csapat-ranglista'!$A:$FP,EE$321,FALSE)/4),0)</f>
        <v>0</v>
      </c>
      <c r="EF262" s="223">
        <f>IFERROR(IF(RIGHT(VLOOKUP($A262,csapatok!$A:$NN,EF$320,FALSE),5)="Csere",VLOOKUP(LEFT(VLOOKUP($A262,csapatok!$A:$NN,EF$320,FALSE),LEN(VLOOKUP($A262,csapatok!$A:$NN,EF$320,FALSE))-6),'csapat-ranglista'!$A:$FP,EF$321,FALSE)/8,VLOOKUP(VLOOKUP($A262,csapatok!$A:$NN,EF$320,FALSE),'csapat-ranglista'!$A:$FP,EF$321,FALSE)/4),0)</f>
        <v>0</v>
      </c>
      <c r="EG262" s="223">
        <f>IFERROR(IF(RIGHT(VLOOKUP($A262,csapatok!$A:$NN,EG$320,FALSE),5)="Csere",VLOOKUP(LEFT(VLOOKUP($A262,csapatok!$A:$NN,EG$320,FALSE),LEN(VLOOKUP($A262,csapatok!$A:$NN,EG$320,FALSE))-6),'csapat-ranglista'!$A:$FP,EG$321,FALSE)/8,VLOOKUP(VLOOKUP($A262,csapatok!$A:$NN,EG$320,FALSE),'csapat-ranglista'!$A:$FP,EG$321,FALSE)/4),0)</f>
        <v>0</v>
      </c>
      <c r="EH262" s="223">
        <f>IFERROR(IF(RIGHT(VLOOKUP($A262,csapatok!$A:$NN,EH$320,FALSE),5)="Csere",VLOOKUP(LEFT(VLOOKUP($A262,csapatok!$A:$NN,EH$320,FALSE),LEN(VLOOKUP($A262,csapatok!$A:$NN,EH$320,FALSE))-6),'csapat-ranglista'!$A:$FP,EH$321,FALSE)/8,VLOOKUP(VLOOKUP($A262,csapatok!$A:$NN,EH$320,FALSE),'csapat-ranglista'!$A:$FP,EH$321,FALSE)/4),0)</f>
        <v>0</v>
      </c>
      <c r="EI262" s="223">
        <f>IFERROR(IF(RIGHT(VLOOKUP($A262,csapatok!$A:$NN,EI$320,FALSE),5)="Csere",VLOOKUP(LEFT(VLOOKUP($A262,csapatok!$A:$NN,EI$320,FALSE),LEN(VLOOKUP($A262,csapatok!$A:$NN,EI$320,FALSE))-6),'csapat-ranglista'!$A:$FP,EI$321,FALSE)/8,VLOOKUP(VLOOKUP($A262,csapatok!$A:$NN,EI$320,FALSE),'csapat-ranglista'!$A:$FP,EI$321,FALSE)/4),0)</f>
        <v>0</v>
      </c>
      <c r="EJ262" s="223">
        <f>IFERROR(IF(RIGHT(VLOOKUP($A262,csapatok!$A:$NN,EJ$320,FALSE),5)="Csere",VLOOKUP(LEFT(VLOOKUP($A262,csapatok!$A:$NN,EJ$320,FALSE),LEN(VLOOKUP($A262,csapatok!$A:$NN,EJ$320,FALSE))-6),'csapat-ranglista'!$A:$FP,EJ$321,FALSE)/8,VLOOKUP(VLOOKUP($A262,csapatok!$A:$NN,EJ$320,FALSE),'csapat-ranglista'!$A:$FP,EJ$321,FALSE)/4),0)</f>
        <v>0</v>
      </c>
      <c r="EK262" s="223">
        <f>IFERROR(IF(RIGHT(VLOOKUP($A262,csapatok!$A:$NN,EK$320,FALSE),5)="Csere",VLOOKUP(LEFT(VLOOKUP($A262,csapatok!$A:$NN,EK$320,FALSE),LEN(VLOOKUP($A262,csapatok!$A:$NN,EK$320,FALSE))-6),'csapat-ranglista'!$A:$FP,EK$321,FALSE)/8,VLOOKUP(VLOOKUP($A262,csapatok!$A:$NN,EK$320,FALSE),'csapat-ranglista'!$A:$FP,EK$321,FALSE)/4),0)</f>
        <v>0</v>
      </c>
      <c r="EL262" s="223">
        <f>IFERROR(IF(RIGHT(VLOOKUP($A262,csapatok!$A:$NN,EL$320,FALSE),5)="Csere",VLOOKUP(LEFT(VLOOKUP($A262,csapatok!$A:$NN,EL$320,FALSE),LEN(VLOOKUP($A262,csapatok!$A:$NN,EL$320,FALSE))-6),'csapat-ranglista'!$A:$FP,EL$321,FALSE)/8,VLOOKUP(VLOOKUP($A262,csapatok!$A:$NN,EL$320,FALSE),'csapat-ranglista'!$A:$FP,EL$321,FALSE)/4),0)</f>
        <v>0</v>
      </c>
      <c r="EM262" s="223">
        <f>IFERROR(IF(RIGHT(VLOOKUP($A262,csapatok!$A:$NN,EM$320,FALSE),5)="Csere",VLOOKUP(LEFT(VLOOKUP($A262,csapatok!$A:$NN,EM$320,FALSE),LEN(VLOOKUP($A262,csapatok!$A:$NN,EM$320,FALSE))-6),'csapat-ranglista'!$A:$FP,EM$321,FALSE)/8,VLOOKUP(VLOOKUP($A262,csapatok!$A:$NN,EM$320,FALSE),'csapat-ranglista'!$A:$FP,EM$321,FALSE)/4),0)</f>
        <v>0</v>
      </c>
      <c r="EN262" s="223">
        <f>IFERROR(IF(RIGHT(VLOOKUP($A262,csapatok!$A:$NN,EN$320,FALSE),5)="Csere",VLOOKUP(LEFT(VLOOKUP($A262,csapatok!$A:$NN,EN$320,FALSE),LEN(VLOOKUP($A262,csapatok!$A:$NN,EN$320,FALSE))-6),'csapat-ranglista'!$A:$FP,EN$321,FALSE)/8,VLOOKUP(VLOOKUP($A262,csapatok!$A:$NN,EN$320,FALSE),'csapat-ranglista'!$A:$FP,EN$321,FALSE)/4),0)</f>
        <v>0</v>
      </c>
      <c r="EO262" s="223">
        <f>IFERROR(IF(RIGHT(VLOOKUP($A262,csapatok!$A:$NN,EO$320,FALSE),5)="Csere",VLOOKUP(LEFT(VLOOKUP($A262,csapatok!$A:$NN,EO$320,FALSE),LEN(VLOOKUP($A262,csapatok!$A:$NN,EO$320,FALSE))-6),'csapat-ranglista'!$A:$FP,EO$321,FALSE)/8,VLOOKUP(VLOOKUP($A262,csapatok!$A:$NN,EO$320,FALSE),'csapat-ranglista'!$A:$FP,EO$321,FALSE)/4),0)</f>
        <v>0</v>
      </c>
      <c r="EP262" s="223">
        <f>IFERROR(IF(RIGHT(VLOOKUP($A262,csapatok!$A:$NN,EP$320,FALSE),5)="Csere",VLOOKUP(LEFT(VLOOKUP($A262,csapatok!$A:$NN,EP$320,FALSE),LEN(VLOOKUP($A262,csapatok!$A:$NN,EP$320,FALSE))-6),'csapat-ranglista'!$A:$FP,EP$321,FALSE)/8,VLOOKUP(VLOOKUP($A262,csapatok!$A:$NN,EP$320,FALSE),'csapat-ranglista'!$A:$FP,EP$321,FALSE)/4),0)</f>
        <v>0</v>
      </c>
      <c r="EQ262" s="223">
        <f>IFERROR(IF(RIGHT(VLOOKUP($A262,csapatok!$A:$NN,EQ$320,FALSE),5)="Csere",VLOOKUP(LEFT(VLOOKUP($A262,csapatok!$A:$NN,EQ$320,FALSE),LEN(VLOOKUP($A262,csapatok!$A:$NN,EQ$320,FALSE))-6),'csapat-ranglista'!$A:$FP,EQ$321,FALSE)/8,VLOOKUP(VLOOKUP($A262,csapatok!$A:$NN,EQ$320,FALSE),'csapat-ranglista'!$A:$FP,EQ$321,FALSE)/4),0)</f>
        <v>0</v>
      </c>
      <c r="ER262" s="223">
        <f>IFERROR(IF(RIGHT(VLOOKUP($A262,csapatok!$A:$NN,ER$320,FALSE),5)="Csere",VLOOKUP(LEFT(VLOOKUP($A262,csapatok!$A:$NN,ER$320,FALSE),LEN(VLOOKUP($A262,csapatok!$A:$NN,ER$320,FALSE))-6),'csapat-ranglista'!$A:$FP,ER$321,FALSE)/8,VLOOKUP(VLOOKUP($A262,csapatok!$A:$NN,ER$320,FALSE),'csapat-ranglista'!$A:$FP,ER$321,FALSE)/4),0)</f>
        <v>0</v>
      </c>
      <c r="ES262" s="223">
        <f>IFERROR(IF(RIGHT(VLOOKUP($A262,csapatok!$A:$NN,ES$320,FALSE),5)="Csere",VLOOKUP(LEFT(VLOOKUP($A262,csapatok!$A:$NN,ES$320,FALSE),LEN(VLOOKUP($A262,csapatok!$A:$NN,ES$320,FALSE))-6),'csapat-ranglista'!$A:$FP,ES$321,FALSE)/8,VLOOKUP(VLOOKUP($A262,csapatok!$A:$NN,ES$320,FALSE),'csapat-ranglista'!$A:$FP,ES$321,FALSE)/4),0)</f>
        <v>0</v>
      </c>
      <c r="ET262" s="223">
        <f>IFERROR(IF(RIGHT(VLOOKUP($A262,csapatok!$A:$NN,ET$320,FALSE),5)="Csere",VLOOKUP(LEFT(VLOOKUP($A262,csapatok!$A:$NN,ET$320,FALSE),LEN(VLOOKUP($A262,csapatok!$A:$NN,ET$320,FALSE))-6),'csapat-ranglista'!$A:$FP,ET$321,FALSE)/8,VLOOKUP(VLOOKUP($A262,csapatok!$A:$NN,ET$320,FALSE),'csapat-ranglista'!$A:$FP,ET$321,FALSE)/4),0)</f>
        <v>0</v>
      </c>
      <c r="EU262" s="223">
        <f>IFERROR(IF(RIGHT(VLOOKUP($A262,csapatok!$A:$NN,EU$320,FALSE),5)="Csere",VLOOKUP(LEFT(VLOOKUP($A262,csapatok!$A:$NN,EU$320,FALSE),LEN(VLOOKUP($A262,csapatok!$A:$NN,EU$320,FALSE))-6),'csapat-ranglista'!$A:$FP,EU$321,FALSE)/8,VLOOKUP(VLOOKUP($A262,csapatok!$A:$NN,EU$320,FALSE),'csapat-ranglista'!$A:$FP,EU$321,FALSE)/4),0)</f>
        <v>0</v>
      </c>
      <c r="EV262" s="223">
        <f>IFERROR(IF(RIGHT(VLOOKUP($A262,csapatok!$A:$NN,EV$320,FALSE),5)="Csere",VLOOKUP(LEFT(VLOOKUP($A262,csapatok!$A:$NN,EV$320,FALSE),LEN(VLOOKUP($A262,csapatok!$A:$NN,EV$320,FALSE))-6),'csapat-ranglista'!$A:$FP,EV$321,FALSE)/8,VLOOKUP(VLOOKUP($A262,csapatok!$A:$NN,EV$320,FALSE),'csapat-ranglista'!$A:$FP,EV$321,FALSE)/4),0)</f>
        <v>0</v>
      </c>
      <c r="EW262" s="223">
        <f>IFERROR(IF(RIGHT(VLOOKUP($A262,csapatok!$A:$NN,EW$320,FALSE),5)="Csere",VLOOKUP(LEFT(VLOOKUP($A262,csapatok!$A:$NN,EW$320,FALSE),LEN(VLOOKUP($A262,csapatok!$A:$NN,EW$320,FALSE))-6),'csapat-ranglista'!$A:$FP,EW$321,FALSE)/8,VLOOKUP(VLOOKUP($A262,csapatok!$A:$NN,EW$320,FALSE),'csapat-ranglista'!$A:$FP,EW$321,FALSE)/4),0)</f>
        <v>0</v>
      </c>
      <c r="EX262" s="223">
        <f>IFERROR(IF(RIGHT(VLOOKUP($A262,csapatok!$A:$NN,EX$320,FALSE),5)="Csere",VLOOKUP(LEFT(VLOOKUP($A262,csapatok!$A:$NN,EX$320,FALSE),LEN(VLOOKUP($A262,csapatok!$A:$NN,EX$320,FALSE))-6),'csapat-ranglista'!$A:$FP,EX$321,FALSE)/8,VLOOKUP(VLOOKUP($A262,csapatok!$A:$NN,EX$320,FALSE),'csapat-ranglista'!$A:$FP,EX$321,FALSE)/4),0)</f>
        <v>0</v>
      </c>
      <c r="EY262" s="223">
        <f>IFERROR(IF(RIGHT(VLOOKUP($A262,csapatok!$A:$NN,EY$320,FALSE),5)="Csere",VLOOKUP(LEFT(VLOOKUP($A262,csapatok!$A:$NN,EY$320,FALSE),LEN(VLOOKUP($A262,csapatok!$A:$NN,EY$320,FALSE))-6),'csapat-ranglista'!$A:$FP,EY$321,FALSE)/8,VLOOKUP(VLOOKUP($A262,csapatok!$A:$NN,EY$320,FALSE),'csapat-ranglista'!$A:$FP,EY$321,FALSE)/4),0)</f>
        <v>0</v>
      </c>
      <c r="EZ262" s="223">
        <f>IFERROR(IF(RIGHT(VLOOKUP($A262,csapatok!$A:$NN,EZ$320,FALSE),5)="Csere",VLOOKUP(LEFT(VLOOKUP($A262,csapatok!$A:$NN,EZ$320,FALSE),LEN(VLOOKUP($A262,csapatok!$A:$NN,EZ$320,FALSE))-6),'csapat-ranglista'!$A:$FP,EZ$321,FALSE)/8,VLOOKUP(VLOOKUP($A262,csapatok!$A:$NN,EZ$320,FALSE),'csapat-ranglista'!$A:$FP,EZ$321,FALSE)/4),0)</f>
        <v>0</v>
      </c>
      <c r="FA262" s="223">
        <f>IFERROR(IF(RIGHT(VLOOKUP($A262,csapatok!$A:$NN,FA$320,FALSE),5)="Csere",VLOOKUP(LEFT(VLOOKUP($A262,csapatok!$A:$NN,FA$320,FALSE),LEN(VLOOKUP($A262,csapatok!$A:$NN,FA$320,FALSE))-6),'csapat-ranglista'!$A:$FP,FA$321,FALSE)/8,VLOOKUP(VLOOKUP($A262,csapatok!$A:$NN,FA$320,FALSE),'csapat-ranglista'!$A:$FP,FA$321,FALSE)/4),0)</f>
        <v>0</v>
      </c>
      <c r="FB262" s="223">
        <f>IFERROR(IF(RIGHT(VLOOKUP($A262,csapatok!$A:$NN,FB$320,FALSE),5)="Csere",VLOOKUP(LEFT(VLOOKUP($A262,csapatok!$A:$NN,FB$320,FALSE),LEN(VLOOKUP($A262,csapatok!$A:$NN,FB$320,FALSE))-6),'csapat-ranglista'!$A:$FP,FB$321,FALSE)/8,VLOOKUP(VLOOKUP($A262,csapatok!$A:$NN,FB$320,FALSE),'csapat-ranglista'!$A:$FP,FB$321,FALSE)/4),0)</f>
        <v>0</v>
      </c>
      <c r="FC262" s="223">
        <f>IFERROR(IF(RIGHT(VLOOKUP($A262,csapatok!$A:$NN,FC$320,FALSE),5)="Csere",VLOOKUP(LEFT(VLOOKUP($A262,csapatok!$A:$NN,FC$320,FALSE),LEN(VLOOKUP($A262,csapatok!$A:$NN,FC$320,FALSE))-6),'csapat-ranglista'!$A:$FP,FC$321,FALSE)/8,VLOOKUP(VLOOKUP($A262,csapatok!$A:$NN,FC$320,FALSE),'csapat-ranglista'!$A:$FP,FC$321,FALSE)/4),0)</f>
        <v>0</v>
      </c>
      <c r="FD262" s="224">
        <f>versenyek!$QY$11*IFERROR(VLOOKUP(VLOOKUP($A262,versenyek!QX:QZ,3,FALSE),szabalyok!$A$16:$B$23,2,FALSE)/4,0)</f>
        <v>0</v>
      </c>
      <c r="FE262" s="224">
        <f>versenyek!$RB$11*IFERROR(VLOOKUP(VLOOKUP($A262,versenyek!RA:RC,3,FALSE),szabalyok!$A$16:$B$23,2,FALSE)/4,0)</f>
        <v>0</v>
      </c>
      <c r="FF262" s="223">
        <f>IFERROR(IF(RIGHT(VLOOKUP($A262,csapatok!$A:$NN,FF$320,FALSE),5)="Csere",VLOOKUP(LEFT(VLOOKUP($A262,csapatok!$A:$NN,FF$320,FALSE),LEN(VLOOKUP($A262,csapatok!$A:$NN,FF$320,FALSE))-6),'csapat-ranglista'!$A:$FP,FF$321,FALSE)/8,VLOOKUP(VLOOKUP($A262,csapatok!$A:$NN,FF$320,FALSE),'csapat-ranglista'!$A:$FP,FF$321,FALSE)/4),0)</f>
        <v>0</v>
      </c>
      <c r="FG262" s="223">
        <f>IFERROR(IF(RIGHT(VLOOKUP($A262,csapatok!$A:$NN,FG$320,FALSE),5)="Csere",VLOOKUP(LEFT(VLOOKUP($A262,csapatok!$A:$NN,FG$320,FALSE),LEN(VLOOKUP($A262,csapatok!$A:$NN,FG$320,FALSE))-6),'csapat-ranglista'!$A:$FP,FG$321,FALSE)/8,VLOOKUP(VLOOKUP($A262,csapatok!$A:$NN,FG$320,FALSE),'csapat-ranglista'!$A:$FP,FG$321,FALSE)/4),0)</f>
        <v>0</v>
      </c>
      <c r="FH262" s="223">
        <f>IFERROR(IF(RIGHT(VLOOKUP($A262,csapatok!$A:$NN,FH$320,FALSE),5)="Csere",VLOOKUP(LEFT(VLOOKUP($A262,csapatok!$A:$NN,FH$320,FALSE),LEN(VLOOKUP($A262,csapatok!$A:$NN,FH$320,FALSE))-6),'csapat-ranglista'!$A:$FP,FH$321,FALSE)/8,VLOOKUP(VLOOKUP($A262,csapatok!$A:$NN,FH$320,FALSE),'csapat-ranglista'!$A:$FP,FH$321,FALSE)/4),0)</f>
        <v>0</v>
      </c>
      <c r="FI262" s="223">
        <f>IFERROR(IF(RIGHT(VLOOKUP($A262,csapatok!$A:$NN,FI$320,FALSE),5)="Csere",VLOOKUP(LEFT(VLOOKUP($A262,csapatok!$A:$NN,FI$320,FALSE),LEN(VLOOKUP($A262,csapatok!$A:$NN,FI$320,FALSE))-6),'csapat-ranglista'!$A:$FP,FI$321,FALSE)/8,VLOOKUP(VLOOKUP($A262,csapatok!$A:$NN,FI$320,FALSE),'csapat-ranglista'!$A:$FP,FI$321,FALSE)/4),0)</f>
        <v>0</v>
      </c>
      <c r="FJ262" s="223">
        <f>IFERROR(IF(RIGHT(VLOOKUP($A262,csapatok!$A:$NN,FJ$320,FALSE),5)="Csere",VLOOKUP(LEFT(VLOOKUP($A262,csapatok!$A:$NN,FJ$320,FALSE),LEN(VLOOKUP($A262,csapatok!$A:$NN,FJ$320,FALSE))-6),'csapat-ranglista'!$A:$FP,FJ$321,FALSE)/8,VLOOKUP(VLOOKUP($A262,csapatok!$A:$NN,FJ$320,FALSE),'csapat-ranglista'!$A:$FP,FJ$321,FALSE)/4),0)</f>
        <v>0</v>
      </c>
      <c r="FK262" s="223">
        <f>IFERROR(IF(RIGHT(VLOOKUP($A262,csapatok!$A:$NN,FK$320,FALSE),5)="Csere",VLOOKUP(LEFT(VLOOKUP($A262,csapatok!$A:$NN,FK$320,FALSE),LEN(VLOOKUP($A262,csapatok!$A:$NN,FK$320,FALSE))-6),'csapat-ranglista'!$A:$FP,FK$321,FALSE)/8,VLOOKUP(VLOOKUP($A262,csapatok!$A:$NN,FK$320,FALSE),'csapat-ranglista'!$A:$FP,FK$321,FALSE)/4),0)</f>
        <v>0</v>
      </c>
      <c r="FL262" s="223">
        <f>IFERROR(IF(RIGHT(VLOOKUP($A262,csapatok!$A:$NN,FL$320,FALSE),5)="Csere",VLOOKUP(LEFT(VLOOKUP($A262,csapatok!$A:$NN,FL$320,FALSE),LEN(VLOOKUP($A262,csapatok!$A:$NN,FL$320,FALSE))-6),'csapat-ranglista'!$A:$FP,FL$321,FALSE)/8,VLOOKUP(VLOOKUP($A262,csapatok!$A:$NN,FL$320,FALSE),'csapat-ranglista'!$A:$FP,FL$321,FALSE)/4),0)</f>
        <v>0</v>
      </c>
      <c r="FM262" s="223">
        <f>IFERROR(IF(RIGHT(VLOOKUP($A262,csapatok!$A:$NN,FM$320,FALSE),5)="Csere",VLOOKUP(LEFT(VLOOKUP($A262,csapatok!$A:$NN,FM$320,FALSE),LEN(VLOOKUP($A262,csapatok!$A:$NN,FM$320,FALSE))-6),'csapat-ranglista'!$A:$FP,FM$321,FALSE)/8,VLOOKUP(VLOOKUP($A262,csapatok!$A:$NN,FM$320,FALSE),'csapat-ranglista'!$A:$FP,FM$321,FALSE)/4),0)</f>
        <v>0</v>
      </c>
      <c r="FN262" s="223">
        <f>IFERROR(IF(RIGHT(VLOOKUP($A262,csapatok!$A:$NN,FN$320,FALSE),5)="Csere",VLOOKUP(LEFT(VLOOKUP($A262,csapatok!$A:$NN,FN$320,FALSE),LEN(VLOOKUP($A262,csapatok!$A:$NN,FN$320,FALSE))-6),'csapat-ranglista'!$A:$FP,FN$321,FALSE)/8,VLOOKUP(VLOOKUP($A262,csapatok!$A:$NN,FN$320,FALSE),'csapat-ranglista'!$A:$FP,FN$321,FALSE)/4),0)</f>
        <v>0</v>
      </c>
      <c r="FO262" s="223">
        <f>IFERROR(IF(RIGHT(VLOOKUP($A262,csapatok!$A:$NN,FO$320,FALSE),5)="Csere",VLOOKUP(LEFT(VLOOKUP($A262,csapatok!$A:$NN,FO$320,FALSE),LEN(VLOOKUP($A262,csapatok!$A:$NN,FO$320,FALSE))-6),'csapat-ranglista'!$A:$FP,FO$321,FALSE)/8,VLOOKUP(VLOOKUP($A262,csapatok!$A:$NN,FO$320,FALSE),'csapat-ranglista'!$A:$FP,FO$321,FALSE)/4),0)</f>
        <v>0</v>
      </c>
      <c r="FP262" s="223">
        <f>IFERROR(IF(RIGHT(VLOOKUP($A262,csapatok!$A:$NN,FP$320,FALSE),5)="Csere",VLOOKUP(LEFT(VLOOKUP($A262,csapatok!$A:$NN,FP$320,FALSE),LEN(VLOOKUP($A262,csapatok!$A:$NN,FP$320,FALSE))-6),'csapat-ranglista'!$A:$FP,FP$321,FALSE)/8,VLOOKUP(VLOOKUP($A262,csapatok!$A:$NN,FP$320,FALSE),'csapat-ranglista'!$A:$FP,FP$321,FALSE)/4),0)</f>
        <v>0</v>
      </c>
      <c r="FQ262" s="223">
        <f>IFERROR(IF(RIGHT(VLOOKUP($A262,csapatok!$A:$NN,FQ$320,FALSE),5)="Csere",VLOOKUP(LEFT(VLOOKUP($A262,csapatok!$A:$NN,FQ$320,FALSE),LEN(VLOOKUP($A262,csapatok!$A:$NN,FQ$320,FALSE))-6),'csapat-ranglista'!$A:$FP,FQ$321,FALSE)/8,VLOOKUP(VLOOKUP($A262,csapatok!$A:$NN,FQ$320,FALSE),'csapat-ranglista'!$A:$FP,FQ$321,FALSE)/4),0)</f>
        <v>0</v>
      </c>
      <c r="FR262" s="223">
        <f>IFERROR(IF(RIGHT(VLOOKUP($A262,csapatok!$A:$NN,FR$320,FALSE),5)="Csere",VLOOKUP(LEFT(VLOOKUP($A262,csapatok!$A:$NN,FR$320,FALSE),LEN(VLOOKUP($A262,csapatok!$A:$NN,FR$320,FALSE))-6),'csapat-ranglista'!$A:$FP,FR$321,FALSE)/8,VLOOKUP(VLOOKUP($A262,csapatok!$A:$NN,FR$320,FALSE),'csapat-ranglista'!$A:$FP,FR$321,FALSE)/4),0)</f>
        <v>0</v>
      </c>
      <c r="FS262" s="223">
        <f>IFERROR(IF(RIGHT(VLOOKUP($A262,csapatok!$A:$NN,FS$320,FALSE),5)="Csere",VLOOKUP(LEFT(VLOOKUP($A262,csapatok!$A:$NN,FS$320,FALSE),LEN(VLOOKUP($A262,csapatok!$A:$NN,FS$320,FALSE))-6),'csapat-ranglista'!$A:$FP,FS$321,FALSE)/8,VLOOKUP(VLOOKUP($A262,csapatok!$A:$NN,FS$320,FALSE),'csapat-ranglista'!$A:$FP,FS$321,FALSE)/4),0)</f>
        <v>0</v>
      </c>
      <c r="FT262" s="223">
        <f>IFERROR(IF(RIGHT(VLOOKUP($A262,csapatok!$A:$NN,FT$320,FALSE),5)="Csere",VLOOKUP(LEFT(VLOOKUP($A262,csapatok!$A:$NN,FT$320,FALSE),LEN(VLOOKUP($A262,csapatok!$A:$NN,FT$320,FALSE))-6),'csapat-ranglista'!$A:$FP,FT$321,FALSE)/8,VLOOKUP(VLOOKUP($A262,csapatok!$A:$NN,FT$320,FALSE),'csapat-ranglista'!$A:$FP,FT$321,FALSE)/4),0)</f>
        <v>0</v>
      </c>
      <c r="FU262" s="223">
        <f>IFERROR(IF(RIGHT(VLOOKUP($A262,csapatok!$A:$NN,FU$320,FALSE),5)="Csere",VLOOKUP(LEFT(VLOOKUP($A262,csapatok!$A:$NN,FU$320,FALSE),LEN(VLOOKUP($A262,csapatok!$A:$NN,FU$320,FALSE))-6),'csapat-ranglista'!$A:$FP,FU$321,FALSE)/8,VLOOKUP(VLOOKUP($A262,csapatok!$A:$NN,FU$320,FALSE),'csapat-ranglista'!$A:$FP,FU$321,FALSE)/4),0)</f>
        <v>0</v>
      </c>
      <c r="FV262" s="223">
        <f>IFERROR(IF(RIGHT(VLOOKUP($A262,csapatok!$A:$NN,FV$320,FALSE),5)="Csere",VLOOKUP(LEFT(VLOOKUP($A262,csapatok!$A:$NN,FV$320,FALSE),LEN(VLOOKUP($A262,csapatok!$A:$NN,FV$320,FALSE))-6),'csapat-ranglista'!$A:$FP,FV$321,FALSE)/8,VLOOKUP(VLOOKUP($A262,csapatok!$A:$NN,FV$320,FALSE),'csapat-ranglista'!$A:$FP,FV$321,FALSE)/4),0)</f>
        <v>0</v>
      </c>
      <c r="FW262" s="223">
        <f>IFERROR(IF(RIGHT(VLOOKUP($A262,csapatok!$A:$NN,FW$320,FALSE),5)="Csere",VLOOKUP(LEFT(VLOOKUP($A262,csapatok!$A:$NN,FW$320,FALSE),LEN(VLOOKUP($A262,csapatok!$A:$NN,FW$320,FALSE))-6),'csapat-ranglista'!$A:$FP,FW$321,FALSE)/8,VLOOKUP(VLOOKUP($A262,csapatok!$A:$NN,FW$320,FALSE),'csapat-ranglista'!$A:$FP,FW$321,FALSE)/4),0)</f>
        <v>0</v>
      </c>
      <c r="FX262" s="223">
        <f>IFERROR(IF(RIGHT(VLOOKUP($A262,csapatok!$A:$NN,FX$320,FALSE),5)="Csere",VLOOKUP(LEFT(VLOOKUP($A262,csapatok!$A:$NN,FX$320,FALSE),LEN(VLOOKUP($A262,csapatok!$A:$NN,FX$320,FALSE))-6),'csapat-ranglista'!$A:$FP,FX$321,FALSE)/8,VLOOKUP(VLOOKUP($A262,csapatok!$A:$NN,FX$320,FALSE),'csapat-ranglista'!$A:$FP,FX$321,FALSE)/4),0)</f>
        <v>0</v>
      </c>
      <c r="FY262" s="223">
        <f>IFERROR(IF(RIGHT(VLOOKUP($A262,csapatok!$A:$NN,FY$320,FALSE),5)="Csere",VLOOKUP(LEFT(VLOOKUP($A262,csapatok!$A:$NN,FY$320,FALSE),LEN(VLOOKUP($A262,csapatok!$A:$NN,FY$320,FALSE))-6),'csapat-ranglista'!$A:$FP,FY$321,FALSE)/8,VLOOKUP(VLOOKUP($A262,csapatok!$A:$NN,FY$320,FALSE),'csapat-ranglista'!$A:$FP,FY$321,FALSE)/4),0)</f>
        <v>0</v>
      </c>
      <c r="FZ262" s="223">
        <f>IFERROR(IF(RIGHT(VLOOKUP($A262,csapatok!$A:$NN,FZ$320,FALSE),5)="Csere",VLOOKUP(LEFT(VLOOKUP($A262,csapatok!$A:$NN,FZ$320,FALSE),LEN(VLOOKUP($A262,csapatok!$A:$NN,FZ$320,FALSE))-6),'csapat-ranglista'!$A:$FP,FZ$321,FALSE)/8,VLOOKUP(VLOOKUP($A262,csapatok!$A:$NN,FZ$320,FALSE),'csapat-ranglista'!$A:$FP,FZ$321,FALSE)/4),0)</f>
        <v>0</v>
      </c>
      <c r="GA262" s="223">
        <f>IFERROR(IF(RIGHT(VLOOKUP($A262,csapatok!$A:$NN,GA$320,FALSE),5)="Csere",VLOOKUP(LEFT(VLOOKUP($A262,csapatok!$A:$NN,GA$320,FALSE),LEN(VLOOKUP($A262,csapatok!$A:$NN,GA$320,FALSE))-6),'csapat-ranglista'!$A:$FP,GA$321,FALSE)/8,VLOOKUP(VLOOKUP($A262,csapatok!$A:$NN,GA$320,FALSE),'csapat-ranglista'!$A:$FP,GA$321,FALSE)/4),0)</f>
        <v>0</v>
      </c>
      <c r="GB262" s="223">
        <f>IFERROR(IF(RIGHT(VLOOKUP($A262,csapatok!$A:$NN,GB$320,FALSE),5)="Csere",VLOOKUP(LEFT(VLOOKUP($A262,csapatok!$A:$NN,GB$320,FALSE),LEN(VLOOKUP($A262,csapatok!$A:$NN,GB$320,FALSE))-6),'csapat-ranglista'!$A:$FP,GB$321,FALSE)/8,VLOOKUP(VLOOKUP($A262,csapatok!$A:$NN,GB$320,FALSE),'csapat-ranglista'!$A:$FP,GB$321,FALSE)/4),0)</f>
        <v>0</v>
      </c>
      <c r="GC262" s="223">
        <f>IFERROR(IF(RIGHT(VLOOKUP($A262,csapatok!$A:$NN,GC$320,FALSE),5)="Csere",VLOOKUP(LEFT(VLOOKUP($A262,csapatok!$A:$NN,GC$320,FALSE),LEN(VLOOKUP($A262,csapatok!$A:$NN,GC$320,FALSE))-6),'csapat-ranglista'!$A:$FP,GC$321,FALSE)/8,VLOOKUP(VLOOKUP($A262,csapatok!$A:$NN,GC$320,FALSE),'csapat-ranglista'!$A:$FP,GC$321,FALSE)/4),0)</f>
        <v>0</v>
      </c>
      <c r="GD262" s="247">
        <f>SUM(EQ262:GC262)</f>
        <v>0</v>
      </c>
    </row>
    <row r="263" spans="1:186">
      <c r="A263" s="32" t="s">
        <v>144</v>
      </c>
      <c r="B263" s="2">
        <v>31474</v>
      </c>
      <c r="C263" s="131" t="str">
        <f>IF(B263=0,"",IF(B263&lt;$C$1,"felnőtt","ifi"))</f>
        <v>felnőtt</v>
      </c>
      <c r="D263" s="32" t="s">
        <v>101</v>
      </c>
      <c r="E263" s="45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6.1375404996130927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1.8637636793750882</v>
      </c>
      <c r="X263" s="32">
        <f>IFERROR(IF(RIGHT(VLOOKUP($A263,csapatok!$A:$BL,X$320,FALSE),5)="Csere",VLOOKUP(LEFT(VLOOKUP($A263,csapatok!$A:$BL,X$320,FALSE),LEN(VLOOKUP($A263,csapatok!$A:$BL,X$320,FALSE))-6),'csapat-ranglista'!$A:$FP,X$321,FALSE)/8,VLOOKUP(VLOOKUP($A263,csapatok!$A:$BL,X$320,FALSE),'csapat-ranglista'!$A:$FP,X$321,FALSE)/4),0)</f>
        <v>0</v>
      </c>
      <c r="Y263" s="32">
        <f>IFERROR(IF(RIGHT(VLOOKUP($A263,csapatok!$A:$BL,Y$320,FALSE),5)="Csere",VLOOKUP(LEFT(VLOOKUP($A263,csapatok!$A:$BL,Y$320,FALSE),LEN(VLOOKUP($A263,csapatok!$A:$BL,Y$320,FALSE))-6),'csapat-ranglista'!$A:$FP,Y$321,FALSE)/8,VLOOKUP(VLOOKUP($A263,csapatok!$A:$BL,Y$320,FALSE),'csapat-ranglista'!$A:$FP,Y$321,FALSE)/4),0)</f>
        <v>0</v>
      </c>
      <c r="Z263" s="32">
        <f>IFERROR(IF(RIGHT(VLOOKUP($A263,csapatok!$A:$BL,Z$320,FALSE),5)="Csere",VLOOKUP(LEFT(VLOOKUP($A263,csapatok!$A:$BL,Z$320,FALSE),LEN(VLOOKUP($A263,csapatok!$A:$BL,Z$320,FALSE))-6),'csapat-ranglista'!$A:$FP,Z$321,FALSE)/8,VLOOKUP(VLOOKUP($A263,csapatok!$A:$BL,Z$320,FALSE),'csapat-ranglista'!$A:$FP,Z$321,FALSE)/4),0)</f>
        <v>0</v>
      </c>
      <c r="AA263" s="32">
        <f>IFERROR(IF(RIGHT(VLOOKUP($A263,csapatok!$A:$BL,AA$320,FALSE),5)="Csere",VLOOKUP(LEFT(VLOOKUP($A263,csapatok!$A:$BL,AA$320,FALSE),LEN(VLOOKUP($A263,csapatok!$A:$BL,AA$320,FALSE))-6),'csapat-ranglista'!$A:$FP,AA$321,FALSE)/8,VLOOKUP(VLOOKUP($A263,csapatok!$A:$BL,AA$320,FALSE),'csapat-ranglista'!$A:$FP,AA$321,FALSE)/4),0)</f>
        <v>0</v>
      </c>
      <c r="AB263" s="223">
        <f>IFERROR(IF(RIGHT(VLOOKUP($A263,csapatok!$A:$BL,AB$320,FALSE),5)="Csere",VLOOKUP(LEFT(VLOOKUP($A263,csapatok!$A:$BL,AB$320,FALSE),LEN(VLOOKUP($A263,csapatok!$A:$BL,AB$320,FALSE))-6),'csapat-ranglista'!$A:$FP,AB$321,FALSE)/8,VLOOKUP(VLOOKUP($A263,csapatok!$A:$BL,AB$320,FALSE),'csapat-ranglista'!$A:$FP,AB$321,FALSE)/4),0)</f>
        <v>0</v>
      </c>
      <c r="AC263" s="223">
        <f>IFERROR(IF(RIGHT(VLOOKUP($A263,csapatok!$A:$BL,AC$320,FALSE),5)="Csere",VLOOKUP(LEFT(VLOOKUP($A263,csapatok!$A:$BL,AC$320,FALSE),LEN(VLOOKUP($A263,csapatok!$A:$BL,AC$320,FALSE))-6),'csapat-ranglista'!$A:$FP,AC$321,FALSE)/8,VLOOKUP(VLOOKUP($A263,csapatok!$A:$BL,AC$320,FALSE),'csapat-ranglista'!$A:$FP,AC$321,FALSE)/4),0)</f>
        <v>0</v>
      </c>
      <c r="AD263" s="223">
        <f>IFERROR(IF(RIGHT(VLOOKUP($A263,csapatok!$A:$BL,AD$320,FALSE),5)="Csere",VLOOKUP(LEFT(VLOOKUP($A263,csapatok!$A:$BL,AD$320,FALSE),LEN(VLOOKUP($A263,csapatok!$A:$BL,AD$320,FALSE))-6),'csapat-ranglista'!$A:$FP,AD$321,FALSE)/8,VLOOKUP(VLOOKUP($A263,csapatok!$A:$BL,AD$320,FALSE),'csapat-ranglista'!$A:$FP,AD$321,FALSE)/4),0)</f>
        <v>0</v>
      </c>
      <c r="AE263" s="223">
        <f>IFERROR(IF(RIGHT(VLOOKUP($A263,csapatok!$A:$BL,AE$320,FALSE),5)="Csere",VLOOKUP(LEFT(VLOOKUP($A263,csapatok!$A:$BL,AE$320,FALSE),LEN(VLOOKUP($A263,csapatok!$A:$BL,AE$320,FALSE))-6),'csapat-ranglista'!$A:$FP,AE$321,FALSE)/8,VLOOKUP(VLOOKUP($A263,csapatok!$A:$BL,AE$320,FALSE),'csapat-ranglista'!$A:$FP,AE$321,FALSE)/4),0)</f>
        <v>0</v>
      </c>
      <c r="AF263" s="223">
        <f>IFERROR(IF(RIGHT(VLOOKUP($A263,csapatok!$A:$BL,AF$320,FALSE),5)="Csere",VLOOKUP(LEFT(VLOOKUP($A263,csapatok!$A:$BL,AF$320,FALSE),LEN(VLOOKUP($A263,csapatok!$A:$BL,AF$320,FALSE))-6),'csapat-ranglista'!$A:$FP,AF$321,FALSE)/8,VLOOKUP(VLOOKUP($A263,csapatok!$A:$BL,AF$320,FALSE),'csapat-ranglista'!$A:$FP,AF$321,FALSE)/4),0)</f>
        <v>0</v>
      </c>
      <c r="AG263" s="223">
        <f>IFERROR(IF(RIGHT(VLOOKUP($A263,csapatok!$A:$BL,AG$320,FALSE),5)="Csere",VLOOKUP(LEFT(VLOOKUP($A263,csapatok!$A:$BL,AG$320,FALSE),LEN(VLOOKUP($A263,csapatok!$A:$BL,AG$320,FALSE))-6),'csapat-ranglista'!$A:$FP,AG$321,FALSE)/8,VLOOKUP(VLOOKUP($A263,csapatok!$A:$BL,AG$320,FALSE),'csapat-ranglista'!$A:$FP,AG$321,FALSE)/4),0)</f>
        <v>0</v>
      </c>
      <c r="AH263" s="223">
        <f>IFERROR(IF(RIGHT(VLOOKUP($A263,csapatok!$A:$BL,AH$320,FALSE),5)="Csere",VLOOKUP(LEFT(VLOOKUP($A263,csapatok!$A:$BL,AH$320,FALSE),LEN(VLOOKUP($A263,csapatok!$A:$BL,AH$320,FALSE))-6),'csapat-ranglista'!$A:$FP,AH$321,FALSE)/8,VLOOKUP(VLOOKUP($A263,csapatok!$A:$BL,AH$320,FALSE),'csapat-ranglista'!$A:$FP,AH$321,FALSE)/4),0)</f>
        <v>0</v>
      </c>
      <c r="AI263" s="223">
        <f>IFERROR(IF(RIGHT(VLOOKUP($A263,csapatok!$A:$BL,AI$320,FALSE),5)="Csere",VLOOKUP(LEFT(VLOOKUP($A263,csapatok!$A:$BL,AI$320,FALSE),LEN(VLOOKUP($A263,csapatok!$A:$BL,AI$320,FALSE))-6),'csapat-ranglista'!$A:$FP,AI$321,FALSE)/8,VLOOKUP(VLOOKUP($A263,csapatok!$A:$BL,AI$320,FALSE),'csapat-ranglista'!$A:$FP,AI$321,FALSE)/4),0)</f>
        <v>0</v>
      </c>
      <c r="AJ263" s="223">
        <f>IFERROR(IF(RIGHT(VLOOKUP($A263,csapatok!$A:$BL,AJ$320,FALSE),5)="Csere",VLOOKUP(LEFT(VLOOKUP($A263,csapatok!$A:$BL,AJ$320,FALSE),LEN(VLOOKUP($A263,csapatok!$A:$BL,AJ$320,FALSE))-6),'csapat-ranglista'!$A:$FP,AJ$321,FALSE)/8,VLOOKUP(VLOOKUP($A263,csapatok!$A:$BL,AJ$320,FALSE),'csapat-ranglista'!$A:$FP,AJ$321,FALSE)/2),0)</f>
        <v>0</v>
      </c>
      <c r="AK263" s="223">
        <f>IFERROR(IF(RIGHT(VLOOKUP($A263,csapatok!$A:$CN,AK$320,FALSE),5)="Csere",VLOOKUP(LEFT(VLOOKUP($A263,csapatok!$A:$CN,AK$320,FALSE),LEN(VLOOKUP($A263,csapatok!$A:$CN,AK$320,FALSE))-6),'csapat-ranglista'!$A:$FP,AK$321,FALSE)/8,VLOOKUP(VLOOKUP($A263,csapatok!$A:$CN,AK$320,FALSE),'csapat-ranglista'!$A:$FP,AK$321,FALSE)/4),0)</f>
        <v>0</v>
      </c>
      <c r="AL263" s="223">
        <f>IFERROR(IF(RIGHT(VLOOKUP($A263,csapatok!$A:$CN,AL$320,FALSE),5)="Csere",VLOOKUP(LEFT(VLOOKUP($A263,csapatok!$A:$CN,AL$320,FALSE),LEN(VLOOKUP($A263,csapatok!$A:$CN,AL$320,FALSE))-6),'csapat-ranglista'!$A:$FP,AL$321,FALSE)/8,VLOOKUP(VLOOKUP($A263,csapatok!$A:$CN,AL$320,FALSE),'csapat-ranglista'!$A:$FP,AL$321,FALSE)/4),0)</f>
        <v>0</v>
      </c>
      <c r="AM263" s="223">
        <f>IFERROR(IF(RIGHT(VLOOKUP($A263,csapatok!$A:$CN,AM$320,FALSE),5)="Csere",VLOOKUP(LEFT(VLOOKUP($A263,csapatok!$A:$CN,AM$320,FALSE),LEN(VLOOKUP($A263,csapatok!$A:$CN,AM$320,FALSE))-6),'csapat-ranglista'!$A:$FP,AM$321,FALSE)/8,VLOOKUP(VLOOKUP($A263,csapatok!$A:$CN,AM$320,FALSE),'csapat-ranglista'!$A:$FP,AM$321,FALSE)/4),0)</f>
        <v>0</v>
      </c>
      <c r="AN263" s="223">
        <f>IFERROR(IF(RIGHT(VLOOKUP($A263,csapatok!$A:$CN,AN$320,FALSE),5)="Csere",VLOOKUP(LEFT(VLOOKUP($A263,csapatok!$A:$CN,AN$320,FALSE),LEN(VLOOKUP($A263,csapatok!$A:$CN,AN$320,FALSE))-6),'csapat-ranglista'!$A:$FP,AN$321,FALSE)/8,VLOOKUP(VLOOKUP($A263,csapatok!$A:$CN,AN$320,FALSE),'csapat-ranglista'!$A:$FP,AN$321,FALSE)/4),0)</f>
        <v>0</v>
      </c>
      <c r="AO263" s="223">
        <f>IFERROR(IF(RIGHT(VLOOKUP($A263,csapatok!$A:$CN,AO$320,FALSE),5)="Csere",VLOOKUP(LEFT(VLOOKUP($A263,csapatok!$A:$CN,AO$320,FALSE),LEN(VLOOKUP($A263,csapatok!$A:$CN,AO$320,FALSE))-6),'csapat-ranglista'!$A:$FP,AO$321,FALSE)/8,VLOOKUP(VLOOKUP($A263,csapatok!$A:$CN,AO$320,FALSE),'csapat-ranglista'!$A:$FP,AO$321,FALSE)/4),0)</f>
        <v>0</v>
      </c>
      <c r="AP263" s="223">
        <f>IFERROR(IF(RIGHT(VLOOKUP($A263,csapatok!$A:$CN,AP$320,FALSE),5)="Csere",VLOOKUP(LEFT(VLOOKUP($A263,csapatok!$A:$CN,AP$320,FALSE),LEN(VLOOKUP($A263,csapatok!$A:$CN,AP$320,FALSE))-6),'csapat-ranglista'!$A:$FP,AP$321,FALSE)/8,VLOOKUP(VLOOKUP($A263,csapatok!$A:$CN,AP$320,FALSE),'csapat-ranglista'!$A:$FP,AP$321,FALSE)/4),0)</f>
        <v>0</v>
      </c>
      <c r="AQ263" s="223">
        <f>IFERROR(IF(RIGHT(VLOOKUP($A263,csapatok!$A:$CN,AQ$320,FALSE),5)="Csere",VLOOKUP(LEFT(VLOOKUP($A263,csapatok!$A:$CN,AQ$320,FALSE),LEN(VLOOKUP($A263,csapatok!$A:$CN,AQ$320,FALSE))-6),'csapat-ranglista'!$A:$FP,AQ$321,FALSE)/8,VLOOKUP(VLOOKUP($A263,csapatok!$A:$CN,AQ$320,FALSE),'csapat-ranglista'!$A:$FP,AQ$321,FALSE)/4),0)</f>
        <v>0</v>
      </c>
      <c r="AR263" s="223">
        <f>IFERROR(IF(RIGHT(VLOOKUP($A263,csapatok!$A:$CN,AR$320,FALSE),5)="Csere",VLOOKUP(LEFT(VLOOKUP($A263,csapatok!$A:$CN,AR$320,FALSE),LEN(VLOOKUP($A263,csapatok!$A:$CN,AR$320,FALSE))-6),'csapat-ranglista'!$A:$FP,AR$321,FALSE)/8,VLOOKUP(VLOOKUP($A263,csapatok!$A:$CN,AR$320,FALSE),'csapat-ranglista'!$A:$FP,AR$321,FALSE)/4),0)</f>
        <v>0</v>
      </c>
      <c r="AS263" s="223">
        <f>IFERROR(IF(RIGHT(VLOOKUP($A263,csapatok!$A:$CN,AS$320,FALSE),5)="Csere",VLOOKUP(LEFT(VLOOKUP($A263,csapatok!$A:$CN,AS$320,FALSE),LEN(VLOOKUP($A263,csapatok!$A:$CN,AS$320,FALSE))-6),'csapat-ranglista'!$A:$FP,AS$321,FALSE)/8,VLOOKUP(VLOOKUP($A263,csapatok!$A:$CN,AS$320,FALSE),'csapat-ranglista'!$A:$FP,AS$321,FALSE)/4),0)</f>
        <v>0</v>
      </c>
      <c r="AT263" s="223">
        <f>IFERROR(IF(RIGHT(VLOOKUP($A263,csapatok!$A:$CN,AT$320,FALSE),5)="Csere",VLOOKUP(LEFT(VLOOKUP($A263,csapatok!$A:$CN,AT$320,FALSE),LEN(VLOOKUP($A263,csapatok!$A:$CN,AT$320,FALSE))-6),'csapat-ranglista'!$A:$FP,AT$321,FALSE)/8,VLOOKUP(VLOOKUP($A263,csapatok!$A:$CN,AT$320,FALSE),'csapat-ranglista'!$A:$FP,AT$321,FALSE)/4),0)</f>
        <v>0</v>
      </c>
      <c r="AU263" s="223">
        <f>IFERROR(IF(RIGHT(VLOOKUP($A263,csapatok!$A:$CN,AU$320,FALSE),5)="Csere",VLOOKUP(LEFT(VLOOKUP($A263,csapatok!$A:$CN,AU$320,FALSE),LEN(VLOOKUP($A263,csapatok!$A:$CN,AU$320,FALSE))-6),'csapat-ranglista'!$A:$FP,AU$321,FALSE)/8,VLOOKUP(VLOOKUP($A263,csapatok!$A:$CN,AU$320,FALSE),'csapat-ranglista'!$A:$FP,AU$321,FALSE)/4),0)</f>
        <v>0</v>
      </c>
      <c r="AV263" s="223">
        <f>IFERROR(IF(RIGHT(VLOOKUP($A263,csapatok!$A:$CN,AV$320,FALSE),5)="Csere",VLOOKUP(LEFT(VLOOKUP($A263,csapatok!$A:$CN,AV$320,FALSE),LEN(VLOOKUP($A263,csapatok!$A:$CN,AV$320,FALSE))-6),'csapat-ranglista'!$A:$FP,AV$321,FALSE)/8,VLOOKUP(VLOOKUP($A263,csapatok!$A:$CN,AV$320,FALSE),'csapat-ranglista'!$A:$FP,AV$321,FALSE)/4),0)</f>
        <v>0</v>
      </c>
      <c r="AW263" s="223">
        <f>IFERROR(IF(RIGHT(VLOOKUP($A263,csapatok!$A:$CN,AW$320,FALSE),5)="Csere",VLOOKUP(LEFT(VLOOKUP($A263,csapatok!$A:$CN,AW$320,FALSE),LEN(VLOOKUP($A263,csapatok!$A:$CN,AW$320,FALSE))-6),'csapat-ranglista'!$A:$FP,AW$321,FALSE)/8,VLOOKUP(VLOOKUP($A263,csapatok!$A:$CN,AW$320,FALSE),'csapat-ranglista'!$A:$FP,AW$321,FALSE)/4),0)</f>
        <v>0</v>
      </c>
      <c r="AX263" s="223">
        <f>IFERROR(IF(RIGHT(VLOOKUP($A263,csapatok!$A:$CN,AX$320,FALSE),5)="Csere",VLOOKUP(LEFT(VLOOKUP($A263,csapatok!$A:$CN,AX$320,FALSE),LEN(VLOOKUP($A263,csapatok!$A:$CN,AX$320,FALSE))-6),'csapat-ranglista'!$A:$FP,AX$321,FALSE)/8,VLOOKUP(VLOOKUP($A263,csapatok!$A:$CN,AX$320,FALSE),'csapat-ranglista'!$A:$FP,AX$321,FALSE)/4),0)</f>
        <v>0</v>
      </c>
      <c r="AY263" s="223">
        <f>IFERROR(IF(RIGHT(VLOOKUP($A263,csapatok!$A:$NN,AY$320,FALSE),5)="Csere",VLOOKUP(LEFT(VLOOKUP($A263,csapatok!$A:$NN,AY$320,FALSE),LEN(VLOOKUP($A263,csapatok!$A:$NN,AY$320,FALSE))-6),'csapat-ranglista'!$A:$FP,AY$321,FALSE)/8,VLOOKUP(VLOOKUP($A263,csapatok!$A:$NN,AY$320,FALSE),'csapat-ranglista'!$A:$FP,AY$321,FALSE)/4),0)</f>
        <v>0</v>
      </c>
      <c r="AZ263" s="223">
        <f>IFERROR(IF(RIGHT(VLOOKUP($A263,csapatok!$A:$NN,AZ$320,FALSE),5)="Csere",VLOOKUP(LEFT(VLOOKUP($A263,csapatok!$A:$NN,AZ$320,FALSE),LEN(VLOOKUP($A263,csapatok!$A:$NN,AZ$320,FALSE))-6),'csapat-ranglista'!$A:$FP,AZ$321,FALSE)/8,VLOOKUP(VLOOKUP($A263,csapatok!$A:$NN,AZ$320,FALSE),'csapat-ranglista'!$A:$FP,AZ$321,FALSE)/4),0)</f>
        <v>0</v>
      </c>
      <c r="BA263" s="223">
        <f>IFERROR(IF(RIGHT(VLOOKUP($A263,csapatok!$A:$NN,BA$320,FALSE),5)="Csere",VLOOKUP(LEFT(VLOOKUP($A263,csapatok!$A:$NN,BA$320,FALSE),LEN(VLOOKUP($A263,csapatok!$A:$NN,BA$320,FALSE))-6),'csapat-ranglista'!$A:$FP,BA$321,FALSE)/8,VLOOKUP(VLOOKUP($A263,csapatok!$A:$NN,BA$320,FALSE),'csapat-ranglista'!$A:$FP,BA$321,FALSE)/4),0)</f>
        <v>0</v>
      </c>
      <c r="BB263" s="223">
        <f>IFERROR(IF(RIGHT(VLOOKUP($A263,csapatok!$A:$NN,BB$320,FALSE),5)="Csere",VLOOKUP(LEFT(VLOOKUP($A263,csapatok!$A:$NN,BB$320,FALSE),LEN(VLOOKUP($A263,csapatok!$A:$NN,BB$320,FALSE))-6),'csapat-ranglista'!$A:$FP,BB$321,FALSE)/8,VLOOKUP(VLOOKUP($A263,csapatok!$A:$NN,BB$320,FALSE),'csapat-ranglista'!$A:$FP,BB$321,FALSE)/4),0)</f>
        <v>0</v>
      </c>
      <c r="BC263" s="224">
        <f>versenyek!$ES$11*IFERROR(VLOOKUP(VLOOKUP($A263,versenyek!ER:ET,3,FALSE),szabalyok!$A$16:$B$23,2,FALSE)/4,0)</f>
        <v>0</v>
      </c>
      <c r="BD263" s="224">
        <f>versenyek!$EV$11*IFERROR(VLOOKUP(VLOOKUP($A263,versenyek!EU:EW,3,FALSE),szabalyok!$A$16:$B$23,2,FALSE)/4,0)</f>
        <v>0</v>
      </c>
      <c r="BE263" s="223">
        <f>IFERROR(IF(RIGHT(VLOOKUP($A263,csapatok!$A:$NN,BE$320,FALSE),5)="Csere",VLOOKUP(LEFT(VLOOKUP($A263,csapatok!$A:$NN,BE$320,FALSE),LEN(VLOOKUP($A263,csapatok!$A:$NN,BE$320,FALSE))-6),'csapat-ranglista'!$A:$FP,BE$321,FALSE)/8,VLOOKUP(VLOOKUP($A263,csapatok!$A:$NN,BE$320,FALSE),'csapat-ranglista'!$A:$FP,BE$321,FALSE)/4),0)</f>
        <v>0</v>
      </c>
      <c r="BF263" s="223">
        <f>IFERROR(IF(RIGHT(VLOOKUP($A263,csapatok!$A:$NN,BF$320,FALSE),5)="Csere",VLOOKUP(LEFT(VLOOKUP($A263,csapatok!$A:$NN,BF$320,FALSE),LEN(VLOOKUP($A263,csapatok!$A:$NN,BF$320,FALSE))-6),'csapat-ranglista'!$A:$FP,BF$321,FALSE)/8,VLOOKUP(VLOOKUP($A263,csapatok!$A:$NN,BF$320,FALSE),'csapat-ranglista'!$A:$FP,BF$321,FALSE)/4),0)</f>
        <v>0</v>
      </c>
      <c r="BG263" s="223">
        <f>IFERROR(IF(RIGHT(VLOOKUP($A263,csapatok!$A:$NN,BG$320,FALSE),5)="Csere",VLOOKUP(LEFT(VLOOKUP($A263,csapatok!$A:$NN,BG$320,FALSE),LEN(VLOOKUP($A263,csapatok!$A:$NN,BG$320,FALSE))-6),'csapat-ranglista'!$A:$FP,BG$321,FALSE)/8,VLOOKUP(VLOOKUP($A263,csapatok!$A:$NN,BG$320,FALSE),'csapat-ranglista'!$A:$FP,BG$321,FALSE)/4),0)</f>
        <v>0</v>
      </c>
      <c r="BH263" s="223">
        <f>IFERROR(IF(RIGHT(VLOOKUP($A263,csapatok!$A:$NN,BH$320,FALSE),5)="Csere",VLOOKUP(LEFT(VLOOKUP($A263,csapatok!$A:$NN,BH$320,FALSE),LEN(VLOOKUP($A263,csapatok!$A:$NN,BH$320,FALSE))-6),'csapat-ranglista'!$A:$FP,BH$321,FALSE)/8,VLOOKUP(VLOOKUP($A263,csapatok!$A:$NN,BH$320,FALSE),'csapat-ranglista'!$A:$FP,BH$321,FALSE)/4),0)</f>
        <v>0</v>
      </c>
      <c r="BI263" s="223">
        <f>IFERROR(IF(RIGHT(VLOOKUP($A263,csapatok!$A:$NN,BI$320,FALSE),5)="Csere",VLOOKUP(LEFT(VLOOKUP($A263,csapatok!$A:$NN,BI$320,FALSE),LEN(VLOOKUP($A263,csapatok!$A:$NN,BI$320,FALSE))-6),'csapat-ranglista'!$A:$FP,BI$321,FALSE)/8,VLOOKUP(VLOOKUP($A263,csapatok!$A:$NN,BI$320,FALSE),'csapat-ranglista'!$A:$FP,BI$321,FALSE)/4),0)</f>
        <v>0</v>
      </c>
      <c r="BJ263" s="223">
        <f>IFERROR(IF(RIGHT(VLOOKUP($A263,csapatok!$A:$NN,BJ$320,FALSE),5)="Csere",VLOOKUP(LEFT(VLOOKUP($A263,csapatok!$A:$NN,BJ$320,FALSE),LEN(VLOOKUP($A263,csapatok!$A:$NN,BJ$320,FALSE))-6),'csapat-ranglista'!$A:$FP,BJ$321,FALSE)/8,VLOOKUP(VLOOKUP($A263,csapatok!$A:$NN,BJ$320,FALSE),'csapat-ranglista'!$A:$FP,BJ$321,FALSE)/4),0)</f>
        <v>0</v>
      </c>
      <c r="BK263" s="223">
        <f>IFERROR(IF(RIGHT(VLOOKUP($A263,csapatok!$A:$NN,BK$320,FALSE),5)="Csere",VLOOKUP(LEFT(VLOOKUP($A263,csapatok!$A:$NN,BK$320,FALSE),LEN(VLOOKUP($A263,csapatok!$A:$NN,BK$320,FALSE))-6),'csapat-ranglista'!$A:$FP,BK$321,FALSE)/8,VLOOKUP(VLOOKUP($A263,csapatok!$A:$NN,BK$320,FALSE),'csapat-ranglista'!$A:$FP,BK$321,FALSE)/4),0)</f>
        <v>0</v>
      </c>
      <c r="BL263" s="223">
        <f>IFERROR(IF(RIGHT(VLOOKUP($A263,csapatok!$A:$NN,BL$320,FALSE),5)="Csere",VLOOKUP(LEFT(VLOOKUP($A263,csapatok!$A:$NN,BL$320,FALSE),LEN(VLOOKUP($A263,csapatok!$A:$NN,BL$320,FALSE))-6),'csapat-ranglista'!$A:$FP,BL$321,FALSE)/8,VLOOKUP(VLOOKUP($A263,csapatok!$A:$NN,BL$320,FALSE),'csapat-ranglista'!$A:$FP,BL$321,FALSE)/4),0)</f>
        <v>0</v>
      </c>
      <c r="BM263" s="223">
        <f>IFERROR(IF(RIGHT(VLOOKUP($A263,csapatok!$A:$NN,BM$320,FALSE),5)="Csere",VLOOKUP(LEFT(VLOOKUP($A263,csapatok!$A:$NN,BM$320,FALSE),LEN(VLOOKUP($A263,csapatok!$A:$NN,BM$320,FALSE))-6),'csapat-ranglista'!$A:$FP,BM$321,FALSE)/8,VLOOKUP(VLOOKUP($A263,csapatok!$A:$NN,BM$320,FALSE),'csapat-ranglista'!$A:$FP,BM$321,FALSE)/4),0)</f>
        <v>0</v>
      </c>
      <c r="BN263" s="223">
        <f>IFERROR(IF(RIGHT(VLOOKUP($A263,csapatok!$A:$NN,BN$320,FALSE),5)="Csere",VLOOKUP(LEFT(VLOOKUP($A263,csapatok!$A:$NN,BN$320,FALSE),LEN(VLOOKUP($A263,csapatok!$A:$NN,BN$320,FALSE))-6),'csapat-ranglista'!$A:$FP,BN$321,FALSE)/8,VLOOKUP(VLOOKUP($A263,csapatok!$A:$NN,BN$320,FALSE),'csapat-ranglista'!$A:$FP,BN$321,FALSE)/4),0)</f>
        <v>0</v>
      </c>
      <c r="BO263" s="223">
        <f>IFERROR(IF(RIGHT(VLOOKUP($A263,csapatok!$A:$NN,BO$320,FALSE),5)="Csere",VLOOKUP(LEFT(VLOOKUP($A263,csapatok!$A:$NN,BO$320,FALSE),LEN(VLOOKUP($A263,csapatok!$A:$NN,BO$320,FALSE))-6),'csapat-ranglista'!$A:$FP,BO$321,FALSE)/8,VLOOKUP(VLOOKUP($A263,csapatok!$A:$NN,BO$320,FALSE),'csapat-ranglista'!$A:$FP,BO$321,FALSE)/4),0)</f>
        <v>0</v>
      </c>
      <c r="BP263" s="223">
        <f>IFERROR(IF(RIGHT(VLOOKUP($A263,csapatok!$A:$NN,BP$320,FALSE),5)="Csere",VLOOKUP(LEFT(VLOOKUP($A263,csapatok!$A:$NN,BP$320,FALSE),LEN(VLOOKUP($A263,csapatok!$A:$NN,BP$320,FALSE))-6),'csapat-ranglista'!$A:$FP,BP$321,FALSE)/8,VLOOKUP(VLOOKUP($A263,csapatok!$A:$NN,BP$320,FALSE),'csapat-ranglista'!$A:$FP,BP$321,FALSE)/4),0)</f>
        <v>0</v>
      </c>
      <c r="BQ263" s="223">
        <f>IFERROR(IF(RIGHT(VLOOKUP($A263,csapatok!$A:$NN,BQ$320,FALSE),5)="Csere",VLOOKUP(LEFT(VLOOKUP($A263,csapatok!$A:$NN,BQ$320,FALSE),LEN(VLOOKUP($A263,csapatok!$A:$NN,BQ$320,FALSE))-6),'csapat-ranglista'!$A:$FP,BQ$321,FALSE)/8,VLOOKUP(VLOOKUP($A263,csapatok!$A:$NN,BQ$320,FALSE),'csapat-ranglista'!$A:$FP,BQ$321,FALSE)/4),0)</f>
        <v>0</v>
      </c>
      <c r="BR263" s="223">
        <f>IFERROR(IF(RIGHT(VLOOKUP($A263,csapatok!$A:$NN,BR$320,FALSE),5)="Csere",VLOOKUP(LEFT(VLOOKUP($A263,csapatok!$A:$NN,BR$320,FALSE),LEN(VLOOKUP($A263,csapatok!$A:$NN,BR$320,FALSE))-6),'csapat-ranglista'!$A:$FP,BR$321,FALSE)/8,VLOOKUP(VLOOKUP($A263,csapatok!$A:$NN,BR$320,FALSE),'csapat-ranglista'!$A:$FP,BR$321,FALSE)/4),0)</f>
        <v>0</v>
      </c>
      <c r="BS263" s="223">
        <f>IFERROR(IF(RIGHT(VLOOKUP($A263,csapatok!$A:$NN,BS$320,FALSE),5)="Csere",VLOOKUP(LEFT(VLOOKUP($A263,csapatok!$A:$NN,BS$320,FALSE),LEN(VLOOKUP($A263,csapatok!$A:$NN,BS$320,FALSE))-6),'csapat-ranglista'!$A:$FP,BS$321,FALSE)/8,VLOOKUP(VLOOKUP($A263,csapatok!$A:$NN,BS$320,FALSE),'csapat-ranglista'!$A:$FP,BS$321,FALSE)/4),0)</f>
        <v>0</v>
      </c>
      <c r="BT263" s="223">
        <f>IFERROR(IF(RIGHT(VLOOKUP($A263,csapatok!$A:$NN,BT$320,FALSE),5)="Csere",VLOOKUP(LEFT(VLOOKUP($A263,csapatok!$A:$NN,BT$320,FALSE),LEN(VLOOKUP($A263,csapatok!$A:$NN,BT$320,FALSE))-6),'csapat-ranglista'!$A:$FP,BT$321,FALSE)/8,VLOOKUP(VLOOKUP($A263,csapatok!$A:$NN,BT$320,FALSE),'csapat-ranglista'!$A:$FP,BT$321,FALSE)/4),0)</f>
        <v>0</v>
      </c>
      <c r="BU263" s="223">
        <f>IFERROR(IF(RIGHT(VLOOKUP($A263,csapatok!$A:$NN,BU$320,FALSE),5)="Csere",VLOOKUP(LEFT(VLOOKUP($A263,csapatok!$A:$NN,BU$320,FALSE),LEN(VLOOKUP($A263,csapatok!$A:$NN,BU$320,FALSE))-6),'csapat-ranglista'!$A:$FP,BU$321,FALSE)/8,VLOOKUP(VLOOKUP($A263,csapatok!$A:$NN,BU$320,FALSE),'csapat-ranglista'!$A:$FP,BU$321,FALSE)/4),0)</f>
        <v>0</v>
      </c>
      <c r="BV263" s="223">
        <f>IFERROR(IF(RIGHT(VLOOKUP($A263,csapatok!$A:$NN,BV$320,FALSE),5)="Csere",VLOOKUP(LEFT(VLOOKUP($A263,csapatok!$A:$NN,BV$320,FALSE),LEN(VLOOKUP($A263,csapatok!$A:$NN,BV$320,FALSE))-6),'csapat-ranglista'!$A:$FP,BV$321,FALSE)/8,VLOOKUP(VLOOKUP($A263,csapatok!$A:$NN,BV$320,FALSE),'csapat-ranglista'!$A:$FP,BV$321,FALSE)/4),0)</f>
        <v>0</v>
      </c>
      <c r="BW263" s="223">
        <f>IFERROR(IF(RIGHT(VLOOKUP($A263,csapatok!$A:$NN,BW$320,FALSE),5)="Csere",VLOOKUP(LEFT(VLOOKUP($A263,csapatok!$A:$NN,BW$320,FALSE),LEN(VLOOKUP($A263,csapatok!$A:$NN,BW$320,FALSE))-6),'csapat-ranglista'!$A:$FP,BW$321,FALSE)/8,VLOOKUP(VLOOKUP($A263,csapatok!$A:$NN,BW$320,FALSE),'csapat-ranglista'!$A:$FP,BW$321,FALSE)/4),0)</f>
        <v>0</v>
      </c>
      <c r="BX263" s="223">
        <f>IFERROR(IF(RIGHT(VLOOKUP($A263,csapatok!$A:$NN,BX$320,FALSE),5)="Csere",VLOOKUP(LEFT(VLOOKUP($A263,csapatok!$A:$NN,BX$320,FALSE),LEN(VLOOKUP($A263,csapatok!$A:$NN,BX$320,FALSE))-6),'csapat-ranglista'!$A:$FP,BX$321,FALSE)/8,VLOOKUP(VLOOKUP($A263,csapatok!$A:$NN,BX$320,FALSE),'csapat-ranglista'!$A:$FP,BX$321,FALSE)/4),0)</f>
        <v>0</v>
      </c>
      <c r="BY263" s="223">
        <f>IFERROR(IF(RIGHT(VLOOKUP($A263,csapatok!$A:$NN,BY$320,FALSE),5)="Csere",VLOOKUP(LEFT(VLOOKUP($A263,csapatok!$A:$NN,BY$320,FALSE),LEN(VLOOKUP($A263,csapatok!$A:$NN,BY$320,FALSE))-6),'csapat-ranglista'!$A:$FP,BY$321,FALSE)/8,VLOOKUP(VLOOKUP($A263,csapatok!$A:$NN,BY$320,FALSE),'csapat-ranglista'!$A:$FP,BY$321,FALSE)/4),0)</f>
        <v>0</v>
      </c>
      <c r="BZ263" s="223">
        <f>IFERROR(IF(RIGHT(VLOOKUP($A263,csapatok!$A:$NN,BZ$320,FALSE),5)="Csere",VLOOKUP(LEFT(VLOOKUP($A263,csapatok!$A:$NN,BZ$320,FALSE),LEN(VLOOKUP($A263,csapatok!$A:$NN,BZ$320,FALSE))-6),'csapat-ranglista'!$A:$FP,BZ$321,FALSE)/8,VLOOKUP(VLOOKUP($A263,csapatok!$A:$NN,BZ$320,FALSE),'csapat-ranglista'!$A:$FP,BZ$321,FALSE)/4),0)</f>
        <v>0</v>
      </c>
      <c r="CA263" s="223">
        <f>IFERROR(IF(RIGHT(VLOOKUP($A263,csapatok!$A:$NN,CA$320,FALSE),5)="Csere",VLOOKUP(LEFT(VLOOKUP($A263,csapatok!$A:$NN,CA$320,FALSE),LEN(VLOOKUP($A263,csapatok!$A:$NN,CA$320,FALSE))-6),'csapat-ranglista'!$A:$FP,CA$321,FALSE)/8,VLOOKUP(VLOOKUP($A263,csapatok!$A:$NN,CA$320,FALSE),'csapat-ranglista'!$A:$FP,CA$321,FALSE)/4),0)</f>
        <v>0</v>
      </c>
      <c r="CB263" s="223">
        <f>IFERROR(IF(RIGHT(VLOOKUP($A263,csapatok!$A:$NN,CB$320,FALSE),5)="Csere",VLOOKUP(LEFT(VLOOKUP($A263,csapatok!$A:$NN,CB$320,FALSE),LEN(VLOOKUP($A263,csapatok!$A:$NN,CB$320,FALSE))-6),'csapat-ranglista'!$A:$FP,CB$321,FALSE)/8,VLOOKUP(VLOOKUP($A263,csapatok!$A:$NN,CB$320,FALSE),'csapat-ranglista'!$A:$FP,CB$321,FALSE)/4),0)</f>
        <v>0</v>
      </c>
      <c r="CC263" s="223">
        <f>IFERROR(IF(RIGHT(VLOOKUP($A263,csapatok!$A:$NN,CC$320,FALSE),5)="Csere",VLOOKUP(LEFT(VLOOKUP($A263,csapatok!$A:$NN,CC$320,FALSE),LEN(VLOOKUP($A263,csapatok!$A:$NN,CC$320,FALSE))-6),'csapat-ranglista'!$A:$FP,CC$321,FALSE)/8,VLOOKUP(VLOOKUP($A263,csapatok!$A:$NN,CC$320,FALSE),'csapat-ranglista'!$A:$FP,CC$321,FALSE)/4),0)</f>
        <v>0</v>
      </c>
      <c r="CD263" s="223">
        <f>IFERROR(IF(RIGHT(VLOOKUP($A263,csapatok!$A:$NN,CD$320,FALSE),5)="Csere",VLOOKUP(LEFT(VLOOKUP($A263,csapatok!$A:$NN,CD$320,FALSE),LEN(VLOOKUP($A263,csapatok!$A:$NN,CD$320,FALSE))-6),'csapat-ranglista'!$A:$FP,CD$321,FALSE)/8,VLOOKUP(VLOOKUP($A263,csapatok!$A:$NN,CD$320,FALSE),'csapat-ranglista'!$A:$FP,CD$321,FALSE)/4),0)</f>
        <v>0</v>
      </c>
      <c r="CE263" s="223">
        <f>IFERROR(IF(RIGHT(VLOOKUP($A263,csapatok!$A:$NN,CE$320,FALSE),5)="Csere",VLOOKUP(LEFT(VLOOKUP($A263,csapatok!$A:$NN,CE$320,FALSE),LEN(VLOOKUP($A263,csapatok!$A:$NN,CE$320,FALSE))-6),'csapat-ranglista'!$A:$FP,CE$321,FALSE)/8,VLOOKUP(VLOOKUP($A263,csapatok!$A:$NN,CE$320,FALSE),'csapat-ranglista'!$A:$FP,CE$321,FALSE)/4),0)</f>
        <v>0</v>
      </c>
      <c r="CF263" s="223">
        <f>IFERROR(IF(RIGHT(VLOOKUP($A263,csapatok!$A:$NN,CF$320,FALSE),5)="Csere",VLOOKUP(LEFT(VLOOKUP($A263,csapatok!$A:$NN,CF$320,FALSE),LEN(VLOOKUP($A263,csapatok!$A:$NN,CF$320,FALSE))-6),'csapat-ranglista'!$A:$FP,CF$321,FALSE)/8,VLOOKUP(VLOOKUP($A263,csapatok!$A:$NN,CF$320,FALSE),'csapat-ranglista'!$A:$FP,CF$321,FALSE)/4),0)</f>
        <v>0</v>
      </c>
      <c r="CG263" s="223">
        <f>IFERROR(IF(RIGHT(VLOOKUP($A263,csapatok!$A:$NN,CG$320,FALSE),5)="Csere",VLOOKUP(LEFT(VLOOKUP($A263,csapatok!$A:$NN,CG$320,FALSE),LEN(VLOOKUP($A263,csapatok!$A:$NN,CG$320,FALSE))-6),'csapat-ranglista'!$A:$FP,CG$321,FALSE)/8,VLOOKUP(VLOOKUP($A263,csapatok!$A:$NN,CG$320,FALSE),'csapat-ranglista'!$A:$FP,CG$321,FALSE)/4),0)</f>
        <v>0</v>
      </c>
      <c r="CH263" s="223">
        <f>IFERROR(IF(RIGHT(VLOOKUP($A263,csapatok!$A:$NN,CH$320,FALSE),5)="Csere",VLOOKUP(LEFT(VLOOKUP($A263,csapatok!$A:$NN,CH$320,FALSE),LEN(VLOOKUP($A263,csapatok!$A:$NN,CH$320,FALSE))-6),'csapat-ranglista'!$A:$FP,CH$321,FALSE)/8,VLOOKUP(VLOOKUP($A263,csapatok!$A:$NN,CH$320,FALSE),'csapat-ranglista'!$A:$FP,CH$321,FALSE)/4),0)</f>
        <v>0</v>
      </c>
      <c r="CI263" s="223">
        <f>IFERROR(IF(RIGHT(VLOOKUP($A263,csapatok!$A:$NN,CI$320,FALSE),5)="Csere",VLOOKUP(LEFT(VLOOKUP($A263,csapatok!$A:$NN,CI$320,FALSE),LEN(VLOOKUP($A263,csapatok!$A:$NN,CI$320,FALSE))-6),'csapat-ranglista'!$A:$FP,CI$321,FALSE)/8,VLOOKUP(VLOOKUP($A263,csapatok!$A:$NN,CI$320,FALSE),'csapat-ranglista'!$A:$FP,CI$321,FALSE)/4),0)</f>
        <v>0</v>
      </c>
      <c r="CJ263" s="224">
        <f>versenyek!$IQ$11*IFERROR(VLOOKUP(VLOOKUP($A263,versenyek!IP:IR,3,FALSE),szabalyok!$A$16:$B$23,2,FALSE)/4,0)</f>
        <v>0</v>
      </c>
      <c r="CK263" s="224">
        <f>versenyek!$IT$11*IFERROR(VLOOKUP(VLOOKUP($A263,versenyek!IS:IU,3,FALSE),szabalyok!$A$16:$B$23,2,FALSE)/4,0)</f>
        <v>0</v>
      </c>
      <c r="CL263" s="223">
        <f>IFERROR(IF(RIGHT(VLOOKUP($A263,csapatok!$A:$NN,CL$320,FALSE),5)="Csere",VLOOKUP(LEFT(VLOOKUP($A263,csapatok!$A:$NN,CL$320,FALSE),LEN(VLOOKUP($A263,csapatok!$A:$NN,CL$320,FALSE))-6),'csapat-ranglista'!$A:$FP,CL$321,FALSE)/8,VLOOKUP(VLOOKUP($A263,csapatok!$A:$NN,CL$320,FALSE),'csapat-ranglista'!$A:$FP,CL$321,FALSE)/4),0)</f>
        <v>0</v>
      </c>
      <c r="CM263" s="223">
        <f>IFERROR(IF(RIGHT(VLOOKUP($A263,csapatok!$A:$NN,CM$320,FALSE),5)="Csere",VLOOKUP(LEFT(VLOOKUP($A263,csapatok!$A:$NN,CM$320,FALSE),LEN(VLOOKUP($A263,csapatok!$A:$NN,CM$320,FALSE))-6),'csapat-ranglista'!$A:$FP,CM$321,FALSE)/8,VLOOKUP(VLOOKUP($A263,csapatok!$A:$NN,CM$320,FALSE),'csapat-ranglista'!$A:$FP,CM$321,FALSE)/4),0)</f>
        <v>0</v>
      </c>
      <c r="CN263" s="223">
        <f>IFERROR(IF(RIGHT(VLOOKUP($A263,csapatok!$A:$NN,CN$320,FALSE),5)="Csere",VLOOKUP(LEFT(VLOOKUP($A263,csapatok!$A:$NN,CN$320,FALSE),LEN(VLOOKUP($A263,csapatok!$A:$NN,CN$320,FALSE))-6),'csapat-ranglista'!$A:$FP,CN$321,FALSE)/8,VLOOKUP(VLOOKUP($A263,csapatok!$A:$NN,CN$320,FALSE),'csapat-ranglista'!$A:$FP,CN$321,FALSE)/4),0)</f>
        <v>0</v>
      </c>
      <c r="CO263" s="223">
        <f>IFERROR(IF(RIGHT(VLOOKUP($A263,csapatok!$A:$NN,CO$320,FALSE),5)="Csere",VLOOKUP(LEFT(VLOOKUP($A263,csapatok!$A:$NN,CO$320,FALSE),LEN(VLOOKUP($A263,csapatok!$A:$NN,CO$320,FALSE))-6),'csapat-ranglista'!$A:$FP,CO$321,FALSE)/8,VLOOKUP(VLOOKUP($A263,csapatok!$A:$NN,CO$320,FALSE),'csapat-ranglista'!$A:$FP,CO$321,FALSE)/4),0)</f>
        <v>0</v>
      </c>
      <c r="CP263" s="223">
        <f>IFERROR(IF(RIGHT(VLOOKUP($A263,csapatok!$A:$NN,CP$320,FALSE),5)="Csere",VLOOKUP(LEFT(VLOOKUP($A263,csapatok!$A:$NN,CP$320,FALSE),LEN(VLOOKUP($A263,csapatok!$A:$NN,CP$320,FALSE))-6),'csapat-ranglista'!$A:$FP,CP$321,FALSE)/8,VLOOKUP(VLOOKUP($A263,csapatok!$A:$NN,CP$320,FALSE),'csapat-ranglista'!$A:$FP,CP$321,FALSE)/4),0)</f>
        <v>0</v>
      </c>
      <c r="CQ263" s="223">
        <f>IFERROR(IF(RIGHT(VLOOKUP($A263,csapatok!$A:$NN,CQ$320,FALSE),5)="Csere",VLOOKUP(LEFT(VLOOKUP($A263,csapatok!$A:$NN,CQ$320,FALSE),LEN(VLOOKUP($A263,csapatok!$A:$NN,CQ$320,FALSE))-6),'csapat-ranglista'!$A:$FP,CQ$321,FALSE)/8,VLOOKUP(VLOOKUP($A263,csapatok!$A:$NN,CQ$320,FALSE),'csapat-ranglista'!$A:$FP,CQ$321,FALSE)/4),0)</f>
        <v>0</v>
      </c>
      <c r="CR263" s="223">
        <f>IFERROR(IF(RIGHT(VLOOKUP($A263,csapatok!$A:$NN,CR$320,FALSE),5)="Csere",VLOOKUP(LEFT(VLOOKUP($A263,csapatok!$A:$NN,CR$320,FALSE),LEN(VLOOKUP($A263,csapatok!$A:$NN,CR$320,FALSE))-6),'csapat-ranglista'!$A:$FP,CR$321,FALSE)/8,VLOOKUP(VLOOKUP($A263,csapatok!$A:$NN,CR$320,FALSE),'csapat-ranglista'!$A:$FP,CR$321,FALSE)/4),0)</f>
        <v>0</v>
      </c>
      <c r="CS263" s="223">
        <f>IFERROR(IF(RIGHT(VLOOKUP($A263,csapatok!$A:$NN,CS$320,FALSE),5)="Csere",VLOOKUP(LEFT(VLOOKUP($A263,csapatok!$A:$NN,CS$320,FALSE),LEN(VLOOKUP($A263,csapatok!$A:$NN,CS$320,FALSE))-6),'csapat-ranglista'!$A:$FP,CS$321,FALSE)/8,VLOOKUP(VLOOKUP($A263,csapatok!$A:$NN,CS$320,FALSE),'csapat-ranglista'!$A:$FP,CS$321,FALSE)/4),0)</f>
        <v>0</v>
      </c>
      <c r="CT263" s="223">
        <f>IFERROR(IF(RIGHT(VLOOKUP($A263,csapatok!$A:$NN,CT$320,FALSE),5)="Csere",VLOOKUP(LEFT(VLOOKUP($A263,csapatok!$A:$NN,CT$320,FALSE),LEN(VLOOKUP($A263,csapatok!$A:$NN,CT$320,FALSE))-6),'csapat-ranglista'!$A:$FP,CT$321,FALSE)/8,VLOOKUP(VLOOKUP($A263,csapatok!$A:$NN,CT$320,FALSE),'csapat-ranglista'!$A:$FP,CT$321,FALSE)/4),0)</f>
        <v>0</v>
      </c>
      <c r="CU263" s="223">
        <f>IFERROR(IF(RIGHT(VLOOKUP($A263,csapatok!$A:$NN,CU$320,FALSE),5)="Csere",VLOOKUP(LEFT(VLOOKUP($A263,csapatok!$A:$NN,CU$320,FALSE),LEN(VLOOKUP($A263,csapatok!$A:$NN,CU$320,FALSE))-6),'csapat-ranglista'!$A:$FP,CU$321,FALSE)/8,VLOOKUP(VLOOKUP($A263,csapatok!$A:$NN,CU$320,FALSE),'csapat-ranglista'!$A:$FP,CU$321,FALSE)/4),0)</f>
        <v>0</v>
      </c>
      <c r="CV263" s="223">
        <f>IFERROR(IF(RIGHT(VLOOKUP($A263,csapatok!$A:$NN,CV$320,FALSE),5)="Csere",VLOOKUP(LEFT(VLOOKUP($A263,csapatok!$A:$NN,CV$320,FALSE),LEN(VLOOKUP($A263,csapatok!$A:$NN,CV$320,FALSE))-6),'csapat-ranglista'!$A:$FP,CV$321,FALSE)/8,VLOOKUP(VLOOKUP($A263,csapatok!$A:$NN,CV$320,FALSE),'csapat-ranglista'!$A:$FP,CV$321,FALSE)/4),0)</f>
        <v>0</v>
      </c>
      <c r="CW263" s="223">
        <f>IFERROR(IF(RIGHT(VLOOKUP($A263,csapatok!$A:$NN,CW$320,FALSE),5)="Csere",VLOOKUP(LEFT(VLOOKUP($A263,csapatok!$A:$NN,CW$320,FALSE),LEN(VLOOKUP($A263,csapatok!$A:$NN,CW$320,FALSE))-6),'csapat-ranglista'!$A:$FP,CW$321,FALSE)/8,VLOOKUP(VLOOKUP($A263,csapatok!$A:$NN,CW$320,FALSE),'csapat-ranglista'!$A:$FP,CW$321,FALSE)/4),0)</f>
        <v>0</v>
      </c>
      <c r="CX263" s="223">
        <f>IFERROR(IF(RIGHT(VLOOKUP($A263,csapatok!$A:$NN,CX$320,FALSE),5)="Csere",VLOOKUP(LEFT(VLOOKUP($A263,csapatok!$A:$NN,CX$320,FALSE),LEN(VLOOKUP($A263,csapatok!$A:$NN,CX$320,FALSE))-6),'csapat-ranglista'!$A:$FP,CX$321,FALSE)/8,VLOOKUP(VLOOKUP($A263,csapatok!$A:$NN,CX$320,FALSE),'csapat-ranglista'!$A:$FP,CX$321,FALSE)/4),0)</f>
        <v>0</v>
      </c>
      <c r="CY263" s="223">
        <f>IFERROR(IF(RIGHT(VLOOKUP($A263,csapatok!$A:$NN,CY$320,FALSE),5)="Csere",VLOOKUP(LEFT(VLOOKUP($A263,csapatok!$A:$NN,CY$320,FALSE),LEN(VLOOKUP($A263,csapatok!$A:$NN,CY$320,FALSE))-6),'csapat-ranglista'!$A:$FP,CY$321,FALSE)/8,VLOOKUP(VLOOKUP($A263,csapatok!$A:$NN,CY$320,FALSE),'csapat-ranglista'!$A:$FP,CY$321,FALSE)/4),0)</f>
        <v>0</v>
      </c>
      <c r="CZ263" s="223">
        <f>IFERROR(IF(RIGHT(VLOOKUP($A263,csapatok!$A:$NN,CZ$320,FALSE),5)="Csere",VLOOKUP(LEFT(VLOOKUP($A263,csapatok!$A:$NN,CZ$320,FALSE),LEN(VLOOKUP($A263,csapatok!$A:$NN,CZ$320,FALSE))-6),'csapat-ranglista'!$A:$FP,CZ$321,FALSE)/8,VLOOKUP(VLOOKUP($A263,csapatok!$A:$NN,CZ$320,FALSE),'csapat-ranglista'!$A:$FP,CZ$321,FALSE)/4),0)</f>
        <v>0</v>
      </c>
      <c r="DA263" s="223">
        <f>IFERROR(IF(RIGHT(VLOOKUP($A263,csapatok!$A:$NN,DA$320,FALSE),5)="Csere",VLOOKUP(LEFT(VLOOKUP($A263,csapatok!$A:$NN,DA$320,FALSE),LEN(VLOOKUP($A263,csapatok!$A:$NN,DA$320,FALSE))-6),'csapat-ranglista'!$A:$FP,DA$321,FALSE)/8,VLOOKUP(VLOOKUP($A263,csapatok!$A:$NN,DA$320,FALSE),'csapat-ranglista'!$A:$FP,DA$321,FALSE)/4),0)</f>
        <v>0</v>
      </c>
      <c r="DB263" s="223">
        <f>IFERROR(IF(RIGHT(VLOOKUP($A263,csapatok!$A:$NN,DB$320,FALSE),5)="Csere",VLOOKUP(LEFT(VLOOKUP($A263,csapatok!$A:$NN,DB$320,FALSE),LEN(VLOOKUP($A263,csapatok!$A:$NN,DB$320,FALSE))-6),'csapat-ranglista'!$A:$FP,DB$321,FALSE)/8,VLOOKUP(VLOOKUP($A263,csapatok!$A:$NN,DB$320,FALSE),'csapat-ranglista'!$A:$FP,DB$321,FALSE)/4),0)</f>
        <v>0</v>
      </c>
      <c r="DC263" s="223">
        <f>IFERROR(IF(RIGHT(VLOOKUP($A263,csapatok!$A:$NN,DC$320,FALSE),5)="Csere",VLOOKUP(LEFT(VLOOKUP($A263,csapatok!$A:$NN,DC$320,FALSE),LEN(VLOOKUP($A263,csapatok!$A:$NN,DC$320,FALSE))-6),'csapat-ranglista'!$A:$FP,DC$321,FALSE)/8,VLOOKUP(VLOOKUP($A263,csapatok!$A:$NN,DC$320,FALSE),'csapat-ranglista'!$A:$FP,DC$321,FALSE)/4),0)</f>
        <v>0</v>
      </c>
      <c r="DD263" s="223">
        <f>IFERROR(IF(RIGHT(VLOOKUP($A263,csapatok!$A:$NN,DD$320,FALSE),5)="Csere",VLOOKUP(LEFT(VLOOKUP($A263,csapatok!$A:$NN,DD$320,FALSE),LEN(VLOOKUP($A263,csapatok!$A:$NN,DD$320,FALSE))-6),'csapat-ranglista'!$A:$FP,DD$321,FALSE)/8,VLOOKUP(VLOOKUP($A263,csapatok!$A:$NN,DD$320,FALSE),'csapat-ranglista'!$A:$FP,DD$321,FALSE)/4),0)</f>
        <v>0</v>
      </c>
      <c r="DE263" s="223">
        <f>IFERROR(IF(RIGHT(VLOOKUP($A263,csapatok!$A:$NN,DE$320,FALSE),5)="Csere",VLOOKUP(LEFT(VLOOKUP($A263,csapatok!$A:$NN,DE$320,FALSE),LEN(VLOOKUP($A263,csapatok!$A:$NN,DE$320,FALSE))-6),'csapat-ranglista'!$A:$FP,DE$321,FALSE)/8,VLOOKUP(VLOOKUP($A263,csapatok!$A:$NN,DE$320,FALSE),'csapat-ranglista'!$A:$FP,DE$321,FALSE)/4),0)</f>
        <v>0</v>
      </c>
      <c r="DF263" s="223">
        <f>IFERROR(IF(RIGHT(VLOOKUP($A263,csapatok!$A:$NN,DF$320,FALSE),5)="Csere",VLOOKUP(LEFT(VLOOKUP($A263,csapatok!$A:$NN,DF$320,FALSE),LEN(VLOOKUP($A263,csapatok!$A:$NN,DF$320,FALSE))-6),'csapat-ranglista'!$A:$FP,DF$321,FALSE)/8,VLOOKUP(VLOOKUP($A263,csapatok!$A:$NN,DF$320,FALSE),'csapat-ranglista'!$A:$FP,DF$321,FALSE)/4),0)</f>
        <v>0</v>
      </c>
      <c r="DG263" s="223">
        <f>IFERROR(IF(RIGHT(VLOOKUP($A263,csapatok!$A:$NN,DG$320,FALSE),5)="Csere",VLOOKUP(LEFT(VLOOKUP($A263,csapatok!$A:$NN,DG$320,FALSE),LEN(VLOOKUP($A263,csapatok!$A:$NN,DG$320,FALSE))-6),'csapat-ranglista'!$A:$FP,DG$321,FALSE)/8,VLOOKUP(VLOOKUP($A263,csapatok!$A:$NN,DG$320,FALSE),'csapat-ranglista'!$A:$FP,DG$321,FALSE)/4),0)</f>
        <v>0</v>
      </c>
      <c r="DH263" s="223">
        <f>IFERROR(IF(RIGHT(VLOOKUP($A263,csapatok!$A:$NN,DH$320,FALSE),5)="Csere",VLOOKUP(LEFT(VLOOKUP($A263,csapatok!$A:$NN,DH$320,FALSE),LEN(VLOOKUP($A263,csapatok!$A:$NN,DH$320,FALSE))-6),'csapat-ranglista'!$A:$FP,DH$321,FALSE)/8,VLOOKUP(VLOOKUP($A263,csapatok!$A:$NN,DH$320,FALSE),'csapat-ranglista'!$A:$FP,DH$321,FALSE)/4),0)</f>
        <v>0</v>
      </c>
      <c r="DI263" s="223">
        <f>IFERROR(IF(RIGHT(VLOOKUP($A263,csapatok!$A:$NN,DI$320,FALSE),5)="Csere",VLOOKUP(LEFT(VLOOKUP($A263,csapatok!$A:$NN,DI$320,FALSE),LEN(VLOOKUP($A263,csapatok!$A:$NN,DI$320,FALSE))-6),'csapat-ranglista'!$A:$FP,DI$321,FALSE)/8,VLOOKUP(VLOOKUP($A263,csapatok!$A:$NN,DI$320,FALSE),'csapat-ranglista'!$A:$FP,DI$321,FALSE)/4),0)</f>
        <v>0</v>
      </c>
      <c r="DJ263" s="223">
        <f>IFERROR(IF(RIGHT(VLOOKUP($A263,csapatok!$A:$NN,DJ$320,FALSE),5)="Csere",VLOOKUP(LEFT(VLOOKUP($A263,csapatok!$A:$NN,DJ$320,FALSE),LEN(VLOOKUP($A263,csapatok!$A:$NN,DJ$320,FALSE))-6),'csapat-ranglista'!$A:$FP,DJ$321,FALSE)/8,VLOOKUP(VLOOKUP($A263,csapatok!$A:$NN,DJ$320,FALSE),'csapat-ranglista'!$A:$FP,DJ$321,FALSE)/4),0)</f>
        <v>0</v>
      </c>
      <c r="DK263" s="223">
        <f>IFERROR(IF(RIGHT(VLOOKUP($A263,csapatok!$A:$NN,DK$320,FALSE),5)="Csere",VLOOKUP(LEFT(VLOOKUP($A263,csapatok!$A:$NN,DK$320,FALSE),LEN(VLOOKUP($A263,csapatok!$A:$NN,DK$320,FALSE))-6),'csapat-ranglista'!$A:$FP,DK$321,FALSE)/8,VLOOKUP(VLOOKUP($A263,csapatok!$A:$NN,DK$320,FALSE),'csapat-ranglista'!$A:$FP,DK$321,FALSE)/4),0)</f>
        <v>0</v>
      </c>
      <c r="DL263" s="223">
        <f>IFERROR(IF(RIGHT(VLOOKUP($A263,csapatok!$A:$NN,DL$320,FALSE),5)="Csere",VLOOKUP(LEFT(VLOOKUP($A263,csapatok!$A:$NN,DL$320,FALSE),LEN(VLOOKUP($A263,csapatok!$A:$NN,DL$320,FALSE))-6),'csapat-ranglista'!$A:$FP,DL$321,FALSE)/8,VLOOKUP(VLOOKUP($A263,csapatok!$A:$NN,DL$320,FALSE),'csapat-ranglista'!$A:$FP,DL$321,FALSE)/4),0)</f>
        <v>0</v>
      </c>
      <c r="DM263" s="223">
        <f>IFERROR(IF(RIGHT(VLOOKUP($A263,csapatok!$A:$NN,DM$320,FALSE),5)="Csere",VLOOKUP(LEFT(VLOOKUP($A263,csapatok!$A:$NN,DM$320,FALSE),LEN(VLOOKUP($A263,csapatok!$A:$NN,DM$320,FALSE))-6),'csapat-ranglista'!$A:$FP,DM$321,FALSE)/8,VLOOKUP(VLOOKUP($A263,csapatok!$A:$NN,DM$320,FALSE),'csapat-ranglista'!$A:$FP,DM$321,FALSE)/4),0)</f>
        <v>0</v>
      </c>
      <c r="DN263" s="223">
        <f>IFERROR(IF(RIGHT(VLOOKUP($A263,csapatok!$A:$NN,DN$320,FALSE),5)="Csere",VLOOKUP(LEFT(VLOOKUP($A263,csapatok!$A:$NN,DN$320,FALSE),LEN(VLOOKUP($A263,csapatok!$A:$NN,DN$320,FALSE))-6),'csapat-ranglista'!$A:$FP,DN$321,FALSE)/8,VLOOKUP(VLOOKUP($A263,csapatok!$A:$NN,DN$320,FALSE),'csapat-ranglista'!$A:$FP,DN$321,FALSE)/4),0)</f>
        <v>0</v>
      </c>
      <c r="DO263" s="224">
        <f>versenyek!$MF$11*IFERROR(VLOOKUP(VLOOKUP($A263,versenyek!ME:MG,3,FALSE),szabalyok!$A$16:$B$23,2,FALSE)/4,0)</f>
        <v>0</v>
      </c>
      <c r="DP263" s="224">
        <f>versenyek!$MI$11*IFERROR(VLOOKUP(VLOOKUP($A263,versenyek!MH:MJ,3,FALSE),szabalyok!$A$16:$B$23,2,FALSE)/4,0)</f>
        <v>0</v>
      </c>
      <c r="DQ263" s="223">
        <f>IFERROR(IF(RIGHT(VLOOKUP($A263,csapatok!$A:$NN,DQ$320,FALSE),5)="Csere",VLOOKUP(LEFT(VLOOKUP($A263,csapatok!$A:$NN,DQ$320,FALSE),LEN(VLOOKUP($A263,csapatok!$A:$NN,DQ$320,FALSE))-6),'csapat-ranglista'!$A:$FP,DQ$321,FALSE)/8,VLOOKUP(VLOOKUP($A263,csapatok!$A:$NN,DQ$320,FALSE),'csapat-ranglista'!$A:$FP,DQ$321,FALSE)/4),0)</f>
        <v>0</v>
      </c>
      <c r="DR263" s="223">
        <f>IFERROR(IF(RIGHT(VLOOKUP($A263,csapatok!$A:$NN,DR$320,FALSE),5)="Csere",VLOOKUP(LEFT(VLOOKUP($A263,csapatok!$A:$NN,DR$320,FALSE),LEN(VLOOKUP($A263,csapatok!$A:$NN,DR$320,FALSE))-6),'csapat-ranglista'!$A:$FP,DR$321,FALSE)/8,VLOOKUP(VLOOKUP($A263,csapatok!$A:$NN,DR$320,FALSE),'csapat-ranglista'!$A:$FP,DR$321,FALSE)/4),0)</f>
        <v>0</v>
      </c>
      <c r="DS263" s="223">
        <f>IFERROR(IF(RIGHT(VLOOKUP($A263,csapatok!$A:$NN,DS$320,FALSE),5)="Csere",VLOOKUP(LEFT(VLOOKUP($A263,csapatok!$A:$NN,DS$320,FALSE),LEN(VLOOKUP($A263,csapatok!$A:$NN,DS$320,FALSE))-6),'csapat-ranglista'!$A:$FP,DS$321,FALSE)/8,VLOOKUP(VLOOKUP($A263,csapatok!$A:$NN,DS$320,FALSE),'csapat-ranglista'!$A:$FP,DS$321,FALSE)/4),0)</f>
        <v>0</v>
      </c>
      <c r="DT263" s="223">
        <f>IFERROR(IF(RIGHT(VLOOKUP($A263,csapatok!$A:$NN,DT$320,FALSE),5)="Csere",VLOOKUP(LEFT(VLOOKUP($A263,csapatok!$A:$NN,DT$320,FALSE),LEN(VLOOKUP($A263,csapatok!$A:$NN,DT$320,FALSE))-6),'csapat-ranglista'!$A:$FP,DT$321,FALSE)/8,VLOOKUP(VLOOKUP($A263,csapatok!$A:$NN,DT$320,FALSE),'csapat-ranglista'!$A:$FP,DT$321,FALSE)/4),0)</f>
        <v>0</v>
      </c>
      <c r="DU263" s="223">
        <f>IFERROR(IF(RIGHT(VLOOKUP($A263,csapatok!$A:$NN,DU$320,FALSE),5)="Csere",VLOOKUP(LEFT(VLOOKUP($A263,csapatok!$A:$NN,DU$320,FALSE),LEN(VLOOKUP($A263,csapatok!$A:$NN,DU$320,FALSE))-6),'csapat-ranglista'!$A:$FP,DU$321,FALSE)/8,VLOOKUP(VLOOKUP($A263,csapatok!$A:$NN,DU$320,FALSE),'csapat-ranglista'!$A:$FP,DU$321,FALSE)/4),0)</f>
        <v>0</v>
      </c>
      <c r="DV263" s="223">
        <f>IFERROR(IF(RIGHT(VLOOKUP($A263,csapatok!$A:$NN,DV$320,FALSE),5)="Csere",VLOOKUP(LEFT(VLOOKUP($A263,csapatok!$A:$NN,DV$320,FALSE),LEN(VLOOKUP($A263,csapatok!$A:$NN,DV$320,FALSE))-6),'csapat-ranglista'!$A:$FP,DV$321,FALSE)/8,VLOOKUP(VLOOKUP($A263,csapatok!$A:$NN,DV$320,FALSE),'csapat-ranglista'!$A:$FP,DV$321,FALSE)/4),0)</f>
        <v>0</v>
      </c>
      <c r="DW263" s="223">
        <f>IFERROR(IF(RIGHT(VLOOKUP($A263,csapatok!$A:$NN,DW$320,FALSE),5)="Csere",VLOOKUP(LEFT(VLOOKUP($A263,csapatok!$A:$NN,DW$320,FALSE),LEN(VLOOKUP($A263,csapatok!$A:$NN,DW$320,FALSE))-6),'csapat-ranglista'!$A:$FP,DW$321,FALSE)/8,VLOOKUP(VLOOKUP($A263,csapatok!$A:$NN,DW$320,FALSE),'csapat-ranglista'!$A:$FP,DW$321,FALSE)/4),0)</f>
        <v>0</v>
      </c>
      <c r="DX263" s="223">
        <f>IFERROR(IF(RIGHT(VLOOKUP($A263,csapatok!$A:$NN,DX$320,FALSE),5)="Csere",VLOOKUP(LEFT(VLOOKUP($A263,csapatok!$A:$NN,DX$320,FALSE),LEN(VLOOKUP($A263,csapatok!$A:$NN,DX$320,FALSE))-6),'csapat-ranglista'!$A:$FP,DX$321,FALSE)/8,VLOOKUP(VLOOKUP($A263,csapatok!$A:$NN,DX$320,FALSE),'csapat-ranglista'!$A:$FP,DX$321,FALSE)/4),0)</f>
        <v>0</v>
      </c>
      <c r="DY263" s="223">
        <f>IFERROR(IF(RIGHT(VLOOKUP($A263,csapatok!$A:$NN,DY$320,FALSE),5)="Csere",VLOOKUP(LEFT(VLOOKUP($A263,csapatok!$A:$NN,DY$320,FALSE),LEN(VLOOKUP($A263,csapatok!$A:$NN,DY$320,FALSE))-6),'csapat-ranglista'!$A:$FP,DY$321,FALSE)/8,VLOOKUP(VLOOKUP($A263,csapatok!$A:$NN,DY$320,FALSE),'csapat-ranglista'!$A:$FP,DY$321,FALSE)/4),0)</f>
        <v>0</v>
      </c>
      <c r="DZ263" s="223">
        <f>IFERROR(IF(RIGHT(VLOOKUP($A263,csapatok!$A:$NN,DZ$320,FALSE),5)="Csere",VLOOKUP(LEFT(VLOOKUP($A263,csapatok!$A:$NN,DZ$320,FALSE),LEN(VLOOKUP($A263,csapatok!$A:$NN,DZ$320,FALSE))-6),'csapat-ranglista'!$A:$FP,DZ$321,FALSE)/8,VLOOKUP(VLOOKUP($A263,csapatok!$A:$NN,DZ$320,FALSE),'csapat-ranglista'!$A:$FP,DZ$321,FALSE)/4),0)</f>
        <v>0</v>
      </c>
      <c r="EA263" s="223">
        <f>IFERROR(IF(RIGHT(VLOOKUP($A263,csapatok!$A:$NN,EA$320,FALSE),5)="Csere",VLOOKUP(LEFT(VLOOKUP($A263,csapatok!$A:$NN,EA$320,FALSE),LEN(VLOOKUP($A263,csapatok!$A:$NN,EA$320,FALSE))-6),'csapat-ranglista'!$A:$FP,EA$321,FALSE)/8,VLOOKUP(VLOOKUP($A263,csapatok!$A:$NN,EA$320,FALSE),'csapat-ranglista'!$A:$FP,EA$321,FALSE)/4),0)</f>
        <v>0</v>
      </c>
      <c r="EB263" s="223">
        <f>IFERROR(IF(RIGHT(VLOOKUP($A263,csapatok!$A:$NN,EB$320,FALSE),5)="Csere",VLOOKUP(LEFT(VLOOKUP($A263,csapatok!$A:$NN,EB$320,FALSE),LEN(VLOOKUP($A263,csapatok!$A:$NN,EB$320,FALSE))-6),'csapat-ranglista'!$A:$FP,EB$321,FALSE)/8,VLOOKUP(VLOOKUP($A263,csapatok!$A:$NN,EB$320,FALSE),'csapat-ranglista'!$A:$FP,EB$321,FALSE)/4),0)</f>
        <v>0</v>
      </c>
      <c r="EC263" s="223">
        <f>IFERROR(IF(RIGHT(VLOOKUP($A263,csapatok!$A:$NN,EC$320,FALSE),5)="Csere",VLOOKUP(LEFT(VLOOKUP($A263,csapatok!$A:$NN,EC$320,FALSE),LEN(VLOOKUP($A263,csapatok!$A:$NN,EC$320,FALSE))-6),'csapat-ranglista'!$A:$FP,EC$321,FALSE)/8,VLOOKUP(VLOOKUP($A263,csapatok!$A:$NN,EC$320,FALSE),'csapat-ranglista'!$A:$FP,EC$321,FALSE)/4),0)</f>
        <v>0</v>
      </c>
      <c r="ED263" s="223">
        <f>IFERROR(IF(RIGHT(VLOOKUP($A263,csapatok!$A:$NN,ED$320,FALSE),5)="Csere",VLOOKUP(LEFT(VLOOKUP($A263,csapatok!$A:$NN,ED$320,FALSE),LEN(VLOOKUP($A263,csapatok!$A:$NN,ED$320,FALSE))-6),'csapat-ranglista'!$A:$FP,ED$321,FALSE)/8,VLOOKUP(VLOOKUP($A263,csapatok!$A:$NN,ED$320,FALSE),'csapat-ranglista'!$A:$FP,ED$321,FALSE)/4),0)</f>
        <v>0</v>
      </c>
      <c r="EE263" s="223">
        <f>IFERROR(IF(RIGHT(VLOOKUP($A263,csapatok!$A:$NN,EE$320,FALSE),5)="Csere",VLOOKUP(LEFT(VLOOKUP($A263,csapatok!$A:$NN,EE$320,FALSE),LEN(VLOOKUP($A263,csapatok!$A:$NN,EE$320,FALSE))-6),'csapat-ranglista'!$A:$FP,EE$321,FALSE)/8,VLOOKUP(VLOOKUP($A263,csapatok!$A:$NN,EE$320,FALSE),'csapat-ranglista'!$A:$FP,EE$321,FALSE)/4),0)</f>
        <v>0</v>
      </c>
      <c r="EF263" s="223">
        <f>IFERROR(IF(RIGHT(VLOOKUP($A263,csapatok!$A:$NN,EF$320,FALSE),5)="Csere",VLOOKUP(LEFT(VLOOKUP($A263,csapatok!$A:$NN,EF$320,FALSE),LEN(VLOOKUP($A263,csapatok!$A:$NN,EF$320,FALSE))-6),'csapat-ranglista'!$A:$FP,EF$321,FALSE)/8,VLOOKUP(VLOOKUP($A263,csapatok!$A:$NN,EF$320,FALSE),'csapat-ranglista'!$A:$FP,EF$321,FALSE)/4),0)</f>
        <v>0</v>
      </c>
      <c r="EG263" s="223">
        <f>IFERROR(IF(RIGHT(VLOOKUP($A263,csapatok!$A:$NN,EG$320,FALSE),5)="Csere",VLOOKUP(LEFT(VLOOKUP($A263,csapatok!$A:$NN,EG$320,FALSE),LEN(VLOOKUP($A263,csapatok!$A:$NN,EG$320,FALSE))-6),'csapat-ranglista'!$A:$FP,EG$321,FALSE)/8,VLOOKUP(VLOOKUP($A263,csapatok!$A:$NN,EG$320,FALSE),'csapat-ranglista'!$A:$FP,EG$321,FALSE)/4),0)</f>
        <v>0</v>
      </c>
      <c r="EH263" s="223">
        <f>IFERROR(IF(RIGHT(VLOOKUP($A263,csapatok!$A:$NN,EH$320,FALSE),5)="Csere",VLOOKUP(LEFT(VLOOKUP($A263,csapatok!$A:$NN,EH$320,FALSE),LEN(VLOOKUP($A263,csapatok!$A:$NN,EH$320,FALSE))-6),'csapat-ranglista'!$A:$FP,EH$321,FALSE)/8,VLOOKUP(VLOOKUP($A263,csapatok!$A:$NN,EH$320,FALSE),'csapat-ranglista'!$A:$FP,EH$321,FALSE)/4),0)</f>
        <v>0</v>
      </c>
      <c r="EI263" s="223">
        <f>IFERROR(IF(RIGHT(VLOOKUP($A263,csapatok!$A:$NN,EI$320,FALSE),5)="Csere",VLOOKUP(LEFT(VLOOKUP($A263,csapatok!$A:$NN,EI$320,FALSE),LEN(VLOOKUP($A263,csapatok!$A:$NN,EI$320,FALSE))-6),'csapat-ranglista'!$A:$FP,EI$321,FALSE)/8,VLOOKUP(VLOOKUP($A263,csapatok!$A:$NN,EI$320,FALSE),'csapat-ranglista'!$A:$FP,EI$321,FALSE)/4),0)</f>
        <v>0</v>
      </c>
      <c r="EJ263" s="223">
        <f>IFERROR(IF(RIGHT(VLOOKUP($A263,csapatok!$A:$NN,EJ$320,FALSE),5)="Csere",VLOOKUP(LEFT(VLOOKUP($A263,csapatok!$A:$NN,EJ$320,FALSE),LEN(VLOOKUP($A263,csapatok!$A:$NN,EJ$320,FALSE))-6),'csapat-ranglista'!$A:$FP,EJ$321,FALSE)/8,VLOOKUP(VLOOKUP($A263,csapatok!$A:$NN,EJ$320,FALSE),'csapat-ranglista'!$A:$FP,EJ$321,FALSE)/4),0)</f>
        <v>0</v>
      </c>
      <c r="EK263" s="223">
        <f>IFERROR(IF(RIGHT(VLOOKUP($A263,csapatok!$A:$NN,EK$320,FALSE),5)="Csere",VLOOKUP(LEFT(VLOOKUP($A263,csapatok!$A:$NN,EK$320,FALSE),LEN(VLOOKUP($A263,csapatok!$A:$NN,EK$320,FALSE))-6),'csapat-ranglista'!$A:$FP,EK$321,FALSE)/8,VLOOKUP(VLOOKUP($A263,csapatok!$A:$NN,EK$320,FALSE),'csapat-ranglista'!$A:$FP,EK$321,FALSE)/4),0)</f>
        <v>0</v>
      </c>
      <c r="EL263" s="223">
        <f>IFERROR(IF(RIGHT(VLOOKUP($A263,csapatok!$A:$NN,EL$320,FALSE),5)="Csere",VLOOKUP(LEFT(VLOOKUP($A263,csapatok!$A:$NN,EL$320,FALSE),LEN(VLOOKUP($A263,csapatok!$A:$NN,EL$320,FALSE))-6),'csapat-ranglista'!$A:$FP,EL$321,FALSE)/8,VLOOKUP(VLOOKUP($A263,csapatok!$A:$NN,EL$320,FALSE),'csapat-ranglista'!$A:$FP,EL$321,FALSE)/4),0)</f>
        <v>0</v>
      </c>
      <c r="EM263" s="223">
        <f>IFERROR(IF(RIGHT(VLOOKUP($A263,csapatok!$A:$NN,EM$320,FALSE),5)="Csere",VLOOKUP(LEFT(VLOOKUP($A263,csapatok!$A:$NN,EM$320,FALSE),LEN(VLOOKUP($A263,csapatok!$A:$NN,EM$320,FALSE))-6),'csapat-ranglista'!$A:$FP,EM$321,FALSE)/8,VLOOKUP(VLOOKUP($A263,csapatok!$A:$NN,EM$320,FALSE),'csapat-ranglista'!$A:$FP,EM$321,FALSE)/4),0)</f>
        <v>0</v>
      </c>
      <c r="EN263" s="223">
        <f>IFERROR(IF(RIGHT(VLOOKUP($A263,csapatok!$A:$NN,EN$320,FALSE),5)="Csere",VLOOKUP(LEFT(VLOOKUP($A263,csapatok!$A:$NN,EN$320,FALSE),LEN(VLOOKUP($A263,csapatok!$A:$NN,EN$320,FALSE))-6),'csapat-ranglista'!$A:$FP,EN$321,FALSE)/8,VLOOKUP(VLOOKUP($A263,csapatok!$A:$NN,EN$320,FALSE),'csapat-ranglista'!$A:$FP,EN$321,FALSE)/4),0)</f>
        <v>0</v>
      </c>
      <c r="EO263" s="223">
        <f>IFERROR(IF(RIGHT(VLOOKUP($A263,csapatok!$A:$NN,EO$320,FALSE),5)="Csere",VLOOKUP(LEFT(VLOOKUP($A263,csapatok!$A:$NN,EO$320,FALSE),LEN(VLOOKUP($A263,csapatok!$A:$NN,EO$320,FALSE))-6),'csapat-ranglista'!$A:$FP,EO$321,FALSE)/8,VLOOKUP(VLOOKUP($A263,csapatok!$A:$NN,EO$320,FALSE),'csapat-ranglista'!$A:$FP,EO$321,FALSE)/4),0)</f>
        <v>0</v>
      </c>
      <c r="EP263" s="223">
        <f>IFERROR(IF(RIGHT(VLOOKUP($A263,csapatok!$A:$NN,EP$320,FALSE),5)="Csere",VLOOKUP(LEFT(VLOOKUP($A263,csapatok!$A:$NN,EP$320,FALSE),LEN(VLOOKUP($A263,csapatok!$A:$NN,EP$320,FALSE))-6),'csapat-ranglista'!$A:$FP,EP$321,FALSE)/8,VLOOKUP(VLOOKUP($A263,csapatok!$A:$NN,EP$320,FALSE),'csapat-ranglista'!$A:$FP,EP$321,FALSE)/4),0)</f>
        <v>0</v>
      </c>
      <c r="EQ263" s="223">
        <f>IFERROR(IF(RIGHT(VLOOKUP($A263,csapatok!$A:$NN,EQ$320,FALSE),5)="Csere",VLOOKUP(LEFT(VLOOKUP($A263,csapatok!$A:$NN,EQ$320,FALSE),LEN(VLOOKUP($A263,csapatok!$A:$NN,EQ$320,FALSE))-6),'csapat-ranglista'!$A:$FP,EQ$321,FALSE)/8,VLOOKUP(VLOOKUP($A263,csapatok!$A:$NN,EQ$320,FALSE),'csapat-ranglista'!$A:$FP,EQ$321,FALSE)/4),0)</f>
        <v>0</v>
      </c>
      <c r="ER263" s="223">
        <f>IFERROR(IF(RIGHT(VLOOKUP($A263,csapatok!$A:$NN,ER$320,FALSE),5)="Csere",VLOOKUP(LEFT(VLOOKUP($A263,csapatok!$A:$NN,ER$320,FALSE),LEN(VLOOKUP($A263,csapatok!$A:$NN,ER$320,FALSE))-6),'csapat-ranglista'!$A:$FP,ER$321,FALSE)/8,VLOOKUP(VLOOKUP($A263,csapatok!$A:$NN,ER$320,FALSE),'csapat-ranglista'!$A:$FP,ER$321,FALSE)/4),0)</f>
        <v>0</v>
      </c>
      <c r="ES263" s="223">
        <f>IFERROR(IF(RIGHT(VLOOKUP($A263,csapatok!$A:$NN,ES$320,FALSE),5)="Csere",VLOOKUP(LEFT(VLOOKUP($A263,csapatok!$A:$NN,ES$320,FALSE),LEN(VLOOKUP($A263,csapatok!$A:$NN,ES$320,FALSE))-6),'csapat-ranglista'!$A:$FP,ES$321,FALSE)/8,VLOOKUP(VLOOKUP($A263,csapatok!$A:$NN,ES$320,FALSE),'csapat-ranglista'!$A:$FP,ES$321,FALSE)/4),0)</f>
        <v>0</v>
      </c>
      <c r="ET263" s="223">
        <f>IFERROR(IF(RIGHT(VLOOKUP($A263,csapatok!$A:$NN,ET$320,FALSE),5)="Csere",VLOOKUP(LEFT(VLOOKUP($A263,csapatok!$A:$NN,ET$320,FALSE),LEN(VLOOKUP($A263,csapatok!$A:$NN,ET$320,FALSE))-6),'csapat-ranglista'!$A:$FP,ET$321,FALSE)/8,VLOOKUP(VLOOKUP($A263,csapatok!$A:$NN,ET$320,FALSE),'csapat-ranglista'!$A:$FP,ET$321,FALSE)/4),0)</f>
        <v>0</v>
      </c>
      <c r="EU263" s="223">
        <f>IFERROR(IF(RIGHT(VLOOKUP($A263,csapatok!$A:$NN,EU$320,FALSE),5)="Csere",VLOOKUP(LEFT(VLOOKUP($A263,csapatok!$A:$NN,EU$320,FALSE),LEN(VLOOKUP($A263,csapatok!$A:$NN,EU$320,FALSE))-6),'csapat-ranglista'!$A:$FP,EU$321,FALSE)/8,VLOOKUP(VLOOKUP($A263,csapatok!$A:$NN,EU$320,FALSE),'csapat-ranglista'!$A:$FP,EU$321,FALSE)/4),0)</f>
        <v>0</v>
      </c>
      <c r="EV263" s="223">
        <f>IFERROR(IF(RIGHT(VLOOKUP($A263,csapatok!$A:$NN,EV$320,FALSE),5)="Csere",VLOOKUP(LEFT(VLOOKUP($A263,csapatok!$A:$NN,EV$320,FALSE),LEN(VLOOKUP($A263,csapatok!$A:$NN,EV$320,FALSE))-6),'csapat-ranglista'!$A:$FP,EV$321,FALSE)/8,VLOOKUP(VLOOKUP($A263,csapatok!$A:$NN,EV$320,FALSE),'csapat-ranglista'!$A:$FP,EV$321,FALSE)/4),0)</f>
        <v>0</v>
      </c>
      <c r="EW263" s="223">
        <f>IFERROR(IF(RIGHT(VLOOKUP($A263,csapatok!$A:$NN,EW$320,FALSE),5)="Csere",VLOOKUP(LEFT(VLOOKUP($A263,csapatok!$A:$NN,EW$320,FALSE),LEN(VLOOKUP($A263,csapatok!$A:$NN,EW$320,FALSE))-6),'csapat-ranglista'!$A:$FP,EW$321,FALSE)/8,VLOOKUP(VLOOKUP($A263,csapatok!$A:$NN,EW$320,FALSE),'csapat-ranglista'!$A:$FP,EW$321,FALSE)/4),0)</f>
        <v>0</v>
      </c>
      <c r="EX263" s="223">
        <f>IFERROR(IF(RIGHT(VLOOKUP($A263,csapatok!$A:$NN,EX$320,FALSE),5)="Csere",VLOOKUP(LEFT(VLOOKUP($A263,csapatok!$A:$NN,EX$320,FALSE),LEN(VLOOKUP($A263,csapatok!$A:$NN,EX$320,FALSE))-6),'csapat-ranglista'!$A:$FP,EX$321,FALSE)/8,VLOOKUP(VLOOKUP($A263,csapatok!$A:$NN,EX$320,FALSE),'csapat-ranglista'!$A:$FP,EX$321,FALSE)/4),0)</f>
        <v>0</v>
      </c>
      <c r="EY263" s="223">
        <f>IFERROR(IF(RIGHT(VLOOKUP($A263,csapatok!$A:$NN,EY$320,FALSE),5)="Csere",VLOOKUP(LEFT(VLOOKUP($A263,csapatok!$A:$NN,EY$320,FALSE),LEN(VLOOKUP($A263,csapatok!$A:$NN,EY$320,FALSE))-6),'csapat-ranglista'!$A:$FP,EY$321,FALSE)/8,VLOOKUP(VLOOKUP($A263,csapatok!$A:$NN,EY$320,FALSE),'csapat-ranglista'!$A:$FP,EY$321,FALSE)/4),0)</f>
        <v>0</v>
      </c>
      <c r="EZ263" s="223">
        <f>IFERROR(IF(RIGHT(VLOOKUP($A263,csapatok!$A:$NN,EZ$320,FALSE),5)="Csere",VLOOKUP(LEFT(VLOOKUP($A263,csapatok!$A:$NN,EZ$320,FALSE),LEN(VLOOKUP($A263,csapatok!$A:$NN,EZ$320,FALSE))-6),'csapat-ranglista'!$A:$FP,EZ$321,FALSE)/8,VLOOKUP(VLOOKUP($A263,csapatok!$A:$NN,EZ$320,FALSE),'csapat-ranglista'!$A:$FP,EZ$321,FALSE)/4),0)</f>
        <v>0</v>
      </c>
      <c r="FA263" s="223">
        <f>IFERROR(IF(RIGHT(VLOOKUP($A263,csapatok!$A:$NN,FA$320,FALSE),5)="Csere",VLOOKUP(LEFT(VLOOKUP($A263,csapatok!$A:$NN,FA$320,FALSE),LEN(VLOOKUP($A263,csapatok!$A:$NN,FA$320,FALSE))-6),'csapat-ranglista'!$A:$FP,FA$321,FALSE)/8,VLOOKUP(VLOOKUP($A263,csapatok!$A:$NN,FA$320,FALSE),'csapat-ranglista'!$A:$FP,FA$321,FALSE)/4),0)</f>
        <v>0</v>
      </c>
      <c r="FB263" s="223">
        <f>IFERROR(IF(RIGHT(VLOOKUP($A263,csapatok!$A:$NN,FB$320,FALSE),5)="Csere",VLOOKUP(LEFT(VLOOKUP($A263,csapatok!$A:$NN,FB$320,FALSE),LEN(VLOOKUP($A263,csapatok!$A:$NN,FB$320,FALSE))-6),'csapat-ranglista'!$A:$FP,FB$321,FALSE)/8,VLOOKUP(VLOOKUP($A263,csapatok!$A:$NN,FB$320,FALSE),'csapat-ranglista'!$A:$FP,FB$321,FALSE)/4),0)</f>
        <v>0</v>
      </c>
      <c r="FC263" s="223">
        <f>IFERROR(IF(RIGHT(VLOOKUP($A263,csapatok!$A:$NN,FC$320,FALSE),5)="Csere",VLOOKUP(LEFT(VLOOKUP($A263,csapatok!$A:$NN,FC$320,FALSE),LEN(VLOOKUP($A263,csapatok!$A:$NN,FC$320,FALSE))-6),'csapat-ranglista'!$A:$FP,FC$321,FALSE)/8,VLOOKUP(VLOOKUP($A263,csapatok!$A:$NN,FC$320,FALSE),'csapat-ranglista'!$A:$FP,FC$321,FALSE)/4),0)</f>
        <v>0</v>
      </c>
      <c r="FD263" s="224">
        <f>versenyek!$QY$11*IFERROR(VLOOKUP(VLOOKUP($A263,versenyek!QX:QZ,3,FALSE),szabalyok!$A$16:$B$23,2,FALSE)/4,0)</f>
        <v>0</v>
      </c>
      <c r="FE263" s="224">
        <f>versenyek!$RB$11*IFERROR(VLOOKUP(VLOOKUP($A263,versenyek!RA:RC,3,FALSE),szabalyok!$A$16:$B$23,2,FALSE)/4,0)</f>
        <v>0</v>
      </c>
      <c r="FF263" s="223">
        <f>IFERROR(IF(RIGHT(VLOOKUP($A263,csapatok!$A:$NN,FF$320,FALSE),5)="Csere",VLOOKUP(LEFT(VLOOKUP($A263,csapatok!$A:$NN,FF$320,FALSE),LEN(VLOOKUP($A263,csapatok!$A:$NN,FF$320,FALSE))-6),'csapat-ranglista'!$A:$FP,FF$321,FALSE)/8,VLOOKUP(VLOOKUP($A263,csapatok!$A:$NN,FF$320,FALSE),'csapat-ranglista'!$A:$FP,FF$321,FALSE)/4),0)</f>
        <v>0</v>
      </c>
      <c r="FG263" s="223">
        <f>IFERROR(IF(RIGHT(VLOOKUP($A263,csapatok!$A:$NN,FG$320,FALSE),5)="Csere",VLOOKUP(LEFT(VLOOKUP($A263,csapatok!$A:$NN,FG$320,FALSE),LEN(VLOOKUP($A263,csapatok!$A:$NN,FG$320,FALSE))-6),'csapat-ranglista'!$A:$FP,FG$321,FALSE)/8,VLOOKUP(VLOOKUP($A263,csapatok!$A:$NN,FG$320,FALSE),'csapat-ranglista'!$A:$FP,FG$321,FALSE)/4),0)</f>
        <v>0</v>
      </c>
      <c r="FH263" s="223">
        <f>IFERROR(IF(RIGHT(VLOOKUP($A263,csapatok!$A:$NN,FH$320,FALSE),5)="Csere",VLOOKUP(LEFT(VLOOKUP($A263,csapatok!$A:$NN,FH$320,FALSE),LEN(VLOOKUP($A263,csapatok!$A:$NN,FH$320,FALSE))-6),'csapat-ranglista'!$A:$FP,FH$321,FALSE)/8,VLOOKUP(VLOOKUP($A263,csapatok!$A:$NN,FH$320,FALSE),'csapat-ranglista'!$A:$FP,FH$321,FALSE)/4),0)</f>
        <v>0</v>
      </c>
      <c r="FI263" s="223">
        <f>IFERROR(IF(RIGHT(VLOOKUP($A263,csapatok!$A:$NN,FI$320,FALSE),5)="Csere",VLOOKUP(LEFT(VLOOKUP($A263,csapatok!$A:$NN,FI$320,FALSE),LEN(VLOOKUP($A263,csapatok!$A:$NN,FI$320,FALSE))-6),'csapat-ranglista'!$A:$FP,FI$321,FALSE)/8,VLOOKUP(VLOOKUP($A263,csapatok!$A:$NN,FI$320,FALSE),'csapat-ranglista'!$A:$FP,FI$321,FALSE)/4),0)</f>
        <v>0</v>
      </c>
      <c r="FJ263" s="223">
        <f>IFERROR(IF(RIGHT(VLOOKUP($A263,csapatok!$A:$NN,FJ$320,FALSE),5)="Csere",VLOOKUP(LEFT(VLOOKUP($A263,csapatok!$A:$NN,FJ$320,FALSE),LEN(VLOOKUP($A263,csapatok!$A:$NN,FJ$320,FALSE))-6),'csapat-ranglista'!$A:$FP,FJ$321,FALSE)/8,VLOOKUP(VLOOKUP($A263,csapatok!$A:$NN,FJ$320,FALSE),'csapat-ranglista'!$A:$FP,FJ$321,FALSE)/4),0)</f>
        <v>0</v>
      </c>
      <c r="FK263" s="223">
        <f>IFERROR(IF(RIGHT(VLOOKUP($A263,csapatok!$A:$NN,FK$320,FALSE),5)="Csere",VLOOKUP(LEFT(VLOOKUP($A263,csapatok!$A:$NN,FK$320,FALSE),LEN(VLOOKUP($A263,csapatok!$A:$NN,FK$320,FALSE))-6),'csapat-ranglista'!$A:$FP,FK$321,FALSE)/8,VLOOKUP(VLOOKUP($A263,csapatok!$A:$NN,FK$320,FALSE),'csapat-ranglista'!$A:$FP,FK$321,FALSE)/4),0)</f>
        <v>0</v>
      </c>
      <c r="FL263" s="223">
        <f>IFERROR(IF(RIGHT(VLOOKUP($A263,csapatok!$A:$NN,FL$320,FALSE),5)="Csere",VLOOKUP(LEFT(VLOOKUP($A263,csapatok!$A:$NN,FL$320,FALSE),LEN(VLOOKUP($A263,csapatok!$A:$NN,FL$320,FALSE))-6),'csapat-ranglista'!$A:$FP,FL$321,FALSE)/8,VLOOKUP(VLOOKUP($A263,csapatok!$A:$NN,FL$320,FALSE),'csapat-ranglista'!$A:$FP,FL$321,FALSE)/4),0)</f>
        <v>0</v>
      </c>
      <c r="FM263" s="223">
        <f>IFERROR(IF(RIGHT(VLOOKUP($A263,csapatok!$A:$NN,FM$320,FALSE),5)="Csere",VLOOKUP(LEFT(VLOOKUP($A263,csapatok!$A:$NN,FM$320,FALSE),LEN(VLOOKUP($A263,csapatok!$A:$NN,FM$320,FALSE))-6),'csapat-ranglista'!$A:$FP,FM$321,FALSE)/8,VLOOKUP(VLOOKUP($A263,csapatok!$A:$NN,FM$320,FALSE),'csapat-ranglista'!$A:$FP,FM$321,FALSE)/4),0)</f>
        <v>0</v>
      </c>
      <c r="FN263" s="223">
        <f>IFERROR(IF(RIGHT(VLOOKUP($A263,csapatok!$A:$NN,FN$320,FALSE),5)="Csere",VLOOKUP(LEFT(VLOOKUP($A263,csapatok!$A:$NN,FN$320,FALSE),LEN(VLOOKUP($A263,csapatok!$A:$NN,FN$320,FALSE))-6),'csapat-ranglista'!$A:$FP,FN$321,FALSE)/8,VLOOKUP(VLOOKUP($A263,csapatok!$A:$NN,FN$320,FALSE),'csapat-ranglista'!$A:$FP,FN$321,FALSE)/4),0)</f>
        <v>0</v>
      </c>
      <c r="FO263" s="223">
        <f>IFERROR(IF(RIGHT(VLOOKUP($A263,csapatok!$A:$NN,FO$320,FALSE),5)="Csere",VLOOKUP(LEFT(VLOOKUP($A263,csapatok!$A:$NN,FO$320,FALSE),LEN(VLOOKUP($A263,csapatok!$A:$NN,FO$320,FALSE))-6),'csapat-ranglista'!$A:$FP,FO$321,FALSE)/8,VLOOKUP(VLOOKUP($A263,csapatok!$A:$NN,FO$320,FALSE),'csapat-ranglista'!$A:$FP,FO$321,FALSE)/4),0)</f>
        <v>0</v>
      </c>
      <c r="FP263" s="223">
        <f>IFERROR(IF(RIGHT(VLOOKUP($A263,csapatok!$A:$NN,FP$320,FALSE),5)="Csere",VLOOKUP(LEFT(VLOOKUP($A263,csapatok!$A:$NN,FP$320,FALSE),LEN(VLOOKUP($A263,csapatok!$A:$NN,FP$320,FALSE))-6),'csapat-ranglista'!$A:$FP,FP$321,FALSE)/8,VLOOKUP(VLOOKUP($A263,csapatok!$A:$NN,FP$320,FALSE),'csapat-ranglista'!$A:$FP,FP$321,FALSE)/4),0)</f>
        <v>0</v>
      </c>
      <c r="FQ263" s="223">
        <f>IFERROR(IF(RIGHT(VLOOKUP($A263,csapatok!$A:$NN,FQ$320,FALSE),5)="Csere",VLOOKUP(LEFT(VLOOKUP($A263,csapatok!$A:$NN,FQ$320,FALSE),LEN(VLOOKUP($A263,csapatok!$A:$NN,FQ$320,FALSE))-6),'csapat-ranglista'!$A:$FP,FQ$321,FALSE)/8,VLOOKUP(VLOOKUP($A263,csapatok!$A:$NN,FQ$320,FALSE),'csapat-ranglista'!$A:$FP,FQ$321,FALSE)/4),0)</f>
        <v>0</v>
      </c>
      <c r="FR263" s="223">
        <f>IFERROR(IF(RIGHT(VLOOKUP($A263,csapatok!$A:$NN,FR$320,FALSE),5)="Csere",VLOOKUP(LEFT(VLOOKUP($A263,csapatok!$A:$NN,FR$320,FALSE),LEN(VLOOKUP($A263,csapatok!$A:$NN,FR$320,FALSE))-6),'csapat-ranglista'!$A:$FP,FR$321,FALSE)/8,VLOOKUP(VLOOKUP($A263,csapatok!$A:$NN,FR$320,FALSE),'csapat-ranglista'!$A:$FP,FR$321,FALSE)/4),0)</f>
        <v>0</v>
      </c>
      <c r="FS263" s="223">
        <f>IFERROR(IF(RIGHT(VLOOKUP($A263,csapatok!$A:$NN,FS$320,FALSE),5)="Csere",VLOOKUP(LEFT(VLOOKUP($A263,csapatok!$A:$NN,FS$320,FALSE),LEN(VLOOKUP($A263,csapatok!$A:$NN,FS$320,FALSE))-6),'csapat-ranglista'!$A:$FP,FS$321,FALSE)/8,VLOOKUP(VLOOKUP($A263,csapatok!$A:$NN,FS$320,FALSE),'csapat-ranglista'!$A:$FP,FS$321,FALSE)/4),0)</f>
        <v>0</v>
      </c>
      <c r="FT263" s="223">
        <f>IFERROR(IF(RIGHT(VLOOKUP($A263,csapatok!$A:$NN,FT$320,FALSE),5)="Csere",VLOOKUP(LEFT(VLOOKUP($A263,csapatok!$A:$NN,FT$320,FALSE),LEN(VLOOKUP($A263,csapatok!$A:$NN,FT$320,FALSE))-6),'csapat-ranglista'!$A:$FP,FT$321,FALSE)/8,VLOOKUP(VLOOKUP($A263,csapatok!$A:$NN,FT$320,FALSE),'csapat-ranglista'!$A:$FP,FT$321,FALSE)/4),0)</f>
        <v>0</v>
      </c>
      <c r="FU263" s="223">
        <f>IFERROR(IF(RIGHT(VLOOKUP($A263,csapatok!$A:$NN,FU$320,FALSE),5)="Csere",VLOOKUP(LEFT(VLOOKUP($A263,csapatok!$A:$NN,FU$320,FALSE),LEN(VLOOKUP($A263,csapatok!$A:$NN,FU$320,FALSE))-6),'csapat-ranglista'!$A:$FP,FU$321,FALSE)/8,VLOOKUP(VLOOKUP($A263,csapatok!$A:$NN,FU$320,FALSE),'csapat-ranglista'!$A:$FP,FU$321,FALSE)/4),0)</f>
        <v>0</v>
      </c>
      <c r="FV263" s="223">
        <f>IFERROR(IF(RIGHT(VLOOKUP($A263,csapatok!$A:$NN,FV$320,FALSE),5)="Csere",VLOOKUP(LEFT(VLOOKUP($A263,csapatok!$A:$NN,FV$320,FALSE),LEN(VLOOKUP($A263,csapatok!$A:$NN,FV$320,FALSE))-6),'csapat-ranglista'!$A:$FP,FV$321,FALSE)/8,VLOOKUP(VLOOKUP($A263,csapatok!$A:$NN,FV$320,FALSE),'csapat-ranglista'!$A:$FP,FV$321,FALSE)/4),0)</f>
        <v>0</v>
      </c>
      <c r="FW263" s="223">
        <f>IFERROR(IF(RIGHT(VLOOKUP($A263,csapatok!$A:$NN,FW$320,FALSE),5)="Csere",VLOOKUP(LEFT(VLOOKUP($A263,csapatok!$A:$NN,FW$320,FALSE),LEN(VLOOKUP($A263,csapatok!$A:$NN,FW$320,FALSE))-6),'csapat-ranglista'!$A:$FP,FW$321,FALSE)/8,VLOOKUP(VLOOKUP($A263,csapatok!$A:$NN,FW$320,FALSE),'csapat-ranglista'!$A:$FP,FW$321,FALSE)/4),0)</f>
        <v>0</v>
      </c>
      <c r="FX263" s="223">
        <f>IFERROR(IF(RIGHT(VLOOKUP($A263,csapatok!$A:$NN,FX$320,FALSE),5)="Csere",VLOOKUP(LEFT(VLOOKUP($A263,csapatok!$A:$NN,FX$320,FALSE),LEN(VLOOKUP($A263,csapatok!$A:$NN,FX$320,FALSE))-6),'csapat-ranglista'!$A:$FP,FX$321,FALSE)/8,VLOOKUP(VLOOKUP($A263,csapatok!$A:$NN,FX$320,FALSE),'csapat-ranglista'!$A:$FP,FX$321,FALSE)/4),0)</f>
        <v>0</v>
      </c>
      <c r="FY263" s="223">
        <f>IFERROR(IF(RIGHT(VLOOKUP($A263,csapatok!$A:$NN,FY$320,FALSE),5)="Csere",VLOOKUP(LEFT(VLOOKUP($A263,csapatok!$A:$NN,FY$320,FALSE),LEN(VLOOKUP($A263,csapatok!$A:$NN,FY$320,FALSE))-6),'csapat-ranglista'!$A:$FP,FY$321,FALSE)/8,VLOOKUP(VLOOKUP($A263,csapatok!$A:$NN,FY$320,FALSE),'csapat-ranglista'!$A:$FP,FY$321,FALSE)/4),0)</f>
        <v>0</v>
      </c>
      <c r="FZ263" s="223">
        <f>IFERROR(IF(RIGHT(VLOOKUP($A263,csapatok!$A:$NN,FZ$320,FALSE),5)="Csere",VLOOKUP(LEFT(VLOOKUP($A263,csapatok!$A:$NN,FZ$320,FALSE),LEN(VLOOKUP($A263,csapatok!$A:$NN,FZ$320,FALSE))-6),'csapat-ranglista'!$A:$FP,FZ$321,FALSE)/8,VLOOKUP(VLOOKUP($A263,csapatok!$A:$NN,FZ$320,FALSE),'csapat-ranglista'!$A:$FP,FZ$321,FALSE)/4),0)</f>
        <v>0</v>
      </c>
      <c r="GA263" s="223">
        <f>IFERROR(IF(RIGHT(VLOOKUP($A263,csapatok!$A:$NN,GA$320,FALSE),5)="Csere",VLOOKUP(LEFT(VLOOKUP($A263,csapatok!$A:$NN,GA$320,FALSE),LEN(VLOOKUP($A263,csapatok!$A:$NN,GA$320,FALSE))-6),'csapat-ranglista'!$A:$FP,GA$321,FALSE)/8,VLOOKUP(VLOOKUP($A263,csapatok!$A:$NN,GA$320,FALSE),'csapat-ranglista'!$A:$FP,GA$321,FALSE)/4),0)</f>
        <v>0</v>
      </c>
      <c r="GB263" s="223">
        <f>IFERROR(IF(RIGHT(VLOOKUP($A263,csapatok!$A:$NN,GB$320,FALSE),5)="Csere",VLOOKUP(LEFT(VLOOKUP($A263,csapatok!$A:$NN,GB$320,FALSE),LEN(VLOOKUP($A263,csapatok!$A:$NN,GB$320,FALSE))-6),'csapat-ranglista'!$A:$FP,GB$321,FALSE)/8,VLOOKUP(VLOOKUP($A263,csapatok!$A:$NN,GB$320,FALSE),'csapat-ranglista'!$A:$FP,GB$321,FALSE)/4),0)</f>
        <v>0</v>
      </c>
      <c r="GC263" s="223">
        <f>IFERROR(IF(RIGHT(VLOOKUP($A263,csapatok!$A:$NN,GC$320,FALSE),5)="Csere",VLOOKUP(LEFT(VLOOKUP($A263,csapatok!$A:$NN,GC$320,FALSE),LEN(VLOOKUP($A263,csapatok!$A:$NN,GC$320,FALSE))-6),'csapat-ranglista'!$A:$FP,GC$321,FALSE)/8,VLOOKUP(VLOOKUP($A263,csapatok!$A:$NN,GC$320,FALSE),'csapat-ranglista'!$A:$FP,GC$321,FALSE)/4),0)</f>
        <v>0</v>
      </c>
      <c r="GD263" s="247">
        <f>SUM(EQ263:GC263)</f>
        <v>0</v>
      </c>
    </row>
    <row r="264" spans="1:186">
      <c r="A264" s="32" t="s">
        <v>731</v>
      </c>
      <c r="B264" s="131">
        <v>33110</v>
      </c>
      <c r="C264" s="131" t="str">
        <f>IF(B264=0,"",IF(B264&lt;$C$1,"felnőtt","ifi"))</f>
        <v>felnőtt</v>
      </c>
      <c r="D264" s="32" t="s">
        <v>9</v>
      </c>
      <c r="E264" s="45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>
        <f>IFERROR(IF(RIGHT(VLOOKUP($A264,csapatok!$A:$BL,X$320,FALSE),5)="Csere",VLOOKUP(LEFT(VLOOKUP($A264,csapatok!$A:$BL,X$320,FALSE),LEN(VLOOKUP($A264,csapatok!$A:$BL,X$320,FALSE))-6),'csapat-ranglista'!$A:$FP,X$321,FALSE)/8,VLOOKUP(VLOOKUP($A264,csapatok!$A:$BL,X$320,FALSE),'csapat-ranglista'!$A:$FP,X$321,FALSE)/4),0)</f>
        <v>0</v>
      </c>
      <c r="Y264" s="32">
        <f>IFERROR(IF(RIGHT(VLOOKUP($A264,csapatok!$A:$BL,Y$320,FALSE),5)="Csere",VLOOKUP(LEFT(VLOOKUP($A264,csapatok!$A:$BL,Y$320,FALSE),LEN(VLOOKUP($A264,csapatok!$A:$BL,Y$320,FALSE))-6),'csapat-ranglista'!$A:$FP,Y$321,FALSE)/8,VLOOKUP(VLOOKUP($A264,csapatok!$A:$BL,Y$320,FALSE),'csapat-ranglista'!$A:$FP,Y$321,FALSE)/4),0)</f>
        <v>0</v>
      </c>
      <c r="Z264" s="32">
        <f>IFERROR(IF(RIGHT(VLOOKUP($A264,csapatok!$A:$BL,Z$320,FALSE),5)="Csere",VLOOKUP(LEFT(VLOOKUP($A264,csapatok!$A:$BL,Z$320,FALSE),LEN(VLOOKUP($A264,csapatok!$A:$BL,Z$320,FALSE))-6),'csapat-ranglista'!$A:$FP,Z$321,FALSE)/8,VLOOKUP(VLOOKUP($A264,csapatok!$A:$BL,Z$320,FALSE),'csapat-ranglista'!$A:$FP,Z$321,FALSE)/4),0)</f>
        <v>0</v>
      </c>
      <c r="AA264" s="32">
        <f>IFERROR(IF(RIGHT(VLOOKUP($A264,csapatok!$A:$BL,AA$320,FALSE),5)="Csere",VLOOKUP(LEFT(VLOOKUP($A264,csapatok!$A:$BL,AA$320,FALSE),LEN(VLOOKUP($A264,csapatok!$A:$BL,AA$320,FALSE))-6),'csapat-ranglista'!$A:$FP,AA$321,FALSE)/8,VLOOKUP(VLOOKUP($A264,csapatok!$A:$BL,AA$320,FALSE),'csapat-ranglista'!$A:$FP,AA$321,FALSE)/4),0)</f>
        <v>0</v>
      </c>
      <c r="AB264" s="223">
        <f>IFERROR(IF(RIGHT(VLOOKUP($A264,csapatok!$A:$BL,AB$320,FALSE),5)="Csere",VLOOKUP(LEFT(VLOOKUP($A264,csapatok!$A:$BL,AB$320,FALSE),LEN(VLOOKUP($A264,csapatok!$A:$BL,AB$320,FALSE))-6),'csapat-ranglista'!$A:$FP,AB$321,FALSE)/8,VLOOKUP(VLOOKUP($A264,csapatok!$A:$BL,AB$320,FALSE),'csapat-ranglista'!$A:$FP,AB$321,FALSE)/4),0)</f>
        <v>0</v>
      </c>
      <c r="AC264" s="223">
        <f>IFERROR(IF(RIGHT(VLOOKUP($A264,csapatok!$A:$BL,AC$320,FALSE),5)="Csere",VLOOKUP(LEFT(VLOOKUP($A264,csapatok!$A:$BL,AC$320,FALSE),LEN(VLOOKUP($A264,csapatok!$A:$BL,AC$320,FALSE))-6),'csapat-ranglista'!$A:$FP,AC$321,FALSE)/8,VLOOKUP(VLOOKUP($A264,csapatok!$A:$BL,AC$320,FALSE),'csapat-ranglista'!$A:$FP,AC$321,FALSE)/4),0)</f>
        <v>0</v>
      </c>
      <c r="AD264" s="223">
        <f>IFERROR(IF(RIGHT(VLOOKUP($A264,csapatok!$A:$BL,AD$320,FALSE),5)="Csere",VLOOKUP(LEFT(VLOOKUP($A264,csapatok!$A:$BL,AD$320,FALSE),LEN(VLOOKUP($A264,csapatok!$A:$BL,AD$320,FALSE))-6),'csapat-ranglista'!$A:$FP,AD$321,FALSE)/8,VLOOKUP(VLOOKUP($A264,csapatok!$A:$BL,AD$320,FALSE),'csapat-ranglista'!$A:$FP,AD$321,FALSE)/4),0)</f>
        <v>0</v>
      </c>
      <c r="AE264" s="223">
        <f>IFERROR(IF(RIGHT(VLOOKUP($A264,csapatok!$A:$BL,AE$320,FALSE),5)="Csere",VLOOKUP(LEFT(VLOOKUP($A264,csapatok!$A:$BL,AE$320,FALSE),LEN(VLOOKUP($A264,csapatok!$A:$BL,AE$320,FALSE))-6),'csapat-ranglista'!$A:$FP,AE$321,FALSE)/8,VLOOKUP(VLOOKUP($A264,csapatok!$A:$BL,AE$320,FALSE),'csapat-ranglista'!$A:$FP,AE$321,FALSE)/4),0)</f>
        <v>0</v>
      </c>
      <c r="AF264" s="223">
        <f>IFERROR(IF(RIGHT(VLOOKUP($A264,csapatok!$A:$BL,AF$320,FALSE),5)="Csere",VLOOKUP(LEFT(VLOOKUP($A264,csapatok!$A:$BL,AF$320,FALSE),LEN(VLOOKUP($A264,csapatok!$A:$BL,AF$320,FALSE))-6),'csapat-ranglista'!$A:$FP,AF$321,FALSE)/8,VLOOKUP(VLOOKUP($A264,csapatok!$A:$BL,AF$320,FALSE),'csapat-ranglista'!$A:$FP,AF$321,FALSE)/4),0)</f>
        <v>0</v>
      </c>
      <c r="AG264" s="223">
        <f>IFERROR(IF(RIGHT(VLOOKUP($A264,csapatok!$A:$BL,AG$320,FALSE),5)="Csere",VLOOKUP(LEFT(VLOOKUP($A264,csapatok!$A:$BL,AG$320,FALSE),LEN(VLOOKUP($A264,csapatok!$A:$BL,AG$320,FALSE))-6),'csapat-ranglista'!$A:$FP,AG$321,FALSE)/8,VLOOKUP(VLOOKUP($A264,csapatok!$A:$BL,AG$320,FALSE),'csapat-ranglista'!$A:$FP,AG$321,FALSE)/4),0)</f>
        <v>0</v>
      </c>
      <c r="AH264" s="223">
        <f>IFERROR(IF(RIGHT(VLOOKUP($A264,csapatok!$A:$BL,AH$320,FALSE),5)="Csere",VLOOKUP(LEFT(VLOOKUP($A264,csapatok!$A:$BL,AH$320,FALSE),LEN(VLOOKUP($A264,csapatok!$A:$BL,AH$320,FALSE))-6),'csapat-ranglista'!$A:$FP,AH$321,FALSE)/8,VLOOKUP(VLOOKUP($A264,csapatok!$A:$BL,AH$320,FALSE),'csapat-ranglista'!$A:$FP,AH$321,FALSE)/4),0)</f>
        <v>0</v>
      </c>
      <c r="AI264" s="223">
        <f>IFERROR(IF(RIGHT(VLOOKUP($A264,csapatok!$A:$BL,AI$320,FALSE),5)="Csere",VLOOKUP(LEFT(VLOOKUP($A264,csapatok!$A:$BL,AI$320,FALSE),LEN(VLOOKUP($A264,csapatok!$A:$BL,AI$320,FALSE))-6),'csapat-ranglista'!$A:$FP,AI$321,FALSE)/8,VLOOKUP(VLOOKUP($A264,csapatok!$A:$BL,AI$320,FALSE),'csapat-ranglista'!$A:$FP,AI$321,FALSE)/4),0)</f>
        <v>0</v>
      </c>
      <c r="AJ264" s="223">
        <f>IFERROR(IF(RIGHT(VLOOKUP($A264,csapatok!$A:$BL,AJ$320,FALSE),5)="Csere",VLOOKUP(LEFT(VLOOKUP($A264,csapatok!$A:$BL,AJ$320,FALSE),LEN(VLOOKUP($A264,csapatok!$A:$BL,AJ$320,FALSE))-6),'csapat-ranglista'!$A:$FP,AJ$321,FALSE)/8,VLOOKUP(VLOOKUP($A264,csapatok!$A:$BL,AJ$320,FALSE),'csapat-ranglista'!$A:$FP,AJ$321,FALSE)/2),0)</f>
        <v>0</v>
      </c>
      <c r="AK264" s="223">
        <f>IFERROR(IF(RIGHT(VLOOKUP($A264,csapatok!$A:$CN,AK$320,FALSE),5)="Csere",VLOOKUP(LEFT(VLOOKUP($A264,csapatok!$A:$CN,AK$320,FALSE),LEN(VLOOKUP($A264,csapatok!$A:$CN,AK$320,FALSE))-6),'csapat-ranglista'!$A:$FP,AK$321,FALSE)/8,VLOOKUP(VLOOKUP($A264,csapatok!$A:$CN,AK$320,FALSE),'csapat-ranglista'!$A:$FP,AK$321,FALSE)/4),0)</f>
        <v>0</v>
      </c>
      <c r="AL264" s="223">
        <f>IFERROR(IF(RIGHT(VLOOKUP($A264,csapatok!$A:$CN,AL$320,FALSE),5)="Csere",VLOOKUP(LEFT(VLOOKUP($A264,csapatok!$A:$CN,AL$320,FALSE),LEN(VLOOKUP($A264,csapatok!$A:$CN,AL$320,FALSE))-6),'csapat-ranglista'!$A:$FP,AL$321,FALSE)/8,VLOOKUP(VLOOKUP($A264,csapatok!$A:$CN,AL$320,FALSE),'csapat-ranglista'!$A:$FP,AL$321,FALSE)/4),0)</f>
        <v>0</v>
      </c>
      <c r="AM264" s="223">
        <f>IFERROR(IF(RIGHT(VLOOKUP($A264,csapatok!$A:$CN,AM$320,FALSE),5)="Csere",VLOOKUP(LEFT(VLOOKUP($A264,csapatok!$A:$CN,AM$320,FALSE),LEN(VLOOKUP($A264,csapatok!$A:$CN,AM$320,FALSE))-6),'csapat-ranglista'!$A:$FP,AM$321,FALSE)/8,VLOOKUP(VLOOKUP($A264,csapatok!$A:$CN,AM$320,FALSE),'csapat-ranglista'!$A:$FP,AM$321,FALSE)/4),0)</f>
        <v>0</v>
      </c>
      <c r="AN264" s="223">
        <f>IFERROR(IF(RIGHT(VLOOKUP($A264,csapatok!$A:$CN,AN$320,FALSE),5)="Csere",VLOOKUP(LEFT(VLOOKUP($A264,csapatok!$A:$CN,AN$320,FALSE),LEN(VLOOKUP($A264,csapatok!$A:$CN,AN$320,FALSE))-6),'csapat-ranglista'!$A:$FP,AN$321,FALSE)/8,VLOOKUP(VLOOKUP($A264,csapatok!$A:$CN,AN$320,FALSE),'csapat-ranglista'!$A:$FP,AN$321,FALSE)/4),0)</f>
        <v>0</v>
      </c>
      <c r="AO264" s="223">
        <f>IFERROR(IF(RIGHT(VLOOKUP($A264,csapatok!$A:$CN,AO$320,FALSE),5)="Csere",VLOOKUP(LEFT(VLOOKUP($A264,csapatok!$A:$CN,AO$320,FALSE),LEN(VLOOKUP($A264,csapatok!$A:$CN,AO$320,FALSE))-6),'csapat-ranglista'!$A:$FP,AO$321,FALSE)/8,VLOOKUP(VLOOKUP($A264,csapatok!$A:$CN,AO$320,FALSE),'csapat-ranglista'!$A:$FP,AO$321,FALSE)/4),0)</f>
        <v>0</v>
      </c>
      <c r="AP264" s="223">
        <f>IFERROR(IF(RIGHT(VLOOKUP($A264,csapatok!$A:$CN,AP$320,FALSE),5)="Csere",VLOOKUP(LEFT(VLOOKUP($A264,csapatok!$A:$CN,AP$320,FALSE),LEN(VLOOKUP($A264,csapatok!$A:$CN,AP$320,FALSE))-6),'csapat-ranglista'!$A:$FP,AP$321,FALSE)/8,VLOOKUP(VLOOKUP($A264,csapatok!$A:$CN,AP$320,FALSE),'csapat-ranglista'!$A:$FP,AP$321,FALSE)/4),0)</f>
        <v>0</v>
      </c>
      <c r="AQ264" s="223">
        <f>IFERROR(IF(RIGHT(VLOOKUP($A264,csapatok!$A:$CN,AQ$320,FALSE),5)="Csere",VLOOKUP(LEFT(VLOOKUP($A264,csapatok!$A:$CN,AQ$320,FALSE),LEN(VLOOKUP($A264,csapatok!$A:$CN,AQ$320,FALSE))-6),'csapat-ranglista'!$A:$FP,AQ$321,FALSE)/8,VLOOKUP(VLOOKUP($A264,csapatok!$A:$CN,AQ$320,FALSE),'csapat-ranglista'!$A:$FP,AQ$321,FALSE)/4),0)</f>
        <v>0</v>
      </c>
      <c r="AR264" s="223">
        <f>IFERROR(IF(RIGHT(VLOOKUP($A264,csapatok!$A:$CN,AR$320,FALSE),5)="Csere",VLOOKUP(LEFT(VLOOKUP($A264,csapatok!$A:$CN,AR$320,FALSE),LEN(VLOOKUP($A264,csapatok!$A:$CN,AR$320,FALSE))-6),'csapat-ranglista'!$A:$FP,AR$321,FALSE)/8,VLOOKUP(VLOOKUP($A264,csapatok!$A:$CN,AR$320,FALSE),'csapat-ranglista'!$A:$FP,AR$321,FALSE)/4),0)</f>
        <v>0</v>
      </c>
      <c r="AS264" s="223">
        <f>IFERROR(IF(RIGHT(VLOOKUP($A264,csapatok!$A:$CN,AS$320,FALSE),5)="Csere",VLOOKUP(LEFT(VLOOKUP($A264,csapatok!$A:$CN,AS$320,FALSE),LEN(VLOOKUP($A264,csapatok!$A:$CN,AS$320,FALSE))-6),'csapat-ranglista'!$A:$FP,AS$321,FALSE)/8,VLOOKUP(VLOOKUP($A264,csapatok!$A:$CN,AS$320,FALSE),'csapat-ranglista'!$A:$FP,AS$321,FALSE)/4),0)</f>
        <v>0</v>
      </c>
      <c r="AT264" s="223">
        <f>IFERROR(IF(RIGHT(VLOOKUP($A264,csapatok!$A:$CN,AT$320,FALSE),5)="Csere",VLOOKUP(LEFT(VLOOKUP($A264,csapatok!$A:$CN,AT$320,FALSE),LEN(VLOOKUP($A264,csapatok!$A:$CN,AT$320,FALSE))-6),'csapat-ranglista'!$A:$FP,AT$321,FALSE)/8,VLOOKUP(VLOOKUP($A264,csapatok!$A:$CN,AT$320,FALSE),'csapat-ranglista'!$A:$FP,AT$321,FALSE)/4),0)</f>
        <v>0</v>
      </c>
      <c r="AU264" s="223">
        <f>IFERROR(IF(RIGHT(VLOOKUP($A264,csapatok!$A:$CN,AU$320,FALSE),5)="Csere",VLOOKUP(LEFT(VLOOKUP($A264,csapatok!$A:$CN,AU$320,FALSE),LEN(VLOOKUP($A264,csapatok!$A:$CN,AU$320,FALSE))-6),'csapat-ranglista'!$A:$FP,AU$321,FALSE)/8,VLOOKUP(VLOOKUP($A264,csapatok!$A:$CN,AU$320,FALSE),'csapat-ranglista'!$A:$FP,AU$321,FALSE)/4),0)</f>
        <v>0</v>
      </c>
      <c r="AV264" s="223">
        <f>IFERROR(IF(RIGHT(VLOOKUP($A264,csapatok!$A:$CN,AV$320,FALSE),5)="Csere",VLOOKUP(LEFT(VLOOKUP($A264,csapatok!$A:$CN,AV$320,FALSE),LEN(VLOOKUP($A264,csapatok!$A:$CN,AV$320,FALSE))-6),'csapat-ranglista'!$A:$FP,AV$321,FALSE)/8,VLOOKUP(VLOOKUP($A264,csapatok!$A:$CN,AV$320,FALSE),'csapat-ranglista'!$A:$FP,AV$321,FALSE)/4),0)</f>
        <v>0</v>
      </c>
      <c r="AW264" s="223">
        <f>IFERROR(IF(RIGHT(VLOOKUP($A264,csapatok!$A:$CN,AW$320,FALSE),5)="Csere",VLOOKUP(LEFT(VLOOKUP($A264,csapatok!$A:$CN,AW$320,FALSE),LEN(VLOOKUP($A264,csapatok!$A:$CN,AW$320,FALSE))-6),'csapat-ranglista'!$A:$FP,AW$321,FALSE)/8,VLOOKUP(VLOOKUP($A264,csapatok!$A:$CN,AW$320,FALSE),'csapat-ranglista'!$A:$FP,AW$321,FALSE)/4),0)</f>
        <v>0</v>
      </c>
      <c r="AX264" s="223">
        <f>IFERROR(IF(RIGHT(VLOOKUP($A264,csapatok!$A:$CN,AX$320,FALSE),5)="Csere",VLOOKUP(LEFT(VLOOKUP($A264,csapatok!$A:$CN,AX$320,FALSE),LEN(VLOOKUP($A264,csapatok!$A:$CN,AX$320,FALSE))-6),'csapat-ranglista'!$A:$FP,AX$321,FALSE)/8,VLOOKUP(VLOOKUP($A264,csapatok!$A:$CN,AX$320,FALSE),'csapat-ranglista'!$A:$FP,AX$321,FALSE)/4),0)</f>
        <v>0</v>
      </c>
      <c r="AY264" s="223">
        <f>IFERROR(IF(RIGHT(VLOOKUP($A264,csapatok!$A:$NN,AY$320,FALSE),5)="Csere",VLOOKUP(LEFT(VLOOKUP($A264,csapatok!$A:$NN,AY$320,FALSE),LEN(VLOOKUP($A264,csapatok!$A:$NN,AY$320,FALSE))-6),'csapat-ranglista'!$A:$FP,AY$321,FALSE)/8,VLOOKUP(VLOOKUP($A264,csapatok!$A:$NN,AY$320,FALSE),'csapat-ranglista'!$A:$FP,AY$321,FALSE)/4),0)</f>
        <v>0</v>
      </c>
      <c r="AZ264" s="223">
        <f>IFERROR(IF(RIGHT(VLOOKUP($A264,csapatok!$A:$NN,AZ$320,FALSE),5)="Csere",VLOOKUP(LEFT(VLOOKUP($A264,csapatok!$A:$NN,AZ$320,FALSE),LEN(VLOOKUP($A264,csapatok!$A:$NN,AZ$320,FALSE))-6),'csapat-ranglista'!$A:$FP,AZ$321,FALSE)/8,VLOOKUP(VLOOKUP($A264,csapatok!$A:$NN,AZ$320,FALSE),'csapat-ranglista'!$A:$FP,AZ$321,FALSE)/4),0)</f>
        <v>0</v>
      </c>
      <c r="BA264" s="223">
        <f>IFERROR(IF(RIGHT(VLOOKUP($A264,csapatok!$A:$NN,BA$320,FALSE),5)="Csere",VLOOKUP(LEFT(VLOOKUP($A264,csapatok!$A:$NN,BA$320,FALSE),LEN(VLOOKUP($A264,csapatok!$A:$NN,BA$320,FALSE))-6),'csapat-ranglista'!$A:$FP,BA$321,FALSE)/8,VLOOKUP(VLOOKUP($A264,csapatok!$A:$NN,BA$320,FALSE),'csapat-ranglista'!$A:$FP,BA$321,FALSE)/4),0)</f>
        <v>0</v>
      </c>
      <c r="BB264" s="223">
        <f>IFERROR(IF(RIGHT(VLOOKUP($A264,csapatok!$A:$NN,BB$320,FALSE),5)="Csere",VLOOKUP(LEFT(VLOOKUP($A264,csapatok!$A:$NN,BB$320,FALSE),LEN(VLOOKUP($A264,csapatok!$A:$NN,BB$320,FALSE))-6),'csapat-ranglista'!$A:$FP,BB$321,FALSE)/8,VLOOKUP(VLOOKUP($A264,csapatok!$A:$NN,BB$320,FALSE),'csapat-ranglista'!$A:$FP,BB$321,FALSE)/4),0)</f>
        <v>0</v>
      </c>
      <c r="BC264" s="224">
        <f>versenyek!$ES$11*IFERROR(VLOOKUP(VLOOKUP($A264,versenyek!ER:ET,3,FALSE),szabalyok!$A$16:$B$23,2,FALSE)/4,0)</f>
        <v>0</v>
      </c>
      <c r="BD264" s="224">
        <f>versenyek!$EV$11*IFERROR(VLOOKUP(VLOOKUP($A264,versenyek!EU:EW,3,FALSE),szabalyok!$A$16:$B$23,2,FALSE)/4,0)</f>
        <v>0</v>
      </c>
      <c r="BE264" s="223">
        <f>IFERROR(IF(RIGHT(VLOOKUP($A264,csapatok!$A:$NN,BE$320,FALSE),5)="Csere",VLOOKUP(LEFT(VLOOKUP($A264,csapatok!$A:$NN,BE$320,FALSE),LEN(VLOOKUP($A264,csapatok!$A:$NN,BE$320,FALSE))-6),'csapat-ranglista'!$A:$FP,BE$321,FALSE)/8,VLOOKUP(VLOOKUP($A264,csapatok!$A:$NN,BE$320,FALSE),'csapat-ranglista'!$A:$FP,BE$321,FALSE)/4),0)</f>
        <v>0</v>
      </c>
      <c r="BF264" s="223">
        <f>IFERROR(IF(RIGHT(VLOOKUP($A264,csapatok!$A:$NN,BF$320,FALSE),5)="Csere",VLOOKUP(LEFT(VLOOKUP($A264,csapatok!$A:$NN,BF$320,FALSE),LEN(VLOOKUP($A264,csapatok!$A:$NN,BF$320,FALSE))-6),'csapat-ranglista'!$A:$FP,BF$321,FALSE)/8,VLOOKUP(VLOOKUP($A264,csapatok!$A:$NN,BF$320,FALSE),'csapat-ranglista'!$A:$FP,BF$321,FALSE)/4),0)</f>
        <v>0</v>
      </c>
      <c r="BG264" s="223">
        <f>IFERROR(IF(RIGHT(VLOOKUP($A264,csapatok!$A:$NN,BG$320,FALSE),5)="Csere",VLOOKUP(LEFT(VLOOKUP($A264,csapatok!$A:$NN,BG$320,FALSE),LEN(VLOOKUP($A264,csapatok!$A:$NN,BG$320,FALSE))-6),'csapat-ranglista'!$A:$FP,BG$321,FALSE)/8,VLOOKUP(VLOOKUP($A264,csapatok!$A:$NN,BG$320,FALSE),'csapat-ranglista'!$A:$FP,BG$321,FALSE)/4),0)</f>
        <v>0</v>
      </c>
      <c r="BH264" s="223">
        <f>IFERROR(IF(RIGHT(VLOOKUP($A264,csapatok!$A:$NN,BH$320,FALSE),5)="Csere",VLOOKUP(LEFT(VLOOKUP($A264,csapatok!$A:$NN,BH$320,FALSE),LEN(VLOOKUP($A264,csapatok!$A:$NN,BH$320,FALSE))-6),'csapat-ranglista'!$A:$FP,BH$321,FALSE)/8,VLOOKUP(VLOOKUP($A264,csapatok!$A:$NN,BH$320,FALSE),'csapat-ranglista'!$A:$FP,BH$321,FALSE)/4),0)</f>
        <v>0</v>
      </c>
      <c r="BI264" s="223">
        <f>IFERROR(IF(RIGHT(VLOOKUP($A264,csapatok!$A:$NN,BI$320,FALSE),5)="Csere",VLOOKUP(LEFT(VLOOKUP($A264,csapatok!$A:$NN,BI$320,FALSE),LEN(VLOOKUP($A264,csapatok!$A:$NN,BI$320,FALSE))-6),'csapat-ranglista'!$A:$FP,BI$321,FALSE)/8,VLOOKUP(VLOOKUP($A264,csapatok!$A:$NN,BI$320,FALSE),'csapat-ranglista'!$A:$FP,BI$321,FALSE)/4),0)</f>
        <v>0</v>
      </c>
      <c r="BJ264" s="223">
        <f>IFERROR(IF(RIGHT(VLOOKUP($A264,csapatok!$A:$NN,BJ$320,FALSE),5)="Csere",VLOOKUP(LEFT(VLOOKUP($A264,csapatok!$A:$NN,BJ$320,FALSE),LEN(VLOOKUP($A264,csapatok!$A:$NN,BJ$320,FALSE))-6),'csapat-ranglista'!$A:$FP,BJ$321,FALSE)/8,VLOOKUP(VLOOKUP($A264,csapatok!$A:$NN,BJ$320,FALSE),'csapat-ranglista'!$A:$FP,BJ$321,FALSE)/4),0)</f>
        <v>0</v>
      </c>
      <c r="BK264" s="223">
        <f>IFERROR(IF(RIGHT(VLOOKUP($A264,csapatok!$A:$NN,BK$320,FALSE),5)="Csere",VLOOKUP(LEFT(VLOOKUP($A264,csapatok!$A:$NN,BK$320,FALSE),LEN(VLOOKUP($A264,csapatok!$A:$NN,BK$320,FALSE))-6),'csapat-ranglista'!$A:$FP,BK$321,FALSE)/8,VLOOKUP(VLOOKUP($A264,csapatok!$A:$NN,BK$320,FALSE),'csapat-ranglista'!$A:$FP,BK$321,FALSE)/4),0)</f>
        <v>0</v>
      </c>
      <c r="BL264" s="223">
        <f>IFERROR(IF(RIGHT(VLOOKUP($A264,csapatok!$A:$NN,BL$320,FALSE),5)="Csere",VLOOKUP(LEFT(VLOOKUP($A264,csapatok!$A:$NN,BL$320,FALSE),LEN(VLOOKUP($A264,csapatok!$A:$NN,BL$320,FALSE))-6),'csapat-ranglista'!$A:$FP,BL$321,FALSE)/8,VLOOKUP(VLOOKUP($A264,csapatok!$A:$NN,BL$320,FALSE),'csapat-ranglista'!$A:$FP,BL$321,FALSE)/4),0)</f>
        <v>0</v>
      </c>
      <c r="BM264" s="223">
        <f>IFERROR(IF(RIGHT(VLOOKUP($A264,csapatok!$A:$NN,BM$320,FALSE),5)="Csere",VLOOKUP(LEFT(VLOOKUP($A264,csapatok!$A:$NN,BM$320,FALSE),LEN(VLOOKUP($A264,csapatok!$A:$NN,BM$320,FALSE))-6),'csapat-ranglista'!$A:$FP,BM$321,FALSE)/8,VLOOKUP(VLOOKUP($A264,csapatok!$A:$NN,BM$320,FALSE),'csapat-ranglista'!$A:$FP,BM$321,FALSE)/4),0)</f>
        <v>0</v>
      </c>
      <c r="BN264" s="223">
        <f>IFERROR(IF(RIGHT(VLOOKUP($A264,csapatok!$A:$NN,BN$320,FALSE),5)="Csere",VLOOKUP(LEFT(VLOOKUP($A264,csapatok!$A:$NN,BN$320,FALSE),LEN(VLOOKUP($A264,csapatok!$A:$NN,BN$320,FALSE))-6),'csapat-ranglista'!$A:$FP,BN$321,FALSE)/8,VLOOKUP(VLOOKUP($A264,csapatok!$A:$NN,BN$320,FALSE),'csapat-ranglista'!$A:$FP,BN$321,FALSE)/4),0)</f>
        <v>0</v>
      </c>
      <c r="BO264" s="223">
        <f>IFERROR(IF(RIGHT(VLOOKUP($A264,csapatok!$A:$NN,BO$320,FALSE),5)="Csere",VLOOKUP(LEFT(VLOOKUP($A264,csapatok!$A:$NN,BO$320,FALSE),LEN(VLOOKUP($A264,csapatok!$A:$NN,BO$320,FALSE))-6),'csapat-ranglista'!$A:$FP,BO$321,FALSE)/8,VLOOKUP(VLOOKUP($A264,csapatok!$A:$NN,BO$320,FALSE),'csapat-ranglista'!$A:$FP,BO$321,FALSE)/4),0)</f>
        <v>0</v>
      </c>
      <c r="BP264" s="223">
        <f>IFERROR(IF(RIGHT(VLOOKUP($A264,csapatok!$A:$NN,BP$320,FALSE),5)="Csere",VLOOKUP(LEFT(VLOOKUP($A264,csapatok!$A:$NN,BP$320,FALSE),LEN(VLOOKUP($A264,csapatok!$A:$NN,BP$320,FALSE))-6),'csapat-ranglista'!$A:$FP,BP$321,FALSE)/8,VLOOKUP(VLOOKUP($A264,csapatok!$A:$NN,BP$320,FALSE),'csapat-ranglista'!$A:$FP,BP$321,FALSE)/4),0)</f>
        <v>0</v>
      </c>
      <c r="BQ264" s="223">
        <f>IFERROR(IF(RIGHT(VLOOKUP($A264,csapatok!$A:$NN,BQ$320,FALSE),5)="Csere",VLOOKUP(LEFT(VLOOKUP($A264,csapatok!$A:$NN,BQ$320,FALSE),LEN(VLOOKUP($A264,csapatok!$A:$NN,BQ$320,FALSE))-6),'csapat-ranglista'!$A:$FP,BQ$321,FALSE)/8,VLOOKUP(VLOOKUP($A264,csapatok!$A:$NN,BQ$320,FALSE),'csapat-ranglista'!$A:$FP,BQ$321,FALSE)/4),0)</f>
        <v>0</v>
      </c>
      <c r="BR264" s="223">
        <f>IFERROR(IF(RIGHT(VLOOKUP($A264,csapatok!$A:$NN,BR$320,FALSE),5)="Csere",VLOOKUP(LEFT(VLOOKUP($A264,csapatok!$A:$NN,BR$320,FALSE),LEN(VLOOKUP($A264,csapatok!$A:$NN,BR$320,FALSE))-6),'csapat-ranglista'!$A:$FP,BR$321,FALSE)/8,VLOOKUP(VLOOKUP($A264,csapatok!$A:$NN,BR$320,FALSE),'csapat-ranglista'!$A:$FP,BR$321,FALSE)/4),0)</f>
        <v>0</v>
      </c>
      <c r="BS264" s="223">
        <f>IFERROR(IF(RIGHT(VLOOKUP($A264,csapatok!$A:$NN,BS$320,FALSE),5)="Csere",VLOOKUP(LEFT(VLOOKUP($A264,csapatok!$A:$NN,BS$320,FALSE),LEN(VLOOKUP($A264,csapatok!$A:$NN,BS$320,FALSE))-6),'csapat-ranglista'!$A:$FP,BS$321,FALSE)/8,VLOOKUP(VLOOKUP($A264,csapatok!$A:$NN,BS$320,FALSE),'csapat-ranglista'!$A:$FP,BS$321,FALSE)/4),0)</f>
        <v>0</v>
      </c>
      <c r="BT264" s="223">
        <f>IFERROR(IF(RIGHT(VLOOKUP($A264,csapatok!$A:$NN,BT$320,FALSE),5)="Csere",VLOOKUP(LEFT(VLOOKUP($A264,csapatok!$A:$NN,BT$320,FALSE),LEN(VLOOKUP($A264,csapatok!$A:$NN,BT$320,FALSE))-6),'csapat-ranglista'!$A:$FP,BT$321,FALSE)/8,VLOOKUP(VLOOKUP($A264,csapatok!$A:$NN,BT$320,FALSE),'csapat-ranglista'!$A:$FP,BT$321,FALSE)/4),0)</f>
        <v>0</v>
      </c>
      <c r="BU264" s="223">
        <f>IFERROR(IF(RIGHT(VLOOKUP($A264,csapatok!$A:$NN,BU$320,FALSE),5)="Csere",VLOOKUP(LEFT(VLOOKUP($A264,csapatok!$A:$NN,BU$320,FALSE),LEN(VLOOKUP($A264,csapatok!$A:$NN,BU$320,FALSE))-6),'csapat-ranglista'!$A:$FP,BU$321,FALSE)/8,VLOOKUP(VLOOKUP($A264,csapatok!$A:$NN,BU$320,FALSE),'csapat-ranglista'!$A:$FP,BU$321,FALSE)/4),0)</f>
        <v>0</v>
      </c>
      <c r="BV264" s="223">
        <f>IFERROR(IF(RIGHT(VLOOKUP($A264,csapatok!$A:$NN,BV$320,FALSE),5)="Csere",VLOOKUP(LEFT(VLOOKUP($A264,csapatok!$A:$NN,BV$320,FALSE),LEN(VLOOKUP($A264,csapatok!$A:$NN,BV$320,FALSE))-6),'csapat-ranglista'!$A:$FP,BV$321,FALSE)/8,VLOOKUP(VLOOKUP($A264,csapatok!$A:$NN,BV$320,FALSE),'csapat-ranglista'!$A:$FP,BV$321,FALSE)/4),0)</f>
        <v>0</v>
      </c>
      <c r="BW264" s="223">
        <f>IFERROR(IF(RIGHT(VLOOKUP($A264,csapatok!$A:$NN,BW$320,FALSE),5)="Csere",VLOOKUP(LEFT(VLOOKUP($A264,csapatok!$A:$NN,BW$320,FALSE),LEN(VLOOKUP($A264,csapatok!$A:$NN,BW$320,FALSE))-6),'csapat-ranglista'!$A:$FP,BW$321,FALSE)/8,VLOOKUP(VLOOKUP($A264,csapatok!$A:$NN,BW$320,FALSE),'csapat-ranglista'!$A:$FP,BW$321,FALSE)/4),0)</f>
        <v>0</v>
      </c>
      <c r="BX264" s="223">
        <f>IFERROR(IF(RIGHT(VLOOKUP($A264,csapatok!$A:$NN,BX$320,FALSE),5)="Csere",VLOOKUP(LEFT(VLOOKUP($A264,csapatok!$A:$NN,BX$320,FALSE),LEN(VLOOKUP($A264,csapatok!$A:$NN,BX$320,FALSE))-6),'csapat-ranglista'!$A:$FP,BX$321,FALSE)/8,VLOOKUP(VLOOKUP($A264,csapatok!$A:$NN,BX$320,FALSE),'csapat-ranglista'!$A:$FP,BX$321,FALSE)/4),0)</f>
        <v>0</v>
      </c>
      <c r="BY264" s="223">
        <f>IFERROR(IF(RIGHT(VLOOKUP($A264,csapatok!$A:$NN,BY$320,FALSE),5)="Csere",VLOOKUP(LEFT(VLOOKUP($A264,csapatok!$A:$NN,BY$320,FALSE),LEN(VLOOKUP($A264,csapatok!$A:$NN,BY$320,FALSE))-6),'csapat-ranglista'!$A:$FP,BY$321,FALSE)/8,VLOOKUP(VLOOKUP($A264,csapatok!$A:$NN,BY$320,FALSE),'csapat-ranglista'!$A:$FP,BY$321,FALSE)/4),0)</f>
        <v>0</v>
      </c>
      <c r="BZ264" s="223">
        <f>IFERROR(IF(RIGHT(VLOOKUP($A264,csapatok!$A:$NN,BZ$320,FALSE),5)="Csere",VLOOKUP(LEFT(VLOOKUP($A264,csapatok!$A:$NN,BZ$320,FALSE),LEN(VLOOKUP($A264,csapatok!$A:$NN,BZ$320,FALSE))-6),'csapat-ranglista'!$A:$FP,BZ$321,FALSE)/8,VLOOKUP(VLOOKUP($A264,csapatok!$A:$NN,BZ$320,FALSE),'csapat-ranglista'!$A:$FP,BZ$321,FALSE)/4),0)</f>
        <v>0</v>
      </c>
      <c r="CA264" s="223">
        <f>IFERROR(IF(RIGHT(VLOOKUP($A264,csapatok!$A:$NN,CA$320,FALSE),5)="Csere",VLOOKUP(LEFT(VLOOKUP($A264,csapatok!$A:$NN,CA$320,FALSE),LEN(VLOOKUP($A264,csapatok!$A:$NN,CA$320,FALSE))-6),'csapat-ranglista'!$A:$FP,CA$321,FALSE)/8,VLOOKUP(VLOOKUP($A264,csapatok!$A:$NN,CA$320,FALSE),'csapat-ranglista'!$A:$FP,CA$321,FALSE)/4),0)</f>
        <v>0</v>
      </c>
      <c r="CB264" s="223">
        <f>IFERROR(IF(RIGHT(VLOOKUP($A264,csapatok!$A:$NN,CB$320,FALSE),5)="Csere",VLOOKUP(LEFT(VLOOKUP($A264,csapatok!$A:$NN,CB$320,FALSE),LEN(VLOOKUP($A264,csapatok!$A:$NN,CB$320,FALSE))-6),'csapat-ranglista'!$A:$FP,CB$321,FALSE)/8,VLOOKUP(VLOOKUP($A264,csapatok!$A:$NN,CB$320,FALSE),'csapat-ranglista'!$A:$FP,CB$321,FALSE)/4),0)</f>
        <v>0</v>
      </c>
      <c r="CC264" s="223">
        <f>IFERROR(IF(RIGHT(VLOOKUP($A264,csapatok!$A:$NN,CC$320,FALSE),5)="Csere",VLOOKUP(LEFT(VLOOKUP($A264,csapatok!$A:$NN,CC$320,FALSE),LEN(VLOOKUP($A264,csapatok!$A:$NN,CC$320,FALSE))-6),'csapat-ranglista'!$A:$FP,CC$321,FALSE)/8,VLOOKUP(VLOOKUP($A264,csapatok!$A:$NN,CC$320,FALSE),'csapat-ranglista'!$A:$FP,CC$321,FALSE)/4),0)</f>
        <v>0</v>
      </c>
      <c r="CD264" s="223">
        <f>IFERROR(IF(RIGHT(VLOOKUP($A264,csapatok!$A:$NN,CD$320,FALSE),5)="Csere",VLOOKUP(LEFT(VLOOKUP($A264,csapatok!$A:$NN,CD$320,FALSE),LEN(VLOOKUP($A264,csapatok!$A:$NN,CD$320,FALSE))-6),'csapat-ranglista'!$A:$FP,CD$321,FALSE)/8,VLOOKUP(VLOOKUP($A264,csapatok!$A:$NN,CD$320,FALSE),'csapat-ranglista'!$A:$FP,CD$321,FALSE)/4),0)</f>
        <v>0</v>
      </c>
      <c r="CE264" s="223">
        <f>IFERROR(IF(RIGHT(VLOOKUP($A264,csapatok!$A:$NN,CE$320,FALSE),5)="Csere",VLOOKUP(LEFT(VLOOKUP($A264,csapatok!$A:$NN,CE$320,FALSE),LEN(VLOOKUP($A264,csapatok!$A:$NN,CE$320,FALSE))-6),'csapat-ranglista'!$A:$FP,CE$321,FALSE)/8,VLOOKUP(VLOOKUP($A264,csapatok!$A:$NN,CE$320,FALSE),'csapat-ranglista'!$A:$FP,CE$321,FALSE)/4),0)</f>
        <v>0</v>
      </c>
      <c r="CF264" s="223">
        <f>IFERROR(IF(RIGHT(VLOOKUP($A264,csapatok!$A:$NN,CF$320,FALSE),5)="Csere",VLOOKUP(LEFT(VLOOKUP($A264,csapatok!$A:$NN,CF$320,FALSE),LEN(VLOOKUP($A264,csapatok!$A:$NN,CF$320,FALSE))-6),'csapat-ranglista'!$A:$FP,CF$321,FALSE)/8,VLOOKUP(VLOOKUP($A264,csapatok!$A:$NN,CF$320,FALSE),'csapat-ranglista'!$A:$FP,CF$321,FALSE)/4),0)</f>
        <v>0</v>
      </c>
      <c r="CG264" s="223">
        <f>IFERROR(IF(RIGHT(VLOOKUP($A264,csapatok!$A:$NN,CG$320,FALSE),5)="Csere",VLOOKUP(LEFT(VLOOKUP($A264,csapatok!$A:$NN,CG$320,FALSE),LEN(VLOOKUP($A264,csapatok!$A:$NN,CG$320,FALSE))-6),'csapat-ranglista'!$A:$FP,CG$321,FALSE)/8,VLOOKUP(VLOOKUP($A264,csapatok!$A:$NN,CG$320,FALSE),'csapat-ranglista'!$A:$FP,CG$321,FALSE)/4),0)</f>
        <v>0</v>
      </c>
      <c r="CH264" s="223">
        <f>IFERROR(IF(RIGHT(VLOOKUP($A264,csapatok!$A:$NN,CH$320,FALSE),5)="Csere",VLOOKUP(LEFT(VLOOKUP($A264,csapatok!$A:$NN,CH$320,FALSE),LEN(VLOOKUP($A264,csapatok!$A:$NN,CH$320,FALSE))-6),'csapat-ranglista'!$A:$FP,CH$321,FALSE)/8,VLOOKUP(VLOOKUP($A264,csapatok!$A:$NN,CH$320,FALSE),'csapat-ranglista'!$A:$FP,CH$321,FALSE)/4),0)</f>
        <v>0</v>
      </c>
      <c r="CI264" s="223">
        <f>IFERROR(IF(RIGHT(VLOOKUP($A264,csapatok!$A:$NN,CI$320,FALSE),5)="Csere",VLOOKUP(LEFT(VLOOKUP($A264,csapatok!$A:$NN,CI$320,FALSE),LEN(VLOOKUP($A264,csapatok!$A:$NN,CI$320,FALSE))-6),'csapat-ranglista'!$A:$FP,CI$321,FALSE)/8,VLOOKUP(VLOOKUP($A264,csapatok!$A:$NN,CI$320,FALSE),'csapat-ranglista'!$A:$FP,CI$321,FALSE)/4),0)</f>
        <v>0</v>
      </c>
      <c r="CJ264" s="224">
        <f>versenyek!$IQ$11*IFERROR(VLOOKUP(VLOOKUP($A264,versenyek!IP:IR,3,FALSE),szabalyok!$A$16:$B$23,2,FALSE)/4,0)</f>
        <v>0</v>
      </c>
      <c r="CK264" s="224">
        <f>versenyek!$IT$11*IFERROR(VLOOKUP(VLOOKUP($A264,versenyek!IS:IU,3,FALSE),szabalyok!$A$16:$B$23,2,FALSE)/4,0)</f>
        <v>0</v>
      </c>
      <c r="CL264" s="223">
        <f>IFERROR(IF(RIGHT(VLOOKUP($A264,csapatok!$A:$NN,CL$320,FALSE),5)="Csere",VLOOKUP(LEFT(VLOOKUP($A264,csapatok!$A:$NN,CL$320,FALSE),LEN(VLOOKUP($A264,csapatok!$A:$NN,CL$320,FALSE))-6),'csapat-ranglista'!$A:$FP,CL$321,FALSE)/8,VLOOKUP(VLOOKUP($A264,csapatok!$A:$NN,CL$320,FALSE),'csapat-ranglista'!$A:$FP,CL$321,FALSE)/4),0)</f>
        <v>0</v>
      </c>
      <c r="CM264" s="223">
        <f>IFERROR(IF(RIGHT(VLOOKUP($A264,csapatok!$A:$NN,CM$320,FALSE),5)="Csere",VLOOKUP(LEFT(VLOOKUP($A264,csapatok!$A:$NN,CM$320,FALSE),LEN(VLOOKUP($A264,csapatok!$A:$NN,CM$320,FALSE))-6),'csapat-ranglista'!$A:$FP,CM$321,FALSE)/8,VLOOKUP(VLOOKUP($A264,csapatok!$A:$NN,CM$320,FALSE),'csapat-ranglista'!$A:$FP,CM$321,FALSE)/4),0)</f>
        <v>0</v>
      </c>
      <c r="CN264" s="223">
        <f>IFERROR(IF(RIGHT(VLOOKUP($A264,csapatok!$A:$NN,CN$320,FALSE),5)="Csere",VLOOKUP(LEFT(VLOOKUP($A264,csapatok!$A:$NN,CN$320,FALSE),LEN(VLOOKUP($A264,csapatok!$A:$NN,CN$320,FALSE))-6),'csapat-ranglista'!$A:$FP,CN$321,FALSE)/8,VLOOKUP(VLOOKUP($A264,csapatok!$A:$NN,CN$320,FALSE),'csapat-ranglista'!$A:$FP,CN$321,FALSE)/4),0)</f>
        <v>0</v>
      </c>
      <c r="CO264" s="223">
        <f>IFERROR(IF(RIGHT(VLOOKUP($A264,csapatok!$A:$NN,CO$320,FALSE),5)="Csere",VLOOKUP(LEFT(VLOOKUP($A264,csapatok!$A:$NN,CO$320,FALSE),LEN(VLOOKUP($A264,csapatok!$A:$NN,CO$320,FALSE))-6),'csapat-ranglista'!$A:$FP,CO$321,FALSE)/8,VLOOKUP(VLOOKUP($A264,csapatok!$A:$NN,CO$320,FALSE),'csapat-ranglista'!$A:$FP,CO$321,FALSE)/4),0)</f>
        <v>0</v>
      </c>
      <c r="CP264" s="223">
        <f>IFERROR(IF(RIGHT(VLOOKUP($A264,csapatok!$A:$NN,CP$320,FALSE),5)="Csere",VLOOKUP(LEFT(VLOOKUP($A264,csapatok!$A:$NN,CP$320,FALSE),LEN(VLOOKUP($A264,csapatok!$A:$NN,CP$320,FALSE))-6),'csapat-ranglista'!$A:$FP,CP$321,FALSE)/8,VLOOKUP(VLOOKUP($A264,csapatok!$A:$NN,CP$320,FALSE),'csapat-ranglista'!$A:$FP,CP$321,FALSE)/4),0)</f>
        <v>0</v>
      </c>
      <c r="CQ264" s="223">
        <f>IFERROR(IF(RIGHT(VLOOKUP($A264,csapatok!$A:$NN,CQ$320,FALSE),5)="Csere",VLOOKUP(LEFT(VLOOKUP($A264,csapatok!$A:$NN,CQ$320,FALSE),LEN(VLOOKUP($A264,csapatok!$A:$NN,CQ$320,FALSE))-6),'csapat-ranglista'!$A:$FP,CQ$321,FALSE)/8,VLOOKUP(VLOOKUP($A264,csapatok!$A:$NN,CQ$320,FALSE),'csapat-ranglista'!$A:$FP,CQ$321,FALSE)/4),0)</f>
        <v>0</v>
      </c>
      <c r="CR264" s="223">
        <f>IFERROR(IF(RIGHT(VLOOKUP($A264,csapatok!$A:$NN,CR$320,FALSE),5)="Csere",VLOOKUP(LEFT(VLOOKUP($A264,csapatok!$A:$NN,CR$320,FALSE),LEN(VLOOKUP($A264,csapatok!$A:$NN,CR$320,FALSE))-6),'csapat-ranglista'!$A:$FP,CR$321,FALSE)/8,VLOOKUP(VLOOKUP($A264,csapatok!$A:$NN,CR$320,FALSE),'csapat-ranglista'!$A:$FP,CR$321,FALSE)/4),0)</f>
        <v>0</v>
      </c>
      <c r="CS264" s="223">
        <f>IFERROR(IF(RIGHT(VLOOKUP($A264,csapatok!$A:$NN,CS$320,FALSE),5)="Csere",VLOOKUP(LEFT(VLOOKUP($A264,csapatok!$A:$NN,CS$320,FALSE),LEN(VLOOKUP($A264,csapatok!$A:$NN,CS$320,FALSE))-6),'csapat-ranglista'!$A:$FP,CS$321,FALSE)/8,VLOOKUP(VLOOKUP($A264,csapatok!$A:$NN,CS$320,FALSE),'csapat-ranglista'!$A:$FP,CS$321,FALSE)/4),0)</f>
        <v>0</v>
      </c>
      <c r="CT264" s="223">
        <f>IFERROR(IF(RIGHT(VLOOKUP($A264,csapatok!$A:$NN,CT$320,FALSE),5)="Csere",VLOOKUP(LEFT(VLOOKUP($A264,csapatok!$A:$NN,CT$320,FALSE),LEN(VLOOKUP($A264,csapatok!$A:$NN,CT$320,FALSE))-6),'csapat-ranglista'!$A:$FP,CT$321,FALSE)/8,VLOOKUP(VLOOKUP($A264,csapatok!$A:$NN,CT$320,FALSE),'csapat-ranglista'!$A:$FP,CT$321,FALSE)/4),0)</f>
        <v>0</v>
      </c>
      <c r="CU264" s="223">
        <f>IFERROR(IF(RIGHT(VLOOKUP($A264,csapatok!$A:$NN,CU$320,FALSE),5)="Csere",VLOOKUP(LEFT(VLOOKUP($A264,csapatok!$A:$NN,CU$320,FALSE),LEN(VLOOKUP($A264,csapatok!$A:$NN,CU$320,FALSE))-6),'csapat-ranglista'!$A:$FP,CU$321,FALSE)/8,VLOOKUP(VLOOKUP($A264,csapatok!$A:$NN,CU$320,FALSE),'csapat-ranglista'!$A:$FP,CU$321,FALSE)/4),0)</f>
        <v>0</v>
      </c>
      <c r="CV264" s="223">
        <f>IFERROR(IF(RIGHT(VLOOKUP($A264,csapatok!$A:$NN,CV$320,FALSE),5)="Csere",VLOOKUP(LEFT(VLOOKUP($A264,csapatok!$A:$NN,CV$320,FALSE),LEN(VLOOKUP($A264,csapatok!$A:$NN,CV$320,FALSE))-6),'csapat-ranglista'!$A:$FP,CV$321,FALSE)/8,VLOOKUP(VLOOKUP($A264,csapatok!$A:$NN,CV$320,FALSE),'csapat-ranglista'!$A:$FP,CV$321,FALSE)/4),0)</f>
        <v>0</v>
      </c>
      <c r="CW264" s="223">
        <f>IFERROR(IF(RIGHT(VLOOKUP($A264,csapatok!$A:$NN,CW$320,FALSE),5)="Csere",VLOOKUP(LEFT(VLOOKUP($A264,csapatok!$A:$NN,CW$320,FALSE),LEN(VLOOKUP($A264,csapatok!$A:$NN,CW$320,FALSE))-6),'csapat-ranglista'!$A:$FP,CW$321,FALSE)/8,VLOOKUP(VLOOKUP($A264,csapatok!$A:$NN,CW$320,FALSE),'csapat-ranglista'!$A:$FP,CW$321,FALSE)/4),0)</f>
        <v>0</v>
      </c>
      <c r="CX264" s="223">
        <f>IFERROR(IF(RIGHT(VLOOKUP($A264,csapatok!$A:$NN,CX$320,FALSE),5)="Csere",VLOOKUP(LEFT(VLOOKUP($A264,csapatok!$A:$NN,CX$320,FALSE),LEN(VLOOKUP($A264,csapatok!$A:$NN,CX$320,FALSE))-6),'csapat-ranglista'!$A:$FP,CX$321,FALSE)/8,VLOOKUP(VLOOKUP($A264,csapatok!$A:$NN,CX$320,FALSE),'csapat-ranglista'!$A:$FP,CX$321,FALSE)/4),0)</f>
        <v>0</v>
      </c>
      <c r="CY264" s="223">
        <f>IFERROR(IF(RIGHT(VLOOKUP($A264,csapatok!$A:$NN,CY$320,FALSE),5)="Csere",VLOOKUP(LEFT(VLOOKUP($A264,csapatok!$A:$NN,CY$320,FALSE),LEN(VLOOKUP($A264,csapatok!$A:$NN,CY$320,FALSE))-6),'csapat-ranglista'!$A:$FP,CY$321,FALSE)/8,VLOOKUP(VLOOKUP($A264,csapatok!$A:$NN,CY$320,FALSE),'csapat-ranglista'!$A:$FP,CY$321,FALSE)/4),0)</f>
        <v>0</v>
      </c>
      <c r="CZ264" s="223">
        <f>IFERROR(IF(RIGHT(VLOOKUP($A264,csapatok!$A:$NN,CZ$320,FALSE),5)="Csere",VLOOKUP(LEFT(VLOOKUP($A264,csapatok!$A:$NN,CZ$320,FALSE),LEN(VLOOKUP($A264,csapatok!$A:$NN,CZ$320,FALSE))-6),'csapat-ranglista'!$A:$FP,CZ$321,FALSE)/8,VLOOKUP(VLOOKUP($A264,csapatok!$A:$NN,CZ$320,FALSE),'csapat-ranglista'!$A:$FP,CZ$321,FALSE)/4),0)</f>
        <v>0</v>
      </c>
      <c r="DA264" s="223">
        <f>IFERROR(IF(RIGHT(VLOOKUP($A264,csapatok!$A:$NN,DA$320,FALSE),5)="Csere",VLOOKUP(LEFT(VLOOKUP($A264,csapatok!$A:$NN,DA$320,FALSE),LEN(VLOOKUP($A264,csapatok!$A:$NN,DA$320,FALSE))-6),'csapat-ranglista'!$A:$FP,DA$321,FALSE)/8,VLOOKUP(VLOOKUP($A264,csapatok!$A:$NN,DA$320,FALSE),'csapat-ranglista'!$A:$FP,DA$321,FALSE)/4),0)</f>
        <v>0</v>
      </c>
      <c r="DB264" s="223">
        <f>IFERROR(IF(RIGHT(VLOOKUP($A264,csapatok!$A:$NN,DB$320,FALSE),5)="Csere",VLOOKUP(LEFT(VLOOKUP($A264,csapatok!$A:$NN,DB$320,FALSE),LEN(VLOOKUP($A264,csapatok!$A:$NN,DB$320,FALSE))-6),'csapat-ranglista'!$A:$FP,DB$321,FALSE)/8,VLOOKUP(VLOOKUP($A264,csapatok!$A:$NN,DB$320,FALSE),'csapat-ranglista'!$A:$FP,DB$321,FALSE)/4),0)</f>
        <v>0</v>
      </c>
      <c r="DC264" s="223">
        <f>IFERROR(IF(RIGHT(VLOOKUP($A264,csapatok!$A:$NN,DC$320,FALSE),5)="Csere",VLOOKUP(LEFT(VLOOKUP($A264,csapatok!$A:$NN,DC$320,FALSE),LEN(VLOOKUP($A264,csapatok!$A:$NN,DC$320,FALSE))-6),'csapat-ranglista'!$A:$FP,DC$321,FALSE)/8,VLOOKUP(VLOOKUP($A264,csapatok!$A:$NN,DC$320,FALSE),'csapat-ranglista'!$A:$FP,DC$321,FALSE)/4),0)</f>
        <v>0</v>
      </c>
      <c r="DD264" s="223">
        <f>IFERROR(IF(RIGHT(VLOOKUP($A264,csapatok!$A:$NN,DD$320,FALSE),5)="Csere",VLOOKUP(LEFT(VLOOKUP($A264,csapatok!$A:$NN,DD$320,FALSE),LEN(VLOOKUP($A264,csapatok!$A:$NN,DD$320,FALSE))-6),'csapat-ranglista'!$A:$FP,DD$321,FALSE)/8,VLOOKUP(VLOOKUP($A264,csapatok!$A:$NN,DD$320,FALSE),'csapat-ranglista'!$A:$FP,DD$321,FALSE)/4),0)</f>
        <v>0</v>
      </c>
      <c r="DE264" s="223">
        <f>IFERROR(IF(RIGHT(VLOOKUP($A264,csapatok!$A:$NN,DE$320,FALSE),5)="Csere",VLOOKUP(LEFT(VLOOKUP($A264,csapatok!$A:$NN,DE$320,FALSE),LEN(VLOOKUP($A264,csapatok!$A:$NN,DE$320,FALSE))-6),'csapat-ranglista'!$A:$FP,DE$321,FALSE)/8,VLOOKUP(VLOOKUP($A264,csapatok!$A:$NN,DE$320,FALSE),'csapat-ranglista'!$A:$FP,DE$321,FALSE)/4),0)</f>
        <v>0</v>
      </c>
      <c r="DF264" s="223">
        <f>IFERROR(IF(RIGHT(VLOOKUP($A264,csapatok!$A:$NN,DF$320,FALSE),5)="Csere",VLOOKUP(LEFT(VLOOKUP($A264,csapatok!$A:$NN,DF$320,FALSE),LEN(VLOOKUP($A264,csapatok!$A:$NN,DF$320,FALSE))-6),'csapat-ranglista'!$A:$FP,DF$321,FALSE)/8,VLOOKUP(VLOOKUP($A264,csapatok!$A:$NN,DF$320,FALSE),'csapat-ranglista'!$A:$FP,DF$321,FALSE)/4),0)</f>
        <v>0</v>
      </c>
      <c r="DG264" s="223">
        <f>IFERROR(IF(RIGHT(VLOOKUP($A264,csapatok!$A:$NN,DG$320,FALSE),5)="Csere",VLOOKUP(LEFT(VLOOKUP($A264,csapatok!$A:$NN,DG$320,FALSE),LEN(VLOOKUP($A264,csapatok!$A:$NN,DG$320,FALSE))-6),'csapat-ranglista'!$A:$FP,DG$321,FALSE)/8,VLOOKUP(VLOOKUP($A264,csapatok!$A:$NN,DG$320,FALSE),'csapat-ranglista'!$A:$FP,DG$321,FALSE)/4),0)</f>
        <v>0</v>
      </c>
      <c r="DH264" s="223">
        <f>IFERROR(IF(RIGHT(VLOOKUP($A264,csapatok!$A:$NN,DH$320,FALSE),5)="Csere",VLOOKUP(LEFT(VLOOKUP($A264,csapatok!$A:$NN,DH$320,FALSE),LEN(VLOOKUP($A264,csapatok!$A:$NN,DH$320,FALSE))-6),'csapat-ranglista'!$A:$FP,DH$321,FALSE)/8,VLOOKUP(VLOOKUP($A264,csapatok!$A:$NN,DH$320,FALSE),'csapat-ranglista'!$A:$FP,DH$321,FALSE)/4),0)</f>
        <v>0</v>
      </c>
      <c r="DI264" s="223">
        <f>IFERROR(IF(RIGHT(VLOOKUP($A264,csapatok!$A:$NN,DI$320,FALSE),5)="Csere",VLOOKUP(LEFT(VLOOKUP($A264,csapatok!$A:$NN,DI$320,FALSE),LEN(VLOOKUP($A264,csapatok!$A:$NN,DI$320,FALSE))-6),'csapat-ranglista'!$A:$FP,DI$321,FALSE)/8,VLOOKUP(VLOOKUP($A264,csapatok!$A:$NN,DI$320,FALSE),'csapat-ranglista'!$A:$FP,DI$321,FALSE)/4),0)</f>
        <v>0</v>
      </c>
      <c r="DJ264" s="223">
        <f>IFERROR(IF(RIGHT(VLOOKUP($A264,csapatok!$A:$NN,DJ$320,FALSE),5)="Csere",VLOOKUP(LEFT(VLOOKUP($A264,csapatok!$A:$NN,DJ$320,FALSE),LEN(VLOOKUP($A264,csapatok!$A:$NN,DJ$320,FALSE))-6),'csapat-ranglista'!$A:$FP,DJ$321,FALSE)/8,VLOOKUP(VLOOKUP($A264,csapatok!$A:$NN,DJ$320,FALSE),'csapat-ranglista'!$A:$FP,DJ$321,FALSE)/4),0)</f>
        <v>0</v>
      </c>
      <c r="DK264" s="223">
        <f>IFERROR(IF(RIGHT(VLOOKUP($A264,csapatok!$A:$NN,DK$320,FALSE),5)="Csere",VLOOKUP(LEFT(VLOOKUP($A264,csapatok!$A:$NN,DK$320,FALSE),LEN(VLOOKUP($A264,csapatok!$A:$NN,DK$320,FALSE))-6),'csapat-ranglista'!$A:$FP,DK$321,FALSE)/8,VLOOKUP(VLOOKUP($A264,csapatok!$A:$NN,DK$320,FALSE),'csapat-ranglista'!$A:$FP,DK$321,FALSE)/4),0)</f>
        <v>0</v>
      </c>
      <c r="DL264" s="223">
        <f>IFERROR(IF(RIGHT(VLOOKUP($A264,csapatok!$A:$NN,DL$320,FALSE),5)="Csere",VLOOKUP(LEFT(VLOOKUP($A264,csapatok!$A:$NN,DL$320,FALSE),LEN(VLOOKUP($A264,csapatok!$A:$NN,DL$320,FALSE))-6),'csapat-ranglista'!$A:$FP,DL$321,FALSE)/8,VLOOKUP(VLOOKUP($A264,csapatok!$A:$NN,DL$320,FALSE),'csapat-ranglista'!$A:$FP,DL$321,FALSE)/4),0)</f>
        <v>0</v>
      </c>
      <c r="DM264" s="223">
        <f>IFERROR(IF(RIGHT(VLOOKUP($A264,csapatok!$A:$NN,DM$320,FALSE),5)="Csere",VLOOKUP(LEFT(VLOOKUP($A264,csapatok!$A:$NN,DM$320,FALSE),LEN(VLOOKUP($A264,csapatok!$A:$NN,DM$320,FALSE))-6),'csapat-ranglista'!$A:$FP,DM$321,FALSE)/8,VLOOKUP(VLOOKUP($A264,csapatok!$A:$NN,DM$320,FALSE),'csapat-ranglista'!$A:$FP,DM$321,FALSE)/4),0)</f>
        <v>0</v>
      </c>
      <c r="DN264" s="223">
        <f>IFERROR(IF(RIGHT(VLOOKUP($A264,csapatok!$A:$NN,DN$320,FALSE),5)="Csere",VLOOKUP(LEFT(VLOOKUP($A264,csapatok!$A:$NN,DN$320,FALSE),LEN(VLOOKUP($A264,csapatok!$A:$NN,DN$320,FALSE))-6),'csapat-ranglista'!$A:$FP,DN$321,FALSE)/8,VLOOKUP(VLOOKUP($A264,csapatok!$A:$NN,DN$320,FALSE),'csapat-ranglista'!$A:$FP,DN$321,FALSE)/4),0)</f>
        <v>0</v>
      </c>
      <c r="DO264" s="224">
        <f>versenyek!$MF$11*IFERROR(VLOOKUP(VLOOKUP($A264,versenyek!ME:MG,3,FALSE),szabalyok!$A$16:$B$23,2,FALSE)/4,0)</f>
        <v>0</v>
      </c>
      <c r="DP264" s="224">
        <f>versenyek!$MI$11*IFERROR(VLOOKUP(VLOOKUP($A264,versenyek!MH:MJ,3,FALSE),szabalyok!$A$16:$B$23,2,FALSE)/4,0)</f>
        <v>0</v>
      </c>
      <c r="DQ264" s="223">
        <f>IFERROR(IF(RIGHT(VLOOKUP($A264,csapatok!$A:$NN,DQ$320,FALSE),5)="Csere",VLOOKUP(LEFT(VLOOKUP($A264,csapatok!$A:$NN,DQ$320,FALSE),LEN(VLOOKUP($A264,csapatok!$A:$NN,DQ$320,FALSE))-6),'csapat-ranglista'!$A:$FP,DQ$321,FALSE)/8,VLOOKUP(VLOOKUP($A264,csapatok!$A:$NN,DQ$320,FALSE),'csapat-ranglista'!$A:$FP,DQ$321,FALSE)/4),0)</f>
        <v>0</v>
      </c>
      <c r="DR264" s="223">
        <f>IFERROR(IF(RIGHT(VLOOKUP($A264,csapatok!$A:$NN,DR$320,FALSE),5)="Csere",VLOOKUP(LEFT(VLOOKUP($A264,csapatok!$A:$NN,DR$320,FALSE),LEN(VLOOKUP($A264,csapatok!$A:$NN,DR$320,FALSE))-6),'csapat-ranglista'!$A:$FP,DR$321,FALSE)/8,VLOOKUP(VLOOKUP($A264,csapatok!$A:$NN,DR$320,FALSE),'csapat-ranglista'!$A:$FP,DR$321,FALSE)/4),0)</f>
        <v>0</v>
      </c>
      <c r="DS264" s="223">
        <f>IFERROR(IF(RIGHT(VLOOKUP($A264,csapatok!$A:$NN,DS$320,FALSE),5)="Csere",VLOOKUP(LEFT(VLOOKUP($A264,csapatok!$A:$NN,DS$320,FALSE),LEN(VLOOKUP($A264,csapatok!$A:$NN,DS$320,FALSE))-6),'csapat-ranglista'!$A:$FP,DS$321,FALSE)/8,VLOOKUP(VLOOKUP($A264,csapatok!$A:$NN,DS$320,FALSE),'csapat-ranglista'!$A:$FP,DS$321,FALSE)/4),0)</f>
        <v>0</v>
      </c>
      <c r="DT264" s="223">
        <f>IFERROR(IF(RIGHT(VLOOKUP($A264,csapatok!$A:$NN,DT$320,FALSE),5)="Csere",VLOOKUP(LEFT(VLOOKUP($A264,csapatok!$A:$NN,DT$320,FALSE),LEN(VLOOKUP($A264,csapatok!$A:$NN,DT$320,FALSE))-6),'csapat-ranglista'!$A:$FP,DT$321,FALSE)/8,VLOOKUP(VLOOKUP($A264,csapatok!$A:$NN,DT$320,FALSE),'csapat-ranglista'!$A:$FP,DT$321,FALSE)/4),0)</f>
        <v>0</v>
      </c>
      <c r="DU264" s="223">
        <f>IFERROR(IF(RIGHT(VLOOKUP($A264,csapatok!$A:$NN,DU$320,FALSE),5)="Csere",VLOOKUP(LEFT(VLOOKUP($A264,csapatok!$A:$NN,DU$320,FALSE),LEN(VLOOKUP($A264,csapatok!$A:$NN,DU$320,FALSE))-6),'csapat-ranglista'!$A:$FP,DU$321,FALSE)/8,VLOOKUP(VLOOKUP($A264,csapatok!$A:$NN,DU$320,FALSE),'csapat-ranglista'!$A:$FP,DU$321,FALSE)/4),0)</f>
        <v>0</v>
      </c>
      <c r="DV264" s="223">
        <f>IFERROR(IF(RIGHT(VLOOKUP($A264,csapatok!$A:$NN,DV$320,FALSE),5)="Csere",VLOOKUP(LEFT(VLOOKUP($A264,csapatok!$A:$NN,DV$320,FALSE),LEN(VLOOKUP($A264,csapatok!$A:$NN,DV$320,FALSE))-6),'csapat-ranglista'!$A:$FP,DV$321,FALSE)/8,VLOOKUP(VLOOKUP($A264,csapatok!$A:$NN,DV$320,FALSE),'csapat-ranglista'!$A:$FP,DV$321,FALSE)/4),0)</f>
        <v>0</v>
      </c>
      <c r="DW264" s="223">
        <f>IFERROR(IF(RIGHT(VLOOKUP($A264,csapatok!$A:$NN,DW$320,FALSE),5)="Csere",VLOOKUP(LEFT(VLOOKUP($A264,csapatok!$A:$NN,DW$320,FALSE),LEN(VLOOKUP($A264,csapatok!$A:$NN,DW$320,FALSE))-6),'csapat-ranglista'!$A:$FP,DW$321,FALSE)/8,VLOOKUP(VLOOKUP($A264,csapatok!$A:$NN,DW$320,FALSE),'csapat-ranglista'!$A:$FP,DW$321,FALSE)/4),0)</f>
        <v>0</v>
      </c>
      <c r="DX264" s="223">
        <f>IFERROR(IF(RIGHT(VLOOKUP($A264,csapatok!$A:$NN,DX$320,FALSE),5)="Csere",VLOOKUP(LEFT(VLOOKUP($A264,csapatok!$A:$NN,DX$320,FALSE),LEN(VLOOKUP($A264,csapatok!$A:$NN,DX$320,FALSE))-6),'csapat-ranglista'!$A:$FP,DX$321,FALSE)/8,VLOOKUP(VLOOKUP($A264,csapatok!$A:$NN,DX$320,FALSE),'csapat-ranglista'!$A:$FP,DX$321,FALSE)/4),0)</f>
        <v>0</v>
      </c>
      <c r="DY264" s="223">
        <f>IFERROR(IF(RIGHT(VLOOKUP($A264,csapatok!$A:$NN,DY$320,FALSE),5)="Csere",VLOOKUP(LEFT(VLOOKUP($A264,csapatok!$A:$NN,DY$320,FALSE),LEN(VLOOKUP($A264,csapatok!$A:$NN,DY$320,FALSE))-6),'csapat-ranglista'!$A:$FP,DY$321,FALSE)/8,VLOOKUP(VLOOKUP($A264,csapatok!$A:$NN,DY$320,FALSE),'csapat-ranglista'!$A:$FP,DY$321,FALSE)/4),0)</f>
        <v>0</v>
      </c>
      <c r="DZ264" s="223">
        <f>IFERROR(IF(RIGHT(VLOOKUP($A264,csapatok!$A:$NN,DZ$320,FALSE),5)="Csere",VLOOKUP(LEFT(VLOOKUP($A264,csapatok!$A:$NN,DZ$320,FALSE),LEN(VLOOKUP($A264,csapatok!$A:$NN,DZ$320,FALSE))-6),'csapat-ranglista'!$A:$FP,DZ$321,FALSE)/8,VLOOKUP(VLOOKUP($A264,csapatok!$A:$NN,DZ$320,FALSE),'csapat-ranglista'!$A:$FP,DZ$321,FALSE)/4),0)</f>
        <v>0</v>
      </c>
      <c r="EA264" s="223">
        <f>IFERROR(IF(RIGHT(VLOOKUP($A264,csapatok!$A:$NN,EA$320,FALSE),5)="Csere",VLOOKUP(LEFT(VLOOKUP($A264,csapatok!$A:$NN,EA$320,FALSE),LEN(VLOOKUP($A264,csapatok!$A:$NN,EA$320,FALSE))-6),'csapat-ranglista'!$A:$FP,EA$321,FALSE)/8,VLOOKUP(VLOOKUP($A264,csapatok!$A:$NN,EA$320,FALSE),'csapat-ranglista'!$A:$FP,EA$321,FALSE)/4),0)</f>
        <v>0</v>
      </c>
      <c r="EB264" s="223">
        <f>IFERROR(IF(RIGHT(VLOOKUP($A264,csapatok!$A:$NN,EB$320,FALSE),5)="Csere",VLOOKUP(LEFT(VLOOKUP($A264,csapatok!$A:$NN,EB$320,FALSE),LEN(VLOOKUP($A264,csapatok!$A:$NN,EB$320,FALSE))-6),'csapat-ranglista'!$A:$FP,EB$321,FALSE)/8,VLOOKUP(VLOOKUP($A264,csapatok!$A:$NN,EB$320,FALSE),'csapat-ranglista'!$A:$FP,EB$321,FALSE)/4),0)</f>
        <v>0</v>
      </c>
      <c r="EC264" s="223">
        <f>IFERROR(IF(RIGHT(VLOOKUP($A264,csapatok!$A:$NN,EC$320,FALSE),5)="Csere",VLOOKUP(LEFT(VLOOKUP($A264,csapatok!$A:$NN,EC$320,FALSE),LEN(VLOOKUP($A264,csapatok!$A:$NN,EC$320,FALSE))-6),'csapat-ranglista'!$A:$FP,EC$321,FALSE)/8,VLOOKUP(VLOOKUP($A264,csapatok!$A:$NN,EC$320,FALSE),'csapat-ranglista'!$A:$FP,EC$321,FALSE)/4),0)</f>
        <v>0</v>
      </c>
      <c r="ED264" s="223">
        <f>IFERROR(IF(RIGHT(VLOOKUP($A264,csapatok!$A:$NN,ED$320,FALSE),5)="Csere",VLOOKUP(LEFT(VLOOKUP($A264,csapatok!$A:$NN,ED$320,FALSE),LEN(VLOOKUP($A264,csapatok!$A:$NN,ED$320,FALSE))-6),'csapat-ranglista'!$A:$FP,ED$321,FALSE)/8,VLOOKUP(VLOOKUP($A264,csapatok!$A:$NN,ED$320,FALSE),'csapat-ranglista'!$A:$FP,ED$321,FALSE)/4),0)</f>
        <v>0</v>
      </c>
      <c r="EE264" s="223">
        <f>IFERROR(IF(RIGHT(VLOOKUP($A264,csapatok!$A:$NN,EE$320,FALSE),5)="Csere",VLOOKUP(LEFT(VLOOKUP($A264,csapatok!$A:$NN,EE$320,FALSE),LEN(VLOOKUP($A264,csapatok!$A:$NN,EE$320,FALSE))-6),'csapat-ranglista'!$A:$FP,EE$321,FALSE)/8,VLOOKUP(VLOOKUP($A264,csapatok!$A:$NN,EE$320,FALSE),'csapat-ranglista'!$A:$FP,EE$321,FALSE)/4),0)</f>
        <v>0</v>
      </c>
      <c r="EF264" s="223">
        <f>IFERROR(IF(RIGHT(VLOOKUP($A264,csapatok!$A:$NN,EF$320,FALSE),5)="Csere",VLOOKUP(LEFT(VLOOKUP($A264,csapatok!$A:$NN,EF$320,FALSE),LEN(VLOOKUP($A264,csapatok!$A:$NN,EF$320,FALSE))-6),'csapat-ranglista'!$A:$FP,EF$321,FALSE)/8,VLOOKUP(VLOOKUP($A264,csapatok!$A:$NN,EF$320,FALSE),'csapat-ranglista'!$A:$FP,EF$321,FALSE)/4),0)</f>
        <v>0</v>
      </c>
      <c r="EG264" s="223">
        <f>IFERROR(IF(RIGHT(VLOOKUP($A264,csapatok!$A:$NN,EG$320,FALSE),5)="Csere",VLOOKUP(LEFT(VLOOKUP($A264,csapatok!$A:$NN,EG$320,FALSE),LEN(VLOOKUP($A264,csapatok!$A:$NN,EG$320,FALSE))-6),'csapat-ranglista'!$A:$FP,EG$321,FALSE)/8,VLOOKUP(VLOOKUP($A264,csapatok!$A:$NN,EG$320,FALSE),'csapat-ranglista'!$A:$FP,EG$321,FALSE)/4),0)</f>
        <v>0</v>
      </c>
      <c r="EH264" s="223">
        <f>IFERROR(IF(RIGHT(VLOOKUP($A264,csapatok!$A:$NN,EH$320,FALSE),5)="Csere",VLOOKUP(LEFT(VLOOKUP($A264,csapatok!$A:$NN,EH$320,FALSE),LEN(VLOOKUP($A264,csapatok!$A:$NN,EH$320,FALSE))-6),'csapat-ranglista'!$A:$FP,EH$321,FALSE)/8,VLOOKUP(VLOOKUP($A264,csapatok!$A:$NN,EH$320,FALSE),'csapat-ranglista'!$A:$FP,EH$321,FALSE)/4),0)</f>
        <v>0</v>
      </c>
      <c r="EI264" s="223">
        <f>IFERROR(IF(RIGHT(VLOOKUP($A264,csapatok!$A:$NN,EI$320,FALSE),5)="Csere",VLOOKUP(LEFT(VLOOKUP($A264,csapatok!$A:$NN,EI$320,FALSE),LEN(VLOOKUP($A264,csapatok!$A:$NN,EI$320,FALSE))-6),'csapat-ranglista'!$A:$FP,EI$321,FALSE)/8,VLOOKUP(VLOOKUP($A264,csapatok!$A:$NN,EI$320,FALSE),'csapat-ranglista'!$A:$FP,EI$321,FALSE)/4),0)</f>
        <v>0</v>
      </c>
      <c r="EJ264" s="223">
        <f>IFERROR(IF(RIGHT(VLOOKUP($A264,csapatok!$A:$NN,EJ$320,FALSE),5)="Csere",VLOOKUP(LEFT(VLOOKUP($A264,csapatok!$A:$NN,EJ$320,FALSE),LEN(VLOOKUP($A264,csapatok!$A:$NN,EJ$320,FALSE))-6),'csapat-ranglista'!$A:$FP,EJ$321,FALSE)/8,VLOOKUP(VLOOKUP($A264,csapatok!$A:$NN,EJ$320,FALSE),'csapat-ranglista'!$A:$FP,EJ$321,FALSE)/4),0)</f>
        <v>0</v>
      </c>
      <c r="EK264" s="223">
        <f>IFERROR(IF(RIGHT(VLOOKUP($A264,csapatok!$A:$NN,EK$320,FALSE),5)="Csere",VLOOKUP(LEFT(VLOOKUP($A264,csapatok!$A:$NN,EK$320,FALSE),LEN(VLOOKUP($A264,csapatok!$A:$NN,EK$320,FALSE))-6),'csapat-ranglista'!$A:$FP,EK$321,FALSE)/8,VLOOKUP(VLOOKUP($A264,csapatok!$A:$NN,EK$320,FALSE),'csapat-ranglista'!$A:$FP,EK$321,FALSE)/4),0)</f>
        <v>0</v>
      </c>
      <c r="EL264" s="223">
        <f>IFERROR(IF(RIGHT(VLOOKUP($A264,csapatok!$A:$NN,EL$320,FALSE),5)="Csere",VLOOKUP(LEFT(VLOOKUP($A264,csapatok!$A:$NN,EL$320,FALSE),LEN(VLOOKUP($A264,csapatok!$A:$NN,EL$320,FALSE))-6),'csapat-ranglista'!$A:$FP,EL$321,FALSE)/8,VLOOKUP(VLOOKUP($A264,csapatok!$A:$NN,EL$320,FALSE),'csapat-ranglista'!$A:$FP,EL$321,FALSE)/4),0)</f>
        <v>0</v>
      </c>
      <c r="EM264" s="223">
        <f>IFERROR(IF(RIGHT(VLOOKUP($A264,csapatok!$A:$NN,EM$320,FALSE),5)="Csere",VLOOKUP(LEFT(VLOOKUP($A264,csapatok!$A:$NN,EM$320,FALSE),LEN(VLOOKUP($A264,csapatok!$A:$NN,EM$320,FALSE))-6),'csapat-ranglista'!$A:$FP,EM$321,FALSE)/8,VLOOKUP(VLOOKUP($A264,csapatok!$A:$NN,EM$320,FALSE),'csapat-ranglista'!$A:$FP,EM$321,FALSE)/4),0)</f>
        <v>0</v>
      </c>
      <c r="EN264" s="223">
        <f>IFERROR(IF(RIGHT(VLOOKUP($A264,csapatok!$A:$NN,EN$320,FALSE),5)="Csere",VLOOKUP(LEFT(VLOOKUP($A264,csapatok!$A:$NN,EN$320,FALSE),LEN(VLOOKUP($A264,csapatok!$A:$NN,EN$320,FALSE))-6),'csapat-ranglista'!$A:$FP,EN$321,FALSE)/8,VLOOKUP(VLOOKUP($A264,csapatok!$A:$NN,EN$320,FALSE),'csapat-ranglista'!$A:$FP,EN$321,FALSE)/4),0)</f>
        <v>0</v>
      </c>
      <c r="EO264" s="223">
        <f>IFERROR(IF(RIGHT(VLOOKUP($A264,csapatok!$A:$NN,EO$320,FALSE),5)="Csere",VLOOKUP(LEFT(VLOOKUP($A264,csapatok!$A:$NN,EO$320,FALSE),LEN(VLOOKUP($A264,csapatok!$A:$NN,EO$320,FALSE))-6),'csapat-ranglista'!$A:$FP,EO$321,FALSE)/8,VLOOKUP(VLOOKUP($A264,csapatok!$A:$NN,EO$320,FALSE),'csapat-ranglista'!$A:$FP,EO$321,FALSE)/4),0)</f>
        <v>0</v>
      </c>
      <c r="EP264" s="223">
        <f>IFERROR(IF(RIGHT(VLOOKUP($A264,csapatok!$A:$NN,EP$320,FALSE),5)="Csere",VLOOKUP(LEFT(VLOOKUP($A264,csapatok!$A:$NN,EP$320,FALSE),LEN(VLOOKUP($A264,csapatok!$A:$NN,EP$320,FALSE))-6),'csapat-ranglista'!$A:$FP,EP$321,FALSE)/8,VLOOKUP(VLOOKUP($A264,csapatok!$A:$NN,EP$320,FALSE),'csapat-ranglista'!$A:$FP,EP$321,FALSE)/4),0)</f>
        <v>0</v>
      </c>
      <c r="EQ264" s="223">
        <f>IFERROR(IF(RIGHT(VLOOKUP($A264,csapatok!$A:$NN,EQ$320,FALSE),5)="Csere",VLOOKUP(LEFT(VLOOKUP($A264,csapatok!$A:$NN,EQ$320,FALSE),LEN(VLOOKUP($A264,csapatok!$A:$NN,EQ$320,FALSE))-6),'csapat-ranglista'!$A:$FP,EQ$321,FALSE)/8,VLOOKUP(VLOOKUP($A264,csapatok!$A:$NN,EQ$320,FALSE),'csapat-ranglista'!$A:$FP,EQ$321,FALSE)/4),0)</f>
        <v>0</v>
      </c>
      <c r="ER264" s="223">
        <f>IFERROR(IF(RIGHT(VLOOKUP($A264,csapatok!$A:$NN,ER$320,FALSE),5)="Csere",VLOOKUP(LEFT(VLOOKUP($A264,csapatok!$A:$NN,ER$320,FALSE),LEN(VLOOKUP($A264,csapatok!$A:$NN,ER$320,FALSE))-6),'csapat-ranglista'!$A:$FP,ER$321,FALSE)/8,VLOOKUP(VLOOKUP($A264,csapatok!$A:$NN,ER$320,FALSE),'csapat-ranglista'!$A:$FP,ER$321,FALSE)/4),0)</f>
        <v>0</v>
      </c>
      <c r="ES264" s="223">
        <f>IFERROR(IF(RIGHT(VLOOKUP($A264,csapatok!$A:$NN,ES$320,FALSE),5)="Csere",VLOOKUP(LEFT(VLOOKUP($A264,csapatok!$A:$NN,ES$320,FALSE),LEN(VLOOKUP($A264,csapatok!$A:$NN,ES$320,FALSE))-6),'csapat-ranglista'!$A:$FP,ES$321,FALSE)/8,VLOOKUP(VLOOKUP($A264,csapatok!$A:$NN,ES$320,FALSE),'csapat-ranglista'!$A:$FP,ES$321,FALSE)/4),0)</f>
        <v>0</v>
      </c>
      <c r="ET264" s="223">
        <f>IFERROR(IF(RIGHT(VLOOKUP($A264,csapatok!$A:$NN,ET$320,FALSE),5)="Csere",VLOOKUP(LEFT(VLOOKUP($A264,csapatok!$A:$NN,ET$320,FALSE),LEN(VLOOKUP($A264,csapatok!$A:$NN,ET$320,FALSE))-6),'csapat-ranglista'!$A:$FP,ET$321,FALSE)/8,VLOOKUP(VLOOKUP($A264,csapatok!$A:$NN,ET$320,FALSE),'csapat-ranglista'!$A:$FP,ET$321,FALSE)/4),0)</f>
        <v>0</v>
      </c>
      <c r="EU264" s="223">
        <f>IFERROR(IF(RIGHT(VLOOKUP($A264,csapatok!$A:$NN,EU$320,FALSE),5)="Csere",VLOOKUP(LEFT(VLOOKUP($A264,csapatok!$A:$NN,EU$320,FALSE),LEN(VLOOKUP($A264,csapatok!$A:$NN,EU$320,FALSE))-6),'csapat-ranglista'!$A:$FP,EU$321,FALSE)/8,VLOOKUP(VLOOKUP($A264,csapatok!$A:$NN,EU$320,FALSE),'csapat-ranglista'!$A:$FP,EU$321,FALSE)/4),0)</f>
        <v>0</v>
      </c>
      <c r="EV264" s="223">
        <f>IFERROR(IF(RIGHT(VLOOKUP($A264,csapatok!$A:$NN,EV$320,FALSE),5)="Csere",VLOOKUP(LEFT(VLOOKUP($A264,csapatok!$A:$NN,EV$320,FALSE),LEN(VLOOKUP($A264,csapatok!$A:$NN,EV$320,FALSE))-6),'csapat-ranglista'!$A:$FP,EV$321,FALSE)/8,VLOOKUP(VLOOKUP($A264,csapatok!$A:$NN,EV$320,FALSE),'csapat-ranglista'!$A:$FP,EV$321,FALSE)/4),0)</f>
        <v>0</v>
      </c>
      <c r="EW264" s="223">
        <f>IFERROR(IF(RIGHT(VLOOKUP($A264,csapatok!$A:$NN,EW$320,FALSE),5)="Csere",VLOOKUP(LEFT(VLOOKUP($A264,csapatok!$A:$NN,EW$320,FALSE),LEN(VLOOKUP($A264,csapatok!$A:$NN,EW$320,FALSE))-6),'csapat-ranglista'!$A:$FP,EW$321,FALSE)/8,VLOOKUP(VLOOKUP($A264,csapatok!$A:$NN,EW$320,FALSE),'csapat-ranglista'!$A:$FP,EW$321,FALSE)/4),0)</f>
        <v>0</v>
      </c>
      <c r="EX264" s="223">
        <f>IFERROR(IF(RIGHT(VLOOKUP($A264,csapatok!$A:$NN,EX$320,FALSE),5)="Csere",VLOOKUP(LEFT(VLOOKUP($A264,csapatok!$A:$NN,EX$320,FALSE),LEN(VLOOKUP($A264,csapatok!$A:$NN,EX$320,FALSE))-6),'csapat-ranglista'!$A:$FP,EX$321,FALSE)/8,VLOOKUP(VLOOKUP($A264,csapatok!$A:$NN,EX$320,FALSE),'csapat-ranglista'!$A:$FP,EX$321,FALSE)/4),0)</f>
        <v>0</v>
      </c>
      <c r="EY264" s="223">
        <f>IFERROR(IF(RIGHT(VLOOKUP($A264,csapatok!$A:$NN,EY$320,FALSE),5)="Csere",VLOOKUP(LEFT(VLOOKUP($A264,csapatok!$A:$NN,EY$320,FALSE),LEN(VLOOKUP($A264,csapatok!$A:$NN,EY$320,FALSE))-6),'csapat-ranglista'!$A:$FP,EY$321,FALSE)/8,VLOOKUP(VLOOKUP($A264,csapatok!$A:$NN,EY$320,FALSE),'csapat-ranglista'!$A:$FP,EY$321,FALSE)/4),0)</f>
        <v>0</v>
      </c>
      <c r="EZ264" s="223">
        <f>IFERROR(IF(RIGHT(VLOOKUP($A264,csapatok!$A:$NN,EZ$320,FALSE),5)="Csere",VLOOKUP(LEFT(VLOOKUP($A264,csapatok!$A:$NN,EZ$320,FALSE),LEN(VLOOKUP($A264,csapatok!$A:$NN,EZ$320,FALSE))-6),'csapat-ranglista'!$A:$FP,EZ$321,FALSE)/8,VLOOKUP(VLOOKUP($A264,csapatok!$A:$NN,EZ$320,FALSE),'csapat-ranglista'!$A:$FP,EZ$321,FALSE)/4),0)</f>
        <v>0</v>
      </c>
      <c r="FA264" s="223">
        <f>IFERROR(IF(RIGHT(VLOOKUP($A264,csapatok!$A:$NN,FA$320,FALSE),5)="Csere",VLOOKUP(LEFT(VLOOKUP($A264,csapatok!$A:$NN,FA$320,FALSE),LEN(VLOOKUP($A264,csapatok!$A:$NN,FA$320,FALSE))-6),'csapat-ranglista'!$A:$FP,FA$321,FALSE)/8,VLOOKUP(VLOOKUP($A264,csapatok!$A:$NN,FA$320,FALSE),'csapat-ranglista'!$A:$FP,FA$321,FALSE)/4),0)</f>
        <v>0</v>
      </c>
      <c r="FB264" s="223">
        <f>IFERROR(IF(RIGHT(VLOOKUP($A264,csapatok!$A:$NN,FB$320,FALSE),5)="Csere",VLOOKUP(LEFT(VLOOKUP($A264,csapatok!$A:$NN,FB$320,FALSE),LEN(VLOOKUP($A264,csapatok!$A:$NN,FB$320,FALSE))-6),'csapat-ranglista'!$A:$FP,FB$321,FALSE)/8,VLOOKUP(VLOOKUP($A264,csapatok!$A:$NN,FB$320,FALSE),'csapat-ranglista'!$A:$FP,FB$321,FALSE)/4),0)</f>
        <v>0</v>
      </c>
      <c r="FC264" s="223">
        <f>IFERROR(IF(RIGHT(VLOOKUP($A264,csapatok!$A:$NN,FC$320,FALSE),5)="Csere",VLOOKUP(LEFT(VLOOKUP($A264,csapatok!$A:$NN,FC$320,FALSE),LEN(VLOOKUP($A264,csapatok!$A:$NN,FC$320,FALSE))-6),'csapat-ranglista'!$A:$FP,FC$321,FALSE)/8,VLOOKUP(VLOOKUP($A264,csapatok!$A:$NN,FC$320,FALSE),'csapat-ranglista'!$A:$FP,FC$321,FALSE)/4),0)</f>
        <v>0</v>
      </c>
      <c r="FD264" s="224">
        <f>versenyek!$QY$11*IFERROR(VLOOKUP(VLOOKUP($A264,versenyek!QX:QZ,3,FALSE),szabalyok!$A$16:$B$23,2,FALSE)/4,0)</f>
        <v>0</v>
      </c>
      <c r="FE264" s="224">
        <f>versenyek!$RB$11*IFERROR(VLOOKUP(VLOOKUP($A264,versenyek!RA:RC,3,FALSE),szabalyok!$A$16:$B$23,2,FALSE)/4,0)</f>
        <v>0</v>
      </c>
      <c r="FF264" s="223">
        <f>IFERROR(IF(RIGHT(VLOOKUP($A264,csapatok!$A:$NN,FF$320,FALSE),5)="Csere",VLOOKUP(LEFT(VLOOKUP($A264,csapatok!$A:$NN,FF$320,FALSE),LEN(VLOOKUP($A264,csapatok!$A:$NN,FF$320,FALSE))-6),'csapat-ranglista'!$A:$FP,FF$321,FALSE)/8,VLOOKUP(VLOOKUP($A264,csapatok!$A:$NN,FF$320,FALSE),'csapat-ranglista'!$A:$FP,FF$321,FALSE)/4),0)</f>
        <v>0</v>
      </c>
      <c r="FG264" s="223">
        <f>IFERROR(IF(RIGHT(VLOOKUP($A264,csapatok!$A:$NN,FG$320,FALSE),5)="Csere",VLOOKUP(LEFT(VLOOKUP($A264,csapatok!$A:$NN,FG$320,FALSE),LEN(VLOOKUP($A264,csapatok!$A:$NN,FG$320,FALSE))-6),'csapat-ranglista'!$A:$FP,FG$321,FALSE)/8,VLOOKUP(VLOOKUP($A264,csapatok!$A:$NN,FG$320,FALSE),'csapat-ranglista'!$A:$FP,FG$321,FALSE)/4),0)</f>
        <v>0</v>
      </c>
      <c r="FH264" s="223">
        <f>IFERROR(IF(RIGHT(VLOOKUP($A264,csapatok!$A:$NN,FH$320,FALSE),5)="Csere",VLOOKUP(LEFT(VLOOKUP($A264,csapatok!$A:$NN,FH$320,FALSE),LEN(VLOOKUP($A264,csapatok!$A:$NN,FH$320,FALSE))-6),'csapat-ranglista'!$A:$FP,FH$321,FALSE)/8,VLOOKUP(VLOOKUP($A264,csapatok!$A:$NN,FH$320,FALSE),'csapat-ranglista'!$A:$FP,FH$321,FALSE)/4),0)</f>
        <v>0</v>
      </c>
      <c r="FI264" s="223">
        <f>IFERROR(IF(RIGHT(VLOOKUP($A264,csapatok!$A:$NN,FI$320,FALSE),5)="Csere",VLOOKUP(LEFT(VLOOKUP($A264,csapatok!$A:$NN,FI$320,FALSE),LEN(VLOOKUP($A264,csapatok!$A:$NN,FI$320,FALSE))-6),'csapat-ranglista'!$A:$FP,FI$321,FALSE)/8,VLOOKUP(VLOOKUP($A264,csapatok!$A:$NN,FI$320,FALSE),'csapat-ranglista'!$A:$FP,FI$321,FALSE)/4),0)</f>
        <v>0</v>
      </c>
      <c r="FJ264" s="223">
        <f>IFERROR(IF(RIGHT(VLOOKUP($A264,csapatok!$A:$NN,FJ$320,FALSE),5)="Csere",VLOOKUP(LEFT(VLOOKUP($A264,csapatok!$A:$NN,FJ$320,FALSE),LEN(VLOOKUP($A264,csapatok!$A:$NN,FJ$320,FALSE))-6),'csapat-ranglista'!$A:$FP,FJ$321,FALSE)/8,VLOOKUP(VLOOKUP($A264,csapatok!$A:$NN,FJ$320,FALSE),'csapat-ranglista'!$A:$FP,FJ$321,FALSE)/4),0)</f>
        <v>0</v>
      </c>
      <c r="FK264" s="223">
        <f>IFERROR(IF(RIGHT(VLOOKUP($A264,csapatok!$A:$NN,FK$320,FALSE),5)="Csere",VLOOKUP(LEFT(VLOOKUP($A264,csapatok!$A:$NN,FK$320,FALSE),LEN(VLOOKUP($A264,csapatok!$A:$NN,FK$320,FALSE))-6),'csapat-ranglista'!$A:$FP,FK$321,FALSE)/8,VLOOKUP(VLOOKUP($A264,csapatok!$A:$NN,FK$320,FALSE),'csapat-ranglista'!$A:$FP,FK$321,FALSE)/4),0)</f>
        <v>0</v>
      </c>
      <c r="FL264" s="223">
        <f>IFERROR(IF(RIGHT(VLOOKUP($A264,csapatok!$A:$NN,FL$320,FALSE),5)="Csere",VLOOKUP(LEFT(VLOOKUP($A264,csapatok!$A:$NN,FL$320,FALSE),LEN(VLOOKUP($A264,csapatok!$A:$NN,FL$320,FALSE))-6),'csapat-ranglista'!$A:$FP,FL$321,FALSE)/8,VLOOKUP(VLOOKUP($A264,csapatok!$A:$NN,FL$320,FALSE),'csapat-ranglista'!$A:$FP,FL$321,FALSE)/4),0)</f>
        <v>0</v>
      </c>
      <c r="FM264" s="223">
        <f>IFERROR(IF(RIGHT(VLOOKUP($A264,csapatok!$A:$NN,FM$320,FALSE),5)="Csere",VLOOKUP(LEFT(VLOOKUP($A264,csapatok!$A:$NN,FM$320,FALSE),LEN(VLOOKUP($A264,csapatok!$A:$NN,FM$320,FALSE))-6),'csapat-ranglista'!$A:$FP,FM$321,FALSE)/8,VLOOKUP(VLOOKUP($A264,csapatok!$A:$NN,FM$320,FALSE),'csapat-ranglista'!$A:$FP,FM$321,FALSE)/4),0)</f>
        <v>0</v>
      </c>
      <c r="FN264" s="223">
        <f>IFERROR(IF(RIGHT(VLOOKUP($A264,csapatok!$A:$NN,FN$320,FALSE),5)="Csere",VLOOKUP(LEFT(VLOOKUP($A264,csapatok!$A:$NN,FN$320,FALSE),LEN(VLOOKUP($A264,csapatok!$A:$NN,FN$320,FALSE))-6),'csapat-ranglista'!$A:$FP,FN$321,FALSE)/8,VLOOKUP(VLOOKUP($A264,csapatok!$A:$NN,FN$320,FALSE),'csapat-ranglista'!$A:$FP,FN$321,FALSE)/4),0)</f>
        <v>0</v>
      </c>
      <c r="FO264" s="223">
        <f>IFERROR(IF(RIGHT(VLOOKUP($A264,csapatok!$A:$NN,FO$320,FALSE),5)="Csere",VLOOKUP(LEFT(VLOOKUP($A264,csapatok!$A:$NN,FO$320,FALSE),LEN(VLOOKUP($A264,csapatok!$A:$NN,FO$320,FALSE))-6),'csapat-ranglista'!$A:$FP,FO$321,FALSE)/8,VLOOKUP(VLOOKUP($A264,csapatok!$A:$NN,FO$320,FALSE),'csapat-ranglista'!$A:$FP,FO$321,FALSE)/4),0)</f>
        <v>0</v>
      </c>
      <c r="FP264" s="223">
        <f>IFERROR(IF(RIGHT(VLOOKUP($A264,csapatok!$A:$NN,FP$320,FALSE),5)="Csere",VLOOKUP(LEFT(VLOOKUP($A264,csapatok!$A:$NN,FP$320,FALSE),LEN(VLOOKUP($A264,csapatok!$A:$NN,FP$320,FALSE))-6),'csapat-ranglista'!$A:$FP,FP$321,FALSE)/8,VLOOKUP(VLOOKUP($A264,csapatok!$A:$NN,FP$320,FALSE),'csapat-ranglista'!$A:$FP,FP$321,FALSE)/4),0)</f>
        <v>0</v>
      </c>
      <c r="FQ264" s="223">
        <f>IFERROR(IF(RIGHT(VLOOKUP($A264,csapatok!$A:$NN,FQ$320,FALSE),5)="Csere",VLOOKUP(LEFT(VLOOKUP($A264,csapatok!$A:$NN,FQ$320,FALSE),LEN(VLOOKUP($A264,csapatok!$A:$NN,FQ$320,FALSE))-6),'csapat-ranglista'!$A:$FP,FQ$321,FALSE)/8,VLOOKUP(VLOOKUP($A264,csapatok!$A:$NN,FQ$320,FALSE),'csapat-ranglista'!$A:$FP,FQ$321,FALSE)/4),0)</f>
        <v>0</v>
      </c>
      <c r="FR264" s="223">
        <f>IFERROR(IF(RIGHT(VLOOKUP($A264,csapatok!$A:$NN,FR$320,FALSE),5)="Csere",VLOOKUP(LEFT(VLOOKUP($A264,csapatok!$A:$NN,FR$320,FALSE),LEN(VLOOKUP($A264,csapatok!$A:$NN,FR$320,FALSE))-6),'csapat-ranglista'!$A:$FP,FR$321,FALSE)/8,VLOOKUP(VLOOKUP($A264,csapatok!$A:$NN,FR$320,FALSE),'csapat-ranglista'!$A:$FP,FR$321,FALSE)/4),0)</f>
        <v>0</v>
      </c>
      <c r="FS264" s="223">
        <f>IFERROR(IF(RIGHT(VLOOKUP($A264,csapatok!$A:$NN,FS$320,FALSE),5)="Csere",VLOOKUP(LEFT(VLOOKUP($A264,csapatok!$A:$NN,FS$320,FALSE),LEN(VLOOKUP($A264,csapatok!$A:$NN,FS$320,FALSE))-6),'csapat-ranglista'!$A:$FP,FS$321,FALSE)/8,VLOOKUP(VLOOKUP($A264,csapatok!$A:$NN,FS$320,FALSE),'csapat-ranglista'!$A:$FP,FS$321,FALSE)/4),0)</f>
        <v>0</v>
      </c>
      <c r="FT264" s="223">
        <f>IFERROR(IF(RIGHT(VLOOKUP($A264,csapatok!$A:$NN,FT$320,FALSE),5)="Csere",VLOOKUP(LEFT(VLOOKUP($A264,csapatok!$A:$NN,FT$320,FALSE),LEN(VLOOKUP($A264,csapatok!$A:$NN,FT$320,FALSE))-6),'csapat-ranglista'!$A:$FP,FT$321,FALSE)/8,VLOOKUP(VLOOKUP($A264,csapatok!$A:$NN,FT$320,FALSE),'csapat-ranglista'!$A:$FP,FT$321,FALSE)/4),0)</f>
        <v>0</v>
      </c>
      <c r="FU264" s="223">
        <f>IFERROR(IF(RIGHT(VLOOKUP($A264,csapatok!$A:$NN,FU$320,FALSE),5)="Csere",VLOOKUP(LEFT(VLOOKUP($A264,csapatok!$A:$NN,FU$320,FALSE),LEN(VLOOKUP($A264,csapatok!$A:$NN,FU$320,FALSE))-6),'csapat-ranglista'!$A:$FP,FU$321,FALSE)/8,VLOOKUP(VLOOKUP($A264,csapatok!$A:$NN,FU$320,FALSE),'csapat-ranglista'!$A:$FP,FU$321,FALSE)/4),0)</f>
        <v>0</v>
      </c>
      <c r="FV264" s="223">
        <f>IFERROR(IF(RIGHT(VLOOKUP($A264,csapatok!$A:$NN,FV$320,FALSE),5)="Csere",VLOOKUP(LEFT(VLOOKUP($A264,csapatok!$A:$NN,FV$320,FALSE),LEN(VLOOKUP($A264,csapatok!$A:$NN,FV$320,FALSE))-6),'csapat-ranglista'!$A:$FP,FV$321,FALSE)/8,VLOOKUP(VLOOKUP($A264,csapatok!$A:$NN,FV$320,FALSE),'csapat-ranglista'!$A:$FP,FV$321,FALSE)/4),0)</f>
        <v>0</v>
      </c>
      <c r="FW264" s="223">
        <f>IFERROR(IF(RIGHT(VLOOKUP($A264,csapatok!$A:$NN,FW$320,FALSE),5)="Csere",VLOOKUP(LEFT(VLOOKUP($A264,csapatok!$A:$NN,FW$320,FALSE),LEN(VLOOKUP($A264,csapatok!$A:$NN,FW$320,FALSE))-6),'csapat-ranglista'!$A:$FP,FW$321,FALSE)/8,VLOOKUP(VLOOKUP($A264,csapatok!$A:$NN,FW$320,FALSE),'csapat-ranglista'!$A:$FP,FW$321,FALSE)/4),0)</f>
        <v>0</v>
      </c>
      <c r="FX264" s="223">
        <f>IFERROR(IF(RIGHT(VLOOKUP($A264,csapatok!$A:$NN,FX$320,FALSE),5)="Csere",VLOOKUP(LEFT(VLOOKUP($A264,csapatok!$A:$NN,FX$320,FALSE),LEN(VLOOKUP($A264,csapatok!$A:$NN,FX$320,FALSE))-6),'csapat-ranglista'!$A:$FP,FX$321,FALSE)/8,VLOOKUP(VLOOKUP($A264,csapatok!$A:$NN,FX$320,FALSE),'csapat-ranglista'!$A:$FP,FX$321,FALSE)/4),0)</f>
        <v>0</v>
      </c>
      <c r="FY264" s="223">
        <f>IFERROR(IF(RIGHT(VLOOKUP($A264,csapatok!$A:$NN,FY$320,FALSE),5)="Csere",VLOOKUP(LEFT(VLOOKUP($A264,csapatok!$A:$NN,FY$320,FALSE),LEN(VLOOKUP($A264,csapatok!$A:$NN,FY$320,FALSE))-6),'csapat-ranglista'!$A:$FP,FY$321,FALSE)/8,VLOOKUP(VLOOKUP($A264,csapatok!$A:$NN,FY$320,FALSE),'csapat-ranglista'!$A:$FP,FY$321,FALSE)/4),0)</f>
        <v>0</v>
      </c>
      <c r="FZ264" s="223">
        <f>IFERROR(IF(RIGHT(VLOOKUP($A264,csapatok!$A:$NN,FZ$320,FALSE),5)="Csere",VLOOKUP(LEFT(VLOOKUP($A264,csapatok!$A:$NN,FZ$320,FALSE),LEN(VLOOKUP($A264,csapatok!$A:$NN,FZ$320,FALSE))-6),'csapat-ranglista'!$A:$FP,FZ$321,FALSE)/8,VLOOKUP(VLOOKUP($A264,csapatok!$A:$NN,FZ$320,FALSE),'csapat-ranglista'!$A:$FP,FZ$321,FALSE)/4),0)</f>
        <v>0</v>
      </c>
      <c r="GA264" s="223">
        <f>IFERROR(IF(RIGHT(VLOOKUP($A264,csapatok!$A:$NN,GA$320,FALSE),5)="Csere",VLOOKUP(LEFT(VLOOKUP($A264,csapatok!$A:$NN,GA$320,FALSE),LEN(VLOOKUP($A264,csapatok!$A:$NN,GA$320,FALSE))-6),'csapat-ranglista'!$A:$FP,GA$321,FALSE)/8,VLOOKUP(VLOOKUP($A264,csapatok!$A:$NN,GA$320,FALSE),'csapat-ranglista'!$A:$FP,GA$321,FALSE)/4),0)</f>
        <v>0</v>
      </c>
      <c r="GB264" s="223">
        <f>IFERROR(IF(RIGHT(VLOOKUP($A264,csapatok!$A:$NN,GB$320,FALSE),5)="Csere",VLOOKUP(LEFT(VLOOKUP($A264,csapatok!$A:$NN,GB$320,FALSE),LEN(VLOOKUP($A264,csapatok!$A:$NN,GB$320,FALSE))-6),'csapat-ranglista'!$A:$FP,GB$321,FALSE)/8,VLOOKUP(VLOOKUP($A264,csapatok!$A:$NN,GB$320,FALSE),'csapat-ranglista'!$A:$FP,GB$321,FALSE)/4),0)</f>
        <v>0</v>
      </c>
      <c r="GC264" s="223">
        <f>IFERROR(IF(RIGHT(VLOOKUP($A264,csapatok!$A:$NN,GC$320,FALSE),5)="Csere",VLOOKUP(LEFT(VLOOKUP($A264,csapatok!$A:$NN,GC$320,FALSE),LEN(VLOOKUP($A264,csapatok!$A:$NN,GC$320,FALSE))-6),'csapat-ranglista'!$A:$FP,GC$321,FALSE)/8,VLOOKUP(VLOOKUP($A264,csapatok!$A:$NN,GC$320,FALSE),'csapat-ranglista'!$A:$FP,GC$321,FALSE)/4),0)</f>
        <v>0</v>
      </c>
      <c r="GD264" s="247">
        <f>SUM(EQ264:GC264)</f>
        <v>0</v>
      </c>
    </row>
    <row r="265" spans="1:186">
      <c r="A265" s="32" t="s">
        <v>344</v>
      </c>
      <c r="B265" s="131">
        <v>32520</v>
      </c>
      <c r="C265" s="131" t="str">
        <f>IF(B265=0,"",IF(B265&lt;$C$1,"felnőtt","ifi"))</f>
        <v>felnőtt</v>
      </c>
      <c r="D265" s="32" t="s">
        <v>101</v>
      </c>
      <c r="E265" s="45"/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1.1711798507367186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f>IFERROR(IF(RIGHT(VLOOKUP($A265,csapatok!$A:$BL,X$320,FALSE),5)="Csere",VLOOKUP(LEFT(VLOOKUP($A265,csapatok!$A:$BL,X$320,FALSE),LEN(VLOOKUP($A265,csapatok!$A:$BL,X$320,FALSE))-6),'csapat-ranglista'!$A:$FP,X$321,FALSE)/8,VLOOKUP(VLOOKUP($A265,csapatok!$A:$BL,X$320,FALSE),'csapat-ranglista'!$A:$FP,X$321,FALSE)/4),0)</f>
        <v>0</v>
      </c>
      <c r="Y265" s="32">
        <f>IFERROR(IF(RIGHT(VLOOKUP($A265,csapatok!$A:$BL,Y$320,FALSE),5)="Csere",VLOOKUP(LEFT(VLOOKUP($A265,csapatok!$A:$BL,Y$320,FALSE),LEN(VLOOKUP($A265,csapatok!$A:$BL,Y$320,FALSE))-6),'csapat-ranglista'!$A:$FP,Y$321,FALSE)/8,VLOOKUP(VLOOKUP($A265,csapatok!$A:$BL,Y$320,FALSE),'csapat-ranglista'!$A:$FP,Y$321,FALSE)/4),0)</f>
        <v>0</v>
      </c>
      <c r="Z265" s="32">
        <f>IFERROR(IF(RIGHT(VLOOKUP($A265,csapatok!$A:$BL,Z$320,FALSE),5)="Csere",VLOOKUP(LEFT(VLOOKUP($A265,csapatok!$A:$BL,Z$320,FALSE),LEN(VLOOKUP($A265,csapatok!$A:$BL,Z$320,FALSE))-6),'csapat-ranglista'!$A:$FP,Z$321,FALSE)/8,VLOOKUP(VLOOKUP($A265,csapatok!$A:$BL,Z$320,FALSE),'csapat-ranglista'!$A:$FP,Z$321,FALSE)/4),0)</f>
        <v>0</v>
      </c>
      <c r="AA265" s="32">
        <f>IFERROR(IF(RIGHT(VLOOKUP($A265,csapatok!$A:$BL,AA$320,FALSE),5)="Csere",VLOOKUP(LEFT(VLOOKUP($A265,csapatok!$A:$BL,AA$320,FALSE),LEN(VLOOKUP($A265,csapatok!$A:$BL,AA$320,FALSE))-6),'csapat-ranglista'!$A:$FP,AA$321,FALSE)/8,VLOOKUP(VLOOKUP($A265,csapatok!$A:$BL,AA$320,FALSE),'csapat-ranglista'!$A:$FP,AA$321,FALSE)/4),0)</f>
        <v>0</v>
      </c>
      <c r="AB265" s="223">
        <f>IFERROR(IF(RIGHT(VLOOKUP($A265,csapatok!$A:$BL,AB$320,FALSE),5)="Csere",VLOOKUP(LEFT(VLOOKUP($A265,csapatok!$A:$BL,AB$320,FALSE),LEN(VLOOKUP($A265,csapatok!$A:$BL,AB$320,FALSE))-6),'csapat-ranglista'!$A:$FP,AB$321,FALSE)/8,VLOOKUP(VLOOKUP($A265,csapatok!$A:$BL,AB$320,FALSE),'csapat-ranglista'!$A:$FP,AB$321,FALSE)/4),0)</f>
        <v>0</v>
      </c>
      <c r="AC265" s="223">
        <f>IFERROR(IF(RIGHT(VLOOKUP($A265,csapatok!$A:$BL,AC$320,FALSE),5)="Csere",VLOOKUP(LEFT(VLOOKUP($A265,csapatok!$A:$BL,AC$320,FALSE),LEN(VLOOKUP($A265,csapatok!$A:$BL,AC$320,FALSE))-6),'csapat-ranglista'!$A:$FP,AC$321,FALSE)/8,VLOOKUP(VLOOKUP($A265,csapatok!$A:$BL,AC$320,FALSE),'csapat-ranglista'!$A:$FP,AC$321,FALSE)/4),0)</f>
        <v>0</v>
      </c>
      <c r="AD265" s="223">
        <f>IFERROR(IF(RIGHT(VLOOKUP($A265,csapatok!$A:$BL,AD$320,FALSE),5)="Csere",VLOOKUP(LEFT(VLOOKUP($A265,csapatok!$A:$BL,AD$320,FALSE),LEN(VLOOKUP($A265,csapatok!$A:$BL,AD$320,FALSE))-6),'csapat-ranglista'!$A:$FP,AD$321,FALSE)/8,VLOOKUP(VLOOKUP($A265,csapatok!$A:$BL,AD$320,FALSE),'csapat-ranglista'!$A:$FP,AD$321,FALSE)/4),0)</f>
        <v>0</v>
      </c>
      <c r="AE265" s="223">
        <f>IFERROR(IF(RIGHT(VLOOKUP($A265,csapatok!$A:$BL,AE$320,FALSE),5)="Csere",VLOOKUP(LEFT(VLOOKUP($A265,csapatok!$A:$BL,AE$320,FALSE),LEN(VLOOKUP($A265,csapatok!$A:$BL,AE$320,FALSE))-6),'csapat-ranglista'!$A:$FP,AE$321,FALSE)/8,VLOOKUP(VLOOKUP($A265,csapatok!$A:$BL,AE$320,FALSE),'csapat-ranglista'!$A:$FP,AE$321,FALSE)/4),0)</f>
        <v>0</v>
      </c>
      <c r="AF265" s="223">
        <f>IFERROR(IF(RIGHT(VLOOKUP($A265,csapatok!$A:$BL,AF$320,FALSE),5)="Csere",VLOOKUP(LEFT(VLOOKUP($A265,csapatok!$A:$BL,AF$320,FALSE),LEN(VLOOKUP($A265,csapatok!$A:$BL,AF$320,FALSE))-6),'csapat-ranglista'!$A:$FP,AF$321,FALSE)/8,VLOOKUP(VLOOKUP($A265,csapatok!$A:$BL,AF$320,FALSE),'csapat-ranglista'!$A:$FP,AF$321,FALSE)/4),0)</f>
        <v>0</v>
      </c>
      <c r="AG265" s="223">
        <f>IFERROR(IF(RIGHT(VLOOKUP($A265,csapatok!$A:$BL,AG$320,FALSE),5)="Csere",VLOOKUP(LEFT(VLOOKUP($A265,csapatok!$A:$BL,AG$320,FALSE),LEN(VLOOKUP($A265,csapatok!$A:$BL,AG$320,FALSE))-6),'csapat-ranglista'!$A:$FP,AG$321,FALSE)/8,VLOOKUP(VLOOKUP($A265,csapatok!$A:$BL,AG$320,FALSE),'csapat-ranglista'!$A:$FP,AG$321,FALSE)/4),0)</f>
        <v>0</v>
      </c>
      <c r="AH265" s="223">
        <f>IFERROR(IF(RIGHT(VLOOKUP($A265,csapatok!$A:$BL,AH$320,FALSE),5)="Csere",VLOOKUP(LEFT(VLOOKUP($A265,csapatok!$A:$BL,AH$320,FALSE),LEN(VLOOKUP($A265,csapatok!$A:$BL,AH$320,FALSE))-6),'csapat-ranglista'!$A:$FP,AH$321,FALSE)/8,VLOOKUP(VLOOKUP($A265,csapatok!$A:$BL,AH$320,FALSE),'csapat-ranglista'!$A:$FP,AH$321,FALSE)/4),0)</f>
        <v>0</v>
      </c>
      <c r="AI265" s="223">
        <f>IFERROR(IF(RIGHT(VLOOKUP($A265,csapatok!$A:$BL,AI$320,FALSE),5)="Csere",VLOOKUP(LEFT(VLOOKUP($A265,csapatok!$A:$BL,AI$320,FALSE),LEN(VLOOKUP($A265,csapatok!$A:$BL,AI$320,FALSE))-6),'csapat-ranglista'!$A:$FP,AI$321,FALSE)/8,VLOOKUP(VLOOKUP($A265,csapatok!$A:$BL,AI$320,FALSE),'csapat-ranglista'!$A:$FP,AI$321,FALSE)/4),0)</f>
        <v>0</v>
      </c>
      <c r="AJ265" s="223">
        <f>IFERROR(IF(RIGHT(VLOOKUP($A265,csapatok!$A:$BL,AJ$320,FALSE),5)="Csere",VLOOKUP(LEFT(VLOOKUP($A265,csapatok!$A:$BL,AJ$320,FALSE),LEN(VLOOKUP($A265,csapatok!$A:$BL,AJ$320,FALSE))-6),'csapat-ranglista'!$A:$FP,AJ$321,FALSE)/8,VLOOKUP(VLOOKUP($A265,csapatok!$A:$BL,AJ$320,FALSE),'csapat-ranglista'!$A:$FP,AJ$321,FALSE)/2),0)</f>
        <v>0</v>
      </c>
      <c r="AK265" s="223">
        <f>IFERROR(IF(RIGHT(VLOOKUP($A265,csapatok!$A:$CN,AK$320,FALSE),5)="Csere",VLOOKUP(LEFT(VLOOKUP($A265,csapatok!$A:$CN,AK$320,FALSE),LEN(VLOOKUP($A265,csapatok!$A:$CN,AK$320,FALSE))-6),'csapat-ranglista'!$A:$FP,AK$321,FALSE)/8,VLOOKUP(VLOOKUP($A265,csapatok!$A:$CN,AK$320,FALSE),'csapat-ranglista'!$A:$FP,AK$321,FALSE)/4),0)</f>
        <v>0</v>
      </c>
      <c r="AL265" s="223">
        <f>IFERROR(IF(RIGHT(VLOOKUP($A265,csapatok!$A:$CN,AL$320,FALSE),5)="Csere",VLOOKUP(LEFT(VLOOKUP($A265,csapatok!$A:$CN,AL$320,FALSE),LEN(VLOOKUP($A265,csapatok!$A:$CN,AL$320,FALSE))-6),'csapat-ranglista'!$A:$FP,AL$321,FALSE)/8,VLOOKUP(VLOOKUP($A265,csapatok!$A:$CN,AL$320,FALSE),'csapat-ranglista'!$A:$FP,AL$321,FALSE)/4),0)</f>
        <v>0</v>
      </c>
      <c r="AM265" s="223">
        <f>IFERROR(IF(RIGHT(VLOOKUP($A265,csapatok!$A:$CN,AM$320,FALSE),5)="Csere",VLOOKUP(LEFT(VLOOKUP($A265,csapatok!$A:$CN,AM$320,FALSE),LEN(VLOOKUP($A265,csapatok!$A:$CN,AM$320,FALSE))-6),'csapat-ranglista'!$A:$FP,AM$321,FALSE)/8,VLOOKUP(VLOOKUP($A265,csapatok!$A:$CN,AM$320,FALSE),'csapat-ranglista'!$A:$FP,AM$321,FALSE)/4),0)</f>
        <v>0</v>
      </c>
      <c r="AN265" s="223">
        <f>IFERROR(IF(RIGHT(VLOOKUP($A265,csapatok!$A:$CN,AN$320,FALSE),5)="Csere",VLOOKUP(LEFT(VLOOKUP($A265,csapatok!$A:$CN,AN$320,FALSE),LEN(VLOOKUP($A265,csapatok!$A:$CN,AN$320,FALSE))-6),'csapat-ranglista'!$A:$FP,AN$321,FALSE)/8,VLOOKUP(VLOOKUP($A265,csapatok!$A:$CN,AN$320,FALSE),'csapat-ranglista'!$A:$FP,AN$321,FALSE)/4),0)</f>
        <v>0</v>
      </c>
      <c r="AO265" s="223">
        <f>IFERROR(IF(RIGHT(VLOOKUP($A265,csapatok!$A:$CN,AO$320,FALSE),5)="Csere",VLOOKUP(LEFT(VLOOKUP($A265,csapatok!$A:$CN,AO$320,FALSE),LEN(VLOOKUP($A265,csapatok!$A:$CN,AO$320,FALSE))-6),'csapat-ranglista'!$A:$FP,AO$321,FALSE)/8,VLOOKUP(VLOOKUP($A265,csapatok!$A:$CN,AO$320,FALSE),'csapat-ranglista'!$A:$FP,AO$321,FALSE)/4),0)</f>
        <v>0</v>
      </c>
      <c r="AP265" s="223">
        <f>IFERROR(IF(RIGHT(VLOOKUP($A265,csapatok!$A:$CN,AP$320,FALSE),5)="Csere",VLOOKUP(LEFT(VLOOKUP($A265,csapatok!$A:$CN,AP$320,FALSE),LEN(VLOOKUP($A265,csapatok!$A:$CN,AP$320,FALSE))-6),'csapat-ranglista'!$A:$FP,AP$321,FALSE)/8,VLOOKUP(VLOOKUP($A265,csapatok!$A:$CN,AP$320,FALSE),'csapat-ranglista'!$A:$FP,AP$321,FALSE)/4),0)</f>
        <v>0</v>
      </c>
      <c r="AQ265" s="223">
        <f>IFERROR(IF(RIGHT(VLOOKUP($A265,csapatok!$A:$CN,AQ$320,FALSE),5)="Csere",VLOOKUP(LEFT(VLOOKUP($A265,csapatok!$A:$CN,AQ$320,FALSE),LEN(VLOOKUP($A265,csapatok!$A:$CN,AQ$320,FALSE))-6),'csapat-ranglista'!$A:$FP,AQ$321,FALSE)/8,VLOOKUP(VLOOKUP($A265,csapatok!$A:$CN,AQ$320,FALSE),'csapat-ranglista'!$A:$FP,AQ$321,FALSE)/4),0)</f>
        <v>0</v>
      </c>
      <c r="AR265" s="223">
        <f>IFERROR(IF(RIGHT(VLOOKUP($A265,csapatok!$A:$CN,AR$320,FALSE),5)="Csere",VLOOKUP(LEFT(VLOOKUP($A265,csapatok!$A:$CN,AR$320,FALSE),LEN(VLOOKUP($A265,csapatok!$A:$CN,AR$320,FALSE))-6),'csapat-ranglista'!$A:$FP,AR$321,FALSE)/8,VLOOKUP(VLOOKUP($A265,csapatok!$A:$CN,AR$320,FALSE),'csapat-ranglista'!$A:$FP,AR$321,FALSE)/4),0)</f>
        <v>0</v>
      </c>
      <c r="AS265" s="223">
        <f>IFERROR(IF(RIGHT(VLOOKUP($A265,csapatok!$A:$CN,AS$320,FALSE),5)="Csere",VLOOKUP(LEFT(VLOOKUP($A265,csapatok!$A:$CN,AS$320,FALSE),LEN(VLOOKUP($A265,csapatok!$A:$CN,AS$320,FALSE))-6),'csapat-ranglista'!$A:$FP,AS$321,FALSE)/8,VLOOKUP(VLOOKUP($A265,csapatok!$A:$CN,AS$320,FALSE),'csapat-ranglista'!$A:$FP,AS$321,FALSE)/4),0)</f>
        <v>0</v>
      </c>
      <c r="AT265" s="223">
        <f>IFERROR(IF(RIGHT(VLOOKUP($A265,csapatok!$A:$CN,AT$320,FALSE),5)="Csere",VLOOKUP(LEFT(VLOOKUP($A265,csapatok!$A:$CN,AT$320,FALSE),LEN(VLOOKUP($A265,csapatok!$A:$CN,AT$320,FALSE))-6),'csapat-ranglista'!$A:$FP,AT$321,FALSE)/8,VLOOKUP(VLOOKUP($A265,csapatok!$A:$CN,AT$320,FALSE),'csapat-ranglista'!$A:$FP,AT$321,FALSE)/4),0)</f>
        <v>0</v>
      </c>
      <c r="AU265" s="223">
        <f>IFERROR(IF(RIGHT(VLOOKUP($A265,csapatok!$A:$CN,AU$320,FALSE),5)="Csere",VLOOKUP(LEFT(VLOOKUP($A265,csapatok!$A:$CN,AU$320,FALSE),LEN(VLOOKUP($A265,csapatok!$A:$CN,AU$320,FALSE))-6),'csapat-ranglista'!$A:$FP,AU$321,FALSE)/8,VLOOKUP(VLOOKUP($A265,csapatok!$A:$CN,AU$320,FALSE),'csapat-ranglista'!$A:$FP,AU$321,FALSE)/4),0)</f>
        <v>0</v>
      </c>
      <c r="AV265" s="223">
        <f>IFERROR(IF(RIGHT(VLOOKUP($A265,csapatok!$A:$CN,AV$320,FALSE),5)="Csere",VLOOKUP(LEFT(VLOOKUP($A265,csapatok!$A:$CN,AV$320,FALSE),LEN(VLOOKUP($A265,csapatok!$A:$CN,AV$320,FALSE))-6),'csapat-ranglista'!$A:$FP,AV$321,FALSE)/8,VLOOKUP(VLOOKUP($A265,csapatok!$A:$CN,AV$320,FALSE),'csapat-ranglista'!$A:$FP,AV$321,FALSE)/4),0)</f>
        <v>0</v>
      </c>
      <c r="AW265" s="223">
        <f>IFERROR(IF(RIGHT(VLOOKUP($A265,csapatok!$A:$CN,AW$320,FALSE),5)="Csere",VLOOKUP(LEFT(VLOOKUP($A265,csapatok!$A:$CN,AW$320,FALSE),LEN(VLOOKUP($A265,csapatok!$A:$CN,AW$320,FALSE))-6),'csapat-ranglista'!$A:$FP,AW$321,FALSE)/8,VLOOKUP(VLOOKUP($A265,csapatok!$A:$CN,AW$320,FALSE),'csapat-ranglista'!$A:$FP,AW$321,FALSE)/4),0)</f>
        <v>0</v>
      </c>
      <c r="AX265" s="223">
        <f>IFERROR(IF(RIGHT(VLOOKUP($A265,csapatok!$A:$CN,AX$320,FALSE),5)="Csere",VLOOKUP(LEFT(VLOOKUP($A265,csapatok!$A:$CN,AX$320,FALSE),LEN(VLOOKUP($A265,csapatok!$A:$CN,AX$320,FALSE))-6),'csapat-ranglista'!$A:$FP,AX$321,FALSE)/8,VLOOKUP(VLOOKUP($A265,csapatok!$A:$CN,AX$320,FALSE),'csapat-ranglista'!$A:$FP,AX$321,FALSE)/4),0)</f>
        <v>0</v>
      </c>
      <c r="AY265" s="223">
        <f>IFERROR(IF(RIGHT(VLOOKUP($A265,csapatok!$A:$NN,AY$320,FALSE),5)="Csere",VLOOKUP(LEFT(VLOOKUP($A265,csapatok!$A:$NN,AY$320,FALSE),LEN(VLOOKUP($A265,csapatok!$A:$NN,AY$320,FALSE))-6),'csapat-ranglista'!$A:$FP,AY$321,FALSE)/8,VLOOKUP(VLOOKUP($A265,csapatok!$A:$NN,AY$320,FALSE),'csapat-ranglista'!$A:$FP,AY$321,FALSE)/4),0)</f>
        <v>0</v>
      </c>
      <c r="AZ265" s="223">
        <f>IFERROR(IF(RIGHT(VLOOKUP($A265,csapatok!$A:$NN,AZ$320,FALSE),5)="Csere",VLOOKUP(LEFT(VLOOKUP($A265,csapatok!$A:$NN,AZ$320,FALSE),LEN(VLOOKUP($A265,csapatok!$A:$NN,AZ$320,FALSE))-6),'csapat-ranglista'!$A:$FP,AZ$321,FALSE)/8,VLOOKUP(VLOOKUP($A265,csapatok!$A:$NN,AZ$320,FALSE),'csapat-ranglista'!$A:$FP,AZ$321,FALSE)/4),0)</f>
        <v>0</v>
      </c>
      <c r="BA265" s="223">
        <f>IFERROR(IF(RIGHT(VLOOKUP($A265,csapatok!$A:$NN,BA$320,FALSE),5)="Csere",VLOOKUP(LEFT(VLOOKUP($A265,csapatok!$A:$NN,BA$320,FALSE),LEN(VLOOKUP($A265,csapatok!$A:$NN,BA$320,FALSE))-6),'csapat-ranglista'!$A:$FP,BA$321,FALSE)/8,VLOOKUP(VLOOKUP($A265,csapatok!$A:$NN,BA$320,FALSE),'csapat-ranglista'!$A:$FP,BA$321,FALSE)/4),0)</f>
        <v>0</v>
      </c>
      <c r="BB265" s="223">
        <f>IFERROR(IF(RIGHT(VLOOKUP($A265,csapatok!$A:$NN,BB$320,FALSE),5)="Csere",VLOOKUP(LEFT(VLOOKUP($A265,csapatok!$A:$NN,BB$320,FALSE),LEN(VLOOKUP($A265,csapatok!$A:$NN,BB$320,FALSE))-6),'csapat-ranglista'!$A:$FP,BB$321,FALSE)/8,VLOOKUP(VLOOKUP($A265,csapatok!$A:$NN,BB$320,FALSE),'csapat-ranglista'!$A:$FP,BB$321,FALSE)/4),0)</f>
        <v>0</v>
      </c>
      <c r="BC265" s="224">
        <f>versenyek!$ES$11*IFERROR(VLOOKUP(VLOOKUP($A265,versenyek!ER:ET,3,FALSE),szabalyok!$A$16:$B$23,2,FALSE)/4,0)</f>
        <v>0</v>
      </c>
      <c r="BD265" s="224">
        <f>versenyek!$EV$11*IFERROR(VLOOKUP(VLOOKUP($A265,versenyek!EU:EW,3,FALSE),szabalyok!$A$16:$B$23,2,FALSE)/4,0)</f>
        <v>0</v>
      </c>
      <c r="BE265" s="223">
        <f>IFERROR(IF(RIGHT(VLOOKUP($A265,csapatok!$A:$NN,BE$320,FALSE),5)="Csere",VLOOKUP(LEFT(VLOOKUP($A265,csapatok!$A:$NN,BE$320,FALSE),LEN(VLOOKUP($A265,csapatok!$A:$NN,BE$320,FALSE))-6),'csapat-ranglista'!$A:$FP,BE$321,FALSE)/8,VLOOKUP(VLOOKUP($A265,csapatok!$A:$NN,BE$320,FALSE),'csapat-ranglista'!$A:$FP,BE$321,FALSE)/4),0)</f>
        <v>0</v>
      </c>
      <c r="BF265" s="223">
        <f>IFERROR(IF(RIGHT(VLOOKUP($A265,csapatok!$A:$NN,BF$320,FALSE),5)="Csere",VLOOKUP(LEFT(VLOOKUP($A265,csapatok!$A:$NN,BF$320,FALSE),LEN(VLOOKUP($A265,csapatok!$A:$NN,BF$320,FALSE))-6),'csapat-ranglista'!$A:$FP,BF$321,FALSE)/8,VLOOKUP(VLOOKUP($A265,csapatok!$A:$NN,BF$320,FALSE),'csapat-ranglista'!$A:$FP,BF$321,FALSE)/4),0)</f>
        <v>0</v>
      </c>
      <c r="BG265" s="223">
        <f>IFERROR(IF(RIGHT(VLOOKUP($A265,csapatok!$A:$NN,BG$320,FALSE),5)="Csere",VLOOKUP(LEFT(VLOOKUP($A265,csapatok!$A:$NN,BG$320,FALSE),LEN(VLOOKUP($A265,csapatok!$A:$NN,BG$320,FALSE))-6),'csapat-ranglista'!$A:$FP,BG$321,FALSE)/8,VLOOKUP(VLOOKUP($A265,csapatok!$A:$NN,BG$320,FALSE),'csapat-ranglista'!$A:$FP,BG$321,FALSE)/4),0)</f>
        <v>0</v>
      </c>
      <c r="BH265" s="223">
        <f>IFERROR(IF(RIGHT(VLOOKUP($A265,csapatok!$A:$NN,BH$320,FALSE),5)="Csere",VLOOKUP(LEFT(VLOOKUP($A265,csapatok!$A:$NN,BH$320,FALSE),LEN(VLOOKUP($A265,csapatok!$A:$NN,BH$320,FALSE))-6),'csapat-ranglista'!$A:$FP,BH$321,FALSE)/8,VLOOKUP(VLOOKUP($A265,csapatok!$A:$NN,BH$320,FALSE),'csapat-ranglista'!$A:$FP,BH$321,FALSE)/4),0)</f>
        <v>0</v>
      </c>
      <c r="BI265" s="223">
        <f>IFERROR(IF(RIGHT(VLOOKUP($A265,csapatok!$A:$NN,BI$320,FALSE),5)="Csere",VLOOKUP(LEFT(VLOOKUP($A265,csapatok!$A:$NN,BI$320,FALSE),LEN(VLOOKUP($A265,csapatok!$A:$NN,BI$320,FALSE))-6),'csapat-ranglista'!$A:$FP,BI$321,FALSE)/8,VLOOKUP(VLOOKUP($A265,csapatok!$A:$NN,BI$320,FALSE),'csapat-ranglista'!$A:$FP,BI$321,FALSE)/4),0)</f>
        <v>0</v>
      </c>
      <c r="BJ265" s="223">
        <f>IFERROR(IF(RIGHT(VLOOKUP($A265,csapatok!$A:$NN,BJ$320,FALSE),5)="Csere",VLOOKUP(LEFT(VLOOKUP($A265,csapatok!$A:$NN,BJ$320,FALSE),LEN(VLOOKUP($A265,csapatok!$A:$NN,BJ$320,FALSE))-6),'csapat-ranglista'!$A:$FP,BJ$321,FALSE)/8,VLOOKUP(VLOOKUP($A265,csapatok!$A:$NN,BJ$320,FALSE),'csapat-ranglista'!$A:$FP,BJ$321,FALSE)/4),0)</f>
        <v>0</v>
      </c>
      <c r="BK265" s="223">
        <f>IFERROR(IF(RIGHT(VLOOKUP($A265,csapatok!$A:$NN,BK$320,FALSE),5)="Csere",VLOOKUP(LEFT(VLOOKUP($A265,csapatok!$A:$NN,BK$320,FALSE),LEN(VLOOKUP($A265,csapatok!$A:$NN,BK$320,FALSE))-6),'csapat-ranglista'!$A:$FP,BK$321,FALSE)/8,VLOOKUP(VLOOKUP($A265,csapatok!$A:$NN,BK$320,FALSE),'csapat-ranglista'!$A:$FP,BK$321,FALSE)/4),0)</f>
        <v>0</v>
      </c>
      <c r="BL265" s="223">
        <f>IFERROR(IF(RIGHT(VLOOKUP($A265,csapatok!$A:$NN,BL$320,FALSE),5)="Csere",VLOOKUP(LEFT(VLOOKUP($A265,csapatok!$A:$NN,BL$320,FALSE),LEN(VLOOKUP($A265,csapatok!$A:$NN,BL$320,FALSE))-6),'csapat-ranglista'!$A:$FP,BL$321,FALSE)/8,VLOOKUP(VLOOKUP($A265,csapatok!$A:$NN,BL$320,FALSE),'csapat-ranglista'!$A:$FP,BL$321,FALSE)/4),0)</f>
        <v>0</v>
      </c>
      <c r="BM265" s="223">
        <f>IFERROR(IF(RIGHT(VLOOKUP($A265,csapatok!$A:$NN,BM$320,FALSE),5)="Csere",VLOOKUP(LEFT(VLOOKUP($A265,csapatok!$A:$NN,BM$320,FALSE),LEN(VLOOKUP($A265,csapatok!$A:$NN,BM$320,FALSE))-6),'csapat-ranglista'!$A:$FP,BM$321,FALSE)/8,VLOOKUP(VLOOKUP($A265,csapatok!$A:$NN,BM$320,FALSE),'csapat-ranglista'!$A:$FP,BM$321,FALSE)/4),0)</f>
        <v>0</v>
      </c>
      <c r="BN265" s="223">
        <f>IFERROR(IF(RIGHT(VLOOKUP($A265,csapatok!$A:$NN,BN$320,FALSE),5)="Csere",VLOOKUP(LEFT(VLOOKUP($A265,csapatok!$A:$NN,BN$320,FALSE),LEN(VLOOKUP($A265,csapatok!$A:$NN,BN$320,FALSE))-6),'csapat-ranglista'!$A:$FP,BN$321,FALSE)/8,VLOOKUP(VLOOKUP($A265,csapatok!$A:$NN,BN$320,FALSE),'csapat-ranglista'!$A:$FP,BN$321,FALSE)/4),0)</f>
        <v>0</v>
      </c>
      <c r="BO265" s="223">
        <f>IFERROR(IF(RIGHT(VLOOKUP($A265,csapatok!$A:$NN,BO$320,FALSE),5)="Csere",VLOOKUP(LEFT(VLOOKUP($A265,csapatok!$A:$NN,BO$320,FALSE),LEN(VLOOKUP($A265,csapatok!$A:$NN,BO$320,FALSE))-6),'csapat-ranglista'!$A:$FP,BO$321,FALSE)/8,VLOOKUP(VLOOKUP($A265,csapatok!$A:$NN,BO$320,FALSE),'csapat-ranglista'!$A:$FP,BO$321,FALSE)/4),0)</f>
        <v>0</v>
      </c>
      <c r="BP265" s="223">
        <f>IFERROR(IF(RIGHT(VLOOKUP($A265,csapatok!$A:$NN,BP$320,FALSE),5)="Csere",VLOOKUP(LEFT(VLOOKUP($A265,csapatok!$A:$NN,BP$320,FALSE),LEN(VLOOKUP($A265,csapatok!$A:$NN,BP$320,FALSE))-6),'csapat-ranglista'!$A:$FP,BP$321,FALSE)/8,VLOOKUP(VLOOKUP($A265,csapatok!$A:$NN,BP$320,FALSE),'csapat-ranglista'!$A:$FP,BP$321,FALSE)/4),0)</f>
        <v>0</v>
      </c>
      <c r="BQ265" s="223">
        <f>IFERROR(IF(RIGHT(VLOOKUP($A265,csapatok!$A:$NN,BQ$320,FALSE),5)="Csere",VLOOKUP(LEFT(VLOOKUP($A265,csapatok!$A:$NN,BQ$320,FALSE),LEN(VLOOKUP($A265,csapatok!$A:$NN,BQ$320,FALSE))-6),'csapat-ranglista'!$A:$FP,BQ$321,FALSE)/8,VLOOKUP(VLOOKUP($A265,csapatok!$A:$NN,BQ$320,FALSE),'csapat-ranglista'!$A:$FP,BQ$321,FALSE)/4),0)</f>
        <v>0</v>
      </c>
      <c r="BR265" s="223">
        <f>IFERROR(IF(RIGHT(VLOOKUP($A265,csapatok!$A:$NN,BR$320,FALSE),5)="Csere",VLOOKUP(LEFT(VLOOKUP($A265,csapatok!$A:$NN,BR$320,FALSE),LEN(VLOOKUP($A265,csapatok!$A:$NN,BR$320,FALSE))-6),'csapat-ranglista'!$A:$FP,BR$321,FALSE)/8,VLOOKUP(VLOOKUP($A265,csapatok!$A:$NN,BR$320,FALSE),'csapat-ranglista'!$A:$FP,BR$321,FALSE)/4),0)</f>
        <v>0</v>
      </c>
      <c r="BS265" s="223">
        <f>IFERROR(IF(RIGHT(VLOOKUP($A265,csapatok!$A:$NN,BS$320,FALSE),5)="Csere",VLOOKUP(LEFT(VLOOKUP($A265,csapatok!$A:$NN,BS$320,FALSE),LEN(VLOOKUP($A265,csapatok!$A:$NN,BS$320,FALSE))-6),'csapat-ranglista'!$A:$FP,BS$321,FALSE)/8,VLOOKUP(VLOOKUP($A265,csapatok!$A:$NN,BS$320,FALSE),'csapat-ranglista'!$A:$FP,BS$321,FALSE)/4),0)</f>
        <v>0</v>
      </c>
      <c r="BT265" s="223">
        <f>IFERROR(IF(RIGHT(VLOOKUP($A265,csapatok!$A:$NN,BT$320,FALSE),5)="Csere",VLOOKUP(LEFT(VLOOKUP($A265,csapatok!$A:$NN,BT$320,FALSE),LEN(VLOOKUP($A265,csapatok!$A:$NN,BT$320,FALSE))-6),'csapat-ranglista'!$A:$FP,BT$321,FALSE)/8,VLOOKUP(VLOOKUP($A265,csapatok!$A:$NN,BT$320,FALSE),'csapat-ranglista'!$A:$FP,BT$321,FALSE)/4),0)</f>
        <v>0</v>
      </c>
      <c r="BU265" s="223">
        <f>IFERROR(IF(RIGHT(VLOOKUP($A265,csapatok!$A:$NN,BU$320,FALSE),5)="Csere",VLOOKUP(LEFT(VLOOKUP($A265,csapatok!$A:$NN,BU$320,FALSE),LEN(VLOOKUP($A265,csapatok!$A:$NN,BU$320,FALSE))-6),'csapat-ranglista'!$A:$FP,BU$321,FALSE)/8,VLOOKUP(VLOOKUP($A265,csapatok!$A:$NN,BU$320,FALSE),'csapat-ranglista'!$A:$FP,BU$321,FALSE)/4),0)</f>
        <v>0</v>
      </c>
      <c r="BV265" s="223">
        <f>IFERROR(IF(RIGHT(VLOOKUP($A265,csapatok!$A:$NN,BV$320,FALSE),5)="Csere",VLOOKUP(LEFT(VLOOKUP($A265,csapatok!$A:$NN,BV$320,FALSE),LEN(VLOOKUP($A265,csapatok!$A:$NN,BV$320,FALSE))-6),'csapat-ranglista'!$A:$FP,BV$321,FALSE)/8,VLOOKUP(VLOOKUP($A265,csapatok!$A:$NN,BV$320,FALSE),'csapat-ranglista'!$A:$FP,BV$321,FALSE)/4),0)</f>
        <v>0</v>
      </c>
      <c r="BW265" s="223">
        <f>IFERROR(IF(RIGHT(VLOOKUP($A265,csapatok!$A:$NN,BW$320,FALSE),5)="Csere",VLOOKUP(LEFT(VLOOKUP($A265,csapatok!$A:$NN,BW$320,FALSE),LEN(VLOOKUP($A265,csapatok!$A:$NN,BW$320,FALSE))-6),'csapat-ranglista'!$A:$FP,BW$321,FALSE)/8,VLOOKUP(VLOOKUP($A265,csapatok!$A:$NN,BW$320,FALSE),'csapat-ranglista'!$A:$FP,BW$321,FALSE)/4),0)</f>
        <v>0</v>
      </c>
      <c r="BX265" s="223">
        <f>IFERROR(IF(RIGHT(VLOOKUP($A265,csapatok!$A:$NN,BX$320,FALSE),5)="Csere",VLOOKUP(LEFT(VLOOKUP($A265,csapatok!$A:$NN,BX$320,FALSE),LEN(VLOOKUP($A265,csapatok!$A:$NN,BX$320,FALSE))-6),'csapat-ranglista'!$A:$FP,BX$321,FALSE)/8,VLOOKUP(VLOOKUP($A265,csapatok!$A:$NN,BX$320,FALSE),'csapat-ranglista'!$A:$FP,BX$321,FALSE)/4),0)</f>
        <v>0</v>
      </c>
      <c r="BY265" s="223">
        <f>IFERROR(IF(RIGHT(VLOOKUP($A265,csapatok!$A:$NN,BY$320,FALSE),5)="Csere",VLOOKUP(LEFT(VLOOKUP($A265,csapatok!$A:$NN,BY$320,FALSE),LEN(VLOOKUP($A265,csapatok!$A:$NN,BY$320,FALSE))-6),'csapat-ranglista'!$A:$FP,BY$321,FALSE)/8,VLOOKUP(VLOOKUP($A265,csapatok!$A:$NN,BY$320,FALSE),'csapat-ranglista'!$A:$FP,BY$321,FALSE)/4),0)</f>
        <v>0</v>
      </c>
      <c r="BZ265" s="223">
        <f>IFERROR(IF(RIGHT(VLOOKUP($A265,csapatok!$A:$NN,BZ$320,FALSE),5)="Csere",VLOOKUP(LEFT(VLOOKUP($A265,csapatok!$A:$NN,BZ$320,FALSE),LEN(VLOOKUP($A265,csapatok!$A:$NN,BZ$320,FALSE))-6),'csapat-ranglista'!$A:$FP,BZ$321,FALSE)/8,VLOOKUP(VLOOKUP($A265,csapatok!$A:$NN,BZ$320,FALSE),'csapat-ranglista'!$A:$FP,BZ$321,FALSE)/4),0)</f>
        <v>0</v>
      </c>
      <c r="CA265" s="223">
        <f>IFERROR(IF(RIGHT(VLOOKUP($A265,csapatok!$A:$NN,CA$320,FALSE),5)="Csere",VLOOKUP(LEFT(VLOOKUP($A265,csapatok!$A:$NN,CA$320,FALSE),LEN(VLOOKUP($A265,csapatok!$A:$NN,CA$320,FALSE))-6),'csapat-ranglista'!$A:$FP,CA$321,FALSE)/8,VLOOKUP(VLOOKUP($A265,csapatok!$A:$NN,CA$320,FALSE),'csapat-ranglista'!$A:$FP,CA$321,FALSE)/4),0)</f>
        <v>0</v>
      </c>
      <c r="CB265" s="223">
        <f>IFERROR(IF(RIGHT(VLOOKUP($A265,csapatok!$A:$NN,CB$320,FALSE),5)="Csere",VLOOKUP(LEFT(VLOOKUP($A265,csapatok!$A:$NN,CB$320,FALSE),LEN(VLOOKUP($A265,csapatok!$A:$NN,CB$320,FALSE))-6),'csapat-ranglista'!$A:$FP,CB$321,FALSE)/8,VLOOKUP(VLOOKUP($A265,csapatok!$A:$NN,CB$320,FALSE),'csapat-ranglista'!$A:$FP,CB$321,FALSE)/4),0)</f>
        <v>0</v>
      </c>
      <c r="CC265" s="223">
        <f>IFERROR(IF(RIGHT(VLOOKUP($A265,csapatok!$A:$NN,CC$320,FALSE),5)="Csere",VLOOKUP(LEFT(VLOOKUP($A265,csapatok!$A:$NN,CC$320,FALSE),LEN(VLOOKUP($A265,csapatok!$A:$NN,CC$320,FALSE))-6),'csapat-ranglista'!$A:$FP,CC$321,FALSE)/8,VLOOKUP(VLOOKUP($A265,csapatok!$A:$NN,CC$320,FALSE),'csapat-ranglista'!$A:$FP,CC$321,FALSE)/4),0)</f>
        <v>0</v>
      </c>
      <c r="CD265" s="223">
        <f>IFERROR(IF(RIGHT(VLOOKUP($A265,csapatok!$A:$NN,CD$320,FALSE),5)="Csere",VLOOKUP(LEFT(VLOOKUP($A265,csapatok!$A:$NN,CD$320,FALSE),LEN(VLOOKUP($A265,csapatok!$A:$NN,CD$320,FALSE))-6),'csapat-ranglista'!$A:$FP,CD$321,FALSE)/8,VLOOKUP(VLOOKUP($A265,csapatok!$A:$NN,CD$320,FALSE),'csapat-ranglista'!$A:$FP,CD$321,FALSE)/4),0)</f>
        <v>0</v>
      </c>
      <c r="CE265" s="223">
        <f>IFERROR(IF(RIGHT(VLOOKUP($A265,csapatok!$A:$NN,CE$320,FALSE),5)="Csere",VLOOKUP(LEFT(VLOOKUP($A265,csapatok!$A:$NN,CE$320,FALSE),LEN(VLOOKUP($A265,csapatok!$A:$NN,CE$320,FALSE))-6),'csapat-ranglista'!$A:$FP,CE$321,FALSE)/8,VLOOKUP(VLOOKUP($A265,csapatok!$A:$NN,CE$320,FALSE),'csapat-ranglista'!$A:$FP,CE$321,FALSE)/4),0)</f>
        <v>0</v>
      </c>
      <c r="CF265" s="223">
        <f>IFERROR(IF(RIGHT(VLOOKUP($A265,csapatok!$A:$NN,CF$320,FALSE),5)="Csere",VLOOKUP(LEFT(VLOOKUP($A265,csapatok!$A:$NN,CF$320,FALSE),LEN(VLOOKUP($A265,csapatok!$A:$NN,CF$320,FALSE))-6),'csapat-ranglista'!$A:$FP,CF$321,FALSE)/8,VLOOKUP(VLOOKUP($A265,csapatok!$A:$NN,CF$320,FALSE),'csapat-ranglista'!$A:$FP,CF$321,FALSE)/4),0)</f>
        <v>0</v>
      </c>
      <c r="CG265" s="223">
        <f>IFERROR(IF(RIGHT(VLOOKUP($A265,csapatok!$A:$NN,CG$320,FALSE),5)="Csere",VLOOKUP(LEFT(VLOOKUP($A265,csapatok!$A:$NN,CG$320,FALSE),LEN(VLOOKUP($A265,csapatok!$A:$NN,CG$320,FALSE))-6),'csapat-ranglista'!$A:$FP,CG$321,FALSE)/8,VLOOKUP(VLOOKUP($A265,csapatok!$A:$NN,CG$320,FALSE),'csapat-ranglista'!$A:$FP,CG$321,FALSE)/4),0)</f>
        <v>0</v>
      </c>
      <c r="CH265" s="223">
        <f>IFERROR(IF(RIGHT(VLOOKUP($A265,csapatok!$A:$NN,CH$320,FALSE),5)="Csere",VLOOKUP(LEFT(VLOOKUP($A265,csapatok!$A:$NN,CH$320,FALSE),LEN(VLOOKUP($A265,csapatok!$A:$NN,CH$320,FALSE))-6),'csapat-ranglista'!$A:$FP,CH$321,FALSE)/8,VLOOKUP(VLOOKUP($A265,csapatok!$A:$NN,CH$320,FALSE),'csapat-ranglista'!$A:$FP,CH$321,FALSE)/4),0)</f>
        <v>0</v>
      </c>
      <c r="CI265" s="223">
        <f>IFERROR(IF(RIGHT(VLOOKUP($A265,csapatok!$A:$NN,CI$320,FALSE),5)="Csere",VLOOKUP(LEFT(VLOOKUP($A265,csapatok!$A:$NN,CI$320,FALSE),LEN(VLOOKUP($A265,csapatok!$A:$NN,CI$320,FALSE))-6),'csapat-ranglista'!$A:$FP,CI$321,FALSE)/8,VLOOKUP(VLOOKUP($A265,csapatok!$A:$NN,CI$320,FALSE),'csapat-ranglista'!$A:$FP,CI$321,FALSE)/4),0)</f>
        <v>0</v>
      </c>
      <c r="CJ265" s="224">
        <f>versenyek!$IQ$11*IFERROR(VLOOKUP(VLOOKUP($A265,versenyek!IP:IR,3,FALSE),szabalyok!$A$16:$B$23,2,FALSE)/4,0)</f>
        <v>0</v>
      </c>
      <c r="CK265" s="224">
        <f>versenyek!$IT$11*IFERROR(VLOOKUP(VLOOKUP($A265,versenyek!IS:IU,3,FALSE),szabalyok!$A$16:$B$23,2,FALSE)/4,0)</f>
        <v>0</v>
      </c>
      <c r="CL265" s="223">
        <f>IFERROR(IF(RIGHT(VLOOKUP($A265,csapatok!$A:$NN,CL$320,FALSE),5)="Csere",VLOOKUP(LEFT(VLOOKUP($A265,csapatok!$A:$NN,CL$320,FALSE),LEN(VLOOKUP($A265,csapatok!$A:$NN,CL$320,FALSE))-6),'csapat-ranglista'!$A:$FP,CL$321,FALSE)/8,VLOOKUP(VLOOKUP($A265,csapatok!$A:$NN,CL$320,FALSE),'csapat-ranglista'!$A:$FP,CL$321,FALSE)/4),0)</f>
        <v>0</v>
      </c>
      <c r="CM265" s="223">
        <f>IFERROR(IF(RIGHT(VLOOKUP($A265,csapatok!$A:$NN,CM$320,FALSE),5)="Csere",VLOOKUP(LEFT(VLOOKUP($A265,csapatok!$A:$NN,CM$320,FALSE),LEN(VLOOKUP($A265,csapatok!$A:$NN,CM$320,FALSE))-6),'csapat-ranglista'!$A:$FP,CM$321,FALSE)/8,VLOOKUP(VLOOKUP($A265,csapatok!$A:$NN,CM$320,FALSE),'csapat-ranglista'!$A:$FP,CM$321,FALSE)/4),0)</f>
        <v>0</v>
      </c>
      <c r="CN265" s="223">
        <f>IFERROR(IF(RIGHT(VLOOKUP($A265,csapatok!$A:$NN,CN$320,FALSE),5)="Csere",VLOOKUP(LEFT(VLOOKUP($A265,csapatok!$A:$NN,CN$320,FALSE),LEN(VLOOKUP($A265,csapatok!$A:$NN,CN$320,FALSE))-6),'csapat-ranglista'!$A:$FP,CN$321,FALSE)/8,VLOOKUP(VLOOKUP($A265,csapatok!$A:$NN,CN$320,FALSE),'csapat-ranglista'!$A:$FP,CN$321,FALSE)/4),0)</f>
        <v>0</v>
      </c>
      <c r="CO265" s="223">
        <f>IFERROR(IF(RIGHT(VLOOKUP($A265,csapatok!$A:$NN,CO$320,FALSE),5)="Csere",VLOOKUP(LEFT(VLOOKUP($A265,csapatok!$A:$NN,CO$320,FALSE),LEN(VLOOKUP($A265,csapatok!$A:$NN,CO$320,FALSE))-6),'csapat-ranglista'!$A:$FP,CO$321,FALSE)/8,VLOOKUP(VLOOKUP($A265,csapatok!$A:$NN,CO$320,FALSE),'csapat-ranglista'!$A:$FP,CO$321,FALSE)/4),0)</f>
        <v>0</v>
      </c>
      <c r="CP265" s="223">
        <f>IFERROR(IF(RIGHT(VLOOKUP($A265,csapatok!$A:$NN,CP$320,FALSE),5)="Csere",VLOOKUP(LEFT(VLOOKUP($A265,csapatok!$A:$NN,CP$320,FALSE),LEN(VLOOKUP($A265,csapatok!$A:$NN,CP$320,FALSE))-6),'csapat-ranglista'!$A:$FP,CP$321,FALSE)/8,VLOOKUP(VLOOKUP($A265,csapatok!$A:$NN,CP$320,FALSE),'csapat-ranglista'!$A:$FP,CP$321,FALSE)/4),0)</f>
        <v>0</v>
      </c>
      <c r="CQ265" s="223">
        <f>IFERROR(IF(RIGHT(VLOOKUP($A265,csapatok!$A:$NN,CQ$320,FALSE),5)="Csere",VLOOKUP(LEFT(VLOOKUP($A265,csapatok!$A:$NN,CQ$320,FALSE),LEN(VLOOKUP($A265,csapatok!$A:$NN,CQ$320,FALSE))-6),'csapat-ranglista'!$A:$FP,CQ$321,FALSE)/8,VLOOKUP(VLOOKUP($A265,csapatok!$A:$NN,CQ$320,FALSE),'csapat-ranglista'!$A:$FP,CQ$321,FALSE)/4),0)</f>
        <v>0</v>
      </c>
      <c r="CR265" s="223">
        <f>IFERROR(IF(RIGHT(VLOOKUP($A265,csapatok!$A:$NN,CR$320,FALSE),5)="Csere",VLOOKUP(LEFT(VLOOKUP($A265,csapatok!$A:$NN,CR$320,FALSE),LEN(VLOOKUP($A265,csapatok!$A:$NN,CR$320,FALSE))-6),'csapat-ranglista'!$A:$FP,CR$321,FALSE)/8,VLOOKUP(VLOOKUP($A265,csapatok!$A:$NN,CR$320,FALSE),'csapat-ranglista'!$A:$FP,CR$321,FALSE)/4),0)</f>
        <v>0</v>
      </c>
      <c r="CS265" s="223">
        <f>IFERROR(IF(RIGHT(VLOOKUP($A265,csapatok!$A:$NN,CS$320,FALSE),5)="Csere",VLOOKUP(LEFT(VLOOKUP($A265,csapatok!$A:$NN,CS$320,FALSE),LEN(VLOOKUP($A265,csapatok!$A:$NN,CS$320,FALSE))-6),'csapat-ranglista'!$A:$FP,CS$321,FALSE)/8,VLOOKUP(VLOOKUP($A265,csapatok!$A:$NN,CS$320,FALSE),'csapat-ranglista'!$A:$FP,CS$321,FALSE)/4),0)</f>
        <v>0</v>
      </c>
      <c r="CT265" s="223">
        <f>IFERROR(IF(RIGHT(VLOOKUP($A265,csapatok!$A:$NN,CT$320,FALSE),5)="Csere",VLOOKUP(LEFT(VLOOKUP($A265,csapatok!$A:$NN,CT$320,FALSE),LEN(VLOOKUP($A265,csapatok!$A:$NN,CT$320,FALSE))-6),'csapat-ranglista'!$A:$FP,CT$321,FALSE)/8,VLOOKUP(VLOOKUP($A265,csapatok!$A:$NN,CT$320,FALSE),'csapat-ranglista'!$A:$FP,CT$321,FALSE)/4),0)</f>
        <v>0</v>
      </c>
      <c r="CU265" s="223">
        <f>IFERROR(IF(RIGHT(VLOOKUP($A265,csapatok!$A:$NN,CU$320,FALSE),5)="Csere",VLOOKUP(LEFT(VLOOKUP($A265,csapatok!$A:$NN,CU$320,FALSE),LEN(VLOOKUP($A265,csapatok!$A:$NN,CU$320,FALSE))-6),'csapat-ranglista'!$A:$FP,CU$321,FALSE)/8,VLOOKUP(VLOOKUP($A265,csapatok!$A:$NN,CU$320,FALSE),'csapat-ranglista'!$A:$FP,CU$321,FALSE)/4),0)</f>
        <v>0</v>
      </c>
      <c r="CV265" s="223">
        <f>IFERROR(IF(RIGHT(VLOOKUP($A265,csapatok!$A:$NN,CV$320,FALSE),5)="Csere",VLOOKUP(LEFT(VLOOKUP($A265,csapatok!$A:$NN,CV$320,FALSE),LEN(VLOOKUP($A265,csapatok!$A:$NN,CV$320,FALSE))-6),'csapat-ranglista'!$A:$FP,CV$321,FALSE)/8,VLOOKUP(VLOOKUP($A265,csapatok!$A:$NN,CV$320,FALSE),'csapat-ranglista'!$A:$FP,CV$321,FALSE)/4),0)</f>
        <v>0</v>
      </c>
      <c r="CW265" s="223">
        <f>IFERROR(IF(RIGHT(VLOOKUP($A265,csapatok!$A:$NN,CW$320,FALSE),5)="Csere",VLOOKUP(LEFT(VLOOKUP($A265,csapatok!$A:$NN,CW$320,FALSE),LEN(VLOOKUP($A265,csapatok!$A:$NN,CW$320,FALSE))-6),'csapat-ranglista'!$A:$FP,CW$321,FALSE)/8,VLOOKUP(VLOOKUP($A265,csapatok!$A:$NN,CW$320,FALSE),'csapat-ranglista'!$A:$FP,CW$321,FALSE)/4),0)</f>
        <v>0</v>
      </c>
      <c r="CX265" s="223">
        <f>IFERROR(IF(RIGHT(VLOOKUP($A265,csapatok!$A:$NN,CX$320,FALSE),5)="Csere",VLOOKUP(LEFT(VLOOKUP($A265,csapatok!$A:$NN,CX$320,FALSE),LEN(VLOOKUP($A265,csapatok!$A:$NN,CX$320,FALSE))-6),'csapat-ranglista'!$A:$FP,CX$321,FALSE)/8,VLOOKUP(VLOOKUP($A265,csapatok!$A:$NN,CX$320,FALSE),'csapat-ranglista'!$A:$FP,CX$321,FALSE)/4),0)</f>
        <v>0</v>
      </c>
      <c r="CY265" s="223">
        <f>IFERROR(IF(RIGHT(VLOOKUP($A265,csapatok!$A:$NN,CY$320,FALSE),5)="Csere",VLOOKUP(LEFT(VLOOKUP($A265,csapatok!$A:$NN,CY$320,FALSE),LEN(VLOOKUP($A265,csapatok!$A:$NN,CY$320,FALSE))-6),'csapat-ranglista'!$A:$FP,CY$321,FALSE)/8,VLOOKUP(VLOOKUP($A265,csapatok!$A:$NN,CY$320,FALSE),'csapat-ranglista'!$A:$FP,CY$321,FALSE)/4),0)</f>
        <v>0</v>
      </c>
      <c r="CZ265" s="223">
        <f>IFERROR(IF(RIGHT(VLOOKUP($A265,csapatok!$A:$NN,CZ$320,FALSE),5)="Csere",VLOOKUP(LEFT(VLOOKUP($A265,csapatok!$A:$NN,CZ$320,FALSE),LEN(VLOOKUP($A265,csapatok!$A:$NN,CZ$320,FALSE))-6),'csapat-ranglista'!$A:$FP,CZ$321,FALSE)/8,VLOOKUP(VLOOKUP($A265,csapatok!$A:$NN,CZ$320,FALSE),'csapat-ranglista'!$A:$FP,CZ$321,FALSE)/4),0)</f>
        <v>0</v>
      </c>
      <c r="DA265" s="223">
        <f>IFERROR(IF(RIGHT(VLOOKUP($A265,csapatok!$A:$NN,DA$320,FALSE),5)="Csere",VLOOKUP(LEFT(VLOOKUP($A265,csapatok!$A:$NN,DA$320,FALSE),LEN(VLOOKUP($A265,csapatok!$A:$NN,DA$320,FALSE))-6),'csapat-ranglista'!$A:$FP,DA$321,FALSE)/8,VLOOKUP(VLOOKUP($A265,csapatok!$A:$NN,DA$320,FALSE),'csapat-ranglista'!$A:$FP,DA$321,FALSE)/4),0)</f>
        <v>0</v>
      </c>
      <c r="DB265" s="223">
        <f>IFERROR(IF(RIGHT(VLOOKUP($A265,csapatok!$A:$NN,DB$320,FALSE),5)="Csere",VLOOKUP(LEFT(VLOOKUP($A265,csapatok!$A:$NN,DB$320,FALSE),LEN(VLOOKUP($A265,csapatok!$A:$NN,DB$320,FALSE))-6),'csapat-ranglista'!$A:$FP,DB$321,FALSE)/8,VLOOKUP(VLOOKUP($A265,csapatok!$A:$NN,DB$320,FALSE),'csapat-ranglista'!$A:$FP,DB$321,FALSE)/4),0)</f>
        <v>0</v>
      </c>
      <c r="DC265" s="223">
        <f>IFERROR(IF(RIGHT(VLOOKUP($A265,csapatok!$A:$NN,DC$320,FALSE),5)="Csere",VLOOKUP(LEFT(VLOOKUP($A265,csapatok!$A:$NN,DC$320,FALSE),LEN(VLOOKUP($A265,csapatok!$A:$NN,DC$320,FALSE))-6),'csapat-ranglista'!$A:$FP,DC$321,FALSE)/8,VLOOKUP(VLOOKUP($A265,csapatok!$A:$NN,DC$320,FALSE),'csapat-ranglista'!$A:$FP,DC$321,FALSE)/4),0)</f>
        <v>0</v>
      </c>
      <c r="DD265" s="223">
        <f>IFERROR(IF(RIGHT(VLOOKUP($A265,csapatok!$A:$NN,DD$320,FALSE),5)="Csere",VLOOKUP(LEFT(VLOOKUP($A265,csapatok!$A:$NN,DD$320,FALSE),LEN(VLOOKUP($A265,csapatok!$A:$NN,DD$320,FALSE))-6),'csapat-ranglista'!$A:$FP,DD$321,FALSE)/8,VLOOKUP(VLOOKUP($A265,csapatok!$A:$NN,DD$320,FALSE),'csapat-ranglista'!$A:$FP,DD$321,FALSE)/4),0)</f>
        <v>0</v>
      </c>
      <c r="DE265" s="223">
        <f>IFERROR(IF(RIGHT(VLOOKUP($A265,csapatok!$A:$NN,DE$320,FALSE),5)="Csere",VLOOKUP(LEFT(VLOOKUP($A265,csapatok!$A:$NN,DE$320,FALSE),LEN(VLOOKUP($A265,csapatok!$A:$NN,DE$320,FALSE))-6),'csapat-ranglista'!$A:$FP,DE$321,FALSE)/8,VLOOKUP(VLOOKUP($A265,csapatok!$A:$NN,DE$320,FALSE),'csapat-ranglista'!$A:$FP,DE$321,FALSE)/4),0)</f>
        <v>0</v>
      </c>
      <c r="DF265" s="223">
        <f>IFERROR(IF(RIGHT(VLOOKUP($A265,csapatok!$A:$NN,DF$320,FALSE),5)="Csere",VLOOKUP(LEFT(VLOOKUP($A265,csapatok!$A:$NN,DF$320,FALSE),LEN(VLOOKUP($A265,csapatok!$A:$NN,DF$320,FALSE))-6),'csapat-ranglista'!$A:$FP,DF$321,FALSE)/8,VLOOKUP(VLOOKUP($A265,csapatok!$A:$NN,DF$320,FALSE),'csapat-ranglista'!$A:$FP,DF$321,FALSE)/4),0)</f>
        <v>0</v>
      </c>
      <c r="DG265" s="223">
        <f>IFERROR(IF(RIGHT(VLOOKUP($A265,csapatok!$A:$NN,DG$320,FALSE),5)="Csere",VLOOKUP(LEFT(VLOOKUP($A265,csapatok!$A:$NN,DG$320,FALSE),LEN(VLOOKUP($A265,csapatok!$A:$NN,DG$320,FALSE))-6),'csapat-ranglista'!$A:$FP,DG$321,FALSE)/8,VLOOKUP(VLOOKUP($A265,csapatok!$A:$NN,DG$320,FALSE),'csapat-ranglista'!$A:$FP,DG$321,FALSE)/4),0)</f>
        <v>0</v>
      </c>
      <c r="DH265" s="223">
        <f>IFERROR(IF(RIGHT(VLOOKUP($A265,csapatok!$A:$NN,DH$320,FALSE),5)="Csere",VLOOKUP(LEFT(VLOOKUP($A265,csapatok!$A:$NN,DH$320,FALSE),LEN(VLOOKUP($A265,csapatok!$A:$NN,DH$320,FALSE))-6),'csapat-ranglista'!$A:$FP,DH$321,FALSE)/8,VLOOKUP(VLOOKUP($A265,csapatok!$A:$NN,DH$320,FALSE),'csapat-ranglista'!$A:$FP,DH$321,FALSE)/4),0)</f>
        <v>0</v>
      </c>
      <c r="DI265" s="223">
        <f>IFERROR(IF(RIGHT(VLOOKUP($A265,csapatok!$A:$NN,DI$320,FALSE),5)="Csere",VLOOKUP(LEFT(VLOOKUP($A265,csapatok!$A:$NN,DI$320,FALSE),LEN(VLOOKUP($A265,csapatok!$A:$NN,DI$320,FALSE))-6),'csapat-ranglista'!$A:$FP,DI$321,FALSE)/8,VLOOKUP(VLOOKUP($A265,csapatok!$A:$NN,DI$320,FALSE),'csapat-ranglista'!$A:$FP,DI$321,FALSE)/4),0)</f>
        <v>0</v>
      </c>
      <c r="DJ265" s="223">
        <f>IFERROR(IF(RIGHT(VLOOKUP($A265,csapatok!$A:$NN,DJ$320,FALSE),5)="Csere",VLOOKUP(LEFT(VLOOKUP($A265,csapatok!$A:$NN,DJ$320,FALSE),LEN(VLOOKUP($A265,csapatok!$A:$NN,DJ$320,FALSE))-6),'csapat-ranglista'!$A:$FP,DJ$321,FALSE)/8,VLOOKUP(VLOOKUP($A265,csapatok!$A:$NN,DJ$320,FALSE),'csapat-ranglista'!$A:$FP,DJ$321,FALSE)/4),0)</f>
        <v>0</v>
      </c>
      <c r="DK265" s="223">
        <f>IFERROR(IF(RIGHT(VLOOKUP($A265,csapatok!$A:$NN,DK$320,FALSE),5)="Csere",VLOOKUP(LEFT(VLOOKUP($A265,csapatok!$A:$NN,DK$320,FALSE),LEN(VLOOKUP($A265,csapatok!$A:$NN,DK$320,FALSE))-6),'csapat-ranglista'!$A:$FP,DK$321,FALSE)/8,VLOOKUP(VLOOKUP($A265,csapatok!$A:$NN,DK$320,FALSE),'csapat-ranglista'!$A:$FP,DK$321,FALSE)/4),0)</f>
        <v>0</v>
      </c>
      <c r="DL265" s="223">
        <f>IFERROR(IF(RIGHT(VLOOKUP($A265,csapatok!$A:$NN,DL$320,FALSE),5)="Csere",VLOOKUP(LEFT(VLOOKUP($A265,csapatok!$A:$NN,DL$320,FALSE),LEN(VLOOKUP($A265,csapatok!$A:$NN,DL$320,FALSE))-6),'csapat-ranglista'!$A:$FP,DL$321,FALSE)/8,VLOOKUP(VLOOKUP($A265,csapatok!$A:$NN,DL$320,FALSE),'csapat-ranglista'!$A:$FP,DL$321,FALSE)/4),0)</f>
        <v>0</v>
      </c>
      <c r="DM265" s="223">
        <f>IFERROR(IF(RIGHT(VLOOKUP($A265,csapatok!$A:$NN,DM$320,FALSE),5)="Csere",VLOOKUP(LEFT(VLOOKUP($A265,csapatok!$A:$NN,DM$320,FALSE),LEN(VLOOKUP($A265,csapatok!$A:$NN,DM$320,FALSE))-6),'csapat-ranglista'!$A:$FP,DM$321,FALSE)/8,VLOOKUP(VLOOKUP($A265,csapatok!$A:$NN,DM$320,FALSE),'csapat-ranglista'!$A:$FP,DM$321,FALSE)/4),0)</f>
        <v>0</v>
      </c>
      <c r="DN265" s="223">
        <f>IFERROR(IF(RIGHT(VLOOKUP($A265,csapatok!$A:$NN,DN$320,FALSE),5)="Csere",VLOOKUP(LEFT(VLOOKUP($A265,csapatok!$A:$NN,DN$320,FALSE),LEN(VLOOKUP($A265,csapatok!$A:$NN,DN$320,FALSE))-6),'csapat-ranglista'!$A:$FP,DN$321,FALSE)/8,VLOOKUP(VLOOKUP($A265,csapatok!$A:$NN,DN$320,FALSE),'csapat-ranglista'!$A:$FP,DN$321,FALSE)/4),0)</f>
        <v>0</v>
      </c>
      <c r="DO265" s="224">
        <f>versenyek!$MF$11*IFERROR(VLOOKUP(VLOOKUP($A265,versenyek!ME:MG,3,FALSE),szabalyok!$A$16:$B$23,2,FALSE)/4,0)</f>
        <v>0</v>
      </c>
      <c r="DP265" s="224">
        <f>versenyek!$MI$11*IFERROR(VLOOKUP(VLOOKUP($A265,versenyek!MH:MJ,3,FALSE),szabalyok!$A$16:$B$23,2,FALSE)/4,0)</f>
        <v>0</v>
      </c>
      <c r="DQ265" s="223">
        <f>IFERROR(IF(RIGHT(VLOOKUP($A265,csapatok!$A:$NN,DQ$320,FALSE),5)="Csere",VLOOKUP(LEFT(VLOOKUP($A265,csapatok!$A:$NN,DQ$320,FALSE),LEN(VLOOKUP($A265,csapatok!$A:$NN,DQ$320,FALSE))-6),'csapat-ranglista'!$A:$FP,DQ$321,FALSE)/8,VLOOKUP(VLOOKUP($A265,csapatok!$A:$NN,DQ$320,FALSE),'csapat-ranglista'!$A:$FP,DQ$321,FALSE)/4),0)</f>
        <v>0</v>
      </c>
      <c r="DR265" s="223">
        <f>IFERROR(IF(RIGHT(VLOOKUP($A265,csapatok!$A:$NN,DR$320,FALSE),5)="Csere",VLOOKUP(LEFT(VLOOKUP($A265,csapatok!$A:$NN,DR$320,FALSE),LEN(VLOOKUP($A265,csapatok!$A:$NN,DR$320,FALSE))-6),'csapat-ranglista'!$A:$FP,DR$321,FALSE)/8,VLOOKUP(VLOOKUP($A265,csapatok!$A:$NN,DR$320,FALSE),'csapat-ranglista'!$A:$FP,DR$321,FALSE)/4),0)</f>
        <v>0</v>
      </c>
      <c r="DS265" s="223">
        <f>IFERROR(IF(RIGHT(VLOOKUP($A265,csapatok!$A:$NN,DS$320,FALSE),5)="Csere",VLOOKUP(LEFT(VLOOKUP($A265,csapatok!$A:$NN,DS$320,FALSE),LEN(VLOOKUP($A265,csapatok!$A:$NN,DS$320,FALSE))-6),'csapat-ranglista'!$A:$FP,DS$321,FALSE)/8,VLOOKUP(VLOOKUP($A265,csapatok!$A:$NN,DS$320,FALSE),'csapat-ranglista'!$A:$FP,DS$321,FALSE)/4),0)</f>
        <v>0</v>
      </c>
      <c r="DT265" s="223">
        <f>IFERROR(IF(RIGHT(VLOOKUP($A265,csapatok!$A:$NN,DT$320,FALSE),5)="Csere",VLOOKUP(LEFT(VLOOKUP($A265,csapatok!$A:$NN,DT$320,FALSE),LEN(VLOOKUP($A265,csapatok!$A:$NN,DT$320,FALSE))-6),'csapat-ranglista'!$A:$FP,DT$321,FALSE)/8,VLOOKUP(VLOOKUP($A265,csapatok!$A:$NN,DT$320,FALSE),'csapat-ranglista'!$A:$FP,DT$321,FALSE)/4),0)</f>
        <v>0</v>
      </c>
      <c r="DU265" s="223">
        <f>IFERROR(IF(RIGHT(VLOOKUP($A265,csapatok!$A:$NN,DU$320,FALSE),5)="Csere",VLOOKUP(LEFT(VLOOKUP($A265,csapatok!$A:$NN,DU$320,FALSE),LEN(VLOOKUP($A265,csapatok!$A:$NN,DU$320,FALSE))-6),'csapat-ranglista'!$A:$FP,DU$321,FALSE)/8,VLOOKUP(VLOOKUP($A265,csapatok!$A:$NN,DU$320,FALSE),'csapat-ranglista'!$A:$FP,DU$321,FALSE)/4),0)</f>
        <v>0</v>
      </c>
      <c r="DV265" s="223">
        <f>IFERROR(IF(RIGHT(VLOOKUP($A265,csapatok!$A:$NN,DV$320,FALSE),5)="Csere",VLOOKUP(LEFT(VLOOKUP($A265,csapatok!$A:$NN,DV$320,FALSE),LEN(VLOOKUP($A265,csapatok!$A:$NN,DV$320,FALSE))-6),'csapat-ranglista'!$A:$FP,DV$321,FALSE)/8,VLOOKUP(VLOOKUP($A265,csapatok!$A:$NN,DV$320,FALSE),'csapat-ranglista'!$A:$FP,DV$321,FALSE)/4),0)</f>
        <v>0</v>
      </c>
      <c r="DW265" s="223">
        <f>IFERROR(IF(RIGHT(VLOOKUP($A265,csapatok!$A:$NN,DW$320,FALSE),5)="Csere",VLOOKUP(LEFT(VLOOKUP($A265,csapatok!$A:$NN,DW$320,FALSE),LEN(VLOOKUP($A265,csapatok!$A:$NN,DW$320,FALSE))-6),'csapat-ranglista'!$A:$FP,DW$321,FALSE)/8,VLOOKUP(VLOOKUP($A265,csapatok!$A:$NN,DW$320,FALSE),'csapat-ranglista'!$A:$FP,DW$321,FALSE)/4),0)</f>
        <v>0</v>
      </c>
      <c r="DX265" s="223">
        <f>IFERROR(IF(RIGHT(VLOOKUP($A265,csapatok!$A:$NN,DX$320,FALSE),5)="Csere",VLOOKUP(LEFT(VLOOKUP($A265,csapatok!$A:$NN,DX$320,FALSE),LEN(VLOOKUP($A265,csapatok!$A:$NN,DX$320,FALSE))-6),'csapat-ranglista'!$A:$FP,DX$321,FALSE)/8,VLOOKUP(VLOOKUP($A265,csapatok!$A:$NN,DX$320,FALSE),'csapat-ranglista'!$A:$FP,DX$321,FALSE)/4),0)</f>
        <v>0</v>
      </c>
      <c r="DY265" s="223">
        <f>IFERROR(IF(RIGHT(VLOOKUP($A265,csapatok!$A:$NN,DY$320,FALSE),5)="Csere",VLOOKUP(LEFT(VLOOKUP($A265,csapatok!$A:$NN,DY$320,FALSE),LEN(VLOOKUP($A265,csapatok!$A:$NN,DY$320,FALSE))-6),'csapat-ranglista'!$A:$FP,DY$321,FALSE)/8,VLOOKUP(VLOOKUP($A265,csapatok!$A:$NN,DY$320,FALSE),'csapat-ranglista'!$A:$FP,DY$321,FALSE)/4),0)</f>
        <v>0</v>
      </c>
      <c r="DZ265" s="223">
        <f>IFERROR(IF(RIGHT(VLOOKUP($A265,csapatok!$A:$NN,DZ$320,FALSE),5)="Csere",VLOOKUP(LEFT(VLOOKUP($A265,csapatok!$A:$NN,DZ$320,FALSE),LEN(VLOOKUP($A265,csapatok!$A:$NN,DZ$320,FALSE))-6),'csapat-ranglista'!$A:$FP,DZ$321,FALSE)/8,VLOOKUP(VLOOKUP($A265,csapatok!$A:$NN,DZ$320,FALSE),'csapat-ranglista'!$A:$FP,DZ$321,FALSE)/4),0)</f>
        <v>0</v>
      </c>
      <c r="EA265" s="223">
        <f>IFERROR(IF(RIGHT(VLOOKUP($A265,csapatok!$A:$NN,EA$320,FALSE),5)="Csere",VLOOKUP(LEFT(VLOOKUP($A265,csapatok!$A:$NN,EA$320,FALSE),LEN(VLOOKUP($A265,csapatok!$A:$NN,EA$320,FALSE))-6),'csapat-ranglista'!$A:$FP,EA$321,FALSE)/8,VLOOKUP(VLOOKUP($A265,csapatok!$A:$NN,EA$320,FALSE),'csapat-ranglista'!$A:$FP,EA$321,FALSE)/4),0)</f>
        <v>0</v>
      </c>
      <c r="EB265" s="223">
        <f>IFERROR(IF(RIGHT(VLOOKUP($A265,csapatok!$A:$NN,EB$320,FALSE),5)="Csere",VLOOKUP(LEFT(VLOOKUP($A265,csapatok!$A:$NN,EB$320,FALSE),LEN(VLOOKUP($A265,csapatok!$A:$NN,EB$320,FALSE))-6),'csapat-ranglista'!$A:$FP,EB$321,FALSE)/8,VLOOKUP(VLOOKUP($A265,csapatok!$A:$NN,EB$320,FALSE),'csapat-ranglista'!$A:$FP,EB$321,FALSE)/4),0)</f>
        <v>0</v>
      </c>
      <c r="EC265" s="223">
        <f>IFERROR(IF(RIGHT(VLOOKUP($A265,csapatok!$A:$NN,EC$320,FALSE),5)="Csere",VLOOKUP(LEFT(VLOOKUP($A265,csapatok!$A:$NN,EC$320,FALSE),LEN(VLOOKUP($A265,csapatok!$A:$NN,EC$320,FALSE))-6),'csapat-ranglista'!$A:$FP,EC$321,FALSE)/8,VLOOKUP(VLOOKUP($A265,csapatok!$A:$NN,EC$320,FALSE),'csapat-ranglista'!$A:$FP,EC$321,FALSE)/4),0)</f>
        <v>0</v>
      </c>
      <c r="ED265" s="223">
        <f>IFERROR(IF(RIGHT(VLOOKUP($A265,csapatok!$A:$NN,ED$320,FALSE),5)="Csere",VLOOKUP(LEFT(VLOOKUP($A265,csapatok!$A:$NN,ED$320,FALSE),LEN(VLOOKUP($A265,csapatok!$A:$NN,ED$320,FALSE))-6),'csapat-ranglista'!$A:$FP,ED$321,FALSE)/8,VLOOKUP(VLOOKUP($A265,csapatok!$A:$NN,ED$320,FALSE),'csapat-ranglista'!$A:$FP,ED$321,FALSE)/4),0)</f>
        <v>0</v>
      </c>
      <c r="EE265" s="223">
        <f>IFERROR(IF(RIGHT(VLOOKUP($A265,csapatok!$A:$NN,EE$320,FALSE),5)="Csere",VLOOKUP(LEFT(VLOOKUP($A265,csapatok!$A:$NN,EE$320,FALSE),LEN(VLOOKUP($A265,csapatok!$A:$NN,EE$320,FALSE))-6),'csapat-ranglista'!$A:$FP,EE$321,FALSE)/8,VLOOKUP(VLOOKUP($A265,csapatok!$A:$NN,EE$320,FALSE),'csapat-ranglista'!$A:$FP,EE$321,FALSE)/4),0)</f>
        <v>0</v>
      </c>
      <c r="EF265" s="223">
        <f>IFERROR(IF(RIGHT(VLOOKUP($A265,csapatok!$A:$NN,EF$320,FALSE),5)="Csere",VLOOKUP(LEFT(VLOOKUP($A265,csapatok!$A:$NN,EF$320,FALSE),LEN(VLOOKUP($A265,csapatok!$A:$NN,EF$320,FALSE))-6),'csapat-ranglista'!$A:$FP,EF$321,FALSE)/8,VLOOKUP(VLOOKUP($A265,csapatok!$A:$NN,EF$320,FALSE),'csapat-ranglista'!$A:$FP,EF$321,FALSE)/4),0)</f>
        <v>0</v>
      </c>
      <c r="EG265" s="223">
        <f>IFERROR(IF(RIGHT(VLOOKUP($A265,csapatok!$A:$NN,EG$320,FALSE),5)="Csere",VLOOKUP(LEFT(VLOOKUP($A265,csapatok!$A:$NN,EG$320,FALSE),LEN(VLOOKUP($A265,csapatok!$A:$NN,EG$320,FALSE))-6),'csapat-ranglista'!$A:$FP,EG$321,FALSE)/8,VLOOKUP(VLOOKUP($A265,csapatok!$A:$NN,EG$320,FALSE),'csapat-ranglista'!$A:$FP,EG$321,FALSE)/4),0)</f>
        <v>0</v>
      </c>
      <c r="EH265" s="223">
        <f>IFERROR(IF(RIGHT(VLOOKUP($A265,csapatok!$A:$NN,EH$320,FALSE),5)="Csere",VLOOKUP(LEFT(VLOOKUP($A265,csapatok!$A:$NN,EH$320,FALSE),LEN(VLOOKUP($A265,csapatok!$A:$NN,EH$320,FALSE))-6),'csapat-ranglista'!$A:$FP,EH$321,FALSE)/8,VLOOKUP(VLOOKUP($A265,csapatok!$A:$NN,EH$320,FALSE),'csapat-ranglista'!$A:$FP,EH$321,FALSE)/4),0)</f>
        <v>0</v>
      </c>
      <c r="EI265" s="223">
        <f>IFERROR(IF(RIGHT(VLOOKUP($A265,csapatok!$A:$NN,EI$320,FALSE),5)="Csere",VLOOKUP(LEFT(VLOOKUP($A265,csapatok!$A:$NN,EI$320,FALSE),LEN(VLOOKUP($A265,csapatok!$A:$NN,EI$320,FALSE))-6),'csapat-ranglista'!$A:$FP,EI$321,FALSE)/8,VLOOKUP(VLOOKUP($A265,csapatok!$A:$NN,EI$320,FALSE),'csapat-ranglista'!$A:$FP,EI$321,FALSE)/4),0)</f>
        <v>0</v>
      </c>
      <c r="EJ265" s="223">
        <f>IFERROR(IF(RIGHT(VLOOKUP($A265,csapatok!$A:$NN,EJ$320,FALSE),5)="Csere",VLOOKUP(LEFT(VLOOKUP($A265,csapatok!$A:$NN,EJ$320,FALSE),LEN(VLOOKUP($A265,csapatok!$A:$NN,EJ$320,FALSE))-6),'csapat-ranglista'!$A:$FP,EJ$321,FALSE)/8,VLOOKUP(VLOOKUP($A265,csapatok!$A:$NN,EJ$320,FALSE),'csapat-ranglista'!$A:$FP,EJ$321,FALSE)/4),0)</f>
        <v>0</v>
      </c>
      <c r="EK265" s="223">
        <f>IFERROR(IF(RIGHT(VLOOKUP($A265,csapatok!$A:$NN,EK$320,FALSE),5)="Csere",VLOOKUP(LEFT(VLOOKUP($A265,csapatok!$A:$NN,EK$320,FALSE),LEN(VLOOKUP($A265,csapatok!$A:$NN,EK$320,FALSE))-6),'csapat-ranglista'!$A:$FP,EK$321,FALSE)/8,VLOOKUP(VLOOKUP($A265,csapatok!$A:$NN,EK$320,FALSE),'csapat-ranglista'!$A:$FP,EK$321,FALSE)/4),0)</f>
        <v>0</v>
      </c>
      <c r="EL265" s="223">
        <f>IFERROR(IF(RIGHT(VLOOKUP($A265,csapatok!$A:$NN,EL$320,FALSE),5)="Csere",VLOOKUP(LEFT(VLOOKUP($A265,csapatok!$A:$NN,EL$320,FALSE),LEN(VLOOKUP($A265,csapatok!$A:$NN,EL$320,FALSE))-6),'csapat-ranglista'!$A:$FP,EL$321,FALSE)/8,VLOOKUP(VLOOKUP($A265,csapatok!$A:$NN,EL$320,FALSE),'csapat-ranglista'!$A:$FP,EL$321,FALSE)/4),0)</f>
        <v>0</v>
      </c>
      <c r="EM265" s="223">
        <f>IFERROR(IF(RIGHT(VLOOKUP($A265,csapatok!$A:$NN,EM$320,FALSE),5)="Csere",VLOOKUP(LEFT(VLOOKUP($A265,csapatok!$A:$NN,EM$320,FALSE),LEN(VLOOKUP($A265,csapatok!$A:$NN,EM$320,FALSE))-6),'csapat-ranglista'!$A:$FP,EM$321,FALSE)/8,VLOOKUP(VLOOKUP($A265,csapatok!$A:$NN,EM$320,FALSE),'csapat-ranglista'!$A:$FP,EM$321,FALSE)/4),0)</f>
        <v>0</v>
      </c>
      <c r="EN265" s="223">
        <f>IFERROR(IF(RIGHT(VLOOKUP($A265,csapatok!$A:$NN,EN$320,FALSE),5)="Csere",VLOOKUP(LEFT(VLOOKUP($A265,csapatok!$A:$NN,EN$320,FALSE),LEN(VLOOKUP($A265,csapatok!$A:$NN,EN$320,FALSE))-6),'csapat-ranglista'!$A:$FP,EN$321,FALSE)/8,VLOOKUP(VLOOKUP($A265,csapatok!$A:$NN,EN$320,FALSE),'csapat-ranglista'!$A:$FP,EN$321,FALSE)/4),0)</f>
        <v>0</v>
      </c>
      <c r="EO265" s="223">
        <f>IFERROR(IF(RIGHT(VLOOKUP($A265,csapatok!$A:$NN,EO$320,FALSE),5)="Csere",VLOOKUP(LEFT(VLOOKUP($A265,csapatok!$A:$NN,EO$320,FALSE),LEN(VLOOKUP($A265,csapatok!$A:$NN,EO$320,FALSE))-6),'csapat-ranglista'!$A:$FP,EO$321,FALSE)/8,VLOOKUP(VLOOKUP($A265,csapatok!$A:$NN,EO$320,FALSE),'csapat-ranglista'!$A:$FP,EO$321,FALSE)/4),0)</f>
        <v>0</v>
      </c>
      <c r="EP265" s="223">
        <f>IFERROR(IF(RIGHT(VLOOKUP($A265,csapatok!$A:$NN,EP$320,FALSE),5)="Csere",VLOOKUP(LEFT(VLOOKUP($A265,csapatok!$A:$NN,EP$320,FALSE),LEN(VLOOKUP($A265,csapatok!$A:$NN,EP$320,FALSE))-6),'csapat-ranglista'!$A:$FP,EP$321,FALSE)/8,VLOOKUP(VLOOKUP($A265,csapatok!$A:$NN,EP$320,FALSE),'csapat-ranglista'!$A:$FP,EP$321,FALSE)/4),0)</f>
        <v>0</v>
      </c>
      <c r="EQ265" s="223">
        <f>IFERROR(IF(RIGHT(VLOOKUP($A265,csapatok!$A:$NN,EQ$320,FALSE),5)="Csere",VLOOKUP(LEFT(VLOOKUP($A265,csapatok!$A:$NN,EQ$320,FALSE),LEN(VLOOKUP($A265,csapatok!$A:$NN,EQ$320,FALSE))-6),'csapat-ranglista'!$A:$FP,EQ$321,FALSE)/8,VLOOKUP(VLOOKUP($A265,csapatok!$A:$NN,EQ$320,FALSE),'csapat-ranglista'!$A:$FP,EQ$321,FALSE)/4),0)</f>
        <v>0</v>
      </c>
      <c r="ER265" s="223">
        <f>IFERROR(IF(RIGHT(VLOOKUP($A265,csapatok!$A:$NN,ER$320,FALSE),5)="Csere",VLOOKUP(LEFT(VLOOKUP($A265,csapatok!$A:$NN,ER$320,FALSE),LEN(VLOOKUP($A265,csapatok!$A:$NN,ER$320,FALSE))-6),'csapat-ranglista'!$A:$FP,ER$321,FALSE)/8,VLOOKUP(VLOOKUP($A265,csapatok!$A:$NN,ER$320,FALSE),'csapat-ranglista'!$A:$FP,ER$321,FALSE)/4),0)</f>
        <v>0</v>
      </c>
      <c r="ES265" s="223">
        <f>IFERROR(IF(RIGHT(VLOOKUP($A265,csapatok!$A:$NN,ES$320,FALSE),5)="Csere",VLOOKUP(LEFT(VLOOKUP($A265,csapatok!$A:$NN,ES$320,FALSE),LEN(VLOOKUP($A265,csapatok!$A:$NN,ES$320,FALSE))-6),'csapat-ranglista'!$A:$FP,ES$321,FALSE)/8,VLOOKUP(VLOOKUP($A265,csapatok!$A:$NN,ES$320,FALSE),'csapat-ranglista'!$A:$FP,ES$321,FALSE)/4),0)</f>
        <v>0</v>
      </c>
      <c r="ET265" s="223">
        <f>IFERROR(IF(RIGHT(VLOOKUP($A265,csapatok!$A:$NN,ET$320,FALSE),5)="Csere",VLOOKUP(LEFT(VLOOKUP($A265,csapatok!$A:$NN,ET$320,FALSE),LEN(VLOOKUP($A265,csapatok!$A:$NN,ET$320,FALSE))-6),'csapat-ranglista'!$A:$FP,ET$321,FALSE)/8,VLOOKUP(VLOOKUP($A265,csapatok!$A:$NN,ET$320,FALSE),'csapat-ranglista'!$A:$FP,ET$321,FALSE)/4),0)</f>
        <v>0</v>
      </c>
      <c r="EU265" s="223">
        <f>IFERROR(IF(RIGHT(VLOOKUP($A265,csapatok!$A:$NN,EU$320,FALSE),5)="Csere",VLOOKUP(LEFT(VLOOKUP($A265,csapatok!$A:$NN,EU$320,FALSE),LEN(VLOOKUP($A265,csapatok!$A:$NN,EU$320,FALSE))-6),'csapat-ranglista'!$A:$FP,EU$321,FALSE)/8,VLOOKUP(VLOOKUP($A265,csapatok!$A:$NN,EU$320,FALSE),'csapat-ranglista'!$A:$FP,EU$321,FALSE)/4),0)</f>
        <v>0</v>
      </c>
      <c r="EV265" s="223">
        <f>IFERROR(IF(RIGHT(VLOOKUP($A265,csapatok!$A:$NN,EV$320,FALSE),5)="Csere",VLOOKUP(LEFT(VLOOKUP($A265,csapatok!$A:$NN,EV$320,FALSE),LEN(VLOOKUP($A265,csapatok!$A:$NN,EV$320,FALSE))-6),'csapat-ranglista'!$A:$FP,EV$321,FALSE)/8,VLOOKUP(VLOOKUP($A265,csapatok!$A:$NN,EV$320,FALSE),'csapat-ranglista'!$A:$FP,EV$321,FALSE)/4),0)</f>
        <v>0</v>
      </c>
      <c r="EW265" s="223">
        <f>IFERROR(IF(RIGHT(VLOOKUP($A265,csapatok!$A:$NN,EW$320,FALSE),5)="Csere",VLOOKUP(LEFT(VLOOKUP($A265,csapatok!$A:$NN,EW$320,FALSE),LEN(VLOOKUP($A265,csapatok!$A:$NN,EW$320,FALSE))-6),'csapat-ranglista'!$A:$FP,EW$321,FALSE)/8,VLOOKUP(VLOOKUP($A265,csapatok!$A:$NN,EW$320,FALSE),'csapat-ranglista'!$A:$FP,EW$321,FALSE)/4),0)</f>
        <v>0</v>
      </c>
      <c r="EX265" s="223">
        <f>IFERROR(IF(RIGHT(VLOOKUP($A265,csapatok!$A:$NN,EX$320,FALSE),5)="Csere",VLOOKUP(LEFT(VLOOKUP($A265,csapatok!$A:$NN,EX$320,FALSE),LEN(VLOOKUP($A265,csapatok!$A:$NN,EX$320,FALSE))-6),'csapat-ranglista'!$A:$FP,EX$321,FALSE)/8,VLOOKUP(VLOOKUP($A265,csapatok!$A:$NN,EX$320,FALSE),'csapat-ranglista'!$A:$FP,EX$321,FALSE)/4),0)</f>
        <v>0</v>
      </c>
      <c r="EY265" s="223">
        <f>IFERROR(IF(RIGHT(VLOOKUP($A265,csapatok!$A:$NN,EY$320,FALSE),5)="Csere",VLOOKUP(LEFT(VLOOKUP($A265,csapatok!$A:$NN,EY$320,FALSE),LEN(VLOOKUP($A265,csapatok!$A:$NN,EY$320,FALSE))-6),'csapat-ranglista'!$A:$FP,EY$321,FALSE)/8,VLOOKUP(VLOOKUP($A265,csapatok!$A:$NN,EY$320,FALSE),'csapat-ranglista'!$A:$FP,EY$321,FALSE)/4),0)</f>
        <v>0</v>
      </c>
      <c r="EZ265" s="223">
        <f>IFERROR(IF(RIGHT(VLOOKUP($A265,csapatok!$A:$NN,EZ$320,FALSE),5)="Csere",VLOOKUP(LEFT(VLOOKUP($A265,csapatok!$A:$NN,EZ$320,FALSE),LEN(VLOOKUP($A265,csapatok!$A:$NN,EZ$320,FALSE))-6),'csapat-ranglista'!$A:$FP,EZ$321,FALSE)/8,VLOOKUP(VLOOKUP($A265,csapatok!$A:$NN,EZ$320,FALSE),'csapat-ranglista'!$A:$FP,EZ$321,FALSE)/4),0)</f>
        <v>0</v>
      </c>
      <c r="FA265" s="223">
        <f>IFERROR(IF(RIGHT(VLOOKUP($A265,csapatok!$A:$NN,FA$320,FALSE),5)="Csere",VLOOKUP(LEFT(VLOOKUP($A265,csapatok!$A:$NN,FA$320,FALSE),LEN(VLOOKUP($A265,csapatok!$A:$NN,FA$320,FALSE))-6),'csapat-ranglista'!$A:$FP,FA$321,FALSE)/8,VLOOKUP(VLOOKUP($A265,csapatok!$A:$NN,FA$320,FALSE),'csapat-ranglista'!$A:$FP,FA$321,FALSE)/4),0)</f>
        <v>0</v>
      </c>
      <c r="FB265" s="223">
        <f>IFERROR(IF(RIGHT(VLOOKUP($A265,csapatok!$A:$NN,FB$320,FALSE),5)="Csere",VLOOKUP(LEFT(VLOOKUP($A265,csapatok!$A:$NN,FB$320,FALSE),LEN(VLOOKUP($A265,csapatok!$A:$NN,FB$320,FALSE))-6),'csapat-ranglista'!$A:$FP,FB$321,FALSE)/8,VLOOKUP(VLOOKUP($A265,csapatok!$A:$NN,FB$320,FALSE),'csapat-ranglista'!$A:$FP,FB$321,FALSE)/4),0)</f>
        <v>0</v>
      </c>
      <c r="FC265" s="223">
        <f>IFERROR(IF(RIGHT(VLOOKUP($A265,csapatok!$A:$NN,FC$320,FALSE),5)="Csere",VLOOKUP(LEFT(VLOOKUP($A265,csapatok!$A:$NN,FC$320,FALSE),LEN(VLOOKUP($A265,csapatok!$A:$NN,FC$320,FALSE))-6),'csapat-ranglista'!$A:$FP,FC$321,FALSE)/8,VLOOKUP(VLOOKUP($A265,csapatok!$A:$NN,FC$320,FALSE),'csapat-ranglista'!$A:$FP,FC$321,FALSE)/4),0)</f>
        <v>0</v>
      </c>
      <c r="FD265" s="224">
        <f>versenyek!$QY$11*IFERROR(VLOOKUP(VLOOKUP($A265,versenyek!QX:QZ,3,FALSE),szabalyok!$A$16:$B$23,2,FALSE)/4,0)</f>
        <v>0</v>
      </c>
      <c r="FE265" s="224">
        <f>versenyek!$RB$11*IFERROR(VLOOKUP(VLOOKUP($A265,versenyek!RA:RC,3,FALSE),szabalyok!$A$16:$B$23,2,FALSE)/4,0)</f>
        <v>0</v>
      </c>
      <c r="FF265" s="223">
        <f>IFERROR(IF(RIGHT(VLOOKUP($A265,csapatok!$A:$NN,FF$320,FALSE),5)="Csere",VLOOKUP(LEFT(VLOOKUP($A265,csapatok!$A:$NN,FF$320,FALSE),LEN(VLOOKUP($A265,csapatok!$A:$NN,FF$320,FALSE))-6),'csapat-ranglista'!$A:$FP,FF$321,FALSE)/8,VLOOKUP(VLOOKUP($A265,csapatok!$A:$NN,FF$320,FALSE),'csapat-ranglista'!$A:$FP,FF$321,FALSE)/4),0)</f>
        <v>0</v>
      </c>
      <c r="FG265" s="223">
        <f>IFERROR(IF(RIGHT(VLOOKUP($A265,csapatok!$A:$NN,FG$320,FALSE),5)="Csere",VLOOKUP(LEFT(VLOOKUP($A265,csapatok!$A:$NN,FG$320,FALSE),LEN(VLOOKUP($A265,csapatok!$A:$NN,FG$320,FALSE))-6),'csapat-ranglista'!$A:$FP,FG$321,FALSE)/8,VLOOKUP(VLOOKUP($A265,csapatok!$A:$NN,FG$320,FALSE),'csapat-ranglista'!$A:$FP,FG$321,FALSE)/4),0)</f>
        <v>0</v>
      </c>
      <c r="FH265" s="223">
        <f>IFERROR(IF(RIGHT(VLOOKUP($A265,csapatok!$A:$NN,FH$320,FALSE),5)="Csere",VLOOKUP(LEFT(VLOOKUP($A265,csapatok!$A:$NN,FH$320,FALSE),LEN(VLOOKUP($A265,csapatok!$A:$NN,FH$320,FALSE))-6),'csapat-ranglista'!$A:$FP,FH$321,FALSE)/8,VLOOKUP(VLOOKUP($A265,csapatok!$A:$NN,FH$320,FALSE),'csapat-ranglista'!$A:$FP,FH$321,FALSE)/4),0)</f>
        <v>0</v>
      </c>
      <c r="FI265" s="223">
        <f>IFERROR(IF(RIGHT(VLOOKUP($A265,csapatok!$A:$NN,FI$320,FALSE),5)="Csere",VLOOKUP(LEFT(VLOOKUP($A265,csapatok!$A:$NN,FI$320,FALSE),LEN(VLOOKUP($A265,csapatok!$A:$NN,FI$320,FALSE))-6),'csapat-ranglista'!$A:$FP,FI$321,FALSE)/8,VLOOKUP(VLOOKUP($A265,csapatok!$A:$NN,FI$320,FALSE),'csapat-ranglista'!$A:$FP,FI$321,FALSE)/4),0)</f>
        <v>0</v>
      </c>
      <c r="FJ265" s="223">
        <f>IFERROR(IF(RIGHT(VLOOKUP($A265,csapatok!$A:$NN,FJ$320,FALSE),5)="Csere",VLOOKUP(LEFT(VLOOKUP($A265,csapatok!$A:$NN,FJ$320,FALSE),LEN(VLOOKUP($A265,csapatok!$A:$NN,FJ$320,FALSE))-6),'csapat-ranglista'!$A:$FP,FJ$321,FALSE)/8,VLOOKUP(VLOOKUP($A265,csapatok!$A:$NN,FJ$320,FALSE),'csapat-ranglista'!$A:$FP,FJ$321,FALSE)/4),0)</f>
        <v>0</v>
      </c>
      <c r="FK265" s="223">
        <f>IFERROR(IF(RIGHT(VLOOKUP($A265,csapatok!$A:$NN,FK$320,FALSE),5)="Csere",VLOOKUP(LEFT(VLOOKUP($A265,csapatok!$A:$NN,FK$320,FALSE),LEN(VLOOKUP($A265,csapatok!$A:$NN,FK$320,FALSE))-6),'csapat-ranglista'!$A:$FP,FK$321,FALSE)/8,VLOOKUP(VLOOKUP($A265,csapatok!$A:$NN,FK$320,FALSE),'csapat-ranglista'!$A:$FP,FK$321,FALSE)/4),0)</f>
        <v>0</v>
      </c>
      <c r="FL265" s="223">
        <f>IFERROR(IF(RIGHT(VLOOKUP($A265,csapatok!$A:$NN,FL$320,FALSE),5)="Csere",VLOOKUP(LEFT(VLOOKUP($A265,csapatok!$A:$NN,FL$320,FALSE),LEN(VLOOKUP($A265,csapatok!$A:$NN,FL$320,FALSE))-6),'csapat-ranglista'!$A:$FP,FL$321,FALSE)/8,VLOOKUP(VLOOKUP($A265,csapatok!$A:$NN,FL$320,FALSE),'csapat-ranglista'!$A:$FP,FL$321,FALSE)/4),0)</f>
        <v>0</v>
      </c>
      <c r="FM265" s="223">
        <f>IFERROR(IF(RIGHT(VLOOKUP($A265,csapatok!$A:$NN,FM$320,FALSE),5)="Csere",VLOOKUP(LEFT(VLOOKUP($A265,csapatok!$A:$NN,FM$320,FALSE),LEN(VLOOKUP($A265,csapatok!$A:$NN,FM$320,FALSE))-6),'csapat-ranglista'!$A:$FP,FM$321,FALSE)/8,VLOOKUP(VLOOKUP($A265,csapatok!$A:$NN,FM$320,FALSE),'csapat-ranglista'!$A:$FP,FM$321,FALSE)/4),0)</f>
        <v>0</v>
      </c>
      <c r="FN265" s="223">
        <f>IFERROR(IF(RIGHT(VLOOKUP($A265,csapatok!$A:$NN,FN$320,FALSE),5)="Csere",VLOOKUP(LEFT(VLOOKUP($A265,csapatok!$A:$NN,FN$320,FALSE),LEN(VLOOKUP($A265,csapatok!$A:$NN,FN$320,FALSE))-6),'csapat-ranglista'!$A:$FP,FN$321,FALSE)/8,VLOOKUP(VLOOKUP($A265,csapatok!$A:$NN,FN$320,FALSE),'csapat-ranglista'!$A:$FP,FN$321,FALSE)/4),0)</f>
        <v>0</v>
      </c>
      <c r="FO265" s="223">
        <f>IFERROR(IF(RIGHT(VLOOKUP($A265,csapatok!$A:$NN,FO$320,FALSE),5)="Csere",VLOOKUP(LEFT(VLOOKUP($A265,csapatok!$A:$NN,FO$320,FALSE),LEN(VLOOKUP($A265,csapatok!$A:$NN,FO$320,FALSE))-6),'csapat-ranglista'!$A:$FP,FO$321,FALSE)/8,VLOOKUP(VLOOKUP($A265,csapatok!$A:$NN,FO$320,FALSE),'csapat-ranglista'!$A:$FP,FO$321,FALSE)/4),0)</f>
        <v>0</v>
      </c>
      <c r="FP265" s="223">
        <f>IFERROR(IF(RIGHT(VLOOKUP($A265,csapatok!$A:$NN,FP$320,FALSE),5)="Csere",VLOOKUP(LEFT(VLOOKUP($A265,csapatok!$A:$NN,FP$320,FALSE),LEN(VLOOKUP($A265,csapatok!$A:$NN,FP$320,FALSE))-6),'csapat-ranglista'!$A:$FP,FP$321,FALSE)/8,VLOOKUP(VLOOKUP($A265,csapatok!$A:$NN,FP$320,FALSE),'csapat-ranglista'!$A:$FP,FP$321,FALSE)/4),0)</f>
        <v>0</v>
      </c>
      <c r="FQ265" s="223">
        <f>IFERROR(IF(RIGHT(VLOOKUP($A265,csapatok!$A:$NN,FQ$320,FALSE),5)="Csere",VLOOKUP(LEFT(VLOOKUP($A265,csapatok!$A:$NN,FQ$320,FALSE),LEN(VLOOKUP($A265,csapatok!$A:$NN,FQ$320,FALSE))-6),'csapat-ranglista'!$A:$FP,FQ$321,FALSE)/8,VLOOKUP(VLOOKUP($A265,csapatok!$A:$NN,FQ$320,FALSE),'csapat-ranglista'!$A:$FP,FQ$321,FALSE)/4),0)</f>
        <v>0</v>
      </c>
      <c r="FR265" s="223">
        <f>IFERROR(IF(RIGHT(VLOOKUP($A265,csapatok!$A:$NN,FR$320,FALSE),5)="Csere",VLOOKUP(LEFT(VLOOKUP($A265,csapatok!$A:$NN,FR$320,FALSE),LEN(VLOOKUP($A265,csapatok!$A:$NN,FR$320,FALSE))-6),'csapat-ranglista'!$A:$FP,FR$321,FALSE)/8,VLOOKUP(VLOOKUP($A265,csapatok!$A:$NN,FR$320,FALSE),'csapat-ranglista'!$A:$FP,FR$321,FALSE)/4),0)</f>
        <v>0</v>
      </c>
      <c r="FS265" s="223">
        <f>IFERROR(IF(RIGHT(VLOOKUP($A265,csapatok!$A:$NN,FS$320,FALSE),5)="Csere",VLOOKUP(LEFT(VLOOKUP($A265,csapatok!$A:$NN,FS$320,FALSE),LEN(VLOOKUP($A265,csapatok!$A:$NN,FS$320,FALSE))-6),'csapat-ranglista'!$A:$FP,FS$321,FALSE)/8,VLOOKUP(VLOOKUP($A265,csapatok!$A:$NN,FS$320,FALSE),'csapat-ranglista'!$A:$FP,FS$321,FALSE)/4),0)</f>
        <v>0</v>
      </c>
      <c r="FT265" s="223">
        <f>IFERROR(IF(RIGHT(VLOOKUP($A265,csapatok!$A:$NN,FT$320,FALSE),5)="Csere",VLOOKUP(LEFT(VLOOKUP($A265,csapatok!$A:$NN,FT$320,FALSE),LEN(VLOOKUP($A265,csapatok!$A:$NN,FT$320,FALSE))-6),'csapat-ranglista'!$A:$FP,FT$321,FALSE)/8,VLOOKUP(VLOOKUP($A265,csapatok!$A:$NN,FT$320,FALSE),'csapat-ranglista'!$A:$FP,FT$321,FALSE)/4),0)</f>
        <v>0</v>
      </c>
      <c r="FU265" s="223">
        <f>IFERROR(IF(RIGHT(VLOOKUP($A265,csapatok!$A:$NN,FU$320,FALSE),5)="Csere",VLOOKUP(LEFT(VLOOKUP($A265,csapatok!$A:$NN,FU$320,FALSE),LEN(VLOOKUP($A265,csapatok!$A:$NN,FU$320,FALSE))-6),'csapat-ranglista'!$A:$FP,FU$321,FALSE)/8,VLOOKUP(VLOOKUP($A265,csapatok!$A:$NN,FU$320,FALSE),'csapat-ranglista'!$A:$FP,FU$321,FALSE)/4),0)</f>
        <v>0</v>
      </c>
      <c r="FV265" s="223">
        <f>IFERROR(IF(RIGHT(VLOOKUP($A265,csapatok!$A:$NN,FV$320,FALSE),5)="Csere",VLOOKUP(LEFT(VLOOKUP($A265,csapatok!$A:$NN,FV$320,FALSE),LEN(VLOOKUP($A265,csapatok!$A:$NN,FV$320,FALSE))-6),'csapat-ranglista'!$A:$FP,FV$321,FALSE)/8,VLOOKUP(VLOOKUP($A265,csapatok!$A:$NN,FV$320,FALSE),'csapat-ranglista'!$A:$FP,FV$321,FALSE)/4),0)</f>
        <v>0</v>
      </c>
      <c r="FW265" s="223">
        <f>IFERROR(IF(RIGHT(VLOOKUP($A265,csapatok!$A:$NN,FW$320,FALSE),5)="Csere",VLOOKUP(LEFT(VLOOKUP($A265,csapatok!$A:$NN,FW$320,FALSE),LEN(VLOOKUP($A265,csapatok!$A:$NN,FW$320,FALSE))-6),'csapat-ranglista'!$A:$FP,FW$321,FALSE)/8,VLOOKUP(VLOOKUP($A265,csapatok!$A:$NN,FW$320,FALSE),'csapat-ranglista'!$A:$FP,FW$321,FALSE)/4),0)</f>
        <v>0</v>
      </c>
      <c r="FX265" s="223">
        <f>IFERROR(IF(RIGHT(VLOOKUP($A265,csapatok!$A:$NN,FX$320,FALSE),5)="Csere",VLOOKUP(LEFT(VLOOKUP($A265,csapatok!$A:$NN,FX$320,FALSE),LEN(VLOOKUP($A265,csapatok!$A:$NN,FX$320,FALSE))-6),'csapat-ranglista'!$A:$FP,FX$321,FALSE)/8,VLOOKUP(VLOOKUP($A265,csapatok!$A:$NN,FX$320,FALSE),'csapat-ranglista'!$A:$FP,FX$321,FALSE)/4),0)</f>
        <v>0</v>
      </c>
      <c r="FY265" s="223">
        <f>IFERROR(IF(RIGHT(VLOOKUP($A265,csapatok!$A:$NN,FY$320,FALSE),5)="Csere",VLOOKUP(LEFT(VLOOKUP($A265,csapatok!$A:$NN,FY$320,FALSE),LEN(VLOOKUP($A265,csapatok!$A:$NN,FY$320,FALSE))-6),'csapat-ranglista'!$A:$FP,FY$321,FALSE)/8,VLOOKUP(VLOOKUP($A265,csapatok!$A:$NN,FY$320,FALSE),'csapat-ranglista'!$A:$FP,FY$321,FALSE)/4),0)</f>
        <v>0</v>
      </c>
      <c r="FZ265" s="223">
        <f>IFERROR(IF(RIGHT(VLOOKUP($A265,csapatok!$A:$NN,FZ$320,FALSE),5)="Csere",VLOOKUP(LEFT(VLOOKUP($A265,csapatok!$A:$NN,FZ$320,FALSE),LEN(VLOOKUP($A265,csapatok!$A:$NN,FZ$320,FALSE))-6),'csapat-ranglista'!$A:$FP,FZ$321,FALSE)/8,VLOOKUP(VLOOKUP($A265,csapatok!$A:$NN,FZ$320,FALSE),'csapat-ranglista'!$A:$FP,FZ$321,FALSE)/4),0)</f>
        <v>0</v>
      </c>
      <c r="GA265" s="223">
        <f>IFERROR(IF(RIGHT(VLOOKUP($A265,csapatok!$A:$NN,GA$320,FALSE),5)="Csere",VLOOKUP(LEFT(VLOOKUP($A265,csapatok!$A:$NN,GA$320,FALSE),LEN(VLOOKUP($A265,csapatok!$A:$NN,GA$320,FALSE))-6),'csapat-ranglista'!$A:$FP,GA$321,FALSE)/8,VLOOKUP(VLOOKUP($A265,csapatok!$A:$NN,GA$320,FALSE),'csapat-ranglista'!$A:$FP,GA$321,FALSE)/4),0)</f>
        <v>0</v>
      </c>
      <c r="GB265" s="223">
        <f>IFERROR(IF(RIGHT(VLOOKUP($A265,csapatok!$A:$NN,GB$320,FALSE),5)="Csere",VLOOKUP(LEFT(VLOOKUP($A265,csapatok!$A:$NN,GB$320,FALSE),LEN(VLOOKUP($A265,csapatok!$A:$NN,GB$320,FALSE))-6),'csapat-ranglista'!$A:$FP,GB$321,FALSE)/8,VLOOKUP(VLOOKUP($A265,csapatok!$A:$NN,GB$320,FALSE),'csapat-ranglista'!$A:$FP,GB$321,FALSE)/4),0)</f>
        <v>0</v>
      </c>
      <c r="GC265" s="223">
        <f>IFERROR(IF(RIGHT(VLOOKUP($A265,csapatok!$A:$NN,GC$320,FALSE),5)="Csere",VLOOKUP(LEFT(VLOOKUP($A265,csapatok!$A:$NN,GC$320,FALSE),LEN(VLOOKUP($A265,csapatok!$A:$NN,GC$320,FALSE))-6),'csapat-ranglista'!$A:$FP,GC$321,FALSE)/8,VLOOKUP(VLOOKUP($A265,csapatok!$A:$NN,GC$320,FALSE),'csapat-ranglista'!$A:$FP,GC$321,FALSE)/4),0)</f>
        <v>0</v>
      </c>
      <c r="GD265" s="247">
        <f>SUM(EQ265:GC265)</f>
        <v>0</v>
      </c>
    </row>
    <row r="266" spans="1:186">
      <c r="A266" s="32" t="s">
        <v>553</v>
      </c>
      <c r="B266" s="130"/>
      <c r="C266" s="131" t="str">
        <f>IF(B266=0,"",IF(B266&lt;$C$1,"felnőtt","ifi"))</f>
        <v/>
      </c>
      <c r="D266" s="32" t="s">
        <v>9</v>
      </c>
      <c r="E266" s="45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>
        <f>IFERROR(IF(RIGHT(VLOOKUP($A266,csapatok!$A:$BL,X$320,FALSE),5)="Csere",VLOOKUP(LEFT(VLOOKUP($A266,csapatok!$A:$BL,X$320,FALSE),LEN(VLOOKUP($A266,csapatok!$A:$BL,X$320,FALSE))-6),'csapat-ranglista'!$A:$FP,X$321,FALSE)/8,VLOOKUP(VLOOKUP($A266,csapatok!$A:$BL,X$320,FALSE),'csapat-ranglista'!$A:$FP,X$321,FALSE)/4),0)</f>
        <v>0</v>
      </c>
      <c r="Y266" s="32">
        <f>IFERROR(IF(RIGHT(VLOOKUP($A266,csapatok!$A:$BL,Y$320,FALSE),5)="Csere",VLOOKUP(LEFT(VLOOKUP($A266,csapatok!$A:$BL,Y$320,FALSE),LEN(VLOOKUP($A266,csapatok!$A:$BL,Y$320,FALSE))-6),'csapat-ranglista'!$A:$FP,Y$321,FALSE)/8,VLOOKUP(VLOOKUP($A266,csapatok!$A:$BL,Y$320,FALSE),'csapat-ranglista'!$A:$FP,Y$321,FALSE)/4),0)</f>
        <v>0</v>
      </c>
      <c r="Z266" s="32">
        <f>IFERROR(IF(RIGHT(VLOOKUP($A266,csapatok!$A:$BL,Z$320,FALSE),5)="Csere",VLOOKUP(LEFT(VLOOKUP($A266,csapatok!$A:$BL,Z$320,FALSE),LEN(VLOOKUP($A266,csapatok!$A:$BL,Z$320,FALSE))-6),'csapat-ranglista'!$A:$FP,Z$321,FALSE)/8,VLOOKUP(VLOOKUP($A266,csapatok!$A:$BL,Z$320,FALSE),'csapat-ranglista'!$A:$FP,Z$321,FALSE)/4),0)</f>
        <v>0</v>
      </c>
      <c r="AA266" s="32">
        <f>IFERROR(IF(RIGHT(VLOOKUP($A266,csapatok!$A:$BL,AA$320,FALSE),5)="Csere",VLOOKUP(LEFT(VLOOKUP($A266,csapatok!$A:$BL,AA$320,FALSE),LEN(VLOOKUP($A266,csapatok!$A:$BL,AA$320,FALSE))-6),'csapat-ranglista'!$A:$FP,AA$321,FALSE)/8,VLOOKUP(VLOOKUP($A266,csapatok!$A:$BL,AA$320,FALSE),'csapat-ranglista'!$A:$FP,AA$321,FALSE)/4),0)</f>
        <v>0</v>
      </c>
      <c r="AB266" s="223">
        <f>IFERROR(IF(RIGHT(VLOOKUP($A266,csapatok!$A:$BL,AB$320,FALSE),5)="Csere",VLOOKUP(LEFT(VLOOKUP($A266,csapatok!$A:$BL,AB$320,FALSE),LEN(VLOOKUP($A266,csapatok!$A:$BL,AB$320,FALSE))-6),'csapat-ranglista'!$A:$FP,AB$321,FALSE)/8,VLOOKUP(VLOOKUP($A266,csapatok!$A:$BL,AB$320,FALSE),'csapat-ranglista'!$A:$FP,AB$321,FALSE)/4),0)</f>
        <v>0</v>
      </c>
      <c r="AC266" s="223">
        <f>IFERROR(IF(RIGHT(VLOOKUP($A266,csapatok!$A:$BL,AC$320,FALSE),5)="Csere",VLOOKUP(LEFT(VLOOKUP($A266,csapatok!$A:$BL,AC$320,FALSE),LEN(VLOOKUP($A266,csapatok!$A:$BL,AC$320,FALSE))-6),'csapat-ranglista'!$A:$FP,AC$321,FALSE)/8,VLOOKUP(VLOOKUP($A266,csapatok!$A:$BL,AC$320,FALSE),'csapat-ranglista'!$A:$FP,AC$321,FALSE)/4),0)</f>
        <v>0</v>
      </c>
      <c r="AD266" s="223">
        <f>IFERROR(IF(RIGHT(VLOOKUP($A266,csapatok!$A:$BL,AD$320,FALSE),5)="Csere",VLOOKUP(LEFT(VLOOKUP($A266,csapatok!$A:$BL,AD$320,FALSE),LEN(VLOOKUP($A266,csapatok!$A:$BL,AD$320,FALSE))-6),'csapat-ranglista'!$A:$FP,AD$321,FALSE)/8,VLOOKUP(VLOOKUP($A266,csapatok!$A:$BL,AD$320,FALSE),'csapat-ranglista'!$A:$FP,AD$321,FALSE)/4),0)</f>
        <v>0</v>
      </c>
      <c r="AE266" s="223">
        <f>IFERROR(IF(RIGHT(VLOOKUP($A266,csapatok!$A:$BL,AE$320,FALSE),5)="Csere",VLOOKUP(LEFT(VLOOKUP($A266,csapatok!$A:$BL,AE$320,FALSE),LEN(VLOOKUP($A266,csapatok!$A:$BL,AE$320,FALSE))-6),'csapat-ranglista'!$A:$FP,AE$321,FALSE)/8,VLOOKUP(VLOOKUP($A266,csapatok!$A:$BL,AE$320,FALSE),'csapat-ranglista'!$A:$FP,AE$321,FALSE)/4),0)</f>
        <v>0</v>
      </c>
      <c r="AF266" s="223">
        <f>IFERROR(IF(RIGHT(VLOOKUP($A266,csapatok!$A:$BL,AF$320,FALSE),5)="Csere",VLOOKUP(LEFT(VLOOKUP($A266,csapatok!$A:$BL,AF$320,FALSE),LEN(VLOOKUP($A266,csapatok!$A:$BL,AF$320,FALSE))-6),'csapat-ranglista'!$A:$FP,AF$321,FALSE)/8,VLOOKUP(VLOOKUP($A266,csapatok!$A:$BL,AF$320,FALSE),'csapat-ranglista'!$A:$FP,AF$321,FALSE)/4),0)</f>
        <v>0</v>
      </c>
      <c r="AG266" s="223">
        <f>IFERROR(IF(RIGHT(VLOOKUP($A266,csapatok!$A:$BL,AG$320,FALSE),5)="Csere",VLOOKUP(LEFT(VLOOKUP($A266,csapatok!$A:$BL,AG$320,FALSE),LEN(VLOOKUP($A266,csapatok!$A:$BL,AG$320,FALSE))-6),'csapat-ranglista'!$A:$FP,AG$321,FALSE)/8,VLOOKUP(VLOOKUP($A266,csapatok!$A:$BL,AG$320,FALSE),'csapat-ranglista'!$A:$FP,AG$321,FALSE)/4),0)</f>
        <v>0</v>
      </c>
      <c r="AH266" s="223">
        <f>IFERROR(IF(RIGHT(VLOOKUP($A266,csapatok!$A:$BL,AH$320,FALSE),5)="Csere",VLOOKUP(LEFT(VLOOKUP($A266,csapatok!$A:$BL,AH$320,FALSE),LEN(VLOOKUP($A266,csapatok!$A:$BL,AH$320,FALSE))-6),'csapat-ranglista'!$A:$FP,AH$321,FALSE)/8,VLOOKUP(VLOOKUP($A266,csapatok!$A:$BL,AH$320,FALSE),'csapat-ranglista'!$A:$FP,AH$321,FALSE)/4),0)</f>
        <v>0</v>
      </c>
      <c r="AI266" s="223">
        <f>IFERROR(IF(RIGHT(VLOOKUP($A266,csapatok!$A:$BL,AI$320,FALSE),5)="Csere",VLOOKUP(LEFT(VLOOKUP($A266,csapatok!$A:$BL,AI$320,FALSE),LEN(VLOOKUP($A266,csapatok!$A:$BL,AI$320,FALSE))-6),'csapat-ranglista'!$A:$FP,AI$321,FALSE)/8,VLOOKUP(VLOOKUP($A266,csapatok!$A:$BL,AI$320,FALSE),'csapat-ranglista'!$A:$FP,AI$321,FALSE)/4),0)</f>
        <v>0</v>
      </c>
      <c r="AJ266" s="223">
        <f>IFERROR(IF(RIGHT(VLOOKUP($A266,csapatok!$A:$BL,AJ$320,FALSE),5)="Csere",VLOOKUP(LEFT(VLOOKUP($A266,csapatok!$A:$BL,AJ$320,FALSE),LEN(VLOOKUP($A266,csapatok!$A:$BL,AJ$320,FALSE))-6),'csapat-ranglista'!$A:$FP,AJ$321,FALSE)/8,VLOOKUP(VLOOKUP($A266,csapatok!$A:$BL,AJ$320,FALSE),'csapat-ranglista'!$A:$FP,AJ$321,FALSE)/2),0)</f>
        <v>0</v>
      </c>
      <c r="AK266" s="223">
        <f>IFERROR(IF(RIGHT(VLOOKUP($A266,csapatok!$A:$CN,AK$320,FALSE),5)="Csere",VLOOKUP(LEFT(VLOOKUP($A266,csapatok!$A:$CN,AK$320,FALSE),LEN(VLOOKUP($A266,csapatok!$A:$CN,AK$320,FALSE))-6),'csapat-ranglista'!$A:$FP,AK$321,FALSE)/8,VLOOKUP(VLOOKUP($A266,csapatok!$A:$CN,AK$320,FALSE),'csapat-ranglista'!$A:$FP,AK$321,FALSE)/4),0)</f>
        <v>0</v>
      </c>
      <c r="AL266" s="223">
        <f>IFERROR(IF(RIGHT(VLOOKUP($A266,csapatok!$A:$CN,AL$320,FALSE),5)="Csere",VLOOKUP(LEFT(VLOOKUP($A266,csapatok!$A:$CN,AL$320,FALSE),LEN(VLOOKUP($A266,csapatok!$A:$CN,AL$320,FALSE))-6),'csapat-ranglista'!$A:$FP,AL$321,FALSE)/8,VLOOKUP(VLOOKUP($A266,csapatok!$A:$CN,AL$320,FALSE),'csapat-ranglista'!$A:$FP,AL$321,FALSE)/4),0)</f>
        <v>0</v>
      </c>
      <c r="AM266" s="223">
        <f>IFERROR(IF(RIGHT(VLOOKUP($A266,csapatok!$A:$CN,AM$320,FALSE),5)="Csere",VLOOKUP(LEFT(VLOOKUP($A266,csapatok!$A:$CN,AM$320,FALSE),LEN(VLOOKUP($A266,csapatok!$A:$CN,AM$320,FALSE))-6),'csapat-ranglista'!$A:$FP,AM$321,FALSE)/8,VLOOKUP(VLOOKUP($A266,csapatok!$A:$CN,AM$320,FALSE),'csapat-ranglista'!$A:$FP,AM$321,FALSE)/4),0)</f>
        <v>0</v>
      </c>
      <c r="AN266" s="223">
        <f>IFERROR(IF(RIGHT(VLOOKUP($A266,csapatok!$A:$CN,AN$320,FALSE),5)="Csere",VLOOKUP(LEFT(VLOOKUP($A266,csapatok!$A:$CN,AN$320,FALSE),LEN(VLOOKUP($A266,csapatok!$A:$CN,AN$320,FALSE))-6),'csapat-ranglista'!$A:$FP,AN$321,FALSE)/8,VLOOKUP(VLOOKUP($A266,csapatok!$A:$CN,AN$320,FALSE),'csapat-ranglista'!$A:$FP,AN$321,FALSE)/4),0)</f>
        <v>0</v>
      </c>
      <c r="AO266" s="223">
        <f>IFERROR(IF(RIGHT(VLOOKUP($A266,csapatok!$A:$CN,AO$320,FALSE),5)="Csere",VLOOKUP(LEFT(VLOOKUP($A266,csapatok!$A:$CN,AO$320,FALSE),LEN(VLOOKUP($A266,csapatok!$A:$CN,AO$320,FALSE))-6),'csapat-ranglista'!$A:$FP,AO$321,FALSE)/8,VLOOKUP(VLOOKUP($A266,csapatok!$A:$CN,AO$320,FALSE),'csapat-ranglista'!$A:$FP,AO$321,FALSE)/4),0)</f>
        <v>0</v>
      </c>
      <c r="AP266" s="223">
        <f>IFERROR(IF(RIGHT(VLOOKUP($A266,csapatok!$A:$CN,AP$320,FALSE),5)="Csere",VLOOKUP(LEFT(VLOOKUP($A266,csapatok!$A:$CN,AP$320,FALSE),LEN(VLOOKUP($A266,csapatok!$A:$CN,AP$320,FALSE))-6),'csapat-ranglista'!$A:$FP,AP$321,FALSE)/8,VLOOKUP(VLOOKUP($A266,csapatok!$A:$CN,AP$320,FALSE),'csapat-ranglista'!$A:$FP,AP$321,FALSE)/4),0)</f>
        <v>0</v>
      </c>
      <c r="AQ266" s="223">
        <f>IFERROR(IF(RIGHT(VLOOKUP($A266,csapatok!$A:$CN,AQ$320,FALSE),5)="Csere",VLOOKUP(LEFT(VLOOKUP($A266,csapatok!$A:$CN,AQ$320,FALSE),LEN(VLOOKUP($A266,csapatok!$A:$CN,AQ$320,FALSE))-6),'csapat-ranglista'!$A:$FP,AQ$321,FALSE)/8,VLOOKUP(VLOOKUP($A266,csapatok!$A:$CN,AQ$320,FALSE),'csapat-ranglista'!$A:$FP,AQ$321,FALSE)/4),0)</f>
        <v>0</v>
      </c>
      <c r="AR266" s="223">
        <f>IFERROR(IF(RIGHT(VLOOKUP($A266,csapatok!$A:$CN,AR$320,FALSE),5)="Csere",VLOOKUP(LEFT(VLOOKUP($A266,csapatok!$A:$CN,AR$320,FALSE),LEN(VLOOKUP($A266,csapatok!$A:$CN,AR$320,FALSE))-6),'csapat-ranglista'!$A:$FP,AR$321,FALSE)/8,VLOOKUP(VLOOKUP($A266,csapatok!$A:$CN,AR$320,FALSE),'csapat-ranglista'!$A:$FP,AR$321,FALSE)/4),0)</f>
        <v>0</v>
      </c>
      <c r="AS266" s="223">
        <f>IFERROR(IF(RIGHT(VLOOKUP($A266,csapatok!$A:$CN,AS$320,FALSE),5)="Csere",VLOOKUP(LEFT(VLOOKUP($A266,csapatok!$A:$CN,AS$320,FALSE),LEN(VLOOKUP($A266,csapatok!$A:$CN,AS$320,FALSE))-6),'csapat-ranglista'!$A:$FP,AS$321,FALSE)/8,VLOOKUP(VLOOKUP($A266,csapatok!$A:$CN,AS$320,FALSE),'csapat-ranglista'!$A:$FP,AS$321,FALSE)/4),0)</f>
        <v>0</v>
      </c>
      <c r="AT266" s="223">
        <f>IFERROR(IF(RIGHT(VLOOKUP($A266,csapatok!$A:$CN,AT$320,FALSE),5)="Csere",VLOOKUP(LEFT(VLOOKUP($A266,csapatok!$A:$CN,AT$320,FALSE),LEN(VLOOKUP($A266,csapatok!$A:$CN,AT$320,FALSE))-6),'csapat-ranglista'!$A:$FP,AT$321,FALSE)/8,VLOOKUP(VLOOKUP($A266,csapatok!$A:$CN,AT$320,FALSE),'csapat-ranglista'!$A:$FP,AT$321,FALSE)/4),0)</f>
        <v>0</v>
      </c>
      <c r="AU266" s="223">
        <f>IFERROR(IF(RIGHT(VLOOKUP($A266,csapatok!$A:$CN,AU$320,FALSE),5)="Csere",VLOOKUP(LEFT(VLOOKUP($A266,csapatok!$A:$CN,AU$320,FALSE),LEN(VLOOKUP($A266,csapatok!$A:$CN,AU$320,FALSE))-6),'csapat-ranglista'!$A:$FP,AU$321,FALSE)/8,VLOOKUP(VLOOKUP($A266,csapatok!$A:$CN,AU$320,FALSE),'csapat-ranglista'!$A:$FP,AU$321,FALSE)/4),0)</f>
        <v>0</v>
      </c>
      <c r="AV266" s="223">
        <f>IFERROR(IF(RIGHT(VLOOKUP($A266,csapatok!$A:$CN,AV$320,FALSE),5)="Csere",VLOOKUP(LEFT(VLOOKUP($A266,csapatok!$A:$CN,AV$320,FALSE),LEN(VLOOKUP($A266,csapatok!$A:$CN,AV$320,FALSE))-6),'csapat-ranglista'!$A:$FP,AV$321,FALSE)/8,VLOOKUP(VLOOKUP($A266,csapatok!$A:$CN,AV$320,FALSE),'csapat-ranglista'!$A:$FP,AV$321,FALSE)/4),0)</f>
        <v>0</v>
      </c>
      <c r="AW266" s="223">
        <f>IFERROR(IF(RIGHT(VLOOKUP($A266,csapatok!$A:$CN,AW$320,FALSE),5)="Csere",VLOOKUP(LEFT(VLOOKUP($A266,csapatok!$A:$CN,AW$320,FALSE),LEN(VLOOKUP($A266,csapatok!$A:$CN,AW$320,FALSE))-6),'csapat-ranglista'!$A:$FP,AW$321,FALSE)/8,VLOOKUP(VLOOKUP($A266,csapatok!$A:$CN,AW$320,FALSE),'csapat-ranglista'!$A:$FP,AW$321,FALSE)/4),0)</f>
        <v>0</v>
      </c>
      <c r="AX266" s="223">
        <f>IFERROR(IF(RIGHT(VLOOKUP($A266,csapatok!$A:$CN,AX$320,FALSE),5)="Csere",VLOOKUP(LEFT(VLOOKUP($A266,csapatok!$A:$CN,AX$320,FALSE),LEN(VLOOKUP($A266,csapatok!$A:$CN,AX$320,FALSE))-6),'csapat-ranglista'!$A:$FP,AX$321,FALSE)/8,VLOOKUP(VLOOKUP($A266,csapatok!$A:$CN,AX$320,FALSE),'csapat-ranglista'!$A:$FP,AX$321,FALSE)/4),0)</f>
        <v>0</v>
      </c>
      <c r="AY266" s="223">
        <f>IFERROR(IF(RIGHT(VLOOKUP($A266,csapatok!$A:$NN,AY$320,FALSE),5)="Csere",VLOOKUP(LEFT(VLOOKUP($A266,csapatok!$A:$NN,AY$320,FALSE),LEN(VLOOKUP($A266,csapatok!$A:$NN,AY$320,FALSE))-6),'csapat-ranglista'!$A:$FP,AY$321,FALSE)/8,VLOOKUP(VLOOKUP($A266,csapatok!$A:$NN,AY$320,FALSE),'csapat-ranglista'!$A:$FP,AY$321,FALSE)/4),0)</f>
        <v>0</v>
      </c>
      <c r="AZ266" s="223">
        <f>IFERROR(IF(RIGHT(VLOOKUP($A266,csapatok!$A:$NN,AZ$320,FALSE),5)="Csere",VLOOKUP(LEFT(VLOOKUP($A266,csapatok!$A:$NN,AZ$320,FALSE),LEN(VLOOKUP($A266,csapatok!$A:$NN,AZ$320,FALSE))-6),'csapat-ranglista'!$A:$FP,AZ$321,FALSE)/8,VLOOKUP(VLOOKUP($A266,csapatok!$A:$NN,AZ$320,FALSE),'csapat-ranglista'!$A:$FP,AZ$321,FALSE)/4),0)</f>
        <v>0</v>
      </c>
      <c r="BA266" s="223">
        <f>IFERROR(IF(RIGHT(VLOOKUP($A266,csapatok!$A:$NN,BA$320,FALSE),5)="Csere",VLOOKUP(LEFT(VLOOKUP($A266,csapatok!$A:$NN,BA$320,FALSE),LEN(VLOOKUP($A266,csapatok!$A:$NN,BA$320,FALSE))-6),'csapat-ranglista'!$A:$FP,BA$321,FALSE)/8,VLOOKUP(VLOOKUP($A266,csapatok!$A:$NN,BA$320,FALSE),'csapat-ranglista'!$A:$FP,BA$321,FALSE)/4),0)</f>
        <v>0</v>
      </c>
      <c r="BB266" s="223">
        <f>IFERROR(IF(RIGHT(VLOOKUP($A266,csapatok!$A:$NN,BB$320,FALSE),5)="Csere",VLOOKUP(LEFT(VLOOKUP($A266,csapatok!$A:$NN,BB$320,FALSE),LEN(VLOOKUP($A266,csapatok!$A:$NN,BB$320,FALSE))-6),'csapat-ranglista'!$A:$FP,BB$321,FALSE)/8,VLOOKUP(VLOOKUP($A266,csapatok!$A:$NN,BB$320,FALSE),'csapat-ranglista'!$A:$FP,BB$321,FALSE)/4),0)</f>
        <v>0</v>
      </c>
      <c r="BC266" s="224">
        <f>versenyek!$ES$11*IFERROR(VLOOKUP(VLOOKUP($A266,versenyek!ER:ET,3,FALSE),szabalyok!$A$16:$B$23,2,FALSE)/4,0)</f>
        <v>0</v>
      </c>
      <c r="BD266" s="224">
        <f>versenyek!$EV$11*IFERROR(VLOOKUP(VLOOKUP($A266,versenyek!EU:EW,3,FALSE),szabalyok!$A$16:$B$23,2,FALSE)/4,0)</f>
        <v>0</v>
      </c>
      <c r="BE266" s="223">
        <f>IFERROR(IF(RIGHT(VLOOKUP($A266,csapatok!$A:$NN,BE$320,FALSE),5)="Csere",VLOOKUP(LEFT(VLOOKUP($A266,csapatok!$A:$NN,BE$320,FALSE),LEN(VLOOKUP($A266,csapatok!$A:$NN,BE$320,FALSE))-6),'csapat-ranglista'!$A:$FP,BE$321,FALSE)/8,VLOOKUP(VLOOKUP($A266,csapatok!$A:$NN,BE$320,FALSE),'csapat-ranglista'!$A:$FP,BE$321,FALSE)/4),0)</f>
        <v>0</v>
      </c>
      <c r="BF266" s="223">
        <f>IFERROR(IF(RIGHT(VLOOKUP($A266,csapatok!$A:$NN,BF$320,FALSE),5)="Csere",VLOOKUP(LEFT(VLOOKUP($A266,csapatok!$A:$NN,BF$320,FALSE),LEN(VLOOKUP($A266,csapatok!$A:$NN,BF$320,FALSE))-6),'csapat-ranglista'!$A:$FP,BF$321,FALSE)/8,VLOOKUP(VLOOKUP($A266,csapatok!$A:$NN,BF$320,FALSE),'csapat-ranglista'!$A:$FP,BF$321,FALSE)/4),0)</f>
        <v>0</v>
      </c>
      <c r="BG266" s="223">
        <f>IFERROR(IF(RIGHT(VLOOKUP($A266,csapatok!$A:$NN,BG$320,FALSE),5)="Csere",VLOOKUP(LEFT(VLOOKUP($A266,csapatok!$A:$NN,BG$320,FALSE),LEN(VLOOKUP($A266,csapatok!$A:$NN,BG$320,FALSE))-6),'csapat-ranglista'!$A:$FP,BG$321,FALSE)/8,VLOOKUP(VLOOKUP($A266,csapatok!$A:$NN,BG$320,FALSE),'csapat-ranglista'!$A:$FP,BG$321,FALSE)/4),0)</f>
        <v>0</v>
      </c>
      <c r="BH266" s="223">
        <f>IFERROR(IF(RIGHT(VLOOKUP($A266,csapatok!$A:$NN,BH$320,FALSE),5)="Csere",VLOOKUP(LEFT(VLOOKUP($A266,csapatok!$A:$NN,BH$320,FALSE),LEN(VLOOKUP($A266,csapatok!$A:$NN,BH$320,FALSE))-6),'csapat-ranglista'!$A:$FP,BH$321,FALSE)/8,VLOOKUP(VLOOKUP($A266,csapatok!$A:$NN,BH$320,FALSE),'csapat-ranglista'!$A:$FP,BH$321,FALSE)/4),0)</f>
        <v>0</v>
      </c>
      <c r="BI266" s="223">
        <f>IFERROR(IF(RIGHT(VLOOKUP($A266,csapatok!$A:$NN,BI$320,FALSE),5)="Csere",VLOOKUP(LEFT(VLOOKUP($A266,csapatok!$A:$NN,BI$320,FALSE),LEN(VLOOKUP($A266,csapatok!$A:$NN,BI$320,FALSE))-6),'csapat-ranglista'!$A:$FP,BI$321,FALSE)/8,VLOOKUP(VLOOKUP($A266,csapatok!$A:$NN,BI$320,FALSE),'csapat-ranglista'!$A:$FP,BI$321,FALSE)/4),0)</f>
        <v>0</v>
      </c>
      <c r="BJ266" s="223">
        <f>IFERROR(IF(RIGHT(VLOOKUP($A266,csapatok!$A:$NN,BJ$320,FALSE),5)="Csere",VLOOKUP(LEFT(VLOOKUP($A266,csapatok!$A:$NN,BJ$320,FALSE),LEN(VLOOKUP($A266,csapatok!$A:$NN,BJ$320,FALSE))-6),'csapat-ranglista'!$A:$FP,BJ$321,FALSE)/8,VLOOKUP(VLOOKUP($A266,csapatok!$A:$NN,BJ$320,FALSE),'csapat-ranglista'!$A:$FP,BJ$321,FALSE)/4),0)</f>
        <v>0</v>
      </c>
      <c r="BK266" s="223">
        <f>IFERROR(IF(RIGHT(VLOOKUP($A266,csapatok!$A:$NN,BK$320,FALSE),5)="Csere",VLOOKUP(LEFT(VLOOKUP($A266,csapatok!$A:$NN,BK$320,FALSE),LEN(VLOOKUP($A266,csapatok!$A:$NN,BK$320,FALSE))-6),'csapat-ranglista'!$A:$FP,BK$321,FALSE)/8,VLOOKUP(VLOOKUP($A266,csapatok!$A:$NN,BK$320,FALSE),'csapat-ranglista'!$A:$FP,BK$321,FALSE)/4),0)</f>
        <v>0</v>
      </c>
      <c r="BL266" s="223">
        <f>IFERROR(IF(RIGHT(VLOOKUP($A266,csapatok!$A:$NN,BL$320,FALSE),5)="Csere",VLOOKUP(LEFT(VLOOKUP($A266,csapatok!$A:$NN,BL$320,FALSE),LEN(VLOOKUP($A266,csapatok!$A:$NN,BL$320,FALSE))-6),'csapat-ranglista'!$A:$FP,BL$321,FALSE)/8,VLOOKUP(VLOOKUP($A266,csapatok!$A:$NN,BL$320,FALSE),'csapat-ranglista'!$A:$FP,BL$321,FALSE)/4),0)</f>
        <v>0</v>
      </c>
      <c r="BM266" s="223">
        <f>IFERROR(IF(RIGHT(VLOOKUP($A266,csapatok!$A:$NN,BM$320,FALSE),5)="Csere",VLOOKUP(LEFT(VLOOKUP($A266,csapatok!$A:$NN,BM$320,FALSE),LEN(VLOOKUP($A266,csapatok!$A:$NN,BM$320,FALSE))-6),'csapat-ranglista'!$A:$FP,BM$321,FALSE)/8,VLOOKUP(VLOOKUP($A266,csapatok!$A:$NN,BM$320,FALSE),'csapat-ranglista'!$A:$FP,BM$321,FALSE)/4),0)</f>
        <v>0</v>
      </c>
      <c r="BN266" s="223">
        <f>IFERROR(IF(RIGHT(VLOOKUP($A266,csapatok!$A:$NN,BN$320,FALSE),5)="Csere",VLOOKUP(LEFT(VLOOKUP($A266,csapatok!$A:$NN,BN$320,FALSE),LEN(VLOOKUP($A266,csapatok!$A:$NN,BN$320,FALSE))-6),'csapat-ranglista'!$A:$FP,BN$321,FALSE)/8,VLOOKUP(VLOOKUP($A266,csapatok!$A:$NN,BN$320,FALSE),'csapat-ranglista'!$A:$FP,BN$321,FALSE)/4),0)</f>
        <v>0</v>
      </c>
      <c r="BO266" s="223">
        <f>IFERROR(IF(RIGHT(VLOOKUP($A266,csapatok!$A:$NN,BO$320,FALSE),5)="Csere",VLOOKUP(LEFT(VLOOKUP($A266,csapatok!$A:$NN,BO$320,FALSE),LEN(VLOOKUP($A266,csapatok!$A:$NN,BO$320,FALSE))-6),'csapat-ranglista'!$A:$FP,BO$321,FALSE)/8,VLOOKUP(VLOOKUP($A266,csapatok!$A:$NN,BO$320,FALSE),'csapat-ranglista'!$A:$FP,BO$321,FALSE)/4),0)</f>
        <v>0</v>
      </c>
      <c r="BP266" s="223">
        <f>IFERROR(IF(RIGHT(VLOOKUP($A266,csapatok!$A:$NN,BP$320,FALSE),5)="Csere",VLOOKUP(LEFT(VLOOKUP($A266,csapatok!$A:$NN,BP$320,FALSE),LEN(VLOOKUP($A266,csapatok!$A:$NN,BP$320,FALSE))-6),'csapat-ranglista'!$A:$FP,BP$321,FALSE)/8,VLOOKUP(VLOOKUP($A266,csapatok!$A:$NN,BP$320,FALSE),'csapat-ranglista'!$A:$FP,BP$321,FALSE)/4),0)</f>
        <v>0</v>
      </c>
      <c r="BQ266" s="223">
        <f>IFERROR(IF(RIGHT(VLOOKUP($A266,csapatok!$A:$NN,BQ$320,FALSE),5)="Csere",VLOOKUP(LEFT(VLOOKUP($A266,csapatok!$A:$NN,BQ$320,FALSE),LEN(VLOOKUP($A266,csapatok!$A:$NN,BQ$320,FALSE))-6),'csapat-ranglista'!$A:$FP,BQ$321,FALSE)/8,VLOOKUP(VLOOKUP($A266,csapatok!$A:$NN,BQ$320,FALSE),'csapat-ranglista'!$A:$FP,BQ$321,FALSE)/4),0)</f>
        <v>0</v>
      </c>
      <c r="BR266" s="223">
        <f>IFERROR(IF(RIGHT(VLOOKUP($A266,csapatok!$A:$NN,BR$320,FALSE),5)="Csere",VLOOKUP(LEFT(VLOOKUP($A266,csapatok!$A:$NN,BR$320,FALSE),LEN(VLOOKUP($A266,csapatok!$A:$NN,BR$320,FALSE))-6),'csapat-ranglista'!$A:$FP,BR$321,FALSE)/8,VLOOKUP(VLOOKUP($A266,csapatok!$A:$NN,BR$320,FALSE),'csapat-ranglista'!$A:$FP,BR$321,FALSE)/4),0)</f>
        <v>0</v>
      </c>
      <c r="BS266" s="223">
        <f>IFERROR(IF(RIGHT(VLOOKUP($A266,csapatok!$A:$NN,BS$320,FALSE),5)="Csere",VLOOKUP(LEFT(VLOOKUP($A266,csapatok!$A:$NN,BS$320,FALSE),LEN(VLOOKUP($A266,csapatok!$A:$NN,BS$320,FALSE))-6),'csapat-ranglista'!$A:$FP,BS$321,FALSE)/8,VLOOKUP(VLOOKUP($A266,csapatok!$A:$NN,BS$320,FALSE),'csapat-ranglista'!$A:$FP,BS$321,FALSE)/4),0)</f>
        <v>0</v>
      </c>
      <c r="BT266" s="223">
        <f>IFERROR(IF(RIGHT(VLOOKUP($A266,csapatok!$A:$NN,BT$320,FALSE),5)="Csere",VLOOKUP(LEFT(VLOOKUP($A266,csapatok!$A:$NN,BT$320,FALSE),LEN(VLOOKUP($A266,csapatok!$A:$NN,BT$320,FALSE))-6),'csapat-ranglista'!$A:$FP,BT$321,FALSE)/8,VLOOKUP(VLOOKUP($A266,csapatok!$A:$NN,BT$320,FALSE),'csapat-ranglista'!$A:$FP,BT$321,FALSE)/4),0)</f>
        <v>0</v>
      </c>
      <c r="BU266" s="223">
        <f>IFERROR(IF(RIGHT(VLOOKUP($A266,csapatok!$A:$NN,BU$320,FALSE),5)="Csere",VLOOKUP(LEFT(VLOOKUP($A266,csapatok!$A:$NN,BU$320,FALSE),LEN(VLOOKUP($A266,csapatok!$A:$NN,BU$320,FALSE))-6),'csapat-ranglista'!$A:$FP,BU$321,FALSE)/8,VLOOKUP(VLOOKUP($A266,csapatok!$A:$NN,BU$320,FALSE),'csapat-ranglista'!$A:$FP,BU$321,FALSE)/4),0)</f>
        <v>0</v>
      </c>
      <c r="BV266" s="223">
        <f>IFERROR(IF(RIGHT(VLOOKUP($A266,csapatok!$A:$NN,BV$320,FALSE),5)="Csere",VLOOKUP(LEFT(VLOOKUP($A266,csapatok!$A:$NN,BV$320,FALSE),LEN(VLOOKUP($A266,csapatok!$A:$NN,BV$320,FALSE))-6),'csapat-ranglista'!$A:$FP,BV$321,FALSE)/8,VLOOKUP(VLOOKUP($A266,csapatok!$A:$NN,BV$320,FALSE),'csapat-ranglista'!$A:$FP,BV$321,FALSE)/4),0)</f>
        <v>0</v>
      </c>
      <c r="BW266" s="223">
        <f>IFERROR(IF(RIGHT(VLOOKUP($A266,csapatok!$A:$NN,BW$320,FALSE),5)="Csere",VLOOKUP(LEFT(VLOOKUP($A266,csapatok!$A:$NN,BW$320,FALSE),LEN(VLOOKUP($A266,csapatok!$A:$NN,BW$320,FALSE))-6),'csapat-ranglista'!$A:$FP,BW$321,FALSE)/8,VLOOKUP(VLOOKUP($A266,csapatok!$A:$NN,BW$320,FALSE),'csapat-ranglista'!$A:$FP,BW$321,FALSE)/4),0)</f>
        <v>0</v>
      </c>
      <c r="BX266" s="223">
        <f>IFERROR(IF(RIGHT(VLOOKUP($A266,csapatok!$A:$NN,BX$320,FALSE),5)="Csere",VLOOKUP(LEFT(VLOOKUP($A266,csapatok!$A:$NN,BX$320,FALSE),LEN(VLOOKUP($A266,csapatok!$A:$NN,BX$320,FALSE))-6),'csapat-ranglista'!$A:$FP,BX$321,FALSE)/8,VLOOKUP(VLOOKUP($A266,csapatok!$A:$NN,BX$320,FALSE),'csapat-ranglista'!$A:$FP,BX$321,FALSE)/4),0)</f>
        <v>0</v>
      </c>
      <c r="BY266" s="223">
        <f>IFERROR(IF(RIGHT(VLOOKUP($A266,csapatok!$A:$NN,BY$320,FALSE),5)="Csere",VLOOKUP(LEFT(VLOOKUP($A266,csapatok!$A:$NN,BY$320,FALSE),LEN(VLOOKUP($A266,csapatok!$A:$NN,BY$320,FALSE))-6),'csapat-ranglista'!$A:$FP,BY$321,FALSE)/8,VLOOKUP(VLOOKUP($A266,csapatok!$A:$NN,BY$320,FALSE),'csapat-ranglista'!$A:$FP,BY$321,FALSE)/4),0)</f>
        <v>0</v>
      </c>
      <c r="BZ266" s="223">
        <f>IFERROR(IF(RIGHT(VLOOKUP($A266,csapatok!$A:$NN,BZ$320,FALSE),5)="Csere",VLOOKUP(LEFT(VLOOKUP($A266,csapatok!$A:$NN,BZ$320,FALSE),LEN(VLOOKUP($A266,csapatok!$A:$NN,BZ$320,FALSE))-6),'csapat-ranglista'!$A:$FP,BZ$321,FALSE)/8,VLOOKUP(VLOOKUP($A266,csapatok!$A:$NN,BZ$320,FALSE),'csapat-ranglista'!$A:$FP,BZ$321,FALSE)/4),0)</f>
        <v>0</v>
      </c>
      <c r="CA266" s="223">
        <f>IFERROR(IF(RIGHT(VLOOKUP($A266,csapatok!$A:$NN,CA$320,FALSE),5)="Csere",VLOOKUP(LEFT(VLOOKUP($A266,csapatok!$A:$NN,CA$320,FALSE),LEN(VLOOKUP($A266,csapatok!$A:$NN,CA$320,FALSE))-6),'csapat-ranglista'!$A:$FP,CA$321,FALSE)/8,VLOOKUP(VLOOKUP($A266,csapatok!$A:$NN,CA$320,FALSE),'csapat-ranglista'!$A:$FP,CA$321,FALSE)/4),0)</f>
        <v>0</v>
      </c>
      <c r="CB266" s="223">
        <f>IFERROR(IF(RIGHT(VLOOKUP($A266,csapatok!$A:$NN,CB$320,FALSE),5)="Csere",VLOOKUP(LEFT(VLOOKUP($A266,csapatok!$A:$NN,CB$320,FALSE),LEN(VLOOKUP($A266,csapatok!$A:$NN,CB$320,FALSE))-6),'csapat-ranglista'!$A:$FP,CB$321,FALSE)/8,VLOOKUP(VLOOKUP($A266,csapatok!$A:$NN,CB$320,FALSE),'csapat-ranglista'!$A:$FP,CB$321,FALSE)/4),0)</f>
        <v>0</v>
      </c>
      <c r="CC266" s="223">
        <f>IFERROR(IF(RIGHT(VLOOKUP($A266,csapatok!$A:$NN,CC$320,FALSE),5)="Csere",VLOOKUP(LEFT(VLOOKUP($A266,csapatok!$A:$NN,CC$320,FALSE),LEN(VLOOKUP($A266,csapatok!$A:$NN,CC$320,FALSE))-6),'csapat-ranglista'!$A:$FP,CC$321,FALSE)/8,VLOOKUP(VLOOKUP($A266,csapatok!$A:$NN,CC$320,FALSE),'csapat-ranglista'!$A:$FP,CC$321,FALSE)/4),0)</f>
        <v>0</v>
      </c>
      <c r="CD266" s="223">
        <f>IFERROR(IF(RIGHT(VLOOKUP($A266,csapatok!$A:$NN,CD$320,FALSE),5)="Csere",VLOOKUP(LEFT(VLOOKUP($A266,csapatok!$A:$NN,CD$320,FALSE),LEN(VLOOKUP($A266,csapatok!$A:$NN,CD$320,FALSE))-6),'csapat-ranglista'!$A:$FP,CD$321,FALSE)/8,VLOOKUP(VLOOKUP($A266,csapatok!$A:$NN,CD$320,FALSE),'csapat-ranglista'!$A:$FP,CD$321,FALSE)/4),0)</f>
        <v>0</v>
      </c>
      <c r="CE266" s="223">
        <f>IFERROR(IF(RIGHT(VLOOKUP($A266,csapatok!$A:$NN,CE$320,FALSE),5)="Csere",VLOOKUP(LEFT(VLOOKUP($A266,csapatok!$A:$NN,CE$320,FALSE),LEN(VLOOKUP($A266,csapatok!$A:$NN,CE$320,FALSE))-6),'csapat-ranglista'!$A:$FP,CE$321,FALSE)/8,VLOOKUP(VLOOKUP($A266,csapatok!$A:$NN,CE$320,FALSE),'csapat-ranglista'!$A:$FP,CE$321,FALSE)/4),0)</f>
        <v>0</v>
      </c>
      <c r="CF266" s="223">
        <f>IFERROR(IF(RIGHT(VLOOKUP($A266,csapatok!$A:$NN,CF$320,FALSE),5)="Csere",VLOOKUP(LEFT(VLOOKUP($A266,csapatok!$A:$NN,CF$320,FALSE),LEN(VLOOKUP($A266,csapatok!$A:$NN,CF$320,FALSE))-6),'csapat-ranglista'!$A:$FP,CF$321,FALSE)/8,VLOOKUP(VLOOKUP($A266,csapatok!$A:$NN,CF$320,FALSE),'csapat-ranglista'!$A:$FP,CF$321,FALSE)/4),0)</f>
        <v>0</v>
      </c>
      <c r="CG266" s="223">
        <f>IFERROR(IF(RIGHT(VLOOKUP($A266,csapatok!$A:$NN,CG$320,FALSE),5)="Csere",VLOOKUP(LEFT(VLOOKUP($A266,csapatok!$A:$NN,CG$320,FALSE),LEN(VLOOKUP($A266,csapatok!$A:$NN,CG$320,FALSE))-6),'csapat-ranglista'!$A:$FP,CG$321,FALSE)/8,VLOOKUP(VLOOKUP($A266,csapatok!$A:$NN,CG$320,FALSE),'csapat-ranglista'!$A:$FP,CG$321,FALSE)/4),0)</f>
        <v>0</v>
      </c>
      <c r="CH266" s="223">
        <f>IFERROR(IF(RIGHT(VLOOKUP($A266,csapatok!$A:$NN,CH$320,FALSE),5)="Csere",VLOOKUP(LEFT(VLOOKUP($A266,csapatok!$A:$NN,CH$320,FALSE),LEN(VLOOKUP($A266,csapatok!$A:$NN,CH$320,FALSE))-6),'csapat-ranglista'!$A:$FP,CH$321,FALSE)/8,VLOOKUP(VLOOKUP($A266,csapatok!$A:$NN,CH$320,FALSE),'csapat-ranglista'!$A:$FP,CH$321,FALSE)/4),0)</f>
        <v>0</v>
      </c>
      <c r="CI266" s="223">
        <f>IFERROR(IF(RIGHT(VLOOKUP($A266,csapatok!$A:$NN,CI$320,FALSE),5)="Csere",VLOOKUP(LEFT(VLOOKUP($A266,csapatok!$A:$NN,CI$320,FALSE),LEN(VLOOKUP($A266,csapatok!$A:$NN,CI$320,FALSE))-6),'csapat-ranglista'!$A:$FP,CI$321,FALSE)/8,VLOOKUP(VLOOKUP($A266,csapatok!$A:$NN,CI$320,FALSE),'csapat-ranglista'!$A:$FP,CI$321,FALSE)/4),0)</f>
        <v>0</v>
      </c>
      <c r="CJ266" s="224">
        <f>versenyek!$IQ$11*IFERROR(VLOOKUP(VLOOKUP($A266,versenyek!IP:IR,3,FALSE),szabalyok!$A$16:$B$23,2,FALSE)/4,0)</f>
        <v>0</v>
      </c>
      <c r="CK266" s="224">
        <f>versenyek!$IT$11*IFERROR(VLOOKUP(VLOOKUP($A266,versenyek!IS:IU,3,FALSE),szabalyok!$A$16:$B$23,2,FALSE)/4,0)</f>
        <v>0</v>
      </c>
      <c r="CL266" s="223">
        <f>IFERROR(IF(RIGHT(VLOOKUP($A266,csapatok!$A:$NN,CL$320,FALSE),5)="Csere",VLOOKUP(LEFT(VLOOKUP($A266,csapatok!$A:$NN,CL$320,FALSE),LEN(VLOOKUP($A266,csapatok!$A:$NN,CL$320,FALSE))-6),'csapat-ranglista'!$A:$FP,CL$321,FALSE)/8,VLOOKUP(VLOOKUP($A266,csapatok!$A:$NN,CL$320,FALSE),'csapat-ranglista'!$A:$FP,CL$321,FALSE)/4),0)</f>
        <v>0</v>
      </c>
      <c r="CM266" s="223">
        <f>IFERROR(IF(RIGHT(VLOOKUP($A266,csapatok!$A:$NN,CM$320,FALSE),5)="Csere",VLOOKUP(LEFT(VLOOKUP($A266,csapatok!$A:$NN,CM$320,FALSE),LEN(VLOOKUP($A266,csapatok!$A:$NN,CM$320,FALSE))-6),'csapat-ranglista'!$A:$FP,CM$321,FALSE)/8,VLOOKUP(VLOOKUP($A266,csapatok!$A:$NN,CM$320,FALSE),'csapat-ranglista'!$A:$FP,CM$321,FALSE)/4),0)</f>
        <v>0</v>
      </c>
      <c r="CN266" s="223">
        <f>IFERROR(IF(RIGHT(VLOOKUP($A266,csapatok!$A:$NN,CN$320,FALSE),5)="Csere",VLOOKUP(LEFT(VLOOKUP($A266,csapatok!$A:$NN,CN$320,FALSE),LEN(VLOOKUP($A266,csapatok!$A:$NN,CN$320,FALSE))-6),'csapat-ranglista'!$A:$FP,CN$321,FALSE)/8,VLOOKUP(VLOOKUP($A266,csapatok!$A:$NN,CN$320,FALSE),'csapat-ranglista'!$A:$FP,CN$321,FALSE)/4),0)</f>
        <v>0</v>
      </c>
      <c r="CO266" s="223">
        <f>IFERROR(IF(RIGHT(VLOOKUP($A266,csapatok!$A:$NN,CO$320,FALSE),5)="Csere",VLOOKUP(LEFT(VLOOKUP($A266,csapatok!$A:$NN,CO$320,FALSE),LEN(VLOOKUP($A266,csapatok!$A:$NN,CO$320,FALSE))-6),'csapat-ranglista'!$A:$FP,CO$321,FALSE)/8,VLOOKUP(VLOOKUP($A266,csapatok!$A:$NN,CO$320,FALSE),'csapat-ranglista'!$A:$FP,CO$321,FALSE)/4),0)</f>
        <v>0</v>
      </c>
      <c r="CP266" s="223">
        <f>IFERROR(IF(RIGHT(VLOOKUP($A266,csapatok!$A:$NN,CP$320,FALSE),5)="Csere",VLOOKUP(LEFT(VLOOKUP($A266,csapatok!$A:$NN,CP$320,FALSE),LEN(VLOOKUP($A266,csapatok!$A:$NN,CP$320,FALSE))-6),'csapat-ranglista'!$A:$FP,CP$321,FALSE)/8,VLOOKUP(VLOOKUP($A266,csapatok!$A:$NN,CP$320,FALSE),'csapat-ranglista'!$A:$FP,CP$321,FALSE)/4),0)</f>
        <v>0</v>
      </c>
      <c r="CQ266" s="223">
        <f>IFERROR(IF(RIGHT(VLOOKUP($A266,csapatok!$A:$NN,CQ$320,FALSE),5)="Csere",VLOOKUP(LEFT(VLOOKUP($A266,csapatok!$A:$NN,CQ$320,FALSE),LEN(VLOOKUP($A266,csapatok!$A:$NN,CQ$320,FALSE))-6),'csapat-ranglista'!$A:$FP,CQ$321,FALSE)/8,VLOOKUP(VLOOKUP($A266,csapatok!$A:$NN,CQ$320,FALSE),'csapat-ranglista'!$A:$FP,CQ$321,FALSE)/4),0)</f>
        <v>0</v>
      </c>
      <c r="CR266" s="223">
        <f>IFERROR(IF(RIGHT(VLOOKUP($A266,csapatok!$A:$NN,CR$320,FALSE),5)="Csere",VLOOKUP(LEFT(VLOOKUP($A266,csapatok!$A:$NN,CR$320,FALSE),LEN(VLOOKUP($A266,csapatok!$A:$NN,CR$320,FALSE))-6),'csapat-ranglista'!$A:$FP,CR$321,FALSE)/8,VLOOKUP(VLOOKUP($A266,csapatok!$A:$NN,CR$320,FALSE),'csapat-ranglista'!$A:$FP,CR$321,FALSE)/4),0)</f>
        <v>0</v>
      </c>
      <c r="CS266" s="223">
        <f>IFERROR(IF(RIGHT(VLOOKUP($A266,csapatok!$A:$NN,CS$320,FALSE),5)="Csere",VLOOKUP(LEFT(VLOOKUP($A266,csapatok!$A:$NN,CS$320,FALSE),LEN(VLOOKUP($A266,csapatok!$A:$NN,CS$320,FALSE))-6),'csapat-ranglista'!$A:$FP,CS$321,FALSE)/8,VLOOKUP(VLOOKUP($A266,csapatok!$A:$NN,CS$320,FALSE),'csapat-ranglista'!$A:$FP,CS$321,FALSE)/4),0)</f>
        <v>0</v>
      </c>
      <c r="CT266" s="223">
        <f>IFERROR(IF(RIGHT(VLOOKUP($A266,csapatok!$A:$NN,CT$320,FALSE),5)="Csere",VLOOKUP(LEFT(VLOOKUP($A266,csapatok!$A:$NN,CT$320,FALSE),LEN(VLOOKUP($A266,csapatok!$A:$NN,CT$320,FALSE))-6),'csapat-ranglista'!$A:$FP,CT$321,FALSE)/8,VLOOKUP(VLOOKUP($A266,csapatok!$A:$NN,CT$320,FALSE),'csapat-ranglista'!$A:$FP,CT$321,FALSE)/4),0)</f>
        <v>0</v>
      </c>
      <c r="CU266" s="223">
        <f>IFERROR(IF(RIGHT(VLOOKUP($A266,csapatok!$A:$NN,CU$320,FALSE),5)="Csere",VLOOKUP(LEFT(VLOOKUP($A266,csapatok!$A:$NN,CU$320,FALSE),LEN(VLOOKUP($A266,csapatok!$A:$NN,CU$320,FALSE))-6),'csapat-ranglista'!$A:$FP,CU$321,FALSE)/8,VLOOKUP(VLOOKUP($A266,csapatok!$A:$NN,CU$320,FALSE),'csapat-ranglista'!$A:$FP,CU$321,FALSE)/4),0)</f>
        <v>0</v>
      </c>
      <c r="CV266" s="223">
        <f>IFERROR(IF(RIGHT(VLOOKUP($A266,csapatok!$A:$NN,CV$320,FALSE),5)="Csere",VLOOKUP(LEFT(VLOOKUP($A266,csapatok!$A:$NN,CV$320,FALSE),LEN(VLOOKUP($A266,csapatok!$A:$NN,CV$320,FALSE))-6),'csapat-ranglista'!$A:$FP,CV$321,FALSE)/8,VLOOKUP(VLOOKUP($A266,csapatok!$A:$NN,CV$320,FALSE),'csapat-ranglista'!$A:$FP,CV$321,FALSE)/4),0)</f>
        <v>0</v>
      </c>
      <c r="CW266" s="223">
        <f>IFERROR(IF(RIGHT(VLOOKUP($A266,csapatok!$A:$NN,CW$320,FALSE),5)="Csere",VLOOKUP(LEFT(VLOOKUP($A266,csapatok!$A:$NN,CW$320,FALSE),LEN(VLOOKUP($A266,csapatok!$A:$NN,CW$320,FALSE))-6),'csapat-ranglista'!$A:$FP,CW$321,FALSE)/8,VLOOKUP(VLOOKUP($A266,csapatok!$A:$NN,CW$320,FALSE),'csapat-ranglista'!$A:$FP,CW$321,FALSE)/4),0)</f>
        <v>0</v>
      </c>
      <c r="CX266" s="223">
        <f>IFERROR(IF(RIGHT(VLOOKUP($A266,csapatok!$A:$NN,CX$320,FALSE),5)="Csere",VLOOKUP(LEFT(VLOOKUP($A266,csapatok!$A:$NN,CX$320,FALSE),LEN(VLOOKUP($A266,csapatok!$A:$NN,CX$320,FALSE))-6),'csapat-ranglista'!$A:$FP,CX$321,FALSE)/8,VLOOKUP(VLOOKUP($A266,csapatok!$A:$NN,CX$320,FALSE),'csapat-ranglista'!$A:$FP,CX$321,FALSE)/4),0)</f>
        <v>0</v>
      </c>
      <c r="CY266" s="223">
        <f>IFERROR(IF(RIGHT(VLOOKUP($A266,csapatok!$A:$NN,CY$320,FALSE),5)="Csere",VLOOKUP(LEFT(VLOOKUP($A266,csapatok!$A:$NN,CY$320,FALSE),LEN(VLOOKUP($A266,csapatok!$A:$NN,CY$320,FALSE))-6),'csapat-ranglista'!$A:$FP,CY$321,FALSE)/8,VLOOKUP(VLOOKUP($A266,csapatok!$A:$NN,CY$320,FALSE),'csapat-ranglista'!$A:$FP,CY$321,FALSE)/4),0)</f>
        <v>0</v>
      </c>
      <c r="CZ266" s="223">
        <f>IFERROR(IF(RIGHT(VLOOKUP($A266,csapatok!$A:$NN,CZ$320,FALSE),5)="Csere",VLOOKUP(LEFT(VLOOKUP($A266,csapatok!$A:$NN,CZ$320,FALSE),LEN(VLOOKUP($A266,csapatok!$A:$NN,CZ$320,FALSE))-6),'csapat-ranglista'!$A:$FP,CZ$321,FALSE)/8,VLOOKUP(VLOOKUP($A266,csapatok!$A:$NN,CZ$320,FALSE),'csapat-ranglista'!$A:$FP,CZ$321,FALSE)/4),0)</f>
        <v>0</v>
      </c>
      <c r="DA266" s="223">
        <f>IFERROR(IF(RIGHT(VLOOKUP($A266,csapatok!$A:$NN,DA$320,FALSE),5)="Csere",VLOOKUP(LEFT(VLOOKUP($A266,csapatok!$A:$NN,DA$320,FALSE),LEN(VLOOKUP($A266,csapatok!$A:$NN,DA$320,FALSE))-6),'csapat-ranglista'!$A:$FP,DA$321,FALSE)/8,VLOOKUP(VLOOKUP($A266,csapatok!$A:$NN,DA$320,FALSE),'csapat-ranglista'!$A:$FP,DA$321,FALSE)/4),0)</f>
        <v>0</v>
      </c>
      <c r="DB266" s="223">
        <f>IFERROR(IF(RIGHT(VLOOKUP($A266,csapatok!$A:$NN,DB$320,FALSE),5)="Csere",VLOOKUP(LEFT(VLOOKUP($A266,csapatok!$A:$NN,DB$320,FALSE),LEN(VLOOKUP($A266,csapatok!$A:$NN,DB$320,FALSE))-6),'csapat-ranglista'!$A:$FP,DB$321,FALSE)/8,VLOOKUP(VLOOKUP($A266,csapatok!$A:$NN,DB$320,FALSE),'csapat-ranglista'!$A:$FP,DB$321,FALSE)/4),0)</f>
        <v>0</v>
      </c>
      <c r="DC266" s="223">
        <f>IFERROR(IF(RIGHT(VLOOKUP($A266,csapatok!$A:$NN,DC$320,FALSE),5)="Csere",VLOOKUP(LEFT(VLOOKUP($A266,csapatok!$A:$NN,DC$320,FALSE),LEN(VLOOKUP($A266,csapatok!$A:$NN,DC$320,FALSE))-6),'csapat-ranglista'!$A:$FP,DC$321,FALSE)/8,VLOOKUP(VLOOKUP($A266,csapatok!$A:$NN,DC$320,FALSE),'csapat-ranglista'!$A:$FP,DC$321,FALSE)/4),0)</f>
        <v>0</v>
      </c>
      <c r="DD266" s="223">
        <f>IFERROR(IF(RIGHT(VLOOKUP($A266,csapatok!$A:$NN,DD$320,FALSE),5)="Csere",VLOOKUP(LEFT(VLOOKUP($A266,csapatok!$A:$NN,DD$320,FALSE),LEN(VLOOKUP($A266,csapatok!$A:$NN,DD$320,FALSE))-6),'csapat-ranglista'!$A:$FP,DD$321,FALSE)/8,VLOOKUP(VLOOKUP($A266,csapatok!$A:$NN,DD$320,FALSE),'csapat-ranglista'!$A:$FP,DD$321,FALSE)/4),0)</f>
        <v>0</v>
      </c>
      <c r="DE266" s="223">
        <f>IFERROR(IF(RIGHT(VLOOKUP($A266,csapatok!$A:$NN,DE$320,FALSE),5)="Csere",VLOOKUP(LEFT(VLOOKUP($A266,csapatok!$A:$NN,DE$320,FALSE),LEN(VLOOKUP($A266,csapatok!$A:$NN,DE$320,FALSE))-6),'csapat-ranglista'!$A:$FP,DE$321,FALSE)/8,VLOOKUP(VLOOKUP($A266,csapatok!$A:$NN,DE$320,FALSE),'csapat-ranglista'!$A:$FP,DE$321,FALSE)/4),0)</f>
        <v>0</v>
      </c>
      <c r="DF266" s="223">
        <f>IFERROR(IF(RIGHT(VLOOKUP($A266,csapatok!$A:$NN,DF$320,FALSE),5)="Csere",VLOOKUP(LEFT(VLOOKUP($A266,csapatok!$A:$NN,DF$320,FALSE),LEN(VLOOKUP($A266,csapatok!$A:$NN,DF$320,FALSE))-6),'csapat-ranglista'!$A:$FP,DF$321,FALSE)/8,VLOOKUP(VLOOKUP($A266,csapatok!$A:$NN,DF$320,FALSE),'csapat-ranglista'!$A:$FP,DF$321,FALSE)/4),0)</f>
        <v>0</v>
      </c>
      <c r="DG266" s="223">
        <f>IFERROR(IF(RIGHT(VLOOKUP($A266,csapatok!$A:$NN,DG$320,FALSE),5)="Csere",VLOOKUP(LEFT(VLOOKUP($A266,csapatok!$A:$NN,DG$320,FALSE),LEN(VLOOKUP($A266,csapatok!$A:$NN,DG$320,FALSE))-6),'csapat-ranglista'!$A:$FP,DG$321,FALSE)/8,VLOOKUP(VLOOKUP($A266,csapatok!$A:$NN,DG$320,FALSE),'csapat-ranglista'!$A:$FP,DG$321,FALSE)/4),0)</f>
        <v>0</v>
      </c>
      <c r="DH266" s="223">
        <f>IFERROR(IF(RIGHT(VLOOKUP($A266,csapatok!$A:$NN,DH$320,FALSE),5)="Csere",VLOOKUP(LEFT(VLOOKUP($A266,csapatok!$A:$NN,DH$320,FALSE),LEN(VLOOKUP($A266,csapatok!$A:$NN,DH$320,FALSE))-6),'csapat-ranglista'!$A:$FP,DH$321,FALSE)/8,VLOOKUP(VLOOKUP($A266,csapatok!$A:$NN,DH$320,FALSE),'csapat-ranglista'!$A:$FP,DH$321,FALSE)/4),0)</f>
        <v>0</v>
      </c>
      <c r="DI266" s="223">
        <f>IFERROR(IF(RIGHT(VLOOKUP($A266,csapatok!$A:$NN,DI$320,FALSE),5)="Csere",VLOOKUP(LEFT(VLOOKUP($A266,csapatok!$A:$NN,DI$320,FALSE),LEN(VLOOKUP($A266,csapatok!$A:$NN,DI$320,FALSE))-6),'csapat-ranglista'!$A:$FP,DI$321,FALSE)/8,VLOOKUP(VLOOKUP($A266,csapatok!$A:$NN,DI$320,FALSE),'csapat-ranglista'!$A:$FP,DI$321,FALSE)/4),0)</f>
        <v>0</v>
      </c>
      <c r="DJ266" s="223">
        <f>IFERROR(IF(RIGHT(VLOOKUP($A266,csapatok!$A:$NN,DJ$320,FALSE),5)="Csere",VLOOKUP(LEFT(VLOOKUP($A266,csapatok!$A:$NN,DJ$320,FALSE),LEN(VLOOKUP($A266,csapatok!$A:$NN,DJ$320,FALSE))-6),'csapat-ranglista'!$A:$FP,DJ$321,FALSE)/8,VLOOKUP(VLOOKUP($A266,csapatok!$A:$NN,DJ$320,FALSE),'csapat-ranglista'!$A:$FP,DJ$321,FALSE)/4),0)</f>
        <v>0</v>
      </c>
      <c r="DK266" s="223">
        <f>IFERROR(IF(RIGHT(VLOOKUP($A266,csapatok!$A:$NN,DK$320,FALSE),5)="Csere",VLOOKUP(LEFT(VLOOKUP($A266,csapatok!$A:$NN,DK$320,FALSE),LEN(VLOOKUP($A266,csapatok!$A:$NN,DK$320,FALSE))-6),'csapat-ranglista'!$A:$FP,DK$321,FALSE)/8,VLOOKUP(VLOOKUP($A266,csapatok!$A:$NN,DK$320,FALSE),'csapat-ranglista'!$A:$FP,DK$321,FALSE)/4),0)</f>
        <v>0</v>
      </c>
      <c r="DL266" s="223">
        <f>IFERROR(IF(RIGHT(VLOOKUP($A266,csapatok!$A:$NN,DL$320,FALSE),5)="Csere",VLOOKUP(LEFT(VLOOKUP($A266,csapatok!$A:$NN,DL$320,FALSE),LEN(VLOOKUP($A266,csapatok!$A:$NN,DL$320,FALSE))-6),'csapat-ranglista'!$A:$FP,DL$321,FALSE)/8,VLOOKUP(VLOOKUP($A266,csapatok!$A:$NN,DL$320,FALSE),'csapat-ranglista'!$A:$FP,DL$321,FALSE)/4),0)</f>
        <v>0</v>
      </c>
      <c r="DM266" s="223">
        <f>IFERROR(IF(RIGHT(VLOOKUP($A266,csapatok!$A:$NN,DM$320,FALSE),5)="Csere",VLOOKUP(LEFT(VLOOKUP($A266,csapatok!$A:$NN,DM$320,FALSE),LEN(VLOOKUP($A266,csapatok!$A:$NN,DM$320,FALSE))-6),'csapat-ranglista'!$A:$FP,DM$321,FALSE)/8,VLOOKUP(VLOOKUP($A266,csapatok!$A:$NN,DM$320,FALSE),'csapat-ranglista'!$A:$FP,DM$321,FALSE)/4),0)</f>
        <v>0</v>
      </c>
      <c r="DN266" s="223">
        <f>IFERROR(IF(RIGHT(VLOOKUP($A266,csapatok!$A:$NN,DN$320,FALSE),5)="Csere",VLOOKUP(LEFT(VLOOKUP($A266,csapatok!$A:$NN,DN$320,FALSE),LEN(VLOOKUP($A266,csapatok!$A:$NN,DN$320,FALSE))-6),'csapat-ranglista'!$A:$FP,DN$321,FALSE)/8,VLOOKUP(VLOOKUP($A266,csapatok!$A:$NN,DN$320,FALSE),'csapat-ranglista'!$A:$FP,DN$321,FALSE)/4),0)</f>
        <v>0</v>
      </c>
      <c r="DO266" s="224">
        <f>versenyek!$MF$11*IFERROR(VLOOKUP(VLOOKUP($A266,versenyek!ME:MG,3,FALSE),szabalyok!$A$16:$B$23,2,FALSE)/4,0)</f>
        <v>0</v>
      </c>
      <c r="DP266" s="224">
        <f>versenyek!$MI$11*IFERROR(VLOOKUP(VLOOKUP($A266,versenyek!MH:MJ,3,FALSE),szabalyok!$A$16:$B$23,2,FALSE)/4,0)</f>
        <v>0</v>
      </c>
      <c r="DQ266" s="223">
        <f>IFERROR(IF(RIGHT(VLOOKUP($A266,csapatok!$A:$NN,DQ$320,FALSE),5)="Csere",VLOOKUP(LEFT(VLOOKUP($A266,csapatok!$A:$NN,DQ$320,FALSE),LEN(VLOOKUP($A266,csapatok!$A:$NN,DQ$320,FALSE))-6),'csapat-ranglista'!$A:$FP,DQ$321,FALSE)/8,VLOOKUP(VLOOKUP($A266,csapatok!$A:$NN,DQ$320,FALSE),'csapat-ranglista'!$A:$FP,DQ$321,FALSE)/4),0)</f>
        <v>0</v>
      </c>
      <c r="DR266" s="223">
        <f>IFERROR(IF(RIGHT(VLOOKUP($A266,csapatok!$A:$NN,DR$320,FALSE),5)="Csere",VLOOKUP(LEFT(VLOOKUP($A266,csapatok!$A:$NN,DR$320,FALSE),LEN(VLOOKUP($A266,csapatok!$A:$NN,DR$320,FALSE))-6),'csapat-ranglista'!$A:$FP,DR$321,FALSE)/8,VLOOKUP(VLOOKUP($A266,csapatok!$A:$NN,DR$320,FALSE),'csapat-ranglista'!$A:$FP,DR$321,FALSE)/4),0)</f>
        <v>0</v>
      </c>
      <c r="DS266" s="223">
        <f>IFERROR(IF(RIGHT(VLOOKUP($A266,csapatok!$A:$NN,DS$320,FALSE),5)="Csere",VLOOKUP(LEFT(VLOOKUP($A266,csapatok!$A:$NN,DS$320,FALSE),LEN(VLOOKUP($A266,csapatok!$A:$NN,DS$320,FALSE))-6),'csapat-ranglista'!$A:$FP,DS$321,FALSE)/8,VLOOKUP(VLOOKUP($A266,csapatok!$A:$NN,DS$320,FALSE),'csapat-ranglista'!$A:$FP,DS$321,FALSE)/4),0)</f>
        <v>0</v>
      </c>
      <c r="DT266" s="223">
        <f>IFERROR(IF(RIGHT(VLOOKUP($A266,csapatok!$A:$NN,DT$320,FALSE),5)="Csere",VLOOKUP(LEFT(VLOOKUP($A266,csapatok!$A:$NN,DT$320,FALSE),LEN(VLOOKUP($A266,csapatok!$A:$NN,DT$320,FALSE))-6),'csapat-ranglista'!$A:$FP,DT$321,FALSE)/8,VLOOKUP(VLOOKUP($A266,csapatok!$A:$NN,DT$320,FALSE),'csapat-ranglista'!$A:$FP,DT$321,FALSE)/4),0)</f>
        <v>0</v>
      </c>
      <c r="DU266" s="223">
        <f>IFERROR(IF(RIGHT(VLOOKUP($A266,csapatok!$A:$NN,DU$320,FALSE),5)="Csere",VLOOKUP(LEFT(VLOOKUP($A266,csapatok!$A:$NN,DU$320,FALSE),LEN(VLOOKUP($A266,csapatok!$A:$NN,DU$320,FALSE))-6),'csapat-ranglista'!$A:$FP,DU$321,FALSE)/8,VLOOKUP(VLOOKUP($A266,csapatok!$A:$NN,DU$320,FALSE),'csapat-ranglista'!$A:$FP,DU$321,FALSE)/4),0)</f>
        <v>0</v>
      </c>
      <c r="DV266" s="223">
        <f>IFERROR(IF(RIGHT(VLOOKUP($A266,csapatok!$A:$NN,DV$320,FALSE),5)="Csere",VLOOKUP(LEFT(VLOOKUP($A266,csapatok!$A:$NN,DV$320,FALSE),LEN(VLOOKUP($A266,csapatok!$A:$NN,DV$320,FALSE))-6),'csapat-ranglista'!$A:$FP,DV$321,FALSE)/8,VLOOKUP(VLOOKUP($A266,csapatok!$A:$NN,DV$320,FALSE),'csapat-ranglista'!$A:$FP,DV$321,FALSE)/4),0)</f>
        <v>0</v>
      </c>
      <c r="DW266" s="223">
        <f>IFERROR(IF(RIGHT(VLOOKUP($A266,csapatok!$A:$NN,DW$320,FALSE),5)="Csere",VLOOKUP(LEFT(VLOOKUP($A266,csapatok!$A:$NN,DW$320,FALSE),LEN(VLOOKUP($A266,csapatok!$A:$NN,DW$320,FALSE))-6),'csapat-ranglista'!$A:$FP,DW$321,FALSE)/8,VLOOKUP(VLOOKUP($A266,csapatok!$A:$NN,DW$320,FALSE),'csapat-ranglista'!$A:$FP,DW$321,FALSE)/4),0)</f>
        <v>0</v>
      </c>
      <c r="DX266" s="223">
        <f>IFERROR(IF(RIGHT(VLOOKUP($A266,csapatok!$A:$NN,DX$320,FALSE),5)="Csere",VLOOKUP(LEFT(VLOOKUP($A266,csapatok!$A:$NN,DX$320,FALSE),LEN(VLOOKUP($A266,csapatok!$A:$NN,DX$320,FALSE))-6),'csapat-ranglista'!$A:$FP,DX$321,FALSE)/8,VLOOKUP(VLOOKUP($A266,csapatok!$A:$NN,DX$320,FALSE),'csapat-ranglista'!$A:$FP,DX$321,FALSE)/4),0)</f>
        <v>0</v>
      </c>
      <c r="DY266" s="223">
        <f>IFERROR(IF(RIGHT(VLOOKUP($A266,csapatok!$A:$NN,DY$320,FALSE),5)="Csere",VLOOKUP(LEFT(VLOOKUP($A266,csapatok!$A:$NN,DY$320,FALSE),LEN(VLOOKUP($A266,csapatok!$A:$NN,DY$320,FALSE))-6),'csapat-ranglista'!$A:$FP,DY$321,FALSE)/8,VLOOKUP(VLOOKUP($A266,csapatok!$A:$NN,DY$320,FALSE),'csapat-ranglista'!$A:$FP,DY$321,FALSE)/4),0)</f>
        <v>0</v>
      </c>
      <c r="DZ266" s="223">
        <f>IFERROR(IF(RIGHT(VLOOKUP($A266,csapatok!$A:$NN,DZ$320,FALSE),5)="Csere",VLOOKUP(LEFT(VLOOKUP($A266,csapatok!$A:$NN,DZ$320,FALSE),LEN(VLOOKUP($A266,csapatok!$A:$NN,DZ$320,FALSE))-6),'csapat-ranglista'!$A:$FP,DZ$321,FALSE)/8,VLOOKUP(VLOOKUP($A266,csapatok!$A:$NN,DZ$320,FALSE),'csapat-ranglista'!$A:$FP,DZ$321,FALSE)/4),0)</f>
        <v>0</v>
      </c>
      <c r="EA266" s="223">
        <f>IFERROR(IF(RIGHT(VLOOKUP($A266,csapatok!$A:$NN,EA$320,FALSE),5)="Csere",VLOOKUP(LEFT(VLOOKUP($A266,csapatok!$A:$NN,EA$320,FALSE),LEN(VLOOKUP($A266,csapatok!$A:$NN,EA$320,FALSE))-6),'csapat-ranglista'!$A:$FP,EA$321,FALSE)/8,VLOOKUP(VLOOKUP($A266,csapatok!$A:$NN,EA$320,FALSE),'csapat-ranglista'!$A:$FP,EA$321,FALSE)/4),0)</f>
        <v>0</v>
      </c>
      <c r="EB266" s="223">
        <f>IFERROR(IF(RIGHT(VLOOKUP($A266,csapatok!$A:$NN,EB$320,FALSE),5)="Csere",VLOOKUP(LEFT(VLOOKUP($A266,csapatok!$A:$NN,EB$320,FALSE),LEN(VLOOKUP($A266,csapatok!$A:$NN,EB$320,FALSE))-6),'csapat-ranglista'!$A:$FP,EB$321,FALSE)/8,VLOOKUP(VLOOKUP($A266,csapatok!$A:$NN,EB$320,FALSE),'csapat-ranglista'!$A:$FP,EB$321,FALSE)/4),0)</f>
        <v>0</v>
      </c>
      <c r="EC266" s="223">
        <f>IFERROR(IF(RIGHT(VLOOKUP($A266,csapatok!$A:$NN,EC$320,FALSE),5)="Csere",VLOOKUP(LEFT(VLOOKUP($A266,csapatok!$A:$NN,EC$320,FALSE),LEN(VLOOKUP($A266,csapatok!$A:$NN,EC$320,FALSE))-6),'csapat-ranglista'!$A:$FP,EC$321,FALSE)/8,VLOOKUP(VLOOKUP($A266,csapatok!$A:$NN,EC$320,FALSE),'csapat-ranglista'!$A:$FP,EC$321,FALSE)/4),0)</f>
        <v>0</v>
      </c>
      <c r="ED266" s="223">
        <f>IFERROR(IF(RIGHT(VLOOKUP($A266,csapatok!$A:$NN,ED$320,FALSE),5)="Csere",VLOOKUP(LEFT(VLOOKUP($A266,csapatok!$A:$NN,ED$320,FALSE),LEN(VLOOKUP($A266,csapatok!$A:$NN,ED$320,FALSE))-6),'csapat-ranglista'!$A:$FP,ED$321,FALSE)/8,VLOOKUP(VLOOKUP($A266,csapatok!$A:$NN,ED$320,FALSE),'csapat-ranglista'!$A:$FP,ED$321,FALSE)/4),0)</f>
        <v>0</v>
      </c>
      <c r="EE266" s="223">
        <f>IFERROR(IF(RIGHT(VLOOKUP($A266,csapatok!$A:$NN,EE$320,FALSE),5)="Csere",VLOOKUP(LEFT(VLOOKUP($A266,csapatok!$A:$NN,EE$320,FALSE),LEN(VLOOKUP($A266,csapatok!$A:$NN,EE$320,FALSE))-6),'csapat-ranglista'!$A:$FP,EE$321,FALSE)/8,VLOOKUP(VLOOKUP($A266,csapatok!$A:$NN,EE$320,FALSE),'csapat-ranglista'!$A:$FP,EE$321,FALSE)/4),0)</f>
        <v>0</v>
      </c>
      <c r="EF266" s="223">
        <f>IFERROR(IF(RIGHT(VLOOKUP($A266,csapatok!$A:$NN,EF$320,FALSE),5)="Csere",VLOOKUP(LEFT(VLOOKUP($A266,csapatok!$A:$NN,EF$320,FALSE),LEN(VLOOKUP($A266,csapatok!$A:$NN,EF$320,FALSE))-6),'csapat-ranglista'!$A:$FP,EF$321,FALSE)/8,VLOOKUP(VLOOKUP($A266,csapatok!$A:$NN,EF$320,FALSE),'csapat-ranglista'!$A:$FP,EF$321,FALSE)/4),0)</f>
        <v>0</v>
      </c>
      <c r="EG266" s="223">
        <f>IFERROR(IF(RIGHT(VLOOKUP($A266,csapatok!$A:$NN,EG$320,FALSE),5)="Csere",VLOOKUP(LEFT(VLOOKUP($A266,csapatok!$A:$NN,EG$320,FALSE),LEN(VLOOKUP($A266,csapatok!$A:$NN,EG$320,FALSE))-6),'csapat-ranglista'!$A:$FP,EG$321,FALSE)/8,VLOOKUP(VLOOKUP($A266,csapatok!$A:$NN,EG$320,FALSE),'csapat-ranglista'!$A:$FP,EG$321,FALSE)/4),0)</f>
        <v>0</v>
      </c>
      <c r="EH266" s="223">
        <f>IFERROR(IF(RIGHT(VLOOKUP($A266,csapatok!$A:$NN,EH$320,FALSE),5)="Csere",VLOOKUP(LEFT(VLOOKUP($A266,csapatok!$A:$NN,EH$320,FALSE),LEN(VLOOKUP($A266,csapatok!$A:$NN,EH$320,FALSE))-6),'csapat-ranglista'!$A:$FP,EH$321,FALSE)/8,VLOOKUP(VLOOKUP($A266,csapatok!$A:$NN,EH$320,FALSE),'csapat-ranglista'!$A:$FP,EH$321,FALSE)/4),0)</f>
        <v>0</v>
      </c>
      <c r="EI266" s="223">
        <f>IFERROR(IF(RIGHT(VLOOKUP($A266,csapatok!$A:$NN,EI$320,FALSE),5)="Csere",VLOOKUP(LEFT(VLOOKUP($A266,csapatok!$A:$NN,EI$320,FALSE),LEN(VLOOKUP($A266,csapatok!$A:$NN,EI$320,FALSE))-6),'csapat-ranglista'!$A:$FP,EI$321,FALSE)/8,VLOOKUP(VLOOKUP($A266,csapatok!$A:$NN,EI$320,FALSE),'csapat-ranglista'!$A:$FP,EI$321,FALSE)/4),0)</f>
        <v>0</v>
      </c>
      <c r="EJ266" s="223">
        <f>IFERROR(IF(RIGHT(VLOOKUP($A266,csapatok!$A:$NN,EJ$320,FALSE),5)="Csere",VLOOKUP(LEFT(VLOOKUP($A266,csapatok!$A:$NN,EJ$320,FALSE),LEN(VLOOKUP($A266,csapatok!$A:$NN,EJ$320,FALSE))-6),'csapat-ranglista'!$A:$FP,EJ$321,FALSE)/8,VLOOKUP(VLOOKUP($A266,csapatok!$A:$NN,EJ$320,FALSE),'csapat-ranglista'!$A:$FP,EJ$321,FALSE)/4),0)</f>
        <v>0</v>
      </c>
      <c r="EK266" s="223">
        <f>IFERROR(IF(RIGHT(VLOOKUP($A266,csapatok!$A:$NN,EK$320,FALSE),5)="Csere",VLOOKUP(LEFT(VLOOKUP($A266,csapatok!$A:$NN,EK$320,FALSE),LEN(VLOOKUP($A266,csapatok!$A:$NN,EK$320,FALSE))-6),'csapat-ranglista'!$A:$FP,EK$321,FALSE)/8,VLOOKUP(VLOOKUP($A266,csapatok!$A:$NN,EK$320,FALSE),'csapat-ranglista'!$A:$FP,EK$321,FALSE)/4),0)</f>
        <v>0</v>
      </c>
      <c r="EL266" s="223">
        <f>IFERROR(IF(RIGHT(VLOOKUP($A266,csapatok!$A:$NN,EL$320,FALSE),5)="Csere",VLOOKUP(LEFT(VLOOKUP($A266,csapatok!$A:$NN,EL$320,FALSE),LEN(VLOOKUP($A266,csapatok!$A:$NN,EL$320,FALSE))-6),'csapat-ranglista'!$A:$FP,EL$321,FALSE)/8,VLOOKUP(VLOOKUP($A266,csapatok!$A:$NN,EL$320,FALSE),'csapat-ranglista'!$A:$FP,EL$321,FALSE)/4),0)</f>
        <v>0</v>
      </c>
      <c r="EM266" s="223">
        <f>IFERROR(IF(RIGHT(VLOOKUP($A266,csapatok!$A:$NN,EM$320,FALSE),5)="Csere",VLOOKUP(LEFT(VLOOKUP($A266,csapatok!$A:$NN,EM$320,FALSE),LEN(VLOOKUP($A266,csapatok!$A:$NN,EM$320,FALSE))-6),'csapat-ranglista'!$A:$FP,EM$321,FALSE)/8,VLOOKUP(VLOOKUP($A266,csapatok!$A:$NN,EM$320,FALSE),'csapat-ranglista'!$A:$FP,EM$321,FALSE)/4),0)</f>
        <v>0</v>
      </c>
      <c r="EN266" s="223">
        <f>IFERROR(IF(RIGHT(VLOOKUP($A266,csapatok!$A:$NN,EN$320,FALSE),5)="Csere",VLOOKUP(LEFT(VLOOKUP($A266,csapatok!$A:$NN,EN$320,FALSE),LEN(VLOOKUP($A266,csapatok!$A:$NN,EN$320,FALSE))-6),'csapat-ranglista'!$A:$FP,EN$321,FALSE)/8,VLOOKUP(VLOOKUP($A266,csapatok!$A:$NN,EN$320,FALSE),'csapat-ranglista'!$A:$FP,EN$321,FALSE)/4),0)</f>
        <v>0</v>
      </c>
      <c r="EO266" s="223">
        <f>IFERROR(IF(RIGHT(VLOOKUP($A266,csapatok!$A:$NN,EO$320,FALSE),5)="Csere",VLOOKUP(LEFT(VLOOKUP($A266,csapatok!$A:$NN,EO$320,FALSE),LEN(VLOOKUP($A266,csapatok!$A:$NN,EO$320,FALSE))-6),'csapat-ranglista'!$A:$FP,EO$321,FALSE)/8,VLOOKUP(VLOOKUP($A266,csapatok!$A:$NN,EO$320,FALSE),'csapat-ranglista'!$A:$FP,EO$321,FALSE)/4),0)</f>
        <v>0</v>
      </c>
      <c r="EP266" s="223">
        <f>IFERROR(IF(RIGHT(VLOOKUP($A266,csapatok!$A:$NN,EP$320,FALSE),5)="Csere",VLOOKUP(LEFT(VLOOKUP($A266,csapatok!$A:$NN,EP$320,FALSE),LEN(VLOOKUP($A266,csapatok!$A:$NN,EP$320,FALSE))-6),'csapat-ranglista'!$A:$FP,EP$321,FALSE)/8,VLOOKUP(VLOOKUP($A266,csapatok!$A:$NN,EP$320,FALSE),'csapat-ranglista'!$A:$FP,EP$321,FALSE)/4),0)</f>
        <v>0</v>
      </c>
      <c r="EQ266" s="223">
        <f>IFERROR(IF(RIGHT(VLOOKUP($A266,csapatok!$A:$NN,EQ$320,FALSE),5)="Csere",VLOOKUP(LEFT(VLOOKUP($A266,csapatok!$A:$NN,EQ$320,FALSE),LEN(VLOOKUP($A266,csapatok!$A:$NN,EQ$320,FALSE))-6),'csapat-ranglista'!$A:$FP,EQ$321,FALSE)/8,VLOOKUP(VLOOKUP($A266,csapatok!$A:$NN,EQ$320,FALSE),'csapat-ranglista'!$A:$FP,EQ$321,FALSE)/4),0)</f>
        <v>0</v>
      </c>
      <c r="ER266" s="223">
        <f>IFERROR(IF(RIGHT(VLOOKUP($A266,csapatok!$A:$NN,ER$320,FALSE),5)="Csere",VLOOKUP(LEFT(VLOOKUP($A266,csapatok!$A:$NN,ER$320,FALSE),LEN(VLOOKUP($A266,csapatok!$A:$NN,ER$320,FALSE))-6),'csapat-ranglista'!$A:$FP,ER$321,FALSE)/8,VLOOKUP(VLOOKUP($A266,csapatok!$A:$NN,ER$320,FALSE),'csapat-ranglista'!$A:$FP,ER$321,FALSE)/4),0)</f>
        <v>0</v>
      </c>
      <c r="ES266" s="223">
        <f>IFERROR(IF(RIGHT(VLOOKUP($A266,csapatok!$A:$NN,ES$320,FALSE),5)="Csere",VLOOKUP(LEFT(VLOOKUP($A266,csapatok!$A:$NN,ES$320,FALSE),LEN(VLOOKUP($A266,csapatok!$A:$NN,ES$320,FALSE))-6),'csapat-ranglista'!$A:$FP,ES$321,FALSE)/8,VLOOKUP(VLOOKUP($A266,csapatok!$A:$NN,ES$320,FALSE),'csapat-ranglista'!$A:$FP,ES$321,FALSE)/4),0)</f>
        <v>0</v>
      </c>
      <c r="ET266" s="223">
        <f>IFERROR(IF(RIGHT(VLOOKUP($A266,csapatok!$A:$NN,ET$320,FALSE),5)="Csere",VLOOKUP(LEFT(VLOOKUP($A266,csapatok!$A:$NN,ET$320,FALSE),LEN(VLOOKUP($A266,csapatok!$A:$NN,ET$320,FALSE))-6),'csapat-ranglista'!$A:$FP,ET$321,FALSE)/8,VLOOKUP(VLOOKUP($A266,csapatok!$A:$NN,ET$320,FALSE),'csapat-ranglista'!$A:$FP,ET$321,FALSE)/4),0)</f>
        <v>0</v>
      </c>
      <c r="EU266" s="223">
        <f>IFERROR(IF(RIGHT(VLOOKUP($A266,csapatok!$A:$NN,EU$320,FALSE),5)="Csere",VLOOKUP(LEFT(VLOOKUP($A266,csapatok!$A:$NN,EU$320,FALSE),LEN(VLOOKUP($A266,csapatok!$A:$NN,EU$320,FALSE))-6),'csapat-ranglista'!$A:$FP,EU$321,FALSE)/8,VLOOKUP(VLOOKUP($A266,csapatok!$A:$NN,EU$320,FALSE),'csapat-ranglista'!$A:$FP,EU$321,FALSE)/4),0)</f>
        <v>0</v>
      </c>
      <c r="EV266" s="223">
        <f>IFERROR(IF(RIGHT(VLOOKUP($A266,csapatok!$A:$NN,EV$320,FALSE),5)="Csere",VLOOKUP(LEFT(VLOOKUP($A266,csapatok!$A:$NN,EV$320,FALSE),LEN(VLOOKUP($A266,csapatok!$A:$NN,EV$320,FALSE))-6),'csapat-ranglista'!$A:$FP,EV$321,FALSE)/8,VLOOKUP(VLOOKUP($A266,csapatok!$A:$NN,EV$320,FALSE),'csapat-ranglista'!$A:$FP,EV$321,FALSE)/4),0)</f>
        <v>0</v>
      </c>
      <c r="EW266" s="223">
        <f>IFERROR(IF(RIGHT(VLOOKUP($A266,csapatok!$A:$NN,EW$320,FALSE),5)="Csere",VLOOKUP(LEFT(VLOOKUP($A266,csapatok!$A:$NN,EW$320,FALSE),LEN(VLOOKUP($A266,csapatok!$A:$NN,EW$320,FALSE))-6),'csapat-ranglista'!$A:$FP,EW$321,FALSE)/8,VLOOKUP(VLOOKUP($A266,csapatok!$A:$NN,EW$320,FALSE),'csapat-ranglista'!$A:$FP,EW$321,FALSE)/4),0)</f>
        <v>0</v>
      </c>
      <c r="EX266" s="223">
        <f>IFERROR(IF(RIGHT(VLOOKUP($A266,csapatok!$A:$NN,EX$320,FALSE),5)="Csere",VLOOKUP(LEFT(VLOOKUP($A266,csapatok!$A:$NN,EX$320,FALSE),LEN(VLOOKUP($A266,csapatok!$A:$NN,EX$320,FALSE))-6),'csapat-ranglista'!$A:$FP,EX$321,FALSE)/8,VLOOKUP(VLOOKUP($A266,csapatok!$A:$NN,EX$320,FALSE),'csapat-ranglista'!$A:$FP,EX$321,FALSE)/4),0)</f>
        <v>0</v>
      </c>
      <c r="EY266" s="223">
        <f>IFERROR(IF(RIGHT(VLOOKUP($A266,csapatok!$A:$NN,EY$320,FALSE),5)="Csere",VLOOKUP(LEFT(VLOOKUP($A266,csapatok!$A:$NN,EY$320,FALSE),LEN(VLOOKUP($A266,csapatok!$A:$NN,EY$320,FALSE))-6),'csapat-ranglista'!$A:$FP,EY$321,FALSE)/8,VLOOKUP(VLOOKUP($A266,csapatok!$A:$NN,EY$320,FALSE),'csapat-ranglista'!$A:$FP,EY$321,FALSE)/4),0)</f>
        <v>0</v>
      </c>
      <c r="EZ266" s="223">
        <f>IFERROR(IF(RIGHT(VLOOKUP($A266,csapatok!$A:$NN,EZ$320,FALSE),5)="Csere",VLOOKUP(LEFT(VLOOKUP($A266,csapatok!$A:$NN,EZ$320,FALSE),LEN(VLOOKUP($A266,csapatok!$A:$NN,EZ$320,FALSE))-6),'csapat-ranglista'!$A:$FP,EZ$321,FALSE)/8,VLOOKUP(VLOOKUP($A266,csapatok!$A:$NN,EZ$320,FALSE),'csapat-ranglista'!$A:$FP,EZ$321,FALSE)/4),0)</f>
        <v>0</v>
      </c>
      <c r="FA266" s="223">
        <f>IFERROR(IF(RIGHT(VLOOKUP($A266,csapatok!$A:$NN,FA$320,FALSE),5)="Csere",VLOOKUP(LEFT(VLOOKUP($A266,csapatok!$A:$NN,FA$320,FALSE),LEN(VLOOKUP($A266,csapatok!$A:$NN,FA$320,FALSE))-6),'csapat-ranglista'!$A:$FP,FA$321,FALSE)/8,VLOOKUP(VLOOKUP($A266,csapatok!$A:$NN,FA$320,FALSE),'csapat-ranglista'!$A:$FP,FA$321,FALSE)/4),0)</f>
        <v>0</v>
      </c>
      <c r="FB266" s="223">
        <f>IFERROR(IF(RIGHT(VLOOKUP($A266,csapatok!$A:$NN,FB$320,FALSE),5)="Csere",VLOOKUP(LEFT(VLOOKUP($A266,csapatok!$A:$NN,FB$320,FALSE),LEN(VLOOKUP($A266,csapatok!$A:$NN,FB$320,FALSE))-6),'csapat-ranglista'!$A:$FP,FB$321,FALSE)/8,VLOOKUP(VLOOKUP($A266,csapatok!$A:$NN,FB$320,FALSE),'csapat-ranglista'!$A:$FP,FB$321,FALSE)/4),0)</f>
        <v>0</v>
      </c>
      <c r="FC266" s="223">
        <f>IFERROR(IF(RIGHT(VLOOKUP($A266,csapatok!$A:$NN,FC$320,FALSE),5)="Csere",VLOOKUP(LEFT(VLOOKUP($A266,csapatok!$A:$NN,FC$320,FALSE),LEN(VLOOKUP($A266,csapatok!$A:$NN,FC$320,FALSE))-6),'csapat-ranglista'!$A:$FP,FC$321,FALSE)/8,VLOOKUP(VLOOKUP($A266,csapatok!$A:$NN,FC$320,FALSE),'csapat-ranglista'!$A:$FP,FC$321,FALSE)/4),0)</f>
        <v>0</v>
      </c>
      <c r="FD266" s="224">
        <f>versenyek!$QY$11*IFERROR(VLOOKUP(VLOOKUP($A266,versenyek!QX:QZ,3,FALSE),szabalyok!$A$16:$B$23,2,FALSE)/4,0)</f>
        <v>0</v>
      </c>
      <c r="FE266" s="224">
        <f>versenyek!$RB$11*IFERROR(VLOOKUP(VLOOKUP($A266,versenyek!RA:RC,3,FALSE),szabalyok!$A$16:$B$23,2,FALSE)/4,0)</f>
        <v>0</v>
      </c>
      <c r="FF266" s="223">
        <f>IFERROR(IF(RIGHT(VLOOKUP($A266,csapatok!$A:$NN,FF$320,FALSE),5)="Csere",VLOOKUP(LEFT(VLOOKUP($A266,csapatok!$A:$NN,FF$320,FALSE),LEN(VLOOKUP($A266,csapatok!$A:$NN,FF$320,FALSE))-6),'csapat-ranglista'!$A:$FP,FF$321,FALSE)/8,VLOOKUP(VLOOKUP($A266,csapatok!$A:$NN,FF$320,FALSE),'csapat-ranglista'!$A:$FP,FF$321,FALSE)/4),0)</f>
        <v>0</v>
      </c>
      <c r="FG266" s="223">
        <f>IFERROR(IF(RIGHT(VLOOKUP($A266,csapatok!$A:$NN,FG$320,FALSE),5)="Csere",VLOOKUP(LEFT(VLOOKUP($A266,csapatok!$A:$NN,FG$320,FALSE),LEN(VLOOKUP($A266,csapatok!$A:$NN,FG$320,FALSE))-6),'csapat-ranglista'!$A:$FP,FG$321,FALSE)/8,VLOOKUP(VLOOKUP($A266,csapatok!$A:$NN,FG$320,FALSE),'csapat-ranglista'!$A:$FP,FG$321,FALSE)/4),0)</f>
        <v>0</v>
      </c>
      <c r="FH266" s="223">
        <f>IFERROR(IF(RIGHT(VLOOKUP($A266,csapatok!$A:$NN,FH$320,FALSE),5)="Csere",VLOOKUP(LEFT(VLOOKUP($A266,csapatok!$A:$NN,FH$320,FALSE),LEN(VLOOKUP($A266,csapatok!$A:$NN,FH$320,FALSE))-6),'csapat-ranglista'!$A:$FP,FH$321,FALSE)/8,VLOOKUP(VLOOKUP($A266,csapatok!$A:$NN,FH$320,FALSE),'csapat-ranglista'!$A:$FP,FH$321,FALSE)/4),0)</f>
        <v>0</v>
      </c>
      <c r="FI266" s="223">
        <f>IFERROR(IF(RIGHT(VLOOKUP($A266,csapatok!$A:$NN,FI$320,FALSE),5)="Csere",VLOOKUP(LEFT(VLOOKUP($A266,csapatok!$A:$NN,FI$320,FALSE),LEN(VLOOKUP($A266,csapatok!$A:$NN,FI$320,FALSE))-6),'csapat-ranglista'!$A:$FP,FI$321,FALSE)/8,VLOOKUP(VLOOKUP($A266,csapatok!$A:$NN,FI$320,FALSE),'csapat-ranglista'!$A:$FP,FI$321,FALSE)/4),0)</f>
        <v>0</v>
      </c>
      <c r="FJ266" s="223">
        <f>IFERROR(IF(RIGHT(VLOOKUP($A266,csapatok!$A:$NN,FJ$320,FALSE),5)="Csere",VLOOKUP(LEFT(VLOOKUP($A266,csapatok!$A:$NN,FJ$320,FALSE),LEN(VLOOKUP($A266,csapatok!$A:$NN,FJ$320,FALSE))-6),'csapat-ranglista'!$A:$FP,FJ$321,FALSE)/8,VLOOKUP(VLOOKUP($A266,csapatok!$A:$NN,FJ$320,FALSE),'csapat-ranglista'!$A:$FP,FJ$321,FALSE)/4),0)</f>
        <v>0</v>
      </c>
      <c r="FK266" s="223">
        <f>IFERROR(IF(RIGHT(VLOOKUP($A266,csapatok!$A:$NN,FK$320,FALSE),5)="Csere",VLOOKUP(LEFT(VLOOKUP($A266,csapatok!$A:$NN,FK$320,FALSE),LEN(VLOOKUP($A266,csapatok!$A:$NN,FK$320,FALSE))-6),'csapat-ranglista'!$A:$FP,FK$321,FALSE)/8,VLOOKUP(VLOOKUP($A266,csapatok!$A:$NN,FK$320,FALSE),'csapat-ranglista'!$A:$FP,FK$321,FALSE)/4),0)</f>
        <v>0</v>
      </c>
      <c r="FL266" s="223">
        <f>IFERROR(IF(RIGHT(VLOOKUP($A266,csapatok!$A:$NN,FL$320,FALSE),5)="Csere",VLOOKUP(LEFT(VLOOKUP($A266,csapatok!$A:$NN,FL$320,FALSE),LEN(VLOOKUP($A266,csapatok!$A:$NN,FL$320,FALSE))-6),'csapat-ranglista'!$A:$FP,FL$321,FALSE)/8,VLOOKUP(VLOOKUP($A266,csapatok!$A:$NN,FL$320,FALSE),'csapat-ranglista'!$A:$FP,FL$321,FALSE)/4),0)</f>
        <v>0</v>
      </c>
      <c r="FM266" s="223">
        <f>IFERROR(IF(RIGHT(VLOOKUP($A266,csapatok!$A:$NN,FM$320,FALSE),5)="Csere",VLOOKUP(LEFT(VLOOKUP($A266,csapatok!$A:$NN,FM$320,FALSE),LEN(VLOOKUP($A266,csapatok!$A:$NN,FM$320,FALSE))-6),'csapat-ranglista'!$A:$FP,FM$321,FALSE)/8,VLOOKUP(VLOOKUP($A266,csapatok!$A:$NN,FM$320,FALSE),'csapat-ranglista'!$A:$FP,FM$321,FALSE)/4),0)</f>
        <v>0</v>
      </c>
      <c r="FN266" s="223">
        <f>IFERROR(IF(RIGHT(VLOOKUP($A266,csapatok!$A:$NN,FN$320,FALSE),5)="Csere",VLOOKUP(LEFT(VLOOKUP($A266,csapatok!$A:$NN,FN$320,FALSE),LEN(VLOOKUP($A266,csapatok!$A:$NN,FN$320,FALSE))-6),'csapat-ranglista'!$A:$FP,FN$321,FALSE)/8,VLOOKUP(VLOOKUP($A266,csapatok!$A:$NN,FN$320,FALSE),'csapat-ranglista'!$A:$FP,FN$321,FALSE)/4),0)</f>
        <v>0</v>
      </c>
      <c r="FO266" s="223">
        <f>IFERROR(IF(RIGHT(VLOOKUP($A266,csapatok!$A:$NN,FO$320,FALSE),5)="Csere",VLOOKUP(LEFT(VLOOKUP($A266,csapatok!$A:$NN,FO$320,FALSE),LEN(VLOOKUP($A266,csapatok!$A:$NN,FO$320,FALSE))-6),'csapat-ranglista'!$A:$FP,FO$321,FALSE)/8,VLOOKUP(VLOOKUP($A266,csapatok!$A:$NN,FO$320,FALSE),'csapat-ranglista'!$A:$FP,FO$321,FALSE)/4),0)</f>
        <v>0</v>
      </c>
      <c r="FP266" s="223">
        <f>IFERROR(IF(RIGHT(VLOOKUP($A266,csapatok!$A:$NN,FP$320,FALSE),5)="Csere",VLOOKUP(LEFT(VLOOKUP($A266,csapatok!$A:$NN,FP$320,FALSE),LEN(VLOOKUP($A266,csapatok!$A:$NN,FP$320,FALSE))-6),'csapat-ranglista'!$A:$FP,FP$321,FALSE)/8,VLOOKUP(VLOOKUP($A266,csapatok!$A:$NN,FP$320,FALSE),'csapat-ranglista'!$A:$FP,FP$321,FALSE)/4),0)</f>
        <v>0</v>
      </c>
      <c r="FQ266" s="223">
        <f>IFERROR(IF(RIGHT(VLOOKUP($A266,csapatok!$A:$NN,FQ$320,FALSE),5)="Csere",VLOOKUP(LEFT(VLOOKUP($A266,csapatok!$A:$NN,FQ$320,FALSE),LEN(VLOOKUP($A266,csapatok!$A:$NN,FQ$320,FALSE))-6),'csapat-ranglista'!$A:$FP,FQ$321,FALSE)/8,VLOOKUP(VLOOKUP($A266,csapatok!$A:$NN,FQ$320,FALSE),'csapat-ranglista'!$A:$FP,FQ$321,FALSE)/4),0)</f>
        <v>0</v>
      </c>
      <c r="FR266" s="223">
        <f>IFERROR(IF(RIGHT(VLOOKUP($A266,csapatok!$A:$NN,FR$320,FALSE),5)="Csere",VLOOKUP(LEFT(VLOOKUP($A266,csapatok!$A:$NN,FR$320,FALSE),LEN(VLOOKUP($A266,csapatok!$A:$NN,FR$320,FALSE))-6),'csapat-ranglista'!$A:$FP,FR$321,FALSE)/8,VLOOKUP(VLOOKUP($A266,csapatok!$A:$NN,FR$320,FALSE),'csapat-ranglista'!$A:$FP,FR$321,FALSE)/4),0)</f>
        <v>0</v>
      </c>
      <c r="FS266" s="223">
        <f>IFERROR(IF(RIGHT(VLOOKUP($A266,csapatok!$A:$NN,FS$320,FALSE),5)="Csere",VLOOKUP(LEFT(VLOOKUP($A266,csapatok!$A:$NN,FS$320,FALSE),LEN(VLOOKUP($A266,csapatok!$A:$NN,FS$320,FALSE))-6),'csapat-ranglista'!$A:$FP,FS$321,FALSE)/8,VLOOKUP(VLOOKUP($A266,csapatok!$A:$NN,FS$320,FALSE),'csapat-ranglista'!$A:$FP,FS$321,FALSE)/4),0)</f>
        <v>0</v>
      </c>
      <c r="FT266" s="223">
        <f>IFERROR(IF(RIGHT(VLOOKUP($A266,csapatok!$A:$NN,FT$320,FALSE),5)="Csere",VLOOKUP(LEFT(VLOOKUP($A266,csapatok!$A:$NN,FT$320,FALSE),LEN(VLOOKUP($A266,csapatok!$A:$NN,FT$320,FALSE))-6),'csapat-ranglista'!$A:$FP,FT$321,FALSE)/8,VLOOKUP(VLOOKUP($A266,csapatok!$A:$NN,FT$320,FALSE),'csapat-ranglista'!$A:$FP,FT$321,FALSE)/4),0)</f>
        <v>0</v>
      </c>
      <c r="FU266" s="223">
        <f>IFERROR(IF(RIGHT(VLOOKUP($A266,csapatok!$A:$NN,FU$320,FALSE),5)="Csere",VLOOKUP(LEFT(VLOOKUP($A266,csapatok!$A:$NN,FU$320,FALSE),LEN(VLOOKUP($A266,csapatok!$A:$NN,FU$320,FALSE))-6),'csapat-ranglista'!$A:$FP,FU$321,FALSE)/8,VLOOKUP(VLOOKUP($A266,csapatok!$A:$NN,FU$320,FALSE),'csapat-ranglista'!$A:$FP,FU$321,FALSE)/4),0)</f>
        <v>0</v>
      </c>
      <c r="FV266" s="223">
        <f>IFERROR(IF(RIGHT(VLOOKUP($A266,csapatok!$A:$NN,FV$320,FALSE),5)="Csere",VLOOKUP(LEFT(VLOOKUP($A266,csapatok!$A:$NN,FV$320,FALSE),LEN(VLOOKUP($A266,csapatok!$A:$NN,FV$320,FALSE))-6),'csapat-ranglista'!$A:$FP,FV$321,FALSE)/8,VLOOKUP(VLOOKUP($A266,csapatok!$A:$NN,FV$320,FALSE),'csapat-ranglista'!$A:$FP,FV$321,FALSE)/4),0)</f>
        <v>0</v>
      </c>
      <c r="FW266" s="223">
        <f>IFERROR(IF(RIGHT(VLOOKUP($A266,csapatok!$A:$NN,FW$320,FALSE),5)="Csere",VLOOKUP(LEFT(VLOOKUP($A266,csapatok!$A:$NN,FW$320,FALSE),LEN(VLOOKUP($A266,csapatok!$A:$NN,FW$320,FALSE))-6),'csapat-ranglista'!$A:$FP,FW$321,FALSE)/8,VLOOKUP(VLOOKUP($A266,csapatok!$A:$NN,FW$320,FALSE),'csapat-ranglista'!$A:$FP,FW$321,FALSE)/4),0)</f>
        <v>0</v>
      </c>
      <c r="FX266" s="223">
        <f>IFERROR(IF(RIGHT(VLOOKUP($A266,csapatok!$A:$NN,FX$320,FALSE),5)="Csere",VLOOKUP(LEFT(VLOOKUP($A266,csapatok!$A:$NN,FX$320,FALSE),LEN(VLOOKUP($A266,csapatok!$A:$NN,FX$320,FALSE))-6),'csapat-ranglista'!$A:$FP,FX$321,FALSE)/8,VLOOKUP(VLOOKUP($A266,csapatok!$A:$NN,FX$320,FALSE),'csapat-ranglista'!$A:$FP,FX$321,FALSE)/4),0)</f>
        <v>0</v>
      </c>
      <c r="FY266" s="223">
        <f>IFERROR(IF(RIGHT(VLOOKUP($A266,csapatok!$A:$NN,FY$320,FALSE),5)="Csere",VLOOKUP(LEFT(VLOOKUP($A266,csapatok!$A:$NN,FY$320,FALSE),LEN(VLOOKUP($A266,csapatok!$A:$NN,FY$320,FALSE))-6),'csapat-ranglista'!$A:$FP,FY$321,FALSE)/8,VLOOKUP(VLOOKUP($A266,csapatok!$A:$NN,FY$320,FALSE),'csapat-ranglista'!$A:$FP,FY$321,FALSE)/4),0)</f>
        <v>0</v>
      </c>
      <c r="FZ266" s="223">
        <f>IFERROR(IF(RIGHT(VLOOKUP($A266,csapatok!$A:$NN,FZ$320,FALSE),5)="Csere",VLOOKUP(LEFT(VLOOKUP($A266,csapatok!$A:$NN,FZ$320,FALSE),LEN(VLOOKUP($A266,csapatok!$A:$NN,FZ$320,FALSE))-6),'csapat-ranglista'!$A:$FP,FZ$321,FALSE)/8,VLOOKUP(VLOOKUP($A266,csapatok!$A:$NN,FZ$320,FALSE),'csapat-ranglista'!$A:$FP,FZ$321,FALSE)/4),0)</f>
        <v>0</v>
      </c>
      <c r="GA266" s="223">
        <f>IFERROR(IF(RIGHT(VLOOKUP($A266,csapatok!$A:$NN,GA$320,FALSE),5)="Csere",VLOOKUP(LEFT(VLOOKUP($A266,csapatok!$A:$NN,GA$320,FALSE),LEN(VLOOKUP($A266,csapatok!$A:$NN,GA$320,FALSE))-6),'csapat-ranglista'!$A:$FP,GA$321,FALSE)/8,VLOOKUP(VLOOKUP($A266,csapatok!$A:$NN,GA$320,FALSE),'csapat-ranglista'!$A:$FP,GA$321,FALSE)/4),0)</f>
        <v>0</v>
      </c>
      <c r="GB266" s="223">
        <f>IFERROR(IF(RIGHT(VLOOKUP($A266,csapatok!$A:$NN,GB$320,FALSE),5)="Csere",VLOOKUP(LEFT(VLOOKUP($A266,csapatok!$A:$NN,GB$320,FALSE),LEN(VLOOKUP($A266,csapatok!$A:$NN,GB$320,FALSE))-6),'csapat-ranglista'!$A:$FP,GB$321,FALSE)/8,VLOOKUP(VLOOKUP($A266,csapatok!$A:$NN,GB$320,FALSE),'csapat-ranglista'!$A:$FP,GB$321,FALSE)/4),0)</f>
        <v>0</v>
      </c>
      <c r="GC266" s="223">
        <f>IFERROR(IF(RIGHT(VLOOKUP($A266,csapatok!$A:$NN,GC$320,FALSE),5)="Csere",VLOOKUP(LEFT(VLOOKUP($A266,csapatok!$A:$NN,GC$320,FALSE),LEN(VLOOKUP($A266,csapatok!$A:$NN,GC$320,FALSE))-6),'csapat-ranglista'!$A:$FP,GC$321,FALSE)/8,VLOOKUP(VLOOKUP($A266,csapatok!$A:$NN,GC$320,FALSE),'csapat-ranglista'!$A:$FP,GC$321,FALSE)/4),0)</f>
        <v>0</v>
      </c>
      <c r="GD266" s="247">
        <f>SUM(EQ266:GC266)</f>
        <v>0</v>
      </c>
    </row>
    <row r="267" spans="1:186">
      <c r="A267" s="32" t="s">
        <v>740</v>
      </c>
      <c r="B267" s="131">
        <v>33025</v>
      </c>
      <c r="C267" s="131" t="str">
        <f>IF(B267=0,"",IF(B267&lt;$C$1,"felnőtt","ifi"))</f>
        <v>felnőtt</v>
      </c>
      <c r="D267" s="32" t="s">
        <v>101</v>
      </c>
      <c r="E267" s="45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>
        <f>IFERROR(IF(RIGHT(VLOOKUP($A267,csapatok!$A:$BL,X$320,FALSE),5)="Csere",VLOOKUP(LEFT(VLOOKUP($A267,csapatok!$A:$BL,X$320,FALSE),LEN(VLOOKUP($A267,csapatok!$A:$BL,X$320,FALSE))-6),'csapat-ranglista'!$A:$FP,X$321,FALSE)/8,VLOOKUP(VLOOKUP($A267,csapatok!$A:$BL,X$320,FALSE),'csapat-ranglista'!$A:$FP,X$321,FALSE)/4),0)</f>
        <v>0</v>
      </c>
      <c r="Y267" s="32">
        <f>IFERROR(IF(RIGHT(VLOOKUP($A267,csapatok!$A:$BL,Y$320,FALSE),5)="Csere",VLOOKUP(LEFT(VLOOKUP($A267,csapatok!$A:$BL,Y$320,FALSE),LEN(VLOOKUP($A267,csapatok!$A:$BL,Y$320,FALSE))-6),'csapat-ranglista'!$A:$FP,Y$321,FALSE)/8,VLOOKUP(VLOOKUP($A267,csapatok!$A:$BL,Y$320,FALSE),'csapat-ranglista'!$A:$FP,Y$321,FALSE)/4),0)</f>
        <v>0</v>
      </c>
      <c r="Z267" s="32">
        <f>IFERROR(IF(RIGHT(VLOOKUP($A267,csapatok!$A:$BL,Z$320,FALSE),5)="Csere",VLOOKUP(LEFT(VLOOKUP($A267,csapatok!$A:$BL,Z$320,FALSE),LEN(VLOOKUP($A267,csapatok!$A:$BL,Z$320,FALSE))-6),'csapat-ranglista'!$A:$FP,Z$321,FALSE)/8,VLOOKUP(VLOOKUP($A267,csapatok!$A:$BL,Z$320,FALSE),'csapat-ranglista'!$A:$FP,Z$321,FALSE)/4),0)</f>
        <v>0</v>
      </c>
      <c r="AA267" s="32">
        <f>IFERROR(IF(RIGHT(VLOOKUP($A267,csapatok!$A:$BL,AA$320,FALSE),5)="Csere",VLOOKUP(LEFT(VLOOKUP($A267,csapatok!$A:$BL,AA$320,FALSE),LEN(VLOOKUP($A267,csapatok!$A:$BL,AA$320,FALSE))-6),'csapat-ranglista'!$A:$FP,AA$321,FALSE)/8,VLOOKUP(VLOOKUP($A267,csapatok!$A:$BL,AA$320,FALSE),'csapat-ranglista'!$A:$FP,AA$321,FALSE)/4),0)</f>
        <v>0</v>
      </c>
      <c r="AB267" s="223">
        <f>IFERROR(IF(RIGHT(VLOOKUP($A267,csapatok!$A:$BL,AB$320,FALSE),5)="Csere",VLOOKUP(LEFT(VLOOKUP($A267,csapatok!$A:$BL,AB$320,FALSE),LEN(VLOOKUP($A267,csapatok!$A:$BL,AB$320,FALSE))-6),'csapat-ranglista'!$A:$FP,AB$321,FALSE)/8,VLOOKUP(VLOOKUP($A267,csapatok!$A:$BL,AB$320,FALSE),'csapat-ranglista'!$A:$FP,AB$321,FALSE)/4),0)</f>
        <v>0</v>
      </c>
      <c r="AC267" s="223">
        <f>IFERROR(IF(RIGHT(VLOOKUP($A267,csapatok!$A:$BL,AC$320,FALSE),5)="Csere",VLOOKUP(LEFT(VLOOKUP($A267,csapatok!$A:$BL,AC$320,FALSE),LEN(VLOOKUP($A267,csapatok!$A:$BL,AC$320,FALSE))-6),'csapat-ranglista'!$A:$FP,AC$321,FALSE)/8,VLOOKUP(VLOOKUP($A267,csapatok!$A:$BL,AC$320,FALSE),'csapat-ranglista'!$A:$FP,AC$321,FALSE)/4),0)</f>
        <v>0</v>
      </c>
      <c r="AD267" s="223">
        <f>IFERROR(IF(RIGHT(VLOOKUP($A267,csapatok!$A:$BL,AD$320,FALSE),5)="Csere",VLOOKUP(LEFT(VLOOKUP($A267,csapatok!$A:$BL,AD$320,FALSE),LEN(VLOOKUP($A267,csapatok!$A:$BL,AD$320,FALSE))-6),'csapat-ranglista'!$A:$FP,AD$321,FALSE)/8,VLOOKUP(VLOOKUP($A267,csapatok!$A:$BL,AD$320,FALSE),'csapat-ranglista'!$A:$FP,AD$321,FALSE)/4),0)</f>
        <v>0</v>
      </c>
      <c r="AE267" s="223">
        <f>IFERROR(IF(RIGHT(VLOOKUP($A267,csapatok!$A:$BL,AE$320,FALSE),5)="Csere",VLOOKUP(LEFT(VLOOKUP($A267,csapatok!$A:$BL,AE$320,FALSE),LEN(VLOOKUP($A267,csapatok!$A:$BL,AE$320,FALSE))-6),'csapat-ranglista'!$A:$FP,AE$321,FALSE)/8,VLOOKUP(VLOOKUP($A267,csapatok!$A:$BL,AE$320,FALSE),'csapat-ranglista'!$A:$FP,AE$321,FALSE)/4),0)</f>
        <v>0</v>
      </c>
      <c r="AF267" s="223">
        <f>IFERROR(IF(RIGHT(VLOOKUP($A267,csapatok!$A:$BL,AF$320,FALSE),5)="Csere",VLOOKUP(LEFT(VLOOKUP($A267,csapatok!$A:$BL,AF$320,FALSE),LEN(VLOOKUP($A267,csapatok!$A:$BL,AF$320,FALSE))-6),'csapat-ranglista'!$A:$FP,AF$321,FALSE)/8,VLOOKUP(VLOOKUP($A267,csapatok!$A:$BL,AF$320,FALSE),'csapat-ranglista'!$A:$FP,AF$321,FALSE)/4),0)</f>
        <v>0</v>
      </c>
      <c r="AG267" s="223">
        <f>IFERROR(IF(RIGHT(VLOOKUP($A267,csapatok!$A:$BL,AG$320,FALSE),5)="Csere",VLOOKUP(LEFT(VLOOKUP($A267,csapatok!$A:$BL,AG$320,FALSE),LEN(VLOOKUP($A267,csapatok!$A:$BL,AG$320,FALSE))-6),'csapat-ranglista'!$A:$FP,AG$321,FALSE)/8,VLOOKUP(VLOOKUP($A267,csapatok!$A:$BL,AG$320,FALSE),'csapat-ranglista'!$A:$FP,AG$321,FALSE)/4),0)</f>
        <v>0</v>
      </c>
      <c r="AH267" s="223">
        <f>IFERROR(IF(RIGHT(VLOOKUP($A267,csapatok!$A:$BL,AH$320,FALSE),5)="Csere",VLOOKUP(LEFT(VLOOKUP($A267,csapatok!$A:$BL,AH$320,FALSE),LEN(VLOOKUP($A267,csapatok!$A:$BL,AH$320,FALSE))-6),'csapat-ranglista'!$A:$FP,AH$321,FALSE)/8,VLOOKUP(VLOOKUP($A267,csapatok!$A:$BL,AH$320,FALSE),'csapat-ranglista'!$A:$FP,AH$321,FALSE)/4),0)</f>
        <v>0</v>
      </c>
      <c r="AI267" s="223">
        <f>IFERROR(IF(RIGHT(VLOOKUP($A267,csapatok!$A:$BL,AI$320,FALSE),5)="Csere",VLOOKUP(LEFT(VLOOKUP($A267,csapatok!$A:$BL,AI$320,FALSE),LEN(VLOOKUP($A267,csapatok!$A:$BL,AI$320,FALSE))-6),'csapat-ranglista'!$A:$FP,AI$321,FALSE)/8,VLOOKUP(VLOOKUP($A267,csapatok!$A:$BL,AI$320,FALSE),'csapat-ranglista'!$A:$FP,AI$321,FALSE)/4),0)</f>
        <v>0</v>
      </c>
      <c r="AJ267" s="223">
        <f>IFERROR(IF(RIGHT(VLOOKUP($A267,csapatok!$A:$BL,AJ$320,FALSE),5)="Csere",VLOOKUP(LEFT(VLOOKUP($A267,csapatok!$A:$BL,AJ$320,FALSE),LEN(VLOOKUP($A267,csapatok!$A:$BL,AJ$320,FALSE))-6),'csapat-ranglista'!$A:$FP,AJ$321,FALSE)/8,VLOOKUP(VLOOKUP($A267,csapatok!$A:$BL,AJ$320,FALSE),'csapat-ranglista'!$A:$FP,AJ$321,FALSE)/2),0)</f>
        <v>0</v>
      </c>
      <c r="AK267" s="223">
        <f>IFERROR(IF(RIGHT(VLOOKUP($A267,csapatok!$A:$CN,AK$320,FALSE),5)="Csere",VLOOKUP(LEFT(VLOOKUP($A267,csapatok!$A:$CN,AK$320,FALSE),LEN(VLOOKUP($A267,csapatok!$A:$CN,AK$320,FALSE))-6),'csapat-ranglista'!$A:$FP,AK$321,FALSE)/8,VLOOKUP(VLOOKUP($A267,csapatok!$A:$CN,AK$320,FALSE),'csapat-ranglista'!$A:$FP,AK$321,FALSE)/4),0)</f>
        <v>0</v>
      </c>
      <c r="AL267" s="223">
        <f>IFERROR(IF(RIGHT(VLOOKUP($A267,csapatok!$A:$CN,AL$320,FALSE),5)="Csere",VLOOKUP(LEFT(VLOOKUP($A267,csapatok!$A:$CN,AL$320,FALSE),LEN(VLOOKUP($A267,csapatok!$A:$CN,AL$320,FALSE))-6),'csapat-ranglista'!$A:$FP,AL$321,FALSE)/8,VLOOKUP(VLOOKUP($A267,csapatok!$A:$CN,AL$320,FALSE),'csapat-ranglista'!$A:$FP,AL$321,FALSE)/4),0)</f>
        <v>0</v>
      </c>
      <c r="AM267" s="223">
        <f>IFERROR(IF(RIGHT(VLOOKUP($A267,csapatok!$A:$CN,AM$320,FALSE),5)="Csere",VLOOKUP(LEFT(VLOOKUP($A267,csapatok!$A:$CN,AM$320,FALSE),LEN(VLOOKUP($A267,csapatok!$A:$CN,AM$320,FALSE))-6),'csapat-ranglista'!$A:$FP,AM$321,FALSE)/8,VLOOKUP(VLOOKUP($A267,csapatok!$A:$CN,AM$320,FALSE),'csapat-ranglista'!$A:$FP,AM$321,FALSE)/4),0)</f>
        <v>0</v>
      </c>
      <c r="AN267" s="223">
        <f>IFERROR(IF(RIGHT(VLOOKUP($A267,csapatok!$A:$CN,AN$320,FALSE),5)="Csere",VLOOKUP(LEFT(VLOOKUP($A267,csapatok!$A:$CN,AN$320,FALSE),LEN(VLOOKUP($A267,csapatok!$A:$CN,AN$320,FALSE))-6),'csapat-ranglista'!$A:$FP,AN$321,FALSE)/8,VLOOKUP(VLOOKUP($A267,csapatok!$A:$CN,AN$320,FALSE),'csapat-ranglista'!$A:$FP,AN$321,FALSE)/4),0)</f>
        <v>0</v>
      </c>
      <c r="AO267" s="223">
        <f>IFERROR(IF(RIGHT(VLOOKUP($A267,csapatok!$A:$CN,AO$320,FALSE),5)="Csere",VLOOKUP(LEFT(VLOOKUP($A267,csapatok!$A:$CN,AO$320,FALSE),LEN(VLOOKUP($A267,csapatok!$A:$CN,AO$320,FALSE))-6),'csapat-ranglista'!$A:$FP,AO$321,FALSE)/8,VLOOKUP(VLOOKUP($A267,csapatok!$A:$CN,AO$320,FALSE),'csapat-ranglista'!$A:$FP,AO$321,FALSE)/4),0)</f>
        <v>0</v>
      </c>
      <c r="AP267" s="223">
        <f>IFERROR(IF(RIGHT(VLOOKUP($A267,csapatok!$A:$CN,AP$320,FALSE),5)="Csere",VLOOKUP(LEFT(VLOOKUP($A267,csapatok!$A:$CN,AP$320,FALSE),LEN(VLOOKUP($A267,csapatok!$A:$CN,AP$320,FALSE))-6),'csapat-ranglista'!$A:$FP,AP$321,FALSE)/8,VLOOKUP(VLOOKUP($A267,csapatok!$A:$CN,AP$320,FALSE),'csapat-ranglista'!$A:$FP,AP$321,FALSE)/4),0)</f>
        <v>0</v>
      </c>
      <c r="AQ267" s="223">
        <f>IFERROR(IF(RIGHT(VLOOKUP($A267,csapatok!$A:$CN,AQ$320,FALSE),5)="Csere",VLOOKUP(LEFT(VLOOKUP($A267,csapatok!$A:$CN,AQ$320,FALSE),LEN(VLOOKUP($A267,csapatok!$A:$CN,AQ$320,FALSE))-6),'csapat-ranglista'!$A:$FP,AQ$321,FALSE)/8,VLOOKUP(VLOOKUP($A267,csapatok!$A:$CN,AQ$320,FALSE),'csapat-ranglista'!$A:$FP,AQ$321,FALSE)/4),0)</f>
        <v>0</v>
      </c>
      <c r="AR267" s="223">
        <f>IFERROR(IF(RIGHT(VLOOKUP($A267,csapatok!$A:$CN,AR$320,FALSE),5)="Csere",VLOOKUP(LEFT(VLOOKUP($A267,csapatok!$A:$CN,AR$320,FALSE),LEN(VLOOKUP($A267,csapatok!$A:$CN,AR$320,FALSE))-6),'csapat-ranglista'!$A:$FP,AR$321,FALSE)/8,VLOOKUP(VLOOKUP($A267,csapatok!$A:$CN,AR$320,FALSE),'csapat-ranglista'!$A:$FP,AR$321,FALSE)/4),0)</f>
        <v>0</v>
      </c>
      <c r="AS267" s="223">
        <f>IFERROR(IF(RIGHT(VLOOKUP($A267,csapatok!$A:$CN,AS$320,FALSE),5)="Csere",VLOOKUP(LEFT(VLOOKUP($A267,csapatok!$A:$CN,AS$320,FALSE),LEN(VLOOKUP($A267,csapatok!$A:$CN,AS$320,FALSE))-6),'csapat-ranglista'!$A:$FP,AS$321,FALSE)/8,VLOOKUP(VLOOKUP($A267,csapatok!$A:$CN,AS$320,FALSE),'csapat-ranglista'!$A:$FP,AS$321,FALSE)/4),0)</f>
        <v>0</v>
      </c>
      <c r="AT267" s="223">
        <f>IFERROR(IF(RIGHT(VLOOKUP($A267,csapatok!$A:$CN,AT$320,FALSE),5)="Csere",VLOOKUP(LEFT(VLOOKUP($A267,csapatok!$A:$CN,AT$320,FALSE),LEN(VLOOKUP($A267,csapatok!$A:$CN,AT$320,FALSE))-6),'csapat-ranglista'!$A:$FP,AT$321,FALSE)/8,VLOOKUP(VLOOKUP($A267,csapatok!$A:$CN,AT$320,FALSE),'csapat-ranglista'!$A:$FP,AT$321,FALSE)/4),0)</f>
        <v>0</v>
      </c>
      <c r="AU267" s="223">
        <f>IFERROR(IF(RIGHT(VLOOKUP($A267,csapatok!$A:$CN,AU$320,FALSE),5)="Csere",VLOOKUP(LEFT(VLOOKUP($A267,csapatok!$A:$CN,AU$320,FALSE),LEN(VLOOKUP($A267,csapatok!$A:$CN,AU$320,FALSE))-6),'csapat-ranglista'!$A:$FP,AU$321,FALSE)/8,VLOOKUP(VLOOKUP($A267,csapatok!$A:$CN,AU$320,FALSE),'csapat-ranglista'!$A:$FP,AU$321,FALSE)/4),0)</f>
        <v>0</v>
      </c>
      <c r="AV267" s="223">
        <f>IFERROR(IF(RIGHT(VLOOKUP($A267,csapatok!$A:$CN,AV$320,FALSE),5)="Csere",VLOOKUP(LEFT(VLOOKUP($A267,csapatok!$A:$CN,AV$320,FALSE),LEN(VLOOKUP($A267,csapatok!$A:$CN,AV$320,FALSE))-6),'csapat-ranglista'!$A:$FP,AV$321,FALSE)/8,VLOOKUP(VLOOKUP($A267,csapatok!$A:$CN,AV$320,FALSE),'csapat-ranglista'!$A:$FP,AV$321,FALSE)/4),0)</f>
        <v>0</v>
      </c>
      <c r="AW267" s="223">
        <f>IFERROR(IF(RIGHT(VLOOKUP($A267,csapatok!$A:$CN,AW$320,FALSE),5)="Csere",VLOOKUP(LEFT(VLOOKUP($A267,csapatok!$A:$CN,AW$320,FALSE),LEN(VLOOKUP($A267,csapatok!$A:$CN,AW$320,FALSE))-6),'csapat-ranglista'!$A:$FP,AW$321,FALSE)/8,VLOOKUP(VLOOKUP($A267,csapatok!$A:$CN,AW$320,FALSE),'csapat-ranglista'!$A:$FP,AW$321,FALSE)/4),0)</f>
        <v>0</v>
      </c>
      <c r="AX267" s="223">
        <f>IFERROR(IF(RIGHT(VLOOKUP($A267,csapatok!$A:$CN,AX$320,FALSE),5)="Csere",VLOOKUP(LEFT(VLOOKUP($A267,csapatok!$A:$CN,AX$320,FALSE),LEN(VLOOKUP($A267,csapatok!$A:$CN,AX$320,FALSE))-6),'csapat-ranglista'!$A:$FP,AX$321,FALSE)/8,VLOOKUP(VLOOKUP($A267,csapatok!$A:$CN,AX$320,FALSE),'csapat-ranglista'!$A:$FP,AX$321,FALSE)/4),0)</f>
        <v>0</v>
      </c>
      <c r="AY267" s="223">
        <f>IFERROR(IF(RIGHT(VLOOKUP($A267,csapatok!$A:$NN,AY$320,FALSE),5)="Csere",VLOOKUP(LEFT(VLOOKUP($A267,csapatok!$A:$NN,AY$320,FALSE),LEN(VLOOKUP($A267,csapatok!$A:$NN,AY$320,FALSE))-6),'csapat-ranglista'!$A:$FP,AY$321,FALSE)/8,VLOOKUP(VLOOKUP($A267,csapatok!$A:$NN,AY$320,FALSE),'csapat-ranglista'!$A:$FP,AY$321,FALSE)/4),0)</f>
        <v>0</v>
      </c>
      <c r="AZ267" s="223">
        <f>IFERROR(IF(RIGHT(VLOOKUP($A267,csapatok!$A:$NN,AZ$320,FALSE),5)="Csere",VLOOKUP(LEFT(VLOOKUP($A267,csapatok!$A:$NN,AZ$320,FALSE),LEN(VLOOKUP($A267,csapatok!$A:$NN,AZ$320,FALSE))-6),'csapat-ranglista'!$A:$FP,AZ$321,FALSE)/8,VLOOKUP(VLOOKUP($A267,csapatok!$A:$NN,AZ$320,FALSE),'csapat-ranglista'!$A:$FP,AZ$321,FALSE)/4),0)</f>
        <v>0</v>
      </c>
      <c r="BA267" s="223">
        <f>IFERROR(IF(RIGHT(VLOOKUP($A267,csapatok!$A:$NN,BA$320,FALSE),5)="Csere",VLOOKUP(LEFT(VLOOKUP($A267,csapatok!$A:$NN,BA$320,FALSE),LEN(VLOOKUP($A267,csapatok!$A:$NN,BA$320,FALSE))-6),'csapat-ranglista'!$A:$FP,BA$321,FALSE)/8,VLOOKUP(VLOOKUP($A267,csapatok!$A:$NN,BA$320,FALSE),'csapat-ranglista'!$A:$FP,BA$321,FALSE)/4),0)</f>
        <v>0</v>
      </c>
      <c r="BB267" s="223">
        <f>IFERROR(IF(RIGHT(VLOOKUP($A267,csapatok!$A:$NN,BB$320,FALSE),5)="Csere",VLOOKUP(LEFT(VLOOKUP($A267,csapatok!$A:$NN,BB$320,FALSE),LEN(VLOOKUP($A267,csapatok!$A:$NN,BB$320,FALSE))-6),'csapat-ranglista'!$A:$FP,BB$321,FALSE)/8,VLOOKUP(VLOOKUP($A267,csapatok!$A:$NN,BB$320,FALSE),'csapat-ranglista'!$A:$FP,BB$321,FALSE)/4),0)</f>
        <v>0</v>
      </c>
      <c r="BC267" s="224">
        <f>versenyek!$ES$11*IFERROR(VLOOKUP(VLOOKUP($A267,versenyek!ER:ET,3,FALSE),szabalyok!$A$16:$B$23,2,FALSE)/4,0)</f>
        <v>0</v>
      </c>
      <c r="BD267" s="224">
        <f>versenyek!$EV$11*IFERROR(VLOOKUP(VLOOKUP($A267,versenyek!EU:EW,3,FALSE),szabalyok!$A$16:$B$23,2,FALSE)/4,0)</f>
        <v>0</v>
      </c>
      <c r="BE267" s="223">
        <f>IFERROR(IF(RIGHT(VLOOKUP($A267,csapatok!$A:$NN,BE$320,FALSE),5)="Csere",VLOOKUP(LEFT(VLOOKUP($A267,csapatok!$A:$NN,BE$320,FALSE),LEN(VLOOKUP($A267,csapatok!$A:$NN,BE$320,FALSE))-6),'csapat-ranglista'!$A:$FP,BE$321,FALSE)/8,VLOOKUP(VLOOKUP($A267,csapatok!$A:$NN,BE$320,FALSE),'csapat-ranglista'!$A:$FP,BE$321,FALSE)/4),0)</f>
        <v>0</v>
      </c>
      <c r="BF267" s="223">
        <f>IFERROR(IF(RIGHT(VLOOKUP($A267,csapatok!$A:$NN,BF$320,FALSE),5)="Csere",VLOOKUP(LEFT(VLOOKUP($A267,csapatok!$A:$NN,BF$320,FALSE),LEN(VLOOKUP($A267,csapatok!$A:$NN,BF$320,FALSE))-6),'csapat-ranglista'!$A:$FP,BF$321,FALSE)/8,VLOOKUP(VLOOKUP($A267,csapatok!$A:$NN,BF$320,FALSE),'csapat-ranglista'!$A:$FP,BF$321,FALSE)/4),0)</f>
        <v>0</v>
      </c>
      <c r="BG267" s="223">
        <f>IFERROR(IF(RIGHT(VLOOKUP($A267,csapatok!$A:$NN,BG$320,FALSE),5)="Csere",VLOOKUP(LEFT(VLOOKUP($A267,csapatok!$A:$NN,BG$320,FALSE),LEN(VLOOKUP($A267,csapatok!$A:$NN,BG$320,FALSE))-6),'csapat-ranglista'!$A:$FP,BG$321,FALSE)/8,VLOOKUP(VLOOKUP($A267,csapatok!$A:$NN,BG$320,FALSE),'csapat-ranglista'!$A:$FP,BG$321,FALSE)/4),0)</f>
        <v>0</v>
      </c>
      <c r="BH267" s="223">
        <f>IFERROR(IF(RIGHT(VLOOKUP($A267,csapatok!$A:$NN,BH$320,FALSE),5)="Csere",VLOOKUP(LEFT(VLOOKUP($A267,csapatok!$A:$NN,BH$320,FALSE),LEN(VLOOKUP($A267,csapatok!$A:$NN,BH$320,FALSE))-6),'csapat-ranglista'!$A:$FP,BH$321,FALSE)/8,VLOOKUP(VLOOKUP($A267,csapatok!$A:$NN,BH$320,FALSE),'csapat-ranglista'!$A:$FP,BH$321,FALSE)/4),0)</f>
        <v>0</v>
      </c>
      <c r="BI267" s="223">
        <f>IFERROR(IF(RIGHT(VLOOKUP($A267,csapatok!$A:$NN,BI$320,FALSE),5)="Csere",VLOOKUP(LEFT(VLOOKUP($A267,csapatok!$A:$NN,BI$320,FALSE),LEN(VLOOKUP($A267,csapatok!$A:$NN,BI$320,FALSE))-6),'csapat-ranglista'!$A:$FP,BI$321,FALSE)/8,VLOOKUP(VLOOKUP($A267,csapatok!$A:$NN,BI$320,FALSE),'csapat-ranglista'!$A:$FP,BI$321,FALSE)/4),0)</f>
        <v>0</v>
      </c>
      <c r="BJ267" s="223">
        <f>IFERROR(IF(RIGHT(VLOOKUP($A267,csapatok!$A:$NN,BJ$320,FALSE),5)="Csere",VLOOKUP(LEFT(VLOOKUP($A267,csapatok!$A:$NN,BJ$320,FALSE),LEN(VLOOKUP($A267,csapatok!$A:$NN,BJ$320,FALSE))-6),'csapat-ranglista'!$A:$FP,BJ$321,FALSE)/8,VLOOKUP(VLOOKUP($A267,csapatok!$A:$NN,BJ$320,FALSE),'csapat-ranglista'!$A:$FP,BJ$321,FALSE)/4),0)</f>
        <v>0</v>
      </c>
      <c r="BK267" s="223">
        <f>IFERROR(IF(RIGHT(VLOOKUP($A267,csapatok!$A:$NN,BK$320,FALSE),5)="Csere",VLOOKUP(LEFT(VLOOKUP($A267,csapatok!$A:$NN,BK$320,FALSE),LEN(VLOOKUP($A267,csapatok!$A:$NN,BK$320,FALSE))-6),'csapat-ranglista'!$A:$FP,BK$321,FALSE)/8,VLOOKUP(VLOOKUP($A267,csapatok!$A:$NN,BK$320,FALSE),'csapat-ranglista'!$A:$FP,BK$321,FALSE)/4),0)</f>
        <v>0</v>
      </c>
      <c r="BL267" s="223">
        <f>IFERROR(IF(RIGHT(VLOOKUP($A267,csapatok!$A:$NN,BL$320,FALSE),5)="Csere",VLOOKUP(LEFT(VLOOKUP($A267,csapatok!$A:$NN,BL$320,FALSE),LEN(VLOOKUP($A267,csapatok!$A:$NN,BL$320,FALSE))-6),'csapat-ranglista'!$A:$FP,BL$321,FALSE)/8,VLOOKUP(VLOOKUP($A267,csapatok!$A:$NN,BL$320,FALSE),'csapat-ranglista'!$A:$FP,BL$321,FALSE)/4),0)</f>
        <v>0</v>
      </c>
      <c r="BM267" s="223">
        <f>IFERROR(IF(RIGHT(VLOOKUP($A267,csapatok!$A:$NN,BM$320,FALSE),5)="Csere",VLOOKUP(LEFT(VLOOKUP($A267,csapatok!$A:$NN,BM$320,FALSE),LEN(VLOOKUP($A267,csapatok!$A:$NN,BM$320,FALSE))-6),'csapat-ranglista'!$A:$FP,BM$321,FALSE)/8,VLOOKUP(VLOOKUP($A267,csapatok!$A:$NN,BM$320,FALSE),'csapat-ranglista'!$A:$FP,BM$321,FALSE)/4),0)</f>
        <v>0</v>
      </c>
      <c r="BN267" s="223">
        <f>IFERROR(IF(RIGHT(VLOOKUP($A267,csapatok!$A:$NN,BN$320,FALSE),5)="Csere",VLOOKUP(LEFT(VLOOKUP($A267,csapatok!$A:$NN,BN$320,FALSE),LEN(VLOOKUP($A267,csapatok!$A:$NN,BN$320,FALSE))-6),'csapat-ranglista'!$A:$FP,BN$321,FALSE)/8,VLOOKUP(VLOOKUP($A267,csapatok!$A:$NN,BN$320,FALSE),'csapat-ranglista'!$A:$FP,BN$321,FALSE)/4),0)</f>
        <v>0</v>
      </c>
      <c r="BO267" s="223">
        <f>IFERROR(IF(RIGHT(VLOOKUP($A267,csapatok!$A:$NN,BO$320,FALSE),5)="Csere",VLOOKUP(LEFT(VLOOKUP($A267,csapatok!$A:$NN,BO$320,FALSE),LEN(VLOOKUP($A267,csapatok!$A:$NN,BO$320,FALSE))-6),'csapat-ranglista'!$A:$FP,BO$321,FALSE)/8,VLOOKUP(VLOOKUP($A267,csapatok!$A:$NN,BO$320,FALSE),'csapat-ranglista'!$A:$FP,BO$321,FALSE)/4),0)</f>
        <v>0</v>
      </c>
      <c r="BP267" s="223">
        <f>IFERROR(IF(RIGHT(VLOOKUP($A267,csapatok!$A:$NN,BP$320,FALSE),5)="Csere",VLOOKUP(LEFT(VLOOKUP($A267,csapatok!$A:$NN,BP$320,FALSE),LEN(VLOOKUP($A267,csapatok!$A:$NN,BP$320,FALSE))-6),'csapat-ranglista'!$A:$FP,BP$321,FALSE)/8,VLOOKUP(VLOOKUP($A267,csapatok!$A:$NN,BP$320,FALSE),'csapat-ranglista'!$A:$FP,BP$321,FALSE)/4),0)</f>
        <v>0</v>
      </c>
      <c r="BQ267" s="223">
        <f>IFERROR(IF(RIGHT(VLOOKUP($A267,csapatok!$A:$NN,BQ$320,FALSE),5)="Csere",VLOOKUP(LEFT(VLOOKUP($A267,csapatok!$A:$NN,BQ$320,FALSE),LEN(VLOOKUP($A267,csapatok!$A:$NN,BQ$320,FALSE))-6),'csapat-ranglista'!$A:$FP,BQ$321,FALSE)/8,VLOOKUP(VLOOKUP($A267,csapatok!$A:$NN,BQ$320,FALSE),'csapat-ranglista'!$A:$FP,BQ$321,FALSE)/4),0)</f>
        <v>0</v>
      </c>
      <c r="BR267" s="223">
        <f>IFERROR(IF(RIGHT(VLOOKUP($A267,csapatok!$A:$NN,BR$320,FALSE),5)="Csere",VLOOKUP(LEFT(VLOOKUP($A267,csapatok!$A:$NN,BR$320,FALSE),LEN(VLOOKUP($A267,csapatok!$A:$NN,BR$320,FALSE))-6),'csapat-ranglista'!$A:$FP,BR$321,FALSE)/8,VLOOKUP(VLOOKUP($A267,csapatok!$A:$NN,BR$320,FALSE),'csapat-ranglista'!$A:$FP,BR$321,FALSE)/4),0)</f>
        <v>0</v>
      </c>
      <c r="BS267" s="223">
        <f>IFERROR(IF(RIGHT(VLOOKUP($A267,csapatok!$A:$NN,BS$320,FALSE),5)="Csere",VLOOKUP(LEFT(VLOOKUP($A267,csapatok!$A:$NN,BS$320,FALSE),LEN(VLOOKUP($A267,csapatok!$A:$NN,BS$320,FALSE))-6),'csapat-ranglista'!$A:$FP,BS$321,FALSE)/8,VLOOKUP(VLOOKUP($A267,csapatok!$A:$NN,BS$320,FALSE),'csapat-ranglista'!$A:$FP,BS$321,FALSE)/4),0)</f>
        <v>0</v>
      </c>
      <c r="BT267" s="223">
        <f>IFERROR(IF(RIGHT(VLOOKUP($A267,csapatok!$A:$NN,BT$320,FALSE),5)="Csere",VLOOKUP(LEFT(VLOOKUP($A267,csapatok!$A:$NN,BT$320,FALSE),LEN(VLOOKUP($A267,csapatok!$A:$NN,BT$320,FALSE))-6),'csapat-ranglista'!$A:$FP,BT$321,FALSE)/8,VLOOKUP(VLOOKUP($A267,csapatok!$A:$NN,BT$320,FALSE),'csapat-ranglista'!$A:$FP,BT$321,FALSE)/4),0)</f>
        <v>0</v>
      </c>
      <c r="BU267" s="223">
        <f>IFERROR(IF(RIGHT(VLOOKUP($A267,csapatok!$A:$NN,BU$320,FALSE),5)="Csere",VLOOKUP(LEFT(VLOOKUP($A267,csapatok!$A:$NN,BU$320,FALSE),LEN(VLOOKUP($A267,csapatok!$A:$NN,BU$320,FALSE))-6),'csapat-ranglista'!$A:$FP,BU$321,FALSE)/8,VLOOKUP(VLOOKUP($A267,csapatok!$A:$NN,BU$320,FALSE),'csapat-ranglista'!$A:$FP,BU$321,FALSE)/4),0)</f>
        <v>0</v>
      </c>
      <c r="BV267" s="223">
        <f>IFERROR(IF(RIGHT(VLOOKUP($A267,csapatok!$A:$NN,BV$320,FALSE),5)="Csere",VLOOKUP(LEFT(VLOOKUP($A267,csapatok!$A:$NN,BV$320,FALSE),LEN(VLOOKUP($A267,csapatok!$A:$NN,BV$320,FALSE))-6),'csapat-ranglista'!$A:$FP,BV$321,FALSE)/8,VLOOKUP(VLOOKUP($A267,csapatok!$A:$NN,BV$320,FALSE),'csapat-ranglista'!$A:$FP,BV$321,FALSE)/4),0)</f>
        <v>0</v>
      </c>
      <c r="BW267" s="223">
        <f>IFERROR(IF(RIGHT(VLOOKUP($A267,csapatok!$A:$NN,BW$320,FALSE),5)="Csere",VLOOKUP(LEFT(VLOOKUP($A267,csapatok!$A:$NN,BW$320,FALSE),LEN(VLOOKUP($A267,csapatok!$A:$NN,BW$320,FALSE))-6),'csapat-ranglista'!$A:$FP,BW$321,FALSE)/8,VLOOKUP(VLOOKUP($A267,csapatok!$A:$NN,BW$320,FALSE),'csapat-ranglista'!$A:$FP,BW$321,FALSE)/4),0)</f>
        <v>0</v>
      </c>
      <c r="BX267" s="223">
        <f>IFERROR(IF(RIGHT(VLOOKUP($A267,csapatok!$A:$NN,BX$320,FALSE),5)="Csere",VLOOKUP(LEFT(VLOOKUP($A267,csapatok!$A:$NN,BX$320,FALSE),LEN(VLOOKUP($A267,csapatok!$A:$NN,BX$320,FALSE))-6),'csapat-ranglista'!$A:$FP,BX$321,FALSE)/8,VLOOKUP(VLOOKUP($A267,csapatok!$A:$NN,BX$320,FALSE),'csapat-ranglista'!$A:$FP,BX$321,FALSE)/4),0)</f>
        <v>0</v>
      </c>
      <c r="BY267" s="223">
        <f>IFERROR(IF(RIGHT(VLOOKUP($A267,csapatok!$A:$NN,BY$320,FALSE),5)="Csere",VLOOKUP(LEFT(VLOOKUP($A267,csapatok!$A:$NN,BY$320,FALSE),LEN(VLOOKUP($A267,csapatok!$A:$NN,BY$320,FALSE))-6),'csapat-ranglista'!$A:$FP,BY$321,FALSE)/8,VLOOKUP(VLOOKUP($A267,csapatok!$A:$NN,BY$320,FALSE),'csapat-ranglista'!$A:$FP,BY$321,FALSE)/4),0)</f>
        <v>0</v>
      </c>
      <c r="BZ267" s="223">
        <f>IFERROR(IF(RIGHT(VLOOKUP($A267,csapatok!$A:$NN,BZ$320,FALSE),5)="Csere",VLOOKUP(LEFT(VLOOKUP($A267,csapatok!$A:$NN,BZ$320,FALSE),LEN(VLOOKUP($A267,csapatok!$A:$NN,BZ$320,FALSE))-6),'csapat-ranglista'!$A:$FP,BZ$321,FALSE)/8,VLOOKUP(VLOOKUP($A267,csapatok!$A:$NN,BZ$320,FALSE),'csapat-ranglista'!$A:$FP,BZ$321,FALSE)/4),0)</f>
        <v>0</v>
      </c>
      <c r="CA267" s="223">
        <f>IFERROR(IF(RIGHT(VLOOKUP($A267,csapatok!$A:$NN,CA$320,FALSE),5)="Csere",VLOOKUP(LEFT(VLOOKUP($A267,csapatok!$A:$NN,CA$320,FALSE),LEN(VLOOKUP($A267,csapatok!$A:$NN,CA$320,FALSE))-6),'csapat-ranglista'!$A:$FP,CA$321,FALSE)/8,VLOOKUP(VLOOKUP($A267,csapatok!$A:$NN,CA$320,FALSE),'csapat-ranglista'!$A:$FP,CA$321,FALSE)/4),0)</f>
        <v>0</v>
      </c>
      <c r="CB267" s="223">
        <f>IFERROR(IF(RIGHT(VLOOKUP($A267,csapatok!$A:$NN,CB$320,FALSE),5)="Csere",VLOOKUP(LEFT(VLOOKUP($A267,csapatok!$A:$NN,CB$320,FALSE),LEN(VLOOKUP($A267,csapatok!$A:$NN,CB$320,FALSE))-6),'csapat-ranglista'!$A:$FP,CB$321,FALSE)/8,VLOOKUP(VLOOKUP($A267,csapatok!$A:$NN,CB$320,FALSE),'csapat-ranglista'!$A:$FP,CB$321,FALSE)/4),0)</f>
        <v>0</v>
      </c>
      <c r="CC267" s="223">
        <f>IFERROR(IF(RIGHT(VLOOKUP($A267,csapatok!$A:$NN,CC$320,FALSE),5)="Csere",VLOOKUP(LEFT(VLOOKUP($A267,csapatok!$A:$NN,CC$320,FALSE),LEN(VLOOKUP($A267,csapatok!$A:$NN,CC$320,FALSE))-6),'csapat-ranglista'!$A:$FP,CC$321,FALSE)/8,VLOOKUP(VLOOKUP($A267,csapatok!$A:$NN,CC$320,FALSE),'csapat-ranglista'!$A:$FP,CC$321,FALSE)/4),0)</f>
        <v>0</v>
      </c>
      <c r="CD267" s="223">
        <f>IFERROR(IF(RIGHT(VLOOKUP($A267,csapatok!$A:$NN,CD$320,FALSE),5)="Csere",VLOOKUP(LEFT(VLOOKUP($A267,csapatok!$A:$NN,CD$320,FALSE),LEN(VLOOKUP($A267,csapatok!$A:$NN,CD$320,FALSE))-6),'csapat-ranglista'!$A:$FP,CD$321,FALSE)/8,VLOOKUP(VLOOKUP($A267,csapatok!$A:$NN,CD$320,FALSE),'csapat-ranglista'!$A:$FP,CD$321,FALSE)/4),0)</f>
        <v>0</v>
      </c>
      <c r="CE267" s="223">
        <f>IFERROR(IF(RIGHT(VLOOKUP($A267,csapatok!$A:$NN,CE$320,FALSE),5)="Csere",VLOOKUP(LEFT(VLOOKUP($A267,csapatok!$A:$NN,CE$320,FALSE),LEN(VLOOKUP($A267,csapatok!$A:$NN,CE$320,FALSE))-6),'csapat-ranglista'!$A:$FP,CE$321,FALSE)/8,VLOOKUP(VLOOKUP($A267,csapatok!$A:$NN,CE$320,FALSE),'csapat-ranglista'!$A:$FP,CE$321,FALSE)/4),0)</f>
        <v>0</v>
      </c>
      <c r="CF267" s="223">
        <f>IFERROR(IF(RIGHT(VLOOKUP($A267,csapatok!$A:$NN,CF$320,FALSE),5)="Csere",VLOOKUP(LEFT(VLOOKUP($A267,csapatok!$A:$NN,CF$320,FALSE),LEN(VLOOKUP($A267,csapatok!$A:$NN,CF$320,FALSE))-6),'csapat-ranglista'!$A:$FP,CF$321,FALSE)/8,VLOOKUP(VLOOKUP($A267,csapatok!$A:$NN,CF$320,FALSE),'csapat-ranglista'!$A:$FP,CF$321,FALSE)/4),0)</f>
        <v>0</v>
      </c>
      <c r="CG267" s="223">
        <f>IFERROR(IF(RIGHT(VLOOKUP($A267,csapatok!$A:$NN,CG$320,FALSE),5)="Csere",VLOOKUP(LEFT(VLOOKUP($A267,csapatok!$A:$NN,CG$320,FALSE),LEN(VLOOKUP($A267,csapatok!$A:$NN,CG$320,FALSE))-6),'csapat-ranglista'!$A:$FP,CG$321,FALSE)/8,VLOOKUP(VLOOKUP($A267,csapatok!$A:$NN,CG$320,FALSE),'csapat-ranglista'!$A:$FP,CG$321,FALSE)/4),0)</f>
        <v>0</v>
      </c>
      <c r="CH267" s="223">
        <f>IFERROR(IF(RIGHT(VLOOKUP($A267,csapatok!$A:$NN,CH$320,FALSE),5)="Csere",VLOOKUP(LEFT(VLOOKUP($A267,csapatok!$A:$NN,CH$320,FALSE),LEN(VLOOKUP($A267,csapatok!$A:$NN,CH$320,FALSE))-6),'csapat-ranglista'!$A:$FP,CH$321,FALSE)/8,VLOOKUP(VLOOKUP($A267,csapatok!$A:$NN,CH$320,FALSE),'csapat-ranglista'!$A:$FP,CH$321,FALSE)/4),0)</f>
        <v>0</v>
      </c>
      <c r="CI267" s="223">
        <f>IFERROR(IF(RIGHT(VLOOKUP($A267,csapatok!$A:$NN,CI$320,FALSE),5)="Csere",VLOOKUP(LEFT(VLOOKUP($A267,csapatok!$A:$NN,CI$320,FALSE),LEN(VLOOKUP($A267,csapatok!$A:$NN,CI$320,FALSE))-6),'csapat-ranglista'!$A:$FP,CI$321,FALSE)/8,VLOOKUP(VLOOKUP($A267,csapatok!$A:$NN,CI$320,FALSE),'csapat-ranglista'!$A:$FP,CI$321,FALSE)/4),0)</f>
        <v>0</v>
      </c>
      <c r="CJ267" s="224">
        <f>versenyek!$IQ$11*IFERROR(VLOOKUP(VLOOKUP($A267,versenyek!IP:IR,3,FALSE),szabalyok!$A$16:$B$23,2,FALSE)/4,0)</f>
        <v>0</v>
      </c>
      <c r="CK267" s="224">
        <f>versenyek!$IT$11*IFERROR(VLOOKUP(VLOOKUP($A267,versenyek!IS:IU,3,FALSE),szabalyok!$A$16:$B$23,2,FALSE)/4,0)</f>
        <v>0</v>
      </c>
      <c r="CL267" s="223">
        <f>IFERROR(IF(RIGHT(VLOOKUP($A267,csapatok!$A:$NN,CL$320,FALSE),5)="Csere",VLOOKUP(LEFT(VLOOKUP($A267,csapatok!$A:$NN,CL$320,FALSE),LEN(VLOOKUP($A267,csapatok!$A:$NN,CL$320,FALSE))-6),'csapat-ranglista'!$A:$FP,CL$321,FALSE)/8,VLOOKUP(VLOOKUP($A267,csapatok!$A:$NN,CL$320,FALSE),'csapat-ranglista'!$A:$FP,CL$321,FALSE)/4),0)</f>
        <v>0</v>
      </c>
      <c r="CM267" s="223">
        <f>IFERROR(IF(RIGHT(VLOOKUP($A267,csapatok!$A:$NN,CM$320,FALSE),5)="Csere",VLOOKUP(LEFT(VLOOKUP($A267,csapatok!$A:$NN,CM$320,FALSE),LEN(VLOOKUP($A267,csapatok!$A:$NN,CM$320,FALSE))-6),'csapat-ranglista'!$A:$FP,CM$321,FALSE)/8,VLOOKUP(VLOOKUP($A267,csapatok!$A:$NN,CM$320,FALSE),'csapat-ranglista'!$A:$FP,CM$321,FALSE)/4),0)</f>
        <v>0</v>
      </c>
      <c r="CN267" s="223">
        <f>IFERROR(IF(RIGHT(VLOOKUP($A267,csapatok!$A:$NN,CN$320,FALSE),5)="Csere",VLOOKUP(LEFT(VLOOKUP($A267,csapatok!$A:$NN,CN$320,FALSE),LEN(VLOOKUP($A267,csapatok!$A:$NN,CN$320,FALSE))-6),'csapat-ranglista'!$A:$FP,CN$321,FALSE)/8,VLOOKUP(VLOOKUP($A267,csapatok!$A:$NN,CN$320,FALSE),'csapat-ranglista'!$A:$FP,CN$321,FALSE)/4),0)</f>
        <v>0</v>
      </c>
      <c r="CO267" s="223">
        <f>IFERROR(IF(RIGHT(VLOOKUP($A267,csapatok!$A:$NN,CO$320,FALSE),5)="Csere",VLOOKUP(LEFT(VLOOKUP($A267,csapatok!$A:$NN,CO$320,FALSE),LEN(VLOOKUP($A267,csapatok!$A:$NN,CO$320,FALSE))-6),'csapat-ranglista'!$A:$FP,CO$321,FALSE)/8,VLOOKUP(VLOOKUP($A267,csapatok!$A:$NN,CO$320,FALSE),'csapat-ranglista'!$A:$FP,CO$321,FALSE)/4),0)</f>
        <v>0</v>
      </c>
      <c r="CP267" s="223">
        <f>IFERROR(IF(RIGHT(VLOOKUP($A267,csapatok!$A:$NN,CP$320,FALSE),5)="Csere",VLOOKUP(LEFT(VLOOKUP($A267,csapatok!$A:$NN,CP$320,FALSE),LEN(VLOOKUP($A267,csapatok!$A:$NN,CP$320,FALSE))-6),'csapat-ranglista'!$A:$FP,CP$321,FALSE)/8,VLOOKUP(VLOOKUP($A267,csapatok!$A:$NN,CP$320,FALSE),'csapat-ranglista'!$A:$FP,CP$321,FALSE)/4),0)</f>
        <v>0</v>
      </c>
      <c r="CQ267" s="223">
        <f>IFERROR(IF(RIGHT(VLOOKUP($A267,csapatok!$A:$NN,CQ$320,FALSE),5)="Csere",VLOOKUP(LEFT(VLOOKUP($A267,csapatok!$A:$NN,CQ$320,FALSE),LEN(VLOOKUP($A267,csapatok!$A:$NN,CQ$320,FALSE))-6),'csapat-ranglista'!$A:$FP,CQ$321,FALSE)/8,VLOOKUP(VLOOKUP($A267,csapatok!$A:$NN,CQ$320,FALSE),'csapat-ranglista'!$A:$FP,CQ$321,FALSE)/4),0)</f>
        <v>0</v>
      </c>
      <c r="CR267" s="223">
        <f>IFERROR(IF(RIGHT(VLOOKUP($A267,csapatok!$A:$NN,CR$320,FALSE),5)="Csere",VLOOKUP(LEFT(VLOOKUP($A267,csapatok!$A:$NN,CR$320,FALSE),LEN(VLOOKUP($A267,csapatok!$A:$NN,CR$320,FALSE))-6),'csapat-ranglista'!$A:$FP,CR$321,FALSE)/8,VLOOKUP(VLOOKUP($A267,csapatok!$A:$NN,CR$320,FALSE),'csapat-ranglista'!$A:$FP,CR$321,FALSE)/4),0)</f>
        <v>0</v>
      </c>
      <c r="CS267" s="223">
        <f>IFERROR(IF(RIGHT(VLOOKUP($A267,csapatok!$A:$NN,CS$320,FALSE),5)="Csere",VLOOKUP(LEFT(VLOOKUP($A267,csapatok!$A:$NN,CS$320,FALSE),LEN(VLOOKUP($A267,csapatok!$A:$NN,CS$320,FALSE))-6),'csapat-ranglista'!$A:$FP,CS$321,FALSE)/8,VLOOKUP(VLOOKUP($A267,csapatok!$A:$NN,CS$320,FALSE),'csapat-ranglista'!$A:$FP,CS$321,FALSE)/4),0)</f>
        <v>0</v>
      </c>
      <c r="CT267" s="223">
        <f>IFERROR(IF(RIGHT(VLOOKUP($A267,csapatok!$A:$NN,CT$320,FALSE),5)="Csere",VLOOKUP(LEFT(VLOOKUP($A267,csapatok!$A:$NN,CT$320,FALSE),LEN(VLOOKUP($A267,csapatok!$A:$NN,CT$320,FALSE))-6),'csapat-ranglista'!$A:$FP,CT$321,FALSE)/8,VLOOKUP(VLOOKUP($A267,csapatok!$A:$NN,CT$320,FALSE),'csapat-ranglista'!$A:$FP,CT$321,FALSE)/4),0)</f>
        <v>0</v>
      </c>
      <c r="CU267" s="223">
        <f>IFERROR(IF(RIGHT(VLOOKUP($A267,csapatok!$A:$NN,CU$320,FALSE),5)="Csere",VLOOKUP(LEFT(VLOOKUP($A267,csapatok!$A:$NN,CU$320,FALSE),LEN(VLOOKUP($A267,csapatok!$A:$NN,CU$320,FALSE))-6),'csapat-ranglista'!$A:$FP,CU$321,FALSE)/8,VLOOKUP(VLOOKUP($A267,csapatok!$A:$NN,CU$320,FALSE),'csapat-ranglista'!$A:$FP,CU$321,FALSE)/4),0)</f>
        <v>0</v>
      </c>
      <c r="CV267" s="223">
        <f>IFERROR(IF(RIGHT(VLOOKUP($A267,csapatok!$A:$NN,CV$320,FALSE),5)="Csere",VLOOKUP(LEFT(VLOOKUP($A267,csapatok!$A:$NN,CV$320,FALSE),LEN(VLOOKUP($A267,csapatok!$A:$NN,CV$320,FALSE))-6),'csapat-ranglista'!$A:$FP,CV$321,FALSE)/8,VLOOKUP(VLOOKUP($A267,csapatok!$A:$NN,CV$320,FALSE),'csapat-ranglista'!$A:$FP,CV$321,FALSE)/4),0)</f>
        <v>0</v>
      </c>
      <c r="CW267" s="223">
        <f>IFERROR(IF(RIGHT(VLOOKUP($A267,csapatok!$A:$NN,CW$320,FALSE),5)="Csere",VLOOKUP(LEFT(VLOOKUP($A267,csapatok!$A:$NN,CW$320,FALSE),LEN(VLOOKUP($A267,csapatok!$A:$NN,CW$320,FALSE))-6),'csapat-ranglista'!$A:$FP,CW$321,FALSE)/8,VLOOKUP(VLOOKUP($A267,csapatok!$A:$NN,CW$320,FALSE),'csapat-ranglista'!$A:$FP,CW$321,FALSE)/4),0)</f>
        <v>0</v>
      </c>
      <c r="CX267" s="223">
        <f>IFERROR(IF(RIGHT(VLOOKUP($A267,csapatok!$A:$NN,CX$320,FALSE),5)="Csere",VLOOKUP(LEFT(VLOOKUP($A267,csapatok!$A:$NN,CX$320,FALSE),LEN(VLOOKUP($A267,csapatok!$A:$NN,CX$320,FALSE))-6),'csapat-ranglista'!$A:$FP,CX$321,FALSE)/8,VLOOKUP(VLOOKUP($A267,csapatok!$A:$NN,CX$320,FALSE),'csapat-ranglista'!$A:$FP,CX$321,FALSE)/4),0)</f>
        <v>0</v>
      </c>
      <c r="CY267" s="223">
        <f>IFERROR(IF(RIGHT(VLOOKUP($A267,csapatok!$A:$NN,CY$320,FALSE),5)="Csere",VLOOKUP(LEFT(VLOOKUP($A267,csapatok!$A:$NN,CY$320,FALSE),LEN(VLOOKUP($A267,csapatok!$A:$NN,CY$320,FALSE))-6),'csapat-ranglista'!$A:$FP,CY$321,FALSE)/8,VLOOKUP(VLOOKUP($A267,csapatok!$A:$NN,CY$320,FALSE),'csapat-ranglista'!$A:$FP,CY$321,FALSE)/4),0)</f>
        <v>0</v>
      </c>
      <c r="CZ267" s="223">
        <f>IFERROR(IF(RIGHT(VLOOKUP($A267,csapatok!$A:$NN,CZ$320,FALSE),5)="Csere",VLOOKUP(LEFT(VLOOKUP($A267,csapatok!$A:$NN,CZ$320,FALSE),LEN(VLOOKUP($A267,csapatok!$A:$NN,CZ$320,FALSE))-6),'csapat-ranglista'!$A:$FP,CZ$321,FALSE)/8,VLOOKUP(VLOOKUP($A267,csapatok!$A:$NN,CZ$320,FALSE),'csapat-ranglista'!$A:$FP,CZ$321,FALSE)/4),0)</f>
        <v>0</v>
      </c>
      <c r="DA267" s="223">
        <f>IFERROR(IF(RIGHT(VLOOKUP($A267,csapatok!$A:$NN,DA$320,FALSE),5)="Csere",VLOOKUP(LEFT(VLOOKUP($A267,csapatok!$A:$NN,DA$320,FALSE),LEN(VLOOKUP($A267,csapatok!$A:$NN,DA$320,FALSE))-6),'csapat-ranglista'!$A:$FP,DA$321,FALSE)/8,VLOOKUP(VLOOKUP($A267,csapatok!$A:$NN,DA$320,FALSE),'csapat-ranglista'!$A:$FP,DA$321,FALSE)/4),0)</f>
        <v>0</v>
      </c>
      <c r="DB267" s="223">
        <f>IFERROR(IF(RIGHT(VLOOKUP($A267,csapatok!$A:$NN,DB$320,FALSE),5)="Csere",VLOOKUP(LEFT(VLOOKUP($A267,csapatok!$A:$NN,DB$320,FALSE),LEN(VLOOKUP($A267,csapatok!$A:$NN,DB$320,FALSE))-6),'csapat-ranglista'!$A:$FP,DB$321,FALSE)/8,VLOOKUP(VLOOKUP($A267,csapatok!$A:$NN,DB$320,FALSE),'csapat-ranglista'!$A:$FP,DB$321,FALSE)/4),0)</f>
        <v>0</v>
      </c>
      <c r="DC267" s="223">
        <f>IFERROR(IF(RIGHT(VLOOKUP($A267,csapatok!$A:$NN,DC$320,FALSE),5)="Csere",VLOOKUP(LEFT(VLOOKUP($A267,csapatok!$A:$NN,DC$320,FALSE),LEN(VLOOKUP($A267,csapatok!$A:$NN,DC$320,FALSE))-6),'csapat-ranglista'!$A:$FP,DC$321,FALSE)/8,VLOOKUP(VLOOKUP($A267,csapatok!$A:$NN,DC$320,FALSE),'csapat-ranglista'!$A:$FP,DC$321,FALSE)/4),0)</f>
        <v>0</v>
      </c>
      <c r="DD267" s="223">
        <f>IFERROR(IF(RIGHT(VLOOKUP($A267,csapatok!$A:$NN,DD$320,FALSE),5)="Csere",VLOOKUP(LEFT(VLOOKUP($A267,csapatok!$A:$NN,DD$320,FALSE),LEN(VLOOKUP($A267,csapatok!$A:$NN,DD$320,FALSE))-6),'csapat-ranglista'!$A:$FP,DD$321,FALSE)/8,VLOOKUP(VLOOKUP($A267,csapatok!$A:$NN,DD$320,FALSE),'csapat-ranglista'!$A:$FP,DD$321,FALSE)/4),0)</f>
        <v>0</v>
      </c>
      <c r="DE267" s="223">
        <f>IFERROR(IF(RIGHT(VLOOKUP($A267,csapatok!$A:$NN,DE$320,FALSE),5)="Csere",VLOOKUP(LEFT(VLOOKUP($A267,csapatok!$A:$NN,DE$320,FALSE),LEN(VLOOKUP($A267,csapatok!$A:$NN,DE$320,FALSE))-6),'csapat-ranglista'!$A:$FP,DE$321,FALSE)/8,VLOOKUP(VLOOKUP($A267,csapatok!$A:$NN,DE$320,FALSE),'csapat-ranglista'!$A:$FP,DE$321,FALSE)/4),0)</f>
        <v>0</v>
      </c>
      <c r="DF267" s="223">
        <f>IFERROR(IF(RIGHT(VLOOKUP($A267,csapatok!$A:$NN,DF$320,FALSE),5)="Csere",VLOOKUP(LEFT(VLOOKUP($A267,csapatok!$A:$NN,DF$320,FALSE),LEN(VLOOKUP($A267,csapatok!$A:$NN,DF$320,FALSE))-6),'csapat-ranglista'!$A:$FP,DF$321,FALSE)/8,VLOOKUP(VLOOKUP($A267,csapatok!$A:$NN,DF$320,FALSE),'csapat-ranglista'!$A:$FP,DF$321,FALSE)/4),0)</f>
        <v>0</v>
      </c>
      <c r="DG267" s="223">
        <f>IFERROR(IF(RIGHT(VLOOKUP($A267,csapatok!$A:$NN,DG$320,FALSE),5)="Csere",VLOOKUP(LEFT(VLOOKUP($A267,csapatok!$A:$NN,DG$320,FALSE),LEN(VLOOKUP($A267,csapatok!$A:$NN,DG$320,FALSE))-6),'csapat-ranglista'!$A:$FP,DG$321,FALSE)/8,VLOOKUP(VLOOKUP($A267,csapatok!$A:$NN,DG$320,FALSE),'csapat-ranglista'!$A:$FP,DG$321,FALSE)/4),0)</f>
        <v>0</v>
      </c>
      <c r="DH267" s="223">
        <f>IFERROR(IF(RIGHT(VLOOKUP($A267,csapatok!$A:$NN,DH$320,FALSE),5)="Csere",VLOOKUP(LEFT(VLOOKUP($A267,csapatok!$A:$NN,DH$320,FALSE),LEN(VLOOKUP($A267,csapatok!$A:$NN,DH$320,FALSE))-6),'csapat-ranglista'!$A:$FP,DH$321,FALSE)/8,VLOOKUP(VLOOKUP($A267,csapatok!$A:$NN,DH$320,FALSE),'csapat-ranglista'!$A:$FP,DH$321,FALSE)/4),0)</f>
        <v>0</v>
      </c>
      <c r="DI267" s="223">
        <f>IFERROR(IF(RIGHT(VLOOKUP($A267,csapatok!$A:$NN,DI$320,FALSE),5)="Csere",VLOOKUP(LEFT(VLOOKUP($A267,csapatok!$A:$NN,DI$320,FALSE),LEN(VLOOKUP($A267,csapatok!$A:$NN,DI$320,FALSE))-6),'csapat-ranglista'!$A:$FP,DI$321,FALSE)/8,VLOOKUP(VLOOKUP($A267,csapatok!$A:$NN,DI$320,FALSE),'csapat-ranglista'!$A:$FP,DI$321,FALSE)/4),0)</f>
        <v>0</v>
      </c>
      <c r="DJ267" s="223">
        <f>IFERROR(IF(RIGHT(VLOOKUP($A267,csapatok!$A:$NN,DJ$320,FALSE),5)="Csere",VLOOKUP(LEFT(VLOOKUP($A267,csapatok!$A:$NN,DJ$320,FALSE),LEN(VLOOKUP($A267,csapatok!$A:$NN,DJ$320,FALSE))-6),'csapat-ranglista'!$A:$FP,DJ$321,FALSE)/8,VLOOKUP(VLOOKUP($A267,csapatok!$A:$NN,DJ$320,FALSE),'csapat-ranglista'!$A:$FP,DJ$321,FALSE)/4),0)</f>
        <v>0</v>
      </c>
      <c r="DK267" s="223">
        <f>IFERROR(IF(RIGHT(VLOOKUP($A267,csapatok!$A:$NN,DK$320,FALSE),5)="Csere",VLOOKUP(LEFT(VLOOKUP($A267,csapatok!$A:$NN,DK$320,FALSE),LEN(VLOOKUP($A267,csapatok!$A:$NN,DK$320,FALSE))-6),'csapat-ranglista'!$A:$FP,DK$321,FALSE)/8,VLOOKUP(VLOOKUP($A267,csapatok!$A:$NN,DK$320,FALSE),'csapat-ranglista'!$A:$FP,DK$321,FALSE)/4),0)</f>
        <v>0</v>
      </c>
      <c r="DL267" s="223">
        <f>IFERROR(IF(RIGHT(VLOOKUP($A267,csapatok!$A:$NN,DL$320,FALSE),5)="Csere",VLOOKUP(LEFT(VLOOKUP($A267,csapatok!$A:$NN,DL$320,FALSE),LEN(VLOOKUP($A267,csapatok!$A:$NN,DL$320,FALSE))-6),'csapat-ranglista'!$A:$FP,DL$321,FALSE)/8,VLOOKUP(VLOOKUP($A267,csapatok!$A:$NN,DL$320,FALSE),'csapat-ranglista'!$A:$FP,DL$321,FALSE)/4),0)</f>
        <v>0</v>
      </c>
      <c r="DM267" s="223">
        <f>IFERROR(IF(RIGHT(VLOOKUP($A267,csapatok!$A:$NN,DM$320,FALSE),5)="Csere",VLOOKUP(LEFT(VLOOKUP($A267,csapatok!$A:$NN,DM$320,FALSE),LEN(VLOOKUP($A267,csapatok!$A:$NN,DM$320,FALSE))-6),'csapat-ranglista'!$A:$FP,DM$321,FALSE)/8,VLOOKUP(VLOOKUP($A267,csapatok!$A:$NN,DM$320,FALSE),'csapat-ranglista'!$A:$FP,DM$321,FALSE)/4),0)</f>
        <v>0</v>
      </c>
      <c r="DN267" s="223">
        <f>IFERROR(IF(RIGHT(VLOOKUP($A267,csapatok!$A:$NN,DN$320,FALSE),5)="Csere",VLOOKUP(LEFT(VLOOKUP($A267,csapatok!$A:$NN,DN$320,FALSE),LEN(VLOOKUP($A267,csapatok!$A:$NN,DN$320,FALSE))-6),'csapat-ranglista'!$A:$FP,DN$321,FALSE)/8,VLOOKUP(VLOOKUP($A267,csapatok!$A:$NN,DN$320,FALSE),'csapat-ranglista'!$A:$FP,DN$321,FALSE)/4),0)</f>
        <v>0</v>
      </c>
      <c r="DO267" s="224">
        <f>versenyek!$MF$11*IFERROR(VLOOKUP(VLOOKUP($A267,versenyek!ME:MG,3,FALSE),szabalyok!$A$16:$B$23,2,FALSE)/4,0)</f>
        <v>0</v>
      </c>
      <c r="DP267" s="224">
        <f>versenyek!$MI$11*IFERROR(VLOOKUP(VLOOKUP($A267,versenyek!MH:MJ,3,FALSE),szabalyok!$A$16:$B$23,2,FALSE)/4,0)</f>
        <v>0</v>
      </c>
      <c r="DQ267" s="223">
        <f>IFERROR(IF(RIGHT(VLOOKUP($A267,csapatok!$A:$NN,DQ$320,FALSE),5)="Csere",VLOOKUP(LEFT(VLOOKUP($A267,csapatok!$A:$NN,DQ$320,FALSE),LEN(VLOOKUP($A267,csapatok!$A:$NN,DQ$320,FALSE))-6),'csapat-ranglista'!$A:$FP,DQ$321,FALSE)/8,VLOOKUP(VLOOKUP($A267,csapatok!$A:$NN,DQ$320,FALSE),'csapat-ranglista'!$A:$FP,DQ$321,FALSE)/4),0)</f>
        <v>0</v>
      </c>
      <c r="DR267" s="223">
        <f>IFERROR(IF(RIGHT(VLOOKUP($A267,csapatok!$A:$NN,DR$320,FALSE),5)="Csere",VLOOKUP(LEFT(VLOOKUP($A267,csapatok!$A:$NN,DR$320,FALSE),LEN(VLOOKUP($A267,csapatok!$A:$NN,DR$320,FALSE))-6),'csapat-ranglista'!$A:$FP,DR$321,FALSE)/8,VLOOKUP(VLOOKUP($A267,csapatok!$A:$NN,DR$320,FALSE),'csapat-ranglista'!$A:$FP,DR$321,FALSE)/4),0)</f>
        <v>0</v>
      </c>
      <c r="DS267" s="223">
        <f>IFERROR(IF(RIGHT(VLOOKUP($A267,csapatok!$A:$NN,DS$320,FALSE),5)="Csere",VLOOKUP(LEFT(VLOOKUP($A267,csapatok!$A:$NN,DS$320,FALSE),LEN(VLOOKUP($A267,csapatok!$A:$NN,DS$320,FALSE))-6),'csapat-ranglista'!$A:$FP,DS$321,FALSE)/8,VLOOKUP(VLOOKUP($A267,csapatok!$A:$NN,DS$320,FALSE),'csapat-ranglista'!$A:$FP,DS$321,FALSE)/4),0)</f>
        <v>0</v>
      </c>
      <c r="DT267" s="223">
        <f>IFERROR(IF(RIGHT(VLOOKUP($A267,csapatok!$A:$NN,DT$320,FALSE),5)="Csere",VLOOKUP(LEFT(VLOOKUP($A267,csapatok!$A:$NN,DT$320,FALSE),LEN(VLOOKUP($A267,csapatok!$A:$NN,DT$320,FALSE))-6),'csapat-ranglista'!$A:$FP,DT$321,FALSE)/8,VLOOKUP(VLOOKUP($A267,csapatok!$A:$NN,DT$320,FALSE),'csapat-ranglista'!$A:$FP,DT$321,FALSE)/4),0)</f>
        <v>0</v>
      </c>
      <c r="DU267" s="223">
        <f>IFERROR(IF(RIGHT(VLOOKUP($A267,csapatok!$A:$NN,DU$320,FALSE),5)="Csere",VLOOKUP(LEFT(VLOOKUP($A267,csapatok!$A:$NN,DU$320,FALSE),LEN(VLOOKUP($A267,csapatok!$A:$NN,DU$320,FALSE))-6),'csapat-ranglista'!$A:$FP,DU$321,FALSE)/8,VLOOKUP(VLOOKUP($A267,csapatok!$A:$NN,DU$320,FALSE),'csapat-ranglista'!$A:$FP,DU$321,FALSE)/4),0)</f>
        <v>0</v>
      </c>
      <c r="DV267" s="223">
        <f>IFERROR(IF(RIGHT(VLOOKUP($A267,csapatok!$A:$NN,DV$320,FALSE),5)="Csere",VLOOKUP(LEFT(VLOOKUP($A267,csapatok!$A:$NN,DV$320,FALSE),LEN(VLOOKUP($A267,csapatok!$A:$NN,DV$320,FALSE))-6),'csapat-ranglista'!$A:$FP,DV$321,FALSE)/8,VLOOKUP(VLOOKUP($A267,csapatok!$A:$NN,DV$320,FALSE),'csapat-ranglista'!$A:$FP,DV$321,FALSE)/4),0)</f>
        <v>0</v>
      </c>
      <c r="DW267" s="223">
        <f>IFERROR(IF(RIGHT(VLOOKUP($A267,csapatok!$A:$NN,DW$320,FALSE),5)="Csere",VLOOKUP(LEFT(VLOOKUP($A267,csapatok!$A:$NN,DW$320,FALSE),LEN(VLOOKUP($A267,csapatok!$A:$NN,DW$320,FALSE))-6),'csapat-ranglista'!$A:$FP,DW$321,FALSE)/8,VLOOKUP(VLOOKUP($A267,csapatok!$A:$NN,DW$320,FALSE),'csapat-ranglista'!$A:$FP,DW$321,FALSE)/4),0)</f>
        <v>0</v>
      </c>
      <c r="DX267" s="223">
        <f>IFERROR(IF(RIGHT(VLOOKUP($A267,csapatok!$A:$NN,DX$320,FALSE),5)="Csere",VLOOKUP(LEFT(VLOOKUP($A267,csapatok!$A:$NN,DX$320,FALSE),LEN(VLOOKUP($A267,csapatok!$A:$NN,DX$320,FALSE))-6),'csapat-ranglista'!$A:$FP,DX$321,FALSE)/8,VLOOKUP(VLOOKUP($A267,csapatok!$A:$NN,DX$320,FALSE),'csapat-ranglista'!$A:$FP,DX$321,FALSE)/4),0)</f>
        <v>0</v>
      </c>
      <c r="DY267" s="223">
        <f>IFERROR(IF(RIGHT(VLOOKUP($A267,csapatok!$A:$NN,DY$320,FALSE),5)="Csere",VLOOKUP(LEFT(VLOOKUP($A267,csapatok!$A:$NN,DY$320,FALSE),LEN(VLOOKUP($A267,csapatok!$A:$NN,DY$320,FALSE))-6),'csapat-ranglista'!$A:$FP,DY$321,FALSE)/8,VLOOKUP(VLOOKUP($A267,csapatok!$A:$NN,DY$320,FALSE),'csapat-ranglista'!$A:$FP,DY$321,FALSE)/4),0)</f>
        <v>0</v>
      </c>
      <c r="DZ267" s="223">
        <f>IFERROR(IF(RIGHT(VLOOKUP($A267,csapatok!$A:$NN,DZ$320,FALSE),5)="Csere",VLOOKUP(LEFT(VLOOKUP($A267,csapatok!$A:$NN,DZ$320,FALSE),LEN(VLOOKUP($A267,csapatok!$A:$NN,DZ$320,FALSE))-6),'csapat-ranglista'!$A:$FP,DZ$321,FALSE)/8,VLOOKUP(VLOOKUP($A267,csapatok!$A:$NN,DZ$320,FALSE),'csapat-ranglista'!$A:$FP,DZ$321,FALSE)/4),0)</f>
        <v>0</v>
      </c>
      <c r="EA267" s="223">
        <f>IFERROR(IF(RIGHT(VLOOKUP($A267,csapatok!$A:$NN,EA$320,FALSE),5)="Csere",VLOOKUP(LEFT(VLOOKUP($A267,csapatok!$A:$NN,EA$320,FALSE),LEN(VLOOKUP($A267,csapatok!$A:$NN,EA$320,FALSE))-6),'csapat-ranglista'!$A:$FP,EA$321,FALSE)/8,VLOOKUP(VLOOKUP($A267,csapatok!$A:$NN,EA$320,FALSE),'csapat-ranglista'!$A:$FP,EA$321,FALSE)/4),0)</f>
        <v>0</v>
      </c>
      <c r="EB267" s="223">
        <f>IFERROR(IF(RIGHT(VLOOKUP($A267,csapatok!$A:$NN,EB$320,FALSE),5)="Csere",VLOOKUP(LEFT(VLOOKUP($A267,csapatok!$A:$NN,EB$320,FALSE),LEN(VLOOKUP($A267,csapatok!$A:$NN,EB$320,FALSE))-6),'csapat-ranglista'!$A:$FP,EB$321,FALSE)/8,VLOOKUP(VLOOKUP($A267,csapatok!$A:$NN,EB$320,FALSE),'csapat-ranglista'!$A:$FP,EB$321,FALSE)/4),0)</f>
        <v>0</v>
      </c>
      <c r="EC267" s="223">
        <f>IFERROR(IF(RIGHT(VLOOKUP($A267,csapatok!$A:$NN,EC$320,FALSE),5)="Csere",VLOOKUP(LEFT(VLOOKUP($A267,csapatok!$A:$NN,EC$320,FALSE),LEN(VLOOKUP($A267,csapatok!$A:$NN,EC$320,FALSE))-6),'csapat-ranglista'!$A:$FP,EC$321,FALSE)/8,VLOOKUP(VLOOKUP($A267,csapatok!$A:$NN,EC$320,FALSE),'csapat-ranglista'!$A:$FP,EC$321,FALSE)/4),0)</f>
        <v>0</v>
      </c>
      <c r="ED267" s="223">
        <f>IFERROR(IF(RIGHT(VLOOKUP($A267,csapatok!$A:$NN,ED$320,FALSE),5)="Csere",VLOOKUP(LEFT(VLOOKUP($A267,csapatok!$A:$NN,ED$320,FALSE),LEN(VLOOKUP($A267,csapatok!$A:$NN,ED$320,FALSE))-6),'csapat-ranglista'!$A:$FP,ED$321,FALSE)/8,VLOOKUP(VLOOKUP($A267,csapatok!$A:$NN,ED$320,FALSE),'csapat-ranglista'!$A:$FP,ED$321,FALSE)/4),0)</f>
        <v>0</v>
      </c>
      <c r="EE267" s="223">
        <f>IFERROR(IF(RIGHT(VLOOKUP($A267,csapatok!$A:$NN,EE$320,FALSE),5)="Csere",VLOOKUP(LEFT(VLOOKUP($A267,csapatok!$A:$NN,EE$320,FALSE),LEN(VLOOKUP($A267,csapatok!$A:$NN,EE$320,FALSE))-6),'csapat-ranglista'!$A:$FP,EE$321,FALSE)/8,VLOOKUP(VLOOKUP($A267,csapatok!$A:$NN,EE$320,FALSE),'csapat-ranglista'!$A:$FP,EE$321,FALSE)/4),0)</f>
        <v>0</v>
      </c>
      <c r="EF267" s="223">
        <f>IFERROR(IF(RIGHT(VLOOKUP($A267,csapatok!$A:$NN,EF$320,FALSE),5)="Csere",VLOOKUP(LEFT(VLOOKUP($A267,csapatok!$A:$NN,EF$320,FALSE),LEN(VLOOKUP($A267,csapatok!$A:$NN,EF$320,FALSE))-6),'csapat-ranglista'!$A:$FP,EF$321,FALSE)/8,VLOOKUP(VLOOKUP($A267,csapatok!$A:$NN,EF$320,FALSE),'csapat-ranglista'!$A:$FP,EF$321,FALSE)/4),0)</f>
        <v>0</v>
      </c>
      <c r="EG267" s="223">
        <f>IFERROR(IF(RIGHT(VLOOKUP($A267,csapatok!$A:$NN,EG$320,FALSE),5)="Csere",VLOOKUP(LEFT(VLOOKUP($A267,csapatok!$A:$NN,EG$320,FALSE),LEN(VLOOKUP($A267,csapatok!$A:$NN,EG$320,FALSE))-6),'csapat-ranglista'!$A:$FP,EG$321,FALSE)/8,VLOOKUP(VLOOKUP($A267,csapatok!$A:$NN,EG$320,FALSE),'csapat-ranglista'!$A:$FP,EG$321,FALSE)/4),0)</f>
        <v>0</v>
      </c>
      <c r="EH267" s="223">
        <f>IFERROR(IF(RIGHT(VLOOKUP($A267,csapatok!$A:$NN,EH$320,FALSE),5)="Csere",VLOOKUP(LEFT(VLOOKUP($A267,csapatok!$A:$NN,EH$320,FALSE),LEN(VLOOKUP($A267,csapatok!$A:$NN,EH$320,FALSE))-6),'csapat-ranglista'!$A:$FP,EH$321,FALSE)/8,VLOOKUP(VLOOKUP($A267,csapatok!$A:$NN,EH$320,FALSE),'csapat-ranglista'!$A:$FP,EH$321,FALSE)/4),0)</f>
        <v>0</v>
      </c>
      <c r="EI267" s="223">
        <f>IFERROR(IF(RIGHT(VLOOKUP($A267,csapatok!$A:$NN,EI$320,FALSE),5)="Csere",VLOOKUP(LEFT(VLOOKUP($A267,csapatok!$A:$NN,EI$320,FALSE),LEN(VLOOKUP($A267,csapatok!$A:$NN,EI$320,FALSE))-6),'csapat-ranglista'!$A:$FP,EI$321,FALSE)/8,VLOOKUP(VLOOKUP($A267,csapatok!$A:$NN,EI$320,FALSE),'csapat-ranglista'!$A:$FP,EI$321,FALSE)/4),0)</f>
        <v>0</v>
      </c>
      <c r="EJ267" s="223">
        <f>IFERROR(IF(RIGHT(VLOOKUP($A267,csapatok!$A:$NN,EJ$320,FALSE),5)="Csere",VLOOKUP(LEFT(VLOOKUP($A267,csapatok!$A:$NN,EJ$320,FALSE),LEN(VLOOKUP($A267,csapatok!$A:$NN,EJ$320,FALSE))-6),'csapat-ranglista'!$A:$FP,EJ$321,FALSE)/8,VLOOKUP(VLOOKUP($A267,csapatok!$A:$NN,EJ$320,FALSE),'csapat-ranglista'!$A:$FP,EJ$321,FALSE)/4),0)</f>
        <v>0</v>
      </c>
      <c r="EK267" s="223">
        <f>IFERROR(IF(RIGHT(VLOOKUP($A267,csapatok!$A:$NN,EK$320,FALSE),5)="Csere",VLOOKUP(LEFT(VLOOKUP($A267,csapatok!$A:$NN,EK$320,FALSE),LEN(VLOOKUP($A267,csapatok!$A:$NN,EK$320,FALSE))-6),'csapat-ranglista'!$A:$FP,EK$321,FALSE)/8,VLOOKUP(VLOOKUP($A267,csapatok!$A:$NN,EK$320,FALSE),'csapat-ranglista'!$A:$FP,EK$321,FALSE)/4),0)</f>
        <v>0</v>
      </c>
      <c r="EL267" s="223">
        <f>IFERROR(IF(RIGHT(VLOOKUP($A267,csapatok!$A:$NN,EL$320,FALSE),5)="Csere",VLOOKUP(LEFT(VLOOKUP($A267,csapatok!$A:$NN,EL$320,FALSE),LEN(VLOOKUP($A267,csapatok!$A:$NN,EL$320,FALSE))-6),'csapat-ranglista'!$A:$FP,EL$321,FALSE)/8,VLOOKUP(VLOOKUP($A267,csapatok!$A:$NN,EL$320,FALSE),'csapat-ranglista'!$A:$FP,EL$321,FALSE)/4),0)</f>
        <v>0</v>
      </c>
      <c r="EM267" s="223">
        <f>IFERROR(IF(RIGHT(VLOOKUP($A267,csapatok!$A:$NN,EM$320,FALSE),5)="Csere",VLOOKUP(LEFT(VLOOKUP($A267,csapatok!$A:$NN,EM$320,FALSE),LEN(VLOOKUP($A267,csapatok!$A:$NN,EM$320,FALSE))-6),'csapat-ranglista'!$A:$FP,EM$321,FALSE)/8,VLOOKUP(VLOOKUP($A267,csapatok!$A:$NN,EM$320,FALSE),'csapat-ranglista'!$A:$FP,EM$321,FALSE)/4),0)</f>
        <v>0</v>
      </c>
      <c r="EN267" s="223">
        <f>IFERROR(IF(RIGHT(VLOOKUP($A267,csapatok!$A:$NN,EN$320,FALSE),5)="Csere",VLOOKUP(LEFT(VLOOKUP($A267,csapatok!$A:$NN,EN$320,FALSE),LEN(VLOOKUP($A267,csapatok!$A:$NN,EN$320,FALSE))-6),'csapat-ranglista'!$A:$FP,EN$321,FALSE)/8,VLOOKUP(VLOOKUP($A267,csapatok!$A:$NN,EN$320,FALSE),'csapat-ranglista'!$A:$FP,EN$321,FALSE)/4),0)</f>
        <v>0</v>
      </c>
      <c r="EO267" s="223">
        <f>IFERROR(IF(RIGHT(VLOOKUP($A267,csapatok!$A:$NN,EO$320,FALSE),5)="Csere",VLOOKUP(LEFT(VLOOKUP($A267,csapatok!$A:$NN,EO$320,FALSE),LEN(VLOOKUP($A267,csapatok!$A:$NN,EO$320,FALSE))-6),'csapat-ranglista'!$A:$FP,EO$321,FALSE)/8,VLOOKUP(VLOOKUP($A267,csapatok!$A:$NN,EO$320,FALSE),'csapat-ranglista'!$A:$FP,EO$321,FALSE)/4),0)</f>
        <v>0</v>
      </c>
      <c r="EP267" s="223">
        <f>IFERROR(IF(RIGHT(VLOOKUP($A267,csapatok!$A:$NN,EP$320,FALSE),5)="Csere",VLOOKUP(LEFT(VLOOKUP($A267,csapatok!$A:$NN,EP$320,FALSE),LEN(VLOOKUP($A267,csapatok!$A:$NN,EP$320,FALSE))-6),'csapat-ranglista'!$A:$FP,EP$321,FALSE)/8,VLOOKUP(VLOOKUP($A267,csapatok!$A:$NN,EP$320,FALSE),'csapat-ranglista'!$A:$FP,EP$321,FALSE)/4),0)</f>
        <v>0</v>
      </c>
      <c r="EQ267" s="223">
        <f>IFERROR(IF(RIGHT(VLOOKUP($A267,csapatok!$A:$NN,EQ$320,FALSE),5)="Csere",VLOOKUP(LEFT(VLOOKUP($A267,csapatok!$A:$NN,EQ$320,FALSE),LEN(VLOOKUP($A267,csapatok!$A:$NN,EQ$320,FALSE))-6),'csapat-ranglista'!$A:$FP,EQ$321,FALSE)/8,VLOOKUP(VLOOKUP($A267,csapatok!$A:$NN,EQ$320,FALSE),'csapat-ranglista'!$A:$FP,EQ$321,FALSE)/4),0)</f>
        <v>0</v>
      </c>
      <c r="ER267" s="223">
        <f>IFERROR(IF(RIGHT(VLOOKUP($A267,csapatok!$A:$NN,ER$320,FALSE),5)="Csere",VLOOKUP(LEFT(VLOOKUP($A267,csapatok!$A:$NN,ER$320,FALSE),LEN(VLOOKUP($A267,csapatok!$A:$NN,ER$320,FALSE))-6),'csapat-ranglista'!$A:$FP,ER$321,FALSE)/8,VLOOKUP(VLOOKUP($A267,csapatok!$A:$NN,ER$320,FALSE),'csapat-ranglista'!$A:$FP,ER$321,FALSE)/4),0)</f>
        <v>0</v>
      </c>
      <c r="ES267" s="223">
        <f>IFERROR(IF(RIGHT(VLOOKUP($A267,csapatok!$A:$NN,ES$320,FALSE),5)="Csere",VLOOKUP(LEFT(VLOOKUP($A267,csapatok!$A:$NN,ES$320,FALSE),LEN(VLOOKUP($A267,csapatok!$A:$NN,ES$320,FALSE))-6),'csapat-ranglista'!$A:$FP,ES$321,FALSE)/8,VLOOKUP(VLOOKUP($A267,csapatok!$A:$NN,ES$320,FALSE),'csapat-ranglista'!$A:$FP,ES$321,FALSE)/4),0)</f>
        <v>0</v>
      </c>
      <c r="ET267" s="223">
        <f>IFERROR(IF(RIGHT(VLOOKUP($A267,csapatok!$A:$NN,ET$320,FALSE),5)="Csere",VLOOKUP(LEFT(VLOOKUP($A267,csapatok!$A:$NN,ET$320,FALSE),LEN(VLOOKUP($A267,csapatok!$A:$NN,ET$320,FALSE))-6),'csapat-ranglista'!$A:$FP,ET$321,FALSE)/8,VLOOKUP(VLOOKUP($A267,csapatok!$A:$NN,ET$320,FALSE),'csapat-ranglista'!$A:$FP,ET$321,FALSE)/4),0)</f>
        <v>0</v>
      </c>
      <c r="EU267" s="223">
        <f>IFERROR(IF(RIGHT(VLOOKUP($A267,csapatok!$A:$NN,EU$320,FALSE),5)="Csere",VLOOKUP(LEFT(VLOOKUP($A267,csapatok!$A:$NN,EU$320,FALSE),LEN(VLOOKUP($A267,csapatok!$A:$NN,EU$320,FALSE))-6),'csapat-ranglista'!$A:$FP,EU$321,FALSE)/8,VLOOKUP(VLOOKUP($A267,csapatok!$A:$NN,EU$320,FALSE),'csapat-ranglista'!$A:$FP,EU$321,FALSE)/4),0)</f>
        <v>0</v>
      </c>
      <c r="EV267" s="223">
        <f>IFERROR(IF(RIGHT(VLOOKUP($A267,csapatok!$A:$NN,EV$320,FALSE),5)="Csere",VLOOKUP(LEFT(VLOOKUP($A267,csapatok!$A:$NN,EV$320,FALSE),LEN(VLOOKUP($A267,csapatok!$A:$NN,EV$320,FALSE))-6),'csapat-ranglista'!$A:$FP,EV$321,FALSE)/8,VLOOKUP(VLOOKUP($A267,csapatok!$A:$NN,EV$320,FALSE),'csapat-ranglista'!$A:$FP,EV$321,FALSE)/4),0)</f>
        <v>0</v>
      </c>
      <c r="EW267" s="223">
        <f>IFERROR(IF(RIGHT(VLOOKUP($A267,csapatok!$A:$NN,EW$320,FALSE),5)="Csere",VLOOKUP(LEFT(VLOOKUP($A267,csapatok!$A:$NN,EW$320,FALSE),LEN(VLOOKUP($A267,csapatok!$A:$NN,EW$320,FALSE))-6),'csapat-ranglista'!$A:$FP,EW$321,FALSE)/8,VLOOKUP(VLOOKUP($A267,csapatok!$A:$NN,EW$320,FALSE),'csapat-ranglista'!$A:$FP,EW$321,FALSE)/4),0)</f>
        <v>0</v>
      </c>
      <c r="EX267" s="223">
        <f>IFERROR(IF(RIGHT(VLOOKUP($A267,csapatok!$A:$NN,EX$320,FALSE),5)="Csere",VLOOKUP(LEFT(VLOOKUP($A267,csapatok!$A:$NN,EX$320,FALSE),LEN(VLOOKUP($A267,csapatok!$A:$NN,EX$320,FALSE))-6),'csapat-ranglista'!$A:$FP,EX$321,FALSE)/8,VLOOKUP(VLOOKUP($A267,csapatok!$A:$NN,EX$320,FALSE),'csapat-ranglista'!$A:$FP,EX$321,FALSE)/4),0)</f>
        <v>0</v>
      </c>
      <c r="EY267" s="223">
        <f>IFERROR(IF(RIGHT(VLOOKUP($A267,csapatok!$A:$NN,EY$320,FALSE),5)="Csere",VLOOKUP(LEFT(VLOOKUP($A267,csapatok!$A:$NN,EY$320,FALSE),LEN(VLOOKUP($A267,csapatok!$A:$NN,EY$320,FALSE))-6),'csapat-ranglista'!$A:$FP,EY$321,FALSE)/8,VLOOKUP(VLOOKUP($A267,csapatok!$A:$NN,EY$320,FALSE),'csapat-ranglista'!$A:$FP,EY$321,FALSE)/4),0)</f>
        <v>0</v>
      </c>
      <c r="EZ267" s="223">
        <f>IFERROR(IF(RIGHT(VLOOKUP($A267,csapatok!$A:$NN,EZ$320,FALSE),5)="Csere",VLOOKUP(LEFT(VLOOKUP($A267,csapatok!$A:$NN,EZ$320,FALSE),LEN(VLOOKUP($A267,csapatok!$A:$NN,EZ$320,FALSE))-6),'csapat-ranglista'!$A:$FP,EZ$321,FALSE)/8,VLOOKUP(VLOOKUP($A267,csapatok!$A:$NN,EZ$320,FALSE),'csapat-ranglista'!$A:$FP,EZ$321,FALSE)/4),0)</f>
        <v>0</v>
      </c>
      <c r="FA267" s="223">
        <f>IFERROR(IF(RIGHT(VLOOKUP($A267,csapatok!$A:$NN,FA$320,FALSE),5)="Csere",VLOOKUP(LEFT(VLOOKUP($A267,csapatok!$A:$NN,FA$320,FALSE),LEN(VLOOKUP($A267,csapatok!$A:$NN,FA$320,FALSE))-6),'csapat-ranglista'!$A:$FP,FA$321,FALSE)/8,VLOOKUP(VLOOKUP($A267,csapatok!$A:$NN,FA$320,FALSE),'csapat-ranglista'!$A:$FP,FA$321,FALSE)/4),0)</f>
        <v>0</v>
      </c>
      <c r="FB267" s="223">
        <f>IFERROR(IF(RIGHT(VLOOKUP($A267,csapatok!$A:$NN,FB$320,FALSE),5)="Csere",VLOOKUP(LEFT(VLOOKUP($A267,csapatok!$A:$NN,FB$320,FALSE),LEN(VLOOKUP($A267,csapatok!$A:$NN,FB$320,FALSE))-6),'csapat-ranglista'!$A:$FP,FB$321,FALSE)/8,VLOOKUP(VLOOKUP($A267,csapatok!$A:$NN,FB$320,FALSE),'csapat-ranglista'!$A:$FP,FB$321,FALSE)/4),0)</f>
        <v>0</v>
      </c>
      <c r="FC267" s="223">
        <f>IFERROR(IF(RIGHT(VLOOKUP($A267,csapatok!$A:$NN,FC$320,FALSE),5)="Csere",VLOOKUP(LEFT(VLOOKUP($A267,csapatok!$A:$NN,FC$320,FALSE),LEN(VLOOKUP($A267,csapatok!$A:$NN,FC$320,FALSE))-6),'csapat-ranglista'!$A:$FP,FC$321,FALSE)/8,VLOOKUP(VLOOKUP($A267,csapatok!$A:$NN,FC$320,FALSE),'csapat-ranglista'!$A:$FP,FC$321,FALSE)/4),0)</f>
        <v>0</v>
      </c>
      <c r="FD267" s="224">
        <f>versenyek!$QY$11*IFERROR(VLOOKUP(VLOOKUP($A267,versenyek!QX:QZ,3,FALSE),szabalyok!$A$16:$B$23,2,FALSE)/4,0)</f>
        <v>0</v>
      </c>
      <c r="FE267" s="224">
        <f>versenyek!$RB$11*IFERROR(VLOOKUP(VLOOKUP($A267,versenyek!RA:RC,3,FALSE),szabalyok!$A$16:$B$23,2,FALSE)/4,0)</f>
        <v>0</v>
      </c>
      <c r="FF267" s="223">
        <f>IFERROR(IF(RIGHT(VLOOKUP($A267,csapatok!$A:$NN,FF$320,FALSE),5)="Csere",VLOOKUP(LEFT(VLOOKUP($A267,csapatok!$A:$NN,FF$320,FALSE),LEN(VLOOKUP($A267,csapatok!$A:$NN,FF$320,FALSE))-6),'csapat-ranglista'!$A:$FP,FF$321,FALSE)/8,VLOOKUP(VLOOKUP($A267,csapatok!$A:$NN,FF$320,FALSE),'csapat-ranglista'!$A:$FP,FF$321,FALSE)/4),0)</f>
        <v>0</v>
      </c>
      <c r="FG267" s="223">
        <f>IFERROR(IF(RIGHT(VLOOKUP($A267,csapatok!$A:$NN,FG$320,FALSE),5)="Csere",VLOOKUP(LEFT(VLOOKUP($A267,csapatok!$A:$NN,FG$320,FALSE),LEN(VLOOKUP($A267,csapatok!$A:$NN,FG$320,FALSE))-6),'csapat-ranglista'!$A:$FP,FG$321,FALSE)/8,VLOOKUP(VLOOKUP($A267,csapatok!$A:$NN,FG$320,FALSE),'csapat-ranglista'!$A:$FP,FG$321,FALSE)/4),0)</f>
        <v>0</v>
      </c>
      <c r="FH267" s="223">
        <f>IFERROR(IF(RIGHT(VLOOKUP($A267,csapatok!$A:$NN,FH$320,FALSE),5)="Csere",VLOOKUP(LEFT(VLOOKUP($A267,csapatok!$A:$NN,FH$320,FALSE),LEN(VLOOKUP($A267,csapatok!$A:$NN,FH$320,FALSE))-6),'csapat-ranglista'!$A:$FP,FH$321,FALSE)/8,VLOOKUP(VLOOKUP($A267,csapatok!$A:$NN,FH$320,FALSE),'csapat-ranglista'!$A:$FP,FH$321,FALSE)/4),0)</f>
        <v>0</v>
      </c>
      <c r="FI267" s="223">
        <f>IFERROR(IF(RIGHT(VLOOKUP($A267,csapatok!$A:$NN,FI$320,FALSE),5)="Csere",VLOOKUP(LEFT(VLOOKUP($A267,csapatok!$A:$NN,FI$320,FALSE),LEN(VLOOKUP($A267,csapatok!$A:$NN,FI$320,FALSE))-6),'csapat-ranglista'!$A:$FP,FI$321,FALSE)/8,VLOOKUP(VLOOKUP($A267,csapatok!$A:$NN,FI$320,FALSE),'csapat-ranglista'!$A:$FP,FI$321,FALSE)/4),0)</f>
        <v>0</v>
      </c>
      <c r="FJ267" s="223">
        <f>IFERROR(IF(RIGHT(VLOOKUP($A267,csapatok!$A:$NN,FJ$320,FALSE),5)="Csere",VLOOKUP(LEFT(VLOOKUP($A267,csapatok!$A:$NN,FJ$320,FALSE),LEN(VLOOKUP($A267,csapatok!$A:$NN,FJ$320,FALSE))-6),'csapat-ranglista'!$A:$FP,FJ$321,FALSE)/8,VLOOKUP(VLOOKUP($A267,csapatok!$A:$NN,FJ$320,FALSE),'csapat-ranglista'!$A:$FP,FJ$321,FALSE)/4),0)</f>
        <v>0</v>
      </c>
      <c r="FK267" s="223">
        <f>IFERROR(IF(RIGHT(VLOOKUP($A267,csapatok!$A:$NN,FK$320,FALSE),5)="Csere",VLOOKUP(LEFT(VLOOKUP($A267,csapatok!$A:$NN,FK$320,FALSE),LEN(VLOOKUP($A267,csapatok!$A:$NN,FK$320,FALSE))-6),'csapat-ranglista'!$A:$FP,FK$321,FALSE)/8,VLOOKUP(VLOOKUP($A267,csapatok!$A:$NN,FK$320,FALSE),'csapat-ranglista'!$A:$FP,FK$321,FALSE)/4),0)</f>
        <v>0</v>
      </c>
      <c r="FL267" s="223">
        <f>IFERROR(IF(RIGHT(VLOOKUP($A267,csapatok!$A:$NN,FL$320,FALSE),5)="Csere",VLOOKUP(LEFT(VLOOKUP($A267,csapatok!$A:$NN,FL$320,FALSE),LEN(VLOOKUP($A267,csapatok!$A:$NN,FL$320,FALSE))-6),'csapat-ranglista'!$A:$FP,FL$321,FALSE)/8,VLOOKUP(VLOOKUP($A267,csapatok!$A:$NN,FL$320,FALSE),'csapat-ranglista'!$A:$FP,FL$321,FALSE)/4),0)</f>
        <v>0</v>
      </c>
      <c r="FM267" s="223">
        <f>IFERROR(IF(RIGHT(VLOOKUP($A267,csapatok!$A:$NN,FM$320,FALSE),5)="Csere",VLOOKUP(LEFT(VLOOKUP($A267,csapatok!$A:$NN,FM$320,FALSE),LEN(VLOOKUP($A267,csapatok!$A:$NN,FM$320,FALSE))-6),'csapat-ranglista'!$A:$FP,FM$321,FALSE)/8,VLOOKUP(VLOOKUP($A267,csapatok!$A:$NN,FM$320,FALSE),'csapat-ranglista'!$A:$FP,FM$321,FALSE)/4),0)</f>
        <v>0</v>
      </c>
      <c r="FN267" s="223">
        <f>IFERROR(IF(RIGHT(VLOOKUP($A267,csapatok!$A:$NN,FN$320,FALSE),5)="Csere",VLOOKUP(LEFT(VLOOKUP($A267,csapatok!$A:$NN,FN$320,FALSE),LEN(VLOOKUP($A267,csapatok!$A:$NN,FN$320,FALSE))-6),'csapat-ranglista'!$A:$FP,FN$321,FALSE)/8,VLOOKUP(VLOOKUP($A267,csapatok!$A:$NN,FN$320,FALSE),'csapat-ranglista'!$A:$FP,FN$321,FALSE)/4),0)</f>
        <v>0</v>
      </c>
      <c r="FO267" s="223">
        <f>IFERROR(IF(RIGHT(VLOOKUP($A267,csapatok!$A:$NN,FO$320,FALSE),5)="Csere",VLOOKUP(LEFT(VLOOKUP($A267,csapatok!$A:$NN,FO$320,FALSE),LEN(VLOOKUP($A267,csapatok!$A:$NN,FO$320,FALSE))-6),'csapat-ranglista'!$A:$FP,FO$321,FALSE)/8,VLOOKUP(VLOOKUP($A267,csapatok!$A:$NN,FO$320,FALSE),'csapat-ranglista'!$A:$FP,FO$321,FALSE)/4),0)</f>
        <v>0</v>
      </c>
      <c r="FP267" s="223">
        <f>IFERROR(IF(RIGHT(VLOOKUP($A267,csapatok!$A:$NN,FP$320,FALSE),5)="Csere",VLOOKUP(LEFT(VLOOKUP($A267,csapatok!$A:$NN,FP$320,FALSE),LEN(VLOOKUP($A267,csapatok!$A:$NN,FP$320,FALSE))-6),'csapat-ranglista'!$A:$FP,FP$321,FALSE)/8,VLOOKUP(VLOOKUP($A267,csapatok!$A:$NN,FP$320,FALSE),'csapat-ranglista'!$A:$FP,FP$321,FALSE)/4),0)</f>
        <v>0</v>
      </c>
      <c r="FQ267" s="223">
        <f>IFERROR(IF(RIGHT(VLOOKUP($A267,csapatok!$A:$NN,FQ$320,FALSE),5)="Csere",VLOOKUP(LEFT(VLOOKUP($A267,csapatok!$A:$NN,FQ$320,FALSE),LEN(VLOOKUP($A267,csapatok!$A:$NN,FQ$320,FALSE))-6),'csapat-ranglista'!$A:$FP,FQ$321,FALSE)/8,VLOOKUP(VLOOKUP($A267,csapatok!$A:$NN,FQ$320,FALSE),'csapat-ranglista'!$A:$FP,FQ$321,FALSE)/4),0)</f>
        <v>0</v>
      </c>
      <c r="FR267" s="223">
        <f>IFERROR(IF(RIGHT(VLOOKUP($A267,csapatok!$A:$NN,FR$320,FALSE),5)="Csere",VLOOKUP(LEFT(VLOOKUP($A267,csapatok!$A:$NN,FR$320,FALSE),LEN(VLOOKUP($A267,csapatok!$A:$NN,FR$320,FALSE))-6),'csapat-ranglista'!$A:$FP,FR$321,FALSE)/8,VLOOKUP(VLOOKUP($A267,csapatok!$A:$NN,FR$320,FALSE),'csapat-ranglista'!$A:$FP,FR$321,FALSE)/4),0)</f>
        <v>0</v>
      </c>
      <c r="FS267" s="223">
        <f>IFERROR(IF(RIGHT(VLOOKUP($A267,csapatok!$A:$NN,FS$320,FALSE),5)="Csere",VLOOKUP(LEFT(VLOOKUP($A267,csapatok!$A:$NN,FS$320,FALSE),LEN(VLOOKUP($A267,csapatok!$A:$NN,FS$320,FALSE))-6),'csapat-ranglista'!$A:$FP,FS$321,FALSE)/8,VLOOKUP(VLOOKUP($A267,csapatok!$A:$NN,FS$320,FALSE),'csapat-ranglista'!$A:$FP,FS$321,FALSE)/4),0)</f>
        <v>0</v>
      </c>
      <c r="FT267" s="223">
        <f>IFERROR(IF(RIGHT(VLOOKUP($A267,csapatok!$A:$NN,FT$320,FALSE),5)="Csere",VLOOKUP(LEFT(VLOOKUP($A267,csapatok!$A:$NN,FT$320,FALSE),LEN(VLOOKUP($A267,csapatok!$A:$NN,FT$320,FALSE))-6),'csapat-ranglista'!$A:$FP,FT$321,FALSE)/8,VLOOKUP(VLOOKUP($A267,csapatok!$A:$NN,FT$320,FALSE),'csapat-ranglista'!$A:$FP,FT$321,FALSE)/4),0)</f>
        <v>0</v>
      </c>
      <c r="FU267" s="223">
        <f>IFERROR(IF(RIGHT(VLOOKUP($A267,csapatok!$A:$NN,FU$320,FALSE),5)="Csere",VLOOKUP(LEFT(VLOOKUP($A267,csapatok!$A:$NN,FU$320,FALSE),LEN(VLOOKUP($A267,csapatok!$A:$NN,FU$320,FALSE))-6),'csapat-ranglista'!$A:$FP,FU$321,FALSE)/8,VLOOKUP(VLOOKUP($A267,csapatok!$A:$NN,FU$320,FALSE),'csapat-ranglista'!$A:$FP,FU$321,FALSE)/4),0)</f>
        <v>0</v>
      </c>
      <c r="FV267" s="223">
        <f>IFERROR(IF(RIGHT(VLOOKUP($A267,csapatok!$A:$NN,FV$320,FALSE),5)="Csere",VLOOKUP(LEFT(VLOOKUP($A267,csapatok!$A:$NN,FV$320,FALSE),LEN(VLOOKUP($A267,csapatok!$A:$NN,FV$320,FALSE))-6),'csapat-ranglista'!$A:$FP,FV$321,FALSE)/8,VLOOKUP(VLOOKUP($A267,csapatok!$A:$NN,FV$320,FALSE),'csapat-ranglista'!$A:$FP,FV$321,FALSE)/4),0)</f>
        <v>0</v>
      </c>
      <c r="FW267" s="223">
        <f>IFERROR(IF(RIGHT(VLOOKUP($A267,csapatok!$A:$NN,FW$320,FALSE),5)="Csere",VLOOKUP(LEFT(VLOOKUP($A267,csapatok!$A:$NN,FW$320,FALSE),LEN(VLOOKUP($A267,csapatok!$A:$NN,FW$320,FALSE))-6),'csapat-ranglista'!$A:$FP,FW$321,FALSE)/8,VLOOKUP(VLOOKUP($A267,csapatok!$A:$NN,FW$320,FALSE),'csapat-ranglista'!$A:$FP,FW$321,FALSE)/4),0)</f>
        <v>0</v>
      </c>
      <c r="FX267" s="223">
        <f>IFERROR(IF(RIGHT(VLOOKUP($A267,csapatok!$A:$NN,FX$320,FALSE),5)="Csere",VLOOKUP(LEFT(VLOOKUP($A267,csapatok!$A:$NN,FX$320,FALSE),LEN(VLOOKUP($A267,csapatok!$A:$NN,FX$320,FALSE))-6),'csapat-ranglista'!$A:$FP,FX$321,FALSE)/8,VLOOKUP(VLOOKUP($A267,csapatok!$A:$NN,FX$320,FALSE),'csapat-ranglista'!$A:$FP,FX$321,FALSE)/4),0)</f>
        <v>0</v>
      </c>
      <c r="FY267" s="223">
        <f>IFERROR(IF(RIGHT(VLOOKUP($A267,csapatok!$A:$NN,FY$320,FALSE),5)="Csere",VLOOKUP(LEFT(VLOOKUP($A267,csapatok!$A:$NN,FY$320,FALSE),LEN(VLOOKUP($A267,csapatok!$A:$NN,FY$320,FALSE))-6),'csapat-ranglista'!$A:$FP,FY$321,FALSE)/8,VLOOKUP(VLOOKUP($A267,csapatok!$A:$NN,FY$320,FALSE),'csapat-ranglista'!$A:$FP,FY$321,FALSE)/4),0)</f>
        <v>0</v>
      </c>
      <c r="FZ267" s="223">
        <f>IFERROR(IF(RIGHT(VLOOKUP($A267,csapatok!$A:$NN,FZ$320,FALSE),5)="Csere",VLOOKUP(LEFT(VLOOKUP($A267,csapatok!$A:$NN,FZ$320,FALSE),LEN(VLOOKUP($A267,csapatok!$A:$NN,FZ$320,FALSE))-6),'csapat-ranglista'!$A:$FP,FZ$321,FALSE)/8,VLOOKUP(VLOOKUP($A267,csapatok!$A:$NN,FZ$320,FALSE),'csapat-ranglista'!$A:$FP,FZ$321,FALSE)/4),0)</f>
        <v>0</v>
      </c>
      <c r="GA267" s="223">
        <f>IFERROR(IF(RIGHT(VLOOKUP($A267,csapatok!$A:$NN,GA$320,FALSE),5)="Csere",VLOOKUP(LEFT(VLOOKUP($A267,csapatok!$A:$NN,GA$320,FALSE),LEN(VLOOKUP($A267,csapatok!$A:$NN,GA$320,FALSE))-6),'csapat-ranglista'!$A:$FP,GA$321,FALSE)/8,VLOOKUP(VLOOKUP($A267,csapatok!$A:$NN,GA$320,FALSE),'csapat-ranglista'!$A:$FP,GA$321,FALSE)/4),0)</f>
        <v>0</v>
      </c>
      <c r="GB267" s="223">
        <f>IFERROR(IF(RIGHT(VLOOKUP($A267,csapatok!$A:$NN,GB$320,FALSE),5)="Csere",VLOOKUP(LEFT(VLOOKUP($A267,csapatok!$A:$NN,GB$320,FALSE),LEN(VLOOKUP($A267,csapatok!$A:$NN,GB$320,FALSE))-6),'csapat-ranglista'!$A:$FP,GB$321,FALSE)/8,VLOOKUP(VLOOKUP($A267,csapatok!$A:$NN,GB$320,FALSE),'csapat-ranglista'!$A:$FP,GB$321,FALSE)/4),0)</f>
        <v>0</v>
      </c>
      <c r="GC267" s="223">
        <f>IFERROR(IF(RIGHT(VLOOKUP($A267,csapatok!$A:$NN,GC$320,FALSE),5)="Csere",VLOOKUP(LEFT(VLOOKUP($A267,csapatok!$A:$NN,GC$320,FALSE),LEN(VLOOKUP($A267,csapatok!$A:$NN,GC$320,FALSE))-6),'csapat-ranglista'!$A:$FP,GC$321,FALSE)/8,VLOOKUP(VLOOKUP($A267,csapatok!$A:$NN,GC$320,FALSE),'csapat-ranglista'!$A:$FP,GC$321,FALSE)/4),0)</f>
        <v>0</v>
      </c>
      <c r="GD267" s="247">
        <f>SUM(EQ267:GC267)</f>
        <v>0</v>
      </c>
    </row>
    <row r="268" spans="1:186">
      <c r="A268" s="32" t="s">
        <v>3</v>
      </c>
      <c r="B268" s="131">
        <v>25755</v>
      </c>
      <c r="C268" s="131" t="str">
        <f>IF(B268=0,"",IF(B268&lt;$C$1,"felnőtt","ifi"))</f>
        <v>felnőtt</v>
      </c>
      <c r="D268" s="32" t="s">
        <v>9</v>
      </c>
      <c r="E268" s="45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f>IFERROR(IF(RIGHT(VLOOKUP($A268,csapatok!$A:$BL,X$320,FALSE),5)="Csere",VLOOKUP(LEFT(VLOOKUP($A268,csapatok!$A:$BL,X$320,FALSE),LEN(VLOOKUP($A268,csapatok!$A:$BL,X$320,FALSE))-6),'csapat-ranglista'!$A:$FP,X$321,FALSE)/8,VLOOKUP(VLOOKUP($A268,csapatok!$A:$BL,X$320,FALSE),'csapat-ranglista'!$A:$FP,X$321,FALSE)/4),0)</f>
        <v>0</v>
      </c>
      <c r="Y268" s="32">
        <f>IFERROR(IF(RIGHT(VLOOKUP($A268,csapatok!$A:$BL,Y$320,FALSE),5)="Csere",VLOOKUP(LEFT(VLOOKUP($A268,csapatok!$A:$BL,Y$320,FALSE),LEN(VLOOKUP($A268,csapatok!$A:$BL,Y$320,FALSE))-6),'csapat-ranglista'!$A:$FP,Y$321,FALSE)/8,VLOOKUP(VLOOKUP($A268,csapatok!$A:$BL,Y$320,FALSE),'csapat-ranglista'!$A:$FP,Y$321,FALSE)/4),0)</f>
        <v>0</v>
      </c>
      <c r="Z268" s="32">
        <f>IFERROR(IF(RIGHT(VLOOKUP($A268,csapatok!$A:$BL,Z$320,FALSE),5)="Csere",VLOOKUP(LEFT(VLOOKUP($A268,csapatok!$A:$BL,Z$320,FALSE),LEN(VLOOKUP($A268,csapatok!$A:$BL,Z$320,FALSE))-6),'csapat-ranglista'!$A:$FP,Z$321,FALSE)/8,VLOOKUP(VLOOKUP($A268,csapatok!$A:$BL,Z$320,FALSE),'csapat-ranglista'!$A:$FP,Z$321,FALSE)/4),0)</f>
        <v>0</v>
      </c>
      <c r="AA268" s="32">
        <f>IFERROR(IF(RIGHT(VLOOKUP($A268,csapatok!$A:$BL,AA$320,FALSE),5)="Csere",VLOOKUP(LEFT(VLOOKUP($A268,csapatok!$A:$BL,AA$320,FALSE),LEN(VLOOKUP($A268,csapatok!$A:$BL,AA$320,FALSE))-6),'csapat-ranglista'!$A:$FP,AA$321,FALSE)/8,VLOOKUP(VLOOKUP($A268,csapatok!$A:$BL,AA$320,FALSE),'csapat-ranglista'!$A:$FP,AA$321,FALSE)/4),0)</f>
        <v>0</v>
      </c>
      <c r="AB268" s="223">
        <f>IFERROR(IF(RIGHT(VLOOKUP($A268,csapatok!$A:$BL,AB$320,FALSE),5)="Csere",VLOOKUP(LEFT(VLOOKUP($A268,csapatok!$A:$BL,AB$320,FALSE),LEN(VLOOKUP($A268,csapatok!$A:$BL,AB$320,FALSE))-6),'csapat-ranglista'!$A:$FP,AB$321,FALSE)/8,VLOOKUP(VLOOKUP($A268,csapatok!$A:$BL,AB$320,FALSE),'csapat-ranglista'!$A:$FP,AB$321,FALSE)/4),0)</f>
        <v>0</v>
      </c>
      <c r="AC268" s="223">
        <f>IFERROR(IF(RIGHT(VLOOKUP($A268,csapatok!$A:$BL,AC$320,FALSE),5)="Csere",VLOOKUP(LEFT(VLOOKUP($A268,csapatok!$A:$BL,AC$320,FALSE),LEN(VLOOKUP($A268,csapatok!$A:$BL,AC$320,FALSE))-6),'csapat-ranglista'!$A:$FP,AC$321,FALSE)/8,VLOOKUP(VLOOKUP($A268,csapatok!$A:$BL,AC$320,FALSE),'csapat-ranglista'!$A:$FP,AC$321,FALSE)/4),0)</f>
        <v>0</v>
      </c>
      <c r="AD268" s="223">
        <f>IFERROR(IF(RIGHT(VLOOKUP($A268,csapatok!$A:$BL,AD$320,FALSE),5)="Csere",VLOOKUP(LEFT(VLOOKUP($A268,csapatok!$A:$BL,AD$320,FALSE),LEN(VLOOKUP($A268,csapatok!$A:$BL,AD$320,FALSE))-6),'csapat-ranglista'!$A:$FP,AD$321,FALSE)/8,VLOOKUP(VLOOKUP($A268,csapatok!$A:$BL,AD$320,FALSE),'csapat-ranglista'!$A:$FP,AD$321,FALSE)/4),0)</f>
        <v>0</v>
      </c>
      <c r="AE268" s="223">
        <f>IFERROR(IF(RIGHT(VLOOKUP($A268,csapatok!$A:$BL,AE$320,FALSE),5)="Csere",VLOOKUP(LEFT(VLOOKUP($A268,csapatok!$A:$BL,AE$320,FALSE),LEN(VLOOKUP($A268,csapatok!$A:$BL,AE$320,FALSE))-6),'csapat-ranglista'!$A:$FP,AE$321,FALSE)/8,VLOOKUP(VLOOKUP($A268,csapatok!$A:$BL,AE$320,FALSE),'csapat-ranglista'!$A:$FP,AE$321,FALSE)/4),0)</f>
        <v>0</v>
      </c>
      <c r="AF268" s="223">
        <f>IFERROR(IF(RIGHT(VLOOKUP($A268,csapatok!$A:$BL,AF$320,FALSE),5)="Csere",VLOOKUP(LEFT(VLOOKUP($A268,csapatok!$A:$BL,AF$320,FALSE),LEN(VLOOKUP($A268,csapatok!$A:$BL,AF$320,FALSE))-6),'csapat-ranglista'!$A:$FP,AF$321,FALSE)/8,VLOOKUP(VLOOKUP($A268,csapatok!$A:$BL,AF$320,FALSE),'csapat-ranglista'!$A:$FP,AF$321,FALSE)/4),0)</f>
        <v>0</v>
      </c>
      <c r="AG268" s="223">
        <f>IFERROR(IF(RIGHT(VLOOKUP($A268,csapatok!$A:$BL,AG$320,FALSE),5)="Csere",VLOOKUP(LEFT(VLOOKUP($A268,csapatok!$A:$BL,AG$320,FALSE),LEN(VLOOKUP($A268,csapatok!$A:$BL,AG$320,FALSE))-6),'csapat-ranglista'!$A:$FP,AG$321,FALSE)/8,VLOOKUP(VLOOKUP($A268,csapatok!$A:$BL,AG$320,FALSE),'csapat-ranglista'!$A:$FP,AG$321,FALSE)/4),0)</f>
        <v>0</v>
      </c>
      <c r="AH268" s="223">
        <f>IFERROR(IF(RIGHT(VLOOKUP($A268,csapatok!$A:$BL,AH$320,FALSE),5)="Csere",VLOOKUP(LEFT(VLOOKUP($A268,csapatok!$A:$BL,AH$320,FALSE),LEN(VLOOKUP($A268,csapatok!$A:$BL,AH$320,FALSE))-6),'csapat-ranglista'!$A:$FP,AH$321,FALSE)/8,VLOOKUP(VLOOKUP($A268,csapatok!$A:$BL,AH$320,FALSE),'csapat-ranglista'!$A:$FP,AH$321,FALSE)/4),0)</f>
        <v>0</v>
      </c>
      <c r="AI268" s="223">
        <f>IFERROR(IF(RIGHT(VLOOKUP($A268,csapatok!$A:$BL,AI$320,FALSE),5)="Csere",VLOOKUP(LEFT(VLOOKUP($A268,csapatok!$A:$BL,AI$320,FALSE),LEN(VLOOKUP($A268,csapatok!$A:$BL,AI$320,FALSE))-6),'csapat-ranglista'!$A:$FP,AI$321,FALSE)/8,VLOOKUP(VLOOKUP($A268,csapatok!$A:$BL,AI$320,FALSE),'csapat-ranglista'!$A:$FP,AI$321,FALSE)/4),0)</f>
        <v>0</v>
      </c>
      <c r="AJ268" s="223">
        <f>IFERROR(IF(RIGHT(VLOOKUP($A268,csapatok!$A:$BL,AJ$320,FALSE),5)="Csere",VLOOKUP(LEFT(VLOOKUP($A268,csapatok!$A:$BL,AJ$320,FALSE),LEN(VLOOKUP($A268,csapatok!$A:$BL,AJ$320,FALSE))-6),'csapat-ranglista'!$A:$FP,AJ$321,FALSE)/8,VLOOKUP(VLOOKUP($A268,csapatok!$A:$BL,AJ$320,FALSE),'csapat-ranglista'!$A:$FP,AJ$321,FALSE)/2),0)</f>
        <v>0</v>
      </c>
      <c r="AK268" s="223">
        <f>IFERROR(IF(RIGHT(VLOOKUP($A268,csapatok!$A:$CN,AK$320,FALSE),5)="Csere",VLOOKUP(LEFT(VLOOKUP($A268,csapatok!$A:$CN,AK$320,FALSE),LEN(VLOOKUP($A268,csapatok!$A:$CN,AK$320,FALSE))-6),'csapat-ranglista'!$A:$FP,AK$321,FALSE)/8,VLOOKUP(VLOOKUP($A268,csapatok!$A:$CN,AK$320,FALSE),'csapat-ranglista'!$A:$FP,AK$321,FALSE)/4),0)</f>
        <v>0</v>
      </c>
      <c r="AL268" s="223">
        <f>IFERROR(IF(RIGHT(VLOOKUP($A268,csapatok!$A:$CN,AL$320,FALSE),5)="Csere",VLOOKUP(LEFT(VLOOKUP($A268,csapatok!$A:$CN,AL$320,FALSE),LEN(VLOOKUP($A268,csapatok!$A:$CN,AL$320,FALSE))-6),'csapat-ranglista'!$A:$FP,AL$321,FALSE)/8,VLOOKUP(VLOOKUP($A268,csapatok!$A:$CN,AL$320,FALSE),'csapat-ranglista'!$A:$FP,AL$321,FALSE)/4),0)</f>
        <v>0</v>
      </c>
      <c r="AM268" s="223">
        <f>IFERROR(IF(RIGHT(VLOOKUP($A268,csapatok!$A:$CN,AM$320,FALSE),5)="Csere",VLOOKUP(LEFT(VLOOKUP($A268,csapatok!$A:$CN,AM$320,FALSE),LEN(VLOOKUP($A268,csapatok!$A:$CN,AM$320,FALSE))-6),'csapat-ranglista'!$A:$FP,AM$321,FALSE)/8,VLOOKUP(VLOOKUP($A268,csapatok!$A:$CN,AM$320,FALSE),'csapat-ranglista'!$A:$FP,AM$321,FALSE)/4),0)</f>
        <v>0</v>
      </c>
      <c r="AN268" s="223">
        <f>IFERROR(IF(RIGHT(VLOOKUP($A268,csapatok!$A:$CN,AN$320,FALSE),5)="Csere",VLOOKUP(LEFT(VLOOKUP($A268,csapatok!$A:$CN,AN$320,FALSE),LEN(VLOOKUP($A268,csapatok!$A:$CN,AN$320,FALSE))-6),'csapat-ranglista'!$A:$FP,AN$321,FALSE)/8,VLOOKUP(VLOOKUP($A268,csapatok!$A:$CN,AN$320,FALSE),'csapat-ranglista'!$A:$FP,AN$321,FALSE)/4),0)</f>
        <v>0</v>
      </c>
      <c r="AO268" s="223">
        <f>IFERROR(IF(RIGHT(VLOOKUP($A268,csapatok!$A:$CN,AO$320,FALSE),5)="Csere",VLOOKUP(LEFT(VLOOKUP($A268,csapatok!$A:$CN,AO$320,FALSE),LEN(VLOOKUP($A268,csapatok!$A:$CN,AO$320,FALSE))-6),'csapat-ranglista'!$A:$FP,AO$321,FALSE)/8,VLOOKUP(VLOOKUP($A268,csapatok!$A:$CN,AO$320,FALSE),'csapat-ranglista'!$A:$FP,AO$321,FALSE)/4),0)</f>
        <v>0</v>
      </c>
      <c r="AP268" s="223">
        <f>IFERROR(IF(RIGHT(VLOOKUP($A268,csapatok!$A:$CN,AP$320,FALSE),5)="Csere",VLOOKUP(LEFT(VLOOKUP($A268,csapatok!$A:$CN,AP$320,FALSE),LEN(VLOOKUP($A268,csapatok!$A:$CN,AP$320,FALSE))-6),'csapat-ranglista'!$A:$FP,AP$321,FALSE)/8,VLOOKUP(VLOOKUP($A268,csapatok!$A:$CN,AP$320,FALSE),'csapat-ranglista'!$A:$FP,AP$321,FALSE)/4),0)</f>
        <v>0</v>
      </c>
      <c r="AQ268" s="223">
        <f>IFERROR(IF(RIGHT(VLOOKUP($A268,csapatok!$A:$CN,AQ$320,FALSE),5)="Csere",VLOOKUP(LEFT(VLOOKUP($A268,csapatok!$A:$CN,AQ$320,FALSE),LEN(VLOOKUP($A268,csapatok!$A:$CN,AQ$320,FALSE))-6),'csapat-ranglista'!$A:$FP,AQ$321,FALSE)/8,VLOOKUP(VLOOKUP($A268,csapatok!$A:$CN,AQ$320,FALSE),'csapat-ranglista'!$A:$FP,AQ$321,FALSE)/4),0)</f>
        <v>0</v>
      </c>
      <c r="AR268" s="223">
        <f>IFERROR(IF(RIGHT(VLOOKUP($A268,csapatok!$A:$CN,AR$320,FALSE),5)="Csere",VLOOKUP(LEFT(VLOOKUP($A268,csapatok!$A:$CN,AR$320,FALSE),LEN(VLOOKUP($A268,csapatok!$A:$CN,AR$320,FALSE))-6),'csapat-ranglista'!$A:$FP,AR$321,FALSE)/8,VLOOKUP(VLOOKUP($A268,csapatok!$A:$CN,AR$320,FALSE),'csapat-ranglista'!$A:$FP,AR$321,FALSE)/4),0)</f>
        <v>0</v>
      </c>
      <c r="AS268" s="223">
        <f>IFERROR(IF(RIGHT(VLOOKUP($A268,csapatok!$A:$CN,AS$320,FALSE),5)="Csere",VLOOKUP(LEFT(VLOOKUP($A268,csapatok!$A:$CN,AS$320,FALSE),LEN(VLOOKUP($A268,csapatok!$A:$CN,AS$320,FALSE))-6),'csapat-ranglista'!$A:$FP,AS$321,FALSE)/8,VLOOKUP(VLOOKUP($A268,csapatok!$A:$CN,AS$320,FALSE),'csapat-ranglista'!$A:$FP,AS$321,FALSE)/4),0)</f>
        <v>0</v>
      </c>
      <c r="AT268" s="223">
        <f>IFERROR(IF(RIGHT(VLOOKUP($A268,csapatok!$A:$CN,AT$320,FALSE),5)="Csere",VLOOKUP(LEFT(VLOOKUP($A268,csapatok!$A:$CN,AT$320,FALSE),LEN(VLOOKUP($A268,csapatok!$A:$CN,AT$320,FALSE))-6),'csapat-ranglista'!$A:$FP,AT$321,FALSE)/8,VLOOKUP(VLOOKUP($A268,csapatok!$A:$CN,AT$320,FALSE),'csapat-ranglista'!$A:$FP,AT$321,FALSE)/4),0)</f>
        <v>0</v>
      </c>
      <c r="AU268" s="223">
        <f>IFERROR(IF(RIGHT(VLOOKUP($A268,csapatok!$A:$CN,AU$320,FALSE),5)="Csere",VLOOKUP(LEFT(VLOOKUP($A268,csapatok!$A:$CN,AU$320,FALSE),LEN(VLOOKUP($A268,csapatok!$A:$CN,AU$320,FALSE))-6),'csapat-ranglista'!$A:$FP,AU$321,FALSE)/8,VLOOKUP(VLOOKUP($A268,csapatok!$A:$CN,AU$320,FALSE),'csapat-ranglista'!$A:$FP,AU$321,FALSE)/4),0)</f>
        <v>0</v>
      </c>
      <c r="AV268" s="223">
        <f>IFERROR(IF(RIGHT(VLOOKUP($A268,csapatok!$A:$CN,AV$320,FALSE),5)="Csere",VLOOKUP(LEFT(VLOOKUP($A268,csapatok!$A:$CN,AV$320,FALSE),LEN(VLOOKUP($A268,csapatok!$A:$CN,AV$320,FALSE))-6),'csapat-ranglista'!$A:$FP,AV$321,FALSE)/8,VLOOKUP(VLOOKUP($A268,csapatok!$A:$CN,AV$320,FALSE),'csapat-ranglista'!$A:$FP,AV$321,FALSE)/4),0)</f>
        <v>0</v>
      </c>
      <c r="AW268" s="223">
        <f>IFERROR(IF(RIGHT(VLOOKUP($A268,csapatok!$A:$CN,AW$320,FALSE),5)="Csere",VLOOKUP(LEFT(VLOOKUP($A268,csapatok!$A:$CN,AW$320,FALSE),LEN(VLOOKUP($A268,csapatok!$A:$CN,AW$320,FALSE))-6),'csapat-ranglista'!$A:$FP,AW$321,FALSE)/8,VLOOKUP(VLOOKUP($A268,csapatok!$A:$CN,AW$320,FALSE),'csapat-ranglista'!$A:$FP,AW$321,FALSE)/4),0)</f>
        <v>0</v>
      </c>
      <c r="AX268" s="223">
        <f>IFERROR(IF(RIGHT(VLOOKUP($A268,csapatok!$A:$CN,AX$320,FALSE),5)="Csere",VLOOKUP(LEFT(VLOOKUP($A268,csapatok!$A:$CN,AX$320,FALSE),LEN(VLOOKUP($A268,csapatok!$A:$CN,AX$320,FALSE))-6),'csapat-ranglista'!$A:$FP,AX$321,FALSE)/8,VLOOKUP(VLOOKUP($A268,csapatok!$A:$CN,AX$320,FALSE),'csapat-ranglista'!$A:$FP,AX$321,FALSE)/4),0)</f>
        <v>0</v>
      </c>
      <c r="AY268" s="223">
        <f>IFERROR(IF(RIGHT(VLOOKUP($A268,csapatok!$A:$NN,AY$320,FALSE),5)="Csere",VLOOKUP(LEFT(VLOOKUP($A268,csapatok!$A:$NN,AY$320,FALSE),LEN(VLOOKUP($A268,csapatok!$A:$NN,AY$320,FALSE))-6),'csapat-ranglista'!$A:$FP,AY$321,FALSE)/8,VLOOKUP(VLOOKUP($A268,csapatok!$A:$NN,AY$320,FALSE),'csapat-ranglista'!$A:$FP,AY$321,FALSE)/4),0)</f>
        <v>0</v>
      </c>
      <c r="AZ268" s="223">
        <f>IFERROR(IF(RIGHT(VLOOKUP($A268,csapatok!$A:$NN,AZ$320,FALSE),5)="Csere",VLOOKUP(LEFT(VLOOKUP($A268,csapatok!$A:$NN,AZ$320,FALSE),LEN(VLOOKUP($A268,csapatok!$A:$NN,AZ$320,FALSE))-6),'csapat-ranglista'!$A:$FP,AZ$321,FALSE)/8,VLOOKUP(VLOOKUP($A268,csapatok!$A:$NN,AZ$320,FALSE),'csapat-ranglista'!$A:$FP,AZ$321,FALSE)/4),0)</f>
        <v>0</v>
      </c>
      <c r="BA268" s="223">
        <f>IFERROR(IF(RIGHT(VLOOKUP($A268,csapatok!$A:$NN,BA$320,FALSE),5)="Csere",VLOOKUP(LEFT(VLOOKUP($A268,csapatok!$A:$NN,BA$320,FALSE),LEN(VLOOKUP($A268,csapatok!$A:$NN,BA$320,FALSE))-6),'csapat-ranglista'!$A:$FP,BA$321,FALSE)/8,VLOOKUP(VLOOKUP($A268,csapatok!$A:$NN,BA$320,FALSE),'csapat-ranglista'!$A:$FP,BA$321,FALSE)/4),0)</f>
        <v>0</v>
      </c>
      <c r="BB268" s="223">
        <f>IFERROR(IF(RIGHT(VLOOKUP($A268,csapatok!$A:$NN,BB$320,FALSE),5)="Csere",VLOOKUP(LEFT(VLOOKUP($A268,csapatok!$A:$NN,BB$320,FALSE),LEN(VLOOKUP($A268,csapatok!$A:$NN,BB$320,FALSE))-6),'csapat-ranglista'!$A:$FP,BB$321,FALSE)/8,VLOOKUP(VLOOKUP($A268,csapatok!$A:$NN,BB$320,FALSE),'csapat-ranglista'!$A:$FP,BB$321,FALSE)/4),0)</f>
        <v>0</v>
      </c>
      <c r="BC268" s="224">
        <f>versenyek!$ES$11*IFERROR(VLOOKUP(VLOOKUP($A268,versenyek!ER:ET,3,FALSE),szabalyok!$A$16:$B$23,2,FALSE)/4,0)</f>
        <v>0</v>
      </c>
      <c r="BD268" s="224">
        <f>versenyek!$EV$11*IFERROR(VLOOKUP(VLOOKUP($A268,versenyek!EU:EW,3,FALSE),szabalyok!$A$16:$B$23,2,FALSE)/4,0)</f>
        <v>0</v>
      </c>
      <c r="BE268" s="223">
        <f>IFERROR(IF(RIGHT(VLOOKUP($A268,csapatok!$A:$NN,BE$320,FALSE),5)="Csere",VLOOKUP(LEFT(VLOOKUP($A268,csapatok!$A:$NN,BE$320,FALSE),LEN(VLOOKUP($A268,csapatok!$A:$NN,BE$320,FALSE))-6),'csapat-ranglista'!$A:$FP,BE$321,FALSE)/8,VLOOKUP(VLOOKUP($A268,csapatok!$A:$NN,BE$320,FALSE),'csapat-ranglista'!$A:$FP,BE$321,FALSE)/4),0)</f>
        <v>0</v>
      </c>
      <c r="BF268" s="223">
        <f>IFERROR(IF(RIGHT(VLOOKUP($A268,csapatok!$A:$NN,BF$320,FALSE),5)="Csere",VLOOKUP(LEFT(VLOOKUP($A268,csapatok!$A:$NN,BF$320,FALSE),LEN(VLOOKUP($A268,csapatok!$A:$NN,BF$320,FALSE))-6),'csapat-ranglista'!$A:$FP,BF$321,FALSE)/8,VLOOKUP(VLOOKUP($A268,csapatok!$A:$NN,BF$320,FALSE),'csapat-ranglista'!$A:$FP,BF$321,FALSE)/4),0)</f>
        <v>0</v>
      </c>
      <c r="BG268" s="223">
        <f>IFERROR(IF(RIGHT(VLOOKUP($A268,csapatok!$A:$NN,BG$320,FALSE),5)="Csere",VLOOKUP(LEFT(VLOOKUP($A268,csapatok!$A:$NN,BG$320,FALSE),LEN(VLOOKUP($A268,csapatok!$A:$NN,BG$320,FALSE))-6),'csapat-ranglista'!$A:$FP,BG$321,FALSE)/8,VLOOKUP(VLOOKUP($A268,csapatok!$A:$NN,BG$320,FALSE),'csapat-ranglista'!$A:$FP,BG$321,FALSE)/4),0)</f>
        <v>0</v>
      </c>
      <c r="BH268" s="223">
        <f>IFERROR(IF(RIGHT(VLOOKUP($A268,csapatok!$A:$NN,BH$320,FALSE),5)="Csere",VLOOKUP(LEFT(VLOOKUP($A268,csapatok!$A:$NN,BH$320,FALSE),LEN(VLOOKUP($A268,csapatok!$A:$NN,BH$320,FALSE))-6),'csapat-ranglista'!$A:$FP,BH$321,FALSE)/8,VLOOKUP(VLOOKUP($A268,csapatok!$A:$NN,BH$320,FALSE),'csapat-ranglista'!$A:$FP,BH$321,FALSE)/4),0)</f>
        <v>0</v>
      </c>
      <c r="BI268" s="223">
        <f>IFERROR(IF(RIGHT(VLOOKUP($A268,csapatok!$A:$NN,BI$320,FALSE),5)="Csere",VLOOKUP(LEFT(VLOOKUP($A268,csapatok!$A:$NN,BI$320,FALSE),LEN(VLOOKUP($A268,csapatok!$A:$NN,BI$320,FALSE))-6),'csapat-ranglista'!$A:$FP,BI$321,FALSE)/8,VLOOKUP(VLOOKUP($A268,csapatok!$A:$NN,BI$320,FALSE),'csapat-ranglista'!$A:$FP,BI$321,FALSE)/4),0)</f>
        <v>0</v>
      </c>
      <c r="BJ268" s="223">
        <f>IFERROR(IF(RIGHT(VLOOKUP($A268,csapatok!$A:$NN,BJ$320,FALSE),5)="Csere",VLOOKUP(LEFT(VLOOKUP($A268,csapatok!$A:$NN,BJ$320,FALSE),LEN(VLOOKUP($A268,csapatok!$A:$NN,BJ$320,FALSE))-6),'csapat-ranglista'!$A:$FP,BJ$321,FALSE)/8,VLOOKUP(VLOOKUP($A268,csapatok!$A:$NN,BJ$320,FALSE),'csapat-ranglista'!$A:$FP,BJ$321,FALSE)/4),0)</f>
        <v>0</v>
      </c>
      <c r="BK268" s="223">
        <f>IFERROR(IF(RIGHT(VLOOKUP($A268,csapatok!$A:$NN,BK$320,FALSE),5)="Csere",VLOOKUP(LEFT(VLOOKUP($A268,csapatok!$A:$NN,BK$320,FALSE),LEN(VLOOKUP($A268,csapatok!$A:$NN,BK$320,FALSE))-6),'csapat-ranglista'!$A:$FP,BK$321,FALSE)/8,VLOOKUP(VLOOKUP($A268,csapatok!$A:$NN,BK$320,FALSE),'csapat-ranglista'!$A:$FP,BK$321,FALSE)/4),0)</f>
        <v>0</v>
      </c>
      <c r="BL268" s="223">
        <f>IFERROR(IF(RIGHT(VLOOKUP($A268,csapatok!$A:$NN,BL$320,FALSE),5)="Csere",VLOOKUP(LEFT(VLOOKUP($A268,csapatok!$A:$NN,BL$320,FALSE),LEN(VLOOKUP($A268,csapatok!$A:$NN,BL$320,FALSE))-6),'csapat-ranglista'!$A:$FP,BL$321,FALSE)/8,VLOOKUP(VLOOKUP($A268,csapatok!$A:$NN,BL$320,FALSE),'csapat-ranglista'!$A:$FP,BL$321,FALSE)/4),0)</f>
        <v>0</v>
      </c>
      <c r="BM268" s="223">
        <f>IFERROR(IF(RIGHT(VLOOKUP($A268,csapatok!$A:$NN,BM$320,FALSE),5)="Csere",VLOOKUP(LEFT(VLOOKUP($A268,csapatok!$A:$NN,BM$320,FALSE),LEN(VLOOKUP($A268,csapatok!$A:$NN,BM$320,FALSE))-6),'csapat-ranglista'!$A:$FP,BM$321,FALSE)/8,VLOOKUP(VLOOKUP($A268,csapatok!$A:$NN,BM$320,FALSE),'csapat-ranglista'!$A:$FP,BM$321,FALSE)/4),0)</f>
        <v>0</v>
      </c>
      <c r="BN268" s="223">
        <f>IFERROR(IF(RIGHT(VLOOKUP($A268,csapatok!$A:$NN,BN$320,FALSE),5)="Csere",VLOOKUP(LEFT(VLOOKUP($A268,csapatok!$A:$NN,BN$320,FALSE),LEN(VLOOKUP($A268,csapatok!$A:$NN,BN$320,FALSE))-6),'csapat-ranglista'!$A:$FP,BN$321,FALSE)/8,VLOOKUP(VLOOKUP($A268,csapatok!$A:$NN,BN$320,FALSE),'csapat-ranglista'!$A:$FP,BN$321,FALSE)/4),0)</f>
        <v>0</v>
      </c>
      <c r="BO268" s="223">
        <f>IFERROR(IF(RIGHT(VLOOKUP($A268,csapatok!$A:$NN,BO$320,FALSE),5)="Csere",VLOOKUP(LEFT(VLOOKUP($A268,csapatok!$A:$NN,BO$320,FALSE),LEN(VLOOKUP($A268,csapatok!$A:$NN,BO$320,FALSE))-6),'csapat-ranglista'!$A:$FP,BO$321,FALSE)/8,VLOOKUP(VLOOKUP($A268,csapatok!$A:$NN,BO$320,FALSE),'csapat-ranglista'!$A:$FP,BO$321,FALSE)/4),0)</f>
        <v>0</v>
      </c>
      <c r="BP268" s="223">
        <f>IFERROR(IF(RIGHT(VLOOKUP($A268,csapatok!$A:$NN,BP$320,FALSE),5)="Csere",VLOOKUP(LEFT(VLOOKUP($A268,csapatok!$A:$NN,BP$320,FALSE),LEN(VLOOKUP($A268,csapatok!$A:$NN,BP$320,FALSE))-6),'csapat-ranglista'!$A:$FP,BP$321,FALSE)/8,VLOOKUP(VLOOKUP($A268,csapatok!$A:$NN,BP$320,FALSE),'csapat-ranglista'!$A:$FP,BP$321,FALSE)/4),0)</f>
        <v>0</v>
      </c>
      <c r="BQ268" s="223">
        <f>IFERROR(IF(RIGHT(VLOOKUP($A268,csapatok!$A:$NN,BQ$320,FALSE),5)="Csere",VLOOKUP(LEFT(VLOOKUP($A268,csapatok!$A:$NN,BQ$320,FALSE),LEN(VLOOKUP($A268,csapatok!$A:$NN,BQ$320,FALSE))-6),'csapat-ranglista'!$A:$FP,BQ$321,FALSE)/8,VLOOKUP(VLOOKUP($A268,csapatok!$A:$NN,BQ$320,FALSE),'csapat-ranglista'!$A:$FP,BQ$321,FALSE)/4),0)</f>
        <v>0</v>
      </c>
      <c r="BR268" s="223">
        <f>IFERROR(IF(RIGHT(VLOOKUP($A268,csapatok!$A:$NN,BR$320,FALSE),5)="Csere",VLOOKUP(LEFT(VLOOKUP($A268,csapatok!$A:$NN,BR$320,FALSE),LEN(VLOOKUP($A268,csapatok!$A:$NN,BR$320,FALSE))-6),'csapat-ranglista'!$A:$FP,BR$321,FALSE)/8,VLOOKUP(VLOOKUP($A268,csapatok!$A:$NN,BR$320,FALSE),'csapat-ranglista'!$A:$FP,BR$321,FALSE)/4),0)</f>
        <v>0</v>
      </c>
      <c r="BS268" s="223">
        <f>IFERROR(IF(RIGHT(VLOOKUP($A268,csapatok!$A:$NN,BS$320,FALSE),5)="Csere",VLOOKUP(LEFT(VLOOKUP($A268,csapatok!$A:$NN,BS$320,FALSE),LEN(VLOOKUP($A268,csapatok!$A:$NN,BS$320,FALSE))-6),'csapat-ranglista'!$A:$FP,BS$321,FALSE)/8,VLOOKUP(VLOOKUP($A268,csapatok!$A:$NN,BS$320,FALSE),'csapat-ranglista'!$A:$FP,BS$321,FALSE)/4),0)</f>
        <v>0</v>
      </c>
      <c r="BT268" s="223">
        <f>IFERROR(IF(RIGHT(VLOOKUP($A268,csapatok!$A:$NN,BT$320,FALSE),5)="Csere",VLOOKUP(LEFT(VLOOKUP($A268,csapatok!$A:$NN,BT$320,FALSE),LEN(VLOOKUP($A268,csapatok!$A:$NN,BT$320,FALSE))-6),'csapat-ranglista'!$A:$FP,BT$321,FALSE)/8,VLOOKUP(VLOOKUP($A268,csapatok!$A:$NN,BT$320,FALSE),'csapat-ranglista'!$A:$FP,BT$321,FALSE)/4),0)</f>
        <v>0</v>
      </c>
      <c r="BU268" s="223">
        <f>IFERROR(IF(RIGHT(VLOOKUP($A268,csapatok!$A:$NN,BU$320,FALSE),5)="Csere",VLOOKUP(LEFT(VLOOKUP($A268,csapatok!$A:$NN,BU$320,FALSE),LEN(VLOOKUP($A268,csapatok!$A:$NN,BU$320,FALSE))-6),'csapat-ranglista'!$A:$FP,BU$321,FALSE)/8,VLOOKUP(VLOOKUP($A268,csapatok!$A:$NN,BU$320,FALSE),'csapat-ranglista'!$A:$FP,BU$321,FALSE)/4),0)</f>
        <v>0</v>
      </c>
      <c r="BV268" s="223">
        <f>IFERROR(IF(RIGHT(VLOOKUP($A268,csapatok!$A:$NN,BV$320,FALSE),5)="Csere",VLOOKUP(LEFT(VLOOKUP($A268,csapatok!$A:$NN,BV$320,FALSE),LEN(VLOOKUP($A268,csapatok!$A:$NN,BV$320,FALSE))-6),'csapat-ranglista'!$A:$FP,BV$321,FALSE)/8,VLOOKUP(VLOOKUP($A268,csapatok!$A:$NN,BV$320,FALSE),'csapat-ranglista'!$A:$FP,BV$321,FALSE)/4),0)</f>
        <v>0</v>
      </c>
      <c r="BW268" s="223">
        <f>IFERROR(IF(RIGHT(VLOOKUP($A268,csapatok!$A:$NN,BW$320,FALSE),5)="Csere",VLOOKUP(LEFT(VLOOKUP($A268,csapatok!$A:$NN,BW$320,FALSE),LEN(VLOOKUP($A268,csapatok!$A:$NN,BW$320,FALSE))-6),'csapat-ranglista'!$A:$FP,BW$321,FALSE)/8,VLOOKUP(VLOOKUP($A268,csapatok!$A:$NN,BW$320,FALSE),'csapat-ranglista'!$A:$FP,BW$321,FALSE)/4),0)</f>
        <v>0</v>
      </c>
      <c r="BX268" s="223">
        <f>IFERROR(IF(RIGHT(VLOOKUP($A268,csapatok!$A:$NN,BX$320,FALSE),5)="Csere",VLOOKUP(LEFT(VLOOKUP($A268,csapatok!$A:$NN,BX$320,FALSE),LEN(VLOOKUP($A268,csapatok!$A:$NN,BX$320,FALSE))-6),'csapat-ranglista'!$A:$FP,BX$321,FALSE)/8,VLOOKUP(VLOOKUP($A268,csapatok!$A:$NN,BX$320,FALSE),'csapat-ranglista'!$A:$FP,BX$321,FALSE)/4),0)</f>
        <v>0</v>
      </c>
      <c r="BY268" s="223">
        <f>IFERROR(IF(RIGHT(VLOOKUP($A268,csapatok!$A:$NN,BY$320,FALSE),5)="Csere",VLOOKUP(LEFT(VLOOKUP($A268,csapatok!$A:$NN,BY$320,FALSE),LEN(VLOOKUP($A268,csapatok!$A:$NN,BY$320,FALSE))-6),'csapat-ranglista'!$A:$FP,BY$321,FALSE)/8,VLOOKUP(VLOOKUP($A268,csapatok!$A:$NN,BY$320,FALSE),'csapat-ranglista'!$A:$FP,BY$321,FALSE)/4),0)</f>
        <v>0</v>
      </c>
      <c r="BZ268" s="223">
        <f>IFERROR(IF(RIGHT(VLOOKUP($A268,csapatok!$A:$NN,BZ$320,FALSE),5)="Csere",VLOOKUP(LEFT(VLOOKUP($A268,csapatok!$A:$NN,BZ$320,FALSE),LEN(VLOOKUP($A268,csapatok!$A:$NN,BZ$320,FALSE))-6),'csapat-ranglista'!$A:$FP,BZ$321,FALSE)/8,VLOOKUP(VLOOKUP($A268,csapatok!$A:$NN,BZ$320,FALSE),'csapat-ranglista'!$A:$FP,BZ$321,FALSE)/4),0)</f>
        <v>0</v>
      </c>
      <c r="CA268" s="223">
        <f>IFERROR(IF(RIGHT(VLOOKUP($A268,csapatok!$A:$NN,CA$320,FALSE),5)="Csere",VLOOKUP(LEFT(VLOOKUP($A268,csapatok!$A:$NN,CA$320,FALSE),LEN(VLOOKUP($A268,csapatok!$A:$NN,CA$320,FALSE))-6),'csapat-ranglista'!$A:$FP,CA$321,FALSE)/8,VLOOKUP(VLOOKUP($A268,csapatok!$A:$NN,CA$320,FALSE),'csapat-ranglista'!$A:$FP,CA$321,FALSE)/4),0)</f>
        <v>0</v>
      </c>
      <c r="CB268" s="223">
        <f>IFERROR(IF(RIGHT(VLOOKUP($A268,csapatok!$A:$NN,CB$320,FALSE),5)="Csere",VLOOKUP(LEFT(VLOOKUP($A268,csapatok!$A:$NN,CB$320,FALSE),LEN(VLOOKUP($A268,csapatok!$A:$NN,CB$320,FALSE))-6),'csapat-ranglista'!$A:$FP,CB$321,FALSE)/8,VLOOKUP(VLOOKUP($A268,csapatok!$A:$NN,CB$320,FALSE),'csapat-ranglista'!$A:$FP,CB$321,FALSE)/4),0)</f>
        <v>0</v>
      </c>
      <c r="CC268" s="223">
        <f>IFERROR(IF(RIGHT(VLOOKUP($A268,csapatok!$A:$NN,CC$320,FALSE),5)="Csere",VLOOKUP(LEFT(VLOOKUP($A268,csapatok!$A:$NN,CC$320,FALSE),LEN(VLOOKUP($A268,csapatok!$A:$NN,CC$320,FALSE))-6),'csapat-ranglista'!$A:$FP,CC$321,FALSE)/8,VLOOKUP(VLOOKUP($A268,csapatok!$A:$NN,CC$320,FALSE),'csapat-ranglista'!$A:$FP,CC$321,FALSE)/4),0)</f>
        <v>0</v>
      </c>
      <c r="CD268" s="223">
        <f>IFERROR(IF(RIGHT(VLOOKUP($A268,csapatok!$A:$NN,CD$320,FALSE),5)="Csere",VLOOKUP(LEFT(VLOOKUP($A268,csapatok!$A:$NN,CD$320,FALSE),LEN(VLOOKUP($A268,csapatok!$A:$NN,CD$320,FALSE))-6),'csapat-ranglista'!$A:$FP,CD$321,FALSE)/8,VLOOKUP(VLOOKUP($A268,csapatok!$A:$NN,CD$320,FALSE),'csapat-ranglista'!$A:$FP,CD$321,FALSE)/4),0)</f>
        <v>0</v>
      </c>
      <c r="CE268" s="223">
        <f>IFERROR(IF(RIGHT(VLOOKUP($A268,csapatok!$A:$NN,CE$320,FALSE),5)="Csere",VLOOKUP(LEFT(VLOOKUP($A268,csapatok!$A:$NN,CE$320,FALSE),LEN(VLOOKUP($A268,csapatok!$A:$NN,CE$320,FALSE))-6),'csapat-ranglista'!$A:$FP,CE$321,FALSE)/8,VLOOKUP(VLOOKUP($A268,csapatok!$A:$NN,CE$320,FALSE),'csapat-ranglista'!$A:$FP,CE$321,FALSE)/4),0)</f>
        <v>0</v>
      </c>
      <c r="CF268" s="223">
        <f>IFERROR(IF(RIGHT(VLOOKUP($A268,csapatok!$A:$NN,CF$320,FALSE),5)="Csere",VLOOKUP(LEFT(VLOOKUP($A268,csapatok!$A:$NN,CF$320,FALSE),LEN(VLOOKUP($A268,csapatok!$A:$NN,CF$320,FALSE))-6),'csapat-ranglista'!$A:$FP,CF$321,FALSE)/8,VLOOKUP(VLOOKUP($A268,csapatok!$A:$NN,CF$320,FALSE),'csapat-ranglista'!$A:$FP,CF$321,FALSE)/4),0)</f>
        <v>0</v>
      </c>
      <c r="CG268" s="223">
        <f>IFERROR(IF(RIGHT(VLOOKUP($A268,csapatok!$A:$NN,CG$320,FALSE),5)="Csere",VLOOKUP(LEFT(VLOOKUP($A268,csapatok!$A:$NN,CG$320,FALSE),LEN(VLOOKUP($A268,csapatok!$A:$NN,CG$320,FALSE))-6),'csapat-ranglista'!$A:$FP,CG$321,FALSE)/8,VLOOKUP(VLOOKUP($A268,csapatok!$A:$NN,CG$320,FALSE),'csapat-ranglista'!$A:$FP,CG$321,FALSE)/4),0)</f>
        <v>0</v>
      </c>
      <c r="CH268" s="223">
        <f>IFERROR(IF(RIGHT(VLOOKUP($A268,csapatok!$A:$NN,CH$320,FALSE),5)="Csere",VLOOKUP(LEFT(VLOOKUP($A268,csapatok!$A:$NN,CH$320,FALSE),LEN(VLOOKUP($A268,csapatok!$A:$NN,CH$320,FALSE))-6),'csapat-ranglista'!$A:$FP,CH$321,FALSE)/8,VLOOKUP(VLOOKUP($A268,csapatok!$A:$NN,CH$320,FALSE),'csapat-ranglista'!$A:$FP,CH$321,FALSE)/4),0)</f>
        <v>0</v>
      </c>
      <c r="CI268" s="223">
        <f>IFERROR(IF(RIGHT(VLOOKUP($A268,csapatok!$A:$NN,CI$320,FALSE),5)="Csere",VLOOKUP(LEFT(VLOOKUP($A268,csapatok!$A:$NN,CI$320,FALSE),LEN(VLOOKUP($A268,csapatok!$A:$NN,CI$320,FALSE))-6),'csapat-ranglista'!$A:$FP,CI$321,FALSE)/8,VLOOKUP(VLOOKUP($A268,csapatok!$A:$NN,CI$320,FALSE),'csapat-ranglista'!$A:$FP,CI$321,FALSE)/4),0)</f>
        <v>0</v>
      </c>
      <c r="CJ268" s="224">
        <f>versenyek!$IQ$11*IFERROR(VLOOKUP(VLOOKUP($A268,versenyek!IP:IR,3,FALSE),szabalyok!$A$16:$B$23,2,FALSE)/4,0)</f>
        <v>0</v>
      </c>
      <c r="CK268" s="224">
        <f>versenyek!$IT$11*IFERROR(VLOOKUP(VLOOKUP($A268,versenyek!IS:IU,3,FALSE),szabalyok!$A$16:$B$23,2,FALSE)/4,0)</f>
        <v>0</v>
      </c>
      <c r="CL268" s="223">
        <f>IFERROR(IF(RIGHT(VLOOKUP($A268,csapatok!$A:$NN,CL$320,FALSE),5)="Csere",VLOOKUP(LEFT(VLOOKUP($A268,csapatok!$A:$NN,CL$320,FALSE),LEN(VLOOKUP($A268,csapatok!$A:$NN,CL$320,FALSE))-6),'csapat-ranglista'!$A:$FP,CL$321,FALSE)/8,VLOOKUP(VLOOKUP($A268,csapatok!$A:$NN,CL$320,FALSE),'csapat-ranglista'!$A:$FP,CL$321,FALSE)/4),0)</f>
        <v>0</v>
      </c>
      <c r="CM268" s="223">
        <f>IFERROR(IF(RIGHT(VLOOKUP($A268,csapatok!$A:$NN,CM$320,FALSE),5)="Csere",VLOOKUP(LEFT(VLOOKUP($A268,csapatok!$A:$NN,CM$320,FALSE),LEN(VLOOKUP($A268,csapatok!$A:$NN,CM$320,FALSE))-6),'csapat-ranglista'!$A:$FP,CM$321,FALSE)/8,VLOOKUP(VLOOKUP($A268,csapatok!$A:$NN,CM$320,FALSE),'csapat-ranglista'!$A:$FP,CM$321,FALSE)/4),0)</f>
        <v>0</v>
      </c>
      <c r="CN268" s="223">
        <f>IFERROR(IF(RIGHT(VLOOKUP($A268,csapatok!$A:$NN,CN$320,FALSE),5)="Csere",VLOOKUP(LEFT(VLOOKUP($A268,csapatok!$A:$NN,CN$320,FALSE),LEN(VLOOKUP($A268,csapatok!$A:$NN,CN$320,FALSE))-6),'csapat-ranglista'!$A:$FP,CN$321,FALSE)/8,VLOOKUP(VLOOKUP($A268,csapatok!$A:$NN,CN$320,FALSE),'csapat-ranglista'!$A:$FP,CN$321,FALSE)/4),0)</f>
        <v>0</v>
      </c>
      <c r="CO268" s="223">
        <f>IFERROR(IF(RIGHT(VLOOKUP($A268,csapatok!$A:$NN,CO$320,FALSE),5)="Csere",VLOOKUP(LEFT(VLOOKUP($A268,csapatok!$A:$NN,CO$320,FALSE),LEN(VLOOKUP($A268,csapatok!$A:$NN,CO$320,FALSE))-6),'csapat-ranglista'!$A:$FP,CO$321,FALSE)/8,VLOOKUP(VLOOKUP($A268,csapatok!$A:$NN,CO$320,FALSE),'csapat-ranglista'!$A:$FP,CO$321,FALSE)/4),0)</f>
        <v>0</v>
      </c>
      <c r="CP268" s="223">
        <f>IFERROR(IF(RIGHT(VLOOKUP($A268,csapatok!$A:$NN,CP$320,FALSE),5)="Csere",VLOOKUP(LEFT(VLOOKUP($A268,csapatok!$A:$NN,CP$320,FALSE),LEN(VLOOKUP($A268,csapatok!$A:$NN,CP$320,FALSE))-6),'csapat-ranglista'!$A:$FP,CP$321,FALSE)/8,VLOOKUP(VLOOKUP($A268,csapatok!$A:$NN,CP$320,FALSE),'csapat-ranglista'!$A:$FP,CP$321,FALSE)/4),0)</f>
        <v>0</v>
      </c>
      <c r="CQ268" s="223">
        <f>IFERROR(IF(RIGHT(VLOOKUP($A268,csapatok!$A:$NN,CQ$320,FALSE),5)="Csere",VLOOKUP(LEFT(VLOOKUP($A268,csapatok!$A:$NN,CQ$320,FALSE),LEN(VLOOKUP($A268,csapatok!$A:$NN,CQ$320,FALSE))-6),'csapat-ranglista'!$A:$FP,CQ$321,FALSE)/8,VLOOKUP(VLOOKUP($A268,csapatok!$A:$NN,CQ$320,FALSE),'csapat-ranglista'!$A:$FP,CQ$321,FALSE)/4),0)</f>
        <v>0</v>
      </c>
      <c r="CR268" s="223">
        <f>IFERROR(IF(RIGHT(VLOOKUP($A268,csapatok!$A:$NN,CR$320,FALSE),5)="Csere",VLOOKUP(LEFT(VLOOKUP($A268,csapatok!$A:$NN,CR$320,FALSE),LEN(VLOOKUP($A268,csapatok!$A:$NN,CR$320,FALSE))-6),'csapat-ranglista'!$A:$FP,CR$321,FALSE)/8,VLOOKUP(VLOOKUP($A268,csapatok!$A:$NN,CR$320,FALSE),'csapat-ranglista'!$A:$FP,CR$321,FALSE)/4),0)</f>
        <v>0</v>
      </c>
      <c r="CS268" s="223">
        <f>IFERROR(IF(RIGHT(VLOOKUP($A268,csapatok!$A:$NN,CS$320,FALSE),5)="Csere",VLOOKUP(LEFT(VLOOKUP($A268,csapatok!$A:$NN,CS$320,FALSE),LEN(VLOOKUP($A268,csapatok!$A:$NN,CS$320,FALSE))-6),'csapat-ranglista'!$A:$FP,CS$321,FALSE)/8,VLOOKUP(VLOOKUP($A268,csapatok!$A:$NN,CS$320,FALSE),'csapat-ranglista'!$A:$FP,CS$321,FALSE)/4),0)</f>
        <v>0</v>
      </c>
      <c r="CT268" s="223">
        <f>IFERROR(IF(RIGHT(VLOOKUP($A268,csapatok!$A:$NN,CT$320,FALSE),5)="Csere",VLOOKUP(LEFT(VLOOKUP($A268,csapatok!$A:$NN,CT$320,FALSE),LEN(VLOOKUP($A268,csapatok!$A:$NN,CT$320,FALSE))-6),'csapat-ranglista'!$A:$FP,CT$321,FALSE)/8,VLOOKUP(VLOOKUP($A268,csapatok!$A:$NN,CT$320,FALSE),'csapat-ranglista'!$A:$FP,CT$321,FALSE)/4),0)</f>
        <v>0</v>
      </c>
      <c r="CU268" s="223">
        <f>IFERROR(IF(RIGHT(VLOOKUP($A268,csapatok!$A:$NN,CU$320,FALSE),5)="Csere",VLOOKUP(LEFT(VLOOKUP($A268,csapatok!$A:$NN,CU$320,FALSE),LEN(VLOOKUP($A268,csapatok!$A:$NN,CU$320,FALSE))-6),'csapat-ranglista'!$A:$FP,CU$321,FALSE)/8,VLOOKUP(VLOOKUP($A268,csapatok!$A:$NN,CU$320,FALSE),'csapat-ranglista'!$A:$FP,CU$321,FALSE)/4),0)</f>
        <v>0</v>
      </c>
      <c r="CV268" s="223">
        <f>IFERROR(IF(RIGHT(VLOOKUP($A268,csapatok!$A:$NN,CV$320,FALSE),5)="Csere",VLOOKUP(LEFT(VLOOKUP($A268,csapatok!$A:$NN,CV$320,FALSE),LEN(VLOOKUP($A268,csapatok!$A:$NN,CV$320,FALSE))-6),'csapat-ranglista'!$A:$FP,CV$321,FALSE)/8,VLOOKUP(VLOOKUP($A268,csapatok!$A:$NN,CV$320,FALSE),'csapat-ranglista'!$A:$FP,CV$321,FALSE)/4),0)</f>
        <v>0</v>
      </c>
      <c r="CW268" s="223">
        <f>IFERROR(IF(RIGHT(VLOOKUP($A268,csapatok!$A:$NN,CW$320,FALSE),5)="Csere",VLOOKUP(LEFT(VLOOKUP($A268,csapatok!$A:$NN,CW$320,FALSE),LEN(VLOOKUP($A268,csapatok!$A:$NN,CW$320,FALSE))-6),'csapat-ranglista'!$A:$FP,CW$321,FALSE)/8,VLOOKUP(VLOOKUP($A268,csapatok!$A:$NN,CW$320,FALSE),'csapat-ranglista'!$A:$FP,CW$321,FALSE)/4),0)</f>
        <v>0</v>
      </c>
      <c r="CX268" s="223">
        <f>IFERROR(IF(RIGHT(VLOOKUP($A268,csapatok!$A:$NN,CX$320,FALSE),5)="Csere",VLOOKUP(LEFT(VLOOKUP($A268,csapatok!$A:$NN,CX$320,FALSE),LEN(VLOOKUP($A268,csapatok!$A:$NN,CX$320,FALSE))-6),'csapat-ranglista'!$A:$FP,CX$321,FALSE)/8,VLOOKUP(VLOOKUP($A268,csapatok!$A:$NN,CX$320,FALSE),'csapat-ranglista'!$A:$FP,CX$321,FALSE)/4),0)</f>
        <v>0</v>
      </c>
      <c r="CY268" s="223">
        <f>IFERROR(IF(RIGHT(VLOOKUP($A268,csapatok!$A:$NN,CY$320,FALSE),5)="Csere",VLOOKUP(LEFT(VLOOKUP($A268,csapatok!$A:$NN,CY$320,FALSE),LEN(VLOOKUP($A268,csapatok!$A:$NN,CY$320,FALSE))-6),'csapat-ranglista'!$A:$FP,CY$321,FALSE)/8,VLOOKUP(VLOOKUP($A268,csapatok!$A:$NN,CY$320,FALSE),'csapat-ranglista'!$A:$FP,CY$321,FALSE)/4),0)</f>
        <v>0</v>
      </c>
      <c r="CZ268" s="223">
        <f>IFERROR(IF(RIGHT(VLOOKUP($A268,csapatok!$A:$NN,CZ$320,FALSE),5)="Csere",VLOOKUP(LEFT(VLOOKUP($A268,csapatok!$A:$NN,CZ$320,FALSE),LEN(VLOOKUP($A268,csapatok!$A:$NN,CZ$320,FALSE))-6),'csapat-ranglista'!$A:$FP,CZ$321,FALSE)/8,VLOOKUP(VLOOKUP($A268,csapatok!$A:$NN,CZ$320,FALSE),'csapat-ranglista'!$A:$FP,CZ$321,FALSE)/4),0)</f>
        <v>0</v>
      </c>
      <c r="DA268" s="223">
        <f>IFERROR(IF(RIGHT(VLOOKUP($A268,csapatok!$A:$NN,DA$320,FALSE),5)="Csere",VLOOKUP(LEFT(VLOOKUP($A268,csapatok!$A:$NN,DA$320,FALSE),LEN(VLOOKUP($A268,csapatok!$A:$NN,DA$320,FALSE))-6),'csapat-ranglista'!$A:$FP,DA$321,FALSE)/8,VLOOKUP(VLOOKUP($A268,csapatok!$A:$NN,DA$320,FALSE),'csapat-ranglista'!$A:$FP,DA$321,FALSE)/4),0)</f>
        <v>0</v>
      </c>
      <c r="DB268" s="223">
        <f>IFERROR(IF(RIGHT(VLOOKUP($A268,csapatok!$A:$NN,DB$320,FALSE),5)="Csere",VLOOKUP(LEFT(VLOOKUP($A268,csapatok!$A:$NN,DB$320,FALSE),LEN(VLOOKUP($A268,csapatok!$A:$NN,DB$320,FALSE))-6),'csapat-ranglista'!$A:$FP,DB$321,FALSE)/8,VLOOKUP(VLOOKUP($A268,csapatok!$A:$NN,DB$320,FALSE),'csapat-ranglista'!$A:$FP,DB$321,FALSE)/4),0)</f>
        <v>0</v>
      </c>
      <c r="DC268" s="223">
        <f>IFERROR(IF(RIGHT(VLOOKUP($A268,csapatok!$A:$NN,DC$320,FALSE),5)="Csere",VLOOKUP(LEFT(VLOOKUP($A268,csapatok!$A:$NN,DC$320,FALSE),LEN(VLOOKUP($A268,csapatok!$A:$NN,DC$320,FALSE))-6),'csapat-ranglista'!$A:$FP,DC$321,FALSE)/8,VLOOKUP(VLOOKUP($A268,csapatok!$A:$NN,DC$320,FALSE),'csapat-ranglista'!$A:$FP,DC$321,FALSE)/4),0)</f>
        <v>0</v>
      </c>
      <c r="DD268" s="223">
        <f>IFERROR(IF(RIGHT(VLOOKUP($A268,csapatok!$A:$NN,DD$320,FALSE),5)="Csere",VLOOKUP(LEFT(VLOOKUP($A268,csapatok!$A:$NN,DD$320,FALSE),LEN(VLOOKUP($A268,csapatok!$A:$NN,DD$320,FALSE))-6),'csapat-ranglista'!$A:$FP,DD$321,FALSE)/8,VLOOKUP(VLOOKUP($A268,csapatok!$A:$NN,DD$320,FALSE),'csapat-ranglista'!$A:$FP,DD$321,FALSE)/4),0)</f>
        <v>0</v>
      </c>
      <c r="DE268" s="223">
        <f>IFERROR(IF(RIGHT(VLOOKUP($A268,csapatok!$A:$NN,DE$320,FALSE),5)="Csere",VLOOKUP(LEFT(VLOOKUP($A268,csapatok!$A:$NN,DE$320,FALSE),LEN(VLOOKUP($A268,csapatok!$A:$NN,DE$320,FALSE))-6),'csapat-ranglista'!$A:$FP,DE$321,FALSE)/8,VLOOKUP(VLOOKUP($A268,csapatok!$A:$NN,DE$320,FALSE),'csapat-ranglista'!$A:$FP,DE$321,FALSE)/4),0)</f>
        <v>0</v>
      </c>
      <c r="DF268" s="223">
        <f>IFERROR(IF(RIGHT(VLOOKUP($A268,csapatok!$A:$NN,DF$320,FALSE),5)="Csere",VLOOKUP(LEFT(VLOOKUP($A268,csapatok!$A:$NN,DF$320,FALSE),LEN(VLOOKUP($A268,csapatok!$A:$NN,DF$320,FALSE))-6),'csapat-ranglista'!$A:$FP,DF$321,FALSE)/8,VLOOKUP(VLOOKUP($A268,csapatok!$A:$NN,DF$320,FALSE),'csapat-ranglista'!$A:$FP,DF$321,FALSE)/4),0)</f>
        <v>0</v>
      </c>
      <c r="DG268" s="223">
        <f>IFERROR(IF(RIGHT(VLOOKUP($A268,csapatok!$A:$NN,DG$320,FALSE),5)="Csere",VLOOKUP(LEFT(VLOOKUP($A268,csapatok!$A:$NN,DG$320,FALSE),LEN(VLOOKUP($A268,csapatok!$A:$NN,DG$320,FALSE))-6),'csapat-ranglista'!$A:$FP,DG$321,FALSE)/8,VLOOKUP(VLOOKUP($A268,csapatok!$A:$NN,DG$320,FALSE),'csapat-ranglista'!$A:$FP,DG$321,FALSE)/4),0)</f>
        <v>0</v>
      </c>
      <c r="DH268" s="223">
        <f>IFERROR(IF(RIGHT(VLOOKUP($A268,csapatok!$A:$NN,DH$320,FALSE),5)="Csere",VLOOKUP(LEFT(VLOOKUP($A268,csapatok!$A:$NN,DH$320,FALSE),LEN(VLOOKUP($A268,csapatok!$A:$NN,DH$320,FALSE))-6),'csapat-ranglista'!$A:$FP,DH$321,FALSE)/8,VLOOKUP(VLOOKUP($A268,csapatok!$A:$NN,DH$320,FALSE),'csapat-ranglista'!$A:$FP,DH$321,FALSE)/4),0)</f>
        <v>0</v>
      </c>
      <c r="DI268" s="223">
        <f>IFERROR(IF(RIGHT(VLOOKUP($A268,csapatok!$A:$NN,DI$320,FALSE),5)="Csere",VLOOKUP(LEFT(VLOOKUP($A268,csapatok!$A:$NN,DI$320,FALSE),LEN(VLOOKUP($A268,csapatok!$A:$NN,DI$320,FALSE))-6),'csapat-ranglista'!$A:$FP,DI$321,FALSE)/8,VLOOKUP(VLOOKUP($A268,csapatok!$A:$NN,DI$320,FALSE),'csapat-ranglista'!$A:$FP,DI$321,FALSE)/4),0)</f>
        <v>0</v>
      </c>
      <c r="DJ268" s="223">
        <f>IFERROR(IF(RIGHT(VLOOKUP($A268,csapatok!$A:$NN,DJ$320,FALSE),5)="Csere",VLOOKUP(LEFT(VLOOKUP($A268,csapatok!$A:$NN,DJ$320,FALSE),LEN(VLOOKUP($A268,csapatok!$A:$NN,DJ$320,FALSE))-6),'csapat-ranglista'!$A:$FP,DJ$321,FALSE)/8,VLOOKUP(VLOOKUP($A268,csapatok!$A:$NN,DJ$320,FALSE),'csapat-ranglista'!$A:$FP,DJ$321,FALSE)/4),0)</f>
        <v>0</v>
      </c>
      <c r="DK268" s="223">
        <f>IFERROR(IF(RIGHT(VLOOKUP($A268,csapatok!$A:$NN,DK$320,FALSE),5)="Csere",VLOOKUP(LEFT(VLOOKUP($A268,csapatok!$A:$NN,DK$320,FALSE),LEN(VLOOKUP($A268,csapatok!$A:$NN,DK$320,FALSE))-6),'csapat-ranglista'!$A:$FP,DK$321,FALSE)/8,VLOOKUP(VLOOKUP($A268,csapatok!$A:$NN,DK$320,FALSE),'csapat-ranglista'!$A:$FP,DK$321,FALSE)/4),0)</f>
        <v>0</v>
      </c>
      <c r="DL268" s="223">
        <f>IFERROR(IF(RIGHT(VLOOKUP($A268,csapatok!$A:$NN,DL$320,FALSE),5)="Csere",VLOOKUP(LEFT(VLOOKUP($A268,csapatok!$A:$NN,DL$320,FALSE),LEN(VLOOKUP($A268,csapatok!$A:$NN,DL$320,FALSE))-6),'csapat-ranglista'!$A:$FP,DL$321,FALSE)/8,VLOOKUP(VLOOKUP($A268,csapatok!$A:$NN,DL$320,FALSE),'csapat-ranglista'!$A:$FP,DL$321,FALSE)/4),0)</f>
        <v>0</v>
      </c>
      <c r="DM268" s="223">
        <f>IFERROR(IF(RIGHT(VLOOKUP($A268,csapatok!$A:$NN,DM$320,FALSE),5)="Csere",VLOOKUP(LEFT(VLOOKUP($A268,csapatok!$A:$NN,DM$320,FALSE),LEN(VLOOKUP($A268,csapatok!$A:$NN,DM$320,FALSE))-6),'csapat-ranglista'!$A:$FP,DM$321,FALSE)/8,VLOOKUP(VLOOKUP($A268,csapatok!$A:$NN,DM$320,FALSE),'csapat-ranglista'!$A:$FP,DM$321,FALSE)/4),0)</f>
        <v>0</v>
      </c>
      <c r="DN268" s="223">
        <f>IFERROR(IF(RIGHT(VLOOKUP($A268,csapatok!$A:$NN,DN$320,FALSE),5)="Csere",VLOOKUP(LEFT(VLOOKUP($A268,csapatok!$A:$NN,DN$320,FALSE),LEN(VLOOKUP($A268,csapatok!$A:$NN,DN$320,FALSE))-6),'csapat-ranglista'!$A:$FP,DN$321,FALSE)/8,VLOOKUP(VLOOKUP($A268,csapatok!$A:$NN,DN$320,FALSE),'csapat-ranglista'!$A:$FP,DN$321,FALSE)/4),0)</f>
        <v>0</v>
      </c>
      <c r="DO268" s="224">
        <f>versenyek!$MF$11*IFERROR(VLOOKUP(VLOOKUP($A268,versenyek!ME:MG,3,FALSE),szabalyok!$A$16:$B$23,2,FALSE)/4,0)</f>
        <v>0</v>
      </c>
      <c r="DP268" s="224">
        <f>versenyek!$MI$11*IFERROR(VLOOKUP(VLOOKUP($A268,versenyek!MH:MJ,3,FALSE),szabalyok!$A$16:$B$23,2,FALSE)/4,0)</f>
        <v>0</v>
      </c>
      <c r="DQ268" s="223">
        <f>IFERROR(IF(RIGHT(VLOOKUP($A268,csapatok!$A:$NN,DQ$320,FALSE),5)="Csere",VLOOKUP(LEFT(VLOOKUP($A268,csapatok!$A:$NN,DQ$320,FALSE),LEN(VLOOKUP($A268,csapatok!$A:$NN,DQ$320,FALSE))-6),'csapat-ranglista'!$A:$FP,DQ$321,FALSE)/8,VLOOKUP(VLOOKUP($A268,csapatok!$A:$NN,DQ$320,FALSE),'csapat-ranglista'!$A:$FP,DQ$321,FALSE)/4),0)</f>
        <v>0</v>
      </c>
      <c r="DR268" s="223">
        <f>IFERROR(IF(RIGHT(VLOOKUP($A268,csapatok!$A:$NN,DR$320,FALSE),5)="Csere",VLOOKUP(LEFT(VLOOKUP($A268,csapatok!$A:$NN,DR$320,FALSE),LEN(VLOOKUP($A268,csapatok!$A:$NN,DR$320,FALSE))-6),'csapat-ranglista'!$A:$FP,DR$321,FALSE)/8,VLOOKUP(VLOOKUP($A268,csapatok!$A:$NN,DR$320,FALSE),'csapat-ranglista'!$A:$FP,DR$321,FALSE)/4),0)</f>
        <v>0</v>
      </c>
      <c r="DS268" s="223">
        <f>IFERROR(IF(RIGHT(VLOOKUP($A268,csapatok!$A:$NN,DS$320,FALSE),5)="Csere",VLOOKUP(LEFT(VLOOKUP($A268,csapatok!$A:$NN,DS$320,FALSE),LEN(VLOOKUP($A268,csapatok!$A:$NN,DS$320,FALSE))-6),'csapat-ranglista'!$A:$FP,DS$321,FALSE)/8,VLOOKUP(VLOOKUP($A268,csapatok!$A:$NN,DS$320,FALSE),'csapat-ranglista'!$A:$FP,DS$321,FALSE)/4),0)</f>
        <v>0</v>
      </c>
      <c r="DT268" s="223">
        <f>IFERROR(IF(RIGHT(VLOOKUP($A268,csapatok!$A:$NN,DT$320,FALSE),5)="Csere",VLOOKUP(LEFT(VLOOKUP($A268,csapatok!$A:$NN,DT$320,FALSE),LEN(VLOOKUP($A268,csapatok!$A:$NN,DT$320,FALSE))-6),'csapat-ranglista'!$A:$FP,DT$321,FALSE)/8,VLOOKUP(VLOOKUP($A268,csapatok!$A:$NN,DT$320,FALSE),'csapat-ranglista'!$A:$FP,DT$321,FALSE)/4),0)</f>
        <v>0</v>
      </c>
      <c r="DU268" s="223">
        <f>IFERROR(IF(RIGHT(VLOOKUP($A268,csapatok!$A:$NN,DU$320,FALSE),5)="Csere",VLOOKUP(LEFT(VLOOKUP($A268,csapatok!$A:$NN,DU$320,FALSE),LEN(VLOOKUP($A268,csapatok!$A:$NN,DU$320,FALSE))-6),'csapat-ranglista'!$A:$FP,DU$321,FALSE)/8,VLOOKUP(VLOOKUP($A268,csapatok!$A:$NN,DU$320,FALSE),'csapat-ranglista'!$A:$FP,DU$321,FALSE)/4),0)</f>
        <v>0</v>
      </c>
      <c r="DV268" s="223">
        <f>IFERROR(IF(RIGHT(VLOOKUP($A268,csapatok!$A:$NN,DV$320,FALSE),5)="Csere",VLOOKUP(LEFT(VLOOKUP($A268,csapatok!$A:$NN,DV$320,FALSE),LEN(VLOOKUP($A268,csapatok!$A:$NN,DV$320,FALSE))-6),'csapat-ranglista'!$A:$FP,DV$321,FALSE)/8,VLOOKUP(VLOOKUP($A268,csapatok!$A:$NN,DV$320,FALSE),'csapat-ranglista'!$A:$FP,DV$321,FALSE)/4),0)</f>
        <v>0</v>
      </c>
      <c r="DW268" s="223">
        <f>IFERROR(IF(RIGHT(VLOOKUP($A268,csapatok!$A:$NN,DW$320,FALSE),5)="Csere",VLOOKUP(LEFT(VLOOKUP($A268,csapatok!$A:$NN,DW$320,FALSE),LEN(VLOOKUP($A268,csapatok!$A:$NN,DW$320,FALSE))-6),'csapat-ranglista'!$A:$FP,DW$321,FALSE)/8,VLOOKUP(VLOOKUP($A268,csapatok!$A:$NN,DW$320,FALSE),'csapat-ranglista'!$A:$FP,DW$321,FALSE)/4),0)</f>
        <v>0</v>
      </c>
      <c r="DX268" s="223">
        <f>IFERROR(IF(RIGHT(VLOOKUP($A268,csapatok!$A:$NN,DX$320,FALSE),5)="Csere",VLOOKUP(LEFT(VLOOKUP($A268,csapatok!$A:$NN,DX$320,FALSE),LEN(VLOOKUP($A268,csapatok!$A:$NN,DX$320,FALSE))-6),'csapat-ranglista'!$A:$FP,DX$321,FALSE)/8,VLOOKUP(VLOOKUP($A268,csapatok!$A:$NN,DX$320,FALSE),'csapat-ranglista'!$A:$FP,DX$321,FALSE)/4),0)</f>
        <v>0</v>
      </c>
      <c r="DY268" s="223">
        <f>IFERROR(IF(RIGHT(VLOOKUP($A268,csapatok!$A:$NN,DY$320,FALSE),5)="Csere",VLOOKUP(LEFT(VLOOKUP($A268,csapatok!$A:$NN,DY$320,FALSE),LEN(VLOOKUP($A268,csapatok!$A:$NN,DY$320,FALSE))-6),'csapat-ranglista'!$A:$FP,DY$321,FALSE)/8,VLOOKUP(VLOOKUP($A268,csapatok!$A:$NN,DY$320,FALSE),'csapat-ranglista'!$A:$FP,DY$321,FALSE)/4),0)</f>
        <v>0</v>
      </c>
      <c r="DZ268" s="223">
        <f>IFERROR(IF(RIGHT(VLOOKUP($A268,csapatok!$A:$NN,DZ$320,FALSE),5)="Csere",VLOOKUP(LEFT(VLOOKUP($A268,csapatok!$A:$NN,DZ$320,FALSE),LEN(VLOOKUP($A268,csapatok!$A:$NN,DZ$320,FALSE))-6),'csapat-ranglista'!$A:$FP,DZ$321,FALSE)/8,VLOOKUP(VLOOKUP($A268,csapatok!$A:$NN,DZ$320,FALSE),'csapat-ranglista'!$A:$FP,DZ$321,FALSE)/4),0)</f>
        <v>0</v>
      </c>
      <c r="EA268" s="223">
        <f>IFERROR(IF(RIGHT(VLOOKUP($A268,csapatok!$A:$NN,EA$320,FALSE),5)="Csere",VLOOKUP(LEFT(VLOOKUP($A268,csapatok!$A:$NN,EA$320,FALSE),LEN(VLOOKUP($A268,csapatok!$A:$NN,EA$320,FALSE))-6),'csapat-ranglista'!$A:$FP,EA$321,FALSE)/8,VLOOKUP(VLOOKUP($A268,csapatok!$A:$NN,EA$320,FALSE),'csapat-ranglista'!$A:$FP,EA$321,FALSE)/4),0)</f>
        <v>0</v>
      </c>
      <c r="EB268" s="223">
        <f>IFERROR(IF(RIGHT(VLOOKUP($A268,csapatok!$A:$NN,EB$320,FALSE),5)="Csere",VLOOKUP(LEFT(VLOOKUP($A268,csapatok!$A:$NN,EB$320,FALSE),LEN(VLOOKUP($A268,csapatok!$A:$NN,EB$320,FALSE))-6),'csapat-ranglista'!$A:$FP,EB$321,FALSE)/8,VLOOKUP(VLOOKUP($A268,csapatok!$A:$NN,EB$320,FALSE),'csapat-ranglista'!$A:$FP,EB$321,FALSE)/4),0)</f>
        <v>0</v>
      </c>
      <c r="EC268" s="223">
        <f>IFERROR(IF(RIGHT(VLOOKUP($A268,csapatok!$A:$NN,EC$320,FALSE),5)="Csere",VLOOKUP(LEFT(VLOOKUP($A268,csapatok!$A:$NN,EC$320,FALSE),LEN(VLOOKUP($A268,csapatok!$A:$NN,EC$320,FALSE))-6),'csapat-ranglista'!$A:$FP,EC$321,FALSE)/8,VLOOKUP(VLOOKUP($A268,csapatok!$A:$NN,EC$320,FALSE),'csapat-ranglista'!$A:$FP,EC$321,FALSE)/4),0)</f>
        <v>0</v>
      </c>
      <c r="ED268" s="223">
        <f>IFERROR(IF(RIGHT(VLOOKUP($A268,csapatok!$A:$NN,ED$320,FALSE),5)="Csere",VLOOKUP(LEFT(VLOOKUP($A268,csapatok!$A:$NN,ED$320,FALSE),LEN(VLOOKUP($A268,csapatok!$A:$NN,ED$320,FALSE))-6),'csapat-ranglista'!$A:$FP,ED$321,FALSE)/8,VLOOKUP(VLOOKUP($A268,csapatok!$A:$NN,ED$320,FALSE),'csapat-ranglista'!$A:$FP,ED$321,FALSE)/4),0)</f>
        <v>0</v>
      </c>
      <c r="EE268" s="223">
        <f>IFERROR(IF(RIGHT(VLOOKUP($A268,csapatok!$A:$NN,EE$320,FALSE),5)="Csere",VLOOKUP(LEFT(VLOOKUP($A268,csapatok!$A:$NN,EE$320,FALSE),LEN(VLOOKUP($A268,csapatok!$A:$NN,EE$320,FALSE))-6),'csapat-ranglista'!$A:$FP,EE$321,FALSE)/8,VLOOKUP(VLOOKUP($A268,csapatok!$A:$NN,EE$320,FALSE),'csapat-ranglista'!$A:$FP,EE$321,FALSE)/4),0)</f>
        <v>0</v>
      </c>
      <c r="EF268" s="223">
        <f>IFERROR(IF(RIGHT(VLOOKUP($A268,csapatok!$A:$NN,EF$320,FALSE),5)="Csere",VLOOKUP(LEFT(VLOOKUP($A268,csapatok!$A:$NN,EF$320,FALSE),LEN(VLOOKUP($A268,csapatok!$A:$NN,EF$320,FALSE))-6),'csapat-ranglista'!$A:$FP,EF$321,FALSE)/8,VLOOKUP(VLOOKUP($A268,csapatok!$A:$NN,EF$320,FALSE),'csapat-ranglista'!$A:$FP,EF$321,FALSE)/4),0)</f>
        <v>0</v>
      </c>
      <c r="EG268" s="223">
        <f>IFERROR(IF(RIGHT(VLOOKUP($A268,csapatok!$A:$NN,EG$320,FALSE),5)="Csere",VLOOKUP(LEFT(VLOOKUP($A268,csapatok!$A:$NN,EG$320,FALSE),LEN(VLOOKUP($A268,csapatok!$A:$NN,EG$320,FALSE))-6),'csapat-ranglista'!$A:$FP,EG$321,FALSE)/8,VLOOKUP(VLOOKUP($A268,csapatok!$A:$NN,EG$320,FALSE),'csapat-ranglista'!$A:$FP,EG$321,FALSE)/4),0)</f>
        <v>0</v>
      </c>
      <c r="EH268" s="223">
        <f>IFERROR(IF(RIGHT(VLOOKUP($A268,csapatok!$A:$NN,EH$320,FALSE),5)="Csere",VLOOKUP(LEFT(VLOOKUP($A268,csapatok!$A:$NN,EH$320,FALSE),LEN(VLOOKUP($A268,csapatok!$A:$NN,EH$320,FALSE))-6),'csapat-ranglista'!$A:$FP,EH$321,FALSE)/8,VLOOKUP(VLOOKUP($A268,csapatok!$A:$NN,EH$320,FALSE),'csapat-ranglista'!$A:$FP,EH$321,FALSE)/4),0)</f>
        <v>0</v>
      </c>
      <c r="EI268" s="223">
        <f>IFERROR(IF(RIGHT(VLOOKUP($A268,csapatok!$A:$NN,EI$320,FALSE),5)="Csere",VLOOKUP(LEFT(VLOOKUP($A268,csapatok!$A:$NN,EI$320,FALSE),LEN(VLOOKUP($A268,csapatok!$A:$NN,EI$320,FALSE))-6),'csapat-ranglista'!$A:$FP,EI$321,FALSE)/8,VLOOKUP(VLOOKUP($A268,csapatok!$A:$NN,EI$320,FALSE),'csapat-ranglista'!$A:$FP,EI$321,FALSE)/4),0)</f>
        <v>0</v>
      </c>
      <c r="EJ268" s="223">
        <f>IFERROR(IF(RIGHT(VLOOKUP($A268,csapatok!$A:$NN,EJ$320,FALSE),5)="Csere",VLOOKUP(LEFT(VLOOKUP($A268,csapatok!$A:$NN,EJ$320,FALSE),LEN(VLOOKUP($A268,csapatok!$A:$NN,EJ$320,FALSE))-6),'csapat-ranglista'!$A:$FP,EJ$321,FALSE)/8,VLOOKUP(VLOOKUP($A268,csapatok!$A:$NN,EJ$320,FALSE),'csapat-ranglista'!$A:$FP,EJ$321,FALSE)/4),0)</f>
        <v>0</v>
      </c>
      <c r="EK268" s="223">
        <f>IFERROR(IF(RIGHT(VLOOKUP($A268,csapatok!$A:$NN,EK$320,FALSE),5)="Csere",VLOOKUP(LEFT(VLOOKUP($A268,csapatok!$A:$NN,EK$320,FALSE),LEN(VLOOKUP($A268,csapatok!$A:$NN,EK$320,FALSE))-6),'csapat-ranglista'!$A:$FP,EK$321,FALSE)/8,VLOOKUP(VLOOKUP($A268,csapatok!$A:$NN,EK$320,FALSE),'csapat-ranglista'!$A:$FP,EK$321,FALSE)/4),0)</f>
        <v>0</v>
      </c>
      <c r="EL268" s="223">
        <f>IFERROR(IF(RIGHT(VLOOKUP($A268,csapatok!$A:$NN,EL$320,FALSE),5)="Csere",VLOOKUP(LEFT(VLOOKUP($A268,csapatok!$A:$NN,EL$320,FALSE),LEN(VLOOKUP($A268,csapatok!$A:$NN,EL$320,FALSE))-6),'csapat-ranglista'!$A:$FP,EL$321,FALSE)/8,VLOOKUP(VLOOKUP($A268,csapatok!$A:$NN,EL$320,FALSE),'csapat-ranglista'!$A:$FP,EL$321,FALSE)/4),0)</f>
        <v>0</v>
      </c>
      <c r="EM268" s="223">
        <f>IFERROR(IF(RIGHT(VLOOKUP($A268,csapatok!$A:$NN,EM$320,FALSE),5)="Csere",VLOOKUP(LEFT(VLOOKUP($A268,csapatok!$A:$NN,EM$320,FALSE),LEN(VLOOKUP($A268,csapatok!$A:$NN,EM$320,FALSE))-6),'csapat-ranglista'!$A:$FP,EM$321,FALSE)/8,VLOOKUP(VLOOKUP($A268,csapatok!$A:$NN,EM$320,FALSE),'csapat-ranglista'!$A:$FP,EM$321,FALSE)/4),0)</f>
        <v>0</v>
      </c>
      <c r="EN268" s="223">
        <f>IFERROR(IF(RIGHT(VLOOKUP($A268,csapatok!$A:$NN,EN$320,FALSE),5)="Csere",VLOOKUP(LEFT(VLOOKUP($A268,csapatok!$A:$NN,EN$320,FALSE),LEN(VLOOKUP($A268,csapatok!$A:$NN,EN$320,FALSE))-6),'csapat-ranglista'!$A:$FP,EN$321,FALSE)/8,VLOOKUP(VLOOKUP($A268,csapatok!$A:$NN,EN$320,FALSE),'csapat-ranglista'!$A:$FP,EN$321,FALSE)/4),0)</f>
        <v>0</v>
      </c>
      <c r="EO268" s="223">
        <f>IFERROR(IF(RIGHT(VLOOKUP($A268,csapatok!$A:$NN,EO$320,FALSE),5)="Csere",VLOOKUP(LEFT(VLOOKUP($A268,csapatok!$A:$NN,EO$320,FALSE),LEN(VLOOKUP($A268,csapatok!$A:$NN,EO$320,FALSE))-6),'csapat-ranglista'!$A:$FP,EO$321,FALSE)/8,VLOOKUP(VLOOKUP($A268,csapatok!$A:$NN,EO$320,FALSE),'csapat-ranglista'!$A:$FP,EO$321,FALSE)/4),0)</f>
        <v>0</v>
      </c>
      <c r="EP268" s="223">
        <f>IFERROR(IF(RIGHT(VLOOKUP($A268,csapatok!$A:$NN,EP$320,FALSE),5)="Csere",VLOOKUP(LEFT(VLOOKUP($A268,csapatok!$A:$NN,EP$320,FALSE),LEN(VLOOKUP($A268,csapatok!$A:$NN,EP$320,FALSE))-6),'csapat-ranglista'!$A:$FP,EP$321,FALSE)/8,VLOOKUP(VLOOKUP($A268,csapatok!$A:$NN,EP$320,FALSE),'csapat-ranglista'!$A:$FP,EP$321,FALSE)/4),0)</f>
        <v>0</v>
      </c>
      <c r="EQ268" s="223">
        <f>IFERROR(IF(RIGHT(VLOOKUP($A268,csapatok!$A:$NN,EQ$320,FALSE),5)="Csere",VLOOKUP(LEFT(VLOOKUP($A268,csapatok!$A:$NN,EQ$320,FALSE),LEN(VLOOKUP($A268,csapatok!$A:$NN,EQ$320,FALSE))-6),'csapat-ranglista'!$A:$FP,EQ$321,FALSE)/8,VLOOKUP(VLOOKUP($A268,csapatok!$A:$NN,EQ$320,FALSE),'csapat-ranglista'!$A:$FP,EQ$321,FALSE)/4),0)</f>
        <v>0</v>
      </c>
      <c r="ER268" s="223">
        <f>IFERROR(IF(RIGHT(VLOOKUP($A268,csapatok!$A:$NN,ER$320,FALSE),5)="Csere",VLOOKUP(LEFT(VLOOKUP($A268,csapatok!$A:$NN,ER$320,FALSE),LEN(VLOOKUP($A268,csapatok!$A:$NN,ER$320,FALSE))-6),'csapat-ranglista'!$A:$FP,ER$321,FALSE)/8,VLOOKUP(VLOOKUP($A268,csapatok!$A:$NN,ER$320,FALSE),'csapat-ranglista'!$A:$FP,ER$321,FALSE)/4),0)</f>
        <v>0</v>
      </c>
      <c r="ES268" s="223">
        <f>IFERROR(IF(RIGHT(VLOOKUP($A268,csapatok!$A:$NN,ES$320,FALSE),5)="Csere",VLOOKUP(LEFT(VLOOKUP($A268,csapatok!$A:$NN,ES$320,FALSE),LEN(VLOOKUP($A268,csapatok!$A:$NN,ES$320,FALSE))-6),'csapat-ranglista'!$A:$FP,ES$321,FALSE)/8,VLOOKUP(VLOOKUP($A268,csapatok!$A:$NN,ES$320,FALSE),'csapat-ranglista'!$A:$FP,ES$321,FALSE)/4),0)</f>
        <v>0</v>
      </c>
      <c r="ET268" s="223">
        <f>IFERROR(IF(RIGHT(VLOOKUP($A268,csapatok!$A:$NN,ET$320,FALSE),5)="Csere",VLOOKUP(LEFT(VLOOKUP($A268,csapatok!$A:$NN,ET$320,FALSE),LEN(VLOOKUP($A268,csapatok!$A:$NN,ET$320,FALSE))-6),'csapat-ranglista'!$A:$FP,ET$321,FALSE)/8,VLOOKUP(VLOOKUP($A268,csapatok!$A:$NN,ET$320,FALSE),'csapat-ranglista'!$A:$FP,ET$321,FALSE)/4),0)</f>
        <v>0</v>
      </c>
      <c r="EU268" s="223">
        <f>IFERROR(IF(RIGHT(VLOOKUP($A268,csapatok!$A:$NN,EU$320,FALSE),5)="Csere",VLOOKUP(LEFT(VLOOKUP($A268,csapatok!$A:$NN,EU$320,FALSE),LEN(VLOOKUP($A268,csapatok!$A:$NN,EU$320,FALSE))-6),'csapat-ranglista'!$A:$FP,EU$321,FALSE)/8,VLOOKUP(VLOOKUP($A268,csapatok!$A:$NN,EU$320,FALSE),'csapat-ranglista'!$A:$FP,EU$321,FALSE)/4),0)</f>
        <v>0</v>
      </c>
      <c r="EV268" s="223">
        <f>IFERROR(IF(RIGHT(VLOOKUP($A268,csapatok!$A:$NN,EV$320,FALSE),5)="Csere",VLOOKUP(LEFT(VLOOKUP($A268,csapatok!$A:$NN,EV$320,FALSE),LEN(VLOOKUP($A268,csapatok!$A:$NN,EV$320,FALSE))-6),'csapat-ranglista'!$A:$FP,EV$321,FALSE)/8,VLOOKUP(VLOOKUP($A268,csapatok!$A:$NN,EV$320,FALSE),'csapat-ranglista'!$A:$FP,EV$321,FALSE)/4),0)</f>
        <v>0</v>
      </c>
      <c r="EW268" s="223">
        <f>IFERROR(IF(RIGHT(VLOOKUP($A268,csapatok!$A:$NN,EW$320,FALSE),5)="Csere",VLOOKUP(LEFT(VLOOKUP($A268,csapatok!$A:$NN,EW$320,FALSE),LEN(VLOOKUP($A268,csapatok!$A:$NN,EW$320,FALSE))-6),'csapat-ranglista'!$A:$FP,EW$321,FALSE)/8,VLOOKUP(VLOOKUP($A268,csapatok!$A:$NN,EW$320,FALSE),'csapat-ranglista'!$A:$FP,EW$321,FALSE)/4),0)</f>
        <v>0</v>
      </c>
      <c r="EX268" s="223">
        <f>IFERROR(IF(RIGHT(VLOOKUP($A268,csapatok!$A:$NN,EX$320,FALSE),5)="Csere",VLOOKUP(LEFT(VLOOKUP($A268,csapatok!$A:$NN,EX$320,FALSE),LEN(VLOOKUP($A268,csapatok!$A:$NN,EX$320,FALSE))-6),'csapat-ranglista'!$A:$FP,EX$321,FALSE)/8,VLOOKUP(VLOOKUP($A268,csapatok!$A:$NN,EX$320,FALSE),'csapat-ranglista'!$A:$FP,EX$321,FALSE)/4),0)</f>
        <v>0</v>
      </c>
      <c r="EY268" s="223">
        <f>IFERROR(IF(RIGHT(VLOOKUP($A268,csapatok!$A:$NN,EY$320,FALSE),5)="Csere",VLOOKUP(LEFT(VLOOKUP($A268,csapatok!$A:$NN,EY$320,FALSE),LEN(VLOOKUP($A268,csapatok!$A:$NN,EY$320,FALSE))-6),'csapat-ranglista'!$A:$FP,EY$321,FALSE)/8,VLOOKUP(VLOOKUP($A268,csapatok!$A:$NN,EY$320,FALSE),'csapat-ranglista'!$A:$FP,EY$321,FALSE)/4),0)</f>
        <v>0</v>
      </c>
      <c r="EZ268" s="223">
        <f>IFERROR(IF(RIGHT(VLOOKUP($A268,csapatok!$A:$NN,EZ$320,FALSE),5)="Csere",VLOOKUP(LEFT(VLOOKUP($A268,csapatok!$A:$NN,EZ$320,FALSE),LEN(VLOOKUP($A268,csapatok!$A:$NN,EZ$320,FALSE))-6),'csapat-ranglista'!$A:$FP,EZ$321,FALSE)/8,VLOOKUP(VLOOKUP($A268,csapatok!$A:$NN,EZ$320,FALSE),'csapat-ranglista'!$A:$FP,EZ$321,FALSE)/4),0)</f>
        <v>0</v>
      </c>
      <c r="FA268" s="223">
        <f>IFERROR(IF(RIGHT(VLOOKUP($A268,csapatok!$A:$NN,FA$320,FALSE),5)="Csere",VLOOKUP(LEFT(VLOOKUP($A268,csapatok!$A:$NN,FA$320,FALSE),LEN(VLOOKUP($A268,csapatok!$A:$NN,FA$320,FALSE))-6),'csapat-ranglista'!$A:$FP,FA$321,FALSE)/8,VLOOKUP(VLOOKUP($A268,csapatok!$A:$NN,FA$320,FALSE),'csapat-ranglista'!$A:$FP,FA$321,FALSE)/4),0)</f>
        <v>0</v>
      </c>
      <c r="FB268" s="223">
        <f>IFERROR(IF(RIGHT(VLOOKUP($A268,csapatok!$A:$NN,FB$320,FALSE),5)="Csere",VLOOKUP(LEFT(VLOOKUP($A268,csapatok!$A:$NN,FB$320,FALSE),LEN(VLOOKUP($A268,csapatok!$A:$NN,FB$320,FALSE))-6),'csapat-ranglista'!$A:$FP,FB$321,FALSE)/8,VLOOKUP(VLOOKUP($A268,csapatok!$A:$NN,FB$320,FALSE),'csapat-ranglista'!$A:$FP,FB$321,FALSE)/4),0)</f>
        <v>0</v>
      </c>
      <c r="FC268" s="223">
        <f>IFERROR(IF(RIGHT(VLOOKUP($A268,csapatok!$A:$NN,FC$320,FALSE),5)="Csere",VLOOKUP(LEFT(VLOOKUP($A268,csapatok!$A:$NN,FC$320,FALSE),LEN(VLOOKUP($A268,csapatok!$A:$NN,FC$320,FALSE))-6),'csapat-ranglista'!$A:$FP,FC$321,FALSE)/8,VLOOKUP(VLOOKUP($A268,csapatok!$A:$NN,FC$320,FALSE),'csapat-ranglista'!$A:$FP,FC$321,FALSE)/4),0)</f>
        <v>0</v>
      </c>
      <c r="FD268" s="224">
        <f>versenyek!$QY$11*IFERROR(VLOOKUP(VLOOKUP($A268,versenyek!QX:QZ,3,FALSE),szabalyok!$A$16:$B$23,2,FALSE)/4,0)</f>
        <v>0</v>
      </c>
      <c r="FE268" s="224">
        <f>versenyek!$RB$11*IFERROR(VLOOKUP(VLOOKUP($A268,versenyek!RA:RC,3,FALSE),szabalyok!$A$16:$B$23,2,FALSE)/4,0)</f>
        <v>0</v>
      </c>
      <c r="FF268" s="223">
        <f>IFERROR(IF(RIGHT(VLOOKUP($A268,csapatok!$A:$NN,FF$320,FALSE),5)="Csere",VLOOKUP(LEFT(VLOOKUP($A268,csapatok!$A:$NN,FF$320,FALSE),LEN(VLOOKUP($A268,csapatok!$A:$NN,FF$320,FALSE))-6),'csapat-ranglista'!$A:$FP,FF$321,FALSE)/8,VLOOKUP(VLOOKUP($A268,csapatok!$A:$NN,FF$320,FALSE),'csapat-ranglista'!$A:$FP,FF$321,FALSE)/4),0)</f>
        <v>0</v>
      </c>
      <c r="FG268" s="223">
        <f>IFERROR(IF(RIGHT(VLOOKUP($A268,csapatok!$A:$NN,FG$320,FALSE),5)="Csere",VLOOKUP(LEFT(VLOOKUP($A268,csapatok!$A:$NN,FG$320,FALSE),LEN(VLOOKUP($A268,csapatok!$A:$NN,FG$320,FALSE))-6),'csapat-ranglista'!$A:$FP,FG$321,FALSE)/8,VLOOKUP(VLOOKUP($A268,csapatok!$A:$NN,FG$320,FALSE),'csapat-ranglista'!$A:$FP,FG$321,FALSE)/4),0)</f>
        <v>0</v>
      </c>
      <c r="FH268" s="223">
        <f>IFERROR(IF(RIGHT(VLOOKUP($A268,csapatok!$A:$NN,FH$320,FALSE),5)="Csere",VLOOKUP(LEFT(VLOOKUP($A268,csapatok!$A:$NN,FH$320,FALSE),LEN(VLOOKUP($A268,csapatok!$A:$NN,FH$320,FALSE))-6),'csapat-ranglista'!$A:$FP,FH$321,FALSE)/8,VLOOKUP(VLOOKUP($A268,csapatok!$A:$NN,FH$320,FALSE),'csapat-ranglista'!$A:$FP,FH$321,FALSE)/4),0)</f>
        <v>0</v>
      </c>
      <c r="FI268" s="223">
        <f>IFERROR(IF(RIGHT(VLOOKUP($A268,csapatok!$A:$NN,FI$320,FALSE),5)="Csere",VLOOKUP(LEFT(VLOOKUP($A268,csapatok!$A:$NN,FI$320,FALSE),LEN(VLOOKUP($A268,csapatok!$A:$NN,FI$320,FALSE))-6),'csapat-ranglista'!$A:$FP,FI$321,FALSE)/8,VLOOKUP(VLOOKUP($A268,csapatok!$A:$NN,FI$320,FALSE),'csapat-ranglista'!$A:$FP,FI$321,FALSE)/4),0)</f>
        <v>0</v>
      </c>
      <c r="FJ268" s="223">
        <f>IFERROR(IF(RIGHT(VLOOKUP($A268,csapatok!$A:$NN,FJ$320,FALSE),5)="Csere",VLOOKUP(LEFT(VLOOKUP($A268,csapatok!$A:$NN,FJ$320,FALSE),LEN(VLOOKUP($A268,csapatok!$A:$NN,FJ$320,FALSE))-6),'csapat-ranglista'!$A:$FP,FJ$321,FALSE)/8,VLOOKUP(VLOOKUP($A268,csapatok!$A:$NN,FJ$320,FALSE),'csapat-ranglista'!$A:$FP,FJ$321,FALSE)/4),0)</f>
        <v>0</v>
      </c>
      <c r="FK268" s="223">
        <f>IFERROR(IF(RIGHT(VLOOKUP($A268,csapatok!$A:$NN,FK$320,FALSE),5)="Csere",VLOOKUP(LEFT(VLOOKUP($A268,csapatok!$A:$NN,FK$320,FALSE),LEN(VLOOKUP($A268,csapatok!$A:$NN,FK$320,FALSE))-6),'csapat-ranglista'!$A:$FP,FK$321,FALSE)/8,VLOOKUP(VLOOKUP($A268,csapatok!$A:$NN,FK$320,FALSE),'csapat-ranglista'!$A:$FP,FK$321,FALSE)/4),0)</f>
        <v>0</v>
      </c>
      <c r="FL268" s="223">
        <f>IFERROR(IF(RIGHT(VLOOKUP($A268,csapatok!$A:$NN,FL$320,FALSE),5)="Csere",VLOOKUP(LEFT(VLOOKUP($A268,csapatok!$A:$NN,FL$320,FALSE),LEN(VLOOKUP($A268,csapatok!$A:$NN,FL$320,FALSE))-6),'csapat-ranglista'!$A:$FP,FL$321,FALSE)/8,VLOOKUP(VLOOKUP($A268,csapatok!$A:$NN,FL$320,FALSE),'csapat-ranglista'!$A:$FP,FL$321,FALSE)/4),0)</f>
        <v>0</v>
      </c>
      <c r="FM268" s="223">
        <f>IFERROR(IF(RIGHT(VLOOKUP($A268,csapatok!$A:$NN,FM$320,FALSE),5)="Csere",VLOOKUP(LEFT(VLOOKUP($A268,csapatok!$A:$NN,FM$320,FALSE),LEN(VLOOKUP($A268,csapatok!$A:$NN,FM$320,FALSE))-6),'csapat-ranglista'!$A:$FP,FM$321,FALSE)/8,VLOOKUP(VLOOKUP($A268,csapatok!$A:$NN,FM$320,FALSE),'csapat-ranglista'!$A:$FP,FM$321,FALSE)/4),0)</f>
        <v>0</v>
      </c>
      <c r="FN268" s="223">
        <f>IFERROR(IF(RIGHT(VLOOKUP($A268,csapatok!$A:$NN,FN$320,FALSE),5)="Csere",VLOOKUP(LEFT(VLOOKUP($A268,csapatok!$A:$NN,FN$320,FALSE),LEN(VLOOKUP($A268,csapatok!$A:$NN,FN$320,FALSE))-6),'csapat-ranglista'!$A:$FP,FN$321,FALSE)/8,VLOOKUP(VLOOKUP($A268,csapatok!$A:$NN,FN$320,FALSE),'csapat-ranglista'!$A:$FP,FN$321,FALSE)/4),0)</f>
        <v>0</v>
      </c>
      <c r="FO268" s="223">
        <f>IFERROR(IF(RIGHT(VLOOKUP($A268,csapatok!$A:$NN,FO$320,FALSE),5)="Csere",VLOOKUP(LEFT(VLOOKUP($A268,csapatok!$A:$NN,FO$320,FALSE),LEN(VLOOKUP($A268,csapatok!$A:$NN,FO$320,FALSE))-6),'csapat-ranglista'!$A:$FP,FO$321,FALSE)/8,VLOOKUP(VLOOKUP($A268,csapatok!$A:$NN,FO$320,FALSE),'csapat-ranglista'!$A:$FP,FO$321,FALSE)/4),0)</f>
        <v>0</v>
      </c>
      <c r="FP268" s="223">
        <f>IFERROR(IF(RIGHT(VLOOKUP($A268,csapatok!$A:$NN,FP$320,FALSE),5)="Csere",VLOOKUP(LEFT(VLOOKUP($A268,csapatok!$A:$NN,FP$320,FALSE),LEN(VLOOKUP($A268,csapatok!$A:$NN,FP$320,FALSE))-6),'csapat-ranglista'!$A:$FP,FP$321,FALSE)/8,VLOOKUP(VLOOKUP($A268,csapatok!$A:$NN,FP$320,FALSE),'csapat-ranglista'!$A:$FP,FP$321,FALSE)/4),0)</f>
        <v>0</v>
      </c>
      <c r="FQ268" s="223">
        <f>IFERROR(IF(RIGHT(VLOOKUP($A268,csapatok!$A:$NN,FQ$320,FALSE),5)="Csere",VLOOKUP(LEFT(VLOOKUP($A268,csapatok!$A:$NN,FQ$320,FALSE),LEN(VLOOKUP($A268,csapatok!$A:$NN,FQ$320,FALSE))-6),'csapat-ranglista'!$A:$FP,FQ$321,FALSE)/8,VLOOKUP(VLOOKUP($A268,csapatok!$A:$NN,FQ$320,FALSE),'csapat-ranglista'!$A:$FP,FQ$321,FALSE)/4),0)</f>
        <v>0</v>
      </c>
      <c r="FR268" s="223">
        <f>IFERROR(IF(RIGHT(VLOOKUP($A268,csapatok!$A:$NN,FR$320,FALSE),5)="Csere",VLOOKUP(LEFT(VLOOKUP($A268,csapatok!$A:$NN,FR$320,FALSE),LEN(VLOOKUP($A268,csapatok!$A:$NN,FR$320,FALSE))-6),'csapat-ranglista'!$A:$FP,FR$321,FALSE)/8,VLOOKUP(VLOOKUP($A268,csapatok!$A:$NN,FR$320,FALSE),'csapat-ranglista'!$A:$FP,FR$321,FALSE)/4),0)</f>
        <v>0</v>
      </c>
      <c r="FS268" s="223">
        <f>IFERROR(IF(RIGHT(VLOOKUP($A268,csapatok!$A:$NN,FS$320,FALSE),5)="Csere",VLOOKUP(LEFT(VLOOKUP($A268,csapatok!$A:$NN,FS$320,FALSE),LEN(VLOOKUP($A268,csapatok!$A:$NN,FS$320,FALSE))-6),'csapat-ranglista'!$A:$FP,FS$321,FALSE)/8,VLOOKUP(VLOOKUP($A268,csapatok!$A:$NN,FS$320,FALSE),'csapat-ranglista'!$A:$FP,FS$321,FALSE)/4),0)</f>
        <v>0</v>
      </c>
      <c r="FT268" s="223">
        <f>IFERROR(IF(RIGHT(VLOOKUP($A268,csapatok!$A:$NN,FT$320,FALSE),5)="Csere",VLOOKUP(LEFT(VLOOKUP($A268,csapatok!$A:$NN,FT$320,FALSE),LEN(VLOOKUP($A268,csapatok!$A:$NN,FT$320,FALSE))-6),'csapat-ranglista'!$A:$FP,FT$321,FALSE)/8,VLOOKUP(VLOOKUP($A268,csapatok!$A:$NN,FT$320,FALSE),'csapat-ranglista'!$A:$FP,FT$321,FALSE)/4),0)</f>
        <v>0</v>
      </c>
      <c r="FU268" s="223">
        <f>IFERROR(IF(RIGHT(VLOOKUP($A268,csapatok!$A:$NN,FU$320,FALSE),5)="Csere",VLOOKUP(LEFT(VLOOKUP($A268,csapatok!$A:$NN,FU$320,FALSE),LEN(VLOOKUP($A268,csapatok!$A:$NN,FU$320,FALSE))-6),'csapat-ranglista'!$A:$FP,FU$321,FALSE)/8,VLOOKUP(VLOOKUP($A268,csapatok!$A:$NN,FU$320,FALSE),'csapat-ranglista'!$A:$FP,FU$321,FALSE)/4),0)</f>
        <v>0</v>
      </c>
      <c r="FV268" s="223">
        <f>IFERROR(IF(RIGHT(VLOOKUP($A268,csapatok!$A:$NN,FV$320,FALSE),5)="Csere",VLOOKUP(LEFT(VLOOKUP($A268,csapatok!$A:$NN,FV$320,FALSE),LEN(VLOOKUP($A268,csapatok!$A:$NN,FV$320,FALSE))-6),'csapat-ranglista'!$A:$FP,FV$321,FALSE)/8,VLOOKUP(VLOOKUP($A268,csapatok!$A:$NN,FV$320,FALSE),'csapat-ranglista'!$A:$FP,FV$321,FALSE)/4),0)</f>
        <v>0</v>
      </c>
      <c r="FW268" s="223">
        <f>IFERROR(IF(RIGHT(VLOOKUP($A268,csapatok!$A:$NN,FW$320,FALSE),5)="Csere",VLOOKUP(LEFT(VLOOKUP($A268,csapatok!$A:$NN,FW$320,FALSE),LEN(VLOOKUP($A268,csapatok!$A:$NN,FW$320,FALSE))-6),'csapat-ranglista'!$A:$FP,FW$321,FALSE)/8,VLOOKUP(VLOOKUP($A268,csapatok!$A:$NN,FW$320,FALSE),'csapat-ranglista'!$A:$FP,FW$321,FALSE)/4),0)</f>
        <v>0</v>
      </c>
      <c r="FX268" s="223">
        <f>IFERROR(IF(RIGHT(VLOOKUP($A268,csapatok!$A:$NN,FX$320,FALSE),5)="Csere",VLOOKUP(LEFT(VLOOKUP($A268,csapatok!$A:$NN,FX$320,FALSE),LEN(VLOOKUP($A268,csapatok!$A:$NN,FX$320,FALSE))-6),'csapat-ranglista'!$A:$FP,FX$321,FALSE)/8,VLOOKUP(VLOOKUP($A268,csapatok!$A:$NN,FX$320,FALSE),'csapat-ranglista'!$A:$FP,FX$321,FALSE)/4),0)</f>
        <v>0</v>
      </c>
      <c r="FY268" s="223">
        <f>IFERROR(IF(RIGHT(VLOOKUP($A268,csapatok!$A:$NN,FY$320,FALSE),5)="Csere",VLOOKUP(LEFT(VLOOKUP($A268,csapatok!$A:$NN,FY$320,FALSE),LEN(VLOOKUP($A268,csapatok!$A:$NN,FY$320,FALSE))-6),'csapat-ranglista'!$A:$FP,FY$321,FALSE)/8,VLOOKUP(VLOOKUP($A268,csapatok!$A:$NN,FY$320,FALSE),'csapat-ranglista'!$A:$FP,FY$321,FALSE)/4),0)</f>
        <v>0</v>
      </c>
      <c r="FZ268" s="223">
        <f>IFERROR(IF(RIGHT(VLOOKUP($A268,csapatok!$A:$NN,FZ$320,FALSE),5)="Csere",VLOOKUP(LEFT(VLOOKUP($A268,csapatok!$A:$NN,FZ$320,FALSE),LEN(VLOOKUP($A268,csapatok!$A:$NN,FZ$320,FALSE))-6),'csapat-ranglista'!$A:$FP,FZ$321,FALSE)/8,VLOOKUP(VLOOKUP($A268,csapatok!$A:$NN,FZ$320,FALSE),'csapat-ranglista'!$A:$FP,FZ$321,FALSE)/4),0)</f>
        <v>0</v>
      </c>
      <c r="GA268" s="223">
        <f>IFERROR(IF(RIGHT(VLOOKUP($A268,csapatok!$A:$NN,GA$320,FALSE),5)="Csere",VLOOKUP(LEFT(VLOOKUP($A268,csapatok!$A:$NN,GA$320,FALSE),LEN(VLOOKUP($A268,csapatok!$A:$NN,GA$320,FALSE))-6),'csapat-ranglista'!$A:$FP,GA$321,FALSE)/8,VLOOKUP(VLOOKUP($A268,csapatok!$A:$NN,GA$320,FALSE),'csapat-ranglista'!$A:$FP,GA$321,FALSE)/4),0)</f>
        <v>0</v>
      </c>
      <c r="GB268" s="223">
        <f>IFERROR(IF(RIGHT(VLOOKUP($A268,csapatok!$A:$NN,GB$320,FALSE),5)="Csere",VLOOKUP(LEFT(VLOOKUP($A268,csapatok!$A:$NN,GB$320,FALSE),LEN(VLOOKUP($A268,csapatok!$A:$NN,GB$320,FALSE))-6),'csapat-ranglista'!$A:$FP,GB$321,FALSE)/8,VLOOKUP(VLOOKUP($A268,csapatok!$A:$NN,GB$320,FALSE),'csapat-ranglista'!$A:$FP,GB$321,FALSE)/4),0)</f>
        <v>0</v>
      </c>
      <c r="GC268" s="223">
        <f>IFERROR(IF(RIGHT(VLOOKUP($A268,csapatok!$A:$NN,GC$320,FALSE),5)="Csere",VLOOKUP(LEFT(VLOOKUP($A268,csapatok!$A:$NN,GC$320,FALSE),LEN(VLOOKUP($A268,csapatok!$A:$NN,GC$320,FALSE))-6),'csapat-ranglista'!$A:$FP,GC$321,FALSE)/8,VLOOKUP(VLOOKUP($A268,csapatok!$A:$NN,GC$320,FALSE),'csapat-ranglista'!$A:$FP,GC$321,FALSE)/4),0)</f>
        <v>0</v>
      </c>
      <c r="GD268" s="247">
        <f>SUM(EQ268:GC268)</f>
        <v>0</v>
      </c>
    </row>
    <row r="269" spans="1:186">
      <c r="A269" s="32" t="s">
        <v>709</v>
      </c>
      <c r="B269" s="131">
        <v>26744</v>
      </c>
      <c r="C269" s="131" t="str">
        <f>IF(B269=0,"",IF(B269&lt;$C$1,"felnőtt","ifi"))</f>
        <v>felnőtt</v>
      </c>
      <c r="D269" s="32" t="s">
        <v>101</v>
      </c>
      <c r="E269" s="45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>
        <f>IFERROR(IF(RIGHT(VLOOKUP($A269,csapatok!$A:$BL,X$320,FALSE),5)="Csere",VLOOKUP(LEFT(VLOOKUP($A269,csapatok!$A:$BL,X$320,FALSE),LEN(VLOOKUP($A269,csapatok!$A:$BL,X$320,FALSE))-6),'csapat-ranglista'!$A:$FP,X$321,FALSE)/8,VLOOKUP(VLOOKUP($A269,csapatok!$A:$BL,X$320,FALSE),'csapat-ranglista'!$A:$FP,X$321,FALSE)/4),0)</f>
        <v>0</v>
      </c>
      <c r="Y269" s="32">
        <f>IFERROR(IF(RIGHT(VLOOKUP($A269,csapatok!$A:$BL,Y$320,FALSE),5)="Csere",VLOOKUP(LEFT(VLOOKUP($A269,csapatok!$A:$BL,Y$320,FALSE),LEN(VLOOKUP($A269,csapatok!$A:$BL,Y$320,FALSE))-6),'csapat-ranglista'!$A:$FP,Y$321,FALSE)/8,VLOOKUP(VLOOKUP($A269,csapatok!$A:$BL,Y$320,FALSE),'csapat-ranglista'!$A:$FP,Y$321,FALSE)/4),0)</f>
        <v>0</v>
      </c>
      <c r="Z269" s="32">
        <f>IFERROR(IF(RIGHT(VLOOKUP($A269,csapatok!$A:$BL,Z$320,FALSE),5)="Csere",VLOOKUP(LEFT(VLOOKUP($A269,csapatok!$A:$BL,Z$320,FALSE),LEN(VLOOKUP($A269,csapatok!$A:$BL,Z$320,FALSE))-6),'csapat-ranglista'!$A:$FP,Z$321,FALSE)/8,VLOOKUP(VLOOKUP($A269,csapatok!$A:$BL,Z$320,FALSE),'csapat-ranglista'!$A:$FP,Z$321,FALSE)/4),0)</f>
        <v>0</v>
      </c>
      <c r="AA269" s="32">
        <f>IFERROR(IF(RIGHT(VLOOKUP($A269,csapatok!$A:$BL,AA$320,FALSE),5)="Csere",VLOOKUP(LEFT(VLOOKUP($A269,csapatok!$A:$BL,AA$320,FALSE),LEN(VLOOKUP($A269,csapatok!$A:$BL,AA$320,FALSE))-6),'csapat-ranglista'!$A:$FP,AA$321,FALSE)/8,VLOOKUP(VLOOKUP($A269,csapatok!$A:$BL,AA$320,FALSE),'csapat-ranglista'!$A:$FP,AA$321,FALSE)/4),0)</f>
        <v>0</v>
      </c>
      <c r="AB269" s="223">
        <f>IFERROR(IF(RIGHT(VLOOKUP($A269,csapatok!$A:$BL,AB$320,FALSE),5)="Csere",VLOOKUP(LEFT(VLOOKUP($A269,csapatok!$A:$BL,AB$320,FALSE),LEN(VLOOKUP($A269,csapatok!$A:$BL,AB$320,FALSE))-6),'csapat-ranglista'!$A:$FP,AB$321,FALSE)/8,VLOOKUP(VLOOKUP($A269,csapatok!$A:$BL,AB$320,FALSE),'csapat-ranglista'!$A:$FP,AB$321,FALSE)/4),0)</f>
        <v>0</v>
      </c>
      <c r="AC269" s="223">
        <f>IFERROR(IF(RIGHT(VLOOKUP($A269,csapatok!$A:$BL,AC$320,FALSE),5)="Csere",VLOOKUP(LEFT(VLOOKUP($A269,csapatok!$A:$BL,AC$320,FALSE),LEN(VLOOKUP($A269,csapatok!$A:$BL,AC$320,FALSE))-6),'csapat-ranglista'!$A:$FP,AC$321,FALSE)/8,VLOOKUP(VLOOKUP($A269,csapatok!$A:$BL,AC$320,FALSE),'csapat-ranglista'!$A:$FP,AC$321,FALSE)/4),0)</f>
        <v>0</v>
      </c>
      <c r="AD269" s="223">
        <f>IFERROR(IF(RIGHT(VLOOKUP($A269,csapatok!$A:$BL,AD$320,FALSE),5)="Csere",VLOOKUP(LEFT(VLOOKUP($A269,csapatok!$A:$BL,AD$320,FALSE),LEN(VLOOKUP($A269,csapatok!$A:$BL,AD$320,FALSE))-6),'csapat-ranglista'!$A:$FP,AD$321,FALSE)/8,VLOOKUP(VLOOKUP($A269,csapatok!$A:$BL,AD$320,FALSE),'csapat-ranglista'!$A:$FP,AD$321,FALSE)/4),0)</f>
        <v>0</v>
      </c>
      <c r="AE269" s="223">
        <f>IFERROR(IF(RIGHT(VLOOKUP($A269,csapatok!$A:$BL,AE$320,FALSE),5)="Csere",VLOOKUP(LEFT(VLOOKUP($A269,csapatok!$A:$BL,AE$320,FALSE),LEN(VLOOKUP($A269,csapatok!$A:$BL,AE$320,FALSE))-6),'csapat-ranglista'!$A:$FP,AE$321,FALSE)/8,VLOOKUP(VLOOKUP($A269,csapatok!$A:$BL,AE$320,FALSE),'csapat-ranglista'!$A:$FP,AE$321,FALSE)/4),0)</f>
        <v>0</v>
      </c>
      <c r="AF269" s="223">
        <f>IFERROR(IF(RIGHT(VLOOKUP($A269,csapatok!$A:$BL,AF$320,FALSE),5)="Csere",VLOOKUP(LEFT(VLOOKUP($A269,csapatok!$A:$BL,AF$320,FALSE),LEN(VLOOKUP($A269,csapatok!$A:$BL,AF$320,FALSE))-6),'csapat-ranglista'!$A:$FP,AF$321,FALSE)/8,VLOOKUP(VLOOKUP($A269,csapatok!$A:$BL,AF$320,FALSE),'csapat-ranglista'!$A:$FP,AF$321,FALSE)/4),0)</f>
        <v>0</v>
      </c>
      <c r="AG269" s="223">
        <f>IFERROR(IF(RIGHT(VLOOKUP($A269,csapatok!$A:$BL,AG$320,FALSE),5)="Csere",VLOOKUP(LEFT(VLOOKUP($A269,csapatok!$A:$BL,AG$320,FALSE),LEN(VLOOKUP($A269,csapatok!$A:$BL,AG$320,FALSE))-6),'csapat-ranglista'!$A:$FP,AG$321,FALSE)/8,VLOOKUP(VLOOKUP($A269,csapatok!$A:$BL,AG$320,FALSE),'csapat-ranglista'!$A:$FP,AG$321,FALSE)/4),0)</f>
        <v>0</v>
      </c>
      <c r="AH269" s="223">
        <f>IFERROR(IF(RIGHT(VLOOKUP($A269,csapatok!$A:$BL,AH$320,FALSE),5)="Csere",VLOOKUP(LEFT(VLOOKUP($A269,csapatok!$A:$BL,AH$320,FALSE),LEN(VLOOKUP($A269,csapatok!$A:$BL,AH$320,FALSE))-6),'csapat-ranglista'!$A:$FP,AH$321,FALSE)/8,VLOOKUP(VLOOKUP($A269,csapatok!$A:$BL,AH$320,FALSE),'csapat-ranglista'!$A:$FP,AH$321,FALSE)/4),0)</f>
        <v>0</v>
      </c>
      <c r="AI269" s="223">
        <f>IFERROR(IF(RIGHT(VLOOKUP($A269,csapatok!$A:$BL,AI$320,FALSE),5)="Csere",VLOOKUP(LEFT(VLOOKUP($A269,csapatok!$A:$BL,AI$320,FALSE),LEN(VLOOKUP($A269,csapatok!$A:$BL,AI$320,FALSE))-6),'csapat-ranglista'!$A:$FP,AI$321,FALSE)/8,VLOOKUP(VLOOKUP($A269,csapatok!$A:$BL,AI$320,FALSE),'csapat-ranglista'!$A:$FP,AI$321,FALSE)/4),0)</f>
        <v>0</v>
      </c>
      <c r="AJ269" s="223">
        <f>IFERROR(IF(RIGHT(VLOOKUP($A269,csapatok!$A:$BL,AJ$320,FALSE),5)="Csere",VLOOKUP(LEFT(VLOOKUP($A269,csapatok!$A:$BL,AJ$320,FALSE),LEN(VLOOKUP($A269,csapatok!$A:$BL,AJ$320,FALSE))-6),'csapat-ranglista'!$A:$FP,AJ$321,FALSE)/8,VLOOKUP(VLOOKUP($A269,csapatok!$A:$BL,AJ$320,FALSE),'csapat-ranglista'!$A:$FP,AJ$321,FALSE)/2),0)</f>
        <v>0</v>
      </c>
      <c r="AK269" s="223">
        <f>IFERROR(IF(RIGHT(VLOOKUP($A269,csapatok!$A:$CN,AK$320,FALSE),5)="Csere",VLOOKUP(LEFT(VLOOKUP($A269,csapatok!$A:$CN,AK$320,FALSE),LEN(VLOOKUP($A269,csapatok!$A:$CN,AK$320,FALSE))-6),'csapat-ranglista'!$A:$FP,AK$321,FALSE)/8,VLOOKUP(VLOOKUP($A269,csapatok!$A:$CN,AK$320,FALSE),'csapat-ranglista'!$A:$FP,AK$321,FALSE)/4),0)</f>
        <v>0</v>
      </c>
      <c r="AL269" s="223">
        <f>IFERROR(IF(RIGHT(VLOOKUP($A269,csapatok!$A:$CN,AL$320,FALSE),5)="Csere",VLOOKUP(LEFT(VLOOKUP($A269,csapatok!$A:$CN,AL$320,FALSE),LEN(VLOOKUP($A269,csapatok!$A:$CN,AL$320,FALSE))-6),'csapat-ranglista'!$A:$FP,AL$321,FALSE)/8,VLOOKUP(VLOOKUP($A269,csapatok!$A:$CN,AL$320,FALSE),'csapat-ranglista'!$A:$FP,AL$321,FALSE)/4),0)</f>
        <v>0</v>
      </c>
      <c r="AM269" s="223">
        <f>IFERROR(IF(RIGHT(VLOOKUP($A269,csapatok!$A:$CN,AM$320,FALSE),5)="Csere",VLOOKUP(LEFT(VLOOKUP($A269,csapatok!$A:$CN,AM$320,FALSE),LEN(VLOOKUP($A269,csapatok!$A:$CN,AM$320,FALSE))-6),'csapat-ranglista'!$A:$FP,AM$321,FALSE)/8,VLOOKUP(VLOOKUP($A269,csapatok!$A:$CN,AM$320,FALSE),'csapat-ranglista'!$A:$FP,AM$321,FALSE)/4),0)</f>
        <v>0</v>
      </c>
      <c r="AN269" s="223">
        <f>IFERROR(IF(RIGHT(VLOOKUP($A269,csapatok!$A:$CN,AN$320,FALSE),5)="Csere",VLOOKUP(LEFT(VLOOKUP($A269,csapatok!$A:$CN,AN$320,FALSE),LEN(VLOOKUP($A269,csapatok!$A:$CN,AN$320,FALSE))-6),'csapat-ranglista'!$A:$FP,AN$321,FALSE)/8,VLOOKUP(VLOOKUP($A269,csapatok!$A:$CN,AN$320,FALSE),'csapat-ranglista'!$A:$FP,AN$321,FALSE)/4),0)</f>
        <v>0</v>
      </c>
      <c r="AO269" s="223">
        <f>IFERROR(IF(RIGHT(VLOOKUP($A269,csapatok!$A:$CN,AO$320,FALSE),5)="Csere",VLOOKUP(LEFT(VLOOKUP($A269,csapatok!$A:$CN,AO$320,FALSE),LEN(VLOOKUP($A269,csapatok!$A:$CN,AO$320,FALSE))-6),'csapat-ranglista'!$A:$FP,AO$321,FALSE)/8,VLOOKUP(VLOOKUP($A269,csapatok!$A:$CN,AO$320,FALSE),'csapat-ranglista'!$A:$FP,AO$321,FALSE)/4),0)</f>
        <v>0</v>
      </c>
      <c r="AP269" s="223">
        <f>IFERROR(IF(RIGHT(VLOOKUP($A269,csapatok!$A:$CN,AP$320,FALSE),5)="Csere",VLOOKUP(LEFT(VLOOKUP($A269,csapatok!$A:$CN,AP$320,FALSE),LEN(VLOOKUP($A269,csapatok!$A:$CN,AP$320,FALSE))-6),'csapat-ranglista'!$A:$FP,AP$321,FALSE)/8,VLOOKUP(VLOOKUP($A269,csapatok!$A:$CN,AP$320,FALSE),'csapat-ranglista'!$A:$FP,AP$321,FALSE)/4),0)</f>
        <v>0</v>
      </c>
      <c r="AQ269" s="223">
        <f>IFERROR(IF(RIGHT(VLOOKUP($A269,csapatok!$A:$CN,AQ$320,FALSE),5)="Csere",VLOOKUP(LEFT(VLOOKUP($A269,csapatok!$A:$CN,AQ$320,FALSE),LEN(VLOOKUP($A269,csapatok!$A:$CN,AQ$320,FALSE))-6),'csapat-ranglista'!$A:$FP,AQ$321,FALSE)/8,VLOOKUP(VLOOKUP($A269,csapatok!$A:$CN,AQ$320,FALSE),'csapat-ranglista'!$A:$FP,AQ$321,FALSE)/4),0)</f>
        <v>0</v>
      </c>
      <c r="AR269" s="223">
        <f>IFERROR(IF(RIGHT(VLOOKUP($A269,csapatok!$A:$CN,AR$320,FALSE),5)="Csere",VLOOKUP(LEFT(VLOOKUP($A269,csapatok!$A:$CN,AR$320,FALSE),LEN(VLOOKUP($A269,csapatok!$A:$CN,AR$320,FALSE))-6),'csapat-ranglista'!$A:$FP,AR$321,FALSE)/8,VLOOKUP(VLOOKUP($A269,csapatok!$A:$CN,AR$320,FALSE),'csapat-ranglista'!$A:$FP,AR$321,FALSE)/4),0)</f>
        <v>0</v>
      </c>
      <c r="AS269" s="223">
        <f>IFERROR(IF(RIGHT(VLOOKUP($A269,csapatok!$A:$CN,AS$320,FALSE),5)="Csere",VLOOKUP(LEFT(VLOOKUP($A269,csapatok!$A:$CN,AS$320,FALSE),LEN(VLOOKUP($A269,csapatok!$A:$CN,AS$320,FALSE))-6),'csapat-ranglista'!$A:$FP,AS$321,FALSE)/8,VLOOKUP(VLOOKUP($A269,csapatok!$A:$CN,AS$320,FALSE),'csapat-ranglista'!$A:$FP,AS$321,FALSE)/4),0)</f>
        <v>0</v>
      </c>
      <c r="AT269" s="223">
        <f>IFERROR(IF(RIGHT(VLOOKUP($A269,csapatok!$A:$CN,AT$320,FALSE),5)="Csere",VLOOKUP(LEFT(VLOOKUP($A269,csapatok!$A:$CN,AT$320,FALSE),LEN(VLOOKUP($A269,csapatok!$A:$CN,AT$320,FALSE))-6),'csapat-ranglista'!$A:$FP,AT$321,FALSE)/8,VLOOKUP(VLOOKUP($A269,csapatok!$A:$CN,AT$320,FALSE),'csapat-ranglista'!$A:$FP,AT$321,FALSE)/4),0)</f>
        <v>0</v>
      </c>
      <c r="AU269" s="223">
        <f>IFERROR(IF(RIGHT(VLOOKUP($A269,csapatok!$A:$CN,AU$320,FALSE),5)="Csere",VLOOKUP(LEFT(VLOOKUP($A269,csapatok!$A:$CN,AU$320,FALSE),LEN(VLOOKUP($A269,csapatok!$A:$CN,AU$320,FALSE))-6),'csapat-ranglista'!$A:$FP,AU$321,FALSE)/8,VLOOKUP(VLOOKUP($A269,csapatok!$A:$CN,AU$320,FALSE),'csapat-ranglista'!$A:$FP,AU$321,FALSE)/4),0)</f>
        <v>0.51745925650849478</v>
      </c>
      <c r="AV269" s="223">
        <f>IFERROR(IF(RIGHT(VLOOKUP($A269,csapatok!$A:$CN,AV$320,FALSE),5)="Csere",VLOOKUP(LEFT(VLOOKUP($A269,csapatok!$A:$CN,AV$320,FALSE),LEN(VLOOKUP($A269,csapatok!$A:$CN,AV$320,FALSE))-6),'csapat-ranglista'!$A:$FP,AV$321,FALSE)/8,VLOOKUP(VLOOKUP($A269,csapatok!$A:$CN,AV$320,FALSE),'csapat-ranglista'!$A:$FP,AV$321,FALSE)/4),0)</f>
        <v>0</v>
      </c>
      <c r="AW269" s="223">
        <f>IFERROR(IF(RIGHT(VLOOKUP($A269,csapatok!$A:$CN,AW$320,FALSE),5)="Csere",VLOOKUP(LEFT(VLOOKUP($A269,csapatok!$A:$CN,AW$320,FALSE),LEN(VLOOKUP($A269,csapatok!$A:$CN,AW$320,FALSE))-6),'csapat-ranglista'!$A:$FP,AW$321,FALSE)/8,VLOOKUP(VLOOKUP($A269,csapatok!$A:$CN,AW$320,FALSE),'csapat-ranglista'!$A:$FP,AW$321,FALSE)/4),0)</f>
        <v>0</v>
      </c>
      <c r="AX269" s="223">
        <f>IFERROR(IF(RIGHT(VLOOKUP($A269,csapatok!$A:$CN,AX$320,FALSE),5)="Csere",VLOOKUP(LEFT(VLOOKUP($A269,csapatok!$A:$CN,AX$320,FALSE),LEN(VLOOKUP($A269,csapatok!$A:$CN,AX$320,FALSE))-6),'csapat-ranglista'!$A:$FP,AX$321,FALSE)/8,VLOOKUP(VLOOKUP($A269,csapatok!$A:$CN,AX$320,FALSE),'csapat-ranglista'!$A:$FP,AX$321,FALSE)/4),0)</f>
        <v>0</v>
      </c>
      <c r="AY269" s="223">
        <f>IFERROR(IF(RIGHT(VLOOKUP($A269,csapatok!$A:$NN,AY$320,FALSE),5)="Csere",VLOOKUP(LEFT(VLOOKUP($A269,csapatok!$A:$NN,AY$320,FALSE),LEN(VLOOKUP($A269,csapatok!$A:$NN,AY$320,FALSE))-6),'csapat-ranglista'!$A:$FP,AY$321,FALSE)/8,VLOOKUP(VLOOKUP($A269,csapatok!$A:$NN,AY$320,FALSE),'csapat-ranglista'!$A:$FP,AY$321,FALSE)/4),0)</f>
        <v>0</v>
      </c>
      <c r="AZ269" s="223">
        <f>IFERROR(IF(RIGHT(VLOOKUP($A269,csapatok!$A:$NN,AZ$320,FALSE),5)="Csere",VLOOKUP(LEFT(VLOOKUP($A269,csapatok!$A:$NN,AZ$320,FALSE),LEN(VLOOKUP($A269,csapatok!$A:$NN,AZ$320,FALSE))-6),'csapat-ranglista'!$A:$FP,AZ$321,FALSE)/8,VLOOKUP(VLOOKUP($A269,csapatok!$A:$NN,AZ$320,FALSE),'csapat-ranglista'!$A:$FP,AZ$321,FALSE)/4),0)</f>
        <v>0</v>
      </c>
      <c r="BA269" s="223">
        <f>IFERROR(IF(RIGHT(VLOOKUP($A269,csapatok!$A:$NN,BA$320,FALSE),5)="Csere",VLOOKUP(LEFT(VLOOKUP($A269,csapatok!$A:$NN,BA$320,FALSE),LEN(VLOOKUP($A269,csapatok!$A:$NN,BA$320,FALSE))-6),'csapat-ranglista'!$A:$FP,BA$321,FALSE)/8,VLOOKUP(VLOOKUP($A269,csapatok!$A:$NN,BA$320,FALSE),'csapat-ranglista'!$A:$FP,BA$321,FALSE)/4),0)</f>
        <v>0</v>
      </c>
      <c r="BB269" s="223">
        <f>IFERROR(IF(RIGHT(VLOOKUP($A269,csapatok!$A:$NN,BB$320,FALSE),5)="Csere",VLOOKUP(LEFT(VLOOKUP($A269,csapatok!$A:$NN,BB$320,FALSE),LEN(VLOOKUP($A269,csapatok!$A:$NN,BB$320,FALSE))-6),'csapat-ranglista'!$A:$FP,BB$321,FALSE)/8,VLOOKUP(VLOOKUP($A269,csapatok!$A:$NN,BB$320,FALSE),'csapat-ranglista'!$A:$FP,BB$321,FALSE)/4),0)</f>
        <v>0</v>
      </c>
      <c r="BC269" s="224">
        <f>versenyek!$ES$11*IFERROR(VLOOKUP(VLOOKUP($A269,versenyek!ER:ET,3,FALSE),szabalyok!$A$16:$B$23,2,FALSE)/4,0)</f>
        <v>0</v>
      </c>
      <c r="BD269" s="224">
        <f>versenyek!$EV$11*IFERROR(VLOOKUP(VLOOKUP($A269,versenyek!EU:EW,3,FALSE),szabalyok!$A$16:$B$23,2,FALSE)/4,0)</f>
        <v>0</v>
      </c>
      <c r="BE269" s="223">
        <f>IFERROR(IF(RIGHT(VLOOKUP($A269,csapatok!$A:$NN,BE$320,FALSE),5)="Csere",VLOOKUP(LEFT(VLOOKUP($A269,csapatok!$A:$NN,BE$320,FALSE),LEN(VLOOKUP($A269,csapatok!$A:$NN,BE$320,FALSE))-6),'csapat-ranglista'!$A:$FP,BE$321,FALSE)/8,VLOOKUP(VLOOKUP($A269,csapatok!$A:$NN,BE$320,FALSE),'csapat-ranglista'!$A:$FP,BE$321,FALSE)/4),0)</f>
        <v>0</v>
      </c>
      <c r="BF269" s="223">
        <f>IFERROR(IF(RIGHT(VLOOKUP($A269,csapatok!$A:$NN,BF$320,FALSE),5)="Csere",VLOOKUP(LEFT(VLOOKUP($A269,csapatok!$A:$NN,BF$320,FALSE),LEN(VLOOKUP($A269,csapatok!$A:$NN,BF$320,FALSE))-6),'csapat-ranglista'!$A:$FP,BF$321,FALSE)/8,VLOOKUP(VLOOKUP($A269,csapatok!$A:$NN,BF$320,FALSE),'csapat-ranglista'!$A:$FP,BF$321,FALSE)/4),0)</f>
        <v>0</v>
      </c>
      <c r="BG269" s="223">
        <f>IFERROR(IF(RIGHT(VLOOKUP($A269,csapatok!$A:$NN,BG$320,FALSE),5)="Csere",VLOOKUP(LEFT(VLOOKUP($A269,csapatok!$A:$NN,BG$320,FALSE),LEN(VLOOKUP($A269,csapatok!$A:$NN,BG$320,FALSE))-6),'csapat-ranglista'!$A:$FP,BG$321,FALSE)/8,VLOOKUP(VLOOKUP($A269,csapatok!$A:$NN,BG$320,FALSE),'csapat-ranglista'!$A:$FP,BG$321,FALSE)/4),0)</f>
        <v>0</v>
      </c>
      <c r="BH269" s="223">
        <f>IFERROR(IF(RIGHT(VLOOKUP($A269,csapatok!$A:$NN,BH$320,FALSE),5)="Csere",VLOOKUP(LEFT(VLOOKUP($A269,csapatok!$A:$NN,BH$320,FALSE),LEN(VLOOKUP($A269,csapatok!$A:$NN,BH$320,FALSE))-6),'csapat-ranglista'!$A:$FP,BH$321,FALSE)/8,VLOOKUP(VLOOKUP($A269,csapatok!$A:$NN,BH$320,FALSE),'csapat-ranglista'!$A:$FP,BH$321,FALSE)/4),0)</f>
        <v>0</v>
      </c>
      <c r="BI269" s="223">
        <f>IFERROR(IF(RIGHT(VLOOKUP($A269,csapatok!$A:$NN,BI$320,FALSE),5)="Csere",VLOOKUP(LEFT(VLOOKUP($A269,csapatok!$A:$NN,BI$320,FALSE),LEN(VLOOKUP($A269,csapatok!$A:$NN,BI$320,FALSE))-6),'csapat-ranglista'!$A:$FP,BI$321,FALSE)/8,VLOOKUP(VLOOKUP($A269,csapatok!$A:$NN,BI$320,FALSE),'csapat-ranglista'!$A:$FP,BI$321,FALSE)/4),0)</f>
        <v>0</v>
      </c>
      <c r="BJ269" s="223">
        <f>IFERROR(IF(RIGHT(VLOOKUP($A269,csapatok!$A:$NN,BJ$320,FALSE),5)="Csere",VLOOKUP(LEFT(VLOOKUP($A269,csapatok!$A:$NN,BJ$320,FALSE),LEN(VLOOKUP($A269,csapatok!$A:$NN,BJ$320,FALSE))-6),'csapat-ranglista'!$A:$FP,BJ$321,FALSE)/8,VLOOKUP(VLOOKUP($A269,csapatok!$A:$NN,BJ$320,FALSE),'csapat-ranglista'!$A:$FP,BJ$321,FALSE)/4),0)</f>
        <v>0</v>
      </c>
      <c r="BK269" s="223">
        <f>IFERROR(IF(RIGHT(VLOOKUP($A269,csapatok!$A:$NN,BK$320,FALSE),5)="Csere",VLOOKUP(LEFT(VLOOKUP($A269,csapatok!$A:$NN,BK$320,FALSE),LEN(VLOOKUP($A269,csapatok!$A:$NN,BK$320,FALSE))-6),'csapat-ranglista'!$A:$FP,BK$321,FALSE)/8,VLOOKUP(VLOOKUP($A269,csapatok!$A:$NN,BK$320,FALSE),'csapat-ranglista'!$A:$FP,BK$321,FALSE)/4),0)</f>
        <v>0</v>
      </c>
      <c r="BL269" s="223">
        <f>IFERROR(IF(RIGHT(VLOOKUP($A269,csapatok!$A:$NN,BL$320,FALSE),5)="Csere",VLOOKUP(LEFT(VLOOKUP($A269,csapatok!$A:$NN,BL$320,FALSE),LEN(VLOOKUP($A269,csapatok!$A:$NN,BL$320,FALSE))-6),'csapat-ranglista'!$A:$FP,BL$321,FALSE)/8,VLOOKUP(VLOOKUP($A269,csapatok!$A:$NN,BL$320,FALSE),'csapat-ranglista'!$A:$FP,BL$321,FALSE)/4),0)</f>
        <v>0</v>
      </c>
      <c r="BM269" s="223">
        <f>IFERROR(IF(RIGHT(VLOOKUP($A269,csapatok!$A:$NN,BM$320,FALSE),5)="Csere",VLOOKUP(LEFT(VLOOKUP($A269,csapatok!$A:$NN,BM$320,FALSE),LEN(VLOOKUP($A269,csapatok!$A:$NN,BM$320,FALSE))-6),'csapat-ranglista'!$A:$FP,BM$321,FALSE)/8,VLOOKUP(VLOOKUP($A269,csapatok!$A:$NN,BM$320,FALSE),'csapat-ranglista'!$A:$FP,BM$321,FALSE)/4),0)</f>
        <v>0</v>
      </c>
      <c r="BN269" s="223">
        <f>IFERROR(IF(RIGHT(VLOOKUP($A269,csapatok!$A:$NN,BN$320,FALSE),5)="Csere",VLOOKUP(LEFT(VLOOKUP($A269,csapatok!$A:$NN,BN$320,FALSE),LEN(VLOOKUP($A269,csapatok!$A:$NN,BN$320,FALSE))-6),'csapat-ranglista'!$A:$FP,BN$321,FALSE)/8,VLOOKUP(VLOOKUP($A269,csapatok!$A:$NN,BN$320,FALSE),'csapat-ranglista'!$A:$FP,BN$321,FALSE)/4),0)</f>
        <v>0</v>
      </c>
      <c r="BO269" s="223">
        <f>IFERROR(IF(RIGHT(VLOOKUP($A269,csapatok!$A:$NN,BO$320,FALSE),5)="Csere",VLOOKUP(LEFT(VLOOKUP($A269,csapatok!$A:$NN,BO$320,FALSE),LEN(VLOOKUP($A269,csapatok!$A:$NN,BO$320,FALSE))-6),'csapat-ranglista'!$A:$FP,BO$321,FALSE)/8,VLOOKUP(VLOOKUP($A269,csapatok!$A:$NN,BO$320,FALSE),'csapat-ranglista'!$A:$FP,BO$321,FALSE)/4),0)</f>
        <v>0</v>
      </c>
      <c r="BP269" s="223">
        <f>IFERROR(IF(RIGHT(VLOOKUP($A269,csapatok!$A:$NN,BP$320,FALSE),5)="Csere",VLOOKUP(LEFT(VLOOKUP($A269,csapatok!$A:$NN,BP$320,FALSE),LEN(VLOOKUP($A269,csapatok!$A:$NN,BP$320,FALSE))-6),'csapat-ranglista'!$A:$FP,BP$321,FALSE)/8,VLOOKUP(VLOOKUP($A269,csapatok!$A:$NN,BP$320,FALSE),'csapat-ranglista'!$A:$FP,BP$321,FALSE)/4),0)</f>
        <v>0</v>
      </c>
      <c r="BQ269" s="223">
        <f>IFERROR(IF(RIGHT(VLOOKUP($A269,csapatok!$A:$NN,BQ$320,FALSE),5)="Csere",VLOOKUP(LEFT(VLOOKUP($A269,csapatok!$A:$NN,BQ$320,FALSE),LEN(VLOOKUP($A269,csapatok!$A:$NN,BQ$320,FALSE))-6),'csapat-ranglista'!$A:$FP,BQ$321,FALSE)/8,VLOOKUP(VLOOKUP($A269,csapatok!$A:$NN,BQ$320,FALSE),'csapat-ranglista'!$A:$FP,BQ$321,FALSE)/4),0)</f>
        <v>0</v>
      </c>
      <c r="BR269" s="223">
        <f>IFERROR(IF(RIGHT(VLOOKUP($A269,csapatok!$A:$NN,BR$320,FALSE),5)="Csere",VLOOKUP(LEFT(VLOOKUP($A269,csapatok!$A:$NN,BR$320,FALSE),LEN(VLOOKUP($A269,csapatok!$A:$NN,BR$320,FALSE))-6),'csapat-ranglista'!$A:$FP,BR$321,FALSE)/8,VLOOKUP(VLOOKUP($A269,csapatok!$A:$NN,BR$320,FALSE),'csapat-ranglista'!$A:$FP,BR$321,FALSE)/4),0)</f>
        <v>0</v>
      </c>
      <c r="BS269" s="223">
        <f>IFERROR(IF(RIGHT(VLOOKUP($A269,csapatok!$A:$NN,BS$320,FALSE),5)="Csere",VLOOKUP(LEFT(VLOOKUP($A269,csapatok!$A:$NN,BS$320,FALSE),LEN(VLOOKUP($A269,csapatok!$A:$NN,BS$320,FALSE))-6),'csapat-ranglista'!$A:$FP,BS$321,FALSE)/8,VLOOKUP(VLOOKUP($A269,csapatok!$A:$NN,BS$320,FALSE),'csapat-ranglista'!$A:$FP,BS$321,FALSE)/4),0)</f>
        <v>0</v>
      </c>
      <c r="BT269" s="223">
        <f>IFERROR(IF(RIGHT(VLOOKUP($A269,csapatok!$A:$NN,BT$320,FALSE),5)="Csere",VLOOKUP(LEFT(VLOOKUP($A269,csapatok!$A:$NN,BT$320,FALSE),LEN(VLOOKUP($A269,csapatok!$A:$NN,BT$320,FALSE))-6),'csapat-ranglista'!$A:$FP,BT$321,FALSE)/8,VLOOKUP(VLOOKUP($A269,csapatok!$A:$NN,BT$320,FALSE),'csapat-ranglista'!$A:$FP,BT$321,FALSE)/4),0)</f>
        <v>0</v>
      </c>
      <c r="BU269" s="223">
        <f>IFERROR(IF(RIGHT(VLOOKUP($A269,csapatok!$A:$NN,BU$320,FALSE),5)="Csere",VLOOKUP(LEFT(VLOOKUP($A269,csapatok!$A:$NN,BU$320,FALSE),LEN(VLOOKUP($A269,csapatok!$A:$NN,BU$320,FALSE))-6),'csapat-ranglista'!$A:$FP,BU$321,FALSE)/8,VLOOKUP(VLOOKUP($A269,csapatok!$A:$NN,BU$320,FALSE),'csapat-ranglista'!$A:$FP,BU$321,FALSE)/4),0)</f>
        <v>0</v>
      </c>
      <c r="BV269" s="223">
        <f>IFERROR(IF(RIGHT(VLOOKUP($A269,csapatok!$A:$NN,BV$320,FALSE),5)="Csere",VLOOKUP(LEFT(VLOOKUP($A269,csapatok!$A:$NN,BV$320,FALSE),LEN(VLOOKUP($A269,csapatok!$A:$NN,BV$320,FALSE))-6),'csapat-ranglista'!$A:$FP,BV$321,FALSE)/8,VLOOKUP(VLOOKUP($A269,csapatok!$A:$NN,BV$320,FALSE),'csapat-ranglista'!$A:$FP,BV$321,FALSE)/4),0)</f>
        <v>0</v>
      </c>
      <c r="BW269" s="223">
        <f>IFERROR(IF(RIGHT(VLOOKUP($A269,csapatok!$A:$NN,BW$320,FALSE),5)="Csere",VLOOKUP(LEFT(VLOOKUP($A269,csapatok!$A:$NN,BW$320,FALSE),LEN(VLOOKUP($A269,csapatok!$A:$NN,BW$320,FALSE))-6),'csapat-ranglista'!$A:$FP,BW$321,FALSE)/8,VLOOKUP(VLOOKUP($A269,csapatok!$A:$NN,BW$320,FALSE),'csapat-ranglista'!$A:$FP,BW$321,FALSE)/4),0)</f>
        <v>0</v>
      </c>
      <c r="BX269" s="223">
        <f>IFERROR(IF(RIGHT(VLOOKUP($A269,csapatok!$A:$NN,BX$320,FALSE),5)="Csere",VLOOKUP(LEFT(VLOOKUP($A269,csapatok!$A:$NN,BX$320,FALSE),LEN(VLOOKUP($A269,csapatok!$A:$NN,BX$320,FALSE))-6),'csapat-ranglista'!$A:$FP,BX$321,FALSE)/8,VLOOKUP(VLOOKUP($A269,csapatok!$A:$NN,BX$320,FALSE),'csapat-ranglista'!$A:$FP,BX$321,FALSE)/4),0)</f>
        <v>0</v>
      </c>
      <c r="BY269" s="223">
        <f>IFERROR(IF(RIGHT(VLOOKUP($A269,csapatok!$A:$NN,BY$320,FALSE),5)="Csere",VLOOKUP(LEFT(VLOOKUP($A269,csapatok!$A:$NN,BY$320,FALSE),LEN(VLOOKUP($A269,csapatok!$A:$NN,BY$320,FALSE))-6),'csapat-ranglista'!$A:$FP,BY$321,FALSE)/8,VLOOKUP(VLOOKUP($A269,csapatok!$A:$NN,BY$320,FALSE),'csapat-ranglista'!$A:$FP,BY$321,FALSE)/4),0)</f>
        <v>0</v>
      </c>
      <c r="BZ269" s="223">
        <f>IFERROR(IF(RIGHT(VLOOKUP($A269,csapatok!$A:$NN,BZ$320,FALSE),5)="Csere",VLOOKUP(LEFT(VLOOKUP($A269,csapatok!$A:$NN,BZ$320,FALSE),LEN(VLOOKUP($A269,csapatok!$A:$NN,BZ$320,FALSE))-6),'csapat-ranglista'!$A:$FP,BZ$321,FALSE)/8,VLOOKUP(VLOOKUP($A269,csapatok!$A:$NN,BZ$320,FALSE),'csapat-ranglista'!$A:$FP,BZ$321,FALSE)/4),0)</f>
        <v>0</v>
      </c>
      <c r="CA269" s="223">
        <f>IFERROR(IF(RIGHT(VLOOKUP($A269,csapatok!$A:$NN,CA$320,FALSE),5)="Csere",VLOOKUP(LEFT(VLOOKUP($A269,csapatok!$A:$NN,CA$320,FALSE),LEN(VLOOKUP($A269,csapatok!$A:$NN,CA$320,FALSE))-6),'csapat-ranglista'!$A:$FP,CA$321,FALSE)/8,VLOOKUP(VLOOKUP($A269,csapatok!$A:$NN,CA$320,FALSE),'csapat-ranglista'!$A:$FP,CA$321,FALSE)/4),0)</f>
        <v>0</v>
      </c>
      <c r="CB269" s="223">
        <f>IFERROR(IF(RIGHT(VLOOKUP($A269,csapatok!$A:$NN,CB$320,FALSE),5)="Csere",VLOOKUP(LEFT(VLOOKUP($A269,csapatok!$A:$NN,CB$320,FALSE),LEN(VLOOKUP($A269,csapatok!$A:$NN,CB$320,FALSE))-6),'csapat-ranglista'!$A:$FP,CB$321,FALSE)/8,VLOOKUP(VLOOKUP($A269,csapatok!$A:$NN,CB$320,FALSE),'csapat-ranglista'!$A:$FP,CB$321,FALSE)/4),0)</f>
        <v>0</v>
      </c>
      <c r="CC269" s="223">
        <f>IFERROR(IF(RIGHT(VLOOKUP($A269,csapatok!$A:$NN,CC$320,FALSE),5)="Csere",VLOOKUP(LEFT(VLOOKUP($A269,csapatok!$A:$NN,CC$320,FALSE),LEN(VLOOKUP($A269,csapatok!$A:$NN,CC$320,FALSE))-6),'csapat-ranglista'!$A:$FP,CC$321,FALSE)/8,VLOOKUP(VLOOKUP($A269,csapatok!$A:$NN,CC$320,FALSE),'csapat-ranglista'!$A:$FP,CC$321,FALSE)/4),0)</f>
        <v>0</v>
      </c>
      <c r="CD269" s="223">
        <f>IFERROR(IF(RIGHT(VLOOKUP($A269,csapatok!$A:$NN,CD$320,FALSE),5)="Csere",VLOOKUP(LEFT(VLOOKUP($A269,csapatok!$A:$NN,CD$320,FALSE),LEN(VLOOKUP($A269,csapatok!$A:$NN,CD$320,FALSE))-6),'csapat-ranglista'!$A:$FP,CD$321,FALSE)/8,VLOOKUP(VLOOKUP($A269,csapatok!$A:$NN,CD$320,FALSE),'csapat-ranglista'!$A:$FP,CD$321,FALSE)/4),0)</f>
        <v>0</v>
      </c>
      <c r="CE269" s="223">
        <f>IFERROR(IF(RIGHT(VLOOKUP($A269,csapatok!$A:$NN,CE$320,FALSE),5)="Csere",VLOOKUP(LEFT(VLOOKUP($A269,csapatok!$A:$NN,CE$320,FALSE),LEN(VLOOKUP($A269,csapatok!$A:$NN,CE$320,FALSE))-6),'csapat-ranglista'!$A:$FP,CE$321,FALSE)/8,VLOOKUP(VLOOKUP($A269,csapatok!$A:$NN,CE$320,FALSE),'csapat-ranglista'!$A:$FP,CE$321,FALSE)/4),0)</f>
        <v>0</v>
      </c>
      <c r="CF269" s="223">
        <f>IFERROR(IF(RIGHT(VLOOKUP($A269,csapatok!$A:$NN,CF$320,FALSE),5)="Csere",VLOOKUP(LEFT(VLOOKUP($A269,csapatok!$A:$NN,CF$320,FALSE),LEN(VLOOKUP($A269,csapatok!$A:$NN,CF$320,FALSE))-6),'csapat-ranglista'!$A:$FP,CF$321,FALSE)/8,VLOOKUP(VLOOKUP($A269,csapatok!$A:$NN,CF$320,FALSE),'csapat-ranglista'!$A:$FP,CF$321,FALSE)/4),0)</f>
        <v>0</v>
      </c>
      <c r="CG269" s="223">
        <f>IFERROR(IF(RIGHT(VLOOKUP($A269,csapatok!$A:$NN,CG$320,FALSE),5)="Csere",VLOOKUP(LEFT(VLOOKUP($A269,csapatok!$A:$NN,CG$320,FALSE),LEN(VLOOKUP($A269,csapatok!$A:$NN,CG$320,FALSE))-6),'csapat-ranglista'!$A:$FP,CG$321,FALSE)/8,VLOOKUP(VLOOKUP($A269,csapatok!$A:$NN,CG$320,FALSE),'csapat-ranglista'!$A:$FP,CG$321,FALSE)/4),0)</f>
        <v>0</v>
      </c>
      <c r="CH269" s="223">
        <f>IFERROR(IF(RIGHT(VLOOKUP($A269,csapatok!$A:$NN,CH$320,FALSE),5)="Csere",VLOOKUP(LEFT(VLOOKUP($A269,csapatok!$A:$NN,CH$320,FALSE),LEN(VLOOKUP($A269,csapatok!$A:$NN,CH$320,FALSE))-6),'csapat-ranglista'!$A:$FP,CH$321,FALSE)/8,VLOOKUP(VLOOKUP($A269,csapatok!$A:$NN,CH$320,FALSE),'csapat-ranglista'!$A:$FP,CH$321,FALSE)/4),0)</f>
        <v>0</v>
      </c>
      <c r="CI269" s="223">
        <f>IFERROR(IF(RIGHT(VLOOKUP($A269,csapatok!$A:$NN,CI$320,FALSE),5)="Csere",VLOOKUP(LEFT(VLOOKUP($A269,csapatok!$A:$NN,CI$320,FALSE),LEN(VLOOKUP($A269,csapatok!$A:$NN,CI$320,FALSE))-6),'csapat-ranglista'!$A:$FP,CI$321,FALSE)/8,VLOOKUP(VLOOKUP($A269,csapatok!$A:$NN,CI$320,FALSE),'csapat-ranglista'!$A:$FP,CI$321,FALSE)/4),0)</f>
        <v>0</v>
      </c>
      <c r="CJ269" s="224">
        <f>versenyek!$IQ$11*IFERROR(VLOOKUP(VLOOKUP($A269,versenyek!IP:IR,3,FALSE),szabalyok!$A$16:$B$23,2,FALSE)/4,0)</f>
        <v>0</v>
      </c>
      <c r="CK269" s="224">
        <f>versenyek!$IT$11*IFERROR(VLOOKUP(VLOOKUP($A269,versenyek!IS:IU,3,FALSE),szabalyok!$A$16:$B$23,2,FALSE)/4,0)</f>
        <v>0</v>
      </c>
      <c r="CL269" s="223">
        <f>IFERROR(IF(RIGHT(VLOOKUP($A269,csapatok!$A:$NN,CL$320,FALSE),5)="Csere",VLOOKUP(LEFT(VLOOKUP($A269,csapatok!$A:$NN,CL$320,FALSE),LEN(VLOOKUP($A269,csapatok!$A:$NN,CL$320,FALSE))-6),'csapat-ranglista'!$A:$FP,CL$321,FALSE)/8,VLOOKUP(VLOOKUP($A269,csapatok!$A:$NN,CL$320,FALSE),'csapat-ranglista'!$A:$FP,CL$321,FALSE)/4),0)</f>
        <v>0</v>
      </c>
      <c r="CM269" s="223">
        <f>IFERROR(IF(RIGHT(VLOOKUP($A269,csapatok!$A:$NN,CM$320,FALSE),5)="Csere",VLOOKUP(LEFT(VLOOKUP($A269,csapatok!$A:$NN,CM$320,FALSE),LEN(VLOOKUP($A269,csapatok!$A:$NN,CM$320,FALSE))-6),'csapat-ranglista'!$A:$FP,CM$321,FALSE)/8,VLOOKUP(VLOOKUP($A269,csapatok!$A:$NN,CM$320,FALSE),'csapat-ranglista'!$A:$FP,CM$321,FALSE)/4),0)</f>
        <v>0</v>
      </c>
      <c r="CN269" s="223">
        <f>IFERROR(IF(RIGHT(VLOOKUP($A269,csapatok!$A:$NN,CN$320,FALSE),5)="Csere",VLOOKUP(LEFT(VLOOKUP($A269,csapatok!$A:$NN,CN$320,FALSE),LEN(VLOOKUP($A269,csapatok!$A:$NN,CN$320,FALSE))-6),'csapat-ranglista'!$A:$FP,CN$321,FALSE)/8,VLOOKUP(VLOOKUP($A269,csapatok!$A:$NN,CN$320,FALSE),'csapat-ranglista'!$A:$FP,CN$321,FALSE)/4),0)</f>
        <v>0</v>
      </c>
      <c r="CO269" s="223">
        <f>IFERROR(IF(RIGHT(VLOOKUP($A269,csapatok!$A:$NN,CO$320,FALSE),5)="Csere",VLOOKUP(LEFT(VLOOKUP($A269,csapatok!$A:$NN,CO$320,FALSE),LEN(VLOOKUP($A269,csapatok!$A:$NN,CO$320,FALSE))-6),'csapat-ranglista'!$A:$FP,CO$321,FALSE)/8,VLOOKUP(VLOOKUP($A269,csapatok!$A:$NN,CO$320,FALSE),'csapat-ranglista'!$A:$FP,CO$321,FALSE)/4),0)</f>
        <v>0</v>
      </c>
      <c r="CP269" s="223">
        <f>IFERROR(IF(RIGHT(VLOOKUP($A269,csapatok!$A:$NN,CP$320,FALSE),5)="Csere",VLOOKUP(LEFT(VLOOKUP($A269,csapatok!$A:$NN,CP$320,FALSE),LEN(VLOOKUP($A269,csapatok!$A:$NN,CP$320,FALSE))-6),'csapat-ranglista'!$A:$FP,CP$321,FALSE)/8,VLOOKUP(VLOOKUP($A269,csapatok!$A:$NN,CP$320,FALSE),'csapat-ranglista'!$A:$FP,CP$321,FALSE)/4),0)</f>
        <v>0</v>
      </c>
      <c r="CQ269" s="223">
        <f>IFERROR(IF(RIGHT(VLOOKUP($A269,csapatok!$A:$NN,CQ$320,FALSE),5)="Csere",VLOOKUP(LEFT(VLOOKUP($A269,csapatok!$A:$NN,CQ$320,FALSE),LEN(VLOOKUP($A269,csapatok!$A:$NN,CQ$320,FALSE))-6),'csapat-ranglista'!$A:$FP,CQ$321,FALSE)/8,VLOOKUP(VLOOKUP($A269,csapatok!$A:$NN,CQ$320,FALSE),'csapat-ranglista'!$A:$FP,CQ$321,FALSE)/4),0)</f>
        <v>0</v>
      </c>
      <c r="CR269" s="223">
        <f>IFERROR(IF(RIGHT(VLOOKUP($A269,csapatok!$A:$NN,CR$320,FALSE),5)="Csere",VLOOKUP(LEFT(VLOOKUP($A269,csapatok!$A:$NN,CR$320,FALSE),LEN(VLOOKUP($A269,csapatok!$A:$NN,CR$320,FALSE))-6),'csapat-ranglista'!$A:$FP,CR$321,FALSE)/8,VLOOKUP(VLOOKUP($A269,csapatok!$A:$NN,CR$320,FALSE),'csapat-ranglista'!$A:$FP,CR$321,FALSE)/4),0)</f>
        <v>0</v>
      </c>
      <c r="CS269" s="223">
        <f>IFERROR(IF(RIGHT(VLOOKUP($A269,csapatok!$A:$NN,CS$320,FALSE),5)="Csere",VLOOKUP(LEFT(VLOOKUP($A269,csapatok!$A:$NN,CS$320,FALSE),LEN(VLOOKUP($A269,csapatok!$A:$NN,CS$320,FALSE))-6),'csapat-ranglista'!$A:$FP,CS$321,FALSE)/8,VLOOKUP(VLOOKUP($A269,csapatok!$A:$NN,CS$320,FALSE),'csapat-ranglista'!$A:$FP,CS$321,FALSE)/4),0)</f>
        <v>0</v>
      </c>
      <c r="CT269" s="223">
        <f>IFERROR(IF(RIGHT(VLOOKUP($A269,csapatok!$A:$NN,CT$320,FALSE),5)="Csere",VLOOKUP(LEFT(VLOOKUP($A269,csapatok!$A:$NN,CT$320,FALSE),LEN(VLOOKUP($A269,csapatok!$A:$NN,CT$320,FALSE))-6),'csapat-ranglista'!$A:$FP,CT$321,FALSE)/8,VLOOKUP(VLOOKUP($A269,csapatok!$A:$NN,CT$320,FALSE),'csapat-ranglista'!$A:$FP,CT$321,FALSE)/4),0)</f>
        <v>0</v>
      </c>
      <c r="CU269" s="223">
        <f>IFERROR(IF(RIGHT(VLOOKUP($A269,csapatok!$A:$NN,CU$320,FALSE),5)="Csere",VLOOKUP(LEFT(VLOOKUP($A269,csapatok!$A:$NN,CU$320,FALSE),LEN(VLOOKUP($A269,csapatok!$A:$NN,CU$320,FALSE))-6),'csapat-ranglista'!$A:$FP,CU$321,FALSE)/8,VLOOKUP(VLOOKUP($A269,csapatok!$A:$NN,CU$320,FALSE),'csapat-ranglista'!$A:$FP,CU$321,FALSE)/4),0)</f>
        <v>0</v>
      </c>
      <c r="CV269" s="223">
        <f>IFERROR(IF(RIGHT(VLOOKUP($A269,csapatok!$A:$NN,CV$320,FALSE),5)="Csere",VLOOKUP(LEFT(VLOOKUP($A269,csapatok!$A:$NN,CV$320,FALSE),LEN(VLOOKUP($A269,csapatok!$A:$NN,CV$320,FALSE))-6),'csapat-ranglista'!$A:$FP,CV$321,FALSE)/8,VLOOKUP(VLOOKUP($A269,csapatok!$A:$NN,CV$320,FALSE),'csapat-ranglista'!$A:$FP,CV$321,FALSE)/4),0)</f>
        <v>0</v>
      </c>
      <c r="CW269" s="223">
        <f>IFERROR(IF(RIGHT(VLOOKUP($A269,csapatok!$A:$NN,CW$320,FALSE),5)="Csere",VLOOKUP(LEFT(VLOOKUP($A269,csapatok!$A:$NN,CW$320,FALSE),LEN(VLOOKUP($A269,csapatok!$A:$NN,CW$320,FALSE))-6),'csapat-ranglista'!$A:$FP,CW$321,FALSE)/8,VLOOKUP(VLOOKUP($A269,csapatok!$A:$NN,CW$320,FALSE),'csapat-ranglista'!$A:$FP,CW$321,FALSE)/4),0)</f>
        <v>0</v>
      </c>
      <c r="CX269" s="223">
        <f>IFERROR(IF(RIGHT(VLOOKUP($A269,csapatok!$A:$NN,CX$320,FALSE),5)="Csere",VLOOKUP(LEFT(VLOOKUP($A269,csapatok!$A:$NN,CX$320,FALSE),LEN(VLOOKUP($A269,csapatok!$A:$NN,CX$320,FALSE))-6),'csapat-ranglista'!$A:$FP,CX$321,FALSE)/8,VLOOKUP(VLOOKUP($A269,csapatok!$A:$NN,CX$320,FALSE),'csapat-ranglista'!$A:$FP,CX$321,FALSE)/4),0)</f>
        <v>0</v>
      </c>
      <c r="CY269" s="223">
        <f>IFERROR(IF(RIGHT(VLOOKUP($A269,csapatok!$A:$NN,CY$320,FALSE),5)="Csere",VLOOKUP(LEFT(VLOOKUP($A269,csapatok!$A:$NN,CY$320,FALSE),LEN(VLOOKUP($A269,csapatok!$A:$NN,CY$320,FALSE))-6),'csapat-ranglista'!$A:$FP,CY$321,FALSE)/8,VLOOKUP(VLOOKUP($A269,csapatok!$A:$NN,CY$320,FALSE),'csapat-ranglista'!$A:$FP,CY$321,FALSE)/4),0)</f>
        <v>0</v>
      </c>
      <c r="CZ269" s="223">
        <f>IFERROR(IF(RIGHT(VLOOKUP($A269,csapatok!$A:$NN,CZ$320,FALSE),5)="Csere",VLOOKUP(LEFT(VLOOKUP($A269,csapatok!$A:$NN,CZ$320,FALSE),LEN(VLOOKUP($A269,csapatok!$A:$NN,CZ$320,FALSE))-6),'csapat-ranglista'!$A:$FP,CZ$321,FALSE)/8,VLOOKUP(VLOOKUP($A269,csapatok!$A:$NN,CZ$320,FALSE),'csapat-ranglista'!$A:$FP,CZ$321,FALSE)/4),0)</f>
        <v>0</v>
      </c>
      <c r="DA269" s="223">
        <f>IFERROR(IF(RIGHT(VLOOKUP($A269,csapatok!$A:$NN,DA$320,FALSE),5)="Csere",VLOOKUP(LEFT(VLOOKUP($A269,csapatok!$A:$NN,DA$320,FALSE),LEN(VLOOKUP($A269,csapatok!$A:$NN,DA$320,FALSE))-6),'csapat-ranglista'!$A:$FP,DA$321,FALSE)/8,VLOOKUP(VLOOKUP($A269,csapatok!$A:$NN,DA$320,FALSE),'csapat-ranglista'!$A:$FP,DA$321,FALSE)/4),0)</f>
        <v>0</v>
      </c>
      <c r="DB269" s="223">
        <f>IFERROR(IF(RIGHT(VLOOKUP($A269,csapatok!$A:$NN,DB$320,FALSE),5)="Csere",VLOOKUP(LEFT(VLOOKUP($A269,csapatok!$A:$NN,DB$320,FALSE),LEN(VLOOKUP($A269,csapatok!$A:$NN,DB$320,FALSE))-6),'csapat-ranglista'!$A:$FP,DB$321,FALSE)/8,VLOOKUP(VLOOKUP($A269,csapatok!$A:$NN,DB$320,FALSE),'csapat-ranglista'!$A:$FP,DB$321,FALSE)/4),0)</f>
        <v>0</v>
      </c>
      <c r="DC269" s="223">
        <f>IFERROR(IF(RIGHT(VLOOKUP($A269,csapatok!$A:$NN,DC$320,FALSE),5)="Csere",VLOOKUP(LEFT(VLOOKUP($A269,csapatok!$A:$NN,DC$320,FALSE),LEN(VLOOKUP($A269,csapatok!$A:$NN,DC$320,FALSE))-6),'csapat-ranglista'!$A:$FP,DC$321,FALSE)/8,VLOOKUP(VLOOKUP($A269,csapatok!$A:$NN,DC$320,FALSE),'csapat-ranglista'!$A:$FP,DC$321,FALSE)/4),0)</f>
        <v>0</v>
      </c>
      <c r="DD269" s="223">
        <f>IFERROR(IF(RIGHT(VLOOKUP($A269,csapatok!$A:$NN,DD$320,FALSE),5)="Csere",VLOOKUP(LEFT(VLOOKUP($A269,csapatok!$A:$NN,DD$320,FALSE),LEN(VLOOKUP($A269,csapatok!$A:$NN,DD$320,FALSE))-6),'csapat-ranglista'!$A:$FP,DD$321,FALSE)/8,VLOOKUP(VLOOKUP($A269,csapatok!$A:$NN,DD$320,FALSE),'csapat-ranglista'!$A:$FP,DD$321,FALSE)/4),0)</f>
        <v>0</v>
      </c>
      <c r="DE269" s="223">
        <f>IFERROR(IF(RIGHT(VLOOKUP($A269,csapatok!$A:$NN,DE$320,FALSE),5)="Csere",VLOOKUP(LEFT(VLOOKUP($A269,csapatok!$A:$NN,DE$320,FALSE),LEN(VLOOKUP($A269,csapatok!$A:$NN,DE$320,FALSE))-6),'csapat-ranglista'!$A:$FP,DE$321,FALSE)/8,VLOOKUP(VLOOKUP($A269,csapatok!$A:$NN,DE$320,FALSE),'csapat-ranglista'!$A:$FP,DE$321,FALSE)/4),0)</f>
        <v>0</v>
      </c>
      <c r="DF269" s="223">
        <f>IFERROR(IF(RIGHT(VLOOKUP($A269,csapatok!$A:$NN,DF$320,FALSE),5)="Csere",VLOOKUP(LEFT(VLOOKUP($A269,csapatok!$A:$NN,DF$320,FALSE),LEN(VLOOKUP($A269,csapatok!$A:$NN,DF$320,FALSE))-6),'csapat-ranglista'!$A:$FP,DF$321,FALSE)/8,VLOOKUP(VLOOKUP($A269,csapatok!$A:$NN,DF$320,FALSE),'csapat-ranglista'!$A:$FP,DF$321,FALSE)/4),0)</f>
        <v>0</v>
      </c>
      <c r="DG269" s="223">
        <f>IFERROR(IF(RIGHT(VLOOKUP($A269,csapatok!$A:$NN,DG$320,FALSE),5)="Csere",VLOOKUP(LEFT(VLOOKUP($A269,csapatok!$A:$NN,DG$320,FALSE),LEN(VLOOKUP($A269,csapatok!$A:$NN,DG$320,FALSE))-6),'csapat-ranglista'!$A:$FP,DG$321,FALSE)/8,VLOOKUP(VLOOKUP($A269,csapatok!$A:$NN,DG$320,FALSE),'csapat-ranglista'!$A:$FP,DG$321,FALSE)/4),0)</f>
        <v>0</v>
      </c>
      <c r="DH269" s="223">
        <f>IFERROR(IF(RIGHT(VLOOKUP($A269,csapatok!$A:$NN,DH$320,FALSE),5)="Csere",VLOOKUP(LEFT(VLOOKUP($A269,csapatok!$A:$NN,DH$320,FALSE),LEN(VLOOKUP($A269,csapatok!$A:$NN,DH$320,FALSE))-6),'csapat-ranglista'!$A:$FP,DH$321,FALSE)/8,VLOOKUP(VLOOKUP($A269,csapatok!$A:$NN,DH$320,FALSE),'csapat-ranglista'!$A:$FP,DH$321,FALSE)/4),0)</f>
        <v>0</v>
      </c>
      <c r="DI269" s="223">
        <f>IFERROR(IF(RIGHT(VLOOKUP($A269,csapatok!$A:$NN,DI$320,FALSE),5)="Csere",VLOOKUP(LEFT(VLOOKUP($A269,csapatok!$A:$NN,DI$320,FALSE),LEN(VLOOKUP($A269,csapatok!$A:$NN,DI$320,FALSE))-6),'csapat-ranglista'!$A:$FP,DI$321,FALSE)/8,VLOOKUP(VLOOKUP($A269,csapatok!$A:$NN,DI$320,FALSE),'csapat-ranglista'!$A:$FP,DI$321,FALSE)/4),0)</f>
        <v>0</v>
      </c>
      <c r="DJ269" s="223">
        <f>IFERROR(IF(RIGHT(VLOOKUP($A269,csapatok!$A:$NN,DJ$320,FALSE),5)="Csere",VLOOKUP(LEFT(VLOOKUP($A269,csapatok!$A:$NN,DJ$320,FALSE),LEN(VLOOKUP($A269,csapatok!$A:$NN,DJ$320,FALSE))-6),'csapat-ranglista'!$A:$FP,DJ$321,FALSE)/8,VLOOKUP(VLOOKUP($A269,csapatok!$A:$NN,DJ$320,FALSE),'csapat-ranglista'!$A:$FP,DJ$321,FALSE)/4),0)</f>
        <v>0</v>
      </c>
      <c r="DK269" s="223">
        <f>IFERROR(IF(RIGHT(VLOOKUP($A269,csapatok!$A:$NN,DK$320,FALSE),5)="Csere",VLOOKUP(LEFT(VLOOKUP($A269,csapatok!$A:$NN,DK$320,FALSE),LEN(VLOOKUP($A269,csapatok!$A:$NN,DK$320,FALSE))-6),'csapat-ranglista'!$A:$FP,DK$321,FALSE)/8,VLOOKUP(VLOOKUP($A269,csapatok!$A:$NN,DK$320,FALSE),'csapat-ranglista'!$A:$FP,DK$321,FALSE)/4),0)</f>
        <v>0</v>
      </c>
      <c r="DL269" s="223">
        <f>IFERROR(IF(RIGHT(VLOOKUP($A269,csapatok!$A:$NN,DL$320,FALSE),5)="Csere",VLOOKUP(LEFT(VLOOKUP($A269,csapatok!$A:$NN,DL$320,FALSE),LEN(VLOOKUP($A269,csapatok!$A:$NN,DL$320,FALSE))-6),'csapat-ranglista'!$A:$FP,DL$321,FALSE)/8,VLOOKUP(VLOOKUP($A269,csapatok!$A:$NN,DL$320,FALSE),'csapat-ranglista'!$A:$FP,DL$321,FALSE)/4),0)</f>
        <v>0</v>
      </c>
      <c r="DM269" s="223">
        <f>IFERROR(IF(RIGHT(VLOOKUP($A269,csapatok!$A:$NN,DM$320,FALSE),5)="Csere",VLOOKUP(LEFT(VLOOKUP($A269,csapatok!$A:$NN,DM$320,FALSE),LEN(VLOOKUP($A269,csapatok!$A:$NN,DM$320,FALSE))-6),'csapat-ranglista'!$A:$FP,DM$321,FALSE)/8,VLOOKUP(VLOOKUP($A269,csapatok!$A:$NN,DM$320,FALSE),'csapat-ranglista'!$A:$FP,DM$321,FALSE)/4),0)</f>
        <v>0</v>
      </c>
      <c r="DN269" s="223">
        <f>IFERROR(IF(RIGHT(VLOOKUP($A269,csapatok!$A:$NN,DN$320,FALSE),5)="Csere",VLOOKUP(LEFT(VLOOKUP($A269,csapatok!$A:$NN,DN$320,FALSE),LEN(VLOOKUP($A269,csapatok!$A:$NN,DN$320,FALSE))-6),'csapat-ranglista'!$A:$FP,DN$321,FALSE)/8,VLOOKUP(VLOOKUP($A269,csapatok!$A:$NN,DN$320,FALSE),'csapat-ranglista'!$A:$FP,DN$321,FALSE)/4),0)</f>
        <v>0</v>
      </c>
      <c r="DO269" s="224">
        <f>versenyek!$MF$11*IFERROR(VLOOKUP(VLOOKUP($A269,versenyek!ME:MG,3,FALSE),szabalyok!$A$16:$B$23,2,FALSE)/4,0)</f>
        <v>0</v>
      </c>
      <c r="DP269" s="224">
        <f>versenyek!$MI$11*IFERROR(VLOOKUP(VLOOKUP($A269,versenyek!MH:MJ,3,FALSE),szabalyok!$A$16:$B$23,2,FALSE)/4,0)</f>
        <v>0</v>
      </c>
      <c r="DQ269" s="223">
        <f>IFERROR(IF(RIGHT(VLOOKUP($A269,csapatok!$A:$NN,DQ$320,FALSE),5)="Csere",VLOOKUP(LEFT(VLOOKUP($A269,csapatok!$A:$NN,DQ$320,FALSE),LEN(VLOOKUP($A269,csapatok!$A:$NN,DQ$320,FALSE))-6),'csapat-ranglista'!$A:$FP,DQ$321,FALSE)/8,VLOOKUP(VLOOKUP($A269,csapatok!$A:$NN,DQ$320,FALSE),'csapat-ranglista'!$A:$FP,DQ$321,FALSE)/4),0)</f>
        <v>0</v>
      </c>
      <c r="DR269" s="223">
        <f>IFERROR(IF(RIGHT(VLOOKUP($A269,csapatok!$A:$NN,DR$320,FALSE),5)="Csere",VLOOKUP(LEFT(VLOOKUP($A269,csapatok!$A:$NN,DR$320,FALSE),LEN(VLOOKUP($A269,csapatok!$A:$NN,DR$320,FALSE))-6),'csapat-ranglista'!$A:$FP,DR$321,FALSE)/8,VLOOKUP(VLOOKUP($A269,csapatok!$A:$NN,DR$320,FALSE),'csapat-ranglista'!$A:$FP,DR$321,FALSE)/4),0)</f>
        <v>0</v>
      </c>
      <c r="DS269" s="223">
        <f>IFERROR(IF(RIGHT(VLOOKUP($A269,csapatok!$A:$NN,DS$320,FALSE),5)="Csere",VLOOKUP(LEFT(VLOOKUP($A269,csapatok!$A:$NN,DS$320,FALSE),LEN(VLOOKUP($A269,csapatok!$A:$NN,DS$320,FALSE))-6),'csapat-ranglista'!$A:$FP,DS$321,FALSE)/8,VLOOKUP(VLOOKUP($A269,csapatok!$A:$NN,DS$320,FALSE),'csapat-ranglista'!$A:$FP,DS$321,FALSE)/4),0)</f>
        <v>0</v>
      </c>
      <c r="DT269" s="223">
        <f>IFERROR(IF(RIGHT(VLOOKUP($A269,csapatok!$A:$NN,DT$320,FALSE),5)="Csere",VLOOKUP(LEFT(VLOOKUP($A269,csapatok!$A:$NN,DT$320,FALSE),LEN(VLOOKUP($A269,csapatok!$A:$NN,DT$320,FALSE))-6),'csapat-ranglista'!$A:$FP,DT$321,FALSE)/8,VLOOKUP(VLOOKUP($A269,csapatok!$A:$NN,DT$320,FALSE),'csapat-ranglista'!$A:$FP,DT$321,FALSE)/4),0)</f>
        <v>0</v>
      </c>
      <c r="DU269" s="223">
        <f>IFERROR(IF(RIGHT(VLOOKUP($A269,csapatok!$A:$NN,DU$320,FALSE),5)="Csere",VLOOKUP(LEFT(VLOOKUP($A269,csapatok!$A:$NN,DU$320,FALSE),LEN(VLOOKUP($A269,csapatok!$A:$NN,DU$320,FALSE))-6),'csapat-ranglista'!$A:$FP,DU$321,FALSE)/8,VLOOKUP(VLOOKUP($A269,csapatok!$A:$NN,DU$320,FALSE),'csapat-ranglista'!$A:$FP,DU$321,FALSE)/4),0)</f>
        <v>0</v>
      </c>
      <c r="DV269" s="223">
        <f>IFERROR(IF(RIGHT(VLOOKUP($A269,csapatok!$A:$NN,DV$320,FALSE),5)="Csere",VLOOKUP(LEFT(VLOOKUP($A269,csapatok!$A:$NN,DV$320,FALSE),LEN(VLOOKUP($A269,csapatok!$A:$NN,DV$320,FALSE))-6),'csapat-ranglista'!$A:$FP,DV$321,FALSE)/8,VLOOKUP(VLOOKUP($A269,csapatok!$A:$NN,DV$320,FALSE),'csapat-ranglista'!$A:$FP,DV$321,FALSE)/4),0)</f>
        <v>0</v>
      </c>
      <c r="DW269" s="223">
        <f>IFERROR(IF(RIGHT(VLOOKUP($A269,csapatok!$A:$NN,DW$320,FALSE),5)="Csere",VLOOKUP(LEFT(VLOOKUP($A269,csapatok!$A:$NN,DW$320,FALSE),LEN(VLOOKUP($A269,csapatok!$A:$NN,DW$320,FALSE))-6),'csapat-ranglista'!$A:$FP,DW$321,FALSE)/8,VLOOKUP(VLOOKUP($A269,csapatok!$A:$NN,DW$320,FALSE),'csapat-ranglista'!$A:$FP,DW$321,FALSE)/4),0)</f>
        <v>0</v>
      </c>
      <c r="DX269" s="223">
        <f>IFERROR(IF(RIGHT(VLOOKUP($A269,csapatok!$A:$NN,DX$320,FALSE),5)="Csere",VLOOKUP(LEFT(VLOOKUP($A269,csapatok!$A:$NN,DX$320,FALSE),LEN(VLOOKUP($A269,csapatok!$A:$NN,DX$320,FALSE))-6),'csapat-ranglista'!$A:$FP,DX$321,FALSE)/8,VLOOKUP(VLOOKUP($A269,csapatok!$A:$NN,DX$320,FALSE),'csapat-ranglista'!$A:$FP,DX$321,FALSE)/4),0)</f>
        <v>0</v>
      </c>
      <c r="DY269" s="223">
        <f>IFERROR(IF(RIGHT(VLOOKUP($A269,csapatok!$A:$NN,DY$320,FALSE),5)="Csere",VLOOKUP(LEFT(VLOOKUP($A269,csapatok!$A:$NN,DY$320,FALSE),LEN(VLOOKUP($A269,csapatok!$A:$NN,DY$320,FALSE))-6),'csapat-ranglista'!$A:$FP,DY$321,FALSE)/8,VLOOKUP(VLOOKUP($A269,csapatok!$A:$NN,DY$320,FALSE),'csapat-ranglista'!$A:$FP,DY$321,FALSE)/4),0)</f>
        <v>0</v>
      </c>
      <c r="DZ269" s="223">
        <f>IFERROR(IF(RIGHT(VLOOKUP($A269,csapatok!$A:$NN,DZ$320,FALSE),5)="Csere",VLOOKUP(LEFT(VLOOKUP($A269,csapatok!$A:$NN,DZ$320,FALSE),LEN(VLOOKUP($A269,csapatok!$A:$NN,DZ$320,FALSE))-6),'csapat-ranglista'!$A:$FP,DZ$321,FALSE)/8,VLOOKUP(VLOOKUP($A269,csapatok!$A:$NN,DZ$320,FALSE),'csapat-ranglista'!$A:$FP,DZ$321,FALSE)/4),0)</f>
        <v>0</v>
      </c>
      <c r="EA269" s="223">
        <f>IFERROR(IF(RIGHT(VLOOKUP($A269,csapatok!$A:$NN,EA$320,FALSE),5)="Csere",VLOOKUP(LEFT(VLOOKUP($A269,csapatok!$A:$NN,EA$320,FALSE),LEN(VLOOKUP($A269,csapatok!$A:$NN,EA$320,FALSE))-6),'csapat-ranglista'!$A:$FP,EA$321,FALSE)/8,VLOOKUP(VLOOKUP($A269,csapatok!$A:$NN,EA$320,FALSE),'csapat-ranglista'!$A:$FP,EA$321,FALSE)/4),0)</f>
        <v>0</v>
      </c>
      <c r="EB269" s="223">
        <f>IFERROR(IF(RIGHT(VLOOKUP($A269,csapatok!$A:$NN,EB$320,FALSE),5)="Csere",VLOOKUP(LEFT(VLOOKUP($A269,csapatok!$A:$NN,EB$320,FALSE),LEN(VLOOKUP($A269,csapatok!$A:$NN,EB$320,FALSE))-6),'csapat-ranglista'!$A:$FP,EB$321,FALSE)/8,VLOOKUP(VLOOKUP($A269,csapatok!$A:$NN,EB$320,FALSE),'csapat-ranglista'!$A:$FP,EB$321,FALSE)/4),0)</f>
        <v>0</v>
      </c>
      <c r="EC269" s="223">
        <f>IFERROR(IF(RIGHT(VLOOKUP($A269,csapatok!$A:$NN,EC$320,FALSE),5)="Csere",VLOOKUP(LEFT(VLOOKUP($A269,csapatok!$A:$NN,EC$320,FALSE),LEN(VLOOKUP($A269,csapatok!$A:$NN,EC$320,FALSE))-6),'csapat-ranglista'!$A:$FP,EC$321,FALSE)/8,VLOOKUP(VLOOKUP($A269,csapatok!$A:$NN,EC$320,FALSE),'csapat-ranglista'!$A:$FP,EC$321,FALSE)/4),0)</f>
        <v>0</v>
      </c>
      <c r="ED269" s="223">
        <f>IFERROR(IF(RIGHT(VLOOKUP($A269,csapatok!$A:$NN,ED$320,FALSE),5)="Csere",VLOOKUP(LEFT(VLOOKUP($A269,csapatok!$A:$NN,ED$320,FALSE),LEN(VLOOKUP($A269,csapatok!$A:$NN,ED$320,FALSE))-6),'csapat-ranglista'!$A:$FP,ED$321,FALSE)/8,VLOOKUP(VLOOKUP($A269,csapatok!$A:$NN,ED$320,FALSE),'csapat-ranglista'!$A:$FP,ED$321,FALSE)/4),0)</f>
        <v>0</v>
      </c>
      <c r="EE269" s="223">
        <f>IFERROR(IF(RIGHT(VLOOKUP($A269,csapatok!$A:$NN,EE$320,FALSE),5)="Csere",VLOOKUP(LEFT(VLOOKUP($A269,csapatok!$A:$NN,EE$320,FALSE),LEN(VLOOKUP($A269,csapatok!$A:$NN,EE$320,FALSE))-6),'csapat-ranglista'!$A:$FP,EE$321,FALSE)/8,VLOOKUP(VLOOKUP($A269,csapatok!$A:$NN,EE$320,FALSE),'csapat-ranglista'!$A:$FP,EE$321,FALSE)/4),0)</f>
        <v>0</v>
      </c>
      <c r="EF269" s="223">
        <f>IFERROR(IF(RIGHT(VLOOKUP($A269,csapatok!$A:$NN,EF$320,FALSE),5)="Csere",VLOOKUP(LEFT(VLOOKUP($A269,csapatok!$A:$NN,EF$320,FALSE),LEN(VLOOKUP($A269,csapatok!$A:$NN,EF$320,FALSE))-6),'csapat-ranglista'!$A:$FP,EF$321,FALSE)/8,VLOOKUP(VLOOKUP($A269,csapatok!$A:$NN,EF$320,FALSE),'csapat-ranglista'!$A:$FP,EF$321,FALSE)/4),0)</f>
        <v>0</v>
      </c>
      <c r="EG269" s="223">
        <f>IFERROR(IF(RIGHT(VLOOKUP($A269,csapatok!$A:$NN,EG$320,FALSE),5)="Csere",VLOOKUP(LEFT(VLOOKUP($A269,csapatok!$A:$NN,EG$320,FALSE),LEN(VLOOKUP($A269,csapatok!$A:$NN,EG$320,FALSE))-6),'csapat-ranglista'!$A:$FP,EG$321,FALSE)/8,VLOOKUP(VLOOKUP($A269,csapatok!$A:$NN,EG$320,FALSE),'csapat-ranglista'!$A:$FP,EG$321,FALSE)/4),0)</f>
        <v>0</v>
      </c>
      <c r="EH269" s="223">
        <f>IFERROR(IF(RIGHT(VLOOKUP($A269,csapatok!$A:$NN,EH$320,FALSE),5)="Csere",VLOOKUP(LEFT(VLOOKUP($A269,csapatok!$A:$NN,EH$320,FALSE),LEN(VLOOKUP($A269,csapatok!$A:$NN,EH$320,FALSE))-6),'csapat-ranglista'!$A:$FP,EH$321,FALSE)/8,VLOOKUP(VLOOKUP($A269,csapatok!$A:$NN,EH$320,FALSE),'csapat-ranglista'!$A:$FP,EH$321,FALSE)/4),0)</f>
        <v>0</v>
      </c>
      <c r="EI269" s="223">
        <f>IFERROR(IF(RIGHT(VLOOKUP($A269,csapatok!$A:$NN,EI$320,FALSE),5)="Csere",VLOOKUP(LEFT(VLOOKUP($A269,csapatok!$A:$NN,EI$320,FALSE),LEN(VLOOKUP($A269,csapatok!$A:$NN,EI$320,FALSE))-6),'csapat-ranglista'!$A:$FP,EI$321,FALSE)/8,VLOOKUP(VLOOKUP($A269,csapatok!$A:$NN,EI$320,FALSE),'csapat-ranglista'!$A:$FP,EI$321,FALSE)/4),0)</f>
        <v>0</v>
      </c>
      <c r="EJ269" s="223">
        <f>IFERROR(IF(RIGHT(VLOOKUP($A269,csapatok!$A:$NN,EJ$320,FALSE),5)="Csere",VLOOKUP(LEFT(VLOOKUP($A269,csapatok!$A:$NN,EJ$320,FALSE),LEN(VLOOKUP($A269,csapatok!$A:$NN,EJ$320,FALSE))-6),'csapat-ranglista'!$A:$FP,EJ$321,FALSE)/8,VLOOKUP(VLOOKUP($A269,csapatok!$A:$NN,EJ$320,FALSE),'csapat-ranglista'!$A:$FP,EJ$321,FALSE)/4),0)</f>
        <v>0</v>
      </c>
      <c r="EK269" s="223">
        <f>IFERROR(IF(RIGHT(VLOOKUP($A269,csapatok!$A:$NN,EK$320,FALSE),5)="Csere",VLOOKUP(LEFT(VLOOKUP($A269,csapatok!$A:$NN,EK$320,FALSE),LEN(VLOOKUP($A269,csapatok!$A:$NN,EK$320,FALSE))-6),'csapat-ranglista'!$A:$FP,EK$321,FALSE)/8,VLOOKUP(VLOOKUP($A269,csapatok!$A:$NN,EK$320,FALSE),'csapat-ranglista'!$A:$FP,EK$321,FALSE)/4),0)</f>
        <v>0</v>
      </c>
      <c r="EL269" s="223">
        <f>IFERROR(IF(RIGHT(VLOOKUP($A269,csapatok!$A:$NN,EL$320,FALSE),5)="Csere",VLOOKUP(LEFT(VLOOKUP($A269,csapatok!$A:$NN,EL$320,FALSE),LEN(VLOOKUP($A269,csapatok!$A:$NN,EL$320,FALSE))-6),'csapat-ranglista'!$A:$FP,EL$321,FALSE)/8,VLOOKUP(VLOOKUP($A269,csapatok!$A:$NN,EL$320,FALSE),'csapat-ranglista'!$A:$FP,EL$321,FALSE)/4),0)</f>
        <v>0</v>
      </c>
      <c r="EM269" s="223">
        <f>IFERROR(IF(RIGHT(VLOOKUP($A269,csapatok!$A:$NN,EM$320,FALSE),5)="Csere",VLOOKUP(LEFT(VLOOKUP($A269,csapatok!$A:$NN,EM$320,FALSE),LEN(VLOOKUP($A269,csapatok!$A:$NN,EM$320,FALSE))-6),'csapat-ranglista'!$A:$FP,EM$321,FALSE)/8,VLOOKUP(VLOOKUP($A269,csapatok!$A:$NN,EM$320,FALSE),'csapat-ranglista'!$A:$FP,EM$321,FALSE)/4),0)</f>
        <v>0</v>
      </c>
      <c r="EN269" s="223">
        <f>IFERROR(IF(RIGHT(VLOOKUP($A269,csapatok!$A:$NN,EN$320,FALSE),5)="Csere",VLOOKUP(LEFT(VLOOKUP($A269,csapatok!$A:$NN,EN$320,FALSE),LEN(VLOOKUP($A269,csapatok!$A:$NN,EN$320,FALSE))-6),'csapat-ranglista'!$A:$FP,EN$321,FALSE)/8,VLOOKUP(VLOOKUP($A269,csapatok!$A:$NN,EN$320,FALSE),'csapat-ranglista'!$A:$FP,EN$321,FALSE)/4),0)</f>
        <v>0</v>
      </c>
      <c r="EO269" s="223">
        <f>IFERROR(IF(RIGHT(VLOOKUP($A269,csapatok!$A:$NN,EO$320,FALSE),5)="Csere",VLOOKUP(LEFT(VLOOKUP($A269,csapatok!$A:$NN,EO$320,FALSE),LEN(VLOOKUP($A269,csapatok!$A:$NN,EO$320,FALSE))-6),'csapat-ranglista'!$A:$FP,EO$321,FALSE)/8,VLOOKUP(VLOOKUP($A269,csapatok!$A:$NN,EO$320,FALSE),'csapat-ranglista'!$A:$FP,EO$321,FALSE)/4),0)</f>
        <v>0</v>
      </c>
      <c r="EP269" s="223">
        <f>IFERROR(IF(RIGHT(VLOOKUP($A269,csapatok!$A:$NN,EP$320,FALSE),5)="Csere",VLOOKUP(LEFT(VLOOKUP($A269,csapatok!$A:$NN,EP$320,FALSE),LEN(VLOOKUP($A269,csapatok!$A:$NN,EP$320,FALSE))-6),'csapat-ranglista'!$A:$FP,EP$321,FALSE)/8,VLOOKUP(VLOOKUP($A269,csapatok!$A:$NN,EP$320,FALSE),'csapat-ranglista'!$A:$FP,EP$321,FALSE)/4),0)</f>
        <v>0</v>
      </c>
      <c r="EQ269" s="223">
        <f>IFERROR(IF(RIGHT(VLOOKUP($A269,csapatok!$A:$NN,EQ$320,FALSE),5)="Csere",VLOOKUP(LEFT(VLOOKUP($A269,csapatok!$A:$NN,EQ$320,FALSE),LEN(VLOOKUP($A269,csapatok!$A:$NN,EQ$320,FALSE))-6),'csapat-ranglista'!$A:$FP,EQ$321,FALSE)/8,VLOOKUP(VLOOKUP($A269,csapatok!$A:$NN,EQ$320,FALSE),'csapat-ranglista'!$A:$FP,EQ$321,FALSE)/4),0)</f>
        <v>0</v>
      </c>
      <c r="ER269" s="223">
        <f>IFERROR(IF(RIGHT(VLOOKUP($A269,csapatok!$A:$NN,ER$320,FALSE),5)="Csere",VLOOKUP(LEFT(VLOOKUP($A269,csapatok!$A:$NN,ER$320,FALSE),LEN(VLOOKUP($A269,csapatok!$A:$NN,ER$320,FALSE))-6),'csapat-ranglista'!$A:$FP,ER$321,FALSE)/8,VLOOKUP(VLOOKUP($A269,csapatok!$A:$NN,ER$320,FALSE),'csapat-ranglista'!$A:$FP,ER$321,FALSE)/4),0)</f>
        <v>0</v>
      </c>
      <c r="ES269" s="223">
        <f>IFERROR(IF(RIGHT(VLOOKUP($A269,csapatok!$A:$NN,ES$320,FALSE),5)="Csere",VLOOKUP(LEFT(VLOOKUP($A269,csapatok!$A:$NN,ES$320,FALSE),LEN(VLOOKUP($A269,csapatok!$A:$NN,ES$320,FALSE))-6),'csapat-ranglista'!$A:$FP,ES$321,FALSE)/8,VLOOKUP(VLOOKUP($A269,csapatok!$A:$NN,ES$320,FALSE),'csapat-ranglista'!$A:$FP,ES$321,FALSE)/4),0)</f>
        <v>0</v>
      </c>
      <c r="ET269" s="223">
        <f>IFERROR(IF(RIGHT(VLOOKUP($A269,csapatok!$A:$NN,ET$320,FALSE),5)="Csere",VLOOKUP(LEFT(VLOOKUP($A269,csapatok!$A:$NN,ET$320,FALSE),LEN(VLOOKUP($A269,csapatok!$A:$NN,ET$320,FALSE))-6),'csapat-ranglista'!$A:$FP,ET$321,FALSE)/8,VLOOKUP(VLOOKUP($A269,csapatok!$A:$NN,ET$320,FALSE),'csapat-ranglista'!$A:$FP,ET$321,FALSE)/4),0)</f>
        <v>0</v>
      </c>
      <c r="EU269" s="223">
        <f>IFERROR(IF(RIGHT(VLOOKUP($A269,csapatok!$A:$NN,EU$320,FALSE),5)="Csere",VLOOKUP(LEFT(VLOOKUP($A269,csapatok!$A:$NN,EU$320,FALSE),LEN(VLOOKUP($A269,csapatok!$A:$NN,EU$320,FALSE))-6),'csapat-ranglista'!$A:$FP,EU$321,FALSE)/8,VLOOKUP(VLOOKUP($A269,csapatok!$A:$NN,EU$320,FALSE),'csapat-ranglista'!$A:$FP,EU$321,FALSE)/4),0)</f>
        <v>0</v>
      </c>
      <c r="EV269" s="223">
        <f>IFERROR(IF(RIGHT(VLOOKUP($A269,csapatok!$A:$NN,EV$320,FALSE),5)="Csere",VLOOKUP(LEFT(VLOOKUP($A269,csapatok!$A:$NN,EV$320,FALSE),LEN(VLOOKUP($A269,csapatok!$A:$NN,EV$320,FALSE))-6),'csapat-ranglista'!$A:$FP,EV$321,FALSE)/8,VLOOKUP(VLOOKUP($A269,csapatok!$A:$NN,EV$320,FALSE),'csapat-ranglista'!$A:$FP,EV$321,FALSE)/4),0)</f>
        <v>0</v>
      </c>
      <c r="EW269" s="223">
        <f>IFERROR(IF(RIGHT(VLOOKUP($A269,csapatok!$A:$NN,EW$320,FALSE),5)="Csere",VLOOKUP(LEFT(VLOOKUP($A269,csapatok!$A:$NN,EW$320,FALSE),LEN(VLOOKUP($A269,csapatok!$A:$NN,EW$320,FALSE))-6),'csapat-ranglista'!$A:$FP,EW$321,FALSE)/8,VLOOKUP(VLOOKUP($A269,csapatok!$A:$NN,EW$320,FALSE),'csapat-ranglista'!$A:$FP,EW$321,FALSE)/4),0)</f>
        <v>0</v>
      </c>
      <c r="EX269" s="223">
        <f>IFERROR(IF(RIGHT(VLOOKUP($A269,csapatok!$A:$NN,EX$320,FALSE),5)="Csere",VLOOKUP(LEFT(VLOOKUP($A269,csapatok!$A:$NN,EX$320,FALSE),LEN(VLOOKUP($A269,csapatok!$A:$NN,EX$320,FALSE))-6),'csapat-ranglista'!$A:$FP,EX$321,FALSE)/8,VLOOKUP(VLOOKUP($A269,csapatok!$A:$NN,EX$320,FALSE),'csapat-ranglista'!$A:$FP,EX$321,FALSE)/4),0)</f>
        <v>0</v>
      </c>
      <c r="EY269" s="223">
        <f>IFERROR(IF(RIGHT(VLOOKUP($A269,csapatok!$A:$NN,EY$320,FALSE),5)="Csere",VLOOKUP(LEFT(VLOOKUP($A269,csapatok!$A:$NN,EY$320,FALSE),LEN(VLOOKUP($A269,csapatok!$A:$NN,EY$320,FALSE))-6),'csapat-ranglista'!$A:$FP,EY$321,FALSE)/8,VLOOKUP(VLOOKUP($A269,csapatok!$A:$NN,EY$320,FALSE),'csapat-ranglista'!$A:$FP,EY$321,FALSE)/4),0)</f>
        <v>0</v>
      </c>
      <c r="EZ269" s="223">
        <f>IFERROR(IF(RIGHT(VLOOKUP($A269,csapatok!$A:$NN,EZ$320,FALSE),5)="Csere",VLOOKUP(LEFT(VLOOKUP($A269,csapatok!$A:$NN,EZ$320,FALSE),LEN(VLOOKUP($A269,csapatok!$A:$NN,EZ$320,FALSE))-6),'csapat-ranglista'!$A:$FP,EZ$321,FALSE)/8,VLOOKUP(VLOOKUP($A269,csapatok!$A:$NN,EZ$320,FALSE),'csapat-ranglista'!$A:$FP,EZ$321,FALSE)/4),0)</f>
        <v>0</v>
      </c>
      <c r="FA269" s="223">
        <f>IFERROR(IF(RIGHT(VLOOKUP($A269,csapatok!$A:$NN,FA$320,FALSE),5)="Csere",VLOOKUP(LEFT(VLOOKUP($A269,csapatok!$A:$NN,FA$320,FALSE),LEN(VLOOKUP($A269,csapatok!$A:$NN,FA$320,FALSE))-6),'csapat-ranglista'!$A:$FP,FA$321,FALSE)/8,VLOOKUP(VLOOKUP($A269,csapatok!$A:$NN,FA$320,FALSE),'csapat-ranglista'!$A:$FP,FA$321,FALSE)/4),0)</f>
        <v>0</v>
      </c>
      <c r="FB269" s="223">
        <f>IFERROR(IF(RIGHT(VLOOKUP($A269,csapatok!$A:$NN,FB$320,FALSE),5)="Csere",VLOOKUP(LEFT(VLOOKUP($A269,csapatok!$A:$NN,FB$320,FALSE),LEN(VLOOKUP($A269,csapatok!$A:$NN,FB$320,FALSE))-6),'csapat-ranglista'!$A:$FP,FB$321,FALSE)/8,VLOOKUP(VLOOKUP($A269,csapatok!$A:$NN,FB$320,FALSE),'csapat-ranglista'!$A:$FP,FB$321,FALSE)/4),0)</f>
        <v>0</v>
      </c>
      <c r="FC269" s="223">
        <f>IFERROR(IF(RIGHT(VLOOKUP($A269,csapatok!$A:$NN,FC$320,FALSE),5)="Csere",VLOOKUP(LEFT(VLOOKUP($A269,csapatok!$A:$NN,FC$320,FALSE),LEN(VLOOKUP($A269,csapatok!$A:$NN,FC$320,FALSE))-6),'csapat-ranglista'!$A:$FP,FC$321,FALSE)/8,VLOOKUP(VLOOKUP($A269,csapatok!$A:$NN,FC$320,FALSE),'csapat-ranglista'!$A:$FP,FC$321,FALSE)/4),0)</f>
        <v>0</v>
      </c>
      <c r="FD269" s="224">
        <f>versenyek!$QY$11*IFERROR(VLOOKUP(VLOOKUP($A269,versenyek!QX:QZ,3,FALSE),szabalyok!$A$16:$B$23,2,FALSE)/4,0)</f>
        <v>0</v>
      </c>
      <c r="FE269" s="224">
        <f>versenyek!$RB$11*IFERROR(VLOOKUP(VLOOKUP($A269,versenyek!RA:RC,3,FALSE),szabalyok!$A$16:$B$23,2,FALSE)/4,0)</f>
        <v>0</v>
      </c>
      <c r="FF269" s="223">
        <f>IFERROR(IF(RIGHT(VLOOKUP($A269,csapatok!$A:$NN,FF$320,FALSE),5)="Csere",VLOOKUP(LEFT(VLOOKUP($A269,csapatok!$A:$NN,FF$320,FALSE),LEN(VLOOKUP($A269,csapatok!$A:$NN,FF$320,FALSE))-6),'csapat-ranglista'!$A:$FP,FF$321,FALSE)/8,VLOOKUP(VLOOKUP($A269,csapatok!$A:$NN,FF$320,FALSE),'csapat-ranglista'!$A:$FP,FF$321,FALSE)/4),0)</f>
        <v>0</v>
      </c>
      <c r="FG269" s="223">
        <f>IFERROR(IF(RIGHT(VLOOKUP($A269,csapatok!$A:$NN,FG$320,FALSE),5)="Csere",VLOOKUP(LEFT(VLOOKUP($A269,csapatok!$A:$NN,FG$320,FALSE),LEN(VLOOKUP($A269,csapatok!$A:$NN,FG$320,FALSE))-6),'csapat-ranglista'!$A:$FP,FG$321,FALSE)/8,VLOOKUP(VLOOKUP($A269,csapatok!$A:$NN,FG$320,FALSE),'csapat-ranglista'!$A:$FP,FG$321,FALSE)/4),0)</f>
        <v>0</v>
      </c>
      <c r="FH269" s="223">
        <f>IFERROR(IF(RIGHT(VLOOKUP($A269,csapatok!$A:$NN,FH$320,FALSE),5)="Csere",VLOOKUP(LEFT(VLOOKUP($A269,csapatok!$A:$NN,FH$320,FALSE),LEN(VLOOKUP($A269,csapatok!$A:$NN,FH$320,FALSE))-6),'csapat-ranglista'!$A:$FP,FH$321,FALSE)/8,VLOOKUP(VLOOKUP($A269,csapatok!$A:$NN,FH$320,FALSE),'csapat-ranglista'!$A:$FP,FH$321,FALSE)/4),0)</f>
        <v>0</v>
      </c>
      <c r="FI269" s="223">
        <f>IFERROR(IF(RIGHT(VLOOKUP($A269,csapatok!$A:$NN,FI$320,FALSE),5)="Csere",VLOOKUP(LEFT(VLOOKUP($A269,csapatok!$A:$NN,FI$320,FALSE),LEN(VLOOKUP($A269,csapatok!$A:$NN,FI$320,FALSE))-6),'csapat-ranglista'!$A:$FP,FI$321,FALSE)/8,VLOOKUP(VLOOKUP($A269,csapatok!$A:$NN,FI$320,FALSE),'csapat-ranglista'!$A:$FP,FI$321,FALSE)/4),0)</f>
        <v>0</v>
      </c>
      <c r="FJ269" s="223">
        <f>IFERROR(IF(RIGHT(VLOOKUP($A269,csapatok!$A:$NN,FJ$320,FALSE),5)="Csere",VLOOKUP(LEFT(VLOOKUP($A269,csapatok!$A:$NN,FJ$320,FALSE),LEN(VLOOKUP($A269,csapatok!$A:$NN,FJ$320,FALSE))-6),'csapat-ranglista'!$A:$FP,FJ$321,FALSE)/8,VLOOKUP(VLOOKUP($A269,csapatok!$A:$NN,FJ$320,FALSE),'csapat-ranglista'!$A:$FP,FJ$321,FALSE)/4),0)</f>
        <v>0</v>
      </c>
      <c r="FK269" s="223">
        <f>IFERROR(IF(RIGHT(VLOOKUP($A269,csapatok!$A:$NN,FK$320,FALSE),5)="Csere",VLOOKUP(LEFT(VLOOKUP($A269,csapatok!$A:$NN,FK$320,FALSE),LEN(VLOOKUP($A269,csapatok!$A:$NN,FK$320,FALSE))-6),'csapat-ranglista'!$A:$FP,FK$321,FALSE)/8,VLOOKUP(VLOOKUP($A269,csapatok!$A:$NN,FK$320,FALSE),'csapat-ranglista'!$A:$FP,FK$321,FALSE)/4),0)</f>
        <v>0</v>
      </c>
      <c r="FL269" s="223">
        <f>IFERROR(IF(RIGHT(VLOOKUP($A269,csapatok!$A:$NN,FL$320,FALSE),5)="Csere",VLOOKUP(LEFT(VLOOKUP($A269,csapatok!$A:$NN,FL$320,FALSE),LEN(VLOOKUP($A269,csapatok!$A:$NN,FL$320,FALSE))-6),'csapat-ranglista'!$A:$FP,FL$321,FALSE)/8,VLOOKUP(VLOOKUP($A269,csapatok!$A:$NN,FL$320,FALSE),'csapat-ranglista'!$A:$FP,FL$321,FALSE)/4),0)</f>
        <v>0</v>
      </c>
      <c r="FM269" s="223">
        <f>IFERROR(IF(RIGHT(VLOOKUP($A269,csapatok!$A:$NN,FM$320,FALSE),5)="Csere",VLOOKUP(LEFT(VLOOKUP($A269,csapatok!$A:$NN,FM$320,FALSE),LEN(VLOOKUP($A269,csapatok!$A:$NN,FM$320,FALSE))-6),'csapat-ranglista'!$A:$FP,FM$321,FALSE)/8,VLOOKUP(VLOOKUP($A269,csapatok!$A:$NN,FM$320,FALSE),'csapat-ranglista'!$A:$FP,FM$321,FALSE)/4),0)</f>
        <v>0</v>
      </c>
      <c r="FN269" s="223">
        <f>IFERROR(IF(RIGHT(VLOOKUP($A269,csapatok!$A:$NN,FN$320,FALSE),5)="Csere",VLOOKUP(LEFT(VLOOKUP($A269,csapatok!$A:$NN,FN$320,FALSE),LEN(VLOOKUP($A269,csapatok!$A:$NN,FN$320,FALSE))-6),'csapat-ranglista'!$A:$FP,FN$321,FALSE)/8,VLOOKUP(VLOOKUP($A269,csapatok!$A:$NN,FN$320,FALSE),'csapat-ranglista'!$A:$FP,FN$321,FALSE)/4),0)</f>
        <v>0</v>
      </c>
      <c r="FO269" s="223">
        <f>IFERROR(IF(RIGHT(VLOOKUP($A269,csapatok!$A:$NN,FO$320,FALSE),5)="Csere",VLOOKUP(LEFT(VLOOKUP($A269,csapatok!$A:$NN,FO$320,FALSE),LEN(VLOOKUP($A269,csapatok!$A:$NN,FO$320,FALSE))-6),'csapat-ranglista'!$A:$FP,FO$321,FALSE)/8,VLOOKUP(VLOOKUP($A269,csapatok!$A:$NN,FO$320,FALSE),'csapat-ranglista'!$A:$FP,FO$321,FALSE)/4),0)</f>
        <v>0</v>
      </c>
      <c r="FP269" s="223">
        <f>IFERROR(IF(RIGHT(VLOOKUP($A269,csapatok!$A:$NN,FP$320,FALSE),5)="Csere",VLOOKUP(LEFT(VLOOKUP($A269,csapatok!$A:$NN,FP$320,FALSE),LEN(VLOOKUP($A269,csapatok!$A:$NN,FP$320,FALSE))-6),'csapat-ranglista'!$A:$FP,FP$321,FALSE)/8,VLOOKUP(VLOOKUP($A269,csapatok!$A:$NN,FP$320,FALSE),'csapat-ranglista'!$A:$FP,FP$321,FALSE)/4),0)</f>
        <v>0</v>
      </c>
      <c r="FQ269" s="223">
        <f>IFERROR(IF(RIGHT(VLOOKUP($A269,csapatok!$A:$NN,FQ$320,FALSE),5)="Csere",VLOOKUP(LEFT(VLOOKUP($A269,csapatok!$A:$NN,FQ$320,FALSE),LEN(VLOOKUP($A269,csapatok!$A:$NN,FQ$320,FALSE))-6),'csapat-ranglista'!$A:$FP,FQ$321,FALSE)/8,VLOOKUP(VLOOKUP($A269,csapatok!$A:$NN,FQ$320,FALSE),'csapat-ranglista'!$A:$FP,FQ$321,FALSE)/4),0)</f>
        <v>0</v>
      </c>
      <c r="FR269" s="223">
        <f>IFERROR(IF(RIGHT(VLOOKUP($A269,csapatok!$A:$NN,FR$320,FALSE),5)="Csere",VLOOKUP(LEFT(VLOOKUP($A269,csapatok!$A:$NN,FR$320,FALSE),LEN(VLOOKUP($A269,csapatok!$A:$NN,FR$320,FALSE))-6),'csapat-ranglista'!$A:$FP,FR$321,FALSE)/8,VLOOKUP(VLOOKUP($A269,csapatok!$A:$NN,FR$320,FALSE),'csapat-ranglista'!$A:$FP,FR$321,FALSE)/4),0)</f>
        <v>0</v>
      </c>
      <c r="FS269" s="223">
        <f>IFERROR(IF(RIGHT(VLOOKUP($A269,csapatok!$A:$NN,FS$320,FALSE),5)="Csere",VLOOKUP(LEFT(VLOOKUP($A269,csapatok!$A:$NN,FS$320,FALSE),LEN(VLOOKUP($A269,csapatok!$A:$NN,FS$320,FALSE))-6),'csapat-ranglista'!$A:$FP,FS$321,FALSE)/8,VLOOKUP(VLOOKUP($A269,csapatok!$A:$NN,FS$320,FALSE),'csapat-ranglista'!$A:$FP,FS$321,FALSE)/4),0)</f>
        <v>0</v>
      </c>
      <c r="FT269" s="223">
        <f>IFERROR(IF(RIGHT(VLOOKUP($A269,csapatok!$A:$NN,FT$320,FALSE),5)="Csere",VLOOKUP(LEFT(VLOOKUP($A269,csapatok!$A:$NN,FT$320,FALSE),LEN(VLOOKUP($A269,csapatok!$A:$NN,FT$320,FALSE))-6),'csapat-ranglista'!$A:$FP,FT$321,FALSE)/8,VLOOKUP(VLOOKUP($A269,csapatok!$A:$NN,FT$320,FALSE),'csapat-ranglista'!$A:$FP,FT$321,FALSE)/4),0)</f>
        <v>0</v>
      </c>
      <c r="FU269" s="223">
        <f>IFERROR(IF(RIGHT(VLOOKUP($A269,csapatok!$A:$NN,FU$320,FALSE),5)="Csere",VLOOKUP(LEFT(VLOOKUP($A269,csapatok!$A:$NN,FU$320,FALSE),LEN(VLOOKUP($A269,csapatok!$A:$NN,FU$320,FALSE))-6),'csapat-ranglista'!$A:$FP,FU$321,FALSE)/8,VLOOKUP(VLOOKUP($A269,csapatok!$A:$NN,FU$320,FALSE),'csapat-ranglista'!$A:$FP,FU$321,FALSE)/4),0)</f>
        <v>0</v>
      </c>
      <c r="FV269" s="223">
        <f>IFERROR(IF(RIGHT(VLOOKUP($A269,csapatok!$A:$NN,FV$320,FALSE),5)="Csere",VLOOKUP(LEFT(VLOOKUP($A269,csapatok!$A:$NN,FV$320,FALSE),LEN(VLOOKUP($A269,csapatok!$A:$NN,FV$320,FALSE))-6),'csapat-ranglista'!$A:$FP,FV$321,FALSE)/8,VLOOKUP(VLOOKUP($A269,csapatok!$A:$NN,FV$320,FALSE),'csapat-ranglista'!$A:$FP,FV$321,FALSE)/4),0)</f>
        <v>0</v>
      </c>
      <c r="FW269" s="223">
        <f>IFERROR(IF(RIGHT(VLOOKUP($A269,csapatok!$A:$NN,FW$320,FALSE),5)="Csere",VLOOKUP(LEFT(VLOOKUP($A269,csapatok!$A:$NN,FW$320,FALSE),LEN(VLOOKUP($A269,csapatok!$A:$NN,FW$320,FALSE))-6),'csapat-ranglista'!$A:$FP,FW$321,FALSE)/8,VLOOKUP(VLOOKUP($A269,csapatok!$A:$NN,FW$320,FALSE),'csapat-ranglista'!$A:$FP,FW$321,FALSE)/4),0)</f>
        <v>0</v>
      </c>
      <c r="FX269" s="223">
        <f>IFERROR(IF(RIGHT(VLOOKUP($A269,csapatok!$A:$NN,FX$320,FALSE),5)="Csere",VLOOKUP(LEFT(VLOOKUP($A269,csapatok!$A:$NN,FX$320,FALSE),LEN(VLOOKUP($A269,csapatok!$A:$NN,FX$320,FALSE))-6),'csapat-ranglista'!$A:$FP,FX$321,FALSE)/8,VLOOKUP(VLOOKUP($A269,csapatok!$A:$NN,FX$320,FALSE),'csapat-ranglista'!$A:$FP,FX$321,FALSE)/4),0)</f>
        <v>0</v>
      </c>
      <c r="FY269" s="223">
        <f>IFERROR(IF(RIGHT(VLOOKUP($A269,csapatok!$A:$NN,FY$320,FALSE),5)="Csere",VLOOKUP(LEFT(VLOOKUP($A269,csapatok!$A:$NN,FY$320,FALSE),LEN(VLOOKUP($A269,csapatok!$A:$NN,FY$320,FALSE))-6),'csapat-ranglista'!$A:$FP,FY$321,FALSE)/8,VLOOKUP(VLOOKUP($A269,csapatok!$A:$NN,FY$320,FALSE),'csapat-ranglista'!$A:$FP,FY$321,FALSE)/4),0)</f>
        <v>0</v>
      </c>
      <c r="FZ269" s="223">
        <f>IFERROR(IF(RIGHT(VLOOKUP($A269,csapatok!$A:$NN,FZ$320,FALSE),5)="Csere",VLOOKUP(LEFT(VLOOKUP($A269,csapatok!$A:$NN,FZ$320,FALSE),LEN(VLOOKUP($A269,csapatok!$A:$NN,FZ$320,FALSE))-6),'csapat-ranglista'!$A:$FP,FZ$321,FALSE)/8,VLOOKUP(VLOOKUP($A269,csapatok!$A:$NN,FZ$320,FALSE),'csapat-ranglista'!$A:$FP,FZ$321,FALSE)/4),0)</f>
        <v>0</v>
      </c>
      <c r="GA269" s="223">
        <f>IFERROR(IF(RIGHT(VLOOKUP($A269,csapatok!$A:$NN,GA$320,FALSE),5)="Csere",VLOOKUP(LEFT(VLOOKUP($A269,csapatok!$A:$NN,GA$320,FALSE),LEN(VLOOKUP($A269,csapatok!$A:$NN,GA$320,FALSE))-6),'csapat-ranglista'!$A:$FP,GA$321,FALSE)/8,VLOOKUP(VLOOKUP($A269,csapatok!$A:$NN,GA$320,FALSE),'csapat-ranglista'!$A:$FP,GA$321,FALSE)/4),0)</f>
        <v>0</v>
      </c>
      <c r="GB269" s="223">
        <f>IFERROR(IF(RIGHT(VLOOKUP($A269,csapatok!$A:$NN,GB$320,FALSE),5)="Csere",VLOOKUP(LEFT(VLOOKUP($A269,csapatok!$A:$NN,GB$320,FALSE),LEN(VLOOKUP($A269,csapatok!$A:$NN,GB$320,FALSE))-6),'csapat-ranglista'!$A:$FP,GB$321,FALSE)/8,VLOOKUP(VLOOKUP($A269,csapatok!$A:$NN,GB$320,FALSE),'csapat-ranglista'!$A:$FP,GB$321,FALSE)/4),0)</f>
        <v>0</v>
      </c>
      <c r="GC269" s="223">
        <f>IFERROR(IF(RIGHT(VLOOKUP($A269,csapatok!$A:$NN,GC$320,FALSE),5)="Csere",VLOOKUP(LEFT(VLOOKUP($A269,csapatok!$A:$NN,GC$320,FALSE),LEN(VLOOKUP($A269,csapatok!$A:$NN,GC$320,FALSE))-6),'csapat-ranglista'!$A:$FP,GC$321,FALSE)/8,VLOOKUP(VLOOKUP($A269,csapatok!$A:$NN,GC$320,FALSE),'csapat-ranglista'!$A:$FP,GC$321,FALSE)/4),0)</f>
        <v>0</v>
      </c>
      <c r="GD269" s="247">
        <f>SUM(EQ269:GC269)</f>
        <v>0</v>
      </c>
    </row>
    <row r="270" spans="1:186">
      <c r="A270" s="32" t="s">
        <v>25</v>
      </c>
      <c r="B270" s="131">
        <v>19156</v>
      </c>
      <c r="C270" s="131" t="str">
        <f>IF(B270=0,"",IF(B270&lt;$C$1,"felnőtt","ifi"))</f>
        <v>felnőtt</v>
      </c>
      <c r="D270" s="32" t="s">
        <v>101</v>
      </c>
      <c r="E270" s="45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3.3870051775869654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f>IFERROR(IF(RIGHT(VLOOKUP($A270,csapatok!$A:$BL,X$320,FALSE),5)="Csere",VLOOKUP(LEFT(VLOOKUP($A270,csapatok!$A:$BL,X$320,FALSE),LEN(VLOOKUP($A270,csapatok!$A:$BL,X$320,FALSE))-6),'csapat-ranglista'!$A:$FP,X$321,FALSE)/8,VLOOKUP(VLOOKUP($A270,csapatok!$A:$BL,X$320,FALSE),'csapat-ranglista'!$A:$FP,X$321,FALSE)/4),0)</f>
        <v>0</v>
      </c>
      <c r="Y270" s="32">
        <f>IFERROR(IF(RIGHT(VLOOKUP($A270,csapatok!$A:$BL,Y$320,FALSE),5)="Csere",VLOOKUP(LEFT(VLOOKUP($A270,csapatok!$A:$BL,Y$320,FALSE),LEN(VLOOKUP($A270,csapatok!$A:$BL,Y$320,FALSE))-6),'csapat-ranglista'!$A:$FP,Y$321,FALSE)/8,VLOOKUP(VLOOKUP($A270,csapatok!$A:$BL,Y$320,FALSE),'csapat-ranglista'!$A:$FP,Y$321,FALSE)/4),0)</f>
        <v>0</v>
      </c>
      <c r="Z270" s="32">
        <f>IFERROR(IF(RIGHT(VLOOKUP($A270,csapatok!$A:$BL,Z$320,FALSE),5)="Csere",VLOOKUP(LEFT(VLOOKUP($A270,csapatok!$A:$BL,Z$320,FALSE),LEN(VLOOKUP($A270,csapatok!$A:$BL,Z$320,FALSE))-6),'csapat-ranglista'!$A:$FP,Z$321,FALSE)/8,VLOOKUP(VLOOKUP($A270,csapatok!$A:$BL,Z$320,FALSE),'csapat-ranglista'!$A:$FP,Z$321,FALSE)/4),0)</f>
        <v>0</v>
      </c>
      <c r="AA270" s="32">
        <f>IFERROR(IF(RIGHT(VLOOKUP($A270,csapatok!$A:$BL,AA$320,FALSE),5)="Csere",VLOOKUP(LEFT(VLOOKUP($A270,csapatok!$A:$BL,AA$320,FALSE),LEN(VLOOKUP($A270,csapatok!$A:$BL,AA$320,FALSE))-6),'csapat-ranglista'!$A:$FP,AA$321,FALSE)/8,VLOOKUP(VLOOKUP($A270,csapatok!$A:$BL,AA$320,FALSE),'csapat-ranglista'!$A:$FP,AA$321,FALSE)/4),0)</f>
        <v>0</v>
      </c>
      <c r="AB270" s="223">
        <f>IFERROR(IF(RIGHT(VLOOKUP($A270,csapatok!$A:$BL,AB$320,FALSE),5)="Csere",VLOOKUP(LEFT(VLOOKUP($A270,csapatok!$A:$BL,AB$320,FALSE),LEN(VLOOKUP($A270,csapatok!$A:$BL,AB$320,FALSE))-6),'csapat-ranglista'!$A:$FP,AB$321,FALSE)/8,VLOOKUP(VLOOKUP($A270,csapatok!$A:$BL,AB$320,FALSE),'csapat-ranglista'!$A:$FP,AB$321,FALSE)/4),0)</f>
        <v>0</v>
      </c>
      <c r="AC270" s="223">
        <f>IFERROR(IF(RIGHT(VLOOKUP($A270,csapatok!$A:$BL,AC$320,FALSE),5)="Csere",VLOOKUP(LEFT(VLOOKUP($A270,csapatok!$A:$BL,AC$320,FALSE),LEN(VLOOKUP($A270,csapatok!$A:$BL,AC$320,FALSE))-6),'csapat-ranglista'!$A:$FP,AC$321,FALSE)/8,VLOOKUP(VLOOKUP($A270,csapatok!$A:$BL,AC$320,FALSE),'csapat-ranglista'!$A:$FP,AC$321,FALSE)/4),0)</f>
        <v>0</v>
      </c>
      <c r="AD270" s="223">
        <f>IFERROR(IF(RIGHT(VLOOKUP($A270,csapatok!$A:$BL,AD$320,FALSE),5)="Csere",VLOOKUP(LEFT(VLOOKUP($A270,csapatok!$A:$BL,AD$320,FALSE),LEN(VLOOKUP($A270,csapatok!$A:$BL,AD$320,FALSE))-6),'csapat-ranglista'!$A:$FP,AD$321,FALSE)/8,VLOOKUP(VLOOKUP($A270,csapatok!$A:$BL,AD$320,FALSE),'csapat-ranglista'!$A:$FP,AD$321,FALSE)/4),0)</f>
        <v>0</v>
      </c>
      <c r="AE270" s="223">
        <f>IFERROR(IF(RIGHT(VLOOKUP($A270,csapatok!$A:$BL,AE$320,FALSE),5)="Csere",VLOOKUP(LEFT(VLOOKUP($A270,csapatok!$A:$BL,AE$320,FALSE),LEN(VLOOKUP($A270,csapatok!$A:$BL,AE$320,FALSE))-6),'csapat-ranglista'!$A:$FP,AE$321,FALSE)/8,VLOOKUP(VLOOKUP($A270,csapatok!$A:$BL,AE$320,FALSE),'csapat-ranglista'!$A:$FP,AE$321,FALSE)/4),0)</f>
        <v>0</v>
      </c>
      <c r="AF270" s="223">
        <f>IFERROR(IF(RIGHT(VLOOKUP($A270,csapatok!$A:$BL,AF$320,FALSE),5)="Csere",VLOOKUP(LEFT(VLOOKUP($A270,csapatok!$A:$BL,AF$320,FALSE),LEN(VLOOKUP($A270,csapatok!$A:$BL,AF$320,FALSE))-6),'csapat-ranglista'!$A:$FP,AF$321,FALSE)/8,VLOOKUP(VLOOKUP($A270,csapatok!$A:$BL,AF$320,FALSE),'csapat-ranglista'!$A:$FP,AF$321,FALSE)/4),0)</f>
        <v>0</v>
      </c>
      <c r="AG270" s="223">
        <f>IFERROR(IF(RIGHT(VLOOKUP($A270,csapatok!$A:$BL,AG$320,FALSE),5)="Csere",VLOOKUP(LEFT(VLOOKUP($A270,csapatok!$A:$BL,AG$320,FALSE),LEN(VLOOKUP($A270,csapatok!$A:$BL,AG$320,FALSE))-6),'csapat-ranglista'!$A:$FP,AG$321,FALSE)/8,VLOOKUP(VLOOKUP($A270,csapatok!$A:$BL,AG$320,FALSE),'csapat-ranglista'!$A:$FP,AG$321,FALSE)/4),0)</f>
        <v>0</v>
      </c>
      <c r="AH270" s="223">
        <f>IFERROR(IF(RIGHT(VLOOKUP($A270,csapatok!$A:$BL,AH$320,FALSE),5)="Csere",VLOOKUP(LEFT(VLOOKUP($A270,csapatok!$A:$BL,AH$320,FALSE),LEN(VLOOKUP($A270,csapatok!$A:$BL,AH$320,FALSE))-6),'csapat-ranglista'!$A:$FP,AH$321,FALSE)/8,VLOOKUP(VLOOKUP($A270,csapatok!$A:$BL,AH$320,FALSE),'csapat-ranglista'!$A:$FP,AH$321,FALSE)/4),0)</f>
        <v>0</v>
      </c>
      <c r="AI270" s="223">
        <f>IFERROR(IF(RIGHT(VLOOKUP($A270,csapatok!$A:$BL,AI$320,FALSE),5)="Csere",VLOOKUP(LEFT(VLOOKUP($A270,csapatok!$A:$BL,AI$320,FALSE),LEN(VLOOKUP($A270,csapatok!$A:$BL,AI$320,FALSE))-6),'csapat-ranglista'!$A:$FP,AI$321,FALSE)/8,VLOOKUP(VLOOKUP($A270,csapatok!$A:$BL,AI$320,FALSE),'csapat-ranglista'!$A:$FP,AI$321,FALSE)/4),0)</f>
        <v>0</v>
      </c>
      <c r="AJ270" s="223">
        <f>IFERROR(IF(RIGHT(VLOOKUP($A270,csapatok!$A:$BL,AJ$320,FALSE),5)="Csere",VLOOKUP(LEFT(VLOOKUP($A270,csapatok!$A:$BL,AJ$320,FALSE),LEN(VLOOKUP($A270,csapatok!$A:$BL,AJ$320,FALSE))-6),'csapat-ranglista'!$A:$FP,AJ$321,FALSE)/8,VLOOKUP(VLOOKUP($A270,csapatok!$A:$BL,AJ$320,FALSE),'csapat-ranglista'!$A:$FP,AJ$321,FALSE)/2),0)</f>
        <v>0</v>
      </c>
      <c r="AK270" s="223">
        <f>IFERROR(IF(RIGHT(VLOOKUP($A270,csapatok!$A:$CN,AK$320,FALSE),5)="Csere",VLOOKUP(LEFT(VLOOKUP($A270,csapatok!$A:$CN,AK$320,FALSE),LEN(VLOOKUP($A270,csapatok!$A:$CN,AK$320,FALSE))-6),'csapat-ranglista'!$A:$FP,AK$321,FALSE)/8,VLOOKUP(VLOOKUP($A270,csapatok!$A:$CN,AK$320,FALSE),'csapat-ranglista'!$A:$FP,AK$321,FALSE)/4),0)</f>
        <v>0</v>
      </c>
      <c r="AL270" s="223">
        <f>IFERROR(IF(RIGHT(VLOOKUP($A270,csapatok!$A:$CN,AL$320,FALSE),5)="Csere",VLOOKUP(LEFT(VLOOKUP($A270,csapatok!$A:$CN,AL$320,FALSE),LEN(VLOOKUP($A270,csapatok!$A:$CN,AL$320,FALSE))-6),'csapat-ranglista'!$A:$FP,AL$321,FALSE)/8,VLOOKUP(VLOOKUP($A270,csapatok!$A:$CN,AL$320,FALSE),'csapat-ranglista'!$A:$FP,AL$321,FALSE)/4),0)</f>
        <v>0</v>
      </c>
      <c r="AM270" s="223">
        <f>IFERROR(IF(RIGHT(VLOOKUP($A270,csapatok!$A:$CN,AM$320,FALSE),5)="Csere",VLOOKUP(LEFT(VLOOKUP($A270,csapatok!$A:$CN,AM$320,FALSE),LEN(VLOOKUP($A270,csapatok!$A:$CN,AM$320,FALSE))-6),'csapat-ranglista'!$A:$FP,AM$321,FALSE)/8,VLOOKUP(VLOOKUP($A270,csapatok!$A:$CN,AM$320,FALSE),'csapat-ranglista'!$A:$FP,AM$321,FALSE)/4),0)</f>
        <v>0</v>
      </c>
      <c r="AN270" s="223">
        <f>IFERROR(IF(RIGHT(VLOOKUP($A270,csapatok!$A:$CN,AN$320,FALSE),5)="Csere",VLOOKUP(LEFT(VLOOKUP($A270,csapatok!$A:$CN,AN$320,FALSE),LEN(VLOOKUP($A270,csapatok!$A:$CN,AN$320,FALSE))-6),'csapat-ranglista'!$A:$FP,AN$321,FALSE)/8,VLOOKUP(VLOOKUP($A270,csapatok!$A:$CN,AN$320,FALSE),'csapat-ranglista'!$A:$FP,AN$321,FALSE)/4),0)</f>
        <v>0</v>
      </c>
      <c r="AO270" s="223">
        <f>IFERROR(IF(RIGHT(VLOOKUP($A270,csapatok!$A:$CN,AO$320,FALSE),5)="Csere",VLOOKUP(LEFT(VLOOKUP($A270,csapatok!$A:$CN,AO$320,FALSE),LEN(VLOOKUP($A270,csapatok!$A:$CN,AO$320,FALSE))-6),'csapat-ranglista'!$A:$FP,AO$321,FALSE)/8,VLOOKUP(VLOOKUP($A270,csapatok!$A:$CN,AO$320,FALSE),'csapat-ranglista'!$A:$FP,AO$321,FALSE)/4),0)</f>
        <v>0</v>
      </c>
      <c r="AP270" s="223">
        <f>IFERROR(IF(RIGHT(VLOOKUP($A270,csapatok!$A:$CN,AP$320,FALSE),5)="Csere",VLOOKUP(LEFT(VLOOKUP($A270,csapatok!$A:$CN,AP$320,FALSE),LEN(VLOOKUP($A270,csapatok!$A:$CN,AP$320,FALSE))-6),'csapat-ranglista'!$A:$FP,AP$321,FALSE)/8,VLOOKUP(VLOOKUP($A270,csapatok!$A:$CN,AP$320,FALSE),'csapat-ranglista'!$A:$FP,AP$321,FALSE)/4),0)</f>
        <v>0</v>
      </c>
      <c r="AQ270" s="223">
        <f>IFERROR(IF(RIGHT(VLOOKUP($A270,csapatok!$A:$CN,AQ$320,FALSE),5)="Csere",VLOOKUP(LEFT(VLOOKUP($A270,csapatok!$A:$CN,AQ$320,FALSE),LEN(VLOOKUP($A270,csapatok!$A:$CN,AQ$320,FALSE))-6),'csapat-ranglista'!$A:$FP,AQ$321,FALSE)/8,VLOOKUP(VLOOKUP($A270,csapatok!$A:$CN,AQ$320,FALSE),'csapat-ranglista'!$A:$FP,AQ$321,FALSE)/4),0)</f>
        <v>0</v>
      </c>
      <c r="AR270" s="223">
        <f>IFERROR(IF(RIGHT(VLOOKUP($A270,csapatok!$A:$CN,AR$320,FALSE),5)="Csere",VLOOKUP(LEFT(VLOOKUP($A270,csapatok!$A:$CN,AR$320,FALSE),LEN(VLOOKUP($A270,csapatok!$A:$CN,AR$320,FALSE))-6),'csapat-ranglista'!$A:$FP,AR$321,FALSE)/8,VLOOKUP(VLOOKUP($A270,csapatok!$A:$CN,AR$320,FALSE),'csapat-ranglista'!$A:$FP,AR$321,FALSE)/4),0)</f>
        <v>0</v>
      </c>
      <c r="AS270" s="223">
        <f>IFERROR(IF(RIGHT(VLOOKUP($A270,csapatok!$A:$CN,AS$320,FALSE),5)="Csere",VLOOKUP(LEFT(VLOOKUP($A270,csapatok!$A:$CN,AS$320,FALSE),LEN(VLOOKUP($A270,csapatok!$A:$CN,AS$320,FALSE))-6),'csapat-ranglista'!$A:$FP,AS$321,FALSE)/8,VLOOKUP(VLOOKUP($A270,csapatok!$A:$CN,AS$320,FALSE),'csapat-ranglista'!$A:$FP,AS$321,FALSE)/4),0)</f>
        <v>0</v>
      </c>
      <c r="AT270" s="223">
        <f>IFERROR(IF(RIGHT(VLOOKUP($A270,csapatok!$A:$CN,AT$320,FALSE),5)="Csere",VLOOKUP(LEFT(VLOOKUP($A270,csapatok!$A:$CN,AT$320,FALSE),LEN(VLOOKUP($A270,csapatok!$A:$CN,AT$320,FALSE))-6),'csapat-ranglista'!$A:$FP,AT$321,FALSE)/8,VLOOKUP(VLOOKUP($A270,csapatok!$A:$CN,AT$320,FALSE),'csapat-ranglista'!$A:$FP,AT$321,FALSE)/4),0)</f>
        <v>0</v>
      </c>
      <c r="AU270" s="223">
        <f>IFERROR(IF(RIGHT(VLOOKUP($A270,csapatok!$A:$CN,AU$320,FALSE),5)="Csere",VLOOKUP(LEFT(VLOOKUP($A270,csapatok!$A:$CN,AU$320,FALSE),LEN(VLOOKUP($A270,csapatok!$A:$CN,AU$320,FALSE))-6),'csapat-ranglista'!$A:$FP,AU$321,FALSE)/8,VLOOKUP(VLOOKUP($A270,csapatok!$A:$CN,AU$320,FALSE),'csapat-ranglista'!$A:$FP,AU$321,FALSE)/4),0)</f>
        <v>0</v>
      </c>
      <c r="AV270" s="223">
        <f>IFERROR(IF(RIGHT(VLOOKUP($A270,csapatok!$A:$CN,AV$320,FALSE),5)="Csere",VLOOKUP(LEFT(VLOOKUP($A270,csapatok!$A:$CN,AV$320,FALSE),LEN(VLOOKUP($A270,csapatok!$A:$CN,AV$320,FALSE))-6),'csapat-ranglista'!$A:$FP,AV$321,FALSE)/8,VLOOKUP(VLOOKUP($A270,csapatok!$A:$CN,AV$320,FALSE),'csapat-ranglista'!$A:$FP,AV$321,FALSE)/4),0)</f>
        <v>0</v>
      </c>
      <c r="AW270" s="223">
        <f>IFERROR(IF(RIGHT(VLOOKUP($A270,csapatok!$A:$CN,AW$320,FALSE),5)="Csere",VLOOKUP(LEFT(VLOOKUP($A270,csapatok!$A:$CN,AW$320,FALSE),LEN(VLOOKUP($A270,csapatok!$A:$CN,AW$320,FALSE))-6),'csapat-ranglista'!$A:$FP,AW$321,FALSE)/8,VLOOKUP(VLOOKUP($A270,csapatok!$A:$CN,AW$320,FALSE),'csapat-ranglista'!$A:$FP,AW$321,FALSE)/4),0)</f>
        <v>0</v>
      </c>
      <c r="AX270" s="223">
        <f>IFERROR(IF(RIGHT(VLOOKUP($A270,csapatok!$A:$CN,AX$320,FALSE),5)="Csere",VLOOKUP(LEFT(VLOOKUP($A270,csapatok!$A:$CN,AX$320,FALSE),LEN(VLOOKUP($A270,csapatok!$A:$CN,AX$320,FALSE))-6),'csapat-ranglista'!$A:$FP,AX$321,FALSE)/8,VLOOKUP(VLOOKUP($A270,csapatok!$A:$CN,AX$320,FALSE),'csapat-ranglista'!$A:$FP,AX$321,FALSE)/4),0)</f>
        <v>0</v>
      </c>
      <c r="AY270" s="223">
        <f>IFERROR(IF(RIGHT(VLOOKUP($A270,csapatok!$A:$NN,AY$320,FALSE),5)="Csere",VLOOKUP(LEFT(VLOOKUP($A270,csapatok!$A:$NN,AY$320,FALSE),LEN(VLOOKUP($A270,csapatok!$A:$NN,AY$320,FALSE))-6),'csapat-ranglista'!$A:$FP,AY$321,FALSE)/8,VLOOKUP(VLOOKUP($A270,csapatok!$A:$NN,AY$320,FALSE),'csapat-ranglista'!$A:$FP,AY$321,FALSE)/4),0)</f>
        <v>0</v>
      </c>
      <c r="AZ270" s="223">
        <f>IFERROR(IF(RIGHT(VLOOKUP($A270,csapatok!$A:$NN,AZ$320,FALSE),5)="Csere",VLOOKUP(LEFT(VLOOKUP($A270,csapatok!$A:$NN,AZ$320,FALSE),LEN(VLOOKUP($A270,csapatok!$A:$NN,AZ$320,FALSE))-6),'csapat-ranglista'!$A:$FP,AZ$321,FALSE)/8,VLOOKUP(VLOOKUP($A270,csapatok!$A:$NN,AZ$320,FALSE),'csapat-ranglista'!$A:$FP,AZ$321,FALSE)/4),0)</f>
        <v>0</v>
      </c>
      <c r="BA270" s="223">
        <f>IFERROR(IF(RIGHT(VLOOKUP($A270,csapatok!$A:$NN,BA$320,FALSE),5)="Csere",VLOOKUP(LEFT(VLOOKUP($A270,csapatok!$A:$NN,BA$320,FALSE),LEN(VLOOKUP($A270,csapatok!$A:$NN,BA$320,FALSE))-6),'csapat-ranglista'!$A:$FP,BA$321,FALSE)/8,VLOOKUP(VLOOKUP($A270,csapatok!$A:$NN,BA$320,FALSE),'csapat-ranglista'!$A:$FP,BA$321,FALSE)/4),0)</f>
        <v>0</v>
      </c>
      <c r="BB270" s="223">
        <f>IFERROR(IF(RIGHT(VLOOKUP($A270,csapatok!$A:$NN,BB$320,FALSE),5)="Csere",VLOOKUP(LEFT(VLOOKUP($A270,csapatok!$A:$NN,BB$320,FALSE),LEN(VLOOKUP($A270,csapatok!$A:$NN,BB$320,FALSE))-6),'csapat-ranglista'!$A:$FP,BB$321,FALSE)/8,VLOOKUP(VLOOKUP($A270,csapatok!$A:$NN,BB$320,FALSE),'csapat-ranglista'!$A:$FP,BB$321,FALSE)/4),0)</f>
        <v>0</v>
      </c>
      <c r="BC270" s="224">
        <f>versenyek!$ES$11*IFERROR(VLOOKUP(VLOOKUP($A270,versenyek!ER:ET,3,FALSE),szabalyok!$A$16:$B$23,2,FALSE)/4,0)</f>
        <v>0</v>
      </c>
      <c r="BD270" s="224">
        <f>versenyek!$EV$11*IFERROR(VLOOKUP(VLOOKUP($A270,versenyek!EU:EW,3,FALSE),szabalyok!$A$16:$B$23,2,FALSE)/4,0)</f>
        <v>0</v>
      </c>
      <c r="BE270" s="223">
        <f>IFERROR(IF(RIGHT(VLOOKUP($A270,csapatok!$A:$NN,BE$320,FALSE),5)="Csere",VLOOKUP(LEFT(VLOOKUP($A270,csapatok!$A:$NN,BE$320,FALSE),LEN(VLOOKUP($A270,csapatok!$A:$NN,BE$320,FALSE))-6),'csapat-ranglista'!$A:$FP,BE$321,FALSE)/8,VLOOKUP(VLOOKUP($A270,csapatok!$A:$NN,BE$320,FALSE),'csapat-ranglista'!$A:$FP,BE$321,FALSE)/4),0)</f>
        <v>0</v>
      </c>
      <c r="BF270" s="223">
        <f>IFERROR(IF(RIGHT(VLOOKUP($A270,csapatok!$A:$NN,BF$320,FALSE),5)="Csere",VLOOKUP(LEFT(VLOOKUP($A270,csapatok!$A:$NN,BF$320,FALSE),LEN(VLOOKUP($A270,csapatok!$A:$NN,BF$320,FALSE))-6),'csapat-ranglista'!$A:$FP,BF$321,FALSE)/8,VLOOKUP(VLOOKUP($A270,csapatok!$A:$NN,BF$320,FALSE),'csapat-ranglista'!$A:$FP,BF$321,FALSE)/4),0)</f>
        <v>0</v>
      </c>
      <c r="BG270" s="223">
        <f>IFERROR(IF(RIGHT(VLOOKUP($A270,csapatok!$A:$NN,BG$320,FALSE),5)="Csere",VLOOKUP(LEFT(VLOOKUP($A270,csapatok!$A:$NN,BG$320,FALSE),LEN(VLOOKUP($A270,csapatok!$A:$NN,BG$320,FALSE))-6),'csapat-ranglista'!$A:$FP,BG$321,FALSE)/8,VLOOKUP(VLOOKUP($A270,csapatok!$A:$NN,BG$320,FALSE),'csapat-ranglista'!$A:$FP,BG$321,FALSE)/4),0)</f>
        <v>0</v>
      </c>
      <c r="BH270" s="223">
        <f>IFERROR(IF(RIGHT(VLOOKUP($A270,csapatok!$A:$NN,BH$320,FALSE),5)="Csere",VLOOKUP(LEFT(VLOOKUP($A270,csapatok!$A:$NN,BH$320,FALSE),LEN(VLOOKUP($A270,csapatok!$A:$NN,BH$320,FALSE))-6),'csapat-ranglista'!$A:$FP,BH$321,FALSE)/8,VLOOKUP(VLOOKUP($A270,csapatok!$A:$NN,BH$320,FALSE),'csapat-ranglista'!$A:$FP,BH$321,FALSE)/4),0)</f>
        <v>0</v>
      </c>
      <c r="BI270" s="223">
        <f>IFERROR(IF(RIGHT(VLOOKUP($A270,csapatok!$A:$NN,BI$320,FALSE),5)="Csere",VLOOKUP(LEFT(VLOOKUP($A270,csapatok!$A:$NN,BI$320,FALSE),LEN(VLOOKUP($A270,csapatok!$A:$NN,BI$320,FALSE))-6),'csapat-ranglista'!$A:$FP,BI$321,FALSE)/8,VLOOKUP(VLOOKUP($A270,csapatok!$A:$NN,BI$320,FALSE),'csapat-ranglista'!$A:$FP,BI$321,FALSE)/4),0)</f>
        <v>0</v>
      </c>
      <c r="BJ270" s="223">
        <f>IFERROR(IF(RIGHT(VLOOKUP($A270,csapatok!$A:$NN,BJ$320,FALSE),5)="Csere",VLOOKUP(LEFT(VLOOKUP($A270,csapatok!$A:$NN,BJ$320,FALSE),LEN(VLOOKUP($A270,csapatok!$A:$NN,BJ$320,FALSE))-6),'csapat-ranglista'!$A:$FP,BJ$321,FALSE)/8,VLOOKUP(VLOOKUP($A270,csapatok!$A:$NN,BJ$320,FALSE),'csapat-ranglista'!$A:$FP,BJ$321,FALSE)/4),0)</f>
        <v>0</v>
      </c>
      <c r="BK270" s="223">
        <f>IFERROR(IF(RIGHT(VLOOKUP($A270,csapatok!$A:$NN,BK$320,FALSE),5)="Csere",VLOOKUP(LEFT(VLOOKUP($A270,csapatok!$A:$NN,BK$320,FALSE),LEN(VLOOKUP($A270,csapatok!$A:$NN,BK$320,FALSE))-6),'csapat-ranglista'!$A:$FP,BK$321,FALSE)/8,VLOOKUP(VLOOKUP($A270,csapatok!$A:$NN,BK$320,FALSE),'csapat-ranglista'!$A:$FP,BK$321,FALSE)/4),0)</f>
        <v>0</v>
      </c>
      <c r="BL270" s="223">
        <f>IFERROR(IF(RIGHT(VLOOKUP($A270,csapatok!$A:$NN,BL$320,FALSE),5)="Csere",VLOOKUP(LEFT(VLOOKUP($A270,csapatok!$A:$NN,BL$320,FALSE),LEN(VLOOKUP($A270,csapatok!$A:$NN,BL$320,FALSE))-6),'csapat-ranglista'!$A:$FP,BL$321,FALSE)/8,VLOOKUP(VLOOKUP($A270,csapatok!$A:$NN,BL$320,FALSE),'csapat-ranglista'!$A:$FP,BL$321,FALSE)/4),0)</f>
        <v>0</v>
      </c>
      <c r="BM270" s="223">
        <f>IFERROR(IF(RIGHT(VLOOKUP($A270,csapatok!$A:$NN,BM$320,FALSE),5)="Csere",VLOOKUP(LEFT(VLOOKUP($A270,csapatok!$A:$NN,BM$320,FALSE),LEN(VLOOKUP($A270,csapatok!$A:$NN,BM$320,FALSE))-6),'csapat-ranglista'!$A:$FP,BM$321,FALSE)/8,VLOOKUP(VLOOKUP($A270,csapatok!$A:$NN,BM$320,FALSE),'csapat-ranglista'!$A:$FP,BM$321,FALSE)/4),0)</f>
        <v>0</v>
      </c>
      <c r="BN270" s="223">
        <f>IFERROR(IF(RIGHT(VLOOKUP($A270,csapatok!$A:$NN,BN$320,FALSE),5)="Csere",VLOOKUP(LEFT(VLOOKUP($A270,csapatok!$A:$NN,BN$320,FALSE),LEN(VLOOKUP($A270,csapatok!$A:$NN,BN$320,FALSE))-6),'csapat-ranglista'!$A:$FP,BN$321,FALSE)/8,VLOOKUP(VLOOKUP($A270,csapatok!$A:$NN,BN$320,FALSE),'csapat-ranglista'!$A:$FP,BN$321,FALSE)/4),0)</f>
        <v>0</v>
      </c>
      <c r="BO270" s="223">
        <f>IFERROR(IF(RIGHT(VLOOKUP($A270,csapatok!$A:$NN,BO$320,FALSE),5)="Csere",VLOOKUP(LEFT(VLOOKUP($A270,csapatok!$A:$NN,BO$320,FALSE),LEN(VLOOKUP($A270,csapatok!$A:$NN,BO$320,FALSE))-6),'csapat-ranglista'!$A:$FP,BO$321,FALSE)/8,VLOOKUP(VLOOKUP($A270,csapatok!$A:$NN,BO$320,FALSE),'csapat-ranglista'!$A:$FP,BO$321,FALSE)/4),0)</f>
        <v>0</v>
      </c>
      <c r="BP270" s="223">
        <f>IFERROR(IF(RIGHT(VLOOKUP($A270,csapatok!$A:$NN,BP$320,FALSE),5)="Csere",VLOOKUP(LEFT(VLOOKUP($A270,csapatok!$A:$NN,BP$320,FALSE),LEN(VLOOKUP($A270,csapatok!$A:$NN,BP$320,FALSE))-6),'csapat-ranglista'!$A:$FP,BP$321,FALSE)/8,VLOOKUP(VLOOKUP($A270,csapatok!$A:$NN,BP$320,FALSE),'csapat-ranglista'!$A:$FP,BP$321,FALSE)/4),0)</f>
        <v>0</v>
      </c>
      <c r="BQ270" s="223">
        <f>IFERROR(IF(RIGHT(VLOOKUP($A270,csapatok!$A:$NN,BQ$320,FALSE),5)="Csere",VLOOKUP(LEFT(VLOOKUP($A270,csapatok!$A:$NN,BQ$320,FALSE),LEN(VLOOKUP($A270,csapatok!$A:$NN,BQ$320,FALSE))-6),'csapat-ranglista'!$A:$FP,BQ$321,FALSE)/8,VLOOKUP(VLOOKUP($A270,csapatok!$A:$NN,BQ$320,FALSE),'csapat-ranglista'!$A:$FP,BQ$321,FALSE)/4),0)</f>
        <v>0</v>
      </c>
      <c r="BR270" s="223">
        <f>IFERROR(IF(RIGHT(VLOOKUP($A270,csapatok!$A:$NN,BR$320,FALSE),5)="Csere",VLOOKUP(LEFT(VLOOKUP($A270,csapatok!$A:$NN,BR$320,FALSE),LEN(VLOOKUP($A270,csapatok!$A:$NN,BR$320,FALSE))-6),'csapat-ranglista'!$A:$FP,BR$321,FALSE)/8,VLOOKUP(VLOOKUP($A270,csapatok!$A:$NN,BR$320,FALSE),'csapat-ranglista'!$A:$FP,BR$321,FALSE)/4),0)</f>
        <v>0</v>
      </c>
      <c r="BS270" s="223">
        <f>IFERROR(IF(RIGHT(VLOOKUP($A270,csapatok!$A:$NN,BS$320,FALSE),5)="Csere",VLOOKUP(LEFT(VLOOKUP($A270,csapatok!$A:$NN,BS$320,FALSE),LEN(VLOOKUP($A270,csapatok!$A:$NN,BS$320,FALSE))-6),'csapat-ranglista'!$A:$FP,BS$321,FALSE)/8,VLOOKUP(VLOOKUP($A270,csapatok!$A:$NN,BS$320,FALSE),'csapat-ranglista'!$A:$FP,BS$321,FALSE)/4),0)</f>
        <v>0</v>
      </c>
      <c r="BT270" s="223">
        <f>IFERROR(IF(RIGHT(VLOOKUP($A270,csapatok!$A:$NN,BT$320,FALSE),5)="Csere",VLOOKUP(LEFT(VLOOKUP($A270,csapatok!$A:$NN,BT$320,FALSE),LEN(VLOOKUP($A270,csapatok!$A:$NN,BT$320,FALSE))-6),'csapat-ranglista'!$A:$FP,BT$321,FALSE)/8,VLOOKUP(VLOOKUP($A270,csapatok!$A:$NN,BT$320,FALSE),'csapat-ranglista'!$A:$FP,BT$321,FALSE)/4),0)</f>
        <v>0</v>
      </c>
      <c r="BU270" s="223">
        <f>IFERROR(IF(RIGHT(VLOOKUP($A270,csapatok!$A:$NN,BU$320,FALSE),5)="Csere",VLOOKUP(LEFT(VLOOKUP($A270,csapatok!$A:$NN,BU$320,FALSE),LEN(VLOOKUP($A270,csapatok!$A:$NN,BU$320,FALSE))-6),'csapat-ranglista'!$A:$FP,BU$321,FALSE)/8,VLOOKUP(VLOOKUP($A270,csapatok!$A:$NN,BU$320,FALSE),'csapat-ranglista'!$A:$FP,BU$321,FALSE)/4),0)</f>
        <v>0</v>
      </c>
      <c r="BV270" s="223">
        <f>IFERROR(IF(RIGHT(VLOOKUP($A270,csapatok!$A:$NN,BV$320,FALSE),5)="Csere",VLOOKUP(LEFT(VLOOKUP($A270,csapatok!$A:$NN,BV$320,FALSE),LEN(VLOOKUP($A270,csapatok!$A:$NN,BV$320,FALSE))-6),'csapat-ranglista'!$A:$FP,BV$321,FALSE)/8,VLOOKUP(VLOOKUP($A270,csapatok!$A:$NN,BV$320,FALSE),'csapat-ranglista'!$A:$FP,BV$321,FALSE)/4),0)</f>
        <v>0</v>
      </c>
      <c r="BW270" s="223">
        <f>IFERROR(IF(RIGHT(VLOOKUP($A270,csapatok!$A:$NN,BW$320,FALSE),5)="Csere",VLOOKUP(LEFT(VLOOKUP($A270,csapatok!$A:$NN,BW$320,FALSE),LEN(VLOOKUP($A270,csapatok!$A:$NN,BW$320,FALSE))-6),'csapat-ranglista'!$A:$FP,BW$321,FALSE)/8,VLOOKUP(VLOOKUP($A270,csapatok!$A:$NN,BW$320,FALSE),'csapat-ranglista'!$A:$FP,BW$321,FALSE)/4),0)</f>
        <v>0</v>
      </c>
      <c r="BX270" s="223">
        <f>IFERROR(IF(RIGHT(VLOOKUP($A270,csapatok!$A:$NN,BX$320,FALSE),5)="Csere",VLOOKUP(LEFT(VLOOKUP($A270,csapatok!$A:$NN,BX$320,FALSE),LEN(VLOOKUP($A270,csapatok!$A:$NN,BX$320,FALSE))-6),'csapat-ranglista'!$A:$FP,BX$321,FALSE)/8,VLOOKUP(VLOOKUP($A270,csapatok!$A:$NN,BX$320,FALSE),'csapat-ranglista'!$A:$FP,BX$321,FALSE)/4),0)</f>
        <v>0</v>
      </c>
      <c r="BY270" s="223">
        <f>IFERROR(IF(RIGHT(VLOOKUP($A270,csapatok!$A:$NN,BY$320,FALSE),5)="Csere",VLOOKUP(LEFT(VLOOKUP($A270,csapatok!$A:$NN,BY$320,FALSE),LEN(VLOOKUP($A270,csapatok!$A:$NN,BY$320,FALSE))-6),'csapat-ranglista'!$A:$FP,BY$321,FALSE)/8,VLOOKUP(VLOOKUP($A270,csapatok!$A:$NN,BY$320,FALSE),'csapat-ranglista'!$A:$FP,BY$321,FALSE)/4),0)</f>
        <v>0</v>
      </c>
      <c r="BZ270" s="223">
        <f>IFERROR(IF(RIGHT(VLOOKUP($A270,csapatok!$A:$NN,BZ$320,FALSE),5)="Csere",VLOOKUP(LEFT(VLOOKUP($A270,csapatok!$A:$NN,BZ$320,FALSE),LEN(VLOOKUP($A270,csapatok!$A:$NN,BZ$320,FALSE))-6),'csapat-ranglista'!$A:$FP,BZ$321,FALSE)/8,VLOOKUP(VLOOKUP($A270,csapatok!$A:$NN,BZ$320,FALSE),'csapat-ranglista'!$A:$FP,BZ$321,FALSE)/4),0)</f>
        <v>0</v>
      </c>
      <c r="CA270" s="223">
        <f>IFERROR(IF(RIGHT(VLOOKUP($A270,csapatok!$A:$NN,CA$320,FALSE),5)="Csere",VLOOKUP(LEFT(VLOOKUP($A270,csapatok!$A:$NN,CA$320,FALSE),LEN(VLOOKUP($A270,csapatok!$A:$NN,CA$320,FALSE))-6),'csapat-ranglista'!$A:$FP,CA$321,FALSE)/8,VLOOKUP(VLOOKUP($A270,csapatok!$A:$NN,CA$320,FALSE),'csapat-ranglista'!$A:$FP,CA$321,FALSE)/4),0)</f>
        <v>0</v>
      </c>
      <c r="CB270" s="223">
        <f>IFERROR(IF(RIGHT(VLOOKUP($A270,csapatok!$A:$NN,CB$320,FALSE),5)="Csere",VLOOKUP(LEFT(VLOOKUP($A270,csapatok!$A:$NN,CB$320,FALSE),LEN(VLOOKUP($A270,csapatok!$A:$NN,CB$320,FALSE))-6),'csapat-ranglista'!$A:$FP,CB$321,FALSE)/8,VLOOKUP(VLOOKUP($A270,csapatok!$A:$NN,CB$320,FALSE),'csapat-ranglista'!$A:$FP,CB$321,FALSE)/4),0)</f>
        <v>0</v>
      </c>
      <c r="CC270" s="223">
        <f>IFERROR(IF(RIGHT(VLOOKUP($A270,csapatok!$A:$NN,CC$320,FALSE),5)="Csere",VLOOKUP(LEFT(VLOOKUP($A270,csapatok!$A:$NN,CC$320,FALSE),LEN(VLOOKUP($A270,csapatok!$A:$NN,CC$320,FALSE))-6),'csapat-ranglista'!$A:$FP,CC$321,FALSE)/8,VLOOKUP(VLOOKUP($A270,csapatok!$A:$NN,CC$320,FALSE),'csapat-ranglista'!$A:$FP,CC$321,FALSE)/4),0)</f>
        <v>0</v>
      </c>
      <c r="CD270" s="223">
        <f>IFERROR(IF(RIGHT(VLOOKUP($A270,csapatok!$A:$NN,CD$320,FALSE),5)="Csere",VLOOKUP(LEFT(VLOOKUP($A270,csapatok!$A:$NN,CD$320,FALSE),LEN(VLOOKUP($A270,csapatok!$A:$NN,CD$320,FALSE))-6),'csapat-ranglista'!$A:$FP,CD$321,FALSE)/8,VLOOKUP(VLOOKUP($A270,csapatok!$A:$NN,CD$320,FALSE),'csapat-ranglista'!$A:$FP,CD$321,FALSE)/4),0)</f>
        <v>0</v>
      </c>
      <c r="CE270" s="223">
        <f>IFERROR(IF(RIGHT(VLOOKUP($A270,csapatok!$A:$NN,CE$320,FALSE),5)="Csere",VLOOKUP(LEFT(VLOOKUP($A270,csapatok!$A:$NN,CE$320,FALSE),LEN(VLOOKUP($A270,csapatok!$A:$NN,CE$320,FALSE))-6),'csapat-ranglista'!$A:$FP,CE$321,FALSE)/8,VLOOKUP(VLOOKUP($A270,csapatok!$A:$NN,CE$320,FALSE),'csapat-ranglista'!$A:$FP,CE$321,FALSE)/4),0)</f>
        <v>0</v>
      </c>
      <c r="CF270" s="223">
        <f>IFERROR(IF(RIGHT(VLOOKUP($A270,csapatok!$A:$NN,CF$320,FALSE),5)="Csere",VLOOKUP(LEFT(VLOOKUP($A270,csapatok!$A:$NN,CF$320,FALSE),LEN(VLOOKUP($A270,csapatok!$A:$NN,CF$320,FALSE))-6),'csapat-ranglista'!$A:$FP,CF$321,FALSE)/8,VLOOKUP(VLOOKUP($A270,csapatok!$A:$NN,CF$320,FALSE),'csapat-ranglista'!$A:$FP,CF$321,FALSE)/4),0)</f>
        <v>0</v>
      </c>
      <c r="CG270" s="223">
        <f>IFERROR(IF(RIGHT(VLOOKUP($A270,csapatok!$A:$NN,CG$320,FALSE),5)="Csere",VLOOKUP(LEFT(VLOOKUP($A270,csapatok!$A:$NN,CG$320,FALSE),LEN(VLOOKUP($A270,csapatok!$A:$NN,CG$320,FALSE))-6),'csapat-ranglista'!$A:$FP,CG$321,FALSE)/8,VLOOKUP(VLOOKUP($A270,csapatok!$A:$NN,CG$320,FALSE),'csapat-ranglista'!$A:$FP,CG$321,FALSE)/4),0)</f>
        <v>0</v>
      </c>
      <c r="CH270" s="223">
        <f>IFERROR(IF(RIGHT(VLOOKUP($A270,csapatok!$A:$NN,CH$320,FALSE),5)="Csere",VLOOKUP(LEFT(VLOOKUP($A270,csapatok!$A:$NN,CH$320,FALSE),LEN(VLOOKUP($A270,csapatok!$A:$NN,CH$320,FALSE))-6),'csapat-ranglista'!$A:$FP,CH$321,FALSE)/8,VLOOKUP(VLOOKUP($A270,csapatok!$A:$NN,CH$320,FALSE),'csapat-ranglista'!$A:$FP,CH$321,FALSE)/4),0)</f>
        <v>0</v>
      </c>
      <c r="CI270" s="223">
        <f>IFERROR(IF(RIGHT(VLOOKUP($A270,csapatok!$A:$NN,CI$320,FALSE),5)="Csere",VLOOKUP(LEFT(VLOOKUP($A270,csapatok!$A:$NN,CI$320,FALSE),LEN(VLOOKUP($A270,csapatok!$A:$NN,CI$320,FALSE))-6),'csapat-ranglista'!$A:$FP,CI$321,FALSE)/8,VLOOKUP(VLOOKUP($A270,csapatok!$A:$NN,CI$320,FALSE),'csapat-ranglista'!$A:$FP,CI$321,FALSE)/4),0)</f>
        <v>0</v>
      </c>
      <c r="CJ270" s="224">
        <f>versenyek!$IQ$11*IFERROR(VLOOKUP(VLOOKUP($A270,versenyek!IP:IR,3,FALSE),szabalyok!$A$16:$B$23,2,FALSE)/4,0)</f>
        <v>0</v>
      </c>
      <c r="CK270" s="224">
        <f>versenyek!$IT$11*IFERROR(VLOOKUP(VLOOKUP($A270,versenyek!IS:IU,3,FALSE),szabalyok!$A$16:$B$23,2,FALSE)/4,0)</f>
        <v>0</v>
      </c>
      <c r="CL270" s="223">
        <f>IFERROR(IF(RIGHT(VLOOKUP($A270,csapatok!$A:$NN,CL$320,FALSE),5)="Csere",VLOOKUP(LEFT(VLOOKUP($A270,csapatok!$A:$NN,CL$320,FALSE),LEN(VLOOKUP($A270,csapatok!$A:$NN,CL$320,FALSE))-6),'csapat-ranglista'!$A:$FP,CL$321,FALSE)/8,VLOOKUP(VLOOKUP($A270,csapatok!$A:$NN,CL$320,FALSE),'csapat-ranglista'!$A:$FP,CL$321,FALSE)/4),0)</f>
        <v>0</v>
      </c>
      <c r="CM270" s="223">
        <f>IFERROR(IF(RIGHT(VLOOKUP($A270,csapatok!$A:$NN,CM$320,FALSE),5)="Csere",VLOOKUP(LEFT(VLOOKUP($A270,csapatok!$A:$NN,CM$320,FALSE),LEN(VLOOKUP($A270,csapatok!$A:$NN,CM$320,FALSE))-6),'csapat-ranglista'!$A:$FP,CM$321,FALSE)/8,VLOOKUP(VLOOKUP($A270,csapatok!$A:$NN,CM$320,FALSE),'csapat-ranglista'!$A:$FP,CM$321,FALSE)/4),0)</f>
        <v>0</v>
      </c>
      <c r="CN270" s="223">
        <f>IFERROR(IF(RIGHT(VLOOKUP($A270,csapatok!$A:$NN,CN$320,FALSE),5)="Csere",VLOOKUP(LEFT(VLOOKUP($A270,csapatok!$A:$NN,CN$320,FALSE),LEN(VLOOKUP($A270,csapatok!$A:$NN,CN$320,FALSE))-6),'csapat-ranglista'!$A:$FP,CN$321,FALSE)/8,VLOOKUP(VLOOKUP($A270,csapatok!$A:$NN,CN$320,FALSE),'csapat-ranglista'!$A:$FP,CN$321,FALSE)/4),0)</f>
        <v>0</v>
      </c>
      <c r="CO270" s="223">
        <f>IFERROR(IF(RIGHT(VLOOKUP($A270,csapatok!$A:$NN,CO$320,FALSE),5)="Csere",VLOOKUP(LEFT(VLOOKUP($A270,csapatok!$A:$NN,CO$320,FALSE),LEN(VLOOKUP($A270,csapatok!$A:$NN,CO$320,FALSE))-6),'csapat-ranglista'!$A:$FP,CO$321,FALSE)/8,VLOOKUP(VLOOKUP($A270,csapatok!$A:$NN,CO$320,FALSE),'csapat-ranglista'!$A:$FP,CO$321,FALSE)/4),0)</f>
        <v>0</v>
      </c>
      <c r="CP270" s="223">
        <f>IFERROR(IF(RIGHT(VLOOKUP($A270,csapatok!$A:$NN,CP$320,FALSE),5)="Csere",VLOOKUP(LEFT(VLOOKUP($A270,csapatok!$A:$NN,CP$320,FALSE),LEN(VLOOKUP($A270,csapatok!$A:$NN,CP$320,FALSE))-6),'csapat-ranglista'!$A:$FP,CP$321,FALSE)/8,VLOOKUP(VLOOKUP($A270,csapatok!$A:$NN,CP$320,FALSE),'csapat-ranglista'!$A:$FP,CP$321,FALSE)/4),0)</f>
        <v>0</v>
      </c>
      <c r="CQ270" s="223">
        <f>IFERROR(IF(RIGHT(VLOOKUP($A270,csapatok!$A:$NN,CQ$320,FALSE),5)="Csere",VLOOKUP(LEFT(VLOOKUP($A270,csapatok!$A:$NN,CQ$320,FALSE),LEN(VLOOKUP($A270,csapatok!$A:$NN,CQ$320,FALSE))-6),'csapat-ranglista'!$A:$FP,CQ$321,FALSE)/8,VLOOKUP(VLOOKUP($A270,csapatok!$A:$NN,CQ$320,FALSE),'csapat-ranglista'!$A:$FP,CQ$321,FALSE)/4),0)</f>
        <v>0</v>
      </c>
      <c r="CR270" s="223">
        <f>IFERROR(IF(RIGHT(VLOOKUP($A270,csapatok!$A:$NN,CR$320,FALSE),5)="Csere",VLOOKUP(LEFT(VLOOKUP($A270,csapatok!$A:$NN,CR$320,FALSE),LEN(VLOOKUP($A270,csapatok!$A:$NN,CR$320,FALSE))-6),'csapat-ranglista'!$A:$FP,CR$321,FALSE)/8,VLOOKUP(VLOOKUP($A270,csapatok!$A:$NN,CR$320,FALSE),'csapat-ranglista'!$A:$FP,CR$321,FALSE)/4),0)</f>
        <v>0</v>
      </c>
      <c r="CS270" s="223">
        <f>IFERROR(IF(RIGHT(VLOOKUP($A270,csapatok!$A:$NN,CS$320,FALSE),5)="Csere",VLOOKUP(LEFT(VLOOKUP($A270,csapatok!$A:$NN,CS$320,FALSE),LEN(VLOOKUP($A270,csapatok!$A:$NN,CS$320,FALSE))-6),'csapat-ranglista'!$A:$FP,CS$321,FALSE)/8,VLOOKUP(VLOOKUP($A270,csapatok!$A:$NN,CS$320,FALSE),'csapat-ranglista'!$A:$FP,CS$321,FALSE)/4),0)</f>
        <v>0</v>
      </c>
      <c r="CT270" s="223">
        <f>IFERROR(IF(RIGHT(VLOOKUP($A270,csapatok!$A:$NN,CT$320,FALSE),5)="Csere",VLOOKUP(LEFT(VLOOKUP($A270,csapatok!$A:$NN,CT$320,FALSE),LEN(VLOOKUP($A270,csapatok!$A:$NN,CT$320,FALSE))-6),'csapat-ranglista'!$A:$FP,CT$321,FALSE)/8,VLOOKUP(VLOOKUP($A270,csapatok!$A:$NN,CT$320,FALSE),'csapat-ranglista'!$A:$FP,CT$321,FALSE)/4),0)</f>
        <v>0</v>
      </c>
      <c r="CU270" s="223">
        <f>IFERROR(IF(RIGHT(VLOOKUP($A270,csapatok!$A:$NN,CU$320,FALSE),5)="Csere",VLOOKUP(LEFT(VLOOKUP($A270,csapatok!$A:$NN,CU$320,FALSE),LEN(VLOOKUP($A270,csapatok!$A:$NN,CU$320,FALSE))-6),'csapat-ranglista'!$A:$FP,CU$321,FALSE)/8,VLOOKUP(VLOOKUP($A270,csapatok!$A:$NN,CU$320,FALSE),'csapat-ranglista'!$A:$FP,CU$321,FALSE)/4),0)</f>
        <v>0</v>
      </c>
      <c r="CV270" s="223">
        <f>IFERROR(IF(RIGHT(VLOOKUP($A270,csapatok!$A:$NN,CV$320,FALSE),5)="Csere",VLOOKUP(LEFT(VLOOKUP($A270,csapatok!$A:$NN,CV$320,FALSE),LEN(VLOOKUP($A270,csapatok!$A:$NN,CV$320,FALSE))-6),'csapat-ranglista'!$A:$FP,CV$321,FALSE)/8,VLOOKUP(VLOOKUP($A270,csapatok!$A:$NN,CV$320,FALSE),'csapat-ranglista'!$A:$FP,CV$321,FALSE)/4),0)</f>
        <v>0</v>
      </c>
      <c r="CW270" s="223">
        <f>IFERROR(IF(RIGHT(VLOOKUP($A270,csapatok!$A:$NN,CW$320,FALSE),5)="Csere",VLOOKUP(LEFT(VLOOKUP($A270,csapatok!$A:$NN,CW$320,FALSE),LEN(VLOOKUP($A270,csapatok!$A:$NN,CW$320,FALSE))-6),'csapat-ranglista'!$A:$FP,CW$321,FALSE)/8,VLOOKUP(VLOOKUP($A270,csapatok!$A:$NN,CW$320,FALSE),'csapat-ranglista'!$A:$FP,CW$321,FALSE)/4),0)</f>
        <v>0</v>
      </c>
      <c r="CX270" s="223">
        <f>IFERROR(IF(RIGHT(VLOOKUP($A270,csapatok!$A:$NN,CX$320,FALSE),5)="Csere",VLOOKUP(LEFT(VLOOKUP($A270,csapatok!$A:$NN,CX$320,FALSE),LEN(VLOOKUP($A270,csapatok!$A:$NN,CX$320,FALSE))-6),'csapat-ranglista'!$A:$FP,CX$321,FALSE)/8,VLOOKUP(VLOOKUP($A270,csapatok!$A:$NN,CX$320,FALSE),'csapat-ranglista'!$A:$FP,CX$321,FALSE)/4),0)</f>
        <v>0</v>
      </c>
      <c r="CY270" s="223">
        <f>IFERROR(IF(RIGHT(VLOOKUP($A270,csapatok!$A:$NN,CY$320,FALSE),5)="Csere",VLOOKUP(LEFT(VLOOKUP($A270,csapatok!$A:$NN,CY$320,FALSE),LEN(VLOOKUP($A270,csapatok!$A:$NN,CY$320,FALSE))-6),'csapat-ranglista'!$A:$FP,CY$321,FALSE)/8,VLOOKUP(VLOOKUP($A270,csapatok!$A:$NN,CY$320,FALSE),'csapat-ranglista'!$A:$FP,CY$321,FALSE)/4),0)</f>
        <v>0</v>
      </c>
      <c r="CZ270" s="223">
        <f>IFERROR(IF(RIGHT(VLOOKUP($A270,csapatok!$A:$NN,CZ$320,FALSE),5)="Csere",VLOOKUP(LEFT(VLOOKUP($A270,csapatok!$A:$NN,CZ$320,FALSE),LEN(VLOOKUP($A270,csapatok!$A:$NN,CZ$320,FALSE))-6),'csapat-ranglista'!$A:$FP,CZ$321,FALSE)/8,VLOOKUP(VLOOKUP($A270,csapatok!$A:$NN,CZ$320,FALSE),'csapat-ranglista'!$A:$FP,CZ$321,FALSE)/4),0)</f>
        <v>0</v>
      </c>
      <c r="DA270" s="223">
        <f>IFERROR(IF(RIGHT(VLOOKUP($A270,csapatok!$A:$NN,DA$320,FALSE),5)="Csere",VLOOKUP(LEFT(VLOOKUP($A270,csapatok!$A:$NN,DA$320,FALSE),LEN(VLOOKUP($A270,csapatok!$A:$NN,DA$320,FALSE))-6),'csapat-ranglista'!$A:$FP,DA$321,FALSE)/8,VLOOKUP(VLOOKUP($A270,csapatok!$A:$NN,DA$320,FALSE),'csapat-ranglista'!$A:$FP,DA$321,FALSE)/4),0)</f>
        <v>0</v>
      </c>
      <c r="DB270" s="223">
        <f>IFERROR(IF(RIGHT(VLOOKUP($A270,csapatok!$A:$NN,DB$320,FALSE),5)="Csere",VLOOKUP(LEFT(VLOOKUP($A270,csapatok!$A:$NN,DB$320,FALSE),LEN(VLOOKUP($A270,csapatok!$A:$NN,DB$320,FALSE))-6),'csapat-ranglista'!$A:$FP,DB$321,FALSE)/8,VLOOKUP(VLOOKUP($A270,csapatok!$A:$NN,DB$320,FALSE),'csapat-ranglista'!$A:$FP,DB$321,FALSE)/4),0)</f>
        <v>0</v>
      </c>
      <c r="DC270" s="223">
        <f>IFERROR(IF(RIGHT(VLOOKUP($A270,csapatok!$A:$NN,DC$320,FALSE),5)="Csere",VLOOKUP(LEFT(VLOOKUP($A270,csapatok!$A:$NN,DC$320,FALSE),LEN(VLOOKUP($A270,csapatok!$A:$NN,DC$320,FALSE))-6),'csapat-ranglista'!$A:$FP,DC$321,FALSE)/8,VLOOKUP(VLOOKUP($A270,csapatok!$A:$NN,DC$320,FALSE),'csapat-ranglista'!$A:$FP,DC$321,FALSE)/4),0)</f>
        <v>0</v>
      </c>
      <c r="DD270" s="223">
        <f>IFERROR(IF(RIGHT(VLOOKUP($A270,csapatok!$A:$NN,DD$320,FALSE),5)="Csere",VLOOKUP(LEFT(VLOOKUP($A270,csapatok!$A:$NN,DD$320,FALSE),LEN(VLOOKUP($A270,csapatok!$A:$NN,DD$320,FALSE))-6),'csapat-ranglista'!$A:$FP,DD$321,FALSE)/8,VLOOKUP(VLOOKUP($A270,csapatok!$A:$NN,DD$320,FALSE),'csapat-ranglista'!$A:$FP,DD$321,FALSE)/4),0)</f>
        <v>0</v>
      </c>
      <c r="DE270" s="223">
        <f>IFERROR(IF(RIGHT(VLOOKUP($A270,csapatok!$A:$NN,DE$320,FALSE),5)="Csere",VLOOKUP(LEFT(VLOOKUP($A270,csapatok!$A:$NN,DE$320,FALSE),LEN(VLOOKUP($A270,csapatok!$A:$NN,DE$320,FALSE))-6),'csapat-ranglista'!$A:$FP,DE$321,FALSE)/8,VLOOKUP(VLOOKUP($A270,csapatok!$A:$NN,DE$320,FALSE),'csapat-ranglista'!$A:$FP,DE$321,FALSE)/4),0)</f>
        <v>0</v>
      </c>
      <c r="DF270" s="223">
        <f>IFERROR(IF(RIGHT(VLOOKUP($A270,csapatok!$A:$NN,DF$320,FALSE),5)="Csere",VLOOKUP(LEFT(VLOOKUP($A270,csapatok!$A:$NN,DF$320,FALSE),LEN(VLOOKUP($A270,csapatok!$A:$NN,DF$320,FALSE))-6),'csapat-ranglista'!$A:$FP,DF$321,FALSE)/8,VLOOKUP(VLOOKUP($A270,csapatok!$A:$NN,DF$320,FALSE),'csapat-ranglista'!$A:$FP,DF$321,FALSE)/4),0)</f>
        <v>0</v>
      </c>
      <c r="DG270" s="223">
        <f>IFERROR(IF(RIGHT(VLOOKUP($A270,csapatok!$A:$NN,DG$320,FALSE),5)="Csere",VLOOKUP(LEFT(VLOOKUP($A270,csapatok!$A:$NN,DG$320,FALSE),LEN(VLOOKUP($A270,csapatok!$A:$NN,DG$320,FALSE))-6),'csapat-ranglista'!$A:$FP,DG$321,FALSE)/8,VLOOKUP(VLOOKUP($A270,csapatok!$A:$NN,DG$320,FALSE),'csapat-ranglista'!$A:$FP,DG$321,FALSE)/4),0)</f>
        <v>0</v>
      </c>
      <c r="DH270" s="223">
        <f>IFERROR(IF(RIGHT(VLOOKUP($A270,csapatok!$A:$NN,DH$320,FALSE),5)="Csere",VLOOKUP(LEFT(VLOOKUP($A270,csapatok!$A:$NN,DH$320,FALSE),LEN(VLOOKUP($A270,csapatok!$A:$NN,DH$320,FALSE))-6),'csapat-ranglista'!$A:$FP,DH$321,FALSE)/8,VLOOKUP(VLOOKUP($A270,csapatok!$A:$NN,DH$320,FALSE),'csapat-ranglista'!$A:$FP,DH$321,FALSE)/4),0)</f>
        <v>0</v>
      </c>
      <c r="DI270" s="223">
        <f>IFERROR(IF(RIGHT(VLOOKUP($A270,csapatok!$A:$NN,DI$320,FALSE),5)="Csere",VLOOKUP(LEFT(VLOOKUP($A270,csapatok!$A:$NN,DI$320,FALSE),LEN(VLOOKUP($A270,csapatok!$A:$NN,DI$320,FALSE))-6),'csapat-ranglista'!$A:$FP,DI$321,FALSE)/8,VLOOKUP(VLOOKUP($A270,csapatok!$A:$NN,DI$320,FALSE),'csapat-ranglista'!$A:$FP,DI$321,FALSE)/4),0)</f>
        <v>0</v>
      </c>
      <c r="DJ270" s="223">
        <f>IFERROR(IF(RIGHT(VLOOKUP($A270,csapatok!$A:$NN,DJ$320,FALSE),5)="Csere",VLOOKUP(LEFT(VLOOKUP($A270,csapatok!$A:$NN,DJ$320,FALSE),LEN(VLOOKUP($A270,csapatok!$A:$NN,DJ$320,FALSE))-6),'csapat-ranglista'!$A:$FP,DJ$321,FALSE)/8,VLOOKUP(VLOOKUP($A270,csapatok!$A:$NN,DJ$320,FALSE),'csapat-ranglista'!$A:$FP,DJ$321,FALSE)/4),0)</f>
        <v>0</v>
      </c>
      <c r="DK270" s="223">
        <f>IFERROR(IF(RIGHT(VLOOKUP($A270,csapatok!$A:$NN,DK$320,FALSE),5)="Csere",VLOOKUP(LEFT(VLOOKUP($A270,csapatok!$A:$NN,DK$320,FALSE),LEN(VLOOKUP($A270,csapatok!$A:$NN,DK$320,FALSE))-6),'csapat-ranglista'!$A:$FP,DK$321,FALSE)/8,VLOOKUP(VLOOKUP($A270,csapatok!$A:$NN,DK$320,FALSE),'csapat-ranglista'!$A:$FP,DK$321,FALSE)/4),0)</f>
        <v>0</v>
      </c>
      <c r="DL270" s="223">
        <f>IFERROR(IF(RIGHT(VLOOKUP($A270,csapatok!$A:$NN,DL$320,FALSE),5)="Csere",VLOOKUP(LEFT(VLOOKUP($A270,csapatok!$A:$NN,DL$320,FALSE),LEN(VLOOKUP($A270,csapatok!$A:$NN,DL$320,FALSE))-6),'csapat-ranglista'!$A:$FP,DL$321,FALSE)/8,VLOOKUP(VLOOKUP($A270,csapatok!$A:$NN,DL$320,FALSE),'csapat-ranglista'!$A:$FP,DL$321,FALSE)/4),0)</f>
        <v>0</v>
      </c>
      <c r="DM270" s="223">
        <f>IFERROR(IF(RIGHT(VLOOKUP($A270,csapatok!$A:$NN,DM$320,FALSE),5)="Csere",VLOOKUP(LEFT(VLOOKUP($A270,csapatok!$A:$NN,DM$320,FALSE),LEN(VLOOKUP($A270,csapatok!$A:$NN,DM$320,FALSE))-6),'csapat-ranglista'!$A:$FP,DM$321,FALSE)/8,VLOOKUP(VLOOKUP($A270,csapatok!$A:$NN,DM$320,FALSE),'csapat-ranglista'!$A:$FP,DM$321,FALSE)/4),0)</f>
        <v>0</v>
      </c>
      <c r="DN270" s="223">
        <f>IFERROR(IF(RIGHT(VLOOKUP($A270,csapatok!$A:$NN,DN$320,FALSE),5)="Csere",VLOOKUP(LEFT(VLOOKUP($A270,csapatok!$A:$NN,DN$320,FALSE),LEN(VLOOKUP($A270,csapatok!$A:$NN,DN$320,FALSE))-6),'csapat-ranglista'!$A:$FP,DN$321,FALSE)/8,VLOOKUP(VLOOKUP($A270,csapatok!$A:$NN,DN$320,FALSE),'csapat-ranglista'!$A:$FP,DN$321,FALSE)/4),0)</f>
        <v>0</v>
      </c>
      <c r="DO270" s="224">
        <f>versenyek!$MF$11*IFERROR(VLOOKUP(VLOOKUP($A270,versenyek!ME:MG,3,FALSE),szabalyok!$A$16:$B$23,2,FALSE)/4,0)</f>
        <v>0</v>
      </c>
      <c r="DP270" s="224">
        <f>versenyek!$MI$11*IFERROR(VLOOKUP(VLOOKUP($A270,versenyek!MH:MJ,3,FALSE),szabalyok!$A$16:$B$23,2,FALSE)/4,0)</f>
        <v>0</v>
      </c>
      <c r="DQ270" s="223">
        <f>IFERROR(IF(RIGHT(VLOOKUP($A270,csapatok!$A:$NN,DQ$320,FALSE),5)="Csere",VLOOKUP(LEFT(VLOOKUP($A270,csapatok!$A:$NN,DQ$320,FALSE),LEN(VLOOKUP($A270,csapatok!$A:$NN,DQ$320,FALSE))-6),'csapat-ranglista'!$A:$FP,DQ$321,FALSE)/8,VLOOKUP(VLOOKUP($A270,csapatok!$A:$NN,DQ$320,FALSE),'csapat-ranglista'!$A:$FP,DQ$321,FALSE)/4),0)</f>
        <v>0</v>
      </c>
      <c r="DR270" s="223">
        <f>IFERROR(IF(RIGHT(VLOOKUP($A270,csapatok!$A:$NN,DR$320,FALSE),5)="Csere",VLOOKUP(LEFT(VLOOKUP($A270,csapatok!$A:$NN,DR$320,FALSE),LEN(VLOOKUP($A270,csapatok!$A:$NN,DR$320,FALSE))-6),'csapat-ranglista'!$A:$FP,DR$321,FALSE)/8,VLOOKUP(VLOOKUP($A270,csapatok!$A:$NN,DR$320,FALSE),'csapat-ranglista'!$A:$FP,DR$321,FALSE)/4),0)</f>
        <v>0</v>
      </c>
      <c r="DS270" s="223">
        <f>IFERROR(IF(RIGHT(VLOOKUP($A270,csapatok!$A:$NN,DS$320,FALSE),5)="Csere",VLOOKUP(LEFT(VLOOKUP($A270,csapatok!$A:$NN,DS$320,FALSE),LEN(VLOOKUP($A270,csapatok!$A:$NN,DS$320,FALSE))-6),'csapat-ranglista'!$A:$FP,DS$321,FALSE)/8,VLOOKUP(VLOOKUP($A270,csapatok!$A:$NN,DS$320,FALSE),'csapat-ranglista'!$A:$FP,DS$321,FALSE)/4),0)</f>
        <v>0</v>
      </c>
      <c r="DT270" s="223">
        <f>IFERROR(IF(RIGHT(VLOOKUP($A270,csapatok!$A:$NN,DT$320,FALSE),5)="Csere",VLOOKUP(LEFT(VLOOKUP($A270,csapatok!$A:$NN,DT$320,FALSE),LEN(VLOOKUP($A270,csapatok!$A:$NN,DT$320,FALSE))-6),'csapat-ranglista'!$A:$FP,DT$321,FALSE)/8,VLOOKUP(VLOOKUP($A270,csapatok!$A:$NN,DT$320,FALSE),'csapat-ranglista'!$A:$FP,DT$321,FALSE)/4),0)</f>
        <v>0</v>
      </c>
      <c r="DU270" s="223">
        <f>IFERROR(IF(RIGHT(VLOOKUP($A270,csapatok!$A:$NN,DU$320,FALSE),5)="Csere",VLOOKUP(LEFT(VLOOKUP($A270,csapatok!$A:$NN,DU$320,FALSE),LEN(VLOOKUP($A270,csapatok!$A:$NN,DU$320,FALSE))-6),'csapat-ranglista'!$A:$FP,DU$321,FALSE)/8,VLOOKUP(VLOOKUP($A270,csapatok!$A:$NN,DU$320,FALSE),'csapat-ranglista'!$A:$FP,DU$321,FALSE)/4),0)</f>
        <v>0</v>
      </c>
      <c r="DV270" s="223">
        <f>IFERROR(IF(RIGHT(VLOOKUP($A270,csapatok!$A:$NN,DV$320,FALSE),5)="Csere",VLOOKUP(LEFT(VLOOKUP($A270,csapatok!$A:$NN,DV$320,FALSE),LEN(VLOOKUP($A270,csapatok!$A:$NN,DV$320,FALSE))-6),'csapat-ranglista'!$A:$FP,DV$321,FALSE)/8,VLOOKUP(VLOOKUP($A270,csapatok!$A:$NN,DV$320,FALSE),'csapat-ranglista'!$A:$FP,DV$321,FALSE)/4),0)</f>
        <v>0</v>
      </c>
      <c r="DW270" s="223">
        <f>IFERROR(IF(RIGHT(VLOOKUP($A270,csapatok!$A:$NN,DW$320,FALSE),5)="Csere",VLOOKUP(LEFT(VLOOKUP($A270,csapatok!$A:$NN,DW$320,FALSE),LEN(VLOOKUP($A270,csapatok!$A:$NN,DW$320,FALSE))-6),'csapat-ranglista'!$A:$FP,DW$321,FALSE)/8,VLOOKUP(VLOOKUP($A270,csapatok!$A:$NN,DW$320,FALSE),'csapat-ranglista'!$A:$FP,DW$321,FALSE)/4),0)</f>
        <v>0</v>
      </c>
      <c r="DX270" s="223">
        <f>IFERROR(IF(RIGHT(VLOOKUP($A270,csapatok!$A:$NN,DX$320,FALSE),5)="Csere",VLOOKUP(LEFT(VLOOKUP($A270,csapatok!$A:$NN,DX$320,FALSE),LEN(VLOOKUP($A270,csapatok!$A:$NN,DX$320,FALSE))-6),'csapat-ranglista'!$A:$FP,DX$321,FALSE)/8,VLOOKUP(VLOOKUP($A270,csapatok!$A:$NN,DX$320,FALSE),'csapat-ranglista'!$A:$FP,DX$321,FALSE)/4),0)</f>
        <v>0</v>
      </c>
      <c r="DY270" s="223">
        <f>IFERROR(IF(RIGHT(VLOOKUP($A270,csapatok!$A:$NN,DY$320,FALSE),5)="Csere",VLOOKUP(LEFT(VLOOKUP($A270,csapatok!$A:$NN,DY$320,FALSE),LEN(VLOOKUP($A270,csapatok!$A:$NN,DY$320,FALSE))-6),'csapat-ranglista'!$A:$FP,DY$321,FALSE)/8,VLOOKUP(VLOOKUP($A270,csapatok!$A:$NN,DY$320,FALSE),'csapat-ranglista'!$A:$FP,DY$321,FALSE)/4),0)</f>
        <v>0</v>
      </c>
      <c r="DZ270" s="223">
        <f>IFERROR(IF(RIGHT(VLOOKUP($A270,csapatok!$A:$NN,DZ$320,FALSE),5)="Csere",VLOOKUP(LEFT(VLOOKUP($A270,csapatok!$A:$NN,DZ$320,FALSE),LEN(VLOOKUP($A270,csapatok!$A:$NN,DZ$320,FALSE))-6),'csapat-ranglista'!$A:$FP,DZ$321,FALSE)/8,VLOOKUP(VLOOKUP($A270,csapatok!$A:$NN,DZ$320,FALSE),'csapat-ranglista'!$A:$FP,DZ$321,FALSE)/4),0)</f>
        <v>0</v>
      </c>
      <c r="EA270" s="223">
        <f>IFERROR(IF(RIGHT(VLOOKUP($A270,csapatok!$A:$NN,EA$320,FALSE),5)="Csere",VLOOKUP(LEFT(VLOOKUP($A270,csapatok!$A:$NN,EA$320,FALSE),LEN(VLOOKUP($A270,csapatok!$A:$NN,EA$320,FALSE))-6),'csapat-ranglista'!$A:$FP,EA$321,FALSE)/8,VLOOKUP(VLOOKUP($A270,csapatok!$A:$NN,EA$320,FALSE),'csapat-ranglista'!$A:$FP,EA$321,FALSE)/4),0)</f>
        <v>0</v>
      </c>
      <c r="EB270" s="223">
        <f>IFERROR(IF(RIGHT(VLOOKUP($A270,csapatok!$A:$NN,EB$320,FALSE),5)="Csere",VLOOKUP(LEFT(VLOOKUP($A270,csapatok!$A:$NN,EB$320,FALSE),LEN(VLOOKUP($A270,csapatok!$A:$NN,EB$320,FALSE))-6),'csapat-ranglista'!$A:$FP,EB$321,FALSE)/8,VLOOKUP(VLOOKUP($A270,csapatok!$A:$NN,EB$320,FALSE),'csapat-ranglista'!$A:$FP,EB$321,FALSE)/4),0)</f>
        <v>0</v>
      </c>
      <c r="EC270" s="223">
        <f>IFERROR(IF(RIGHT(VLOOKUP($A270,csapatok!$A:$NN,EC$320,FALSE),5)="Csere",VLOOKUP(LEFT(VLOOKUP($A270,csapatok!$A:$NN,EC$320,FALSE),LEN(VLOOKUP($A270,csapatok!$A:$NN,EC$320,FALSE))-6),'csapat-ranglista'!$A:$FP,EC$321,FALSE)/8,VLOOKUP(VLOOKUP($A270,csapatok!$A:$NN,EC$320,FALSE),'csapat-ranglista'!$A:$FP,EC$321,FALSE)/4),0)</f>
        <v>0</v>
      </c>
      <c r="ED270" s="223">
        <f>IFERROR(IF(RIGHT(VLOOKUP($A270,csapatok!$A:$NN,ED$320,FALSE),5)="Csere",VLOOKUP(LEFT(VLOOKUP($A270,csapatok!$A:$NN,ED$320,FALSE),LEN(VLOOKUP($A270,csapatok!$A:$NN,ED$320,FALSE))-6),'csapat-ranglista'!$A:$FP,ED$321,FALSE)/8,VLOOKUP(VLOOKUP($A270,csapatok!$A:$NN,ED$320,FALSE),'csapat-ranglista'!$A:$FP,ED$321,FALSE)/4),0)</f>
        <v>0</v>
      </c>
      <c r="EE270" s="223">
        <f>IFERROR(IF(RIGHT(VLOOKUP($A270,csapatok!$A:$NN,EE$320,FALSE),5)="Csere",VLOOKUP(LEFT(VLOOKUP($A270,csapatok!$A:$NN,EE$320,FALSE),LEN(VLOOKUP($A270,csapatok!$A:$NN,EE$320,FALSE))-6),'csapat-ranglista'!$A:$FP,EE$321,FALSE)/8,VLOOKUP(VLOOKUP($A270,csapatok!$A:$NN,EE$320,FALSE),'csapat-ranglista'!$A:$FP,EE$321,FALSE)/4),0)</f>
        <v>0</v>
      </c>
      <c r="EF270" s="223">
        <f>IFERROR(IF(RIGHT(VLOOKUP($A270,csapatok!$A:$NN,EF$320,FALSE),5)="Csere",VLOOKUP(LEFT(VLOOKUP($A270,csapatok!$A:$NN,EF$320,FALSE),LEN(VLOOKUP($A270,csapatok!$A:$NN,EF$320,FALSE))-6),'csapat-ranglista'!$A:$FP,EF$321,FALSE)/8,VLOOKUP(VLOOKUP($A270,csapatok!$A:$NN,EF$320,FALSE),'csapat-ranglista'!$A:$FP,EF$321,FALSE)/4),0)</f>
        <v>0</v>
      </c>
      <c r="EG270" s="223">
        <f>IFERROR(IF(RIGHT(VLOOKUP($A270,csapatok!$A:$NN,EG$320,FALSE),5)="Csere",VLOOKUP(LEFT(VLOOKUP($A270,csapatok!$A:$NN,EG$320,FALSE),LEN(VLOOKUP($A270,csapatok!$A:$NN,EG$320,FALSE))-6),'csapat-ranglista'!$A:$FP,EG$321,FALSE)/8,VLOOKUP(VLOOKUP($A270,csapatok!$A:$NN,EG$320,FALSE),'csapat-ranglista'!$A:$FP,EG$321,FALSE)/4),0)</f>
        <v>0</v>
      </c>
      <c r="EH270" s="223">
        <f>IFERROR(IF(RIGHT(VLOOKUP($A270,csapatok!$A:$NN,EH$320,FALSE),5)="Csere",VLOOKUP(LEFT(VLOOKUP($A270,csapatok!$A:$NN,EH$320,FALSE),LEN(VLOOKUP($A270,csapatok!$A:$NN,EH$320,FALSE))-6),'csapat-ranglista'!$A:$FP,EH$321,FALSE)/8,VLOOKUP(VLOOKUP($A270,csapatok!$A:$NN,EH$320,FALSE),'csapat-ranglista'!$A:$FP,EH$321,FALSE)/4),0)</f>
        <v>0</v>
      </c>
      <c r="EI270" s="223">
        <f>IFERROR(IF(RIGHT(VLOOKUP($A270,csapatok!$A:$NN,EI$320,FALSE),5)="Csere",VLOOKUP(LEFT(VLOOKUP($A270,csapatok!$A:$NN,EI$320,FALSE),LEN(VLOOKUP($A270,csapatok!$A:$NN,EI$320,FALSE))-6),'csapat-ranglista'!$A:$FP,EI$321,FALSE)/8,VLOOKUP(VLOOKUP($A270,csapatok!$A:$NN,EI$320,FALSE),'csapat-ranglista'!$A:$FP,EI$321,FALSE)/4),0)</f>
        <v>0</v>
      </c>
      <c r="EJ270" s="223">
        <f>IFERROR(IF(RIGHT(VLOOKUP($A270,csapatok!$A:$NN,EJ$320,FALSE),5)="Csere",VLOOKUP(LEFT(VLOOKUP($A270,csapatok!$A:$NN,EJ$320,FALSE),LEN(VLOOKUP($A270,csapatok!$A:$NN,EJ$320,FALSE))-6),'csapat-ranglista'!$A:$FP,EJ$321,FALSE)/8,VLOOKUP(VLOOKUP($A270,csapatok!$A:$NN,EJ$320,FALSE),'csapat-ranglista'!$A:$FP,EJ$321,FALSE)/4),0)</f>
        <v>0</v>
      </c>
      <c r="EK270" s="223">
        <f>IFERROR(IF(RIGHT(VLOOKUP($A270,csapatok!$A:$NN,EK$320,FALSE),5)="Csere",VLOOKUP(LEFT(VLOOKUP($A270,csapatok!$A:$NN,EK$320,FALSE),LEN(VLOOKUP($A270,csapatok!$A:$NN,EK$320,FALSE))-6),'csapat-ranglista'!$A:$FP,EK$321,FALSE)/8,VLOOKUP(VLOOKUP($A270,csapatok!$A:$NN,EK$320,FALSE),'csapat-ranglista'!$A:$FP,EK$321,FALSE)/4),0)</f>
        <v>0</v>
      </c>
      <c r="EL270" s="223">
        <f>IFERROR(IF(RIGHT(VLOOKUP($A270,csapatok!$A:$NN,EL$320,FALSE),5)="Csere",VLOOKUP(LEFT(VLOOKUP($A270,csapatok!$A:$NN,EL$320,FALSE),LEN(VLOOKUP($A270,csapatok!$A:$NN,EL$320,FALSE))-6),'csapat-ranglista'!$A:$FP,EL$321,FALSE)/8,VLOOKUP(VLOOKUP($A270,csapatok!$A:$NN,EL$320,FALSE),'csapat-ranglista'!$A:$FP,EL$321,FALSE)/4),0)</f>
        <v>0</v>
      </c>
      <c r="EM270" s="223">
        <f>IFERROR(IF(RIGHT(VLOOKUP($A270,csapatok!$A:$NN,EM$320,FALSE),5)="Csere",VLOOKUP(LEFT(VLOOKUP($A270,csapatok!$A:$NN,EM$320,FALSE),LEN(VLOOKUP($A270,csapatok!$A:$NN,EM$320,FALSE))-6),'csapat-ranglista'!$A:$FP,EM$321,FALSE)/8,VLOOKUP(VLOOKUP($A270,csapatok!$A:$NN,EM$320,FALSE),'csapat-ranglista'!$A:$FP,EM$321,FALSE)/4),0)</f>
        <v>0</v>
      </c>
      <c r="EN270" s="223">
        <f>IFERROR(IF(RIGHT(VLOOKUP($A270,csapatok!$A:$NN,EN$320,FALSE),5)="Csere",VLOOKUP(LEFT(VLOOKUP($A270,csapatok!$A:$NN,EN$320,FALSE),LEN(VLOOKUP($A270,csapatok!$A:$NN,EN$320,FALSE))-6),'csapat-ranglista'!$A:$FP,EN$321,FALSE)/8,VLOOKUP(VLOOKUP($A270,csapatok!$A:$NN,EN$320,FALSE),'csapat-ranglista'!$A:$FP,EN$321,FALSE)/4),0)</f>
        <v>0</v>
      </c>
      <c r="EO270" s="223">
        <f>IFERROR(IF(RIGHT(VLOOKUP($A270,csapatok!$A:$NN,EO$320,FALSE),5)="Csere",VLOOKUP(LEFT(VLOOKUP($A270,csapatok!$A:$NN,EO$320,FALSE),LEN(VLOOKUP($A270,csapatok!$A:$NN,EO$320,FALSE))-6),'csapat-ranglista'!$A:$FP,EO$321,FALSE)/8,VLOOKUP(VLOOKUP($A270,csapatok!$A:$NN,EO$320,FALSE),'csapat-ranglista'!$A:$FP,EO$321,FALSE)/4),0)</f>
        <v>0</v>
      </c>
      <c r="EP270" s="223">
        <f>IFERROR(IF(RIGHT(VLOOKUP($A270,csapatok!$A:$NN,EP$320,FALSE),5)="Csere",VLOOKUP(LEFT(VLOOKUP($A270,csapatok!$A:$NN,EP$320,FALSE),LEN(VLOOKUP($A270,csapatok!$A:$NN,EP$320,FALSE))-6),'csapat-ranglista'!$A:$FP,EP$321,FALSE)/8,VLOOKUP(VLOOKUP($A270,csapatok!$A:$NN,EP$320,FALSE),'csapat-ranglista'!$A:$FP,EP$321,FALSE)/4),0)</f>
        <v>0</v>
      </c>
      <c r="EQ270" s="223">
        <f>IFERROR(IF(RIGHT(VLOOKUP($A270,csapatok!$A:$NN,EQ$320,FALSE),5)="Csere",VLOOKUP(LEFT(VLOOKUP($A270,csapatok!$A:$NN,EQ$320,FALSE),LEN(VLOOKUP($A270,csapatok!$A:$NN,EQ$320,FALSE))-6),'csapat-ranglista'!$A:$FP,EQ$321,FALSE)/8,VLOOKUP(VLOOKUP($A270,csapatok!$A:$NN,EQ$320,FALSE),'csapat-ranglista'!$A:$FP,EQ$321,FALSE)/4),0)</f>
        <v>0</v>
      </c>
      <c r="ER270" s="223">
        <f>IFERROR(IF(RIGHT(VLOOKUP($A270,csapatok!$A:$NN,ER$320,FALSE),5)="Csere",VLOOKUP(LEFT(VLOOKUP($A270,csapatok!$A:$NN,ER$320,FALSE),LEN(VLOOKUP($A270,csapatok!$A:$NN,ER$320,FALSE))-6),'csapat-ranglista'!$A:$FP,ER$321,FALSE)/8,VLOOKUP(VLOOKUP($A270,csapatok!$A:$NN,ER$320,FALSE),'csapat-ranglista'!$A:$FP,ER$321,FALSE)/4),0)</f>
        <v>0</v>
      </c>
      <c r="ES270" s="223">
        <f>IFERROR(IF(RIGHT(VLOOKUP($A270,csapatok!$A:$NN,ES$320,FALSE),5)="Csere",VLOOKUP(LEFT(VLOOKUP($A270,csapatok!$A:$NN,ES$320,FALSE),LEN(VLOOKUP($A270,csapatok!$A:$NN,ES$320,FALSE))-6),'csapat-ranglista'!$A:$FP,ES$321,FALSE)/8,VLOOKUP(VLOOKUP($A270,csapatok!$A:$NN,ES$320,FALSE),'csapat-ranglista'!$A:$FP,ES$321,FALSE)/4),0)</f>
        <v>0</v>
      </c>
      <c r="ET270" s="223">
        <f>IFERROR(IF(RIGHT(VLOOKUP($A270,csapatok!$A:$NN,ET$320,FALSE),5)="Csere",VLOOKUP(LEFT(VLOOKUP($A270,csapatok!$A:$NN,ET$320,FALSE),LEN(VLOOKUP($A270,csapatok!$A:$NN,ET$320,FALSE))-6),'csapat-ranglista'!$A:$FP,ET$321,FALSE)/8,VLOOKUP(VLOOKUP($A270,csapatok!$A:$NN,ET$320,FALSE),'csapat-ranglista'!$A:$FP,ET$321,FALSE)/4),0)</f>
        <v>0</v>
      </c>
      <c r="EU270" s="223">
        <f>IFERROR(IF(RIGHT(VLOOKUP($A270,csapatok!$A:$NN,EU$320,FALSE),5)="Csere",VLOOKUP(LEFT(VLOOKUP($A270,csapatok!$A:$NN,EU$320,FALSE),LEN(VLOOKUP($A270,csapatok!$A:$NN,EU$320,FALSE))-6),'csapat-ranglista'!$A:$FP,EU$321,FALSE)/8,VLOOKUP(VLOOKUP($A270,csapatok!$A:$NN,EU$320,FALSE),'csapat-ranglista'!$A:$FP,EU$321,FALSE)/4),0)</f>
        <v>0</v>
      </c>
      <c r="EV270" s="223">
        <f>IFERROR(IF(RIGHT(VLOOKUP($A270,csapatok!$A:$NN,EV$320,FALSE),5)="Csere",VLOOKUP(LEFT(VLOOKUP($A270,csapatok!$A:$NN,EV$320,FALSE),LEN(VLOOKUP($A270,csapatok!$A:$NN,EV$320,FALSE))-6),'csapat-ranglista'!$A:$FP,EV$321,FALSE)/8,VLOOKUP(VLOOKUP($A270,csapatok!$A:$NN,EV$320,FALSE),'csapat-ranglista'!$A:$FP,EV$321,FALSE)/4),0)</f>
        <v>0</v>
      </c>
      <c r="EW270" s="223">
        <f>IFERROR(IF(RIGHT(VLOOKUP($A270,csapatok!$A:$NN,EW$320,FALSE),5)="Csere",VLOOKUP(LEFT(VLOOKUP($A270,csapatok!$A:$NN,EW$320,FALSE),LEN(VLOOKUP($A270,csapatok!$A:$NN,EW$320,FALSE))-6),'csapat-ranglista'!$A:$FP,EW$321,FALSE)/8,VLOOKUP(VLOOKUP($A270,csapatok!$A:$NN,EW$320,FALSE),'csapat-ranglista'!$A:$FP,EW$321,FALSE)/4),0)</f>
        <v>0</v>
      </c>
      <c r="EX270" s="223">
        <f>IFERROR(IF(RIGHT(VLOOKUP($A270,csapatok!$A:$NN,EX$320,FALSE),5)="Csere",VLOOKUP(LEFT(VLOOKUP($A270,csapatok!$A:$NN,EX$320,FALSE),LEN(VLOOKUP($A270,csapatok!$A:$NN,EX$320,FALSE))-6),'csapat-ranglista'!$A:$FP,EX$321,FALSE)/8,VLOOKUP(VLOOKUP($A270,csapatok!$A:$NN,EX$320,FALSE),'csapat-ranglista'!$A:$FP,EX$321,FALSE)/4),0)</f>
        <v>0</v>
      </c>
      <c r="EY270" s="223">
        <f>IFERROR(IF(RIGHT(VLOOKUP($A270,csapatok!$A:$NN,EY$320,FALSE),5)="Csere",VLOOKUP(LEFT(VLOOKUP($A270,csapatok!$A:$NN,EY$320,FALSE),LEN(VLOOKUP($A270,csapatok!$A:$NN,EY$320,FALSE))-6),'csapat-ranglista'!$A:$FP,EY$321,FALSE)/8,VLOOKUP(VLOOKUP($A270,csapatok!$A:$NN,EY$320,FALSE),'csapat-ranglista'!$A:$FP,EY$321,FALSE)/4),0)</f>
        <v>0</v>
      </c>
      <c r="EZ270" s="223">
        <f>IFERROR(IF(RIGHT(VLOOKUP($A270,csapatok!$A:$NN,EZ$320,FALSE),5)="Csere",VLOOKUP(LEFT(VLOOKUP($A270,csapatok!$A:$NN,EZ$320,FALSE),LEN(VLOOKUP($A270,csapatok!$A:$NN,EZ$320,FALSE))-6),'csapat-ranglista'!$A:$FP,EZ$321,FALSE)/8,VLOOKUP(VLOOKUP($A270,csapatok!$A:$NN,EZ$320,FALSE),'csapat-ranglista'!$A:$FP,EZ$321,FALSE)/4),0)</f>
        <v>0</v>
      </c>
      <c r="FA270" s="223">
        <f>IFERROR(IF(RIGHT(VLOOKUP($A270,csapatok!$A:$NN,FA$320,FALSE),5)="Csere",VLOOKUP(LEFT(VLOOKUP($A270,csapatok!$A:$NN,FA$320,FALSE),LEN(VLOOKUP($A270,csapatok!$A:$NN,FA$320,FALSE))-6),'csapat-ranglista'!$A:$FP,FA$321,FALSE)/8,VLOOKUP(VLOOKUP($A270,csapatok!$A:$NN,FA$320,FALSE),'csapat-ranglista'!$A:$FP,FA$321,FALSE)/4),0)</f>
        <v>0</v>
      </c>
      <c r="FB270" s="223">
        <f>IFERROR(IF(RIGHT(VLOOKUP($A270,csapatok!$A:$NN,FB$320,FALSE),5)="Csere",VLOOKUP(LEFT(VLOOKUP($A270,csapatok!$A:$NN,FB$320,FALSE),LEN(VLOOKUP($A270,csapatok!$A:$NN,FB$320,FALSE))-6),'csapat-ranglista'!$A:$FP,FB$321,FALSE)/8,VLOOKUP(VLOOKUP($A270,csapatok!$A:$NN,FB$320,FALSE),'csapat-ranglista'!$A:$FP,FB$321,FALSE)/4),0)</f>
        <v>0</v>
      </c>
      <c r="FC270" s="223">
        <f>IFERROR(IF(RIGHT(VLOOKUP($A270,csapatok!$A:$NN,FC$320,FALSE),5)="Csere",VLOOKUP(LEFT(VLOOKUP($A270,csapatok!$A:$NN,FC$320,FALSE),LEN(VLOOKUP($A270,csapatok!$A:$NN,FC$320,FALSE))-6),'csapat-ranglista'!$A:$FP,FC$321,FALSE)/8,VLOOKUP(VLOOKUP($A270,csapatok!$A:$NN,FC$320,FALSE),'csapat-ranglista'!$A:$FP,FC$321,FALSE)/4),0)</f>
        <v>0</v>
      </c>
      <c r="FD270" s="224">
        <f>versenyek!$QY$11*IFERROR(VLOOKUP(VLOOKUP($A270,versenyek!QX:QZ,3,FALSE),szabalyok!$A$16:$B$23,2,FALSE)/4,0)</f>
        <v>0</v>
      </c>
      <c r="FE270" s="224">
        <f>versenyek!$RB$11*IFERROR(VLOOKUP(VLOOKUP($A270,versenyek!RA:RC,3,FALSE),szabalyok!$A$16:$B$23,2,FALSE)/4,0)</f>
        <v>0</v>
      </c>
      <c r="FF270" s="223">
        <f>IFERROR(IF(RIGHT(VLOOKUP($A270,csapatok!$A:$NN,FF$320,FALSE),5)="Csere",VLOOKUP(LEFT(VLOOKUP($A270,csapatok!$A:$NN,FF$320,FALSE),LEN(VLOOKUP($A270,csapatok!$A:$NN,FF$320,FALSE))-6),'csapat-ranglista'!$A:$FP,FF$321,FALSE)/8,VLOOKUP(VLOOKUP($A270,csapatok!$A:$NN,FF$320,FALSE),'csapat-ranglista'!$A:$FP,FF$321,FALSE)/4),0)</f>
        <v>0</v>
      </c>
      <c r="FG270" s="223">
        <f>IFERROR(IF(RIGHT(VLOOKUP($A270,csapatok!$A:$NN,FG$320,FALSE),5)="Csere",VLOOKUP(LEFT(VLOOKUP($A270,csapatok!$A:$NN,FG$320,FALSE),LEN(VLOOKUP($A270,csapatok!$A:$NN,FG$320,FALSE))-6),'csapat-ranglista'!$A:$FP,FG$321,FALSE)/8,VLOOKUP(VLOOKUP($A270,csapatok!$A:$NN,FG$320,FALSE),'csapat-ranglista'!$A:$FP,FG$321,FALSE)/4),0)</f>
        <v>0</v>
      </c>
      <c r="FH270" s="223">
        <f>IFERROR(IF(RIGHT(VLOOKUP($A270,csapatok!$A:$NN,FH$320,FALSE),5)="Csere",VLOOKUP(LEFT(VLOOKUP($A270,csapatok!$A:$NN,FH$320,FALSE),LEN(VLOOKUP($A270,csapatok!$A:$NN,FH$320,FALSE))-6),'csapat-ranglista'!$A:$FP,FH$321,FALSE)/8,VLOOKUP(VLOOKUP($A270,csapatok!$A:$NN,FH$320,FALSE),'csapat-ranglista'!$A:$FP,FH$321,FALSE)/4),0)</f>
        <v>0</v>
      </c>
      <c r="FI270" s="223">
        <f>IFERROR(IF(RIGHT(VLOOKUP($A270,csapatok!$A:$NN,FI$320,FALSE),5)="Csere",VLOOKUP(LEFT(VLOOKUP($A270,csapatok!$A:$NN,FI$320,FALSE),LEN(VLOOKUP($A270,csapatok!$A:$NN,FI$320,FALSE))-6),'csapat-ranglista'!$A:$FP,FI$321,FALSE)/8,VLOOKUP(VLOOKUP($A270,csapatok!$A:$NN,FI$320,FALSE),'csapat-ranglista'!$A:$FP,FI$321,FALSE)/4),0)</f>
        <v>0</v>
      </c>
      <c r="FJ270" s="223">
        <f>IFERROR(IF(RIGHT(VLOOKUP($A270,csapatok!$A:$NN,FJ$320,FALSE),5)="Csere",VLOOKUP(LEFT(VLOOKUP($A270,csapatok!$A:$NN,FJ$320,FALSE),LEN(VLOOKUP($A270,csapatok!$A:$NN,FJ$320,FALSE))-6),'csapat-ranglista'!$A:$FP,FJ$321,FALSE)/8,VLOOKUP(VLOOKUP($A270,csapatok!$A:$NN,FJ$320,FALSE),'csapat-ranglista'!$A:$FP,FJ$321,FALSE)/4),0)</f>
        <v>0</v>
      </c>
      <c r="FK270" s="223">
        <f>IFERROR(IF(RIGHT(VLOOKUP($A270,csapatok!$A:$NN,FK$320,FALSE),5)="Csere",VLOOKUP(LEFT(VLOOKUP($A270,csapatok!$A:$NN,FK$320,FALSE),LEN(VLOOKUP($A270,csapatok!$A:$NN,FK$320,FALSE))-6),'csapat-ranglista'!$A:$FP,FK$321,FALSE)/8,VLOOKUP(VLOOKUP($A270,csapatok!$A:$NN,FK$320,FALSE),'csapat-ranglista'!$A:$FP,FK$321,FALSE)/4),0)</f>
        <v>0</v>
      </c>
      <c r="FL270" s="223">
        <f>IFERROR(IF(RIGHT(VLOOKUP($A270,csapatok!$A:$NN,FL$320,FALSE),5)="Csere",VLOOKUP(LEFT(VLOOKUP($A270,csapatok!$A:$NN,FL$320,FALSE),LEN(VLOOKUP($A270,csapatok!$A:$NN,FL$320,FALSE))-6),'csapat-ranglista'!$A:$FP,FL$321,FALSE)/8,VLOOKUP(VLOOKUP($A270,csapatok!$A:$NN,FL$320,FALSE),'csapat-ranglista'!$A:$FP,FL$321,FALSE)/4),0)</f>
        <v>0</v>
      </c>
      <c r="FM270" s="223">
        <f>IFERROR(IF(RIGHT(VLOOKUP($A270,csapatok!$A:$NN,FM$320,FALSE),5)="Csere",VLOOKUP(LEFT(VLOOKUP($A270,csapatok!$A:$NN,FM$320,FALSE),LEN(VLOOKUP($A270,csapatok!$A:$NN,FM$320,FALSE))-6),'csapat-ranglista'!$A:$FP,FM$321,FALSE)/8,VLOOKUP(VLOOKUP($A270,csapatok!$A:$NN,FM$320,FALSE),'csapat-ranglista'!$A:$FP,FM$321,FALSE)/4),0)</f>
        <v>0</v>
      </c>
      <c r="FN270" s="223">
        <f>IFERROR(IF(RIGHT(VLOOKUP($A270,csapatok!$A:$NN,FN$320,FALSE),5)="Csere",VLOOKUP(LEFT(VLOOKUP($A270,csapatok!$A:$NN,FN$320,FALSE),LEN(VLOOKUP($A270,csapatok!$A:$NN,FN$320,FALSE))-6),'csapat-ranglista'!$A:$FP,FN$321,FALSE)/8,VLOOKUP(VLOOKUP($A270,csapatok!$A:$NN,FN$320,FALSE),'csapat-ranglista'!$A:$FP,FN$321,FALSE)/4),0)</f>
        <v>0</v>
      </c>
      <c r="FO270" s="223">
        <f>IFERROR(IF(RIGHT(VLOOKUP($A270,csapatok!$A:$NN,FO$320,FALSE),5)="Csere",VLOOKUP(LEFT(VLOOKUP($A270,csapatok!$A:$NN,FO$320,FALSE),LEN(VLOOKUP($A270,csapatok!$A:$NN,FO$320,FALSE))-6),'csapat-ranglista'!$A:$FP,FO$321,FALSE)/8,VLOOKUP(VLOOKUP($A270,csapatok!$A:$NN,FO$320,FALSE),'csapat-ranglista'!$A:$FP,FO$321,FALSE)/4),0)</f>
        <v>0</v>
      </c>
      <c r="FP270" s="223">
        <f>IFERROR(IF(RIGHT(VLOOKUP($A270,csapatok!$A:$NN,FP$320,FALSE),5)="Csere",VLOOKUP(LEFT(VLOOKUP($A270,csapatok!$A:$NN,FP$320,FALSE),LEN(VLOOKUP($A270,csapatok!$A:$NN,FP$320,FALSE))-6),'csapat-ranglista'!$A:$FP,FP$321,FALSE)/8,VLOOKUP(VLOOKUP($A270,csapatok!$A:$NN,FP$320,FALSE),'csapat-ranglista'!$A:$FP,FP$321,FALSE)/4),0)</f>
        <v>0</v>
      </c>
      <c r="FQ270" s="223">
        <f>IFERROR(IF(RIGHT(VLOOKUP($A270,csapatok!$A:$NN,FQ$320,FALSE),5)="Csere",VLOOKUP(LEFT(VLOOKUP($A270,csapatok!$A:$NN,FQ$320,FALSE),LEN(VLOOKUP($A270,csapatok!$A:$NN,FQ$320,FALSE))-6),'csapat-ranglista'!$A:$FP,FQ$321,FALSE)/8,VLOOKUP(VLOOKUP($A270,csapatok!$A:$NN,FQ$320,FALSE),'csapat-ranglista'!$A:$FP,FQ$321,FALSE)/4),0)</f>
        <v>0</v>
      </c>
      <c r="FR270" s="223">
        <f>IFERROR(IF(RIGHT(VLOOKUP($A270,csapatok!$A:$NN,FR$320,FALSE),5)="Csere",VLOOKUP(LEFT(VLOOKUP($A270,csapatok!$A:$NN,FR$320,FALSE),LEN(VLOOKUP($A270,csapatok!$A:$NN,FR$320,FALSE))-6),'csapat-ranglista'!$A:$FP,FR$321,FALSE)/8,VLOOKUP(VLOOKUP($A270,csapatok!$A:$NN,FR$320,FALSE),'csapat-ranglista'!$A:$FP,FR$321,FALSE)/4),0)</f>
        <v>0</v>
      </c>
      <c r="FS270" s="223">
        <f>IFERROR(IF(RIGHT(VLOOKUP($A270,csapatok!$A:$NN,FS$320,FALSE),5)="Csere",VLOOKUP(LEFT(VLOOKUP($A270,csapatok!$A:$NN,FS$320,FALSE),LEN(VLOOKUP($A270,csapatok!$A:$NN,FS$320,FALSE))-6),'csapat-ranglista'!$A:$FP,FS$321,FALSE)/8,VLOOKUP(VLOOKUP($A270,csapatok!$A:$NN,FS$320,FALSE),'csapat-ranglista'!$A:$FP,FS$321,FALSE)/4),0)</f>
        <v>0</v>
      </c>
      <c r="FT270" s="223">
        <f>IFERROR(IF(RIGHT(VLOOKUP($A270,csapatok!$A:$NN,FT$320,FALSE),5)="Csere",VLOOKUP(LEFT(VLOOKUP($A270,csapatok!$A:$NN,FT$320,FALSE),LEN(VLOOKUP($A270,csapatok!$A:$NN,FT$320,FALSE))-6),'csapat-ranglista'!$A:$FP,FT$321,FALSE)/8,VLOOKUP(VLOOKUP($A270,csapatok!$A:$NN,FT$320,FALSE),'csapat-ranglista'!$A:$FP,FT$321,FALSE)/4),0)</f>
        <v>0</v>
      </c>
      <c r="FU270" s="223">
        <f>IFERROR(IF(RIGHT(VLOOKUP($A270,csapatok!$A:$NN,FU$320,FALSE),5)="Csere",VLOOKUP(LEFT(VLOOKUP($A270,csapatok!$A:$NN,FU$320,FALSE),LEN(VLOOKUP($A270,csapatok!$A:$NN,FU$320,FALSE))-6),'csapat-ranglista'!$A:$FP,FU$321,FALSE)/8,VLOOKUP(VLOOKUP($A270,csapatok!$A:$NN,FU$320,FALSE),'csapat-ranglista'!$A:$FP,FU$321,FALSE)/4),0)</f>
        <v>0</v>
      </c>
      <c r="FV270" s="223">
        <f>IFERROR(IF(RIGHT(VLOOKUP($A270,csapatok!$A:$NN,FV$320,FALSE),5)="Csere",VLOOKUP(LEFT(VLOOKUP($A270,csapatok!$A:$NN,FV$320,FALSE),LEN(VLOOKUP($A270,csapatok!$A:$NN,FV$320,FALSE))-6),'csapat-ranglista'!$A:$FP,FV$321,FALSE)/8,VLOOKUP(VLOOKUP($A270,csapatok!$A:$NN,FV$320,FALSE),'csapat-ranglista'!$A:$FP,FV$321,FALSE)/4),0)</f>
        <v>0</v>
      </c>
      <c r="FW270" s="223">
        <f>IFERROR(IF(RIGHT(VLOOKUP($A270,csapatok!$A:$NN,FW$320,FALSE),5)="Csere",VLOOKUP(LEFT(VLOOKUP($A270,csapatok!$A:$NN,FW$320,FALSE),LEN(VLOOKUP($A270,csapatok!$A:$NN,FW$320,FALSE))-6),'csapat-ranglista'!$A:$FP,FW$321,FALSE)/8,VLOOKUP(VLOOKUP($A270,csapatok!$A:$NN,FW$320,FALSE),'csapat-ranglista'!$A:$FP,FW$321,FALSE)/4),0)</f>
        <v>0</v>
      </c>
      <c r="FX270" s="223">
        <f>IFERROR(IF(RIGHT(VLOOKUP($A270,csapatok!$A:$NN,FX$320,FALSE),5)="Csere",VLOOKUP(LEFT(VLOOKUP($A270,csapatok!$A:$NN,FX$320,FALSE),LEN(VLOOKUP($A270,csapatok!$A:$NN,FX$320,FALSE))-6),'csapat-ranglista'!$A:$FP,FX$321,FALSE)/8,VLOOKUP(VLOOKUP($A270,csapatok!$A:$NN,FX$320,FALSE),'csapat-ranglista'!$A:$FP,FX$321,FALSE)/4),0)</f>
        <v>0</v>
      </c>
      <c r="FY270" s="223">
        <f>IFERROR(IF(RIGHT(VLOOKUP($A270,csapatok!$A:$NN,FY$320,FALSE),5)="Csere",VLOOKUP(LEFT(VLOOKUP($A270,csapatok!$A:$NN,FY$320,FALSE),LEN(VLOOKUP($A270,csapatok!$A:$NN,FY$320,FALSE))-6),'csapat-ranglista'!$A:$FP,FY$321,FALSE)/8,VLOOKUP(VLOOKUP($A270,csapatok!$A:$NN,FY$320,FALSE),'csapat-ranglista'!$A:$FP,FY$321,FALSE)/4),0)</f>
        <v>0</v>
      </c>
      <c r="FZ270" s="223">
        <f>IFERROR(IF(RIGHT(VLOOKUP($A270,csapatok!$A:$NN,FZ$320,FALSE),5)="Csere",VLOOKUP(LEFT(VLOOKUP($A270,csapatok!$A:$NN,FZ$320,FALSE),LEN(VLOOKUP($A270,csapatok!$A:$NN,FZ$320,FALSE))-6),'csapat-ranglista'!$A:$FP,FZ$321,FALSE)/8,VLOOKUP(VLOOKUP($A270,csapatok!$A:$NN,FZ$320,FALSE),'csapat-ranglista'!$A:$FP,FZ$321,FALSE)/4),0)</f>
        <v>0</v>
      </c>
      <c r="GA270" s="223">
        <f>IFERROR(IF(RIGHT(VLOOKUP($A270,csapatok!$A:$NN,GA$320,FALSE),5)="Csere",VLOOKUP(LEFT(VLOOKUP($A270,csapatok!$A:$NN,GA$320,FALSE),LEN(VLOOKUP($A270,csapatok!$A:$NN,GA$320,FALSE))-6),'csapat-ranglista'!$A:$FP,GA$321,FALSE)/8,VLOOKUP(VLOOKUP($A270,csapatok!$A:$NN,GA$320,FALSE),'csapat-ranglista'!$A:$FP,GA$321,FALSE)/4),0)</f>
        <v>0</v>
      </c>
      <c r="GB270" s="223">
        <f>IFERROR(IF(RIGHT(VLOOKUP($A270,csapatok!$A:$NN,GB$320,FALSE),5)="Csere",VLOOKUP(LEFT(VLOOKUP($A270,csapatok!$A:$NN,GB$320,FALSE),LEN(VLOOKUP($A270,csapatok!$A:$NN,GB$320,FALSE))-6),'csapat-ranglista'!$A:$FP,GB$321,FALSE)/8,VLOOKUP(VLOOKUP($A270,csapatok!$A:$NN,GB$320,FALSE),'csapat-ranglista'!$A:$FP,GB$321,FALSE)/4),0)</f>
        <v>0</v>
      </c>
      <c r="GC270" s="223">
        <f>IFERROR(IF(RIGHT(VLOOKUP($A270,csapatok!$A:$NN,GC$320,FALSE),5)="Csere",VLOOKUP(LEFT(VLOOKUP($A270,csapatok!$A:$NN,GC$320,FALSE),LEN(VLOOKUP($A270,csapatok!$A:$NN,GC$320,FALSE))-6),'csapat-ranglista'!$A:$FP,GC$321,FALSE)/8,VLOOKUP(VLOOKUP($A270,csapatok!$A:$NN,GC$320,FALSE),'csapat-ranglista'!$A:$FP,GC$321,FALSE)/4),0)</f>
        <v>0</v>
      </c>
      <c r="GD270" s="247">
        <f>SUM(EQ270:GC270)</f>
        <v>0</v>
      </c>
    </row>
    <row r="271" spans="1:186">
      <c r="A271" s="32" t="s">
        <v>340</v>
      </c>
      <c r="B271" s="130"/>
      <c r="C271" s="131" t="str">
        <f>IF(B271=0,"",IF(B271&lt;$C$1,"felnőtt","ifi"))</f>
        <v/>
      </c>
      <c r="D271" s="32" t="s">
        <v>101</v>
      </c>
      <c r="E271" s="45"/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1.7567697761050776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f>IFERROR(IF(RIGHT(VLOOKUP($A271,csapatok!$A:$BL,X$320,FALSE),5)="Csere",VLOOKUP(LEFT(VLOOKUP($A271,csapatok!$A:$BL,X$320,FALSE),LEN(VLOOKUP($A271,csapatok!$A:$BL,X$320,FALSE))-6),'csapat-ranglista'!$A:$FP,X$321,FALSE)/8,VLOOKUP(VLOOKUP($A271,csapatok!$A:$BL,X$320,FALSE),'csapat-ranglista'!$A:$FP,X$321,FALSE)/4),0)</f>
        <v>0</v>
      </c>
      <c r="Y271" s="32">
        <f>IFERROR(IF(RIGHT(VLOOKUP($A271,csapatok!$A:$BL,Y$320,FALSE),5)="Csere",VLOOKUP(LEFT(VLOOKUP($A271,csapatok!$A:$BL,Y$320,FALSE),LEN(VLOOKUP($A271,csapatok!$A:$BL,Y$320,FALSE))-6),'csapat-ranglista'!$A:$FP,Y$321,FALSE)/8,VLOOKUP(VLOOKUP($A271,csapatok!$A:$BL,Y$320,FALSE),'csapat-ranglista'!$A:$FP,Y$321,FALSE)/4),0)</f>
        <v>0</v>
      </c>
      <c r="Z271" s="32">
        <f>IFERROR(IF(RIGHT(VLOOKUP($A271,csapatok!$A:$BL,Z$320,FALSE),5)="Csere",VLOOKUP(LEFT(VLOOKUP($A271,csapatok!$A:$BL,Z$320,FALSE),LEN(VLOOKUP($A271,csapatok!$A:$BL,Z$320,FALSE))-6),'csapat-ranglista'!$A:$FP,Z$321,FALSE)/8,VLOOKUP(VLOOKUP($A271,csapatok!$A:$BL,Z$320,FALSE),'csapat-ranglista'!$A:$FP,Z$321,FALSE)/4),0)</f>
        <v>0</v>
      </c>
      <c r="AA271" s="32">
        <f>IFERROR(IF(RIGHT(VLOOKUP($A271,csapatok!$A:$BL,AA$320,FALSE),5)="Csere",VLOOKUP(LEFT(VLOOKUP($A271,csapatok!$A:$BL,AA$320,FALSE),LEN(VLOOKUP($A271,csapatok!$A:$BL,AA$320,FALSE))-6),'csapat-ranglista'!$A:$FP,AA$321,FALSE)/8,VLOOKUP(VLOOKUP($A271,csapatok!$A:$BL,AA$320,FALSE),'csapat-ranglista'!$A:$FP,AA$321,FALSE)/4),0)</f>
        <v>0</v>
      </c>
      <c r="AB271" s="223">
        <f>IFERROR(IF(RIGHT(VLOOKUP($A271,csapatok!$A:$BL,AB$320,FALSE),5)="Csere",VLOOKUP(LEFT(VLOOKUP($A271,csapatok!$A:$BL,AB$320,FALSE),LEN(VLOOKUP($A271,csapatok!$A:$BL,AB$320,FALSE))-6),'csapat-ranglista'!$A:$FP,AB$321,FALSE)/8,VLOOKUP(VLOOKUP($A271,csapatok!$A:$BL,AB$320,FALSE),'csapat-ranglista'!$A:$FP,AB$321,FALSE)/4),0)</f>
        <v>0</v>
      </c>
      <c r="AC271" s="223">
        <f>IFERROR(IF(RIGHT(VLOOKUP($A271,csapatok!$A:$BL,AC$320,FALSE),5)="Csere",VLOOKUP(LEFT(VLOOKUP($A271,csapatok!$A:$BL,AC$320,FALSE),LEN(VLOOKUP($A271,csapatok!$A:$BL,AC$320,FALSE))-6),'csapat-ranglista'!$A:$FP,AC$321,FALSE)/8,VLOOKUP(VLOOKUP($A271,csapatok!$A:$BL,AC$320,FALSE),'csapat-ranglista'!$A:$FP,AC$321,FALSE)/4),0)</f>
        <v>0</v>
      </c>
      <c r="AD271" s="223">
        <f>IFERROR(IF(RIGHT(VLOOKUP($A271,csapatok!$A:$BL,AD$320,FALSE),5)="Csere",VLOOKUP(LEFT(VLOOKUP($A271,csapatok!$A:$BL,AD$320,FALSE),LEN(VLOOKUP($A271,csapatok!$A:$BL,AD$320,FALSE))-6),'csapat-ranglista'!$A:$FP,AD$321,FALSE)/8,VLOOKUP(VLOOKUP($A271,csapatok!$A:$BL,AD$320,FALSE),'csapat-ranglista'!$A:$FP,AD$321,FALSE)/4),0)</f>
        <v>0</v>
      </c>
      <c r="AE271" s="223">
        <f>IFERROR(IF(RIGHT(VLOOKUP($A271,csapatok!$A:$BL,AE$320,FALSE),5)="Csere",VLOOKUP(LEFT(VLOOKUP($A271,csapatok!$A:$BL,AE$320,FALSE),LEN(VLOOKUP($A271,csapatok!$A:$BL,AE$320,FALSE))-6),'csapat-ranglista'!$A:$FP,AE$321,FALSE)/8,VLOOKUP(VLOOKUP($A271,csapatok!$A:$BL,AE$320,FALSE),'csapat-ranglista'!$A:$FP,AE$321,FALSE)/4),0)</f>
        <v>0</v>
      </c>
      <c r="AF271" s="223">
        <f>IFERROR(IF(RIGHT(VLOOKUP($A271,csapatok!$A:$BL,AF$320,FALSE),5)="Csere",VLOOKUP(LEFT(VLOOKUP($A271,csapatok!$A:$BL,AF$320,FALSE),LEN(VLOOKUP($A271,csapatok!$A:$BL,AF$320,FALSE))-6),'csapat-ranglista'!$A:$FP,AF$321,FALSE)/8,VLOOKUP(VLOOKUP($A271,csapatok!$A:$BL,AF$320,FALSE),'csapat-ranglista'!$A:$FP,AF$321,FALSE)/4),0)</f>
        <v>0</v>
      </c>
      <c r="AG271" s="223">
        <f>IFERROR(IF(RIGHT(VLOOKUP($A271,csapatok!$A:$BL,AG$320,FALSE),5)="Csere",VLOOKUP(LEFT(VLOOKUP($A271,csapatok!$A:$BL,AG$320,FALSE),LEN(VLOOKUP($A271,csapatok!$A:$BL,AG$320,FALSE))-6),'csapat-ranglista'!$A:$FP,AG$321,FALSE)/8,VLOOKUP(VLOOKUP($A271,csapatok!$A:$BL,AG$320,FALSE),'csapat-ranglista'!$A:$FP,AG$321,FALSE)/4),0)</f>
        <v>0</v>
      </c>
      <c r="AH271" s="223">
        <f>IFERROR(IF(RIGHT(VLOOKUP($A271,csapatok!$A:$BL,AH$320,FALSE),5)="Csere",VLOOKUP(LEFT(VLOOKUP($A271,csapatok!$A:$BL,AH$320,FALSE),LEN(VLOOKUP($A271,csapatok!$A:$BL,AH$320,FALSE))-6),'csapat-ranglista'!$A:$FP,AH$321,FALSE)/8,VLOOKUP(VLOOKUP($A271,csapatok!$A:$BL,AH$320,FALSE),'csapat-ranglista'!$A:$FP,AH$321,FALSE)/4),0)</f>
        <v>0</v>
      </c>
      <c r="AI271" s="223">
        <f>IFERROR(IF(RIGHT(VLOOKUP($A271,csapatok!$A:$BL,AI$320,FALSE),5)="Csere",VLOOKUP(LEFT(VLOOKUP($A271,csapatok!$A:$BL,AI$320,FALSE),LEN(VLOOKUP($A271,csapatok!$A:$BL,AI$320,FALSE))-6),'csapat-ranglista'!$A:$FP,AI$321,FALSE)/8,VLOOKUP(VLOOKUP($A271,csapatok!$A:$BL,AI$320,FALSE),'csapat-ranglista'!$A:$FP,AI$321,FALSE)/4),0)</f>
        <v>0</v>
      </c>
      <c r="AJ271" s="223">
        <f>IFERROR(IF(RIGHT(VLOOKUP($A271,csapatok!$A:$BL,AJ$320,FALSE),5)="Csere",VLOOKUP(LEFT(VLOOKUP($A271,csapatok!$A:$BL,AJ$320,FALSE),LEN(VLOOKUP($A271,csapatok!$A:$BL,AJ$320,FALSE))-6),'csapat-ranglista'!$A:$FP,AJ$321,FALSE)/8,VLOOKUP(VLOOKUP($A271,csapatok!$A:$BL,AJ$320,FALSE),'csapat-ranglista'!$A:$FP,AJ$321,FALSE)/2),0)</f>
        <v>0</v>
      </c>
      <c r="AK271" s="223">
        <f>IFERROR(IF(RIGHT(VLOOKUP($A271,csapatok!$A:$CN,AK$320,FALSE),5)="Csere",VLOOKUP(LEFT(VLOOKUP($A271,csapatok!$A:$CN,AK$320,FALSE),LEN(VLOOKUP($A271,csapatok!$A:$CN,AK$320,FALSE))-6),'csapat-ranglista'!$A:$FP,AK$321,FALSE)/8,VLOOKUP(VLOOKUP($A271,csapatok!$A:$CN,AK$320,FALSE),'csapat-ranglista'!$A:$FP,AK$321,FALSE)/4),0)</f>
        <v>0</v>
      </c>
      <c r="AL271" s="223">
        <f>IFERROR(IF(RIGHT(VLOOKUP($A271,csapatok!$A:$CN,AL$320,FALSE),5)="Csere",VLOOKUP(LEFT(VLOOKUP($A271,csapatok!$A:$CN,AL$320,FALSE),LEN(VLOOKUP($A271,csapatok!$A:$CN,AL$320,FALSE))-6),'csapat-ranglista'!$A:$FP,AL$321,FALSE)/8,VLOOKUP(VLOOKUP($A271,csapatok!$A:$CN,AL$320,FALSE),'csapat-ranglista'!$A:$FP,AL$321,FALSE)/4),0)</f>
        <v>0</v>
      </c>
      <c r="AM271" s="223">
        <f>IFERROR(IF(RIGHT(VLOOKUP($A271,csapatok!$A:$CN,AM$320,FALSE),5)="Csere",VLOOKUP(LEFT(VLOOKUP($A271,csapatok!$A:$CN,AM$320,FALSE),LEN(VLOOKUP($A271,csapatok!$A:$CN,AM$320,FALSE))-6),'csapat-ranglista'!$A:$FP,AM$321,FALSE)/8,VLOOKUP(VLOOKUP($A271,csapatok!$A:$CN,AM$320,FALSE),'csapat-ranglista'!$A:$FP,AM$321,FALSE)/4),0)</f>
        <v>0</v>
      </c>
      <c r="AN271" s="223">
        <f>IFERROR(IF(RIGHT(VLOOKUP($A271,csapatok!$A:$CN,AN$320,FALSE),5)="Csere",VLOOKUP(LEFT(VLOOKUP($A271,csapatok!$A:$CN,AN$320,FALSE),LEN(VLOOKUP($A271,csapatok!$A:$CN,AN$320,FALSE))-6),'csapat-ranglista'!$A:$FP,AN$321,FALSE)/8,VLOOKUP(VLOOKUP($A271,csapatok!$A:$CN,AN$320,FALSE),'csapat-ranglista'!$A:$FP,AN$321,FALSE)/4),0)</f>
        <v>0</v>
      </c>
      <c r="AO271" s="223">
        <f>IFERROR(IF(RIGHT(VLOOKUP($A271,csapatok!$A:$CN,AO$320,FALSE),5)="Csere",VLOOKUP(LEFT(VLOOKUP($A271,csapatok!$A:$CN,AO$320,FALSE),LEN(VLOOKUP($A271,csapatok!$A:$CN,AO$320,FALSE))-6),'csapat-ranglista'!$A:$FP,AO$321,FALSE)/8,VLOOKUP(VLOOKUP($A271,csapatok!$A:$CN,AO$320,FALSE),'csapat-ranglista'!$A:$FP,AO$321,FALSE)/4),0)</f>
        <v>0</v>
      </c>
      <c r="AP271" s="223">
        <f>IFERROR(IF(RIGHT(VLOOKUP($A271,csapatok!$A:$CN,AP$320,FALSE),5)="Csere",VLOOKUP(LEFT(VLOOKUP($A271,csapatok!$A:$CN,AP$320,FALSE),LEN(VLOOKUP($A271,csapatok!$A:$CN,AP$320,FALSE))-6),'csapat-ranglista'!$A:$FP,AP$321,FALSE)/8,VLOOKUP(VLOOKUP($A271,csapatok!$A:$CN,AP$320,FALSE),'csapat-ranglista'!$A:$FP,AP$321,FALSE)/4),0)</f>
        <v>0</v>
      </c>
      <c r="AQ271" s="223">
        <f>IFERROR(IF(RIGHT(VLOOKUP($A271,csapatok!$A:$CN,AQ$320,FALSE),5)="Csere",VLOOKUP(LEFT(VLOOKUP($A271,csapatok!$A:$CN,AQ$320,FALSE),LEN(VLOOKUP($A271,csapatok!$A:$CN,AQ$320,FALSE))-6),'csapat-ranglista'!$A:$FP,AQ$321,FALSE)/8,VLOOKUP(VLOOKUP($A271,csapatok!$A:$CN,AQ$320,FALSE),'csapat-ranglista'!$A:$FP,AQ$321,FALSE)/4),0)</f>
        <v>0</v>
      </c>
      <c r="AR271" s="223">
        <f>IFERROR(IF(RIGHT(VLOOKUP($A271,csapatok!$A:$CN,AR$320,FALSE),5)="Csere",VLOOKUP(LEFT(VLOOKUP($A271,csapatok!$A:$CN,AR$320,FALSE),LEN(VLOOKUP($A271,csapatok!$A:$CN,AR$320,FALSE))-6),'csapat-ranglista'!$A:$FP,AR$321,FALSE)/8,VLOOKUP(VLOOKUP($A271,csapatok!$A:$CN,AR$320,FALSE),'csapat-ranglista'!$A:$FP,AR$321,FALSE)/4),0)</f>
        <v>0</v>
      </c>
      <c r="AS271" s="223">
        <f>IFERROR(IF(RIGHT(VLOOKUP($A271,csapatok!$A:$CN,AS$320,FALSE),5)="Csere",VLOOKUP(LEFT(VLOOKUP($A271,csapatok!$A:$CN,AS$320,FALSE),LEN(VLOOKUP($A271,csapatok!$A:$CN,AS$320,FALSE))-6),'csapat-ranglista'!$A:$FP,AS$321,FALSE)/8,VLOOKUP(VLOOKUP($A271,csapatok!$A:$CN,AS$320,FALSE),'csapat-ranglista'!$A:$FP,AS$321,FALSE)/4),0)</f>
        <v>0</v>
      </c>
      <c r="AT271" s="223">
        <f>IFERROR(IF(RIGHT(VLOOKUP($A271,csapatok!$A:$CN,AT$320,FALSE),5)="Csere",VLOOKUP(LEFT(VLOOKUP($A271,csapatok!$A:$CN,AT$320,FALSE),LEN(VLOOKUP($A271,csapatok!$A:$CN,AT$320,FALSE))-6),'csapat-ranglista'!$A:$FP,AT$321,FALSE)/8,VLOOKUP(VLOOKUP($A271,csapatok!$A:$CN,AT$320,FALSE),'csapat-ranglista'!$A:$FP,AT$321,FALSE)/4),0)</f>
        <v>0</v>
      </c>
      <c r="AU271" s="223">
        <f>IFERROR(IF(RIGHT(VLOOKUP($A271,csapatok!$A:$CN,AU$320,FALSE),5)="Csere",VLOOKUP(LEFT(VLOOKUP($A271,csapatok!$A:$CN,AU$320,FALSE),LEN(VLOOKUP($A271,csapatok!$A:$CN,AU$320,FALSE))-6),'csapat-ranglista'!$A:$FP,AU$321,FALSE)/8,VLOOKUP(VLOOKUP($A271,csapatok!$A:$CN,AU$320,FALSE),'csapat-ranglista'!$A:$FP,AU$321,FALSE)/4),0)</f>
        <v>0</v>
      </c>
      <c r="AV271" s="223">
        <f>IFERROR(IF(RIGHT(VLOOKUP($A271,csapatok!$A:$CN,AV$320,FALSE),5)="Csere",VLOOKUP(LEFT(VLOOKUP($A271,csapatok!$A:$CN,AV$320,FALSE),LEN(VLOOKUP($A271,csapatok!$A:$CN,AV$320,FALSE))-6),'csapat-ranglista'!$A:$FP,AV$321,FALSE)/8,VLOOKUP(VLOOKUP($A271,csapatok!$A:$CN,AV$320,FALSE),'csapat-ranglista'!$A:$FP,AV$321,FALSE)/4),0)</f>
        <v>0</v>
      </c>
      <c r="AW271" s="223">
        <f>IFERROR(IF(RIGHT(VLOOKUP($A271,csapatok!$A:$CN,AW$320,FALSE),5)="Csere",VLOOKUP(LEFT(VLOOKUP($A271,csapatok!$A:$CN,AW$320,FALSE),LEN(VLOOKUP($A271,csapatok!$A:$CN,AW$320,FALSE))-6),'csapat-ranglista'!$A:$FP,AW$321,FALSE)/8,VLOOKUP(VLOOKUP($A271,csapatok!$A:$CN,AW$320,FALSE),'csapat-ranglista'!$A:$FP,AW$321,FALSE)/4),0)</f>
        <v>0</v>
      </c>
      <c r="AX271" s="223">
        <f>IFERROR(IF(RIGHT(VLOOKUP($A271,csapatok!$A:$CN,AX$320,FALSE),5)="Csere",VLOOKUP(LEFT(VLOOKUP($A271,csapatok!$A:$CN,AX$320,FALSE),LEN(VLOOKUP($A271,csapatok!$A:$CN,AX$320,FALSE))-6),'csapat-ranglista'!$A:$FP,AX$321,FALSE)/8,VLOOKUP(VLOOKUP($A271,csapatok!$A:$CN,AX$320,FALSE),'csapat-ranglista'!$A:$FP,AX$321,FALSE)/4),0)</f>
        <v>0</v>
      </c>
      <c r="AY271" s="223">
        <f>IFERROR(IF(RIGHT(VLOOKUP($A271,csapatok!$A:$NN,AY$320,FALSE),5)="Csere",VLOOKUP(LEFT(VLOOKUP($A271,csapatok!$A:$NN,AY$320,FALSE),LEN(VLOOKUP($A271,csapatok!$A:$NN,AY$320,FALSE))-6),'csapat-ranglista'!$A:$FP,AY$321,FALSE)/8,VLOOKUP(VLOOKUP($A271,csapatok!$A:$NN,AY$320,FALSE),'csapat-ranglista'!$A:$FP,AY$321,FALSE)/4),0)</f>
        <v>0</v>
      </c>
      <c r="AZ271" s="223">
        <f>IFERROR(IF(RIGHT(VLOOKUP($A271,csapatok!$A:$NN,AZ$320,FALSE),5)="Csere",VLOOKUP(LEFT(VLOOKUP($A271,csapatok!$A:$NN,AZ$320,FALSE),LEN(VLOOKUP($A271,csapatok!$A:$NN,AZ$320,FALSE))-6),'csapat-ranglista'!$A:$FP,AZ$321,FALSE)/8,VLOOKUP(VLOOKUP($A271,csapatok!$A:$NN,AZ$320,FALSE),'csapat-ranglista'!$A:$FP,AZ$321,FALSE)/4),0)</f>
        <v>0</v>
      </c>
      <c r="BA271" s="223">
        <f>IFERROR(IF(RIGHT(VLOOKUP($A271,csapatok!$A:$NN,BA$320,FALSE),5)="Csere",VLOOKUP(LEFT(VLOOKUP($A271,csapatok!$A:$NN,BA$320,FALSE),LEN(VLOOKUP($A271,csapatok!$A:$NN,BA$320,FALSE))-6),'csapat-ranglista'!$A:$FP,BA$321,FALSE)/8,VLOOKUP(VLOOKUP($A271,csapatok!$A:$NN,BA$320,FALSE),'csapat-ranglista'!$A:$FP,BA$321,FALSE)/4),0)</f>
        <v>0</v>
      </c>
      <c r="BB271" s="223">
        <f>IFERROR(IF(RIGHT(VLOOKUP($A271,csapatok!$A:$NN,BB$320,FALSE),5)="Csere",VLOOKUP(LEFT(VLOOKUP($A271,csapatok!$A:$NN,BB$320,FALSE),LEN(VLOOKUP($A271,csapatok!$A:$NN,BB$320,FALSE))-6),'csapat-ranglista'!$A:$FP,BB$321,FALSE)/8,VLOOKUP(VLOOKUP($A271,csapatok!$A:$NN,BB$320,FALSE),'csapat-ranglista'!$A:$FP,BB$321,FALSE)/4),0)</f>
        <v>0</v>
      </c>
      <c r="BC271" s="224">
        <f>versenyek!$ES$11*IFERROR(VLOOKUP(VLOOKUP($A271,versenyek!ER:ET,3,FALSE),szabalyok!$A$16:$B$23,2,FALSE)/4,0)</f>
        <v>0</v>
      </c>
      <c r="BD271" s="224">
        <f>versenyek!$EV$11*IFERROR(VLOOKUP(VLOOKUP($A271,versenyek!EU:EW,3,FALSE),szabalyok!$A$16:$B$23,2,FALSE)/4,0)</f>
        <v>0</v>
      </c>
      <c r="BE271" s="223">
        <f>IFERROR(IF(RIGHT(VLOOKUP($A271,csapatok!$A:$NN,BE$320,FALSE),5)="Csere",VLOOKUP(LEFT(VLOOKUP($A271,csapatok!$A:$NN,BE$320,FALSE),LEN(VLOOKUP($A271,csapatok!$A:$NN,BE$320,FALSE))-6),'csapat-ranglista'!$A:$FP,BE$321,FALSE)/8,VLOOKUP(VLOOKUP($A271,csapatok!$A:$NN,BE$320,FALSE),'csapat-ranglista'!$A:$FP,BE$321,FALSE)/4),0)</f>
        <v>0</v>
      </c>
      <c r="BF271" s="223">
        <f>IFERROR(IF(RIGHT(VLOOKUP($A271,csapatok!$A:$NN,BF$320,FALSE),5)="Csere",VLOOKUP(LEFT(VLOOKUP($A271,csapatok!$A:$NN,BF$320,FALSE),LEN(VLOOKUP($A271,csapatok!$A:$NN,BF$320,FALSE))-6),'csapat-ranglista'!$A:$FP,BF$321,FALSE)/8,VLOOKUP(VLOOKUP($A271,csapatok!$A:$NN,BF$320,FALSE),'csapat-ranglista'!$A:$FP,BF$321,FALSE)/4),0)</f>
        <v>0</v>
      </c>
      <c r="BG271" s="223">
        <f>IFERROR(IF(RIGHT(VLOOKUP($A271,csapatok!$A:$NN,BG$320,FALSE),5)="Csere",VLOOKUP(LEFT(VLOOKUP($A271,csapatok!$A:$NN,BG$320,FALSE),LEN(VLOOKUP($A271,csapatok!$A:$NN,BG$320,FALSE))-6),'csapat-ranglista'!$A:$FP,BG$321,FALSE)/8,VLOOKUP(VLOOKUP($A271,csapatok!$A:$NN,BG$320,FALSE),'csapat-ranglista'!$A:$FP,BG$321,FALSE)/4),0)</f>
        <v>0</v>
      </c>
      <c r="BH271" s="223">
        <f>IFERROR(IF(RIGHT(VLOOKUP($A271,csapatok!$A:$NN,BH$320,FALSE),5)="Csere",VLOOKUP(LEFT(VLOOKUP($A271,csapatok!$A:$NN,BH$320,FALSE),LEN(VLOOKUP($A271,csapatok!$A:$NN,BH$320,FALSE))-6),'csapat-ranglista'!$A:$FP,BH$321,FALSE)/8,VLOOKUP(VLOOKUP($A271,csapatok!$A:$NN,BH$320,FALSE),'csapat-ranglista'!$A:$FP,BH$321,FALSE)/4),0)</f>
        <v>0</v>
      </c>
      <c r="BI271" s="223">
        <f>IFERROR(IF(RIGHT(VLOOKUP($A271,csapatok!$A:$NN,BI$320,FALSE),5)="Csere",VLOOKUP(LEFT(VLOOKUP($A271,csapatok!$A:$NN,BI$320,FALSE),LEN(VLOOKUP($A271,csapatok!$A:$NN,BI$320,FALSE))-6),'csapat-ranglista'!$A:$FP,BI$321,FALSE)/8,VLOOKUP(VLOOKUP($A271,csapatok!$A:$NN,BI$320,FALSE),'csapat-ranglista'!$A:$FP,BI$321,FALSE)/4),0)</f>
        <v>0</v>
      </c>
      <c r="BJ271" s="223">
        <f>IFERROR(IF(RIGHT(VLOOKUP($A271,csapatok!$A:$NN,BJ$320,FALSE),5)="Csere",VLOOKUP(LEFT(VLOOKUP($A271,csapatok!$A:$NN,BJ$320,FALSE),LEN(VLOOKUP($A271,csapatok!$A:$NN,BJ$320,FALSE))-6),'csapat-ranglista'!$A:$FP,BJ$321,FALSE)/8,VLOOKUP(VLOOKUP($A271,csapatok!$A:$NN,BJ$320,FALSE),'csapat-ranglista'!$A:$FP,BJ$321,FALSE)/4),0)</f>
        <v>0</v>
      </c>
      <c r="BK271" s="223">
        <f>IFERROR(IF(RIGHT(VLOOKUP($A271,csapatok!$A:$NN,BK$320,FALSE),5)="Csere",VLOOKUP(LEFT(VLOOKUP($A271,csapatok!$A:$NN,BK$320,FALSE),LEN(VLOOKUP($A271,csapatok!$A:$NN,BK$320,FALSE))-6),'csapat-ranglista'!$A:$FP,BK$321,FALSE)/8,VLOOKUP(VLOOKUP($A271,csapatok!$A:$NN,BK$320,FALSE),'csapat-ranglista'!$A:$FP,BK$321,FALSE)/4),0)</f>
        <v>0</v>
      </c>
      <c r="BL271" s="223">
        <f>IFERROR(IF(RIGHT(VLOOKUP($A271,csapatok!$A:$NN,BL$320,FALSE),5)="Csere",VLOOKUP(LEFT(VLOOKUP($A271,csapatok!$A:$NN,BL$320,FALSE),LEN(VLOOKUP($A271,csapatok!$A:$NN,BL$320,FALSE))-6),'csapat-ranglista'!$A:$FP,BL$321,FALSE)/8,VLOOKUP(VLOOKUP($A271,csapatok!$A:$NN,BL$320,FALSE),'csapat-ranglista'!$A:$FP,BL$321,FALSE)/4),0)</f>
        <v>0</v>
      </c>
      <c r="BM271" s="223">
        <f>IFERROR(IF(RIGHT(VLOOKUP($A271,csapatok!$A:$NN,BM$320,FALSE),5)="Csere",VLOOKUP(LEFT(VLOOKUP($A271,csapatok!$A:$NN,BM$320,FALSE),LEN(VLOOKUP($A271,csapatok!$A:$NN,BM$320,FALSE))-6),'csapat-ranglista'!$A:$FP,BM$321,FALSE)/8,VLOOKUP(VLOOKUP($A271,csapatok!$A:$NN,BM$320,FALSE),'csapat-ranglista'!$A:$FP,BM$321,FALSE)/4),0)</f>
        <v>0</v>
      </c>
      <c r="BN271" s="223">
        <f>IFERROR(IF(RIGHT(VLOOKUP($A271,csapatok!$A:$NN,BN$320,FALSE),5)="Csere",VLOOKUP(LEFT(VLOOKUP($A271,csapatok!$A:$NN,BN$320,FALSE),LEN(VLOOKUP($A271,csapatok!$A:$NN,BN$320,FALSE))-6),'csapat-ranglista'!$A:$FP,BN$321,FALSE)/8,VLOOKUP(VLOOKUP($A271,csapatok!$A:$NN,BN$320,FALSE),'csapat-ranglista'!$A:$FP,BN$321,FALSE)/4),0)</f>
        <v>0</v>
      </c>
      <c r="BO271" s="223">
        <f>IFERROR(IF(RIGHT(VLOOKUP($A271,csapatok!$A:$NN,BO$320,FALSE),5)="Csere",VLOOKUP(LEFT(VLOOKUP($A271,csapatok!$A:$NN,BO$320,FALSE),LEN(VLOOKUP($A271,csapatok!$A:$NN,BO$320,FALSE))-6),'csapat-ranglista'!$A:$FP,BO$321,FALSE)/8,VLOOKUP(VLOOKUP($A271,csapatok!$A:$NN,BO$320,FALSE),'csapat-ranglista'!$A:$FP,BO$321,FALSE)/4),0)</f>
        <v>0</v>
      </c>
      <c r="BP271" s="223">
        <f>IFERROR(IF(RIGHT(VLOOKUP($A271,csapatok!$A:$NN,BP$320,FALSE),5)="Csere",VLOOKUP(LEFT(VLOOKUP($A271,csapatok!$A:$NN,BP$320,FALSE),LEN(VLOOKUP($A271,csapatok!$A:$NN,BP$320,FALSE))-6),'csapat-ranglista'!$A:$FP,BP$321,FALSE)/8,VLOOKUP(VLOOKUP($A271,csapatok!$A:$NN,BP$320,FALSE),'csapat-ranglista'!$A:$FP,BP$321,FALSE)/4),0)</f>
        <v>0</v>
      </c>
      <c r="BQ271" s="223">
        <f>IFERROR(IF(RIGHT(VLOOKUP($A271,csapatok!$A:$NN,BQ$320,FALSE),5)="Csere",VLOOKUP(LEFT(VLOOKUP($A271,csapatok!$A:$NN,BQ$320,FALSE),LEN(VLOOKUP($A271,csapatok!$A:$NN,BQ$320,FALSE))-6),'csapat-ranglista'!$A:$FP,BQ$321,FALSE)/8,VLOOKUP(VLOOKUP($A271,csapatok!$A:$NN,BQ$320,FALSE),'csapat-ranglista'!$A:$FP,BQ$321,FALSE)/4),0)</f>
        <v>0</v>
      </c>
      <c r="BR271" s="223">
        <f>IFERROR(IF(RIGHT(VLOOKUP($A271,csapatok!$A:$NN,BR$320,FALSE),5)="Csere",VLOOKUP(LEFT(VLOOKUP($A271,csapatok!$A:$NN,BR$320,FALSE),LEN(VLOOKUP($A271,csapatok!$A:$NN,BR$320,FALSE))-6),'csapat-ranglista'!$A:$FP,BR$321,FALSE)/8,VLOOKUP(VLOOKUP($A271,csapatok!$A:$NN,BR$320,FALSE),'csapat-ranglista'!$A:$FP,BR$321,FALSE)/4),0)</f>
        <v>0</v>
      </c>
      <c r="BS271" s="223">
        <f>IFERROR(IF(RIGHT(VLOOKUP($A271,csapatok!$A:$NN,BS$320,FALSE),5)="Csere",VLOOKUP(LEFT(VLOOKUP($A271,csapatok!$A:$NN,BS$320,FALSE),LEN(VLOOKUP($A271,csapatok!$A:$NN,BS$320,FALSE))-6),'csapat-ranglista'!$A:$FP,BS$321,FALSE)/8,VLOOKUP(VLOOKUP($A271,csapatok!$A:$NN,BS$320,FALSE),'csapat-ranglista'!$A:$FP,BS$321,FALSE)/4),0)</f>
        <v>0</v>
      </c>
      <c r="BT271" s="223">
        <f>IFERROR(IF(RIGHT(VLOOKUP($A271,csapatok!$A:$NN,BT$320,FALSE),5)="Csere",VLOOKUP(LEFT(VLOOKUP($A271,csapatok!$A:$NN,BT$320,FALSE),LEN(VLOOKUP($A271,csapatok!$A:$NN,BT$320,FALSE))-6),'csapat-ranglista'!$A:$FP,BT$321,FALSE)/8,VLOOKUP(VLOOKUP($A271,csapatok!$A:$NN,BT$320,FALSE),'csapat-ranglista'!$A:$FP,BT$321,FALSE)/4),0)</f>
        <v>0</v>
      </c>
      <c r="BU271" s="223">
        <f>IFERROR(IF(RIGHT(VLOOKUP($A271,csapatok!$A:$NN,BU$320,FALSE),5)="Csere",VLOOKUP(LEFT(VLOOKUP($A271,csapatok!$A:$NN,BU$320,FALSE),LEN(VLOOKUP($A271,csapatok!$A:$NN,BU$320,FALSE))-6),'csapat-ranglista'!$A:$FP,BU$321,FALSE)/8,VLOOKUP(VLOOKUP($A271,csapatok!$A:$NN,BU$320,FALSE),'csapat-ranglista'!$A:$FP,BU$321,FALSE)/4),0)</f>
        <v>0</v>
      </c>
      <c r="BV271" s="223">
        <f>IFERROR(IF(RIGHT(VLOOKUP($A271,csapatok!$A:$NN,BV$320,FALSE),5)="Csere",VLOOKUP(LEFT(VLOOKUP($A271,csapatok!$A:$NN,BV$320,FALSE),LEN(VLOOKUP($A271,csapatok!$A:$NN,BV$320,FALSE))-6),'csapat-ranglista'!$A:$FP,BV$321,FALSE)/8,VLOOKUP(VLOOKUP($A271,csapatok!$A:$NN,BV$320,FALSE),'csapat-ranglista'!$A:$FP,BV$321,FALSE)/4),0)</f>
        <v>0</v>
      </c>
      <c r="BW271" s="223">
        <f>IFERROR(IF(RIGHT(VLOOKUP($A271,csapatok!$A:$NN,BW$320,FALSE),5)="Csere",VLOOKUP(LEFT(VLOOKUP($A271,csapatok!$A:$NN,BW$320,FALSE),LEN(VLOOKUP($A271,csapatok!$A:$NN,BW$320,FALSE))-6),'csapat-ranglista'!$A:$FP,BW$321,FALSE)/8,VLOOKUP(VLOOKUP($A271,csapatok!$A:$NN,BW$320,FALSE),'csapat-ranglista'!$A:$FP,BW$321,FALSE)/4),0)</f>
        <v>0</v>
      </c>
      <c r="BX271" s="223">
        <f>IFERROR(IF(RIGHT(VLOOKUP($A271,csapatok!$A:$NN,BX$320,FALSE),5)="Csere",VLOOKUP(LEFT(VLOOKUP($A271,csapatok!$A:$NN,BX$320,FALSE),LEN(VLOOKUP($A271,csapatok!$A:$NN,BX$320,FALSE))-6),'csapat-ranglista'!$A:$FP,BX$321,FALSE)/8,VLOOKUP(VLOOKUP($A271,csapatok!$A:$NN,BX$320,FALSE),'csapat-ranglista'!$A:$FP,BX$321,FALSE)/4),0)</f>
        <v>0</v>
      </c>
      <c r="BY271" s="223">
        <f>IFERROR(IF(RIGHT(VLOOKUP($A271,csapatok!$A:$NN,BY$320,FALSE),5)="Csere",VLOOKUP(LEFT(VLOOKUP($A271,csapatok!$A:$NN,BY$320,FALSE),LEN(VLOOKUP($A271,csapatok!$A:$NN,BY$320,FALSE))-6),'csapat-ranglista'!$A:$FP,BY$321,FALSE)/8,VLOOKUP(VLOOKUP($A271,csapatok!$A:$NN,BY$320,FALSE),'csapat-ranglista'!$A:$FP,BY$321,FALSE)/4),0)</f>
        <v>0</v>
      </c>
      <c r="BZ271" s="223">
        <f>IFERROR(IF(RIGHT(VLOOKUP($A271,csapatok!$A:$NN,BZ$320,FALSE),5)="Csere",VLOOKUP(LEFT(VLOOKUP($A271,csapatok!$A:$NN,BZ$320,FALSE),LEN(VLOOKUP($A271,csapatok!$A:$NN,BZ$320,FALSE))-6),'csapat-ranglista'!$A:$FP,BZ$321,FALSE)/8,VLOOKUP(VLOOKUP($A271,csapatok!$A:$NN,BZ$320,FALSE),'csapat-ranglista'!$A:$FP,BZ$321,FALSE)/4),0)</f>
        <v>0</v>
      </c>
      <c r="CA271" s="223">
        <f>IFERROR(IF(RIGHT(VLOOKUP($A271,csapatok!$A:$NN,CA$320,FALSE),5)="Csere",VLOOKUP(LEFT(VLOOKUP($A271,csapatok!$A:$NN,CA$320,FALSE),LEN(VLOOKUP($A271,csapatok!$A:$NN,CA$320,FALSE))-6),'csapat-ranglista'!$A:$FP,CA$321,FALSE)/8,VLOOKUP(VLOOKUP($A271,csapatok!$A:$NN,CA$320,FALSE),'csapat-ranglista'!$A:$FP,CA$321,FALSE)/4),0)</f>
        <v>0</v>
      </c>
      <c r="CB271" s="223">
        <f>IFERROR(IF(RIGHT(VLOOKUP($A271,csapatok!$A:$NN,CB$320,FALSE),5)="Csere",VLOOKUP(LEFT(VLOOKUP($A271,csapatok!$A:$NN,CB$320,FALSE),LEN(VLOOKUP($A271,csapatok!$A:$NN,CB$320,FALSE))-6),'csapat-ranglista'!$A:$FP,CB$321,FALSE)/8,VLOOKUP(VLOOKUP($A271,csapatok!$A:$NN,CB$320,FALSE),'csapat-ranglista'!$A:$FP,CB$321,FALSE)/4),0)</f>
        <v>0</v>
      </c>
      <c r="CC271" s="223">
        <f>IFERROR(IF(RIGHT(VLOOKUP($A271,csapatok!$A:$NN,CC$320,FALSE),5)="Csere",VLOOKUP(LEFT(VLOOKUP($A271,csapatok!$A:$NN,CC$320,FALSE),LEN(VLOOKUP($A271,csapatok!$A:$NN,CC$320,FALSE))-6),'csapat-ranglista'!$A:$FP,CC$321,FALSE)/8,VLOOKUP(VLOOKUP($A271,csapatok!$A:$NN,CC$320,FALSE),'csapat-ranglista'!$A:$FP,CC$321,FALSE)/4),0)</f>
        <v>0</v>
      </c>
      <c r="CD271" s="223">
        <f>IFERROR(IF(RIGHT(VLOOKUP($A271,csapatok!$A:$NN,CD$320,FALSE),5)="Csere",VLOOKUP(LEFT(VLOOKUP($A271,csapatok!$A:$NN,CD$320,FALSE),LEN(VLOOKUP($A271,csapatok!$A:$NN,CD$320,FALSE))-6),'csapat-ranglista'!$A:$FP,CD$321,FALSE)/8,VLOOKUP(VLOOKUP($A271,csapatok!$A:$NN,CD$320,FALSE),'csapat-ranglista'!$A:$FP,CD$321,FALSE)/4),0)</f>
        <v>0</v>
      </c>
      <c r="CE271" s="223">
        <f>IFERROR(IF(RIGHT(VLOOKUP($A271,csapatok!$A:$NN,CE$320,FALSE),5)="Csere",VLOOKUP(LEFT(VLOOKUP($A271,csapatok!$A:$NN,CE$320,FALSE),LEN(VLOOKUP($A271,csapatok!$A:$NN,CE$320,FALSE))-6),'csapat-ranglista'!$A:$FP,CE$321,FALSE)/8,VLOOKUP(VLOOKUP($A271,csapatok!$A:$NN,CE$320,FALSE),'csapat-ranglista'!$A:$FP,CE$321,FALSE)/4),0)</f>
        <v>0</v>
      </c>
      <c r="CF271" s="223">
        <f>IFERROR(IF(RIGHT(VLOOKUP($A271,csapatok!$A:$NN,CF$320,FALSE),5)="Csere",VLOOKUP(LEFT(VLOOKUP($A271,csapatok!$A:$NN,CF$320,FALSE),LEN(VLOOKUP($A271,csapatok!$A:$NN,CF$320,FALSE))-6),'csapat-ranglista'!$A:$FP,CF$321,FALSE)/8,VLOOKUP(VLOOKUP($A271,csapatok!$A:$NN,CF$320,FALSE),'csapat-ranglista'!$A:$FP,CF$321,FALSE)/4),0)</f>
        <v>0</v>
      </c>
      <c r="CG271" s="223">
        <f>IFERROR(IF(RIGHT(VLOOKUP($A271,csapatok!$A:$NN,CG$320,FALSE),5)="Csere",VLOOKUP(LEFT(VLOOKUP($A271,csapatok!$A:$NN,CG$320,FALSE),LEN(VLOOKUP($A271,csapatok!$A:$NN,CG$320,FALSE))-6),'csapat-ranglista'!$A:$FP,CG$321,FALSE)/8,VLOOKUP(VLOOKUP($A271,csapatok!$A:$NN,CG$320,FALSE),'csapat-ranglista'!$A:$FP,CG$321,FALSE)/4),0)</f>
        <v>0</v>
      </c>
      <c r="CH271" s="223">
        <f>IFERROR(IF(RIGHT(VLOOKUP($A271,csapatok!$A:$NN,CH$320,FALSE),5)="Csere",VLOOKUP(LEFT(VLOOKUP($A271,csapatok!$A:$NN,CH$320,FALSE),LEN(VLOOKUP($A271,csapatok!$A:$NN,CH$320,FALSE))-6),'csapat-ranglista'!$A:$FP,CH$321,FALSE)/8,VLOOKUP(VLOOKUP($A271,csapatok!$A:$NN,CH$320,FALSE),'csapat-ranglista'!$A:$FP,CH$321,FALSE)/4),0)</f>
        <v>0</v>
      </c>
      <c r="CI271" s="223">
        <f>IFERROR(IF(RIGHT(VLOOKUP($A271,csapatok!$A:$NN,CI$320,FALSE),5)="Csere",VLOOKUP(LEFT(VLOOKUP($A271,csapatok!$A:$NN,CI$320,FALSE),LEN(VLOOKUP($A271,csapatok!$A:$NN,CI$320,FALSE))-6),'csapat-ranglista'!$A:$FP,CI$321,FALSE)/8,VLOOKUP(VLOOKUP($A271,csapatok!$A:$NN,CI$320,FALSE),'csapat-ranglista'!$A:$FP,CI$321,FALSE)/4),0)</f>
        <v>0</v>
      </c>
      <c r="CJ271" s="224">
        <f>versenyek!$IQ$11*IFERROR(VLOOKUP(VLOOKUP($A271,versenyek!IP:IR,3,FALSE),szabalyok!$A$16:$B$23,2,FALSE)/4,0)</f>
        <v>0</v>
      </c>
      <c r="CK271" s="224">
        <f>versenyek!$IT$11*IFERROR(VLOOKUP(VLOOKUP($A271,versenyek!IS:IU,3,FALSE),szabalyok!$A$16:$B$23,2,FALSE)/4,0)</f>
        <v>0</v>
      </c>
      <c r="CL271" s="223">
        <f>IFERROR(IF(RIGHT(VLOOKUP($A271,csapatok!$A:$NN,CL$320,FALSE),5)="Csere",VLOOKUP(LEFT(VLOOKUP($A271,csapatok!$A:$NN,CL$320,FALSE),LEN(VLOOKUP($A271,csapatok!$A:$NN,CL$320,FALSE))-6),'csapat-ranglista'!$A:$FP,CL$321,FALSE)/8,VLOOKUP(VLOOKUP($A271,csapatok!$A:$NN,CL$320,FALSE),'csapat-ranglista'!$A:$FP,CL$321,FALSE)/4),0)</f>
        <v>0</v>
      </c>
      <c r="CM271" s="223">
        <f>IFERROR(IF(RIGHT(VLOOKUP($A271,csapatok!$A:$NN,CM$320,FALSE),5)="Csere",VLOOKUP(LEFT(VLOOKUP($A271,csapatok!$A:$NN,CM$320,FALSE),LEN(VLOOKUP($A271,csapatok!$A:$NN,CM$320,FALSE))-6),'csapat-ranglista'!$A:$FP,CM$321,FALSE)/8,VLOOKUP(VLOOKUP($A271,csapatok!$A:$NN,CM$320,FALSE),'csapat-ranglista'!$A:$FP,CM$321,FALSE)/4),0)</f>
        <v>0</v>
      </c>
      <c r="CN271" s="223">
        <f>IFERROR(IF(RIGHT(VLOOKUP($A271,csapatok!$A:$NN,CN$320,FALSE),5)="Csere",VLOOKUP(LEFT(VLOOKUP($A271,csapatok!$A:$NN,CN$320,FALSE),LEN(VLOOKUP($A271,csapatok!$A:$NN,CN$320,FALSE))-6),'csapat-ranglista'!$A:$FP,CN$321,FALSE)/8,VLOOKUP(VLOOKUP($A271,csapatok!$A:$NN,CN$320,FALSE),'csapat-ranglista'!$A:$FP,CN$321,FALSE)/4),0)</f>
        <v>0</v>
      </c>
      <c r="CO271" s="223">
        <f>IFERROR(IF(RIGHT(VLOOKUP($A271,csapatok!$A:$NN,CO$320,FALSE),5)="Csere",VLOOKUP(LEFT(VLOOKUP($A271,csapatok!$A:$NN,CO$320,FALSE),LEN(VLOOKUP($A271,csapatok!$A:$NN,CO$320,FALSE))-6),'csapat-ranglista'!$A:$FP,CO$321,FALSE)/8,VLOOKUP(VLOOKUP($A271,csapatok!$A:$NN,CO$320,FALSE),'csapat-ranglista'!$A:$FP,CO$321,FALSE)/4),0)</f>
        <v>0</v>
      </c>
      <c r="CP271" s="223">
        <f>IFERROR(IF(RIGHT(VLOOKUP($A271,csapatok!$A:$NN,CP$320,FALSE),5)="Csere",VLOOKUP(LEFT(VLOOKUP($A271,csapatok!$A:$NN,CP$320,FALSE),LEN(VLOOKUP($A271,csapatok!$A:$NN,CP$320,FALSE))-6),'csapat-ranglista'!$A:$FP,CP$321,FALSE)/8,VLOOKUP(VLOOKUP($A271,csapatok!$A:$NN,CP$320,FALSE),'csapat-ranglista'!$A:$FP,CP$321,FALSE)/4),0)</f>
        <v>0</v>
      </c>
      <c r="CQ271" s="223">
        <f>IFERROR(IF(RIGHT(VLOOKUP($A271,csapatok!$A:$NN,CQ$320,FALSE),5)="Csere",VLOOKUP(LEFT(VLOOKUP($A271,csapatok!$A:$NN,CQ$320,FALSE),LEN(VLOOKUP($A271,csapatok!$A:$NN,CQ$320,FALSE))-6),'csapat-ranglista'!$A:$FP,CQ$321,FALSE)/8,VLOOKUP(VLOOKUP($A271,csapatok!$A:$NN,CQ$320,FALSE),'csapat-ranglista'!$A:$FP,CQ$321,FALSE)/4),0)</f>
        <v>0</v>
      </c>
      <c r="CR271" s="223">
        <f>IFERROR(IF(RIGHT(VLOOKUP($A271,csapatok!$A:$NN,CR$320,FALSE),5)="Csere",VLOOKUP(LEFT(VLOOKUP($A271,csapatok!$A:$NN,CR$320,FALSE),LEN(VLOOKUP($A271,csapatok!$A:$NN,CR$320,FALSE))-6),'csapat-ranglista'!$A:$FP,CR$321,FALSE)/8,VLOOKUP(VLOOKUP($A271,csapatok!$A:$NN,CR$320,FALSE),'csapat-ranglista'!$A:$FP,CR$321,FALSE)/4),0)</f>
        <v>0</v>
      </c>
      <c r="CS271" s="223">
        <f>IFERROR(IF(RIGHT(VLOOKUP($A271,csapatok!$A:$NN,CS$320,FALSE),5)="Csere",VLOOKUP(LEFT(VLOOKUP($A271,csapatok!$A:$NN,CS$320,FALSE),LEN(VLOOKUP($A271,csapatok!$A:$NN,CS$320,FALSE))-6),'csapat-ranglista'!$A:$FP,CS$321,FALSE)/8,VLOOKUP(VLOOKUP($A271,csapatok!$A:$NN,CS$320,FALSE),'csapat-ranglista'!$A:$FP,CS$321,FALSE)/4),0)</f>
        <v>0</v>
      </c>
      <c r="CT271" s="223">
        <f>IFERROR(IF(RIGHT(VLOOKUP($A271,csapatok!$A:$NN,CT$320,FALSE),5)="Csere",VLOOKUP(LEFT(VLOOKUP($A271,csapatok!$A:$NN,CT$320,FALSE),LEN(VLOOKUP($A271,csapatok!$A:$NN,CT$320,FALSE))-6),'csapat-ranglista'!$A:$FP,CT$321,FALSE)/8,VLOOKUP(VLOOKUP($A271,csapatok!$A:$NN,CT$320,FALSE),'csapat-ranglista'!$A:$FP,CT$321,FALSE)/4),0)</f>
        <v>0</v>
      </c>
      <c r="CU271" s="223">
        <f>IFERROR(IF(RIGHT(VLOOKUP($A271,csapatok!$A:$NN,CU$320,FALSE),5)="Csere",VLOOKUP(LEFT(VLOOKUP($A271,csapatok!$A:$NN,CU$320,FALSE),LEN(VLOOKUP($A271,csapatok!$A:$NN,CU$320,FALSE))-6),'csapat-ranglista'!$A:$FP,CU$321,FALSE)/8,VLOOKUP(VLOOKUP($A271,csapatok!$A:$NN,CU$320,FALSE),'csapat-ranglista'!$A:$FP,CU$321,FALSE)/4),0)</f>
        <v>0</v>
      </c>
      <c r="CV271" s="223">
        <f>IFERROR(IF(RIGHT(VLOOKUP($A271,csapatok!$A:$NN,CV$320,FALSE),5)="Csere",VLOOKUP(LEFT(VLOOKUP($A271,csapatok!$A:$NN,CV$320,FALSE),LEN(VLOOKUP($A271,csapatok!$A:$NN,CV$320,FALSE))-6),'csapat-ranglista'!$A:$FP,CV$321,FALSE)/8,VLOOKUP(VLOOKUP($A271,csapatok!$A:$NN,CV$320,FALSE),'csapat-ranglista'!$A:$FP,CV$321,FALSE)/4),0)</f>
        <v>0</v>
      </c>
      <c r="CW271" s="223">
        <f>IFERROR(IF(RIGHT(VLOOKUP($A271,csapatok!$A:$NN,CW$320,FALSE),5)="Csere",VLOOKUP(LEFT(VLOOKUP($A271,csapatok!$A:$NN,CW$320,FALSE),LEN(VLOOKUP($A271,csapatok!$A:$NN,CW$320,FALSE))-6),'csapat-ranglista'!$A:$FP,CW$321,FALSE)/8,VLOOKUP(VLOOKUP($A271,csapatok!$A:$NN,CW$320,FALSE),'csapat-ranglista'!$A:$FP,CW$321,FALSE)/4),0)</f>
        <v>0</v>
      </c>
      <c r="CX271" s="223">
        <f>IFERROR(IF(RIGHT(VLOOKUP($A271,csapatok!$A:$NN,CX$320,FALSE),5)="Csere",VLOOKUP(LEFT(VLOOKUP($A271,csapatok!$A:$NN,CX$320,FALSE),LEN(VLOOKUP($A271,csapatok!$A:$NN,CX$320,FALSE))-6),'csapat-ranglista'!$A:$FP,CX$321,FALSE)/8,VLOOKUP(VLOOKUP($A271,csapatok!$A:$NN,CX$320,FALSE),'csapat-ranglista'!$A:$FP,CX$321,FALSE)/4),0)</f>
        <v>0</v>
      </c>
      <c r="CY271" s="223">
        <f>IFERROR(IF(RIGHT(VLOOKUP($A271,csapatok!$A:$NN,CY$320,FALSE),5)="Csere",VLOOKUP(LEFT(VLOOKUP($A271,csapatok!$A:$NN,CY$320,FALSE),LEN(VLOOKUP($A271,csapatok!$A:$NN,CY$320,FALSE))-6),'csapat-ranglista'!$A:$FP,CY$321,FALSE)/8,VLOOKUP(VLOOKUP($A271,csapatok!$A:$NN,CY$320,FALSE),'csapat-ranglista'!$A:$FP,CY$321,FALSE)/4),0)</f>
        <v>0</v>
      </c>
      <c r="CZ271" s="223">
        <f>IFERROR(IF(RIGHT(VLOOKUP($A271,csapatok!$A:$NN,CZ$320,FALSE),5)="Csere",VLOOKUP(LEFT(VLOOKUP($A271,csapatok!$A:$NN,CZ$320,FALSE),LEN(VLOOKUP($A271,csapatok!$A:$NN,CZ$320,FALSE))-6),'csapat-ranglista'!$A:$FP,CZ$321,FALSE)/8,VLOOKUP(VLOOKUP($A271,csapatok!$A:$NN,CZ$320,FALSE),'csapat-ranglista'!$A:$FP,CZ$321,FALSE)/4),0)</f>
        <v>0</v>
      </c>
      <c r="DA271" s="223">
        <f>IFERROR(IF(RIGHT(VLOOKUP($A271,csapatok!$A:$NN,DA$320,FALSE),5)="Csere",VLOOKUP(LEFT(VLOOKUP($A271,csapatok!$A:$NN,DA$320,FALSE),LEN(VLOOKUP($A271,csapatok!$A:$NN,DA$320,FALSE))-6),'csapat-ranglista'!$A:$FP,DA$321,FALSE)/8,VLOOKUP(VLOOKUP($A271,csapatok!$A:$NN,DA$320,FALSE),'csapat-ranglista'!$A:$FP,DA$321,FALSE)/4),0)</f>
        <v>0</v>
      </c>
      <c r="DB271" s="223">
        <f>IFERROR(IF(RIGHT(VLOOKUP($A271,csapatok!$A:$NN,DB$320,FALSE),5)="Csere",VLOOKUP(LEFT(VLOOKUP($A271,csapatok!$A:$NN,DB$320,FALSE),LEN(VLOOKUP($A271,csapatok!$A:$NN,DB$320,FALSE))-6),'csapat-ranglista'!$A:$FP,DB$321,FALSE)/8,VLOOKUP(VLOOKUP($A271,csapatok!$A:$NN,DB$320,FALSE),'csapat-ranglista'!$A:$FP,DB$321,FALSE)/4),0)</f>
        <v>0</v>
      </c>
      <c r="DC271" s="223">
        <f>IFERROR(IF(RIGHT(VLOOKUP($A271,csapatok!$A:$NN,DC$320,FALSE),5)="Csere",VLOOKUP(LEFT(VLOOKUP($A271,csapatok!$A:$NN,DC$320,FALSE),LEN(VLOOKUP($A271,csapatok!$A:$NN,DC$320,FALSE))-6),'csapat-ranglista'!$A:$FP,DC$321,FALSE)/8,VLOOKUP(VLOOKUP($A271,csapatok!$A:$NN,DC$320,FALSE),'csapat-ranglista'!$A:$FP,DC$321,FALSE)/4),0)</f>
        <v>0</v>
      </c>
      <c r="DD271" s="223">
        <f>IFERROR(IF(RIGHT(VLOOKUP($A271,csapatok!$A:$NN,DD$320,FALSE),5)="Csere",VLOOKUP(LEFT(VLOOKUP($A271,csapatok!$A:$NN,DD$320,FALSE),LEN(VLOOKUP($A271,csapatok!$A:$NN,DD$320,FALSE))-6),'csapat-ranglista'!$A:$FP,DD$321,FALSE)/8,VLOOKUP(VLOOKUP($A271,csapatok!$A:$NN,DD$320,FALSE),'csapat-ranglista'!$A:$FP,DD$321,FALSE)/4),0)</f>
        <v>0</v>
      </c>
      <c r="DE271" s="223">
        <f>IFERROR(IF(RIGHT(VLOOKUP($A271,csapatok!$A:$NN,DE$320,FALSE),5)="Csere",VLOOKUP(LEFT(VLOOKUP($A271,csapatok!$A:$NN,DE$320,FALSE),LEN(VLOOKUP($A271,csapatok!$A:$NN,DE$320,FALSE))-6),'csapat-ranglista'!$A:$FP,DE$321,FALSE)/8,VLOOKUP(VLOOKUP($A271,csapatok!$A:$NN,DE$320,FALSE),'csapat-ranglista'!$A:$FP,DE$321,FALSE)/4),0)</f>
        <v>0</v>
      </c>
      <c r="DF271" s="223">
        <f>IFERROR(IF(RIGHT(VLOOKUP($A271,csapatok!$A:$NN,DF$320,FALSE),5)="Csere",VLOOKUP(LEFT(VLOOKUP($A271,csapatok!$A:$NN,DF$320,FALSE),LEN(VLOOKUP($A271,csapatok!$A:$NN,DF$320,FALSE))-6),'csapat-ranglista'!$A:$FP,DF$321,FALSE)/8,VLOOKUP(VLOOKUP($A271,csapatok!$A:$NN,DF$320,FALSE),'csapat-ranglista'!$A:$FP,DF$321,FALSE)/4),0)</f>
        <v>0</v>
      </c>
      <c r="DG271" s="223">
        <f>IFERROR(IF(RIGHT(VLOOKUP($A271,csapatok!$A:$NN,DG$320,FALSE),5)="Csere",VLOOKUP(LEFT(VLOOKUP($A271,csapatok!$A:$NN,DG$320,FALSE),LEN(VLOOKUP($A271,csapatok!$A:$NN,DG$320,FALSE))-6),'csapat-ranglista'!$A:$FP,DG$321,FALSE)/8,VLOOKUP(VLOOKUP($A271,csapatok!$A:$NN,DG$320,FALSE),'csapat-ranglista'!$A:$FP,DG$321,FALSE)/4),0)</f>
        <v>0</v>
      </c>
      <c r="DH271" s="223">
        <f>IFERROR(IF(RIGHT(VLOOKUP($A271,csapatok!$A:$NN,DH$320,FALSE),5)="Csere",VLOOKUP(LEFT(VLOOKUP($A271,csapatok!$A:$NN,DH$320,FALSE),LEN(VLOOKUP($A271,csapatok!$A:$NN,DH$320,FALSE))-6),'csapat-ranglista'!$A:$FP,DH$321,FALSE)/8,VLOOKUP(VLOOKUP($A271,csapatok!$A:$NN,DH$320,FALSE),'csapat-ranglista'!$A:$FP,DH$321,FALSE)/4),0)</f>
        <v>0</v>
      </c>
      <c r="DI271" s="223">
        <f>IFERROR(IF(RIGHT(VLOOKUP($A271,csapatok!$A:$NN,DI$320,FALSE),5)="Csere",VLOOKUP(LEFT(VLOOKUP($A271,csapatok!$A:$NN,DI$320,FALSE),LEN(VLOOKUP($A271,csapatok!$A:$NN,DI$320,FALSE))-6),'csapat-ranglista'!$A:$FP,DI$321,FALSE)/8,VLOOKUP(VLOOKUP($A271,csapatok!$A:$NN,DI$320,FALSE),'csapat-ranglista'!$A:$FP,DI$321,FALSE)/4),0)</f>
        <v>0</v>
      </c>
      <c r="DJ271" s="223">
        <f>IFERROR(IF(RIGHT(VLOOKUP($A271,csapatok!$A:$NN,DJ$320,FALSE),5)="Csere",VLOOKUP(LEFT(VLOOKUP($A271,csapatok!$A:$NN,DJ$320,FALSE),LEN(VLOOKUP($A271,csapatok!$A:$NN,DJ$320,FALSE))-6),'csapat-ranglista'!$A:$FP,DJ$321,FALSE)/8,VLOOKUP(VLOOKUP($A271,csapatok!$A:$NN,DJ$320,FALSE),'csapat-ranglista'!$A:$FP,DJ$321,FALSE)/4),0)</f>
        <v>0</v>
      </c>
      <c r="DK271" s="223">
        <f>IFERROR(IF(RIGHT(VLOOKUP($A271,csapatok!$A:$NN,DK$320,FALSE),5)="Csere",VLOOKUP(LEFT(VLOOKUP($A271,csapatok!$A:$NN,DK$320,FALSE),LEN(VLOOKUP($A271,csapatok!$A:$NN,DK$320,FALSE))-6),'csapat-ranglista'!$A:$FP,DK$321,FALSE)/8,VLOOKUP(VLOOKUP($A271,csapatok!$A:$NN,DK$320,FALSE),'csapat-ranglista'!$A:$FP,DK$321,FALSE)/4),0)</f>
        <v>0</v>
      </c>
      <c r="DL271" s="223">
        <f>IFERROR(IF(RIGHT(VLOOKUP($A271,csapatok!$A:$NN,DL$320,FALSE),5)="Csere",VLOOKUP(LEFT(VLOOKUP($A271,csapatok!$A:$NN,DL$320,FALSE),LEN(VLOOKUP($A271,csapatok!$A:$NN,DL$320,FALSE))-6),'csapat-ranglista'!$A:$FP,DL$321,FALSE)/8,VLOOKUP(VLOOKUP($A271,csapatok!$A:$NN,DL$320,FALSE),'csapat-ranglista'!$A:$FP,DL$321,FALSE)/4),0)</f>
        <v>0</v>
      </c>
      <c r="DM271" s="223">
        <f>IFERROR(IF(RIGHT(VLOOKUP($A271,csapatok!$A:$NN,DM$320,FALSE),5)="Csere",VLOOKUP(LEFT(VLOOKUP($A271,csapatok!$A:$NN,DM$320,FALSE),LEN(VLOOKUP($A271,csapatok!$A:$NN,DM$320,FALSE))-6),'csapat-ranglista'!$A:$FP,DM$321,FALSE)/8,VLOOKUP(VLOOKUP($A271,csapatok!$A:$NN,DM$320,FALSE),'csapat-ranglista'!$A:$FP,DM$321,FALSE)/4),0)</f>
        <v>0</v>
      </c>
      <c r="DN271" s="223">
        <f>IFERROR(IF(RIGHT(VLOOKUP($A271,csapatok!$A:$NN,DN$320,FALSE),5)="Csere",VLOOKUP(LEFT(VLOOKUP($A271,csapatok!$A:$NN,DN$320,FALSE),LEN(VLOOKUP($A271,csapatok!$A:$NN,DN$320,FALSE))-6),'csapat-ranglista'!$A:$FP,DN$321,FALSE)/8,VLOOKUP(VLOOKUP($A271,csapatok!$A:$NN,DN$320,FALSE),'csapat-ranglista'!$A:$FP,DN$321,FALSE)/4),0)</f>
        <v>0</v>
      </c>
      <c r="DO271" s="224">
        <f>versenyek!$MF$11*IFERROR(VLOOKUP(VLOOKUP($A271,versenyek!ME:MG,3,FALSE),szabalyok!$A$16:$B$23,2,FALSE)/4,0)</f>
        <v>0</v>
      </c>
      <c r="DP271" s="224">
        <f>versenyek!$MI$11*IFERROR(VLOOKUP(VLOOKUP($A271,versenyek!MH:MJ,3,FALSE),szabalyok!$A$16:$B$23,2,FALSE)/4,0)</f>
        <v>0</v>
      </c>
      <c r="DQ271" s="223">
        <f>IFERROR(IF(RIGHT(VLOOKUP($A271,csapatok!$A:$NN,DQ$320,FALSE),5)="Csere",VLOOKUP(LEFT(VLOOKUP($A271,csapatok!$A:$NN,DQ$320,FALSE),LEN(VLOOKUP($A271,csapatok!$A:$NN,DQ$320,FALSE))-6),'csapat-ranglista'!$A:$FP,DQ$321,FALSE)/8,VLOOKUP(VLOOKUP($A271,csapatok!$A:$NN,DQ$320,FALSE),'csapat-ranglista'!$A:$FP,DQ$321,FALSE)/4),0)</f>
        <v>0</v>
      </c>
      <c r="DR271" s="223">
        <f>IFERROR(IF(RIGHT(VLOOKUP($A271,csapatok!$A:$NN,DR$320,FALSE),5)="Csere",VLOOKUP(LEFT(VLOOKUP($A271,csapatok!$A:$NN,DR$320,FALSE),LEN(VLOOKUP($A271,csapatok!$A:$NN,DR$320,FALSE))-6),'csapat-ranglista'!$A:$FP,DR$321,FALSE)/8,VLOOKUP(VLOOKUP($A271,csapatok!$A:$NN,DR$320,FALSE),'csapat-ranglista'!$A:$FP,DR$321,FALSE)/4),0)</f>
        <v>0</v>
      </c>
      <c r="DS271" s="223">
        <f>IFERROR(IF(RIGHT(VLOOKUP($A271,csapatok!$A:$NN,DS$320,FALSE),5)="Csere",VLOOKUP(LEFT(VLOOKUP($A271,csapatok!$A:$NN,DS$320,FALSE),LEN(VLOOKUP($A271,csapatok!$A:$NN,DS$320,FALSE))-6),'csapat-ranglista'!$A:$FP,DS$321,FALSE)/8,VLOOKUP(VLOOKUP($A271,csapatok!$A:$NN,DS$320,FALSE),'csapat-ranglista'!$A:$FP,DS$321,FALSE)/4),0)</f>
        <v>0</v>
      </c>
      <c r="DT271" s="223">
        <f>IFERROR(IF(RIGHT(VLOOKUP($A271,csapatok!$A:$NN,DT$320,FALSE),5)="Csere",VLOOKUP(LEFT(VLOOKUP($A271,csapatok!$A:$NN,DT$320,FALSE),LEN(VLOOKUP($A271,csapatok!$A:$NN,DT$320,FALSE))-6),'csapat-ranglista'!$A:$FP,DT$321,FALSE)/8,VLOOKUP(VLOOKUP($A271,csapatok!$A:$NN,DT$320,FALSE),'csapat-ranglista'!$A:$FP,DT$321,FALSE)/4),0)</f>
        <v>0</v>
      </c>
      <c r="DU271" s="223">
        <f>IFERROR(IF(RIGHT(VLOOKUP($A271,csapatok!$A:$NN,DU$320,FALSE),5)="Csere",VLOOKUP(LEFT(VLOOKUP($A271,csapatok!$A:$NN,DU$320,FALSE),LEN(VLOOKUP($A271,csapatok!$A:$NN,DU$320,FALSE))-6),'csapat-ranglista'!$A:$FP,DU$321,FALSE)/8,VLOOKUP(VLOOKUP($A271,csapatok!$A:$NN,DU$320,FALSE),'csapat-ranglista'!$A:$FP,DU$321,FALSE)/4),0)</f>
        <v>0</v>
      </c>
      <c r="DV271" s="223">
        <f>IFERROR(IF(RIGHT(VLOOKUP($A271,csapatok!$A:$NN,DV$320,FALSE),5)="Csere",VLOOKUP(LEFT(VLOOKUP($A271,csapatok!$A:$NN,DV$320,FALSE),LEN(VLOOKUP($A271,csapatok!$A:$NN,DV$320,FALSE))-6),'csapat-ranglista'!$A:$FP,DV$321,FALSE)/8,VLOOKUP(VLOOKUP($A271,csapatok!$A:$NN,DV$320,FALSE),'csapat-ranglista'!$A:$FP,DV$321,FALSE)/4),0)</f>
        <v>0</v>
      </c>
      <c r="DW271" s="223">
        <f>IFERROR(IF(RIGHT(VLOOKUP($A271,csapatok!$A:$NN,DW$320,FALSE),5)="Csere",VLOOKUP(LEFT(VLOOKUP($A271,csapatok!$A:$NN,DW$320,FALSE),LEN(VLOOKUP($A271,csapatok!$A:$NN,DW$320,FALSE))-6),'csapat-ranglista'!$A:$FP,DW$321,FALSE)/8,VLOOKUP(VLOOKUP($A271,csapatok!$A:$NN,DW$320,FALSE),'csapat-ranglista'!$A:$FP,DW$321,FALSE)/4),0)</f>
        <v>0</v>
      </c>
      <c r="DX271" s="223">
        <f>IFERROR(IF(RIGHT(VLOOKUP($A271,csapatok!$A:$NN,DX$320,FALSE),5)="Csere",VLOOKUP(LEFT(VLOOKUP($A271,csapatok!$A:$NN,DX$320,FALSE),LEN(VLOOKUP($A271,csapatok!$A:$NN,DX$320,FALSE))-6),'csapat-ranglista'!$A:$FP,DX$321,FALSE)/8,VLOOKUP(VLOOKUP($A271,csapatok!$A:$NN,DX$320,FALSE),'csapat-ranglista'!$A:$FP,DX$321,FALSE)/4),0)</f>
        <v>0</v>
      </c>
      <c r="DY271" s="223">
        <f>IFERROR(IF(RIGHT(VLOOKUP($A271,csapatok!$A:$NN,DY$320,FALSE),5)="Csere",VLOOKUP(LEFT(VLOOKUP($A271,csapatok!$A:$NN,DY$320,FALSE),LEN(VLOOKUP($A271,csapatok!$A:$NN,DY$320,FALSE))-6),'csapat-ranglista'!$A:$FP,DY$321,FALSE)/8,VLOOKUP(VLOOKUP($A271,csapatok!$A:$NN,DY$320,FALSE),'csapat-ranglista'!$A:$FP,DY$321,FALSE)/4),0)</f>
        <v>0</v>
      </c>
      <c r="DZ271" s="223">
        <f>IFERROR(IF(RIGHT(VLOOKUP($A271,csapatok!$A:$NN,DZ$320,FALSE),5)="Csere",VLOOKUP(LEFT(VLOOKUP($A271,csapatok!$A:$NN,DZ$320,FALSE),LEN(VLOOKUP($A271,csapatok!$A:$NN,DZ$320,FALSE))-6),'csapat-ranglista'!$A:$FP,DZ$321,FALSE)/8,VLOOKUP(VLOOKUP($A271,csapatok!$A:$NN,DZ$320,FALSE),'csapat-ranglista'!$A:$FP,DZ$321,FALSE)/4),0)</f>
        <v>0</v>
      </c>
      <c r="EA271" s="223">
        <f>IFERROR(IF(RIGHT(VLOOKUP($A271,csapatok!$A:$NN,EA$320,FALSE),5)="Csere",VLOOKUP(LEFT(VLOOKUP($A271,csapatok!$A:$NN,EA$320,FALSE),LEN(VLOOKUP($A271,csapatok!$A:$NN,EA$320,FALSE))-6),'csapat-ranglista'!$A:$FP,EA$321,FALSE)/8,VLOOKUP(VLOOKUP($A271,csapatok!$A:$NN,EA$320,FALSE),'csapat-ranglista'!$A:$FP,EA$321,FALSE)/4),0)</f>
        <v>0</v>
      </c>
      <c r="EB271" s="223">
        <f>IFERROR(IF(RIGHT(VLOOKUP($A271,csapatok!$A:$NN,EB$320,FALSE),5)="Csere",VLOOKUP(LEFT(VLOOKUP($A271,csapatok!$A:$NN,EB$320,FALSE),LEN(VLOOKUP($A271,csapatok!$A:$NN,EB$320,FALSE))-6),'csapat-ranglista'!$A:$FP,EB$321,FALSE)/8,VLOOKUP(VLOOKUP($A271,csapatok!$A:$NN,EB$320,FALSE),'csapat-ranglista'!$A:$FP,EB$321,FALSE)/4),0)</f>
        <v>0</v>
      </c>
      <c r="EC271" s="223">
        <f>IFERROR(IF(RIGHT(VLOOKUP($A271,csapatok!$A:$NN,EC$320,FALSE),5)="Csere",VLOOKUP(LEFT(VLOOKUP($A271,csapatok!$A:$NN,EC$320,FALSE),LEN(VLOOKUP($A271,csapatok!$A:$NN,EC$320,FALSE))-6),'csapat-ranglista'!$A:$FP,EC$321,FALSE)/8,VLOOKUP(VLOOKUP($A271,csapatok!$A:$NN,EC$320,FALSE),'csapat-ranglista'!$A:$FP,EC$321,FALSE)/4),0)</f>
        <v>0</v>
      </c>
      <c r="ED271" s="223">
        <f>IFERROR(IF(RIGHT(VLOOKUP($A271,csapatok!$A:$NN,ED$320,FALSE),5)="Csere",VLOOKUP(LEFT(VLOOKUP($A271,csapatok!$A:$NN,ED$320,FALSE),LEN(VLOOKUP($A271,csapatok!$A:$NN,ED$320,FALSE))-6),'csapat-ranglista'!$A:$FP,ED$321,FALSE)/8,VLOOKUP(VLOOKUP($A271,csapatok!$A:$NN,ED$320,FALSE),'csapat-ranglista'!$A:$FP,ED$321,FALSE)/4),0)</f>
        <v>0</v>
      </c>
      <c r="EE271" s="223">
        <f>IFERROR(IF(RIGHT(VLOOKUP($A271,csapatok!$A:$NN,EE$320,FALSE),5)="Csere",VLOOKUP(LEFT(VLOOKUP($A271,csapatok!$A:$NN,EE$320,FALSE),LEN(VLOOKUP($A271,csapatok!$A:$NN,EE$320,FALSE))-6),'csapat-ranglista'!$A:$FP,EE$321,FALSE)/8,VLOOKUP(VLOOKUP($A271,csapatok!$A:$NN,EE$320,FALSE),'csapat-ranglista'!$A:$FP,EE$321,FALSE)/4),0)</f>
        <v>0</v>
      </c>
      <c r="EF271" s="223">
        <f>IFERROR(IF(RIGHT(VLOOKUP($A271,csapatok!$A:$NN,EF$320,FALSE),5)="Csere",VLOOKUP(LEFT(VLOOKUP($A271,csapatok!$A:$NN,EF$320,FALSE),LEN(VLOOKUP($A271,csapatok!$A:$NN,EF$320,FALSE))-6),'csapat-ranglista'!$A:$FP,EF$321,FALSE)/8,VLOOKUP(VLOOKUP($A271,csapatok!$A:$NN,EF$320,FALSE),'csapat-ranglista'!$A:$FP,EF$321,FALSE)/4),0)</f>
        <v>0</v>
      </c>
      <c r="EG271" s="223">
        <f>IFERROR(IF(RIGHT(VLOOKUP($A271,csapatok!$A:$NN,EG$320,FALSE),5)="Csere",VLOOKUP(LEFT(VLOOKUP($A271,csapatok!$A:$NN,EG$320,FALSE),LEN(VLOOKUP($A271,csapatok!$A:$NN,EG$320,FALSE))-6),'csapat-ranglista'!$A:$FP,EG$321,FALSE)/8,VLOOKUP(VLOOKUP($A271,csapatok!$A:$NN,EG$320,FALSE),'csapat-ranglista'!$A:$FP,EG$321,FALSE)/4),0)</f>
        <v>0</v>
      </c>
      <c r="EH271" s="223">
        <f>IFERROR(IF(RIGHT(VLOOKUP($A271,csapatok!$A:$NN,EH$320,FALSE),5)="Csere",VLOOKUP(LEFT(VLOOKUP($A271,csapatok!$A:$NN,EH$320,FALSE),LEN(VLOOKUP($A271,csapatok!$A:$NN,EH$320,FALSE))-6),'csapat-ranglista'!$A:$FP,EH$321,FALSE)/8,VLOOKUP(VLOOKUP($A271,csapatok!$A:$NN,EH$320,FALSE),'csapat-ranglista'!$A:$FP,EH$321,FALSE)/4),0)</f>
        <v>0</v>
      </c>
      <c r="EI271" s="223">
        <f>IFERROR(IF(RIGHT(VLOOKUP($A271,csapatok!$A:$NN,EI$320,FALSE),5)="Csere",VLOOKUP(LEFT(VLOOKUP($A271,csapatok!$A:$NN,EI$320,FALSE),LEN(VLOOKUP($A271,csapatok!$A:$NN,EI$320,FALSE))-6),'csapat-ranglista'!$A:$FP,EI$321,FALSE)/8,VLOOKUP(VLOOKUP($A271,csapatok!$A:$NN,EI$320,FALSE),'csapat-ranglista'!$A:$FP,EI$321,FALSE)/4),0)</f>
        <v>0</v>
      </c>
      <c r="EJ271" s="223">
        <f>IFERROR(IF(RIGHT(VLOOKUP($A271,csapatok!$A:$NN,EJ$320,FALSE),5)="Csere",VLOOKUP(LEFT(VLOOKUP($A271,csapatok!$A:$NN,EJ$320,FALSE),LEN(VLOOKUP($A271,csapatok!$A:$NN,EJ$320,FALSE))-6),'csapat-ranglista'!$A:$FP,EJ$321,FALSE)/8,VLOOKUP(VLOOKUP($A271,csapatok!$A:$NN,EJ$320,FALSE),'csapat-ranglista'!$A:$FP,EJ$321,FALSE)/4),0)</f>
        <v>0</v>
      </c>
      <c r="EK271" s="223">
        <f>IFERROR(IF(RIGHT(VLOOKUP($A271,csapatok!$A:$NN,EK$320,FALSE),5)="Csere",VLOOKUP(LEFT(VLOOKUP($A271,csapatok!$A:$NN,EK$320,FALSE),LEN(VLOOKUP($A271,csapatok!$A:$NN,EK$320,FALSE))-6),'csapat-ranglista'!$A:$FP,EK$321,FALSE)/8,VLOOKUP(VLOOKUP($A271,csapatok!$A:$NN,EK$320,FALSE),'csapat-ranglista'!$A:$FP,EK$321,FALSE)/4),0)</f>
        <v>0</v>
      </c>
      <c r="EL271" s="223">
        <f>IFERROR(IF(RIGHT(VLOOKUP($A271,csapatok!$A:$NN,EL$320,FALSE),5)="Csere",VLOOKUP(LEFT(VLOOKUP($A271,csapatok!$A:$NN,EL$320,FALSE),LEN(VLOOKUP($A271,csapatok!$A:$NN,EL$320,FALSE))-6),'csapat-ranglista'!$A:$FP,EL$321,FALSE)/8,VLOOKUP(VLOOKUP($A271,csapatok!$A:$NN,EL$320,FALSE),'csapat-ranglista'!$A:$FP,EL$321,FALSE)/4),0)</f>
        <v>0</v>
      </c>
      <c r="EM271" s="223">
        <f>IFERROR(IF(RIGHT(VLOOKUP($A271,csapatok!$A:$NN,EM$320,FALSE),5)="Csere",VLOOKUP(LEFT(VLOOKUP($A271,csapatok!$A:$NN,EM$320,FALSE),LEN(VLOOKUP($A271,csapatok!$A:$NN,EM$320,FALSE))-6),'csapat-ranglista'!$A:$FP,EM$321,FALSE)/8,VLOOKUP(VLOOKUP($A271,csapatok!$A:$NN,EM$320,FALSE),'csapat-ranglista'!$A:$FP,EM$321,FALSE)/4),0)</f>
        <v>0</v>
      </c>
      <c r="EN271" s="223">
        <f>IFERROR(IF(RIGHT(VLOOKUP($A271,csapatok!$A:$NN,EN$320,FALSE),5)="Csere",VLOOKUP(LEFT(VLOOKUP($A271,csapatok!$A:$NN,EN$320,FALSE),LEN(VLOOKUP($A271,csapatok!$A:$NN,EN$320,FALSE))-6),'csapat-ranglista'!$A:$FP,EN$321,FALSE)/8,VLOOKUP(VLOOKUP($A271,csapatok!$A:$NN,EN$320,FALSE),'csapat-ranglista'!$A:$FP,EN$321,FALSE)/4),0)</f>
        <v>0</v>
      </c>
      <c r="EO271" s="223">
        <f>IFERROR(IF(RIGHT(VLOOKUP($A271,csapatok!$A:$NN,EO$320,FALSE),5)="Csere",VLOOKUP(LEFT(VLOOKUP($A271,csapatok!$A:$NN,EO$320,FALSE),LEN(VLOOKUP($A271,csapatok!$A:$NN,EO$320,FALSE))-6),'csapat-ranglista'!$A:$FP,EO$321,FALSE)/8,VLOOKUP(VLOOKUP($A271,csapatok!$A:$NN,EO$320,FALSE),'csapat-ranglista'!$A:$FP,EO$321,FALSE)/4),0)</f>
        <v>0</v>
      </c>
      <c r="EP271" s="223">
        <f>IFERROR(IF(RIGHT(VLOOKUP($A271,csapatok!$A:$NN,EP$320,FALSE),5)="Csere",VLOOKUP(LEFT(VLOOKUP($A271,csapatok!$A:$NN,EP$320,FALSE),LEN(VLOOKUP($A271,csapatok!$A:$NN,EP$320,FALSE))-6),'csapat-ranglista'!$A:$FP,EP$321,FALSE)/8,VLOOKUP(VLOOKUP($A271,csapatok!$A:$NN,EP$320,FALSE),'csapat-ranglista'!$A:$FP,EP$321,FALSE)/4),0)</f>
        <v>0</v>
      </c>
      <c r="EQ271" s="223">
        <f>IFERROR(IF(RIGHT(VLOOKUP($A271,csapatok!$A:$NN,EQ$320,FALSE),5)="Csere",VLOOKUP(LEFT(VLOOKUP($A271,csapatok!$A:$NN,EQ$320,FALSE),LEN(VLOOKUP($A271,csapatok!$A:$NN,EQ$320,FALSE))-6),'csapat-ranglista'!$A:$FP,EQ$321,FALSE)/8,VLOOKUP(VLOOKUP($A271,csapatok!$A:$NN,EQ$320,FALSE),'csapat-ranglista'!$A:$FP,EQ$321,FALSE)/4),0)</f>
        <v>0</v>
      </c>
      <c r="ER271" s="223">
        <f>IFERROR(IF(RIGHT(VLOOKUP($A271,csapatok!$A:$NN,ER$320,FALSE),5)="Csere",VLOOKUP(LEFT(VLOOKUP($A271,csapatok!$A:$NN,ER$320,FALSE),LEN(VLOOKUP($A271,csapatok!$A:$NN,ER$320,FALSE))-6),'csapat-ranglista'!$A:$FP,ER$321,FALSE)/8,VLOOKUP(VLOOKUP($A271,csapatok!$A:$NN,ER$320,FALSE),'csapat-ranglista'!$A:$FP,ER$321,FALSE)/4),0)</f>
        <v>0</v>
      </c>
      <c r="ES271" s="223">
        <f>IFERROR(IF(RIGHT(VLOOKUP($A271,csapatok!$A:$NN,ES$320,FALSE),5)="Csere",VLOOKUP(LEFT(VLOOKUP($A271,csapatok!$A:$NN,ES$320,FALSE),LEN(VLOOKUP($A271,csapatok!$A:$NN,ES$320,FALSE))-6),'csapat-ranglista'!$A:$FP,ES$321,FALSE)/8,VLOOKUP(VLOOKUP($A271,csapatok!$A:$NN,ES$320,FALSE),'csapat-ranglista'!$A:$FP,ES$321,FALSE)/4),0)</f>
        <v>0</v>
      </c>
      <c r="ET271" s="223">
        <f>IFERROR(IF(RIGHT(VLOOKUP($A271,csapatok!$A:$NN,ET$320,FALSE),5)="Csere",VLOOKUP(LEFT(VLOOKUP($A271,csapatok!$A:$NN,ET$320,FALSE),LEN(VLOOKUP($A271,csapatok!$A:$NN,ET$320,FALSE))-6),'csapat-ranglista'!$A:$FP,ET$321,FALSE)/8,VLOOKUP(VLOOKUP($A271,csapatok!$A:$NN,ET$320,FALSE),'csapat-ranglista'!$A:$FP,ET$321,FALSE)/4),0)</f>
        <v>0</v>
      </c>
      <c r="EU271" s="223">
        <f>IFERROR(IF(RIGHT(VLOOKUP($A271,csapatok!$A:$NN,EU$320,FALSE),5)="Csere",VLOOKUP(LEFT(VLOOKUP($A271,csapatok!$A:$NN,EU$320,FALSE),LEN(VLOOKUP($A271,csapatok!$A:$NN,EU$320,FALSE))-6),'csapat-ranglista'!$A:$FP,EU$321,FALSE)/8,VLOOKUP(VLOOKUP($A271,csapatok!$A:$NN,EU$320,FALSE),'csapat-ranglista'!$A:$FP,EU$321,FALSE)/4),0)</f>
        <v>0</v>
      </c>
      <c r="EV271" s="223">
        <f>IFERROR(IF(RIGHT(VLOOKUP($A271,csapatok!$A:$NN,EV$320,FALSE),5)="Csere",VLOOKUP(LEFT(VLOOKUP($A271,csapatok!$A:$NN,EV$320,FALSE),LEN(VLOOKUP($A271,csapatok!$A:$NN,EV$320,FALSE))-6),'csapat-ranglista'!$A:$FP,EV$321,FALSE)/8,VLOOKUP(VLOOKUP($A271,csapatok!$A:$NN,EV$320,FALSE),'csapat-ranglista'!$A:$FP,EV$321,FALSE)/4),0)</f>
        <v>0</v>
      </c>
      <c r="EW271" s="223">
        <f>IFERROR(IF(RIGHT(VLOOKUP($A271,csapatok!$A:$NN,EW$320,FALSE),5)="Csere",VLOOKUP(LEFT(VLOOKUP($A271,csapatok!$A:$NN,EW$320,FALSE),LEN(VLOOKUP($A271,csapatok!$A:$NN,EW$320,FALSE))-6),'csapat-ranglista'!$A:$FP,EW$321,FALSE)/8,VLOOKUP(VLOOKUP($A271,csapatok!$A:$NN,EW$320,FALSE),'csapat-ranglista'!$A:$FP,EW$321,FALSE)/4),0)</f>
        <v>0</v>
      </c>
      <c r="EX271" s="223">
        <f>IFERROR(IF(RIGHT(VLOOKUP($A271,csapatok!$A:$NN,EX$320,FALSE),5)="Csere",VLOOKUP(LEFT(VLOOKUP($A271,csapatok!$A:$NN,EX$320,FALSE),LEN(VLOOKUP($A271,csapatok!$A:$NN,EX$320,FALSE))-6),'csapat-ranglista'!$A:$FP,EX$321,FALSE)/8,VLOOKUP(VLOOKUP($A271,csapatok!$A:$NN,EX$320,FALSE),'csapat-ranglista'!$A:$FP,EX$321,FALSE)/4),0)</f>
        <v>0</v>
      </c>
      <c r="EY271" s="223">
        <f>IFERROR(IF(RIGHT(VLOOKUP($A271,csapatok!$A:$NN,EY$320,FALSE),5)="Csere",VLOOKUP(LEFT(VLOOKUP($A271,csapatok!$A:$NN,EY$320,FALSE),LEN(VLOOKUP($A271,csapatok!$A:$NN,EY$320,FALSE))-6),'csapat-ranglista'!$A:$FP,EY$321,FALSE)/8,VLOOKUP(VLOOKUP($A271,csapatok!$A:$NN,EY$320,FALSE),'csapat-ranglista'!$A:$FP,EY$321,FALSE)/4),0)</f>
        <v>0</v>
      </c>
      <c r="EZ271" s="223">
        <f>IFERROR(IF(RIGHT(VLOOKUP($A271,csapatok!$A:$NN,EZ$320,FALSE),5)="Csere",VLOOKUP(LEFT(VLOOKUP($A271,csapatok!$A:$NN,EZ$320,FALSE),LEN(VLOOKUP($A271,csapatok!$A:$NN,EZ$320,FALSE))-6),'csapat-ranglista'!$A:$FP,EZ$321,FALSE)/8,VLOOKUP(VLOOKUP($A271,csapatok!$A:$NN,EZ$320,FALSE),'csapat-ranglista'!$A:$FP,EZ$321,FALSE)/4),0)</f>
        <v>0</v>
      </c>
      <c r="FA271" s="223">
        <f>IFERROR(IF(RIGHT(VLOOKUP($A271,csapatok!$A:$NN,FA$320,FALSE),5)="Csere",VLOOKUP(LEFT(VLOOKUP($A271,csapatok!$A:$NN,FA$320,FALSE),LEN(VLOOKUP($A271,csapatok!$A:$NN,FA$320,FALSE))-6),'csapat-ranglista'!$A:$FP,FA$321,FALSE)/8,VLOOKUP(VLOOKUP($A271,csapatok!$A:$NN,FA$320,FALSE),'csapat-ranglista'!$A:$FP,FA$321,FALSE)/4),0)</f>
        <v>0</v>
      </c>
      <c r="FB271" s="223">
        <f>IFERROR(IF(RIGHT(VLOOKUP($A271,csapatok!$A:$NN,FB$320,FALSE),5)="Csere",VLOOKUP(LEFT(VLOOKUP($A271,csapatok!$A:$NN,FB$320,FALSE),LEN(VLOOKUP($A271,csapatok!$A:$NN,FB$320,FALSE))-6),'csapat-ranglista'!$A:$FP,FB$321,FALSE)/8,VLOOKUP(VLOOKUP($A271,csapatok!$A:$NN,FB$320,FALSE),'csapat-ranglista'!$A:$FP,FB$321,FALSE)/4),0)</f>
        <v>0</v>
      </c>
      <c r="FC271" s="223">
        <f>IFERROR(IF(RIGHT(VLOOKUP($A271,csapatok!$A:$NN,FC$320,FALSE),5)="Csere",VLOOKUP(LEFT(VLOOKUP($A271,csapatok!$A:$NN,FC$320,FALSE),LEN(VLOOKUP($A271,csapatok!$A:$NN,FC$320,FALSE))-6),'csapat-ranglista'!$A:$FP,FC$321,FALSE)/8,VLOOKUP(VLOOKUP($A271,csapatok!$A:$NN,FC$320,FALSE),'csapat-ranglista'!$A:$FP,FC$321,FALSE)/4),0)</f>
        <v>0</v>
      </c>
      <c r="FD271" s="224">
        <f>versenyek!$QY$11*IFERROR(VLOOKUP(VLOOKUP($A271,versenyek!QX:QZ,3,FALSE),szabalyok!$A$16:$B$23,2,FALSE)/4,0)</f>
        <v>0</v>
      </c>
      <c r="FE271" s="224">
        <f>versenyek!$RB$11*IFERROR(VLOOKUP(VLOOKUP($A271,versenyek!RA:RC,3,FALSE),szabalyok!$A$16:$B$23,2,FALSE)/4,0)</f>
        <v>0</v>
      </c>
      <c r="FF271" s="223">
        <f>IFERROR(IF(RIGHT(VLOOKUP($A271,csapatok!$A:$NN,FF$320,FALSE),5)="Csere",VLOOKUP(LEFT(VLOOKUP($A271,csapatok!$A:$NN,FF$320,FALSE),LEN(VLOOKUP($A271,csapatok!$A:$NN,FF$320,FALSE))-6),'csapat-ranglista'!$A:$FP,FF$321,FALSE)/8,VLOOKUP(VLOOKUP($A271,csapatok!$A:$NN,FF$320,FALSE),'csapat-ranglista'!$A:$FP,FF$321,FALSE)/4),0)</f>
        <v>0</v>
      </c>
      <c r="FG271" s="223">
        <f>IFERROR(IF(RIGHT(VLOOKUP($A271,csapatok!$A:$NN,FG$320,FALSE),5)="Csere",VLOOKUP(LEFT(VLOOKUP($A271,csapatok!$A:$NN,FG$320,FALSE),LEN(VLOOKUP($A271,csapatok!$A:$NN,FG$320,FALSE))-6),'csapat-ranglista'!$A:$FP,FG$321,FALSE)/8,VLOOKUP(VLOOKUP($A271,csapatok!$A:$NN,FG$320,FALSE),'csapat-ranglista'!$A:$FP,FG$321,FALSE)/4),0)</f>
        <v>0</v>
      </c>
      <c r="FH271" s="223">
        <f>IFERROR(IF(RIGHT(VLOOKUP($A271,csapatok!$A:$NN,FH$320,FALSE),5)="Csere",VLOOKUP(LEFT(VLOOKUP($A271,csapatok!$A:$NN,FH$320,FALSE),LEN(VLOOKUP($A271,csapatok!$A:$NN,FH$320,FALSE))-6),'csapat-ranglista'!$A:$FP,FH$321,FALSE)/8,VLOOKUP(VLOOKUP($A271,csapatok!$A:$NN,FH$320,FALSE),'csapat-ranglista'!$A:$FP,FH$321,FALSE)/4),0)</f>
        <v>0</v>
      </c>
      <c r="FI271" s="223">
        <f>IFERROR(IF(RIGHT(VLOOKUP($A271,csapatok!$A:$NN,FI$320,FALSE),5)="Csere",VLOOKUP(LEFT(VLOOKUP($A271,csapatok!$A:$NN,FI$320,FALSE),LEN(VLOOKUP($A271,csapatok!$A:$NN,FI$320,FALSE))-6),'csapat-ranglista'!$A:$FP,FI$321,FALSE)/8,VLOOKUP(VLOOKUP($A271,csapatok!$A:$NN,FI$320,FALSE),'csapat-ranglista'!$A:$FP,FI$321,FALSE)/4),0)</f>
        <v>0</v>
      </c>
      <c r="FJ271" s="223">
        <f>IFERROR(IF(RIGHT(VLOOKUP($A271,csapatok!$A:$NN,FJ$320,FALSE),5)="Csere",VLOOKUP(LEFT(VLOOKUP($A271,csapatok!$A:$NN,FJ$320,FALSE),LEN(VLOOKUP($A271,csapatok!$A:$NN,FJ$320,FALSE))-6),'csapat-ranglista'!$A:$FP,FJ$321,FALSE)/8,VLOOKUP(VLOOKUP($A271,csapatok!$A:$NN,FJ$320,FALSE),'csapat-ranglista'!$A:$FP,FJ$321,FALSE)/4),0)</f>
        <v>0</v>
      </c>
      <c r="FK271" s="223">
        <f>IFERROR(IF(RIGHT(VLOOKUP($A271,csapatok!$A:$NN,FK$320,FALSE),5)="Csere",VLOOKUP(LEFT(VLOOKUP($A271,csapatok!$A:$NN,FK$320,FALSE),LEN(VLOOKUP($A271,csapatok!$A:$NN,FK$320,FALSE))-6),'csapat-ranglista'!$A:$FP,FK$321,FALSE)/8,VLOOKUP(VLOOKUP($A271,csapatok!$A:$NN,FK$320,FALSE),'csapat-ranglista'!$A:$FP,FK$321,FALSE)/4),0)</f>
        <v>0</v>
      </c>
      <c r="FL271" s="223">
        <f>IFERROR(IF(RIGHT(VLOOKUP($A271,csapatok!$A:$NN,FL$320,FALSE),5)="Csere",VLOOKUP(LEFT(VLOOKUP($A271,csapatok!$A:$NN,FL$320,FALSE),LEN(VLOOKUP($A271,csapatok!$A:$NN,FL$320,FALSE))-6),'csapat-ranglista'!$A:$FP,FL$321,FALSE)/8,VLOOKUP(VLOOKUP($A271,csapatok!$A:$NN,FL$320,FALSE),'csapat-ranglista'!$A:$FP,FL$321,FALSE)/4),0)</f>
        <v>0</v>
      </c>
      <c r="FM271" s="223">
        <f>IFERROR(IF(RIGHT(VLOOKUP($A271,csapatok!$A:$NN,FM$320,FALSE),5)="Csere",VLOOKUP(LEFT(VLOOKUP($A271,csapatok!$A:$NN,FM$320,FALSE),LEN(VLOOKUP($A271,csapatok!$A:$NN,FM$320,FALSE))-6),'csapat-ranglista'!$A:$FP,FM$321,FALSE)/8,VLOOKUP(VLOOKUP($A271,csapatok!$A:$NN,FM$320,FALSE),'csapat-ranglista'!$A:$FP,FM$321,FALSE)/4),0)</f>
        <v>0</v>
      </c>
      <c r="FN271" s="223">
        <f>IFERROR(IF(RIGHT(VLOOKUP($A271,csapatok!$A:$NN,FN$320,FALSE),5)="Csere",VLOOKUP(LEFT(VLOOKUP($A271,csapatok!$A:$NN,FN$320,FALSE),LEN(VLOOKUP($A271,csapatok!$A:$NN,FN$320,FALSE))-6),'csapat-ranglista'!$A:$FP,FN$321,FALSE)/8,VLOOKUP(VLOOKUP($A271,csapatok!$A:$NN,FN$320,FALSE),'csapat-ranglista'!$A:$FP,FN$321,FALSE)/4),0)</f>
        <v>0</v>
      </c>
      <c r="FO271" s="223">
        <f>IFERROR(IF(RIGHT(VLOOKUP($A271,csapatok!$A:$NN,FO$320,FALSE),5)="Csere",VLOOKUP(LEFT(VLOOKUP($A271,csapatok!$A:$NN,FO$320,FALSE),LEN(VLOOKUP($A271,csapatok!$A:$NN,FO$320,FALSE))-6),'csapat-ranglista'!$A:$FP,FO$321,FALSE)/8,VLOOKUP(VLOOKUP($A271,csapatok!$A:$NN,FO$320,FALSE),'csapat-ranglista'!$A:$FP,FO$321,FALSE)/4),0)</f>
        <v>0</v>
      </c>
      <c r="FP271" s="223">
        <f>IFERROR(IF(RIGHT(VLOOKUP($A271,csapatok!$A:$NN,FP$320,FALSE),5)="Csere",VLOOKUP(LEFT(VLOOKUP($A271,csapatok!$A:$NN,FP$320,FALSE),LEN(VLOOKUP($A271,csapatok!$A:$NN,FP$320,FALSE))-6),'csapat-ranglista'!$A:$FP,FP$321,FALSE)/8,VLOOKUP(VLOOKUP($A271,csapatok!$A:$NN,FP$320,FALSE),'csapat-ranglista'!$A:$FP,FP$321,FALSE)/4),0)</f>
        <v>0</v>
      </c>
      <c r="FQ271" s="223">
        <f>IFERROR(IF(RIGHT(VLOOKUP($A271,csapatok!$A:$NN,FQ$320,FALSE),5)="Csere",VLOOKUP(LEFT(VLOOKUP($A271,csapatok!$A:$NN,FQ$320,FALSE),LEN(VLOOKUP($A271,csapatok!$A:$NN,FQ$320,FALSE))-6),'csapat-ranglista'!$A:$FP,FQ$321,FALSE)/8,VLOOKUP(VLOOKUP($A271,csapatok!$A:$NN,FQ$320,FALSE),'csapat-ranglista'!$A:$FP,FQ$321,FALSE)/4),0)</f>
        <v>0</v>
      </c>
      <c r="FR271" s="223">
        <f>IFERROR(IF(RIGHT(VLOOKUP($A271,csapatok!$A:$NN,FR$320,FALSE),5)="Csere",VLOOKUP(LEFT(VLOOKUP($A271,csapatok!$A:$NN,FR$320,FALSE),LEN(VLOOKUP($A271,csapatok!$A:$NN,FR$320,FALSE))-6),'csapat-ranglista'!$A:$FP,FR$321,FALSE)/8,VLOOKUP(VLOOKUP($A271,csapatok!$A:$NN,FR$320,FALSE),'csapat-ranglista'!$A:$FP,FR$321,FALSE)/4),0)</f>
        <v>0</v>
      </c>
      <c r="FS271" s="223">
        <f>IFERROR(IF(RIGHT(VLOOKUP($A271,csapatok!$A:$NN,FS$320,FALSE),5)="Csere",VLOOKUP(LEFT(VLOOKUP($A271,csapatok!$A:$NN,FS$320,FALSE),LEN(VLOOKUP($A271,csapatok!$A:$NN,FS$320,FALSE))-6),'csapat-ranglista'!$A:$FP,FS$321,FALSE)/8,VLOOKUP(VLOOKUP($A271,csapatok!$A:$NN,FS$320,FALSE),'csapat-ranglista'!$A:$FP,FS$321,FALSE)/4),0)</f>
        <v>0</v>
      </c>
      <c r="FT271" s="223">
        <f>IFERROR(IF(RIGHT(VLOOKUP($A271,csapatok!$A:$NN,FT$320,FALSE),5)="Csere",VLOOKUP(LEFT(VLOOKUP($A271,csapatok!$A:$NN,FT$320,FALSE),LEN(VLOOKUP($A271,csapatok!$A:$NN,FT$320,FALSE))-6),'csapat-ranglista'!$A:$FP,FT$321,FALSE)/8,VLOOKUP(VLOOKUP($A271,csapatok!$A:$NN,FT$320,FALSE),'csapat-ranglista'!$A:$FP,FT$321,FALSE)/4),0)</f>
        <v>0</v>
      </c>
      <c r="FU271" s="223">
        <f>IFERROR(IF(RIGHT(VLOOKUP($A271,csapatok!$A:$NN,FU$320,FALSE),5)="Csere",VLOOKUP(LEFT(VLOOKUP($A271,csapatok!$A:$NN,FU$320,FALSE),LEN(VLOOKUP($A271,csapatok!$A:$NN,FU$320,FALSE))-6),'csapat-ranglista'!$A:$FP,FU$321,FALSE)/8,VLOOKUP(VLOOKUP($A271,csapatok!$A:$NN,FU$320,FALSE),'csapat-ranglista'!$A:$FP,FU$321,FALSE)/4),0)</f>
        <v>0</v>
      </c>
      <c r="FV271" s="223">
        <f>IFERROR(IF(RIGHT(VLOOKUP($A271,csapatok!$A:$NN,FV$320,FALSE),5)="Csere",VLOOKUP(LEFT(VLOOKUP($A271,csapatok!$A:$NN,FV$320,FALSE),LEN(VLOOKUP($A271,csapatok!$A:$NN,FV$320,FALSE))-6),'csapat-ranglista'!$A:$FP,FV$321,FALSE)/8,VLOOKUP(VLOOKUP($A271,csapatok!$A:$NN,FV$320,FALSE),'csapat-ranglista'!$A:$FP,FV$321,FALSE)/4),0)</f>
        <v>0</v>
      </c>
      <c r="FW271" s="223">
        <f>IFERROR(IF(RIGHT(VLOOKUP($A271,csapatok!$A:$NN,FW$320,FALSE),5)="Csere",VLOOKUP(LEFT(VLOOKUP($A271,csapatok!$A:$NN,FW$320,FALSE),LEN(VLOOKUP($A271,csapatok!$A:$NN,FW$320,FALSE))-6),'csapat-ranglista'!$A:$FP,FW$321,FALSE)/8,VLOOKUP(VLOOKUP($A271,csapatok!$A:$NN,FW$320,FALSE),'csapat-ranglista'!$A:$FP,FW$321,FALSE)/4),0)</f>
        <v>0</v>
      </c>
      <c r="FX271" s="223">
        <f>IFERROR(IF(RIGHT(VLOOKUP($A271,csapatok!$A:$NN,FX$320,FALSE),5)="Csere",VLOOKUP(LEFT(VLOOKUP($A271,csapatok!$A:$NN,FX$320,FALSE),LEN(VLOOKUP($A271,csapatok!$A:$NN,FX$320,FALSE))-6),'csapat-ranglista'!$A:$FP,FX$321,FALSE)/8,VLOOKUP(VLOOKUP($A271,csapatok!$A:$NN,FX$320,FALSE),'csapat-ranglista'!$A:$FP,FX$321,FALSE)/4),0)</f>
        <v>0</v>
      </c>
      <c r="FY271" s="223">
        <f>IFERROR(IF(RIGHT(VLOOKUP($A271,csapatok!$A:$NN,FY$320,FALSE),5)="Csere",VLOOKUP(LEFT(VLOOKUP($A271,csapatok!$A:$NN,FY$320,FALSE),LEN(VLOOKUP($A271,csapatok!$A:$NN,FY$320,FALSE))-6),'csapat-ranglista'!$A:$FP,FY$321,FALSE)/8,VLOOKUP(VLOOKUP($A271,csapatok!$A:$NN,FY$320,FALSE),'csapat-ranglista'!$A:$FP,FY$321,FALSE)/4),0)</f>
        <v>0</v>
      </c>
      <c r="FZ271" s="223">
        <f>IFERROR(IF(RIGHT(VLOOKUP($A271,csapatok!$A:$NN,FZ$320,FALSE),5)="Csere",VLOOKUP(LEFT(VLOOKUP($A271,csapatok!$A:$NN,FZ$320,FALSE),LEN(VLOOKUP($A271,csapatok!$A:$NN,FZ$320,FALSE))-6),'csapat-ranglista'!$A:$FP,FZ$321,FALSE)/8,VLOOKUP(VLOOKUP($A271,csapatok!$A:$NN,FZ$320,FALSE),'csapat-ranglista'!$A:$FP,FZ$321,FALSE)/4),0)</f>
        <v>0</v>
      </c>
      <c r="GA271" s="223">
        <f>IFERROR(IF(RIGHT(VLOOKUP($A271,csapatok!$A:$NN,GA$320,FALSE),5)="Csere",VLOOKUP(LEFT(VLOOKUP($A271,csapatok!$A:$NN,GA$320,FALSE),LEN(VLOOKUP($A271,csapatok!$A:$NN,GA$320,FALSE))-6),'csapat-ranglista'!$A:$FP,GA$321,FALSE)/8,VLOOKUP(VLOOKUP($A271,csapatok!$A:$NN,GA$320,FALSE),'csapat-ranglista'!$A:$FP,GA$321,FALSE)/4),0)</f>
        <v>0</v>
      </c>
      <c r="GB271" s="223">
        <f>IFERROR(IF(RIGHT(VLOOKUP($A271,csapatok!$A:$NN,GB$320,FALSE),5)="Csere",VLOOKUP(LEFT(VLOOKUP($A271,csapatok!$A:$NN,GB$320,FALSE),LEN(VLOOKUP($A271,csapatok!$A:$NN,GB$320,FALSE))-6),'csapat-ranglista'!$A:$FP,GB$321,FALSE)/8,VLOOKUP(VLOOKUP($A271,csapatok!$A:$NN,GB$320,FALSE),'csapat-ranglista'!$A:$FP,GB$321,FALSE)/4),0)</f>
        <v>0</v>
      </c>
      <c r="GC271" s="223">
        <f>IFERROR(IF(RIGHT(VLOOKUP($A271,csapatok!$A:$NN,GC$320,FALSE),5)="Csere",VLOOKUP(LEFT(VLOOKUP($A271,csapatok!$A:$NN,GC$320,FALSE),LEN(VLOOKUP($A271,csapatok!$A:$NN,GC$320,FALSE))-6),'csapat-ranglista'!$A:$FP,GC$321,FALSE)/8,VLOOKUP(VLOOKUP($A271,csapatok!$A:$NN,GC$320,FALSE),'csapat-ranglista'!$A:$FP,GC$321,FALSE)/4),0)</f>
        <v>0</v>
      </c>
      <c r="GD271" s="247">
        <f>SUM(EQ271:GC271)</f>
        <v>0</v>
      </c>
    </row>
    <row r="272" spans="1:186">
      <c r="A272" s="32" t="s">
        <v>726</v>
      </c>
      <c r="B272" s="131">
        <v>35064</v>
      </c>
      <c r="C272" s="131" t="str">
        <f>IF(B272=0,"",IF(B272&lt;$C$1,"felnőtt","ifi"))</f>
        <v>ifi</v>
      </c>
      <c r="D272" s="32" t="s">
        <v>9</v>
      </c>
      <c r="E272" s="45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>
        <f>IFERROR(IF(RIGHT(VLOOKUP($A272,csapatok!$A:$BL,X$320,FALSE),5)="Csere",VLOOKUP(LEFT(VLOOKUP($A272,csapatok!$A:$BL,X$320,FALSE),LEN(VLOOKUP($A272,csapatok!$A:$BL,X$320,FALSE))-6),'csapat-ranglista'!$A:$FP,X$321,FALSE)/8,VLOOKUP(VLOOKUP($A272,csapatok!$A:$BL,X$320,FALSE),'csapat-ranglista'!$A:$FP,X$321,FALSE)/4),0)</f>
        <v>0</v>
      </c>
      <c r="Y272" s="32">
        <f>IFERROR(IF(RIGHT(VLOOKUP($A272,csapatok!$A:$BL,Y$320,FALSE),5)="Csere",VLOOKUP(LEFT(VLOOKUP($A272,csapatok!$A:$BL,Y$320,FALSE),LEN(VLOOKUP($A272,csapatok!$A:$BL,Y$320,FALSE))-6),'csapat-ranglista'!$A:$FP,Y$321,FALSE)/8,VLOOKUP(VLOOKUP($A272,csapatok!$A:$BL,Y$320,FALSE),'csapat-ranglista'!$A:$FP,Y$321,FALSE)/4),0)</f>
        <v>0</v>
      </c>
      <c r="Z272" s="32">
        <f>IFERROR(IF(RIGHT(VLOOKUP($A272,csapatok!$A:$BL,Z$320,FALSE),5)="Csere",VLOOKUP(LEFT(VLOOKUP($A272,csapatok!$A:$BL,Z$320,FALSE),LEN(VLOOKUP($A272,csapatok!$A:$BL,Z$320,FALSE))-6),'csapat-ranglista'!$A:$FP,Z$321,FALSE)/8,VLOOKUP(VLOOKUP($A272,csapatok!$A:$BL,Z$320,FALSE),'csapat-ranglista'!$A:$FP,Z$321,FALSE)/4),0)</f>
        <v>0</v>
      </c>
      <c r="AA272" s="32">
        <f>IFERROR(IF(RIGHT(VLOOKUP($A272,csapatok!$A:$BL,AA$320,FALSE),5)="Csere",VLOOKUP(LEFT(VLOOKUP($A272,csapatok!$A:$BL,AA$320,FALSE),LEN(VLOOKUP($A272,csapatok!$A:$BL,AA$320,FALSE))-6),'csapat-ranglista'!$A:$FP,AA$321,FALSE)/8,VLOOKUP(VLOOKUP($A272,csapatok!$A:$BL,AA$320,FALSE),'csapat-ranglista'!$A:$FP,AA$321,FALSE)/4),0)</f>
        <v>0</v>
      </c>
      <c r="AB272" s="223">
        <f>IFERROR(IF(RIGHT(VLOOKUP($A272,csapatok!$A:$BL,AB$320,FALSE),5)="Csere",VLOOKUP(LEFT(VLOOKUP($A272,csapatok!$A:$BL,AB$320,FALSE),LEN(VLOOKUP($A272,csapatok!$A:$BL,AB$320,FALSE))-6),'csapat-ranglista'!$A:$FP,AB$321,FALSE)/8,VLOOKUP(VLOOKUP($A272,csapatok!$A:$BL,AB$320,FALSE),'csapat-ranglista'!$A:$FP,AB$321,FALSE)/4),0)</f>
        <v>0</v>
      </c>
      <c r="AC272" s="223">
        <f>IFERROR(IF(RIGHT(VLOOKUP($A272,csapatok!$A:$BL,AC$320,FALSE),5)="Csere",VLOOKUP(LEFT(VLOOKUP($A272,csapatok!$A:$BL,AC$320,FALSE),LEN(VLOOKUP($A272,csapatok!$A:$BL,AC$320,FALSE))-6),'csapat-ranglista'!$A:$FP,AC$321,FALSE)/8,VLOOKUP(VLOOKUP($A272,csapatok!$A:$BL,AC$320,FALSE),'csapat-ranglista'!$A:$FP,AC$321,FALSE)/4),0)</f>
        <v>0</v>
      </c>
      <c r="AD272" s="223">
        <f>IFERROR(IF(RIGHT(VLOOKUP($A272,csapatok!$A:$BL,AD$320,FALSE),5)="Csere",VLOOKUP(LEFT(VLOOKUP($A272,csapatok!$A:$BL,AD$320,FALSE),LEN(VLOOKUP($A272,csapatok!$A:$BL,AD$320,FALSE))-6),'csapat-ranglista'!$A:$FP,AD$321,FALSE)/8,VLOOKUP(VLOOKUP($A272,csapatok!$A:$BL,AD$320,FALSE),'csapat-ranglista'!$A:$FP,AD$321,FALSE)/4),0)</f>
        <v>0</v>
      </c>
      <c r="AE272" s="223">
        <f>IFERROR(IF(RIGHT(VLOOKUP($A272,csapatok!$A:$BL,AE$320,FALSE),5)="Csere",VLOOKUP(LEFT(VLOOKUP($A272,csapatok!$A:$BL,AE$320,FALSE),LEN(VLOOKUP($A272,csapatok!$A:$BL,AE$320,FALSE))-6),'csapat-ranglista'!$A:$FP,AE$321,FALSE)/8,VLOOKUP(VLOOKUP($A272,csapatok!$A:$BL,AE$320,FALSE),'csapat-ranglista'!$A:$FP,AE$321,FALSE)/4),0)</f>
        <v>0</v>
      </c>
      <c r="AF272" s="223">
        <f>IFERROR(IF(RIGHT(VLOOKUP($A272,csapatok!$A:$BL,AF$320,FALSE),5)="Csere",VLOOKUP(LEFT(VLOOKUP($A272,csapatok!$A:$BL,AF$320,FALSE),LEN(VLOOKUP($A272,csapatok!$A:$BL,AF$320,FALSE))-6),'csapat-ranglista'!$A:$FP,AF$321,FALSE)/8,VLOOKUP(VLOOKUP($A272,csapatok!$A:$BL,AF$320,FALSE),'csapat-ranglista'!$A:$FP,AF$321,FALSE)/4),0)</f>
        <v>0</v>
      </c>
      <c r="AG272" s="223">
        <f>IFERROR(IF(RIGHT(VLOOKUP($A272,csapatok!$A:$BL,AG$320,FALSE),5)="Csere",VLOOKUP(LEFT(VLOOKUP($A272,csapatok!$A:$BL,AG$320,FALSE),LEN(VLOOKUP($A272,csapatok!$A:$BL,AG$320,FALSE))-6),'csapat-ranglista'!$A:$FP,AG$321,FALSE)/8,VLOOKUP(VLOOKUP($A272,csapatok!$A:$BL,AG$320,FALSE),'csapat-ranglista'!$A:$FP,AG$321,FALSE)/4),0)</f>
        <v>0</v>
      </c>
      <c r="AH272" s="223">
        <f>IFERROR(IF(RIGHT(VLOOKUP($A272,csapatok!$A:$BL,AH$320,FALSE),5)="Csere",VLOOKUP(LEFT(VLOOKUP($A272,csapatok!$A:$BL,AH$320,FALSE),LEN(VLOOKUP($A272,csapatok!$A:$BL,AH$320,FALSE))-6),'csapat-ranglista'!$A:$FP,AH$321,FALSE)/8,VLOOKUP(VLOOKUP($A272,csapatok!$A:$BL,AH$320,FALSE),'csapat-ranglista'!$A:$FP,AH$321,FALSE)/4),0)</f>
        <v>0</v>
      </c>
      <c r="AI272" s="223">
        <f>IFERROR(IF(RIGHT(VLOOKUP($A272,csapatok!$A:$BL,AI$320,FALSE),5)="Csere",VLOOKUP(LEFT(VLOOKUP($A272,csapatok!$A:$BL,AI$320,FALSE),LEN(VLOOKUP($A272,csapatok!$A:$BL,AI$320,FALSE))-6),'csapat-ranglista'!$A:$FP,AI$321,FALSE)/8,VLOOKUP(VLOOKUP($A272,csapatok!$A:$BL,AI$320,FALSE),'csapat-ranglista'!$A:$FP,AI$321,FALSE)/4),0)</f>
        <v>0</v>
      </c>
      <c r="AJ272" s="223">
        <f>IFERROR(IF(RIGHT(VLOOKUP($A272,csapatok!$A:$BL,AJ$320,FALSE),5)="Csere",VLOOKUP(LEFT(VLOOKUP($A272,csapatok!$A:$BL,AJ$320,FALSE),LEN(VLOOKUP($A272,csapatok!$A:$BL,AJ$320,FALSE))-6),'csapat-ranglista'!$A:$FP,AJ$321,FALSE)/8,VLOOKUP(VLOOKUP($A272,csapatok!$A:$BL,AJ$320,FALSE),'csapat-ranglista'!$A:$FP,AJ$321,FALSE)/2),0)</f>
        <v>0</v>
      </c>
      <c r="AK272" s="223">
        <f>IFERROR(IF(RIGHT(VLOOKUP($A272,csapatok!$A:$CN,AK$320,FALSE),5)="Csere",VLOOKUP(LEFT(VLOOKUP($A272,csapatok!$A:$CN,AK$320,FALSE),LEN(VLOOKUP($A272,csapatok!$A:$CN,AK$320,FALSE))-6),'csapat-ranglista'!$A:$FP,AK$321,FALSE)/8,VLOOKUP(VLOOKUP($A272,csapatok!$A:$CN,AK$320,FALSE),'csapat-ranglista'!$A:$FP,AK$321,FALSE)/4),0)</f>
        <v>0</v>
      </c>
      <c r="AL272" s="223">
        <f>IFERROR(IF(RIGHT(VLOOKUP($A272,csapatok!$A:$CN,AL$320,FALSE),5)="Csere",VLOOKUP(LEFT(VLOOKUP($A272,csapatok!$A:$CN,AL$320,FALSE),LEN(VLOOKUP($A272,csapatok!$A:$CN,AL$320,FALSE))-6),'csapat-ranglista'!$A:$FP,AL$321,FALSE)/8,VLOOKUP(VLOOKUP($A272,csapatok!$A:$CN,AL$320,FALSE),'csapat-ranglista'!$A:$FP,AL$321,FALSE)/4),0)</f>
        <v>0</v>
      </c>
      <c r="AM272" s="223">
        <f>IFERROR(IF(RIGHT(VLOOKUP($A272,csapatok!$A:$CN,AM$320,FALSE),5)="Csere",VLOOKUP(LEFT(VLOOKUP($A272,csapatok!$A:$CN,AM$320,FALSE),LEN(VLOOKUP($A272,csapatok!$A:$CN,AM$320,FALSE))-6),'csapat-ranglista'!$A:$FP,AM$321,FALSE)/8,VLOOKUP(VLOOKUP($A272,csapatok!$A:$CN,AM$320,FALSE),'csapat-ranglista'!$A:$FP,AM$321,FALSE)/4),0)</f>
        <v>0</v>
      </c>
      <c r="AN272" s="223">
        <f>IFERROR(IF(RIGHT(VLOOKUP($A272,csapatok!$A:$CN,AN$320,FALSE),5)="Csere",VLOOKUP(LEFT(VLOOKUP($A272,csapatok!$A:$CN,AN$320,FALSE),LEN(VLOOKUP($A272,csapatok!$A:$CN,AN$320,FALSE))-6),'csapat-ranglista'!$A:$FP,AN$321,FALSE)/8,VLOOKUP(VLOOKUP($A272,csapatok!$A:$CN,AN$320,FALSE),'csapat-ranglista'!$A:$FP,AN$321,FALSE)/4),0)</f>
        <v>0</v>
      </c>
      <c r="AO272" s="223">
        <f>IFERROR(IF(RIGHT(VLOOKUP($A272,csapatok!$A:$CN,AO$320,FALSE),5)="Csere",VLOOKUP(LEFT(VLOOKUP($A272,csapatok!$A:$CN,AO$320,FALSE),LEN(VLOOKUP($A272,csapatok!$A:$CN,AO$320,FALSE))-6),'csapat-ranglista'!$A:$FP,AO$321,FALSE)/8,VLOOKUP(VLOOKUP($A272,csapatok!$A:$CN,AO$320,FALSE),'csapat-ranglista'!$A:$FP,AO$321,FALSE)/4),0)</f>
        <v>0</v>
      </c>
      <c r="AP272" s="223">
        <f>IFERROR(IF(RIGHT(VLOOKUP($A272,csapatok!$A:$CN,AP$320,FALSE),5)="Csere",VLOOKUP(LEFT(VLOOKUP($A272,csapatok!$A:$CN,AP$320,FALSE),LEN(VLOOKUP($A272,csapatok!$A:$CN,AP$320,FALSE))-6),'csapat-ranglista'!$A:$FP,AP$321,FALSE)/8,VLOOKUP(VLOOKUP($A272,csapatok!$A:$CN,AP$320,FALSE),'csapat-ranglista'!$A:$FP,AP$321,FALSE)/4),0)</f>
        <v>0</v>
      </c>
      <c r="AQ272" s="223">
        <f>IFERROR(IF(RIGHT(VLOOKUP($A272,csapatok!$A:$CN,AQ$320,FALSE),5)="Csere",VLOOKUP(LEFT(VLOOKUP($A272,csapatok!$A:$CN,AQ$320,FALSE),LEN(VLOOKUP($A272,csapatok!$A:$CN,AQ$320,FALSE))-6),'csapat-ranglista'!$A:$FP,AQ$321,FALSE)/8,VLOOKUP(VLOOKUP($A272,csapatok!$A:$CN,AQ$320,FALSE),'csapat-ranglista'!$A:$FP,AQ$321,FALSE)/4),0)</f>
        <v>0</v>
      </c>
      <c r="AR272" s="223">
        <f>IFERROR(IF(RIGHT(VLOOKUP($A272,csapatok!$A:$CN,AR$320,FALSE),5)="Csere",VLOOKUP(LEFT(VLOOKUP($A272,csapatok!$A:$CN,AR$320,FALSE),LEN(VLOOKUP($A272,csapatok!$A:$CN,AR$320,FALSE))-6),'csapat-ranglista'!$A:$FP,AR$321,FALSE)/8,VLOOKUP(VLOOKUP($A272,csapatok!$A:$CN,AR$320,FALSE),'csapat-ranglista'!$A:$FP,AR$321,FALSE)/4),0)</f>
        <v>0</v>
      </c>
      <c r="AS272" s="223">
        <f>IFERROR(IF(RIGHT(VLOOKUP($A272,csapatok!$A:$CN,AS$320,FALSE),5)="Csere",VLOOKUP(LEFT(VLOOKUP($A272,csapatok!$A:$CN,AS$320,FALSE),LEN(VLOOKUP($A272,csapatok!$A:$CN,AS$320,FALSE))-6),'csapat-ranglista'!$A:$FP,AS$321,FALSE)/8,VLOOKUP(VLOOKUP($A272,csapatok!$A:$CN,AS$320,FALSE),'csapat-ranglista'!$A:$FP,AS$321,FALSE)/4),0)</f>
        <v>0</v>
      </c>
      <c r="AT272" s="223">
        <f>IFERROR(IF(RIGHT(VLOOKUP($A272,csapatok!$A:$CN,AT$320,FALSE),5)="Csere",VLOOKUP(LEFT(VLOOKUP($A272,csapatok!$A:$CN,AT$320,FALSE),LEN(VLOOKUP($A272,csapatok!$A:$CN,AT$320,FALSE))-6),'csapat-ranglista'!$A:$FP,AT$321,FALSE)/8,VLOOKUP(VLOOKUP($A272,csapatok!$A:$CN,AT$320,FALSE),'csapat-ranglista'!$A:$FP,AT$321,FALSE)/4),0)</f>
        <v>0</v>
      </c>
      <c r="AU272" s="223">
        <f>IFERROR(IF(RIGHT(VLOOKUP($A272,csapatok!$A:$CN,AU$320,FALSE),5)="Csere",VLOOKUP(LEFT(VLOOKUP($A272,csapatok!$A:$CN,AU$320,FALSE),LEN(VLOOKUP($A272,csapatok!$A:$CN,AU$320,FALSE))-6),'csapat-ranglista'!$A:$FP,AU$321,FALSE)/8,VLOOKUP(VLOOKUP($A272,csapatok!$A:$CN,AU$320,FALSE),'csapat-ranglista'!$A:$FP,AU$321,FALSE)/4),0)</f>
        <v>0</v>
      </c>
      <c r="AV272" s="223">
        <f>IFERROR(IF(RIGHT(VLOOKUP($A272,csapatok!$A:$CN,AV$320,FALSE),5)="Csere",VLOOKUP(LEFT(VLOOKUP($A272,csapatok!$A:$CN,AV$320,FALSE),LEN(VLOOKUP($A272,csapatok!$A:$CN,AV$320,FALSE))-6),'csapat-ranglista'!$A:$FP,AV$321,FALSE)/8,VLOOKUP(VLOOKUP($A272,csapatok!$A:$CN,AV$320,FALSE),'csapat-ranglista'!$A:$FP,AV$321,FALSE)/4),0)</f>
        <v>0</v>
      </c>
      <c r="AW272" s="223">
        <f>IFERROR(IF(RIGHT(VLOOKUP($A272,csapatok!$A:$CN,AW$320,FALSE),5)="Csere",VLOOKUP(LEFT(VLOOKUP($A272,csapatok!$A:$CN,AW$320,FALSE),LEN(VLOOKUP($A272,csapatok!$A:$CN,AW$320,FALSE))-6),'csapat-ranglista'!$A:$FP,AW$321,FALSE)/8,VLOOKUP(VLOOKUP($A272,csapatok!$A:$CN,AW$320,FALSE),'csapat-ranglista'!$A:$FP,AW$321,FALSE)/4),0)</f>
        <v>0</v>
      </c>
      <c r="AX272" s="223">
        <f>IFERROR(IF(RIGHT(VLOOKUP($A272,csapatok!$A:$CN,AX$320,FALSE),5)="Csere",VLOOKUP(LEFT(VLOOKUP($A272,csapatok!$A:$CN,AX$320,FALSE),LEN(VLOOKUP($A272,csapatok!$A:$CN,AX$320,FALSE))-6),'csapat-ranglista'!$A:$FP,AX$321,FALSE)/8,VLOOKUP(VLOOKUP($A272,csapatok!$A:$CN,AX$320,FALSE),'csapat-ranglista'!$A:$FP,AX$321,FALSE)/4),0)</f>
        <v>0</v>
      </c>
      <c r="AY272" s="223">
        <f>IFERROR(IF(RIGHT(VLOOKUP($A272,csapatok!$A:$NN,AY$320,FALSE),5)="Csere",VLOOKUP(LEFT(VLOOKUP($A272,csapatok!$A:$NN,AY$320,FALSE),LEN(VLOOKUP($A272,csapatok!$A:$NN,AY$320,FALSE))-6),'csapat-ranglista'!$A:$FP,AY$321,FALSE)/8,VLOOKUP(VLOOKUP($A272,csapatok!$A:$NN,AY$320,FALSE),'csapat-ranglista'!$A:$FP,AY$321,FALSE)/4),0)</f>
        <v>0</v>
      </c>
      <c r="AZ272" s="223">
        <f>IFERROR(IF(RIGHT(VLOOKUP($A272,csapatok!$A:$NN,AZ$320,FALSE),5)="Csere",VLOOKUP(LEFT(VLOOKUP($A272,csapatok!$A:$NN,AZ$320,FALSE),LEN(VLOOKUP($A272,csapatok!$A:$NN,AZ$320,FALSE))-6),'csapat-ranglista'!$A:$FP,AZ$321,FALSE)/8,VLOOKUP(VLOOKUP($A272,csapatok!$A:$NN,AZ$320,FALSE),'csapat-ranglista'!$A:$FP,AZ$321,FALSE)/4),0)</f>
        <v>0</v>
      </c>
      <c r="BA272" s="223">
        <f>IFERROR(IF(RIGHT(VLOOKUP($A272,csapatok!$A:$NN,BA$320,FALSE),5)="Csere",VLOOKUP(LEFT(VLOOKUP($A272,csapatok!$A:$NN,BA$320,FALSE),LEN(VLOOKUP($A272,csapatok!$A:$NN,BA$320,FALSE))-6),'csapat-ranglista'!$A:$FP,BA$321,FALSE)/8,VLOOKUP(VLOOKUP($A272,csapatok!$A:$NN,BA$320,FALSE),'csapat-ranglista'!$A:$FP,BA$321,FALSE)/4),0)</f>
        <v>0</v>
      </c>
      <c r="BB272" s="223">
        <f>IFERROR(IF(RIGHT(VLOOKUP($A272,csapatok!$A:$NN,BB$320,FALSE),5)="Csere",VLOOKUP(LEFT(VLOOKUP($A272,csapatok!$A:$NN,BB$320,FALSE),LEN(VLOOKUP($A272,csapatok!$A:$NN,BB$320,FALSE))-6),'csapat-ranglista'!$A:$FP,BB$321,FALSE)/8,VLOOKUP(VLOOKUP($A272,csapatok!$A:$NN,BB$320,FALSE),'csapat-ranglista'!$A:$FP,BB$321,FALSE)/4),0)</f>
        <v>0</v>
      </c>
      <c r="BC272" s="224">
        <f>versenyek!$ES$11*IFERROR(VLOOKUP(VLOOKUP($A272,versenyek!ER:ET,3,FALSE),szabalyok!$A$16:$B$23,2,FALSE)/4,0)</f>
        <v>0</v>
      </c>
      <c r="BD272" s="224">
        <f>versenyek!$EV$11*IFERROR(VLOOKUP(VLOOKUP($A272,versenyek!EU:EW,3,FALSE),szabalyok!$A$16:$B$23,2,FALSE)/4,0)</f>
        <v>0</v>
      </c>
      <c r="BE272" s="223">
        <f>IFERROR(IF(RIGHT(VLOOKUP($A272,csapatok!$A:$NN,BE$320,FALSE),5)="Csere",VLOOKUP(LEFT(VLOOKUP($A272,csapatok!$A:$NN,BE$320,FALSE),LEN(VLOOKUP($A272,csapatok!$A:$NN,BE$320,FALSE))-6),'csapat-ranglista'!$A:$FP,BE$321,FALSE)/8,VLOOKUP(VLOOKUP($A272,csapatok!$A:$NN,BE$320,FALSE),'csapat-ranglista'!$A:$FP,BE$321,FALSE)/4),0)</f>
        <v>0</v>
      </c>
      <c r="BF272" s="223">
        <f>IFERROR(IF(RIGHT(VLOOKUP($A272,csapatok!$A:$NN,BF$320,FALSE),5)="Csere",VLOOKUP(LEFT(VLOOKUP($A272,csapatok!$A:$NN,BF$320,FALSE),LEN(VLOOKUP($A272,csapatok!$A:$NN,BF$320,FALSE))-6),'csapat-ranglista'!$A:$FP,BF$321,FALSE)/8,VLOOKUP(VLOOKUP($A272,csapatok!$A:$NN,BF$320,FALSE),'csapat-ranglista'!$A:$FP,BF$321,FALSE)/4),0)</f>
        <v>0</v>
      </c>
      <c r="BG272" s="223">
        <f>IFERROR(IF(RIGHT(VLOOKUP($A272,csapatok!$A:$NN,BG$320,FALSE),5)="Csere",VLOOKUP(LEFT(VLOOKUP($A272,csapatok!$A:$NN,BG$320,FALSE),LEN(VLOOKUP($A272,csapatok!$A:$NN,BG$320,FALSE))-6),'csapat-ranglista'!$A:$FP,BG$321,FALSE)/8,VLOOKUP(VLOOKUP($A272,csapatok!$A:$NN,BG$320,FALSE),'csapat-ranglista'!$A:$FP,BG$321,FALSE)/4),0)</f>
        <v>0</v>
      </c>
      <c r="BH272" s="223">
        <f>IFERROR(IF(RIGHT(VLOOKUP($A272,csapatok!$A:$NN,BH$320,FALSE),5)="Csere",VLOOKUP(LEFT(VLOOKUP($A272,csapatok!$A:$NN,BH$320,FALSE),LEN(VLOOKUP($A272,csapatok!$A:$NN,BH$320,FALSE))-6),'csapat-ranglista'!$A:$FP,BH$321,FALSE)/8,VLOOKUP(VLOOKUP($A272,csapatok!$A:$NN,BH$320,FALSE),'csapat-ranglista'!$A:$FP,BH$321,FALSE)/4),0)</f>
        <v>0</v>
      </c>
      <c r="BI272" s="223">
        <f>IFERROR(IF(RIGHT(VLOOKUP($A272,csapatok!$A:$NN,BI$320,FALSE),5)="Csere",VLOOKUP(LEFT(VLOOKUP($A272,csapatok!$A:$NN,BI$320,FALSE),LEN(VLOOKUP($A272,csapatok!$A:$NN,BI$320,FALSE))-6),'csapat-ranglista'!$A:$FP,BI$321,FALSE)/8,VLOOKUP(VLOOKUP($A272,csapatok!$A:$NN,BI$320,FALSE),'csapat-ranglista'!$A:$FP,BI$321,FALSE)/4),0)</f>
        <v>0</v>
      </c>
      <c r="BJ272" s="223">
        <f>IFERROR(IF(RIGHT(VLOOKUP($A272,csapatok!$A:$NN,BJ$320,FALSE),5)="Csere",VLOOKUP(LEFT(VLOOKUP($A272,csapatok!$A:$NN,BJ$320,FALSE),LEN(VLOOKUP($A272,csapatok!$A:$NN,BJ$320,FALSE))-6),'csapat-ranglista'!$A:$FP,BJ$321,FALSE)/8,VLOOKUP(VLOOKUP($A272,csapatok!$A:$NN,BJ$320,FALSE),'csapat-ranglista'!$A:$FP,BJ$321,FALSE)/4),0)</f>
        <v>0</v>
      </c>
      <c r="BK272" s="223">
        <f>IFERROR(IF(RIGHT(VLOOKUP($A272,csapatok!$A:$NN,BK$320,FALSE),5)="Csere",VLOOKUP(LEFT(VLOOKUP($A272,csapatok!$A:$NN,BK$320,FALSE),LEN(VLOOKUP($A272,csapatok!$A:$NN,BK$320,FALSE))-6),'csapat-ranglista'!$A:$FP,BK$321,FALSE)/8,VLOOKUP(VLOOKUP($A272,csapatok!$A:$NN,BK$320,FALSE),'csapat-ranglista'!$A:$FP,BK$321,FALSE)/4),0)</f>
        <v>0</v>
      </c>
      <c r="BL272" s="223">
        <f>IFERROR(IF(RIGHT(VLOOKUP($A272,csapatok!$A:$NN,BL$320,FALSE),5)="Csere",VLOOKUP(LEFT(VLOOKUP($A272,csapatok!$A:$NN,BL$320,FALSE),LEN(VLOOKUP($A272,csapatok!$A:$NN,BL$320,FALSE))-6),'csapat-ranglista'!$A:$FP,BL$321,FALSE)/8,VLOOKUP(VLOOKUP($A272,csapatok!$A:$NN,BL$320,FALSE),'csapat-ranglista'!$A:$FP,BL$321,FALSE)/4),0)</f>
        <v>0</v>
      </c>
      <c r="BM272" s="223">
        <f>IFERROR(IF(RIGHT(VLOOKUP($A272,csapatok!$A:$NN,BM$320,FALSE),5)="Csere",VLOOKUP(LEFT(VLOOKUP($A272,csapatok!$A:$NN,BM$320,FALSE),LEN(VLOOKUP($A272,csapatok!$A:$NN,BM$320,FALSE))-6),'csapat-ranglista'!$A:$FP,BM$321,FALSE)/8,VLOOKUP(VLOOKUP($A272,csapatok!$A:$NN,BM$320,FALSE),'csapat-ranglista'!$A:$FP,BM$321,FALSE)/4),0)</f>
        <v>0</v>
      </c>
      <c r="BN272" s="223">
        <f>IFERROR(IF(RIGHT(VLOOKUP($A272,csapatok!$A:$NN,BN$320,FALSE),5)="Csere",VLOOKUP(LEFT(VLOOKUP($A272,csapatok!$A:$NN,BN$320,FALSE),LEN(VLOOKUP($A272,csapatok!$A:$NN,BN$320,FALSE))-6),'csapat-ranglista'!$A:$FP,BN$321,FALSE)/8,VLOOKUP(VLOOKUP($A272,csapatok!$A:$NN,BN$320,FALSE),'csapat-ranglista'!$A:$FP,BN$321,FALSE)/4),0)</f>
        <v>0</v>
      </c>
      <c r="BO272" s="223">
        <f>IFERROR(IF(RIGHT(VLOOKUP($A272,csapatok!$A:$NN,BO$320,FALSE),5)="Csere",VLOOKUP(LEFT(VLOOKUP($A272,csapatok!$A:$NN,BO$320,FALSE),LEN(VLOOKUP($A272,csapatok!$A:$NN,BO$320,FALSE))-6),'csapat-ranglista'!$A:$FP,BO$321,FALSE)/8,VLOOKUP(VLOOKUP($A272,csapatok!$A:$NN,BO$320,FALSE),'csapat-ranglista'!$A:$FP,BO$321,FALSE)/4),0)</f>
        <v>0</v>
      </c>
      <c r="BP272" s="223">
        <f>IFERROR(IF(RIGHT(VLOOKUP($A272,csapatok!$A:$NN,BP$320,FALSE),5)="Csere",VLOOKUP(LEFT(VLOOKUP($A272,csapatok!$A:$NN,BP$320,FALSE),LEN(VLOOKUP($A272,csapatok!$A:$NN,BP$320,FALSE))-6),'csapat-ranglista'!$A:$FP,BP$321,FALSE)/8,VLOOKUP(VLOOKUP($A272,csapatok!$A:$NN,BP$320,FALSE),'csapat-ranglista'!$A:$FP,BP$321,FALSE)/4),0)</f>
        <v>0</v>
      </c>
      <c r="BQ272" s="223">
        <f>IFERROR(IF(RIGHT(VLOOKUP($A272,csapatok!$A:$NN,BQ$320,FALSE),5)="Csere",VLOOKUP(LEFT(VLOOKUP($A272,csapatok!$A:$NN,BQ$320,FALSE),LEN(VLOOKUP($A272,csapatok!$A:$NN,BQ$320,FALSE))-6),'csapat-ranglista'!$A:$FP,BQ$321,FALSE)/8,VLOOKUP(VLOOKUP($A272,csapatok!$A:$NN,BQ$320,FALSE),'csapat-ranglista'!$A:$FP,BQ$321,FALSE)/4),0)</f>
        <v>0</v>
      </c>
      <c r="BR272" s="223">
        <f>IFERROR(IF(RIGHT(VLOOKUP($A272,csapatok!$A:$NN,BR$320,FALSE),5)="Csere",VLOOKUP(LEFT(VLOOKUP($A272,csapatok!$A:$NN,BR$320,FALSE),LEN(VLOOKUP($A272,csapatok!$A:$NN,BR$320,FALSE))-6),'csapat-ranglista'!$A:$FP,BR$321,FALSE)/8,VLOOKUP(VLOOKUP($A272,csapatok!$A:$NN,BR$320,FALSE),'csapat-ranglista'!$A:$FP,BR$321,FALSE)/4),0)</f>
        <v>0</v>
      </c>
      <c r="BS272" s="223">
        <f>IFERROR(IF(RIGHT(VLOOKUP($A272,csapatok!$A:$NN,BS$320,FALSE),5)="Csere",VLOOKUP(LEFT(VLOOKUP($A272,csapatok!$A:$NN,BS$320,FALSE),LEN(VLOOKUP($A272,csapatok!$A:$NN,BS$320,FALSE))-6),'csapat-ranglista'!$A:$FP,BS$321,FALSE)/8,VLOOKUP(VLOOKUP($A272,csapatok!$A:$NN,BS$320,FALSE),'csapat-ranglista'!$A:$FP,BS$321,FALSE)/4),0)</f>
        <v>0</v>
      </c>
      <c r="BT272" s="223">
        <f>IFERROR(IF(RIGHT(VLOOKUP($A272,csapatok!$A:$NN,BT$320,FALSE),5)="Csere",VLOOKUP(LEFT(VLOOKUP($A272,csapatok!$A:$NN,BT$320,FALSE),LEN(VLOOKUP($A272,csapatok!$A:$NN,BT$320,FALSE))-6),'csapat-ranglista'!$A:$FP,BT$321,FALSE)/8,VLOOKUP(VLOOKUP($A272,csapatok!$A:$NN,BT$320,FALSE),'csapat-ranglista'!$A:$FP,BT$321,FALSE)/4),0)</f>
        <v>0</v>
      </c>
      <c r="BU272" s="223">
        <f>IFERROR(IF(RIGHT(VLOOKUP($A272,csapatok!$A:$NN,BU$320,FALSE),5)="Csere",VLOOKUP(LEFT(VLOOKUP($A272,csapatok!$A:$NN,BU$320,FALSE),LEN(VLOOKUP($A272,csapatok!$A:$NN,BU$320,FALSE))-6),'csapat-ranglista'!$A:$FP,BU$321,FALSE)/8,VLOOKUP(VLOOKUP($A272,csapatok!$A:$NN,BU$320,FALSE),'csapat-ranglista'!$A:$FP,BU$321,FALSE)/4),0)</f>
        <v>0</v>
      </c>
      <c r="BV272" s="223">
        <f>IFERROR(IF(RIGHT(VLOOKUP($A272,csapatok!$A:$NN,BV$320,FALSE),5)="Csere",VLOOKUP(LEFT(VLOOKUP($A272,csapatok!$A:$NN,BV$320,FALSE),LEN(VLOOKUP($A272,csapatok!$A:$NN,BV$320,FALSE))-6),'csapat-ranglista'!$A:$FP,BV$321,FALSE)/8,VLOOKUP(VLOOKUP($A272,csapatok!$A:$NN,BV$320,FALSE),'csapat-ranglista'!$A:$FP,BV$321,FALSE)/4),0)</f>
        <v>0</v>
      </c>
      <c r="BW272" s="223">
        <f>IFERROR(IF(RIGHT(VLOOKUP($A272,csapatok!$A:$NN,BW$320,FALSE),5)="Csere",VLOOKUP(LEFT(VLOOKUP($A272,csapatok!$A:$NN,BW$320,FALSE),LEN(VLOOKUP($A272,csapatok!$A:$NN,BW$320,FALSE))-6),'csapat-ranglista'!$A:$FP,BW$321,FALSE)/8,VLOOKUP(VLOOKUP($A272,csapatok!$A:$NN,BW$320,FALSE),'csapat-ranglista'!$A:$FP,BW$321,FALSE)/4),0)</f>
        <v>0</v>
      </c>
      <c r="BX272" s="223">
        <f>IFERROR(IF(RIGHT(VLOOKUP($A272,csapatok!$A:$NN,BX$320,FALSE),5)="Csere",VLOOKUP(LEFT(VLOOKUP($A272,csapatok!$A:$NN,BX$320,FALSE),LEN(VLOOKUP($A272,csapatok!$A:$NN,BX$320,FALSE))-6),'csapat-ranglista'!$A:$FP,BX$321,FALSE)/8,VLOOKUP(VLOOKUP($A272,csapatok!$A:$NN,BX$320,FALSE),'csapat-ranglista'!$A:$FP,BX$321,FALSE)/4),0)</f>
        <v>0</v>
      </c>
      <c r="BY272" s="223">
        <f>IFERROR(IF(RIGHT(VLOOKUP($A272,csapatok!$A:$NN,BY$320,FALSE),5)="Csere",VLOOKUP(LEFT(VLOOKUP($A272,csapatok!$A:$NN,BY$320,FALSE),LEN(VLOOKUP($A272,csapatok!$A:$NN,BY$320,FALSE))-6),'csapat-ranglista'!$A:$FP,BY$321,FALSE)/8,VLOOKUP(VLOOKUP($A272,csapatok!$A:$NN,BY$320,FALSE),'csapat-ranglista'!$A:$FP,BY$321,FALSE)/4),0)</f>
        <v>0</v>
      </c>
      <c r="BZ272" s="223">
        <f>IFERROR(IF(RIGHT(VLOOKUP($A272,csapatok!$A:$NN,BZ$320,FALSE),5)="Csere",VLOOKUP(LEFT(VLOOKUP($A272,csapatok!$A:$NN,BZ$320,FALSE),LEN(VLOOKUP($A272,csapatok!$A:$NN,BZ$320,FALSE))-6),'csapat-ranglista'!$A:$FP,BZ$321,FALSE)/8,VLOOKUP(VLOOKUP($A272,csapatok!$A:$NN,BZ$320,FALSE),'csapat-ranglista'!$A:$FP,BZ$321,FALSE)/4),0)</f>
        <v>0</v>
      </c>
      <c r="CA272" s="223">
        <f>IFERROR(IF(RIGHT(VLOOKUP($A272,csapatok!$A:$NN,CA$320,FALSE),5)="Csere",VLOOKUP(LEFT(VLOOKUP($A272,csapatok!$A:$NN,CA$320,FALSE),LEN(VLOOKUP($A272,csapatok!$A:$NN,CA$320,FALSE))-6),'csapat-ranglista'!$A:$FP,CA$321,FALSE)/8,VLOOKUP(VLOOKUP($A272,csapatok!$A:$NN,CA$320,FALSE),'csapat-ranglista'!$A:$FP,CA$321,FALSE)/4),0)</f>
        <v>0</v>
      </c>
      <c r="CB272" s="223">
        <f>IFERROR(IF(RIGHT(VLOOKUP($A272,csapatok!$A:$NN,CB$320,FALSE),5)="Csere",VLOOKUP(LEFT(VLOOKUP($A272,csapatok!$A:$NN,CB$320,FALSE),LEN(VLOOKUP($A272,csapatok!$A:$NN,CB$320,FALSE))-6),'csapat-ranglista'!$A:$FP,CB$321,FALSE)/8,VLOOKUP(VLOOKUP($A272,csapatok!$A:$NN,CB$320,FALSE),'csapat-ranglista'!$A:$FP,CB$321,FALSE)/4),0)</f>
        <v>0</v>
      </c>
      <c r="CC272" s="223">
        <f>IFERROR(IF(RIGHT(VLOOKUP($A272,csapatok!$A:$NN,CC$320,FALSE),5)="Csere",VLOOKUP(LEFT(VLOOKUP($A272,csapatok!$A:$NN,CC$320,FALSE),LEN(VLOOKUP($A272,csapatok!$A:$NN,CC$320,FALSE))-6),'csapat-ranglista'!$A:$FP,CC$321,FALSE)/8,VLOOKUP(VLOOKUP($A272,csapatok!$A:$NN,CC$320,FALSE),'csapat-ranglista'!$A:$FP,CC$321,FALSE)/4),0)</f>
        <v>0</v>
      </c>
      <c r="CD272" s="223">
        <f>IFERROR(IF(RIGHT(VLOOKUP($A272,csapatok!$A:$NN,CD$320,FALSE),5)="Csere",VLOOKUP(LEFT(VLOOKUP($A272,csapatok!$A:$NN,CD$320,FALSE),LEN(VLOOKUP($A272,csapatok!$A:$NN,CD$320,FALSE))-6),'csapat-ranglista'!$A:$FP,CD$321,FALSE)/8,VLOOKUP(VLOOKUP($A272,csapatok!$A:$NN,CD$320,FALSE),'csapat-ranglista'!$A:$FP,CD$321,FALSE)/4),0)</f>
        <v>0</v>
      </c>
      <c r="CE272" s="223">
        <f>IFERROR(IF(RIGHT(VLOOKUP($A272,csapatok!$A:$NN,CE$320,FALSE),5)="Csere",VLOOKUP(LEFT(VLOOKUP($A272,csapatok!$A:$NN,CE$320,FALSE),LEN(VLOOKUP($A272,csapatok!$A:$NN,CE$320,FALSE))-6),'csapat-ranglista'!$A:$FP,CE$321,FALSE)/8,VLOOKUP(VLOOKUP($A272,csapatok!$A:$NN,CE$320,FALSE),'csapat-ranglista'!$A:$FP,CE$321,FALSE)/4),0)</f>
        <v>0</v>
      </c>
      <c r="CF272" s="223">
        <f>IFERROR(IF(RIGHT(VLOOKUP($A272,csapatok!$A:$NN,CF$320,FALSE),5)="Csere",VLOOKUP(LEFT(VLOOKUP($A272,csapatok!$A:$NN,CF$320,FALSE),LEN(VLOOKUP($A272,csapatok!$A:$NN,CF$320,FALSE))-6),'csapat-ranglista'!$A:$FP,CF$321,FALSE)/8,VLOOKUP(VLOOKUP($A272,csapatok!$A:$NN,CF$320,FALSE),'csapat-ranglista'!$A:$FP,CF$321,FALSE)/4),0)</f>
        <v>0</v>
      </c>
      <c r="CG272" s="223">
        <f>IFERROR(IF(RIGHT(VLOOKUP($A272,csapatok!$A:$NN,CG$320,FALSE),5)="Csere",VLOOKUP(LEFT(VLOOKUP($A272,csapatok!$A:$NN,CG$320,FALSE),LEN(VLOOKUP($A272,csapatok!$A:$NN,CG$320,FALSE))-6),'csapat-ranglista'!$A:$FP,CG$321,FALSE)/8,VLOOKUP(VLOOKUP($A272,csapatok!$A:$NN,CG$320,FALSE),'csapat-ranglista'!$A:$FP,CG$321,FALSE)/4),0)</f>
        <v>0</v>
      </c>
      <c r="CH272" s="223">
        <f>IFERROR(IF(RIGHT(VLOOKUP($A272,csapatok!$A:$NN,CH$320,FALSE),5)="Csere",VLOOKUP(LEFT(VLOOKUP($A272,csapatok!$A:$NN,CH$320,FALSE),LEN(VLOOKUP($A272,csapatok!$A:$NN,CH$320,FALSE))-6),'csapat-ranglista'!$A:$FP,CH$321,FALSE)/8,VLOOKUP(VLOOKUP($A272,csapatok!$A:$NN,CH$320,FALSE),'csapat-ranglista'!$A:$FP,CH$321,FALSE)/4),0)</f>
        <v>0</v>
      </c>
      <c r="CI272" s="223">
        <f>IFERROR(IF(RIGHT(VLOOKUP($A272,csapatok!$A:$NN,CI$320,FALSE),5)="Csere",VLOOKUP(LEFT(VLOOKUP($A272,csapatok!$A:$NN,CI$320,FALSE),LEN(VLOOKUP($A272,csapatok!$A:$NN,CI$320,FALSE))-6),'csapat-ranglista'!$A:$FP,CI$321,FALSE)/8,VLOOKUP(VLOOKUP($A272,csapatok!$A:$NN,CI$320,FALSE),'csapat-ranglista'!$A:$FP,CI$321,FALSE)/4),0)</f>
        <v>0</v>
      </c>
      <c r="CJ272" s="224">
        <f>versenyek!$IQ$11*IFERROR(VLOOKUP(VLOOKUP($A272,versenyek!IP:IR,3,FALSE),szabalyok!$A$16:$B$23,2,FALSE)/4,0)</f>
        <v>0</v>
      </c>
      <c r="CK272" s="224">
        <f>versenyek!$IT$11*IFERROR(VLOOKUP(VLOOKUP($A272,versenyek!IS:IU,3,FALSE),szabalyok!$A$16:$B$23,2,FALSE)/4,0)</f>
        <v>0</v>
      </c>
      <c r="CL272" s="223">
        <f>IFERROR(IF(RIGHT(VLOOKUP($A272,csapatok!$A:$NN,CL$320,FALSE),5)="Csere",VLOOKUP(LEFT(VLOOKUP($A272,csapatok!$A:$NN,CL$320,FALSE),LEN(VLOOKUP($A272,csapatok!$A:$NN,CL$320,FALSE))-6),'csapat-ranglista'!$A:$FP,CL$321,FALSE)/8,VLOOKUP(VLOOKUP($A272,csapatok!$A:$NN,CL$320,FALSE),'csapat-ranglista'!$A:$FP,CL$321,FALSE)/4),0)</f>
        <v>0</v>
      </c>
      <c r="CM272" s="223">
        <f>IFERROR(IF(RIGHT(VLOOKUP($A272,csapatok!$A:$NN,CM$320,FALSE),5)="Csere",VLOOKUP(LEFT(VLOOKUP($A272,csapatok!$A:$NN,CM$320,FALSE),LEN(VLOOKUP($A272,csapatok!$A:$NN,CM$320,FALSE))-6),'csapat-ranglista'!$A:$FP,CM$321,FALSE)/8,VLOOKUP(VLOOKUP($A272,csapatok!$A:$NN,CM$320,FALSE),'csapat-ranglista'!$A:$FP,CM$321,FALSE)/4),0)</f>
        <v>0</v>
      </c>
      <c r="CN272" s="223">
        <f>IFERROR(IF(RIGHT(VLOOKUP($A272,csapatok!$A:$NN,CN$320,FALSE),5)="Csere",VLOOKUP(LEFT(VLOOKUP($A272,csapatok!$A:$NN,CN$320,FALSE),LEN(VLOOKUP($A272,csapatok!$A:$NN,CN$320,FALSE))-6),'csapat-ranglista'!$A:$FP,CN$321,FALSE)/8,VLOOKUP(VLOOKUP($A272,csapatok!$A:$NN,CN$320,FALSE),'csapat-ranglista'!$A:$FP,CN$321,FALSE)/4),0)</f>
        <v>0</v>
      </c>
      <c r="CO272" s="223">
        <f>IFERROR(IF(RIGHT(VLOOKUP($A272,csapatok!$A:$NN,CO$320,FALSE),5)="Csere",VLOOKUP(LEFT(VLOOKUP($A272,csapatok!$A:$NN,CO$320,FALSE),LEN(VLOOKUP($A272,csapatok!$A:$NN,CO$320,FALSE))-6),'csapat-ranglista'!$A:$FP,CO$321,FALSE)/8,VLOOKUP(VLOOKUP($A272,csapatok!$A:$NN,CO$320,FALSE),'csapat-ranglista'!$A:$FP,CO$321,FALSE)/4),0)</f>
        <v>0</v>
      </c>
      <c r="CP272" s="223">
        <f>IFERROR(IF(RIGHT(VLOOKUP($A272,csapatok!$A:$NN,CP$320,FALSE),5)="Csere",VLOOKUP(LEFT(VLOOKUP($A272,csapatok!$A:$NN,CP$320,FALSE),LEN(VLOOKUP($A272,csapatok!$A:$NN,CP$320,FALSE))-6),'csapat-ranglista'!$A:$FP,CP$321,FALSE)/8,VLOOKUP(VLOOKUP($A272,csapatok!$A:$NN,CP$320,FALSE),'csapat-ranglista'!$A:$FP,CP$321,FALSE)/4),0)</f>
        <v>0</v>
      </c>
      <c r="CQ272" s="223">
        <f>IFERROR(IF(RIGHT(VLOOKUP($A272,csapatok!$A:$NN,CQ$320,FALSE),5)="Csere",VLOOKUP(LEFT(VLOOKUP($A272,csapatok!$A:$NN,CQ$320,FALSE),LEN(VLOOKUP($A272,csapatok!$A:$NN,CQ$320,FALSE))-6),'csapat-ranglista'!$A:$FP,CQ$321,FALSE)/8,VLOOKUP(VLOOKUP($A272,csapatok!$A:$NN,CQ$320,FALSE),'csapat-ranglista'!$A:$FP,CQ$321,FALSE)/4),0)</f>
        <v>0</v>
      </c>
      <c r="CR272" s="223">
        <f>IFERROR(IF(RIGHT(VLOOKUP($A272,csapatok!$A:$NN,CR$320,FALSE),5)="Csere",VLOOKUP(LEFT(VLOOKUP($A272,csapatok!$A:$NN,CR$320,FALSE),LEN(VLOOKUP($A272,csapatok!$A:$NN,CR$320,FALSE))-6),'csapat-ranglista'!$A:$FP,CR$321,FALSE)/8,VLOOKUP(VLOOKUP($A272,csapatok!$A:$NN,CR$320,FALSE),'csapat-ranglista'!$A:$FP,CR$321,FALSE)/4),0)</f>
        <v>0</v>
      </c>
      <c r="CS272" s="223">
        <f>IFERROR(IF(RIGHT(VLOOKUP($A272,csapatok!$A:$NN,CS$320,FALSE),5)="Csere",VLOOKUP(LEFT(VLOOKUP($A272,csapatok!$A:$NN,CS$320,FALSE),LEN(VLOOKUP($A272,csapatok!$A:$NN,CS$320,FALSE))-6),'csapat-ranglista'!$A:$FP,CS$321,FALSE)/8,VLOOKUP(VLOOKUP($A272,csapatok!$A:$NN,CS$320,FALSE),'csapat-ranglista'!$A:$FP,CS$321,FALSE)/4),0)</f>
        <v>0</v>
      </c>
      <c r="CT272" s="223">
        <f>IFERROR(IF(RIGHT(VLOOKUP($A272,csapatok!$A:$NN,CT$320,FALSE),5)="Csere",VLOOKUP(LEFT(VLOOKUP($A272,csapatok!$A:$NN,CT$320,FALSE),LEN(VLOOKUP($A272,csapatok!$A:$NN,CT$320,FALSE))-6),'csapat-ranglista'!$A:$FP,CT$321,FALSE)/8,VLOOKUP(VLOOKUP($A272,csapatok!$A:$NN,CT$320,FALSE),'csapat-ranglista'!$A:$FP,CT$321,FALSE)/4),0)</f>
        <v>0</v>
      </c>
      <c r="CU272" s="223">
        <f>IFERROR(IF(RIGHT(VLOOKUP($A272,csapatok!$A:$NN,CU$320,FALSE),5)="Csere",VLOOKUP(LEFT(VLOOKUP($A272,csapatok!$A:$NN,CU$320,FALSE),LEN(VLOOKUP($A272,csapatok!$A:$NN,CU$320,FALSE))-6),'csapat-ranglista'!$A:$FP,CU$321,FALSE)/8,VLOOKUP(VLOOKUP($A272,csapatok!$A:$NN,CU$320,FALSE),'csapat-ranglista'!$A:$FP,CU$321,FALSE)/4),0)</f>
        <v>0</v>
      </c>
      <c r="CV272" s="223">
        <f>IFERROR(IF(RIGHT(VLOOKUP($A272,csapatok!$A:$NN,CV$320,FALSE),5)="Csere",VLOOKUP(LEFT(VLOOKUP($A272,csapatok!$A:$NN,CV$320,FALSE),LEN(VLOOKUP($A272,csapatok!$A:$NN,CV$320,FALSE))-6),'csapat-ranglista'!$A:$FP,CV$321,FALSE)/8,VLOOKUP(VLOOKUP($A272,csapatok!$A:$NN,CV$320,FALSE),'csapat-ranglista'!$A:$FP,CV$321,FALSE)/4),0)</f>
        <v>0</v>
      </c>
      <c r="CW272" s="223">
        <f>IFERROR(IF(RIGHT(VLOOKUP($A272,csapatok!$A:$NN,CW$320,FALSE),5)="Csere",VLOOKUP(LEFT(VLOOKUP($A272,csapatok!$A:$NN,CW$320,FALSE),LEN(VLOOKUP($A272,csapatok!$A:$NN,CW$320,FALSE))-6),'csapat-ranglista'!$A:$FP,CW$321,FALSE)/8,VLOOKUP(VLOOKUP($A272,csapatok!$A:$NN,CW$320,FALSE),'csapat-ranglista'!$A:$FP,CW$321,FALSE)/4),0)</f>
        <v>0</v>
      </c>
      <c r="CX272" s="223">
        <f>IFERROR(IF(RIGHT(VLOOKUP($A272,csapatok!$A:$NN,CX$320,FALSE),5)="Csere",VLOOKUP(LEFT(VLOOKUP($A272,csapatok!$A:$NN,CX$320,FALSE),LEN(VLOOKUP($A272,csapatok!$A:$NN,CX$320,FALSE))-6),'csapat-ranglista'!$A:$FP,CX$321,FALSE)/8,VLOOKUP(VLOOKUP($A272,csapatok!$A:$NN,CX$320,FALSE),'csapat-ranglista'!$A:$FP,CX$321,FALSE)/4),0)</f>
        <v>0</v>
      </c>
      <c r="CY272" s="223">
        <f>IFERROR(IF(RIGHT(VLOOKUP($A272,csapatok!$A:$NN,CY$320,FALSE),5)="Csere",VLOOKUP(LEFT(VLOOKUP($A272,csapatok!$A:$NN,CY$320,FALSE),LEN(VLOOKUP($A272,csapatok!$A:$NN,CY$320,FALSE))-6),'csapat-ranglista'!$A:$FP,CY$321,FALSE)/8,VLOOKUP(VLOOKUP($A272,csapatok!$A:$NN,CY$320,FALSE),'csapat-ranglista'!$A:$FP,CY$321,FALSE)/4),0)</f>
        <v>0</v>
      </c>
      <c r="CZ272" s="223">
        <f>IFERROR(IF(RIGHT(VLOOKUP($A272,csapatok!$A:$NN,CZ$320,FALSE),5)="Csere",VLOOKUP(LEFT(VLOOKUP($A272,csapatok!$A:$NN,CZ$320,FALSE),LEN(VLOOKUP($A272,csapatok!$A:$NN,CZ$320,FALSE))-6),'csapat-ranglista'!$A:$FP,CZ$321,FALSE)/8,VLOOKUP(VLOOKUP($A272,csapatok!$A:$NN,CZ$320,FALSE),'csapat-ranglista'!$A:$FP,CZ$321,FALSE)/4),0)</f>
        <v>0</v>
      </c>
      <c r="DA272" s="223">
        <f>IFERROR(IF(RIGHT(VLOOKUP($A272,csapatok!$A:$NN,DA$320,FALSE),5)="Csere",VLOOKUP(LEFT(VLOOKUP($A272,csapatok!$A:$NN,DA$320,FALSE),LEN(VLOOKUP($A272,csapatok!$A:$NN,DA$320,FALSE))-6),'csapat-ranglista'!$A:$FP,DA$321,FALSE)/8,VLOOKUP(VLOOKUP($A272,csapatok!$A:$NN,DA$320,FALSE),'csapat-ranglista'!$A:$FP,DA$321,FALSE)/4),0)</f>
        <v>0</v>
      </c>
      <c r="DB272" s="223">
        <f>IFERROR(IF(RIGHT(VLOOKUP($A272,csapatok!$A:$NN,DB$320,FALSE),5)="Csere",VLOOKUP(LEFT(VLOOKUP($A272,csapatok!$A:$NN,DB$320,FALSE),LEN(VLOOKUP($A272,csapatok!$A:$NN,DB$320,FALSE))-6),'csapat-ranglista'!$A:$FP,DB$321,FALSE)/8,VLOOKUP(VLOOKUP($A272,csapatok!$A:$NN,DB$320,FALSE),'csapat-ranglista'!$A:$FP,DB$321,FALSE)/4),0)</f>
        <v>0</v>
      </c>
      <c r="DC272" s="223">
        <f>IFERROR(IF(RIGHT(VLOOKUP($A272,csapatok!$A:$NN,DC$320,FALSE),5)="Csere",VLOOKUP(LEFT(VLOOKUP($A272,csapatok!$A:$NN,DC$320,FALSE),LEN(VLOOKUP($A272,csapatok!$A:$NN,DC$320,FALSE))-6),'csapat-ranglista'!$A:$FP,DC$321,FALSE)/8,VLOOKUP(VLOOKUP($A272,csapatok!$A:$NN,DC$320,FALSE),'csapat-ranglista'!$A:$FP,DC$321,FALSE)/4),0)</f>
        <v>0</v>
      </c>
      <c r="DD272" s="223">
        <f>IFERROR(IF(RIGHT(VLOOKUP($A272,csapatok!$A:$NN,DD$320,FALSE),5)="Csere",VLOOKUP(LEFT(VLOOKUP($A272,csapatok!$A:$NN,DD$320,FALSE),LEN(VLOOKUP($A272,csapatok!$A:$NN,DD$320,FALSE))-6),'csapat-ranglista'!$A:$FP,DD$321,FALSE)/8,VLOOKUP(VLOOKUP($A272,csapatok!$A:$NN,DD$320,FALSE),'csapat-ranglista'!$A:$FP,DD$321,FALSE)/4),0)</f>
        <v>0</v>
      </c>
      <c r="DE272" s="223">
        <f>IFERROR(IF(RIGHT(VLOOKUP($A272,csapatok!$A:$NN,DE$320,FALSE),5)="Csere",VLOOKUP(LEFT(VLOOKUP($A272,csapatok!$A:$NN,DE$320,FALSE),LEN(VLOOKUP($A272,csapatok!$A:$NN,DE$320,FALSE))-6),'csapat-ranglista'!$A:$FP,DE$321,FALSE)/8,VLOOKUP(VLOOKUP($A272,csapatok!$A:$NN,DE$320,FALSE),'csapat-ranglista'!$A:$FP,DE$321,FALSE)/4),0)</f>
        <v>0</v>
      </c>
      <c r="DF272" s="223">
        <f>IFERROR(IF(RIGHT(VLOOKUP($A272,csapatok!$A:$NN,DF$320,FALSE),5)="Csere",VLOOKUP(LEFT(VLOOKUP($A272,csapatok!$A:$NN,DF$320,FALSE),LEN(VLOOKUP($A272,csapatok!$A:$NN,DF$320,FALSE))-6),'csapat-ranglista'!$A:$FP,DF$321,FALSE)/8,VLOOKUP(VLOOKUP($A272,csapatok!$A:$NN,DF$320,FALSE),'csapat-ranglista'!$A:$FP,DF$321,FALSE)/4),0)</f>
        <v>0</v>
      </c>
      <c r="DG272" s="223">
        <f>IFERROR(IF(RIGHT(VLOOKUP($A272,csapatok!$A:$NN,DG$320,FALSE),5)="Csere",VLOOKUP(LEFT(VLOOKUP($A272,csapatok!$A:$NN,DG$320,FALSE),LEN(VLOOKUP($A272,csapatok!$A:$NN,DG$320,FALSE))-6),'csapat-ranglista'!$A:$FP,DG$321,FALSE)/8,VLOOKUP(VLOOKUP($A272,csapatok!$A:$NN,DG$320,FALSE),'csapat-ranglista'!$A:$FP,DG$321,FALSE)/4),0)</f>
        <v>0</v>
      </c>
      <c r="DH272" s="223">
        <f>IFERROR(IF(RIGHT(VLOOKUP($A272,csapatok!$A:$NN,DH$320,FALSE),5)="Csere",VLOOKUP(LEFT(VLOOKUP($A272,csapatok!$A:$NN,DH$320,FALSE),LEN(VLOOKUP($A272,csapatok!$A:$NN,DH$320,FALSE))-6),'csapat-ranglista'!$A:$FP,DH$321,FALSE)/8,VLOOKUP(VLOOKUP($A272,csapatok!$A:$NN,DH$320,FALSE),'csapat-ranglista'!$A:$FP,DH$321,FALSE)/4),0)</f>
        <v>0</v>
      </c>
      <c r="DI272" s="223">
        <f>IFERROR(IF(RIGHT(VLOOKUP($A272,csapatok!$A:$NN,DI$320,FALSE),5)="Csere",VLOOKUP(LEFT(VLOOKUP($A272,csapatok!$A:$NN,DI$320,FALSE),LEN(VLOOKUP($A272,csapatok!$A:$NN,DI$320,FALSE))-6),'csapat-ranglista'!$A:$FP,DI$321,FALSE)/8,VLOOKUP(VLOOKUP($A272,csapatok!$A:$NN,DI$320,FALSE),'csapat-ranglista'!$A:$FP,DI$321,FALSE)/4),0)</f>
        <v>0</v>
      </c>
      <c r="DJ272" s="223">
        <f>IFERROR(IF(RIGHT(VLOOKUP($A272,csapatok!$A:$NN,DJ$320,FALSE),5)="Csere",VLOOKUP(LEFT(VLOOKUP($A272,csapatok!$A:$NN,DJ$320,FALSE),LEN(VLOOKUP($A272,csapatok!$A:$NN,DJ$320,FALSE))-6),'csapat-ranglista'!$A:$FP,DJ$321,FALSE)/8,VLOOKUP(VLOOKUP($A272,csapatok!$A:$NN,DJ$320,FALSE),'csapat-ranglista'!$A:$FP,DJ$321,FALSE)/4),0)</f>
        <v>0</v>
      </c>
      <c r="DK272" s="223">
        <f>IFERROR(IF(RIGHT(VLOOKUP($A272,csapatok!$A:$NN,DK$320,FALSE),5)="Csere",VLOOKUP(LEFT(VLOOKUP($A272,csapatok!$A:$NN,DK$320,FALSE),LEN(VLOOKUP($A272,csapatok!$A:$NN,DK$320,FALSE))-6),'csapat-ranglista'!$A:$FP,DK$321,FALSE)/8,VLOOKUP(VLOOKUP($A272,csapatok!$A:$NN,DK$320,FALSE),'csapat-ranglista'!$A:$FP,DK$321,FALSE)/4),0)</f>
        <v>0</v>
      </c>
      <c r="DL272" s="223">
        <f>IFERROR(IF(RIGHT(VLOOKUP($A272,csapatok!$A:$NN,DL$320,FALSE),5)="Csere",VLOOKUP(LEFT(VLOOKUP($A272,csapatok!$A:$NN,DL$320,FALSE),LEN(VLOOKUP($A272,csapatok!$A:$NN,DL$320,FALSE))-6),'csapat-ranglista'!$A:$FP,DL$321,FALSE)/8,VLOOKUP(VLOOKUP($A272,csapatok!$A:$NN,DL$320,FALSE),'csapat-ranglista'!$A:$FP,DL$321,FALSE)/4),0)</f>
        <v>0</v>
      </c>
      <c r="DM272" s="223">
        <f>IFERROR(IF(RIGHT(VLOOKUP($A272,csapatok!$A:$NN,DM$320,FALSE),5)="Csere",VLOOKUP(LEFT(VLOOKUP($A272,csapatok!$A:$NN,DM$320,FALSE),LEN(VLOOKUP($A272,csapatok!$A:$NN,DM$320,FALSE))-6),'csapat-ranglista'!$A:$FP,DM$321,FALSE)/8,VLOOKUP(VLOOKUP($A272,csapatok!$A:$NN,DM$320,FALSE),'csapat-ranglista'!$A:$FP,DM$321,FALSE)/4),0)</f>
        <v>0</v>
      </c>
      <c r="DN272" s="223">
        <f>IFERROR(IF(RIGHT(VLOOKUP($A272,csapatok!$A:$NN,DN$320,FALSE),5)="Csere",VLOOKUP(LEFT(VLOOKUP($A272,csapatok!$A:$NN,DN$320,FALSE),LEN(VLOOKUP($A272,csapatok!$A:$NN,DN$320,FALSE))-6),'csapat-ranglista'!$A:$FP,DN$321,FALSE)/8,VLOOKUP(VLOOKUP($A272,csapatok!$A:$NN,DN$320,FALSE),'csapat-ranglista'!$A:$FP,DN$321,FALSE)/4),0)</f>
        <v>0</v>
      </c>
      <c r="DO272" s="224">
        <f>versenyek!$MF$11*IFERROR(VLOOKUP(VLOOKUP($A272,versenyek!ME:MG,3,FALSE),szabalyok!$A$16:$B$23,2,FALSE)/4,0)</f>
        <v>0</v>
      </c>
      <c r="DP272" s="224">
        <f>versenyek!$MI$11*IFERROR(VLOOKUP(VLOOKUP($A272,versenyek!MH:MJ,3,FALSE),szabalyok!$A$16:$B$23,2,FALSE)/4,0)</f>
        <v>0</v>
      </c>
      <c r="DQ272" s="223">
        <f>IFERROR(IF(RIGHT(VLOOKUP($A272,csapatok!$A:$NN,DQ$320,FALSE),5)="Csere",VLOOKUP(LEFT(VLOOKUP($A272,csapatok!$A:$NN,DQ$320,FALSE),LEN(VLOOKUP($A272,csapatok!$A:$NN,DQ$320,FALSE))-6),'csapat-ranglista'!$A:$FP,DQ$321,FALSE)/8,VLOOKUP(VLOOKUP($A272,csapatok!$A:$NN,DQ$320,FALSE),'csapat-ranglista'!$A:$FP,DQ$321,FALSE)/4),0)</f>
        <v>0</v>
      </c>
      <c r="DR272" s="223">
        <f>IFERROR(IF(RIGHT(VLOOKUP($A272,csapatok!$A:$NN,DR$320,FALSE),5)="Csere",VLOOKUP(LEFT(VLOOKUP($A272,csapatok!$A:$NN,DR$320,FALSE),LEN(VLOOKUP($A272,csapatok!$A:$NN,DR$320,FALSE))-6),'csapat-ranglista'!$A:$FP,DR$321,FALSE)/8,VLOOKUP(VLOOKUP($A272,csapatok!$A:$NN,DR$320,FALSE),'csapat-ranglista'!$A:$FP,DR$321,FALSE)/4),0)</f>
        <v>0</v>
      </c>
      <c r="DS272" s="223">
        <f>IFERROR(IF(RIGHT(VLOOKUP($A272,csapatok!$A:$NN,DS$320,FALSE),5)="Csere",VLOOKUP(LEFT(VLOOKUP($A272,csapatok!$A:$NN,DS$320,FALSE),LEN(VLOOKUP($A272,csapatok!$A:$NN,DS$320,FALSE))-6),'csapat-ranglista'!$A:$FP,DS$321,FALSE)/8,VLOOKUP(VLOOKUP($A272,csapatok!$A:$NN,DS$320,FALSE),'csapat-ranglista'!$A:$FP,DS$321,FALSE)/4),0)</f>
        <v>0</v>
      </c>
      <c r="DT272" s="223">
        <f>IFERROR(IF(RIGHT(VLOOKUP($A272,csapatok!$A:$NN,DT$320,FALSE),5)="Csere",VLOOKUP(LEFT(VLOOKUP($A272,csapatok!$A:$NN,DT$320,FALSE),LEN(VLOOKUP($A272,csapatok!$A:$NN,DT$320,FALSE))-6),'csapat-ranglista'!$A:$FP,DT$321,FALSE)/8,VLOOKUP(VLOOKUP($A272,csapatok!$A:$NN,DT$320,FALSE),'csapat-ranglista'!$A:$FP,DT$321,FALSE)/4),0)</f>
        <v>0</v>
      </c>
      <c r="DU272" s="223">
        <f>IFERROR(IF(RIGHT(VLOOKUP($A272,csapatok!$A:$NN,DU$320,FALSE),5)="Csere",VLOOKUP(LEFT(VLOOKUP($A272,csapatok!$A:$NN,DU$320,FALSE),LEN(VLOOKUP($A272,csapatok!$A:$NN,DU$320,FALSE))-6),'csapat-ranglista'!$A:$FP,DU$321,FALSE)/8,VLOOKUP(VLOOKUP($A272,csapatok!$A:$NN,DU$320,FALSE),'csapat-ranglista'!$A:$FP,DU$321,FALSE)/4),0)</f>
        <v>0</v>
      </c>
      <c r="DV272" s="223">
        <f>IFERROR(IF(RIGHT(VLOOKUP($A272,csapatok!$A:$NN,DV$320,FALSE),5)="Csere",VLOOKUP(LEFT(VLOOKUP($A272,csapatok!$A:$NN,DV$320,FALSE),LEN(VLOOKUP($A272,csapatok!$A:$NN,DV$320,FALSE))-6),'csapat-ranglista'!$A:$FP,DV$321,FALSE)/8,VLOOKUP(VLOOKUP($A272,csapatok!$A:$NN,DV$320,FALSE),'csapat-ranglista'!$A:$FP,DV$321,FALSE)/4),0)</f>
        <v>0</v>
      </c>
      <c r="DW272" s="223">
        <f>IFERROR(IF(RIGHT(VLOOKUP($A272,csapatok!$A:$NN,DW$320,FALSE),5)="Csere",VLOOKUP(LEFT(VLOOKUP($A272,csapatok!$A:$NN,DW$320,FALSE),LEN(VLOOKUP($A272,csapatok!$A:$NN,DW$320,FALSE))-6),'csapat-ranglista'!$A:$FP,DW$321,FALSE)/8,VLOOKUP(VLOOKUP($A272,csapatok!$A:$NN,DW$320,FALSE),'csapat-ranglista'!$A:$FP,DW$321,FALSE)/4),0)</f>
        <v>0</v>
      </c>
      <c r="DX272" s="223">
        <f>IFERROR(IF(RIGHT(VLOOKUP($A272,csapatok!$A:$NN,DX$320,FALSE),5)="Csere",VLOOKUP(LEFT(VLOOKUP($A272,csapatok!$A:$NN,DX$320,FALSE),LEN(VLOOKUP($A272,csapatok!$A:$NN,DX$320,FALSE))-6),'csapat-ranglista'!$A:$FP,DX$321,FALSE)/8,VLOOKUP(VLOOKUP($A272,csapatok!$A:$NN,DX$320,FALSE),'csapat-ranglista'!$A:$FP,DX$321,FALSE)/4),0)</f>
        <v>0</v>
      </c>
      <c r="DY272" s="223">
        <f>IFERROR(IF(RIGHT(VLOOKUP($A272,csapatok!$A:$NN,DY$320,FALSE),5)="Csere",VLOOKUP(LEFT(VLOOKUP($A272,csapatok!$A:$NN,DY$320,FALSE),LEN(VLOOKUP($A272,csapatok!$A:$NN,DY$320,FALSE))-6),'csapat-ranglista'!$A:$FP,DY$321,FALSE)/8,VLOOKUP(VLOOKUP($A272,csapatok!$A:$NN,DY$320,FALSE),'csapat-ranglista'!$A:$FP,DY$321,FALSE)/4),0)</f>
        <v>0</v>
      </c>
      <c r="DZ272" s="223">
        <f>IFERROR(IF(RIGHT(VLOOKUP($A272,csapatok!$A:$NN,DZ$320,FALSE),5)="Csere",VLOOKUP(LEFT(VLOOKUP($A272,csapatok!$A:$NN,DZ$320,FALSE),LEN(VLOOKUP($A272,csapatok!$A:$NN,DZ$320,FALSE))-6),'csapat-ranglista'!$A:$FP,DZ$321,FALSE)/8,VLOOKUP(VLOOKUP($A272,csapatok!$A:$NN,DZ$320,FALSE),'csapat-ranglista'!$A:$FP,DZ$321,FALSE)/4),0)</f>
        <v>0</v>
      </c>
      <c r="EA272" s="223">
        <f>IFERROR(IF(RIGHT(VLOOKUP($A272,csapatok!$A:$NN,EA$320,FALSE),5)="Csere",VLOOKUP(LEFT(VLOOKUP($A272,csapatok!$A:$NN,EA$320,FALSE),LEN(VLOOKUP($A272,csapatok!$A:$NN,EA$320,FALSE))-6),'csapat-ranglista'!$A:$FP,EA$321,FALSE)/8,VLOOKUP(VLOOKUP($A272,csapatok!$A:$NN,EA$320,FALSE),'csapat-ranglista'!$A:$FP,EA$321,FALSE)/4),0)</f>
        <v>0</v>
      </c>
      <c r="EB272" s="223">
        <f>IFERROR(IF(RIGHT(VLOOKUP($A272,csapatok!$A:$NN,EB$320,FALSE),5)="Csere",VLOOKUP(LEFT(VLOOKUP($A272,csapatok!$A:$NN,EB$320,FALSE),LEN(VLOOKUP($A272,csapatok!$A:$NN,EB$320,FALSE))-6),'csapat-ranglista'!$A:$FP,EB$321,FALSE)/8,VLOOKUP(VLOOKUP($A272,csapatok!$A:$NN,EB$320,FALSE),'csapat-ranglista'!$A:$FP,EB$321,FALSE)/4),0)</f>
        <v>0</v>
      </c>
      <c r="EC272" s="223">
        <f>IFERROR(IF(RIGHT(VLOOKUP($A272,csapatok!$A:$NN,EC$320,FALSE),5)="Csere",VLOOKUP(LEFT(VLOOKUP($A272,csapatok!$A:$NN,EC$320,FALSE),LEN(VLOOKUP($A272,csapatok!$A:$NN,EC$320,FALSE))-6),'csapat-ranglista'!$A:$FP,EC$321,FALSE)/8,VLOOKUP(VLOOKUP($A272,csapatok!$A:$NN,EC$320,FALSE),'csapat-ranglista'!$A:$FP,EC$321,FALSE)/4),0)</f>
        <v>0</v>
      </c>
      <c r="ED272" s="223">
        <f>IFERROR(IF(RIGHT(VLOOKUP($A272,csapatok!$A:$NN,ED$320,FALSE),5)="Csere",VLOOKUP(LEFT(VLOOKUP($A272,csapatok!$A:$NN,ED$320,FALSE),LEN(VLOOKUP($A272,csapatok!$A:$NN,ED$320,FALSE))-6),'csapat-ranglista'!$A:$FP,ED$321,FALSE)/8,VLOOKUP(VLOOKUP($A272,csapatok!$A:$NN,ED$320,FALSE),'csapat-ranglista'!$A:$FP,ED$321,FALSE)/4),0)</f>
        <v>0</v>
      </c>
      <c r="EE272" s="223">
        <f>IFERROR(IF(RIGHT(VLOOKUP($A272,csapatok!$A:$NN,EE$320,FALSE),5)="Csere",VLOOKUP(LEFT(VLOOKUP($A272,csapatok!$A:$NN,EE$320,FALSE),LEN(VLOOKUP($A272,csapatok!$A:$NN,EE$320,FALSE))-6),'csapat-ranglista'!$A:$FP,EE$321,FALSE)/8,VLOOKUP(VLOOKUP($A272,csapatok!$A:$NN,EE$320,FALSE),'csapat-ranglista'!$A:$FP,EE$321,FALSE)/4),0)</f>
        <v>0</v>
      </c>
      <c r="EF272" s="223">
        <f>IFERROR(IF(RIGHT(VLOOKUP($A272,csapatok!$A:$NN,EF$320,FALSE),5)="Csere",VLOOKUP(LEFT(VLOOKUP($A272,csapatok!$A:$NN,EF$320,FALSE),LEN(VLOOKUP($A272,csapatok!$A:$NN,EF$320,FALSE))-6),'csapat-ranglista'!$A:$FP,EF$321,FALSE)/8,VLOOKUP(VLOOKUP($A272,csapatok!$A:$NN,EF$320,FALSE),'csapat-ranglista'!$A:$FP,EF$321,FALSE)/4),0)</f>
        <v>0</v>
      </c>
      <c r="EG272" s="223">
        <f>IFERROR(IF(RIGHT(VLOOKUP($A272,csapatok!$A:$NN,EG$320,FALSE),5)="Csere",VLOOKUP(LEFT(VLOOKUP($A272,csapatok!$A:$NN,EG$320,FALSE),LEN(VLOOKUP($A272,csapatok!$A:$NN,EG$320,FALSE))-6),'csapat-ranglista'!$A:$FP,EG$321,FALSE)/8,VLOOKUP(VLOOKUP($A272,csapatok!$A:$NN,EG$320,FALSE),'csapat-ranglista'!$A:$FP,EG$321,FALSE)/4),0)</f>
        <v>0</v>
      </c>
      <c r="EH272" s="223">
        <f>IFERROR(IF(RIGHT(VLOOKUP($A272,csapatok!$A:$NN,EH$320,FALSE),5)="Csere",VLOOKUP(LEFT(VLOOKUP($A272,csapatok!$A:$NN,EH$320,FALSE),LEN(VLOOKUP($A272,csapatok!$A:$NN,EH$320,FALSE))-6),'csapat-ranglista'!$A:$FP,EH$321,FALSE)/8,VLOOKUP(VLOOKUP($A272,csapatok!$A:$NN,EH$320,FALSE),'csapat-ranglista'!$A:$FP,EH$321,FALSE)/4),0)</f>
        <v>0</v>
      </c>
      <c r="EI272" s="223">
        <f>IFERROR(IF(RIGHT(VLOOKUP($A272,csapatok!$A:$NN,EI$320,FALSE),5)="Csere",VLOOKUP(LEFT(VLOOKUP($A272,csapatok!$A:$NN,EI$320,FALSE),LEN(VLOOKUP($A272,csapatok!$A:$NN,EI$320,FALSE))-6),'csapat-ranglista'!$A:$FP,EI$321,FALSE)/8,VLOOKUP(VLOOKUP($A272,csapatok!$A:$NN,EI$320,FALSE),'csapat-ranglista'!$A:$FP,EI$321,FALSE)/4),0)</f>
        <v>0</v>
      </c>
      <c r="EJ272" s="223">
        <f>IFERROR(IF(RIGHT(VLOOKUP($A272,csapatok!$A:$NN,EJ$320,FALSE),5)="Csere",VLOOKUP(LEFT(VLOOKUP($A272,csapatok!$A:$NN,EJ$320,FALSE),LEN(VLOOKUP($A272,csapatok!$A:$NN,EJ$320,FALSE))-6),'csapat-ranglista'!$A:$FP,EJ$321,FALSE)/8,VLOOKUP(VLOOKUP($A272,csapatok!$A:$NN,EJ$320,FALSE),'csapat-ranglista'!$A:$FP,EJ$321,FALSE)/4),0)</f>
        <v>0</v>
      </c>
      <c r="EK272" s="223">
        <f>IFERROR(IF(RIGHT(VLOOKUP($A272,csapatok!$A:$NN,EK$320,FALSE),5)="Csere",VLOOKUP(LEFT(VLOOKUP($A272,csapatok!$A:$NN,EK$320,FALSE),LEN(VLOOKUP($A272,csapatok!$A:$NN,EK$320,FALSE))-6),'csapat-ranglista'!$A:$FP,EK$321,FALSE)/8,VLOOKUP(VLOOKUP($A272,csapatok!$A:$NN,EK$320,FALSE),'csapat-ranglista'!$A:$FP,EK$321,FALSE)/4),0)</f>
        <v>0</v>
      </c>
      <c r="EL272" s="223">
        <f>IFERROR(IF(RIGHT(VLOOKUP($A272,csapatok!$A:$NN,EL$320,FALSE),5)="Csere",VLOOKUP(LEFT(VLOOKUP($A272,csapatok!$A:$NN,EL$320,FALSE),LEN(VLOOKUP($A272,csapatok!$A:$NN,EL$320,FALSE))-6),'csapat-ranglista'!$A:$FP,EL$321,FALSE)/8,VLOOKUP(VLOOKUP($A272,csapatok!$A:$NN,EL$320,FALSE),'csapat-ranglista'!$A:$FP,EL$321,FALSE)/4),0)</f>
        <v>0</v>
      </c>
      <c r="EM272" s="223">
        <f>IFERROR(IF(RIGHT(VLOOKUP($A272,csapatok!$A:$NN,EM$320,FALSE),5)="Csere",VLOOKUP(LEFT(VLOOKUP($A272,csapatok!$A:$NN,EM$320,FALSE),LEN(VLOOKUP($A272,csapatok!$A:$NN,EM$320,FALSE))-6),'csapat-ranglista'!$A:$FP,EM$321,FALSE)/8,VLOOKUP(VLOOKUP($A272,csapatok!$A:$NN,EM$320,FALSE),'csapat-ranglista'!$A:$FP,EM$321,FALSE)/4),0)</f>
        <v>0</v>
      </c>
      <c r="EN272" s="223">
        <f>IFERROR(IF(RIGHT(VLOOKUP($A272,csapatok!$A:$NN,EN$320,FALSE),5)="Csere",VLOOKUP(LEFT(VLOOKUP($A272,csapatok!$A:$NN,EN$320,FALSE),LEN(VLOOKUP($A272,csapatok!$A:$NN,EN$320,FALSE))-6),'csapat-ranglista'!$A:$FP,EN$321,FALSE)/8,VLOOKUP(VLOOKUP($A272,csapatok!$A:$NN,EN$320,FALSE),'csapat-ranglista'!$A:$FP,EN$321,FALSE)/4),0)</f>
        <v>0</v>
      </c>
      <c r="EO272" s="223">
        <f>IFERROR(IF(RIGHT(VLOOKUP($A272,csapatok!$A:$NN,EO$320,FALSE),5)="Csere",VLOOKUP(LEFT(VLOOKUP($A272,csapatok!$A:$NN,EO$320,FALSE),LEN(VLOOKUP($A272,csapatok!$A:$NN,EO$320,FALSE))-6),'csapat-ranglista'!$A:$FP,EO$321,FALSE)/8,VLOOKUP(VLOOKUP($A272,csapatok!$A:$NN,EO$320,FALSE),'csapat-ranglista'!$A:$FP,EO$321,FALSE)/4),0)</f>
        <v>0</v>
      </c>
      <c r="EP272" s="223">
        <f>IFERROR(IF(RIGHT(VLOOKUP($A272,csapatok!$A:$NN,EP$320,FALSE),5)="Csere",VLOOKUP(LEFT(VLOOKUP($A272,csapatok!$A:$NN,EP$320,FALSE),LEN(VLOOKUP($A272,csapatok!$A:$NN,EP$320,FALSE))-6),'csapat-ranglista'!$A:$FP,EP$321,FALSE)/8,VLOOKUP(VLOOKUP($A272,csapatok!$A:$NN,EP$320,FALSE),'csapat-ranglista'!$A:$FP,EP$321,FALSE)/4),0)</f>
        <v>0</v>
      </c>
      <c r="EQ272" s="223">
        <f>IFERROR(IF(RIGHT(VLOOKUP($A272,csapatok!$A:$NN,EQ$320,FALSE),5)="Csere",VLOOKUP(LEFT(VLOOKUP($A272,csapatok!$A:$NN,EQ$320,FALSE),LEN(VLOOKUP($A272,csapatok!$A:$NN,EQ$320,FALSE))-6),'csapat-ranglista'!$A:$FP,EQ$321,FALSE)/8,VLOOKUP(VLOOKUP($A272,csapatok!$A:$NN,EQ$320,FALSE),'csapat-ranglista'!$A:$FP,EQ$321,FALSE)/4),0)</f>
        <v>0</v>
      </c>
      <c r="ER272" s="223">
        <f>IFERROR(IF(RIGHT(VLOOKUP($A272,csapatok!$A:$NN,ER$320,FALSE),5)="Csere",VLOOKUP(LEFT(VLOOKUP($A272,csapatok!$A:$NN,ER$320,FALSE),LEN(VLOOKUP($A272,csapatok!$A:$NN,ER$320,FALSE))-6),'csapat-ranglista'!$A:$FP,ER$321,FALSE)/8,VLOOKUP(VLOOKUP($A272,csapatok!$A:$NN,ER$320,FALSE),'csapat-ranglista'!$A:$FP,ER$321,FALSE)/4),0)</f>
        <v>0</v>
      </c>
      <c r="ES272" s="223">
        <f>IFERROR(IF(RIGHT(VLOOKUP($A272,csapatok!$A:$NN,ES$320,FALSE),5)="Csere",VLOOKUP(LEFT(VLOOKUP($A272,csapatok!$A:$NN,ES$320,FALSE),LEN(VLOOKUP($A272,csapatok!$A:$NN,ES$320,FALSE))-6),'csapat-ranglista'!$A:$FP,ES$321,FALSE)/8,VLOOKUP(VLOOKUP($A272,csapatok!$A:$NN,ES$320,FALSE),'csapat-ranglista'!$A:$FP,ES$321,FALSE)/4),0)</f>
        <v>0</v>
      </c>
      <c r="ET272" s="223">
        <f>IFERROR(IF(RIGHT(VLOOKUP($A272,csapatok!$A:$NN,ET$320,FALSE),5)="Csere",VLOOKUP(LEFT(VLOOKUP($A272,csapatok!$A:$NN,ET$320,FALSE),LEN(VLOOKUP($A272,csapatok!$A:$NN,ET$320,FALSE))-6),'csapat-ranglista'!$A:$FP,ET$321,FALSE)/8,VLOOKUP(VLOOKUP($A272,csapatok!$A:$NN,ET$320,FALSE),'csapat-ranglista'!$A:$FP,ET$321,FALSE)/4),0)</f>
        <v>0</v>
      </c>
      <c r="EU272" s="223">
        <f>IFERROR(IF(RIGHT(VLOOKUP($A272,csapatok!$A:$NN,EU$320,FALSE),5)="Csere",VLOOKUP(LEFT(VLOOKUP($A272,csapatok!$A:$NN,EU$320,FALSE),LEN(VLOOKUP($A272,csapatok!$A:$NN,EU$320,FALSE))-6),'csapat-ranglista'!$A:$FP,EU$321,FALSE)/8,VLOOKUP(VLOOKUP($A272,csapatok!$A:$NN,EU$320,FALSE),'csapat-ranglista'!$A:$FP,EU$321,FALSE)/4),0)</f>
        <v>0</v>
      </c>
      <c r="EV272" s="223">
        <f>IFERROR(IF(RIGHT(VLOOKUP($A272,csapatok!$A:$NN,EV$320,FALSE),5)="Csere",VLOOKUP(LEFT(VLOOKUP($A272,csapatok!$A:$NN,EV$320,FALSE),LEN(VLOOKUP($A272,csapatok!$A:$NN,EV$320,FALSE))-6),'csapat-ranglista'!$A:$FP,EV$321,FALSE)/8,VLOOKUP(VLOOKUP($A272,csapatok!$A:$NN,EV$320,FALSE),'csapat-ranglista'!$A:$FP,EV$321,FALSE)/4),0)</f>
        <v>0</v>
      </c>
      <c r="EW272" s="223">
        <f>IFERROR(IF(RIGHT(VLOOKUP($A272,csapatok!$A:$NN,EW$320,FALSE),5)="Csere",VLOOKUP(LEFT(VLOOKUP($A272,csapatok!$A:$NN,EW$320,FALSE),LEN(VLOOKUP($A272,csapatok!$A:$NN,EW$320,FALSE))-6),'csapat-ranglista'!$A:$FP,EW$321,FALSE)/8,VLOOKUP(VLOOKUP($A272,csapatok!$A:$NN,EW$320,FALSE),'csapat-ranglista'!$A:$FP,EW$321,FALSE)/4),0)</f>
        <v>0</v>
      </c>
      <c r="EX272" s="223">
        <f>IFERROR(IF(RIGHT(VLOOKUP($A272,csapatok!$A:$NN,EX$320,FALSE),5)="Csere",VLOOKUP(LEFT(VLOOKUP($A272,csapatok!$A:$NN,EX$320,FALSE),LEN(VLOOKUP($A272,csapatok!$A:$NN,EX$320,FALSE))-6),'csapat-ranglista'!$A:$FP,EX$321,FALSE)/8,VLOOKUP(VLOOKUP($A272,csapatok!$A:$NN,EX$320,FALSE),'csapat-ranglista'!$A:$FP,EX$321,FALSE)/4),0)</f>
        <v>0</v>
      </c>
      <c r="EY272" s="223">
        <f>IFERROR(IF(RIGHT(VLOOKUP($A272,csapatok!$A:$NN,EY$320,FALSE),5)="Csere",VLOOKUP(LEFT(VLOOKUP($A272,csapatok!$A:$NN,EY$320,FALSE),LEN(VLOOKUP($A272,csapatok!$A:$NN,EY$320,FALSE))-6),'csapat-ranglista'!$A:$FP,EY$321,FALSE)/8,VLOOKUP(VLOOKUP($A272,csapatok!$A:$NN,EY$320,FALSE),'csapat-ranglista'!$A:$FP,EY$321,FALSE)/4),0)</f>
        <v>0</v>
      </c>
      <c r="EZ272" s="223">
        <f>IFERROR(IF(RIGHT(VLOOKUP($A272,csapatok!$A:$NN,EZ$320,FALSE),5)="Csere",VLOOKUP(LEFT(VLOOKUP($A272,csapatok!$A:$NN,EZ$320,FALSE),LEN(VLOOKUP($A272,csapatok!$A:$NN,EZ$320,FALSE))-6),'csapat-ranglista'!$A:$FP,EZ$321,FALSE)/8,VLOOKUP(VLOOKUP($A272,csapatok!$A:$NN,EZ$320,FALSE),'csapat-ranglista'!$A:$FP,EZ$321,FALSE)/4),0)</f>
        <v>0</v>
      </c>
      <c r="FA272" s="223">
        <f>IFERROR(IF(RIGHT(VLOOKUP($A272,csapatok!$A:$NN,FA$320,FALSE),5)="Csere",VLOOKUP(LEFT(VLOOKUP($A272,csapatok!$A:$NN,FA$320,FALSE),LEN(VLOOKUP($A272,csapatok!$A:$NN,FA$320,FALSE))-6),'csapat-ranglista'!$A:$FP,FA$321,FALSE)/8,VLOOKUP(VLOOKUP($A272,csapatok!$A:$NN,FA$320,FALSE),'csapat-ranglista'!$A:$FP,FA$321,FALSE)/4),0)</f>
        <v>0</v>
      </c>
      <c r="FB272" s="223">
        <f>IFERROR(IF(RIGHT(VLOOKUP($A272,csapatok!$A:$NN,FB$320,FALSE),5)="Csere",VLOOKUP(LEFT(VLOOKUP($A272,csapatok!$A:$NN,FB$320,FALSE),LEN(VLOOKUP($A272,csapatok!$A:$NN,FB$320,FALSE))-6),'csapat-ranglista'!$A:$FP,FB$321,FALSE)/8,VLOOKUP(VLOOKUP($A272,csapatok!$A:$NN,FB$320,FALSE),'csapat-ranglista'!$A:$FP,FB$321,FALSE)/4),0)</f>
        <v>0</v>
      </c>
      <c r="FC272" s="223">
        <f>IFERROR(IF(RIGHT(VLOOKUP($A272,csapatok!$A:$NN,FC$320,FALSE),5)="Csere",VLOOKUP(LEFT(VLOOKUP($A272,csapatok!$A:$NN,FC$320,FALSE),LEN(VLOOKUP($A272,csapatok!$A:$NN,FC$320,FALSE))-6),'csapat-ranglista'!$A:$FP,FC$321,FALSE)/8,VLOOKUP(VLOOKUP($A272,csapatok!$A:$NN,FC$320,FALSE),'csapat-ranglista'!$A:$FP,FC$321,FALSE)/4),0)</f>
        <v>0</v>
      </c>
      <c r="FD272" s="224">
        <f>versenyek!$QY$11*IFERROR(VLOOKUP(VLOOKUP($A272,versenyek!QX:QZ,3,FALSE),szabalyok!$A$16:$B$23,2,FALSE)/4,0)</f>
        <v>0</v>
      </c>
      <c r="FE272" s="224">
        <f>versenyek!$RB$11*IFERROR(VLOOKUP(VLOOKUP($A272,versenyek!RA:RC,3,FALSE),szabalyok!$A$16:$B$23,2,FALSE)/4,0)</f>
        <v>0</v>
      </c>
      <c r="FF272" s="223">
        <f>IFERROR(IF(RIGHT(VLOOKUP($A272,csapatok!$A:$NN,FF$320,FALSE),5)="Csere",VLOOKUP(LEFT(VLOOKUP($A272,csapatok!$A:$NN,FF$320,FALSE),LEN(VLOOKUP($A272,csapatok!$A:$NN,FF$320,FALSE))-6),'csapat-ranglista'!$A:$FP,FF$321,FALSE)/8,VLOOKUP(VLOOKUP($A272,csapatok!$A:$NN,FF$320,FALSE),'csapat-ranglista'!$A:$FP,FF$321,FALSE)/4),0)</f>
        <v>0</v>
      </c>
      <c r="FG272" s="223">
        <f>IFERROR(IF(RIGHT(VLOOKUP($A272,csapatok!$A:$NN,FG$320,FALSE),5)="Csere",VLOOKUP(LEFT(VLOOKUP($A272,csapatok!$A:$NN,FG$320,FALSE),LEN(VLOOKUP($A272,csapatok!$A:$NN,FG$320,FALSE))-6),'csapat-ranglista'!$A:$FP,FG$321,FALSE)/8,VLOOKUP(VLOOKUP($A272,csapatok!$A:$NN,FG$320,FALSE),'csapat-ranglista'!$A:$FP,FG$321,FALSE)/4),0)</f>
        <v>0</v>
      </c>
      <c r="FH272" s="223">
        <f>IFERROR(IF(RIGHT(VLOOKUP($A272,csapatok!$A:$NN,FH$320,FALSE),5)="Csere",VLOOKUP(LEFT(VLOOKUP($A272,csapatok!$A:$NN,FH$320,FALSE),LEN(VLOOKUP($A272,csapatok!$A:$NN,FH$320,FALSE))-6),'csapat-ranglista'!$A:$FP,FH$321,FALSE)/8,VLOOKUP(VLOOKUP($A272,csapatok!$A:$NN,FH$320,FALSE),'csapat-ranglista'!$A:$FP,FH$321,FALSE)/4),0)</f>
        <v>0</v>
      </c>
      <c r="FI272" s="223">
        <f>IFERROR(IF(RIGHT(VLOOKUP($A272,csapatok!$A:$NN,FI$320,FALSE),5)="Csere",VLOOKUP(LEFT(VLOOKUP($A272,csapatok!$A:$NN,FI$320,FALSE),LEN(VLOOKUP($A272,csapatok!$A:$NN,FI$320,FALSE))-6),'csapat-ranglista'!$A:$FP,FI$321,FALSE)/8,VLOOKUP(VLOOKUP($A272,csapatok!$A:$NN,FI$320,FALSE),'csapat-ranglista'!$A:$FP,FI$321,FALSE)/4),0)</f>
        <v>0</v>
      </c>
      <c r="FJ272" s="223">
        <f>IFERROR(IF(RIGHT(VLOOKUP($A272,csapatok!$A:$NN,FJ$320,FALSE),5)="Csere",VLOOKUP(LEFT(VLOOKUP($A272,csapatok!$A:$NN,FJ$320,FALSE),LEN(VLOOKUP($A272,csapatok!$A:$NN,FJ$320,FALSE))-6),'csapat-ranglista'!$A:$FP,FJ$321,FALSE)/8,VLOOKUP(VLOOKUP($A272,csapatok!$A:$NN,FJ$320,FALSE),'csapat-ranglista'!$A:$FP,FJ$321,FALSE)/4),0)</f>
        <v>0</v>
      </c>
      <c r="FK272" s="223">
        <f>IFERROR(IF(RIGHT(VLOOKUP($A272,csapatok!$A:$NN,FK$320,FALSE),5)="Csere",VLOOKUP(LEFT(VLOOKUP($A272,csapatok!$A:$NN,FK$320,FALSE),LEN(VLOOKUP($A272,csapatok!$A:$NN,FK$320,FALSE))-6),'csapat-ranglista'!$A:$FP,FK$321,FALSE)/8,VLOOKUP(VLOOKUP($A272,csapatok!$A:$NN,FK$320,FALSE),'csapat-ranglista'!$A:$FP,FK$321,FALSE)/4),0)</f>
        <v>0</v>
      </c>
      <c r="FL272" s="223">
        <f>IFERROR(IF(RIGHT(VLOOKUP($A272,csapatok!$A:$NN,FL$320,FALSE),5)="Csere",VLOOKUP(LEFT(VLOOKUP($A272,csapatok!$A:$NN,FL$320,FALSE),LEN(VLOOKUP($A272,csapatok!$A:$NN,FL$320,FALSE))-6),'csapat-ranglista'!$A:$FP,FL$321,FALSE)/8,VLOOKUP(VLOOKUP($A272,csapatok!$A:$NN,FL$320,FALSE),'csapat-ranglista'!$A:$FP,FL$321,FALSE)/4),0)</f>
        <v>0</v>
      </c>
      <c r="FM272" s="223">
        <f>IFERROR(IF(RIGHT(VLOOKUP($A272,csapatok!$A:$NN,FM$320,FALSE),5)="Csere",VLOOKUP(LEFT(VLOOKUP($A272,csapatok!$A:$NN,FM$320,FALSE),LEN(VLOOKUP($A272,csapatok!$A:$NN,FM$320,FALSE))-6),'csapat-ranglista'!$A:$FP,FM$321,FALSE)/8,VLOOKUP(VLOOKUP($A272,csapatok!$A:$NN,FM$320,FALSE),'csapat-ranglista'!$A:$FP,FM$321,FALSE)/4),0)</f>
        <v>0</v>
      </c>
      <c r="FN272" s="223">
        <f>IFERROR(IF(RIGHT(VLOOKUP($A272,csapatok!$A:$NN,FN$320,FALSE),5)="Csere",VLOOKUP(LEFT(VLOOKUP($A272,csapatok!$A:$NN,FN$320,FALSE),LEN(VLOOKUP($A272,csapatok!$A:$NN,FN$320,FALSE))-6),'csapat-ranglista'!$A:$FP,FN$321,FALSE)/8,VLOOKUP(VLOOKUP($A272,csapatok!$A:$NN,FN$320,FALSE),'csapat-ranglista'!$A:$FP,FN$321,FALSE)/4),0)</f>
        <v>0</v>
      </c>
      <c r="FO272" s="223">
        <f>IFERROR(IF(RIGHT(VLOOKUP($A272,csapatok!$A:$NN,FO$320,FALSE),5)="Csere",VLOOKUP(LEFT(VLOOKUP($A272,csapatok!$A:$NN,FO$320,FALSE),LEN(VLOOKUP($A272,csapatok!$A:$NN,FO$320,FALSE))-6),'csapat-ranglista'!$A:$FP,FO$321,FALSE)/8,VLOOKUP(VLOOKUP($A272,csapatok!$A:$NN,FO$320,FALSE),'csapat-ranglista'!$A:$FP,FO$321,FALSE)/4),0)</f>
        <v>0</v>
      </c>
      <c r="FP272" s="223">
        <f>IFERROR(IF(RIGHT(VLOOKUP($A272,csapatok!$A:$NN,FP$320,FALSE),5)="Csere",VLOOKUP(LEFT(VLOOKUP($A272,csapatok!$A:$NN,FP$320,FALSE),LEN(VLOOKUP($A272,csapatok!$A:$NN,FP$320,FALSE))-6),'csapat-ranglista'!$A:$FP,FP$321,FALSE)/8,VLOOKUP(VLOOKUP($A272,csapatok!$A:$NN,FP$320,FALSE),'csapat-ranglista'!$A:$FP,FP$321,FALSE)/4),0)</f>
        <v>0</v>
      </c>
      <c r="FQ272" s="223">
        <f>IFERROR(IF(RIGHT(VLOOKUP($A272,csapatok!$A:$NN,FQ$320,FALSE),5)="Csere",VLOOKUP(LEFT(VLOOKUP($A272,csapatok!$A:$NN,FQ$320,FALSE),LEN(VLOOKUP($A272,csapatok!$A:$NN,FQ$320,FALSE))-6),'csapat-ranglista'!$A:$FP,FQ$321,FALSE)/8,VLOOKUP(VLOOKUP($A272,csapatok!$A:$NN,FQ$320,FALSE),'csapat-ranglista'!$A:$FP,FQ$321,FALSE)/4),0)</f>
        <v>0</v>
      </c>
      <c r="FR272" s="223">
        <f>IFERROR(IF(RIGHT(VLOOKUP($A272,csapatok!$A:$NN,FR$320,FALSE),5)="Csere",VLOOKUP(LEFT(VLOOKUP($A272,csapatok!$A:$NN,FR$320,FALSE),LEN(VLOOKUP($A272,csapatok!$A:$NN,FR$320,FALSE))-6),'csapat-ranglista'!$A:$FP,FR$321,FALSE)/8,VLOOKUP(VLOOKUP($A272,csapatok!$A:$NN,FR$320,FALSE),'csapat-ranglista'!$A:$FP,FR$321,FALSE)/4),0)</f>
        <v>0</v>
      </c>
      <c r="FS272" s="223">
        <f>IFERROR(IF(RIGHT(VLOOKUP($A272,csapatok!$A:$NN,FS$320,FALSE),5)="Csere",VLOOKUP(LEFT(VLOOKUP($A272,csapatok!$A:$NN,FS$320,FALSE),LEN(VLOOKUP($A272,csapatok!$A:$NN,FS$320,FALSE))-6),'csapat-ranglista'!$A:$FP,FS$321,FALSE)/8,VLOOKUP(VLOOKUP($A272,csapatok!$A:$NN,FS$320,FALSE),'csapat-ranglista'!$A:$FP,FS$321,FALSE)/4),0)</f>
        <v>0</v>
      </c>
      <c r="FT272" s="223">
        <f>IFERROR(IF(RIGHT(VLOOKUP($A272,csapatok!$A:$NN,FT$320,FALSE),5)="Csere",VLOOKUP(LEFT(VLOOKUP($A272,csapatok!$A:$NN,FT$320,FALSE),LEN(VLOOKUP($A272,csapatok!$A:$NN,FT$320,FALSE))-6),'csapat-ranglista'!$A:$FP,FT$321,FALSE)/8,VLOOKUP(VLOOKUP($A272,csapatok!$A:$NN,FT$320,FALSE),'csapat-ranglista'!$A:$FP,FT$321,FALSE)/4),0)</f>
        <v>0</v>
      </c>
      <c r="FU272" s="223">
        <f>IFERROR(IF(RIGHT(VLOOKUP($A272,csapatok!$A:$NN,FU$320,FALSE),5)="Csere",VLOOKUP(LEFT(VLOOKUP($A272,csapatok!$A:$NN,FU$320,FALSE),LEN(VLOOKUP($A272,csapatok!$A:$NN,FU$320,FALSE))-6),'csapat-ranglista'!$A:$FP,FU$321,FALSE)/8,VLOOKUP(VLOOKUP($A272,csapatok!$A:$NN,FU$320,FALSE),'csapat-ranglista'!$A:$FP,FU$321,FALSE)/4),0)</f>
        <v>0</v>
      </c>
      <c r="FV272" s="223">
        <f>IFERROR(IF(RIGHT(VLOOKUP($A272,csapatok!$A:$NN,FV$320,FALSE),5)="Csere",VLOOKUP(LEFT(VLOOKUP($A272,csapatok!$A:$NN,FV$320,FALSE),LEN(VLOOKUP($A272,csapatok!$A:$NN,FV$320,FALSE))-6),'csapat-ranglista'!$A:$FP,FV$321,FALSE)/8,VLOOKUP(VLOOKUP($A272,csapatok!$A:$NN,FV$320,FALSE),'csapat-ranglista'!$A:$FP,FV$321,FALSE)/4),0)</f>
        <v>0</v>
      </c>
      <c r="FW272" s="223">
        <f>IFERROR(IF(RIGHT(VLOOKUP($A272,csapatok!$A:$NN,FW$320,FALSE),5)="Csere",VLOOKUP(LEFT(VLOOKUP($A272,csapatok!$A:$NN,FW$320,FALSE),LEN(VLOOKUP($A272,csapatok!$A:$NN,FW$320,FALSE))-6),'csapat-ranglista'!$A:$FP,FW$321,FALSE)/8,VLOOKUP(VLOOKUP($A272,csapatok!$A:$NN,FW$320,FALSE),'csapat-ranglista'!$A:$FP,FW$321,FALSE)/4),0)</f>
        <v>0</v>
      </c>
      <c r="FX272" s="223">
        <f>IFERROR(IF(RIGHT(VLOOKUP($A272,csapatok!$A:$NN,FX$320,FALSE),5)="Csere",VLOOKUP(LEFT(VLOOKUP($A272,csapatok!$A:$NN,FX$320,FALSE),LEN(VLOOKUP($A272,csapatok!$A:$NN,FX$320,FALSE))-6),'csapat-ranglista'!$A:$FP,FX$321,FALSE)/8,VLOOKUP(VLOOKUP($A272,csapatok!$A:$NN,FX$320,FALSE),'csapat-ranglista'!$A:$FP,FX$321,FALSE)/4),0)</f>
        <v>0</v>
      </c>
      <c r="FY272" s="223">
        <f>IFERROR(IF(RIGHT(VLOOKUP($A272,csapatok!$A:$NN,FY$320,FALSE),5)="Csere",VLOOKUP(LEFT(VLOOKUP($A272,csapatok!$A:$NN,FY$320,FALSE),LEN(VLOOKUP($A272,csapatok!$A:$NN,FY$320,FALSE))-6),'csapat-ranglista'!$A:$FP,FY$321,FALSE)/8,VLOOKUP(VLOOKUP($A272,csapatok!$A:$NN,FY$320,FALSE),'csapat-ranglista'!$A:$FP,FY$321,FALSE)/4),0)</f>
        <v>0</v>
      </c>
      <c r="FZ272" s="223">
        <f>IFERROR(IF(RIGHT(VLOOKUP($A272,csapatok!$A:$NN,FZ$320,FALSE),5)="Csere",VLOOKUP(LEFT(VLOOKUP($A272,csapatok!$A:$NN,FZ$320,FALSE),LEN(VLOOKUP($A272,csapatok!$A:$NN,FZ$320,FALSE))-6),'csapat-ranglista'!$A:$FP,FZ$321,FALSE)/8,VLOOKUP(VLOOKUP($A272,csapatok!$A:$NN,FZ$320,FALSE),'csapat-ranglista'!$A:$FP,FZ$321,FALSE)/4),0)</f>
        <v>0</v>
      </c>
      <c r="GA272" s="223">
        <f>IFERROR(IF(RIGHT(VLOOKUP($A272,csapatok!$A:$NN,GA$320,FALSE),5)="Csere",VLOOKUP(LEFT(VLOOKUP($A272,csapatok!$A:$NN,GA$320,FALSE),LEN(VLOOKUP($A272,csapatok!$A:$NN,GA$320,FALSE))-6),'csapat-ranglista'!$A:$FP,GA$321,FALSE)/8,VLOOKUP(VLOOKUP($A272,csapatok!$A:$NN,GA$320,FALSE),'csapat-ranglista'!$A:$FP,GA$321,FALSE)/4),0)</f>
        <v>0</v>
      </c>
      <c r="GB272" s="223">
        <f>IFERROR(IF(RIGHT(VLOOKUP($A272,csapatok!$A:$NN,GB$320,FALSE),5)="Csere",VLOOKUP(LEFT(VLOOKUP($A272,csapatok!$A:$NN,GB$320,FALSE),LEN(VLOOKUP($A272,csapatok!$A:$NN,GB$320,FALSE))-6),'csapat-ranglista'!$A:$FP,GB$321,FALSE)/8,VLOOKUP(VLOOKUP($A272,csapatok!$A:$NN,GB$320,FALSE),'csapat-ranglista'!$A:$FP,GB$321,FALSE)/4),0)</f>
        <v>0</v>
      </c>
      <c r="GC272" s="223">
        <f>IFERROR(IF(RIGHT(VLOOKUP($A272,csapatok!$A:$NN,GC$320,FALSE),5)="Csere",VLOOKUP(LEFT(VLOOKUP($A272,csapatok!$A:$NN,GC$320,FALSE),LEN(VLOOKUP($A272,csapatok!$A:$NN,GC$320,FALSE))-6),'csapat-ranglista'!$A:$FP,GC$321,FALSE)/8,VLOOKUP(VLOOKUP($A272,csapatok!$A:$NN,GC$320,FALSE),'csapat-ranglista'!$A:$FP,GC$321,FALSE)/4),0)</f>
        <v>0</v>
      </c>
      <c r="GD272" s="247">
        <f>SUM(EQ272:GC272)</f>
        <v>0</v>
      </c>
    </row>
    <row r="273" spans="1:186">
      <c r="A273" s="32" t="s">
        <v>318</v>
      </c>
      <c r="B273" s="131">
        <v>33603</v>
      </c>
      <c r="C273" s="131" t="str">
        <f>IF(B273=0,"",IF(B273&lt;$C$1,"felnőtt","ifi"))</f>
        <v>felnőtt</v>
      </c>
      <c r="D273" s="32" t="s">
        <v>101</v>
      </c>
      <c r="E273" s="45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0.81982589551570295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f>IFERROR(IF(RIGHT(VLOOKUP($A273,csapatok!$A:$BL,X$320,FALSE),5)="Csere",VLOOKUP(LEFT(VLOOKUP($A273,csapatok!$A:$BL,X$320,FALSE),LEN(VLOOKUP($A273,csapatok!$A:$BL,X$320,FALSE))-6),'csapat-ranglista'!$A:$FP,X$321,FALSE)/8,VLOOKUP(VLOOKUP($A273,csapatok!$A:$BL,X$320,FALSE),'csapat-ranglista'!$A:$FP,X$321,FALSE)/4),0)</f>
        <v>0</v>
      </c>
      <c r="Y273" s="32">
        <f>IFERROR(IF(RIGHT(VLOOKUP($A273,csapatok!$A:$BL,Y$320,FALSE),5)="Csere",VLOOKUP(LEFT(VLOOKUP($A273,csapatok!$A:$BL,Y$320,FALSE),LEN(VLOOKUP($A273,csapatok!$A:$BL,Y$320,FALSE))-6),'csapat-ranglista'!$A:$FP,Y$321,FALSE)/8,VLOOKUP(VLOOKUP($A273,csapatok!$A:$BL,Y$320,FALSE),'csapat-ranglista'!$A:$FP,Y$321,FALSE)/4),0)</f>
        <v>0</v>
      </c>
      <c r="Z273" s="32">
        <f>IFERROR(IF(RIGHT(VLOOKUP($A273,csapatok!$A:$BL,Z$320,FALSE),5)="Csere",VLOOKUP(LEFT(VLOOKUP($A273,csapatok!$A:$BL,Z$320,FALSE),LEN(VLOOKUP($A273,csapatok!$A:$BL,Z$320,FALSE))-6),'csapat-ranglista'!$A:$FP,Z$321,FALSE)/8,VLOOKUP(VLOOKUP($A273,csapatok!$A:$BL,Z$320,FALSE),'csapat-ranglista'!$A:$FP,Z$321,FALSE)/4),0)</f>
        <v>0</v>
      </c>
      <c r="AA273" s="32">
        <f>IFERROR(IF(RIGHT(VLOOKUP($A273,csapatok!$A:$BL,AA$320,FALSE),5)="Csere",VLOOKUP(LEFT(VLOOKUP($A273,csapatok!$A:$BL,AA$320,FALSE),LEN(VLOOKUP($A273,csapatok!$A:$BL,AA$320,FALSE))-6),'csapat-ranglista'!$A:$FP,AA$321,FALSE)/8,VLOOKUP(VLOOKUP($A273,csapatok!$A:$BL,AA$320,FALSE),'csapat-ranglista'!$A:$FP,AA$321,FALSE)/4),0)</f>
        <v>0</v>
      </c>
      <c r="AB273" s="223">
        <f>IFERROR(IF(RIGHT(VLOOKUP($A273,csapatok!$A:$BL,AB$320,FALSE),5)="Csere",VLOOKUP(LEFT(VLOOKUP($A273,csapatok!$A:$BL,AB$320,FALSE),LEN(VLOOKUP($A273,csapatok!$A:$BL,AB$320,FALSE))-6),'csapat-ranglista'!$A:$FP,AB$321,FALSE)/8,VLOOKUP(VLOOKUP($A273,csapatok!$A:$BL,AB$320,FALSE),'csapat-ranglista'!$A:$FP,AB$321,FALSE)/4),0)</f>
        <v>0</v>
      </c>
      <c r="AC273" s="223">
        <f>IFERROR(IF(RIGHT(VLOOKUP($A273,csapatok!$A:$BL,AC$320,FALSE),5)="Csere",VLOOKUP(LEFT(VLOOKUP($A273,csapatok!$A:$BL,AC$320,FALSE),LEN(VLOOKUP($A273,csapatok!$A:$BL,AC$320,FALSE))-6),'csapat-ranglista'!$A:$FP,AC$321,FALSE)/8,VLOOKUP(VLOOKUP($A273,csapatok!$A:$BL,AC$320,FALSE),'csapat-ranglista'!$A:$FP,AC$321,FALSE)/4),0)</f>
        <v>0</v>
      </c>
      <c r="AD273" s="223">
        <f>IFERROR(IF(RIGHT(VLOOKUP($A273,csapatok!$A:$BL,AD$320,FALSE),5)="Csere",VLOOKUP(LEFT(VLOOKUP($A273,csapatok!$A:$BL,AD$320,FALSE),LEN(VLOOKUP($A273,csapatok!$A:$BL,AD$320,FALSE))-6),'csapat-ranglista'!$A:$FP,AD$321,FALSE)/8,VLOOKUP(VLOOKUP($A273,csapatok!$A:$BL,AD$320,FALSE),'csapat-ranglista'!$A:$FP,AD$321,FALSE)/4),0)</f>
        <v>0</v>
      </c>
      <c r="AE273" s="223">
        <f>IFERROR(IF(RIGHT(VLOOKUP($A273,csapatok!$A:$BL,AE$320,FALSE),5)="Csere",VLOOKUP(LEFT(VLOOKUP($A273,csapatok!$A:$BL,AE$320,FALSE),LEN(VLOOKUP($A273,csapatok!$A:$BL,AE$320,FALSE))-6),'csapat-ranglista'!$A:$FP,AE$321,FALSE)/8,VLOOKUP(VLOOKUP($A273,csapatok!$A:$BL,AE$320,FALSE),'csapat-ranglista'!$A:$FP,AE$321,FALSE)/4),0)</f>
        <v>0</v>
      </c>
      <c r="AF273" s="223">
        <f>IFERROR(IF(RIGHT(VLOOKUP($A273,csapatok!$A:$BL,AF$320,FALSE),5)="Csere",VLOOKUP(LEFT(VLOOKUP($A273,csapatok!$A:$BL,AF$320,FALSE),LEN(VLOOKUP($A273,csapatok!$A:$BL,AF$320,FALSE))-6),'csapat-ranglista'!$A:$FP,AF$321,FALSE)/8,VLOOKUP(VLOOKUP($A273,csapatok!$A:$BL,AF$320,FALSE),'csapat-ranglista'!$A:$FP,AF$321,FALSE)/4),0)</f>
        <v>0</v>
      </c>
      <c r="AG273" s="223">
        <f>IFERROR(IF(RIGHT(VLOOKUP($A273,csapatok!$A:$BL,AG$320,FALSE),5)="Csere",VLOOKUP(LEFT(VLOOKUP($A273,csapatok!$A:$BL,AG$320,FALSE),LEN(VLOOKUP($A273,csapatok!$A:$BL,AG$320,FALSE))-6),'csapat-ranglista'!$A:$FP,AG$321,FALSE)/8,VLOOKUP(VLOOKUP($A273,csapatok!$A:$BL,AG$320,FALSE),'csapat-ranglista'!$A:$FP,AG$321,FALSE)/4),0)</f>
        <v>0</v>
      </c>
      <c r="AH273" s="223">
        <f>IFERROR(IF(RIGHT(VLOOKUP($A273,csapatok!$A:$BL,AH$320,FALSE),5)="Csere",VLOOKUP(LEFT(VLOOKUP($A273,csapatok!$A:$BL,AH$320,FALSE),LEN(VLOOKUP($A273,csapatok!$A:$BL,AH$320,FALSE))-6),'csapat-ranglista'!$A:$FP,AH$321,FALSE)/8,VLOOKUP(VLOOKUP($A273,csapatok!$A:$BL,AH$320,FALSE),'csapat-ranglista'!$A:$FP,AH$321,FALSE)/4),0)</f>
        <v>0</v>
      </c>
      <c r="AI273" s="223">
        <f>IFERROR(IF(RIGHT(VLOOKUP($A273,csapatok!$A:$BL,AI$320,FALSE),5)="Csere",VLOOKUP(LEFT(VLOOKUP($A273,csapatok!$A:$BL,AI$320,FALSE),LEN(VLOOKUP($A273,csapatok!$A:$BL,AI$320,FALSE))-6),'csapat-ranglista'!$A:$FP,AI$321,FALSE)/8,VLOOKUP(VLOOKUP($A273,csapatok!$A:$BL,AI$320,FALSE),'csapat-ranglista'!$A:$FP,AI$321,FALSE)/4),0)</f>
        <v>0</v>
      </c>
      <c r="AJ273" s="223">
        <f>IFERROR(IF(RIGHT(VLOOKUP($A273,csapatok!$A:$BL,AJ$320,FALSE),5)="Csere",VLOOKUP(LEFT(VLOOKUP($A273,csapatok!$A:$BL,AJ$320,FALSE),LEN(VLOOKUP($A273,csapatok!$A:$BL,AJ$320,FALSE))-6),'csapat-ranglista'!$A:$FP,AJ$321,FALSE)/8,VLOOKUP(VLOOKUP($A273,csapatok!$A:$BL,AJ$320,FALSE),'csapat-ranglista'!$A:$FP,AJ$321,FALSE)/2),0)</f>
        <v>0</v>
      </c>
      <c r="AK273" s="223">
        <f>IFERROR(IF(RIGHT(VLOOKUP($A273,csapatok!$A:$CN,AK$320,FALSE),5)="Csere",VLOOKUP(LEFT(VLOOKUP($A273,csapatok!$A:$CN,AK$320,FALSE),LEN(VLOOKUP($A273,csapatok!$A:$CN,AK$320,FALSE))-6),'csapat-ranglista'!$A:$FP,AK$321,FALSE)/8,VLOOKUP(VLOOKUP($A273,csapatok!$A:$CN,AK$320,FALSE),'csapat-ranglista'!$A:$FP,AK$321,FALSE)/4),0)</f>
        <v>0</v>
      </c>
      <c r="AL273" s="223">
        <f>IFERROR(IF(RIGHT(VLOOKUP($A273,csapatok!$A:$CN,AL$320,FALSE),5)="Csere",VLOOKUP(LEFT(VLOOKUP($A273,csapatok!$A:$CN,AL$320,FALSE),LEN(VLOOKUP($A273,csapatok!$A:$CN,AL$320,FALSE))-6),'csapat-ranglista'!$A:$FP,AL$321,FALSE)/8,VLOOKUP(VLOOKUP($A273,csapatok!$A:$CN,AL$320,FALSE),'csapat-ranglista'!$A:$FP,AL$321,FALSE)/4),0)</f>
        <v>0</v>
      </c>
      <c r="AM273" s="223">
        <f>IFERROR(IF(RIGHT(VLOOKUP($A273,csapatok!$A:$CN,AM$320,FALSE),5)="Csere",VLOOKUP(LEFT(VLOOKUP($A273,csapatok!$A:$CN,AM$320,FALSE),LEN(VLOOKUP($A273,csapatok!$A:$CN,AM$320,FALSE))-6),'csapat-ranglista'!$A:$FP,AM$321,FALSE)/8,VLOOKUP(VLOOKUP($A273,csapatok!$A:$CN,AM$320,FALSE),'csapat-ranglista'!$A:$FP,AM$321,FALSE)/4),0)</f>
        <v>0</v>
      </c>
      <c r="AN273" s="223">
        <f>IFERROR(IF(RIGHT(VLOOKUP($A273,csapatok!$A:$CN,AN$320,FALSE),5)="Csere",VLOOKUP(LEFT(VLOOKUP($A273,csapatok!$A:$CN,AN$320,FALSE),LEN(VLOOKUP($A273,csapatok!$A:$CN,AN$320,FALSE))-6),'csapat-ranglista'!$A:$FP,AN$321,FALSE)/8,VLOOKUP(VLOOKUP($A273,csapatok!$A:$CN,AN$320,FALSE),'csapat-ranglista'!$A:$FP,AN$321,FALSE)/4),0)</f>
        <v>0</v>
      </c>
      <c r="AO273" s="223">
        <f>IFERROR(IF(RIGHT(VLOOKUP($A273,csapatok!$A:$CN,AO$320,FALSE),5)="Csere",VLOOKUP(LEFT(VLOOKUP($A273,csapatok!$A:$CN,AO$320,FALSE),LEN(VLOOKUP($A273,csapatok!$A:$CN,AO$320,FALSE))-6),'csapat-ranglista'!$A:$FP,AO$321,FALSE)/8,VLOOKUP(VLOOKUP($A273,csapatok!$A:$CN,AO$320,FALSE),'csapat-ranglista'!$A:$FP,AO$321,FALSE)/4),0)</f>
        <v>0</v>
      </c>
      <c r="AP273" s="223">
        <f>IFERROR(IF(RIGHT(VLOOKUP($A273,csapatok!$A:$CN,AP$320,FALSE),5)="Csere",VLOOKUP(LEFT(VLOOKUP($A273,csapatok!$A:$CN,AP$320,FALSE),LEN(VLOOKUP($A273,csapatok!$A:$CN,AP$320,FALSE))-6),'csapat-ranglista'!$A:$FP,AP$321,FALSE)/8,VLOOKUP(VLOOKUP($A273,csapatok!$A:$CN,AP$320,FALSE),'csapat-ranglista'!$A:$FP,AP$321,FALSE)/4),0)</f>
        <v>0</v>
      </c>
      <c r="AQ273" s="223">
        <f>IFERROR(IF(RIGHT(VLOOKUP($A273,csapatok!$A:$CN,AQ$320,FALSE),5)="Csere",VLOOKUP(LEFT(VLOOKUP($A273,csapatok!$A:$CN,AQ$320,FALSE),LEN(VLOOKUP($A273,csapatok!$A:$CN,AQ$320,FALSE))-6),'csapat-ranglista'!$A:$FP,AQ$321,FALSE)/8,VLOOKUP(VLOOKUP($A273,csapatok!$A:$CN,AQ$320,FALSE),'csapat-ranglista'!$A:$FP,AQ$321,FALSE)/4),0)</f>
        <v>0</v>
      </c>
      <c r="AR273" s="223">
        <f>IFERROR(IF(RIGHT(VLOOKUP($A273,csapatok!$A:$CN,AR$320,FALSE),5)="Csere",VLOOKUP(LEFT(VLOOKUP($A273,csapatok!$A:$CN,AR$320,FALSE),LEN(VLOOKUP($A273,csapatok!$A:$CN,AR$320,FALSE))-6),'csapat-ranglista'!$A:$FP,AR$321,FALSE)/8,VLOOKUP(VLOOKUP($A273,csapatok!$A:$CN,AR$320,FALSE),'csapat-ranglista'!$A:$FP,AR$321,FALSE)/4),0)</f>
        <v>0</v>
      </c>
      <c r="AS273" s="223">
        <f>IFERROR(IF(RIGHT(VLOOKUP($A273,csapatok!$A:$CN,AS$320,FALSE),5)="Csere",VLOOKUP(LEFT(VLOOKUP($A273,csapatok!$A:$CN,AS$320,FALSE),LEN(VLOOKUP($A273,csapatok!$A:$CN,AS$320,FALSE))-6),'csapat-ranglista'!$A:$FP,AS$321,FALSE)/8,VLOOKUP(VLOOKUP($A273,csapatok!$A:$CN,AS$320,FALSE),'csapat-ranglista'!$A:$FP,AS$321,FALSE)/4),0)</f>
        <v>0</v>
      </c>
      <c r="AT273" s="223">
        <f>IFERROR(IF(RIGHT(VLOOKUP($A273,csapatok!$A:$CN,AT$320,FALSE),5)="Csere",VLOOKUP(LEFT(VLOOKUP($A273,csapatok!$A:$CN,AT$320,FALSE),LEN(VLOOKUP($A273,csapatok!$A:$CN,AT$320,FALSE))-6),'csapat-ranglista'!$A:$FP,AT$321,FALSE)/8,VLOOKUP(VLOOKUP($A273,csapatok!$A:$CN,AT$320,FALSE),'csapat-ranglista'!$A:$FP,AT$321,FALSE)/4),0)</f>
        <v>0</v>
      </c>
      <c r="AU273" s="223">
        <f>IFERROR(IF(RIGHT(VLOOKUP($A273,csapatok!$A:$CN,AU$320,FALSE),5)="Csere",VLOOKUP(LEFT(VLOOKUP($A273,csapatok!$A:$CN,AU$320,FALSE),LEN(VLOOKUP($A273,csapatok!$A:$CN,AU$320,FALSE))-6),'csapat-ranglista'!$A:$FP,AU$321,FALSE)/8,VLOOKUP(VLOOKUP($A273,csapatok!$A:$CN,AU$320,FALSE),'csapat-ranglista'!$A:$FP,AU$321,FALSE)/4),0)</f>
        <v>0</v>
      </c>
      <c r="AV273" s="223">
        <f>IFERROR(IF(RIGHT(VLOOKUP($A273,csapatok!$A:$CN,AV$320,FALSE),5)="Csere",VLOOKUP(LEFT(VLOOKUP($A273,csapatok!$A:$CN,AV$320,FALSE),LEN(VLOOKUP($A273,csapatok!$A:$CN,AV$320,FALSE))-6),'csapat-ranglista'!$A:$FP,AV$321,FALSE)/8,VLOOKUP(VLOOKUP($A273,csapatok!$A:$CN,AV$320,FALSE),'csapat-ranglista'!$A:$FP,AV$321,FALSE)/4),0)</f>
        <v>0</v>
      </c>
      <c r="AW273" s="223">
        <f>IFERROR(IF(RIGHT(VLOOKUP($A273,csapatok!$A:$CN,AW$320,FALSE),5)="Csere",VLOOKUP(LEFT(VLOOKUP($A273,csapatok!$A:$CN,AW$320,FALSE),LEN(VLOOKUP($A273,csapatok!$A:$CN,AW$320,FALSE))-6),'csapat-ranglista'!$A:$FP,AW$321,FALSE)/8,VLOOKUP(VLOOKUP($A273,csapatok!$A:$CN,AW$320,FALSE),'csapat-ranglista'!$A:$FP,AW$321,FALSE)/4),0)</f>
        <v>0</v>
      </c>
      <c r="AX273" s="223">
        <f>IFERROR(IF(RIGHT(VLOOKUP($A273,csapatok!$A:$CN,AX$320,FALSE),5)="Csere",VLOOKUP(LEFT(VLOOKUP($A273,csapatok!$A:$CN,AX$320,FALSE),LEN(VLOOKUP($A273,csapatok!$A:$CN,AX$320,FALSE))-6),'csapat-ranglista'!$A:$FP,AX$321,FALSE)/8,VLOOKUP(VLOOKUP($A273,csapatok!$A:$CN,AX$320,FALSE),'csapat-ranglista'!$A:$FP,AX$321,FALSE)/4),0)</f>
        <v>0</v>
      </c>
      <c r="AY273" s="223">
        <f>IFERROR(IF(RIGHT(VLOOKUP($A273,csapatok!$A:$NN,AY$320,FALSE),5)="Csere",VLOOKUP(LEFT(VLOOKUP($A273,csapatok!$A:$NN,AY$320,FALSE),LEN(VLOOKUP($A273,csapatok!$A:$NN,AY$320,FALSE))-6),'csapat-ranglista'!$A:$FP,AY$321,FALSE)/8,VLOOKUP(VLOOKUP($A273,csapatok!$A:$NN,AY$320,FALSE),'csapat-ranglista'!$A:$FP,AY$321,FALSE)/4),0)</f>
        <v>0</v>
      </c>
      <c r="AZ273" s="223">
        <f>IFERROR(IF(RIGHT(VLOOKUP($A273,csapatok!$A:$NN,AZ$320,FALSE),5)="Csere",VLOOKUP(LEFT(VLOOKUP($A273,csapatok!$A:$NN,AZ$320,FALSE),LEN(VLOOKUP($A273,csapatok!$A:$NN,AZ$320,FALSE))-6),'csapat-ranglista'!$A:$FP,AZ$321,FALSE)/8,VLOOKUP(VLOOKUP($A273,csapatok!$A:$NN,AZ$320,FALSE),'csapat-ranglista'!$A:$FP,AZ$321,FALSE)/4),0)</f>
        <v>0</v>
      </c>
      <c r="BA273" s="223">
        <f>IFERROR(IF(RIGHT(VLOOKUP($A273,csapatok!$A:$NN,BA$320,FALSE),5)="Csere",VLOOKUP(LEFT(VLOOKUP($A273,csapatok!$A:$NN,BA$320,FALSE),LEN(VLOOKUP($A273,csapatok!$A:$NN,BA$320,FALSE))-6),'csapat-ranglista'!$A:$FP,BA$321,FALSE)/8,VLOOKUP(VLOOKUP($A273,csapatok!$A:$NN,BA$320,FALSE),'csapat-ranglista'!$A:$FP,BA$321,FALSE)/4),0)</f>
        <v>0</v>
      </c>
      <c r="BB273" s="223">
        <f>IFERROR(IF(RIGHT(VLOOKUP($A273,csapatok!$A:$NN,BB$320,FALSE),5)="Csere",VLOOKUP(LEFT(VLOOKUP($A273,csapatok!$A:$NN,BB$320,FALSE),LEN(VLOOKUP($A273,csapatok!$A:$NN,BB$320,FALSE))-6),'csapat-ranglista'!$A:$FP,BB$321,FALSE)/8,VLOOKUP(VLOOKUP($A273,csapatok!$A:$NN,BB$320,FALSE),'csapat-ranglista'!$A:$FP,BB$321,FALSE)/4),0)</f>
        <v>0</v>
      </c>
      <c r="BC273" s="224">
        <f>versenyek!$ES$11*IFERROR(VLOOKUP(VLOOKUP($A273,versenyek!ER:ET,3,FALSE),szabalyok!$A$16:$B$23,2,FALSE)/4,0)</f>
        <v>0</v>
      </c>
      <c r="BD273" s="224">
        <f>versenyek!$EV$11*IFERROR(VLOOKUP(VLOOKUP($A273,versenyek!EU:EW,3,FALSE),szabalyok!$A$16:$B$23,2,FALSE)/4,0)</f>
        <v>0</v>
      </c>
      <c r="BE273" s="223">
        <f>IFERROR(IF(RIGHT(VLOOKUP($A273,csapatok!$A:$NN,BE$320,FALSE),5)="Csere",VLOOKUP(LEFT(VLOOKUP($A273,csapatok!$A:$NN,BE$320,FALSE),LEN(VLOOKUP($A273,csapatok!$A:$NN,BE$320,FALSE))-6),'csapat-ranglista'!$A:$FP,BE$321,FALSE)/8,VLOOKUP(VLOOKUP($A273,csapatok!$A:$NN,BE$320,FALSE),'csapat-ranglista'!$A:$FP,BE$321,FALSE)/4),0)</f>
        <v>0</v>
      </c>
      <c r="BF273" s="223">
        <f>IFERROR(IF(RIGHT(VLOOKUP($A273,csapatok!$A:$NN,BF$320,FALSE),5)="Csere",VLOOKUP(LEFT(VLOOKUP($A273,csapatok!$A:$NN,BF$320,FALSE),LEN(VLOOKUP($A273,csapatok!$A:$NN,BF$320,FALSE))-6),'csapat-ranglista'!$A:$FP,BF$321,FALSE)/8,VLOOKUP(VLOOKUP($A273,csapatok!$A:$NN,BF$320,FALSE),'csapat-ranglista'!$A:$FP,BF$321,FALSE)/4),0)</f>
        <v>0</v>
      </c>
      <c r="BG273" s="223">
        <f>IFERROR(IF(RIGHT(VLOOKUP($A273,csapatok!$A:$NN,BG$320,FALSE),5)="Csere",VLOOKUP(LEFT(VLOOKUP($A273,csapatok!$A:$NN,BG$320,FALSE),LEN(VLOOKUP($A273,csapatok!$A:$NN,BG$320,FALSE))-6),'csapat-ranglista'!$A:$FP,BG$321,FALSE)/8,VLOOKUP(VLOOKUP($A273,csapatok!$A:$NN,BG$320,FALSE),'csapat-ranglista'!$A:$FP,BG$321,FALSE)/4),0)</f>
        <v>0</v>
      </c>
      <c r="BH273" s="223">
        <f>IFERROR(IF(RIGHT(VLOOKUP($A273,csapatok!$A:$NN,BH$320,FALSE),5)="Csere",VLOOKUP(LEFT(VLOOKUP($A273,csapatok!$A:$NN,BH$320,FALSE),LEN(VLOOKUP($A273,csapatok!$A:$NN,BH$320,FALSE))-6),'csapat-ranglista'!$A:$FP,BH$321,FALSE)/8,VLOOKUP(VLOOKUP($A273,csapatok!$A:$NN,BH$320,FALSE),'csapat-ranglista'!$A:$FP,BH$321,FALSE)/4),0)</f>
        <v>0</v>
      </c>
      <c r="BI273" s="223">
        <f>IFERROR(IF(RIGHT(VLOOKUP($A273,csapatok!$A:$NN,BI$320,FALSE),5)="Csere",VLOOKUP(LEFT(VLOOKUP($A273,csapatok!$A:$NN,BI$320,FALSE),LEN(VLOOKUP($A273,csapatok!$A:$NN,BI$320,FALSE))-6),'csapat-ranglista'!$A:$FP,BI$321,FALSE)/8,VLOOKUP(VLOOKUP($A273,csapatok!$A:$NN,BI$320,FALSE),'csapat-ranglista'!$A:$FP,BI$321,FALSE)/4),0)</f>
        <v>0</v>
      </c>
      <c r="BJ273" s="223">
        <f>IFERROR(IF(RIGHT(VLOOKUP($A273,csapatok!$A:$NN,BJ$320,FALSE),5)="Csere",VLOOKUP(LEFT(VLOOKUP($A273,csapatok!$A:$NN,BJ$320,FALSE),LEN(VLOOKUP($A273,csapatok!$A:$NN,BJ$320,FALSE))-6),'csapat-ranglista'!$A:$FP,BJ$321,FALSE)/8,VLOOKUP(VLOOKUP($A273,csapatok!$A:$NN,BJ$320,FALSE),'csapat-ranglista'!$A:$FP,BJ$321,FALSE)/4),0)</f>
        <v>0</v>
      </c>
      <c r="BK273" s="223">
        <f>IFERROR(IF(RIGHT(VLOOKUP($A273,csapatok!$A:$NN,BK$320,FALSE),5)="Csere",VLOOKUP(LEFT(VLOOKUP($A273,csapatok!$A:$NN,BK$320,FALSE),LEN(VLOOKUP($A273,csapatok!$A:$NN,BK$320,FALSE))-6),'csapat-ranglista'!$A:$FP,BK$321,FALSE)/8,VLOOKUP(VLOOKUP($A273,csapatok!$A:$NN,BK$320,FALSE),'csapat-ranglista'!$A:$FP,BK$321,FALSE)/4),0)</f>
        <v>0</v>
      </c>
      <c r="BL273" s="223">
        <f>IFERROR(IF(RIGHT(VLOOKUP($A273,csapatok!$A:$NN,BL$320,FALSE),5)="Csere",VLOOKUP(LEFT(VLOOKUP($A273,csapatok!$A:$NN,BL$320,FALSE),LEN(VLOOKUP($A273,csapatok!$A:$NN,BL$320,FALSE))-6),'csapat-ranglista'!$A:$FP,BL$321,FALSE)/8,VLOOKUP(VLOOKUP($A273,csapatok!$A:$NN,BL$320,FALSE),'csapat-ranglista'!$A:$FP,BL$321,FALSE)/4),0)</f>
        <v>0</v>
      </c>
      <c r="BM273" s="223">
        <f>IFERROR(IF(RIGHT(VLOOKUP($A273,csapatok!$A:$NN,BM$320,FALSE),5)="Csere",VLOOKUP(LEFT(VLOOKUP($A273,csapatok!$A:$NN,BM$320,FALSE),LEN(VLOOKUP($A273,csapatok!$A:$NN,BM$320,FALSE))-6),'csapat-ranglista'!$A:$FP,BM$321,FALSE)/8,VLOOKUP(VLOOKUP($A273,csapatok!$A:$NN,BM$320,FALSE),'csapat-ranglista'!$A:$FP,BM$321,FALSE)/4),0)</f>
        <v>0</v>
      </c>
      <c r="BN273" s="223">
        <f>IFERROR(IF(RIGHT(VLOOKUP($A273,csapatok!$A:$NN,BN$320,FALSE),5)="Csere",VLOOKUP(LEFT(VLOOKUP($A273,csapatok!$A:$NN,BN$320,FALSE),LEN(VLOOKUP($A273,csapatok!$A:$NN,BN$320,FALSE))-6),'csapat-ranglista'!$A:$FP,BN$321,FALSE)/8,VLOOKUP(VLOOKUP($A273,csapatok!$A:$NN,BN$320,FALSE),'csapat-ranglista'!$A:$FP,BN$321,FALSE)/4),0)</f>
        <v>0</v>
      </c>
      <c r="BO273" s="223">
        <f>IFERROR(IF(RIGHT(VLOOKUP($A273,csapatok!$A:$NN,BO$320,FALSE),5)="Csere",VLOOKUP(LEFT(VLOOKUP($A273,csapatok!$A:$NN,BO$320,FALSE),LEN(VLOOKUP($A273,csapatok!$A:$NN,BO$320,FALSE))-6),'csapat-ranglista'!$A:$FP,BO$321,FALSE)/8,VLOOKUP(VLOOKUP($A273,csapatok!$A:$NN,BO$320,FALSE),'csapat-ranglista'!$A:$FP,BO$321,FALSE)/4),0)</f>
        <v>0</v>
      </c>
      <c r="BP273" s="223">
        <f>IFERROR(IF(RIGHT(VLOOKUP($A273,csapatok!$A:$NN,BP$320,FALSE),5)="Csere",VLOOKUP(LEFT(VLOOKUP($A273,csapatok!$A:$NN,BP$320,FALSE),LEN(VLOOKUP($A273,csapatok!$A:$NN,BP$320,FALSE))-6),'csapat-ranglista'!$A:$FP,BP$321,FALSE)/8,VLOOKUP(VLOOKUP($A273,csapatok!$A:$NN,BP$320,FALSE),'csapat-ranglista'!$A:$FP,BP$321,FALSE)/4),0)</f>
        <v>0</v>
      </c>
      <c r="BQ273" s="223">
        <f>IFERROR(IF(RIGHT(VLOOKUP($A273,csapatok!$A:$NN,BQ$320,FALSE),5)="Csere",VLOOKUP(LEFT(VLOOKUP($A273,csapatok!$A:$NN,BQ$320,FALSE),LEN(VLOOKUP($A273,csapatok!$A:$NN,BQ$320,FALSE))-6),'csapat-ranglista'!$A:$FP,BQ$321,FALSE)/8,VLOOKUP(VLOOKUP($A273,csapatok!$A:$NN,BQ$320,FALSE),'csapat-ranglista'!$A:$FP,BQ$321,FALSE)/4),0)</f>
        <v>0</v>
      </c>
      <c r="BR273" s="223">
        <f>IFERROR(IF(RIGHT(VLOOKUP($A273,csapatok!$A:$NN,BR$320,FALSE),5)="Csere",VLOOKUP(LEFT(VLOOKUP($A273,csapatok!$A:$NN,BR$320,FALSE),LEN(VLOOKUP($A273,csapatok!$A:$NN,BR$320,FALSE))-6),'csapat-ranglista'!$A:$FP,BR$321,FALSE)/8,VLOOKUP(VLOOKUP($A273,csapatok!$A:$NN,BR$320,FALSE),'csapat-ranglista'!$A:$FP,BR$321,FALSE)/4),0)</f>
        <v>0</v>
      </c>
      <c r="BS273" s="223">
        <f>IFERROR(IF(RIGHT(VLOOKUP($A273,csapatok!$A:$NN,BS$320,FALSE),5)="Csere",VLOOKUP(LEFT(VLOOKUP($A273,csapatok!$A:$NN,BS$320,FALSE),LEN(VLOOKUP($A273,csapatok!$A:$NN,BS$320,FALSE))-6),'csapat-ranglista'!$A:$FP,BS$321,FALSE)/8,VLOOKUP(VLOOKUP($A273,csapatok!$A:$NN,BS$320,FALSE),'csapat-ranglista'!$A:$FP,BS$321,FALSE)/4),0)</f>
        <v>0</v>
      </c>
      <c r="BT273" s="223">
        <f>IFERROR(IF(RIGHT(VLOOKUP($A273,csapatok!$A:$NN,BT$320,FALSE),5)="Csere",VLOOKUP(LEFT(VLOOKUP($A273,csapatok!$A:$NN,BT$320,FALSE),LEN(VLOOKUP($A273,csapatok!$A:$NN,BT$320,FALSE))-6),'csapat-ranglista'!$A:$FP,BT$321,FALSE)/8,VLOOKUP(VLOOKUP($A273,csapatok!$A:$NN,BT$320,FALSE),'csapat-ranglista'!$A:$FP,BT$321,FALSE)/4),0)</f>
        <v>0</v>
      </c>
      <c r="BU273" s="223">
        <f>IFERROR(IF(RIGHT(VLOOKUP($A273,csapatok!$A:$NN,BU$320,FALSE),5)="Csere",VLOOKUP(LEFT(VLOOKUP($A273,csapatok!$A:$NN,BU$320,FALSE),LEN(VLOOKUP($A273,csapatok!$A:$NN,BU$320,FALSE))-6),'csapat-ranglista'!$A:$FP,BU$321,FALSE)/8,VLOOKUP(VLOOKUP($A273,csapatok!$A:$NN,BU$320,FALSE),'csapat-ranglista'!$A:$FP,BU$321,FALSE)/4),0)</f>
        <v>0</v>
      </c>
      <c r="BV273" s="223">
        <f>IFERROR(IF(RIGHT(VLOOKUP($A273,csapatok!$A:$NN,BV$320,FALSE),5)="Csere",VLOOKUP(LEFT(VLOOKUP($A273,csapatok!$A:$NN,BV$320,FALSE),LEN(VLOOKUP($A273,csapatok!$A:$NN,BV$320,FALSE))-6),'csapat-ranglista'!$A:$FP,BV$321,FALSE)/8,VLOOKUP(VLOOKUP($A273,csapatok!$A:$NN,BV$320,FALSE),'csapat-ranglista'!$A:$FP,BV$321,FALSE)/4),0)</f>
        <v>0</v>
      </c>
      <c r="BW273" s="223">
        <f>IFERROR(IF(RIGHT(VLOOKUP($A273,csapatok!$A:$NN,BW$320,FALSE),5)="Csere",VLOOKUP(LEFT(VLOOKUP($A273,csapatok!$A:$NN,BW$320,FALSE),LEN(VLOOKUP($A273,csapatok!$A:$NN,BW$320,FALSE))-6),'csapat-ranglista'!$A:$FP,BW$321,FALSE)/8,VLOOKUP(VLOOKUP($A273,csapatok!$A:$NN,BW$320,FALSE),'csapat-ranglista'!$A:$FP,BW$321,FALSE)/4),0)</f>
        <v>0</v>
      </c>
      <c r="BX273" s="223">
        <f>IFERROR(IF(RIGHT(VLOOKUP($A273,csapatok!$A:$NN,BX$320,FALSE),5)="Csere",VLOOKUP(LEFT(VLOOKUP($A273,csapatok!$A:$NN,BX$320,FALSE),LEN(VLOOKUP($A273,csapatok!$A:$NN,BX$320,FALSE))-6),'csapat-ranglista'!$A:$FP,BX$321,FALSE)/8,VLOOKUP(VLOOKUP($A273,csapatok!$A:$NN,BX$320,FALSE),'csapat-ranglista'!$A:$FP,BX$321,FALSE)/4),0)</f>
        <v>0</v>
      </c>
      <c r="BY273" s="223">
        <f>IFERROR(IF(RIGHT(VLOOKUP($A273,csapatok!$A:$NN,BY$320,FALSE),5)="Csere",VLOOKUP(LEFT(VLOOKUP($A273,csapatok!$A:$NN,BY$320,FALSE),LEN(VLOOKUP($A273,csapatok!$A:$NN,BY$320,FALSE))-6),'csapat-ranglista'!$A:$FP,BY$321,FALSE)/8,VLOOKUP(VLOOKUP($A273,csapatok!$A:$NN,BY$320,FALSE),'csapat-ranglista'!$A:$FP,BY$321,FALSE)/4),0)</f>
        <v>0</v>
      </c>
      <c r="BZ273" s="223">
        <f>IFERROR(IF(RIGHT(VLOOKUP($A273,csapatok!$A:$NN,BZ$320,FALSE),5)="Csere",VLOOKUP(LEFT(VLOOKUP($A273,csapatok!$A:$NN,BZ$320,FALSE),LEN(VLOOKUP($A273,csapatok!$A:$NN,BZ$320,FALSE))-6),'csapat-ranglista'!$A:$FP,BZ$321,FALSE)/8,VLOOKUP(VLOOKUP($A273,csapatok!$A:$NN,BZ$320,FALSE),'csapat-ranglista'!$A:$FP,BZ$321,FALSE)/4),0)</f>
        <v>0</v>
      </c>
      <c r="CA273" s="223">
        <f>IFERROR(IF(RIGHT(VLOOKUP($A273,csapatok!$A:$NN,CA$320,FALSE),5)="Csere",VLOOKUP(LEFT(VLOOKUP($A273,csapatok!$A:$NN,CA$320,FALSE),LEN(VLOOKUP($A273,csapatok!$A:$NN,CA$320,FALSE))-6),'csapat-ranglista'!$A:$FP,CA$321,FALSE)/8,VLOOKUP(VLOOKUP($A273,csapatok!$A:$NN,CA$320,FALSE),'csapat-ranglista'!$A:$FP,CA$321,FALSE)/4),0)</f>
        <v>0</v>
      </c>
      <c r="CB273" s="223">
        <f>IFERROR(IF(RIGHT(VLOOKUP($A273,csapatok!$A:$NN,CB$320,FALSE),5)="Csere",VLOOKUP(LEFT(VLOOKUP($A273,csapatok!$A:$NN,CB$320,FALSE),LEN(VLOOKUP($A273,csapatok!$A:$NN,CB$320,FALSE))-6),'csapat-ranglista'!$A:$FP,CB$321,FALSE)/8,VLOOKUP(VLOOKUP($A273,csapatok!$A:$NN,CB$320,FALSE),'csapat-ranglista'!$A:$FP,CB$321,FALSE)/4),0)</f>
        <v>0</v>
      </c>
      <c r="CC273" s="223">
        <f>IFERROR(IF(RIGHT(VLOOKUP($A273,csapatok!$A:$NN,CC$320,FALSE),5)="Csere",VLOOKUP(LEFT(VLOOKUP($A273,csapatok!$A:$NN,CC$320,FALSE),LEN(VLOOKUP($A273,csapatok!$A:$NN,CC$320,FALSE))-6),'csapat-ranglista'!$A:$FP,CC$321,FALSE)/8,VLOOKUP(VLOOKUP($A273,csapatok!$A:$NN,CC$320,FALSE),'csapat-ranglista'!$A:$FP,CC$321,FALSE)/4),0)</f>
        <v>0</v>
      </c>
      <c r="CD273" s="223">
        <f>IFERROR(IF(RIGHT(VLOOKUP($A273,csapatok!$A:$NN,CD$320,FALSE),5)="Csere",VLOOKUP(LEFT(VLOOKUP($A273,csapatok!$A:$NN,CD$320,FALSE),LEN(VLOOKUP($A273,csapatok!$A:$NN,CD$320,FALSE))-6),'csapat-ranglista'!$A:$FP,CD$321,FALSE)/8,VLOOKUP(VLOOKUP($A273,csapatok!$A:$NN,CD$320,FALSE),'csapat-ranglista'!$A:$FP,CD$321,FALSE)/4),0)</f>
        <v>0</v>
      </c>
      <c r="CE273" s="223">
        <f>IFERROR(IF(RIGHT(VLOOKUP($A273,csapatok!$A:$NN,CE$320,FALSE),5)="Csere",VLOOKUP(LEFT(VLOOKUP($A273,csapatok!$A:$NN,CE$320,FALSE),LEN(VLOOKUP($A273,csapatok!$A:$NN,CE$320,FALSE))-6),'csapat-ranglista'!$A:$FP,CE$321,FALSE)/8,VLOOKUP(VLOOKUP($A273,csapatok!$A:$NN,CE$320,FALSE),'csapat-ranglista'!$A:$FP,CE$321,FALSE)/4),0)</f>
        <v>0</v>
      </c>
      <c r="CF273" s="223">
        <f>IFERROR(IF(RIGHT(VLOOKUP($A273,csapatok!$A:$NN,CF$320,FALSE),5)="Csere",VLOOKUP(LEFT(VLOOKUP($A273,csapatok!$A:$NN,CF$320,FALSE),LEN(VLOOKUP($A273,csapatok!$A:$NN,CF$320,FALSE))-6),'csapat-ranglista'!$A:$FP,CF$321,FALSE)/8,VLOOKUP(VLOOKUP($A273,csapatok!$A:$NN,CF$320,FALSE),'csapat-ranglista'!$A:$FP,CF$321,FALSE)/4),0)</f>
        <v>0</v>
      </c>
      <c r="CG273" s="223">
        <f>IFERROR(IF(RIGHT(VLOOKUP($A273,csapatok!$A:$NN,CG$320,FALSE),5)="Csere",VLOOKUP(LEFT(VLOOKUP($A273,csapatok!$A:$NN,CG$320,FALSE),LEN(VLOOKUP($A273,csapatok!$A:$NN,CG$320,FALSE))-6),'csapat-ranglista'!$A:$FP,CG$321,FALSE)/8,VLOOKUP(VLOOKUP($A273,csapatok!$A:$NN,CG$320,FALSE),'csapat-ranglista'!$A:$FP,CG$321,FALSE)/4),0)</f>
        <v>0</v>
      </c>
      <c r="CH273" s="223">
        <f>IFERROR(IF(RIGHT(VLOOKUP($A273,csapatok!$A:$NN,CH$320,FALSE),5)="Csere",VLOOKUP(LEFT(VLOOKUP($A273,csapatok!$A:$NN,CH$320,FALSE),LEN(VLOOKUP($A273,csapatok!$A:$NN,CH$320,FALSE))-6),'csapat-ranglista'!$A:$FP,CH$321,FALSE)/8,VLOOKUP(VLOOKUP($A273,csapatok!$A:$NN,CH$320,FALSE),'csapat-ranglista'!$A:$FP,CH$321,FALSE)/4),0)</f>
        <v>0</v>
      </c>
      <c r="CI273" s="223">
        <f>IFERROR(IF(RIGHT(VLOOKUP($A273,csapatok!$A:$NN,CI$320,FALSE),5)="Csere",VLOOKUP(LEFT(VLOOKUP($A273,csapatok!$A:$NN,CI$320,FALSE),LEN(VLOOKUP($A273,csapatok!$A:$NN,CI$320,FALSE))-6),'csapat-ranglista'!$A:$FP,CI$321,FALSE)/8,VLOOKUP(VLOOKUP($A273,csapatok!$A:$NN,CI$320,FALSE),'csapat-ranglista'!$A:$FP,CI$321,FALSE)/4),0)</f>
        <v>0</v>
      </c>
      <c r="CJ273" s="224">
        <f>versenyek!$IQ$11*IFERROR(VLOOKUP(VLOOKUP($A273,versenyek!IP:IR,3,FALSE),szabalyok!$A$16:$B$23,2,FALSE)/4,0)</f>
        <v>0</v>
      </c>
      <c r="CK273" s="224">
        <f>versenyek!$IT$11*IFERROR(VLOOKUP(VLOOKUP($A273,versenyek!IS:IU,3,FALSE),szabalyok!$A$16:$B$23,2,FALSE)/4,0)</f>
        <v>0</v>
      </c>
      <c r="CL273" s="223">
        <f>IFERROR(IF(RIGHT(VLOOKUP($A273,csapatok!$A:$NN,CL$320,FALSE),5)="Csere",VLOOKUP(LEFT(VLOOKUP($A273,csapatok!$A:$NN,CL$320,FALSE),LEN(VLOOKUP($A273,csapatok!$A:$NN,CL$320,FALSE))-6),'csapat-ranglista'!$A:$FP,CL$321,FALSE)/8,VLOOKUP(VLOOKUP($A273,csapatok!$A:$NN,CL$320,FALSE),'csapat-ranglista'!$A:$FP,CL$321,FALSE)/4),0)</f>
        <v>0</v>
      </c>
      <c r="CM273" s="223">
        <f>IFERROR(IF(RIGHT(VLOOKUP($A273,csapatok!$A:$NN,CM$320,FALSE),5)="Csere",VLOOKUP(LEFT(VLOOKUP($A273,csapatok!$A:$NN,CM$320,FALSE),LEN(VLOOKUP($A273,csapatok!$A:$NN,CM$320,FALSE))-6),'csapat-ranglista'!$A:$FP,CM$321,FALSE)/8,VLOOKUP(VLOOKUP($A273,csapatok!$A:$NN,CM$320,FALSE),'csapat-ranglista'!$A:$FP,CM$321,FALSE)/4),0)</f>
        <v>0</v>
      </c>
      <c r="CN273" s="223">
        <f>IFERROR(IF(RIGHT(VLOOKUP($A273,csapatok!$A:$NN,CN$320,FALSE),5)="Csere",VLOOKUP(LEFT(VLOOKUP($A273,csapatok!$A:$NN,CN$320,FALSE),LEN(VLOOKUP($A273,csapatok!$A:$NN,CN$320,FALSE))-6),'csapat-ranglista'!$A:$FP,CN$321,FALSE)/8,VLOOKUP(VLOOKUP($A273,csapatok!$A:$NN,CN$320,FALSE),'csapat-ranglista'!$A:$FP,CN$321,FALSE)/4),0)</f>
        <v>0</v>
      </c>
      <c r="CO273" s="223">
        <f>IFERROR(IF(RIGHT(VLOOKUP($A273,csapatok!$A:$NN,CO$320,FALSE),5)="Csere",VLOOKUP(LEFT(VLOOKUP($A273,csapatok!$A:$NN,CO$320,FALSE),LEN(VLOOKUP($A273,csapatok!$A:$NN,CO$320,FALSE))-6),'csapat-ranglista'!$A:$FP,CO$321,FALSE)/8,VLOOKUP(VLOOKUP($A273,csapatok!$A:$NN,CO$320,FALSE),'csapat-ranglista'!$A:$FP,CO$321,FALSE)/4),0)</f>
        <v>0</v>
      </c>
      <c r="CP273" s="223">
        <f>IFERROR(IF(RIGHT(VLOOKUP($A273,csapatok!$A:$NN,CP$320,FALSE),5)="Csere",VLOOKUP(LEFT(VLOOKUP($A273,csapatok!$A:$NN,CP$320,FALSE),LEN(VLOOKUP($A273,csapatok!$A:$NN,CP$320,FALSE))-6),'csapat-ranglista'!$A:$FP,CP$321,FALSE)/8,VLOOKUP(VLOOKUP($A273,csapatok!$A:$NN,CP$320,FALSE),'csapat-ranglista'!$A:$FP,CP$321,FALSE)/4),0)</f>
        <v>0</v>
      </c>
      <c r="CQ273" s="223">
        <f>IFERROR(IF(RIGHT(VLOOKUP($A273,csapatok!$A:$NN,CQ$320,FALSE),5)="Csere",VLOOKUP(LEFT(VLOOKUP($A273,csapatok!$A:$NN,CQ$320,FALSE),LEN(VLOOKUP($A273,csapatok!$A:$NN,CQ$320,FALSE))-6),'csapat-ranglista'!$A:$FP,CQ$321,FALSE)/8,VLOOKUP(VLOOKUP($A273,csapatok!$A:$NN,CQ$320,FALSE),'csapat-ranglista'!$A:$FP,CQ$321,FALSE)/4),0)</f>
        <v>0</v>
      </c>
      <c r="CR273" s="223">
        <f>IFERROR(IF(RIGHT(VLOOKUP($A273,csapatok!$A:$NN,CR$320,FALSE),5)="Csere",VLOOKUP(LEFT(VLOOKUP($A273,csapatok!$A:$NN,CR$320,FALSE),LEN(VLOOKUP($A273,csapatok!$A:$NN,CR$320,FALSE))-6),'csapat-ranglista'!$A:$FP,CR$321,FALSE)/8,VLOOKUP(VLOOKUP($A273,csapatok!$A:$NN,CR$320,FALSE),'csapat-ranglista'!$A:$FP,CR$321,FALSE)/4),0)</f>
        <v>0</v>
      </c>
      <c r="CS273" s="223">
        <f>IFERROR(IF(RIGHT(VLOOKUP($A273,csapatok!$A:$NN,CS$320,FALSE),5)="Csere",VLOOKUP(LEFT(VLOOKUP($A273,csapatok!$A:$NN,CS$320,FALSE),LEN(VLOOKUP($A273,csapatok!$A:$NN,CS$320,FALSE))-6),'csapat-ranglista'!$A:$FP,CS$321,FALSE)/8,VLOOKUP(VLOOKUP($A273,csapatok!$A:$NN,CS$320,FALSE),'csapat-ranglista'!$A:$FP,CS$321,FALSE)/4),0)</f>
        <v>0</v>
      </c>
      <c r="CT273" s="223">
        <f>IFERROR(IF(RIGHT(VLOOKUP($A273,csapatok!$A:$NN,CT$320,FALSE),5)="Csere",VLOOKUP(LEFT(VLOOKUP($A273,csapatok!$A:$NN,CT$320,FALSE),LEN(VLOOKUP($A273,csapatok!$A:$NN,CT$320,FALSE))-6),'csapat-ranglista'!$A:$FP,CT$321,FALSE)/8,VLOOKUP(VLOOKUP($A273,csapatok!$A:$NN,CT$320,FALSE),'csapat-ranglista'!$A:$FP,CT$321,FALSE)/4),0)</f>
        <v>0</v>
      </c>
      <c r="CU273" s="223">
        <f>IFERROR(IF(RIGHT(VLOOKUP($A273,csapatok!$A:$NN,CU$320,FALSE),5)="Csere",VLOOKUP(LEFT(VLOOKUP($A273,csapatok!$A:$NN,CU$320,FALSE),LEN(VLOOKUP($A273,csapatok!$A:$NN,CU$320,FALSE))-6),'csapat-ranglista'!$A:$FP,CU$321,FALSE)/8,VLOOKUP(VLOOKUP($A273,csapatok!$A:$NN,CU$320,FALSE),'csapat-ranglista'!$A:$FP,CU$321,FALSE)/4),0)</f>
        <v>0</v>
      </c>
      <c r="CV273" s="223">
        <f>IFERROR(IF(RIGHT(VLOOKUP($A273,csapatok!$A:$NN,CV$320,FALSE),5)="Csere",VLOOKUP(LEFT(VLOOKUP($A273,csapatok!$A:$NN,CV$320,FALSE),LEN(VLOOKUP($A273,csapatok!$A:$NN,CV$320,FALSE))-6),'csapat-ranglista'!$A:$FP,CV$321,FALSE)/8,VLOOKUP(VLOOKUP($A273,csapatok!$A:$NN,CV$320,FALSE),'csapat-ranglista'!$A:$FP,CV$321,FALSE)/4),0)</f>
        <v>0</v>
      </c>
      <c r="CW273" s="223">
        <f>IFERROR(IF(RIGHT(VLOOKUP($A273,csapatok!$A:$NN,CW$320,FALSE),5)="Csere",VLOOKUP(LEFT(VLOOKUP($A273,csapatok!$A:$NN,CW$320,FALSE),LEN(VLOOKUP($A273,csapatok!$A:$NN,CW$320,FALSE))-6),'csapat-ranglista'!$A:$FP,CW$321,FALSE)/8,VLOOKUP(VLOOKUP($A273,csapatok!$A:$NN,CW$320,FALSE),'csapat-ranglista'!$A:$FP,CW$321,FALSE)/4),0)</f>
        <v>0</v>
      </c>
      <c r="CX273" s="223">
        <f>IFERROR(IF(RIGHT(VLOOKUP($A273,csapatok!$A:$NN,CX$320,FALSE),5)="Csere",VLOOKUP(LEFT(VLOOKUP($A273,csapatok!$A:$NN,CX$320,FALSE),LEN(VLOOKUP($A273,csapatok!$A:$NN,CX$320,FALSE))-6),'csapat-ranglista'!$A:$FP,CX$321,FALSE)/8,VLOOKUP(VLOOKUP($A273,csapatok!$A:$NN,CX$320,FALSE),'csapat-ranglista'!$A:$FP,CX$321,FALSE)/4),0)</f>
        <v>0</v>
      </c>
      <c r="CY273" s="223">
        <f>IFERROR(IF(RIGHT(VLOOKUP($A273,csapatok!$A:$NN,CY$320,FALSE),5)="Csere",VLOOKUP(LEFT(VLOOKUP($A273,csapatok!$A:$NN,CY$320,FALSE),LEN(VLOOKUP($A273,csapatok!$A:$NN,CY$320,FALSE))-6),'csapat-ranglista'!$A:$FP,CY$321,FALSE)/8,VLOOKUP(VLOOKUP($A273,csapatok!$A:$NN,CY$320,FALSE),'csapat-ranglista'!$A:$FP,CY$321,FALSE)/4),0)</f>
        <v>0</v>
      </c>
      <c r="CZ273" s="223">
        <f>IFERROR(IF(RIGHT(VLOOKUP($A273,csapatok!$A:$NN,CZ$320,FALSE),5)="Csere",VLOOKUP(LEFT(VLOOKUP($A273,csapatok!$A:$NN,CZ$320,FALSE),LEN(VLOOKUP($A273,csapatok!$A:$NN,CZ$320,FALSE))-6),'csapat-ranglista'!$A:$FP,CZ$321,FALSE)/8,VLOOKUP(VLOOKUP($A273,csapatok!$A:$NN,CZ$320,FALSE),'csapat-ranglista'!$A:$FP,CZ$321,FALSE)/4),0)</f>
        <v>0</v>
      </c>
      <c r="DA273" s="223">
        <f>IFERROR(IF(RIGHT(VLOOKUP($A273,csapatok!$A:$NN,DA$320,FALSE),5)="Csere",VLOOKUP(LEFT(VLOOKUP($A273,csapatok!$A:$NN,DA$320,FALSE),LEN(VLOOKUP($A273,csapatok!$A:$NN,DA$320,FALSE))-6),'csapat-ranglista'!$A:$FP,DA$321,FALSE)/8,VLOOKUP(VLOOKUP($A273,csapatok!$A:$NN,DA$320,FALSE),'csapat-ranglista'!$A:$FP,DA$321,FALSE)/4),0)</f>
        <v>0</v>
      </c>
      <c r="DB273" s="223">
        <f>IFERROR(IF(RIGHT(VLOOKUP($A273,csapatok!$A:$NN,DB$320,FALSE),5)="Csere",VLOOKUP(LEFT(VLOOKUP($A273,csapatok!$A:$NN,DB$320,FALSE),LEN(VLOOKUP($A273,csapatok!$A:$NN,DB$320,FALSE))-6),'csapat-ranglista'!$A:$FP,DB$321,FALSE)/8,VLOOKUP(VLOOKUP($A273,csapatok!$A:$NN,DB$320,FALSE),'csapat-ranglista'!$A:$FP,DB$321,FALSE)/4),0)</f>
        <v>0</v>
      </c>
      <c r="DC273" s="223">
        <f>IFERROR(IF(RIGHT(VLOOKUP($A273,csapatok!$A:$NN,DC$320,FALSE),5)="Csere",VLOOKUP(LEFT(VLOOKUP($A273,csapatok!$A:$NN,DC$320,FALSE),LEN(VLOOKUP($A273,csapatok!$A:$NN,DC$320,FALSE))-6),'csapat-ranglista'!$A:$FP,DC$321,FALSE)/8,VLOOKUP(VLOOKUP($A273,csapatok!$A:$NN,DC$320,FALSE),'csapat-ranglista'!$A:$FP,DC$321,FALSE)/4),0)</f>
        <v>0</v>
      </c>
      <c r="DD273" s="223">
        <f>IFERROR(IF(RIGHT(VLOOKUP($A273,csapatok!$A:$NN,DD$320,FALSE),5)="Csere",VLOOKUP(LEFT(VLOOKUP($A273,csapatok!$A:$NN,DD$320,FALSE),LEN(VLOOKUP($A273,csapatok!$A:$NN,DD$320,FALSE))-6),'csapat-ranglista'!$A:$FP,DD$321,FALSE)/8,VLOOKUP(VLOOKUP($A273,csapatok!$A:$NN,DD$320,FALSE),'csapat-ranglista'!$A:$FP,DD$321,FALSE)/4),0)</f>
        <v>0</v>
      </c>
      <c r="DE273" s="223">
        <f>IFERROR(IF(RIGHT(VLOOKUP($A273,csapatok!$A:$NN,DE$320,FALSE),5)="Csere",VLOOKUP(LEFT(VLOOKUP($A273,csapatok!$A:$NN,DE$320,FALSE),LEN(VLOOKUP($A273,csapatok!$A:$NN,DE$320,FALSE))-6),'csapat-ranglista'!$A:$FP,DE$321,FALSE)/8,VLOOKUP(VLOOKUP($A273,csapatok!$A:$NN,DE$320,FALSE),'csapat-ranglista'!$A:$FP,DE$321,FALSE)/4),0)</f>
        <v>0</v>
      </c>
      <c r="DF273" s="223">
        <f>IFERROR(IF(RIGHT(VLOOKUP($A273,csapatok!$A:$NN,DF$320,FALSE),5)="Csere",VLOOKUP(LEFT(VLOOKUP($A273,csapatok!$A:$NN,DF$320,FALSE),LEN(VLOOKUP($A273,csapatok!$A:$NN,DF$320,FALSE))-6),'csapat-ranglista'!$A:$FP,DF$321,FALSE)/8,VLOOKUP(VLOOKUP($A273,csapatok!$A:$NN,DF$320,FALSE),'csapat-ranglista'!$A:$FP,DF$321,FALSE)/4),0)</f>
        <v>0</v>
      </c>
      <c r="DG273" s="223">
        <f>IFERROR(IF(RIGHT(VLOOKUP($A273,csapatok!$A:$NN,DG$320,FALSE),5)="Csere",VLOOKUP(LEFT(VLOOKUP($A273,csapatok!$A:$NN,DG$320,FALSE),LEN(VLOOKUP($A273,csapatok!$A:$NN,DG$320,FALSE))-6),'csapat-ranglista'!$A:$FP,DG$321,FALSE)/8,VLOOKUP(VLOOKUP($A273,csapatok!$A:$NN,DG$320,FALSE),'csapat-ranglista'!$A:$FP,DG$321,FALSE)/4),0)</f>
        <v>0</v>
      </c>
      <c r="DH273" s="223">
        <f>IFERROR(IF(RIGHT(VLOOKUP($A273,csapatok!$A:$NN,DH$320,FALSE),5)="Csere",VLOOKUP(LEFT(VLOOKUP($A273,csapatok!$A:$NN,DH$320,FALSE),LEN(VLOOKUP($A273,csapatok!$A:$NN,DH$320,FALSE))-6),'csapat-ranglista'!$A:$FP,DH$321,FALSE)/8,VLOOKUP(VLOOKUP($A273,csapatok!$A:$NN,DH$320,FALSE),'csapat-ranglista'!$A:$FP,DH$321,FALSE)/4),0)</f>
        <v>0</v>
      </c>
      <c r="DI273" s="223">
        <f>IFERROR(IF(RIGHT(VLOOKUP($A273,csapatok!$A:$NN,DI$320,FALSE),5)="Csere",VLOOKUP(LEFT(VLOOKUP($A273,csapatok!$A:$NN,DI$320,FALSE),LEN(VLOOKUP($A273,csapatok!$A:$NN,DI$320,FALSE))-6),'csapat-ranglista'!$A:$FP,DI$321,FALSE)/8,VLOOKUP(VLOOKUP($A273,csapatok!$A:$NN,DI$320,FALSE),'csapat-ranglista'!$A:$FP,DI$321,FALSE)/4),0)</f>
        <v>0</v>
      </c>
      <c r="DJ273" s="223">
        <f>IFERROR(IF(RIGHT(VLOOKUP($A273,csapatok!$A:$NN,DJ$320,FALSE),5)="Csere",VLOOKUP(LEFT(VLOOKUP($A273,csapatok!$A:$NN,DJ$320,FALSE),LEN(VLOOKUP($A273,csapatok!$A:$NN,DJ$320,FALSE))-6),'csapat-ranglista'!$A:$FP,DJ$321,FALSE)/8,VLOOKUP(VLOOKUP($A273,csapatok!$A:$NN,DJ$320,FALSE),'csapat-ranglista'!$A:$FP,DJ$321,FALSE)/4),0)</f>
        <v>0</v>
      </c>
      <c r="DK273" s="223">
        <f>IFERROR(IF(RIGHT(VLOOKUP($A273,csapatok!$A:$NN,DK$320,FALSE),5)="Csere",VLOOKUP(LEFT(VLOOKUP($A273,csapatok!$A:$NN,DK$320,FALSE),LEN(VLOOKUP($A273,csapatok!$A:$NN,DK$320,FALSE))-6),'csapat-ranglista'!$A:$FP,DK$321,FALSE)/8,VLOOKUP(VLOOKUP($A273,csapatok!$A:$NN,DK$320,FALSE),'csapat-ranglista'!$A:$FP,DK$321,FALSE)/4),0)</f>
        <v>0</v>
      </c>
      <c r="DL273" s="223">
        <f>IFERROR(IF(RIGHT(VLOOKUP($A273,csapatok!$A:$NN,DL$320,FALSE),5)="Csere",VLOOKUP(LEFT(VLOOKUP($A273,csapatok!$A:$NN,DL$320,FALSE),LEN(VLOOKUP($A273,csapatok!$A:$NN,DL$320,FALSE))-6),'csapat-ranglista'!$A:$FP,DL$321,FALSE)/8,VLOOKUP(VLOOKUP($A273,csapatok!$A:$NN,DL$320,FALSE),'csapat-ranglista'!$A:$FP,DL$321,FALSE)/4),0)</f>
        <v>0</v>
      </c>
      <c r="DM273" s="223">
        <f>IFERROR(IF(RIGHT(VLOOKUP($A273,csapatok!$A:$NN,DM$320,FALSE),5)="Csere",VLOOKUP(LEFT(VLOOKUP($A273,csapatok!$A:$NN,DM$320,FALSE),LEN(VLOOKUP($A273,csapatok!$A:$NN,DM$320,FALSE))-6),'csapat-ranglista'!$A:$FP,DM$321,FALSE)/8,VLOOKUP(VLOOKUP($A273,csapatok!$A:$NN,DM$320,FALSE),'csapat-ranglista'!$A:$FP,DM$321,FALSE)/4),0)</f>
        <v>0</v>
      </c>
      <c r="DN273" s="223">
        <f>IFERROR(IF(RIGHT(VLOOKUP($A273,csapatok!$A:$NN,DN$320,FALSE),5)="Csere",VLOOKUP(LEFT(VLOOKUP($A273,csapatok!$A:$NN,DN$320,FALSE),LEN(VLOOKUP($A273,csapatok!$A:$NN,DN$320,FALSE))-6),'csapat-ranglista'!$A:$FP,DN$321,FALSE)/8,VLOOKUP(VLOOKUP($A273,csapatok!$A:$NN,DN$320,FALSE),'csapat-ranglista'!$A:$FP,DN$321,FALSE)/4),0)</f>
        <v>0</v>
      </c>
      <c r="DO273" s="224">
        <f>versenyek!$MF$11*IFERROR(VLOOKUP(VLOOKUP($A273,versenyek!ME:MG,3,FALSE),szabalyok!$A$16:$B$23,2,FALSE)/4,0)</f>
        <v>0</v>
      </c>
      <c r="DP273" s="224">
        <f>versenyek!$MI$11*IFERROR(VLOOKUP(VLOOKUP($A273,versenyek!MH:MJ,3,FALSE),szabalyok!$A$16:$B$23,2,FALSE)/4,0)</f>
        <v>0</v>
      </c>
      <c r="DQ273" s="223">
        <f>IFERROR(IF(RIGHT(VLOOKUP($A273,csapatok!$A:$NN,DQ$320,FALSE),5)="Csere",VLOOKUP(LEFT(VLOOKUP($A273,csapatok!$A:$NN,DQ$320,FALSE),LEN(VLOOKUP($A273,csapatok!$A:$NN,DQ$320,FALSE))-6),'csapat-ranglista'!$A:$FP,DQ$321,FALSE)/8,VLOOKUP(VLOOKUP($A273,csapatok!$A:$NN,DQ$320,FALSE),'csapat-ranglista'!$A:$FP,DQ$321,FALSE)/4),0)</f>
        <v>0</v>
      </c>
      <c r="DR273" s="223">
        <f>IFERROR(IF(RIGHT(VLOOKUP($A273,csapatok!$A:$NN,DR$320,FALSE),5)="Csere",VLOOKUP(LEFT(VLOOKUP($A273,csapatok!$A:$NN,DR$320,FALSE),LEN(VLOOKUP($A273,csapatok!$A:$NN,DR$320,FALSE))-6),'csapat-ranglista'!$A:$FP,DR$321,FALSE)/8,VLOOKUP(VLOOKUP($A273,csapatok!$A:$NN,DR$320,FALSE),'csapat-ranglista'!$A:$FP,DR$321,FALSE)/4),0)</f>
        <v>0</v>
      </c>
      <c r="DS273" s="223">
        <f>IFERROR(IF(RIGHT(VLOOKUP($A273,csapatok!$A:$NN,DS$320,FALSE),5)="Csere",VLOOKUP(LEFT(VLOOKUP($A273,csapatok!$A:$NN,DS$320,FALSE),LEN(VLOOKUP($A273,csapatok!$A:$NN,DS$320,FALSE))-6),'csapat-ranglista'!$A:$FP,DS$321,FALSE)/8,VLOOKUP(VLOOKUP($A273,csapatok!$A:$NN,DS$320,FALSE),'csapat-ranglista'!$A:$FP,DS$321,FALSE)/4),0)</f>
        <v>0</v>
      </c>
      <c r="DT273" s="223">
        <f>IFERROR(IF(RIGHT(VLOOKUP($A273,csapatok!$A:$NN,DT$320,FALSE),5)="Csere",VLOOKUP(LEFT(VLOOKUP($A273,csapatok!$A:$NN,DT$320,FALSE),LEN(VLOOKUP($A273,csapatok!$A:$NN,DT$320,FALSE))-6),'csapat-ranglista'!$A:$FP,DT$321,FALSE)/8,VLOOKUP(VLOOKUP($A273,csapatok!$A:$NN,DT$320,FALSE),'csapat-ranglista'!$A:$FP,DT$321,FALSE)/4),0)</f>
        <v>0</v>
      </c>
      <c r="DU273" s="223">
        <f>IFERROR(IF(RIGHT(VLOOKUP($A273,csapatok!$A:$NN,DU$320,FALSE),5)="Csere",VLOOKUP(LEFT(VLOOKUP($A273,csapatok!$A:$NN,DU$320,FALSE),LEN(VLOOKUP($A273,csapatok!$A:$NN,DU$320,FALSE))-6),'csapat-ranglista'!$A:$FP,DU$321,FALSE)/8,VLOOKUP(VLOOKUP($A273,csapatok!$A:$NN,DU$320,FALSE),'csapat-ranglista'!$A:$FP,DU$321,FALSE)/4),0)</f>
        <v>0</v>
      </c>
      <c r="DV273" s="223">
        <f>IFERROR(IF(RIGHT(VLOOKUP($A273,csapatok!$A:$NN,DV$320,FALSE),5)="Csere",VLOOKUP(LEFT(VLOOKUP($A273,csapatok!$A:$NN,DV$320,FALSE),LEN(VLOOKUP($A273,csapatok!$A:$NN,DV$320,FALSE))-6),'csapat-ranglista'!$A:$FP,DV$321,FALSE)/8,VLOOKUP(VLOOKUP($A273,csapatok!$A:$NN,DV$320,FALSE),'csapat-ranglista'!$A:$FP,DV$321,FALSE)/4),0)</f>
        <v>0</v>
      </c>
      <c r="DW273" s="223">
        <f>IFERROR(IF(RIGHT(VLOOKUP($A273,csapatok!$A:$NN,DW$320,FALSE),5)="Csere",VLOOKUP(LEFT(VLOOKUP($A273,csapatok!$A:$NN,DW$320,FALSE),LEN(VLOOKUP($A273,csapatok!$A:$NN,DW$320,FALSE))-6),'csapat-ranglista'!$A:$FP,DW$321,FALSE)/8,VLOOKUP(VLOOKUP($A273,csapatok!$A:$NN,DW$320,FALSE),'csapat-ranglista'!$A:$FP,DW$321,FALSE)/4),0)</f>
        <v>0</v>
      </c>
      <c r="DX273" s="223">
        <f>IFERROR(IF(RIGHT(VLOOKUP($A273,csapatok!$A:$NN,DX$320,FALSE),5)="Csere",VLOOKUP(LEFT(VLOOKUP($A273,csapatok!$A:$NN,DX$320,FALSE),LEN(VLOOKUP($A273,csapatok!$A:$NN,DX$320,FALSE))-6),'csapat-ranglista'!$A:$FP,DX$321,FALSE)/8,VLOOKUP(VLOOKUP($A273,csapatok!$A:$NN,DX$320,FALSE),'csapat-ranglista'!$A:$FP,DX$321,FALSE)/4),0)</f>
        <v>0</v>
      </c>
      <c r="DY273" s="223">
        <f>IFERROR(IF(RIGHT(VLOOKUP($A273,csapatok!$A:$NN,DY$320,FALSE),5)="Csere",VLOOKUP(LEFT(VLOOKUP($A273,csapatok!$A:$NN,DY$320,FALSE),LEN(VLOOKUP($A273,csapatok!$A:$NN,DY$320,FALSE))-6),'csapat-ranglista'!$A:$FP,DY$321,FALSE)/8,VLOOKUP(VLOOKUP($A273,csapatok!$A:$NN,DY$320,FALSE),'csapat-ranglista'!$A:$FP,DY$321,FALSE)/4),0)</f>
        <v>0</v>
      </c>
      <c r="DZ273" s="223">
        <f>IFERROR(IF(RIGHT(VLOOKUP($A273,csapatok!$A:$NN,DZ$320,FALSE),5)="Csere",VLOOKUP(LEFT(VLOOKUP($A273,csapatok!$A:$NN,DZ$320,FALSE),LEN(VLOOKUP($A273,csapatok!$A:$NN,DZ$320,FALSE))-6),'csapat-ranglista'!$A:$FP,DZ$321,FALSE)/8,VLOOKUP(VLOOKUP($A273,csapatok!$A:$NN,DZ$320,FALSE),'csapat-ranglista'!$A:$FP,DZ$321,FALSE)/4),0)</f>
        <v>0</v>
      </c>
      <c r="EA273" s="223">
        <f>IFERROR(IF(RIGHT(VLOOKUP($A273,csapatok!$A:$NN,EA$320,FALSE),5)="Csere",VLOOKUP(LEFT(VLOOKUP($A273,csapatok!$A:$NN,EA$320,FALSE),LEN(VLOOKUP($A273,csapatok!$A:$NN,EA$320,FALSE))-6),'csapat-ranglista'!$A:$FP,EA$321,FALSE)/8,VLOOKUP(VLOOKUP($A273,csapatok!$A:$NN,EA$320,FALSE),'csapat-ranglista'!$A:$FP,EA$321,FALSE)/4),0)</f>
        <v>0</v>
      </c>
      <c r="EB273" s="223">
        <f>IFERROR(IF(RIGHT(VLOOKUP($A273,csapatok!$A:$NN,EB$320,FALSE),5)="Csere",VLOOKUP(LEFT(VLOOKUP($A273,csapatok!$A:$NN,EB$320,FALSE),LEN(VLOOKUP($A273,csapatok!$A:$NN,EB$320,FALSE))-6),'csapat-ranglista'!$A:$FP,EB$321,FALSE)/8,VLOOKUP(VLOOKUP($A273,csapatok!$A:$NN,EB$320,FALSE),'csapat-ranglista'!$A:$FP,EB$321,FALSE)/4),0)</f>
        <v>0</v>
      </c>
      <c r="EC273" s="223">
        <f>IFERROR(IF(RIGHT(VLOOKUP($A273,csapatok!$A:$NN,EC$320,FALSE),5)="Csere",VLOOKUP(LEFT(VLOOKUP($A273,csapatok!$A:$NN,EC$320,FALSE),LEN(VLOOKUP($A273,csapatok!$A:$NN,EC$320,FALSE))-6),'csapat-ranglista'!$A:$FP,EC$321,FALSE)/8,VLOOKUP(VLOOKUP($A273,csapatok!$A:$NN,EC$320,FALSE),'csapat-ranglista'!$A:$FP,EC$321,FALSE)/4),0)</f>
        <v>0</v>
      </c>
      <c r="ED273" s="223">
        <f>IFERROR(IF(RIGHT(VLOOKUP($A273,csapatok!$A:$NN,ED$320,FALSE),5)="Csere",VLOOKUP(LEFT(VLOOKUP($A273,csapatok!$A:$NN,ED$320,FALSE),LEN(VLOOKUP($A273,csapatok!$A:$NN,ED$320,FALSE))-6),'csapat-ranglista'!$A:$FP,ED$321,FALSE)/8,VLOOKUP(VLOOKUP($A273,csapatok!$A:$NN,ED$320,FALSE),'csapat-ranglista'!$A:$FP,ED$321,FALSE)/4),0)</f>
        <v>0</v>
      </c>
      <c r="EE273" s="223">
        <f>IFERROR(IF(RIGHT(VLOOKUP($A273,csapatok!$A:$NN,EE$320,FALSE),5)="Csere",VLOOKUP(LEFT(VLOOKUP($A273,csapatok!$A:$NN,EE$320,FALSE),LEN(VLOOKUP($A273,csapatok!$A:$NN,EE$320,FALSE))-6),'csapat-ranglista'!$A:$FP,EE$321,FALSE)/8,VLOOKUP(VLOOKUP($A273,csapatok!$A:$NN,EE$320,FALSE),'csapat-ranglista'!$A:$FP,EE$321,FALSE)/4),0)</f>
        <v>0</v>
      </c>
      <c r="EF273" s="223">
        <f>IFERROR(IF(RIGHT(VLOOKUP($A273,csapatok!$A:$NN,EF$320,FALSE),5)="Csere",VLOOKUP(LEFT(VLOOKUP($A273,csapatok!$A:$NN,EF$320,FALSE),LEN(VLOOKUP($A273,csapatok!$A:$NN,EF$320,FALSE))-6),'csapat-ranglista'!$A:$FP,EF$321,FALSE)/8,VLOOKUP(VLOOKUP($A273,csapatok!$A:$NN,EF$320,FALSE),'csapat-ranglista'!$A:$FP,EF$321,FALSE)/4),0)</f>
        <v>0</v>
      </c>
      <c r="EG273" s="223">
        <f>IFERROR(IF(RIGHT(VLOOKUP($A273,csapatok!$A:$NN,EG$320,FALSE),5)="Csere",VLOOKUP(LEFT(VLOOKUP($A273,csapatok!$A:$NN,EG$320,FALSE),LEN(VLOOKUP($A273,csapatok!$A:$NN,EG$320,FALSE))-6),'csapat-ranglista'!$A:$FP,EG$321,FALSE)/8,VLOOKUP(VLOOKUP($A273,csapatok!$A:$NN,EG$320,FALSE),'csapat-ranglista'!$A:$FP,EG$321,FALSE)/4),0)</f>
        <v>0</v>
      </c>
      <c r="EH273" s="223">
        <f>IFERROR(IF(RIGHT(VLOOKUP($A273,csapatok!$A:$NN,EH$320,FALSE),5)="Csere",VLOOKUP(LEFT(VLOOKUP($A273,csapatok!$A:$NN,EH$320,FALSE),LEN(VLOOKUP($A273,csapatok!$A:$NN,EH$320,FALSE))-6),'csapat-ranglista'!$A:$FP,EH$321,FALSE)/8,VLOOKUP(VLOOKUP($A273,csapatok!$A:$NN,EH$320,FALSE),'csapat-ranglista'!$A:$FP,EH$321,FALSE)/4),0)</f>
        <v>0</v>
      </c>
      <c r="EI273" s="223">
        <f>IFERROR(IF(RIGHT(VLOOKUP($A273,csapatok!$A:$NN,EI$320,FALSE),5)="Csere",VLOOKUP(LEFT(VLOOKUP($A273,csapatok!$A:$NN,EI$320,FALSE),LEN(VLOOKUP($A273,csapatok!$A:$NN,EI$320,FALSE))-6),'csapat-ranglista'!$A:$FP,EI$321,FALSE)/8,VLOOKUP(VLOOKUP($A273,csapatok!$A:$NN,EI$320,FALSE),'csapat-ranglista'!$A:$FP,EI$321,FALSE)/4),0)</f>
        <v>0</v>
      </c>
      <c r="EJ273" s="223">
        <f>IFERROR(IF(RIGHT(VLOOKUP($A273,csapatok!$A:$NN,EJ$320,FALSE),5)="Csere",VLOOKUP(LEFT(VLOOKUP($A273,csapatok!$A:$NN,EJ$320,FALSE),LEN(VLOOKUP($A273,csapatok!$A:$NN,EJ$320,FALSE))-6),'csapat-ranglista'!$A:$FP,EJ$321,FALSE)/8,VLOOKUP(VLOOKUP($A273,csapatok!$A:$NN,EJ$320,FALSE),'csapat-ranglista'!$A:$FP,EJ$321,FALSE)/4),0)</f>
        <v>0</v>
      </c>
      <c r="EK273" s="223">
        <f>IFERROR(IF(RIGHT(VLOOKUP($A273,csapatok!$A:$NN,EK$320,FALSE),5)="Csere",VLOOKUP(LEFT(VLOOKUP($A273,csapatok!$A:$NN,EK$320,FALSE),LEN(VLOOKUP($A273,csapatok!$A:$NN,EK$320,FALSE))-6),'csapat-ranglista'!$A:$FP,EK$321,FALSE)/8,VLOOKUP(VLOOKUP($A273,csapatok!$A:$NN,EK$320,FALSE),'csapat-ranglista'!$A:$FP,EK$321,FALSE)/4),0)</f>
        <v>0</v>
      </c>
      <c r="EL273" s="223">
        <f>IFERROR(IF(RIGHT(VLOOKUP($A273,csapatok!$A:$NN,EL$320,FALSE),5)="Csere",VLOOKUP(LEFT(VLOOKUP($A273,csapatok!$A:$NN,EL$320,FALSE),LEN(VLOOKUP($A273,csapatok!$A:$NN,EL$320,FALSE))-6),'csapat-ranglista'!$A:$FP,EL$321,FALSE)/8,VLOOKUP(VLOOKUP($A273,csapatok!$A:$NN,EL$320,FALSE),'csapat-ranglista'!$A:$FP,EL$321,FALSE)/4),0)</f>
        <v>0</v>
      </c>
      <c r="EM273" s="223">
        <f>IFERROR(IF(RIGHT(VLOOKUP($A273,csapatok!$A:$NN,EM$320,FALSE),5)="Csere",VLOOKUP(LEFT(VLOOKUP($A273,csapatok!$A:$NN,EM$320,FALSE),LEN(VLOOKUP($A273,csapatok!$A:$NN,EM$320,FALSE))-6),'csapat-ranglista'!$A:$FP,EM$321,FALSE)/8,VLOOKUP(VLOOKUP($A273,csapatok!$A:$NN,EM$320,FALSE),'csapat-ranglista'!$A:$FP,EM$321,FALSE)/4),0)</f>
        <v>0</v>
      </c>
      <c r="EN273" s="223">
        <f>IFERROR(IF(RIGHT(VLOOKUP($A273,csapatok!$A:$NN,EN$320,FALSE),5)="Csere",VLOOKUP(LEFT(VLOOKUP($A273,csapatok!$A:$NN,EN$320,FALSE),LEN(VLOOKUP($A273,csapatok!$A:$NN,EN$320,FALSE))-6),'csapat-ranglista'!$A:$FP,EN$321,FALSE)/8,VLOOKUP(VLOOKUP($A273,csapatok!$A:$NN,EN$320,FALSE),'csapat-ranglista'!$A:$FP,EN$321,FALSE)/4),0)</f>
        <v>0</v>
      </c>
      <c r="EO273" s="223">
        <f>IFERROR(IF(RIGHT(VLOOKUP($A273,csapatok!$A:$NN,EO$320,FALSE),5)="Csere",VLOOKUP(LEFT(VLOOKUP($A273,csapatok!$A:$NN,EO$320,FALSE),LEN(VLOOKUP($A273,csapatok!$A:$NN,EO$320,FALSE))-6),'csapat-ranglista'!$A:$FP,EO$321,FALSE)/8,VLOOKUP(VLOOKUP($A273,csapatok!$A:$NN,EO$320,FALSE),'csapat-ranglista'!$A:$FP,EO$321,FALSE)/4),0)</f>
        <v>0</v>
      </c>
      <c r="EP273" s="223">
        <f>IFERROR(IF(RIGHT(VLOOKUP($A273,csapatok!$A:$NN,EP$320,FALSE),5)="Csere",VLOOKUP(LEFT(VLOOKUP($A273,csapatok!$A:$NN,EP$320,FALSE),LEN(VLOOKUP($A273,csapatok!$A:$NN,EP$320,FALSE))-6),'csapat-ranglista'!$A:$FP,EP$321,FALSE)/8,VLOOKUP(VLOOKUP($A273,csapatok!$A:$NN,EP$320,FALSE),'csapat-ranglista'!$A:$FP,EP$321,FALSE)/4),0)</f>
        <v>0</v>
      </c>
      <c r="EQ273" s="223">
        <f>IFERROR(IF(RIGHT(VLOOKUP($A273,csapatok!$A:$NN,EQ$320,FALSE),5)="Csere",VLOOKUP(LEFT(VLOOKUP($A273,csapatok!$A:$NN,EQ$320,FALSE),LEN(VLOOKUP($A273,csapatok!$A:$NN,EQ$320,FALSE))-6),'csapat-ranglista'!$A:$FP,EQ$321,FALSE)/8,VLOOKUP(VLOOKUP($A273,csapatok!$A:$NN,EQ$320,FALSE),'csapat-ranglista'!$A:$FP,EQ$321,FALSE)/4),0)</f>
        <v>0</v>
      </c>
      <c r="ER273" s="223">
        <f>IFERROR(IF(RIGHT(VLOOKUP($A273,csapatok!$A:$NN,ER$320,FALSE),5)="Csere",VLOOKUP(LEFT(VLOOKUP($A273,csapatok!$A:$NN,ER$320,FALSE),LEN(VLOOKUP($A273,csapatok!$A:$NN,ER$320,FALSE))-6),'csapat-ranglista'!$A:$FP,ER$321,FALSE)/8,VLOOKUP(VLOOKUP($A273,csapatok!$A:$NN,ER$320,FALSE),'csapat-ranglista'!$A:$FP,ER$321,FALSE)/4),0)</f>
        <v>0</v>
      </c>
      <c r="ES273" s="223">
        <f>IFERROR(IF(RIGHT(VLOOKUP($A273,csapatok!$A:$NN,ES$320,FALSE),5)="Csere",VLOOKUP(LEFT(VLOOKUP($A273,csapatok!$A:$NN,ES$320,FALSE),LEN(VLOOKUP($A273,csapatok!$A:$NN,ES$320,FALSE))-6),'csapat-ranglista'!$A:$FP,ES$321,FALSE)/8,VLOOKUP(VLOOKUP($A273,csapatok!$A:$NN,ES$320,FALSE),'csapat-ranglista'!$A:$FP,ES$321,FALSE)/4),0)</f>
        <v>0</v>
      </c>
      <c r="ET273" s="223">
        <f>IFERROR(IF(RIGHT(VLOOKUP($A273,csapatok!$A:$NN,ET$320,FALSE),5)="Csere",VLOOKUP(LEFT(VLOOKUP($A273,csapatok!$A:$NN,ET$320,FALSE),LEN(VLOOKUP($A273,csapatok!$A:$NN,ET$320,FALSE))-6),'csapat-ranglista'!$A:$FP,ET$321,FALSE)/8,VLOOKUP(VLOOKUP($A273,csapatok!$A:$NN,ET$320,FALSE),'csapat-ranglista'!$A:$FP,ET$321,FALSE)/4),0)</f>
        <v>0</v>
      </c>
      <c r="EU273" s="223">
        <f>IFERROR(IF(RIGHT(VLOOKUP($A273,csapatok!$A:$NN,EU$320,FALSE),5)="Csere",VLOOKUP(LEFT(VLOOKUP($A273,csapatok!$A:$NN,EU$320,FALSE),LEN(VLOOKUP($A273,csapatok!$A:$NN,EU$320,FALSE))-6),'csapat-ranglista'!$A:$FP,EU$321,FALSE)/8,VLOOKUP(VLOOKUP($A273,csapatok!$A:$NN,EU$320,FALSE),'csapat-ranglista'!$A:$FP,EU$321,FALSE)/4),0)</f>
        <v>0</v>
      </c>
      <c r="EV273" s="223">
        <f>IFERROR(IF(RIGHT(VLOOKUP($A273,csapatok!$A:$NN,EV$320,FALSE),5)="Csere",VLOOKUP(LEFT(VLOOKUP($A273,csapatok!$A:$NN,EV$320,FALSE),LEN(VLOOKUP($A273,csapatok!$A:$NN,EV$320,FALSE))-6),'csapat-ranglista'!$A:$FP,EV$321,FALSE)/8,VLOOKUP(VLOOKUP($A273,csapatok!$A:$NN,EV$320,FALSE),'csapat-ranglista'!$A:$FP,EV$321,FALSE)/4),0)</f>
        <v>0</v>
      </c>
      <c r="EW273" s="223">
        <f>IFERROR(IF(RIGHT(VLOOKUP($A273,csapatok!$A:$NN,EW$320,FALSE),5)="Csere",VLOOKUP(LEFT(VLOOKUP($A273,csapatok!$A:$NN,EW$320,FALSE),LEN(VLOOKUP($A273,csapatok!$A:$NN,EW$320,FALSE))-6),'csapat-ranglista'!$A:$FP,EW$321,FALSE)/8,VLOOKUP(VLOOKUP($A273,csapatok!$A:$NN,EW$320,FALSE),'csapat-ranglista'!$A:$FP,EW$321,FALSE)/4),0)</f>
        <v>0</v>
      </c>
      <c r="EX273" s="223">
        <f>IFERROR(IF(RIGHT(VLOOKUP($A273,csapatok!$A:$NN,EX$320,FALSE),5)="Csere",VLOOKUP(LEFT(VLOOKUP($A273,csapatok!$A:$NN,EX$320,FALSE),LEN(VLOOKUP($A273,csapatok!$A:$NN,EX$320,FALSE))-6),'csapat-ranglista'!$A:$FP,EX$321,FALSE)/8,VLOOKUP(VLOOKUP($A273,csapatok!$A:$NN,EX$320,FALSE),'csapat-ranglista'!$A:$FP,EX$321,FALSE)/4),0)</f>
        <v>0</v>
      </c>
      <c r="EY273" s="223">
        <f>IFERROR(IF(RIGHT(VLOOKUP($A273,csapatok!$A:$NN,EY$320,FALSE),5)="Csere",VLOOKUP(LEFT(VLOOKUP($A273,csapatok!$A:$NN,EY$320,FALSE),LEN(VLOOKUP($A273,csapatok!$A:$NN,EY$320,FALSE))-6),'csapat-ranglista'!$A:$FP,EY$321,FALSE)/8,VLOOKUP(VLOOKUP($A273,csapatok!$A:$NN,EY$320,FALSE),'csapat-ranglista'!$A:$FP,EY$321,FALSE)/4),0)</f>
        <v>0</v>
      </c>
      <c r="EZ273" s="223">
        <f>IFERROR(IF(RIGHT(VLOOKUP($A273,csapatok!$A:$NN,EZ$320,FALSE),5)="Csere",VLOOKUP(LEFT(VLOOKUP($A273,csapatok!$A:$NN,EZ$320,FALSE),LEN(VLOOKUP($A273,csapatok!$A:$NN,EZ$320,FALSE))-6),'csapat-ranglista'!$A:$FP,EZ$321,FALSE)/8,VLOOKUP(VLOOKUP($A273,csapatok!$A:$NN,EZ$320,FALSE),'csapat-ranglista'!$A:$FP,EZ$321,FALSE)/4),0)</f>
        <v>0</v>
      </c>
      <c r="FA273" s="223">
        <f>IFERROR(IF(RIGHT(VLOOKUP($A273,csapatok!$A:$NN,FA$320,FALSE),5)="Csere",VLOOKUP(LEFT(VLOOKUP($A273,csapatok!$A:$NN,FA$320,FALSE),LEN(VLOOKUP($A273,csapatok!$A:$NN,FA$320,FALSE))-6),'csapat-ranglista'!$A:$FP,FA$321,FALSE)/8,VLOOKUP(VLOOKUP($A273,csapatok!$A:$NN,FA$320,FALSE),'csapat-ranglista'!$A:$FP,FA$321,FALSE)/4),0)</f>
        <v>0</v>
      </c>
      <c r="FB273" s="223">
        <f>IFERROR(IF(RIGHT(VLOOKUP($A273,csapatok!$A:$NN,FB$320,FALSE),5)="Csere",VLOOKUP(LEFT(VLOOKUP($A273,csapatok!$A:$NN,FB$320,FALSE),LEN(VLOOKUP($A273,csapatok!$A:$NN,FB$320,FALSE))-6),'csapat-ranglista'!$A:$FP,FB$321,FALSE)/8,VLOOKUP(VLOOKUP($A273,csapatok!$A:$NN,FB$320,FALSE),'csapat-ranglista'!$A:$FP,FB$321,FALSE)/4),0)</f>
        <v>0</v>
      </c>
      <c r="FC273" s="223">
        <f>IFERROR(IF(RIGHT(VLOOKUP($A273,csapatok!$A:$NN,FC$320,FALSE),5)="Csere",VLOOKUP(LEFT(VLOOKUP($A273,csapatok!$A:$NN,FC$320,FALSE),LEN(VLOOKUP($A273,csapatok!$A:$NN,FC$320,FALSE))-6),'csapat-ranglista'!$A:$FP,FC$321,FALSE)/8,VLOOKUP(VLOOKUP($A273,csapatok!$A:$NN,FC$320,FALSE),'csapat-ranglista'!$A:$FP,FC$321,FALSE)/4),0)</f>
        <v>0</v>
      </c>
      <c r="FD273" s="224">
        <f>versenyek!$QY$11*IFERROR(VLOOKUP(VLOOKUP($A273,versenyek!QX:QZ,3,FALSE),szabalyok!$A$16:$B$23,2,FALSE)/4,0)</f>
        <v>0</v>
      </c>
      <c r="FE273" s="224">
        <f>versenyek!$RB$11*IFERROR(VLOOKUP(VLOOKUP($A273,versenyek!RA:RC,3,FALSE),szabalyok!$A$16:$B$23,2,FALSE)/4,0)</f>
        <v>0</v>
      </c>
      <c r="FF273" s="223">
        <f>IFERROR(IF(RIGHT(VLOOKUP($A273,csapatok!$A:$NN,FF$320,FALSE),5)="Csere",VLOOKUP(LEFT(VLOOKUP($A273,csapatok!$A:$NN,FF$320,FALSE),LEN(VLOOKUP($A273,csapatok!$A:$NN,FF$320,FALSE))-6),'csapat-ranglista'!$A:$FP,FF$321,FALSE)/8,VLOOKUP(VLOOKUP($A273,csapatok!$A:$NN,FF$320,FALSE),'csapat-ranglista'!$A:$FP,FF$321,FALSE)/4),0)</f>
        <v>0</v>
      </c>
      <c r="FG273" s="223">
        <f>IFERROR(IF(RIGHT(VLOOKUP($A273,csapatok!$A:$NN,FG$320,FALSE),5)="Csere",VLOOKUP(LEFT(VLOOKUP($A273,csapatok!$A:$NN,FG$320,FALSE),LEN(VLOOKUP($A273,csapatok!$A:$NN,FG$320,FALSE))-6),'csapat-ranglista'!$A:$FP,FG$321,FALSE)/8,VLOOKUP(VLOOKUP($A273,csapatok!$A:$NN,FG$320,FALSE),'csapat-ranglista'!$A:$FP,FG$321,FALSE)/4),0)</f>
        <v>0</v>
      </c>
      <c r="FH273" s="223">
        <f>IFERROR(IF(RIGHT(VLOOKUP($A273,csapatok!$A:$NN,FH$320,FALSE),5)="Csere",VLOOKUP(LEFT(VLOOKUP($A273,csapatok!$A:$NN,FH$320,FALSE),LEN(VLOOKUP($A273,csapatok!$A:$NN,FH$320,FALSE))-6),'csapat-ranglista'!$A:$FP,FH$321,FALSE)/8,VLOOKUP(VLOOKUP($A273,csapatok!$A:$NN,FH$320,FALSE),'csapat-ranglista'!$A:$FP,FH$321,FALSE)/4),0)</f>
        <v>0</v>
      </c>
      <c r="FI273" s="223">
        <f>IFERROR(IF(RIGHT(VLOOKUP($A273,csapatok!$A:$NN,FI$320,FALSE),5)="Csere",VLOOKUP(LEFT(VLOOKUP($A273,csapatok!$A:$NN,FI$320,FALSE),LEN(VLOOKUP($A273,csapatok!$A:$NN,FI$320,FALSE))-6),'csapat-ranglista'!$A:$FP,FI$321,FALSE)/8,VLOOKUP(VLOOKUP($A273,csapatok!$A:$NN,FI$320,FALSE),'csapat-ranglista'!$A:$FP,FI$321,FALSE)/4),0)</f>
        <v>0</v>
      </c>
      <c r="FJ273" s="223">
        <f>IFERROR(IF(RIGHT(VLOOKUP($A273,csapatok!$A:$NN,FJ$320,FALSE),5)="Csere",VLOOKUP(LEFT(VLOOKUP($A273,csapatok!$A:$NN,FJ$320,FALSE),LEN(VLOOKUP($A273,csapatok!$A:$NN,FJ$320,FALSE))-6),'csapat-ranglista'!$A:$FP,FJ$321,FALSE)/8,VLOOKUP(VLOOKUP($A273,csapatok!$A:$NN,FJ$320,FALSE),'csapat-ranglista'!$A:$FP,FJ$321,FALSE)/4),0)</f>
        <v>0</v>
      </c>
      <c r="FK273" s="223">
        <f>IFERROR(IF(RIGHT(VLOOKUP($A273,csapatok!$A:$NN,FK$320,FALSE),5)="Csere",VLOOKUP(LEFT(VLOOKUP($A273,csapatok!$A:$NN,FK$320,FALSE),LEN(VLOOKUP($A273,csapatok!$A:$NN,FK$320,FALSE))-6),'csapat-ranglista'!$A:$FP,FK$321,FALSE)/8,VLOOKUP(VLOOKUP($A273,csapatok!$A:$NN,FK$320,FALSE),'csapat-ranglista'!$A:$FP,FK$321,FALSE)/4),0)</f>
        <v>0</v>
      </c>
      <c r="FL273" s="223">
        <f>IFERROR(IF(RIGHT(VLOOKUP($A273,csapatok!$A:$NN,FL$320,FALSE),5)="Csere",VLOOKUP(LEFT(VLOOKUP($A273,csapatok!$A:$NN,FL$320,FALSE),LEN(VLOOKUP($A273,csapatok!$A:$NN,FL$320,FALSE))-6),'csapat-ranglista'!$A:$FP,FL$321,FALSE)/8,VLOOKUP(VLOOKUP($A273,csapatok!$A:$NN,FL$320,FALSE),'csapat-ranglista'!$A:$FP,FL$321,FALSE)/4),0)</f>
        <v>0</v>
      </c>
      <c r="FM273" s="223">
        <f>IFERROR(IF(RIGHT(VLOOKUP($A273,csapatok!$A:$NN,FM$320,FALSE),5)="Csere",VLOOKUP(LEFT(VLOOKUP($A273,csapatok!$A:$NN,FM$320,FALSE),LEN(VLOOKUP($A273,csapatok!$A:$NN,FM$320,FALSE))-6),'csapat-ranglista'!$A:$FP,FM$321,FALSE)/8,VLOOKUP(VLOOKUP($A273,csapatok!$A:$NN,FM$320,FALSE),'csapat-ranglista'!$A:$FP,FM$321,FALSE)/4),0)</f>
        <v>0</v>
      </c>
      <c r="FN273" s="223">
        <f>IFERROR(IF(RIGHT(VLOOKUP($A273,csapatok!$A:$NN,FN$320,FALSE),5)="Csere",VLOOKUP(LEFT(VLOOKUP($A273,csapatok!$A:$NN,FN$320,FALSE),LEN(VLOOKUP($A273,csapatok!$A:$NN,FN$320,FALSE))-6),'csapat-ranglista'!$A:$FP,FN$321,FALSE)/8,VLOOKUP(VLOOKUP($A273,csapatok!$A:$NN,FN$320,FALSE),'csapat-ranglista'!$A:$FP,FN$321,FALSE)/4),0)</f>
        <v>0</v>
      </c>
      <c r="FO273" s="223">
        <f>IFERROR(IF(RIGHT(VLOOKUP($A273,csapatok!$A:$NN,FO$320,FALSE),5)="Csere",VLOOKUP(LEFT(VLOOKUP($A273,csapatok!$A:$NN,FO$320,FALSE),LEN(VLOOKUP($A273,csapatok!$A:$NN,FO$320,FALSE))-6),'csapat-ranglista'!$A:$FP,FO$321,FALSE)/8,VLOOKUP(VLOOKUP($A273,csapatok!$A:$NN,FO$320,FALSE),'csapat-ranglista'!$A:$FP,FO$321,FALSE)/4),0)</f>
        <v>0</v>
      </c>
      <c r="FP273" s="223">
        <f>IFERROR(IF(RIGHT(VLOOKUP($A273,csapatok!$A:$NN,FP$320,FALSE),5)="Csere",VLOOKUP(LEFT(VLOOKUP($A273,csapatok!$A:$NN,FP$320,FALSE),LEN(VLOOKUP($A273,csapatok!$A:$NN,FP$320,FALSE))-6),'csapat-ranglista'!$A:$FP,FP$321,FALSE)/8,VLOOKUP(VLOOKUP($A273,csapatok!$A:$NN,FP$320,FALSE),'csapat-ranglista'!$A:$FP,FP$321,FALSE)/4),0)</f>
        <v>0</v>
      </c>
      <c r="FQ273" s="223">
        <f>IFERROR(IF(RIGHT(VLOOKUP($A273,csapatok!$A:$NN,FQ$320,FALSE),5)="Csere",VLOOKUP(LEFT(VLOOKUP($A273,csapatok!$A:$NN,FQ$320,FALSE),LEN(VLOOKUP($A273,csapatok!$A:$NN,FQ$320,FALSE))-6),'csapat-ranglista'!$A:$FP,FQ$321,FALSE)/8,VLOOKUP(VLOOKUP($A273,csapatok!$A:$NN,FQ$320,FALSE),'csapat-ranglista'!$A:$FP,FQ$321,FALSE)/4),0)</f>
        <v>0</v>
      </c>
      <c r="FR273" s="223">
        <f>IFERROR(IF(RIGHT(VLOOKUP($A273,csapatok!$A:$NN,FR$320,FALSE),5)="Csere",VLOOKUP(LEFT(VLOOKUP($A273,csapatok!$A:$NN,FR$320,FALSE),LEN(VLOOKUP($A273,csapatok!$A:$NN,FR$320,FALSE))-6),'csapat-ranglista'!$A:$FP,FR$321,FALSE)/8,VLOOKUP(VLOOKUP($A273,csapatok!$A:$NN,FR$320,FALSE),'csapat-ranglista'!$A:$FP,FR$321,FALSE)/4),0)</f>
        <v>0</v>
      </c>
      <c r="FS273" s="223">
        <f>IFERROR(IF(RIGHT(VLOOKUP($A273,csapatok!$A:$NN,FS$320,FALSE),5)="Csere",VLOOKUP(LEFT(VLOOKUP($A273,csapatok!$A:$NN,FS$320,FALSE),LEN(VLOOKUP($A273,csapatok!$A:$NN,FS$320,FALSE))-6),'csapat-ranglista'!$A:$FP,FS$321,FALSE)/8,VLOOKUP(VLOOKUP($A273,csapatok!$A:$NN,FS$320,FALSE),'csapat-ranglista'!$A:$FP,FS$321,FALSE)/4),0)</f>
        <v>0</v>
      </c>
      <c r="FT273" s="223">
        <f>IFERROR(IF(RIGHT(VLOOKUP($A273,csapatok!$A:$NN,FT$320,FALSE),5)="Csere",VLOOKUP(LEFT(VLOOKUP($A273,csapatok!$A:$NN,FT$320,FALSE),LEN(VLOOKUP($A273,csapatok!$A:$NN,FT$320,FALSE))-6),'csapat-ranglista'!$A:$FP,FT$321,FALSE)/8,VLOOKUP(VLOOKUP($A273,csapatok!$A:$NN,FT$320,FALSE),'csapat-ranglista'!$A:$FP,FT$321,FALSE)/4),0)</f>
        <v>0</v>
      </c>
      <c r="FU273" s="223">
        <f>IFERROR(IF(RIGHT(VLOOKUP($A273,csapatok!$A:$NN,FU$320,FALSE),5)="Csere",VLOOKUP(LEFT(VLOOKUP($A273,csapatok!$A:$NN,FU$320,FALSE),LEN(VLOOKUP($A273,csapatok!$A:$NN,FU$320,FALSE))-6),'csapat-ranglista'!$A:$FP,FU$321,FALSE)/8,VLOOKUP(VLOOKUP($A273,csapatok!$A:$NN,FU$320,FALSE),'csapat-ranglista'!$A:$FP,FU$321,FALSE)/4),0)</f>
        <v>0</v>
      </c>
      <c r="FV273" s="223">
        <f>IFERROR(IF(RIGHT(VLOOKUP($A273,csapatok!$A:$NN,FV$320,FALSE),5)="Csere",VLOOKUP(LEFT(VLOOKUP($A273,csapatok!$A:$NN,FV$320,FALSE),LEN(VLOOKUP($A273,csapatok!$A:$NN,FV$320,FALSE))-6),'csapat-ranglista'!$A:$FP,FV$321,FALSE)/8,VLOOKUP(VLOOKUP($A273,csapatok!$A:$NN,FV$320,FALSE),'csapat-ranglista'!$A:$FP,FV$321,FALSE)/4),0)</f>
        <v>0</v>
      </c>
      <c r="FW273" s="223">
        <f>IFERROR(IF(RIGHT(VLOOKUP($A273,csapatok!$A:$NN,FW$320,FALSE),5)="Csere",VLOOKUP(LEFT(VLOOKUP($A273,csapatok!$A:$NN,FW$320,FALSE),LEN(VLOOKUP($A273,csapatok!$A:$NN,FW$320,FALSE))-6),'csapat-ranglista'!$A:$FP,FW$321,FALSE)/8,VLOOKUP(VLOOKUP($A273,csapatok!$A:$NN,FW$320,FALSE),'csapat-ranglista'!$A:$FP,FW$321,FALSE)/4),0)</f>
        <v>0</v>
      </c>
      <c r="FX273" s="223">
        <f>IFERROR(IF(RIGHT(VLOOKUP($A273,csapatok!$A:$NN,FX$320,FALSE),5)="Csere",VLOOKUP(LEFT(VLOOKUP($A273,csapatok!$A:$NN,FX$320,FALSE),LEN(VLOOKUP($A273,csapatok!$A:$NN,FX$320,FALSE))-6),'csapat-ranglista'!$A:$FP,FX$321,FALSE)/8,VLOOKUP(VLOOKUP($A273,csapatok!$A:$NN,FX$320,FALSE),'csapat-ranglista'!$A:$FP,FX$321,FALSE)/4),0)</f>
        <v>0</v>
      </c>
      <c r="FY273" s="223">
        <f>IFERROR(IF(RIGHT(VLOOKUP($A273,csapatok!$A:$NN,FY$320,FALSE),5)="Csere",VLOOKUP(LEFT(VLOOKUP($A273,csapatok!$A:$NN,FY$320,FALSE),LEN(VLOOKUP($A273,csapatok!$A:$NN,FY$320,FALSE))-6),'csapat-ranglista'!$A:$FP,FY$321,FALSE)/8,VLOOKUP(VLOOKUP($A273,csapatok!$A:$NN,FY$320,FALSE),'csapat-ranglista'!$A:$FP,FY$321,FALSE)/4),0)</f>
        <v>0</v>
      </c>
      <c r="FZ273" s="223">
        <f>IFERROR(IF(RIGHT(VLOOKUP($A273,csapatok!$A:$NN,FZ$320,FALSE),5)="Csere",VLOOKUP(LEFT(VLOOKUP($A273,csapatok!$A:$NN,FZ$320,FALSE),LEN(VLOOKUP($A273,csapatok!$A:$NN,FZ$320,FALSE))-6),'csapat-ranglista'!$A:$FP,FZ$321,FALSE)/8,VLOOKUP(VLOOKUP($A273,csapatok!$A:$NN,FZ$320,FALSE),'csapat-ranglista'!$A:$FP,FZ$321,FALSE)/4),0)</f>
        <v>0</v>
      </c>
      <c r="GA273" s="223">
        <f>IFERROR(IF(RIGHT(VLOOKUP($A273,csapatok!$A:$NN,GA$320,FALSE),5)="Csere",VLOOKUP(LEFT(VLOOKUP($A273,csapatok!$A:$NN,GA$320,FALSE),LEN(VLOOKUP($A273,csapatok!$A:$NN,GA$320,FALSE))-6),'csapat-ranglista'!$A:$FP,GA$321,FALSE)/8,VLOOKUP(VLOOKUP($A273,csapatok!$A:$NN,GA$320,FALSE),'csapat-ranglista'!$A:$FP,GA$321,FALSE)/4),0)</f>
        <v>0</v>
      </c>
      <c r="GB273" s="223">
        <f>IFERROR(IF(RIGHT(VLOOKUP($A273,csapatok!$A:$NN,GB$320,FALSE),5)="Csere",VLOOKUP(LEFT(VLOOKUP($A273,csapatok!$A:$NN,GB$320,FALSE),LEN(VLOOKUP($A273,csapatok!$A:$NN,GB$320,FALSE))-6),'csapat-ranglista'!$A:$FP,GB$321,FALSE)/8,VLOOKUP(VLOOKUP($A273,csapatok!$A:$NN,GB$320,FALSE),'csapat-ranglista'!$A:$FP,GB$321,FALSE)/4),0)</f>
        <v>0</v>
      </c>
      <c r="GC273" s="223">
        <f>IFERROR(IF(RIGHT(VLOOKUP($A273,csapatok!$A:$NN,GC$320,FALSE),5)="Csere",VLOOKUP(LEFT(VLOOKUP($A273,csapatok!$A:$NN,GC$320,FALSE),LEN(VLOOKUP($A273,csapatok!$A:$NN,GC$320,FALSE))-6),'csapat-ranglista'!$A:$FP,GC$321,FALSE)/8,VLOOKUP(VLOOKUP($A273,csapatok!$A:$NN,GC$320,FALSE),'csapat-ranglista'!$A:$FP,GC$321,FALSE)/4),0)</f>
        <v>0</v>
      </c>
      <c r="GD273" s="247">
        <f>SUM(EQ273:GC273)</f>
        <v>0</v>
      </c>
    </row>
    <row r="274" spans="1:186">
      <c r="A274" s="32" t="s">
        <v>160</v>
      </c>
      <c r="B274" s="131">
        <v>30397</v>
      </c>
      <c r="C274" s="131" t="str">
        <f>IF(B274=0,"",IF(B274&lt;$C$1,"felnőtt","ifi"))</f>
        <v>felnőtt</v>
      </c>
      <c r="D274" s="32" t="s">
        <v>9</v>
      </c>
      <c r="E274" s="45">
        <v>20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f>IFERROR(IF(RIGHT(VLOOKUP($A274,csapatok!$A:$BL,X$320,FALSE),5)="Csere",VLOOKUP(LEFT(VLOOKUP($A274,csapatok!$A:$BL,X$320,FALSE),LEN(VLOOKUP($A274,csapatok!$A:$BL,X$320,FALSE))-6),'csapat-ranglista'!$A:$FP,X$321,FALSE)/8,VLOOKUP(VLOOKUP($A274,csapatok!$A:$BL,X$320,FALSE),'csapat-ranglista'!$A:$FP,X$321,FALSE)/4),0)</f>
        <v>0</v>
      </c>
      <c r="Y274" s="32">
        <f>IFERROR(IF(RIGHT(VLOOKUP($A274,csapatok!$A:$BL,Y$320,FALSE),5)="Csere",VLOOKUP(LEFT(VLOOKUP($A274,csapatok!$A:$BL,Y$320,FALSE),LEN(VLOOKUP($A274,csapatok!$A:$BL,Y$320,FALSE))-6),'csapat-ranglista'!$A:$FP,Y$321,FALSE)/8,VLOOKUP(VLOOKUP($A274,csapatok!$A:$BL,Y$320,FALSE),'csapat-ranglista'!$A:$FP,Y$321,FALSE)/4),0)</f>
        <v>0</v>
      </c>
      <c r="Z274" s="32">
        <f>IFERROR(IF(RIGHT(VLOOKUP($A274,csapatok!$A:$BL,Z$320,FALSE),5)="Csere",VLOOKUP(LEFT(VLOOKUP($A274,csapatok!$A:$BL,Z$320,FALSE),LEN(VLOOKUP($A274,csapatok!$A:$BL,Z$320,FALSE))-6),'csapat-ranglista'!$A:$FP,Z$321,FALSE)/8,VLOOKUP(VLOOKUP($A274,csapatok!$A:$BL,Z$320,FALSE),'csapat-ranglista'!$A:$FP,Z$321,FALSE)/4),0)</f>
        <v>1.6210844526296502</v>
      </c>
      <c r="AA274" s="32">
        <f>IFERROR(IF(RIGHT(VLOOKUP($A274,csapatok!$A:$BL,AA$320,FALSE),5)="Csere",VLOOKUP(LEFT(VLOOKUP($A274,csapatok!$A:$BL,AA$320,FALSE),LEN(VLOOKUP($A274,csapatok!$A:$BL,AA$320,FALSE))-6),'csapat-ranglista'!$A:$FP,AA$321,FALSE)/8,VLOOKUP(VLOOKUP($A274,csapatok!$A:$BL,AA$320,FALSE),'csapat-ranglista'!$A:$FP,AA$321,FALSE)/4),0)</f>
        <v>0</v>
      </c>
      <c r="AB274" s="223">
        <f>IFERROR(IF(RIGHT(VLOOKUP($A274,csapatok!$A:$BL,AB$320,FALSE),5)="Csere",VLOOKUP(LEFT(VLOOKUP($A274,csapatok!$A:$BL,AB$320,FALSE),LEN(VLOOKUP($A274,csapatok!$A:$BL,AB$320,FALSE))-6),'csapat-ranglista'!$A:$FP,AB$321,FALSE)/8,VLOOKUP(VLOOKUP($A274,csapatok!$A:$BL,AB$320,FALSE),'csapat-ranglista'!$A:$FP,AB$321,FALSE)/4),0)</f>
        <v>0</v>
      </c>
      <c r="AC274" s="223">
        <f>IFERROR(IF(RIGHT(VLOOKUP($A274,csapatok!$A:$BL,AC$320,FALSE),5)="Csere",VLOOKUP(LEFT(VLOOKUP($A274,csapatok!$A:$BL,AC$320,FALSE),LEN(VLOOKUP($A274,csapatok!$A:$BL,AC$320,FALSE))-6),'csapat-ranglista'!$A:$FP,AC$321,FALSE)/8,VLOOKUP(VLOOKUP($A274,csapatok!$A:$BL,AC$320,FALSE),'csapat-ranglista'!$A:$FP,AC$321,FALSE)/4),0)</f>
        <v>0</v>
      </c>
      <c r="AD274" s="223">
        <f>IFERROR(IF(RIGHT(VLOOKUP($A274,csapatok!$A:$BL,AD$320,FALSE),5)="Csere",VLOOKUP(LEFT(VLOOKUP($A274,csapatok!$A:$BL,AD$320,FALSE),LEN(VLOOKUP($A274,csapatok!$A:$BL,AD$320,FALSE))-6),'csapat-ranglista'!$A:$FP,AD$321,FALSE)/8,VLOOKUP(VLOOKUP($A274,csapatok!$A:$BL,AD$320,FALSE),'csapat-ranglista'!$A:$FP,AD$321,FALSE)/4),0)</f>
        <v>0</v>
      </c>
      <c r="AE274" s="223">
        <f>IFERROR(IF(RIGHT(VLOOKUP($A274,csapatok!$A:$BL,AE$320,FALSE),5)="Csere",VLOOKUP(LEFT(VLOOKUP($A274,csapatok!$A:$BL,AE$320,FALSE),LEN(VLOOKUP($A274,csapatok!$A:$BL,AE$320,FALSE))-6),'csapat-ranglista'!$A:$FP,AE$321,FALSE)/8,VLOOKUP(VLOOKUP($A274,csapatok!$A:$BL,AE$320,FALSE),'csapat-ranglista'!$A:$FP,AE$321,FALSE)/4),0)</f>
        <v>0</v>
      </c>
      <c r="AF274" s="223">
        <f>IFERROR(IF(RIGHT(VLOOKUP($A274,csapatok!$A:$BL,AF$320,FALSE),5)="Csere",VLOOKUP(LEFT(VLOOKUP($A274,csapatok!$A:$BL,AF$320,FALSE),LEN(VLOOKUP($A274,csapatok!$A:$BL,AF$320,FALSE))-6),'csapat-ranglista'!$A:$FP,AF$321,FALSE)/8,VLOOKUP(VLOOKUP($A274,csapatok!$A:$BL,AF$320,FALSE),'csapat-ranglista'!$A:$FP,AF$321,FALSE)/4),0)</f>
        <v>0</v>
      </c>
      <c r="AG274" s="223">
        <f>IFERROR(IF(RIGHT(VLOOKUP($A274,csapatok!$A:$BL,AG$320,FALSE),5)="Csere",VLOOKUP(LEFT(VLOOKUP($A274,csapatok!$A:$BL,AG$320,FALSE),LEN(VLOOKUP($A274,csapatok!$A:$BL,AG$320,FALSE))-6),'csapat-ranglista'!$A:$FP,AG$321,FALSE)/8,VLOOKUP(VLOOKUP($A274,csapatok!$A:$BL,AG$320,FALSE),'csapat-ranglista'!$A:$FP,AG$321,FALSE)/4),0)</f>
        <v>0</v>
      </c>
      <c r="AH274" s="223">
        <f>IFERROR(IF(RIGHT(VLOOKUP($A274,csapatok!$A:$BL,AH$320,FALSE),5)="Csere",VLOOKUP(LEFT(VLOOKUP($A274,csapatok!$A:$BL,AH$320,FALSE),LEN(VLOOKUP($A274,csapatok!$A:$BL,AH$320,FALSE))-6),'csapat-ranglista'!$A:$FP,AH$321,FALSE)/8,VLOOKUP(VLOOKUP($A274,csapatok!$A:$BL,AH$320,FALSE),'csapat-ranglista'!$A:$FP,AH$321,FALSE)/4),0)</f>
        <v>0</v>
      </c>
      <c r="AI274" s="223">
        <f>IFERROR(IF(RIGHT(VLOOKUP($A274,csapatok!$A:$BL,AI$320,FALSE),5)="Csere",VLOOKUP(LEFT(VLOOKUP($A274,csapatok!$A:$BL,AI$320,FALSE),LEN(VLOOKUP($A274,csapatok!$A:$BL,AI$320,FALSE))-6),'csapat-ranglista'!$A:$FP,AI$321,FALSE)/8,VLOOKUP(VLOOKUP($A274,csapatok!$A:$BL,AI$320,FALSE),'csapat-ranglista'!$A:$FP,AI$321,FALSE)/4),0)</f>
        <v>0</v>
      </c>
      <c r="AJ274" s="223">
        <f>IFERROR(IF(RIGHT(VLOOKUP($A274,csapatok!$A:$BL,AJ$320,FALSE),5)="Csere",VLOOKUP(LEFT(VLOOKUP($A274,csapatok!$A:$BL,AJ$320,FALSE),LEN(VLOOKUP($A274,csapatok!$A:$BL,AJ$320,FALSE))-6),'csapat-ranglista'!$A:$FP,AJ$321,FALSE)/8,VLOOKUP(VLOOKUP($A274,csapatok!$A:$BL,AJ$320,FALSE),'csapat-ranglista'!$A:$FP,AJ$321,FALSE)/2),0)</f>
        <v>0</v>
      </c>
      <c r="AK274" s="223">
        <f>IFERROR(IF(RIGHT(VLOOKUP($A274,csapatok!$A:$CN,AK$320,FALSE),5)="Csere",VLOOKUP(LEFT(VLOOKUP($A274,csapatok!$A:$CN,AK$320,FALSE),LEN(VLOOKUP($A274,csapatok!$A:$CN,AK$320,FALSE))-6),'csapat-ranglista'!$A:$FP,AK$321,FALSE)/8,VLOOKUP(VLOOKUP($A274,csapatok!$A:$CN,AK$320,FALSE),'csapat-ranglista'!$A:$FP,AK$321,FALSE)/4),0)</f>
        <v>0</v>
      </c>
      <c r="AL274" s="223">
        <f>IFERROR(IF(RIGHT(VLOOKUP($A274,csapatok!$A:$CN,AL$320,FALSE),5)="Csere",VLOOKUP(LEFT(VLOOKUP($A274,csapatok!$A:$CN,AL$320,FALSE),LEN(VLOOKUP($A274,csapatok!$A:$CN,AL$320,FALSE))-6),'csapat-ranglista'!$A:$FP,AL$321,FALSE)/8,VLOOKUP(VLOOKUP($A274,csapatok!$A:$CN,AL$320,FALSE),'csapat-ranglista'!$A:$FP,AL$321,FALSE)/4),0)</f>
        <v>0</v>
      </c>
      <c r="AM274" s="223">
        <f>IFERROR(IF(RIGHT(VLOOKUP($A274,csapatok!$A:$CN,AM$320,FALSE),5)="Csere",VLOOKUP(LEFT(VLOOKUP($A274,csapatok!$A:$CN,AM$320,FALSE),LEN(VLOOKUP($A274,csapatok!$A:$CN,AM$320,FALSE))-6),'csapat-ranglista'!$A:$FP,AM$321,FALSE)/8,VLOOKUP(VLOOKUP($A274,csapatok!$A:$CN,AM$320,FALSE),'csapat-ranglista'!$A:$FP,AM$321,FALSE)/4),0)</f>
        <v>0</v>
      </c>
      <c r="AN274" s="223">
        <f>IFERROR(IF(RIGHT(VLOOKUP($A274,csapatok!$A:$CN,AN$320,FALSE),5)="Csere",VLOOKUP(LEFT(VLOOKUP($A274,csapatok!$A:$CN,AN$320,FALSE),LEN(VLOOKUP($A274,csapatok!$A:$CN,AN$320,FALSE))-6),'csapat-ranglista'!$A:$FP,AN$321,FALSE)/8,VLOOKUP(VLOOKUP($A274,csapatok!$A:$CN,AN$320,FALSE),'csapat-ranglista'!$A:$FP,AN$321,FALSE)/4),0)</f>
        <v>0</v>
      </c>
      <c r="AO274" s="223">
        <f>IFERROR(IF(RIGHT(VLOOKUP($A274,csapatok!$A:$CN,AO$320,FALSE),5)="Csere",VLOOKUP(LEFT(VLOOKUP($A274,csapatok!$A:$CN,AO$320,FALSE),LEN(VLOOKUP($A274,csapatok!$A:$CN,AO$320,FALSE))-6),'csapat-ranglista'!$A:$FP,AO$321,FALSE)/8,VLOOKUP(VLOOKUP($A274,csapatok!$A:$CN,AO$320,FALSE),'csapat-ranglista'!$A:$FP,AO$321,FALSE)/4),0)</f>
        <v>0</v>
      </c>
      <c r="AP274" s="223">
        <f>IFERROR(IF(RIGHT(VLOOKUP($A274,csapatok!$A:$CN,AP$320,FALSE),5)="Csere",VLOOKUP(LEFT(VLOOKUP($A274,csapatok!$A:$CN,AP$320,FALSE),LEN(VLOOKUP($A274,csapatok!$A:$CN,AP$320,FALSE))-6),'csapat-ranglista'!$A:$FP,AP$321,FALSE)/8,VLOOKUP(VLOOKUP($A274,csapatok!$A:$CN,AP$320,FALSE),'csapat-ranglista'!$A:$FP,AP$321,FALSE)/4),0)</f>
        <v>0</v>
      </c>
      <c r="AQ274" s="223">
        <f>IFERROR(IF(RIGHT(VLOOKUP($A274,csapatok!$A:$CN,AQ$320,FALSE),5)="Csere",VLOOKUP(LEFT(VLOOKUP($A274,csapatok!$A:$CN,AQ$320,FALSE),LEN(VLOOKUP($A274,csapatok!$A:$CN,AQ$320,FALSE))-6),'csapat-ranglista'!$A:$FP,AQ$321,FALSE)/8,VLOOKUP(VLOOKUP($A274,csapatok!$A:$CN,AQ$320,FALSE),'csapat-ranglista'!$A:$FP,AQ$321,FALSE)/4),0)</f>
        <v>0</v>
      </c>
      <c r="AR274" s="223">
        <f>IFERROR(IF(RIGHT(VLOOKUP($A274,csapatok!$A:$CN,AR$320,FALSE),5)="Csere",VLOOKUP(LEFT(VLOOKUP($A274,csapatok!$A:$CN,AR$320,FALSE),LEN(VLOOKUP($A274,csapatok!$A:$CN,AR$320,FALSE))-6),'csapat-ranglista'!$A:$FP,AR$321,FALSE)/8,VLOOKUP(VLOOKUP($A274,csapatok!$A:$CN,AR$320,FALSE),'csapat-ranglista'!$A:$FP,AR$321,FALSE)/4),0)</f>
        <v>0</v>
      </c>
      <c r="AS274" s="223">
        <f>IFERROR(IF(RIGHT(VLOOKUP($A274,csapatok!$A:$CN,AS$320,FALSE),5)="Csere",VLOOKUP(LEFT(VLOOKUP($A274,csapatok!$A:$CN,AS$320,FALSE),LEN(VLOOKUP($A274,csapatok!$A:$CN,AS$320,FALSE))-6),'csapat-ranglista'!$A:$FP,AS$321,FALSE)/8,VLOOKUP(VLOOKUP($A274,csapatok!$A:$CN,AS$320,FALSE),'csapat-ranglista'!$A:$FP,AS$321,FALSE)/4),0)</f>
        <v>0</v>
      </c>
      <c r="AT274" s="223">
        <f>IFERROR(IF(RIGHT(VLOOKUP($A274,csapatok!$A:$CN,AT$320,FALSE),5)="Csere",VLOOKUP(LEFT(VLOOKUP($A274,csapatok!$A:$CN,AT$320,FALSE),LEN(VLOOKUP($A274,csapatok!$A:$CN,AT$320,FALSE))-6),'csapat-ranglista'!$A:$FP,AT$321,FALSE)/8,VLOOKUP(VLOOKUP($A274,csapatok!$A:$CN,AT$320,FALSE),'csapat-ranglista'!$A:$FP,AT$321,FALSE)/4),0)</f>
        <v>0</v>
      </c>
      <c r="AU274" s="223">
        <f>IFERROR(IF(RIGHT(VLOOKUP($A274,csapatok!$A:$CN,AU$320,FALSE),5)="Csere",VLOOKUP(LEFT(VLOOKUP($A274,csapatok!$A:$CN,AU$320,FALSE),LEN(VLOOKUP($A274,csapatok!$A:$CN,AU$320,FALSE))-6),'csapat-ranglista'!$A:$FP,AU$321,FALSE)/8,VLOOKUP(VLOOKUP($A274,csapatok!$A:$CN,AU$320,FALSE),'csapat-ranglista'!$A:$FP,AU$321,FALSE)/4),0)</f>
        <v>0</v>
      </c>
      <c r="AV274" s="223">
        <f>IFERROR(IF(RIGHT(VLOOKUP($A274,csapatok!$A:$CN,AV$320,FALSE),5)="Csere",VLOOKUP(LEFT(VLOOKUP($A274,csapatok!$A:$CN,AV$320,FALSE),LEN(VLOOKUP($A274,csapatok!$A:$CN,AV$320,FALSE))-6),'csapat-ranglista'!$A:$FP,AV$321,FALSE)/8,VLOOKUP(VLOOKUP($A274,csapatok!$A:$CN,AV$320,FALSE),'csapat-ranglista'!$A:$FP,AV$321,FALSE)/4),0)</f>
        <v>0</v>
      </c>
      <c r="AW274" s="223">
        <f>IFERROR(IF(RIGHT(VLOOKUP($A274,csapatok!$A:$CN,AW$320,FALSE),5)="Csere",VLOOKUP(LEFT(VLOOKUP($A274,csapatok!$A:$CN,AW$320,FALSE),LEN(VLOOKUP($A274,csapatok!$A:$CN,AW$320,FALSE))-6),'csapat-ranglista'!$A:$FP,AW$321,FALSE)/8,VLOOKUP(VLOOKUP($A274,csapatok!$A:$CN,AW$320,FALSE),'csapat-ranglista'!$A:$FP,AW$321,FALSE)/4),0)</f>
        <v>0</v>
      </c>
      <c r="AX274" s="223">
        <f>IFERROR(IF(RIGHT(VLOOKUP($A274,csapatok!$A:$CN,AX$320,FALSE),5)="Csere",VLOOKUP(LEFT(VLOOKUP($A274,csapatok!$A:$CN,AX$320,FALSE),LEN(VLOOKUP($A274,csapatok!$A:$CN,AX$320,FALSE))-6),'csapat-ranglista'!$A:$FP,AX$321,FALSE)/8,VLOOKUP(VLOOKUP($A274,csapatok!$A:$CN,AX$320,FALSE),'csapat-ranglista'!$A:$FP,AX$321,FALSE)/4),0)</f>
        <v>0</v>
      </c>
      <c r="AY274" s="223">
        <f>IFERROR(IF(RIGHT(VLOOKUP($A274,csapatok!$A:$NN,AY$320,FALSE),5)="Csere",VLOOKUP(LEFT(VLOOKUP($A274,csapatok!$A:$NN,AY$320,FALSE),LEN(VLOOKUP($A274,csapatok!$A:$NN,AY$320,FALSE))-6),'csapat-ranglista'!$A:$FP,AY$321,FALSE)/8,VLOOKUP(VLOOKUP($A274,csapatok!$A:$NN,AY$320,FALSE),'csapat-ranglista'!$A:$FP,AY$321,FALSE)/4),0)</f>
        <v>0</v>
      </c>
      <c r="AZ274" s="223">
        <f>IFERROR(IF(RIGHT(VLOOKUP($A274,csapatok!$A:$NN,AZ$320,FALSE),5)="Csere",VLOOKUP(LEFT(VLOOKUP($A274,csapatok!$A:$NN,AZ$320,FALSE),LEN(VLOOKUP($A274,csapatok!$A:$NN,AZ$320,FALSE))-6),'csapat-ranglista'!$A:$FP,AZ$321,FALSE)/8,VLOOKUP(VLOOKUP($A274,csapatok!$A:$NN,AZ$320,FALSE),'csapat-ranglista'!$A:$FP,AZ$321,FALSE)/4),0)</f>
        <v>0</v>
      </c>
      <c r="BA274" s="223">
        <f>IFERROR(IF(RIGHT(VLOOKUP($A274,csapatok!$A:$NN,BA$320,FALSE),5)="Csere",VLOOKUP(LEFT(VLOOKUP($A274,csapatok!$A:$NN,BA$320,FALSE),LEN(VLOOKUP($A274,csapatok!$A:$NN,BA$320,FALSE))-6),'csapat-ranglista'!$A:$FP,BA$321,FALSE)/8,VLOOKUP(VLOOKUP($A274,csapatok!$A:$NN,BA$320,FALSE),'csapat-ranglista'!$A:$FP,BA$321,FALSE)/4),0)</f>
        <v>0</v>
      </c>
      <c r="BB274" s="223">
        <f>IFERROR(IF(RIGHT(VLOOKUP($A274,csapatok!$A:$NN,BB$320,FALSE),5)="Csere",VLOOKUP(LEFT(VLOOKUP($A274,csapatok!$A:$NN,BB$320,FALSE),LEN(VLOOKUP($A274,csapatok!$A:$NN,BB$320,FALSE))-6),'csapat-ranglista'!$A:$FP,BB$321,FALSE)/8,VLOOKUP(VLOOKUP($A274,csapatok!$A:$NN,BB$320,FALSE),'csapat-ranglista'!$A:$FP,BB$321,FALSE)/4),0)</f>
        <v>0</v>
      </c>
      <c r="BC274" s="224">
        <f>versenyek!$ES$11*IFERROR(VLOOKUP(VLOOKUP($A274,versenyek!ER:ET,3,FALSE),szabalyok!$A$16:$B$23,2,FALSE)/4,0)</f>
        <v>0</v>
      </c>
      <c r="BD274" s="224">
        <f>versenyek!$EV$11*IFERROR(VLOOKUP(VLOOKUP($A274,versenyek!EU:EW,3,FALSE),szabalyok!$A$16:$B$23,2,FALSE)/4,0)</f>
        <v>0</v>
      </c>
      <c r="BE274" s="223">
        <f>IFERROR(IF(RIGHT(VLOOKUP($A274,csapatok!$A:$NN,BE$320,FALSE),5)="Csere",VLOOKUP(LEFT(VLOOKUP($A274,csapatok!$A:$NN,BE$320,FALSE),LEN(VLOOKUP($A274,csapatok!$A:$NN,BE$320,FALSE))-6),'csapat-ranglista'!$A:$FP,BE$321,FALSE)/8,VLOOKUP(VLOOKUP($A274,csapatok!$A:$NN,BE$320,FALSE),'csapat-ranglista'!$A:$FP,BE$321,FALSE)/4),0)</f>
        <v>0</v>
      </c>
      <c r="BF274" s="223">
        <f>IFERROR(IF(RIGHT(VLOOKUP($A274,csapatok!$A:$NN,BF$320,FALSE),5)="Csere",VLOOKUP(LEFT(VLOOKUP($A274,csapatok!$A:$NN,BF$320,FALSE),LEN(VLOOKUP($A274,csapatok!$A:$NN,BF$320,FALSE))-6),'csapat-ranglista'!$A:$FP,BF$321,FALSE)/8,VLOOKUP(VLOOKUP($A274,csapatok!$A:$NN,BF$320,FALSE),'csapat-ranglista'!$A:$FP,BF$321,FALSE)/4),0)</f>
        <v>0</v>
      </c>
      <c r="BG274" s="223">
        <f>IFERROR(IF(RIGHT(VLOOKUP($A274,csapatok!$A:$NN,BG$320,FALSE),5)="Csere",VLOOKUP(LEFT(VLOOKUP($A274,csapatok!$A:$NN,BG$320,FALSE),LEN(VLOOKUP($A274,csapatok!$A:$NN,BG$320,FALSE))-6),'csapat-ranglista'!$A:$FP,BG$321,FALSE)/8,VLOOKUP(VLOOKUP($A274,csapatok!$A:$NN,BG$320,FALSE),'csapat-ranglista'!$A:$FP,BG$321,FALSE)/4),0)</f>
        <v>0</v>
      </c>
      <c r="BH274" s="223">
        <f>IFERROR(IF(RIGHT(VLOOKUP($A274,csapatok!$A:$NN,BH$320,FALSE),5)="Csere",VLOOKUP(LEFT(VLOOKUP($A274,csapatok!$A:$NN,BH$320,FALSE),LEN(VLOOKUP($A274,csapatok!$A:$NN,BH$320,FALSE))-6),'csapat-ranglista'!$A:$FP,BH$321,FALSE)/8,VLOOKUP(VLOOKUP($A274,csapatok!$A:$NN,BH$320,FALSE),'csapat-ranglista'!$A:$FP,BH$321,FALSE)/4),0)</f>
        <v>0</v>
      </c>
      <c r="BI274" s="223">
        <f>IFERROR(IF(RIGHT(VLOOKUP($A274,csapatok!$A:$NN,BI$320,FALSE),5)="Csere",VLOOKUP(LEFT(VLOOKUP($A274,csapatok!$A:$NN,BI$320,FALSE),LEN(VLOOKUP($A274,csapatok!$A:$NN,BI$320,FALSE))-6),'csapat-ranglista'!$A:$FP,BI$321,FALSE)/8,VLOOKUP(VLOOKUP($A274,csapatok!$A:$NN,BI$320,FALSE),'csapat-ranglista'!$A:$FP,BI$321,FALSE)/4),0)</f>
        <v>0</v>
      </c>
      <c r="BJ274" s="223">
        <f>IFERROR(IF(RIGHT(VLOOKUP($A274,csapatok!$A:$NN,BJ$320,FALSE),5)="Csere",VLOOKUP(LEFT(VLOOKUP($A274,csapatok!$A:$NN,BJ$320,FALSE),LEN(VLOOKUP($A274,csapatok!$A:$NN,BJ$320,FALSE))-6),'csapat-ranglista'!$A:$FP,BJ$321,FALSE)/8,VLOOKUP(VLOOKUP($A274,csapatok!$A:$NN,BJ$320,FALSE),'csapat-ranglista'!$A:$FP,BJ$321,FALSE)/4),0)</f>
        <v>0</v>
      </c>
      <c r="BK274" s="223">
        <f>IFERROR(IF(RIGHT(VLOOKUP($A274,csapatok!$A:$NN,BK$320,FALSE),5)="Csere",VLOOKUP(LEFT(VLOOKUP($A274,csapatok!$A:$NN,BK$320,FALSE),LEN(VLOOKUP($A274,csapatok!$A:$NN,BK$320,FALSE))-6),'csapat-ranglista'!$A:$FP,BK$321,FALSE)/8,VLOOKUP(VLOOKUP($A274,csapatok!$A:$NN,BK$320,FALSE),'csapat-ranglista'!$A:$FP,BK$321,FALSE)/4),0)</f>
        <v>0</v>
      </c>
      <c r="BL274" s="223">
        <f>IFERROR(IF(RIGHT(VLOOKUP($A274,csapatok!$A:$NN,BL$320,FALSE),5)="Csere",VLOOKUP(LEFT(VLOOKUP($A274,csapatok!$A:$NN,BL$320,FALSE),LEN(VLOOKUP($A274,csapatok!$A:$NN,BL$320,FALSE))-6),'csapat-ranglista'!$A:$FP,BL$321,FALSE)/8,VLOOKUP(VLOOKUP($A274,csapatok!$A:$NN,BL$320,FALSE),'csapat-ranglista'!$A:$FP,BL$321,FALSE)/4),0)</f>
        <v>0</v>
      </c>
      <c r="BM274" s="223">
        <f>IFERROR(IF(RIGHT(VLOOKUP($A274,csapatok!$A:$NN,BM$320,FALSE),5)="Csere",VLOOKUP(LEFT(VLOOKUP($A274,csapatok!$A:$NN,BM$320,FALSE),LEN(VLOOKUP($A274,csapatok!$A:$NN,BM$320,FALSE))-6),'csapat-ranglista'!$A:$FP,BM$321,FALSE)/8,VLOOKUP(VLOOKUP($A274,csapatok!$A:$NN,BM$320,FALSE),'csapat-ranglista'!$A:$FP,BM$321,FALSE)/4),0)</f>
        <v>0</v>
      </c>
      <c r="BN274" s="223">
        <f>IFERROR(IF(RIGHT(VLOOKUP($A274,csapatok!$A:$NN,BN$320,FALSE),5)="Csere",VLOOKUP(LEFT(VLOOKUP($A274,csapatok!$A:$NN,BN$320,FALSE),LEN(VLOOKUP($A274,csapatok!$A:$NN,BN$320,FALSE))-6),'csapat-ranglista'!$A:$FP,BN$321,FALSE)/8,VLOOKUP(VLOOKUP($A274,csapatok!$A:$NN,BN$320,FALSE),'csapat-ranglista'!$A:$FP,BN$321,FALSE)/4),0)</f>
        <v>0</v>
      </c>
      <c r="BO274" s="223">
        <f>IFERROR(IF(RIGHT(VLOOKUP($A274,csapatok!$A:$NN,BO$320,FALSE),5)="Csere",VLOOKUP(LEFT(VLOOKUP($A274,csapatok!$A:$NN,BO$320,FALSE),LEN(VLOOKUP($A274,csapatok!$A:$NN,BO$320,FALSE))-6),'csapat-ranglista'!$A:$FP,BO$321,FALSE)/8,VLOOKUP(VLOOKUP($A274,csapatok!$A:$NN,BO$320,FALSE),'csapat-ranglista'!$A:$FP,BO$321,FALSE)/4),0)</f>
        <v>0</v>
      </c>
      <c r="BP274" s="223">
        <f>IFERROR(IF(RIGHT(VLOOKUP($A274,csapatok!$A:$NN,BP$320,FALSE),5)="Csere",VLOOKUP(LEFT(VLOOKUP($A274,csapatok!$A:$NN,BP$320,FALSE),LEN(VLOOKUP($A274,csapatok!$A:$NN,BP$320,FALSE))-6),'csapat-ranglista'!$A:$FP,BP$321,FALSE)/8,VLOOKUP(VLOOKUP($A274,csapatok!$A:$NN,BP$320,FALSE),'csapat-ranglista'!$A:$FP,BP$321,FALSE)/4),0)</f>
        <v>0</v>
      </c>
      <c r="BQ274" s="223">
        <f>IFERROR(IF(RIGHT(VLOOKUP($A274,csapatok!$A:$NN,BQ$320,FALSE),5)="Csere",VLOOKUP(LEFT(VLOOKUP($A274,csapatok!$A:$NN,BQ$320,FALSE),LEN(VLOOKUP($A274,csapatok!$A:$NN,BQ$320,FALSE))-6),'csapat-ranglista'!$A:$FP,BQ$321,FALSE)/8,VLOOKUP(VLOOKUP($A274,csapatok!$A:$NN,BQ$320,FALSE),'csapat-ranglista'!$A:$FP,BQ$321,FALSE)/4),0)</f>
        <v>0</v>
      </c>
      <c r="BR274" s="223">
        <f>IFERROR(IF(RIGHT(VLOOKUP($A274,csapatok!$A:$NN,BR$320,FALSE),5)="Csere",VLOOKUP(LEFT(VLOOKUP($A274,csapatok!$A:$NN,BR$320,FALSE),LEN(VLOOKUP($A274,csapatok!$A:$NN,BR$320,FALSE))-6),'csapat-ranglista'!$A:$FP,BR$321,FALSE)/8,VLOOKUP(VLOOKUP($A274,csapatok!$A:$NN,BR$320,FALSE),'csapat-ranglista'!$A:$FP,BR$321,FALSE)/4),0)</f>
        <v>0</v>
      </c>
      <c r="BS274" s="223">
        <f>IFERROR(IF(RIGHT(VLOOKUP($A274,csapatok!$A:$NN,BS$320,FALSE),5)="Csere",VLOOKUP(LEFT(VLOOKUP($A274,csapatok!$A:$NN,BS$320,FALSE),LEN(VLOOKUP($A274,csapatok!$A:$NN,BS$320,FALSE))-6),'csapat-ranglista'!$A:$FP,BS$321,FALSE)/8,VLOOKUP(VLOOKUP($A274,csapatok!$A:$NN,BS$320,FALSE),'csapat-ranglista'!$A:$FP,BS$321,FALSE)/4),0)</f>
        <v>0</v>
      </c>
      <c r="BT274" s="223">
        <f>IFERROR(IF(RIGHT(VLOOKUP($A274,csapatok!$A:$NN,BT$320,FALSE),5)="Csere",VLOOKUP(LEFT(VLOOKUP($A274,csapatok!$A:$NN,BT$320,FALSE),LEN(VLOOKUP($A274,csapatok!$A:$NN,BT$320,FALSE))-6),'csapat-ranglista'!$A:$FP,BT$321,FALSE)/8,VLOOKUP(VLOOKUP($A274,csapatok!$A:$NN,BT$320,FALSE),'csapat-ranglista'!$A:$FP,BT$321,FALSE)/4),0)</f>
        <v>0</v>
      </c>
      <c r="BU274" s="223">
        <f>IFERROR(IF(RIGHT(VLOOKUP($A274,csapatok!$A:$NN,BU$320,FALSE),5)="Csere",VLOOKUP(LEFT(VLOOKUP($A274,csapatok!$A:$NN,BU$320,FALSE),LEN(VLOOKUP($A274,csapatok!$A:$NN,BU$320,FALSE))-6),'csapat-ranglista'!$A:$FP,BU$321,FALSE)/8,VLOOKUP(VLOOKUP($A274,csapatok!$A:$NN,BU$320,FALSE),'csapat-ranglista'!$A:$FP,BU$321,FALSE)/4),0)</f>
        <v>0</v>
      </c>
      <c r="BV274" s="223">
        <f>IFERROR(IF(RIGHT(VLOOKUP($A274,csapatok!$A:$NN,BV$320,FALSE),5)="Csere",VLOOKUP(LEFT(VLOOKUP($A274,csapatok!$A:$NN,BV$320,FALSE),LEN(VLOOKUP($A274,csapatok!$A:$NN,BV$320,FALSE))-6),'csapat-ranglista'!$A:$FP,BV$321,FALSE)/8,VLOOKUP(VLOOKUP($A274,csapatok!$A:$NN,BV$320,FALSE),'csapat-ranglista'!$A:$FP,BV$321,FALSE)/4),0)</f>
        <v>0</v>
      </c>
      <c r="BW274" s="223">
        <f>IFERROR(IF(RIGHT(VLOOKUP($A274,csapatok!$A:$NN,BW$320,FALSE),5)="Csere",VLOOKUP(LEFT(VLOOKUP($A274,csapatok!$A:$NN,BW$320,FALSE),LEN(VLOOKUP($A274,csapatok!$A:$NN,BW$320,FALSE))-6),'csapat-ranglista'!$A:$FP,BW$321,FALSE)/8,VLOOKUP(VLOOKUP($A274,csapatok!$A:$NN,BW$320,FALSE),'csapat-ranglista'!$A:$FP,BW$321,FALSE)/4),0)</f>
        <v>0</v>
      </c>
      <c r="BX274" s="223">
        <f>IFERROR(IF(RIGHT(VLOOKUP($A274,csapatok!$A:$NN,BX$320,FALSE),5)="Csere",VLOOKUP(LEFT(VLOOKUP($A274,csapatok!$A:$NN,BX$320,FALSE),LEN(VLOOKUP($A274,csapatok!$A:$NN,BX$320,FALSE))-6),'csapat-ranglista'!$A:$FP,BX$321,FALSE)/8,VLOOKUP(VLOOKUP($A274,csapatok!$A:$NN,BX$320,FALSE),'csapat-ranglista'!$A:$FP,BX$321,FALSE)/4),0)</f>
        <v>0</v>
      </c>
      <c r="BY274" s="223">
        <f>IFERROR(IF(RIGHT(VLOOKUP($A274,csapatok!$A:$NN,BY$320,FALSE),5)="Csere",VLOOKUP(LEFT(VLOOKUP($A274,csapatok!$A:$NN,BY$320,FALSE),LEN(VLOOKUP($A274,csapatok!$A:$NN,BY$320,FALSE))-6),'csapat-ranglista'!$A:$FP,BY$321,FALSE)/8,VLOOKUP(VLOOKUP($A274,csapatok!$A:$NN,BY$320,FALSE),'csapat-ranglista'!$A:$FP,BY$321,FALSE)/4),0)</f>
        <v>0</v>
      </c>
      <c r="BZ274" s="223">
        <f>IFERROR(IF(RIGHT(VLOOKUP($A274,csapatok!$A:$NN,BZ$320,FALSE),5)="Csere",VLOOKUP(LEFT(VLOOKUP($A274,csapatok!$A:$NN,BZ$320,FALSE),LEN(VLOOKUP($A274,csapatok!$A:$NN,BZ$320,FALSE))-6),'csapat-ranglista'!$A:$FP,BZ$321,FALSE)/8,VLOOKUP(VLOOKUP($A274,csapatok!$A:$NN,BZ$320,FALSE),'csapat-ranglista'!$A:$FP,BZ$321,FALSE)/4),0)</f>
        <v>0</v>
      </c>
      <c r="CA274" s="223">
        <f>IFERROR(IF(RIGHT(VLOOKUP($A274,csapatok!$A:$NN,CA$320,FALSE),5)="Csere",VLOOKUP(LEFT(VLOOKUP($A274,csapatok!$A:$NN,CA$320,FALSE),LEN(VLOOKUP($A274,csapatok!$A:$NN,CA$320,FALSE))-6),'csapat-ranglista'!$A:$FP,CA$321,FALSE)/8,VLOOKUP(VLOOKUP($A274,csapatok!$A:$NN,CA$320,FALSE),'csapat-ranglista'!$A:$FP,CA$321,FALSE)/4),0)</f>
        <v>0</v>
      </c>
      <c r="CB274" s="223">
        <f>IFERROR(IF(RIGHT(VLOOKUP($A274,csapatok!$A:$NN,CB$320,FALSE),5)="Csere",VLOOKUP(LEFT(VLOOKUP($A274,csapatok!$A:$NN,CB$320,FALSE),LEN(VLOOKUP($A274,csapatok!$A:$NN,CB$320,FALSE))-6),'csapat-ranglista'!$A:$FP,CB$321,FALSE)/8,VLOOKUP(VLOOKUP($A274,csapatok!$A:$NN,CB$320,FALSE),'csapat-ranglista'!$A:$FP,CB$321,FALSE)/4),0)</f>
        <v>0</v>
      </c>
      <c r="CC274" s="223">
        <f>IFERROR(IF(RIGHT(VLOOKUP($A274,csapatok!$A:$NN,CC$320,FALSE),5)="Csere",VLOOKUP(LEFT(VLOOKUP($A274,csapatok!$A:$NN,CC$320,FALSE),LEN(VLOOKUP($A274,csapatok!$A:$NN,CC$320,FALSE))-6),'csapat-ranglista'!$A:$FP,CC$321,FALSE)/8,VLOOKUP(VLOOKUP($A274,csapatok!$A:$NN,CC$320,FALSE),'csapat-ranglista'!$A:$FP,CC$321,FALSE)/4),0)</f>
        <v>0</v>
      </c>
      <c r="CD274" s="223">
        <f>IFERROR(IF(RIGHT(VLOOKUP($A274,csapatok!$A:$NN,CD$320,FALSE),5)="Csere",VLOOKUP(LEFT(VLOOKUP($A274,csapatok!$A:$NN,CD$320,FALSE),LEN(VLOOKUP($A274,csapatok!$A:$NN,CD$320,FALSE))-6),'csapat-ranglista'!$A:$FP,CD$321,FALSE)/8,VLOOKUP(VLOOKUP($A274,csapatok!$A:$NN,CD$320,FALSE),'csapat-ranglista'!$A:$FP,CD$321,FALSE)/4),0)</f>
        <v>0</v>
      </c>
      <c r="CE274" s="223">
        <f>IFERROR(IF(RIGHT(VLOOKUP($A274,csapatok!$A:$NN,CE$320,FALSE),5)="Csere",VLOOKUP(LEFT(VLOOKUP($A274,csapatok!$A:$NN,CE$320,FALSE),LEN(VLOOKUP($A274,csapatok!$A:$NN,CE$320,FALSE))-6),'csapat-ranglista'!$A:$FP,CE$321,FALSE)/8,VLOOKUP(VLOOKUP($A274,csapatok!$A:$NN,CE$320,FALSE),'csapat-ranglista'!$A:$FP,CE$321,FALSE)/4),0)</f>
        <v>0</v>
      </c>
      <c r="CF274" s="223">
        <f>IFERROR(IF(RIGHT(VLOOKUP($A274,csapatok!$A:$NN,CF$320,FALSE),5)="Csere",VLOOKUP(LEFT(VLOOKUP($A274,csapatok!$A:$NN,CF$320,FALSE),LEN(VLOOKUP($A274,csapatok!$A:$NN,CF$320,FALSE))-6),'csapat-ranglista'!$A:$FP,CF$321,FALSE)/8,VLOOKUP(VLOOKUP($A274,csapatok!$A:$NN,CF$320,FALSE),'csapat-ranglista'!$A:$FP,CF$321,FALSE)/4),0)</f>
        <v>0</v>
      </c>
      <c r="CG274" s="223">
        <f>IFERROR(IF(RIGHT(VLOOKUP($A274,csapatok!$A:$NN,CG$320,FALSE),5)="Csere",VLOOKUP(LEFT(VLOOKUP($A274,csapatok!$A:$NN,CG$320,FALSE),LEN(VLOOKUP($A274,csapatok!$A:$NN,CG$320,FALSE))-6),'csapat-ranglista'!$A:$FP,CG$321,FALSE)/8,VLOOKUP(VLOOKUP($A274,csapatok!$A:$NN,CG$320,FALSE),'csapat-ranglista'!$A:$FP,CG$321,FALSE)/4),0)</f>
        <v>0</v>
      </c>
      <c r="CH274" s="223">
        <f>IFERROR(IF(RIGHT(VLOOKUP($A274,csapatok!$A:$NN,CH$320,FALSE),5)="Csere",VLOOKUP(LEFT(VLOOKUP($A274,csapatok!$A:$NN,CH$320,FALSE),LEN(VLOOKUP($A274,csapatok!$A:$NN,CH$320,FALSE))-6),'csapat-ranglista'!$A:$FP,CH$321,FALSE)/8,VLOOKUP(VLOOKUP($A274,csapatok!$A:$NN,CH$320,FALSE),'csapat-ranglista'!$A:$FP,CH$321,FALSE)/4),0)</f>
        <v>0</v>
      </c>
      <c r="CI274" s="223">
        <f>IFERROR(IF(RIGHT(VLOOKUP($A274,csapatok!$A:$NN,CI$320,FALSE),5)="Csere",VLOOKUP(LEFT(VLOOKUP($A274,csapatok!$A:$NN,CI$320,FALSE),LEN(VLOOKUP($A274,csapatok!$A:$NN,CI$320,FALSE))-6),'csapat-ranglista'!$A:$FP,CI$321,FALSE)/8,VLOOKUP(VLOOKUP($A274,csapatok!$A:$NN,CI$320,FALSE),'csapat-ranglista'!$A:$FP,CI$321,FALSE)/4),0)</f>
        <v>0</v>
      </c>
      <c r="CJ274" s="224">
        <f>versenyek!$IQ$11*IFERROR(VLOOKUP(VLOOKUP($A274,versenyek!IP:IR,3,FALSE),szabalyok!$A$16:$B$23,2,FALSE)/4,0)</f>
        <v>0</v>
      </c>
      <c r="CK274" s="224">
        <f>versenyek!$IT$11*IFERROR(VLOOKUP(VLOOKUP($A274,versenyek!IS:IU,3,FALSE),szabalyok!$A$16:$B$23,2,FALSE)/4,0)</f>
        <v>0</v>
      </c>
      <c r="CL274" s="223">
        <f>IFERROR(IF(RIGHT(VLOOKUP($A274,csapatok!$A:$NN,CL$320,FALSE),5)="Csere",VLOOKUP(LEFT(VLOOKUP($A274,csapatok!$A:$NN,CL$320,FALSE),LEN(VLOOKUP($A274,csapatok!$A:$NN,CL$320,FALSE))-6),'csapat-ranglista'!$A:$FP,CL$321,FALSE)/8,VLOOKUP(VLOOKUP($A274,csapatok!$A:$NN,CL$320,FALSE),'csapat-ranglista'!$A:$FP,CL$321,FALSE)/4),0)</f>
        <v>0</v>
      </c>
      <c r="CM274" s="223">
        <f>IFERROR(IF(RIGHT(VLOOKUP($A274,csapatok!$A:$NN,CM$320,FALSE),5)="Csere",VLOOKUP(LEFT(VLOOKUP($A274,csapatok!$A:$NN,CM$320,FALSE),LEN(VLOOKUP($A274,csapatok!$A:$NN,CM$320,FALSE))-6),'csapat-ranglista'!$A:$FP,CM$321,FALSE)/8,VLOOKUP(VLOOKUP($A274,csapatok!$A:$NN,CM$320,FALSE),'csapat-ranglista'!$A:$FP,CM$321,FALSE)/4),0)</f>
        <v>0</v>
      </c>
      <c r="CN274" s="223">
        <f>IFERROR(IF(RIGHT(VLOOKUP($A274,csapatok!$A:$NN,CN$320,FALSE),5)="Csere",VLOOKUP(LEFT(VLOOKUP($A274,csapatok!$A:$NN,CN$320,FALSE),LEN(VLOOKUP($A274,csapatok!$A:$NN,CN$320,FALSE))-6),'csapat-ranglista'!$A:$FP,CN$321,FALSE)/8,VLOOKUP(VLOOKUP($A274,csapatok!$A:$NN,CN$320,FALSE),'csapat-ranglista'!$A:$FP,CN$321,FALSE)/4),0)</f>
        <v>0</v>
      </c>
      <c r="CO274" s="223">
        <f>IFERROR(IF(RIGHT(VLOOKUP($A274,csapatok!$A:$NN,CO$320,FALSE),5)="Csere",VLOOKUP(LEFT(VLOOKUP($A274,csapatok!$A:$NN,CO$320,FALSE),LEN(VLOOKUP($A274,csapatok!$A:$NN,CO$320,FALSE))-6),'csapat-ranglista'!$A:$FP,CO$321,FALSE)/8,VLOOKUP(VLOOKUP($A274,csapatok!$A:$NN,CO$320,FALSE),'csapat-ranglista'!$A:$FP,CO$321,FALSE)/4),0)</f>
        <v>0</v>
      </c>
      <c r="CP274" s="223">
        <f>IFERROR(IF(RIGHT(VLOOKUP($A274,csapatok!$A:$NN,CP$320,FALSE),5)="Csere",VLOOKUP(LEFT(VLOOKUP($A274,csapatok!$A:$NN,CP$320,FALSE),LEN(VLOOKUP($A274,csapatok!$A:$NN,CP$320,FALSE))-6),'csapat-ranglista'!$A:$FP,CP$321,FALSE)/8,VLOOKUP(VLOOKUP($A274,csapatok!$A:$NN,CP$320,FALSE),'csapat-ranglista'!$A:$FP,CP$321,FALSE)/4),0)</f>
        <v>0</v>
      </c>
      <c r="CQ274" s="223">
        <f>IFERROR(IF(RIGHT(VLOOKUP($A274,csapatok!$A:$NN,CQ$320,FALSE),5)="Csere",VLOOKUP(LEFT(VLOOKUP($A274,csapatok!$A:$NN,CQ$320,FALSE),LEN(VLOOKUP($A274,csapatok!$A:$NN,CQ$320,FALSE))-6),'csapat-ranglista'!$A:$FP,CQ$321,FALSE)/8,VLOOKUP(VLOOKUP($A274,csapatok!$A:$NN,CQ$320,FALSE),'csapat-ranglista'!$A:$FP,CQ$321,FALSE)/4),0)</f>
        <v>0</v>
      </c>
      <c r="CR274" s="223">
        <f>IFERROR(IF(RIGHT(VLOOKUP($A274,csapatok!$A:$NN,CR$320,FALSE),5)="Csere",VLOOKUP(LEFT(VLOOKUP($A274,csapatok!$A:$NN,CR$320,FALSE),LEN(VLOOKUP($A274,csapatok!$A:$NN,CR$320,FALSE))-6),'csapat-ranglista'!$A:$FP,CR$321,FALSE)/8,VLOOKUP(VLOOKUP($A274,csapatok!$A:$NN,CR$320,FALSE),'csapat-ranglista'!$A:$FP,CR$321,FALSE)/4),0)</f>
        <v>0</v>
      </c>
      <c r="CS274" s="223">
        <f>IFERROR(IF(RIGHT(VLOOKUP($A274,csapatok!$A:$NN,CS$320,FALSE),5)="Csere",VLOOKUP(LEFT(VLOOKUP($A274,csapatok!$A:$NN,CS$320,FALSE),LEN(VLOOKUP($A274,csapatok!$A:$NN,CS$320,FALSE))-6),'csapat-ranglista'!$A:$FP,CS$321,FALSE)/8,VLOOKUP(VLOOKUP($A274,csapatok!$A:$NN,CS$320,FALSE),'csapat-ranglista'!$A:$FP,CS$321,FALSE)/4),0)</f>
        <v>0</v>
      </c>
      <c r="CT274" s="223">
        <f>IFERROR(IF(RIGHT(VLOOKUP($A274,csapatok!$A:$NN,CT$320,FALSE),5)="Csere",VLOOKUP(LEFT(VLOOKUP($A274,csapatok!$A:$NN,CT$320,FALSE),LEN(VLOOKUP($A274,csapatok!$A:$NN,CT$320,FALSE))-6),'csapat-ranglista'!$A:$FP,CT$321,FALSE)/8,VLOOKUP(VLOOKUP($A274,csapatok!$A:$NN,CT$320,FALSE),'csapat-ranglista'!$A:$FP,CT$321,FALSE)/4),0)</f>
        <v>0</v>
      </c>
      <c r="CU274" s="223">
        <f>IFERROR(IF(RIGHT(VLOOKUP($A274,csapatok!$A:$NN,CU$320,FALSE),5)="Csere",VLOOKUP(LEFT(VLOOKUP($A274,csapatok!$A:$NN,CU$320,FALSE),LEN(VLOOKUP($A274,csapatok!$A:$NN,CU$320,FALSE))-6),'csapat-ranglista'!$A:$FP,CU$321,FALSE)/8,VLOOKUP(VLOOKUP($A274,csapatok!$A:$NN,CU$320,FALSE),'csapat-ranglista'!$A:$FP,CU$321,FALSE)/4),0)</f>
        <v>0</v>
      </c>
      <c r="CV274" s="223">
        <f>IFERROR(IF(RIGHT(VLOOKUP($A274,csapatok!$A:$NN,CV$320,FALSE),5)="Csere",VLOOKUP(LEFT(VLOOKUP($A274,csapatok!$A:$NN,CV$320,FALSE),LEN(VLOOKUP($A274,csapatok!$A:$NN,CV$320,FALSE))-6),'csapat-ranglista'!$A:$FP,CV$321,FALSE)/8,VLOOKUP(VLOOKUP($A274,csapatok!$A:$NN,CV$320,FALSE),'csapat-ranglista'!$A:$FP,CV$321,FALSE)/4),0)</f>
        <v>0</v>
      </c>
      <c r="CW274" s="223">
        <f>IFERROR(IF(RIGHT(VLOOKUP($A274,csapatok!$A:$NN,CW$320,FALSE),5)="Csere",VLOOKUP(LEFT(VLOOKUP($A274,csapatok!$A:$NN,CW$320,FALSE),LEN(VLOOKUP($A274,csapatok!$A:$NN,CW$320,FALSE))-6),'csapat-ranglista'!$A:$FP,CW$321,FALSE)/8,VLOOKUP(VLOOKUP($A274,csapatok!$A:$NN,CW$320,FALSE),'csapat-ranglista'!$A:$FP,CW$321,FALSE)/4),0)</f>
        <v>0</v>
      </c>
      <c r="CX274" s="223">
        <f>IFERROR(IF(RIGHT(VLOOKUP($A274,csapatok!$A:$NN,CX$320,FALSE),5)="Csere",VLOOKUP(LEFT(VLOOKUP($A274,csapatok!$A:$NN,CX$320,FALSE),LEN(VLOOKUP($A274,csapatok!$A:$NN,CX$320,FALSE))-6),'csapat-ranglista'!$A:$FP,CX$321,FALSE)/8,VLOOKUP(VLOOKUP($A274,csapatok!$A:$NN,CX$320,FALSE),'csapat-ranglista'!$A:$FP,CX$321,FALSE)/4),0)</f>
        <v>0</v>
      </c>
      <c r="CY274" s="223">
        <f>IFERROR(IF(RIGHT(VLOOKUP($A274,csapatok!$A:$NN,CY$320,FALSE),5)="Csere",VLOOKUP(LEFT(VLOOKUP($A274,csapatok!$A:$NN,CY$320,FALSE),LEN(VLOOKUP($A274,csapatok!$A:$NN,CY$320,FALSE))-6),'csapat-ranglista'!$A:$FP,CY$321,FALSE)/8,VLOOKUP(VLOOKUP($A274,csapatok!$A:$NN,CY$320,FALSE),'csapat-ranglista'!$A:$FP,CY$321,FALSE)/4),0)</f>
        <v>0</v>
      </c>
      <c r="CZ274" s="223">
        <f>IFERROR(IF(RIGHT(VLOOKUP($A274,csapatok!$A:$NN,CZ$320,FALSE),5)="Csere",VLOOKUP(LEFT(VLOOKUP($A274,csapatok!$A:$NN,CZ$320,FALSE),LEN(VLOOKUP($A274,csapatok!$A:$NN,CZ$320,FALSE))-6),'csapat-ranglista'!$A:$FP,CZ$321,FALSE)/8,VLOOKUP(VLOOKUP($A274,csapatok!$A:$NN,CZ$320,FALSE),'csapat-ranglista'!$A:$FP,CZ$321,FALSE)/4),0)</f>
        <v>0</v>
      </c>
      <c r="DA274" s="223">
        <f>IFERROR(IF(RIGHT(VLOOKUP($A274,csapatok!$A:$NN,DA$320,FALSE),5)="Csere",VLOOKUP(LEFT(VLOOKUP($A274,csapatok!$A:$NN,DA$320,FALSE),LEN(VLOOKUP($A274,csapatok!$A:$NN,DA$320,FALSE))-6),'csapat-ranglista'!$A:$FP,DA$321,FALSE)/8,VLOOKUP(VLOOKUP($A274,csapatok!$A:$NN,DA$320,FALSE),'csapat-ranglista'!$A:$FP,DA$321,FALSE)/4),0)</f>
        <v>0</v>
      </c>
      <c r="DB274" s="223">
        <f>IFERROR(IF(RIGHT(VLOOKUP($A274,csapatok!$A:$NN,DB$320,FALSE),5)="Csere",VLOOKUP(LEFT(VLOOKUP($A274,csapatok!$A:$NN,DB$320,FALSE),LEN(VLOOKUP($A274,csapatok!$A:$NN,DB$320,FALSE))-6),'csapat-ranglista'!$A:$FP,DB$321,FALSE)/8,VLOOKUP(VLOOKUP($A274,csapatok!$A:$NN,DB$320,FALSE),'csapat-ranglista'!$A:$FP,DB$321,FALSE)/4),0)</f>
        <v>0</v>
      </c>
      <c r="DC274" s="223">
        <f>IFERROR(IF(RIGHT(VLOOKUP($A274,csapatok!$A:$NN,DC$320,FALSE),5)="Csere",VLOOKUP(LEFT(VLOOKUP($A274,csapatok!$A:$NN,DC$320,FALSE),LEN(VLOOKUP($A274,csapatok!$A:$NN,DC$320,FALSE))-6),'csapat-ranglista'!$A:$FP,DC$321,FALSE)/8,VLOOKUP(VLOOKUP($A274,csapatok!$A:$NN,DC$320,FALSE),'csapat-ranglista'!$A:$FP,DC$321,FALSE)/4),0)</f>
        <v>0</v>
      </c>
      <c r="DD274" s="223">
        <f>IFERROR(IF(RIGHT(VLOOKUP($A274,csapatok!$A:$NN,DD$320,FALSE),5)="Csere",VLOOKUP(LEFT(VLOOKUP($A274,csapatok!$A:$NN,DD$320,FALSE),LEN(VLOOKUP($A274,csapatok!$A:$NN,DD$320,FALSE))-6),'csapat-ranglista'!$A:$FP,DD$321,FALSE)/8,VLOOKUP(VLOOKUP($A274,csapatok!$A:$NN,DD$320,FALSE),'csapat-ranglista'!$A:$FP,DD$321,FALSE)/4),0)</f>
        <v>0</v>
      </c>
      <c r="DE274" s="223">
        <f>IFERROR(IF(RIGHT(VLOOKUP($A274,csapatok!$A:$NN,DE$320,FALSE),5)="Csere",VLOOKUP(LEFT(VLOOKUP($A274,csapatok!$A:$NN,DE$320,FALSE),LEN(VLOOKUP($A274,csapatok!$A:$NN,DE$320,FALSE))-6),'csapat-ranglista'!$A:$FP,DE$321,FALSE)/8,VLOOKUP(VLOOKUP($A274,csapatok!$A:$NN,DE$320,FALSE),'csapat-ranglista'!$A:$FP,DE$321,FALSE)/4),0)</f>
        <v>0</v>
      </c>
      <c r="DF274" s="223">
        <f>IFERROR(IF(RIGHT(VLOOKUP($A274,csapatok!$A:$NN,DF$320,FALSE),5)="Csere",VLOOKUP(LEFT(VLOOKUP($A274,csapatok!$A:$NN,DF$320,FALSE),LEN(VLOOKUP($A274,csapatok!$A:$NN,DF$320,FALSE))-6),'csapat-ranglista'!$A:$FP,DF$321,FALSE)/8,VLOOKUP(VLOOKUP($A274,csapatok!$A:$NN,DF$320,FALSE),'csapat-ranglista'!$A:$FP,DF$321,FALSE)/4),0)</f>
        <v>0</v>
      </c>
      <c r="DG274" s="223">
        <f>IFERROR(IF(RIGHT(VLOOKUP($A274,csapatok!$A:$NN,DG$320,FALSE),5)="Csere",VLOOKUP(LEFT(VLOOKUP($A274,csapatok!$A:$NN,DG$320,FALSE),LEN(VLOOKUP($A274,csapatok!$A:$NN,DG$320,FALSE))-6),'csapat-ranglista'!$A:$FP,DG$321,FALSE)/8,VLOOKUP(VLOOKUP($A274,csapatok!$A:$NN,DG$320,FALSE),'csapat-ranglista'!$A:$FP,DG$321,FALSE)/4),0)</f>
        <v>0</v>
      </c>
      <c r="DH274" s="223">
        <f>IFERROR(IF(RIGHT(VLOOKUP($A274,csapatok!$A:$NN,DH$320,FALSE),5)="Csere",VLOOKUP(LEFT(VLOOKUP($A274,csapatok!$A:$NN,DH$320,FALSE),LEN(VLOOKUP($A274,csapatok!$A:$NN,DH$320,FALSE))-6),'csapat-ranglista'!$A:$FP,DH$321,FALSE)/8,VLOOKUP(VLOOKUP($A274,csapatok!$A:$NN,DH$320,FALSE),'csapat-ranglista'!$A:$FP,DH$321,FALSE)/4),0)</f>
        <v>0</v>
      </c>
      <c r="DI274" s="223">
        <f>IFERROR(IF(RIGHT(VLOOKUP($A274,csapatok!$A:$NN,DI$320,FALSE),5)="Csere",VLOOKUP(LEFT(VLOOKUP($A274,csapatok!$A:$NN,DI$320,FALSE),LEN(VLOOKUP($A274,csapatok!$A:$NN,DI$320,FALSE))-6),'csapat-ranglista'!$A:$FP,DI$321,FALSE)/8,VLOOKUP(VLOOKUP($A274,csapatok!$A:$NN,DI$320,FALSE),'csapat-ranglista'!$A:$FP,DI$321,FALSE)/4),0)</f>
        <v>0</v>
      </c>
      <c r="DJ274" s="223">
        <f>IFERROR(IF(RIGHT(VLOOKUP($A274,csapatok!$A:$NN,DJ$320,FALSE),5)="Csere",VLOOKUP(LEFT(VLOOKUP($A274,csapatok!$A:$NN,DJ$320,FALSE),LEN(VLOOKUP($A274,csapatok!$A:$NN,DJ$320,FALSE))-6),'csapat-ranglista'!$A:$FP,DJ$321,FALSE)/8,VLOOKUP(VLOOKUP($A274,csapatok!$A:$NN,DJ$320,FALSE),'csapat-ranglista'!$A:$FP,DJ$321,FALSE)/4),0)</f>
        <v>0</v>
      </c>
      <c r="DK274" s="223">
        <f>IFERROR(IF(RIGHT(VLOOKUP($A274,csapatok!$A:$NN,DK$320,FALSE),5)="Csere",VLOOKUP(LEFT(VLOOKUP($A274,csapatok!$A:$NN,DK$320,FALSE),LEN(VLOOKUP($A274,csapatok!$A:$NN,DK$320,FALSE))-6),'csapat-ranglista'!$A:$FP,DK$321,FALSE)/8,VLOOKUP(VLOOKUP($A274,csapatok!$A:$NN,DK$320,FALSE),'csapat-ranglista'!$A:$FP,DK$321,FALSE)/4),0)</f>
        <v>0</v>
      </c>
      <c r="DL274" s="223">
        <f>IFERROR(IF(RIGHT(VLOOKUP($A274,csapatok!$A:$NN,DL$320,FALSE),5)="Csere",VLOOKUP(LEFT(VLOOKUP($A274,csapatok!$A:$NN,DL$320,FALSE),LEN(VLOOKUP($A274,csapatok!$A:$NN,DL$320,FALSE))-6),'csapat-ranglista'!$A:$FP,DL$321,FALSE)/8,VLOOKUP(VLOOKUP($A274,csapatok!$A:$NN,DL$320,FALSE),'csapat-ranglista'!$A:$FP,DL$321,FALSE)/4),0)</f>
        <v>0</v>
      </c>
      <c r="DM274" s="223">
        <f>IFERROR(IF(RIGHT(VLOOKUP($A274,csapatok!$A:$NN,DM$320,FALSE),5)="Csere",VLOOKUP(LEFT(VLOOKUP($A274,csapatok!$A:$NN,DM$320,FALSE),LEN(VLOOKUP($A274,csapatok!$A:$NN,DM$320,FALSE))-6),'csapat-ranglista'!$A:$FP,DM$321,FALSE)/8,VLOOKUP(VLOOKUP($A274,csapatok!$A:$NN,DM$320,FALSE),'csapat-ranglista'!$A:$FP,DM$321,FALSE)/4),0)</f>
        <v>0</v>
      </c>
      <c r="DN274" s="223">
        <f>IFERROR(IF(RIGHT(VLOOKUP($A274,csapatok!$A:$NN,DN$320,FALSE),5)="Csere",VLOOKUP(LEFT(VLOOKUP($A274,csapatok!$A:$NN,DN$320,FALSE),LEN(VLOOKUP($A274,csapatok!$A:$NN,DN$320,FALSE))-6),'csapat-ranglista'!$A:$FP,DN$321,FALSE)/8,VLOOKUP(VLOOKUP($A274,csapatok!$A:$NN,DN$320,FALSE),'csapat-ranglista'!$A:$FP,DN$321,FALSE)/4),0)</f>
        <v>0</v>
      </c>
      <c r="DO274" s="224">
        <f>versenyek!$MF$11*IFERROR(VLOOKUP(VLOOKUP($A274,versenyek!ME:MG,3,FALSE),szabalyok!$A$16:$B$23,2,FALSE)/4,0)</f>
        <v>0</v>
      </c>
      <c r="DP274" s="224">
        <f>versenyek!$MI$11*IFERROR(VLOOKUP(VLOOKUP($A274,versenyek!MH:MJ,3,FALSE),szabalyok!$A$16:$B$23,2,FALSE)/4,0)</f>
        <v>0</v>
      </c>
      <c r="DQ274" s="223">
        <f>IFERROR(IF(RIGHT(VLOOKUP($A274,csapatok!$A:$NN,DQ$320,FALSE),5)="Csere",VLOOKUP(LEFT(VLOOKUP($A274,csapatok!$A:$NN,DQ$320,FALSE),LEN(VLOOKUP($A274,csapatok!$A:$NN,DQ$320,FALSE))-6),'csapat-ranglista'!$A:$FP,DQ$321,FALSE)/8,VLOOKUP(VLOOKUP($A274,csapatok!$A:$NN,DQ$320,FALSE),'csapat-ranglista'!$A:$FP,DQ$321,FALSE)/4),0)</f>
        <v>0</v>
      </c>
      <c r="DR274" s="223">
        <f>IFERROR(IF(RIGHT(VLOOKUP($A274,csapatok!$A:$NN,DR$320,FALSE),5)="Csere",VLOOKUP(LEFT(VLOOKUP($A274,csapatok!$A:$NN,DR$320,FALSE),LEN(VLOOKUP($A274,csapatok!$A:$NN,DR$320,FALSE))-6),'csapat-ranglista'!$A:$FP,DR$321,FALSE)/8,VLOOKUP(VLOOKUP($A274,csapatok!$A:$NN,DR$320,FALSE),'csapat-ranglista'!$A:$FP,DR$321,FALSE)/4),0)</f>
        <v>0</v>
      </c>
      <c r="DS274" s="223">
        <f>IFERROR(IF(RIGHT(VLOOKUP($A274,csapatok!$A:$NN,DS$320,FALSE),5)="Csere",VLOOKUP(LEFT(VLOOKUP($A274,csapatok!$A:$NN,DS$320,FALSE),LEN(VLOOKUP($A274,csapatok!$A:$NN,DS$320,FALSE))-6),'csapat-ranglista'!$A:$FP,DS$321,FALSE)/8,VLOOKUP(VLOOKUP($A274,csapatok!$A:$NN,DS$320,FALSE),'csapat-ranglista'!$A:$FP,DS$321,FALSE)/4),0)</f>
        <v>0</v>
      </c>
      <c r="DT274" s="223">
        <f>IFERROR(IF(RIGHT(VLOOKUP($A274,csapatok!$A:$NN,DT$320,FALSE),5)="Csere",VLOOKUP(LEFT(VLOOKUP($A274,csapatok!$A:$NN,DT$320,FALSE),LEN(VLOOKUP($A274,csapatok!$A:$NN,DT$320,FALSE))-6),'csapat-ranglista'!$A:$FP,DT$321,FALSE)/8,VLOOKUP(VLOOKUP($A274,csapatok!$A:$NN,DT$320,FALSE),'csapat-ranglista'!$A:$FP,DT$321,FALSE)/4),0)</f>
        <v>0</v>
      </c>
      <c r="DU274" s="223">
        <f>IFERROR(IF(RIGHT(VLOOKUP($A274,csapatok!$A:$NN,DU$320,FALSE),5)="Csere",VLOOKUP(LEFT(VLOOKUP($A274,csapatok!$A:$NN,DU$320,FALSE),LEN(VLOOKUP($A274,csapatok!$A:$NN,DU$320,FALSE))-6),'csapat-ranglista'!$A:$FP,DU$321,FALSE)/8,VLOOKUP(VLOOKUP($A274,csapatok!$A:$NN,DU$320,FALSE),'csapat-ranglista'!$A:$FP,DU$321,FALSE)/4),0)</f>
        <v>0</v>
      </c>
      <c r="DV274" s="223">
        <f>IFERROR(IF(RIGHT(VLOOKUP($A274,csapatok!$A:$NN,DV$320,FALSE),5)="Csere",VLOOKUP(LEFT(VLOOKUP($A274,csapatok!$A:$NN,DV$320,FALSE),LEN(VLOOKUP($A274,csapatok!$A:$NN,DV$320,FALSE))-6),'csapat-ranglista'!$A:$FP,DV$321,FALSE)/8,VLOOKUP(VLOOKUP($A274,csapatok!$A:$NN,DV$320,FALSE),'csapat-ranglista'!$A:$FP,DV$321,FALSE)/4),0)</f>
        <v>0</v>
      </c>
      <c r="DW274" s="223">
        <f>IFERROR(IF(RIGHT(VLOOKUP($A274,csapatok!$A:$NN,DW$320,FALSE),5)="Csere",VLOOKUP(LEFT(VLOOKUP($A274,csapatok!$A:$NN,DW$320,FALSE),LEN(VLOOKUP($A274,csapatok!$A:$NN,DW$320,FALSE))-6),'csapat-ranglista'!$A:$FP,DW$321,FALSE)/8,VLOOKUP(VLOOKUP($A274,csapatok!$A:$NN,DW$320,FALSE),'csapat-ranglista'!$A:$FP,DW$321,FALSE)/4),0)</f>
        <v>0</v>
      </c>
      <c r="DX274" s="223">
        <f>IFERROR(IF(RIGHT(VLOOKUP($A274,csapatok!$A:$NN,DX$320,FALSE),5)="Csere",VLOOKUP(LEFT(VLOOKUP($A274,csapatok!$A:$NN,DX$320,FALSE),LEN(VLOOKUP($A274,csapatok!$A:$NN,DX$320,FALSE))-6),'csapat-ranglista'!$A:$FP,DX$321,FALSE)/8,VLOOKUP(VLOOKUP($A274,csapatok!$A:$NN,DX$320,FALSE),'csapat-ranglista'!$A:$FP,DX$321,FALSE)/4),0)</f>
        <v>0</v>
      </c>
      <c r="DY274" s="223">
        <f>IFERROR(IF(RIGHT(VLOOKUP($A274,csapatok!$A:$NN,DY$320,FALSE),5)="Csere",VLOOKUP(LEFT(VLOOKUP($A274,csapatok!$A:$NN,DY$320,FALSE),LEN(VLOOKUP($A274,csapatok!$A:$NN,DY$320,FALSE))-6),'csapat-ranglista'!$A:$FP,DY$321,FALSE)/8,VLOOKUP(VLOOKUP($A274,csapatok!$A:$NN,DY$320,FALSE),'csapat-ranglista'!$A:$FP,DY$321,FALSE)/4),0)</f>
        <v>0</v>
      </c>
      <c r="DZ274" s="223">
        <f>IFERROR(IF(RIGHT(VLOOKUP($A274,csapatok!$A:$NN,DZ$320,FALSE),5)="Csere",VLOOKUP(LEFT(VLOOKUP($A274,csapatok!$A:$NN,DZ$320,FALSE),LEN(VLOOKUP($A274,csapatok!$A:$NN,DZ$320,FALSE))-6),'csapat-ranglista'!$A:$FP,DZ$321,FALSE)/8,VLOOKUP(VLOOKUP($A274,csapatok!$A:$NN,DZ$320,FALSE),'csapat-ranglista'!$A:$FP,DZ$321,FALSE)/4),0)</f>
        <v>0</v>
      </c>
      <c r="EA274" s="223">
        <f>IFERROR(IF(RIGHT(VLOOKUP($A274,csapatok!$A:$NN,EA$320,FALSE),5)="Csere",VLOOKUP(LEFT(VLOOKUP($A274,csapatok!$A:$NN,EA$320,FALSE),LEN(VLOOKUP($A274,csapatok!$A:$NN,EA$320,FALSE))-6),'csapat-ranglista'!$A:$FP,EA$321,FALSE)/8,VLOOKUP(VLOOKUP($A274,csapatok!$A:$NN,EA$320,FALSE),'csapat-ranglista'!$A:$FP,EA$321,FALSE)/4),0)</f>
        <v>0</v>
      </c>
      <c r="EB274" s="223">
        <f>IFERROR(IF(RIGHT(VLOOKUP($A274,csapatok!$A:$NN,EB$320,FALSE),5)="Csere",VLOOKUP(LEFT(VLOOKUP($A274,csapatok!$A:$NN,EB$320,FALSE),LEN(VLOOKUP($A274,csapatok!$A:$NN,EB$320,FALSE))-6),'csapat-ranglista'!$A:$FP,EB$321,FALSE)/8,VLOOKUP(VLOOKUP($A274,csapatok!$A:$NN,EB$320,FALSE),'csapat-ranglista'!$A:$FP,EB$321,FALSE)/4),0)</f>
        <v>0</v>
      </c>
      <c r="EC274" s="223">
        <f>IFERROR(IF(RIGHT(VLOOKUP($A274,csapatok!$A:$NN,EC$320,FALSE),5)="Csere",VLOOKUP(LEFT(VLOOKUP($A274,csapatok!$A:$NN,EC$320,FALSE),LEN(VLOOKUP($A274,csapatok!$A:$NN,EC$320,FALSE))-6),'csapat-ranglista'!$A:$FP,EC$321,FALSE)/8,VLOOKUP(VLOOKUP($A274,csapatok!$A:$NN,EC$320,FALSE),'csapat-ranglista'!$A:$FP,EC$321,FALSE)/4),0)</f>
        <v>0</v>
      </c>
      <c r="ED274" s="223">
        <f>IFERROR(IF(RIGHT(VLOOKUP($A274,csapatok!$A:$NN,ED$320,FALSE),5)="Csere",VLOOKUP(LEFT(VLOOKUP($A274,csapatok!$A:$NN,ED$320,FALSE),LEN(VLOOKUP($A274,csapatok!$A:$NN,ED$320,FALSE))-6),'csapat-ranglista'!$A:$FP,ED$321,FALSE)/8,VLOOKUP(VLOOKUP($A274,csapatok!$A:$NN,ED$320,FALSE),'csapat-ranglista'!$A:$FP,ED$321,FALSE)/4),0)</f>
        <v>0</v>
      </c>
      <c r="EE274" s="223">
        <f>IFERROR(IF(RIGHT(VLOOKUP($A274,csapatok!$A:$NN,EE$320,FALSE),5)="Csere",VLOOKUP(LEFT(VLOOKUP($A274,csapatok!$A:$NN,EE$320,FALSE),LEN(VLOOKUP($A274,csapatok!$A:$NN,EE$320,FALSE))-6),'csapat-ranglista'!$A:$FP,EE$321,FALSE)/8,VLOOKUP(VLOOKUP($A274,csapatok!$A:$NN,EE$320,FALSE),'csapat-ranglista'!$A:$FP,EE$321,FALSE)/4),0)</f>
        <v>0</v>
      </c>
      <c r="EF274" s="223">
        <f>IFERROR(IF(RIGHT(VLOOKUP($A274,csapatok!$A:$NN,EF$320,FALSE),5)="Csere",VLOOKUP(LEFT(VLOOKUP($A274,csapatok!$A:$NN,EF$320,FALSE),LEN(VLOOKUP($A274,csapatok!$A:$NN,EF$320,FALSE))-6),'csapat-ranglista'!$A:$FP,EF$321,FALSE)/8,VLOOKUP(VLOOKUP($A274,csapatok!$A:$NN,EF$320,FALSE),'csapat-ranglista'!$A:$FP,EF$321,FALSE)/4),0)</f>
        <v>0</v>
      </c>
      <c r="EG274" s="223">
        <f>IFERROR(IF(RIGHT(VLOOKUP($A274,csapatok!$A:$NN,EG$320,FALSE),5)="Csere",VLOOKUP(LEFT(VLOOKUP($A274,csapatok!$A:$NN,EG$320,FALSE),LEN(VLOOKUP($A274,csapatok!$A:$NN,EG$320,FALSE))-6),'csapat-ranglista'!$A:$FP,EG$321,FALSE)/8,VLOOKUP(VLOOKUP($A274,csapatok!$A:$NN,EG$320,FALSE),'csapat-ranglista'!$A:$FP,EG$321,FALSE)/4),0)</f>
        <v>0</v>
      </c>
      <c r="EH274" s="223">
        <f>IFERROR(IF(RIGHT(VLOOKUP($A274,csapatok!$A:$NN,EH$320,FALSE),5)="Csere",VLOOKUP(LEFT(VLOOKUP($A274,csapatok!$A:$NN,EH$320,FALSE),LEN(VLOOKUP($A274,csapatok!$A:$NN,EH$320,FALSE))-6),'csapat-ranglista'!$A:$FP,EH$321,FALSE)/8,VLOOKUP(VLOOKUP($A274,csapatok!$A:$NN,EH$320,FALSE),'csapat-ranglista'!$A:$FP,EH$321,FALSE)/4),0)</f>
        <v>0</v>
      </c>
      <c r="EI274" s="223">
        <f>IFERROR(IF(RIGHT(VLOOKUP($A274,csapatok!$A:$NN,EI$320,FALSE),5)="Csere",VLOOKUP(LEFT(VLOOKUP($A274,csapatok!$A:$NN,EI$320,FALSE),LEN(VLOOKUP($A274,csapatok!$A:$NN,EI$320,FALSE))-6),'csapat-ranglista'!$A:$FP,EI$321,FALSE)/8,VLOOKUP(VLOOKUP($A274,csapatok!$A:$NN,EI$320,FALSE),'csapat-ranglista'!$A:$FP,EI$321,FALSE)/4),0)</f>
        <v>0</v>
      </c>
      <c r="EJ274" s="223">
        <f>IFERROR(IF(RIGHT(VLOOKUP($A274,csapatok!$A:$NN,EJ$320,FALSE),5)="Csere",VLOOKUP(LEFT(VLOOKUP($A274,csapatok!$A:$NN,EJ$320,FALSE),LEN(VLOOKUP($A274,csapatok!$A:$NN,EJ$320,FALSE))-6),'csapat-ranglista'!$A:$FP,EJ$321,FALSE)/8,VLOOKUP(VLOOKUP($A274,csapatok!$A:$NN,EJ$320,FALSE),'csapat-ranglista'!$A:$FP,EJ$321,FALSE)/4),0)</f>
        <v>0</v>
      </c>
      <c r="EK274" s="223">
        <f>IFERROR(IF(RIGHT(VLOOKUP($A274,csapatok!$A:$NN,EK$320,FALSE),5)="Csere",VLOOKUP(LEFT(VLOOKUP($A274,csapatok!$A:$NN,EK$320,FALSE),LEN(VLOOKUP($A274,csapatok!$A:$NN,EK$320,FALSE))-6),'csapat-ranglista'!$A:$FP,EK$321,FALSE)/8,VLOOKUP(VLOOKUP($A274,csapatok!$A:$NN,EK$320,FALSE),'csapat-ranglista'!$A:$FP,EK$321,FALSE)/4),0)</f>
        <v>0</v>
      </c>
      <c r="EL274" s="223">
        <f>IFERROR(IF(RIGHT(VLOOKUP($A274,csapatok!$A:$NN,EL$320,FALSE),5)="Csere",VLOOKUP(LEFT(VLOOKUP($A274,csapatok!$A:$NN,EL$320,FALSE),LEN(VLOOKUP($A274,csapatok!$A:$NN,EL$320,FALSE))-6),'csapat-ranglista'!$A:$FP,EL$321,FALSE)/8,VLOOKUP(VLOOKUP($A274,csapatok!$A:$NN,EL$320,FALSE),'csapat-ranglista'!$A:$FP,EL$321,FALSE)/4),0)</f>
        <v>0</v>
      </c>
      <c r="EM274" s="223">
        <f>IFERROR(IF(RIGHT(VLOOKUP($A274,csapatok!$A:$NN,EM$320,FALSE),5)="Csere",VLOOKUP(LEFT(VLOOKUP($A274,csapatok!$A:$NN,EM$320,FALSE),LEN(VLOOKUP($A274,csapatok!$A:$NN,EM$320,FALSE))-6),'csapat-ranglista'!$A:$FP,EM$321,FALSE)/8,VLOOKUP(VLOOKUP($A274,csapatok!$A:$NN,EM$320,FALSE),'csapat-ranglista'!$A:$FP,EM$321,FALSE)/4),0)</f>
        <v>0</v>
      </c>
      <c r="EN274" s="223">
        <f>IFERROR(IF(RIGHT(VLOOKUP($A274,csapatok!$A:$NN,EN$320,FALSE),5)="Csere",VLOOKUP(LEFT(VLOOKUP($A274,csapatok!$A:$NN,EN$320,FALSE),LEN(VLOOKUP($A274,csapatok!$A:$NN,EN$320,FALSE))-6),'csapat-ranglista'!$A:$FP,EN$321,FALSE)/8,VLOOKUP(VLOOKUP($A274,csapatok!$A:$NN,EN$320,FALSE),'csapat-ranglista'!$A:$FP,EN$321,FALSE)/4),0)</f>
        <v>0</v>
      </c>
      <c r="EO274" s="223">
        <f>IFERROR(IF(RIGHT(VLOOKUP($A274,csapatok!$A:$NN,EO$320,FALSE),5)="Csere",VLOOKUP(LEFT(VLOOKUP($A274,csapatok!$A:$NN,EO$320,FALSE),LEN(VLOOKUP($A274,csapatok!$A:$NN,EO$320,FALSE))-6),'csapat-ranglista'!$A:$FP,EO$321,FALSE)/8,VLOOKUP(VLOOKUP($A274,csapatok!$A:$NN,EO$320,FALSE),'csapat-ranglista'!$A:$FP,EO$321,FALSE)/4),0)</f>
        <v>0</v>
      </c>
      <c r="EP274" s="223">
        <f>IFERROR(IF(RIGHT(VLOOKUP($A274,csapatok!$A:$NN,EP$320,FALSE),5)="Csere",VLOOKUP(LEFT(VLOOKUP($A274,csapatok!$A:$NN,EP$320,FALSE),LEN(VLOOKUP($A274,csapatok!$A:$NN,EP$320,FALSE))-6),'csapat-ranglista'!$A:$FP,EP$321,FALSE)/8,VLOOKUP(VLOOKUP($A274,csapatok!$A:$NN,EP$320,FALSE),'csapat-ranglista'!$A:$FP,EP$321,FALSE)/4),0)</f>
        <v>0</v>
      </c>
      <c r="EQ274" s="223">
        <f>IFERROR(IF(RIGHT(VLOOKUP($A274,csapatok!$A:$NN,EQ$320,FALSE),5)="Csere",VLOOKUP(LEFT(VLOOKUP($A274,csapatok!$A:$NN,EQ$320,FALSE),LEN(VLOOKUP($A274,csapatok!$A:$NN,EQ$320,FALSE))-6),'csapat-ranglista'!$A:$FP,EQ$321,FALSE)/8,VLOOKUP(VLOOKUP($A274,csapatok!$A:$NN,EQ$320,FALSE),'csapat-ranglista'!$A:$FP,EQ$321,FALSE)/4),0)</f>
        <v>0</v>
      </c>
      <c r="ER274" s="223">
        <f>IFERROR(IF(RIGHT(VLOOKUP($A274,csapatok!$A:$NN,ER$320,FALSE),5)="Csere",VLOOKUP(LEFT(VLOOKUP($A274,csapatok!$A:$NN,ER$320,FALSE),LEN(VLOOKUP($A274,csapatok!$A:$NN,ER$320,FALSE))-6),'csapat-ranglista'!$A:$FP,ER$321,FALSE)/8,VLOOKUP(VLOOKUP($A274,csapatok!$A:$NN,ER$320,FALSE),'csapat-ranglista'!$A:$FP,ER$321,FALSE)/4),0)</f>
        <v>0</v>
      </c>
      <c r="ES274" s="223">
        <f>IFERROR(IF(RIGHT(VLOOKUP($A274,csapatok!$A:$NN,ES$320,FALSE),5)="Csere",VLOOKUP(LEFT(VLOOKUP($A274,csapatok!$A:$NN,ES$320,FALSE),LEN(VLOOKUP($A274,csapatok!$A:$NN,ES$320,FALSE))-6),'csapat-ranglista'!$A:$FP,ES$321,FALSE)/8,VLOOKUP(VLOOKUP($A274,csapatok!$A:$NN,ES$320,FALSE),'csapat-ranglista'!$A:$FP,ES$321,FALSE)/4),0)</f>
        <v>0</v>
      </c>
      <c r="ET274" s="223">
        <f>IFERROR(IF(RIGHT(VLOOKUP($A274,csapatok!$A:$NN,ET$320,FALSE),5)="Csere",VLOOKUP(LEFT(VLOOKUP($A274,csapatok!$A:$NN,ET$320,FALSE),LEN(VLOOKUP($A274,csapatok!$A:$NN,ET$320,FALSE))-6),'csapat-ranglista'!$A:$FP,ET$321,FALSE)/8,VLOOKUP(VLOOKUP($A274,csapatok!$A:$NN,ET$320,FALSE),'csapat-ranglista'!$A:$FP,ET$321,FALSE)/4),0)</f>
        <v>0</v>
      </c>
      <c r="EU274" s="223">
        <f>IFERROR(IF(RIGHT(VLOOKUP($A274,csapatok!$A:$NN,EU$320,FALSE),5)="Csere",VLOOKUP(LEFT(VLOOKUP($A274,csapatok!$A:$NN,EU$320,FALSE),LEN(VLOOKUP($A274,csapatok!$A:$NN,EU$320,FALSE))-6),'csapat-ranglista'!$A:$FP,EU$321,FALSE)/8,VLOOKUP(VLOOKUP($A274,csapatok!$A:$NN,EU$320,FALSE),'csapat-ranglista'!$A:$FP,EU$321,FALSE)/4),0)</f>
        <v>0</v>
      </c>
      <c r="EV274" s="223">
        <f>IFERROR(IF(RIGHT(VLOOKUP($A274,csapatok!$A:$NN,EV$320,FALSE),5)="Csere",VLOOKUP(LEFT(VLOOKUP($A274,csapatok!$A:$NN,EV$320,FALSE),LEN(VLOOKUP($A274,csapatok!$A:$NN,EV$320,FALSE))-6),'csapat-ranglista'!$A:$FP,EV$321,FALSE)/8,VLOOKUP(VLOOKUP($A274,csapatok!$A:$NN,EV$320,FALSE),'csapat-ranglista'!$A:$FP,EV$321,FALSE)/4),0)</f>
        <v>0</v>
      </c>
      <c r="EW274" s="223">
        <f>IFERROR(IF(RIGHT(VLOOKUP($A274,csapatok!$A:$NN,EW$320,FALSE),5)="Csere",VLOOKUP(LEFT(VLOOKUP($A274,csapatok!$A:$NN,EW$320,FALSE),LEN(VLOOKUP($A274,csapatok!$A:$NN,EW$320,FALSE))-6),'csapat-ranglista'!$A:$FP,EW$321,FALSE)/8,VLOOKUP(VLOOKUP($A274,csapatok!$A:$NN,EW$320,FALSE),'csapat-ranglista'!$A:$FP,EW$321,FALSE)/4),0)</f>
        <v>0</v>
      </c>
      <c r="EX274" s="223">
        <f>IFERROR(IF(RIGHT(VLOOKUP($A274,csapatok!$A:$NN,EX$320,FALSE),5)="Csere",VLOOKUP(LEFT(VLOOKUP($A274,csapatok!$A:$NN,EX$320,FALSE),LEN(VLOOKUP($A274,csapatok!$A:$NN,EX$320,FALSE))-6),'csapat-ranglista'!$A:$FP,EX$321,FALSE)/8,VLOOKUP(VLOOKUP($A274,csapatok!$A:$NN,EX$320,FALSE),'csapat-ranglista'!$A:$FP,EX$321,FALSE)/4),0)</f>
        <v>0</v>
      </c>
      <c r="EY274" s="223">
        <f>IFERROR(IF(RIGHT(VLOOKUP($A274,csapatok!$A:$NN,EY$320,FALSE),5)="Csere",VLOOKUP(LEFT(VLOOKUP($A274,csapatok!$A:$NN,EY$320,FALSE),LEN(VLOOKUP($A274,csapatok!$A:$NN,EY$320,FALSE))-6),'csapat-ranglista'!$A:$FP,EY$321,FALSE)/8,VLOOKUP(VLOOKUP($A274,csapatok!$A:$NN,EY$320,FALSE),'csapat-ranglista'!$A:$FP,EY$321,FALSE)/4),0)</f>
        <v>0</v>
      </c>
      <c r="EZ274" s="223">
        <f>IFERROR(IF(RIGHT(VLOOKUP($A274,csapatok!$A:$NN,EZ$320,FALSE),5)="Csere",VLOOKUP(LEFT(VLOOKUP($A274,csapatok!$A:$NN,EZ$320,FALSE),LEN(VLOOKUP($A274,csapatok!$A:$NN,EZ$320,FALSE))-6),'csapat-ranglista'!$A:$FP,EZ$321,FALSE)/8,VLOOKUP(VLOOKUP($A274,csapatok!$A:$NN,EZ$320,FALSE),'csapat-ranglista'!$A:$FP,EZ$321,FALSE)/4),0)</f>
        <v>0</v>
      </c>
      <c r="FA274" s="223">
        <f>IFERROR(IF(RIGHT(VLOOKUP($A274,csapatok!$A:$NN,FA$320,FALSE),5)="Csere",VLOOKUP(LEFT(VLOOKUP($A274,csapatok!$A:$NN,FA$320,FALSE),LEN(VLOOKUP($A274,csapatok!$A:$NN,FA$320,FALSE))-6),'csapat-ranglista'!$A:$FP,FA$321,FALSE)/8,VLOOKUP(VLOOKUP($A274,csapatok!$A:$NN,FA$320,FALSE),'csapat-ranglista'!$A:$FP,FA$321,FALSE)/4),0)</f>
        <v>0</v>
      </c>
      <c r="FB274" s="223">
        <f>IFERROR(IF(RIGHT(VLOOKUP($A274,csapatok!$A:$NN,FB$320,FALSE),5)="Csere",VLOOKUP(LEFT(VLOOKUP($A274,csapatok!$A:$NN,FB$320,FALSE),LEN(VLOOKUP($A274,csapatok!$A:$NN,FB$320,FALSE))-6),'csapat-ranglista'!$A:$FP,FB$321,FALSE)/8,VLOOKUP(VLOOKUP($A274,csapatok!$A:$NN,FB$320,FALSE),'csapat-ranglista'!$A:$FP,FB$321,FALSE)/4),0)</f>
        <v>0</v>
      </c>
      <c r="FC274" s="223">
        <f>IFERROR(IF(RIGHT(VLOOKUP($A274,csapatok!$A:$NN,FC$320,FALSE),5)="Csere",VLOOKUP(LEFT(VLOOKUP($A274,csapatok!$A:$NN,FC$320,FALSE),LEN(VLOOKUP($A274,csapatok!$A:$NN,FC$320,FALSE))-6),'csapat-ranglista'!$A:$FP,FC$321,FALSE)/8,VLOOKUP(VLOOKUP($A274,csapatok!$A:$NN,FC$320,FALSE),'csapat-ranglista'!$A:$FP,FC$321,FALSE)/4),0)</f>
        <v>0</v>
      </c>
      <c r="FD274" s="224">
        <f>versenyek!$QY$11*IFERROR(VLOOKUP(VLOOKUP($A274,versenyek!QX:QZ,3,FALSE),szabalyok!$A$16:$B$23,2,FALSE)/4,0)</f>
        <v>0</v>
      </c>
      <c r="FE274" s="224">
        <f>versenyek!$RB$11*IFERROR(VLOOKUP(VLOOKUP($A274,versenyek!RA:RC,3,FALSE),szabalyok!$A$16:$B$23,2,FALSE)/4,0)</f>
        <v>0</v>
      </c>
      <c r="FF274" s="223">
        <f>IFERROR(IF(RIGHT(VLOOKUP($A274,csapatok!$A:$NN,FF$320,FALSE),5)="Csere",VLOOKUP(LEFT(VLOOKUP($A274,csapatok!$A:$NN,FF$320,FALSE),LEN(VLOOKUP($A274,csapatok!$A:$NN,FF$320,FALSE))-6),'csapat-ranglista'!$A:$FP,FF$321,FALSE)/8,VLOOKUP(VLOOKUP($A274,csapatok!$A:$NN,FF$320,FALSE),'csapat-ranglista'!$A:$FP,FF$321,FALSE)/4),0)</f>
        <v>0</v>
      </c>
      <c r="FG274" s="223">
        <f>IFERROR(IF(RIGHT(VLOOKUP($A274,csapatok!$A:$NN,FG$320,FALSE),5)="Csere",VLOOKUP(LEFT(VLOOKUP($A274,csapatok!$A:$NN,FG$320,FALSE),LEN(VLOOKUP($A274,csapatok!$A:$NN,FG$320,FALSE))-6),'csapat-ranglista'!$A:$FP,FG$321,FALSE)/8,VLOOKUP(VLOOKUP($A274,csapatok!$A:$NN,FG$320,FALSE),'csapat-ranglista'!$A:$FP,FG$321,FALSE)/4),0)</f>
        <v>0</v>
      </c>
      <c r="FH274" s="223">
        <f>IFERROR(IF(RIGHT(VLOOKUP($A274,csapatok!$A:$NN,FH$320,FALSE),5)="Csere",VLOOKUP(LEFT(VLOOKUP($A274,csapatok!$A:$NN,FH$320,FALSE),LEN(VLOOKUP($A274,csapatok!$A:$NN,FH$320,FALSE))-6),'csapat-ranglista'!$A:$FP,FH$321,FALSE)/8,VLOOKUP(VLOOKUP($A274,csapatok!$A:$NN,FH$320,FALSE),'csapat-ranglista'!$A:$FP,FH$321,FALSE)/4),0)</f>
        <v>0</v>
      </c>
      <c r="FI274" s="223">
        <f>IFERROR(IF(RIGHT(VLOOKUP($A274,csapatok!$A:$NN,FI$320,FALSE),5)="Csere",VLOOKUP(LEFT(VLOOKUP($A274,csapatok!$A:$NN,FI$320,FALSE),LEN(VLOOKUP($A274,csapatok!$A:$NN,FI$320,FALSE))-6),'csapat-ranglista'!$A:$FP,FI$321,FALSE)/8,VLOOKUP(VLOOKUP($A274,csapatok!$A:$NN,FI$320,FALSE),'csapat-ranglista'!$A:$FP,FI$321,FALSE)/4),0)</f>
        <v>0</v>
      </c>
      <c r="FJ274" s="223">
        <f>IFERROR(IF(RIGHT(VLOOKUP($A274,csapatok!$A:$NN,FJ$320,FALSE),5)="Csere",VLOOKUP(LEFT(VLOOKUP($A274,csapatok!$A:$NN,FJ$320,FALSE),LEN(VLOOKUP($A274,csapatok!$A:$NN,FJ$320,FALSE))-6),'csapat-ranglista'!$A:$FP,FJ$321,FALSE)/8,VLOOKUP(VLOOKUP($A274,csapatok!$A:$NN,FJ$320,FALSE),'csapat-ranglista'!$A:$FP,FJ$321,FALSE)/4),0)</f>
        <v>0</v>
      </c>
      <c r="FK274" s="223">
        <f>IFERROR(IF(RIGHT(VLOOKUP($A274,csapatok!$A:$NN,FK$320,FALSE),5)="Csere",VLOOKUP(LEFT(VLOOKUP($A274,csapatok!$A:$NN,FK$320,FALSE),LEN(VLOOKUP($A274,csapatok!$A:$NN,FK$320,FALSE))-6),'csapat-ranglista'!$A:$FP,FK$321,FALSE)/8,VLOOKUP(VLOOKUP($A274,csapatok!$A:$NN,FK$320,FALSE),'csapat-ranglista'!$A:$FP,FK$321,FALSE)/4),0)</f>
        <v>0</v>
      </c>
      <c r="FL274" s="223">
        <f>IFERROR(IF(RIGHT(VLOOKUP($A274,csapatok!$A:$NN,FL$320,FALSE),5)="Csere",VLOOKUP(LEFT(VLOOKUP($A274,csapatok!$A:$NN,FL$320,FALSE),LEN(VLOOKUP($A274,csapatok!$A:$NN,FL$320,FALSE))-6),'csapat-ranglista'!$A:$FP,FL$321,FALSE)/8,VLOOKUP(VLOOKUP($A274,csapatok!$A:$NN,FL$320,FALSE),'csapat-ranglista'!$A:$FP,FL$321,FALSE)/4),0)</f>
        <v>0</v>
      </c>
      <c r="FM274" s="223">
        <f>IFERROR(IF(RIGHT(VLOOKUP($A274,csapatok!$A:$NN,FM$320,FALSE),5)="Csere",VLOOKUP(LEFT(VLOOKUP($A274,csapatok!$A:$NN,FM$320,FALSE),LEN(VLOOKUP($A274,csapatok!$A:$NN,FM$320,FALSE))-6),'csapat-ranglista'!$A:$FP,FM$321,FALSE)/8,VLOOKUP(VLOOKUP($A274,csapatok!$A:$NN,FM$320,FALSE),'csapat-ranglista'!$A:$FP,FM$321,FALSE)/4),0)</f>
        <v>0</v>
      </c>
      <c r="FN274" s="223">
        <f>IFERROR(IF(RIGHT(VLOOKUP($A274,csapatok!$A:$NN,FN$320,FALSE),5)="Csere",VLOOKUP(LEFT(VLOOKUP($A274,csapatok!$A:$NN,FN$320,FALSE),LEN(VLOOKUP($A274,csapatok!$A:$NN,FN$320,FALSE))-6),'csapat-ranglista'!$A:$FP,FN$321,FALSE)/8,VLOOKUP(VLOOKUP($A274,csapatok!$A:$NN,FN$320,FALSE),'csapat-ranglista'!$A:$FP,FN$321,FALSE)/4),0)</f>
        <v>0</v>
      </c>
      <c r="FO274" s="223">
        <f>IFERROR(IF(RIGHT(VLOOKUP($A274,csapatok!$A:$NN,FO$320,FALSE),5)="Csere",VLOOKUP(LEFT(VLOOKUP($A274,csapatok!$A:$NN,FO$320,FALSE),LEN(VLOOKUP($A274,csapatok!$A:$NN,FO$320,FALSE))-6),'csapat-ranglista'!$A:$FP,FO$321,FALSE)/8,VLOOKUP(VLOOKUP($A274,csapatok!$A:$NN,FO$320,FALSE),'csapat-ranglista'!$A:$FP,FO$321,FALSE)/4),0)</f>
        <v>0</v>
      </c>
      <c r="FP274" s="223">
        <f>IFERROR(IF(RIGHT(VLOOKUP($A274,csapatok!$A:$NN,FP$320,FALSE),5)="Csere",VLOOKUP(LEFT(VLOOKUP($A274,csapatok!$A:$NN,FP$320,FALSE),LEN(VLOOKUP($A274,csapatok!$A:$NN,FP$320,FALSE))-6),'csapat-ranglista'!$A:$FP,FP$321,FALSE)/8,VLOOKUP(VLOOKUP($A274,csapatok!$A:$NN,FP$320,FALSE),'csapat-ranglista'!$A:$FP,FP$321,FALSE)/4),0)</f>
        <v>0</v>
      </c>
      <c r="FQ274" s="223">
        <f>IFERROR(IF(RIGHT(VLOOKUP($A274,csapatok!$A:$NN,FQ$320,FALSE),5)="Csere",VLOOKUP(LEFT(VLOOKUP($A274,csapatok!$A:$NN,FQ$320,FALSE),LEN(VLOOKUP($A274,csapatok!$A:$NN,FQ$320,FALSE))-6),'csapat-ranglista'!$A:$FP,FQ$321,FALSE)/8,VLOOKUP(VLOOKUP($A274,csapatok!$A:$NN,FQ$320,FALSE),'csapat-ranglista'!$A:$FP,FQ$321,FALSE)/4),0)</f>
        <v>0</v>
      </c>
      <c r="FR274" s="223">
        <f>IFERROR(IF(RIGHT(VLOOKUP($A274,csapatok!$A:$NN,FR$320,FALSE),5)="Csere",VLOOKUP(LEFT(VLOOKUP($A274,csapatok!$A:$NN,FR$320,FALSE),LEN(VLOOKUP($A274,csapatok!$A:$NN,FR$320,FALSE))-6),'csapat-ranglista'!$A:$FP,FR$321,FALSE)/8,VLOOKUP(VLOOKUP($A274,csapatok!$A:$NN,FR$320,FALSE),'csapat-ranglista'!$A:$FP,FR$321,FALSE)/4),0)</f>
        <v>0</v>
      </c>
      <c r="FS274" s="223">
        <f>IFERROR(IF(RIGHT(VLOOKUP($A274,csapatok!$A:$NN,FS$320,FALSE),5)="Csere",VLOOKUP(LEFT(VLOOKUP($A274,csapatok!$A:$NN,FS$320,FALSE),LEN(VLOOKUP($A274,csapatok!$A:$NN,FS$320,FALSE))-6),'csapat-ranglista'!$A:$FP,FS$321,FALSE)/8,VLOOKUP(VLOOKUP($A274,csapatok!$A:$NN,FS$320,FALSE),'csapat-ranglista'!$A:$FP,FS$321,FALSE)/4),0)</f>
        <v>0</v>
      </c>
      <c r="FT274" s="223">
        <f>IFERROR(IF(RIGHT(VLOOKUP($A274,csapatok!$A:$NN,FT$320,FALSE),5)="Csere",VLOOKUP(LEFT(VLOOKUP($A274,csapatok!$A:$NN,FT$320,FALSE),LEN(VLOOKUP($A274,csapatok!$A:$NN,FT$320,FALSE))-6),'csapat-ranglista'!$A:$FP,FT$321,FALSE)/8,VLOOKUP(VLOOKUP($A274,csapatok!$A:$NN,FT$320,FALSE),'csapat-ranglista'!$A:$FP,FT$321,FALSE)/4),0)</f>
        <v>0</v>
      </c>
      <c r="FU274" s="223">
        <f>IFERROR(IF(RIGHT(VLOOKUP($A274,csapatok!$A:$NN,FU$320,FALSE),5)="Csere",VLOOKUP(LEFT(VLOOKUP($A274,csapatok!$A:$NN,FU$320,FALSE),LEN(VLOOKUP($A274,csapatok!$A:$NN,FU$320,FALSE))-6),'csapat-ranglista'!$A:$FP,FU$321,FALSE)/8,VLOOKUP(VLOOKUP($A274,csapatok!$A:$NN,FU$320,FALSE),'csapat-ranglista'!$A:$FP,FU$321,FALSE)/4),0)</f>
        <v>0</v>
      </c>
      <c r="FV274" s="223">
        <f>IFERROR(IF(RIGHT(VLOOKUP($A274,csapatok!$A:$NN,FV$320,FALSE),5)="Csere",VLOOKUP(LEFT(VLOOKUP($A274,csapatok!$A:$NN,FV$320,FALSE),LEN(VLOOKUP($A274,csapatok!$A:$NN,FV$320,FALSE))-6),'csapat-ranglista'!$A:$FP,FV$321,FALSE)/8,VLOOKUP(VLOOKUP($A274,csapatok!$A:$NN,FV$320,FALSE),'csapat-ranglista'!$A:$FP,FV$321,FALSE)/4),0)</f>
        <v>0</v>
      </c>
      <c r="FW274" s="223">
        <f>IFERROR(IF(RIGHT(VLOOKUP($A274,csapatok!$A:$NN,FW$320,FALSE),5)="Csere",VLOOKUP(LEFT(VLOOKUP($A274,csapatok!$A:$NN,FW$320,FALSE),LEN(VLOOKUP($A274,csapatok!$A:$NN,FW$320,FALSE))-6),'csapat-ranglista'!$A:$FP,FW$321,FALSE)/8,VLOOKUP(VLOOKUP($A274,csapatok!$A:$NN,FW$320,FALSE),'csapat-ranglista'!$A:$FP,FW$321,FALSE)/4),0)</f>
        <v>0</v>
      </c>
      <c r="FX274" s="223">
        <f>IFERROR(IF(RIGHT(VLOOKUP($A274,csapatok!$A:$NN,FX$320,FALSE),5)="Csere",VLOOKUP(LEFT(VLOOKUP($A274,csapatok!$A:$NN,FX$320,FALSE),LEN(VLOOKUP($A274,csapatok!$A:$NN,FX$320,FALSE))-6),'csapat-ranglista'!$A:$FP,FX$321,FALSE)/8,VLOOKUP(VLOOKUP($A274,csapatok!$A:$NN,FX$320,FALSE),'csapat-ranglista'!$A:$FP,FX$321,FALSE)/4),0)</f>
        <v>0</v>
      </c>
      <c r="FY274" s="223">
        <f>IFERROR(IF(RIGHT(VLOOKUP($A274,csapatok!$A:$NN,FY$320,FALSE),5)="Csere",VLOOKUP(LEFT(VLOOKUP($A274,csapatok!$A:$NN,FY$320,FALSE),LEN(VLOOKUP($A274,csapatok!$A:$NN,FY$320,FALSE))-6),'csapat-ranglista'!$A:$FP,FY$321,FALSE)/8,VLOOKUP(VLOOKUP($A274,csapatok!$A:$NN,FY$320,FALSE),'csapat-ranglista'!$A:$FP,FY$321,FALSE)/4),0)</f>
        <v>0</v>
      </c>
      <c r="FZ274" s="223">
        <f>IFERROR(IF(RIGHT(VLOOKUP($A274,csapatok!$A:$NN,FZ$320,FALSE),5)="Csere",VLOOKUP(LEFT(VLOOKUP($A274,csapatok!$A:$NN,FZ$320,FALSE),LEN(VLOOKUP($A274,csapatok!$A:$NN,FZ$320,FALSE))-6),'csapat-ranglista'!$A:$FP,FZ$321,FALSE)/8,VLOOKUP(VLOOKUP($A274,csapatok!$A:$NN,FZ$320,FALSE),'csapat-ranglista'!$A:$FP,FZ$321,FALSE)/4),0)</f>
        <v>0</v>
      </c>
      <c r="GA274" s="223">
        <f>IFERROR(IF(RIGHT(VLOOKUP($A274,csapatok!$A:$NN,GA$320,FALSE),5)="Csere",VLOOKUP(LEFT(VLOOKUP($A274,csapatok!$A:$NN,GA$320,FALSE),LEN(VLOOKUP($A274,csapatok!$A:$NN,GA$320,FALSE))-6),'csapat-ranglista'!$A:$FP,GA$321,FALSE)/8,VLOOKUP(VLOOKUP($A274,csapatok!$A:$NN,GA$320,FALSE),'csapat-ranglista'!$A:$FP,GA$321,FALSE)/4),0)</f>
        <v>0</v>
      </c>
      <c r="GB274" s="223">
        <f>IFERROR(IF(RIGHT(VLOOKUP($A274,csapatok!$A:$NN,GB$320,FALSE),5)="Csere",VLOOKUP(LEFT(VLOOKUP($A274,csapatok!$A:$NN,GB$320,FALSE),LEN(VLOOKUP($A274,csapatok!$A:$NN,GB$320,FALSE))-6),'csapat-ranglista'!$A:$FP,GB$321,FALSE)/8,VLOOKUP(VLOOKUP($A274,csapatok!$A:$NN,GB$320,FALSE),'csapat-ranglista'!$A:$FP,GB$321,FALSE)/4),0)</f>
        <v>0</v>
      </c>
      <c r="GC274" s="223">
        <f>IFERROR(IF(RIGHT(VLOOKUP($A274,csapatok!$A:$NN,GC$320,FALSE),5)="Csere",VLOOKUP(LEFT(VLOOKUP($A274,csapatok!$A:$NN,GC$320,FALSE),LEN(VLOOKUP($A274,csapatok!$A:$NN,GC$320,FALSE))-6),'csapat-ranglista'!$A:$FP,GC$321,FALSE)/8,VLOOKUP(VLOOKUP($A274,csapatok!$A:$NN,GC$320,FALSE),'csapat-ranglista'!$A:$FP,GC$321,FALSE)/4),0)</f>
        <v>0</v>
      </c>
      <c r="GD274" s="247">
        <f>SUM(EQ274:GC274)</f>
        <v>0</v>
      </c>
    </row>
    <row r="275" spans="1:186">
      <c r="A275" s="32" t="s">
        <v>4</v>
      </c>
      <c r="B275" s="130"/>
      <c r="C275" s="131" t="str">
        <f>IF(B275=0,"",IF(B275&lt;$C$1,"felnőtt","ifi"))</f>
        <v/>
      </c>
      <c r="D275" s="32" t="s">
        <v>9</v>
      </c>
      <c r="E275" s="45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f>IFERROR(IF(RIGHT(VLOOKUP($A275,csapatok!$A:$BL,X$320,FALSE),5)="Csere",VLOOKUP(LEFT(VLOOKUP($A275,csapatok!$A:$BL,X$320,FALSE),LEN(VLOOKUP($A275,csapatok!$A:$BL,X$320,FALSE))-6),'csapat-ranglista'!$A:$FP,X$321,FALSE)/8,VLOOKUP(VLOOKUP($A275,csapatok!$A:$BL,X$320,FALSE),'csapat-ranglista'!$A:$FP,X$321,FALSE)/4),0)</f>
        <v>0</v>
      </c>
      <c r="Y275" s="32">
        <f>IFERROR(IF(RIGHT(VLOOKUP($A275,csapatok!$A:$BL,Y$320,FALSE),5)="Csere",VLOOKUP(LEFT(VLOOKUP($A275,csapatok!$A:$BL,Y$320,FALSE),LEN(VLOOKUP($A275,csapatok!$A:$BL,Y$320,FALSE))-6),'csapat-ranglista'!$A:$FP,Y$321,FALSE)/8,VLOOKUP(VLOOKUP($A275,csapatok!$A:$BL,Y$320,FALSE),'csapat-ranglista'!$A:$FP,Y$321,FALSE)/4),0)</f>
        <v>0</v>
      </c>
      <c r="Z275" s="32">
        <f>IFERROR(IF(RIGHT(VLOOKUP($A275,csapatok!$A:$BL,Z$320,FALSE),5)="Csere",VLOOKUP(LEFT(VLOOKUP($A275,csapatok!$A:$BL,Z$320,FALSE),LEN(VLOOKUP($A275,csapatok!$A:$BL,Z$320,FALSE))-6),'csapat-ranglista'!$A:$FP,Z$321,FALSE)/8,VLOOKUP(VLOOKUP($A275,csapatok!$A:$BL,Z$320,FALSE),'csapat-ranglista'!$A:$FP,Z$321,FALSE)/4),0)</f>
        <v>0</v>
      </c>
      <c r="AA275" s="32">
        <f>IFERROR(IF(RIGHT(VLOOKUP($A275,csapatok!$A:$BL,AA$320,FALSE),5)="Csere",VLOOKUP(LEFT(VLOOKUP($A275,csapatok!$A:$BL,AA$320,FALSE),LEN(VLOOKUP($A275,csapatok!$A:$BL,AA$320,FALSE))-6),'csapat-ranglista'!$A:$FP,AA$321,FALSE)/8,VLOOKUP(VLOOKUP($A275,csapatok!$A:$BL,AA$320,FALSE),'csapat-ranglista'!$A:$FP,AA$321,FALSE)/4),0)</f>
        <v>0</v>
      </c>
      <c r="AB275" s="223">
        <f>IFERROR(IF(RIGHT(VLOOKUP($A275,csapatok!$A:$BL,AB$320,FALSE),5)="Csere",VLOOKUP(LEFT(VLOOKUP($A275,csapatok!$A:$BL,AB$320,FALSE),LEN(VLOOKUP($A275,csapatok!$A:$BL,AB$320,FALSE))-6),'csapat-ranglista'!$A:$FP,AB$321,FALSE)/8,VLOOKUP(VLOOKUP($A275,csapatok!$A:$BL,AB$320,FALSE),'csapat-ranglista'!$A:$FP,AB$321,FALSE)/4),0)</f>
        <v>0</v>
      </c>
      <c r="AC275" s="223">
        <f>IFERROR(IF(RIGHT(VLOOKUP($A275,csapatok!$A:$BL,AC$320,FALSE),5)="Csere",VLOOKUP(LEFT(VLOOKUP($A275,csapatok!$A:$BL,AC$320,FALSE),LEN(VLOOKUP($A275,csapatok!$A:$BL,AC$320,FALSE))-6),'csapat-ranglista'!$A:$FP,AC$321,FALSE)/8,VLOOKUP(VLOOKUP($A275,csapatok!$A:$BL,AC$320,FALSE),'csapat-ranglista'!$A:$FP,AC$321,FALSE)/4),0)</f>
        <v>0</v>
      </c>
      <c r="AD275" s="223">
        <f>IFERROR(IF(RIGHT(VLOOKUP($A275,csapatok!$A:$BL,AD$320,FALSE),5)="Csere",VLOOKUP(LEFT(VLOOKUP($A275,csapatok!$A:$BL,AD$320,FALSE),LEN(VLOOKUP($A275,csapatok!$A:$BL,AD$320,FALSE))-6),'csapat-ranglista'!$A:$FP,AD$321,FALSE)/8,VLOOKUP(VLOOKUP($A275,csapatok!$A:$BL,AD$320,FALSE),'csapat-ranglista'!$A:$FP,AD$321,FALSE)/4),0)</f>
        <v>0</v>
      </c>
      <c r="AE275" s="223">
        <f>IFERROR(IF(RIGHT(VLOOKUP($A275,csapatok!$A:$BL,AE$320,FALSE),5)="Csere",VLOOKUP(LEFT(VLOOKUP($A275,csapatok!$A:$BL,AE$320,FALSE),LEN(VLOOKUP($A275,csapatok!$A:$BL,AE$320,FALSE))-6),'csapat-ranglista'!$A:$FP,AE$321,FALSE)/8,VLOOKUP(VLOOKUP($A275,csapatok!$A:$BL,AE$320,FALSE),'csapat-ranglista'!$A:$FP,AE$321,FALSE)/4),0)</f>
        <v>0</v>
      </c>
      <c r="AF275" s="223">
        <f>IFERROR(IF(RIGHT(VLOOKUP($A275,csapatok!$A:$BL,AF$320,FALSE),5)="Csere",VLOOKUP(LEFT(VLOOKUP($A275,csapatok!$A:$BL,AF$320,FALSE),LEN(VLOOKUP($A275,csapatok!$A:$BL,AF$320,FALSE))-6),'csapat-ranglista'!$A:$FP,AF$321,FALSE)/8,VLOOKUP(VLOOKUP($A275,csapatok!$A:$BL,AF$320,FALSE),'csapat-ranglista'!$A:$FP,AF$321,FALSE)/4),0)</f>
        <v>0</v>
      </c>
      <c r="AG275" s="223">
        <f>IFERROR(IF(RIGHT(VLOOKUP($A275,csapatok!$A:$BL,AG$320,FALSE),5)="Csere",VLOOKUP(LEFT(VLOOKUP($A275,csapatok!$A:$BL,AG$320,FALSE),LEN(VLOOKUP($A275,csapatok!$A:$BL,AG$320,FALSE))-6),'csapat-ranglista'!$A:$FP,AG$321,FALSE)/8,VLOOKUP(VLOOKUP($A275,csapatok!$A:$BL,AG$320,FALSE),'csapat-ranglista'!$A:$FP,AG$321,FALSE)/4),0)</f>
        <v>0</v>
      </c>
      <c r="AH275" s="223">
        <f>IFERROR(IF(RIGHT(VLOOKUP($A275,csapatok!$A:$BL,AH$320,FALSE),5)="Csere",VLOOKUP(LEFT(VLOOKUP($A275,csapatok!$A:$BL,AH$320,FALSE),LEN(VLOOKUP($A275,csapatok!$A:$BL,AH$320,FALSE))-6),'csapat-ranglista'!$A:$FP,AH$321,FALSE)/8,VLOOKUP(VLOOKUP($A275,csapatok!$A:$BL,AH$320,FALSE),'csapat-ranglista'!$A:$FP,AH$321,FALSE)/4),0)</f>
        <v>0</v>
      </c>
      <c r="AI275" s="223">
        <f>IFERROR(IF(RIGHT(VLOOKUP($A275,csapatok!$A:$BL,AI$320,FALSE),5)="Csere",VLOOKUP(LEFT(VLOOKUP($A275,csapatok!$A:$BL,AI$320,FALSE),LEN(VLOOKUP($A275,csapatok!$A:$BL,AI$320,FALSE))-6),'csapat-ranglista'!$A:$FP,AI$321,FALSE)/8,VLOOKUP(VLOOKUP($A275,csapatok!$A:$BL,AI$320,FALSE),'csapat-ranglista'!$A:$FP,AI$321,FALSE)/4),0)</f>
        <v>0</v>
      </c>
      <c r="AJ275" s="223">
        <f>IFERROR(IF(RIGHT(VLOOKUP($A275,csapatok!$A:$BL,AJ$320,FALSE),5)="Csere",VLOOKUP(LEFT(VLOOKUP($A275,csapatok!$A:$BL,AJ$320,FALSE),LEN(VLOOKUP($A275,csapatok!$A:$BL,AJ$320,FALSE))-6),'csapat-ranglista'!$A:$FP,AJ$321,FALSE)/8,VLOOKUP(VLOOKUP($A275,csapatok!$A:$BL,AJ$320,FALSE),'csapat-ranglista'!$A:$FP,AJ$321,FALSE)/2),0)</f>
        <v>0</v>
      </c>
      <c r="AK275" s="223">
        <f>IFERROR(IF(RIGHT(VLOOKUP($A275,csapatok!$A:$CN,AK$320,FALSE),5)="Csere",VLOOKUP(LEFT(VLOOKUP($A275,csapatok!$A:$CN,AK$320,FALSE),LEN(VLOOKUP($A275,csapatok!$A:$CN,AK$320,FALSE))-6),'csapat-ranglista'!$A:$FP,AK$321,FALSE)/8,VLOOKUP(VLOOKUP($A275,csapatok!$A:$CN,AK$320,FALSE),'csapat-ranglista'!$A:$FP,AK$321,FALSE)/4),0)</f>
        <v>0</v>
      </c>
      <c r="AL275" s="223">
        <f>IFERROR(IF(RIGHT(VLOOKUP($A275,csapatok!$A:$CN,AL$320,FALSE),5)="Csere",VLOOKUP(LEFT(VLOOKUP($A275,csapatok!$A:$CN,AL$320,FALSE),LEN(VLOOKUP($A275,csapatok!$A:$CN,AL$320,FALSE))-6),'csapat-ranglista'!$A:$FP,AL$321,FALSE)/8,VLOOKUP(VLOOKUP($A275,csapatok!$A:$CN,AL$320,FALSE),'csapat-ranglista'!$A:$FP,AL$321,FALSE)/4),0)</f>
        <v>0</v>
      </c>
      <c r="AM275" s="223">
        <f>IFERROR(IF(RIGHT(VLOOKUP($A275,csapatok!$A:$CN,AM$320,FALSE),5)="Csere",VLOOKUP(LEFT(VLOOKUP($A275,csapatok!$A:$CN,AM$320,FALSE),LEN(VLOOKUP($A275,csapatok!$A:$CN,AM$320,FALSE))-6),'csapat-ranglista'!$A:$FP,AM$321,FALSE)/8,VLOOKUP(VLOOKUP($A275,csapatok!$A:$CN,AM$320,FALSE),'csapat-ranglista'!$A:$FP,AM$321,FALSE)/4),0)</f>
        <v>0</v>
      </c>
      <c r="AN275" s="223">
        <f>IFERROR(IF(RIGHT(VLOOKUP($A275,csapatok!$A:$CN,AN$320,FALSE),5)="Csere",VLOOKUP(LEFT(VLOOKUP($A275,csapatok!$A:$CN,AN$320,FALSE),LEN(VLOOKUP($A275,csapatok!$A:$CN,AN$320,FALSE))-6),'csapat-ranglista'!$A:$FP,AN$321,FALSE)/8,VLOOKUP(VLOOKUP($A275,csapatok!$A:$CN,AN$320,FALSE),'csapat-ranglista'!$A:$FP,AN$321,FALSE)/4),0)</f>
        <v>0</v>
      </c>
      <c r="AO275" s="223">
        <f>IFERROR(IF(RIGHT(VLOOKUP($A275,csapatok!$A:$CN,AO$320,FALSE),5)="Csere",VLOOKUP(LEFT(VLOOKUP($A275,csapatok!$A:$CN,AO$320,FALSE),LEN(VLOOKUP($A275,csapatok!$A:$CN,AO$320,FALSE))-6),'csapat-ranglista'!$A:$FP,AO$321,FALSE)/8,VLOOKUP(VLOOKUP($A275,csapatok!$A:$CN,AO$320,FALSE),'csapat-ranglista'!$A:$FP,AO$321,FALSE)/4),0)</f>
        <v>0</v>
      </c>
      <c r="AP275" s="223">
        <f>IFERROR(IF(RIGHT(VLOOKUP($A275,csapatok!$A:$CN,AP$320,FALSE),5)="Csere",VLOOKUP(LEFT(VLOOKUP($A275,csapatok!$A:$CN,AP$320,FALSE),LEN(VLOOKUP($A275,csapatok!$A:$CN,AP$320,FALSE))-6),'csapat-ranglista'!$A:$FP,AP$321,FALSE)/8,VLOOKUP(VLOOKUP($A275,csapatok!$A:$CN,AP$320,FALSE),'csapat-ranglista'!$A:$FP,AP$321,FALSE)/4),0)</f>
        <v>0</v>
      </c>
      <c r="AQ275" s="223">
        <f>IFERROR(IF(RIGHT(VLOOKUP($A275,csapatok!$A:$CN,AQ$320,FALSE),5)="Csere",VLOOKUP(LEFT(VLOOKUP($A275,csapatok!$A:$CN,AQ$320,FALSE),LEN(VLOOKUP($A275,csapatok!$A:$CN,AQ$320,FALSE))-6),'csapat-ranglista'!$A:$FP,AQ$321,FALSE)/8,VLOOKUP(VLOOKUP($A275,csapatok!$A:$CN,AQ$320,FALSE),'csapat-ranglista'!$A:$FP,AQ$321,FALSE)/4),0)</f>
        <v>0</v>
      </c>
      <c r="AR275" s="223">
        <f>IFERROR(IF(RIGHT(VLOOKUP($A275,csapatok!$A:$CN,AR$320,FALSE),5)="Csere",VLOOKUP(LEFT(VLOOKUP($A275,csapatok!$A:$CN,AR$320,FALSE),LEN(VLOOKUP($A275,csapatok!$A:$CN,AR$320,FALSE))-6),'csapat-ranglista'!$A:$FP,AR$321,FALSE)/8,VLOOKUP(VLOOKUP($A275,csapatok!$A:$CN,AR$320,FALSE),'csapat-ranglista'!$A:$FP,AR$321,FALSE)/4),0)</f>
        <v>0</v>
      </c>
      <c r="AS275" s="223">
        <f>IFERROR(IF(RIGHT(VLOOKUP($A275,csapatok!$A:$CN,AS$320,FALSE),5)="Csere",VLOOKUP(LEFT(VLOOKUP($A275,csapatok!$A:$CN,AS$320,FALSE),LEN(VLOOKUP($A275,csapatok!$A:$CN,AS$320,FALSE))-6),'csapat-ranglista'!$A:$FP,AS$321,FALSE)/8,VLOOKUP(VLOOKUP($A275,csapatok!$A:$CN,AS$320,FALSE),'csapat-ranglista'!$A:$FP,AS$321,FALSE)/4),0)</f>
        <v>0</v>
      </c>
      <c r="AT275" s="223">
        <f>IFERROR(IF(RIGHT(VLOOKUP($A275,csapatok!$A:$CN,AT$320,FALSE),5)="Csere",VLOOKUP(LEFT(VLOOKUP($A275,csapatok!$A:$CN,AT$320,FALSE),LEN(VLOOKUP($A275,csapatok!$A:$CN,AT$320,FALSE))-6),'csapat-ranglista'!$A:$FP,AT$321,FALSE)/8,VLOOKUP(VLOOKUP($A275,csapatok!$A:$CN,AT$320,FALSE),'csapat-ranglista'!$A:$FP,AT$321,FALSE)/4),0)</f>
        <v>0</v>
      </c>
      <c r="AU275" s="223">
        <f>IFERROR(IF(RIGHT(VLOOKUP($A275,csapatok!$A:$CN,AU$320,FALSE),5)="Csere",VLOOKUP(LEFT(VLOOKUP($A275,csapatok!$A:$CN,AU$320,FALSE),LEN(VLOOKUP($A275,csapatok!$A:$CN,AU$320,FALSE))-6),'csapat-ranglista'!$A:$FP,AU$321,FALSE)/8,VLOOKUP(VLOOKUP($A275,csapatok!$A:$CN,AU$320,FALSE),'csapat-ranglista'!$A:$FP,AU$321,FALSE)/4),0)</f>
        <v>0</v>
      </c>
      <c r="AV275" s="223">
        <f>IFERROR(IF(RIGHT(VLOOKUP($A275,csapatok!$A:$CN,AV$320,FALSE),5)="Csere",VLOOKUP(LEFT(VLOOKUP($A275,csapatok!$A:$CN,AV$320,FALSE),LEN(VLOOKUP($A275,csapatok!$A:$CN,AV$320,FALSE))-6),'csapat-ranglista'!$A:$FP,AV$321,FALSE)/8,VLOOKUP(VLOOKUP($A275,csapatok!$A:$CN,AV$320,FALSE),'csapat-ranglista'!$A:$FP,AV$321,FALSE)/4),0)</f>
        <v>0</v>
      </c>
      <c r="AW275" s="223">
        <f>IFERROR(IF(RIGHT(VLOOKUP($A275,csapatok!$A:$CN,AW$320,FALSE),5)="Csere",VLOOKUP(LEFT(VLOOKUP($A275,csapatok!$A:$CN,AW$320,FALSE),LEN(VLOOKUP($A275,csapatok!$A:$CN,AW$320,FALSE))-6),'csapat-ranglista'!$A:$FP,AW$321,FALSE)/8,VLOOKUP(VLOOKUP($A275,csapatok!$A:$CN,AW$320,FALSE),'csapat-ranglista'!$A:$FP,AW$321,FALSE)/4),0)</f>
        <v>0</v>
      </c>
      <c r="AX275" s="223">
        <f>IFERROR(IF(RIGHT(VLOOKUP($A275,csapatok!$A:$CN,AX$320,FALSE),5)="Csere",VLOOKUP(LEFT(VLOOKUP($A275,csapatok!$A:$CN,AX$320,FALSE),LEN(VLOOKUP($A275,csapatok!$A:$CN,AX$320,FALSE))-6),'csapat-ranglista'!$A:$FP,AX$321,FALSE)/8,VLOOKUP(VLOOKUP($A275,csapatok!$A:$CN,AX$320,FALSE),'csapat-ranglista'!$A:$FP,AX$321,FALSE)/4),0)</f>
        <v>0</v>
      </c>
      <c r="AY275" s="223">
        <f>IFERROR(IF(RIGHT(VLOOKUP($A275,csapatok!$A:$NN,AY$320,FALSE),5)="Csere",VLOOKUP(LEFT(VLOOKUP($A275,csapatok!$A:$NN,AY$320,FALSE),LEN(VLOOKUP($A275,csapatok!$A:$NN,AY$320,FALSE))-6),'csapat-ranglista'!$A:$FP,AY$321,FALSE)/8,VLOOKUP(VLOOKUP($A275,csapatok!$A:$NN,AY$320,FALSE),'csapat-ranglista'!$A:$FP,AY$321,FALSE)/4),0)</f>
        <v>0</v>
      </c>
      <c r="AZ275" s="223">
        <f>IFERROR(IF(RIGHT(VLOOKUP($A275,csapatok!$A:$NN,AZ$320,FALSE),5)="Csere",VLOOKUP(LEFT(VLOOKUP($A275,csapatok!$A:$NN,AZ$320,FALSE),LEN(VLOOKUP($A275,csapatok!$A:$NN,AZ$320,FALSE))-6),'csapat-ranglista'!$A:$FP,AZ$321,FALSE)/8,VLOOKUP(VLOOKUP($A275,csapatok!$A:$NN,AZ$320,FALSE),'csapat-ranglista'!$A:$FP,AZ$321,FALSE)/4),0)</f>
        <v>0</v>
      </c>
      <c r="BA275" s="223">
        <f>IFERROR(IF(RIGHT(VLOOKUP($A275,csapatok!$A:$NN,BA$320,FALSE),5)="Csere",VLOOKUP(LEFT(VLOOKUP($A275,csapatok!$A:$NN,BA$320,FALSE),LEN(VLOOKUP($A275,csapatok!$A:$NN,BA$320,FALSE))-6),'csapat-ranglista'!$A:$FP,BA$321,FALSE)/8,VLOOKUP(VLOOKUP($A275,csapatok!$A:$NN,BA$320,FALSE),'csapat-ranglista'!$A:$FP,BA$321,FALSE)/4),0)</f>
        <v>0</v>
      </c>
      <c r="BB275" s="223">
        <f>IFERROR(IF(RIGHT(VLOOKUP($A275,csapatok!$A:$NN,BB$320,FALSE),5)="Csere",VLOOKUP(LEFT(VLOOKUP($A275,csapatok!$A:$NN,BB$320,FALSE),LEN(VLOOKUP($A275,csapatok!$A:$NN,BB$320,FALSE))-6),'csapat-ranglista'!$A:$FP,BB$321,FALSE)/8,VLOOKUP(VLOOKUP($A275,csapatok!$A:$NN,BB$320,FALSE),'csapat-ranglista'!$A:$FP,BB$321,FALSE)/4),0)</f>
        <v>0</v>
      </c>
      <c r="BC275" s="224">
        <f>versenyek!$ES$11*IFERROR(VLOOKUP(VLOOKUP($A275,versenyek!ER:ET,3,FALSE),szabalyok!$A$16:$B$23,2,FALSE)/4,0)</f>
        <v>0</v>
      </c>
      <c r="BD275" s="224">
        <f>versenyek!$EV$11*IFERROR(VLOOKUP(VLOOKUP($A275,versenyek!EU:EW,3,FALSE),szabalyok!$A$16:$B$23,2,FALSE)/4,0)</f>
        <v>0</v>
      </c>
      <c r="BE275" s="223">
        <f>IFERROR(IF(RIGHT(VLOOKUP($A275,csapatok!$A:$NN,BE$320,FALSE),5)="Csere",VLOOKUP(LEFT(VLOOKUP($A275,csapatok!$A:$NN,BE$320,FALSE),LEN(VLOOKUP($A275,csapatok!$A:$NN,BE$320,FALSE))-6),'csapat-ranglista'!$A:$FP,BE$321,FALSE)/8,VLOOKUP(VLOOKUP($A275,csapatok!$A:$NN,BE$320,FALSE),'csapat-ranglista'!$A:$FP,BE$321,FALSE)/4),0)</f>
        <v>0</v>
      </c>
      <c r="BF275" s="223">
        <f>IFERROR(IF(RIGHT(VLOOKUP($A275,csapatok!$A:$NN,BF$320,FALSE),5)="Csere",VLOOKUP(LEFT(VLOOKUP($A275,csapatok!$A:$NN,BF$320,FALSE),LEN(VLOOKUP($A275,csapatok!$A:$NN,BF$320,FALSE))-6),'csapat-ranglista'!$A:$FP,BF$321,FALSE)/8,VLOOKUP(VLOOKUP($A275,csapatok!$A:$NN,BF$320,FALSE),'csapat-ranglista'!$A:$FP,BF$321,FALSE)/4),0)</f>
        <v>0</v>
      </c>
      <c r="BG275" s="223">
        <f>IFERROR(IF(RIGHT(VLOOKUP($A275,csapatok!$A:$NN,BG$320,FALSE),5)="Csere",VLOOKUP(LEFT(VLOOKUP($A275,csapatok!$A:$NN,BG$320,FALSE),LEN(VLOOKUP($A275,csapatok!$A:$NN,BG$320,FALSE))-6),'csapat-ranglista'!$A:$FP,BG$321,FALSE)/8,VLOOKUP(VLOOKUP($A275,csapatok!$A:$NN,BG$320,FALSE),'csapat-ranglista'!$A:$FP,BG$321,FALSE)/4),0)</f>
        <v>0</v>
      </c>
      <c r="BH275" s="223">
        <f>IFERROR(IF(RIGHT(VLOOKUP($A275,csapatok!$A:$NN,BH$320,FALSE),5)="Csere",VLOOKUP(LEFT(VLOOKUP($A275,csapatok!$A:$NN,BH$320,FALSE),LEN(VLOOKUP($A275,csapatok!$A:$NN,BH$320,FALSE))-6),'csapat-ranglista'!$A:$FP,BH$321,FALSE)/8,VLOOKUP(VLOOKUP($A275,csapatok!$A:$NN,BH$320,FALSE),'csapat-ranglista'!$A:$FP,BH$321,FALSE)/4),0)</f>
        <v>0</v>
      </c>
      <c r="BI275" s="223">
        <f>IFERROR(IF(RIGHT(VLOOKUP($A275,csapatok!$A:$NN,BI$320,FALSE),5)="Csere",VLOOKUP(LEFT(VLOOKUP($A275,csapatok!$A:$NN,BI$320,FALSE),LEN(VLOOKUP($A275,csapatok!$A:$NN,BI$320,FALSE))-6),'csapat-ranglista'!$A:$FP,BI$321,FALSE)/8,VLOOKUP(VLOOKUP($A275,csapatok!$A:$NN,BI$320,FALSE),'csapat-ranglista'!$A:$FP,BI$321,FALSE)/4),0)</f>
        <v>0</v>
      </c>
      <c r="BJ275" s="223">
        <f>IFERROR(IF(RIGHT(VLOOKUP($A275,csapatok!$A:$NN,BJ$320,FALSE),5)="Csere",VLOOKUP(LEFT(VLOOKUP($A275,csapatok!$A:$NN,BJ$320,FALSE),LEN(VLOOKUP($A275,csapatok!$A:$NN,BJ$320,FALSE))-6),'csapat-ranglista'!$A:$FP,BJ$321,FALSE)/8,VLOOKUP(VLOOKUP($A275,csapatok!$A:$NN,BJ$320,FALSE),'csapat-ranglista'!$A:$FP,BJ$321,FALSE)/4),0)</f>
        <v>0</v>
      </c>
      <c r="BK275" s="223">
        <f>IFERROR(IF(RIGHT(VLOOKUP($A275,csapatok!$A:$NN,BK$320,FALSE),5)="Csere",VLOOKUP(LEFT(VLOOKUP($A275,csapatok!$A:$NN,BK$320,FALSE),LEN(VLOOKUP($A275,csapatok!$A:$NN,BK$320,FALSE))-6),'csapat-ranglista'!$A:$FP,BK$321,FALSE)/8,VLOOKUP(VLOOKUP($A275,csapatok!$A:$NN,BK$320,FALSE),'csapat-ranglista'!$A:$FP,BK$321,FALSE)/4),0)</f>
        <v>0</v>
      </c>
      <c r="BL275" s="223">
        <f>IFERROR(IF(RIGHT(VLOOKUP($A275,csapatok!$A:$NN,BL$320,FALSE),5)="Csere",VLOOKUP(LEFT(VLOOKUP($A275,csapatok!$A:$NN,BL$320,FALSE),LEN(VLOOKUP($A275,csapatok!$A:$NN,BL$320,FALSE))-6),'csapat-ranglista'!$A:$FP,BL$321,FALSE)/8,VLOOKUP(VLOOKUP($A275,csapatok!$A:$NN,BL$320,FALSE),'csapat-ranglista'!$A:$FP,BL$321,FALSE)/4),0)</f>
        <v>0</v>
      </c>
      <c r="BM275" s="223">
        <f>IFERROR(IF(RIGHT(VLOOKUP($A275,csapatok!$A:$NN,BM$320,FALSE),5)="Csere",VLOOKUP(LEFT(VLOOKUP($A275,csapatok!$A:$NN,BM$320,FALSE),LEN(VLOOKUP($A275,csapatok!$A:$NN,BM$320,FALSE))-6),'csapat-ranglista'!$A:$FP,BM$321,FALSE)/8,VLOOKUP(VLOOKUP($A275,csapatok!$A:$NN,BM$320,FALSE),'csapat-ranglista'!$A:$FP,BM$321,FALSE)/4),0)</f>
        <v>0</v>
      </c>
      <c r="BN275" s="223">
        <f>IFERROR(IF(RIGHT(VLOOKUP($A275,csapatok!$A:$NN,BN$320,FALSE),5)="Csere",VLOOKUP(LEFT(VLOOKUP($A275,csapatok!$A:$NN,BN$320,FALSE),LEN(VLOOKUP($A275,csapatok!$A:$NN,BN$320,FALSE))-6),'csapat-ranglista'!$A:$FP,BN$321,FALSE)/8,VLOOKUP(VLOOKUP($A275,csapatok!$A:$NN,BN$320,FALSE),'csapat-ranglista'!$A:$FP,BN$321,FALSE)/4),0)</f>
        <v>0</v>
      </c>
      <c r="BO275" s="223">
        <f>IFERROR(IF(RIGHT(VLOOKUP($A275,csapatok!$A:$NN,BO$320,FALSE),5)="Csere",VLOOKUP(LEFT(VLOOKUP($A275,csapatok!$A:$NN,BO$320,FALSE),LEN(VLOOKUP($A275,csapatok!$A:$NN,BO$320,FALSE))-6),'csapat-ranglista'!$A:$FP,BO$321,FALSE)/8,VLOOKUP(VLOOKUP($A275,csapatok!$A:$NN,BO$320,FALSE),'csapat-ranglista'!$A:$FP,BO$321,FALSE)/4),0)</f>
        <v>0</v>
      </c>
      <c r="BP275" s="223">
        <f>IFERROR(IF(RIGHT(VLOOKUP($A275,csapatok!$A:$NN,BP$320,FALSE),5)="Csere",VLOOKUP(LEFT(VLOOKUP($A275,csapatok!$A:$NN,BP$320,FALSE),LEN(VLOOKUP($A275,csapatok!$A:$NN,BP$320,FALSE))-6),'csapat-ranglista'!$A:$FP,BP$321,FALSE)/8,VLOOKUP(VLOOKUP($A275,csapatok!$A:$NN,BP$320,FALSE),'csapat-ranglista'!$A:$FP,BP$321,FALSE)/4),0)</f>
        <v>0</v>
      </c>
      <c r="BQ275" s="223">
        <f>IFERROR(IF(RIGHT(VLOOKUP($A275,csapatok!$A:$NN,BQ$320,FALSE),5)="Csere",VLOOKUP(LEFT(VLOOKUP($A275,csapatok!$A:$NN,BQ$320,FALSE),LEN(VLOOKUP($A275,csapatok!$A:$NN,BQ$320,FALSE))-6),'csapat-ranglista'!$A:$FP,BQ$321,FALSE)/8,VLOOKUP(VLOOKUP($A275,csapatok!$A:$NN,BQ$320,FALSE),'csapat-ranglista'!$A:$FP,BQ$321,FALSE)/4),0)</f>
        <v>0</v>
      </c>
      <c r="BR275" s="223">
        <f>IFERROR(IF(RIGHT(VLOOKUP($A275,csapatok!$A:$NN,BR$320,FALSE),5)="Csere",VLOOKUP(LEFT(VLOOKUP($A275,csapatok!$A:$NN,BR$320,FALSE),LEN(VLOOKUP($A275,csapatok!$A:$NN,BR$320,FALSE))-6),'csapat-ranglista'!$A:$FP,BR$321,FALSE)/8,VLOOKUP(VLOOKUP($A275,csapatok!$A:$NN,BR$320,FALSE),'csapat-ranglista'!$A:$FP,BR$321,FALSE)/4),0)</f>
        <v>0</v>
      </c>
      <c r="BS275" s="223">
        <f>IFERROR(IF(RIGHT(VLOOKUP($A275,csapatok!$A:$NN,BS$320,FALSE),5)="Csere",VLOOKUP(LEFT(VLOOKUP($A275,csapatok!$A:$NN,BS$320,FALSE),LEN(VLOOKUP($A275,csapatok!$A:$NN,BS$320,FALSE))-6),'csapat-ranglista'!$A:$FP,BS$321,FALSE)/8,VLOOKUP(VLOOKUP($A275,csapatok!$A:$NN,BS$320,FALSE),'csapat-ranglista'!$A:$FP,BS$321,FALSE)/4),0)</f>
        <v>0</v>
      </c>
      <c r="BT275" s="223">
        <f>IFERROR(IF(RIGHT(VLOOKUP($A275,csapatok!$A:$NN,BT$320,FALSE),5)="Csere",VLOOKUP(LEFT(VLOOKUP($A275,csapatok!$A:$NN,BT$320,FALSE),LEN(VLOOKUP($A275,csapatok!$A:$NN,BT$320,FALSE))-6),'csapat-ranglista'!$A:$FP,BT$321,FALSE)/8,VLOOKUP(VLOOKUP($A275,csapatok!$A:$NN,BT$320,FALSE),'csapat-ranglista'!$A:$FP,BT$321,FALSE)/4),0)</f>
        <v>0</v>
      </c>
      <c r="BU275" s="223">
        <f>IFERROR(IF(RIGHT(VLOOKUP($A275,csapatok!$A:$NN,BU$320,FALSE),5)="Csere",VLOOKUP(LEFT(VLOOKUP($A275,csapatok!$A:$NN,BU$320,FALSE),LEN(VLOOKUP($A275,csapatok!$A:$NN,BU$320,FALSE))-6),'csapat-ranglista'!$A:$FP,BU$321,FALSE)/8,VLOOKUP(VLOOKUP($A275,csapatok!$A:$NN,BU$320,FALSE),'csapat-ranglista'!$A:$FP,BU$321,FALSE)/4),0)</f>
        <v>0</v>
      </c>
      <c r="BV275" s="223">
        <f>IFERROR(IF(RIGHT(VLOOKUP($A275,csapatok!$A:$NN,BV$320,FALSE),5)="Csere",VLOOKUP(LEFT(VLOOKUP($A275,csapatok!$A:$NN,BV$320,FALSE),LEN(VLOOKUP($A275,csapatok!$A:$NN,BV$320,FALSE))-6),'csapat-ranglista'!$A:$FP,BV$321,FALSE)/8,VLOOKUP(VLOOKUP($A275,csapatok!$A:$NN,BV$320,FALSE),'csapat-ranglista'!$A:$FP,BV$321,FALSE)/4),0)</f>
        <v>0</v>
      </c>
      <c r="BW275" s="223">
        <f>IFERROR(IF(RIGHT(VLOOKUP($A275,csapatok!$A:$NN,BW$320,FALSE),5)="Csere",VLOOKUP(LEFT(VLOOKUP($A275,csapatok!$A:$NN,BW$320,FALSE),LEN(VLOOKUP($A275,csapatok!$A:$NN,BW$320,FALSE))-6),'csapat-ranglista'!$A:$FP,BW$321,FALSE)/8,VLOOKUP(VLOOKUP($A275,csapatok!$A:$NN,BW$320,FALSE),'csapat-ranglista'!$A:$FP,BW$321,FALSE)/4),0)</f>
        <v>0</v>
      </c>
      <c r="BX275" s="223">
        <f>IFERROR(IF(RIGHT(VLOOKUP($A275,csapatok!$A:$NN,BX$320,FALSE),5)="Csere",VLOOKUP(LEFT(VLOOKUP($A275,csapatok!$A:$NN,BX$320,FALSE),LEN(VLOOKUP($A275,csapatok!$A:$NN,BX$320,FALSE))-6),'csapat-ranglista'!$A:$FP,BX$321,FALSE)/8,VLOOKUP(VLOOKUP($A275,csapatok!$A:$NN,BX$320,FALSE),'csapat-ranglista'!$A:$FP,BX$321,FALSE)/4),0)</f>
        <v>0</v>
      </c>
      <c r="BY275" s="223">
        <f>IFERROR(IF(RIGHT(VLOOKUP($A275,csapatok!$A:$NN,BY$320,FALSE),5)="Csere",VLOOKUP(LEFT(VLOOKUP($A275,csapatok!$A:$NN,BY$320,FALSE),LEN(VLOOKUP($A275,csapatok!$A:$NN,BY$320,FALSE))-6),'csapat-ranglista'!$A:$FP,BY$321,FALSE)/8,VLOOKUP(VLOOKUP($A275,csapatok!$A:$NN,BY$320,FALSE),'csapat-ranglista'!$A:$FP,BY$321,FALSE)/4),0)</f>
        <v>0</v>
      </c>
      <c r="BZ275" s="223">
        <f>IFERROR(IF(RIGHT(VLOOKUP($A275,csapatok!$A:$NN,BZ$320,FALSE),5)="Csere",VLOOKUP(LEFT(VLOOKUP($A275,csapatok!$A:$NN,BZ$320,FALSE),LEN(VLOOKUP($A275,csapatok!$A:$NN,BZ$320,FALSE))-6),'csapat-ranglista'!$A:$FP,BZ$321,FALSE)/8,VLOOKUP(VLOOKUP($A275,csapatok!$A:$NN,BZ$320,FALSE),'csapat-ranglista'!$A:$FP,BZ$321,FALSE)/4),0)</f>
        <v>0</v>
      </c>
      <c r="CA275" s="223">
        <f>IFERROR(IF(RIGHT(VLOOKUP($A275,csapatok!$A:$NN,CA$320,FALSE),5)="Csere",VLOOKUP(LEFT(VLOOKUP($A275,csapatok!$A:$NN,CA$320,FALSE),LEN(VLOOKUP($A275,csapatok!$A:$NN,CA$320,FALSE))-6),'csapat-ranglista'!$A:$FP,CA$321,FALSE)/8,VLOOKUP(VLOOKUP($A275,csapatok!$A:$NN,CA$320,FALSE),'csapat-ranglista'!$A:$FP,CA$321,FALSE)/4),0)</f>
        <v>0</v>
      </c>
      <c r="CB275" s="223">
        <f>IFERROR(IF(RIGHT(VLOOKUP($A275,csapatok!$A:$NN,CB$320,FALSE),5)="Csere",VLOOKUP(LEFT(VLOOKUP($A275,csapatok!$A:$NN,CB$320,FALSE),LEN(VLOOKUP($A275,csapatok!$A:$NN,CB$320,FALSE))-6),'csapat-ranglista'!$A:$FP,CB$321,FALSE)/8,VLOOKUP(VLOOKUP($A275,csapatok!$A:$NN,CB$320,FALSE),'csapat-ranglista'!$A:$FP,CB$321,FALSE)/4),0)</f>
        <v>0</v>
      </c>
      <c r="CC275" s="223">
        <f>IFERROR(IF(RIGHT(VLOOKUP($A275,csapatok!$A:$NN,CC$320,FALSE),5)="Csere",VLOOKUP(LEFT(VLOOKUP($A275,csapatok!$A:$NN,CC$320,FALSE),LEN(VLOOKUP($A275,csapatok!$A:$NN,CC$320,FALSE))-6),'csapat-ranglista'!$A:$FP,CC$321,FALSE)/8,VLOOKUP(VLOOKUP($A275,csapatok!$A:$NN,CC$320,FALSE),'csapat-ranglista'!$A:$FP,CC$321,FALSE)/4),0)</f>
        <v>0</v>
      </c>
      <c r="CD275" s="223">
        <f>IFERROR(IF(RIGHT(VLOOKUP($A275,csapatok!$A:$NN,CD$320,FALSE),5)="Csere",VLOOKUP(LEFT(VLOOKUP($A275,csapatok!$A:$NN,CD$320,FALSE),LEN(VLOOKUP($A275,csapatok!$A:$NN,CD$320,FALSE))-6),'csapat-ranglista'!$A:$FP,CD$321,FALSE)/8,VLOOKUP(VLOOKUP($A275,csapatok!$A:$NN,CD$320,FALSE),'csapat-ranglista'!$A:$FP,CD$321,FALSE)/4),0)</f>
        <v>0</v>
      </c>
      <c r="CE275" s="223">
        <f>IFERROR(IF(RIGHT(VLOOKUP($A275,csapatok!$A:$NN,CE$320,FALSE),5)="Csere",VLOOKUP(LEFT(VLOOKUP($A275,csapatok!$A:$NN,CE$320,FALSE),LEN(VLOOKUP($A275,csapatok!$A:$NN,CE$320,FALSE))-6),'csapat-ranglista'!$A:$FP,CE$321,FALSE)/8,VLOOKUP(VLOOKUP($A275,csapatok!$A:$NN,CE$320,FALSE),'csapat-ranglista'!$A:$FP,CE$321,FALSE)/4),0)</f>
        <v>0</v>
      </c>
      <c r="CF275" s="223">
        <f>IFERROR(IF(RIGHT(VLOOKUP($A275,csapatok!$A:$NN,CF$320,FALSE),5)="Csere",VLOOKUP(LEFT(VLOOKUP($A275,csapatok!$A:$NN,CF$320,FALSE),LEN(VLOOKUP($A275,csapatok!$A:$NN,CF$320,FALSE))-6),'csapat-ranglista'!$A:$FP,CF$321,FALSE)/8,VLOOKUP(VLOOKUP($A275,csapatok!$A:$NN,CF$320,FALSE),'csapat-ranglista'!$A:$FP,CF$321,FALSE)/4),0)</f>
        <v>0</v>
      </c>
      <c r="CG275" s="223">
        <f>IFERROR(IF(RIGHT(VLOOKUP($A275,csapatok!$A:$NN,CG$320,FALSE),5)="Csere",VLOOKUP(LEFT(VLOOKUP($A275,csapatok!$A:$NN,CG$320,FALSE),LEN(VLOOKUP($A275,csapatok!$A:$NN,CG$320,FALSE))-6),'csapat-ranglista'!$A:$FP,CG$321,FALSE)/8,VLOOKUP(VLOOKUP($A275,csapatok!$A:$NN,CG$320,FALSE),'csapat-ranglista'!$A:$FP,CG$321,FALSE)/4),0)</f>
        <v>0</v>
      </c>
      <c r="CH275" s="223">
        <f>IFERROR(IF(RIGHT(VLOOKUP($A275,csapatok!$A:$NN,CH$320,FALSE),5)="Csere",VLOOKUP(LEFT(VLOOKUP($A275,csapatok!$A:$NN,CH$320,FALSE),LEN(VLOOKUP($A275,csapatok!$A:$NN,CH$320,FALSE))-6),'csapat-ranglista'!$A:$FP,CH$321,FALSE)/8,VLOOKUP(VLOOKUP($A275,csapatok!$A:$NN,CH$320,FALSE),'csapat-ranglista'!$A:$FP,CH$321,FALSE)/4),0)</f>
        <v>0</v>
      </c>
      <c r="CI275" s="223">
        <f>IFERROR(IF(RIGHT(VLOOKUP($A275,csapatok!$A:$NN,CI$320,FALSE),5)="Csere",VLOOKUP(LEFT(VLOOKUP($A275,csapatok!$A:$NN,CI$320,FALSE),LEN(VLOOKUP($A275,csapatok!$A:$NN,CI$320,FALSE))-6),'csapat-ranglista'!$A:$FP,CI$321,FALSE)/8,VLOOKUP(VLOOKUP($A275,csapatok!$A:$NN,CI$320,FALSE),'csapat-ranglista'!$A:$FP,CI$321,FALSE)/4),0)</f>
        <v>0</v>
      </c>
      <c r="CJ275" s="224">
        <f>versenyek!$IQ$11*IFERROR(VLOOKUP(VLOOKUP($A275,versenyek!IP:IR,3,FALSE),szabalyok!$A$16:$B$23,2,FALSE)/4,0)</f>
        <v>0</v>
      </c>
      <c r="CK275" s="224">
        <f>versenyek!$IT$11*IFERROR(VLOOKUP(VLOOKUP($A275,versenyek!IS:IU,3,FALSE),szabalyok!$A$16:$B$23,2,FALSE)/4,0)</f>
        <v>0</v>
      </c>
      <c r="CL275" s="223">
        <f>IFERROR(IF(RIGHT(VLOOKUP($A275,csapatok!$A:$NN,CL$320,FALSE),5)="Csere",VLOOKUP(LEFT(VLOOKUP($A275,csapatok!$A:$NN,CL$320,FALSE),LEN(VLOOKUP($A275,csapatok!$A:$NN,CL$320,FALSE))-6),'csapat-ranglista'!$A:$FP,CL$321,FALSE)/8,VLOOKUP(VLOOKUP($A275,csapatok!$A:$NN,CL$320,FALSE),'csapat-ranglista'!$A:$FP,CL$321,FALSE)/4),0)</f>
        <v>0</v>
      </c>
      <c r="CM275" s="223">
        <f>IFERROR(IF(RIGHT(VLOOKUP($A275,csapatok!$A:$NN,CM$320,FALSE),5)="Csere",VLOOKUP(LEFT(VLOOKUP($A275,csapatok!$A:$NN,CM$320,FALSE),LEN(VLOOKUP($A275,csapatok!$A:$NN,CM$320,FALSE))-6),'csapat-ranglista'!$A:$FP,CM$321,FALSE)/8,VLOOKUP(VLOOKUP($A275,csapatok!$A:$NN,CM$320,FALSE),'csapat-ranglista'!$A:$FP,CM$321,FALSE)/4),0)</f>
        <v>0</v>
      </c>
      <c r="CN275" s="223">
        <f>IFERROR(IF(RIGHT(VLOOKUP($A275,csapatok!$A:$NN,CN$320,FALSE),5)="Csere",VLOOKUP(LEFT(VLOOKUP($A275,csapatok!$A:$NN,CN$320,FALSE),LEN(VLOOKUP($A275,csapatok!$A:$NN,CN$320,FALSE))-6),'csapat-ranglista'!$A:$FP,CN$321,FALSE)/8,VLOOKUP(VLOOKUP($A275,csapatok!$A:$NN,CN$320,FALSE),'csapat-ranglista'!$A:$FP,CN$321,FALSE)/4),0)</f>
        <v>0</v>
      </c>
      <c r="CO275" s="223">
        <f>IFERROR(IF(RIGHT(VLOOKUP($A275,csapatok!$A:$NN,CO$320,FALSE),5)="Csere",VLOOKUP(LEFT(VLOOKUP($A275,csapatok!$A:$NN,CO$320,FALSE),LEN(VLOOKUP($A275,csapatok!$A:$NN,CO$320,FALSE))-6),'csapat-ranglista'!$A:$FP,CO$321,FALSE)/8,VLOOKUP(VLOOKUP($A275,csapatok!$A:$NN,CO$320,FALSE),'csapat-ranglista'!$A:$FP,CO$321,FALSE)/4),0)</f>
        <v>0</v>
      </c>
      <c r="CP275" s="223">
        <f>IFERROR(IF(RIGHT(VLOOKUP($A275,csapatok!$A:$NN,CP$320,FALSE),5)="Csere",VLOOKUP(LEFT(VLOOKUP($A275,csapatok!$A:$NN,CP$320,FALSE),LEN(VLOOKUP($A275,csapatok!$A:$NN,CP$320,FALSE))-6),'csapat-ranglista'!$A:$FP,CP$321,FALSE)/8,VLOOKUP(VLOOKUP($A275,csapatok!$A:$NN,CP$320,FALSE),'csapat-ranglista'!$A:$FP,CP$321,FALSE)/4),0)</f>
        <v>0</v>
      </c>
      <c r="CQ275" s="223">
        <f>IFERROR(IF(RIGHT(VLOOKUP($A275,csapatok!$A:$NN,CQ$320,FALSE),5)="Csere",VLOOKUP(LEFT(VLOOKUP($A275,csapatok!$A:$NN,CQ$320,FALSE),LEN(VLOOKUP($A275,csapatok!$A:$NN,CQ$320,FALSE))-6),'csapat-ranglista'!$A:$FP,CQ$321,FALSE)/8,VLOOKUP(VLOOKUP($A275,csapatok!$A:$NN,CQ$320,FALSE),'csapat-ranglista'!$A:$FP,CQ$321,FALSE)/4),0)</f>
        <v>0</v>
      </c>
      <c r="CR275" s="223">
        <f>IFERROR(IF(RIGHT(VLOOKUP($A275,csapatok!$A:$NN,CR$320,FALSE),5)="Csere",VLOOKUP(LEFT(VLOOKUP($A275,csapatok!$A:$NN,CR$320,FALSE),LEN(VLOOKUP($A275,csapatok!$A:$NN,CR$320,FALSE))-6),'csapat-ranglista'!$A:$FP,CR$321,FALSE)/8,VLOOKUP(VLOOKUP($A275,csapatok!$A:$NN,CR$320,FALSE),'csapat-ranglista'!$A:$FP,CR$321,FALSE)/4),0)</f>
        <v>0</v>
      </c>
      <c r="CS275" s="223">
        <f>IFERROR(IF(RIGHT(VLOOKUP($A275,csapatok!$A:$NN,CS$320,FALSE),5)="Csere",VLOOKUP(LEFT(VLOOKUP($A275,csapatok!$A:$NN,CS$320,FALSE),LEN(VLOOKUP($A275,csapatok!$A:$NN,CS$320,FALSE))-6),'csapat-ranglista'!$A:$FP,CS$321,FALSE)/8,VLOOKUP(VLOOKUP($A275,csapatok!$A:$NN,CS$320,FALSE),'csapat-ranglista'!$A:$FP,CS$321,FALSE)/4),0)</f>
        <v>0</v>
      </c>
      <c r="CT275" s="223">
        <f>IFERROR(IF(RIGHT(VLOOKUP($A275,csapatok!$A:$NN,CT$320,FALSE),5)="Csere",VLOOKUP(LEFT(VLOOKUP($A275,csapatok!$A:$NN,CT$320,FALSE),LEN(VLOOKUP($A275,csapatok!$A:$NN,CT$320,FALSE))-6),'csapat-ranglista'!$A:$FP,CT$321,FALSE)/8,VLOOKUP(VLOOKUP($A275,csapatok!$A:$NN,CT$320,FALSE),'csapat-ranglista'!$A:$FP,CT$321,FALSE)/4),0)</f>
        <v>0</v>
      </c>
      <c r="CU275" s="223">
        <f>IFERROR(IF(RIGHT(VLOOKUP($A275,csapatok!$A:$NN,CU$320,FALSE),5)="Csere",VLOOKUP(LEFT(VLOOKUP($A275,csapatok!$A:$NN,CU$320,FALSE),LEN(VLOOKUP($A275,csapatok!$A:$NN,CU$320,FALSE))-6),'csapat-ranglista'!$A:$FP,CU$321,FALSE)/8,VLOOKUP(VLOOKUP($A275,csapatok!$A:$NN,CU$320,FALSE),'csapat-ranglista'!$A:$FP,CU$321,FALSE)/4),0)</f>
        <v>0</v>
      </c>
      <c r="CV275" s="223">
        <f>IFERROR(IF(RIGHT(VLOOKUP($A275,csapatok!$A:$NN,CV$320,FALSE),5)="Csere",VLOOKUP(LEFT(VLOOKUP($A275,csapatok!$A:$NN,CV$320,FALSE),LEN(VLOOKUP($A275,csapatok!$A:$NN,CV$320,FALSE))-6),'csapat-ranglista'!$A:$FP,CV$321,FALSE)/8,VLOOKUP(VLOOKUP($A275,csapatok!$A:$NN,CV$320,FALSE),'csapat-ranglista'!$A:$FP,CV$321,FALSE)/4),0)</f>
        <v>0</v>
      </c>
      <c r="CW275" s="223">
        <f>IFERROR(IF(RIGHT(VLOOKUP($A275,csapatok!$A:$NN,CW$320,FALSE),5)="Csere",VLOOKUP(LEFT(VLOOKUP($A275,csapatok!$A:$NN,CW$320,FALSE),LEN(VLOOKUP($A275,csapatok!$A:$NN,CW$320,FALSE))-6),'csapat-ranglista'!$A:$FP,CW$321,FALSE)/8,VLOOKUP(VLOOKUP($A275,csapatok!$A:$NN,CW$320,FALSE),'csapat-ranglista'!$A:$FP,CW$321,FALSE)/4),0)</f>
        <v>0</v>
      </c>
      <c r="CX275" s="223">
        <f>IFERROR(IF(RIGHT(VLOOKUP($A275,csapatok!$A:$NN,CX$320,FALSE),5)="Csere",VLOOKUP(LEFT(VLOOKUP($A275,csapatok!$A:$NN,CX$320,FALSE),LEN(VLOOKUP($A275,csapatok!$A:$NN,CX$320,FALSE))-6),'csapat-ranglista'!$A:$FP,CX$321,FALSE)/8,VLOOKUP(VLOOKUP($A275,csapatok!$A:$NN,CX$320,FALSE),'csapat-ranglista'!$A:$FP,CX$321,FALSE)/4),0)</f>
        <v>0</v>
      </c>
      <c r="CY275" s="223">
        <f>IFERROR(IF(RIGHT(VLOOKUP($A275,csapatok!$A:$NN,CY$320,FALSE),5)="Csere",VLOOKUP(LEFT(VLOOKUP($A275,csapatok!$A:$NN,CY$320,FALSE),LEN(VLOOKUP($A275,csapatok!$A:$NN,CY$320,FALSE))-6),'csapat-ranglista'!$A:$FP,CY$321,FALSE)/8,VLOOKUP(VLOOKUP($A275,csapatok!$A:$NN,CY$320,FALSE),'csapat-ranglista'!$A:$FP,CY$321,FALSE)/4),0)</f>
        <v>0</v>
      </c>
      <c r="CZ275" s="223">
        <f>IFERROR(IF(RIGHT(VLOOKUP($A275,csapatok!$A:$NN,CZ$320,FALSE),5)="Csere",VLOOKUP(LEFT(VLOOKUP($A275,csapatok!$A:$NN,CZ$320,FALSE),LEN(VLOOKUP($A275,csapatok!$A:$NN,CZ$320,FALSE))-6),'csapat-ranglista'!$A:$FP,CZ$321,FALSE)/8,VLOOKUP(VLOOKUP($A275,csapatok!$A:$NN,CZ$320,FALSE),'csapat-ranglista'!$A:$FP,CZ$321,FALSE)/4),0)</f>
        <v>0</v>
      </c>
      <c r="DA275" s="223">
        <f>IFERROR(IF(RIGHT(VLOOKUP($A275,csapatok!$A:$NN,DA$320,FALSE),5)="Csere",VLOOKUP(LEFT(VLOOKUP($A275,csapatok!$A:$NN,DA$320,FALSE),LEN(VLOOKUP($A275,csapatok!$A:$NN,DA$320,FALSE))-6),'csapat-ranglista'!$A:$FP,DA$321,FALSE)/8,VLOOKUP(VLOOKUP($A275,csapatok!$A:$NN,DA$320,FALSE),'csapat-ranglista'!$A:$FP,DA$321,FALSE)/4),0)</f>
        <v>0</v>
      </c>
      <c r="DB275" s="223">
        <f>IFERROR(IF(RIGHT(VLOOKUP($A275,csapatok!$A:$NN,DB$320,FALSE),5)="Csere",VLOOKUP(LEFT(VLOOKUP($A275,csapatok!$A:$NN,DB$320,FALSE),LEN(VLOOKUP($A275,csapatok!$A:$NN,DB$320,FALSE))-6),'csapat-ranglista'!$A:$FP,DB$321,FALSE)/8,VLOOKUP(VLOOKUP($A275,csapatok!$A:$NN,DB$320,FALSE),'csapat-ranglista'!$A:$FP,DB$321,FALSE)/4),0)</f>
        <v>0</v>
      </c>
      <c r="DC275" s="223">
        <f>IFERROR(IF(RIGHT(VLOOKUP($A275,csapatok!$A:$NN,DC$320,FALSE),5)="Csere",VLOOKUP(LEFT(VLOOKUP($A275,csapatok!$A:$NN,DC$320,FALSE),LEN(VLOOKUP($A275,csapatok!$A:$NN,DC$320,FALSE))-6),'csapat-ranglista'!$A:$FP,DC$321,FALSE)/8,VLOOKUP(VLOOKUP($A275,csapatok!$A:$NN,DC$320,FALSE),'csapat-ranglista'!$A:$FP,DC$321,FALSE)/4),0)</f>
        <v>0</v>
      </c>
      <c r="DD275" s="223">
        <f>IFERROR(IF(RIGHT(VLOOKUP($A275,csapatok!$A:$NN,DD$320,FALSE),5)="Csere",VLOOKUP(LEFT(VLOOKUP($A275,csapatok!$A:$NN,DD$320,FALSE),LEN(VLOOKUP($A275,csapatok!$A:$NN,DD$320,FALSE))-6),'csapat-ranglista'!$A:$FP,DD$321,FALSE)/8,VLOOKUP(VLOOKUP($A275,csapatok!$A:$NN,DD$320,FALSE),'csapat-ranglista'!$A:$FP,DD$321,FALSE)/4),0)</f>
        <v>0</v>
      </c>
      <c r="DE275" s="223">
        <f>IFERROR(IF(RIGHT(VLOOKUP($A275,csapatok!$A:$NN,DE$320,FALSE),5)="Csere",VLOOKUP(LEFT(VLOOKUP($A275,csapatok!$A:$NN,DE$320,FALSE),LEN(VLOOKUP($A275,csapatok!$A:$NN,DE$320,FALSE))-6),'csapat-ranglista'!$A:$FP,DE$321,FALSE)/8,VLOOKUP(VLOOKUP($A275,csapatok!$A:$NN,DE$320,FALSE),'csapat-ranglista'!$A:$FP,DE$321,FALSE)/4),0)</f>
        <v>0</v>
      </c>
      <c r="DF275" s="223">
        <f>IFERROR(IF(RIGHT(VLOOKUP($A275,csapatok!$A:$NN,DF$320,FALSE),5)="Csere",VLOOKUP(LEFT(VLOOKUP($A275,csapatok!$A:$NN,DF$320,FALSE),LEN(VLOOKUP($A275,csapatok!$A:$NN,DF$320,FALSE))-6),'csapat-ranglista'!$A:$FP,DF$321,FALSE)/8,VLOOKUP(VLOOKUP($A275,csapatok!$A:$NN,DF$320,FALSE),'csapat-ranglista'!$A:$FP,DF$321,FALSE)/4),0)</f>
        <v>0</v>
      </c>
      <c r="DG275" s="223">
        <f>IFERROR(IF(RIGHT(VLOOKUP($A275,csapatok!$A:$NN,DG$320,FALSE),5)="Csere",VLOOKUP(LEFT(VLOOKUP($A275,csapatok!$A:$NN,DG$320,FALSE),LEN(VLOOKUP($A275,csapatok!$A:$NN,DG$320,FALSE))-6),'csapat-ranglista'!$A:$FP,DG$321,FALSE)/8,VLOOKUP(VLOOKUP($A275,csapatok!$A:$NN,DG$320,FALSE),'csapat-ranglista'!$A:$FP,DG$321,FALSE)/4),0)</f>
        <v>0</v>
      </c>
      <c r="DH275" s="223">
        <f>IFERROR(IF(RIGHT(VLOOKUP($A275,csapatok!$A:$NN,DH$320,FALSE),5)="Csere",VLOOKUP(LEFT(VLOOKUP($A275,csapatok!$A:$NN,DH$320,FALSE),LEN(VLOOKUP($A275,csapatok!$A:$NN,DH$320,FALSE))-6),'csapat-ranglista'!$A:$FP,DH$321,FALSE)/8,VLOOKUP(VLOOKUP($A275,csapatok!$A:$NN,DH$320,FALSE),'csapat-ranglista'!$A:$FP,DH$321,FALSE)/4),0)</f>
        <v>0</v>
      </c>
      <c r="DI275" s="223">
        <f>IFERROR(IF(RIGHT(VLOOKUP($A275,csapatok!$A:$NN,DI$320,FALSE),5)="Csere",VLOOKUP(LEFT(VLOOKUP($A275,csapatok!$A:$NN,DI$320,FALSE),LEN(VLOOKUP($A275,csapatok!$A:$NN,DI$320,FALSE))-6),'csapat-ranglista'!$A:$FP,DI$321,FALSE)/8,VLOOKUP(VLOOKUP($A275,csapatok!$A:$NN,DI$320,FALSE),'csapat-ranglista'!$A:$FP,DI$321,FALSE)/4),0)</f>
        <v>0</v>
      </c>
      <c r="DJ275" s="223">
        <f>IFERROR(IF(RIGHT(VLOOKUP($A275,csapatok!$A:$NN,DJ$320,FALSE),5)="Csere",VLOOKUP(LEFT(VLOOKUP($A275,csapatok!$A:$NN,DJ$320,FALSE),LEN(VLOOKUP($A275,csapatok!$A:$NN,DJ$320,FALSE))-6),'csapat-ranglista'!$A:$FP,DJ$321,FALSE)/8,VLOOKUP(VLOOKUP($A275,csapatok!$A:$NN,DJ$320,FALSE),'csapat-ranglista'!$A:$FP,DJ$321,FALSE)/4),0)</f>
        <v>0</v>
      </c>
      <c r="DK275" s="223">
        <f>IFERROR(IF(RIGHT(VLOOKUP($A275,csapatok!$A:$NN,DK$320,FALSE),5)="Csere",VLOOKUP(LEFT(VLOOKUP($A275,csapatok!$A:$NN,DK$320,FALSE),LEN(VLOOKUP($A275,csapatok!$A:$NN,DK$320,FALSE))-6),'csapat-ranglista'!$A:$FP,DK$321,FALSE)/8,VLOOKUP(VLOOKUP($A275,csapatok!$A:$NN,DK$320,FALSE),'csapat-ranglista'!$A:$FP,DK$321,FALSE)/4),0)</f>
        <v>0</v>
      </c>
      <c r="DL275" s="223">
        <f>IFERROR(IF(RIGHT(VLOOKUP($A275,csapatok!$A:$NN,DL$320,FALSE),5)="Csere",VLOOKUP(LEFT(VLOOKUP($A275,csapatok!$A:$NN,DL$320,FALSE),LEN(VLOOKUP($A275,csapatok!$A:$NN,DL$320,FALSE))-6),'csapat-ranglista'!$A:$FP,DL$321,FALSE)/8,VLOOKUP(VLOOKUP($A275,csapatok!$A:$NN,DL$320,FALSE),'csapat-ranglista'!$A:$FP,DL$321,FALSE)/4),0)</f>
        <v>0</v>
      </c>
      <c r="DM275" s="223">
        <f>IFERROR(IF(RIGHT(VLOOKUP($A275,csapatok!$A:$NN,DM$320,FALSE),5)="Csere",VLOOKUP(LEFT(VLOOKUP($A275,csapatok!$A:$NN,DM$320,FALSE),LEN(VLOOKUP($A275,csapatok!$A:$NN,DM$320,FALSE))-6),'csapat-ranglista'!$A:$FP,DM$321,FALSE)/8,VLOOKUP(VLOOKUP($A275,csapatok!$A:$NN,DM$320,FALSE),'csapat-ranglista'!$A:$FP,DM$321,FALSE)/4),0)</f>
        <v>0</v>
      </c>
      <c r="DN275" s="223">
        <f>IFERROR(IF(RIGHT(VLOOKUP($A275,csapatok!$A:$NN,DN$320,FALSE),5)="Csere",VLOOKUP(LEFT(VLOOKUP($A275,csapatok!$A:$NN,DN$320,FALSE),LEN(VLOOKUP($A275,csapatok!$A:$NN,DN$320,FALSE))-6),'csapat-ranglista'!$A:$FP,DN$321,FALSE)/8,VLOOKUP(VLOOKUP($A275,csapatok!$A:$NN,DN$320,FALSE),'csapat-ranglista'!$A:$FP,DN$321,FALSE)/4),0)</f>
        <v>0</v>
      </c>
      <c r="DO275" s="224">
        <f>versenyek!$MF$11*IFERROR(VLOOKUP(VLOOKUP($A275,versenyek!ME:MG,3,FALSE),szabalyok!$A$16:$B$23,2,FALSE)/4,0)</f>
        <v>0</v>
      </c>
      <c r="DP275" s="224">
        <f>versenyek!$MI$11*IFERROR(VLOOKUP(VLOOKUP($A275,versenyek!MH:MJ,3,FALSE),szabalyok!$A$16:$B$23,2,FALSE)/4,0)</f>
        <v>0</v>
      </c>
      <c r="DQ275" s="223">
        <f>IFERROR(IF(RIGHT(VLOOKUP($A275,csapatok!$A:$NN,DQ$320,FALSE),5)="Csere",VLOOKUP(LEFT(VLOOKUP($A275,csapatok!$A:$NN,DQ$320,FALSE),LEN(VLOOKUP($A275,csapatok!$A:$NN,DQ$320,FALSE))-6),'csapat-ranglista'!$A:$FP,DQ$321,FALSE)/8,VLOOKUP(VLOOKUP($A275,csapatok!$A:$NN,DQ$320,FALSE),'csapat-ranglista'!$A:$FP,DQ$321,FALSE)/4),0)</f>
        <v>0</v>
      </c>
      <c r="DR275" s="223">
        <f>IFERROR(IF(RIGHT(VLOOKUP($A275,csapatok!$A:$NN,DR$320,FALSE),5)="Csere",VLOOKUP(LEFT(VLOOKUP($A275,csapatok!$A:$NN,DR$320,FALSE),LEN(VLOOKUP($A275,csapatok!$A:$NN,DR$320,FALSE))-6),'csapat-ranglista'!$A:$FP,DR$321,FALSE)/8,VLOOKUP(VLOOKUP($A275,csapatok!$A:$NN,DR$320,FALSE),'csapat-ranglista'!$A:$FP,DR$321,FALSE)/4),0)</f>
        <v>0</v>
      </c>
      <c r="DS275" s="223">
        <f>IFERROR(IF(RIGHT(VLOOKUP($A275,csapatok!$A:$NN,DS$320,FALSE),5)="Csere",VLOOKUP(LEFT(VLOOKUP($A275,csapatok!$A:$NN,DS$320,FALSE),LEN(VLOOKUP($A275,csapatok!$A:$NN,DS$320,FALSE))-6),'csapat-ranglista'!$A:$FP,DS$321,FALSE)/8,VLOOKUP(VLOOKUP($A275,csapatok!$A:$NN,DS$320,FALSE),'csapat-ranglista'!$A:$FP,DS$321,FALSE)/4),0)</f>
        <v>0</v>
      </c>
      <c r="DT275" s="223">
        <f>IFERROR(IF(RIGHT(VLOOKUP($A275,csapatok!$A:$NN,DT$320,FALSE),5)="Csere",VLOOKUP(LEFT(VLOOKUP($A275,csapatok!$A:$NN,DT$320,FALSE),LEN(VLOOKUP($A275,csapatok!$A:$NN,DT$320,FALSE))-6),'csapat-ranglista'!$A:$FP,DT$321,FALSE)/8,VLOOKUP(VLOOKUP($A275,csapatok!$A:$NN,DT$320,FALSE),'csapat-ranglista'!$A:$FP,DT$321,FALSE)/4),0)</f>
        <v>0</v>
      </c>
      <c r="DU275" s="223">
        <f>IFERROR(IF(RIGHT(VLOOKUP($A275,csapatok!$A:$NN,DU$320,FALSE),5)="Csere",VLOOKUP(LEFT(VLOOKUP($A275,csapatok!$A:$NN,DU$320,FALSE),LEN(VLOOKUP($A275,csapatok!$A:$NN,DU$320,FALSE))-6),'csapat-ranglista'!$A:$FP,DU$321,FALSE)/8,VLOOKUP(VLOOKUP($A275,csapatok!$A:$NN,DU$320,FALSE),'csapat-ranglista'!$A:$FP,DU$321,FALSE)/4),0)</f>
        <v>0</v>
      </c>
      <c r="DV275" s="223">
        <f>IFERROR(IF(RIGHT(VLOOKUP($A275,csapatok!$A:$NN,DV$320,FALSE),5)="Csere",VLOOKUP(LEFT(VLOOKUP($A275,csapatok!$A:$NN,DV$320,FALSE),LEN(VLOOKUP($A275,csapatok!$A:$NN,DV$320,FALSE))-6),'csapat-ranglista'!$A:$FP,DV$321,FALSE)/8,VLOOKUP(VLOOKUP($A275,csapatok!$A:$NN,DV$320,FALSE),'csapat-ranglista'!$A:$FP,DV$321,FALSE)/4),0)</f>
        <v>0</v>
      </c>
      <c r="DW275" s="223">
        <f>IFERROR(IF(RIGHT(VLOOKUP($A275,csapatok!$A:$NN,DW$320,FALSE),5)="Csere",VLOOKUP(LEFT(VLOOKUP($A275,csapatok!$A:$NN,DW$320,FALSE),LEN(VLOOKUP($A275,csapatok!$A:$NN,DW$320,FALSE))-6),'csapat-ranglista'!$A:$FP,DW$321,FALSE)/8,VLOOKUP(VLOOKUP($A275,csapatok!$A:$NN,DW$320,FALSE),'csapat-ranglista'!$A:$FP,DW$321,FALSE)/4),0)</f>
        <v>0</v>
      </c>
      <c r="DX275" s="223">
        <f>IFERROR(IF(RIGHT(VLOOKUP($A275,csapatok!$A:$NN,DX$320,FALSE),5)="Csere",VLOOKUP(LEFT(VLOOKUP($A275,csapatok!$A:$NN,DX$320,FALSE),LEN(VLOOKUP($A275,csapatok!$A:$NN,DX$320,FALSE))-6),'csapat-ranglista'!$A:$FP,DX$321,FALSE)/8,VLOOKUP(VLOOKUP($A275,csapatok!$A:$NN,DX$320,FALSE),'csapat-ranglista'!$A:$FP,DX$321,FALSE)/4),0)</f>
        <v>0</v>
      </c>
      <c r="DY275" s="223">
        <f>IFERROR(IF(RIGHT(VLOOKUP($A275,csapatok!$A:$NN,DY$320,FALSE),5)="Csere",VLOOKUP(LEFT(VLOOKUP($A275,csapatok!$A:$NN,DY$320,FALSE),LEN(VLOOKUP($A275,csapatok!$A:$NN,DY$320,FALSE))-6),'csapat-ranglista'!$A:$FP,DY$321,FALSE)/8,VLOOKUP(VLOOKUP($A275,csapatok!$A:$NN,DY$320,FALSE),'csapat-ranglista'!$A:$FP,DY$321,FALSE)/4),0)</f>
        <v>0</v>
      </c>
      <c r="DZ275" s="223">
        <f>IFERROR(IF(RIGHT(VLOOKUP($A275,csapatok!$A:$NN,DZ$320,FALSE),5)="Csere",VLOOKUP(LEFT(VLOOKUP($A275,csapatok!$A:$NN,DZ$320,FALSE),LEN(VLOOKUP($A275,csapatok!$A:$NN,DZ$320,FALSE))-6),'csapat-ranglista'!$A:$FP,DZ$321,FALSE)/8,VLOOKUP(VLOOKUP($A275,csapatok!$A:$NN,DZ$320,FALSE),'csapat-ranglista'!$A:$FP,DZ$321,FALSE)/4),0)</f>
        <v>0</v>
      </c>
      <c r="EA275" s="223">
        <f>IFERROR(IF(RIGHT(VLOOKUP($A275,csapatok!$A:$NN,EA$320,FALSE),5)="Csere",VLOOKUP(LEFT(VLOOKUP($A275,csapatok!$A:$NN,EA$320,FALSE),LEN(VLOOKUP($A275,csapatok!$A:$NN,EA$320,FALSE))-6),'csapat-ranglista'!$A:$FP,EA$321,FALSE)/8,VLOOKUP(VLOOKUP($A275,csapatok!$A:$NN,EA$320,FALSE),'csapat-ranglista'!$A:$FP,EA$321,FALSE)/4),0)</f>
        <v>0</v>
      </c>
      <c r="EB275" s="223">
        <f>IFERROR(IF(RIGHT(VLOOKUP($A275,csapatok!$A:$NN,EB$320,FALSE),5)="Csere",VLOOKUP(LEFT(VLOOKUP($A275,csapatok!$A:$NN,EB$320,FALSE),LEN(VLOOKUP($A275,csapatok!$A:$NN,EB$320,FALSE))-6),'csapat-ranglista'!$A:$FP,EB$321,FALSE)/8,VLOOKUP(VLOOKUP($A275,csapatok!$A:$NN,EB$320,FALSE),'csapat-ranglista'!$A:$FP,EB$321,FALSE)/4),0)</f>
        <v>0</v>
      </c>
      <c r="EC275" s="223">
        <f>IFERROR(IF(RIGHT(VLOOKUP($A275,csapatok!$A:$NN,EC$320,FALSE),5)="Csere",VLOOKUP(LEFT(VLOOKUP($A275,csapatok!$A:$NN,EC$320,FALSE),LEN(VLOOKUP($A275,csapatok!$A:$NN,EC$320,FALSE))-6),'csapat-ranglista'!$A:$FP,EC$321,FALSE)/8,VLOOKUP(VLOOKUP($A275,csapatok!$A:$NN,EC$320,FALSE),'csapat-ranglista'!$A:$FP,EC$321,FALSE)/4),0)</f>
        <v>0</v>
      </c>
      <c r="ED275" s="223">
        <f>IFERROR(IF(RIGHT(VLOOKUP($A275,csapatok!$A:$NN,ED$320,FALSE),5)="Csere",VLOOKUP(LEFT(VLOOKUP($A275,csapatok!$A:$NN,ED$320,FALSE),LEN(VLOOKUP($A275,csapatok!$A:$NN,ED$320,FALSE))-6),'csapat-ranglista'!$A:$FP,ED$321,FALSE)/8,VLOOKUP(VLOOKUP($A275,csapatok!$A:$NN,ED$320,FALSE),'csapat-ranglista'!$A:$FP,ED$321,FALSE)/4),0)</f>
        <v>0</v>
      </c>
      <c r="EE275" s="223">
        <f>IFERROR(IF(RIGHT(VLOOKUP($A275,csapatok!$A:$NN,EE$320,FALSE),5)="Csere",VLOOKUP(LEFT(VLOOKUP($A275,csapatok!$A:$NN,EE$320,FALSE),LEN(VLOOKUP($A275,csapatok!$A:$NN,EE$320,FALSE))-6),'csapat-ranglista'!$A:$FP,EE$321,FALSE)/8,VLOOKUP(VLOOKUP($A275,csapatok!$A:$NN,EE$320,FALSE),'csapat-ranglista'!$A:$FP,EE$321,FALSE)/4),0)</f>
        <v>0</v>
      </c>
      <c r="EF275" s="223">
        <f>IFERROR(IF(RIGHT(VLOOKUP($A275,csapatok!$A:$NN,EF$320,FALSE),5)="Csere",VLOOKUP(LEFT(VLOOKUP($A275,csapatok!$A:$NN,EF$320,FALSE),LEN(VLOOKUP($A275,csapatok!$A:$NN,EF$320,FALSE))-6),'csapat-ranglista'!$A:$FP,EF$321,FALSE)/8,VLOOKUP(VLOOKUP($A275,csapatok!$A:$NN,EF$320,FALSE),'csapat-ranglista'!$A:$FP,EF$321,FALSE)/4),0)</f>
        <v>0</v>
      </c>
      <c r="EG275" s="223">
        <f>IFERROR(IF(RIGHT(VLOOKUP($A275,csapatok!$A:$NN,EG$320,FALSE),5)="Csere",VLOOKUP(LEFT(VLOOKUP($A275,csapatok!$A:$NN,EG$320,FALSE),LEN(VLOOKUP($A275,csapatok!$A:$NN,EG$320,FALSE))-6),'csapat-ranglista'!$A:$FP,EG$321,FALSE)/8,VLOOKUP(VLOOKUP($A275,csapatok!$A:$NN,EG$320,FALSE),'csapat-ranglista'!$A:$FP,EG$321,FALSE)/4),0)</f>
        <v>0</v>
      </c>
      <c r="EH275" s="223">
        <f>IFERROR(IF(RIGHT(VLOOKUP($A275,csapatok!$A:$NN,EH$320,FALSE),5)="Csere",VLOOKUP(LEFT(VLOOKUP($A275,csapatok!$A:$NN,EH$320,FALSE),LEN(VLOOKUP($A275,csapatok!$A:$NN,EH$320,FALSE))-6),'csapat-ranglista'!$A:$FP,EH$321,FALSE)/8,VLOOKUP(VLOOKUP($A275,csapatok!$A:$NN,EH$320,FALSE),'csapat-ranglista'!$A:$FP,EH$321,FALSE)/4),0)</f>
        <v>0</v>
      </c>
      <c r="EI275" s="223">
        <f>IFERROR(IF(RIGHT(VLOOKUP($A275,csapatok!$A:$NN,EI$320,FALSE),5)="Csere",VLOOKUP(LEFT(VLOOKUP($A275,csapatok!$A:$NN,EI$320,FALSE),LEN(VLOOKUP($A275,csapatok!$A:$NN,EI$320,FALSE))-6),'csapat-ranglista'!$A:$FP,EI$321,FALSE)/8,VLOOKUP(VLOOKUP($A275,csapatok!$A:$NN,EI$320,FALSE),'csapat-ranglista'!$A:$FP,EI$321,FALSE)/4),0)</f>
        <v>0</v>
      </c>
      <c r="EJ275" s="223">
        <f>IFERROR(IF(RIGHT(VLOOKUP($A275,csapatok!$A:$NN,EJ$320,FALSE),5)="Csere",VLOOKUP(LEFT(VLOOKUP($A275,csapatok!$A:$NN,EJ$320,FALSE),LEN(VLOOKUP($A275,csapatok!$A:$NN,EJ$320,FALSE))-6),'csapat-ranglista'!$A:$FP,EJ$321,FALSE)/8,VLOOKUP(VLOOKUP($A275,csapatok!$A:$NN,EJ$320,FALSE),'csapat-ranglista'!$A:$FP,EJ$321,FALSE)/4),0)</f>
        <v>0</v>
      </c>
      <c r="EK275" s="223">
        <f>IFERROR(IF(RIGHT(VLOOKUP($A275,csapatok!$A:$NN,EK$320,FALSE),5)="Csere",VLOOKUP(LEFT(VLOOKUP($A275,csapatok!$A:$NN,EK$320,FALSE),LEN(VLOOKUP($A275,csapatok!$A:$NN,EK$320,FALSE))-6),'csapat-ranglista'!$A:$FP,EK$321,FALSE)/8,VLOOKUP(VLOOKUP($A275,csapatok!$A:$NN,EK$320,FALSE),'csapat-ranglista'!$A:$FP,EK$321,FALSE)/4),0)</f>
        <v>0</v>
      </c>
      <c r="EL275" s="223">
        <f>IFERROR(IF(RIGHT(VLOOKUP($A275,csapatok!$A:$NN,EL$320,FALSE),5)="Csere",VLOOKUP(LEFT(VLOOKUP($A275,csapatok!$A:$NN,EL$320,FALSE),LEN(VLOOKUP($A275,csapatok!$A:$NN,EL$320,FALSE))-6),'csapat-ranglista'!$A:$FP,EL$321,FALSE)/8,VLOOKUP(VLOOKUP($A275,csapatok!$A:$NN,EL$320,FALSE),'csapat-ranglista'!$A:$FP,EL$321,FALSE)/4),0)</f>
        <v>0</v>
      </c>
      <c r="EM275" s="223">
        <f>IFERROR(IF(RIGHT(VLOOKUP($A275,csapatok!$A:$NN,EM$320,FALSE),5)="Csere",VLOOKUP(LEFT(VLOOKUP($A275,csapatok!$A:$NN,EM$320,FALSE),LEN(VLOOKUP($A275,csapatok!$A:$NN,EM$320,FALSE))-6),'csapat-ranglista'!$A:$FP,EM$321,FALSE)/8,VLOOKUP(VLOOKUP($A275,csapatok!$A:$NN,EM$320,FALSE),'csapat-ranglista'!$A:$FP,EM$321,FALSE)/4),0)</f>
        <v>0</v>
      </c>
      <c r="EN275" s="223">
        <f>IFERROR(IF(RIGHT(VLOOKUP($A275,csapatok!$A:$NN,EN$320,FALSE),5)="Csere",VLOOKUP(LEFT(VLOOKUP($A275,csapatok!$A:$NN,EN$320,FALSE),LEN(VLOOKUP($A275,csapatok!$A:$NN,EN$320,FALSE))-6),'csapat-ranglista'!$A:$FP,EN$321,FALSE)/8,VLOOKUP(VLOOKUP($A275,csapatok!$A:$NN,EN$320,FALSE),'csapat-ranglista'!$A:$FP,EN$321,FALSE)/4),0)</f>
        <v>0</v>
      </c>
      <c r="EO275" s="223">
        <f>IFERROR(IF(RIGHT(VLOOKUP($A275,csapatok!$A:$NN,EO$320,FALSE),5)="Csere",VLOOKUP(LEFT(VLOOKUP($A275,csapatok!$A:$NN,EO$320,FALSE),LEN(VLOOKUP($A275,csapatok!$A:$NN,EO$320,FALSE))-6),'csapat-ranglista'!$A:$FP,EO$321,FALSE)/8,VLOOKUP(VLOOKUP($A275,csapatok!$A:$NN,EO$320,FALSE),'csapat-ranglista'!$A:$FP,EO$321,FALSE)/4),0)</f>
        <v>0</v>
      </c>
      <c r="EP275" s="223">
        <f>IFERROR(IF(RIGHT(VLOOKUP($A275,csapatok!$A:$NN,EP$320,FALSE),5)="Csere",VLOOKUP(LEFT(VLOOKUP($A275,csapatok!$A:$NN,EP$320,FALSE),LEN(VLOOKUP($A275,csapatok!$A:$NN,EP$320,FALSE))-6),'csapat-ranglista'!$A:$FP,EP$321,FALSE)/8,VLOOKUP(VLOOKUP($A275,csapatok!$A:$NN,EP$320,FALSE),'csapat-ranglista'!$A:$FP,EP$321,FALSE)/4),0)</f>
        <v>0</v>
      </c>
      <c r="EQ275" s="223">
        <f>IFERROR(IF(RIGHT(VLOOKUP($A275,csapatok!$A:$NN,EQ$320,FALSE),5)="Csere",VLOOKUP(LEFT(VLOOKUP($A275,csapatok!$A:$NN,EQ$320,FALSE),LEN(VLOOKUP($A275,csapatok!$A:$NN,EQ$320,FALSE))-6),'csapat-ranglista'!$A:$FP,EQ$321,FALSE)/8,VLOOKUP(VLOOKUP($A275,csapatok!$A:$NN,EQ$320,FALSE),'csapat-ranglista'!$A:$FP,EQ$321,FALSE)/4),0)</f>
        <v>0</v>
      </c>
      <c r="ER275" s="223">
        <f>IFERROR(IF(RIGHT(VLOOKUP($A275,csapatok!$A:$NN,ER$320,FALSE),5)="Csere",VLOOKUP(LEFT(VLOOKUP($A275,csapatok!$A:$NN,ER$320,FALSE),LEN(VLOOKUP($A275,csapatok!$A:$NN,ER$320,FALSE))-6),'csapat-ranglista'!$A:$FP,ER$321,FALSE)/8,VLOOKUP(VLOOKUP($A275,csapatok!$A:$NN,ER$320,FALSE),'csapat-ranglista'!$A:$FP,ER$321,FALSE)/4),0)</f>
        <v>0</v>
      </c>
      <c r="ES275" s="223">
        <f>IFERROR(IF(RIGHT(VLOOKUP($A275,csapatok!$A:$NN,ES$320,FALSE),5)="Csere",VLOOKUP(LEFT(VLOOKUP($A275,csapatok!$A:$NN,ES$320,FALSE),LEN(VLOOKUP($A275,csapatok!$A:$NN,ES$320,FALSE))-6),'csapat-ranglista'!$A:$FP,ES$321,FALSE)/8,VLOOKUP(VLOOKUP($A275,csapatok!$A:$NN,ES$320,FALSE),'csapat-ranglista'!$A:$FP,ES$321,FALSE)/4),0)</f>
        <v>0</v>
      </c>
      <c r="ET275" s="223">
        <f>IFERROR(IF(RIGHT(VLOOKUP($A275,csapatok!$A:$NN,ET$320,FALSE),5)="Csere",VLOOKUP(LEFT(VLOOKUP($A275,csapatok!$A:$NN,ET$320,FALSE),LEN(VLOOKUP($A275,csapatok!$A:$NN,ET$320,FALSE))-6),'csapat-ranglista'!$A:$FP,ET$321,FALSE)/8,VLOOKUP(VLOOKUP($A275,csapatok!$A:$NN,ET$320,FALSE),'csapat-ranglista'!$A:$FP,ET$321,FALSE)/4),0)</f>
        <v>0</v>
      </c>
      <c r="EU275" s="223">
        <f>IFERROR(IF(RIGHT(VLOOKUP($A275,csapatok!$A:$NN,EU$320,FALSE),5)="Csere",VLOOKUP(LEFT(VLOOKUP($A275,csapatok!$A:$NN,EU$320,FALSE),LEN(VLOOKUP($A275,csapatok!$A:$NN,EU$320,FALSE))-6),'csapat-ranglista'!$A:$FP,EU$321,FALSE)/8,VLOOKUP(VLOOKUP($A275,csapatok!$A:$NN,EU$320,FALSE),'csapat-ranglista'!$A:$FP,EU$321,FALSE)/4),0)</f>
        <v>0</v>
      </c>
      <c r="EV275" s="223">
        <f>IFERROR(IF(RIGHT(VLOOKUP($A275,csapatok!$A:$NN,EV$320,FALSE),5)="Csere",VLOOKUP(LEFT(VLOOKUP($A275,csapatok!$A:$NN,EV$320,FALSE),LEN(VLOOKUP($A275,csapatok!$A:$NN,EV$320,FALSE))-6),'csapat-ranglista'!$A:$FP,EV$321,FALSE)/8,VLOOKUP(VLOOKUP($A275,csapatok!$A:$NN,EV$320,FALSE),'csapat-ranglista'!$A:$FP,EV$321,FALSE)/4),0)</f>
        <v>0</v>
      </c>
      <c r="EW275" s="223">
        <f>IFERROR(IF(RIGHT(VLOOKUP($A275,csapatok!$A:$NN,EW$320,FALSE),5)="Csere",VLOOKUP(LEFT(VLOOKUP($A275,csapatok!$A:$NN,EW$320,FALSE),LEN(VLOOKUP($A275,csapatok!$A:$NN,EW$320,FALSE))-6),'csapat-ranglista'!$A:$FP,EW$321,FALSE)/8,VLOOKUP(VLOOKUP($A275,csapatok!$A:$NN,EW$320,FALSE),'csapat-ranglista'!$A:$FP,EW$321,FALSE)/4),0)</f>
        <v>0</v>
      </c>
      <c r="EX275" s="223">
        <f>IFERROR(IF(RIGHT(VLOOKUP($A275,csapatok!$A:$NN,EX$320,FALSE),5)="Csere",VLOOKUP(LEFT(VLOOKUP($A275,csapatok!$A:$NN,EX$320,FALSE),LEN(VLOOKUP($A275,csapatok!$A:$NN,EX$320,FALSE))-6),'csapat-ranglista'!$A:$FP,EX$321,FALSE)/8,VLOOKUP(VLOOKUP($A275,csapatok!$A:$NN,EX$320,FALSE),'csapat-ranglista'!$A:$FP,EX$321,FALSE)/4),0)</f>
        <v>0</v>
      </c>
      <c r="EY275" s="223">
        <f>IFERROR(IF(RIGHT(VLOOKUP($A275,csapatok!$A:$NN,EY$320,FALSE),5)="Csere",VLOOKUP(LEFT(VLOOKUP($A275,csapatok!$A:$NN,EY$320,FALSE),LEN(VLOOKUP($A275,csapatok!$A:$NN,EY$320,FALSE))-6),'csapat-ranglista'!$A:$FP,EY$321,FALSE)/8,VLOOKUP(VLOOKUP($A275,csapatok!$A:$NN,EY$320,FALSE),'csapat-ranglista'!$A:$FP,EY$321,FALSE)/4),0)</f>
        <v>0</v>
      </c>
      <c r="EZ275" s="223">
        <f>IFERROR(IF(RIGHT(VLOOKUP($A275,csapatok!$A:$NN,EZ$320,FALSE),5)="Csere",VLOOKUP(LEFT(VLOOKUP($A275,csapatok!$A:$NN,EZ$320,FALSE),LEN(VLOOKUP($A275,csapatok!$A:$NN,EZ$320,FALSE))-6),'csapat-ranglista'!$A:$FP,EZ$321,FALSE)/8,VLOOKUP(VLOOKUP($A275,csapatok!$A:$NN,EZ$320,FALSE),'csapat-ranglista'!$A:$FP,EZ$321,FALSE)/4),0)</f>
        <v>0</v>
      </c>
      <c r="FA275" s="223">
        <f>IFERROR(IF(RIGHT(VLOOKUP($A275,csapatok!$A:$NN,FA$320,FALSE),5)="Csere",VLOOKUP(LEFT(VLOOKUP($A275,csapatok!$A:$NN,FA$320,FALSE),LEN(VLOOKUP($A275,csapatok!$A:$NN,FA$320,FALSE))-6),'csapat-ranglista'!$A:$FP,FA$321,FALSE)/8,VLOOKUP(VLOOKUP($A275,csapatok!$A:$NN,FA$320,FALSE),'csapat-ranglista'!$A:$FP,FA$321,FALSE)/4),0)</f>
        <v>0</v>
      </c>
      <c r="FB275" s="223">
        <f>IFERROR(IF(RIGHT(VLOOKUP($A275,csapatok!$A:$NN,FB$320,FALSE),5)="Csere",VLOOKUP(LEFT(VLOOKUP($A275,csapatok!$A:$NN,FB$320,FALSE),LEN(VLOOKUP($A275,csapatok!$A:$NN,FB$320,FALSE))-6),'csapat-ranglista'!$A:$FP,FB$321,FALSE)/8,VLOOKUP(VLOOKUP($A275,csapatok!$A:$NN,FB$320,FALSE),'csapat-ranglista'!$A:$FP,FB$321,FALSE)/4),0)</f>
        <v>0</v>
      </c>
      <c r="FC275" s="223">
        <f>IFERROR(IF(RIGHT(VLOOKUP($A275,csapatok!$A:$NN,FC$320,FALSE),5)="Csere",VLOOKUP(LEFT(VLOOKUP($A275,csapatok!$A:$NN,FC$320,FALSE),LEN(VLOOKUP($A275,csapatok!$A:$NN,FC$320,FALSE))-6),'csapat-ranglista'!$A:$FP,FC$321,FALSE)/8,VLOOKUP(VLOOKUP($A275,csapatok!$A:$NN,FC$320,FALSE),'csapat-ranglista'!$A:$FP,FC$321,FALSE)/4),0)</f>
        <v>0</v>
      </c>
      <c r="FD275" s="224">
        <f>versenyek!$QY$11*IFERROR(VLOOKUP(VLOOKUP($A275,versenyek!QX:QZ,3,FALSE),szabalyok!$A$16:$B$23,2,FALSE)/4,0)</f>
        <v>0</v>
      </c>
      <c r="FE275" s="224">
        <f>versenyek!$RB$11*IFERROR(VLOOKUP(VLOOKUP($A275,versenyek!RA:RC,3,FALSE),szabalyok!$A$16:$B$23,2,FALSE)/4,0)</f>
        <v>0</v>
      </c>
      <c r="FF275" s="223">
        <f>IFERROR(IF(RIGHT(VLOOKUP($A275,csapatok!$A:$NN,FF$320,FALSE),5)="Csere",VLOOKUP(LEFT(VLOOKUP($A275,csapatok!$A:$NN,FF$320,FALSE),LEN(VLOOKUP($A275,csapatok!$A:$NN,FF$320,FALSE))-6),'csapat-ranglista'!$A:$FP,FF$321,FALSE)/8,VLOOKUP(VLOOKUP($A275,csapatok!$A:$NN,FF$320,FALSE),'csapat-ranglista'!$A:$FP,FF$321,FALSE)/4),0)</f>
        <v>0</v>
      </c>
      <c r="FG275" s="223">
        <f>IFERROR(IF(RIGHT(VLOOKUP($A275,csapatok!$A:$NN,FG$320,FALSE),5)="Csere",VLOOKUP(LEFT(VLOOKUP($A275,csapatok!$A:$NN,FG$320,FALSE),LEN(VLOOKUP($A275,csapatok!$A:$NN,FG$320,FALSE))-6),'csapat-ranglista'!$A:$FP,FG$321,FALSE)/8,VLOOKUP(VLOOKUP($A275,csapatok!$A:$NN,FG$320,FALSE),'csapat-ranglista'!$A:$FP,FG$321,FALSE)/4),0)</f>
        <v>0</v>
      </c>
      <c r="FH275" s="223">
        <f>IFERROR(IF(RIGHT(VLOOKUP($A275,csapatok!$A:$NN,FH$320,FALSE),5)="Csere",VLOOKUP(LEFT(VLOOKUP($A275,csapatok!$A:$NN,FH$320,FALSE),LEN(VLOOKUP($A275,csapatok!$A:$NN,FH$320,FALSE))-6),'csapat-ranglista'!$A:$FP,FH$321,FALSE)/8,VLOOKUP(VLOOKUP($A275,csapatok!$A:$NN,FH$320,FALSE),'csapat-ranglista'!$A:$FP,FH$321,FALSE)/4),0)</f>
        <v>0</v>
      </c>
      <c r="FI275" s="223">
        <f>IFERROR(IF(RIGHT(VLOOKUP($A275,csapatok!$A:$NN,FI$320,FALSE),5)="Csere",VLOOKUP(LEFT(VLOOKUP($A275,csapatok!$A:$NN,FI$320,FALSE),LEN(VLOOKUP($A275,csapatok!$A:$NN,FI$320,FALSE))-6),'csapat-ranglista'!$A:$FP,FI$321,FALSE)/8,VLOOKUP(VLOOKUP($A275,csapatok!$A:$NN,FI$320,FALSE),'csapat-ranglista'!$A:$FP,FI$321,FALSE)/4),0)</f>
        <v>0</v>
      </c>
      <c r="FJ275" s="223">
        <f>IFERROR(IF(RIGHT(VLOOKUP($A275,csapatok!$A:$NN,FJ$320,FALSE),5)="Csere",VLOOKUP(LEFT(VLOOKUP($A275,csapatok!$A:$NN,FJ$320,FALSE),LEN(VLOOKUP($A275,csapatok!$A:$NN,FJ$320,FALSE))-6),'csapat-ranglista'!$A:$FP,FJ$321,FALSE)/8,VLOOKUP(VLOOKUP($A275,csapatok!$A:$NN,FJ$320,FALSE),'csapat-ranglista'!$A:$FP,FJ$321,FALSE)/4),0)</f>
        <v>0</v>
      </c>
      <c r="FK275" s="223">
        <f>IFERROR(IF(RIGHT(VLOOKUP($A275,csapatok!$A:$NN,FK$320,FALSE),5)="Csere",VLOOKUP(LEFT(VLOOKUP($A275,csapatok!$A:$NN,FK$320,FALSE),LEN(VLOOKUP($A275,csapatok!$A:$NN,FK$320,FALSE))-6),'csapat-ranglista'!$A:$FP,FK$321,FALSE)/8,VLOOKUP(VLOOKUP($A275,csapatok!$A:$NN,FK$320,FALSE),'csapat-ranglista'!$A:$FP,FK$321,FALSE)/4),0)</f>
        <v>0</v>
      </c>
      <c r="FL275" s="223">
        <f>IFERROR(IF(RIGHT(VLOOKUP($A275,csapatok!$A:$NN,FL$320,FALSE),5)="Csere",VLOOKUP(LEFT(VLOOKUP($A275,csapatok!$A:$NN,FL$320,FALSE),LEN(VLOOKUP($A275,csapatok!$A:$NN,FL$320,FALSE))-6),'csapat-ranglista'!$A:$FP,FL$321,FALSE)/8,VLOOKUP(VLOOKUP($A275,csapatok!$A:$NN,FL$320,FALSE),'csapat-ranglista'!$A:$FP,FL$321,FALSE)/4),0)</f>
        <v>0</v>
      </c>
      <c r="FM275" s="223">
        <f>IFERROR(IF(RIGHT(VLOOKUP($A275,csapatok!$A:$NN,FM$320,FALSE),5)="Csere",VLOOKUP(LEFT(VLOOKUP($A275,csapatok!$A:$NN,FM$320,FALSE),LEN(VLOOKUP($A275,csapatok!$A:$NN,FM$320,FALSE))-6),'csapat-ranglista'!$A:$FP,FM$321,FALSE)/8,VLOOKUP(VLOOKUP($A275,csapatok!$A:$NN,FM$320,FALSE),'csapat-ranglista'!$A:$FP,FM$321,FALSE)/4),0)</f>
        <v>0</v>
      </c>
      <c r="FN275" s="223">
        <f>IFERROR(IF(RIGHT(VLOOKUP($A275,csapatok!$A:$NN,FN$320,FALSE),5)="Csere",VLOOKUP(LEFT(VLOOKUP($A275,csapatok!$A:$NN,FN$320,FALSE),LEN(VLOOKUP($A275,csapatok!$A:$NN,FN$320,FALSE))-6),'csapat-ranglista'!$A:$FP,FN$321,FALSE)/8,VLOOKUP(VLOOKUP($A275,csapatok!$A:$NN,FN$320,FALSE),'csapat-ranglista'!$A:$FP,FN$321,FALSE)/4),0)</f>
        <v>0</v>
      </c>
      <c r="FO275" s="223">
        <f>IFERROR(IF(RIGHT(VLOOKUP($A275,csapatok!$A:$NN,FO$320,FALSE),5)="Csere",VLOOKUP(LEFT(VLOOKUP($A275,csapatok!$A:$NN,FO$320,FALSE),LEN(VLOOKUP($A275,csapatok!$A:$NN,FO$320,FALSE))-6),'csapat-ranglista'!$A:$FP,FO$321,FALSE)/8,VLOOKUP(VLOOKUP($A275,csapatok!$A:$NN,FO$320,FALSE),'csapat-ranglista'!$A:$FP,FO$321,FALSE)/4),0)</f>
        <v>0</v>
      </c>
      <c r="FP275" s="223">
        <f>IFERROR(IF(RIGHT(VLOOKUP($A275,csapatok!$A:$NN,FP$320,FALSE),5)="Csere",VLOOKUP(LEFT(VLOOKUP($A275,csapatok!$A:$NN,FP$320,FALSE),LEN(VLOOKUP($A275,csapatok!$A:$NN,FP$320,FALSE))-6),'csapat-ranglista'!$A:$FP,FP$321,FALSE)/8,VLOOKUP(VLOOKUP($A275,csapatok!$A:$NN,FP$320,FALSE),'csapat-ranglista'!$A:$FP,FP$321,FALSE)/4),0)</f>
        <v>0</v>
      </c>
      <c r="FQ275" s="223">
        <f>IFERROR(IF(RIGHT(VLOOKUP($A275,csapatok!$A:$NN,FQ$320,FALSE),5)="Csere",VLOOKUP(LEFT(VLOOKUP($A275,csapatok!$A:$NN,FQ$320,FALSE),LEN(VLOOKUP($A275,csapatok!$A:$NN,FQ$320,FALSE))-6),'csapat-ranglista'!$A:$FP,FQ$321,FALSE)/8,VLOOKUP(VLOOKUP($A275,csapatok!$A:$NN,FQ$320,FALSE),'csapat-ranglista'!$A:$FP,FQ$321,FALSE)/4),0)</f>
        <v>0</v>
      </c>
      <c r="FR275" s="223">
        <f>IFERROR(IF(RIGHT(VLOOKUP($A275,csapatok!$A:$NN,FR$320,FALSE),5)="Csere",VLOOKUP(LEFT(VLOOKUP($A275,csapatok!$A:$NN,FR$320,FALSE),LEN(VLOOKUP($A275,csapatok!$A:$NN,FR$320,FALSE))-6),'csapat-ranglista'!$A:$FP,FR$321,FALSE)/8,VLOOKUP(VLOOKUP($A275,csapatok!$A:$NN,FR$320,FALSE),'csapat-ranglista'!$A:$FP,FR$321,FALSE)/4),0)</f>
        <v>0</v>
      </c>
      <c r="FS275" s="223">
        <f>IFERROR(IF(RIGHT(VLOOKUP($A275,csapatok!$A:$NN,FS$320,FALSE),5)="Csere",VLOOKUP(LEFT(VLOOKUP($A275,csapatok!$A:$NN,FS$320,FALSE),LEN(VLOOKUP($A275,csapatok!$A:$NN,FS$320,FALSE))-6),'csapat-ranglista'!$A:$FP,FS$321,FALSE)/8,VLOOKUP(VLOOKUP($A275,csapatok!$A:$NN,FS$320,FALSE),'csapat-ranglista'!$A:$FP,FS$321,FALSE)/4),0)</f>
        <v>0</v>
      </c>
      <c r="FT275" s="223">
        <f>IFERROR(IF(RIGHT(VLOOKUP($A275,csapatok!$A:$NN,FT$320,FALSE),5)="Csere",VLOOKUP(LEFT(VLOOKUP($A275,csapatok!$A:$NN,FT$320,FALSE),LEN(VLOOKUP($A275,csapatok!$A:$NN,FT$320,FALSE))-6),'csapat-ranglista'!$A:$FP,FT$321,FALSE)/8,VLOOKUP(VLOOKUP($A275,csapatok!$A:$NN,FT$320,FALSE),'csapat-ranglista'!$A:$FP,FT$321,FALSE)/4),0)</f>
        <v>0</v>
      </c>
      <c r="FU275" s="223">
        <f>IFERROR(IF(RIGHT(VLOOKUP($A275,csapatok!$A:$NN,FU$320,FALSE),5)="Csere",VLOOKUP(LEFT(VLOOKUP($A275,csapatok!$A:$NN,FU$320,FALSE),LEN(VLOOKUP($A275,csapatok!$A:$NN,FU$320,FALSE))-6),'csapat-ranglista'!$A:$FP,FU$321,FALSE)/8,VLOOKUP(VLOOKUP($A275,csapatok!$A:$NN,FU$320,FALSE),'csapat-ranglista'!$A:$FP,FU$321,FALSE)/4),0)</f>
        <v>0</v>
      </c>
      <c r="FV275" s="223">
        <f>IFERROR(IF(RIGHT(VLOOKUP($A275,csapatok!$A:$NN,FV$320,FALSE),5)="Csere",VLOOKUP(LEFT(VLOOKUP($A275,csapatok!$A:$NN,FV$320,FALSE),LEN(VLOOKUP($A275,csapatok!$A:$NN,FV$320,FALSE))-6),'csapat-ranglista'!$A:$FP,FV$321,FALSE)/8,VLOOKUP(VLOOKUP($A275,csapatok!$A:$NN,FV$320,FALSE),'csapat-ranglista'!$A:$FP,FV$321,FALSE)/4),0)</f>
        <v>0</v>
      </c>
      <c r="FW275" s="223">
        <f>IFERROR(IF(RIGHT(VLOOKUP($A275,csapatok!$A:$NN,FW$320,FALSE),5)="Csere",VLOOKUP(LEFT(VLOOKUP($A275,csapatok!$A:$NN,FW$320,FALSE),LEN(VLOOKUP($A275,csapatok!$A:$NN,FW$320,FALSE))-6),'csapat-ranglista'!$A:$FP,FW$321,FALSE)/8,VLOOKUP(VLOOKUP($A275,csapatok!$A:$NN,FW$320,FALSE),'csapat-ranglista'!$A:$FP,FW$321,FALSE)/4),0)</f>
        <v>0</v>
      </c>
      <c r="FX275" s="223">
        <f>IFERROR(IF(RIGHT(VLOOKUP($A275,csapatok!$A:$NN,FX$320,FALSE),5)="Csere",VLOOKUP(LEFT(VLOOKUP($A275,csapatok!$A:$NN,FX$320,FALSE),LEN(VLOOKUP($A275,csapatok!$A:$NN,FX$320,FALSE))-6),'csapat-ranglista'!$A:$FP,FX$321,FALSE)/8,VLOOKUP(VLOOKUP($A275,csapatok!$A:$NN,FX$320,FALSE),'csapat-ranglista'!$A:$FP,FX$321,FALSE)/4),0)</f>
        <v>0</v>
      </c>
      <c r="FY275" s="223">
        <f>IFERROR(IF(RIGHT(VLOOKUP($A275,csapatok!$A:$NN,FY$320,FALSE),5)="Csere",VLOOKUP(LEFT(VLOOKUP($A275,csapatok!$A:$NN,FY$320,FALSE),LEN(VLOOKUP($A275,csapatok!$A:$NN,FY$320,FALSE))-6),'csapat-ranglista'!$A:$FP,FY$321,FALSE)/8,VLOOKUP(VLOOKUP($A275,csapatok!$A:$NN,FY$320,FALSE),'csapat-ranglista'!$A:$FP,FY$321,FALSE)/4),0)</f>
        <v>0</v>
      </c>
      <c r="FZ275" s="223">
        <f>IFERROR(IF(RIGHT(VLOOKUP($A275,csapatok!$A:$NN,FZ$320,FALSE),5)="Csere",VLOOKUP(LEFT(VLOOKUP($A275,csapatok!$A:$NN,FZ$320,FALSE),LEN(VLOOKUP($A275,csapatok!$A:$NN,FZ$320,FALSE))-6),'csapat-ranglista'!$A:$FP,FZ$321,FALSE)/8,VLOOKUP(VLOOKUP($A275,csapatok!$A:$NN,FZ$320,FALSE),'csapat-ranglista'!$A:$FP,FZ$321,FALSE)/4),0)</f>
        <v>0</v>
      </c>
      <c r="GA275" s="223">
        <f>IFERROR(IF(RIGHT(VLOOKUP($A275,csapatok!$A:$NN,GA$320,FALSE),5)="Csere",VLOOKUP(LEFT(VLOOKUP($A275,csapatok!$A:$NN,GA$320,FALSE),LEN(VLOOKUP($A275,csapatok!$A:$NN,GA$320,FALSE))-6),'csapat-ranglista'!$A:$FP,GA$321,FALSE)/8,VLOOKUP(VLOOKUP($A275,csapatok!$A:$NN,GA$320,FALSE),'csapat-ranglista'!$A:$FP,GA$321,FALSE)/4),0)</f>
        <v>0</v>
      </c>
      <c r="GB275" s="223">
        <f>IFERROR(IF(RIGHT(VLOOKUP($A275,csapatok!$A:$NN,GB$320,FALSE),5)="Csere",VLOOKUP(LEFT(VLOOKUP($A275,csapatok!$A:$NN,GB$320,FALSE),LEN(VLOOKUP($A275,csapatok!$A:$NN,GB$320,FALSE))-6),'csapat-ranglista'!$A:$FP,GB$321,FALSE)/8,VLOOKUP(VLOOKUP($A275,csapatok!$A:$NN,GB$320,FALSE),'csapat-ranglista'!$A:$FP,GB$321,FALSE)/4),0)</f>
        <v>0</v>
      </c>
      <c r="GC275" s="223">
        <f>IFERROR(IF(RIGHT(VLOOKUP($A275,csapatok!$A:$NN,GC$320,FALSE),5)="Csere",VLOOKUP(LEFT(VLOOKUP($A275,csapatok!$A:$NN,GC$320,FALSE),LEN(VLOOKUP($A275,csapatok!$A:$NN,GC$320,FALSE))-6),'csapat-ranglista'!$A:$FP,GC$321,FALSE)/8,VLOOKUP(VLOOKUP($A275,csapatok!$A:$NN,GC$320,FALSE),'csapat-ranglista'!$A:$FP,GC$321,FALSE)/4),0)</f>
        <v>0</v>
      </c>
      <c r="GD275" s="247">
        <f>SUM(EQ275:GC275)</f>
        <v>0</v>
      </c>
    </row>
    <row r="276" spans="1:186">
      <c r="A276" s="32" t="s">
        <v>555</v>
      </c>
      <c r="B276" s="130"/>
      <c r="C276" s="131" t="str">
        <f>IF(B276=0,"",IF(B276&lt;$C$1,"felnőtt","ifi"))</f>
        <v/>
      </c>
      <c r="D276" s="32" t="s">
        <v>9</v>
      </c>
      <c r="E276" s="45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>
        <f>IFERROR(IF(RIGHT(VLOOKUP($A276,csapatok!$A:$BL,X$320,FALSE),5)="Csere",VLOOKUP(LEFT(VLOOKUP($A276,csapatok!$A:$BL,X$320,FALSE),LEN(VLOOKUP($A276,csapatok!$A:$BL,X$320,FALSE))-6),'csapat-ranglista'!$A:$FP,X$321,FALSE)/8,VLOOKUP(VLOOKUP($A276,csapatok!$A:$BL,X$320,FALSE),'csapat-ranglista'!$A:$FP,X$321,FALSE)/4),0)</f>
        <v>0</v>
      </c>
      <c r="Y276" s="32">
        <f>IFERROR(IF(RIGHT(VLOOKUP($A276,csapatok!$A:$BL,Y$320,FALSE),5)="Csere",VLOOKUP(LEFT(VLOOKUP($A276,csapatok!$A:$BL,Y$320,FALSE),LEN(VLOOKUP($A276,csapatok!$A:$BL,Y$320,FALSE))-6),'csapat-ranglista'!$A:$FP,Y$321,FALSE)/8,VLOOKUP(VLOOKUP($A276,csapatok!$A:$BL,Y$320,FALSE),'csapat-ranglista'!$A:$FP,Y$321,FALSE)/4),0)</f>
        <v>0</v>
      </c>
      <c r="Z276" s="32">
        <f>IFERROR(IF(RIGHT(VLOOKUP($A276,csapatok!$A:$BL,Z$320,FALSE),5)="Csere",VLOOKUP(LEFT(VLOOKUP($A276,csapatok!$A:$BL,Z$320,FALSE),LEN(VLOOKUP($A276,csapatok!$A:$BL,Z$320,FALSE))-6),'csapat-ranglista'!$A:$FP,Z$321,FALSE)/8,VLOOKUP(VLOOKUP($A276,csapatok!$A:$BL,Z$320,FALSE),'csapat-ranglista'!$A:$FP,Z$321,FALSE)/4),0)</f>
        <v>0</v>
      </c>
      <c r="AA276" s="32">
        <f>IFERROR(IF(RIGHT(VLOOKUP($A276,csapatok!$A:$BL,AA$320,FALSE),5)="Csere",VLOOKUP(LEFT(VLOOKUP($A276,csapatok!$A:$BL,AA$320,FALSE),LEN(VLOOKUP($A276,csapatok!$A:$BL,AA$320,FALSE))-6),'csapat-ranglista'!$A:$FP,AA$321,FALSE)/8,VLOOKUP(VLOOKUP($A276,csapatok!$A:$BL,AA$320,FALSE),'csapat-ranglista'!$A:$FP,AA$321,FALSE)/4),0)</f>
        <v>0</v>
      </c>
      <c r="AB276" s="223">
        <f>IFERROR(IF(RIGHT(VLOOKUP($A276,csapatok!$A:$BL,AB$320,FALSE),5)="Csere",VLOOKUP(LEFT(VLOOKUP($A276,csapatok!$A:$BL,AB$320,FALSE),LEN(VLOOKUP($A276,csapatok!$A:$BL,AB$320,FALSE))-6),'csapat-ranglista'!$A:$FP,AB$321,FALSE)/8,VLOOKUP(VLOOKUP($A276,csapatok!$A:$BL,AB$320,FALSE),'csapat-ranglista'!$A:$FP,AB$321,FALSE)/4),0)</f>
        <v>0</v>
      </c>
      <c r="AC276" s="223">
        <f>IFERROR(IF(RIGHT(VLOOKUP($A276,csapatok!$A:$BL,AC$320,FALSE),5)="Csere",VLOOKUP(LEFT(VLOOKUP($A276,csapatok!$A:$BL,AC$320,FALSE),LEN(VLOOKUP($A276,csapatok!$A:$BL,AC$320,FALSE))-6),'csapat-ranglista'!$A:$FP,AC$321,FALSE)/8,VLOOKUP(VLOOKUP($A276,csapatok!$A:$BL,AC$320,FALSE),'csapat-ranglista'!$A:$FP,AC$321,FALSE)/4),0)</f>
        <v>0</v>
      </c>
      <c r="AD276" s="223">
        <f>IFERROR(IF(RIGHT(VLOOKUP($A276,csapatok!$A:$BL,AD$320,FALSE),5)="Csere",VLOOKUP(LEFT(VLOOKUP($A276,csapatok!$A:$BL,AD$320,FALSE),LEN(VLOOKUP($A276,csapatok!$A:$BL,AD$320,FALSE))-6),'csapat-ranglista'!$A:$FP,AD$321,FALSE)/8,VLOOKUP(VLOOKUP($A276,csapatok!$A:$BL,AD$320,FALSE),'csapat-ranglista'!$A:$FP,AD$321,FALSE)/4),0)</f>
        <v>0</v>
      </c>
      <c r="AE276" s="223">
        <f>IFERROR(IF(RIGHT(VLOOKUP($A276,csapatok!$A:$BL,AE$320,FALSE),5)="Csere",VLOOKUP(LEFT(VLOOKUP($A276,csapatok!$A:$BL,AE$320,FALSE),LEN(VLOOKUP($A276,csapatok!$A:$BL,AE$320,FALSE))-6),'csapat-ranglista'!$A:$FP,AE$321,FALSE)/8,VLOOKUP(VLOOKUP($A276,csapatok!$A:$BL,AE$320,FALSE),'csapat-ranglista'!$A:$FP,AE$321,FALSE)/4),0)</f>
        <v>0</v>
      </c>
      <c r="AF276" s="223">
        <f>IFERROR(IF(RIGHT(VLOOKUP($A276,csapatok!$A:$BL,AF$320,FALSE),5)="Csere",VLOOKUP(LEFT(VLOOKUP($A276,csapatok!$A:$BL,AF$320,FALSE),LEN(VLOOKUP($A276,csapatok!$A:$BL,AF$320,FALSE))-6),'csapat-ranglista'!$A:$FP,AF$321,FALSE)/8,VLOOKUP(VLOOKUP($A276,csapatok!$A:$BL,AF$320,FALSE),'csapat-ranglista'!$A:$FP,AF$321,FALSE)/4),0)</f>
        <v>0</v>
      </c>
      <c r="AG276" s="223">
        <f>IFERROR(IF(RIGHT(VLOOKUP($A276,csapatok!$A:$BL,AG$320,FALSE),5)="Csere",VLOOKUP(LEFT(VLOOKUP($A276,csapatok!$A:$BL,AG$320,FALSE),LEN(VLOOKUP($A276,csapatok!$A:$BL,AG$320,FALSE))-6),'csapat-ranglista'!$A:$FP,AG$321,FALSE)/8,VLOOKUP(VLOOKUP($A276,csapatok!$A:$BL,AG$320,FALSE),'csapat-ranglista'!$A:$FP,AG$321,FALSE)/4),0)</f>
        <v>0</v>
      </c>
      <c r="AH276" s="223">
        <f>IFERROR(IF(RIGHT(VLOOKUP($A276,csapatok!$A:$BL,AH$320,FALSE),5)="Csere",VLOOKUP(LEFT(VLOOKUP($A276,csapatok!$A:$BL,AH$320,FALSE),LEN(VLOOKUP($A276,csapatok!$A:$BL,AH$320,FALSE))-6),'csapat-ranglista'!$A:$FP,AH$321,FALSE)/8,VLOOKUP(VLOOKUP($A276,csapatok!$A:$BL,AH$320,FALSE),'csapat-ranglista'!$A:$FP,AH$321,FALSE)/4),0)</f>
        <v>0</v>
      </c>
      <c r="AI276" s="223">
        <f>IFERROR(IF(RIGHT(VLOOKUP($A276,csapatok!$A:$BL,AI$320,FALSE),5)="Csere",VLOOKUP(LEFT(VLOOKUP($A276,csapatok!$A:$BL,AI$320,FALSE),LEN(VLOOKUP($A276,csapatok!$A:$BL,AI$320,FALSE))-6),'csapat-ranglista'!$A:$FP,AI$321,FALSE)/8,VLOOKUP(VLOOKUP($A276,csapatok!$A:$BL,AI$320,FALSE),'csapat-ranglista'!$A:$FP,AI$321,FALSE)/4),0)</f>
        <v>0</v>
      </c>
      <c r="AJ276" s="223">
        <f>IFERROR(IF(RIGHT(VLOOKUP($A276,csapatok!$A:$BL,AJ$320,FALSE),5)="Csere",VLOOKUP(LEFT(VLOOKUP($A276,csapatok!$A:$BL,AJ$320,FALSE),LEN(VLOOKUP($A276,csapatok!$A:$BL,AJ$320,FALSE))-6),'csapat-ranglista'!$A:$FP,AJ$321,FALSE)/8,VLOOKUP(VLOOKUP($A276,csapatok!$A:$BL,AJ$320,FALSE),'csapat-ranglista'!$A:$FP,AJ$321,FALSE)/2),0)</f>
        <v>0</v>
      </c>
      <c r="AK276" s="223">
        <f>IFERROR(IF(RIGHT(VLOOKUP($A276,csapatok!$A:$CN,AK$320,FALSE),5)="Csere",VLOOKUP(LEFT(VLOOKUP($A276,csapatok!$A:$CN,AK$320,FALSE),LEN(VLOOKUP($A276,csapatok!$A:$CN,AK$320,FALSE))-6),'csapat-ranglista'!$A:$FP,AK$321,FALSE)/8,VLOOKUP(VLOOKUP($A276,csapatok!$A:$CN,AK$320,FALSE),'csapat-ranglista'!$A:$FP,AK$321,FALSE)/4),0)</f>
        <v>0</v>
      </c>
      <c r="AL276" s="223">
        <f>IFERROR(IF(RIGHT(VLOOKUP($A276,csapatok!$A:$CN,AL$320,FALSE),5)="Csere",VLOOKUP(LEFT(VLOOKUP($A276,csapatok!$A:$CN,AL$320,FALSE),LEN(VLOOKUP($A276,csapatok!$A:$CN,AL$320,FALSE))-6),'csapat-ranglista'!$A:$FP,AL$321,FALSE)/8,VLOOKUP(VLOOKUP($A276,csapatok!$A:$CN,AL$320,FALSE),'csapat-ranglista'!$A:$FP,AL$321,FALSE)/4),0)</f>
        <v>0</v>
      </c>
      <c r="AM276" s="223">
        <f>IFERROR(IF(RIGHT(VLOOKUP($A276,csapatok!$A:$CN,AM$320,FALSE),5)="Csere",VLOOKUP(LEFT(VLOOKUP($A276,csapatok!$A:$CN,AM$320,FALSE),LEN(VLOOKUP($A276,csapatok!$A:$CN,AM$320,FALSE))-6),'csapat-ranglista'!$A:$FP,AM$321,FALSE)/8,VLOOKUP(VLOOKUP($A276,csapatok!$A:$CN,AM$320,FALSE),'csapat-ranglista'!$A:$FP,AM$321,FALSE)/4),0)</f>
        <v>0</v>
      </c>
      <c r="AN276" s="223">
        <f>IFERROR(IF(RIGHT(VLOOKUP($A276,csapatok!$A:$CN,AN$320,FALSE),5)="Csere",VLOOKUP(LEFT(VLOOKUP($A276,csapatok!$A:$CN,AN$320,FALSE),LEN(VLOOKUP($A276,csapatok!$A:$CN,AN$320,FALSE))-6),'csapat-ranglista'!$A:$FP,AN$321,FALSE)/8,VLOOKUP(VLOOKUP($A276,csapatok!$A:$CN,AN$320,FALSE),'csapat-ranglista'!$A:$FP,AN$321,FALSE)/4),0)</f>
        <v>0</v>
      </c>
      <c r="AO276" s="223">
        <f>IFERROR(IF(RIGHT(VLOOKUP($A276,csapatok!$A:$CN,AO$320,FALSE),5)="Csere",VLOOKUP(LEFT(VLOOKUP($A276,csapatok!$A:$CN,AO$320,FALSE),LEN(VLOOKUP($A276,csapatok!$A:$CN,AO$320,FALSE))-6),'csapat-ranglista'!$A:$FP,AO$321,FALSE)/8,VLOOKUP(VLOOKUP($A276,csapatok!$A:$CN,AO$320,FALSE),'csapat-ranglista'!$A:$FP,AO$321,FALSE)/4),0)</f>
        <v>0</v>
      </c>
      <c r="AP276" s="223">
        <f>IFERROR(IF(RIGHT(VLOOKUP($A276,csapatok!$A:$CN,AP$320,FALSE),5)="Csere",VLOOKUP(LEFT(VLOOKUP($A276,csapatok!$A:$CN,AP$320,FALSE),LEN(VLOOKUP($A276,csapatok!$A:$CN,AP$320,FALSE))-6),'csapat-ranglista'!$A:$FP,AP$321,FALSE)/8,VLOOKUP(VLOOKUP($A276,csapatok!$A:$CN,AP$320,FALSE),'csapat-ranglista'!$A:$FP,AP$321,FALSE)/4),0)</f>
        <v>0</v>
      </c>
      <c r="AQ276" s="223">
        <f>IFERROR(IF(RIGHT(VLOOKUP($A276,csapatok!$A:$CN,AQ$320,FALSE),5)="Csere",VLOOKUP(LEFT(VLOOKUP($A276,csapatok!$A:$CN,AQ$320,FALSE),LEN(VLOOKUP($A276,csapatok!$A:$CN,AQ$320,FALSE))-6),'csapat-ranglista'!$A:$FP,AQ$321,FALSE)/8,VLOOKUP(VLOOKUP($A276,csapatok!$A:$CN,AQ$320,FALSE),'csapat-ranglista'!$A:$FP,AQ$321,FALSE)/4),0)</f>
        <v>0</v>
      </c>
      <c r="AR276" s="223">
        <f>IFERROR(IF(RIGHT(VLOOKUP($A276,csapatok!$A:$CN,AR$320,FALSE),5)="Csere",VLOOKUP(LEFT(VLOOKUP($A276,csapatok!$A:$CN,AR$320,FALSE),LEN(VLOOKUP($A276,csapatok!$A:$CN,AR$320,FALSE))-6),'csapat-ranglista'!$A:$FP,AR$321,FALSE)/8,VLOOKUP(VLOOKUP($A276,csapatok!$A:$CN,AR$320,FALSE),'csapat-ranglista'!$A:$FP,AR$321,FALSE)/4),0)</f>
        <v>0</v>
      </c>
      <c r="AS276" s="223">
        <f>IFERROR(IF(RIGHT(VLOOKUP($A276,csapatok!$A:$CN,AS$320,FALSE),5)="Csere",VLOOKUP(LEFT(VLOOKUP($A276,csapatok!$A:$CN,AS$320,FALSE),LEN(VLOOKUP($A276,csapatok!$A:$CN,AS$320,FALSE))-6),'csapat-ranglista'!$A:$FP,AS$321,FALSE)/8,VLOOKUP(VLOOKUP($A276,csapatok!$A:$CN,AS$320,FALSE),'csapat-ranglista'!$A:$FP,AS$321,FALSE)/4),0)</f>
        <v>0</v>
      </c>
      <c r="AT276" s="223">
        <f>IFERROR(IF(RIGHT(VLOOKUP($A276,csapatok!$A:$CN,AT$320,FALSE),5)="Csere",VLOOKUP(LEFT(VLOOKUP($A276,csapatok!$A:$CN,AT$320,FALSE),LEN(VLOOKUP($A276,csapatok!$A:$CN,AT$320,FALSE))-6),'csapat-ranglista'!$A:$FP,AT$321,FALSE)/8,VLOOKUP(VLOOKUP($A276,csapatok!$A:$CN,AT$320,FALSE),'csapat-ranglista'!$A:$FP,AT$321,FALSE)/4),0)</f>
        <v>0</v>
      </c>
      <c r="AU276" s="223">
        <f>IFERROR(IF(RIGHT(VLOOKUP($A276,csapatok!$A:$CN,AU$320,FALSE),5)="Csere",VLOOKUP(LEFT(VLOOKUP($A276,csapatok!$A:$CN,AU$320,FALSE),LEN(VLOOKUP($A276,csapatok!$A:$CN,AU$320,FALSE))-6),'csapat-ranglista'!$A:$FP,AU$321,FALSE)/8,VLOOKUP(VLOOKUP($A276,csapatok!$A:$CN,AU$320,FALSE),'csapat-ranglista'!$A:$FP,AU$321,FALSE)/4),0)</f>
        <v>0</v>
      </c>
      <c r="AV276" s="223">
        <f>IFERROR(IF(RIGHT(VLOOKUP($A276,csapatok!$A:$CN,AV$320,FALSE),5)="Csere",VLOOKUP(LEFT(VLOOKUP($A276,csapatok!$A:$CN,AV$320,FALSE),LEN(VLOOKUP($A276,csapatok!$A:$CN,AV$320,FALSE))-6),'csapat-ranglista'!$A:$FP,AV$321,FALSE)/8,VLOOKUP(VLOOKUP($A276,csapatok!$A:$CN,AV$320,FALSE),'csapat-ranglista'!$A:$FP,AV$321,FALSE)/4),0)</f>
        <v>0</v>
      </c>
      <c r="AW276" s="223">
        <f>IFERROR(IF(RIGHT(VLOOKUP($A276,csapatok!$A:$CN,AW$320,FALSE),5)="Csere",VLOOKUP(LEFT(VLOOKUP($A276,csapatok!$A:$CN,AW$320,FALSE),LEN(VLOOKUP($A276,csapatok!$A:$CN,AW$320,FALSE))-6),'csapat-ranglista'!$A:$FP,AW$321,FALSE)/8,VLOOKUP(VLOOKUP($A276,csapatok!$A:$CN,AW$320,FALSE),'csapat-ranglista'!$A:$FP,AW$321,FALSE)/4),0)</f>
        <v>0</v>
      </c>
      <c r="AX276" s="223">
        <f>IFERROR(IF(RIGHT(VLOOKUP($A276,csapatok!$A:$CN,AX$320,FALSE),5)="Csere",VLOOKUP(LEFT(VLOOKUP($A276,csapatok!$A:$CN,AX$320,FALSE),LEN(VLOOKUP($A276,csapatok!$A:$CN,AX$320,FALSE))-6),'csapat-ranglista'!$A:$FP,AX$321,FALSE)/8,VLOOKUP(VLOOKUP($A276,csapatok!$A:$CN,AX$320,FALSE),'csapat-ranglista'!$A:$FP,AX$321,FALSE)/4),0)</f>
        <v>0</v>
      </c>
      <c r="AY276" s="223">
        <f>IFERROR(IF(RIGHT(VLOOKUP($A276,csapatok!$A:$NN,AY$320,FALSE),5)="Csere",VLOOKUP(LEFT(VLOOKUP($A276,csapatok!$A:$NN,AY$320,FALSE),LEN(VLOOKUP($A276,csapatok!$A:$NN,AY$320,FALSE))-6),'csapat-ranglista'!$A:$FP,AY$321,FALSE)/8,VLOOKUP(VLOOKUP($A276,csapatok!$A:$NN,AY$320,FALSE),'csapat-ranglista'!$A:$FP,AY$321,FALSE)/4),0)</f>
        <v>0</v>
      </c>
      <c r="AZ276" s="223">
        <f>IFERROR(IF(RIGHT(VLOOKUP($A276,csapatok!$A:$NN,AZ$320,FALSE),5)="Csere",VLOOKUP(LEFT(VLOOKUP($A276,csapatok!$A:$NN,AZ$320,FALSE),LEN(VLOOKUP($A276,csapatok!$A:$NN,AZ$320,FALSE))-6),'csapat-ranglista'!$A:$FP,AZ$321,FALSE)/8,VLOOKUP(VLOOKUP($A276,csapatok!$A:$NN,AZ$320,FALSE),'csapat-ranglista'!$A:$FP,AZ$321,FALSE)/4),0)</f>
        <v>0</v>
      </c>
      <c r="BA276" s="223">
        <f>IFERROR(IF(RIGHT(VLOOKUP($A276,csapatok!$A:$NN,BA$320,FALSE),5)="Csere",VLOOKUP(LEFT(VLOOKUP($A276,csapatok!$A:$NN,BA$320,FALSE),LEN(VLOOKUP($A276,csapatok!$A:$NN,BA$320,FALSE))-6),'csapat-ranglista'!$A:$FP,BA$321,FALSE)/8,VLOOKUP(VLOOKUP($A276,csapatok!$A:$NN,BA$320,FALSE),'csapat-ranglista'!$A:$FP,BA$321,FALSE)/4),0)</f>
        <v>0</v>
      </c>
      <c r="BB276" s="223">
        <f>IFERROR(IF(RIGHT(VLOOKUP($A276,csapatok!$A:$NN,BB$320,FALSE),5)="Csere",VLOOKUP(LEFT(VLOOKUP($A276,csapatok!$A:$NN,BB$320,FALSE),LEN(VLOOKUP($A276,csapatok!$A:$NN,BB$320,FALSE))-6),'csapat-ranglista'!$A:$FP,BB$321,FALSE)/8,VLOOKUP(VLOOKUP($A276,csapatok!$A:$NN,BB$320,FALSE),'csapat-ranglista'!$A:$FP,BB$321,FALSE)/4),0)</f>
        <v>0</v>
      </c>
      <c r="BC276" s="224">
        <f>versenyek!$ES$11*IFERROR(VLOOKUP(VLOOKUP($A276,versenyek!ER:ET,3,FALSE),szabalyok!$A$16:$B$23,2,FALSE)/4,0)</f>
        <v>0</v>
      </c>
      <c r="BD276" s="224">
        <f>versenyek!$EV$11*IFERROR(VLOOKUP(VLOOKUP($A276,versenyek!EU:EW,3,FALSE),szabalyok!$A$16:$B$23,2,FALSE)/4,0)</f>
        <v>0</v>
      </c>
      <c r="BE276" s="223">
        <f>IFERROR(IF(RIGHT(VLOOKUP($A276,csapatok!$A:$NN,BE$320,FALSE),5)="Csere",VLOOKUP(LEFT(VLOOKUP($A276,csapatok!$A:$NN,BE$320,FALSE),LEN(VLOOKUP($A276,csapatok!$A:$NN,BE$320,FALSE))-6),'csapat-ranglista'!$A:$FP,BE$321,FALSE)/8,VLOOKUP(VLOOKUP($A276,csapatok!$A:$NN,BE$320,FALSE),'csapat-ranglista'!$A:$FP,BE$321,FALSE)/4),0)</f>
        <v>0</v>
      </c>
      <c r="BF276" s="223">
        <f>IFERROR(IF(RIGHT(VLOOKUP($A276,csapatok!$A:$NN,BF$320,FALSE),5)="Csere",VLOOKUP(LEFT(VLOOKUP($A276,csapatok!$A:$NN,BF$320,FALSE),LEN(VLOOKUP($A276,csapatok!$A:$NN,BF$320,FALSE))-6),'csapat-ranglista'!$A:$FP,BF$321,FALSE)/8,VLOOKUP(VLOOKUP($A276,csapatok!$A:$NN,BF$320,FALSE),'csapat-ranglista'!$A:$FP,BF$321,FALSE)/4),0)</f>
        <v>0</v>
      </c>
      <c r="BG276" s="223">
        <f>IFERROR(IF(RIGHT(VLOOKUP($A276,csapatok!$A:$NN,BG$320,FALSE),5)="Csere",VLOOKUP(LEFT(VLOOKUP($A276,csapatok!$A:$NN,BG$320,FALSE),LEN(VLOOKUP($A276,csapatok!$A:$NN,BG$320,FALSE))-6),'csapat-ranglista'!$A:$FP,BG$321,FALSE)/8,VLOOKUP(VLOOKUP($A276,csapatok!$A:$NN,BG$320,FALSE),'csapat-ranglista'!$A:$FP,BG$321,FALSE)/4),0)</f>
        <v>0</v>
      </c>
      <c r="BH276" s="223">
        <f>IFERROR(IF(RIGHT(VLOOKUP($A276,csapatok!$A:$NN,BH$320,FALSE),5)="Csere",VLOOKUP(LEFT(VLOOKUP($A276,csapatok!$A:$NN,BH$320,FALSE),LEN(VLOOKUP($A276,csapatok!$A:$NN,BH$320,FALSE))-6),'csapat-ranglista'!$A:$FP,BH$321,FALSE)/8,VLOOKUP(VLOOKUP($A276,csapatok!$A:$NN,BH$320,FALSE),'csapat-ranglista'!$A:$FP,BH$321,FALSE)/4),0)</f>
        <v>0</v>
      </c>
      <c r="BI276" s="223">
        <f>IFERROR(IF(RIGHT(VLOOKUP($A276,csapatok!$A:$NN,BI$320,FALSE),5)="Csere",VLOOKUP(LEFT(VLOOKUP($A276,csapatok!$A:$NN,BI$320,FALSE),LEN(VLOOKUP($A276,csapatok!$A:$NN,BI$320,FALSE))-6),'csapat-ranglista'!$A:$FP,BI$321,FALSE)/8,VLOOKUP(VLOOKUP($A276,csapatok!$A:$NN,BI$320,FALSE),'csapat-ranglista'!$A:$FP,BI$321,FALSE)/4),0)</f>
        <v>0</v>
      </c>
      <c r="BJ276" s="223">
        <f>IFERROR(IF(RIGHT(VLOOKUP($A276,csapatok!$A:$NN,BJ$320,FALSE),5)="Csere",VLOOKUP(LEFT(VLOOKUP($A276,csapatok!$A:$NN,BJ$320,FALSE),LEN(VLOOKUP($A276,csapatok!$A:$NN,BJ$320,FALSE))-6),'csapat-ranglista'!$A:$FP,BJ$321,FALSE)/8,VLOOKUP(VLOOKUP($A276,csapatok!$A:$NN,BJ$320,FALSE),'csapat-ranglista'!$A:$FP,BJ$321,FALSE)/4),0)</f>
        <v>0</v>
      </c>
      <c r="BK276" s="223">
        <f>IFERROR(IF(RIGHT(VLOOKUP($A276,csapatok!$A:$NN,BK$320,FALSE),5)="Csere",VLOOKUP(LEFT(VLOOKUP($A276,csapatok!$A:$NN,BK$320,FALSE),LEN(VLOOKUP($A276,csapatok!$A:$NN,BK$320,FALSE))-6),'csapat-ranglista'!$A:$FP,BK$321,FALSE)/8,VLOOKUP(VLOOKUP($A276,csapatok!$A:$NN,BK$320,FALSE),'csapat-ranglista'!$A:$FP,BK$321,FALSE)/4),0)</f>
        <v>0</v>
      </c>
      <c r="BL276" s="223">
        <f>IFERROR(IF(RIGHT(VLOOKUP($A276,csapatok!$A:$NN,BL$320,FALSE),5)="Csere",VLOOKUP(LEFT(VLOOKUP($A276,csapatok!$A:$NN,BL$320,FALSE),LEN(VLOOKUP($A276,csapatok!$A:$NN,BL$320,FALSE))-6),'csapat-ranglista'!$A:$FP,BL$321,FALSE)/8,VLOOKUP(VLOOKUP($A276,csapatok!$A:$NN,BL$320,FALSE),'csapat-ranglista'!$A:$FP,BL$321,FALSE)/4),0)</f>
        <v>0</v>
      </c>
      <c r="BM276" s="223">
        <f>IFERROR(IF(RIGHT(VLOOKUP($A276,csapatok!$A:$NN,BM$320,FALSE),5)="Csere",VLOOKUP(LEFT(VLOOKUP($A276,csapatok!$A:$NN,BM$320,FALSE),LEN(VLOOKUP($A276,csapatok!$A:$NN,BM$320,FALSE))-6),'csapat-ranglista'!$A:$FP,BM$321,FALSE)/8,VLOOKUP(VLOOKUP($A276,csapatok!$A:$NN,BM$320,FALSE),'csapat-ranglista'!$A:$FP,BM$321,FALSE)/4),0)</f>
        <v>0</v>
      </c>
      <c r="BN276" s="223">
        <f>IFERROR(IF(RIGHT(VLOOKUP($A276,csapatok!$A:$NN,BN$320,FALSE),5)="Csere",VLOOKUP(LEFT(VLOOKUP($A276,csapatok!$A:$NN,BN$320,FALSE),LEN(VLOOKUP($A276,csapatok!$A:$NN,BN$320,FALSE))-6),'csapat-ranglista'!$A:$FP,BN$321,FALSE)/8,VLOOKUP(VLOOKUP($A276,csapatok!$A:$NN,BN$320,FALSE),'csapat-ranglista'!$A:$FP,BN$321,FALSE)/4),0)</f>
        <v>0</v>
      </c>
      <c r="BO276" s="223">
        <f>IFERROR(IF(RIGHT(VLOOKUP($A276,csapatok!$A:$NN,BO$320,FALSE),5)="Csere",VLOOKUP(LEFT(VLOOKUP($A276,csapatok!$A:$NN,BO$320,FALSE),LEN(VLOOKUP($A276,csapatok!$A:$NN,BO$320,FALSE))-6),'csapat-ranglista'!$A:$FP,BO$321,FALSE)/8,VLOOKUP(VLOOKUP($A276,csapatok!$A:$NN,BO$320,FALSE),'csapat-ranglista'!$A:$FP,BO$321,FALSE)/4),0)</f>
        <v>0</v>
      </c>
      <c r="BP276" s="223">
        <f>IFERROR(IF(RIGHT(VLOOKUP($A276,csapatok!$A:$NN,BP$320,FALSE),5)="Csere",VLOOKUP(LEFT(VLOOKUP($A276,csapatok!$A:$NN,BP$320,FALSE),LEN(VLOOKUP($A276,csapatok!$A:$NN,BP$320,FALSE))-6),'csapat-ranglista'!$A:$FP,BP$321,FALSE)/8,VLOOKUP(VLOOKUP($A276,csapatok!$A:$NN,BP$320,FALSE),'csapat-ranglista'!$A:$FP,BP$321,FALSE)/4),0)</f>
        <v>0</v>
      </c>
      <c r="BQ276" s="223">
        <f>IFERROR(IF(RIGHT(VLOOKUP($A276,csapatok!$A:$NN,BQ$320,FALSE),5)="Csere",VLOOKUP(LEFT(VLOOKUP($A276,csapatok!$A:$NN,BQ$320,FALSE),LEN(VLOOKUP($A276,csapatok!$A:$NN,BQ$320,FALSE))-6),'csapat-ranglista'!$A:$FP,BQ$321,FALSE)/8,VLOOKUP(VLOOKUP($A276,csapatok!$A:$NN,BQ$320,FALSE),'csapat-ranglista'!$A:$FP,BQ$321,FALSE)/4),0)</f>
        <v>0</v>
      </c>
      <c r="BR276" s="223">
        <f>IFERROR(IF(RIGHT(VLOOKUP($A276,csapatok!$A:$NN,BR$320,FALSE),5)="Csere",VLOOKUP(LEFT(VLOOKUP($A276,csapatok!$A:$NN,BR$320,FALSE),LEN(VLOOKUP($A276,csapatok!$A:$NN,BR$320,FALSE))-6),'csapat-ranglista'!$A:$FP,BR$321,FALSE)/8,VLOOKUP(VLOOKUP($A276,csapatok!$A:$NN,BR$320,FALSE),'csapat-ranglista'!$A:$FP,BR$321,FALSE)/4),0)</f>
        <v>0</v>
      </c>
      <c r="BS276" s="223">
        <f>IFERROR(IF(RIGHT(VLOOKUP($A276,csapatok!$A:$NN,BS$320,FALSE),5)="Csere",VLOOKUP(LEFT(VLOOKUP($A276,csapatok!$A:$NN,BS$320,FALSE),LEN(VLOOKUP($A276,csapatok!$A:$NN,BS$320,FALSE))-6),'csapat-ranglista'!$A:$FP,BS$321,FALSE)/8,VLOOKUP(VLOOKUP($A276,csapatok!$A:$NN,BS$320,FALSE),'csapat-ranglista'!$A:$FP,BS$321,FALSE)/4),0)</f>
        <v>0</v>
      </c>
      <c r="BT276" s="223">
        <f>IFERROR(IF(RIGHT(VLOOKUP($A276,csapatok!$A:$NN,BT$320,FALSE),5)="Csere",VLOOKUP(LEFT(VLOOKUP($A276,csapatok!$A:$NN,BT$320,FALSE),LEN(VLOOKUP($A276,csapatok!$A:$NN,BT$320,FALSE))-6),'csapat-ranglista'!$A:$FP,BT$321,FALSE)/8,VLOOKUP(VLOOKUP($A276,csapatok!$A:$NN,BT$320,FALSE),'csapat-ranglista'!$A:$FP,BT$321,FALSE)/4),0)</f>
        <v>0</v>
      </c>
      <c r="BU276" s="223">
        <f>IFERROR(IF(RIGHT(VLOOKUP($A276,csapatok!$A:$NN,BU$320,FALSE),5)="Csere",VLOOKUP(LEFT(VLOOKUP($A276,csapatok!$A:$NN,BU$320,FALSE),LEN(VLOOKUP($A276,csapatok!$A:$NN,BU$320,FALSE))-6),'csapat-ranglista'!$A:$FP,BU$321,FALSE)/8,VLOOKUP(VLOOKUP($A276,csapatok!$A:$NN,BU$320,FALSE),'csapat-ranglista'!$A:$FP,BU$321,FALSE)/4),0)</f>
        <v>0</v>
      </c>
      <c r="BV276" s="223">
        <f>IFERROR(IF(RIGHT(VLOOKUP($A276,csapatok!$A:$NN,BV$320,FALSE),5)="Csere",VLOOKUP(LEFT(VLOOKUP($A276,csapatok!$A:$NN,BV$320,FALSE),LEN(VLOOKUP($A276,csapatok!$A:$NN,BV$320,FALSE))-6),'csapat-ranglista'!$A:$FP,BV$321,FALSE)/8,VLOOKUP(VLOOKUP($A276,csapatok!$A:$NN,BV$320,FALSE),'csapat-ranglista'!$A:$FP,BV$321,FALSE)/4),0)</f>
        <v>0</v>
      </c>
      <c r="BW276" s="223">
        <f>IFERROR(IF(RIGHT(VLOOKUP($A276,csapatok!$A:$NN,BW$320,FALSE),5)="Csere",VLOOKUP(LEFT(VLOOKUP($A276,csapatok!$A:$NN,BW$320,FALSE),LEN(VLOOKUP($A276,csapatok!$A:$NN,BW$320,FALSE))-6),'csapat-ranglista'!$A:$FP,BW$321,FALSE)/8,VLOOKUP(VLOOKUP($A276,csapatok!$A:$NN,BW$320,FALSE),'csapat-ranglista'!$A:$FP,BW$321,FALSE)/4),0)</f>
        <v>0</v>
      </c>
      <c r="BX276" s="223">
        <f>IFERROR(IF(RIGHT(VLOOKUP($A276,csapatok!$A:$NN,BX$320,FALSE),5)="Csere",VLOOKUP(LEFT(VLOOKUP($A276,csapatok!$A:$NN,BX$320,FALSE),LEN(VLOOKUP($A276,csapatok!$A:$NN,BX$320,FALSE))-6),'csapat-ranglista'!$A:$FP,BX$321,FALSE)/8,VLOOKUP(VLOOKUP($A276,csapatok!$A:$NN,BX$320,FALSE),'csapat-ranglista'!$A:$FP,BX$321,FALSE)/4),0)</f>
        <v>0</v>
      </c>
      <c r="BY276" s="223">
        <f>IFERROR(IF(RIGHT(VLOOKUP($A276,csapatok!$A:$NN,BY$320,FALSE),5)="Csere",VLOOKUP(LEFT(VLOOKUP($A276,csapatok!$A:$NN,BY$320,FALSE),LEN(VLOOKUP($A276,csapatok!$A:$NN,BY$320,FALSE))-6),'csapat-ranglista'!$A:$FP,BY$321,FALSE)/8,VLOOKUP(VLOOKUP($A276,csapatok!$A:$NN,BY$320,FALSE),'csapat-ranglista'!$A:$FP,BY$321,FALSE)/4),0)</f>
        <v>0</v>
      </c>
      <c r="BZ276" s="223">
        <f>IFERROR(IF(RIGHT(VLOOKUP($A276,csapatok!$A:$NN,BZ$320,FALSE),5)="Csere",VLOOKUP(LEFT(VLOOKUP($A276,csapatok!$A:$NN,BZ$320,FALSE),LEN(VLOOKUP($A276,csapatok!$A:$NN,BZ$320,FALSE))-6),'csapat-ranglista'!$A:$FP,BZ$321,FALSE)/8,VLOOKUP(VLOOKUP($A276,csapatok!$A:$NN,BZ$320,FALSE),'csapat-ranglista'!$A:$FP,BZ$321,FALSE)/4),0)</f>
        <v>0</v>
      </c>
      <c r="CA276" s="223">
        <f>IFERROR(IF(RIGHT(VLOOKUP($A276,csapatok!$A:$NN,CA$320,FALSE),5)="Csere",VLOOKUP(LEFT(VLOOKUP($A276,csapatok!$A:$NN,CA$320,FALSE),LEN(VLOOKUP($A276,csapatok!$A:$NN,CA$320,FALSE))-6),'csapat-ranglista'!$A:$FP,CA$321,FALSE)/8,VLOOKUP(VLOOKUP($A276,csapatok!$A:$NN,CA$320,FALSE),'csapat-ranglista'!$A:$FP,CA$321,FALSE)/4),0)</f>
        <v>0</v>
      </c>
      <c r="CB276" s="223">
        <f>IFERROR(IF(RIGHT(VLOOKUP($A276,csapatok!$A:$NN,CB$320,FALSE),5)="Csere",VLOOKUP(LEFT(VLOOKUP($A276,csapatok!$A:$NN,CB$320,FALSE),LEN(VLOOKUP($A276,csapatok!$A:$NN,CB$320,FALSE))-6),'csapat-ranglista'!$A:$FP,CB$321,FALSE)/8,VLOOKUP(VLOOKUP($A276,csapatok!$A:$NN,CB$320,FALSE),'csapat-ranglista'!$A:$FP,CB$321,FALSE)/4),0)</f>
        <v>0</v>
      </c>
      <c r="CC276" s="223">
        <f>IFERROR(IF(RIGHT(VLOOKUP($A276,csapatok!$A:$NN,CC$320,FALSE),5)="Csere",VLOOKUP(LEFT(VLOOKUP($A276,csapatok!$A:$NN,CC$320,FALSE),LEN(VLOOKUP($A276,csapatok!$A:$NN,CC$320,FALSE))-6),'csapat-ranglista'!$A:$FP,CC$321,FALSE)/8,VLOOKUP(VLOOKUP($A276,csapatok!$A:$NN,CC$320,FALSE),'csapat-ranglista'!$A:$FP,CC$321,FALSE)/4),0)</f>
        <v>0</v>
      </c>
      <c r="CD276" s="223">
        <f>IFERROR(IF(RIGHT(VLOOKUP($A276,csapatok!$A:$NN,CD$320,FALSE),5)="Csere",VLOOKUP(LEFT(VLOOKUP($A276,csapatok!$A:$NN,CD$320,FALSE),LEN(VLOOKUP($A276,csapatok!$A:$NN,CD$320,FALSE))-6),'csapat-ranglista'!$A:$FP,CD$321,FALSE)/8,VLOOKUP(VLOOKUP($A276,csapatok!$A:$NN,CD$320,FALSE),'csapat-ranglista'!$A:$FP,CD$321,FALSE)/4),0)</f>
        <v>0</v>
      </c>
      <c r="CE276" s="223">
        <f>IFERROR(IF(RIGHT(VLOOKUP($A276,csapatok!$A:$NN,CE$320,FALSE),5)="Csere",VLOOKUP(LEFT(VLOOKUP($A276,csapatok!$A:$NN,CE$320,FALSE),LEN(VLOOKUP($A276,csapatok!$A:$NN,CE$320,FALSE))-6),'csapat-ranglista'!$A:$FP,CE$321,FALSE)/8,VLOOKUP(VLOOKUP($A276,csapatok!$A:$NN,CE$320,FALSE),'csapat-ranglista'!$A:$FP,CE$321,FALSE)/4),0)</f>
        <v>0</v>
      </c>
      <c r="CF276" s="223">
        <f>IFERROR(IF(RIGHT(VLOOKUP($A276,csapatok!$A:$NN,CF$320,FALSE),5)="Csere",VLOOKUP(LEFT(VLOOKUP($A276,csapatok!$A:$NN,CF$320,FALSE),LEN(VLOOKUP($A276,csapatok!$A:$NN,CF$320,FALSE))-6),'csapat-ranglista'!$A:$FP,CF$321,FALSE)/8,VLOOKUP(VLOOKUP($A276,csapatok!$A:$NN,CF$320,FALSE),'csapat-ranglista'!$A:$FP,CF$321,FALSE)/4),0)</f>
        <v>0</v>
      </c>
      <c r="CG276" s="223">
        <f>IFERROR(IF(RIGHT(VLOOKUP($A276,csapatok!$A:$NN,CG$320,FALSE),5)="Csere",VLOOKUP(LEFT(VLOOKUP($A276,csapatok!$A:$NN,CG$320,FALSE),LEN(VLOOKUP($A276,csapatok!$A:$NN,CG$320,FALSE))-6),'csapat-ranglista'!$A:$FP,CG$321,FALSE)/8,VLOOKUP(VLOOKUP($A276,csapatok!$A:$NN,CG$320,FALSE),'csapat-ranglista'!$A:$FP,CG$321,FALSE)/4),0)</f>
        <v>0</v>
      </c>
      <c r="CH276" s="223">
        <f>IFERROR(IF(RIGHT(VLOOKUP($A276,csapatok!$A:$NN,CH$320,FALSE),5)="Csere",VLOOKUP(LEFT(VLOOKUP($A276,csapatok!$A:$NN,CH$320,FALSE),LEN(VLOOKUP($A276,csapatok!$A:$NN,CH$320,FALSE))-6),'csapat-ranglista'!$A:$FP,CH$321,FALSE)/8,VLOOKUP(VLOOKUP($A276,csapatok!$A:$NN,CH$320,FALSE),'csapat-ranglista'!$A:$FP,CH$321,FALSE)/4),0)</f>
        <v>0</v>
      </c>
      <c r="CI276" s="223">
        <f>IFERROR(IF(RIGHT(VLOOKUP($A276,csapatok!$A:$NN,CI$320,FALSE),5)="Csere",VLOOKUP(LEFT(VLOOKUP($A276,csapatok!$A:$NN,CI$320,FALSE),LEN(VLOOKUP($A276,csapatok!$A:$NN,CI$320,FALSE))-6),'csapat-ranglista'!$A:$FP,CI$321,FALSE)/8,VLOOKUP(VLOOKUP($A276,csapatok!$A:$NN,CI$320,FALSE),'csapat-ranglista'!$A:$FP,CI$321,FALSE)/4),0)</f>
        <v>0</v>
      </c>
      <c r="CJ276" s="224">
        <f>versenyek!$IQ$11*IFERROR(VLOOKUP(VLOOKUP($A276,versenyek!IP:IR,3,FALSE),szabalyok!$A$16:$B$23,2,FALSE)/4,0)</f>
        <v>0</v>
      </c>
      <c r="CK276" s="224">
        <f>versenyek!$IT$11*IFERROR(VLOOKUP(VLOOKUP($A276,versenyek!IS:IU,3,FALSE),szabalyok!$A$16:$B$23,2,FALSE)/4,0)</f>
        <v>0</v>
      </c>
      <c r="CL276" s="223">
        <f>IFERROR(IF(RIGHT(VLOOKUP($A276,csapatok!$A:$NN,CL$320,FALSE),5)="Csere",VLOOKUP(LEFT(VLOOKUP($A276,csapatok!$A:$NN,CL$320,FALSE),LEN(VLOOKUP($A276,csapatok!$A:$NN,CL$320,FALSE))-6),'csapat-ranglista'!$A:$FP,CL$321,FALSE)/8,VLOOKUP(VLOOKUP($A276,csapatok!$A:$NN,CL$320,FALSE),'csapat-ranglista'!$A:$FP,CL$321,FALSE)/4),0)</f>
        <v>0</v>
      </c>
      <c r="CM276" s="223">
        <f>IFERROR(IF(RIGHT(VLOOKUP($A276,csapatok!$A:$NN,CM$320,FALSE),5)="Csere",VLOOKUP(LEFT(VLOOKUP($A276,csapatok!$A:$NN,CM$320,FALSE),LEN(VLOOKUP($A276,csapatok!$A:$NN,CM$320,FALSE))-6),'csapat-ranglista'!$A:$FP,CM$321,FALSE)/8,VLOOKUP(VLOOKUP($A276,csapatok!$A:$NN,CM$320,FALSE),'csapat-ranglista'!$A:$FP,CM$321,FALSE)/4),0)</f>
        <v>0</v>
      </c>
      <c r="CN276" s="223">
        <f>IFERROR(IF(RIGHT(VLOOKUP($A276,csapatok!$A:$NN,CN$320,FALSE),5)="Csere",VLOOKUP(LEFT(VLOOKUP($A276,csapatok!$A:$NN,CN$320,FALSE),LEN(VLOOKUP($A276,csapatok!$A:$NN,CN$320,FALSE))-6),'csapat-ranglista'!$A:$FP,CN$321,FALSE)/8,VLOOKUP(VLOOKUP($A276,csapatok!$A:$NN,CN$320,FALSE),'csapat-ranglista'!$A:$FP,CN$321,FALSE)/4),0)</f>
        <v>0</v>
      </c>
      <c r="CO276" s="223">
        <f>IFERROR(IF(RIGHT(VLOOKUP($A276,csapatok!$A:$NN,CO$320,FALSE),5)="Csere",VLOOKUP(LEFT(VLOOKUP($A276,csapatok!$A:$NN,CO$320,FALSE),LEN(VLOOKUP($A276,csapatok!$A:$NN,CO$320,FALSE))-6),'csapat-ranglista'!$A:$FP,CO$321,FALSE)/8,VLOOKUP(VLOOKUP($A276,csapatok!$A:$NN,CO$320,FALSE),'csapat-ranglista'!$A:$FP,CO$321,FALSE)/4),0)</f>
        <v>0</v>
      </c>
      <c r="CP276" s="223">
        <f>IFERROR(IF(RIGHT(VLOOKUP($A276,csapatok!$A:$NN,CP$320,FALSE),5)="Csere",VLOOKUP(LEFT(VLOOKUP($A276,csapatok!$A:$NN,CP$320,FALSE),LEN(VLOOKUP($A276,csapatok!$A:$NN,CP$320,FALSE))-6),'csapat-ranglista'!$A:$FP,CP$321,FALSE)/8,VLOOKUP(VLOOKUP($A276,csapatok!$A:$NN,CP$320,FALSE),'csapat-ranglista'!$A:$FP,CP$321,FALSE)/4),0)</f>
        <v>0</v>
      </c>
      <c r="CQ276" s="223">
        <f>IFERROR(IF(RIGHT(VLOOKUP($A276,csapatok!$A:$NN,CQ$320,FALSE),5)="Csere",VLOOKUP(LEFT(VLOOKUP($A276,csapatok!$A:$NN,CQ$320,FALSE),LEN(VLOOKUP($A276,csapatok!$A:$NN,CQ$320,FALSE))-6),'csapat-ranglista'!$A:$FP,CQ$321,FALSE)/8,VLOOKUP(VLOOKUP($A276,csapatok!$A:$NN,CQ$320,FALSE),'csapat-ranglista'!$A:$FP,CQ$321,FALSE)/4),0)</f>
        <v>0</v>
      </c>
      <c r="CR276" s="223">
        <f>IFERROR(IF(RIGHT(VLOOKUP($A276,csapatok!$A:$NN,CR$320,FALSE),5)="Csere",VLOOKUP(LEFT(VLOOKUP($A276,csapatok!$A:$NN,CR$320,FALSE),LEN(VLOOKUP($A276,csapatok!$A:$NN,CR$320,FALSE))-6),'csapat-ranglista'!$A:$FP,CR$321,FALSE)/8,VLOOKUP(VLOOKUP($A276,csapatok!$A:$NN,CR$320,FALSE),'csapat-ranglista'!$A:$FP,CR$321,FALSE)/4),0)</f>
        <v>0</v>
      </c>
      <c r="CS276" s="223">
        <f>IFERROR(IF(RIGHT(VLOOKUP($A276,csapatok!$A:$NN,CS$320,FALSE),5)="Csere",VLOOKUP(LEFT(VLOOKUP($A276,csapatok!$A:$NN,CS$320,FALSE),LEN(VLOOKUP($A276,csapatok!$A:$NN,CS$320,FALSE))-6),'csapat-ranglista'!$A:$FP,CS$321,FALSE)/8,VLOOKUP(VLOOKUP($A276,csapatok!$A:$NN,CS$320,FALSE),'csapat-ranglista'!$A:$FP,CS$321,FALSE)/4),0)</f>
        <v>0</v>
      </c>
      <c r="CT276" s="223">
        <f>IFERROR(IF(RIGHT(VLOOKUP($A276,csapatok!$A:$NN,CT$320,FALSE),5)="Csere",VLOOKUP(LEFT(VLOOKUP($A276,csapatok!$A:$NN,CT$320,FALSE),LEN(VLOOKUP($A276,csapatok!$A:$NN,CT$320,FALSE))-6),'csapat-ranglista'!$A:$FP,CT$321,FALSE)/8,VLOOKUP(VLOOKUP($A276,csapatok!$A:$NN,CT$320,FALSE),'csapat-ranglista'!$A:$FP,CT$321,FALSE)/4),0)</f>
        <v>0</v>
      </c>
      <c r="CU276" s="223">
        <f>IFERROR(IF(RIGHT(VLOOKUP($A276,csapatok!$A:$NN,CU$320,FALSE),5)="Csere",VLOOKUP(LEFT(VLOOKUP($A276,csapatok!$A:$NN,CU$320,FALSE),LEN(VLOOKUP($A276,csapatok!$A:$NN,CU$320,FALSE))-6),'csapat-ranglista'!$A:$FP,CU$321,FALSE)/8,VLOOKUP(VLOOKUP($A276,csapatok!$A:$NN,CU$320,FALSE),'csapat-ranglista'!$A:$FP,CU$321,FALSE)/4),0)</f>
        <v>0</v>
      </c>
      <c r="CV276" s="223">
        <f>IFERROR(IF(RIGHT(VLOOKUP($A276,csapatok!$A:$NN,CV$320,FALSE),5)="Csere",VLOOKUP(LEFT(VLOOKUP($A276,csapatok!$A:$NN,CV$320,FALSE),LEN(VLOOKUP($A276,csapatok!$A:$NN,CV$320,FALSE))-6),'csapat-ranglista'!$A:$FP,CV$321,FALSE)/8,VLOOKUP(VLOOKUP($A276,csapatok!$A:$NN,CV$320,FALSE),'csapat-ranglista'!$A:$FP,CV$321,FALSE)/4),0)</f>
        <v>0</v>
      </c>
      <c r="CW276" s="223">
        <f>IFERROR(IF(RIGHT(VLOOKUP($A276,csapatok!$A:$NN,CW$320,FALSE),5)="Csere",VLOOKUP(LEFT(VLOOKUP($A276,csapatok!$A:$NN,CW$320,FALSE),LEN(VLOOKUP($A276,csapatok!$A:$NN,CW$320,FALSE))-6),'csapat-ranglista'!$A:$FP,CW$321,FALSE)/8,VLOOKUP(VLOOKUP($A276,csapatok!$A:$NN,CW$320,FALSE),'csapat-ranglista'!$A:$FP,CW$321,FALSE)/4),0)</f>
        <v>0</v>
      </c>
      <c r="CX276" s="223">
        <f>IFERROR(IF(RIGHT(VLOOKUP($A276,csapatok!$A:$NN,CX$320,FALSE),5)="Csere",VLOOKUP(LEFT(VLOOKUP($A276,csapatok!$A:$NN,CX$320,FALSE),LEN(VLOOKUP($A276,csapatok!$A:$NN,CX$320,FALSE))-6),'csapat-ranglista'!$A:$FP,CX$321,FALSE)/8,VLOOKUP(VLOOKUP($A276,csapatok!$A:$NN,CX$320,FALSE),'csapat-ranglista'!$A:$FP,CX$321,FALSE)/4),0)</f>
        <v>0</v>
      </c>
      <c r="CY276" s="223">
        <f>IFERROR(IF(RIGHT(VLOOKUP($A276,csapatok!$A:$NN,CY$320,FALSE),5)="Csere",VLOOKUP(LEFT(VLOOKUP($A276,csapatok!$A:$NN,CY$320,FALSE),LEN(VLOOKUP($A276,csapatok!$A:$NN,CY$320,FALSE))-6),'csapat-ranglista'!$A:$FP,CY$321,FALSE)/8,VLOOKUP(VLOOKUP($A276,csapatok!$A:$NN,CY$320,FALSE),'csapat-ranglista'!$A:$FP,CY$321,FALSE)/4),0)</f>
        <v>0</v>
      </c>
      <c r="CZ276" s="223">
        <f>IFERROR(IF(RIGHT(VLOOKUP($A276,csapatok!$A:$NN,CZ$320,FALSE),5)="Csere",VLOOKUP(LEFT(VLOOKUP($A276,csapatok!$A:$NN,CZ$320,FALSE),LEN(VLOOKUP($A276,csapatok!$A:$NN,CZ$320,FALSE))-6),'csapat-ranglista'!$A:$FP,CZ$321,FALSE)/8,VLOOKUP(VLOOKUP($A276,csapatok!$A:$NN,CZ$320,FALSE),'csapat-ranglista'!$A:$FP,CZ$321,FALSE)/4),0)</f>
        <v>0</v>
      </c>
      <c r="DA276" s="223">
        <f>IFERROR(IF(RIGHT(VLOOKUP($A276,csapatok!$A:$NN,DA$320,FALSE),5)="Csere",VLOOKUP(LEFT(VLOOKUP($A276,csapatok!$A:$NN,DA$320,FALSE),LEN(VLOOKUP($A276,csapatok!$A:$NN,DA$320,FALSE))-6),'csapat-ranglista'!$A:$FP,DA$321,FALSE)/8,VLOOKUP(VLOOKUP($A276,csapatok!$A:$NN,DA$320,FALSE),'csapat-ranglista'!$A:$FP,DA$321,FALSE)/4),0)</f>
        <v>0</v>
      </c>
      <c r="DB276" s="223">
        <f>IFERROR(IF(RIGHT(VLOOKUP($A276,csapatok!$A:$NN,DB$320,FALSE),5)="Csere",VLOOKUP(LEFT(VLOOKUP($A276,csapatok!$A:$NN,DB$320,FALSE),LEN(VLOOKUP($A276,csapatok!$A:$NN,DB$320,FALSE))-6),'csapat-ranglista'!$A:$FP,DB$321,FALSE)/8,VLOOKUP(VLOOKUP($A276,csapatok!$A:$NN,DB$320,FALSE),'csapat-ranglista'!$A:$FP,DB$321,FALSE)/4),0)</f>
        <v>0</v>
      </c>
      <c r="DC276" s="223">
        <f>IFERROR(IF(RIGHT(VLOOKUP($A276,csapatok!$A:$NN,DC$320,FALSE),5)="Csere",VLOOKUP(LEFT(VLOOKUP($A276,csapatok!$A:$NN,DC$320,FALSE),LEN(VLOOKUP($A276,csapatok!$A:$NN,DC$320,FALSE))-6),'csapat-ranglista'!$A:$FP,DC$321,FALSE)/8,VLOOKUP(VLOOKUP($A276,csapatok!$A:$NN,DC$320,FALSE),'csapat-ranglista'!$A:$FP,DC$321,FALSE)/4),0)</f>
        <v>0</v>
      </c>
      <c r="DD276" s="223">
        <f>IFERROR(IF(RIGHT(VLOOKUP($A276,csapatok!$A:$NN,DD$320,FALSE),5)="Csere",VLOOKUP(LEFT(VLOOKUP($A276,csapatok!$A:$NN,DD$320,FALSE),LEN(VLOOKUP($A276,csapatok!$A:$NN,DD$320,FALSE))-6),'csapat-ranglista'!$A:$FP,DD$321,FALSE)/8,VLOOKUP(VLOOKUP($A276,csapatok!$A:$NN,DD$320,FALSE),'csapat-ranglista'!$A:$FP,DD$321,FALSE)/4),0)</f>
        <v>0</v>
      </c>
      <c r="DE276" s="223">
        <f>IFERROR(IF(RIGHT(VLOOKUP($A276,csapatok!$A:$NN,DE$320,FALSE),5)="Csere",VLOOKUP(LEFT(VLOOKUP($A276,csapatok!$A:$NN,DE$320,FALSE),LEN(VLOOKUP($A276,csapatok!$A:$NN,DE$320,FALSE))-6),'csapat-ranglista'!$A:$FP,DE$321,FALSE)/8,VLOOKUP(VLOOKUP($A276,csapatok!$A:$NN,DE$320,FALSE),'csapat-ranglista'!$A:$FP,DE$321,FALSE)/4),0)</f>
        <v>0</v>
      </c>
      <c r="DF276" s="223">
        <f>IFERROR(IF(RIGHT(VLOOKUP($A276,csapatok!$A:$NN,DF$320,FALSE),5)="Csere",VLOOKUP(LEFT(VLOOKUP($A276,csapatok!$A:$NN,DF$320,FALSE),LEN(VLOOKUP($A276,csapatok!$A:$NN,DF$320,FALSE))-6),'csapat-ranglista'!$A:$FP,DF$321,FALSE)/8,VLOOKUP(VLOOKUP($A276,csapatok!$A:$NN,DF$320,FALSE),'csapat-ranglista'!$A:$FP,DF$321,FALSE)/4),0)</f>
        <v>0</v>
      </c>
      <c r="DG276" s="223">
        <f>IFERROR(IF(RIGHT(VLOOKUP($A276,csapatok!$A:$NN,DG$320,FALSE),5)="Csere",VLOOKUP(LEFT(VLOOKUP($A276,csapatok!$A:$NN,DG$320,FALSE),LEN(VLOOKUP($A276,csapatok!$A:$NN,DG$320,FALSE))-6),'csapat-ranglista'!$A:$FP,DG$321,FALSE)/8,VLOOKUP(VLOOKUP($A276,csapatok!$A:$NN,DG$320,FALSE),'csapat-ranglista'!$A:$FP,DG$321,FALSE)/4),0)</f>
        <v>0</v>
      </c>
      <c r="DH276" s="223">
        <f>IFERROR(IF(RIGHT(VLOOKUP($A276,csapatok!$A:$NN,DH$320,FALSE),5)="Csere",VLOOKUP(LEFT(VLOOKUP($A276,csapatok!$A:$NN,DH$320,FALSE),LEN(VLOOKUP($A276,csapatok!$A:$NN,DH$320,FALSE))-6),'csapat-ranglista'!$A:$FP,DH$321,FALSE)/8,VLOOKUP(VLOOKUP($A276,csapatok!$A:$NN,DH$320,FALSE),'csapat-ranglista'!$A:$FP,DH$321,FALSE)/4),0)</f>
        <v>0</v>
      </c>
      <c r="DI276" s="223">
        <f>IFERROR(IF(RIGHT(VLOOKUP($A276,csapatok!$A:$NN,DI$320,FALSE),5)="Csere",VLOOKUP(LEFT(VLOOKUP($A276,csapatok!$A:$NN,DI$320,FALSE),LEN(VLOOKUP($A276,csapatok!$A:$NN,DI$320,FALSE))-6),'csapat-ranglista'!$A:$FP,DI$321,FALSE)/8,VLOOKUP(VLOOKUP($A276,csapatok!$A:$NN,DI$320,FALSE),'csapat-ranglista'!$A:$FP,DI$321,FALSE)/4),0)</f>
        <v>0</v>
      </c>
      <c r="DJ276" s="223">
        <f>IFERROR(IF(RIGHT(VLOOKUP($A276,csapatok!$A:$NN,DJ$320,FALSE),5)="Csere",VLOOKUP(LEFT(VLOOKUP($A276,csapatok!$A:$NN,DJ$320,FALSE),LEN(VLOOKUP($A276,csapatok!$A:$NN,DJ$320,FALSE))-6),'csapat-ranglista'!$A:$FP,DJ$321,FALSE)/8,VLOOKUP(VLOOKUP($A276,csapatok!$A:$NN,DJ$320,FALSE),'csapat-ranglista'!$A:$FP,DJ$321,FALSE)/4),0)</f>
        <v>0</v>
      </c>
      <c r="DK276" s="223">
        <f>IFERROR(IF(RIGHT(VLOOKUP($A276,csapatok!$A:$NN,DK$320,FALSE),5)="Csere",VLOOKUP(LEFT(VLOOKUP($A276,csapatok!$A:$NN,DK$320,FALSE),LEN(VLOOKUP($A276,csapatok!$A:$NN,DK$320,FALSE))-6),'csapat-ranglista'!$A:$FP,DK$321,FALSE)/8,VLOOKUP(VLOOKUP($A276,csapatok!$A:$NN,DK$320,FALSE),'csapat-ranglista'!$A:$FP,DK$321,FALSE)/4),0)</f>
        <v>0</v>
      </c>
      <c r="DL276" s="223">
        <f>IFERROR(IF(RIGHT(VLOOKUP($A276,csapatok!$A:$NN,DL$320,FALSE),5)="Csere",VLOOKUP(LEFT(VLOOKUP($A276,csapatok!$A:$NN,DL$320,FALSE),LEN(VLOOKUP($A276,csapatok!$A:$NN,DL$320,FALSE))-6),'csapat-ranglista'!$A:$FP,DL$321,FALSE)/8,VLOOKUP(VLOOKUP($A276,csapatok!$A:$NN,DL$320,FALSE),'csapat-ranglista'!$A:$FP,DL$321,FALSE)/4),0)</f>
        <v>0</v>
      </c>
      <c r="DM276" s="223">
        <f>IFERROR(IF(RIGHT(VLOOKUP($A276,csapatok!$A:$NN,DM$320,FALSE),5)="Csere",VLOOKUP(LEFT(VLOOKUP($A276,csapatok!$A:$NN,DM$320,FALSE),LEN(VLOOKUP($A276,csapatok!$A:$NN,DM$320,FALSE))-6),'csapat-ranglista'!$A:$FP,DM$321,FALSE)/8,VLOOKUP(VLOOKUP($A276,csapatok!$A:$NN,DM$320,FALSE),'csapat-ranglista'!$A:$FP,DM$321,FALSE)/4),0)</f>
        <v>0</v>
      </c>
      <c r="DN276" s="223">
        <f>IFERROR(IF(RIGHT(VLOOKUP($A276,csapatok!$A:$NN,DN$320,FALSE),5)="Csere",VLOOKUP(LEFT(VLOOKUP($A276,csapatok!$A:$NN,DN$320,FALSE),LEN(VLOOKUP($A276,csapatok!$A:$NN,DN$320,FALSE))-6),'csapat-ranglista'!$A:$FP,DN$321,FALSE)/8,VLOOKUP(VLOOKUP($A276,csapatok!$A:$NN,DN$320,FALSE),'csapat-ranglista'!$A:$FP,DN$321,FALSE)/4),0)</f>
        <v>0</v>
      </c>
      <c r="DO276" s="224">
        <f>versenyek!$MF$11*IFERROR(VLOOKUP(VLOOKUP($A276,versenyek!ME:MG,3,FALSE),szabalyok!$A$16:$B$23,2,FALSE)/4,0)</f>
        <v>0</v>
      </c>
      <c r="DP276" s="224">
        <f>versenyek!$MI$11*IFERROR(VLOOKUP(VLOOKUP($A276,versenyek!MH:MJ,3,FALSE),szabalyok!$A$16:$B$23,2,FALSE)/4,0)</f>
        <v>0</v>
      </c>
      <c r="DQ276" s="223">
        <f>IFERROR(IF(RIGHT(VLOOKUP($A276,csapatok!$A:$NN,DQ$320,FALSE),5)="Csere",VLOOKUP(LEFT(VLOOKUP($A276,csapatok!$A:$NN,DQ$320,FALSE),LEN(VLOOKUP($A276,csapatok!$A:$NN,DQ$320,FALSE))-6),'csapat-ranglista'!$A:$FP,DQ$321,FALSE)/8,VLOOKUP(VLOOKUP($A276,csapatok!$A:$NN,DQ$320,FALSE),'csapat-ranglista'!$A:$FP,DQ$321,FALSE)/4),0)</f>
        <v>0</v>
      </c>
      <c r="DR276" s="223">
        <f>IFERROR(IF(RIGHT(VLOOKUP($A276,csapatok!$A:$NN,DR$320,FALSE),5)="Csere",VLOOKUP(LEFT(VLOOKUP($A276,csapatok!$A:$NN,DR$320,FALSE),LEN(VLOOKUP($A276,csapatok!$A:$NN,DR$320,FALSE))-6),'csapat-ranglista'!$A:$FP,DR$321,FALSE)/8,VLOOKUP(VLOOKUP($A276,csapatok!$A:$NN,DR$320,FALSE),'csapat-ranglista'!$A:$FP,DR$321,FALSE)/4),0)</f>
        <v>0</v>
      </c>
      <c r="DS276" s="223">
        <f>IFERROR(IF(RIGHT(VLOOKUP($A276,csapatok!$A:$NN,DS$320,FALSE),5)="Csere",VLOOKUP(LEFT(VLOOKUP($A276,csapatok!$A:$NN,DS$320,FALSE),LEN(VLOOKUP($A276,csapatok!$A:$NN,DS$320,FALSE))-6),'csapat-ranglista'!$A:$FP,DS$321,FALSE)/8,VLOOKUP(VLOOKUP($A276,csapatok!$A:$NN,DS$320,FALSE),'csapat-ranglista'!$A:$FP,DS$321,FALSE)/4),0)</f>
        <v>0</v>
      </c>
      <c r="DT276" s="223">
        <f>IFERROR(IF(RIGHT(VLOOKUP($A276,csapatok!$A:$NN,DT$320,FALSE),5)="Csere",VLOOKUP(LEFT(VLOOKUP($A276,csapatok!$A:$NN,DT$320,FALSE),LEN(VLOOKUP($A276,csapatok!$A:$NN,DT$320,FALSE))-6),'csapat-ranglista'!$A:$FP,DT$321,FALSE)/8,VLOOKUP(VLOOKUP($A276,csapatok!$A:$NN,DT$320,FALSE),'csapat-ranglista'!$A:$FP,DT$321,FALSE)/4),0)</f>
        <v>0</v>
      </c>
      <c r="DU276" s="223">
        <f>IFERROR(IF(RIGHT(VLOOKUP($A276,csapatok!$A:$NN,DU$320,FALSE),5)="Csere",VLOOKUP(LEFT(VLOOKUP($A276,csapatok!$A:$NN,DU$320,FALSE),LEN(VLOOKUP($A276,csapatok!$A:$NN,DU$320,FALSE))-6),'csapat-ranglista'!$A:$FP,DU$321,FALSE)/8,VLOOKUP(VLOOKUP($A276,csapatok!$A:$NN,DU$320,FALSE),'csapat-ranglista'!$A:$FP,DU$321,FALSE)/4),0)</f>
        <v>0</v>
      </c>
      <c r="DV276" s="223">
        <f>IFERROR(IF(RIGHT(VLOOKUP($A276,csapatok!$A:$NN,DV$320,FALSE),5)="Csere",VLOOKUP(LEFT(VLOOKUP($A276,csapatok!$A:$NN,DV$320,FALSE),LEN(VLOOKUP($A276,csapatok!$A:$NN,DV$320,FALSE))-6),'csapat-ranglista'!$A:$FP,DV$321,FALSE)/8,VLOOKUP(VLOOKUP($A276,csapatok!$A:$NN,DV$320,FALSE),'csapat-ranglista'!$A:$FP,DV$321,FALSE)/4),0)</f>
        <v>0</v>
      </c>
      <c r="DW276" s="223">
        <f>IFERROR(IF(RIGHT(VLOOKUP($A276,csapatok!$A:$NN,DW$320,FALSE),5)="Csere",VLOOKUP(LEFT(VLOOKUP($A276,csapatok!$A:$NN,DW$320,FALSE),LEN(VLOOKUP($A276,csapatok!$A:$NN,DW$320,FALSE))-6),'csapat-ranglista'!$A:$FP,DW$321,FALSE)/8,VLOOKUP(VLOOKUP($A276,csapatok!$A:$NN,DW$320,FALSE),'csapat-ranglista'!$A:$FP,DW$321,FALSE)/4),0)</f>
        <v>0</v>
      </c>
      <c r="DX276" s="223">
        <f>IFERROR(IF(RIGHT(VLOOKUP($A276,csapatok!$A:$NN,DX$320,FALSE),5)="Csere",VLOOKUP(LEFT(VLOOKUP($A276,csapatok!$A:$NN,DX$320,FALSE),LEN(VLOOKUP($A276,csapatok!$A:$NN,DX$320,FALSE))-6),'csapat-ranglista'!$A:$FP,DX$321,FALSE)/8,VLOOKUP(VLOOKUP($A276,csapatok!$A:$NN,DX$320,FALSE),'csapat-ranglista'!$A:$FP,DX$321,FALSE)/4),0)</f>
        <v>0</v>
      </c>
      <c r="DY276" s="223">
        <f>IFERROR(IF(RIGHT(VLOOKUP($A276,csapatok!$A:$NN,DY$320,FALSE),5)="Csere",VLOOKUP(LEFT(VLOOKUP($A276,csapatok!$A:$NN,DY$320,FALSE),LEN(VLOOKUP($A276,csapatok!$A:$NN,DY$320,FALSE))-6),'csapat-ranglista'!$A:$FP,DY$321,FALSE)/8,VLOOKUP(VLOOKUP($A276,csapatok!$A:$NN,DY$320,FALSE),'csapat-ranglista'!$A:$FP,DY$321,FALSE)/4),0)</f>
        <v>0</v>
      </c>
      <c r="DZ276" s="223">
        <f>IFERROR(IF(RIGHT(VLOOKUP($A276,csapatok!$A:$NN,DZ$320,FALSE),5)="Csere",VLOOKUP(LEFT(VLOOKUP($A276,csapatok!$A:$NN,DZ$320,FALSE),LEN(VLOOKUP($A276,csapatok!$A:$NN,DZ$320,FALSE))-6),'csapat-ranglista'!$A:$FP,DZ$321,FALSE)/8,VLOOKUP(VLOOKUP($A276,csapatok!$A:$NN,DZ$320,FALSE),'csapat-ranglista'!$A:$FP,DZ$321,FALSE)/4),0)</f>
        <v>0</v>
      </c>
      <c r="EA276" s="223">
        <f>IFERROR(IF(RIGHT(VLOOKUP($A276,csapatok!$A:$NN,EA$320,FALSE),5)="Csere",VLOOKUP(LEFT(VLOOKUP($A276,csapatok!$A:$NN,EA$320,FALSE),LEN(VLOOKUP($A276,csapatok!$A:$NN,EA$320,FALSE))-6),'csapat-ranglista'!$A:$FP,EA$321,FALSE)/8,VLOOKUP(VLOOKUP($A276,csapatok!$A:$NN,EA$320,FALSE),'csapat-ranglista'!$A:$FP,EA$321,FALSE)/4),0)</f>
        <v>0</v>
      </c>
      <c r="EB276" s="223">
        <f>IFERROR(IF(RIGHT(VLOOKUP($A276,csapatok!$A:$NN,EB$320,FALSE),5)="Csere",VLOOKUP(LEFT(VLOOKUP($A276,csapatok!$A:$NN,EB$320,FALSE),LEN(VLOOKUP($A276,csapatok!$A:$NN,EB$320,FALSE))-6),'csapat-ranglista'!$A:$FP,EB$321,FALSE)/8,VLOOKUP(VLOOKUP($A276,csapatok!$A:$NN,EB$320,FALSE),'csapat-ranglista'!$A:$FP,EB$321,FALSE)/4),0)</f>
        <v>0</v>
      </c>
      <c r="EC276" s="223">
        <f>IFERROR(IF(RIGHT(VLOOKUP($A276,csapatok!$A:$NN,EC$320,FALSE),5)="Csere",VLOOKUP(LEFT(VLOOKUP($A276,csapatok!$A:$NN,EC$320,FALSE),LEN(VLOOKUP($A276,csapatok!$A:$NN,EC$320,FALSE))-6),'csapat-ranglista'!$A:$FP,EC$321,FALSE)/8,VLOOKUP(VLOOKUP($A276,csapatok!$A:$NN,EC$320,FALSE),'csapat-ranglista'!$A:$FP,EC$321,FALSE)/4),0)</f>
        <v>0</v>
      </c>
      <c r="ED276" s="223">
        <f>IFERROR(IF(RIGHT(VLOOKUP($A276,csapatok!$A:$NN,ED$320,FALSE),5)="Csere",VLOOKUP(LEFT(VLOOKUP($A276,csapatok!$A:$NN,ED$320,FALSE),LEN(VLOOKUP($A276,csapatok!$A:$NN,ED$320,FALSE))-6),'csapat-ranglista'!$A:$FP,ED$321,FALSE)/8,VLOOKUP(VLOOKUP($A276,csapatok!$A:$NN,ED$320,FALSE),'csapat-ranglista'!$A:$FP,ED$321,FALSE)/4),0)</f>
        <v>0</v>
      </c>
      <c r="EE276" s="223">
        <f>IFERROR(IF(RIGHT(VLOOKUP($A276,csapatok!$A:$NN,EE$320,FALSE),5)="Csere",VLOOKUP(LEFT(VLOOKUP($A276,csapatok!$A:$NN,EE$320,FALSE),LEN(VLOOKUP($A276,csapatok!$A:$NN,EE$320,FALSE))-6),'csapat-ranglista'!$A:$FP,EE$321,FALSE)/8,VLOOKUP(VLOOKUP($A276,csapatok!$A:$NN,EE$320,FALSE),'csapat-ranglista'!$A:$FP,EE$321,FALSE)/4),0)</f>
        <v>0</v>
      </c>
      <c r="EF276" s="223">
        <f>IFERROR(IF(RIGHT(VLOOKUP($A276,csapatok!$A:$NN,EF$320,FALSE),5)="Csere",VLOOKUP(LEFT(VLOOKUP($A276,csapatok!$A:$NN,EF$320,FALSE),LEN(VLOOKUP($A276,csapatok!$A:$NN,EF$320,FALSE))-6),'csapat-ranglista'!$A:$FP,EF$321,FALSE)/8,VLOOKUP(VLOOKUP($A276,csapatok!$A:$NN,EF$320,FALSE),'csapat-ranglista'!$A:$FP,EF$321,FALSE)/4),0)</f>
        <v>0</v>
      </c>
      <c r="EG276" s="223">
        <f>IFERROR(IF(RIGHT(VLOOKUP($A276,csapatok!$A:$NN,EG$320,FALSE),5)="Csere",VLOOKUP(LEFT(VLOOKUP($A276,csapatok!$A:$NN,EG$320,FALSE),LEN(VLOOKUP($A276,csapatok!$A:$NN,EG$320,FALSE))-6),'csapat-ranglista'!$A:$FP,EG$321,FALSE)/8,VLOOKUP(VLOOKUP($A276,csapatok!$A:$NN,EG$320,FALSE),'csapat-ranglista'!$A:$FP,EG$321,FALSE)/4),0)</f>
        <v>0</v>
      </c>
      <c r="EH276" s="223">
        <f>IFERROR(IF(RIGHT(VLOOKUP($A276,csapatok!$A:$NN,EH$320,FALSE),5)="Csere",VLOOKUP(LEFT(VLOOKUP($A276,csapatok!$A:$NN,EH$320,FALSE),LEN(VLOOKUP($A276,csapatok!$A:$NN,EH$320,FALSE))-6),'csapat-ranglista'!$A:$FP,EH$321,FALSE)/8,VLOOKUP(VLOOKUP($A276,csapatok!$A:$NN,EH$320,FALSE),'csapat-ranglista'!$A:$FP,EH$321,FALSE)/4),0)</f>
        <v>0</v>
      </c>
      <c r="EI276" s="223">
        <f>IFERROR(IF(RIGHT(VLOOKUP($A276,csapatok!$A:$NN,EI$320,FALSE),5)="Csere",VLOOKUP(LEFT(VLOOKUP($A276,csapatok!$A:$NN,EI$320,FALSE),LEN(VLOOKUP($A276,csapatok!$A:$NN,EI$320,FALSE))-6),'csapat-ranglista'!$A:$FP,EI$321,FALSE)/8,VLOOKUP(VLOOKUP($A276,csapatok!$A:$NN,EI$320,FALSE),'csapat-ranglista'!$A:$FP,EI$321,FALSE)/4),0)</f>
        <v>0</v>
      </c>
      <c r="EJ276" s="223">
        <f>IFERROR(IF(RIGHT(VLOOKUP($A276,csapatok!$A:$NN,EJ$320,FALSE),5)="Csere",VLOOKUP(LEFT(VLOOKUP($A276,csapatok!$A:$NN,EJ$320,FALSE),LEN(VLOOKUP($A276,csapatok!$A:$NN,EJ$320,FALSE))-6),'csapat-ranglista'!$A:$FP,EJ$321,FALSE)/8,VLOOKUP(VLOOKUP($A276,csapatok!$A:$NN,EJ$320,FALSE),'csapat-ranglista'!$A:$FP,EJ$321,FALSE)/4),0)</f>
        <v>0</v>
      </c>
      <c r="EK276" s="223">
        <f>IFERROR(IF(RIGHT(VLOOKUP($A276,csapatok!$A:$NN,EK$320,FALSE),5)="Csere",VLOOKUP(LEFT(VLOOKUP($A276,csapatok!$A:$NN,EK$320,FALSE),LEN(VLOOKUP($A276,csapatok!$A:$NN,EK$320,FALSE))-6),'csapat-ranglista'!$A:$FP,EK$321,FALSE)/8,VLOOKUP(VLOOKUP($A276,csapatok!$A:$NN,EK$320,FALSE),'csapat-ranglista'!$A:$FP,EK$321,FALSE)/4),0)</f>
        <v>0</v>
      </c>
      <c r="EL276" s="223">
        <f>IFERROR(IF(RIGHT(VLOOKUP($A276,csapatok!$A:$NN,EL$320,FALSE),5)="Csere",VLOOKUP(LEFT(VLOOKUP($A276,csapatok!$A:$NN,EL$320,FALSE),LEN(VLOOKUP($A276,csapatok!$A:$NN,EL$320,FALSE))-6),'csapat-ranglista'!$A:$FP,EL$321,FALSE)/8,VLOOKUP(VLOOKUP($A276,csapatok!$A:$NN,EL$320,FALSE),'csapat-ranglista'!$A:$FP,EL$321,FALSE)/4),0)</f>
        <v>0</v>
      </c>
      <c r="EM276" s="223">
        <f>IFERROR(IF(RIGHT(VLOOKUP($A276,csapatok!$A:$NN,EM$320,FALSE),5)="Csere",VLOOKUP(LEFT(VLOOKUP($A276,csapatok!$A:$NN,EM$320,FALSE),LEN(VLOOKUP($A276,csapatok!$A:$NN,EM$320,FALSE))-6),'csapat-ranglista'!$A:$FP,EM$321,FALSE)/8,VLOOKUP(VLOOKUP($A276,csapatok!$A:$NN,EM$320,FALSE),'csapat-ranglista'!$A:$FP,EM$321,FALSE)/4),0)</f>
        <v>0</v>
      </c>
      <c r="EN276" s="223">
        <f>IFERROR(IF(RIGHT(VLOOKUP($A276,csapatok!$A:$NN,EN$320,FALSE),5)="Csere",VLOOKUP(LEFT(VLOOKUP($A276,csapatok!$A:$NN,EN$320,FALSE),LEN(VLOOKUP($A276,csapatok!$A:$NN,EN$320,FALSE))-6),'csapat-ranglista'!$A:$FP,EN$321,FALSE)/8,VLOOKUP(VLOOKUP($A276,csapatok!$A:$NN,EN$320,FALSE),'csapat-ranglista'!$A:$FP,EN$321,FALSE)/4),0)</f>
        <v>0</v>
      </c>
      <c r="EO276" s="223">
        <f>IFERROR(IF(RIGHT(VLOOKUP($A276,csapatok!$A:$NN,EO$320,FALSE),5)="Csere",VLOOKUP(LEFT(VLOOKUP($A276,csapatok!$A:$NN,EO$320,FALSE),LEN(VLOOKUP($A276,csapatok!$A:$NN,EO$320,FALSE))-6),'csapat-ranglista'!$A:$FP,EO$321,FALSE)/8,VLOOKUP(VLOOKUP($A276,csapatok!$A:$NN,EO$320,FALSE),'csapat-ranglista'!$A:$FP,EO$321,FALSE)/4),0)</f>
        <v>0</v>
      </c>
      <c r="EP276" s="223">
        <f>IFERROR(IF(RIGHT(VLOOKUP($A276,csapatok!$A:$NN,EP$320,FALSE),5)="Csere",VLOOKUP(LEFT(VLOOKUP($A276,csapatok!$A:$NN,EP$320,FALSE),LEN(VLOOKUP($A276,csapatok!$A:$NN,EP$320,FALSE))-6),'csapat-ranglista'!$A:$FP,EP$321,FALSE)/8,VLOOKUP(VLOOKUP($A276,csapatok!$A:$NN,EP$320,FALSE),'csapat-ranglista'!$A:$FP,EP$321,FALSE)/4),0)</f>
        <v>0</v>
      </c>
      <c r="EQ276" s="223">
        <f>IFERROR(IF(RIGHT(VLOOKUP($A276,csapatok!$A:$NN,EQ$320,FALSE),5)="Csere",VLOOKUP(LEFT(VLOOKUP($A276,csapatok!$A:$NN,EQ$320,FALSE),LEN(VLOOKUP($A276,csapatok!$A:$NN,EQ$320,FALSE))-6),'csapat-ranglista'!$A:$FP,EQ$321,FALSE)/8,VLOOKUP(VLOOKUP($A276,csapatok!$A:$NN,EQ$320,FALSE),'csapat-ranglista'!$A:$FP,EQ$321,FALSE)/4),0)</f>
        <v>0</v>
      </c>
      <c r="ER276" s="223">
        <f>IFERROR(IF(RIGHT(VLOOKUP($A276,csapatok!$A:$NN,ER$320,FALSE),5)="Csere",VLOOKUP(LEFT(VLOOKUP($A276,csapatok!$A:$NN,ER$320,FALSE),LEN(VLOOKUP($A276,csapatok!$A:$NN,ER$320,FALSE))-6),'csapat-ranglista'!$A:$FP,ER$321,FALSE)/8,VLOOKUP(VLOOKUP($A276,csapatok!$A:$NN,ER$320,FALSE),'csapat-ranglista'!$A:$FP,ER$321,FALSE)/4),0)</f>
        <v>0</v>
      </c>
      <c r="ES276" s="223">
        <f>IFERROR(IF(RIGHT(VLOOKUP($A276,csapatok!$A:$NN,ES$320,FALSE),5)="Csere",VLOOKUP(LEFT(VLOOKUP($A276,csapatok!$A:$NN,ES$320,FALSE),LEN(VLOOKUP($A276,csapatok!$A:$NN,ES$320,FALSE))-6),'csapat-ranglista'!$A:$FP,ES$321,FALSE)/8,VLOOKUP(VLOOKUP($A276,csapatok!$A:$NN,ES$320,FALSE),'csapat-ranglista'!$A:$FP,ES$321,FALSE)/4),0)</f>
        <v>0</v>
      </c>
      <c r="ET276" s="223">
        <f>IFERROR(IF(RIGHT(VLOOKUP($A276,csapatok!$A:$NN,ET$320,FALSE),5)="Csere",VLOOKUP(LEFT(VLOOKUP($A276,csapatok!$A:$NN,ET$320,FALSE),LEN(VLOOKUP($A276,csapatok!$A:$NN,ET$320,FALSE))-6),'csapat-ranglista'!$A:$FP,ET$321,FALSE)/8,VLOOKUP(VLOOKUP($A276,csapatok!$A:$NN,ET$320,FALSE),'csapat-ranglista'!$A:$FP,ET$321,FALSE)/4),0)</f>
        <v>0</v>
      </c>
      <c r="EU276" s="223">
        <f>IFERROR(IF(RIGHT(VLOOKUP($A276,csapatok!$A:$NN,EU$320,FALSE),5)="Csere",VLOOKUP(LEFT(VLOOKUP($A276,csapatok!$A:$NN,EU$320,FALSE),LEN(VLOOKUP($A276,csapatok!$A:$NN,EU$320,FALSE))-6),'csapat-ranglista'!$A:$FP,EU$321,FALSE)/8,VLOOKUP(VLOOKUP($A276,csapatok!$A:$NN,EU$320,FALSE),'csapat-ranglista'!$A:$FP,EU$321,FALSE)/4),0)</f>
        <v>0</v>
      </c>
      <c r="EV276" s="223">
        <f>IFERROR(IF(RIGHT(VLOOKUP($A276,csapatok!$A:$NN,EV$320,FALSE),5)="Csere",VLOOKUP(LEFT(VLOOKUP($A276,csapatok!$A:$NN,EV$320,FALSE),LEN(VLOOKUP($A276,csapatok!$A:$NN,EV$320,FALSE))-6),'csapat-ranglista'!$A:$FP,EV$321,FALSE)/8,VLOOKUP(VLOOKUP($A276,csapatok!$A:$NN,EV$320,FALSE),'csapat-ranglista'!$A:$FP,EV$321,FALSE)/4),0)</f>
        <v>0</v>
      </c>
      <c r="EW276" s="223">
        <f>IFERROR(IF(RIGHT(VLOOKUP($A276,csapatok!$A:$NN,EW$320,FALSE),5)="Csere",VLOOKUP(LEFT(VLOOKUP($A276,csapatok!$A:$NN,EW$320,FALSE),LEN(VLOOKUP($A276,csapatok!$A:$NN,EW$320,FALSE))-6),'csapat-ranglista'!$A:$FP,EW$321,FALSE)/8,VLOOKUP(VLOOKUP($A276,csapatok!$A:$NN,EW$320,FALSE),'csapat-ranglista'!$A:$FP,EW$321,FALSE)/4),0)</f>
        <v>0</v>
      </c>
      <c r="EX276" s="223">
        <f>IFERROR(IF(RIGHT(VLOOKUP($A276,csapatok!$A:$NN,EX$320,FALSE),5)="Csere",VLOOKUP(LEFT(VLOOKUP($A276,csapatok!$A:$NN,EX$320,FALSE),LEN(VLOOKUP($A276,csapatok!$A:$NN,EX$320,FALSE))-6),'csapat-ranglista'!$A:$FP,EX$321,FALSE)/8,VLOOKUP(VLOOKUP($A276,csapatok!$A:$NN,EX$320,FALSE),'csapat-ranglista'!$A:$FP,EX$321,FALSE)/4),0)</f>
        <v>0</v>
      </c>
      <c r="EY276" s="223">
        <f>IFERROR(IF(RIGHT(VLOOKUP($A276,csapatok!$A:$NN,EY$320,FALSE),5)="Csere",VLOOKUP(LEFT(VLOOKUP($A276,csapatok!$A:$NN,EY$320,FALSE),LEN(VLOOKUP($A276,csapatok!$A:$NN,EY$320,FALSE))-6),'csapat-ranglista'!$A:$FP,EY$321,FALSE)/8,VLOOKUP(VLOOKUP($A276,csapatok!$A:$NN,EY$320,FALSE),'csapat-ranglista'!$A:$FP,EY$321,FALSE)/4),0)</f>
        <v>0</v>
      </c>
      <c r="EZ276" s="223">
        <f>IFERROR(IF(RIGHT(VLOOKUP($A276,csapatok!$A:$NN,EZ$320,FALSE),5)="Csere",VLOOKUP(LEFT(VLOOKUP($A276,csapatok!$A:$NN,EZ$320,FALSE),LEN(VLOOKUP($A276,csapatok!$A:$NN,EZ$320,FALSE))-6),'csapat-ranglista'!$A:$FP,EZ$321,FALSE)/8,VLOOKUP(VLOOKUP($A276,csapatok!$A:$NN,EZ$320,FALSE),'csapat-ranglista'!$A:$FP,EZ$321,FALSE)/4),0)</f>
        <v>0</v>
      </c>
      <c r="FA276" s="223">
        <f>IFERROR(IF(RIGHT(VLOOKUP($A276,csapatok!$A:$NN,FA$320,FALSE),5)="Csere",VLOOKUP(LEFT(VLOOKUP($A276,csapatok!$A:$NN,FA$320,FALSE),LEN(VLOOKUP($A276,csapatok!$A:$NN,FA$320,FALSE))-6),'csapat-ranglista'!$A:$FP,FA$321,FALSE)/8,VLOOKUP(VLOOKUP($A276,csapatok!$A:$NN,FA$320,FALSE),'csapat-ranglista'!$A:$FP,FA$321,FALSE)/4),0)</f>
        <v>0</v>
      </c>
      <c r="FB276" s="223">
        <f>IFERROR(IF(RIGHT(VLOOKUP($A276,csapatok!$A:$NN,FB$320,FALSE),5)="Csere",VLOOKUP(LEFT(VLOOKUP($A276,csapatok!$A:$NN,FB$320,FALSE),LEN(VLOOKUP($A276,csapatok!$A:$NN,FB$320,FALSE))-6),'csapat-ranglista'!$A:$FP,FB$321,FALSE)/8,VLOOKUP(VLOOKUP($A276,csapatok!$A:$NN,FB$320,FALSE),'csapat-ranglista'!$A:$FP,FB$321,FALSE)/4),0)</f>
        <v>0</v>
      </c>
      <c r="FC276" s="223">
        <f>IFERROR(IF(RIGHT(VLOOKUP($A276,csapatok!$A:$NN,FC$320,FALSE),5)="Csere",VLOOKUP(LEFT(VLOOKUP($A276,csapatok!$A:$NN,FC$320,FALSE),LEN(VLOOKUP($A276,csapatok!$A:$NN,FC$320,FALSE))-6),'csapat-ranglista'!$A:$FP,FC$321,FALSE)/8,VLOOKUP(VLOOKUP($A276,csapatok!$A:$NN,FC$320,FALSE),'csapat-ranglista'!$A:$FP,FC$321,FALSE)/4),0)</f>
        <v>0</v>
      </c>
      <c r="FD276" s="224">
        <f>versenyek!$QY$11*IFERROR(VLOOKUP(VLOOKUP($A276,versenyek!QX:QZ,3,FALSE),szabalyok!$A$16:$B$23,2,FALSE)/4,0)</f>
        <v>0</v>
      </c>
      <c r="FE276" s="224">
        <f>versenyek!$RB$11*IFERROR(VLOOKUP(VLOOKUP($A276,versenyek!RA:RC,3,FALSE),szabalyok!$A$16:$B$23,2,FALSE)/4,0)</f>
        <v>0</v>
      </c>
      <c r="FF276" s="223">
        <f>IFERROR(IF(RIGHT(VLOOKUP($A276,csapatok!$A:$NN,FF$320,FALSE),5)="Csere",VLOOKUP(LEFT(VLOOKUP($A276,csapatok!$A:$NN,FF$320,FALSE),LEN(VLOOKUP($A276,csapatok!$A:$NN,FF$320,FALSE))-6),'csapat-ranglista'!$A:$FP,FF$321,FALSE)/8,VLOOKUP(VLOOKUP($A276,csapatok!$A:$NN,FF$320,FALSE),'csapat-ranglista'!$A:$FP,FF$321,FALSE)/4),0)</f>
        <v>0</v>
      </c>
      <c r="FG276" s="223">
        <f>IFERROR(IF(RIGHT(VLOOKUP($A276,csapatok!$A:$NN,FG$320,FALSE),5)="Csere",VLOOKUP(LEFT(VLOOKUP($A276,csapatok!$A:$NN,FG$320,FALSE),LEN(VLOOKUP($A276,csapatok!$A:$NN,FG$320,FALSE))-6),'csapat-ranglista'!$A:$FP,FG$321,FALSE)/8,VLOOKUP(VLOOKUP($A276,csapatok!$A:$NN,FG$320,FALSE),'csapat-ranglista'!$A:$FP,FG$321,FALSE)/4),0)</f>
        <v>0</v>
      </c>
      <c r="FH276" s="223">
        <f>IFERROR(IF(RIGHT(VLOOKUP($A276,csapatok!$A:$NN,FH$320,FALSE),5)="Csere",VLOOKUP(LEFT(VLOOKUP($A276,csapatok!$A:$NN,FH$320,FALSE),LEN(VLOOKUP($A276,csapatok!$A:$NN,FH$320,FALSE))-6),'csapat-ranglista'!$A:$FP,FH$321,FALSE)/8,VLOOKUP(VLOOKUP($A276,csapatok!$A:$NN,FH$320,FALSE),'csapat-ranglista'!$A:$FP,FH$321,FALSE)/4),0)</f>
        <v>0</v>
      </c>
      <c r="FI276" s="223">
        <f>IFERROR(IF(RIGHT(VLOOKUP($A276,csapatok!$A:$NN,FI$320,FALSE),5)="Csere",VLOOKUP(LEFT(VLOOKUP($A276,csapatok!$A:$NN,FI$320,FALSE),LEN(VLOOKUP($A276,csapatok!$A:$NN,FI$320,FALSE))-6),'csapat-ranglista'!$A:$FP,FI$321,FALSE)/8,VLOOKUP(VLOOKUP($A276,csapatok!$A:$NN,FI$320,FALSE),'csapat-ranglista'!$A:$FP,FI$321,FALSE)/4),0)</f>
        <v>0</v>
      </c>
      <c r="FJ276" s="223">
        <f>IFERROR(IF(RIGHT(VLOOKUP($A276,csapatok!$A:$NN,FJ$320,FALSE),5)="Csere",VLOOKUP(LEFT(VLOOKUP($A276,csapatok!$A:$NN,FJ$320,FALSE),LEN(VLOOKUP($A276,csapatok!$A:$NN,FJ$320,FALSE))-6),'csapat-ranglista'!$A:$FP,FJ$321,FALSE)/8,VLOOKUP(VLOOKUP($A276,csapatok!$A:$NN,FJ$320,FALSE),'csapat-ranglista'!$A:$FP,FJ$321,FALSE)/4),0)</f>
        <v>0</v>
      </c>
      <c r="FK276" s="223">
        <f>IFERROR(IF(RIGHT(VLOOKUP($A276,csapatok!$A:$NN,FK$320,FALSE),5)="Csere",VLOOKUP(LEFT(VLOOKUP($A276,csapatok!$A:$NN,FK$320,FALSE),LEN(VLOOKUP($A276,csapatok!$A:$NN,FK$320,FALSE))-6),'csapat-ranglista'!$A:$FP,FK$321,FALSE)/8,VLOOKUP(VLOOKUP($A276,csapatok!$A:$NN,FK$320,FALSE),'csapat-ranglista'!$A:$FP,FK$321,FALSE)/4),0)</f>
        <v>0</v>
      </c>
      <c r="FL276" s="223">
        <f>IFERROR(IF(RIGHT(VLOOKUP($A276,csapatok!$A:$NN,FL$320,FALSE),5)="Csere",VLOOKUP(LEFT(VLOOKUP($A276,csapatok!$A:$NN,FL$320,FALSE),LEN(VLOOKUP($A276,csapatok!$A:$NN,FL$320,FALSE))-6),'csapat-ranglista'!$A:$FP,FL$321,FALSE)/8,VLOOKUP(VLOOKUP($A276,csapatok!$A:$NN,FL$320,FALSE),'csapat-ranglista'!$A:$FP,FL$321,FALSE)/4),0)</f>
        <v>0</v>
      </c>
      <c r="FM276" s="223">
        <f>IFERROR(IF(RIGHT(VLOOKUP($A276,csapatok!$A:$NN,FM$320,FALSE),5)="Csere",VLOOKUP(LEFT(VLOOKUP($A276,csapatok!$A:$NN,FM$320,FALSE),LEN(VLOOKUP($A276,csapatok!$A:$NN,FM$320,FALSE))-6),'csapat-ranglista'!$A:$FP,FM$321,FALSE)/8,VLOOKUP(VLOOKUP($A276,csapatok!$A:$NN,FM$320,FALSE),'csapat-ranglista'!$A:$FP,FM$321,FALSE)/4),0)</f>
        <v>0</v>
      </c>
      <c r="FN276" s="223">
        <f>IFERROR(IF(RIGHT(VLOOKUP($A276,csapatok!$A:$NN,FN$320,FALSE),5)="Csere",VLOOKUP(LEFT(VLOOKUP($A276,csapatok!$A:$NN,FN$320,FALSE),LEN(VLOOKUP($A276,csapatok!$A:$NN,FN$320,FALSE))-6),'csapat-ranglista'!$A:$FP,FN$321,FALSE)/8,VLOOKUP(VLOOKUP($A276,csapatok!$A:$NN,FN$320,FALSE),'csapat-ranglista'!$A:$FP,FN$321,FALSE)/4),0)</f>
        <v>0</v>
      </c>
      <c r="FO276" s="223">
        <f>IFERROR(IF(RIGHT(VLOOKUP($A276,csapatok!$A:$NN,FO$320,FALSE),5)="Csere",VLOOKUP(LEFT(VLOOKUP($A276,csapatok!$A:$NN,FO$320,FALSE),LEN(VLOOKUP($A276,csapatok!$A:$NN,FO$320,FALSE))-6),'csapat-ranglista'!$A:$FP,FO$321,FALSE)/8,VLOOKUP(VLOOKUP($A276,csapatok!$A:$NN,FO$320,FALSE),'csapat-ranglista'!$A:$FP,FO$321,FALSE)/4),0)</f>
        <v>0</v>
      </c>
      <c r="FP276" s="223">
        <f>IFERROR(IF(RIGHT(VLOOKUP($A276,csapatok!$A:$NN,FP$320,FALSE),5)="Csere",VLOOKUP(LEFT(VLOOKUP($A276,csapatok!$A:$NN,FP$320,FALSE),LEN(VLOOKUP($A276,csapatok!$A:$NN,FP$320,FALSE))-6),'csapat-ranglista'!$A:$FP,FP$321,FALSE)/8,VLOOKUP(VLOOKUP($A276,csapatok!$A:$NN,FP$320,FALSE),'csapat-ranglista'!$A:$FP,FP$321,FALSE)/4),0)</f>
        <v>0</v>
      </c>
      <c r="FQ276" s="223">
        <f>IFERROR(IF(RIGHT(VLOOKUP($A276,csapatok!$A:$NN,FQ$320,FALSE),5)="Csere",VLOOKUP(LEFT(VLOOKUP($A276,csapatok!$A:$NN,FQ$320,FALSE),LEN(VLOOKUP($A276,csapatok!$A:$NN,FQ$320,FALSE))-6),'csapat-ranglista'!$A:$FP,FQ$321,FALSE)/8,VLOOKUP(VLOOKUP($A276,csapatok!$A:$NN,FQ$320,FALSE),'csapat-ranglista'!$A:$FP,FQ$321,FALSE)/4),0)</f>
        <v>0</v>
      </c>
      <c r="FR276" s="223">
        <f>IFERROR(IF(RIGHT(VLOOKUP($A276,csapatok!$A:$NN,FR$320,FALSE),5)="Csere",VLOOKUP(LEFT(VLOOKUP($A276,csapatok!$A:$NN,FR$320,FALSE),LEN(VLOOKUP($A276,csapatok!$A:$NN,FR$320,FALSE))-6),'csapat-ranglista'!$A:$FP,FR$321,FALSE)/8,VLOOKUP(VLOOKUP($A276,csapatok!$A:$NN,FR$320,FALSE),'csapat-ranglista'!$A:$FP,FR$321,FALSE)/4),0)</f>
        <v>0</v>
      </c>
      <c r="FS276" s="223">
        <f>IFERROR(IF(RIGHT(VLOOKUP($A276,csapatok!$A:$NN,FS$320,FALSE),5)="Csere",VLOOKUP(LEFT(VLOOKUP($A276,csapatok!$A:$NN,FS$320,FALSE),LEN(VLOOKUP($A276,csapatok!$A:$NN,FS$320,FALSE))-6),'csapat-ranglista'!$A:$FP,FS$321,FALSE)/8,VLOOKUP(VLOOKUP($A276,csapatok!$A:$NN,FS$320,FALSE),'csapat-ranglista'!$A:$FP,FS$321,FALSE)/4),0)</f>
        <v>0</v>
      </c>
      <c r="FT276" s="223">
        <f>IFERROR(IF(RIGHT(VLOOKUP($A276,csapatok!$A:$NN,FT$320,FALSE),5)="Csere",VLOOKUP(LEFT(VLOOKUP($A276,csapatok!$A:$NN,FT$320,FALSE),LEN(VLOOKUP($A276,csapatok!$A:$NN,FT$320,FALSE))-6),'csapat-ranglista'!$A:$FP,FT$321,FALSE)/8,VLOOKUP(VLOOKUP($A276,csapatok!$A:$NN,FT$320,FALSE),'csapat-ranglista'!$A:$FP,FT$321,FALSE)/4),0)</f>
        <v>0</v>
      </c>
      <c r="FU276" s="223">
        <f>IFERROR(IF(RIGHT(VLOOKUP($A276,csapatok!$A:$NN,FU$320,FALSE),5)="Csere",VLOOKUP(LEFT(VLOOKUP($A276,csapatok!$A:$NN,FU$320,FALSE),LEN(VLOOKUP($A276,csapatok!$A:$NN,FU$320,FALSE))-6),'csapat-ranglista'!$A:$FP,FU$321,FALSE)/8,VLOOKUP(VLOOKUP($A276,csapatok!$A:$NN,FU$320,FALSE),'csapat-ranglista'!$A:$FP,FU$321,FALSE)/4),0)</f>
        <v>0</v>
      </c>
      <c r="FV276" s="223">
        <f>IFERROR(IF(RIGHT(VLOOKUP($A276,csapatok!$A:$NN,FV$320,FALSE),5)="Csere",VLOOKUP(LEFT(VLOOKUP($A276,csapatok!$A:$NN,FV$320,FALSE),LEN(VLOOKUP($A276,csapatok!$A:$NN,FV$320,FALSE))-6),'csapat-ranglista'!$A:$FP,FV$321,FALSE)/8,VLOOKUP(VLOOKUP($A276,csapatok!$A:$NN,FV$320,FALSE),'csapat-ranglista'!$A:$FP,FV$321,FALSE)/4),0)</f>
        <v>0</v>
      </c>
      <c r="FW276" s="223">
        <f>IFERROR(IF(RIGHT(VLOOKUP($A276,csapatok!$A:$NN,FW$320,FALSE),5)="Csere",VLOOKUP(LEFT(VLOOKUP($A276,csapatok!$A:$NN,FW$320,FALSE),LEN(VLOOKUP($A276,csapatok!$A:$NN,FW$320,FALSE))-6),'csapat-ranglista'!$A:$FP,FW$321,FALSE)/8,VLOOKUP(VLOOKUP($A276,csapatok!$A:$NN,FW$320,FALSE),'csapat-ranglista'!$A:$FP,FW$321,FALSE)/4),0)</f>
        <v>0</v>
      </c>
      <c r="FX276" s="223">
        <f>IFERROR(IF(RIGHT(VLOOKUP($A276,csapatok!$A:$NN,FX$320,FALSE),5)="Csere",VLOOKUP(LEFT(VLOOKUP($A276,csapatok!$A:$NN,FX$320,FALSE),LEN(VLOOKUP($A276,csapatok!$A:$NN,FX$320,FALSE))-6),'csapat-ranglista'!$A:$FP,FX$321,FALSE)/8,VLOOKUP(VLOOKUP($A276,csapatok!$A:$NN,FX$320,FALSE),'csapat-ranglista'!$A:$FP,FX$321,FALSE)/4),0)</f>
        <v>0</v>
      </c>
      <c r="FY276" s="223">
        <f>IFERROR(IF(RIGHT(VLOOKUP($A276,csapatok!$A:$NN,FY$320,FALSE),5)="Csere",VLOOKUP(LEFT(VLOOKUP($A276,csapatok!$A:$NN,FY$320,FALSE),LEN(VLOOKUP($A276,csapatok!$A:$NN,FY$320,FALSE))-6),'csapat-ranglista'!$A:$FP,FY$321,FALSE)/8,VLOOKUP(VLOOKUP($A276,csapatok!$A:$NN,FY$320,FALSE),'csapat-ranglista'!$A:$FP,FY$321,FALSE)/4),0)</f>
        <v>0</v>
      </c>
      <c r="FZ276" s="223">
        <f>IFERROR(IF(RIGHT(VLOOKUP($A276,csapatok!$A:$NN,FZ$320,FALSE),5)="Csere",VLOOKUP(LEFT(VLOOKUP($A276,csapatok!$A:$NN,FZ$320,FALSE),LEN(VLOOKUP($A276,csapatok!$A:$NN,FZ$320,FALSE))-6),'csapat-ranglista'!$A:$FP,FZ$321,FALSE)/8,VLOOKUP(VLOOKUP($A276,csapatok!$A:$NN,FZ$320,FALSE),'csapat-ranglista'!$A:$FP,FZ$321,FALSE)/4),0)</f>
        <v>0</v>
      </c>
      <c r="GA276" s="223">
        <f>IFERROR(IF(RIGHT(VLOOKUP($A276,csapatok!$A:$NN,GA$320,FALSE),5)="Csere",VLOOKUP(LEFT(VLOOKUP($A276,csapatok!$A:$NN,GA$320,FALSE),LEN(VLOOKUP($A276,csapatok!$A:$NN,GA$320,FALSE))-6),'csapat-ranglista'!$A:$FP,GA$321,FALSE)/8,VLOOKUP(VLOOKUP($A276,csapatok!$A:$NN,GA$320,FALSE),'csapat-ranglista'!$A:$FP,GA$321,FALSE)/4),0)</f>
        <v>0</v>
      </c>
      <c r="GB276" s="223">
        <f>IFERROR(IF(RIGHT(VLOOKUP($A276,csapatok!$A:$NN,GB$320,FALSE),5)="Csere",VLOOKUP(LEFT(VLOOKUP($A276,csapatok!$A:$NN,GB$320,FALSE),LEN(VLOOKUP($A276,csapatok!$A:$NN,GB$320,FALSE))-6),'csapat-ranglista'!$A:$FP,GB$321,FALSE)/8,VLOOKUP(VLOOKUP($A276,csapatok!$A:$NN,GB$320,FALSE),'csapat-ranglista'!$A:$FP,GB$321,FALSE)/4),0)</f>
        <v>0</v>
      </c>
      <c r="GC276" s="223">
        <f>IFERROR(IF(RIGHT(VLOOKUP($A276,csapatok!$A:$NN,GC$320,FALSE),5)="Csere",VLOOKUP(LEFT(VLOOKUP($A276,csapatok!$A:$NN,GC$320,FALSE),LEN(VLOOKUP($A276,csapatok!$A:$NN,GC$320,FALSE))-6),'csapat-ranglista'!$A:$FP,GC$321,FALSE)/8,VLOOKUP(VLOOKUP($A276,csapatok!$A:$NN,GC$320,FALSE),'csapat-ranglista'!$A:$FP,GC$321,FALSE)/4),0)</f>
        <v>0</v>
      </c>
      <c r="GD276" s="247">
        <f>SUM(EQ276:GC276)</f>
        <v>0</v>
      </c>
    </row>
    <row r="277" spans="1:186">
      <c r="A277" s="32" t="s">
        <v>554</v>
      </c>
      <c r="B277" s="130"/>
      <c r="C277" s="131" t="str">
        <f>IF(B277=0,"",IF(B277&lt;$C$1,"felnőtt","ifi"))</f>
        <v/>
      </c>
      <c r="D277" s="32" t="s">
        <v>9</v>
      </c>
      <c r="E277" s="45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>
        <f>IFERROR(IF(RIGHT(VLOOKUP($A277,csapatok!$A:$BL,X$320,FALSE),5)="Csere",VLOOKUP(LEFT(VLOOKUP($A277,csapatok!$A:$BL,X$320,FALSE),LEN(VLOOKUP($A277,csapatok!$A:$BL,X$320,FALSE))-6),'csapat-ranglista'!$A:$FP,X$321,FALSE)/8,VLOOKUP(VLOOKUP($A277,csapatok!$A:$BL,X$320,FALSE),'csapat-ranglista'!$A:$FP,X$321,FALSE)/4),0)</f>
        <v>0</v>
      </c>
      <c r="Y277" s="32">
        <f>IFERROR(IF(RIGHT(VLOOKUP($A277,csapatok!$A:$BL,Y$320,FALSE),5)="Csere",VLOOKUP(LEFT(VLOOKUP($A277,csapatok!$A:$BL,Y$320,FALSE),LEN(VLOOKUP($A277,csapatok!$A:$BL,Y$320,FALSE))-6),'csapat-ranglista'!$A:$FP,Y$321,FALSE)/8,VLOOKUP(VLOOKUP($A277,csapatok!$A:$BL,Y$320,FALSE),'csapat-ranglista'!$A:$FP,Y$321,FALSE)/4),0)</f>
        <v>0</v>
      </c>
      <c r="Z277" s="32">
        <f>IFERROR(IF(RIGHT(VLOOKUP($A277,csapatok!$A:$BL,Z$320,FALSE),5)="Csere",VLOOKUP(LEFT(VLOOKUP($A277,csapatok!$A:$BL,Z$320,FALSE),LEN(VLOOKUP($A277,csapatok!$A:$BL,Z$320,FALSE))-6),'csapat-ranglista'!$A:$FP,Z$321,FALSE)/8,VLOOKUP(VLOOKUP($A277,csapatok!$A:$BL,Z$320,FALSE),'csapat-ranglista'!$A:$FP,Z$321,FALSE)/4),0)</f>
        <v>0</v>
      </c>
      <c r="AA277" s="32">
        <f>IFERROR(IF(RIGHT(VLOOKUP($A277,csapatok!$A:$BL,AA$320,FALSE),5)="Csere",VLOOKUP(LEFT(VLOOKUP($A277,csapatok!$A:$BL,AA$320,FALSE),LEN(VLOOKUP($A277,csapatok!$A:$BL,AA$320,FALSE))-6),'csapat-ranglista'!$A:$FP,AA$321,FALSE)/8,VLOOKUP(VLOOKUP($A277,csapatok!$A:$BL,AA$320,FALSE),'csapat-ranglista'!$A:$FP,AA$321,FALSE)/4),0)</f>
        <v>0</v>
      </c>
      <c r="AB277" s="223">
        <f>IFERROR(IF(RIGHT(VLOOKUP($A277,csapatok!$A:$BL,AB$320,FALSE),5)="Csere",VLOOKUP(LEFT(VLOOKUP($A277,csapatok!$A:$BL,AB$320,FALSE),LEN(VLOOKUP($A277,csapatok!$A:$BL,AB$320,FALSE))-6),'csapat-ranglista'!$A:$FP,AB$321,FALSE)/8,VLOOKUP(VLOOKUP($A277,csapatok!$A:$BL,AB$320,FALSE),'csapat-ranglista'!$A:$FP,AB$321,FALSE)/4),0)</f>
        <v>0</v>
      </c>
      <c r="AC277" s="223">
        <f>IFERROR(IF(RIGHT(VLOOKUP($A277,csapatok!$A:$BL,AC$320,FALSE),5)="Csere",VLOOKUP(LEFT(VLOOKUP($A277,csapatok!$A:$BL,AC$320,FALSE),LEN(VLOOKUP($A277,csapatok!$A:$BL,AC$320,FALSE))-6),'csapat-ranglista'!$A:$FP,AC$321,FALSE)/8,VLOOKUP(VLOOKUP($A277,csapatok!$A:$BL,AC$320,FALSE),'csapat-ranglista'!$A:$FP,AC$321,FALSE)/4),0)</f>
        <v>0</v>
      </c>
      <c r="AD277" s="223">
        <f>IFERROR(IF(RIGHT(VLOOKUP($A277,csapatok!$A:$BL,AD$320,FALSE),5)="Csere",VLOOKUP(LEFT(VLOOKUP($A277,csapatok!$A:$BL,AD$320,FALSE),LEN(VLOOKUP($A277,csapatok!$A:$BL,AD$320,FALSE))-6),'csapat-ranglista'!$A:$FP,AD$321,FALSE)/8,VLOOKUP(VLOOKUP($A277,csapatok!$A:$BL,AD$320,FALSE),'csapat-ranglista'!$A:$FP,AD$321,FALSE)/4),0)</f>
        <v>0</v>
      </c>
      <c r="AE277" s="223">
        <f>IFERROR(IF(RIGHT(VLOOKUP($A277,csapatok!$A:$BL,AE$320,FALSE),5)="Csere",VLOOKUP(LEFT(VLOOKUP($A277,csapatok!$A:$BL,AE$320,FALSE),LEN(VLOOKUP($A277,csapatok!$A:$BL,AE$320,FALSE))-6),'csapat-ranglista'!$A:$FP,AE$321,FALSE)/8,VLOOKUP(VLOOKUP($A277,csapatok!$A:$BL,AE$320,FALSE),'csapat-ranglista'!$A:$FP,AE$321,FALSE)/4),0)</f>
        <v>0</v>
      </c>
      <c r="AF277" s="223">
        <f>IFERROR(IF(RIGHT(VLOOKUP($A277,csapatok!$A:$BL,AF$320,FALSE),5)="Csere",VLOOKUP(LEFT(VLOOKUP($A277,csapatok!$A:$BL,AF$320,FALSE),LEN(VLOOKUP($A277,csapatok!$A:$BL,AF$320,FALSE))-6),'csapat-ranglista'!$A:$FP,AF$321,FALSE)/8,VLOOKUP(VLOOKUP($A277,csapatok!$A:$BL,AF$320,FALSE),'csapat-ranglista'!$A:$FP,AF$321,FALSE)/4),0)</f>
        <v>0</v>
      </c>
      <c r="AG277" s="223">
        <f>IFERROR(IF(RIGHT(VLOOKUP($A277,csapatok!$A:$BL,AG$320,FALSE),5)="Csere",VLOOKUP(LEFT(VLOOKUP($A277,csapatok!$A:$BL,AG$320,FALSE),LEN(VLOOKUP($A277,csapatok!$A:$BL,AG$320,FALSE))-6),'csapat-ranglista'!$A:$FP,AG$321,FALSE)/8,VLOOKUP(VLOOKUP($A277,csapatok!$A:$BL,AG$320,FALSE),'csapat-ranglista'!$A:$FP,AG$321,FALSE)/4),0)</f>
        <v>0</v>
      </c>
      <c r="AH277" s="223">
        <f>IFERROR(IF(RIGHT(VLOOKUP($A277,csapatok!$A:$BL,AH$320,FALSE),5)="Csere",VLOOKUP(LEFT(VLOOKUP($A277,csapatok!$A:$BL,AH$320,FALSE),LEN(VLOOKUP($A277,csapatok!$A:$BL,AH$320,FALSE))-6),'csapat-ranglista'!$A:$FP,AH$321,FALSE)/8,VLOOKUP(VLOOKUP($A277,csapatok!$A:$BL,AH$320,FALSE),'csapat-ranglista'!$A:$FP,AH$321,FALSE)/4),0)</f>
        <v>0</v>
      </c>
      <c r="AI277" s="223">
        <f>IFERROR(IF(RIGHT(VLOOKUP($A277,csapatok!$A:$BL,AI$320,FALSE),5)="Csere",VLOOKUP(LEFT(VLOOKUP($A277,csapatok!$A:$BL,AI$320,FALSE),LEN(VLOOKUP($A277,csapatok!$A:$BL,AI$320,FALSE))-6),'csapat-ranglista'!$A:$FP,AI$321,FALSE)/8,VLOOKUP(VLOOKUP($A277,csapatok!$A:$BL,AI$320,FALSE),'csapat-ranglista'!$A:$FP,AI$321,FALSE)/4),0)</f>
        <v>0</v>
      </c>
      <c r="AJ277" s="223">
        <f>IFERROR(IF(RIGHT(VLOOKUP($A277,csapatok!$A:$BL,AJ$320,FALSE),5)="Csere",VLOOKUP(LEFT(VLOOKUP($A277,csapatok!$A:$BL,AJ$320,FALSE),LEN(VLOOKUP($A277,csapatok!$A:$BL,AJ$320,FALSE))-6),'csapat-ranglista'!$A:$FP,AJ$321,FALSE)/8,VLOOKUP(VLOOKUP($A277,csapatok!$A:$BL,AJ$320,FALSE),'csapat-ranglista'!$A:$FP,AJ$321,FALSE)/2),0)</f>
        <v>0</v>
      </c>
      <c r="AK277" s="223">
        <f>IFERROR(IF(RIGHT(VLOOKUP($A277,csapatok!$A:$CN,AK$320,FALSE),5)="Csere",VLOOKUP(LEFT(VLOOKUP($A277,csapatok!$A:$CN,AK$320,FALSE),LEN(VLOOKUP($A277,csapatok!$A:$CN,AK$320,FALSE))-6),'csapat-ranglista'!$A:$FP,AK$321,FALSE)/8,VLOOKUP(VLOOKUP($A277,csapatok!$A:$CN,AK$320,FALSE),'csapat-ranglista'!$A:$FP,AK$321,FALSE)/4),0)</f>
        <v>0</v>
      </c>
      <c r="AL277" s="223">
        <f>IFERROR(IF(RIGHT(VLOOKUP($A277,csapatok!$A:$CN,AL$320,FALSE),5)="Csere",VLOOKUP(LEFT(VLOOKUP($A277,csapatok!$A:$CN,AL$320,FALSE),LEN(VLOOKUP($A277,csapatok!$A:$CN,AL$320,FALSE))-6),'csapat-ranglista'!$A:$FP,AL$321,FALSE)/8,VLOOKUP(VLOOKUP($A277,csapatok!$A:$CN,AL$320,FALSE),'csapat-ranglista'!$A:$FP,AL$321,FALSE)/4),0)</f>
        <v>0</v>
      </c>
      <c r="AM277" s="223">
        <f>IFERROR(IF(RIGHT(VLOOKUP($A277,csapatok!$A:$CN,AM$320,FALSE),5)="Csere",VLOOKUP(LEFT(VLOOKUP($A277,csapatok!$A:$CN,AM$320,FALSE),LEN(VLOOKUP($A277,csapatok!$A:$CN,AM$320,FALSE))-6),'csapat-ranglista'!$A:$FP,AM$321,FALSE)/8,VLOOKUP(VLOOKUP($A277,csapatok!$A:$CN,AM$320,FALSE),'csapat-ranglista'!$A:$FP,AM$321,FALSE)/4),0)</f>
        <v>0</v>
      </c>
      <c r="AN277" s="223">
        <f>IFERROR(IF(RIGHT(VLOOKUP($A277,csapatok!$A:$CN,AN$320,FALSE),5)="Csere",VLOOKUP(LEFT(VLOOKUP($A277,csapatok!$A:$CN,AN$320,FALSE),LEN(VLOOKUP($A277,csapatok!$A:$CN,AN$320,FALSE))-6),'csapat-ranglista'!$A:$FP,AN$321,FALSE)/8,VLOOKUP(VLOOKUP($A277,csapatok!$A:$CN,AN$320,FALSE),'csapat-ranglista'!$A:$FP,AN$321,FALSE)/4),0)</f>
        <v>0</v>
      </c>
      <c r="AO277" s="223">
        <f>IFERROR(IF(RIGHT(VLOOKUP($A277,csapatok!$A:$CN,AO$320,FALSE),5)="Csere",VLOOKUP(LEFT(VLOOKUP($A277,csapatok!$A:$CN,AO$320,FALSE),LEN(VLOOKUP($A277,csapatok!$A:$CN,AO$320,FALSE))-6),'csapat-ranglista'!$A:$FP,AO$321,FALSE)/8,VLOOKUP(VLOOKUP($A277,csapatok!$A:$CN,AO$320,FALSE),'csapat-ranglista'!$A:$FP,AO$321,FALSE)/4),0)</f>
        <v>0</v>
      </c>
      <c r="AP277" s="223">
        <f>IFERROR(IF(RIGHT(VLOOKUP($A277,csapatok!$A:$CN,AP$320,FALSE),5)="Csere",VLOOKUP(LEFT(VLOOKUP($A277,csapatok!$A:$CN,AP$320,FALSE),LEN(VLOOKUP($A277,csapatok!$A:$CN,AP$320,FALSE))-6),'csapat-ranglista'!$A:$FP,AP$321,FALSE)/8,VLOOKUP(VLOOKUP($A277,csapatok!$A:$CN,AP$320,FALSE),'csapat-ranglista'!$A:$FP,AP$321,FALSE)/4),0)</f>
        <v>0</v>
      </c>
      <c r="AQ277" s="223">
        <f>IFERROR(IF(RIGHT(VLOOKUP($A277,csapatok!$A:$CN,AQ$320,FALSE),5)="Csere",VLOOKUP(LEFT(VLOOKUP($A277,csapatok!$A:$CN,AQ$320,FALSE),LEN(VLOOKUP($A277,csapatok!$A:$CN,AQ$320,FALSE))-6),'csapat-ranglista'!$A:$FP,AQ$321,FALSE)/8,VLOOKUP(VLOOKUP($A277,csapatok!$A:$CN,AQ$320,FALSE),'csapat-ranglista'!$A:$FP,AQ$321,FALSE)/4),0)</f>
        <v>0</v>
      </c>
      <c r="AR277" s="223">
        <f>IFERROR(IF(RIGHT(VLOOKUP($A277,csapatok!$A:$CN,AR$320,FALSE),5)="Csere",VLOOKUP(LEFT(VLOOKUP($A277,csapatok!$A:$CN,AR$320,FALSE),LEN(VLOOKUP($A277,csapatok!$A:$CN,AR$320,FALSE))-6),'csapat-ranglista'!$A:$FP,AR$321,FALSE)/8,VLOOKUP(VLOOKUP($A277,csapatok!$A:$CN,AR$320,FALSE),'csapat-ranglista'!$A:$FP,AR$321,FALSE)/4),0)</f>
        <v>0</v>
      </c>
      <c r="AS277" s="223">
        <f>IFERROR(IF(RIGHT(VLOOKUP($A277,csapatok!$A:$CN,AS$320,FALSE),5)="Csere",VLOOKUP(LEFT(VLOOKUP($A277,csapatok!$A:$CN,AS$320,FALSE),LEN(VLOOKUP($A277,csapatok!$A:$CN,AS$320,FALSE))-6),'csapat-ranglista'!$A:$FP,AS$321,FALSE)/8,VLOOKUP(VLOOKUP($A277,csapatok!$A:$CN,AS$320,FALSE),'csapat-ranglista'!$A:$FP,AS$321,FALSE)/4),0)</f>
        <v>0</v>
      </c>
      <c r="AT277" s="223">
        <f>IFERROR(IF(RIGHT(VLOOKUP($A277,csapatok!$A:$CN,AT$320,FALSE),5)="Csere",VLOOKUP(LEFT(VLOOKUP($A277,csapatok!$A:$CN,AT$320,FALSE),LEN(VLOOKUP($A277,csapatok!$A:$CN,AT$320,FALSE))-6),'csapat-ranglista'!$A:$FP,AT$321,FALSE)/8,VLOOKUP(VLOOKUP($A277,csapatok!$A:$CN,AT$320,FALSE),'csapat-ranglista'!$A:$FP,AT$321,FALSE)/4),0)</f>
        <v>0</v>
      </c>
      <c r="AU277" s="223">
        <f>IFERROR(IF(RIGHT(VLOOKUP($A277,csapatok!$A:$CN,AU$320,FALSE),5)="Csere",VLOOKUP(LEFT(VLOOKUP($A277,csapatok!$A:$CN,AU$320,FALSE),LEN(VLOOKUP($A277,csapatok!$A:$CN,AU$320,FALSE))-6),'csapat-ranglista'!$A:$FP,AU$321,FALSE)/8,VLOOKUP(VLOOKUP($A277,csapatok!$A:$CN,AU$320,FALSE),'csapat-ranglista'!$A:$FP,AU$321,FALSE)/4),0)</f>
        <v>0</v>
      </c>
      <c r="AV277" s="223">
        <f>IFERROR(IF(RIGHT(VLOOKUP($A277,csapatok!$A:$CN,AV$320,FALSE),5)="Csere",VLOOKUP(LEFT(VLOOKUP($A277,csapatok!$A:$CN,AV$320,FALSE),LEN(VLOOKUP($A277,csapatok!$A:$CN,AV$320,FALSE))-6),'csapat-ranglista'!$A:$FP,AV$321,FALSE)/8,VLOOKUP(VLOOKUP($A277,csapatok!$A:$CN,AV$320,FALSE),'csapat-ranglista'!$A:$FP,AV$321,FALSE)/4),0)</f>
        <v>0</v>
      </c>
      <c r="AW277" s="223">
        <f>IFERROR(IF(RIGHT(VLOOKUP($A277,csapatok!$A:$CN,AW$320,FALSE),5)="Csere",VLOOKUP(LEFT(VLOOKUP($A277,csapatok!$A:$CN,AW$320,FALSE),LEN(VLOOKUP($A277,csapatok!$A:$CN,AW$320,FALSE))-6),'csapat-ranglista'!$A:$FP,AW$321,FALSE)/8,VLOOKUP(VLOOKUP($A277,csapatok!$A:$CN,AW$320,FALSE),'csapat-ranglista'!$A:$FP,AW$321,FALSE)/4),0)</f>
        <v>0</v>
      </c>
      <c r="AX277" s="223">
        <f>IFERROR(IF(RIGHT(VLOOKUP($A277,csapatok!$A:$CN,AX$320,FALSE),5)="Csere",VLOOKUP(LEFT(VLOOKUP($A277,csapatok!$A:$CN,AX$320,FALSE),LEN(VLOOKUP($A277,csapatok!$A:$CN,AX$320,FALSE))-6),'csapat-ranglista'!$A:$FP,AX$321,FALSE)/8,VLOOKUP(VLOOKUP($A277,csapatok!$A:$CN,AX$320,FALSE),'csapat-ranglista'!$A:$FP,AX$321,FALSE)/4),0)</f>
        <v>0</v>
      </c>
      <c r="AY277" s="223">
        <f>IFERROR(IF(RIGHT(VLOOKUP($A277,csapatok!$A:$NN,AY$320,FALSE),5)="Csere",VLOOKUP(LEFT(VLOOKUP($A277,csapatok!$A:$NN,AY$320,FALSE),LEN(VLOOKUP($A277,csapatok!$A:$NN,AY$320,FALSE))-6),'csapat-ranglista'!$A:$FP,AY$321,FALSE)/8,VLOOKUP(VLOOKUP($A277,csapatok!$A:$NN,AY$320,FALSE),'csapat-ranglista'!$A:$FP,AY$321,FALSE)/4),0)</f>
        <v>0</v>
      </c>
      <c r="AZ277" s="223">
        <f>IFERROR(IF(RIGHT(VLOOKUP($A277,csapatok!$A:$NN,AZ$320,FALSE),5)="Csere",VLOOKUP(LEFT(VLOOKUP($A277,csapatok!$A:$NN,AZ$320,FALSE),LEN(VLOOKUP($A277,csapatok!$A:$NN,AZ$320,FALSE))-6),'csapat-ranglista'!$A:$FP,AZ$321,FALSE)/8,VLOOKUP(VLOOKUP($A277,csapatok!$A:$NN,AZ$320,FALSE),'csapat-ranglista'!$A:$FP,AZ$321,FALSE)/4),0)</f>
        <v>0</v>
      </c>
      <c r="BA277" s="223">
        <f>IFERROR(IF(RIGHT(VLOOKUP($A277,csapatok!$A:$NN,BA$320,FALSE),5)="Csere",VLOOKUP(LEFT(VLOOKUP($A277,csapatok!$A:$NN,BA$320,FALSE),LEN(VLOOKUP($A277,csapatok!$A:$NN,BA$320,FALSE))-6),'csapat-ranglista'!$A:$FP,BA$321,FALSE)/8,VLOOKUP(VLOOKUP($A277,csapatok!$A:$NN,BA$320,FALSE),'csapat-ranglista'!$A:$FP,BA$321,FALSE)/4),0)</f>
        <v>0</v>
      </c>
      <c r="BB277" s="223">
        <f>IFERROR(IF(RIGHT(VLOOKUP($A277,csapatok!$A:$NN,BB$320,FALSE),5)="Csere",VLOOKUP(LEFT(VLOOKUP($A277,csapatok!$A:$NN,BB$320,FALSE),LEN(VLOOKUP($A277,csapatok!$A:$NN,BB$320,FALSE))-6),'csapat-ranglista'!$A:$FP,BB$321,FALSE)/8,VLOOKUP(VLOOKUP($A277,csapatok!$A:$NN,BB$320,FALSE),'csapat-ranglista'!$A:$FP,BB$321,FALSE)/4),0)</f>
        <v>0</v>
      </c>
      <c r="BC277" s="224">
        <f>versenyek!$ES$11*IFERROR(VLOOKUP(VLOOKUP($A277,versenyek!ER:ET,3,FALSE),szabalyok!$A$16:$B$23,2,FALSE)/4,0)</f>
        <v>0</v>
      </c>
      <c r="BD277" s="224">
        <f>versenyek!$EV$11*IFERROR(VLOOKUP(VLOOKUP($A277,versenyek!EU:EW,3,FALSE),szabalyok!$A$16:$B$23,2,FALSE)/4,0)</f>
        <v>0</v>
      </c>
      <c r="BE277" s="223">
        <f>IFERROR(IF(RIGHT(VLOOKUP($A277,csapatok!$A:$NN,BE$320,FALSE),5)="Csere",VLOOKUP(LEFT(VLOOKUP($A277,csapatok!$A:$NN,BE$320,FALSE),LEN(VLOOKUP($A277,csapatok!$A:$NN,BE$320,FALSE))-6),'csapat-ranglista'!$A:$FP,BE$321,FALSE)/8,VLOOKUP(VLOOKUP($A277,csapatok!$A:$NN,BE$320,FALSE),'csapat-ranglista'!$A:$FP,BE$321,FALSE)/4),0)</f>
        <v>0</v>
      </c>
      <c r="BF277" s="223">
        <f>IFERROR(IF(RIGHT(VLOOKUP($A277,csapatok!$A:$NN,BF$320,FALSE),5)="Csere",VLOOKUP(LEFT(VLOOKUP($A277,csapatok!$A:$NN,BF$320,FALSE),LEN(VLOOKUP($A277,csapatok!$A:$NN,BF$320,FALSE))-6),'csapat-ranglista'!$A:$FP,BF$321,FALSE)/8,VLOOKUP(VLOOKUP($A277,csapatok!$A:$NN,BF$320,FALSE),'csapat-ranglista'!$A:$FP,BF$321,FALSE)/4),0)</f>
        <v>0</v>
      </c>
      <c r="BG277" s="223">
        <f>IFERROR(IF(RIGHT(VLOOKUP($A277,csapatok!$A:$NN,BG$320,FALSE),5)="Csere",VLOOKUP(LEFT(VLOOKUP($A277,csapatok!$A:$NN,BG$320,FALSE),LEN(VLOOKUP($A277,csapatok!$A:$NN,BG$320,FALSE))-6),'csapat-ranglista'!$A:$FP,BG$321,FALSE)/8,VLOOKUP(VLOOKUP($A277,csapatok!$A:$NN,BG$320,FALSE),'csapat-ranglista'!$A:$FP,BG$321,FALSE)/4),0)</f>
        <v>0</v>
      </c>
      <c r="BH277" s="223">
        <f>IFERROR(IF(RIGHT(VLOOKUP($A277,csapatok!$A:$NN,BH$320,FALSE),5)="Csere",VLOOKUP(LEFT(VLOOKUP($A277,csapatok!$A:$NN,BH$320,FALSE),LEN(VLOOKUP($A277,csapatok!$A:$NN,BH$320,FALSE))-6),'csapat-ranglista'!$A:$FP,BH$321,FALSE)/8,VLOOKUP(VLOOKUP($A277,csapatok!$A:$NN,BH$320,FALSE),'csapat-ranglista'!$A:$FP,BH$321,FALSE)/4),0)</f>
        <v>0</v>
      </c>
      <c r="BI277" s="223">
        <f>IFERROR(IF(RIGHT(VLOOKUP($A277,csapatok!$A:$NN,BI$320,FALSE),5)="Csere",VLOOKUP(LEFT(VLOOKUP($A277,csapatok!$A:$NN,BI$320,FALSE),LEN(VLOOKUP($A277,csapatok!$A:$NN,BI$320,FALSE))-6),'csapat-ranglista'!$A:$FP,BI$321,FALSE)/8,VLOOKUP(VLOOKUP($A277,csapatok!$A:$NN,BI$320,FALSE),'csapat-ranglista'!$A:$FP,BI$321,FALSE)/4),0)</f>
        <v>0</v>
      </c>
      <c r="BJ277" s="223">
        <f>IFERROR(IF(RIGHT(VLOOKUP($A277,csapatok!$A:$NN,BJ$320,FALSE),5)="Csere",VLOOKUP(LEFT(VLOOKUP($A277,csapatok!$A:$NN,BJ$320,FALSE),LEN(VLOOKUP($A277,csapatok!$A:$NN,BJ$320,FALSE))-6),'csapat-ranglista'!$A:$FP,BJ$321,FALSE)/8,VLOOKUP(VLOOKUP($A277,csapatok!$A:$NN,BJ$320,FALSE),'csapat-ranglista'!$A:$FP,BJ$321,FALSE)/4),0)</f>
        <v>0</v>
      </c>
      <c r="BK277" s="223">
        <f>IFERROR(IF(RIGHT(VLOOKUP($A277,csapatok!$A:$NN,BK$320,FALSE),5)="Csere",VLOOKUP(LEFT(VLOOKUP($A277,csapatok!$A:$NN,BK$320,FALSE),LEN(VLOOKUP($A277,csapatok!$A:$NN,BK$320,FALSE))-6),'csapat-ranglista'!$A:$FP,BK$321,FALSE)/8,VLOOKUP(VLOOKUP($A277,csapatok!$A:$NN,BK$320,FALSE),'csapat-ranglista'!$A:$FP,BK$321,FALSE)/4),0)</f>
        <v>0</v>
      </c>
      <c r="BL277" s="223">
        <f>IFERROR(IF(RIGHT(VLOOKUP($A277,csapatok!$A:$NN,BL$320,FALSE),5)="Csere",VLOOKUP(LEFT(VLOOKUP($A277,csapatok!$A:$NN,BL$320,FALSE),LEN(VLOOKUP($A277,csapatok!$A:$NN,BL$320,FALSE))-6),'csapat-ranglista'!$A:$FP,BL$321,FALSE)/8,VLOOKUP(VLOOKUP($A277,csapatok!$A:$NN,BL$320,FALSE),'csapat-ranglista'!$A:$FP,BL$321,FALSE)/4),0)</f>
        <v>0</v>
      </c>
      <c r="BM277" s="223">
        <f>IFERROR(IF(RIGHT(VLOOKUP($A277,csapatok!$A:$NN,BM$320,FALSE),5)="Csere",VLOOKUP(LEFT(VLOOKUP($A277,csapatok!$A:$NN,BM$320,FALSE),LEN(VLOOKUP($A277,csapatok!$A:$NN,BM$320,FALSE))-6),'csapat-ranglista'!$A:$FP,BM$321,FALSE)/8,VLOOKUP(VLOOKUP($A277,csapatok!$A:$NN,BM$320,FALSE),'csapat-ranglista'!$A:$FP,BM$321,FALSE)/4),0)</f>
        <v>0</v>
      </c>
      <c r="BN277" s="223">
        <f>IFERROR(IF(RIGHT(VLOOKUP($A277,csapatok!$A:$NN,BN$320,FALSE),5)="Csere",VLOOKUP(LEFT(VLOOKUP($A277,csapatok!$A:$NN,BN$320,FALSE),LEN(VLOOKUP($A277,csapatok!$A:$NN,BN$320,FALSE))-6),'csapat-ranglista'!$A:$FP,BN$321,FALSE)/8,VLOOKUP(VLOOKUP($A277,csapatok!$A:$NN,BN$320,FALSE),'csapat-ranglista'!$A:$FP,BN$321,FALSE)/4),0)</f>
        <v>0</v>
      </c>
      <c r="BO277" s="223">
        <f>IFERROR(IF(RIGHT(VLOOKUP($A277,csapatok!$A:$NN,BO$320,FALSE),5)="Csere",VLOOKUP(LEFT(VLOOKUP($A277,csapatok!$A:$NN,BO$320,FALSE),LEN(VLOOKUP($A277,csapatok!$A:$NN,BO$320,FALSE))-6),'csapat-ranglista'!$A:$FP,BO$321,FALSE)/8,VLOOKUP(VLOOKUP($A277,csapatok!$A:$NN,BO$320,FALSE),'csapat-ranglista'!$A:$FP,BO$321,FALSE)/4),0)</f>
        <v>0</v>
      </c>
      <c r="BP277" s="223">
        <f>IFERROR(IF(RIGHT(VLOOKUP($A277,csapatok!$A:$NN,BP$320,FALSE),5)="Csere",VLOOKUP(LEFT(VLOOKUP($A277,csapatok!$A:$NN,BP$320,FALSE),LEN(VLOOKUP($A277,csapatok!$A:$NN,BP$320,FALSE))-6),'csapat-ranglista'!$A:$FP,BP$321,FALSE)/8,VLOOKUP(VLOOKUP($A277,csapatok!$A:$NN,BP$320,FALSE),'csapat-ranglista'!$A:$FP,BP$321,FALSE)/4),0)</f>
        <v>0</v>
      </c>
      <c r="BQ277" s="223">
        <f>IFERROR(IF(RIGHT(VLOOKUP($A277,csapatok!$A:$NN,BQ$320,FALSE),5)="Csere",VLOOKUP(LEFT(VLOOKUP($A277,csapatok!$A:$NN,BQ$320,FALSE),LEN(VLOOKUP($A277,csapatok!$A:$NN,BQ$320,FALSE))-6),'csapat-ranglista'!$A:$FP,BQ$321,FALSE)/8,VLOOKUP(VLOOKUP($A277,csapatok!$A:$NN,BQ$320,FALSE),'csapat-ranglista'!$A:$FP,BQ$321,FALSE)/4),0)</f>
        <v>0</v>
      </c>
      <c r="BR277" s="223">
        <f>IFERROR(IF(RIGHT(VLOOKUP($A277,csapatok!$A:$NN,BR$320,FALSE),5)="Csere",VLOOKUP(LEFT(VLOOKUP($A277,csapatok!$A:$NN,BR$320,FALSE),LEN(VLOOKUP($A277,csapatok!$A:$NN,BR$320,FALSE))-6),'csapat-ranglista'!$A:$FP,BR$321,FALSE)/8,VLOOKUP(VLOOKUP($A277,csapatok!$A:$NN,BR$320,FALSE),'csapat-ranglista'!$A:$FP,BR$321,FALSE)/4),0)</f>
        <v>0</v>
      </c>
      <c r="BS277" s="223">
        <f>IFERROR(IF(RIGHT(VLOOKUP($A277,csapatok!$A:$NN,BS$320,FALSE),5)="Csere",VLOOKUP(LEFT(VLOOKUP($A277,csapatok!$A:$NN,BS$320,FALSE),LEN(VLOOKUP($A277,csapatok!$A:$NN,BS$320,FALSE))-6),'csapat-ranglista'!$A:$FP,BS$321,FALSE)/8,VLOOKUP(VLOOKUP($A277,csapatok!$A:$NN,BS$320,FALSE),'csapat-ranglista'!$A:$FP,BS$321,FALSE)/4),0)</f>
        <v>0</v>
      </c>
      <c r="BT277" s="223">
        <f>IFERROR(IF(RIGHT(VLOOKUP($A277,csapatok!$A:$NN,BT$320,FALSE),5)="Csere",VLOOKUP(LEFT(VLOOKUP($A277,csapatok!$A:$NN,BT$320,FALSE),LEN(VLOOKUP($A277,csapatok!$A:$NN,BT$320,FALSE))-6),'csapat-ranglista'!$A:$FP,BT$321,FALSE)/8,VLOOKUP(VLOOKUP($A277,csapatok!$A:$NN,BT$320,FALSE),'csapat-ranglista'!$A:$FP,BT$321,FALSE)/4),0)</f>
        <v>0</v>
      </c>
      <c r="BU277" s="223">
        <f>IFERROR(IF(RIGHT(VLOOKUP($A277,csapatok!$A:$NN,BU$320,FALSE),5)="Csere",VLOOKUP(LEFT(VLOOKUP($A277,csapatok!$A:$NN,BU$320,FALSE),LEN(VLOOKUP($A277,csapatok!$A:$NN,BU$320,FALSE))-6),'csapat-ranglista'!$A:$FP,BU$321,FALSE)/8,VLOOKUP(VLOOKUP($A277,csapatok!$A:$NN,BU$320,FALSE),'csapat-ranglista'!$A:$FP,BU$321,FALSE)/4),0)</f>
        <v>0</v>
      </c>
      <c r="BV277" s="223">
        <f>IFERROR(IF(RIGHT(VLOOKUP($A277,csapatok!$A:$NN,BV$320,FALSE),5)="Csere",VLOOKUP(LEFT(VLOOKUP($A277,csapatok!$A:$NN,BV$320,FALSE),LEN(VLOOKUP($A277,csapatok!$A:$NN,BV$320,FALSE))-6),'csapat-ranglista'!$A:$FP,BV$321,FALSE)/8,VLOOKUP(VLOOKUP($A277,csapatok!$A:$NN,BV$320,FALSE),'csapat-ranglista'!$A:$FP,BV$321,FALSE)/4),0)</f>
        <v>0</v>
      </c>
      <c r="BW277" s="223">
        <f>IFERROR(IF(RIGHT(VLOOKUP($A277,csapatok!$A:$NN,BW$320,FALSE),5)="Csere",VLOOKUP(LEFT(VLOOKUP($A277,csapatok!$A:$NN,BW$320,FALSE),LEN(VLOOKUP($A277,csapatok!$A:$NN,BW$320,FALSE))-6),'csapat-ranglista'!$A:$FP,BW$321,FALSE)/8,VLOOKUP(VLOOKUP($A277,csapatok!$A:$NN,BW$320,FALSE),'csapat-ranglista'!$A:$FP,BW$321,FALSE)/4),0)</f>
        <v>0</v>
      </c>
      <c r="BX277" s="223">
        <f>IFERROR(IF(RIGHT(VLOOKUP($A277,csapatok!$A:$NN,BX$320,FALSE),5)="Csere",VLOOKUP(LEFT(VLOOKUP($A277,csapatok!$A:$NN,BX$320,FALSE),LEN(VLOOKUP($A277,csapatok!$A:$NN,BX$320,FALSE))-6),'csapat-ranglista'!$A:$FP,BX$321,FALSE)/8,VLOOKUP(VLOOKUP($A277,csapatok!$A:$NN,BX$320,FALSE),'csapat-ranglista'!$A:$FP,BX$321,FALSE)/4),0)</f>
        <v>0</v>
      </c>
      <c r="BY277" s="223">
        <f>IFERROR(IF(RIGHT(VLOOKUP($A277,csapatok!$A:$NN,BY$320,FALSE),5)="Csere",VLOOKUP(LEFT(VLOOKUP($A277,csapatok!$A:$NN,BY$320,FALSE),LEN(VLOOKUP($A277,csapatok!$A:$NN,BY$320,FALSE))-6),'csapat-ranglista'!$A:$FP,BY$321,FALSE)/8,VLOOKUP(VLOOKUP($A277,csapatok!$A:$NN,BY$320,FALSE),'csapat-ranglista'!$A:$FP,BY$321,FALSE)/4),0)</f>
        <v>0</v>
      </c>
      <c r="BZ277" s="223">
        <f>IFERROR(IF(RIGHT(VLOOKUP($A277,csapatok!$A:$NN,BZ$320,FALSE),5)="Csere",VLOOKUP(LEFT(VLOOKUP($A277,csapatok!$A:$NN,BZ$320,FALSE),LEN(VLOOKUP($A277,csapatok!$A:$NN,BZ$320,FALSE))-6),'csapat-ranglista'!$A:$FP,BZ$321,FALSE)/8,VLOOKUP(VLOOKUP($A277,csapatok!$A:$NN,BZ$320,FALSE),'csapat-ranglista'!$A:$FP,BZ$321,FALSE)/4),0)</f>
        <v>0</v>
      </c>
      <c r="CA277" s="223">
        <f>IFERROR(IF(RIGHT(VLOOKUP($A277,csapatok!$A:$NN,CA$320,FALSE),5)="Csere",VLOOKUP(LEFT(VLOOKUP($A277,csapatok!$A:$NN,CA$320,FALSE),LEN(VLOOKUP($A277,csapatok!$A:$NN,CA$320,FALSE))-6),'csapat-ranglista'!$A:$FP,CA$321,FALSE)/8,VLOOKUP(VLOOKUP($A277,csapatok!$A:$NN,CA$320,FALSE),'csapat-ranglista'!$A:$FP,CA$321,FALSE)/4),0)</f>
        <v>0</v>
      </c>
      <c r="CB277" s="223">
        <f>IFERROR(IF(RIGHT(VLOOKUP($A277,csapatok!$A:$NN,CB$320,FALSE),5)="Csere",VLOOKUP(LEFT(VLOOKUP($A277,csapatok!$A:$NN,CB$320,FALSE),LEN(VLOOKUP($A277,csapatok!$A:$NN,CB$320,FALSE))-6),'csapat-ranglista'!$A:$FP,CB$321,FALSE)/8,VLOOKUP(VLOOKUP($A277,csapatok!$A:$NN,CB$320,FALSE),'csapat-ranglista'!$A:$FP,CB$321,FALSE)/4),0)</f>
        <v>0</v>
      </c>
      <c r="CC277" s="223">
        <f>IFERROR(IF(RIGHT(VLOOKUP($A277,csapatok!$A:$NN,CC$320,FALSE),5)="Csere",VLOOKUP(LEFT(VLOOKUP($A277,csapatok!$A:$NN,CC$320,FALSE),LEN(VLOOKUP($A277,csapatok!$A:$NN,CC$320,FALSE))-6),'csapat-ranglista'!$A:$FP,CC$321,FALSE)/8,VLOOKUP(VLOOKUP($A277,csapatok!$A:$NN,CC$320,FALSE),'csapat-ranglista'!$A:$FP,CC$321,FALSE)/4),0)</f>
        <v>0</v>
      </c>
      <c r="CD277" s="223">
        <f>IFERROR(IF(RIGHT(VLOOKUP($A277,csapatok!$A:$NN,CD$320,FALSE),5)="Csere",VLOOKUP(LEFT(VLOOKUP($A277,csapatok!$A:$NN,CD$320,FALSE),LEN(VLOOKUP($A277,csapatok!$A:$NN,CD$320,FALSE))-6),'csapat-ranglista'!$A:$FP,CD$321,FALSE)/8,VLOOKUP(VLOOKUP($A277,csapatok!$A:$NN,CD$320,FALSE),'csapat-ranglista'!$A:$FP,CD$321,FALSE)/4),0)</f>
        <v>0</v>
      </c>
      <c r="CE277" s="223">
        <f>IFERROR(IF(RIGHT(VLOOKUP($A277,csapatok!$A:$NN,CE$320,FALSE),5)="Csere",VLOOKUP(LEFT(VLOOKUP($A277,csapatok!$A:$NN,CE$320,FALSE),LEN(VLOOKUP($A277,csapatok!$A:$NN,CE$320,FALSE))-6),'csapat-ranglista'!$A:$FP,CE$321,FALSE)/8,VLOOKUP(VLOOKUP($A277,csapatok!$A:$NN,CE$320,FALSE),'csapat-ranglista'!$A:$FP,CE$321,FALSE)/4),0)</f>
        <v>0</v>
      </c>
      <c r="CF277" s="223">
        <f>IFERROR(IF(RIGHT(VLOOKUP($A277,csapatok!$A:$NN,CF$320,FALSE),5)="Csere",VLOOKUP(LEFT(VLOOKUP($A277,csapatok!$A:$NN,CF$320,FALSE),LEN(VLOOKUP($A277,csapatok!$A:$NN,CF$320,FALSE))-6),'csapat-ranglista'!$A:$FP,CF$321,FALSE)/8,VLOOKUP(VLOOKUP($A277,csapatok!$A:$NN,CF$320,FALSE),'csapat-ranglista'!$A:$FP,CF$321,FALSE)/4),0)</f>
        <v>0</v>
      </c>
      <c r="CG277" s="223">
        <f>IFERROR(IF(RIGHT(VLOOKUP($A277,csapatok!$A:$NN,CG$320,FALSE),5)="Csere",VLOOKUP(LEFT(VLOOKUP($A277,csapatok!$A:$NN,CG$320,FALSE),LEN(VLOOKUP($A277,csapatok!$A:$NN,CG$320,FALSE))-6),'csapat-ranglista'!$A:$FP,CG$321,FALSE)/8,VLOOKUP(VLOOKUP($A277,csapatok!$A:$NN,CG$320,FALSE),'csapat-ranglista'!$A:$FP,CG$321,FALSE)/4),0)</f>
        <v>0</v>
      </c>
      <c r="CH277" s="223">
        <f>IFERROR(IF(RIGHT(VLOOKUP($A277,csapatok!$A:$NN,CH$320,FALSE),5)="Csere",VLOOKUP(LEFT(VLOOKUP($A277,csapatok!$A:$NN,CH$320,FALSE),LEN(VLOOKUP($A277,csapatok!$A:$NN,CH$320,FALSE))-6),'csapat-ranglista'!$A:$FP,CH$321,FALSE)/8,VLOOKUP(VLOOKUP($A277,csapatok!$A:$NN,CH$320,FALSE),'csapat-ranglista'!$A:$FP,CH$321,FALSE)/4),0)</f>
        <v>0</v>
      </c>
      <c r="CI277" s="223">
        <f>IFERROR(IF(RIGHT(VLOOKUP($A277,csapatok!$A:$NN,CI$320,FALSE),5)="Csere",VLOOKUP(LEFT(VLOOKUP($A277,csapatok!$A:$NN,CI$320,FALSE),LEN(VLOOKUP($A277,csapatok!$A:$NN,CI$320,FALSE))-6),'csapat-ranglista'!$A:$FP,CI$321,FALSE)/8,VLOOKUP(VLOOKUP($A277,csapatok!$A:$NN,CI$320,FALSE),'csapat-ranglista'!$A:$FP,CI$321,FALSE)/4),0)</f>
        <v>0</v>
      </c>
      <c r="CJ277" s="224">
        <f>versenyek!$IQ$11*IFERROR(VLOOKUP(VLOOKUP($A277,versenyek!IP:IR,3,FALSE),szabalyok!$A$16:$B$23,2,FALSE)/4,0)</f>
        <v>0</v>
      </c>
      <c r="CK277" s="224">
        <f>versenyek!$IT$11*IFERROR(VLOOKUP(VLOOKUP($A277,versenyek!IS:IU,3,FALSE),szabalyok!$A$16:$B$23,2,FALSE)/4,0)</f>
        <v>0</v>
      </c>
      <c r="CL277" s="223">
        <f>IFERROR(IF(RIGHT(VLOOKUP($A277,csapatok!$A:$NN,CL$320,FALSE),5)="Csere",VLOOKUP(LEFT(VLOOKUP($A277,csapatok!$A:$NN,CL$320,FALSE),LEN(VLOOKUP($A277,csapatok!$A:$NN,CL$320,FALSE))-6),'csapat-ranglista'!$A:$FP,CL$321,FALSE)/8,VLOOKUP(VLOOKUP($A277,csapatok!$A:$NN,CL$320,FALSE),'csapat-ranglista'!$A:$FP,CL$321,FALSE)/4),0)</f>
        <v>0</v>
      </c>
      <c r="CM277" s="223">
        <f>IFERROR(IF(RIGHT(VLOOKUP($A277,csapatok!$A:$NN,CM$320,FALSE),5)="Csere",VLOOKUP(LEFT(VLOOKUP($A277,csapatok!$A:$NN,CM$320,FALSE),LEN(VLOOKUP($A277,csapatok!$A:$NN,CM$320,FALSE))-6),'csapat-ranglista'!$A:$FP,CM$321,FALSE)/8,VLOOKUP(VLOOKUP($A277,csapatok!$A:$NN,CM$320,FALSE),'csapat-ranglista'!$A:$FP,CM$321,FALSE)/4),0)</f>
        <v>0</v>
      </c>
      <c r="CN277" s="223">
        <f>IFERROR(IF(RIGHT(VLOOKUP($A277,csapatok!$A:$NN,CN$320,FALSE),5)="Csere",VLOOKUP(LEFT(VLOOKUP($A277,csapatok!$A:$NN,CN$320,FALSE),LEN(VLOOKUP($A277,csapatok!$A:$NN,CN$320,FALSE))-6),'csapat-ranglista'!$A:$FP,CN$321,FALSE)/8,VLOOKUP(VLOOKUP($A277,csapatok!$A:$NN,CN$320,FALSE),'csapat-ranglista'!$A:$FP,CN$321,FALSE)/4),0)</f>
        <v>0</v>
      </c>
      <c r="CO277" s="223">
        <f>IFERROR(IF(RIGHT(VLOOKUP($A277,csapatok!$A:$NN,CO$320,FALSE),5)="Csere",VLOOKUP(LEFT(VLOOKUP($A277,csapatok!$A:$NN,CO$320,FALSE),LEN(VLOOKUP($A277,csapatok!$A:$NN,CO$320,FALSE))-6),'csapat-ranglista'!$A:$FP,CO$321,FALSE)/8,VLOOKUP(VLOOKUP($A277,csapatok!$A:$NN,CO$320,FALSE),'csapat-ranglista'!$A:$FP,CO$321,FALSE)/4),0)</f>
        <v>0</v>
      </c>
      <c r="CP277" s="223">
        <f>IFERROR(IF(RIGHT(VLOOKUP($A277,csapatok!$A:$NN,CP$320,FALSE),5)="Csere",VLOOKUP(LEFT(VLOOKUP($A277,csapatok!$A:$NN,CP$320,FALSE),LEN(VLOOKUP($A277,csapatok!$A:$NN,CP$320,FALSE))-6),'csapat-ranglista'!$A:$FP,CP$321,FALSE)/8,VLOOKUP(VLOOKUP($A277,csapatok!$A:$NN,CP$320,FALSE),'csapat-ranglista'!$A:$FP,CP$321,FALSE)/4),0)</f>
        <v>0</v>
      </c>
      <c r="CQ277" s="223">
        <f>IFERROR(IF(RIGHT(VLOOKUP($A277,csapatok!$A:$NN,CQ$320,FALSE),5)="Csere",VLOOKUP(LEFT(VLOOKUP($A277,csapatok!$A:$NN,CQ$320,FALSE),LEN(VLOOKUP($A277,csapatok!$A:$NN,CQ$320,FALSE))-6),'csapat-ranglista'!$A:$FP,CQ$321,FALSE)/8,VLOOKUP(VLOOKUP($A277,csapatok!$A:$NN,CQ$320,FALSE),'csapat-ranglista'!$A:$FP,CQ$321,FALSE)/4),0)</f>
        <v>0</v>
      </c>
      <c r="CR277" s="223">
        <f>IFERROR(IF(RIGHT(VLOOKUP($A277,csapatok!$A:$NN,CR$320,FALSE),5)="Csere",VLOOKUP(LEFT(VLOOKUP($A277,csapatok!$A:$NN,CR$320,FALSE),LEN(VLOOKUP($A277,csapatok!$A:$NN,CR$320,FALSE))-6),'csapat-ranglista'!$A:$FP,CR$321,FALSE)/8,VLOOKUP(VLOOKUP($A277,csapatok!$A:$NN,CR$320,FALSE),'csapat-ranglista'!$A:$FP,CR$321,FALSE)/4),0)</f>
        <v>0</v>
      </c>
      <c r="CS277" s="223">
        <f>IFERROR(IF(RIGHT(VLOOKUP($A277,csapatok!$A:$NN,CS$320,FALSE),5)="Csere",VLOOKUP(LEFT(VLOOKUP($A277,csapatok!$A:$NN,CS$320,FALSE),LEN(VLOOKUP($A277,csapatok!$A:$NN,CS$320,FALSE))-6),'csapat-ranglista'!$A:$FP,CS$321,FALSE)/8,VLOOKUP(VLOOKUP($A277,csapatok!$A:$NN,CS$320,FALSE),'csapat-ranglista'!$A:$FP,CS$321,FALSE)/4),0)</f>
        <v>0</v>
      </c>
      <c r="CT277" s="223">
        <f>IFERROR(IF(RIGHT(VLOOKUP($A277,csapatok!$A:$NN,CT$320,FALSE),5)="Csere",VLOOKUP(LEFT(VLOOKUP($A277,csapatok!$A:$NN,CT$320,FALSE),LEN(VLOOKUP($A277,csapatok!$A:$NN,CT$320,FALSE))-6),'csapat-ranglista'!$A:$FP,CT$321,FALSE)/8,VLOOKUP(VLOOKUP($A277,csapatok!$A:$NN,CT$320,FALSE),'csapat-ranglista'!$A:$FP,CT$321,FALSE)/4),0)</f>
        <v>0</v>
      </c>
      <c r="CU277" s="223">
        <f>IFERROR(IF(RIGHT(VLOOKUP($A277,csapatok!$A:$NN,CU$320,FALSE),5)="Csere",VLOOKUP(LEFT(VLOOKUP($A277,csapatok!$A:$NN,CU$320,FALSE),LEN(VLOOKUP($A277,csapatok!$A:$NN,CU$320,FALSE))-6),'csapat-ranglista'!$A:$FP,CU$321,FALSE)/8,VLOOKUP(VLOOKUP($A277,csapatok!$A:$NN,CU$320,FALSE),'csapat-ranglista'!$A:$FP,CU$321,FALSE)/4),0)</f>
        <v>0</v>
      </c>
      <c r="CV277" s="223">
        <f>IFERROR(IF(RIGHT(VLOOKUP($A277,csapatok!$A:$NN,CV$320,FALSE),5)="Csere",VLOOKUP(LEFT(VLOOKUP($A277,csapatok!$A:$NN,CV$320,FALSE),LEN(VLOOKUP($A277,csapatok!$A:$NN,CV$320,FALSE))-6),'csapat-ranglista'!$A:$FP,CV$321,FALSE)/8,VLOOKUP(VLOOKUP($A277,csapatok!$A:$NN,CV$320,FALSE),'csapat-ranglista'!$A:$FP,CV$321,FALSE)/4),0)</f>
        <v>0</v>
      </c>
      <c r="CW277" s="223">
        <f>IFERROR(IF(RIGHT(VLOOKUP($A277,csapatok!$A:$NN,CW$320,FALSE),5)="Csere",VLOOKUP(LEFT(VLOOKUP($A277,csapatok!$A:$NN,CW$320,FALSE),LEN(VLOOKUP($A277,csapatok!$A:$NN,CW$320,FALSE))-6),'csapat-ranglista'!$A:$FP,CW$321,FALSE)/8,VLOOKUP(VLOOKUP($A277,csapatok!$A:$NN,CW$320,FALSE),'csapat-ranglista'!$A:$FP,CW$321,FALSE)/4),0)</f>
        <v>0</v>
      </c>
      <c r="CX277" s="223">
        <f>IFERROR(IF(RIGHT(VLOOKUP($A277,csapatok!$A:$NN,CX$320,FALSE),5)="Csere",VLOOKUP(LEFT(VLOOKUP($A277,csapatok!$A:$NN,CX$320,FALSE),LEN(VLOOKUP($A277,csapatok!$A:$NN,CX$320,FALSE))-6),'csapat-ranglista'!$A:$FP,CX$321,FALSE)/8,VLOOKUP(VLOOKUP($A277,csapatok!$A:$NN,CX$320,FALSE),'csapat-ranglista'!$A:$FP,CX$321,FALSE)/4),0)</f>
        <v>0</v>
      </c>
      <c r="CY277" s="223">
        <f>IFERROR(IF(RIGHT(VLOOKUP($A277,csapatok!$A:$NN,CY$320,FALSE),5)="Csere",VLOOKUP(LEFT(VLOOKUP($A277,csapatok!$A:$NN,CY$320,FALSE),LEN(VLOOKUP($A277,csapatok!$A:$NN,CY$320,FALSE))-6),'csapat-ranglista'!$A:$FP,CY$321,FALSE)/8,VLOOKUP(VLOOKUP($A277,csapatok!$A:$NN,CY$320,FALSE),'csapat-ranglista'!$A:$FP,CY$321,FALSE)/4),0)</f>
        <v>0</v>
      </c>
      <c r="CZ277" s="223">
        <f>IFERROR(IF(RIGHT(VLOOKUP($A277,csapatok!$A:$NN,CZ$320,FALSE),5)="Csere",VLOOKUP(LEFT(VLOOKUP($A277,csapatok!$A:$NN,CZ$320,FALSE),LEN(VLOOKUP($A277,csapatok!$A:$NN,CZ$320,FALSE))-6),'csapat-ranglista'!$A:$FP,CZ$321,FALSE)/8,VLOOKUP(VLOOKUP($A277,csapatok!$A:$NN,CZ$320,FALSE),'csapat-ranglista'!$A:$FP,CZ$321,FALSE)/4),0)</f>
        <v>0</v>
      </c>
      <c r="DA277" s="223">
        <f>IFERROR(IF(RIGHT(VLOOKUP($A277,csapatok!$A:$NN,DA$320,FALSE),5)="Csere",VLOOKUP(LEFT(VLOOKUP($A277,csapatok!$A:$NN,DA$320,FALSE),LEN(VLOOKUP($A277,csapatok!$A:$NN,DA$320,FALSE))-6),'csapat-ranglista'!$A:$FP,DA$321,FALSE)/8,VLOOKUP(VLOOKUP($A277,csapatok!$A:$NN,DA$320,FALSE),'csapat-ranglista'!$A:$FP,DA$321,FALSE)/4),0)</f>
        <v>0</v>
      </c>
      <c r="DB277" s="223">
        <f>IFERROR(IF(RIGHT(VLOOKUP($A277,csapatok!$A:$NN,DB$320,FALSE),5)="Csere",VLOOKUP(LEFT(VLOOKUP($A277,csapatok!$A:$NN,DB$320,FALSE),LEN(VLOOKUP($A277,csapatok!$A:$NN,DB$320,FALSE))-6),'csapat-ranglista'!$A:$FP,DB$321,FALSE)/8,VLOOKUP(VLOOKUP($A277,csapatok!$A:$NN,DB$320,FALSE),'csapat-ranglista'!$A:$FP,DB$321,FALSE)/4),0)</f>
        <v>0</v>
      </c>
      <c r="DC277" s="223">
        <f>IFERROR(IF(RIGHT(VLOOKUP($A277,csapatok!$A:$NN,DC$320,FALSE),5)="Csere",VLOOKUP(LEFT(VLOOKUP($A277,csapatok!$A:$NN,DC$320,FALSE),LEN(VLOOKUP($A277,csapatok!$A:$NN,DC$320,FALSE))-6),'csapat-ranglista'!$A:$FP,DC$321,FALSE)/8,VLOOKUP(VLOOKUP($A277,csapatok!$A:$NN,DC$320,FALSE),'csapat-ranglista'!$A:$FP,DC$321,FALSE)/4),0)</f>
        <v>0</v>
      </c>
      <c r="DD277" s="223">
        <f>IFERROR(IF(RIGHT(VLOOKUP($A277,csapatok!$A:$NN,DD$320,FALSE),5)="Csere",VLOOKUP(LEFT(VLOOKUP($A277,csapatok!$A:$NN,DD$320,FALSE),LEN(VLOOKUP($A277,csapatok!$A:$NN,DD$320,FALSE))-6),'csapat-ranglista'!$A:$FP,DD$321,FALSE)/8,VLOOKUP(VLOOKUP($A277,csapatok!$A:$NN,DD$320,FALSE),'csapat-ranglista'!$A:$FP,DD$321,FALSE)/4),0)</f>
        <v>0</v>
      </c>
      <c r="DE277" s="223">
        <f>IFERROR(IF(RIGHT(VLOOKUP($A277,csapatok!$A:$NN,DE$320,FALSE),5)="Csere",VLOOKUP(LEFT(VLOOKUP($A277,csapatok!$A:$NN,DE$320,FALSE),LEN(VLOOKUP($A277,csapatok!$A:$NN,DE$320,FALSE))-6),'csapat-ranglista'!$A:$FP,DE$321,FALSE)/8,VLOOKUP(VLOOKUP($A277,csapatok!$A:$NN,DE$320,FALSE),'csapat-ranglista'!$A:$FP,DE$321,FALSE)/4),0)</f>
        <v>0</v>
      </c>
      <c r="DF277" s="223">
        <f>IFERROR(IF(RIGHT(VLOOKUP($A277,csapatok!$A:$NN,DF$320,FALSE),5)="Csere",VLOOKUP(LEFT(VLOOKUP($A277,csapatok!$A:$NN,DF$320,FALSE),LEN(VLOOKUP($A277,csapatok!$A:$NN,DF$320,FALSE))-6),'csapat-ranglista'!$A:$FP,DF$321,FALSE)/8,VLOOKUP(VLOOKUP($A277,csapatok!$A:$NN,DF$320,FALSE),'csapat-ranglista'!$A:$FP,DF$321,FALSE)/4),0)</f>
        <v>0</v>
      </c>
      <c r="DG277" s="223">
        <f>IFERROR(IF(RIGHT(VLOOKUP($A277,csapatok!$A:$NN,DG$320,FALSE),5)="Csere",VLOOKUP(LEFT(VLOOKUP($A277,csapatok!$A:$NN,DG$320,FALSE),LEN(VLOOKUP($A277,csapatok!$A:$NN,DG$320,FALSE))-6),'csapat-ranglista'!$A:$FP,DG$321,FALSE)/8,VLOOKUP(VLOOKUP($A277,csapatok!$A:$NN,DG$320,FALSE),'csapat-ranglista'!$A:$FP,DG$321,FALSE)/4),0)</f>
        <v>0</v>
      </c>
      <c r="DH277" s="223">
        <f>IFERROR(IF(RIGHT(VLOOKUP($A277,csapatok!$A:$NN,DH$320,FALSE),5)="Csere",VLOOKUP(LEFT(VLOOKUP($A277,csapatok!$A:$NN,DH$320,FALSE),LEN(VLOOKUP($A277,csapatok!$A:$NN,DH$320,FALSE))-6),'csapat-ranglista'!$A:$FP,DH$321,FALSE)/8,VLOOKUP(VLOOKUP($A277,csapatok!$A:$NN,DH$320,FALSE),'csapat-ranglista'!$A:$FP,DH$321,FALSE)/4),0)</f>
        <v>0</v>
      </c>
      <c r="DI277" s="223">
        <f>IFERROR(IF(RIGHT(VLOOKUP($A277,csapatok!$A:$NN,DI$320,FALSE),5)="Csere",VLOOKUP(LEFT(VLOOKUP($A277,csapatok!$A:$NN,DI$320,FALSE),LEN(VLOOKUP($A277,csapatok!$A:$NN,DI$320,FALSE))-6),'csapat-ranglista'!$A:$FP,DI$321,FALSE)/8,VLOOKUP(VLOOKUP($A277,csapatok!$A:$NN,DI$320,FALSE),'csapat-ranglista'!$A:$FP,DI$321,FALSE)/4),0)</f>
        <v>0</v>
      </c>
      <c r="DJ277" s="223">
        <f>IFERROR(IF(RIGHT(VLOOKUP($A277,csapatok!$A:$NN,DJ$320,FALSE),5)="Csere",VLOOKUP(LEFT(VLOOKUP($A277,csapatok!$A:$NN,DJ$320,FALSE),LEN(VLOOKUP($A277,csapatok!$A:$NN,DJ$320,FALSE))-6),'csapat-ranglista'!$A:$FP,DJ$321,FALSE)/8,VLOOKUP(VLOOKUP($A277,csapatok!$A:$NN,DJ$320,FALSE),'csapat-ranglista'!$A:$FP,DJ$321,FALSE)/4),0)</f>
        <v>0</v>
      </c>
      <c r="DK277" s="223">
        <f>IFERROR(IF(RIGHT(VLOOKUP($A277,csapatok!$A:$NN,DK$320,FALSE),5)="Csere",VLOOKUP(LEFT(VLOOKUP($A277,csapatok!$A:$NN,DK$320,FALSE),LEN(VLOOKUP($A277,csapatok!$A:$NN,DK$320,FALSE))-6),'csapat-ranglista'!$A:$FP,DK$321,FALSE)/8,VLOOKUP(VLOOKUP($A277,csapatok!$A:$NN,DK$320,FALSE),'csapat-ranglista'!$A:$FP,DK$321,FALSE)/4),0)</f>
        <v>0</v>
      </c>
      <c r="DL277" s="223">
        <f>IFERROR(IF(RIGHT(VLOOKUP($A277,csapatok!$A:$NN,DL$320,FALSE),5)="Csere",VLOOKUP(LEFT(VLOOKUP($A277,csapatok!$A:$NN,DL$320,FALSE),LEN(VLOOKUP($A277,csapatok!$A:$NN,DL$320,FALSE))-6),'csapat-ranglista'!$A:$FP,DL$321,FALSE)/8,VLOOKUP(VLOOKUP($A277,csapatok!$A:$NN,DL$320,FALSE),'csapat-ranglista'!$A:$FP,DL$321,FALSE)/4),0)</f>
        <v>0</v>
      </c>
      <c r="DM277" s="223">
        <f>IFERROR(IF(RIGHT(VLOOKUP($A277,csapatok!$A:$NN,DM$320,FALSE),5)="Csere",VLOOKUP(LEFT(VLOOKUP($A277,csapatok!$A:$NN,DM$320,FALSE),LEN(VLOOKUP($A277,csapatok!$A:$NN,DM$320,FALSE))-6),'csapat-ranglista'!$A:$FP,DM$321,FALSE)/8,VLOOKUP(VLOOKUP($A277,csapatok!$A:$NN,DM$320,FALSE),'csapat-ranglista'!$A:$FP,DM$321,FALSE)/4),0)</f>
        <v>0</v>
      </c>
      <c r="DN277" s="223">
        <f>IFERROR(IF(RIGHT(VLOOKUP($A277,csapatok!$A:$NN,DN$320,FALSE),5)="Csere",VLOOKUP(LEFT(VLOOKUP($A277,csapatok!$A:$NN,DN$320,FALSE),LEN(VLOOKUP($A277,csapatok!$A:$NN,DN$320,FALSE))-6),'csapat-ranglista'!$A:$FP,DN$321,FALSE)/8,VLOOKUP(VLOOKUP($A277,csapatok!$A:$NN,DN$320,FALSE),'csapat-ranglista'!$A:$FP,DN$321,FALSE)/4),0)</f>
        <v>0</v>
      </c>
      <c r="DO277" s="224">
        <f>versenyek!$MF$11*IFERROR(VLOOKUP(VLOOKUP($A277,versenyek!ME:MG,3,FALSE),szabalyok!$A$16:$B$23,2,FALSE)/4,0)</f>
        <v>0</v>
      </c>
      <c r="DP277" s="224">
        <f>versenyek!$MI$11*IFERROR(VLOOKUP(VLOOKUP($A277,versenyek!MH:MJ,3,FALSE),szabalyok!$A$16:$B$23,2,FALSE)/4,0)</f>
        <v>0</v>
      </c>
      <c r="DQ277" s="223">
        <f>IFERROR(IF(RIGHT(VLOOKUP($A277,csapatok!$A:$NN,DQ$320,FALSE),5)="Csere",VLOOKUP(LEFT(VLOOKUP($A277,csapatok!$A:$NN,DQ$320,FALSE),LEN(VLOOKUP($A277,csapatok!$A:$NN,DQ$320,FALSE))-6),'csapat-ranglista'!$A:$FP,DQ$321,FALSE)/8,VLOOKUP(VLOOKUP($A277,csapatok!$A:$NN,DQ$320,FALSE),'csapat-ranglista'!$A:$FP,DQ$321,FALSE)/4),0)</f>
        <v>0</v>
      </c>
      <c r="DR277" s="223">
        <f>IFERROR(IF(RIGHT(VLOOKUP($A277,csapatok!$A:$NN,DR$320,FALSE),5)="Csere",VLOOKUP(LEFT(VLOOKUP($A277,csapatok!$A:$NN,DR$320,FALSE),LEN(VLOOKUP($A277,csapatok!$A:$NN,DR$320,FALSE))-6),'csapat-ranglista'!$A:$FP,DR$321,FALSE)/8,VLOOKUP(VLOOKUP($A277,csapatok!$A:$NN,DR$320,FALSE),'csapat-ranglista'!$A:$FP,DR$321,FALSE)/4),0)</f>
        <v>0</v>
      </c>
      <c r="DS277" s="223">
        <f>IFERROR(IF(RIGHT(VLOOKUP($A277,csapatok!$A:$NN,DS$320,FALSE),5)="Csere",VLOOKUP(LEFT(VLOOKUP($A277,csapatok!$A:$NN,DS$320,FALSE),LEN(VLOOKUP($A277,csapatok!$A:$NN,DS$320,FALSE))-6),'csapat-ranglista'!$A:$FP,DS$321,FALSE)/8,VLOOKUP(VLOOKUP($A277,csapatok!$A:$NN,DS$320,FALSE),'csapat-ranglista'!$A:$FP,DS$321,FALSE)/4),0)</f>
        <v>0</v>
      </c>
      <c r="DT277" s="223">
        <f>IFERROR(IF(RIGHT(VLOOKUP($A277,csapatok!$A:$NN,DT$320,FALSE),5)="Csere",VLOOKUP(LEFT(VLOOKUP($A277,csapatok!$A:$NN,DT$320,FALSE),LEN(VLOOKUP($A277,csapatok!$A:$NN,DT$320,FALSE))-6),'csapat-ranglista'!$A:$FP,DT$321,FALSE)/8,VLOOKUP(VLOOKUP($A277,csapatok!$A:$NN,DT$320,FALSE),'csapat-ranglista'!$A:$FP,DT$321,FALSE)/4),0)</f>
        <v>0</v>
      </c>
      <c r="DU277" s="223">
        <f>IFERROR(IF(RIGHT(VLOOKUP($A277,csapatok!$A:$NN,DU$320,FALSE),5)="Csere",VLOOKUP(LEFT(VLOOKUP($A277,csapatok!$A:$NN,DU$320,FALSE),LEN(VLOOKUP($A277,csapatok!$A:$NN,DU$320,FALSE))-6),'csapat-ranglista'!$A:$FP,DU$321,FALSE)/8,VLOOKUP(VLOOKUP($A277,csapatok!$A:$NN,DU$320,FALSE),'csapat-ranglista'!$A:$FP,DU$321,FALSE)/4),0)</f>
        <v>0</v>
      </c>
      <c r="DV277" s="223">
        <f>IFERROR(IF(RIGHT(VLOOKUP($A277,csapatok!$A:$NN,DV$320,FALSE),5)="Csere",VLOOKUP(LEFT(VLOOKUP($A277,csapatok!$A:$NN,DV$320,FALSE),LEN(VLOOKUP($A277,csapatok!$A:$NN,DV$320,FALSE))-6),'csapat-ranglista'!$A:$FP,DV$321,FALSE)/8,VLOOKUP(VLOOKUP($A277,csapatok!$A:$NN,DV$320,FALSE),'csapat-ranglista'!$A:$FP,DV$321,FALSE)/4),0)</f>
        <v>0</v>
      </c>
      <c r="DW277" s="223">
        <f>IFERROR(IF(RIGHT(VLOOKUP($A277,csapatok!$A:$NN,DW$320,FALSE),5)="Csere",VLOOKUP(LEFT(VLOOKUP($A277,csapatok!$A:$NN,DW$320,FALSE),LEN(VLOOKUP($A277,csapatok!$A:$NN,DW$320,FALSE))-6),'csapat-ranglista'!$A:$FP,DW$321,FALSE)/8,VLOOKUP(VLOOKUP($A277,csapatok!$A:$NN,DW$320,FALSE),'csapat-ranglista'!$A:$FP,DW$321,FALSE)/4),0)</f>
        <v>0</v>
      </c>
      <c r="DX277" s="223">
        <f>IFERROR(IF(RIGHT(VLOOKUP($A277,csapatok!$A:$NN,DX$320,FALSE),5)="Csere",VLOOKUP(LEFT(VLOOKUP($A277,csapatok!$A:$NN,DX$320,FALSE),LEN(VLOOKUP($A277,csapatok!$A:$NN,DX$320,FALSE))-6),'csapat-ranglista'!$A:$FP,DX$321,FALSE)/8,VLOOKUP(VLOOKUP($A277,csapatok!$A:$NN,DX$320,FALSE),'csapat-ranglista'!$A:$FP,DX$321,FALSE)/4),0)</f>
        <v>0</v>
      </c>
      <c r="DY277" s="223">
        <f>IFERROR(IF(RIGHT(VLOOKUP($A277,csapatok!$A:$NN,DY$320,FALSE),5)="Csere",VLOOKUP(LEFT(VLOOKUP($A277,csapatok!$A:$NN,DY$320,FALSE),LEN(VLOOKUP($A277,csapatok!$A:$NN,DY$320,FALSE))-6),'csapat-ranglista'!$A:$FP,DY$321,FALSE)/8,VLOOKUP(VLOOKUP($A277,csapatok!$A:$NN,DY$320,FALSE),'csapat-ranglista'!$A:$FP,DY$321,FALSE)/4),0)</f>
        <v>0</v>
      </c>
      <c r="DZ277" s="223">
        <f>IFERROR(IF(RIGHT(VLOOKUP($A277,csapatok!$A:$NN,DZ$320,FALSE),5)="Csere",VLOOKUP(LEFT(VLOOKUP($A277,csapatok!$A:$NN,DZ$320,FALSE),LEN(VLOOKUP($A277,csapatok!$A:$NN,DZ$320,FALSE))-6),'csapat-ranglista'!$A:$FP,DZ$321,FALSE)/8,VLOOKUP(VLOOKUP($A277,csapatok!$A:$NN,DZ$320,FALSE),'csapat-ranglista'!$A:$FP,DZ$321,FALSE)/4),0)</f>
        <v>0</v>
      </c>
      <c r="EA277" s="223">
        <f>IFERROR(IF(RIGHT(VLOOKUP($A277,csapatok!$A:$NN,EA$320,FALSE),5)="Csere",VLOOKUP(LEFT(VLOOKUP($A277,csapatok!$A:$NN,EA$320,FALSE),LEN(VLOOKUP($A277,csapatok!$A:$NN,EA$320,FALSE))-6),'csapat-ranglista'!$A:$FP,EA$321,FALSE)/8,VLOOKUP(VLOOKUP($A277,csapatok!$A:$NN,EA$320,FALSE),'csapat-ranglista'!$A:$FP,EA$321,FALSE)/4),0)</f>
        <v>0</v>
      </c>
      <c r="EB277" s="223">
        <f>IFERROR(IF(RIGHT(VLOOKUP($A277,csapatok!$A:$NN,EB$320,FALSE),5)="Csere",VLOOKUP(LEFT(VLOOKUP($A277,csapatok!$A:$NN,EB$320,FALSE),LEN(VLOOKUP($A277,csapatok!$A:$NN,EB$320,FALSE))-6),'csapat-ranglista'!$A:$FP,EB$321,FALSE)/8,VLOOKUP(VLOOKUP($A277,csapatok!$A:$NN,EB$320,FALSE),'csapat-ranglista'!$A:$FP,EB$321,FALSE)/4),0)</f>
        <v>0</v>
      </c>
      <c r="EC277" s="223">
        <f>IFERROR(IF(RIGHT(VLOOKUP($A277,csapatok!$A:$NN,EC$320,FALSE),5)="Csere",VLOOKUP(LEFT(VLOOKUP($A277,csapatok!$A:$NN,EC$320,FALSE),LEN(VLOOKUP($A277,csapatok!$A:$NN,EC$320,FALSE))-6),'csapat-ranglista'!$A:$FP,EC$321,FALSE)/8,VLOOKUP(VLOOKUP($A277,csapatok!$A:$NN,EC$320,FALSE),'csapat-ranglista'!$A:$FP,EC$321,FALSE)/4),0)</f>
        <v>0</v>
      </c>
      <c r="ED277" s="223">
        <f>IFERROR(IF(RIGHT(VLOOKUP($A277,csapatok!$A:$NN,ED$320,FALSE),5)="Csere",VLOOKUP(LEFT(VLOOKUP($A277,csapatok!$A:$NN,ED$320,FALSE),LEN(VLOOKUP($A277,csapatok!$A:$NN,ED$320,FALSE))-6),'csapat-ranglista'!$A:$FP,ED$321,FALSE)/8,VLOOKUP(VLOOKUP($A277,csapatok!$A:$NN,ED$320,FALSE),'csapat-ranglista'!$A:$FP,ED$321,FALSE)/4),0)</f>
        <v>0</v>
      </c>
      <c r="EE277" s="223">
        <f>IFERROR(IF(RIGHT(VLOOKUP($A277,csapatok!$A:$NN,EE$320,FALSE),5)="Csere",VLOOKUP(LEFT(VLOOKUP($A277,csapatok!$A:$NN,EE$320,FALSE),LEN(VLOOKUP($A277,csapatok!$A:$NN,EE$320,FALSE))-6),'csapat-ranglista'!$A:$FP,EE$321,FALSE)/8,VLOOKUP(VLOOKUP($A277,csapatok!$A:$NN,EE$320,FALSE),'csapat-ranglista'!$A:$FP,EE$321,FALSE)/4),0)</f>
        <v>0</v>
      </c>
      <c r="EF277" s="223">
        <f>IFERROR(IF(RIGHT(VLOOKUP($A277,csapatok!$A:$NN,EF$320,FALSE),5)="Csere",VLOOKUP(LEFT(VLOOKUP($A277,csapatok!$A:$NN,EF$320,FALSE),LEN(VLOOKUP($A277,csapatok!$A:$NN,EF$320,FALSE))-6),'csapat-ranglista'!$A:$FP,EF$321,FALSE)/8,VLOOKUP(VLOOKUP($A277,csapatok!$A:$NN,EF$320,FALSE),'csapat-ranglista'!$A:$FP,EF$321,FALSE)/4),0)</f>
        <v>0</v>
      </c>
      <c r="EG277" s="223">
        <f>IFERROR(IF(RIGHT(VLOOKUP($A277,csapatok!$A:$NN,EG$320,FALSE),5)="Csere",VLOOKUP(LEFT(VLOOKUP($A277,csapatok!$A:$NN,EG$320,FALSE),LEN(VLOOKUP($A277,csapatok!$A:$NN,EG$320,FALSE))-6),'csapat-ranglista'!$A:$FP,EG$321,FALSE)/8,VLOOKUP(VLOOKUP($A277,csapatok!$A:$NN,EG$320,FALSE),'csapat-ranglista'!$A:$FP,EG$321,FALSE)/4),0)</f>
        <v>0</v>
      </c>
      <c r="EH277" s="223">
        <f>IFERROR(IF(RIGHT(VLOOKUP($A277,csapatok!$A:$NN,EH$320,FALSE),5)="Csere",VLOOKUP(LEFT(VLOOKUP($A277,csapatok!$A:$NN,EH$320,FALSE),LEN(VLOOKUP($A277,csapatok!$A:$NN,EH$320,FALSE))-6),'csapat-ranglista'!$A:$FP,EH$321,FALSE)/8,VLOOKUP(VLOOKUP($A277,csapatok!$A:$NN,EH$320,FALSE),'csapat-ranglista'!$A:$FP,EH$321,FALSE)/4),0)</f>
        <v>0</v>
      </c>
      <c r="EI277" s="223">
        <f>IFERROR(IF(RIGHT(VLOOKUP($A277,csapatok!$A:$NN,EI$320,FALSE),5)="Csere",VLOOKUP(LEFT(VLOOKUP($A277,csapatok!$A:$NN,EI$320,FALSE),LEN(VLOOKUP($A277,csapatok!$A:$NN,EI$320,FALSE))-6),'csapat-ranglista'!$A:$FP,EI$321,FALSE)/8,VLOOKUP(VLOOKUP($A277,csapatok!$A:$NN,EI$320,FALSE),'csapat-ranglista'!$A:$FP,EI$321,FALSE)/4),0)</f>
        <v>0</v>
      </c>
      <c r="EJ277" s="223">
        <f>IFERROR(IF(RIGHT(VLOOKUP($A277,csapatok!$A:$NN,EJ$320,FALSE),5)="Csere",VLOOKUP(LEFT(VLOOKUP($A277,csapatok!$A:$NN,EJ$320,FALSE),LEN(VLOOKUP($A277,csapatok!$A:$NN,EJ$320,FALSE))-6),'csapat-ranglista'!$A:$FP,EJ$321,FALSE)/8,VLOOKUP(VLOOKUP($A277,csapatok!$A:$NN,EJ$320,FALSE),'csapat-ranglista'!$A:$FP,EJ$321,FALSE)/4),0)</f>
        <v>0</v>
      </c>
      <c r="EK277" s="223">
        <f>IFERROR(IF(RIGHT(VLOOKUP($A277,csapatok!$A:$NN,EK$320,FALSE),5)="Csere",VLOOKUP(LEFT(VLOOKUP($A277,csapatok!$A:$NN,EK$320,FALSE),LEN(VLOOKUP($A277,csapatok!$A:$NN,EK$320,FALSE))-6),'csapat-ranglista'!$A:$FP,EK$321,FALSE)/8,VLOOKUP(VLOOKUP($A277,csapatok!$A:$NN,EK$320,FALSE),'csapat-ranglista'!$A:$FP,EK$321,FALSE)/4),0)</f>
        <v>0</v>
      </c>
      <c r="EL277" s="223">
        <f>IFERROR(IF(RIGHT(VLOOKUP($A277,csapatok!$A:$NN,EL$320,FALSE),5)="Csere",VLOOKUP(LEFT(VLOOKUP($A277,csapatok!$A:$NN,EL$320,FALSE),LEN(VLOOKUP($A277,csapatok!$A:$NN,EL$320,FALSE))-6),'csapat-ranglista'!$A:$FP,EL$321,FALSE)/8,VLOOKUP(VLOOKUP($A277,csapatok!$A:$NN,EL$320,FALSE),'csapat-ranglista'!$A:$FP,EL$321,FALSE)/4),0)</f>
        <v>0</v>
      </c>
      <c r="EM277" s="223">
        <f>IFERROR(IF(RIGHT(VLOOKUP($A277,csapatok!$A:$NN,EM$320,FALSE),5)="Csere",VLOOKUP(LEFT(VLOOKUP($A277,csapatok!$A:$NN,EM$320,FALSE),LEN(VLOOKUP($A277,csapatok!$A:$NN,EM$320,FALSE))-6),'csapat-ranglista'!$A:$FP,EM$321,FALSE)/8,VLOOKUP(VLOOKUP($A277,csapatok!$A:$NN,EM$320,FALSE),'csapat-ranglista'!$A:$FP,EM$321,FALSE)/4),0)</f>
        <v>0</v>
      </c>
      <c r="EN277" s="223">
        <f>IFERROR(IF(RIGHT(VLOOKUP($A277,csapatok!$A:$NN,EN$320,FALSE),5)="Csere",VLOOKUP(LEFT(VLOOKUP($A277,csapatok!$A:$NN,EN$320,FALSE),LEN(VLOOKUP($A277,csapatok!$A:$NN,EN$320,FALSE))-6),'csapat-ranglista'!$A:$FP,EN$321,FALSE)/8,VLOOKUP(VLOOKUP($A277,csapatok!$A:$NN,EN$320,FALSE),'csapat-ranglista'!$A:$FP,EN$321,FALSE)/4),0)</f>
        <v>0</v>
      </c>
      <c r="EO277" s="223">
        <f>IFERROR(IF(RIGHT(VLOOKUP($A277,csapatok!$A:$NN,EO$320,FALSE),5)="Csere",VLOOKUP(LEFT(VLOOKUP($A277,csapatok!$A:$NN,EO$320,FALSE),LEN(VLOOKUP($A277,csapatok!$A:$NN,EO$320,FALSE))-6),'csapat-ranglista'!$A:$FP,EO$321,FALSE)/8,VLOOKUP(VLOOKUP($A277,csapatok!$A:$NN,EO$320,FALSE),'csapat-ranglista'!$A:$FP,EO$321,FALSE)/4),0)</f>
        <v>0</v>
      </c>
      <c r="EP277" s="223">
        <f>IFERROR(IF(RIGHT(VLOOKUP($A277,csapatok!$A:$NN,EP$320,FALSE),5)="Csere",VLOOKUP(LEFT(VLOOKUP($A277,csapatok!$A:$NN,EP$320,FALSE),LEN(VLOOKUP($A277,csapatok!$A:$NN,EP$320,FALSE))-6),'csapat-ranglista'!$A:$FP,EP$321,FALSE)/8,VLOOKUP(VLOOKUP($A277,csapatok!$A:$NN,EP$320,FALSE),'csapat-ranglista'!$A:$FP,EP$321,FALSE)/4),0)</f>
        <v>0</v>
      </c>
      <c r="EQ277" s="223">
        <f>IFERROR(IF(RIGHT(VLOOKUP($A277,csapatok!$A:$NN,EQ$320,FALSE),5)="Csere",VLOOKUP(LEFT(VLOOKUP($A277,csapatok!$A:$NN,EQ$320,FALSE),LEN(VLOOKUP($A277,csapatok!$A:$NN,EQ$320,FALSE))-6),'csapat-ranglista'!$A:$FP,EQ$321,FALSE)/8,VLOOKUP(VLOOKUP($A277,csapatok!$A:$NN,EQ$320,FALSE),'csapat-ranglista'!$A:$FP,EQ$321,FALSE)/4),0)</f>
        <v>0</v>
      </c>
      <c r="ER277" s="223">
        <f>IFERROR(IF(RIGHT(VLOOKUP($A277,csapatok!$A:$NN,ER$320,FALSE),5)="Csere",VLOOKUP(LEFT(VLOOKUP($A277,csapatok!$A:$NN,ER$320,FALSE),LEN(VLOOKUP($A277,csapatok!$A:$NN,ER$320,FALSE))-6),'csapat-ranglista'!$A:$FP,ER$321,FALSE)/8,VLOOKUP(VLOOKUP($A277,csapatok!$A:$NN,ER$320,FALSE),'csapat-ranglista'!$A:$FP,ER$321,FALSE)/4),0)</f>
        <v>0</v>
      </c>
      <c r="ES277" s="223">
        <f>IFERROR(IF(RIGHT(VLOOKUP($A277,csapatok!$A:$NN,ES$320,FALSE),5)="Csere",VLOOKUP(LEFT(VLOOKUP($A277,csapatok!$A:$NN,ES$320,FALSE),LEN(VLOOKUP($A277,csapatok!$A:$NN,ES$320,FALSE))-6),'csapat-ranglista'!$A:$FP,ES$321,FALSE)/8,VLOOKUP(VLOOKUP($A277,csapatok!$A:$NN,ES$320,FALSE),'csapat-ranglista'!$A:$FP,ES$321,FALSE)/4),0)</f>
        <v>0</v>
      </c>
      <c r="ET277" s="223">
        <f>IFERROR(IF(RIGHT(VLOOKUP($A277,csapatok!$A:$NN,ET$320,FALSE),5)="Csere",VLOOKUP(LEFT(VLOOKUP($A277,csapatok!$A:$NN,ET$320,FALSE),LEN(VLOOKUP($A277,csapatok!$A:$NN,ET$320,FALSE))-6),'csapat-ranglista'!$A:$FP,ET$321,FALSE)/8,VLOOKUP(VLOOKUP($A277,csapatok!$A:$NN,ET$320,FALSE),'csapat-ranglista'!$A:$FP,ET$321,FALSE)/4),0)</f>
        <v>0</v>
      </c>
      <c r="EU277" s="223">
        <f>IFERROR(IF(RIGHT(VLOOKUP($A277,csapatok!$A:$NN,EU$320,FALSE),5)="Csere",VLOOKUP(LEFT(VLOOKUP($A277,csapatok!$A:$NN,EU$320,FALSE),LEN(VLOOKUP($A277,csapatok!$A:$NN,EU$320,FALSE))-6),'csapat-ranglista'!$A:$FP,EU$321,FALSE)/8,VLOOKUP(VLOOKUP($A277,csapatok!$A:$NN,EU$320,FALSE),'csapat-ranglista'!$A:$FP,EU$321,FALSE)/4),0)</f>
        <v>0</v>
      </c>
      <c r="EV277" s="223">
        <f>IFERROR(IF(RIGHT(VLOOKUP($A277,csapatok!$A:$NN,EV$320,FALSE),5)="Csere",VLOOKUP(LEFT(VLOOKUP($A277,csapatok!$A:$NN,EV$320,FALSE),LEN(VLOOKUP($A277,csapatok!$A:$NN,EV$320,FALSE))-6),'csapat-ranglista'!$A:$FP,EV$321,FALSE)/8,VLOOKUP(VLOOKUP($A277,csapatok!$A:$NN,EV$320,FALSE),'csapat-ranglista'!$A:$FP,EV$321,FALSE)/4),0)</f>
        <v>0</v>
      </c>
      <c r="EW277" s="223">
        <f>IFERROR(IF(RIGHT(VLOOKUP($A277,csapatok!$A:$NN,EW$320,FALSE),5)="Csere",VLOOKUP(LEFT(VLOOKUP($A277,csapatok!$A:$NN,EW$320,FALSE),LEN(VLOOKUP($A277,csapatok!$A:$NN,EW$320,FALSE))-6),'csapat-ranglista'!$A:$FP,EW$321,FALSE)/8,VLOOKUP(VLOOKUP($A277,csapatok!$A:$NN,EW$320,FALSE),'csapat-ranglista'!$A:$FP,EW$321,FALSE)/4),0)</f>
        <v>0</v>
      </c>
      <c r="EX277" s="223">
        <f>IFERROR(IF(RIGHT(VLOOKUP($A277,csapatok!$A:$NN,EX$320,FALSE),5)="Csere",VLOOKUP(LEFT(VLOOKUP($A277,csapatok!$A:$NN,EX$320,FALSE),LEN(VLOOKUP($A277,csapatok!$A:$NN,EX$320,FALSE))-6),'csapat-ranglista'!$A:$FP,EX$321,FALSE)/8,VLOOKUP(VLOOKUP($A277,csapatok!$A:$NN,EX$320,FALSE),'csapat-ranglista'!$A:$FP,EX$321,FALSE)/4),0)</f>
        <v>0</v>
      </c>
      <c r="EY277" s="223">
        <f>IFERROR(IF(RIGHT(VLOOKUP($A277,csapatok!$A:$NN,EY$320,FALSE),5)="Csere",VLOOKUP(LEFT(VLOOKUP($A277,csapatok!$A:$NN,EY$320,FALSE),LEN(VLOOKUP($A277,csapatok!$A:$NN,EY$320,FALSE))-6),'csapat-ranglista'!$A:$FP,EY$321,FALSE)/8,VLOOKUP(VLOOKUP($A277,csapatok!$A:$NN,EY$320,FALSE),'csapat-ranglista'!$A:$FP,EY$321,FALSE)/4),0)</f>
        <v>0</v>
      </c>
      <c r="EZ277" s="223">
        <f>IFERROR(IF(RIGHT(VLOOKUP($A277,csapatok!$A:$NN,EZ$320,FALSE),5)="Csere",VLOOKUP(LEFT(VLOOKUP($A277,csapatok!$A:$NN,EZ$320,FALSE),LEN(VLOOKUP($A277,csapatok!$A:$NN,EZ$320,FALSE))-6),'csapat-ranglista'!$A:$FP,EZ$321,FALSE)/8,VLOOKUP(VLOOKUP($A277,csapatok!$A:$NN,EZ$320,FALSE),'csapat-ranglista'!$A:$FP,EZ$321,FALSE)/4),0)</f>
        <v>0</v>
      </c>
      <c r="FA277" s="223">
        <f>IFERROR(IF(RIGHT(VLOOKUP($A277,csapatok!$A:$NN,FA$320,FALSE),5)="Csere",VLOOKUP(LEFT(VLOOKUP($A277,csapatok!$A:$NN,FA$320,FALSE),LEN(VLOOKUP($A277,csapatok!$A:$NN,FA$320,FALSE))-6),'csapat-ranglista'!$A:$FP,FA$321,FALSE)/8,VLOOKUP(VLOOKUP($A277,csapatok!$A:$NN,FA$320,FALSE),'csapat-ranglista'!$A:$FP,FA$321,FALSE)/4),0)</f>
        <v>0</v>
      </c>
      <c r="FB277" s="223">
        <f>IFERROR(IF(RIGHT(VLOOKUP($A277,csapatok!$A:$NN,FB$320,FALSE),5)="Csere",VLOOKUP(LEFT(VLOOKUP($A277,csapatok!$A:$NN,FB$320,FALSE),LEN(VLOOKUP($A277,csapatok!$A:$NN,FB$320,FALSE))-6),'csapat-ranglista'!$A:$FP,FB$321,FALSE)/8,VLOOKUP(VLOOKUP($A277,csapatok!$A:$NN,FB$320,FALSE),'csapat-ranglista'!$A:$FP,FB$321,FALSE)/4),0)</f>
        <v>0</v>
      </c>
      <c r="FC277" s="223">
        <f>IFERROR(IF(RIGHT(VLOOKUP($A277,csapatok!$A:$NN,FC$320,FALSE),5)="Csere",VLOOKUP(LEFT(VLOOKUP($A277,csapatok!$A:$NN,FC$320,FALSE),LEN(VLOOKUP($A277,csapatok!$A:$NN,FC$320,FALSE))-6),'csapat-ranglista'!$A:$FP,FC$321,FALSE)/8,VLOOKUP(VLOOKUP($A277,csapatok!$A:$NN,FC$320,FALSE),'csapat-ranglista'!$A:$FP,FC$321,FALSE)/4),0)</f>
        <v>0</v>
      </c>
      <c r="FD277" s="224">
        <f>versenyek!$QY$11*IFERROR(VLOOKUP(VLOOKUP($A277,versenyek!QX:QZ,3,FALSE),szabalyok!$A$16:$B$23,2,FALSE)/4,0)</f>
        <v>0</v>
      </c>
      <c r="FE277" s="224">
        <f>versenyek!$RB$11*IFERROR(VLOOKUP(VLOOKUP($A277,versenyek!RA:RC,3,FALSE),szabalyok!$A$16:$B$23,2,FALSE)/4,0)</f>
        <v>0</v>
      </c>
      <c r="FF277" s="223">
        <f>IFERROR(IF(RIGHT(VLOOKUP($A277,csapatok!$A:$NN,FF$320,FALSE),5)="Csere",VLOOKUP(LEFT(VLOOKUP($A277,csapatok!$A:$NN,FF$320,FALSE),LEN(VLOOKUP($A277,csapatok!$A:$NN,FF$320,FALSE))-6),'csapat-ranglista'!$A:$FP,FF$321,FALSE)/8,VLOOKUP(VLOOKUP($A277,csapatok!$A:$NN,FF$320,FALSE),'csapat-ranglista'!$A:$FP,FF$321,FALSE)/4),0)</f>
        <v>0</v>
      </c>
      <c r="FG277" s="223">
        <f>IFERROR(IF(RIGHT(VLOOKUP($A277,csapatok!$A:$NN,FG$320,FALSE),5)="Csere",VLOOKUP(LEFT(VLOOKUP($A277,csapatok!$A:$NN,FG$320,FALSE),LEN(VLOOKUP($A277,csapatok!$A:$NN,FG$320,FALSE))-6),'csapat-ranglista'!$A:$FP,FG$321,FALSE)/8,VLOOKUP(VLOOKUP($A277,csapatok!$A:$NN,FG$320,FALSE),'csapat-ranglista'!$A:$FP,FG$321,FALSE)/4),0)</f>
        <v>0</v>
      </c>
      <c r="FH277" s="223">
        <f>IFERROR(IF(RIGHT(VLOOKUP($A277,csapatok!$A:$NN,FH$320,FALSE),5)="Csere",VLOOKUP(LEFT(VLOOKUP($A277,csapatok!$A:$NN,FH$320,FALSE),LEN(VLOOKUP($A277,csapatok!$A:$NN,FH$320,FALSE))-6),'csapat-ranglista'!$A:$FP,FH$321,FALSE)/8,VLOOKUP(VLOOKUP($A277,csapatok!$A:$NN,FH$320,FALSE),'csapat-ranglista'!$A:$FP,FH$321,FALSE)/4),0)</f>
        <v>0</v>
      </c>
      <c r="FI277" s="223">
        <f>IFERROR(IF(RIGHT(VLOOKUP($A277,csapatok!$A:$NN,FI$320,FALSE),5)="Csere",VLOOKUP(LEFT(VLOOKUP($A277,csapatok!$A:$NN,FI$320,FALSE),LEN(VLOOKUP($A277,csapatok!$A:$NN,FI$320,FALSE))-6),'csapat-ranglista'!$A:$FP,FI$321,FALSE)/8,VLOOKUP(VLOOKUP($A277,csapatok!$A:$NN,FI$320,FALSE),'csapat-ranglista'!$A:$FP,FI$321,FALSE)/4),0)</f>
        <v>0</v>
      </c>
      <c r="FJ277" s="223">
        <f>IFERROR(IF(RIGHT(VLOOKUP($A277,csapatok!$A:$NN,FJ$320,FALSE),5)="Csere",VLOOKUP(LEFT(VLOOKUP($A277,csapatok!$A:$NN,FJ$320,FALSE),LEN(VLOOKUP($A277,csapatok!$A:$NN,FJ$320,FALSE))-6),'csapat-ranglista'!$A:$FP,FJ$321,FALSE)/8,VLOOKUP(VLOOKUP($A277,csapatok!$A:$NN,FJ$320,FALSE),'csapat-ranglista'!$A:$FP,FJ$321,FALSE)/4),0)</f>
        <v>0</v>
      </c>
      <c r="FK277" s="223">
        <f>IFERROR(IF(RIGHT(VLOOKUP($A277,csapatok!$A:$NN,FK$320,FALSE),5)="Csere",VLOOKUP(LEFT(VLOOKUP($A277,csapatok!$A:$NN,FK$320,FALSE),LEN(VLOOKUP($A277,csapatok!$A:$NN,FK$320,FALSE))-6),'csapat-ranglista'!$A:$FP,FK$321,FALSE)/8,VLOOKUP(VLOOKUP($A277,csapatok!$A:$NN,FK$320,FALSE),'csapat-ranglista'!$A:$FP,FK$321,FALSE)/4),0)</f>
        <v>0</v>
      </c>
      <c r="FL277" s="223">
        <f>IFERROR(IF(RIGHT(VLOOKUP($A277,csapatok!$A:$NN,FL$320,FALSE),5)="Csere",VLOOKUP(LEFT(VLOOKUP($A277,csapatok!$A:$NN,FL$320,FALSE),LEN(VLOOKUP($A277,csapatok!$A:$NN,FL$320,FALSE))-6),'csapat-ranglista'!$A:$FP,FL$321,FALSE)/8,VLOOKUP(VLOOKUP($A277,csapatok!$A:$NN,FL$320,FALSE),'csapat-ranglista'!$A:$FP,FL$321,FALSE)/4),0)</f>
        <v>0</v>
      </c>
      <c r="FM277" s="223">
        <f>IFERROR(IF(RIGHT(VLOOKUP($A277,csapatok!$A:$NN,FM$320,FALSE),5)="Csere",VLOOKUP(LEFT(VLOOKUP($A277,csapatok!$A:$NN,FM$320,FALSE),LEN(VLOOKUP($A277,csapatok!$A:$NN,FM$320,FALSE))-6),'csapat-ranglista'!$A:$FP,FM$321,FALSE)/8,VLOOKUP(VLOOKUP($A277,csapatok!$A:$NN,FM$320,FALSE),'csapat-ranglista'!$A:$FP,FM$321,FALSE)/4),0)</f>
        <v>0</v>
      </c>
      <c r="FN277" s="223">
        <f>IFERROR(IF(RIGHT(VLOOKUP($A277,csapatok!$A:$NN,FN$320,FALSE),5)="Csere",VLOOKUP(LEFT(VLOOKUP($A277,csapatok!$A:$NN,FN$320,FALSE),LEN(VLOOKUP($A277,csapatok!$A:$NN,FN$320,FALSE))-6),'csapat-ranglista'!$A:$FP,FN$321,FALSE)/8,VLOOKUP(VLOOKUP($A277,csapatok!$A:$NN,FN$320,FALSE),'csapat-ranglista'!$A:$FP,FN$321,FALSE)/4),0)</f>
        <v>0</v>
      </c>
      <c r="FO277" s="223">
        <f>IFERROR(IF(RIGHT(VLOOKUP($A277,csapatok!$A:$NN,FO$320,FALSE),5)="Csere",VLOOKUP(LEFT(VLOOKUP($A277,csapatok!$A:$NN,FO$320,FALSE),LEN(VLOOKUP($A277,csapatok!$A:$NN,FO$320,FALSE))-6),'csapat-ranglista'!$A:$FP,FO$321,FALSE)/8,VLOOKUP(VLOOKUP($A277,csapatok!$A:$NN,FO$320,FALSE),'csapat-ranglista'!$A:$FP,FO$321,FALSE)/4),0)</f>
        <v>0</v>
      </c>
      <c r="FP277" s="223">
        <f>IFERROR(IF(RIGHT(VLOOKUP($A277,csapatok!$A:$NN,FP$320,FALSE),5)="Csere",VLOOKUP(LEFT(VLOOKUP($A277,csapatok!$A:$NN,FP$320,FALSE),LEN(VLOOKUP($A277,csapatok!$A:$NN,FP$320,FALSE))-6),'csapat-ranglista'!$A:$FP,FP$321,FALSE)/8,VLOOKUP(VLOOKUP($A277,csapatok!$A:$NN,FP$320,FALSE),'csapat-ranglista'!$A:$FP,FP$321,FALSE)/4),0)</f>
        <v>0</v>
      </c>
      <c r="FQ277" s="223">
        <f>IFERROR(IF(RIGHT(VLOOKUP($A277,csapatok!$A:$NN,FQ$320,FALSE),5)="Csere",VLOOKUP(LEFT(VLOOKUP($A277,csapatok!$A:$NN,FQ$320,FALSE),LEN(VLOOKUP($A277,csapatok!$A:$NN,FQ$320,FALSE))-6),'csapat-ranglista'!$A:$FP,FQ$321,FALSE)/8,VLOOKUP(VLOOKUP($A277,csapatok!$A:$NN,FQ$320,FALSE),'csapat-ranglista'!$A:$FP,FQ$321,FALSE)/4),0)</f>
        <v>0</v>
      </c>
      <c r="FR277" s="223">
        <f>IFERROR(IF(RIGHT(VLOOKUP($A277,csapatok!$A:$NN,FR$320,FALSE),5)="Csere",VLOOKUP(LEFT(VLOOKUP($A277,csapatok!$A:$NN,FR$320,FALSE),LEN(VLOOKUP($A277,csapatok!$A:$NN,FR$320,FALSE))-6),'csapat-ranglista'!$A:$FP,FR$321,FALSE)/8,VLOOKUP(VLOOKUP($A277,csapatok!$A:$NN,FR$320,FALSE),'csapat-ranglista'!$A:$FP,FR$321,FALSE)/4),0)</f>
        <v>0</v>
      </c>
      <c r="FS277" s="223">
        <f>IFERROR(IF(RIGHT(VLOOKUP($A277,csapatok!$A:$NN,FS$320,FALSE),5)="Csere",VLOOKUP(LEFT(VLOOKUP($A277,csapatok!$A:$NN,FS$320,FALSE),LEN(VLOOKUP($A277,csapatok!$A:$NN,FS$320,FALSE))-6),'csapat-ranglista'!$A:$FP,FS$321,FALSE)/8,VLOOKUP(VLOOKUP($A277,csapatok!$A:$NN,FS$320,FALSE),'csapat-ranglista'!$A:$FP,FS$321,FALSE)/4),0)</f>
        <v>0</v>
      </c>
      <c r="FT277" s="223">
        <f>IFERROR(IF(RIGHT(VLOOKUP($A277,csapatok!$A:$NN,FT$320,FALSE),5)="Csere",VLOOKUP(LEFT(VLOOKUP($A277,csapatok!$A:$NN,FT$320,FALSE),LEN(VLOOKUP($A277,csapatok!$A:$NN,FT$320,FALSE))-6),'csapat-ranglista'!$A:$FP,FT$321,FALSE)/8,VLOOKUP(VLOOKUP($A277,csapatok!$A:$NN,FT$320,FALSE),'csapat-ranglista'!$A:$FP,FT$321,FALSE)/4),0)</f>
        <v>0</v>
      </c>
      <c r="FU277" s="223">
        <f>IFERROR(IF(RIGHT(VLOOKUP($A277,csapatok!$A:$NN,FU$320,FALSE),5)="Csere",VLOOKUP(LEFT(VLOOKUP($A277,csapatok!$A:$NN,FU$320,FALSE),LEN(VLOOKUP($A277,csapatok!$A:$NN,FU$320,FALSE))-6),'csapat-ranglista'!$A:$FP,FU$321,FALSE)/8,VLOOKUP(VLOOKUP($A277,csapatok!$A:$NN,FU$320,FALSE),'csapat-ranglista'!$A:$FP,FU$321,FALSE)/4),0)</f>
        <v>0</v>
      </c>
      <c r="FV277" s="223">
        <f>IFERROR(IF(RIGHT(VLOOKUP($A277,csapatok!$A:$NN,FV$320,FALSE),5)="Csere",VLOOKUP(LEFT(VLOOKUP($A277,csapatok!$A:$NN,FV$320,FALSE),LEN(VLOOKUP($A277,csapatok!$A:$NN,FV$320,FALSE))-6),'csapat-ranglista'!$A:$FP,FV$321,FALSE)/8,VLOOKUP(VLOOKUP($A277,csapatok!$A:$NN,FV$320,FALSE),'csapat-ranglista'!$A:$FP,FV$321,FALSE)/4),0)</f>
        <v>0</v>
      </c>
      <c r="FW277" s="223">
        <f>IFERROR(IF(RIGHT(VLOOKUP($A277,csapatok!$A:$NN,FW$320,FALSE),5)="Csere",VLOOKUP(LEFT(VLOOKUP($A277,csapatok!$A:$NN,FW$320,FALSE),LEN(VLOOKUP($A277,csapatok!$A:$NN,FW$320,FALSE))-6),'csapat-ranglista'!$A:$FP,FW$321,FALSE)/8,VLOOKUP(VLOOKUP($A277,csapatok!$A:$NN,FW$320,FALSE),'csapat-ranglista'!$A:$FP,FW$321,FALSE)/4),0)</f>
        <v>0</v>
      </c>
      <c r="FX277" s="223">
        <f>IFERROR(IF(RIGHT(VLOOKUP($A277,csapatok!$A:$NN,FX$320,FALSE),5)="Csere",VLOOKUP(LEFT(VLOOKUP($A277,csapatok!$A:$NN,FX$320,FALSE),LEN(VLOOKUP($A277,csapatok!$A:$NN,FX$320,FALSE))-6),'csapat-ranglista'!$A:$FP,FX$321,FALSE)/8,VLOOKUP(VLOOKUP($A277,csapatok!$A:$NN,FX$320,FALSE),'csapat-ranglista'!$A:$FP,FX$321,FALSE)/4),0)</f>
        <v>0</v>
      </c>
      <c r="FY277" s="223">
        <f>IFERROR(IF(RIGHT(VLOOKUP($A277,csapatok!$A:$NN,FY$320,FALSE),5)="Csere",VLOOKUP(LEFT(VLOOKUP($A277,csapatok!$A:$NN,FY$320,FALSE),LEN(VLOOKUP($A277,csapatok!$A:$NN,FY$320,FALSE))-6),'csapat-ranglista'!$A:$FP,FY$321,FALSE)/8,VLOOKUP(VLOOKUP($A277,csapatok!$A:$NN,FY$320,FALSE),'csapat-ranglista'!$A:$FP,FY$321,FALSE)/4),0)</f>
        <v>0</v>
      </c>
      <c r="FZ277" s="223">
        <f>IFERROR(IF(RIGHT(VLOOKUP($A277,csapatok!$A:$NN,FZ$320,FALSE),5)="Csere",VLOOKUP(LEFT(VLOOKUP($A277,csapatok!$A:$NN,FZ$320,FALSE),LEN(VLOOKUP($A277,csapatok!$A:$NN,FZ$320,FALSE))-6),'csapat-ranglista'!$A:$FP,FZ$321,FALSE)/8,VLOOKUP(VLOOKUP($A277,csapatok!$A:$NN,FZ$320,FALSE),'csapat-ranglista'!$A:$FP,FZ$321,FALSE)/4),0)</f>
        <v>0</v>
      </c>
      <c r="GA277" s="223">
        <f>IFERROR(IF(RIGHT(VLOOKUP($A277,csapatok!$A:$NN,GA$320,FALSE),5)="Csere",VLOOKUP(LEFT(VLOOKUP($A277,csapatok!$A:$NN,GA$320,FALSE),LEN(VLOOKUP($A277,csapatok!$A:$NN,GA$320,FALSE))-6),'csapat-ranglista'!$A:$FP,GA$321,FALSE)/8,VLOOKUP(VLOOKUP($A277,csapatok!$A:$NN,GA$320,FALSE),'csapat-ranglista'!$A:$FP,GA$321,FALSE)/4),0)</f>
        <v>0</v>
      </c>
      <c r="GB277" s="223">
        <f>IFERROR(IF(RIGHT(VLOOKUP($A277,csapatok!$A:$NN,GB$320,FALSE),5)="Csere",VLOOKUP(LEFT(VLOOKUP($A277,csapatok!$A:$NN,GB$320,FALSE),LEN(VLOOKUP($A277,csapatok!$A:$NN,GB$320,FALSE))-6),'csapat-ranglista'!$A:$FP,GB$321,FALSE)/8,VLOOKUP(VLOOKUP($A277,csapatok!$A:$NN,GB$320,FALSE),'csapat-ranglista'!$A:$FP,GB$321,FALSE)/4),0)</f>
        <v>0</v>
      </c>
      <c r="GC277" s="223">
        <f>IFERROR(IF(RIGHT(VLOOKUP($A277,csapatok!$A:$NN,GC$320,FALSE),5)="Csere",VLOOKUP(LEFT(VLOOKUP($A277,csapatok!$A:$NN,GC$320,FALSE),LEN(VLOOKUP($A277,csapatok!$A:$NN,GC$320,FALSE))-6),'csapat-ranglista'!$A:$FP,GC$321,FALSE)/8,VLOOKUP(VLOOKUP($A277,csapatok!$A:$NN,GC$320,FALSE),'csapat-ranglista'!$A:$FP,GC$321,FALSE)/4),0)</f>
        <v>0</v>
      </c>
      <c r="GD277" s="247">
        <f>SUM(EQ277:GC277)</f>
        <v>0</v>
      </c>
    </row>
    <row r="278" spans="1:186">
      <c r="A278" s="32" t="s">
        <v>91</v>
      </c>
      <c r="B278" s="131">
        <v>27964</v>
      </c>
      <c r="C278" s="131" t="str">
        <f>IF(B278=0,"",IF(B278&lt;$C$1,"felnőtt","ifi"))</f>
        <v>felnőtt</v>
      </c>
      <c r="D278" s="32" t="s">
        <v>9</v>
      </c>
      <c r="E278" s="45">
        <v>6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f>IFERROR(IF(RIGHT(VLOOKUP($A278,csapatok!$A:$BL,X$320,FALSE),5)="Csere",VLOOKUP(LEFT(VLOOKUP($A278,csapatok!$A:$BL,X$320,FALSE),LEN(VLOOKUP($A278,csapatok!$A:$BL,X$320,FALSE))-6),'csapat-ranglista'!$A:$FP,X$321,FALSE)/8,VLOOKUP(VLOOKUP($A278,csapatok!$A:$BL,X$320,FALSE),'csapat-ranglista'!$A:$FP,X$321,FALSE)/4),0)</f>
        <v>0</v>
      </c>
      <c r="Y278" s="32">
        <f>IFERROR(IF(RIGHT(VLOOKUP($A278,csapatok!$A:$BL,Y$320,FALSE),5)="Csere",VLOOKUP(LEFT(VLOOKUP($A278,csapatok!$A:$BL,Y$320,FALSE),LEN(VLOOKUP($A278,csapatok!$A:$BL,Y$320,FALSE))-6),'csapat-ranglista'!$A:$FP,Y$321,FALSE)/8,VLOOKUP(VLOOKUP($A278,csapatok!$A:$BL,Y$320,FALSE),'csapat-ranglista'!$A:$FP,Y$321,FALSE)/4),0)</f>
        <v>0</v>
      </c>
      <c r="Z278" s="32">
        <f>IFERROR(IF(RIGHT(VLOOKUP($A278,csapatok!$A:$BL,Z$320,FALSE),5)="Csere",VLOOKUP(LEFT(VLOOKUP($A278,csapatok!$A:$BL,Z$320,FALSE),LEN(VLOOKUP($A278,csapatok!$A:$BL,Z$320,FALSE))-6),'csapat-ranglista'!$A:$FP,Z$321,FALSE)/8,VLOOKUP(VLOOKUP($A278,csapatok!$A:$BL,Z$320,FALSE),'csapat-ranglista'!$A:$FP,Z$321,FALSE)/4),0)</f>
        <v>0</v>
      </c>
      <c r="AA278" s="32">
        <f>IFERROR(IF(RIGHT(VLOOKUP($A278,csapatok!$A:$BL,AA$320,FALSE),5)="Csere",VLOOKUP(LEFT(VLOOKUP($A278,csapatok!$A:$BL,AA$320,FALSE),LEN(VLOOKUP($A278,csapatok!$A:$BL,AA$320,FALSE))-6),'csapat-ranglista'!$A:$FP,AA$321,FALSE)/8,VLOOKUP(VLOOKUP($A278,csapatok!$A:$BL,AA$320,FALSE),'csapat-ranglista'!$A:$FP,AA$321,FALSE)/4),0)</f>
        <v>0</v>
      </c>
      <c r="AB278" s="223">
        <f>IFERROR(IF(RIGHT(VLOOKUP($A278,csapatok!$A:$BL,AB$320,FALSE),5)="Csere",VLOOKUP(LEFT(VLOOKUP($A278,csapatok!$A:$BL,AB$320,FALSE),LEN(VLOOKUP($A278,csapatok!$A:$BL,AB$320,FALSE))-6),'csapat-ranglista'!$A:$FP,AB$321,FALSE)/8,VLOOKUP(VLOOKUP($A278,csapatok!$A:$BL,AB$320,FALSE),'csapat-ranglista'!$A:$FP,AB$321,FALSE)/4),0)</f>
        <v>0</v>
      </c>
      <c r="AC278" s="223">
        <f>IFERROR(IF(RIGHT(VLOOKUP($A278,csapatok!$A:$BL,AC$320,FALSE),5)="Csere",VLOOKUP(LEFT(VLOOKUP($A278,csapatok!$A:$BL,AC$320,FALSE),LEN(VLOOKUP($A278,csapatok!$A:$BL,AC$320,FALSE))-6),'csapat-ranglista'!$A:$FP,AC$321,FALSE)/8,VLOOKUP(VLOOKUP($A278,csapatok!$A:$BL,AC$320,FALSE),'csapat-ranglista'!$A:$FP,AC$321,FALSE)/4),0)</f>
        <v>0</v>
      </c>
      <c r="AD278" s="223">
        <f>IFERROR(IF(RIGHT(VLOOKUP($A278,csapatok!$A:$BL,AD$320,FALSE),5)="Csere",VLOOKUP(LEFT(VLOOKUP($A278,csapatok!$A:$BL,AD$320,FALSE),LEN(VLOOKUP($A278,csapatok!$A:$BL,AD$320,FALSE))-6),'csapat-ranglista'!$A:$FP,AD$321,FALSE)/8,VLOOKUP(VLOOKUP($A278,csapatok!$A:$BL,AD$320,FALSE),'csapat-ranglista'!$A:$FP,AD$321,FALSE)/4),0)</f>
        <v>0</v>
      </c>
      <c r="AE278" s="223">
        <f>IFERROR(IF(RIGHT(VLOOKUP($A278,csapatok!$A:$BL,AE$320,FALSE),5)="Csere",VLOOKUP(LEFT(VLOOKUP($A278,csapatok!$A:$BL,AE$320,FALSE),LEN(VLOOKUP($A278,csapatok!$A:$BL,AE$320,FALSE))-6),'csapat-ranglista'!$A:$FP,AE$321,FALSE)/8,VLOOKUP(VLOOKUP($A278,csapatok!$A:$BL,AE$320,FALSE),'csapat-ranglista'!$A:$FP,AE$321,FALSE)/4),0)</f>
        <v>0</v>
      </c>
      <c r="AF278" s="223">
        <f>IFERROR(IF(RIGHT(VLOOKUP($A278,csapatok!$A:$BL,AF$320,FALSE),5)="Csere",VLOOKUP(LEFT(VLOOKUP($A278,csapatok!$A:$BL,AF$320,FALSE),LEN(VLOOKUP($A278,csapatok!$A:$BL,AF$320,FALSE))-6),'csapat-ranglista'!$A:$FP,AF$321,FALSE)/8,VLOOKUP(VLOOKUP($A278,csapatok!$A:$BL,AF$320,FALSE),'csapat-ranglista'!$A:$FP,AF$321,FALSE)/4),0)</f>
        <v>0</v>
      </c>
      <c r="AG278" s="223">
        <f>IFERROR(IF(RIGHT(VLOOKUP($A278,csapatok!$A:$BL,AG$320,FALSE),5)="Csere",VLOOKUP(LEFT(VLOOKUP($A278,csapatok!$A:$BL,AG$320,FALSE),LEN(VLOOKUP($A278,csapatok!$A:$BL,AG$320,FALSE))-6),'csapat-ranglista'!$A:$FP,AG$321,FALSE)/8,VLOOKUP(VLOOKUP($A278,csapatok!$A:$BL,AG$320,FALSE),'csapat-ranglista'!$A:$FP,AG$321,FALSE)/4),0)</f>
        <v>0</v>
      </c>
      <c r="AH278" s="223">
        <f>IFERROR(IF(RIGHT(VLOOKUP($A278,csapatok!$A:$BL,AH$320,FALSE),5)="Csere",VLOOKUP(LEFT(VLOOKUP($A278,csapatok!$A:$BL,AH$320,FALSE),LEN(VLOOKUP($A278,csapatok!$A:$BL,AH$320,FALSE))-6),'csapat-ranglista'!$A:$FP,AH$321,FALSE)/8,VLOOKUP(VLOOKUP($A278,csapatok!$A:$BL,AH$320,FALSE),'csapat-ranglista'!$A:$FP,AH$321,FALSE)/4),0)</f>
        <v>0</v>
      </c>
      <c r="AI278" s="223">
        <f>IFERROR(IF(RIGHT(VLOOKUP($A278,csapatok!$A:$BL,AI$320,FALSE),5)="Csere",VLOOKUP(LEFT(VLOOKUP($A278,csapatok!$A:$BL,AI$320,FALSE),LEN(VLOOKUP($A278,csapatok!$A:$BL,AI$320,FALSE))-6),'csapat-ranglista'!$A:$FP,AI$321,FALSE)/8,VLOOKUP(VLOOKUP($A278,csapatok!$A:$BL,AI$320,FALSE),'csapat-ranglista'!$A:$FP,AI$321,FALSE)/4),0)</f>
        <v>0</v>
      </c>
      <c r="AJ278" s="223">
        <f>IFERROR(IF(RIGHT(VLOOKUP($A278,csapatok!$A:$BL,AJ$320,FALSE),5)="Csere",VLOOKUP(LEFT(VLOOKUP($A278,csapatok!$A:$BL,AJ$320,FALSE),LEN(VLOOKUP($A278,csapatok!$A:$BL,AJ$320,FALSE))-6),'csapat-ranglista'!$A:$FP,AJ$321,FALSE)/8,VLOOKUP(VLOOKUP($A278,csapatok!$A:$BL,AJ$320,FALSE),'csapat-ranglista'!$A:$FP,AJ$321,FALSE)/2),0)</f>
        <v>0</v>
      </c>
      <c r="AK278" s="223">
        <f>IFERROR(IF(RIGHT(VLOOKUP($A278,csapatok!$A:$CN,AK$320,FALSE),5)="Csere",VLOOKUP(LEFT(VLOOKUP($A278,csapatok!$A:$CN,AK$320,FALSE),LEN(VLOOKUP($A278,csapatok!$A:$CN,AK$320,FALSE))-6),'csapat-ranglista'!$A:$FP,AK$321,FALSE)/8,VLOOKUP(VLOOKUP($A278,csapatok!$A:$CN,AK$320,FALSE),'csapat-ranglista'!$A:$FP,AK$321,FALSE)/4),0)</f>
        <v>0</v>
      </c>
      <c r="AL278" s="223">
        <f>IFERROR(IF(RIGHT(VLOOKUP($A278,csapatok!$A:$CN,AL$320,FALSE),5)="Csere",VLOOKUP(LEFT(VLOOKUP($A278,csapatok!$A:$CN,AL$320,FALSE),LEN(VLOOKUP($A278,csapatok!$A:$CN,AL$320,FALSE))-6),'csapat-ranglista'!$A:$FP,AL$321,FALSE)/8,VLOOKUP(VLOOKUP($A278,csapatok!$A:$CN,AL$320,FALSE),'csapat-ranglista'!$A:$FP,AL$321,FALSE)/4),0)</f>
        <v>0</v>
      </c>
      <c r="AM278" s="223">
        <f>IFERROR(IF(RIGHT(VLOOKUP($A278,csapatok!$A:$CN,AM$320,FALSE),5)="Csere",VLOOKUP(LEFT(VLOOKUP($A278,csapatok!$A:$CN,AM$320,FALSE),LEN(VLOOKUP($A278,csapatok!$A:$CN,AM$320,FALSE))-6),'csapat-ranglista'!$A:$FP,AM$321,FALSE)/8,VLOOKUP(VLOOKUP($A278,csapatok!$A:$CN,AM$320,FALSE),'csapat-ranglista'!$A:$FP,AM$321,FALSE)/4),0)</f>
        <v>0</v>
      </c>
      <c r="AN278" s="223">
        <f>IFERROR(IF(RIGHT(VLOOKUP($A278,csapatok!$A:$CN,AN$320,FALSE),5)="Csere",VLOOKUP(LEFT(VLOOKUP($A278,csapatok!$A:$CN,AN$320,FALSE),LEN(VLOOKUP($A278,csapatok!$A:$CN,AN$320,FALSE))-6),'csapat-ranglista'!$A:$FP,AN$321,FALSE)/8,VLOOKUP(VLOOKUP($A278,csapatok!$A:$CN,AN$320,FALSE),'csapat-ranglista'!$A:$FP,AN$321,FALSE)/4),0)</f>
        <v>0</v>
      </c>
      <c r="AO278" s="223">
        <f>IFERROR(IF(RIGHT(VLOOKUP($A278,csapatok!$A:$CN,AO$320,FALSE),5)="Csere",VLOOKUP(LEFT(VLOOKUP($A278,csapatok!$A:$CN,AO$320,FALSE),LEN(VLOOKUP($A278,csapatok!$A:$CN,AO$320,FALSE))-6),'csapat-ranglista'!$A:$FP,AO$321,FALSE)/8,VLOOKUP(VLOOKUP($A278,csapatok!$A:$CN,AO$320,FALSE),'csapat-ranglista'!$A:$FP,AO$321,FALSE)/4),0)</f>
        <v>0</v>
      </c>
      <c r="AP278" s="223">
        <f>IFERROR(IF(RIGHT(VLOOKUP($A278,csapatok!$A:$CN,AP$320,FALSE),5)="Csere",VLOOKUP(LEFT(VLOOKUP($A278,csapatok!$A:$CN,AP$320,FALSE),LEN(VLOOKUP($A278,csapatok!$A:$CN,AP$320,FALSE))-6),'csapat-ranglista'!$A:$FP,AP$321,FALSE)/8,VLOOKUP(VLOOKUP($A278,csapatok!$A:$CN,AP$320,FALSE),'csapat-ranglista'!$A:$FP,AP$321,FALSE)/4),0)</f>
        <v>0</v>
      </c>
      <c r="AQ278" s="223">
        <f>IFERROR(IF(RIGHT(VLOOKUP($A278,csapatok!$A:$CN,AQ$320,FALSE),5)="Csere",VLOOKUP(LEFT(VLOOKUP($A278,csapatok!$A:$CN,AQ$320,FALSE),LEN(VLOOKUP($A278,csapatok!$A:$CN,AQ$320,FALSE))-6),'csapat-ranglista'!$A:$FP,AQ$321,FALSE)/8,VLOOKUP(VLOOKUP($A278,csapatok!$A:$CN,AQ$320,FALSE),'csapat-ranglista'!$A:$FP,AQ$321,FALSE)/4),0)</f>
        <v>0</v>
      </c>
      <c r="AR278" s="223">
        <f>IFERROR(IF(RIGHT(VLOOKUP($A278,csapatok!$A:$CN,AR$320,FALSE),5)="Csere",VLOOKUP(LEFT(VLOOKUP($A278,csapatok!$A:$CN,AR$320,FALSE),LEN(VLOOKUP($A278,csapatok!$A:$CN,AR$320,FALSE))-6),'csapat-ranglista'!$A:$FP,AR$321,FALSE)/8,VLOOKUP(VLOOKUP($A278,csapatok!$A:$CN,AR$320,FALSE),'csapat-ranglista'!$A:$FP,AR$321,FALSE)/4),0)</f>
        <v>0</v>
      </c>
      <c r="AS278" s="223">
        <f>IFERROR(IF(RIGHT(VLOOKUP($A278,csapatok!$A:$CN,AS$320,FALSE),5)="Csere",VLOOKUP(LEFT(VLOOKUP($A278,csapatok!$A:$CN,AS$320,FALSE),LEN(VLOOKUP($A278,csapatok!$A:$CN,AS$320,FALSE))-6),'csapat-ranglista'!$A:$FP,AS$321,FALSE)/8,VLOOKUP(VLOOKUP($A278,csapatok!$A:$CN,AS$320,FALSE),'csapat-ranglista'!$A:$FP,AS$321,FALSE)/4),0)</f>
        <v>0</v>
      </c>
      <c r="AT278" s="223">
        <f>IFERROR(IF(RIGHT(VLOOKUP($A278,csapatok!$A:$CN,AT$320,FALSE),5)="Csere",VLOOKUP(LEFT(VLOOKUP($A278,csapatok!$A:$CN,AT$320,FALSE),LEN(VLOOKUP($A278,csapatok!$A:$CN,AT$320,FALSE))-6),'csapat-ranglista'!$A:$FP,AT$321,FALSE)/8,VLOOKUP(VLOOKUP($A278,csapatok!$A:$CN,AT$320,FALSE),'csapat-ranglista'!$A:$FP,AT$321,FALSE)/4),0)</f>
        <v>0</v>
      </c>
      <c r="AU278" s="223">
        <f>IFERROR(IF(RIGHT(VLOOKUP($A278,csapatok!$A:$CN,AU$320,FALSE),5)="Csere",VLOOKUP(LEFT(VLOOKUP($A278,csapatok!$A:$CN,AU$320,FALSE),LEN(VLOOKUP($A278,csapatok!$A:$CN,AU$320,FALSE))-6),'csapat-ranglista'!$A:$FP,AU$321,FALSE)/8,VLOOKUP(VLOOKUP($A278,csapatok!$A:$CN,AU$320,FALSE),'csapat-ranglista'!$A:$FP,AU$321,FALSE)/4),0)</f>
        <v>0</v>
      </c>
      <c r="AV278" s="223">
        <f>IFERROR(IF(RIGHT(VLOOKUP($A278,csapatok!$A:$CN,AV$320,FALSE),5)="Csere",VLOOKUP(LEFT(VLOOKUP($A278,csapatok!$A:$CN,AV$320,FALSE),LEN(VLOOKUP($A278,csapatok!$A:$CN,AV$320,FALSE))-6),'csapat-ranglista'!$A:$FP,AV$321,FALSE)/8,VLOOKUP(VLOOKUP($A278,csapatok!$A:$CN,AV$320,FALSE),'csapat-ranglista'!$A:$FP,AV$321,FALSE)/4),0)</f>
        <v>0</v>
      </c>
      <c r="AW278" s="223">
        <f>IFERROR(IF(RIGHT(VLOOKUP($A278,csapatok!$A:$CN,AW$320,FALSE),5)="Csere",VLOOKUP(LEFT(VLOOKUP($A278,csapatok!$A:$CN,AW$320,FALSE),LEN(VLOOKUP($A278,csapatok!$A:$CN,AW$320,FALSE))-6),'csapat-ranglista'!$A:$FP,AW$321,FALSE)/8,VLOOKUP(VLOOKUP($A278,csapatok!$A:$CN,AW$320,FALSE),'csapat-ranglista'!$A:$FP,AW$321,FALSE)/4),0)</f>
        <v>0</v>
      </c>
      <c r="AX278" s="223">
        <f>IFERROR(IF(RIGHT(VLOOKUP($A278,csapatok!$A:$CN,AX$320,FALSE),5)="Csere",VLOOKUP(LEFT(VLOOKUP($A278,csapatok!$A:$CN,AX$320,FALSE),LEN(VLOOKUP($A278,csapatok!$A:$CN,AX$320,FALSE))-6),'csapat-ranglista'!$A:$FP,AX$321,FALSE)/8,VLOOKUP(VLOOKUP($A278,csapatok!$A:$CN,AX$320,FALSE),'csapat-ranglista'!$A:$FP,AX$321,FALSE)/4),0)</f>
        <v>0</v>
      </c>
      <c r="AY278" s="223">
        <f>IFERROR(IF(RIGHT(VLOOKUP($A278,csapatok!$A:$NN,AY$320,FALSE),5)="Csere",VLOOKUP(LEFT(VLOOKUP($A278,csapatok!$A:$NN,AY$320,FALSE),LEN(VLOOKUP($A278,csapatok!$A:$NN,AY$320,FALSE))-6),'csapat-ranglista'!$A:$FP,AY$321,FALSE)/8,VLOOKUP(VLOOKUP($A278,csapatok!$A:$NN,AY$320,FALSE),'csapat-ranglista'!$A:$FP,AY$321,FALSE)/4),0)</f>
        <v>0</v>
      </c>
      <c r="AZ278" s="223">
        <f>IFERROR(IF(RIGHT(VLOOKUP($A278,csapatok!$A:$NN,AZ$320,FALSE),5)="Csere",VLOOKUP(LEFT(VLOOKUP($A278,csapatok!$A:$NN,AZ$320,FALSE),LEN(VLOOKUP($A278,csapatok!$A:$NN,AZ$320,FALSE))-6),'csapat-ranglista'!$A:$FP,AZ$321,FALSE)/8,VLOOKUP(VLOOKUP($A278,csapatok!$A:$NN,AZ$320,FALSE),'csapat-ranglista'!$A:$FP,AZ$321,FALSE)/4),0)</f>
        <v>0</v>
      </c>
      <c r="BA278" s="223">
        <f>IFERROR(IF(RIGHT(VLOOKUP($A278,csapatok!$A:$NN,BA$320,FALSE),5)="Csere",VLOOKUP(LEFT(VLOOKUP($A278,csapatok!$A:$NN,BA$320,FALSE),LEN(VLOOKUP($A278,csapatok!$A:$NN,BA$320,FALSE))-6),'csapat-ranglista'!$A:$FP,BA$321,FALSE)/8,VLOOKUP(VLOOKUP($A278,csapatok!$A:$NN,BA$320,FALSE),'csapat-ranglista'!$A:$FP,BA$321,FALSE)/4),0)</f>
        <v>0</v>
      </c>
      <c r="BB278" s="223">
        <f>IFERROR(IF(RIGHT(VLOOKUP($A278,csapatok!$A:$NN,BB$320,FALSE),5)="Csere",VLOOKUP(LEFT(VLOOKUP($A278,csapatok!$A:$NN,BB$320,FALSE),LEN(VLOOKUP($A278,csapatok!$A:$NN,BB$320,FALSE))-6),'csapat-ranglista'!$A:$FP,BB$321,FALSE)/8,VLOOKUP(VLOOKUP($A278,csapatok!$A:$NN,BB$320,FALSE),'csapat-ranglista'!$A:$FP,BB$321,FALSE)/4),0)</f>
        <v>0</v>
      </c>
      <c r="BC278" s="224">
        <f>versenyek!$ES$11*IFERROR(VLOOKUP(VLOOKUP($A278,versenyek!ER:ET,3,FALSE),szabalyok!$A$16:$B$23,2,FALSE)/4,0)</f>
        <v>0</v>
      </c>
      <c r="BD278" s="224">
        <f>versenyek!$EV$11*IFERROR(VLOOKUP(VLOOKUP($A278,versenyek!EU:EW,3,FALSE),szabalyok!$A$16:$B$23,2,FALSE)/4,0)</f>
        <v>0</v>
      </c>
      <c r="BE278" s="223">
        <f>IFERROR(IF(RIGHT(VLOOKUP($A278,csapatok!$A:$NN,BE$320,FALSE),5)="Csere",VLOOKUP(LEFT(VLOOKUP($A278,csapatok!$A:$NN,BE$320,FALSE),LEN(VLOOKUP($A278,csapatok!$A:$NN,BE$320,FALSE))-6),'csapat-ranglista'!$A:$FP,BE$321,FALSE)/8,VLOOKUP(VLOOKUP($A278,csapatok!$A:$NN,BE$320,FALSE),'csapat-ranglista'!$A:$FP,BE$321,FALSE)/4),0)</f>
        <v>0</v>
      </c>
      <c r="BF278" s="223">
        <f>IFERROR(IF(RIGHT(VLOOKUP($A278,csapatok!$A:$NN,BF$320,FALSE),5)="Csere",VLOOKUP(LEFT(VLOOKUP($A278,csapatok!$A:$NN,BF$320,FALSE),LEN(VLOOKUP($A278,csapatok!$A:$NN,BF$320,FALSE))-6),'csapat-ranglista'!$A:$FP,BF$321,FALSE)/8,VLOOKUP(VLOOKUP($A278,csapatok!$A:$NN,BF$320,FALSE),'csapat-ranglista'!$A:$FP,BF$321,FALSE)/4),0)</f>
        <v>0</v>
      </c>
      <c r="BG278" s="223">
        <f>IFERROR(IF(RIGHT(VLOOKUP($A278,csapatok!$A:$NN,BG$320,FALSE),5)="Csere",VLOOKUP(LEFT(VLOOKUP($A278,csapatok!$A:$NN,BG$320,FALSE),LEN(VLOOKUP($A278,csapatok!$A:$NN,BG$320,FALSE))-6),'csapat-ranglista'!$A:$FP,BG$321,FALSE)/8,VLOOKUP(VLOOKUP($A278,csapatok!$A:$NN,BG$320,FALSE),'csapat-ranglista'!$A:$FP,BG$321,FALSE)/4),0)</f>
        <v>0</v>
      </c>
      <c r="BH278" s="223">
        <f>IFERROR(IF(RIGHT(VLOOKUP($A278,csapatok!$A:$NN,BH$320,FALSE),5)="Csere",VLOOKUP(LEFT(VLOOKUP($A278,csapatok!$A:$NN,BH$320,FALSE),LEN(VLOOKUP($A278,csapatok!$A:$NN,BH$320,FALSE))-6),'csapat-ranglista'!$A:$FP,BH$321,FALSE)/8,VLOOKUP(VLOOKUP($A278,csapatok!$A:$NN,BH$320,FALSE),'csapat-ranglista'!$A:$FP,BH$321,FALSE)/4),0)</f>
        <v>0</v>
      </c>
      <c r="BI278" s="223">
        <f>IFERROR(IF(RIGHT(VLOOKUP($A278,csapatok!$A:$NN,BI$320,FALSE),5)="Csere",VLOOKUP(LEFT(VLOOKUP($A278,csapatok!$A:$NN,BI$320,FALSE),LEN(VLOOKUP($A278,csapatok!$A:$NN,BI$320,FALSE))-6),'csapat-ranglista'!$A:$FP,BI$321,FALSE)/8,VLOOKUP(VLOOKUP($A278,csapatok!$A:$NN,BI$320,FALSE),'csapat-ranglista'!$A:$FP,BI$321,FALSE)/4),0)</f>
        <v>0</v>
      </c>
      <c r="BJ278" s="223">
        <f>IFERROR(IF(RIGHT(VLOOKUP($A278,csapatok!$A:$NN,BJ$320,FALSE),5)="Csere",VLOOKUP(LEFT(VLOOKUP($A278,csapatok!$A:$NN,BJ$320,FALSE),LEN(VLOOKUP($A278,csapatok!$A:$NN,BJ$320,FALSE))-6),'csapat-ranglista'!$A:$FP,BJ$321,FALSE)/8,VLOOKUP(VLOOKUP($A278,csapatok!$A:$NN,BJ$320,FALSE),'csapat-ranglista'!$A:$FP,BJ$321,FALSE)/4),0)</f>
        <v>0</v>
      </c>
      <c r="BK278" s="223">
        <f>IFERROR(IF(RIGHT(VLOOKUP($A278,csapatok!$A:$NN,BK$320,FALSE),5)="Csere",VLOOKUP(LEFT(VLOOKUP($A278,csapatok!$A:$NN,BK$320,FALSE),LEN(VLOOKUP($A278,csapatok!$A:$NN,BK$320,FALSE))-6),'csapat-ranglista'!$A:$FP,BK$321,FALSE)/8,VLOOKUP(VLOOKUP($A278,csapatok!$A:$NN,BK$320,FALSE),'csapat-ranglista'!$A:$FP,BK$321,FALSE)/4),0)</f>
        <v>0</v>
      </c>
      <c r="BL278" s="223">
        <f>IFERROR(IF(RIGHT(VLOOKUP($A278,csapatok!$A:$NN,BL$320,FALSE),5)="Csere",VLOOKUP(LEFT(VLOOKUP($A278,csapatok!$A:$NN,BL$320,FALSE),LEN(VLOOKUP($A278,csapatok!$A:$NN,BL$320,FALSE))-6),'csapat-ranglista'!$A:$FP,BL$321,FALSE)/8,VLOOKUP(VLOOKUP($A278,csapatok!$A:$NN,BL$320,FALSE),'csapat-ranglista'!$A:$FP,BL$321,FALSE)/4),0)</f>
        <v>0</v>
      </c>
      <c r="BM278" s="223">
        <f>IFERROR(IF(RIGHT(VLOOKUP($A278,csapatok!$A:$NN,BM$320,FALSE),5)="Csere",VLOOKUP(LEFT(VLOOKUP($A278,csapatok!$A:$NN,BM$320,FALSE),LEN(VLOOKUP($A278,csapatok!$A:$NN,BM$320,FALSE))-6),'csapat-ranglista'!$A:$FP,BM$321,FALSE)/8,VLOOKUP(VLOOKUP($A278,csapatok!$A:$NN,BM$320,FALSE),'csapat-ranglista'!$A:$FP,BM$321,FALSE)/4),0)</f>
        <v>0</v>
      </c>
      <c r="BN278" s="223">
        <f>IFERROR(IF(RIGHT(VLOOKUP($A278,csapatok!$A:$NN,BN$320,FALSE),5)="Csere",VLOOKUP(LEFT(VLOOKUP($A278,csapatok!$A:$NN,BN$320,FALSE),LEN(VLOOKUP($A278,csapatok!$A:$NN,BN$320,FALSE))-6),'csapat-ranglista'!$A:$FP,BN$321,FALSE)/8,VLOOKUP(VLOOKUP($A278,csapatok!$A:$NN,BN$320,FALSE),'csapat-ranglista'!$A:$FP,BN$321,FALSE)/4),0)</f>
        <v>0</v>
      </c>
      <c r="BO278" s="223">
        <f>IFERROR(IF(RIGHT(VLOOKUP($A278,csapatok!$A:$NN,BO$320,FALSE),5)="Csere",VLOOKUP(LEFT(VLOOKUP($A278,csapatok!$A:$NN,BO$320,FALSE),LEN(VLOOKUP($A278,csapatok!$A:$NN,BO$320,FALSE))-6),'csapat-ranglista'!$A:$FP,BO$321,FALSE)/8,VLOOKUP(VLOOKUP($A278,csapatok!$A:$NN,BO$320,FALSE),'csapat-ranglista'!$A:$FP,BO$321,FALSE)/4),0)</f>
        <v>0</v>
      </c>
      <c r="BP278" s="223">
        <f>IFERROR(IF(RIGHT(VLOOKUP($A278,csapatok!$A:$NN,BP$320,FALSE),5)="Csere",VLOOKUP(LEFT(VLOOKUP($A278,csapatok!$A:$NN,BP$320,FALSE),LEN(VLOOKUP($A278,csapatok!$A:$NN,BP$320,FALSE))-6),'csapat-ranglista'!$A:$FP,BP$321,FALSE)/8,VLOOKUP(VLOOKUP($A278,csapatok!$A:$NN,BP$320,FALSE),'csapat-ranglista'!$A:$FP,BP$321,FALSE)/4),0)</f>
        <v>0</v>
      </c>
      <c r="BQ278" s="223">
        <f>IFERROR(IF(RIGHT(VLOOKUP($A278,csapatok!$A:$NN,BQ$320,FALSE),5)="Csere",VLOOKUP(LEFT(VLOOKUP($A278,csapatok!$A:$NN,BQ$320,FALSE),LEN(VLOOKUP($A278,csapatok!$A:$NN,BQ$320,FALSE))-6),'csapat-ranglista'!$A:$FP,BQ$321,FALSE)/8,VLOOKUP(VLOOKUP($A278,csapatok!$A:$NN,BQ$320,FALSE),'csapat-ranglista'!$A:$FP,BQ$321,FALSE)/4),0)</f>
        <v>0</v>
      </c>
      <c r="BR278" s="223">
        <f>IFERROR(IF(RIGHT(VLOOKUP($A278,csapatok!$A:$NN,BR$320,FALSE),5)="Csere",VLOOKUP(LEFT(VLOOKUP($A278,csapatok!$A:$NN,BR$320,FALSE),LEN(VLOOKUP($A278,csapatok!$A:$NN,BR$320,FALSE))-6),'csapat-ranglista'!$A:$FP,BR$321,FALSE)/8,VLOOKUP(VLOOKUP($A278,csapatok!$A:$NN,BR$320,FALSE),'csapat-ranglista'!$A:$FP,BR$321,FALSE)/4),0)</f>
        <v>0</v>
      </c>
      <c r="BS278" s="223">
        <f>IFERROR(IF(RIGHT(VLOOKUP($A278,csapatok!$A:$NN,BS$320,FALSE),5)="Csere",VLOOKUP(LEFT(VLOOKUP($A278,csapatok!$A:$NN,BS$320,FALSE),LEN(VLOOKUP($A278,csapatok!$A:$NN,BS$320,FALSE))-6),'csapat-ranglista'!$A:$FP,BS$321,FALSE)/8,VLOOKUP(VLOOKUP($A278,csapatok!$A:$NN,BS$320,FALSE),'csapat-ranglista'!$A:$FP,BS$321,FALSE)/4),0)</f>
        <v>0</v>
      </c>
      <c r="BT278" s="223">
        <f>IFERROR(IF(RIGHT(VLOOKUP($A278,csapatok!$A:$NN,BT$320,FALSE),5)="Csere",VLOOKUP(LEFT(VLOOKUP($A278,csapatok!$A:$NN,BT$320,FALSE),LEN(VLOOKUP($A278,csapatok!$A:$NN,BT$320,FALSE))-6),'csapat-ranglista'!$A:$FP,BT$321,FALSE)/8,VLOOKUP(VLOOKUP($A278,csapatok!$A:$NN,BT$320,FALSE),'csapat-ranglista'!$A:$FP,BT$321,FALSE)/4),0)</f>
        <v>0</v>
      </c>
      <c r="BU278" s="223">
        <f>IFERROR(IF(RIGHT(VLOOKUP($A278,csapatok!$A:$NN,BU$320,FALSE),5)="Csere",VLOOKUP(LEFT(VLOOKUP($A278,csapatok!$A:$NN,BU$320,FALSE),LEN(VLOOKUP($A278,csapatok!$A:$NN,BU$320,FALSE))-6),'csapat-ranglista'!$A:$FP,BU$321,FALSE)/8,VLOOKUP(VLOOKUP($A278,csapatok!$A:$NN,BU$320,FALSE),'csapat-ranglista'!$A:$FP,BU$321,FALSE)/4),0)</f>
        <v>0</v>
      </c>
      <c r="BV278" s="223">
        <f>IFERROR(IF(RIGHT(VLOOKUP($A278,csapatok!$A:$NN,BV$320,FALSE),5)="Csere",VLOOKUP(LEFT(VLOOKUP($A278,csapatok!$A:$NN,BV$320,FALSE),LEN(VLOOKUP($A278,csapatok!$A:$NN,BV$320,FALSE))-6),'csapat-ranglista'!$A:$FP,BV$321,FALSE)/8,VLOOKUP(VLOOKUP($A278,csapatok!$A:$NN,BV$320,FALSE),'csapat-ranglista'!$A:$FP,BV$321,FALSE)/4),0)</f>
        <v>0</v>
      </c>
      <c r="BW278" s="223">
        <f>IFERROR(IF(RIGHT(VLOOKUP($A278,csapatok!$A:$NN,BW$320,FALSE),5)="Csere",VLOOKUP(LEFT(VLOOKUP($A278,csapatok!$A:$NN,BW$320,FALSE),LEN(VLOOKUP($A278,csapatok!$A:$NN,BW$320,FALSE))-6),'csapat-ranglista'!$A:$FP,BW$321,FALSE)/8,VLOOKUP(VLOOKUP($A278,csapatok!$A:$NN,BW$320,FALSE),'csapat-ranglista'!$A:$FP,BW$321,FALSE)/4),0)</f>
        <v>0</v>
      </c>
      <c r="BX278" s="223">
        <f>IFERROR(IF(RIGHT(VLOOKUP($A278,csapatok!$A:$NN,BX$320,FALSE),5)="Csere",VLOOKUP(LEFT(VLOOKUP($A278,csapatok!$A:$NN,BX$320,FALSE),LEN(VLOOKUP($A278,csapatok!$A:$NN,BX$320,FALSE))-6),'csapat-ranglista'!$A:$FP,BX$321,FALSE)/8,VLOOKUP(VLOOKUP($A278,csapatok!$A:$NN,BX$320,FALSE),'csapat-ranglista'!$A:$FP,BX$321,FALSE)/4),0)</f>
        <v>0</v>
      </c>
      <c r="BY278" s="223">
        <f>IFERROR(IF(RIGHT(VLOOKUP($A278,csapatok!$A:$NN,BY$320,FALSE),5)="Csere",VLOOKUP(LEFT(VLOOKUP($A278,csapatok!$A:$NN,BY$320,FALSE),LEN(VLOOKUP($A278,csapatok!$A:$NN,BY$320,FALSE))-6),'csapat-ranglista'!$A:$FP,BY$321,FALSE)/8,VLOOKUP(VLOOKUP($A278,csapatok!$A:$NN,BY$320,FALSE),'csapat-ranglista'!$A:$FP,BY$321,FALSE)/4),0)</f>
        <v>0</v>
      </c>
      <c r="BZ278" s="223">
        <f>IFERROR(IF(RIGHT(VLOOKUP($A278,csapatok!$A:$NN,BZ$320,FALSE),5)="Csere",VLOOKUP(LEFT(VLOOKUP($A278,csapatok!$A:$NN,BZ$320,FALSE),LEN(VLOOKUP($A278,csapatok!$A:$NN,BZ$320,FALSE))-6),'csapat-ranglista'!$A:$FP,BZ$321,FALSE)/8,VLOOKUP(VLOOKUP($A278,csapatok!$A:$NN,BZ$320,FALSE),'csapat-ranglista'!$A:$FP,BZ$321,FALSE)/4),0)</f>
        <v>0</v>
      </c>
      <c r="CA278" s="223">
        <f>IFERROR(IF(RIGHT(VLOOKUP($A278,csapatok!$A:$NN,CA$320,FALSE),5)="Csere",VLOOKUP(LEFT(VLOOKUP($A278,csapatok!$A:$NN,CA$320,FALSE),LEN(VLOOKUP($A278,csapatok!$A:$NN,CA$320,FALSE))-6),'csapat-ranglista'!$A:$FP,CA$321,FALSE)/8,VLOOKUP(VLOOKUP($A278,csapatok!$A:$NN,CA$320,FALSE),'csapat-ranglista'!$A:$FP,CA$321,FALSE)/4),0)</f>
        <v>0</v>
      </c>
      <c r="CB278" s="223">
        <f>IFERROR(IF(RIGHT(VLOOKUP($A278,csapatok!$A:$NN,CB$320,FALSE),5)="Csere",VLOOKUP(LEFT(VLOOKUP($A278,csapatok!$A:$NN,CB$320,FALSE),LEN(VLOOKUP($A278,csapatok!$A:$NN,CB$320,FALSE))-6),'csapat-ranglista'!$A:$FP,CB$321,FALSE)/8,VLOOKUP(VLOOKUP($A278,csapatok!$A:$NN,CB$320,FALSE),'csapat-ranglista'!$A:$FP,CB$321,FALSE)/4),0)</f>
        <v>0</v>
      </c>
      <c r="CC278" s="223">
        <f>IFERROR(IF(RIGHT(VLOOKUP($A278,csapatok!$A:$NN,CC$320,FALSE),5)="Csere",VLOOKUP(LEFT(VLOOKUP($A278,csapatok!$A:$NN,CC$320,FALSE),LEN(VLOOKUP($A278,csapatok!$A:$NN,CC$320,FALSE))-6),'csapat-ranglista'!$A:$FP,CC$321,FALSE)/8,VLOOKUP(VLOOKUP($A278,csapatok!$A:$NN,CC$320,FALSE),'csapat-ranglista'!$A:$FP,CC$321,FALSE)/4),0)</f>
        <v>0</v>
      </c>
      <c r="CD278" s="223">
        <f>IFERROR(IF(RIGHT(VLOOKUP($A278,csapatok!$A:$NN,CD$320,FALSE),5)="Csere",VLOOKUP(LEFT(VLOOKUP($A278,csapatok!$A:$NN,CD$320,FALSE),LEN(VLOOKUP($A278,csapatok!$A:$NN,CD$320,FALSE))-6),'csapat-ranglista'!$A:$FP,CD$321,FALSE)/8,VLOOKUP(VLOOKUP($A278,csapatok!$A:$NN,CD$320,FALSE),'csapat-ranglista'!$A:$FP,CD$321,FALSE)/4),0)</f>
        <v>0</v>
      </c>
      <c r="CE278" s="223">
        <f>IFERROR(IF(RIGHT(VLOOKUP($A278,csapatok!$A:$NN,CE$320,FALSE),5)="Csere",VLOOKUP(LEFT(VLOOKUP($A278,csapatok!$A:$NN,CE$320,FALSE),LEN(VLOOKUP($A278,csapatok!$A:$NN,CE$320,FALSE))-6),'csapat-ranglista'!$A:$FP,CE$321,FALSE)/8,VLOOKUP(VLOOKUP($A278,csapatok!$A:$NN,CE$320,FALSE),'csapat-ranglista'!$A:$FP,CE$321,FALSE)/4),0)</f>
        <v>0</v>
      </c>
      <c r="CF278" s="223">
        <f>IFERROR(IF(RIGHT(VLOOKUP($A278,csapatok!$A:$NN,CF$320,FALSE),5)="Csere",VLOOKUP(LEFT(VLOOKUP($A278,csapatok!$A:$NN,CF$320,FALSE),LEN(VLOOKUP($A278,csapatok!$A:$NN,CF$320,FALSE))-6),'csapat-ranglista'!$A:$FP,CF$321,FALSE)/8,VLOOKUP(VLOOKUP($A278,csapatok!$A:$NN,CF$320,FALSE),'csapat-ranglista'!$A:$FP,CF$321,FALSE)/4),0)</f>
        <v>0</v>
      </c>
      <c r="CG278" s="223">
        <f>IFERROR(IF(RIGHT(VLOOKUP($A278,csapatok!$A:$NN,CG$320,FALSE),5)="Csere",VLOOKUP(LEFT(VLOOKUP($A278,csapatok!$A:$NN,CG$320,FALSE),LEN(VLOOKUP($A278,csapatok!$A:$NN,CG$320,FALSE))-6),'csapat-ranglista'!$A:$FP,CG$321,FALSE)/8,VLOOKUP(VLOOKUP($A278,csapatok!$A:$NN,CG$320,FALSE),'csapat-ranglista'!$A:$FP,CG$321,FALSE)/4),0)</f>
        <v>0</v>
      </c>
      <c r="CH278" s="223">
        <f>IFERROR(IF(RIGHT(VLOOKUP($A278,csapatok!$A:$NN,CH$320,FALSE),5)="Csere",VLOOKUP(LEFT(VLOOKUP($A278,csapatok!$A:$NN,CH$320,FALSE),LEN(VLOOKUP($A278,csapatok!$A:$NN,CH$320,FALSE))-6),'csapat-ranglista'!$A:$FP,CH$321,FALSE)/8,VLOOKUP(VLOOKUP($A278,csapatok!$A:$NN,CH$320,FALSE),'csapat-ranglista'!$A:$FP,CH$321,FALSE)/4),0)</f>
        <v>0</v>
      </c>
      <c r="CI278" s="223">
        <f>IFERROR(IF(RIGHT(VLOOKUP($A278,csapatok!$A:$NN,CI$320,FALSE),5)="Csere",VLOOKUP(LEFT(VLOOKUP($A278,csapatok!$A:$NN,CI$320,FALSE),LEN(VLOOKUP($A278,csapatok!$A:$NN,CI$320,FALSE))-6),'csapat-ranglista'!$A:$FP,CI$321,FALSE)/8,VLOOKUP(VLOOKUP($A278,csapatok!$A:$NN,CI$320,FALSE),'csapat-ranglista'!$A:$FP,CI$321,FALSE)/4),0)</f>
        <v>0</v>
      </c>
      <c r="CJ278" s="224">
        <f>versenyek!$IQ$11*IFERROR(VLOOKUP(VLOOKUP($A278,versenyek!IP:IR,3,FALSE),szabalyok!$A$16:$B$23,2,FALSE)/4,0)</f>
        <v>0</v>
      </c>
      <c r="CK278" s="224">
        <f>versenyek!$IT$11*IFERROR(VLOOKUP(VLOOKUP($A278,versenyek!IS:IU,3,FALSE),szabalyok!$A$16:$B$23,2,FALSE)/4,0)</f>
        <v>0</v>
      </c>
      <c r="CL278" s="223">
        <f>IFERROR(IF(RIGHT(VLOOKUP($A278,csapatok!$A:$NN,CL$320,FALSE),5)="Csere",VLOOKUP(LEFT(VLOOKUP($A278,csapatok!$A:$NN,CL$320,FALSE),LEN(VLOOKUP($A278,csapatok!$A:$NN,CL$320,FALSE))-6),'csapat-ranglista'!$A:$FP,CL$321,FALSE)/8,VLOOKUP(VLOOKUP($A278,csapatok!$A:$NN,CL$320,FALSE),'csapat-ranglista'!$A:$FP,CL$321,FALSE)/4),0)</f>
        <v>0</v>
      </c>
      <c r="CM278" s="223">
        <f>IFERROR(IF(RIGHT(VLOOKUP($A278,csapatok!$A:$NN,CM$320,FALSE),5)="Csere",VLOOKUP(LEFT(VLOOKUP($A278,csapatok!$A:$NN,CM$320,FALSE),LEN(VLOOKUP($A278,csapatok!$A:$NN,CM$320,FALSE))-6),'csapat-ranglista'!$A:$FP,CM$321,FALSE)/8,VLOOKUP(VLOOKUP($A278,csapatok!$A:$NN,CM$320,FALSE),'csapat-ranglista'!$A:$FP,CM$321,FALSE)/4),0)</f>
        <v>0</v>
      </c>
      <c r="CN278" s="223">
        <f>IFERROR(IF(RIGHT(VLOOKUP($A278,csapatok!$A:$NN,CN$320,FALSE),5)="Csere",VLOOKUP(LEFT(VLOOKUP($A278,csapatok!$A:$NN,CN$320,FALSE),LEN(VLOOKUP($A278,csapatok!$A:$NN,CN$320,FALSE))-6),'csapat-ranglista'!$A:$FP,CN$321,FALSE)/8,VLOOKUP(VLOOKUP($A278,csapatok!$A:$NN,CN$320,FALSE),'csapat-ranglista'!$A:$FP,CN$321,FALSE)/4),0)</f>
        <v>0</v>
      </c>
      <c r="CO278" s="223">
        <f>IFERROR(IF(RIGHT(VLOOKUP($A278,csapatok!$A:$NN,CO$320,FALSE),5)="Csere",VLOOKUP(LEFT(VLOOKUP($A278,csapatok!$A:$NN,CO$320,FALSE),LEN(VLOOKUP($A278,csapatok!$A:$NN,CO$320,FALSE))-6),'csapat-ranglista'!$A:$FP,CO$321,FALSE)/8,VLOOKUP(VLOOKUP($A278,csapatok!$A:$NN,CO$320,FALSE),'csapat-ranglista'!$A:$FP,CO$321,FALSE)/4),0)</f>
        <v>0</v>
      </c>
      <c r="CP278" s="223">
        <f>IFERROR(IF(RIGHT(VLOOKUP($A278,csapatok!$A:$NN,CP$320,FALSE),5)="Csere",VLOOKUP(LEFT(VLOOKUP($A278,csapatok!$A:$NN,CP$320,FALSE),LEN(VLOOKUP($A278,csapatok!$A:$NN,CP$320,FALSE))-6),'csapat-ranglista'!$A:$FP,CP$321,FALSE)/8,VLOOKUP(VLOOKUP($A278,csapatok!$A:$NN,CP$320,FALSE),'csapat-ranglista'!$A:$FP,CP$321,FALSE)/4),0)</f>
        <v>0</v>
      </c>
      <c r="CQ278" s="223">
        <f>IFERROR(IF(RIGHT(VLOOKUP($A278,csapatok!$A:$NN,CQ$320,FALSE),5)="Csere",VLOOKUP(LEFT(VLOOKUP($A278,csapatok!$A:$NN,CQ$320,FALSE),LEN(VLOOKUP($A278,csapatok!$A:$NN,CQ$320,FALSE))-6),'csapat-ranglista'!$A:$FP,CQ$321,FALSE)/8,VLOOKUP(VLOOKUP($A278,csapatok!$A:$NN,CQ$320,FALSE),'csapat-ranglista'!$A:$FP,CQ$321,FALSE)/4),0)</f>
        <v>0</v>
      </c>
      <c r="CR278" s="223">
        <f>IFERROR(IF(RIGHT(VLOOKUP($A278,csapatok!$A:$NN,CR$320,FALSE),5)="Csere",VLOOKUP(LEFT(VLOOKUP($A278,csapatok!$A:$NN,CR$320,FALSE),LEN(VLOOKUP($A278,csapatok!$A:$NN,CR$320,FALSE))-6),'csapat-ranglista'!$A:$FP,CR$321,FALSE)/8,VLOOKUP(VLOOKUP($A278,csapatok!$A:$NN,CR$320,FALSE),'csapat-ranglista'!$A:$FP,CR$321,FALSE)/4),0)</f>
        <v>0</v>
      </c>
      <c r="CS278" s="223">
        <f>IFERROR(IF(RIGHT(VLOOKUP($A278,csapatok!$A:$NN,CS$320,FALSE),5)="Csere",VLOOKUP(LEFT(VLOOKUP($A278,csapatok!$A:$NN,CS$320,FALSE),LEN(VLOOKUP($A278,csapatok!$A:$NN,CS$320,FALSE))-6),'csapat-ranglista'!$A:$FP,CS$321,FALSE)/8,VLOOKUP(VLOOKUP($A278,csapatok!$A:$NN,CS$320,FALSE),'csapat-ranglista'!$A:$FP,CS$321,FALSE)/4),0)</f>
        <v>0</v>
      </c>
      <c r="CT278" s="223">
        <f>IFERROR(IF(RIGHT(VLOOKUP($A278,csapatok!$A:$NN,CT$320,FALSE),5)="Csere",VLOOKUP(LEFT(VLOOKUP($A278,csapatok!$A:$NN,CT$320,FALSE),LEN(VLOOKUP($A278,csapatok!$A:$NN,CT$320,FALSE))-6),'csapat-ranglista'!$A:$FP,CT$321,FALSE)/8,VLOOKUP(VLOOKUP($A278,csapatok!$A:$NN,CT$320,FALSE),'csapat-ranglista'!$A:$FP,CT$321,FALSE)/4),0)</f>
        <v>0</v>
      </c>
      <c r="CU278" s="223">
        <f>IFERROR(IF(RIGHT(VLOOKUP($A278,csapatok!$A:$NN,CU$320,FALSE),5)="Csere",VLOOKUP(LEFT(VLOOKUP($A278,csapatok!$A:$NN,CU$320,FALSE),LEN(VLOOKUP($A278,csapatok!$A:$NN,CU$320,FALSE))-6),'csapat-ranglista'!$A:$FP,CU$321,FALSE)/8,VLOOKUP(VLOOKUP($A278,csapatok!$A:$NN,CU$320,FALSE),'csapat-ranglista'!$A:$FP,CU$321,FALSE)/4),0)</f>
        <v>0</v>
      </c>
      <c r="CV278" s="223">
        <f>IFERROR(IF(RIGHT(VLOOKUP($A278,csapatok!$A:$NN,CV$320,FALSE),5)="Csere",VLOOKUP(LEFT(VLOOKUP($A278,csapatok!$A:$NN,CV$320,FALSE),LEN(VLOOKUP($A278,csapatok!$A:$NN,CV$320,FALSE))-6),'csapat-ranglista'!$A:$FP,CV$321,FALSE)/8,VLOOKUP(VLOOKUP($A278,csapatok!$A:$NN,CV$320,FALSE),'csapat-ranglista'!$A:$FP,CV$321,FALSE)/4),0)</f>
        <v>0</v>
      </c>
      <c r="CW278" s="223">
        <f>IFERROR(IF(RIGHT(VLOOKUP($A278,csapatok!$A:$NN,CW$320,FALSE),5)="Csere",VLOOKUP(LEFT(VLOOKUP($A278,csapatok!$A:$NN,CW$320,FALSE),LEN(VLOOKUP($A278,csapatok!$A:$NN,CW$320,FALSE))-6),'csapat-ranglista'!$A:$FP,CW$321,FALSE)/8,VLOOKUP(VLOOKUP($A278,csapatok!$A:$NN,CW$320,FALSE),'csapat-ranglista'!$A:$FP,CW$321,FALSE)/4),0)</f>
        <v>0</v>
      </c>
      <c r="CX278" s="223">
        <f>IFERROR(IF(RIGHT(VLOOKUP($A278,csapatok!$A:$NN,CX$320,FALSE),5)="Csere",VLOOKUP(LEFT(VLOOKUP($A278,csapatok!$A:$NN,CX$320,FALSE),LEN(VLOOKUP($A278,csapatok!$A:$NN,CX$320,FALSE))-6),'csapat-ranglista'!$A:$FP,CX$321,FALSE)/8,VLOOKUP(VLOOKUP($A278,csapatok!$A:$NN,CX$320,FALSE),'csapat-ranglista'!$A:$FP,CX$321,FALSE)/4),0)</f>
        <v>0</v>
      </c>
      <c r="CY278" s="223">
        <f>IFERROR(IF(RIGHT(VLOOKUP($A278,csapatok!$A:$NN,CY$320,FALSE),5)="Csere",VLOOKUP(LEFT(VLOOKUP($A278,csapatok!$A:$NN,CY$320,FALSE),LEN(VLOOKUP($A278,csapatok!$A:$NN,CY$320,FALSE))-6),'csapat-ranglista'!$A:$FP,CY$321,FALSE)/8,VLOOKUP(VLOOKUP($A278,csapatok!$A:$NN,CY$320,FALSE),'csapat-ranglista'!$A:$FP,CY$321,FALSE)/4),0)</f>
        <v>0</v>
      </c>
      <c r="CZ278" s="223">
        <f>IFERROR(IF(RIGHT(VLOOKUP($A278,csapatok!$A:$NN,CZ$320,FALSE),5)="Csere",VLOOKUP(LEFT(VLOOKUP($A278,csapatok!$A:$NN,CZ$320,FALSE),LEN(VLOOKUP($A278,csapatok!$A:$NN,CZ$320,FALSE))-6),'csapat-ranglista'!$A:$FP,CZ$321,FALSE)/8,VLOOKUP(VLOOKUP($A278,csapatok!$A:$NN,CZ$320,FALSE),'csapat-ranglista'!$A:$FP,CZ$321,FALSE)/4),0)</f>
        <v>0</v>
      </c>
      <c r="DA278" s="223">
        <f>IFERROR(IF(RIGHT(VLOOKUP($A278,csapatok!$A:$NN,DA$320,FALSE),5)="Csere",VLOOKUP(LEFT(VLOOKUP($A278,csapatok!$A:$NN,DA$320,FALSE),LEN(VLOOKUP($A278,csapatok!$A:$NN,DA$320,FALSE))-6),'csapat-ranglista'!$A:$FP,DA$321,FALSE)/8,VLOOKUP(VLOOKUP($A278,csapatok!$A:$NN,DA$320,FALSE),'csapat-ranglista'!$A:$FP,DA$321,FALSE)/4),0)</f>
        <v>0</v>
      </c>
      <c r="DB278" s="223">
        <f>IFERROR(IF(RIGHT(VLOOKUP($A278,csapatok!$A:$NN,DB$320,FALSE),5)="Csere",VLOOKUP(LEFT(VLOOKUP($A278,csapatok!$A:$NN,DB$320,FALSE),LEN(VLOOKUP($A278,csapatok!$A:$NN,DB$320,FALSE))-6),'csapat-ranglista'!$A:$FP,DB$321,FALSE)/8,VLOOKUP(VLOOKUP($A278,csapatok!$A:$NN,DB$320,FALSE),'csapat-ranglista'!$A:$FP,DB$321,FALSE)/4),0)</f>
        <v>0</v>
      </c>
      <c r="DC278" s="223">
        <f>IFERROR(IF(RIGHT(VLOOKUP($A278,csapatok!$A:$NN,DC$320,FALSE),5)="Csere",VLOOKUP(LEFT(VLOOKUP($A278,csapatok!$A:$NN,DC$320,FALSE),LEN(VLOOKUP($A278,csapatok!$A:$NN,DC$320,FALSE))-6),'csapat-ranglista'!$A:$FP,DC$321,FALSE)/8,VLOOKUP(VLOOKUP($A278,csapatok!$A:$NN,DC$320,FALSE),'csapat-ranglista'!$A:$FP,DC$321,FALSE)/4),0)</f>
        <v>0</v>
      </c>
      <c r="DD278" s="223">
        <f>IFERROR(IF(RIGHT(VLOOKUP($A278,csapatok!$A:$NN,DD$320,FALSE),5)="Csere",VLOOKUP(LEFT(VLOOKUP($A278,csapatok!$A:$NN,DD$320,FALSE),LEN(VLOOKUP($A278,csapatok!$A:$NN,DD$320,FALSE))-6),'csapat-ranglista'!$A:$FP,DD$321,FALSE)/8,VLOOKUP(VLOOKUP($A278,csapatok!$A:$NN,DD$320,FALSE),'csapat-ranglista'!$A:$FP,DD$321,FALSE)/4),0)</f>
        <v>0</v>
      </c>
      <c r="DE278" s="223">
        <f>IFERROR(IF(RIGHT(VLOOKUP($A278,csapatok!$A:$NN,DE$320,FALSE),5)="Csere",VLOOKUP(LEFT(VLOOKUP($A278,csapatok!$A:$NN,DE$320,FALSE),LEN(VLOOKUP($A278,csapatok!$A:$NN,DE$320,FALSE))-6),'csapat-ranglista'!$A:$FP,DE$321,FALSE)/8,VLOOKUP(VLOOKUP($A278,csapatok!$A:$NN,DE$320,FALSE),'csapat-ranglista'!$A:$FP,DE$321,FALSE)/4),0)</f>
        <v>0</v>
      </c>
      <c r="DF278" s="223">
        <f>IFERROR(IF(RIGHT(VLOOKUP($A278,csapatok!$A:$NN,DF$320,FALSE),5)="Csere",VLOOKUP(LEFT(VLOOKUP($A278,csapatok!$A:$NN,DF$320,FALSE),LEN(VLOOKUP($A278,csapatok!$A:$NN,DF$320,FALSE))-6),'csapat-ranglista'!$A:$FP,DF$321,FALSE)/8,VLOOKUP(VLOOKUP($A278,csapatok!$A:$NN,DF$320,FALSE),'csapat-ranglista'!$A:$FP,DF$321,FALSE)/4),0)</f>
        <v>0</v>
      </c>
      <c r="DG278" s="223">
        <f>IFERROR(IF(RIGHT(VLOOKUP($A278,csapatok!$A:$NN,DG$320,FALSE),5)="Csere",VLOOKUP(LEFT(VLOOKUP($A278,csapatok!$A:$NN,DG$320,FALSE),LEN(VLOOKUP($A278,csapatok!$A:$NN,DG$320,FALSE))-6),'csapat-ranglista'!$A:$FP,DG$321,FALSE)/8,VLOOKUP(VLOOKUP($A278,csapatok!$A:$NN,DG$320,FALSE),'csapat-ranglista'!$A:$FP,DG$321,FALSE)/4),0)</f>
        <v>0</v>
      </c>
      <c r="DH278" s="223">
        <f>IFERROR(IF(RIGHT(VLOOKUP($A278,csapatok!$A:$NN,DH$320,FALSE),5)="Csere",VLOOKUP(LEFT(VLOOKUP($A278,csapatok!$A:$NN,DH$320,FALSE),LEN(VLOOKUP($A278,csapatok!$A:$NN,DH$320,FALSE))-6),'csapat-ranglista'!$A:$FP,DH$321,FALSE)/8,VLOOKUP(VLOOKUP($A278,csapatok!$A:$NN,DH$320,FALSE),'csapat-ranglista'!$A:$FP,DH$321,FALSE)/4),0)</f>
        <v>0</v>
      </c>
      <c r="DI278" s="223">
        <f>IFERROR(IF(RIGHT(VLOOKUP($A278,csapatok!$A:$NN,DI$320,FALSE),5)="Csere",VLOOKUP(LEFT(VLOOKUP($A278,csapatok!$A:$NN,DI$320,FALSE),LEN(VLOOKUP($A278,csapatok!$A:$NN,DI$320,FALSE))-6),'csapat-ranglista'!$A:$FP,DI$321,FALSE)/8,VLOOKUP(VLOOKUP($A278,csapatok!$A:$NN,DI$320,FALSE),'csapat-ranglista'!$A:$FP,DI$321,FALSE)/4),0)</f>
        <v>0</v>
      </c>
      <c r="DJ278" s="223">
        <f>IFERROR(IF(RIGHT(VLOOKUP($A278,csapatok!$A:$NN,DJ$320,FALSE),5)="Csere",VLOOKUP(LEFT(VLOOKUP($A278,csapatok!$A:$NN,DJ$320,FALSE),LEN(VLOOKUP($A278,csapatok!$A:$NN,DJ$320,FALSE))-6),'csapat-ranglista'!$A:$FP,DJ$321,FALSE)/8,VLOOKUP(VLOOKUP($A278,csapatok!$A:$NN,DJ$320,FALSE),'csapat-ranglista'!$A:$FP,DJ$321,FALSE)/4),0)</f>
        <v>0</v>
      </c>
      <c r="DK278" s="223">
        <f>IFERROR(IF(RIGHT(VLOOKUP($A278,csapatok!$A:$NN,DK$320,FALSE),5)="Csere",VLOOKUP(LEFT(VLOOKUP($A278,csapatok!$A:$NN,DK$320,FALSE),LEN(VLOOKUP($A278,csapatok!$A:$NN,DK$320,FALSE))-6),'csapat-ranglista'!$A:$FP,DK$321,FALSE)/8,VLOOKUP(VLOOKUP($A278,csapatok!$A:$NN,DK$320,FALSE),'csapat-ranglista'!$A:$FP,DK$321,FALSE)/4),0)</f>
        <v>0</v>
      </c>
      <c r="DL278" s="223">
        <f>IFERROR(IF(RIGHT(VLOOKUP($A278,csapatok!$A:$NN,DL$320,FALSE),5)="Csere",VLOOKUP(LEFT(VLOOKUP($A278,csapatok!$A:$NN,DL$320,FALSE),LEN(VLOOKUP($A278,csapatok!$A:$NN,DL$320,FALSE))-6),'csapat-ranglista'!$A:$FP,DL$321,FALSE)/8,VLOOKUP(VLOOKUP($A278,csapatok!$A:$NN,DL$320,FALSE),'csapat-ranglista'!$A:$FP,DL$321,FALSE)/4),0)</f>
        <v>0</v>
      </c>
      <c r="DM278" s="223">
        <f>IFERROR(IF(RIGHT(VLOOKUP($A278,csapatok!$A:$NN,DM$320,FALSE),5)="Csere",VLOOKUP(LEFT(VLOOKUP($A278,csapatok!$A:$NN,DM$320,FALSE),LEN(VLOOKUP($A278,csapatok!$A:$NN,DM$320,FALSE))-6),'csapat-ranglista'!$A:$FP,DM$321,FALSE)/8,VLOOKUP(VLOOKUP($A278,csapatok!$A:$NN,DM$320,FALSE),'csapat-ranglista'!$A:$FP,DM$321,FALSE)/4),0)</f>
        <v>0</v>
      </c>
      <c r="DN278" s="223">
        <f>IFERROR(IF(RIGHT(VLOOKUP($A278,csapatok!$A:$NN,DN$320,FALSE),5)="Csere",VLOOKUP(LEFT(VLOOKUP($A278,csapatok!$A:$NN,DN$320,FALSE),LEN(VLOOKUP($A278,csapatok!$A:$NN,DN$320,FALSE))-6),'csapat-ranglista'!$A:$FP,DN$321,FALSE)/8,VLOOKUP(VLOOKUP($A278,csapatok!$A:$NN,DN$320,FALSE),'csapat-ranglista'!$A:$FP,DN$321,FALSE)/4),0)</f>
        <v>0</v>
      </c>
      <c r="DO278" s="224">
        <f>versenyek!$MF$11*IFERROR(VLOOKUP(VLOOKUP($A278,versenyek!ME:MG,3,FALSE),szabalyok!$A$16:$B$23,2,FALSE)/4,0)</f>
        <v>0</v>
      </c>
      <c r="DP278" s="224">
        <f>versenyek!$MI$11*IFERROR(VLOOKUP(VLOOKUP($A278,versenyek!MH:MJ,3,FALSE),szabalyok!$A$16:$B$23,2,FALSE)/4,0)</f>
        <v>0</v>
      </c>
      <c r="DQ278" s="223">
        <f>IFERROR(IF(RIGHT(VLOOKUP($A278,csapatok!$A:$NN,DQ$320,FALSE),5)="Csere",VLOOKUP(LEFT(VLOOKUP($A278,csapatok!$A:$NN,DQ$320,FALSE),LEN(VLOOKUP($A278,csapatok!$A:$NN,DQ$320,FALSE))-6),'csapat-ranglista'!$A:$FP,DQ$321,FALSE)/8,VLOOKUP(VLOOKUP($A278,csapatok!$A:$NN,DQ$320,FALSE),'csapat-ranglista'!$A:$FP,DQ$321,FALSE)/4),0)</f>
        <v>0</v>
      </c>
      <c r="DR278" s="223">
        <f>IFERROR(IF(RIGHT(VLOOKUP($A278,csapatok!$A:$NN,DR$320,FALSE),5)="Csere",VLOOKUP(LEFT(VLOOKUP($A278,csapatok!$A:$NN,DR$320,FALSE),LEN(VLOOKUP($A278,csapatok!$A:$NN,DR$320,FALSE))-6),'csapat-ranglista'!$A:$FP,DR$321,FALSE)/8,VLOOKUP(VLOOKUP($A278,csapatok!$A:$NN,DR$320,FALSE),'csapat-ranglista'!$A:$FP,DR$321,FALSE)/4),0)</f>
        <v>0</v>
      </c>
      <c r="DS278" s="223">
        <f>IFERROR(IF(RIGHT(VLOOKUP($A278,csapatok!$A:$NN,DS$320,FALSE),5)="Csere",VLOOKUP(LEFT(VLOOKUP($A278,csapatok!$A:$NN,DS$320,FALSE),LEN(VLOOKUP($A278,csapatok!$A:$NN,DS$320,FALSE))-6),'csapat-ranglista'!$A:$FP,DS$321,FALSE)/8,VLOOKUP(VLOOKUP($A278,csapatok!$A:$NN,DS$320,FALSE),'csapat-ranglista'!$A:$FP,DS$321,FALSE)/4),0)</f>
        <v>0</v>
      </c>
      <c r="DT278" s="223">
        <f>IFERROR(IF(RIGHT(VLOOKUP($A278,csapatok!$A:$NN,DT$320,FALSE),5)="Csere",VLOOKUP(LEFT(VLOOKUP($A278,csapatok!$A:$NN,DT$320,FALSE),LEN(VLOOKUP($A278,csapatok!$A:$NN,DT$320,FALSE))-6),'csapat-ranglista'!$A:$FP,DT$321,FALSE)/8,VLOOKUP(VLOOKUP($A278,csapatok!$A:$NN,DT$320,FALSE),'csapat-ranglista'!$A:$FP,DT$321,FALSE)/4),0)</f>
        <v>0</v>
      </c>
      <c r="DU278" s="223">
        <f>IFERROR(IF(RIGHT(VLOOKUP($A278,csapatok!$A:$NN,DU$320,FALSE),5)="Csere",VLOOKUP(LEFT(VLOOKUP($A278,csapatok!$A:$NN,DU$320,FALSE),LEN(VLOOKUP($A278,csapatok!$A:$NN,DU$320,FALSE))-6),'csapat-ranglista'!$A:$FP,DU$321,FALSE)/8,VLOOKUP(VLOOKUP($A278,csapatok!$A:$NN,DU$320,FALSE),'csapat-ranglista'!$A:$FP,DU$321,FALSE)/4),0)</f>
        <v>0</v>
      </c>
      <c r="DV278" s="223">
        <f>IFERROR(IF(RIGHT(VLOOKUP($A278,csapatok!$A:$NN,DV$320,FALSE),5)="Csere",VLOOKUP(LEFT(VLOOKUP($A278,csapatok!$A:$NN,DV$320,FALSE),LEN(VLOOKUP($A278,csapatok!$A:$NN,DV$320,FALSE))-6),'csapat-ranglista'!$A:$FP,DV$321,FALSE)/8,VLOOKUP(VLOOKUP($A278,csapatok!$A:$NN,DV$320,FALSE),'csapat-ranglista'!$A:$FP,DV$321,FALSE)/4),0)</f>
        <v>0</v>
      </c>
      <c r="DW278" s="223">
        <f>IFERROR(IF(RIGHT(VLOOKUP($A278,csapatok!$A:$NN,DW$320,FALSE),5)="Csere",VLOOKUP(LEFT(VLOOKUP($A278,csapatok!$A:$NN,DW$320,FALSE),LEN(VLOOKUP($A278,csapatok!$A:$NN,DW$320,FALSE))-6),'csapat-ranglista'!$A:$FP,DW$321,FALSE)/8,VLOOKUP(VLOOKUP($A278,csapatok!$A:$NN,DW$320,FALSE),'csapat-ranglista'!$A:$FP,DW$321,FALSE)/4),0)</f>
        <v>0</v>
      </c>
      <c r="DX278" s="223">
        <f>IFERROR(IF(RIGHT(VLOOKUP($A278,csapatok!$A:$NN,DX$320,FALSE),5)="Csere",VLOOKUP(LEFT(VLOOKUP($A278,csapatok!$A:$NN,DX$320,FALSE),LEN(VLOOKUP($A278,csapatok!$A:$NN,DX$320,FALSE))-6),'csapat-ranglista'!$A:$FP,DX$321,FALSE)/8,VLOOKUP(VLOOKUP($A278,csapatok!$A:$NN,DX$320,FALSE),'csapat-ranglista'!$A:$FP,DX$321,FALSE)/4),0)</f>
        <v>0</v>
      </c>
      <c r="DY278" s="223">
        <f>IFERROR(IF(RIGHT(VLOOKUP($A278,csapatok!$A:$NN,DY$320,FALSE),5)="Csere",VLOOKUP(LEFT(VLOOKUP($A278,csapatok!$A:$NN,DY$320,FALSE),LEN(VLOOKUP($A278,csapatok!$A:$NN,DY$320,FALSE))-6),'csapat-ranglista'!$A:$FP,DY$321,FALSE)/8,VLOOKUP(VLOOKUP($A278,csapatok!$A:$NN,DY$320,FALSE),'csapat-ranglista'!$A:$FP,DY$321,FALSE)/4),0)</f>
        <v>0</v>
      </c>
      <c r="DZ278" s="223">
        <f>IFERROR(IF(RIGHT(VLOOKUP($A278,csapatok!$A:$NN,DZ$320,FALSE),5)="Csere",VLOOKUP(LEFT(VLOOKUP($A278,csapatok!$A:$NN,DZ$320,FALSE),LEN(VLOOKUP($A278,csapatok!$A:$NN,DZ$320,FALSE))-6),'csapat-ranglista'!$A:$FP,DZ$321,FALSE)/8,VLOOKUP(VLOOKUP($A278,csapatok!$A:$NN,DZ$320,FALSE),'csapat-ranglista'!$A:$FP,DZ$321,FALSE)/4),0)</f>
        <v>0</v>
      </c>
      <c r="EA278" s="223">
        <f>IFERROR(IF(RIGHT(VLOOKUP($A278,csapatok!$A:$NN,EA$320,FALSE),5)="Csere",VLOOKUP(LEFT(VLOOKUP($A278,csapatok!$A:$NN,EA$320,FALSE),LEN(VLOOKUP($A278,csapatok!$A:$NN,EA$320,FALSE))-6),'csapat-ranglista'!$A:$FP,EA$321,FALSE)/8,VLOOKUP(VLOOKUP($A278,csapatok!$A:$NN,EA$320,FALSE),'csapat-ranglista'!$A:$FP,EA$321,FALSE)/4),0)</f>
        <v>0</v>
      </c>
      <c r="EB278" s="223">
        <f>IFERROR(IF(RIGHT(VLOOKUP($A278,csapatok!$A:$NN,EB$320,FALSE),5)="Csere",VLOOKUP(LEFT(VLOOKUP($A278,csapatok!$A:$NN,EB$320,FALSE),LEN(VLOOKUP($A278,csapatok!$A:$NN,EB$320,FALSE))-6),'csapat-ranglista'!$A:$FP,EB$321,FALSE)/8,VLOOKUP(VLOOKUP($A278,csapatok!$A:$NN,EB$320,FALSE),'csapat-ranglista'!$A:$FP,EB$321,FALSE)/4),0)</f>
        <v>0</v>
      </c>
      <c r="EC278" s="223">
        <f>IFERROR(IF(RIGHT(VLOOKUP($A278,csapatok!$A:$NN,EC$320,FALSE),5)="Csere",VLOOKUP(LEFT(VLOOKUP($A278,csapatok!$A:$NN,EC$320,FALSE),LEN(VLOOKUP($A278,csapatok!$A:$NN,EC$320,FALSE))-6),'csapat-ranglista'!$A:$FP,EC$321,FALSE)/8,VLOOKUP(VLOOKUP($A278,csapatok!$A:$NN,EC$320,FALSE),'csapat-ranglista'!$A:$FP,EC$321,FALSE)/4),0)</f>
        <v>0</v>
      </c>
      <c r="ED278" s="223">
        <f>IFERROR(IF(RIGHT(VLOOKUP($A278,csapatok!$A:$NN,ED$320,FALSE),5)="Csere",VLOOKUP(LEFT(VLOOKUP($A278,csapatok!$A:$NN,ED$320,FALSE),LEN(VLOOKUP($A278,csapatok!$A:$NN,ED$320,FALSE))-6),'csapat-ranglista'!$A:$FP,ED$321,FALSE)/8,VLOOKUP(VLOOKUP($A278,csapatok!$A:$NN,ED$320,FALSE),'csapat-ranglista'!$A:$FP,ED$321,FALSE)/4),0)</f>
        <v>0</v>
      </c>
      <c r="EE278" s="223">
        <f>IFERROR(IF(RIGHT(VLOOKUP($A278,csapatok!$A:$NN,EE$320,FALSE),5)="Csere",VLOOKUP(LEFT(VLOOKUP($A278,csapatok!$A:$NN,EE$320,FALSE),LEN(VLOOKUP($A278,csapatok!$A:$NN,EE$320,FALSE))-6),'csapat-ranglista'!$A:$FP,EE$321,FALSE)/8,VLOOKUP(VLOOKUP($A278,csapatok!$A:$NN,EE$320,FALSE),'csapat-ranglista'!$A:$FP,EE$321,FALSE)/4),0)</f>
        <v>0</v>
      </c>
      <c r="EF278" s="223">
        <f>IFERROR(IF(RIGHT(VLOOKUP($A278,csapatok!$A:$NN,EF$320,FALSE),5)="Csere",VLOOKUP(LEFT(VLOOKUP($A278,csapatok!$A:$NN,EF$320,FALSE),LEN(VLOOKUP($A278,csapatok!$A:$NN,EF$320,FALSE))-6),'csapat-ranglista'!$A:$FP,EF$321,FALSE)/8,VLOOKUP(VLOOKUP($A278,csapatok!$A:$NN,EF$320,FALSE),'csapat-ranglista'!$A:$FP,EF$321,FALSE)/4),0)</f>
        <v>0</v>
      </c>
      <c r="EG278" s="223">
        <f>IFERROR(IF(RIGHT(VLOOKUP($A278,csapatok!$A:$NN,EG$320,FALSE),5)="Csere",VLOOKUP(LEFT(VLOOKUP($A278,csapatok!$A:$NN,EG$320,FALSE),LEN(VLOOKUP($A278,csapatok!$A:$NN,EG$320,FALSE))-6),'csapat-ranglista'!$A:$FP,EG$321,FALSE)/8,VLOOKUP(VLOOKUP($A278,csapatok!$A:$NN,EG$320,FALSE),'csapat-ranglista'!$A:$FP,EG$321,FALSE)/4),0)</f>
        <v>0</v>
      </c>
      <c r="EH278" s="223">
        <f>IFERROR(IF(RIGHT(VLOOKUP($A278,csapatok!$A:$NN,EH$320,FALSE),5)="Csere",VLOOKUP(LEFT(VLOOKUP($A278,csapatok!$A:$NN,EH$320,FALSE),LEN(VLOOKUP($A278,csapatok!$A:$NN,EH$320,FALSE))-6),'csapat-ranglista'!$A:$FP,EH$321,FALSE)/8,VLOOKUP(VLOOKUP($A278,csapatok!$A:$NN,EH$320,FALSE),'csapat-ranglista'!$A:$FP,EH$321,FALSE)/4),0)</f>
        <v>0</v>
      </c>
      <c r="EI278" s="223">
        <f>IFERROR(IF(RIGHT(VLOOKUP($A278,csapatok!$A:$NN,EI$320,FALSE),5)="Csere",VLOOKUP(LEFT(VLOOKUP($A278,csapatok!$A:$NN,EI$320,FALSE),LEN(VLOOKUP($A278,csapatok!$A:$NN,EI$320,FALSE))-6),'csapat-ranglista'!$A:$FP,EI$321,FALSE)/8,VLOOKUP(VLOOKUP($A278,csapatok!$A:$NN,EI$320,FALSE),'csapat-ranglista'!$A:$FP,EI$321,FALSE)/4),0)</f>
        <v>0</v>
      </c>
      <c r="EJ278" s="223">
        <f>IFERROR(IF(RIGHT(VLOOKUP($A278,csapatok!$A:$NN,EJ$320,FALSE),5)="Csere",VLOOKUP(LEFT(VLOOKUP($A278,csapatok!$A:$NN,EJ$320,FALSE),LEN(VLOOKUP($A278,csapatok!$A:$NN,EJ$320,FALSE))-6),'csapat-ranglista'!$A:$FP,EJ$321,FALSE)/8,VLOOKUP(VLOOKUP($A278,csapatok!$A:$NN,EJ$320,FALSE),'csapat-ranglista'!$A:$FP,EJ$321,FALSE)/4),0)</f>
        <v>0</v>
      </c>
      <c r="EK278" s="223">
        <f>IFERROR(IF(RIGHT(VLOOKUP($A278,csapatok!$A:$NN,EK$320,FALSE),5)="Csere",VLOOKUP(LEFT(VLOOKUP($A278,csapatok!$A:$NN,EK$320,FALSE),LEN(VLOOKUP($A278,csapatok!$A:$NN,EK$320,FALSE))-6),'csapat-ranglista'!$A:$FP,EK$321,FALSE)/8,VLOOKUP(VLOOKUP($A278,csapatok!$A:$NN,EK$320,FALSE),'csapat-ranglista'!$A:$FP,EK$321,FALSE)/4),0)</f>
        <v>0</v>
      </c>
      <c r="EL278" s="223">
        <f>IFERROR(IF(RIGHT(VLOOKUP($A278,csapatok!$A:$NN,EL$320,FALSE),5)="Csere",VLOOKUP(LEFT(VLOOKUP($A278,csapatok!$A:$NN,EL$320,FALSE),LEN(VLOOKUP($A278,csapatok!$A:$NN,EL$320,FALSE))-6),'csapat-ranglista'!$A:$FP,EL$321,FALSE)/8,VLOOKUP(VLOOKUP($A278,csapatok!$A:$NN,EL$320,FALSE),'csapat-ranglista'!$A:$FP,EL$321,FALSE)/4),0)</f>
        <v>0</v>
      </c>
      <c r="EM278" s="223">
        <f>IFERROR(IF(RIGHT(VLOOKUP($A278,csapatok!$A:$NN,EM$320,FALSE),5)="Csere",VLOOKUP(LEFT(VLOOKUP($A278,csapatok!$A:$NN,EM$320,FALSE),LEN(VLOOKUP($A278,csapatok!$A:$NN,EM$320,FALSE))-6),'csapat-ranglista'!$A:$FP,EM$321,FALSE)/8,VLOOKUP(VLOOKUP($A278,csapatok!$A:$NN,EM$320,FALSE),'csapat-ranglista'!$A:$FP,EM$321,FALSE)/4),0)</f>
        <v>0</v>
      </c>
      <c r="EN278" s="223">
        <f>IFERROR(IF(RIGHT(VLOOKUP($A278,csapatok!$A:$NN,EN$320,FALSE),5)="Csere",VLOOKUP(LEFT(VLOOKUP($A278,csapatok!$A:$NN,EN$320,FALSE),LEN(VLOOKUP($A278,csapatok!$A:$NN,EN$320,FALSE))-6),'csapat-ranglista'!$A:$FP,EN$321,FALSE)/8,VLOOKUP(VLOOKUP($A278,csapatok!$A:$NN,EN$320,FALSE),'csapat-ranglista'!$A:$FP,EN$321,FALSE)/4),0)</f>
        <v>0</v>
      </c>
      <c r="EO278" s="223">
        <f>IFERROR(IF(RIGHT(VLOOKUP($A278,csapatok!$A:$NN,EO$320,FALSE),5)="Csere",VLOOKUP(LEFT(VLOOKUP($A278,csapatok!$A:$NN,EO$320,FALSE),LEN(VLOOKUP($A278,csapatok!$A:$NN,EO$320,FALSE))-6),'csapat-ranglista'!$A:$FP,EO$321,FALSE)/8,VLOOKUP(VLOOKUP($A278,csapatok!$A:$NN,EO$320,FALSE),'csapat-ranglista'!$A:$FP,EO$321,FALSE)/4),0)</f>
        <v>0</v>
      </c>
      <c r="EP278" s="223">
        <f>IFERROR(IF(RIGHT(VLOOKUP($A278,csapatok!$A:$NN,EP$320,FALSE),5)="Csere",VLOOKUP(LEFT(VLOOKUP($A278,csapatok!$A:$NN,EP$320,FALSE),LEN(VLOOKUP($A278,csapatok!$A:$NN,EP$320,FALSE))-6),'csapat-ranglista'!$A:$FP,EP$321,FALSE)/8,VLOOKUP(VLOOKUP($A278,csapatok!$A:$NN,EP$320,FALSE),'csapat-ranglista'!$A:$FP,EP$321,FALSE)/4),0)</f>
        <v>0</v>
      </c>
      <c r="EQ278" s="223">
        <f>IFERROR(IF(RIGHT(VLOOKUP($A278,csapatok!$A:$NN,EQ$320,FALSE),5)="Csere",VLOOKUP(LEFT(VLOOKUP($A278,csapatok!$A:$NN,EQ$320,FALSE),LEN(VLOOKUP($A278,csapatok!$A:$NN,EQ$320,FALSE))-6),'csapat-ranglista'!$A:$FP,EQ$321,FALSE)/8,VLOOKUP(VLOOKUP($A278,csapatok!$A:$NN,EQ$320,FALSE),'csapat-ranglista'!$A:$FP,EQ$321,FALSE)/4),0)</f>
        <v>0</v>
      </c>
      <c r="ER278" s="223">
        <f>IFERROR(IF(RIGHT(VLOOKUP($A278,csapatok!$A:$NN,ER$320,FALSE),5)="Csere",VLOOKUP(LEFT(VLOOKUP($A278,csapatok!$A:$NN,ER$320,FALSE),LEN(VLOOKUP($A278,csapatok!$A:$NN,ER$320,FALSE))-6),'csapat-ranglista'!$A:$FP,ER$321,FALSE)/8,VLOOKUP(VLOOKUP($A278,csapatok!$A:$NN,ER$320,FALSE),'csapat-ranglista'!$A:$FP,ER$321,FALSE)/4),0)</f>
        <v>0</v>
      </c>
      <c r="ES278" s="223">
        <f>IFERROR(IF(RIGHT(VLOOKUP($A278,csapatok!$A:$NN,ES$320,FALSE),5)="Csere",VLOOKUP(LEFT(VLOOKUP($A278,csapatok!$A:$NN,ES$320,FALSE),LEN(VLOOKUP($A278,csapatok!$A:$NN,ES$320,FALSE))-6),'csapat-ranglista'!$A:$FP,ES$321,FALSE)/8,VLOOKUP(VLOOKUP($A278,csapatok!$A:$NN,ES$320,FALSE),'csapat-ranglista'!$A:$FP,ES$321,FALSE)/4),0)</f>
        <v>0</v>
      </c>
      <c r="ET278" s="223">
        <f>IFERROR(IF(RIGHT(VLOOKUP($A278,csapatok!$A:$NN,ET$320,FALSE),5)="Csere",VLOOKUP(LEFT(VLOOKUP($A278,csapatok!$A:$NN,ET$320,FALSE),LEN(VLOOKUP($A278,csapatok!$A:$NN,ET$320,FALSE))-6),'csapat-ranglista'!$A:$FP,ET$321,FALSE)/8,VLOOKUP(VLOOKUP($A278,csapatok!$A:$NN,ET$320,FALSE),'csapat-ranglista'!$A:$FP,ET$321,FALSE)/4),0)</f>
        <v>0</v>
      </c>
      <c r="EU278" s="223">
        <f>IFERROR(IF(RIGHT(VLOOKUP($A278,csapatok!$A:$NN,EU$320,FALSE),5)="Csere",VLOOKUP(LEFT(VLOOKUP($A278,csapatok!$A:$NN,EU$320,FALSE),LEN(VLOOKUP($A278,csapatok!$A:$NN,EU$320,FALSE))-6),'csapat-ranglista'!$A:$FP,EU$321,FALSE)/8,VLOOKUP(VLOOKUP($A278,csapatok!$A:$NN,EU$320,FALSE),'csapat-ranglista'!$A:$FP,EU$321,FALSE)/4),0)</f>
        <v>0</v>
      </c>
      <c r="EV278" s="223">
        <f>IFERROR(IF(RIGHT(VLOOKUP($A278,csapatok!$A:$NN,EV$320,FALSE),5)="Csere",VLOOKUP(LEFT(VLOOKUP($A278,csapatok!$A:$NN,EV$320,FALSE),LEN(VLOOKUP($A278,csapatok!$A:$NN,EV$320,FALSE))-6),'csapat-ranglista'!$A:$FP,EV$321,FALSE)/8,VLOOKUP(VLOOKUP($A278,csapatok!$A:$NN,EV$320,FALSE),'csapat-ranglista'!$A:$FP,EV$321,FALSE)/4),0)</f>
        <v>0</v>
      </c>
      <c r="EW278" s="223">
        <f>IFERROR(IF(RIGHT(VLOOKUP($A278,csapatok!$A:$NN,EW$320,FALSE),5)="Csere",VLOOKUP(LEFT(VLOOKUP($A278,csapatok!$A:$NN,EW$320,FALSE),LEN(VLOOKUP($A278,csapatok!$A:$NN,EW$320,FALSE))-6),'csapat-ranglista'!$A:$FP,EW$321,FALSE)/8,VLOOKUP(VLOOKUP($A278,csapatok!$A:$NN,EW$320,FALSE),'csapat-ranglista'!$A:$FP,EW$321,FALSE)/4),0)</f>
        <v>0</v>
      </c>
      <c r="EX278" s="223">
        <f>IFERROR(IF(RIGHT(VLOOKUP($A278,csapatok!$A:$NN,EX$320,FALSE),5)="Csere",VLOOKUP(LEFT(VLOOKUP($A278,csapatok!$A:$NN,EX$320,FALSE),LEN(VLOOKUP($A278,csapatok!$A:$NN,EX$320,FALSE))-6),'csapat-ranglista'!$A:$FP,EX$321,FALSE)/8,VLOOKUP(VLOOKUP($A278,csapatok!$A:$NN,EX$320,FALSE),'csapat-ranglista'!$A:$FP,EX$321,FALSE)/4),0)</f>
        <v>0</v>
      </c>
      <c r="EY278" s="223">
        <f>IFERROR(IF(RIGHT(VLOOKUP($A278,csapatok!$A:$NN,EY$320,FALSE),5)="Csere",VLOOKUP(LEFT(VLOOKUP($A278,csapatok!$A:$NN,EY$320,FALSE),LEN(VLOOKUP($A278,csapatok!$A:$NN,EY$320,FALSE))-6),'csapat-ranglista'!$A:$FP,EY$321,FALSE)/8,VLOOKUP(VLOOKUP($A278,csapatok!$A:$NN,EY$320,FALSE),'csapat-ranglista'!$A:$FP,EY$321,FALSE)/4),0)</f>
        <v>0</v>
      </c>
      <c r="EZ278" s="223">
        <f>IFERROR(IF(RIGHT(VLOOKUP($A278,csapatok!$A:$NN,EZ$320,FALSE),5)="Csere",VLOOKUP(LEFT(VLOOKUP($A278,csapatok!$A:$NN,EZ$320,FALSE),LEN(VLOOKUP($A278,csapatok!$A:$NN,EZ$320,FALSE))-6),'csapat-ranglista'!$A:$FP,EZ$321,FALSE)/8,VLOOKUP(VLOOKUP($A278,csapatok!$A:$NN,EZ$320,FALSE),'csapat-ranglista'!$A:$FP,EZ$321,FALSE)/4),0)</f>
        <v>0</v>
      </c>
      <c r="FA278" s="223">
        <f>IFERROR(IF(RIGHT(VLOOKUP($A278,csapatok!$A:$NN,FA$320,FALSE),5)="Csere",VLOOKUP(LEFT(VLOOKUP($A278,csapatok!$A:$NN,FA$320,FALSE),LEN(VLOOKUP($A278,csapatok!$A:$NN,FA$320,FALSE))-6),'csapat-ranglista'!$A:$FP,FA$321,FALSE)/8,VLOOKUP(VLOOKUP($A278,csapatok!$A:$NN,FA$320,FALSE),'csapat-ranglista'!$A:$FP,FA$321,FALSE)/4),0)</f>
        <v>0</v>
      </c>
      <c r="FB278" s="223">
        <f>IFERROR(IF(RIGHT(VLOOKUP($A278,csapatok!$A:$NN,FB$320,FALSE),5)="Csere",VLOOKUP(LEFT(VLOOKUP($A278,csapatok!$A:$NN,FB$320,FALSE),LEN(VLOOKUP($A278,csapatok!$A:$NN,FB$320,FALSE))-6),'csapat-ranglista'!$A:$FP,FB$321,FALSE)/8,VLOOKUP(VLOOKUP($A278,csapatok!$A:$NN,FB$320,FALSE),'csapat-ranglista'!$A:$FP,FB$321,FALSE)/4),0)</f>
        <v>0</v>
      </c>
      <c r="FC278" s="223">
        <f>IFERROR(IF(RIGHT(VLOOKUP($A278,csapatok!$A:$NN,FC$320,FALSE),5)="Csere",VLOOKUP(LEFT(VLOOKUP($A278,csapatok!$A:$NN,FC$320,FALSE),LEN(VLOOKUP($A278,csapatok!$A:$NN,FC$320,FALSE))-6),'csapat-ranglista'!$A:$FP,FC$321,FALSE)/8,VLOOKUP(VLOOKUP($A278,csapatok!$A:$NN,FC$320,FALSE),'csapat-ranglista'!$A:$FP,FC$321,FALSE)/4),0)</f>
        <v>0</v>
      </c>
      <c r="FD278" s="224">
        <f>versenyek!$QY$11*IFERROR(VLOOKUP(VLOOKUP($A278,versenyek!QX:QZ,3,FALSE),szabalyok!$A$16:$B$23,2,FALSE)/4,0)</f>
        <v>0</v>
      </c>
      <c r="FE278" s="224">
        <f>versenyek!$RB$11*IFERROR(VLOOKUP(VLOOKUP($A278,versenyek!RA:RC,3,FALSE),szabalyok!$A$16:$B$23,2,FALSE)/4,0)</f>
        <v>0</v>
      </c>
      <c r="FF278" s="223">
        <f>IFERROR(IF(RIGHT(VLOOKUP($A278,csapatok!$A:$NN,FF$320,FALSE),5)="Csere",VLOOKUP(LEFT(VLOOKUP($A278,csapatok!$A:$NN,FF$320,FALSE),LEN(VLOOKUP($A278,csapatok!$A:$NN,FF$320,FALSE))-6),'csapat-ranglista'!$A:$FP,FF$321,FALSE)/8,VLOOKUP(VLOOKUP($A278,csapatok!$A:$NN,FF$320,FALSE),'csapat-ranglista'!$A:$FP,FF$321,FALSE)/4),0)</f>
        <v>0</v>
      </c>
      <c r="FG278" s="223">
        <f>IFERROR(IF(RIGHT(VLOOKUP($A278,csapatok!$A:$NN,FG$320,FALSE),5)="Csere",VLOOKUP(LEFT(VLOOKUP($A278,csapatok!$A:$NN,FG$320,FALSE),LEN(VLOOKUP($A278,csapatok!$A:$NN,FG$320,FALSE))-6),'csapat-ranglista'!$A:$FP,FG$321,FALSE)/8,VLOOKUP(VLOOKUP($A278,csapatok!$A:$NN,FG$320,FALSE),'csapat-ranglista'!$A:$FP,FG$321,FALSE)/4),0)</f>
        <v>0</v>
      </c>
      <c r="FH278" s="223">
        <f>IFERROR(IF(RIGHT(VLOOKUP($A278,csapatok!$A:$NN,FH$320,FALSE),5)="Csere",VLOOKUP(LEFT(VLOOKUP($A278,csapatok!$A:$NN,FH$320,FALSE),LEN(VLOOKUP($A278,csapatok!$A:$NN,FH$320,FALSE))-6),'csapat-ranglista'!$A:$FP,FH$321,FALSE)/8,VLOOKUP(VLOOKUP($A278,csapatok!$A:$NN,FH$320,FALSE),'csapat-ranglista'!$A:$FP,FH$321,FALSE)/4),0)</f>
        <v>0</v>
      </c>
      <c r="FI278" s="223">
        <f>IFERROR(IF(RIGHT(VLOOKUP($A278,csapatok!$A:$NN,FI$320,FALSE),5)="Csere",VLOOKUP(LEFT(VLOOKUP($A278,csapatok!$A:$NN,FI$320,FALSE),LEN(VLOOKUP($A278,csapatok!$A:$NN,FI$320,FALSE))-6),'csapat-ranglista'!$A:$FP,FI$321,FALSE)/8,VLOOKUP(VLOOKUP($A278,csapatok!$A:$NN,FI$320,FALSE),'csapat-ranglista'!$A:$FP,FI$321,FALSE)/4),0)</f>
        <v>0</v>
      </c>
      <c r="FJ278" s="223">
        <f>IFERROR(IF(RIGHT(VLOOKUP($A278,csapatok!$A:$NN,FJ$320,FALSE),5)="Csere",VLOOKUP(LEFT(VLOOKUP($A278,csapatok!$A:$NN,FJ$320,FALSE),LEN(VLOOKUP($A278,csapatok!$A:$NN,FJ$320,FALSE))-6),'csapat-ranglista'!$A:$FP,FJ$321,FALSE)/8,VLOOKUP(VLOOKUP($A278,csapatok!$A:$NN,FJ$320,FALSE),'csapat-ranglista'!$A:$FP,FJ$321,FALSE)/4),0)</f>
        <v>0</v>
      </c>
      <c r="FK278" s="223">
        <f>IFERROR(IF(RIGHT(VLOOKUP($A278,csapatok!$A:$NN,FK$320,FALSE),5)="Csere",VLOOKUP(LEFT(VLOOKUP($A278,csapatok!$A:$NN,FK$320,FALSE),LEN(VLOOKUP($A278,csapatok!$A:$NN,FK$320,FALSE))-6),'csapat-ranglista'!$A:$FP,FK$321,FALSE)/8,VLOOKUP(VLOOKUP($A278,csapatok!$A:$NN,FK$320,FALSE),'csapat-ranglista'!$A:$FP,FK$321,FALSE)/4),0)</f>
        <v>0</v>
      </c>
      <c r="FL278" s="223">
        <f>IFERROR(IF(RIGHT(VLOOKUP($A278,csapatok!$A:$NN,FL$320,FALSE),5)="Csere",VLOOKUP(LEFT(VLOOKUP($A278,csapatok!$A:$NN,FL$320,FALSE),LEN(VLOOKUP($A278,csapatok!$A:$NN,FL$320,FALSE))-6),'csapat-ranglista'!$A:$FP,FL$321,FALSE)/8,VLOOKUP(VLOOKUP($A278,csapatok!$A:$NN,FL$320,FALSE),'csapat-ranglista'!$A:$FP,FL$321,FALSE)/4),0)</f>
        <v>0</v>
      </c>
      <c r="FM278" s="223">
        <f>IFERROR(IF(RIGHT(VLOOKUP($A278,csapatok!$A:$NN,FM$320,FALSE),5)="Csere",VLOOKUP(LEFT(VLOOKUP($A278,csapatok!$A:$NN,FM$320,FALSE),LEN(VLOOKUP($A278,csapatok!$A:$NN,FM$320,FALSE))-6),'csapat-ranglista'!$A:$FP,FM$321,FALSE)/8,VLOOKUP(VLOOKUP($A278,csapatok!$A:$NN,FM$320,FALSE),'csapat-ranglista'!$A:$FP,FM$321,FALSE)/4),0)</f>
        <v>0</v>
      </c>
      <c r="FN278" s="223">
        <f>IFERROR(IF(RIGHT(VLOOKUP($A278,csapatok!$A:$NN,FN$320,FALSE),5)="Csere",VLOOKUP(LEFT(VLOOKUP($A278,csapatok!$A:$NN,FN$320,FALSE),LEN(VLOOKUP($A278,csapatok!$A:$NN,FN$320,FALSE))-6),'csapat-ranglista'!$A:$FP,FN$321,FALSE)/8,VLOOKUP(VLOOKUP($A278,csapatok!$A:$NN,FN$320,FALSE),'csapat-ranglista'!$A:$FP,FN$321,FALSE)/4),0)</f>
        <v>0</v>
      </c>
      <c r="FO278" s="223">
        <f>IFERROR(IF(RIGHT(VLOOKUP($A278,csapatok!$A:$NN,FO$320,FALSE),5)="Csere",VLOOKUP(LEFT(VLOOKUP($A278,csapatok!$A:$NN,FO$320,FALSE),LEN(VLOOKUP($A278,csapatok!$A:$NN,FO$320,FALSE))-6),'csapat-ranglista'!$A:$FP,FO$321,FALSE)/8,VLOOKUP(VLOOKUP($A278,csapatok!$A:$NN,FO$320,FALSE),'csapat-ranglista'!$A:$FP,FO$321,FALSE)/4),0)</f>
        <v>0</v>
      </c>
      <c r="FP278" s="223">
        <f>IFERROR(IF(RIGHT(VLOOKUP($A278,csapatok!$A:$NN,FP$320,FALSE),5)="Csere",VLOOKUP(LEFT(VLOOKUP($A278,csapatok!$A:$NN,FP$320,FALSE),LEN(VLOOKUP($A278,csapatok!$A:$NN,FP$320,FALSE))-6),'csapat-ranglista'!$A:$FP,FP$321,FALSE)/8,VLOOKUP(VLOOKUP($A278,csapatok!$A:$NN,FP$320,FALSE),'csapat-ranglista'!$A:$FP,FP$321,FALSE)/4),0)</f>
        <v>0</v>
      </c>
      <c r="FQ278" s="223">
        <f>IFERROR(IF(RIGHT(VLOOKUP($A278,csapatok!$A:$NN,FQ$320,FALSE),5)="Csere",VLOOKUP(LEFT(VLOOKUP($A278,csapatok!$A:$NN,FQ$320,FALSE),LEN(VLOOKUP($A278,csapatok!$A:$NN,FQ$320,FALSE))-6),'csapat-ranglista'!$A:$FP,FQ$321,FALSE)/8,VLOOKUP(VLOOKUP($A278,csapatok!$A:$NN,FQ$320,FALSE),'csapat-ranglista'!$A:$FP,FQ$321,FALSE)/4),0)</f>
        <v>0</v>
      </c>
      <c r="FR278" s="223">
        <f>IFERROR(IF(RIGHT(VLOOKUP($A278,csapatok!$A:$NN,FR$320,FALSE),5)="Csere",VLOOKUP(LEFT(VLOOKUP($A278,csapatok!$A:$NN,FR$320,FALSE),LEN(VLOOKUP($A278,csapatok!$A:$NN,FR$320,FALSE))-6),'csapat-ranglista'!$A:$FP,FR$321,FALSE)/8,VLOOKUP(VLOOKUP($A278,csapatok!$A:$NN,FR$320,FALSE),'csapat-ranglista'!$A:$FP,FR$321,FALSE)/4),0)</f>
        <v>0</v>
      </c>
      <c r="FS278" s="223">
        <f>IFERROR(IF(RIGHT(VLOOKUP($A278,csapatok!$A:$NN,FS$320,FALSE),5)="Csere",VLOOKUP(LEFT(VLOOKUP($A278,csapatok!$A:$NN,FS$320,FALSE),LEN(VLOOKUP($A278,csapatok!$A:$NN,FS$320,FALSE))-6),'csapat-ranglista'!$A:$FP,FS$321,FALSE)/8,VLOOKUP(VLOOKUP($A278,csapatok!$A:$NN,FS$320,FALSE),'csapat-ranglista'!$A:$FP,FS$321,FALSE)/4),0)</f>
        <v>0</v>
      </c>
      <c r="FT278" s="223">
        <f>IFERROR(IF(RIGHT(VLOOKUP($A278,csapatok!$A:$NN,FT$320,FALSE),5)="Csere",VLOOKUP(LEFT(VLOOKUP($A278,csapatok!$A:$NN,FT$320,FALSE),LEN(VLOOKUP($A278,csapatok!$A:$NN,FT$320,FALSE))-6),'csapat-ranglista'!$A:$FP,FT$321,FALSE)/8,VLOOKUP(VLOOKUP($A278,csapatok!$A:$NN,FT$320,FALSE),'csapat-ranglista'!$A:$FP,FT$321,FALSE)/4),0)</f>
        <v>0</v>
      </c>
      <c r="FU278" s="223">
        <f>IFERROR(IF(RIGHT(VLOOKUP($A278,csapatok!$A:$NN,FU$320,FALSE),5)="Csere",VLOOKUP(LEFT(VLOOKUP($A278,csapatok!$A:$NN,FU$320,FALSE),LEN(VLOOKUP($A278,csapatok!$A:$NN,FU$320,FALSE))-6),'csapat-ranglista'!$A:$FP,FU$321,FALSE)/8,VLOOKUP(VLOOKUP($A278,csapatok!$A:$NN,FU$320,FALSE),'csapat-ranglista'!$A:$FP,FU$321,FALSE)/4),0)</f>
        <v>0</v>
      </c>
      <c r="FV278" s="223">
        <f>IFERROR(IF(RIGHT(VLOOKUP($A278,csapatok!$A:$NN,FV$320,FALSE),5)="Csere",VLOOKUP(LEFT(VLOOKUP($A278,csapatok!$A:$NN,FV$320,FALSE),LEN(VLOOKUP($A278,csapatok!$A:$NN,FV$320,FALSE))-6),'csapat-ranglista'!$A:$FP,FV$321,FALSE)/8,VLOOKUP(VLOOKUP($A278,csapatok!$A:$NN,FV$320,FALSE),'csapat-ranglista'!$A:$FP,FV$321,FALSE)/4),0)</f>
        <v>0</v>
      </c>
      <c r="FW278" s="223">
        <f>IFERROR(IF(RIGHT(VLOOKUP($A278,csapatok!$A:$NN,FW$320,FALSE),5)="Csere",VLOOKUP(LEFT(VLOOKUP($A278,csapatok!$A:$NN,FW$320,FALSE),LEN(VLOOKUP($A278,csapatok!$A:$NN,FW$320,FALSE))-6),'csapat-ranglista'!$A:$FP,FW$321,FALSE)/8,VLOOKUP(VLOOKUP($A278,csapatok!$A:$NN,FW$320,FALSE),'csapat-ranglista'!$A:$FP,FW$321,FALSE)/4),0)</f>
        <v>0</v>
      </c>
      <c r="FX278" s="223">
        <f>IFERROR(IF(RIGHT(VLOOKUP($A278,csapatok!$A:$NN,FX$320,FALSE),5)="Csere",VLOOKUP(LEFT(VLOOKUP($A278,csapatok!$A:$NN,FX$320,FALSE),LEN(VLOOKUP($A278,csapatok!$A:$NN,FX$320,FALSE))-6),'csapat-ranglista'!$A:$FP,FX$321,FALSE)/8,VLOOKUP(VLOOKUP($A278,csapatok!$A:$NN,FX$320,FALSE),'csapat-ranglista'!$A:$FP,FX$321,FALSE)/4),0)</f>
        <v>0</v>
      </c>
      <c r="FY278" s="223">
        <f>IFERROR(IF(RIGHT(VLOOKUP($A278,csapatok!$A:$NN,FY$320,FALSE),5)="Csere",VLOOKUP(LEFT(VLOOKUP($A278,csapatok!$A:$NN,FY$320,FALSE),LEN(VLOOKUP($A278,csapatok!$A:$NN,FY$320,FALSE))-6),'csapat-ranglista'!$A:$FP,FY$321,FALSE)/8,VLOOKUP(VLOOKUP($A278,csapatok!$A:$NN,FY$320,FALSE),'csapat-ranglista'!$A:$FP,FY$321,FALSE)/4),0)</f>
        <v>0</v>
      </c>
      <c r="FZ278" s="223">
        <f>IFERROR(IF(RIGHT(VLOOKUP($A278,csapatok!$A:$NN,FZ$320,FALSE),5)="Csere",VLOOKUP(LEFT(VLOOKUP($A278,csapatok!$A:$NN,FZ$320,FALSE),LEN(VLOOKUP($A278,csapatok!$A:$NN,FZ$320,FALSE))-6),'csapat-ranglista'!$A:$FP,FZ$321,FALSE)/8,VLOOKUP(VLOOKUP($A278,csapatok!$A:$NN,FZ$320,FALSE),'csapat-ranglista'!$A:$FP,FZ$321,FALSE)/4),0)</f>
        <v>0</v>
      </c>
      <c r="GA278" s="223">
        <f>IFERROR(IF(RIGHT(VLOOKUP($A278,csapatok!$A:$NN,GA$320,FALSE),5)="Csere",VLOOKUP(LEFT(VLOOKUP($A278,csapatok!$A:$NN,GA$320,FALSE),LEN(VLOOKUP($A278,csapatok!$A:$NN,GA$320,FALSE))-6),'csapat-ranglista'!$A:$FP,GA$321,FALSE)/8,VLOOKUP(VLOOKUP($A278,csapatok!$A:$NN,GA$320,FALSE),'csapat-ranglista'!$A:$FP,GA$321,FALSE)/4),0)</f>
        <v>0</v>
      </c>
      <c r="GB278" s="223">
        <f>IFERROR(IF(RIGHT(VLOOKUP($A278,csapatok!$A:$NN,GB$320,FALSE),5)="Csere",VLOOKUP(LEFT(VLOOKUP($A278,csapatok!$A:$NN,GB$320,FALSE),LEN(VLOOKUP($A278,csapatok!$A:$NN,GB$320,FALSE))-6),'csapat-ranglista'!$A:$FP,GB$321,FALSE)/8,VLOOKUP(VLOOKUP($A278,csapatok!$A:$NN,GB$320,FALSE),'csapat-ranglista'!$A:$FP,GB$321,FALSE)/4),0)</f>
        <v>0</v>
      </c>
      <c r="GC278" s="223">
        <f>IFERROR(IF(RIGHT(VLOOKUP($A278,csapatok!$A:$NN,GC$320,FALSE),5)="Csere",VLOOKUP(LEFT(VLOOKUP($A278,csapatok!$A:$NN,GC$320,FALSE),LEN(VLOOKUP($A278,csapatok!$A:$NN,GC$320,FALSE))-6),'csapat-ranglista'!$A:$FP,GC$321,FALSE)/8,VLOOKUP(VLOOKUP($A278,csapatok!$A:$NN,GC$320,FALSE),'csapat-ranglista'!$A:$FP,GC$321,FALSE)/4),0)</f>
        <v>0</v>
      </c>
      <c r="GD278" s="247">
        <f>SUM(EQ278:GC278)</f>
        <v>0</v>
      </c>
    </row>
    <row r="279" spans="1:186">
      <c r="A279" s="32" t="s">
        <v>90</v>
      </c>
      <c r="B279" s="131">
        <v>29374</v>
      </c>
      <c r="C279" s="131" t="str">
        <f>IF(B279=0,"",IF(B279&lt;$C$1,"felnőtt","ifi"))</f>
        <v>felnőtt</v>
      </c>
      <c r="D279" s="32" t="s">
        <v>9</v>
      </c>
      <c r="E279" s="45">
        <v>6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2.3995488553331357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12.4936553328288</v>
      </c>
      <c r="T279" s="32">
        <v>18.626517470140559</v>
      </c>
      <c r="U279" s="32">
        <v>0</v>
      </c>
      <c r="V279" s="32">
        <v>0</v>
      </c>
      <c r="W279" s="32">
        <v>0</v>
      </c>
      <c r="X279" s="32">
        <f>IFERROR(IF(RIGHT(VLOOKUP($A279,csapatok!$A:$BL,X$320,FALSE),5)="Csere",VLOOKUP(LEFT(VLOOKUP($A279,csapatok!$A:$BL,X$320,FALSE),LEN(VLOOKUP($A279,csapatok!$A:$BL,X$320,FALSE))-6),'csapat-ranglista'!$A:$FP,X$321,FALSE)/8,VLOOKUP(VLOOKUP($A279,csapatok!$A:$BL,X$320,FALSE),'csapat-ranglista'!$A:$FP,X$321,FALSE)/4),0)</f>
        <v>0</v>
      </c>
      <c r="Y279" s="32">
        <f>IFERROR(IF(RIGHT(VLOOKUP($A279,csapatok!$A:$BL,Y$320,FALSE),5)="Csere",VLOOKUP(LEFT(VLOOKUP($A279,csapatok!$A:$BL,Y$320,FALSE),LEN(VLOOKUP($A279,csapatok!$A:$BL,Y$320,FALSE))-6),'csapat-ranglista'!$A:$FP,Y$321,FALSE)/8,VLOOKUP(VLOOKUP($A279,csapatok!$A:$BL,Y$320,FALSE),'csapat-ranglista'!$A:$FP,Y$321,FALSE)/4),0)</f>
        <v>0</v>
      </c>
      <c r="Z279" s="32">
        <f>IFERROR(IF(RIGHT(VLOOKUP($A279,csapatok!$A:$BL,Z$320,FALSE),5)="Csere",VLOOKUP(LEFT(VLOOKUP($A279,csapatok!$A:$BL,Z$320,FALSE),LEN(VLOOKUP($A279,csapatok!$A:$BL,Z$320,FALSE))-6),'csapat-ranglista'!$A:$FP,Z$321,FALSE)/8,VLOOKUP(VLOOKUP($A279,csapatok!$A:$BL,Z$320,FALSE),'csapat-ranglista'!$A:$FP,Z$321,FALSE)/4),0)</f>
        <v>0</v>
      </c>
      <c r="AA279" s="32">
        <f>IFERROR(IF(RIGHT(VLOOKUP($A279,csapatok!$A:$BL,AA$320,FALSE),5)="Csere",VLOOKUP(LEFT(VLOOKUP($A279,csapatok!$A:$BL,AA$320,FALSE),LEN(VLOOKUP($A279,csapatok!$A:$BL,AA$320,FALSE))-6),'csapat-ranglista'!$A:$FP,AA$321,FALSE)/8,VLOOKUP(VLOOKUP($A279,csapatok!$A:$BL,AA$320,FALSE),'csapat-ranglista'!$A:$FP,AA$321,FALSE)/4),0)</f>
        <v>0</v>
      </c>
      <c r="AB279" s="223">
        <f>IFERROR(IF(RIGHT(VLOOKUP($A279,csapatok!$A:$BL,AB$320,FALSE),5)="Csere",VLOOKUP(LEFT(VLOOKUP($A279,csapatok!$A:$BL,AB$320,FALSE),LEN(VLOOKUP($A279,csapatok!$A:$BL,AB$320,FALSE))-6),'csapat-ranglista'!$A:$FP,AB$321,FALSE)/8,VLOOKUP(VLOOKUP($A279,csapatok!$A:$BL,AB$320,FALSE),'csapat-ranglista'!$A:$FP,AB$321,FALSE)/4),0)</f>
        <v>5.0290087831601413</v>
      </c>
      <c r="AC279" s="223">
        <f>IFERROR(IF(RIGHT(VLOOKUP($A279,csapatok!$A:$BL,AC$320,FALSE),5)="Csere",VLOOKUP(LEFT(VLOOKUP($A279,csapatok!$A:$BL,AC$320,FALSE),LEN(VLOOKUP($A279,csapatok!$A:$BL,AC$320,FALSE))-6),'csapat-ranglista'!$A:$FP,AC$321,FALSE)/8,VLOOKUP(VLOOKUP($A279,csapatok!$A:$BL,AC$320,FALSE),'csapat-ranglista'!$A:$FP,AC$321,FALSE)/4),0)</f>
        <v>0</v>
      </c>
      <c r="AD279" s="223">
        <f>IFERROR(IF(RIGHT(VLOOKUP($A279,csapatok!$A:$BL,AD$320,FALSE),5)="Csere",VLOOKUP(LEFT(VLOOKUP($A279,csapatok!$A:$BL,AD$320,FALSE),LEN(VLOOKUP($A279,csapatok!$A:$BL,AD$320,FALSE))-6),'csapat-ranglista'!$A:$FP,AD$321,FALSE)/8,VLOOKUP(VLOOKUP($A279,csapatok!$A:$BL,AD$320,FALSE),'csapat-ranglista'!$A:$FP,AD$321,FALSE)/4),0)</f>
        <v>0</v>
      </c>
      <c r="AE279" s="223">
        <f>IFERROR(IF(RIGHT(VLOOKUP($A279,csapatok!$A:$BL,AE$320,FALSE),5)="Csere",VLOOKUP(LEFT(VLOOKUP($A279,csapatok!$A:$BL,AE$320,FALSE),LEN(VLOOKUP($A279,csapatok!$A:$BL,AE$320,FALSE))-6),'csapat-ranglista'!$A:$FP,AE$321,FALSE)/8,VLOOKUP(VLOOKUP($A279,csapatok!$A:$BL,AE$320,FALSE),'csapat-ranglista'!$A:$FP,AE$321,FALSE)/4),0)</f>
        <v>0</v>
      </c>
      <c r="AF279" s="223">
        <f>IFERROR(IF(RIGHT(VLOOKUP($A279,csapatok!$A:$BL,AF$320,FALSE),5)="Csere",VLOOKUP(LEFT(VLOOKUP($A279,csapatok!$A:$BL,AF$320,FALSE),LEN(VLOOKUP($A279,csapatok!$A:$BL,AF$320,FALSE))-6),'csapat-ranglista'!$A:$FP,AF$321,FALSE)/8,VLOOKUP(VLOOKUP($A279,csapatok!$A:$BL,AF$320,FALSE),'csapat-ranglista'!$A:$FP,AF$321,FALSE)/4),0)</f>
        <v>0</v>
      </c>
      <c r="AG279" s="223">
        <f>IFERROR(IF(RIGHT(VLOOKUP($A279,csapatok!$A:$BL,AG$320,FALSE),5)="Csere",VLOOKUP(LEFT(VLOOKUP($A279,csapatok!$A:$BL,AG$320,FALSE),LEN(VLOOKUP($A279,csapatok!$A:$BL,AG$320,FALSE))-6),'csapat-ranglista'!$A:$FP,AG$321,FALSE)/8,VLOOKUP(VLOOKUP($A279,csapatok!$A:$BL,AG$320,FALSE),'csapat-ranglista'!$A:$FP,AG$321,FALSE)/4),0)</f>
        <v>0</v>
      </c>
      <c r="AH279" s="223">
        <f>IFERROR(IF(RIGHT(VLOOKUP($A279,csapatok!$A:$BL,AH$320,FALSE),5)="Csere",VLOOKUP(LEFT(VLOOKUP($A279,csapatok!$A:$BL,AH$320,FALSE),LEN(VLOOKUP($A279,csapatok!$A:$BL,AH$320,FALSE))-6),'csapat-ranglista'!$A:$FP,AH$321,FALSE)/8,VLOOKUP(VLOOKUP($A279,csapatok!$A:$BL,AH$320,FALSE),'csapat-ranglista'!$A:$FP,AH$321,FALSE)/4),0)</f>
        <v>0</v>
      </c>
      <c r="AI279" s="223">
        <f>IFERROR(IF(RIGHT(VLOOKUP($A279,csapatok!$A:$BL,AI$320,FALSE),5)="Csere",VLOOKUP(LEFT(VLOOKUP($A279,csapatok!$A:$BL,AI$320,FALSE),LEN(VLOOKUP($A279,csapatok!$A:$BL,AI$320,FALSE))-6),'csapat-ranglista'!$A:$FP,AI$321,FALSE)/8,VLOOKUP(VLOOKUP($A279,csapatok!$A:$BL,AI$320,FALSE),'csapat-ranglista'!$A:$FP,AI$321,FALSE)/4),0)</f>
        <v>0</v>
      </c>
      <c r="AJ279" s="223">
        <f>IFERROR(IF(RIGHT(VLOOKUP($A279,csapatok!$A:$BL,AJ$320,FALSE),5)="Csere",VLOOKUP(LEFT(VLOOKUP($A279,csapatok!$A:$BL,AJ$320,FALSE),LEN(VLOOKUP($A279,csapatok!$A:$BL,AJ$320,FALSE))-6),'csapat-ranglista'!$A:$FP,AJ$321,FALSE)/8,VLOOKUP(VLOOKUP($A279,csapatok!$A:$BL,AJ$320,FALSE),'csapat-ranglista'!$A:$FP,AJ$321,FALSE)/2),0)</f>
        <v>0</v>
      </c>
      <c r="AK279" s="223">
        <f>IFERROR(IF(RIGHT(VLOOKUP($A279,csapatok!$A:$CN,AK$320,FALSE),5)="Csere",VLOOKUP(LEFT(VLOOKUP($A279,csapatok!$A:$CN,AK$320,FALSE),LEN(VLOOKUP($A279,csapatok!$A:$CN,AK$320,FALSE))-6),'csapat-ranglista'!$A:$FP,AK$321,FALSE)/8,VLOOKUP(VLOOKUP($A279,csapatok!$A:$CN,AK$320,FALSE),'csapat-ranglista'!$A:$FP,AK$321,FALSE)/4),0)</f>
        <v>0</v>
      </c>
      <c r="AL279" s="223">
        <f>IFERROR(IF(RIGHT(VLOOKUP($A279,csapatok!$A:$CN,AL$320,FALSE),5)="Csere",VLOOKUP(LEFT(VLOOKUP($A279,csapatok!$A:$CN,AL$320,FALSE),LEN(VLOOKUP($A279,csapatok!$A:$CN,AL$320,FALSE))-6),'csapat-ranglista'!$A:$FP,AL$321,FALSE)/8,VLOOKUP(VLOOKUP($A279,csapatok!$A:$CN,AL$320,FALSE),'csapat-ranglista'!$A:$FP,AL$321,FALSE)/4),0)</f>
        <v>0</v>
      </c>
      <c r="AM279" s="223">
        <f>IFERROR(IF(RIGHT(VLOOKUP($A279,csapatok!$A:$CN,AM$320,FALSE),5)="Csere",VLOOKUP(LEFT(VLOOKUP($A279,csapatok!$A:$CN,AM$320,FALSE),LEN(VLOOKUP($A279,csapatok!$A:$CN,AM$320,FALSE))-6),'csapat-ranglista'!$A:$FP,AM$321,FALSE)/8,VLOOKUP(VLOOKUP($A279,csapatok!$A:$CN,AM$320,FALSE),'csapat-ranglista'!$A:$FP,AM$321,FALSE)/4),0)</f>
        <v>0</v>
      </c>
      <c r="AN279" s="223">
        <f>IFERROR(IF(RIGHT(VLOOKUP($A279,csapatok!$A:$CN,AN$320,FALSE),5)="Csere",VLOOKUP(LEFT(VLOOKUP($A279,csapatok!$A:$CN,AN$320,FALSE),LEN(VLOOKUP($A279,csapatok!$A:$CN,AN$320,FALSE))-6),'csapat-ranglista'!$A:$FP,AN$321,FALSE)/8,VLOOKUP(VLOOKUP($A279,csapatok!$A:$CN,AN$320,FALSE),'csapat-ranglista'!$A:$FP,AN$321,FALSE)/4),0)</f>
        <v>0</v>
      </c>
      <c r="AO279" s="223">
        <f>IFERROR(IF(RIGHT(VLOOKUP($A279,csapatok!$A:$CN,AO$320,FALSE),5)="Csere",VLOOKUP(LEFT(VLOOKUP($A279,csapatok!$A:$CN,AO$320,FALSE),LEN(VLOOKUP($A279,csapatok!$A:$CN,AO$320,FALSE))-6),'csapat-ranglista'!$A:$FP,AO$321,FALSE)/8,VLOOKUP(VLOOKUP($A279,csapatok!$A:$CN,AO$320,FALSE),'csapat-ranglista'!$A:$FP,AO$321,FALSE)/4),0)</f>
        <v>0</v>
      </c>
      <c r="AP279" s="223">
        <f>IFERROR(IF(RIGHT(VLOOKUP($A279,csapatok!$A:$CN,AP$320,FALSE),5)="Csere",VLOOKUP(LEFT(VLOOKUP($A279,csapatok!$A:$CN,AP$320,FALSE),LEN(VLOOKUP($A279,csapatok!$A:$CN,AP$320,FALSE))-6),'csapat-ranglista'!$A:$FP,AP$321,FALSE)/8,VLOOKUP(VLOOKUP($A279,csapatok!$A:$CN,AP$320,FALSE),'csapat-ranglista'!$A:$FP,AP$321,FALSE)/4),0)</f>
        <v>0</v>
      </c>
      <c r="AQ279" s="223">
        <f>IFERROR(IF(RIGHT(VLOOKUP($A279,csapatok!$A:$CN,AQ$320,FALSE),5)="Csere",VLOOKUP(LEFT(VLOOKUP($A279,csapatok!$A:$CN,AQ$320,FALSE),LEN(VLOOKUP($A279,csapatok!$A:$CN,AQ$320,FALSE))-6),'csapat-ranglista'!$A:$FP,AQ$321,FALSE)/8,VLOOKUP(VLOOKUP($A279,csapatok!$A:$CN,AQ$320,FALSE),'csapat-ranglista'!$A:$FP,AQ$321,FALSE)/4),0)</f>
        <v>0</v>
      </c>
      <c r="AR279" s="223">
        <f>IFERROR(IF(RIGHT(VLOOKUP($A279,csapatok!$A:$CN,AR$320,FALSE),5)="Csere",VLOOKUP(LEFT(VLOOKUP($A279,csapatok!$A:$CN,AR$320,FALSE),LEN(VLOOKUP($A279,csapatok!$A:$CN,AR$320,FALSE))-6),'csapat-ranglista'!$A:$FP,AR$321,FALSE)/8,VLOOKUP(VLOOKUP($A279,csapatok!$A:$CN,AR$320,FALSE),'csapat-ranglista'!$A:$FP,AR$321,FALSE)/4),0)</f>
        <v>0</v>
      </c>
      <c r="AS279" s="223">
        <f>IFERROR(IF(RIGHT(VLOOKUP($A279,csapatok!$A:$CN,AS$320,FALSE),5)="Csere",VLOOKUP(LEFT(VLOOKUP($A279,csapatok!$A:$CN,AS$320,FALSE),LEN(VLOOKUP($A279,csapatok!$A:$CN,AS$320,FALSE))-6),'csapat-ranglista'!$A:$FP,AS$321,FALSE)/8,VLOOKUP(VLOOKUP($A279,csapatok!$A:$CN,AS$320,FALSE),'csapat-ranglista'!$A:$FP,AS$321,FALSE)/4),0)</f>
        <v>0</v>
      </c>
      <c r="AT279" s="223">
        <f>IFERROR(IF(RIGHT(VLOOKUP($A279,csapatok!$A:$CN,AT$320,FALSE),5)="Csere",VLOOKUP(LEFT(VLOOKUP($A279,csapatok!$A:$CN,AT$320,FALSE),LEN(VLOOKUP($A279,csapatok!$A:$CN,AT$320,FALSE))-6),'csapat-ranglista'!$A:$FP,AT$321,FALSE)/8,VLOOKUP(VLOOKUP($A279,csapatok!$A:$CN,AT$320,FALSE),'csapat-ranglista'!$A:$FP,AT$321,FALSE)/4),0)</f>
        <v>0</v>
      </c>
      <c r="AU279" s="223">
        <f>IFERROR(IF(RIGHT(VLOOKUP($A279,csapatok!$A:$CN,AU$320,FALSE),5)="Csere",VLOOKUP(LEFT(VLOOKUP($A279,csapatok!$A:$CN,AU$320,FALSE),LEN(VLOOKUP($A279,csapatok!$A:$CN,AU$320,FALSE))-6),'csapat-ranglista'!$A:$FP,AU$321,FALSE)/8,VLOOKUP(VLOOKUP($A279,csapatok!$A:$CN,AU$320,FALSE),'csapat-ranglista'!$A:$FP,AU$321,FALSE)/4),0)</f>
        <v>0</v>
      </c>
      <c r="AV279" s="223">
        <f>IFERROR(IF(RIGHT(VLOOKUP($A279,csapatok!$A:$CN,AV$320,FALSE),5)="Csere",VLOOKUP(LEFT(VLOOKUP($A279,csapatok!$A:$CN,AV$320,FALSE),LEN(VLOOKUP($A279,csapatok!$A:$CN,AV$320,FALSE))-6),'csapat-ranglista'!$A:$FP,AV$321,FALSE)/8,VLOOKUP(VLOOKUP($A279,csapatok!$A:$CN,AV$320,FALSE),'csapat-ranglista'!$A:$FP,AV$321,FALSE)/4),0)</f>
        <v>0</v>
      </c>
      <c r="AW279" s="223">
        <f>IFERROR(IF(RIGHT(VLOOKUP($A279,csapatok!$A:$CN,AW$320,FALSE),5)="Csere",VLOOKUP(LEFT(VLOOKUP($A279,csapatok!$A:$CN,AW$320,FALSE),LEN(VLOOKUP($A279,csapatok!$A:$CN,AW$320,FALSE))-6),'csapat-ranglista'!$A:$FP,AW$321,FALSE)/8,VLOOKUP(VLOOKUP($A279,csapatok!$A:$CN,AW$320,FALSE),'csapat-ranglista'!$A:$FP,AW$321,FALSE)/4),0)</f>
        <v>0</v>
      </c>
      <c r="AX279" s="223">
        <f>IFERROR(IF(RIGHT(VLOOKUP($A279,csapatok!$A:$CN,AX$320,FALSE),5)="Csere",VLOOKUP(LEFT(VLOOKUP($A279,csapatok!$A:$CN,AX$320,FALSE),LEN(VLOOKUP($A279,csapatok!$A:$CN,AX$320,FALSE))-6),'csapat-ranglista'!$A:$FP,AX$321,FALSE)/8,VLOOKUP(VLOOKUP($A279,csapatok!$A:$CN,AX$320,FALSE),'csapat-ranglista'!$A:$FP,AX$321,FALSE)/4),0)</f>
        <v>0</v>
      </c>
      <c r="AY279" s="223">
        <f>IFERROR(IF(RIGHT(VLOOKUP($A279,csapatok!$A:$NN,AY$320,FALSE),5)="Csere",VLOOKUP(LEFT(VLOOKUP($A279,csapatok!$A:$NN,AY$320,FALSE),LEN(VLOOKUP($A279,csapatok!$A:$NN,AY$320,FALSE))-6),'csapat-ranglista'!$A:$FP,AY$321,FALSE)/8,VLOOKUP(VLOOKUP($A279,csapatok!$A:$NN,AY$320,FALSE),'csapat-ranglista'!$A:$FP,AY$321,FALSE)/4),0)</f>
        <v>0</v>
      </c>
      <c r="AZ279" s="223">
        <f>IFERROR(IF(RIGHT(VLOOKUP($A279,csapatok!$A:$NN,AZ$320,FALSE),5)="Csere",VLOOKUP(LEFT(VLOOKUP($A279,csapatok!$A:$NN,AZ$320,FALSE),LEN(VLOOKUP($A279,csapatok!$A:$NN,AZ$320,FALSE))-6),'csapat-ranglista'!$A:$FP,AZ$321,FALSE)/8,VLOOKUP(VLOOKUP($A279,csapatok!$A:$NN,AZ$320,FALSE),'csapat-ranglista'!$A:$FP,AZ$321,FALSE)/4),0)</f>
        <v>0</v>
      </c>
      <c r="BA279" s="223">
        <f>IFERROR(IF(RIGHT(VLOOKUP($A279,csapatok!$A:$NN,BA$320,FALSE),5)="Csere",VLOOKUP(LEFT(VLOOKUP($A279,csapatok!$A:$NN,BA$320,FALSE),LEN(VLOOKUP($A279,csapatok!$A:$NN,BA$320,FALSE))-6),'csapat-ranglista'!$A:$FP,BA$321,FALSE)/8,VLOOKUP(VLOOKUP($A279,csapatok!$A:$NN,BA$320,FALSE),'csapat-ranglista'!$A:$FP,BA$321,FALSE)/4),0)</f>
        <v>8.4426913385584577</v>
      </c>
      <c r="BB279" s="223">
        <f>IFERROR(IF(RIGHT(VLOOKUP($A279,csapatok!$A:$NN,BB$320,FALSE),5)="Csere",VLOOKUP(LEFT(VLOOKUP($A279,csapatok!$A:$NN,BB$320,FALSE),LEN(VLOOKUP($A279,csapatok!$A:$NN,BB$320,FALSE))-6),'csapat-ranglista'!$A:$FP,BB$321,FALSE)/8,VLOOKUP(VLOOKUP($A279,csapatok!$A:$NN,BB$320,FALSE),'csapat-ranglista'!$A:$FP,BB$321,FALSE)/4),0)</f>
        <v>0</v>
      </c>
      <c r="BC279" s="224">
        <f>versenyek!$ES$11*IFERROR(VLOOKUP(VLOOKUP($A279,versenyek!ER:ET,3,FALSE),szabalyok!$A$16:$B$23,2,FALSE)/4,0)</f>
        <v>0</v>
      </c>
      <c r="BD279" s="224">
        <f>versenyek!$EV$11*IFERROR(VLOOKUP(VLOOKUP($A279,versenyek!EU:EW,3,FALSE),szabalyok!$A$16:$B$23,2,FALSE)/4,0)</f>
        <v>0</v>
      </c>
      <c r="BE279" s="223">
        <f>IFERROR(IF(RIGHT(VLOOKUP($A279,csapatok!$A:$NN,BE$320,FALSE),5)="Csere",VLOOKUP(LEFT(VLOOKUP($A279,csapatok!$A:$NN,BE$320,FALSE),LEN(VLOOKUP($A279,csapatok!$A:$NN,BE$320,FALSE))-6),'csapat-ranglista'!$A:$FP,BE$321,FALSE)/8,VLOOKUP(VLOOKUP($A279,csapatok!$A:$NN,BE$320,FALSE),'csapat-ranglista'!$A:$FP,BE$321,FALSE)/4),0)</f>
        <v>0</v>
      </c>
      <c r="BF279" s="223">
        <f>IFERROR(IF(RIGHT(VLOOKUP($A279,csapatok!$A:$NN,BF$320,FALSE),5)="Csere",VLOOKUP(LEFT(VLOOKUP($A279,csapatok!$A:$NN,BF$320,FALSE),LEN(VLOOKUP($A279,csapatok!$A:$NN,BF$320,FALSE))-6),'csapat-ranglista'!$A:$FP,BF$321,FALSE)/8,VLOOKUP(VLOOKUP($A279,csapatok!$A:$NN,BF$320,FALSE),'csapat-ranglista'!$A:$FP,BF$321,FALSE)/4),0)</f>
        <v>0</v>
      </c>
      <c r="BG279" s="223">
        <f>IFERROR(IF(RIGHT(VLOOKUP($A279,csapatok!$A:$NN,BG$320,FALSE),5)="Csere",VLOOKUP(LEFT(VLOOKUP($A279,csapatok!$A:$NN,BG$320,FALSE),LEN(VLOOKUP($A279,csapatok!$A:$NN,BG$320,FALSE))-6),'csapat-ranglista'!$A:$FP,BG$321,FALSE)/8,VLOOKUP(VLOOKUP($A279,csapatok!$A:$NN,BG$320,FALSE),'csapat-ranglista'!$A:$FP,BG$321,FALSE)/4),0)</f>
        <v>0</v>
      </c>
      <c r="BH279" s="223">
        <f>IFERROR(IF(RIGHT(VLOOKUP($A279,csapatok!$A:$NN,BH$320,FALSE),5)="Csere",VLOOKUP(LEFT(VLOOKUP($A279,csapatok!$A:$NN,BH$320,FALSE),LEN(VLOOKUP($A279,csapatok!$A:$NN,BH$320,FALSE))-6),'csapat-ranglista'!$A:$FP,BH$321,FALSE)/8,VLOOKUP(VLOOKUP($A279,csapatok!$A:$NN,BH$320,FALSE),'csapat-ranglista'!$A:$FP,BH$321,FALSE)/4),0)</f>
        <v>0</v>
      </c>
      <c r="BI279" s="223">
        <f>IFERROR(IF(RIGHT(VLOOKUP($A279,csapatok!$A:$NN,BI$320,FALSE),5)="Csere",VLOOKUP(LEFT(VLOOKUP($A279,csapatok!$A:$NN,BI$320,FALSE),LEN(VLOOKUP($A279,csapatok!$A:$NN,BI$320,FALSE))-6),'csapat-ranglista'!$A:$FP,BI$321,FALSE)/8,VLOOKUP(VLOOKUP($A279,csapatok!$A:$NN,BI$320,FALSE),'csapat-ranglista'!$A:$FP,BI$321,FALSE)/4),0)</f>
        <v>0</v>
      </c>
      <c r="BJ279" s="223">
        <f>IFERROR(IF(RIGHT(VLOOKUP($A279,csapatok!$A:$NN,BJ$320,FALSE),5)="Csere",VLOOKUP(LEFT(VLOOKUP($A279,csapatok!$A:$NN,BJ$320,FALSE),LEN(VLOOKUP($A279,csapatok!$A:$NN,BJ$320,FALSE))-6),'csapat-ranglista'!$A:$FP,BJ$321,FALSE)/8,VLOOKUP(VLOOKUP($A279,csapatok!$A:$NN,BJ$320,FALSE),'csapat-ranglista'!$A:$FP,BJ$321,FALSE)/4),0)</f>
        <v>0</v>
      </c>
      <c r="BK279" s="223">
        <f>IFERROR(IF(RIGHT(VLOOKUP($A279,csapatok!$A:$NN,BK$320,FALSE),5)="Csere",VLOOKUP(LEFT(VLOOKUP($A279,csapatok!$A:$NN,BK$320,FALSE),LEN(VLOOKUP($A279,csapatok!$A:$NN,BK$320,FALSE))-6),'csapat-ranglista'!$A:$FP,BK$321,FALSE)/8,VLOOKUP(VLOOKUP($A279,csapatok!$A:$NN,BK$320,FALSE),'csapat-ranglista'!$A:$FP,BK$321,FALSE)/4),0)</f>
        <v>0</v>
      </c>
      <c r="BL279" s="223">
        <f>IFERROR(IF(RIGHT(VLOOKUP($A279,csapatok!$A:$NN,BL$320,FALSE),5)="Csere",VLOOKUP(LEFT(VLOOKUP($A279,csapatok!$A:$NN,BL$320,FALSE),LEN(VLOOKUP($A279,csapatok!$A:$NN,BL$320,FALSE))-6),'csapat-ranglista'!$A:$FP,BL$321,FALSE)/8,VLOOKUP(VLOOKUP($A279,csapatok!$A:$NN,BL$320,FALSE),'csapat-ranglista'!$A:$FP,BL$321,FALSE)/4),0)</f>
        <v>0</v>
      </c>
      <c r="BM279" s="223">
        <f>IFERROR(IF(RIGHT(VLOOKUP($A279,csapatok!$A:$NN,BM$320,FALSE),5)="Csere",VLOOKUP(LEFT(VLOOKUP($A279,csapatok!$A:$NN,BM$320,FALSE),LEN(VLOOKUP($A279,csapatok!$A:$NN,BM$320,FALSE))-6),'csapat-ranglista'!$A:$FP,BM$321,FALSE)/8,VLOOKUP(VLOOKUP($A279,csapatok!$A:$NN,BM$320,FALSE),'csapat-ranglista'!$A:$FP,BM$321,FALSE)/4),0)</f>
        <v>0</v>
      </c>
      <c r="BN279" s="223">
        <f>IFERROR(IF(RIGHT(VLOOKUP($A279,csapatok!$A:$NN,BN$320,FALSE),5)="Csere",VLOOKUP(LEFT(VLOOKUP($A279,csapatok!$A:$NN,BN$320,FALSE),LEN(VLOOKUP($A279,csapatok!$A:$NN,BN$320,FALSE))-6),'csapat-ranglista'!$A:$FP,BN$321,FALSE)/8,VLOOKUP(VLOOKUP($A279,csapatok!$A:$NN,BN$320,FALSE),'csapat-ranglista'!$A:$FP,BN$321,FALSE)/4),0)</f>
        <v>0</v>
      </c>
      <c r="BO279" s="223">
        <f>IFERROR(IF(RIGHT(VLOOKUP($A279,csapatok!$A:$NN,BO$320,FALSE),5)="Csere",VLOOKUP(LEFT(VLOOKUP($A279,csapatok!$A:$NN,BO$320,FALSE),LEN(VLOOKUP($A279,csapatok!$A:$NN,BO$320,FALSE))-6),'csapat-ranglista'!$A:$FP,BO$321,FALSE)/8,VLOOKUP(VLOOKUP($A279,csapatok!$A:$NN,BO$320,FALSE),'csapat-ranglista'!$A:$FP,BO$321,FALSE)/4),0)</f>
        <v>0</v>
      </c>
      <c r="BP279" s="223">
        <f>IFERROR(IF(RIGHT(VLOOKUP($A279,csapatok!$A:$NN,BP$320,FALSE),5)="Csere",VLOOKUP(LEFT(VLOOKUP($A279,csapatok!$A:$NN,BP$320,FALSE),LEN(VLOOKUP($A279,csapatok!$A:$NN,BP$320,FALSE))-6),'csapat-ranglista'!$A:$FP,BP$321,FALSE)/8,VLOOKUP(VLOOKUP($A279,csapatok!$A:$NN,BP$320,FALSE),'csapat-ranglista'!$A:$FP,BP$321,FALSE)/4),0)</f>
        <v>0</v>
      </c>
      <c r="BQ279" s="223">
        <f>IFERROR(IF(RIGHT(VLOOKUP($A279,csapatok!$A:$NN,BQ$320,FALSE),5)="Csere",VLOOKUP(LEFT(VLOOKUP($A279,csapatok!$A:$NN,BQ$320,FALSE),LEN(VLOOKUP($A279,csapatok!$A:$NN,BQ$320,FALSE))-6),'csapat-ranglista'!$A:$FP,BQ$321,FALSE)/8,VLOOKUP(VLOOKUP($A279,csapatok!$A:$NN,BQ$320,FALSE),'csapat-ranglista'!$A:$FP,BQ$321,FALSE)/4),0)</f>
        <v>0</v>
      </c>
      <c r="BR279" s="223">
        <f>IFERROR(IF(RIGHT(VLOOKUP($A279,csapatok!$A:$NN,BR$320,FALSE),5)="Csere",VLOOKUP(LEFT(VLOOKUP($A279,csapatok!$A:$NN,BR$320,FALSE),LEN(VLOOKUP($A279,csapatok!$A:$NN,BR$320,FALSE))-6),'csapat-ranglista'!$A:$FP,BR$321,FALSE)/8,VLOOKUP(VLOOKUP($A279,csapatok!$A:$NN,BR$320,FALSE),'csapat-ranglista'!$A:$FP,BR$321,FALSE)/4),0)</f>
        <v>0</v>
      </c>
      <c r="BS279" s="223">
        <f>IFERROR(IF(RIGHT(VLOOKUP($A279,csapatok!$A:$NN,BS$320,FALSE),5)="Csere",VLOOKUP(LEFT(VLOOKUP($A279,csapatok!$A:$NN,BS$320,FALSE),LEN(VLOOKUP($A279,csapatok!$A:$NN,BS$320,FALSE))-6),'csapat-ranglista'!$A:$FP,BS$321,FALSE)/8,VLOOKUP(VLOOKUP($A279,csapatok!$A:$NN,BS$320,FALSE),'csapat-ranglista'!$A:$FP,BS$321,FALSE)/4),0)</f>
        <v>0</v>
      </c>
      <c r="BT279" s="223">
        <f>IFERROR(IF(RIGHT(VLOOKUP($A279,csapatok!$A:$NN,BT$320,FALSE),5)="Csere",VLOOKUP(LEFT(VLOOKUP($A279,csapatok!$A:$NN,BT$320,FALSE),LEN(VLOOKUP($A279,csapatok!$A:$NN,BT$320,FALSE))-6),'csapat-ranglista'!$A:$FP,BT$321,FALSE)/8,VLOOKUP(VLOOKUP($A279,csapatok!$A:$NN,BT$320,FALSE),'csapat-ranglista'!$A:$FP,BT$321,FALSE)/4),0)</f>
        <v>0</v>
      </c>
      <c r="BU279" s="223">
        <f>IFERROR(IF(RIGHT(VLOOKUP($A279,csapatok!$A:$NN,BU$320,FALSE),5)="Csere",VLOOKUP(LEFT(VLOOKUP($A279,csapatok!$A:$NN,BU$320,FALSE),LEN(VLOOKUP($A279,csapatok!$A:$NN,BU$320,FALSE))-6),'csapat-ranglista'!$A:$FP,BU$321,FALSE)/8,VLOOKUP(VLOOKUP($A279,csapatok!$A:$NN,BU$320,FALSE),'csapat-ranglista'!$A:$FP,BU$321,FALSE)/4),0)</f>
        <v>0</v>
      </c>
      <c r="BV279" s="223">
        <f>IFERROR(IF(RIGHT(VLOOKUP($A279,csapatok!$A:$NN,BV$320,FALSE),5)="Csere",VLOOKUP(LEFT(VLOOKUP($A279,csapatok!$A:$NN,BV$320,FALSE),LEN(VLOOKUP($A279,csapatok!$A:$NN,BV$320,FALSE))-6),'csapat-ranglista'!$A:$FP,BV$321,FALSE)/8,VLOOKUP(VLOOKUP($A279,csapatok!$A:$NN,BV$320,FALSE),'csapat-ranglista'!$A:$FP,BV$321,FALSE)/4),0)</f>
        <v>0</v>
      </c>
      <c r="BW279" s="223">
        <f>IFERROR(IF(RIGHT(VLOOKUP($A279,csapatok!$A:$NN,BW$320,FALSE),5)="Csere",VLOOKUP(LEFT(VLOOKUP($A279,csapatok!$A:$NN,BW$320,FALSE),LEN(VLOOKUP($A279,csapatok!$A:$NN,BW$320,FALSE))-6),'csapat-ranglista'!$A:$FP,BW$321,FALSE)/8,VLOOKUP(VLOOKUP($A279,csapatok!$A:$NN,BW$320,FALSE),'csapat-ranglista'!$A:$FP,BW$321,FALSE)/4),0)</f>
        <v>0</v>
      </c>
      <c r="BX279" s="223">
        <f>IFERROR(IF(RIGHT(VLOOKUP($A279,csapatok!$A:$NN,BX$320,FALSE),5)="Csere",VLOOKUP(LEFT(VLOOKUP($A279,csapatok!$A:$NN,BX$320,FALSE),LEN(VLOOKUP($A279,csapatok!$A:$NN,BX$320,FALSE))-6),'csapat-ranglista'!$A:$FP,BX$321,FALSE)/8,VLOOKUP(VLOOKUP($A279,csapatok!$A:$NN,BX$320,FALSE),'csapat-ranglista'!$A:$FP,BX$321,FALSE)/4),0)</f>
        <v>0</v>
      </c>
      <c r="BY279" s="223">
        <f>IFERROR(IF(RIGHT(VLOOKUP($A279,csapatok!$A:$NN,BY$320,FALSE),5)="Csere",VLOOKUP(LEFT(VLOOKUP($A279,csapatok!$A:$NN,BY$320,FALSE),LEN(VLOOKUP($A279,csapatok!$A:$NN,BY$320,FALSE))-6),'csapat-ranglista'!$A:$FP,BY$321,FALSE)/8,VLOOKUP(VLOOKUP($A279,csapatok!$A:$NN,BY$320,FALSE),'csapat-ranglista'!$A:$FP,BY$321,FALSE)/4),0)</f>
        <v>0</v>
      </c>
      <c r="BZ279" s="223">
        <f>IFERROR(IF(RIGHT(VLOOKUP($A279,csapatok!$A:$NN,BZ$320,FALSE),5)="Csere",VLOOKUP(LEFT(VLOOKUP($A279,csapatok!$A:$NN,BZ$320,FALSE),LEN(VLOOKUP($A279,csapatok!$A:$NN,BZ$320,FALSE))-6),'csapat-ranglista'!$A:$FP,BZ$321,FALSE)/8,VLOOKUP(VLOOKUP($A279,csapatok!$A:$NN,BZ$320,FALSE),'csapat-ranglista'!$A:$FP,BZ$321,FALSE)/4),0)</f>
        <v>0</v>
      </c>
      <c r="CA279" s="223">
        <f>IFERROR(IF(RIGHT(VLOOKUP($A279,csapatok!$A:$NN,CA$320,FALSE),5)="Csere",VLOOKUP(LEFT(VLOOKUP($A279,csapatok!$A:$NN,CA$320,FALSE),LEN(VLOOKUP($A279,csapatok!$A:$NN,CA$320,FALSE))-6),'csapat-ranglista'!$A:$FP,CA$321,FALSE)/8,VLOOKUP(VLOOKUP($A279,csapatok!$A:$NN,CA$320,FALSE),'csapat-ranglista'!$A:$FP,CA$321,FALSE)/4),0)</f>
        <v>0</v>
      </c>
      <c r="CB279" s="223">
        <f>IFERROR(IF(RIGHT(VLOOKUP($A279,csapatok!$A:$NN,CB$320,FALSE),5)="Csere",VLOOKUP(LEFT(VLOOKUP($A279,csapatok!$A:$NN,CB$320,FALSE),LEN(VLOOKUP($A279,csapatok!$A:$NN,CB$320,FALSE))-6),'csapat-ranglista'!$A:$FP,CB$321,FALSE)/8,VLOOKUP(VLOOKUP($A279,csapatok!$A:$NN,CB$320,FALSE),'csapat-ranglista'!$A:$FP,CB$321,FALSE)/4),0)</f>
        <v>0</v>
      </c>
      <c r="CC279" s="223">
        <f>IFERROR(IF(RIGHT(VLOOKUP($A279,csapatok!$A:$NN,CC$320,FALSE),5)="Csere",VLOOKUP(LEFT(VLOOKUP($A279,csapatok!$A:$NN,CC$320,FALSE),LEN(VLOOKUP($A279,csapatok!$A:$NN,CC$320,FALSE))-6),'csapat-ranglista'!$A:$FP,CC$321,FALSE)/8,VLOOKUP(VLOOKUP($A279,csapatok!$A:$NN,CC$320,FALSE),'csapat-ranglista'!$A:$FP,CC$321,FALSE)/4),0)</f>
        <v>0</v>
      </c>
      <c r="CD279" s="223">
        <f>IFERROR(IF(RIGHT(VLOOKUP($A279,csapatok!$A:$NN,CD$320,FALSE),5)="Csere",VLOOKUP(LEFT(VLOOKUP($A279,csapatok!$A:$NN,CD$320,FALSE),LEN(VLOOKUP($A279,csapatok!$A:$NN,CD$320,FALSE))-6),'csapat-ranglista'!$A:$FP,CD$321,FALSE)/8,VLOOKUP(VLOOKUP($A279,csapatok!$A:$NN,CD$320,FALSE),'csapat-ranglista'!$A:$FP,CD$321,FALSE)/4),0)</f>
        <v>0</v>
      </c>
      <c r="CE279" s="223">
        <f>IFERROR(IF(RIGHT(VLOOKUP($A279,csapatok!$A:$NN,CE$320,FALSE),5)="Csere",VLOOKUP(LEFT(VLOOKUP($A279,csapatok!$A:$NN,CE$320,FALSE),LEN(VLOOKUP($A279,csapatok!$A:$NN,CE$320,FALSE))-6),'csapat-ranglista'!$A:$FP,CE$321,FALSE)/8,VLOOKUP(VLOOKUP($A279,csapatok!$A:$NN,CE$320,FALSE),'csapat-ranglista'!$A:$FP,CE$321,FALSE)/4),0)</f>
        <v>0</v>
      </c>
      <c r="CF279" s="223">
        <f>IFERROR(IF(RIGHT(VLOOKUP($A279,csapatok!$A:$NN,CF$320,FALSE),5)="Csere",VLOOKUP(LEFT(VLOOKUP($A279,csapatok!$A:$NN,CF$320,FALSE),LEN(VLOOKUP($A279,csapatok!$A:$NN,CF$320,FALSE))-6),'csapat-ranglista'!$A:$FP,CF$321,FALSE)/8,VLOOKUP(VLOOKUP($A279,csapatok!$A:$NN,CF$320,FALSE),'csapat-ranglista'!$A:$FP,CF$321,FALSE)/4),0)</f>
        <v>0</v>
      </c>
      <c r="CG279" s="223">
        <f>IFERROR(IF(RIGHT(VLOOKUP($A279,csapatok!$A:$NN,CG$320,FALSE),5)="Csere",VLOOKUP(LEFT(VLOOKUP($A279,csapatok!$A:$NN,CG$320,FALSE),LEN(VLOOKUP($A279,csapatok!$A:$NN,CG$320,FALSE))-6),'csapat-ranglista'!$A:$FP,CG$321,FALSE)/8,VLOOKUP(VLOOKUP($A279,csapatok!$A:$NN,CG$320,FALSE),'csapat-ranglista'!$A:$FP,CG$321,FALSE)/4),0)</f>
        <v>0</v>
      </c>
      <c r="CH279" s="223">
        <f>IFERROR(IF(RIGHT(VLOOKUP($A279,csapatok!$A:$NN,CH$320,FALSE),5)="Csere",VLOOKUP(LEFT(VLOOKUP($A279,csapatok!$A:$NN,CH$320,FALSE),LEN(VLOOKUP($A279,csapatok!$A:$NN,CH$320,FALSE))-6),'csapat-ranglista'!$A:$FP,CH$321,FALSE)/8,VLOOKUP(VLOOKUP($A279,csapatok!$A:$NN,CH$320,FALSE),'csapat-ranglista'!$A:$FP,CH$321,FALSE)/4),0)</f>
        <v>0</v>
      </c>
      <c r="CI279" s="223">
        <f>IFERROR(IF(RIGHT(VLOOKUP($A279,csapatok!$A:$NN,CI$320,FALSE),5)="Csere",VLOOKUP(LEFT(VLOOKUP($A279,csapatok!$A:$NN,CI$320,FALSE),LEN(VLOOKUP($A279,csapatok!$A:$NN,CI$320,FALSE))-6),'csapat-ranglista'!$A:$FP,CI$321,FALSE)/8,VLOOKUP(VLOOKUP($A279,csapatok!$A:$NN,CI$320,FALSE),'csapat-ranglista'!$A:$FP,CI$321,FALSE)/4),0)</f>
        <v>0</v>
      </c>
      <c r="CJ279" s="224">
        <f>versenyek!$IQ$11*IFERROR(VLOOKUP(VLOOKUP($A279,versenyek!IP:IR,3,FALSE),szabalyok!$A$16:$B$23,2,FALSE)/4,0)</f>
        <v>0</v>
      </c>
      <c r="CK279" s="224">
        <f>versenyek!$IT$11*IFERROR(VLOOKUP(VLOOKUP($A279,versenyek!IS:IU,3,FALSE),szabalyok!$A$16:$B$23,2,FALSE)/4,0)</f>
        <v>0</v>
      </c>
      <c r="CL279" s="223">
        <f>IFERROR(IF(RIGHT(VLOOKUP($A279,csapatok!$A:$NN,CL$320,FALSE),5)="Csere",VLOOKUP(LEFT(VLOOKUP($A279,csapatok!$A:$NN,CL$320,FALSE),LEN(VLOOKUP($A279,csapatok!$A:$NN,CL$320,FALSE))-6),'csapat-ranglista'!$A:$FP,CL$321,FALSE)/8,VLOOKUP(VLOOKUP($A279,csapatok!$A:$NN,CL$320,FALSE),'csapat-ranglista'!$A:$FP,CL$321,FALSE)/4),0)</f>
        <v>0</v>
      </c>
      <c r="CM279" s="223">
        <f>IFERROR(IF(RIGHT(VLOOKUP($A279,csapatok!$A:$NN,CM$320,FALSE),5)="Csere",VLOOKUP(LEFT(VLOOKUP($A279,csapatok!$A:$NN,CM$320,FALSE),LEN(VLOOKUP($A279,csapatok!$A:$NN,CM$320,FALSE))-6),'csapat-ranglista'!$A:$FP,CM$321,FALSE)/8,VLOOKUP(VLOOKUP($A279,csapatok!$A:$NN,CM$320,FALSE),'csapat-ranglista'!$A:$FP,CM$321,FALSE)/4),0)</f>
        <v>0</v>
      </c>
      <c r="CN279" s="223">
        <f>IFERROR(IF(RIGHT(VLOOKUP($A279,csapatok!$A:$NN,CN$320,FALSE),5)="Csere",VLOOKUP(LEFT(VLOOKUP($A279,csapatok!$A:$NN,CN$320,FALSE),LEN(VLOOKUP($A279,csapatok!$A:$NN,CN$320,FALSE))-6),'csapat-ranglista'!$A:$FP,CN$321,FALSE)/8,VLOOKUP(VLOOKUP($A279,csapatok!$A:$NN,CN$320,FALSE),'csapat-ranglista'!$A:$FP,CN$321,FALSE)/4),0)</f>
        <v>0</v>
      </c>
      <c r="CO279" s="223">
        <f>IFERROR(IF(RIGHT(VLOOKUP($A279,csapatok!$A:$NN,CO$320,FALSE),5)="Csere",VLOOKUP(LEFT(VLOOKUP($A279,csapatok!$A:$NN,CO$320,FALSE),LEN(VLOOKUP($A279,csapatok!$A:$NN,CO$320,FALSE))-6),'csapat-ranglista'!$A:$FP,CO$321,FALSE)/8,VLOOKUP(VLOOKUP($A279,csapatok!$A:$NN,CO$320,FALSE),'csapat-ranglista'!$A:$FP,CO$321,FALSE)/4),0)</f>
        <v>0</v>
      </c>
      <c r="CP279" s="223">
        <f>IFERROR(IF(RIGHT(VLOOKUP($A279,csapatok!$A:$NN,CP$320,FALSE),5)="Csere",VLOOKUP(LEFT(VLOOKUP($A279,csapatok!$A:$NN,CP$320,FALSE),LEN(VLOOKUP($A279,csapatok!$A:$NN,CP$320,FALSE))-6),'csapat-ranglista'!$A:$FP,CP$321,FALSE)/8,VLOOKUP(VLOOKUP($A279,csapatok!$A:$NN,CP$320,FALSE),'csapat-ranglista'!$A:$FP,CP$321,FALSE)/4),0)</f>
        <v>0</v>
      </c>
      <c r="CQ279" s="223">
        <f>IFERROR(IF(RIGHT(VLOOKUP($A279,csapatok!$A:$NN,CQ$320,FALSE),5)="Csere",VLOOKUP(LEFT(VLOOKUP($A279,csapatok!$A:$NN,CQ$320,FALSE),LEN(VLOOKUP($A279,csapatok!$A:$NN,CQ$320,FALSE))-6),'csapat-ranglista'!$A:$FP,CQ$321,FALSE)/8,VLOOKUP(VLOOKUP($A279,csapatok!$A:$NN,CQ$320,FALSE),'csapat-ranglista'!$A:$FP,CQ$321,FALSE)/4),0)</f>
        <v>0</v>
      </c>
      <c r="CR279" s="223">
        <f>IFERROR(IF(RIGHT(VLOOKUP($A279,csapatok!$A:$NN,CR$320,FALSE),5)="Csere",VLOOKUP(LEFT(VLOOKUP($A279,csapatok!$A:$NN,CR$320,FALSE),LEN(VLOOKUP($A279,csapatok!$A:$NN,CR$320,FALSE))-6),'csapat-ranglista'!$A:$FP,CR$321,FALSE)/8,VLOOKUP(VLOOKUP($A279,csapatok!$A:$NN,CR$320,FALSE),'csapat-ranglista'!$A:$FP,CR$321,FALSE)/4),0)</f>
        <v>0</v>
      </c>
      <c r="CS279" s="223">
        <f>IFERROR(IF(RIGHT(VLOOKUP($A279,csapatok!$A:$NN,CS$320,FALSE),5)="Csere",VLOOKUP(LEFT(VLOOKUP($A279,csapatok!$A:$NN,CS$320,FALSE),LEN(VLOOKUP($A279,csapatok!$A:$NN,CS$320,FALSE))-6),'csapat-ranglista'!$A:$FP,CS$321,FALSE)/8,VLOOKUP(VLOOKUP($A279,csapatok!$A:$NN,CS$320,FALSE),'csapat-ranglista'!$A:$FP,CS$321,FALSE)/4),0)</f>
        <v>0</v>
      </c>
      <c r="CT279" s="223">
        <f>IFERROR(IF(RIGHT(VLOOKUP($A279,csapatok!$A:$NN,CT$320,FALSE),5)="Csere",VLOOKUP(LEFT(VLOOKUP($A279,csapatok!$A:$NN,CT$320,FALSE),LEN(VLOOKUP($A279,csapatok!$A:$NN,CT$320,FALSE))-6),'csapat-ranglista'!$A:$FP,CT$321,FALSE)/8,VLOOKUP(VLOOKUP($A279,csapatok!$A:$NN,CT$320,FALSE),'csapat-ranglista'!$A:$FP,CT$321,FALSE)/4),0)</f>
        <v>0</v>
      </c>
      <c r="CU279" s="223">
        <f>IFERROR(IF(RIGHT(VLOOKUP($A279,csapatok!$A:$NN,CU$320,FALSE),5)="Csere",VLOOKUP(LEFT(VLOOKUP($A279,csapatok!$A:$NN,CU$320,FALSE),LEN(VLOOKUP($A279,csapatok!$A:$NN,CU$320,FALSE))-6),'csapat-ranglista'!$A:$FP,CU$321,FALSE)/8,VLOOKUP(VLOOKUP($A279,csapatok!$A:$NN,CU$320,FALSE),'csapat-ranglista'!$A:$FP,CU$321,FALSE)/4),0)</f>
        <v>0</v>
      </c>
      <c r="CV279" s="223">
        <f>IFERROR(IF(RIGHT(VLOOKUP($A279,csapatok!$A:$NN,CV$320,FALSE),5)="Csere",VLOOKUP(LEFT(VLOOKUP($A279,csapatok!$A:$NN,CV$320,FALSE),LEN(VLOOKUP($A279,csapatok!$A:$NN,CV$320,FALSE))-6),'csapat-ranglista'!$A:$FP,CV$321,FALSE)/8,VLOOKUP(VLOOKUP($A279,csapatok!$A:$NN,CV$320,FALSE),'csapat-ranglista'!$A:$FP,CV$321,FALSE)/4),0)</f>
        <v>0</v>
      </c>
      <c r="CW279" s="223">
        <f>IFERROR(IF(RIGHT(VLOOKUP($A279,csapatok!$A:$NN,CW$320,FALSE),5)="Csere",VLOOKUP(LEFT(VLOOKUP($A279,csapatok!$A:$NN,CW$320,FALSE),LEN(VLOOKUP($A279,csapatok!$A:$NN,CW$320,FALSE))-6),'csapat-ranglista'!$A:$FP,CW$321,FALSE)/8,VLOOKUP(VLOOKUP($A279,csapatok!$A:$NN,CW$320,FALSE),'csapat-ranglista'!$A:$FP,CW$321,FALSE)/4),0)</f>
        <v>0</v>
      </c>
      <c r="CX279" s="223">
        <f>IFERROR(IF(RIGHT(VLOOKUP($A279,csapatok!$A:$NN,CX$320,FALSE),5)="Csere",VLOOKUP(LEFT(VLOOKUP($A279,csapatok!$A:$NN,CX$320,FALSE),LEN(VLOOKUP($A279,csapatok!$A:$NN,CX$320,FALSE))-6),'csapat-ranglista'!$A:$FP,CX$321,FALSE)/8,VLOOKUP(VLOOKUP($A279,csapatok!$A:$NN,CX$320,FALSE),'csapat-ranglista'!$A:$FP,CX$321,FALSE)/4),0)</f>
        <v>0</v>
      </c>
      <c r="CY279" s="223">
        <f>IFERROR(IF(RIGHT(VLOOKUP($A279,csapatok!$A:$NN,CY$320,FALSE),5)="Csere",VLOOKUP(LEFT(VLOOKUP($A279,csapatok!$A:$NN,CY$320,FALSE),LEN(VLOOKUP($A279,csapatok!$A:$NN,CY$320,FALSE))-6),'csapat-ranglista'!$A:$FP,CY$321,FALSE)/8,VLOOKUP(VLOOKUP($A279,csapatok!$A:$NN,CY$320,FALSE),'csapat-ranglista'!$A:$FP,CY$321,FALSE)/4),0)</f>
        <v>0</v>
      </c>
      <c r="CZ279" s="223">
        <f>IFERROR(IF(RIGHT(VLOOKUP($A279,csapatok!$A:$NN,CZ$320,FALSE),5)="Csere",VLOOKUP(LEFT(VLOOKUP($A279,csapatok!$A:$NN,CZ$320,FALSE),LEN(VLOOKUP($A279,csapatok!$A:$NN,CZ$320,FALSE))-6),'csapat-ranglista'!$A:$FP,CZ$321,FALSE)/8,VLOOKUP(VLOOKUP($A279,csapatok!$A:$NN,CZ$320,FALSE),'csapat-ranglista'!$A:$FP,CZ$321,FALSE)/4),0)</f>
        <v>0</v>
      </c>
      <c r="DA279" s="223">
        <f>IFERROR(IF(RIGHT(VLOOKUP($A279,csapatok!$A:$NN,DA$320,FALSE),5)="Csere",VLOOKUP(LEFT(VLOOKUP($A279,csapatok!$A:$NN,DA$320,FALSE),LEN(VLOOKUP($A279,csapatok!$A:$NN,DA$320,FALSE))-6),'csapat-ranglista'!$A:$FP,DA$321,FALSE)/8,VLOOKUP(VLOOKUP($A279,csapatok!$A:$NN,DA$320,FALSE),'csapat-ranglista'!$A:$FP,DA$321,FALSE)/4),0)</f>
        <v>0</v>
      </c>
      <c r="DB279" s="223">
        <f>IFERROR(IF(RIGHT(VLOOKUP($A279,csapatok!$A:$NN,DB$320,FALSE),5)="Csere",VLOOKUP(LEFT(VLOOKUP($A279,csapatok!$A:$NN,DB$320,FALSE),LEN(VLOOKUP($A279,csapatok!$A:$NN,DB$320,FALSE))-6),'csapat-ranglista'!$A:$FP,DB$321,FALSE)/8,VLOOKUP(VLOOKUP($A279,csapatok!$A:$NN,DB$320,FALSE),'csapat-ranglista'!$A:$FP,DB$321,FALSE)/4),0)</f>
        <v>0</v>
      </c>
      <c r="DC279" s="223">
        <f>IFERROR(IF(RIGHT(VLOOKUP($A279,csapatok!$A:$NN,DC$320,FALSE),5)="Csere",VLOOKUP(LEFT(VLOOKUP($A279,csapatok!$A:$NN,DC$320,FALSE),LEN(VLOOKUP($A279,csapatok!$A:$NN,DC$320,FALSE))-6),'csapat-ranglista'!$A:$FP,DC$321,FALSE)/8,VLOOKUP(VLOOKUP($A279,csapatok!$A:$NN,DC$320,FALSE),'csapat-ranglista'!$A:$FP,DC$321,FALSE)/4),0)</f>
        <v>0</v>
      </c>
      <c r="DD279" s="223">
        <f>IFERROR(IF(RIGHT(VLOOKUP($A279,csapatok!$A:$NN,DD$320,FALSE),5)="Csere",VLOOKUP(LEFT(VLOOKUP($A279,csapatok!$A:$NN,DD$320,FALSE),LEN(VLOOKUP($A279,csapatok!$A:$NN,DD$320,FALSE))-6),'csapat-ranglista'!$A:$FP,DD$321,FALSE)/8,VLOOKUP(VLOOKUP($A279,csapatok!$A:$NN,DD$320,FALSE),'csapat-ranglista'!$A:$FP,DD$321,FALSE)/4),0)</f>
        <v>0</v>
      </c>
      <c r="DE279" s="223">
        <f>IFERROR(IF(RIGHT(VLOOKUP($A279,csapatok!$A:$NN,DE$320,FALSE),5)="Csere",VLOOKUP(LEFT(VLOOKUP($A279,csapatok!$A:$NN,DE$320,FALSE),LEN(VLOOKUP($A279,csapatok!$A:$NN,DE$320,FALSE))-6),'csapat-ranglista'!$A:$FP,DE$321,FALSE)/8,VLOOKUP(VLOOKUP($A279,csapatok!$A:$NN,DE$320,FALSE),'csapat-ranglista'!$A:$FP,DE$321,FALSE)/4),0)</f>
        <v>0</v>
      </c>
      <c r="DF279" s="223">
        <f>IFERROR(IF(RIGHT(VLOOKUP($A279,csapatok!$A:$NN,DF$320,FALSE),5)="Csere",VLOOKUP(LEFT(VLOOKUP($A279,csapatok!$A:$NN,DF$320,FALSE),LEN(VLOOKUP($A279,csapatok!$A:$NN,DF$320,FALSE))-6),'csapat-ranglista'!$A:$FP,DF$321,FALSE)/8,VLOOKUP(VLOOKUP($A279,csapatok!$A:$NN,DF$320,FALSE),'csapat-ranglista'!$A:$FP,DF$321,FALSE)/4),0)</f>
        <v>0</v>
      </c>
      <c r="DG279" s="223">
        <f>IFERROR(IF(RIGHT(VLOOKUP($A279,csapatok!$A:$NN,DG$320,FALSE),5)="Csere",VLOOKUP(LEFT(VLOOKUP($A279,csapatok!$A:$NN,DG$320,FALSE),LEN(VLOOKUP($A279,csapatok!$A:$NN,DG$320,FALSE))-6),'csapat-ranglista'!$A:$FP,DG$321,FALSE)/8,VLOOKUP(VLOOKUP($A279,csapatok!$A:$NN,DG$320,FALSE),'csapat-ranglista'!$A:$FP,DG$321,FALSE)/4),0)</f>
        <v>0</v>
      </c>
      <c r="DH279" s="223">
        <f>IFERROR(IF(RIGHT(VLOOKUP($A279,csapatok!$A:$NN,DH$320,FALSE),5)="Csere",VLOOKUP(LEFT(VLOOKUP($A279,csapatok!$A:$NN,DH$320,FALSE),LEN(VLOOKUP($A279,csapatok!$A:$NN,DH$320,FALSE))-6),'csapat-ranglista'!$A:$FP,DH$321,FALSE)/8,VLOOKUP(VLOOKUP($A279,csapatok!$A:$NN,DH$320,FALSE),'csapat-ranglista'!$A:$FP,DH$321,FALSE)/4),0)</f>
        <v>0</v>
      </c>
      <c r="DI279" s="223">
        <f>IFERROR(IF(RIGHT(VLOOKUP($A279,csapatok!$A:$NN,DI$320,FALSE),5)="Csere",VLOOKUP(LEFT(VLOOKUP($A279,csapatok!$A:$NN,DI$320,FALSE),LEN(VLOOKUP($A279,csapatok!$A:$NN,DI$320,FALSE))-6),'csapat-ranglista'!$A:$FP,DI$321,FALSE)/8,VLOOKUP(VLOOKUP($A279,csapatok!$A:$NN,DI$320,FALSE),'csapat-ranglista'!$A:$FP,DI$321,FALSE)/4),0)</f>
        <v>0</v>
      </c>
      <c r="DJ279" s="223">
        <f>IFERROR(IF(RIGHT(VLOOKUP($A279,csapatok!$A:$NN,DJ$320,FALSE),5)="Csere",VLOOKUP(LEFT(VLOOKUP($A279,csapatok!$A:$NN,DJ$320,FALSE),LEN(VLOOKUP($A279,csapatok!$A:$NN,DJ$320,FALSE))-6),'csapat-ranglista'!$A:$FP,DJ$321,FALSE)/8,VLOOKUP(VLOOKUP($A279,csapatok!$A:$NN,DJ$320,FALSE),'csapat-ranglista'!$A:$FP,DJ$321,FALSE)/4),0)</f>
        <v>0</v>
      </c>
      <c r="DK279" s="223">
        <f>IFERROR(IF(RIGHT(VLOOKUP($A279,csapatok!$A:$NN,DK$320,FALSE),5)="Csere",VLOOKUP(LEFT(VLOOKUP($A279,csapatok!$A:$NN,DK$320,FALSE),LEN(VLOOKUP($A279,csapatok!$A:$NN,DK$320,FALSE))-6),'csapat-ranglista'!$A:$FP,DK$321,FALSE)/8,VLOOKUP(VLOOKUP($A279,csapatok!$A:$NN,DK$320,FALSE),'csapat-ranglista'!$A:$FP,DK$321,FALSE)/4),0)</f>
        <v>0</v>
      </c>
      <c r="DL279" s="223">
        <f>IFERROR(IF(RIGHT(VLOOKUP($A279,csapatok!$A:$NN,DL$320,FALSE),5)="Csere",VLOOKUP(LEFT(VLOOKUP($A279,csapatok!$A:$NN,DL$320,FALSE),LEN(VLOOKUP($A279,csapatok!$A:$NN,DL$320,FALSE))-6),'csapat-ranglista'!$A:$FP,DL$321,FALSE)/8,VLOOKUP(VLOOKUP($A279,csapatok!$A:$NN,DL$320,FALSE),'csapat-ranglista'!$A:$FP,DL$321,FALSE)/4),0)</f>
        <v>0</v>
      </c>
      <c r="DM279" s="223">
        <f>IFERROR(IF(RIGHT(VLOOKUP($A279,csapatok!$A:$NN,DM$320,FALSE),5)="Csere",VLOOKUP(LEFT(VLOOKUP($A279,csapatok!$A:$NN,DM$320,FALSE),LEN(VLOOKUP($A279,csapatok!$A:$NN,DM$320,FALSE))-6),'csapat-ranglista'!$A:$FP,DM$321,FALSE)/8,VLOOKUP(VLOOKUP($A279,csapatok!$A:$NN,DM$320,FALSE),'csapat-ranglista'!$A:$FP,DM$321,FALSE)/4),0)</f>
        <v>0</v>
      </c>
      <c r="DN279" s="223">
        <f>IFERROR(IF(RIGHT(VLOOKUP($A279,csapatok!$A:$NN,DN$320,FALSE),5)="Csere",VLOOKUP(LEFT(VLOOKUP($A279,csapatok!$A:$NN,DN$320,FALSE),LEN(VLOOKUP($A279,csapatok!$A:$NN,DN$320,FALSE))-6),'csapat-ranglista'!$A:$FP,DN$321,FALSE)/8,VLOOKUP(VLOOKUP($A279,csapatok!$A:$NN,DN$320,FALSE),'csapat-ranglista'!$A:$FP,DN$321,FALSE)/4),0)</f>
        <v>0</v>
      </c>
      <c r="DO279" s="224">
        <f>versenyek!$MF$11*IFERROR(VLOOKUP(VLOOKUP($A279,versenyek!ME:MG,3,FALSE),szabalyok!$A$16:$B$23,2,FALSE)/4,0)</f>
        <v>0</v>
      </c>
      <c r="DP279" s="224">
        <f>versenyek!$MI$11*IFERROR(VLOOKUP(VLOOKUP($A279,versenyek!MH:MJ,3,FALSE),szabalyok!$A$16:$B$23,2,FALSE)/4,0)</f>
        <v>0</v>
      </c>
      <c r="DQ279" s="223">
        <f>IFERROR(IF(RIGHT(VLOOKUP($A279,csapatok!$A:$NN,DQ$320,FALSE),5)="Csere",VLOOKUP(LEFT(VLOOKUP($A279,csapatok!$A:$NN,DQ$320,FALSE),LEN(VLOOKUP($A279,csapatok!$A:$NN,DQ$320,FALSE))-6),'csapat-ranglista'!$A:$FP,DQ$321,FALSE)/8,VLOOKUP(VLOOKUP($A279,csapatok!$A:$NN,DQ$320,FALSE),'csapat-ranglista'!$A:$FP,DQ$321,FALSE)/4),0)</f>
        <v>0</v>
      </c>
      <c r="DR279" s="223">
        <f>IFERROR(IF(RIGHT(VLOOKUP($A279,csapatok!$A:$NN,DR$320,FALSE),5)="Csere",VLOOKUP(LEFT(VLOOKUP($A279,csapatok!$A:$NN,DR$320,FALSE),LEN(VLOOKUP($A279,csapatok!$A:$NN,DR$320,FALSE))-6),'csapat-ranglista'!$A:$FP,DR$321,FALSE)/8,VLOOKUP(VLOOKUP($A279,csapatok!$A:$NN,DR$320,FALSE),'csapat-ranglista'!$A:$FP,DR$321,FALSE)/4),0)</f>
        <v>0</v>
      </c>
      <c r="DS279" s="223">
        <f>IFERROR(IF(RIGHT(VLOOKUP($A279,csapatok!$A:$NN,DS$320,FALSE),5)="Csere",VLOOKUP(LEFT(VLOOKUP($A279,csapatok!$A:$NN,DS$320,FALSE),LEN(VLOOKUP($A279,csapatok!$A:$NN,DS$320,FALSE))-6),'csapat-ranglista'!$A:$FP,DS$321,FALSE)/8,VLOOKUP(VLOOKUP($A279,csapatok!$A:$NN,DS$320,FALSE),'csapat-ranglista'!$A:$FP,DS$321,FALSE)/4),0)</f>
        <v>0</v>
      </c>
      <c r="DT279" s="223">
        <f>IFERROR(IF(RIGHT(VLOOKUP($A279,csapatok!$A:$NN,DT$320,FALSE),5)="Csere",VLOOKUP(LEFT(VLOOKUP($A279,csapatok!$A:$NN,DT$320,FALSE),LEN(VLOOKUP($A279,csapatok!$A:$NN,DT$320,FALSE))-6),'csapat-ranglista'!$A:$FP,DT$321,FALSE)/8,VLOOKUP(VLOOKUP($A279,csapatok!$A:$NN,DT$320,FALSE),'csapat-ranglista'!$A:$FP,DT$321,FALSE)/4),0)</f>
        <v>0</v>
      </c>
      <c r="DU279" s="223">
        <f>IFERROR(IF(RIGHT(VLOOKUP($A279,csapatok!$A:$NN,DU$320,FALSE),5)="Csere",VLOOKUP(LEFT(VLOOKUP($A279,csapatok!$A:$NN,DU$320,FALSE),LEN(VLOOKUP($A279,csapatok!$A:$NN,DU$320,FALSE))-6),'csapat-ranglista'!$A:$FP,DU$321,FALSE)/8,VLOOKUP(VLOOKUP($A279,csapatok!$A:$NN,DU$320,FALSE),'csapat-ranglista'!$A:$FP,DU$321,FALSE)/4),0)</f>
        <v>0</v>
      </c>
      <c r="DV279" s="223">
        <f>IFERROR(IF(RIGHT(VLOOKUP($A279,csapatok!$A:$NN,DV$320,FALSE),5)="Csere",VLOOKUP(LEFT(VLOOKUP($A279,csapatok!$A:$NN,DV$320,FALSE),LEN(VLOOKUP($A279,csapatok!$A:$NN,DV$320,FALSE))-6),'csapat-ranglista'!$A:$FP,DV$321,FALSE)/8,VLOOKUP(VLOOKUP($A279,csapatok!$A:$NN,DV$320,FALSE),'csapat-ranglista'!$A:$FP,DV$321,FALSE)/4),0)</f>
        <v>0</v>
      </c>
      <c r="DW279" s="223">
        <f>IFERROR(IF(RIGHT(VLOOKUP($A279,csapatok!$A:$NN,DW$320,FALSE),5)="Csere",VLOOKUP(LEFT(VLOOKUP($A279,csapatok!$A:$NN,DW$320,FALSE),LEN(VLOOKUP($A279,csapatok!$A:$NN,DW$320,FALSE))-6),'csapat-ranglista'!$A:$FP,DW$321,FALSE)/8,VLOOKUP(VLOOKUP($A279,csapatok!$A:$NN,DW$320,FALSE),'csapat-ranglista'!$A:$FP,DW$321,FALSE)/4),0)</f>
        <v>0</v>
      </c>
      <c r="DX279" s="223">
        <f>IFERROR(IF(RIGHT(VLOOKUP($A279,csapatok!$A:$NN,DX$320,FALSE),5)="Csere",VLOOKUP(LEFT(VLOOKUP($A279,csapatok!$A:$NN,DX$320,FALSE),LEN(VLOOKUP($A279,csapatok!$A:$NN,DX$320,FALSE))-6),'csapat-ranglista'!$A:$FP,DX$321,FALSE)/8,VLOOKUP(VLOOKUP($A279,csapatok!$A:$NN,DX$320,FALSE),'csapat-ranglista'!$A:$FP,DX$321,FALSE)/4),0)</f>
        <v>0</v>
      </c>
      <c r="DY279" s="223">
        <f>IFERROR(IF(RIGHT(VLOOKUP($A279,csapatok!$A:$NN,DY$320,FALSE),5)="Csere",VLOOKUP(LEFT(VLOOKUP($A279,csapatok!$A:$NN,DY$320,FALSE),LEN(VLOOKUP($A279,csapatok!$A:$NN,DY$320,FALSE))-6),'csapat-ranglista'!$A:$FP,DY$321,FALSE)/8,VLOOKUP(VLOOKUP($A279,csapatok!$A:$NN,DY$320,FALSE),'csapat-ranglista'!$A:$FP,DY$321,FALSE)/4),0)</f>
        <v>0</v>
      </c>
      <c r="DZ279" s="223">
        <f>IFERROR(IF(RIGHT(VLOOKUP($A279,csapatok!$A:$NN,DZ$320,FALSE),5)="Csere",VLOOKUP(LEFT(VLOOKUP($A279,csapatok!$A:$NN,DZ$320,FALSE),LEN(VLOOKUP($A279,csapatok!$A:$NN,DZ$320,FALSE))-6),'csapat-ranglista'!$A:$FP,DZ$321,FALSE)/8,VLOOKUP(VLOOKUP($A279,csapatok!$A:$NN,DZ$320,FALSE),'csapat-ranglista'!$A:$FP,DZ$321,FALSE)/4),0)</f>
        <v>0</v>
      </c>
      <c r="EA279" s="223">
        <f>IFERROR(IF(RIGHT(VLOOKUP($A279,csapatok!$A:$NN,EA$320,FALSE),5)="Csere",VLOOKUP(LEFT(VLOOKUP($A279,csapatok!$A:$NN,EA$320,FALSE),LEN(VLOOKUP($A279,csapatok!$A:$NN,EA$320,FALSE))-6),'csapat-ranglista'!$A:$FP,EA$321,FALSE)/8,VLOOKUP(VLOOKUP($A279,csapatok!$A:$NN,EA$320,FALSE),'csapat-ranglista'!$A:$FP,EA$321,FALSE)/4),0)</f>
        <v>0</v>
      </c>
      <c r="EB279" s="223">
        <f>IFERROR(IF(RIGHT(VLOOKUP($A279,csapatok!$A:$NN,EB$320,FALSE),5)="Csere",VLOOKUP(LEFT(VLOOKUP($A279,csapatok!$A:$NN,EB$320,FALSE),LEN(VLOOKUP($A279,csapatok!$A:$NN,EB$320,FALSE))-6),'csapat-ranglista'!$A:$FP,EB$321,FALSE)/8,VLOOKUP(VLOOKUP($A279,csapatok!$A:$NN,EB$320,FALSE),'csapat-ranglista'!$A:$FP,EB$321,FALSE)/4),0)</f>
        <v>0</v>
      </c>
      <c r="EC279" s="223">
        <f>IFERROR(IF(RIGHT(VLOOKUP($A279,csapatok!$A:$NN,EC$320,FALSE),5)="Csere",VLOOKUP(LEFT(VLOOKUP($A279,csapatok!$A:$NN,EC$320,FALSE),LEN(VLOOKUP($A279,csapatok!$A:$NN,EC$320,FALSE))-6),'csapat-ranglista'!$A:$FP,EC$321,FALSE)/8,VLOOKUP(VLOOKUP($A279,csapatok!$A:$NN,EC$320,FALSE),'csapat-ranglista'!$A:$FP,EC$321,FALSE)/4),0)</f>
        <v>0</v>
      </c>
      <c r="ED279" s="223">
        <f>IFERROR(IF(RIGHT(VLOOKUP($A279,csapatok!$A:$NN,ED$320,FALSE),5)="Csere",VLOOKUP(LEFT(VLOOKUP($A279,csapatok!$A:$NN,ED$320,FALSE),LEN(VLOOKUP($A279,csapatok!$A:$NN,ED$320,FALSE))-6),'csapat-ranglista'!$A:$FP,ED$321,FALSE)/8,VLOOKUP(VLOOKUP($A279,csapatok!$A:$NN,ED$320,FALSE),'csapat-ranglista'!$A:$FP,ED$321,FALSE)/4),0)</f>
        <v>0</v>
      </c>
      <c r="EE279" s="223">
        <f>IFERROR(IF(RIGHT(VLOOKUP($A279,csapatok!$A:$NN,EE$320,FALSE),5)="Csere",VLOOKUP(LEFT(VLOOKUP($A279,csapatok!$A:$NN,EE$320,FALSE),LEN(VLOOKUP($A279,csapatok!$A:$NN,EE$320,FALSE))-6),'csapat-ranglista'!$A:$FP,EE$321,FALSE)/8,VLOOKUP(VLOOKUP($A279,csapatok!$A:$NN,EE$320,FALSE),'csapat-ranglista'!$A:$FP,EE$321,FALSE)/4),0)</f>
        <v>0</v>
      </c>
      <c r="EF279" s="223">
        <f>IFERROR(IF(RIGHT(VLOOKUP($A279,csapatok!$A:$NN,EF$320,FALSE),5)="Csere",VLOOKUP(LEFT(VLOOKUP($A279,csapatok!$A:$NN,EF$320,FALSE),LEN(VLOOKUP($A279,csapatok!$A:$NN,EF$320,FALSE))-6),'csapat-ranglista'!$A:$FP,EF$321,FALSE)/8,VLOOKUP(VLOOKUP($A279,csapatok!$A:$NN,EF$320,FALSE),'csapat-ranglista'!$A:$FP,EF$321,FALSE)/4),0)</f>
        <v>0</v>
      </c>
      <c r="EG279" s="223">
        <f>IFERROR(IF(RIGHT(VLOOKUP($A279,csapatok!$A:$NN,EG$320,FALSE),5)="Csere",VLOOKUP(LEFT(VLOOKUP($A279,csapatok!$A:$NN,EG$320,FALSE),LEN(VLOOKUP($A279,csapatok!$A:$NN,EG$320,FALSE))-6),'csapat-ranglista'!$A:$FP,EG$321,FALSE)/8,VLOOKUP(VLOOKUP($A279,csapatok!$A:$NN,EG$320,FALSE),'csapat-ranglista'!$A:$FP,EG$321,FALSE)/4),0)</f>
        <v>0</v>
      </c>
      <c r="EH279" s="223">
        <f>IFERROR(IF(RIGHT(VLOOKUP($A279,csapatok!$A:$NN,EH$320,FALSE),5)="Csere",VLOOKUP(LEFT(VLOOKUP($A279,csapatok!$A:$NN,EH$320,FALSE),LEN(VLOOKUP($A279,csapatok!$A:$NN,EH$320,FALSE))-6),'csapat-ranglista'!$A:$FP,EH$321,FALSE)/8,VLOOKUP(VLOOKUP($A279,csapatok!$A:$NN,EH$320,FALSE),'csapat-ranglista'!$A:$FP,EH$321,FALSE)/4),0)</f>
        <v>0</v>
      </c>
      <c r="EI279" s="223">
        <f>IFERROR(IF(RIGHT(VLOOKUP($A279,csapatok!$A:$NN,EI$320,FALSE),5)="Csere",VLOOKUP(LEFT(VLOOKUP($A279,csapatok!$A:$NN,EI$320,FALSE),LEN(VLOOKUP($A279,csapatok!$A:$NN,EI$320,FALSE))-6),'csapat-ranglista'!$A:$FP,EI$321,FALSE)/8,VLOOKUP(VLOOKUP($A279,csapatok!$A:$NN,EI$320,FALSE),'csapat-ranglista'!$A:$FP,EI$321,FALSE)/4),0)</f>
        <v>0</v>
      </c>
      <c r="EJ279" s="223">
        <f>IFERROR(IF(RIGHT(VLOOKUP($A279,csapatok!$A:$NN,EJ$320,FALSE),5)="Csere",VLOOKUP(LEFT(VLOOKUP($A279,csapatok!$A:$NN,EJ$320,FALSE),LEN(VLOOKUP($A279,csapatok!$A:$NN,EJ$320,FALSE))-6),'csapat-ranglista'!$A:$FP,EJ$321,FALSE)/8,VLOOKUP(VLOOKUP($A279,csapatok!$A:$NN,EJ$320,FALSE),'csapat-ranglista'!$A:$FP,EJ$321,FALSE)/4),0)</f>
        <v>0</v>
      </c>
      <c r="EK279" s="223">
        <f>IFERROR(IF(RIGHT(VLOOKUP($A279,csapatok!$A:$NN,EK$320,FALSE),5)="Csere",VLOOKUP(LEFT(VLOOKUP($A279,csapatok!$A:$NN,EK$320,FALSE),LEN(VLOOKUP($A279,csapatok!$A:$NN,EK$320,FALSE))-6),'csapat-ranglista'!$A:$FP,EK$321,FALSE)/8,VLOOKUP(VLOOKUP($A279,csapatok!$A:$NN,EK$320,FALSE),'csapat-ranglista'!$A:$FP,EK$321,FALSE)/4),0)</f>
        <v>0</v>
      </c>
      <c r="EL279" s="223">
        <f>IFERROR(IF(RIGHT(VLOOKUP($A279,csapatok!$A:$NN,EL$320,FALSE),5)="Csere",VLOOKUP(LEFT(VLOOKUP($A279,csapatok!$A:$NN,EL$320,FALSE),LEN(VLOOKUP($A279,csapatok!$A:$NN,EL$320,FALSE))-6),'csapat-ranglista'!$A:$FP,EL$321,FALSE)/8,VLOOKUP(VLOOKUP($A279,csapatok!$A:$NN,EL$320,FALSE),'csapat-ranglista'!$A:$FP,EL$321,FALSE)/4),0)</f>
        <v>0</v>
      </c>
      <c r="EM279" s="223">
        <f>IFERROR(IF(RIGHT(VLOOKUP($A279,csapatok!$A:$NN,EM$320,FALSE),5)="Csere",VLOOKUP(LEFT(VLOOKUP($A279,csapatok!$A:$NN,EM$320,FALSE),LEN(VLOOKUP($A279,csapatok!$A:$NN,EM$320,FALSE))-6),'csapat-ranglista'!$A:$FP,EM$321,FALSE)/8,VLOOKUP(VLOOKUP($A279,csapatok!$A:$NN,EM$320,FALSE),'csapat-ranglista'!$A:$FP,EM$321,FALSE)/4),0)</f>
        <v>0</v>
      </c>
      <c r="EN279" s="223">
        <f>IFERROR(IF(RIGHT(VLOOKUP($A279,csapatok!$A:$NN,EN$320,FALSE),5)="Csere",VLOOKUP(LEFT(VLOOKUP($A279,csapatok!$A:$NN,EN$320,FALSE),LEN(VLOOKUP($A279,csapatok!$A:$NN,EN$320,FALSE))-6),'csapat-ranglista'!$A:$FP,EN$321,FALSE)/8,VLOOKUP(VLOOKUP($A279,csapatok!$A:$NN,EN$320,FALSE),'csapat-ranglista'!$A:$FP,EN$321,FALSE)/4),0)</f>
        <v>0</v>
      </c>
      <c r="EO279" s="223">
        <f>IFERROR(IF(RIGHT(VLOOKUP($A279,csapatok!$A:$NN,EO$320,FALSE),5)="Csere",VLOOKUP(LEFT(VLOOKUP($A279,csapatok!$A:$NN,EO$320,FALSE),LEN(VLOOKUP($A279,csapatok!$A:$NN,EO$320,FALSE))-6),'csapat-ranglista'!$A:$FP,EO$321,FALSE)/8,VLOOKUP(VLOOKUP($A279,csapatok!$A:$NN,EO$320,FALSE),'csapat-ranglista'!$A:$FP,EO$321,FALSE)/4),0)</f>
        <v>0</v>
      </c>
      <c r="EP279" s="223">
        <f>IFERROR(IF(RIGHT(VLOOKUP($A279,csapatok!$A:$NN,EP$320,FALSE),5)="Csere",VLOOKUP(LEFT(VLOOKUP($A279,csapatok!$A:$NN,EP$320,FALSE),LEN(VLOOKUP($A279,csapatok!$A:$NN,EP$320,FALSE))-6),'csapat-ranglista'!$A:$FP,EP$321,FALSE)/8,VLOOKUP(VLOOKUP($A279,csapatok!$A:$NN,EP$320,FALSE),'csapat-ranglista'!$A:$FP,EP$321,FALSE)/4),0)</f>
        <v>0</v>
      </c>
      <c r="EQ279" s="223">
        <f>IFERROR(IF(RIGHT(VLOOKUP($A279,csapatok!$A:$NN,EQ$320,FALSE),5)="Csere",VLOOKUP(LEFT(VLOOKUP($A279,csapatok!$A:$NN,EQ$320,FALSE),LEN(VLOOKUP($A279,csapatok!$A:$NN,EQ$320,FALSE))-6),'csapat-ranglista'!$A:$FP,EQ$321,FALSE)/8,VLOOKUP(VLOOKUP($A279,csapatok!$A:$NN,EQ$320,FALSE),'csapat-ranglista'!$A:$FP,EQ$321,FALSE)/4),0)</f>
        <v>0</v>
      </c>
      <c r="ER279" s="223">
        <f>IFERROR(IF(RIGHT(VLOOKUP($A279,csapatok!$A:$NN,ER$320,FALSE),5)="Csere",VLOOKUP(LEFT(VLOOKUP($A279,csapatok!$A:$NN,ER$320,FALSE),LEN(VLOOKUP($A279,csapatok!$A:$NN,ER$320,FALSE))-6),'csapat-ranglista'!$A:$FP,ER$321,FALSE)/8,VLOOKUP(VLOOKUP($A279,csapatok!$A:$NN,ER$320,FALSE),'csapat-ranglista'!$A:$FP,ER$321,FALSE)/4),0)</f>
        <v>0</v>
      </c>
      <c r="ES279" s="223">
        <f>IFERROR(IF(RIGHT(VLOOKUP($A279,csapatok!$A:$NN,ES$320,FALSE),5)="Csere",VLOOKUP(LEFT(VLOOKUP($A279,csapatok!$A:$NN,ES$320,FALSE),LEN(VLOOKUP($A279,csapatok!$A:$NN,ES$320,FALSE))-6),'csapat-ranglista'!$A:$FP,ES$321,FALSE)/8,VLOOKUP(VLOOKUP($A279,csapatok!$A:$NN,ES$320,FALSE),'csapat-ranglista'!$A:$FP,ES$321,FALSE)/4),0)</f>
        <v>0</v>
      </c>
      <c r="ET279" s="223">
        <f>IFERROR(IF(RIGHT(VLOOKUP($A279,csapatok!$A:$NN,ET$320,FALSE),5)="Csere",VLOOKUP(LEFT(VLOOKUP($A279,csapatok!$A:$NN,ET$320,FALSE),LEN(VLOOKUP($A279,csapatok!$A:$NN,ET$320,FALSE))-6),'csapat-ranglista'!$A:$FP,ET$321,FALSE)/8,VLOOKUP(VLOOKUP($A279,csapatok!$A:$NN,ET$320,FALSE),'csapat-ranglista'!$A:$FP,ET$321,FALSE)/4),0)</f>
        <v>0</v>
      </c>
      <c r="EU279" s="223">
        <f>IFERROR(IF(RIGHT(VLOOKUP($A279,csapatok!$A:$NN,EU$320,FALSE),5)="Csere",VLOOKUP(LEFT(VLOOKUP($A279,csapatok!$A:$NN,EU$320,FALSE),LEN(VLOOKUP($A279,csapatok!$A:$NN,EU$320,FALSE))-6),'csapat-ranglista'!$A:$FP,EU$321,FALSE)/8,VLOOKUP(VLOOKUP($A279,csapatok!$A:$NN,EU$320,FALSE),'csapat-ranglista'!$A:$FP,EU$321,FALSE)/4),0)</f>
        <v>0</v>
      </c>
      <c r="EV279" s="223">
        <f>IFERROR(IF(RIGHT(VLOOKUP($A279,csapatok!$A:$NN,EV$320,FALSE),5)="Csere",VLOOKUP(LEFT(VLOOKUP($A279,csapatok!$A:$NN,EV$320,FALSE),LEN(VLOOKUP($A279,csapatok!$A:$NN,EV$320,FALSE))-6),'csapat-ranglista'!$A:$FP,EV$321,FALSE)/8,VLOOKUP(VLOOKUP($A279,csapatok!$A:$NN,EV$320,FALSE),'csapat-ranglista'!$A:$FP,EV$321,FALSE)/4),0)</f>
        <v>0</v>
      </c>
      <c r="EW279" s="223">
        <f>IFERROR(IF(RIGHT(VLOOKUP($A279,csapatok!$A:$NN,EW$320,FALSE),5)="Csere",VLOOKUP(LEFT(VLOOKUP($A279,csapatok!$A:$NN,EW$320,FALSE),LEN(VLOOKUP($A279,csapatok!$A:$NN,EW$320,FALSE))-6),'csapat-ranglista'!$A:$FP,EW$321,FALSE)/8,VLOOKUP(VLOOKUP($A279,csapatok!$A:$NN,EW$320,FALSE),'csapat-ranglista'!$A:$FP,EW$321,FALSE)/4),0)</f>
        <v>0</v>
      </c>
      <c r="EX279" s="223">
        <f>IFERROR(IF(RIGHT(VLOOKUP($A279,csapatok!$A:$NN,EX$320,FALSE),5)="Csere",VLOOKUP(LEFT(VLOOKUP($A279,csapatok!$A:$NN,EX$320,FALSE),LEN(VLOOKUP($A279,csapatok!$A:$NN,EX$320,FALSE))-6),'csapat-ranglista'!$A:$FP,EX$321,FALSE)/8,VLOOKUP(VLOOKUP($A279,csapatok!$A:$NN,EX$320,FALSE),'csapat-ranglista'!$A:$FP,EX$321,FALSE)/4),0)</f>
        <v>0</v>
      </c>
      <c r="EY279" s="223">
        <f>IFERROR(IF(RIGHT(VLOOKUP($A279,csapatok!$A:$NN,EY$320,FALSE),5)="Csere",VLOOKUP(LEFT(VLOOKUP($A279,csapatok!$A:$NN,EY$320,FALSE),LEN(VLOOKUP($A279,csapatok!$A:$NN,EY$320,FALSE))-6),'csapat-ranglista'!$A:$FP,EY$321,FALSE)/8,VLOOKUP(VLOOKUP($A279,csapatok!$A:$NN,EY$320,FALSE),'csapat-ranglista'!$A:$FP,EY$321,FALSE)/4),0)</f>
        <v>0</v>
      </c>
      <c r="EZ279" s="223">
        <f>IFERROR(IF(RIGHT(VLOOKUP($A279,csapatok!$A:$NN,EZ$320,FALSE),5)="Csere",VLOOKUP(LEFT(VLOOKUP($A279,csapatok!$A:$NN,EZ$320,FALSE),LEN(VLOOKUP($A279,csapatok!$A:$NN,EZ$320,FALSE))-6),'csapat-ranglista'!$A:$FP,EZ$321,FALSE)/8,VLOOKUP(VLOOKUP($A279,csapatok!$A:$NN,EZ$320,FALSE),'csapat-ranglista'!$A:$FP,EZ$321,FALSE)/4),0)</f>
        <v>0</v>
      </c>
      <c r="FA279" s="223">
        <f>IFERROR(IF(RIGHT(VLOOKUP($A279,csapatok!$A:$NN,FA$320,FALSE),5)="Csere",VLOOKUP(LEFT(VLOOKUP($A279,csapatok!$A:$NN,FA$320,FALSE),LEN(VLOOKUP($A279,csapatok!$A:$NN,FA$320,FALSE))-6),'csapat-ranglista'!$A:$FP,FA$321,FALSE)/8,VLOOKUP(VLOOKUP($A279,csapatok!$A:$NN,FA$320,FALSE),'csapat-ranglista'!$A:$FP,FA$321,FALSE)/4),0)</f>
        <v>0</v>
      </c>
      <c r="FB279" s="223">
        <f>IFERROR(IF(RIGHT(VLOOKUP($A279,csapatok!$A:$NN,FB$320,FALSE),5)="Csere",VLOOKUP(LEFT(VLOOKUP($A279,csapatok!$A:$NN,FB$320,FALSE),LEN(VLOOKUP($A279,csapatok!$A:$NN,FB$320,FALSE))-6),'csapat-ranglista'!$A:$FP,FB$321,FALSE)/8,VLOOKUP(VLOOKUP($A279,csapatok!$A:$NN,FB$320,FALSE),'csapat-ranglista'!$A:$FP,FB$321,FALSE)/4),0)</f>
        <v>0</v>
      </c>
      <c r="FC279" s="223">
        <f>IFERROR(IF(RIGHT(VLOOKUP($A279,csapatok!$A:$NN,FC$320,FALSE),5)="Csere",VLOOKUP(LEFT(VLOOKUP($A279,csapatok!$A:$NN,FC$320,FALSE),LEN(VLOOKUP($A279,csapatok!$A:$NN,FC$320,FALSE))-6),'csapat-ranglista'!$A:$FP,FC$321,FALSE)/8,VLOOKUP(VLOOKUP($A279,csapatok!$A:$NN,FC$320,FALSE),'csapat-ranglista'!$A:$FP,FC$321,FALSE)/4),0)</f>
        <v>0</v>
      </c>
      <c r="FD279" s="224">
        <f>versenyek!$QY$11*IFERROR(VLOOKUP(VLOOKUP($A279,versenyek!QX:QZ,3,FALSE),szabalyok!$A$16:$B$23,2,FALSE)/4,0)</f>
        <v>0</v>
      </c>
      <c r="FE279" s="224">
        <f>versenyek!$RB$11*IFERROR(VLOOKUP(VLOOKUP($A279,versenyek!RA:RC,3,FALSE),szabalyok!$A$16:$B$23,2,FALSE)/4,0)</f>
        <v>0</v>
      </c>
      <c r="FF279" s="223">
        <f>IFERROR(IF(RIGHT(VLOOKUP($A279,csapatok!$A:$NN,FF$320,FALSE),5)="Csere",VLOOKUP(LEFT(VLOOKUP($A279,csapatok!$A:$NN,FF$320,FALSE),LEN(VLOOKUP($A279,csapatok!$A:$NN,FF$320,FALSE))-6),'csapat-ranglista'!$A:$FP,FF$321,FALSE)/8,VLOOKUP(VLOOKUP($A279,csapatok!$A:$NN,FF$320,FALSE),'csapat-ranglista'!$A:$FP,FF$321,FALSE)/4),0)</f>
        <v>0</v>
      </c>
      <c r="FG279" s="223">
        <f>IFERROR(IF(RIGHT(VLOOKUP($A279,csapatok!$A:$NN,FG$320,FALSE),5)="Csere",VLOOKUP(LEFT(VLOOKUP($A279,csapatok!$A:$NN,FG$320,FALSE),LEN(VLOOKUP($A279,csapatok!$A:$NN,FG$320,FALSE))-6),'csapat-ranglista'!$A:$FP,FG$321,FALSE)/8,VLOOKUP(VLOOKUP($A279,csapatok!$A:$NN,FG$320,FALSE),'csapat-ranglista'!$A:$FP,FG$321,FALSE)/4),0)</f>
        <v>0</v>
      </c>
      <c r="FH279" s="223">
        <f>IFERROR(IF(RIGHT(VLOOKUP($A279,csapatok!$A:$NN,FH$320,FALSE),5)="Csere",VLOOKUP(LEFT(VLOOKUP($A279,csapatok!$A:$NN,FH$320,FALSE),LEN(VLOOKUP($A279,csapatok!$A:$NN,FH$320,FALSE))-6),'csapat-ranglista'!$A:$FP,FH$321,FALSE)/8,VLOOKUP(VLOOKUP($A279,csapatok!$A:$NN,FH$320,FALSE),'csapat-ranglista'!$A:$FP,FH$321,FALSE)/4),0)</f>
        <v>0</v>
      </c>
      <c r="FI279" s="223">
        <f>IFERROR(IF(RIGHT(VLOOKUP($A279,csapatok!$A:$NN,FI$320,FALSE),5)="Csere",VLOOKUP(LEFT(VLOOKUP($A279,csapatok!$A:$NN,FI$320,FALSE),LEN(VLOOKUP($A279,csapatok!$A:$NN,FI$320,FALSE))-6),'csapat-ranglista'!$A:$FP,FI$321,FALSE)/8,VLOOKUP(VLOOKUP($A279,csapatok!$A:$NN,FI$320,FALSE),'csapat-ranglista'!$A:$FP,FI$321,FALSE)/4),0)</f>
        <v>0</v>
      </c>
      <c r="FJ279" s="223">
        <f>IFERROR(IF(RIGHT(VLOOKUP($A279,csapatok!$A:$NN,FJ$320,FALSE),5)="Csere",VLOOKUP(LEFT(VLOOKUP($A279,csapatok!$A:$NN,FJ$320,FALSE),LEN(VLOOKUP($A279,csapatok!$A:$NN,FJ$320,FALSE))-6),'csapat-ranglista'!$A:$FP,FJ$321,FALSE)/8,VLOOKUP(VLOOKUP($A279,csapatok!$A:$NN,FJ$320,FALSE),'csapat-ranglista'!$A:$FP,FJ$321,FALSE)/4),0)</f>
        <v>0</v>
      </c>
      <c r="FK279" s="223">
        <f>IFERROR(IF(RIGHT(VLOOKUP($A279,csapatok!$A:$NN,FK$320,FALSE),5)="Csere",VLOOKUP(LEFT(VLOOKUP($A279,csapatok!$A:$NN,FK$320,FALSE),LEN(VLOOKUP($A279,csapatok!$A:$NN,FK$320,FALSE))-6),'csapat-ranglista'!$A:$FP,FK$321,FALSE)/8,VLOOKUP(VLOOKUP($A279,csapatok!$A:$NN,FK$320,FALSE),'csapat-ranglista'!$A:$FP,FK$321,FALSE)/4),0)</f>
        <v>0</v>
      </c>
      <c r="FL279" s="223">
        <f>IFERROR(IF(RIGHT(VLOOKUP($A279,csapatok!$A:$NN,FL$320,FALSE),5)="Csere",VLOOKUP(LEFT(VLOOKUP($A279,csapatok!$A:$NN,FL$320,FALSE),LEN(VLOOKUP($A279,csapatok!$A:$NN,FL$320,FALSE))-6),'csapat-ranglista'!$A:$FP,FL$321,FALSE)/8,VLOOKUP(VLOOKUP($A279,csapatok!$A:$NN,FL$320,FALSE),'csapat-ranglista'!$A:$FP,FL$321,FALSE)/4),0)</f>
        <v>0</v>
      </c>
      <c r="FM279" s="223">
        <f>IFERROR(IF(RIGHT(VLOOKUP($A279,csapatok!$A:$NN,FM$320,FALSE),5)="Csere",VLOOKUP(LEFT(VLOOKUP($A279,csapatok!$A:$NN,FM$320,FALSE),LEN(VLOOKUP($A279,csapatok!$A:$NN,FM$320,FALSE))-6),'csapat-ranglista'!$A:$FP,FM$321,FALSE)/8,VLOOKUP(VLOOKUP($A279,csapatok!$A:$NN,FM$320,FALSE),'csapat-ranglista'!$A:$FP,FM$321,FALSE)/4),0)</f>
        <v>0</v>
      </c>
      <c r="FN279" s="223">
        <f>IFERROR(IF(RIGHT(VLOOKUP($A279,csapatok!$A:$NN,FN$320,FALSE),5)="Csere",VLOOKUP(LEFT(VLOOKUP($A279,csapatok!$A:$NN,FN$320,FALSE),LEN(VLOOKUP($A279,csapatok!$A:$NN,FN$320,FALSE))-6),'csapat-ranglista'!$A:$FP,FN$321,FALSE)/8,VLOOKUP(VLOOKUP($A279,csapatok!$A:$NN,FN$320,FALSE),'csapat-ranglista'!$A:$FP,FN$321,FALSE)/4),0)</f>
        <v>0</v>
      </c>
      <c r="FO279" s="223">
        <f>IFERROR(IF(RIGHT(VLOOKUP($A279,csapatok!$A:$NN,FO$320,FALSE),5)="Csere",VLOOKUP(LEFT(VLOOKUP($A279,csapatok!$A:$NN,FO$320,FALSE),LEN(VLOOKUP($A279,csapatok!$A:$NN,FO$320,FALSE))-6),'csapat-ranglista'!$A:$FP,FO$321,FALSE)/8,VLOOKUP(VLOOKUP($A279,csapatok!$A:$NN,FO$320,FALSE),'csapat-ranglista'!$A:$FP,FO$321,FALSE)/4),0)</f>
        <v>0</v>
      </c>
      <c r="FP279" s="223">
        <f>IFERROR(IF(RIGHT(VLOOKUP($A279,csapatok!$A:$NN,FP$320,FALSE),5)="Csere",VLOOKUP(LEFT(VLOOKUP($A279,csapatok!$A:$NN,FP$320,FALSE),LEN(VLOOKUP($A279,csapatok!$A:$NN,FP$320,FALSE))-6),'csapat-ranglista'!$A:$FP,FP$321,FALSE)/8,VLOOKUP(VLOOKUP($A279,csapatok!$A:$NN,FP$320,FALSE),'csapat-ranglista'!$A:$FP,FP$321,FALSE)/4),0)</f>
        <v>0</v>
      </c>
      <c r="FQ279" s="223">
        <f>IFERROR(IF(RIGHT(VLOOKUP($A279,csapatok!$A:$NN,FQ$320,FALSE),5)="Csere",VLOOKUP(LEFT(VLOOKUP($A279,csapatok!$A:$NN,FQ$320,FALSE),LEN(VLOOKUP($A279,csapatok!$A:$NN,FQ$320,FALSE))-6),'csapat-ranglista'!$A:$FP,FQ$321,FALSE)/8,VLOOKUP(VLOOKUP($A279,csapatok!$A:$NN,FQ$320,FALSE),'csapat-ranglista'!$A:$FP,FQ$321,FALSE)/4),0)</f>
        <v>0</v>
      </c>
      <c r="FR279" s="223">
        <f>IFERROR(IF(RIGHT(VLOOKUP($A279,csapatok!$A:$NN,FR$320,FALSE),5)="Csere",VLOOKUP(LEFT(VLOOKUP($A279,csapatok!$A:$NN,FR$320,FALSE),LEN(VLOOKUP($A279,csapatok!$A:$NN,FR$320,FALSE))-6),'csapat-ranglista'!$A:$FP,FR$321,FALSE)/8,VLOOKUP(VLOOKUP($A279,csapatok!$A:$NN,FR$320,FALSE),'csapat-ranglista'!$A:$FP,FR$321,FALSE)/4),0)</f>
        <v>0</v>
      </c>
      <c r="FS279" s="223">
        <f>IFERROR(IF(RIGHT(VLOOKUP($A279,csapatok!$A:$NN,FS$320,FALSE),5)="Csere",VLOOKUP(LEFT(VLOOKUP($A279,csapatok!$A:$NN,FS$320,FALSE),LEN(VLOOKUP($A279,csapatok!$A:$NN,FS$320,FALSE))-6),'csapat-ranglista'!$A:$FP,FS$321,FALSE)/8,VLOOKUP(VLOOKUP($A279,csapatok!$A:$NN,FS$320,FALSE),'csapat-ranglista'!$A:$FP,FS$321,FALSE)/4),0)</f>
        <v>0</v>
      </c>
      <c r="FT279" s="223">
        <f>IFERROR(IF(RIGHT(VLOOKUP($A279,csapatok!$A:$NN,FT$320,FALSE),5)="Csere",VLOOKUP(LEFT(VLOOKUP($A279,csapatok!$A:$NN,FT$320,FALSE),LEN(VLOOKUP($A279,csapatok!$A:$NN,FT$320,FALSE))-6),'csapat-ranglista'!$A:$FP,FT$321,FALSE)/8,VLOOKUP(VLOOKUP($A279,csapatok!$A:$NN,FT$320,FALSE),'csapat-ranglista'!$A:$FP,FT$321,FALSE)/4),0)</f>
        <v>0</v>
      </c>
      <c r="FU279" s="223">
        <f>IFERROR(IF(RIGHT(VLOOKUP($A279,csapatok!$A:$NN,FU$320,FALSE),5)="Csere",VLOOKUP(LEFT(VLOOKUP($A279,csapatok!$A:$NN,FU$320,FALSE),LEN(VLOOKUP($A279,csapatok!$A:$NN,FU$320,FALSE))-6),'csapat-ranglista'!$A:$FP,FU$321,FALSE)/8,VLOOKUP(VLOOKUP($A279,csapatok!$A:$NN,FU$320,FALSE),'csapat-ranglista'!$A:$FP,FU$321,FALSE)/4),0)</f>
        <v>0</v>
      </c>
      <c r="FV279" s="223">
        <f>IFERROR(IF(RIGHT(VLOOKUP($A279,csapatok!$A:$NN,FV$320,FALSE),5)="Csere",VLOOKUP(LEFT(VLOOKUP($A279,csapatok!$A:$NN,FV$320,FALSE),LEN(VLOOKUP($A279,csapatok!$A:$NN,FV$320,FALSE))-6),'csapat-ranglista'!$A:$FP,FV$321,FALSE)/8,VLOOKUP(VLOOKUP($A279,csapatok!$A:$NN,FV$320,FALSE),'csapat-ranglista'!$A:$FP,FV$321,FALSE)/4),0)</f>
        <v>0</v>
      </c>
      <c r="FW279" s="223">
        <f>IFERROR(IF(RIGHT(VLOOKUP($A279,csapatok!$A:$NN,FW$320,FALSE),5)="Csere",VLOOKUP(LEFT(VLOOKUP($A279,csapatok!$A:$NN,FW$320,FALSE),LEN(VLOOKUP($A279,csapatok!$A:$NN,FW$320,FALSE))-6),'csapat-ranglista'!$A:$FP,FW$321,FALSE)/8,VLOOKUP(VLOOKUP($A279,csapatok!$A:$NN,FW$320,FALSE),'csapat-ranglista'!$A:$FP,FW$321,FALSE)/4),0)</f>
        <v>0</v>
      </c>
      <c r="FX279" s="223">
        <f>IFERROR(IF(RIGHT(VLOOKUP($A279,csapatok!$A:$NN,FX$320,FALSE),5)="Csere",VLOOKUP(LEFT(VLOOKUP($A279,csapatok!$A:$NN,FX$320,FALSE),LEN(VLOOKUP($A279,csapatok!$A:$NN,FX$320,FALSE))-6),'csapat-ranglista'!$A:$FP,FX$321,FALSE)/8,VLOOKUP(VLOOKUP($A279,csapatok!$A:$NN,FX$320,FALSE),'csapat-ranglista'!$A:$FP,FX$321,FALSE)/4),0)</f>
        <v>0</v>
      </c>
      <c r="FY279" s="223">
        <f>IFERROR(IF(RIGHT(VLOOKUP($A279,csapatok!$A:$NN,FY$320,FALSE),5)="Csere",VLOOKUP(LEFT(VLOOKUP($A279,csapatok!$A:$NN,FY$320,FALSE),LEN(VLOOKUP($A279,csapatok!$A:$NN,FY$320,FALSE))-6),'csapat-ranglista'!$A:$FP,FY$321,FALSE)/8,VLOOKUP(VLOOKUP($A279,csapatok!$A:$NN,FY$320,FALSE),'csapat-ranglista'!$A:$FP,FY$321,FALSE)/4),0)</f>
        <v>0</v>
      </c>
      <c r="FZ279" s="223">
        <f>IFERROR(IF(RIGHT(VLOOKUP($A279,csapatok!$A:$NN,FZ$320,FALSE),5)="Csere",VLOOKUP(LEFT(VLOOKUP($A279,csapatok!$A:$NN,FZ$320,FALSE),LEN(VLOOKUP($A279,csapatok!$A:$NN,FZ$320,FALSE))-6),'csapat-ranglista'!$A:$FP,FZ$321,FALSE)/8,VLOOKUP(VLOOKUP($A279,csapatok!$A:$NN,FZ$320,FALSE),'csapat-ranglista'!$A:$FP,FZ$321,FALSE)/4),0)</f>
        <v>0</v>
      </c>
      <c r="GA279" s="223">
        <f>IFERROR(IF(RIGHT(VLOOKUP($A279,csapatok!$A:$NN,GA$320,FALSE),5)="Csere",VLOOKUP(LEFT(VLOOKUP($A279,csapatok!$A:$NN,GA$320,FALSE),LEN(VLOOKUP($A279,csapatok!$A:$NN,GA$320,FALSE))-6),'csapat-ranglista'!$A:$FP,GA$321,FALSE)/8,VLOOKUP(VLOOKUP($A279,csapatok!$A:$NN,GA$320,FALSE),'csapat-ranglista'!$A:$FP,GA$321,FALSE)/4),0)</f>
        <v>0</v>
      </c>
      <c r="GB279" s="223">
        <f>IFERROR(IF(RIGHT(VLOOKUP($A279,csapatok!$A:$NN,GB$320,FALSE),5)="Csere",VLOOKUP(LEFT(VLOOKUP($A279,csapatok!$A:$NN,GB$320,FALSE),LEN(VLOOKUP($A279,csapatok!$A:$NN,GB$320,FALSE))-6),'csapat-ranglista'!$A:$FP,GB$321,FALSE)/8,VLOOKUP(VLOOKUP($A279,csapatok!$A:$NN,GB$320,FALSE),'csapat-ranglista'!$A:$FP,GB$321,FALSE)/4),0)</f>
        <v>0</v>
      </c>
      <c r="GC279" s="223">
        <f>IFERROR(IF(RIGHT(VLOOKUP($A279,csapatok!$A:$NN,GC$320,FALSE),5)="Csere",VLOOKUP(LEFT(VLOOKUP($A279,csapatok!$A:$NN,GC$320,FALSE),LEN(VLOOKUP($A279,csapatok!$A:$NN,GC$320,FALSE))-6),'csapat-ranglista'!$A:$FP,GC$321,FALSE)/8,VLOOKUP(VLOOKUP($A279,csapatok!$A:$NN,GC$320,FALSE),'csapat-ranglista'!$A:$FP,GC$321,FALSE)/4),0)</f>
        <v>0</v>
      </c>
      <c r="GD279" s="247">
        <f>SUM(EQ279:GC279)</f>
        <v>0</v>
      </c>
    </row>
    <row r="280" spans="1:186">
      <c r="A280" s="32" t="s">
        <v>113</v>
      </c>
      <c r="B280" s="2">
        <v>26151</v>
      </c>
      <c r="C280" s="131" t="str">
        <f>IF(B280=0,"",IF(B280&lt;$C$1,"felnőtt","ifi"))</f>
        <v>felnőtt</v>
      </c>
      <c r="D280" s="32" t="s">
        <v>101</v>
      </c>
      <c r="E280" s="45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6.1375404996130927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1.8637636793750882</v>
      </c>
      <c r="X280" s="32">
        <f>IFERROR(IF(RIGHT(VLOOKUP($A280,csapatok!$A:$BL,X$320,FALSE),5)="Csere",VLOOKUP(LEFT(VLOOKUP($A280,csapatok!$A:$BL,X$320,FALSE),LEN(VLOOKUP($A280,csapatok!$A:$BL,X$320,FALSE))-6),'csapat-ranglista'!$A:$FP,X$321,FALSE)/8,VLOOKUP(VLOOKUP($A280,csapatok!$A:$BL,X$320,FALSE),'csapat-ranglista'!$A:$FP,X$321,FALSE)/4),0)</f>
        <v>0</v>
      </c>
      <c r="Y280" s="32">
        <f>IFERROR(IF(RIGHT(VLOOKUP($A280,csapatok!$A:$BL,Y$320,FALSE),5)="Csere",VLOOKUP(LEFT(VLOOKUP($A280,csapatok!$A:$BL,Y$320,FALSE),LEN(VLOOKUP($A280,csapatok!$A:$BL,Y$320,FALSE))-6),'csapat-ranglista'!$A:$FP,Y$321,FALSE)/8,VLOOKUP(VLOOKUP($A280,csapatok!$A:$BL,Y$320,FALSE),'csapat-ranglista'!$A:$FP,Y$321,FALSE)/4),0)</f>
        <v>0</v>
      </c>
      <c r="Z280" s="32">
        <f>IFERROR(IF(RIGHT(VLOOKUP($A280,csapatok!$A:$BL,Z$320,FALSE),5)="Csere",VLOOKUP(LEFT(VLOOKUP($A280,csapatok!$A:$BL,Z$320,FALSE),LEN(VLOOKUP($A280,csapatok!$A:$BL,Z$320,FALSE))-6),'csapat-ranglista'!$A:$FP,Z$321,FALSE)/8,VLOOKUP(VLOOKUP($A280,csapatok!$A:$BL,Z$320,FALSE),'csapat-ranglista'!$A:$FP,Z$321,FALSE)/4),0)</f>
        <v>0</v>
      </c>
      <c r="AA280" s="32">
        <f>IFERROR(IF(RIGHT(VLOOKUP($A280,csapatok!$A:$BL,AA$320,FALSE),5)="Csere",VLOOKUP(LEFT(VLOOKUP($A280,csapatok!$A:$BL,AA$320,FALSE),LEN(VLOOKUP($A280,csapatok!$A:$BL,AA$320,FALSE))-6),'csapat-ranglista'!$A:$FP,AA$321,FALSE)/8,VLOOKUP(VLOOKUP($A280,csapatok!$A:$BL,AA$320,FALSE),'csapat-ranglista'!$A:$FP,AA$321,FALSE)/4),0)</f>
        <v>0</v>
      </c>
      <c r="AB280" s="223">
        <f>IFERROR(IF(RIGHT(VLOOKUP($A280,csapatok!$A:$BL,AB$320,FALSE),5)="Csere",VLOOKUP(LEFT(VLOOKUP($A280,csapatok!$A:$BL,AB$320,FALSE),LEN(VLOOKUP($A280,csapatok!$A:$BL,AB$320,FALSE))-6),'csapat-ranglista'!$A:$FP,AB$321,FALSE)/8,VLOOKUP(VLOOKUP($A280,csapatok!$A:$BL,AB$320,FALSE),'csapat-ranglista'!$A:$FP,AB$321,FALSE)/4),0)</f>
        <v>0</v>
      </c>
      <c r="AC280" s="223">
        <f>IFERROR(IF(RIGHT(VLOOKUP($A280,csapatok!$A:$BL,AC$320,FALSE),5)="Csere",VLOOKUP(LEFT(VLOOKUP($A280,csapatok!$A:$BL,AC$320,FALSE),LEN(VLOOKUP($A280,csapatok!$A:$BL,AC$320,FALSE))-6),'csapat-ranglista'!$A:$FP,AC$321,FALSE)/8,VLOOKUP(VLOOKUP($A280,csapatok!$A:$BL,AC$320,FALSE),'csapat-ranglista'!$A:$FP,AC$321,FALSE)/4),0)</f>
        <v>0</v>
      </c>
      <c r="AD280" s="223">
        <f>IFERROR(IF(RIGHT(VLOOKUP($A280,csapatok!$A:$BL,AD$320,FALSE),5)="Csere",VLOOKUP(LEFT(VLOOKUP($A280,csapatok!$A:$BL,AD$320,FALSE),LEN(VLOOKUP($A280,csapatok!$A:$BL,AD$320,FALSE))-6),'csapat-ranglista'!$A:$FP,AD$321,FALSE)/8,VLOOKUP(VLOOKUP($A280,csapatok!$A:$BL,AD$320,FALSE),'csapat-ranglista'!$A:$FP,AD$321,FALSE)/4),0)</f>
        <v>0</v>
      </c>
      <c r="AE280" s="223">
        <f>IFERROR(IF(RIGHT(VLOOKUP($A280,csapatok!$A:$BL,AE$320,FALSE),5)="Csere",VLOOKUP(LEFT(VLOOKUP($A280,csapatok!$A:$BL,AE$320,FALSE),LEN(VLOOKUP($A280,csapatok!$A:$BL,AE$320,FALSE))-6),'csapat-ranglista'!$A:$FP,AE$321,FALSE)/8,VLOOKUP(VLOOKUP($A280,csapatok!$A:$BL,AE$320,FALSE),'csapat-ranglista'!$A:$FP,AE$321,FALSE)/4),0)</f>
        <v>0</v>
      </c>
      <c r="AF280" s="223">
        <f>IFERROR(IF(RIGHT(VLOOKUP($A280,csapatok!$A:$BL,AF$320,FALSE),5)="Csere",VLOOKUP(LEFT(VLOOKUP($A280,csapatok!$A:$BL,AF$320,FALSE),LEN(VLOOKUP($A280,csapatok!$A:$BL,AF$320,FALSE))-6),'csapat-ranglista'!$A:$FP,AF$321,FALSE)/8,VLOOKUP(VLOOKUP($A280,csapatok!$A:$BL,AF$320,FALSE),'csapat-ranglista'!$A:$FP,AF$321,FALSE)/4),0)</f>
        <v>0</v>
      </c>
      <c r="AG280" s="223">
        <f>IFERROR(IF(RIGHT(VLOOKUP($A280,csapatok!$A:$BL,AG$320,FALSE),5)="Csere",VLOOKUP(LEFT(VLOOKUP($A280,csapatok!$A:$BL,AG$320,FALSE),LEN(VLOOKUP($A280,csapatok!$A:$BL,AG$320,FALSE))-6),'csapat-ranglista'!$A:$FP,AG$321,FALSE)/8,VLOOKUP(VLOOKUP($A280,csapatok!$A:$BL,AG$320,FALSE),'csapat-ranglista'!$A:$FP,AG$321,FALSE)/4),0)</f>
        <v>0</v>
      </c>
      <c r="AH280" s="223">
        <f>IFERROR(IF(RIGHT(VLOOKUP($A280,csapatok!$A:$BL,AH$320,FALSE),5)="Csere",VLOOKUP(LEFT(VLOOKUP($A280,csapatok!$A:$BL,AH$320,FALSE),LEN(VLOOKUP($A280,csapatok!$A:$BL,AH$320,FALSE))-6),'csapat-ranglista'!$A:$FP,AH$321,FALSE)/8,VLOOKUP(VLOOKUP($A280,csapatok!$A:$BL,AH$320,FALSE),'csapat-ranglista'!$A:$FP,AH$321,FALSE)/4),0)</f>
        <v>0</v>
      </c>
      <c r="AI280" s="223">
        <f>IFERROR(IF(RIGHT(VLOOKUP($A280,csapatok!$A:$BL,AI$320,FALSE),5)="Csere",VLOOKUP(LEFT(VLOOKUP($A280,csapatok!$A:$BL,AI$320,FALSE),LEN(VLOOKUP($A280,csapatok!$A:$BL,AI$320,FALSE))-6),'csapat-ranglista'!$A:$FP,AI$321,FALSE)/8,VLOOKUP(VLOOKUP($A280,csapatok!$A:$BL,AI$320,FALSE),'csapat-ranglista'!$A:$FP,AI$321,FALSE)/4),0)</f>
        <v>0</v>
      </c>
      <c r="AJ280" s="223">
        <f>IFERROR(IF(RIGHT(VLOOKUP($A280,csapatok!$A:$BL,AJ$320,FALSE),5)="Csere",VLOOKUP(LEFT(VLOOKUP($A280,csapatok!$A:$BL,AJ$320,FALSE),LEN(VLOOKUP($A280,csapatok!$A:$BL,AJ$320,FALSE))-6),'csapat-ranglista'!$A:$FP,AJ$321,FALSE)/8,VLOOKUP(VLOOKUP($A280,csapatok!$A:$BL,AJ$320,FALSE),'csapat-ranglista'!$A:$FP,AJ$321,FALSE)/2),0)</f>
        <v>0</v>
      </c>
      <c r="AK280" s="223">
        <f>IFERROR(IF(RIGHT(VLOOKUP($A280,csapatok!$A:$CN,AK$320,FALSE),5)="Csere",VLOOKUP(LEFT(VLOOKUP($A280,csapatok!$A:$CN,AK$320,FALSE),LEN(VLOOKUP($A280,csapatok!$A:$CN,AK$320,FALSE))-6),'csapat-ranglista'!$A:$FP,AK$321,FALSE)/8,VLOOKUP(VLOOKUP($A280,csapatok!$A:$CN,AK$320,FALSE),'csapat-ranglista'!$A:$FP,AK$321,FALSE)/4),0)</f>
        <v>0</v>
      </c>
      <c r="AL280" s="223">
        <f>IFERROR(IF(RIGHT(VLOOKUP($A280,csapatok!$A:$CN,AL$320,FALSE),5)="Csere",VLOOKUP(LEFT(VLOOKUP($A280,csapatok!$A:$CN,AL$320,FALSE),LEN(VLOOKUP($A280,csapatok!$A:$CN,AL$320,FALSE))-6),'csapat-ranglista'!$A:$FP,AL$321,FALSE)/8,VLOOKUP(VLOOKUP($A280,csapatok!$A:$CN,AL$320,FALSE),'csapat-ranglista'!$A:$FP,AL$321,FALSE)/4),0)</f>
        <v>0</v>
      </c>
      <c r="AM280" s="223">
        <f>IFERROR(IF(RIGHT(VLOOKUP($A280,csapatok!$A:$CN,AM$320,FALSE),5)="Csere",VLOOKUP(LEFT(VLOOKUP($A280,csapatok!$A:$CN,AM$320,FALSE),LEN(VLOOKUP($A280,csapatok!$A:$CN,AM$320,FALSE))-6),'csapat-ranglista'!$A:$FP,AM$321,FALSE)/8,VLOOKUP(VLOOKUP($A280,csapatok!$A:$CN,AM$320,FALSE),'csapat-ranglista'!$A:$FP,AM$321,FALSE)/4),0)</f>
        <v>0</v>
      </c>
      <c r="AN280" s="223">
        <f>IFERROR(IF(RIGHT(VLOOKUP($A280,csapatok!$A:$CN,AN$320,FALSE),5)="Csere",VLOOKUP(LEFT(VLOOKUP($A280,csapatok!$A:$CN,AN$320,FALSE),LEN(VLOOKUP($A280,csapatok!$A:$CN,AN$320,FALSE))-6),'csapat-ranglista'!$A:$FP,AN$321,FALSE)/8,VLOOKUP(VLOOKUP($A280,csapatok!$A:$CN,AN$320,FALSE),'csapat-ranglista'!$A:$FP,AN$321,FALSE)/4),0)</f>
        <v>0</v>
      </c>
      <c r="AO280" s="223">
        <f>IFERROR(IF(RIGHT(VLOOKUP($A280,csapatok!$A:$CN,AO$320,FALSE),5)="Csere",VLOOKUP(LEFT(VLOOKUP($A280,csapatok!$A:$CN,AO$320,FALSE),LEN(VLOOKUP($A280,csapatok!$A:$CN,AO$320,FALSE))-6),'csapat-ranglista'!$A:$FP,AO$321,FALSE)/8,VLOOKUP(VLOOKUP($A280,csapatok!$A:$CN,AO$320,FALSE),'csapat-ranglista'!$A:$FP,AO$321,FALSE)/4),0)</f>
        <v>0</v>
      </c>
      <c r="AP280" s="223">
        <f>IFERROR(IF(RIGHT(VLOOKUP($A280,csapatok!$A:$CN,AP$320,FALSE),5)="Csere",VLOOKUP(LEFT(VLOOKUP($A280,csapatok!$A:$CN,AP$320,FALSE),LEN(VLOOKUP($A280,csapatok!$A:$CN,AP$320,FALSE))-6),'csapat-ranglista'!$A:$FP,AP$321,FALSE)/8,VLOOKUP(VLOOKUP($A280,csapatok!$A:$CN,AP$320,FALSE),'csapat-ranglista'!$A:$FP,AP$321,FALSE)/4),0)</f>
        <v>0</v>
      </c>
      <c r="AQ280" s="223">
        <f>IFERROR(IF(RIGHT(VLOOKUP($A280,csapatok!$A:$CN,AQ$320,FALSE),5)="Csere",VLOOKUP(LEFT(VLOOKUP($A280,csapatok!$A:$CN,AQ$320,FALSE),LEN(VLOOKUP($A280,csapatok!$A:$CN,AQ$320,FALSE))-6),'csapat-ranglista'!$A:$FP,AQ$321,FALSE)/8,VLOOKUP(VLOOKUP($A280,csapatok!$A:$CN,AQ$320,FALSE),'csapat-ranglista'!$A:$FP,AQ$321,FALSE)/4),0)</f>
        <v>0</v>
      </c>
      <c r="AR280" s="223">
        <f>IFERROR(IF(RIGHT(VLOOKUP($A280,csapatok!$A:$CN,AR$320,FALSE),5)="Csere",VLOOKUP(LEFT(VLOOKUP($A280,csapatok!$A:$CN,AR$320,FALSE),LEN(VLOOKUP($A280,csapatok!$A:$CN,AR$320,FALSE))-6),'csapat-ranglista'!$A:$FP,AR$321,FALSE)/8,VLOOKUP(VLOOKUP($A280,csapatok!$A:$CN,AR$320,FALSE),'csapat-ranglista'!$A:$FP,AR$321,FALSE)/4),0)</f>
        <v>0</v>
      </c>
      <c r="AS280" s="223">
        <f>IFERROR(IF(RIGHT(VLOOKUP($A280,csapatok!$A:$CN,AS$320,FALSE),5)="Csere",VLOOKUP(LEFT(VLOOKUP($A280,csapatok!$A:$CN,AS$320,FALSE),LEN(VLOOKUP($A280,csapatok!$A:$CN,AS$320,FALSE))-6),'csapat-ranglista'!$A:$FP,AS$321,FALSE)/8,VLOOKUP(VLOOKUP($A280,csapatok!$A:$CN,AS$320,FALSE),'csapat-ranglista'!$A:$FP,AS$321,FALSE)/4),0)</f>
        <v>0</v>
      </c>
      <c r="AT280" s="223">
        <f>IFERROR(IF(RIGHT(VLOOKUP($A280,csapatok!$A:$CN,AT$320,FALSE),5)="Csere",VLOOKUP(LEFT(VLOOKUP($A280,csapatok!$A:$CN,AT$320,FALSE),LEN(VLOOKUP($A280,csapatok!$A:$CN,AT$320,FALSE))-6),'csapat-ranglista'!$A:$FP,AT$321,FALSE)/8,VLOOKUP(VLOOKUP($A280,csapatok!$A:$CN,AT$320,FALSE),'csapat-ranglista'!$A:$FP,AT$321,FALSE)/4),0)</f>
        <v>0</v>
      </c>
      <c r="AU280" s="223">
        <f>IFERROR(IF(RIGHT(VLOOKUP($A280,csapatok!$A:$CN,AU$320,FALSE),5)="Csere",VLOOKUP(LEFT(VLOOKUP($A280,csapatok!$A:$CN,AU$320,FALSE),LEN(VLOOKUP($A280,csapatok!$A:$CN,AU$320,FALSE))-6),'csapat-ranglista'!$A:$FP,AU$321,FALSE)/8,VLOOKUP(VLOOKUP($A280,csapatok!$A:$CN,AU$320,FALSE),'csapat-ranglista'!$A:$FP,AU$321,FALSE)/4),0)</f>
        <v>0</v>
      </c>
      <c r="AV280" s="223">
        <f>IFERROR(IF(RIGHT(VLOOKUP($A280,csapatok!$A:$CN,AV$320,FALSE),5)="Csere",VLOOKUP(LEFT(VLOOKUP($A280,csapatok!$A:$CN,AV$320,FALSE),LEN(VLOOKUP($A280,csapatok!$A:$CN,AV$320,FALSE))-6),'csapat-ranglista'!$A:$FP,AV$321,FALSE)/8,VLOOKUP(VLOOKUP($A280,csapatok!$A:$CN,AV$320,FALSE),'csapat-ranglista'!$A:$FP,AV$321,FALSE)/4),0)</f>
        <v>0</v>
      </c>
      <c r="AW280" s="223">
        <f>IFERROR(IF(RIGHT(VLOOKUP($A280,csapatok!$A:$CN,AW$320,FALSE),5)="Csere",VLOOKUP(LEFT(VLOOKUP($A280,csapatok!$A:$CN,AW$320,FALSE),LEN(VLOOKUP($A280,csapatok!$A:$CN,AW$320,FALSE))-6),'csapat-ranglista'!$A:$FP,AW$321,FALSE)/8,VLOOKUP(VLOOKUP($A280,csapatok!$A:$CN,AW$320,FALSE),'csapat-ranglista'!$A:$FP,AW$321,FALSE)/4),0)</f>
        <v>0</v>
      </c>
      <c r="AX280" s="223">
        <f>IFERROR(IF(RIGHT(VLOOKUP($A280,csapatok!$A:$CN,AX$320,FALSE),5)="Csere",VLOOKUP(LEFT(VLOOKUP($A280,csapatok!$A:$CN,AX$320,FALSE),LEN(VLOOKUP($A280,csapatok!$A:$CN,AX$320,FALSE))-6),'csapat-ranglista'!$A:$FP,AX$321,FALSE)/8,VLOOKUP(VLOOKUP($A280,csapatok!$A:$CN,AX$320,FALSE),'csapat-ranglista'!$A:$FP,AX$321,FALSE)/4),0)</f>
        <v>0</v>
      </c>
      <c r="AY280" s="223">
        <f>IFERROR(IF(RIGHT(VLOOKUP($A280,csapatok!$A:$NN,AY$320,FALSE),5)="Csere",VLOOKUP(LEFT(VLOOKUP($A280,csapatok!$A:$NN,AY$320,FALSE),LEN(VLOOKUP($A280,csapatok!$A:$NN,AY$320,FALSE))-6),'csapat-ranglista'!$A:$FP,AY$321,FALSE)/8,VLOOKUP(VLOOKUP($A280,csapatok!$A:$NN,AY$320,FALSE),'csapat-ranglista'!$A:$FP,AY$321,FALSE)/4),0)</f>
        <v>0</v>
      </c>
      <c r="AZ280" s="223">
        <f>IFERROR(IF(RIGHT(VLOOKUP($A280,csapatok!$A:$NN,AZ$320,FALSE),5)="Csere",VLOOKUP(LEFT(VLOOKUP($A280,csapatok!$A:$NN,AZ$320,FALSE),LEN(VLOOKUP($A280,csapatok!$A:$NN,AZ$320,FALSE))-6),'csapat-ranglista'!$A:$FP,AZ$321,FALSE)/8,VLOOKUP(VLOOKUP($A280,csapatok!$A:$NN,AZ$320,FALSE),'csapat-ranglista'!$A:$FP,AZ$321,FALSE)/4),0)</f>
        <v>0</v>
      </c>
      <c r="BA280" s="223">
        <f>IFERROR(IF(RIGHT(VLOOKUP($A280,csapatok!$A:$NN,BA$320,FALSE),5)="Csere",VLOOKUP(LEFT(VLOOKUP($A280,csapatok!$A:$NN,BA$320,FALSE),LEN(VLOOKUP($A280,csapatok!$A:$NN,BA$320,FALSE))-6),'csapat-ranglista'!$A:$FP,BA$321,FALSE)/8,VLOOKUP(VLOOKUP($A280,csapatok!$A:$NN,BA$320,FALSE),'csapat-ranglista'!$A:$FP,BA$321,FALSE)/4),0)</f>
        <v>0</v>
      </c>
      <c r="BB280" s="223">
        <f>IFERROR(IF(RIGHT(VLOOKUP($A280,csapatok!$A:$NN,BB$320,FALSE),5)="Csere",VLOOKUP(LEFT(VLOOKUP($A280,csapatok!$A:$NN,BB$320,FALSE),LEN(VLOOKUP($A280,csapatok!$A:$NN,BB$320,FALSE))-6),'csapat-ranglista'!$A:$FP,BB$321,FALSE)/8,VLOOKUP(VLOOKUP($A280,csapatok!$A:$NN,BB$320,FALSE),'csapat-ranglista'!$A:$FP,BB$321,FALSE)/4),0)</f>
        <v>0</v>
      </c>
      <c r="BC280" s="224">
        <f>versenyek!$ES$11*IFERROR(VLOOKUP(VLOOKUP($A280,versenyek!ER:ET,3,FALSE),szabalyok!$A$16:$B$23,2,FALSE)/4,0)</f>
        <v>0</v>
      </c>
      <c r="BD280" s="224">
        <f>versenyek!$EV$11*IFERROR(VLOOKUP(VLOOKUP($A280,versenyek!EU:EW,3,FALSE),szabalyok!$A$16:$B$23,2,FALSE)/4,0)</f>
        <v>0</v>
      </c>
      <c r="BE280" s="223">
        <f>IFERROR(IF(RIGHT(VLOOKUP($A280,csapatok!$A:$NN,BE$320,FALSE),5)="Csere",VLOOKUP(LEFT(VLOOKUP($A280,csapatok!$A:$NN,BE$320,FALSE),LEN(VLOOKUP($A280,csapatok!$A:$NN,BE$320,FALSE))-6),'csapat-ranglista'!$A:$FP,BE$321,FALSE)/8,VLOOKUP(VLOOKUP($A280,csapatok!$A:$NN,BE$320,FALSE),'csapat-ranglista'!$A:$FP,BE$321,FALSE)/4),0)</f>
        <v>0</v>
      </c>
      <c r="BF280" s="223">
        <f>IFERROR(IF(RIGHT(VLOOKUP($A280,csapatok!$A:$NN,BF$320,FALSE),5)="Csere",VLOOKUP(LEFT(VLOOKUP($A280,csapatok!$A:$NN,BF$320,FALSE),LEN(VLOOKUP($A280,csapatok!$A:$NN,BF$320,FALSE))-6),'csapat-ranglista'!$A:$FP,BF$321,FALSE)/8,VLOOKUP(VLOOKUP($A280,csapatok!$A:$NN,BF$320,FALSE),'csapat-ranglista'!$A:$FP,BF$321,FALSE)/4),0)</f>
        <v>0</v>
      </c>
      <c r="BG280" s="223">
        <f>IFERROR(IF(RIGHT(VLOOKUP($A280,csapatok!$A:$NN,BG$320,FALSE),5)="Csere",VLOOKUP(LEFT(VLOOKUP($A280,csapatok!$A:$NN,BG$320,FALSE),LEN(VLOOKUP($A280,csapatok!$A:$NN,BG$320,FALSE))-6),'csapat-ranglista'!$A:$FP,BG$321,FALSE)/8,VLOOKUP(VLOOKUP($A280,csapatok!$A:$NN,BG$320,FALSE),'csapat-ranglista'!$A:$FP,BG$321,FALSE)/4),0)</f>
        <v>0</v>
      </c>
      <c r="BH280" s="223">
        <f>IFERROR(IF(RIGHT(VLOOKUP($A280,csapatok!$A:$NN,BH$320,FALSE),5)="Csere",VLOOKUP(LEFT(VLOOKUP($A280,csapatok!$A:$NN,BH$320,FALSE),LEN(VLOOKUP($A280,csapatok!$A:$NN,BH$320,FALSE))-6),'csapat-ranglista'!$A:$FP,BH$321,FALSE)/8,VLOOKUP(VLOOKUP($A280,csapatok!$A:$NN,BH$320,FALSE),'csapat-ranglista'!$A:$FP,BH$321,FALSE)/4),0)</f>
        <v>0</v>
      </c>
      <c r="BI280" s="223">
        <f>IFERROR(IF(RIGHT(VLOOKUP($A280,csapatok!$A:$NN,BI$320,FALSE),5)="Csere",VLOOKUP(LEFT(VLOOKUP($A280,csapatok!$A:$NN,BI$320,FALSE),LEN(VLOOKUP($A280,csapatok!$A:$NN,BI$320,FALSE))-6),'csapat-ranglista'!$A:$FP,BI$321,FALSE)/8,VLOOKUP(VLOOKUP($A280,csapatok!$A:$NN,BI$320,FALSE),'csapat-ranglista'!$A:$FP,BI$321,FALSE)/4),0)</f>
        <v>0</v>
      </c>
      <c r="BJ280" s="223">
        <f>IFERROR(IF(RIGHT(VLOOKUP($A280,csapatok!$A:$NN,BJ$320,FALSE),5)="Csere",VLOOKUP(LEFT(VLOOKUP($A280,csapatok!$A:$NN,BJ$320,FALSE),LEN(VLOOKUP($A280,csapatok!$A:$NN,BJ$320,FALSE))-6),'csapat-ranglista'!$A:$FP,BJ$321,FALSE)/8,VLOOKUP(VLOOKUP($A280,csapatok!$A:$NN,BJ$320,FALSE),'csapat-ranglista'!$A:$FP,BJ$321,FALSE)/4),0)</f>
        <v>0</v>
      </c>
      <c r="BK280" s="223">
        <f>IFERROR(IF(RIGHT(VLOOKUP($A280,csapatok!$A:$NN,BK$320,FALSE),5)="Csere",VLOOKUP(LEFT(VLOOKUP($A280,csapatok!$A:$NN,BK$320,FALSE),LEN(VLOOKUP($A280,csapatok!$A:$NN,BK$320,FALSE))-6),'csapat-ranglista'!$A:$FP,BK$321,FALSE)/8,VLOOKUP(VLOOKUP($A280,csapatok!$A:$NN,BK$320,FALSE),'csapat-ranglista'!$A:$FP,BK$321,FALSE)/4),0)</f>
        <v>0</v>
      </c>
      <c r="BL280" s="223">
        <f>IFERROR(IF(RIGHT(VLOOKUP($A280,csapatok!$A:$NN,BL$320,FALSE),5)="Csere",VLOOKUP(LEFT(VLOOKUP($A280,csapatok!$A:$NN,BL$320,FALSE),LEN(VLOOKUP($A280,csapatok!$A:$NN,BL$320,FALSE))-6),'csapat-ranglista'!$A:$FP,BL$321,FALSE)/8,VLOOKUP(VLOOKUP($A280,csapatok!$A:$NN,BL$320,FALSE),'csapat-ranglista'!$A:$FP,BL$321,FALSE)/4),0)</f>
        <v>0</v>
      </c>
      <c r="BM280" s="223">
        <f>IFERROR(IF(RIGHT(VLOOKUP($A280,csapatok!$A:$NN,BM$320,FALSE),5)="Csere",VLOOKUP(LEFT(VLOOKUP($A280,csapatok!$A:$NN,BM$320,FALSE),LEN(VLOOKUP($A280,csapatok!$A:$NN,BM$320,FALSE))-6),'csapat-ranglista'!$A:$FP,BM$321,FALSE)/8,VLOOKUP(VLOOKUP($A280,csapatok!$A:$NN,BM$320,FALSE),'csapat-ranglista'!$A:$FP,BM$321,FALSE)/4),0)</f>
        <v>0</v>
      </c>
      <c r="BN280" s="223">
        <f>IFERROR(IF(RIGHT(VLOOKUP($A280,csapatok!$A:$NN,BN$320,FALSE),5)="Csere",VLOOKUP(LEFT(VLOOKUP($A280,csapatok!$A:$NN,BN$320,FALSE),LEN(VLOOKUP($A280,csapatok!$A:$NN,BN$320,FALSE))-6),'csapat-ranglista'!$A:$FP,BN$321,FALSE)/8,VLOOKUP(VLOOKUP($A280,csapatok!$A:$NN,BN$320,FALSE),'csapat-ranglista'!$A:$FP,BN$321,FALSE)/4),0)</f>
        <v>0</v>
      </c>
      <c r="BO280" s="223">
        <f>IFERROR(IF(RIGHT(VLOOKUP($A280,csapatok!$A:$NN,BO$320,FALSE),5)="Csere",VLOOKUP(LEFT(VLOOKUP($A280,csapatok!$A:$NN,BO$320,FALSE),LEN(VLOOKUP($A280,csapatok!$A:$NN,BO$320,FALSE))-6),'csapat-ranglista'!$A:$FP,BO$321,FALSE)/8,VLOOKUP(VLOOKUP($A280,csapatok!$A:$NN,BO$320,FALSE),'csapat-ranglista'!$A:$FP,BO$321,FALSE)/4),0)</f>
        <v>0</v>
      </c>
      <c r="BP280" s="223">
        <f>IFERROR(IF(RIGHT(VLOOKUP($A280,csapatok!$A:$NN,BP$320,FALSE),5)="Csere",VLOOKUP(LEFT(VLOOKUP($A280,csapatok!$A:$NN,BP$320,FALSE),LEN(VLOOKUP($A280,csapatok!$A:$NN,BP$320,FALSE))-6),'csapat-ranglista'!$A:$FP,BP$321,FALSE)/8,VLOOKUP(VLOOKUP($A280,csapatok!$A:$NN,BP$320,FALSE),'csapat-ranglista'!$A:$FP,BP$321,FALSE)/4),0)</f>
        <v>0</v>
      </c>
      <c r="BQ280" s="223">
        <f>IFERROR(IF(RIGHT(VLOOKUP($A280,csapatok!$A:$NN,BQ$320,FALSE),5)="Csere",VLOOKUP(LEFT(VLOOKUP($A280,csapatok!$A:$NN,BQ$320,FALSE),LEN(VLOOKUP($A280,csapatok!$A:$NN,BQ$320,FALSE))-6),'csapat-ranglista'!$A:$FP,BQ$321,FALSE)/8,VLOOKUP(VLOOKUP($A280,csapatok!$A:$NN,BQ$320,FALSE),'csapat-ranglista'!$A:$FP,BQ$321,FALSE)/4),0)</f>
        <v>0</v>
      </c>
      <c r="BR280" s="223">
        <f>IFERROR(IF(RIGHT(VLOOKUP($A280,csapatok!$A:$NN,BR$320,FALSE),5)="Csere",VLOOKUP(LEFT(VLOOKUP($A280,csapatok!$A:$NN,BR$320,FALSE),LEN(VLOOKUP($A280,csapatok!$A:$NN,BR$320,FALSE))-6),'csapat-ranglista'!$A:$FP,BR$321,FALSE)/8,VLOOKUP(VLOOKUP($A280,csapatok!$A:$NN,BR$320,FALSE),'csapat-ranglista'!$A:$FP,BR$321,FALSE)/4),0)</f>
        <v>0</v>
      </c>
      <c r="BS280" s="223">
        <f>IFERROR(IF(RIGHT(VLOOKUP($A280,csapatok!$A:$NN,BS$320,FALSE),5)="Csere",VLOOKUP(LEFT(VLOOKUP($A280,csapatok!$A:$NN,BS$320,FALSE),LEN(VLOOKUP($A280,csapatok!$A:$NN,BS$320,FALSE))-6),'csapat-ranglista'!$A:$FP,BS$321,FALSE)/8,VLOOKUP(VLOOKUP($A280,csapatok!$A:$NN,BS$320,FALSE),'csapat-ranglista'!$A:$FP,BS$321,FALSE)/4),0)</f>
        <v>0</v>
      </c>
      <c r="BT280" s="223">
        <f>IFERROR(IF(RIGHT(VLOOKUP($A280,csapatok!$A:$NN,BT$320,FALSE),5)="Csere",VLOOKUP(LEFT(VLOOKUP($A280,csapatok!$A:$NN,BT$320,FALSE),LEN(VLOOKUP($A280,csapatok!$A:$NN,BT$320,FALSE))-6),'csapat-ranglista'!$A:$FP,BT$321,FALSE)/8,VLOOKUP(VLOOKUP($A280,csapatok!$A:$NN,BT$320,FALSE),'csapat-ranglista'!$A:$FP,BT$321,FALSE)/4),0)</f>
        <v>0</v>
      </c>
      <c r="BU280" s="223">
        <f>IFERROR(IF(RIGHT(VLOOKUP($A280,csapatok!$A:$NN,BU$320,FALSE),5)="Csere",VLOOKUP(LEFT(VLOOKUP($A280,csapatok!$A:$NN,BU$320,FALSE),LEN(VLOOKUP($A280,csapatok!$A:$NN,BU$320,FALSE))-6),'csapat-ranglista'!$A:$FP,BU$321,FALSE)/8,VLOOKUP(VLOOKUP($A280,csapatok!$A:$NN,BU$320,FALSE),'csapat-ranglista'!$A:$FP,BU$321,FALSE)/4),0)</f>
        <v>0</v>
      </c>
      <c r="BV280" s="223">
        <f>IFERROR(IF(RIGHT(VLOOKUP($A280,csapatok!$A:$NN,BV$320,FALSE),5)="Csere",VLOOKUP(LEFT(VLOOKUP($A280,csapatok!$A:$NN,BV$320,FALSE),LEN(VLOOKUP($A280,csapatok!$A:$NN,BV$320,FALSE))-6),'csapat-ranglista'!$A:$FP,BV$321,FALSE)/8,VLOOKUP(VLOOKUP($A280,csapatok!$A:$NN,BV$320,FALSE),'csapat-ranglista'!$A:$FP,BV$321,FALSE)/4),0)</f>
        <v>0</v>
      </c>
      <c r="BW280" s="223">
        <f>IFERROR(IF(RIGHT(VLOOKUP($A280,csapatok!$A:$NN,BW$320,FALSE),5)="Csere",VLOOKUP(LEFT(VLOOKUP($A280,csapatok!$A:$NN,BW$320,FALSE),LEN(VLOOKUP($A280,csapatok!$A:$NN,BW$320,FALSE))-6),'csapat-ranglista'!$A:$FP,BW$321,FALSE)/8,VLOOKUP(VLOOKUP($A280,csapatok!$A:$NN,BW$320,FALSE),'csapat-ranglista'!$A:$FP,BW$321,FALSE)/4),0)</f>
        <v>0</v>
      </c>
      <c r="BX280" s="223">
        <f>IFERROR(IF(RIGHT(VLOOKUP($A280,csapatok!$A:$NN,BX$320,FALSE),5)="Csere",VLOOKUP(LEFT(VLOOKUP($A280,csapatok!$A:$NN,BX$320,FALSE),LEN(VLOOKUP($A280,csapatok!$A:$NN,BX$320,FALSE))-6),'csapat-ranglista'!$A:$FP,BX$321,FALSE)/8,VLOOKUP(VLOOKUP($A280,csapatok!$A:$NN,BX$320,FALSE),'csapat-ranglista'!$A:$FP,BX$321,FALSE)/4),0)</f>
        <v>0</v>
      </c>
      <c r="BY280" s="223">
        <f>IFERROR(IF(RIGHT(VLOOKUP($A280,csapatok!$A:$NN,BY$320,FALSE),5)="Csere",VLOOKUP(LEFT(VLOOKUP($A280,csapatok!$A:$NN,BY$320,FALSE),LEN(VLOOKUP($A280,csapatok!$A:$NN,BY$320,FALSE))-6),'csapat-ranglista'!$A:$FP,BY$321,FALSE)/8,VLOOKUP(VLOOKUP($A280,csapatok!$A:$NN,BY$320,FALSE),'csapat-ranglista'!$A:$FP,BY$321,FALSE)/4),0)</f>
        <v>0</v>
      </c>
      <c r="BZ280" s="223">
        <f>IFERROR(IF(RIGHT(VLOOKUP($A280,csapatok!$A:$NN,BZ$320,FALSE),5)="Csere",VLOOKUP(LEFT(VLOOKUP($A280,csapatok!$A:$NN,BZ$320,FALSE),LEN(VLOOKUP($A280,csapatok!$A:$NN,BZ$320,FALSE))-6),'csapat-ranglista'!$A:$FP,BZ$321,FALSE)/8,VLOOKUP(VLOOKUP($A280,csapatok!$A:$NN,BZ$320,FALSE),'csapat-ranglista'!$A:$FP,BZ$321,FALSE)/4),0)</f>
        <v>0</v>
      </c>
      <c r="CA280" s="223">
        <f>IFERROR(IF(RIGHT(VLOOKUP($A280,csapatok!$A:$NN,CA$320,FALSE),5)="Csere",VLOOKUP(LEFT(VLOOKUP($A280,csapatok!$A:$NN,CA$320,FALSE),LEN(VLOOKUP($A280,csapatok!$A:$NN,CA$320,FALSE))-6),'csapat-ranglista'!$A:$FP,CA$321,FALSE)/8,VLOOKUP(VLOOKUP($A280,csapatok!$A:$NN,CA$320,FALSE),'csapat-ranglista'!$A:$FP,CA$321,FALSE)/4),0)</f>
        <v>0</v>
      </c>
      <c r="CB280" s="223">
        <f>IFERROR(IF(RIGHT(VLOOKUP($A280,csapatok!$A:$NN,CB$320,FALSE),5)="Csere",VLOOKUP(LEFT(VLOOKUP($A280,csapatok!$A:$NN,CB$320,FALSE),LEN(VLOOKUP($A280,csapatok!$A:$NN,CB$320,FALSE))-6),'csapat-ranglista'!$A:$FP,CB$321,FALSE)/8,VLOOKUP(VLOOKUP($A280,csapatok!$A:$NN,CB$320,FALSE),'csapat-ranglista'!$A:$FP,CB$321,FALSE)/4),0)</f>
        <v>0</v>
      </c>
      <c r="CC280" s="223">
        <f>IFERROR(IF(RIGHT(VLOOKUP($A280,csapatok!$A:$NN,CC$320,FALSE),5)="Csere",VLOOKUP(LEFT(VLOOKUP($A280,csapatok!$A:$NN,CC$320,FALSE),LEN(VLOOKUP($A280,csapatok!$A:$NN,CC$320,FALSE))-6),'csapat-ranglista'!$A:$FP,CC$321,FALSE)/8,VLOOKUP(VLOOKUP($A280,csapatok!$A:$NN,CC$320,FALSE),'csapat-ranglista'!$A:$FP,CC$321,FALSE)/4),0)</f>
        <v>0</v>
      </c>
      <c r="CD280" s="223">
        <f>IFERROR(IF(RIGHT(VLOOKUP($A280,csapatok!$A:$NN,CD$320,FALSE),5)="Csere",VLOOKUP(LEFT(VLOOKUP($A280,csapatok!$A:$NN,CD$320,FALSE),LEN(VLOOKUP($A280,csapatok!$A:$NN,CD$320,FALSE))-6),'csapat-ranglista'!$A:$FP,CD$321,FALSE)/8,VLOOKUP(VLOOKUP($A280,csapatok!$A:$NN,CD$320,FALSE),'csapat-ranglista'!$A:$FP,CD$321,FALSE)/4),0)</f>
        <v>0</v>
      </c>
      <c r="CE280" s="223">
        <f>IFERROR(IF(RIGHT(VLOOKUP($A280,csapatok!$A:$NN,CE$320,FALSE),5)="Csere",VLOOKUP(LEFT(VLOOKUP($A280,csapatok!$A:$NN,CE$320,FALSE),LEN(VLOOKUP($A280,csapatok!$A:$NN,CE$320,FALSE))-6),'csapat-ranglista'!$A:$FP,CE$321,FALSE)/8,VLOOKUP(VLOOKUP($A280,csapatok!$A:$NN,CE$320,FALSE),'csapat-ranglista'!$A:$FP,CE$321,FALSE)/4),0)</f>
        <v>0</v>
      </c>
      <c r="CF280" s="223">
        <f>IFERROR(IF(RIGHT(VLOOKUP($A280,csapatok!$A:$NN,CF$320,FALSE),5)="Csere",VLOOKUP(LEFT(VLOOKUP($A280,csapatok!$A:$NN,CF$320,FALSE),LEN(VLOOKUP($A280,csapatok!$A:$NN,CF$320,FALSE))-6),'csapat-ranglista'!$A:$FP,CF$321,FALSE)/8,VLOOKUP(VLOOKUP($A280,csapatok!$A:$NN,CF$320,FALSE),'csapat-ranglista'!$A:$FP,CF$321,FALSE)/4),0)</f>
        <v>0</v>
      </c>
      <c r="CG280" s="223">
        <f>IFERROR(IF(RIGHT(VLOOKUP($A280,csapatok!$A:$NN,CG$320,FALSE),5)="Csere",VLOOKUP(LEFT(VLOOKUP($A280,csapatok!$A:$NN,CG$320,FALSE),LEN(VLOOKUP($A280,csapatok!$A:$NN,CG$320,FALSE))-6),'csapat-ranglista'!$A:$FP,CG$321,FALSE)/8,VLOOKUP(VLOOKUP($A280,csapatok!$A:$NN,CG$320,FALSE),'csapat-ranglista'!$A:$FP,CG$321,FALSE)/4),0)</f>
        <v>0</v>
      </c>
      <c r="CH280" s="223">
        <f>IFERROR(IF(RIGHT(VLOOKUP($A280,csapatok!$A:$NN,CH$320,FALSE),5)="Csere",VLOOKUP(LEFT(VLOOKUP($A280,csapatok!$A:$NN,CH$320,FALSE),LEN(VLOOKUP($A280,csapatok!$A:$NN,CH$320,FALSE))-6),'csapat-ranglista'!$A:$FP,CH$321,FALSE)/8,VLOOKUP(VLOOKUP($A280,csapatok!$A:$NN,CH$320,FALSE),'csapat-ranglista'!$A:$FP,CH$321,FALSE)/4),0)</f>
        <v>0</v>
      </c>
      <c r="CI280" s="223">
        <f>IFERROR(IF(RIGHT(VLOOKUP($A280,csapatok!$A:$NN,CI$320,FALSE),5)="Csere",VLOOKUP(LEFT(VLOOKUP($A280,csapatok!$A:$NN,CI$320,FALSE),LEN(VLOOKUP($A280,csapatok!$A:$NN,CI$320,FALSE))-6),'csapat-ranglista'!$A:$FP,CI$321,FALSE)/8,VLOOKUP(VLOOKUP($A280,csapatok!$A:$NN,CI$320,FALSE),'csapat-ranglista'!$A:$FP,CI$321,FALSE)/4),0)</f>
        <v>0</v>
      </c>
      <c r="CJ280" s="224">
        <f>versenyek!$IQ$11*IFERROR(VLOOKUP(VLOOKUP($A280,versenyek!IP:IR,3,FALSE),szabalyok!$A$16:$B$23,2,FALSE)/4,0)</f>
        <v>0</v>
      </c>
      <c r="CK280" s="224">
        <f>versenyek!$IT$11*IFERROR(VLOOKUP(VLOOKUP($A280,versenyek!IS:IU,3,FALSE),szabalyok!$A$16:$B$23,2,FALSE)/4,0)</f>
        <v>0</v>
      </c>
      <c r="CL280" s="223">
        <f>IFERROR(IF(RIGHT(VLOOKUP($A280,csapatok!$A:$NN,CL$320,FALSE),5)="Csere",VLOOKUP(LEFT(VLOOKUP($A280,csapatok!$A:$NN,CL$320,FALSE),LEN(VLOOKUP($A280,csapatok!$A:$NN,CL$320,FALSE))-6),'csapat-ranglista'!$A:$FP,CL$321,FALSE)/8,VLOOKUP(VLOOKUP($A280,csapatok!$A:$NN,CL$320,FALSE),'csapat-ranglista'!$A:$FP,CL$321,FALSE)/4),0)</f>
        <v>0</v>
      </c>
      <c r="CM280" s="223">
        <f>IFERROR(IF(RIGHT(VLOOKUP($A280,csapatok!$A:$NN,CM$320,FALSE),5)="Csere",VLOOKUP(LEFT(VLOOKUP($A280,csapatok!$A:$NN,CM$320,FALSE),LEN(VLOOKUP($A280,csapatok!$A:$NN,CM$320,FALSE))-6),'csapat-ranglista'!$A:$FP,CM$321,FALSE)/8,VLOOKUP(VLOOKUP($A280,csapatok!$A:$NN,CM$320,FALSE),'csapat-ranglista'!$A:$FP,CM$321,FALSE)/4),0)</f>
        <v>0</v>
      </c>
      <c r="CN280" s="223">
        <f>IFERROR(IF(RIGHT(VLOOKUP($A280,csapatok!$A:$NN,CN$320,FALSE),5)="Csere",VLOOKUP(LEFT(VLOOKUP($A280,csapatok!$A:$NN,CN$320,FALSE),LEN(VLOOKUP($A280,csapatok!$A:$NN,CN$320,FALSE))-6),'csapat-ranglista'!$A:$FP,CN$321,FALSE)/8,VLOOKUP(VLOOKUP($A280,csapatok!$A:$NN,CN$320,FALSE),'csapat-ranglista'!$A:$FP,CN$321,FALSE)/4),0)</f>
        <v>0</v>
      </c>
      <c r="CO280" s="223">
        <f>IFERROR(IF(RIGHT(VLOOKUP($A280,csapatok!$A:$NN,CO$320,FALSE),5)="Csere",VLOOKUP(LEFT(VLOOKUP($A280,csapatok!$A:$NN,CO$320,FALSE),LEN(VLOOKUP($A280,csapatok!$A:$NN,CO$320,FALSE))-6),'csapat-ranglista'!$A:$FP,CO$321,FALSE)/8,VLOOKUP(VLOOKUP($A280,csapatok!$A:$NN,CO$320,FALSE),'csapat-ranglista'!$A:$FP,CO$321,FALSE)/4),0)</f>
        <v>0</v>
      </c>
      <c r="CP280" s="223">
        <f>IFERROR(IF(RIGHT(VLOOKUP($A280,csapatok!$A:$NN,CP$320,FALSE),5)="Csere",VLOOKUP(LEFT(VLOOKUP($A280,csapatok!$A:$NN,CP$320,FALSE),LEN(VLOOKUP($A280,csapatok!$A:$NN,CP$320,FALSE))-6),'csapat-ranglista'!$A:$FP,CP$321,FALSE)/8,VLOOKUP(VLOOKUP($A280,csapatok!$A:$NN,CP$320,FALSE),'csapat-ranglista'!$A:$FP,CP$321,FALSE)/4),0)</f>
        <v>0</v>
      </c>
      <c r="CQ280" s="223">
        <f>IFERROR(IF(RIGHT(VLOOKUP($A280,csapatok!$A:$NN,CQ$320,FALSE),5)="Csere",VLOOKUP(LEFT(VLOOKUP($A280,csapatok!$A:$NN,CQ$320,FALSE),LEN(VLOOKUP($A280,csapatok!$A:$NN,CQ$320,FALSE))-6),'csapat-ranglista'!$A:$FP,CQ$321,FALSE)/8,VLOOKUP(VLOOKUP($A280,csapatok!$A:$NN,CQ$320,FALSE),'csapat-ranglista'!$A:$FP,CQ$321,FALSE)/4),0)</f>
        <v>0</v>
      </c>
      <c r="CR280" s="223">
        <f>IFERROR(IF(RIGHT(VLOOKUP($A280,csapatok!$A:$NN,CR$320,FALSE),5)="Csere",VLOOKUP(LEFT(VLOOKUP($A280,csapatok!$A:$NN,CR$320,FALSE),LEN(VLOOKUP($A280,csapatok!$A:$NN,CR$320,FALSE))-6),'csapat-ranglista'!$A:$FP,CR$321,FALSE)/8,VLOOKUP(VLOOKUP($A280,csapatok!$A:$NN,CR$320,FALSE),'csapat-ranglista'!$A:$FP,CR$321,FALSE)/4),0)</f>
        <v>0</v>
      </c>
      <c r="CS280" s="223">
        <f>IFERROR(IF(RIGHT(VLOOKUP($A280,csapatok!$A:$NN,CS$320,FALSE),5)="Csere",VLOOKUP(LEFT(VLOOKUP($A280,csapatok!$A:$NN,CS$320,FALSE),LEN(VLOOKUP($A280,csapatok!$A:$NN,CS$320,FALSE))-6),'csapat-ranglista'!$A:$FP,CS$321,FALSE)/8,VLOOKUP(VLOOKUP($A280,csapatok!$A:$NN,CS$320,FALSE),'csapat-ranglista'!$A:$FP,CS$321,FALSE)/4),0)</f>
        <v>0</v>
      </c>
      <c r="CT280" s="223">
        <f>IFERROR(IF(RIGHT(VLOOKUP($A280,csapatok!$A:$NN,CT$320,FALSE),5)="Csere",VLOOKUP(LEFT(VLOOKUP($A280,csapatok!$A:$NN,CT$320,FALSE),LEN(VLOOKUP($A280,csapatok!$A:$NN,CT$320,FALSE))-6),'csapat-ranglista'!$A:$FP,CT$321,FALSE)/8,VLOOKUP(VLOOKUP($A280,csapatok!$A:$NN,CT$320,FALSE),'csapat-ranglista'!$A:$FP,CT$321,FALSE)/4),0)</f>
        <v>0</v>
      </c>
      <c r="CU280" s="223">
        <f>IFERROR(IF(RIGHT(VLOOKUP($A280,csapatok!$A:$NN,CU$320,FALSE),5)="Csere",VLOOKUP(LEFT(VLOOKUP($A280,csapatok!$A:$NN,CU$320,FALSE),LEN(VLOOKUP($A280,csapatok!$A:$NN,CU$320,FALSE))-6),'csapat-ranglista'!$A:$FP,CU$321,FALSE)/8,VLOOKUP(VLOOKUP($A280,csapatok!$A:$NN,CU$320,FALSE),'csapat-ranglista'!$A:$FP,CU$321,FALSE)/4),0)</f>
        <v>0</v>
      </c>
      <c r="CV280" s="223">
        <f>IFERROR(IF(RIGHT(VLOOKUP($A280,csapatok!$A:$NN,CV$320,FALSE),5)="Csere",VLOOKUP(LEFT(VLOOKUP($A280,csapatok!$A:$NN,CV$320,FALSE),LEN(VLOOKUP($A280,csapatok!$A:$NN,CV$320,FALSE))-6),'csapat-ranglista'!$A:$FP,CV$321,FALSE)/8,VLOOKUP(VLOOKUP($A280,csapatok!$A:$NN,CV$320,FALSE),'csapat-ranglista'!$A:$FP,CV$321,FALSE)/4),0)</f>
        <v>0</v>
      </c>
      <c r="CW280" s="223">
        <f>IFERROR(IF(RIGHT(VLOOKUP($A280,csapatok!$A:$NN,CW$320,FALSE),5)="Csere",VLOOKUP(LEFT(VLOOKUP($A280,csapatok!$A:$NN,CW$320,FALSE),LEN(VLOOKUP($A280,csapatok!$A:$NN,CW$320,FALSE))-6),'csapat-ranglista'!$A:$FP,CW$321,FALSE)/8,VLOOKUP(VLOOKUP($A280,csapatok!$A:$NN,CW$320,FALSE),'csapat-ranglista'!$A:$FP,CW$321,FALSE)/4),0)</f>
        <v>0</v>
      </c>
      <c r="CX280" s="223">
        <f>IFERROR(IF(RIGHT(VLOOKUP($A280,csapatok!$A:$NN,CX$320,FALSE),5)="Csere",VLOOKUP(LEFT(VLOOKUP($A280,csapatok!$A:$NN,CX$320,FALSE),LEN(VLOOKUP($A280,csapatok!$A:$NN,CX$320,FALSE))-6),'csapat-ranglista'!$A:$FP,CX$321,FALSE)/8,VLOOKUP(VLOOKUP($A280,csapatok!$A:$NN,CX$320,FALSE),'csapat-ranglista'!$A:$FP,CX$321,FALSE)/4),0)</f>
        <v>0</v>
      </c>
      <c r="CY280" s="223">
        <f>IFERROR(IF(RIGHT(VLOOKUP($A280,csapatok!$A:$NN,CY$320,FALSE),5)="Csere",VLOOKUP(LEFT(VLOOKUP($A280,csapatok!$A:$NN,CY$320,FALSE),LEN(VLOOKUP($A280,csapatok!$A:$NN,CY$320,FALSE))-6),'csapat-ranglista'!$A:$FP,CY$321,FALSE)/8,VLOOKUP(VLOOKUP($A280,csapatok!$A:$NN,CY$320,FALSE),'csapat-ranglista'!$A:$FP,CY$321,FALSE)/4),0)</f>
        <v>0</v>
      </c>
      <c r="CZ280" s="223">
        <f>IFERROR(IF(RIGHT(VLOOKUP($A280,csapatok!$A:$NN,CZ$320,FALSE),5)="Csere",VLOOKUP(LEFT(VLOOKUP($A280,csapatok!$A:$NN,CZ$320,FALSE),LEN(VLOOKUP($A280,csapatok!$A:$NN,CZ$320,FALSE))-6),'csapat-ranglista'!$A:$FP,CZ$321,FALSE)/8,VLOOKUP(VLOOKUP($A280,csapatok!$A:$NN,CZ$320,FALSE),'csapat-ranglista'!$A:$FP,CZ$321,FALSE)/4),0)</f>
        <v>0</v>
      </c>
      <c r="DA280" s="223">
        <f>IFERROR(IF(RIGHT(VLOOKUP($A280,csapatok!$A:$NN,DA$320,FALSE),5)="Csere",VLOOKUP(LEFT(VLOOKUP($A280,csapatok!$A:$NN,DA$320,FALSE),LEN(VLOOKUP($A280,csapatok!$A:$NN,DA$320,FALSE))-6),'csapat-ranglista'!$A:$FP,DA$321,FALSE)/8,VLOOKUP(VLOOKUP($A280,csapatok!$A:$NN,DA$320,FALSE),'csapat-ranglista'!$A:$FP,DA$321,FALSE)/4),0)</f>
        <v>0</v>
      </c>
      <c r="DB280" s="223">
        <f>IFERROR(IF(RIGHT(VLOOKUP($A280,csapatok!$A:$NN,DB$320,FALSE),5)="Csere",VLOOKUP(LEFT(VLOOKUP($A280,csapatok!$A:$NN,DB$320,FALSE),LEN(VLOOKUP($A280,csapatok!$A:$NN,DB$320,FALSE))-6),'csapat-ranglista'!$A:$FP,DB$321,FALSE)/8,VLOOKUP(VLOOKUP($A280,csapatok!$A:$NN,DB$320,FALSE),'csapat-ranglista'!$A:$FP,DB$321,FALSE)/4),0)</f>
        <v>0</v>
      </c>
      <c r="DC280" s="223">
        <f>IFERROR(IF(RIGHT(VLOOKUP($A280,csapatok!$A:$NN,DC$320,FALSE),5)="Csere",VLOOKUP(LEFT(VLOOKUP($A280,csapatok!$A:$NN,DC$320,FALSE),LEN(VLOOKUP($A280,csapatok!$A:$NN,DC$320,FALSE))-6),'csapat-ranglista'!$A:$FP,DC$321,FALSE)/8,VLOOKUP(VLOOKUP($A280,csapatok!$A:$NN,DC$320,FALSE),'csapat-ranglista'!$A:$FP,DC$321,FALSE)/4),0)</f>
        <v>0</v>
      </c>
      <c r="DD280" s="223">
        <f>IFERROR(IF(RIGHT(VLOOKUP($A280,csapatok!$A:$NN,DD$320,FALSE),5)="Csere",VLOOKUP(LEFT(VLOOKUP($A280,csapatok!$A:$NN,DD$320,FALSE),LEN(VLOOKUP($A280,csapatok!$A:$NN,DD$320,FALSE))-6),'csapat-ranglista'!$A:$FP,DD$321,FALSE)/8,VLOOKUP(VLOOKUP($A280,csapatok!$A:$NN,DD$320,FALSE),'csapat-ranglista'!$A:$FP,DD$321,FALSE)/4),0)</f>
        <v>0</v>
      </c>
      <c r="DE280" s="223">
        <f>IFERROR(IF(RIGHT(VLOOKUP($A280,csapatok!$A:$NN,DE$320,FALSE),5)="Csere",VLOOKUP(LEFT(VLOOKUP($A280,csapatok!$A:$NN,DE$320,FALSE),LEN(VLOOKUP($A280,csapatok!$A:$NN,DE$320,FALSE))-6),'csapat-ranglista'!$A:$FP,DE$321,FALSE)/8,VLOOKUP(VLOOKUP($A280,csapatok!$A:$NN,DE$320,FALSE),'csapat-ranglista'!$A:$FP,DE$321,FALSE)/4),0)</f>
        <v>0</v>
      </c>
      <c r="DF280" s="223">
        <f>IFERROR(IF(RIGHT(VLOOKUP($A280,csapatok!$A:$NN,DF$320,FALSE),5)="Csere",VLOOKUP(LEFT(VLOOKUP($A280,csapatok!$A:$NN,DF$320,FALSE),LEN(VLOOKUP($A280,csapatok!$A:$NN,DF$320,FALSE))-6),'csapat-ranglista'!$A:$FP,DF$321,FALSE)/8,VLOOKUP(VLOOKUP($A280,csapatok!$A:$NN,DF$320,FALSE),'csapat-ranglista'!$A:$FP,DF$321,FALSE)/4),0)</f>
        <v>0</v>
      </c>
      <c r="DG280" s="223">
        <f>IFERROR(IF(RIGHT(VLOOKUP($A280,csapatok!$A:$NN,DG$320,FALSE),5)="Csere",VLOOKUP(LEFT(VLOOKUP($A280,csapatok!$A:$NN,DG$320,FALSE),LEN(VLOOKUP($A280,csapatok!$A:$NN,DG$320,FALSE))-6),'csapat-ranglista'!$A:$FP,DG$321,FALSE)/8,VLOOKUP(VLOOKUP($A280,csapatok!$A:$NN,DG$320,FALSE),'csapat-ranglista'!$A:$FP,DG$321,FALSE)/4),0)</f>
        <v>0</v>
      </c>
      <c r="DH280" s="223">
        <f>IFERROR(IF(RIGHT(VLOOKUP($A280,csapatok!$A:$NN,DH$320,FALSE),5)="Csere",VLOOKUP(LEFT(VLOOKUP($A280,csapatok!$A:$NN,DH$320,FALSE),LEN(VLOOKUP($A280,csapatok!$A:$NN,DH$320,FALSE))-6),'csapat-ranglista'!$A:$FP,DH$321,FALSE)/8,VLOOKUP(VLOOKUP($A280,csapatok!$A:$NN,DH$320,FALSE),'csapat-ranglista'!$A:$FP,DH$321,FALSE)/4),0)</f>
        <v>0</v>
      </c>
      <c r="DI280" s="223">
        <f>IFERROR(IF(RIGHT(VLOOKUP($A280,csapatok!$A:$NN,DI$320,FALSE),5)="Csere",VLOOKUP(LEFT(VLOOKUP($A280,csapatok!$A:$NN,DI$320,FALSE),LEN(VLOOKUP($A280,csapatok!$A:$NN,DI$320,FALSE))-6),'csapat-ranglista'!$A:$FP,DI$321,FALSE)/8,VLOOKUP(VLOOKUP($A280,csapatok!$A:$NN,DI$320,FALSE),'csapat-ranglista'!$A:$FP,DI$321,FALSE)/4),0)</f>
        <v>0</v>
      </c>
      <c r="DJ280" s="223">
        <f>IFERROR(IF(RIGHT(VLOOKUP($A280,csapatok!$A:$NN,DJ$320,FALSE),5)="Csere",VLOOKUP(LEFT(VLOOKUP($A280,csapatok!$A:$NN,DJ$320,FALSE),LEN(VLOOKUP($A280,csapatok!$A:$NN,DJ$320,FALSE))-6),'csapat-ranglista'!$A:$FP,DJ$321,FALSE)/8,VLOOKUP(VLOOKUP($A280,csapatok!$A:$NN,DJ$320,FALSE),'csapat-ranglista'!$A:$FP,DJ$321,FALSE)/4),0)</f>
        <v>0</v>
      </c>
      <c r="DK280" s="223">
        <f>IFERROR(IF(RIGHT(VLOOKUP($A280,csapatok!$A:$NN,DK$320,FALSE),5)="Csere",VLOOKUP(LEFT(VLOOKUP($A280,csapatok!$A:$NN,DK$320,FALSE),LEN(VLOOKUP($A280,csapatok!$A:$NN,DK$320,FALSE))-6),'csapat-ranglista'!$A:$FP,DK$321,FALSE)/8,VLOOKUP(VLOOKUP($A280,csapatok!$A:$NN,DK$320,FALSE),'csapat-ranglista'!$A:$FP,DK$321,FALSE)/4),0)</f>
        <v>0</v>
      </c>
      <c r="DL280" s="223">
        <f>IFERROR(IF(RIGHT(VLOOKUP($A280,csapatok!$A:$NN,DL$320,FALSE),5)="Csere",VLOOKUP(LEFT(VLOOKUP($A280,csapatok!$A:$NN,DL$320,FALSE),LEN(VLOOKUP($A280,csapatok!$A:$NN,DL$320,FALSE))-6),'csapat-ranglista'!$A:$FP,DL$321,FALSE)/8,VLOOKUP(VLOOKUP($A280,csapatok!$A:$NN,DL$320,FALSE),'csapat-ranglista'!$A:$FP,DL$321,FALSE)/4),0)</f>
        <v>0</v>
      </c>
      <c r="DM280" s="223">
        <f>IFERROR(IF(RIGHT(VLOOKUP($A280,csapatok!$A:$NN,DM$320,FALSE),5)="Csere",VLOOKUP(LEFT(VLOOKUP($A280,csapatok!$A:$NN,DM$320,FALSE),LEN(VLOOKUP($A280,csapatok!$A:$NN,DM$320,FALSE))-6),'csapat-ranglista'!$A:$FP,DM$321,FALSE)/8,VLOOKUP(VLOOKUP($A280,csapatok!$A:$NN,DM$320,FALSE),'csapat-ranglista'!$A:$FP,DM$321,FALSE)/4),0)</f>
        <v>0</v>
      </c>
      <c r="DN280" s="223">
        <f>IFERROR(IF(RIGHT(VLOOKUP($A280,csapatok!$A:$NN,DN$320,FALSE),5)="Csere",VLOOKUP(LEFT(VLOOKUP($A280,csapatok!$A:$NN,DN$320,FALSE),LEN(VLOOKUP($A280,csapatok!$A:$NN,DN$320,FALSE))-6),'csapat-ranglista'!$A:$FP,DN$321,FALSE)/8,VLOOKUP(VLOOKUP($A280,csapatok!$A:$NN,DN$320,FALSE),'csapat-ranglista'!$A:$FP,DN$321,FALSE)/4),0)</f>
        <v>0</v>
      </c>
      <c r="DO280" s="224">
        <f>versenyek!$MF$11*IFERROR(VLOOKUP(VLOOKUP($A280,versenyek!ME:MG,3,FALSE),szabalyok!$A$16:$B$23,2,FALSE)/4,0)</f>
        <v>0</v>
      </c>
      <c r="DP280" s="224">
        <f>versenyek!$MI$11*IFERROR(VLOOKUP(VLOOKUP($A280,versenyek!MH:MJ,3,FALSE),szabalyok!$A$16:$B$23,2,FALSE)/4,0)</f>
        <v>0</v>
      </c>
      <c r="DQ280" s="223">
        <f>IFERROR(IF(RIGHT(VLOOKUP($A280,csapatok!$A:$NN,DQ$320,FALSE),5)="Csere",VLOOKUP(LEFT(VLOOKUP($A280,csapatok!$A:$NN,DQ$320,FALSE),LEN(VLOOKUP($A280,csapatok!$A:$NN,DQ$320,FALSE))-6),'csapat-ranglista'!$A:$FP,DQ$321,FALSE)/8,VLOOKUP(VLOOKUP($A280,csapatok!$A:$NN,DQ$320,FALSE),'csapat-ranglista'!$A:$FP,DQ$321,FALSE)/4),0)</f>
        <v>0</v>
      </c>
      <c r="DR280" s="223">
        <f>IFERROR(IF(RIGHT(VLOOKUP($A280,csapatok!$A:$NN,DR$320,FALSE),5)="Csere",VLOOKUP(LEFT(VLOOKUP($A280,csapatok!$A:$NN,DR$320,FALSE),LEN(VLOOKUP($A280,csapatok!$A:$NN,DR$320,FALSE))-6),'csapat-ranglista'!$A:$FP,DR$321,FALSE)/8,VLOOKUP(VLOOKUP($A280,csapatok!$A:$NN,DR$320,FALSE),'csapat-ranglista'!$A:$FP,DR$321,FALSE)/4),0)</f>
        <v>0</v>
      </c>
      <c r="DS280" s="223">
        <f>IFERROR(IF(RIGHT(VLOOKUP($A280,csapatok!$A:$NN,DS$320,FALSE),5)="Csere",VLOOKUP(LEFT(VLOOKUP($A280,csapatok!$A:$NN,DS$320,FALSE),LEN(VLOOKUP($A280,csapatok!$A:$NN,DS$320,FALSE))-6),'csapat-ranglista'!$A:$FP,DS$321,FALSE)/8,VLOOKUP(VLOOKUP($A280,csapatok!$A:$NN,DS$320,FALSE),'csapat-ranglista'!$A:$FP,DS$321,FALSE)/4),0)</f>
        <v>0</v>
      </c>
      <c r="DT280" s="223">
        <f>IFERROR(IF(RIGHT(VLOOKUP($A280,csapatok!$A:$NN,DT$320,FALSE),5)="Csere",VLOOKUP(LEFT(VLOOKUP($A280,csapatok!$A:$NN,DT$320,FALSE),LEN(VLOOKUP($A280,csapatok!$A:$NN,DT$320,FALSE))-6),'csapat-ranglista'!$A:$FP,DT$321,FALSE)/8,VLOOKUP(VLOOKUP($A280,csapatok!$A:$NN,DT$320,FALSE),'csapat-ranglista'!$A:$FP,DT$321,FALSE)/4),0)</f>
        <v>0</v>
      </c>
      <c r="DU280" s="223">
        <f>IFERROR(IF(RIGHT(VLOOKUP($A280,csapatok!$A:$NN,DU$320,FALSE),5)="Csere",VLOOKUP(LEFT(VLOOKUP($A280,csapatok!$A:$NN,DU$320,FALSE),LEN(VLOOKUP($A280,csapatok!$A:$NN,DU$320,FALSE))-6),'csapat-ranglista'!$A:$FP,DU$321,FALSE)/8,VLOOKUP(VLOOKUP($A280,csapatok!$A:$NN,DU$320,FALSE),'csapat-ranglista'!$A:$FP,DU$321,FALSE)/4),0)</f>
        <v>0</v>
      </c>
      <c r="DV280" s="223">
        <f>IFERROR(IF(RIGHT(VLOOKUP($A280,csapatok!$A:$NN,DV$320,FALSE),5)="Csere",VLOOKUP(LEFT(VLOOKUP($A280,csapatok!$A:$NN,DV$320,FALSE),LEN(VLOOKUP($A280,csapatok!$A:$NN,DV$320,FALSE))-6),'csapat-ranglista'!$A:$FP,DV$321,FALSE)/8,VLOOKUP(VLOOKUP($A280,csapatok!$A:$NN,DV$320,FALSE),'csapat-ranglista'!$A:$FP,DV$321,FALSE)/4),0)</f>
        <v>0</v>
      </c>
      <c r="DW280" s="223">
        <f>IFERROR(IF(RIGHT(VLOOKUP($A280,csapatok!$A:$NN,DW$320,FALSE),5)="Csere",VLOOKUP(LEFT(VLOOKUP($A280,csapatok!$A:$NN,DW$320,FALSE),LEN(VLOOKUP($A280,csapatok!$A:$NN,DW$320,FALSE))-6),'csapat-ranglista'!$A:$FP,DW$321,FALSE)/8,VLOOKUP(VLOOKUP($A280,csapatok!$A:$NN,DW$320,FALSE),'csapat-ranglista'!$A:$FP,DW$321,FALSE)/4),0)</f>
        <v>0</v>
      </c>
      <c r="DX280" s="223">
        <f>IFERROR(IF(RIGHT(VLOOKUP($A280,csapatok!$A:$NN,DX$320,FALSE),5)="Csere",VLOOKUP(LEFT(VLOOKUP($A280,csapatok!$A:$NN,DX$320,FALSE),LEN(VLOOKUP($A280,csapatok!$A:$NN,DX$320,FALSE))-6),'csapat-ranglista'!$A:$FP,DX$321,FALSE)/8,VLOOKUP(VLOOKUP($A280,csapatok!$A:$NN,DX$320,FALSE),'csapat-ranglista'!$A:$FP,DX$321,FALSE)/4),0)</f>
        <v>0</v>
      </c>
      <c r="DY280" s="223">
        <f>IFERROR(IF(RIGHT(VLOOKUP($A280,csapatok!$A:$NN,DY$320,FALSE),5)="Csere",VLOOKUP(LEFT(VLOOKUP($A280,csapatok!$A:$NN,DY$320,FALSE),LEN(VLOOKUP($A280,csapatok!$A:$NN,DY$320,FALSE))-6),'csapat-ranglista'!$A:$FP,DY$321,FALSE)/8,VLOOKUP(VLOOKUP($A280,csapatok!$A:$NN,DY$320,FALSE),'csapat-ranglista'!$A:$FP,DY$321,FALSE)/4),0)</f>
        <v>0</v>
      </c>
      <c r="DZ280" s="223">
        <f>IFERROR(IF(RIGHT(VLOOKUP($A280,csapatok!$A:$NN,DZ$320,FALSE),5)="Csere",VLOOKUP(LEFT(VLOOKUP($A280,csapatok!$A:$NN,DZ$320,FALSE),LEN(VLOOKUP($A280,csapatok!$A:$NN,DZ$320,FALSE))-6),'csapat-ranglista'!$A:$FP,DZ$321,FALSE)/8,VLOOKUP(VLOOKUP($A280,csapatok!$A:$NN,DZ$320,FALSE),'csapat-ranglista'!$A:$FP,DZ$321,FALSE)/4),0)</f>
        <v>0</v>
      </c>
      <c r="EA280" s="223">
        <f>IFERROR(IF(RIGHT(VLOOKUP($A280,csapatok!$A:$NN,EA$320,FALSE),5)="Csere",VLOOKUP(LEFT(VLOOKUP($A280,csapatok!$A:$NN,EA$320,FALSE),LEN(VLOOKUP($A280,csapatok!$A:$NN,EA$320,FALSE))-6),'csapat-ranglista'!$A:$FP,EA$321,FALSE)/8,VLOOKUP(VLOOKUP($A280,csapatok!$A:$NN,EA$320,FALSE),'csapat-ranglista'!$A:$FP,EA$321,FALSE)/4),0)</f>
        <v>0</v>
      </c>
      <c r="EB280" s="223">
        <f>IFERROR(IF(RIGHT(VLOOKUP($A280,csapatok!$A:$NN,EB$320,FALSE),5)="Csere",VLOOKUP(LEFT(VLOOKUP($A280,csapatok!$A:$NN,EB$320,FALSE),LEN(VLOOKUP($A280,csapatok!$A:$NN,EB$320,FALSE))-6),'csapat-ranglista'!$A:$FP,EB$321,FALSE)/8,VLOOKUP(VLOOKUP($A280,csapatok!$A:$NN,EB$320,FALSE),'csapat-ranglista'!$A:$FP,EB$321,FALSE)/4),0)</f>
        <v>0</v>
      </c>
      <c r="EC280" s="223">
        <f>IFERROR(IF(RIGHT(VLOOKUP($A280,csapatok!$A:$NN,EC$320,FALSE),5)="Csere",VLOOKUP(LEFT(VLOOKUP($A280,csapatok!$A:$NN,EC$320,FALSE),LEN(VLOOKUP($A280,csapatok!$A:$NN,EC$320,FALSE))-6),'csapat-ranglista'!$A:$FP,EC$321,FALSE)/8,VLOOKUP(VLOOKUP($A280,csapatok!$A:$NN,EC$320,FALSE),'csapat-ranglista'!$A:$FP,EC$321,FALSE)/4),0)</f>
        <v>0</v>
      </c>
      <c r="ED280" s="223">
        <f>IFERROR(IF(RIGHT(VLOOKUP($A280,csapatok!$A:$NN,ED$320,FALSE),5)="Csere",VLOOKUP(LEFT(VLOOKUP($A280,csapatok!$A:$NN,ED$320,FALSE),LEN(VLOOKUP($A280,csapatok!$A:$NN,ED$320,FALSE))-6),'csapat-ranglista'!$A:$FP,ED$321,FALSE)/8,VLOOKUP(VLOOKUP($A280,csapatok!$A:$NN,ED$320,FALSE),'csapat-ranglista'!$A:$FP,ED$321,FALSE)/4),0)</f>
        <v>0</v>
      </c>
      <c r="EE280" s="223">
        <f>IFERROR(IF(RIGHT(VLOOKUP($A280,csapatok!$A:$NN,EE$320,FALSE),5)="Csere",VLOOKUP(LEFT(VLOOKUP($A280,csapatok!$A:$NN,EE$320,FALSE),LEN(VLOOKUP($A280,csapatok!$A:$NN,EE$320,FALSE))-6),'csapat-ranglista'!$A:$FP,EE$321,FALSE)/8,VLOOKUP(VLOOKUP($A280,csapatok!$A:$NN,EE$320,FALSE),'csapat-ranglista'!$A:$FP,EE$321,FALSE)/4),0)</f>
        <v>0</v>
      </c>
      <c r="EF280" s="223">
        <f>IFERROR(IF(RIGHT(VLOOKUP($A280,csapatok!$A:$NN,EF$320,FALSE),5)="Csere",VLOOKUP(LEFT(VLOOKUP($A280,csapatok!$A:$NN,EF$320,FALSE),LEN(VLOOKUP($A280,csapatok!$A:$NN,EF$320,FALSE))-6),'csapat-ranglista'!$A:$FP,EF$321,FALSE)/8,VLOOKUP(VLOOKUP($A280,csapatok!$A:$NN,EF$320,FALSE),'csapat-ranglista'!$A:$FP,EF$321,FALSE)/4),0)</f>
        <v>0</v>
      </c>
      <c r="EG280" s="223">
        <f>IFERROR(IF(RIGHT(VLOOKUP($A280,csapatok!$A:$NN,EG$320,FALSE),5)="Csere",VLOOKUP(LEFT(VLOOKUP($A280,csapatok!$A:$NN,EG$320,FALSE),LEN(VLOOKUP($A280,csapatok!$A:$NN,EG$320,FALSE))-6),'csapat-ranglista'!$A:$FP,EG$321,FALSE)/8,VLOOKUP(VLOOKUP($A280,csapatok!$A:$NN,EG$320,FALSE),'csapat-ranglista'!$A:$FP,EG$321,FALSE)/4),0)</f>
        <v>0</v>
      </c>
      <c r="EH280" s="223">
        <f>IFERROR(IF(RIGHT(VLOOKUP($A280,csapatok!$A:$NN,EH$320,FALSE),5)="Csere",VLOOKUP(LEFT(VLOOKUP($A280,csapatok!$A:$NN,EH$320,FALSE),LEN(VLOOKUP($A280,csapatok!$A:$NN,EH$320,FALSE))-6),'csapat-ranglista'!$A:$FP,EH$321,FALSE)/8,VLOOKUP(VLOOKUP($A280,csapatok!$A:$NN,EH$320,FALSE),'csapat-ranglista'!$A:$FP,EH$321,FALSE)/4),0)</f>
        <v>0</v>
      </c>
      <c r="EI280" s="223">
        <f>IFERROR(IF(RIGHT(VLOOKUP($A280,csapatok!$A:$NN,EI$320,FALSE),5)="Csere",VLOOKUP(LEFT(VLOOKUP($A280,csapatok!$A:$NN,EI$320,FALSE),LEN(VLOOKUP($A280,csapatok!$A:$NN,EI$320,FALSE))-6),'csapat-ranglista'!$A:$FP,EI$321,FALSE)/8,VLOOKUP(VLOOKUP($A280,csapatok!$A:$NN,EI$320,FALSE),'csapat-ranglista'!$A:$FP,EI$321,FALSE)/4),0)</f>
        <v>0</v>
      </c>
      <c r="EJ280" s="223">
        <f>IFERROR(IF(RIGHT(VLOOKUP($A280,csapatok!$A:$NN,EJ$320,FALSE),5)="Csere",VLOOKUP(LEFT(VLOOKUP($A280,csapatok!$A:$NN,EJ$320,FALSE),LEN(VLOOKUP($A280,csapatok!$A:$NN,EJ$320,FALSE))-6),'csapat-ranglista'!$A:$FP,EJ$321,FALSE)/8,VLOOKUP(VLOOKUP($A280,csapatok!$A:$NN,EJ$320,FALSE),'csapat-ranglista'!$A:$FP,EJ$321,FALSE)/4),0)</f>
        <v>0</v>
      </c>
      <c r="EK280" s="223">
        <f>IFERROR(IF(RIGHT(VLOOKUP($A280,csapatok!$A:$NN,EK$320,FALSE),5)="Csere",VLOOKUP(LEFT(VLOOKUP($A280,csapatok!$A:$NN,EK$320,FALSE),LEN(VLOOKUP($A280,csapatok!$A:$NN,EK$320,FALSE))-6),'csapat-ranglista'!$A:$FP,EK$321,FALSE)/8,VLOOKUP(VLOOKUP($A280,csapatok!$A:$NN,EK$320,FALSE),'csapat-ranglista'!$A:$FP,EK$321,FALSE)/4),0)</f>
        <v>0</v>
      </c>
      <c r="EL280" s="223">
        <f>IFERROR(IF(RIGHT(VLOOKUP($A280,csapatok!$A:$NN,EL$320,FALSE),5)="Csere",VLOOKUP(LEFT(VLOOKUP($A280,csapatok!$A:$NN,EL$320,FALSE),LEN(VLOOKUP($A280,csapatok!$A:$NN,EL$320,FALSE))-6),'csapat-ranglista'!$A:$FP,EL$321,FALSE)/8,VLOOKUP(VLOOKUP($A280,csapatok!$A:$NN,EL$320,FALSE),'csapat-ranglista'!$A:$FP,EL$321,FALSE)/4),0)</f>
        <v>0</v>
      </c>
      <c r="EM280" s="223">
        <f>IFERROR(IF(RIGHT(VLOOKUP($A280,csapatok!$A:$NN,EM$320,FALSE),5)="Csere",VLOOKUP(LEFT(VLOOKUP($A280,csapatok!$A:$NN,EM$320,FALSE),LEN(VLOOKUP($A280,csapatok!$A:$NN,EM$320,FALSE))-6),'csapat-ranglista'!$A:$FP,EM$321,FALSE)/8,VLOOKUP(VLOOKUP($A280,csapatok!$A:$NN,EM$320,FALSE),'csapat-ranglista'!$A:$FP,EM$321,FALSE)/4),0)</f>
        <v>0</v>
      </c>
      <c r="EN280" s="223">
        <f>IFERROR(IF(RIGHT(VLOOKUP($A280,csapatok!$A:$NN,EN$320,FALSE),5)="Csere",VLOOKUP(LEFT(VLOOKUP($A280,csapatok!$A:$NN,EN$320,FALSE),LEN(VLOOKUP($A280,csapatok!$A:$NN,EN$320,FALSE))-6),'csapat-ranglista'!$A:$FP,EN$321,FALSE)/8,VLOOKUP(VLOOKUP($A280,csapatok!$A:$NN,EN$320,FALSE),'csapat-ranglista'!$A:$FP,EN$321,FALSE)/4),0)</f>
        <v>0</v>
      </c>
      <c r="EO280" s="223">
        <f>IFERROR(IF(RIGHT(VLOOKUP($A280,csapatok!$A:$NN,EO$320,FALSE),5)="Csere",VLOOKUP(LEFT(VLOOKUP($A280,csapatok!$A:$NN,EO$320,FALSE),LEN(VLOOKUP($A280,csapatok!$A:$NN,EO$320,FALSE))-6),'csapat-ranglista'!$A:$FP,EO$321,FALSE)/8,VLOOKUP(VLOOKUP($A280,csapatok!$A:$NN,EO$320,FALSE),'csapat-ranglista'!$A:$FP,EO$321,FALSE)/4),0)</f>
        <v>0</v>
      </c>
      <c r="EP280" s="223">
        <f>IFERROR(IF(RIGHT(VLOOKUP($A280,csapatok!$A:$NN,EP$320,FALSE),5)="Csere",VLOOKUP(LEFT(VLOOKUP($A280,csapatok!$A:$NN,EP$320,FALSE),LEN(VLOOKUP($A280,csapatok!$A:$NN,EP$320,FALSE))-6),'csapat-ranglista'!$A:$FP,EP$321,FALSE)/8,VLOOKUP(VLOOKUP($A280,csapatok!$A:$NN,EP$320,FALSE),'csapat-ranglista'!$A:$FP,EP$321,FALSE)/4),0)</f>
        <v>0</v>
      </c>
      <c r="EQ280" s="223">
        <f>IFERROR(IF(RIGHT(VLOOKUP($A280,csapatok!$A:$NN,EQ$320,FALSE),5)="Csere",VLOOKUP(LEFT(VLOOKUP($A280,csapatok!$A:$NN,EQ$320,FALSE),LEN(VLOOKUP($A280,csapatok!$A:$NN,EQ$320,FALSE))-6),'csapat-ranglista'!$A:$FP,EQ$321,FALSE)/8,VLOOKUP(VLOOKUP($A280,csapatok!$A:$NN,EQ$320,FALSE),'csapat-ranglista'!$A:$FP,EQ$321,FALSE)/4),0)</f>
        <v>0</v>
      </c>
      <c r="ER280" s="223">
        <f>IFERROR(IF(RIGHT(VLOOKUP($A280,csapatok!$A:$NN,ER$320,FALSE),5)="Csere",VLOOKUP(LEFT(VLOOKUP($A280,csapatok!$A:$NN,ER$320,FALSE),LEN(VLOOKUP($A280,csapatok!$A:$NN,ER$320,FALSE))-6),'csapat-ranglista'!$A:$FP,ER$321,FALSE)/8,VLOOKUP(VLOOKUP($A280,csapatok!$A:$NN,ER$320,FALSE),'csapat-ranglista'!$A:$FP,ER$321,FALSE)/4),0)</f>
        <v>0</v>
      </c>
      <c r="ES280" s="223">
        <f>IFERROR(IF(RIGHT(VLOOKUP($A280,csapatok!$A:$NN,ES$320,FALSE),5)="Csere",VLOOKUP(LEFT(VLOOKUP($A280,csapatok!$A:$NN,ES$320,FALSE),LEN(VLOOKUP($A280,csapatok!$A:$NN,ES$320,FALSE))-6),'csapat-ranglista'!$A:$FP,ES$321,FALSE)/8,VLOOKUP(VLOOKUP($A280,csapatok!$A:$NN,ES$320,FALSE),'csapat-ranglista'!$A:$FP,ES$321,FALSE)/4),0)</f>
        <v>0</v>
      </c>
      <c r="ET280" s="223">
        <f>IFERROR(IF(RIGHT(VLOOKUP($A280,csapatok!$A:$NN,ET$320,FALSE),5)="Csere",VLOOKUP(LEFT(VLOOKUP($A280,csapatok!$A:$NN,ET$320,FALSE),LEN(VLOOKUP($A280,csapatok!$A:$NN,ET$320,FALSE))-6),'csapat-ranglista'!$A:$FP,ET$321,FALSE)/8,VLOOKUP(VLOOKUP($A280,csapatok!$A:$NN,ET$320,FALSE),'csapat-ranglista'!$A:$FP,ET$321,FALSE)/4),0)</f>
        <v>0</v>
      </c>
      <c r="EU280" s="223">
        <f>IFERROR(IF(RIGHT(VLOOKUP($A280,csapatok!$A:$NN,EU$320,FALSE),5)="Csere",VLOOKUP(LEFT(VLOOKUP($A280,csapatok!$A:$NN,EU$320,FALSE),LEN(VLOOKUP($A280,csapatok!$A:$NN,EU$320,FALSE))-6),'csapat-ranglista'!$A:$FP,EU$321,FALSE)/8,VLOOKUP(VLOOKUP($A280,csapatok!$A:$NN,EU$320,FALSE),'csapat-ranglista'!$A:$FP,EU$321,FALSE)/4),0)</f>
        <v>0</v>
      </c>
      <c r="EV280" s="223">
        <f>IFERROR(IF(RIGHT(VLOOKUP($A280,csapatok!$A:$NN,EV$320,FALSE),5)="Csere",VLOOKUP(LEFT(VLOOKUP($A280,csapatok!$A:$NN,EV$320,FALSE),LEN(VLOOKUP($A280,csapatok!$A:$NN,EV$320,FALSE))-6),'csapat-ranglista'!$A:$FP,EV$321,FALSE)/8,VLOOKUP(VLOOKUP($A280,csapatok!$A:$NN,EV$320,FALSE),'csapat-ranglista'!$A:$FP,EV$321,FALSE)/4),0)</f>
        <v>0</v>
      </c>
      <c r="EW280" s="223">
        <f>IFERROR(IF(RIGHT(VLOOKUP($A280,csapatok!$A:$NN,EW$320,FALSE),5)="Csere",VLOOKUP(LEFT(VLOOKUP($A280,csapatok!$A:$NN,EW$320,FALSE),LEN(VLOOKUP($A280,csapatok!$A:$NN,EW$320,FALSE))-6),'csapat-ranglista'!$A:$FP,EW$321,FALSE)/8,VLOOKUP(VLOOKUP($A280,csapatok!$A:$NN,EW$320,FALSE),'csapat-ranglista'!$A:$FP,EW$321,FALSE)/4),0)</f>
        <v>0</v>
      </c>
      <c r="EX280" s="223">
        <f>IFERROR(IF(RIGHT(VLOOKUP($A280,csapatok!$A:$NN,EX$320,FALSE),5)="Csere",VLOOKUP(LEFT(VLOOKUP($A280,csapatok!$A:$NN,EX$320,FALSE),LEN(VLOOKUP($A280,csapatok!$A:$NN,EX$320,FALSE))-6),'csapat-ranglista'!$A:$FP,EX$321,FALSE)/8,VLOOKUP(VLOOKUP($A280,csapatok!$A:$NN,EX$320,FALSE),'csapat-ranglista'!$A:$FP,EX$321,FALSE)/4),0)</f>
        <v>0</v>
      </c>
      <c r="EY280" s="223">
        <f>IFERROR(IF(RIGHT(VLOOKUP($A280,csapatok!$A:$NN,EY$320,FALSE),5)="Csere",VLOOKUP(LEFT(VLOOKUP($A280,csapatok!$A:$NN,EY$320,FALSE),LEN(VLOOKUP($A280,csapatok!$A:$NN,EY$320,FALSE))-6),'csapat-ranglista'!$A:$FP,EY$321,FALSE)/8,VLOOKUP(VLOOKUP($A280,csapatok!$A:$NN,EY$320,FALSE),'csapat-ranglista'!$A:$FP,EY$321,FALSE)/4),0)</f>
        <v>0</v>
      </c>
      <c r="EZ280" s="223">
        <f>IFERROR(IF(RIGHT(VLOOKUP($A280,csapatok!$A:$NN,EZ$320,FALSE),5)="Csere",VLOOKUP(LEFT(VLOOKUP($A280,csapatok!$A:$NN,EZ$320,FALSE),LEN(VLOOKUP($A280,csapatok!$A:$NN,EZ$320,FALSE))-6),'csapat-ranglista'!$A:$FP,EZ$321,FALSE)/8,VLOOKUP(VLOOKUP($A280,csapatok!$A:$NN,EZ$320,FALSE),'csapat-ranglista'!$A:$FP,EZ$321,FALSE)/4),0)</f>
        <v>0</v>
      </c>
      <c r="FA280" s="223">
        <f>IFERROR(IF(RIGHT(VLOOKUP($A280,csapatok!$A:$NN,FA$320,FALSE),5)="Csere",VLOOKUP(LEFT(VLOOKUP($A280,csapatok!$A:$NN,FA$320,FALSE),LEN(VLOOKUP($A280,csapatok!$A:$NN,FA$320,FALSE))-6),'csapat-ranglista'!$A:$FP,FA$321,FALSE)/8,VLOOKUP(VLOOKUP($A280,csapatok!$A:$NN,FA$320,FALSE),'csapat-ranglista'!$A:$FP,FA$321,FALSE)/4),0)</f>
        <v>0</v>
      </c>
      <c r="FB280" s="223">
        <f>IFERROR(IF(RIGHT(VLOOKUP($A280,csapatok!$A:$NN,FB$320,FALSE),5)="Csere",VLOOKUP(LEFT(VLOOKUP($A280,csapatok!$A:$NN,FB$320,FALSE),LEN(VLOOKUP($A280,csapatok!$A:$NN,FB$320,FALSE))-6),'csapat-ranglista'!$A:$FP,FB$321,FALSE)/8,VLOOKUP(VLOOKUP($A280,csapatok!$A:$NN,FB$320,FALSE),'csapat-ranglista'!$A:$FP,FB$321,FALSE)/4),0)</f>
        <v>0</v>
      </c>
      <c r="FC280" s="223">
        <f>IFERROR(IF(RIGHT(VLOOKUP($A280,csapatok!$A:$NN,FC$320,FALSE),5)="Csere",VLOOKUP(LEFT(VLOOKUP($A280,csapatok!$A:$NN,FC$320,FALSE),LEN(VLOOKUP($A280,csapatok!$A:$NN,FC$320,FALSE))-6),'csapat-ranglista'!$A:$FP,FC$321,FALSE)/8,VLOOKUP(VLOOKUP($A280,csapatok!$A:$NN,FC$320,FALSE),'csapat-ranglista'!$A:$FP,FC$321,FALSE)/4),0)</f>
        <v>0</v>
      </c>
      <c r="FD280" s="224">
        <f>versenyek!$QY$11*IFERROR(VLOOKUP(VLOOKUP($A280,versenyek!QX:QZ,3,FALSE),szabalyok!$A$16:$B$23,2,FALSE)/4,0)</f>
        <v>0</v>
      </c>
      <c r="FE280" s="224">
        <f>versenyek!$RB$11*IFERROR(VLOOKUP(VLOOKUP($A280,versenyek!RA:RC,3,FALSE),szabalyok!$A$16:$B$23,2,FALSE)/4,0)</f>
        <v>0</v>
      </c>
      <c r="FF280" s="223">
        <f>IFERROR(IF(RIGHT(VLOOKUP($A280,csapatok!$A:$NN,FF$320,FALSE),5)="Csere",VLOOKUP(LEFT(VLOOKUP($A280,csapatok!$A:$NN,FF$320,FALSE),LEN(VLOOKUP($A280,csapatok!$A:$NN,FF$320,FALSE))-6),'csapat-ranglista'!$A:$FP,FF$321,FALSE)/8,VLOOKUP(VLOOKUP($A280,csapatok!$A:$NN,FF$320,FALSE),'csapat-ranglista'!$A:$FP,FF$321,FALSE)/4),0)</f>
        <v>0</v>
      </c>
      <c r="FG280" s="223">
        <f>IFERROR(IF(RIGHT(VLOOKUP($A280,csapatok!$A:$NN,FG$320,FALSE),5)="Csere",VLOOKUP(LEFT(VLOOKUP($A280,csapatok!$A:$NN,FG$320,FALSE),LEN(VLOOKUP($A280,csapatok!$A:$NN,FG$320,FALSE))-6),'csapat-ranglista'!$A:$FP,FG$321,FALSE)/8,VLOOKUP(VLOOKUP($A280,csapatok!$A:$NN,FG$320,FALSE),'csapat-ranglista'!$A:$FP,FG$321,FALSE)/4),0)</f>
        <v>0</v>
      </c>
      <c r="FH280" s="223">
        <f>IFERROR(IF(RIGHT(VLOOKUP($A280,csapatok!$A:$NN,FH$320,FALSE),5)="Csere",VLOOKUP(LEFT(VLOOKUP($A280,csapatok!$A:$NN,FH$320,FALSE),LEN(VLOOKUP($A280,csapatok!$A:$NN,FH$320,FALSE))-6),'csapat-ranglista'!$A:$FP,FH$321,FALSE)/8,VLOOKUP(VLOOKUP($A280,csapatok!$A:$NN,FH$320,FALSE),'csapat-ranglista'!$A:$FP,FH$321,FALSE)/4),0)</f>
        <v>0</v>
      </c>
      <c r="FI280" s="223">
        <f>IFERROR(IF(RIGHT(VLOOKUP($A280,csapatok!$A:$NN,FI$320,FALSE),5)="Csere",VLOOKUP(LEFT(VLOOKUP($A280,csapatok!$A:$NN,FI$320,FALSE),LEN(VLOOKUP($A280,csapatok!$A:$NN,FI$320,FALSE))-6),'csapat-ranglista'!$A:$FP,FI$321,FALSE)/8,VLOOKUP(VLOOKUP($A280,csapatok!$A:$NN,FI$320,FALSE),'csapat-ranglista'!$A:$FP,FI$321,FALSE)/4),0)</f>
        <v>0</v>
      </c>
      <c r="FJ280" s="223">
        <f>IFERROR(IF(RIGHT(VLOOKUP($A280,csapatok!$A:$NN,FJ$320,FALSE),5)="Csere",VLOOKUP(LEFT(VLOOKUP($A280,csapatok!$A:$NN,FJ$320,FALSE),LEN(VLOOKUP($A280,csapatok!$A:$NN,FJ$320,FALSE))-6),'csapat-ranglista'!$A:$FP,FJ$321,FALSE)/8,VLOOKUP(VLOOKUP($A280,csapatok!$A:$NN,FJ$320,FALSE),'csapat-ranglista'!$A:$FP,FJ$321,FALSE)/4),0)</f>
        <v>0</v>
      </c>
      <c r="FK280" s="223">
        <f>IFERROR(IF(RIGHT(VLOOKUP($A280,csapatok!$A:$NN,FK$320,FALSE),5)="Csere",VLOOKUP(LEFT(VLOOKUP($A280,csapatok!$A:$NN,FK$320,FALSE),LEN(VLOOKUP($A280,csapatok!$A:$NN,FK$320,FALSE))-6),'csapat-ranglista'!$A:$FP,FK$321,FALSE)/8,VLOOKUP(VLOOKUP($A280,csapatok!$A:$NN,FK$320,FALSE),'csapat-ranglista'!$A:$FP,FK$321,FALSE)/4),0)</f>
        <v>0</v>
      </c>
      <c r="FL280" s="223">
        <f>IFERROR(IF(RIGHT(VLOOKUP($A280,csapatok!$A:$NN,FL$320,FALSE),5)="Csere",VLOOKUP(LEFT(VLOOKUP($A280,csapatok!$A:$NN,FL$320,FALSE),LEN(VLOOKUP($A280,csapatok!$A:$NN,FL$320,FALSE))-6),'csapat-ranglista'!$A:$FP,FL$321,FALSE)/8,VLOOKUP(VLOOKUP($A280,csapatok!$A:$NN,FL$320,FALSE),'csapat-ranglista'!$A:$FP,FL$321,FALSE)/4),0)</f>
        <v>0</v>
      </c>
      <c r="FM280" s="223">
        <f>IFERROR(IF(RIGHT(VLOOKUP($A280,csapatok!$A:$NN,FM$320,FALSE),5)="Csere",VLOOKUP(LEFT(VLOOKUP($A280,csapatok!$A:$NN,FM$320,FALSE),LEN(VLOOKUP($A280,csapatok!$A:$NN,FM$320,FALSE))-6),'csapat-ranglista'!$A:$FP,FM$321,FALSE)/8,VLOOKUP(VLOOKUP($A280,csapatok!$A:$NN,FM$320,FALSE),'csapat-ranglista'!$A:$FP,FM$321,FALSE)/4),0)</f>
        <v>0</v>
      </c>
      <c r="FN280" s="223">
        <f>IFERROR(IF(RIGHT(VLOOKUP($A280,csapatok!$A:$NN,FN$320,FALSE),5)="Csere",VLOOKUP(LEFT(VLOOKUP($A280,csapatok!$A:$NN,FN$320,FALSE),LEN(VLOOKUP($A280,csapatok!$A:$NN,FN$320,FALSE))-6),'csapat-ranglista'!$A:$FP,FN$321,FALSE)/8,VLOOKUP(VLOOKUP($A280,csapatok!$A:$NN,FN$320,FALSE),'csapat-ranglista'!$A:$FP,FN$321,FALSE)/4),0)</f>
        <v>0</v>
      </c>
      <c r="FO280" s="223">
        <f>IFERROR(IF(RIGHT(VLOOKUP($A280,csapatok!$A:$NN,FO$320,FALSE),5)="Csere",VLOOKUP(LEFT(VLOOKUP($A280,csapatok!$A:$NN,FO$320,FALSE),LEN(VLOOKUP($A280,csapatok!$A:$NN,FO$320,FALSE))-6),'csapat-ranglista'!$A:$FP,FO$321,FALSE)/8,VLOOKUP(VLOOKUP($A280,csapatok!$A:$NN,FO$320,FALSE),'csapat-ranglista'!$A:$FP,FO$321,FALSE)/4),0)</f>
        <v>0</v>
      </c>
      <c r="FP280" s="223">
        <f>IFERROR(IF(RIGHT(VLOOKUP($A280,csapatok!$A:$NN,FP$320,FALSE),5)="Csere",VLOOKUP(LEFT(VLOOKUP($A280,csapatok!$A:$NN,FP$320,FALSE),LEN(VLOOKUP($A280,csapatok!$A:$NN,FP$320,FALSE))-6),'csapat-ranglista'!$A:$FP,FP$321,FALSE)/8,VLOOKUP(VLOOKUP($A280,csapatok!$A:$NN,FP$320,FALSE),'csapat-ranglista'!$A:$FP,FP$321,FALSE)/4),0)</f>
        <v>0</v>
      </c>
      <c r="FQ280" s="223">
        <f>IFERROR(IF(RIGHT(VLOOKUP($A280,csapatok!$A:$NN,FQ$320,FALSE),5)="Csere",VLOOKUP(LEFT(VLOOKUP($A280,csapatok!$A:$NN,FQ$320,FALSE),LEN(VLOOKUP($A280,csapatok!$A:$NN,FQ$320,FALSE))-6),'csapat-ranglista'!$A:$FP,FQ$321,FALSE)/8,VLOOKUP(VLOOKUP($A280,csapatok!$A:$NN,FQ$320,FALSE),'csapat-ranglista'!$A:$FP,FQ$321,FALSE)/4),0)</f>
        <v>0</v>
      </c>
      <c r="FR280" s="223">
        <f>IFERROR(IF(RIGHT(VLOOKUP($A280,csapatok!$A:$NN,FR$320,FALSE),5)="Csere",VLOOKUP(LEFT(VLOOKUP($A280,csapatok!$A:$NN,FR$320,FALSE),LEN(VLOOKUP($A280,csapatok!$A:$NN,FR$320,FALSE))-6),'csapat-ranglista'!$A:$FP,FR$321,FALSE)/8,VLOOKUP(VLOOKUP($A280,csapatok!$A:$NN,FR$320,FALSE),'csapat-ranglista'!$A:$FP,FR$321,FALSE)/4),0)</f>
        <v>0</v>
      </c>
      <c r="FS280" s="223">
        <f>IFERROR(IF(RIGHT(VLOOKUP($A280,csapatok!$A:$NN,FS$320,FALSE),5)="Csere",VLOOKUP(LEFT(VLOOKUP($A280,csapatok!$A:$NN,FS$320,FALSE),LEN(VLOOKUP($A280,csapatok!$A:$NN,FS$320,FALSE))-6),'csapat-ranglista'!$A:$FP,FS$321,FALSE)/8,VLOOKUP(VLOOKUP($A280,csapatok!$A:$NN,FS$320,FALSE),'csapat-ranglista'!$A:$FP,FS$321,FALSE)/4),0)</f>
        <v>0</v>
      </c>
      <c r="FT280" s="223">
        <f>IFERROR(IF(RIGHT(VLOOKUP($A280,csapatok!$A:$NN,FT$320,FALSE),5)="Csere",VLOOKUP(LEFT(VLOOKUP($A280,csapatok!$A:$NN,FT$320,FALSE),LEN(VLOOKUP($A280,csapatok!$A:$NN,FT$320,FALSE))-6),'csapat-ranglista'!$A:$FP,FT$321,FALSE)/8,VLOOKUP(VLOOKUP($A280,csapatok!$A:$NN,FT$320,FALSE),'csapat-ranglista'!$A:$FP,FT$321,FALSE)/4),0)</f>
        <v>0</v>
      </c>
      <c r="FU280" s="223">
        <f>IFERROR(IF(RIGHT(VLOOKUP($A280,csapatok!$A:$NN,FU$320,FALSE),5)="Csere",VLOOKUP(LEFT(VLOOKUP($A280,csapatok!$A:$NN,FU$320,FALSE),LEN(VLOOKUP($A280,csapatok!$A:$NN,FU$320,FALSE))-6),'csapat-ranglista'!$A:$FP,FU$321,FALSE)/8,VLOOKUP(VLOOKUP($A280,csapatok!$A:$NN,FU$320,FALSE),'csapat-ranglista'!$A:$FP,FU$321,FALSE)/4),0)</f>
        <v>0</v>
      </c>
      <c r="FV280" s="223">
        <f>IFERROR(IF(RIGHT(VLOOKUP($A280,csapatok!$A:$NN,FV$320,FALSE),5)="Csere",VLOOKUP(LEFT(VLOOKUP($A280,csapatok!$A:$NN,FV$320,FALSE),LEN(VLOOKUP($A280,csapatok!$A:$NN,FV$320,FALSE))-6),'csapat-ranglista'!$A:$FP,FV$321,FALSE)/8,VLOOKUP(VLOOKUP($A280,csapatok!$A:$NN,FV$320,FALSE),'csapat-ranglista'!$A:$FP,FV$321,FALSE)/4),0)</f>
        <v>0</v>
      </c>
      <c r="FW280" s="223">
        <f>IFERROR(IF(RIGHT(VLOOKUP($A280,csapatok!$A:$NN,FW$320,FALSE),5)="Csere",VLOOKUP(LEFT(VLOOKUP($A280,csapatok!$A:$NN,FW$320,FALSE),LEN(VLOOKUP($A280,csapatok!$A:$NN,FW$320,FALSE))-6),'csapat-ranglista'!$A:$FP,FW$321,FALSE)/8,VLOOKUP(VLOOKUP($A280,csapatok!$A:$NN,FW$320,FALSE),'csapat-ranglista'!$A:$FP,FW$321,FALSE)/4),0)</f>
        <v>0</v>
      </c>
      <c r="FX280" s="223">
        <f>IFERROR(IF(RIGHT(VLOOKUP($A280,csapatok!$A:$NN,FX$320,FALSE),5)="Csere",VLOOKUP(LEFT(VLOOKUP($A280,csapatok!$A:$NN,FX$320,FALSE),LEN(VLOOKUP($A280,csapatok!$A:$NN,FX$320,FALSE))-6),'csapat-ranglista'!$A:$FP,FX$321,FALSE)/8,VLOOKUP(VLOOKUP($A280,csapatok!$A:$NN,FX$320,FALSE),'csapat-ranglista'!$A:$FP,FX$321,FALSE)/4),0)</f>
        <v>0</v>
      </c>
      <c r="FY280" s="223">
        <f>IFERROR(IF(RIGHT(VLOOKUP($A280,csapatok!$A:$NN,FY$320,FALSE),5)="Csere",VLOOKUP(LEFT(VLOOKUP($A280,csapatok!$A:$NN,FY$320,FALSE),LEN(VLOOKUP($A280,csapatok!$A:$NN,FY$320,FALSE))-6),'csapat-ranglista'!$A:$FP,FY$321,FALSE)/8,VLOOKUP(VLOOKUP($A280,csapatok!$A:$NN,FY$320,FALSE),'csapat-ranglista'!$A:$FP,FY$321,FALSE)/4),0)</f>
        <v>0</v>
      </c>
      <c r="FZ280" s="223">
        <f>IFERROR(IF(RIGHT(VLOOKUP($A280,csapatok!$A:$NN,FZ$320,FALSE),5)="Csere",VLOOKUP(LEFT(VLOOKUP($A280,csapatok!$A:$NN,FZ$320,FALSE),LEN(VLOOKUP($A280,csapatok!$A:$NN,FZ$320,FALSE))-6),'csapat-ranglista'!$A:$FP,FZ$321,FALSE)/8,VLOOKUP(VLOOKUP($A280,csapatok!$A:$NN,FZ$320,FALSE),'csapat-ranglista'!$A:$FP,FZ$321,FALSE)/4),0)</f>
        <v>0</v>
      </c>
      <c r="GA280" s="223">
        <f>IFERROR(IF(RIGHT(VLOOKUP($A280,csapatok!$A:$NN,GA$320,FALSE),5)="Csere",VLOOKUP(LEFT(VLOOKUP($A280,csapatok!$A:$NN,GA$320,FALSE),LEN(VLOOKUP($A280,csapatok!$A:$NN,GA$320,FALSE))-6),'csapat-ranglista'!$A:$FP,GA$321,FALSE)/8,VLOOKUP(VLOOKUP($A280,csapatok!$A:$NN,GA$320,FALSE),'csapat-ranglista'!$A:$FP,GA$321,FALSE)/4),0)</f>
        <v>0</v>
      </c>
      <c r="GB280" s="223">
        <f>IFERROR(IF(RIGHT(VLOOKUP($A280,csapatok!$A:$NN,GB$320,FALSE),5)="Csere",VLOOKUP(LEFT(VLOOKUP($A280,csapatok!$A:$NN,GB$320,FALSE),LEN(VLOOKUP($A280,csapatok!$A:$NN,GB$320,FALSE))-6),'csapat-ranglista'!$A:$FP,GB$321,FALSE)/8,VLOOKUP(VLOOKUP($A280,csapatok!$A:$NN,GB$320,FALSE),'csapat-ranglista'!$A:$FP,GB$321,FALSE)/4),0)</f>
        <v>0</v>
      </c>
      <c r="GC280" s="223">
        <f>IFERROR(IF(RIGHT(VLOOKUP($A280,csapatok!$A:$NN,GC$320,FALSE),5)="Csere",VLOOKUP(LEFT(VLOOKUP($A280,csapatok!$A:$NN,GC$320,FALSE),LEN(VLOOKUP($A280,csapatok!$A:$NN,GC$320,FALSE))-6),'csapat-ranglista'!$A:$FP,GC$321,FALSE)/8,VLOOKUP(VLOOKUP($A280,csapatok!$A:$NN,GC$320,FALSE),'csapat-ranglista'!$A:$FP,GC$321,FALSE)/4),0)</f>
        <v>0</v>
      </c>
      <c r="GD280" s="247">
        <f>SUM(EQ280:GC280)</f>
        <v>0</v>
      </c>
    </row>
    <row r="281" spans="1:186">
      <c r="A281" s="32" t="s">
        <v>118</v>
      </c>
      <c r="B281" s="2">
        <v>18856</v>
      </c>
      <c r="C281" s="131" t="str">
        <f>IF(B281=0,"",IF(B281&lt;$C$1,"felnőtt","ifi"))</f>
        <v>felnőtt</v>
      </c>
      <c r="D281" s="32" t="s">
        <v>101</v>
      </c>
      <c r="E281" s="45">
        <v>17.5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0.7198646565999407</v>
      </c>
      <c r="M281" s="32">
        <v>0</v>
      </c>
      <c r="N281" s="32">
        <v>0</v>
      </c>
      <c r="O281" s="32">
        <v>3.3870051775869654</v>
      </c>
      <c r="P281" s="32">
        <v>0</v>
      </c>
      <c r="Q281" s="32">
        <v>0</v>
      </c>
      <c r="R281" s="32">
        <v>0</v>
      </c>
      <c r="S281" s="32">
        <v>1.7352299073373336</v>
      </c>
      <c r="T281" s="32">
        <v>0</v>
      </c>
      <c r="U281" s="32">
        <v>0</v>
      </c>
      <c r="V281" s="32">
        <v>0</v>
      </c>
      <c r="W281" s="32">
        <v>0</v>
      </c>
      <c r="X281" s="32">
        <f>IFERROR(IF(RIGHT(VLOOKUP($A281,csapatok!$A:$BL,X$320,FALSE),5)="Csere",VLOOKUP(LEFT(VLOOKUP($A281,csapatok!$A:$BL,X$320,FALSE),LEN(VLOOKUP($A281,csapatok!$A:$BL,X$320,FALSE))-6),'csapat-ranglista'!$A:$FP,X$321,FALSE)/8,VLOOKUP(VLOOKUP($A281,csapatok!$A:$BL,X$320,FALSE),'csapat-ranglista'!$A:$FP,X$321,FALSE)/4),0)</f>
        <v>0</v>
      </c>
      <c r="Y281" s="32">
        <f>IFERROR(IF(RIGHT(VLOOKUP($A281,csapatok!$A:$BL,Y$320,FALSE),5)="Csere",VLOOKUP(LEFT(VLOOKUP($A281,csapatok!$A:$BL,Y$320,FALSE),LEN(VLOOKUP($A281,csapatok!$A:$BL,Y$320,FALSE))-6),'csapat-ranglista'!$A:$FP,Y$321,FALSE)/8,VLOOKUP(VLOOKUP($A281,csapatok!$A:$BL,Y$320,FALSE),'csapat-ranglista'!$A:$FP,Y$321,FALSE)/4),0)</f>
        <v>0</v>
      </c>
      <c r="Z281" s="32">
        <f>IFERROR(IF(RIGHT(VLOOKUP($A281,csapatok!$A:$BL,Z$320,FALSE),5)="Csere",VLOOKUP(LEFT(VLOOKUP($A281,csapatok!$A:$BL,Z$320,FALSE),LEN(VLOOKUP($A281,csapatok!$A:$BL,Z$320,FALSE))-6),'csapat-ranglista'!$A:$FP,Z$321,FALSE)/8,VLOOKUP(VLOOKUP($A281,csapatok!$A:$BL,Z$320,FALSE),'csapat-ranglista'!$A:$FP,Z$321,FALSE)/4),0)</f>
        <v>0</v>
      </c>
      <c r="AA281" s="32">
        <f>IFERROR(IF(RIGHT(VLOOKUP($A281,csapatok!$A:$BL,AA$320,FALSE),5)="Csere",VLOOKUP(LEFT(VLOOKUP($A281,csapatok!$A:$BL,AA$320,FALSE),LEN(VLOOKUP($A281,csapatok!$A:$BL,AA$320,FALSE))-6),'csapat-ranglista'!$A:$FP,AA$321,FALSE)/8,VLOOKUP(VLOOKUP($A281,csapatok!$A:$BL,AA$320,FALSE),'csapat-ranglista'!$A:$FP,AA$321,FALSE)/4),0)</f>
        <v>0</v>
      </c>
      <c r="AB281" s="223">
        <f>IFERROR(IF(RIGHT(VLOOKUP($A281,csapatok!$A:$BL,AB$320,FALSE),5)="Csere",VLOOKUP(LEFT(VLOOKUP($A281,csapatok!$A:$BL,AB$320,FALSE),LEN(VLOOKUP($A281,csapatok!$A:$BL,AB$320,FALSE))-6),'csapat-ranglista'!$A:$FP,AB$321,FALSE)/8,VLOOKUP(VLOOKUP($A281,csapatok!$A:$BL,AB$320,FALSE),'csapat-ranglista'!$A:$FP,AB$321,FALSE)/4),0)</f>
        <v>3.5203061482120992</v>
      </c>
      <c r="AC281" s="223">
        <f>IFERROR(IF(RIGHT(VLOOKUP($A281,csapatok!$A:$BL,AC$320,FALSE),5)="Csere",VLOOKUP(LEFT(VLOOKUP($A281,csapatok!$A:$BL,AC$320,FALSE),LEN(VLOOKUP($A281,csapatok!$A:$BL,AC$320,FALSE))-6),'csapat-ranglista'!$A:$FP,AC$321,FALSE)/8,VLOOKUP(VLOOKUP($A281,csapatok!$A:$BL,AC$320,FALSE),'csapat-ranglista'!$A:$FP,AC$321,FALSE)/4),0)</f>
        <v>0</v>
      </c>
      <c r="AD281" s="223">
        <f>IFERROR(IF(RIGHT(VLOOKUP($A281,csapatok!$A:$BL,AD$320,FALSE),5)="Csere",VLOOKUP(LEFT(VLOOKUP($A281,csapatok!$A:$BL,AD$320,FALSE),LEN(VLOOKUP($A281,csapatok!$A:$BL,AD$320,FALSE))-6),'csapat-ranglista'!$A:$FP,AD$321,FALSE)/8,VLOOKUP(VLOOKUP($A281,csapatok!$A:$BL,AD$320,FALSE),'csapat-ranglista'!$A:$FP,AD$321,FALSE)/4),0)</f>
        <v>0</v>
      </c>
      <c r="AE281" s="223">
        <f>IFERROR(IF(RIGHT(VLOOKUP($A281,csapatok!$A:$BL,AE$320,FALSE),5)="Csere",VLOOKUP(LEFT(VLOOKUP($A281,csapatok!$A:$BL,AE$320,FALSE),LEN(VLOOKUP($A281,csapatok!$A:$BL,AE$320,FALSE))-6),'csapat-ranglista'!$A:$FP,AE$321,FALSE)/8,VLOOKUP(VLOOKUP($A281,csapatok!$A:$BL,AE$320,FALSE),'csapat-ranglista'!$A:$FP,AE$321,FALSE)/4),0)</f>
        <v>0</v>
      </c>
      <c r="AF281" s="223">
        <f>IFERROR(IF(RIGHT(VLOOKUP($A281,csapatok!$A:$BL,AF$320,FALSE),5)="Csere",VLOOKUP(LEFT(VLOOKUP($A281,csapatok!$A:$BL,AF$320,FALSE),LEN(VLOOKUP($A281,csapatok!$A:$BL,AF$320,FALSE))-6),'csapat-ranglista'!$A:$FP,AF$321,FALSE)/8,VLOOKUP(VLOOKUP($A281,csapatok!$A:$BL,AF$320,FALSE),'csapat-ranglista'!$A:$FP,AF$321,FALSE)/4),0)</f>
        <v>0</v>
      </c>
      <c r="AG281" s="223">
        <f>IFERROR(IF(RIGHT(VLOOKUP($A281,csapatok!$A:$BL,AG$320,FALSE),5)="Csere",VLOOKUP(LEFT(VLOOKUP($A281,csapatok!$A:$BL,AG$320,FALSE),LEN(VLOOKUP($A281,csapatok!$A:$BL,AG$320,FALSE))-6),'csapat-ranglista'!$A:$FP,AG$321,FALSE)/8,VLOOKUP(VLOOKUP($A281,csapatok!$A:$BL,AG$320,FALSE),'csapat-ranglista'!$A:$FP,AG$321,FALSE)/4),0)</f>
        <v>0</v>
      </c>
      <c r="AH281" s="223">
        <f>IFERROR(IF(RIGHT(VLOOKUP($A281,csapatok!$A:$BL,AH$320,FALSE),5)="Csere",VLOOKUP(LEFT(VLOOKUP($A281,csapatok!$A:$BL,AH$320,FALSE),LEN(VLOOKUP($A281,csapatok!$A:$BL,AH$320,FALSE))-6),'csapat-ranglista'!$A:$FP,AH$321,FALSE)/8,VLOOKUP(VLOOKUP($A281,csapatok!$A:$BL,AH$320,FALSE),'csapat-ranglista'!$A:$FP,AH$321,FALSE)/4),0)</f>
        <v>0</v>
      </c>
      <c r="AI281" s="223">
        <f>IFERROR(IF(RIGHT(VLOOKUP($A281,csapatok!$A:$BL,AI$320,FALSE),5)="Csere",VLOOKUP(LEFT(VLOOKUP($A281,csapatok!$A:$BL,AI$320,FALSE),LEN(VLOOKUP($A281,csapatok!$A:$BL,AI$320,FALSE))-6),'csapat-ranglista'!$A:$FP,AI$321,FALSE)/8,VLOOKUP(VLOOKUP($A281,csapatok!$A:$BL,AI$320,FALSE),'csapat-ranglista'!$A:$FP,AI$321,FALSE)/4),0)</f>
        <v>0</v>
      </c>
      <c r="AJ281" s="223">
        <f>IFERROR(IF(RIGHT(VLOOKUP($A281,csapatok!$A:$BL,AJ$320,FALSE),5)="Csere",VLOOKUP(LEFT(VLOOKUP($A281,csapatok!$A:$BL,AJ$320,FALSE),LEN(VLOOKUP($A281,csapatok!$A:$BL,AJ$320,FALSE))-6),'csapat-ranglista'!$A:$FP,AJ$321,FALSE)/8,VLOOKUP(VLOOKUP($A281,csapatok!$A:$BL,AJ$320,FALSE),'csapat-ranglista'!$A:$FP,AJ$321,FALSE)/2),0)</f>
        <v>0</v>
      </c>
      <c r="AK281" s="223">
        <f>IFERROR(IF(RIGHT(VLOOKUP($A281,csapatok!$A:$CN,AK$320,FALSE),5)="Csere",VLOOKUP(LEFT(VLOOKUP($A281,csapatok!$A:$CN,AK$320,FALSE),LEN(VLOOKUP($A281,csapatok!$A:$CN,AK$320,FALSE))-6),'csapat-ranglista'!$A:$FP,AK$321,FALSE)/8,VLOOKUP(VLOOKUP($A281,csapatok!$A:$CN,AK$320,FALSE),'csapat-ranglista'!$A:$FP,AK$321,FALSE)/4),0)</f>
        <v>0</v>
      </c>
      <c r="AL281" s="223">
        <f>IFERROR(IF(RIGHT(VLOOKUP($A281,csapatok!$A:$CN,AL$320,FALSE),5)="Csere",VLOOKUP(LEFT(VLOOKUP($A281,csapatok!$A:$CN,AL$320,FALSE),LEN(VLOOKUP($A281,csapatok!$A:$CN,AL$320,FALSE))-6),'csapat-ranglista'!$A:$FP,AL$321,FALSE)/8,VLOOKUP(VLOOKUP($A281,csapatok!$A:$CN,AL$320,FALSE),'csapat-ranglista'!$A:$FP,AL$321,FALSE)/4),0)</f>
        <v>0</v>
      </c>
      <c r="AM281" s="223">
        <f>IFERROR(IF(RIGHT(VLOOKUP($A281,csapatok!$A:$CN,AM$320,FALSE),5)="Csere",VLOOKUP(LEFT(VLOOKUP($A281,csapatok!$A:$CN,AM$320,FALSE),LEN(VLOOKUP($A281,csapatok!$A:$CN,AM$320,FALSE))-6),'csapat-ranglista'!$A:$FP,AM$321,FALSE)/8,VLOOKUP(VLOOKUP($A281,csapatok!$A:$CN,AM$320,FALSE),'csapat-ranglista'!$A:$FP,AM$321,FALSE)/4),0)</f>
        <v>0</v>
      </c>
      <c r="AN281" s="223">
        <f>IFERROR(IF(RIGHT(VLOOKUP($A281,csapatok!$A:$CN,AN$320,FALSE),5)="Csere",VLOOKUP(LEFT(VLOOKUP($A281,csapatok!$A:$CN,AN$320,FALSE),LEN(VLOOKUP($A281,csapatok!$A:$CN,AN$320,FALSE))-6),'csapat-ranglista'!$A:$FP,AN$321,FALSE)/8,VLOOKUP(VLOOKUP($A281,csapatok!$A:$CN,AN$320,FALSE),'csapat-ranglista'!$A:$FP,AN$321,FALSE)/4),0)</f>
        <v>0</v>
      </c>
      <c r="AO281" s="223">
        <f>IFERROR(IF(RIGHT(VLOOKUP($A281,csapatok!$A:$CN,AO$320,FALSE),5)="Csere",VLOOKUP(LEFT(VLOOKUP($A281,csapatok!$A:$CN,AO$320,FALSE),LEN(VLOOKUP($A281,csapatok!$A:$CN,AO$320,FALSE))-6),'csapat-ranglista'!$A:$FP,AO$321,FALSE)/8,VLOOKUP(VLOOKUP($A281,csapatok!$A:$CN,AO$320,FALSE),'csapat-ranglista'!$A:$FP,AO$321,FALSE)/4),0)</f>
        <v>0</v>
      </c>
      <c r="AP281" s="223">
        <f>IFERROR(IF(RIGHT(VLOOKUP($A281,csapatok!$A:$CN,AP$320,FALSE),5)="Csere",VLOOKUP(LEFT(VLOOKUP($A281,csapatok!$A:$CN,AP$320,FALSE),LEN(VLOOKUP($A281,csapatok!$A:$CN,AP$320,FALSE))-6),'csapat-ranglista'!$A:$FP,AP$321,FALSE)/8,VLOOKUP(VLOOKUP($A281,csapatok!$A:$CN,AP$320,FALSE),'csapat-ranglista'!$A:$FP,AP$321,FALSE)/4),0)</f>
        <v>7.991607870269287</v>
      </c>
      <c r="AQ281" s="223">
        <f>IFERROR(IF(RIGHT(VLOOKUP($A281,csapatok!$A:$CN,AQ$320,FALSE),5)="Csere",VLOOKUP(LEFT(VLOOKUP($A281,csapatok!$A:$CN,AQ$320,FALSE),LEN(VLOOKUP($A281,csapatok!$A:$CN,AQ$320,FALSE))-6),'csapat-ranglista'!$A:$FP,AQ$321,FALSE)/8,VLOOKUP(VLOOKUP($A281,csapatok!$A:$CN,AQ$320,FALSE),'csapat-ranglista'!$A:$FP,AQ$321,FALSE)/4),0)</f>
        <v>0</v>
      </c>
      <c r="AR281" s="223">
        <f>IFERROR(IF(RIGHT(VLOOKUP($A281,csapatok!$A:$CN,AR$320,FALSE),5)="Csere",VLOOKUP(LEFT(VLOOKUP($A281,csapatok!$A:$CN,AR$320,FALSE),LEN(VLOOKUP($A281,csapatok!$A:$CN,AR$320,FALSE))-6),'csapat-ranglista'!$A:$FP,AR$321,FALSE)/8,VLOOKUP(VLOOKUP($A281,csapatok!$A:$CN,AR$320,FALSE),'csapat-ranglista'!$A:$FP,AR$321,FALSE)/4),0)</f>
        <v>0</v>
      </c>
      <c r="AS281" s="223">
        <f>IFERROR(IF(RIGHT(VLOOKUP($A281,csapatok!$A:$CN,AS$320,FALSE),5)="Csere",VLOOKUP(LEFT(VLOOKUP($A281,csapatok!$A:$CN,AS$320,FALSE),LEN(VLOOKUP($A281,csapatok!$A:$CN,AS$320,FALSE))-6),'csapat-ranglista'!$A:$FP,AS$321,FALSE)/8,VLOOKUP(VLOOKUP($A281,csapatok!$A:$CN,AS$320,FALSE),'csapat-ranglista'!$A:$FP,AS$321,FALSE)/4),0)</f>
        <v>0</v>
      </c>
      <c r="AT281" s="223">
        <f>IFERROR(IF(RIGHT(VLOOKUP($A281,csapatok!$A:$CN,AT$320,FALSE),5)="Csere",VLOOKUP(LEFT(VLOOKUP($A281,csapatok!$A:$CN,AT$320,FALSE),LEN(VLOOKUP($A281,csapatok!$A:$CN,AT$320,FALSE))-6),'csapat-ranglista'!$A:$FP,AT$321,FALSE)/8,VLOOKUP(VLOOKUP($A281,csapatok!$A:$CN,AT$320,FALSE),'csapat-ranglista'!$A:$FP,AT$321,FALSE)/4),0)</f>
        <v>4.4907661715481915</v>
      </c>
      <c r="AU281" s="223">
        <f>IFERROR(IF(RIGHT(VLOOKUP($A281,csapatok!$A:$CN,AU$320,FALSE),5)="Csere",VLOOKUP(LEFT(VLOOKUP($A281,csapatok!$A:$CN,AU$320,FALSE),LEN(VLOOKUP($A281,csapatok!$A:$CN,AU$320,FALSE))-6),'csapat-ranglista'!$A:$FP,AU$321,FALSE)/8,VLOOKUP(VLOOKUP($A281,csapatok!$A:$CN,AU$320,FALSE),'csapat-ranglista'!$A:$FP,AU$321,FALSE)/4),0)</f>
        <v>0</v>
      </c>
      <c r="AV281" s="223">
        <f>IFERROR(IF(RIGHT(VLOOKUP($A281,csapatok!$A:$CN,AV$320,FALSE),5)="Csere",VLOOKUP(LEFT(VLOOKUP($A281,csapatok!$A:$CN,AV$320,FALSE),LEN(VLOOKUP($A281,csapatok!$A:$CN,AV$320,FALSE))-6),'csapat-ranglista'!$A:$FP,AV$321,FALSE)/8,VLOOKUP(VLOOKUP($A281,csapatok!$A:$CN,AV$320,FALSE),'csapat-ranglista'!$A:$FP,AV$321,FALSE)/4),0)</f>
        <v>0</v>
      </c>
      <c r="AW281" s="223">
        <f>IFERROR(IF(RIGHT(VLOOKUP($A281,csapatok!$A:$CN,AW$320,FALSE),5)="Csere",VLOOKUP(LEFT(VLOOKUP($A281,csapatok!$A:$CN,AW$320,FALSE),LEN(VLOOKUP($A281,csapatok!$A:$CN,AW$320,FALSE))-6),'csapat-ranglista'!$A:$FP,AW$321,FALSE)/8,VLOOKUP(VLOOKUP($A281,csapatok!$A:$CN,AW$320,FALSE),'csapat-ranglista'!$A:$FP,AW$321,FALSE)/4),0)</f>
        <v>0</v>
      </c>
      <c r="AX281" s="223">
        <f>IFERROR(IF(RIGHT(VLOOKUP($A281,csapatok!$A:$CN,AX$320,FALSE),5)="Csere",VLOOKUP(LEFT(VLOOKUP($A281,csapatok!$A:$CN,AX$320,FALSE),LEN(VLOOKUP($A281,csapatok!$A:$CN,AX$320,FALSE))-6),'csapat-ranglista'!$A:$FP,AX$321,FALSE)/8,VLOOKUP(VLOOKUP($A281,csapatok!$A:$CN,AX$320,FALSE),'csapat-ranglista'!$A:$FP,AX$321,FALSE)/4),0)</f>
        <v>0</v>
      </c>
      <c r="AY281" s="223">
        <f>IFERROR(IF(RIGHT(VLOOKUP($A281,csapatok!$A:$NN,AY$320,FALSE),5)="Csere",VLOOKUP(LEFT(VLOOKUP($A281,csapatok!$A:$NN,AY$320,FALSE),LEN(VLOOKUP($A281,csapatok!$A:$NN,AY$320,FALSE))-6),'csapat-ranglista'!$A:$FP,AY$321,FALSE)/8,VLOOKUP(VLOOKUP($A281,csapatok!$A:$NN,AY$320,FALSE),'csapat-ranglista'!$A:$FP,AY$321,FALSE)/4),0)</f>
        <v>0</v>
      </c>
      <c r="AZ281" s="223">
        <f>IFERROR(IF(RIGHT(VLOOKUP($A281,csapatok!$A:$NN,AZ$320,FALSE),5)="Csere",VLOOKUP(LEFT(VLOOKUP($A281,csapatok!$A:$NN,AZ$320,FALSE),LEN(VLOOKUP($A281,csapatok!$A:$NN,AZ$320,FALSE))-6),'csapat-ranglista'!$A:$FP,AZ$321,FALSE)/8,VLOOKUP(VLOOKUP($A281,csapatok!$A:$NN,AZ$320,FALSE),'csapat-ranglista'!$A:$FP,AZ$321,FALSE)/4),0)</f>
        <v>0</v>
      </c>
      <c r="BA281" s="223">
        <f>IFERROR(IF(RIGHT(VLOOKUP($A281,csapatok!$A:$NN,BA$320,FALSE),5)="Csere",VLOOKUP(LEFT(VLOOKUP($A281,csapatok!$A:$NN,BA$320,FALSE),LEN(VLOOKUP($A281,csapatok!$A:$NN,BA$320,FALSE))-6),'csapat-ranglista'!$A:$FP,BA$321,FALSE)/8,VLOOKUP(VLOOKUP($A281,csapatok!$A:$NN,BA$320,FALSE),'csapat-ranglista'!$A:$FP,BA$321,FALSE)/4),0)</f>
        <v>0</v>
      </c>
      <c r="BB281" s="223">
        <f>IFERROR(IF(RIGHT(VLOOKUP($A281,csapatok!$A:$NN,BB$320,FALSE),5)="Csere",VLOOKUP(LEFT(VLOOKUP($A281,csapatok!$A:$NN,BB$320,FALSE),LEN(VLOOKUP($A281,csapatok!$A:$NN,BB$320,FALSE))-6),'csapat-ranglista'!$A:$FP,BB$321,FALSE)/8,VLOOKUP(VLOOKUP($A281,csapatok!$A:$NN,BB$320,FALSE),'csapat-ranglista'!$A:$FP,BB$321,FALSE)/4),0)</f>
        <v>0</v>
      </c>
      <c r="BC281" s="224">
        <f>versenyek!$ES$11*IFERROR(VLOOKUP(VLOOKUP($A281,versenyek!ER:ET,3,FALSE),szabalyok!$A$16:$B$23,2,FALSE)/4,0)</f>
        <v>0</v>
      </c>
      <c r="BD281" s="224">
        <f>versenyek!$EV$11*IFERROR(VLOOKUP(VLOOKUP($A281,versenyek!EU:EW,3,FALSE),szabalyok!$A$16:$B$23,2,FALSE)/4,0)</f>
        <v>0</v>
      </c>
      <c r="BE281" s="223">
        <f>IFERROR(IF(RIGHT(VLOOKUP($A281,csapatok!$A:$NN,BE$320,FALSE),5)="Csere",VLOOKUP(LEFT(VLOOKUP($A281,csapatok!$A:$NN,BE$320,FALSE),LEN(VLOOKUP($A281,csapatok!$A:$NN,BE$320,FALSE))-6),'csapat-ranglista'!$A:$FP,BE$321,FALSE)/8,VLOOKUP(VLOOKUP($A281,csapatok!$A:$NN,BE$320,FALSE),'csapat-ranglista'!$A:$FP,BE$321,FALSE)/4),0)</f>
        <v>0</v>
      </c>
      <c r="BF281" s="223">
        <f>IFERROR(IF(RIGHT(VLOOKUP($A281,csapatok!$A:$NN,BF$320,FALSE),5)="Csere",VLOOKUP(LEFT(VLOOKUP($A281,csapatok!$A:$NN,BF$320,FALSE),LEN(VLOOKUP($A281,csapatok!$A:$NN,BF$320,FALSE))-6),'csapat-ranglista'!$A:$FP,BF$321,FALSE)/8,VLOOKUP(VLOOKUP($A281,csapatok!$A:$NN,BF$320,FALSE),'csapat-ranglista'!$A:$FP,BF$321,FALSE)/4),0)</f>
        <v>0</v>
      </c>
      <c r="BG281" s="223">
        <f>IFERROR(IF(RIGHT(VLOOKUP($A281,csapatok!$A:$NN,BG$320,FALSE),5)="Csere",VLOOKUP(LEFT(VLOOKUP($A281,csapatok!$A:$NN,BG$320,FALSE),LEN(VLOOKUP($A281,csapatok!$A:$NN,BG$320,FALSE))-6),'csapat-ranglista'!$A:$FP,BG$321,FALSE)/8,VLOOKUP(VLOOKUP($A281,csapatok!$A:$NN,BG$320,FALSE),'csapat-ranglista'!$A:$FP,BG$321,FALSE)/4),0)</f>
        <v>0</v>
      </c>
      <c r="BH281" s="223">
        <f>IFERROR(IF(RIGHT(VLOOKUP($A281,csapatok!$A:$NN,BH$320,FALSE),5)="Csere",VLOOKUP(LEFT(VLOOKUP($A281,csapatok!$A:$NN,BH$320,FALSE),LEN(VLOOKUP($A281,csapatok!$A:$NN,BH$320,FALSE))-6),'csapat-ranglista'!$A:$FP,BH$321,FALSE)/8,VLOOKUP(VLOOKUP($A281,csapatok!$A:$NN,BH$320,FALSE),'csapat-ranglista'!$A:$FP,BH$321,FALSE)/4),0)</f>
        <v>0</v>
      </c>
      <c r="BI281" s="223">
        <f>IFERROR(IF(RIGHT(VLOOKUP($A281,csapatok!$A:$NN,BI$320,FALSE),5)="Csere",VLOOKUP(LEFT(VLOOKUP($A281,csapatok!$A:$NN,BI$320,FALSE),LEN(VLOOKUP($A281,csapatok!$A:$NN,BI$320,FALSE))-6),'csapat-ranglista'!$A:$FP,BI$321,FALSE)/8,VLOOKUP(VLOOKUP($A281,csapatok!$A:$NN,BI$320,FALSE),'csapat-ranglista'!$A:$FP,BI$321,FALSE)/4),0)</f>
        <v>0</v>
      </c>
      <c r="BJ281" s="223">
        <f>IFERROR(IF(RIGHT(VLOOKUP($A281,csapatok!$A:$NN,BJ$320,FALSE),5)="Csere",VLOOKUP(LEFT(VLOOKUP($A281,csapatok!$A:$NN,BJ$320,FALSE),LEN(VLOOKUP($A281,csapatok!$A:$NN,BJ$320,FALSE))-6),'csapat-ranglista'!$A:$FP,BJ$321,FALSE)/8,VLOOKUP(VLOOKUP($A281,csapatok!$A:$NN,BJ$320,FALSE),'csapat-ranglista'!$A:$FP,BJ$321,FALSE)/4),0)</f>
        <v>0</v>
      </c>
      <c r="BK281" s="223">
        <f>IFERROR(IF(RIGHT(VLOOKUP($A281,csapatok!$A:$NN,BK$320,FALSE),5)="Csere",VLOOKUP(LEFT(VLOOKUP($A281,csapatok!$A:$NN,BK$320,FALSE),LEN(VLOOKUP($A281,csapatok!$A:$NN,BK$320,FALSE))-6),'csapat-ranglista'!$A:$FP,BK$321,FALSE)/8,VLOOKUP(VLOOKUP($A281,csapatok!$A:$NN,BK$320,FALSE),'csapat-ranglista'!$A:$FP,BK$321,FALSE)/4),0)</f>
        <v>0</v>
      </c>
      <c r="BL281" s="223">
        <f>IFERROR(IF(RIGHT(VLOOKUP($A281,csapatok!$A:$NN,BL$320,FALSE),5)="Csere",VLOOKUP(LEFT(VLOOKUP($A281,csapatok!$A:$NN,BL$320,FALSE),LEN(VLOOKUP($A281,csapatok!$A:$NN,BL$320,FALSE))-6),'csapat-ranglista'!$A:$FP,BL$321,FALSE)/8,VLOOKUP(VLOOKUP($A281,csapatok!$A:$NN,BL$320,FALSE),'csapat-ranglista'!$A:$FP,BL$321,FALSE)/4),0)</f>
        <v>0</v>
      </c>
      <c r="BM281" s="223">
        <f>IFERROR(IF(RIGHT(VLOOKUP($A281,csapatok!$A:$NN,BM$320,FALSE),5)="Csere",VLOOKUP(LEFT(VLOOKUP($A281,csapatok!$A:$NN,BM$320,FALSE),LEN(VLOOKUP($A281,csapatok!$A:$NN,BM$320,FALSE))-6),'csapat-ranglista'!$A:$FP,BM$321,FALSE)/8,VLOOKUP(VLOOKUP($A281,csapatok!$A:$NN,BM$320,FALSE),'csapat-ranglista'!$A:$FP,BM$321,FALSE)/4),0)</f>
        <v>0</v>
      </c>
      <c r="BN281" s="223">
        <f>IFERROR(IF(RIGHT(VLOOKUP($A281,csapatok!$A:$NN,BN$320,FALSE),5)="Csere",VLOOKUP(LEFT(VLOOKUP($A281,csapatok!$A:$NN,BN$320,FALSE),LEN(VLOOKUP($A281,csapatok!$A:$NN,BN$320,FALSE))-6),'csapat-ranglista'!$A:$FP,BN$321,FALSE)/8,VLOOKUP(VLOOKUP($A281,csapatok!$A:$NN,BN$320,FALSE),'csapat-ranglista'!$A:$FP,BN$321,FALSE)/4),0)</f>
        <v>0</v>
      </c>
      <c r="BO281" s="223">
        <f>IFERROR(IF(RIGHT(VLOOKUP($A281,csapatok!$A:$NN,BO$320,FALSE),5)="Csere",VLOOKUP(LEFT(VLOOKUP($A281,csapatok!$A:$NN,BO$320,FALSE),LEN(VLOOKUP($A281,csapatok!$A:$NN,BO$320,FALSE))-6),'csapat-ranglista'!$A:$FP,BO$321,FALSE)/8,VLOOKUP(VLOOKUP($A281,csapatok!$A:$NN,BO$320,FALSE),'csapat-ranglista'!$A:$FP,BO$321,FALSE)/4),0)</f>
        <v>0</v>
      </c>
      <c r="BP281" s="223">
        <f>IFERROR(IF(RIGHT(VLOOKUP($A281,csapatok!$A:$NN,BP$320,FALSE),5)="Csere",VLOOKUP(LEFT(VLOOKUP($A281,csapatok!$A:$NN,BP$320,FALSE),LEN(VLOOKUP($A281,csapatok!$A:$NN,BP$320,FALSE))-6),'csapat-ranglista'!$A:$FP,BP$321,FALSE)/8,VLOOKUP(VLOOKUP($A281,csapatok!$A:$NN,BP$320,FALSE),'csapat-ranglista'!$A:$FP,BP$321,FALSE)/4),0)</f>
        <v>0</v>
      </c>
      <c r="BQ281" s="223">
        <f>IFERROR(IF(RIGHT(VLOOKUP($A281,csapatok!$A:$NN,BQ$320,FALSE),5)="Csere",VLOOKUP(LEFT(VLOOKUP($A281,csapatok!$A:$NN,BQ$320,FALSE),LEN(VLOOKUP($A281,csapatok!$A:$NN,BQ$320,FALSE))-6),'csapat-ranglista'!$A:$FP,BQ$321,FALSE)/8,VLOOKUP(VLOOKUP($A281,csapatok!$A:$NN,BQ$320,FALSE),'csapat-ranglista'!$A:$FP,BQ$321,FALSE)/4),0)</f>
        <v>0</v>
      </c>
      <c r="BR281" s="223">
        <f>IFERROR(IF(RIGHT(VLOOKUP($A281,csapatok!$A:$NN,BR$320,FALSE),5)="Csere",VLOOKUP(LEFT(VLOOKUP($A281,csapatok!$A:$NN,BR$320,FALSE),LEN(VLOOKUP($A281,csapatok!$A:$NN,BR$320,FALSE))-6),'csapat-ranglista'!$A:$FP,BR$321,FALSE)/8,VLOOKUP(VLOOKUP($A281,csapatok!$A:$NN,BR$320,FALSE),'csapat-ranglista'!$A:$FP,BR$321,FALSE)/4),0)</f>
        <v>0</v>
      </c>
      <c r="BS281" s="223">
        <f>IFERROR(IF(RIGHT(VLOOKUP($A281,csapatok!$A:$NN,BS$320,FALSE),5)="Csere",VLOOKUP(LEFT(VLOOKUP($A281,csapatok!$A:$NN,BS$320,FALSE),LEN(VLOOKUP($A281,csapatok!$A:$NN,BS$320,FALSE))-6),'csapat-ranglista'!$A:$FP,BS$321,FALSE)/8,VLOOKUP(VLOOKUP($A281,csapatok!$A:$NN,BS$320,FALSE),'csapat-ranglista'!$A:$FP,BS$321,FALSE)/4),0)</f>
        <v>0</v>
      </c>
      <c r="BT281" s="223">
        <f>IFERROR(IF(RIGHT(VLOOKUP($A281,csapatok!$A:$NN,BT$320,FALSE),5)="Csere",VLOOKUP(LEFT(VLOOKUP($A281,csapatok!$A:$NN,BT$320,FALSE),LEN(VLOOKUP($A281,csapatok!$A:$NN,BT$320,FALSE))-6),'csapat-ranglista'!$A:$FP,BT$321,FALSE)/8,VLOOKUP(VLOOKUP($A281,csapatok!$A:$NN,BT$320,FALSE),'csapat-ranglista'!$A:$FP,BT$321,FALSE)/4),0)</f>
        <v>0</v>
      </c>
      <c r="BU281" s="223">
        <f>IFERROR(IF(RIGHT(VLOOKUP($A281,csapatok!$A:$NN,BU$320,FALSE),5)="Csere",VLOOKUP(LEFT(VLOOKUP($A281,csapatok!$A:$NN,BU$320,FALSE),LEN(VLOOKUP($A281,csapatok!$A:$NN,BU$320,FALSE))-6),'csapat-ranglista'!$A:$FP,BU$321,FALSE)/8,VLOOKUP(VLOOKUP($A281,csapatok!$A:$NN,BU$320,FALSE),'csapat-ranglista'!$A:$FP,BU$321,FALSE)/4),0)</f>
        <v>0</v>
      </c>
      <c r="BV281" s="223">
        <f>IFERROR(IF(RIGHT(VLOOKUP($A281,csapatok!$A:$NN,BV$320,FALSE),5)="Csere",VLOOKUP(LEFT(VLOOKUP($A281,csapatok!$A:$NN,BV$320,FALSE),LEN(VLOOKUP($A281,csapatok!$A:$NN,BV$320,FALSE))-6),'csapat-ranglista'!$A:$FP,BV$321,FALSE)/8,VLOOKUP(VLOOKUP($A281,csapatok!$A:$NN,BV$320,FALSE),'csapat-ranglista'!$A:$FP,BV$321,FALSE)/4),0)</f>
        <v>0</v>
      </c>
      <c r="BW281" s="223">
        <f>IFERROR(IF(RIGHT(VLOOKUP($A281,csapatok!$A:$NN,BW$320,FALSE),5)="Csere",VLOOKUP(LEFT(VLOOKUP($A281,csapatok!$A:$NN,BW$320,FALSE),LEN(VLOOKUP($A281,csapatok!$A:$NN,BW$320,FALSE))-6),'csapat-ranglista'!$A:$FP,BW$321,FALSE)/8,VLOOKUP(VLOOKUP($A281,csapatok!$A:$NN,BW$320,FALSE),'csapat-ranglista'!$A:$FP,BW$321,FALSE)/4),0)</f>
        <v>0</v>
      </c>
      <c r="BX281" s="223">
        <f>IFERROR(IF(RIGHT(VLOOKUP($A281,csapatok!$A:$NN,BX$320,FALSE),5)="Csere",VLOOKUP(LEFT(VLOOKUP($A281,csapatok!$A:$NN,BX$320,FALSE),LEN(VLOOKUP($A281,csapatok!$A:$NN,BX$320,FALSE))-6),'csapat-ranglista'!$A:$FP,BX$321,FALSE)/8,VLOOKUP(VLOOKUP($A281,csapatok!$A:$NN,BX$320,FALSE),'csapat-ranglista'!$A:$FP,BX$321,FALSE)/4),0)</f>
        <v>0</v>
      </c>
      <c r="BY281" s="223">
        <f>IFERROR(IF(RIGHT(VLOOKUP($A281,csapatok!$A:$NN,BY$320,FALSE),5)="Csere",VLOOKUP(LEFT(VLOOKUP($A281,csapatok!$A:$NN,BY$320,FALSE),LEN(VLOOKUP($A281,csapatok!$A:$NN,BY$320,FALSE))-6),'csapat-ranglista'!$A:$FP,BY$321,FALSE)/8,VLOOKUP(VLOOKUP($A281,csapatok!$A:$NN,BY$320,FALSE),'csapat-ranglista'!$A:$FP,BY$321,FALSE)/4),0)</f>
        <v>0</v>
      </c>
      <c r="BZ281" s="223">
        <f>IFERROR(IF(RIGHT(VLOOKUP($A281,csapatok!$A:$NN,BZ$320,FALSE),5)="Csere",VLOOKUP(LEFT(VLOOKUP($A281,csapatok!$A:$NN,BZ$320,FALSE),LEN(VLOOKUP($A281,csapatok!$A:$NN,BZ$320,FALSE))-6),'csapat-ranglista'!$A:$FP,BZ$321,FALSE)/8,VLOOKUP(VLOOKUP($A281,csapatok!$A:$NN,BZ$320,FALSE),'csapat-ranglista'!$A:$FP,BZ$321,FALSE)/4),0)</f>
        <v>0</v>
      </c>
      <c r="CA281" s="223">
        <f>IFERROR(IF(RIGHT(VLOOKUP($A281,csapatok!$A:$NN,CA$320,FALSE),5)="Csere",VLOOKUP(LEFT(VLOOKUP($A281,csapatok!$A:$NN,CA$320,FALSE),LEN(VLOOKUP($A281,csapatok!$A:$NN,CA$320,FALSE))-6),'csapat-ranglista'!$A:$FP,CA$321,FALSE)/8,VLOOKUP(VLOOKUP($A281,csapatok!$A:$NN,CA$320,FALSE),'csapat-ranglista'!$A:$FP,CA$321,FALSE)/4),0)</f>
        <v>0</v>
      </c>
      <c r="CB281" s="223">
        <f>IFERROR(IF(RIGHT(VLOOKUP($A281,csapatok!$A:$NN,CB$320,FALSE),5)="Csere",VLOOKUP(LEFT(VLOOKUP($A281,csapatok!$A:$NN,CB$320,FALSE),LEN(VLOOKUP($A281,csapatok!$A:$NN,CB$320,FALSE))-6),'csapat-ranglista'!$A:$FP,CB$321,FALSE)/8,VLOOKUP(VLOOKUP($A281,csapatok!$A:$NN,CB$320,FALSE),'csapat-ranglista'!$A:$FP,CB$321,FALSE)/4),0)</f>
        <v>0</v>
      </c>
      <c r="CC281" s="223">
        <f>IFERROR(IF(RIGHT(VLOOKUP($A281,csapatok!$A:$NN,CC$320,FALSE),5)="Csere",VLOOKUP(LEFT(VLOOKUP($A281,csapatok!$A:$NN,CC$320,FALSE),LEN(VLOOKUP($A281,csapatok!$A:$NN,CC$320,FALSE))-6),'csapat-ranglista'!$A:$FP,CC$321,FALSE)/8,VLOOKUP(VLOOKUP($A281,csapatok!$A:$NN,CC$320,FALSE),'csapat-ranglista'!$A:$FP,CC$321,FALSE)/4),0)</f>
        <v>0</v>
      </c>
      <c r="CD281" s="223">
        <f>IFERROR(IF(RIGHT(VLOOKUP($A281,csapatok!$A:$NN,CD$320,FALSE),5)="Csere",VLOOKUP(LEFT(VLOOKUP($A281,csapatok!$A:$NN,CD$320,FALSE),LEN(VLOOKUP($A281,csapatok!$A:$NN,CD$320,FALSE))-6),'csapat-ranglista'!$A:$FP,CD$321,FALSE)/8,VLOOKUP(VLOOKUP($A281,csapatok!$A:$NN,CD$320,FALSE),'csapat-ranglista'!$A:$FP,CD$321,FALSE)/4),0)</f>
        <v>0</v>
      </c>
      <c r="CE281" s="223">
        <f>IFERROR(IF(RIGHT(VLOOKUP($A281,csapatok!$A:$NN,CE$320,FALSE),5)="Csere",VLOOKUP(LEFT(VLOOKUP($A281,csapatok!$A:$NN,CE$320,FALSE),LEN(VLOOKUP($A281,csapatok!$A:$NN,CE$320,FALSE))-6),'csapat-ranglista'!$A:$FP,CE$321,FALSE)/8,VLOOKUP(VLOOKUP($A281,csapatok!$A:$NN,CE$320,FALSE),'csapat-ranglista'!$A:$FP,CE$321,FALSE)/4),0)</f>
        <v>0</v>
      </c>
      <c r="CF281" s="223">
        <f>IFERROR(IF(RIGHT(VLOOKUP($A281,csapatok!$A:$NN,CF$320,FALSE),5)="Csere",VLOOKUP(LEFT(VLOOKUP($A281,csapatok!$A:$NN,CF$320,FALSE),LEN(VLOOKUP($A281,csapatok!$A:$NN,CF$320,FALSE))-6),'csapat-ranglista'!$A:$FP,CF$321,FALSE)/8,VLOOKUP(VLOOKUP($A281,csapatok!$A:$NN,CF$320,FALSE),'csapat-ranglista'!$A:$FP,CF$321,FALSE)/4),0)</f>
        <v>0</v>
      </c>
      <c r="CG281" s="223">
        <f>IFERROR(IF(RIGHT(VLOOKUP($A281,csapatok!$A:$NN,CG$320,FALSE),5)="Csere",VLOOKUP(LEFT(VLOOKUP($A281,csapatok!$A:$NN,CG$320,FALSE),LEN(VLOOKUP($A281,csapatok!$A:$NN,CG$320,FALSE))-6),'csapat-ranglista'!$A:$FP,CG$321,FALSE)/8,VLOOKUP(VLOOKUP($A281,csapatok!$A:$NN,CG$320,FALSE),'csapat-ranglista'!$A:$FP,CG$321,FALSE)/4),0)</f>
        <v>0</v>
      </c>
      <c r="CH281" s="223">
        <f>IFERROR(IF(RIGHT(VLOOKUP($A281,csapatok!$A:$NN,CH$320,FALSE),5)="Csere",VLOOKUP(LEFT(VLOOKUP($A281,csapatok!$A:$NN,CH$320,FALSE),LEN(VLOOKUP($A281,csapatok!$A:$NN,CH$320,FALSE))-6),'csapat-ranglista'!$A:$FP,CH$321,FALSE)/8,VLOOKUP(VLOOKUP($A281,csapatok!$A:$NN,CH$320,FALSE),'csapat-ranglista'!$A:$FP,CH$321,FALSE)/4),0)</f>
        <v>0</v>
      </c>
      <c r="CI281" s="223">
        <f>IFERROR(IF(RIGHT(VLOOKUP($A281,csapatok!$A:$NN,CI$320,FALSE),5)="Csere",VLOOKUP(LEFT(VLOOKUP($A281,csapatok!$A:$NN,CI$320,FALSE),LEN(VLOOKUP($A281,csapatok!$A:$NN,CI$320,FALSE))-6),'csapat-ranglista'!$A:$FP,CI$321,FALSE)/8,VLOOKUP(VLOOKUP($A281,csapatok!$A:$NN,CI$320,FALSE),'csapat-ranglista'!$A:$FP,CI$321,FALSE)/4),0)</f>
        <v>0</v>
      </c>
      <c r="CJ281" s="224">
        <f>versenyek!$IQ$11*IFERROR(VLOOKUP(VLOOKUP($A281,versenyek!IP:IR,3,FALSE),szabalyok!$A$16:$B$23,2,FALSE)/4,0)</f>
        <v>0</v>
      </c>
      <c r="CK281" s="224">
        <f>versenyek!$IT$11*IFERROR(VLOOKUP(VLOOKUP($A281,versenyek!IS:IU,3,FALSE),szabalyok!$A$16:$B$23,2,FALSE)/4,0)</f>
        <v>0</v>
      </c>
      <c r="CL281" s="223">
        <f>IFERROR(IF(RIGHT(VLOOKUP($A281,csapatok!$A:$NN,CL$320,FALSE),5)="Csere",VLOOKUP(LEFT(VLOOKUP($A281,csapatok!$A:$NN,CL$320,FALSE),LEN(VLOOKUP($A281,csapatok!$A:$NN,CL$320,FALSE))-6),'csapat-ranglista'!$A:$FP,CL$321,FALSE)/8,VLOOKUP(VLOOKUP($A281,csapatok!$A:$NN,CL$320,FALSE),'csapat-ranglista'!$A:$FP,CL$321,FALSE)/4),0)</f>
        <v>0</v>
      </c>
      <c r="CM281" s="223">
        <f>IFERROR(IF(RIGHT(VLOOKUP($A281,csapatok!$A:$NN,CM$320,FALSE),5)="Csere",VLOOKUP(LEFT(VLOOKUP($A281,csapatok!$A:$NN,CM$320,FALSE),LEN(VLOOKUP($A281,csapatok!$A:$NN,CM$320,FALSE))-6),'csapat-ranglista'!$A:$FP,CM$321,FALSE)/8,VLOOKUP(VLOOKUP($A281,csapatok!$A:$NN,CM$320,FALSE),'csapat-ranglista'!$A:$FP,CM$321,FALSE)/4),0)</f>
        <v>0</v>
      </c>
      <c r="CN281" s="223">
        <f>IFERROR(IF(RIGHT(VLOOKUP($A281,csapatok!$A:$NN,CN$320,FALSE),5)="Csere",VLOOKUP(LEFT(VLOOKUP($A281,csapatok!$A:$NN,CN$320,FALSE),LEN(VLOOKUP($A281,csapatok!$A:$NN,CN$320,FALSE))-6),'csapat-ranglista'!$A:$FP,CN$321,FALSE)/8,VLOOKUP(VLOOKUP($A281,csapatok!$A:$NN,CN$320,FALSE),'csapat-ranglista'!$A:$FP,CN$321,FALSE)/4),0)</f>
        <v>0</v>
      </c>
      <c r="CO281" s="223">
        <f>IFERROR(IF(RIGHT(VLOOKUP($A281,csapatok!$A:$NN,CO$320,FALSE),5)="Csere",VLOOKUP(LEFT(VLOOKUP($A281,csapatok!$A:$NN,CO$320,FALSE),LEN(VLOOKUP($A281,csapatok!$A:$NN,CO$320,FALSE))-6),'csapat-ranglista'!$A:$FP,CO$321,FALSE)/8,VLOOKUP(VLOOKUP($A281,csapatok!$A:$NN,CO$320,FALSE),'csapat-ranglista'!$A:$FP,CO$321,FALSE)/4),0)</f>
        <v>0</v>
      </c>
      <c r="CP281" s="223">
        <f>IFERROR(IF(RIGHT(VLOOKUP($A281,csapatok!$A:$NN,CP$320,FALSE),5)="Csere",VLOOKUP(LEFT(VLOOKUP($A281,csapatok!$A:$NN,CP$320,FALSE),LEN(VLOOKUP($A281,csapatok!$A:$NN,CP$320,FALSE))-6),'csapat-ranglista'!$A:$FP,CP$321,FALSE)/8,VLOOKUP(VLOOKUP($A281,csapatok!$A:$NN,CP$320,FALSE),'csapat-ranglista'!$A:$FP,CP$321,FALSE)/4),0)</f>
        <v>0</v>
      </c>
      <c r="CQ281" s="223">
        <f>IFERROR(IF(RIGHT(VLOOKUP($A281,csapatok!$A:$NN,CQ$320,FALSE),5)="Csere",VLOOKUP(LEFT(VLOOKUP($A281,csapatok!$A:$NN,CQ$320,FALSE),LEN(VLOOKUP($A281,csapatok!$A:$NN,CQ$320,FALSE))-6),'csapat-ranglista'!$A:$FP,CQ$321,FALSE)/8,VLOOKUP(VLOOKUP($A281,csapatok!$A:$NN,CQ$320,FALSE),'csapat-ranglista'!$A:$FP,CQ$321,FALSE)/4),0)</f>
        <v>0</v>
      </c>
      <c r="CR281" s="223">
        <f>IFERROR(IF(RIGHT(VLOOKUP($A281,csapatok!$A:$NN,CR$320,FALSE),5)="Csere",VLOOKUP(LEFT(VLOOKUP($A281,csapatok!$A:$NN,CR$320,FALSE),LEN(VLOOKUP($A281,csapatok!$A:$NN,CR$320,FALSE))-6),'csapat-ranglista'!$A:$FP,CR$321,FALSE)/8,VLOOKUP(VLOOKUP($A281,csapatok!$A:$NN,CR$320,FALSE),'csapat-ranglista'!$A:$FP,CR$321,FALSE)/4),0)</f>
        <v>0</v>
      </c>
      <c r="CS281" s="223">
        <f>IFERROR(IF(RIGHT(VLOOKUP($A281,csapatok!$A:$NN,CS$320,FALSE),5)="Csere",VLOOKUP(LEFT(VLOOKUP($A281,csapatok!$A:$NN,CS$320,FALSE),LEN(VLOOKUP($A281,csapatok!$A:$NN,CS$320,FALSE))-6),'csapat-ranglista'!$A:$FP,CS$321,FALSE)/8,VLOOKUP(VLOOKUP($A281,csapatok!$A:$NN,CS$320,FALSE),'csapat-ranglista'!$A:$FP,CS$321,FALSE)/4),0)</f>
        <v>0</v>
      </c>
      <c r="CT281" s="223">
        <f>IFERROR(IF(RIGHT(VLOOKUP($A281,csapatok!$A:$NN,CT$320,FALSE),5)="Csere",VLOOKUP(LEFT(VLOOKUP($A281,csapatok!$A:$NN,CT$320,FALSE),LEN(VLOOKUP($A281,csapatok!$A:$NN,CT$320,FALSE))-6),'csapat-ranglista'!$A:$FP,CT$321,FALSE)/8,VLOOKUP(VLOOKUP($A281,csapatok!$A:$NN,CT$320,FALSE),'csapat-ranglista'!$A:$FP,CT$321,FALSE)/4),0)</f>
        <v>0</v>
      </c>
      <c r="CU281" s="223">
        <f>IFERROR(IF(RIGHT(VLOOKUP($A281,csapatok!$A:$NN,CU$320,FALSE),5)="Csere",VLOOKUP(LEFT(VLOOKUP($A281,csapatok!$A:$NN,CU$320,FALSE),LEN(VLOOKUP($A281,csapatok!$A:$NN,CU$320,FALSE))-6),'csapat-ranglista'!$A:$FP,CU$321,FALSE)/8,VLOOKUP(VLOOKUP($A281,csapatok!$A:$NN,CU$320,FALSE),'csapat-ranglista'!$A:$FP,CU$321,FALSE)/4),0)</f>
        <v>0</v>
      </c>
      <c r="CV281" s="223">
        <f>IFERROR(IF(RIGHT(VLOOKUP($A281,csapatok!$A:$NN,CV$320,FALSE),5)="Csere",VLOOKUP(LEFT(VLOOKUP($A281,csapatok!$A:$NN,CV$320,FALSE),LEN(VLOOKUP($A281,csapatok!$A:$NN,CV$320,FALSE))-6),'csapat-ranglista'!$A:$FP,CV$321,FALSE)/8,VLOOKUP(VLOOKUP($A281,csapatok!$A:$NN,CV$320,FALSE),'csapat-ranglista'!$A:$FP,CV$321,FALSE)/4),0)</f>
        <v>0</v>
      </c>
      <c r="CW281" s="223">
        <f>IFERROR(IF(RIGHT(VLOOKUP($A281,csapatok!$A:$NN,CW$320,FALSE),5)="Csere",VLOOKUP(LEFT(VLOOKUP($A281,csapatok!$A:$NN,CW$320,FALSE),LEN(VLOOKUP($A281,csapatok!$A:$NN,CW$320,FALSE))-6),'csapat-ranglista'!$A:$FP,CW$321,FALSE)/8,VLOOKUP(VLOOKUP($A281,csapatok!$A:$NN,CW$320,FALSE),'csapat-ranglista'!$A:$FP,CW$321,FALSE)/4),0)</f>
        <v>0</v>
      </c>
      <c r="CX281" s="223">
        <f>IFERROR(IF(RIGHT(VLOOKUP($A281,csapatok!$A:$NN,CX$320,FALSE),5)="Csere",VLOOKUP(LEFT(VLOOKUP($A281,csapatok!$A:$NN,CX$320,FALSE),LEN(VLOOKUP($A281,csapatok!$A:$NN,CX$320,FALSE))-6),'csapat-ranglista'!$A:$FP,CX$321,FALSE)/8,VLOOKUP(VLOOKUP($A281,csapatok!$A:$NN,CX$320,FALSE),'csapat-ranglista'!$A:$FP,CX$321,FALSE)/4),0)</f>
        <v>0</v>
      </c>
      <c r="CY281" s="223">
        <f>IFERROR(IF(RIGHT(VLOOKUP($A281,csapatok!$A:$NN,CY$320,FALSE),5)="Csere",VLOOKUP(LEFT(VLOOKUP($A281,csapatok!$A:$NN,CY$320,FALSE),LEN(VLOOKUP($A281,csapatok!$A:$NN,CY$320,FALSE))-6),'csapat-ranglista'!$A:$FP,CY$321,FALSE)/8,VLOOKUP(VLOOKUP($A281,csapatok!$A:$NN,CY$320,FALSE),'csapat-ranglista'!$A:$FP,CY$321,FALSE)/4),0)</f>
        <v>0</v>
      </c>
      <c r="CZ281" s="223">
        <f>IFERROR(IF(RIGHT(VLOOKUP($A281,csapatok!$A:$NN,CZ$320,FALSE),5)="Csere",VLOOKUP(LEFT(VLOOKUP($A281,csapatok!$A:$NN,CZ$320,FALSE),LEN(VLOOKUP($A281,csapatok!$A:$NN,CZ$320,FALSE))-6),'csapat-ranglista'!$A:$FP,CZ$321,FALSE)/8,VLOOKUP(VLOOKUP($A281,csapatok!$A:$NN,CZ$320,FALSE),'csapat-ranglista'!$A:$FP,CZ$321,FALSE)/4),0)</f>
        <v>0</v>
      </c>
      <c r="DA281" s="223">
        <f>IFERROR(IF(RIGHT(VLOOKUP($A281,csapatok!$A:$NN,DA$320,FALSE),5)="Csere",VLOOKUP(LEFT(VLOOKUP($A281,csapatok!$A:$NN,DA$320,FALSE),LEN(VLOOKUP($A281,csapatok!$A:$NN,DA$320,FALSE))-6),'csapat-ranglista'!$A:$FP,DA$321,FALSE)/8,VLOOKUP(VLOOKUP($A281,csapatok!$A:$NN,DA$320,FALSE),'csapat-ranglista'!$A:$FP,DA$321,FALSE)/4),0)</f>
        <v>0</v>
      </c>
      <c r="DB281" s="223">
        <f>IFERROR(IF(RIGHT(VLOOKUP($A281,csapatok!$A:$NN,DB$320,FALSE),5)="Csere",VLOOKUP(LEFT(VLOOKUP($A281,csapatok!$A:$NN,DB$320,FALSE),LEN(VLOOKUP($A281,csapatok!$A:$NN,DB$320,FALSE))-6),'csapat-ranglista'!$A:$FP,DB$321,FALSE)/8,VLOOKUP(VLOOKUP($A281,csapatok!$A:$NN,DB$320,FALSE),'csapat-ranglista'!$A:$FP,DB$321,FALSE)/4),0)</f>
        <v>0</v>
      </c>
      <c r="DC281" s="223">
        <f>IFERROR(IF(RIGHT(VLOOKUP($A281,csapatok!$A:$NN,DC$320,FALSE),5)="Csere",VLOOKUP(LEFT(VLOOKUP($A281,csapatok!$A:$NN,DC$320,FALSE),LEN(VLOOKUP($A281,csapatok!$A:$NN,DC$320,FALSE))-6),'csapat-ranglista'!$A:$FP,DC$321,FALSE)/8,VLOOKUP(VLOOKUP($A281,csapatok!$A:$NN,DC$320,FALSE),'csapat-ranglista'!$A:$FP,DC$321,FALSE)/4),0)</f>
        <v>0</v>
      </c>
      <c r="DD281" s="223">
        <f>IFERROR(IF(RIGHT(VLOOKUP($A281,csapatok!$A:$NN,DD$320,FALSE),5)="Csere",VLOOKUP(LEFT(VLOOKUP($A281,csapatok!$A:$NN,DD$320,FALSE),LEN(VLOOKUP($A281,csapatok!$A:$NN,DD$320,FALSE))-6),'csapat-ranglista'!$A:$FP,DD$321,FALSE)/8,VLOOKUP(VLOOKUP($A281,csapatok!$A:$NN,DD$320,FALSE),'csapat-ranglista'!$A:$FP,DD$321,FALSE)/4),0)</f>
        <v>0</v>
      </c>
      <c r="DE281" s="223">
        <f>IFERROR(IF(RIGHT(VLOOKUP($A281,csapatok!$A:$NN,DE$320,FALSE),5)="Csere",VLOOKUP(LEFT(VLOOKUP($A281,csapatok!$A:$NN,DE$320,FALSE),LEN(VLOOKUP($A281,csapatok!$A:$NN,DE$320,FALSE))-6),'csapat-ranglista'!$A:$FP,DE$321,FALSE)/8,VLOOKUP(VLOOKUP($A281,csapatok!$A:$NN,DE$320,FALSE),'csapat-ranglista'!$A:$FP,DE$321,FALSE)/4),0)</f>
        <v>0</v>
      </c>
      <c r="DF281" s="223">
        <f>IFERROR(IF(RIGHT(VLOOKUP($A281,csapatok!$A:$NN,DF$320,FALSE),5)="Csere",VLOOKUP(LEFT(VLOOKUP($A281,csapatok!$A:$NN,DF$320,FALSE),LEN(VLOOKUP($A281,csapatok!$A:$NN,DF$320,FALSE))-6),'csapat-ranglista'!$A:$FP,DF$321,FALSE)/8,VLOOKUP(VLOOKUP($A281,csapatok!$A:$NN,DF$320,FALSE),'csapat-ranglista'!$A:$FP,DF$321,FALSE)/4),0)</f>
        <v>0</v>
      </c>
      <c r="DG281" s="223">
        <f>IFERROR(IF(RIGHT(VLOOKUP($A281,csapatok!$A:$NN,DG$320,FALSE),5)="Csere",VLOOKUP(LEFT(VLOOKUP($A281,csapatok!$A:$NN,DG$320,FALSE),LEN(VLOOKUP($A281,csapatok!$A:$NN,DG$320,FALSE))-6),'csapat-ranglista'!$A:$FP,DG$321,FALSE)/8,VLOOKUP(VLOOKUP($A281,csapatok!$A:$NN,DG$320,FALSE),'csapat-ranglista'!$A:$FP,DG$321,FALSE)/4),0)</f>
        <v>0</v>
      </c>
      <c r="DH281" s="223">
        <f>IFERROR(IF(RIGHT(VLOOKUP($A281,csapatok!$A:$NN,DH$320,FALSE),5)="Csere",VLOOKUP(LEFT(VLOOKUP($A281,csapatok!$A:$NN,DH$320,FALSE),LEN(VLOOKUP($A281,csapatok!$A:$NN,DH$320,FALSE))-6),'csapat-ranglista'!$A:$FP,DH$321,FALSE)/8,VLOOKUP(VLOOKUP($A281,csapatok!$A:$NN,DH$320,FALSE),'csapat-ranglista'!$A:$FP,DH$321,FALSE)/4),0)</f>
        <v>0</v>
      </c>
      <c r="DI281" s="223">
        <f>IFERROR(IF(RIGHT(VLOOKUP($A281,csapatok!$A:$NN,DI$320,FALSE),5)="Csere",VLOOKUP(LEFT(VLOOKUP($A281,csapatok!$A:$NN,DI$320,FALSE),LEN(VLOOKUP($A281,csapatok!$A:$NN,DI$320,FALSE))-6),'csapat-ranglista'!$A:$FP,DI$321,FALSE)/8,VLOOKUP(VLOOKUP($A281,csapatok!$A:$NN,DI$320,FALSE),'csapat-ranglista'!$A:$FP,DI$321,FALSE)/4),0)</f>
        <v>0</v>
      </c>
      <c r="DJ281" s="223">
        <f>IFERROR(IF(RIGHT(VLOOKUP($A281,csapatok!$A:$NN,DJ$320,FALSE),5)="Csere",VLOOKUP(LEFT(VLOOKUP($A281,csapatok!$A:$NN,DJ$320,FALSE),LEN(VLOOKUP($A281,csapatok!$A:$NN,DJ$320,FALSE))-6),'csapat-ranglista'!$A:$FP,DJ$321,FALSE)/8,VLOOKUP(VLOOKUP($A281,csapatok!$A:$NN,DJ$320,FALSE),'csapat-ranglista'!$A:$FP,DJ$321,FALSE)/4),0)</f>
        <v>0</v>
      </c>
      <c r="DK281" s="223">
        <f>IFERROR(IF(RIGHT(VLOOKUP($A281,csapatok!$A:$NN,DK$320,FALSE),5)="Csere",VLOOKUP(LEFT(VLOOKUP($A281,csapatok!$A:$NN,DK$320,FALSE),LEN(VLOOKUP($A281,csapatok!$A:$NN,DK$320,FALSE))-6),'csapat-ranglista'!$A:$FP,DK$321,FALSE)/8,VLOOKUP(VLOOKUP($A281,csapatok!$A:$NN,DK$320,FALSE),'csapat-ranglista'!$A:$FP,DK$321,FALSE)/4),0)</f>
        <v>0</v>
      </c>
      <c r="DL281" s="223">
        <f>IFERROR(IF(RIGHT(VLOOKUP($A281,csapatok!$A:$NN,DL$320,FALSE),5)="Csere",VLOOKUP(LEFT(VLOOKUP($A281,csapatok!$A:$NN,DL$320,FALSE),LEN(VLOOKUP($A281,csapatok!$A:$NN,DL$320,FALSE))-6),'csapat-ranglista'!$A:$FP,DL$321,FALSE)/8,VLOOKUP(VLOOKUP($A281,csapatok!$A:$NN,DL$320,FALSE),'csapat-ranglista'!$A:$FP,DL$321,FALSE)/4),0)</f>
        <v>0</v>
      </c>
      <c r="DM281" s="223">
        <f>IFERROR(IF(RIGHT(VLOOKUP($A281,csapatok!$A:$NN,DM$320,FALSE),5)="Csere",VLOOKUP(LEFT(VLOOKUP($A281,csapatok!$A:$NN,DM$320,FALSE),LEN(VLOOKUP($A281,csapatok!$A:$NN,DM$320,FALSE))-6),'csapat-ranglista'!$A:$FP,DM$321,FALSE)/8,VLOOKUP(VLOOKUP($A281,csapatok!$A:$NN,DM$320,FALSE),'csapat-ranglista'!$A:$FP,DM$321,FALSE)/4),0)</f>
        <v>0</v>
      </c>
      <c r="DN281" s="223">
        <f>IFERROR(IF(RIGHT(VLOOKUP($A281,csapatok!$A:$NN,DN$320,FALSE),5)="Csere",VLOOKUP(LEFT(VLOOKUP($A281,csapatok!$A:$NN,DN$320,FALSE),LEN(VLOOKUP($A281,csapatok!$A:$NN,DN$320,FALSE))-6),'csapat-ranglista'!$A:$FP,DN$321,FALSE)/8,VLOOKUP(VLOOKUP($A281,csapatok!$A:$NN,DN$320,FALSE),'csapat-ranglista'!$A:$FP,DN$321,FALSE)/4),0)</f>
        <v>0</v>
      </c>
      <c r="DO281" s="224">
        <f>versenyek!$MF$11*IFERROR(VLOOKUP(VLOOKUP($A281,versenyek!ME:MG,3,FALSE),szabalyok!$A$16:$B$23,2,FALSE)/4,0)</f>
        <v>0</v>
      </c>
      <c r="DP281" s="224">
        <f>versenyek!$MI$11*IFERROR(VLOOKUP(VLOOKUP($A281,versenyek!MH:MJ,3,FALSE),szabalyok!$A$16:$B$23,2,FALSE)/4,0)</f>
        <v>0</v>
      </c>
      <c r="DQ281" s="223">
        <f>IFERROR(IF(RIGHT(VLOOKUP($A281,csapatok!$A:$NN,DQ$320,FALSE),5)="Csere",VLOOKUP(LEFT(VLOOKUP($A281,csapatok!$A:$NN,DQ$320,FALSE),LEN(VLOOKUP($A281,csapatok!$A:$NN,DQ$320,FALSE))-6),'csapat-ranglista'!$A:$FP,DQ$321,FALSE)/8,VLOOKUP(VLOOKUP($A281,csapatok!$A:$NN,DQ$320,FALSE),'csapat-ranglista'!$A:$FP,DQ$321,FALSE)/4),0)</f>
        <v>0</v>
      </c>
      <c r="DR281" s="223">
        <f>IFERROR(IF(RIGHT(VLOOKUP($A281,csapatok!$A:$NN,DR$320,FALSE),5)="Csere",VLOOKUP(LEFT(VLOOKUP($A281,csapatok!$A:$NN,DR$320,FALSE),LEN(VLOOKUP($A281,csapatok!$A:$NN,DR$320,FALSE))-6),'csapat-ranglista'!$A:$FP,DR$321,FALSE)/8,VLOOKUP(VLOOKUP($A281,csapatok!$A:$NN,DR$320,FALSE),'csapat-ranglista'!$A:$FP,DR$321,FALSE)/4),0)</f>
        <v>0</v>
      </c>
      <c r="DS281" s="223">
        <f>IFERROR(IF(RIGHT(VLOOKUP($A281,csapatok!$A:$NN,DS$320,FALSE),5)="Csere",VLOOKUP(LEFT(VLOOKUP($A281,csapatok!$A:$NN,DS$320,FALSE),LEN(VLOOKUP($A281,csapatok!$A:$NN,DS$320,FALSE))-6),'csapat-ranglista'!$A:$FP,DS$321,FALSE)/8,VLOOKUP(VLOOKUP($A281,csapatok!$A:$NN,DS$320,FALSE),'csapat-ranglista'!$A:$FP,DS$321,FALSE)/4),0)</f>
        <v>0</v>
      </c>
      <c r="DT281" s="223">
        <f>IFERROR(IF(RIGHT(VLOOKUP($A281,csapatok!$A:$NN,DT$320,FALSE),5)="Csere",VLOOKUP(LEFT(VLOOKUP($A281,csapatok!$A:$NN,DT$320,FALSE),LEN(VLOOKUP($A281,csapatok!$A:$NN,DT$320,FALSE))-6),'csapat-ranglista'!$A:$FP,DT$321,FALSE)/8,VLOOKUP(VLOOKUP($A281,csapatok!$A:$NN,DT$320,FALSE),'csapat-ranglista'!$A:$FP,DT$321,FALSE)/4),0)</f>
        <v>0</v>
      </c>
      <c r="DU281" s="223">
        <f>IFERROR(IF(RIGHT(VLOOKUP($A281,csapatok!$A:$NN,DU$320,FALSE),5)="Csere",VLOOKUP(LEFT(VLOOKUP($A281,csapatok!$A:$NN,DU$320,FALSE),LEN(VLOOKUP($A281,csapatok!$A:$NN,DU$320,FALSE))-6),'csapat-ranglista'!$A:$FP,DU$321,FALSE)/8,VLOOKUP(VLOOKUP($A281,csapatok!$A:$NN,DU$320,FALSE),'csapat-ranglista'!$A:$FP,DU$321,FALSE)/4),0)</f>
        <v>0</v>
      </c>
      <c r="DV281" s="223">
        <f>IFERROR(IF(RIGHT(VLOOKUP($A281,csapatok!$A:$NN,DV$320,FALSE),5)="Csere",VLOOKUP(LEFT(VLOOKUP($A281,csapatok!$A:$NN,DV$320,FALSE),LEN(VLOOKUP($A281,csapatok!$A:$NN,DV$320,FALSE))-6),'csapat-ranglista'!$A:$FP,DV$321,FALSE)/8,VLOOKUP(VLOOKUP($A281,csapatok!$A:$NN,DV$320,FALSE),'csapat-ranglista'!$A:$FP,DV$321,FALSE)/4),0)</f>
        <v>0</v>
      </c>
      <c r="DW281" s="223">
        <f>IFERROR(IF(RIGHT(VLOOKUP($A281,csapatok!$A:$NN,DW$320,FALSE),5)="Csere",VLOOKUP(LEFT(VLOOKUP($A281,csapatok!$A:$NN,DW$320,FALSE),LEN(VLOOKUP($A281,csapatok!$A:$NN,DW$320,FALSE))-6),'csapat-ranglista'!$A:$FP,DW$321,FALSE)/8,VLOOKUP(VLOOKUP($A281,csapatok!$A:$NN,DW$320,FALSE),'csapat-ranglista'!$A:$FP,DW$321,FALSE)/4),0)</f>
        <v>0</v>
      </c>
      <c r="DX281" s="223">
        <f>IFERROR(IF(RIGHT(VLOOKUP($A281,csapatok!$A:$NN,DX$320,FALSE),5)="Csere",VLOOKUP(LEFT(VLOOKUP($A281,csapatok!$A:$NN,DX$320,FALSE),LEN(VLOOKUP($A281,csapatok!$A:$NN,DX$320,FALSE))-6),'csapat-ranglista'!$A:$FP,DX$321,FALSE)/8,VLOOKUP(VLOOKUP($A281,csapatok!$A:$NN,DX$320,FALSE),'csapat-ranglista'!$A:$FP,DX$321,FALSE)/4),0)</f>
        <v>0</v>
      </c>
      <c r="DY281" s="223">
        <f>IFERROR(IF(RIGHT(VLOOKUP($A281,csapatok!$A:$NN,DY$320,FALSE),5)="Csere",VLOOKUP(LEFT(VLOOKUP($A281,csapatok!$A:$NN,DY$320,FALSE),LEN(VLOOKUP($A281,csapatok!$A:$NN,DY$320,FALSE))-6),'csapat-ranglista'!$A:$FP,DY$321,FALSE)/8,VLOOKUP(VLOOKUP($A281,csapatok!$A:$NN,DY$320,FALSE),'csapat-ranglista'!$A:$FP,DY$321,FALSE)/4),0)</f>
        <v>0</v>
      </c>
      <c r="DZ281" s="223">
        <f>IFERROR(IF(RIGHT(VLOOKUP($A281,csapatok!$A:$NN,DZ$320,FALSE),5)="Csere",VLOOKUP(LEFT(VLOOKUP($A281,csapatok!$A:$NN,DZ$320,FALSE),LEN(VLOOKUP($A281,csapatok!$A:$NN,DZ$320,FALSE))-6),'csapat-ranglista'!$A:$FP,DZ$321,FALSE)/8,VLOOKUP(VLOOKUP($A281,csapatok!$A:$NN,DZ$320,FALSE),'csapat-ranglista'!$A:$FP,DZ$321,FALSE)/4),0)</f>
        <v>0</v>
      </c>
      <c r="EA281" s="223">
        <f>IFERROR(IF(RIGHT(VLOOKUP($A281,csapatok!$A:$NN,EA$320,FALSE),5)="Csere",VLOOKUP(LEFT(VLOOKUP($A281,csapatok!$A:$NN,EA$320,FALSE),LEN(VLOOKUP($A281,csapatok!$A:$NN,EA$320,FALSE))-6),'csapat-ranglista'!$A:$FP,EA$321,FALSE)/8,VLOOKUP(VLOOKUP($A281,csapatok!$A:$NN,EA$320,FALSE),'csapat-ranglista'!$A:$FP,EA$321,FALSE)/4),0)</f>
        <v>0</v>
      </c>
      <c r="EB281" s="223">
        <f>IFERROR(IF(RIGHT(VLOOKUP($A281,csapatok!$A:$NN,EB$320,FALSE),5)="Csere",VLOOKUP(LEFT(VLOOKUP($A281,csapatok!$A:$NN,EB$320,FALSE),LEN(VLOOKUP($A281,csapatok!$A:$NN,EB$320,FALSE))-6),'csapat-ranglista'!$A:$FP,EB$321,FALSE)/8,VLOOKUP(VLOOKUP($A281,csapatok!$A:$NN,EB$320,FALSE),'csapat-ranglista'!$A:$FP,EB$321,FALSE)/4),0)</f>
        <v>0</v>
      </c>
      <c r="EC281" s="223">
        <f>IFERROR(IF(RIGHT(VLOOKUP($A281,csapatok!$A:$NN,EC$320,FALSE),5)="Csere",VLOOKUP(LEFT(VLOOKUP($A281,csapatok!$A:$NN,EC$320,FALSE),LEN(VLOOKUP($A281,csapatok!$A:$NN,EC$320,FALSE))-6),'csapat-ranglista'!$A:$FP,EC$321,FALSE)/8,VLOOKUP(VLOOKUP($A281,csapatok!$A:$NN,EC$320,FALSE),'csapat-ranglista'!$A:$FP,EC$321,FALSE)/4),0)</f>
        <v>0</v>
      </c>
      <c r="ED281" s="223">
        <f>IFERROR(IF(RIGHT(VLOOKUP($A281,csapatok!$A:$NN,ED$320,FALSE),5)="Csere",VLOOKUP(LEFT(VLOOKUP($A281,csapatok!$A:$NN,ED$320,FALSE),LEN(VLOOKUP($A281,csapatok!$A:$NN,ED$320,FALSE))-6),'csapat-ranglista'!$A:$FP,ED$321,FALSE)/8,VLOOKUP(VLOOKUP($A281,csapatok!$A:$NN,ED$320,FALSE),'csapat-ranglista'!$A:$FP,ED$321,FALSE)/4),0)</f>
        <v>0</v>
      </c>
      <c r="EE281" s="223">
        <f>IFERROR(IF(RIGHT(VLOOKUP($A281,csapatok!$A:$NN,EE$320,FALSE),5)="Csere",VLOOKUP(LEFT(VLOOKUP($A281,csapatok!$A:$NN,EE$320,FALSE),LEN(VLOOKUP($A281,csapatok!$A:$NN,EE$320,FALSE))-6),'csapat-ranglista'!$A:$FP,EE$321,FALSE)/8,VLOOKUP(VLOOKUP($A281,csapatok!$A:$NN,EE$320,FALSE),'csapat-ranglista'!$A:$FP,EE$321,FALSE)/4),0)</f>
        <v>0</v>
      </c>
      <c r="EF281" s="223">
        <f>IFERROR(IF(RIGHT(VLOOKUP($A281,csapatok!$A:$NN,EF$320,FALSE),5)="Csere",VLOOKUP(LEFT(VLOOKUP($A281,csapatok!$A:$NN,EF$320,FALSE),LEN(VLOOKUP($A281,csapatok!$A:$NN,EF$320,FALSE))-6),'csapat-ranglista'!$A:$FP,EF$321,FALSE)/8,VLOOKUP(VLOOKUP($A281,csapatok!$A:$NN,EF$320,FALSE),'csapat-ranglista'!$A:$FP,EF$321,FALSE)/4),0)</f>
        <v>0</v>
      </c>
      <c r="EG281" s="223">
        <f>IFERROR(IF(RIGHT(VLOOKUP($A281,csapatok!$A:$NN,EG$320,FALSE),5)="Csere",VLOOKUP(LEFT(VLOOKUP($A281,csapatok!$A:$NN,EG$320,FALSE),LEN(VLOOKUP($A281,csapatok!$A:$NN,EG$320,FALSE))-6),'csapat-ranglista'!$A:$FP,EG$321,FALSE)/8,VLOOKUP(VLOOKUP($A281,csapatok!$A:$NN,EG$320,FALSE),'csapat-ranglista'!$A:$FP,EG$321,FALSE)/4),0)</f>
        <v>0</v>
      </c>
      <c r="EH281" s="223">
        <f>IFERROR(IF(RIGHT(VLOOKUP($A281,csapatok!$A:$NN,EH$320,FALSE),5)="Csere",VLOOKUP(LEFT(VLOOKUP($A281,csapatok!$A:$NN,EH$320,FALSE),LEN(VLOOKUP($A281,csapatok!$A:$NN,EH$320,FALSE))-6),'csapat-ranglista'!$A:$FP,EH$321,FALSE)/8,VLOOKUP(VLOOKUP($A281,csapatok!$A:$NN,EH$320,FALSE),'csapat-ranglista'!$A:$FP,EH$321,FALSE)/4),0)</f>
        <v>0</v>
      </c>
      <c r="EI281" s="223">
        <f>IFERROR(IF(RIGHT(VLOOKUP($A281,csapatok!$A:$NN,EI$320,FALSE),5)="Csere",VLOOKUP(LEFT(VLOOKUP($A281,csapatok!$A:$NN,EI$320,FALSE),LEN(VLOOKUP($A281,csapatok!$A:$NN,EI$320,FALSE))-6),'csapat-ranglista'!$A:$FP,EI$321,FALSE)/8,VLOOKUP(VLOOKUP($A281,csapatok!$A:$NN,EI$320,FALSE),'csapat-ranglista'!$A:$FP,EI$321,FALSE)/4),0)</f>
        <v>0</v>
      </c>
      <c r="EJ281" s="223">
        <f>IFERROR(IF(RIGHT(VLOOKUP($A281,csapatok!$A:$NN,EJ$320,FALSE),5)="Csere",VLOOKUP(LEFT(VLOOKUP($A281,csapatok!$A:$NN,EJ$320,FALSE),LEN(VLOOKUP($A281,csapatok!$A:$NN,EJ$320,FALSE))-6),'csapat-ranglista'!$A:$FP,EJ$321,FALSE)/8,VLOOKUP(VLOOKUP($A281,csapatok!$A:$NN,EJ$320,FALSE),'csapat-ranglista'!$A:$FP,EJ$321,FALSE)/4),0)</f>
        <v>0</v>
      </c>
      <c r="EK281" s="223">
        <f>IFERROR(IF(RIGHT(VLOOKUP($A281,csapatok!$A:$NN,EK$320,FALSE),5)="Csere",VLOOKUP(LEFT(VLOOKUP($A281,csapatok!$A:$NN,EK$320,FALSE),LEN(VLOOKUP($A281,csapatok!$A:$NN,EK$320,FALSE))-6),'csapat-ranglista'!$A:$FP,EK$321,FALSE)/8,VLOOKUP(VLOOKUP($A281,csapatok!$A:$NN,EK$320,FALSE),'csapat-ranglista'!$A:$FP,EK$321,FALSE)/4),0)</f>
        <v>0</v>
      </c>
      <c r="EL281" s="223">
        <f>IFERROR(IF(RIGHT(VLOOKUP($A281,csapatok!$A:$NN,EL$320,FALSE),5)="Csere",VLOOKUP(LEFT(VLOOKUP($A281,csapatok!$A:$NN,EL$320,FALSE),LEN(VLOOKUP($A281,csapatok!$A:$NN,EL$320,FALSE))-6),'csapat-ranglista'!$A:$FP,EL$321,FALSE)/8,VLOOKUP(VLOOKUP($A281,csapatok!$A:$NN,EL$320,FALSE),'csapat-ranglista'!$A:$FP,EL$321,FALSE)/4),0)</f>
        <v>0</v>
      </c>
      <c r="EM281" s="223">
        <f>IFERROR(IF(RIGHT(VLOOKUP($A281,csapatok!$A:$NN,EM$320,FALSE),5)="Csere",VLOOKUP(LEFT(VLOOKUP($A281,csapatok!$A:$NN,EM$320,FALSE),LEN(VLOOKUP($A281,csapatok!$A:$NN,EM$320,FALSE))-6),'csapat-ranglista'!$A:$FP,EM$321,FALSE)/8,VLOOKUP(VLOOKUP($A281,csapatok!$A:$NN,EM$320,FALSE),'csapat-ranglista'!$A:$FP,EM$321,FALSE)/4),0)</f>
        <v>0</v>
      </c>
      <c r="EN281" s="223">
        <f>IFERROR(IF(RIGHT(VLOOKUP($A281,csapatok!$A:$NN,EN$320,FALSE),5)="Csere",VLOOKUP(LEFT(VLOOKUP($A281,csapatok!$A:$NN,EN$320,FALSE),LEN(VLOOKUP($A281,csapatok!$A:$NN,EN$320,FALSE))-6),'csapat-ranglista'!$A:$FP,EN$321,FALSE)/8,VLOOKUP(VLOOKUP($A281,csapatok!$A:$NN,EN$320,FALSE),'csapat-ranglista'!$A:$FP,EN$321,FALSE)/4),0)</f>
        <v>0</v>
      </c>
      <c r="EO281" s="223">
        <f>IFERROR(IF(RIGHT(VLOOKUP($A281,csapatok!$A:$NN,EO$320,FALSE),5)="Csere",VLOOKUP(LEFT(VLOOKUP($A281,csapatok!$A:$NN,EO$320,FALSE),LEN(VLOOKUP($A281,csapatok!$A:$NN,EO$320,FALSE))-6),'csapat-ranglista'!$A:$FP,EO$321,FALSE)/8,VLOOKUP(VLOOKUP($A281,csapatok!$A:$NN,EO$320,FALSE),'csapat-ranglista'!$A:$FP,EO$321,FALSE)/4),0)</f>
        <v>0</v>
      </c>
      <c r="EP281" s="223">
        <f>IFERROR(IF(RIGHT(VLOOKUP($A281,csapatok!$A:$NN,EP$320,FALSE),5)="Csere",VLOOKUP(LEFT(VLOOKUP($A281,csapatok!$A:$NN,EP$320,FALSE),LEN(VLOOKUP($A281,csapatok!$A:$NN,EP$320,FALSE))-6),'csapat-ranglista'!$A:$FP,EP$321,FALSE)/8,VLOOKUP(VLOOKUP($A281,csapatok!$A:$NN,EP$320,FALSE),'csapat-ranglista'!$A:$FP,EP$321,FALSE)/4),0)</f>
        <v>0</v>
      </c>
      <c r="EQ281" s="223">
        <f>IFERROR(IF(RIGHT(VLOOKUP($A281,csapatok!$A:$NN,EQ$320,FALSE),5)="Csere",VLOOKUP(LEFT(VLOOKUP($A281,csapatok!$A:$NN,EQ$320,FALSE),LEN(VLOOKUP($A281,csapatok!$A:$NN,EQ$320,FALSE))-6),'csapat-ranglista'!$A:$FP,EQ$321,FALSE)/8,VLOOKUP(VLOOKUP($A281,csapatok!$A:$NN,EQ$320,FALSE),'csapat-ranglista'!$A:$FP,EQ$321,FALSE)/4),0)</f>
        <v>0</v>
      </c>
      <c r="ER281" s="223">
        <f>IFERROR(IF(RIGHT(VLOOKUP($A281,csapatok!$A:$NN,ER$320,FALSE),5)="Csere",VLOOKUP(LEFT(VLOOKUP($A281,csapatok!$A:$NN,ER$320,FALSE),LEN(VLOOKUP($A281,csapatok!$A:$NN,ER$320,FALSE))-6),'csapat-ranglista'!$A:$FP,ER$321,FALSE)/8,VLOOKUP(VLOOKUP($A281,csapatok!$A:$NN,ER$320,FALSE),'csapat-ranglista'!$A:$FP,ER$321,FALSE)/4),0)</f>
        <v>0</v>
      </c>
      <c r="ES281" s="223">
        <f>IFERROR(IF(RIGHT(VLOOKUP($A281,csapatok!$A:$NN,ES$320,FALSE),5)="Csere",VLOOKUP(LEFT(VLOOKUP($A281,csapatok!$A:$NN,ES$320,FALSE),LEN(VLOOKUP($A281,csapatok!$A:$NN,ES$320,FALSE))-6),'csapat-ranglista'!$A:$FP,ES$321,FALSE)/8,VLOOKUP(VLOOKUP($A281,csapatok!$A:$NN,ES$320,FALSE),'csapat-ranglista'!$A:$FP,ES$321,FALSE)/4),0)</f>
        <v>0</v>
      </c>
      <c r="ET281" s="223">
        <f>IFERROR(IF(RIGHT(VLOOKUP($A281,csapatok!$A:$NN,ET$320,FALSE),5)="Csere",VLOOKUP(LEFT(VLOOKUP($A281,csapatok!$A:$NN,ET$320,FALSE),LEN(VLOOKUP($A281,csapatok!$A:$NN,ET$320,FALSE))-6),'csapat-ranglista'!$A:$FP,ET$321,FALSE)/8,VLOOKUP(VLOOKUP($A281,csapatok!$A:$NN,ET$320,FALSE),'csapat-ranglista'!$A:$FP,ET$321,FALSE)/4),0)</f>
        <v>0</v>
      </c>
      <c r="EU281" s="223">
        <f>IFERROR(IF(RIGHT(VLOOKUP($A281,csapatok!$A:$NN,EU$320,FALSE),5)="Csere",VLOOKUP(LEFT(VLOOKUP($A281,csapatok!$A:$NN,EU$320,FALSE),LEN(VLOOKUP($A281,csapatok!$A:$NN,EU$320,FALSE))-6),'csapat-ranglista'!$A:$FP,EU$321,FALSE)/8,VLOOKUP(VLOOKUP($A281,csapatok!$A:$NN,EU$320,FALSE),'csapat-ranglista'!$A:$FP,EU$321,FALSE)/4),0)</f>
        <v>0</v>
      </c>
      <c r="EV281" s="223">
        <f>IFERROR(IF(RIGHT(VLOOKUP($A281,csapatok!$A:$NN,EV$320,FALSE),5)="Csere",VLOOKUP(LEFT(VLOOKUP($A281,csapatok!$A:$NN,EV$320,FALSE),LEN(VLOOKUP($A281,csapatok!$A:$NN,EV$320,FALSE))-6),'csapat-ranglista'!$A:$FP,EV$321,FALSE)/8,VLOOKUP(VLOOKUP($A281,csapatok!$A:$NN,EV$320,FALSE),'csapat-ranglista'!$A:$FP,EV$321,FALSE)/4),0)</f>
        <v>0</v>
      </c>
      <c r="EW281" s="223">
        <f>IFERROR(IF(RIGHT(VLOOKUP($A281,csapatok!$A:$NN,EW$320,FALSE),5)="Csere",VLOOKUP(LEFT(VLOOKUP($A281,csapatok!$A:$NN,EW$320,FALSE),LEN(VLOOKUP($A281,csapatok!$A:$NN,EW$320,FALSE))-6),'csapat-ranglista'!$A:$FP,EW$321,FALSE)/8,VLOOKUP(VLOOKUP($A281,csapatok!$A:$NN,EW$320,FALSE),'csapat-ranglista'!$A:$FP,EW$321,FALSE)/4),0)</f>
        <v>0</v>
      </c>
      <c r="EX281" s="223">
        <f>IFERROR(IF(RIGHT(VLOOKUP($A281,csapatok!$A:$NN,EX$320,FALSE),5)="Csere",VLOOKUP(LEFT(VLOOKUP($A281,csapatok!$A:$NN,EX$320,FALSE),LEN(VLOOKUP($A281,csapatok!$A:$NN,EX$320,FALSE))-6),'csapat-ranglista'!$A:$FP,EX$321,FALSE)/8,VLOOKUP(VLOOKUP($A281,csapatok!$A:$NN,EX$320,FALSE),'csapat-ranglista'!$A:$FP,EX$321,FALSE)/4),0)</f>
        <v>0</v>
      </c>
      <c r="EY281" s="223">
        <f>IFERROR(IF(RIGHT(VLOOKUP($A281,csapatok!$A:$NN,EY$320,FALSE),5)="Csere",VLOOKUP(LEFT(VLOOKUP($A281,csapatok!$A:$NN,EY$320,FALSE),LEN(VLOOKUP($A281,csapatok!$A:$NN,EY$320,FALSE))-6),'csapat-ranglista'!$A:$FP,EY$321,FALSE)/8,VLOOKUP(VLOOKUP($A281,csapatok!$A:$NN,EY$320,FALSE),'csapat-ranglista'!$A:$FP,EY$321,FALSE)/4),0)</f>
        <v>0</v>
      </c>
      <c r="EZ281" s="223">
        <f>IFERROR(IF(RIGHT(VLOOKUP($A281,csapatok!$A:$NN,EZ$320,FALSE),5)="Csere",VLOOKUP(LEFT(VLOOKUP($A281,csapatok!$A:$NN,EZ$320,FALSE),LEN(VLOOKUP($A281,csapatok!$A:$NN,EZ$320,FALSE))-6),'csapat-ranglista'!$A:$FP,EZ$321,FALSE)/8,VLOOKUP(VLOOKUP($A281,csapatok!$A:$NN,EZ$320,FALSE),'csapat-ranglista'!$A:$FP,EZ$321,FALSE)/4),0)</f>
        <v>0</v>
      </c>
      <c r="FA281" s="223">
        <f>IFERROR(IF(RIGHT(VLOOKUP($A281,csapatok!$A:$NN,FA$320,FALSE),5)="Csere",VLOOKUP(LEFT(VLOOKUP($A281,csapatok!$A:$NN,FA$320,FALSE),LEN(VLOOKUP($A281,csapatok!$A:$NN,FA$320,FALSE))-6),'csapat-ranglista'!$A:$FP,FA$321,FALSE)/8,VLOOKUP(VLOOKUP($A281,csapatok!$A:$NN,FA$320,FALSE),'csapat-ranglista'!$A:$FP,FA$321,FALSE)/4),0)</f>
        <v>0</v>
      </c>
      <c r="FB281" s="223">
        <f>IFERROR(IF(RIGHT(VLOOKUP($A281,csapatok!$A:$NN,FB$320,FALSE),5)="Csere",VLOOKUP(LEFT(VLOOKUP($A281,csapatok!$A:$NN,FB$320,FALSE),LEN(VLOOKUP($A281,csapatok!$A:$NN,FB$320,FALSE))-6),'csapat-ranglista'!$A:$FP,FB$321,FALSE)/8,VLOOKUP(VLOOKUP($A281,csapatok!$A:$NN,FB$320,FALSE),'csapat-ranglista'!$A:$FP,FB$321,FALSE)/4),0)</f>
        <v>0</v>
      </c>
      <c r="FC281" s="223">
        <f>IFERROR(IF(RIGHT(VLOOKUP($A281,csapatok!$A:$NN,FC$320,FALSE),5)="Csere",VLOOKUP(LEFT(VLOOKUP($A281,csapatok!$A:$NN,FC$320,FALSE),LEN(VLOOKUP($A281,csapatok!$A:$NN,FC$320,FALSE))-6),'csapat-ranglista'!$A:$FP,FC$321,FALSE)/8,VLOOKUP(VLOOKUP($A281,csapatok!$A:$NN,FC$320,FALSE),'csapat-ranglista'!$A:$FP,FC$321,FALSE)/4),0)</f>
        <v>0</v>
      </c>
      <c r="FD281" s="224">
        <f>versenyek!$QY$11*IFERROR(VLOOKUP(VLOOKUP($A281,versenyek!QX:QZ,3,FALSE),szabalyok!$A$16:$B$23,2,FALSE)/4,0)</f>
        <v>0</v>
      </c>
      <c r="FE281" s="224">
        <f>versenyek!$RB$11*IFERROR(VLOOKUP(VLOOKUP($A281,versenyek!RA:RC,3,FALSE),szabalyok!$A$16:$B$23,2,FALSE)/4,0)</f>
        <v>0</v>
      </c>
      <c r="FF281" s="223">
        <f>IFERROR(IF(RIGHT(VLOOKUP($A281,csapatok!$A:$NN,FF$320,FALSE),5)="Csere",VLOOKUP(LEFT(VLOOKUP($A281,csapatok!$A:$NN,FF$320,FALSE),LEN(VLOOKUP($A281,csapatok!$A:$NN,FF$320,FALSE))-6),'csapat-ranglista'!$A:$FP,FF$321,FALSE)/8,VLOOKUP(VLOOKUP($A281,csapatok!$A:$NN,FF$320,FALSE),'csapat-ranglista'!$A:$FP,FF$321,FALSE)/4),0)</f>
        <v>0</v>
      </c>
      <c r="FG281" s="223">
        <f>IFERROR(IF(RIGHT(VLOOKUP($A281,csapatok!$A:$NN,FG$320,FALSE),5)="Csere",VLOOKUP(LEFT(VLOOKUP($A281,csapatok!$A:$NN,FG$320,FALSE),LEN(VLOOKUP($A281,csapatok!$A:$NN,FG$320,FALSE))-6),'csapat-ranglista'!$A:$FP,FG$321,FALSE)/8,VLOOKUP(VLOOKUP($A281,csapatok!$A:$NN,FG$320,FALSE),'csapat-ranglista'!$A:$FP,FG$321,FALSE)/4),0)</f>
        <v>0</v>
      </c>
      <c r="FH281" s="223">
        <f>IFERROR(IF(RIGHT(VLOOKUP($A281,csapatok!$A:$NN,FH$320,FALSE),5)="Csere",VLOOKUP(LEFT(VLOOKUP($A281,csapatok!$A:$NN,FH$320,FALSE),LEN(VLOOKUP($A281,csapatok!$A:$NN,FH$320,FALSE))-6),'csapat-ranglista'!$A:$FP,FH$321,FALSE)/8,VLOOKUP(VLOOKUP($A281,csapatok!$A:$NN,FH$320,FALSE),'csapat-ranglista'!$A:$FP,FH$321,FALSE)/4),0)</f>
        <v>0</v>
      </c>
      <c r="FI281" s="223">
        <f>IFERROR(IF(RIGHT(VLOOKUP($A281,csapatok!$A:$NN,FI$320,FALSE),5)="Csere",VLOOKUP(LEFT(VLOOKUP($A281,csapatok!$A:$NN,FI$320,FALSE),LEN(VLOOKUP($A281,csapatok!$A:$NN,FI$320,FALSE))-6),'csapat-ranglista'!$A:$FP,FI$321,FALSE)/8,VLOOKUP(VLOOKUP($A281,csapatok!$A:$NN,FI$320,FALSE),'csapat-ranglista'!$A:$FP,FI$321,FALSE)/4),0)</f>
        <v>0</v>
      </c>
      <c r="FJ281" s="223">
        <f>IFERROR(IF(RIGHT(VLOOKUP($A281,csapatok!$A:$NN,FJ$320,FALSE),5)="Csere",VLOOKUP(LEFT(VLOOKUP($A281,csapatok!$A:$NN,FJ$320,FALSE),LEN(VLOOKUP($A281,csapatok!$A:$NN,FJ$320,FALSE))-6),'csapat-ranglista'!$A:$FP,FJ$321,FALSE)/8,VLOOKUP(VLOOKUP($A281,csapatok!$A:$NN,FJ$320,FALSE),'csapat-ranglista'!$A:$FP,FJ$321,FALSE)/4),0)</f>
        <v>0</v>
      </c>
      <c r="FK281" s="223">
        <f>IFERROR(IF(RIGHT(VLOOKUP($A281,csapatok!$A:$NN,FK$320,FALSE),5)="Csere",VLOOKUP(LEFT(VLOOKUP($A281,csapatok!$A:$NN,FK$320,FALSE),LEN(VLOOKUP($A281,csapatok!$A:$NN,FK$320,FALSE))-6),'csapat-ranglista'!$A:$FP,FK$321,FALSE)/8,VLOOKUP(VLOOKUP($A281,csapatok!$A:$NN,FK$320,FALSE),'csapat-ranglista'!$A:$FP,FK$321,FALSE)/4),0)</f>
        <v>0</v>
      </c>
      <c r="FL281" s="223">
        <f>IFERROR(IF(RIGHT(VLOOKUP($A281,csapatok!$A:$NN,FL$320,FALSE),5)="Csere",VLOOKUP(LEFT(VLOOKUP($A281,csapatok!$A:$NN,FL$320,FALSE),LEN(VLOOKUP($A281,csapatok!$A:$NN,FL$320,FALSE))-6),'csapat-ranglista'!$A:$FP,FL$321,FALSE)/8,VLOOKUP(VLOOKUP($A281,csapatok!$A:$NN,FL$320,FALSE),'csapat-ranglista'!$A:$FP,FL$321,FALSE)/4),0)</f>
        <v>0</v>
      </c>
      <c r="FM281" s="223">
        <f>IFERROR(IF(RIGHT(VLOOKUP($A281,csapatok!$A:$NN,FM$320,FALSE),5)="Csere",VLOOKUP(LEFT(VLOOKUP($A281,csapatok!$A:$NN,FM$320,FALSE),LEN(VLOOKUP($A281,csapatok!$A:$NN,FM$320,FALSE))-6),'csapat-ranglista'!$A:$FP,FM$321,FALSE)/8,VLOOKUP(VLOOKUP($A281,csapatok!$A:$NN,FM$320,FALSE),'csapat-ranglista'!$A:$FP,FM$321,FALSE)/4),0)</f>
        <v>0</v>
      </c>
      <c r="FN281" s="223">
        <f>IFERROR(IF(RIGHT(VLOOKUP($A281,csapatok!$A:$NN,FN$320,FALSE),5)="Csere",VLOOKUP(LEFT(VLOOKUP($A281,csapatok!$A:$NN,FN$320,FALSE),LEN(VLOOKUP($A281,csapatok!$A:$NN,FN$320,FALSE))-6),'csapat-ranglista'!$A:$FP,FN$321,FALSE)/8,VLOOKUP(VLOOKUP($A281,csapatok!$A:$NN,FN$320,FALSE),'csapat-ranglista'!$A:$FP,FN$321,FALSE)/4),0)</f>
        <v>0</v>
      </c>
      <c r="FO281" s="223">
        <f>IFERROR(IF(RIGHT(VLOOKUP($A281,csapatok!$A:$NN,FO$320,FALSE),5)="Csere",VLOOKUP(LEFT(VLOOKUP($A281,csapatok!$A:$NN,FO$320,FALSE),LEN(VLOOKUP($A281,csapatok!$A:$NN,FO$320,FALSE))-6),'csapat-ranglista'!$A:$FP,FO$321,FALSE)/8,VLOOKUP(VLOOKUP($A281,csapatok!$A:$NN,FO$320,FALSE),'csapat-ranglista'!$A:$FP,FO$321,FALSE)/4),0)</f>
        <v>0</v>
      </c>
      <c r="FP281" s="223">
        <f>IFERROR(IF(RIGHT(VLOOKUP($A281,csapatok!$A:$NN,FP$320,FALSE),5)="Csere",VLOOKUP(LEFT(VLOOKUP($A281,csapatok!$A:$NN,FP$320,FALSE),LEN(VLOOKUP($A281,csapatok!$A:$NN,FP$320,FALSE))-6),'csapat-ranglista'!$A:$FP,FP$321,FALSE)/8,VLOOKUP(VLOOKUP($A281,csapatok!$A:$NN,FP$320,FALSE),'csapat-ranglista'!$A:$FP,FP$321,FALSE)/4),0)</f>
        <v>0</v>
      </c>
      <c r="FQ281" s="223">
        <f>IFERROR(IF(RIGHT(VLOOKUP($A281,csapatok!$A:$NN,FQ$320,FALSE),5)="Csere",VLOOKUP(LEFT(VLOOKUP($A281,csapatok!$A:$NN,FQ$320,FALSE),LEN(VLOOKUP($A281,csapatok!$A:$NN,FQ$320,FALSE))-6),'csapat-ranglista'!$A:$FP,FQ$321,FALSE)/8,VLOOKUP(VLOOKUP($A281,csapatok!$A:$NN,FQ$320,FALSE),'csapat-ranglista'!$A:$FP,FQ$321,FALSE)/4),0)</f>
        <v>0</v>
      </c>
      <c r="FR281" s="223">
        <f>IFERROR(IF(RIGHT(VLOOKUP($A281,csapatok!$A:$NN,FR$320,FALSE),5)="Csere",VLOOKUP(LEFT(VLOOKUP($A281,csapatok!$A:$NN,FR$320,FALSE),LEN(VLOOKUP($A281,csapatok!$A:$NN,FR$320,FALSE))-6),'csapat-ranglista'!$A:$FP,FR$321,FALSE)/8,VLOOKUP(VLOOKUP($A281,csapatok!$A:$NN,FR$320,FALSE),'csapat-ranglista'!$A:$FP,FR$321,FALSE)/4),0)</f>
        <v>0</v>
      </c>
      <c r="FS281" s="223">
        <f>IFERROR(IF(RIGHT(VLOOKUP($A281,csapatok!$A:$NN,FS$320,FALSE),5)="Csere",VLOOKUP(LEFT(VLOOKUP($A281,csapatok!$A:$NN,FS$320,FALSE),LEN(VLOOKUP($A281,csapatok!$A:$NN,FS$320,FALSE))-6),'csapat-ranglista'!$A:$FP,FS$321,FALSE)/8,VLOOKUP(VLOOKUP($A281,csapatok!$A:$NN,FS$320,FALSE),'csapat-ranglista'!$A:$FP,FS$321,FALSE)/4),0)</f>
        <v>0</v>
      </c>
      <c r="FT281" s="223">
        <f>IFERROR(IF(RIGHT(VLOOKUP($A281,csapatok!$A:$NN,FT$320,FALSE),5)="Csere",VLOOKUP(LEFT(VLOOKUP($A281,csapatok!$A:$NN,FT$320,FALSE),LEN(VLOOKUP($A281,csapatok!$A:$NN,FT$320,FALSE))-6),'csapat-ranglista'!$A:$FP,FT$321,FALSE)/8,VLOOKUP(VLOOKUP($A281,csapatok!$A:$NN,FT$320,FALSE),'csapat-ranglista'!$A:$FP,FT$321,FALSE)/4),0)</f>
        <v>0</v>
      </c>
      <c r="FU281" s="223">
        <f>IFERROR(IF(RIGHT(VLOOKUP($A281,csapatok!$A:$NN,FU$320,FALSE),5)="Csere",VLOOKUP(LEFT(VLOOKUP($A281,csapatok!$A:$NN,FU$320,FALSE),LEN(VLOOKUP($A281,csapatok!$A:$NN,FU$320,FALSE))-6),'csapat-ranglista'!$A:$FP,FU$321,FALSE)/8,VLOOKUP(VLOOKUP($A281,csapatok!$A:$NN,FU$320,FALSE),'csapat-ranglista'!$A:$FP,FU$321,FALSE)/4),0)</f>
        <v>0</v>
      </c>
      <c r="FV281" s="223">
        <f>IFERROR(IF(RIGHT(VLOOKUP($A281,csapatok!$A:$NN,FV$320,FALSE),5)="Csere",VLOOKUP(LEFT(VLOOKUP($A281,csapatok!$A:$NN,FV$320,FALSE),LEN(VLOOKUP($A281,csapatok!$A:$NN,FV$320,FALSE))-6),'csapat-ranglista'!$A:$FP,FV$321,FALSE)/8,VLOOKUP(VLOOKUP($A281,csapatok!$A:$NN,FV$320,FALSE),'csapat-ranglista'!$A:$FP,FV$321,FALSE)/4),0)</f>
        <v>0</v>
      </c>
      <c r="FW281" s="223">
        <f>IFERROR(IF(RIGHT(VLOOKUP($A281,csapatok!$A:$NN,FW$320,FALSE),5)="Csere",VLOOKUP(LEFT(VLOOKUP($A281,csapatok!$A:$NN,FW$320,FALSE),LEN(VLOOKUP($A281,csapatok!$A:$NN,FW$320,FALSE))-6),'csapat-ranglista'!$A:$FP,FW$321,FALSE)/8,VLOOKUP(VLOOKUP($A281,csapatok!$A:$NN,FW$320,FALSE),'csapat-ranglista'!$A:$FP,FW$321,FALSE)/4),0)</f>
        <v>0</v>
      </c>
      <c r="FX281" s="223">
        <f>IFERROR(IF(RIGHT(VLOOKUP($A281,csapatok!$A:$NN,FX$320,FALSE),5)="Csere",VLOOKUP(LEFT(VLOOKUP($A281,csapatok!$A:$NN,FX$320,FALSE),LEN(VLOOKUP($A281,csapatok!$A:$NN,FX$320,FALSE))-6),'csapat-ranglista'!$A:$FP,FX$321,FALSE)/8,VLOOKUP(VLOOKUP($A281,csapatok!$A:$NN,FX$320,FALSE),'csapat-ranglista'!$A:$FP,FX$321,FALSE)/4),0)</f>
        <v>0</v>
      </c>
      <c r="FY281" s="223">
        <f>IFERROR(IF(RIGHT(VLOOKUP($A281,csapatok!$A:$NN,FY$320,FALSE),5)="Csere",VLOOKUP(LEFT(VLOOKUP($A281,csapatok!$A:$NN,FY$320,FALSE),LEN(VLOOKUP($A281,csapatok!$A:$NN,FY$320,FALSE))-6),'csapat-ranglista'!$A:$FP,FY$321,FALSE)/8,VLOOKUP(VLOOKUP($A281,csapatok!$A:$NN,FY$320,FALSE),'csapat-ranglista'!$A:$FP,FY$321,FALSE)/4),0)</f>
        <v>0</v>
      </c>
      <c r="FZ281" s="223">
        <f>IFERROR(IF(RIGHT(VLOOKUP($A281,csapatok!$A:$NN,FZ$320,FALSE),5)="Csere",VLOOKUP(LEFT(VLOOKUP($A281,csapatok!$A:$NN,FZ$320,FALSE),LEN(VLOOKUP($A281,csapatok!$A:$NN,FZ$320,FALSE))-6),'csapat-ranglista'!$A:$FP,FZ$321,FALSE)/8,VLOOKUP(VLOOKUP($A281,csapatok!$A:$NN,FZ$320,FALSE),'csapat-ranglista'!$A:$FP,FZ$321,FALSE)/4),0)</f>
        <v>0</v>
      </c>
      <c r="GA281" s="223">
        <f>IFERROR(IF(RIGHT(VLOOKUP($A281,csapatok!$A:$NN,GA$320,FALSE),5)="Csere",VLOOKUP(LEFT(VLOOKUP($A281,csapatok!$A:$NN,GA$320,FALSE),LEN(VLOOKUP($A281,csapatok!$A:$NN,GA$320,FALSE))-6),'csapat-ranglista'!$A:$FP,GA$321,FALSE)/8,VLOOKUP(VLOOKUP($A281,csapatok!$A:$NN,GA$320,FALSE),'csapat-ranglista'!$A:$FP,GA$321,FALSE)/4),0)</f>
        <v>0</v>
      </c>
      <c r="GB281" s="223">
        <f>IFERROR(IF(RIGHT(VLOOKUP($A281,csapatok!$A:$NN,GB$320,FALSE),5)="Csere",VLOOKUP(LEFT(VLOOKUP($A281,csapatok!$A:$NN,GB$320,FALSE),LEN(VLOOKUP($A281,csapatok!$A:$NN,GB$320,FALSE))-6),'csapat-ranglista'!$A:$FP,GB$321,FALSE)/8,VLOOKUP(VLOOKUP($A281,csapatok!$A:$NN,GB$320,FALSE),'csapat-ranglista'!$A:$FP,GB$321,FALSE)/4),0)</f>
        <v>0</v>
      </c>
      <c r="GC281" s="223">
        <f>IFERROR(IF(RIGHT(VLOOKUP($A281,csapatok!$A:$NN,GC$320,FALSE),5)="Csere",VLOOKUP(LEFT(VLOOKUP($A281,csapatok!$A:$NN,GC$320,FALSE),LEN(VLOOKUP($A281,csapatok!$A:$NN,GC$320,FALSE))-6),'csapat-ranglista'!$A:$FP,GC$321,FALSE)/8,VLOOKUP(VLOOKUP($A281,csapatok!$A:$NN,GC$320,FALSE),'csapat-ranglista'!$A:$FP,GC$321,FALSE)/4),0)</f>
        <v>0</v>
      </c>
      <c r="GD281" s="247">
        <f>SUM(EQ281:GC281)</f>
        <v>0</v>
      </c>
    </row>
    <row r="282" spans="1:186">
      <c r="A282" s="32" t="s">
        <v>741</v>
      </c>
      <c r="B282" s="131">
        <v>33238</v>
      </c>
      <c r="C282" s="131" t="str">
        <f>IF(B282=0,"",IF(B282&lt;$C$1,"felnőtt","ifi"))</f>
        <v>felnőtt</v>
      </c>
      <c r="D282" s="32" t="s">
        <v>101</v>
      </c>
      <c r="E282" s="45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>
        <f>IFERROR(IF(RIGHT(VLOOKUP($A282,csapatok!$A:$BL,X$320,FALSE),5)="Csere",VLOOKUP(LEFT(VLOOKUP($A282,csapatok!$A:$BL,X$320,FALSE),LEN(VLOOKUP($A282,csapatok!$A:$BL,X$320,FALSE))-6),'csapat-ranglista'!$A:$FP,X$321,FALSE)/8,VLOOKUP(VLOOKUP($A282,csapatok!$A:$BL,X$320,FALSE),'csapat-ranglista'!$A:$FP,X$321,FALSE)/4),0)</f>
        <v>0</v>
      </c>
      <c r="Y282" s="32">
        <f>IFERROR(IF(RIGHT(VLOOKUP($A282,csapatok!$A:$BL,Y$320,FALSE),5)="Csere",VLOOKUP(LEFT(VLOOKUP($A282,csapatok!$A:$BL,Y$320,FALSE),LEN(VLOOKUP($A282,csapatok!$A:$BL,Y$320,FALSE))-6),'csapat-ranglista'!$A:$FP,Y$321,FALSE)/8,VLOOKUP(VLOOKUP($A282,csapatok!$A:$BL,Y$320,FALSE),'csapat-ranglista'!$A:$FP,Y$321,FALSE)/4),0)</f>
        <v>0</v>
      </c>
      <c r="Z282" s="32">
        <f>IFERROR(IF(RIGHT(VLOOKUP($A282,csapatok!$A:$BL,Z$320,FALSE),5)="Csere",VLOOKUP(LEFT(VLOOKUP($A282,csapatok!$A:$BL,Z$320,FALSE),LEN(VLOOKUP($A282,csapatok!$A:$BL,Z$320,FALSE))-6),'csapat-ranglista'!$A:$FP,Z$321,FALSE)/8,VLOOKUP(VLOOKUP($A282,csapatok!$A:$BL,Z$320,FALSE),'csapat-ranglista'!$A:$FP,Z$321,FALSE)/4),0)</f>
        <v>0</v>
      </c>
      <c r="AA282" s="32">
        <f>IFERROR(IF(RIGHT(VLOOKUP($A282,csapatok!$A:$BL,AA$320,FALSE),5)="Csere",VLOOKUP(LEFT(VLOOKUP($A282,csapatok!$A:$BL,AA$320,FALSE),LEN(VLOOKUP($A282,csapatok!$A:$BL,AA$320,FALSE))-6),'csapat-ranglista'!$A:$FP,AA$321,FALSE)/8,VLOOKUP(VLOOKUP($A282,csapatok!$A:$BL,AA$320,FALSE),'csapat-ranglista'!$A:$FP,AA$321,FALSE)/4),0)</f>
        <v>0</v>
      </c>
      <c r="AB282" s="223">
        <f>IFERROR(IF(RIGHT(VLOOKUP($A282,csapatok!$A:$BL,AB$320,FALSE),5)="Csere",VLOOKUP(LEFT(VLOOKUP($A282,csapatok!$A:$BL,AB$320,FALSE),LEN(VLOOKUP($A282,csapatok!$A:$BL,AB$320,FALSE))-6),'csapat-ranglista'!$A:$FP,AB$321,FALSE)/8,VLOOKUP(VLOOKUP($A282,csapatok!$A:$BL,AB$320,FALSE),'csapat-ranglista'!$A:$FP,AB$321,FALSE)/4),0)</f>
        <v>0</v>
      </c>
      <c r="AC282" s="223">
        <f>IFERROR(IF(RIGHT(VLOOKUP($A282,csapatok!$A:$BL,AC$320,FALSE),5)="Csere",VLOOKUP(LEFT(VLOOKUP($A282,csapatok!$A:$BL,AC$320,FALSE),LEN(VLOOKUP($A282,csapatok!$A:$BL,AC$320,FALSE))-6),'csapat-ranglista'!$A:$FP,AC$321,FALSE)/8,VLOOKUP(VLOOKUP($A282,csapatok!$A:$BL,AC$320,FALSE),'csapat-ranglista'!$A:$FP,AC$321,FALSE)/4),0)</f>
        <v>0</v>
      </c>
      <c r="AD282" s="223">
        <f>IFERROR(IF(RIGHT(VLOOKUP($A282,csapatok!$A:$BL,AD$320,FALSE),5)="Csere",VLOOKUP(LEFT(VLOOKUP($A282,csapatok!$A:$BL,AD$320,FALSE),LEN(VLOOKUP($A282,csapatok!$A:$BL,AD$320,FALSE))-6),'csapat-ranglista'!$A:$FP,AD$321,FALSE)/8,VLOOKUP(VLOOKUP($A282,csapatok!$A:$BL,AD$320,FALSE),'csapat-ranglista'!$A:$FP,AD$321,FALSE)/4),0)</f>
        <v>0</v>
      </c>
      <c r="AE282" s="223">
        <f>IFERROR(IF(RIGHT(VLOOKUP($A282,csapatok!$A:$BL,AE$320,FALSE),5)="Csere",VLOOKUP(LEFT(VLOOKUP($A282,csapatok!$A:$BL,AE$320,FALSE),LEN(VLOOKUP($A282,csapatok!$A:$BL,AE$320,FALSE))-6),'csapat-ranglista'!$A:$FP,AE$321,FALSE)/8,VLOOKUP(VLOOKUP($A282,csapatok!$A:$BL,AE$320,FALSE),'csapat-ranglista'!$A:$FP,AE$321,FALSE)/4),0)</f>
        <v>0</v>
      </c>
      <c r="AF282" s="223">
        <f>IFERROR(IF(RIGHT(VLOOKUP($A282,csapatok!$A:$BL,AF$320,FALSE),5)="Csere",VLOOKUP(LEFT(VLOOKUP($A282,csapatok!$A:$BL,AF$320,FALSE),LEN(VLOOKUP($A282,csapatok!$A:$BL,AF$320,FALSE))-6),'csapat-ranglista'!$A:$FP,AF$321,FALSE)/8,VLOOKUP(VLOOKUP($A282,csapatok!$A:$BL,AF$320,FALSE),'csapat-ranglista'!$A:$FP,AF$321,FALSE)/4),0)</f>
        <v>0</v>
      </c>
      <c r="AG282" s="223">
        <f>IFERROR(IF(RIGHT(VLOOKUP($A282,csapatok!$A:$BL,AG$320,FALSE),5)="Csere",VLOOKUP(LEFT(VLOOKUP($A282,csapatok!$A:$BL,AG$320,FALSE),LEN(VLOOKUP($A282,csapatok!$A:$BL,AG$320,FALSE))-6),'csapat-ranglista'!$A:$FP,AG$321,FALSE)/8,VLOOKUP(VLOOKUP($A282,csapatok!$A:$BL,AG$320,FALSE),'csapat-ranglista'!$A:$FP,AG$321,FALSE)/4),0)</f>
        <v>0</v>
      </c>
      <c r="AH282" s="223">
        <f>IFERROR(IF(RIGHT(VLOOKUP($A282,csapatok!$A:$BL,AH$320,FALSE),5)="Csere",VLOOKUP(LEFT(VLOOKUP($A282,csapatok!$A:$BL,AH$320,FALSE),LEN(VLOOKUP($A282,csapatok!$A:$BL,AH$320,FALSE))-6),'csapat-ranglista'!$A:$FP,AH$321,FALSE)/8,VLOOKUP(VLOOKUP($A282,csapatok!$A:$BL,AH$320,FALSE),'csapat-ranglista'!$A:$FP,AH$321,FALSE)/4),0)</f>
        <v>0</v>
      </c>
      <c r="AI282" s="223">
        <f>IFERROR(IF(RIGHT(VLOOKUP($A282,csapatok!$A:$BL,AI$320,FALSE),5)="Csere",VLOOKUP(LEFT(VLOOKUP($A282,csapatok!$A:$BL,AI$320,FALSE),LEN(VLOOKUP($A282,csapatok!$A:$BL,AI$320,FALSE))-6),'csapat-ranglista'!$A:$FP,AI$321,FALSE)/8,VLOOKUP(VLOOKUP($A282,csapatok!$A:$BL,AI$320,FALSE),'csapat-ranglista'!$A:$FP,AI$321,FALSE)/4),0)</f>
        <v>0</v>
      </c>
      <c r="AJ282" s="223">
        <f>IFERROR(IF(RIGHT(VLOOKUP($A282,csapatok!$A:$BL,AJ$320,FALSE),5)="Csere",VLOOKUP(LEFT(VLOOKUP($A282,csapatok!$A:$BL,AJ$320,FALSE),LEN(VLOOKUP($A282,csapatok!$A:$BL,AJ$320,FALSE))-6),'csapat-ranglista'!$A:$FP,AJ$321,FALSE)/8,VLOOKUP(VLOOKUP($A282,csapatok!$A:$BL,AJ$320,FALSE),'csapat-ranglista'!$A:$FP,AJ$321,FALSE)/2),0)</f>
        <v>0</v>
      </c>
      <c r="AK282" s="223">
        <f>IFERROR(IF(RIGHT(VLOOKUP($A282,csapatok!$A:$CN,AK$320,FALSE),5)="Csere",VLOOKUP(LEFT(VLOOKUP($A282,csapatok!$A:$CN,AK$320,FALSE),LEN(VLOOKUP($A282,csapatok!$A:$CN,AK$320,FALSE))-6),'csapat-ranglista'!$A:$FP,AK$321,FALSE)/8,VLOOKUP(VLOOKUP($A282,csapatok!$A:$CN,AK$320,FALSE),'csapat-ranglista'!$A:$FP,AK$321,FALSE)/4),0)</f>
        <v>0</v>
      </c>
      <c r="AL282" s="223">
        <f>IFERROR(IF(RIGHT(VLOOKUP($A282,csapatok!$A:$CN,AL$320,FALSE),5)="Csere",VLOOKUP(LEFT(VLOOKUP($A282,csapatok!$A:$CN,AL$320,FALSE),LEN(VLOOKUP($A282,csapatok!$A:$CN,AL$320,FALSE))-6),'csapat-ranglista'!$A:$FP,AL$321,FALSE)/8,VLOOKUP(VLOOKUP($A282,csapatok!$A:$CN,AL$320,FALSE),'csapat-ranglista'!$A:$FP,AL$321,FALSE)/4),0)</f>
        <v>0</v>
      </c>
      <c r="AM282" s="223">
        <f>IFERROR(IF(RIGHT(VLOOKUP($A282,csapatok!$A:$CN,AM$320,FALSE),5)="Csere",VLOOKUP(LEFT(VLOOKUP($A282,csapatok!$A:$CN,AM$320,FALSE),LEN(VLOOKUP($A282,csapatok!$A:$CN,AM$320,FALSE))-6),'csapat-ranglista'!$A:$FP,AM$321,FALSE)/8,VLOOKUP(VLOOKUP($A282,csapatok!$A:$CN,AM$320,FALSE),'csapat-ranglista'!$A:$FP,AM$321,FALSE)/4),0)</f>
        <v>0</v>
      </c>
      <c r="AN282" s="223">
        <f>IFERROR(IF(RIGHT(VLOOKUP($A282,csapatok!$A:$CN,AN$320,FALSE),5)="Csere",VLOOKUP(LEFT(VLOOKUP($A282,csapatok!$A:$CN,AN$320,FALSE),LEN(VLOOKUP($A282,csapatok!$A:$CN,AN$320,FALSE))-6),'csapat-ranglista'!$A:$FP,AN$321,FALSE)/8,VLOOKUP(VLOOKUP($A282,csapatok!$A:$CN,AN$320,FALSE),'csapat-ranglista'!$A:$FP,AN$321,FALSE)/4),0)</f>
        <v>0</v>
      </c>
      <c r="AO282" s="223">
        <f>IFERROR(IF(RIGHT(VLOOKUP($A282,csapatok!$A:$CN,AO$320,FALSE),5)="Csere",VLOOKUP(LEFT(VLOOKUP($A282,csapatok!$A:$CN,AO$320,FALSE),LEN(VLOOKUP($A282,csapatok!$A:$CN,AO$320,FALSE))-6),'csapat-ranglista'!$A:$FP,AO$321,FALSE)/8,VLOOKUP(VLOOKUP($A282,csapatok!$A:$CN,AO$320,FALSE),'csapat-ranglista'!$A:$FP,AO$321,FALSE)/4),0)</f>
        <v>0</v>
      </c>
      <c r="AP282" s="223">
        <f>IFERROR(IF(RIGHT(VLOOKUP($A282,csapatok!$A:$CN,AP$320,FALSE),5)="Csere",VLOOKUP(LEFT(VLOOKUP($A282,csapatok!$A:$CN,AP$320,FALSE),LEN(VLOOKUP($A282,csapatok!$A:$CN,AP$320,FALSE))-6),'csapat-ranglista'!$A:$FP,AP$321,FALSE)/8,VLOOKUP(VLOOKUP($A282,csapatok!$A:$CN,AP$320,FALSE),'csapat-ranglista'!$A:$FP,AP$321,FALSE)/4),0)</f>
        <v>0</v>
      </c>
      <c r="AQ282" s="223">
        <f>IFERROR(IF(RIGHT(VLOOKUP($A282,csapatok!$A:$CN,AQ$320,FALSE),5)="Csere",VLOOKUP(LEFT(VLOOKUP($A282,csapatok!$A:$CN,AQ$320,FALSE),LEN(VLOOKUP($A282,csapatok!$A:$CN,AQ$320,FALSE))-6),'csapat-ranglista'!$A:$FP,AQ$321,FALSE)/8,VLOOKUP(VLOOKUP($A282,csapatok!$A:$CN,AQ$320,FALSE),'csapat-ranglista'!$A:$FP,AQ$321,FALSE)/4),0)</f>
        <v>0</v>
      </c>
      <c r="AR282" s="223">
        <f>IFERROR(IF(RIGHT(VLOOKUP($A282,csapatok!$A:$CN,AR$320,FALSE),5)="Csere",VLOOKUP(LEFT(VLOOKUP($A282,csapatok!$A:$CN,AR$320,FALSE),LEN(VLOOKUP($A282,csapatok!$A:$CN,AR$320,FALSE))-6),'csapat-ranglista'!$A:$FP,AR$321,FALSE)/8,VLOOKUP(VLOOKUP($A282,csapatok!$A:$CN,AR$320,FALSE),'csapat-ranglista'!$A:$FP,AR$321,FALSE)/4),0)</f>
        <v>0</v>
      </c>
      <c r="AS282" s="223">
        <f>IFERROR(IF(RIGHT(VLOOKUP($A282,csapatok!$A:$CN,AS$320,FALSE),5)="Csere",VLOOKUP(LEFT(VLOOKUP($A282,csapatok!$A:$CN,AS$320,FALSE),LEN(VLOOKUP($A282,csapatok!$A:$CN,AS$320,FALSE))-6),'csapat-ranglista'!$A:$FP,AS$321,FALSE)/8,VLOOKUP(VLOOKUP($A282,csapatok!$A:$CN,AS$320,FALSE),'csapat-ranglista'!$A:$FP,AS$321,FALSE)/4),0)</f>
        <v>0</v>
      </c>
      <c r="AT282" s="223">
        <f>IFERROR(IF(RIGHT(VLOOKUP($A282,csapatok!$A:$CN,AT$320,FALSE),5)="Csere",VLOOKUP(LEFT(VLOOKUP($A282,csapatok!$A:$CN,AT$320,FALSE),LEN(VLOOKUP($A282,csapatok!$A:$CN,AT$320,FALSE))-6),'csapat-ranglista'!$A:$FP,AT$321,FALSE)/8,VLOOKUP(VLOOKUP($A282,csapatok!$A:$CN,AT$320,FALSE),'csapat-ranglista'!$A:$FP,AT$321,FALSE)/4),0)</f>
        <v>0</v>
      </c>
      <c r="AU282" s="223">
        <f>IFERROR(IF(RIGHT(VLOOKUP($A282,csapatok!$A:$CN,AU$320,FALSE),5)="Csere",VLOOKUP(LEFT(VLOOKUP($A282,csapatok!$A:$CN,AU$320,FALSE),LEN(VLOOKUP($A282,csapatok!$A:$CN,AU$320,FALSE))-6),'csapat-ranglista'!$A:$FP,AU$321,FALSE)/8,VLOOKUP(VLOOKUP($A282,csapatok!$A:$CN,AU$320,FALSE),'csapat-ranglista'!$A:$FP,AU$321,FALSE)/4),0)</f>
        <v>0</v>
      </c>
      <c r="AV282" s="223">
        <f>IFERROR(IF(RIGHT(VLOOKUP($A282,csapatok!$A:$CN,AV$320,FALSE),5)="Csere",VLOOKUP(LEFT(VLOOKUP($A282,csapatok!$A:$CN,AV$320,FALSE),LEN(VLOOKUP($A282,csapatok!$A:$CN,AV$320,FALSE))-6),'csapat-ranglista'!$A:$FP,AV$321,FALSE)/8,VLOOKUP(VLOOKUP($A282,csapatok!$A:$CN,AV$320,FALSE),'csapat-ranglista'!$A:$FP,AV$321,FALSE)/4),0)</f>
        <v>0</v>
      </c>
      <c r="AW282" s="223">
        <f>IFERROR(IF(RIGHT(VLOOKUP($A282,csapatok!$A:$CN,AW$320,FALSE),5)="Csere",VLOOKUP(LEFT(VLOOKUP($A282,csapatok!$A:$CN,AW$320,FALSE),LEN(VLOOKUP($A282,csapatok!$A:$CN,AW$320,FALSE))-6),'csapat-ranglista'!$A:$FP,AW$321,FALSE)/8,VLOOKUP(VLOOKUP($A282,csapatok!$A:$CN,AW$320,FALSE),'csapat-ranglista'!$A:$FP,AW$321,FALSE)/4),0)</f>
        <v>0</v>
      </c>
      <c r="AX282" s="223">
        <f>IFERROR(IF(RIGHT(VLOOKUP($A282,csapatok!$A:$CN,AX$320,FALSE),5)="Csere",VLOOKUP(LEFT(VLOOKUP($A282,csapatok!$A:$CN,AX$320,FALSE),LEN(VLOOKUP($A282,csapatok!$A:$CN,AX$320,FALSE))-6),'csapat-ranglista'!$A:$FP,AX$321,FALSE)/8,VLOOKUP(VLOOKUP($A282,csapatok!$A:$CN,AX$320,FALSE),'csapat-ranglista'!$A:$FP,AX$321,FALSE)/4),0)</f>
        <v>0</v>
      </c>
      <c r="AY282" s="223">
        <f>IFERROR(IF(RIGHT(VLOOKUP($A282,csapatok!$A:$NN,AY$320,FALSE),5)="Csere",VLOOKUP(LEFT(VLOOKUP($A282,csapatok!$A:$NN,AY$320,FALSE),LEN(VLOOKUP($A282,csapatok!$A:$NN,AY$320,FALSE))-6),'csapat-ranglista'!$A:$FP,AY$321,FALSE)/8,VLOOKUP(VLOOKUP($A282,csapatok!$A:$NN,AY$320,FALSE),'csapat-ranglista'!$A:$FP,AY$321,FALSE)/4),0)</f>
        <v>0</v>
      </c>
      <c r="AZ282" s="223">
        <f>IFERROR(IF(RIGHT(VLOOKUP($A282,csapatok!$A:$NN,AZ$320,FALSE),5)="Csere",VLOOKUP(LEFT(VLOOKUP($A282,csapatok!$A:$NN,AZ$320,FALSE),LEN(VLOOKUP($A282,csapatok!$A:$NN,AZ$320,FALSE))-6),'csapat-ranglista'!$A:$FP,AZ$321,FALSE)/8,VLOOKUP(VLOOKUP($A282,csapatok!$A:$NN,AZ$320,FALSE),'csapat-ranglista'!$A:$FP,AZ$321,FALSE)/4),0)</f>
        <v>0</v>
      </c>
      <c r="BA282" s="223">
        <f>IFERROR(IF(RIGHT(VLOOKUP($A282,csapatok!$A:$NN,BA$320,FALSE),5)="Csere",VLOOKUP(LEFT(VLOOKUP($A282,csapatok!$A:$NN,BA$320,FALSE),LEN(VLOOKUP($A282,csapatok!$A:$NN,BA$320,FALSE))-6),'csapat-ranglista'!$A:$FP,BA$321,FALSE)/8,VLOOKUP(VLOOKUP($A282,csapatok!$A:$NN,BA$320,FALSE),'csapat-ranglista'!$A:$FP,BA$321,FALSE)/4),0)</f>
        <v>0</v>
      </c>
      <c r="BB282" s="223">
        <f>IFERROR(IF(RIGHT(VLOOKUP($A282,csapatok!$A:$NN,BB$320,FALSE),5)="Csere",VLOOKUP(LEFT(VLOOKUP($A282,csapatok!$A:$NN,BB$320,FALSE),LEN(VLOOKUP($A282,csapatok!$A:$NN,BB$320,FALSE))-6),'csapat-ranglista'!$A:$FP,BB$321,FALSE)/8,VLOOKUP(VLOOKUP($A282,csapatok!$A:$NN,BB$320,FALSE),'csapat-ranglista'!$A:$FP,BB$321,FALSE)/4),0)</f>
        <v>0</v>
      </c>
      <c r="BC282" s="224">
        <f>versenyek!$ES$11*IFERROR(VLOOKUP(VLOOKUP($A282,versenyek!ER:ET,3,FALSE),szabalyok!$A$16:$B$23,2,FALSE)/4,0)</f>
        <v>0</v>
      </c>
      <c r="BD282" s="224">
        <f>versenyek!$EV$11*IFERROR(VLOOKUP(VLOOKUP($A282,versenyek!EU:EW,3,FALSE),szabalyok!$A$16:$B$23,2,FALSE)/4,0)</f>
        <v>0</v>
      </c>
      <c r="BE282" s="223">
        <f>IFERROR(IF(RIGHT(VLOOKUP($A282,csapatok!$A:$NN,BE$320,FALSE),5)="Csere",VLOOKUP(LEFT(VLOOKUP($A282,csapatok!$A:$NN,BE$320,FALSE),LEN(VLOOKUP($A282,csapatok!$A:$NN,BE$320,FALSE))-6),'csapat-ranglista'!$A:$FP,BE$321,FALSE)/8,VLOOKUP(VLOOKUP($A282,csapatok!$A:$NN,BE$320,FALSE),'csapat-ranglista'!$A:$FP,BE$321,FALSE)/4),0)</f>
        <v>0</v>
      </c>
      <c r="BF282" s="223">
        <f>IFERROR(IF(RIGHT(VLOOKUP($A282,csapatok!$A:$NN,BF$320,FALSE),5)="Csere",VLOOKUP(LEFT(VLOOKUP($A282,csapatok!$A:$NN,BF$320,FALSE),LEN(VLOOKUP($A282,csapatok!$A:$NN,BF$320,FALSE))-6),'csapat-ranglista'!$A:$FP,BF$321,FALSE)/8,VLOOKUP(VLOOKUP($A282,csapatok!$A:$NN,BF$320,FALSE),'csapat-ranglista'!$A:$FP,BF$321,FALSE)/4),0)</f>
        <v>0</v>
      </c>
      <c r="BG282" s="223">
        <f>IFERROR(IF(RIGHT(VLOOKUP($A282,csapatok!$A:$NN,BG$320,FALSE),5)="Csere",VLOOKUP(LEFT(VLOOKUP($A282,csapatok!$A:$NN,BG$320,FALSE),LEN(VLOOKUP($A282,csapatok!$A:$NN,BG$320,FALSE))-6),'csapat-ranglista'!$A:$FP,BG$321,FALSE)/8,VLOOKUP(VLOOKUP($A282,csapatok!$A:$NN,BG$320,FALSE),'csapat-ranglista'!$A:$FP,BG$321,FALSE)/4),0)</f>
        <v>0</v>
      </c>
      <c r="BH282" s="223">
        <f>IFERROR(IF(RIGHT(VLOOKUP($A282,csapatok!$A:$NN,BH$320,FALSE),5)="Csere",VLOOKUP(LEFT(VLOOKUP($A282,csapatok!$A:$NN,BH$320,FALSE),LEN(VLOOKUP($A282,csapatok!$A:$NN,BH$320,FALSE))-6),'csapat-ranglista'!$A:$FP,BH$321,FALSE)/8,VLOOKUP(VLOOKUP($A282,csapatok!$A:$NN,BH$320,FALSE),'csapat-ranglista'!$A:$FP,BH$321,FALSE)/4),0)</f>
        <v>0</v>
      </c>
      <c r="BI282" s="223">
        <f>IFERROR(IF(RIGHT(VLOOKUP($A282,csapatok!$A:$NN,BI$320,FALSE),5)="Csere",VLOOKUP(LEFT(VLOOKUP($A282,csapatok!$A:$NN,BI$320,FALSE),LEN(VLOOKUP($A282,csapatok!$A:$NN,BI$320,FALSE))-6),'csapat-ranglista'!$A:$FP,BI$321,FALSE)/8,VLOOKUP(VLOOKUP($A282,csapatok!$A:$NN,BI$320,FALSE),'csapat-ranglista'!$A:$FP,BI$321,FALSE)/4),0)</f>
        <v>0</v>
      </c>
      <c r="BJ282" s="223">
        <f>IFERROR(IF(RIGHT(VLOOKUP($A282,csapatok!$A:$NN,BJ$320,FALSE),5)="Csere",VLOOKUP(LEFT(VLOOKUP($A282,csapatok!$A:$NN,BJ$320,FALSE),LEN(VLOOKUP($A282,csapatok!$A:$NN,BJ$320,FALSE))-6),'csapat-ranglista'!$A:$FP,BJ$321,FALSE)/8,VLOOKUP(VLOOKUP($A282,csapatok!$A:$NN,BJ$320,FALSE),'csapat-ranglista'!$A:$FP,BJ$321,FALSE)/4),0)</f>
        <v>0</v>
      </c>
      <c r="BK282" s="223">
        <f>IFERROR(IF(RIGHT(VLOOKUP($A282,csapatok!$A:$NN,BK$320,FALSE),5)="Csere",VLOOKUP(LEFT(VLOOKUP($A282,csapatok!$A:$NN,BK$320,FALSE),LEN(VLOOKUP($A282,csapatok!$A:$NN,BK$320,FALSE))-6),'csapat-ranglista'!$A:$FP,BK$321,FALSE)/8,VLOOKUP(VLOOKUP($A282,csapatok!$A:$NN,BK$320,FALSE),'csapat-ranglista'!$A:$FP,BK$321,FALSE)/4),0)</f>
        <v>0</v>
      </c>
      <c r="BL282" s="223">
        <f>IFERROR(IF(RIGHT(VLOOKUP($A282,csapatok!$A:$NN,BL$320,FALSE),5)="Csere",VLOOKUP(LEFT(VLOOKUP($A282,csapatok!$A:$NN,BL$320,FALSE),LEN(VLOOKUP($A282,csapatok!$A:$NN,BL$320,FALSE))-6),'csapat-ranglista'!$A:$FP,BL$321,FALSE)/8,VLOOKUP(VLOOKUP($A282,csapatok!$A:$NN,BL$320,FALSE),'csapat-ranglista'!$A:$FP,BL$321,FALSE)/4),0)</f>
        <v>0</v>
      </c>
      <c r="BM282" s="223">
        <f>IFERROR(IF(RIGHT(VLOOKUP($A282,csapatok!$A:$NN,BM$320,FALSE),5)="Csere",VLOOKUP(LEFT(VLOOKUP($A282,csapatok!$A:$NN,BM$320,FALSE),LEN(VLOOKUP($A282,csapatok!$A:$NN,BM$320,FALSE))-6),'csapat-ranglista'!$A:$FP,BM$321,FALSE)/8,VLOOKUP(VLOOKUP($A282,csapatok!$A:$NN,BM$320,FALSE),'csapat-ranglista'!$A:$FP,BM$321,FALSE)/4),0)</f>
        <v>0</v>
      </c>
      <c r="BN282" s="223">
        <f>IFERROR(IF(RIGHT(VLOOKUP($A282,csapatok!$A:$NN,BN$320,FALSE),5)="Csere",VLOOKUP(LEFT(VLOOKUP($A282,csapatok!$A:$NN,BN$320,FALSE),LEN(VLOOKUP($A282,csapatok!$A:$NN,BN$320,FALSE))-6),'csapat-ranglista'!$A:$FP,BN$321,FALSE)/8,VLOOKUP(VLOOKUP($A282,csapatok!$A:$NN,BN$320,FALSE),'csapat-ranglista'!$A:$FP,BN$321,FALSE)/4),0)</f>
        <v>0</v>
      </c>
      <c r="BO282" s="223">
        <f>IFERROR(IF(RIGHT(VLOOKUP($A282,csapatok!$A:$NN,BO$320,FALSE),5)="Csere",VLOOKUP(LEFT(VLOOKUP($A282,csapatok!$A:$NN,BO$320,FALSE),LEN(VLOOKUP($A282,csapatok!$A:$NN,BO$320,FALSE))-6),'csapat-ranglista'!$A:$FP,BO$321,FALSE)/8,VLOOKUP(VLOOKUP($A282,csapatok!$A:$NN,BO$320,FALSE),'csapat-ranglista'!$A:$FP,BO$321,FALSE)/4),0)</f>
        <v>0</v>
      </c>
      <c r="BP282" s="223">
        <f>IFERROR(IF(RIGHT(VLOOKUP($A282,csapatok!$A:$NN,BP$320,FALSE),5)="Csere",VLOOKUP(LEFT(VLOOKUP($A282,csapatok!$A:$NN,BP$320,FALSE),LEN(VLOOKUP($A282,csapatok!$A:$NN,BP$320,FALSE))-6),'csapat-ranglista'!$A:$FP,BP$321,FALSE)/8,VLOOKUP(VLOOKUP($A282,csapatok!$A:$NN,BP$320,FALSE),'csapat-ranglista'!$A:$FP,BP$321,FALSE)/4),0)</f>
        <v>0</v>
      </c>
      <c r="BQ282" s="223">
        <f>IFERROR(IF(RIGHT(VLOOKUP($A282,csapatok!$A:$NN,BQ$320,FALSE),5)="Csere",VLOOKUP(LEFT(VLOOKUP($A282,csapatok!$A:$NN,BQ$320,FALSE),LEN(VLOOKUP($A282,csapatok!$A:$NN,BQ$320,FALSE))-6),'csapat-ranglista'!$A:$FP,BQ$321,FALSE)/8,VLOOKUP(VLOOKUP($A282,csapatok!$A:$NN,BQ$320,FALSE),'csapat-ranglista'!$A:$FP,BQ$321,FALSE)/4),0)</f>
        <v>0</v>
      </c>
      <c r="BR282" s="223">
        <f>IFERROR(IF(RIGHT(VLOOKUP($A282,csapatok!$A:$NN,BR$320,FALSE),5)="Csere",VLOOKUP(LEFT(VLOOKUP($A282,csapatok!$A:$NN,BR$320,FALSE),LEN(VLOOKUP($A282,csapatok!$A:$NN,BR$320,FALSE))-6),'csapat-ranglista'!$A:$FP,BR$321,FALSE)/8,VLOOKUP(VLOOKUP($A282,csapatok!$A:$NN,BR$320,FALSE),'csapat-ranglista'!$A:$FP,BR$321,FALSE)/4),0)</f>
        <v>0</v>
      </c>
      <c r="BS282" s="223">
        <f>IFERROR(IF(RIGHT(VLOOKUP($A282,csapatok!$A:$NN,BS$320,FALSE),5)="Csere",VLOOKUP(LEFT(VLOOKUP($A282,csapatok!$A:$NN,BS$320,FALSE),LEN(VLOOKUP($A282,csapatok!$A:$NN,BS$320,FALSE))-6),'csapat-ranglista'!$A:$FP,BS$321,FALSE)/8,VLOOKUP(VLOOKUP($A282,csapatok!$A:$NN,BS$320,FALSE),'csapat-ranglista'!$A:$FP,BS$321,FALSE)/4),0)</f>
        <v>0</v>
      </c>
      <c r="BT282" s="223">
        <f>IFERROR(IF(RIGHT(VLOOKUP($A282,csapatok!$A:$NN,BT$320,FALSE),5)="Csere",VLOOKUP(LEFT(VLOOKUP($A282,csapatok!$A:$NN,BT$320,FALSE),LEN(VLOOKUP($A282,csapatok!$A:$NN,BT$320,FALSE))-6),'csapat-ranglista'!$A:$FP,BT$321,FALSE)/8,VLOOKUP(VLOOKUP($A282,csapatok!$A:$NN,BT$320,FALSE),'csapat-ranglista'!$A:$FP,BT$321,FALSE)/4),0)</f>
        <v>0</v>
      </c>
      <c r="BU282" s="223">
        <f>IFERROR(IF(RIGHT(VLOOKUP($A282,csapatok!$A:$NN,BU$320,FALSE),5)="Csere",VLOOKUP(LEFT(VLOOKUP($A282,csapatok!$A:$NN,BU$320,FALSE),LEN(VLOOKUP($A282,csapatok!$A:$NN,BU$320,FALSE))-6),'csapat-ranglista'!$A:$FP,BU$321,FALSE)/8,VLOOKUP(VLOOKUP($A282,csapatok!$A:$NN,BU$320,FALSE),'csapat-ranglista'!$A:$FP,BU$321,FALSE)/4),0)</f>
        <v>0</v>
      </c>
      <c r="BV282" s="223">
        <f>IFERROR(IF(RIGHT(VLOOKUP($A282,csapatok!$A:$NN,BV$320,FALSE),5)="Csere",VLOOKUP(LEFT(VLOOKUP($A282,csapatok!$A:$NN,BV$320,FALSE),LEN(VLOOKUP($A282,csapatok!$A:$NN,BV$320,FALSE))-6),'csapat-ranglista'!$A:$FP,BV$321,FALSE)/8,VLOOKUP(VLOOKUP($A282,csapatok!$A:$NN,BV$320,FALSE),'csapat-ranglista'!$A:$FP,BV$321,FALSE)/4),0)</f>
        <v>0</v>
      </c>
      <c r="BW282" s="223">
        <f>IFERROR(IF(RIGHT(VLOOKUP($A282,csapatok!$A:$NN,BW$320,FALSE),5)="Csere",VLOOKUP(LEFT(VLOOKUP($A282,csapatok!$A:$NN,BW$320,FALSE),LEN(VLOOKUP($A282,csapatok!$A:$NN,BW$320,FALSE))-6),'csapat-ranglista'!$A:$FP,BW$321,FALSE)/8,VLOOKUP(VLOOKUP($A282,csapatok!$A:$NN,BW$320,FALSE),'csapat-ranglista'!$A:$FP,BW$321,FALSE)/4),0)</f>
        <v>0</v>
      </c>
      <c r="BX282" s="223">
        <f>IFERROR(IF(RIGHT(VLOOKUP($A282,csapatok!$A:$NN,BX$320,FALSE),5)="Csere",VLOOKUP(LEFT(VLOOKUP($A282,csapatok!$A:$NN,BX$320,FALSE),LEN(VLOOKUP($A282,csapatok!$A:$NN,BX$320,FALSE))-6),'csapat-ranglista'!$A:$FP,BX$321,FALSE)/8,VLOOKUP(VLOOKUP($A282,csapatok!$A:$NN,BX$320,FALSE),'csapat-ranglista'!$A:$FP,BX$321,FALSE)/4),0)</f>
        <v>0</v>
      </c>
      <c r="BY282" s="223">
        <f>IFERROR(IF(RIGHT(VLOOKUP($A282,csapatok!$A:$NN,BY$320,FALSE),5)="Csere",VLOOKUP(LEFT(VLOOKUP($A282,csapatok!$A:$NN,BY$320,FALSE),LEN(VLOOKUP($A282,csapatok!$A:$NN,BY$320,FALSE))-6),'csapat-ranglista'!$A:$FP,BY$321,FALSE)/8,VLOOKUP(VLOOKUP($A282,csapatok!$A:$NN,BY$320,FALSE),'csapat-ranglista'!$A:$FP,BY$321,FALSE)/4),0)</f>
        <v>0</v>
      </c>
      <c r="BZ282" s="223">
        <f>IFERROR(IF(RIGHT(VLOOKUP($A282,csapatok!$A:$NN,BZ$320,FALSE),5)="Csere",VLOOKUP(LEFT(VLOOKUP($A282,csapatok!$A:$NN,BZ$320,FALSE),LEN(VLOOKUP($A282,csapatok!$A:$NN,BZ$320,FALSE))-6),'csapat-ranglista'!$A:$FP,BZ$321,FALSE)/8,VLOOKUP(VLOOKUP($A282,csapatok!$A:$NN,BZ$320,FALSE),'csapat-ranglista'!$A:$FP,BZ$321,FALSE)/4),0)</f>
        <v>0</v>
      </c>
      <c r="CA282" s="223">
        <f>IFERROR(IF(RIGHT(VLOOKUP($A282,csapatok!$A:$NN,CA$320,FALSE),5)="Csere",VLOOKUP(LEFT(VLOOKUP($A282,csapatok!$A:$NN,CA$320,FALSE),LEN(VLOOKUP($A282,csapatok!$A:$NN,CA$320,FALSE))-6),'csapat-ranglista'!$A:$FP,CA$321,FALSE)/8,VLOOKUP(VLOOKUP($A282,csapatok!$A:$NN,CA$320,FALSE),'csapat-ranglista'!$A:$FP,CA$321,FALSE)/4),0)</f>
        <v>0</v>
      </c>
      <c r="CB282" s="223">
        <f>IFERROR(IF(RIGHT(VLOOKUP($A282,csapatok!$A:$NN,CB$320,FALSE),5)="Csere",VLOOKUP(LEFT(VLOOKUP($A282,csapatok!$A:$NN,CB$320,FALSE),LEN(VLOOKUP($A282,csapatok!$A:$NN,CB$320,FALSE))-6),'csapat-ranglista'!$A:$FP,CB$321,FALSE)/8,VLOOKUP(VLOOKUP($A282,csapatok!$A:$NN,CB$320,FALSE),'csapat-ranglista'!$A:$FP,CB$321,FALSE)/4),0)</f>
        <v>0</v>
      </c>
      <c r="CC282" s="223">
        <f>IFERROR(IF(RIGHT(VLOOKUP($A282,csapatok!$A:$NN,CC$320,FALSE),5)="Csere",VLOOKUP(LEFT(VLOOKUP($A282,csapatok!$A:$NN,CC$320,FALSE),LEN(VLOOKUP($A282,csapatok!$A:$NN,CC$320,FALSE))-6),'csapat-ranglista'!$A:$FP,CC$321,FALSE)/8,VLOOKUP(VLOOKUP($A282,csapatok!$A:$NN,CC$320,FALSE),'csapat-ranglista'!$A:$FP,CC$321,FALSE)/4),0)</f>
        <v>0</v>
      </c>
      <c r="CD282" s="223">
        <f>IFERROR(IF(RIGHT(VLOOKUP($A282,csapatok!$A:$NN,CD$320,FALSE),5)="Csere",VLOOKUP(LEFT(VLOOKUP($A282,csapatok!$A:$NN,CD$320,FALSE),LEN(VLOOKUP($A282,csapatok!$A:$NN,CD$320,FALSE))-6),'csapat-ranglista'!$A:$FP,CD$321,FALSE)/8,VLOOKUP(VLOOKUP($A282,csapatok!$A:$NN,CD$320,FALSE),'csapat-ranglista'!$A:$FP,CD$321,FALSE)/4),0)</f>
        <v>0</v>
      </c>
      <c r="CE282" s="223">
        <f>IFERROR(IF(RIGHT(VLOOKUP($A282,csapatok!$A:$NN,CE$320,FALSE),5)="Csere",VLOOKUP(LEFT(VLOOKUP($A282,csapatok!$A:$NN,CE$320,FALSE),LEN(VLOOKUP($A282,csapatok!$A:$NN,CE$320,FALSE))-6),'csapat-ranglista'!$A:$FP,CE$321,FALSE)/8,VLOOKUP(VLOOKUP($A282,csapatok!$A:$NN,CE$320,FALSE),'csapat-ranglista'!$A:$FP,CE$321,FALSE)/4),0)</f>
        <v>0</v>
      </c>
      <c r="CF282" s="223">
        <f>IFERROR(IF(RIGHT(VLOOKUP($A282,csapatok!$A:$NN,CF$320,FALSE),5)="Csere",VLOOKUP(LEFT(VLOOKUP($A282,csapatok!$A:$NN,CF$320,FALSE),LEN(VLOOKUP($A282,csapatok!$A:$NN,CF$320,FALSE))-6),'csapat-ranglista'!$A:$FP,CF$321,FALSE)/8,VLOOKUP(VLOOKUP($A282,csapatok!$A:$NN,CF$320,FALSE),'csapat-ranglista'!$A:$FP,CF$321,FALSE)/4),0)</f>
        <v>0</v>
      </c>
      <c r="CG282" s="223">
        <f>IFERROR(IF(RIGHT(VLOOKUP($A282,csapatok!$A:$NN,CG$320,FALSE),5)="Csere",VLOOKUP(LEFT(VLOOKUP($A282,csapatok!$A:$NN,CG$320,FALSE),LEN(VLOOKUP($A282,csapatok!$A:$NN,CG$320,FALSE))-6),'csapat-ranglista'!$A:$FP,CG$321,FALSE)/8,VLOOKUP(VLOOKUP($A282,csapatok!$A:$NN,CG$320,FALSE),'csapat-ranglista'!$A:$FP,CG$321,FALSE)/4),0)</f>
        <v>0</v>
      </c>
      <c r="CH282" s="223">
        <f>IFERROR(IF(RIGHT(VLOOKUP($A282,csapatok!$A:$NN,CH$320,FALSE),5)="Csere",VLOOKUP(LEFT(VLOOKUP($A282,csapatok!$A:$NN,CH$320,FALSE),LEN(VLOOKUP($A282,csapatok!$A:$NN,CH$320,FALSE))-6),'csapat-ranglista'!$A:$FP,CH$321,FALSE)/8,VLOOKUP(VLOOKUP($A282,csapatok!$A:$NN,CH$320,FALSE),'csapat-ranglista'!$A:$FP,CH$321,FALSE)/4),0)</f>
        <v>0</v>
      </c>
      <c r="CI282" s="223">
        <f>IFERROR(IF(RIGHT(VLOOKUP($A282,csapatok!$A:$NN,CI$320,FALSE),5)="Csere",VLOOKUP(LEFT(VLOOKUP($A282,csapatok!$A:$NN,CI$320,FALSE),LEN(VLOOKUP($A282,csapatok!$A:$NN,CI$320,FALSE))-6),'csapat-ranglista'!$A:$FP,CI$321,FALSE)/8,VLOOKUP(VLOOKUP($A282,csapatok!$A:$NN,CI$320,FALSE),'csapat-ranglista'!$A:$FP,CI$321,FALSE)/4),0)</f>
        <v>0</v>
      </c>
      <c r="CJ282" s="224">
        <f>versenyek!$IQ$11*IFERROR(VLOOKUP(VLOOKUP($A282,versenyek!IP:IR,3,FALSE),szabalyok!$A$16:$B$23,2,FALSE)/4,0)</f>
        <v>0</v>
      </c>
      <c r="CK282" s="224">
        <f>versenyek!$IT$11*IFERROR(VLOOKUP(VLOOKUP($A282,versenyek!IS:IU,3,FALSE),szabalyok!$A$16:$B$23,2,FALSE)/4,0)</f>
        <v>0</v>
      </c>
      <c r="CL282" s="223">
        <f>IFERROR(IF(RIGHT(VLOOKUP($A282,csapatok!$A:$NN,CL$320,FALSE),5)="Csere",VLOOKUP(LEFT(VLOOKUP($A282,csapatok!$A:$NN,CL$320,FALSE),LEN(VLOOKUP($A282,csapatok!$A:$NN,CL$320,FALSE))-6),'csapat-ranglista'!$A:$FP,CL$321,FALSE)/8,VLOOKUP(VLOOKUP($A282,csapatok!$A:$NN,CL$320,FALSE),'csapat-ranglista'!$A:$FP,CL$321,FALSE)/4),0)</f>
        <v>0</v>
      </c>
      <c r="CM282" s="223">
        <f>IFERROR(IF(RIGHT(VLOOKUP($A282,csapatok!$A:$NN,CM$320,FALSE),5)="Csere",VLOOKUP(LEFT(VLOOKUP($A282,csapatok!$A:$NN,CM$320,FALSE),LEN(VLOOKUP($A282,csapatok!$A:$NN,CM$320,FALSE))-6),'csapat-ranglista'!$A:$FP,CM$321,FALSE)/8,VLOOKUP(VLOOKUP($A282,csapatok!$A:$NN,CM$320,FALSE),'csapat-ranglista'!$A:$FP,CM$321,FALSE)/4),0)</f>
        <v>0</v>
      </c>
      <c r="CN282" s="223">
        <f>IFERROR(IF(RIGHT(VLOOKUP($A282,csapatok!$A:$NN,CN$320,FALSE),5)="Csere",VLOOKUP(LEFT(VLOOKUP($A282,csapatok!$A:$NN,CN$320,FALSE),LEN(VLOOKUP($A282,csapatok!$A:$NN,CN$320,FALSE))-6),'csapat-ranglista'!$A:$FP,CN$321,FALSE)/8,VLOOKUP(VLOOKUP($A282,csapatok!$A:$NN,CN$320,FALSE),'csapat-ranglista'!$A:$FP,CN$321,FALSE)/4),0)</f>
        <v>0</v>
      </c>
      <c r="CO282" s="223">
        <f>IFERROR(IF(RIGHT(VLOOKUP($A282,csapatok!$A:$NN,CO$320,FALSE),5)="Csere",VLOOKUP(LEFT(VLOOKUP($A282,csapatok!$A:$NN,CO$320,FALSE),LEN(VLOOKUP($A282,csapatok!$A:$NN,CO$320,FALSE))-6),'csapat-ranglista'!$A:$FP,CO$321,FALSE)/8,VLOOKUP(VLOOKUP($A282,csapatok!$A:$NN,CO$320,FALSE),'csapat-ranglista'!$A:$FP,CO$321,FALSE)/4),0)</f>
        <v>0</v>
      </c>
      <c r="CP282" s="223">
        <f>IFERROR(IF(RIGHT(VLOOKUP($A282,csapatok!$A:$NN,CP$320,FALSE),5)="Csere",VLOOKUP(LEFT(VLOOKUP($A282,csapatok!$A:$NN,CP$320,FALSE),LEN(VLOOKUP($A282,csapatok!$A:$NN,CP$320,FALSE))-6),'csapat-ranglista'!$A:$FP,CP$321,FALSE)/8,VLOOKUP(VLOOKUP($A282,csapatok!$A:$NN,CP$320,FALSE),'csapat-ranglista'!$A:$FP,CP$321,FALSE)/4),0)</f>
        <v>0</v>
      </c>
      <c r="CQ282" s="223">
        <f>IFERROR(IF(RIGHT(VLOOKUP($A282,csapatok!$A:$NN,CQ$320,FALSE),5)="Csere",VLOOKUP(LEFT(VLOOKUP($A282,csapatok!$A:$NN,CQ$320,FALSE),LEN(VLOOKUP($A282,csapatok!$A:$NN,CQ$320,FALSE))-6),'csapat-ranglista'!$A:$FP,CQ$321,FALSE)/8,VLOOKUP(VLOOKUP($A282,csapatok!$A:$NN,CQ$320,FALSE),'csapat-ranglista'!$A:$FP,CQ$321,FALSE)/4),0)</f>
        <v>0</v>
      </c>
      <c r="CR282" s="223">
        <f>IFERROR(IF(RIGHT(VLOOKUP($A282,csapatok!$A:$NN,CR$320,FALSE),5)="Csere",VLOOKUP(LEFT(VLOOKUP($A282,csapatok!$A:$NN,CR$320,FALSE),LEN(VLOOKUP($A282,csapatok!$A:$NN,CR$320,FALSE))-6),'csapat-ranglista'!$A:$FP,CR$321,FALSE)/8,VLOOKUP(VLOOKUP($A282,csapatok!$A:$NN,CR$320,FALSE),'csapat-ranglista'!$A:$FP,CR$321,FALSE)/4),0)</f>
        <v>0</v>
      </c>
      <c r="CS282" s="223">
        <f>IFERROR(IF(RIGHT(VLOOKUP($A282,csapatok!$A:$NN,CS$320,FALSE),5)="Csere",VLOOKUP(LEFT(VLOOKUP($A282,csapatok!$A:$NN,CS$320,FALSE),LEN(VLOOKUP($A282,csapatok!$A:$NN,CS$320,FALSE))-6),'csapat-ranglista'!$A:$FP,CS$321,FALSE)/8,VLOOKUP(VLOOKUP($A282,csapatok!$A:$NN,CS$320,FALSE),'csapat-ranglista'!$A:$FP,CS$321,FALSE)/4),0)</f>
        <v>0</v>
      </c>
      <c r="CT282" s="223">
        <f>IFERROR(IF(RIGHT(VLOOKUP($A282,csapatok!$A:$NN,CT$320,FALSE),5)="Csere",VLOOKUP(LEFT(VLOOKUP($A282,csapatok!$A:$NN,CT$320,FALSE),LEN(VLOOKUP($A282,csapatok!$A:$NN,CT$320,FALSE))-6),'csapat-ranglista'!$A:$FP,CT$321,FALSE)/8,VLOOKUP(VLOOKUP($A282,csapatok!$A:$NN,CT$320,FALSE),'csapat-ranglista'!$A:$FP,CT$321,FALSE)/4),0)</f>
        <v>0</v>
      </c>
      <c r="CU282" s="223">
        <f>IFERROR(IF(RIGHT(VLOOKUP($A282,csapatok!$A:$NN,CU$320,FALSE),5)="Csere",VLOOKUP(LEFT(VLOOKUP($A282,csapatok!$A:$NN,CU$320,FALSE),LEN(VLOOKUP($A282,csapatok!$A:$NN,CU$320,FALSE))-6),'csapat-ranglista'!$A:$FP,CU$321,FALSE)/8,VLOOKUP(VLOOKUP($A282,csapatok!$A:$NN,CU$320,FALSE),'csapat-ranglista'!$A:$FP,CU$321,FALSE)/4),0)</f>
        <v>0</v>
      </c>
      <c r="CV282" s="223">
        <f>IFERROR(IF(RIGHT(VLOOKUP($A282,csapatok!$A:$NN,CV$320,FALSE),5)="Csere",VLOOKUP(LEFT(VLOOKUP($A282,csapatok!$A:$NN,CV$320,FALSE),LEN(VLOOKUP($A282,csapatok!$A:$NN,CV$320,FALSE))-6),'csapat-ranglista'!$A:$FP,CV$321,FALSE)/8,VLOOKUP(VLOOKUP($A282,csapatok!$A:$NN,CV$320,FALSE),'csapat-ranglista'!$A:$FP,CV$321,FALSE)/4),0)</f>
        <v>0</v>
      </c>
      <c r="CW282" s="223">
        <f>IFERROR(IF(RIGHT(VLOOKUP($A282,csapatok!$A:$NN,CW$320,FALSE),5)="Csere",VLOOKUP(LEFT(VLOOKUP($A282,csapatok!$A:$NN,CW$320,FALSE),LEN(VLOOKUP($A282,csapatok!$A:$NN,CW$320,FALSE))-6),'csapat-ranglista'!$A:$FP,CW$321,FALSE)/8,VLOOKUP(VLOOKUP($A282,csapatok!$A:$NN,CW$320,FALSE),'csapat-ranglista'!$A:$FP,CW$321,FALSE)/4),0)</f>
        <v>0</v>
      </c>
      <c r="CX282" s="223">
        <f>IFERROR(IF(RIGHT(VLOOKUP($A282,csapatok!$A:$NN,CX$320,FALSE),5)="Csere",VLOOKUP(LEFT(VLOOKUP($A282,csapatok!$A:$NN,CX$320,FALSE),LEN(VLOOKUP($A282,csapatok!$A:$NN,CX$320,FALSE))-6),'csapat-ranglista'!$A:$FP,CX$321,FALSE)/8,VLOOKUP(VLOOKUP($A282,csapatok!$A:$NN,CX$320,FALSE),'csapat-ranglista'!$A:$FP,CX$321,FALSE)/4),0)</f>
        <v>0</v>
      </c>
      <c r="CY282" s="223">
        <f>IFERROR(IF(RIGHT(VLOOKUP($A282,csapatok!$A:$NN,CY$320,FALSE),5)="Csere",VLOOKUP(LEFT(VLOOKUP($A282,csapatok!$A:$NN,CY$320,FALSE),LEN(VLOOKUP($A282,csapatok!$A:$NN,CY$320,FALSE))-6),'csapat-ranglista'!$A:$FP,CY$321,FALSE)/8,VLOOKUP(VLOOKUP($A282,csapatok!$A:$NN,CY$320,FALSE),'csapat-ranglista'!$A:$FP,CY$321,FALSE)/4),0)</f>
        <v>0</v>
      </c>
      <c r="CZ282" s="223">
        <f>IFERROR(IF(RIGHT(VLOOKUP($A282,csapatok!$A:$NN,CZ$320,FALSE),5)="Csere",VLOOKUP(LEFT(VLOOKUP($A282,csapatok!$A:$NN,CZ$320,FALSE),LEN(VLOOKUP($A282,csapatok!$A:$NN,CZ$320,FALSE))-6),'csapat-ranglista'!$A:$FP,CZ$321,FALSE)/8,VLOOKUP(VLOOKUP($A282,csapatok!$A:$NN,CZ$320,FALSE),'csapat-ranglista'!$A:$FP,CZ$321,FALSE)/4),0)</f>
        <v>0</v>
      </c>
      <c r="DA282" s="223">
        <f>IFERROR(IF(RIGHT(VLOOKUP($A282,csapatok!$A:$NN,DA$320,FALSE),5)="Csere",VLOOKUP(LEFT(VLOOKUP($A282,csapatok!$A:$NN,DA$320,FALSE),LEN(VLOOKUP($A282,csapatok!$A:$NN,DA$320,FALSE))-6),'csapat-ranglista'!$A:$FP,DA$321,FALSE)/8,VLOOKUP(VLOOKUP($A282,csapatok!$A:$NN,DA$320,FALSE),'csapat-ranglista'!$A:$FP,DA$321,FALSE)/4),0)</f>
        <v>0</v>
      </c>
      <c r="DB282" s="223">
        <f>IFERROR(IF(RIGHT(VLOOKUP($A282,csapatok!$A:$NN,DB$320,FALSE),5)="Csere",VLOOKUP(LEFT(VLOOKUP($A282,csapatok!$A:$NN,DB$320,FALSE),LEN(VLOOKUP($A282,csapatok!$A:$NN,DB$320,FALSE))-6),'csapat-ranglista'!$A:$FP,DB$321,FALSE)/8,VLOOKUP(VLOOKUP($A282,csapatok!$A:$NN,DB$320,FALSE),'csapat-ranglista'!$A:$FP,DB$321,FALSE)/4),0)</f>
        <v>0</v>
      </c>
      <c r="DC282" s="223">
        <f>IFERROR(IF(RIGHT(VLOOKUP($A282,csapatok!$A:$NN,DC$320,FALSE),5)="Csere",VLOOKUP(LEFT(VLOOKUP($A282,csapatok!$A:$NN,DC$320,FALSE),LEN(VLOOKUP($A282,csapatok!$A:$NN,DC$320,FALSE))-6),'csapat-ranglista'!$A:$FP,DC$321,FALSE)/8,VLOOKUP(VLOOKUP($A282,csapatok!$A:$NN,DC$320,FALSE),'csapat-ranglista'!$A:$FP,DC$321,FALSE)/4),0)</f>
        <v>0</v>
      </c>
      <c r="DD282" s="223">
        <f>IFERROR(IF(RIGHT(VLOOKUP($A282,csapatok!$A:$NN,DD$320,FALSE),5)="Csere",VLOOKUP(LEFT(VLOOKUP($A282,csapatok!$A:$NN,DD$320,FALSE),LEN(VLOOKUP($A282,csapatok!$A:$NN,DD$320,FALSE))-6),'csapat-ranglista'!$A:$FP,DD$321,FALSE)/8,VLOOKUP(VLOOKUP($A282,csapatok!$A:$NN,DD$320,FALSE),'csapat-ranglista'!$A:$FP,DD$321,FALSE)/4),0)</f>
        <v>0</v>
      </c>
      <c r="DE282" s="223">
        <f>IFERROR(IF(RIGHT(VLOOKUP($A282,csapatok!$A:$NN,DE$320,FALSE),5)="Csere",VLOOKUP(LEFT(VLOOKUP($A282,csapatok!$A:$NN,DE$320,FALSE),LEN(VLOOKUP($A282,csapatok!$A:$NN,DE$320,FALSE))-6),'csapat-ranglista'!$A:$FP,DE$321,FALSE)/8,VLOOKUP(VLOOKUP($A282,csapatok!$A:$NN,DE$320,FALSE),'csapat-ranglista'!$A:$FP,DE$321,FALSE)/4),0)</f>
        <v>0</v>
      </c>
      <c r="DF282" s="223">
        <f>IFERROR(IF(RIGHT(VLOOKUP($A282,csapatok!$A:$NN,DF$320,FALSE),5)="Csere",VLOOKUP(LEFT(VLOOKUP($A282,csapatok!$A:$NN,DF$320,FALSE),LEN(VLOOKUP($A282,csapatok!$A:$NN,DF$320,FALSE))-6),'csapat-ranglista'!$A:$FP,DF$321,FALSE)/8,VLOOKUP(VLOOKUP($A282,csapatok!$A:$NN,DF$320,FALSE),'csapat-ranglista'!$A:$FP,DF$321,FALSE)/4),0)</f>
        <v>0</v>
      </c>
      <c r="DG282" s="223">
        <f>IFERROR(IF(RIGHT(VLOOKUP($A282,csapatok!$A:$NN,DG$320,FALSE),5)="Csere",VLOOKUP(LEFT(VLOOKUP($A282,csapatok!$A:$NN,DG$320,FALSE),LEN(VLOOKUP($A282,csapatok!$A:$NN,DG$320,FALSE))-6),'csapat-ranglista'!$A:$FP,DG$321,FALSE)/8,VLOOKUP(VLOOKUP($A282,csapatok!$A:$NN,DG$320,FALSE),'csapat-ranglista'!$A:$FP,DG$321,FALSE)/4),0)</f>
        <v>0</v>
      </c>
      <c r="DH282" s="223">
        <f>IFERROR(IF(RIGHT(VLOOKUP($A282,csapatok!$A:$NN,DH$320,FALSE),5)="Csere",VLOOKUP(LEFT(VLOOKUP($A282,csapatok!$A:$NN,DH$320,FALSE),LEN(VLOOKUP($A282,csapatok!$A:$NN,DH$320,FALSE))-6),'csapat-ranglista'!$A:$FP,DH$321,FALSE)/8,VLOOKUP(VLOOKUP($A282,csapatok!$A:$NN,DH$320,FALSE),'csapat-ranglista'!$A:$FP,DH$321,FALSE)/4),0)</f>
        <v>0</v>
      </c>
      <c r="DI282" s="223">
        <f>IFERROR(IF(RIGHT(VLOOKUP($A282,csapatok!$A:$NN,DI$320,FALSE),5)="Csere",VLOOKUP(LEFT(VLOOKUP($A282,csapatok!$A:$NN,DI$320,FALSE),LEN(VLOOKUP($A282,csapatok!$A:$NN,DI$320,FALSE))-6),'csapat-ranglista'!$A:$FP,DI$321,FALSE)/8,VLOOKUP(VLOOKUP($A282,csapatok!$A:$NN,DI$320,FALSE),'csapat-ranglista'!$A:$FP,DI$321,FALSE)/4),0)</f>
        <v>0</v>
      </c>
      <c r="DJ282" s="223">
        <f>IFERROR(IF(RIGHT(VLOOKUP($A282,csapatok!$A:$NN,DJ$320,FALSE),5)="Csere",VLOOKUP(LEFT(VLOOKUP($A282,csapatok!$A:$NN,DJ$320,FALSE),LEN(VLOOKUP($A282,csapatok!$A:$NN,DJ$320,FALSE))-6),'csapat-ranglista'!$A:$FP,DJ$321,FALSE)/8,VLOOKUP(VLOOKUP($A282,csapatok!$A:$NN,DJ$320,FALSE),'csapat-ranglista'!$A:$FP,DJ$321,FALSE)/4),0)</f>
        <v>0</v>
      </c>
      <c r="DK282" s="223">
        <f>IFERROR(IF(RIGHT(VLOOKUP($A282,csapatok!$A:$NN,DK$320,FALSE),5)="Csere",VLOOKUP(LEFT(VLOOKUP($A282,csapatok!$A:$NN,DK$320,FALSE),LEN(VLOOKUP($A282,csapatok!$A:$NN,DK$320,FALSE))-6),'csapat-ranglista'!$A:$FP,DK$321,FALSE)/8,VLOOKUP(VLOOKUP($A282,csapatok!$A:$NN,DK$320,FALSE),'csapat-ranglista'!$A:$FP,DK$321,FALSE)/4),0)</f>
        <v>0</v>
      </c>
      <c r="DL282" s="223">
        <f>IFERROR(IF(RIGHT(VLOOKUP($A282,csapatok!$A:$NN,DL$320,FALSE),5)="Csere",VLOOKUP(LEFT(VLOOKUP($A282,csapatok!$A:$NN,DL$320,FALSE),LEN(VLOOKUP($A282,csapatok!$A:$NN,DL$320,FALSE))-6),'csapat-ranglista'!$A:$FP,DL$321,FALSE)/8,VLOOKUP(VLOOKUP($A282,csapatok!$A:$NN,DL$320,FALSE),'csapat-ranglista'!$A:$FP,DL$321,FALSE)/4),0)</f>
        <v>0</v>
      </c>
      <c r="DM282" s="223">
        <f>IFERROR(IF(RIGHT(VLOOKUP($A282,csapatok!$A:$NN,DM$320,FALSE),5)="Csere",VLOOKUP(LEFT(VLOOKUP($A282,csapatok!$A:$NN,DM$320,FALSE),LEN(VLOOKUP($A282,csapatok!$A:$NN,DM$320,FALSE))-6),'csapat-ranglista'!$A:$FP,DM$321,FALSE)/8,VLOOKUP(VLOOKUP($A282,csapatok!$A:$NN,DM$320,FALSE),'csapat-ranglista'!$A:$FP,DM$321,FALSE)/4),0)</f>
        <v>0</v>
      </c>
      <c r="DN282" s="223">
        <f>IFERROR(IF(RIGHT(VLOOKUP($A282,csapatok!$A:$NN,DN$320,FALSE),5)="Csere",VLOOKUP(LEFT(VLOOKUP($A282,csapatok!$A:$NN,DN$320,FALSE),LEN(VLOOKUP($A282,csapatok!$A:$NN,DN$320,FALSE))-6),'csapat-ranglista'!$A:$FP,DN$321,FALSE)/8,VLOOKUP(VLOOKUP($A282,csapatok!$A:$NN,DN$320,FALSE),'csapat-ranglista'!$A:$FP,DN$321,FALSE)/4),0)</f>
        <v>0</v>
      </c>
      <c r="DO282" s="224">
        <f>versenyek!$MF$11*IFERROR(VLOOKUP(VLOOKUP($A282,versenyek!ME:MG,3,FALSE),szabalyok!$A$16:$B$23,2,FALSE)/4,0)</f>
        <v>0</v>
      </c>
      <c r="DP282" s="224">
        <f>versenyek!$MI$11*IFERROR(VLOOKUP(VLOOKUP($A282,versenyek!MH:MJ,3,FALSE),szabalyok!$A$16:$B$23,2,FALSE)/4,0)</f>
        <v>0</v>
      </c>
      <c r="DQ282" s="223">
        <f>IFERROR(IF(RIGHT(VLOOKUP($A282,csapatok!$A:$NN,DQ$320,FALSE),5)="Csere",VLOOKUP(LEFT(VLOOKUP($A282,csapatok!$A:$NN,DQ$320,FALSE),LEN(VLOOKUP($A282,csapatok!$A:$NN,DQ$320,FALSE))-6),'csapat-ranglista'!$A:$FP,DQ$321,FALSE)/8,VLOOKUP(VLOOKUP($A282,csapatok!$A:$NN,DQ$320,FALSE),'csapat-ranglista'!$A:$FP,DQ$321,FALSE)/4),0)</f>
        <v>0</v>
      </c>
      <c r="DR282" s="223">
        <f>IFERROR(IF(RIGHT(VLOOKUP($A282,csapatok!$A:$NN,DR$320,FALSE),5)="Csere",VLOOKUP(LEFT(VLOOKUP($A282,csapatok!$A:$NN,DR$320,FALSE),LEN(VLOOKUP($A282,csapatok!$A:$NN,DR$320,FALSE))-6),'csapat-ranglista'!$A:$FP,DR$321,FALSE)/8,VLOOKUP(VLOOKUP($A282,csapatok!$A:$NN,DR$320,FALSE),'csapat-ranglista'!$A:$FP,DR$321,FALSE)/4),0)</f>
        <v>0</v>
      </c>
      <c r="DS282" s="223">
        <f>IFERROR(IF(RIGHT(VLOOKUP($A282,csapatok!$A:$NN,DS$320,FALSE),5)="Csere",VLOOKUP(LEFT(VLOOKUP($A282,csapatok!$A:$NN,DS$320,FALSE),LEN(VLOOKUP($A282,csapatok!$A:$NN,DS$320,FALSE))-6),'csapat-ranglista'!$A:$FP,DS$321,FALSE)/8,VLOOKUP(VLOOKUP($A282,csapatok!$A:$NN,DS$320,FALSE),'csapat-ranglista'!$A:$FP,DS$321,FALSE)/4),0)</f>
        <v>0</v>
      </c>
      <c r="DT282" s="223">
        <f>IFERROR(IF(RIGHT(VLOOKUP($A282,csapatok!$A:$NN,DT$320,FALSE),5)="Csere",VLOOKUP(LEFT(VLOOKUP($A282,csapatok!$A:$NN,DT$320,FALSE),LEN(VLOOKUP($A282,csapatok!$A:$NN,DT$320,FALSE))-6),'csapat-ranglista'!$A:$FP,DT$321,FALSE)/8,VLOOKUP(VLOOKUP($A282,csapatok!$A:$NN,DT$320,FALSE),'csapat-ranglista'!$A:$FP,DT$321,FALSE)/4),0)</f>
        <v>0</v>
      </c>
      <c r="DU282" s="223">
        <f>IFERROR(IF(RIGHT(VLOOKUP($A282,csapatok!$A:$NN,DU$320,FALSE),5)="Csere",VLOOKUP(LEFT(VLOOKUP($A282,csapatok!$A:$NN,DU$320,FALSE),LEN(VLOOKUP($A282,csapatok!$A:$NN,DU$320,FALSE))-6),'csapat-ranglista'!$A:$FP,DU$321,FALSE)/8,VLOOKUP(VLOOKUP($A282,csapatok!$A:$NN,DU$320,FALSE),'csapat-ranglista'!$A:$FP,DU$321,FALSE)/4),0)</f>
        <v>0</v>
      </c>
      <c r="DV282" s="223">
        <f>IFERROR(IF(RIGHT(VLOOKUP($A282,csapatok!$A:$NN,DV$320,FALSE),5)="Csere",VLOOKUP(LEFT(VLOOKUP($A282,csapatok!$A:$NN,DV$320,FALSE),LEN(VLOOKUP($A282,csapatok!$A:$NN,DV$320,FALSE))-6),'csapat-ranglista'!$A:$FP,DV$321,FALSE)/8,VLOOKUP(VLOOKUP($A282,csapatok!$A:$NN,DV$320,FALSE),'csapat-ranglista'!$A:$FP,DV$321,FALSE)/4),0)</f>
        <v>0</v>
      </c>
      <c r="DW282" s="223">
        <f>IFERROR(IF(RIGHT(VLOOKUP($A282,csapatok!$A:$NN,DW$320,FALSE),5)="Csere",VLOOKUP(LEFT(VLOOKUP($A282,csapatok!$A:$NN,DW$320,FALSE),LEN(VLOOKUP($A282,csapatok!$A:$NN,DW$320,FALSE))-6),'csapat-ranglista'!$A:$FP,DW$321,FALSE)/8,VLOOKUP(VLOOKUP($A282,csapatok!$A:$NN,DW$320,FALSE),'csapat-ranglista'!$A:$FP,DW$321,FALSE)/4),0)</f>
        <v>0</v>
      </c>
      <c r="DX282" s="223">
        <f>IFERROR(IF(RIGHT(VLOOKUP($A282,csapatok!$A:$NN,DX$320,FALSE),5)="Csere",VLOOKUP(LEFT(VLOOKUP($A282,csapatok!$A:$NN,DX$320,FALSE),LEN(VLOOKUP($A282,csapatok!$A:$NN,DX$320,FALSE))-6),'csapat-ranglista'!$A:$FP,DX$321,FALSE)/8,VLOOKUP(VLOOKUP($A282,csapatok!$A:$NN,DX$320,FALSE),'csapat-ranglista'!$A:$FP,DX$321,FALSE)/4),0)</f>
        <v>0</v>
      </c>
      <c r="DY282" s="223">
        <f>IFERROR(IF(RIGHT(VLOOKUP($A282,csapatok!$A:$NN,DY$320,FALSE),5)="Csere",VLOOKUP(LEFT(VLOOKUP($A282,csapatok!$A:$NN,DY$320,FALSE),LEN(VLOOKUP($A282,csapatok!$A:$NN,DY$320,FALSE))-6),'csapat-ranglista'!$A:$FP,DY$321,FALSE)/8,VLOOKUP(VLOOKUP($A282,csapatok!$A:$NN,DY$320,FALSE),'csapat-ranglista'!$A:$FP,DY$321,FALSE)/4),0)</f>
        <v>0</v>
      </c>
      <c r="DZ282" s="223">
        <f>IFERROR(IF(RIGHT(VLOOKUP($A282,csapatok!$A:$NN,DZ$320,FALSE),5)="Csere",VLOOKUP(LEFT(VLOOKUP($A282,csapatok!$A:$NN,DZ$320,FALSE),LEN(VLOOKUP($A282,csapatok!$A:$NN,DZ$320,FALSE))-6),'csapat-ranglista'!$A:$FP,DZ$321,FALSE)/8,VLOOKUP(VLOOKUP($A282,csapatok!$A:$NN,DZ$320,FALSE),'csapat-ranglista'!$A:$FP,DZ$321,FALSE)/4),0)</f>
        <v>0</v>
      </c>
      <c r="EA282" s="223">
        <f>IFERROR(IF(RIGHT(VLOOKUP($A282,csapatok!$A:$NN,EA$320,FALSE),5)="Csere",VLOOKUP(LEFT(VLOOKUP($A282,csapatok!$A:$NN,EA$320,FALSE),LEN(VLOOKUP($A282,csapatok!$A:$NN,EA$320,FALSE))-6),'csapat-ranglista'!$A:$FP,EA$321,FALSE)/8,VLOOKUP(VLOOKUP($A282,csapatok!$A:$NN,EA$320,FALSE),'csapat-ranglista'!$A:$FP,EA$321,FALSE)/4),0)</f>
        <v>0</v>
      </c>
      <c r="EB282" s="223">
        <f>IFERROR(IF(RIGHT(VLOOKUP($A282,csapatok!$A:$NN,EB$320,FALSE),5)="Csere",VLOOKUP(LEFT(VLOOKUP($A282,csapatok!$A:$NN,EB$320,FALSE),LEN(VLOOKUP($A282,csapatok!$A:$NN,EB$320,FALSE))-6),'csapat-ranglista'!$A:$FP,EB$321,FALSE)/8,VLOOKUP(VLOOKUP($A282,csapatok!$A:$NN,EB$320,FALSE),'csapat-ranglista'!$A:$FP,EB$321,FALSE)/4),0)</f>
        <v>0</v>
      </c>
      <c r="EC282" s="223">
        <f>IFERROR(IF(RIGHT(VLOOKUP($A282,csapatok!$A:$NN,EC$320,FALSE),5)="Csere",VLOOKUP(LEFT(VLOOKUP($A282,csapatok!$A:$NN,EC$320,FALSE),LEN(VLOOKUP($A282,csapatok!$A:$NN,EC$320,FALSE))-6),'csapat-ranglista'!$A:$FP,EC$321,FALSE)/8,VLOOKUP(VLOOKUP($A282,csapatok!$A:$NN,EC$320,FALSE),'csapat-ranglista'!$A:$FP,EC$321,FALSE)/4),0)</f>
        <v>0</v>
      </c>
      <c r="ED282" s="223">
        <f>IFERROR(IF(RIGHT(VLOOKUP($A282,csapatok!$A:$NN,ED$320,FALSE),5)="Csere",VLOOKUP(LEFT(VLOOKUP($A282,csapatok!$A:$NN,ED$320,FALSE),LEN(VLOOKUP($A282,csapatok!$A:$NN,ED$320,FALSE))-6),'csapat-ranglista'!$A:$FP,ED$321,FALSE)/8,VLOOKUP(VLOOKUP($A282,csapatok!$A:$NN,ED$320,FALSE),'csapat-ranglista'!$A:$FP,ED$321,FALSE)/4),0)</f>
        <v>0</v>
      </c>
      <c r="EE282" s="223">
        <f>IFERROR(IF(RIGHT(VLOOKUP($A282,csapatok!$A:$NN,EE$320,FALSE),5)="Csere",VLOOKUP(LEFT(VLOOKUP($A282,csapatok!$A:$NN,EE$320,FALSE),LEN(VLOOKUP($A282,csapatok!$A:$NN,EE$320,FALSE))-6),'csapat-ranglista'!$A:$FP,EE$321,FALSE)/8,VLOOKUP(VLOOKUP($A282,csapatok!$A:$NN,EE$320,FALSE),'csapat-ranglista'!$A:$FP,EE$321,FALSE)/4),0)</f>
        <v>0</v>
      </c>
      <c r="EF282" s="223">
        <f>IFERROR(IF(RIGHT(VLOOKUP($A282,csapatok!$A:$NN,EF$320,FALSE),5)="Csere",VLOOKUP(LEFT(VLOOKUP($A282,csapatok!$A:$NN,EF$320,FALSE),LEN(VLOOKUP($A282,csapatok!$A:$NN,EF$320,FALSE))-6),'csapat-ranglista'!$A:$FP,EF$321,FALSE)/8,VLOOKUP(VLOOKUP($A282,csapatok!$A:$NN,EF$320,FALSE),'csapat-ranglista'!$A:$FP,EF$321,FALSE)/4),0)</f>
        <v>0</v>
      </c>
      <c r="EG282" s="223">
        <f>IFERROR(IF(RIGHT(VLOOKUP($A282,csapatok!$A:$NN,EG$320,FALSE),5)="Csere",VLOOKUP(LEFT(VLOOKUP($A282,csapatok!$A:$NN,EG$320,FALSE),LEN(VLOOKUP($A282,csapatok!$A:$NN,EG$320,FALSE))-6),'csapat-ranglista'!$A:$FP,EG$321,FALSE)/8,VLOOKUP(VLOOKUP($A282,csapatok!$A:$NN,EG$320,FALSE),'csapat-ranglista'!$A:$FP,EG$321,FALSE)/4),0)</f>
        <v>0</v>
      </c>
      <c r="EH282" s="223">
        <f>IFERROR(IF(RIGHT(VLOOKUP($A282,csapatok!$A:$NN,EH$320,FALSE),5)="Csere",VLOOKUP(LEFT(VLOOKUP($A282,csapatok!$A:$NN,EH$320,FALSE),LEN(VLOOKUP($A282,csapatok!$A:$NN,EH$320,FALSE))-6),'csapat-ranglista'!$A:$FP,EH$321,FALSE)/8,VLOOKUP(VLOOKUP($A282,csapatok!$A:$NN,EH$320,FALSE),'csapat-ranglista'!$A:$FP,EH$321,FALSE)/4),0)</f>
        <v>0</v>
      </c>
      <c r="EI282" s="223">
        <f>IFERROR(IF(RIGHT(VLOOKUP($A282,csapatok!$A:$NN,EI$320,FALSE),5)="Csere",VLOOKUP(LEFT(VLOOKUP($A282,csapatok!$A:$NN,EI$320,FALSE),LEN(VLOOKUP($A282,csapatok!$A:$NN,EI$320,FALSE))-6),'csapat-ranglista'!$A:$FP,EI$321,FALSE)/8,VLOOKUP(VLOOKUP($A282,csapatok!$A:$NN,EI$320,FALSE),'csapat-ranglista'!$A:$FP,EI$321,FALSE)/4),0)</f>
        <v>0</v>
      </c>
      <c r="EJ282" s="223">
        <f>IFERROR(IF(RIGHT(VLOOKUP($A282,csapatok!$A:$NN,EJ$320,FALSE),5)="Csere",VLOOKUP(LEFT(VLOOKUP($A282,csapatok!$A:$NN,EJ$320,FALSE),LEN(VLOOKUP($A282,csapatok!$A:$NN,EJ$320,FALSE))-6),'csapat-ranglista'!$A:$FP,EJ$321,FALSE)/8,VLOOKUP(VLOOKUP($A282,csapatok!$A:$NN,EJ$320,FALSE),'csapat-ranglista'!$A:$FP,EJ$321,FALSE)/4),0)</f>
        <v>0</v>
      </c>
      <c r="EK282" s="223">
        <f>IFERROR(IF(RIGHT(VLOOKUP($A282,csapatok!$A:$NN,EK$320,FALSE),5)="Csere",VLOOKUP(LEFT(VLOOKUP($A282,csapatok!$A:$NN,EK$320,FALSE),LEN(VLOOKUP($A282,csapatok!$A:$NN,EK$320,FALSE))-6),'csapat-ranglista'!$A:$FP,EK$321,FALSE)/8,VLOOKUP(VLOOKUP($A282,csapatok!$A:$NN,EK$320,FALSE),'csapat-ranglista'!$A:$FP,EK$321,FALSE)/4),0)</f>
        <v>0</v>
      </c>
      <c r="EL282" s="223">
        <f>IFERROR(IF(RIGHT(VLOOKUP($A282,csapatok!$A:$NN,EL$320,FALSE),5)="Csere",VLOOKUP(LEFT(VLOOKUP($A282,csapatok!$A:$NN,EL$320,FALSE),LEN(VLOOKUP($A282,csapatok!$A:$NN,EL$320,FALSE))-6),'csapat-ranglista'!$A:$FP,EL$321,FALSE)/8,VLOOKUP(VLOOKUP($A282,csapatok!$A:$NN,EL$320,FALSE),'csapat-ranglista'!$A:$FP,EL$321,FALSE)/4),0)</f>
        <v>0</v>
      </c>
      <c r="EM282" s="223">
        <f>IFERROR(IF(RIGHT(VLOOKUP($A282,csapatok!$A:$NN,EM$320,FALSE),5)="Csere",VLOOKUP(LEFT(VLOOKUP($A282,csapatok!$A:$NN,EM$320,FALSE),LEN(VLOOKUP($A282,csapatok!$A:$NN,EM$320,FALSE))-6),'csapat-ranglista'!$A:$FP,EM$321,FALSE)/8,VLOOKUP(VLOOKUP($A282,csapatok!$A:$NN,EM$320,FALSE),'csapat-ranglista'!$A:$FP,EM$321,FALSE)/4),0)</f>
        <v>0</v>
      </c>
      <c r="EN282" s="223">
        <f>IFERROR(IF(RIGHT(VLOOKUP($A282,csapatok!$A:$NN,EN$320,FALSE),5)="Csere",VLOOKUP(LEFT(VLOOKUP($A282,csapatok!$A:$NN,EN$320,FALSE),LEN(VLOOKUP($A282,csapatok!$A:$NN,EN$320,FALSE))-6),'csapat-ranglista'!$A:$FP,EN$321,FALSE)/8,VLOOKUP(VLOOKUP($A282,csapatok!$A:$NN,EN$320,FALSE),'csapat-ranglista'!$A:$FP,EN$321,FALSE)/4),0)</f>
        <v>0</v>
      </c>
      <c r="EO282" s="223">
        <f>IFERROR(IF(RIGHT(VLOOKUP($A282,csapatok!$A:$NN,EO$320,FALSE),5)="Csere",VLOOKUP(LEFT(VLOOKUP($A282,csapatok!$A:$NN,EO$320,FALSE),LEN(VLOOKUP($A282,csapatok!$A:$NN,EO$320,FALSE))-6),'csapat-ranglista'!$A:$FP,EO$321,FALSE)/8,VLOOKUP(VLOOKUP($A282,csapatok!$A:$NN,EO$320,FALSE),'csapat-ranglista'!$A:$FP,EO$321,FALSE)/4),0)</f>
        <v>0</v>
      </c>
      <c r="EP282" s="223">
        <f>IFERROR(IF(RIGHT(VLOOKUP($A282,csapatok!$A:$NN,EP$320,FALSE),5)="Csere",VLOOKUP(LEFT(VLOOKUP($A282,csapatok!$A:$NN,EP$320,FALSE),LEN(VLOOKUP($A282,csapatok!$A:$NN,EP$320,FALSE))-6),'csapat-ranglista'!$A:$FP,EP$321,FALSE)/8,VLOOKUP(VLOOKUP($A282,csapatok!$A:$NN,EP$320,FALSE),'csapat-ranglista'!$A:$FP,EP$321,FALSE)/4),0)</f>
        <v>0</v>
      </c>
      <c r="EQ282" s="223">
        <f>IFERROR(IF(RIGHT(VLOOKUP($A282,csapatok!$A:$NN,EQ$320,FALSE),5)="Csere",VLOOKUP(LEFT(VLOOKUP($A282,csapatok!$A:$NN,EQ$320,FALSE),LEN(VLOOKUP($A282,csapatok!$A:$NN,EQ$320,FALSE))-6),'csapat-ranglista'!$A:$FP,EQ$321,FALSE)/8,VLOOKUP(VLOOKUP($A282,csapatok!$A:$NN,EQ$320,FALSE),'csapat-ranglista'!$A:$FP,EQ$321,FALSE)/4),0)</f>
        <v>0</v>
      </c>
      <c r="ER282" s="223">
        <f>IFERROR(IF(RIGHT(VLOOKUP($A282,csapatok!$A:$NN,ER$320,FALSE),5)="Csere",VLOOKUP(LEFT(VLOOKUP($A282,csapatok!$A:$NN,ER$320,FALSE),LEN(VLOOKUP($A282,csapatok!$A:$NN,ER$320,FALSE))-6),'csapat-ranglista'!$A:$FP,ER$321,FALSE)/8,VLOOKUP(VLOOKUP($A282,csapatok!$A:$NN,ER$320,FALSE),'csapat-ranglista'!$A:$FP,ER$321,FALSE)/4),0)</f>
        <v>0</v>
      </c>
      <c r="ES282" s="223">
        <f>IFERROR(IF(RIGHT(VLOOKUP($A282,csapatok!$A:$NN,ES$320,FALSE),5)="Csere",VLOOKUP(LEFT(VLOOKUP($A282,csapatok!$A:$NN,ES$320,FALSE),LEN(VLOOKUP($A282,csapatok!$A:$NN,ES$320,FALSE))-6),'csapat-ranglista'!$A:$FP,ES$321,FALSE)/8,VLOOKUP(VLOOKUP($A282,csapatok!$A:$NN,ES$320,FALSE),'csapat-ranglista'!$A:$FP,ES$321,FALSE)/4),0)</f>
        <v>0</v>
      </c>
      <c r="ET282" s="223">
        <f>IFERROR(IF(RIGHT(VLOOKUP($A282,csapatok!$A:$NN,ET$320,FALSE),5)="Csere",VLOOKUP(LEFT(VLOOKUP($A282,csapatok!$A:$NN,ET$320,FALSE),LEN(VLOOKUP($A282,csapatok!$A:$NN,ET$320,FALSE))-6),'csapat-ranglista'!$A:$FP,ET$321,FALSE)/8,VLOOKUP(VLOOKUP($A282,csapatok!$A:$NN,ET$320,FALSE),'csapat-ranglista'!$A:$FP,ET$321,FALSE)/4),0)</f>
        <v>0</v>
      </c>
      <c r="EU282" s="223">
        <f>IFERROR(IF(RIGHT(VLOOKUP($A282,csapatok!$A:$NN,EU$320,FALSE),5)="Csere",VLOOKUP(LEFT(VLOOKUP($A282,csapatok!$A:$NN,EU$320,FALSE),LEN(VLOOKUP($A282,csapatok!$A:$NN,EU$320,FALSE))-6),'csapat-ranglista'!$A:$FP,EU$321,FALSE)/8,VLOOKUP(VLOOKUP($A282,csapatok!$A:$NN,EU$320,FALSE),'csapat-ranglista'!$A:$FP,EU$321,FALSE)/4),0)</f>
        <v>0</v>
      </c>
      <c r="EV282" s="223">
        <f>IFERROR(IF(RIGHT(VLOOKUP($A282,csapatok!$A:$NN,EV$320,FALSE),5)="Csere",VLOOKUP(LEFT(VLOOKUP($A282,csapatok!$A:$NN,EV$320,FALSE),LEN(VLOOKUP($A282,csapatok!$A:$NN,EV$320,FALSE))-6),'csapat-ranglista'!$A:$FP,EV$321,FALSE)/8,VLOOKUP(VLOOKUP($A282,csapatok!$A:$NN,EV$320,FALSE),'csapat-ranglista'!$A:$FP,EV$321,FALSE)/4),0)</f>
        <v>0</v>
      </c>
      <c r="EW282" s="223">
        <f>IFERROR(IF(RIGHT(VLOOKUP($A282,csapatok!$A:$NN,EW$320,FALSE),5)="Csere",VLOOKUP(LEFT(VLOOKUP($A282,csapatok!$A:$NN,EW$320,FALSE),LEN(VLOOKUP($A282,csapatok!$A:$NN,EW$320,FALSE))-6),'csapat-ranglista'!$A:$FP,EW$321,FALSE)/8,VLOOKUP(VLOOKUP($A282,csapatok!$A:$NN,EW$320,FALSE),'csapat-ranglista'!$A:$FP,EW$321,FALSE)/4),0)</f>
        <v>0</v>
      </c>
      <c r="EX282" s="223">
        <f>IFERROR(IF(RIGHT(VLOOKUP($A282,csapatok!$A:$NN,EX$320,FALSE),5)="Csere",VLOOKUP(LEFT(VLOOKUP($A282,csapatok!$A:$NN,EX$320,FALSE),LEN(VLOOKUP($A282,csapatok!$A:$NN,EX$320,FALSE))-6),'csapat-ranglista'!$A:$FP,EX$321,FALSE)/8,VLOOKUP(VLOOKUP($A282,csapatok!$A:$NN,EX$320,FALSE),'csapat-ranglista'!$A:$FP,EX$321,FALSE)/4),0)</f>
        <v>0</v>
      </c>
      <c r="EY282" s="223">
        <f>IFERROR(IF(RIGHT(VLOOKUP($A282,csapatok!$A:$NN,EY$320,FALSE),5)="Csere",VLOOKUP(LEFT(VLOOKUP($A282,csapatok!$A:$NN,EY$320,FALSE),LEN(VLOOKUP($A282,csapatok!$A:$NN,EY$320,FALSE))-6),'csapat-ranglista'!$A:$FP,EY$321,FALSE)/8,VLOOKUP(VLOOKUP($A282,csapatok!$A:$NN,EY$320,FALSE),'csapat-ranglista'!$A:$FP,EY$321,FALSE)/4),0)</f>
        <v>0</v>
      </c>
      <c r="EZ282" s="223">
        <f>IFERROR(IF(RIGHT(VLOOKUP($A282,csapatok!$A:$NN,EZ$320,FALSE),5)="Csere",VLOOKUP(LEFT(VLOOKUP($A282,csapatok!$A:$NN,EZ$320,FALSE),LEN(VLOOKUP($A282,csapatok!$A:$NN,EZ$320,FALSE))-6),'csapat-ranglista'!$A:$FP,EZ$321,FALSE)/8,VLOOKUP(VLOOKUP($A282,csapatok!$A:$NN,EZ$320,FALSE),'csapat-ranglista'!$A:$FP,EZ$321,FALSE)/4),0)</f>
        <v>0</v>
      </c>
      <c r="FA282" s="223">
        <f>IFERROR(IF(RIGHT(VLOOKUP($A282,csapatok!$A:$NN,FA$320,FALSE),5)="Csere",VLOOKUP(LEFT(VLOOKUP($A282,csapatok!$A:$NN,FA$320,FALSE),LEN(VLOOKUP($A282,csapatok!$A:$NN,FA$320,FALSE))-6),'csapat-ranglista'!$A:$FP,FA$321,FALSE)/8,VLOOKUP(VLOOKUP($A282,csapatok!$A:$NN,FA$320,FALSE),'csapat-ranglista'!$A:$FP,FA$321,FALSE)/4),0)</f>
        <v>0</v>
      </c>
      <c r="FB282" s="223">
        <f>IFERROR(IF(RIGHT(VLOOKUP($A282,csapatok!$A:$NN,FB$320,FALSE),5)="Csere",VLOOKUP(LEFT(VLOOKUP($A282,csapatok!$A:$NN,FB$320,FALSE),LEN(VLOOKUP($A282,csapatok!$A:$NN,FB$320,FALSE))-6),'csapat-ranglista'!$A:$FP,FB$321,FALSE)/8,VLOOKUP(VLOOKUP($A282,csapatok!$A:$NN,FB$320,FALSE),'csapat-ranglista'!$A:$FP,FB$321,FALSE)/4),0)</f>
        <v>0</v>
      </c>
      <c r="FC282" s="223">
        <f>IFERROR(IF(RIGHT(VLOOKUP($A282,csapatok!$A:$NN,FC$320,FALSE),5)="Csere",VLOOKUP(LEFT(VLOOKUP($A282,csapatok!$A:$NN,FC$320,FALSE),LEN(VLOOKUP($A282,csapatok!$A:$NN,FC$320,FALSE))-6),'csapat-ranglista'!$A:$FP,FC$321,FALSE)/8,VLOOKUP(VLOOKUP($A282,csapatok!$A:$NN,FC$320,FALSE),'csapat-ranglista'!$A:$FP,FC$321,FALSE)/4),0)</f>
        <v>0</v>
      </c>
      <c r="FD282" s="224">
        <f>versenyek!$QY$11*IFERROR(VLOOKUP(VLOOKUP($A282,versenyek!QX:QZ,3,FALSE),szabalyok!$A$16:$B$23,2,FALSE)/4,0)</f>
        <v>0</v>
      </c>
      <c r="FE282" s="224">
        <f>versenyek!$RB$11*IFERROR(VLOOKUP(VLOOKUP($A282,versenyek!RA:RC,3,FALSE),szabalyok!$A$16:$B$23,2,FALSE)/4,0)</f>
        <v>0</v>
      </c>
      <c r="FF282" s="223">
        <f>IFERROR(IF(RIGHT(VLOOKUP($A282,csapatok!$A:$NN,FF$320,FALSE),5)="Csere",VLOOKUP(LEFT(VLOOKUP($A282,csapatok!$A:$NN,FF$320,FALSE),LEN(VLOOKUP($A282,csapatok!$A:$NN,FF$320,FALSE))-6),'csapat-ranglista'!$A:$FP,FF$321,FALSE)/8,VLOOKUP(VLOOKUP($A282,csapatok!$A:$NN,FF$320,FALSE),'csapat-ranglista'!$A:$FP,FF$321,FALSE)/4),0)</f>
        <v>0</v>
      </c>
      <c r="FG282" s="223">
        <f>IFERROR(IF(RIGHT(VLOOKUP($A282,csapatok!$A:$NN,FG$320,FALSE),5)="Csere",VLOOKUP(LEFT(VLOOKUP($A282,csapatok!$A:$NN,FG$320,FALSE),LEN(VLOOKUP($A282,csapatok!$A:$NN,FG$320,FALSE))-6),'csapat-ranglista'!$A:$FP,FG$321,FALSE)/8,VLOOKUP(VLOOKUP($A282,csapatok!$A:$NN,FG$320,FALSE),'csapat-ranglista'!$A:$FP,FG$321,FALSE)/4),0)</f>
        <v>0</v>
      </c>
      <c r="FH282" s="223">
        <f>IFERROR(IF(RIGHT(VLOOKUP($A282,csapatok!$A:$NN,FH$320,FALSE),5)="Csere",VLOOKUP(LEFT(VLOOKUP($A282,csapatok!$A:$NN,FH$320,FALSE),LEN(VLOOKUP($A282,csapatok!$A:$NN,FH$320,FALSE))-6),'csapat-ranglista'!$A:$FP,FH$321,FALSE)/8,VLOOKUP(VLOOKUP($A282,csapatok!$A:$NN,FH$320,FALSE),'csapat-ranglista'!$A:$FP,FH$321,FALSE)/4),0)</f>
        <v>0</v>
      </c>
      <c r="FI282" s="223">
        <f>IFERROR(IF(RIGHT(VLOOKUP($A282,csapatok!$A:$NN,FI$320,FALSE),5)="Csere",VLOOKUP(LEFT(VLOOKUP($A282,csapatok!$A:$NN,FI$320,FALSE),LEN(VLOOKUP($A282,csapatok!$A:$NN,FI$320,FALSE))-6),'csapat-ranglista'!$A:$FP,FI$321,FALSE)/8,VLOOKUP(VLOOKUP($A282,csapatok!$A:$NN,FI$320,FALSE),'csapat-ranglista'!$A:$FP,FI$321,FALSE)/4),0)</f>
        <v>0</v>
      </c>
      <c r="FJ282" s="223">
        <f>IFERROR(IF(RIGHT(VLOOKUP($A282,csapatok!$A:$NN,FJ$320,FALSE),5)="Csere",VLOOKUP(LEFT(VLOOKUP($A282,csapatok!$A:$NN,FJ$320,FALSE),LEN(VLOOKUP($A282,csapatok!$A:$NN,FJ$320,FALSE))-6),'csapat-ranglista'!$A:$FP,FJ$321,FALSE)/8,VLOOKUP(VLOOKUP($A282,csapatok!$A:$NN,FJ$320,FALSE),'csapat-ranglista'!$A:$FP,FJ$321,FALSE)/4),0)</f>
        <v>0</v>
      </c>
      <c r="FK282" s="223">
        <f>IFERROR(IF(RIGHT(VLOOKUP($A282,csapatok!$A:$NN,FK$320,FALSE),5)="Csere",VLOOKUP(LEFT(VLOOKUP($A282,csapatok!$A:$NN,FK$320,FALSE),LEN(VLOOKUP($A282,csapatok!$A:$NN,FK$320,FALSE))-6),'csapat-ranglista'!$A:$FP,FK$321,FALSE)/8,VLOOKUP(VLOOKUP($A282,csapatok!$A:$NN,FK$320,FALSE),'csapat-ranglista'!$A:$FP,FK$321,FALSE)/4),0)</f>
        <v>0</v>
      </c>
      <c r="FL282" s="223">
        <f>IFERROR(IF(RIGHT(VLOOKUP($A282,csapatok!$A:$NN,FL$320,FALSE),5)="Csere",VLOOKUP(LEFT(VLOOKUP($A282,csapatok!$A:$NN,FL$320,FALSE),LEN(VLOOKUP($A282,csapatok!$A:$NN,FL$320,FALSE))-6),'csapat-ranglista'!$A:$FP,FL$321,FALSE)/8,VLOOKUP(VLOOKUP($A282,csapatok!$A:$NN,FL$320,FALSE),'csapat-ranglista'!$A:$FP,FL$321,FALSE)/4),0)</f>
        <v>0</v>
      </c>
      <c r="FM282" s="223">
        <f>IFERROR(IF(RIGHT(VLOOKUP($A282,csapatok!$A:$NN,FM$320,FALSE),5)="Csere",VLOOKUP(LEFT(VLOOKUP($A282,csapatok!$A:$NN,FM$320,FALSE),LEN(VLOOKUP($A282,csapatok!$A:$NN,FM$320,FALSE))-6),'csapat-ranglista'!$A:$FP,FM$321,FALSE)/8,VLOOKUP(VLOOKUP($A282,csapatok!$A:$NN,FM$320,FALSE),'csapat-ranglista'!$A:$FP,FM$321,FALSE)/4),0)</f>
        <v>0</v>
      </c>
      <c r="FN282" s="223">
        <f>IFERROR(IF(RIGHT(VLOOKUP($A282,csapatok!$A:$NN,FN$320,FALSE),5)="Csere",VLOOKUP(LEFT(VLOOKUP($A282,csapatok!$A:$NN,FN$320,FALSE),LEN(VLOOKUP($A282,csapatok!$A:$NN,FN$320,FALSE))-6),'csapat-ranglista'!$A:$FP,FN$321,FALSE)/8,VLOOKUP(VLOOKUP($A282,csapatok!$A:$NN,FN$320,FALSE),'csapat-ranglista'!$A:$FP,FN$321,FALSE)/4),0)</f>
        <v>0</v>
      </c>
      <c r="FO282" s="223">
        <f>IFERROR(IF(RIGHT(VLOOKUP($A282,csapatok!$A:$NN,FO$320,FALSE),5)="Csere",VLOOKUP(LEFT(VLOOKUP($A282,csapatok!$A:$NN,FO$320,FALSE),LEN(VLOOKUP($A282,csapatok!$A:$NN,FO$320,FALSE))-6),'csapat-ranglista'!$A:$FP,FO$321,FALSE)/8,VLOOKUP(VLOOKUP($A282,csapatok!$A:$NN,FO$320,FALSE),'csapat-ranglista'!$A:$FP,FO$321,FALSE)/4),0)</f>
        <v>0</v>
      </c>
      <c r="FP282" s="223">
        <f>IFERROR(IF(RIGHT(VLOOKUP($A282,csapatok!$A:$NN,FP$320,FALSE),5)="Csere",VLOOKUP(LEFT(VLOOKUP($A282,csapatok!$A:$NN,FP$320,FALSE),LEN(VLOOKUP($A282,csapatok!$A:$NN,FP$320,FALSE))-6),'csapat-ranglista'!$A:$FP,FP$321,FALSE)/8,VLOOKUP(VLOOKUP($A282,csapatok!$A:$NN,FP$320,FALSE),'csapat-ranglista'!$A:$FP,FP$321,FALSE)/4),0)</f>
        <v>0</v>
      </c>
      <c r="FQ282" s="223">
        <f>IFERROR(IF(RIGHT(VLOOKUP($A282,csapatok!$A:$NN,FQ$320,FALSE),5)="Csere",VLOOKUP(LEFT(VLOOKUP($A282,csapatok!$A:$NN,FQ$320,FALSE),LEN(VLOOKUP($A282,csapatok!$A:$NN,FQ$320,FALSE))-6),'csapat-ranglista'!$A:$FP,FQ$321,FALSE)/8,VLOOKUP(VLOOKUP($A282,csapatok!$A:$NN,FQ$320,FALSE),'csapat-ranglista'!$A:$FP,FQ$321,FALSE)/4),0)</f>
        <v>0</v>
      </c>
      <c r="FR282" s="223">
        <f>IFERROR(IF(RIGHT(VLOOKUP($A282,csapatok!$A:$NN,FR$320,FALSE),5)="Csere",VLOOKUP(LEFT(VLOOKUP($A282,csapatok!$A:$NN,FR$320,FALSE),LEN(VLOOKUP($A282,csapatok!$A:$NN,FR$320,FALSE))-6),'csapat-ranglista'!$A:$FP,FR$321,FALSE)/8,VLOOKUP(VLOOKUP($A282,csapatok!$A:$NN,FR$320,FALSE),'csapat-ranglista'!$A:$FP,FR$321,FALSE)/4),0)</f>
        <v>0</v>
      </c>
      <c r="FS282" s="223">
        <f>IFERROR(IF(RIGHT(VLOOKUP($A282,csapatok!$A:$NN,FS$320,FALSE),5)="Csere",VLOOKUP(LEFT(VLOOKUP($A282,csapatok!$A:$NN,FS$320,FALSE),LEN(VLOOKUP($A282,csapatok!$A:$NN,FS$320,FALSE))-6),'csapat-ranglista'!$A:$FP,FS$321,FALSE)/8,VLOOKUP(VLOOKUP($A282,csapatok!$A:$NN,FS$320,FALSE),'csapat-ranglista'!$A:$FP,FS$321,FALSE)/4),0)</f>
        <v>0</v>
      </c>
      <c r="FT282" s="223">
        <f>IFERROR(IF(RIGHT(VLOOKUP($A282,csapatok!$A:$NN,FT$320,FALSE),5)="Csere",VLOOKUP(LEFT(VLOOKUP($A282,csapatok!$A:$NN,FT$320,FALSE),LEN(VLOOKUP($A282,csapatok!$A:$NN,FT$320,FALSE))-6),'csapat-ranglista'!$A:$FP,FT$321,FALSE)/8,VLOOKUP(VLOOKUP($A282,csapatok!$A:$NN,FT$320,FALSE),'csapat-ranglista'!$A:$FP,FT$321,FALSE)/4),0)</f>
        <v>0</v>
      </c>
      <c r="FU282" s="223">
        <f>IFERROR(IF(RIGHT(VLOOKUP($A282,csapatok!$A:$NN,FU$320,FALSE),5)="Csere",VLOOKUP(LEFT(VLOOKUP($A282,csapatok!$A:$NN,FU$320,FALSE),LEN(VLOOKUP($A282,csapatok!$A:$NN,FU$320,FALSE))-6),'csapat-ranglista'!$A:$FP,FU$321,FALSE)/8,VLOOKUP(VLOOKUP($A282,csapatok!$A:$NN,FU$320,FALSE),'csapat-ranglista'!$A:$FP,FU$321,FALSE)/4),0)</f>
        <v>0</v>
      </c>
      <c r="FV282" s="223">
        <f>IFERROR(IF(RIGHT(VLOOKUP($A282,csapatok!$A:$NN,FV$320,FALSE),5)="Csere",VLOOKUP(LEFT(VLOOKUP($A282,csapatok!$A:$NN,FV$320,FALSE),LEN(VLOOKUP($A282,csapatok!$A:$NN,FV$320,FALSE))-6),'csapat-ranglista'!$A:$FP,FV$321,FALSE)/8,VLOOKUP(VLOOKUP($A282,csapatok!$A:$NN,FV$320,FALSE),'csapat-ranglista'!$A:$FP,FV$321,FALSE)/4),0)</f>
        <v>0</v>
      </c>
      <c r="FW282" s="223">
        <f>IFERROR(IF(RIGHT(VLOOKUP($A282,csapatok!$A:$NN,FW$320,FALSE),5)="Csere",VLOOKUP(LEFT(VLOOKUP($A282,csapatok!$A:$NN,FW$320,FALSE),LEN(VLOOKUP($A282,csapatok!$A:$NN,FW$320,FALSE))-6),'csapat-ranglista'!$A:$FP,FW$321,FALSE)/8,VLOOKUP(VLOOKUP($A282,csapatok!$A:$NN,FW$320,FALSE),'csapat-ranglista'!$A:$FP,FW$321,FALSE)/4),0)</f>
        <v>0</v>
      </c>
      <c r="FX282" s="223">
        <f>IFERROR(IF(RIGHT(VLOOKUP($A282,csapatok!$A:$NN,FX$320,FALSE),5)="Csere",VLOOKUP(LEFT(VLOOKUP($A282,csapatok!$A:$NN,FX$320,FALSE),LEN(VLOOKUP($A282,csapatok!$A:$NN,FX$320,FALSE))-6),'csapat-ranglista'!$A:$FP,FX$321,FALSE)/8,VLOOKUP(VLOOKUP($A282,csapatok!$A:$NN,FX$320,FALSE),'csapat-ranglista'!$A:$FP,FX$321,FALSE)/4),0)</f>
        <v>0</v>
      </c>
      <c r="FY282" s="223">
        <f>IFERROR(IF(RIGHT(VLOOKUP($A282,csapatok!$A:$NN,FY$320,FALSE),5)="Csere",VLOOKUP(LEFT(VLOOKUP($A282,csapatok!$A:$NN,FY$320,FALSE),LEN(VLOOKUP($A282,csapatok!$A:$NN,FY$320,FALSE))-6),'csapat-ranglista'!$A:$FP,FY$321,FALSE)/8,VLOOKUP(VLOOKUP($A282,csapatok!$A:$NN,FY$320,FALSE),'csapat-ranglista'!$A:$FP,FY$321,FALSE)/4),0)</f>
        <v>0</v>
      </c>
      <c r="FZ282" s="223">
        <f>IFERROR(IF(RIGHT(VLOOKUP($A282,csapatok!$A:$NN,FZ$320,FALSE),5)="Csere",VLOOKUP(LEFT(VLOOKUP($A282,csapatok!$A:$NN,FZ$320,FALSE),LEN(VLOOKUP($A282,csapatok!$A:$NN,FZ$320,FALSE))-6),'csapat-ranglista'!$A:$FP,FZ$321,FALSE)/8,VLOOKUP(VLOOKUP($A282,csapatok!$A:$NN,FZ$320,FALSE),'csapat-ranglista'!$A:$FP,FZ$321,FALSE)/4),0)</f>
        <v>0</v>
      </c>
      <c r="GA282" s="223">
        <f>IFERROR(IF(RIGHT(VLOOKUP($A282,csapatok!$A:$NN,GA$320,FALSE),5)="Csere",VLOOKUP(LEFT(VLOOKUP($A282,csapatok!$A:$NN,GA$320,FALSE),LEN(VLOOKUP($A282,csapatok!$A:$NN,GA$320,FALSE))-6),'csapat-ranglista'!$A:$FP,GA$321,FALSE)/8,VLOOKUP(VLOOKUP($A282,csapatok!$A:$NN,GA$320,FALSE),'csapat-ranglista'!$A:$FP,GA$321,FALSE)/4),0)</f>
        <v>0</v>
      </c>
      <c r="GB282" s="223">
        <f>IFERROR(IF(RIGHT(VLOOKUP($A282,csapatok!$A:$NN,GB$320,FALSE),5)="Csere",VLOOKUP(LEFT(VLOOKUP($A282,csapatok!$A:$NN,GB$320,FALSE),LEN(VLOOKUP($A282,csapatok!$A:$NN,GB$320,FALSE))-6),'csapat-ranglista'!$A:$FP,GB$321,FALSE)/8,VLOOKUP(VLOOKUP($A282,csapatok!$A:$NN,GB$320,FALSE),'csapat-ranglista'!$A:$FP,GB$321,FALSE)/4),0)</f>
        <v>0</v>
      </c>
      <c r="GC282" s="223">
        <f>IFERROR(IF(RIGHT(VLOOKUP($A282,csapatok!$A:$NN,GC$320,FALSE),5)="Csere",VLOOKUP(LEFT(VLOOKUP($A282,csapatok!$A:$NN,GC$320,FALSE),LEN(VLOOKUP($A282,csapatok!$A:$NN,GC$320,FALSE))-6),'csapat-ranglista'!$A:$FP,GC$321,FALSE)/8,VLOOKUP(VLOOKUP($A282,csapatok!$A:$NN,GC$320,FALSE),'csapat-ranglista'!$A:$FP,GC$321,FALSE)/4),0)</f>
        <v>0</v>
      </c>
      <c r="GD282" s="247">
        <f>SUM(EQ282:GC282)</f>
        <v>0</v>
      </c>
    </row>
    <row r="283" spans="1:186">
      <c r="A283" s="32" t="s">
        <v>823</v>
      </c>
      <c r="B283" s="130"/>
      <c r="C283" s="131" t="str">
        <f>IF(B283=0,"",IF(B283&lt;$C$1,"felnőtt","ifi"))</f>
        <v/>
      </c>
      <c r="D283" s="32" t="s">
        <v>9</v>
      </c>
      <c r="E283" s="45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>
        <f>IFERROR(IF(RIGHT(VLOOKUP($A283,csapatok!$A:$BL,X$320,FALSE),5)="Csere",VLOOKUP(LEFT(VLOOKUP($A283,csapatok!$A:$BL,X$320,FALSE),LEN(VLOOKUP($A283,csapatok!$A:$BL,X$320,FALSE))-6),'csapat-ranglista'!$A:$FP,X$321,FALSE)/8,VLOOKUP(VLOOKUP($A283,csapatok!$A:$BL,X$320,FALSE),'csapat-ranglista'!$A:$FP,X$321,FALSE)/4),0)</f>
        <v>0</v>
      </c>
      <c r="Y283" s="32">
        <f>IFERROR(IF(RIGHT(VLOOKUP($A283,csapatok!$A:$BL,Y$320,FALSE),5)="Csere",VLOOKUP(LEFT(VLOOKUP($A283,csapatok!$A:$BL,Y$320,FALSE),LEN(VLOOKUP($A283,csapatok!$A:$BL,Y$320,FALSE))-6),'csapat-ranglista'!$A:$FP,Y$321,FALSE)/8,VLOOKUP(VLOOKUP($A283,csapatok!$A:$BL,Y$320,FALSE),'csapat-ranglista'!$A:$FP,Y$321,FALSE)/4),0)</f>
        <v>0</v>
      </c>
      <c r="Z283" s="32">
        <f>IFERROR(IF(RIGHT(VLOOKUP($A283,csapatok!$A:$BL,Z$320,FALSE),5)="Csere",VLOOKUP(LEFT(VLOOKUP($A283,csapatok!$A:$BL,Z$320,FALSE),LEN(VLOOKUP($A283,csapatok!$A:$BL,Z$320,FALSE))-6),'csapat-ranglista'!$A:$FP,Z$321,FALSE)/8,VLOOKUP(VLOOKUP($A283,csapatok!$A:$BL,Z$320,FALSE),'csapat-ranglista'!$A:$FP,Z$321,FALSE)/4),0)</f>
        <v>0</v>
      </c>
      <c r="AA283" s="32">
        <f>IFERROR(IF(RIGHT(VLOOKUP($A283,csapatok!$A:$BL,AA$320,FALSE),5)="Csere",VLOOKUP(LEFT(VLOOKUP($A283,csapatok!$A:$BL,AA$320,FALSE),LEN(VLOOKUP($A283,csapatok!$A:$BL,AA$320,FALSE))-6),'csapat-ranglista'!$A:$FP,AA$321,FALSE)/8,VLOOKUP(VLOOKUP($A283,csapatok!$A:$BL,AA$320,FALSE),'csapat-ranglista'!$A:$FP,AA$321,FALSE)/4),0)</f>
        <v>0</v>
      </c>
      <c r="AB283" s="223">
        <f>IFERROR(IF(RIGHT(VLOOKUP($A283,csapatok!$A:$BL,AB$320,FALSE),5)="Csere",VLOOKUP(LEFT(VLOOKUP($A283,csapatok!$A:$BL,AB$320,FALSE),LEN(VLOOKUP($A283,csapatok!$A:$BL,AB$320,FALSE))-6),'csapat-ranglista'!$A:$FP,AB$321,FALSE)/8,VLOOKUP(VLOOKUP($A283,csapatok!$A:$BL,AB$320,FALSE),'csapat-ranglista'!$A:$FP,AB$321,FALSE)/4),0)</f>
        <v>0</v>
      </c>
      <c r="AC283" s="223">
        <f>IFERROR(IF(RIGHT(VLOOKUP($A283,csapatok!$A:$BL,AC$320,FALSE),5)="Csere",VLOOKUP(LEFT(VLOOKUP($A283,csapatok!$A:$BL,AC$320,FALSE),LEN(VLOOKUP($A283,csapatok!$A:$BL,AC$320,FALSE))-6),'csapat-ranglista'!$A:$FP,AC$321,FALSE)/8,VLOOKUP(VLOOKUP($A283,csapatok!$A:$BL,AC$320,FALSE),'csapat-ranglista'!$A:$FP,AC$321,FALSE)/4),0)</f>
        <v>0</v>
      </c>
      <c r="AD283" s="223">
        <f>IFERROR(IF(RIGHT(VLOOKUP($A283,csapatok!$A:$BL,AD$320,FALSE),5)="Csere",VLOOKUP(LEFT(VLOOKUP($A283,csapatok!$A:$BL,AD$320,FALSE),LEN(VLOOKUP($A283,csapatok!$A:$BL,AD$320,FALSE))-6),'csapat-ranglista'!$A:$FP,AD$321,FALSE)/8,VLOOKUP(VLOOKUP($A283,csapatok!$A:$BL,AD$320,FALSE),'csapat-ranglista'!$A:$FP,AD$321,FALSE)/4),0)</f>
        <v>0</v>
      </c>
      <c r="AE283" s="223">
        <f>IFERROR(IF(RIGHT(VLOOKUP($A283,csapatok!$A:$BL,AE$320,FALSE),5)="Csere",VLOOKUP(LEFT(VLOOKUP($A283,csapatok!$A:$BL,AE$320,FALSE),LEN(VLOOKUP($A283,csapatok!$A:$BL,AE$320,FALSE))-6),'csapat-ranglista'!$A:$FP,AE$321,FALSE)/8,VLOOKUP(VLOOKUP($A283,csapatok!$A:$BL,AE$320,FALSE),'csapat-ranglista'!$A:$FP,AE$321,FALSE)/4),0)</f>
        <v>0</v>
      </c>
      <c r="AF283" s="223">
        <f>IFERROR(IF(RIGHT(VLOOKUP($A283,csapatok!$A:$BL,AF$320,FALSE),5)="Csere",VLOOKUP(LEFT(VLOOKUP($A283,csapatok!$A:$BL,AF$320,FALSE),LEN(VLOOKUP($A283,csapatok!$A:$BL,AF$320,FALSE))-6),'csapat-ranglista'!$A:$FP,AF$321,FALSE)/8,VLOOKUP(VLOOKUP($A283,csapatok!$A:$BL,AF$320,FALSE),'csapat-ranglista'!$A:$FP,AF$321,FALSE)/4),0)</f>
        <v>0</v>
      </c>
      <c r="AG283" s="223">
        <f>IFERROR(IF(RIGHT(VLOOKUP($A283,csapatok!$A:$BL,AG$320,FALSE),5)="Csere",VLOOKUP(LEFT(VLOOKUP($A283,csapatok!$A:$BL,AG$320,FALSE),LEN(VLOOKUP($A283,csapatok!$A:$BL,AG$320,FALSE))-6),'csapat-ranglista'!$A:$FP,AG$321,FALSE)/8,VLOOKUP(VLOOKUP($A283,csapatok!$A:$BL,AG$320,FALSE),'csapat-ranglista'!$A:$FP,AG$321,FALSE)/4),0)</f>
        <v>0</v>
      </c>
      <c r="AH283" s="223">
        <f>IFERROR(IF(RIGHT(VLOOKUP($A283,csapatok!$A:$BL,AH$320,FALSE),5)="Csere",VLOOKUP(LEFT(VLOOKUP($A283,csapatok!$A:$BL,AH$320,FALSE),LEN(VLOOKUP($A283,csapatok!$A:$BL,AH$320,FALSE))-6),'csapat-ranglista'!$A:$FP,AH$321,FALSE)/8,VLOOKUP(VLOOKUP($A283,csapatok!$A:$BL,AH$320,FALSE),'csapat-ranglista'!$A:$FP,AH$321,FALSE)/4),0)</f>
        <v>0</v>
      </c>
      <c r="AI283" s="223">
        <f>IFERROR(IF(RIGHT(VLOOKUP($A283,csapatok!$A:$BL,AI$320,FALSE),5)="Csere",VLOOKUP(LEFT(VLOOKUP($A283,csapatok!$A:$BL,AI$320,FALSE),LEN(VLOOKUP($A283,csapatok!$A:$BL,AI$320,FALSE))-6),'csapat-ranglista'!$A:$FP,AI$321,FALSE)/8,VLOOKUP(VLOOKUP($A283,csapatok!$A:$BL,AI$320,FALSE),'csapat-ranglista'!$A:$FP,AI$321,FALSE)/4),0)</f>
        <v>0</v>
      </c>
      <c r="AJ283" s="223">
        <f>IFERROR(IF(RIGHT(VLOOKUP($A283,csapatok!$A:$BL,AJ$320,FALSE),5)="Csere",VLOOKUP(LEFT(VLOOKUP($A283,csapatok!$A:$BL,AJ$320,FALSE),LEN(VLOOKUP($A283,csapatok!$A:$BL,AJ$320,FALSE))-6),'csapat-ranglista'!$A:$FP,AJ$321,FALSE)/8,VLOOKUP(VLOOKUP($A283,csapatok!$A:$BL,AJ$320,FALSE),'csapat-ranglista'!$A:$FP,AJ$321,FALSE)/2),0)</f>
        <v>0</v>
      </c>
      <c r="AK283" s="223">
        <f>IFERROR(IF(RIGHT(VLOOKUP($A283,csapatok!$A:$CN,AK$320,FALSE),5)="Csere",VLOOKUP(LEFT(VLOOKUP($A283,csapatok!$A:$CN,AK$320,FALSE),LEN(VLOOKUP($A283,csapatok!$A:$CN,AK$320,FALSE))-6),'csapat-ranglista'!$A:$FP,AK$321,FALSE)/8,VLOOKUP(VLOOKUP($A283,csapatok!$A:$CN,AK$320,FALSE),'csapat-ranglista'!$A:$FP,AK$321,FALSE)/4),0)</f>
        <v>0</v>
      </c>
      <c r="AL283" s="223">
        <f>IFERROR(IF(RIGHT(VLOOKUP($A283,csapatok!$A:$CN,AL$320,FALSE),5)="Csere",VLOOKUP(LEFT(VLOOKUP($A283,csapatok!$A:$CN,AL$320,FALSE),LEN(VLOOKUP($A283,csapatok!$A:$CN,AL$320,FALSE))-6),'csapat-ranglista'!$A:$FP,AL$321,FALSE)/8,VLOOKUP(VLOOKUP($A283,csapatok!$A:$CN,AL$320,FALSE),'csapat-ranglista'!$A:$FP,AL$321,FALSE)/4),0)</f>
        <v>0</v>
      </c>
      <c r="AM283" s="223">
        <f>IFERROR(IF(RIGHT(VLOOKUP($A283,csapatok!$A:$CN,AM$320,FALSE),5)="Csere",VLOOKUP(LEFT(VLOOKUP($A283,csapatok!$A:$CN,AM$320,FALSE),LEN(VLOOKUP($A283,csapatok!$A:$CN,AM$320,FALSE))-6),'csapat-ranglista'!$A:$FP,AM$321,FALSE)/8,VLOOKUP(VLOOKUP($A283,csapatok!$A:$CN,AM$320,FALSE),'csapat-ranglista'!$A:$FP,AM$321,FALSE)/4),0)</f>
        <v>0</v>
      </c>
      <c r="AN283" s="223">
        <f>IFERROR(IF(RIGHT(VLOOKUP($A283,csapatok!$A:$CN,AN$320,FALSE),5)="Csere",VLOOKUP(LEFT(VLOOKUP($A283,csapatok!$A:$CN,AN$320,FALSE),LEN(VLOOKUP($A283,csapatok!$A:$CN,AN$320,FALSE))-6),'csapat-ranglista'!$A:$FP,AN$321,FALSE)/8,VLOOKUP(VLOOKUP($A283,csapatok!$A:$CN,AN$320,FALSE),'csapat-ranglista'!$A:$FP,AN$321,FALSE)/4),0)</f>
        <v>0</v>
      </c>
      <c r="AO283" s="223">
        <f>IFERROR(IF(RIGHT(VLOOKUP($A283,csapatok!$A:$CN,AO$320,FALSE),5)="Csere",VLOOKUP(LEFT(VLOOKUP($A283,csapatok!$A:$CN,AO$320,FALSE),LEN(VLOOKUP($A283,csapatok!$A:$CN,AO$320,FALSE))-6),'csapat-ranglista'!$A:$FP,AO$321,FALSE)/8,VLOOKUP(VLOOKUP($A283,csapatok!$A:$CN,AO$320,FALSE),'csapat-ranglista'!$A:$FP,AO$321,FALSE)/4),0)</f>
        <v>0</v>
      </c>
      <c r="AP283" s="223">
        <f>IFERROR(IF(RIGHT(VLOOKUP($A283,csapatok!$A:$CN,AP$320,FALSE),5)="Csere",VLOOKUP(LEFT(VLOOKUP($A283,csapatok!$A:$CN,AP$320,FALSE),LEN(VLOOKUP($A283,csapatok!$A:$CN,AP$320,FALSE))-6),'csapat-ranglista'!$A:$FP,AP$321,FALSE)/8,VLOOKUP(VLOOKUP($A283,csapatok!$A:$CN,AP$320,FALSE),'csapat-ranglista'!$A:$FP,AP$321,FALSE)/4),0)</f>
        <v>0</v>
      </c>
      <c r="AQ283" s="223">
        <f>IFERROR(IF(RIGHT(VLOOKUP($A283,csapatok!$A:$CN,AQ$320,FALSE),5)="Csere",VLOOKUP(LEFT(VLOOKUP($A283,csapatok!$A:$CN,AQ$320,FALSE),LEN(VLOOKUP($A283,csapatok!$A:$CN,AQ$320,FALSE))-6),'csapat-ranglista'!$A:$FP,AQ$321,FALSE)/8,VLOOKUP(VLOOKUP($A283,csapatok!$A:$CN,AQ$320,FALSE),'csapat-ranglista'!$A:$FP,AQ$321,FALSE)/4),0)</f>
        <v>0</v>
      </c>
      <c r="AR283" s="223">
        <f>IFERROR(IF(RIGHT(VLOOKUP($A283,csapatok!$A:$CN,AR$320,FALSE),5)="Csere",VLOOKUP(LEFT(VLOOKUP($A283,csapatok!$A:$CN,AR$320,FALSE),LEN(VLOOKUP($A283,csapatok!$A:$CN,AR$320,FALSE))-6),'csapat-ranglista'!$A:$FP,AR$321,FALSE)/8,VLOOKUP(VLOOKUP($A283,csapatok!$A:$CN,AR$320,FALSE),'csapat-ranglista'!$A:$FP,AR$321,FALSE)/4),0)</f>
        <v>0</v>
      </c>
      <c r="AS283" s="223">
        <f>IFERROR(IF(RIGHT(VLOOKUP($A283,csapatok!$A:$CN,AS$320,FALSE),5)="Csere",VLOOKUP(LEFT(VLOOKUP($A283,csapatok!$A:$CN,AS$320,FALSE),LEN(VLOOKUP($A283,csapatok!$A:$CN,AS$320,FALSE))-6),'csapat-ranglista'!$A:$FP,AS$321,FALSE)/8,VLOOKUP(VLOOKUP($A283,csapatok!$A:$CN,AS$320,FALSE),'csapat-ranglista'!$A:$FP,AS$321,FALSE)/4),0)</f>
        <v>0</v>
      </c>
      <c r="AT283" s="223">
        <f>IFERROR(IF(RIGHT(VLOOKUP($A283,csapatok!$A:$CN,AT$320,FALSE),5)="Csere",VLOOKUP(LEFT(VLOOKUP($A283,csapatok!$A:$CN,AT$320,FALSE),LEN(VLOOKUP($A283,csapatok!$A:$CN,AT$320,FALSE))-6),'csapat-ranglista'!$A:$FP,AT$321,FALSE)/8,VLOOKUP(VLOOKUP($A283,csapatok!$A:$CN,AT$320,FALSE),'csapat-ranglista'!$A:$FP,AT$321,FALSE)/4),0)</f>
        <v>0</v>
      </c>
      <c r="AU283" s="223">
        <f>IFERROR(IF(RIGHT(VLOOKUP($A283,csapatok!$A:$CN,AU$320,FALSE),5)="Csere",VLOOKUP(LEFT(VLOOKUP($A283,csapatok!$A:$CN,AU$320,FALSE),LEN(VLOOKUP($A283,csapatok!$A:$CN,AU$320,FALSE))-6),'csapat-ranglista'!$A:$FP,AU$321,FALSE)/8,VLOOKUP(VLOOKUP($A283,csapatok!$A:$CN,AU$320,FALSE),'csapat-ranglista'!$A:$FP,AU$321,FALSE)/4),0)</f>
        <v>0</v>
      </c>
      <c r="AV283" s="223">
        <f>IFERROR(IF(RIGHT(VLOOKUP($A283,csapatok!$A:$CN,AV$320,FALSE),5)="Csere",VLOOKUP(LEFT(VLOOKUP($A283,csapatok!$A:$CN,AV$320,FALSE),LEN(VLOOKUP($A283,csapatok!$A:$CN,AV$320,FALSE))-6),'csapat-ranglista'!$A:$FP,AV$321,FALSE)/8,VLOOKUP(VLOOKUP($A283,csapatok!$A:$CN,AV$320,FALSE),'csapat-ranglista'!$A:$FP,AV$321,FALSE)/4),0)</f>
        <v>0</v>
      </c>
      <c r="AW283" s="223">
        <f>IFERROR(IF(RIGHT(VLOOKUP($A283,csapatok!$A:$CN,AW$320,FALSE),5)="Csere",VLOOKUP(LEFT(VLOOKUP($A283,csapatok!$A:$CN,AW$320,FALSE),LEN(VLOOKUP($A283,csapatok!$A:$CN,AW$320,FALSE))-6),'csapat-ranglista'!$A:$FP,AW$321,FALSE)/8,VLOOKUP(VLOOKUP($A283,csapatok!$A:$CN,AW$320,FALSE),'csapat-ranglista'!$A:$FP,AW$321,FALSE)/4),0)</f>
        <v>0</v>
      </c>
      <c r="AX283" s="223">
        <f>IFERROR(IF(RIGHT(VLOOKUP($A283,csapatok!$A:$CN,AX$320,FALSE),5)="Csere",VLOOKUP(LEFT(VLOOKUP($A283,csapatok!$A:$CN,AX$320,FALSE),LEN(VLOOKUP($A283,csapatok!$A:$CN,AX$320,FALSE))-6),'csapat-ranglista'!$A:$FP,AX$321,FALSE)/8,VLOOKUP(VLOOKUP($A283,csapatok!$A:$CN,AX$320,FALSE),'csapat-ranglista'!$A:$FP,AX$321,FALSE)/4),0)</f>
        <v>0</v>
      </c>
      <c r="AY283" s="223">
        <f>IFERROR(IF(RIGHT(VLOOKUP($A283,csapatok!$A:$NN,AY$320,FALSE),5)="Csere",VLOOKUP(LEFT(VLOOKUP($A283,csapatok!$A:$NN,AY$320,FALSE),LEN(VLOOKUP($A283,csapatok!$A:$NN,AY$320,FALSE))-6),'csapat-ranglista'!$A:$FP,AY$321,FALSE)/8,VLOOKUP(VLOOKUP($A283,csapatok!$A:$NN,AY$320,FALSE),'csapat-ranglista'!$A:$FP,AY$321,FALSE)/4),0)</f>
        <v>0</v>
      </c>
      <c r="AZ283" s="223">
        <f>IFERROR(IF(RIGHT(VLOOKUP($A283,csapatok!$A:$NN,AZ$320,FALSE),5)="Csere",VLOOKUP(LEFT(VLOOKUP($A283,csapatok!$A:$NN,AZ$320,FALSE),LEN(VLOOKUP($A283,csapatok!$A:$NN,AZ$320,FALSE))-6),'csapat-ranglista'!$A:$FP,AZ$321,FALSE)/8,VLOOKUP(VLOOKUP($A283,csapatok!$A:$NN,AZ$320,FALSE),'csapat-ranglista'!$A:$FP,AZ$321,FALSE)/4),0)</f>
        <v>0</v>
      </c>
      <c r="BA283" s="223">
        <f>IFERROR(IF(RIGHT(VLOOKUP($A283,csapatok!$A:$NN,BA$320,FALSE),5)="Csere",VLOOKUP(LEFT(VLOOKUP($A283,csapatok!$A:$NN,BA$320,FALSE),LEN(VLOOKUP($A283,csapatok!$A:$NN,BA$320,FALSE))-6),'csapat-ranglista'!$A:$FP,BA$321,FALSE)/8,VLOOKUP(VLOOKUP($A283,csapatok!$A:$NN,BA$320,FALSE),'csapat-ranglista'!$A:$FP,BA$321,FALSE)/4),0)</f>
        <v>0</v>
      </c>
      <c r="BB283" s="223">
        <f>IFERROR(IF(RIGHT(VLOOKUP($A283,csapatok!$A:$NN,BB$320,FALSE),5)="Csere",VLOOKUP(LEFT(VLOOKUP($A283,csapatok!$A:$NN,BB$320,FALSE),LEN(VLOOKUP($A283,csapatok!$A:$NN,BB$320,FALSE))-6),'csapat-ranglista'!$A:$FP,BB$321,FALSE)/8,VLOOKUP(VLOOKUP($A283,csapatok!$A:$NN,BB$320,FALSE),'csapat-ranglista'!$A:$FP,BB$321,FALSE)/4),0)</f>
        <v>0</v>
      </c>
      <c r="BC283" s="224">
        <f>versenyek!$ES$11*IFERROR(VLOOKUP(VLOOKUP($A283,versenyek!ER:ET,3,FALSE),szabalyok!$A$16:$B$23,2,FALSE)/4,0)</f>
        <v>0</v>
      </c>
      <c r="BD283" s="224">
        <f>versenyek!$EV$11*IFERROR(VLOOKUP(VLOOKUP($A283,versenyek!EU:EW,3,FALSE),szabalyok!$A$16:$B$23,2,FALSE)/4,0)</f>
        <v>0</v>
      </c>
      <c r="BE283" s="223">
        <f>IFERROR(IF(RIGHT(VLOOKUP($A283,csapatok!$A:$NN,BE$320,FALSE),5)="Csere",VLOOKUP(LEFT(VLOOKUP($A283,csapatok!$A:$NN,BE$320,FALSE),LEN(VLOOKUP($A283,csapatok!$A:$NN,BE$320,FALSE))-6),'csapat-ranglista'!$A:$FP,BE$321,FALSE)/8,VLOOKUP(VLOOKUP($A283,csapatok!$A:$NN,BE$320,FALSE),'csapat-ranglista'!$A:$FP,BE$321,FALSE)/4),0)</f>
        <v>0</v>
      </c>
      <c r="BF283" s="223">
        <f>IFERROR(IF(RIGHT(VLOOKUP($A283,csapatok!$A:$NN,BF$320,FALSE),5)="Csere",VLOOKUP(LEFT(VLOOKUP($A283,csapatok!$A:$NN,BF$320,FALSE),LEN(VLOOKUP($A283,csapatok!$A:$NN,BF$320,FALSE))-6),'csapat-ranglista'!$A:$FP,BF$321,FALSE)/8,VLOOKUP(VLOOKUP($A283,csapatok!$A:$NN,BF$320,FALSE),'csapat-ranglista'!$A:$FP,BF$321,FALSE)/4),0)</f>
        <v>0</v>
      </c>
      <c r="BG283" s="223">
        <f>IFERROR(IF(RIGHT(VLOOKUP($A283,csapatok!$A:$NN,BG$320,FALSE),5)="Csere",VLOOKUP(LEFT(VLOOKUP($A283,csapatok!$A:$NN,BG$320,FALSE),LEN(VLOOKUP($A283,csapatok!$A:$NN,BG$320,FALSE))-6),'csapat-ranglista'!$A:$FP,BG$321,FALSE)/8,VLOOKUP(VLOOKUP($A283,csapatok!$A:$NN,BG$320,FALSE),'csapat-ranglista'!$A:$FP,BG$321,FALSE)/4),0)</f>
        <v>0</v>
      </c>
      <c r="BH283" s="223">
        <f>IFERROR(IF(RIGHT(VLOOKUP($A283,csapatok!$A:$NN,BH$320,FALSE),5)="Csere",VLOOKUP(LEFT(VLOOKUP($A283,csapatok!$A:$NN,BH$320,FALSE),LEN(VLOOKUP($A283,csapatok!$A:$NN,BH$320,FALSE))-6),'csapat-ranglista'!$A:$FP,BH$321,FALSE)/8,VLOOKUP(VLOOKUP($A283,csapatok!$A:$NN,BH$320,FALSE),'csapat-ranglista'!$A:$FP,BH$321,FALSE)/4),0)</f>
        <v>0</v>
      </c>
      <c r="BI283" s="223">
        <f>IFERROR(IF(RIGHT(VLOOKUP($A283,csapatok!$A:$NN,BI$320,FALSE),5)="Csere",VLOOKUP(LEFT(VLOOKUP($A283,csapatok!$A:$NN,BI$320,FALSE),LEN(VLOOKUP($A283,csapatok!$A:$NN,BI$320,FALSE))-6),'csapat-ranglista'!$A:$FP,BI$321,FALSE)/8,VLOOKUP(VLOOKUP($A283,csapatok!$A:$NN,BI$320,FALSE),'csapat-ranglista'!$A:$FP,BI$321,FALSE)/4),0)</f>
        <v>0</v>
      </c>
      <c r="BJ283" s="223">
        <f>IFERROR(IF(RIGHT(VLOOKUP($A283,csapatok!$A:$NN,BJ$320,FALSE),5)="Csere",VLOOKUP(LEFT(VLOOKUP($A283,csapatok!$A:$NN,BJ$320,FALSE),LEN(VLOOKUP($A283,csapatok!$A:$NN,BJ$320,FALSE))-6),'csapat-ranglista'!$A:$FP,BJ$321,FALSE)/8,VLOOKUP(VLOOKUP($A283,csapatok!$A:$NN,BJ$320,FALSE),'csapat-ranglista'!$A:$FP,BJ$321,FALSE)/4),0)</f>
        <v>0</v>
      </c>
      <c r="BK283" s="223">
        <f>IFERROR(IF(RIGHT(VLOOKUP($A283,csapatok!$A:$NN,BK$320,FALSE),5)="Csere",VLOOKUP(LEFT(VLOOKUP($A283,csapatok!$A:$NN,BK$320,FALSE),LEN(VLOOKUP($A283,csapatok!$A:$NN,BK$320,FALSE))-6),'csapat-ranglista'!$A:$FP,BK$321,FALSE)/8,VLOOKUP(VLOOKUP($A283,csapatok!$A:$NN,BK$320,FALSE),'csapat-ranglista'!$A:$FP,BK$321,FALSE)/4),0)</f>
        <v>0</v>
      </c>
      <c r="BL283" s="223">
        <f>IFERROR(IF(RIGHT(VLOOKUP($A283,csapatok!$A:$NN,BL$320,FALSE),5)="Csere",VLOOKUP(LEFT(VLOOKUP($A283,csapatok!$A:$NN,BL$320,FALSE),LEN(VLOOKUP($A283,csapatok!$A:$NN,BL$320,FALSE))-6),'csapat-ranglista'!$A:$FP,BL$321,FALSE)/8,VLOOKUP(VLOOKUP($A283,csapatok!$A:$NN,BL$320,FALSE),'csapat-ranglista'!$A:$FP,BL$321,FALSE)/4),0)</f>
        <v>0</v>
      </c>
      <c r="BM283" s="223">
        <f>IFERROR(IF(RIGHT(VLOOKUP($A283,csapatok!$A:$NN,BM$320,FALSE),5)="Csere",VLOOKUP(LEFT(VLOOKUP($A283,csapatok!$A:$NN,BM$320,FALSE),LEN(VLOOKUP($A283,csapatok!$A:$NN,BM$320,FALSE))-6),'csapat-ranglista'!$A:$FP,BM$321,FALSE)/8,VLOOKUP(VLOOKUP($A283,csapatok!$A:$NN,BM$320,FALSE),'csapat-ranglista'!$A:$FP,BM$321,FALSE)/4),0)</f>
        <v>0</v>
      </c>
      <c r="BN283" s="223">
        <f>IFERROR(IF(RIGHT(VLOOKUP($A283,csapatok!$A:$NN,BN$320,FALSE),5)="Csere",VLOOKUP(LEFT(VLOOKUP($A283,csapatok!$A:$NN,BN$320,FALSE),LEN(VLOOKUP($A283,csapatok!$A:$NN,BN$320,FALSE))-6),'csapat-ranglista'!$A:$FP,BN$321,FALSE)/8,VLOOKUP(VLOOKUP($A283,csapatok!$A:$NN,BN$320,FALSE),'csapat-ranglista'!$A:$FP,BN$321,FALSE)/4),0)</f>
        <v>0</v>
      </c>
      <c r="BO283" s="223">
        <f>IFERROR(IF(RIGHT(VLOOKUP($A283,csapatok!$A:$NN,BO$320,FALSE),5)="Csere",VLOOKUP(LEFT(VLOOKUP($A283,csapatok!$A:$NN,BO$320,FALSE),LEN(VLOOKUP($A283,csapatok!$A:$NN,BO$320,FALSE))-6),'csapat-ranglista'!$A:$FP,BO$321,FALSE)/8,VLOOKUP(VLOOKUP($A283,csapatok!$A:$NN,BO$320,FALSE),'csapat-ranglista'!$A:$FP,BO$321,FALSE)/4),0)</f>
        <v>0</v>
      </c>
      <c r="BP283" s="223">
        <f>IFERROR(IF(RIGHT(VLOOKUP($A283,csapatok!$A:$NN,BP$320,FALSE),5)="Csere",VLOOKUP(LEFT(VLOOKUP($A283,csapatok!$A:$NN,BP$320,FALSE),LEN(VLOOKUP($A283,csapatok!$A:$NN,BP$320,FALSE))-6),'csapat-ranglista'!$A:$FP,BP$321,FALSE)/8,VLOOKUP(VLOOKUP($A283,csapatok!$A:$NN,BP$320,FALSE),'csapat-ranglista'!$A:$FP,BP$321,FALSE)/4),0)</f>
        <v>0</v>
      </c>
      <c r="BQ283" s="223">
        <f>IFERROR(IF(RIGHT(VLOOKUP($A283,csapatok!$A:$NN,BQ$320,FALSE),5)="Csere",VLOOKUP(LEFT(VLOOKUP($A283,csapatok!$A:$NN,BQ$320,FALSE),LEN(VLOOKUP($A283,csapatok!$A:$NN,BQ$320,FALSE))-6),'csapat-ranglista'!$A:$FP,BQ$321,FALSE)/8,VLOOKUP(VLOOKUP($A283,csapatok!$A:$NN,BQ$320,FALSE),'csapat-ranglista'!$A:$FP,BQ$321,FALSE)/4),0)</f>
        <v>0</v>
      </c>
      <c r="BR283" s="223">
        <f>IFERROR(IF(RIGHT(VLOOKUP($A283,csapatok!$A:$NN,BR$320,FALSE),5)="Csere",VLOOKUP(LEFT(VLOOKUP($A283,csapatok!$A:$NN,BR$320,FALSE),LEN(VLOOKUP($A283,csapatok!$A:$NN,BR$320,FALSE))-6),'csapat-ranglista'!$A:$FP,BR$321,FALSE)/8,VLOOKUP(VLOOKUP($A283,csapatok!$A:$NN,BR$320,FALSE),'csapat-ranglista'!$A:$FP,BR$321,FALSE)/4),0)</f>
        <v>0</v>
      </c>
      <c r="BS283" s="223">
        <f>IFERROR(IF(RIGHT(VLOOKUP($A283,csapatok!$A:$NN,BS$320,FALSE),5)="Csere",VLOOKUP(LEFT(VLOOKUP($A283,csapatok!$A:$NN,BS$320,FALSE),LEN(VLOOKUP($A283,csapatok!$A:$NN,BS$320,FALSE))-6),'csapat-ranglista'!$A:$FP,BS$321,FALSE)/8,VLOOKUP(VLOOKUP($A283,csapatok!$A:$NN,BS$320,FALSE),'csapat-ranglista'!$A:$FP,BS$321,FALSE)/4),0)</f>
        <v>0</v>
      </c>
      <c r="BT283" s="223">
        <f>IFERROR(IF(RIGHT(VLOOKUP($A283,csapatok!$A:$NN,BT$320,FALSE),5)="Csere",VLOOKUP(LEFT(VLOOKUP($A283,csapatok!$A:$NN,BT$320,FALSE),LEN(VLOOKUP($A283,csapatok!$A:$NN,BT$320,FALSE))-6),'csapat-ranglista'!$A:$FP,BT$321,FALSE)/8,VLOOKUP(VLOOKUP($A283,csapatok!$A:$NN,BT$320,FALSE),'csapat-ranglista'!$A:$FP,BT$321,FALSE)/4),0)</f>
        <v>0</v>
      </c>
      <c r="BU283" s="223">
        <f>IFERROR(IF(RIGHT(VLOOKUP($A283,csapatok!$A:$NN,BU$320,FALSE),5)="Csere",VLOOKUP(LEFT(VLOOKUP($A283,csapatok!$A:$NN,BU$320,FALSE),LEN(VLOOKUP($A283,csapatok!$A:$NN,BU$320,FALSE))-6),'csapat-ranglista'!$A:$FP,BU$321,FALSE)/8,VLOOKUP(VLOOKUP($A283,csapatok!$A:$NN,BU$320,FALSE),'csapat-ranglista'!$A:$FP,BU$321,FALSE)/4),0)</f>
        <v>0</v>
      </c>
      <c r="BV283" s="223">
        <f>IFERROR(IF(RIGHT(VLOOKUP($A283,csapatok!$A:$NN,BV$320,FALSE),5)="Csere",VLOOKUP(LEFT(VLOOKUP($A283,csapatok!$A:$NN,BV$320,FALSE),LEN(VLOOKUP($A283,csapatok!$A:$NN,BV$320,FALSE))-6),'csapat-ranglista'!$A:$FP,BV$321,FALSE)/8,VLOOKUP(VLOOKUP($A283,csapatok!$A:$NN,BV$320,FALSE),'csapat-ranglista'!$A:$FP,BV$321,FALSE)/4),0)</f>
        <v>0</v>
      </c>
      <c r="BW283" s="223">
        <f>IFERROR(IF(RIGHT(VLOOKUP($A283,csapatok!$A:$NN,BW$320,FALSE),5)="Csere",VLOOKUP(LEFT(VLOOKUP($A283,csapatok!$A:$NN,BW$320,FALSE),LEN(VLOOKUP($A283,csapatok!$A:$NN,BW$320,FALSE))-6),'csapat-ranglista'!$A:$FP,BW$321,FALSE)/8,VLOOKUP(VLOOKUP($A283,csapatok!$A:$NN,BW$320,FALSE),'csapat-ranglista'!$A:$FP,BW$321,FALSE)/4),0)</f>
        <v>0</v>
      </c>
      <c r="BX283" s="223">
        <f>IFERROR(IF(RIGHT(VLOOKUP($A283,csapatok!$A:$NN,BX$320,FALSE),5)="Csere",VLOOKUP(LEFT(VLOOKUP($A283,csapatok!$A:$NN,BX$320,FALSE),LEN(VLOOKUP($A283,csapatok!$A:$NN,BX$320,FALSE))-6),'csapat-ranglista'!$A:$FP,BX$321,FALSE)/8,VLOOKUP(VLOOKUP($A283,csapatok!$A:$NN,BX$320,FALSE),'csapat-ranglista'!$A:$FP,BX$321,FALSE)/4),0)</f>
        <v>0</v>
      </c>
      <c r="BY283" s="223">
        <f>IFERROR(IF(RIGHT(VLOOKUP($A283,csapatok!$A:$NN,BY$320,FALSE),5)="Csere",VLOOKUP(LEFT(VLOOKUP($A283,csapatok!$A:$NN,BY$320,FALSE),LEN(VLOOKUP($A283,csapatok!$A:$NN,BY$320,FALSE))-6),'csapat-ranglista'!$A:$FP,BY$321,FALSE)/8,VLOOKUP(VLOOKUP($A283,csapatok!$A:$NN,BY$320,FALSE),'csapat-ranglista'!$A:$FP,BY$321,FALSE)/4),0)</f>
        <v>0</v>
      </c>
      <c r="BZ283" s="223">
        <f>IFERROR(IF(RIGHT(VLOOKUP($A283,csapatok!$A:$NN,BZ$320,FALSE),5)="Csere",VLOOKUP(LEFT(VLOOKUP($A283,csapatok!$A:$NN,BZ$320,FALSE),LEN(VLOOKUP($A283,csapatok!$A:$NN,BZ$320,FALSE))-6),'csapat-ranglista'!$A:$FP,BZ$321,FALSE)/8,VLOOKUP(VLOOKUP($A283,csapatok!$A:$NN,BZ$320,FALSE),'csapat-ranglista'!$A:$FP,BZ$321,FALSE)/4),0)</f>
        <v>0</v>
      </c>
      <c r="CA283" s="223">
        <f>IFERROR(IF(RIGHT(VLOOKUP($A283,csapatok!$A:$NN,CA$320,FALSE),5)="Csere",VLOOKUP(LEFT(VLOOKUP($A283,csapatok!$A:$NN,CA$320,FALSE),LEN(VLOOKUP($A283,csapatok!$A:$NN,CA$320,FALSE))-6),'csapat-ranglista'!$A:$FP,CA$321,FALSE)/8,VLOOKUP(VLOOKUP($A283,csapatok!$A:$NN,CA$320,FALSE),'csapat-ranglista'!$A:$FP,CA$321,FALSE)/4),0)</f>
        <v>0</v>
      </c>
      <c r="CB283" s="223">
        <f>IFERROR(IF(RIGHT(VLOOKUP($A283,csapatok!$A:$NN,CB$320,FALSE),5)="Csere",VLOOKUP(LEFT(VLOOKUP($A283,csapatok!$A:$NN,CB$320,FALSE),LEN(VLOOKUP($A283,csapatok!$A:$NN,CB$320,FALSE))-6),'csapat-ranglista'!$A:$FP,CB$321,FALSE)/8,VLOOKUP(VLOOKUP($A283,csapatok!$A:$NN,CB$320,FALSE),'csapat-ranglista'!$A:$FP,CB$321,FALSE)/4),0)</f>
        <v>0</v>
      </c>
      <c r="CC283" s="223">
        <f>IFERROR(IF(RIGHT(VLOOKUP($A283,csapatok!$A:$NN,CC$320,FALSE),5)="Csere",VLOOKUP(LEFT(VLOOKUP($A283,csapatok!$A:$NN,CC$320,FALSE),LEN(VLOOKUP($A283,csapatok!$A:$NN,CC$320,FALSE))-6),'csapat-ranglista'!$A:$FP,CC$321,FALSE)/8,VLOOKUP(VLOOKUP($A283,csapatok!$A:$NN,CC$320,FALSE),'csapat-ranglista'!$A:$FP,CC$321,FALSE)/4),0)</f>
        <v>0</v>
      </c>
      <c r="CD283" s="223">
        <f>IFERROR(IF(RIGHT(VLOOKUP($A283,csapatok!$A:$NN,CD$320,FALSE),5)="Csere",VLOOKUP(LEFT(VLOOKUP($A283,csapatok!$A:$NN,CD$320,FALSE),LEN(VLOOKUP($A283,csapatok!$A:$NN,CD$320,FALSE))-6),'csapat-ranglista'!$A:$FP,CD$321,FALSE)/8,VLOOKUP(VLOOKUP($A283,csapatok!$A:$NN,CD$320,FALSE),'csapat-ranglista'!$A:$FP,CD$321,FALSE)/4),0)</f>
        <v>0</v>
      </c>
      <c r="CE283" s="223">
        <f>IFERROR(IF(RIGHT(VLOOKUP($A283,csapatok!$A:$NN,CE$320,FALSE),5)="Csere",VLOOKUP(LEFT(VLOOKUP($A283,csapatok!$A:$NN,CE$320,FALSE),LEN(VLOOKUP($A283,csapatok!$A:$NN,CE$320,FALSE))-6),'csapat-ranglista'!$A:$FP,CE$321,FALSE)/8,VLOOKUP(VLOOKUP($A283,csapatok!$A:$NN,CE$320,FALSE),'csapat-ranglista'!$A:$FP,CE$321,FALSE)/4),0)</f>
        <v>0</v>
      </c>
      <c r="CF283" s="223">
        <f>IFERROR(IF(RIGHT(VLOOKUP($A283,csapatok!$A:$NN,CF$320,FALSE),5)="Csere",VLOOKUP(LEFT(VLOOKUP($A283,csapatok!$A:$NN,CF$320,FALSE),LEN(VLOOKUP($A283,csapatok!$A:$NN,CF$320,FALSE))-6),'csapat-ranglista'!$A:$FP,CF$321,FALSE)/8,VLOOKUP(VLOOKUP($A283,csapatok!$A:$NN,CF$320,FALSE),'csapat-ranglista'!$A:$FP,CF$321,FALSE)/4),0)</f>
        <v>0</v>
      </c>
      <c r="CG283" s="223">
        <f>IFERROR(IF(RIGHT(VLOOKUP($A283,csapatok!$A:$NN,CG$320,FALSE),5)="Csere",VLOOKUP(LEFT(VLOOKUP($A283,csapatok!$A:$NN,CG$320,FALSE),LEN(VLOOKUP($A283,csapatok!$A:$NN,CG$320,FALSE))-6),'csapat-ranglista'!$A:$FP,CG$321,FALSE)/8,VLOOKUP(VLOOKUP($A283,csapatok!$A:$NN,CG$320,FALSE),'csapat-ranglista'!$A:$FP,CG$321,FALSE)/4),0)</f>
        <v>0</v>
      </c>
      <c r="CH283" s="223">
        <f>IFERROR(IF(RIGHT(VLOOKUP($A283,csapatok!$A:$NN,CH$320,FALSE),5)="Csere",VLOOKUP(LEFT(VLOOKUP($A283,csapatok!$A:$NN,CH$320,FALSE),LEN(VLOOKUP($A283,csapatok!$A:$NN,CH$320,FALSE))-6),'csapat-ranglista'!$A:$FP,CH$321,FALSE)/8,VLOOKUP(VLOOKUP($A283,csapatok!$A:$NN,CH$320,FALSE),'csapat-ranglista'!$A:$FP,CH$321,FALSE)/4),0)</f>
        <v>0</v>
      </c>
      <c r="CI283" s="223">
        <f>IFERROR(IF(RIGHT(VLOOKUP($A283,csapatok!$A:$NN,CI$320,FALSE),5)="Csere",VLOOKUP(LEFT(VLOOKUP($A283,csapatok!$A:$NN,CI$320,FALSE),LEN(VLOOKUP($A283,csapatok!$A:$NN,CI$320,FALSE))-6),'csapat-ranglista'!$A:$FP,CI$321,FALSE)/8,VLOOKUP(VLOOKUP($A283,csapatok!$A:$NN,CI$320,FALSE),'csapat-ranglista'!$A:$FP,CI$321,FALSE)/4),0)</f>
        <v>0</v>
      </c>
      <c r="CJ283" s="224">
        <f>versenyek!$IQ$11*IFERROR(VLOOKUP(VLOOKUP($A283,versenyek!IP:IR,3,FALSE),szabalyok!$A$16:$B$23,2,FALSE)/4,0)</f>
        <v>0</v>
      </c>
      <c r="CK283" s="224">
        <f>versenyek!$IT$11*IFERROR(VLOOKUP(VLOOKUP($A283,versenyek!IS:IU,3,FALSE),szabalyok!$A$16:$B$23,2,FALSE)/4,0)</f>
        <v>0</v>
      </c>
      <c r="CL283" s="223">
        <f>IFERROR(IF(RIGHT(VLOOKUP($A283,csapatok!$A:$NN,CL$320,FALSE),5)="Csere",VLOOKUP(LEFT(VLOOKUP($A283,csapatok!$A:$NN,CL$320,FALSE),LEN(VLOOKUP($A283,csapatok!$A:$NN,CL$320,FALSE))-6),'csapat-ranglista'!$A:$FP,CL$321,FALSE)/8,VLOOKUP(VLOOKUP($A283,csapatok!$A:$NN,CL$320,FALSE),'csapat-ranglista'!$A:$FP,CL$321,FALSE)/4),0)</f>
        <v>0</v>
      </c>
      <c r="CM283" s="223">
        <f>IFERROR(IF(RIGHT(VLOOKUP($A283,csapatok!$A:$NN,CM$320,FALSE),5)="Csere",VLOOKUP(LEFT(VLOOKUP($A283,csapatok!$A:$NN,CM$320,FALSE),LEN(VLOOKUP($A283,csapatok!$A:$NN,CM$320,FALSE))-6),'csapat-ranglista'!$A:$FP,CM$321,FALSE)/8,VLOOKUP(VLOOKUP($A283,csapatok!$A:$NN,CM$320,FALSE),'csapat-ranglista'!$A:$FP,CM$321,FALSE)/4),0)</f>
        <v>0</v>
      </c>
      <c r="CN283" s="223">
        <f>IFERROR(IF(RIGHT(VLOOKUP($A283,csapatok!$A:$NN,CN$320,FALSE),5)="Csere",VLOOKUP(LEFT(VLOOKUP($A283,csapatok!$A:$NN,CN$320,FALSE),LEN(VLOOKUP($A283,csapatok!$A:$NN,CN$320,FALSE))-6),'csapat-ranglista'!$A:$FP,CN$321,FALSE)/8,VLOOKUP(VLOOKUP($A283,csapatok!$A:$NN,CN$320,FALSE),'csapat-ranglista'!$A:$FP,CN$321,FALSE)/4),0)</f>
        <v>0</v>
      </c>
      <c r="CO283" s="223">
        <f>IFERROR(IF(RIGHT(VLOOKUP($A283,csapatok!$A:$NN,CO$320,FALSE),5)="Csere",VLOOKUP(LEFT(VLOOKUP($A283,csapatok!$A:$NN,CO$320,FALSE),LEN(VLOOKUP($A283,csapatok!$A:$NN,CO$320,FALSE))-6),'csapat-ranglista'!$A:$FP,CO$321,FALSE)/8,VLOOKUP(VLOOKUP($A283,csapatok!$A:$NN,CO$320,FALSE),'csapat-ranglista'!$A:$FP,CO$321,FALSE)/4),0)</f>
        <v>0</v>
      </c>
      <c r="CP283" s="223">
        <f>IFERROR(IF(RIGHT(VLOOKUP($A283,csapatok!$A:$NN,CP$320,FALSE),5)="Csere",VLOOKUP(LEFT(VLOOKUP($A283,csapatok!$A:$NN,CP$320,FALSE),LEN(VLOOKUP($A283,csapatok!$A:$NN,CP$320,FALSE))-6),'csapat-ranglista'!$A:$FP,CP$321,FALSE)/8,VLOOKUP(VLOOKUP($A283,csapatok!$A:$NN,CP$320,FALSE),'csapat-ranglista'!$A:$FP,CP$321,FALSE)/4),0)</f>
        <v>0</v>
      </c>
      <c r="CQ283" s="223">
        <f>IFERROR(IF(RIGHT(VLOOKUP($A283,csapatok!$A:$NN,CQ$320,FALSE),5)="Csere",VLOOKUP(LEFT(VLOOKUP($A283,csapatok!$A:$NN,CQ$320,FALSE),LEN(VLOOKUP($A283,csapatok!$A:$NN,CQ$320,FALSE))-6),'csapat-ranglista'!$A:$FP,CQ$321,FALSE)/8,VLOOKUP(VLOOKUP($A283,csapatok!$A:$NN,CQ$320,FALSE),'csapat-ranglista'!$A:$FP,CQ$321,FALSE)/4),0)</f>
        <v>0</v>
      </c>
      <c r="CR283" s="223">
        <f>IFERROR(IF(RIGHT(VLOOKUP($A283,csapatok!$A:$NN,CR$320,FALSE),5)="Csere",VLOOKUP(LEFT(VLOOKUP($A283,csapatok!$A:$NN,CR$320,FALSE),LEN(VLOOKUP($A283,csapatok!$A:$NN,CR$320,FALSE))-6),'csapat-ranglista'!$A:$FP,CR$321,FALSE)/8,VLOOKUP(VLOOKUP($A283,csapatok!$A:$NN,CR$320,FALSE),'csapat-ranglista'!$A:$FP,CR$321,FALSE)/4),0)</f>
        <v>0</v>
      </c>
      <c r="CS283" s="223">
        <f>IFERROR(IF(RIGHT(VLOOKUP($A283,csapatok!$A:$NN,CS$320,FALSE),5)="Csere",VLOOKUP(LEFT(VLOOKUP($A283,csapatok!$A:$NN,CS$320,FALSE),LEN(VLOOKUP($A283,csapatok!$A:$NN,CS$320,FALSE))-6),'csapat-ranglista'!$A:$FP,CS$321,FALSE)/8,VLOOKUP(VLOOKUP($A283,csapatok!$A:$NN,CS$320,FALSE),'csapat-ranglista'!$A:$FP,CS$321,FALSE)/4),0)</f>
        <v>0</v>
      </c>
      <c r="CT283" s="223">
        <f>IFERROR(IF(RIGHT(VLOOKUP($A283,csapatok!$A:$NN,CT$320,FALSE),5)="Csere",VLOOKUP(LEFT(VLOOKUP($A283,csapatok!$A:$NN,CT$320,FALSE),LEN(VLOOKUP($A283,csapatok!$A:$NN,CT$320,FALSE))-6),'csapat-ranglista'!$A:$FP,CT$321,FALSE)/8,VLOOKUP(VLOOKUP($A283,csapatok!$A:$NN,CT$320,FALSE),'csapat-ranglista'!$A:$FP,CT$321,FALSE)/4),0)</f>
        <v>0</v>
      </c>
      <c r="CU283" s="223">
        <f>IFERROR(IF(RIGHT(VLOOKUP($A283,csapatok!$A:$NN,CU$320,FALSE),5)="Csere",VLOOKUP(LEFT(VLOOKUP($A283,csapatok!$A:$NN,CU$320,FALSE),LEN(VLOOKUP($A283,csapatok!$A:$NN,CU$320,FALSE))-6),'csapat-ranglista'!$A:$FP,CU$321,FALSE)/8,VLOOKUP(VLOOKUP($A283,csapatok!$A:$NN,CU$320,FALSE),'csapat-ranglista'!$A:$FP,CU$321,FALSE)/4),0)</f>
        <v>0</v>
      </c>
      <c r="CV283" s="223">
        <f>IFERROR(IF(RIGHT(VLOOKUP($A283,csapatok!$A:$NN,CV$320,FALSE),5)="Csere",VLOOKUP(LEFT(VLOOKUP($A283,csapatok!$A:$NN,CV$320,FALSE),LEN(VLOOKUP($A283,csapatok!$A:$NN,CV$320,FALSE))-6),'csapat-ranglista'!$A:$FP,CV$321,FALSE)/8,VLOOKUP(VLOOKUP($A283,csapatok!$A:$NN,CV$320,FALSE),'csapat-ranglista'!$A:$FP,CV$321,FALSE)/4),0)</f>
        <v>0</v>
      </c>
      <c r="CW283" s="223">
        <f>IFERROR(IF(RIGHT(VLOOKUP($A283,csapatok!$A:$NN,CW$320,FALSE),5)="Csere",VLOOKUP(LEFT(VLOOKUP($A283,csapatok!$A:$NN,CW$320,FALSE),LEN(VLOOKUP($A283,csapatok!$A:$NN,CW$320,FALSE))-6),'csapat-ranglista'!$A:$FP,CW$321,FALSE)/8,VLOOKUP(VLOOKUP($A283,csapatok!$A:$NN,CW$320,FALSE),'csapat-ranglista'!$A:$FP,CW$321,FALSE)/4),0)</f>
        <v>0</v>
      </c>
      <c r="CX283" s="223">
        <f>IFERROR(IF(RIGHT(VLOOKUP($A283,csapatok!$A:$NN,CX$320,FALSE),5)="Csere",VLOOKUP(LEFT(VLOOKUP($A283,csapatok!$A:$NN,CX$320,FALSE),LEN(VLOOKUP($A283,csapatok!$A:$NN,CX$320,FALSE))-6),'csapat-ranglista'!$A:$FP,CX$321,FALSE)/8,VLOOKUP(VLOOKUP($A283,csapatok!$A:$NN,CX$320,FALSE),'csapat-ranglista'!$A:$FP,CX$321,FALSE)/4),0)</f>
        <v>0</v>
      </c>
      <c r="CY283" s="223">
        <f>IFERROR(IF(RIGHT(VLOOKUP($A283,csapatok!$A:$NN,CY$320,FALSE),5)="Csere",VLOOKUP(LEFT(VLOOKUP($A283,csapatok!$A:$NN,CY$320,FALSE),LEN(VLOOKUP($A283,csapatok!$A:$NN,CY$320,FALSE))-6),'csapat-ranglista'!$A:$FP,CY$321,FALSE)/8,VLOOKUP(VLOOKUP($A283,csapatok!$A:$NN,CY$320,FALSE),'csapat-ranglista'!$A:$FP,CY$321,FALSE)/4),0)</f>
        <v>0</v>
      </c>
      <c r="CZ283" s="223">
        <f>IFERROR(IF(RIGHT(VLOOKUP($A283,csapatok!$A:$NN,CZ$320,FALSE),5)="Csere",VLOOKUP(LEFT(VLOOKUP($A283,csapatok!$A:$NN,CZ$320,FALSE),LEN(VLOOKUP($A283,csapatok!$A:$NN,CZ$320,FALSE))-6),'csapat-ranglista'!$A:$FP,CZ$321,FALSE)/8,VLOOKUP(VLOOKUP($A283,csapatok!$A:$NN,CZ$320,FALSE),'csapat-ranglista'!$A:$FP,CZ$321,FALSE)/4),0)</f>
        <v>0</v>
      </c>
      <c r="DA283" s="223">
        <f>IFERROR(IF(RIGHT(VLOOKUP($A283,csapatok!$A:$NN,DA$320,FALSE),5)="Csere",VLOOKUP(LEFT(VLOOKUP($A283,csapatok!$A:$NN,DA$320,FALSE),LEN(VLOOKUP($A283,csapatok!$A:$NN,DA$320,FALSE))-6),'csapat-ranglista'!$A:$FP,DA$321,FALSE)/8,VLOOKUP(VLOOKUP($A283,csapatok!$A:$NN,DA$320,FALSE),'csapat-ranglista'!$A:$FP,DA$321,FALSE)/4),0)</f>
        <v>0</v>
      </c>
      <c r="DB283" s="223">
        <f>IFERROR(IF(RIGHT(VLOOKUP($A283,csapatok!$A:$NN,DB$320,FALSE),5)="Csere",VLOOKUP(LEFT(VLOOKUP($A283,csapatok!$A:$NN,DB$320,FALSE),LEN(VLOOKUP($A283,csapatok!$A:$NN,DB$320,FALSE))-6),'csapat-ranglista'!$A:$FP,DB$321,FALSE)/8,VLOOKUP(VLOOKUP($A283,csapatok!$A:$NN,DB$320,FALSE),'csapat-ranglista'!$A:$FP,DB$321,FALSE)/4),0)</f>
        <v>0</v>
      </c>
      <c r="DC283" s="223">
        <f>IFERROR(IF(RIGHT(VLOOKUP($A283,csapatok!$A:$NN,DC$320,FALSE),5)="Csere",VLOOKUP(LEFT(VLOOKUP($A283,csapatok!$A:$NN,DC$320,FALSE),LEN(VLOOKUP($A283,csapatok!$A:$NN,DC$320,FALSE))-6),'csapat-ranglista'!$A:$FP,DC$321,FALSE)/8,VLOOKUP(VLOOKUP($A283,csapatok!$A:$NN,DC$320,FALSE),'csapat-ranglista'!$A:$FP,DC$321,FALSE)/4),0)</f>
        <v>0</v>
      </c>
      <c r="DD283" s="223">
        <f>IFERROR(IF(RIGHT(VLOOKUP($A283,csapatok!$A:$NN,DD$320,FALSE),5)="Csere",VLOOKUP(LEFT(VLOOKUP($A283,csapatok!$A:$NN,DD$320,FALSE),LEN(VLOOKUP($A283,csapatok!$A:$NN,DD$320,FALSE))-6),'csapat-ranglista'!$A:$FP,DD$321,FALSE)/8,VLOOKUP(VLOOKUP($A283,csapatok!$A:$NN,DD$320,FALSE),'csapat-ranglista'!$A:$FP,DD$321,FALSE)/4),0)</f>
        <v>0</v>
      </c>
      <c r="DE283" s="223">
        <f>IFERROR(IF(RIGHT(VLOOKUP($A283,csapatok!$A:$NN,DE$320,FALSE),5)="Csere",VLOOKUP(LEFT(VLOOKUP($A283,csapatok!$A:$NN,DE$320,FALSE),LEN(VLOOKUP($A283,csapatok!$A:$NN,DE$320,FALSE))-6),'csapat-ranglista'!$A:$FP,DE$321,FALSE)/8,VLOOKUP(VLOOKUP($A283,csapatok!$A:$NN,DE$320,FALSE),'csapat-ranglista'!$A:$FP,DE$321,FALSE)/4),0)</f>
        <v>0</v>
      </c>
      <c r="DF283" s="223">
        <f>IFERROR(IF(RIGHT(VLOOKUP($A283,csapatok!$A:$NN,DF$320,FALSE),5)="Csere",VLOOKUP(LEFT(VLOOKUP($A283,csapatok!$A:$NN,DF$320,FALSE),LEN(VLOOKUP($A283,csapatok!$A:$NN,DF$320,FALSE))-6),'csapat-ranglista'!$A:$FP,DF$321,FALSE)/8,VLOOKUP(VLOOKUP($A283,csapatok!$A:$NN,DF$320,FALSE),'csapat-ranglista'!$A:$FP,DF$321,FALSE)/4),0)</f>
        <v>0</v>
      </c>
      <c r="DG283" s="223">
        <f>IFERROR(IF(RIGHT(VLOOKUP($A283,csapatok!$A:$NN,DG$320,FALSE),5)="Csere",VLOOKUP(LEFT(VLOOKUP($A283,csapatok!$A:$NN,DG$320,FALSE),LEN(VLOOKUP($A283,csapatok!$A:$NN,DG$320,FALSE))-6),'csapat-ranglista'!$A:$FP,DG$321,FALSE)/8,VLOOKUP(VLOOKUP($A283,csapatok!$A:$NN,DG$320,FALSE),'csapat-ranglista'!$A:$FP,DG$321,FALSE)/4),0)</f>
        <v>0</v>
      </c>
      <c r="DH283" s="223">
        <f>IFERROR(IF(RIGHT(VLOOKUP($A283,csapatok!$A:$NN,DH$320,FALSE),5)="Csere",VLOOKUP(LEFT(VLOOKUP($A283,csapatok!$A:$NN,DH$320,FALSE),LEN(VLOOKUP($A283,csapatok!$A:$NN,DH$320,FALSE))-6),'csapat-ranglista'!$A:$FP,DH$321,FALSE)/8,VLOOKUP(VLOOKUP($A283,csapatok!$A:$NN,DH$320,FALSE),'csapat-ranglista'!$A:$FP,DH$321,FALSE)/4),0)</f>
        <v>0</v>
      </c>
      <c r="DI283" s="223">
        <f>IFERROR(IF(RIGHT(VLOOKUP($A283,csapatok!$A:$NN,DI$320,FALSE),5)="Csere",VLOOKUP(LEFT(VLOOKUP($A283,csapatok!$A:$NN,DI$320,FALSE),LEN(VLOOKUP($A283,csapatok!$A:$NN,DI$320,FALSE))-6),'csapat-ranglista'!$A:$FP,DI$321,FALSE)/8,VLOOKUP(VLOOKUP($A283,csapatok!$A:$NN,DI$320,FALSE),'csapat-ranglista'!$A:$FP,DI$321,FALSE)/4),0)</f>
        <v>0</v>
      </c>
      <c r="DJ283" s="223">
        <f>IFERROR(IF(RIGHT(VLOOKUP($A283,csapatok!$A:$NN,DJ$320,FALSE),5)="Csere",VLOOKUP(LEFT(VLOOKUP($A283,csapatok!$A:$NN,DJ$320,FALSE),LEN(VLOOKUP($A283,csapatok!$A:$NN,DJ$320,FALSE))-6),'csapat-ranglista'!$A:$FP,DJ$321,FALSE)/8,VLOOKUP(VLOOKUP($A283,csapatok!$A:$NN,DJ$320,FALSE),'csapat-ranglista'!$A:$FP,DJ$321,FALSE)/4),0)</f>
        <v>0</v>
      </c>
      <c r="DK283" s="223">
        <f>IFERROR(IF(RIGHT(VLOOKUP($A283,csapatok!$A:$NN,DK$320,FALSE),5)="Csere",VLOOKUP(LEFT(VLOOKUP($A283,csapatok!$A:$NN,DK$320,FALSE),LEN(VLOOKUP($A283,csapatok!$A:$NN,DK$320,FALSE))-6),'csapat-ranglista'!$A:$FP,DK$321,FALSE)/8,VLOOKUP(VLOOKUP($A283,csapatok!$A:$NN,DK$320,FALSE),'csapat-ranglista'!$A:$FP,DK$321,FALSE)/4),0)</f>
        <v>0</v>
      </c>
      <c r="DL283" s="223">
        <f>IFERROR(IF(RIGHT(VLOOKUP($A283,csapatok!$A:$NN,DL$320,FALSE),5)="Csere",VLOOKUP(LEFT(VLOOKUP($A283,csapatok!$A:$NN,DL$320,FALSE),LEN(VLOOKUP($A283,csapatok!$A:$NN,DL$320,FALSE))-6),'csapat-ranglista'!$A:$FP,DL$321,FALSE)/8,VLOOKUP(VLOOKUP($A283,csapatok!$A:$NN,DL$320,FALSE),'csapat-ranglista'!$A:$FP,DL$321,FALSE)/4),0)</f>
        <v>0</v>
      </c>
      <c r="DM283" s="223">
        <f>IFERROR(IF(RIGHT(VLOOKUP($A283,csapatok!$A:$NN,DM$320,FALSE),5)="Csere",VLOOKUP(LEFT(VLOOKUP($A283,csapatok!$A:$NN,DM$320,FALSE),LEN(VLOOKUP($A283,csapatok!$A:$NN,DM$320,FALSE))-6),'csapat-ranglista'!$A:$FP,DM$321,FALSE)/8,VLOOKUP(VLOOKUP($A283,csapatok!$A:$NN,DM$320,FALSE),'csapat-ranglista'!$A:$FP,DM$321,FALSE)/4),0)</f>
        <v>0</v>
      </c>
      <c r="DN283" s="223">
        <f>IFERROR(IF(RIGHT(VLOOKUP($A283,csapatok!$A:$NN,DN$320,FALSE),5)="Csere",VLOOKUP(LEFT(VLOOKUP($A283,csapatok!$A:$NN,DN$320,FALSE),LEN(VLOOKUP($A283,csapatok!$A:$NN,DN$320,FALSE))-6),'csapat-ranglista'!$A:$FP,DN$321,FALSE)/8,VLOOKUP(VLOOKUP($A283,csapatok!$A:$NN,DN$320,FALSE),'csapat-ranglista'!$A:$FP,DN$321,FALSE)/4),0)</f>
        <v>0</v>
      </c>
      <c r="DO283" s="224">
        <f>versenyek!$MF$11*IFERROR(VLOOKUP(VLOOKUP($A283,versenyek!ME:MG,3,FALSE),szabalyok!$A$16:$B$23,2,FALSE)/4,0)</f>
        <v>0</v>
      </c>
      <c r="DP283" s="224">
        <f>versenyek!$MI$11*IFERROR(VLOOKUP(VLOOKUP($A283,versenyek!MH:MJ,3,FALSE),szabalyok!$A$16:$B$23,2,FALSE)/4,0)</f>
        <v>0</v>
      </c>
      <c r="DQ283" s="223">
        <f>IFERROR(IF(RIGHT(VLOOKUP($A283,csapatok!$A:$NN,DQ$320,FALSE),5)="Csere",VLOOKUP(LEFT(VLOOKUP($A283,csapatok!$A:$NN,DQ$320,FALSE),LEN(VLOOKUP($A283,csapatok!$A:$NN,DQ$320,FALSE))-6),'csapat-ranglista'!$A:$FP,DQ$321,FALSE)/8,VLOOKUP(VLOOKUP($A283,csapatok!$A:$NN,DQ$320,FALSE),'csapat-ranglista'!$A:$FP,DQ$321,FALSE)/4),0)</f>
        <v>0</v>
      </c>
      <c r="DR283" s="223">
        <f>IFERROR(IF(RIGHT(VLOOKUP($A283,csapatok!$A:$NN,DR$320,FALSE),5)="Csere",VLOOKUP(LEFT(VLOOKUP($A283,csapatok!$A:$NN,DR$320,FALSE),LEN(VLOOKUP($A283,csapatok!$A:$NN,DR$320,FALSE))-6),'csapat-ranglista'!$A:$FP,DR$321,FALSE)/8,VLOOKUP(VLOOKUP($A283,csapatok!$A:$NN,DR$320,FALSE),'csapat-ranglista'!$A:$FP,DR$321,FALSE)/4),0)</f>
        <v>0</v>
      </c>
      <c r="DS283" s="223">
        <f>IFERROR(IF(RIGHT(VLOOKUP($A283,csapatok!$A:$NN,DS$320,FALSE),5)="Csere",VLOOKUP(LEFT(VLOOKUP($A283,csapatok!$A:$NN,DS$320,FALSE),LEN(VLOOKUP($A283,csapatok!$A:$NN,DS$320,FALSE))-6),'csapat-ranglista'!$A:$FP,DS$321,FALSE)/8,VLOOKUP(VLOOKUP($A283,csapatok!$A:$NN,DS$320,FALSE),'csapat-ranglista'!$A:$FP,DS$321,FALSE)/4),0)</f>
        <v>0</v>
      </c>
      <c r="DT283" s="223">
        <f>IFERROR(IF(RIGHT(VLOOKUP($A283,csapatok!$A:$NN,DT$320,FALSE),5)="Csere",VLOOKUP(LEFT(VLOOKUP($A283,csapatok!$A:$NN,DT$320,FALSE),LEN(VLOOKUP($A283,csapatok!$A:$NN,DT$320,FALSE))-6),'csapat-ranglista'!$A:$FP,DT$321,FALSE)/8,VLOOKUP(VLOOKUP($A283,csapatok!$A:$NN,DT$320,FALSE),'csapat-ranglista'!$A:$FP,DT$321,FALSE)/4),0)</f>
        <v>0</v>
      </c>
      <c r="DU283" s="223">
        <f>IFERROR(IF(RIGHT(VLOOKUP($A283,csapatok!$A:$NN,DU$320,FALSE),5)="Csere",VLOOKUP(LEFT(VLOOKUP($A283,csapatok!$A:$NN,DU$320,FALSE),LEN(VLOOKUP($A283,csapatok!$A:$NN,DU$320,FALSE))-6),'csapat-ranglista'!$A:$FP,DU$321,FALSE)/8,VLOOKUP(VLOOKUP($A283,csapatok!$A:$NN,DU$320,FALSE),'csapat-ranglista'!$A:$FP,DU$321,FALSE)/4),0)</f>
        <v>0</v>
      </c>
      <c r="DV283" s="223">
        <f>IFERROR(IF(RIGHT(VLOOKUP($A283,csapatok!$A:$NN,DV$320,FALSE),5)="Csere",VLOOKUP(LEFT(VLOOKUP($A283,csapatok!$A:$NN,DV$320,FALSE),LEN(VLOOKUP($A283,csapatok!$A:$NN,DV$320,FALSE))-6),'csapat-ranglista'!$A:$FP,DV$321,FALSE)/8,VLOOKUP(VLOOKUP($A283,csapatok!$A:$NN,DV$320,FALSE),'csapat-ranglista'!$A:$FP,DV$321,FALSE)/4),0)</f>
        <v>0</v>
      </c>
      <c r="DW283" s="223">
        <f>IFERROR(IF(RIGHT(VLOOKUP($A283,csapatok!$A:$NN,DW$320,FALSE),5)="Csere",VLOOKUP(LEFT(VLOOKUP($A283,csapatok!$A:$NN,DW$320,FALSE),LEN(VLOOKUP($A283,csapatok!$A:$NN,DW$320,FALSE))-6),'csapat-ranglista'!$A:$FP,DW$321,FALSE)/8,VLOOKUP(VLOOKUP($A283,csapatok!$A:$NN,DW$320,FALSE),'csapat-ranglista'!$A:$FP,DW$321,FALSE)/4),0)</f>
        <v>0</v>
      </c>
      <c r="DX283" s="223">
        <f>IFERROR(IF(RIGHT(VLOOKUP($A283,csapatok!$A:$NN,DX$320,FALSE),5)="Csere",VLOOKUP(LEFT(VLOOKUP($A283,csapatok!$A:$NN,DX$320,FALSE),LEN(VLOOKUP($A283,csapatok!$A:$NN,DX$320,FALSE))-6),'csapat-ranglista'!$A:$FP,DX$321,FALSE)/8,VLOOKUP(VLOOKUP($A283,csapatok!$A:$NN,DX$320,FALSE),'csapat-ranglista'!$A:$FP,DX$321,FALSE)/4),0)</f>
        <v>0</v>
      </c>
      <c r="DY283" s="223">
        <f>IFERROR(IF(RIGHT(VLOOKUP($A283,csapatok!$A:$NN,DY$320,FALSE),5)="Csere",VLOOKUP(LEFT(VLOOKUP($A283,csapatok!$A:$NN,DY$320,FALSE),LEN(VLOOKUP($A283,csapatok!$A:$NN,DY$320,FALSE))-6),'csapat-ranglista'!$A:$FP,DY$321,FALSE)/8,VLOOKUP(VLOOKUP($A283,csapatok!$A:$NN,DY$320,FALSE),'csapat-ranglista'!$A:$FP,DY$321,FALSE)/4),0)</f>
        <v>0</v>
      </c>
      <c r="DZ283" s="223">
        <f>IFERROR(IF(RIGHT(VLOOKUP($A283,csapatok!$A:$NN,DZ$320,FALSE),5)="Csere",VLOOKUP(LEFT(VLOOKUP($A283,csapatok!$A:$NN,DZ$320,FALSE),LEN(VLOOKUP($A283,csapatok!$A:$NN,DZ$320,FALSE))-6),'csapat-ranglista'!$A:$FP,DZ$321,FALSE)/8,VLOOKUP(VLOOKUP($A283,csapatok!$A:$NN,DZ$320,FALSE),'csapat-ranglista'!$A:$FP,DZ$321,FALSE)/4),0)</f>
        <v>0</v>
      </c>
      <c r="EA283" s="223">
        <f>IFERROR(IF(RIGHT(VLOOKUP($A283,csapatok!$A:$NN,EA$320,FALSE),5)="Csere",VLOOKUP(LEFT(VLOOKUP($A283,csapatok!$A:$NN,EA$320,FALSE),LEN(VLOOKUP($A283,csapatok!$A:$NN,EA$320,FALSE))-6),'csapat-ranglista'!$A:$FP,EA$321,FALSE)/8,VLOOKUP(VLOOKUP($A283,csapatok!$A:$NN,EA$320,FALSE),'csapat-ranglista'!$A:$FP,EA$321,FALSE)/4),0)</f>
        <v>0</v>
      </c>
      <c r="EB283" s="223">
        <f>IFERROR(IF(RIGHT(VLOOKUP($A283,csapatok!$A:$NN,EB$320,FALSE),5)="Csere",VLOOKUP(LEFT(VLOOKUP($A283,csapatok!$A:$NN,EB$320,FALSE),LEN(VLOOKUP($A283,csapatok!$A:$NN,EB$320,FALSE))-6),'csapat-ranglista'!$A:$FP,EB$321,FALSE)/8,VLOOKUP(VLOOKUP($A283,csapatok!$A:$NN,EB$320,FALSE),'csapat-ranglista'!$A:$FP,EB$321,FALSE)/4),0)</f>
        <v>0</v>
      </c>
      <c r="EC283" s="223">
        <f>IFERROR(IF(RIGHT(VLOOKUP($A283,csapatok!$A:$NN,EC$320,FALSE),5)="Csere",VLOOKUP(LEFT(VLOOKUP($A283,csapatok!$A:$NN,EC$320,FALSE),LEN(VLOOKUP($A283,csapatok!$A:$NN,EC$320,FALSE))-6),'csapat-ranglista'!$A:$FP,EC$321,FALSE)/8,VLOOKUP(VLOOKUP($A283,csapatok!$A:$NN,EC$320,FALSE),'csapat-ranglista'!$A:$FP,EC$321,FALSE)/4),0)</f>
        <v>0</v>
      </c>
      <c r="ED283" s="223">
        <f>IFERROR(IF(RIGHT(VLOOKUP($A283,csapatok!$A:$NN,ED$320,FALSE),5)="Csere",VLOOKUP(LEFT(VLOOKUP($A283,csapatok!$A:$NN,ED$320,FALSE),LEN(VLOOKUP($A283,csapatok!$A:$NN,ED$320,FALSE))-6),'csapat-ranglista'!$A:$FP,ED$321,FALSE)/8,VLOOKUP(VLOOKUP($A283,csapatok!$A:$NN,ED$320,FALSE),'csapat-ranglista'!$A:$FP,ED$321,FALSE)/4),0)</f>
        <v>0</v>
      </c>
      <c r="EE283" s="223">
        <f>IFERROR(IF(RIGHT(VLOOKUP($A283,csapatok!$A:$NN,EE$320,FALSE),5)="Csere",VLOOKUP(LEFT(VLOOKUP($A283,csapatok!$A:$NN,EE$320,FALSE),LEN(VLOOKUP($A283,csapatok!$A:$NN,EE$320,FALSE))-6),'csapat-ranglista'!$A:$FP,EE$321,FALSE)/8,VLOOKUP(VLOOKUP($A283,csapatok!$A:$NN,EE$320,FALSE),'csapat-ranglista'!$A:$FP,EE$321,FALSE)/4),0)</f>
        <v>0</v>
      </c>
      <c r="EF283" s="223">
        <f>IFERROR(IF(RIGHT(VLOOKUP($A283,csapatok!$A:$NN,EF$320,FALSE),5)="Csere",VLOOKUP(LEFT(VLOOKUP($A283,csapatok!$A:$NN,EF$320,FALSE),LEN(VLOOKUP($A283,csapatok!$A:$NN,EF$320,FALSE))-6),'csapat-ranglista'!$A:$FP,EF$321,FALSE)/8,VLOOKUP(VLOOKUP($A283,csapatok!$A:$NN,EF$320,FALSE),'csapat-ranglista'!$A:$FP,EF$321,FALSE)/4),0)</f>
        <v>0</v>
      </c>
      <c r="EG283" s="223">
        <f>IFERROR(IF(RIGHT(VLOOKUP($A283,csapatok!$A:$NN,EG$320,FALSE),5)="Csere",VLOOKUP(LEFT(VLOOKUP($A283,csapatok!$A:$NN,EG$320,FALSE),LEN(VLOOKUP($A283,csapatok!$A:$NN,EG$320,FALSE))-6),'csapat-ranglista'!$A:$FP,EG$321,FALSE)/8,VLOOKUP(VLOOKUP($A283,csapatok!$A:$NN,EG$320,FALSE),'csapat-ranglista'!$A:$FP,EG$321,FALSE)/4),0)</f>
        <v>0</v>
      </c>
      <c r="EH283" s="223">
        <f>IFERROR(IF(RIGHT(VLOOKUP($A283,csapatok!$A:$NN,EH$320,FALSE),5)="Csere",VLOOKUP(LEFT(VLOOKUP($A283,csapatok!$A:$NN,EH$320,FALSE),LEN(VLOOKUP($A283,csapatok!$A:$NN,EH$320,FALSE))-6),'csapat-ranglista'!$A:$FP,EH$321,FALSE)/8,VLOOKUP(VLOOKUP($A283,csapatok!$A:$NN,EH$320,FALSE),'csapat-ranglista'!$A:$FP,EH$321,FALSE)/4),0)</f>
        <v>0</v>
      </c>
      <c r="EI283" s="223">
        <f>IFERROR(IF(RIGHT(VLOOKUP($A283,csapatok!$A:$NN,EI$320,FALSE),5)="Csere",VLOOKUP(LEFT(VLOOKUP($A283,csapatok!$A:$NN,EI$320,FALSE),LEN(VLOOKUP($A283,csapatok!$A:$NN,EI$320,FALSE))-6),'csapat-ranglista'!$A:$FP,EI$321,FALSE)/8,VLOOKUP(VLOOKUP($A283,csapatok!$A:$NN,EI$320,FALSE),'csapat-ranglista'!$A:$FP,EI$321,FALSE)/4),0)</f>
        <v>0</v>
      </c>
      <c r="EJ283" s="223">
        <f>IFERROR(IF(RIGHT(VLOOKUP($A283,csapatok!$A:$NN,EJ$320,FALSE),5)="Csere",VLOOKUP(LEFT(VLOOKUP($A283,csapatok!$A:$NN,EJ$320,FALSE),LEN(VLOOKUP($A283,csapatok!$A:$NN,EJ$320,FALSE))-6),'csapat-ranglista'!$A:$FP,EJ$321,FALSE)/8,VLOOKUP(VLOOKUP($A283,csapatok!$A:$NN,EJ$320,FALSE),'csapat-ranglista'!$A:$FP,EJ$321,FALSE)/4),0)</f>
        <v>0</v>
      </c>
      <c r="EK283" s="223">
        <f>IFERROR(IF(RIGHT(VLOOKUP($A283,csapatok!$A:$NN,EK$320,FALSE),5)="Csere",VLOOKUP(LEFT(VLOOKUP($A283,csapatok!$A:$NN,EK$320,FALSE),LEN(VLOOKUP($A283,csapatok!$A:$NN,EK$320,FALSE))-6),'csapat-ranglista'!$A:$FP,EK$321,FALSE)/8,VLOOKUP(VLOOKUP($A283,csapatok!$A:$NN,EK$320,FALSE),'csapat-ranglista'!$A:$FP,EK$321,FALSE)/4),0)</f>
        <v>0</v>
      </c>
      <c r="EL283" s="223">
        <f>IFERROR(IF(RIGHT(VLOOKUP($A283,csapatok!$A:$NN,EL$320,FALSE),5)="Csere",VLOOKUP(LEFT(VLOOKUP($A283,csapatok!$A:$NN,EL$320,FALSE),LEN(VLOOKUP($A283,csapatok!$A:$NN,EL$320,FALSE))-6),'csapat-ranglista'!$A:$FP,EL$321,FALSE)/8,VLOOKUP(VLOOKUP($A283,csapatok!$A:$NN,EL$320,FALSE),'csapat-ranglista'!$A:$FP,EL$321,FALSE)/4),0)</f>
        <v>0</v>
      </c>
      <c r="EM283" s="223">
        <f>IFERROR(IF(RIGHT(VLOOKUP($A283,csapatok!$A:$NN,EM$320,FALSE),5)="Csere",VLOOKUP(LEFT(VLOOKUP($A283,csapatok!$A:$NN,EM$320,FALSE),LEN(VLOOKUP($A283,csapatok!$A:$NN,EM$320,FALSE))-6),'csapat-ranglista'!$A:$FP,EM$321,FALSE)/8,VLOOKUP(VLOOKUP($A283,csapatok!$A:$NN,EM$320,FALSE),'csapat-ranglista'!$A:$FP,EM$321,FALSE)/4),0)</f>
        <v>0</v>
      </c>
      <c r="EN283" s="223">
        <f>IFERROR(IF(RIGHT(VLOOKUP($A283,csapatok!$A:$NN,EN$320,FALSE),5)="Csere",VLOOKUP(LEFT(VLOOKUP($A283,csapatok!$A:$NN,EN$320,FALSE),LEN(VLOOKUP($A283,csapatok!$A:$NN,EN$320,FALSE))-6),'csapat-ranglista'!$A:$FP,EN$321,FALSE)/8,VLOOKUP(VLOOKUP($A283,csapatok!$A:$NN,EN$320,FALSE),'csapat-ranglista'!$A:$FP,EN$321,FALSE)/4),0)</f>
        <v>0</v>
      </c>
      <c r="EO283" s="223">
        <f>IFERROR(IF(RIGHT(VLOOKUP($A283,csapatok!$A:$NN,EO$320,FALSE),5)="Csere",VLOOKUP(LEFT(VLOOKUP($A283,csapatok!$A:$NN,EO$320,FALSE),LEN(VLOOKUP($A283,csapatok!$A:$NN,EO$320,FALSE))-6),'csapat-ranglista'!$A:$FP,EO$321,FALSE)/8,VLOOKUP(VLOOKUP($A283,csapatok!$A:$NN,EO$320,FALSE),'csapat-ranglista'!$A:$FP,EO$321,FALSE)/4),0)</f>
        <v>0</v>
      </c>
      <c r="EP283" s="223">
        <f>IFERROR(IF(RIGHT(VLOOKUP($A283,csapatok!$A:$NN,EP$320,FALSE),5)="Csere",VLOOKUP(LEFT(VLOOKUP($A283,csapatok!$A:$NN,EP$320,FALSE),LEN(VLOOKUP($A283,csapatok!$A:$NN,EP$320,FALSE))-6),'csapat-ranglista'!$A:$FP,EP$321,FALSE)/8,VLOOKUP(VLOOKUP($A283,csapatok!$A:$NN,EP$320,FALSE),'csapat-ranglista'!$A:$FP,EP$321,FALSE)/4),0)</f>
        <v>0</v>
      </c>
      <c r="EQ283" s="223">
        <f>IFERROR(IF(RIGHT(VLOOKUP($A283,csapatok!$A:$NN,EQ$320,FALSE),5)="Csere",VLOOKUP(LEFT(VLOOKUP($A283,csapatok!$A:$NN,EQ$320,FALSE),LEN(VLOOKUP($A283,csapatok!$A:$NN,EQ$320,FALSE))-6),'csapat-ranglista'!$A:$FP,EQ$321,FALSE)/8,VLOOKUP(VLOOKUP($A283,csapatok!$A:$NN,EQ$320,FALSE),'csapat-ranglista'!$A:$FP,EQ$321,FALSE)/4),0)</f>
        <v>0</v>
      </c>
      <c r="ER283" s="223">
        <f>IFERROR(IF(RIGHT(VLOOKUP($A283,csapatok!$A:$NN,ER$320,FALSE),5)="Csere",VLOOKUP(LEFT(VLOOKUP($A283,csapatok!$A:$NN,ER$320,FALSE),LEN(VLOOKUP($A283,csapatok!$A:$NN,ER$320,FALSE))-6),'csapat-ranglista'!$A:$FP,ER$321,FALSE)/8,VLOOKUP(VLOOKUP($A283,csapatok!$A:$NN,ER$320,FALSE),'csapat-ranglista'!$A:$FP,ER$321,FALSE)/4),0)</f>
        <v>0</v>
      </c>
      <c r="ES283" s="223">
        <f>IFERROR(IF(RIGHT(VLOOKUP($A283,csapatok!$A:$NN,ES$320,FALSE),5)="Csere",VLOOKUP(LEFT(VLOOKUP($A283,csapatok!$A:$NN,ES$320,FALSE),LEN(VLOOKUP($A283,csapatok!$A:$NN,ES$320,FALSE))-6),'csapat-ranglista'!$A:$FP,ES$321,FALSE)/8,VLOOKUP(VLOOKUP($A283,csapatok!$A:$NN,ES$320,FALSE),'csapat-ranglista'!$A:$FP,ES$321,FALSE)/4),0)</f>
        <v>0</v>
      </c>
      <c r="ET283" s="223">
        <f>IFERROR(IF(RIGHT(VLOOKUP($A283,csapatok!$A:$NN,ET$320,FALSE),5)="Csere",VLOOKUP(LEFT(VLOOKUP($A283,csapatok!$A:$NN,ET$320,FALSE),LEN(VLOOKUP($A283,csapatok!$A:$NN,ET$320,FALSE))-6),'csapat-ranglista'!$A:$FP,ET$321,FALSE)/8,VLOOKUP(VLOOKUP($A283,csapatok!$A:$NN,ET$320,FALSE),'csapat-ranglista'!$A:$FP,ET$321,FALSE)/4),0)</f>
        <v>0</v>
      </c>
      <c r="EU283" s="223">
        <f>IFERROR(IF(RIGHT(VLOOKUP($A283,csapatok!$A:$NN,EU$320,FALSE),5)="Csere",VLOOKUP(LEFT(VLOOKUP($A283,csapatok!$A:$NN,EU$320,FALSE),LEN(VLOOKUP($A283,csapatok!$A:$NN,EU$320,FALSE))-6),'csapat-ranglista'!$A:$FP,EU$321,FALSE)/8,VLOOKUP(VLOOKUP($A283,csapatok!$A:$NN,EU$320,FALSE),'csapat-ranglista'!$A:$FP,EU$321,FALSE)/4),0)</f>
        <v>0</v>
      </c>
      <c r="EV283" s="223">
        <f>IFERROR(IF(RIGHT(VLOOKUP($A283,csapatok!$A:$NN,EV$320,FALSE),5)="Csere",VLOOKUP(LEFT(VLOOKUP($A283,csapatok!$A:$NN,EV$320,FALSE),LEN(VLOOKUP($A283,csapatok!$A:$NN,EV$320,FALSE))-6),'csapat-ranglista'!$A:$FP,EV$321,FALSE)/8,VLOOKUP(VLOOKUP($A283,csapatok!$A:$NN,EV$320,FALSE),'csapat-ranglista'!$A:$FP,EV$321,FALSE)/4),0)</f>
        <v>0</v>
      </c>
      <c r="EW283" s="223">
        <f>IFERROR(IF(RIGHT(VLOOKUP($A283,csapatok!$A:$NN,EW$320,FALSE),5)="Csere",VLOOKUP(LEFT(VLOOKUP($A283,csapatok!$A:$NN,EW$320,FALSE),LEN(VLOOKUP($A283,csapatok!$A:$NN,EW$320,FALSE))-6),'csapat-ranglista'!$A:$FP,EW$321,FALSE)/8,VLOOKUP(VLOOKUP($A283,csapatok!$A:$NN,EW$320,FALSE),'csapat-ranglista'!$A:$FP,EW$321,FALSE)/4),0)</f>
        <v>0</v>
      </c>
      <c r="EX283" s="223">
        <f>IFERROR(IF(RIGHT(VLOOKUP($A283,csapatok!$A:$NN,EX$320,FALSE),5)="Csere",VLOOKUP(LEFT(VLOOKUP($A283,csapatok!$A:$NN,EX$320,FALSE),LEN(VLOOKUP($A283,csapatok!$A:$NN,EX$320,FALSE))-6),'csapat-ranglista'!$A:$FP,EX$321,FALSE)/8,VLOOKUP(VLOOKUP($A283,csapatok!$A:$NN,EX$320,FALSE),'csapat-ranglista'!$A:$FP,EX$321,FALSE)/4),0)</f>
        <v>0</v>
      </c>
      <c r="EY283" s="223">
        <f>IFERROR(IF(RIGHT(VLOOKUP($A283,csapatok!$A:$NN,EY$320,FALSE),5)="Csere",VLOOKUP(LEFT(VLOOKUP($A283,csapatok!$A:$NN,EY$320,FALSE),LEN(VLOOKUP($A283,csapatok!$A:$NN,EY$320,FALSE))-6),'csapat-ranglista'!$A:$FP,EY$321,FALSE)/8,VLOOKUP(VLOOKUP($A283,csapatok!$A:$NN,EY$320,FALSE),'csapat-ranglista'!$A:$FP,EY$321,FALSE)/4),0)</f>
        <v>0</v>
      </c>
      <c r="EZ283" s="223">
        <f>IFERROR(IF(RIGHT(VLOOKUP($A283,csapatok!$A:$NN,EZ$320,FALSE),5)="Csere",VLOOKUP(LEFT(VLOOKUP($A283,csapatok!$A:$NN,EZ$320,FALSE),LEN(VLOOKUP($A283,csapatok!$A:$NN,EZ$320,FALSE))-6),'csapat-ranglista'!$A:$FP,EZ$321,FALSE)/8,VLOOKUP(VLOOKUP($A283,csapatok!$A:$NN,EZ$320,FALSE),'csapat-ranglista'!$A:$FP,EZ$321,FALSE)/4),0)</f>
        <v>0</v>
      </c>
      <c r="FA283" s="223">
        <f>IFERROR(IF(RIGHT(VLOOKUP($A283,csapatok!$A:$NN,FA$320,FALSE),5)="Csere",VLOOKUP(LEFT(VLOOKUP($A283,csapatok!$A:$NN,FA$320,FALSE),LEN(VLOOKUP($A283,csapatok!$A:$NN,FA$320,FALSE))-6),'csapat-ranglista'!$A:$FP,FA$321,FALSE)/8,VLOOKUP(VLOOKUP($A283,csapatok!$A:$NN,FA$320,FALSE),'csapat-ranglista'!$A:$FP,FA$321,FALSE)/4),0)</f>
        <v>0</v>
      </c>
      <c r="FB283" s="223">
        <f>IFERROR(IF(RIGHT(VLOOKUP($A283,csapatok!$A:$NN,FB$320,FALSE),5)="Csere",VLOOKUP(LEFT(VLOOKUP($A283,csapatok!$A:$NN,FB$320,FALSE),LEN(VLOOKUP($A283,csapatok!$A:$NN,FB$320,FALSE))-6),'csapat-ranglista'!$A:$FP,FB$321,FALSE)/8,VLOOKUP(VLOOKUP($A283,csapatok!$A:$NN,FB$320,FALSE),'csapat-ranglista'!$A:$FP,FB$321,FALSE)/4),0)</f>
        <v>0</v>
      </c>
      <c r="FC283" s="223">
        <f>IFERROR(IF(RIGHT(VLOOKUP($A283,csapatok!$A:$NN,FC$320,FALSE),5)="Csere",VLOOKUP(LEFT(VLOOKUP($A283,csapatok!$A:$NN,FC$320,FALSE),LEN(VLOOKUP($A283,csapatok!$A:$NN,FC$320,FALSE))-6),'csapat-ranglista'!$A:$FP,FC$321,FALSE)/8,VLOOKUP(VLOOKUP($A283,csapatok!$A:$NN,FC$320,FALSE),'csapat-ranglista'!$A:$FP,FC$321,FALSE)/4),0)</f>
        <v>0</v>
      </c>
      <c r="FD283" s="224">
        <f>versenyek!$QY$11*IFERROR(VLOOKUP(VLOOKUP($A283,versenyek!QX:QZ,3,FALSE),szabalyok!$A$16:$B$23,2,FALSE)/4,0)</f>
        <v>0</v>
      </c>
      <c r="FE283" s="224">
        <f>versenyek!$RB$11*IFERROR(VLOOKUP(VLOOKUP($A283,versenyek!RA:RC,3,FALSE),szabalyok!$A$16:$B$23,2,FALSE)/4,0)</f>
        <v>0</v>
      </c>
      <c r="FF283" s="223">
        <f>IFERROR(IF(RIGHT(VLOOKUP($A283,csapatok!$A:$NN,FF$320,FALSE),5)="Csere",VLOOKUP(LEFT(VLOOKUP($A283,csapatok!$A:$NN,FF$320,FALSE),LEN(VLOOKUP($A283,csapatok!$A:$NN,FF$320,FALSE))-6),'csapat-ranglista'!$A:$FP,FF$321,FALSE)/8,VLOOKUP(VLOOKUP($A283,csapatok!$A:$NN,FF$320,FALSE),'csapat-ranglista'!$A:$FP,FF$321,FALSE)/4),0)</f>
        <v>0</v>
      </c>
      <c r="FG283" s="223">
        <f>IFERROR(IF(RIGHT(VLOOKUP($A283,csapatok!$A:$NN,FG$320,FALSE),5)="Csere",VLOOKUP(LEFT(VLOOKUP($A283,csapatok!$A:$NN,FG$320,FALSE),LEN(VLOOKUP($A283,csapatok!$A:$NN,FG$320,FALSE))-6),'csapat-ranglista'!$A:$FP,FG$321,FALSE)/8,VLOOKUP(VLOOKUP($A283,csapatok!$A:$NN,FG$320,FALSE),'csapat-ranglista'!$A:$FP,FG$321,FALSE)/4),0)</f>
        <v>0</v>
      </c>
      <c r="FH283" s="223">
        <f>IFERROR(IF(RIGHT(VLOOKUP($A283,csapatok!$A:$NN,FH$320,FALSE),5)="Csere",VLOOKUP(LEFT(VLOOKUP($A283,csapatok!$A:$NN,FH$320,FALSE),LEN(VLOOKUP($A283,csapatok!$A:$NN,FH$320,FALSE))-6),'csapat-ranglista'!$A:$FP,FH$321,FALSE)/8,VLOOKUP(VLOOKUP($A283,csapatok!$A:$NN,FH$320,FALSE),'csapat-ranglista'!$A:$FP,FH$321,FALSE)/4),0)</f>
        <v>0</v>
      </c>
      <c r="FI283" s="223">
        <f>IFERROR(IF(RIGHT(VLOOKUP($A283,csapatok!$A:$NN,FI$320,FALSE),5)="Csere",VLOOKUP(LEFT(VLOOKUP($A283,csapatok!$A:$NN,FI$320,FALSE),LEN(VLOOKUP($A283,csapatok!$A:$NN,FI$320,FALSE))-6),'csapat-ranglista'!$A:$FP,FI$321,FALSE)/8,VLOOKUP(VLOOKUP($A283,csapatok!$A:$NN,FI$320,FALSE),'csapat-ranglista'!$A:$FP,FI$321,FALSE)/4),0)</f>
        <v>0</v>
      </c>
      <c r="FJ283" s="223">
        <f>IFERROR(IF(RIGHT(VLOOKUP($A283,csapatok!$A:$NN,FJ$320,FALSE),5)="Csere",VLOOKUP(LEFT(VLOOKUP($A283,csapatok!$A:$NN,FJ$320,FALSE),LEN(VLOOKUP($A283,csapatok!$A:$NN,FJ$320,FALSE))-6),'csapat-ranglista'!$A:$FP,FJ$321,FALSE)/8,VLOOKUP(VLOOKUP($A283,csapatok!$A:$NN,FJ$320,FALSE),'csapat-ranglista'!$A:$FP,FJ$321,FALSE)/4),0)</f>
        <v>0</v>
      </c>
      <c r="FK283" s="223">
        <f>IFERROR(IF(RIGHT(VLOOKUP($A283,csapatok!$A:$NN,FK$320,FALSE),5)="Csere",VLOOKUP(LEFT(VLOOKUP($A283,csapatok!$A:$NN,FK$320,FALSE),LEN(VLOOKUP($A283,csapatok!$A:$NN,FK$320,FALSE))-6),'csapat-ranglista'!$A:$FP,FK$321,FALSE)/8,VLOOKUP(VLOOKUP($A283,csapatok!$A:$NN,FK$320,FALSE),'csapat-ranglista'!$A:$FP,FK$321,FALSE)/4),0)</f>
        <v>0</v>
      </c>
      <c r="FL283" s="223">
        <f>IFERROR(IF(RIGHT(VLOOKUP($A283,csapatok!$A:$NN,FL$320,FALSE),5)="Csere",VLOOKUP(LEFT(VLOOKUP($A283,csapatok!$A:$NN,FL$320,FALSE),LEN(VLOOKUP($A283,csapatok!$A:$NN,FL$320,FALSE))-6),'csapat-ranglista'!$A:$FP,FL$321,FALSE)/8,VLOOKUP(VLOOKUP($A283,csapatok!$A:$NN,FL$320,FALSE),'csapat-ranglista'!$A:$FP,FL$321,FALSE)/4),0)</f>
        <v>0</v>
      </c>
      <c r="FM283" s="223">
        <f>IFERROR(IF(RIGHT(VLOOKUP($A283,csapatok!$A:$NN,FM$320,FALSE),5)="Csere",VLOOKUP(LEFT(VLOOKUP($A283,csapatok!$A:$NN,FM$320,FALSE),LEN(VLOOKUP($A283,csapatok!$A:$NN,FM$320,FALSE))-6),'csapat-ranglista'!$A:$FP,FM$321,FALSE)/8,VLOOKUP(VLOOKUP($A283,csapatok!$A:$NN,FM$320,FALSE),'csapat-ranglista'!$A:$FP,FM$321,FALSE)/4),0)</f>
        <v>0</v>
      </c>
      <c r="FN283" s="223">
        <f>IFERROR(IF(RIGHT(VLOOKUP($A283,csapatok!$A:$NN,FN$320,FALSE),5)="Csere",VLOOKUP(LEFT(VLOOKUP($A283,csapatok!$A:$NN,FN$320,FALSE),LEN(VLOOKUP($A283,csapatok!$A:$NN,FN$320,FALSE))-6),'csapat-ranglista'!$A:$FP,FN$321,FALSE)/8,VLOOKUP(VLOOKUP($A283,csapatok!$A:$NN,FN$320,FALSE),'csapat-ranglista'!$A:$FP,FN$321,FALSE)/4),0)</f>
        <v>0</v>
      </c>
      <c r="FO283" s="223">
        <f>IFERROR(IF(RIGHT(VLOOKUP($A283,csapatok!$A:$NN,FO$320,FALSE),5)="Csere",VLOOKUP(LEFT(VLOOKUP($A283,csapatok!$A:$NN,FO$320,FALSE),LEN(VLOOKUP($A283,csapatok!$A:$NN,FO$320,FALSE))-6),'csapat-ranglista'!$A:$FP,FO$321,FALSE)/8,VLOOKUP(VLOOKUP($A283,csapatok!$A:$NN,FO$320,FALSE),'csapat-ranglista'!$A:$FP,FO$321,FALSE)/4),0)</f>
        <v>0</v>
      </c>
      <c r="FP283" s="223">
        <f>IFERROR(IF(RIGHT(VLOOKUP($A283,csapatok!$A:$NN,FP$320,FALSE),5)="Csere",VLOOKUP(LEFT(VLOOKUP($A283,csapatok!$A:$NN,FP$320,FALSE),LEN(VLOOKUP($A283,csapatok!$A:$NN,FP$320,FALSE))-6),'csapat-ranglista'!$A:$FP,FP$321,FALSE)/8,VLOOKUP(VLOOKUP($A283,csapatok!$A:$NN,FP$320,FALSE),'csapat-ranglista'!$A:$FP,FP$321,FALSE)/4),0)</f>
        <v>0</v>
      </c>
      <c r="FQ283" s="223">
        <f>IFERROR(IF(RIGHT(VLOOKUP($A283,csapatok!$A:$NN,FQ$320,FALSE),5)="Csere",VLOOKUP(LEFT(VLOOKUP($A283,csapatok!$A:$NN,FQ$320,FALSE),LEN(VLOOKUP($A283,csapatok!$A:$NN,FQ$320,FALSE))-6),'csapat-ranglista'!$A:$FP,FQ$321,FALSE)/8,VLOOKUP(VLOOKUP($A283,csapatok!$A:$NN,FQ$320,FALSE),'csapat-ranglista'!$A:$FP,FQ$321,FALSE)/4),0)</f>
        <v>0</v>
      </c>
      <c r="FR283" s="223">
        <f>IFERROR(IF(RIGHT(VLOOKUP($A283,csapatok!$A:$NN,FR$320,FALSE),5)="Csere",VLOOKUP(LEFT(VLOOKUP($A283,csapatok!$A:$NN,FR$320,FALSE),LEN(VLOOKUP($A283,csapatok!$A:$NN,FR$320,FALSE))-6),'csapat-ranglista'!$A:$FP,FR$321,FALSE)/8,VLOOKUP(VLOOKUP($A283,csapatok!$A:$NN,FR$320,FALSE),'csapat-ranglista'!$A:$FP,FR$321,FALSE)/4),0)</f>
        <v>0</v>
      </c>
      <c r="FS283" s="223">
        <f>IFERROR(IF(RIGHT(VLOOKUP($A283,csapatok!$A:$NN,FS$320,FALSE),5)="Csere",VLOOKUP(LEFT(VLOOKUP($A283,csapatok!$A:$NN,FS$320,FALSE),LEN(VLOOKUP($A283,csapatok!$A:$NN,FS$320,FALSE))-6),'csapat-ranglista'!$A:$FP,FS$321,FALSE)/8,VLOOKUP(VLOOKUP($A283,csapatok!$A:$NN,FS$320,FALSE),'csapat-ranglista'!$A:$FP,FS$321,FALSE)/4),0)</f>
        <v>0</v>
      </c>
      <c r="FT283" s="223">
        <f>IFERROR(IF(RIGHT(VLOOKUP($A283,csapatok!$A:$NN,FT$320,FALSE),5)="Csere",VLOOKUP(LEFT(VLOOKUP($A283,csapatok!$A:$NN,FT$320,FALSE),LEN(VLOOKUP($A283,csapatok!$A:$NN,FT$320,FALSE))-6),'csapat-ranglista'!$A:$FP,FT$321,FALSE)/8,VLOOKUP(VLOOKUP($A283,csapatok!$A:$NN,FT$320,FALSE),'csapat-ranglista'!$A:$FP,FT$321,FALSE)/4),0)</f>
        <v>0</v>
      </c>
      <c r="FU283" s="223">
        <f>IFERROR(IF(RIGHT(VLOOKUP($A283,csapatok!$A:$NN,FU$320,FALSE),5)="Csere",VLOOKUP(LEFT(VLOOKUP($A283,csapatok!$A:$NN,FU$320,FALSE),LEN(VLOOKUP($A283,csapatok!$A:$NN,FU$320,FALSE))-6),'csapat-ranglista'!$A:$FP,FU$321,FALSE)/8,VLOOKUP(VLOOKUP($A283,csapatok!$A:$NN,FU$320,FALSE),'csapat-ranglista'!$A:$FP,FU$321,FALSE)/4),0)</f>
        <v>0</v>
      </c>
      <c r="FV283" s="223">
        <f>IFERROR(IF(RIGHT(VLOOKUP($A283,csapatok!$A:$NN,FV$320,FALSE),5)="Csere",VLOOKUP(LEFT(VLOOKUP($A283,csapatok!$A:$NN,FV$320,FALSE),LEN(VLOOKUP($A283,csapatok!$A:$NN,FV$320,FALSE))-6),'csapat-ranglista'!$A:$FP,FV$321,FALSE)/8,VLOOKUP(VLOOKUP($A283,csapatok!$A:$NN,FV$320,FALSE),'csapat-ranglista'!$A:$FP,FV$321,FALSE)/4),0)</f>
        <v>0</v>
      </c>
      <c r="FW283" s="223">
        <f>IFERROR(IF(RIGHT(VLOOKUP($A283,csapatok!$A:$NN,FW$320,FALSE),5)="Csere",VLOOKUP(LEFT(VLOOKUP($A283,csapatok!$A:$NN,FW$320,FALSE),LEN(VLOOKUP($A283,csapatok!$A:$NN,FW$320,FALSE))-6),'csapat-ranglista'!$A:$FP,FW$321,FALSE)/8,VLOOKUP(VLOOKUP($A283,csapatok!$A:$NN,FW$320,FALSE),'csapat-ranglista'!$A:$FP,FW$321,FALSE)/4),0)</f>
        <v>0</v>
      </c>
      <c r="FX283" s="223">
        <f>IFERROR(IF(RIGHT(VLOOKUP($A283,csapatok!$A:$NN,FX$320,FALSE),5)="Csere",VLOOKUP(LEFT(VLOOKUP($A283,csapatok!$A:$NN,FX$320,FALSE),LEN(VLOOKUP($A283,csapatok!$A:$NN,FX$320,FALSE))-6),'csapat-ranglista'!$A:$FP,FX$321,FALSE)/8,VLOOKUP(VLOOKUP($A283,csapatok!$A:$NN,FX$320,FALSE),'csapat-ranglista'!$A:$FP,FX$321,FALSE)/4),0)</f>
        <v>0</v>
      </c>
      <c r="FY283" s="223">
        <f>IFERROR(IF(RIGHT(VLOOKUP($A283,csapatok!$A:$NN,FY$320,FALSE),5)="Csere",VLOOKUP(LEFT(VLOOKUP($A283,csapatok!$A:$NN,FY$320,FALSE),LEN(VLOOKUP($A283,csapatok!$A:$NN,FY$320,FALSE))-6),'csapat-ranglista'!$A:$FP,FY$321,FALSE)/8,VLOOKUP(VLOOKUP($A283,csapatok!$A:$NN,FY$320,FALSE),'csapat-ranglista'!$A:$FP,FY$321,FALSE)/4),0)</f>
        <v>0</v>
      </c>
      <c r="FZ283" s="223">
        <f>IFERROR(IF(RIGHT(VLOOKUP($A283,csapatok!$A:$NN,FZ$320,FALSE),5)="Csere",VLOOKUP(LEFT(VLOOKUP($A283,csapatok!$A:$NN,FZ$320,FALSE),LEN(VLOOKUP($A283,csapatok!$A:$NN,FZ$320,FALSE))-6),'csapat-ranglista'!$A:$FP,FZ$321,FALSE)/8,VLOOKUP(VLOOKUP($A283,csapatok!$A:$NN,FZ$320,FALSE),'csapat-ranglista'!$A:$FP,FZ$321,FALSE)/4),0)</f>
        <v>0</v>
      </c>
      <c r="GA283" s="223">
        <f>IFERROR(IF(RIGHT(VLOOKUP($A283,csapatok!$A:$NN,GA$320,FALSE),5)="Csere",VLOOKUP(LEFT(VLOOKUP($A283,csapatok!$A:$NN,GA$320,FALSE),LEN(VLOOKUP($A283,csapatok!$A:$NN,GA$320,FALSE))-6),'csapat-ranglista'!$A:$FP,GA$321,FALSE)/8,VLOOKUP(VLOOKUP($A283,csapatok!$A:$NN,GA$320,FALSE),'csapat-ranglista'!$A:$FP,GA$321,FALSE)/4),0)</f>
        <v>0</v>
      </c>
      <c r="GB283" s="223">
        <f>IFERROR(IF(RIGHT(VLOOKUP($A283,csapatok!$A:$NN,GB$320,FALSE),5)="Csere",VLOOKUP(LEFT(VLOOKUP($A283,csapatok!$A:$NN,GB$320,FALSE),LEN(VLOOKUP($A283,csapatok!$A:$NN,GB$320,FALSE))-6),'csapat-ranglista'!$A:$FP,GB$321,FALSE)/8,VLOOKUP(VLOOKUP($A283,csapatok!$A:$NN,GB$320,FALSE),'csapat-ranglista'!$A:$FP,GB$321,FALSE)/4),0)</f>
        <v>0</v>
      </c>
      <c r="GC283" s="223">
        <f>IFERROR(IF(RIGHT(VLOOKUP($A283,csapatok!$A:$NN,GC$320,FALSE),5)="Csere",VLOOKUP(LEFT(VLOOKUP($A283,csapatok!$A:$NN,GC$320,FALSE),LEN(VLOOKUP($A283,csapatok!$A:$NN,GC$320,FALSE))-6),'csapat-ranglista'!$A:$FP,GC$321,FALSE)/8,VLOOKUP(VLOOKUP($A283,csapatok!$A:$NN,GC$320,FALSE),'csapat-ranglista'!$A:$FP,GC$321,FALSE)/4),0)</f>
        <v>0</v>
      </c>
      <c r="GD283" s="247">
        <f>SUM(EQ283:GC283)</f>
        <v>0</v>
      </c>
    </row>
    <row r="284" spans="1:186">
      <c r="A284" s="1" t="s">
        <v>292</v>
      </c>
      <c r="B284" s="130"/>
      <c r="C284" s="131" t="str">
        <f>IF(B284=0,"",IF(B284&lt;$C$1,"felnőtt","ifi"))</f>
        <v/>
      </c>
      <c r="D284" s="32" t="s">
        <v>9</v>
      </c>
      <c r="E284" s="45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2.117803563512572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f>IFERROR(IF(RIGHT(VLOOKUP($A284,csapatok!$A:$BL,X$320,FALSE),5)="Csere",VLOOKUP(LEFT(VLOOKUP($A284,csapatok!$A:$BL,X$320,FALSE),LEN(VLOOKUP($A284,csapatok!$A:$BL,X$320,FALSE))-6),'csapat-ranglista'!$A:$FP,X$321,FALSE)/8,VLOOKUP(VLOOKUP($A284,csapatok!$A:$BL,X$320,FALSE),'csapat-ranglista'!$A:$FP,X$321,FALSE)/4),0)</f>
        <v>0</v>
      </c>
      <c r="Y284" s="32">
        <f>IFERROR(IF(RIGHT(VLOOKUP($A284,csapatok!$A:$BL,Y$320,FALSE),5)="Csere",VLOOKUP(LEFT(VLOOKUP($A284,csapatok!$A:$BL,Y$320,FALSE),LEN(VLOOKUP($A284,csapatok!$A:$BL,Y$320,FALSE))-6),'csapat-ranglista'!$A:$FP,Y$321,FALSE)/8,VLOOKUP(VLOOKUP($A284,csapatok!$A:$BL,Y$320,FALSE),'csapat-ranglista'!$A:$FP,Y$321,FALSE)/4),0)</f>
        <v>0</v>
      </c>
      <c r="Z284" s="32">
        <f>IFERROR(IF(RIGHT(VLOOKUP($A284,csapatok!$A:$BL,Z$320,FALSE),5)="Csere",VLOOKUP(LEFT(VLOOKUP($A284,csapatok!$A:$BL,Z$320,FALSE),LEN(VLOOKUP($A284,csapatok!$A:$BL,Z$320,FALSE))-6),'csapat-ranglista'!$A:$FP,Z$321,FALSE)/8,VLOOKUP(VLOOKUP($A284,csapatok!$A:$BL,Z$320,FALSE),'csapat-ranglista'!$A:$FP,Z$321,FALSE)/4),0)</f>
        <v>0</v>
      </c>
      <c r="AA284" s="32">
        <f>IFERROR(IF(RIGHT(VLOOKUP($A284,csapatok!$A:$BL,AA$320,FALSE),5)="Csere",VLOOKUP(LEFT(VLOOKUP($A284,csapatok!$A:$BL,AA$320,FALSE),LEN(VLOOKUP($A284,csapatok!$A:$BL,AA$320,FALSE))-6),'csapat-ranglista'!$A:$FP,AA$321,FALSE)/8,VLOOKUP(VLOOKUP($A284,csapatok!$A:$BL,AA$320,FALSE),'csapat-ranglista'!$A:$FP,AA$321,FALSE)/4),0)</f>
        <v>0</v>
      </c>
      <c r="AB284" s="223">
        <f>IFERROR(IF(RIGHT(VLOOKUP($A284,csapatok!$A:$BL,AB$320,FALSE),5)="Csere",VLOOKUP(LEFT(VLOOKUP($A284,csapatok!$A:$BL,AB$320,FALSE),LEN(VLOOKUP($A284,csapatok!$A:$BL,AB$320,FALSE))-6),'csapat-ranglista'!$A:$FP,AB$321,FALSE)/8,VLOOKUP(VLOOKUP($A284,csapatok!$A:$BL,AB$320,FALSE),'csapat-ranglista'!$A:$FP,AB$321,FALSE)/4),0)</f>
        <v>0</v>
      </c>
      <c r="AC284" s="223">
        <f>IFERROR(IF(RIGHT(VLOOKUP($A284,csapatok!$A:$BL,AC$320,FALSE),5)="Csere",VLOOKUP(LEFT(VLOOKUP($A284,csapatok!$A:$BL,AC$320,FALSE),LEN(VLOOKUP($A284,csapatok!$A:$BL,AC$320,FALSE))-6),'csapat-ranglista'!$A:$FP,AC$321,FALSE)/8,VLOOKUP(VLOOKUP($A284,csapatok!$A:$BL,AC$320,FALSE),'csapat-ranglista'!$A:$FP,AC$321,FALSE)/4),0)</f>
        <v>0</v>
      </c>
      <c r="AD284" s="223">
        <f>IFERROR(IF(RIGHT(VLOOKUP($A284,csapatok!$A:$BL,AD$320,FALSE),5)="Csere",VLOOKUP(LEFT(VLOOKUP($A284,csapatok!$A:$BL,AD$320,FALSE),LEN(VLOOKUP($A284,csapatok!$A:$BL,AD$320,FALSE))-6),'csapat-ranglista'!$A:$FP,AD$321,FALSE)/8,VLOOKUP(VLOOKUP($A284,csapatok!$A:$BL,AD$320,FALSE),'csapat-ranglista'!$A:$FP,AD$321,FALSE)/4),0)</f>
        <v>0</v>
      </c>
      <c r="AE284" s="223">
        <f>IFERROR(IF(RIGHT(VLOOKUP($A284,csapatok!$A:$BL,AE$320,FALSE),5)="Csere",VLOOKUP(LEFT(VLOOKUP($A284,csapatok!$A:$BL,AE$320,FALSE),LEN(VLOOKUP($A284,csapatok!$A:$BL,AE$320,FALSE))-6),'csapat-ranglista'!$A:$FP,AE$321,FALSE)/8,VLOOKUP(VLOOKUP($A284,csapatok!$A:$BL,AE$320,FALSE),'csapat-ranglista'!$A:$FP,AE$321,FALSE)/4),0)</f>
        <v>0</v>
      </c>
      <c r="AF284" s="223">
        <f>IFERROR(IF(RIGHT(VLOOKUP($A284,csapatok!$A:$BL,AF$320,FALSE),5)="Csere",VLOOKUP(LEFT(VLOOKUP($A284,csapatok!$A:$BL,AF$320,FALSE),LEN(VLOOKUP($A284,csapatok!$A:$BL,AF$320,FALSE))-6),'csapat-ranglista'!$A:$FP,AF$321,FALSE)/8,VLOOKUP(VLOOKUP($A284,csapatok!$A:$BL,AF$320,FALSE),'csapat-ranglista'!$A:$FP,AF$321,FALSE)/4),0)</f>
        <v>0</v>
      </c>
      <c r="AG284" s="223">
        <f>IFERROR(IF(RIGHT(VLOOKUP($A284,csapatok!$A:$BL,AG$320,FALSE),5)="Csere",VLOOKUP(LEFT(VLOOKUP($A284,csapatok!$A:$BL,AG$320,FALSE),LEN(VLOOKUP($A284,csapatok!$A:$BL,AG$320,FALSE))-6),'csapat-ranglista'!$A:$FP,AG$321,FALSE)/8,VLOOKUP(VLOOKUP($A284,csapatok!$A:$BL,AG$320,FALSE),'csapat-ranglista'!$A:$FP,AG$321,FALSE)/4),0)</f>
        <v>0</v>
      </c>
      <c r="AH284" s="223">
        <f>IFERROR(IF(RIGHT(VLOOKUP($A284,csapatok!$A:$BL,AH$320,FALSE),5)="Csere",VLOOKUP(LEFT(VLOOKUP($A284,csapatok!$A:$BL,AH$320,FALSE),LEN(VLOOKUP($A284,csapatok!$A:$BL,AH$320,FALSE))-6),'csapat-ranglista'!$A:$FP,AH$321,FALSE)/8,VLOOKUP(VLOOKUP($A284,csapatok!$A:$BL,AH$320,FALSE),'csapat-ranglista'!$A:$FP,AH$321,FALSE)/4),0)</f>
        <v>0</v>
      </c>
      <c r="AI284" s="223">
        <f>IFERROR(IF(RIGHT(VLOOKUP($A284,csapatok!$A:$BL,AI$320,FALSE),5)="Csere",VLOOKUP(LEFT(VLOOKUP($A284,csapatok!$A:$BL,AI$320,FALSE),LEN(VLOOKUP($A284,csapatok!$A:$BL,AI$320,FALSE))-6),'csapat-ranglista'!$A:$FP,AI$321,FALSE)/8,VLOOKUP(VLOOKUP($A284,csapatok!$A:$BL,AI$320,FALSE),'csapat-ranglista'!$A:$FP,AI$321,FALSE)/4),0)</f>
        <v>0</v>
      </c>
      <c r="AJ284" s="223">
        <f>IFERROR(IF(RIGHT(VLOOKUP($A284,csapatok!$A:$BL,AJ$320,FALSE),5)="Csere",VLOOKUP(LEFT(VLOOKUP($A284,csapatok!$A:$BL,AJ$320,FALSE),LEN(VLOOKUP($A284,csapatok!$A:$BL,AJ$320,FALSE))-6),'csapat-ranglista'!$A:$FP,AJ$321,FALSE)/8,VLOOKUP(VLOOKUP($A284,csapatok!$A:$BL,AJ$320,FALSE),'csapat-ranglista'!$A:$FP,AJ$321,FALSE)/2),0)</f>
        <v>0</v>
      </c>
      <c r="AK284" s="223">
        <f>IFERROR(IF(RIGHT(VLOOKUP($A284,csapatok!$A:$CN,AK$320,FALSE),5)="Csere",VLOOKUP(LEFT(VLOOKUP($A284,csapatok!$A:$CN,AK$320,FALSE),LEN(VLOOKUP($A284,csapatok!$A:$CN,AK$320,FALSE))-6),'csapat-ranglista'!$A:$FP,AK$321,FALSE)/8,VLOOKUP(VLOOKUP($A284,csapatok!$A:$CN,AK$320,FALSE),'csapat-ranglista'!$A:$FP,AK$321,FALSE)/4),0)</f>
        <v>0</v>
      </c>
      <c r="AL284" s="223">
        <f>IFERROR(IF(RIGHT(VLOOKUP($A284,csapatok!$A:$CN,AL$320,FALSE),5)="Csere",VLOOKUP(LEFT(VLOOKUP($A284,csapatok!$A:$CN,AL$320,FALSE),LEN(VLOOKUP($A284,csapatok!$A:$CN,AL$320,FALSE))-6),'csapat-ranglista'!$A:$FP,AL$321,FALSE)/8,VLOOKUP(VLOOKUP($A284,csapatok!$A:$CN,AL$320,FALSE),'csapat-ranglista'!$A:$FP,AL$321,FALSE)/4),0)</f>
        <v>0</v>
      </c>
      <c r="AM284" s="223">
        <f>IFERROR(IF(RIGHT(VLOOKUP($A284,csapatok!$A:$CN,AM$320,FALSE),5)="Csere",VLOOKUP(LEFT(VLOOKUP($A284,csapatok!$A:$CN,AM$320,FALSE),LEN(VLOOKUP($A284,csapatok!$A:$CN,AM$320,FALSE))-6),'csapat-ranglista'!$A:$FP,AM$321,FALSE)/8,VLOOKUP(VLOOKUP($A284,csapatok!$A:$CN,AM$320,FALSE),'csapat-ranglista'!$A:$FP,AM$321,FALSE)/4),0)</f>
        <v>0</v>
      </c>
      <c r="AN284" s="223">
        <f>IFERROR(IF(RIGHT(VLOOKUP($A284,csapatok!$A:$CN,AN$320,FALSE),5)="Csere",VLOOKUP(LEFT(VLOOKUP($A284,csapatok!$A:$CN,AN$320,FALSE),LEN(VLOOKUP($A284,csapatok!$A:$CN,AN$320,FALSE))-6),'csapat-ranglista'!$A:$FP,AN$321,FALSE)/8,VLOOKUP(VLOOKUP($A284,csapatok!$A:$CN,AN$320,FALSE),'csapat-ranglista'!$A:$FP,AN$321,FALSE)/4),0)</f>
        <v>0</v>
      </c>
      <c r="AO284" s="223">
        <f>IFERROR(IF(RIGHT(VLOOKUP($A284,csapatok!$A:$CN,AO$320,FALSE),5)="Csere",VLOOKUP(LEFT(VLOOKUP($A284,csapatok!$A:$CN,AO$320,FALSE),LEN(VLOOKUP($A284,csapatok!$A:$CN,AO$320,FALSE))-6),'csapat-ranglista'!$A:$FP,AO$321,FALSE)/8,VLOOKUP(VLOOKUP($A284,csapatok!$A:$CN,AO$320,FALSE),'csapat-ranglista'!$A:$FP,AO$321,FALSE)/4),0)</f>
        <v>0</v>
      </c>
      <c r="AP284" s="223">
        <f>IFERROR(IF(RIGHT(VLOOKUP($A284,csapatok!$A:$CN,AP$320,FALSE),5)="Csere",VLOOKUP(LEFT(VLOOKUP($A284,csapatok!$A:$CN,AP$320,FALSE),LEN(VLOOKUP($A284,csapatok!$A:$CN,AP$320,FALSE))-6),'csapat-ranglista'!$A:$FP,AP$321,FALSE)/8,VLOOKUP(VLOOKUP($A284,csapatok!$A:$CN,AP$320,FALSE),'csapat-ranglista'!$A:$FP,AP$321,FALSE)/4),0)</f>
        <v>0</v>
      </c>
      <c r="AQ284" s="223">
        <f>IFERROR(IF(RIGHT(VLOOKUP($A284,csapatok!$A:$CN,AQ$320,FALSE),5)="Csere",VLOOKUP(LEFT(VLOOKUP($A284,csapatok!$A:$CN,AQ$320,FALSE),LEN(VLOOKUP($A284,csapatok!$A:$CN,AQ$320,FALSE))-6),'csapat-ranglista'!$A:$FP,AQ$321,FALSE)/8,VLOOKUP(VLOOKUP($A284,csapatok!$A:$CN,AQ$320,FALSE),'csapat-ranglista'!$A:$FP,AQ$321,FALSE)/4),0)</f>
        <v>0</v>
      </c>
      <c r="AR284" s="223">
        <f>IFERROR(IF(RIGHT(VLOOKUP($A284,csapatok!$A:$CN,AR$320,FALSE),5)="Csere",VLOOKUP(LEFT(VLOOKUP($A284,csapatok!$A:$CN,AR$320,FALSE),LEN(VLOOKUP($A284,csapatok!$A:$CN,AR$320,FALSE))-6),'csapat-ranglista'!$A:$FP,AR$321,FALSE)/8,VLOOKUP(VLOOKUP($A284,csapatok!$A:$CN,AR$320,FALSE),'csapat-ranglista'!$A:$FP,AR$321,FALSE)/4),0)</f>
        <v>0</v>
      </c>
      <c r="AS284" s="223">
        <f>IFERROR(IF(RIGHT(VLOOKUP($A284,csapatok!$A:$CN,AS$320,FALSE),5)="Csere",VLOOKUP(LEFT(VLOOKUP($A284,csapatok!$A:$CN,AS$320,FALSE),LEN(VLOOKUP($A284,csapatok!$A:$CN,AS$320,FALSE))-6),'csapat-ranglista'!$A:$FP,AS$321,FALSE)/8,VLOOKUP(VLOOKUP($A284,csapatok!$A:$CN,AS$320,FALSE),'csapat-ranglista'!$A:$FP,AS$321,FALSE)/4),0)</f>
        <v>0</v>
      </c>
      <c r="AT284" s="223">
        <f>IFERROR(IF(RIGHT(VLOOKUP($A284,csapatok!$A:$CN,AT$320,FALSE),5)="Csere",VLOOKUP(LEFT(VLOOKUP($A284,csapatok!$A:$CN,AT$320,FALSE),LEN(VLOOKUP($A284,csapatok!$A:$CN,AT$320,FALSE))-6),'csapat-ranglista'!$A:$FP,AT$321,FALSE)/8,VLOOKUP(VLOOKUP($A284,csapatok!$A:$CN,AT$320,FALSE),'csapat-ranglista'!$A:$FP,AT$321,FALSE)/4),0)</f>
        <v>0</v>
      </c>
      <c r="AU284" s="223">
        <f>IFERROR(IF(RIGHT(VLOOKUP($A284,csapatok!$A:$CN,AU$320,FALSE),5)="Csere",VLOOKUP(LEFT(VLOOKUP($A284,csapatok!$A:$CN,AU$320,FALSE),LEN(VLOOKUP($A284,csapatok!$A:$CN,AU$320,FALSE))-6),'csapat-ranglista'!$A:$FP,AU$321,FALSE)/8,VLOOKUP(VLOOKUP($A284,csapatok!$A:$CN,AU$320,FALSE),'csapat-ranglista'!$A:$FP,AU$321,FALSE)/4),0)</f>
        <v>0</v>
      </c>
      <c r="AV284" s="223">
        <f>IFERROR(IF(RIGHT(VLOOKUP($A284,csapatok!$A:$CN,AV$320,FALSE),5)="Csere",VLOOKUP(LEFT(VLOOKUP($A284,csapatok!$A:$CN,AV$320,FALSE),LEN(VLOOKUP($A284,csapatok!$A:$CN,AV$320,FALSE))-6),'csapat-ranglista'!$A:$FP,AV$321,FALSE)/8,VLOOKUP(VLOOKUP($A284,csapatok!$A:$CN,AV$320,FALSE),'csapat-ranglista'!$A:$FP,AV$321,FALSE)/4),0)</f>
        <v>0</v>
      </c>
      <c r="AW284" s="223">
        <f>IFERROR(IF(RIGHT(VLOOKUP($A284,csapatok!$A:$CN,AW$320,FALSE),5)="Csere",VLOOKUP(LEFT(VLOOKUP($A284,csapatok!$A:$CN,AW$320,FALSE),LEN(VLOOKUP($A284,csapatok!$A:$CN,AW$320,FALSE))-6),'csapat-ranglista'!$A:$FP,AW$321,FALSE)/8,VLOOKUP(VLOOKUP($A284,csapatok!$A:$CN,AW$320,FALSE),'csapat-ranglista'!$A:$FP,AW$321,FALSE)/4),0)</f>
        <v>0</v>
      </c>
      <c r="AX284" s="223">
        <f>IFERROR(IF(RIGHT(VLOOKUP($A284,csapatok!$A:$CN,AX$320,FALSE),5)="Csere",VLOOKUP(LEFT(VLOOKUP($A284,csapatok!$A:$CN,AX$320,FALSE),LEN(VLOOKUP($A284,csapatok!$A:$CN,AX$320,FALSE))-6),'csapat-ranglista'!$A:$FP,AX$321,FALSE)/8,VLOOKUP(VLOOKUP($A284,csapatok!$A:$CN,AX$320,FALSE),'csapat-ranglista'!$A:$FP,AX$321,FALSE)/4),0)</f>
        <v>0</v>
      </c>
      <c r="AY284" s="223">
        <f>IFERROR(IF(RIGHT(VLOOKUP($A284,csapatok!$A:$NN,AY$320,FALSE),5)="Csere",VLOOKUP(LEFT(VLOOKUP($A284,csapatok!$A:$NN,AY$320,FALSE),LEN(VLOOKUP($A284,csapatok!$A:$NN,AY$320,FALSE))-6),'csapat-ranglista'!$A:$FP,AY$321,FALSE)/8,VLOOKUP(VLOOKUP($A284,csapatok!$A:$NN,AY$320,FALSE),'csapat-ranglista'!$A:$FP,AY$321,FALSE)/4),0)</f>
        <v>0</v>
      </c>
      <c r="AZ284" s="223">
        <f>IFERROR(IF(RIGHT(VLOOKUP($A284,csapatok!$A:$NN,AZ$320,FALSE),5)="Csere",VLOOKUP(LEFT(VLOOKUP($A284,csapatok!$A:$NN,AZ$320,FALSE),LEN(VLOOKUP($A284,csapatok!$A:$NN,AZ$320,FALSE))-6),'csapat-ranglista'!$A:$FP,AZ$321,FALSE)/8,VLOOKUP(VLOOKUP($A284,csapatok!$A:$NN,AZ$320,FALSE),'csapat-ranglista'!$A:$FP,AZ$321,FALSE)/4),0)</f>
        <v>0</v>
      </c>
      <c r="BA284" s="223">
        <f>IFERROR(IF(RIGHT(VLOOKUP($A284,csapatok!$A:$NN,BA$320,FALSE),5)="Csere",VLOOKUP(LEFT(VLOOKUP($A284,csapatok!$A:$NN,BA$320,FALSE),LEN(VLOOKUP($A284,csapatok!$A:$NN,BA$320,FALSE))-6),'csapat-ranglista'!$A:$FP,BA$321,FALSE)/8,VLOOKUP(VLOOKUP($A284,csapatok!$A:$NN,BA$320,FALSE),'csapat-ranglista'!$A:$FP,BA$321,FALSE)/4),0)</f>
        <v>0</v>
      </c>
      <c r="BB284" s="223">
        <f>IFERROR(IF(RIGHT(VLOOKUP($A284,csapatok!$A:$NN,BB$320,FALSE),5)="Csere",VLOOKUP(LEFT(VLOOKUP($A284,csapatok!$A:$NN,BB$320,FALSE),LEN(VLOOKUP($A284,csapatok!$A:$NN,BB$320,FALSE))-6),'csapat-ranglista'!$A:$FP,BB$321,FALSE)/8,VLOOKUP(VLOOKUP($A284,csapatok!$A:$NN,BB$320,FALSE),'csapat-ranglista'!$A:$FP,BB$321,FALSE)/4),0)</f>
        <v>0</v>
      </c>
      <c r="BC284" s="224">
        <f>versenyek!$ES$11*IFERROR(VLOOKUP(VLOOKUP($A284,versenyek!ER:ET,3,FALSE),szabalyok!$A$16:$B$23,2,FALSE)/4,0)</f>
        <v>0</v>
      </c>
      <c r="BD284" s="224">
        <f>versenyek!$EV$11*IFERROR(VLOOKUP(VLOOKUP($A284,versenyek!EU:EW,3,FALSE),szabalyok!$A$16:$B$23,2,FALSE)/4,0)</f>
        <v>0</v>
      </c>
      <c r="BE284" s="223">
        <f>IFERROR(IF(RIGHT(VLOOKUP($A284,csapatok!$A:$NN,BE$320,FALSE),5)="Csere",VLOOKUP(LEFT(VLOOKUP($A284,csapatok!$A:$NN,BE$320,FALSE),LEN(VLOOKUP($A284,csapatok!$A:$NN,BE$320,FALSE))-6),'csapat-ranglista'!$A:$FP,BE$321,FALSE)/8,VLOOKUP(VLOOKUP($A284,csapatok!$A:$NN,BE$320,FALSE),'csapat-ranglista'!$A:$FP,BE$321,FALSE)/4),0)</f>
        <v>0</v>
      </c>
      <c r="BF284" s="223">
        <f>IFERROR(IF(RIGHT(VLOOKUP($A284,csapatok!$A:$NN,BF$320,FALSE),5)="Csere",VLOOKUP(LEFT(VLOOKUP($A284,csapatok!$A:$NN,BF$320,FALSE),LEN(VLOOKUP($A284,csapatok!$A:$NN,BF$320,FALSE))-6),'csapat-ranglista'!$A:$FP,BF$321,FALSE)/8,VLOOKUP(VLOOKUP($A284,csapatok!$A:$NN,BF$320,FALSE),'csapat-ranglista'!$A:$FP,BF$321,FALSE)/4),0)</f>
        <v>0</v>
      </c>
      <c r="BG284" s="223">
        <f>IFERROR(IF(RIGHT(VLOOKUP($A284,csapatok!$A:$NN,BG$320,FALSE),5)="Csere",VLOOKUP(LEFT(VLOOKUP($A284,csapatok!$A:$NN,BG$320,FALSE),LEN(VLOOKUP($A284,csapatok!$A:$NN,BG$320,FALSE))-6),'csapat-ranglista'!$A:$FP,BG$321,FALSE)/8,VLOOKUP(VLOOKUP($A284,csapatok!$A:$NN,BG$320,FALSE),'csapat-ranglista'!$A:$FP,BG$321,FALSE)/4),0)</f>
        <v>0</v>
      </c>
      <c r="BH284" s="223">
        <f>IFERROR(IF(RIGHT(VLOOKUP($A284,csapatok!$A:$NN,BH$320,FALSE),5)="Csere",VLOOKUP(LEFT(VLOOKUP($A284,csapatok!$A:$NN,BH$320,FALSE),LEN(VLOOKUP($A284,csapatok!$A:$NN,BH$320,FALSE))-6),'csapat-ranglista'!$A:$FP,BH$321,FALSE)/8,VLOOKUP(VLOOKUP($A284,csapatok!$A:$NN,BH$320,FALSE),'csapat-ranglista'!$A:$FP,BH$321,FALSE)/4),0)</f>
        <v>0</v>
      </c>
      <c r="BI284" s="223">
        <f>IFERROR(IF(RIGHT(VLOOKUP($A284,csapatok!$A:$NN,BI$320,FALSE),5)="Csere",VLOOKUP(LEFT(VLOOKUP($A284,csapatok!$A:$NN,BI$320,FALSE),LEN(VLOOKUP($A284,csapatok!$A:$NN,BI$320,FALSE))-6),'csapat-ranglista'!$A:$FP,BI$321,FALSE)/8,VLOOKUP(VLOOKUP($A284,csapatok!$A:$NN,BI$320,FALSE),'csapat-ranglista'!$A:$FP,BI$321,FALSE)/4),0)</f>
        <v>0</v>
      </c>
      <c r="BJ284" s="223">
        <f>IFERROR(IF(RIGHT(VLOOKUP($A284,csapatok!$A:$NN,BJ$320,FALSE),5)="Csere",VLOOKUP(LEFT(VLOOKUP($A284,csapatok!$A:$NN,BJ$320,FALSE),LEN(VLOOKUP($A284,csapatok!$A:$NN,BJ$320,FALSE))-6),'csapat-ranglista'!$A:$FP,BJ$321,FALSE)/8,VLOOKUP(VLOOKUP($A284,csapatok!$A:$NN,BJ$320,FALSE),'csapat-ranglista'!$A:$FP,BJ$321,FALSE)/4),0)</f>
        <v>0</v>
      </c>
      <c r="BK284" s="223">
        <f>IFERROR(IF(RIGHT(VLOOKUP($A284,csapatok!$A:$NN,BK$320,FALSE),5)="Csere",VLOOKUP(LEFT(VLOOKUP($A284,csapatok!$A:$NN,BK$320,FALSE),LEN(VLOOKUP($A284,csapatok!$A:$NN,BK$320,FALSE))-6),'csapat-ranglista'!$A:$FP,BK$321,FALSE)/8,VLOOKUP(VLOOKUP($A284,csapatok!$A:$NN,BK$320,FALSE),'csapat-ranglista'!$A:$FP,BK$321,FALSE)/4),0)</f>
        <v>0</v>
      </c>
      <c r="BL284" s="223">
        <f>IFERROR(IF(RIGHT(VLOOKUP($A284,csapatok!$A:$NN,BL$320,FALSE),5)="Csere",VLOOKUP(LEFT(VLOOKUP($A284,csapatok!$A:$NN,BL$320,FALSE),LEN(VLOOKUP($A284,csapatok!$A:$NN,BL$320,FALSE))-6),'csapat-ranglista'!$A:$FP,BL$321,FALSE)/8,VLOOKUP(VLOOKUP($A284,csapatok!$A:$NN,BL$320,FALSE),'csapat-ranglista'!$A:$FP,BL$321,FALSE)/4),0)</f>
        <v>0</v>
      </c>
      <c r="BM284" s="223">
        <f>IFERROR(IF(RIGHT(VLOOKUP($A284,csapatok!$A:$NN,BM$320,FALSE),5)="Csere",VLOOKUP(LEFT(VLOOKUP($A284,csapatok!$A:$NN,BM$320,FALSE),LEN(VLOOKUP($A284,csapatok!$A:$NN,BM$320,FALSE))-6),'csapat-ranglista'!$A:$FP,BM$321,FALSE)/8,VLOOKUP(VLOOKUP($A284,csapatok!$A:$NN,BM$320,FALSE),'csapat-ranglista'!$A:$FP,BM$321,FALSE)/4),0)</f>
        <v>0</v>
      </c>
      <c r="BN284" s="223">
        <f>IFERROR(IF(RIGHT(VLOOKUP($A284,csapatok!$A:$NN,BN$320,FALSE),5)="Csere",VLOOKUP(LEFT(VLOOKUP($A284,csapatok!$A:$NN,BN$320,FALSE),LEN(VLOOKUP($A284,csapatok!$A:$NN,BN$320,FALSE))-6),'csapat-ranglista'!$A:$FP,BN$321,FALSE)/8,VLOOKUP(VLOOKUP($A284,csapatok!$A:$NN,BN$320,FALSE),'csapat-ranglista'!$A:$FP,BN$321,FALSE)/4),0)</f>
        <v>0</v>
      </c>
      <c r="BO284" s="223">
        <f>IFERROR(IF(RIGHT(VLOOKUP($A284,csapatok!$A:$NN,BO$320,FALSE),5)="Csere",VLOOKUP(LEFT(VLOOKUP($A284,csapatok!$A:$NN,BO$320,FALSE),LEN(VLOOKUP($A284,csapatok!$A:$NN,BO$320,FALSE))-6),'csapat-ranglista'!$A:$FP,BO$321,FALSE)/8,VLOOKUP(VLOOKUP($A284,csapatok!$A:$NN,BO$320,FALSE),'csapat-ranglista'!$A:$FP,BO$321,FALSE)/4),0)</f>
        <v>0</v>
      </c>
      <c r="BP284" s="223">
        <f>IFERROR(IF(RIGHT(VLOOKUP($A284,csapatok!$A:$NN,BP$320,FALSE),5)="Csere",VLOOKUP(LEFT(VLOOKUP($A284,csapatok!$A:$NN,BP$320,FALSE),LEN(VLOOKUP($A284,csapatok!$A:$NN,BP$320,FALSE))-6),'csapat-ranglista'!$A:$FP,BP$321,FALSE)/8,VLOOKUP(VLOOKUP($A284,csapatok!$A:$NN,BP$320,FALSE),'csapat-ranglista'!$A:$FP,BP$321,FALSE)/4),0)</f>
        <v>0</v>
      </c>
      <c r="BQ284" s="223">
        <f>IFERROR(IF(RIGHT(VLOOKUP($A284,csapatok!$A:$NN,BQ$320,FALSE),5)="Csere",VLOOKUP(LEFT(VLOOKUP($A284,csapatok!$A:$NN,BQ$320,FALSE),LEN(VLOOKUP($A284,csapatok!$A:$NN,BQ$320,FALSE))-6),'csapat-ranglista'!$A:$FP,BQ$321,FALSE)/8,VLOOKUP(VLOOKUP($A284,csapatok!$A:$NN,BQ$320,FALSE),'csapat-ranglista'!$A:$FP,BQ$321,FALSE)/4),0)</f>
        <v>0</v>
      </c>
      <c r="BR284" s="223">
        <f>IFERROR(IF(RIGHT(VLOOKUP($A284,csapatok!$A:$NN,BR$320,FALSE),5)="Csere",VLOOKUP(LEFT(VLOOKUP($A284,csapatok!$A:$NN,BR$320,FALSE),LEN(VLOOKUP($A284,csapatok!$A:$NN,BR$320,FALSE))-6),'csapat-ranglista'!$A:$FP,BR$321,FALSE)/8,VLOOKUP(VLOOKUP($A284,csapatok!$A:$NN,BR$320,FALSE),'csapat-ranglista'!$A:$FP,BR$321,FALSE)/4),0)</f>
        <v>0</v>
      </c>
      <c r="BS284" s="223">
        <f>IFERROR(IF(RIGHT(VLOOKUP($A284,csapatok!$A:$NN,BS$320,FALSE),5)="Csere",VLOOKUP(LEFT(VLOOKUP($A284,csapatok!$A:$NN,BS$320,FALSE),LEN(VLOOKUP($A284,csapatok!$A:$NN,BS$320,FALSE))-6),'csapat-ranglista'!$A:$FP,BS$321,FALSE)/8,VLOOKUP(VLOOKUP($A284,csapatok!$A:$NN,BS$320,FALSE),'csapat-ranglista'!$A:$FP,BS$321,FALSE)/4),0)</f>
        <v>0</v>
      </c>
      <c r="BT284" s="223">
        <f>IFERROR(IF(RIGHT(VLOOKUP($A284,csapatok!$A:$NN,BT$320,FALSE),5)="Csere",VLOOKUP(LEFT(VLOOKUP($A284,csapatok!$A:$NN,BT$320,FALSE),LEN(VLOOKUP($A284,csapatok!$A:$NN,BT$320,FALSE))-6),'csapat-ranglista'!$A:$FP,BT$321,FALSE)/8,VLOOKUP(VLOOKUP($A284,csapatok!$A:$NN,BT$320,FALSE),'csapat-ranglista'!$A:$FP,BT$321,FALSE)/4),0)</f>
        <v>0</v>
      </c>
      <c r="BU284" s="223">
        <f>IFERROR(IF(RIGHT(VLOOKUP($A284,csapatok!$A:$NN,BU$320,FALSE),5)="Csere",VLOOKUP(LEFT(VLOOKUP($A284,csapatok!$A:$NN,BU$320,FALSE),LEN(VLOOKUP($A284,csapatok!$A:$NN,BU$320,FALSE))-6),'csapat-ranglista'!$A:$FP,BU$321,FALSE)/8,VLOOKUP(VLOOKUP($A284,csapatok!$A:$NN,BU$320,FALSE),'csapat-ranglista'!$A:$FP,BU$321,FALSE)/4),0)</f>
        <v>0</v>
      </c>
      <c r="BV284" s="223">
        <f>IFERROR(IF(RIGHT(VLOOKUP($A284,csapatok!$A:$NN,BV$320,FALSE),5)="Csere",VLOOKUP(LEFT(VLOOKUP($A284,csapatok!$A:$NN,BV$320,FALSE),LEN(VLOOKUP($A284,csapatok!$A:$NN,BV$320,FALSE))-6),'csapat-ranglista'!$A:$FP,BV$321,FALSE)/8,VLOOKUP(VLOOKUP($A284,csapatok!$A:$NN,BV$320,FALSE),'csapat-ranglista'!$A:$FP,BV$321,FALSE)/4),0)</f>
        <v>0</v>
      </c>
      <c r="BW284" s="223">
        <f>IFERROR(IF(RIGHT(VLOOKUP($A284,csapatok!$A:$NN,BW$320,FALSE),5)="Csere",VLOOKUP(LEFT(VLOOKUP($A284,csapatok!$A:$NN,BW$320,FALSE),LEN(VLOOKUP($A284,csapatok!$A:$NN,BW$320,FALSE))-6),'csapat-ranglista'!$A:$FP,BW$321,FALSE)/8,VLOOKUP(VLOOKUP($A284,csapatok!$A:$NN,BW$320,FALSE),'csapat-ranglista'!$A:$FP,BW$321,FALSE)/4),0)</f>
        <v>0</v>
      </c>
      <c r="BX284" s="223">
        <f>IFERROR(IF(RIGHT(VLOOKUP($A284,csapatok!$A:$NN,BX$320,FALSE),5)="Csere",VLOOKUP(LEFT(VLOOKUP($A284,csapatok!$A:$NN,BX$320,FALSE),LEN(VLOOKUP($A284,csapatok!$A:$NN,BX$320,FALSE))-6),'csapat-ranglista'!$A:$FP,BX$321,FALSE)/8,VLOOKUP(VLOOKUP($A284,csapatok!$A:$NN,BX$320,FALSE),'csapat-ranglista'!$A:$FP,BX$321,FALSE)/4),0)</f>
        <v>0</v>
      </c>
      <c r="BY284" s="223">
        <f>IFERROR(IF(RIGHT(VLOOKUP($A284,csapatok!$A:$NN,BY$320,FALSE),5)="Csere",VLOOKUP(LEFT(VLOOKUP($A284,csapatok!$A:$NN,BY$320,FALSE),LEN(VLOOKUP($A284,csapatok!$A:$NN,BY$320,FALSE))-6),'csapat-ranglista'!$A:$FP,BY$321,FALSE)/8,VLOOKUP(VLOOKUP($A284,csapatok!$A:$NN,BY$320,FALSE),'csapat-ranglista'!$A:$FP,BY$321,FALSE)/4),0)</f>
        <v>0</v>
      </c>
      <c r="BZ284" s="223">
        <f>IFERROR(IF(RIGHT(VLOOKUP($A284,csapatok!$A:$NN,BZ$320,FALSE),5)="Csere",VLOOKUP(LEFT(VLOOKUP($A284,csapatok!$A:$NN,BZ$320,FALSE),LEN(VLOOKUP($A284,csapatok!$A:$NN,BZ$320,FALSE))-6),'csapat-ranglista'!$A:$FP,BZ$321,FALSE)/8,VLOOKUP(VLOOKUP($A284,csapatok!$A:$NN,BZ$320,FALSE),'csapat-ranglista'!$A:$FP,BZ$321,FALSE)/4),0)</f>
        <v>0</v>
      </c>
      <c r="CA284" s="223">
        <f>IFERROR(IF(RIGHT(VLOOKUP($A284,csapatok!$A:$NN,CA$320,FALSE),5)="Csere",VLOOKUP(LEFT(VLOOKUP($A284,csapatok!$A:$NN,CA$320,FALSE),LEN(VLOOKUP($A284,csapatok!$A:$NN,CA$320,FALSE))-6),'csapat-ranglista'!$A:$FP,CA$321,FALSE)/8,VLOOKUP(VLOOKUP($A284,csapatok!$A:$NN,CA$320,FALSE),'csapat-ranglista'!$A:$FP,CA$321,FALSE)/4),0)</f>
        <v>0</v>
      </c>
      <c r="CB284" s="223">
        <f>IFERROR(IF(RIGHT(VLOOKUP($A284,csapatok!$A:$NN,CB$320,FALSE),5)="Csere",VLOOKUP(LEFT(VLOOKUP($A284,csapatok!$A:$NN,CB$320,FALSE),LEN(VLOOKUP($A284,csapatok!$A:$NN,CB$320,FALSE))-6),'csapat-ranglista'!$A:$FP,CB$321,FALSE)/8,VLOOKUP(VLOOKUP($A284,csapatok!$A:$NN,CB$320,FALSE),'csapat-ranglista'!$A:$FP,CB$321,FALSE)/4),0)</f>
        <v>0</v>
      </c>
      <c r="CC284" s="223">
        <f>IFERROR(IF(RIGHT(VLOOKUP($A284,csapatok!$A:$NN,CC$320,FALSE),5)="Csere",VLOOKUP(LEFT(VLOOKUP($A284,csapatok!$A:$NN,CC$320,FALSE),LEN(VLOOKUP($A284,csapatok!$A:$NN,CC$320,FALSE))-6),'csapat-ranglista'!$A:$FP,CC$321,FALSE)/8,VLOOKUP(VLOOKUP($A284,csapatok!$A:$NN,CC$320,FALSE),'csapat-ranglista'!$A:$FP,CC$321,FALSE)/4),0)</f>
        <v>0</v>
      </c>
      <c r="CD284" s="223">
        <f>IFERROR(IF(RIGHT(VLOOKUP($A284,csapatok!$A:$NN,CD$320,FALSE),5)="Csere",VLOOKUP(LEFT(VLOOKUP($A284,csapatok!$A:$NN,CD$320,FALSE),LEN(VLOOKUP($A284,csapatok!$A:$NN,CD$320,FALSE))-6),'csapat-ranglista'!$A:$FP,CD$321,FALSE)/8,VLOOKUP(VLOOKUP($A284,csapatok!$A:$NN,CD$320,FALSE),'csapat-ranglista'!$A:$FP,CD$321,FALSE)/4),0)</f>
        <v>0</v>
      </c>
      <c r="CE284" s="223">
        <f>IFERROR(IF(RIGHT(VLOOKUP($A284,csapatok!$A:$NN,CE$320,FALSE),5)="Csere",VLOOKUP(LEFT(VLOOKUP($A284,csapatok!$A:$NN,CE$320,FALSE),LEN(VLOOKUP($A284,csapatok!$A:$NN,CE$320,FALSE))-6),'csapat-ranglista'!$A:$FP,CE$321,FALSE)/8,VLOOKUP(VLOOKUP($A284,csapatok!$A:$NN,CE$320,FALSE),'csapat-ranglista'!$A:$FP,CE$321,FALSE)/4),0)</f>
        <v>0</v>
      </c>
      <c r="CF284" s="223">
        <f>IFERROR(IF(RIGHT(VLOOKUP($A284,csapatok!$A:$NN,CF$320,FALSE),5)="Csere",VLOOKUP(LEFT(VLOOKUP($A284,csapatok!$A:$NN,CF$320,FALSE),LEN(VLOOKUP($A284,csapatok!$A:$NN,CF$320,FALSE))-6),'csapat-ranglista'!$A:$FP,CF$321,FALSE)/8,VLOOKUP(VLOOKUP($A284,csapatok!$A:$NN,CF$320,FALSE),'csapat-ranglista'!$A:$FP,CF$321,FALSE)/4),0)</f>
        <v>0</v>
      </c>
      <c r="CG284" s="223">
        <f>IFERROR(IF(RIGHT(VLOOKUP($A284,csapatok!$A:$NN,CG$320,FALSE),5)="Csere",VLOOKUP(LEFT(VLOOKUP($A284,csapatok!$A:$NN,CG$320,FALSE),LEN(VLOOKUP($A284,csapatok!$A:$NN,CG$320,FALSE))-6),'csapat-ranglista'!$A:$FP,CG$321,FALSE)/8,VLOOKUP(VLOOKUP($A284,csapatok!$A:$NN,CG$320,FALSE),'csapat-ranglista'!$A:$FP,CG$321,FALSE)/4),0)</f>
        <v>0</v>
      </c>
      <c r="CH284" s="223">
        <f>IFERROR(IF(RIGHT(VLOOKUP($A284,csapatok!$A:$NN,CH$320,FALSE),5)="Csere",VLOOKUP(LEFT(VLOOKUP($A284,csapatok!$A:$NN,CH$320,FALSE),LEN(VLOOKUP($A284,csapatok!$A:$NN,CH$320,FALSE))-6),'csapat-ranglista'!$A:$FP,CH$321,FALSE)/8,VLOOKUP(VLOOKUP($A284,csapatok!$A:$NN,CH$320,FALSE),'csapat-ranglista'!$A:$FP,CH$321,FALSE)/4),0)</f>
        <v>0</v>
      </c>
      <c r="CI284" s="223">
        <f>IFERROR(IF(RIGHT(VLOOKUP($A284,csapatok!$A:$NN,CI$320,FALSE),5)="Csere",VLOOKUP(LEFT(VLOOKUP($A284,csapatok!$A:$NN,CI$320,FALSE),LEN(VLOOKUP($A284,csapatok!$A:$NN,CI$320,FALSE))-6),'csapat-ranglista'!$A:$FP,CI$321,FALSE)/8,VLOOKUP(VLOOKUP($A284,csapatok!$A:$NN,CI$320,FALSE),'csapat-ranglista'!$A:$FP,CI$321,FALSE)/4),0)</f>
        <v>0</v>
      </c>
      <c r="CJ284" s="224">
        <f>versenyek!$IQ$11*IFERROR(VLOOKUP(VLOOKUP($A284,versenyek!IP:IR,3,FALSE),szabalyok!$A$16:$B$23,2,FALSE)/4,0)</f>
        <v>0</v>
      </c>
      <c r="CK284" s="224">
        <f>versenyek!$IT$11*IFERROR(VLOOKUP(VLOOKUP($A284,versenyek!IS:IU,3,FALSE),szabalyok!$A$16:$B$23,2,FALSE)/4,0)</f>
        <v>0</v>
      </c>
      <c r="CL284" s="223">
        <f>IFERROR(IF(RIGHT(VLOOKUP($A284,csapatok!$A:$NN,CL$320,FALSE),5)="Csere",VLOOKUP(LEFT(VLOOKUP($A284,csapatok!$A:$NN,CL$320,FALSE),LEN(VLOOKUP($A284,csapatok!$A:$NN,CL$320,FALSE))-6),'csapat-ranglista'!$A:$FP,CL$321,FALSE)/8,VLOOKUP(VLOOKUP($A284,csapatok!$A:$NN,CL$320,FALSE),'csapat-ranglista'!$A:$FP,CL$321,FALSE)/4),0)</f>
        <v>0</v>
      </c>
      <c r="CM284" s="223">
        <f>IFERROR(IF(RIGHT(VLOOKUP($A284,csapatok!$A:$NN,CM$320,FALSE),5)="Csere",VLOOKUP(LEFT(VLOOKUP($A284,csapatok!$A:$NN,CM$320,FALSE),LEN(VLOOKUP($A284,csapatok!$A:$NN,CM$320,FALSE))-6),'csapat-ranglista'!$A:$FP,CM$321,FALSE)/8,VLOOKUP(VLOOKUP($A284,csapatok!$A:$NN,CM$320,FALSE),'csapat-ranglista'!$A:$FP,CM$321,FALSE)/4),0)</f>
        <v>0</v>
      </c>
      <c r="CN284" s="223">
        <f>IFERROR(IF(RIGHT(VLOOKUP($A284,csapatok!$A:$NN,CN$320,FALSE),5)="Csere",VLOOKUP(LEFT(VLOOKUP($A284,csapatok!$A:$NN,CN$320,FALSE),LEN(VLOOKUP($A284,csapatok!$A:$NN,CN$320,FALSE))-6),'csapat-ranglista'!$A:$FP,CN$321,FALSE)/8,VLOOKUP(VLOOKUP($A284,csapatok!$A:$NN,CN$320,FALSE),'csapat-ranglista'!$A:$FP,CN$321,FALSE)/4),0)</f>
        <v>0</v>
      </c>
      <c r="CO284" s="223">
        <f>IFERROR(IF(RIGHT(VLOOKUP($A284,csapatok!$A:$NN,CO$320,FALSE),5)="Csere",VLOOKUP(LEFT(VLOOKUP($A284,csapatok!$A:$NN,CO$320,FALSE),LEN(VLOOKUP($A284,csapatok!$A:$NN,CO$320,FALSE))-6),'csapat-ranglista'!$A:$FP,CO$321,FALSE)/8,VLOOKUP(VLOOKUP($A284,csapatok!$A:$NN,CO$320,FALSE),'csapat-ranglista'!$A:$FP,CO$321,FALSE)/4),0)</f>
        <v>0</v>
      </c>
      <c r="CP284" s="223">
        <f>IFERROR(IF(RIGHT(VLOOKUP($A284,csapatok!$A:$NN,CP$320,FALSE),5)="Csere",VLOOKUP(LEFT(VLOOKUP($A284,csapatok!$A:$NN,CP$320,FALSE),LEN(VLOOKUP($A284,csapatok!$A:$NN,CP$320,FALSE))-6),'csapat-ranglista'!$A:$FP,CP$321,FALSE)/8,VLOOKUP(VLOOKUP($A284,csapatok!$A:$NN,CP$320,FALSE),'csapat-ranglista'!$A:$FP,CP$321,FALSE)/4),0)</f>
        <v>0</v>
      </c>
      <c r="CQ284" s="223">
        <f>IFERROR(IF(RIGHT(VLOOKUP($A284,csapatok!$A:$NN,CQ$320,FALSE),5)="Csere",VLOOKUP(LEFT(VLOOKUP($A284,csapatok!$A:$NN,CQ$320,FALSE),LEN(VLOOKUP($A284,csapatok!$A:$NN,CQ$320,FALSE))-6),'csapat-ranglista'!$A:$FP,CQ$321,FALSE)/8,VLOOKUP(VLOOKUP($A284,csapatok!$A:$NN,CQ$320,FALSE),'csapat-ranglista'!$A:$FP,CQ$321,FALSE)/4),0)</f>
        <v>0</v>
      </c>
      <c r="CR284" s="223">
        <f>IFERROR(IF(RIGHT(VLOOKUP($A284,csapatok!$A:$NN,CR$320,FALSE),5)="Csere",VLOOKUP(LEFT(VLOOKUP($A284,csapatok!$A:$NN,CR$320,FALSE),LEN(VLOOKUP($A284,csapatok!$A:$NN,CR$320,FALSE))-6),'csapat-ranglista'!$A:$FP,CR$321,FALSE)/8,VLOOKUP(VLOOKUP($A284,csapatok!$A:$NN,CR$320,FALSE),'csapat-ranglista'!$A:$FP,CR$321,FALSE)/4),0)</f>
        <v>0</v>
      </c>
      <c r="CS284" s="223">
        <f>IFERROR(IF(RIGHT(VLOOKUP($A284,csapatok!$A:$NN,CS$320,FALSE),5)="Csere",VLOOKUP(LEFT(VLOOKUP($A284,csapatok!$A:$NN,CS$320,FALSE),LEN(VLOOKUP($A284,csapatok!$A:$NN,CS$320,FALSE))-6),'csapat-ranglista'!$A:$FP,CS$321,FALSE)/8,VLOOKUP(VLOOKUP($A284,csapatok!$A:$NN,CS$320,FALSE),'csapat-ranglista'!$A:$FP,CS$321,FALSE)/4),0)</f>
        <v>0</v>
      </c>
      <c r="CT284" s="223">
        <f>IFERROR(IF(RIGHT(VLOOKUP($A284,csapatok!$A:$NN,CT$320,FALSE),5)="Csere",VLOOKUP(LEFT(VLOOKUP($A284,csapatok!$A:$NN,CT$320,FALSE),LEN(VLOOKUP($A284,csapatok!$A:$NN,CT$320,FALSE))-6),'csapat-ranglista'!$A:$FP,CT$321,FALSE)/8,VLOOKUP(VLOOKUP($A284,csapatok!$A:$NN,CT$320,FALSE),'csapat-ranglista'!$A:$FP,CT$321,FALSE)/4),0)</f>
        <v>0</v>
      </c>
      <c r="CU284" s="223">
        <f>IFERROR(IF(RIGHT(VLOOKUP($A284,csapatok!$A:$NN,CU$320,FALSE),5)="Csere",VLOOKUP(LEFT(VLOOKUP($A284,csapatok!$A:$NN,CU$320,FALSE),LEN(VLOOKUP($A284,csapatok!$A:$NN,CU$320,FALSE))-6),'csapat-ranglista'!$A:$FP,CU$321,FALSE)/8,VLOOKUP(VLOOKUP($A284,csapatok!$A:$NN,CU$320,FALSE),'csapat-ranglista'!$A:$FP,CU$321,FALSE)/4),0)</f>
        <v>0</v>
      </c>
      <c r="CV284" s="223">
        <f>IFERROR(IF(RIGHT(VLOOKUP($A284,csapatok!$A:$NN,CV$320,FALSE),5)="Csere",VLOOKUP(LEFT(VLOOKUP($A284,csapatok!$A:$NN,CV$320,FALSE),LEN(VLOOKUP($A284,csapatok!$A:$NN,CV$320,FALSE))-6),'csapat-ranglista'!$A:$FP,CV$321,FALSE)/8,VLOOKUP(VLOOKUP($A284,csapatok!$A:$NN,CV$320,FALSE),'csapat-ranglista'!$A:$FP,CV$321,FALSE)/4),0)</f>
        <v>0</v>
      </c>
      <c r="CW284" s="223">
        <f>IFERROR(IF(RIGHT(VLOOKUP($A284,csapatok!$A:$NN,CW$320,FALSE),5)="Csere",VLOOKUP(LEFT(VLOOKUP($A284,csapatok!$A:$NN,CW$320,FALSE),LEN(VLOOKUP($A284,csapatok!$A:$NN,CW$320,FALSE))-6),'csapat-ranglista'!$A:$FP,CW$321,FALSE)/8,VLOOKUP(VLOOKUP($A284,csapatok!$A:$NN,CW$320,FALSE),'csapat-ranglista'!$A:$FP,CW$321,FALSE)/4),0)</f>
        <v>0</v>
      </c>
      <c r="CX284" s="223">
        <f>IFERROR(IF(RIGHT(VLOOKUP($A284,csapatok!$A:$NN,CX$320,FALSE),5)="Csere",VLOOKUP(LEFT(VLOOKUP($A284,csapatok!$A:$NN,CX$320,FALSE),LEN(VLOOKUP($A284,csapatok!$A:$NN,CX$320,FALSE))-6),'csapat-ranglista'!$A:$FP,CX$321,FALSE)/8,VLOOKUP(VLOOKUP($A284,csapatok!$A:$NN,CX$320,FALSE),'csapat-ranglista'!$A:$FP,CX$321,FALSE)/4),0)</f>
        <v>0</v>
      </c>
      <c r="CY284" s="223">
        <f>IFERROR(IF(RIGHT(VLOOKUP($A284,csapatok!$A:$NN,CY$320,FALSE),5)="Csere",VLOOKUP(LEFT(VLOOKUP($A284,csapatok!$A:$NN,CY$320,FALSE),LEN(VLOOKUP($A284,csapatok!$A:$NN,CY$320,FALSE))-6),'csapat-ranglista'!$A:$FP,CY$321,FALSE)/8,VLOOKUP(VLOOKUP($A284,csapatok!$A:$NN,CY$320,FALSE),'csapat-ranglista'!$A:$FP,CY$321,FALSE)/4),0)</f>
        <v>0</v>
      </c>
      <c r="CZ284" s="223">
        <f>IFERROR(IF(RIGHT(VLOOKUP($A284,csapatok!$A:$NN,CZ$320,FALSE),5)="Csere",VLOOKUP(LEFT(VLOOKUP($A284,csapatok!$A:$NN,CZ$320,FALSE),LEN(VLOOKUP($A284,csapatok!$A:$NN,CZ$320,FALSE))-6),'csapat-ranglista'!$A:$FP,CZ$321,FALSE)/8,VLOOKUP(VLOOKUP($A284,csapatok!$A:$NN,CZ$320,FALSE),'csapat-ranglista'!$A:$FP,CZ$321,FALSE)/4),0)</f>
        <v>0</v>
      </c>
      <c r="DA284" s="223">
        <f>IFERROR(IF(RIGHT(VLOOKUP($A284,csapatok!$A:$NN,DA$320,FALSE),5)="Csere",VLOOKUP(LEFT(VLOOKUP($A284,csapatok!$A:$NN,DA$320,FALSE),LEN(VLOOKUP($A284,csapatok!$A:$NN,DA$320,FALSE))-6),'csapat-ranglista'!$A:$FP,DA$321,FALSE)/8,VLOOKUP(VLOOKUP($A284,csapatok!$A:$NN,DA$320,FALSE),'csapat-ranglista'!$A:$FP,DA$321,FALSE)/4),0)</f>
        <v>0</v>
      </c>
      <c r="DB284" s="223">
        <f>IFERROR(IF(RIGHT(VLOOKUP($A284,csapatok!$A:$NN,DB$320,FALSE),5)="Csere",VLOOKUP(LEFT(VLOOKUP($A284,csapatok!$A:$NN,DB$320,FALSE),LEN(VLOOKUP($A284,csapatok!$A:$NN,DB$320,FALSE))-6),'csapat-ranglista'!$A:$FP,DB$321,FALSE)/8,VLOOKUP(VLOOKUP($A284,csapatok!$A:$NN,DB$320,FALSE),'csapat-ranglista'!$A:$FP,DB$321,FALSE)/4),0)</f>
        <v>0</v>
      </c>
      <c r="DC284" s="223">
        <f>IFERROR(IF(RIGHT(VLOOKUP($A284,csapatok!$A:$NN,DC$320,FALSE),5)="Csere",VLOOKUP(LEFT(VLOOKUP($A284,csapatok!$A:$NN,DC$320,FALSE),LEN(VLOOKUP($A284,csapatok!$A:$NN,DC$320,FALSE))-6),'csapat-ranglista'!$A:$FP,DC$321,FALSE)/8,VLOOKUP(VLOOKUP($A284,csapatok!$A:$NN,DC$320,FALSE),'csapat-ranglista'!$A:$FP,DC$321,FALSE)/4),0)</f>
        <v>0</v>
      </c>
      <c r="DD284" s="223">
        <f>IFERROR(IF(RIGHT(VLOOKUP($A284,csapatok!$A:$NN,DD$320,FALSE),5)="Csere",VLOOKUP(LEFT(VLOOKUP($A284,csapatok!$A:$NN,DD$320,FALSE),LEN(VLOOKUP($A284,csapatok!$A:$NN,DD$320,FALSE))-6),'csapat-ranglista'!$A:$FP,DD$321,FALSE)/8,VLOOKUP(VLOOKUP($A284,csapatok!$A:$NN,DD$320,FALSE),'csapat-ranglista'!$A:$FP,DD$321,FALSE)/4),0)</f>
        <v>0</v>
      </c>
      <c r="DE284" s="223">
        <f>IFERROR(IF(RIGHT(VLOOKUP($A284,csapatok!$A:$NN,DE$320,FALSE),5)="Csere",VLOOKUP(LEFT(VLOOKUP($A284,csapatok!$A:$NN,DE$320,FALSE),LEN(VLOOKUP($A284,csapatok!$A:$NN,DE$320,FALSE))-6),'csapat-ranglista'!$A:$FP,DE$321,FALSE)/8,VLOOKUP(VLOOKUP($A284,csapatok!$A:$NN,DE$320,FALSE),'csapat-ranglista'!$A:$FP,DE$321,FALSE)/4),0)</f>
        <v>0</v>
      </c>
      <c r="DF284" s="223">
        <f>IFERROR(IF(RIGHT(VLOOKUP($A284,csapatok!$A:$NN,DF$320,FALSE),5)="Csere",VLOOKUP(LEFT(VLOOKUP($A284,csapatok!$A:$NN,DF$320,FALSE),LEN(VLOOKUP($A284,csapatok!$A:$NN,DF$320,FALSE))-6),'csapat-ranglista'!$A:$FP,DF$321,FALSE)/8,VLOOKUP(VLOOKUP($A284,csapatok!$A:$NN,DF$320,FALSE),'csapat-ranglista'!$A:$FP,DF$321,FALSE)/4),0)</f>
        <v>0</v>
      </c>
      <c r="DG284" s="223">
        <f>IFERROR(IF(RIGHT(VLOOKUP($A284,csapatok!$A:$NN,DG$320,FALSE),5)="Csere",VLOOKUP(LEFT(VLOOKUP($A284,csapatok!$A:$NN,DG$320,FALSE),LEN(VLOOKUP($A284,csapatok!$A:$NN,DG$320,FALSE))-6),'csapat-ranglista'!$A:$FP,DG$321,FALSE)/8,VLOOKUP(VLOOKUP($A284,csapatok!$A:$NN,DG$320,FALSE),'csapat-ranglista'!$A:$FP,DG$321,FALSE)/4),0)</f>
        <v>0</v>
      </c>
      <c r="DH284" s="223">
        <f>IFERROR(IF(RIGHT(VLOOKUP($A284,csapatok!$A:$NN,DH$320,FALSE),5)="Csere",VLOOKUP(LEFT(VLOOKUP($A284,csapatok!$A:$NN,DH$320,FALSE),LEN(VLOOKUP($A284,csapatok!$A:$NN,DH$320,FALSE))-6),'csapat-ranglista'!$A:$FP,DH$321,FALSE)/8,VLOOKUP(VLOOKUP($A284,csapatok!$A:$NN,DH$320,FALSE),'csapat-ranglista'!$A:$FP,DH$321,FALSE)/4),0)</f>
        <v>0</v>
      </c>
      <c r="DI284" s="223">
        <f>IFERROR(IF(RIGHT(VLOOKUP($A284,csapatok!$A:$NN,DI$320,FALSE),5)="Csere",VLOOKUP(LEFT(VLOOKUP($A284,csapatok!$A:$NN,DI$320,FALSE),LEN(VLOOKUP($A284,csapatok!$A:$NN,DI$320,FALSE))-6),'csapat-ranglista'!$A:$FP,DI$321,FALSE)/8,VLOOKUP(VLOOKUP($A284,csapatok!$A:$NN,DI$320,FALSE),'csapat-ranglista'!$A:$FP,DI$321,FALSE)/4),0)</f>
        <v>0</v>
      </c>
      <c r="DJ284" s="223">
        <f>IFERROR(IF(RIGHT(VLOOKUP($A284,csapatok!$A:$NN,DJ$320,FALSE),5)="Csere",VLOOKUP(LEFT(VLOOKUP($A284,csapatok!$A:$NN,DJ$320,FALSE),LEN(VLOOKUP($A284,csapatok!$A:$NN,DJ$320,FALSE))-6),'csapat-ranglista'!$A:$FP,DJ$321,FALSE)/8,VLOOKUP(VLOOKUP($A284,csapatok!$A:$NN,DJ$320,FALSE),'csapat-ranglista'!$A:$FP,DJ$321,FALSE)/4),0)</f>
        <v>0</v>
      </c>
      <c r="DK284" s="223">
        <f>IFERROR(IF(RIGHT(VLOOKUP($A284,csapatok!$A:$NN,DK$320,FALSE),5)="Csere",VLOOKUP(LEFT(VLOOKUP($A284,csapatok!$A:$NN,DK$320,FALSE),LEN(VLOOKUP($A284,csapatok!$A:$NN,DK$320,FALSE))-6),'csapat-ranglista'!$A:$FP,DK$321,FALSE)/8,VLOOKUP(VLOOKUP($A284,csapatok!$A:$NN,DK$320,FALSE),'csapat-ranglista'!$A:$FP,DK$321,FALSE)/4),0)</f>
        <v>0</v>
      </c>
      <c r="DL284" s="223">
        <f>IFERROR(IF(RIGHT(VLOOKUP($A284,csapatok!$A:$NN,DL$320,FALSE),5)="Csere",VLOOKUP(LEFT(VLOOKUP($A284,csapatok!$A:$NN,DL$320,FALSE),LEN(VLOOKUP($A284,csapatok!$A:$NN,DL$320,FALSE))-6),'csapat-ranglista'!$A:$FP,DL$321,FALSE)/8,VLOOKUP(VLOOKUP($A284,csapatok!$A:$NN,DL$320,FALSE),'csapat-ranglista'!$A:$FP,DL$321,FALSE)/4),0)</f>
        <v>0</v>
      </c>
      <c r="DM284" s="223">
        <f>IFERROR(IF(RIGHT(VLOOKUP($A284,csapatok!$A:$NN,DM$320,FALSE),5)="Csere",VLOOKUP(LEFT(VLOOKUP($A284,csapatok!$A:$NN,DM$320,FALSE),LEN(VLOOKUP($A284,csapatok!$A:$NN,DM$320,FALSE))-6),'csapat-ranglista'!$A:$FP,DM$321,FALSE)/8,VLOOKUP(VLOOKUP($A284,csapatok!$A:$NN,DM$320,FALSE),'csapat-ranglista'!$A:$FP,DM$321,FALSE)/4),0)</f>
        <v>0</v>
      </c>
      <c r="DN284" s="223">
        <f>IFERROR(IF(RIGHT(VLOOKUP($A284,csapatok!$A:$NN,DN$320,FALSE),5)="Csere",VLOOKUP(LEFT(VLOOKUP($A284,csapatok!$A:$NN,DN$320,FALSE),LEN(VLOOKUP($A284,csapatok!$A:$NN,DN$320,FALSE))-6),'csapat-ranglista'!$A:$FP,DN$321,FALSE)/8,VLOOKUP(VLOOKUP($A284,csapatok!$A:$NN,DN$320,FALSE),'csapat-ranglista'!$A:$FP,DN$321,FALSE)/4),0)</f>
        <v>0</v>
      </c>
      <c r="DO284" s="224">
        <f>versenyek!$MF$11*IFERROR(VLOOKUP(VLOOKUP($A284,versenyek!ME:MG,3,FALSE),szabalyok!$A$16:$B$23,2,FALSE)/4,0)</f>
        <v>0</v>
      </c>
      <c r="DP284" s="224">
        <f>versenyek!$MI$11*IFERROR(VLOOKUP(VLOOKUP($A284,versenyek!MH:MJ,3,FALSE),szabalyok!$A$16:$B$23,2,FALSE)/4,0)</f>
        <v>0</v>
      </c>
      <c r="DQ284" s="223">
        <f>IFERROR(IF(RIGHT(VLOOKUP($A284,csapatok!$A:$NN,DQ$320,FALSE),5)="Csere",VLOOKUP(LEFT(VLOOKUP($A284,csapatok!$A:$NN,DQ$320,FALSE),LEN(VLOOKUP($A284,csapatok!$A:$NN,DQ$320,FALSE))-6),'csapat-ranglista'!$A:$FP,DQ$321,FALSE)/8,VLOOKUP(VLOOKUP($A284,csapatok!$A:$NN,DQ$320,FALSE),'csapat-ranglista'!$A:$FP,DQ$321,FALSE)/4),0)</f>
        <v>0</v>
      </c>
      <c r="DR284" s="223">
        <f>IFERROR(IF(RIGHT(VLOOKUP($A284,csapatok!$A:$NN,DR$320,FALSE),5)="Csere",VLOOKUP(LEFT(VLOOKUP($A284,csapatok!$A:$NN,DR$320,FALSE),LEN(VLOOKUP($A284,csapatok!$A:$NN,DR$320,FALSE))-6),'csapat-ranglista'!$A:$FP,DR$321,FALSE)/8,VLOOKUP(VLOOKUP($A284,csapatok!$A:$NN,DR$320,FALSE),'csapat-ranglista'!$A:$FP,DR$321,FALSE)/4),0)</f>
        <v>0</v>
      </c>
      <c r="DS284" s="223">
        <f>IFERROR(IF(RIGHT(VLOOKUP($A284,csapatok!$A:$NN,DS$320,FALSE),5)="Csere",VLOOKUP(LEFT(VLOOKUP($A284,csapatok!$A:$NN,DS$320,FALSE),LEN(VLOOKUP($A284,csapatok!$A:$NN,DS$320,FALSE))-6),'csapat-ranglista'!$A:$FP,DS$321,FALSE)/8,VLOOKUP(VLOOKUP($A284,csapatok!$A:$NN,DS$320,FALSE),'csapat-ranglista'!$A:$FP,DS$321,FALSE)/4),0)</f>
        <v>0</v>
      </c>
      <c r="DT284" s="223">
        <f>IFERROR(IF(RIGHT(VLOOKUP($A284,csapatok!$A:$NN,DT$320,FALSE),5)="Csere",VLOOKUP(LEFT(VLOOKUP($A284,csapatok!$A:$NN,DT$320,FALSE),LEN(VLOOKUP($A284,csapatok!$A:$NN,DT$320,FALSE))-6),'csapat-ranglista'!$A:$FP,DT$321,FALSE)/8,VLOOKUP(VLOOKUP($A284,csapatok!$A:$NN,DT$320,FALSE),'csapat-ranglista'!$A:$FP,DT$321,FALSE)/4),0)</f>
        <v>0</v>
      </c>
      <c r="DU284" s="223">
        <f>IFERROR(IF(RIGHT(VLOOKUP($A284,csapatok!$A:$NN,DU$320,FALSE),5)="Csere",VLOOKUP(LEFT(VLOOKUP($A284,csapatok!$A:$NN,DU$320,FALSE),LEN(VLOOKUP($A284,csapatok!$A:$NN,DU$320,FALSE))-6),'csapat-ranglista'!$A:$FP,DU$321,FALSE)/8,VLOOKUP(VLOOKUP($A284,csapatok!$A:$NN,DU$320,FALSE),'csapat-ranglista'!$A:$FP,DU$321,FALSE)/4),0)</f>
        <v>0</v>
      </c>
      <c r="DV284" s="223">
        <f>IFERROR(IF(RIGHT(VLOOKUP($A284,csapatok!$A:$NN,DV$320,FALSE),5)="Csere",VLOOKUP(LEFT(VLOOKUP($A284,csapatok!$A:$NN,DV$320,FALSE),LEN(VLOOKUP($A284,csapatok!$A:$NN,DV$320,FALSE))-6),'csapat-ranglista'!$A:$FP,DV$321,FALSE)/8,VLOOKUP(VLOOKUP($A284,csapatok!$A:$NN,DV$320,FALSE),'csapat-ranglista'!$A:$FP,DV$321,FALSE)/4),0)</f>
        <v>0</v>
      </c>
      <c r="DW284" s="223">
        <f>IFERROR(IF(RIGHT(VLOOKUP($A284,csapatok!$A:$NN,DW$320,FALSE),5)="Csere",VLOOKUP(LEFT(VLOOKUP($A284,csapatok!$A:$NN,DW$320,FALSE),LEN(VLOOKUP($A284,csapatok!$A:$NN,DW$320,FALSE))-6),'csapat-ranglista'!$A:$FP,DW$321,FALSE)/8,VLOOKUP(VLOOKUP($A284,csapatok!$A:$NN,DW$320,FALSE),'csapat-ranglista'!$A:$FP,DW$321,FALSE)/4),0)</f>
        <v>0</v>
      </c>
      <c r="DX284" s="223">
        <f>IFERROR(IF(RIGHT(VLOOKUP($A284,csapatok!$A:$NN,DX$320,FALSE),5)="Csere",VLOOKUP(LEFT(VLOOKUP($A284,csapatok!$A:$NN,DX$320,FALSE),LEN(VLOOKUP($A284,csapatok!$A:$NN,DX$320,FALSE))-6),'csapat-ranglista'!$A:$FP,DX$321,FALSE)/8,VLOOKUP(VLOOKUP($A284,csapatok!$A:$NN,DX$320,FALSE),'csapat-ranglista'!$A:$FP,DX$321,FALSE)/4),0)</f>
        <v>0</v>
      </c>
      <c r="DY284" s="223">
        <f>IFERROR(IF(RIGHT(VLOOKUP($A284,csapatok!$A:$NN,DY$320,FALSE),5)="Csere",VLOOKUP(LEFT(VLOOKUP($A284,csapatok!$A:$NN,DY$320,FALSE),LEN(VLOOKUP($A284,csapatok!$A:$NN,DY$320,FALSE))-6),'csapat-ranglista'!$A:$FP,DY$321,FALSE)/8,VLOOKUP(VLOOKUP($A284,csapatok!$A:$NN,DY$320,FALSE),'csapat-ranglista'!$A:$FP,DY$321,FALSE)/4),0)</f>
        <v>0</v>
      </c>
      <c r="DZ284" s="223">
        <f>IFERROR(IF(RIGHT(VLOOKUP($A284,csapatok!$A:$NN,DZ$320,FALSE),5)="Csere",VLOOKUP(LEFT(VLOOKUP($A284,csapatok!$A:$NN,DZ$320,FALSE),LEN(VLOOKUP($A284,csapatok!$A:$NN,DZ$320,FALSE))-6),'csapat-ranglista'!$A:$FP,DZ$321,FALSE)/8,VLOOKUP(VLOOKUP($A284,csapatok!$A:$NN,DZ$320,FALSE),'csapat-ranglista'!$A:$FP,DZ$321,FALSE)/4),0)</f>
        <v>0</v>
      </c>
      <c r="EA284" s="223">
        <f>IFERROR(IF(RIGHT(VLOOKUP($A284,csapatok!$A:$NN,EA$320,FALSE),5)="Csere",VLOOKUP(LEFT(VLOOKUP($A284,csapatok!$A:$NN,EA$320,FALSE),LEN(VLOOKUP($A284,csapatok!$A:$NN,EA$320,FALSE))-6),'csapat-ranglista'!$A:$FP,EA$321,FALSE)/8,VLOOKUP(VLOOKUP($A284,csapatok!$A:$NN,EA$320,FALSE),'csapat-ranglista'!$A:$FP,EA$321,FALSE)/4),0)</f>
        <v>0</v>
      </c>
      <c r="EB284" s="223">
        <f>IFERROR(IF(RIGHT(VLOOKUP($A284,csapatok!$A:$NN,EB$320,FALSE),5)="Csere",VLOOKUP(LEFT(VLOOKUP($A284,csapatok!$A:$NN,EB$320,FALSE),LEN(VLOOKUP($A284,csapatok!$A:$NN,EB$320,FALSE))-6),'csapat-ranglista'!$A:$FP,EB$321,FALSE)/8,VLOOKUP(VLOOKUP($A284,csapatok!$A:$NN,EB$320,FALSE),'csapat-ranglista'!$A:$FP,EB$321,FALSE)/4),0)</f>
        <v>0</v>
      </c>
      <c r="EC284" s="223">
        <f>IFERROR(IF(RIGHT(VLOOKUP($A284,csapatok!$A:$NN,EC$320,FALSE),5)="Csere",VLOOKUP(LEFT(VLOOKUP($A284,csapatok!$A:$NN,EC$320,FALSE),LEN(VLOOKUP($A284,csapatok!$A:$NN,EC$320,FALSE))-6),'csapat-ranglista'!$A:$FP,EC$321,FALSE)/8,VLOOKUP(VLOOKUP($A284,csapatok!$A:$NN,EC$320,FALSE),'csapat-ranglista'!$A:$FP,EC$321,FALSE)/4),0)</f>
        <v>0</v>
      </c>
      <c r="ED284" s="223">
        <f>IFERROR(IF(RIGHT(VLOOKUP($A284,csapatok!$A:$NN,ED$320,FALSE),5)="Csere",VLOOKUP(LEFT(VLOOKUP($A284,csapatok!$A:$NN,ED$320,FALSE),LEN(VLOOKUP($A284,csapatok!$A:$NN,ED$320,FALSE))-6),'csapat-ranglista'!$A:$FP,ED$321,FALSE)/8,VLOOKUP(VLOOKUP($A284,csapatok!$A:$NN,ED$320,FALSE),'csapat-ranglista'!$A:$FP,ED$321,FALSE)/4),0)</f>
        <v>0</v>
      </c>
      <c r="EE284" s="223">
        <f>IFERROR(IF(RIGHT(VLOOKUP($A284,csapatok!$A:$NN,EE$320,FALSE),5)="Csere",VLOOKUP(LEFT(VLOOKUP($A284,csapatok!$A:$NN,EE$320,FALSE),LEN(VLOOKUP($A284,csapatok!$A:$NN,EE$320,FALSE))-6),'csapat-ranglista'!$A:$FP,EE$321,FALSE)/8,VLOOKUP(VLOOKUP($A284,csapatok!$A:$NN,EE$320,FALSE),'csapat-ranglista'!$A:$FP,EE$321,FALSE)/4),0)</f>
        <v>0</v>
      </c>
      <c r="EF284" s="223">
        <f>IFERROR(IF(RIGHT(VLOOKUP($A284,csapatok!$A:$NN,EF$320,FALSE),5)="Csere",VLOOKUP(LEFT(VLOOKUP($A284,csapatok!$A:$NN,EF$320,FALSE),LEN(VLOOKUP($A284,csapatok!$A:$NN,EF$320,FALSE))-6),'csapat-ranglista'!$A:$FP,EF$321,FALSE)/8,VLOOKUP(VLOOKUP($A284,csapatok!$A:$NN,EF$320,FALSE),'csapat-ranglista'!$A:$FP,EF$321,FALSE)/4),0)</f>
        <v>0</v>
      </c>
      <c r="EG284" s="223">
        <f>IFERROR(IF(RIGHT(VLOOKUP($A284,csapatok!$A:$NN,EG$320,FALSE),5)="Csere",VLOOKUP(LEFT(VLOOKUP($A284,csapatok!$A:$NN,EG$320,FALSE),LEN(VLOOKUP($A284,csapatok!$A:$NN,EG$320,FALSE))-6),'csapat-ranglista'!$A:$FP,EG$321,FALSE)/8,VLOOKUP(VLOOKUP($A284,csapatok!$A:$NN,EG$320,FALSE),'csapat-ranglista'!$A:$FP,EG$321,FALSE)/4),0)</f>
        <v>0</v>
      </c>
      <c r="EH284" s="223">
        <f>IFERROR(IF(RIGHT(VLOOKUP($A284,csapatok!$A:$NN,EH$320,FALSE),5)="Csere",VLOOKUP(LEFT(VLOOKUP($A284,csapatok!$A:$NN,EH$320,FALSE),LEN(VLOOKUP($A284,csapatok!$A:$NN,EH$320,FALSE))-6),'csapat-ranglista'!$A:$FP,EH$321,FALSE)/8,VLOOKUP(VLOOKUP($A284,csapatok!$A:$NN,EH$320,FALSE),'csapat-ranglista'!$A:$FP,EH$321,FALSE)/4),0)</f>
        <v>0</v>
      </c>
      <c r="EI284" s="223">
        <f>IFERROR(IF(RIGHT(VLOOKUP($A284,csapatok!$A:$NN,EI$320,FALSE),5)="Csere",VLOOKUP(LEFT(VLOOKUP($A284,csapatok!$A:$NN,EI$320,FALSE),LEN(VLOOKUP($A284,csapatok!$A:$NN,EI$320,FALSE))-6),'csapat-ranglista'!$A:$FP,EI$321,FALSE)/8,VLOOKUP(VLOOKUP($A284,csapatok!$A:$NN,EI$320,FALSE),'csapat-ranglista'!$A:$FP,EI$321,FALSE)/4),0)</f>
        <v>0</v>
      </c>
      <c r="EJ284" s="223">
        <f>IFERROR(IF(RIGHT(VLOOKUP($A284,csapatok!$A:$NN,EJ$320,FALSE),5)="Csere",VLOOKUP(LEFT(VLOOKUP($A284,csapatok!$A:$NN,EJ$320,FALSE),LEN(VLOOKUP($A284,csapatok!$A:$NN,EJ$320,FALSE))-6),'csapat-ranglista'!$A:$FP,EJ$321,FALSE)/8,VLOOKUP(VLOOKUP($A284,csapatok!$A:$NN,EJ$320,FALSE),'csapat-ranglista'!$A:$FP,EJ$321,FALSE)/4),0)</f>
        <v>0</v>
      </c>
      <c r="EK284" s="223">
        <f>IFERROR(IF(RIGHT(VLOOKUP($A284,csapatok!$A:$NN,EK$320,FALSE),5)="Csere",VLOOKUP(LEFT(VLOOKUP($A284,csapatok!$A:$NN,EK$320,FALSE),LEN(VLOOKUP($A284,csapatok!$A:$NN,EK$320,FALSE))-6),'csapat-ranglista'!$A:$FP,EK$321,FALSE)/8,VLOOKUP(VLOOKUP($A284,csapatok!$A:$NN,EK$320,FALSE),'csapat-ranglista'!$A:$FP,EK$321,FALSE)/4),0)</f>
        <v>0</v>
      </c>
      <c r="EL284" s="223">
        <f>IFERROR(IF(RIGHT(VLOOKUP($A284,csapatok!$A:$NN,EL$320,FALSE),5)="Csere",VLOOKUP(LEFT(VLOOKUP($A284,csapatok!$A:$NN,EL$320,FALSE),LEN(VLOOKUP($A284,csapatok!$A:$NN,EL$320,FALSE))-6),'csapat-ranglista'!$A:$FP,EL$321,FALSE)/8,VLOOKUP(VLOOKUP($A284,csapatok!$A:$NN,EL$320,FALSE),'csapat-ranglista'!$A:$FP,EL$321,FALSE)/4),0)</f>
        <v>0</v>
      </c>
      <c r="EM284" s="223">
        <f>IFERROR(IF(RIGHT(VLOOKUP($A284,csapatok!$A:$NN,EM$320,FALSE),5)="Csere",VLOOKUP(LEFT(VLOOKUP($A284,csapatok!$A:$NN,EM$320,FALSE),LEN(VLOOKUP($A284,csapatok!$A:$NN,EM$320,FALSE))-6),'csapat-ranglista'!$A:$FP,EM$321,FALSE)/8,VLOOKUP(VLOOKUP($A284,csapatok!$A:$NN,EM$320,FALSE),'csapat-ranglista'!$A:$FP,EM$321,FALSE)/4),0)</f>
        <v>0</v>
      </c>
      <c r="EN284" s="223">
        <f>IFERROR(IF(RIGHT(VLOOKUP($A284,csapatok!$A:$NN,EN$320,FALSE),5)="Csere",VLOOKUP(LEFT(VLOOKUP($A284,csapatok!$A:$NN,EN$320,FALSE),LEN(VLOOKUP($A284,csapatok!$A:$NN,EN$320,FALSE))-6),'csapat-ranglista'!$A:$FP,EN$321,FALSE)/8,VLOOKUP(VLOOKUP($A284,csapatok!$A:$NN,EN$320,FALSE),'csapat-ranglista'!$A:$FP,EN$321,FALSE)/4),0)</f>
        <v>0</v>
      </c>
      <c r="EO284" s="223">
        <f>IFERROR(IF(RIGHT(VLOOKUP($A284,csapatok!$A:$NN,EO$320,FALSE),5)="Csere",VLOOKUP(LEFT(VLOOKUP($A284,csapatok!$A:$NN,EO$320,FALSE),LEN(VLOOKUP($A284,csapatok!$A:$NN,EO$320,FALSE))-6),'csapat-ranglista'!$A:$FP,EO$321,FALSE)/8,VLOOKUP(VLOOKUP($A284,csapatok!$A:$NN,EO$320,FALSE),'csapat-ranglista'!$A:$FP,EO$321,FALSE)/4),0)</f>
        <v>0</v>
      </c>
      <c r="EP284" s="223">
        <f>IFERROR(IF(RIGHT(VLOOKUP($A284,csapatok!$A:$NN,EP$320,FALSE),5)="Csere",VLOOKUP(LEFT(VLOOKUP($A284,csapatok!$A:$NN,EP$320,FALSE),LEN(VLOOKUP($A284,csapatok!$A:$NN,EP$320,FALSE))-6),'csapat-ranglista'!$A:$FP,EP$321,FALSE)/8,VLOOKUP(VLOOKUP($A284,csapatok!$A:$NN,EP$320,FALSE),'csapat-ranglista'!$A:$FP,EP$321,FALSE)/4),0)</f>
        <v>0</v>
      </c>
      <c r="EQ284" s="223">
        <f>IFERROR(IF(RIGHT(VLOOKUP($A284,csapatok!$A:$NN,EQ$320,FALSE),5)="Csere",VLOOKUP(LEFT(VLOOKUP($A284,csapatok!$A:$NN,EQ$320,FALSE),LEN(VLOOKUP($A284,csapatok!$A:$NN,EQ$320,FALSE))-6),'csapat-ranglista'!$A:$FP,EQ$321,FALSE)/8,VLOOKUP(VLOOKUP($A284,csapatok!$A:$NN,EQ$320,FALSE),'csapat-ranglista'!$A:$FP,EQ$321,FALSE)/4),0)</f>
        <v>0</v>
      </c>
      <c r="ER284" s="223">
        <f>IFERROR(IF(RIGHT(VLOOKUP($A284,csapatok!$A:$NN,ER$320,FALSE),5)="Csere",VLOOKUP(LEFT(VLOOKUP($A284,csapatok!$A:$NN,ER$320,FALSE),LEN(VLOOKUP($A284,csapatok!$A:$NN,ER$320,FALSE))-6),'csapat-ranglista'!$A:$FP,ER$321,FALSE)/8,VLOOKUP(VLOOKUP($A284,csapatok!$A:$NN,ER$320,FALSE),'csapat-ranglista'!$A:$FP,ER$321,FALSE)/4),0)</f>
        <v>0</v>
      </c>
      <c r="ES284" s="223">
        <f>IFERROR(IF(RIGHT(VLOOKUP($A284,csapatok!$A:$NN,ES$320,FALSE),5)="Csere",VLOOKUP(LEFT(VLOOKUP($A284,csapatok!$A:$NN,ES$320,FALSE),LEN(VLOOKUP($A284,csapatok!$A:$NN,ES$320,FALSE))-6),'csapat-ranglista'!$A:$FP,ES$321,FALSE)/8,VLOOKUP(VLOOKUP($A284,csapatok!$A:$NN,ES$320,FALSE),'csapat-ranglista'!$A:$FP,ES$321,FALSE)/4),0)</f>
        <v>0</v>
      </c>
      <c r="ET284" s="223">
        <f>IFERROR(IF(RIGHT(VLOOKUP($A284,csapatok!$A:$NN,ET$320,FALSE),5)="Csere",VLOOKUP(LEFT(VLOOKUP($A284,csapatok!$A:$NN,ET$320,FALSE),LEN(VLOOKUP($A284,csapatok!$A:$NN,ET$320,FALSE))-6),'csapat-ranglista'!$A:$FP,ET$321,FALSE)/8,VLOOKUP(VLOOKUP($A284,csapatok!$A:$NN,ET$320,FALSE),'csapat-ranglista'!$A:$FP,ET$321,FALSE)/4),0)</f>
        <v>0</v>
      </c>
      <c r="EU284" s="223">
        <f>IFERROR(IF(RIGHT(VLOOKUP($A284,csapatok!$A:$NN,EU$320,FALSE),5)="Csere",VLOOKUP(LEFT(VLOOKUP($A284,csapatok!$A:$NN,EU$320,FALSE),LEN(VLOOKUP($A284,csapatok!$A:$NN,EU$320,FALSE))-6),'csapat-ranglista'!$A:$FP,EU$321,FALSE)/8,VLOOKUP(VLOOKUP($A284,csapatok!$A:$NN,EU$320,FALSE),'csapat-ranglista'!$A:$FP,EU$321,FALSE)/4),0)</f>
        <v>0</v>
      </c>
      <c r="EV284" s="223">
        <f>IFERROR(IF(RIGHT(VLOOKUP($A284,csapatok!$A:$NN,EV$320,FALSE),5)="Csere",VLOOKUP(LEFT(VLOOKUP($A284,csapatok!$A:$NN,EV$320,FALSE),LEN(VLOOKUP($A284,csapatok!$A:$NN,EV$320,FALSE))-6),'csapat-ranglista'!$A:$FP,EV$321,FALSE)/8,VLOOKUP(VLOOKUP($A284,csapatok!$A:$NN,EV$320,FALSE),'csapat-ranglista'!$A:$FP,EV$321,FALSE)/4),0)</f>
        <v>0</v>
      </c>
      <c r="EW284" s="223">
        <f>IFERROR(IF(RIGHT(VLOOKUP($A284,csapatok!$A:$NN,EW$320,FALSE),5)="Csere",VLOOKUP(LEFT(VLOOKUP($A284,csapatok!$A:$NN,EW$320,FALSE),LEN(VLOOKUP($A284,csapatok!$A:$NN,EW$320,FALSE))-6),'csapat-ranglista'!$A:$FP,EW$321,FALSE)/8,VLOOKUP(VLOOKUP($A284,csapatok!$A:$NN,EW$320,FALSE),'csapat-ranglista'!$A:$FP,EW$321,FALSE)/4),0)</f>
        <v>0</v>
      </c>
      <c r="EX284" s="223">
        <f>IFERROR(IF(RIGHT(VLOOKUP($A284,csapatok!$A:$NN,EX$320,FALSE),5)="Csere",VLOOKUP(LEFT(VLOOKUP($A284,csapatok!$A:$NN,EX$320,FALSE),LEN(VLOOKUP($A284,csapatok!$A:$NN,EX$320,FALSE))-6),'csapat-ranglista'!$A:$FP,EX$321,FALSE)/8,VLOOKUP(VLOOKUP($A284,csapatok!$A:$NN,EX$320,FALSE),'csapat-ranglista'!$A:$FP,EX$321,FALSE)/4),0)</f>
        <v>0</v>
      </c>
      <c r="EY284" s="223">
        <f>IFERROR(IF(RIGHT(VLOOKUP($A284,csapatok!$A:$NN,EY$320,FALSE),5)="Csere",VLOOKUP(LEFT(VLOOKUP($A284,csapatok!$A:$NN,EY$320,FALSE),LEN(VLOOKUP($A284,csapatok!$A:$NN,EY$320,FALSE))-6),'csapat-ranglista'!$A:$FP,EY$321,FALSE)/8,VLOOKUP(VLOOKUP($A284,csapatok!$A:$NN,EY$320,FALSE),'csapat-ranglista'!$A:$FP,EY$321,FALSE)/4),0)</f>
        <v>0</v>
      </c>
      <c r="EZ284" s="223">
        <f>IFERROR(IF(RIGHT(VLOOKUP($A284,csapatok!$A:$NN,EZ$320,FALSE),5)="Csere",VLOOKUP(LEFT(VLOOKUP($A284,csapatok!$A:$NN,EZ$320,FALSE),LEN(VLOOKUP($A284,csapatok!$A:$NN,EZ$320,FALSE))-6),'csapat-ranglista'!$A:$FP,EZ$321,FALSE)/8,VLOOKUP(VLOOKUP($A284,csapatok!$A:$NN,EZ$320,FALSE),'csapat-ranglista'!$A:$FP,EZ$321,FALSE)/4),0)</f>
        <v>0</v>
      </c>
      <c r="FA284" s="223">
        <f>IFERROR(IF(RIGHT(VLOOKUP($A284,csapatok!$A:$NN,FA$320,FALSE),5)="Csere",VLOOKUP(LEFT(VLOOKUP($A284,csapatok!$A:$NN,FA$320,FALSE),LEN(VLOOKUP($A284,csapatok!$A:$NN,FA$320,FALSE))-6),'csapat-ranglista'!$A:$FP,FA$321,FALSE)/8,VLOOKUP(VLOOKUP($A284,csapatok!$A:$NN,FA$320,FALSE),'csapat-ranglista'!$A:$FP,FA$321,FALSE)/4),0)</f>
        <v>0</v>
      </c>
      <c r="FB284" s="223">
        <f>IFERROR(IF(RIGHT(VLOOKUP($A284,csapatok!$A:$NN,FB$320,FALSE),5)="Csere",VLOOKUP(LEFT(VLOOKUP($A284,csapatok!$A:$NN,FB$320,FALSE),LEN(VLOOKUP($A284,csapatok!$A:$NN,FB$320,FALSE))-6),'csapat-ranglista'!$A:$FP,FB$321,FALSE)/8,VLOOKUP(VLOOKUP($A284,csapatok!$A:$NN,FB$320,FALSE),'csapat-ranglista'!$A:$FP,FB$321,FALSE)/4),0)</f>
        <v>0</v>
      </c>
      <c r="FC284" s="223">
        <f>IFERROR(IF(RIGHT(VLOOKUP($A284,csapatok!$A:$NN,FC$320,FALSE),5)="Csere",VLOOKUP(LEFT(VLOOKUP($A284,csapatok!$A:$NN,FC$320,FALSE),LEN(VLOOKUP($A284,csapatok!$A:$NN,FC$320,FALSE))-6),'csapat-ranglista'!$A:$FP,FC$321,FALSE)/8,VLOOKUP(VLOOKUP($A284,csapatok!$A:$NN,FC$320,FALSE),'csapat-ranglista'!$A:$FP,FC$321,FALSE)/4),0)</f>
        <v>0</v>
      </c>
      <c r="FD284" s="224">
        <f>versenyek!$QY$11*IFERROR(VLOOKUP(VLOOKUP($A284,versenyek!QX:QZ,3,FALSE),szabalyok!$A$16:$B$23,2,FALSE)/4,0)</f>
        <v>0</v>
      </c>
      <c r="FE284" s="224">
        <f>versenyek!$RB$11*IFERROR(VLOOKUP(VLOOKUP($A284,versenyek!RA:RC,3,FALSE),szabalyok!$A$16:$B$23,2,FALSE)/4,0)</f>
        <v>0</v>
      </c>
      <c r="FF284" s="223">
        <f>IFERROR(IF(RIGHT(VLOOKUP($A284,csapatok!$A:$NN,FF$320,FALSE),5)="Csere",VLOOKUP(LEFT(VLOOKUP($A284,csapatok!$A:$NN,FF$320,FALSE),LEN(VLOOKUP($A284,csapatok!$A:$NN,FF$320,FALSE))-6),'csapat-ranglista'!$A:$FP,FF$321,FALSE)/8,VLOOKUP(VLOOKUP($A284,csapatok!$A:$NN,FF$320,FALSE),'csapat-ranglista'!$A:$FP,FF$321,FALSE)/4),0)</f>
        <v>0</v>
      </c>
      <c r="FG284" s="223">
        <f>IFERROR(IF(RIGHT(VLOOKUP($A284,csapatok!$A:$NN,FG$320,FALSE),5)="Csere",VLOOKUP(LEFT(VLOOKUP($A284,csapatok!$A:$NN,FG$320,FALSE),LEN(VLOOKUP($A284,csapatok!$A:$NN,FG$320,FALSE))-6),'csapat-ranglista'!$A:$FP,FG$321,FALSE)/8,VLOOKUP(VLOOKUP($A284,csapatok!$A:$NN,FG$320,FALSE),'csapat-ranglista'!$A:$FP,FG$321,FALSE)/4),0)</f>
        <v>0</v>
      </c>
      <c r="FH284" s="223">
        <f>IFERROR(IF(RIGHT(VLOOKUP($A284,csapatok!$A:$NN,FH$320,FALSE),5)="Csere",VLOOKUP(LEFT(VLOOKUP($A284,csapatok!$A:$NN,FH$320,FALSE),LEN(VLOOKUP($A284,csapatok!$A:$NN,FH$320,FALSE))-6),'csapat-ranglista'!$A:$FP,FH$321,FALSE)/8,VLOOKUP(VLOOKUP($A284,csapatok!$A:$NN,FH$320,FALSE),'csapat-ranglista'!$A:$FP,FH$321,FALSE)/4),0)</f>
        <v>0</v>
      </c>
      <c r="FI284" s="223">
        <f>IFERROR(IF(RIGHT(VLOOKUP($A284,csapatok!$A:$NN,FI$320,FALSE),5)="Csere",VLOOKUP(LEFT(VLOOKUP($A284,csapatok!$A:$NN,FI$320,FALSE),LEN(VLOOKUP($A284,csapatok!$A:$NN,FI$320,FALSE))-6),'csapat-ranglista'!$A:$FP,FI$321,FALSE)/8,VLOOKUP(VLOOKUP($A284,csapatok!$A:$NN,FI$320,FALSE),'csapat-ranglista'!$A:$FP,FI$321,FALSE)/4),0)</f>
        <v>0</v>
      </c>
      <c r="FJ284" s="223">
        <f>IFERROR(IF(RIGHT(VLOOKUP($A284,csapatok!$A:$NN,FJ$320,FALSE),5)="Csere",VLOOKUP(LEFT(VLOOKUP($A284,csapatok!$A:$NN,FJ$320,FALSE),LEN(VLOOKUP($A284,csapatok!$A:$NN,FJ$320,FALSE))-6),'csapat-ranglista'!$A:$FP,FJ$321,FALSE)/8,VLOOKUP(VLOOKUP($A284,csapatok!$A:$NN,FJ$320,FALSE),'csapat-ranglista'!$A:$FP,FJ$321,FALSE)/4),0)</f>
        <v>0</v>
      </c>
      <c r="FK284" s="223">
        <f>IFERROR(IF(RIGHT(VLOOKUP($A284,csapatok!$A:$NN,FK$320,FALSE),5)="Csere",VLOOKUP(LEFT(VLOOKUP($A284,csapatok!$A:$NN,FK$320,FALSE),LEN(VLOOKUP($A284,csapatok!$A:$NN,FK$320,FALSE))-6),'csapat-ranglista'!$A:$FP,FK$321,FALSE)/8,VLOOKUP(VLOOKUP($A284,csapatok!$A:$NN,FK$320,FALSE),'csapat-ranglista'!$A:$FP,FK$321,FALSE)/4),0)</f>
        <v>0</v>
      </c>
      <c r="FL284" s="223">
        <f>IFERROR(IF(RIGHT(VLOOKUP($A284,csapatok!$A:$NN,FL$320,FALSE),5)="Csere",VLOOKUP(LEFT(VLOOKUP($A284,csapatok!$A:$NN,FL$320,FALSE),LEN(VLOOKUP($A284,csapatok!$A:$NN,FL$320,FALSE))-6),'csapat-ranglista'!$A:$FP,FL$321,FALSE)/8,VLOOKUP(VLOOKUP($A284,csapatok!$A:$NN,FL$320,FALSE),'csapat-ranglista'!$A:$FP,FL$321,FALSE)/4),0)</f>
        <v>0</v>
      </c>
      <c r="FM284" s="223">
        <f>IFERROR(IF(RIGHT(VLOOKUP($A284,csapatok!$A:$NN,FM$320,FALSE),5)="Csere",VLOOKUP(LEFT(VLOOKUP($A284,csapatok!$A:$NN,FM$320,FALSE),LEN(VLOOKUP($A284,csapatok!$A:$NN,FM$320,FALSE))-6),'csapat-ranglista'!$A:$FP,FM$321,FALSE)/8,VLOOKUP(VLOOKUP($A284,csapatok!$A:$NN,FM$320,FALSE),'csapat-ranglista'!$A:$FP,FM$321,FALSE)/4),0)</f>
        <v>0</v>
      </c>
      <c r="FN284" s="223">
        <f>IFERROR(IF(RIGHT(VLOOKUP($A284,csapatok!$A:$NN,FN$320,FALSE),5)="Csere",VLOOKUP(LEFT(VLOOKUP($A284,csapatok!$A:$NN,FN$320,FALSE),LEN(VLOOKUP($A284,csapatok!$A:$NN,FN$320,FALSE))-6),'csapat-ranglista'!$A:$FP,FN$321,FALSE)/8,VLOOKUP(VLOOKUP($A284,csapatok!$A:$NN,FN$320,FALSE),'csapat-ranglista'!$A:$FP,FN$321,FALSE)/4),0)</f>
        <v>0</v>
      </c>
      <c r="FO284" s="223">
        <f>IFERROR(IF(RIGHT(VLOOKUP($A284,csapatok!$A:$NN,FO$320,FALSE),5)="Csere",VLOOKUP(LEFT(VLOOKUP($A284,csapatok!$A:$NN,FO$320,FALSE),LEN(VLOOKUP($A284,csapatok!$A:$NN,FO$320,FALSE))-6),'csapat-ranglista'!$A:$FP,FO$321,FALSE)/8,VLOOKUP(VLOOKUP($A284,csapatok!$A:$NN,FO$320,FALSE),'csapat-ranglista'!$A:$FP,FO$321,FALSE)/4),0)</f>
        <v>0</v>
      </c>
      <c r="FP284" s="223">
        <f>IFERROR(IF(RIGHT(VLOOKUP($A284,csapatok!$A:$NN,FP$320,FALSE),5)="Csere",VLOOKUP(LEFT(VLOOKUP($A284,csapatok!$A:$NN,FP$320,FALSE),LEN(VLOOKUP($A284,csapatok!$A:$NN,FP$320,FALSE))-6),'csapat-ranglista'!$A:$FP,FP$321,FALSE)/8,VLOOKUP(VLOOKUP($A284,csapatok!$A:$NN,FP$320,FALSE),'csapat-ranglista'!$A:$FP,FP$321,FALSE)/4),0)</f>
        <v>0</v>
      </c>
      <c r="FQ284" s="223">
        <f>IFERROR(IF(RIGHT(VLOOKUP($A284,csapatok!$A:$NN,FQ$320,FALSE),5)="Csere",VLOOKUP(LEFT(VLOOKUP($A284,csapatok!$A:$NN,FQ$320,FALSE),LEN(VLOOKUP($A284,csapatok!$A:$NN,FQ$320,FALSE))-6),'csapat-ranglista'!$A:$FP,FQ$321,FALSE)/8,VLOOKUP(VLOOKUP($A284,csapatok!$A:$NN,FQ$320,FALSE),'csapat-ranglista'!$A:$FP,FQ$321,FALSE)/4),0)</f>
        <v>0</v>
      </c>
      <c r="FR284" s="223">
        <f>IFERROR(IF(RIGHT(VLOOKUP($A284,csapatok!$A:$NN,FR$320,FALSE),5)="Csere",VLOOKUP(LEFT(VLOOKUP($A284,csapatok!$A:$NN,FR$320,FALSE),LEN(VLOOKUP($A284,csapatok!$A:$NN,FR$320,FALSE))-6),'csapat-ranglista'!$A:$FP,FR$321,FALSE)/8,VLOOKUP(VLOOKUP($A284,csapatok!$A:$NN,FR$320,FALSE),'csapat-ranglista'!$A:$FP,FR$321,FALSE)/4),0)</f>
        <v>0</v>
      </c>
      <c r="FS284" s="223">
        <f>IFERROR(IF(RIGHT(VLOOKUP($A284,csapatok!$A:$NN,FS$320,FALSE),5)="Csere",VLOOKUP(LEFT(VLOOKUP($A284,csapatok!$A:$NN,FS$320,FALSE),LEN(VLOOKUP($A284,csapatok!$A:$NN,FS$320,FALSE))-6),'csapat-ranglista'!$A:$FP,FS$321,FALSE)/8,VLOOKUP(VLOOKUP($A284,csapatok!$A:$NN,FS$320,FALSE),'csapat-ranglista'!$A:$FP,FS$321,FALSE)/4),0)</f>
        <v>0</v>
      </c>
      <c r="FT284" s="223">
        <f>IFERROR(IF(RIGHT(VLOOKUP($A284,csapatok!$A:$NN,FT$320,FALSE),5)="Csere",VLOOKUP(LEFT(VLOOKUP($A284,csapatok!$A:$NN,FT$320,FALSE),LEN(VLOOKUP($A284,csapatok!$A:$NN,FT$320,FALSE))-6),'csapat-ranglista'!$A:$FP,FT$321,FALSE)/8,VLOOKUP(VLOOKUP($A284,csapatok!$A:$NN,FT$320,FALSE),'csapat-ranglista'!$A:$FP,FT$321,FALSE)/4),0)</f>
        <v>0</v>
      </c>
      <c r="FU284" s="223">
        <f>IFERROR(IF(RIGHT(VLOOKUP($A284,csapatok!$A:$NN,FU$320,FALSE),5)="Csere",VLOOKUP(LEFT(VLOOKUP($A284,csapatok!$A:$NN,FU$320,FALSE),LEN(VLOOKUP($A284,csapatok!$A:$NN,FU$320,FALSE))-6),'csapat-ranglista'!$A:$FP,FU$321,FALSE)/8,VLOOKUP(VLOOKUP($A284,csapatok!$A:$NN,FU$320,FALSE),'csapat-ranglista'!$A:$FP,FU$321,FALSE)/4),0)</f>
        <v>0</v>
      </c>
      <c r="FV284" s="223">
        <f>IFERROR(IF(RIGHT(VLOOKUP($A284,csapatok!$A:$NN,FV$320,FALSE),5)="Csere",VLOOKUP(LEFT(VLOOKUP($A284,csapatok!$A:$NN,FV$320,FALSE),LEN(VLOOKUP($A284,csapatok!$A:$NN,FV$320,FALSE))-6),'csapat-ranglista'!$A:$FP,FV$321,FALSE)/8,VLOOKUP(VLOOKUP($A284,csapatok!$A:$NN,FV$320,FALSE),'csapat-ranglista'!$A:$FP,FV$321,FALSE)/4),0)</f>
        <v>0</v>
      </c>
      <c r="FW284" s="223">
        <f>IFERROR(IF(RIGHT(VLOOKUP($A284,csapatok!$A:$NN,FW$320,FALSE),5)="Csere",VLOOKUP(LEFT(VLOOKUP($A284,csapatok!$A:$NN,FW$320,FALSE),LEN(VLOOKUP($A284,csapatok!$A:$NN,FW$320,FALSE))-6),'csapat-ranglista'!$A:$FP,FW$321,FALSE)/8,VLOOKUP(VLOOKUP($A284,csapatok!$A:$NN,FW$320,FALSE),'csapat-ranglista'!$A:$FP,FW$321,FALSE)/4),0)</f>
        <v>0</v>
      </c>
      <c r="FX284" s="223">
        <f>IFERROR(IF(RIGHT(VLOOKUP($A284,csapatok!$A:$NN,FX$320,FALSE),5)="Csere",VLOOKUP(LEFT(VLOOKUP($A284,csapatok!$A:$NN,FX$320,FALSE),LEN(VLOOKUP($A284,csapatok!$A:$NN,FX$320,FALSE))-6),'csapat-ranglista'!$A:$FP,FX$321,FALSE)/8,VLOOKUP(VLOOKUP($A284,csapatok!$A:$NN,FX$320,FALSE),'csapat-ranglista'!$A:$FP,FX$321,FALSE)/4),0)</f>
        <v>0</v>
      </c>
      <c r="FY284" s="223">
        <f>IFERROR(IF(RIGHT(VLOOKUP($A284,csapatok!$A:$NN,FY$320,FALSE),5)="Csere",VLOOKUP(LEFT(VLOOKUP($A284,csapatok!$A:$NN,FY$320,FALSE),LEN(VLOOKUP($A284,csapatok!$A:$NN,FY$320,FALSE))-6),'csapat-ranglista'!$A:$FP,FY$321,FALSE)/8,VLOOKUP(VLOOKUP($A284,csapatok!$A:$NN,FY$320,FALSE),'csapat-ranglista'!$A:$FP,FY$321,FALSE)/4),0)</f>
        <v>0</v>
      </c>
      <c r="FZ284" s="223">
        <f>IFERROR(IF(RIGHT(VLOOKUP($A284,csapatok!$A:$NN,FZ$320,FALSE),5)="Csere",VLOOKUP(LEFT(VLOOKUP($A284,csapatok!$A:$NN,FZ$320,FALSE),LEN(VLOOKUP($A284,csapatok!$A:$NN,FZ$320,FALSE))-6),'csapat-ranglista'!$A:$FP,FZ$321,FALSE)/8,VLOOKUP(VLOOKUP($A284,csapatok!$A:$NN,FZ$320,FALSE),'csapat-ranglista'!$A:$FP,FZ$321,FALSE)/4),0)</f>
        <v>0</v>
      </c>
      <c r="GA284" s="223">
        <f>IFERROR(IF(RIGHT(VLOOKUP($A284,csapatok!$A:$NN,GA$320,FALSE),5)="Csere",VLOOKUP(LEFT(VLOOKUP($A284,csapatok!$A:$NN,GA$320,FALSE),LEN(VLOOKUP($A284,csapatok!$A:$NN,GA$320,FALSE))-6),'csapat-ranglista'!$A:$FP,GA$321,FALSE)/8,VLOOKUP(VLOOKUP($A284,csapatok!$A:$NN,GA$320,FALSE),'csapat-ranglista'!$A:$FP,GA$321,FALSE)/4),0)</f>
        <v>0</v>
      </c>
      <c r="GB284" s="223">
        <f>IFERROR(IF(RIGHT(VLOOKUP($A284,csapatok!$A:$NN,GB$320,FALSE),5)="Csere",VLOOKUP(LEFT(VLOOKUP($A284,csapatok!$A:$NN,GB$320,FALSE),LEN(VLOOKUP($A284,csapatok!$A:$NN,GB$320,FALSE))-6),'csapat-ranglista'!$A:$FP,GB$321,FALSE)/8,VLOOKUP(VLOOKUP($A284,csapatok!$A:$NN,GB$320,FALSE),'csapat-ranglista'!$A:$FP,GB$321,FALSE)/4),0)</f>
        <v>0</v>
      </c>
      <c r="GC284" s="223">
        <f>IFERROR(IF(RIGHT(VLOOKUP($A284,csapatok!$A:$NN,GC$320,FALSE),5)="Csere",VLOOKUP(LEFT(VLOOKUP($A284,csapatok!$A:$NN,GC$320,FALSE),LEN(VLOOKUP($A284,csapatok!$A:$NN,GC$320,FALSE))-6),'csapat-ranglista'!$A:$FP,GC$321,FALSE)/8,VLOOKUP(VLOOKUP($A284,csapatok!$A:$NN,GC$320,FALSE),'csapat-ranglista'!$A:$FP,GC$321,FALSE)/4),0)</f>
        <v>0</v>
      </c>
      <c r="GD284" s="247">
        <f>SUM(EQ284:GC284)</f>
        <v>0</v>
      </c>
    </row>
    <row r="285" spans="1:186">
      <c r="A285" s="32" t="s">
        <v>298</v>
      </c>
      <c r="B285" s="2">
        <v>33077</v>
      </c>
      <c r="C285" s="131" t="str">
        <f>IF(B285=0,"",IF(B285&lt;$C$1,"felnőtt","ifi"))</f>
        <v>felnőtt</v>
      </c>
      <c r="D285" s="32" t="s">
        <v>9</v>
      </c>
      <c r="E285" s="45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1.4439569751222083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f>IFERROR(IF(RIGHT(VLOOKUP($A285,csapatok!$A:$BL,X$320,FALSE),5)="Csere",VLOOKUP(LEFT(VLOOKUP($A285,csapatok!$A:$BL,X$320,FALSE),LEN(VLOOKUP($A285,csapatok!$A:$BL,X$320,FALSE))-6),'csapat-ranglista'!$A:$FP,X$321,FALSE)/8,VLOOKUP(VLOOKUP($A285,csapatok!$A:$BL,X$320,FALSE),'csapat-ranglista'!$A:$FP,X$321,FALSE)/4),0)</f>
        <v>0</v>
      </c>
      <c r="Y285" s="32">
        <f>IFERROR(IF(RIGHT(VLOOKUP($A285,csapatok!$A:$BL,Y$320,FALSE),5)="Csere",VLOOKUP(LEFT(VLOOKUP($A285,csapatok!$A:$BL,Y$320,FALSE),LEN(VLOOKUP($A285,csapatok!$A:$BL,Y$320,FALSE))-6),'csapat-ranglista'!$A:$FP,Y$321,FALSE)/8,VLOOKUP(VLOOKUP($A285,csapatok!$A:$BL,Y$320,FALSE),'csapat-ranglista'!$A:$FP,Y$321,FALSE)/4),0)</f>
        <v>0</v>
      </c>
      <c r="Z285" s="32">
        <f>IFERROR(IF(RIGHT(VLOOKUP($A285,csapatok!$A:$BL,Z$320,FALSE),5)="Csere",VLOOKUP(LEFT(VLOOKUP($A285,csapatok!$A:$BL,Z$320,FALSE),LEN(VLOOKUP($A285,csapatok!$A:$BL,Z$320,FALSE))-6),'csapat-ranglista'!$A:$FP,Z$321,FALSE)/8,VLOOKUP(VLOOKUP($A285,csapatok!$A:$BL,Z$320,FALSE),'csapat-ranglista'!$A:$FP,Z$321,FALSE)/4),0)</f>
        <v>0</v>
      </c>
      <c r="AA285" s="32">
        <f>IFERROR(IF(RIGHT(VLOOKUP($A285,csapatok!$A:$BL,AA$320,FALSE),5)="Csere",VLOOKUP(LEFT(VLOOKUP($A285,csapatok!$A:$BL,AA$320,FALSE),LEN(VLOOKUP($A285,csapatok!$A:$BL,AA$320,FALSE))-6),'csapat-ranglista'!$A:$FP,AA$321,FALSE)/8,VLOOKUP(VLOOKUP($A285,csapatok!$A:$BL,AA$320,FALSE),'csapat-ranglista'!$A:$FP,AA$321,FALSE)/4),0)</f>
        <v>0</v>
      </c>
      <c r="AB285" s="223">
        <f>IFERROR(IF(RIGHT(VLOOKUP($A285,csapatok!$A:$BL,AB$320,FALSE),5)="Csere",VLOOKUP(LEFT(VLOOKUP($A285,csapatok!$A:$BL,AB$320,FALSE),LEN(VLOOKUP($A285,csapatok!$A:$BL,AB$320,FALSE))-6),'csapat-ranglista'!$A:$FP,AB$321,FALSE)/8,VLOOKUP(VLOOKUP($A285,csapatok!$A:$BL,AB$320,FALSE),'csapat-ranglista'!$A:$FP,AB$321,FALSE)/4),0)</f>
        <v>0</v>
      </c>
      <c r="AC285" s="223">
        <f>IFERROR(IF(RIGHT(VLOOKUP($A285,csapatok!$A:$BL,AC$320,FALSE),5)="Csere",VLOOKUP(LEFT(VLOOKUP($A285,csapatok!$A:$BL,AC$320,FALSE),LEN(VLOOKUP($A285,csapatok!$A:$BL,AC$320,FALSE))-6),'csapat-ranglista'!$A:$FP,AC$321,FALSE)/8,VLOOKUP(VLOOKUP($A285,csapatok!$A:$BL,AC$320,FALSE),'csapat-ranglista'!$A:$FP,AC$321,FALSE)/4),0)</f>
        <v>0</v>
      </c>
      <c r="AD285" s="223">
        <f>IFERROR(IF(RIGHT(VLOOKUP($A285,csapatok!$A:$BL,AD$320,FALSE),5)="Csere",VLOOKUP(LEFT(VLOOKUP($A285,csapatok!$A:$BL,AD$320,FALSE),LEN(VLOOKUP($A285,csapatok!$A:$BL,AD$320,FALSE))-6),'csapat-ranglista'!$A:$FP,AD$321,FALSE)/8,VLOOKUP(VLOOKUP($A285,csapatok!$A:$BL,AD$320,FALSE),'csapat-ranglista'!$A:$FP,AD$321,FALSE)/4),0)</f>
        <v>0</v>
      </c>
      <c r="AE285" s="223">
        <f>IFERROR(IF(RIGHT(VLOOKUP($A285,csapatok!$A:$BL,AE$320,FALSE),5)="Csere",VLOOKUP(LEFT(VLOOKUP($A285,csapatok!$A:$BL,AE$320,FALSE),LEN(VLOOKUP($A285,csapatok!$A:$BL,AE$320,FALSE))-6),'csapat-ranglista'!$A:$FP,AE$321,FALSE)/8,VLOOKUP(VLOOKUP($A285,csapatok!$A:$BL,AE$320,FALSE),'csapat-ranglista'!$A:$FP,AE$321,FALSE)/4),0)</f>
        <v>0</v>
      </c>
      <c r="AF285" s="223">
        <f>IFERROR(IF(RIGHT(VLOOKUP($A285,csapatok!$A:$BL,AF$320,FALSE),5)="Csere",VLOOKUP(LEFT(VLOOKUP($A285,csapatok!$A:$BL,AF$320,FALSE),LEN(VLOOKUP($A285,csapatok!$A:$BL,AF$320,FALSE))-6),'csapat-ranglista'!$A:$FP,AF$321,FALSE)/8,VLOOKUP(VLOOKUP($A285,csapatok!$A:$BL,AF$320,FALSE),'csapat-ranglista'!$A:$FP,AF$321,FALSE)/4),0)</f>
        <v>0</v>
      </c>
      <c r="AG285" s="223">
        <f>IFERROR(IF(RIGHT(VLOOKUP($A285,csapatok!$A:$BL,AG$320,FALSE),5)="Csere",VLOOKUP(LEFT(VLOOKUP($A285,csapatok!$A:$BL,AG$320,FALSE),LEN(VLOOKUP($A285,csapatok!$A:$BL,AG$320,FALSE))-6),'csapat-ranglista'!$A:$FP,AG$321,FALSE)/8,VLOOKUP(VLOOKUP($A285,csapatok!$A:$BL,AG$320,FALSE),'csapat-ranglista'!$A:$FP,AG$321,FALSE)/4),0)</f>
        <v>0</v>
      </c>
      <c r="AH285" s="223">
        <f>IFERROR(IF(RIGHT(VLOOKUP($A285,csapatok!$A:$BL,AH$320,FALSE),5)="Csere",VLOOKUP(LEFT(VLOOKUP($A285,csapatok!$A:$BL,AH$320,FALSE),LEN(VLOOKUP($A285,csapatok!$A:$BL,AH$320,FALSE))-6),'csapat-ranglista'!$A:$FP,AH$321,FALSE)/8,VLOOKUP(VLOOKUP($A285,csapatok!$A:$BL,AH$320,FALSE),'csapat-ranglista'!$A:$FP,AH$321,FALSE)/4),0)</f>
        <v>0</v>
      </c>
      <c r="AI285" s="223">
        <f>IFERROR(IF(RIGHT(VLOOKUP($A285,csapatok!$A:$BL,AI$320,FALSE),5)="Csere",VLOOKUP(LEFT(VLOOKUP($A285,csapatok!$A:$BL,AI$320,FALSE),LEN(VLOOKUP($A285,csapatok!$A:$BL,AI$320,FALSE))-6),'csapat-ranglista'!$A:$FP,AI$321,FALSE)/8,VLOOKUP(VLOOKUP($A285,csapatok!$A:$BL,AI$320,FALSE),'csapat-ranglista'!$A:$FP,AI$321,FALSE)/4),0)</f>
        <v>0</v>
      </c>
      <c r="AJ285" s="223">
        <f>IFERROR(IF(RIGHT(VLOOKUP($A285,csapatok!$A:$BL,AJ$320,FALSE),5)="Csere",VLOOKUP(LEFT(VLOOKUP($A285,csapatok!$A:$BL,AJ$320,FALSE),LEN(VLOOKUP($A285,csapatok!$A:$BL,AJ$320,FALSE))-6),'csapat-ranglista'!$A:$FP,AJ$321,FALSE)/8,VLOOKUP(VLOOKUP($A285,csapatok!$A:$BL,AJ$320,FALSE),'csapat-ranglista'!$A:$FP,AJ$321,FALSE)/2),0)</f>
        <v>0</v>
      </c>
      <c r="AK285" s="223">
        <f>IFERROR(IF(RIGHT(VLOOKUP($A285,csapatok!$A:$CN,AK$320,FALSE),5)="Csere",VLOOKUP(LEFT(VLOOKUP($A285,csapatok!$A:$CN,AK$320,FALSE),LEN(VLOOKUP($A285,csapatok!$A:$CN,AK$320,FALSE))-6),'csapat-ranglista'!$A:$FP,AK$321,FALSE)/8,VLOOKUP(VLOOKUP($A285,csapatok!$A:$CN,AK$320,FALSE),'csapat-ranglista'!$A:$FP,AK$321,FALSE)/4),0)</f>
        <v>0</v>
      </c>
      <c r="AL285" s="223">
        <f>IFERROR(IF(RIGHT(VLOOKUP($A285,csapatok!$A:$CN,AL$320,FALSE),5)="Csere",VLOOKUP(LEFT(VLOOKUP($A285,csapatok!$A:$CN,AL$320,FALSE),LEN(VLOOKUP($A285,csapatok!$A:$CN,AL$320,FALSE))-6),'csapat-ranglista'!$A:$FP,AL$321,FALSE)/8,VLOOKUP(VLOOKUP($A285,csapatok!$A:$CN,AL$320,FALSE),'csapat-ranglista'!$A:$FP,AL$321,FALSE)/4),0)</f>
        <v>0</v>
      </c>
      <c r="AM285" s="223">
        <f>IFERROR(IF(RIGHT(VLOOKUP($A285,csapatok!$A:$CN,AM$320,FALSE),5)="Csere",VLOOKUP(LEFT(VLOOKUP($A285,csapatok!$A:$CN,AM$320,FALSE),LEN(VLOOKUP($A285,csapatok!$A:$CN,AM$320,FALSE))-6),'csapat-ranglista'!$A:$FP,AM$321,FALSE)/8,VLOOKUP(VLOOKUP($A285,csapatok!$A:$CN,AM$320,FALSE),'csapat-ranglista'!$A:$FP,AM$321,FALSE)/4),0)</f>
        <v>0</v>
      </c>
      <c r="AN285" s="223">
        <f>IFERROR(IF(RIGHT(VLOOKUP($A285,csapatok!$A:$CN,AN$320,FALSE),5)="Csere",VLOOKUP(LEFT(VLOOKUP($A285,csapatok!$A:$CN,AN$320,FALSE),LEN(VLOOKUP($A285,csapatok!$A:$CN,AN$320,FALSE))-6),'csapat-ranglista'!$A:$FP,AN$321,FALSE)/8,VLOOKUP(VLOOKUP($A285,csapatok!$A:$CN,AN$320,FALSE),'csapat-ranglista'!$A:$FP,AN$321,FALSE)/4),0)</f>
        <v>0</v>
      </c>
      <c r="AO285" s="223">
        <f>IFERROR(IF(RIGHT(VLOOKUP($A285,csapatok!$A:$CN,AO$320,FALSE),5)="Csere",VLOOKUP(LEFT(VLOOKUP($A285,csapatok!$A:$CN,AO$320,FALSE),LEN(VLOOKUP($A285,csapatok!$A:$CN,AO$320,FALSE))-6),'csapat-ranglista'!$A:$FP,AO$321,FALSE)/8,VLOOKUP(VLOOKUP($A285,csapatok!$A:$CN,AO$320,FALSE),'csapat-ranglista'!$A:$FP,AO$321,FALSE)/4),0)</f>
        <v>0</v>
      </c>
      <c r="AP285" s="223">
        <f>IFERROR(IF(RIGHT(VLOOKUP($A285,csapatok!$A:$CN,AP$320,FALSE),5)="Csere",VLOOKUP(LEFT(VLOOKUP($A285,csapatok!$A:$CN,AP$320,FALSE),LEN(VLOOKUP($A285,csapatok!$A:$CN,AP$320,FALSE))-6),'csapat-ranglista'!$A:$FP,AP$321,FALSE)/8,VLOOKUP(VLOOKUP($A285,csapatok!$A:$CN,AP$320,FALSE),'csapat-ranglista'!$A:$FP,AP$321,FALSE)/4),0)</f>
        <v>0</v>
      </c>
      <c r="AQ285" s="223">
        <f>IFERROR(IF(RIGHT(VLOOKUP($A285,csapatok!$A:$CN,AQ$320,FALSE),5)="Csere",VLOOKUP(LEFT(VLOOKUP($A285,csapatok!$A:$CN,AQ$320,FALSE),LEN(VLOOKUP($A285,csapatok!$A:$CN,AQ$320,FALSE))-6),'csapat-ranglista'!$A:$FP,AQ$321,FALSE)/8,VLOOKUP(VLOOKUP($A285,csapatok!$A:$CN,AQ$320,FALSE),'csapat-ranglista'!$A:$FP,AQ$321,FALSE)/4),0)</f>
        <v>0</v>
      </c>
      <c r="AR285" s="223">
        <f>IFERROR(IF(RIGHT(VLOOKUP($A285,csapatok!$A:$CN,AR$320,FALSE),5)="Csere",VLOOKUP(LEFT(VLOOKUP($A285,csapatok!$A:$CN,AR$320,FALSE),LEN(VLOOKUP($A285,csapatok!$A:$CN,AR$320,FALSE))-6),'csapat-ranglista'!$A:$FP,AR$321,FALSE)/8,VLOOKUP(VLOOKUP($A285,csapatok!$A:$CN,AR$320,FALSE),'csapat-ranglista'!$A:$FP,AR$321,FALSE)/4),0)</f>
        <v>0</v>
      </c>
      <c r="AS285" s="223">
        <f>IFERROR(IF(RIGHT(VLOOKUP($A285,csapatok!$A:$CN,AS$320,FALSE),5)="Csere",VLOOKUP(LEFT(VLOOKUP($A285,csapatok!$A:$CN,AS$320,FALSE),LEN(VLOOKUP($A285,csapatok!$A:$CN,AS$320,FALSE))-6),'csapat-ranglista'!$A:$FP,AS$321,FALSE)/8,VLOOKUP(VLOOKUP($A285,csapatok!$A:$CN,AS$320,FALSE),'csapat-ranglista'!$A:$FP,AS$321,FALSE)/4),0)</f>
        <v>0</v>
      </c>
      <c r="AT285" s="223">
        <f>IFERROR(IF(RIGHT(VLOOKUP($A285,csapatok!$A:$CN,AT$320,FALSE),5)="Csere",VLOOKUP(LEFT(VLOOKUP($A285,csapatok!$A:$CN,AT$320,FALSE),LEN(VLOOKUP($A285,csapatok!$A:$CN,AT$320,FALSE))-6),'csapat-ranglista'!$A:$FP,AT$321,FALSE)/8,VLOOKUP(VLOOKUP($A285,csapatok!$A:$CN,AT$320,FALSE),'csapat-ranglista'!$A:$FP,AT$321,FALSE)/4),0)</f>
        <v>0</v>
      </c>
      <c r="AU285" s="223">
        <f>IFERROR(IF(RIGHT(VLOOKUP($A285,csapatok!$A:$CN,AU$320,FALSE),5)="Csere",VLOOKUP(LEFT(VLOOKUP($A285,csapatok!$A:$CN,AU$320,FALSE),LEN(VLOOKUP($A285,csapatok!$A:$CN,AU$320,FALSE))-6),'csapat-ranglista'!$A:$FP,AU$321,FALSE)/8,VLOOKUP(VLOOKUP($A285,csapatok!$A:$CN,AU$320,FALSE),'csapat-ranglista'!$A:$FP,AU$321,FALSE)/4),0)</f>
        <v>0</v>
      </c>
      <c r="AV285" s="223">
        <f>IFERROR(IF(RIGHT(VLOOKUP($A285,csapatok!$A:$CN,AV$320,FALSE),5)="Csere",VLOOKUP(LEFT(VLOOKUP($A285,csapatok!$A:$CN,AV$320,FALSE),LEN(VLOOKUP($A285,csapatok!$A:$CN,AV$320,FALSE))-6),'csapat-ranglista'!$A:$FP,AV$321,FALSE)/8,VLOOKUP(VLOOKUP($A285,csapatok!$A:$CN,AV$320,FALSE),'csapat-ranglista'!$A:$FP,AV$321,FALSE)/4),0)</f>
        <v>0</v>
      </c>
      <c r="AW285" s="223">
        <f>IFERROR(IF(RIGHT(VLOOKUP($A285,csapatok!$A:$CN,AW$320,FALSE),5)="Csere",VLOOKUP(LEFT(VLOOKUP($A285,csapatok!$A:$CN,AW$320,FALSE),LEN(VLOOKUP($A285,csapatok!$A:$CN,AW$320,FALSE))-6),'csapat-ranglista'!$A:$FP,AW$321,FALSE)/8,VLOOKUP(VLOOKUP($A285,csapatok!$A:$CN,AW$320,FALSE),'csapat-ranglista'!$A:$FP,AW$321,FALSE)/4),0)</f>
        <v>0</v>
      </c>
      <c r="AX285" s="223">
        <f>IFERROR(IF(RIGHT(VLOOKUP($A285,csapatok!$A:$CN,AX$320,FALSE),5)="Csere",VLOOKUP(LEFT(VLOOKUP($A285,csapatok!$A:$CN,AX$320,FALSE),LEN(VLOOKUP($A285,csapatok!$A:$CN,AX$320,FALSE))-6),'csapat-ranglista'!$A:$FP,AX$321,FALSE)/8,VLOOKUP(VLOOKUP($A285,csapatok!$A:$CN,AX$320,FALSE),'csapat-ranglista'!$A:$FP,AX$321,FALSE)/4),0)</f>
        <v>0</v>
      </c>
      <c r="AY285" s="223">
        <f>IFERROR(IF(RIGHT(VLOOKUP($A285,csapatok!$A:$NN,AY$320,FALSE),5)="Csere",VLOOKUP(LEFT(VLOOKUP($A285,csapatok!$A:$NN,AY$320,FALSE),LEN(VLOOKUP($A285,csapatok!$A:$NN,AY$320,FALSE))-6),'csapat-ranglista'!$A:$FP,AY$321,FALSE)/8,VLOOKUP(VLOOKUP($A285,csapatok!$A:$NN,AY$320,FALSE),'csapat-ranglista'!$A:$FP,AY$321,FALSE)/4),0)</f>
        <v>0</v>
      </c>
      <c r="AZ285" s="223">
        <f>IFERROR(IF(RIGHT(VLOOKUP($A285,csapatok!$A:$NN,AZ$320,FALSE),5)="Csere",VLOOKUP(LEFT(VLOOKUP($A285,csapatok!$A:$NN,AZ$320,FALSE),LEN(VLOOKUP($A285,csapatok!$A:$NN,AZ$320,FALSE))-6),'csapat-ranglista'!$A:$FP,AZ$321,FALSE)/8,VLOOKUP(VLOOKUP($A285,csapatok!$A:$NN,AZ$320,FALSE),'csapat-ranglista'!$A:$FP,AZ$321,FALSE)/4),0)</f>
        <v>0</v>
      </c>
      <c r="BA285" s="223">
        <f>IFERROR(IF(RIGHT(VLOOKUP($A285,csapatok!$A:$NN,BA$320,FALSE),5)="Csere",VLOOKUP(LEFT(VLOOKUP($A285,csapatok!$A:$NN,BA$320,FALSE),LEN(VLOOKUP($A285,csapatok!$A:$NN,BA$320,FALSE))-6),'csapat-ranglista'!$A:$FP,BA$321,FALSE)/8,VLOOKUP(VLOOKUP($A285,csapatok!$A:$NN,BA$320,FALSE),'csapat-ranglista'!$A:$FP,BA$321,FALSE)/4),0)</f>
        <v>0</v>
      </c>
      <c r="BB285" s="223">
        <f>IFERROR(IF(RIGHT(VLOOKUP($A285,csapatok!$A:$NN,BB$320,FALSE),5)="Csere",VLOOKUP(LEFT(VLOOKUP($A285,csapatok!$A:$NN,BB$320,FALSE),LEN(VLOOKUP($A285,csapatok!$A:$NN,BB$320,FALSE))-6),'csapat-ranglista'!$A:$FP,BB$321,FALSE)/8,VLOOKUP(VLOOKUP($A285,csapatok!$A:$NN,BB$320,FALSE),'csapat-ranglista'!$A:$FP,BB$321,FALSE)/4),0)</f>
        <v>0</v>
      </c>
      <c r="BC285" s="224">
        <f>versenyek!$ES$11*IFERROR(VLOOKUP(VLOOKUP($A285,versenyek!ER:ET,3,FALSE),szabalyok!$A$16:$B$23,2,FALSE)/4,0)</f>
        <v>0</v>
      </c>
      <c r="BD285" s="224">
        <f>versenyek!$EV$11*IFERROR(VLOOKUP(VLOOKUP($A285,versenyek!EU:EW,3,FALSE),szabalyok!$A$16:$B$23,2,FALSE)/4,0)</f>
        <v>0</v>
      </c>
      <c r="BE285" s="223">
        <f>IFERROR(IF(RIGHT(VLOOKUP($A285,csapatok!$A:$NN,BE$320,FALSE),5)="Csere",VLOOKUP(LEFT(VLOOKUP($A285,csapatok!$A:$NN,BE$320,FALSE),LEN(VLOOKUP($A285,csapatok!$A:$NN,BE$320,FALSE))-6),'csapat-ranglista'!$A:$FP,BE$321,FALSE)/8,VLOOKUP(VLOOKUP($A285,csapatok!$A:$NN,BE$320,FALSE),'csapat-ranglista'!$A:$FP,BE$321,FALSE)/4),0)</f>
        <v>0</v>
      </c>
      <c r="BF285" s="223">
        <f>IFERROR(IF(RIGHT(VLOOKUP($A285,csapatok!$A:$NN,BF$320,FALSE),5)="Csere",VLOOKUP(LEFT(VLOOKUP($A285,csapatok!$A:$NN,BF$320,FALSE),LEN(VLOOKUP($A285,csapatok!$A:$NN,BF$320,FALSE))-6),'csapat-ranglista'!$A:$FP,BF$321,FALSE)/8,VLOOKUP(VLOOKUP($A285,csapatok!$A:$NN,BF$320,FALSE),'csapat-ranglista'!$A:$FP,BF$321,FALSE)/4),0)</f>
        <v>0</v>
      </c>
      <c r="BG285" s="223">
        <f>IFERROR(IF(RIGHT(VLOOKUP($A285,csapatok!$A:$NN,BG$320,FALSE),5)="Csere",VLOOKUP(LEFT(VLOOKUP($A285,csapatok!$A:$NN,BG$320,FALSE),LEN(VLOOKUP($A285,csapatok!$A:$NN,BG$320,FALSE))-6),'csapat-ranglista'!$A:$FP,BG$321,FALSE)/8,VLOOKUP(VLOOKUP($A285,csapatok!$A:$NN,BG$320,FALSE),'csapat-ranglista'!$A:$FP,BG$321,FALSE)/4),0)</f>
        <v>0</v>
      </c>
      <c r="BH285" s="223">
        <f>IFERROR(IF(RIGHT(VLOOKUP($A285,csapatok!$A:$NN,BH$320,FALSE),5)="Csere",VLOOKUP(LEFT(VLOOKUP($A285,csapatok!$A:$NN,BH$320,FALSE),LEN(VLOOKUP($A285,csapatok!$A:$NN,BH$320,FALSE))-6),'csapat-ranglista'!$A:$FP,BH$321,FALSE)/8,VLOOKUP(VLOOKUP($A285,csapatok!$A:$NN,BH$320,FALSE),'csapat-ranglista'!$A:$FP,BH$321,FALSE)/4),0)</f>
        <v>0</v>
      </c>
      <c r="BI285" s="223">
        <f>IFERROR(IF(RIGHT(VLOOKUP($A285,csapatok!$A:$NN,BI$320,FALSE),5)="Csere",VLOOKUP(LEFT(VLOOKUP($A285,csapatok!$A:$NN,BI$320,FALSE),LEN(VLOOKUP($A285,csapatok!$A:$NN,BI$320,FALSE))-6),'csapat-ranglista'!$A:$FP,BI$321,FALSE)/8,VLOOKUP(VLOOKUP($A285,csapatok!$A:$NN,BI$320,FALSE),'csapat-ranglista'!$A:$FP,BI$321,FALSE)/4),0)</f>
        <v>0</v>
      </c>
      <c r="BJ285" s="223">
        <f>IFERROR(IF(RIGHT(VLOOKUP($A285,csapatok!$A:$NN,BJ$320,FALSE),5)="Csere",VLOOKUP(LEFT(VLOOKUP($A285,csapatok!$A:$NN,BJ$320,FALSE),LEN(VLOOKUP($A285,csapatok!$A:$NN,BJ$320,FALSE))-6),'csapat-ranglista'!$A:$FP,BJ$321,FALSE)/8,VLOOKUP(VLOOKUP($A285,csapatok!$A:$NN,BJ$320,FALSE),'csapat-ranglista'!$A:$FP,BJ$321,FALSE)/4),0)</f>
        <v>0</v>
      </c>
      <c r="BK285" s="223">
        <f>IFERROR(IF(RIGHT(VLOOKUP($A285,csapatok!$A:$NN,BK$320,FALSE),5)="Csere",VLOOKUP(LEFT(VLOOKUP($A285,csapatok!$A:$NN,BK$320,FALSE),LEN(VLOOKUP($A285,csapatok!$A:$NN,BK$320,FALSE))-6),'csapat-ranglista'!$A:$FP,BK$321,FALSE)/8,VLOOKUP(VLOOKUP($A285,csapatok!$A:$NN,BK$320,FALSE),'csapat-ranglista'!$A:$FP,BK$321,FALSE)/4),0)</f>
        <v>0</v>
      </c>
      <c r="BL285" s="223">
        <f>IFERROR(IF(RIGHT(VLOOKUP($A285,csapatok!$A:$NN,BL$320,FALSE),5)="Csere",VLOOKUP(LEFT(VLOOKUP($A285,csapatok!$A:$NN,BL$320,FALSE),LEN(VLOOKUP($A285,csapatok!$A:$NN,BL$320,FALSE))-6),'csapat-ranglista'!$A:$FP,BL$321,FALSE)/8,VLOOKUP(VLOOKUP($A285,csapatok!$A:$NN,BL$320,FALSE),'csapat-ranglista'!$A:$FP,BL$321,FALSE)/4),0)</f>
        <v>0</v>
      </c>
      <c r="BM285" s="223">
        <f>IFERROR(IF(RIGHT(VLOOKUP($A285,csapatok!$A:$NN,BM$320,FALSE),5)="Csere",VLOOKUP(LEFT(VLOOKUP($A285,csapatok!$A:$NN,BM$320,FALSE),LEN(VLOOKUP($A285,csapatok!$A:$NN,BM$320,FALSE))-6),'csapat-ranglista'!$A:$FP,BM$321,FALSE)/8,VLOOKUP(VLOOKUP($A285,csapatok!$A:$NN,BM$320,FALSE),'csapat-ranglista'!$A:$FP,BM$321,FALSE)/4),0)</f>
        <v>0</v>
      </c>
      <c r="BN285" s="223">
        <f>IFERROR(IF(RIGHT(VLOOKUP($A285,csapatok!$A:$NN,BN$320,FALSE),5)="Csere",VLOOKUP(LEFT(VLOOKUP($A285,csapatok!$A:$NN,BN$320,FALSE),LEN(VLOOKUP($A285,csapatok!$A:$NN,BN$320,FALSE))-6),'csapat-ranglista'!$A:$FP,BN$321,FALSE)/8,VLOOKUP(VLOOKUP($A285,csapatok!$A:$NN,BN$320,FALSE),'csapat-ranglista'!$A:$FP,BN$321,FALSE)/4),0)</f>
        <v>0</v>
      </c>
      <c r="BO285" s="223">
        <f>IFERROR(IF(RIGHT(VLOOKUP($A285,csapatok!$A:$NN,BO$320,FALSE),5)="Csere",VLOOKUP(LEFT(VLOOKUP($A285,csapatok!$A:$NN,BO$320,FALSE),LEN(VLOOKUP($A285,csapatok!$A:$NN,BO$320,FALSE))-6),'csapat-ranglista'!$A:$FP,BO$321,FALSE)/8,VLOOKUP(VLOOKUP($A285,csapatok!$A:$NN,BO$320,FALSE),'csapat-ranglista'!$A:$FP,BO$321,FALSE)/4),0)</f>
        <v>0</v>
      </c>
      <c r="BP285" s="223">
        <f>IFERROR(IF(RIGHT(VLOOKUP($A285,csapatok!$A:$NN,BP$320,FALSE),5)="Csere",VLOOKUP(LEFT(VLOOKUP($A285,csapatok!$A:$NN,BP$320,FALSE),LEN(VLOOKUP($A285,csapatok!$A:$NN,BP$320,FALSE))-6),'csapat-ranglista'!$A:$FP,BP$321,FALSE)/8,VLOOKUP(VLOOKUP($A285,csapatok!$A:$NN,BP$320,FALSE),'csapat-ranglista'!$A:$FP,BP$321,FALSE)/4),0)</f>
        <v>0</v>
      </c>
      <c r="BQ285" s="223">
        <f>IFERROR(IF(RIGHT(VLOOKUP($A285,csapatok!$A:$NN,BQ$320,FALSE),5)="Csere",VLOOKUP(LEFT(VLOOKUP($A285,csapatok!$A:$NN,BQ$320,FALSE),LEN(VLOOKUP($A285,csapatok!$A:$NN,BQ$320,FALSE))-6),'csapat-ranglista'!$A:$FP,BQ$321,FALSE)/8,VLOOKUP(VLOOKUP($A285,csapatok!$A:$NN,BQ$320,FALSE),'csapat-ranglista'!$A:$FP,BQ$321,FALSE)/4),0)</f>
        <v>0</v>
      </c>
      <c r="BR285" s="223">
        <f>IFERROR(IF(RIGHT(VLOOKUP($A285,csapatok!$A:$NN,BR$320,FALSE),5)="Csere",VLOOKUP(LEFT(VLOOKUP($A285,csapatok!$A:$NN,BR$320,FALSE),LEN(VLOOKUP($A285,csapatok!$A:$NN,BR$320,FALSE))-6),'csapat-ranglista'!$A:$FP,BR$321,FALSE)/8,VLOOKUP(VLOOKUP($A285,csapatok!$A:$NN,BR$320,FALSE),'csapat-ranglista'!$A:$FP,BR$321,FALSE)/4),0)</f>
        <v>0</v>
      </c>
      <c r="BS285" s="223">
        <f>IFERROR(IF(RIGHT(VLOOKUP($A285,csapatok!$A:$NN,BS$320,FALSE),5)="Csere",VLOOKUP(LEFT(VLOOKUP($A285,csapatok!$A:$NN,BS$320,FALSE),LEN(VLOOKUP($A285,csapatok!$A:$NN,BS$320,FALSE))-6),'csapat-ranglista'!$A:$FP,BS$321,FALSE)/8,VLOOKUP(VLOOKUP($A285,csapatok!$A:$NN,BS$320,FALSE),'csapat-ranglista'!$A:$FP,BS$321,FALSE)/4),0)</f>
        <v>0</v>
      </c>
      <c r="BT285" s="223">
        <f>IFERROR(IF(RIGHT(VLOOKUP($A285,csapatok!$A:$NN,BT$320,FALSE),5)="Csere",VLOOKUP(LEFT(VLOOKUP($A285,csapatok!$A:$NN,BT$320,FALSE),LEN(VLOOKUP($A285,csapatok!$A:$NN,BT$320,FALSE))-6),'csapat-ranglista'!$A:$FP,BT$321,FALSE)/8,VLOOKUP(VLOOKUP($A285,csapatok!$A:$NN,BT$320,FALSE),'csapat-ranglista'!$A:$FP,BT$321,FALSE)/4),0)</f>
        <v>0</v>
      </c>
      <c r="BU285" s="223">
        <f>IFERROR(IF(RIGHT(VLOOKUP($A285,csapatok!$A:$NN,BU$320,FALSE),5)="Csere",VLOOKUP(LEFT(VLOOKUP($A285,csapatok!$A:$NN,BU$320,FALSE),LEN(VLOOKUP($A285,csapatok!$A:$NN,BU$320,FALSE))-6),'csapat-ranglista'!$A:$FP,BU$321,FALSE)/8,VLOOKUP(VLOOKUP($A285,csapatok!$A:$NN,BU$320,FALSE),'csapat-ranglista'!$A:$FP,BU$321,FALSE)/4),0)</f>
        <v>0</v>
      </c>
      <c r="BV285" s="223">
        <f>IFERROR(IF(RIGHT(VLOOKUP($A285,csapatok!$A:$NN,BV$320,FALSE),5)="Csere",VLOOKUP(LEFT(VLOOKUP($A285,csapatok!$A:$NN,BV$320,FALSE),LEN(VLOOKUP($A285,csapatok!$A:$NN,BV$320,FALSE))-6),'csapat-ranglista'!$A:$FP,BV$321,FALSE)/8,VLOOKUP(VLOOKUP($A285,csapatok!$A:$NN,BV$320,FALSE),'csapat-ranglista'!$A:$FP,BV$321,FALSE)/4),0)</f>
        <v>0</v>
      </c>
      <c r="BW285" s="223">
        <f>IFERROR(IF(RIGHT(VLOOKUP($A285,csapatok!$A:$NN,BW$320,FALSE),5)="Csere",VLOOKUP(LEFT(VLOOKUP($A285,csapatok!$A:$NN,BW$320,FALSE),LEN(VLOOKUP($A285,csapatok!$A:$NN,BW$320,FALSE))-6),'csapat-ranglista'!$A:$FP,BW$321,FALSE)/8,VLOOKUP(VLOOKUP($A285,csapatok!$A:$NN,BW$320,FALSE),'csapat-ranglista'!$A:$FP,BW$321,FALSE)/4),0)</f>
        <v>0</v>
      </c>
      <c r="BX285" s="223">
        <f>IFERROR(IF(RIGHT(VLOOKUP($A285,csapatok!$A:$NN,BX$320,FALSE),5)="Csere",VLOOKUP(LEFT(VLOOKUP($A285,csapatok!$A:$NN,BX$320,FALSE),LEN(VLOOKUP($A285,csapatok!$A:$NN,BX$320,FALSE))-6),'csapat-ranglista'!$A:$FP,BX$321,FALSE)/8,VLOOKUP(VLOOKUP($A285,csapatok!$A:$NN,BX$320,FALSE),'csapat-ranglista'!$A:$FP,BX$321,FALSE)/4),0)</f>
        <v>0</v>
      </c>
      <c r="BY285" s="223">
        <f>IFERROR(IF(RIGHT(VLOOKUP($A285,csapatok!$A:$NN,BY$320,FALSE),5)="Csere",VLOOKUP(LEFT(VLOOKUP($A285,csapatok!$A:$NN,BY$320,FALSE),LEN(VLOOKUP($A285,csapatok!$A:$NN,BY$320,FALSE))-6),'csapat-ranglista'!$A:$FP,BY$321,FALSE)/8,VLOOKUP(VLOOKUP($A285,csapatok!$A:$NN,BY$320,FALSE),'csapat-ranglista'!$A:$FP,BY$321,FALSE)/4),0)</f>
        <v>0</v>
      </c>
      <c r="BZ285" s="223">
        <f>IFERROR(IF(RIGHT(VLOOKUP($A285,csapatok!$A:$NN,BZ$320,FALSE),5)="Csere",VLOOKUP(LEFT(VLOOKUP($A285,csapatok!$A:$NN,BZ$320,FALSE),LEN(VLOOKUP($A285,csapatok!$A:$NN,BZ$320,FALSE))-6),'csapat-ranglista'!$A:$FP,BZ$321,FALSE)/8,VLOOKUP(VLOOKUP($A285,csapatok!$A:$NN,BZ$320,FALSE),'csapat-ranglista'!$A:$FP,BZ$321,FALSE)/4),0)</f>
        <v>0</v>
      </c>
      <c r="CA285" s="223">
        <f>IFERROR(IF(RIGHT(VLOOKUP($A285,csapatok!$A:$NN,CA$320,FALSE),5)="Csere",VLOOKUP(LEFT(VLOOKUP($A285,csapatok!$A:$NN,CA$320,FALSE),LEN(VLOOKUP($A285,csapatok!$A:$NN,CA$320,FALSE))-6),'csapat-ranglista'!$A:$FP,CA$321,FALSE)/8,VLOOKUP(VLOOKUP($A285,csapatok!$A:$NN,CA$320,FALSE),'csapat-ranglista'!$A:$FP,CA$321,FALSE)/4),0)</f>
        <v>0</v>
      </c>
      <c r="CB285" s="223">
        <f>IFERROR(IF(RIGHT(VLOOKUP($A285,csapatok!$A:$NN,CB$320,FALSE),5)="Csere",VLOOKUP(LEFT(VLOOKUP($A285,csapatok!$A:$NN,CB$320,FALSE),LEN(VLOOKUP($A285,csapatok!$A:$NN,CB$320,FALSE))-6),'csapat-ranglista'!$A:$FP,CB$321,FALSE)/8,VLOOKUP(VLOOKUP($A285,csapatok!$A:$NN,CB$320,FALSE),'csapat-ranglista'!$A:$FP,CB$321,FALSE)/4),0)</f>
        <v>0</v>
      </c>
      <c r="CC285" s="223">
        <f>IFERROR(IF(RIGHT(VLOOKUP($A285,csapatok!$A:$NN,CC$320,FALSE),5)="Csere",VLOOKUP(LEFT(VLOOKUP($A285,csapatok!$A:$NN,CC$320,FALSE),LEN(VLOOKUP($A285,csapatok!$A:$NN,CC$320,FALSE))-6),'csapat-ranglista'!$A:$FP,CC$321,FALSE)/8,VLOOKUP(VLOOKUP($A285,csapatok!$A:$NN,CC$320,FALSE),'csapat-ranglista'!$A:$FP,CC$321,FALSE)/4),0)</f>
        <v>0</v>
      </c>
      <c r="CD285" s="223">
        <f>IFERROR(IF(RIGHT(VLOOKUP($A285,csapatok!$A:$NN,CD$320,FALSE),5)="Csere",VLOOKUP(LEFT(VLOOKUP($A285,csapatok!$A:$NN,CD$320,FALSE),LEN(VLOOKUP($A285,csapatok!$A:$NN,CD$320,FALSE))-6),'csapat-ranglista'!$A:$FP,CD$321,FALSE)/8,VLOOKUP(VLOOKUP($A285,csapatok!$A:$NN,CD$320,FALSE),'csapat-ranglista'!$A:$FP,CD$321,FALSE)/4),0)</f>
        <v>0</v>
      </c>
      <c r="CE285" s="223">
        <f>IFERROR(IF(RIGHT(VLOOKUP($A285,csapatok!$A:$NN,CE$320,FALSE),5)="Csere",VLOOKUP(LEFT(VLOOKUP($A285,csapatok!$A:$NN,CE$320,FALSE),LEN(VLOOKUP($A285,csapatok!$A:$NN,CE$320,FALSE))-6),'csapat-ranglista'!$A:$FP,CE$321,FALSE)/8,VLOOKUP(VLOOKUP($A285,csapatok!$A:$NN,CE$320,FALSE),'csapat-ranglista'!$A:$FP,CE$321,FALSE)/4),0)</f>
        <v>0</v>
      </c>
      <c r="CF285" s="223">
        <f>IFERROR(IF(RIGHT(VLOOKUP($A285,csapatok!$A:$NN,CF$320,FALSE),5)="Csere",VLOOKUP(LEFT(VLOOKUP($A285,csapatok!$A:$NN,CF$320,FALSE),LEN(VLOOKUP($A285,csapatok!$A:$NN,CF$320,FALSE))-6),'csapat-ranglista'!$A:$FP,CF$321,FALSE)/8,VLOOKUP(VLOOKUP($A285,csapatok!$A:$NN,CF$320,FALSE),'csapat-ranglista'!$A:$FP,CF$321,FALSE)/4),0)</f>
        <v>0</v>
      </c>
      <c r="CG285" s="223">
        <f>IFERROR(IF(RIGHT(VLOOKUP($A285,csapatok!$A:$NN,CG$320,FALSE),5)="Csere",VLOOKUP(LEFT(VLOOKUP($A285,csapatok!$A:$NN,CG$320,FALSE),LEN(VLOOKUP($A285,csapatok!$A:$NN,CG$320,FALSE))-6),'csapat-ranglista'!$A:$FP,CG$321,FALSE)/8,VLOOKUP(VLOOKUP($A285,csapatok!$A:$NN,CG$320,FALSE),'csapat-ranglista'!$A:$FP,CG$321,FALSE)/4),0)</f>
        <v>0</v>
      </c>
      <c r="CH285" s="223">
        <f>IFERROR(IF(RIGHT(VLOOKUP($A285,csapatok!$A:$NN,CH$320,FALSE),5)="Csere",VLOOKUP(LEFT(VLOOKUP($A285,csapatok!$A:$NN,CH$320,FALSE),LEN(VLOOKUP($A285,csapatok!$A:$NN,CH$320,FALSE))-6),'csapat-ranglista'!$A:$FP,CH$321,FALSE)/8,VLOOKUP(VLOOKUP($A285,csapatok!$A:$NN,CH$320,FALSE),'csapat-ranglista'!$A:$FP,CH$321,FALSE)/4),0)</f>
        <v>0</v>
      </c>
      <c r="CI285" s="223">
        <f>IFERROR(IF(RIGHT(VLOOKUP($A285,csapatok!$A:$NN,CI$320,FALSE),5)="Csere",VLOOKUP(LEFT(VLOOKUP($A285,csapatok!$A:$NN,CI$320,FALSE),LEN(VLOOKUP($A285,csapatok!$A:$NN,CI$320,FALSE))-6),'csapat-ranglista'!$A:$FP,CI$321,FALSE)/8,VLOOKUP(VLOOKUP($A285,csapatok!$A:$NN,CI$320,FALSE),'csapat-ranglista'!$A:$FP,CI$321,FALSE)/4),0)</f>
        <v>0</v>
      </c>
      <c r="CJ285" s="224">
        <f>versenyek!$IQ$11*IFERROR(VLOOKUP(VLOOKUP($A285,versenyek!IP:IR,3,FALSE),szabalyok!$A$16:$B$23,2,FALSE)/4,0)</f>
        <v>0</v>
      </c>
      <c r="CK285" s="224">
        <f>versenyek!$IT$11*IFERROR(VLOOKUP(VLOOKUP($A285,versenyek!IS:IU,3,FALSE),szabalyok!$A$16:$B$23,2,FALSE)/4,0)</f>
        <v>0</v>
      </c>
      <c r="CL285" s="223">
        <f>IFERROR(IF(RIGHT(VLOOKUP($A285,csapatok!$A:$NN,CL$320,FALSE),5)="Csere",VLOOKUP(LEFT(VLOOKUP($A285,csapatok!$A:$NN,CL$320,FALSE),LEN(VLOOKUP($A285,csapatok!$A:$NN,CL$320,FALSE))-6),'csapat-ranglista'!$A:$FP,CL$321,FALSE)/8,VLOOKUP(VLOOKUP($A285,csapatok!$A:$NN,CL$320,FALSE),'csapat-ranglista'!$A:$FP,CL$321,FALSE)/4),0)</f>
        <v>0</v>
      </c>
      <c r="CM285" s="223">
        <f>IFERROR(IF(RIGHT(VLOOKUP($A285,csapatok!$A:$NN,CM$320,FALSE),5)="Csere",VLOOKUP(LEFT(VLOOKUP($A285,csapatok!$A:$NN,CM$320,FALSE),LEN(VLOOKUP($A285,csapatok!$A:$NN,CM$320,FALSE))-6),'csapat-ranglista'!$A:$FP,CM$321,FALSE)/8,VLOOKUP(VLOOKUP($A285,csapatok!$A:$NN,CM$320,FALSE),'csapat-ranglista'!$A:$FP,CM$321,FALSE)/4),0)</f>
        <v>0</v>
      </c>
      <c r="CN285" s="223">
        <f>IFERROR(IF(RIGHT(VLOOKUP($A285,csapatok!$A:$NN,CN$320,FALSE),5)="Csere",VLOOKUP(LEFT(VLOOKUP($A285,csapatok!$A:$NN,CN$320,FALSE),LEN(VLOOKUP($A285,csapatok!$A:$NN,CN$320,FALSE))-6),'csapat-ranglista'!$A:$FP,CN$321,FALSE)/8,VLOOKUP(VLOOKUP($A285,csapatok!$A:$NN,CN$320,FALSE),'csapat-ranglista'!$A:$FP,CN$321,FALSE)/4),0)</f>
        <v>0</v>
      </c>
      <c r="CO285" s="223">
        <f>IFERROR(IF(RIGHT(VLOOKUP($A285,csapatok!$A:$NN,CO$320,FALSE),5)="Csere",VLOOKUP(LEFT(VLOOKUP($A285,csapatok!$A:$NN,CO$320,FALSE),LEN(VLOOKUP($A285,csapatok!$A:$NN,CO$320,FALSE))-6),'csapat-ranglista'!$A:$FP,CO$321,FALSE)/8,VLOOKUP(VLOOKUP($A285,csapatok!$A:$NN,CO$320,FALSE),'csapat-ranglista'!$A:$FP,CO$321,FALSE)/4),0)</f>
        <v>0</v>
      </c>
      <c r="CP285" s="223">
        <f>IFERROR(IF(RIGHT(VLOOKUP($A285,csapatok!$A:$NN,CP$320,FALSE),5)="Csere",VLOOKUP(LEFT(VLOOKUP($A285,csapatok!$A:$NN,CP$320,FALSE),LEN(VLOOKUP($A285,csapatok!$A:$NN,CP$320,FALSE))-6),'csapat-ranglista'!$A:$FP,CP$321,FALSE)/8,VLOOKUP(VLOOKUP($A285,csapatok!$A:$NN,CP$320,FALSE),'csapat-ranglista'!$A:$FP,CP$321,FALSE)/4),0)</f>
        <v>0</v>
      </c>
      <c r="CQ285" s="223">
        <f>IFERROR(IF(RIGHT(VLOOKUP($A285,csapatok!$A:$NN,CQ$320,FALSE),5)="Csere",VLOOKUP(LEFT(VLOOKUP($A285,csapatok!$A:$NN,CQ$320,FALSE),LEN(VLOOKUP($A285,csapatok!$A:$NN,CQ$320,FALSE))-6),'csapat-ranglista'!$A:$FP,CQ$321,FALSE)/8,VLOOKUP(VLOOKUP($A285,csapatok!$A:$NN,CQ$320,FALSE),'csapat-ranglista'!$A:$FP,CQ$321,FALSE)/4),0)</f>
        <v>0</v>
      </c>
      <c r="CR285" s="223">
        <f>IFERROR(IF(RIGHT(VLOOKUP($A285,csapatok!$A:$NN,CR$320,FALSE),5)="Csere",VLOOKUP(LEFT(VLOOKUP($A285,csapatok!$A:$NN,CR$320,FALSE),LEN(VLOOKUP($A285,csapatok!$A:$NN,CR$320,FALSE))-6),'csapat-ranglista'!$A:$FP,CR$321,FALSE)/8,VLOOKUP(VLOOKUP($A285,csapatok!$A:$NN,CR$320,FALSE),'csapat-ranglista'!$A:$FP,CR$321,FALSE)/4),0)</f>
        <v>0</v>
      </c>
      <c r="CS285" s="223">
        <f>IFERROR(IF(RIGHT(VLOOKUP($A285,csapatok!$A:$NN,CS$320,FALSE),5)="Csere",VLOOKUP(LEFT(VLOOKUP($A285,csapatok!$A:$NN,CS$320,FALSE),LEN(VLOOKUP($A285,csapatok!$A:$NN,CS$320,FALSE))-6),'csapat-ranglista'!$A:$FP,CS$321,FALSE)/8,VLOOKUP(VLOOKUP($A285,csapatok!$A:$NN,CS$320,FALSE),'csapat-ranglista'!$A:$FP,CS$321,FALSE)/4),0)</f>
        <v>0</v>
      </c>
      <c r="CT285" s="223">
        <f>IFERROR(IF(RIGHT(VLOOKUP($A285,csapatok!$A:$NN,CT$320,FALSE),5)="Csere",VLOOKUP(LEFT(VLOOKUP($A285,csapatok!$A:$NN,CT$320,FALSE),LEN(VLOOKUP($A285,csapatok!$A:$NN,CT$320,FALSE))-6),'csapat-ranglista'!$A:$FP,CT$321,FALSE)/8,VLOOKUP(VLOOKUP($A285,csapatok!$A:$NN,CT$320,FALSE),'csapat-ranglista'!$A:$FP,CT$321,FALSE)/4),0)</f>
        <v>0</v>
      </c>
      <c r="CU285" s="223">
        <f>IFERROR(IF(RIGHT(VLOOKUP($A285,csapatok!$A:$NN,CU$320,FALSE),5)="Csere",VLOOKUP(LEFT(VLOOKUP($A285,csapatok!$A:$NN,CU$320,FALSE),LEN(VLOOKUP($A285,csapatok!$A:$NN,CU$320,FALSE))-6),'csapat-ranglista'!$A:$FP,CU$321,FALSE)/8,VLOOKUP(VLOOKUP($A285,csapatok!$A:$NN,CU$320,FALSE),'csapat-ranglista'!$A:$FP,CU$321,FALSE)/4),0)</f>
        <v>0</v>
      </c>
      <c r="CV285" s="223">
        <f>IFERROR(IF(RIGHT(VLOOKUP($A285,csapatok!$A:$NN,CV$320,FALSE),5)="Csere",VLOOKUP(LEFT(VLOOKUP($A285,csapatok!$A:$NN,CV$320,FALSE),LEN(VLOOKUP($A285,csapatok!$A:$NN,CV$320,FALSE))-6),'csapat-ranglista'!$A:$FP,CV$321,FALSE)/8,VLOOKUP(VLOOKUP($A285,csapatok!$A:$NN,CV$320,FALSE),'csapat-ranglista'!$A:$FP,CV$321,FALSE)/4),0)</f>
        <v>0</v>
      </c>
      <c r="CW285" s="223">
        <f>IFERROR(IF(RIGHT(VLOOKUP($A285,csapatok!$A:$NN,CW$320,FALSE),5)="Csere",VLOOKUP(LEFT(VLOOKUP($A285,csapatok!$A:$NN,CW$320,FALSE),LEN(VLOOKUP($A285,csapatok!$A:$NN,CW$320,FALSE))-6),'csapat-ranglista'!$A:$FP,CW$321,FALSE)/8,VLOOKUP(VLOOKUP($A285,csapatok!$A:$NN,CW$320,FALSE),'csapat-ranglista'!$A:$FP,CW$321,FALSE)/4),0)</f>
        <v>0</v>
      </c>
      <c r="CX285" s="223">
        <f>IFERROR(IF(RIGHT(VLOOKUP($A285,csapatok!$A:$NN,CX$320,FALSE),5)="Csere",VLOOKUP(LEFT(VLOOKUP($A285,csapatok!$A:$NN,CX$320,FALSE),LEN(VLOOKUP($A285,csapatok!$A:$NN,CX$320,FALSE))-6),'csapat-ranglista'!$A:$FP,CX$321,FALSE)/8,VLOOKUP(VLOOKUP($A285,csapatok!$A:$NN,CX$320,FALSE),'csapat-ranglista'!$A:$FP,CX$321,FALSE)/4),0)</f>
        <v>0</v>
      </c>
      <c r="CY285" s="223">
        <f>IFERROR(IF(RIGHT(VLOOKUP($A285,csapatok!$A:$NN,CY$320,FALSE),5)="Csere",VLOOKUP(LEFT(VLOOKUP($A285,csapatok!$A:$NN,CY$320,FALSE),LEN(VLOOKUP($A285,csapatok!$A:$NN,CY$320,FALSE))-6),'csapat-ranglista'!$A:$FP,CY$321,FALSE)/8,VLOOKUP(VLOOKUP($A285,csapatok!$A:$NN,CY$320,FALSE),'csapat-ranglista'!$A:$FP,CY$321,FALSE)/4),0)</f>
        <v>0</v>
      </c>
      <c r="CZ285" s="223">
        <f>IFERROR(IF(RIGHT(VLOOKUP($A285,csapatok!$A:$NN,CZ$320,FALSE),5)="Csere",VLOOKUP(LEFT(VLOOKUP($A285,csapatok!$A:$NN,CZ$320,FALSE),LEN(VLOOKUP($A285,csapatok!$A:$NN,CZ$320,FALSE))-6),'csapat-ranglista'!$A:$FP,CZ$321,FALSE)/8,VLOOKUP(VLOOKUP($A285,csapatok!$A:$NN,CZ$320,FALSE),'csapat-ranglista'!$A:$FP,CZ$321,FALSE)/4),0)</f>
        <v>0</v>
      </c>
      <c r="DA285" s="223">
        <f>IFERROR(IF(RIGHT(VLOOKUP($A285,csapatok!$A:$NN,DA$320,FALSE),5)="Csere",VLOOKUP(LEFT(VLOOKUP($A285,csapatok!$A:$NN,DA$320,FALSE),LEN(VLOOKUP($A285,csapatok!$A:$NN,DA$320,FALSE))-6),'csapat-ranglista'!$A:$FP,DA$321,FALSE)/8,VLOOKUP(VLOOKUP($A285,csapatok!$A:$NN,DA$320,FALSE),'csapat-ranglista'!$A:$FP,DA$321,FALSE)/4),0)</f>
        <v>0</v>
      </c>
      <c r="DB285" s="223">
        <f>IFERROR(IF(RIGHT(VLOOKUP($A285,csapatok!$A:$NN,DB$320,FALSE),5)="Csere",VLOOKUP(LEFT(VLOOKUP($A285,csapatok!$A:$NN,DB$320,FALSE),LEN(VLOOKUP($A285,csapatok!$A:$NN,DB$320,FALSE))-6),'csapat-ranglista'!$A:$FP,DB$321,FALSE)/8,VLOOKUP(VLOOKUP($A285,csapatok!$A:$NN,DB$320,FALSE),'csapat-ranglista'!$A:$FP,DB$321,FALSE)/4),0)</f>
        <v>0</v>
      </c>
      <c r="DC285" s="223">
        <f>IFERROR(IF(RIGHT(VLOOKUP($A285,csapatok!$A:$NN,DC$320,FALSE),5)="Csere",VLOOKUP(LEFT(VLOOKUP($A285,csapatok!$A:$NN,DC$320,FALSE),LEN(VLOOKUP($A285,csapatok!$A:$NN,DC$320,FALSE))-6),'csapat-ranglista'!$A:$FP,DC$321,FALSE)/8,VLOOKUP(VLOOKUP($A285,csapatok!$A:$NN,DC$320,FALSE),'csapat-ranglista'!$A:$FP,DC$321,FALSE)/4),0)</f>
        <v>0</v>
      </c>
      <c r="DD285" s="223">
        <f>IFERROR(IF(RIGHT(VLOOKUP($A285,csapatok!$A:$NN,DD$320,FALSE),5)="Csere",VLOOKUP(LEFT(VLOOKUP($A285,csapatok!$A:$NN,DD$320,FALSE),LEN(VLOOKUP($A285,csapatok!$A:$NN,DD$320,FALSE))-6),'csapat-ranglista'!$A:$FP,DD$321,FALSE)/8,VLOOKUP(VLOOKUP($A285,csapatok!$A:$NN,DD$320,FALSE),'csapat-ranglista'!$A:$FP,DD$321,FALSE)/4),0)</f>
        <v>0</v>
      </c>
      <c r="DE285" s="223">
        <f>IFERROR(IF(RIGHT(VLOOKUP($A285,csapatok!$A:$NN,DE$320,FALSE),5)="Csere",VLOOKUP(LEFT(VLOOKUP($A285,csapatok!$A:$NN,DE$320,FALSE),LEN(VLOOKUP($A285,csapatok!$A:$NN,DE$320,FALSE))-6),'csapat-ranglista'!$A:$FP,DE$321,FALSE)/8,VLOOKUP(VLOOKUP($A285,csapatok!$A:$NN,DE$320,FALSE),'csapat-ranglista'!$A:$FP,DE$321,FALSE)/4),0)</f>
        <v>0</v>
      </c>
      <c r="DF285" s="223">
        <f>IFERROR(IF(RIGHT(VLOOKUP($A285,csapatok!$A:$NN,DF$320,FALSE),5)="Csere",VLOOKUP(LEFT(VLOOKUP($A285,csapatok!$A:$NN,DF$320,FALSE),LEN(VLOOKUP($A285,csapatok!$A:$NN,DF$320,FALSE))-6),'csapat-ranglista'!$A:$FP,DF$321,FALSE)/8,VLOOKUP(VLOOKUP($A285,csapatok!$A:$NN,DF$320,FALSE),'csapat-ranglista'!$A:$FP,DF$321,FALSE)/4),0)</f>
        <v>0</v>
      </c>
      <c r="DG285" s="223">
        <f>IFERROR(IF(RIGHT(VLOOKUP($A285,csapatok!$A:$NN,DG$320,FALSE),5)="Csere",VLOOKUP(LEFT(VLOOKUP($A285,csapatok!$A:$NN,DG$320,FALSE),LEN(VLOOKUP($A285,csapatok!$A:$NN,DG$320,FALSE))-6),'csapat-ranglista'!$A:$FP,DG$321,FALSE)/8,VLOOKUP(VLOOKUP($A285,csapatok!$A:$NN,DG$320,FALSE),'csapat-ranglista'!$A:$FP,DG$321,FALSE)/4),0)</f>
        <v>0</v>
      </c>
      <c r="DH285" s="223">
        <f>IFERROR(IF(RIGHT(VLOOKUP($A285,csapatok!$A:$NN,DH$320,FALSE),5)="Csere",VLOOKUP(LEFT(VLOOKUP($A285,csapatok!$A:$NN,DH$320,FALSE),LEN(VLOOKUP($A285,csapatok!$A:$NN,DH$320,FALSE))-6),'csapat-ranglista'!$A:$FP,DH$321,FALSE)/8,VLOOKUP(VLOOKUP($A285,csapatok!$A:$NN,DH$320,FALSE),'csapat-ranglista'!$A:$FP,DH$321,FALSE)/4),0)</f>
        <v>0</v>
      </c>
      <c r="DI285" s="223">
        <f>IFERROR(IF(RIGHT(VLOOKUP($A285,csapatok!$A:$NN,DI$320,FALSE),5)="Csere",VLOOKUP(LEFT(VLOOKUP($A285,csapatok!$A:$NN,DI$320,FALSE),LEN(VLOOKUP($A285,csapatok!$A:$NN,DI$320,FALSE))-6),'csapat-ranglista'!$A:$FP,DI$321,FALSE)/8,VLOOKUP(VLOOKUP($A285,csapatok!$A:$NN,DI$320,FALSE),'csapat-ranglista'!$A:$FP,DI$321,FALSE)/4),0)</f>
        <v>0</v>
      </c>
      <c r="DJ285" s="223">
        <f>IFERROR(IF(RIGHT(VLOOKUP($A285,csapatok!$A:$NN,DJ$320,FALSE),5)="Csere",VLOOKUP(LEFT(VLOOKUP($A285,csapatok!$A:$NN,DJ$320,FALSE),LEN(VLOOKUP($A285,csapatok!$A:$NN,DJ$320,FALSE))-6),'csapat-ranglista'!$A:$FP,DJ$321,FALSE)/8,VLOOKUP(VLOOKUP($A285,csapatok!$A:$NN,DJ$320,FALSE),'csapat-ranglista'!$A:$FP,DJ$321,FALSE)/4),0)</f>
        <v>0</v>
      </c>
      <c r="DK285" s="223">
        <f>IFERROR(IF(RIGHT(VLOOKUP($A285,csapatok!$A:$NN,DK$320,FALSE),5)="Csere",VLOOKUP(LEFT(VLOOKUP($A285,csapatok!$A:$NN,DK$320,FALSE),LEN(VLOOKUP($A285,csapatok!$A:$NN,DK$320,FALSE))-6),'csapat-ranglista'!$A:$FP,DK$321,FALSE)/8,VLOOKUP(VLOOKUP($A285,csapatok!$A:$NN,DK$320,FALSE),'csapat-ranglista'!$A:$FP,DK$321,FALSE)/4),0)</f>
        <v>0</v>
      </c>
      <c r="DL285" s="223">
        <f>IFERROR(IF(RIGHT(VLOOKUP($A285,csapatok!$A:$NN,DL$320,FALSE),5)="Csere",VLOOKUP(LEFT(VLOOKUP($A285,csapatok!$A:$NN,DL$320,FALSE),LEN(VLOOKUP($A285,csapatok!$A:$NN,DL$320,FALSE))-6),'csapat-ranglista'!$A:$FP,DL$321,FALSE)/8,VLOOKUP(VLOOKUP($A285,csapatok!$A:$NN,DL$320,FALSE),'csapat-ranglista'!$A:$FP,DL$321,FALSE)/4),0)</f>
        <v>0</v>
      </c>
      <c r="DM285" s="223">
        <f>IFERROR(IF(RIGHT(VLOOKUP($A285,csapatok!$A:$NN,DM$320,FALSE),5)="Csere",VLOOKUP(LEFT(VLOOKUP($A285,csapatok!$A:$NN,DM$320,FALSE),LEN(VLOOKUP($A285,csapatok!$A:$NN,DM$320,FALSE))-6),'csapat-ranglista'!$A:$FP,DM$321,FALSE)/8,VLOOKUP(VLOOKUP($A285,csapatok!$A:$NN,DM$320,FALSE),'csapat-ranglista'!$A:$FP,DM$321,FALSE)/4),0)</f>
        <v>0</v>
      </c>
      <c r="DN285" s="223">
        <f>IFERROR(IF(RIGHT(VLOOKUP($A285,csapatok!$A:$NN,DN$320,FALSE),5)="Csere",VLOOKUP(LEFT(VLOOKUP($A285,csapatok!$A:$NN,DN$320,FALSE),LEN(VLOOKUP($A285,csapatok!$A:$NN,DN$320,FALSE))-6),'csapat-ranglista'!$A:$FP,DN$321,FALSE)/8,VLOOKUP(VLOOKUP($A285,csapatok!$A:$NN,DN$320,FALSE),'csapat-ranglista'!$A:$FP,DN$321,FALSE)/4),0)</f>
        <v>0</v>
      </c>
      <c r="DO285" s="224">
        <f>versenyek!$MF$11*IFERROR(VLOOKUP(VLOOKUP($A285,versenyek!ME:MG,3,FALSE),szabalyok!$A$16:$B$23,2,FALSE)/4,0)</f>
        <v>0</v>
      </c>
      <c r="DP285" s="224">
        <f>versenyek!$MI$11*IFERROR(VLOOKUP(VLOOKUP($A285,versenyek!MH:MJ,3,FALSE),szabalyok!$A$16:$B$23,2,FALSE)/4,0)</f>
        <v>0</v>
      </c>
      <c r="DQ285" s="223">
        <f>IFERROR(IF(RIGHT(VLOOKUP($A285,csapatok!$A:$NN,DQ$320,FALSE),5)="Csere",VLOOKUP(LEFT(VLOOKUP($A285,csapatok!$A:$NN,DQ$320,FALSE),LEN(VLOOKUP($A285,csapatok!$A:$NN,DQ$320,FALSE))-6),'csapat-ranglista'!$A:$FP,DQ$321,FALSE)/8,VLOOKUP(VLOOKUP($A285,csapatok!$A:$NN,DQ$320,FALSE),'csapat-ranglista'!$A:$FP,DQ$321,FALSE)/4),0)</f>
        <v>0</v>
      </c>
      <c r="DR285" s="223">
        <f>IFERROR(IF(RIGHT(VLOOKUP($A285,csapatok!$A:$NN,DR$320,FALSE),5)="Csere",VLOOKUP(LEFT(VLOOKUP($A285,csapatok!$A:$NN,DR$320,FALSE),LEN(VLOOKUP($A285,csapatok!$A:$NN,DR$320,FALSE))-6),'csapat-ranglista'!$A:$FP,DR$321,FALSE)/8,VLOOKUP(VLOOKUP($A285,csapatok!$A:$NN,DR$320,FALSE),'csapat-ranglista'!$A:$FP,DR$321,FALSE)/4),0)</f>
        <v>0</v>
      </c>
      <c r="DS285" s="223">
        <f>IFERROR(IF(RIGHT(VLOOKUP($A285,csapatok!$A:$NN,DS$320,FALSE),5)="Csere",VLOOKUP(LEFT(VLOOKUP($A285,csapatok!$A:$NN,DS$320,FALSE),LEN(VLOOKUP($A285,csapatok!$A:$NN,DS$320,FALSE))-6),'csapat-ranglista'!$A:$FP,DS$321,FALSE)/8,VLOOKUP(VLOOKUP($A285,csapatok!$A:$NN,DS$320,FALSE),'csapat-ranglista'!$A:$FP,DS$321,FALSE)/4),0)</f>
        <v>0</v>
      </c>
      <c r="DT285" s="223">
        <f>IFERROR(IF(RIGHT(VLOOKUP($A285,csapatok!$A:$NN,DT$320,FALSE),5)="Csere",VLOOKUP(LEFT(VLOOKUP($A285,csapatok!$A:$NN,DT$320,FALSE),LEN(VLOOKUP($A285,csapatok!$A:$NN,DT$320,FALSE))-6),'csapat-ranglista'!$A:$FP,DT$321,FALSE)/8,VLOOKUP(VLOOKUP($A285,csapatok!$A:$NN,DT$320,FALSE),'csapat-ranglista'!$A:$FP,DT$321,FALSE)/4),0)</f>
        <v>0</v>
      </c>
      <c r="DU285" s="223">
        <f>IFERROR(IF(RIGHT(VLOOKUP($A285,csapatok!$A:$NN,DU$320,FALSE),5)="Csere",VLOOKUP(LEFT(VLOOKUP($A285,csapatok!$A:$NN,DU$320,FALSE),LEN(VLOOKUP($A285,csapatok!$A:$NN,DU$320,FALSE))-6),'csapat-ranglista'!$A:$FP,DU$321,FALSE)/8,VLOOKUP(VLOOKUP($A285,csapatok!$A:$NN,DU$320,FALSE),'csapat-ranglista'!$A:$FP,DU$321,FALSE)/4),0)</f>
        <v>0</v>
      </c>
      <c r="DV285" s="223">
        <f>IFERROR(IF(RIGHT(VLOOKUP($A285,csapatok!$A:$NN,DV$320,FALSE),5)="Csere",VLOOKUP(LEFT(VLOOKUP($A285,csapatok!$A:$NN,DV$320,FALSE),LEN(VLOOKUP($A285,csapatok!$A:$NN,DV$320,FALSE))-6),'csapat-ranglista'!$A:$FP,DV$321,FALSE)/8,VLOOKUP(VLOOKUP($A285,csapatok!$A:$NN,DV$320,FALSE),'csapat-ranglista'!$A:$FP,DV$321,FALSE)/4),0)</f>
        <v>0</v>
      </c>
      <c r="DW285" s="223">
        <f>IFERROR(IF(RIGHT(VLOOKUP($A285,csapatok!$A:$NN,DW$320,FALSE),5)="Csere",VLOOKUP(LEFT(VLOOKUP($A285,csapatok!$A:$NN,DW$320,FALSE),LEN(VLOOKUP($A285,csapatok!$A:$NN,DW$320,FALSE))-6),'csapat-ranglista'!$A:$FP,DW$321,FALSE)/8,VLOOKUP(VLOOKUP($A285,csapatok!$A:$NN,DW$320,FALSE),'csapat-ranglista'!$A:$FP,DW$321,FALSE)/4),0)</f>
        <v>0</v>
      </c>
      <c r="DX285" s="223">
        <f>IFERROR(IF(RIGHT(VLOOKUP($A285,csapatok!$A:$NN,DX$320,FALSE),5)="Csere",VLOOKUP(LEFT(VLOOKUP($A285,csapatok!$A:$NN,DX$320,FALSE),LEN(VLOOKUP($A285,csapatok!$A:$NN,DX$320,FALSE))-6),'csapat-ranglista'!$A:$FP,DX$321,FALSE)/8,VLOOKUP(VLOOKUP($A285,csapatok!$A:$NN,DX$320,FALSE),'csapat-ranglista'!$A:$FP,DX$321,FALSE)/4),0)</f>
        <v>0</v>
      </c>
      <c r="DY285" s="223">
        <f>IFERROR(IF(RIGHT(VLOOKUP($A285,csapatok!$A:$NN,DY$320,FALSE),5)="Csere",VLOOKUP(LEFT(VLOOKUP($A285,csapatok!$A:$NN,DY$320,FALSE),LEN(VLOOKUP($A285,csapatok!$A:$NN,DY$320,FALSE))-6),'csapat-ranglista'!$A:$FP,DY$321,FALSE)/8,VLOOKUP(VLOOKUP($A285,csapatok!$A:$NN,DY$320,FALSE),'csapat-ranglista'!$A:$FP,DY$321,FALSE)/4),0)</f>
        <v>0</v>
      </c>
      <c r="DZ285" s="223">
        <f>IFERROR(IF(RIGHT(VLOOKUP($A285,csapatok!$A:$NN,DZ$320,FALSE),5)="Csere",VLOOKUP(LEFT(VLOOKUP($A285,csapatok!$A:$NN,DZ$320,FALSE),LEN(VLOOKUP($A285,csapatok!$A:$NN,DZ$320,FALSE))-6),'csapat-ranglista'!$A:$FP,DZ$321,FALSE)/8,VLOOKUP(VLOOKUP($A285,csapatok!$A:$NN,DZ$320,FALSE),'csapat-ranglista'!$A:$FP,DZ$321,FALSE)/4),0)</f>
        <v>0</v>
      </c>
      <c r="EA285" s="223">
        <f>IFERROR(IF(RIGHT(VLOOKUP($A285,csapatok!$A:$NN,EA$320,FALSE),5)="Csere",VLOOKUP(LEFT(VLOOKUP($A285,csapatok!$A:$NN,EA$320,FALSE),LEN(VLOOKUP($A285,csapatok!$A:$NN,EA$320,FALSE))-6),'csapat-ranglista'!$A:$FP,EA$321,FALSE)/8,VLOOKUP(VLOOKUP($A285,csapatok!$A:$NN,EA$320,FALSE),'csapat-ranglista'!$A:$FP,EA$321,FALSE)/4),0)</f>
        <v>0</v>
      </c>
      <c r="EB285" s="223">
        <f>IFERROR(IF(RIGHT(VLOOKUP($A285,csapatok!$A:$NN,EB$320,FALSE),5)="Csere",VLOOKUP(LEFT(VLOOKUP($A285,csapatok!$A:$NN,EB$320,FALSE),LEN(VLOOKUP($A285,csapatok!$A:$NN,EB$320,FALSE))-6),'csapat-ranglista'!$A:$FP,EB$321,FALSE)/8,VLOOKUP(VLOOKUP($A285,csapatok!$A:$NN,EB$320,FALSE),'csapat-ranglista'!$A:$FP,EB$321,FALSE)/4),0)</f>
        <v>0</v>
      </c>
      <c r="EC285" s="223">
        <f>IFERROR(IF(RIGHT(VLOOKUP($A285,csapatok!$A:$NN,EC$320,FALSE),5)="Csere",VLOOKUP(LEFT(VLOOKUP($A285,csapatok!$A:$NN,EC$320,FALSE),LEN(VLOOKUP($A285,csapatok!$A:$NN,EC$320,FALSE))-6),'csapat-ranglista'!$A:$FP,EC$321,FALSE)/8,VLOOKUP(VLOOKUP($A285,csapatok!$A:$NN,EC$320,FALSE),'csapat-ranglista'!$A:$FP,EC$321,FALSE)/4),0)</f>
        <v>0</v>
      </c>
      <c r="ED285" s="223">
        <f>IFERROR(IF(RIGHT(VLOOKUP($A285,csapatok!$A:$NN,ED$320,FALSE),5)="Csere",VLOOKUP(LEFT(VLOOKUP($A285,csapatok!$A:$NN,ED$320,FALSE),LEN(VLOOKUP($A285,csapatok!$A:$NN,ED$320,FALSE))-6),'csapat-ranglista'!$A:$FP,ED$321,FALSE)/8,VLOOKUP(VLOOKUP($A285,csapatok!$A:$NN,ED$320,FALSE),'csapat-ranglista'!$A:$FP,ED$321,FALSE)/4),0)</f>
        <v>0</v>
      </c>
      <c r="EE285" s="223">
        <f>IFERROR(IF(RIGHT(VLOOKUP($A285,csapatok!$A:$NN,EE$320,FALSE),5)="Csere",VLOOKUP(LEFT(VLOOKUP($A285,csapatok!$A:$NN,EE$320,FALSE),LEN(VLOOKUP($A285,csapatok!$A:$NN,EE$320,FALSE))-6),'csapat-ranglista'!$A:$FP,EE$321,FALSE)/8,VLOOKUP(VLOOKUP($A285,csapatok!$A:$NN,EE$320,FALSE),'csapat-ranglista'!$A:$FP,EE$321,FALSE)/4),0)</f>
        <v>0</v>
      </c>
      <c r="EF285" s="223">
        <f>IFERROR(IF(RIGHT(VLOOKUP($A285,csapatok!$A:$NN,EF$320,FALSE),5)="Csere",VLOOKUP(LEFT(VLOOKUP($A285,csapatok!$A:$NN,EF$320,FALSE),LEN(VLOOKUP($A285,csapatok!$A:$NN,EF$320,FALSE))-6),'csapat-ranglista'!$A:$FP,EF$321,FALSE)/8,VLOOKUP(VLOOKUP($A285,csapatok!$A:$NN,EF$320,FALSE),'csapat-ranglista'!$A:$FP,EF$321,FALSE)/4),0)</f>
        <v>0</v>
      </c>
      <c r="EG285" s="223">
        <f>IFERROR(IF(RIGHT(VLOOKUP($A285,csapatok!$A:$NN,EG$320,FALSE),5)="Csere",VLOOKUP(LEFT(VLOOKUP($A285,csapatok!$A:$NN,EG$320,FALSE),LEN(VLOOKUP($A285,csapatok!$A:$NN,EG$320,FALSE))-6),'csapat-ranglista'!$A:$FP,EG$321,FALSE)/8,VLOOKUP(VLOOKUP($A285,csapatok!$A:$NN,EG$320,FALSE),'csapat-ranglista'!$A:$FP,EG$321,FALSE)/4),0)</f>
        <v>0</v>
      </c>
      <c r="EH285" s="223">
        <f>IFERROR(IF(RIGHT(VLOOKUP($A285,csapatok!$A:$NN,EH$320,FALSE),5)="Csere",VLOOKUP(LEFT(VLOOKUP($A285,csapatok!$A:$NN,EH$320,FALSE),LEN(VLOOKUP($A285,csapatok!$A:$NN,EH$320,FALSE))-6),'csapat-ranglista'!$A:$FP,EH$321,FALSE)/8,VLOOKUP(VLOOKUP($A285,csapatok!$A:$NN,EH$320,FALSE),'csapat-ranglista'!$A:$FP,EH$321,FALSE)/4),0)</f>
        <v>0</v>
      </c>
      <c r="EI285" s="223">
        <f>IFERROR(IF(RIGHT(VLOOKUP($A285,csapatok!$A:$NN,EI$320,FALSE),5)="Csere",VLOOKUP(LEFT(VLOOKUP($A285,csapatok!$A:$NN,EI$320,FALSE),LEN(VLOOKUP($A285,csapatok!$A:$NN,EI$320,FALSE))-6),'csapat-ranglista'!$A:$FP,EI$321,FALSE)/8,VLOOKUP(VLOOKUP($A285,csapatok!$A:$NN,EI$320,FALSE),'csapat-ranglista'!$A:$FP,EI$321,FALSE)/4),0)</f>
        <v>0</v>
      </c>
      <c r="EJ285" s="223">
        <f>IFERROR(IF(RIGHT(VLOOKUP($A285,csapatok!$A:$NN,EJ$320,FALSE),5)="Csere",VLOOKUP(LEFT(VLOOKUP($A285,csapatok!$A:$NN,EJ$320,FALSE),LEN(VLOOKUP($A285,csapatok!$A:$NN,EJ$320,FALSE))-6),'csapat-ranglista'!$A:$FP,EJ$321,FALSE)/8,VLOOKUP(VLOOKUP($A285,csapatok!$A:$NN,EJ$320,FALSE),'csapat-ranglista'!$A:$FP,EJ$321,FALSE)/4),0)</f>
        <v>0</v>
      </c>
      <c r="EK285" s="223">
        <f>IFERROR(IF(RIGHT(VLOOKUP($A285,csapatok!$A:$NN,EK$320,FALSE),5)="Csere",VLOOKUP(LEFT(VLOOKUP($A285,csapatok!$A:$NN,EK$320,FALSE),LEN(VLOOKUP($A285,csapatok!$A:$NN,EK$320,FALSE))-6),'csapat-ranglista'!$A:$FP,EK$321,FALSE)/8,VLOOKUP(VLOOKUP($A285,csapatok!$A:$NN,EK$320,FALSE),'csapat-ranglista'!$A:$FP,EK$321,FALSE)/4),0)</f>
        <v>0</v>
      </c>
      <c r="EL285" s="223">
        <f>IFERROR(IF(RIGHT(VLOOKUP($A285,csapatok!$A:$NN,EL$320,FALSE),5)="Csere",VLOOKUP(LEFT(VLOOKUP($A285,csapatok!$A:$NN,EL$320,FALSE),LEN(VLOOKUP($A285,csapatok!$A:$NN,EL$320,FALSE))-6),'csapat-ranglista'!$A:$FP,EL$321,FALSE)/8,VLOOKUP(VLOOKUP($A285,csapatok!$A:$NN,EL$320,FALSE),'csapat-ranglista'!$A:$FP,EL$321,FALSE)/4),0)</f>
        <v>0</v>
      </c>
      <c r="EM285" s="223">
        <f>IFERROR(IF(RIGHT(VLOOKUP($A285,csapatok!$A:$NN,EM$320,FALSE),5)="Csere",VLOOKUP(LEFT(VLOOKUP($A285,csapatok!$A:$NN,EM$320,FALSE),LEN(VLOOKUP($A285,csapatok!$A:$NN,EM$320,FALSE))-6),'csapat-ranglista'!$A:$FP,EM$321,FALSE)/8,VLOOKUP(VLOOKUP($A285,csapatok!$A:$NN,EM$320,FALSE),'csapat-ranglista'!$A:$FP,EM$321,FALSE)/4),0)</f>
        <v>0</v>
      </c>
      <c r="EN285" s="223">
        <f>IFERROR(IF(RIGHT(VLOOKUP($A285,csapatok!$A:$NN,EN$320,FALSE),5)="Csere",VLOOKUP(LEFT(VLOOKUP($A285,csapatok!$A:$NN,EN$320,FALSE),LEN(VLOOKUP($A285,csapatok!$A:$NN,EN$320,FALSE))-6),'csapat-ranglista'!$A:$FP,EN$321,FALSE)/8,VLOOKUP(VLOOKUP($A285,csapatok!$A:$NN,EN$320,FALSE),'csapat-ranglista'!$A:$FP,EN$321,FALSE)/4),0)</f>
        <v>0</v>
      </c>
      <c r="EO285" s="223">
        <f>IFERROR(IF(RIGHT(VLOOKUP($A285,csapatok!$A:$NN,EO$320,FALSE),5)="Csere",VLOOKUP(LEFT(VLOOKUP($A285,csapatok!$A:$NN,EO$320,FALSE),LEN(VLOOKUP($A285,csapatok!$A:$NN,EO$320,FALSE))-6),'csapat-ranglista'!$A:$FP,EO$321,FALSE)/8,VLOOKUP(VLOOKUP($A285,csapatok!$A:$NN,EO$320,FALSE),'csapat-ranglista'!$A:$FP,EO$321,FALSE)/4),0)</f>
        <v>0</v>
      </c>
      <c r="EP285" s="223">
        <f>IFERROR(IF(RIGHT(VLOOKUP($A285,csapatok!$A:$NN,EP$320,FALSE),5)="Csere",VLOOKUP(LEFT(VLOOKUP($A285,csapatok!$A:$NN,EP$320,FALSE),LEN(VLOOKUP($A285,csapatok!$A:$NN,EP$320,FALSE))-6),'csapat-ranglista'!$A:$FP,EP$321,FALSE)/8,VLOOKUP(VLOOKUP($A285,csapatok!$A:$NN,EP$320,FALSE),'csapat-ranglista'!$A:$FP,EP$321,FALSE)/4),0)</f>
        <v>0</v>
      </c>
      <c r="EQ285" s="223">
        <f>IFERROR(IF(RIGHT(VLOOKUP($A285,csapatok!$A:$NN,EQ$320,FALSE),5)="Csere",VLOOKUP(LEFT(VLOOKUP($A285,csapatok!$A:$NN,EQ$320,FALSE),LEN(VLOOKUP($A285,csapatok!$A:$NN,EQ$320,FALSE))-6),'csapat-ranglista'!$A:$FP,EQ$321,FALSE)/8,VLOOKUP(VLOOKUP($A285,csapatok!$A:$NN,EQ$320,FALSE),'csapat-ranglista'!$A:$FP,EQ$321,FALSE)/4),0)</f>
        <v>0</v>
      </c>
      <c r="ER285" s="223">
        <f>IFERROR(IF(RIGHT(VLOOKUP($A285,csapatok!$A:$NN,ER$320,FALSE),5)="Csere",VLOOKUP(LEFT(VLOOKUP($A285,csapatok!$A:$NN,ER$320,FALSE),LEN(VLOOKUP($A285,csapatok!$A:$NN,ER$320,FALSE))-6),'csapat-ranglista'!$A:$FP,ER$321,FALSE)/8,VLOOKUP(VLOOKUP($A285,csapatok!$A:$NN,ER$320,FALSE),'csapat-ranglista'!$A:$FP,ER$321,FALSE)/4),0)</f>
        <v>0</v>
      </c>
      <c r="ES285" s="223">
        <f>IFERROR(IF(RIGHT(VLOOKUP($A285,csapatok!$A:$NN,ES$320,FALSE),5)="Csere",VLOOKUP(LEFT(VLOOKUP($A285,csapatok!$A:$NN,ES$320,FALSE),LEN(VLOOKUP($A285,csapatok!$A:$NN,ES$320,FALSE))-6),'csapat-ranglista'!$A:$FP,ES$321,FALSE)/8,VLOOKUP(VLOOKUP($A285,csapatok!$A:$NN,ES$320,FALSE),'csapat-ranglista'!$A:$FP,ES$321,FALSE)/4),0)</f>
        <v>0</v>
      </c>
      <c r="ET285" s="223">
        <f>IFERROR(IF(RIGHT(VLOOKUP($A285,csapatok!$A:$NN,ET$320,FALSE),5)="Csere",VLOOKUP(LEFT(VLOOKUP($A285,csapatok!$A:$NN,ET$320,FALSE),LEN(VLOOKUP($A285,csapatok!$A:$NN,ET$320,FALSE))-6),'csapat-ranglista'!$A:$FP,ET$321,FALSE)/8,VLOOKUP(VLOOKUP($A285,csapatok!$A:$NN,ET$320,FALSE),'csapat-ranglista'!$A:$FP,ET$321,FALSE)/4),0)</f>
        <v>0</v>
      </c>
      <c r="EU285" s="223">
        <f>IFERROR(IF(RIGHT(VLOOKUP($A285,csapatok!$A:$NN,EU$320,FALSE),5)="Csere",VLOOKUP(LEFT(VLOOKUP($A285,csapatok!$A:$NN,EU$320,FALSE),LEN(VLOOKUP($A285,csapatok!$A:$NN,EU$320,FALSE))-6),'csapat-ranglista'!$A:$FP,EU$321,FALSE)/8,VLOOKUP(VLOOKUP($A285,csapatok!$A:$NN,EU$320,FALSE),'csapat-ranglista'!$A:$FP,EU$321,FALSE)/4),0)</f>
        <v>0</v>
      </c>
      <c r="EV285" s="223">
        <f>IFERROR(IF(RIGHT(VLOOKUP($A285,csapatok!$A:$NN,EV$320,FALSE),5)="Csere",VLOOKUP(LEFT(VLOOKUP($A285,csapatok!$A:$NN,EV$320,FALSE),LEN(VLOOKUP($A285,csapatok!$A:$NN,EV$320,FALSE))-6),'csapat-ranglista'!$A:$FP,EV$321,FALSE)/8,VLOOKUP(VLOOKUP($A285,csapatok!$A:$NN,EV$320,FALSE),'csapat-ranglista'!$A:$FP,EV$321,FALSE)/4),0)</f>
        <v>0</v>
      </c>
      <c r="EW285" s="223">
        <f>IFERROR(IF(RIGHT(VLOOKUP($A285,csapatok!$A:$NN,EW$320,FALSE),5)="Csere",VLOOKUP(LEFT(VLOOKUP($A285,csapatok!$A:$NN,EW$320,FALSE),LEN(VLOOKUP($A285,csapatok!$A:$NN,EW$320,FALSE))-6),'csapat-ranglista'!$A:$FP,EW$321,FALSE)/8,VLOOKUP(VLOOKUP($A285,csapatok!$A:$NN,EW$320,FALSE),'csapat-ranglista'!$A:$FP,EW$321,FALSE)/4),0)</f>
        <v>0</v>
      </c>
      <c r="EX285" s="223">
        <f>IFERROR(IF(RIGHT(VLOOKUP($A285,csapatok!$A:$NN,EX$320,FALSE),5)="Csere",VLOOKUP(LEFT(VLOOKUP($A285,csapatok!$A:$NN,EX$320,FALSE),LEN(VLOOKUP($A285,csapatok!$A:$NN,EX$320,FALSE))-6),'csapat-ranglista'!$A:$FP,EX$321,FALSE)/8,VLOOKUP(VLOOKUP($A285,csapatok!$A:$NN,EX$320,FALSE),'csapat-ranglista'!$A:$FP,EX$321,FALSE)/4),0)</f>
        <v>0</v>
      </c>
      <c r="EY285" s="223">
        <f>IFERROR(IF(RIGHT(VLOOKUP($A285,csapatok!$A:$NN,EY$320,FALSE),5)="Csere",VLOOKUP(LEFT(VLOOKUP($A285,csapatok!$A:$NN,EY$320,FALSE),LEN(VLOOKUP($A285,csapatok!$A:$NN,EY$320,FALSE))-6),'csapat-ranglista'!$A:$FP,EY$321,FALSE)/8,VLOOKUP(VLOOKUP($A285,csapatok!$A:$NN,EY$320,FALSE),'csapat-ranglista'!$A:$FP,EY$321,FALSE)/4),0)</f>
        <v>0</v>
      </c>
      <c r="EZ285" s="223">
        <f>IFERROR(IF(RIGHT(VLOOKUP($A285,csapatok!$A:$NN,EZ$320,FALSE),5)="Csere",VLOOKUP(LEFT(VLOOKUP($A285,csapatok!$A:$NN,EZ$320,FALSE),LEN(VLOOKUP($A285,csapatok!$A:$NN,EZ$320,FALSE))-6),'csapat-ranglista'!$A:$FP,EZ$321,FALSE)/8,VLOOKUP(VLOOKUP($A285,csapatok!$A:$NN,EZ$320,FALSE),'csapat-ranglista'!$A:$FP,EZ$321,FALSE)/4),0)</f>
        <v>0</v>
      </c>
      <c r="FA285" s="223">
        <f>IFERROR(IF(RIGHT(VLOOKUP($A285,csapatok!$A:$NN,FA$320,FALSE),5)="Csere",VLOOKUP(LEFT(VLOOKUP($A285,csapatok!$A:$NN,FA$320,FALSE),LEN(VLOOKUP($A285,csapatok!$A:$NN,FA$320,FALSE))-6),'csapat-ranglista'!$A:$FP,FA$321,FALSE)/8,VLOOKUP(VLOOKUP($A285,csapatok!$A:$NN,FA$320,FALSE),'csapat-ranglista'!$A:$FP,FA$321,FALSE)/4),0)</f>
        <v>0</v>
      </c>
      <c r="FB285" s="223">
        <f>IFERROR(IF(RIGHT(VLOOKUP($A285,csapatok!$A:$NN,FB$320,FALSE),5)="Csere",VLOOKUP(LEFT(VLOOKUP($A285,csapatok!$A:$NN,FB$320,FALSE),LEN(VLOOKUP($A285,csapatok!$A:$NN,FB$320,FALSE))-6),'csapat-ranglista'!$A:$FP,FB$321,FALSE)/8,VLOOKUP(VLOOKUP($A285,csapatok!$A:$NN,FB$320,FALSE),'csapat-ranglista'!$A:$FP,FB$321,FALSE)/4),0)</f>
        <v>0</v>
      </c>
      <c r="FC285" s="223">
        <f>IFERROR(IF(RIGHT(VLOOKUP($A285,csapatok!$A:$NN,FC$320,FALSE),5)="Csere",VLOOKUP(LEFT(VLOOKUP($A285,csapatok!$A:$NN,FC$320,FALSE),LEN(VLOOKUP($A285,csapatok!$A:$NN,FC$320,FALSE))-6),'csapat-ranglista'!$A:$FP,FC$321,FALSE)/8,VLOOKUP(VLOOKUP($A285,csapatok!$A:$NN,FC$320,FALSE),'csapat-ranglista'!$A:$FP,FC$321,FALSE)/4),0)</f>
        <v>0</v>
      </c>
      <c r="FD285" s="224">
        <f>versenyek!$QY$11*IFERROR(VLOOKUP(VLOOKUP($A285,versenyek!QX:QZ,3,FALSE),szabalyok!$A$16:$B$23,2,FALSE)/4,0)</f>
        <v>0</v>
      </c>
      <c r="FE285" s="224">
        <f>versenyek!$RB$11*IFERROR(VLOOKUP(VLOOKUP($A285,versenyek!RA:RC,3,FALSE),szabalyok!$A$16:$B$23,2,FALSE)/4,0)</f>
        <v>0</v>
      </c>
      <c r="FF285" s="223">
        <f>IFERROR(IF(RIGHT(VLOOKUP($A285,csapatok!$A:$NN,FF$320,FALSE),5)="Csere",VLOOKUP(LEFT(VLOOKUP($A285,csapatok!$A:$NN,FF$320,FALSE),LEN(VLOOKUP($A285,csapatok!$A:$NN,FF$320,FALSE))-6),'csapat-ranglista'!$A:$FP,FF$321,FALSE)/8,VLOOKUP(VLOOKUP($A285,csapatok!$A:$NN,FF$320,FALSE),'csapat-ranglista'!$A:$FP,FF$321,FALSE)/4),0)</f>
        <v>0</v>
      </c>
      <c r="FG285" s="223">
        <f>IFERROR(IF(RIGHT(VLOOKUP($A285,csapatok!$A:$NN,FG$320,FALSE),5)="Csere",VLOOKUP(LEFT(VLOOKUP($A285,csapatok!$A:$NN,FG$320,FALSE),LEN(VLOOKUP($A285,csapatok!$A:$NN,FG$320,FALSE))-6),'csapat-ranglista'!$A:$FP,FG$321,FALSE)/8,VLOOKUP(VLOOKUP($A285,csapatok!$A:$NN,FG$320,FALSE),'csapat-ranglista'!$A:$FP,FG$321,FALSE)/4),0)</f>
        <v>0</v>
      </c>
      <c r="FH285" s="223">
        <f>IFERROR(IF(RIGHT(VLOOKUP($A285,csapatok!$A:$NN,FH$320,FALSE),5)="Csere",VLOOKUP(LEFT(VLOOKUP($A285,csapatok!$A:$NN,FH$320,FALSE),LEN(VLOOKUP($A285,csapatok!$A:$NN,FH$320,FALSE))-6),'csapat-ranglista'!$A:$FP,FH$321,FALSE)/8,VLOOKUP(VLOOKUP($A285,csapatok!$A:$NN,FH$320,FALSE),'csapat-ranglista'!$A:$FP,FH$321,FALSE)/4),0)</f>
        <v>0</v>
      </c>
      <c r="FI285" s="223">
        <f>IFERROR(IF(RIGHT(VLOOKUP($A285,csapatok!$A:$NN,FI$320,FALSE),5)="Csere",VLOOKUP(LEFT(VLOOKUP($A285,csapatok!$A:$NN,FI$320,FALSE),LEN(VLOOKUP($A285,csapatok!$A:$NN,FI$320,FALSE))-6),'csapat-ranglista'!$A:$FP,FI$321,FALSE)/8,VLOOKUP(VLOOKUP($A285,csapatok!$A:$NN,FI$320,FALSE),'csapat-ranglista'!$A:$FP,FI$321,FALSE)/4),0)</f>
        <v>0</v>
      </c>
      <c r="FJ285" s="223">
        <f>IFERROR(IF(RIGHT(VLOOKUP($A285,csapatok!$A:$NN,FJ$320,FALSE),5)="Csere",VLOOKUP(LEFT(VLOOKUP($A285,csapatok!$A:$NN,FJ$320,FALSE),LEN(VLOOKUP($A285,csapatok!$A:$NN,FJ$320,FALSE))-6),'csapat-ranglista'!$A:$FP,FJ$321,FALSE)/8,VLOOKUP(VLOOKUP($A285,csapatok!$A:$NN,FJ$320,FALSE),'csapat-ranglista'!$A:$FP,FJ$321,FALSE)/4),0)</f>
        <v>0</v>
      </c>
      <c r="FK285" s="223">
        <f>IFERROR(IF(RIGHT(VLOOKUP($A285,csapatok!$A:$NN,FK$320,FALSE),5)="Csere",VLOOKUP(LEFT(VLOOKUP($A285,csapatok!$A:$NN,FK$320,FALSE),LEN(VLOOKUP($A285,csapatok!$A:$NN,FK$320,FALSE))-6),'csapat-ranglista'!$A:$FP,FK$321,FALSE)/8,VLOOKUP(VLOOKUP($A285,csapatok!$A:$NN,FK$320,FALSE),'csapat-ranglista'!$A:$FP,FK$321,FALSE)/4),0)</f>
        <v>0</v>
      </c>
      <c r="FL285" s="223">
        <f>IFERROR(IF(RIGHT(VLOOKUP($A285,csapatok!$A:$NN,FL$320,FALSE),5)="Csere",VLOOKUP(LEFT(VLOOKUP($A285,csapatok!$A:$NN,FL$320,FALSE),LEN(VLOOKUP($A285,csapatok!$A:$NN,FL$320,FALSE))-6),'csapat-ranglista'!$A:$FP,FL$321,FALSE)/8,VLOOKUP(VLOOKUP($A285,csapatok!$A:$NN,FL$320,FALSE),'csapat-ranglista'!$A:$FP,FL$321,FALSE)/4),0)</f>
        <v>0</v>
      </c>
      <c r="FM285" s="223">
        <f>IFERROR(IF(RIGHT(VLOOKUP($A285,csapatok!$A:$NN,FM$320,FALSE),5)="Csere",VLOOKUP(LEFT(VLOOKUP($A285,csapatok!$A:$NN,FM$320,FALSE),LEN(VLOOKUP($A285,csapatok!$A:$NN,FM$320,FALSE))-6),'csapat-ranglista'!$A:$FP,FM$321,FALSE)/8,VLOOKUP(VLOOKUP($A285,csapatok!$A:$NN,FM$320,FALSE),'csapat-ranglista'!$A:$FP,FM$321,FALSE)/4),0)</f>
        <v>0</v>
      </c>
      <c r="FN285" s="223">
        <f>IFERROR(IF(RIGHT(VLOOKUP($A285,csapatok!$A:$NN,FN$320,FALSE),5)="Csere",VLOOKUP(LEFT(VLOOKUP($A285,csapatok!$A:$NN,FN$320,FALSE),LEN(VLOOKUP($A285,csapatok!$A:$NN,FN$320,FALSE))-6),'csapat-ranglista'!$A:$FP,FN$321,FALSE)/8,VLOOKUP(VLOOKUP($A285,csapatok!$A:$NN,FN$320,FALSE),'csapat-ranglista'!$A:$FP,FN$321,FALSE)/4),0)</f>
        <v>0</v>
      </c>
      <c r="FO285" s="223">
        <f>IFERROR(IF(RIGHT(VLOOKUP($A285,csapatok!$A:$NN,FO$320,FALSE),5)="Csere",VLOOKUP(LEFT(VLOOKUP($A285,csapatok!$A:$NN,FO$320,FALSE),LEN(VLOOKUP($A285,csapatok!$A:$NN,FO$320,FALSE))-6),'csapat-ranglista'!$A:$FP,FO$321,FALSE)/8,VLOOKUP(VLOOKUP($A285,csapatok!$A:$NN,FO$320,FALSE),'csapat-ranglista'!$A:$FP,FO$321,FALSE)/4),0)</f>
        <v>0</v>
      </c>
      <c r="FP285" s="223">
        <f>IFERROR(IF(RIGHT(VLOOKUP($A285,csapatok!$A:$NN,FP$320,FALSE),5)="Csere",VLOOKUP(LEFT(VLOOKUP($A285,csapatok!$A:$NN,FP$320,FALSE),LEN(VLOOKUP($A285,csapatok!$A:$NN,FP$320,FALSE))-6),'csapat-ranglista'!$A:$FP,FP$321,FALSE)/8,VLOOKUP(VLOOKUP($A285,csapatok!$A:$NN,FP$320,FALSE),'csapat-ranglista'!$A:$FP,FP$321,FALSE)/4),0)</f>
        <v>0</v>
      </c>
      <c r="FQ285" s="223">
        <f>IFERROR(IF(RIGHT(VLOOKUP($A285,csapatok!$A:$NN,FQ$320,FALSE),5)="Csere",VLOOKUP(LEFT(VLOOKUP($A285,csapatok!$A:$NN,FQ$320,FALSE),LEN(VLOOKUP($A285,csapatok!$A:$NN,FQ$320,FALSE))-6),'csapat-ranglista'!$A:$FP,FQ$321,FALSE)/8,VLOOKUP(VLOOKUP($A285,csapatok!$A:$NN,FQ$320,FALSE),'csapat-ranglista'!$A:$FP,FQ$321,FALSE)/4),0)</f>
        <v>0</v>
      </c>
      <c r="FR285" s="223">
        <f>IFERROR(IF(RIGHT(VLOOKUP($A285,csapatok!$A:$NN,FR$320,FALSE),5)="Csere",VLOOKUP(LEFT(VLOOKUP($A285,csapatok!$A:$NN,FR$320,FALSE),LEN(VLOOKUP($A285,csapatok!$A:$NN,FR$320,FALSE))-6),'csapat-ranglista'!$A:$FP,FR$321,FALSE)/8,VLOOKUP(VLOOKUP($A285,csapatok!$A:$NN,FR$320,FALSE),'csapat-ranglista'!$A:$FP,FR$321,FALSE)/4),0)</f>
        <v>0</v>
      </c>
      <c r="FS285" s="223">
        <f>IFERROR(IF(RIGHT(VLOOKUP($A285,csapatok!$A:$NN,FS$320,FALSE),5)="Csere",VLOOKUP(LEFT(VLOOKUP($A285,csapatok!$A:$NN,FS$320,FALSE),LEN(VLOOKUP($A285,csapatok!$A:$NN,FS$320,FALSE))-6),'csapat-ranglista'!$A:$FP,FS$321,FALSE)/8,VLOOKUP(VLOOKUP($A285,csapatok!$A:$NN,FS$320,FALSE),'csapat-ranglista'!$A:$FP,FS$321,FALSE)/4),0)</f>
        <v>0</v>
      </c>
      <c r="FT285" s="223">
        <f>IFERROR(IF(RIGHT(VLOOKUP($A285,csapatok!$A:$NN,FT$320,FALSE),5)="Csere",VLOOKUP(LEFT(VLOOKUP($A285,csapatok!$A:$NN,FT$320,FALSE),LEN(VLOOKUP($A285,csapatok!$A:$NN,FT$320,FALSE))-6),'csapat-ranglista'!$A:$FP,FT$321,FALSE)/8,VLOOKUP(VLOOKUP($A285,csapatok!$A:$NN,FT$320,FALSE),'csapat-ranglista'!$A:$FP,FT$321,FALSE)/4),0)</f>
        <v>0</v>
      </c>
      <c r="FU285" s="223">
        <f>IFERROR(IF(RIGHT(VLOOKUP($A285,csapatok!$A:$NN,FU$320,FALSE),5)="Csere",VLOOKUP(LEFT(VLOOKUP($A285,csapatok!$A:$NN,FU$320,FALSE),LEN(VLOOKUP($A285,csapatok!$A:$NN,FU$320,FALSE))-6),'csapat-ranglista'!$A:$FP,FU$321,FALSE)/8,VLOOKUP(VLOOKUP($A285,csapatok!$A:$NN,FU$320,FALSE),'csapat-ranglista'!$A:$FP,FU$321,FALSE)/4),0)</f>
        <v>0</v>
      </c>
      <c r="FV285" s="223">
        <f>IFERROR(IF(RIGHT(VLOOKUP($A285,csapatok!$A:$NN,FV$320,FALSE),5)="Csere",VLOOKUP(LEFT(VLOOKUP($A285,csapatok!$A:$NN,FV$320,FALSE),LEN(VLOOKUP($A285,csapatok!$A:$NN,FV$320,FALSE))-6),'csapat-ranglista'!$A:$FP,FV$321,FALSE)/8,VLOOKUP(VLOOKUP($A285,csapatok!$A:$NN,FV$320,FALSE),'csapat-ranglista'!$A:$FP,FV$321,FALSE)/4),0)</f>
        <v>0</v>
      </c>
      <c r="FW285" s="223">
        <f>IFERROR(IF(RIGHT(VLOOKUP($A285,csapatok!$A:$NN,FW$320,FALSE),5)="Csere",VLOOKUP(LEFT(VLOOKUP($A285,csapatok!$A:$NN,FW$320,FALSE),LEN(VLOOKUP($A285,csapatok!$A:$NN,FW$320,FALSE))-6),'csapat-ranglista'!$A:$FP,FW$321,FALSE)/8,VLOOKUP(VLOOKUP($A285,csapatok!$A:$NN,FW$320,FALSE),'csapat-ranglista'!$A:$FP,FW$321,FALSE)/4),0)</f>
        <v>0</v>
      </c>
      <c r="FX285" s="223">
        <f>IFERROR(IF(RIGHT(VLOOKUP($A285,csapatok!$A:$NN,FX$320,FALSE),5)="Csere",VLOOKUP(LEFT(VLOOKUP($A285,csapatok!$A:$NN,FX$320,FALSE),LEN(VLOOKUP($A285,csapatok!$A:$NN,FX$320,FALSE))-6),'csapat-ranglista'!$A:$FP,FX$321,FALSE)/8,VLOOKUP(VLOOKUP($A285,csapatok!$A:$NN,FX$320,FALSE),'csapat-ranglista'!$A:$FP,FX$321,FALSE)/4),0)</f>
        <v>0</v>
      </c>
      <c r="FY285" s="223">
        <f>IFERROR(IF(RIGHT(VLOOKUP($A285,csapatok!$A:$NN,FY$320,FALSE),5)="Csere",VLOOKUP(LEFT(VLOOKUP($A285,csapatok!$A:$NN,FY$320,FALSE),LEN(VLOOKUP($A285,csapatok!$A:$NN,FY$320,FALSE))-6),'csapat-ranglista'!$A:$FP,FY$321,FALSE)/8,VLOOKUP(VLOOKUP($A285,csapatok!$A:$NN,FY$320,FALSE),'csapat-ranglista'!$A:$FP,FY$321,FALSE)/4),0)</f>
        <v>0</v>
      </c>
      <c r="FZ285" s="223">
        <f>IFERROR(IF(RIGHT(VLOOKUP($A285,csapatok!$A:$NN,FZ$320,FALSE),5)="Csere",VLOOKUP(LEFT(VLOOKUP($A285,csapatok!$A:$NN,FZ$320,FALSE),LEN(VLOOKUP($A285,csapatok!$A:$NN,FZ$320,FALSE))-6),'csapat-ranglista'!$A:$FP,FZ$321,FALSE)/8,VLOOKUP(VLOOKUP($A285,csapatok!$A:$NN,FZ$320,FALSE),'csapat-ranglista'!$A:$FP,FZ$321,FALSE)/4),0)</f>
        <v>0</v>
      </c>
      <c r="GA285" s="223">
        <f>IFERROR(IF(RIGHT(VLOOKUP($A285,csapatok!$A:$NN,GA$320,FALSE),5)="Csere",VLOOKUP(LEFT(VLOOKUP($A285,csapatok!$A:$NN,GA$320,FALSE),LEN(VLOOKUP($A285,csapatok!$A:$NN,GA$320,FALSE))-6),'csapat-ranglista'!$A:$FP,GA$321,FALSE)/8,VLOOKUP(VLOOKUP($A285,csapatok!$A:$NN,GA$320,FALSE),'csapat-ranglista'!$A:$FP,GA$321,FALSE)/4),0)</f>
        <v>0</v>
      </c>
      <c r="GB285" s="223">
        <f>IFERROR(IF(RIGHT(VLOOKUP($A285,csapatok!$A:$NN,GB$320,FALSE),5)="Csere",VLOOKUP(LEFT(VLOOKUP($A285,csapatok!$A:$NN,GB$320,FALSE),LEN(VLOOKUP($A285,csapatok!$A:$NN,GB$320,FALSE))-6),'csapat-ranglista'!$A:$FP,GB$321,FALSE)/8,VLOOKUP(VLOOKUP($A285,csapatok!$A:$NN,GB$320,FALSE),'csapat-ranglista'!$A:$FP,GB$321,FALSE)/4),0)</f>
        <v>0</v>
      </c>
      <c r="GC285" s="223">
        <f>IFERROR(IF(RIGHT(VLOOKUP($A285,csapatok!$A:$NN,GC$320,FALSE),5)="Csere",VLOOKUP(LEFT(VLOOKUP($A285,csapatok!$A:$NN,GC$320,FALSE),LEN(VLOOKUP($A285,csapatok!$A:$NN,GC$320,FALSE))-6),'csapat-ranglista'!$A:$FP,GC$321,FALSE)/8,VLOOKUP(VLOOKUP($A285,csapatok!$A:$NN,GC$320,FALSE),'csapat-ranglista'!$A:$FP,GC$321,FALSE)/4),0)</f>
        <v>0</v>
      </c>
      <c r="GD285" s="247">
        <f>SUM(EQ285:GC285)</f>
        <v>0</v>
      </c>
    </row>
    <row r="286" spans="1:186">
      <c r="A286" s="32" t="s">
        <v>172</v>
      </c>
      <c r="B286" s="131">
        <v>30023</v>
      </c>
      <c r="C286" s="131" t="str">
        <f>IF(B286=0,"",IF(B286&lt;$C$1,"felnőtt","ifi"))</f>
        <v>felnőtt</v>
      </c>
      <c r="D286" s="32" t="s">
        <v>101</v>
      </c>
      <c r="E286" s="45">
        <v>3.8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f>IFERROR(IF(RIGHT(VLOOKUP($A286,csapatok!$A:$BL,X$320,FALSE),5)="Csere",VLOOKUP(LEFT(VLOOKUP($A286,csapatok!$A:$BL,X$320,FALSE),LEN(VLOOKUP($A286,csapatok!$A:$BL,X$320,FALSE))-6),'csapat-ranglista'!$A:$FP,X$321,FALSE)/8,VLOOKUP(VLOOKUP($A286,csapatok!$A:$BL,X$320,FALSE),'csapat-ranglista'!$A:$FP,X$321,FALSE)/4),0)</f>
        <v>0</v>
      </c>
      <c r="Y286" s="32">
        <f>IFERROR(IF(RIGHT(VLOOKUP($A286,csapatok!$A:$BL,Y$320,FALSE),5)="Csere",VLOOKUP(LEFT(VLOOKUP($A286,csapatok!$A:$BL,Y$320,FALSE),LEN(VLOOKUP($A286,csapatok!$A:$BL,Y$320,FALSE))-6),'csapat-ranglista'!$A:$FP,Y$321,FALSE)/8,VLOOKUP(VLOOKUP($A286,csapatok!$A:$BL,Y$320,FALSE),'csapat-ranglista'!$A:$FP,Y$321,FALSE)/4),0)</f>
        <v>0</v>
      </c>
      <c r="Z286" s="32">
        <f>IFERROR(IF(RIGHT(VLOOKUP($A286,csapatok!$A:$BL,Z$320,FALSE),5)="Csere",VLOOKUP(LEFT(VLOOKUP($A286,csapatok!$A:$BL,Z$320,FALSE),LEN(VLOOKUP($A286,csapatok!$A:$BL,Z$320,FALSE))-6),'csapat-ranglista'!$A:$FP,Z$321,FALSE)/8,VLOOKUP(VLOOKUP($A286,csapatok!$A:$BL,Z$320,FALSE),'csapat-ranglista'!$A:$FP,Z$321,FALSE)/4),0)</f>
        <v>0</v>
      </c>
      <c r="AA286" s="32">
        <f>IFERROR(IF(RIGHT(VLOOKUP($A286,csapatok!$A:$BL,AA$320,FALSE),5)="Csere",VLOOKUP(LEFT(VLOOKUP($A286,csapatok!$A:$BL,AA$320,FALSE),LEN(VLOOKUP($A286,csapatok!$A:$BL,AA$320,FALSE))-6),'csapat-ranglista'!$A:$FP,AA$321,FALSE)/8,VLOOKUP(VLOOKUP($A286,csapatok!$A:$BL,AA$320,FALSE),'csapat-ranglista'!$A:$FP,AA$321,FALSE)/4),0)</f>
        <v>0</v>
      </c>
      <c r="AB286" s="223">
        <f>IFERROR(IF(RIGHT(VLOOKUP($A286,csapatok!$A:$BL,AB$320,FALSE),5)="Csere",VLOOKUP(LEFT(VLOOKUP($A286,csapatok!$A:$BL,AB$320,FALSE),LEN(VLOOKUP($A286,csapatok!$A:$BL,AB$320,FALSE))-6),'csapat-ranglista'!$A:$FP,AB$321,FALSE)/8,VLOOKUP(VLOOKUP($A286,csapatok!$A:$BL,AB$320,FALSE),'csapat-ranglista'!$A:$FP,AB$321,FALSE)/4),0)</f>
        <v>0</v>
      </c>
      <c r="AC286" s="223">
        <f>IFERROR(IF(RIGHT(VLOOKUP($A286,csapatok!$A:$BL,AC$320,FALSE),5)="Csere",VLOOKUP(LEFT(VLOOKUP($A286,csapatok!$A:$BL,AC$320,FALSE),LEN(VLOOKUP($A286,csapatok!$A:$BL,AC$320,FALSE))-6),'csapat-ranglista'!$A:$FP,AC$321,FALSE)/8,VLOOKUP(VLOOKUP($A286,csapatok!$A:$BL,AC$320,FALSE),'csapat-ranglista'!$A:$FP,AC$321,FALSE)/4),0)</f>
        <v>0</v>
      </c>
      <c r="AD286" s="223">
        <f>IFERROR(IF(RIGHT(VLOOKUP($A286,csapatok!$A:$BL,AD$320,FALSE),5)="Csere",VLOOKUP(LEFT(VLOOKUP($A286,csapatok!$A:$BL,AD$320,FALSE),LEN(VLOOKUP($A286,csapatok!$A:$BL,AD$320,FALSE))-6),'csapat-ranglista'!$A:$FP,AD$321,FALSE)/8,VLOOKUP(VLOOKUP($A286,csapatok!$A:$BL,AD$320,FALSE),'csapat-ranglista'!$A:$FP,AD$321,FALSE)/4),0)</f>
        <v>0</v>
      </c>
      <c r="AE286" s="223">
        <f>IFERROR(IF(RIGHT(VLOOKUP($A286,csapatok!$A:$BL,AE$320,FALSE),5)="Csere",VLOOKUP(LEFT(VLOOKUP($A286,csapatok!$A:$BL,AE$320,FALSE),LEN(VLOOKUP($A286,csapatok!$A:$BL,AE$320,FALSE))-6),'csapat-ranglista'!$A:$FP,AE$321,FALSE)/8,VLOOKUP(VLOOKUP($A286,csapatok!$A:$BL,AE$320,FALSE),'csapat-ranglista'!$A:$FP,AE$321,FALSE)/4),0)</f>
        <v>0</v>
      </c>
      <c r="AF286" s="223">
        <f>IFERROR(IF(RIGHT(VLOOKUP($A286,csapatok!$A:$BL,AF$320,FALSE),5)="Csere",VLOOKUP(LEFT(VLOOKUP($A286,csapatok!$A:$BL,AF$320,FALSE),LEN(VLOOKUP($A286,csapatok!$A:$BL,AF$320,FALSE))-6),'csapat-ranglista'!$A:$FP,AF$321,FALSE)/8,VLOOKUP(VLOOKUP($A286,csapatok!$A:$BL,AF$320,FALSE),'csapat-ranglista'!$A:$FP,AF$321,FALSE)/4),0)</f>
        <v>0</v>
      </c>
      <c r="AG286" s="223">
        <f>IFERROR(IF(RIGHT(VLOOKUP($A286,csapatok!$A:$BL,AG$320,FALSE),5)="Csere",VLOOKUP(LEFT(VLOOKUP($A286,csapatok!$A:$BL,AG$320,FALSE),LEN(VLOOKUP($A286,csapatok!$A:$BL,AG$320,FALSE))-6),'csapat-ranglista'!$A:$FP,AG$321,FALSE)/8,VLOOKUP(VLOOKUP($A286,csapatok!$A:$BL,AG$320,FALSE),'csapat-ranglista'!$A:$FP,AG$321,FALSE)/4),0)</f>
        <v>0</v>
      </c>
      <c r="AH286" s="223">
        <f>IFERROR(IF(RIGHT(VLOOKUP($A286,csapatok!$A:$BL,AH$320,FALSE),5)="Csere",VLOOKUP(LEFT(VLOOKUP($A286,csapatok!$A:$BL,AH$320,FALSE),LEN(VLOOKUP($A286,csapatok!$A:$BL,AH$320,FALSE))-6),'csapat-ranglista'!$A:$FP,AH$321,FALSE)/8,VLOOKUP(VLOOKUP($A286,csapatok!$A:$BL,AH$320,FALSE),'csapat-ranglista'!$A:$FP,AH$321,FALSE)/4),0)</f>
        <v>0</v>
      </c>
      <c r="AI286" s="223">
        <f>IFERROR(IF(RIGHT(VLOOKUP($A286,csapatok!$A:$BL,AI$320,FALSE),5)="Csere",VLOOKUP(LEFT(VLOOKUP($A286,csapatok!$A:$BL,AI$320,FALSE),LEN(VLOOKUP($A286,csapatok!$A:$BL,AI$320,FALSE))-6),'csapat-ranglista'!$A:$FP,AI$321,FALSE)/8,VLOOKUP(VLOOKUP($A286,csapatok!$A:$BL,AI$320,FALSE),'csapat-ranglista'!$A:$FP,AI$321,FALSE)/4),0)</f>
        <v>0</v>
      </c>
      <c r="AJ286" s="223">
        <f>IFERROR(IF(RIGHT(VLOOKUP($A286,csapatok!$A:$BL,AJ$320,FALSE),5)="Csere",VLOOKUP(LEFT(VLOOKUP($A286,csapatok!$A:$BL,AJ$320,FALSE),LEN(VLOOKUP($A286,csapatok!$A:$BL,AJ$320,FALSE))-6),'csapat-ranglista'!$A:$FP,AJ$321,FALSE)/8,VLOOKUP(VLOOKUP($A286,csapatok!$A:$BL,AJ$320,FALSE),'csapat-ranglista'!$A:$FP,AJ$321,FALSE)/2),0)</f>
        <v>0</v>
      </c>
      <c r="AK286" s="223">
        <f>IFERROR(IF(RIGHT(VLOOKUP($A286,csapatok!$A:$CN,AK$320,FALSE),5)="Csere",VLOOKUP(LEFT(VLOOKUP($A286,csapatok!$A:$CN,AK$320,FALSE),LEN(VLOOKUP($A286,csapatok!$A:$CN,AK$320,FALSE))-6),'csapat-ranglista'!$A:$FP,AK$321,FALSE)/8,VLOOKUP(VLOOKUP($A286,csapatok!$A:$CN,AK$320,FALSE),'csapat-ranglista'!$A:$FP,AK$321,FALSE)/4),0)</f>
        <v>0</v>
      </c>
      <c r="AL286" s="223">
        <f>IFERROR(IF(RIGHT(VLOOKUP($A286,csapatok!$A:$CN,AL$320,FALSE),5)="Csere",VLOOKUP(LEFT(VLOOKUP($A286,csapatok!$A:$CN,AL$320,FALSE),LEN(VLOOKUP($A286,csapatok!$A:$CN,AL$320,FALSE))-6),'csapat-ranglista'!$A:$FP,AL$321,FALSE)/8,VLOOKUP(VLOOKUP($A286,csapatok!$A:$CN,AL$320,FALSE),'csapat-ranglista'!$A:$FP,AL$321,FALSE)/4),0)</f>
        <v>0</v>
      </c>
      <c r="AM286" s="223">
        <f>IFERROR(IF(RIGHT(VLOOKUP($A286,csapatok!$A:$CN,AM$320,FALSE),5)="Csere",VLOOKUP(LEFT(VLOOKUP($A286,csapatok!$A:$CN,AM$320,FALSE),LEN(VLOOKUP($A286,csapatok!$A:$CN,AM$320,FALSE))-6),'csapat-ranglista'!$A:$FP,AM$321,FALSE)/8,VLOOKUP(VLOOKUP($A286,csapatok!$A:$CN,AM$320,FALSE),'csapat-ranglista'!$A:$FP,AM$321,FALSE)/4),0)</f>
        <v>0</v>
      </c>
      <c r="AN286" s="223">
        <f>IFERROR(IF(RIGHT(VLOOKUP($A286,csapatok!$A:$CN,AN$320,FALSE),5)="Csere",VLOOKUP(LEFT(VLOOKUP($A286,csapatok!$A:$CN,AN$320,FALSE),LEN(VLOOKUP($A286,csapatok!$A:$CN,AN$320,FALSE))-6),'csapat-ranglista'!$A:$FP,AN$321,FALSE)/8,VLOOKUP(VLOOKUP($A286,csapatok!$A:$CN,AN$320,FALSE),'csapat-ranglista'!$A:$FP,AN$321,FALSE)/4),0)</f>
        <v>0</v>
      </c>
      <c r="AO286" s="223">
        <f>IFERROR(IF(RIGHT(VLOOKUP($A286,csapatok!$A:$CN,AO$320,FALSE),5)="Csere",VLOOKUP(LEFT(VLOOKUP($A286,csapatok!$A:$CN,AO$320,FALSE),LEN(VLOOKUP($A286,csapatok!$A:$CN,AO$320,FALSE))-6),'csapat-ranglista'!$A:$FP,AO$321,FALSE)/8,VLOOKUP(VLOOKUP($A286,csapatok!$A:$CN,AO$320,FALSE),'csapat-ranglista'!$A:$FP,AO$321,FALSE)/4),0)</f>
        <v>0</v>
      </c>
      <c r="AP286" s="223">
        <f>IFERROR(IF(RIGHT(VLOOKUP($A286,csapatok!$A:$CN,AP$320,FALSE),5)="Csere",VLOOKUP(LEFT(VLOOKUP($A286,csapatok!$A:$CN,AP$320,FALSE),LEN(VLOOKUP($A286,csapatok!$A:$CN,AP$320,FALSE))-6),'csapat-ranglista'!$A:$FP,AP$321,FALSE)/8,VLOOKUP(VLOOKUP($A286,csapatok!$A:$CN,AP$320,FALSE),'csapat-ranglista'!$A:$FP,AP$321,FALSE)/4),0)</f>
        <v>0</v>
      </c>
      <c r="AQ286" s="223">
        <f>IFERROR(IF(RIGHT(VLOOKUP($A286,csapatok!$A:$CN,AQ$320,FALSE),5)="Csere",VLOOKUP(LEFT(VLOOKUP($A286,csapatok!$A:$CN,AQ$320,FALSE),LEN(VLOOKUP($A286,csapatok!$A:$CN,AQ$320,FALSE))-6),'csapat-ranglista'!$A:$FP,AQ$321,FALSE)/8,VLOOKUP(VLOOKUP($A286,csapatok!$A:$CN,AQ$320,FALSE),'csapat-ranglista'!$A:$FP,AQ$321,FALSE)/4),0)</f>
        <v>0</v>
      </c>
      <c r="AR286" s="223">
        <f>IFERROR(IF(RIGHT(VLOOKUP($A286,csapatok!$A:$CN,AR$320,FALSE),5)="Csere",VLOOKUP(LEFT(VLOOKUP($A286,csapatok!$A:$CN,AR$320,FALSE),LEN(VLOOKUP($A286,csapatok!$A:$CN,AR$320,FALSE))-6),'csapat-ranglista'!$A:$FP,AR$321,FALSE)/8,VLOOKUP(VLOOKUP($A286,csapatok!$A:$CN,AR$320,FALSE),'csapat-ranglista'!$A:$FP,AR$321,FALSE)/4),0)</f>
        <v>0</v>
      </c>
      <c r="AS286" s="223">
        <f>IFERROR(IF(RIGHT(VLOOKUP($A286,csapatok!$A:$CN,AS$320,FALSE),5)="Csere",VLOOKUP(LEFT(VLOOKUP($A286,csapatok!$A:$CN,AS$320,FALSE),LEN(VLOOKUP($A286,csapatok!$A:$CN,AS$320,FALSE))-6),'csapat-ranglista'!$A:$FP,AS$321,FALSE)/8,VLOOKUP(VLOOKUP($A286,csapatok!$A:$CN,AS$320,FALSE),'csapat-ranglista'!$A:$FP,AS$321,FALSE)/4),0)</f>
        <v>0</v>
      </c>
      <c r="AT286" s="223">
        <f>IFERROR(IF(RIGHT(VLOOKUP($A286,csapatok!$A:$CN,AT$320,FALSE),5)="Csere",VLOOKUP(LEFT(VLOOKUP($A286,csapatok!$A:$CN,AT$320,FALSE),LEN(VLOOKUP($A286,csapatok!$A:$CN,AT$320,FALSE))-6),'csapat-ranglista'!$A:$FP,AT$321,FALSE)/8,VLOOKUP(VLOOKUP($A286,csapatok!$A:$CN,AT$320,FALSE),'csapat-ranglista'!$A:$FP,AT$321,FALSE)/4),0)</f>
        <v>0</v>
      </c>
      <c r="AU286" s="223">
        <f>IFERROR(IF(RIGHT(VLOOKUP($A286,csapatok!$A:$CN,AU$320,FALSE),5)="Csere",VLOOKUP(LEFT(VLOOKUP($A286,csapatok!$A:$CN,AU$320,FALSE),LEN(VLOOKUP($A286,csapatok!$A:$CN,AU$320,FALSE))-6),'csapat-ranglista'!$A:$FP,AU$321,FALSE)/8,VLOOKUP(VLOOKUP($A286,csapatok!$A:$CN,AU$320,FALSE),'csapat-ranglista'!$A:$FP,AU$321,FALSE)/4),0)</f>
        <v>0</v>
      </c>
      <c r="AV286" s="223">
        <f>IFERROR(IF(RIGHT(VLOOKUP($A286,csapatok!$A:$CN,AV$320,FALSE),5)="Csere",VLOOKUP(LEFT(VLOOKUP($A286,csapatok!$A:$CN,AV$320,FALSE),LEN(VLOOKUP($A286,csapatok!$A:$CN,AV$320,FALSE))-6),'csapat-ranglista'!$A:$FP,AV$321,FALSE)/8,VLOOKUP(VLOOKUP($A286,csapatok!$A:$CN,AV$320,FALSE),'csapat-ranglista'!$A:$FP,AV$321,FALSE)/4),0)</f>
        <v>0</v>
      </c>
      <c r="AW286" s="223">
        <f>IFERROR(IF(RIGHT(VLOOKUP($A286,csapatok!$A:$CN,AW$320,FALSE),5)="Csere",VLOOKUP(LEFT(VLOOKUP($A286,csapatok!$A:$CN,AW$320,FALSE),LEN(VLOOKUP($A286,csapatok!$A:$CN,AW$320,FALSE))-6),'csapat-ranglista'!$A:$FP,AW$321,FALSE)/8,VLOOKUP(VLOOKUP($A286,csapatok!$A:$CN,AW$320,FALSE),'csapat-ranglista'!$A:$FP,AW$321,FALSE)/4),0)</f>
        <v>0</v>
      </c>
      <c r="AX286" s="223">
        <f>IFERROR(IF(RIGHT(VLOOKUP($A286,csapatok!$A:$CN,AX$320,FALSE),5)="Csere",VLOOKUP(LEFT(VLOOKUP($A286,csapatok!$A:$CN,AX$320,FALSE),LEN(VLOOKUP($A286,csapatok!$A:$CN,AX$320,FALSE))-6),'csapat-ranglista'!$A:$FP,AX$321,FALSE)/8,VLOOKUP(VLOOKUP($A286,csapatok!$A:$CN,AX$320,FALSE),'csapat-ranglista'!$A:$FP,AX$321,FALSE)/4),0)</f>
        <v>0</v>
      </c>
      <c r="AY286" s="223">
        <f>IFERROR(IF(RIGHT(VLOOKUP($A286,csapatok!$A:$NN,AY$320,FALSE),5)="Csere",VLOOKUP(LEFT(VLOOKUP($A286,csapatok!$A:$NN,AY$320,FALSE),LEN(VLOOKUP($A286,csapatok!$A:$NN,AY$320,FALSE))-6),'csapat-ranglista'!$A:$FP,AY$321,FALSE)/8,VLOOKUP(VLOOKUP($A286,csapatok!$A:$NN,AY$320,FALSE),'csapat-ranglista'!$A:$FP,AY$321,FALSE)/4),0)</f>
        <v>0</v>
      </c>
      <c r="AZ286" s="223">
        <f>IFERROR(IF(RIGHT(VLOOKUP($A286,csapatok!$A:$NN,AZ$320,FALSE),5)="Csere",VLOOKUP(LEFT(VLOOKUP($A286,csapatok!$A:$NN,AZ$320,FALSE),LEN(VLOOKUP($A286,csapatok!$A:$NN,AZ$320,FALSE))-6),'csapat-ranglista'!$A:$FP,AZ$321,FALSE)/8,VLOOKUP(VLOOKUP($A286,csapatok!$A:$NN,AZ$320,FALSE),'csapat-ranglista'!$A:$FP,AZ$321,FALSE)/4),0)</f>
        <v>0</v>
      </c>
      <c r="BA286" s="223">
        <f>IFERROR(IF(RIGHT(VLOOKUP($A286,csapatok!$A:$NN,BA$320,FALSE),5)="Csere",VLOOKUP(LEFT(VLOOKUP($A286,csapatok!$A:$NN,BA$320,FALSE),LEN(VLOOKUP($A286,csapatok!$A:$NN,BA$320,FALSE))-6),'csapat-ranglista'!$A:$FP,BA$321,FALSE)/8,VLOOKUP(VLOOKUP($A286,csapatok!$A:$NN,BA$320,FALSE),'csapat-ranglista'!$A:$FP,BA$321,FALSE)/4),0)</f>
        <v>0</v>
      </c>
      <c r="BB286" s="223">
        <f>IFERROR(IF(RIGHT(VLOOKUP($A286,csapatok!$A:$NN,BB$320,FALSE),5)="Csere",VLOOKUP(LEFT(VLOOKUP($A286,csapatok!$A:$NN,BB$320,FALSE),LEN(VLOOKUP($A286,csapatok!$A:$NN,BB$320,FALSE))-6),'csapat-ranglista'!$A:$FP,BB$321,FALSE)/8,VLOOKUP(VLOOKUP($A286,csapatok!$A:$NN,BB$320,FALSE),'csapat-ranglista'!$A:$FP,BB$321,FALSE)/4),0)</f>
        <v>0</v>
      </c>
      <c r="BC286" s="224">
        <f>versenyek!$ES$11*IFERROR(VLOOKUP(VLOOKUP($A286,versenyek!ER:ET,3,FALSE),szabalyok!$A$16:$B$23,2,FALSE)/4,0)</f>
        <v>0</v>
      </c>
      <c r="BD286" s="224">
        <f>versenyek!$EV$11*IFERROR(VLOOKUP(VLOOKUP($A286,versenyek!EU:EW,3,FALSE),szabalyok!$A$16:$B$23,2,FALSE)/4,0)</f>
        <v>0</v>
      </c>
      <c r="BE286" s="223">
        <f>IFERROR(IF(RIGHT(VLOOKUP($A286,csapatok!$A:$NN,BE$320,FALSE),5)="Csere",VLOOKUP(LEFT(VLOOKUP($A286,csapatok!$A:$NN,BE$320,FALSE),LEN(VLOOKUP($A286,csapatok!$A:$NN,BE$320,FALSE))-6),'csapat-ranglista'!$A:$FP,BE$321,FALSE)/8,VLOOKUP(VLOOKUP($A286,csapatok!$A:$NN,BE$320,FALSE),'csapat-ranglista'!$A:$FP,BE$321,FALSE)/4),0)</f>
        <v>0</v>
      </c>
      <c r="BF286" s="223">
        <f>IFERROR(IF(RIGHT(VLOOKUP($A286,csapatok!$A:$NN,BF$320,FALSE),5)="Csere",VLOOKUP(LEFT(VLOOKUP($A286,csapatok!$A:$NN,BF$320,FALSE),LEN(VLOOKUP($A286,csapatok!$A:$NN,BF$320,FALSE))-6),'csapat-ranglista'!$A:$FP,BF$321,FALSE)/8,VLOOKUP(VLOOKUP($A286,csapatok!$A:$NN,BF$320,FALSE),'csapat-ranglista'!$A:$FP,BF$321,FALSE)/4),0)</f>
        <v>0</v>
      </c>
      <c r="BG286" s="223">
        <f>IFERROR(IF(RIGHT(VLOOKUP($A286,csapatok!$A:$NN,BG$320,FALSE),5)="Csere",VLOOKUP(LEFT(VLOOKUP($A286,csapatok!$A:$NN,BG$320,FALSE),LEN(VLOOKUP($A286,csapatok!$A:$NN,BG$320,FALSE))-6),'csapat-ranglista'!$A:$FP,BG$321,FALSE)/8,VLOOKUP(VLOOKUP($A286,csapatok!$A:$NN,BG$320,FALSE),'csapat-ranglista'!$A:$FP,BG$321,FALSE)/4),0)</f>
        <v>0</v>
      </c>
      <c r="BH286" s="223">
        <f>IFERROR(IF(RIGHT(VLOOKUP($A286,csapatok!$A:$NN,BH$320,FALSE),5)="Csere",VLOOKUP(LEFT(VLOOKUP($A286,csapatok!$A:$NN,BH$320,FALSE),LEN(VLOOKUP($A286,csapatok!$A:$NN,BH$320,FALSE))-6),'csapat-ranglista'!$A:$FP,BH$321,FALSE)/8,VLOOKUP(VLOOKUP($A286,csapatok!$A:$NN,BH$320,FALSE),'csapat-ranglista'!$A:$FP,BH$321,FALSE)/4),0)</f>
        <v>0</v>
      </c>
      <c r="BI286" s="223">
        <f>IFERROR(IF(RIGHT(VLOOKUP($A286,csapatok!$A:$NN,BI$320,FALSE),5)="Csere",VLOOKUP(LEFT(VLOOKUP($A286,csapatok!$A:$NN,BI$320,FALSE),LEN(VLOOKUP($A286,csapatok!$A:$NN,BI$320,FALSE))-6),'csapat-ranglista'!$A:$FP,BI$321,FALSE)/8,VLOOKUP(VLOOKUP($A286,csapatok!$A:$NN,BI$320,FALSE),'csapat-ranglista'!$A:$FP,BI$321,FALSE)/4),0)</f>
        <v>0</v>
      </c>
      <c r="BJ286" s="223">
        <f>IFERROR(IF(RIGHT(VLOOKUP($A286,csapatok!$A:$NN,BJ$320,FALSE),5)="Csere",VLOOKUP(LEFT(VLOOKUP($A286,csapatok!$A:$NN,BJ$320,FALSE),LEN(VLOOKUP($A286,csapatok!$A:$NN,BJ$320,FALSE))-6),'csapat-ranglista'!$A:$FP,BJ$321,FALSE)/8,VLOOKUP(VLOOKUP($A286,csapatok!$A:$NN,BJ$320,FALSE),'csapat-ranglista'!$A:$FP,BJ$321,FALSE)/4),0)</f>
        <v>0</v>
      </c>
      <c r="BK286" s="223">
        <f>IFERROR(IF(RIGHT(VLOOKUP($A286,csapatok!$A:$NN,BK$320,FALSE),5)="Csere",VLOOKUP(LEFT(VLOOKUP($A286,csapatok!$A:$NN,BK$320,FALSE),LEN(VLOOKUP($A286,csapatok!$A:$NN,BK$320,FALSE))-6),'csapat-ranglista'!$A:$FP,BK$321,FALSE)/8,VLOOKUP(VLOOKUP($A286,csapatok!$A:$NN,BK$320,FALSE),'csapat-ranglista'!$A:$FP,BK$321,FALSE)/4),0)</f>
        <v>0</v>
      </c>
      <c r="BL286" s="223">
        <f>IFERROR(IF(RIGHT(VLOOKUP($A286,csapatok!$A:$NN,BL$320,FALSE),5)="Csere",VLOOKUP(LEFT(VLOOKUP($A286,csapatok!$A:$NN,BL$320,FALSE),LEN(VLOOKUP($A286,csapatok!$A:$NN,BL$320,FALSE))-6),'csapat-ranglista'!$A:$FP,BL$321,FALSE)/8,VLOOKUP(VLOOKUP($A286,csapatok!$A:$NN,BL$320,FALSE),'csapat-ranglista'!$A:$FP,BL$321,FALSE)/4),0)</f>
        <v>0</v>
      </c>
      <c r="BM286" s="223">
        <f>IFERROR(IF(RIGHT(VLOOKUP($A286,csapatok!$A:$NN,BM$320,FALSE),5)="Csere",VLOOKUP(LEFT(VLOOKUP($A286,csapatok!$A:$NN,BM$320,FALSE),LEN(VLOOKUP($A286,csapatok!$A:$NN,BM$320,FALSE))-6),'csapat-ranglista'!$A:$FP,BM$321,FALSE)/8,VLOOKUP(VLOOKUP($A286,csapatok!$A:$NN,BM$320,FALSE),'csapat-ranglista'!$A:$FP,BM$321,FALSE)/4),0)</f>
        <v>0</v>
      </c>
      <c r="BN286" s="223">
        <f>IFERROR(IF(RIGHT(VLOOKUP($A286,csapatok!$A:$NN,BN$320,FALSE),5)="Csere",VLOOKUP(LEFT(VLOOKUP($A286,csapatok!$A:$NN,BN$320,FALSE),LEN(VLOOKUP($A286,csapatok!$A:$NN,BN$320,FALSE))-6),'csapat-ranglista'!$A:$FP,BN$321,FALSE)/8,VLOOKUP(VLOOKUP($A286,csapatok!$A:$NN,BN$320,FALSE),'csapat-ranglista'!$A:$FP,BN$321,FALSE)/4),0)</f>
        <v>0</v>
      </c>
      <c r="BO286" s="223">
        <f>IFERROR(IF(RIGHT(VLOOKUP($A286,csapatok!$A:$NN,BO$320,FALSE),5)="Csere",VLOOKUP(LEFT(VLOOKUP($A286,csapatok!$A:$NN,BO$320,FALSE),LEN(VLOOKUP($A286,csapatok!$A:$NN,BO$320,FALSE))-6),'csapat-ranglista'!$A:$FP,BO$321,FALSE)/8,VLOOKUP(VLOOKUP($A286,csapatok!$A:$NN,BO$320,FALSE),'csapat-ranglista'!$A:$FP,BO$321,FALSE)/4),0)</f>
        <v>0</v>
      </c>
      <c r="BP286" s="223">
        <f>IFERROR(IF(RIGHT(VLOOKUP($A286,csapatok!$A:$NN,BP$320,FALSE),5)="Csere",VLOOKUP(LEFT(VLOOKUP($A286,csapatok!$A:$NN,BP$320,FALSE),LEN(VLOOKUP($A286,csapatok!$A:$NN,BP$320,FALSE))-6),'csapat-ranglista'!$A:$FP,BP$321,FALSE)/8,VLOOKUP(VLOOKUP($A286,csapatok!$A:$NN,BP$320,FALSE),'csapat-ranglista'!$A:$FP,BP$321,FALSE)/4),0)</f>
        <v>0</v>
      </c>
      <c r="BQ286" s="223">
        <f>IFERROR(IF(RIGHT(VLOOKUP($A286,csapatok!$A:$NN,BQ$320,FALSE),5)="Csere",VLOOKUP(LEFT(VLOOKUP($A286,csapatok!$A:$NN,BQ$320,FALSE),LEN(VLOOKUP($A286,csapatok!$A:$NN,BQ$320,FALSE))-6),'csapat-ranglista'!$A:$FP,BQ$321,FALSE)/8,VLOOKUP(VLOOKUP($A286,csapatok!$A:$NN,BQ$320,FALSE),'csapat-ranglista'!$A:$FP,BQ$321,FALSE)/4),0)</f>
        <v>0</v>
      </c>
      <c r="BR286" s="223">
        <f>IFERROR(IF(RIGHT(VLOOKUP($A286,csapatok!$A:$NN,BR$320,FALSE),5)="Csere",VLOOKUP(LEFT(VLOOKUP($A286,csapatok!$A:$NN,BR$320,FALSE),LEN(VLOOKUP($A286,csapatok!$A:$NN,BR$320,FALSE))-6),'csapat-ranglista'!$A:$FP,BR$321,FALSE)/8,VLOOKUP(VLOOKUP($A286,csapatok!$A:$NN,BR$320,FALSE),'csapat-ranglista'!$A:$FP,BR$321,FALSE)/4),0)</f>
        <v>0</v>
      </c>
      <c r="BS286" s="223">
        <f>IFERROR(IF(RIGHT(VLOOKUP($A286,csapatok!$A:$NN,BS$320,FALSE),5)="Csere",VLOOKUP(LEFT(VLOOKUP($A286,csapatok!$A:$NN,BS$320,FALSE),LEN(VLOOKUP($A286,csapatok!$A:$NN,BS$320,FALSE))-6),'csapat-ranglista'!$A:$FP,BS$321,FALSE)/8,VLOOKUP(VLOOKUP($A286,csapatok!$A:$NN,BS$320,FALSE),'csapat-ranglista'!$A:$FP,BS$321,FALSE)/4),0)</f>
        <v>0</v>
      </c>
      <c r="BT286" s="223">
        <f>IFERROR(IF(RIGHT(VLOOKUP($A286,csapatok!$A:$NN,BT$320,FALSE),5)="Csere",VLOOKUP(LEFT(VLOOKUP($A286,csapatok!$A:$NN,BT$320,FALSE),LEN(VLOOKUP($A286,csapatok!$A:$NN,BT$320,FALSE))-6),'csapat-ranglista'!$A:$FP,BT$321,FALSE)/8,VLOOKUP(VLOOKUP($A286,csapatok!$A:$NN,BT$320,FALSE),'csapat-ranglista'!$A:$FP,BT$321,FALSE)/4),0)</f>
        <v>0</v>
      </c>
      <c r="BU286" s="223">
        <f>IFERROR(IF(RIGHT(VLOOKUP($A286,csapatok!$A:$NN,BU$320,FALSE),5)="Csere",VLOOKUP(LEFT(VLOOKUP($A286,csapatok!$A:$NN,BU$320,FALSE),LEN(VLOOKUP($A286,csapatok!$A:$NN,BU$320,FALSE))-6),'csapat-ranglista'!$A:$FP,BU$321,FALSE)/8,VLOOKUP(VLOOKUP($A286,csapatok!$A:$NN,BU$320,FALSE),'csapat-ranglista'!$A:$FP,BU$321,FALSE)/4),0)</f>
        <v>0</v>
      </c>
      <c r="BV286" s="223">
        <f>IFERROR(IF(RIGHT(VLOOKUP($A286,csapatok!$A:$NN,BV$320,FALSE),5)="Csere",VLOOKUP(LEFT(VLOOKUP($A286,csapatok!$A:$NN,BV$320,FALSE),LEN(VLOOKUP($A286,csapatok!$A:$NN,BV$320,FALSE))-6),'csapat-ranglista'!$A:$FP,BV$321,FALSE)/8,VLOOKUP(VLOOKUP($A286,csapatok!$A:$NN,BV$320,FALSE),'csapat-ranglista'!$A:$FP,BV$321,FALSE)/4),0)</f>
        <v>0</v>
      </c>
      <c r="BW286" s="223">
        <f>IFERROR(IF(RIGHT(VLOOKUP($A286,csapatok!$A:$NN,BW$320,FALSE),5)="Csere",VLOOKUP(LEFT(VLOOKUP($A286,csapatok!$A:$NN,BW$320,FALSE),LEN(VLOOKUP($A286,csapatok!$A:$NN,BW$320,FALSE))-6),'csapat-ranglista'!$A:$FP,BW$321,FALSE)/8,VLOOKUP(VLOOKUP($A286,csapatok!$A:$NN,BW$320,FALSE),'csapat-ranglista'!$A:$FP,BW$321,FALSE)/4),0)</f>
        <v>0</v>
      </c>
      <c r="BX286" s="223">
        <f>IFERROR(IF(RIGHT(VLOOKUP($A286,csapatok!$A:$NN,BX$320,FALSE),5)="Csere",VLOOKUP(LEFT(VLOOKUP($A286,csapatok!$A:$NN,BX$320,FALSE),LEN(VLOOKUP($A286,csapatok!$A:$NN,BX$320,FALSE))-6),'csapat-ranglista'!$A:$FP,BX$321,FALSE)/8,VLOOKUP(VLOOKUP($A286,csapatok!$A:$NN,BX$320,FALSE),'csapat-ranglista'!$A:$FP,BX$321,FALSE)/4),0)</f>
        <v>0</v>
      </c>
      <c r="BY286" s="223">
        <f>IFERROR(IF(RIGHT(VLOOKUP($A286,csapatok!$A:$NN,BY$320,FALSE),5)="Csere",VLOOKUP(LEFT(VLOOKUP($A286,csapatok!$A:$NN,BY$320,FALSE),LEN(VLOOKUP($A286,csapatok!$A:$NN,BY$320,FALSE))-6),'csapat-ranglista'!$A:$FP,BY$321,FALSE)/8,VLOOKUP(VLOOKUP($A286,csapatok!$A:$NN,BY$320,FALSE),'csapat-ranglista'!$A:$FP,BY$321,FALSE)/4),0)</f>
        <v>0</v>
      </c>
      <c r="BZ286" s="223">
        <f>IFERROR(IF(RIGHT(VLOOKUP($A286,csapatok!$A:$NN,BZ$320,FALSE),5)="Csere",VLOOKUP(LEFT(VLOOKUP($A286,csapatok!$A:$NN,BZ$320,FALSE),LEN(VLOOKUP($A286,csapatok!$A:$NN,BZ$320,FALSE))-6),'csapat-ranglista'!$A:$FP,BZ$321,FALSE)/8,VLOOKUP(VLOOKUP($A286,csapatok!$A:$NN,BZ$320,FALSE),'csapat-ranglista'!$A:$FP,BZ$321,FALSE)/4),0)</f>
        <v>0</v>
      </c>
      <c r="CA286" s="223">
        <f>IFERROR(IF(RIGHT(VLOOKUP($A286,csapatok!$A:$NN,CA$320,FALSE),5)="Csere",VLOOKUP(LEFT(VLOOKUP($A286,csapatok!$A:$NN,CA$320,FALSE),LEN(VLOOKUP($A286,csapatok!$A:$NN,CA$320,FALSE))-6),'csapat-ranglista'!$A:$FP,CA$321,FALSE)/8,VLOOKUP(VLOOKUP($A286,csapatok!$A:$NN,CA$320,FALSE),'csapat-ranglista'!$A:$FP,CA$321,FALSE)/4),0)</f>
        <v>0</v>
      </c>
      <c r="CB286" s="223">
        <f>IFERROR(IF(RIGHT(VLOOKUP($A286,csapatok!$A:$NN,CB$320,FALSE),5)="Csere",VLOOKUP(LEFT(VLOOKUP($A286,csapatok!$A:$NN,CB$320,FALSE),LEN(VLOOKUP($A286,csapatok!$A:$NN,CB$320,FALSE))-6),'csapat-ranglista'!$A:$FP,CB$321,FALSE)/8,VLOOKUP(VLOOKUP($A286,csapatok!$A:$NN,CB$320,FALSE),'csapat-ranglista'!$A:$FP,CB$321,FALSE)/4),0)</f>
        <v>0</v>
      </c>
      <c r="CC286" s="223">
        <f>IFERROR(IF(RIGHT(VLOOKUP($A286,csapatok!$A:$NN,CC$320,FALSE),5)="Csere",VLOOKUP(LEFT(VLOOKUP($A286,csapatok!$A:$NN,CC$320,FALSE),LEN(VLOOKUP($A286,csapatok!$A:$NN,CC$320,FALSE))-6),'csapat-ranglista'!$A:$FP,CC$321,FALSE)/8,VLOOKUP(VLOOKUP($A286,csapatok!$A:$NN,CC$320,FALSE),'csapat-ranglista'!$A:$FP,CC$321,FALSE)/4),0)</f>
        <v>0</v>
      </c>
      <c r="CD286" s="223">
        <f>IFERROR(IF(RIGHT(VLOOKUP($A286,csapatok!$A:$NN,CD$320,FALSE),5)="Csere",VLOOKUP(LEFT(VLOOKUP($A286,csapatok!$A:$NN,CD$320,FALSE),LEN(VLOOKUP($A286,csapatok!$A:$NN,CD$320,FALSE))-6),'csapat-ranglista'!$A:$FP,CD$321,FALSE)/8,VLOOKUP(VLOOKUP($A286,csapatok!$A:$NN,CD$320,FALSE),'csapat-ranglista'!$A:$FP,CD$321,FALSE)/4),0)</f>
        <v>0</v>
      </c>
      <c r="CE286" s="223">
        <f>IFERROR(IF(RIGHT(VLOOKUP($A286,csapatok!$A:$NN,CE$320,FALSE),5)="Csere",VLOOKUP(LEFT(VLOOKUP($A286,csapatok!$A:$NN,CE$320,FALSE),LEN(VLOOKUP($A286,csapatok!$A:$NN,CE$320,FALSE))-6),'csapat-ranglista'!$A:$FP,CE$321,FALSE)/8,VLOOKUP(VLOOKUP($A286,csapatok!$A:$NN,CE$320,FALSE),'csapat-ranglista'!$A:$FP,CE$321,FALSE)/4),0)</f>
        <v>0</v>
      </c>
      <c r="CF286" s="223">
        <f>IFERROR(IF(RIGHT(VLOOKUP($A286,csapatok!$A:$NN,CF$320,FALSE),5)="Csere",VLOOKUP(LEFT(VLOOKUP($A286,csapatok!$A:$NN,CF$320,FALSE),LEN(VLOOKUP($A286,csapatok!$A:$NN,CF$320,FALSE))-6),'csapat-ranglista'!$A:$FP,CF$321,FALSE)/8,VLOOKUP(VLOOKUP($A286,csapatok!$A:$NN,CF$320,FALSE),'csapat-ranglista'!$A:$FP,CF$321,FALSE)/4),0)</f>
        <v>0</v>
      </c>
      <c r="CG286" s="223">
        <f>IFERROR(IF(RIGHT(VLOOKUP($A286,csapatok!$A:$NN,CG$320,FALSE),5)="Csere",VLOOKUP(LEFT(VLOOKUP($A286,csapatok!$A:$NN,CG$320,FALSE),LEN(VLOOKUP($A286,csapatok!$A:$NN,CG$320,FALSE))-6),'csapat-ranglista'!$A:$FP,CG$321,FALSE)/8,VLOOKUP(VLOOKUP($A286,csapatok!$A:$NN,CG$320,FALSE),'csapat-ranglista'!$A:$FP,CG$321,FALSE)/4),0)</f>
        <v>0</v>
      </c>
      <c r="CH286" s="223">
        <f>IFERROR(IF(RIGHT(VLOOKUP($A286,csapatok!$A:$NN,CH$320,FALSE),5)="Csere",VLOOKUP(LEFT(VLOOKUP($A286,csapatok!$A:$NN,CH$320,FALSE),LEN(VLOOKUP($A286,csapatok!$A:$NN,CH$320,FALSE))-6),'csapat-ranglista'!$A:$FP,CH$321,FALSE)/8,VLOOKUP(VLOOKUP($A286,csapatok!$A:$NN,CH$320,FALSE),'csapat-ranglista'!$A:$FP,CH$321,FALSE)/4),0)</f>
        <v>0</v>
      </c>
      <c r="CI286" s="223">
        <f>IFERROR(IF(RIGHT(VLOOKUP($A286,csapatok!$A:$NN,CI$320,FALSE),5)="Csere",VLOOKUP(LEFT(VLOOKUP($A286,csapatok!$A:$NN,CI$320,FALSE),LEN(VLOOKUP($A286,csapatok!$A:$NN,CI$320,FALSE))-6),'csapat-ranglista'!$A:$FP,CI$321,FALSE)/8,VLOOKUP(VLOOKUP($A286,csapatok!$A:$NN,CI$320,FALSE),'csapat-ranglista'!$A:$FP,CI$321,FALSE)/4),0)</f>
        <v>0</v>
      </c>
      <c r="CJ286" s="224">
        <f>versenyek!$IQ$11*IFERROR(VLOOKUP(VLOOKUP($A286,versenyek!IP:IR,3,FALSE),szabalyok!$A$16:$B$23,2,FALSE)/4,0)</f>
        <v>0</v>
      </c>
      <c r="CK286" s="224">
        <f>versenyek!$IT$11*IFERROR(VLOOKUP(VLOOKUP($A286,versenyek!IS:IU,3,FALSE),szabalyok!$A$16:$B$23,2,FALSE)/4,0)</f>
        <v>0</v>
      </c>
      <c r="CL286" s="223">
        <f>IFERROR(IF(RIGHT(VLOOKUP($A286,csapatok!$A:$NN,CL$320,FALSE),5)="Csere",VLOOKUP(LEFT(VLOOKUP($A286,csapatok!$A:$NN,CL$320,FALSE),LEN(VLOOKUP($A286,csapatok!$A:$NN,CL$320,FALSE))-6),'csapat-ranglista'!$A:$FP,CL$321,FALSE)/8,VLOOKUP(VLOOKUP($A286,csapatok!$A:$NN,CL$320,FALSE),'csapat-ranglista'!$A:$FP,CL$321,FALSE)/4),0)</f>
        <v>0</v>
      </c>
      <c r="CM286" s="223">
        <f>IFERROR(IF(RIGHT(VLOOKUP($A286,csapatok!$A:$NN,CM$320,FALSE),5)="Csere",VLOOKUP(LEFT(VLOOKUP($A286,csapatok!$A:$NN,CM$320,FALSE),LEN(VLOOKUP($A286,csapatok!$A:$NN,CM$320,FALSE))-6),'csapat-ranglista'!$A:$FP,CM$321,FALSE)/8,VLOOKUP(VLOOKUP($A286,csapatok!$A:$NN,CM$320,FALSE),'csapat-ranglista'!$A:$FP,CM$321,FALSE)/4),0)</f>
        <v>0</v>
      </c>
      <c r="CN286" s="223">
        <f>IFERROR(IF(RIGHT(VLOOKUP($A286,csapatok!$A:$NN,CN$320,FALSE),5)="Csere",VLOOKUP(LEFT(VLOOKUP($A286,csapatok!$A:$NN,CN$320,FALSE),LEN(VLOOKUP($A286,csapatok!$A:$NN,CN$320,FALSE))-6),'csapat-ranglista'!$A:$FP,CN$321,FALSE)/8,VLOOKUP(VLOOKUP($A286,csapatok!$A:$NN,CN$320,FALSE),'csapat-ranglista'!$A:$FP,CN$321,FALSE)/4),0)</f>
        <v>0</v>
      </c>
      <c r="CO286" s="223">
        <f>IFERROR(IF(RIGHT(VLOOKUP($A286,csapatok!$A:$NN,CO$320,FALSE),5)="Csere",VLOOKUP(LEFT(VLOOKUP($A286,csapatok!$A:$NN,CO$320,FALSE),LEN(VLOOKUP($A286,csapatok!$A:$NN,CO$320,FALSE))-6),'csapat-ranglista'!$A:$FP,CO$321,FALSE)/8,VLOOKUP(VLOOKUP($A286,csapatok!$A:$NN,CO$320,FALSE),'csapat-ranglista'!$A:$FP,CO$321,FALSE)/4),0)</f>
        <v>0</v>
      </c>
      <c r="CP286" s="223">
        <f>IFERROR(IF(RIGHT(VLOOKUP($A286,csapatok!$A:$NN,CP$320,FALSE),5)="Csere",VLOOKUP(LEFT(VLOOKUP($A286,csapatok!$A:$NN,CP$320,FALSE),LEN(VLOOKUP($A286,csapatok!$A:$NN,CP$320,FALSE))-6),'csapat-ranglista'!$A:$FP,CP$321,FALSE)/8,VLOOKUP(VLOOKUP($A286,csapatok!$A:$NN,CP$320,FALSE),'csapat-ranglista'!$A:$FP,CP$321,FALSE)/4),0)</f>
        <v>0</v>
      </c>
      <c r="CQ286" s="223">
        <f>IFERROR(IF(RIGHT(VLOOKUP($A286,csapatok!$A:$NN,CQ$320,FALSE),5)="Csere",VLOOKUP(LEFT(VLOOKUP($A286,csapatok!$A:$NN,CQ$320,FALSE),LEN(VLOOKUP($A286,csapatok!$A:$NN,CQ$320,FALSE))-6),'csapat-ranglista'!$A:$FP,CQ$321,FALSE)/8,VLOOKUP(VLOOKUP($A286,csapatok!$A:$NN,CQ$320,FALSE),'csapat-ranglista'!$A:$FP,CQ$321,FALSE)/4),0)</f>
        <v>0</v>
      </c>
      <c r="CR286" s="223">
        <f>IFERROR(IF(RIGHT(VLOOKUP($A286,csapatok!$A:$NN,CR$320,FALSE),5)="Csere",VLOOKUP(LEFT(VLOOKUP($A286,csapatok!$A:$NN,CR$320,FALSE),LEN(VLOOKUP($A286,csapatok!$A:$NN,CR$320,FALSE))-6),'csapat-ranglista'!$A:$FP,CR$321,FALSE)/8,VLOOKUP(VLOOKUP($A286,csapatok!$A:$NN,CR$320,FALSE),'csapat-ranglista'!$A:$FP,CR$321,FALSE)/4),0)</f>
        <v>0</v>
      </c>
      <c r="CS286" s="223">
        <f>IFERROR(IF(RIGHT(VLOOKUP($A286,csapatok!$A:$NN,CS$320,FALSE),5)="Csere",VLOOKUP(LEFT(VLOOKUP($A286,csapatok!$A:$NN,CS$320,FALSE),LEN(VLOOKUP($A286,csapatok!$A:$NN,CS$320,FALSE))-6),'csapat-ranglista'!$A:$FP,CS$321,FALSE)/8,VLOOKUP(VLOOKUP($A286,csapatok!$A:$NN,CS$320,FALSE),'csapat-ranglista'!$A:$FP,CS$321,FALSE)/4),0)</f>
        <v>0</v>
      </c>
      <c r="CT286" s="223">
        <f>IFERROR(IF(RIGHT(VLOOKUP($A286,csapatok!$A:$NN,CT$320,FALSE),5)="Csere",VLOOKUP(LEFT(VLOOKUP($A286,csapatok!$A:$NN,CT$320,FALSE),LEN(VLOOKUP($A286,csapatok!$A:$NN,CT$320,FALSE))-6),'csapat-ranglista'!$A:$FP,CT$321,FALSE)/8,VLOOKUP(VLOOKUP($A286,csapatok!$A:$NN,CT$320,FALSE),'csapat-ranglista'!$A:$FP,CT$321,FALSE)/4),0)</f>
        <v>0</v>
      </c>
      <c r="CU286" s="223">
        <f>IFERROR(IF(RIGHT(VLOOKUP($A286,csapatok!$A:$NN,CU$320,FALSE),5)="Csere",VLOOKUP(LEFT(VLOOKUP($A286,csapatok!$A:$NN,CU$320,FALSE),LEN(VLOOKUP($A286,csapatok!$A:$NN,CU$320,FALSE))-6),'csapat-ranglista'!$A:$FP,CU$321,FALSE)/8,VLOOKUP(VLOOKUP($A286,csapatok!$A:$NN,CU$320,FALSE),'csapat-ranglista'!$A:$FP,CU$321,FALSE)/4),0)</f>
        <v>0</v>
      </c>
      <c r="CV286" s="223">
        <f>IFERROR(IF(RIGHT(VLOOKUP($A286,csapatok!$A:$NN,CV$320,FALSE),5)="Csere",VLOOKUP(LEFT(VLOOKUP($A286,csapatok!$A:$NN,CV$320,FALSE),LEN(VLOOKUP($A286,csapatok!$A:$NN,CV$320,FALSE))-6),'csapat-ranglista'!$A:$FP,CV$321,FALSE)/8,VLOOKUP(VLOOKUP($A286,csapatok!$A:$NN,CV$320,FALSE),'csapat-ranglista'!$A:$FP,CV$321,FALSE)/4),0)</f>
        <v>0</v>
      </c>
      <c r="CW286" s="223">
        <f>IFERROR(IF(RIGHT(VLOOKUP($A286,csapatok!$A:$NN,CW$320,FALSE),5)="Csere",VLOOKUP(LEFT(VLOOKUP($A286,csapatok!$A:$NN,CW$320,FALSE),LEN(VLOOKUP($A286,csapatok!$A:$NN,CW$320,FALSE))-6),'csapat-ranglista'!$A:$FP,CW$321,FALSE)/8,VLOOKUP(VLOOKUP($A286,csapatok!$A:$NN,CW$320,FALSE),'csapat-ranglista'!$A:$FP,CW$321,FALSE)/4),0)</f>
        <v>0</v>
      </c>
      <c r="CX286" s="223">
        <f>IFERROR(IF(RIGHT(VLOOKUP($A286,csapatok!$A:$NN,CX$320,FALSE),5)="Csere",VLOOKUP(LEFT(VLOOKUP($A286,csapatok!$A:$NN,CX$320,FALSE),LEN(VLOOKUP($A286,csapatok!$A:$NN,CX$320,FALSE))-6),'csapat-ranglista'!$A:$FP,CX$321,FALSE)/8,VLOOKUP(VLOOKUP($A286,csapatok!$A:$NN,CX$320,FALSE),'csapat-ranglista'!$A:$FP,CX$321,FALSE)/4),0)</f>
        <v>0</v>
      </c>
      <c r="CY286" s="223">
        <f>IFERROR(IF(RIGHT(VLOOKUP($A286,csapatok!$A:$NN,CY$320,FALSE),5)="Csere",VLOOKUP(LEFT(VLOOKUP($A286,csapatok!$A:$NN,CY$320,FALSE),LEN(VLOOKUP($A286,csapatok!$A:$NN,CY$320,FALSE))-6),'csapat-ranglista'!$A:$FP,CY$321,FALSE)/8,VLOOKUP(VLOOKUP($A286,csapatok!$A:$NN,CY$320,FALSE),'csapat-ranglista'!$A:$FP,CY$321,FALSE)/4),0)</f>
        <v>0</v>
      </c>
      <c r="CZ286" s="223">
        <f>IFERROR(IF(RIGHT(VLOOKUP($A286,csapatok!$A:$NN,CZ$320,FALSE),5)="Csere",VLOOKUP(LEFT(VLOOKUP($A286,csapatok!$A:$NN,CZ$320,FALSE),LEN(VLOOKUP($A286,csapatok!$A:$NN,CZ$320,FALSE))-6),'csapat-ranglista'!$A:$FP,CZ$321,FALSE)/8,VLOOKUP(VLOOKUP($A286,csapatok!$A:$NN,CZ$320,FALSE),'csapat-ranglista'!$A:$FP,CZ$321,FALSE)/4),0)</f>
        <v>0</v>
      </c>
      <c r="DA286" s="223">
        <f>IFERROR(IF(RIGHT(VLOOKUP($A286,csapatok!$A:$NN,DA$320,FALSE),5)="Csere",VLOOKUP(LEFT(VLOOKUP($A286,csapatok!$A:$NN,DA$320,FALSE),LEN(VLOOKUP($A286,csapatok!$A:$NN,DA$320,FALSE))-6),'csapat-ranglista'!$A:$FP,DA$321,FALSE)/8,VLOOKUP(VLOOKUP($A286,csapatok!$A:$NN,DA$320,FALSE),'csapat-ranglista'!$A:$FP,DA$321,FALSE)/4),0)</f>
        <v>0</v>
      </c>
      <c r="DB286" s="223">
        <f>IFERROR(IF(RIGHT(VLOOKUP($A286,csapatok!$A:$NN,DB$320,FALSE),5)="Csere",VLOOKUP(LEFT(VLOOKUP($A286,csapatok!$A:$NN,DB$320,FALSE),LEN(VLOOKUP($A286,csapatok!$A:$NN,DB$320,FALSE))-6),'csapat-ranglista'!$A:$FP,DB$321,FALSE)/8,VLOOKUP(VLOOKUP($A286,csapatok!$A:$NN,DB$320,FALSE),'csapat-ranglista'!$A:$FP,DB$321,FALSE)/4),0)</f>
        <v>0</v>
      </c>
      <c r="DC286" s="223">
        <f>IFERROR(IF(RIGHT(VLOOKUP($A286,csapatok!$A:$NN,DC$320,FALSE),5)="Csere",VLOOKUP(LEFT(VLOOKUP($A286,csapatok!$A:$NN,DC$320,FALSE),LEN(VLOOKUP($A286,csapatok!$A:$NN,DC$320,FALSE))-6),'csapat-ranglista'!$A:$FP,DC$321,FALSE)/8,VLOOKUP(VLOOKUP($A286,csapatok!$A:$NN,DC$320,FALSE),'csapat-ranglista'!$A:$FP,DC$321,FALSE)/4),0)</f>
        <v>0</v>
      </c>
      <c r="DD286" s="223">
        <f>IFERROR(IF(RIGHT(VLOOKUP($A286,csapatok!$A:$NN,DD$320,FALSE),5)="Csere",VLOOKUP(LEFT(VLOOKUP($A286,csapatok!$A:$NN,DD$320,FALSE),LEN(VLOOKUP($A286,csapatok!$A:$NN,DD$320,FALSE))-6),'csapat-ranglista'!$A:$FP,DD$321,FALSE)/8,VLOOKUP(VLOOKUP($A286,csapatok!$A:$NN,DD$320,FALSE),'csapat-ranglista'!$A:$FP,DD$321,FALSE)/4),0)</f>
        <v>0</v>
      </c>
      <c r="DE286" s="223">
        <f>IFERROR(IF(RIGHT(VLOOKUP($A286,csapatok!$A:$NN,DE$320,FALSE),5)="Csere",VLOOKUP(LEFT(VLOOKUP($A286,csapatok!$A:$NN,DE$320,FALSE),LEN(VLOOKUP($A286,csapatok!$A:$NN,DE$320,FALSE))-6),'csapat-ranglista'!$A:$FP,DE$321,FALSE)/8,VLOOKUP(VLOOKUP($A286,csapatok!$A:$NN,DE$320,FALSE),'csapat-ranglista'!$A:$FP,DE$321,FALSE)/4),0)</f>
        <v>0</v>
      </c>
      <c r="DF286" s="223">
        <f>IFERROR(IF(RIGHT(VLOOKUP($A286,csapatok!$A:$NN,DF$320,FALSE),5)="Csere",VLOOKUP(LEFT(VLOOKUP($A286,csapatok!$A:$NN,DF$320,FALSE),LEN(VLOOKUP($A286,csapatok!$A:$NN,DF$320,FALSE))-6),'csapat-ranglista'!$A:$FP,DF$321,FALSE)/8,VLOOKUP(VLOOKUP($A286,csapatok!$A:$NN,DF$320,FALSE),'csapat-ranglista'!$A:$FP,DF$321,FALSE)/4),0)</f>
        <v>0</v>
      </c>
      <c r="DG286" s="223">
        <f>IFERROR(IF(RIGHT(VLOOKUP($A286,csapatok!$A:$NN,DG$320,FALSE),5)="Csere",VLOOKUP(LEFT(VLOOKUP($A286,csapatok!$A:$NN,DG$320,FALSE),LEN(VLOOKUP($A286,csapatok!$A:$NN,DG$320,FALSE))-6),'csapat-ranglista'!$A:$FP,DG$321,FALSE)/8,VLOOKUP(VLOOKUP($A286,csapatok!$A:$NN,DG$320,FALSE),'csapat-ranglista'!$A:$FP,DG$321,FALSE)/4),0)</f>
        <v>0</v>
      </c>
      <c r="DH286" s="223">
        <f>IFERROR(IF(RIGHT(VLOOKUP($A286,csapatok!$A:$NN,DH$320,FALSE),5)="Csere",VLOOKUP(LEFT(VLOOKUP($A286,csapatok!$A:$NN,DH$320,FALSE),LEN(VLOOKUP($A286,csapatok!$A:$NN,DH$320,FALSE))-6),'csapat-ranglista'!$A:$FP,DH$321,FALSE)/8,VLOOKUP(VLOOKUP($A286,csapatok!$A:$NN,DH$320,FALSE),'csapat-ranglista'!$A:$FP,DH$321,FALSE)/4),0)</f>
        <v>0</v>
      </c>
      <c r="DI286" s="223">
        <f>IFERROR(IF(RIGHT(VLOOKUP($A286,csapatok!$A:$NN,DI$320,FALSE),5)="Csere",VLOOKUP(LEFT(VLOOKUP($A286,csapatok!$A:$NN,DI$320,FALSE),LEN(VLOOKUP($A286,csapatok!$A:$NN,DI$320,FALSE))-6),'csapat-ranglista'!$A:$FP,DI$321,FALSE)/8,VLOOKUP(VLOOKUP($A286,csapatok!$A:$NN,DI$320,FALSE),'csapat-ranglista'!$A:$FP,DI$321,FALSE)/4),0)</f>
        <v>0</v>
      </c>
      <c r="DJ286" s="223">
        <f>IFERROR(IF(RIGHT(VLOOKUP($A286,csapatok!$A:$NN,DJ$320,FALSE),5)="Csere",VLOOKUP(LEFT(VLOOKUP($A286,csapatok!$A:$NN,DJ$320,FALSE),LEN(VLOOKUP($A286,csapatok!$A:$NN,DJ$320,FALSE))-6),'csapat-ranglista'!$A:$FP,DJ$321,FALSE)/8,VLOOKUP(VLOOKUP($A286,csapatok!$A:$NN,DJ$320,FALSE),'csapat-ranglista'!$A:$FP,DJ$321,FALSE)/4),0)</f>
        <v>0</v>
      </c>
      <c r="DK286" s="223">
        <f>IFERROR(IF(RIGHT(VLOOKUP($A286,csapatok!$A:$NN,DK$320,FALSE),5)="Csere",VLOOKUP(LEFT(VLOOKUP($A286,csapatok!$A:$NN,DK$320,FALSE),LEN(VLOOKUP($A286,csapatok!$A:$NN,DK$320,FALSE))-6),'csapat-ranglista'!$A:$FP,DK$321,FALSE)/8,VLOOKUP(VLOOKUP($A286,csapatok!$A:$NN,DK$320,FALSE),'csapat-ranglista'!$A:$FP,DK$321,FALSE)/4),0)</f>
        <v>0</v>
      </c>
      <c r="DL286" s="223">
        <f>IFERROR(IF(RIGHT(VLOOKUP($A286,csapatok!$A:$NN,DL$320,FALSE),5)="Csere",VLOOKUP(LEFT(VLOOKUP($A286,csapatok!$A:$NN,DL$320,FALSE),LEN(VLOOKUP($A286,csapatok!$A:$NN,DL$320,FALSE))-6),'csapat-ranglista'!$A:$FP,DL$321,FALSE)/8,VLOOKUP(VLOOKUP($A286,csapatok!$A:$NN,DL$320,FALSE),'csapat-ranglista'!$A:$FP,DL$321,FALSE)/4),0)</f>
        <v>0</v>
      </c>
      <c r="DM286" s="223">
        <f>IFERROR(IF(RIGHT(VLOOKUP($A286,csapatok!$A:$NN,DM$320,FALSE),5)="Csere",VLOOKUP(LEFT(VLOOKUP($A286,csapatok!$A:$NN,DM$320,FALSE),LEN(VLOOKUP($A286,csapatok!$A:$NN,DM$320,FALSE))-6),'csapat-ranglista'!$A:$FP,DM$321,FALSE)/8,VLOOKUP(VLOOKUP($A286,csapatok!$A:$NN,DM$320,FALSE),'csapat-ranglista'!$A:$FP,DM$321,FALSE)/4),0)</f>
        <v>0</v>
      </c>
      <c r="DN286" s="223">
        <f>IFERROR(IF(RIGHT(VLOOKUP($A286,csapatok!$A:$NN,DN$320,FALSE),5)="Csere",VLOOKUP(LEFT(VLOOKUP($A286,csapatok!$A:$NN,DN$320,FALSE),LEN(VLOOKUP($A286,csapatok!$A:$NN,DN$320,FALSE))-6),'csapat-ranglista'!$A:$FP,DN$321,FALSE)/8,VLOOKUP(VLOOKUP($A286,csapatok!$A:$NN,DN$320,FALSE),'csapat-ranglista'!$A:$FP,DN$321,FALSE)/4),0)</f>
        <v>0</v>
      </c>
      <c r="DO286" s="224">
        <f>versenyek!$MF$11*IFERROR(VLOOKUP(VLOOKUP($A286,versenyek!ME:MG,3,FALSE),szabalyok!$A$16:$B$23,2,FALSE)/4,0)</f>
        <v>0</v>
      </c>
      <c r="DP286" s="224">
        <f>versenyek!$MI$11*IFERROR(VLOOKUP(VLOOKUP($A286,versenyek!MH:MJ,3,FALSE),szabalyok!$A$16:$B$23,2,FALSE)/4,0)</f>
        <v>0</v>
      </c>
      <c r="DQ286" s="223">
        <f>IFERROR(IF(RIGHT(VLOOKUP($A286,csapatok!$A:$NN,DQ$320,FALSE),5)="Csere",VLOOKUP(LEFT(VLOOKUP($A286,csapatok!$A:$NN,DQ$320,FALSE),LEN(VLOOKUP($A286,csapatok!$A:$NN,DQ$320,FALSE))-6),'csapat-ranglista'!$A:$FP,DQ$321,FALSE)/8,VLOOKUP(VLOOKUP($A286,csapatok!$A:$NN,DQ$320,FALSE),'csapat-ranglista'!$A:$FP,DQ$321,FALSE)/4),0)</f>
        <v>0</v>
      </c>
      <c r="DR286" s="223">
        <f>IFERROR(IF(RIGHT(VLOOKUP($A286,csapatok!$A:$NN,DR$320,FALSE),5)="Csere",VLOOKUP(LEFT(VLOOKUP($A286,csapatok!$A:$NN,DR$320,FALSE),LEN(VLOOKUP($A286,csapatok!$A:$NN,DR$320,FALSE))-6),'csapat-ranglista'!$A:$FP,DR$321,FALSE)/8,VLOOKUP(VLOOKUP($A286,csapatok!$A:$NN,DR$320,FALSE),'csapat-ranglista'!$A:$FP,DR$321,FALSE)/4),0)</f>
        <v>0</v>
      </c>
      <c r="DS286" s="223">
        <f>IFERROR(IF(RIGHT(VLOOKUP($A286,csapatok!$A:$NN,DS$320,FALSE),5)="Csere",VLOOKUP(LEFT(VLOOKUP($A286,csapatok!$A:$NN,DS$320,FALSE),LEN(VLOOKUP($A286,csapatok!$A:$NN,DS$320,FALSE))-6),'csapat-ranglista'!$A:$FP,DS$321,FALSE)/8,VLOOKUP(VLOOKUP($A286,csapatok!$A:$NN,DS$320,FALSE),'csapat-ranglista'!$A:$FP,DS$321,FALSE)/4),0)</f>
        <v>0</v>
      </c>
      <c r="DT286" s="223">
        <f>IFERROR(IF(RIGHT(VLOOKUP($A286,csapatok!$A:$NN,DT$320,FALSE),5)="Csere",VLOOKUP(LEFT(VLOOKUP($A286,csapatok!$A:$NN,DT$320,FALSE),LEN(VLOOKUP($A286,csapatok!$A:$NN,DT$320,FALSE))-6),'csapat-ranglista'!$A:$FP,DT$321,FALSE)/8,VLOOKUP(VLOOKUP($A286,csapatok!$A:$NN,DT$320,FALSE),'csapat-ranglista'!$A:$FP,DT$321,FALSE)/4),0)</f>
        <v>0</v>
      </c>
      <c r="DU286" s="223">
        <f>IFERROR(IF(RIGHT(VLOOKUP($A286,csapatok!$A:$NN,DU$320,FALSE),5)="Csere",VLOOKUP(LEFT(VLOOKUP($A286,csapatok!$A:$NN,DU$320,FALSE),LEN(VLOOKUP($A286,csapatok!$A:$NN,DU$320,FALSE))-6),'csapat-ranglista'!$A:$FP,DU$321,FALSE)/8,VLOOKUP(VLOOKUP($A286,csapatok!$A:$NN,DU$320,FALSE),'csapat-ranglista'!$A:$FP,DU$321,FALSE)/4),0)</f>
        <v>0</v>
      </c>
      <c r="DV286" s="223">
        <f>IFERROR(IF(RIGHT(VLOOKUP($A286,csapatok!$A:$NN,DV$320,FALSE),5)="Csere",VLOOKUP(LEFT(VLOOKUP($A286,csapatok!$A:$NN,DV$320,FALSE),LEN(VLOOKUP($A286,csapatok!$A:$NN,DV$320,FALSE))-6),'csapat-ranglista'!$A:$FP,DV$321,FALSE)/8,VLOOKUP(VLOOKUP($A286,csapatok!$A:$NN,DV$320,FALSE),'csapat-ranglista'!$A:$FP,DV$321,FALSE)/4),0)</f>
        <v>0</v>
      </c>
      <c r="DW286" s="223">
        <f>IFERROR(IF(RIGHT(VLOOKUP($A286,csapatok!$A:$NN,DW$320,FALSE),5)="Csere",VLOOKUP(LEFT(VLOOKUP($A286,csapatok!$A:$NN,DW$320,FALSE),LEN(VLOOKUP($A286,csapatok!$A:$NN,DW$320,FALSE))-6),'csapat-ranglista'!$A:$FP,DW$321,FALSE)/8,VLOOKUP(VLOOKUP($A286,csapatok!$A:$NN,DW$320,FALSE),'csapat-ranglista'!$A:$FP,DW$321,FALSE)/4),0)</f>
        <v>0</v>
      </c>
      <c r="DX286" s="223">
        <f>IFERROR(IF(RIGHT(VLOOKUP($A286,csapatok!$A:$NN,DX$320,FALSE),5)="Csere",VLOOKUP(LEFT(VLOOKUP($A286,csapatok!$A:$NN,DX$320,FALSE),LEN(VLOOKUP($A286,csapatok!$A:$NN,DX$320,FALSE))-6),'csapat-ranglista'!$A:$FP,DX$321,FALSE)/8,VLOOKUP(VLOOKUP($A286,csapatok!$A:$NN,DX$320,FALSE),'csapat-ranglista'!$A:$FP,DX$321,FALSE)/4),0)</f>
        <v>0</v>
      </c>
      <c r="DY286" s="223">
        <f>IFERROR(IF(RIGHT(VLOOKUP($A286,csapatok!$A:$NN,DY$320,FALSE),5)="Csere",VLOOKUP(LEFT(VLOOKUP($A286,csapatok!$A:$NN,DY$320,FALSE),LEN(VLOOKUP($A286,csapatok!$A:$NN,DY$320,FALSE))-6),'csapat-ranglista'!$A:$FP,DY$321,FALSE)/8,VLOOKUP(VLOOKUP($A286,csapatok!$A:$NN,DY$320,FALSE),'csapat-ranglista'!$A:$FP,DY$321,FALSE)/4),0)</f>
        <v>0</v>
      </c>
      <c r="DZ286" s="223">
        <f>IFERROR(IF(RIGHT(VLOOKUP($A286,csapatok!$A:$NN,DZ$320,FALSE),5)="Csere",VLOOKUP(LEFT(VLOOKUP($A286,csapatok!$A:$NN,DZ$320,FALSE),LEN(VLOOKUP($A286,csapatok!$A:$NN,DZ$320,FALSE))-6),'csapat-ranglista'!$A:$FP,DZ$321,FALSE)/8,VLOOKUP(VLOOKUP($A286,csapatok!$A:$NN,DZ$320,FALSE),'csapat-ranglista'!$A:$FP,DZ$321,FALSE)/4),0)</f>
        <v>0</v>
      </c>
      <c r="EA286" s="223">
        <f>IFERROR(IF(RIGHT(VLOOKUP($A286,csapatok!$A:$NN,EA$320,FALSE),5)="Csere",VLOOKUP(LEFT(VLOOKUP($A286,csapatok!$A:$NN,EA$320,FALSE),LEN(VLOOKUP($A286,csapatok!$A:$NN,EA$320,FALSE))-6),'csapat-ranglista'!$A:$FP,EA$321,FALSE)/8,VLOOKUP(VLOOKUP($A286,csapatok!$A:$NN,EA$320,FALSE),'csapat-ranglista'!$A:$FP,EA$321,FALSE)/4),0)</f>
        <v>0</v>
      </c>
      <c r="EB286" s="223">
        <f>IFERROR(IF(RIGHT(VLOOKUP($A286,csapatok!$A:$NN,EB$320,FALSE),5)="Csere",VLOOKUP(LEFT(VLOOKUP($A286,csapatok!$A:$NN,EB$320,FALSE),LEN(VLOOKUP($A286,csapatok!$A:$NN,EB$320,FALSE))-6),'csapat-ranglista'!$A:$FP,EB$321,FALSE)/8,VLOOKUP(VLOOKUP($A286,csapatok!$A:$NN,EB$320,FALSE),'csapat-ranglista'!$A:$FP,EB$321,FALSE)/4),0)</f>
        <v>0</v>
      </c>
      <c r="EC286" s="223">
        <f>IFERROR(IF(RIGHT(VLOOKUP($A286,csapatok!$A:$NN,EC$320,FALSE),5)="Csere",VLOOKUP(LEFT(VLOOKUP($A286,csapatok!$A:$NN,EC$320,FALSE),LEN(VLOOKUP($A286,csapatok!$A:$NN,EC$320,FALSE))-6),'csapat-ranglista'!$A:$FP,EC$321,FALSE)/8,VLOOKUP(VLOOKUP($A286,csapatok!$A:$NN,EC$320,FALSE),'csapat-ranglista'!$A:$FP,EC$321,FALSE)/4),0)</f>
        <v>0</v>
      </c>
      <c r="ED286" s="223">
        <f>IFERROR(IF(RIGHT(VLOOKUP($A286,csapatok!$A:$NN,ED$320,FALSE),5)="Csere",VLOOKUP(LEFT(VLOOKUP($A286,csapatok!$A:$NN,ED$320,FALSE),LEN(VLOOKUP($A286,csapatok!$A:$NN,ED$320,FALSE))-6),'csapat-ranglista'!$A:$FP,ED$321,FALSE)/8,VLOOKUP(VLOOKUP($A286,csapatok!$A:$NN,ED$320,FALSE),'csapat-ranglista'!$A:$FP,ED$321,FALSE)/4),0)</f>
        <v>0</v>
      </c>
      <c r="EE286" s="223">
        <f>IFERROR(IF(RIGHT(VLOOKUP($A286,csapatok!$A:$NN,EE$320,FALSE),5)="Csere",VLOOKUP(LEFT(VLOOKUP($A286,csapatok!$A:$NN,EE$320,FALSE),LEN(VLOOKUP($A286,csapatok!$A:$NN,EE$320,FALSE))-6),'csapat-ranglista'!$A:$FP,EE$321,FALSE)/8,VLOOKUP(VLOOKUP($A286,csapatok!$A:$NN,EE$320,FALSE),'csapat-ranglista'!$A:$FP,EE$321,FALSE)/4),0)</f>
        <v>0</v>
      </c>
      <c r="EF286" s="223">
        <f>IFERROR(IF(RIGHT(VLOOKUP($A286,csapatok!$A:$NN,EF$320,FALSE),5)="Csere",VLOOKUP(LEFT(VLOOKUP($A286,csapatok!$A:$NN,EF$320,FALSE),LEN(VLOOKUP($A286,csapatok!$A:$NN,EF$320,FALSE))-6),'csapat-ranglista'!$A:$FP,EF$321,FALSE)/8,VLOOKUP(VLOOKUP($A286,csapatok!$A:$NN,EF$320,FALSE),'csapat-ranglista'!$A:$FP,EF$321,FALSE)/4),0)</f>
        <v>0</v>
      </c>
      <c r="EG286" s="223">
        <f>IFERROR(IF(RIGHT(VLOOKUP($A286,csapatok!$A:$NN,EG$320,FALSE),5)="Csere",VLOOKUP(LEFT(VLOOKUP($A286,csapatok!$A:$NN,EG$320,FALSE),LEN(VLOOKUP($A286,csapatok!$A:$NN,EG$320,FALSE))-6),'csapat-ranglista'!$A:$FP,EG$321,FALSE)/8,VLOOKUP(VLOOKUP($A286,csapatok!$A:$NN,EG$320,FALSE),'csapat-ranglista'!$A:$FP,EG$321,FALSE)/4),0)</f>
        <v>0</v>
      </c>
      <c r="EH286" s="223">
        <f>IFERROR(IF(RIGHT(VLOOKUP($A286,csapatok!$A:$NN,EH$320,FALSE),5)="Csere",VLOOKUP(LEFT(VLOOKUP($A286,csapatok!$A:$NN,EH$320,FALSE),LEN(VLOOKUP($A286,csapatok!$A:$NN,EH$320,FALSE))-6),'csapat-ranglista'!$A:$FP,EH$321,FALSE)/8,VLOOKUP(VLOOKUP($A286,csapatok!$A:$NN,EH$320,FALSE),'csapat-ranglista'!$A:$FP,EH$321,FALSE)/4),0)</f>
        <v>0</v>
      </c>
      <c r="EI286" s="223">
        <f>IFERROR(IF(RIGHT(VLOOKUP($A286,csapatok!$A:$NN,EI$320,FALSE),5)="Csere",VLOOKUP(LEFT(VLOOKUP($A286,csapatok!$A:$NN,EI$320,FALSE),LEN(VLOOKUP($A286,csapatok!$A:$NN,EI$320,FALSE))-6),'csapat-ranglista'!$A:$FP,EI$321,FALSE)/8,VLOOKUP(VLOOKUP($A286,csapatok!$A:$NN,EI$320,FALSE),'csapat-ranglista'!$A:$FP,EI$321,FALSE)/4),0)</f>
        <v>0</v>
      </c>
      <c r="EJ286" s="223">
        <f>IFERROR(IF(RIGHT(VLOOKUP($A286,csapatok!$A:$NN,EJ$320,FALSE),5)="Csere",VLOOKUP(LEFT(VLOOKUP($A286,csapatok!$A:$NN,EJ$320,FALSE),LEN(VLOOKUP($A286,csapatok!$A:$NN,EJ$320,FALSE))-6),'csapat-ranglista'!$A:$FP,EJ$321,FALSE)/8,VLOOKUP(VLOOKUP($A286,csapatok!$A:$NN,EJ$320,FALSE),'csapat-ranglista'!$A:$FP,EJ$321,FALSE)/4),0)</f>
        <v>0</v>
      </c>
      <c r="EK286" s="223">
        <f>IFERROR(IF(RIGHT(VLOOKUP($A286,csapatok!$A:$NN,EK$320,FALSE),5)="Csere",VLOOKUP(LEFT(VLOOKUP($A286,csapatok!$A:$NN,EK$320,FALSE),LEN(VLOOKUP($A286,csapatok!$A:$NN,EK$320,FALSE))-6),'csapat-ranglista'!$A:$FP,EK$321,FALSE)/8,VLOOKUP(VLOOKUP($A286,csapatok!$A:$NN,EK$320,FALSE),'csapat-ranglista'!$A:$FP,EK$321,FALSE)/4),0)</f>
        <v>0</v>
      </c>
      <c r="EL286" s="223">
        <f>IFERROR(IF(RIGHT(VLOOKUP($A286,csapatok!$A:$NN,EL$320,FALSE),5)="Csere",VLOOKUP(LEFT(VLOOKUP($A286,csapatok!$A:$NN,EL$320,FALSE),LEN(VLOOKUP($A286,csapatok!$A:$NN,EL$320,FALSE))-6),'csapat-ranglista'!$A:$FP,EL$321,FALSE)/8,VLOOKUP(VLOOKUP($A286,csapatok!$A:$NN,EL$320,FALSE),'csapat-ranglista'!$A:$FP,EL$321,FALSE)/4),0)</f>
        <v>0</v>
      </c>
      <c r="EM286" s="223">
        <f>IFERROR(IF(RIGHT(VLOOKUP($A286,csapatok!$A:$NN,EM$320,FALSE),5)="Csere",VLOOKUP(LEFT(VLOOKUP($A286,csapatok!$A:$NN,EM$320,FALSE),LEN(VLOOKUP($A286,csapatok!$A:$NN,EM$320,FALSE))-6),'csapat-ranglista'!$A:$FP,EM$321,FALSE)/8,VLOOKUP(VLOOKUP($A286,csapatok!$A:$NN,EM$320,FALSE),'csapat-ranglista'!$A:$FP,EM$321,FALSE)/4),0)</f>
        <v>0</v>
      </c>
      <c r="EN286" s="223">
        <f>IFERROR(IF(RIGHT(VLOOKUP($A286,csapatok!$A:$NN,EN$320,FALSE),5)="Csere",VLOOKUP(LEFT(VLOOKUP($A286,csapatok!$A:$NN,EN$320,FALSE),LEN(VLOOKUP($A286,csapatok!$A:$NN,EN$320,FALSE))-6),'csapat-ranglista'!$A:$FP,EN$321,FALSE)/8,VLOOKUP(VLOOKUP($A286,csapatok!$A:$NN,EN$320,FALSE),'csapat-ranglista'!$A:$FP,EN$321,FALSE)/4),0)</f>
        <v>0</v>
      </c>
      <c r="EO286" s="223">
        <f>IFERROR(IF(RIGHT(VLOOKUP($A286,csapatok!$A:$NN,EO$320,FALSE),5)="Csere",VLOOKUP(LEFT(VLOOKUP($A286,csapatok!$A:$NN,EO$320,FALSE),LEN(VLOOKUP($A286,csapatok!$A:$NN,EO$320,FALSE))-6),'csapat-ranglista'!$A:$FP,EO$321,FALSE)/8,VLOOKUP(VLOOKUP($A286,csapatok!$A:$NN,EO$320,FALSE),'csapat-ranglista'!$A:$FP,EO$321,FALSE)/4),0)</f>
        <v>0</v>
      </c>
      <c r="EP286" s="223">
        <f>IFERROR(IF(RIGHT(VLOOKUP($A286,csapatok!$A:$NN,EP$320,FALSE),5)="Csere",VLOOKUP(LEFT(VLOOKUP($A286,csapatok!$A:$NN,EP$320,FALSE),LEN(VLOOKUP($A286,csapatok!$A:$NN,EP$320,FALSE))-6),'csapat-ranglista'!$A:$FP,EP$321,FALSE)/8,VLOOKUP(VLOOKUP($A286,csapatok!$A:$NN,EP$320,FALSE),'csapat-ranglista'!$A:$FP,EP$321,FALSE)/4),0)</f>
        <v>0</v>
      </c>
      <c r="EQ286" s="223">
        <f>IFERROR(IF(RIGHT(VLOOKUP($A286,csapatok!$A:$NN,EQ$320,FALSE),5)="Csere",VLOOKUP(LEFT(VLOOKUP($A286,csapatok!$A:$NN,EQ$320,FALSE),LEN(VLOOKUP($A286,csapatok!$A:$NN,EQ$320,FALSE))-6),'csapat-ranglista'!$A:$FP,EQ$321,FALSE)/8,VLOOKUP(VLOOKUP($A286,csapatok!$A:$NN,EQ$320,FALSE),'csapat-ranglista'!$A:$FP,EQ$321,FALSE)/4),0)</f>
        <v>0</v>
      </c>
      <c r="ER286" s="223">
        <f>IFERROR(IF(RIGHT(VLOOKUP($A286,csapatok!$A:$NN,ER$320,FALSE),5)="Csere",VLOOKUP(LEFT(VLOOKUP($A286,csapatok!$A:$NN,ER$320,FALSE),LEN(VLOOKUP($A286,csapatok!$A:$NN,ER$320,FALSE))-6),'csapat-ranglista'!$A:$FP,ER$321,FALSE)/8,VLOOKUP(VLOOKUP($A286,csapatok!$A:$NN,ER$320,FALSE),'csapat-ranglista'!$A:$FP,ER$321,FALSE)/4),0)</f>
        <v>0</v>
      </c>
      <c r="ES286" s="223">
        <f>IFERROR(IF(RIGHT(VLOOKUP($A286,csapatok!$A:$NN,ES$320,FALSE),5)="Csere",VLOOKUP(LEFT(VLOOKUP($A286,csapatok!$A:$NN,ES$320,FALSE),LEN(VLOOKUP($A286,csapatok!$A:$NN,ES$320,FALSE))-6),'csapat-ranglista'!$A:$FP,ES$321,FALSE)/8,VLOOKUP(VLOOKUP($A286,csapatok!$A:$NN,ES$320,FALSE),'csapat-ranglista'!$A:$FP,ES$321,FALSE)/4),0)</f>
        <v>0</v>
      </c>
      <c r="ET286" s="223">
        <f>IFERROR(IF(RIGHT(VLOOKUP($A286,csapatok!$A:$NN,ET$320,FALSE),5)="Csere",VLOOKUP(LEFT(VLOOKUP($A286,csapatok!$A:$NN,ET$320,FALSE),LEN(VLOOKUP($A286,csapatok!$A:$NN,ET$320,FALSE))-6),'csapat-ranglista'!$A:$FP,ET$321,FALSE)/8,VLOOKUP(VLOOKUP($A286,csapatok!$A:$NN,ET$320,FALSE),'csapat-ranglista'!$A:$FP,ET$321,FALSE)/4),0)</f>
        <v>0</v>
      </c>
      <c r="EU286" s="223">
        <f>IFERROR(IF(RIGHT(VLOOKUP($A286,csapatok!$A:$NN,EU$320,FALSE),5)="Csere",VLOOKUP(LEFT(VLOOKUP($A286,csapatok!$A:$NN,EU$320,FALSE),LEN(VLOOKUP($A286,csapatok!$A:$NN,EU$320,FALSE))-6),'csapat-ranglista'!$A:$FP,EU$321,FALSE)/8,VLOOKUP(VLOOKUP($A286,csapatok!$A:$NN,EU$320,FALSE),'csapat-ranglista'!$A:$FP,EU$321,FALSE)/4),0)</f>
        <v>0</v>
      </c>
      <c r="EV286" s="223">
        <f>IFERROR(IF(RIGHT(VLOOKUP($A286,csapatok!$A:$NN,EV$320,FALSE),5)="Csere",VLOOKUP(LEFT(VLOOKUP($A286,csapatok!$A:$NN,EV$320,FALSE),LEN(VLOOKUP($A286,csapatok!$A:$NN,EV$320,FALSE))-6),'csapat-ranglista'!$A:$FP,EV$321,FALSE)/8,VLOOKUP(VLOOKUP($A286,csapatok!$A:$NN,EV$320,FALSE),'csapat-ranglista'!$A:$FP,EV$321,FALSE)/4),0)</f>
        <v>0</v>
      </c>
      <c r="EW286" s="223">
        <f>IFERROR(IF(RIGHT(VLOOKUP($A286,csapatok!$A:$NN,EW$320,FALSE),5)="Csere",VLOOKUP(LEFT(VLOOKUP($A286,csapatok!$A:$NN,EW$320,FALSE),LEN(VLOOKUP($A286,csapatok!$A:$NN,EW$320,FALSE))-6),'csapat-ranglista'!$A:$FP,EW$321,FALSE)/8,VLOOKUP(VLOOKUP($A286,csapatok!$A:$NN,EW$320,FALSE),'csapat-ranglista'!$A:$FP,EW$321,FALSE)/4),0)</f>
        <v>0</v>
      </c>
      <c r="EX286" s="223">
        <f>IFERROR(IF(RIGHT(VLOOKUP($A286,csapatok!$A:$NN,EX$320,FALSE),5)="Csere",VLOOKUP(LEFT(VLOOKUP($A286,csapatok!$A:$NN,EX$320,FALSE),LEN(VLOOKUP($A286,csapatok!$A:$NN,EX$320,FALSE))-6),'csapat-ranglista'!$A:$FP,EX$321,FALSE)/8,VLOOKUP(VLOOKUP($A286,csapatok!$A:$NN,EX$320,FALSE),'csapat-ranglista'!$A:$FP,EX$321,FALSE)/4),0)</f>
        <v>0</v>
      </c>
      <c r="EY286" s="223">
        <f>IFERROR(IF(RIGHT(VLOOKUP($A286,csapatok!$A:$NN,EY$320,FALSE),5)="Csere",VLOOKUP(LEFT(VLOOKUP($A286,csapatok!$A:$NN,EY$320,FALSE),LEN(VLOOKUP($A286,csapatok!$A:$NN,EY$320,FALSE))-6),'csapat-ranglista'!$A:$FP,EY$321,FALSE)/8,VLOOKUP(VLOOKUP($A286,csapatok!$A:$NN,EY$320,FALSE),'csapat-ranglista'!$A:$FP,EY$321,FALSE)/4),0)</f>
        <v>0</v>
      </c>
      <c r="EZ286" s="223">
        <f>IFERROR(IF(RIGHT(VLOOKUP($A286,csapatok!$A:$NN,EZ$320,FALSE),5)="Csere",VLOOKUP(LEFT(VLOOKUP($A286,csapatok!$A:$NN,EZ$320,FALSE),LEN(VLOOKUP($A286,csapatok!$A:$NN,EZ$320,FALSE))-6),'csapat-ranglista'!$A:$FP,EZ$321,FALSE)/8,VLOOKUP(VLOOKUP($A286,csapatok!$A:$NN,EZ$320,FALSE),'csapat-ranglista'!$A:$FP,EZ$321,FALSE)/4),0)</f>
        <v>0</v>
      </c>
      <c r="FA286" s="223">
        <f>IFERROR(IF(RIGHT(VLOOKUP($A286,csapatok!$A:$NN,FA$320,FALSE),5)="Csere",VLOOKUP(LEFT(VLOOKUP($A286,csapatok!$A:$NN,FA$320,FALSE),LEN(VLOOKUP($A286,csapatok!$A:$NN,FA$320,FALSE))-6),'csapat-ranglista'!$A:$FP,FA$321,FALSE)/8,VLOOKUP(VLOOKUP($A286,csapatok!$A:$NN,FA$320,FALSE),'csapat-ranglista'!$A:$FP,FA$321,FALSE)/4),0)</f>
        <v>0</v>
      </c>
      <c r="FB286" s="223">
        <f>IFERROR(IF(RIGHT(VLOOKUP($A286,csapatok!$A:$NN,FB$320,FALSE),5)="Csere",VLOOKUP(LEFT(VLOOKUP($A286,csapatok!$A:$NN,FB$320,FALSE),LEN(VLOOKUP($A286,csapatok!$A:$NN,FB$320,FALSE))-6),'csapat-ranglista'!$A:$FP,FB$321,FALSE)/8,VLOOKUP(VLOOKUP($A286,csapatok!$A:$NN,FB$320,FALSE),'csapat-ranglista'!$A:$FP,FB$321,FALSE)/4),0)</f>
        <v>0</v>
      </c>
      <c r="FC286" s="223">
        <f>IFERROR(IF(RIGHT(VLOOKUP($A286,csapatok!$A:$NN,FC$320,FALSE),5)="Csere",VLOOKUP(LEFT(VLOOKUP($A286,csapatok!$A:$NN,FC$320,FALSE),LEN(VLOOKUP($A286,csapatok!$A:$NN,FC$320,FALSE))-6),'csapat-ranglista'!$A:$FP,FC$321,FALSE)/8,VLOOKUP(VLOOKUP($A286,csapatok!$A:$NN,FC$320,FALSE),'csapat-ranglista'!$A:$FP,FC$321,FALSE)/4),0)</f>
        <v>0</v>
      </c>
      <c r="FD286" s="224">
        <f>versenyek!$QY$11*IFERROR(VLOOKUP(VLOOKUP($A286,versenyek!QX:QZ,3,FALSE),szabalyok!$A$16:$B$23,2,FALSE)/4,0)</f>
        <v>0</v>
      </c>
      <c r="FE286" s="224">
        <f>versenyek!$RB$11*IFERROR(VLOOKUP(VLOOKUP($A286,versenyek!RA:RC,3,FALSE),szabalyok!$A$16:$B$23,2,FALSE)/4,0)</f>
        <v>0</v>
      </c>
      <c r="FF286" s="223">
        <f>IFERROR(IF(RIGHT(VLOOKUP($A286,csapatok!$A:$NN,FF$320,FALSE),5)="Csere",VLOOKUP(LEFT(VLOOKUP($A286,csapatok!$A:$NN,FF$320,FALSE),LEN(VLOOKUP($A286,csapatok!$A:$NN,FF$320,FALSE))-6),'csapat-ranglista'!$A:$FP,FF$321,FALSE)/8,VLOOKUP(VLOOKUP($A286,csapatok!$A:$NN,FF$320,FALSE),'csapat-ranglista'!$A:$FP,FF$321,FALSE)/4),0)</f>
        <v>0</v>
      </c>
      <c r="FG286" s="223">
        <f>IFERROR(IF(RIGHT(VLOOKUP($A286,csapatok!$A:$NN,FG$320,FALSE),5)="Csere",VLOOKUP(LEFT(VLOOKUP($A286,csapatok!$A:$NN,FG$320,FALSE),LEN(VLOOKUP($A286,csapatok!$A:$NN,FG$320,FALSE))-6),'csapat-ranglista'!$A:$FP,FG$321,FALSE)/8,VLOOKUP(VLOOKUP($A286,csapatok!$A:$NN,FG$320,FALSE),'csapat-ranglista'!$A:$FP,FG$321,FALSE)/4),0)</f>
        <v>0</v>
      </c>
      <c r="FH286" s="223">
        <f>IFERROR(IF(RIGHT(VLOOKUP($A286,csapatok!$A:$NN,FH$320,FALSE),5)="Csere",VLOOKUP(LEFT(VLOOKUP($A286,csapatok!$A:$NN,FH$320,FALSE),LEN(VLOOKUP($A286,csapatok!$A:$NN,FH$320,FALSE))-6),'csapat-ranglista'!$A:$FP,FH$321,FALSE)/8,VLOOKUP(VLOOKUP($A286,csapatok!$A:$NN,FH$320,FALSE),'csapat-ranglista'!$A:$FP,FH$321,FALSE)/4),0)</f>
        <v>0</v>
      </c>
      <c r="FI286" s="223">
        <f>IFERROR(IF(RIGHT(VLOOKUP($A286,csapatok!$A:$NN,FI$320,FALSE),5)="Csere",VLOOKUP(LEFT(VLOOKUP($A286,csapatok!$A:$NN,FI$320,FALSE),LEN(VLOOKUP($A286,csapatok!$A:$NN,FI$320,FALSE))-6),'csapat-ranglista'!$A:$FP,FI$321,FALSE)/8,VLOOKUP(VLOOKUP($A286,csapatok!$A:$NN,FI$320,FALSE),'csapat-ranglista'!$A:$FP,FI$321,FALSE)/4),0)</f>
        <v>0</v>
      </c>
      <c r="FJ286" s="223">
        <f>IFERROR(IF(RIGHT(VLOOKUP($A286,csapatok!$A:$NN,FJ$320,FALSE),5)="Csere",VLOOKUP(LEFT(VLOOKUP($A286,csapatok!$A:$NN,FJ$320,FALSE),LEN(VLOOKUP($A286,csapatok!$A:$NN,FJ$320,FALSE))-6),'csapat-ranglista'!$A:$FP,FJ$321,FALSE)/8,VLOOKUP(VLOOKUP($A286,csapatok!$A:$NN,FJ$320,FALSE),'csapat-ranglista'!$A:$FP,FJ$321,FALSE)/4),0)</f>
        <v>0</v>
      </c>
      <c r="FK286" s="223">
        <f>IFERROR(IF(RIGHT(VLOOKUP($A286,csapatok!$A:$NN,FK$320,FALSE),5)="Csere",VLOOKUP(LEFT(VLOOKUP($A286,csapatok!$A:$NN,FK$320,FALSE),LEN(VLOOKUP($A286,csapatok!$A:$NN,FK$320,FALSE))-6),'csapat-ranglista'!$A:$FP,FK$321,FALSE)/8,VLOOKUP(VLOOKUP($A286,csapatok!$A:$NN,FK$320,FALSE),'csapat-ranglista'!$A:$FP,FK$321,FALSE)/4),0)</f>
        <v>0</v>
      </c>
      <c r="FL286" s="223">
        <f>IFERROR(IF(RIGHT(VLOOKUP($A286,csapatok!$A:$NN,FL$320,FALSE),5)="Csere",VLOOKUP(LEFT(VLOOKUP($A286,csapatok!$A:$NN,FL$320,FALSE),LEN(VLOOKUP($A286,csapatok!$A:$NN,FL$320,FALSE))-6),'csapat-ranglista'!$A:$FP,FL$321,FALSE)/8,VLOOKUP(VLOOKUP($A286,csapatok!$A:$NN,FL$320,FALSE),'csapat-ranglista'!$A:$FP,FL$321,FALSE)/4),0)</f>
        <v>0</v>
      </c>
      <c r="FM286" s="223">
        <f>IFERROR(IF(RIGHT(VLOOKUP($A286,csapatok!$A:$NN,FM$320,FALSE),5)="Csere",VLOOKUP(LEFT(VLOOKUP($A286,csapatok!$A:$NN,FM$320,FALSE),LEN(VLOOKUP($A286,csapatok!$A:$NN,FM$320,FALSE))-6),'csapat-ranglista'!$A:$FP,FM$321,FALSE)/8,VLOOKUP(VLOOKUP($A286,csapatok!$A:$NN,FM$320,FALSE),'csapat-ranglista'!$A:$FP,FM$321,FALSE)/4),0)</f>
        <v>0</v>
      </c>
      <c r="FN286" s="223">
        <f>IFERROR(IF(RIGHT(VLOOKUP($A286,csapatok!$A:$NN,FN$320,FALSE),5)="Csere",VLOOKUP(LEFT(VLOOKUP($A286,csapatok!$A:$NN,FN$320,FALSE),LEN(VLOOKUP($A286,csapatok!$A:$NN,FN$320,FALSE))-6),'csapat-ranglista'!$A:$FP,FN$321,FALSE)/8,VLOOKUP(VLOOKUP($A286,csapatok!$A:$NN,FN$320,FALSE),'csapat-ranglista'!$A:$FP,FN$321,FALSE)/4),0)</f>
        <v>0</v>
      </c>
      <c r="FO286" s="223">
        <f>IFERROR(IF(RIGHT(VLOOKUP($A286,csapatok!$A:$NN,FO$320,FALSE),5)="Csere",VLOOKUP(LEFT(VLOOKUP($A286,csapatok!$A:$NN,FO$320,FALSE),LEN(VLOOKUP($A286,csapatok!$A:$NN,FO$320,FALSE))-6),'csapat-ranglista'!$A:$FP,FO$321,FALSE)/8,VLOOKUP(VLOOKUP($A286,csapatok!$A:$NN,FO$320,FALSE),'csapat-ranglista'!$A:$FP,FO$321,FALSE)/4),0)</f>
        <v>0</v>
      </c>
      <c r="FP286" s="223">
        <f>IFERROR(IF(RIGHT(VLOOKUP($A286,csapatok!$A:$NN,FP$320,FALSE),5)="Csere",VLOOKUP(LEFT(VLOOKUP($A286,csapatok!$A:$NN,FP$320,FALSE),LEN(VLOOKUP($A286,csapatok!$A:$NN,FP$320,FALSE))-6),'csapat-ranglista'!$A:$FP,FP$321,FALSE)/8,VLOOKUP(VLOOKUP($A286,csapatok!$A:$NN,FP$320,FALSE),'csapat-ranglista'!$A:$FP,FP$321,FALSE)/4),0)</f>
        <v>0</v>
      </c>
      <c r="FQ286" s="223">
        <f>IFERROR(IF(RIGHT(VLOOKUP($A286,csapatok!$A:$NN,FQ$320,FALSE),5)="Csere",VLOOKUP(LEFT(VLOOKUP($A286,csapatok!$A:$NN,FQ$320,FALSE),LEN(VLOOKUP($A286,csapatok!$A:$NN,FQ$320,FALSE))-6),'csapat-ranglista'!$A:$FP,FQ$321,FALSE)/8,VLOOKUP(VLOOKUP($A286,csapatok!$A:$NN,FQ$320,FALSE),'csapat-ranglista'!$A:$FP,FQ$321,FALSE)/4),0)</f>
        <v>0</v>
      </c>
      <c r="FR286" s="223">
        <f>IFERROR(IF(RIGHT(VLOOKUP($A286,csapatok!$A:$NN,FR$320,FALSE),5)="Csere",VLOOKUP(LEFT(VLOOKUP($A286,csapatok!$A:$NN,FR$320,FALSE),LEN(VLOOKUP($A286,csapatok!$A:$NN,FR$320,FALSE))-6),'csapat-ranglista'!$A:$FP,FR$321,FALSE)/8,VLOOKUP(VLOOKUP($A286,csapatok!$A:$NN,FR$320,FALSE),'csapat-ranglista'!$A:$FP,FR$321,FALSE)/4),0)</f>
        <v>0</v>
      </c>
      <c r="FS286" s="223">
        <f>IFERROR(IF(RIGHT(VLOOKUP($A286,csapatok!$A:$NN,FS$320,FALSE),5)="Csere",VLOOKUP(LEFT(VLOOKUP($A286,csapatok!$A:$NN,FS$320,FALSE),LEN(VLOOKUP($A286,csapatok!$A:$NN,FS$320,FALSE))-6),'csapat-ranglista'!$A:$FP,FS$321,FALSE)/8,VLOOKUP(VLOOKUP($A286,csapatok!$A:$NN,FS$320,FALSE),'csapat-ranglista'!$A:$FP,FS$321,FALSE)/4),0)</f>
        <v>0</v>
      </c>
      <c r="FT286" s="223">
        <f>IFERROR(IF(RIGHT(VLOOKUP($A286,csapatok!$A:$NN,FT$320,FALSE),5)="Csere",VLOOKUP(LEFT(VLOOKUP($A286,csapatok!$A:$NN,FT$320,FALSE),LEN(VLOOKUP($A286,csapatok!$A:$NN,FT$320,FALSE))-6),'csapat-ranglista'!$A:$FP,FT$321,FALSE)/8,VLOOKUP(VLOOKUP($A286,csapatok!$A:$NN,FT$320,FALSE),'csapat-ranglista'!$A:$FP,FT$321,FALSE)/4),0)</f>
        <v>0</v>
      </c>
      <c r="FU286" s="223">
        <f>IFERROR(IF(RIGHT(VLOOKUP($A286,csapatok!$A:$NN,FU$320,FALSE),5)="Csere",VLOOKUP(LEFT(VLOOKUP($A286,csapatok!$A:$NN,FU$320,FALSE),LEN(VLOOKUP($A286,csapatok!$A:$NN,FU$320,FALSE))-6),'csapat-ranglista'!$A:$FP,FU$321,FALSE)/8,VLOOKUP(VLOOKUP($A286,csapatok!$A:$NN,FU$320,FALSE),'csapat-ranglista'!$A:$FP,FU$321,FALSE)/4),0)</f>
        <v>0</v>
      </c>
      <c r="FV286" s="223">
        <f>IFERROR(IF(RIGHT(VLOOKUP($A286,csapatok!$A:$NN,FV$320,FALSE),5)="Csere",VLOOKUP(LEFT(VLOOKUP($A286,csapatok!$A:$NN,FV$320,FALSE),LEN(VLOOKUP($A286,csapatok!$A:$NN,FV$320,FALSE))-6),'csapat-ranglista'!$A:$FP,FV$321,FALSE)/8,VLOOKUP(VLOOKUP($A286,csapatok!$A:$NN,FV$320,FALSE),'csapat-ranglista'!$A:$FP,FV$321,FALSE)/4),0)</f>
        <v>0</v>
      </c>
      <c r="FW286" s="223">
        <f>IFERROR(IF(RIGHT(VLOOKUP($A286,csapatok!$A:$NN,FW$320,FALSE),5)="Csere",VLOOKUP(LEFT(VLOOKUP($A286,csapatok!$A:$NN,FW$320,FALSE),LEN(VLOOKUP($A286,csapatok!$A:$NN,FW$320,FALSE))-6),'csapat-ranglista'!$A:$FP,FW$321,FALSE)/8,VLOOKUP(VLOOKUP($A286,csapatok!$A:$NN,FW$320,FALSE),'csapat-ranglista'!$A:$FP,FW$321,FALSE)/4),0)</f>
        <v>0</v>
      </c>
      <c r="FX286" s="223">
        <f>IFERROR(IF(RIGHT(VLOOKUP($A286,csapatok!$A:$NN,FX$320,FALSE),5)="Csere",VLOOKUP(LEFT(VLOOKUP($A286,csapatok!$A:$NN,FX$320,FALSE),LEN(VLOOKUP($A286,csapatok!$A:$NN,FX$320,FALSE))-6),'csapat-ranglista'!$A:$FP,FX$321,FALSE)/8,VLOOKUP(VLOOKUP($A286,csapatok!$A:$NN,FX$320,FALSE),'csapat-ranglista'!$A:$FP,FX$321,FALSE)/4),0)</f>
        <v>0</v>
      </c>
      <c r="FY286" s="223">
        <f>IFERROR(IF(RIGHT(VLOOKUP($A286,csapatok!$A:$NN,FY$320,FALSE),5)="Csere",VLOOKUP(LEFT(VLOOKUP($A286,csapatok!$A:$NN,FY$320,FALSE),LEN(VLOOKUP($A286,csapatok!$A:$NN,FY$320,FALSE))-6),'csapat-ranglista'!$A:$FP,FY$321,FALSE)/8,VLOOKUP(VLOOKUP($A286,csapatok!$A:$NN,FY$320,FALSE),'csapat-ranglista'!$A:$FP,FY$321,FALSE)/4),0)</f>
        <v>0</v>
      </c>
      <c r="FZ286" s="223">
        <f>IFERROR(IF(RIGHT(VLOOKUP($A286,csapatok!$A:$NN,FZ$320,FALSE),5)="Csere",VLOOKUP(LEFT(VLOOKUP($A286,csapatok!$A:$NN,FZ$320,FALSE),LEN(VLOOKUP($A286,csapatok!$A:$NN,FZ$320,FALSE))-6),'csapat-ranglista'!$A:$FP,FZ$321,FALSE)/8,VLOOKUP(VLOOKUP($A286,csapatok!$A:$NN,FZ$320,FALSE),'csapat-ranglista'!$A:$FP,FZ$321,FALSE)/4),0)</f>
        <v>0</v>
      </c>
      <c r="GA286" s="223">
        <f>IFERROR(IF(RIGHT(VLOOKUP($A286,csapatok!$A:$NN,GA$320,FALSE),5)="Csere",VLOOKUP(LEFT(VLOOKUP($A286,csapatok!$A:$NN,GA$320,FALSE),LEN(VLOOKUP($A286,csapatok!$A:$NN,GA$320,FALSE))-6),'csapat-ranglista'!$A:$FP,GA$321,FALSE)/8,VLOOKUP(VLOOKUP($A286,csapatok!$A:$NN,GA$320,FALSE),'csapat-ranglista'!$A:$FP,GA$321,FALSE)/4),0)</f>
        <v>0</v>
      </c>
      <c r="GB286" s="223">
        <f>IFERROR(IF(RIGHT(VLOOKUP($A286,csapatok!$A:$NN,GB$320,FALSE),5)="Csere",VLOOKUP(LEFT(VLOOKUP($A286,csapatok!$A:$NN,GB$320,FALSE),LEN(VLOOKUP($A286,csapatok!$A:$NN,GB$320,FALSE))-6),'csapat-ranglista'!$A:$FP,GB$321,FALSE)/8,VLOOKUP(VLOOKUP($A286,csapatok!$A:$NN,GB$320,FALSE),'csapat-ranglista'!$A:$FP,GB$321,FALSE)/4),0)</f>
        <v>0</v>
      </c>
      <c r="GC286" s="223">
        <f>IFERROR(IF(RIGHT(VLOOKUP($A286,csapatok!$A:$NN,GC$320,FALSE),5)="Csere",VLOOKUP(LEFT(VLOOKUP($A286,csapatok!$A:$NN,GC$320,FALSE),LEN(VLOOKUP($A286,csapatok!$A:$NN,GC$320,FALSE))-6),'csapat-ranglista'!$A:$FP,GC$321,FALSE)/8,VLOOKUP(VLOOKUP($A286,csapatok!$A:$NN,GC$320,FALSE),'csapat-ranglista'!$A:$FP,GC$321,FALSE)/4),0)</f>
        <v>0</v>
      </c>
      <c r="GD286" s="247">
        <f>SUM(EQ286:GC286)</f>
        <v>0</v>
      </c>
    </row>
    <row r="287" spans="1:186">
      <c r="A287" s="32" t="s">
        <v>317</v>
      </c>
      <c r="B287" s="131">
        <v>35430</v>
      </c>
      <c r="C287" s="131" t="str">
        <f>IF(B287=0,"",IF(B287&lt;$C$1,"felnőtt","ifi"))</f>
        <v>ifi</v>
      </c>
      <c r="D287" s="32" t="s">
        <v>101</v>
      </c>
      <c r="E287" s="45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0.81982589551570295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f>IFERROR(IF(RIGHT(VLOOKUP($A287,csapatok!$A:$BL,X$320,FALSE),5)="Csere",VLOOKUP(LEFT(VLOOKUP($A287,csapatok!$A:$BL,X$320,FALSE),LEN(VLOOKUP($A287,csapatok!$A:$BL,X$320,FALSE))-6),'csapat-ranglista'!$A:$FP,X$321,FALSE)/8,VLOOKUP(VLOOKUP($A287,csapatok!$A:$BL,X$320,FALSE),'csapat-ranglista'!$A:$FP,X$321,FALSE)/4),0)</f>
        <v>0</v>
      </c>
      <c r="Y287" s="32">
        <f>IFERROR(IF(RIGHT(VLOOKUP($A287,csapatok!$A:$BL,Y$320,FALSE),5)="Csere",VLOOKUP(LEFT(VLOOKUP($A287,csapatok!$A:$BL,Y$320,FALSE),LEN(VLOOKUP($A287,csapatok!$A:$BL,Y$320,FALSE))-6),'csapat-ranglista'!$A:$FP,Y$321,FALSE)/8,VLOOKUP(VLOOKUP($A287,csapatok!$A:$BL,Y$320,FALSE),'csapat-ranglista'!$A:$FP,Y$321,FALSE)/4),0)</f>
        <v>0</v>
      </c>
      <c r="Z287" s="32">
        <f>IFERROR(IF(RIGHT(VLOOKUP($A287,csapatok!$A:$BL,Z$320,FALSE),5)="Csere",VLOOKUP(LEFT(VLOOKUP($A287,csapatok!$A:$BL,Z$320,FALSE),LEN(VLOOKUP($A287,csapatok!$A:$BL,Z$320,FALSE))-6),'csapat-ranglista'!$A:$FP,Z$321,FALSE)/8,VLOOKUP(VLOOKUP($A287,csapatok!$A:$BL,Z$320,FALSE),'csapat-ranglista'!$A:$FP,Z$321,FALSE)/4),0)</f>
        <v>0</v>
      </c>
      <c r="AA287" s="32">
        <f>IFERROR(IF(RIGHT(VLOOKUP($A287,csapatok!$A:$BL,AA$320,FALSE),5)="Csere",VLOOKUP(LEFT(VLOOKUP($A287,csapatok!$A:$BL,AA$320,FALSE),LEN(VLOOKUP($A287,csapatok!$A:$BL,AA$320,FALSE))-6),'csapat-ranglista'!$A:$FP,AA$321,FALSE)/8,VLOOKUP(VLOOKUP($A287,csapatok!$A:$BL,AA$320,FALSE),'csapat-ranglista'!$A:$FP,AA$321,FALSE)/4),0)</f>
        <v>0</v>
      </c>
      <c r="AB287" s="223">
        <f>IFERROR(IF(RIGHT(VLOOKUP($A287,csapatok!$A:$BL,AB$320,FALSE),5)="Csere",VLOOKUP(LEFT(VLOOKUP($A287,csapatok!$A:$BL,AB$320,FALSE),LEN(VLOOKUP($A287,csapatok!$A:$BL,AB$320,FALSE))-6),'csapat-ranglista'!$A:$FP,AB$321,FALSE)/8,VLOOKUP(VLOOKUP($A287,csapatok!$A:$BL,AB$320,FALSE),'csapat-ranglista'!$A:$FP,AB$321,FALSE)/4),0)</f>
        <v>0</v>
      </c>
      <c r="AC287" s="223">
        <f>IFERROR(IF(RIGHT(VLOOKUP($A287,csapatok!$A:$BL,AC$320,FALSE),5)="Csere",VLOOKUP(LEFT(VLOOKUP($A287,csapatok!$A:$BL,AC$320,FALSE),LEN(VLOOKUP($A287,csapatok!$A:$BL,AC$320,FALSE))-6),'csapat-ranglista'!$A:$FP,AC$321,FALSE)/8,VLOOKUP(VLOOKUP($A287,csapatok!$A:$BL,AC$320,FALSE),'csapat-ranglista'!$A:$FP,AC$321,FALSE)/4),0)</f>
        <v>0</v>
      </c>
      <c r="AD287" s="223">
        <f>IFERROR(IF(RIGHT(VLOOKUP($A287,csapatok!$A:$BL,AD$320,FALSE),5)="Csere",VLOOKUP(LEFT(VLOOKUP($A287,csapatok!$A:$BL,AD$320,FALSE),LEN(VLOOKUP($A287,csapatok!$A:$BL,AD$320,FALSE))-6),'csapat-ranglista'!$A:$FP,AD$321,FALSE)/8,VLOOKUP(VLOOKUP($A287,csapatok!$A:$BL,AD$320,FALSE),'csapat-ranglista'!$A:$FP,AD$321,FALSE)/4),0)</f>
        <v>0</v>
      </c>
      <c r="AE287" s="223">
        <f>IFERROR(IF(RIGHT(VLOOKUP($A287,csapatok!$A:$BL,AE$320,FALSE),5)="Csere",VLOOKUP(LEFT(VLOOKUP($A287,csapatok!$A:$BL,AE$320,FALSE),LEN(VLOOKUP($A287,csapatok!$A:$BL,AE$320,FALSE))-6),'csapat-ranglista'!$A:$FP,AE$321,FALSE)/8,VLOOKUP(VLOOKUP($A287,csapatok!$A:$BL,AE$320,FALSE),'csapat-ranglista'!$A:$FP,AE$321,FALSE)/4),0)</f>
        <v>0</v>
      </c>
      <c r="AF287" s="223">
        <f>IFERROR(IF(RIGHT(VLOOKUP($A287,csapatok!$A:$BL,AF$320,FALSE),5)="Csere",VLOOKUP(LEFT(VLOOKUP($A287,csapatok!$A:$BL,AF$320,FALSE),LEN(VLOOKUP($A287,csapatok!$A:$BL,AF$320,FALSE))-6),'csapat-ranglista'!$A:$FP,AF$321,FALSE)/8,VLOOKUP(VLOOKUP($A287,csapatok!$A:$BL,AF$320,FALSE),'csapat-ranglista'!$A:$FP,AF$321,FALSE)/4),0)</f>
        <v>0</v>
      </c>
      <c r="AG287" s="223">
        <f>IFERROR(IF(RIGHT(VLOOKUP($A287,csapatok!$A:$BL,AG$320,FALSE),5)="Csere",VLOOKUP(LEFT(VLOOKUP($A287,csapatok!$A:$BL,AG$320,FALSE),LEN(VLOOKUP($A287,csapatok!$A:$BL,AG$320,FALSE))-6),'csapat-ranglista'!$A:$FP,AG$321,FALSE)/8,VLOOKUP(VLOOKUP($A287,csapatok!$A:$BL,AG$320,FALSE),'csapat-ranglista'!$A:$FP,AG$321,FALSE)/4),0)</f>
        <v>0</v>
      </c>
      <c r="AH287" s="223">
        <f>IFERROR(IF(RIGHT(VLOOKUP($A287,csapatok!$A:$BL,AH$320,FALSE),5)="Csere",VLOOKUP(LEFT(VLOOKUP($A287,csapatok!$A:$BL,AH$320,FALSE),LEN(VLOOKUP($A287,csapatok!$A:$BL,AH$320,FALSE))-6),'csapat-ranglista'!$A:$FP,AH$321,FALSE)/8,VLOOKUP(VLOOKUP($A287,csapatok!$A:$BL,AH$320,FALSE),'csapat-ranglista'!$A:$FP,AH$321,FALSE)/4),0)</f>
        <v>0</v>
      </c>
      <c r="AI287" s="223">
        <f>IFERROR(IF(RIGHT(VLOOKUP($A287,csapatok!$A:$BL,AI$320,FALSE),5)="Csere",VLOOKUP(LEFT(VLOOKUP($A287,csapatok!$A:$BL,AI$320,FALSE),LEN(VLOOKUP($A287,csapatok!$A:$BL,AI$320,FALSE))-6),'csapat-ranglista'!$A:$FP,AI$321,FALSE)/8,VLOOKUP(VLOOKUP($A287,csapatok!$A:$BL,AI$320,FALSE),'csapat-ranglista'!$A:$FP,AI$321,FALSE)/4),0)</f>
        <v>0</v>
      </c>
      <c r="AJ287" s="223">
        <f>IFERROR(IF(RIGHT(VLOOKUP($A287,csapatok!$A:$BL,AJ$320,FALSE),5)="Csere",VLOOKUP(LEFT(VLOOKUP($A287,csapatok!$A:$BL,AJ$320,FALSE),LEN(VLOOKUP($A287,csapatok!$A:$BL,AJ$320,FALSE))-6),'csapat-ranglista'!$A:$FP,AJ$321,FALSE)/8,VLOOKUP(VLOOKUP($A287,csapatok!$A:$BL,AJ$320,FALSE),'csapat-ranglista'!$A:$FP,AJ$321,FALSE)/2),0)</f>
        <v>0</v>
      </c>
      <c r="AK287" s="223">
        <f>IFERROR(IF(RIGHT(VLOOKUP($A287,csapatok!$A:$CN,AK$320,FALSE),5)="Csere",VLOOKUP(LEFT(VLOOKUP($A287,csapatok!$A:$CN,AK$320,FALSE),LEN(VLOOKUP($A287,csapatok!$A:$CN,AK$320,FALSE))-6),'csapat-ranglista'!$A:$FP,AK$321,FALSE)/8,VLOOKUP(VLOOKUP($A287,csapatok!$A:$CN,AK$320,FALSE),'csapat-ranglista'!$A:$FP,AK$321,FALSE)/4),0)</f>
        <v>0</v>
      </c>
      <c r="AL287" s="223">
        <f>IFERROR(IF(RIGHT(VLOOKUP($A287,csapatok!$A:$CN,AL$320,FALSE),5)="Csere",VLOOKUP(LEFT(VLOOKUP($A287,csapatok!$A:$CN,AL$320,FALSE),LEN(VLOOKUP($A287,csapatok!$A:$CN,AL$320,FALSE))-6),'csapat-ranglista'!$A:$FP,AL$321,FALSE)/8,VLOOKUP(VLOOKUP($A287,csapatok!$A:$CN,AL$320,FALSE),'csapat-ranglista'!$A:$FP,AL$321,FALSE)/4),0)</f>
        <v>0</v>
      </c>
      <c r="AM287" s="223">
        <f>IFERROR(IF(RIGHT(VLOOKUP($A287,csapatok!$A:$CN,AM$320,FALSE),5)="Csere",VLOOKUP(LEFT(VLOOKUP($A287,csapatok!$A:$CN,AM$320,FALSE),LEN(VLOOKUP($A287,csapatok!$A:$CN,AM$320,FALSE))-6),'csapat-ranglista'!$A:$FP,AM$321,FALSE)/8,VLOOKUP(VLOOKUP($A287,csapatok!$A:$CN,AM$320,FALSE),'csapat-ranglista'!$A:$FP,AM$321,FALSE)/4),0)</f>
        <v>0</v>
      </c>
      <c r="AN287" s="223">
        <f>IFERROR(IF(RIGHT(VLOOKUP($A287,csapatok!$A:$CN,AN$320,FALSE),5)="Csere",VLOOKUP(LEFT(VLOOKUP($A287,csapatok!$A:$CN,AN$320,FALSE),LEN(VLOOKUP($A287,csapatok!$A:$CN,AN$320,FALSE))-6),'csapat-ranglista'!$A:$FP,AN$321,FALSE)/8,VLOOKUP(VLOOKUP($A287,csapatok!$A:$CN,AN$320,FALSE),'csapat-ranglista'!$A:$FP,AN$321,FALSE)/4),0)</f>
        <v>0</v>
      </c>
      <c r="AO287" s="223">
        <f>IFERROR(IF(RIGHT(VLOOKUP($A287,csapatok!$A:$CN,AO$320,FALSE),5)="Csere",VLOOKUP(LEFT(VLOOKUP($A287,csapatok!$A:$CN,AO$320,FALSE),LEN(VLOOKUP($A287,csapatok!$A:$CN,AO$320,FALSE))-6),'csapat-ranglista'!$A:$FP,AO$321,FALSE)/8,VLOOKUP(VLOOKUP($A287,csapatok!$A:$CN,AO$320,FALSE),'csapat-ranglista'!$A:$FP,AO$321,FALSE)/4),0)</f>
        <v>0</v>
      </c>
      <c r="AP287" s="223">
        <f>IFERROR(IF(RIGHT(VLOOKUP($A287,csapatok!$A:$CN,AP$320,FALSE),5)="Csere",VLOOKUP(LEFT(VLOOKUP($A287,csapatok!$A:$CN,AP$320,FALSE),LEN(VLOOKUP($A287,csapatok!$A:$CN,AP$320,FALSE))-6),'csapat-ranglista'!$A:$FP,AP$321,FALSE)/8,VLOOKUP(VLOOKUP($A287,csapatok!$A:$CN,AP$320,FALSE),'csapat-ranglista'!$A:$FP,AP$321,FALSE)/4),0)</f>
        <v>0</v>
      </c>
      <c r="AQ287" s="223">
        <f>IFERROR(IF(RIGHT(VLOOKUP($A287,csapatok!$A:$CN,AQ$320,FALSE),5)="Csere",VLOOKUP(LEFT(VLOOKUP($A287,csapatok!$A:$CN,AQ$320,FALSE),LEN(VLOOKUP($A287,csapatok!$A:$CN,AQ$320,FALSE))-6),'csapat-ranglista'!$A:$FP,AQ$321,FALSE)/8,VLOOKUP(VLOOKUP($A287,csapatok!$A:$CN,AQ$320,FALSE),'csapat-ranglista'!$A:$FP,AQ$321,FALSE)/4),0)</f>
        <v>0</v>
      </c>
      <c r="AR287" s="223">
        <f>IFERROR(IF(RIGHT(VLOOKUP($A287,csapatok!$A:$CN,AR$320,FALSE),5)="Csere",VLOOKUP(LEFT(VLOOKUP($A287,csapatok!$A:$CN,AR$320,FALSE),LEN(VLOOKUP($A287,csapatok!$A:$CN,AR$320,FALSE))-6),'csapat-ranglista'!$A:$FP,AR$321,FALSE)/8,VLOOKUP(VLOOKUP($A287,csapatok!$A:$CN,AR$320,FALSE),'csapat-ranglista'!$A:$FP,AR$321,FALSE)/4),0)</f>
        <v>0</v>
      </c>
      <c r="AS287" s="223">
        <f>IFERROR(IF(RIGHT(VLOOKUP($A287,csapatok!$A:$CN,AS$320,FALSE),5)="Csere",VLOOKUP(LEFT(VLOOKUP($A287,csapatok!$A:$CN,AS$320,FALSE),LEN(VLOOKUP($A287,csapatok!$A:$CN,AS$320,FALSE))-6),'csapat-ranglista'!$A:$FP,AS$321,FALSE)/8,VLOOKUP(VLOOKUP($A287,csapatok!$A:$CN,AS$320,FALSE),'csapat-ranglista'!$A:$FP,AS$321,FALSE)/4),0)</f>
        <v>0</v>
      </c>
      <c r="AT287" s="223">
        <f>IFERROR(IF(RIGHT(VLOOKUP($A287,csapatok!$A:$CN,AT$320,FALSE),5)="Csere",VLOOKUP(LEFT(VLOOKUP($A287,csapatok!$A:$CN,AT$320,FALSE),LEN(VLOOKUP($A287,csapatok!$A:$CN,AT$320,FALSE))-6),'csapat-ranglista'!$A:$FP,AT$321,FALSE)/8,VLOOKUP(VLOOKUP($A287,csapatok!$A:$CN,AT$320,FALSE),'csapat-ranglista'!$A:$FP,AT$321,FALSE)/4),0)</f>
        <v>0</v>
      </c>
      <c r="AU287" s="223">
        <f>IFERROR(IF(RIGHT(VLOOKUP($A287,csapatok!$A:$CN,AU$320,FALSE),5)="Csere",VLOOKUP(LEFT(VLOOKUP($A287,csapatok!$A:$CN,AU$320,FALSE),LEN(VLOOKUP($A287,csapatok!$A:$CN,AU$320,FALSE))-6),'csapat-ranglista'!$A:$FP,AU$321,FALSE)/8,VLOOKUP(VLOOKUP($A287,csapatok!$A:$CN,AU$320,FALSE),'csapat-ranglista'!$A:$FP,AU$321,FALSE)/4),0)</f>
        <v>0</v>
      </c>
      <c r="AV287" s="223">
        <f>IFERROR(IF(RIGHT(VLOOKUP($A287,csapatok!$A:$CN,AV$320,FALSE),5)="Csere",VLOOKUP(LEFT(VLOOKUP($A287,csapatok!$A:$CN,AV$320,FALSE),LEN(VLOOKUP($A287,csapatok!$A:$CN,AV$320,FALSE))-6),'csapat-ranglista'!$A:$FP,AV$321,FALSE)/8,VLOOKUP(VLOOKUP($A287,csapatok!$A:$CN,AV$320,FALSE),'csapat-ranglista'!$A:$FP,AV$321,FALSE)/4),0)</f>
        <v>0</v>
      </c>
      <c r="AW287" s="223">
        <f>IFERROR(IF(RIGHT(VLOOKUP($A287,csapatok!$A:$CN,AW$320,FALSE),5)="Csere",VLOOKUP(LEFT(VLOOKUP($A287,csapatok!$A:$CN,AW$320,FALSE),LEN(VLOOKUP($A287,csapatok!$A:$CN,AW$320,FALSE))-6),'csapat-ranglista'!$A:$FP,AW$321,FALSE)/8,VLOOKUP(VLOOKUP($A287,csapatok!$A:$CN,AW$320,FALSE),'csapat-ranglista'!$A:$FP,AW$321,FALSE)/4),0)</f>
        <v>0</v>
      </c>
      <c r="AX287" s="223">
        <f>IFERROR(IF(RIGHT(VLOOKUP($A287,csapatok!$A:$CN,AX$320,FALSE),5)="Csere",VLOOKUP(LEFT(VLOOKUP($A287,csapatok!$A:$CN,AX$320,FALSE),LEN(VLOOKUP($A287,csapatok!$A:$CN,AX$320,FALSE))-6),'csapat-ranglista'!$A:$FP,AX$321,FALSE)/8,VLOOKUP(VLOOKUP($A287,csapatok!$A:$CN,AX$320,FALSE),'csapat-ranglista'!$A:$FP,AX$321,FALSE)/4),0)</f>
        <v>0</v>
      </c>
      <c r="AY287" s="223">
        <f>IFERROR(IF(RIGHT(VLOOKUP($A287,csapatok!$A:$NN,AY$320,FALSE),5)="Csere",VLOOKUP(LEFT(VLOOKUP($A287,csapatok!$A:$NN,AY$320,FALSE),LEN(VLOOKUP($A287,csapatok!$A:$NN,AY$320,FALSE))-6),'csapat-ranglista'!$A:$FP,AY$321,FALSE)/8,VLOOKUP(VLOOKUP($A287,csapatok!$A:$NN,AY$320,FALSE),'csapat-ranglista'!$A:$FP,AY$321,FALSE)/4),0)</f>
        <v>0</v>
      </c>
      <c r="AZ287" s="223">
        <f>IFERROR(IF(RIGHT(VLOOKUP($A287,csapatok!$A:$NN,AZ$320,FALSE),5)="Csere",VLOOKUP(LEFT(VLOOKUP($A287,csapatok!$A:$NN,AZ$320,FALSE),LEN(VLOOKUP($A287,csapatok!$A:$NN,AZ$320,FALSE))-6),'csapat-ranglista'!$A:$FP,AZ$321,FALSE)/8,VLOOKUP(VLOOKUP($A287,csapatok!$A:$NN,AZ$320,FALSE),'csapat-ranglista'!$A:$FP,AZ$321,FALSE)/4),0)</f>
        <v>0</v>
      </c>
      <c r="BA287" s="223">
        <f>IFERROR(IF(RIGHT(VLOOKUP($A287,csapatok!$A:$NN,BA$320,FALSE),5)="Csere",VLOOKUP(LEFT(VLOOKUP($A287,csapatok!$A:$NN,BA$320,FALSE),LEN(VLOOKUP($A287,csapatok!$A:$NN,BA$320,FALSE))-6),'csapat-ranglista'!$A:$FP,BA$321,FALSE)/8,VLOOKUP(VLOOKUP($A287,csapatok!$A:$NN,BA$320,FALSE),'csapat-ranglista'!$A:$FP,BA$321,FALSE)/4),0)</f>
        <v>0</v>
      </c>
      <c r="BB287" s="223">
        <f>IFERROR(IF(RIGHT(VLOOKUP($A287,csapatok!$A:$NN,BB$320,FALSE),5)="Csere",VLOOKUP(LEFT(VLOOKUP($A287,csapatok!$A:$NN,BB$320,FALSE),LEN(VLOOKUP($A287,csapatok!$A:$NN,BB$320,FALSE))-6),'csapat-ranglista'!$A:$FP,BB$321,FALSE)/8,VLOOKUP(VLOOKUP($A287,csapatok!$A:$NN,BB$320,FALSE),'csapat-ranglista'!$A:$FP,BB$321,FALSE)/4),0)</f>
        <v>0</v>
      </c>
      <c r="BC287" s="224">
        <f>versenyek!$ES$11*IFERROR(VLOOKUP(VLOOKUP($A287,versenyek!ER:ET,3,FALSE),szabalyok!$A$16:$B$23,2,FALSE)/4,0)</f>
        <v>0</v>
      </c>
      <c r="BD287" s="224">
        <f>versenyek!$EV$11*IFERROR(VLOOKUP(VLOOKUP($A287,versenyek!EU:EW,3,FALSE),szabalyok!$A$16:$B$23,2,FALSE)/4,0)</f>
        <v>0</v>
      </c>
      <c r="BE287" s="223">
        <f>IFERROR(IF(RIGHT(VLOOKUP($A287,csapatok!$A:$NN,BE$320,FALSE),5)="Csere",VLOOKUP(LEFT(VLOOKUP($A287,csapatok!$A:$NN,BE$320,FALSE),LEN(VLOOKUP($A287,csapatok!$A:$NN,BE$320,FALSE))-6),'csapat-ranglista'!$A:$FP,BE$321,FALSE)/8,VLOOKUP(VLOOKUP($A287,csapatok!$A:$NN,BE$320,FALSE),'csapat-ranglista'!$A:$FP,BE$321,FALSE)/4),0)</f>
        <v>0</v>
      </c>
      <c r="BF287" s="223">
        <f>IFERROR(IF(RIGHT(VLOOKUP($A287,csapatok!$A:$NN,BF$320,FALSE),5)="Csere",VLOOKUP(LEFT(VLOOKUP($A287,csapatok!$A:$NN,BF$320,FALSE),LEN(VLOOKUP($A287,csapatok!$A:$NN,BF$320,FALSE))-6),'csapat-ranglista'!$A:$FP,BF$321,FALSE)/8,VLOOKUP(VLOOKUP($A287,csapatok!$A:$NN,BF$320,FALSE),'csapat-ranglista'!$A:$FP,BF$321,FALSE)/4),0)</f>
        <v>0</v>
      </c>
      <c r="BG287" s="223">
        <f>IFERROR(IF(RIGHT(VLOOKUP($A287,csapatok!$A:$NN,BG$320,FALSE),5)="Csere",VLOOKUP(LEFT(VLOOKUP($A287,csapatok!$A:$NN,BG$320,FALSE),LEN(VLOOKUP($A287,csapatok!$A:$NN,BG$320,FALSE))-6),'csapat-ranglista'!$A:$FP,BG$321,FALSE)/8,VLOOKUP(VLOOKUP($A287,csapatok!$A:$NN,BG$320,FALSE),'csapat-ranglista'!$A:$FP,BG$321,FALSE)/4),0)</f>
        <v>0</v>
      </c>
      <c r="BH287" s="223">
        <f>IFERROR(IF(RIGHT(VLOOKUP($A287,csapatok!$A:$NN,BH$320,FALSE),5)="Csere",VLOOKUP(LEFT(VLOOKUP($A287,csapatok!$A:$NN,BH$320,FALSE),LEN(VLOOKUP($A287,csapatok!$A:$NN,BH$320,FALSE))-6),'csapat-ranglista'!$A:$FP,BH$321,FALSE)/8,VLOOKUP(VLOOKUP($A287,csapatok!$A:$NN,BH$320,FALSE),'csapat-ranglista'!$A:$FP,BH$321,FALSE)/4),0)</f>
        <v>0</v>
      </c>
      <c r="BI287" s="223">
        <f>IFERROR(IF(RIGHT(VLOOKUP($A287,csapatok!$A:$NN,BI$320,FALSE),5)="Csere",VLOOKUP(LEFT(VLOOKUP($A287,csapatok!$A:$NN,BI$320,FALSE),LEN(VLOOKUP($A287,csapatok!$A:$NN,BI$320,FALSE))-6),'csapat-ranglista'!$A:$FP,BI$321,FALSE)/8,VLOOKUP(VLOOKUP($A287,csapatok!$A:$NN,BI$320,FALSE),'csapat-ranglista'!$A:$FP,BI$321,FALSE)/4),0)</f>
        <v>0</v>
      </c>
      <c r="BJ287" s="223">
        <f>IFERROR(IF(RIGHT(VLOOKUP($A287,csapatok!$A:$NN,BJ$320,FALSE),5)="Csere",VLOOKUP(LEFT(VLOOKUP($A287,csapatok!$A:$NN,BJ$320,FALSE),LEN(VLOOKUP($A287,csapatok!$A:$NN,BJ$320,FALSE))-6),'csapat-ranglista'!$A:$FP,BJ$321,FALSE)/8,VLOOKUP(VLOOKUP($A287,csapatok!$A:$NN,BJ$320,FALSE),'csapat-ranglista'!$A:$FP,BJ$321,FALSE)/4),0)</f>
        <v>0</v>
      </c>
      <c r="BK287" s="223">
        <f>IFERROR(IF(RIGHT(VLOOKUP($A287,csapatok!$A:$NN,BK$320,FALSE),5)="Csere",VLOOKUP(LEFT(VLOOKUP($A287,csapatok!$A:$NN,BK$320,FALSE),LEN(VLOOKUP($A287,csapatok!$A:$NN,BK$320,FALSE))-6),'csapat-ranglista'!$A:$FP,BK$321,FALSE)/8,VLOOKUP(VLOOKUP($A287,csapatok!$A:$NN,BK$320,FALSE),'csapat-ranglista'!$A:$FP,BK$321,FALSE)/4),0)</f>
        <v>0</v>
      </c>
      <c r="BL287" s="223">
        <f>IFERROR(IF(RIGHT(VLOOKUP($A287,csapatok!$A:$NN,BL$320,FALSE),5)="Csere",VLOOKUP(LEFT(VLOOKUP($A287,csapatok!$A:$NN,BL$320,FALSE),LEN(VLOOKUP($A287,csapatok!$A:$NN,BL$320,FALSE))-6),'csapat-ranglista'!$A:$FP,BL$321,FALSE)/8,VLOOKUP(VLOOKUP($A287,csapatok!$A:$NN,BL$320,FALSE),'csapat-ranglista'!$A:$FP,BL$321,FALSE)/4),0)</f>
        <v>0</v>
      </c>
      <c r="BM287" s="223">
        <f>IFERROR(IF(RIGHT(VLOOKUP($A287,csapatok!$A:$NN,BM$320,FALSE),5)="Csere",VLOOKUP(LEFT(VLOOKUP($A287,csapatok!$A:$NN,BM$320,FALSE),LEN(VLOOKUP($A287,csapatok!$A:$NN,BM$320,FALSE))-6),'csapat-ranglista'!$A:$FP,BM$321,FALSE)/8,VLOOKUP(VLOOKUP($A287,csapatok!$A:$NN,BM$320,FALSE),'csapat-ranglista'!$A:$FP,BM$321,FALSE)/4),0)</f>
        <v>0</v>
      </c>
      <c r="BN287" s="223">
        <f>IFERROR(IF(RIGHT(VLOOKUP($A287,csapatok!$A:$NN,BN$320,FALSE),5)="Csere",VLOOKUP(LEFT(VLOOKUP($A287,csapatok!$A:$NN,BN$320,FALSE),LEN(VLOOKUP($A287,csapatok!$A:$NN,BN$320,FALSE))-6),'csapat-ranglista'!$A:$FP,BN$321,FALSE)/8,VLOOKUP(VLOOKUP($A287,csapatok!$A:$NN,BN$320,FALSE),'csapat-ranglista'!$A:$FP,BN$321,FALSE)/4),0)</f>
        <v>0</v>
      </c>
      <c r="BO287" s="223">
        <f>IFERROR(IF(RIGHT(VLOOKUP($A287,csapatok!$A:$NN,BO$320,FALSE),5)="Csere",VLOOKUP(LEFT(VLOOKUP($A287,csapatok!$A:$NN,BO$320,FALSE),LEN(VLOOKUP($A287,csapatok!$A:$NN,BO$320,FALSE))-6),'csapat-ranglista'!$A:$FP,BO$321,FALSE)/8,VLOOKUP(VLOOKUP($A287,csapatok!$A:$NN,BO$320,FALSE),'csapat-ranglista'!$A:$FP,BO$321,FALSE)/4),0)</f>
        <v>0</v>
      </c>
      <c r="BP287" s="223">
        <f>IFERROR(IF(RIGHT(VLOOKUP($A287,csapatok!$A:$NN,BP$320,FALSE),5)="Csere",VLOOKUP(LEFT(VLOOKUP($A287,csapatok!$A:$NN,BP$320,FALSE),LEN(VLOOKUP($A287,csapatok!$A:$NN,BP$320,FALSE))-6),'csapat-ranglista'!$A:$FP,BP$321,FALSE)/8,VLOOKUP(VLOOKUP($A287,csapatok!$A:$NN,BP$320,FALSE),'csapat-ranglista'!$A:$FP,BP$321,FALSE)/4),0)</f>
        <v>0</v>
      </c>
      <c r="BQ287" s="223">
        <f>IFERROR(IF(RIGHT(VLOOKUP($A287,csapatok!$A:$NN,BQ$320,FALSE),5)="Csere",VLOOKUP(LEFT(VLOOKUP($A287,csapatok!$A:$NN,BQ$320,FALSE),LEN(VLOOKUP($A287,csapatok!$A:$NN,BQ$320,FALSE))-6),'csapat-ranglista'!$A:$FP,BQ$321,FALSE)/8,VLOOKUP(VLOOKUP($A287,csapatok!$A:$NN,BQ$320,FALSE),'csapat-ranglista'!$A:$FP,BQ$321,FALSE)/4),0)</f>
        <v>0</v>
      </c>
      <c r="BR287" s="223">
        <f>IFERROR(IF(RIGHT(VLOOKUP($A287,csapatok!$A:$NN,BR$320,FALSE),5)="Csere",VLOOKUP(LEFT(VLOOKUP($A287,csapatok!$A:$NN,BR$320,FALSE),LEN(VLOOKUP($A287,csapatok!$A:$NN,BR$320,FALSE))-6),'csapat-ranglista'!$A:$FP,BR$321,FALSE)/8,VLOOKUP(VLOOKUP($A287,csapatok!$A:$NN,BR$320,FALSE),'csapat-ranglista'!$A:$FP,BR$321,FALSE)/4),0)</f>
        <v>0</v>
      </c>
      <c r="BS287" s="223">
        <f>IFERROR(IF(RIGHT(VLOOKUP($A287,csapatok!$A:$NN,BS$320,FALSE),5)="Csere",VLOOKUP(LEFT(VLOOKUP($A287,csapatok!$A:$NN,BS$320,FALSE),LEN(VLOOKUP($A287,csapatok!$A:$NN,BS$320,FALSE))-6),'csapat-ranglista'!$A:$FP,BS$321,FALSE)/8,VLOOKUP(VLOOKUP($A287,csapatok!$A:$NN,BS$320,FALSE),'csapat-ranglista'!$A:$FP,BS$321,FALSE)/4),0)</f>
        <v>0</v>
      </c>
      <c r="BT287" s="223">
        <f>IFERROR(IF(RIGHT(VLOOKUP($A287,csapatok!$A:$NN,BT$320,FALSE),5)="Csere",VLOOKUP(LEFT(VLOOKUP($A287,csapatok!$A:$NN,BT$320,FALSE),LEN(VLOOKUP($A287,csapatok!$A:$NN,BT$320,FALSE))-6),'csapat-ranglista'!$A:$FP,BT$321,FALSE)/8,VLOOKUP(VLOOKUP($A287,csapatok!$A:$NN,BT$320,FALSE),'csapat-ranglista'!$A:$FP,BT$321,FALSE)/4),0)</f>
        <v>0</v>
      </c>
      <c r="BU287" s="223">
        <f>IFERROR(IF(RIGHT(VLOOKUP($A287,csapatok!$A:$NN,BU$320,FALSE),5)="Csere",VLOOKUP(LEFT(VLOOKUP($A287,csapatok!$A:$NN,BU$320,FALSE),LEN(VLOOKUP($A287,csapatok!$A:$NN,BU$320,FALSE))-6),'csapat-ranglista'!$A:$FP,BU$321,FALSE)/8,VLOOKUP(VLOOKUP($A287,csapatok!$A:$NN,BU$320,FALSE),'csapat-ranglista'!$A:$FP,BU$321,FALSE)/4),0)</f>
        <v>0</v>
      </c>
      <c r="BV287" s="223">
        <f>IFERROR(IF(RIGHT(VLOOKUP($A287,csapatok!$A:$NN,BV$320,FALSE),5)="Csere",VLOOKUP(LEFT(VLOOKUP($A287,csapatok!$A:$NN,BV$320,FALSE),LEN(VLOOKUP($A287,csapatok!$A:$NN,BV$320,FALSE))-6),'csapat-ranglista'!$A:$FP,BV$321,FALSE)/8,VLOOKUP(VLOOKUP($A287,csapatok!$A:$NN,BV$320,FALSE),'csapat-ranglista'!$A:$FP,BV$321,FALSE)/4),0)</f>
        <v>0</v>
      </c>
      <c r="BW287" s="223">
        <f>IFERROR(IF(RIGHT(VLOOKUP($A287,csapatok!$A:$NN,BW$320,FALSE),5)="Csere",VLOOKUP(LEFT(VLOOKUP($A287,csapatok!$A:$NN,BW$320,FALSE),LEN(VLOOKUP($A287,csapatok!$A:$NN,BW$320,FALSE))-6),'csapat-ranglista'!$A:$FP,BW$321,FALSE)/8,VLOOKUP(VLOOKUP($A287,csapatok!$A:$NN,BW$320,FALSE),'csapat-ranglista'!$A:$FP,BW$321,FALSE)/4),0)</f>
        <v>0</v>
      </c>
      <c r="BX287" s="223">
        <f>IFERROR(IF(RIGHT(VLOOKUP($A287,csapatok!$A:$NN,BX$320,FALSE),5)="Csere",VLOOKUP(LEFT(VLOOKUP($A287,csapatok!$A:$NN,BX$320,FALSE),LEN(VLOOKUP($A287,csapatok!$A:$NN,BX$320,FALSE))-6),'csapat-ranglista'!$A:$FP,BX$321,FALSE)/8,VLOOKUP(VLOOKUP($A287,csapatok!$A:$NN,BX$320,FALSE),'csapat-ranglista'!$A:$FP,BX$321,FALSE)/4),0)</f>
        <v>0</v>
      </c>
      <c r="BY287" s="223">
        <f>IFERROR(IF(RIGHT(VLOOKUP($A287,csapatok!$A:$NN,BY$320,FALSE),5)="Csere",VLOOKUP(LEFT(VLOOKUP($A287,csapatok!$A:$NN,BY$320,FALSE),LEN(VLOOKUP($A287,csapatok!$A:$NN,BY$320,FALSE))-6),'csapat-ranglista'!$A:$FP,BY$321,FALSE)/8,VLOOKUP(VLOOKUP($A287,csapatok!$A:$NN,BY$320,FALSE),'csapat-ranglista'!$A:$FP,BY$321,FALSE)/4),0)</f>
        <v>0</v>
      </c>
      <c r="BZ287" s="223">
        <f>IFERROR(IF(RIGHT(VLOOKUP($A287,csapatok!$A:$NN,BZ$320,FALSE),5)="Csere",VLOOKUP(LEFT(VLOOKUP($A287,csapatok!$A:$NN,BZ$320,FALSE),LEN(VLOOKUP($A287,csapatok!$A:$NN,BZ$320,FALSE))-6),'csapat-ranglista'!$A:$FP,BZ$321,FALSE)/8,VLOOKUP(VLOOKUP($A287,csapatok!$A:$NN,BZ$320,FALSE),'csapat-ranglista'!$A:$FP,BZ$321,FALSE)/4),0)</f>
        <v>0</v>
      </c>
      <c r="CA287" s="223">
        <f>IFERROR(IF(RIGHT(VLOOKUP($A287,csapatok!$A:$NN,CA$320,FALSE),5)="Csere",VLOOKUP(LEFT(VLOOKUP($A287,csapatok!$A:$NN,CA$320,FALSE),LEN(VLOOKUP($A287,csapatok!$A:$NN,CA$320,FALSE))-6),'csapat-ranglista'!$A:$FP,CA$321,FALSE)/8,VLOOKUP(VLOOKUP($A287,csapatok!$A:$NN,CA$320,FALSE),'csapat-ranglista'!$A:$FP,CA$321,FALSE)/4),0)</f>
        <v>0</v>
      </c>
      <c r="CB287" s="223">
        <f>IFERROR(IF(RIGHT(VLOOKUP($A287,csapatok!$A:$NN,CB$320,FALSE),5)="Csere",VLOOKUP(LEFT(VLOOKUP($A287,csapatok!$A:$NN,CB$320,FALSE),LEN(VLOOKUP($A287,csapatok!$A:$NN,CB$320,FALSE))-6),'csapat-ranglista'!$A:$FP,CB$321,FALSE)/8,VLOOKUP(VLOOKUP($A287,csapatok!$A:$NN,CB$320,FALSE),'csapat-ranglista'!$A:$FP,CB$321,FALSE)/4),0)</f>
        <v>0</v>
      </c>
      <c r="CC287" s="223">
        <f>IFERROR(IF(RIGHT(VLOOKUP($A287,csapatok!$A:$NN,CC$320,FALSE),5)="Csere",VLOOKUP(LEFT(VLOOKUP($A287,csapatok!$A:$NN,CC$320,FALSE),LEN(VLOOKUP($A287,csapatok!$A:$NN,CC$320,FALSE))-6),'csapat-ranglista'!$A:$FP,CC$321,FALSE)/8,VLOOKUP(VLOOKUP($A287,csapatok!$A:$NN,CC$320,FALSE),'csapat-ranglista'!$A:$FP,CC$321,FALSE)/4),0)</f>
        <v>0</v>
      </c>
      <c r="CD287" s="223">
        <f>IFERROR(IF(RIGHT(VLOOKUP($A287,csapatok!$A:$NN,CD$320,FALSE),5)="Csere",VLOOKUP(LEFT(VLOOKUP($A287,csapatok!$A:$NN,CD$320,FALSE),LEN(VLOOKUP($A287,csapatok!$A:$NN,CD$320,FALSE))-6),'csapat-ranglista'!$A:$FP,CD$321,FALSE)/8,VLOOKUP(VLOOKUP($A287,csapatok!$A:$NN,CD$320,FALSE),'csapat-ranglista'!$A:$FP,CD$321,FALSE)/4),0)</f>
        <v>0</v>
      </c>
      <c r="CE287" s="223">
        <f>IFERROR(IF(RIGHT(VLOOKUP($A287,csapatok!$A:$NN,CE$320,FALSE),5)="Csere",VLOOKUP(LEFT(VLOOKUP($A287,csapatok!$A:$NN,CE$320,FALSE),LEN(VLOOKUP($A287,csapatok!$A:$NN,CE$320,FALSE))-6),'csapat-ranglista'!$A:$FP,CE$321,FALSE)/8,VLOOKUP(VLOOKUP($A287,csapatok!$A:$NN,CE$320,FALSE),'csapat-ranglista'!$A:$FP,CE$321,FALSE)/4),0)</f>
        <v>0</v>
      </c>
      <c r="CF287" s="223">
        <f>IFERROR(IF(RIGHT(VLOOKUP($A287,csapatok!$A:$NN,CF$320,FALSE),5)="Csere",VLOOKUP(LEFT(VLOOKUP($A287,csapatok!$A:$NN,CF$320,FALSE),LEN(VLOOKUP($A287,csapatok!$A:$NN,CF$320,FALSE))-6),'csapat-ranglista'!$A:$FP,CF$321,FALSE)/8,VLOOKUP(VLOOKUP($A287,csapatok!$A:$NN,CF$320,FALSE),'csapat-ranglista'!$A:$FP,CF$321,FALSE)/4),0)</f>
        <v>0</v>
      </c>
      <c r="CG287" s="223">
        <f>IFERROR(IF(RIGHT(VLOOKUP($A287,csapatok!$A:$NN,CG$320,FALSE),5)="Csere",VLOOKUP(LEFT(VLOOKUP($A287,csapatok!$A:$NN,CG$320,FALSE),LEN(VLOOKUP($A287,csapatok!$A:$NN,CG$320,FALSE))-6),'csapat-ranglista'!$A:$FP,CG$321,FALSE)/8,VLOOKUP(VLOOKUP($A287,csapatok!$A:$NN,CG$320,FALSE),'csapat-ranglista'!$A:$FP,CG$321,FALSE)/4),0)</f>
        <v>0</v>
      </c>
      <c r="CH287" s="223">
        <f>IFERROR(IF(RIGHT(VLOOKUP($A287,csapatok!$A:$NN,CH$320,FALSE),5)="Csere",VLOOKUP(LEFT(VLOOKUP($A287,csapatok!$A:$NN,CH$320,FALSE),LEN(VLOOKUP($A287,csapatok!$A:$NN,CH$320,FALSE))-6),'csapat-ranglista'!$A:$FP,CH$321,FALSE)/8,VLOOKUP(VLOOKUP($A287,csapatok!$A:$NN,CH$320,FALSE),'csapat-ranglista'!$A:$FP,CH$321,FALSE)/4),0)</f>
        <v>0</v>
      </c>
      <c r="CI287" s="223">
        <f>IFERROR(IF(RIGHT(VLOOKUP($A287,csapatok!$A:$NN,CI$320,FALSE),5)="Csere",VLOOKUP(LEFT(VLOOKUP($A287,csapatok!$A:$NN,CI$320,FALSE),LEN(VLOOKUP($A287,csapatok!$A:$NN,CI$320,FALSE))-6),'csapat-ranglista'!$A:$FP,CI$321,FALSE)/8,VLOOKUP(VLOOKUP($A287,csapatok!$A:$NN,CI$320,FALSE),'csapat-ranglista'!$A:$FP,CI$321,FALSE)/4),0)</f>
        <v>0</v>
      </c>
      <c r="CJ287" s="224">
        <f>versenyek!$IQ$11*IFERROR(VLOOKUP(VLOOKUP($A287,versenyek!IP:IR,3,FALSE),szabalyok!$A$16:$B$23,2,FALSE)/4,0)</f>
        <v>0</v>
      </c>
      <c r="CK287" s="224">
        <f>versenyek!$IT$11*IFERROR(VLOOKUP(VLOOKUP($A287,versenyek!IS:IU,3,FALSE),szabalyok!$A$16:$B$23,2,FALSE)/4,0)</f>
        <v>0</v>
      </c>
      <c r="CL287" s="223">
        <f>IFERROR(IF(RIGHT(VLOOKUP($A287,csapatok!$A:$NN,CL$320,FALSE),5)="Csere",VLOOKUP(LEFT(VLOOKUP($A287,csapatok!$A:$NN,CL$320,FALSE),LEN(VLOOKUP($A287,csapatok!$A:$NN,CL$320,FALSE))-6),'csapat-ranglista'!$A:$FP,CL$321,FALSE)/8,VLOOKUP(VLOOKUP($A287,csapatok!$A:$NN,CL$320,FALSE),'csapat-ranglista'!$A:$FP,CL$321,FALSE)/4),0)</f>
        <v>0</v>
      </c>
      <c r="CM287" s="223">
        <f>IFERROR(IF(RIGHT(VLOOKUP($A287,csapatok!$A:$NN,CM$320,FALSE),5)="Csere",VLOOKUP(LEFT(VLOOKUP($A287,csapatok!$A:$NN,CM$320,FALSE),LEN(VLOOKUP($A287,csapatok!$A:$NN,CM$320,FALSE))-6),'csapat-ranglista'!$A:$FP,CM$321,FALSE)/8,VLOOKUP(VLOOKUP($A287,csapatok!$A:$NN,CM$320,FALSE),'csapat-ranglista'!$A:$FP,CM$321,FALSE)/4),0)</f>
        <v>0</v>
      </c>
      <c r="CN287" s="223">
        <f>IFERROR(IF(RIGHT(VLOOKUP($A287,csapatok!$A:$NN,CN$320,FALSE),5)="Csere",VLOOKUP(LEFT(VLOOKUP($A287,csapatok!$A:$NN,CN$320,FALSE),LEN(VLOOKUP($A287,csapatok!$A:$NN,CN$320,FALSE))-6),'csapat-ranglista'!$A:$FP,CN$321,FALSE)/8,VLOOKUP(VLOOKUP($A287,csapatok!$A:$NN,CN$320,FALSE),'csapat-ranglista'!$A:$FP,CN$321,FALSE)/4),0)</f>
        <v>0</v>
      </c>
      <c r="CO287" s="223">
        <f>IFERROR(IF(RIGHT(VLOOKUP($A287,csapatok!$A:$NN,CO$320,FALSE),5)="Csere",VLOOKUP(LEFT(VLOOKUP($A287,csapatok!$A:$NN,CO$320,FALSE),LEN(VLOOKUP($A287,csapatok!$A:$NN,CO$320,FALSE))-6),'csapat-ranglista'!$A:$FP,CO$321,FALSE)/8,VLOOKUP(VLOOKUP($A287,csapatok!$A:$NN,CO$320,FALSE),'csapat-ranglista'!$A:$FP,CO$321,FALSE)/4),0)</f>
        <v>0</v>
      </c>
      <c r="CP287" s="223">
        <f>IFERROR(IF(RIGHT(VLOOKUP($A287,csapatok!$A:$NN,CP$320,FALSE),5)="Csere",VLOOKUP(LEFT(VLOOKUP($A287,csapatok!$A:$NN,CP$320,FALSE),LEN(VLOOKUP($A287,csapatok!$A:$NN,CP$320,FALSE))-6),'csapat-ranglista'!$A:$FP,CP$321,FALSE)/8,VLOOKUP(VLOOKUP($A287,csapatok!$A:$NN,CP$320,FALSE),'csapat-ranglista'!$A:$FP,CP$321,FALSE)/4),0)</f>
        <v>0</v>
      </c>
      <c r="CQ287" s="223">
        <f>IFERROR(IF(RIGHT(VLOOKUP($A287,csapatok!$A:$NN,CQ$320,FALSE),5)="Csere",VLOOKUP(LEFT(VLOOKUP($A287,csapatok!$A:$NN,CQ$320,FALSE),LEN(VLOOKUP($A287,csapatok!$A:$NN,CQ$320,FALSE))-6),'csapat-ranglista'!$A:$FP,CQ$321,FALSE)/8,VLOOKUP(VLOOKUP($A287,csapatok!$A:$NN,CQ$320,FALSE),'csapat-ranglista'!$A:$FP,CQ$321,FALSE)/4),0)</f>
        <v>0</v>
      </c>
      <c r="CR287" s="223">
        <f>IFERROR(IF(RIGHT(VLOOKUP($A287,csapatok!$A:$NN,CR$320,FALSE),5)="Csere",VLOOKUP(LEFT(VLOOKUP($A287,csapatok!$A:$NN,CR$320,FALSE),LEN(VLOOKUP($A287,csapatok!$A:$NN,CR$320,FALSE))-6),'csapat-ranglista'!$A:$FP,CR$321,FALSE)/8,VLOOKUP(VLOOKUP($A287,csapatok!$A:$NN,CR$320,FALSE),'csapat-ranglista'!$A:$FP,CR$321,FALSE)/4),0)</f>
        <v>0</v>
      </c>
      <c r="CS287" s="223">
        <f>IFERROR(IF(RIGHT(VLOOKUP($A287,csapatok!$A:$NN,CS$320,FALSE),5)="Csere",VLOOKUP(LEFT(VLOOKUP($A287,csapatok!$A:$NN,CS$320,FALSE),LEN(VLOOKUP($A287,csapatok!$A:$NN,CS$320,FALSE))-6),'csapat-ranglista'!$A:$FP,CS$321,FALSE)/8,VLOOKUP(VLOOKUP($A287,csapatok!$A:$NN,CS$320,FALSE),'csapat-ranglista'!$A:$FP,CS$321,FALSE)/4),0)</f>
        <v>0</v>
      </c>
      <c r="CT287" s="223">
        <f>IFERROR(IF(RIGHT(VLOOKUP($A287,csapatok!$A:$NN,CT$320,FALSE),5)="Csere",VLOOKUP(LEFT(VLOOKUP($A287,csapatok!$A:$NN,CT$320,FALSE),LEN(VLOOKUP($A287,csapatok!$A:$NN,CT$320,FALSE))-6),'csapat-ranglista'!$A:$FP,CT$321,FALSE)/8,VLOOKUP(VLOOKUP($A287,csapatok!$A:$NN,CT$320,FALSE),'csapat-ranglista'!$A:$FP,CT$321,FALSE)/4),0)</f>
        <v>0</v>
      </c>
      <c r="CU287" s="223">
        <f>IFERROR(IF(RIGHT(VLOOKUP($A287,csapatok!$A:$NN,CU$320,FALSE),5)="Csere",VLOOKUP(LEFT(VLOOKUP($A287,csapatok!$A:$NN,CU$320,FALSE),LEN(VLOOKUP($A287,csapatok!$A:$NN,CU$320,FALSE))-6),'csapat-ranglista'!$A:$FP,CU$321,FALSE)/8,VLOOKUP(VLOOKUP($A287,csapatok!$A:$NN,CU$320,FALSE),'csapat-ranglista'!$A:$FP,CU$321,FALSE)/4),0)</f>
        <v>0</v>
      </c>
      <c r="CV287" s="223">
        <f>IFERROR(IF(RIGHT(VLOOKUP($A287,csapatok!$A:$NN,CV$320,FALSE),5)="Csere",VLOOKUP(LEFT(VLOOKUP($A287,csapatok!$A:$NN,CV$320,FALSE),LEN(VLOOKUP($A287,csapatok!$A:$NN,CV$320,FALSE))-6),'csapat-ranglista'!$A:$FP,CV$321,FALSE)/8,VLOOKUP(VLOOKUP($A287,csapatok!$A:$NN,CV$320,FALSE),'csapat-ranglista'!$A:$FP,CV$321,FALSE)/4),0)</f>
        <v>0</v>
      </c>
      <c r="CW287" s="223">
        <f>IFERROR(IF(RIGHT(VLOOKUP($A287,csapatok!$A:$NN,CW$320,FALSE),5)="Csere",VLOOKUP(LEFT(VLOOKUP($A287,csapatok!$A:$NN,CW$320,FALSE),LEN(VLOOKUP($A287,csapatok!$A:$NN,CW$320,FALSE))-6),'csapat-ranglista'!$A:$FP,CW$321,FALSE)/8,VLOOKUP(VLOOKUP($A287,csapatok!$A:$NN,CW$320,FALSE),'csapat-ranglista'!$A:$FP,CW$321,FALSE)/4),0)</f>
        <v>0</v>
      </c>
      <c r="CX287" s="223">
        <f>IFERROR(IF(RIGHT(VLOOKUP($A287,csapatok!$A:$NN,CX$320,FALSE),5)="Csere",VLOOKUP(LEFT(VLOOKUP($A287,csapatok!$A:$NN,CX$320,FALSE),LEN(VLOOKUP($A287,csapatok!$A:$NN,CX$320,FALSE))-6),'csapat-ranglista'!$A:$FP,CX$321,FALSE)/8,VLOOKUP(VLOOKUP($A287,csapatok!$A:$NN,CX$320,FALSE),'csapat-ranglista'!$A:$FP,CX$321,FALSE)/4),0)</f>
        <v>0</v>
      </c>
      <c r="CY287" s="223">
        <f>IFERROR(IF(RIGHT(VLOOKUP($A287,csapatok!$A:$NN,CY$320,FALSE),5)="Csere",VLOOKUP(LEFT(VLOOKUP($A287,csapatok!$A:$NN,CY$320,FALSE),LEN(VLOOKUP($A287,csapatok!$A:$NN,CY$320,FALSE))-6),'csapat-ranglista'!$A:$FP,CY$321,FALSE)/8,VLOOKUP(VLOOKUP($A287,csapatok!$A:$NN,CY$320,FALSE),'csapat-ranglista'!$A:$FP,CY$321,FALSE)/4),0)</f>
        <v>0</v>
      </c>
      <c r="CZ287" s="223">
        <f>IFERROR(IF(RIGHT(VLOOKUP($A287,csapatok!$A:$NN,CZ$320,FALSE),5)="Csere",VLOOKUP(LEFT(VLOOKUP($A287,csapatok!$A:$NN,CZ$320,FALSE),LEN(VLOOKUP($A287,csapatok!$A:$NN,CZ$320,FALSE))-6),'csapat-ranglista'!$A:$FP,CZ$321,FALSE)/8,VLOOKUP(VLOOKUP($A287,csapatok!$A:$NN,CZ$320,FALSE),'csapat-ranglista'!$A:$FP,CZ$321,FALSE)/4),0)</f>
        <v>0</v>
      </c>
      <c r="DA287" s="223">
        <f>IFERROR(IF(RIGHT(VLOOKUP($A287,csapatok!$A:$NN,DA$320,FALSE),5)="Csere",VLOOKUP(LEFT(VLOOKUP($A287,csapatok!$A:$NN,DA$320,FALSE),LEN(VLOOKUP($A287,csapatok!$A:$NN,DA$320,FALSE))-6),'csapat-ranglista'!$A:$FP,DA$321,FALSE)/8,VLOOKUP(VLOOKUP($A287,csapatok!$A:$NN,DA$320,FALSE),'csapat-ranglista'!$A:$FP,DA$321,FALSE)/4),0)</f>
        <v>0</v>
      </c>
      <c r="DB287" s="223">
        <f>IFERROR(IF(RIGHT(VLOOKUP($A287,csapatok!$A:$NN,DB$320,FALSE),5)="Csere",VLOOKUP(LEFT(VLOOKUP($A287,csapatok!$A:$NN,DB$320,FALSE),LEN(VLOOKUP($A287,csapatok!$A:$NN,DB$320,FALSE))-6),'csapat-ranglista'!$A:$FP,DB$321,FALSE)/8,VLOOKUP(VLOOKUP($A287,csapatok!$A:$NN,DB$320,FALSE),'csapat-ranglista'!$A:$FP,DB$321,FALSE)/4),0)</f>
        <v>0</v>
      </c>
      <c r="DC287" s="223">
        <f>IFERROR(IF(RIGHT(VLOOKUP($A287,csapatok!$A:$NN,DC$320,FALSE),5)="Csere",VLOOKUP(LEFT(VLOOKUP($A287,csapatok!$A:$NN,DC$320,FALSE),LEN(VLOOKUP($A287,csapatok!$A:$NN,DC$320,FALSE))-6),'csapat-ranglista'!$A:$FP,DC$321,FALSE)/8,VLOOKUP(VLOOKUP($A287,csapatok!$A:$NN,DC$320,FALSE),'csapat-ranglista'!$A:$FP,DC$321,FALSE)/4),0)</f>
        <v>0</v>
      </c>
      <c r="DD287" s="223">
        <f>IFERROR(IF(RIGHT(VLOOKUP($A287,csapatok!$A:$NN,DD$320,FALSE),5)="Csere",VLOOKUP(LEFT(VLOOKUP($A287,csapatok!$A:$NN,DD$320,FALSE),LEN(VLOOKUP($A287,csapatok!$A:$NN,DD$320,FALSE))-6),'csapat-ranglista'!$A:$FP,DD$321,FALSE)/8,VLOOKUP(VLOOKUP($A287,csapatok!$A:$NN,DD$320,FALSE),'csapat-ranglista'!$A:$FP,DD$321,FALSE)/4),0)</f>
        <v>0</v>
      </c>
      <c r="DE287" s="223">
        <f>IFERROR(IF(RIGHT(VLOOKUP($A287,csapatok!$A:$NN,DE$320,FALSE),5)="Csere",VLOOKUP(LEFT(VLOOKUP($A287,csapatok!$A:$NN,DE$320,FALSE),LEN(VLOOKUP($A287,csapatok!$A:$NN,DE$320,FALSE))-6),'csapat-ranglista'!$A:$FP,DE$321,FALSE)/8,VLOOKUP(VLOOKUP($A287,csapatok!$A:$NN,DE$320,FALSE),'csapat-ranglista'!$A:$FP,DE$321,FALSE)/4),0)</f>
        <v>0</v>
      </c>
      <c r="DF287" s="223">
        <f>IFERROR(IF(RIGHT(VLOOKUP($A287,csapatok!$A:$NN,DF$320,FALSE),5)="Csere",VLOOKUP(LEFT(VLOOKUP($A287,csapatok!$A:$NN,DF$320,FALSE),LEN(VLOOKUP($A287,csapatok!$A:$NN,DF$320,FALSE))-6),'csapat-ranglista'!$A:$FP,DF$321,FALSE)/8,VLOOKUP(VLOOKUP($A287,csapatok!$A:$NN,DF$320,FALSE),'csapat-ranglista'!$A:$FP,DF$321,FALSE)/4),0)</f>
        <v>0</v>
      </c>
      <c r="DG287" s="223">
        <f>IFERROR(IF(RIGHT(VLOOKUP($A287,csapatok!$A:$NN,DG$320,FALSE),5)="Csere",VLOOKUP(LEFT(VLOOKUP($A287,csapatok!$A:$NN,DG$320,FALSE),LEN(VLOOKUP($A287,csapatok!$A:$NN,DG$320,FALSE))-6),'csapat-ranglista'!$A:$FP,DG$321,FALSE)/8,VLOOKUP(VLOOKUP($A287,csapatok!$A:$NN,DG$320,FALSE),'csapat-ranglista'!$A:$FP,DG$321,FALSE)/4),0)</f>
        <v>0</v>
      </c>
      <c r="DH287" s="223">
        <f>IFERROR(IF(RIGHT(VLOOKUP($A287,csapatok!$A:$NN,DH$320,FALSE),5)="Csere",VLOOKUP(LEFT(VLOOKUP($A287,csapatok!$A:$NN,DH$320,FALSE),LEN(VLOOKUP($A287,csapatok!$A:$NN,DH$320,FALSE))-6),'csapat-ranglista'!$A:$FP,DH$321,FALSE)/8,VLOOKUP(VLOOKUP($A287,csapatok!$A:$NN,DH$320,FALSE),'csapat-ranglista'!$A:$FP,DH$321,FALSE)/4),0)</f>
        <v>0</v>
      </c>
      <c r="DI287" s="223">
        <f>IFERROR(IF(RIGHT(VLOOKUP($A287,csapatok!$A:$NN,DI$320,FALSE),5)="Csere",VLOOKUP(LEFT(VLOOKUP($A287,csapatok!$A:$NN,DI$320,FALSE),LEN(VLOOKUP($A287,csapatok!$A:$NN,DI$320,FALSE))-6),'csapat-ranglista'!$A:$FP,DI$321,FALSE)/8,VLOOKUP(VLOOKUP($A287,csapatok!$A:$NN,DI$320,FALSE),'csapat-ranglista'!$A:$FP,DI$321,FALSE)/4),0)</f>
        <v>0</v>
      </c>
      <c r="DJ287" s="223">
        <f>IFERROR(IF(RIGHT(VLOOKUP($A287,csapatok!$A:$NN,DJ$320,FALSE),5)="Csere",VLOOKUP(LEFT(VLOOKUP($A287,csapatok!$A:$NN,DJ$320,FALSE),LEN(VLOOKUP($A287,csapatok!$A:$NN,DJ$320,FALSE))-6),'csapat-ranglista'!$A:$FP,DJ$321,FALSE)/8,VLOOKUP(VLOOKUP($A287,csapatok!$A:$NN,DJ$320,FALSE),'csapat-ranglista'!$A:$FP,DJ$321,FALSE)/4),0)</f>
        <v>0</v>
      </c>
      <c r="DK287" s="223">
        <f>IFERROR(IF(RIGHT(VLOOKUP($A287,csapatok!$A:$NN,DK$320,FALSE),5)="Csere",VLOOKUP(LEFT(VLOOKUP($A287,csapatok!$A:$NN,DK$320,FALSE),LEN(VLOOKUP($A287,csapatok!$A:$NN,DK$320,FALSE))-6),'csapat-ranglista'!$A:$FP,DK$321,FALSE)/8,VLOOKUP(VLOOKUP($A287,csapatok!$A:$NN,DK$320,FALSE),'csapat-ranglista'!$A:$FP,DK$321,FALSE)/4),0)</f>
        <v>0</v>
      </c>
      <c r="DL287" s="223">
        <f>IFERROR(IF(RIGHT(VLOOKUP($A287,csapatok!$A:$NN,DL$320,FALSE),5)="Csere",VLOOKUP(LEFT(VLOOKUP($A287,csapatok!$A:$NN,DL$320,FALSE),LEN(VLOOKUP($A287,csapatok!$A:$NN,DL$320,FALSE))-6),'csapat-ranglista'!$A:$FP,DL$321,FALSE)/8,VLOOKUP(VLOOKUP($A287,csapatok!$A:$NN,DL$320,FALSE),'csapat-ranglista'!$A:$FP,DL$321,FALSE)/4),0)</f>
        <v>0</v>
      </c>
      <c r="DM287" s="223">
        <f>IFERROR(IF(RIGHT(VLOOKUP($A287,csapatok!$A:$NN,DM$320,FALSE),5)="Csere",VLOOKUP(LEFT(VLOOKUP($A287,csapatok!$A:$NN,DM$320,FALSE),LEN(VLOOKUP($A287,csapatok!$A:$NN,DM$320,FALSE))-6),'csapat-ranglista'!$A:$FP,DM$321,FALSE)/8,VLOOKUP(VLOOKUP($A287,csapatok!$A:$NN,DM$320,FALSE),'csapat-ranglista'!$A:$FP,DM$321,FALSE)/4),0)</f>
        <v>0</v>
      </c>
      <c r="DN287" s="223">
        <f>IFERROR(IF(RIGHT(VLOOKUP($A287,csapatok!$A:$NN,DN$320,FALSE),5)="Csere",VLOOKUP(LEFT(VLOOKUP($A287,csapatok!$A:$NN,DN$320,FALSE),LEN(VLOOKUP($A287,csapatok!$A:$NN,DN$320,FALSE))-6),'csapat-ranglista'!$A:$FP,DN$321,FALSE)/8,VLOOKUP(VLOOKUP($A287,csapatok!$A:$NN,DN$320,FALSE),'csapat-ranglista'!$A:$FP,DN$321,FALSE)/4),0)</f>
        <v>0</v>
      </c>
      <c r="DO287" s="224">
        <f>versenyek!$MF$11*IFERROR(VLOOKUP(VLOOKUP($A287,versenyek!ME:MG,3,FALSE),szabalyok!$A$16:$B$23,2,FALSE)/4,0)</f>
        <v>0</v>
      </c>
      <c r="DP287" s="224">
        <f>versenyek!$MI$11*IFERROR(VLOOKUP(VLOOKUP($A287,versenyek!MH:MJ,3,FALSE),szabalyok!$A$16:$B$23,2,FALSE)/4,0)</f>
        <v>0</v>
      </c>
      <c r="DQ287" s="223">
        <f>IFERROR(IF(RIGHT(VLOOKUP($A287,csapatok!$A:$NN,DQ$320,FALSE),5)="Csere",VLOOKUP(LEFT(VLOOKUP($A287,csapatok!$A:$NN,DQ$320,FALSE),LEN(VLOOKUP($A287,csapatok!$A:$NN,DQ$320,FALSE))-6),'csapat-ranglista'!$A:$FP,DQ$321,FALSE)/8,VLOOKUP(VLOOKUP($A287,csapatok!$A:$NN,DQ$320,FALSE),'csapat-ranglista'!$A:$FP,DQ$321,FALSE)/4),0)</f>
        <v>0</v>
      </c>
      <c r="DR287" s="223">
        <f>IFERROR(IF(RIGHT(VLOOKUP($A287,csapatok!$A:$NN,DR$320,FALSE),5)="Csere",VLOOKUP(LEFT(VLOOKUP($A287,csapatok!$A:$NN,DR$320,FALSE),LEN(VLOOKUP($A287,csapatok!$A:$NN,DR$320,FALSE))-6),'csapat-ranglista'!$A:$FP,DR$321,FALSE)/8,VLOOKUP(VLOOKUP($A287,csapatok!$A:$NN,DR$320,FALSE),'csapat-ranglista'!$A:$FP,DR$321,FALSE)/4),0)</f>
        <v>0</v>
      </c>
      <c r="DS287" s="223">
        <f>IFERROR(IF(RIGHT(VLOOKUP($A287,csapatok!$A:$NN,DS$320,FALSE),5)="Csere",VLOOKUP(LEFT(VLOOKUP($A287,csapatok!$A:$NN,DS$320,FALSE),LEN(VLOOKUP($A287,csapatok!$A:$NN,DS$320,FALSE))-6),'csapat-ranglista'!$A:$FP,DS$321,FALSE)/8,VLOOKUP(VLOOKUP($A287,csapatok!$A:$NN,DS$320,FALSE),'csapat-ranglista'!$A:$FP,DS$321,FALSE)/4),0)</f>
        <v>0</v>
      </c>
      <c r="DT287" s="223">
        <f>IFERROR(IF(RIGHT(VLOOKUP($A287,csapatok!$A:$NN,DT$320,FALSE),5)="Csere",VLOOKUP(LEFT(VLOOKUP($A287,csapatok!$A:$NN,DT$320,FALSE),LEN(VLOOKUP($A287,csapatok!$A:$NN,DT$320,FALSE))-6),'csapat-ranglista'!$A:$FP,DT$321,FALSE)/8,VLOOKUP(VLOOKUP($A287,csapatok!$A:$NN,DT$320,FALSE),'csapat-ranglista'!$A:$FP,DT$321,FALSE)/4),0)</f>
        <v>0</v>
      </c>
      <c r="DU287" s="223">
        <f>IFERROR(IF(RIGHT(VLOOKUP($A287,csapatok!$A:$NN,DU$320,FALSE),5)="Csere",VLOOKUP(LEFT(VLOOKUP($A287,csapatok!$A:$NN,DU$320,FALSE),LEN(VLOOKUP($A287,csapatok!$A:$NN,DU$320,FALSE))-6),'csapat-ranglista'!$A:$FP,DU$321,FALSE)/8,VLOOKUP(VLOOKUP($A287,csapatok!$A:$NN,DU$320,FALSE),'csapat-ranglista'!$A:$FP,DU$321,FALSE)/4),0)</f>
        <v>0</v>
      </c>
      <c r="DV287" s="223">
        <f>IFERROR(IF(RIGHT(VLOOKUP($A287,csapatok!$A:$NN,DV$320,FALSE),5)="Csere",VLOOKUP(LEFT(VLOOKUP($A287,csapatok!$A:$NN,DV$320,FALSE),LEN(VLOOKUP($A287,csapatok!$A:$NN,DV$320,FALSE))-6),'csapat-ranglista'!$A:$FP,DV$321,FALSE)/8,VLOOKUP(VLOOKUP($A287,csapatok!$A:$NN,DV$320,FALSE),'csapat-ranglista'!$A:$FP,DV$321,FALSE)/4),0)</f>
        <v>0</v>
      </c>
      <c r="DW287" s="223">
        <f>IFERROR(IF(RIGHT(VLOOKUP($A287,csapatok!$A:$NN,DW$320,FALSE),5)="Csere",VLOOKUP(LEFT(VLOOKUP($A287,csapatok!$A:$NN,DW$320,FALSE),LEN(VLOOKUP($A287,csapatok!$A:$NN,DW$320,FALSE))-6),'csapat-ranglista'!$A:$FP,DW$321,FALSE)/8,VLOOKUP(VLOOKUP($A287,csapatok!$A:$NN,DW$320,FALSE),'csapat-ranglista'!$A:$FP,DW$321,FALSE)/4),0)</f>
        <v>0</v>
      </c>
      <c r="DX287" s="223">
        <f>IFERROR(IF(RIGHT(VLOOKUP($A287,csapatok!$A:$NN,DX$320,FALSE),5)="Csere",VLOOKUP(LEFT(VLOOKUP($A287,csapatok!$A:$NN,DX$320,FALSE),LEN(VLOOKUP($A287,csapatok!$A:$NN,DX$320,FALSE))-6),'csapat-ranglista'!$A:$FP,DX$321,FALSE)/8,VLOOKUP(VLOOKUP($A287,csapatok!$A:$NN,DX$320,FALSE),'csapat-ranglista'!$A:$FP,DX$321,FALSE)/4),0)</f>
        <v>0</v>
      </c>
      <c r="DY287" s="223">
        <f>IFERROR(IF(RIGHT(VLOOKUP($A287,csapatok!$A:$NN,DY$320,FALSE),5)="Csere",VLOOKUP(LEFT(VLOOKUP($A287,csapatok!$A:$NN,DY$320,FALSE),LEN(VLOOKUP($A287,csapatok!$A:$NN,DY$320,FALSE))-6),'csapat-ranglista'!$A:$FP,DY$321,FALSE)/8,VLOOKUP(VLOOKUP($A287,csapatok!$A:$NN,DY$320,FALSE),'csapat-ranglista'!$A:$FP,DY$321,FALSE)/4),0)</f>
        <v>0</v>
      </c>
      <c r="DZ287" s="223">
        <f>IFERROR(IF(RIGHT(VLOOKUP($A287,csapatok!$A:$NN,DZ$320,FALSE),5)="Csere",VLOOKUP(LEFT(VLOOKUP($A287,csapatok!$A:$NN,DZ$320,FALSE),LEN(VLOOKUP($A287,csapatok!$A:$NN,DZ$320,FALSE))-6),'csapat-ranglista'!$A:$FP,DZ$321,FALSE)/8,VLOOKUP(VLOOKUP($A287,csapatok!$A:$NN,DZ$320,FALSE),'csapat-ranglista'!$A:$FP,DZ$321,FALSE)/4),0)</f>
        <v>0</v>
      </c>
      <c r="EA287" s="223">
        <f>IFERROR(IF(RIGHT(VLOOKUP($A287,csapatok!$A:$NN,EA$320,FALSE),5)="Csere",VLOOKUP(LEFT(VLOOKUP($A287,csapatok!$A:$NN,EA$320,FALSE),LEN(VLOOKUP($A287,csapatok!$A:$NN,EA$320,FALSE))-6),'csapat-ranglista'!$A:$FP,EA$321,FALSE)/8,VLOOKUP(VLOOKUP($A287,csapatok!$A:$NN,EA$320,FALSE),'csapat-ranglista'!$A:$FP,EA$321,FALSE)/4),0)</f>
        <v>0</v>
      </c>
      <c r="EB287" s="223">
        <f>IFERROR(IF(RIGHT(VLOOKUP($A287,csapatok!$A:$NN,EB$320,FALSE),5)="Csere",VLOOKUP(LEFT(VLOOKUP($A287,csapatok!$A:$NN,EB$320,FALSE),LEN(VLOOKUP($A287,csapatok!$A:$NN,EB$320,FALSE))-6),'csapat-ranglista'!$A:$FP,EB$321,FALSE)/8,VLOOKUP(VLOOKUP($A287,csapatok!$A:$NN,EB$320,FALSE),'csapat-ranglista'!$A:$FP,EB$321,FALSE)/4),0)</f>
        <v>0</v>
      </c>
      <c r="EC287" s="223">
        <f>IFERROR(IF(RIGHT(VLOOKUP($A287,csapatok!$A:$NN,EC$320,FALSE),5)="Csere",VLOOKUP(LEFT(VLOOKUP($A287,csapatok!$A:$NN,EC$320,FALSE),LEN(VLOOKUP($A287,csapatok!$A:$NN,EC$320,FALSE))-6),'csapat-ranglista'!$A:$FP,EC$321,FALSE)/8,VLOOKUP(VLOOKUP($A287,csapatok!$A:$NN,EC$320,FALSE),'csapat-ranglista'!$A:$FP,EC$321,FALSE)/4),0)</f>
        <v>0</v>
      </c>
      <c r="ED287" s="223">
        <f>IFERROR(IF(RIGHT(VLOOKUP($A287,csapatok!$A:$NN,ED$320,FALSE),5)="Csere",VLOOKUP(LEFT(VLOOKUP($A287,csapatok!$A:$NN,ED$320,FALSE),LEN(VLOOKUP($A287,csapatok!$A:$NN,ED$320,FALSE))-6),'csapat-ranglista'!$A:$FP,ED$321,FALSE)/8,VLOOKUP(VLOOKUP($A287,csapatok!$A:$NN,ED$320,FALSE),'csapat-ranglista'!$A:$FP,ED$321,FALSE)/4),0)</f>
        <v>0</v>
      </c>
      <c r="EE287" s="223">
        <f>IFERROR(IF(RIGHT(VLOOKUP($A287,csapatok!$A:$NN,EE$320,FALSE),5)="Csere",VLOOKUP(LEFT(VLOOKUP($A287,csapatok!$A:$NN,EE$320,FALSE),LEN(VLOOKUP($A287,csapatok!$A:$NN,EE$320,FALSE))-6),'csapat-ranglista'!$A:$FP,EE$321,FALSE)/8,VLOOKUP(VLOOKUP($A287,csapatok!$A:$NN,EE$320,FALSE),'csapat-ranglista'!$A:$FP,EE$321,FALSE)/4),0)</f>
        <v>0</v>
      </c>
      <c r="EF287" s="223">
        <f>IFERROR(IF(RIGHT(VLOOKUP($A287,csapatok!$A:$NN,EF$320,FALSE),5)="Csere",VLOOKUP(LEFT(VLOOKUP($A287,csapatok!$A:$NN,EF$320,FALSE),LEN(VLOOKUP($A287,csapatok!$A:$NN,EF$320,FALSE))-6),'csapat-ranglista'!$A:$FP,EF$321,FALSE)/8,VLOOKUP(VLOOKUP($A287,csapatok!$A:$NN,EF$320,FALSE),'csapat-ranglista'!$A:$FP,EF$321,FALSE)/4),0)</f>
        <v>0</v>
      </c>
      <c r="EG287" s="223">
        <f>IFERROR(IF(RIGHT(VLOOKUP($A287,csapatok!$A:$NN,EG$320,FALSE),5)="Csere",VLOOKUP(LEFT(VLOOKUP($A287,csapatok!$A:$NN,EG$320,FALSE),LEN(VLOOKUP($A287,csapatok!$A:$NN,EG$320,FALSE))-6),'csapat-ranglista'!$A:$FP,EG$321,FALSE)/8,VLOOKUP(VLOOKUP($A287,csapatok!$A:$NN,EG$320,FALSE),'csapat-ranglista'!$A:$FP,EG$321,FALSE)/4),0)</f>
        <v>0</v>
      </c>
      <c r="EH287" s="223">
        <f>IFERROR(IF(RIGHT(VLOOKUP($A287,csapatok!$A:$NN,EH$320,FALSE),5)="Csere",VLOOKUP(LEFT(VLOOKUP($A287,csapatok!$A:$NN,EH$320,FALSE),LEN(VLOOKUP($A287,csapatok!$A:$NN,EH$320,FALSE))-6),'csapat-ranglista'!$A:$FP,EH$321,FALSE)/8,VLOOKUP(VLOOKUP($A287,csapatok!$A:$NN,EH$320,FALSE),'csapat-ranglista'!$A:$FP,EH$321,FALSE)/4),0)</f>
        <v>0</v>
      </c>
      <c r="EI287" s="223">
        <f>IFERROR(IF(RIGHT(VLOOKUP($A287,csapatok!$A:$NN,EI$320,FALSE),5)="Csere",VLOOKUP(LEFT(VLOOKUP($A287,csapatok!$A:$NN,EI$320,FALSE),LEN(VLOOKUP($A287,csapatok!$A:$NN,EI$320,FALSE))-6),'csapat-ranglista'!$A:$FP,EI$321,FALSE)/8,VLOOKUP(VLOOKUP($A287,csapatok!$A:$NN,EI$320,FALSE),'csapat-ranglista'!$A:$FP,EI$321,FALSE)/4),0)</f>
        <v>0</v>
      </c>
      <c r="EJ287" s="223">
        <f>IFERROR(IF(RIGHT(VLOOKUP($A287,csapatok!$A:$NN,EJ$320,FALSE),5)="Csere",VLOOKUP(LEFT(VLOOKUP($A287,csapatok!$A:$NN,EJ$320,FALSE),LEN(VLOOKUP($A287,csapatok!$A:$NN,EJ$320,FALSE))-6),'csapat-ranglista'!$A:$FP,EJ$321,FALSE)/8,VLOOKUP(VLOOKUP($A287,csapatok!$A:$NN,EJ$320,FALSE),'csapat-ranglista'!$A:$FP,EJ$321,FALSE)/4),0)</f>
        <v>0</v>
      </c>
      <c r="EK287" s="223">
        <f>IFERROR(IF(RIGHT(VLOOKUP($A287,csapatok!$A:$NN,EK$320,FALSE),5)="Csere",VLOOKUP(LEFT(VLOOKUP($A287,csapatok!$A:$NN,EK$320,FALSE),LEN(VLOOKUP($A287,csapatok!$A:$NN,EK$320,FALSE))-6),'csapat-ranglista'!$A:$FP,EK$321,FALSE)/8,VLOOKUP(VLOOKUP($A287,csapatok!$A:$NN,EK$320,FALSE),'csapat-ranglista'!$A:$FP,EK$321,FALSE)/4),0)</f>
        <v>0</v>
      </c>
      <c r="EL287" s="223">
        <f>IFERROR(IF(RIGHT(VLOOKUP($A287,csapatok!$A:$NN,EL$320,FALSE),5)="Csere",VLOOKUP(LEFT(VLOOKUP($A287,csapatok!$A:$NN,EL$320,FALSE),LEN(VLOOKUP($A287,csapatok!$A:$NN,EL$320,FALSE))-6),'csapat-ranglista'!$A:$FP,EL$321,FALSE)/8,VLOOKUP(VLOOKUP($A287,csapatok!$A:$NN,EL$320,FALSE),'csapat-ranglista'!$A:$FP,EL$321,FALSE)/4),0)</f>
        <v>0</v>
      </c>
      <c r="EM287" s="223">
        <f>IFERROR(IF(RIGHT(VLOOKUP($A287,csapatok!$A:$NN,EM$320,FALSE),5)="Csere",VLOOKUP(LEFT(VLOOKUP($A287,csapatok!$A:$NN,EM$320,FALSE),LEN(VLOOKUP($A287,csapatok!$A:$NN,EM$320,FALSE))-6),'csapat-ranglista'!$A:$FP,EM$321,FALSE)/8,VLOOKUP(VLOOKUP($A287,csapatok!$A:$NN,EM$320,FALSE),'csapat-ranglista'!$A:$FP,EM$321,FALSE)/4),0)</f>
        <v>0</v>
      </c>
      <c r="EN287" s="223">
        <f>IFERROR(IF(RIGHT(VLOOKUP($A287,csapatok!$A:$NN,EN$320,FALSE),5)="Csere",VLOOKUP(LEFT(VLOOKUP($A287,csapatok!$A:$NN,EN$320,FALSE),LEN(VLOOKUP($A287,csapatok!$A:$NN,EN$320,FALSE))-6),'csapat-ranglista'!$A:$FP,EN$321,FALSE)/8,VLOOKUP(VLOOKUP($A287,csapatok!$A:$NN,EN$320,FALSE),'csapat-ranglista'!$A:$FP,EN$321,FALSE)/4),0)</f>
        <v>0</v>
      </c>
      <c r="EO287" s="223">
        <f>IFERROR(IF(RIGHT(VLOOKUP($A287,csapatok!$A:$NN,EO$320,FALSE),5)="Csere",VLOOKUP(LEFT(VLOOKUP($A287,csapatok!$A:$NN,EO$320,FALSE),LEN(VLOOKUP($A287,csapatok!$A:$NN,EO$320,FALSE))-6),'csapat-ranglista'!$A:$FP,EO$321,FALSE)/8,VLOOKUP(VLOOKUP($A287,csapatok!$A:$NN,EO$320,FALSE),'csapat-ranglista'!$A:$FP,EO$321,FALSE)/4),0)</f>
        <v>0</v>
      </c>
      <c r="EP287" s="223">
        <f>IFERROR(IF(RIGHT(VLOOKUP($A287,csapatok!$A:$NN,EP$320,FALSE),5)="Csere",VLOOKUP(LEFT(VLOOKUP($A287,csapatok!$A:$NN,EP$320,FALSE),LEN(VLOOKUP($A287,csapatok!$A:$NN,EP$320,FALSE))-6),'csapat-ranglista'!$A:$FP,EP$321,FALSE)/8,VLOOKUP(VLOOKUP($A287,csapatok!$A:$NN,EP$320,FALSE),'csapat-ranglista'!$A:$FP,EP$321,FALSE)/4),0)</f>
        <v>0</v>
      </c>
      <c r="EQ287" s="223">
        <f>IFERROR(IF(RIGHT(VLOOKUP($A287,csapatok!$A:$NN,EQ$320,FALSE),5)="Csere",VLOOKUP(LEFT(VLOOKUP($A287,csapatok!$A:$NN,EQ$320,FALSE),LEN(VLOOKUP($A287,csapatok!$A:$NN,EQ$320,FALSE))-6),'csapat-ranglista'!$A:$FP,EQ$321,FALSE)/8,VLOOKUP(VLOOKUP($A287,csapatok!$A:$NN,EQ$320,FALSE),'csapat-ranglista'!$A:$FP,EQ$321,FALSE)/4),0)</f>
        <v>0</v>
      </c>
      <c r="ER287" s="223">
        <f>IFERROR(IF(RIGHT(VLOOKUP($A287,csapatok!$A:$NN,ER$320,FALSE),5)="Csere",VLOOKUP(LEFT(VLOOKUP($A287,csapatok!$A:$NN,ER$320,FALSE),LEN(VLOOKUP($A287,csapatok!$A:$NN,ER$320,FALSE))-6),'csapat-ranglista'!$A:$FP,ER$321,FALSE)/8,VLOOKUP(VLOOKUP($A287,csapatok!$A:$NN,ER$320,FALSE),'csapat-ranglista'!$A:$FP,ER$321,FALSE)/4),0)</f>
        <v>0</v>
      </c>
      <c r="ES287" s="223">
        <f>IFERROR(IF(RIGHT(VLOOKUP($A287,csapatok!$A:$NN,ES$320,FALSE),5)="Csere",VLOOKUP(LEFT(VLOOKUP($A287,csapatok!$A:$NN,ES$320,FALSE),LEN(VLOOKUP($A287,csapatok!$A:$NN,ES$320,FALSE))-6),'csapat-ranglista'!$A:$FP,ES$321,FALSE)/8,VLOOKUP(VLOOKUP($A287,csapatok!$A:$NN,ES$320,FALSE),'csapat-ranglista'!$A:$FP,ES$321,FALSE)/4),0)</f>
        <v>0</v>
      </c>
      <c r="ET287" s="223">
        <f>IFERROR(IF(RIGHT(VLOOKUP($A287,csapatok!$A:$NN,ET$320,FALSE),5)="Csere",VLOOKUP(LEFT(VLOOKUP($A287,csapatok!$A:$NN,ET$320,FALSE),LEN(VLOOKUP($A287,csapatok!$A:$NN,ET$320,FALSE))-6),'csapat-ranglista'!$A:$FP,ET$321,FALSE)/8,VLOOKUP(VLOOKUP($A287,csapatok!$A:$NN,ET$320,FALSE),'csapat-ranglista'!$A:$FP,ET$321,FALSE)/4),0)</f>
        <v>0</v>
      </c>
      <c r="EU287" s="223">
        <f>IFERROR(IF(RIGHT(VLOOKUP($A287,csapatok!$A:$NN,EU$320,FALSE),5)="Csere",VLOOKUP(LEFT(VLOOKUP($A287,csapatok!$A:$NN,EU$320,FALSE),LEN(VLOOKUP($A287,csapatok!$A:$NN,EU$320,FALSE))-6),'csapat-ranglista'!$A:$FP,EU$321,FALSE)/8,VLOOKUP(VLOOKUP($A287,csapatok!$A:$NN,EU$320,FALSE),'csapat-ranglista'!$A:$FP,EU$321,FALSE)/4),0)</f>
        <v>0</v>
      </c>
      <c r="EV287" s="223">
        <f>IFERROR(IF(RIGHT(VLOOKUP($A287,csapatok!$A:$NN,EV$320,FALSE),5)="Csere",VLOOKUP(LEFT(VLOOKUP($A287,csapatok!$A:$NN,EV$320,FALSE),LEN(VLOOKUP($A287,csapatok!$A:$NN,EV$320,FALSE))-6),'csapat-ranglista'!$A:$FP,EV$321,FALSE)/8,VLOOKUP(VLOOKUP($A287,csapatok!$A:$NN,EV$320,FALSE),'csapat-ranglista'!$A:$FP,EV$321,FALSE)/4),0)</f>
        <v>0</v>
      </c>
      <c r="EW287" s="223">
        <f>IFERROR(IF(RIGHT(VLOOKUP($A287,csapatok!$A:$NN,EW$320,FALSE),5)="Csere",VLOOKUP(LEFT(VLOOKUP($A287,csapatok!$A:$NN,EW$320,FALSE),LEN(VLOOKUP($A287,csapatok!$A:$NN,EW$320,FALSE))-6),'csapat-ranglista'!$A:$FP,EW$321,FALSE)/8,VLOOKUP(VLOOKUP($A287,csapatok!$A:$NN,EW$320,FALSE),'csapat-ranglista'!$A:$FP,EW$321,FALSE)/4),0)</f>
        <v>0</v>
      </c>
      <c r="EX287" s="223">
        <f>IFERROR(IF(RIGHT(VLOOKUP($A287,csapatok!$A:$NN,EX$320,FALSE),5)="Csere",VLOOKUP(LEFT(VLOOKUP($A287,csapatok!$A:$NN,EX$320,FALSE),LEN(VLOOKUP($A287,csapatok!$A:$NN,EX$320,FALSE))-6),'csapat-ranglista'!$A:$FP,EX$321,FALSE)/8,VLOOKUP(VLOOKUP($A287,csapatok!$A:$NN,EX$320,FALSE),'csapat-ranglista'!$A:$FP,EX$321,FALSE)/4),0)</f>
        <v>0</v>
      </c>
      <c r="EY287" s="223">
        <f>IFERROR(IF(RIGHT(VLOOKUP($A287,csapatok!$A:$NN,EY$320,FALSE),5)="Csere",VLOOKUP(LEFT(VLOOKUP($A287,csapatok!$A:$NN,EY$320,FALSE),LEN(VLOOKUP($A287,csapatok!$A:$NN,EY$320,FALSE))-6),'csapat-ranglista'!$A:$FP,EY$321,FALSE)/8,VLOOKUP(VLOOKUP($A287,csapatok!$A:$NN,EY$320,FALSE),'csapat-ranglista'!$A:$FP,EY$321,FALSE)/4),0)</f>
        <v>0</v>
      </c>
      <c r="EZ287" s="223">
        <f>IFERROR(IF(RIGHT(VLOOKUP($A287,csapatok!$A:$NN,EZ$320,FALSE),5)="Csere",VLOOKUP(LEFT(VLOOKUP($A287,csapatok!$A:$NN,EZ$320,FALSE),LEN(VLOOKUP($A287,csapatok!$A:$NN,EZ$320,FALSE))-6),'csapat-ranglista'!$A:$FP,EZ$321,FALSE)/8,VLOOKUP(VLOOKUP($A287,csapatok!$A:$NN,EZ$320,FALSE),'csapat-ranglista'!$A:$FP,EZ$321,FALSE)/4),0)</f>
        <v>0</v>
      </c>
      <c r="FA287" s="223">
        <f>IFERROR(IF(RIGHT(VLOOKUP($A287,csapatok!$A:$NN,FA$320,FALSE),5)="Csere",VLOOKUP(LEFT(VLOOKUP($A287,csapatok!$A:$NN,FA$320,FALSE),LEN(VLOOKUP($A287,csapatok!$A:$NN,FA$320,FALSE))-6),'csapat-ranglista'!$A:$FP,FA$321,FALSE)/8,VLOOKUP(VLOOKUP($A287,csapatok!$A:$NN,FA$320,FALSE),'csapat-ranglista'!$A:$FP,FA$321,FALSE)/4),0)</f>
        <v>0</v>
      </c>
      <c r="FB287" s="223">
        <f>IFERROR(IF(RIGHT(VLOOKUP($A287,csapatok!$A:$NN,FB$320,FALSE),5)="Csere",VLOOKUP(LEFT(VLOOKUP($A287,csapatok!$A:$NN,FB$320,FALSE),LEN(VLOOKUP($A287,csapatok!$A:$NN,FB$320,FALSE))-6),'csapat-ranglista'!$A:$FP,FB$321,FALSE)/8,VLOOKUP(VLOOKUP($A287,csapatok!$A:$NN,FB$320,FALSE),'csapat-ranglista'!$A:$FP,FB$321,FALSE)/4),0)</f>
        <v>0</v>
      </c>
      <c r="FC287" s="223">
        <f>IFERROR(IF(RIGHT(VLOOKUP($A287,csapatok!$A:$NN,FC$320,FALSE),5)="Csere",VLOOKUP(LEFT(VLOOKUP($A287,csapatok!$A:$NN,FC$320,FALSE),LEN(VLOOKUP($A287,csapatok!$A:$NN,FC$320,FALSE))-6),'csapat-ranglista'!$A:$FP,FC$321,FALSE)/8,VLOOKUP(VLOOKUP($A287,csapatok!$A:$NN,FC$320,FALSE),'csapat-ranglista'!$A:$FP,FC$321,FALSE)/4),0)</f>
        <v>0</v>
      </c>
      <c r="FD287" s="224">
        <f>versenyek!$QY$11*IFERROR(VLOOKUP(VLOOKUP($A287,versenyek!QX:QZ,3,FALSE),szabalyok!$A$16:$B$23,2,FALSE)/4,0)</f>
        <v>0</v>
      </c>
      <c r="FE287" s="224">
        <f>versenyek!$RB$11*IFERROR(VLOOKUP(VLOOKUP($A287,versenyek!RA:RC,3,FALSE),szabalyok!$A$16:$B$23,2,FALSE)/4,0)</f>
        <v>0</v>
      </c>
      <c r="FF287" s="223">
        <f>IFERROR(IF(RIGHT(VLOOKUP($A287,csapatok!$A:$NN,FF$320,FALSE),5)="Csere",VLOOKUP(LEFT(VLOOKUP($A287,csapatok!$A:$NN,FF$320,FALSE),LEN(VLOOKUP($A287,csapatok!$A:$NN,FF$320,FALSE))-6),'csapat-ranglista'!$A:$FP,FF$321,FALSE)/8,VLOOKUP(VLOOKUP($A287,csapatok!$A:$NN,FF$320,FALSE),'csapat-ranglista'!$A:$FP,FF$321,FALSE)/4),0)</f>
        <v>0</v>
      </c>
      <c r="FG287" s="223">
        <f>IFERROR(IF(RIGHT(VLOOKUP($A287,csapatok!$A:$NN,FG$320,FALSE),5)="Csere",VLOOKUP(LEFT(VLOOKUP($A287,csapatok!$A:$NN,FG$320,FALSE),LEN(VLOOKUP($A287,csapatok!$A:$NN,FG$320,FALSE))-6),'csapat-ranglista'!$A:$FP,FG$321,FALSE)/8,VLOOKUP(VLOOKUP($A287,csapatok!$A:$NN,FG$320,FALSE),'csapat-ranglista'!$A:$FP,FG$321,FALSE)/4),0)</f>
        <v>0</v>
      </c>
      <c r="FH287" s="223">
        <f>IFERROR(IF(RIGHT(VLOOKUP($A287,csapatok!$A:$NN,FH$320,FALSE),5)="Csere",VLOOKUP(LEFT(VLOOKUP($A287,csapatok!$A:$NN,FH$320,FALSE),LEN(VLOOKUP($A287,csapatok!$A:$NN,FH$320,FALSE))-6),'csapat-ranglista'!$A:$FP,FH$321,FALSE)/8,VLOOKUP(VLOOKUP($A287,csapatok!$A:$NN,FH$320,FALSE),'csapat-ranglista'!$A:$FP,FH$321,FALSE)/4),0)</f>
        <v>0</v>
      </c>
      <c r="FI287" s="223">
        <f>IFERROR(IF(RIGHT(VLOOKUP($A287,csapatok!$A:$NN,FI$320,FALSE),5)="Csere",VLOOKUP(LEFT(VLOOKUP($A287,csapatok!$A:$NN,FI$320,FALSE),LEN(VLOOKUP($A287,csapatok!$A:$NN,FI$320,FALSE))-6),'csapat-ranglista'!$A:$FP,FI$321,FALSE)/8,VLOOKUP(VLOOKUP($A287,csapatok!$A:$NN,FI$320,FALSE),'csapat-ranglista'!$A:$FP,FI$321,FALSE)/4),0)</f>
        <v>0</v>
      </c>
      <c r="FJ287" s="223">
        <f>IFERROR(IF(RIGHT(VLOOKUP($A287,csapatok!$A:$NN,FJ$320,FALSE),5)="Csere",VLOOKUP(LEFT(VLOOKUP($A287,csapatok!$A:$NN,FJ$320,FALSE),LEN(VLOOKUP($A287,csapatok!$A:$NN,FJ$320,FALSE))-6),'csapat-ranglista'!$A:$FP,FJ$321,FALSE)/8,VLOOKUP(VLOOKUP($A287,csapatok!$A:$NN,FJ$320,FALSE),'csapat-ranglista'!$A:$FP,FJ$321,FALSE)/4),0)</f>
        <v>0</v>
      </c>
      <c r="FK287" s="223">
        <f>IFERROR(IF(RIGHT(VLOOKUP($A287,csapatok!$A:$NN,FK$320,FALSE),5)="Csere",VLOOKUP(LEFT(VLOOKUP($A287,csapatok!$A:$NN,FK$320,FALSE),LEN(VLOOKUP($A287,csapatok!$A:$NN,FK$320,FALSE))-6),'csapat-ranglista'!$A:$FP,FK$321,FALSE)/8,VLOOKUP(VLOOKUP($A287,csapatok!$A:$NN,FK$320,FALSE),'csapat-ranglista'!$A:$FP,FK$321,FALSE)/4),0)</f>
        <v>0</v>
      </c>
      <c r="FL287" s="223">
        <f>IFERROR(IF(RIGHT(VLOOKUP($A287,csapatok!$A:$NN,FL$320,FALSE),5)="Csere",VLOOKUP(LEFT(VLOOKUP($A287,csapatok!$A:$NN,FL$320,FALSE),LEN(VLOOKUP($A287,csapatok!$A:$NN,FL$320,FALSE))-6),'csapat-ranglista'!$A:$FP,FL$321,FALSE)/8,VLOOKUP(VLOOKUP($A287,csapatok!$A:$NN,FL$320,FALSE),'csapat-ranglista'!$A:$FP,FL$321,FALSE)/4),0)</f>
        <v>0</v>
      </c>
      <c r="FM287" s="223">
        <f>IFERROR(IF(RIGHT(VLOOKUP($A287,csapatok!$A:$NN,FM$320,FALSE),5)="Csere",VLOOKUP(LEFT(VLOOKUP($A287,csapatok!$A:$NN,FM$320,FALSE),LEN(VLOOKUP($A287,csapatok!$A:$NN,FM$320,FALSE))-6),'csapat-ranglista'!$A:$FP,FM$321,FALSE)/8,VLOOKUP(VLOOKUP($A287,csapatok!$A:$NN,FM$320,FALSE),'csapat-ranglista'!$A:$FP,FM$321,FALSE)/4),0)</f>
        <v>0</v>
      </c>
      <c r="FN287" s="223">
        <f>IFERROR(IF(RIGHT(VLOOKUP($A287,csapatok!$A:$NN,FN$320,FALSE),5)="Csere",VLOOKUP(LEFT(VLOOKUP($A287,csapatok!$A:$NN,FN$320,FALSE),LEN(VLOOKUP($A287,csapatok!$A:$NN,FN$320,FALSE))-6),'csapat-ranglista'!$A:$FP,FN$321,FALSE)/8,VLOOKUP(VLOOKUP($A287,csapatok!$A:$NN,FN$320,FALSE),'csapat-ranglista'!$A:$FP,FN$321,FALSE)/4),0)</f>
        <v>0</v>
      </c>
      <c r="FO287" s="223">
        <f>IFERROR(IF(RIGHT(VLOOKUP($A287,csapatok!$A:$NN,FO$320,FALSE),5)="Csere",VLOOKUP(LEFT(VLOOKUP($A287,csapatok!$A:$NN,FO$320,FALSE),LEN(VLOOKUP($A287,csapatok!$A:$NN,FO$320,FALSE))-6),'csapat-ranglista'!$A:$FP,FO$321,FALSE)/8,VLOOKUP(VLOOKUP($A287,csapatok!$A:$NN,FO$320,FALSE),'csapat-ranglista'!$A:$FP,FO$321,FALSE)/4),0)</f>
        <v>0</v>
      </c>
      <c r="FP287" s="223">
        <f>IFERROR(IF(RIGHT(VLOOKUP($A287,csapatok!$A:$NN,FP$320,FALSE),5)="Csere",VLOOKUP(LEFT(VLOOKUP($A287,csapatok!$A:$NN,FP$320,FALSE),LEN(VLOOKUP($A287,csapatok!$A:$NN,FP$320,FALSE))-6),'csapat-ranglista'!$A:$FP,FP$321,FALSE)/8,VLOOKUP(VLOOKUP($A287,csapatok!$A:$NN,FP$320,FALSE),'csapat-ranglista'!$A:$FP,FP$321,FALSE)/4),0)</f>
        <v>0</v>
      </c>
      <c r="FQ287" s="223">
        <f>IFERROR(IF(RIGHT(VLOOKUP($A287,csapatok!$A:$NN,FQ$320,FALSE),5)="Csere",VLOOKUP(LEFT(VLOOKUP($A287,csapatok!$A:$NN,FQ$320,FALSE),LEN(VLOOKUP($A287,csapatok!$A:$NN,FQ$320,FALSE))-6),'csapat-ranglista'!$A:$FP,FQ$321,FALSE)/8,VLOOKUP(VLOOKUP($A287,csapatok!$A:$NN,FQ$320,FALSE),'csapat-ranglista'!$A:$FP,FQ$321,FALSE)/4),0)</f>
        <v>0</v>
      </c>
      <c r="FR287" s="223">
        <f>IFERROR(IF(RIGHT(VLOOKUP($A287,csapatok!$A:$NN,FR$320,FALSE),5)="Csere",VLOOKUP(LEFT(VLOOKUP($A287,csapatok!$A:$NN,FR$320,FALSE),LEN(VLOOKUP($A287,csapatok!$A:$NN,FR$320,FALSE))-6),'csapat-ranglista'!$A:$FP,FR$321,FALSE)/8,VLOOKUP(VLOOKUP($A287,csapatok!$A:$NN,FR$320,FALSE),'csapat-ranglista'!$A:$FP,FR$321,FALSE)/4),0)</f>
        <v>0</v>
      </c>
      <c r="FS287" s="223">
        <f>IFERROR(IF(RIGHT(VLOOKUP($A287,csapatok!$A:$NN,FS$320,FALSE),5)="Csere",VLOOKUP(LEFT(VLOOKUP($A287,csapatok!$A:$NN,FS$320,FALSE),LEN(VLOOKUP($A287,csapatok!$A:$NN,FS$320,FALSE))-6),'csapat-ranglista'!$A:$FP,FS$321,FALSE)/8,VLOOKUP(VLOOKUP($A287,csapatok!$A:$NN,FS$320,FALSE),'csapat-ranglista'!$A:$FP,FS$321,FALSE)/4),0)</f>
        <v>0</v>
      </c>
      <c r="FT287" s="223">
        <f>IFERROR(IF(RIGHT(VLOOKUP($A287,csapatok!$A:$NN,FT$320,FALSE),5)="Csere",VLOOKUP(LEFT(VLOOKUP($A287,csapatok!$A:$NN,FT$320,FALSE),LEN(VLOOKUP($A287,csapatok!$A:$NN,FT$320,FALSE))-6),'csapat-ranglista'!$A:$FP,FT$321,FALSE)/8,VLOOKUP(VLOOKUP($A287,csapatok!$A:$NN,FT$320,FALSE),'csapat-ranglista'!$A:$FP,FT$321,FALSE)/4),0)</f>
        <v>0</v>
      </c>
      <c r="FU287" s="223">
        <f>IFERROR(IF(RIGHT(VLOOKUP($A287,csapatok!$A:$NN,FU$320,FALSE),5)="Csere",VLOOKUP(LEFT(VLOOKUP($A287,csapatok!$A:$NN,FU$320,FALSE),LEN(VLOOKUP($A287,csapatok!$A:$NN,FU$320,FALSE))-6),'csapat-ranglista'!$A:$FP,FU$321,FALSE)/8,VLOOKUP(VLOOKUP($A287,csapatok!$A:$NN,FU$320,FALSE),'csapat-ranglista'!$A:$FP,FU$321,FALSE)/4),0)</f>
        <v>0</v>
      </c>
      <c r="FV287" s="223">
        <f>IFERROR(IF(RIGHT(VLOOKUP($A287,csapatok!$A:$NN,FV$320,FALSE),5)="Csere",VLOOKUP(LEFT(VLOOKUP($A287,csapatok!$A:$NN,FV$320,FALSE),LEN(VLOOKUP($A287,csapatok!$A:$NN,FV$320,FALSE))-6),'csapat-ranglista'!$A:$FP,FV$321,FALSE)/8,VLOOKUP(VLOOKUP($A287,csapatok!$A:$NN,FV$320,FALSE),'csapat-ranglista'!$A:$FP,FV$321,FALSE)/4),0)</f>
        <v>0</v>
      </c>
      <c r="FW287" s="223">
        <f>IFERROR(IF(RIGHT(VLOOKUP($A287,csapatok!$A:$NN,FW$320,FALSE),5)="Csere",VLOOKUP(LEFT(VLOOKUP($A287,csapatok!$A:$NN,FW$320,FALSE),LEN(VLOOKUP($A287,csapatok!$A:$NN,FW$320,FALSE))-6),'csapat-ranglista'!$A:$FP,FW$321,FALSE)/8,VLOOKUP(VLOOKUP($A287,csapatok!$A:$NN,FW$320,FALSE),'csapat-ranglista'!$A:$FP,FW$321,FALSE)/4),0)</f>
        <v>0</v>
      </c>
      <c r="FX287" s="223">
        <f>IFERROR(IF(RIGHT(VLOOKUP($A287,csapatok!$A:$NN,FX$320,FALSE),5)="Csere",VLOOKUP(LEFT(VLOOKUP($A287,csapatok!$A:$NN,FX$320,FALSE),LEN(VLOOKUP($A287,csapatok!$A:$NN,FX$320,FALSE))-6),'csapat-ranglista'!$A:$FP,FX$321,FALSE)/8,VLOOKUP(VLOOKUP($A287,csapatok!$A:$NN,FX$320,FALSE),'csapat-ranglista'!$A:$FP,FX$321,FALSE)/4),0)</f>
        <v>0</v>
      </c>
      <c r="FY287" s="223">
        <f>IFERROR(IF(RIGHT(VLOOKUP($A287,csapatok!$A:$NN,FY$320,FALSE),5)="Csere",VLOOKUP(LEFT(VLOOKUP($A287,csapatok!$A:$NN,FY$320,FALSE),LEN(VLOOKUP($A287,csapatok!$A:$NN,FY$320,FALSE))-6),'csapat-ranglista'!$A:$FP,FY$321,FALSE)/8,VLOOKUP(VLOOKUP($A287,csapatok!$A:$NN,FY$320,FALSE),'csapat-ranglista'!$A:$FP,FY$321,FALSE)/4),0)</f>
        <v>0</v>
      </c>
      <c r="FZ287" s="223">
        <f>IFERROR(IF(RIGHT(VLOOKUP($A287,csapatok!$A:$NN,FZ$320,FALSE),5)="Csere",VLOOKUP(LEFT(VLOOKUP($A287,csapatok!$A:$NN,FZ$320,FALSE),LEN(VLOOKUP($A287,csapatok!$A:$NN,FZ$320,FALSE))-6),'csapat-ranglista'!$A:$FP,FZ$321,FALSE)/8,VLOOKUP(VLOOKUP($A287,csapatok!$A:$NN,FZ$320,FALSE),'csapat-ranglista'!$A:$FP,FZ$321,FALSE)/4),0)</f>
        <v>0</v>
      </c>
      <c r="GA287" s="223">
        <f>IFERROR(IF(RIGHT(VLOOKUP($A287,csapatok!$A:$NN,GA$320,FALSE),5)="Csere",VLOOKUP(LEFT(VLOOKUP($A287,csapatok!$A:$NN,GA$320,FALSE),LEN(VLOOKUP($A287,csapatok!$A:$NN,GA$320,FALSE))-6),'csapat-ranglista'!$A:$FP,GA$321,FALSE)/8,VLOOKUP(VLOOKUP($A287,csapatok!$A:$NN,GA$320,FALSE),'csapat-ranglista'!$A:$FP,GA$321,FALSE)/4),0)</f>
        <v>0</v>
      </c>
      <c r="GB287" s="223">
        <f>IFERROR(IF(RIGHT(VLOOKUP($A287,csapatok!$A:$NN,GB$320,FALSE),5)="Csere",VLOOKUP(LEFT(VLOOKUP($A287,csapatok!$A:$NN,GB$320,FALSE),LEN(VLOOKUP($A287,csapatok!$A:$NN,GB$320,FALSE))-6),'csapat-ranglista'!$A:$FP,GB$321,FALSE)/8,VLOOKUP(VLOOKUP($A287,csapatok!$A:$NN,GB$320,FALSE),'csapat-ranglista'!$A:$FP,GB$321,FALSE)/4),0)</f>
        <v>0</v>
      </c>
      <c r="GC287" s="223">
        <f>IFERROR(IF(RIGHT(VLOOKUP($A287,csapatok!$A:$NN,GC$320,FALSE),5)="Csere",VLOOKUP(LEFT(VLOOKUP($A287,csapatok!$A:$NN,GC$320,FALSE),LEN(VLOOKUP($A287,csapatok!$A:$NN,GC$320,FALSE))-6),'csapat-ranglista'!$A:$FP,GC$321,FALSE)/8,VLOOKUP(VLOOKUP($A287,csapatok!$A:$NN,GC$320,FALSE),'csapat-ranglista'!$A:$FP,GC$321,FALSE)/4),0)</f>
        <v>0</v>
      </c>
      <c r="GD287" s="247">
        <f>SUM(EQ287:GC287)</f>
        <v>0</v>
      </c>
    </row>
    <row r="288" spans="1:186">
      <c r="A288" s="32" t="s">
        <v>187</v>
      </c>
      <c r="B288" s="130"/>
      <c r="C288" s="131" t="str">
        <f>IF(B288=0,"",IF(B288&lt;$C$1,"felnőtt","ifi"))</f>
        <v/>
      </c>
      <c r="D288" s="32" t="s">
        <v>9</v>
      </c>
      <c r="E288" s="45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f>IFERROR(IF(RIGHT(VLOOKUP($A288,csapatok!$A:$BL,X$320,FALSE),5)="Csere",VLOOKUP(LEFT(VLOOKUP($A288,csapatok!$A:$BL,X$320,FALSE),LEN(VLOOKUP($A288,csapatok!$A:$BL,X$320,FALSE))-6),'csapat-ranglista'!$A:$FP,X$321,FALSE)/8,VLOOKUP(VLOOKUP($A288,csapatok!$A:$BL,X$320,FALSE),'csapat-ranglista'!$A:$FP,X$321,FALSE)/4),0)</f>
        <v>0</v>
      </c>
      <c r="Y288" s="32">
        <f>IFERROR(IF(RIGHT(VLOOKUP($A288,csapatok!$A:$BL,Y$320,FALSE),5)="Csere",VLOOKUP(LEFT(VLOOKUP($A288,csapatok!$A:$BL,Y$320,FALSE),LEN(VLOOKUP($A288,csapatok!$A:$BL,Y$320,FALSE))-6),'csapat-ranglista'!$A:$FP,Y$321,FALSE)/8,VLOOKUP(VLOOKUP($A288,csapatok!$A:$BL,Y$320,FALSE),'csapat-ranglista'!$A:$FP,Y$321,FALSE)/4),0)</f>
        <v>0</v>
      </c>
      <c r="Z288" s="32">
        <f>IFERROR(IF(RIGHT(VLOOKUP($A288,csapatok!$A:$BL,Z$320,FALSE),5)="Csere",VLOOKUP(LEFT(VLOOKUP($A288,csapatok!$A:$BL,Z$320,FALSE),LEN(VLOOKUP($A288,csapatok!$A:$BL,Z$320,FALSE))-6),'csapat-ranglista'!$A:$FP,Z$321,FALSE)/8,VLOOKUP(VLOOKUP($A288,csapatok!$A:$BL,Z$320,FALSE),'csapat-ranglista'!$A:$FP,Z$321,FALSE)/4),0)</f>
        <v>0</v>
      </c>
      <c r="AA288" s="32">
        <f>IFERROR(IF(RIGHT(VLOOKUP($A288,csapatok!$A:$BL,AA$320,FALSE),5)="Csere",VLOOKUP(LEFT(VLOOKUP($A288,csapatok!$A:$BL,AA$320,FALSE),LEN(VLOOKUP($A288,csapatok!$A:$BL,AA$320,FALSE))-6),'csapat-ranglista'!$A:$FP,AA$321,FALSE)/8,VLOOKUP(VLOOKUP($A288,csapatok!$A:$BL,AA$320,FALSE),'csapat-ranglista'!$A:$FP,AA$321,FALSE)/4),0)</f>
        <v>0</v>
      </c>
      <c r="AB288" s="223">
        <f>IFERROR(IF(RIGHT(VLOOKUP($A288,csapatok!$A:$BL,AB$320,FALSE),5)="Csere",VLOOKUP(LEFT(VLOOKUP($A288,csapatok!$A:$BL,AB$320,FALSE),LEN(VLOOKUP($A288,csapatok!$A:$BL,AB$320,FALSE))-6),'csapat-ranglista'!$A:$FP,AB$321,FALSE)/8,VLOOKUP(VLOOKUP($A288,csapatok!$A:$BL,AB$320,FALSE),'csapat-ranglista'!$A:$FP,AB$321,FALSE)/4),0)</f>
        <v>0</v>
      </c>
      <c r="AC288" s="223">
        <f>IFERROR(IF(RIGHT(VLOOKUP($A288,csapatok!$A:$BL,AC$320,FALSE),5)="Csere",VLOOKUP(LEFT(VLOOKUP($A288,csapatok!$A:$BL,AC$320,FALSE),LEN(VLOOKUP($A288,csapatok!$A:$BL,AC$320,FALSE))-6),'csapat-ranglista'!$A:$FP,AC$321,FALSE)/8,VLOOKUP(VLOOKUP($A288,csapatok!$A:$BL,AC$320,FALSE),'csapat-ranglista'!$A:$FP,AC$321,FALSE)/4),0)</f>
        <v>0</v>
      </c>
      <c r="AD288" s="223">
        <f>IFERROR(IF(RIGHT(VLOOKUP($A288,csapatok!$A:$BL,AD$320,FALSE),5)="Csere",VLOOKUP(LEFT(VLOOKUP($A288,csapatok!$A:$BL,AD$320,FALSE),LEN(VLOOKUP($A288,csapatok!$A:$BL,AD$320,FALSE))-6),'csapat-ranglista'!$A:$FP,AD$321,FALSE)/8,VLOOKUP(VLOOKUP($A288,csapatok!$A:$BL,AD$320,FALSE),'csapat-ranglista'!$A:$FP,AD$321,FALSE)/4),0)</f>
        <v>0</v>
      </c>
      <c r="AE288" s="223">
        <f>IFERROR(IF(RIGHT(VLOOKUP($A288,csapatok!$A:$BL,AE$320,FALSE),5)="Csere",VLOOKUP(LEFT(VLOOKUP($A288,csapatok!$A:$BL,AE$320,FALSE),LEN(VLOOKUP($A288,csapatok!$A:$BL,AE$320,FALSE))-6),'csapat-ranglista'!$A:$FP,AE$321,FALSE)/8,VLOOKUP(VLOOKUP($A288,csapatok!$A:$BL,AE$320,FALSE),'csapat-ranglista'!$A:$FP,AE$321,FALSE)/4),0)</f>
        <v>0</v>
      </c>
      <c r="AF288" s="223">
        <f>IFERROR(IF(RIGHT(VLOOKUP($A288,csapatok!$A:$BL,AF$320,FALSE),5)="Csere",VLOOKUP(LEFT(VLOOKUP($A288,csapatok!$A:$BL,AF$320,FALSE),LEN(VLOOKUP($A288,csapatok!$A:$BL,AF$320,FALSE))-6),'csapat-ranglista'!$A:$FP,AF$321,FALSE)/8,VLOOKUP(VLOOKUP($A288,csapatok!$A:$BL,AF$320,FALSE),'csapat-ranglista'!$A:$FP,AF$321,FALSE)/4),0)</f>
        <v>0</v>
      </c>
      <c r="AG288" s="223">
        <f>IFERROR(IF(RIGHT(VLOOKUP($A288,csapatok!$A:$BL,AG$320,FALSE),5)="Csere",VLOOKUP(LEFT(VLOOKUP($A288,csapatok!$A:$BL,AG$320,FALSE),LEN(VLOOKUP($A288,csapatok!$A:$BL,AG$320,FALSE))-6),'csapat-ranglista'!$A:$FP,AG$321,FALSE)/8,VLOOKUP(VLOOKUP($A288,csapatok!$A:$BL,AG$320,FALSE),'csapat-ranglista'!$A:$FP,AG$321,FALSE)/4),0)</f>
        <v>0</v>
      </c>
      <c r="AH288" s="223">
        <f>IFERROR(IF(RIGHT(VLOOKUP($A288,csapatok!$A:$BL,AH$320,FALSE),5)="Csere",VLOOKUP(LEFT(VLOOKUP($A288,csapatok!$A:$BL,AH$320,FALSE),LEN(VLOOKUP($A288,csapatok!$A:$BL,AH$320,FALSE))-6),'csapat-ranglista'!$A:$FP,AH$321,FALSE)/8,VLOOKUP(VLOOKUP($A288,csapatok!$A:$BL,AH$320,FALSE),'csapat-ranglista'!$A:$FP,AH$321,FALSE)/4),0)</f>
        <v>0</v>
      </c>
      <c r="AI288" s="223">
        <f>IFERROR(IF(RIGHT(VLOOKUP($A288,csapatok!$A:$BL,AI$320,FALSE),5)="Csere",VLOOKUP(LEFT(VLOOKUP($A288,csapatok!$A:$BL,AI$320,FALSE),LEN(VLOOKUP($A288,csapatok!$A:$BL,AI$320,FALSE))-6),'csapat-ranglista'!$A:$FP,AI$321,FALSE)/8,VLOOKUP(VLOOKUP($A288,csapatok!$A:$BL,AI$320,FALSE),'csapat-ranglista'!$A:$FP,AI$321,FALSE)/4),0)</f>
        <v>0</v>
      </c>
      <c r="AJ288" s="223">
        <f>IFERROR(IF(RIGHT(VLOOKUP($A288,csapatok!$A:$BL,AJ$320,FALSE),5)="Csere",VLOOKUP(LEFT(VLOOKUP($A288,csapatok!$A:$BL,AJ$320,FALSE),LEN(VLOOKUP($A288,csapatok!$A:$BL,AJ$320,FALSE))-6),'csapat-ranglista'!$A:$FP,AJ$321,FALSE)/8,VLOOKUP(VLOOKUP($A288,csapatok!$A:$BL,AJ$320,FALSE),'csapat-ranglista'!$A:$FP,AJ$321,FALSE)/2),0)</f>
        <v>0</v>
      </c>
      <c r="AK288" s="223">
        <f>IFERROR(IF(RIGHT(VLOOKUP($A288,csapatok!$A:$CN,AK$320,FALSE),5)="Csere",VLOOKUP(LEFT(VLOOKUP($A288,csapatok!$A:$CN,AK$320,FALSE),LEN(VLOOKUP($A288,csapatok!$A:$CN,AK$320,FALSE))-6),'csapat-ranglista'!$A:$FP,AK$321,FALSE)/8,VLOOKUP(VLOOKUP($A288,csapatok!$A:$CN,AK$320,FALSE),'csapat-ranglista'!$A:$FP,AK$321,FALSE)/4),0)</f>
        <v>0</v>
      </c>
      <c r="AL288" s="223">
        <f>IFERROR(IF(RIGHT(VLOOKUP($A288,csapatok!$A:$CN,AL$320,FALSE),5)="Csere",VLOOKUP(LEFT(VLOOKUP($A288,csapatok!$A:$CN,AL$320,FALSE),LEN(VLOOKUP($A288,csapatok!$A:$CN,AL$320,FALSE))-6),'csapat-ranglista'!$A:$FP,AL$321,FALSE)/8,VLOOKUP(VLOOKUP($A288,csapatok!$A:$CN,AL$320,FALSE),'csapat-ranglista'!$A:$FP,AL$321,FALSE)/4),0)</f>
        <v>0</v>
      </c>
      <c r="AM288" s="223">
        <f>IFERROR(IF(RIGHT(VLOOKUP($A288,csapatok!$A:$CN,AM$320,FALSE),5)="Csere",VLOOKUP(LEFT(VLOOKUP($A288,csapatok!$A:$CN,AM$320,FALSE),LEN(VLOOKUP($A288,csapatok!$A:$CN,AM$320,FALSE))-6),'csapat-ranglista'!$A:$FP,AM$321,FALSE)/8,VLOOKUP(VLOOKUP($A288,csapatok!$A:$CN,AM$320,FALSE),'csapat-ranglista'!$A:$FP,AM$321,FALSE)/4),0)</f>
        <v>0</v>
      </c>
      <c r="AN288" s="223">
        <f>IFERROR(IF(RIGHT(VLOOKUP($A288,csapatok!$A:$CN,AN$320,FALSE),5)="Csere",VLOOKUP(LEFT(VLOOKUP($A288,csapatok!$A:$CN,AN$320,FALSE),LEN(VLOOKUP($A288,csapatok!$A:$CN,AN$320,FALSE))-6),'csapat-ranglista'!$A:$FP,AN$321,FALSE)/8,VLOOKUP(VLOOKUP($A288,csapatok!$A:$CN,AN$320,FALSE),'csapat-ranglista'!$A:$FP,AN$321,FALSE)/4),0)</f>
        <v>0</v>
      </c>
      <c r="AO288" s="223">
        <f>IFERROR(IF(RIGHT(VLOOKUP($A288,csapatok!$A:$CN,AO$320,FALSE),5)="Csere",VLOOKUP(LEFT(VLOOKUP($A288,csapatok!$A:$CN,AO$320,FALSE),LEN(VLOOKUP($A288,csapatok!$A:$CN,AO$320,FALSE))-6),'csapat-ranglista'!$A:$FP,AO$321,FALSE)/8,VLOOKUP(VLOOKUP($A288,csapatok!$A:$CN,AO$320,FALSE),'csapat-ranglista'!$A:$FP,AO$321,FALSE)/4),0)</f>
        <v>0</v>
      </c>
      <c r="AP288" s="223">
        <f>IFERROR(IF(RIGHT(VLOOKUP($A288,csapatok!$A:$CN,AP$320,FALSE),5)="Csere",VLOOKUP(LEFT(VLOOKUP($A288,csapatok!$A:$CN,AP$320,FALSE),LEN(VLOOKUP($A288,csapatok!$A:$CN,AP$320,FALSE))-6),'csapat-ranglista'!$A:$FP,AP$321,FALSE)/8,VLOOKUP(VLOOKUP($A288,csapatok!$A:$CN,AP$320,FALSE),'csapat-ranglista'!$A:$FP,AP$321,FALSE)/4),0)</f>
        <v>0</v>
      </c>
      <c r="AQ288" s="223">
        <f>IFERROR(IF(RIGHT(VLOOKUP($A288,csapatok!$A:$CN,AQ$320,FALSE),5)="Csere",VLOOKUP(LEFT(VLOOKUP($A288,csapatok!$A:$CN,AQ$320,FALSE),LEN(VLOOKUP($A288,csapatok!$A:$CN,AQ$320,FALSE))-6),'csapat-ranglista'!$A:$FP,AQ$321,FALSE)/8,VLOOKUP(VLOOKUP($A288,csapatok!$A:$CN,AQ$320,FALSE),'csapat-ranglista'!$A:$FP,AQ$321,FALSE)/4),0)</f>
        <v>0</v>
      </c>
      <c r="AR288" s="223">
        <f>IFERROR(IF(RIGHT(VLOOKUP($A288,csapatok!$A:$CN,AR$320,FALSE),5)="Csere",VLOOKUP(LEFT(VLOOKUP($A288,csapatok!$A:$CN,AR$320,FALSE),LEN(VLOOKUP($A288,csapatok!$A:$CN,AR$320,FALSE))-6),'csapat-ranglista'!$A:$FP,AR$321,FALSE)/8,VLOOKUP(VLOOKUP($A288,csapatok!$A:$CN,AR$320,FALSE),'csapat-ranglista'!$A:$FP,AR$321,FALSE)/4),0)</f>
        <v>0</v>
      </c>
      <c r="AS288" s="223">
        <f>IFERROR(IF(RIGHT(VLOOKUP($A288,csapatok!$A:$CN,AS$320,FALSE),5)="Csere",VLOOKUP(LEFT(VLOOKUP($A288,csapatok!$A:$CN,AS$320,FALSE),LEN(VLOOKUP($A288,csapatok!$A:$CN,AS$320,FALSE))-6),'csapat-ranglista'!$A:$FP,AS$321,FALSE)/8,VLOOKUP(VLOOKUP($A288,csapatok!$A:$CN,AS$320,FALSE),'csapat-ranglista'!$A:$FP,AS$321,FALSE)/4),0)</f>
        <v>0</v>
      </c>
      <c r="AT288" s="223">
        <f>IFERROR(IF(RIGHT(VLOOKUP($A288,csapatok!$A:$CN,AT$320,FALSE),5)="Csere",VLOOKUP(LEFT(VLOOKUP($A288,csapatok!$A:$CN,AT$320,FALSE),LEN(VLOOKUP($A288,csapatok!$A:$CN,AT$320,FALSE))-6),'csapat-ranglista'!$A:$FP,AT$321,FALSE)/8,VLOOKUP(VLOOKUP($A288,csapatok!$A:$CN,AT$320,FALSE),'csapat-ranglista'!$A:$FP,AT$321,FALSE)/4),0)</f>
        <v>0</v>
      </c>
      <c r="AU288" s="223">
        <f>IFERROR(IF(RIGHT(VLOOKUP($A288,csapatok!$A:$CN,AU$320,FALSE),5)="Csere",VLOOKUP(LEFT(VLOOKUP($A288,csapatok!$A:$CN,AU$320,FALSE),LEN(VLOOKUP($A288,csapatok!$A:$CN,AU$320,FALSE))-6),'csapat-ranglista'!$A:$FP,AU$321,FALSE)/8,VLOOKUP(VLOOKUP($A288,csapatok!$A:$CN,AU$320,FALSE),'csapat-ranglista'!$A:$FP,AU$321,FALSE)/4),0)</f>
        <v>0</v>
      </c>
      <c r="AV288" s="223">
        <f>IFERROR(IF(RIGHT(VLOOKUP($A288,csapatok!$A:$CN,AV$320,FALSE),5)="Csere",VLOOKUP(LEFT(VLOOKUP($A288,csapatok!$A:$CN,AV$320,FALSE),LEN(VLOOKUP($A288,csapatok!$A:$CN,AV$320,FALSE))-6),'csapat-ranglista'!$A:$FP,AV$321,FALSE)/8,VLOOKUP(VLOOKUP($A288,csapatok!$A:$CN,AV$320,FALSE),'csapat-ranglista'!$A:$FP,AV$321,FALSE)/4),0)</f>
        <v>0</v>
      </c>
      <c r="AW288" s="223">
        <f>IFERROR(IF(RIGHT(VLOOKUP($A288,csapatok!$A:$CN,AW$320,FALSE),5)="Csere",VLOOKUP(LEFT(VLOOKUP($A288,csapatok!$A:$CN,AW$320,FALSE),LEN(VLOOKUP($A288,csapatok!$A:$CN,AW$320,FALSE))-6),'csapat-ranglista'!$A:$FP,AW$321,FALSE)/8,VLOOKUP(VLOOKUP($A288,csapatok!$A:$CN,AW$320,FALSE),'csapat-ranglista'!$A:$FP,AW$321,FALSE)/4),0)</f>
        <v>0</v>
      </c>
      <c r="AX288" s="223">
        <f>IFERROR(IF(RIGHT(VLOOKUP($A288,csapatok!$A:$CN,AX$320,FALSE),5)="Csere",VLOOKUP(LEFT(VLOOKUP($A288,csapatok!$A:$CN,AX$320,FALSE),LEN(VLOOKUP($A288,csapatok!$A:$CN,AX$320,FALSE))-6),'csapat-ranglista'!$A:$FP,AX$321,FALSE)/8,VLOOKUP(VLOOKUP($A288,csapatok!$A:$CN,AX$320,FALSE),'csapat-ranglista'!$A:$FP,AX$321,FALSE)/4),0)</f>
        <v>0</v>
      </c>
      <c r="AY288" s="223">
        <f>IFERROR(IF(RIGHT(VLOOKUP($A288,csapatok!$A:$NN,AY$320,FALSE),5)="Csere",VLOOKUP(LEFT(VLOOKUP($A288,csapatok!$A:$NN,AY$320,FALSE),LEN(VLOOKUP($A288,csapatok!$A:$NN,AY$320,FALSE))-6),'csapat-ranglista'!$A:$FP,AY$321,FALSE)/8,VLOOKUP(VLOOKUP($A288,csapatok!$A:$NN,AY$320,FALSE),'csapat-ranglista'!$A:$FP,AY$321,FALSE)/4),0)</f>
        <v>0</v>
      </c>
      <c r="AZ288" s="223">
        <f>IFERROR(IF(RIGHT(VLOOKUP($A288,csapatok!$A:$NN,AZ$320,FALSE),5)="Csere",VLOOKUP(LEFT(VLOOKUP($A288,csapatok!$A:$NN,AZ$320,FALSE),LEN(VLOOKUP($A288,csapatok!$A:$NN,AZ$320,FALSE))-6),'csapat-ranglista'!$A:$FP,AZ$321,FALSE)/8,VLOOKUP(VLOOKUP($A288,csapatok!$A:$NN,AZ$320,FALSE),'csapat-ranglista'!$A:$FP,AZ$321,FALSE)/4),0)</f>
        <v>0</v>
      </c>
      <c r="BA288" s="223">
        <f>IFERROR(IF(RIGHT(VLOOKUP($A288,csapatok!$A:$NN,BA$320,FALSE),5)="Csere",VLOOKUP(LEFT(VLOOKUP($A288,csapatok!$A:$NN,BA$320,FALSE),LEN(VLOOKUP($A288,csapatok!$A:$NN,BA$320,FALSE))-6),'csapat-ranglista'!$A:$FP,BA$321,FALSE)/8,VLOOKUP(VLOOKUP($A288,csapatok!$A:$NN,BA$320,FALSE),'csapat-ranglista'!$A:$FP,BA$321,FALSE)/4),0)</f>
        <v>0</v>
      </c>
      <c r="BB288" s="223">
        <f>IFERROR(IF(RIGHT(VLOOKUP($A288,csapatok!$A:$NN,BB$320,FALSE),5)="Csere",VLOOKUP(LEFT(VLOOKUP($A288,csapatok!$A:$NN,BB$320,FALSE),LEN(VLOOKUP($A288,csapatok!$A:$NN,BB$320,FALSE))-6),'csapat-ranglista'!$A:$FP,BB$321,FALSE)/8,VLOOKUP(VLOOKUP($A288,csapatok!$A:$NN,BB$320,FALSE),'csapat-ranglista'!$A:$FP,BB$321,FALSE)/4),0)</f>
        <v>0</v>
      </c>
      <c r="BC288" s="224">
        <f>versenyek!$ES$11*IFERROR(VLOOKUP(VLOOKUP($A288,versenyek!ER:ET,3,FALSE),szabalyok!$A$16:$B$23,2,FALSE)/4,0)</f>
        <v>0</v>
      </c>
      <c r="BD288" s="224">
        <f>versenyek!$EV$11*IFERROR(VLOOKUP(VLOOKUP($A288,versenyek!EU:EW,3,FALSE),szabalyok!$A$16:$B$23,2,FALSE)/4,0)</f>
        <v>0</v>
      </c>
      <c r="BE288" s="223">
        <f>IFERROR(IF(RIGHT(VLOOKUP($A288,csapatok!$A:$NN,BE$320,FALSE),5)="Csere",VLOOKUP(LEFT(VLOOKUP($A288,csapatok!$A:$NN,BE$320,FALSE),LEN(VLOOKUP($A288,csapatok!$A:$NN,BE$320,FALSE))-6),'csapat-ranglista'!$A:$FP,BE$321,FALSE)/8,VLOOKUP(VLOOKUP($A288,csapatok!$A:$NN,BE$320,FALSE),'csapat-ranglista'!$A:$FP,BE$321,FALSE)/4),0)</f>
        <v>0</v>
      </c>
      <c r="BF288" s="223">
        <f>IFERROR(IF(RIGHT(VLOOKUP($A288,csapatok!$A:$NN,BF$320,FALSE),5)="Csere",VLOOKUP(LEFT(VLOOKUP($A288,csapatok!$A:$NN,BF$320,FALSE),LEN(VLOOKUP($A288,csapatok!$A:$NN,BF$320,FALSE))-6),'csapat-ranglista'!$A:$FP,BF$321,FALSE)/8,VLOOKUP(VLOOKUP($A288,csapatok!$A:$NN,BF$320,FALSE),'csapat-ranglista'!$A:$FP,BF$321,FALSE)/4),0)</f>
        <v>0</v>
      </c>
      <c r="BG288" s="223">
        <f>IFERROR(IF(RIGHT(VLOOKUP($A288,csapatok!$A:$NN,BG$320,FALSE),5)="Csere",VLOOKUP(LEFT(VLOOKUP($A288,csapatok!$A:$NN,BG$320,FALSE),LEN(VLOOKUP($A288,csapatok!$A:$NN,BG$320,FALSE))-6),'csapat-ranglista'!$A:$FP,BG$321,FALSE)/8,VLOOKUP(VLOOKUP($A288,csapatok!$A:$NN,BG$320,FALSE),'csapat-ranglista'!$A:$FP,BG$321,FALSE)/4),0)</f>
        <v>0</v>
      </c>
      <c r="BH288" s="223">
        <f>IFERROR(IF(RIGHT(VLOOKUP($A288,csapatok!$A:$NN,BH$320,FALSE),5)="Csere",VLOOKUP(LEFT(VLOOKUP($A288,csapatok!$A:$NN,BH$320,FALSE),LEN(VLOOKUP($A288,csapatok!$A:$NN,BH$320,FALSE))-6),'csapat-ranglista'!$A:$FP,BH$321,FALSE)/8,VLOOKUP(VLOOKUP($A288,csapatok!$A:$NN,BH$320,FALSE),'csapat-ranglista'!$A:$FP,BH$321,FALSE)/4),0)</f>
        <v>0</v>
      </c>
      <c r="BI288" s="223">
        <f>IFERROR(IF(RIGHT(VLOOKUP($A288,csapatok!$A:$NN,BI$320,FALSE),5)="Csere",VLOOKUP(LEFT(VLOOKUP($A288,csapatok!$A:$NN,BI$320,FALSE),LEN(VLOOKUP($A288,csapatok!$A:$NN,BI$320,FALSE))-6),'csapat-ranglista'!$A:$FP,BI$321,FALSE)/8,VLOOKUP(VLOOKUP($A288,csapatok!$A:$NN,BI$320,FALSE),'csapat-ranglista'!$A:$FP,BI$321,FALSE)/4),0)</f>
        <v>0</v>
      </c>
      <c r="BJ288" s="223">
        <f>IFERROR(IF(RIGHT(VLOOKUP($A288,csapatok!$A:$NN,BJ$320,FALSE),5)="Csere",VLOOKUP(LEFT(VLOOKUP($A288,csapatok!$A:$NN,BJ$320,FALSE),LEN(VLOOKUP($A288,csapatok!$A:$NN,BJ$320,FALSE))-6),'csapat-ranglista'!$A:$FP,BJ$321,FALSE)/8,VLOOKUP(VLOOKUP($A288,csapatok!$A:$NN,BJ$320,FALSE),'csapat-ranglista'!$A:$FP,BJ$321,FALSE)/4),0)</f>
        <v>0</v>
      </c>
      <c r="BK288" s="223">
        <f>IFERROR(IF(RIGHT(VLOOKUP($A288,csapatok!$A:$NN,BK$320,FALSE),5)="Csere",VLOOKUP(LEFT(VLOOKUP($A288,csapatok!$A:$NN,BK$320,FALSE),LEN(VLOOKUP($A288,csapatok!$A:$NN,BK$320,FALSE))-6),'csapat-ranglista'!$A:$FP,BK$321,FALSE)/8,VLOOKUP(VLOOKUP($A288,csapatok!$A:$NN,BK$320,FALSE),'csapat-ranglista'!$A:$FP,BK$321,FALSE)/4),0)</f>
        <v>0</v>
      </c>
      <c r="BL288" s="223">
        <f>IFERROR(IF(RIGHT(VLOOKUP($A288,csapatok!$A:$NN,BL$320,FALSE),5)="Csere",VLOOKUP(LEFT(VLOOKUP($A288,csapatok!$A:$NN,BL$320,FALSE),LEN(VLOOKUP($A288,csapatok!$A:$NN,BL$320,FALSE))-6),'csapat-ranglista'!$A:$FP,BL$321,FALSE)/8,VLOOKUP(VLOOKUP($A288,csapatok!$A:$NN,BL$320,FALSE),'csapat-ranglista'!$A:$FP,BL$321,FALSE)/4),0)</f>
        <v>0</v>
      </c>
      <c r="BM288" s="223">
        <f>IFERROR(IF(RIGHT(VLOOKUP($A288,csapatok!$A:$NN,BM$320,FALSE),5)="Csere",VLOOKUP(LEFT(VLOOKUP($A288,csapatok!$A:$NN,BM$320,FALSE),LEN(VLOOKUP($A288,csapatok!$A:$NN,BM$320,FALSE))-6),'csapat-ranglista'!$A:$FP,BM$321,FALSE)/8,VLOOKUP(VLOOKUP($A288,csapatok!$A:$NN,BM$320,FALSE),'csapat-ranglista'!$A:$FP,BM$321,FALSE)/4),0)</f>
        <v>0</v>
      </c>
      <c r="BN288" s="223">
        <f>IFERROR(IF(RIGHT(VLOOKUP($A288,csapatok!$A:$NN,BN$320,FALSE),5)="Csere",VLOOKUP(LEFT(VLOOKUP($A288,csapatok!$A:$NN,BN$320,FALSE),LEN(VLOOKUP($A288,csapatok!$A:$NN,BN$320,FALSE))-6),'csapat-ranglista'!$A:$FP,BN$321,FALSE)/8,VLOOKUP(VLOOKUP($A288,csapatok!$A:$NN,BN$320,FALSE),'csapat-ranglista'!$A:$FP,BN$321,FALSE)/4),0)</f>
        <v>0</v>
      </c>
      <c r="BO288" s="223">
        <f>IFERROR(IF(RIGHT(VLOOKUP($A288,csapatok!$A:$NN,BO$320,FALSE),5)="Csere",VLOOKUP(LEFT(VLOOKUP($A288,csapatok!$A:$NN,BO$320,FALSE),LEN(VLOOKUP($A288,csapatok!$A:$NN,BO$320,FALSE))-6),'csapat-ranglista'!$A:$FP,BO$321,FALSE)/8,VLOOKUP(VLOOKUP($A288,csapatok!$A:$NN,BO$320,FALSE),'csapat-ranglista'!$A:$FP,BO$321,FALSE)/4),0)</f>
        <v>0</v>
      </c>
      <c r="BP288" s="223">
        <f>IFERROR(IF(RIGHT(VLOOKUP($A288,csapatok!$A:$NN,BP$320,FALSE),5)="Csere",VLOOKUP(LEFT(VLOOKUP($A288,csapatok!$A:$NN,BP$320,FALSE),LEN(VLOOKUP($A288,csapatok!$A:$NN,BP$320,FALSE))-6),'csapat-ranglista'!$A:$FP,BP$321,FALSE)/8,VLOOKUP(VLOOKUP($A288,csapatok!$A:$NN,BP$320,FALSE),'csapat-ranglista'!$A:$FP,BP$321,FALSE)/4),0)</f>
        <v>0</v>
      </c>
      <c r="BQ288" s="223">
        <f>IFERROR(IF(RIGHT(VLOOKUP($A288,csapatok!$A:$NN,BQ$320,FALSE),5)="Csere",VLOOKUP(LEFT(VLOOKUP($A288,csapatok!$A:$NN,BQ$320,FALSE),LEN(VLOOKUP($A288,csapatok!$A:$NN,BQ$320,FALSE))-6),'csapat-ranglista'!$A:$FP,BQ$321,FALSE)/8,VLOOKUP(VLOOKUP($A288,csapatok!$A:$NN,BQ$320,FALSE),'csapat-ranglista'!$A:$FP,BQ$321,FALSE)/4),0)</f>
        <v>0</v>
      </c>
      <c r="BR288" s="223">
        <f>IFERROR(IF(RIGHT(VLOOKUP($A288,csapatok!$A:$NN,BR$320,FALSE),5)="Csere",VLOOKUP(LEFT(VLOOKUP($A288,csapatok!$A:$NN,BR$320,FALSE),LEN(VLOOKUP($A288,csapatok!$A:$NN,BR$320,FALSE))-6),'csapat-ranglista'!$A:$FP,BR$321,FALSE)/8,VLOOKUP(VLOOKUP($A288,csapatok!$A:$NN,BR$320,FALSE),'csapat-ranglista'!$A:$FP,BR$321,FALSE)/4),0)</f>
        <v>0</v>
      </c>
      <c r="BS288" s="223">
        <f>IFERROR(IF(RIGHT(VLOOKUP($A288,csapatok!$A:$NN,BS$320,FALSE),5)="Csere",VLOOKUP(LEFT(VLOOKUP($A288,csapatok!$A:$NN,BS$320,FALSE),LEN(VLOOKUP($A288,csapatok!$A:$NN,BS$320,FALSE))-6),'csapat-ranglista'!$A:$FP,BS$321,FALSE)/8,VLOOKUP(VLOOKUP($A288,csapatok!$A:$NN,BS$320,FALSE),'csapat-ranglista'!$A:$FP,BS$321,FALSE)/4),0)</f>
        <v>0</v>
      </c>
      <c r="BT288" s="223">
        <f>IFERROR(IF(RIGHT(VLOOKUP($A288,csapatok!$A:$NN,BT$320,FALSE),5)="Csere",VLOOKUP(LEFT(VLOOKUP($A288,csapatok!$A:$NN,BT$320,FALSE),LEN(VLOOKUP($A288,csapatok!$A:$NN,BT$320,FALSE))-6),'csapat-ranglista'!$A:$FP,BT$321,FALSE)/8,VLOOKUP(VLOOKUP($A288,csapatok!$A:$NN,BT$320,FALSE),'csapat-ranglista'!$A:$FP,BT$321,FALSE)/4),0)</f>
        <v>0</v>
      </c>
      <c r="BU288" s="223">
        <f>IFERROR(IF(RIGHT(VLOOKUP($A288,csapatok!$A:$NN,BU$320,FALSE),5)="Csere",VLOOKUP(LEFT(VLOOKUP($A288,csapatok!$A:$NN,BU$320,FALSE),LEN(VLOOKUP($A288,csapatok!$A:$NN,BU$320,FALSE))-6),'csapat-ranglista'!$A:$FP,BU$321,FALSE)/8,VLOOKUP(VLOOKUP($A288,csapatok!$A:$NN,BU$320,FALSE),'csapat-ranglista'!$A:$FP,BU$321,FALSE)/4),0)</f>
        <v>0</v>
      </c>
      <c r="BV288" s="223">
        <f>IFERROR(IF(RIGHT(VLOOKUP($A288,csapatok!$A:$NN,BV$320,FALSE),5)="Csere",VLOOKUP(LEFT(VLOOKUP($A288,csapatok!$A:$NN,BV$320,FALSE),LEN(VLOOKUP($A288,csapatok!$A:$NN,BV$320,FALSE))-6),'csapat-ranglista'!$A:$FP,BV$321,FALSE)/8,VLOOKUP(VLOOKUP($A288,csapatok!$A:$NN,BV$320,FALSE),'csapat-ranglista'!$A:$FP,BV$321,FALSE)/4),0)</f>
        <v>0</v>
      </c>
      <c r="BW288" s="223">
        <f>IFERROR(IF(RIGHT(VLOOKUP($A288,csapatok!$A:$NN,BW$320,FALSE),5)="Csere",VLOOKUP(LEFT(VLOOKUP($A288,csapatok!$A:$NN,BW$320,FALSE),LEN(VLOOKUP($A288,csapatok!$A:$NN,BW$320,FALSE))-6),'csapat-ranglista'!$A:$FP,BW$321,FALSE)/8,VLOOKUP(VLOOKUP($A288,csapatok!$A:$NN,BW$320,FALSE),'csapat-ranglista'!$A:$FP,BW$321,FALSE)/4),0)</f>
        <v>0</v>
      </c>
      <c r="BX288" s="223">
        <f>IFERROR(IF(RIGHT(VLOOKUP($A288,csapatok!$A:$NN,BX$320,FALSE),5)="Csere",VLOOKUP(LEFT(VLOOKUP($A288,csapatok!$A:$NN,BX$320,FALSE),LEN(VLOOKUP($A288,csapatok!$A:$NN,BX$320,FALSE))-6),'csapat-ranglista'!$A:$FP,BX$321,FALSE)/8,VLOOKUP(VLOOKUP($A288,csapatok!$A:$NN,BX$320,FALSE),'csapat-ranglista'!$A:$FP,BX$321,FALSE)/4),0)</f>
        <v>0</v>
      </c>
      <c r="BY288" s="223">
        <f>IFERROR(IF(RIGHT(VLOOKUP($A288,csapatok!$A:$NN,BY$320,FALSE),5)="Csere",VLOOKUP(LEFT(VLOOKUP($A288,csapatok!$A:$NN,BY$320,FALSE),LEN(VLOOKUP($A288,csapatok!$A:$NN,BY$320,FALSE))-6),'csapat-ranglista'!$A:$FP,BY$321,FALSE)/8,VLOOKUP(VLOOKUP($A288,csapatok!$A:$NN,BY$320,FALSE),'csapat-ranglista'!$A:$FP,BY$321,FALSE)/4),0)</f>
        <v>0</v>
      </c>
      <c r="BZ288" s="223">
        <f>IFERROR(IF(RIGHT(VLOOKUP($A288,csapatok!$A:$NN,BZ$320,FALSE),5)="Csere",VLOOKUP(LEFT(VLOOKUP($A288,csapatok!$A:$NN,BZ$320,FALSE),LEN(VLOOKUP($A288,csapatok!$A:$NN,BZ$320,FALSE))-6),'csapat-ranglista'!$A:$FP,BZ$321,FALSE)/8,VLOOKUP(VLOOKUP($A288,csapatok!$A:$NN,BZ$320,FALSE),'csapat-ranglista'!$A:$FP,BZ$321,FALSE)/4),0)</f>
        <v>0</v>
      </c>
      <c r="CA288" s="223">
        <f>IFERROR(IF(RIGHT(VLOOKUP($A288,csapatok!$A:$NN,CA$320,FALSE),5)="Csere",VLOOKUP(LEFT(VLOOKUP($A288,csapatok!$A:$NN,CA$320,FALSE),LEN(VLOOKUP($A288,csapatok!$A:$NN,CA$320,FALSE))-6),'csapat-ranglista'!$A:$FP,CA$321,FALSE)/8,VLOOKUP(VLOOKUP($A288,csapatok!$A:$NN,CA$320,FALSE),'csapat-ranglista'!$A:$FP,CA$321,FALSE)/4),0)</f>
        <v>0</v>
      </c>
      <c r="CB288" s="223">
        <f>IFERROR(IF(RIGHT(VLOOKUP($A288,csapatok!$A:$NN,CB$320,FALSE),5)="Csere",VLOOKUP(LEFT(VLOOKUP($A288,csapatok!$A:$NN,CB$320,FALSE),LEN(VLOOKUP($A288,csapatok!$A:$NN,CB$320,FALSE))-6),'csapat-ranglista'!$A:$FP,CB$321,FALSE)/8,VLOOKUP(VLOOKUP($A288,csapatok!$A:$NN,CB$320,FALSE),'csapat-ranglista'!$A:$FP,CB$321,FALSE)/4),0)</f>
        <v>0</v>
      </c>
      <c r="CC288" s="223">
        <f>IFERROR(IF(RIGHT(VLOOKUP($A288,csapatok!$A:$NN,CC$320,FALSE),5)="Csere",VLOOKUP(LEFT(VLOOKUP($A288,csapatok!$A:$NN,CC$320,FALSE),LEN(VLOOKUP($A288,csapatok!$A:$NN,CC$320,FALSE))-6),'csapat-ranglista'!$A:$FP,CC$321,FALSE)/8,VLOOKUP(VLOOKUP($A288,csapatok!$A:$NN,CC$320,FALSE),'csapat-ranglista'!$A:$FP,CC$321,FALSE)/4),0)</f>
        <v>0</v>
      </c>
      <c r="CD288" s="223">
        <f>IFERROR(IF(RIGHT(VLOOKUP($A288,csapatok!$A:$NN,CD$320,FALSE),5)="Csere",VLOOKUP(LEFT(VLOOKUP($A288,csapatok!$A:$NN,CD$320,FALSE),LEN(VLOOKUP($A288,csapatok!$A:$NN,CD$320,FALSE))-6),'csapat-ranglista'!$A:$FP,CD$321,FALSE)/8,VLOOKUP(VLOOKUP($A288,csapatok!$A:$NN,CD$320,FALSE),'csapat-ranglista'!$A:$FP,CD$321,FALSE)/4),0)</f>
        <v>0</v>
      </c>
      <c r="CE288" s="223">
        <f>IFERROR(IF(RIGHT(VLOOKUP($A288,csapatok!$A:$NN,CE$320,FALSE),5)="Csere",VLOOKUP(LEFT(VLOOKUP($A288,csapatok!$A:$NN,CE$320,FALSE),LEN(VLOOKUP($A288,csapatok!$A:$NN,CE$320,FALSE))-6),'csapat-ranglista'!$A:$FP,CE$321,FALSE)/8,VLOOKUP(VLOOKUP($A288,csapatok!$A:$NN,CE$320,FALSE),'csapat-ranglista'!$A:$FP,CE$321,FALSE)/4),0)</f>
        <v>0</v>
      </c>
      <c r="CF288" s="223">
        <f>IFERROR(IF(RIGHT(VLOOKUP($A288,csapatok!$A:$NN,CF$320,FALSE),5)="Csere",VLOOKUP(LEFT(VLOOKUP($A288,csapatok!$A:$NN,CF$320,FALSE),LEN(VLOOKUP($A288,csapatok!$A:$NN,CF$320,FALSE))-6),'csapat-ranglista'!$A:$FP,CF$321,FALSE)/8,VLOOKUP(VLOOKUP($A288,csapatok!$A:$NN,CF$320,FALSE),'csapat-ranglista'!$A:$FP,CF$321,FALSE)/4),0)</f>
        <v>0</v>
      </c>
      <c r="CG288" s="223">
        <f>IFERROR(IF(RIGHT(VLOOKUP($A288,csapatok!$A:$NN,CG$320,FALSE),5)="Csere",VLOOKUP(LEFT(VLOOKUP($A288,csapatok!$A:$NN,CG$320,FALSE),LEN(VLOOKUP($A288,csapatok!$A:$NN,CG$320,FALSE))-6),'csapat-ranglista'!$A:$FP,CG$321,FALSE)/8,VLOOKUP(VLOOKUP($A288,csapatok!$A:$NN,CG$320,FALSE),'csapat-ranglista'!$A:$FP,CG$321,FALSE)/4),0)</f>
        <v>0</v>
      </c>
      <c r="CH288" s="223">
        <f>IFERROR(IF(RIGHT(VLOOKUP($A288,csapatok!$A:$NN,CH$320,FALSE),5)="Csere",VLOOKUP(LEFT(VLOOKUP($A288,csapatok!$A:$NN,CH$320,FALSE),LEN(VLOOKUP($A288,csapatok!$A:$NN,CH$320,FALSE))-6),'csapat-ranglista'!$A:$FP,CH$321,FALSE)/8,VLOOKUP(VLOOKUP($A288,csapatok!$A:$NN,CH$320,FALSE),'csapat-ranglista'!$A:$FP,CH$321,FALSE)/4),0)</f>
        <v>0</v>
      </c>
      <c r="CI288" s="223">
        <f>IFERROR(IF(RIGHT(VLOOKUP($A288,csapatok!$A:$NN,CI$320,FALSE),5)="Csere",VLOOKUP(LEFT(VLOOKUP($A288,csapatok!$A:$NN,CI$320,FALSE),LEN(VLOOKUP($A288,csapatok!$A:$NN,CI$320,FALSE))-6),'csapat-ranglista'!$A:$FP,CI$321,FALSE)/8,VLOOKUP(VLOOKUP($A288,csapatok!$A:$NN,CI$320,FALSE),'csapat-ranglista'!$A:$FP,CI$321,FALSE)/4),0)</f>
        <v>0</v>
      </c>
      <c r="CJ288" s="224">
        <f>versenyek!$IQ$11*IFERROR(VLOOKUP(VLOOKUP($A288,versenyek!IP:IR,3,FALSE),szabalyok!$A$16:$B$23,2,FALSE)/4,0)</f>
        <v>0</v>
      </c>
      <c r="CK288" s="224">
        <f>versenyek!$IT$11*IFERROR(VLOOKUP(VLOOKUP($A288,versenyek!IS:IU,3,FALSE),szabalyok!$A$16:$B$23,2,FALSE)/4,0)</f>
        <v>0</v>
      </c>
      <c r="CL288" s="223">
        <f>IFERROR(IF(RIGHT(VLOOKUP($A288,csapatok!$A:$NN,CL$320,FALSE),5)="Csere",VLOOKUP(LEFT(VLOOKUP($A288,csapatok!$A:$NN,CL$320,FALSE),LEN(VLOOKUP($A288,csapatok!$A:$NN,CL$320,FALSE))-6),'csapat-ranglista'!$A:$FP,CL$321,FALSE)/8,VLOOKUP(VLOOKUP($A288,csapatok!$A:$NN,CL$320,FALSE),'csapat-ranglista'!$A:$FP,CL$321,FALSE)/4),0)</f>
        <v>0</v>
      </c>
      <c r="CM288" s="223">
        <f>IFERROR(IF(RIGHT(VLOOKUP($A288,csapatok!$A:$NN,CM$320,FALSE),5)="Csere",VLOOKUP(LEFT(VLOOKUP($A288,csapatok!$A:$NN,CM$320,FALSE),LEN(VLOOKUP($A288,csapatok!$A:$NN,CM$320,FALSE))-6),'csapat-ranglista'!$A:$FP,CM$321,FALSE)/8,VLOOKUP(VLOOKUP($A288,csapatok!$A:$NN,CM$320,FALSE),'csapat-ranglista'!$A:$FP,CM$321,FALSE)/4),0)</f>
        <v>0</v>
      </c>
      <c r="CN288" s="223">
        <f>IFERROR(IF(RIGHT(VLOOKUP($A288,csapatok!$A:$NN,CN$320,FALSE),5)="Csere",VLOOKUP(LEFT(VLOOKUP($A288,csapatok!$A:$NN,CN$320,FALSE),LEN(VLOOKUP($A288,csapatok!$A:$NN,CN$320,FALSE))-6),'csapat-ranglista'!$A:$FP,CN$321,FALSE)/8,VLOOKUP(VLOOKUP($A288,csapatok!$A:$NN,CN$320,FALSE),'csapat-ranglista'!$A:$FP,CN$321,FALSE)/4),0)</f>
        <v>0</v>
      </c>
      <c r="CO288" s="223">
        <f>IFERROR(IF(RIGHT(VLOOKUP($A288,csapatok!$A:$NN,CO$320,FALSE),5)="Csere",VLOOKUP(LEFT(VLOOKUP($A288,csapatok!$A:$NN,CO$320,FALSE),LEN(VLOOKUP($A288,csapatok!$A:$NN,CO$320,FALSE))-6),'csapat-ranglista'!$A:$FP,CO$321,FALSE)/8,VLOOKUP(VLOOKUP($A288,csapatok!$A:$NN,CO$320,FALSE),'csapat-ranglista'!$A:$FP,CO$321,FALSE)/4),0)</f>
        <v>0</v>
      </c>
      <c r="CP288" s="223">
        <f>IFERROR(IF(RIGHT(VLOOKUP($A288,csapatok!$A:$NN,CP$320,FALSE),5)="Csere",VLOOKUP(LEFT(VLOOKUP($A288,csapatok!$A:$NN,CP$320,FALSE),LEN(VLOOKUP($A288,csapatok!$A:$NN,CP$320,FALSE))-6),'csapat-ranglista'!$A:$FP,CP$321,FALSE)/8,VLOOKUP(VLOOKUP($A288,csapatok!$A:$NN,CP$320,FALSE),'csapat-ranglista'!$A:$FP,CP$321,FALSE)/4),0)</f>
        <v>0</v>
      </c>
      <c r="CQ288" s="223">
        <f>IFERROR(IF(RIGHT(VLOOKUP($A288,csapatok!$A:$NN,CQ$320,FALSE),5)="Csere",VLOOKUP(LEFT(VLOOKUP($A288,csapatok!$A:$NN,CQ$320,FALSE),LEN(VLOOKUP($A288,csapatok!$A:$NN,CQ$320,FALSE))-6),'csapat-ranglista'!$A:$FP,CQ$321,FALSE)/8,VLOOKUP(VLOOKUP($A288,csapatok!$A:$NN,CQ$320,FALSE),'csapat-ranglista'!$A:$FP,CQ$321,FALSE)/4),0)</f>
        <v>0</v>
      </c>
      <c r="CR288" s="223">
        <f>IFERROR(IF(RIGHT(VLOOKUP($A288,csapatok!$A:$NN,CR$320,FALSE),5)="Csere",VLOOKUP(LEFT(VLOOKUP($A288,csapatok!$A:$NN,CR$320,FALSE),LEN(VLOOKUP($A288,csapatok!$A:$NN,CR$320,FALSE))-6),'csapat-ranglista'!$A:$FP,CR$321,FALSE)/8,VLOOKUP(VLOOKUP($A288,csapatok!$A:$NN,CR$320,FALSE),'csapat-ranglista'!$A:$FP,CR$321,FALSE)/4),0)</f>
        <v>0</v>
      </c>
      <c r="CS288" s="223">
        <f>IFERROR(IF(RIGHT(VLOOKUP($A288,csapatok!$A:$NN,CS$320,FALSE),5)="Csere",VLOOKUP(LEFT(VLOOKUP($A288,csapatok!$A:$NN,CS$320,FALSE),LEN(VLOOKUP($A288,csapatok!$A:$NN,CS$320,FALSE))-6),'csapat-ranglista'!$A:$FP,CS$321,FALSE)/8,VLOOKUP(VLOOKUP($A288,csapatok!$A:$NN,CS$320,FALSE),'csapat-ranglista'!$A:$FP,CS$321,FALSE)/4),0)</f>
        <v>0</v>
      </c>
      <c r="CT288" s="223">
        <f>IFERROR(IF(RIGHT(VLOOKUP($A288,csapatok!$A:$NN,CT$320,FALSE),5)="Csere",VLOOKUP(LEFT(VLOOKUP($A288,csapatok!$A:$NN,CT$320,FALSE),LEN(VLOOKUP($A288,csapatok!$A:$NN,CT$320,FALSE))-6),'csapat-ranglista'!$A:$FP,CT$321,FALSE)/8,VLOOKUP(VLOOKUP($A288,csapatok!$A:$NN,CT$320,FALSE),'csapat-ranglista'!$A:$FP,CT$321,FALSE)/4),0)</f>
        <v>0</v>
      </c>
      <c r="CU288" s="223">
        <f>IFERROR(IF(RIGHT(VLOOKUP($A288,csapatok!$A:$NN,CU$320,FALSE),5)="Csere",VLOOKUP(LEFT(VLOOKUP($A288,csapatok!$A:$NN,CU$320,FALSE),LEN(VLOOKUP($A288,csapatok!$A:$NN,CU$320,FALSE))-6),'csapat-ranglista'!$A:$FP,CU$321,FALSE)/8,VLOOKUP(VLOOKUP($A288,csapatok!$A:$NN,CU$320,FALSE),'csapat-ranglista'!$A:$FP,CU$321,FALSE)/4),0)</f>
        <v>0</v>
      </c>
      <c r="CV288" s="223">
        <f>IFERROR(IF(RIGHT(VLOOKUP($A288,csapatok!$A:$NN,CV$320,FALSE),5)="Csere",VLOOKUP(LEFT(VLOOKUP($A288,csapatok!$A:$NN,CV$320,FALSE),LEN(VLOOKUP($A288,csapatok!$A:$NN,CV$320,FALSE))-6),'csapat-ranglista'!$A:$FP,CV$321,FALSE)/8,VLOOKUP(VLOOKUP($A288,csapatok!$A:$NN,CV$320,FALSE),'csapat-ranglista'!$A:$FP,CV$321,FALSE)/4),0)</f>
        <v>0</v>
      </c>
      <c r="CW288" s="223">
        <f>IFERROR(IF(RIGHT(VLOOKUP($A288,csapatok!$A:$NN,CW$320,FALSE),5)="Csere",VLOOKUP(LEFT(VLOOKUP($A288,csapatok!$A:$NN,CW$320,FALSE),LEN(VLOOKUP($A288,csapatok!$A:$NN,CW$320,FALSE))-6),'csapat-ranglista'!$A:$FP,CW$321,FALSE)/8,VLOOKUP(VLOOKUP($A288,csapatok!$A:$NN,CW$320,FALSE),'csapat-ranglista'!$A:$FP,CW$321,FALSE)/4),0)</f>
        <v>0</v>
      </c>
      <c r="CX288" s="223">
        <f>IFERROR(IF(RIGHT(VLOOKUP($A288,csapatok!$A:$NN,CX$320,FALSE),5)="Csere",VLOOKUP(LEFT(VLOOKUP($A288,csapatok!$A:$NN,CX$320,FALSE),LEN(VLOOKUP($A288,csapatok!$A:$NN,CX$320,FALSE))-6),'csapat-ranglista'!$A:$FP,CX$321,FALSE)/8,VLOOKUP(VLOOKUP($A288,csapatok!$A:$NN,CX$320,FALSE),'csapat-ranglista'!$A:$FP,CX$321,FALSE)/4),0)</f>
        <v>0</v>
      </c>
      <c r="CY288" s="223">
        <f>IFERROR(IF(RIGHT(VLOOKUP($A288,csapatok!$A:$NN,CY$320,FALSE),5)="Csere",VLOOKUP(LEFT(VLOOKUP($A288,csapatok!$A:$NN,CY$320,FALSE),LEN(VLOOKUP($A288,csapatok!$A:$NN,CY$320,FALSE))-6),'csapat-ranglista'!$A:$FP,CY$321,FALSE)/8,VLOOKUP(VLOOKUP($A288,csapatok!$A:$NN,CY$320,FALSE),'csapat-ranglista'!$A:$FP,CY$321,FALSE)/4),0)</f>
        <v>0</v>
      </c>
      <c r="CZ288" s="223">
        <f>IFERROR(IF(RIGHT(VLOOKUP($A288,csapatok!$A:$NN,CZ$320,FALSE),5)="Csere",VLOOKUP(LEFT(VLOOKUP($A288,csapatok!$A:$NN,CZ$320,FALSE),LEN(VLOOKUP($A288,csapatok!$A:$NN,CZ$320,FALSE))-6),'csapat-ranglista'!$A:$FP,CZ$321,FALSE)/8,VLOOKUP(VLOOKUP($A288,csapatok!$A:$NN,CZ$320,FALSE),'csapat-ranglista'!$A:$FP,CZ$321,FALSE)/4),0)</f>
        <v>0</v>
      </c>
      <c r="DA288" s="223">
        <f>IFERROR(IF(RIGHT(VLOOKUP($A288,csapatok!$A:$NN,DA$320,FALSE),5)="Csere",VLOOKUP(LEFT(VLOOKUP($A288,csapatok!$A:$NN,DA$320,FALSE),LEN(VLOOKUP($A288,csapatok!$A:$NN,DA$320,FALSE))-6),'csapat-ranglista'!$A:$FP,DA$321,FALSE)/8,VLOOKUP(VLOOKUP($A288,csapatok!$A:$NN,DA$320,FALSE),'csapat-ranglista'!$A:$FP,DA$321,FALSE)/4),0)</f>
        <v>0</v>
      </c>
      <c r="DB288" s="223">
        <f>IFERROR(IF(RIGHT(VLOOKUP($A288,csapatok!$A:$NN,DB$320,FALSE),5)="Csere",VLOOKUP(LEFT(VLOOKUP($A288,csapatok!$A:$NN,DB$320,FALSE),LEN(VLOOKUP($A288,csapatok!$A:$NN,DB$320,FALSE))-6),'csapat-ranglista'!$A:$FP,DB$321,FALSE)/8,VLOOKUP(VLOOKUP($A288,csapatok!$A:$NN,DB$320,FALSE),'csapat-ranglista'!$A:$FP,DB$321,FALSE)/4),0)</f>
        <v>0</v>
      </c>
      <c r="DC288" s="223">
        <f>IFERROR(IF(RIGHT(VLOOKUP($A288,csapatok!$A:$NN,DC$320,FALSE),5)="Csere",VLOOKUP(LEFT(VLOOKUP($A288,csapatok!$A:$NN,DC$320,FALSE),LEN(VLOOKUP($A288,csapatok!$A:$NN,DC$320,FALSE))-6),'csapat-ranglista'!$A:$FP,DC$321,FALSE)/8,VLOOKUP(VLOOKUP($A288,csapatok!$A:$NN,DC$320,FALSE),'csapat-ranglista'!$A:$FP,DC$321,FALSE)/4),0)</f>
        <v>0</v>
      </c>
      <c r="DD288" s="223">
        <f>IFERROR(IF(RIGHT(VLOOKUP($A288,csapatok!$A:$NN,DD$320,FALSE),5)="Csere",VLOOKUP(LEFT(VLOOKUP($A288,csapatok!$A:$NN,DD$320,FALSE),LEN(VLOOKUP($A288,csapatok!$A:$NN,DD$320,FALSE))-6),'csapat-ranglista'!$A:$FP,DD$321,FALSE)/8,VLOOKUP(VLOOKUP($A288,csapatok!$A:$NN,DD$320,FALSE),'csapat-ranglista'!$A:$FP,DD$321,FALSE)/4),0)</f>
        <v>0</v>
      </c>
      <c r="DE288" s="223">
        <f>IFERROR(IF(RIGHT(VLOOKUP($A288,csapatok!$A:$NN,DE$320,FALSE),5)="Csere",VLOOKUP(LEFT(VLOOKUP($A288,csapatok!$A:$NN,DE$320,FALSE),LEN(VLOOKUP($A288,csapatok!$A:$NN,DE$320,FALSE))-6),'csapat-ranglista'!$A:$FP,DE$321,FALSE)/8,VLOOKUP(VLOOKUP($A288,csapatok!$A:$NN,DE$320,FALSE),'csapat-ranglista'!$A:$FP,DE$321,FALSE)/4),0)</f>
        <v>0</v>
      </c>
      <c r="DF288" s="223">
        <f>IFERROR(IF(RIGHT(VLOOKUP($A288,csapatok!$A:$NN,DF$320,FALSE),5)="Csere",VLOOKUP(LEFT(VLOOKUP($A288,csapatok!$A:$NN,DF$320,FALSE),LEN(VLOOKUP($A288,csapatok!$A:$NN,DF$320,FALSE))-6),'csapat-ranglista'!$A:$FP,DF$321,FALSE)/8,VLOOKUP(VLOOKUP($A288,csapatok!$A:$NN,DF$320,FALSE),'csapat-ranglista'!$A:$FP,DF$321,FALSE)/4),0)</f>
        <v>0</v>
      </c>
      <c r="DG288" s="223">
        <f>IFERROR(IF(RIGHT(VLOOKUP($A288,csapatok!$A:$NN,DG$320,FALSE),5)="Csere",VLOOKUP(LEFT(VLOOKUP($A288,csapatok!$A:$NN,DG$320,FALSE),LEN(VLOOKUP($A288,csapatok!$A:$NN,DG$320,FALSE))-6),'csapat-ranglista'!$A:$FP,DG$321,FALSE)/8,VLOOKUP(VLOOKUP($A288,csapatok!$A:$NN,DG$320,FALSE),'csapat-ranglista'!$A:$FP,DG$321,FALSE)/4),0)</f>
        <v>0</v>
      </c>
      <c r="DH288" s="223">
        <f>IFERROR(IF(RIGHT(VLOOKUP($A288,csapatok!$A:$NN,DH$320,FALSE),5)="Csere",VLOOKUP(LEFT(VLOOKUP($A288,csapatok!$A:$NN,DH$320,FALSE),LEN(VLOOKUP($A288,csapatok!$A:$NN,DH$320,FALSE))-6),'csapat-ranglista'!$A:$FP,DH$321,FALSE)/8,VLOOKUP(VLOOKUP($A288,csapatok!$A:$NN,DH$320,FALSE),'csapat-ranglista'!$A:$FP,DH$321,FALSE)/4),0)</f>
        <v>0</v>
      </c>
      <c r="DI288" s="223">
        <f>IFERROR(IF(RIGHT(VLOOKUP($A288,csapatok!$A:$NN,DI$320,FALSE),5)="Csere",VLOOKUP(LEFT(VLOOKUP($A288,csapatok!$A:$NN,DI$320,FALSE),LEN(VLOOKUP($A288,csapatok!$A:$NN,DI$320,FALSE))-6),'csapat-ranglista'!$A:$FP,DI$321,FALSE)/8,VLOOKUP(VLOOKUP($A288,csapatok!$A:$NN,DI$320,FALSE),'csapat-ranglista'!$A:$FP,DI$321,FALSE)/4),0)</f>
        <v>0</v>
      </c>
      <c r="DJ288" s="223">
        <f>IFERROR(IF(RIGHT(VLOOKUP($A288,csapatok!$A:$NN,DJ$320,FALSE),5)="Csere",VLOOKUP(LEFT(VLOOKUP($A288,csapatok!$A:$NN,DJ$320,FALSE),LEN(VLOOKUP($A288,csapatok!$A:$NN,DJ$320,FALSE))-6),'csapat-ranglista'!$A:$FP,DJ$321,FALSE)/8,VLOOKUP(VLOOKUP($A288,csapatok!$A:$NN,DJ$320,FALSE),'csapat-ranglista'!$A:$FP,DJ$321,FALSE)/4),0)</f>
        <v>0</v>
      </c>
      <c r="DK288" s="223">
        <f>IFERROR(IF(RIGHT(VLOOKUP($A288,csapatok!$A:$NN,DK$320,FALSE),5)="Csere",VLOOKUP(LEFT(VLOOKUP($A288,csapatok!$A:$NN,DK$320,FALSE),LEN(VLOOKUP($A288,csapatok!$A:$NN,DK$320,FALSE))-6),'csapat-ranglista'!$A:$FP,DK$321,FALSE)/8,VLOOKUP(VLOOKUP($A288,csapatok!$A:$NN,DK$320,FALSE),'csapat-ranglista'!$A:$FP,DK$321,FALSE)/4),0)</f>
        <v>0</v>
      </c>
      <c r="DL288" s="223">
        <f>IFERROR(IF(RIGHT(VLOOKUP($A288,csapatok!$A:$NN,DL$320,FALSE),5)="Csere",VLOOKUP(LEFT(VLOOKUP($A288,csapatok!$A:$NN,DL$320,FALSE),LEN(VLOOKUP($A288,csapatok!$A:$NN,DL$320,FALSE))-6),'csapat-ranglista'!$A:$FP,DL$321,FALSE)/8,VLOOKUP(VLOOKUP($A288,csapatok!$A:$NN,DL$320,FALSE),'csapat-ranglista'!$A:$FP,DL$321,FALSE)/4),0)</f>
        <v>0</v>
      </c>
      <c r="DM288" s="223">
        <f>IFERROR(IF(RIGHT(VLOOKUP($A288,csapatok!$A:$NN,DM$320,FALSE),5)="Csere",VLOOKUP(LEFT(VLOOKUP($A288,csapatok!$A:$NN,DM$320,FALSE),LEN(VLOOKUP($A288,csapatok!$A:$NN,DM$320,FALSE))-6),'csapat-ranglista'!$A:$FP,DM$321,FALSE)/8,VLOOKUP(VLOOKUP($A288,csapatok!$A:$NN,DM$320,FALSE),'csapat-ranglista'!$A:$FP,DM$321,FALSE)/4),0)</f>
        <v>0</v>
      </c>
      <c r="DN288" s="223">
        <f>IFERROR(IF(RIGHT(VLOOKUP($A288,csapatok!$A:$NN,DN$320,FALSE),5)="Csere",VLOOKUP(LEFT(VLOOKUP($A288,csapatok!$A:$NN,DN$320,FALSE),LEN(VLOOKUP($A288,csapatok!$A:$NN,DN$320,FALSE))-6),'csapat-ranglista'!$A:$FP,DN$321,FALSE)/8,VLOOKUP(VLOOKUP($A288,csapatok!$A:$NN,DN$320,FALSE),'csapat-ranglista'!$A:$FP,DN$321,FALSE)/4),0)</f>
        <v>0</v>
      </c>
      <c r="DO288" s="224">
        <f>versenyek!$MF$11*IFERROR(VLOOKUP(VLOOKUP($A288,versenyek!ME:MG,3,FALSE),szabalyok!$A$16:$B$23,2,FALSE)/4,0)</f>
        <v>0</v>
      </c>
      <c r="DP288" s="224">
        <f>versenyek!$MI$11*IFERROR(VLOOKUP(VLOOKUP($A288,versenyek!MH:MJ,3,FALSE),szabalyok!$A$16:$B$23,2,FALSE)/4,0)</f>
        <v>0</v>
      </c>
      <c r="DQ288" s="223">
        <f>IFERROR(IF(RIGHT(VLOOKUP($A288,csapatok!$A:$NN,DQ$320,FALSE),5)="Csere",VLOOKUP(LEFT(VLOOKUP($A288,csapatok!$A:$NN,DQ$320,FALSE),LEN(VLOOKUP($A288,csapatok!$A:$NN,DQ$320,FALSE))-6),'csapat-ranglista'!$A:$FP,DQ$321,FALSE)/8,VLOOKUP(VLOOKUP($A288,csapatok!$A:$NN,DQ$320,FALSE),'csapat-ranglista'!$A:$FP,DQ$321,FALSE)/4),0)</f>
        <v>0</v>
      </c>
      <c r="DR288" s="223">
        <f>IFERROR(IF(RIGHT(VLOOKUP($A288,csapatok!$A:$NN,DR$320,FALSE),5)="Csere",VLOOKUP(LEFT(VLOOKUP($A288,csapatok!$A:$NN,DR$320,FALSE),LEN(VLOOKUP($A288,csapatok!$A:$NN,DR$320,FALSE))-6),'csapat-ranglista'!$A:$FP,DR$321,FALSE)/8,VLOOKUP(VLOOKUP($A288,csapatok!$A:$NN,DR$320,FALSE),'csapat-ranglista'!$A:$FP,DR$321,FALSE)/4),0)</f>
        <v>0</v>
      </c>
      <c r="DS288" s="223">
        <f>IFERROR(IF(RIGHT(VLOOKUP($A288,csapatok!$A:$NN,DS$320,FALSE),5)="Csere",VLOOKUP(LEFT(VLOOKUP($A288,csapatok!$A:$NN,DS$320,FALSE),LEN(VLOOKUP($A288,csapatok!$A:$NN,DS$320,FALSE))-6),'csapat-ranglista'!$A:$FP,DS$321,FALSE)/8,VLOOKUP(VLOOKUP($A288,csapatok!$A:$NN,DS$320,FALSE),'csapat-ranglista'!$A:$FP,DS$321,FALSE)/4),0)</f>
        <v>0</v>
      </c>
      <c r="DT288" s="223">
        <f>IFERROR(IF(RIGHT(VLOOKUP($A288,csapatok!$A:$NN,DT$320,FALSE),5)="Csere",VLOOKUP(LEFT(VLOOKUP($A288,csapatok!$A:$NN,DT$320,FALSE),LEN(VLOOKUP($A288,csapatok!$A:$NN,DT$320,FALSE))-6),'csapat-ranglista'!$A:$FP,DT$321,FALSE)/8,VLOOKUP(VLOOKUP($A288,csapatok!$A:$NN,DT$320,FALSE),'csapat-ranglista'!$A:$FP,DT$321,FALSE)/4),0)</f>
        <v>0</v>
      </c>
      <c r="DU288" s="223">
        <f>IFERROR(IF(RIGHT(VLOOKUP($A288,csapatok!$A:$NN,DU$320,FALSE),5)="Csere",VLOOKUP(LEFT(VLOOKUP($A288,csapatok!$A:$NN,DU$320,FALSE),LEN(VLOOKUP($A288,csapatok!$A:$NN,DU$320,FALSE))-6),'csapat-ranglista'!$A:$FP,DU$321,FALSE)/8,VLOOKUP(VLOOKUP($A288,csapatok!$A:$NN,DU$320,FALSE),'csapat-ranglista'!$A:$FP,DU$321,FALSE)/4),0)</f>
        <v>0</v>
      </c>
      <c r="DV288" s="223">
        <f>IFERROR(IF(RIGHT(VLOOKUP($A288,csapatok!$A:$NN,DV$320,FALSE),5)="Csere",VLOOKUP(LEFT(VLOOKUP($A288,csapatok!$A:$NN,DV$320,FALSE),LEN(VLOOKUP($A288,csapatok!$A:$NN,DV$320,FALSE))-6),'csapat-ranglista'!$A:$FP,DV$321,FALSE)/8,VLOOKUP(VLOOKUP($A288,csapatok!$A:$NN,DV$320,FALSE),'csapat-ranglista'!$A:$FP,DV$321,FALSE)/4),0)</f>
        <v>0</v>
      </c>
      <c r="DW288" s="223">
        <f>IFERROR(IF(RIGHT(VLOOKUP($A288,csapatok!$A:$NN,DW$320,FALSE),5)="Csere",VLOOKUP(LEFT(VLOOKUP($A288,csapatok!$A:$NN,DW$320,FALSE),LEN(VLOOKUP($A288,csapatok!$A:$NN,DW$320,FALSE))-6),'csapat-ranglista'!$A:$FP,DW$321,FALSE)/8,VLOOKUP(VLOOKUP($A288,csapatok!$A:$NN,DW$320,FALSE),'csapat-ranglista'!$A:$FP,DW$321,FALSE)/4),0)</f>
        <v>0</v>
      </c>
      <c r="DX288" s="223">
        <f>IFERROR(IF(RIGHT(VLOOKUP($A288,csapatok!$A:$NN,DX$320,FALSE),5)="Csere",VLOOKUP(LEFT(VLOOKUP($A288,csapatok!$A:$NN,DX$320,FALSE),LEN(VLOOKUP($A288,csapatok!$A:$NN,DX$320,FALSE))-6),'csapat-ranglista'!$A:$FP,DX$321,FALSE)/8,VLOOKUP(VLOOKUP($A288,csapatok!$A:$NN,DX$320,FALSE),'csapat-ranglista'!$A:$FP,DX$321,FALSE)/4),0)</f>
        <v>0</v>
      </c>
      <c r="DY288" s="223">
        <f>IFERROR(IF(RIGHT(VLOOKUP($A288,csapatok!$A:$NN,DY$320,FALSE),5)="Csere",VLOOKUP(LEFT(VLOOKUP($A288,csapatok!$A:$NN,DY$320,FALSE),LEN(VLOOKUP($A288,csapatok!$A:$NN,DY$320,FALSE))-6),'csapat-ranglista'!$A:$FP,DY$321,FALSE)/8,VLOOKUP(VLOOKUP($A288,csapatok!$A:$NN,DY$320,FALSE),'csapat-ranglista'!$A:$FP,DY$321,FALSE)/4),0)</f>
        <v>0</v>
      </c>
      <c r="DZ288" s="223">
        <f>IFERROR(IF(RIGHT(VLOOKUP($A288,csapatok!$A:$NN,DZ$320,FALSE),5)="Csere",VLOOKUP(LEFT(VLOOKUP($A288,csapatok!$A:$NN,DZ$320,FALSE),LEN(VLOOKUP($A288,csapatok!$A:$NN,DZ$320,FALSE))-6),'csapat-ranglista'!$A:$FP,DZ$321,FALSE)/8,VLOOKUP(VLOOKUP($A288,csapatok!$A:$NN,DZ$320,FALSE),'csapat-ranglista'!$A:$FP,DZ$321,FALSE)/4),0)</f>
        <v>0</v>
      </c>
      <c r="EA288" s="223">
        <f>IFERROR(IF(RIGHT(VLOOKUP($A288,csapatok!$A:$NN,EA$320,FALSE),5)="Csere",VLOOKUP(LEFT(VLOOKUP($A288,csapatok!$A:$NN,EA$320,FALSE),LEN(VLOOKUP($A288,csapatok!$A:$NN,EA$320,FALSE))-6),'csapat-ranglista'!$A:$FP,EA$321,FALSE)/8,VLOOKUP(VLOOKUP($A288,csapatok!$A:$NN,EA$320,FALSE),'csapat-ranglista'!$A:$FP,EA$321,FALSE)/4),0)</f>
        <v>0</v>
      </c>
      <c r="EB288" s="223">
        <f>IFERROR(IF(RIGHT(VLOOKUP($A288,csapatok!$A:$NN,EB$320,FALSE),5)="Csere",VLOOKUP(LEFT(VLOOKUP($A288,csapatok!$A:$NN,EB$320,FALSE),LEN(VLOOKUP($A288,csapatok!$A:$NN,EB$320,FALSE))-6),'csapat-ranglista'!$A:$FP,EB$321,FALSE)/8,VLOOKUP(VLOOKUP($A288,csapatok!$A:$NN,EB$320,FALSE),'csapat-ranglista'!$A:$FP,EB$321,FALSE)/4),0)</f>
        <v>0</v>
      </c>
      <c r="EC288" s="223">
        <f>IFERROR(IF(RIGHT(VLOOKUP($A288,csapatok!$A:$NN,EC$320,FALSE),5)="Csere",VLOOKUP(LEFT(VLOOKUP($A288,csapatok!$A:$NN,EC$320,FALSE),LEN(VLOOKUP($A288,csapatok!$A:$NN,EC$320,FALSE))-6),'csapat-ranglista'!$A:$FP,EC$321,FALSE)/8,VLOOKUP(VLOOKUP($A288,csapatok!$A:$NN,EC$320,FALSE),'csapat-ranglista'!$A:$FP,EC$321,FALSE)/4),0)</f>
        <v>0</v>
      </c>
      <c r="ED288" s="223">
        <f>IFERROR(IF(RIGHT(VLOOKUP($A288,csapatok!$A:$NN,ED$320,FALSE),5)="Csere",VLOOKUP(LEFT(VLOOKUP($A288,csapatok!$A:$NN,ED$320,FALSE),LEN(VLOOKUP($A288,csapatok!$A:$NN,ED$320,FALSE))-6),'csapat-ranglista'!$A:$FP,ED$321,FALSE)/8,VLOOKUP(VLOOKUP($A288,csapatok!$A:$NN,ED$320,FALSE),'csapat-ranglista'!$A:$FP,ED$321,FALSE)/4),0)</f>
        <v>0</v>
      </c>
      <c r="EE288" s="223">
        <f>IFERROR(IF(RIGHT(VLOOKUP($A288,csapatok!$A:$NN,EE$320,FALSE),5)="Csere",VLOOKUP(LEFT(VLOOKUP($A288,csapatok!$A:$NN,EE$320,FALSE),LEN(VLOOKUP($A288,csapatok!$A:$NN,EE$320,FALSE))-6),'csapat-ranglista'!$A:$FP,EE$321,FALSE)/8,VLOOKUP(VLOOKUP($A288,csapatok!$A:$NN,EE$320,FALSE),'csapat-ranglista'!$A:$FP,EE$321,FALSE)/4),0)</f>
        <v>0</v>
      </c>
      <c r="EF288" s="223">
        <f>IFERROR(IF(RIGHT(VLOOKUP($A288,csapatok!$A:$NN,EF$320,FALSE),5)="Csere",VLOOKUP(LEFT(VLOOKUP($A288,csapatok!$A:$NN,EF$320,FALSE),LEN(VLOOKUP($A288,csapatok!$A:$NN,EF$320,FALSE))-6),'csapat-ranglista'!$A:$FP,EF$321,FALSE)/8,VLOOKUP(VLOOKUP($A288,csapatok!$A:$NN,EF$320,FALSE),'csapat-ranglista'!$A:$FP,EF$321,FALSE)/4),0)</f>
        <v>0</v>
      </c>
      <c r="EG288" s="223">
        <f>IFERROR(IF(RIGHT(VLOOKUP($A288,csapatok!$A:$NN,EG$320,FALSE),5)="Csere",VLOOKUP(LEFT(VLOOKUP($A288,csapatok!$A:$NN,EG$320,FALSE),LEN(VLOOKUP($A288,csapatok!$A:$NN,EG$320,FALSE))-6),'csapat-ranglista'!$A:$FP,EG$321,FALSE)/8,VLOOKUP(VLOOKUP($A288,csapatok!$A:$NN,EG$320,FALSE),'csapat-ranglista'!$A:$FP,EG$321,FALSE)/4),0)</f>
        <v>0</v>
      </c>
      <c r="EH288" s="223">
        <f>IFERROR(IF(RIGHT(VLOOKUP($A288,csapatok!$A:$NN,EH$320,FALSE),5)="Csere",VLOOKUP(LEFT(VLOOKUP($A288,csapatok!$A:$NN,EH$320,FALSE),LEN(VLOOKUP($A288,csapatok!$A:$NN,EH$320,FALSE))-6),'csapat-ranglista'!$A:$FP,EH$321,FALSE)/8,VLOOKUP(VLOOKUP($A288,csapatok!$A:$NN,EH$320,FALSE),'csapat-ranglista'!$A:$FP,EH$321,FALSE)/4),0)</f>
        <v>0</v>
      </c>
      <c r="EI288" s="223">
        <f>IFERROR(IF(RIGHT(VLOOKUP($A288,csapatok!$A:$NN,EI$320,FALSE),5)="Csere",VLOOKUP(LEFT(VLOOKUP($A288,csapatok!$A:$NN,EI$320,FALSE),LEN(VLOOKUP($A288,csapatok!$A:$NN,EI$320,FALSE))-6),'csapat-ranglista'!$A:$FP,EI$321,FALSE)/8,VLOOKUP(VLOOKUP($A288,csapatok!$A:$NN,EI$320,FALSE),'csapat-ranglista'!$A:$FP,EI$321,FALSE)/4),0)</f>
        <v>0</v>
      </c>
      <c r="EJ288" s="223">
        <f>IFERROR(IF(RIGHT(VLOOKUP($A288,csapatok!$A:$NN,EJ$320,FALSE),5)="Csere",VLOOKUP(LEFT(VLOOKUP($A288,csapatok!$A:$NN,EJ$320,FALSE),LEN(VLOOKUP($A288,csapatok!$A:$NN,EJ$320,FALSE))-6),'csapat-ranglista'!$A:$FP,EJ$321,FALSE)/8,VLOOKUP(VLOOKUP($A288,csapatok!$A:$NN,EJ$320,FALSE),'csapat-ranglista'!$A:$FP,EJ$321,FALSE)/4),0)</f>
        <v>0</v>
      </c>
      <c r="EK288" s="223">
        <f>IFERROR(IF(RIGHT(VLOOKUP($A288,csapatok!$A:$NN,EK$320,FALSE),5)="Csere",VLOOKUP(LEFT(VLOOKUP($A288,csapatok!$A:$NN,EK$320,FALSE),LEN(VLOOKUP($A288,csapatok!$A:$NN,EK$320,FALSE))-6),'csapat-ranglista'!$A:$FP,EK$321,FALSE)/8,VLOOKUP(VLOOKUP($A288,csapatok!$A:$NN,EK$320,FALSE),'csapat-ranglista'!$A:$FP,EK$321,FALSE)/4),0)</f>
        <v>0</v>
      </c>
      <c r="EL288" s="223">
        <f>IFERROR(IF(RIGHT(VLOOKUP($A288,csapatok!$A:$NN,EL$320,FALSE),5)="Csere",VLOOKUP(LEFT(VLOOKUP($A288,csapatok!$A:$NN,EL$320,FALSE),LEN(VLOOKUP($A288,csapatok!$A:$NN,EL$320,FALSE))-6),'csapat-ranglista'!$A:$FP,EL$321,FALSE)/8,VLOOKUP(VLOOKUP($A288,csapatok!$A:$NN,EL$320,FALSE),'csapat-ranglista'!$A:$FP,EL$321,FALSE)/4),0)</f>
        <v>0</v>
      </c>
      <c r="EM288" s="223">
        <f>IFERROR(IF(RIGHT(VLOOKUP($A288,csapatok!$A:$NN,EM$320,FALSE),5)="Csere",VLOOKUP(LEFT(VLOOKUP($A288,csapatok!$A:$NN,EM$320,FALSE),LEN(VLOOKUP($A288,csapatok!$A:$NN,EM$320,FALSE))-6),'csapat-ranglista'!$A:$FP,EM$321,FALSE)/8,VLOOKUP(VLOOKUP($A288,csapatok!$A:$NN,EM$320,FALSE),'csapat-ranglista'!$A:$FP,EM$321,FALSE)/4),0)</f>
        <v>0</v>
      </c>
      <c r="EN288" s="223">
        <f>IFERROR(IF(RIGHT(VLOOKUP($A288,csapatok!$A:$NN,EN$320,FALSE),5)="Csere",VLOOKUP(LEFT(VLOOKUP($A288,csapatok!$A:$NN,EN$320,FALSE),LEN(VLOOKUP($A288,csapatok!$A:$NN,EN$320,FALSE))-6),'csapat-ranglista'!$A:$FP,EN$321,FALSE)/8,VLOOKUP(VLOOKUP($A288,csapatok!$A:$NN,EN$320,FALSE),'csapat-ranglista'!$A:$FP,EN$321,FALSE)/4),0)</f>
        <v>0</v>
      </c>
      <c r="EO288" s="223">
        <f>IFERROR(IF(RIGHT(VLOOKUP($A288,csapatok!$A:$NN,EO$320,FALSE),5)="Csere",VLOOKUP(LEFT(VLOOKUP($A288,csapatok!$A:$NN,EO$320,FALSE),LEN(VLOOKUP($A288,csapatok!$A:$NN,EO$320,FALSE))-6),'csapat-ranglista'!$A:$FP,EO$321,FALSE)/8,VLOOKUP(VLOOKUP($A288,csapatok!$A:$NN,EO$320,FALSE),'csapat-ranglista'!$A:$FP,EO$321,FALSE)/4),0)</f>
        <v>0</v>
      </c>
      <c r="EP288" s="223">
        <f>IFERROR(IF(RIGHT(VLOOKUP($A288,csapatok!$A:$NN,EP$320,FALSE),5)="Csere",VLOOKUP(LEFT(VLOOKUP($A288,csapatok!$A:$NN,EP$320,FALSE),LEN(VLOOKUP($A288,csapatok!$A:$NN,EP$320,FALSE))-6),'csapat-ranglista'!$A:$FP,EP$321,FALSE)/8,VLOOKUP(VLOOKUP($A288,csapatok!$A:$NN,EP$320,FALSE),'csapat-ranglista'!$A:$FP,EP$321,FALSE)/4),0)</f>
        <v>0</v>
      </c>
      <c r="EQ288" s="223">
        <f>IFERROR(IF(RIGHT(VLOOKUP($A288,csapatok!$A:$NN,EQ$320,FALSE),5)="Csere",VLOOKUP(LEFT(VLOOKUP($A288,csapatok!$A:$NN,EQ$320,FALSE),LEN(VLOOKUP($A288,csapatok!$A:$NN,EQ$320,FALSE))-6),'csapat-ranglista'!$A:$FP,EQ$321,FALSE)/8,VLOOKUP(VLOOKUP($A288,csapatok!$A:$NN,EQ$320,FALSE),'csapat-ranglista'!$A:$FP,EQ$321,FALSE)/4),0)</f>
        <v>0</v>
      </c>
      <c r="ER288" s="223">
        <f>IFERROR(IF(RIGHT(VLOOKUP($A288,csapatok!$A:$NN,ER$320,FALSE),5)="Csere",VLOOKUP(LEFT(VLOOKUP($A288,csapatok!$A:$NN,ER$320,FALSE),LEN(VLOOKUP($A288,csapatok!$A:$NN,ER$320,FALSE))-6),'csapat-ranglista'!$A:$FP,ER$321,FALSE)/8,VLOOKUP(VLOOKUP($A288,csapatok!$A:$NN,ER$320,FALSE),'csapat-ranglista'!$A:$FP,ER$321,FALSE)/4),0)</f>
        <v>0</v>
      </c>
      <c r="ES288" s="223">
        <f>IFERROR(IF(RIGHT(VLOOKUP($A288,csapatok!$A:$NN,ES$320,FALSE),5)="Csere",VLOOKUP(LEFT(VLOOKUP($A288,csapatok!$A:$NN,ES$320,FALSE),LEN(VLOOKUP($A288,csapatok!$A:$NN,ES$320,FALSE))-6),'csapat-ranglista'!$A:$FP,ES$321,FALSE)/8,VLOOKUP(VLOOKUP($A288,csapatok!$A:$NN,ES$320,FALSE),'csapat-ranglista'!$A:$FP,ES$321,FALSE)/4),0)</f>
        <v>0</v>
      </c>
      <c r="ET288" s="223">
        <f>IFERROR(IF(RIGHT(VLOOKUP($A288,csapatok!$A:$NN,ET$320,FALSE),5)="Csere",VLOOKUP(LEFT(VLOOKUP($A288,csapatok!$A:$NN,ET$320,FALSE),LEN(VLOOKUP($A288,csapatok!$A:$NN,ET$320,FALSE))-6),'csapat-ranglista'!$A:$FP,ET$321,FALSE)/8,VLOOKUP(VLOOKUP($A288,csapatok!$A:$NN,ET$320,FALSE),'csapat-ranglista'!$A:$FP,ET$321,FALSE)/4),0)</f>
        <v>0</v>
      </c>
      <c r="EU288" s="223">
        <f>IFERROR(IF(RIGHT(VLOOKUP($A288,csapatok!$A:$NN,EU$320,FALSE),5)="Csere",VLOOKUP(LEFT(VLOOKUP($A288,csapatok!$A:$NN,EU$320,FALSE),LEN(VLOOKUP($A288,csapatok!$A:$NN,EU$320,FALSE))-6),'csapat-ranglista'!$A:$FP,EU$321,FALSE)/8,VLOOKUP(VLOOKUP($A288,csapatok!$A:$NN,EU$320,FALSE),'csapat-ranglista'!$A:$FP,EU$321,FALSE)/4),0)</f>
        <v>0</v>
      </c>
      <c r="EV288" s="223">
        <f>IFERROR(IF(RIGHT(VLOOKUP($A288,csapatok!$A:$NN,EV$320,FALSE),5)="Csere",VLOOKUP(LEFT(VLOOKUP($A288,csapatok!$A:$NN,EV$320,FALSE),LEN(VLOOKUP($A288,csapatok!$A:$NN,EV$320,FALSE))-6),'csapat-ranglista'!$A:$FP,EV$321,FALSE)/8,VLOOKUP(VLOOKUP($A288,csapatok!$A:$NN,EV$320,FALSE),'csapat-ranglista'!$A:$FP,EV$321,FALSE)/4),0)</f>
        <v>0</v>
      </c>
      <c r="EW288" s="223">
        <f>IFERROR(IF(RIGHT(VLOOKUP($A288,csapatok!$A:$NN,EW$320,FALSE),5)="Csere",VLOOKUP(LEFT(VLOOKUP($A288,csapatok!$A:$NN,EW$320,FALSE),LEN(VLOOKUP($A288,csapatok!$A:$NN,EW$320,FALSE))-6),'csapat-ranglista'!$A:$FP,EW$321,FALSE)/8,VLOOKUP(VLOOKUP($A288,csapatok!$A:$NN,EW$320,FALSE),'csapat-ranglista'!$A:$FP,EW$321,FALSE)/4),0)</f>
        <v>0</v>
      </c>
      <c r="EX288" s="223">
        <f>IFERROR(IF(RIGHT(VLOOKUP($A288,csapatok!$A:$NN,EX$320,FALSE),5)="Csere",VLOOKUP(LEFT(VLOOKUP($A288,csapatok!$A:$NN,EX$320,FALSE),LEN(VLOOKUP($A288,csapatok!$A:$NN,EX$320,FALSE))-6),'csapat-ranglista'!$A:$FP,EX$321,FALSE)/8,VLOOKUP(VLOOKUP($A288,csapatok!$A:$NN,EX$320,FALSE),'csapat-ranglista'!$A:$FP,EX$321,FALSE)/4),0)</f>
        <v>0</v>
      </c>
      <c r="EY288" s="223">
        <f>IFERROR(IF(RIGHT(VLOOKUP($A288,csapatok!$A:$NN,EY$320,FALSE),5)="Csere",VLOOKUP(LEFT(VLOOKUP($A288,csapatok!$A:$NN,EY$320,FALSE),LEN(VLOOKUP($A288,csapatok!$A:$NN,EY$320,FALSE))-6),'csapat-ranglista'!$A:$FP,EY$321,FALSE)/8,VLOOKUP(VLOOKUP($A288,csapatok!$A:$NN,EY$320,FALSE),'csapat-ranglista'!$A:$FP,EY$321,FALSE)/4),0)</f>
        <v>0</v>
      </c>
      <c r="EZ288" s="223">
        <f>IFERROR(IF(RIGHT(VLOOKUP($A288,csapatok!$A:$NN,EZ$320,FALSE),5)="Csere",VLOOKUP(LEFT(VLOOKUP($A288,csapatok!$A:$NN,EZ$320,FALSE),LEN(VLOOKUP($A288,csapatok!$A:$NN,EZ$320,FALSE))-6),'csapat-ranglista'!$A:$FP,EZ$321,FALSE)/8,VLOOKUP(VLOOKUP($A288,csapatok!$A:$NN,EZ$320,FALSE),'csapat-ranglista'!$A:$FP,EZ$321,FALSE)/4),0)</f>
        <v>0</v>
      </c>
      <c r="FA288" s="223">
        <f>IFERROR(IF(RIGHT(VLOOKUP($A288,csapatok!$A:$NN,FA$320,FALSE),5)="Csere",VLOOKUP(LEFT(VLOOKUP($A288,csapatok!$A:$NN,FA$320,FALSE),LEN(VLOOKUP($A288,csapatok!$A:$NN,FA$320,FALSE))-6),'csapat-ranglista'!$A:$FP,FA$321,FALSE)/8,VLOOKUP(VLOOKUP($A288,csapatok!$A:$NN,FA$320,FALSE),'csapat-ranglista'!$A:$FP,FA$321,FALSE)/4),0)</f>
        <v>0</v>
      </c>
      <c r="FB288" s="223">
        <f>IFERROR(IF(RIGHT(VLOOKUP($A288,csapatok!$A:$NN,FB$320,FALSE),5)="Csere",VLOOKUP(LEFT(VLOOKUP($A288,csapatok!$A:$NN,FB$320,FALSE),LEN(VLOOKUP($A288,csapatok!$A:$NN,FB$320,FALSE))-6),'csapat-ranglista'!$A:$FP,FB$321,FALSE)/8,VLOOKUP(VLOOKUP($A288,csapatok!$A:$NN,FB$320,FALSE),'csapat-ranglista'!$A:$FP,FB$321,FALSE)/4),0)</f>
        <v>0</v>
      </c>
      <c r="FC288" s="223">
        <f>IFERROR(IF(RIGHT(VLOOKUP($A288,csapatok!$A:$NN,FC$320,FALSE),5)="Csere",VLOOKUP(LEFT(VLOOKUP($A288,csapatok!$A:$NN,FC$320,FALSE),LEN(VLOOKUP($A288,csapatok!$A:$NN,FC$320,FALSE))-6),'csapat-ranglista'!$A:$FP,FC$321,FALSE)/8,VLOOKUP(VLOOKUP($A288,csapatok!$A:$NN,FC$320,FALSE),'csapat-ranglista'!$A:$FP,FC$321,FALSE)/4),0)</f>
        <v>0</v>
      </c>
      <c r="FD288" s="224">
        <f>versenyek!$QY$11*IFERROR(VLOOKUP(VLOOKUP($A288,versenyek!QX:QZ,3,FALSE),szabalyok!$A$16:$B$23,2,FALSE)/4,0)</f>
        <v>0</v>
      </c>
      <c r="FE288" s="224">
        <f>versenyek!$RB$11*IFERROR(VLOOKUP(VLOOKUP($A288,versenyek!RA:RC,3,FALSE),szabalyok!$A$16:$B$23,2,FALSE)/4,0)</f>
        <v>0</v>
      </c>
      <c r="FF288" s="223">
        <f>IFERROR(IF(RIGHT(VLOOKUP($A288,csapatok!$A:$NN,FF$320,FALSE),5)="Csere",VLOOKUP(LEFT(VLOOKUP($A288,csapatok!$A:$NN,FF$320,FALSE),LEN(VLOOKUP($A288,csapatok!$A:$NN,FF$320,FALSE))-6),'csapat-ranglista'!$A:$FP,FF$321,FALSE)/8,VLOOKUP(VLOOKUP($A288,csapatok!$A:$NN,FF$320,FALSE),'csapat-ranglista'!$A:$FP,FF$321,FALSE)/4),0)</f>
        <v>0</v>
      </c>
      <c r="FG288" s="223">
        <f>IFERROR(IF(RIGHT(VLOOKUP($A288,csapatok!$A:$NN,FG$320,FALSE),5)="Csere",VLOOKUP(LEFT(VLOOKUP($A288,csapatok!$A:$NN,FG$320,FALSE),LEN(VLOOKUP($A288,csapatok!$A:$NN,FG$320,FALSE))-6),'csapat-ranglista'!$A:$FP,FG$321,FALSE)/8,VLOOKUP(VLOOKUP($A288,csapatok!$A:$NN,FG$320,FALSE),'csapat-ranglista'!$A:$FP,FG$321,FALSE)/4),0)</f>
        <v>0</v>
      </c>
      <c r="FH288" s="223">
        <f>IFERROR(IF(RIGHT(VLOOKUP($A288,csapatok!$A:$NN,FH$320,FALSE),5)="Csere",VLOOKUP(LEFT(VLOOKUP($A288,csapatok!$A:$NN,FH$320,FALSE),LEN(VLOOKUP($A288,csapatok!$A:$NN,FH$320,FALSE))-6),'csapat-ranglista'!$A:$FP,FH$321,FALSE)/8,VLOOKUP(VLOOKUP($A288,csapatok!$A:$NN,FH$320,FALSE),'csapat-ranglista'!$A:$FP,FH$321,FALSE)/4),0)</f>
        <v>0</v>
      </c>
      <c r="FI288" s="223">
        <f>IFERROR(IF(RIGHT(VLOOKUP($A288,csapatok!$A:$NN,FI$320,FALSE),5)="Csere",VLOOKUP(LEFT(VLOOKUP($A288,csapatok!$A:$NN,FI$320,FALSE),LEN(VLOOKUP($A288,csapatok!$A:$NN,FI$320,FALSE))-6),'csapat-ranglista'!$A:$FP,FI$321,FALSE)/8,VLOOKUP(VLOOKUP($A288,csapatok!$A:$NN,FI$320,FALSE),'csapat-ranglista'!$A:$FP,FI$321,FALSE)/4),0)</f>
        <v>0</v>
      </c>
      <c r="FJ288" s="223">
        <f>IFERROR(IF(RIGHT(VLOOKUP($A288,csapatok!$A:$NN,FJ$320,FALSE),5)="Csere",VLOOKUP(LEFT(VLOOKUP($A288,csapatok!$A:$NN,FJ$320,FALSE),LEN(VLOOKUP($A288,csapatok!$A:$NN,FJ$320,FALSE))-6),'csapat-ranglista'!$A:$FP,FJ$321,FALSE)/8,VLOOKUP(VLOOKUP($A288,csapatok!$A:$NN,FJ$320,FALSE),'csapat-ranglista'!$A:$FP,FJ$321,FALSE)/4),0)</f>
        <v>0</v>
      </c>
      <c r="FK288" s="223">
        <f>IFERROR(IF(RIGHT(VLOOKUP($A288,csapatok!$A:$NN,FK$320,FALSE),5)="Csere",VLOOKUP(LEFT(VLOOKUP($A288,csapatok!$A:$NN,FK$320,FALSE),LEN(VLOOKUP($A288,csapatok!$A:$NN,FK$320,FALSE))-6),'csapat-ranglista'!$A:$FP,FK$321,FALSE)/8,VLOOKUP(VLOOKUP($A288,csapatok!$A:$NN,FK$320,FALSE),'csapat-ranglista'!$A:$FP,FK$321,FALSE)/4),0)</f>
        <v>0</v>
      </c>
      <c r="FL288" s="223">
        <f>IFERROR(IF(RIGHT(VLOOKUP($A288,csapatok!$A:$NN,FL$320,FALSE),5)="Csere",VLOOKUP(LEFT(VLOOKUP($A288,csapatok!$A:$NN,FL$320,FALSE),LEN(VLOOKUP($A288,csapatok!$A:$NN,FL$320,FALSE))-6),'csapat-ranglista'!$A:$FP,FL$321,FALSE)/8,VLOOKUP(VLOOKUP($A288,csapatok!$A:$NN,FL$320,FALSE),'csapat-ranglista'!$A:$FP,FL$321,FALSE)/4),0)</f>
        <v>0</v>
      </c>
      <c r="FM288" s="223">
        <f>IFERROR(IF(RIGHT(VLOOKUP($A288,csapatok!$A:$NN,FM$320,FALSE),5)="Csere",VLOOKUP(LEFT(VLOOKUP($A288,csapatok!$A:$NN,FM$320,FALSE),LEN(VLOOKUP($A288,csapatok!$A:$NN,FM$320,FALSE))-6),'csapat-ranglista'!$A:$FP,FM$321,FALSE)/8,VLOOKUP(VLOOKUP($A288,csapatok!$A:$NN,FM$320,FALSE),'csapat-ranglista'!$A:$FP,FM$321,FALSE)/4),0)</f>
        <v>0</v>
      </c>
      <c r="FN288" s="223">
        <f>IFERROR(IF(RIGHT(VLOOKUP($A288,csapatok!$A:$NN,FN$320,FALSE),5)="Csere",VLOOKUP(LEFT(VLOOKUP($A288,csapatok!$A:$NN,FN$320,FALSE),LEN(VLOOKUP($A288,csapatok!$A:$NN,FN$320,FALSE))-6),'csapat-ranglista'!$A:$FP,FN$321,FALSE)/8,VLOOKUP(VLOOKUP($A288,csapatok!$A:$NN,FN$320,FALSE),'csapat-ranglista'!$A:$FP,FN$321,FALSE)/4),0)</f>
        <v>0</v>
      </c>
      <c r="FO288" s="223">
        <f>IFERROR(IF(RIGHT(VLOOKUP($A288,csapatok!$A:$NN,FO$320,FALSE),5)="Csere",VLOOKUP(LEFT(VLOOKUP($A288,csapatok!$A:$NN,FO$320,FALSE),LEN(VLOOKUP($A288,csapatok!$A:$NN,FO$320,FALSE))-6),'csapat-ranglista'!$A:$FP,FO$321,FALSE)/8,VLOOKUP(VLOOKUP($A288,csapatok!$A:$NN,FO$320,FALSE),'csapat-ranglista'!$A:$FP,FO$321,FALSE)/4),0)</f>
        <v>0</v>
      </c>
      <c r="FP288" s="223">
        <f>IFERROR(IF(RIGHT(VLOOKUP($A288,csapatok!$A:$NN,FP$320,FALSE),5)="Csere",VLOOKUP(LEFT(VLOOKUP($A288,csapatok!$A:$NN,FP$320,FALSE),LEN(VLOOKUP($A288,csapatok!$A:$NN,FP$320,FALSE))-6),'csapat-ranglista'!$A:$FP,FP$321,FALSE)/8,VLOOKUP(VLOOKUP($A288,csapatok!$A:$NN,FP$320,FALSE),'csapat-ranglista'!$A:$FP,FP$321,FALSE)/4),0)</f>
        <v>0</v>
      </c>
      <c r="FQ288" s="223">
        <f>IFERROR(IF(RIGHT(VLOOKUP($A288,csapatok!$A:$NN,FQ$320,FALSE),5)="Csere",VLOOKUP(LEFT(VLOOKUP($A288,csapatok!$A:$NN,FQ$320,FALSE),LEN(VLOOKUP($A288,csapatok!$A:$NN,FQ$320,FALSE))-6),'csapat-ranglista'!$A:$FP,FQ$321,FALSE)/8,VLOOKUP(VLOOKUP($A288,csapatok!$A:$NN,FQ$320,FALSE),'csapat-ranglista'!$A:$FP,FQ$321,FALSE)/4),0)</f>
        <v>0</v>
      </c>
      <c r="FR288" s="223">
        <f>IFERROR(IF(RIGHT(VLOOKUP($A288,csapatok!$A:$NN,FR$320,FALSE),5)="Csere",VLOOKUP(LEFT(VLOOKUP($A288,csapatok!$A:$NN,FR$320,FALSE),LEN(VLOOKUP($A288,csapatok!$A:$NN,FR$320,FALSE))-6),'csapat-ranglista'!$A:$FP,FR$321,FALSE)/8,VLOOKUP(VLOOKUP($A288,csapatok!$A:$NN,FR$320,FALSE),'csapat-ranglista'!$A:$FP,FR$321,FALSE)/4),0)</f>
        <v>0</v>
      </c>
      <c r="FS288" s="223">
        <f>IFERROR(IF(RIGHT(VLOOKUP($A288,csapatok!$A:$NN,FS$320,FALSE),5)="Csere",VLOOKUP(LEFT(VLOOKUP($A288,csapatok!$A:$NN,FS$320,FALSE),LEN(VLOOKUP($A288,csapatok!$A:$NN,FS$320,FALSE))-6),'csapat-ranglista'!$A:$FP,FS$321,FALSE)/8,VLOOKUP(VLOOKUP($A288,csapatok!$A:$NN,FS$320,FALSE),'csapat-ranglista'!$A:$FP,FS$321,FALSE)/4),0)</f>
        <v>0</v>
      </c>
      <c r="FT288" s="223">
        <f>IFERROR(IF(RIGHT(VLOOKUP($A288,csapatok!$A:$NN,FT$320,FALSE),5)="Csere",VLOOKUP(LEFT(VLOOKUP($A288,csapatok!$A:$NN,FT$320,FALSE),LEN(VLOOKUP($A288,csapatok!$A:$NN,FT$320,FALSE))-6),'csapat-ranglista'!$A:$FP,FT$321,FALSE)/8,VLOOKUP(VLOOKUP($A288,csapatok!$A:$NN,FT$320,FALSE),'csapat-ranglista'!$A:$FP,FT$321,FALSE)/4),0)</f>
        <v>0</v>
      </c>
      <c r="FU288" s="223">
        <f>IFERROR(IF(RIGHT(VLOOKUP($A288,csapatok!$A:$NN,FU$320,FALSE),5)="Csere",VLOOKUP(LEFT(VLOOKUP($A288,csapatok!$A:$NN,FU$320,FALSE),LEN(VLOOKUP($A288,csapatok!$A:$NN,FU$320,FALSE))-6),'csapat-ranglista'!$A:$FP,FU$321,FALSE)/8,VLOOKUP(VLOOKUP($A288,csapatok!$A:$NN,FU$320,FALSE),'csapat-ranglista'!$A:$FP,FU$321,FALSE)/4),0)</f>
        <v>0</v>
      </c>
      <c r="FV288" s="223">
        <f>IFERROR(IF(RIGHT(VLOOKUP($A288,csapatok!$A:$NN,FV$320,FALSE),5)="Csere",VLOOKUP(LEFT(VLOOKUP($A288,csapatok!$A:$NN,FV$320,FALSE),LEN(VLOOKUP($A288,csapatok!$A:$NN,FV$320,FALSE))-6),'csapat-ranglista'!$A:$FP,FV$321,FALSE)/8,VLOOKUP(VLOOKUP($A288,csapatok!$A:$NN,FV$320,FALSE),'csapat-ranglista'!$A:$FP,FV$321,FALSE)/4),0)</f>
        <v>0</v>
      </c>
      <c r="FW288" s="223">
        <f>IFERROR(IF(RIGHT(VLOOKUP($A288,csapatok!$A:$NN,FW$320,FALSE),5)="Csere",VLOOKUP(LEFT(VLOOKUP($A288,csapatok!$A:$NN,FW$320,FALSE),LEN(VLOOKUP($A288,csapatok!$A:$NN,FW$320,FALSE))-6),'csapat-ranglista'!$A:$FP,FW$321,FALSE)/8,VLOOKUP(VLOOKUP($A288,csapatok!$A:$NN,FW$320,FALSE),'csapat-ranglista'!$A:$FP,FW$321,FALSE)/4),0)</f>
        <v>0</v>
      </c>
      <c r="FX288" s="223">
        <f>IFERROR(IF(RIGHT(VLOOKUP($A288,csapatok!$A:$NN,FX$320,FALSE),5)="Csere",VLOOKUP(LEFT(VLOOKUP($A288,csapatok!$A:$NN,FX$320,FALSE),LEN(VLOOKUP($A288,csapatok!$A:$NN,FX$320,FALSE))-6),'csapat-ranglista'!$A:$FP,FX$321,FALSE)/8,VLOOKUP(VLOOKUP($A288,csapatok!$A:$NN,FX$320,FALSE),'csapat-ranglista'!$A:$FP,FX$321,FALSE)/4),0)</f>
        <v>0</v>
      </c>
      <c r="FY288" s="223">
        <f>IFERROR(IF(RIGHT(VLOOKUP($A288,csapatok!$A:$NN,FY$320,FALSE),5)="Csere",VLOOKUP(LEFT(VLOOKUP($A288,csapatok!$A:$NN,FY$320,FALSE),LEN(VLOOKUP($A288,csapatok!$A:$NN,FY$320,FALSE))-6),'csapat-ranglista'!$A:$FP,FY$321,FALSE)/8,VLOOKUP(VLOOKUP($A288,csapatok!$A:$NN,FY$320,FALSE),'csapat-ranglista'!$A:$FP,FY$321,FALSE)/4),0)</f>
        <v>0</v>
      </c>
      <c r="FZ288" s="223">
        <f>IFERROR(IF(RIGHT(VLOOKUP($A288,csapatok!$A:$NN,FZ$320,FALSE),5)="Csere",VLOOKUP(LEFT(VLOOKUP($A288,csapatok!$A:$NN,FZ$320,FALSE),LEN(VLOOKUP($A288,csapatok!$A:$NN,FZ$320,FALSE))-6),'csapat-ranglista'!$A:$FP,FZ$321,FALSE)/8,VLOOKUP(VLOOKUP($A288,csapatok!$A:$NN,FZ$320,FALSE),'csapat-ranglista'!$A:$FP,FZ$321,FALSE)/4),0)</f>
        <v>0</v>
      </c>
      <c r="GA288" s="223">
        <f>IFERROR(IF(RIGHT(VLOOKUP($A288,csapatok!$A:$NN,GA$320,FALSE),5)="Csere",VLOOKUP(LEFT(VLOOKUP($A288,csapatok!$A:$NN,GA$320,FALSE),LEN(VLOOKUP($A288,csapatok!$A:$NN,GA$320,FALSE))-6),'csapat-ranglista'!$A:$FP,GA$321,FALSE)/8,VLOOKUP(VLOOKUP($A288,csapatok!$A:$NN,GA$320,FALSE),'csapat-ranglista'!$A:$FP,GA$321,FALSE)/4),0)</f>
        <v>0</v>
      </c>
      <c r="GB288" s="223">
        <f>IFERROR(IF(RIGHT(VLOOKUP($A288,csapatok!$A:$NN,GB$320,FALSE),5)="Csere",VLOOKUP(LEFT(VLOOKUP($A288,csapatok!$A:$NN,GB$320,FALSE),LEN(VLOOKUP($A288,csapatok!$A:$NN,GB$320,FALSE))-6),'csapat-ranglista'!$A:$FP,GB$321,FALSE)/8,VLOOKUP(VLOOKUP($A288,csapatok!$A:$NN,GB$320,FALSE),'csapat-ranglista'!$A:$FP,GB$321,FALSE)/4),0)</f>
        <v>0</v>
      </c>
      <c r="GC288" s="223">
        <f>IFERROR(IF(RIGHT(VLOOKUP($A288,csapatok!$A:$NN,GC$320,FALSE),5)="Csere",VLOOKUP(LEFT(VLOOKUP($A288,csapatok!$A:$NN,GC$320,FALSE),LEN(VLOOKUP($A288,csapatok!$A:$NN,GC$320,FALSE))-6),'csapat-ranglista'!$A:$FP,GC$321,FALSE)/8,VLOOKUP(VLOOKUP($A288,csapatok!$A:$NN,GC$320,FALSE),'csapat-ranglista'!$A:$FP,GC$321,FALSE)/4),0)</f>
        <v>0</v>
      </c>
      <c r="GD288" s="247">
        <f>SUM(EQ288:GC288)</f>
        <v>0</v>
      </c>
    </row>
    <row r="289" spans="1:186">
      <c r="A289" s="32" t="s">
        <v>140</v>
      </c>
      <c r="B289" s="130"/>
      <c r="C289" s="131" t="str">
        <f>IF(B289=0,"",IF(B289&lt;$C$1,"felnőtt","ifi"))</f>
        <v/>
      </c>
      <c r="D289" s="32" t="s">
        <v>101</v>
      </c>
      <c r="E289" s="45">
        <v>2.6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f>IFERROR(IF(RIGHT(VLOOKUP($A289,csapatok!$A:$BL,X$320,FALSE),5)="Csere",VLOOKUP(LEFT(VLOOKUP($A289,csapatok!$A:$BL,X$320,FALSE),LEN(VLOOKUP($A289,csapatok!$A:$BL,X$320,FALSE))-6),'csapat-ranglista'!$A:$FP,X$321,FALSE)/8,VLOOKUP(VLOOKUP($A289,csapatok!$A:$BL,X$320,FALSE),'csapat-ranglista'!$A:$FP,X$321,FALSE)/4),0)</f>
        <v>0</v>
      </c>
      <c r="Y289" s="32">
        <f>IFERROR(IF(RIGHT(VLOOKUP($A289,csapatok!$A:$BL,Y$320,FALSE),5)="Csere",VLOOKUP(LEFT(VLOOKUP($A289,csapatok!$A:$BL,Y$320,FALSE),LEN(VLOOKUP($A289,csapatok!$A:$BL,Y$320,FALSE))-6),'csapat-ranglista'!$A:$FP,Y$321,FALSE)/8,VLOOKUP(VLOOKUP($A289,csapatok!$A:$BL,Y$320,FALSE),'csapat-ranglista'!$A:$FP,Y$321,FALSE)/4),0)</f>
        <v>0</v>
      </c>
      <c r="Z289" s="32">
        <f>IFERROR(IF(RIGHT(VLOOKUP($A289,csapatok!$A:$BL,Z$320,FALSE),5)="Csere",VLOOKUP(LEFT(VLOOKUP($A289,csapatok!$A:$BL,Z$320,FALSE),LEN(VLOOKUP($A289,csapatok!$A:$BL,Z$320,FALSE))-6),'csapat-ranglista'!$A:$FP,Z$321,FALSE)/8,VLOOKUP(VLOOKUP($A289,csapatok!$A:$BL,Z$320,FALSE),'csapat-ranglista'!$A:$FP,Z$321,FALSE)/4),0)</f>
        <v>0</v>
      </c>
      <c r="AA289" s="32">
        <f>IFERROR(IF(RIGHT(VLOOKUP($A289,csapatok!$A:$BL,AA$320,FALSE),5)="Csere",VLOOKUP(LEFT(VLOOKUP($A289,csapatok!$A:$BL,AA$320,FALSE),LEN(VLOOKUP($A289,csapatok!$A:$BL,AA$320,FALSE))-6),'csapat-ranglista'!$A:$FP,AA$321,FALSE)/8,VLOOKUP(VLOOKUP($A289,csapatok!$A:$BL,AA$320,FALSE),'csapat-ranglista'!$A:$FP,AA$321,FALSE)/4),0)</f>
        <v>0</v>
      </c>
      <c r="AB289" s="223">
        <f>IFERROR(IF(RIGHT(VLOOKUP($A289,csapatok!$A:$BL,AB$320,FALSE),5)="Csere",VLOOKUP(LEFT(VLOOKUP($A289,csapatok!$A:$BL,AB$320,FALSE),LEN(VLOOKUP($A289,csapatok!$A:$BL,AB$320,FALSE))-6),'csapat-ranglista'!$A:$FP,AB$321,FALSE)/8,VLOOKUP(VLOOKUP($A289,csapatok!$A:$BL,AB$320,FALSE),'csapat-ranglista'!$A:$FP,AB$321,FALSE)/4),0)</f>
        <v>0</v>
      </c>
      <c r="AC289" s="223">
        <f>IFERROR(IF(RIGHT(VLOOKUP($A289,csapatok!$A:$BL,AC$320,FALSE),5)="Csere",VLOOKUP(LEFT(VLOOKUP($A289,csapatok!$A:$BL,AC$320,FALSE),LEN(VLOOKUP($A289,csapatok!$A:$BL,AC$320,FALSE))-6),'csapat-ranglista'!$A:$FP,AC$321,FALSE)/8,VLOOKUP(VLOOKUP($A289,csapatok!$A:$BL,AC$320,FALSE),'csapat-ranglista'!$A:$FP,AC$321,FALSE)/4),0)</f>
        <v>0</v>
      </c>
      <c r="AD289" s="223">
        <f>IFERROR(IF(RIGHT(VLOOKUP($A289,csapatok!$A:$BL,AD$320,FALSE),5)="Csere",VLOOKUP(LEFT(VLOOKUP($A289,csapatok!$A:$BL,AD$320,FALSE),LEN(VLOOKUP($A289,csapatok!$A:$BL,AD$320,FALSE))-6),'csapat-ranglista'!$A:$FP,AD$321,FALSE)/8,VLOOKUP(VLOOKUP($A289,csapatok!$A:$BL,AD$320,FALSE),'csapat-ranglista'!$A:$FP,AD$321,FALSE)/4),0)</f>
        <v>0</v>
      </c>
      <c r="AE289" s="223">
        <f>IFERROR(IF(RIGHT(VLOOKUP($A289,csapatok!$A:$BL,AE$320,FALSE),5)="Csere",VLOOKUP(LEFT(VLOOKUP($A289,csapatok!$A:$BL,AE$320,FALSE),LEN(VLOOKUP($A289,csapatok!$A:$BL,AE$320,FALSE))-6),'csapat-ranglista'!$A:$FP,AE$321,FALSE)/8,VLOOKUP(VLOOKUP($A289,csapatok!$A:$BL,AE$320,FALSE),'csapat-ranglista'!$A:$FP,AE$321,FALSE)/4),0)</f>
        <v>0</v>
      </c>
      <c r="AF289" s="223">
        <f>IFERROR(IF(RIGHT(VLOOKUP($A289,csapatok!$A:$BL,AF$320,FALSE),5)="Csere",VLOOKUP(LEFT(VLOOKUP($A289,csapatok!$A:$BL,AF$320,FALSE),LEN(VLOOKUP($A289,csapatok!$A:$BL,AF$320,FALSE))-6),'csapat-ranglista'!$A:$FP,AF$321,FALSE)/8,VLOOKUP(VLOOKUP($A289,csapatok!$A:$BL,AF$320,FALSE),'csapat-ranglista'!$A:$FP,AF$321,FALSE)/4),0)</f>
        <v>0</v>
      </c>
      <c r="AG289" s="223">
        <f>IFERROR(IF(RIGHT(VLOOKUP($A289,csapatok!$A:$BL,AG$320,FALSE),5)="Csere",VLOOKUP(LEFT(VLOOKUP($A289,csapatok!$A:$BL,AG$320,FALSE),LEN(VLOOKUP($A289,csapatok!$A:$BL,AG$320,FALSE))-6),'csapat-ranglista'!$A:$FP,AG$321,FALSE)/8,VLOOKUP(VLOOKUP($A289,csapatok!$A:$BL,AG$320,FALSE),'csapat-ranglista'!$A:$FP,AG$321,FALSE)/4),0)</f>
        <v>0</v>
      </c>
      <c r="AH289" s="223">
        <f>IFERROR(IF(RIGHT(VLOOKUP($A289,csapatok!$A:$BL,AH$320,FALSE),5)="Csere",VLOOKUP(LEFT(VLOOKUP($A289,csapatok!$A:$BL,AH$320,FALSE),LEN(VLOOKUP($A289,csapatok!$A:$BL,AH$320,FALSE))-6),'csapat-ranglista'!$A:$FP,AH$321,FALSE)/8,VLOOKUP(VLOOKUP($A289,csapatok!$A:$BL,AH$320,FALSE),'csapat-ranglista'!$A:$FP,AH$321,FALSE)/4),0)</f>
        <v>0</v>
      </c>
      <c r="AI289" s="223">
        <f>IFERROR(IF(RIGHT(VLOOKUP($A289,csapatok!$A:$BL,AI$320,FALSE),5)="Csere",VLOOKUP(LEFT(VLOOKUP($A289,csapatok!$A:$BL,AI$320,FALSE),LEN(VLOOKUP($A289,csapatok!$A:$BL,AI$320,FALSE))-6),'csapat-ranglista'!$A:$FP,AI$321,FALSE)/8,VLOOKUP(VLOOKUP($A289,csapatok!$A:$BL,AI$320,FALSE),'csapat-ranglista'!$A:$FP,AI$321,FALSE)/4),0)</f>
        <v>0</v>
      </c>
      <c r="AJ289" s="223">
        <f>IFERROR(IF(RIGHT(VLOOKUP($A289,csapatok!$A:$BL,AJ$320,FALSE),5)="Csere",VLOOKUP(LEFT(VLOOKUP($A289,csapatok!$A:$BL,AJ$320,FALSE),LEN(VLOOKUP($A289,csapatok!$A:$BL,AJ$320,FALSE))-6),'csapat-ranglista'!$A:$FP,AJ$321,FALSE)/8,VLOOKUP(VLOOKUP($A289,csapatok!$A:$BL,AJ$320,FALSE),'csapat-ranglista'!$A:$FP,AJ$321,FALSE)/2),0)</f>
        <v>0</v>
      </c>
      <c r="AK289" s="223">
        <f>IFERROR(IF(RIGHT(VLOOKUP($A289,csapatok!$A:$CN,AK$320,FALSE),5)="Csere",VLOOKUP(LEFT(VLOOKUP($A289,csapatok!$A:$CN,AK$320,FALSE),LEN(VLOOKUP($A289,csapatok!$A:$CN,AK$320,FALSE))-6),'csapat-ranglista'!$A:$FP,AK$321,FALSE)/8,VLOOKUP(VLOOKUP($A289,csapatok!$A:$CN,AK$320,FALSE),'csapat-ranglista'!$A:$FP,AK$321,FALSE)/4),0)</f>
        <v>0</v>
      </c>
      <c r="AL289" s="223">
        <f>IFERROR(IF(RIGHT(VLOOKUP($A289,csapatok!$A:$CN,AL$320,FALSE),5)="Csere",VLOOKUP(LEFT(VLOOKUP($A289,csapatok!$A:$CN,AL$320,FALSE),LEN(VLOOKUP($A289,csapatok!$A:$CN,AL$320,FALSE))-6),'csapat-ranglista'!$A:$FP,AL$321,FALSE)/8,VLOOKUP(VLOOKUP($A289,csapatok!$A:$CN,AL$320,FALSE),'csapat-ranglista'!$A:$FP,AL$321,FALSE)/4),0)</f>
        <v>0</v>
      </c>
      <c r="AM289" s="223">
        <f>IFERROR(IF(RIGHT(VLOOKUP($A289,csapatok!$A:$CN,AM$320,FALSE),5)="Csere",VLOOKUP(LEFT(VLOOKUP($A289,csapatok!$A:$CN,AM$320,FALSE),LEN(VLOOKUP($A289,csapatok!$A:$CN,AM$320,FALSE))-6),'csapat-ranglista'!$A:$FP,AM$321,FALSE)/8,VLOOKUP(VLOOKUP($A289,csapatok!$A:$CN,AM$320,FALSE),'csapat-ranglista'!$A:$FP,AM$321,FALSE)/4),0)</f>
        <v>0</v>
      </c>
      <c r="AN289" s="223">
        <f>IFERROR(IF(RIGHT(VLOOKUP($A289,csapatok!$A:$CN,AN$320,FALSE),5)="Csere",VLOOKUP(LEFT(VLOOKUP($A289,csapatok!$A:$CN,AN$320,FALSE),LEN(VLOOKUP($A289,csapatok!$A:$CN,AN$320,FALSE))-6),'csapat-ranglista'!$A:$FP,AN$321,FALSE)/8,VLOOKUP(VLOOKUP($A289,csapatok!$A:$CN,AN$320,FALSE),'csapat-ranglista'!$A:$FP,AN$321,FALSE)/4),0)</f>
        <v>0</v>
      </c>
      <c r="AO289" s="223">
        <f>IFERROR(IF(RIGHT(VLOOKUP($A289,csapatok!$A:$CN,AO$320,FALSE),5)="Csere",VLOOKUP(LEFT(VLOOKUP($A289,csapatok!$A:$CN,AO$320,FALSE),LEN(VLOOKUP($A289,csapatok!$A:$CN,AO$320,FALSE))-6),'csapat-ranglista'!$A:$FP,AO$321,FALSE)/8,VLOOKUP(VLOOKUP($A289,csapatok!$A:$CN,AO$320,FALSE),'csapat-ranglista'!$A:$FP,AO$321,FALSE)/4),0)</f>
        <v>0</v>
      </c>
      <c r="AP289" s="223">
        <f>IFERROR(IF(RIGHT(VLOOKUP($A289,csapatok!$A:$CN,AP$320,FALSE),5)="Csere",VLOOKUP(LEFT(VLOOKUP($A289,csapatok!$A:$CN,AP$320,FALSE),LEN(VLOOKUP($A289,csapatok!$A:$CN,AP$320,FALSE))-6),'csapat-ranglista'!$A:$FP,AP$321,FALSE)/8,VLOOKUP(VLOOKUP($A289,csapatok!$A:$CN,AP$320,FALSE),'csapat-ranglista'!$A:$FP,AP$321,FALSE)/4),0)</f>
        <v>0</v>
      </c>
      <c r="AQ289" s="223">
        <f>IFERROR(IF(RIGHT(VLOOKUP($A289,csapatok!$A:$CN,AQ$320,FALSE),5)="Csere",VLOOKUP(LEFT(VLOOKUP($A289,csapatok!$A:$CN,AQ$320,FALSE),LEN(VLOOKUP($A289,csapatok!$A:$CN,AQ$320,FALSE))-6),'csapat-ranglista'!$A:$FP,AQ$321,FALSE)/8,VLOOKUP(VLOOKUP($A289,csapatok!$A:$CN,AQ$320,FALSE),'csapat-ranglista'!$A:$FP,AQ$321,FALSE)/4),0)</f>
        <v>0</v>
      </c>
      <c r="AR289" s="223">
        <f>IFERROR(IF(RIGHT(VLOOKUP($A289,csapatok!$A:$CN,AR$320,FALSE),5)="Csere",VLOOKUP(LEFT(VLOOKUP($A289,csapatok!$A:$CN,AR$320,FALSE),LEN(VLOOKUP($A289,csapatok!$A:$CN,AR$320,FALSE))-6),'csapat-ranglista'!$A:$FP,AR$321,FALSE)/8,VLOOKUP(VLOOKUP($A289,csapatok!$A:$CN,AR$320,FALSE),'csapat-ranglista'!$A:$FP,AR$321,FALSE)/4),0)</f>
        <v>0</v>
      </c>
      <c r="AS289" s="223">
        <f>IFERROR(IF(RIGHT(VLOOKUP($A289,csapatok!$A:$CN,AS$320,FALSE),5)="Csere",VLOOKUP(LEFT(VLOOKUP($A289,csapatok!$A:$CN,AS$320,FALSE),LEN(VLOOKUP($A289,csapatok!$A:$CN,AS$320,FALSE))-6),'csapat-ranglista'!$A:$FP,AS$321,FALSE)/8,VLOOKUP(VLOOKUP($A289,csapatok!$A:$CN,AS$320,FALSE),'csapat-ranglista'!$A:$FP,AS$321,FALSE)/4),0)</f>
        <v>0</v>
      </c>
      <c r="AT289" s="223">
        <f>IFERROR(IF(RIGHT(VLOOKUP($A289,csapatok!$A:$CN,AT$320,FALSE),5)="Csere",VLOOKUP(LEFT(VLOOKUP($A289,csapatok!$A:$CN,AT$320,FALSE),LEN(VLOOKUP($A289,csapatok!$A:$CN,AT$320,FALSE))-6),'csapat-ranglista'!$A:$FP,AT$321,FALSE)/8,VLOOKUP(VLOOKUP($A289,csapatok!$A:$CN,AT$320,FALSE),'csapat-ranglista'!$A:$FP,AT$321,FALSE)/4),0)</f>
        <v>0</v>
      </c>
      <c r="AU289" s="223">
        <f>IFERROR(IF(RIGHT(VLOOKUP($A289,csapatok!$A:$CN,AU$320,FALSE),5)="Csere",VLOOKUP(LEFT(VLOOKUP($A289,csapatok!$A:$CN,AU$320,FALSE),LEN(VLOOKUP($A289,csapatok!$A:$CN,AU$320,FALSE))-6),'csapat-ranglista'!$A:$FP,AU$321,FALSE)/8,VLOOKUP(VLOOKUP($A289,csapatok!$A:$CN,AU$320,FALSE),'csapat-ranglista'!$A:$FP,AU$321,FALSE)/4),0)</f>
        <v>0</v>
      </c>
      <c r="AV289" s="223">
        <f>IFERROR(IF(RIGHT(VLOOKUP($A289,csapatok!$A:$CN,AV$320,FALSE),5)="Csere",VLOOKUP(LEFT(VLOOKUP($A289,csapatok!$A:$CN,AV$320,FALSE),LEN(VLOOKUP($A289,csapatok!$A:$CN,AV$320,FALSE))-6),'csapat-ranglista'!$A:$FP,AV$321,FALSE)/8,VLOOKUP(VLOOKUP($A289,csapatok!$A:$CN,AV$320,FALSE),'csapat-ranglista'!$A:$FP,AV$321,FALSE)/4),0)</f>
        <v>0</v>
      </c>
      <c r="AW289" s="223">
        <f>IFERROR(IF(RIGHT(VLOOKUP($A289,csapatok!$A:$CN,AW$320,FALSE),5)="Csere",VLOOKUP(LEFT(VLOOKUP($A289,csapatok!$A:$CN,AW$320,FALSE),LEN(VLOOKUP($A289,csapatok!$A:$CN,AW$320,FALSE))-6),'csapat-ranglista'!$A:$FP,AW$321,FALSE)/8,VLOOKUP(VLOOKUP($A289,csapatok!$A:$CN,AW$320,FALSE),'csapat-ranglista'!$A:$FP,AW$321,FALSE)/4),0)</f>
        <v>0</v>
      </c>
      <c r="AX289" s="223">
        <f>IFERROR(IF(RIGHT(VLOOKUP($A289,csapatok!$A:$CN,AX$320,FALSE),5)="Csere",VLOOKUP(LEFT(VLOOKUP($A289,csapatok!$A:$CN,AX$320,FALSE),LEN(VLOOKUP($A289,csapatok!$A:$CN,AX$320,FALSE))-6),'csapat-ranglista'!$A:$FP,AX$321,FALSE)/8,VLOOKUP(VLOOKUP($A289,csapatok!$A:$CN,AX$320,FALSE),'csapat-ranglista'!$A:$FP,AX$321,FALSE)/4),0)</f>
        <v>0</v>
      </c>
      <c r="AY289" s="223">
        <f>IFERROR(IF(RIGHT(VLOOKUP($A289,csapatok!$A:$NN,AY$320,FALSE),5)="Csere",VLOOKUP(LEFT(VLOOKUP($A289,csapatok!$A:$NN,AY$320,FALSE),LEN(VLOOKUP($A289,csapatok!$A:$NN,AY$320,FALSE))-6),'csapat-ranglista'!$A:$FP,AY$321,FALSE)/8,VLOOKUP(VLOOKUP($A289,csapatok!$A:$NN,AY$320,FALSE),'csapat-ranglista'!$A:$FP,AY$321,FALSE)/4),0)</f>
        <v>0</v>
      </c>
      <c r="AZ289" s="223">
        <f>IFERROR(IF(RIGHT(VLOOKUP($A289,csapatok!$A:$NN,AZ$320,FALSE),5)="Csere",VLOOKUP(LEFT(VLOOKUP($A289,csapatok!$A:$NN,AZ$320,FALSE),LEN(VLOOKUP($A289,csapatok!$A:$NN,AZ$320,FALSE))-6),'csapat-ranglista'!$A:$FP,AZ$321,FALSE)/8,VLOOKUP(VLOOKUP($A289,csapatok!$A:$NN,AZ$320,FALSE),'csapat-ranglista'!$A:$FP,AZ$321,FALSE)/4),0)</f>
        <v>0</v>
      </c>
      <c r="BA289" s="223">
        <f>IFERROR(IF(RIGHT(VLOOKUP($A289,csapatok!$A:$NN,BA$320,FALSE),5)="Csere",VLOOKUP(LEFT(VLOOKUP($A289,csapatok!$A:$NN,BA$320,FALSE),LEN(VLOOKUP($A289,csapatok!$A:$NN,BA$320,FALSE))-6),'csapat-ranglista'!$A:$FP,BA$321,FALSE)/8,VLOOKUP(VLOOKUP($A289,csapatok!$A:$NN,BA$320,FALSE),'csapat-ranglista'!$A:$FP,BA$321,FALSE)/4),0)</f>
        <v>0</v>
      </c>
      <c r="BB289" s="223">
        <f>IFERROR(IF(RIGHT(VLOOKUP($A289,csapatok!$A:$NN,BB$320,FALSE),5)="Csere",VLOOKUP(LEFT(VLOOKUP($A289,csapatok!$A:$NN,BB$320,FALSE),LEN(VLOOKUP($A289,csapatok!$A:$NN,BB$320,FALSE))-6),'csapat-ranglista'!$A:$FP,BB$321,FALSE)/8,VLOOKUP(VLOOKUP($A289,csapatok!$A:$NN,BB$320,FALSE),'csapat-ranglista'!$A:$FP,BB$321,FALSE)/4),0)</f>
        <v>0</v>
      </c>
      <c r="BC289" s="224">
        <f>versenyek!$ES$11*IFERROR(VLOOKUP(VLOOKUP($A289,versenyek!ER:ET,3,FALSE),szabalyok!$A$16:$B$23,2,FALSE)/4,0)</f>
        <v>0</v>
      </c>
      <c r="BD289" s="224">
        <f>versenyek!$EV$11*IFERROR(VLOOKUP(VLOOKUP($A289,versenyek!EU:EW,3,FALSE),szabalyok!$A$16:$B$23,2,FALSE)/4,0)</f>
        <v>0</v>
      </c>
      <c r="BE289" s="223">
        <f>IFERROR(IF(RIGHT(VLOOKUP($A289,csapatok!$A:$NN,BE$320,FALSE),5)="Csere",VLOOKUP(LEFT(VLOOKUP($A289,csapatok!$A:$NN,BE$320,FALSE),LEN(VLOOKUP($A289,csapatok!$A:$NN,BE$320,FALSE))-6),'csapat-ranglista'!$A:$FP,BE$321,FALSE)/8,VLOOKUP(VLOOKUP($A289,csapatok!$A:$NN,BE$320,FALSE),'csapat-ranglista'!$A:$FP,BE$321,FALSE)/4),0)</f>
        <v>0</v>
      </c>
      <c r="BF289" s="223">
        <f>IFERROR(IF(RIGHT(VLOOKUP($A289,csapatok!$A:$NN,BF$320,FALSE),5)="Csere",VLOOKUP(LEFT(VLOOKUP($A289,csapatok!$A:$NN,BF$320,FALSE),LEN(VLOOKUP($A289,csapatok!$A:$NN,BF$320,FALSE))-6),'csapat-ranglista'!$A:$FP,BF$321,FALSE)/8,VLOOKUP(VLOOKUP($A289,csapatok!$A:$NN,BF$320,FALSE),'csapat-ranglista'!$A:$FP,BF$321,FALSE)/4),0)</f>
        <v>0</v>
      </c>
      <c r="BG289" s="223">
        <f>IFERROR(IF(RIGHT(VLOOKUP($A289,csapatok!$A:$NN,BG$320,FALSE),5)="Csere",VLOOKUP(LEFT(VLOOKUP($A289,csapatok!$A:$NN,BG$320,FALSE),LEN(VLOOKUP($A289,csapatok!$A:$NN,BG$320,FALSE))-6),'csapat-ranglista'!$A:$FP,BG$321,FALSE)/8,VLOOKUP(VLOOKUP($A289,csapatok!$A:$NN,BG$320,FALSE),'csapat-ranglista'!$A:$FP,BG$321,FALSE)/4),0)</f>
        <v>0</v>
      </c>
      <c r="BH289" s="223">
        <f>IFERROR(IF(RIGHT(VLOOKUP($A289,csapatok!$A:$NN,BH$320,FALSE),5)="Csere",VLOOKUP(LEFT(VLOOKUP($A289,csapatok!$A:$NN,BH$320,FALSE),LEN(VLOOKUP($A289,csapatok!$A:$NN,BH$320,FALSE))-6),'csapat-ranglista'!$A:$FP,BH$321,FALSE)/8,VLOOKUP(VLOOKUP($A289,csapatok!$A:$NN,BH$320,FALSE),'csapat-ranglista'!$A:$FP,BH$321,FALSE)/4),0)</f>
        <v>0</v>
      </c>
      <c r="BI289" s="223">
        <f>IFERROR(IF(RIGHT(VLOOKUP($A289,csapatok!$A:$NN,BI$320,FALSE),5)="Csere",VLOOKUP(LEFT(VLOOKUP($A289,csapatok!$A:$NN,BI$320,FALSE),LEN(VLOOKUP($A289,csapatok!$A:$NN,BI$320,FALSE))-6),'csapat-ranglista'!$A:$FP,BI$321,FALSE)/8,VLOOKUP(VLOOKUP($A289,csapatok!$A:$NN,BI$320,FALSE),'csapat-ranglista'!$A:$FP,BI$321,FALSE)/4),0)</f>
        <v>0</v>
      </c>
      <c r="BJ289" s="223">
        <f>IFERROR(IF(RIGHT(VLOOKUP($A289,csapatok!$A:$NN,BJ$320,FALSE),5)="Csere",VLOOKUP(LEFT(VLOOKUP($A289,csapatok!$A:$NN,BJ$320,FALSE),LEN(VLOOKUP($A289,csapatok!$A:$NN,BJ$320,FALSE))-6),'csapat-ranglista'!$A:$FP,BJ$321,FALSE)/8,VLOOKUP(VLOOKUP($A289,csapatok!$A:$NN,BJ$320,FALSE),'csapat-ranglista'!$A:$FP,BJ$321,FALSE)/4),0)</f>
        <v>0</v>
      </c>
      <c r="BK289" s="223">
        <f>IFERROR(IF(RIGHT(VLOOKUP($A289,csapatok!$A:$NN,BK$320,FALSE),5)="Csere",VLOOKUP(LEFT(VLOOKUP($A289,csapatok!$A:$NN,BK$320,FALSE),LEN(VLOOKUP($A289,csapatok!$A:$NN,BK$320,FALSE))-6),'csapat-ranglista'!$A:$FP,BK$321,FALSE)/8,VLOOKUP(VLOOKUP($A289,csapatok!$A:$NN,BK$320,FALSE),'csapat-ranglista'!$A:$FP,BK$321,FALSE)/4),0)</f>
        <v>0</v>
      </c>
      <c r="BL289" s="223">
        <f>IFERROR(IF(RIGHT(VLOOKUP($A289,csapatok!$A:$NN,BL$320,FALSE),5)="Csere",VLOOKUP(LEFT(VLOOKUP($A289,csapatok!$A:$NN,BL$320,FALSE),LEN(VLOOKUP($A289,csapatok!$A:$NN,BL$320,FALSE))-6),'csapat-ranglista'!$A:$FP,BL$321,FALSE)/8,VLOOKUP(VLOOKUP($A289,csapatok!$A:$NN,BL$320,FALSE),'csapat-ranglista'!$A:$FP,BL$321,FALSE)/4),0)</f>
        <v>0</v>
      </c>
      <c r="BM289" s="223">
        <f>IFERROR(IF(RIGHT(VLOOKUP($A289,csapatok!$A:$NN,BM$320,FALSE),5)="Csere",VLOOKUP(LEFT(VLOOKUP($A289,csapatok!$A:$NN,BM$320,FALSE),LEN(VLOOKUP($A289,csapatok!$A:$NN,BM$320,FALSE))-6),'csapat-ranglista'!$A:$FP,BM$321,FALSE)/8,VLOOKUP(VLOOKUP($A289,csapatok!$A:$NN,BM$320,FALSE),'csapat-ranglista'!$A:$FP,BM$321,FALSE)/4),0)</f>
        <v>0</v>
      </c>
      <c r="BN289" s="223">
        <f>IFERROR(IF(RIGHT(VLOOKUP($A289,csapatok!$A:$NN,BN$320,FALSE),5)="Csere",VLOOKUP(LEFT(VLOOKUP($A289,csapatok!$A:$NN,BN$320,FALSE),LEN(VLOOKUP($A289,csapatok!$A:$NN,BN$320,FALSE))-6),'csapat-ranglista'!$A:$FP,BN$321,FALSE)/8,VLOOKUP(VLOOKUP($A289,csapatok!$A:$NN,BN$320,FALSE),'csapat-ranglista'!$A:$FP,BN$321,FALSE)/4),0)</f>
        <v>0</v>
      </c>
      <c r="BO289" s="223">
        <f>IFERROR(IF(RIGHT(VLOOKUP($A289,csapatok!$A:$NN,BO$320,FALSE),5)="Csere",VLOOKUP(LEFT(VLOOKUP($A289,csapatok!$A:$NN,BO$320,FALSE),LEN(VLOOKUP($A289,csapatok!$A:$NN,BO$320,FALSE))-6),'csapat-ranglista'!$A:$FP,BO$321,FALSE)/8,VLOOKUP(VLOOKUP($A289,csapatok!$A:$NN,BO$320,FALSE),'csapat-ranglista'!$A:$FP,BO$321,FALSE)/4),0)</f>
        <v>0</v>
      </c>
      <c r="BP289" s="223">
        <f>IFERROR(IF(RIGHT(VLOOKUP($A289,csapatok!$A:$NN,BP$320,FALSE),5)="Csere",VLOOKUP(LEFT(VLOOKUP($A289,csapatok!$A:$NN,BP$320,FALSE),LEN(VLOOKUP($A289,csapatok!$A:$NN,BP$320,FALSE))-6),'csapat-ranglista'!$A:$FP,BP$321,FALSE)/8,VLOOKUP(VLOOKUP($A289,csapatok!$A:$NN,BP$320,FALSE),'csapat-ranglista'!$A:$FP,BP$321,FALSE)/4),0)</f>
        <v>0</v>
      </c>
      <c r="BQ289" s="223">
        <f>IFERROR(IF(RIGHT(VLOOKUP($A289,csapatok!$A:$NN,BQ$320,FALSE),5)="Csere",VLOOKUP(LEFT(VLOOKUP($A289,csapatok!$A:$NN,BQ$320,FALSE),LEN(VLOOKUP($A289,csapatok!$A:$NN,BQ$320,FALSE))-6),'csapat-ranglista'!$A:$FP,BQ$321,FALSE)/8,VLOOKUP(VLOOKUP($A289,csapatok!$A:$NN,BQ$320,FALSE),'csapat-ranglista'!$A:$FP,BQ$321,FALSE)/4),0)</f>
        <v>0</v>
      </c>
      <c r="BR289" s="223">
        <f>IFERROR(IF(RIGHT(VLOOKUP($A289,csapatok!$A:$NN,BR$320,FALSE),5)="Csere",VLOOKUP(LEFT(VLOOKUP($A289,csapatok!$A:$NN,BR$320,FALSE),LEN(VLOOKUP($A289,csapatok!$A:$NN,BR$320,FALSE))-6),'csapat-ranglista'!$A:$FP,BR$321,FALSE)/8,VLOOKUP(VLOOKUP($A289,csapatok!$A:$NN,BR$320,FALSE),'csapat-ranglista'!$A:$FP,BR$321,FALSE)/4),0)</f>
        <v>0</v>
      </c>
      <c r="BS289" s="223">
        <f>IFERROR(IF(RIGHT(VLOOKUP($A289,csapatok!$A:$NN,BS$320,FALSE),5)="Csere",VLOOKUP(LEFT(VLOOKUP($A289,csapatok!$A:$NN,BS$320,FALSE),LEN(VLOOKUP($A289,csapatok!$A:$NN,BS$320,FALSE))-6),'csapat-ranglista'!$A:$FP,BS$321,FALSE)/8,VLOOKUP(VLOOKUP($A289,csapatok!$A:$NN,BS$320,FALSE),'csapat-ranglista'!$A:$FP,BS$321,FALSE)/4),0)</f>
        <v>0</v>
      </c>
      <c r="BT289" s="223">
        <f>IFERROR(IF(RIGHT(VLOOKUP($A289,csapatok!$A:$NN,BT$320,FALSE),5)="Csere",VLOOKUP(LEFT(VLOOKUP($A289,csapatok!$A:$NN,BT$320,FALSE),LEN(VLOOKUP($A289,csapatok!$A:$NN,BT$320,FALSE))-6),'csapat-ranglista'!$A:$FP,BT$321,FALSE)/8,VLOOKUP(VLOOKUP($A289,csapatok!$A:$NN,BT$320,FALSE),'csapat-ranglista'!$A:$FP,BT$321,FALSE)/4),0)</f>
        <v>0</v>
      </c>
      <c r="BU289" s="223">
        <f>IFERROR(IF(RIGHT(VLOOKUP($A289,csapatok!$A:$NN,BU$320,FALSE),5)="Csere",VLOOKUP(LEFT(VLOOKUP($A289,csapatok!$A:$NN,BU$320,FALSE),LEN(VLOOKUP($A289,csapatok!$A:$NN,BU$320,FALSE))-6),'csapat-ranglista'!$A:$FP,BU$321,FALSE)/8,VLOOKUP(VLOOKUP($A289,csapatok!$A:$NN,BU$320,FALSE),'csapat-ranglista'!$A:$FP,BU$321,FALSE)/4),0)</f>
        <v>0</v>
      </c>
      <c r="BV289" s="223">
        <f>IFERROR(IF(RIGHT(VLOOKUP($A289,csapatok!$A:$NN,BV$320,FALSE),5)="Csere",VLOOKUP(LEFT(VLOOKUP($A289,csapatok!$A:$NN,BV$320,FALSE),LEN(VLOOKUP($A289,csapatok!$A:$NN,BV$320,FALSE))-6),'csapat-ranglista'!$A:$FP,BV$321,FALSE)/8,VLOOKUP(VLOOKUP($A289,csapatok!$A:$NN,BV$320,FALSE),'csapat-ranglista'!$A:$FP,BV$321,FALSE)/4),0)</f>
        <v>0</v>
      </c>
      <c r="BW289" s="223">
        <f>IFERROR(IF(RIGHT(VLOOKUP($A289,csapatok!$A:$NN,BW$320,FALSE),5)="Csere",VLOOKUP(LEFT(VLOOKUP($A289,csapatok!$A:$NN,BW$320,FALSE),LEN(VLOOKUP($A289,csapatok!$A:$NN,BW$320,FALSE))-6),'csapat-ranglista'!$A:$FP,BW$321,FALSE)/8,VLOOKUP(VLOOKUP($A289,csapatok!$A:$NN,BW$320,FALSE),'csapat-ranglista'!$A:$FP,BW$321,FALSE)/4),0)</f>
        <v>0</v>
      </c>
      <c r="BX289" s="223">
        <f>IFERROR(IF(RIGHT(VLOOKUP($A289,csapatok!$A:$NN,BX$320,FALSE),5)="Csere",VLOOKUP(LEFT(VLOOKUP($A289,csapatok!$A:$NN,BX$320,FALSE),LEN(VLOOKUP($A289,csapatok!$A:$NN,BX$320,FALSE))-6),'csapat-ranglista'!$A:$FP,BX$321,FALSE)/8,VLOOKUP(VLOOKUP($A289,csapatok!$A:$NN,BX$320,FALSE),'csapat-ranglista'!$A:$FP,BX$321,FALSE)/4),0)</f>
        <v>0</v>
      </c>
      <c r="BY289" s="223">
        <f>IFERROR(IF(RIGHT(VLOOKUP($A289,csapatok!$A:$NN,BY$320,FALSE),5)="Csere",VLOOKUP(LEFT(VLOOKUP($A289,csapatok!$A:$NN,BY$320,FALSE),LEN(VLOOKUP($A289,csapatok!$A:$NN,BY$320,FALSE))-6),'csapat-ranglista'!$A:$FP,BY$321,FALSE)/8,VLOOKUP(VLOOKUP($A289,csapatok!$A:$NN,BY$320,FALSE),'csapat-ranglista'!$A:$FP,BY$321,FALSE)/4),0)</f>
        <v>0</v>
      </c>
      <c r="BZ289" s="223">
        <f>IFERROR(IF(RIGHT(VLOOKUP($A289,csapatok!$A:$NN,BZ$320,FALSE),5)="Csere",VLOOKUP(LEFT(VLOOKUP($A289,csapatok!$A:$NN,BZ$320,FALSE),LEN(VLOOKUP($A289,csapatok!$A:$NN,BZ$320,FALSE))-6),'csapat-ranglista'!$A:$FP,BZ$321,FALSE)/8,VLOOKUP(VLOOKUP($A289,csapatok!$A:$NN,BZ$320,FALSE),'csapat-ranglista'!$A:$FP,BZ$321,FALSE)/4),0)</f>
        <v>0</v>
      </c>
      <c r="CA289" s="223">
        <f>IFERROR(IF(RIGHT(VLOOKUP($A289,csapatok!$A:$NN,CA$320,FALSE),5)="Csere",VLOOKUP(LEFT(VLOOKUP($A289,csapatok!$A:$NN,CA$320,FALSE),LEN(VLOOKUP($A289,csapatok!$A:$NN,CA$320,FALSE))-6),'csapat-ranglista'!$A:$FP,CA$321,FALSE)/8,VLOOKUP(VLOOKUP($A289,csapatok!$A:$NN,CA$320,FALSE),'csapat-ranglista'!$A:$FP,CA$321,FALSE)/4),0)</f>
        <v>0</v>
      </c>
      <c r="CB289" s="223">
        <f>IFERROR(IF(RIGHT(VLOOKUP($A289,csapatok!$A:$NN,CB$320,FALSE),5)="Csere",VLOOKUP(LEFT(VLOOKUP($A289,csapatok!$A:$NN,CB$320,FALSE),LEN(VLOOKUP($A289,csapatok!$A:$NN,CB$320,FALSE))-6),'csapat-ranglista'!$A:$FP,CB$321,FALSE)/8,VLOOKUP(VLOOKUP($A289,csapatok!$A:$NN,CB$320,FALSE),'csapat-ranglista'!$A:$FP,CB$321,FALSE)/4),0)</f>
        <v>0</v>
      </c>
      <c r="CC289" s="223">
        <f>IFERROR(IF(RIGHT(VLOOKUP($A289,csapatok!$A:$NN,CC$320,FALSE),5)="Csere",VLOOKUP(LEFT(VLOOKUP($A289,csapatok!$A:$NN,CC$320,FALSE),LEN(VLOOKUP($A289,csapatok!$A:$NN,CC$320,FALSE))-6),'csapat-ranglista'!$A:$FP,CC$321,FALSE)/8,VLOOKUP(VLOOKUP($A289,csapatok!$A:$NN,CC$320,FALSE),'csapat-ranglista'!$A:$FP,CC$321,FALSE)/4),0)</f>
        <v>0</v>
      </c>
      <c r="CD289" s="223">
        <f>IFERROR(IF(RIGHT(VLOOKUP($A289,csapatok!$A:$NN,CD$320,FALSE),5)="Csere",VLOOKUP(LEFT(VLOOKUP($A289,csapatok!$A:$NN,CD$320,FALSE),LEN(VLOOKUP($A289,csapatok!$A:$NN,CD$320,FALSE))-6),'csapat-ranglista'!$A:$FP,CD$321,FALSE)/8,VLOOKUP(VLOOKUP($A289,csapatok!$A:$NN,CD$320,FALSE),'csapat-ranglista'!$A:$FP,CD$321,FALSE)/4),0)</f>
        <v>0</v>
      </c>
      <c r="CE289" s="223">
        <f>IFERROR(IF(RIGHT(VLOOKUP($A289,csapatok!$A:$NN,CE$320,FALSE),5)="Csere",VLOOKUP(LEFT(VLOOKUP($A289,csapatok!$A:$NN,CE$320,FALSE),LEN(VLOOKUP($A289,csapatok!$A:$NN,CE$320,FALSE))-6),'csapat-ranglista'!$A:$FP,CE$321,FALSE)/8,VLOOKUP(VLOOKUP($A289,csapatok!$A:$NN,CE$320,FALSE),'csapat-ranglista'!$A:$FP,CE$321,FALSE)/4),0)</f>
        <v>0</v>
      </c>
      <c r="CF289" s="223">
        <f>IFERROR(IF(RIGHT(VLOOKUP($A289,csapatok!$A:$NN,CF$320,FALSE),5)="Csere",VLOOKUP(LEFT(VLOOKUP($A289,csapatok!$A:$NN,CF$320,FALSE),LEN(VLOOKUP($A289,csapatok!$A:$NN,CF$320,FALSE))-6),'csapat-ranglista'!$A:$FP,CF$321,FALSE)/8,VLOOKUP(VLOOKUP($A289,csapatok!$A:$NN,CF$320,FALSE),'csapat-ranglista'!$A:$FP,CF$321,FALSE)/4),0)</f>
        <v>0</v>
      </c>
      <c r="CG289" s="223">
        <f>IFERROR(IF(RIGHT(VLOOKUP($A289,csapatok!$A:$NN,CG$320,FALSE),5)="Csere",VLOOKUP(LEFT(VLOOKUP($A289,csapatok!$A:$NN,CG$320,FALSE),LEN(VLOOKUP($A289,csapatok!$A:$NN,CG$320,FALSE))-6),'csapat-ranglista'!$A:$FP,CG$321,FALSE)/8,VLOOKUP(VLOOKUP($A289,csapatok!$A:$NN,CG$320,FALSE),'csapat-ranglista'!$A:$FP,CG$321,FALSE)/4),0)</f>
        <v>0</v>
      </c>
      <c r="CH289" s="223">
        <f>IFERROR(IF(RIGHT(VLOOKUP($A289,csapatok!$A:$NN,CH$320,FALSE),5)="Csere",VLOOKUP(LEFT(VLOOKUP($A289,csapatok!$A:$NN,CH$320,FALSE),LEN(VLOOKUP($A289,csapatok!$A:$NN,CH$320,FALSE))-6),'csapat-ranglista'!$A:$FP,CH$321,FALSE)/8,VLOOKUP(VLOOKUP($A289,csapatok!$A:$NN,CH$320,FALSE),'csapat-ranglista'!$A:$FP,CH$321,FALSE)/4),0)</f>
        <v>0</v>
      </c>
      <c r="CI289" s="223">
        <f>IFERROR(IF(RIGHT(VLOOKUP($A289,csapatok!$A:$NN,CI$320,FALSE),5)="Csere",VLOOKUP(LEFT(VLOOKUP($A289,csapatok!$A:$NN,CI$320,FALSE),LEN(VLOOKUP($A289,csapatok!$A:$NN,CI$320,FALSE))-6),'csapat-ranglista'!$A:$FP,CI$321,FALSE)/8,VLOOKUP(VLOOKUP($A289,csapatok!$A:$NN,CI$320,FALSE),'csapat-ranglista'!$A:$FP,CI$321,FALSE)/4),0)</f>
        <v>0</v>
      </c>
      <c r="CJ289" s="224">
        <f>versenyek!$IQ$11*IFERROR(VLOOKUP(VLOOKUP($A289,versenyek!IP:IR,3,FALSE),szabalyok!$A$16:$B$23,2,FALSE)/4,0)</f>
        <v>0</v>
      </c>
      <c r="CK289" s="224">
        <f>versenyek!$IT$11*IFERROR(VLOOKUP(VLOOKUP($A289,versenyek!IS:IU,3,FALSE),szabalyok!$A$16:$B$23,2,FALSE)/4,0)</f>
        <v>0</v>
      </c>
      <c r="CL289" s="223">
        <f>IFERROR(IF(RIGHT(VLOOKUP($A289,csapatok!$A:$NN,CL$320,FALSE),5)="Csere",VLOOKUP(LEFT(VLOOKUP($A289,csapatok!$A:$NN,CL$320,FALSE),LEN(VLOOKUP($A289,csapatok!$A:$NN,CL$320,FALSE))-6),'csapat-ranglista'!$A:$FP,CL$321,FALSE)/8,VLOOKUP(VLOOKUP($A289,csapatok!$A:$NN,CL$320,FALSE),'csapat-ranglista'!$A:$FP,CL$321,FALSE)/4),0)</f>
        <v>0</v>
      </c>
      <c r="CM289" s="223">
        <f>IFERROR(IF(RIGHT(VLOOKUP($A289,csapatok!$A:$NN,CM$320,FALSE),5)="Csere",VLOOKUP(LEFT(VLOOKUP($A289,csapatok!$A:$NN,CM$320,FALSE),LEN(VLOOKUP($A289,csapatok!$A:$NN,CM$320,FALSE))-6),'csapat-ranglista'!$A:$FP,CM$321,FALSE)/8,VLOOKUP(VLOOKUP($A289,csapatok!$A:$NN,CM$320,FALSE),'csapat-ranglista'!$A:$FP,CM$321,FALSE)/4),0)</f>
        <v>0</v>
      </c>
      <c r="CN289" s="223">
        <f>IFERROR(IF(RIGHT(VLOOKUP($A289,csapatok!$A:$NN,CN$320,FALSE),5)="Csere",VLOOKUP(LEFT(VLOOKUP($A289,csapatok!$A:$NN,CN$320,FALSE),LEN(VLOOKUP($A289,csapatok!$A:$NN,CN$320,FALSE))-6),'csapat-ranglista'!$A:$FP,CN$321,FALSE)/8,VLOOKUP(VLOOKUP($A289,csapatok!$A:$NN,CN$320,FALSE),'csapat-ranglista'!$A:$FP,CN$321,FALSE)/4),0)</f>
        <v>0</v>
      </c>
      <c r="CO289" s="223">
        <f>IFERROR(IF(RIGHT(VLOOKUP($A289,csapatok!$A:$NN,CO$320,FALSE),5)="Csere",VLOOKUP(LEFT(VLOOKUP($A289,csapatok!$A:$NN,CO$320,FALSE),LEN(VLOOKUP($A289,csapatok!$A:$NN,CO$320,FALSE))-6),'csapat-ranglista'!$A:$FP,CO$321,FALSE)/8,VLOOKUP(VLOOKUP($A289,csapatok!$A:$NN,CO$320,FALSE),'csapat-ranglista'!$A:$FP,CO$321,FALSE)/4),0)</f>
        <v>0</v>
      </c>
      <c r="CP289" s="223">
        <f>IFERROR(IF(RIGHT(VLOOKUP($A289,csapatok!$A:$NN,CP$320,FALSE),5)="Csere",VLOOKUP(LEFT(VLOOKUP($A289,csapatok!$A:$NN,CP$320,FALSE),LEN(VLOOKUP($A289,csapatok!$A:$NN,CP$320,FALSE))-6),'csapat-ranglista'!$A:$FP,CP$321,FALSE)/8,VLOOKUP(VLOOKUP($A289,csapatok!$A:$NN,CP$320,FALSE),'csapat-ranglista'!$A:$FP,CP$321,FALSE)/4),0)</f>
        <v>0</v>
      </c>
      <c r="CQ289" s="223">
        <f>IFERROR(IF(RIGHT(VLOOKUP($A289,csapatok!$A:$NN,CQ$320,FALSE),5)="Csere",VLOOKUP(LEFT(VLOOKUP($A289,csapatok!$A:$NN,CQ$320,FALSE),LEN(VLOOKUP($A289,csapatok!$A:$NN,CQ$320,FALSE))-6),'csapat-ranglista'!$A:$FP,CQ$321,FALSE)/8,VLOOKUP(VLOOKUP($A289,csapatok!$A:$NN,CQ$320,FALSE),'csapat-ranglista'!$A:$FP,CQ$321,FALSE)/4),0)</f>
        <v>0</v>
      </c>
      <c r="CR289" s="223">
        <f>IFERROR(IF(RIGHT(VLOOKUP($A289,csapatok!$A:$NN,CR$320,FALSE),5)="Csere",VLOOKUP(LEFT(VLOOKUP($A289,csapatok!$A:$NN,CR$320,FALSE),LEN(VLOOKUP($A289,csapatok!$A:$NN,CR$320,FALSE))-6),'csapat-ranglista'!$A:$FP,CR$321,FALSE)/8,VLOOKUP(VLOOKUP($A289,csapatok!$A:$NN,CR$320,FALSE),'csapat-ranglista'!$A:$FP,CR$321,FALSE)/4),0)</f>
        <v>0</v>
      </c>
      <c r="CS289" s="223">
        <f>IFERROR(IF(RIGHT(VLOOKUP($A289,csapatok!$A:$NN,CS$320,FALSE),5)="Csere",VLOOKUP(LEFT(VLOOKUP($A289,csapatok!$A:$NN,CS$320,FALSE),LEN(VLOOKUP($A289,csapatok!$A:$NN,CS$320,FALSE))-6),'csapat-ranglista'!$A:$FP,CS$321,FALSE)/8,VLOOKUP(VLOOKUP($A289,csapatok!$A:$NN,CS$320,FALSE),'csapat-ranglista'!$A:$FP,CS$321,FALSE)/4),0)</f>
        <v>0</v>
      </c>
      <c r="CT289" s="223">
        <f>IFERROR(IF(RIGHT(VLOOKUP($A289,csapatok!$A:$NN,CT$320,FALSE),5)="Csere",VLOOKUP(LEFT(VLOOKUP($A289,csapatok!$A:$NN,CT$320,FALSE),LEN(VLOOKUP($A289,csapatok!$A:$NN,CT$320,FALSE))-6),'csapat-ranglista'!$A:$FP,CT$321,FALSE)/8,VLOOKUP(VLOOKUP($A289,csapatok!$A:$NN,CT$320,FALSE),'csapat-ranglista'!$A:$FP,CT$321,FALSE)/4),0)</f>
        <v>0</v>
      </c>
      <c r="CU289" s="223">
        <f>IFERROR(IF(RIGHT(VLOOKUP($A289,csapatok!$A:$NN,CU$320,FALSE),5)="Csere",VLOOKUP(LEFT(VLOOKUP($A289,csapatok!$A:$NN,CU$320,FALSE),LEN(VLOOKUP($A289,csapatok!$A:$NN,CU$320,FALSE))-6),'csapat-ranglista'!$A:$FP,CU$321,FALSE)/8,VLOOKUP(VLOOKUP($A289,csapatok!$A:$NN,CU$320,FALSE),'csapat-ranglista'!$A:$FP,CU$321,FALSE)/4),0)</f>
        <v>0</v>
      </c>
      <c r="CV289" s="223">
        <f>IFERROR(IF(RIGHT(VLOOKUP($A289,csapatok!$A:$NN,CV$320,FALSE),5)="Csere",VLOOKUP(LEFT(VLOOKUP($A289,csapatok!$A:$NN,CV$320,FALSE),LEN(VLOOKUP($A289,csapatok!$A:$NN,CV$320,FALSE))-6),'csapat-ranglista'!$A:$FP,CV$321,FALSE)/8,VLOOKUP(VLOOKUP($A289,csapatok!$A:$NN,CV$320,FALSE),'csapat-ranglista'!$A:$FP,CV$321,FALSE)/4),0)</f>
        <v>0</v>
      </c>
      <c r="CW289" s="223">
        <f>IFERROR(IF(RIGHT(VLOOKUP($A289,csapatok!$A:$NN,CW$320,FALSE),5)="Csere",VLOOKUP(LEFT(VLOOKUP($A289,csapatok!$A:$NN,CW$320,FALSE),LEN(VLOOKUP($A289,csapatok!$A:$NN,CW$320,FALSE))-6),'csapat-ranglista'!$A:$FP,CW$321,FALSE)/8,VLOOKUP(VLOOKUP($A289,csapatok!$A:$NN,CW$320,FALSE),'csapat-ranglista'!$A:$FP,CW$321,FALSE)/4),0)</f>
        <v>0</v>
      </c>
      <c r="CX289" s="223">
        <f>IFERROR(IF(RIGHT(VLOOKUP($A289,csapatok!$A:$NN,CX$320,FALSE),5)="Csere",VLOOKUP(LEFT(VLOOKUP($A289,csapatok!$A:$NN,CX$320,FALSE),LEN(VLOOKUP($A289,csapatok!$A:$NN,CX$320,FALSE))-6),'csapat-ranglista'!$A:$FP,CX$321,FALSE)/8,VLOOKUP(VLOOKUP($A289,csapatok!$A:$NN,CX$320,FALSE),'csapat-ranglista'!$A:$FP,CX$321,FALSE)/4),0)</f>
        <v>0</v>
      </c>
      <c r="CY289" s="223">
        <f>IFERROR(IF(RIGHT(VLOOKUP($A289,csapatok!$A:$NN,CY$320,FALSE),5)="Csere",VLOOKUP(LEFT(VLOOKUP($A289,csapatok!$A:$NN,CY$320,FALSE),LEN(VLOOKUP($A289,csapatok!$A:$NN,CY$320,FALSE))-6),'csapat-ranglista'!$A:$FP,CY$321,FALSE)/8,VLOOKUP(VLOOKUP($A289,csapatok!$A:$NN,CY$320,FALSE),'csapat-ranglista'!$A:$FP,CY$321,FALSE)/4),0)</f>
        <v>0</v>
      </c>
      <c r="CZ289" s="223">
        <f>IFERROR(IF(RIGHT(VLOOKUP($A289,csapatok!$A:$NN,CZ$320,FALSE),5)="Csere",VLOOKUP(LEFT(VLOOKUP($A289,csapatok!$A:$NN,CZ$320,FALSE),LEN(VLOOKUP($A289,csapatok!$A:$NN,CZ$320,FALSE))-6),'csapat-ranglista'!$A:$FP,CZ$321,FALSE)/8,VLOOKUP(VLOOKUP($A289,csapatok!$A:$NN,CZ$320,FALSE),'csapat-ranglista'!$A:$FP,CZ$321,FALSE)/4),0)</f>
        <v>0</v>
      </c>
      <c r="DA289" s="223">
        <f>IFERROR(IF(RIGHT(VLOOKUP($A289,csapatok!$A:$NN,DA$320,FALSE),5)="Csere",VLOOKUP(LEFT(VLOOKUP($A289,csapatok!$A:$NN,DA$320,FALSE),LEN(VLOOKUP($A289,csapatok!$A:$NN,DA$320,FALSE))-6),'csapat-ranglista'!$A:$FP,DA$321,FALSE)/8,VLOOKUP(VLOOKUP($A289,csapatok!$A:$NN,DA$320,FALSE),'csapat-ranglista'!$A:$FP,DA$321,FALSE)/4),0)</f>
        <v>0</v>
      </c>
      <c r="DB289" s="223">
        <f>IFERROR(IF(RIGHT(VLOOKUP($A289,csapatok!$A:$NN,DB$320,FALSE),5)="Csere",VLOOKUP(LEFT(VLOOKUP($A289,csapatok!$A:$NN,DB$320,FALSE),LEN(VLOOKUP($A289,csapatok!$A:$NN,DB$320,FALSE))-6),'csapat-ranglista'!$A:$FP,DB$321,FALSE)/8,VLOOKUP(VLOOKUP($A289,csapatok!$A:$NN,DB$320,FALSE),'csapat-ranglista'!$A:$FP,DB$321,FALSE)/4),0)</f>
        <v>0</v>
      </c>
      <c r="DC289" s="223">
        <f>IFERROR(IF(RIGHT(VLOOKUP($A289,csapatok!$A:$NN,DC$320,FALSE),5)="Csere",VLOOKUP(LEFT(VLOOKUP($A289,csapatok!$A:$NN,DC$320,FALSE),LEN(VLOOKUP($A289,csapatok!$A:$NN,DC$320,FALSE))-6),'csapat-ranglista'!$A:$FP,DC$321,FALSE)/8,VLOOKUP(VLOOKUP($A289,csapatok!$A:$NN,DC$320,FALSE),'csapat-ranglista'!$A:$FP,DC$321,FALSE)/4),0)</f>
        <v>0</v>
      </c>
      <c r="DD289" s="223">
        <f>IFERROR(IF(RIGHT(VLOOKUP($A289,csapatok!$A:$NN,DD$320,FALSE),5)="Csere",VLOOKUP(LEFT(VLOOKUP($A289,csapatok!$A:$NN,DD$320,FALSE),LEN(VLOOKUP($A289,csapatok!$A:$NN,DD$320,FALSE))-6),'csapat-ranglista'!$A:$FP,DD$321,FALSE)/8,VLOOKUP(VLOOKUP($A289,csapatok!$A:$NN,DD$320,FALSE),'csapat-ranglista'!$A:$FP,DD$321,FALSE)/4),0)</f>
        <v>0</v>
      </c>
      <c r="DE289" s="223">
        <f>IFERROR(IF(RIGHT(VLOOKUP($A289,csapatok!$A:$NN,DE$320,FALSE),5)="Csere",VLOOKUP(LEFT(VLOOKUP($A289,csapatok!$A:$NN,DE$320,FALSE),LEN(VLOOKUP($A289,csapatok!$A:$NN,DE$320,FALSE))-6),'csapat-ranglista'!$A:$FP,DE$321,FALSE)/8,VLOOKUP(VLOOKUP($A289,csapatok!$A:$NN,DE$320,FALSE),'csapat-ranglista'!$A:$FP,DE$321,FALSE)/4),0)</f>
        <v>0</v>
      </c>
      <c r="DF289" s="223">
        <f>IFERROR(IF(RIGHT(VLOOKUP($A289,csapatok!$A:$NN,DF$320,FALSE),5)="Csere",VLOOKUP(LEFT(VLOOKUP($A289,csapatok!$A:$NN,DF$320,FALSE),LEN(VLOOKUP($A289,csapatok!$A:$NN,DF$320,FALSE))-6),'csapat-ranglista'!$A:$FP,DF$321,FALSE)/8,VLOOKUP(VLOOKUP($A289,csapatok!$A:$NN,DF$320,FALSE),'csapat-ranglista'!$A:$FP,DF$321,FALSE)/4),0)</f>
        <v>0</v>
      </c>
      <c r="DG289" s="223">
        <f>IFERROR(IF(RIGHT(VLOOKUP($A289,csapatok!$A:$NN,DG$320,FALSE),5)="Csere",VLOOKUP(LEFT(VLOOKUP($A289,csapatok!$A:$NN,DG$320,FALSE),LEN(VLOOKUP($A289,csapatok!$A:$NN,DG$320,FALSE))-6),'csapat-ranglista'!$A:$FP,DG$321,FALSE)/8,VLOOKUP(VLOOKUP($A289,csapatok!$A:$NN,DG$320,FALSE),'csapat-ranglista'!$A:$FP,DG$321,FALSE)/4),0)</f>
        <v>0</v>
      </c>
      <c r="DH289" s="223">
        <f>IFERROR(IF(RIGHT(VLOOKUP($A289,csapatok!$A:$NN,DH$320,FALSE),5)="Csere",VLOOKUP(LEFT(VLOOKUP($A289,csapatok!$A:$NN,DH$320,FALSE),LEN(VLOOKUP($A289,csapatok!$A:$NN,DH$320,FALSE))-6),'csapat-ranglista'!$A:$FP,DH$321,FALSE)/8,VLOOKUP(VLOOKUP($A289,csapatok!$A:$NN,DH$320,FALSE),'csapat-ranglista'!$A:$FP,DH$321,FALSE)/4),0)</f>
        <v>0</v>
      </c>
      <c r="DI289" s="223">
        <f>IFERROR(IF(RIGHT(VLOOKUP($A289,csapatok!$A:$NN,DI$320,FALSE),5)="Csere",VLOOKUP(LEFT(VLOOKUP($A289,csapatok!$A:$NN,DI$320,FALSE),LEN(VLOOKUP($A289,csapatok!$A:$NN,DI$320,FALSE))-6),'csapat-ranglista'!$A:$FP,DI$321,FALSE)/8,VLOOKUP(VLOOKUP($A289,csapatok!$A:$NN,DI$320,FALSE),'csapat-ranglista'!$A:$FP,DI$321,FALSE)/4),0)</f>
        <v>0</v>
      </c>
      <c r="DJ289" s="223">
        <f>IFERROR(IF(RIGHT(VLOOKUP($A289,csapatok!$A:$NN,DJ$320,FALSE),5)="Csere",VLOOKUP(LEFT(VLOOKUP($A289,csapatok!$A:$NN,DJ$320,FALSE),LEN(VLOOKUP($A289,csapatok!$A:$NN,DJ$320,FALSE))-6),'csapat-ranglista'!$A:$FP,DJ$321,FALSE)/8,VLOOKUP(VLOOKUP($A289,csapatok!$A:$NN,DJ$320,FALSE),'csapat-ranglista'!$A:$FP,DJ$321,FALSE)/4),0)</f>
        <v>0</v>
      </c>
      <c r="DK289" s="223">
        <f>IFERROR(IF(RIGHT(VLOOKUP($A289,csapatok!$A:$NN,DK$320,FALSE),5)="Csere",VLOOKUP(LEFT(VLOOKUP($A289,csapatok!$A:$NN,DK$320,FALSE),LEN(VLOOKUP($A289,csapatok!$A:$NN,DK$320,FALSE))-6),'csapat-ranglista'!$A:$FP,DK$321,FALSE)/8,VLOOKUP(VLOOKUP($A289,csapatok!$A:$NN,DK$320,FALSE),'csapat-ranglista'!$A:$FP,DK$321,FALSE)/4),0)</f>
        <v>0</v>
      </c>
      <c r="DL289" s="223">
        <f>IFERROR(IF(RIGHT(VLOOKUP($A289,csapatok!$A:$NN,DL$320,FALSE),5)="Csere",VLOOKUP(LEFT(VLOOKUP($A289,csapatok!$A:$NN,DL$320,FALSE),LEN(VLOOKUP($A289,csapatok!$A:$NN,DL$320,FALSE))-6),'csapat-ranglista'!$A:$FP,DL$321,FALSE)/8,VLOOKUP(VLOOKUP($A289,csapatok!$A:$NN,DL$320,FALSE),'csapat-ranglista'!$A:$FP,DL$321,FALSE)/4),0)</f>
        <v>0</v>
      </c>
      <c r="DM289" s="223">
        <f>IFERROR(IF(RIGHT(VLOOKUP($A289,csapatok!$A:$NN,DM$320,FALSE),5)="Csere",VLOOKUP(LEFT(VLOOKUP($A289,csapatok!$A:$NN,DM$320,FALSE),LEN(VLOOKUP($A289,csapatok!$A:$NN,DM$320,FALSE))-6),'csapat-ranglista'!$A:$FP,DM$321,FALSE)/8,VLOOKUP(VLOOKUP($A289,csapatok!$A:$NN,DM$320,FALSE),'csapat-ranglista'!$A:$FP,DM$321,FALSE)/4),0)</f>
        <v>0</v>
      </c>
      <c r="DN289" s="223">
        <f>IFERROR(IF(RIGHT(VLOOKUP($A289,csapatok!$A:$NN,DN$320,FALSE),5)="Csere",VLOOKUP(LEFT(VLOOKUP($A289,csapatok!$A:$NN,DN$320,FALSE),LEN(VLOOKUP($A289,csapatok!$A:$NN,DN$320,FALSE))-6),'csapat-ranglista'!$A:$FP,DN$321,FALSE)/8,VLOOKUP(VLOOKUP($A289,csapatok!$A:$NN,DN$320,FALSE),'csapat-ranglista'!$A:$FP,DN$321,FALSE)/4),0)</f>
        <v>0</v>
      </c>
      <c r="DO289" s="224">
        <f>versenyek!$MF$11*IFERROR(VLOOKUP(VLOOKUP($A289,versenyek!ME:MG,3,FALSE),szabalyok!$A$16:$B$23,2,FALSE)/4,0)</f>
        <v>0</v>
      </c>
      <c r="DP289" s="224">
        <f>versenyek!$MI$11*IFERROR(VLOOKUP(VLOOKUP($A289,versenyek!MH:MJ,3,FALSE),szabalyok!$A$16:$B$23,2,FALSE)/4,0)</f>
        <v>0</v>
      </c>
      <c r="DQ289" s="223">
        <f>IFERROR(IF(RIGHT(VLOOKUP($A289,csapatok!$A:$NN,DQ$320,FALSE),5)="Csere",VLOOKUP(LEFT(VLOOKUP($A289,csapatok!$A:$NN,DQ$320,FALSE),LEN(VLOOKUP($A289,csapatok!$A:$NN,DQ$320,FALSE))-6),'csapat-ranglista'!$A:$FP,DQ$321,FALSE)/8,VLOOKUP(VLOOKUP($A289,csapatok!$A:$NN,DQ$320,FALSE),'csapat-ranglista'!$A:$FP,DQ$321,FALSE)/4),0)</f>
        <v>0</v>
      </c>
      <c r="DR289" s="223">
        <f>IFERROR(IF(RIGHT(VLOOKUP($A289,csapatok!$A:$NN,DR$320,FALSE),5)="Csere",VLOOKUP(LEFT(VLOOKUP($A289,csapatok!$A:$NN,DR$320,FALSE),LEN(VLOOKUP($A289,csapatok!$A:$NN,DR$320,FALSE))-6),'csapat-ranglista'!$A:$FP,DR$321,FALSE)/8,VLOOKUP(VLOOKUP($A289,csapatok!$A:$NN,DR$320,FALSE),'csapat-ranglista'!$A:$FP,DR$321,FALSE)/4),0)</f>
        <v>0</v>
      </c>
      <c r="DS289" s="223">
        <f>IFERROR(IF(RIGHT(VLOOKUP($A289,csapatok!$A:$NN,DS$320,FALSE),5)="Csere",VLOOKUP(LEFT(VLOOKUP($A289,csapatok!$A:$NN,DS$320,FALSE),LEN(VLOOKUP($A289,csapatok!$A:$NN,DS$320,FALSE))-6),'csapat-ranglista'!$A:$FP,DS$321,FALSE)/8,VLOOKUP(VLOOKUP($A289,csapatok!$A:$NN,DS$320,FALSE),'csapat-ranglista'!$A:$FP,DS$321,FALSE)/4),0)</f>
        <v>0</v>
      </c>
      <c r="DT289" s="223">
        <f>IFERROR(IF(RIGHT(VLOOKUP($A289,csapatok!$A:$NN,DT$320,FALSE),5)="Csere",VLOOKUP(LEFT(VLOOKUP($A289,csapatok!$A:$NN,DT$320,FALSE),LEN(VLOOKUP($A289,csapatok!$A:$NN,DT$320,FALSE))-6),'csapat-ranglista'!$A:$FP,DT$321,FALSE)/8,VLOOKUP(VLOOKUP($A289,csapatok!$A:$NN,DT$320,FALSE),'csapat-ranglista'!$A:$FP,DT$321,FALSE)/4),0)</f>
        <v>0</v>
      </c>
      <c r="DU289" s="223">
        <f>IFERROR(IF(RIGHT(VLOOKUP($A289,csapatok!$A:$NN,DU$320,FALSE),5)="Csere",VLOOKUP(LEFT(VLOOKUP($A289,csapatok!$A:$NN,DU$320,FALSE),LEN(VLOOKUP($A289,csapatok!$A:$NN,DU$320,FALSE))-6),'csapat-ranglista'!$A:$FP,DU$321,FALSE)/8,VLOOKUP(VLOOKUP($A289,csapatok!$A:$NN,DU$320,FALSE),'csapat-ranglista'!$A:$FP,DU$321,FALSE)/4),0)</f>
        <v>0</v>
      </c>
      <c r="DV289" s="223">
        <f>IFERROR(IF(RIGHT(VLOOKUP($A289,csapatok!$A:$NN,DV$320,FALSE),5)="Csere",VLOOKUP(LEFT(VLOOKUP($A289,csapatok!$A:$NN,DV$320,FALSE),LEN(VLOOKUP($A289,csapatok!$A:$NN,DV$320,FALSE))-6),'csapat-ranglista'!$A:$FP,DV$321,FALSE)/8,VLOOKUP(VLOOKUP($A289,csapatok!$A:$NN,DV$320,FALSE),'csapat-ranglista'!$A:$FP,DV$321,FALSE)/4),0)</f>
        <v>0</v>
      </c>
      <c r="DW289" s="223">
        <f>IFERROR(IF(RIGHT(VLOOKUP($A289,csapatok!$A:$NN,DW$320,FALSE),5)="Csere",VLOOKUP(LEFT(VLOOKUP($A289,csapatok!$A:$NN,DW$320,FALSE),LEN(VLOOKUP($A289,csapatok!$A:$NN,DW$320,FALSE))-6),'csapat-ranglista'!$A:$FP,DW$321,FALSE)/8,VLOOKUP(VLOOKUP($A289,csapatok!$A:$NN,DW$320,FALSE),'csapat-ranglista'!$A:$FP,DW$321,FALSE)/4),0)</f>
        <v>0</v>
      </c>
      <c r="DX289" s="223">
        <f>IFERROR(IF(RIGHT(VLOOKUP($A289,csapatok!$A:$NN,DX$320,FALSE),5)="Csere",VLOOKUP(LEFT(VLOOKUP($A289,csapatok!$A:$NN,DX$320,FALSE),LEN(VLOOKUP($A289,csapatok!$A:$NN,DX$320,FALSE))-6),'csapat-ranglista'!$A:$FP,DX$321,FALSE)/8,VLOOKUP(VLOOKUP($A289,csapatok!$A:$NN,DX$320,FALSE),'csapat-ranglista'!$A:$FP,DX$321,FALSE)/4),0)</f>
        <v>0</v>
      </c>
      <c r="DY289" s="223">
        <f>IFERROR(IF(RIGHT(VLOOKUP($A289,csapatok!$A:$NN,DY$320,FALSE),5)="Csere",VLOOKUP(LEFT(VLOOKUP($A289,csapatok!$A:$NN,DY$320,FALSE),LEN(VLOOKUP($A289,csapatok!$A:$NN,DY$320,FALSE))-6),'csapat-ranglista'!$A:$FP,DY$321,FALSE)/8,VLOOKUP(VLOOKUP($A289,csapatok!$A:$NN,DY$320,FALSE),'csapat-ranglista'!$A:$FP,DY$321,FALSE)/4),0)</f>
        <v>0</v>
      </c>
      <c r="DZ289" s="223">
        <f>IFERROR(IF(RIGHT(VLOOKUP($A289,csapatok!$A:$NN,DZ$320,FALSE),5)="Csere",VLOOKUP(LEFT(VLOOKUP($A289,csapatok!$A:$NN,DZ$320,FALSE),LEN(VLOOKUP($A289,csapatok!$A:$NN,DZ$320,FALSE))-6),'csapat-ranglista'!$A:$FP,DZ$321,FALSE)/8,VLOOKUP(VLOOKUP($A289,csapatok!$A:$NN,DZ$320,FALSE),'csapat-ranglista'!$A:$FP,DZ$321,FALSE)/4),0)</f>
        <v>0</v>
      </c>
      <c r="EA289" s="223">
        <f>IFERROR(IF(RIGHT(VLOOKUP($A289,csapatok!$A:$NN,EA$320,FALSE),5)="Csere",VLOOKUP(LEFT(VLOOKUP($A289,csapatok!$A:$NN,EA$320,FALSE),LEN(VLOOKUP($A289,csapatok!$A:$NN,EA$320,FALSE))-6),'csapat-ranglista'!$A:$FP,EA$321,FALSE)/8,VLOOKUP(VLOOKUP($A289,csapatok!$A:$NN,EA$320,FALSE),'csapat-ranglista'!$A:$FP,EA$321,FALSE)/4),0)</f>
        <v>0</v>
      </c>
      <c r="EB289" s="223">
        <f>IFERROR(IF(RIGHT(VLOOKUP($A289,csapatok!$A:$NN,EB$320,FALSE),5)="Csere",VLOOKUP(LEFT(VLOOKUP($A289,csapatok!$A:$NN,EB$320,FALSE),LEN(VLOOKUP($A289,csapatok!$A:$NN,EB$320,FALSE))-6),'csapat-ranglista'!$A:$FP,EB$321,FALSE)/8,VLOOKUP(VLOOKUP($A289,csapatok!$A:$NN,EB$320,FALSE),'csapat-ranglista'!$A:$FP,EB$321,FALSE)/4),0)</f>
        <v>0</v>
      </c>
      <c r="EC289" s="223">
        <f>IFERROR(IF(RIGHT(VLOOKUP($A289,csapatok!$A:$NN,EC$320,FALSE),5)="Csere",VLOOKUP(LEFT(VLOOKUP($A289,csapatok!$A:$NN,EC$320,FALSE),LEN(VLOOKUP($A289,csapatok!$A:$NN,EC$320,FALSE))-6),'csapat-ranglista'!$A:$FP,EC$321,FALSE)/8,VLOOKUP(VLOOKUP($A289,csapatok!$A:$NN,EC$320,FALSE),'csapat-ranglista'!$A:$FP,EC$321,FALSE)/4),0)</f>
        <v>0</v>
      </c>
      <c r="ED289" s="223">
        <f>IFERROR(IF(RIGHT(VLOOKUP($A289,csapatok!$A:$NN,ED$320,FALSE),5)="Csere",VLOOKUP(LEFT(VLOOKUP($A289,csapatok!$A:$NN,ED$320,FALSE),LEN(VLOOKUP($A289,csapatok!$A:$NN,ED$320,FALSE))-6),'csapat-ranglista'!$A:$FP,ED$321,FALSE)/8,VLOOKUP(VLOOKUP($A289,csapatok!$A:$NN,ED$320,FALSE),'csapat-ranglista'!$A:$FP,ED$321,FALSE)/4),0)</f>
        <v>0</v>
      </c>
      <c r="EE289" s="223">
        <f>IFERROR(IF(RIGHT(VLOOKUP($A289,csapatok!$A:$NN,EE$320,FALSE),5)="Csere",VLOOKUP(LEFT(VLOOKUP($A289,csapatok!$A:$NN,EE$320,FALSE),LEN(VLOOKUP($A289,csapatok!$A:$NN,EE$320,FALSE))-6),'csapat-ranglista'!$A:$FP,EE$321,FALSE)/8,VLOOKUP(VLOOKUP($A289,csapatok!$A:$NN,EE$320,FALSE),'csapat-ranglista'!$A:$FP,EE$321,FALSE)/4),0)</f>
        <v>0</v>
      </c>
      <c r="EF289" s="223">
        <f>IFERROR(IF(RIGHT(VLOOKUP($A289,csapatok!$A:$NN,EF$320,FALSE),5)="Csere",VLOOKUP(LEFT(VLOOKUP($A289,csapatok!$A:$NN,EF$320,FALSE),LEN(VLOOKUP($A289,csapatok!$A:$NN,EF$320,FALSE))-6),'csapat-ranglista'!$A:$FP,EF$321,FALSE)/8,VLOOKUP(VLOOKUP($A289,csapatok!$A:$NN,EF$320,FALSE),'csapat-ranglista'!$A:$FP,EF$321,FALSE)/4),0)</f>
        <v>0</v>
      </c>
      <c r="EG289" s="223">
        <f>IFERROR(IF(RIGHT(VLOOKUP($A289,csapatok!$A:$NN,EG$320,FALSE),5)="Csere",VLOOKUP(LEFT(VLOOKUP($A289,csapatok!$A:$NN,EG$320,FALSE),LEN(VLOOKUP($A289,csapatok!$A:$NN,EG$320,FALSE))-6),'csapat-ranglista'!$A:$FP,EG$321,FALSE)/8,VLOOKUP(VLOOKUP($A289,csapatok!$A:$NN,EG$320,FALSE),'csapat-ranglista'!$A:$FP,EG$321,FALSE)/4),0)</f>
        <v>0</v>
      </c>
      <c r="EH289" s="223">
        <f>IFERROR(IF(RIGHT(VLOOKUP($A289,csapatok!$A:$NN,EH$320,FALSE),5)="Csere",VLOOKUP(LEFT(VLOOKUP($A289,csapatok!$A:$NN,EH$320,FALSE),LEN(VLOOKUP($A289,csapatok!$A:$NN,EH$320,FALSE))-6),'csapat-ranglista'!$A:$FP,EH$321,FALSE)/8,VLOOKUP(VLOOKUP($A289,csapatok!$A:$NN,EH$320,FALSE),'csapat-ranglista'!$A:$FP,EH$321,FALSE)/4),0)</f>
        <v>0</v>
      </c>
      <c r="EI289" s="223">
        <f>IFERROR(IF(RIGHT(VLOOKUP($A289,csapatok!$A:$NN,EI$320,FALSE),5)="Csere",VLOOKUP(LEFT(VLOOKUP($A289,csapatok!$A:$NN,EI$320,FALSE),LEN(VLOOKUP($A289,csapatok!$A:$NN,EI$320,FALSE))-6),'csapat-ranglista'!$A:$FP,EI$321,FALSE)/8,VLOOKUP(VLOOKUP($A289,csapatok!$A:$NN,EI$320,FALSE),'csapat-ranglista'!$A:$FP,EI$321,FALSE)/4),0)</f>
        <v>0</v>
      </c>
      <c r="EJ289" s="223">
        <f>IFERROR(IF(RIGHT(VLOOKUP($A289,csapatok!$A:$NN,EJ$320,FALSE),5)="Csere",VLOOKUP(LEFT(VLOOKUP($A289,csapatok!$A:$NN,EJ$320,FALSE),LEN(VLOOKUP($A289,csapatok!$A:$NN,EJ$320,FALSE))-6),'csapat-ranglista'!$A:$FP,EJ$321,FALSE)/8,VLOOKUP(VLOOKUP($A289,csapatok!$A:$NN,EJ$320,FALSE),'csapat-ranglista'!$A:$FP,EJ$321,FALSE)/4),0)</f>
        <v>0</v>
      </c>
      <c r="EK289" s="223">
        <f>IFERROR(IF(RIGHT(VLOOKUP($A289,csapatok!$A:$NN,EK$320,FALSE),5)="Csere",VLOOKUP(LEFT(VLOOKUP($A289,csapatok!$A:$NN,EK$320,FALSE),LEN(VLOOKUP($A289,csapatok!$A:$NN,EK$320,FALSE))-6),'csapat-ranglista'!$A:$FP,EK$321,FALSE)/8,VLOOKUP(VLOOKUP($A289,csapatok!$A:$NN,EK$320,FALSE),'csapat-ranglista'!$A:$FP,EK$321,FALSE)/4),0)</f>
        <v>0</v>
      </c>
      <c r="EL289" s="223">
        <f>IFERROR(IF(RIGHT(VLOOKUP($A289,csapatok!$A:$NN,EL$320,FALSE),5)="Csere",VLOOKUP(LEFT(VLOOKUP($A289,csapatok!$A:$NN,EL$320,FALSE),LEN(VLOOKUP($A289,csapatok!$A:$NN,EL$320,FALSE))-6),'csapat-ranglista'!$A:$FP,EL$321,FALSE)/8,VLOOKUP(VLOOKUP($A289,csapatok!$A:$NN,EL$320,FALSE),'csapat-ranglista'!$A:$FP,EL$321,FALSE)/4),0)</f>
        <v>0</v>
      </c>
      <c r="EM289" s="223">
        <f>IFERROR(IF(RIGHT(VLOOKUP($A289,csapatok!$A:$NN,EM$320,FALSE),5)="Csere",VLOOKUP(LEFT(VLOOKUP($A289,csapatok!$A:$NN,EM$320,FALSE),LEN(VLOOKUP($A289,csapatok!$A:$NN,EM$320,FALSE))-6),'csapat-ranglista'!$A:$FP,EM$321,FALSE)/8,VLOOKUP(VLOOKUP($A289,csapatok!$A:$NN,EM$320,FALSE),'csapat-ranglista'!$A:$FP,EM$321,FALSE)/4),0)</f>
        <v>0</v>
      </c>
      <c r="EN289" s="223">
        <f>IFERROR(IF(RIGHT(VLOOKUP($A289,csapatok!$A:$NN,EN$320,FALSE),5)="Csere",VLOOKUP(LEFT(VLOOKUP($A289,csapatok!$A:$NN,EN$320,FALSE),LEN(VLOOKUP($A289,csapatok!$A:$NN,EN$320,FALSE))-6),'csapat-ranglista'!$A:$FP,EN$321,FALSE)/8,VLOOKUP(VLOOKUP($A289,csapatok!$A:$NN,EN$320,FALSE),'csapat-ranglista'!$A:$FP,EN$321,FALSE)/4),0)</f>
        <v>0</v>
      </c>
      <c r="EO289" s="223">
        <f>IFERROR(IF(RIGHT(VLOOKUP($A289,csapatok!$A:$NN,EO$320,FALSE),5)="Csere",VLOOKUP(LEFT(VLOOKUP($A289,csapatok!$A:$NN,EO$320,FALSE),LEN(VLOOKUP($A289,csapatok!$A:$NN,EO$320,FALSE))-6),'csapat-ranglista'!$A:$FP,EO$321,FALSE)/8,VLOOKUP(VLOOKUP($A289,csapatok!$A:$NN,EO$320,FALSE),'csapat-ranglista'!$A:$FP,EO$321,FALSE)/4),0)</f>
        <v>0</v>
      </c>
      <c r="EP289" s="223">
        <f>IFERROR(IF(RIGHT(VLOOKUP($A289,csapatok!$A:$NN,EP$320,FALSE),5)="Csere",VLOOKUP(LEFT(VLOOKUP($A289,csapatok!$A:$NN,EP$320,FALSE),LEN(VLOOKUP($A289,csapatok!$A:$NN,EP$320,FALSE))-6),'csapat-ranglista'!$A:$FP,EP$321,FALSE)/8,VLOOKUP(VLOOKUP($A289,csapatok!$A:$NN,EP$320,FALSE),'csapat-ranglista'!$A:$FP,EP$321,FALSE)/4),0)</f>
        <v>0</v>
      </c>
      <c r="EQ289" s="223">
        <f>IFERROR(IF(RIGHT(VLOOKUP($A289,csapatok!$A:$NN,EQ$320,FALSE),5)="Csere",VLOOKUP(LEFT(VLOOKUP($A289,csapatok!$A:$NN,EQ$320,FALSE),LEN(VLOOKUP($A289,csapatok!$A:$NN,EQ$320,FALSE))-6),'csapat-ranglista'!$A:$FP,EQ$321,FALSE)/8,VLOOKUP(VLOOKUP($A289,csapatok!$A:$NN,EQ$320,FALSE),'csapat-ranglista'!$A:$FP,EQ$321,FALSE)/4),0)</f>
        <v>0</v>
      </c>
      <c r="ER289" s="223">
        <f>IFERROR(IF(RIGHT(VLOOKUP($A289,csapatok!$A:$NN,ER$320,FALSE),5)="Csere",VLOOKUP(LEFT(VLOOKUP($A289,csapatok!$A:$NN,ER$320,FALSE),LEN(VLOOKUP($A289,csapatok!$A:$NN,ER$320,FALSE))-6),'csapat-ranglista'!$A:$FP,ER$321,FALSE)/8,VLOOKUP(VLOOKUP($A289,csapatok!$A:$NN,ER$320,FALSE),'csapat-ranglista'!$A:$FP,ER$321,FALSE)/4),0)</f>
        <v>0</v>
      </c>
      <c r="ES289" s="223">
        <f>IFERROR(IF(RIGHT(VLOOKUP($A289,csapatok!$A:$NN,ES$320,FALSE),5)="Csere",VLOOKUP(LEFT(VLOOKUP($A289,csapatok!$A:$NN,ES$320,FALSE),LEN(VLOOKUP($A289,csapatok!$A:$NN,ES$320,FALSE))-6),'csapat-ranglista'!$A:$FP,ES$321,FALSE)/8,VLOOKUP(VLOOKUP($A289,csapatok!$A:$NN,ES$320,FALSE),'csapat-ranglista'!$A:$FP,ES$321,FALSE)/4),0)</f>
        <v>0</v>
      </c>
      <c r="ET289" s="223">
        <f>IFERROR(IF(RIGHT(VLOOKUP($A289,csapatok!$A:$NN,ET$320,FALSE),5)="Csere",VLOOKUP(LEFT(VLOOKUP($A289,csapatok!$A:$NN,ET$320,FALSE),LEN(VLOOKUP($A289,csapatok!$A:$NN,ET$320,FALSE))-6),'csapat-ranglista'!$A:$FP,ET$321,FALSE)/8,VLOOKUP(VLOOKUP($A289,csapatok!$A:$NN,ET$320,FALSE),'csapat-ranglista'!$A:$FP,ET$321,FALSE)/4),0)</f>
        <v>0</v>
      </c>
      <c r="EU289" s="223">
        <f>IFERROR(IF(RIGHT(VLOOKUP($A289,csapatok!$A:$NN,EU$320,FALSE),5)="Csere",VLOOKUP(LEFT(VLOOKUP($A289,csapatok!$A:$NN,EU$320,FALSE),LEN(VLOOKUP($A289,csapatok!$A:$NN,EU$320,FALSE))-6),'csapat-ranglista'!$A:$FP,EU$321,FALSE)/8,VLOOKUP(VLOOKUP($A289,csapatok!$A:$NN,EU$320,FALSE),'csapat-ranglista'!$A:$FP,EU$321,FALSE)/4),0)</f>
        <v>0</v>
      </c>
      <c r="EV289" s="223">
        <f>IFERROR(IF(RIGHT(VLOOKUP($A289,csapatok!$A:$NN,EV$320,FALSE),5)="Csere",VLOOKUP(LEFT(VLOOKUP($A289,csapatok!$A:$NN,EV$320,FALSE),LEN(VLOOKUP($A289,csapatok!$A:$NN,EV$320,FALSE))-6),'csapat-ranglista'!$A:$FP,EV$321,FALSE)/8,VLOOKUP(VLOOKUP($A289,csapatok!$A:$NN,EV$320,FALSE),'csapat-ranglista'!$A:$FP,EV$321,FALSE)/4),0)</f>
        <v>0</v>
      </c>
      <c r="EW289" s="223">
        <f>IFERROR(IF(RIGHT(VLOOKUP($A289,csapatok!$A:$NN,EW$320,FALSE),5)="Csere",VLOOKUP(LEFT(VLOOKUP($A289,csapatok!$A:$NN,EW$320,FALSE),LEN(VLOOKUP($A289,csapatok!$A:$NN,EW$320,FALSE))-6),'csapat-ranglista'!$A:$FP,EW$321,FALSE)/8,VLOOKUP(VLOOKUP($A289,csapatok!$A:$NN,EW$320,FALSE),'csapat-ranglista'!$A:$FP,EW$321,FALSE)/4),0)</f>
        <v>0</v>
      </c>
      <c r="EX289" s="223">
        <f>IFERROR(IF(RIGHT(VLOOKUP($A289,csapatok!$A:$NN,EX$320,FALSE),5)="Csere",VLOOKUP(LEFT(VLOOKUP($A289,csapatok!$A:$NN,EX$320,FALSE),LEN(VLOOKUP($A289,csapatok!$A:$NN,EX$320,FALSE))-6),'csapat-ranglista'!$A:$FP,EX$321,FALSE)/8,VLOOKUP(VLOOKUP($A289,csapatok!$A:$NN,EX$320,FALSE),'csapat-ranglista'!$A:$FP,EX$321,FALSE)/4),0)</f>
        <v>0</v>
      </c>
      <c r="EY289" s="223">
        <f>IFERROR(IF(RIGHT(VLOOKUP($A289,csapatok!$A:$NN,EY$320,FALSE),5)="Csere",VLOOKUP(LEFT(VLOOKUP($A289,csapatok!$A:$NN,EY$320,FALSE),LEN(VLOOKUP($A289,csapatok!$A:$NN,EY$320,FALSE))-6),'csapat-ranglista'!$A:$FP,EY$321,FALSE)/8,VLOOKUP(VLOOKUP($A289,csapatok!$A:$NN,EY$320,FALSE),'csapat-ranglista'!$A:$FP,EY$321,FALSE)/4),0)</f>
        <v>0</v>
      </c>
      <c r="EZ289" s="223">
        <f>IFERROR(IF(RIGHT(VLOOKUP($A289,csapatok!$A:$NN,EZ$320,FALSE),5)="Csere",VLOOKUP(LEFT(VLOOKUP($A289,csapatok!$A:$NN,EZ$320,FALSE),LEN(VLOOKUP($A289,csapatok!$A:$NN,EZ$320,FALSE))-6),'csapat-ranglista'!$A:$FP,EZ$321,FALSE)/8,VLOOKUP(VLOOKUP($A289,csapatok!$A:$NN,EZ$320,FALSE),'csapat-ranglista'!$A:$FP,EZ$321,FALSE)/4),0)</f>
        <v>0</v>
      </c>
      <c r="FA289" s="223">
        <f>IFERROR(IF(RIGHT(VLOOKUP($A289,csapatok!$A:$NN,FA$320,FALSE),5)="Csere",VLOOKUP(LEFT(VLOOKUP($A289,csapatok!$A:$NN,FA$320,FALSE),LEN(VLOOKUP($A289,csapatok!$A:$NN,FA$320,FALSE))-6),'csapat-ranglista'!$A:$FP,FA$321,FALSE)/8,VLOOKUP(VLOOKUP($A289,csapatok!$A:$NN,FA$320,FALSE),'csapat-ranglista'!$A:$FP,FA$321,FALSE)/4),0)</f>
        <v>0</v>
      </c>
      <c r="FB289" s="223">
        <f>IFERROR(IF(RIGHT(VLOOKUP($A289,csapatok!$A:$NN,FB$320,FALSE),5)="Csere",VLOOKUP(LEFT(VLOOKUP($A289,csapatok!$A:$NN,FB$320,FALSE),LEN(VLOOKUP($A289,csapatok!$A:$NN,FB$320,FALSE))-6),'csapat-ranglista'!$A:$FP,FB$321,FALSE)/8,VLOOKUP(VLOOKUP($A289,csapatok!$A:$NN,FB$320,FALSE),'csapat-ranglista'!$A:$FP,FB$321,FALSE)/4),0)</f>
        <v>0</v>
      </c>
      <c r="FC289" s="223">
        <f>IFERROR(IF(RIGHT(VLOOKUP($A289,csapatok!$A:$NN,FC$320,FALSE),5)="Csere",VLOOKUP(LEFT(VLOOKUP($A289,csapatok!$A:$NN,FC$320,FALSE),LEN(VLOOKUP($A289,csapatok!$A:$NN,FC$320,FALSE))-6),'csapat-ranglista'!$A:$FP,FC$321,FALSE)/8,VLOOKUP(VLOOKUP($A289,csapatok!$A:$NN,FC$320,FALSE),'csapat-ranglista'!$A:$FP,FC$321,FALSE)/4),0)</f>
        <v>0</v>
      </c>
      <c r="FD289" s="224">
        <f>versenyek!$QY$11*IFERROR(VLOOKUP(VLOOKUP($A289,versenyek!QX:QZ,3,FALSE),szabalyok!$A$16:$B$23,2,FALSE)/4,0)</f>
        <v>0</v>
      </c>
      <c r="FE289" s="224">
        <f>versenyek!$RB$11*IFERROR(VLOOKUP(VLOOKUP($A289,versenyek!RA:RC,3,FALSE),szabalyok!$A$16:$B$23,2,FALSE)/4,0)</f>
        <v>0</v>
      </c>
      <c r="FF289" s="223">
        <f>IFERROR(IF(RIGHT(VLOOKUP($A289,csapatok!$A:$NN,FF$320,FALSE),5)="Csere",VLOOKUP(LEFT(VLOOKUP($A289,csapatok!$A:$NN,FF$320,FALSE),LEN(VLOOKUP($A289,csapatok!$A:$NN,FF$320,FALSE))-6),'csapat-ranglista'!$A:$FP,FF$321,FALSE)/8,VLOOKUP(VLOOKUP($A289,csapatok!$A:$NN,FF$320,FALSE),'csapat-ranglista'!$A:$FP,FF$321,FALSE)/4),0)</f>
        <v>0</v>
      </c>
      <c r="FG289" s="223">
        <f>IFERROR(IF(RIGHT(VLOOKUP($A289,csapatok!$A:$NN,FG$320,FALSE),5)="Csere",VLOOKUP(LEFT(VLOOKUP($A289,csapatok!$A:$NN,FG$320,FALSE),LEN(VLOOKUP($A289,csapatok!$A:$NN,FG$320,FALSE))-6),'csapat-ranglista'!$A:$FP,FG$321,FALSE)/8,VLOOKUP(VLOOKUP($A289,csapatok!$A:$NN,FG$320,FALSE),'csapat-ranglista'!$A:$FP,FG$321,FALSE)/4),0)</f>
        <v>0</v>
      </c>
      <c r="FH289" s="223">
        <f>IFERROR(IF(RIGHT(VLOOKUP($A289,csapatok!$A:$NN,FH$320,FALSE),5)="Csere",VLOOKUP(LEFT(VLOOKUP($A289,csapatok!$A:$NN,FH$320,FALSE),LEN(VLOOKUP($A289,csapatok!$A:$NN,FH$320,FALSE))-6),'csapat-ranglista'!$A:$FP,FH$321,FALSE)/8,VLOOKUP(VLOOKUP($A289,csapatok!$A:$NN,FH$320,FALSE),'csapat-ranglista'!$A:$FP,FH$321,FALSE)/4),0)</f>
        <v>0</v>
      </c>
      <c r="FI289" s="223">
        <f>IFERROR(IF(RIGHT(VLOOKUP($A289,csapatok!$A:$NN,FI$320,FALSE),5)="Csere",VLOOKUP(LEFT(VLOOKUP($A289,csapatok!$A:$NN,FI$320,FALSE),LEN(VLOOKUP($A289,csapatok!$A:$NN,FI$320,FALSE))-6),'csapat-ranglista'!$A:$FP,FI$321,FALSE)/8,VLOOKUP(VLOOKUP($A289,csapatok!$A:$NN,FI$320,FALSE),'csapat-ranglista'!$A:$FP,FI$321,FALSE)/4),0)</f>
        <v>0</v>
      </c>
      <c r="FJ289" s="223">
        <f>IFERROR(IF(RIGHT(VLOOKUP($A289,csapatok!$A:$NN,FJ$320,FALSE),5)="Csere",VLOOKUP(LEFT(VLOOKUP($A289,csapatok!$A:$NN,FJ$320,FALSE),LEN(VLOOKUP($A289,csapatok!$A:$NN,FJ$320,FALSE))-6),'csapat-ranglista'!$A:$FP,FJ$321,FALSE)/8,VLOOKUP(VLOOKUP($A289,csapatok!$A:$NN,FJ$320,FALSE),'csapat-ranglista'!$A:$FP,FJ$321,FALSE)/4),0)</f>
        <v>0</v>
      </c>
      <c r="FK289" s="223">
        <f>IFERROR(IF(RIGHT(VLOOKUP($A289,csapatok!$A:$NN,FK$320,FALSE),5)="Csere",VLOOKUP(LEFT(VLOOKUP($A289,csapatok!$A:$NN,FK$320,FALSE),LEN(VLOOKUP($A289,csapatok!$A:$NN,FK$320,FALSE))-6),'csapat-ranglista'!$A:$FP,FK$321,FALSE)/8,VLOOKUP(VLOOKUP($A289,csapatok!$A:$NN,FK$320,FALSE),'csapat-ranglista'!$A:$FP,FK$321,FALSE)/4),0)</f>
        <v>0</v>
      </c>
      <c r="FL289" s="223">
        <f>IFERROR(IF(RIGHT(VLOOKUP($A289,csapatok!$A:$NN,FL$320,FALSE),5)="Csere",VLOOKUP(LEFT(VLOOKUP($A289,csapatok!$A:$NN,FL$320,FALSE),LEN(VLOOKUP($A289,csapatok!$A:$NN,FL$320,FALSE))-6),'csapat-ranglista'!$A:$FP,FL$321,FALSE)/8,VLOOKUP(VLOOKUP($A289,csapatok!$A:$NN,FL$320,FALSE),'csapat-ranglista'!$A:$FP,FL$321,FALSE)/4),0)</f>
        <v>0</v>
      </c>
      <c r="FM289" s="223">
        <f>IFERROR(IF(RIGHT(VLOOKUP($A289,csapatok!$A:$NN,FM$320,FALSE),5)="Csere",VLOOKUP(LEFT(VLOOKUP($A289,csapatok!$A:$NN,FM$320,FALSE),LEN(VLOOKUP($A289,csapatok!$A:$NN,FM$320,FALSE))-6),'csapat-ranglista'!$A:$FP,FM$321,FALSE)/8,VLOOKUP(VLOOKUP($A289,csapatok!$A:$NN,FM$320,FALSE),'csapat-ranglista'!$A:$FP,FM$321,FALSE)/4),0)</f>
        <v>0</v>
      </c>
      <c r="FN289" s="223">
        <f>IFERROR(IF(RIGHT(VLOOKUP($A289,csapatok!$A:$NN,FN$320,FALSE),5)="Csere",VLOOKUP(LEFT(VLOOKUP($A289,csapatok!$A:$NN,FN$320,FALSE),LEN(VLOOKUP($A289,csapatok!$A:$NN,FN$320,FALSE))-6),'csapat-ranglista'!$A:$FP,FN$321,FALSE)/8,VLOOKUP(VLOOKUP($A289,csapatok!$A:$NN,FN$320,FALSE),'csapat-ranglista'!$A:$FP,FN$321,FALSE)/4),0)</f>
        <v>0</v>
      </c>
      <c r="FO289" s="223">
        <f>IFERROR(IF(RIGHT(VLOOKUP($A289,csapatok!$A:$NN,FO$320,FALSE),5)="Csere",VLOOKUP(LEFT(VLOOKUP($A289,csapatok!$A:$NN,FO$320,FALSE),LEN(VLOOKUP($A289,csapatok!$A:$NN,FO$320,FALSE))-6),'csapat-ranglista'!$A:$FP,FO$321,FALSE)/8,VLOOKUP(VLOOKUP($A289,csapatok!$A:$NN,FO$320,FALSE),'csapat-ranglista'!$A:$FP,FO$321,FALSE)/4),0)</f>
        <v>0</v>
      </c>
      <c r="FP289" s="223">
        <f>IFERROR(IF(RIGHT(VLOOKUP($A289,csapatok!$A:$NN,FP$320,FALSE),5)="Csere",VLOOKUP(LEFT(VLOOKUP($A289,csapatok!$A:$NN,FP$320,FALSE),LEN(VLOOKUP($A289,csapatok!$A:$NN,FP$320,FALSE))-6),'csapat-ranglista'!$A:$FP,FP$321,FALSE)/8,VLOOKUP(VLOOKUP($A289,csapatok!$A:$NN,FP$320,FALSE),'csapat-ranglista'!$A:$FP,FP$321,FALSE)/4),0)</f>
        <v>0</v>
      </c>
      <c r="FQ289" s="223">
        <f>IFERROR(IF(RIGHT(VLOOKUP($A289,csapatok!$A:$NN,FQ$320,FALSE),5)="Csere",VLOOKUP(LEFT(VLOOKUP($A289,csapatok!$A:$NN,FQ$320,FALSE),LEN(VLOOKUP($A289,csapatok!$A:$NN,FQ$320,FALSE))-6),'csapat-ranglista'!$A:$FP,FQ$321,FALSE)/8,VLOOKUP(VLOOKUP($A289,csapatok!$A:$NN,FQ$320,FALSE),'csapat-ranglista'!$A:$FP,FQ$321,FALSE)/4),0)</f>
        <v>0</v>
      </c>
      <c r="FR289" s="223">
        <f>IFERROR(IF(RIGHT(VLOOKUP($A289,csapatok!$A:$NN,FR$320,FALSE),5)="Csere",VLOOKUP(LEFT(VLOOKUP($A289,csapatok!$A:$NN,FR$320,FALSE),LEN(VLOOKUP($A289,csapatok!$A:$NN,FR$320,FALSE))-6),'csapat-ranglista'!$A:$FP,FR$321,FALSE)/8,VLOOKUP(VLOOKUP($A289,csapatok!$A:$NN,FR$320,FALSE),'csapat-ranglista'!$A:$FP,FR$321,FALSE)/4),0)</f>
        <v>0</v>
      </c>
      <c r="FS289" s="223">
        <f>IFERROR(IF(RIGHT(VLOOKUP($A289,csapatok!$A:$NN,FS$320,FALSE),5)="Csere",VLOOKUP(LEFT(VLOOKUP($A289,csapatok!$A:$NN,FS$320,FALSE),LEN(VLOOKUP($A289,csapatok!$A:$NN,FS$320,FALSE))-6),'csapat-ranglista'!$A:$FP,FS$321,FALSE)/8,VLOOKUP(VLOOKUP($A289,csapatok!$A:$NN,FS$320,FALSE),'csapat-ranglista'!$A:$FP,FS$321,FALSE)/4),0)</f>
        <v>0</v>
      </c>
      <c r="FT289" s="223">
        <f>IFERROR(IF(RIGHT(VLOOKUP($A289,csapatok!$A:$NN,FT$320,FALSE),5)="Csere",VLOOKUP(LEFT(VLOOKUP($A289,csapatok!$A:$NN,FT$320,FALSE),LEN(VLOOKUP($A289,csapatok!$A:$NN,FT$320,FALSE))-6),'csapat-ranglista'!$A:$FP,FT$321,FALSE)/8,VLOOKUP(VLOOKUP($A289,csapatok!$A:$NN,FT$320,FALSE),'csapat-ranglista'!$A:$FP,FT$321,FALSE)/4),0)</f>
        <v>0</v>
      </c>
      <c r="FU289" s="223">
        <f>IFERROR(IF(RIGHT(VLOOKUP($A289,csapatok!$A:$NN,FU$320,FALSE),5)="Csere",VLOOKUP(LEFT(VLOOKUP($A289,csapatok!$A:$NN,FU$320,FALSE),LEN(VLOOKUP($A289,csapatok!$A:$NN,FU$320,FALSE))-6),'csapat-ranglista'!$A:$FP,FU$321,FALSE)/8,VLOOKUP(VLOOKUP($A289,csapatok!$A:$NN,FU$320,FALSE),'csapat-ranglista'!$A:$FP,FU$321,FALSE)/4),0)</f>
        <v>0</v>
      </c>
      <c r="FV289" s="223">
        <f>IFERROR(IF(RIGHT(VLOOKUP($A289,csapatok!$A:$NN,FV$320,FALSE),5)="Csere",VLOOKUP(LEFT(VLOOKUP($A289,csapatok!$A:$NN,FV$320,FALSE),LEN(VLOOKUP($A289,csapatok!$A:$NN,FV$320,FALSE))-6),'csapat-ranglista'!$A:$FP,FV$321,FALSE)/8,VLOOKUP(VLOOKUP($A289,csapatok!$A:$NN,FV$320,FALSE),'csapat-ranglista'!$A:$FP,FV$321,FALSE)/4),0)</f>
        <v>0</v>
      </c>
      <c r="FW289" s="223">
        <f>IFERROR(IF(RIGHT(VLOOKUP($A289,csapatok!$A:$NN,FW$320,FALSE),5)="Csere",VLOOKUP(LEFT(VLOOKUP($A289,csapatok!$A:$NN,FW$320,FALSE),LEN(VLOOKUP($A289,csapatok!$A:$NN,FW$320,FALSE))-6),'csapat-ranglista'!$A:$FP,FW$321,FALSE)/8,VLOOKUP(VLOOKUP($A289,csapatok!$A:$NN,FW$320,FALSE),'csapat-ranglista'!$A:$FP,FW$321,FALSE)/4),0)</f>
        <v>0</v>
      </c>
      <c r="FX289" s="223">
        <f>IFERROR(IF(RIGHT(VLOOKUP($A289,csapatok!$A:$NN,FX$320,FALSE),5)="Csere",VLOOKUP(LEFT(VLOOKUP($A289,csapatok!$A:$NN,FX$320,FALSE),LEN(VLOOKUP($A289,csapatok!$A:$NN,FX$320,FALSE))-6),'csapat-ranglista'!$A:$FP,FX$321,FALSE)/8,VLOOKUP(VLOOKUP($A289,csapatok!$A:$NN,FX$320,FALSE),'csapat-ranglista'!$A:$FP,FX$321,FALSE)/4),0)</f>
        <v>0</v>
      </c>
      <c r="FY289" s="223">
        <f>IFERROR(IF(RIGHT(VLOOKUP($A289,csapatok!$A:$NN,FY$320,FALSE),5)="Csere",VLOOKUP(LEFT(VLOOKUP($A289,csapatok!$A:$NN,FY$320,FALSE),LEN(VLOOKUP($A289,csapatok!$A:$NN,FY$320,FALSE))-6),'csapat-ranglista'!$A:$FP,FY$321,FALSE)/8,VLOOKUP(VLOOKUP($A289,csapatok!$A:$NN,FY$320,FALSE),'csapat-ranglista'!$A:$FP,FY$321,FALSE)/4),0)</f>
        <v>0</v>
      </c>
      <c r="FZ289" s="223">
        <f>IFERROR(IF(RIGHT(VLOOKUP($A289,csapatok!$A:$NN,FZ$320,FALSE),5)="Csere",VLOOKUP(LEFT(VLOOKUP($A289,csapatok!$A:$NN,FZ$320,FALSE),LEN(VLOOKUP($A289,csapatok!$A:$NN,FZ$320,FALSE))-6),'csapat-ranglista'!$A:$FP,FZ$321,FALSE)/8,VLOOKUP(VLOOKUP($A289,csapatok!$A:$NN,FZ$320,FALSE),'csapat-ranglista'!$A:$FP,FZ$321,FALSE)/4),0)</f>
        <v>0</v>
      </c>
      <c r="GA289" s="223">
        <f>IFERROR(IF(RIGHT(VLOOKUP($A289,csapatok!$A:$NN,GA$320,FALSE),5)="Csere",VLOOKUP(LEFT(VLOOKUP($A289,csapatok!$A:$NN,GA$320,FALSE),LEN(VLOOKUP($A289,csapatok!$A:$NN,GA$320,FALSE))-6),'csapat-ranglista'!$A:$FP,GA$321,FALSE)/8,VLOOKUP(VLOOKUP($A289,csapatok!$A:$NN,GA$320,FALSE),'csapat-ranglista'!$A:$FP,GA$321,FALSE)/4),0)</f>
        <v>0</v>
      </c>
      <c r="GB289" s="223">
        <f>IFERROR(IF(RIGHT(VLOOKUP($A289,csapatok!$A:$NN,GB$320,FALSE),5)="Csere",VLOOKUP(LEFT(VLOOKUP($A289,csapatok!$A:$NN,GB$320,FALSE),LEN(VLOOKUP($A289,csapatok!$A:$NN,GB$320,FALSE))-6),'csapat-ranglista'!$A:$FP,GB$321,FALSE)/8,VLOOKUP(VLOOKUP($A289,csapatok!$A:$NN,GB$320,FALSE),'csapat-ranglista'!$A:$FP,GB$321,FALSE)/4),0)</f>
        <v>0</v>
      </c>
      <c r="GC289" s="223">
        <f>IFERROR(IF(RIGHT(VLOOKUP($A289,csapatok!$A:$NN,GC$320,FALSE),5)="Csere",VLOOKUP(LEFT(VLOOKUP($A289,csapatok!$A:$NN,GC$320,FALSE),LEN(VLOOKUP($A289,csapatok!$A:$NN,GC$320,FALSE))-6),'csapat-ranglista'!$A:$FP,GC$321,FALSE)/8,VLOOKUP(VLOOKUP($A289,csapatok!$A:$NN,GC$320,FALSE),'csapat-ranglista'!$A:$FP,GC$321,FALSE)/4),0)</f>
        <v>0</v>
      </c>
      <c r="GD289" s="247">
        <f>SUM(EQ289:GC289)</f>
        <v>0</v>
      </c>
    </row>
    <row r="290" spans="1:186">
      <c r="A290" s="32" t="s">
        <v>57</v>
      </c>
      <c r="B290" s="131">
        <v>26738</v>
      </c>
      <c r="C290" s="131" t="str">
        <f>IF(B290=0,"",IF(B290&lt;$C$1,"felnőtt","ifi"))</f>
        <v>felnőtt</v>
      </c>
      <c r="D290" s="32" t="s">
        <v>9</v>
      </c>
      <c r="E290" s="45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f>IFERROR(IF(RIGHT(VLOOKUP($A290,csapatok!$A:$BL,X$320,FALSE),5)="Csere",VLOOKUP(LEFT(VLOOKUP($A290,csapatok!$A:$BL,X$320,FALSE),LEN(VLOOKUP($A290,csapatok!$A:$BL,X$320,FALSE))-6),'csapat-ranglista'!$A:$FP,X$321,FALSE)/8,VLOOKUP(VLOOKUP($A290,csapatok!$A:$BL,X$320,FALSE),'csapat-ranglista'!$A:$FP,X$321,FALSE)/4),0)</f>
        <v>0</v>
      </c>
      <c r="Y290" s="32">
        <f>IFERROR(IF(RIGHT(VLOOKUP($A290,csapatok!$A:$BL,Y$320,FALSE),5)="Csere",VLOOKUP(LEFT(VLOOKUP($A290,csapatok!$A:$BL,Y$320,FALSE),LEN(VLOOKUP($A290,csapatok!$A:$BL,Y$320,FALSE))-6),'csapat-ranglista'!$A:$FP,Y$321,FALSE)/8,VLOOKUP(VLOOKUP($A290,csapatok!$A:$BL,Y$320,FALSE),'csapat-ranglista'!$A:$FP,Y$321,FALSE)/4),0)</f>
        <v>0</v>
      </c>
      <c r="Z290" s="32">
        <f>IFERROR(IF(RIGHT(VLOOKUP($A290,csapatok!$A:$BL,Z$320,FALSE),5)="Csere",VLOOKUP(LEFT(VLOOKUP($A290,csapatok!$A:$BL,Z$320,FALSE),LEN(VLOOKUP($A290,csapatok!$A:$BL,Z$320,FALSE))-6),'csapat-ranglista'!$A:$FP,Z$321,FALSE)/8,VLOOKUP(VLOOKUP($A290,csapatok!$A:$BL,Z$320,FALSE),'csapat-ranglista'!$A:$FP,Z$321,FALSE)/4),0)</f>
        <v>0</v>
      </c>
      <c r="AA290" s="32">
        <f>IFERROR(IF(RIGHT(VLOOKUP($A290,csapatok!$A:$BL,AA$320,FALSE),5)="Csere",VLOOKUP(LEFT(VLOOKUP($A290,csapatok!$A:$BL,AA$320,FALSE),LEN(VLOOKUP($A290,csapatok!$A:$BL,AA$320,FALSE))-6),'csapat-ranglista'!$A:$FP,AA$321,FALSE)/8,VLOOKUP(VLOOKUP($A290,csapatok!$A:$BL,AA$320,FALSE),'csapat-ranglista'!$A:$FP,AA$321,FALSE)/4),0)</f>
        <v>0</v>
      </c>
      <c r="AB290" s="223">
        <f>IFERROR(IF(RIGHT(VLOOKUP($A290,csapatok!$A:$BL,AB$320,FALSE),5)="Csere",VLOOKUP(LEFT(VLOOKUP($A290,csapatok!$A:$BL,AB$320,FALSE),LEN(VLOOKUP($A290,csapatok!$A:$BL,AB$320,FALSE))-6),'csapat-ranglista'!$A:$FP,AB$321,FALSE)/8,VLOOKUP(VLOOKUP($A290,csapatok!$A:$BL,AB$320,FALSE),'csapat-ranglista'!$A:$FP,AB$321,FALSE)/4),0)</f>
        <v>0</v>
      </c>
      <c r="AC290" s="223">
        <f>IFERROR(IF(RIGHT(VLOOKUP($A290,csapatok!$A:$BL,AC$320,FALSE),5)="Csere",VLOOKUP(LEFT(VLOOKUP($A290,csapatok!$A:$BL,AC$320,FALSE),LEN(VLOOKUP($A290,csapatok!$A:$BL,AC$320,FALSE))-6),'csapat-ranglista'!$A:$FP,AC$321,FALSE)/8,VLOOKUP(VLOOKUP($A290,csapatok!$A:$BL,AC$320,FALSE),'csapat-ranglista'!$A:$FP,AC$321,FALSE)/4),0)</f>
        <v>0</v>
      </c>
      <c r="AD290" s="223">
        <f>IFERROR(IF(RIGHT(VLOOKUP($A290,csapatok!$A:$BL,AD$320,FALSE),5)="Csere",VLOOKUP(LEFT(VLOOKUP($A290,csapatok!$A:$BL,AD$320,FALSE),LEN(VLOOKUP($A290,csapatok!$A:$BL,AD$320,FALSE))-6),'csapat-ranglista'!$A:$FP,AD$321,FALSE)/8,VLOOKUP(VLOOKUP($A290,csapatok!$A:$BL,AD$320,FALSE),'csapat-ranglista'!$A:$FP,AD$321,FALSE)/4),0)</f>
        <v>0</v>
      </c>
      <c r="AE290" s="223">
        <f>IFERROR(IF(RIGHT(VLOOKUP($A290,csapatok!$A:$BL,AE$320,FALSE),5)="Csere",VLOOKUP(LEFT(VLOOKUP($A290,csapatok!$A:$BL,AE$320,FALSE),LEN(VLOOKUP($A290,csapatok!$A:$BL,AE$320,FALSE))-6),'csapat-ranglista'!$A:$FP,AE$321,FALSE)/8,VLOOKUP(VLOOKUP($A290,csapatok!$A:$BL,AE$320,FALSE),'csapat-ranglista'!$A:$FP,AE$321,FALSE)/4),0)</f>
        <v>0</v>
      </c>
      <c r="AF290" s="223">
        <f>IFERROR(IF(RIGHT(VLOOKUP($A290,csapatok!$A:$BL,AF$320,FALSE),5)="Csere",VLOOKUP(LEFT(VLOOKUP($A290,csapatok!$A:$BL,AF$320,FALSE),LEN(VLOOKUP($A290,csapatok!$A:$BL,AF$320,FALSE))-6),'csapat-ranglista'!$A:$FP,AF$321,FALSE)/8,VLOOKUP(VLOOKUP($A290,csapatok!$A:$BL,AF$320,FALSE),'csapat-ranglista'!$A:$FP,AF$321,FALSE)/4),0)</f>
        <v>0</v>
      </c>
      <c r="AG290" s="223">
        <f>IFERROR(IF(RIGHT(VLOOKUP($A290,csapatok!$A:$BL,AG$320,FALSE),5)="Csere",VLOOKUP(LEFT(VLOOKUP($A290,csapatok!$A:$BL,AG$320,FALSE),LEN(VLOOKUP($A290,csapatok!$A:$BL,AG$320,FALSE))-6),'csapat-ranglista'!$A:$FP,AG$321,FALSE)/8,VLOOKUP(VLOOKUP($A290,csapatok!$A:$BL,AG$320,FALSE),'csapat-ranglista'!$A:$FP,AG$321,FALSE)/4),0)</f>
        <v>0</v>
      </c>
      <c r="AH290" s="223">
        <f>IFERROR(IF(RIGHT(VLOOKUP($A290,csapatok!$A:$BL,AH$320,FALSE),5)="Csere",VLOOKUP(LEFT(VLOOKUP($A290,csapatok!$A:$BL,AH$320,FALSE),LEN(VLOOKUP($A290,csapatok!$A:$BL,AH$320,FALSE))-6),'csapat-ranglista'!$A:$FP,AH$321,FALSE)/8,VLOOKUP(VLOOKUP($A290,csapatok!$A:$BL,AH$320,FALSE),'csapat-ranglista'!$A:$FP,AH$321,FALSE)/4),0)</f>
        <v>0</v>
      </c>
      <c r="AI290" s="223">
        <f>IFERROR(IF(RIGHT(VLOOKUP($A290,csapatok!$A:$BL,AI$320,FALSE),5)="Csere",VLOOKUP(LEFT(VLOOKUP($A290,csapatok!$A:$BL,AI$320,FALSE),LEN(VLOOKUP($A290,csapatok!$A:$BL,AI$320,FALSE))-6),'csapat-ranglista'!$A:$FP,AI$321,FALSE)/8,VLOOKUP(VLOOKUP($A290,csapatok!$A:$BL,AI$320,FALSE),'csapat-ranglista'!$A:$FP,AI$321,FALSE)/4),0)</f>
        <v>0</v>
      </c>
      <c r="AJ290" s="223">
        <f>IFERROR(IF(RIGHT(VLOOKUP($A290,csapatok!$A:$BL,AJ$320,FALSE),5)="Csere",VLOOKUP(LEFT(VLOOKUP($A290,csapatok!$A:$BL,AJ$320,FALSE),LEN(VLOOKUP($A290,csapatok!$A:$BL,AJ$320,FALSE))-6),'csapat-ranglista'!$A:$FP,AJ$321,FALSE)/8,VLOOKUP(VLOOKUP($A290,csapatok!$A:$BL,AJ$320,FALSE),'csapat-ranglista'!$A:$FP,AJ$321,FALSE)/2),0)</f>
        <v>0</v>
      </c>
      <c r="AK290" s="223">
        <f>IFERROR(IF(RIGHT(VLOOKUP($A290,csapatok!$A:$CN,AK$320,FALSE),5)="Csere",VLOOKUP(LEFT(VLOOKUP($A290,csapatok!$A:$CN,AK$320,FALSE),LEN(VLOOKUP($A290,csapatok!$A:$CN,AK$320,FALSE))-6),'csapat-ranglista'!$A:$FP,AK$321,FALSE)/8,VLOOKUP(VLOOKUP($A290,csapatok!$A:$CN,AK$320,FALSE),'csapat-ranglista'!$A:$FP,AK$321,FALSE)/4),0)</f>
        <v>0</v>
      </c>
      <c r="AL290" s="223">
        <f>IFERROR(IF(RIGHT(VLOOKUP($A290,csapatok!$A:$CN,AL$320,FALSE),5)="Csere",VLOOKUP(LEFT(VLOOKUP($A290,csapatok!$A:$CN,AL$320,FALSE),LEN(VLOOKUP($A290,csapatok!$A:$CN,AL$320,FALSE))-6),'csapat-ranglista'!$A:$FP,AL$321,FALSE)/8,VLOOKUP(VLOOKUP($A290,csapatok!$A:$CN,AL$320,FALSE),'csapat-ranglista'!$A:$FP,AL$321,FALSE)/4),0)</f>
        <v>0</v>
      </c>
      <c r="AM290" s="223">
        <f>IFERROR(IF(RIGHT(VLOOKUP($A290,csapatok!$A:$CN,AM$320,FALSE),5)="Csere",VLOOKUP(LEFT(VLOOKUP($A290,csapatok!$A:$CN,AM$320,FALSE),LEN(VLOOKUP($A290,csapatok!$A:$CN,AM$320,FALSE))-6),'csapat-ranglista'!$A:$FP,AM$321,FALSE)/8,VLOOKUP(VLOOKUP($A290,csapatok!$A:$CN,AM$320,FALSE),'csapat-ranglista'!$A:$FP,AM$321,FALSE)/4),0)</f>
        <v>0</v>
      </c>
      <c r="AN290" s="223">
        <f>IFERROR(IF(RIGHT(VLOOKUP($A290,csapatok!$A:$CN,AN$320,FALSE),5)="Csere",VLOOKUP(LEFT(VLOOKUP($A290,csapatok!$A:$CN,AN$320,FALSE),LEN(VLOOKUP($A290,csapatok!$A:$CN,AN$320,FALSE))-6),'csapat-ranglista'!$A:$FP,AN$321,FALSE)/8,VLOOKUP(VLOOKUP($A290,csapatok!$A:$CN,AN$320,FALSE),'csapat-ranglista'!$A:$FP,AN$321,FALSE)/4),0)</f>
        <v>0</v>
      </c>
      <c r="AO290" s="223">
        <f>IFERROR(IF(RIGHT(VLOOKUP($A290,csapatok!$A:$CN,AO$320,FALSE),5)="Csere",VLOOKUP(LEFT(VLOOKUP($A290,csapatok!$A:$CN,AO$320,FALSE),LEN(VLOOKUP($A290,csapatok!$A:$CN,AO$320,FALSE))-6),'csapat-ranglista'!$A:$FP,AO$321,FALSE)/8,VLOOKUP(VLOOKUP($A290,csapatok!$A:$CN,AO$320,FALSE),'csapat-ranglista'!$A:$FP,AO$321,FALSE)/4),0)</f>
        <v>0</v>
      </c>
      <c r="AP290" s="223">
        <f>IFERROR(IF(RIGHT(VLOOKUP($A290,csapatok!$A:$CN,AP$320,FALSE),5)="Csere",VLOOKUP(LEFT(VLOOKUP($A290,csapatok!$A:$CN,AP$320,FALSE),LEN(VLOOKUP($A290,csapatok!$A:$CN,AP$320,FALSE))-6),'csapat-ranglista'!$A:$FP,AP$321,FALSE)/8,VLOOKUP(VLOOKUP($A290,csapatok!$A:$CN,AP$320,FALSE),'csapat-ranglista'!$A:$FP,AP$321,FALSE)/4),0)</f>
        <v>0</v>
      </c>
      <c r="AQ290" s="223">
        <f>IFERROR(IF(RIGHT(VLOOKUP($A290,csapatok!$A:$CN,AQ$320,FALSE),5)="Csere",VLOOKUP(LEFT(VLOOKUP($A290,csapatok!$A:$CN,AQ$320,FALSE),LEN(VLOOKUP($A290,csapatok!$A:$CN,AQ$320,FALSE))-6),'csapat-ranglista'!$A:$FP,AQ$321,FALSE)/8,VLOOKUP(VLOOKUP($A290,csapatok!$A:$CN,AQ$320,FALSE),'csapat-ranglista'!$A:$FP,AQ$321,FALSE)/4),0)</f>
        <v>0</v>
      </c>
      <c r="AR290" s="223">
        <f>IFERROR(IF(RIGHT(VLOOKUP($A290,csapatok!$A:$CN,AR$320,FALSE),5)="Csere",VLOOKUP(LEFT(VLOOKUP($A290,csapatok!$A:$CN,AR$320,FALSE),LEN(VLOOKUP($A290,csapatok!$A:$CN,AR$320,FALSE))-6),'csapat-ranglista'!$A:$FP,AR$321,FALSE)/8,VLOOKUP(VLOOKUP($A290,csapatok!$A:$CN,AR$320,FALSE),'csapat-ranglista'!$A:$FP,AR$321,FALSE)/4),0)</f>
        <v>0</v>
      </c>
      <c r="AS290" s="223">
        <f>IFERROR(IF(RIGHT(VLOOKUP($A290,csapatok!$A:$CN,AS$320,FALSE),5)="Csere",VLOOKUP(LEFT(VLOOKUP($A290,csapatok!$A:$CN,AS$320,FALSE),LEN(VLOOKUP($A290,csapatok!$A:$CN,AS$320,FALSE))-6),'csapat-ranglista'!$A:$FP,AS$321,FALSE)/8,VLOOKUP(VLOOKUP($A290,csapatok!$A:$CN,AS$320,FALSE),'csapat-ranglista'!$A:$FP,AS$321,FALSE)/4),0)</f>
        <v>0</v>
      </c>
      <c r="AT290" s="223">
        <f>IFERROR(IF(RIGHT(VLOOKUP($A290,csapatok!$A:$CN,AT$320,FALSE),5)="Csere",VLOOKUP(LEFT(VLOOKUP($A290,csapatok!$A:$CN,AT$320,FALSE),LEN(VLOOKUP($A290,csapatok!$A:$CN,AT$320,FALSE))-6),'csapat-ranglista'!$A:$FP,AT$321,FALSE)/8,VLOOKUP(VLOOKUP($A290,csapatok!$A:$CN,AT$320,FALSE),'csapat-ranglista'!$A:$FP,AT$321,FALSE)/4),0)</f>
        <v>0</v>
      </c>
      <c r="AU290" s="223">
        <f>IFERROR(IF(RIGHT(VLOOKUP($A290,csapatok!$A:$CN,AU$320,FALSE),5)="Csere",VLOOKUP(LEFT(VLOOKUP($A290,csapatok!$A:$CN,AU$320,FALSE),LEN(VLOOKUP($A290,csapatok!$A:$CN,AU$320,FALSE))-6),'csapat-ranglista'!$A:$FP,AU$321,FALSE)/8,VLOOKUP(VLOOKUP($A290,csapatok!$A:$CN,AU$320,FALSE),'csapat-ranglista'!$A:$FP,AU$321,FALSE)/4),0)</f>
        <v>0</v>
      </c>
      <c r="AV290" s="223">
        <f>IFERROR(IF(RIGHT(VLOOKUP($A290,csapatok!$A:$CN,AV$320,FALSE),5)="Csere",VLOOKUP(LEFT(VLOOKUP($A290,csapatok!$A:$CN,AV$320,FALSE),LEN(VLOOKUP($A290,csapatok!$A:$CN,AV$320,FALSE))-6),'csapat-ranglista'!$A:$FP,AV$321,FALSE)/8,VLOOKUP(VLOOKUP($A290,csapatok!$A:$CN,AV$320,FALSE),'csapat-ranglista'!$A:$FP,AV$321,FALSE)/4),0)</f>
        <v>0</v>
      </c>
      <c r="AW290" s="223">
        <f>IFERROR(IF(RIGHT(VLOOKUP($A290,csapatok!$A:$CN,AW$320,FALSE),5)="Csere",VLOOKUP(LEFT(VLOOKUP($A290,csapatok!$A:$CN,AW$320,FALSE),LEN(VLOOKUP($A290,csapatok!$A:$CN,AW$320,FALSE))-6),'csapat-ranglista'!$A:$FP,AW$321,FALSE)/8,VLOOKUP(VLOOKUP($A290,csapatok!$A:$CN,AW$320,FALSE),'csapat-ranglista'!$A:$FP,AW$321,FALSE)/4),0)</f>
        <v>0</v>
      </c>
      <c r="AX290" s="223">
        <f>IFERROR(IF(RIGHT(VLOOKUP($A290,csapatok!$A:$CN,AX$320,FALSE),5)="Csere",VLOOKUP(LEFT(VLOOKUP($A290,csapatok!$A:$CN,AX$320,FALSE),LEN(VLOOKUP($A290,csapatok!$A:$CN,AX$320,FALSE))-6),'csapat-ranglista'!$A:$FP,AX$321,FALSE)/8,VLOOKUP(VLOOKUP($A290,csapatok!$A:$CN,AX$320,FALSE),'csapat-ranglista'!$A:$FP,AX$321,FALSE)/4),0)</f>
        <v>0</v>
      </c>
      <c r="AY290" s="223">
        <f>IFERROR(IF(RIGHT(VLOOKUP($A290,csapatok!$A:$NN,AY$320,FALSE),5)="Csere",VLOOKUP(LEFT(VLOOKUP($A290,csapatok!$A:$NN,AY$320,FALSE),LEN(VLOOKUP($A290,csapatok!$A:$NN,AY$320,FALSE))-6),'csapat-ranglista'!$A:$FP,AY$321,FALSE)/8,VLOOKUP(VLOOKUP($A290,csapatok!$A:$NN,AY$320,FALSE),'csapat-ranglista'!$A:$FP,AY$321,FALSE)/4),0)</f>
        <v>0</v>
      </c>
      <c r="AZ290" s="223">
        <f>IFERROR(IF(RIGHT(VLOOKUP($A290,csapatok!$A:$NN,AZ$320,FALSE),5)="Csere",VLOOKUP(LEFT(VLOOKUP($A290,csapatok!$A:$NN,AZ$320,FALSE),LEN(VLOOKUP($A290,csapatok!$A:$NN,AZ$320,FALSE))-6),'csapat-ranglista'!$A:$FP,AZ$321,FALSE)/8,VLOOKUP(VLOOKUP($A290,csapatok!$A:$NN,AZ$320,FALSE),'csapat-ranglista'!$A:$FP,AZ$321,FALSE)/4),0)</f>
        <v>0</v>
      </c>
      <c r="BA290" s="223">
        <f>IFERROR(IF(RIGHT(VLOOKUP($A290,csapatok!$A:$NN,BA$320,FALSE),5)="Csere",VLOOKUP(LEFT(VLOOKUP($A290,csapatok!$A:$NN,BA$320,FALSE),LEN(VLOOKUP($A290,csapatok!$A:$NN,BA$320,FALSE))-6),'csapat-ranglista'!$A:$FP,BA$321,FALSE)/8,VLOOKUP(VLOOKUP($A290,csapatok!$A:$NN,BA$320,FALSE),'csapat-ranglista'!$A:$FP,BA$321,FALSE)/4),0)</f>
        <v>0</v>
      </c>
      <c r="BB290" s="223">
        <f>IFERROR(IF(RIGHT(VLOOKUP($A290,csapatok!$A:$NN,BB$320,FALSE),5)="Csere",VLOOKUP(LEFT(VLOOKUP($A290,csapatok!$A:$NN,BB$320,FALSE),LEN(VLOOKUP($A290,csapatok!$A:$NN,BB$320,FALSE))-6),'csapat-ranglista'!$A:$FP,BB$321,FALSE)/8,VLOOKUP(VLOOKUP($A290,csapatok!$A:$NN,BB$320,FALSE),'csapat-ranglista'!$A:$FP,BB$321,FALSE)/4),0)</f>
        <v>0</v>
      </c>
      <c r="BC290" s="224">
        <f>versenyek!$ES$11*IFERROR(VLOOKUP(VLOOKUP($A290,versenyek!ER:ET,3,FALSE),szabalyok!$A$16:$B$23,2,FALSE)/4,0)</f>
        <v>0</v>
      </c>
      <c r="BD290" s="224">
        <f>versenyek!$EV$11*IFERROR(VLOOKUP(VLOOKUP($A290,versenyek!EU:EW,3,FALSE),szabalyok!$A$16:$B$23,2,FALSE)/4,0)</f>
        <v>0</v>
      </c>
      <c r="BE290" s="223">
        <f>IFERROR(IF(RIGHT(VLOOKUP($A290,csapatok!$A:$NN,BE$320,FALSE),5)="Csere",VLOOKUP(LEFT(VLOOKUP($A290,csapatok!$A:$NN,BE$320,FALSE),LEN(VLOOKUP($A290,csapatok!$A:$NN,BE$320,FALSE))-6),'csapat-ranglista'!$A:$FP,BE$321,FALSE)/8,VLOOKUP(VLOOKUP($A290,csapatok!$A:$NN,BE$320,FALSE),'csapat-ranglista'!$A:$FP,BE$321,FALSE)/4),0)</f>
        <v>0</v>
      </c>
      <c r="BF290" s="223">
        <f>IFERROR(IF(RIGHT(VLOOKUP($A290,csapatok!$A:$NN,BF$320,FALSE),5)="Csere",VLOOKUP(LEFT(VLOOKUP($A290,csapatok!$A:$NN,BF$320,FALSE),LEN(VLOOKUP($A290,csapatok!$A:$NN,BF$320,FALSE))-6),'csapat-ranglista'!$A:$FP,BF$321,FALSE)/8,VLOOKUP(VLOOKUP($A290,csapatok!$A:$NN,BF$320,FALSE),'csapat-ranglista'!$A:$FP,BF$321,FALSE)/4),0)</f>
        <v>0</v>
      </c>
      <c r="BG290" s="223">
        <f>IFERROR(IF(RIGHT(VLOOKUP($A290,csapatok!$A:$NN,BG$320,FALSE),5)="Csere",VLOOKUP(LEFT(VLOOKUP($A290,csapatok!$A:$NN,BG$320,FALSE),LEN(VLOOKUP($A290,csapatok!$A:$NN,BG$320,FALSE))-6),'csapat-ranglista'!$A:$FP,BG$321,FALSE)/8,VLOOKUP(VLOOKUP($A290,csapatok!$A:$NN,BG$320,FALSE),'csapat-ranglista'!$A:$FP,BG$321,FALSE)/4),0)</f>
        <v>0</v>
      </c>
      <c r="BH290" s="223">
        <f>IFERROR(IF(RIGHT(VLOOKUP($A290,csapatok!$A:$NN,BH$320,FALSE),5)="Csere",VLOOKUP(LEFT(VLOOKUP($A290,csapatok!$A:$NN,BH$320,FALSE),LEN(VLOOKUP($A290,csapatok!$A:$NN,BH$320,FALSE))-6),'csapat-ranglista'!$A:$FP,BH$321,FALSE)/8,VLOOKUP(VLOOKUP($A290,csapatok!$A:$NN,BH$320,FALSE),'csapat-ranglista'!$A:$FP,BH$321,FALSE)/4),0)</f>
        <v>0</v>
      </c>
      <c r="BI290" s="223">
        <f>IFERROR(IF(RIGHT(VLOOKUP($A290,csapatok!$A:$NN,BI$320,FALSE),5)="Csere",VLOOKUP(LEFT(VLOOKUP($A290,csapatok!$A:$NN,BI$320,FALSE),LEN(VLOOKUP($A290,csapatok!$A:$NN,BI$320,FALSE))-6),'csapat-ranglista'!$A:$FP,BI$321,FALSE)/8,VLOOKUP(VLOOKUP($A290,csapatok!$A:$NN,BI$320,FALSE),'csapat-ranglista'!$A:$FP,BI$321,FALSE)/4),0)</f>
        <v>0</v>
      </c>
      <c r="BJ290" s="223">
        <f>IFERROR(IF(RIGHT(VLOOKUP($A290,csapatok!$A:$NN,BJ$320,FALSE),5)="Csere",VLOOKUP(LEFT(VLOOKUP($A290,csapatok!$A:$NN,BJ$320,FALSE),LEN(VLOOKUP($A290,csapatok!$A:$NN,BJ$320,FALSE))-6),'csapat-ranglista'!$A:$FP,BJ$321,FALSE)/8,VLOOKUP(VLOOKUP($A290,csapatok!$A:$NN,BJ$320,FALSE),'csapat-ranglista'!$A:$FP,BJ$321,FALSE)/4),0)</f>
        <v>0</v>
      </c>
      <c r="BK290" s="223">
        <f>IFERROR(IF(RIGHT(VLOOKUP($A290,csapatok!$A:$NN,BK$320,FALSE),5)="Csere",VLOOKUP(LEFT(VLOOKUP($A290,csapatok!$A:$NN,BK$320,FALSE),LEN(VLOOKUP($A290,csapatok!$A:$NN,BK$320,FALSE))-6),'csapat-ranglista'!$A:$FP,BK$321,FALSE)/8,VLOOKUP(VLOOKUP($A290,csapatok!$A:$NN,BK$320,FALSE),'csapat-ranglista'!$A:$FP,BK$321,FALSE)/4),0)</f>
        <v>0</v>
      </c>
      <c r="BL290" s="223">
        <f>IFERROR(IF(RIGHT(VLOOKUP($A290,csapatok!$A:$NN,BL$320,FALSE),5)="Csere",VLOOKUP(LEFT(VLOOKUP($A290,csapatok!$A:$NN,BL$320,FALSE),LEN(VLOOKUP($A290,csapatok!$A:$NN,BL$320,FALSE))-6),'csapat-ranglista'!$A:$FP,BL$321,FALSE)/8,VLOOKUP(VLOOKUP($A290,csapatok!$A:$NN,BL$320,FALSE),'csapat-ranglista'!$A:$FP,BL$321,FALSE)/4),0)</f>
        <v>0</v>
      </c>
      <c r="BM290" s="223">
        <f>IFERROR(IF(RIGHT(VLOOKUP($A290,csapatok!$A:$NN,BM$320,FALSE),5)="Csere",VLOOKUP(LEFT(VLOOKUP($A290,csapatok!$A:$NN,BM$320,FALSE),LEN(VLOOKUP($A290,csapatok!$A:$NN,BM$320,FALSE))-6),'csapat-ranglista'!$A:$FP,BM$321,FALSE)/8,VLOOKUP(VLOOKUP($A290,csapatok!$A:$NN,BM$320,FALSE),'csapat-ranglista'!$A:$FP,BM$321,FALSE)/4),0)</f>
        <v>0</v>
      </c>
      <c r="BN290" s="223">
        <f>IFERROR(IF(RIGHT(VLOOKUP($A290,csapatok!$A:$NN,BN$320,FALSE),5)="Csere",VLOOKUP(LEFT(VLOOKUP($A290,csapatok!$A:$NN,BN$320,FALSE),LEN(VLOOKUP($A290,csapatok!$A:$NN,BN$320,FALSE))-6),'csapat-ranglista'!$A:$FP,BN$321,FALSE)/8,VLOOKUP(VLOOKUP($A290,csapatok!$A:$NN,BN$320,FALSE),'csapat-ranglista'!$A:$FP,BN$321,FALSE)/4),0)</f>
        <v>0</v>
      </c>
      <c r="BO290" s="223">
        <f>IFERROR(IF(RIGHT(VLOOKUP($A290,csapatok!$A:$NN,BO$320,FALSE),5)="Csere",VLOOKUP(LEFT(VLOOKUP($A290,csapatok!$A:$NN,BO$320,FALSE),LEN(VLOOKUP($A290,csapatok!$A:$NN,BO$320,FALSE))-6),'csapat-ranglista'!$A:$FP,BO$321,FALSE)/8,VLOOKUP(VLOOKUP($A290,csapatok!$A:$NN,BO$320,FALSE),'csapat-ranglista'!$A:$FP,BO$321,FALSE)/4),0)</f>
        <v>0</v>
      </c>
      <c r="BP290" s="223">
        <f>IFERROR(IF(RIGHT(VLOOKUP($A290,csapatok!$A:$NN,BP$320,FALSE),5)="Csere",VLOOKUP(LEFT(VLOOKUP($A290,csapatok!$A:$NN,BP$320,FALSE),LEN(VLOOKUP($A290,csapatok!$A:$NN,BP$320,FALSE))-6),'csapat-ranglista'!$A:$FP,BP$321,FALSE)/8,VLOOKUP(VLOOKUP($A290,csapatok!$A:$NN,BP$320,FALSE),'csapat-ranglista'!$A:$FP,BP$321,FALSE)/4),0)</f>
        <v>0</v>
      </c>
      <c r="BQ290" s="223">
        <f>IFERROR(IF(RIGHT(VLOOKUP($A290,csapatok!$A:$NN,BQ$320,FALSE),5)="Csere",VLOOKUP(LEFT(VLOOKUP($A290,csapatok!$A:$NN,BQ$320,FALSE),LEN(VLOOKUP($A290,csapatok!$A:$NN,BQ$320,FALSE))-6),'csapat-ranglista'!$A:$FP,BQ$321,FALSE)/8,VLOOKUP(VLOOKUP($A290,csapatok!$A:$NN,BQ$320,FALSE),'csapat-ranglista'!$A:$FP,BQ$321,FALSE)/4),0)</f>
        <v>0</v>
      </c>
      <c r="BR290" s="223">
        <f>IFERROR(IF(RIGHT(VLOOKUP($A290,csapatok!$A:$NN,BR$320,FALSE),5)="Csere",VLOOKUP(LEFT(VLOOKUP($A290,csapatok!$A:$NN,BR$320,FALSE),LEN(VLOOKUP($A290,csapatok!$A:$NN,BR$320,FALSE))-6),'csapat-ranglista'!$A:$FP,BR$321,FALSE)/8,VLOOKUP(VLOOKUP($A290,csapatok!$A:$NN,BR$320,FALSE),'csapat-ranglista'!$A:$FP,BR$321,FALSE)/4),0)</f>
        <v>0</v>
      </c>
      <c r="BS290" s="223">
        <f>IFERROR(IF(RIGHT(VLOOKUP($A290,csapatok!$A:$NN,BS$320,FALSE),5)="Csere",VLOOKUP(LEFT(VLOOKUP($A290,csapatok!$A:$NN,BS$320,FALSE),LEN(VLOOKUP($A290,csapatok!$A:$NN,BS$320,FALSE))-6),'csapat-ranglista'!$A:$FP,BS$321,FALSE)/8,VLOOKUP(VLOOKUP($A290,csapatok!$A:$NN,BS$320,FALSE),'csapat-ranglista'!$A:$FP,BS$321,FALSE)/4),0)</f>
        <v>0</v>
      </c>
      <c r="BT290" s="223">
        <f>IFERROR(IF(RIGHT(VLOOKUP($A290,csapatok!$A:$NN,BT$320,FALSE),5)="Csere",VLOOKUP(LEFT(VLOOKUP($A290,csapatok!$A:$NN,BT$320,FALSE),LEN(VLOOKUP($A290,csapatok!$A:$NN,BT$320,FALSE))-6),'csapat-ranglista'!$A:$FP,BT$321,FALSE)/8,VLOOKUP(VLOOKUP($A290,csapatok!$A:$NN,BT$320,FALSE),'csapat-ranglista'!$A:$FP,BT$321,FALSE)/4),0)</f>
        <v>0</v>
      </c>
      <c r="BU290" s="223">
        <f>IFERROR(IF(RIGHT(VLOOKUP($A290,csapatok!$A:$NN,BU$320,FALSE),5)="Csere",VLOOKUP(LEFT(VLOOKUP($A290,csapatok!$A:$NN,BU$320,FALSE),LEN(VLOOKUP($A290,csapatok!$A:$NN,BU$320,FALSE))-6),'csapat-ranglista'!$A:$FP,BU$321,FALSE)/8,VLOOKUP(VLOOKUP($A290,csapatok!$A:$NN,BU$320,FALSE),'csapat-ranglista'!$A:$FP,BU$321,FALSE)/4),0)</f>
        <v>0</v>
      </c>
      <c r="BV290" s="223">
        <f>IFERROR(IF(RIGHT(VLOOKUP($A290,csapatok!$A:$NN,BV$320,FALSE),5)="Csere",VLOOKUP(LEFT(VLOOKUP($A290,csapatok!$A:$NN,BV$320,FALSE),LEN(VLOOKUP($A290,csapatok!$A:$NN,BV$320,FALSE))-6),'csapat-ranglista'!$A:$FP,BV$321,FALSE)/8,VLOOKUP(VLOOKUP($A290,csapatok!$A:$NN,BV$320,FALSE),'csapat-ranglista'!$A:$FP,BV$321,FALSE)/4),0)</f>
        <v>0</v>
      </c>
      <c r="BW290" s="223">
        <f>IFERROR(IF(RIGHT(VLOOKUP($A290,csapatok!$A:$NN,BW$320,FALSE),5)="Csere",VLOOKUP(LEFT(VLOOKUP($A290,csapatok!$A:$NN,BW$320,FALSE),LEN(VLOOKUP($A290,csapatok!$A:$NN,BW$320,FALSE))-6),'csapat-ranglista'!$A:$FP,BW$321,FALSE)/8,VLOOKUP(VLOOKUP($A290,csapatok!$A:$NN,BW$320,FALSE),'csapat-ranglista'!$A:$FP,BW$321,FALSE)/4),0)</f>
        <v>0</v>
      </c>
      <c r="BX290" s="223">
        <f>IFERROR(IF(RIGHT(VLOOKUP($A290,csapatok!$A:$NN,BX$320,FALSE),5)="Csere",VLOOKUP(LEFT(VLOOKUP($A290,csapatok!$A:$NN,BX$320,FALSE),LEN(VLOOKUP($A290,csapatok!$A:$NN,BX$320,FALSE))-6),'csapat-ranglista'!$A:$FP,BX$321,FALSE)/8,VLOOKUP(VLOOKUP($A290,csapatok!$A:$NN,BX$320,FALSE),'csapat-ranglista'!$A:$FP,BX$321,FALSE)/4),0)</f>
        <v>0</v>
      </c>
      <c r="BY290" s="223">
        <f>IFERROR(IF(RIGHT(VLOOKUP($A290,csapatok!$A:$NN,BY$320,FALSE),5)="Csere",VLOOKUP(LEFT(VLOOKUP($A290,csapatok!$A:$NN,BY$320,FALSE),LEN(VLOOKUP($A290,csapatok!$A:$NN,BY$320,FALSE))-6),'csapat-ranglista'!$A:$FP,BY$321,FALSE)/8,VLOOKUP(VLOOKUP($A290,csapatok!$A:$NN,BY$320,FALSE),'csapat-ranglista'!$A:$FP,BY$321,FALSE)/4),0)</f>
        <v>0</v>
      </c>
      <c r="BZ290" s="223">
        <f>IFERROR(IF(RIGHT(VLOOKUP($A290,csapatok!$A:$NN,BZ$320,FALSE),5)="Csere",VLOOKUP(LEFT(VLOOKUP($A290,csapatok!$A:$NN,BZ$320,FALSE),LEN(VLOOKUP($A290,csapatok!$A:$NN,BZ$320,FALSE))-6),'csapat-ranglista'!$A:$FP,BZ$321,FALSE)/8,VLOOKUP(VLOOKUP($A290,csapatok!$A:$NN,BZ$320,FALSE),'csapat-ranglista'!$A:$FP,BZ$321,FALSE)/4),0)</f>
        <v>0</v>
      </c>
      <c r="CA290" s="223">
        <f>IFERROR(IF(RIGHT(VLOOKUP($A290,csapatok!$A:$NN,CA$320,FALSE),5)="Csere",VLOOKUP(LEFT(VLOOKUP($A290,csapatok!$A:$NN,CA$320,FALSE),LEN(VLOOKUP($A290,csapatok!$A:$NN,CA$320,FALSE))-6),'csapat-ranglista'!$A:$FP,CA$321,FALSE)/8,VLOOKUP(VLOOKUP($A290,csapatok!$A:$NN,CA$320,FALSE),'csapat-ranglista'!$A:$FP,CA$321,FALSE)/4),0)</f>
        <v>0</v>
      </c>
      <c r="CB290" s="223">
        <f>IFERROR(IF(RIGHT(VLOOKUP($A290,csapatok!$A:$NN,CB$320,FALSE),5)="Csere",VLOOKUP(LEFT(VLOOKUP($A290,csapatok!$A:$NN,CB$320,FALSE),LEN(VLOOKUP($A290,csapatok!$A:$NN,CB$320,FALSE))-6),'csapat-ranglista'!$A:$FP,CB$321,FALSE)/8,VLOOKUP(VLOOKUP($A290,csapatok!$A:$NN,CB$320,FALSE),'csapat-ranglista'!$A:$FP,CB$321,FALSE)/4),0)</f>
        <v>0</v>
      </c>
      <c r="CC290" s="223">
        <f>IFERROR(IF(RIGHT(VLOOKUP($A290,csapatok!$A:$NN,CC$320,FALSE),5)="Csere",VLOOKUP(LEFT(VLOOKUP($A290,csapatok!$A:$NN,CC$320,FALSE),LEN(VLOOKUP($A290,csapatok!$A:$NN,CC$320,FALSE))-6),'csapat-ranglista'!$A:$FP,CC$321,FALSE)/8,VLOOKUP(VLOOKUP($A290,csapatok!$A:$NN,CC$320,FALSE),'csapat-ranglista'!$A:$FP,CC$321,FALSE)/4),0)</f>
        <v>0</v>
      </c>
      <c r="CD290" s="223">
        <f>IFERROR(IF(RIGHT(VLOOKUP($A290,csapatok!$A:$NN,CD$320,FALSE),5)="Csere",VLOOKUP(LEFT(VLOOKUP($A290,csapatok!$A:$NN,CD$320,FALSE),LEN(VLOOKUP($A290,csapatok!$A:$NN,CD$320,FALSE))-6),'csapat-ranglista'!$A:$FP,CD$321,FALSE)/8,VLOOKUP(VLOOKUP($A290,csapatok!$A:$NN,CD$320,FALSE),'csapat-ranglista'!$A:$FP,CD$321,FALSE)/4),0)</f>
        <v>0</v>
      </c>
      <c r="CE290" s="223">
        <f>IFERROR(IF(RIGHT(VLOOKUP($A290,csapatok!$A:$NN,CE$320,FALSE),5)="Csere",VLOOKUP(LEFT(VLOOKUP($A290,csapatok!$A:$NN,CE$320,FALSE),LEN(VLOOKUP($A290,csapatok!$A:$NN,CE$320,FALSE))-6),'csapat-ranglista'!$A:$FP,CE$321,FALSE)/8,VLOOKUP(VLOOKUP($A290,csapatok!$A:$NN,CE$320,FALSE),'csapat-ranglista'!$A:$FP,CE$321,FALSE)/4),0)</f>
        <v>0</v>
      </c>
      <c r="CF290" s="223">
        <f>IFERROR(IF(RIGHT(VLOOKUP($A290,csapatok!$A:$NN,CF$320,FALSE),5)="Csere",VLOOKUP(LEFT(VLOOKUP($A290,csapatok!$A:$NN,CF$320,FALSE),LEN(VLOOKUP($A290,csapatok!$A:$NN,CF$320,FALSE))-6),'csapat-ranglista'!$A:$FP,CF$321,FALSE)/8,VLOOKUP(VLOOKUP($A290,csapatok!$A:$NN,CF$320,FALSE),'csapat-ranglista'!$A:$FP,CF$321,FALSE)/4),0)</f>
        <v>0</v>
      </c>
      <c r="CG290" s="223">
        <f>IFERROR(IF(RIGHT(VLOOKUP($A290,csapatok!$A:$NN,CG$320,FALSE),5)="Csere",VLOOKUP(LEFT(VLOOKUP($A290,csapatok!$A:$NN,CG$320,FALSE),LEN(VLOOKUP($A290,csapatok!$A:$NN,CG$320,FALSE))-6),'csapat-ranglista'!$A:$FP,CG$321,FALSE)/8,VLOOKUP(VLOOKUP($A290,csapatok!$A:$NN,CG$320,FALSE),'csapat-ranglista'!$A:$FP,CG$321,FALSE)/4),0)</f>
        <v>0</v>
      </c>
      <c r="CH290" s="223">
        <f>IFERROR(IF(RIGHT(VLOOKUP($A290,csapatok!$A:$NN,CH$320,FALSE),5)="Csere",VLOOKUP(LEFT(VLOOKUP($A290,csapatok!$A:$NN,CH$320,FALSE),LEN(VLOOKUP($A290,csapatok!$A:$NN,CH$320,FALSE))-6),'csapat-ranglista'!$A:$FP,CH$321,FALSE)/8,VLOOKUP(VLOOKUP($A290,csapatok!$A:$NN,CH$320,FALSE),'csapat-ranglista'!$A:$FP,CH$321,FALSE)/4),0)</f>
        <v>0</v>
      </c>
      <c r="CI290" s="223">
        <f>IFERROR(IF(RIGHT(VLOOKUP($A290,csapatok!$A:$NN,CI$320,FALSE),5)="Csere",VLOOKUP(LEFT(VLOOKUP($A290,csapatok!$A:$NN,CI$320,FALSE),LEN(VLOOKUP($A290,csapatok!$A:$NN,CI$320,FALSE))-6),'csapat-ranglista'!$A:$FP,CI$321,FALSE)/8,VLOOKUP(VLOOKUP($A290,csapatok!$A:$NN,CI$320,FALSE),'csapat-ranglista'!$A:$FP,CI$321,FALSE)/4),0)</f>
        <v>0</v>
      </c>
      <c r="CJ290" s="224">
        <f>versenyek!$IQ$11*IFERROR(VLOOKUP(VLOOKUP($A290,versenyek!IP:IR,3,FALSE),szabalyok!$A$16:$B$23,2,FALSE)/4,0)</f>
        <v>0</v>
      </c>
      <c r="CK290" s="224">
        <f>versenyek!$IT$11*IFERROR(VLOOKUP(VLOOKUP($A290,versenyek!IS:IU,3,FALSE),szabalyok!$A$16:$B$23,2,FALSE)/4,0)</f>
        <v>0</v>
      </c>
      <c r="CL290" s="223">
        <f>IFERROR(IF(RIGHT(VLOOKUP($A290,csapatok!$A:$NN,CL$320,FALSE),5)="Csere",VLOOKUP(LEFT(VLOOKUP($A290,csapatok!$A:$NN,CL$320,FALSE),LEN(VLOOKUP($A290,csapatok!$A:$NN,CL$320,FALSE))-6),'csapat-ranglista'!$A:$FP,CL$321,FALSE)/8,VLOOKUP(VLOOKUP($A290,csapatok!$A:$NN,CL$320,FALSE),'csapat-ranglista'!$A:$FP,CL$321,FALSE)/4),0)</f>
        <v>0</v>
      </c>
      <c r="CM290" s="223">
        <f>IFERROR(IF(RIGHT(VLOOKUP($A290,csapatok!$A:$NN,CM$320,FALSE),5)="Csere",VLOOKUP(LEFT(VLOOKUP($A290,csapatok!$A:$NN,CM$320,FALSE),LEN(VLOOKUP($A290,csapatok!$A:$NN,CM$320,FALSE))-6),'csapat-ranglista'!$A:$FP,CM$321,FALSE)/8,VLOOKUP(VLOOKUP($A290,csapatok!$A:$NN,CM$320,FALSE),'csapat-ranglista'!$A:$FP,CM$321,FALSE)/4),0)</f>
        <v>0</v>
      </c>
      <c r="CN290" s="223">
        <f>IFERROR(IF(RIGHT(VLOOKUP($A290,csapatok!$A:$NN,CN$320,FALSE),5)="Csere",VLOOKUP(LEFT(VLOOKUP($A290,csapatok!$A:$NN,CN$320,FALSE),LEN(VLOOKUP($A290,csapatok!$A:$NN,CN$320,FALSE))-6),'csapat-ranglista'!$A:$FP,CN$321,FALSE)/8,VLOOKUP(VLOOKUP($A290,csapatok!$A:$NN,CN$320,FALSE),'csapat-ranglista'!$A:$FP,CN$321,FALSE)/4),0)</f>
        <v>0</v>
      </c>
      <c r="CO290" s="223">
        <f>IFERROR(IF(RIGHT(VLOOKUP($A290,csapatok!$A:$NN,CO$320,FALSE),5)="Csere",VLOOKUP(LEFT(VLOOKUP($A290,csapatok!$A:$NN,CO$320,FALSE),LEN(VLOOKUP($A290,csapatok!$A:$NN,CO$320,FALSE))-6),'csapat-ranglista'!$A:$FP,CO$321,FALSE)/8,VLOOKUP(VLOOKUP($A290,csapatok!$A:$NN,CO$320,FALSE),'csapat-ranglista'!$A:$FP,CO$321,FALSE)/4),0)</f>
        <v>0</v>
      </c>
      <c r="CP290" s="223">
        <f>IFERROR(IF(RIGHT(VLOOKUP($A290,csapatok!$A:$NN,CP$320,FALSE),5)="Csere",VLOOKUP(LEFT(VLOOKUP($A290,csapatok!$A:$NN,CP$320,FALSE),LEN(VLOOKUP($A290,csapatok!$A:$NN,CP$320,FALSE))-6),'csapat-ranglista'!$A:$FP,CP$321,FALSE)/8,VLOOKUP(VLOOKUP($A290,csapatok!$A:$NN,CP$320,FALSE),'csapat-ranglista'!$A:$FP,CP$321,FALSE)/4),0)</f>
        <v>0</v>
      </c>
      <c r="CQ290" s="223">
        <f>IFERROR(IF(RIGHT(VLOOKUP($A290,csapatok!$A:$NN,CQ$320,FALSE),5)="Csere",VLOOKUP(LEFT(VLOOKUP($A290,csapatok!$A:$NN,CQ$320,FALSE),LEN(VLOOKUP($A290,csapatok!$A:$NN,CQ$320,FALSE))-6),'csapat-ranglista'!$A:$FP,CQ$321,FALSE)/8,VLOOKUP(VLOOKUP($A290,csapatok!$A:$NN,CQ$320,FALSE),'csapat-ranglista'!$A:$FP,CQ$321,FALSE)/4),0)</f>
        <v>0</v>
      </c>
      <c r="CR290" s="223">
        <f>IFERROR(IF(RIGHT(VLOOKUP($A290,csapatok!$A:$NN,CR$320,FALSE),5)="Csere",VLOOKUP(LEFT(VLOOKUP($A290,csapatok!$A:$NN,CR$320,FALSE),LEN(VLOOKUP($A290,csapatok!$A:$NN,CR$320,FALSE))-6),'csapat-ranglista'!$A:$FP,CR$321,FALSE)/8,VLOOKUP(VLOOKUP($A290,csapatok!$A:$NN,CR$320,FALSE),'csapat-ranglista'!$A:$FP,CR$321,FALSE)/4),0)</f>
        <v>0</v>
      </c>
      <c r="CS290" s="223">
        <f>IFERROR(IF(RIGHT(VLOOKUP($A290,csapatok!$A:$NN,CS$320,FALSE),5)="Csere",VLOOKUP(LEFT(VLOOKUP($A290,csapatok!$A:$NN,CS$320,FALSE),LEN(VLOOKUP($A290,csapatok!$A:$NN,CS$320,FALSE))-6),'csapat-ranglista'!$A:$FP,CS$321,FALSE)/8,VLOOKUP(VLOOKUP($A290,csapatok!$A:$NN,CS$320,FALSE),'csapat-ranglista'!$A:$FP,CS$321,FALSE)/4),0)</f>
        <v>0</v>
      </c>
      <c r="CT290" s="223">
        <f>IFERROR(IF(RIGHT(VLOOKUP($A290,csapatok!$A:$NN,CT$320,FALSE),5)="Csere",VLOOKUP(LEFT(VLOOKUP($A290,csapatok!$A:$NN,CT$320,FALSE),LEN(VLOOKUP($A290,csapatok!$A:$NN,CT$320,FALSE))-6),'csapat-ranglista'!$A:$FP,CT$321,FALSE)/8,VLOOKUP(VLOOKUP($A290,csapatok!$A:$NN,CT$320,FALSE),'csapat-ranglista'!$A:$FP,CT$321,FALSE)/4),0)</f>
        <v>0</v>
      </c>
      <c r="CU290" s="223">
        <f>IFERROR(IF(RIGHT(VLOOKUP($A290,csapatok!$A:$NN,CU$320,FALSE),5)="Csere",VLOOKUP(LEFT(VLOOKUP($A290,csapatok!$A:$NN,CU$320,FALSE),LEN(VLOOKUP($A290,csapatok!$A:$NN,CU$320,FALSE))-6),'csapat-ranglista'!$A:$FP,CU$321,FALSE)/8,VLOOKUP(VLOOKUP($A290,csapatok!$A:$NN,CU$320,FALSE),'csapat-ranglista'!$A:$FP,CU$321,FALSE)/4),0)</f>
        <v>0</v>
      </c>
      <c r="CV290" s="223">
        <f>IFERROR(IF(RIGHT(VLOOKUP($A290,csapatok!$A:$NN,CV$320,FALSE),5)="Csere",VLOOKUP(LEFT(VLOOKUP($A290,csapatok!$A:$NN,CV$320,FALSE),LEN(VLOOKUP($A290,csapatok!$A:$NN,CV$320,FALSE))-6),'csapat-ranglista'!$A:$FP,CV$321,FALSE)/8,VLOOKUP(VLOOKUP($A290,csapatok!$A:$NN,CV$320,FALSE),'csapat-ranglista'!$A:$FP,CV$321,FALSE)/4),0)</f>
        <v>0</v>
      </c>
      <c r="CW290" s="223">
        <f>IFERROR(IF(RIGHT(VLOOKUP($A290,csapatok!$A:$NN,CW$320,FALSE),5)="Csere",VLOOKUP(LEFT(VLOOKUP($A290,csapatok!$A:$NN,CW$320,FALSE),LEN(VLOOKUP($A290,csapatok!$A:$NN,CW$320,FALSE))-6),'csapat-ranglista'!$A:$FP,CW$321,FALSE)/8,VLOOKUP(VLOOKUP($A290,csapatok!$A:$NN,CW$320,FALSE),'csapat-ranglista'!$A:$FP,CW$321,FALSE)/4),0)</f>
        <v>0</v>
      </c>
      <c r="CX290" s="223">
        <f>IFERROR(IF(RIGHT(VLOOKUP($A290,csapatok!$A:$NN,CX$320,FALSE),5)="Csere",VLOOKUP(LEFT(VLOOKUP($A290,csapatok!$A:$NN,CX$320,FALSE),LEN(VLOOKUP($A290,csapatok!$A:$NN,CX$320,FALSE))-6),'csapat-ranglista'!$A:$FP,CX$321,FALSE)/8,VLOOKUP(VLOOKUP($A290,csapatok!$A:$NN,CX$320,FALSE),'csapat-ranglista'!$A:$FP,CX$321,FALSE)/4),0)</f>
        <v>0</v>
      </c>
      <c r="CY290" s="223">
        <f>IFERROR(IF(RIGHT(VLOOKUP($A290,csapatok!$A:$NN,CY$320,FALSE),5)="Csere",VLOOKUP(LEFT(VLOOKUP($A290,csapatok!$A:$NN,CY$320,FALSE),LEN(VLOOKUP($A290,csapatok!$A:$NN,CY$320,FALSE))-6),'csapat-ranglista'!$A:$FP,CY$321,FALSE)/8,VLOOKUP(VLOOKUP($A290,csapatok!$A:$NN,CY$320,FALSE),'csapat-ranglista'!$A:$FP,CY$321,FALSE)/4),0)</f>
        <v>0</v>
      </c>
      <c r="CZ290" s="223">
        <f>IFERROR(IF(RIGHT(VLOOKUP($A290,csapatok!$A:$NN,CZ$320,FALSE),5)="Csere",VLOOKUP(LEFT(VLOOKUP($A290,csapatok!$A:$NN,CZ$320,FALSE),LEN(VLOOKUP($A290,csapatok!$A:$NN,CZ$320,FALSE))-6),'csapat-ranglista'!$A:$FP,CZ$321,FALSE)/8,VLOOKUP(VLOOKUP($A290,csapatok!$A:$NN,CZ$320,FALSE),'csapat-ranglista'!$A:$FP,CZ$321,FALSE)/4),0)</f>
        <v>0</v>
      </c>
      <c r="DA290" s="223">
        <f>IFERROR(IF(RIGHT(VLOOKUP($A290,csapatok!$A:$NN,DA$320,FALSE),5)="Csere",VLOOKUP(LEFT(VLOOKUP($A290,csapatok!$A:$NN,DA$320,FALSE),LEN(VLOOKUP($A290,csapatok!$A:$NN,DA$320,FALSE))-6),'csapat-ranglista'!$A:$FP,DA$321,FALSE)/8,VLOOKUP(VLOOKUP($A290,csapatok!$A:$NN,DA$320,FALSE),'csapat-ranglista'!$A:$FP,DA$321,FALSE)/4),0)</f>
        <v>0</v>
      </c>
      <c r="DB290" s="223">
        <f>IFERROR(IF(RIGHT(VLOOKUP($A290,csapatok!$A:$NN,DB$320,FALSE),5)="Csere",VLOOKUP(LEFT(VLOOKUP($A290,csapatok!$A:$NN,DB$320,FALSE),LEN(VLOOKUP($A290,csapatok!$A:$NN,DB$320,FALSE))-6),'csapat-ranglista'!$A:$FP,DB$321,FALSE)/8,VLOOKUP(VLOOKUP($A290,csapatok!$A:$NN,DB$320,FALSE),'csapat-ranglista'!$A:$FP,DB$321,FALSE)/4),0)</f>
        <v>0</v>
      </c>
      <c r="DC290" s="223">
        <f>IFERROR(IF(RIGHT(VLOOKUP($A290,csapatok!$A:$NN,DC$320,FALSE),5)="Csere",VLOOKUP(LEFT(VLOOKUP($A290,csapatok!$A:$NN,DC$320,FALSE),LEN(VLOOKUP($A290,csapatok!$A:$NN,DC$320,FALSE))-6),'csapat-ranglista'!$A:$FP,DC$321,FALSE)/8,VLOOKUP(VLOOKUP($A290,csapatok!$A:$NN,DC$320,FALSE),'csapat-ranglista'!$A:$FP,DC$321,FALSE)/4),0)</f>
        <v>0</v>
      </c>
      <c r="DD290" s="223">
        <f>IFERROR(IF(RIGHT(VLOOKUP($A290,csapatok!$A:$NN,DD$320,FALSE),5)="Csere",VLOOKUP(LEFT(VLOOKUP($A290,csapatok!$A:$NN,DD$320,FALSE),LEN(VLOOKUP($A290,csapatok!$A:$NN,DD$320,FALSE))-6),'csapat-ranglista'!$A:$FP,DD$321,FALSE)/8,VLOOKUP(VLOOKUP($A290,csapatok!$A:$NN,DD$320,FALSE),'csapat-ranglista'!$A:$FP,DD$321,FALSE)/4),0)</f>
        <v>0</v>
      </c>
      <c r="DE290" s="223">
        <f>IFERROR(IF(RIGHT(VLOOKUP($A290,csapatok!$A:$NN,DE$320,FALSE),5)="Csere",VLOOKUP(LEFT(VLOOKUP($A290,csapatok!$A:$NN,DE$320,FALSE),LEN(VLOOKUP($A290,csapatok!$A:$NN,DE$320,FALSE))-6),'csapat-ranglista'!$A:$FP,DE$321,FALSE)/8,VLOOKUP(VLOOKUP($A290,csapatok!$A:$NN,DE$320,FALSE),'csapat-ranglista'!$A:$FP,DE$321,FALSE)/4),0)</f>
        <v>0</v>
      </c>
      <c r="DF290" s="223">
        <f>IFERROR(IF(RIGHT(VLOOKUP($A290,csapatok!$A:$NN,DF$320,FALSE),5)="Csere",VLOOKUP(LEFT(VLOOKUP($A290,csapatok!$A:$NN,DF$320,FALSE),LEN(VLOOKUP($A290,csapatok!$A:$NN,DF$320,FALSE))-6),'csapat-ranglista'!$A:$FP,DF$321,FALSE)/8,VLOOKUP(VLOOKUP($A290,csapatok!$A:$NN,DF$320,FALSE),'csapat-ranglista'!$A:$FP,DF$321,FALSE)/4),0)</f>
        <v>0</v>
      </c>
      <c r="DG290" s="223">
        <f>IFERROR(IF(RIGHT(VLOOKUP($A290,csapatok!$A:$NN,DG$320,FALSE),5)="Csere",VLOOKUP(LEFT(VLOOKUP($A290,csapatok!$A:$NN,DG$320,FALSE),LEN(VLOOKUP($A290,csapatok!$A:$NN,DG$320,FALSE))-6),'csapat-ranglista'!$A:$FP,DG$321,FALSE)/8,VLOOKUP(VLOOKUP($A290,csapatok!$A:$NN,DG$320,FALSE),'csapat-ranglista'!$A:$FP,DG$321,FALSE)/4),0)</f>
        <v>0</v>
      </c>
      <c r="DH290" s="223">
        <f>IFERROR(IF(RIGHT(VLOOKUP($A290,csapatok!$A:$NN,DH$320,FALSE),5)="Csere",VLOOKUP(LEFT(VLOOKUP($A290,csapatok!$A:$NN,DH$320,FALSE),LEN(VLOOKUP($A290,csapatok!$A:$NN,DH$320,FALSE))-6),'csapat-ranglista'!$A:$FP,DH$321,FALSE)/8,VLOOKUP(VLOOKUP($A290,csapatok!$A:$NN,DH$320,FALSE),'csapat-ranglista'!$A:$FP,DH$321,FALSE)/4),0)</f>
        <v>0</v>
      </c>
      <c r="DI290" s="223">
        <f>IFERROR(IF(RIGHT(VLOOKUP($A290,csapatok!$A:$NN,DI$320,FALSE),5)="Csere",VLOOKUP(LEFT(VLOOKUP($A290,csapatok!$A:$NN,DI$320,FALSE),LEN(VLOOKUP($A290,csapatok!$A:$NN,DI$320,FALSE))-6),'csapat-ranglista'!$A:$FP,DI$321,FALSE)/8,VLOOKUP(VLOOKUP($A290,csapatok!$A:$NN,DI$320,FALSE),'csapat-ranglista'!$A:$FP,DI$321,FALSE)/4),0)</f>
        <v>0</v>
      </c>
      <c r="DJ290" s="223">
        <f>IFERROR(IF(RIGHT(VLOOKUP($A290,csapatok!$A:$NN,DJ$320,FALSE),5)="Csere",VLOOKUP(LEFT(VLOOKUP($A290,csapatok!$A:$NN,DJ$320,FALSE),LEN(VLOOKUP($A290,csapatok!$A:$NN,DJ$320,FALSE))-6),'csapat-ranglista'!$A:$FP,DJ$321,FALSE)/8,VLOOKUP(VLOOKUP($A290,csapatok!$A:$NN,DJ$320,FALSE),'csapat-ranglista'!$A:$FP,DJ$321,FALSE)/4),0)</f>
        <v>0</v>
      </c>
      <c r="DK290" s="223">
        <f>IFERROR(IF(RIGHT(VLOOKUP($A290,csapatok!$A:$NN,DK$320,FALSE),5)="Csere",VLOOKUP(LEFT(VLOOKUP($A290,csapatok!$A:$NN,DK$320,FALSE),LEN(VLOOKUP($A290,csapatok!$A:$NN,DK$320,FALSE))-6),'csapat-ranglista'!$A:$FP,DK$321,FALSE)/8,VLOOKUP(VLOOKUP($A290,csapatok!$A:$NN,DK$320,FALSE),'csapat-ranglista'!$A:$FP,DK$321,FALSE)/4),0)</f>
        <v>0</v>
      </c>
      <c r="DL290" s="223">
        <f>IFERROR(IF(RIGHT(VLOOKUP($A290,csapatok!$A:$NN,DL$320,FALSE),5)="Csere",VLOOKUP(LEFT(VLOOKUP($A290,csapatok!$A:$NN,DL$320,FALSE),LEN(VLOOKUP($A290,csapatok!$A:$NN,DL$320,FALSE))-6),'csapat-ranglista'!$A:$FP,DL$321,FALSE)/8,VLOOKUP(VLOOKUP($A290,csapatok!$A:$NN,DL$320,FALSE),'csapat-ranglista'!$A:$FP,DL$321,FALSE)/4),0)</f>
        <v>0</v>
      </c>
      <c r="DM290" s="223">
        <f>IFERROR(IF(RIGHT(VLOOKUP($A290,csapatok!$A:$NN,DM$320,FALSE),5)="Csere",VLOOKUP(LEFT(VLOOKUP($A290,csapatok!$A:$NN,DM$320,FALSE),LEN(VLOOKUP($A290,csapatok!$A:$NN,DM$320,FALSE))-6),'csapat-ranglista'!$A:$FP,DM$321,FALSE)/8,VLOOKUP(VLOOKUP($A290,csapatok!$A:$NN,DM$320,FALSE),'csapat-ranglista'!$A:$FP,DM$321,FALSE)/4),0)</f>
        <v>0</v>
      </c>
      <c r="DN290" s="223">
        <f>IFERROR(IF(RIGHT(VLOOKUP($A290,csapatok!$A:$NN,DN$320,FALSE),5)="Csere",VLOOKUP(LEFT(VLOOKUP($A290,csapatok!$A:$NN,DN$320,FALSE),LEN(VLOOKUP($A290,csapatok!$A:$NN,DN$320,FALSE))-6),'csapat-ranglista'!$A:$FP,DN$321,FALSE)/8,VLOOKUP(VLOOKUP($A290,csapatok!$A:$NN,DN$320,FALSE),'csapat-ranglista'!$A:$FP,DN$321,FALSE)/4),0)</f>
        <v>0</v>
      </c>
      <c r="DO290" s="224">
        <f>versenyek!$MF$11*IFERROR(VLOOKUP(VLOOKUP($A290,versenyek!ME:MG,3,FALSE),szabalyok!$A$16:$B$23,2,FALSE)/4,0)</f>
        <v>0</v>
      </c>
      <c r="DP290" s="224">
        <f>versenyek!$MI$11*IFERROR(VLOOKUP(VLOOKUP($A290,versenyek!MH:MJ,3,FALSE),szabalyok!$A$16:$B$23,2,FALSE)/4,0)</f>
        <v>0</v>
      </c>
      <c r="DQ290" s="223">
        <f>IFERROR(IF(RIGHT(VLOOKUP($A290,csapatok!$A:$NN,DQ$320,FALSE),5)="Csere",VLOOKUP(LEFT(VLOOKUP($A290,csapatok!$A:$NN,DQ$320,FALSE),LEN(VLOOKUP($A290,csapatok!$A:$NN,DQ$320,FALSE))-6),'csapat-ranglista'!$A:$FP,DQ$321,FALSE)/8,VLOOKUP(VLOOKUP($A290,csapatok!$A:$NN,DQ$320,FALSE),'csapat-ranglista'!$A:$FP,DQ$321,FALSE)/4),0)</f>
        <v>0</v>
      </c>
      <c r="DR290" s="223">
        <f>IFERROR(IF(RIGHT(VLOOKUP($A290,csapatok!$A:$NN,DR$320,FALSE),5)="Csere",VLOOKUP(LEFT(VLOOKUP($A290,csapatok!$A:$NN,DR$320,FALSE),LEN(VLOOKUP($A290,csapatok!$A:$NN,DR$320,FALSE))-6),'csapat-ranglista'!$A:$FP,DR$321,FALSE)/8,VLOOKUP(VLOOKUP($A290,csapatok!$A:$NN,DR$320,FALSE),'csapat-ranglista'!$A:$FP,DR$321,FALSE)/4),0)</f>
        <v>0</v>
      </c>
      <c r="DS290" s="223">
        <f>IFERROR(IF(RIGHT(VLOOKUP($A290,csapatok!$A:$NN,DS$320,FALSE),5)="Csere",VLOOKUP(LEFT(VLOOKUP($A290,csapatok!$A:$NN,DS$320,FALSE),LEN(VLOOKUP($A290,csapatok!$A:$NN,DS$320,FALSE))-6),'csapat-ranglista'!$A:$FP,DS$321,FALSE)/8,VLOOKUP(VLOOKUP($A290,csapatok!$A:$NN,DS$320,FALSE),'csapat-ranglista'!$A:$FP,DS$321,FALSE)/4),0)</f>
        <v>0</v>
      </c>
      <c r="DT290" s="223">
        <f>IFERROR(IF(RIGHT(VLOOKUP($A290,csapatok!$A:$NN,DT$320,FALSE),5)="Csere",VLOOKUP(LEFT(VLOOKUP($A290,csapatok!$A:$NN,DT$320,FALSE),LEN(VLOOKUP($A290,csapatok!$A:$NN,DT$320,FALSE))-6),'csapat-ranglista'!$A:$FP,DT$321,FALSE)/8,VLOOKUP(VLOOKUP($A290,csapatok!$A:$NN,DT$320,FALSE),'csapat-ranglista'!$A:$FP,DT$321,FALSE)/4),0)</f>
        <v>0</v>
      </c>
      <c r="DU290" s="223">
        <f>IFERROR(IF(RIGHT(VLOOKUP($A290,csapatok!$A:$NN,DU$320,FALSE),5)="Csere",VLOOKUP(LEFT(VLOOKUP($A290,csapatok!$A:$NN,DU$320,FALSE),LEN(VLOOKUP($A290,csapatok!$A:$NN,DU$320,FALSE))-6),'csapat-ranglista'!$A:$FP,DU$321,FALSE)/8,VLOOKUP(VLOOKUP($A290,csapatok!$A:$NN,DU$320,FALSE),'csapat-ranglista'!$A:$FP,DU$321,FALSE)/4),0)</f>
        <v>0</v>
      </c>
      <c r="DV290" s="223">
        <f>IFERROR(IF(RIGHT(VLOOKUP($A290,csapatok!$A:$NN,DV$320,FALSE),5)="Csere",VLOOKUP(LEFT(VLOOKUP($A290,csapatok!$A:$NN,DV$320,FALSE),LEN(VLOOKUP($A290,csapatok!$A:$NN,DV$320,FALSE))-6),'csapat-ranglista'!$A:$FP,DV$321,FALSE)/8,VLOOKUP(VLOOKUP($A290,csapatok!$A:$NN,DV$320,FALSE),'csapat-ranglista'!$A:$FP,DV$321,FALSE)/4),0)</f>
        <v>0</v>
      </c>
      <c r="DW290" s="223">
        <f>IFERROR(IF(RIGHT(VLOOKUP($A290,csapatok!$A:$NN,DW$320,FALSE),5)="Csere",VLOOKUP(LEFT(VLOOKUP($A290,csapatok!$A:$NN,DW$320,FALSE),LEN(VLOOKUP($A290,csapatok!$A:$NN,DW$320,FALSE))-6),'csapat-ranglista'!$A:$FP,DW$321,FALSE)/8,VLOOKUP(VLOOKUP($A290,csapatok!$A:$NN,DW$320,FALSE),'csapat-ranglista'!$A:$FP,DW$321,FALSE)/4),0)</f>
        <v>0</v>
      </c>
      <c r="DX290" s="223">
        <f>IFERROR(IF(RIGHT(VLOOKUP($A290,csapatok!$A:$NN,DX$320,FALSE),5)="Csere",VLOOKUP(LEFT(VLOOKUP($A290,csapatok!$A:$NN,DX$320,FALSE),LEN(VLOOKUP($A290,csapatok!$A:$NN,DX$320,FALSE))-6),'csapat-ranglista'!$A:$FP,DX$321,FALSE)/8,VLOOKUP(VLOOKUP($A290,csapatok!$A:$NN,DX$320,FALSE),'csapat-ranglista'!$A:$FP,DX$321,FALSE)/4),0)</f>
        <v>0</v>
      </c>
      <c r="DY290" s="223">
        <f>IFERROR(IF(RIGHT(VLOOKUP($A290,csapatok!$A:$NN,DY$320,FALSE),5)="Csere",VLOOKUP(LEFT(VLOOKUP($A290,csapatok!$A:$NN,DY$320,FALSE),LEN(VLOOKUP($A290,csapatok!$A:$NN,DY$320,FALSE))-6),'csapat-ranglista'!$A:$FP,DY$321,FALSE)/8,VLOOKUP(VLOOKUP($A290,csapatok!$A:$NN,DY$320,FALSE),'csapat-ranglista'!$A:$FP,DY$321,FALSE)/4),0)</f>
        <v>0</v>
      </c>
      <c r="DZ290" s="223">
        <f>IFERROR(IF(RIGHT(VLOOKUP($A290,csapatok!$A:$NN,DZ$320,FALSE),5)="Csere",VLOOKUP(LEFT(VLOOKUP($A290,csapatok!$A:$NN,DZ$320,FALSE),LEN(VLOOKUP($A290,csapatok!$A:$NN,DZ$320,FALSE))-6),'csapat-ranglista'!$A:$FP,DZ$321,FALSE)/8,VLOOKUP(VLOOKUP($A290,csapatok!$A:$NN,DZ$320,FALSE),'csapat-ranglista'!$A:$FP,DZ$321,FALSE)/4),0)</f>
        <v>0</v>
      </c>
      <c r="EA290" s="223">
        <f>IFERROR(IF(RIGHT(VLOOKUP($A290,csapatok!$A:$NN,EA$320,FALSE),5)="Csere",VLOOKUP(LEFT(VLOOKUP($A290,csapatok!$A:$NN,EA$320,FALSE),LEN(VLOOKUP($A290,csapatok!$A:$NN,EA$320,FALSE))-6),'csapat-ranglista'!$A:$FP,EA$321,FALSE)/8,VLOOKUP(VLOOKUP($A290,csapatok!$A:$NN,EA$320,FALSE),'csapat-ranglista'!$A:$FP,EA$321,FALSE)/4),0)</f>
        <v>0</v>
      </c>
      <c r="EB290" s="223">
        <f>IFERROR(IF(RIGHT(VLOOKUP($A290,csapatok!$A:$NN,EB$320,FALSE),5)="Csere",VLOOKUP(LEFT(VLOOKUP($A290,csapatok!$A:$NN,EB$320,FALSE),LEN(VLOOKUP($A290,csapatok!$A:$NN,EB$320,FALSE))-6),'csapat-ranglista'!$A:$FP,EB$321,FALSE)/8,VLOOKUP(VLOOKUP($A290,csapatok!$A:$NN,EB$320,FALSE),'csapat-ranglista'!$A:$FP,EB$321,FALSE)/4),0)</f>
        <v>0</v>
      </c>
      <c r="EC290" s="223">
        <f>IFERROR(IF(RIGHT(VLOOKUP($A290,csapatok!$A:$NN,EC$320,FALSE),5)="Csere",VLOOKUP(LEFT(VLOOKUP($A290,csapatok!$A:$NN,EC$320,FALSE),LEN(VLOOKUP($A290,csapatok!$A:$NN,EC$320,FALSE))-6),'csapat-ranglista'!$A:$FP,EC$321,FALSE)/8,VLOOKUP(VLOOKUP($A290,csapatok!$A:$NN,EC$320,FALSE),'csapat-ranglista'!$A:$FP,EC$321,FALSE)/4),0)</f>
        <v>0</v>
      </c>
      <c r="ED290" s="223">
        <f>IFERROR(IF(RIGHT(VLOOKUP($A290,csapatok!$A:$NN,ED$320,FALSE),5)="Csere",VLOOKUP(LEFT(VLOOKUP($A290,csapatok!$A:$NN,ED$320,FALSE),LEN(VLOOKUP($A290,csapatok!$A:$NN,ED$320,FALSE))-6),'csapat-ranglista'!$A:$FP,ED$321,FALSE)/8,VLOOKUP(VLOOKUP($A290,csapatok!$A:$NN,ED$320,FALSE),'csapat-ranglista'!$A:$FP,ED$321,FALSE)/4),0)</f>
        <v>0</v>
      </c>
      <c r="EE290" s="223">
        <f>IFERROR(IF(RIGHT(VLOOKUP($A290,csapatok!$A:$NN,EE$320,FALSE),5)="Csere",VLOOKUP(LEFT(VLOOKUP($A290,csapatok!$A:$NN,EE$320,FALSE),LEN(VLOOKUP($A290,csapatok!$A:$NN,EE$320,FALSE))-6),'csapat-ranglista'!$A:$FP,EE$321,FALSE)/8,VLOOKUP(VLOOKUP($A290,csapatok!$A:$NN,EE$320,FALSE),'csapat-ranglista'!$A:$FP,EE$321,FALSE)/4),0)</f>
        <v>0</v>
      </c>
      <c r="EF290" s="223">
        <f>IFERROR(IF(RIGHT(VLOOKUP($A290,csapatok!$A:$NN,EF$320,FALSE),5)="Csere",VLOOKUP(LEFT(VLOOKUP($A290,csapatok!$A:$NN,EF$320,FALSE),LEN(VLOOKUP($A290,csapatok!$A:$NN,EF$320,FALSE))-6),'csapat-ranglista'!$A:$FP,EF$321,FALSE)/8,VLOOKUP(VLOOKUP($A290,csapatok!$A:$NN,EF$320,FALSE),'csapat-ranglista'!$A:$FP,EF$321,FALSE)/4),0)</f>
        <v>0</v>
      </c>
      <c r="EG290" s="223">
        <f>IFERROR(IF(RIGHT(VLOOKUP($A290,csapatok!$A:$NN,EG$320,FALSE),5)="Csere",VLOOKUP(LEFT(VLOOKUP($A290,csapatok!$A:$NN,EG$320,FALSE),LEN(VLOOKUP($A290,csapatok!$A:$NN,EG$320,FALSE))-6),'csapat-ranglista'!$A:$FP,EG$321,FALSE)/8,VLOOKUP(VLOOKUP($A290,csapatok!$A:$NN,EG$320,FALSE),'csapat-ranglista'!$A:$FP,EG$321,FALSE)/4),0)</f>
        <v>0</v>
      </c>
      <c r="EH290" s="223">
        <f>IFERROR(IF(RIGHT(VLOOKUP($A290,csapatok!$A:$NN,EH$320,FALSE),5)="Csere",VLOOKUP(LEFT(VLOOKUP($A290,csapatok!$A:$NN,EH$320,FALSE),LEN(VLOOKUP($A290,csapatok!$A:$NN,EH$320,FALSE))-6),'csapat-ranglista'!$A:$FP,EH$321,FALSE)/8,VLOOKUP(VLOOKUP($A290,csapatok!$A:$NN,EH$320,FALSE),'csapat-ranglista'!$A:$FP,EH$321,FALSE)/4),0)</f>
        <v>0</v>
      </c>
      <c r="EI290" s="223">
        <f>IFERROR(IF(RIGHT(VLOOKUP($A290,csapatok!$A:$NN,EI$320,FALSE),5)="Csere",VLOOKUP(LEFT(VLOOKUP($A290,csapatok!$A:$NN,EI$320,FALSE),LEN(VLOOKUP($A290,csapatok!$A:$NN,EI$320,FALSE))-6),'csapat-ranglista'!$A:$FP,EI$321,FALSE)/8,VLOOKUP(VLOOKUP($A290,csapatok!$A:$NN,EI$320,FALSE),'csapat-ranglista'!$A:$FP,EI$321,FALSE)/4),0)</f>
        <v>0</v>
      </c>
      <c r="EJ290" s="223">
        <f>IFERROR(IF(RIGHT(VLOOKUP($A290,csapatok!$A:$NN,EJ$320,FALSE),5)="Csere",VLOOKUP(LEFT(VLOOKUP($A290,csapatok!$A:$NN,EJ$320,FALSE),LEN(VLOOKUP($A290,csapatok!$A:$NN,EJ$320,FALSE))-6),'csapat-ranglista'!$A:$FP,EJ$321,FALSE)/8,VLOOKUP(VLOOKUP($A290,csapatok!$A:$NN,EJ$320,FALSE),'csapat-ranglista'!$A:$FP,EJ$321,FALSE)/4),0)</f>
        <v>0</v>
      </c>
      <c r="EK290" s="223">
        <f>IFERROR(IF(RIGHT(VLOOKUP($A290,csapatok!$A:$NN,EK$320,FALSE),5)="Csere",VLOOKUP(LEFT(VLOOKUP($A290,csapatok!$A:$NN,EK$320,FALSE),LEN(VLOOKUP($A290,csapatok!$A:$NN,EK$320,FALSE))-6),'csapat-ranglista'!$A:$FP,EK$321,FALSE)/8,VLOOKUP(VLOOKUP($A290,csapatok!$A:$NN,EK$320,FALSE),'csapat-ranglista'!$A:$FP,EK$321,FALSE)/4),0)</f>
        <v>0</v>
      </c>
      <c r="EL290" s="223">
        <f>IFERROR(IF(RIGHT(VLOOKUP($A290,csapatok!$A:$NN,EL$320,FALSE),5)="Csere",VLOOKUP(LEFT(VLOOKUP($A290,csapatok!$A:$NN,EL$320,FALSE),LEN(VLOOKUP($A290,csapatok!$A:$NN,EL$320,FALSE))-6),'csapat-ranglista'!$A:$FP,EL$321,FALSE)/8,VLOOKUP(VLOOKUP($A290,csapatok!$A:$NN,EL$320,FALSE),'csapat-ranglista'!$A:$FP,EL$321,FALSE)/4),0)</f>
        <v>0</v>
      </c>
      <c r="EM290" s="223">
        <f>IFERROR(IF(RIGHT(VLOOKUP($A290,csapatok!$A:$NN,EM$320,FALSE),5)="Csere",VLOOKUP(LEFT(VLOOKUP($A290,csapatok!$A:$NN,EM$320,FALSE),LEN(VLOOKUP($A290,csapatok!$A:$NN,EM$320,FALSE))-6),'csapat-ranglista'!$A:$FP,EM$321,FALSE)/8,VLOOKUP(VLOOKUP($A290,csapatok!$A:$NN,EM$320,FALSE),'csapat-ranglista'!$A:$FP,EM$321,FALSE)/4),0)</f>
        <v>0</v>
      </c>
      <c r="EN290" s="223">
        <f>IFERROR(IF(RIGHT(VLOOKUP($A290,csapatok!$A:$NN,EN$320,FALSE),5)="Csere",VLOOKUP(LEFT(VLOOKUP($A290,csapatok!$A:$NN,EN$320,FALSE),LEN(VLOOKUP($A290,csapatok!$A:$NN,EN$320,FALSE))-6),'csapat-ranglista'!$A:$FP,EN$321,FALSE)/8,VLOOKUP(VLOOKUP($A290,csapatok!$A:$NN,EN$320,FALSE),'csapat-ranglista'!$A:$FP,EN$321,FALSE)/4),0)</f>
        <v>0</v>
      </c>
      <c r="EO290" s="223">
        <f>IFERROR(IF(RIGHT(VLOOKUP($A290,csapatok!$A:$NN,EO$320,FALSE),5)="Csere",VLOOKUP(LEFT(VLOOKUP($A290,csapatok!$A:$NN,EO$320,FALSE),LEN(VLOOKUP($A290,csapatok!$A:$NN,EO$320,FALSE))-6),'csapat-ranglista'!$A:$FP,EO$321,FALSE)/8,VLOOKUP(VLOOKUP($A290,csapatok!$A:$NN,EO$320,FALSE),'csapat-ranglista'!$A:$FP,EO$321,FALSE)/4),0)</f>
        <v>0</v>
      </c>
      <c r="EP290" s="223">
        <f>IFERROR(IF(RIGHT(VLOOKUP($A290,csapatok!$A:$NN,EP$320,FALSE),5)="Csere",VLOOKUP(LEFT(VLOOKUP($A290,csapatok!$A:$NN,EP$320,FALSE),LEN(VLOOKUP($A290,csapatok!$A:$NN,EP$320,FALSE))-6),'csapat-ranglista'!$A:$FP,EP$321,FALSE)/8,VLOOKUP(VLOOKUP($A290,csapatok!$A:$NN,EP$320,FALSE),'csapat-ranglista'!$A:$FP,EP$321,FALSE)/4),0)</f>
        <v>0</v>
      </c>
      <c r="EQ290" s="223">
        <f>IFERROR(IF(RIGHT(VLOOKUP($A290,csapatok!$A:$NN,EQ$320,FALSE),5)="Csere",VLOOKUP(LEFT(VLOOKUP($A290,csapatok!$A:$NN,EQ$320,FALSE),LEN(VLOOKUP($A290,csapatok!$A:$NN,EQ$320,FALSE))-6),'csapat-ranglista'!$A:$FP,EQ$321,FALSE)/8,VLOOKUP(VLOOKUP($A290,csapatok!$A:$NN,EQ$320,FALSE),'csapat-ranglista'!$A:$FP,EQ$321,FALSE)/4),0)</f>
        <v>0</v>
      </c>
      <c r="ER290" s="223">
        <f>IFERROR(IF(RIGHT(VLOOKUP($A290,csapatok!$A:$NN,ER$320,FALSE),5)="Csere",VLOOKUP(LEFT(VLOOKUP($A290,csapatok!$A:$NN,ER$320,FALSE),LEN(VLOOKUP($A290,csapatok!$A:$NN,ER$320,FALSE))-6),'csapat-ranglista'!$A:$FP,ER$321,FALSE)/8,VLOOKUP(VLOOKUP($A290,csapatok!$A:$NN,ER$320,FALSE),'csapat-ranglista'!$A:$FP,ER$321,FALSE)/4),0)</f>
        <v>0</v>
      </c>
      <c r="ES290" s="223">
        <f>IFERROR(IF(RIGHT(VLOOKUP($A290,csapatok!$A:$NN,ES$320,FALSE),5)="Csere",VLOOKUP(LEFT(VLOOKUP($A290,csapatok!$A:$NN,ES$320,FALSE),LEN(VLOOKUP($A290,csapatok!$A:$NN,ES$320,FALSE))-6),'csapat-ranglista'!$A:$FP,ES$321,FALSE)/8,VLOOKUP(VLOOKUP($A290,csapatok!$A:$NN,ES$320,FALSE),'csapat-ranglista'!$A:$FP,ES$321,FALSE)/4),0)</f>
        <v>0</v>
      </c>
      <c r="ET290" s="223">
        <f>IFERROR(IF(RIGHT(VLOOKUP($A290,csapatok!$A:$NN,ET$320,FALSE),5)="Csere",VLOOKUP(LEFT(VLOOKUP($A290,csapatok!$A:$NN,ET$320,FALSE),LEN(VLOOKUP($A290,csapatok!$A:$NN,ET$320,FALSE))-6),'csapat-ranglista'!$A:$FP,ET$321,FALSE)/8,VLOOKUP(VLOOKUP($A290,csapatok!$A:$NN,ET$320,FALSE),'csapat-ranglista'!$A:$FP,ET$321,FALSE)/4),0)</f>
        <v>0</v>
      </c>
      <c r="EU290" s="223">
        <f>IFERROR(IF(RIGHT(VLOOKUP($A290,csapatok!$A:$NN,EU$320,FALSE),5)="Csere",VLOOKUP(LEFT(VLOOKUP($A290,csapatok!$A:$NN,EU$320,FALSE),LEN(VLOOKUP($A290,csapatok!$A:$NN,EU$320,FALSE))-6),'csapat-ranglista'!$A:$FP,EU$321,FALSE)/8,VLOOKUP(VLOOKUP($A290,csapatok!$A:$NN,EU$320,FALSE),'csapat-ranglista'!$A:$FP,EU$321,FALSE)/4),0)</f>
        <v>0</v>
      </c>
      <c r="EV290" s="223">
        <f>IFERROR(IF(RIGHT(VLOOKUP($A290,csapatok!$A:$NN,EV$320,FALSE),5)="Csere",VLOOKUP(LEFT(VLOOKUP($A290,csapatok!$A:$NN,EV$320,FALSE),LEN(VLOOKUP($A290,csapatok!$A:$NN,EV$320,FALSE))-6),'csapat-ranglista'!$A:$FP,EV$321,FALSE)/8,VLOOKUP(VLOOKUP($A290,csapatok!$A:$NN,EV$320,FALSE),'csapat-ranglista'!$A:$FP,EV$321,FALSE)/4),0)</f>
        <v>0</v>
      </c>
      <c r="EW290" s="223">
        <f>IFERROR(IF(RIGHT(VLOOKUP($A290,csapatok!$A:$NN,EW$320,FALSE),5)="Csere",VLOOKUP(LEFT(VLOOKUP($A290,csapatok!$A:$NN,EW$320,FALSE),LEN(VLOOKUP($A290,csapatok!$A:$NN,EW$320,FALSE))-6),'csapat-ranglista'!$A:$FP,EW$321,FALSE)/8,VLOOKUP(VLOOKUP($A290,csapatok!$A:$NN,EW$320,FALSE),'csapat-ranglista'!$A:$FP,EW$321,FALSE)/4),0)</f>
        <v>0</v>
      </c>
      <c r="EX290" s="223">
        <f>IFERROR(IF(RIGHT(VLOOKUP($A290,csapatok!$A:$NN,EX$320,FALSE),5)="Csere",VLOOKUP(LEFT(VLOOKUP($A290,csapatok!$A:$NN,EX$320,FALSE),LEN(VLOOKUP($A290,csapatok!$A:$NN,EX$320,FALSE))-6),'csapat-ranglista'!$A:$FP,EX$321,FALSE)/8,VLOOKUP(VLOOKUP($A290,csapatok!$A:$NN,EX$320,FALSE),'csapat-ranglista'!$A:$FP,EX$321,FALSE)/4),0)</f>
        <v>0</v>
      </c>
      <c r="EY290" s="223">
        <f>IFERROR(IF(RIGHT(VLOOKUP($A290,csapatok!$A:$NN,EY$320,FALSE),5)="Csere",VLOOKUP(LEFT(VLOOKUP($A290,csapatok!$A:$NN,EY$320,FALSE),LEN(VLOOKUP($A290,csapatok!$A:$NN,EY$320,FALSE))-6),'csapat-ranglista'!$A:$FP,EY$321,FALSE)/8,VLOOKUP(VLOOKUP($A290,csapatok!$A:$NN,EY$320,FALSE),'csapat-ranglista'!$A:$FP,EY$321,FALSE)/4),0)</f>
        <v>0</v>
      </c>
      <c r="EZ290" s="223">
        <f>IFERROR(IF(RIGHT(VLOOKUP($A290,csapatok!$A:$NN,EZ$320,FALSE),5)="Csere",VLOOKUP(LEFT(VLOOKUP($A290,csapatok!$A:$NN,EZ$320,FALSE),LEN(VLOOKUP($A290,csapatok!$A:$NN,EZ$320,FALSE))-6),'csapat-ranglista'!$A:$FP,EZ$321,FALSE)/8,VLOOKUP(VLOOKUP($A290,csapatok!$A:$NN,EZ$320,FALSE),'csapat-ranglista'!$A:$FP,EZ$321,FALSE)/4),0)</f>
        <v>0</v>
      </c>
      <c r="FA290" s="223">
        <f>IFERROR(IF(RIGHT(VLOOKUP($A290,csapatok!$A:$NN,FA$320,FALSE),5)="Csere",VLOOKUP(LEFT(VLOOKUP($A290,csapatok!$A:$NN,FA$320,FALSE),LEN(VLOOKUP($A290,csapatok!$A:$NN,FA$320,FALSE))-6),'csapat-ranglista'!$A:$FP,FA$321,FALSE)/8,VLOOKUP(VLOOKUP($A290,csapatok!$A:$NN,FA$320,FALSE),'csapat-ranglista'!$A:$FP,FA$321,FALSE)/4),0)</f>
        <v>0</v>
      </c>
      <c r="FB290" s="223">
        <f>IFERROR(IF(RIGHT(VLOOKUP($A290,csapatok!$A:$NN,FB$320,FALSE),5)="Csere",VLOOKUP(LEFT(VLOOKUP($A290,csapatok!$A:$NN,FB$320,FALSE),LEN(VLOOKUP($A290,csapatok!$A:$NN,FB$320,FALSE))-6),'csapat-ranglista'!$A:$FP,FB$321,FALSE)/8,VLOOKUP(VLOOKUP($A290,csapatok!$A:$NN,FB$320,FALSE),'csapat-ranglista'!$A:$FP,FB$321,FALSE)/4),0)</f>
        <v>0</v>
      </c>
      <c r="FC290" s="223">
        <f>IFERROR(IF(RIGHT(VLOOKUP($A290,csapatok!$A:$NN,FC$320,FALSE),5)="Csere",VLOOKUP(LEFT(VLOOKUP($A290,csapatok!$A:$NN,FC$320,FALSE),LEN(VLOOKUP($A290,csapatok!$A:$NN,FC$320,FALSE))-6),'csapat-ranglista'!$A:$FP,FC$321,FALSE)/8,VLOOKUP(VLOOKUP($A290,csapatok!$A:$NN,FC$320,FALSE),'csapat-ranglista'!$A:$FP,FC$321,FALSE)/4),0)</f>
        <v>0</v>
      </c>
      <c r="FD290" s="224">
        <f>versenyek!$QY$11*IFERROR(VLOOKUP(VLOOKUP($A290,versenyek!QX:QZ,3,FALSE),szabalyok!$A$16:$B$23,2,FALSE)/4,0)</f>
        <v>0</v>
      </c>
      <c r="FE290" s="224">
        <f>versenyek!$RB$11*IFERROR(VLOOKUP(VLOOKUP($A290,versenyek!RA:RC,3,FALSE),szabalyok!$A$16:$B$23,2,FALSE)/4,0)</f>
        <v>0</v>
      </c>
      <c r="FF290" s="223">
        <f>IFERROR(IF(RIGHT(VLOOKUP($A290,csapatok!$A:$NN,FF$320,FALSE),5)="Csere",VLOOKUP(LEFT(VLOOKUP($A290,csapatok!$A:$NN,FF$320,FALSE),LEN(VLOOKUP($A290,csapatok!$A:$NN,FF$320,FALSE))-6),'csapat-ranglista'!$A:$FP,FF$321,FALSE)/8,VLOOKUP(VLOOKUP($A290,csapatok!$A:$NN,FF$320,FALSE),'csapat-ranglista'!$A:$FP,FF$321,FALSE)/4),0)</f>
        <v>0</v>
      </c>
      <c r="FG290" s="223">
        <f>IFERROR(IF(RIGHT(VLOOKUP($A290,csapatok!$A:$NN,FG$320,FALSE),5)="Csere",VLOOKUP(LEFT(VLOOKUP($A290,csapatok!$A:$NN,FG$320,FALSE),LEN(VLOOKUP($A290,csapatok!$A:$NN,FG$320,FALSE))-6),'csapat-ranglista'!$A:$FP,FG$321,FALSE)/8,VLOOKUP(VLOOKUP($A290,csapatok!$A:$NN,FG$320,FALSE),'csapat-ranglista'!$A:$FP,FG$321,FALSE)/4),0)</f>
        <v>0</v>
      </c>
      <c r="FH290" s="223">
        <f>IFERROR(IF(RIGHT(VLOOKUP($A290,csapatok!$A:$NN,FH$320,FALSE),5)="Csere",VLOOKUP(LEFT(VLOOKUP($A290,csapatok!$A:$NN,FH$320,FALSE),LEN(VLOOKUP($A290,csapatok!$A:$NN,FH$320,FALSE))-6),'csapat-ranglista'!$A:$FP,FH$321,FALSE)/8,VLOOKUP(VLOOKUP($A290,csapatok!$A:$NN,FH$320,FALSE),'csapat-ranglista'!$A:$FP,FH$321,FALSE)/4),0)</f>
        <v>0</v>
      </c>
      <c r="FI290" s="223">
        <f>IFERROR(IF(RIGHT(VLOOKUP($A290,csapatok!$A:$NN,FI$320,FALSE),5)="Csere",VLOOKUP(LEFT(VLOOKUP($A290,csapatok!$A:$NN,FI$320,FALSE),LEN(VLOOKUP($A290,csapatok!$A:$NN,FI$320,FALSE))-6),'csapat-ranglista'!$A:$FP,FI$321,FALSE)/8,VLOOKUP(VLOOKUP($A290,csapatok!$A:$NN,FI$320,FALSE),'csapat-ranglista'!$A:$FP,FI$321,FALSE)/4),0)</f>
        <v>0</v>
      </c>
      <c r="FJ290" s="223">
        <f>IFERROR(IF(RIGHT(VLOOKUP($A290,csapatok!$A:$NN,FJ$320,FALSE),5)="Csere",VLOOKUP(LEFT(VLOOKUP($A290,csapatok!$A:$NN,FJ$320,FALSE),LEN(VLOOKUP($A290,csapatok!$A:$NN,FJ$320,FALSE))-6),'csapat-ranglista'!$A:$FP,FJ$321,FALSE)/8,VLOOKUP(VLOOKUP($A290,csapatok!$A:$NN,FJ$320,FALSE),'csapat-ranglista'!$A:$FP,FJ$321,FALSE)/4),0)</f>
        <v>0</v>
      </c>
      <c r="FK290" s="223">
        <f>IFERROR(IF(RIGHT(VLOOKUP($A290,csapatok!$A:$NN,FK$320,FALSE),5)="Csere",VLOOKUP(LEFT(VLOOKUP($A290,csapatok!$A:$NN,FK$320,FALSE),LEN(VLOOKUP($A290,csapatok!$A:$NN,FK$320,FALSE))-6),'csapat-ranglista'!$A:$FP,FK$321,FALSE)/8,VLOOKUP(VLOOKUP($A290,csapatok!$A:$NN,FK$320,FALSE),'csapat-ranglista'!$A:$FP,FK$321,FALSE)/4),0)</f>
        <v>0</v>
      </c>
      <c r="FL290" s="223">
        <f>IFERROR(IF(RIGHT(VLOOKUP($A290,csapatok!$A:$NN,FL$320,FALSE),5)="Csere",VLOOKUP(LEFT(VLOOKUP($A290,csapatok!$A:$NN,FL$320,FALSE),LEN(VLOOKUP($A290,csapatok!$A:$NN,FL$320,FALSE))-6),'csapat-ranglista'!$A:$FP,FL$321,FALSE)/8,VLOOKUP(VLOOKUP($A290,csapatok!$A:$NN,FL$320,FALSE),'csapat-ranglista'!$A:$FP,FL$321,FALSE)/4),0)</f>
        <v>0</v>
      </c>
      <c r="FM290" s="223">
        <f>IFERROR(IF(RIGHT(VLOOKUP($A290,csapatok!$A:$NN,FM$320,FALSE),5)="Csere",VLOOKUP(LEFT(VLOOKUP($A290,csapatok!$A:$NN,FM$320,FALSE),LEN(VLOOKUP($A290,csapatok!$A:$NN,FM$320,FALSE))-6),'csapat-ranglista'!$A:$FP,FM$321,FALSE)/8,VLOOKUP(VLOOKUP($A290,csapatok!$A:$NN,FM$320,FALSE),'csapat-ranglista'!$A:$FP,FM$321,FALSE)/4),0)</f>
        <v>0</v>
      </c>
      <c r="FN290" s="223">
        <f>IFERROR(IF(RIGHT(VLOOKUP($A290,csapatok!$A:$NN,FN$320,FALSE),5)="Csere",VLOOKUP(LEFT(VLOOKUP($A290,csapatok!$A:$NN,FN$320,FALSE),LEN(VLOOKUP($A290,csapatok!$A:$NN,FN$320,FALSE))-6),'csapat-ranglista'!$A:$FP,FN$321,FALSE)/8,VLOOKUP(VLOOKUP($A290,csapatok!$A:$NN,FN$320,FALSE),'csapat-ranglista'!$A:$FP,FN$321,FALSE)/4),0)</f>
        <v>0</v>
      </c>
      <c r="FO290" s="223">
        <f>IFERROR(IF(RIGHT(VLOOKUP($A290,csapatok!$A:$NN,FO$320,FALSE),5)="Csere",VLOOKUP(LEFT(VLOOKUP($A290,csapatok!$A:$NN,FO$320,FALSE),LEN(VLOOKUP($A290,csapatok!$A:$NN,FO$320,FALSE))-6),'csapat-ranglista'!$A:$FP,FO$321,FALSE)/8,VLOOKUP(VLOOKUP($A290,csapatok!$A:$NN,FO$320,FALSE),'csapat-ranglista'!$A:$FP,FO$321,FALSE)/4),0)</f>
        <v>0</v>
      </c>
      <c r="FP290" s="223">
        <f>IFERROR(IF(RIGHT(VLOOKUP($A290,csapatok!$A:$NN,FP$320,FALSE),5)="Csere",VLOOKUP(LEFT(VLOOKUP($A290,csapatok!$A:$NN,FP$320,FALSE),LEN(VLOOKUP($A290,csapatok!$A:$NN,FP$320,FALSE))-6),'csapat-ranglista'!$A:$FP,FP$321,FALSE)/8,VLOOKUP(VLOOKUP($A290,csapatok!$A:$NN,FP$320,FALSE),'csapat-ranglista'!$A:$FP,FP$321,FALSE)/4),0)</f>
        <v>0</v>
      </c>
      <c r="FQ290" s="223">
        <f>IFERROR(IF(RIGHT(VLOOKUP($A290,csapatok!$A:$NN,FQ$320,FALSE),5)="Csere",VLOOKUP(LEFT(VLOOKUP($A290,csapatok!$A:$NN,FQ$320,FALSE),LEN(VLOOKUP($A290,csapatok!$A:$NN,FQ$320,FALSE))-6),'csapat-ranglista'!$A:$FP,FQ$321,FALSE)/8,VLOOKUP(VLOOKUP($A290,csapatok!$A:$NN,FQ$320,FALSE),'csapat-ranglista'!$A:$FP,FQ$321,FALSE)/4),0)</f>
        <v>0</v>
      </c>
      <c r="FR290" s="223">
        <f>IFERROR(IF(RIGHT(VLOOKUP($A290,csapatok!$A:$NN,FR$320,FALSE),5)="Csere",VLOOKUP(LEFT(VLOOKUP($A290,csapatok!$A:$NN,FR$320,FALSE),LEN(VLOOKUP($A290,csapatok!$A:$NN,FR$320,FALSE))-6),'csapat-ranglista'!$A:$FP,FR$321,FALSE)/8,VLOOKUP(VLOOKUP($A290,csapatok!$A:$NN,FR$320,FALSE),'csapat-ranglista'!$A:$FP,FR$321,FALSE)/4),0)</f>
        <v>0</v>
      </c>
      <c r="FS290" s="223">
        <f>IFERROR(IF(RIGHT(VLOOKUP($A290,csapatok!$A:$NN,FS$320,FALSE),5)="Csere",VLOOKUP(LEFT(VLOOKUP($A290,csapatok!$A:$NN,FS$320,FALSE),LEN(VLOOKUP($A290,csapatok!$A:$NN,FS$320,FALSE))-6),'csapat-ranglista'!$A:$FP,FS$321,FALSE)/8,VLOOKUP(VLOOKUP($A290,csapatok!$A:$NN,FS$320,FALSE),'csapat-ranglista'!$A:$FP,FS$321,FALSE)/4),0)</f>
        <v>0</v>
      </c>
      <c r="FT290" s="223">
        <f>IFERROR(IF(RIGHT(VLOOKUP($A290,csapatok!$A:$NN,FT$320,FALSE),5)="Csere",VLOOKUP(LEFT(VLOOKUP($A290,csapatok!$A:$NN,FT$320,FALSE),LEN(VLOOKUP($A290,csapatok!$A:$NN,FT$320,FALSE))-6),'csapat-ranglista'!$A:$FP,FT$321,FALSE)/8,VLOOKUP(VLOOKUP($A290,csapatok!$A:$NN,FT$320,FALSE),'csapat-ranglista'!$A:$FP,FT$321,FALSE)/4),0)</f>
        <v>0</v>
      </c>
      <c r="FU290" s="223">
        <f>IFERROR(IF(RIGHT(VLOOKUP($A290,csapatok!$A:$NN,FU$320,FALSE),5)="Csere",VLOOKUP(LEFT(VLOOKUP($A290,csapatok!$A:$NN,FU$320,FALSE),LEN(VLOOKUP($A290,csapatok!$A:$NN,FU$320,FALSE))-6),'csapat-ranglista'!$A:$FP,FU$321,FALSE)/8,VLOOKUP(VLOOKUP($A290,csapatok!$A:$NN,FU$320,FALSE),'csapat-ranglista'!$A:$FP,FU$321,FALSE)/4),0)</f>
        <v>0</v>
      </c>
      <c r="FV290" s="223">
        <f>IFERROR(IF(RIGHT(VLOOKUP($A290,csapatok!$A:$NN,FV$320,FALSE),5)="Csere",VLOOKUP(LEFT(VLOOKUP($A290,csapatok!$A:$NN,FV$320,FALSE),LEN(VLOOKUP($A290,csapatok!$A:$NN,FV$320,FALSE))-6),'csapat-ranglista'!$A:$FP,FV$321,FALSE)/8,VLOOKUP(VLOOKUP($A290,csapatok!$A:$NN,FV$320,FALSE),'csapat-ranglista'!$A:$FP,FV$321,FALSE)/4),0)</f>
        <v>0</v>
      </c>
      <c r="FW290" s="223">
        <f>IFERROR(IF(RIGHT(VLOOKUP($A290,csapatok!$A:$NN,FW$320,FALSE),5)="Csere",VLOOKUP(LEFT(VLOOKUP($A290,csapatok!$A:$NN,FW$320,FALSE),LEN(VLOOKUP($A290,csapatok!$A:$NN,FW$320,FALSE))-6),'csapat-ranglista'!$A:$FP,FW$321,FALSE)/8,VLOOKUP(VLOOKUP($A290,csapatok!$A:$NN,FW$320,FALSE),'csapat-ranglista'!$A:$FP,FW$321,FALSE)/4),0)</f>
        <v>0</v>
      </c>
      <c r="FX290" s="223">
        <f>IFERROR(IF(RIGHT(VLOOKUP($A290,csapatok!$A:$NN,FX$320,FALSE),5)="Csere",VLOOKUP(LEFT(VLOOKUP($A290,csapatok!$A:$NN,FX$320,FALSE),LEN(VLOOKUP($A290,csapatok!$A:$NN,FX$320,FALSE))-6),'csapat-ranglista'!$A:$FP,FX$321,FALSE)/8,VLOOKUP(VLOOKUP($A290,csapatok!$A:$NN,FX$320,FALSE),'csapat-ranglista'!$A:$FP,FX$321,FALSE)/4),0)</f>
        <v>0</v>
      </c>
      <c r="FY290" s="223">
        <f>IFERROR(IF(RIGHT(VLOOKUP($A290,csapatok!$A:$NN,FY$320,FALSE),5)="Csere",VLOOKUP(LEFT(VLOOKUP($A290,csapatok!$A:$NN,FY$320,FALSE),LEN(VLOOKUP($A290,csapatok!$A:$NN,FY$320,FALSE))-6),'csapat-ranglista'!$A:$FP,FY$321,FALSE)/8,VLOOKUP(VLOOKUP($A290,csapatok!$A:$NN,FY$320,FALSE),'csapat-ranglista'!$A:$FP,FY$321,FALSE)/4),0)</f>
        <v>0</v>
      </c>
      <c r="FZ290" s="223">
        <f>IFERROR(IF(RIGHT(VLOOKUP($A290,csapatok!$A:$NN,FZ$320,FALSE),5)="Csere",VLOOKUP(LEFT(VLOOKUP($A290,csapatok!$A:$NN,FZ$320,FALSE),LEN(VLOOKUP($A290,csapatok!$A:$NN,FZ$320,FALSE))-6),'csapat-ranglista'!$A:$FP,FZ$321,FALSE)/8,VLOOKUP(VLOOKUP($A290,csapatok!$A:$NN,FZ$320,FALSE),'csapat-ranglista'!$A:$FP,FZ$321,FALSE)/4),0)</f>
        <v>0</v>
      </c>
      <c r="GA290" s="223">
        <f>IFERROR(IF(RIGHT(VLOOKUP($A290,csapatok!$A:$NN,GA$320,FALSE),5)="Csere",VLOOKUP(LEFT(VLOOKUP($A290,csapatok!$A:$NN,GA$320,FALSE),LEN(VLOOKUP($A290,csapatok!$A:$NN,GA$320,FALSE))-6),'csapat-ranglista'!$A:$FP,GA$321,FALSE)/8,VLOOKUP(VLOOKUP($A290,csapatok!$A:$NN,GA$320,FALSE),'csapat-ranglista'!$A:$FP,GA$321,FALSE)/4),0)</f>
        <v>0</v>
      </c>
      <c r="GB290" s="223">
        <f>IFERROR(IF(RIGHT(VLOOKUP($A290,csapatok!$A:$NN,GB$320,FALSE),5)="Csere",VLOOKUP(LEFT(VLOOKUP($A290,csapatok!$A:$NN,GB$320,FALSE),LEN(VLOOKUP($A290,csapatok!$A:$NN,GB$320,FALSE))-6),'csapat-ranglista'!$A:$FP,GB$321,FALSE)/8,VLOOKUP(VLOOKUP($A290,csapatok!$A:$NN,GB$320,FALSE),'csapat-ranglista'!$A:$FP,GB$321,FALSE)/4),0)</f>
        <v>0</v>
      </c>
      <c r="GC290" s="223">
        <f>IFERROR(IF(RIGHT(VLOOKUP($A290,csapatok!$A:$NN,GC$320,FALSE),5)="Csere",VLOOKUP(LEFT(VLOOKUP($A290,csapatok!$A:$NN,GC$320,FALSE),LEN(VLOOKUP($A290,csapatok!$A:$NN,GC$320,FALSE))-6),'csapat-ranglista'!$A:$FP,GC$321,FALSE)/8,VLOOKUP(VLOOKUP($A290,csapatok!$A:$NN,GC$320,FALSE),'csapat-ranglista'!$A:$FP,GC$321,FALSE)/4),0)</f>
        <v>0</v>
      </c>
      <c r="GD290" s="247">
        <f>SUM(EQ290:GC290)</f>
        <v>0</v>
      </c>
    </row>
    <row r="291" spans="1:186">
      <c r="A291" s="1" t="s">
        <v>1404</v>
      </c>
      <c r="B291" s="131">
        <v>30124</v>
      </c>
      <c r="C291" s="131" t="str">
        <f>IF(B291=0,"",IF(B291&lt;$C$1,"felnőtt","ifi"))</f>
        <v>felnőtt</v>
      </c>
      <c r="D291" s="32" t="s">
        <v>9</v>
      </c>
      <c r="E291" s="45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223"/>
      <c r="AU291" s="223"/>
      <c r="AV291" s="223"/>
      <c r="AW291" s="223"/>
      <c r="AX291" s="223"/>
      <c r="AY291" s="223"/>
      <c r="AZ291" s="223"/>
      <c r="BA291" s="223"/>
      <c r="BB291" s="223"/>
      <c r="BC291" s="224"/>
      <c r="BD291" s="224"/>
      <c r="BE291" s="223">
        <f>IFERROR(IF(RIGHT(VLOOKUP($A291,csapatok!$A:$NN,BE$320,FALSE),5)="Csere",VLOOKUP(LEFT(VLOOKUP($A291,csapatok!$A:$NN,BE$320,FALSE),LEN(VLOOKUP($A291,csapatok!$A:$NN,BE$320,FALSE))-6),'csapat-ranglista'!$A:$FP,BE$321,FALSE)/8,VLOOKUP(VLOOKUP($A291,csapatok!$A:$NN,BE$320,FALSE),'csapat-ranglista'!$A:$FP,BE$321,FALSE)/4),0)</f>
        <v>0</v>
      </c>
      <c r="BF291" s="223">
        <f>IFERROR(IF(RIGHT(VLOOKUP($A291,csapatok!$A:$NN,BF$320,FALSE),5)="Csere",VLOOKUP(LEFT(VLOOKUP($A291,csapatok!$A:$NN,BF$320,FALSE),LEN(VLOOKUP($A291,csapatok!$A:$NN,BF$320,FALSE))-6),'csapat-ranglista'!$A:$FP,BF$321,FALSE)/8,VLOOKUP(VLOOKUP($A291,csapatok!$A:$NN,BF$320,FALSE),'csapat-ranglista'!$A:$FP,BF$321,FALSE)/4),0)</f>
        <v>0</v>
      </c>
      <c r="BG291" s="223">
        <f>IFERROR(IF(RIGHT(VLOOKUP($A291,csapatok!$A:$NN,BG$320,FALSE),5)="Csere",VLOOKUP(LEFT(VLOOKUP($A291,csapatok!$A:$NN,BG$320,FALSE),LEN(VLOOKUP($A291,csapatok!$A:$NN,BG$320,FALSE))-6),'csapat-ranglista'!$A:$FP,BG$321,FALSE)/8,VLOOKUP(VLOOKUP($A291,csapatok!$A:$NN,BG$320,FALSE),'csapat-ranglista'!$A:$FP,BG$321,FALSE)/4),0)</f>
        <v>0</v>
      </c>
      <c r="BH291" s="223">
        <f>IFERROR(IF(RIGHT(VLOOKUP($A291,csapatok!$A:$NN,BH$320,FALSE),5)="Csere",VLOOKUP(LEFT(VLOOKUP($A291,csapatok!$A:$NN,BH$320,FALSE),LEN(VLOOKUP($A291,csapatok!$A:$NN,BH$320,FALSE))-6),'csapat-ranglista'!$A:$FP,BH$321,FALSE)/8,VLOOKUP(VLOOKUP($A291,csapatok!$A:$NN,BH$320,FALSE),'csapat-ranglista'!$A:$FP,BH$321,FALSE)/4),0)</f>
        <v>0</v>
      </c>
      <c r="BI291" s="223">
        <f>IFERROR(IF(RIGHT(VLOOKUP($A291,csapatok!$A:$NN,BI$320,FALSE),5)="Csere",VLOOKUP(LEFT(VLOOKUP($A291,csapatok!$A:$NN,BI$320,FALSE),LEN(VLOOKUP($A291,csapatok!$A:$NN,BI$320,FALSE))-6),'csapat-ranglista'!$A:$FP,BI$321,FALSE)/8,VLOOKUP(VLOOKUP($A291,csapatok!$A:$NN,BI$320,FALSE),'csapat-ranglista'!$A:$FP,BI$321,FALSE)/4),0)</f>
        <v>0</v>
      </c>
      <c r="BJ291" s="223">
        <f>IFERROR(IF(RIGHT(VLOOKUP($A291,csapatok!$A:$NN,BJ$320,FALSE),5)="Csere",VLOOKUP(LEFT(VLOOKUP($A291,csapatok!$A:$NN,BJ$320,FALSE),LEN(VLOOKUP($A291,csapatok!$A:$NN,BJ$320,FALSE))-6),'csapat-ranglista'!$A:$FP,BJ$321,FALSE)/8,VLOOKUP(VLOOKUP($A291,csapatok!$A:$NN,BJ$320,FALSE),'csapat-ranglista'!$A:$FP,BJ$321,FALSE)/4),0)</f>
        <v>0</v>
      </c>
      <c r="BK291" s="223">
        <f>IFERROR(IF(RIGHT(VLOOKUP($A291,csapatok!$A:$NN,BK$320,FALSE),5)="Csere",VLOOKUP(LEFT(VLOOKUP($A291,csapatok!$A:$NN,BK$320,FALSE),LEN(VLOOKUP($A291,csapatok!$A:$NN,BK$320,FALSE))-6),'csapat-ranglista'!$A:$FP,BK$321,FALSE)/8,VLOOKUP(VLOOKUP($A291,csapatok!$A:$NN,BK$320,FALSE),'csapat-ranglista'!$A:$FP,BK$321,FALSE)/4),0)</f>
        <v>0</v>
      </c>
      <c r="BL291" s="223">
        <f>IFERROR(IF(RIGHT(VLOOKUP($A291,csapatok!$A:$NN,BL$320,FALSE),5)="Csere",VLOOKUP(LEFT(VLOOKUP($A291,csapatok!$A:$NN,BL$320,FALSE),LEN(VLOOKUP($A291,csapatok!$A:$NN,BL$320,FALSE))-6),'csapat-ranglista'!$A:$FP,BL$321,FALSE)/8,VLOOKUP(VLOOKUP($A291,csapatok!$A:$NN,BL$320,FALSE),'csapat-ranglista'!$A:$FP,BL$321,FALSE)/4),0)</f>
        <v>0</v>
      </c>
      <c r="BM291" s="223">
        <f>IFERROR(IF(RIGHT(VLOOKUP($A291,csapatok!$A:$NN,BM$320,FALSE),5)="Csere",VLOOKUP(LEFT(VLOOKUP($A291,csapatok!$A:$NN,BM$320,FALSE),LEN(VLOOKUP($A291,csapatok!$A:$NN,BM$320,FALSE))-6),'csapat-ranglista'!$A:$FP,BM$321,FALSE)/8,VLOOKUP(VLOOKUP($A291,csapatok!$A:$NN,BM$320,FALSE),'csapat-ranglista'!$A:$FP,BM$321,FALSE)/4),0)</f>
        <v>0</v>
      </c>
      <c r="BN291" s="223">
        <f>IFERROR(IF(RIGHT(VLOOKUP($A291,csapatok!$A:$NN,BN$320,FALSE),5)="Csere",VLOOKUP(LEFT(VLOOKUP($A291,csapatok!$A:$NN,BN$320,FALSE),LEN(VLOOKUP($A291,csapatok!$A:$NN,BN$320,FALSE))-6),'csapat-ranglista'!$A:$FP,BN$321,FALSE)/8,VLOOKUP(VLOOKUP($A291,csapatok!$A:$NN,BN$320,FALSE),'csapat-ranglista'!$A:$FP,BN$321,FALSE)/4),0)</f>
        <v>0</v>
      </c>
      <c r="BO291" s="223">
        <f>IFERROR(IF(RIGHT(VLOOKUP($A291,csapatok!$A:$NN,BO$320,FALSE),5)="Csere",VLOOKUP(LEFT(VLOOKUP($A291,csapatok!$A:$NN,BO$320,FALSE),LEN(VLOOKUP($A291,csapatok!$A:$NN,BO$320,FALSE))-6),'csapat-ranglista'!$A:$FP,BO$321,FALSE)/8,VLOOKUP(VLOOKUP($A291,csapatok!$A:$NN,BO$320,FALSE),'csapat-ranglista'!$A:$FP,BO$321,FALSE)/4),0)</f>
        <v>0</v>
      </c>
      <c r="BP291" s="223">
        <f>IFERROR(IF(RIGHT(VLOOKUP($A291,csapatok!$A:$NN,BP$320,FALSE),5)="Csere",VLOOKUP(LEFT(VLOOKUP($A291,csapatok!$A:$NN,BP$320,FALSE),LEN(VLOOKUP($A291,csapatok!$A:$NN,BP$320,FALSE))-6),'csapat-ranglista'!$A:$FP,BP$321,FALSE)/8,VLOOKUP(VLOOKUP($A291,csapatok!$A:$NN,BP$320,FALSE),'csapat-ranglista'!$A:$FP,BP$321,FALSE)/4),0)</f>
        <v>0</v>
      </c>
      <c r="BQ291" s="223">
        <f>IFERROR(IF(RIGHT(VLOOKUP($A291,csapatok!$A:$NN,BQ$320,FALSE),5)="Csere",VLOOKUP(LEFT(VLOOKUP($A291,csapatok!$A:$NN,BQ$320,FALSE),LEN(VLOOKUP($A291,csapatok!$A:$NN,BQ$320,FALSE))-6),'csapat-ranglista'!$A:$FP,BQ$321,FALSE)/8,VLOOKUP(VLOOKUP($A291,csapatok!$A:$NN,BQ$320,FALSE),'csapat-ranglista'!$A:$FP,BQ$321,FALSE)/4),0)</f>
        <v>0</v>
      </c>
      <c r="BR291" s="223">
        <f>IFERROR(IF(RIGHT(VLOOKUP($A291,csapatok!$A:$NN,BR$320,FALSE),5)="Csere",VLOOKUP(LEFT(VLOOKUP($A291,csapatok!$A:$NN,BR$320,FALSE),LEN(VLOOKUP($A291,csapatok!$A:$NN,BR$320,FALSE))-6),'csapat-ranglista'!$A:$FP,BR$321,FALSE)/8,VLOOKUP(VLOOKUP($A291,csapatok!$A:$NN,BR$320,FALSE),'csapat-ranglista'!$A:$FP,BR$321,FALSE)/4),0)</f>
        <v>0</v>
      </c>
      <c r="BS291" s="223">
        <f>IFERROR(IF(RIGHT(VLOOKUP($A291,csapatok!$A:$NN,BS$320,FALSE),5)="Csere",VLOOKUP(LEFT(VLOOKUP($A291,csapatok!$A:$NN,BS$320,FALSE),LEN(VLOOKUP($A291,csapatok!$A:$NN,BS$320,FALSE))-6),'csapat-ranglista'!$A:$FP,BS$321,FALSE)/8,VLOOKUP(VLOOKUP($A291,csapatok!$A:$NN,BS$320,FALSE),'csapat-ranglista'!$A:$FP,BS$321,FALSE)/4),0)</f>
        <v>0</v>
      </c>
      <c r="BT291" s="223">
        <f>IFERROR(IF(RIGHT(VLOOKUP($A291,csapatok!$A:$NN,BT$320,FALSE),5)="Csere",VLOOKUP(LEFT(VLOOKUP($A291,csapatok!$A:$NN,BT$320,FALSE),LEN(VLOOKUP($A291,csapatok!$A:$NN,BT$320,FALSE))-6),'csapat-ranglista'!$A:$FP,BT$321,FALSE)/8,VLOOKUP(VLOOKUP($A291,csapatok!$A:$NN,BT$320,FALSE),'csapat-ranglista'!$A:$FP,BT$321,FALSE)/4),0)</f>
        <v>0</v>
      </c>
      <c r="BU291" s="223">
        <f>IFERROR(IF(RIGHT(VLOOKUP($A291,csapatok!$A:$NN,BU$320,FALSE),5)="Csere",VLOOKUP(LEFT(VLOOKUP($A291,csapatok!$A:$NN,BU$320,FALSE),LEN(VLOOKUP($A291,csapatok!$A:$NN,BU$320,FALSE))-6),'csapat-ranglista'!$A:$FP,BU$321,FALSE)/8,VLOOKUP(VLOOKUP($A291,csapatok!$A:$NN,BU$320,FALSE),'csapat-ranglista'!$A:$FP,BU$321,FALSE)/4),0)</f>
        <v>0</v>
      </c>
      <c r="BV291" s="223">
        <f>IFERROR(IF(RIGHT(VLOOKUP($A291,csapatok!$A:$NN,BV$320,FALSE),5)="Csere",VLOOKUP(LEFT(VLOOKUP($A291,csapatok!$A:$NN,BV$320,FALSE),LEN(VLOOKUP($A291,csapatok!$A:$NN,BV$320,FALSE))-6),'csapat-ranglista'!$A:$FP,BV$321,FALSE)/8,VLOOKUP(VLOOKUP($A291,csapatok!$A:$NN,BV$320,FALSE),'csapat-ranglista'!$A:$FP,BV$321,FALSE)/4),0)</f>
        <v>0</v>
      </c>
      <c r="BW291" s="223">
        <f>IFERROR(IF(RIGHT(VLOOKUP($A291,csapatok!$A:$NN,BW$320,FALSE),5)="Csere",VLOOKUP(LEFT(VLOOKUP($A291,csapatok!$A:$NN,BW$320,FALSE),LEN(VLOOKUP($A291,csapatok!$A:$NN,BW$320,FALSE))-6),'csapat-ranglista'!$A:$FP,BW$321,FALSE)/8,VLOOKUP(VLOOKUP($A291,csapatok!$A:$NN,BW$320,FALSE),'csapat-ranglista'!$A:$FP,BW$321,FALSE)/4),0)</f>
        <v>0</v>
      </c>
      <c r="BX291" s="223">
        <f>IFERROR(IF(RIGHT(VLOOKUP($A291,csapatok!$A:$NN,BX$320,FALSE),5)="Csere",VLOOKUP(LEFT(VLOOKUP($A291,csapatok!$A:$NN,BX$320,FALSE),LEN(VLOOKUP($A291,csapatok!$A:$NN,BX$320,FALSE))-6),'csapat-ranglista'!$A:$FP,BX$321,FALSE)/8,VLOOKUP(VLOOKUP($A291,csapatok!$A:$NN,BX$320,FALSE),'csapat-ranglista'!$A:$FP,BX$321,FALSE)/4),0)</f>
        <v>0</v>
      </c>
      <c r="BY291" s="223">
        <f>IFERROR(IF(RIGHT(VLOOKUP($A291,csapatok!$A:$NN,BY$320,FALSE),5)="Csere",VLOOKUP(LEFT(VLOOKUP($A291,csapatok!$A:$NN,BY$320,FALSE),LEN(VLOOKUP($A291,csapatok!$A:$NN,BY$320,FALSE))-6),'csapat-ranglista'!$A:$FP,BY$321,FALSE)/8,VLOOKUP(VLOOKUP($A291,csapatok!$A:$NN,BY$320,FALSE),'csapat-ranglista'!$A:$FP,BY$321,FALSE)/4),0)</f>
        <v>0</v>
      </c>
      <c r="BZ291" s="223">
        <f>IFERROR(IF(RIGHT(VLOOKUP($A291,csapatok!$A:$NN,BZ$320,FALSE),5)="Csere",VLOOKUP(LEFT(VLOOKUP($A291,csapatok!$A:$NN,BZ$320,FALSE),LEN(VLOOKUP($A291,csapatok!$A:$NN,BZ$320,FALSE))-6),'csapat-ranglista'!$A:$FP,BZ$321,FALSE)/8,VLOOKUP(VLOOKUP($A291,csapatok!$A:$NN,BZ$320,FALSE),'csapat-ranglista'!$A:$FP,BZ$321,FALSE)/4),0)</f>
        <v>0</v>
      </c>
      <c r="CA291" s="223">
        <f>IFERROR(IF(RIGHT(VLOOKUP($A291,csapatok!$A:$NN,CA$320,FALSE),5)="Csere",VLOOKUP(LEFT(VLOOKUP($A291,csapatok!$A:$NN,CA$320,FALSE),LEN(VLOOKUP($A291,csapatok!$A:$NN,CA$320,FALSE))-6),'csapat-ranglista'!$A:$FP,CA$321,FALSE)/8,VLOOKUP(VLOOKUP($A291,csapatok!$A:$NN,CA$320,FALSE),'csapat-ranglista'!$A:$FP,CA$321,FALSE)/4),0)</f>
        <v>0</v>
      </c>
      <c r="CB291" s="223">
        <f>IFERROR(IF(RIGHT(VLOOKUP($A291,csapatok!$A:$NN,CB$320,FALSE),5)="Csere",VLOOKUP(LEFT(VLOOKUP($A291,csapatok!$A:$NN,CB$320,FALSE),LEN(VLOOKUP($A291,csapatok!$A:$NN,CB$320,FALSE))-6),'csapat-ranglista'!$A:$FP,CB$321,FALSE)/8,VLOOKUP(VLOOKUP($A291,csapatok!$A:$NN,CB$320,FALSE),'csapat-ranglista'!$A:$FP,CB$321,FALSE)/4),0)</f>
        <v>0</v>
      </c>
      <c r="CC291" s="223">
        <f>IFERROR(IF(RIGHT(VLOOKUP($A291,csapatok!$A:$NN,CC$320,FALSE),5)="Csere",VLOOKUP(LEFT(VLOOKUP($A291,csapatok!$A:$NN,CC$320,FALSE),LEN(VLOOKUP($A291,csapatok!$A:$NN,CC$320,FALSE))-6),'csapat-ranglista'!$A:$FP,CC$321,FALSE)/8,VLOOKUP(VLOOKUP($A291,csapatok!$A:$NN,CC$320,FALSE),'csapat-ranglista'!$A:$FP,CC$321,FALSE)/4),0)</f>
        <v>0</v>
      </c>
      <c r="CD291" s="223">
        <f>IFERROR(IF(RIGHT(VLOOKUP($A291,csapatok!$A:$NN,CD$320,FALSE),5)="Csere",VLOOKUP(LEFT(VLOOKUP($A291,csapatok!$A:$NN,CD$320,FALSE),LEN(VLOOKUP($A291,csapatok!$A:$NN,CD$320,FALSE))-6),'csapat-ranglista'!$A:$FP,CD$321,FALSE)/8,VLOOKUP(VLOOKUP($A291,csapatok!$A:$NN,CD$320,FALSE),'csapat-ranglista'!$A:$FP,CD$321,FALSE)/4),0)</f>
        <v>0</v>
      </c>
      <c r="CE291" s="223">
        <f>IFERROR(IF(RIGHT(VLOOKUP($A291,csapatok!$A:$NN,CE$320,FALSE),5)="Csere",VLOOKUP(LEFT(VLOOKUP($A291,csapatok!$A:$NN,CE$320,FALSE),LEN(VLOOKUP($A291,csapatok!$A:$NN,CE$320,FALSE))-6),'csapat-ranglista'!$A:$FP,CE$321,FALSE)/8,VLOOKUP(VLOOKUP($A291,csapatok!$A:$NN,CE$320,FALSE),'csapat-ranglista'!$A:$FP,CE$321,FALSE)/4),0)</f>
        <v>0</v>
      </c>
      <c r="CF291" s="223">
        <f>IFERROR(IF(RIGHT(VLOOKUP($A291,csapatok!$A:$NN,CF$320,FALSE),5)="Csere",VLOOKUP(LEFT(VLOOKUP($A291,csapatok!$A:$NN,CF$320,FALSE),LEN(VLOOKUP($A291,csapatok!$A:$NN,CF$320,FALSE))-6),'csapat-ranglista'!$A:$FP,CF$321,FALSE)/8,VLOOKUP(VLOOKUP($A291,csapatok!$A:$NN,CF$320,FALSE),'csapat-ranglista'!$A:$FP,CF$321,FALSE)/4),0)</f>
        <v>0</v>
      </c>
      <c r="CG291" s="223">
        <f>IFERROR(IF(RIGHT(VLOOKUP($A291,csapatok!$A:$NN,CG$320,FALSE),5)="Csere",VLOOKUP(LEFT(VLOOKUP($A291,csapatok!$A:$NN,CG$320,FALSE),LEN(VLOOKUP($A291,csapatok!$A:$NN,CG$320,FALSE))-6),'csapat-ranglista'!$A:$FP,CG$321,FALSE)/8,VLOOKUP(VLOOKUP($A291,csapatok!$A:$NN,CG$320,FALSE),'csapat-ranglista'!$A:$FP,CG$321,FALSE)/4),0)</f>
        <v>0</v>
      </c>
      <c r="CH291" s="223">
        <f>IFERROR(IF(RIGHT(VLOOKUP($A291,csapatok!$A:$NN,CH$320,FALSE),5)="Csere",VLOOKUP(LEFT(VLOOKUP($A291,csapatok!$A:$NN,CH$320,FALSE),LEN(VLOOKUP($A291,csapatok!$A:$NN,CH$320,FALSE))-6),'csapat-ranglista'!$A:$FP,CH$321,FALSE)/8,VLOOKUP(VLOOKUP($A291,csapatok!$A:$NN,CH$320,FALSE),'csapat-ranglista'!$A:$FP,CH$321,FALSE)/4),0)</f>
        <v>0</v>
      </c>
      <c r="CI291" s="223">
        <f>IFERROR(IF(RIGHT(VLOOKUP($A291,csapatok!$A:$NN,CI$320,FALSE),5)="Csere",VLOOKUP(LEFT(VLOOKUP($A291,csapatok!$A:$NN,CI$320,FALSE),LEN(VLOOKUP($A291,csapatok!$A:$NN,CI$320,FALSE))-6),'csapat-ranglista'!$A:$FP,CI$321,FALSE)/8,VLOOKUP(VLOOKUP($A291,csapatok!$A:$NN,CI$320,FALSE),'csapat-ranglista'!$A:$FP,CI$321,FALSE)/4),0)</f>
        <v>0</v>
      </c>
      <c r="CJ291" s="224">
        <f>versenyek!$IQ$11*IFERROR(VLOOKUP(VLOOKUP($A291,versenyek!IP:IR,3,FALSE),szabalyok!$A$16:$B$23,2,FALSE)/4,0)</f>
        <v>0</v>
      </c>
      <c r="CK291" s="224">
        <f>versenyek!$IT$11*IFERROR(VLOOKUP(VLOOKUP($A291,versenyek!IS:IU,3,FALSE),szabalyok!$A$16:$B$23,2,FALSE)/4,0)</f>
        <v>0</v>
      </c>
      <c r="CL291" s="223">
        <f>IFERROR(IF(RIGHT(VLOOKUP($A291,csapatok!$A:$NN,CL$320,FALSE),5)="Csere",VLOOKUP(LEFT(VLOOKUP($A291,csapatok!$A:$NN,CL$320,FALSE),LEN(VLOOKUP($A291,csapatok!$A:$NN,CL$320,FALSE))-6),'csapat-ranglista'!$A:$FP,CL$321,FALSE)/8,VLOOKUP(VLOOKUP($A291,csapatok!$A:$NN,CL$320,FALSE),'csapat-ranglista'!$A:$FP,CL$321,FALSE)/4),0)</f>
        <v>0</v>
      </c>
      <c r="CM291" s="223">
        <f>IFERROR(IF(RIGHT(VLOOKUP($A291,csapatok!$A:$NN,CM$320,FALSE),5)="Csere",VLOOKUP(LEFT(VLOOKUP($A291,csapatok!$A:$NN,CM$320,FALSE),LEN(VLOOKUP($A291,csapatok!$A:$NN,CM$320,FALSE))-6),'csapat-ranglista'!$A:$FP,CM$321,FALSE)/8,VLOOKUP(VLOOKUP($A291,csapatok!$A:$NN,CM$320,FALSE),'csapat-ranglista'!$A:$FP,CM$321,FALSE)/4),0)</f>
        <v>0</v>
      </c>
      <c r="CN291" s="223">
        <f>IFERROR(IF(RIGHT(VLOOKUP($A291,csapatok!$A:$NN,CN$320,FALSE),5)="Csere",VLOOKUP(LEFT(VLOOKUP($A291,csapatok!$A:$NN,CN$320,FALSE),LEN(VLOOKUP($A291,csapatok!$A:$NN,CN$320,FALSE))-6),'csapat-ranglista'!$A:$FP,CN$321,FALSE)/8,VLOOKUP(VLOOKUP($A291,csapatok!$A:$NN,CN$320,FALSE),'csapat-ranglista'!$A:$FP,CN$321,FALSE)/4),0)</f>
        <v>0</v>
      </c>
      <c r="CO291" s="223">
        <f>IFERROR(IF(RIGHT(VLOOKUP($A291,csapatok!$A:$NN,CO$320,FALSE),5)="Csere",VLOOKUP(LEFT(VLOOKUP($A291,csapatok!$A:$NN,CO$320,FALSE),LEN(VLOOKUP($A291,csapatok!$A:$NN,CO$320,FALSE))-6),'csapat-ranglista'!$A:$FP,CO$321,FALSE)/8,VLOOKUP(VLOOKUP($A291,csapatok!$A:$NN,CO$320,FALSE),'csapat-ranglista'!$A:$FP,CO$321,FALSE)/4),0)</f>
        <v>0</v>
      </c>
      <c r="CP291" s="223">
        <f>IFERROR(IF(RIGHT(VLOOKUP($A291,csapatok!$A:$NN,CP$320,FALSE),5)="Csere",VLOOKUP(LEFT(VLOOKUP($A291,csapatok!$A:$NN,CP$320,FALSE),LEN(VLOOKUP($A291,csapatok!$A:$NN,CP$320,FALSE))-6),'csapat-ranglista'!$A:$FP,CP$321,FALSE)/8,VLOOKUP(VLOOKUP($A291,csapatok!$A:$NN,CP$320,FALSE),'csapat-ranglista'!$A:$FP,CP$321,FALSE)/4),0)</f>
        <v>0</v>
      </c>
      <c r="CQ291" s="223">
        <f>IFERROR(IF(RIGHT(VLOOKUP($A291,csapatok!$A:$NN,CQ$320,FALSE),5)="Csere",VLOOKUP(LEFT(VLOOKUP($A291,csapatok!$A:$NN,CQ$320,FALSE),LEN(VLOOKUP($A291,csapatok!$A:$NN,CQ$320,FALSE))-6),'csapat-ranglista'!$A:$FP,CQ$321,FALSE)/8,VLOOKUP(VLOOKUP($A291,csapatok!$A:$NN,CQ$320,FALSE),'csapat-ranglista'!$A:$FP,CQ$321,FALSE)/4),0)</f>
        <v>0</v>
      </c>
      <c r="CR291" s="223">
        <f>IFERROR(IF(RIGHT(VLOOKUP($A291,csapatok!$A:$NN,CR$320,FALSE),5)="Csere",VLOOKUP(LEFT(VLOOKUP($A291,csapatok!$A:$NN,CR$320,FALSE),LEN(VLOOKUP($A291,csapatok!$A:$NN,CR$320,FALSE))-6),'csapat-ranglista'!$A:$FP,CR$321,FALSE)/8,VLOOKUP(VLOOKUP($A291,csapatok!$A:$NN,CR$320,FALSE),'csapat-ranglista'!$A:$FP,CR$321,FALSE)/4),0)</f>
        <v>0</v>
      </c>
      <c r="CS291" s="223">
        <f>IFERROR(IF(RIGHT(VLOOKUP($A291,csapatok!$A:$NN,CS$320,FALSE),5)="Csere",VLOOKUP(LEFT(VLOOKUP($A291,csapatok!$A:$NN,CS$320,FALSE),LEN(VLOOKUP($A291,csapatok!$A:$NN,CS$320,FALSE))-6),'csapat-ranglista'!$A:$FP,CS$321,FALSE)/8,VLOOKUP(VLOOKUP($A291,csapatok!$A:$NN,CS$320,FALSE),'csapat-ranglista'!$A:$FP,CS$321,FALSE)/4),0)</f>
        <v>0</v>
      </c>
      <c r="CT291" s="223">
        <f>IFERROR(IF(RIGHT(VLOOKUP($A291,csapatok!$A:$NN,CT$320,FALSE),5)="Csere",VLOOKUP(LEFT(VLOOKUP($A291,csapatok!$A:$NN,CT$320,FALSE),LEN(VLOOKUP($A291,csapatok!$A:$NN,CT$320,FALSE))-6),'csapat-ranglista'!$A:$FP,CT$321,FALSE)/8,VLOOKUP(VLOOKUP($A291,csapatok!$A:$NN,CT$320,FALSE),'csapat-ranglista'!$A:$FP,CT$321,FALSE)/4),0)</f>
        <v>0</v>
      </c>
      <c r="CU291" s="223">
        <f>IFERROR(IF(RIGHT(VLOOKUP($A291,csapatok!$A:$NN,CU$320,FALSE),5)="Csere",VLOOKUP(LEFT(VLOOKUP($A291,csapatok!$A:$NN,CU$320,FALSE),LEN(VLOOKUP($A291,csapatok!$A:$NN,CU$320,FALSE))-6),'csapat-ranglista'!$A:$FP,CU$321,FALSE)/8,VLOOKUP(VLOOKUP($A291,csapatok!$A:$NN,CU$320,FALSE),'csapat-ranglista'!$A:$FP,CU$321,FALSE)/4),0)</f>
        <v>0</v>
      </c>
      <c r="CV291" s="223">
        <f>IFERROR(IF(RIGHT(VLOOKUP($A291,csapatok!$A:$NN,CV$320,FALSE),5)="Csere",VLOOKUP(LEFT(VLOOKUP($A291,csapatok!$A:$NN,CV$320,FALSE),LEN(VLOOKUP($A291,csapatok!$A:$NN,CV$320,FALSE))-6),'csapat-ranglista'!$A:$FP,CV$321,FALSE)/8,VLOOKUP(VLOOKUP($A291,csapatok!$A:$NN,CV$320,FALSE),'csapat-ranglista'!$A:$FP,CV$321,FALSE)/4),0)</f>
        <v>0</v>
      </c>
      <c r="CW291" s="223">
        <f>IFERROR(IF(RIGHT(VLOOKUP($A291,csapatok!$A:$NN,CW$320,FALSE),5)="Csere",VLOOKUP(LEFT(VLOOKUP($A291,csapatok!$A:$NN,CW$320,FALSE),LEN(VLOOKUP($A291,csapatok!$A:$NN,CW$320,FALSE))-6),'csapat-ranglista'!$A:$FP,CW$321,FALSE)/8,VLOOKUP(VLOOKUP($A291,csapatok!$A:$NN,CW$320,FALSE),'csapat-ranglista'!$A:$FP,CW$321,FALSE)/4),0)</f>
        <v>0</v>
      </c>
      <c r="CX291" s="223">
        <f>IFERROR(IF(RIGHT(VLOOKUP($A291,csapatok!$A:$NN,CX$320,FALSE),5)="Csere",VLOOKUP(LEFT(VLOOKUP($A291,csapatok!$A:$NN,CX$320,FALSE),LEN(VLOOKUP($A291,csapatok!$A:$NN,CX$320,FALSE))-6),'csapat-ranglista'!$A:$FP,CX$321,FALSE)/8,VLOOKUP(VLOOKUP($A291,csapatok!$A:$NN,CX$320,FALSE),'csapat-ranglista'!$A:$FP,CX$321,FALSE)/4),0)</f>
        <v>0</v>
      </c>
      <c r="CY291" s="223">
        <f>IFERROR(IF(RIGHT(VLOOKUP($A291,csapatok!$A:$NN,CY$320,FALSE),5)="Csere",VLOOKUP(LEFT(VLOOKUP($A291,csapatok!$A:$NN,CY$320,FALSE),LEN(VLOOKUP($A291,csapatok!$A:$NN,CY$320,FALSE))-6),'csapat-ranglista'!$A:$FP,CY$321,FALSE)/8,VLOOKUP(VLOOKUP($A291,csapatok!$A:$NN,CY$320,FALSE),'csapat-ranglista'!$A:$FP,CY$321,FALSE)/4),0)</f>
        <v>0</v>
      </c>
      <c r="CZ291" s="223">
        <f>IFERROR(IF(RIGHT(VLOOKUP($A291,csapatok!$A:$NN,CZ$320,FALSE),5)="Csere",VLOOKUP(LEFT(VLOOKUP($A291,csapatok!$A:$NN,CZ$320,FALSE),LEN(VLOOKUP($A291,csapatok!$A:$NN,CZ$320,FALSE))-6),'csapat-ranglista'!$A:$FP,CZ$321,FALSE)/8,VLOOKUP(VLOOKUP($A291,csapatok!$A:$NN,CZ$320,FALSE),'csapat-ranglista'!$A:$FP,CZ$321,FALSE)/4),0)</f>
        <v>0</v>
      </c>
      <c r="DA291" s="223">
        <f>IFERROR(IF(RIGHT(VLOOKUP($A291,csapatok!$A:$NN,DA$320,FALSE),5)="Csere",VLOOKUP(LEFT(VLOOKUP($A291,csapatok!$A:$NN,DA$320,FALSE),LEN(VLOOKUP($A291,csapatok!$A:$NN,DA$320,FALSE))-6),'csapat-ranglista'!$A:$FP,DA$321,FALSE)/8,VLOOKUP(VLOOKUP($A291,csapatok!$A:$NN,DA$320,FALSE),'csapat-ranglista'!$A:$FP,DA$321,FALSE)/4),0)</f>
        <v>0</v>
      </c>
      <c r="DB291" s="223">
        <f>IFERROR(IF(RIGHT(VLOOKUP($A291,csapatok!$A:$NN,DB$320,FALSE),5)="Csere",VLOOKUP(LEFT(VLOOKUP($A291,csapatok!$A:$NN,DB$320,FALSE),LEN(VLOOKUP($A291,csapatok!$A:$NN,DB$320,FALSE))-6),'csapat-ranglista'!$A:$FP,DB$321,FALSE)/8,VLOOKUP(VLOOKUP($A291,csapatok!$A:$NN,DB$320,FALSE),'csapat-ranglista'!$A:$FP,DB$321,FALSE)/4),0)</f>
        <v>0</v>
      </c>
      <c r="DC291" s="223">
        <f>IFERROR(IF(RIGHT(VLOOKUP($A291,csapatok!$A:$NN,DC$320,FALSE),5)="Csere",VLOOKUP(LEFT(VLOOKUP($A291,csapatok!$A:$NN,DC$320,FALSE),LEN(VLOOKUP($A291,csapatok!$A:$NN,DC$320,FALSE))-6),'csapat-ranglista'!$A:$FP,DC$321,FALSE)/8,VLOOKUP(VLOOKUP($A291,csapatok!$A:$NN,DC$320,FALSE),'csapat-ranglista'!$A:$FP,DC$321,FALSE)/4),0)</f>
        <v>0</v>
      </c>
      <c r="DD291" s="223">
        <f>IFERROR(IF(RIGHT(VLOOKUP($A291,csapatok!$A:$NN,DD$320,FALSE),5)="Csere",VLOOKUP(LEFT(VLOOKUP($A291,csapatok!$A:$NN,DD$320,FALSE),LEN(VLOOKUP($A291,csapatok!$A:$NN,DD$320,FALSE))-6),'csapat-ranglista'!$A:$FP,DD$321,FALSE)/8,VLOOKUP(VLOOKUP($A291,csapatok!$A:$NN,DD$320,FALSE),'csapat-ranglista'!$A:$FP,DD$321,FALSE)/4),0)</f>
        <v>0</v>
      </c>
      <c r="DE291" s="223">
        <f>IFERROR(IF(RIGHT(VLOOKUP($A291,csapatok!$A:$NN,DE$320,FALSE),5)="Csere",VLOOKUP(LEFT(VLOOKUP($A291,csapatok!$A:$NN,DE$320,FALSE),LEN(VLOOKUP($A291,csapatok!$A:$NN,DE$320,FALSE))-6),'csapat-ranglista'!$A:$FP,DE$321,FALSE)/8,VLOOKUP(VLOOKUP($A291,csapatok!$A:$NN,DE$320,FALSE),'csapat-ranglista'!$A:$FP,DE$321,FALSE)/4),0)</f>
        <v>0</v>
      </c>
      <c r="DF291" s="223">
        <f>IFERROR(IF(RIGHT(VLOOKUP($A291,csapatok!$A:$NN,DF$320,FALSE),5)="Csere",VLOOKUP(LEFT(VLOOKUP($A291,csapatok!$A:$NN,DF$320,FALSE),LEN(VLOOKUP($A291,csapatok!$A:$NN,DF$320,FALSE))-6),'csapat-ranglista'!$A:$FP,DF$321,FALSE)/8,VLOOKUP(VLOOKUP($A291,csapatok!$A:$NN,DF$320,FALSE),'csapat-ranglista'!$A:$FP,DF$321,FALSE)/4),0)</f>
        <v>0</v>
      </c>
      <c r="DG291" s="223">
        <f>IFERROR(IF(RIGHT(VLOOKUP($A291,csapatok!$A:$NN,DG$320,FALSE),5)="Csere",VLOOKUP(LEFT(VLOOKUP($A291,csapatok!$A:$NN,DG$320,FALSE),LEN(VLOOKUP($A291,csapatok!$A:$NN,DG$320,FALSE))-6),'csapat-ranglista'!$A:$FP,DG$321,FALSE)/8,VLOOKUP(VLOOKUP($A291,csapatok!$A:$NN,DG$320,FALSE),'csapat-ranglista'!$A:$FP,DG$321,FALSE)/4),0)</f>
        <v>0</v>
      </c>
      <c r="DH291" s="223">
        <f>IFERROR(IF(RIGHT(VLOOKUP($A291,csapatok!$A:$NN,DH$320,FALSE),5)="Csere",VLOOKUP(LEFT(VLOOKUP($A291,csapatok!$A:$NN,DH$320,FALSE),LEN(VLOOKUP($A291,csapatok!$A:$NN,DH$320,FALSE))-6),'csapat-ranglista'!$A:$FP,DH$321,FALSE)/8,VLOOKUP(VLOOKUP($A291,csapatok!$A:$NN,DH$320,FALSE),'csapat-ranglista'!$A:$FP,DH$321,FALSE)/4),0)</f>
        <v>0</v>
      </c>
      <c r="DI291" s="223">
        <f>IFERROR(IF(RIGHT(VLOOKUP($A291,csapatok!$A:$NN,DI$320,FALSE),5)="Csere",VLOOKUP(LEFT(VLOOKUP($A291,csapatok!$A:$NN,DI$320,FALSE),LEN(VLOOKUP($A291,csapatok!$A:$NN,DI$320,FALSE))-6),'csapat-ranglista'!$A:$FP,DI$321,FALSE)/8,VLOOKUP(VLOOKUP($A291,csapatok!$A:$NN,DI$320,FALSE),'csapat-ranglista'!$A:$FP,DI$321,FALSE)/4),0)</f>
        <v>0</v>
      </c>
      <c r="DJ291" s="223">
        <f>IFERROR(IF(RIGHT(VLOOKUP($A291,csapatok!$A:$NN,DJ$320,FALSE),5)="Csere",VLOOKUP(LEFT(VLOOKUP($A291,csapatok!$A:$NN,DJ$320,FALSE),LEN(VLOOKUP($A291,csapatok!$A:$NN,DJ$320,FALSE))-6),'csapat-ranglista'!$A:$FP,DJ$321,FALSE)/8,VLOOKUP(VLOOKUP($A291,csapatok!$A:$NN,DJ$320,FALSE),'csapat-ranglista'!$A:$FP,DJ$321,FALSE)/4),0)</f>
        <v>0</v>
      </c>
      <c r="DK291" s="223">
        <f>IFERROR(IF(RIGHT(VLOOKUP($A291,csapatok!$A:$NN,DK$320,FALSE),5)="Csere",VLOOKUP(LEFT(VLOOKUP($A291,csapatok!$A:$NN,DK$320,FALSE),LEN(VLOOKUP($A291,csapatok!$A:$NN,DK$320,FALSE))-6),'csapat-ranglista'!$A:$FP,DK$321,FALSE)/8,VLOOKUP(VLOOKUP($A291,csapatok!$A:$NN,DK$320,FALSE),'csapat-ranglista'!$A:$FP,DK$321,FALSE)/4),0)</f>
        <v>0</v>
      </c>
      <c r="DL291" s="223">
        <f>IFERROR(IF(RIGHT(VLOOKUP($A291,csapatok!$A:$NN,DL$320,FALSE),5)="Csere",VLOOKUP(LEFT(VLOOKUP($A291,csapatok!$A:$NN,DL$320,FALSE),LEN(VLOOKUP($A291,csapatok!$A:$NN,DL$320,FALSE))-6),'csapat-ranglista'!$A:$FP,DL$321,FALSE)/8,VLOOKUP(VLOOKUP($A291,csapatok!$A:$NN,DL$320,FALSE),'csapat-ranglista'!$A:$FP,DL$321,FALSE)/4),0)</f>
        <v>0</v>
      </c>
      <c r="DM291" s="223">
        <f>IFERROR(IF(RIGHT(VLOOKUP($A291,csapatok!$A:$NN,DM$320,FALSE),5)="Csere",VLOOKUP(LEFT(VLOOKUP($A291,csapatok!$A:$NN,DM$320,FALSE),LEN(VLOOKUP($A291,csapatok!$A:$NN,DM$320,FALSE))-6),'csapat-ranglista'!$A:$FP,DM$321,FALSE)/8,VLOOKUP(VLOOKUP($A291,csapatok!$A:$NN,DM$320,FALSE),'csapat-ranglista'!$A:$FP,DM$321,FALSE)/4),0)</f>
        <v>0</v>
      </c>
      <c r="DN291" s="223">
        <f>IFERROR(IF(RIGHT(VLOOKUP($A291,csapatok!$A:$NN,DN$320,FALSE),5)="Csere",VLOOKUP(LEFT(VLOOKUP($A291,csapatok!$A:$NN,DN$320,FALSE),LEN(VLOOKUP($A291,csapatok!$A:$NN,DN$320,FALSE))-6),'csapat-ranglista'!$A:$FP,DN$321,FALSE)/8,VLOOKUP(VLOOKUP($A291,csapatok!$A:$NN,DN$320,FALSE),'csapat-ranglista'!$A:$FP,DN$321,FALSE)/4),0)</f>
        <v>0</v>
      </c>
      <c r="DO291" s="224">
        <f>versenyek!$MF$11*IFERROR(VLOOKUP(VLOOKUP($A291,versenyek!ME:MG,3,FALSE),szabalyok!$A$16:$B$23,2,FALSE)/4,0)</f>
        <v>0</v>
      </c>
      <c r="DP291" s="224">
        <f>versenyek!$MI$11*IFERROR(VLOOKUP(VLOOKUP($A291,versenyek!MH:MJ,3,FALSE),szabalyok!$A$16:$B$23,2,FALSE)/4,0)</f>
        <v>0</v>
      </c>
      <c r="DQ291" s="223">
        <f>IFERROR(IF(RIGHT(VLOOKUP($A291,csapatok!$A:$NN,DQ$320,FALSE),5)="Csere",VLOOKUP(LEFT(VLOOKUP($A291,csapatok!$A:$NN,DQ$320,FALSE),LEN(VLOOKUP($A291,csapatok!$A:$NN,DQ$320,FALSE))-6),'csapat-ranglista'!$A:$FP,DQ$321,FALSE)/8,VLOOKUP(VLOOKUP($A291,csapatok!$A:$NN,DQ$320,FALSE),'csapat-ranglista'!$A:$FP,DQ$321,FALSE)/4),0)</f>
        <v>0</v>
      </c>
      <c r="DR291" s="223">
        <f>IFERROR(IF(RIGHT(VLOOKUP($A291,csapatok!$A:$NN,DR$320,FALSE),5)="Csere",VLOOKUP(LEFT(VLOOKUP($A291,csapatok!$A:$NN,DR$320,FALSE),LEN(VLOOKUP($A291,csapatok!$A:$NN,DR$320,FALSE))-6),'csapat-ranglista'!$A:$FP,DR$321,FALSE)/8,VLOOKUP(VLOOKUP($A291,csapatok!$A:$NN,DR$320,FALSE),'csapat-ranglista'!$A:$FP,DR$321,FALSE)/4),0)</f>
        <v>0</v>
      </c>
      <c r="DS291" s="223">
        <f>IFERROR(IF(RIGHT(VLOOKUP($A291,csapatok!$A:$NN,DS$320,FALSE),5)="Csere",VLOOKUP(LEFT(VLOOKUP($A291,csapatok!$A:$NN,DS$320,FALSE),LEN(VLOOKUP($A291,csapatok!$A:$NN,DS$320,FALSE))-6),'csapat-ranglista'!$A:$FP,DS$321,FALSE)/8,VLOOKUP(VLOOKUP($A291,csapatok!$A:$NN,DS$320,FALSE),'csapat-ranglista'!$A:$FP,DS$321,FALSE)/4),0)</f>
        <v>0</v>
      </c>
      <c r="DT291" s="223">
        <f>IFERROR(IF(RIGHT(VLOOKUP($A291,csapatok!$A:$NN,DT$320,FALSE),5)="Csere",VLOOKUP(LEFT(VLOOKUP($A291,csapatok!$A:$NN,DT$320,FALSE),LEN(VLOOKUP($A291,csapatok!$A:$NN,DT$320,FALSE))-6),'csapat-ranglista'!$A:$FP,DT$321,FALSE)/8,VLOOKUP(VLOOKUP($A291,csapatok!$A:$NN,DT$320,FALSE),'csapat-ranglista'!$A:$FP,DT$321,FALSE)/4),0)</f>
        <v>0</v>
      </c>
      <c r="DU291" s="223">
        <f>IFERROR(IF(RIGHT(VLOOKUP($A291,csapatok!$A:$NN,DU$320,FALSE),5)="Csere",VLOOKUP(LEFT(VLOOKUP($A291,csapatok!$A:$NN,DU$320,FALSE),LEN(VLOOKUP($A291,csapatok!$A:$NN,DU$320,FALSE))-6),'csapat-ranglista'!$A:$FP,DU$321,FALSE)/8,VLOOKUP(VLOOKUP($A291,csapatok!$A:$NN,DU$320,FALSE),'csapat-ranglista'!$A:$FP,DU$321,FALSE)/4),0)</f>
        <v>0</v>
      </c>
      <c r="DV291" s="223">
        <f>IFERROR(IF(RIGHT(VLOOKUP($A291,csapatok!$A:$NN,DV$320,FALSE),5)="Csere",VLOOKUP(LEFT(VLOOKUP($A291,csapatok!$A:$NN,DV$320,FALSE),LEN(VLOOKUP($A291,csapatok!$A:$NN,DV$320,FALSE))-6),'csapat-ranglista'!$A:$FP,DV$321,FALSE)/8,VLOOKUP(VLOOKUP($A291,csapatok!$A:$NN,DV$320,FALSE),'csapat-ranglista'!$A:$FP,DV$321,FALSE)/4),0)</f>
        <v>0</v>
      </c>
      <c r="DW291" s="223">
        <f>IFERROR(IF(RIGHT(VLOOKUP($A291,csapatok!$A:$NN,DW$320,FALSE),5)="Csere",VLOOKUP(LEFT(VLOOKUP($A291,csapatok!$A:$NN,DW$320,FALSE),LEN(VLOOKUP($A291,csapatok!$A:$NN,DW$320,FALSE))-6),'csapat-ranglista'!$A:$FP,DW$321,FALSE)/8,VLOOKUP(VLOOKUP($A291,csapatok!$A:$NN,DW$320,FALSE),'csapat-ranglista'!$A:$FP,DW$321,FALSE)/4),0)</f>
        <v>0</v>
      </c>
      <c r="DX291" s="223">
        <f>IFERROR(IF(RIGHT(VLOOKUP($A291,csapatok!$A:$NN,DX$320,FALSE),5)="Csere",VLOOKUP(LEFT(VLOOKUP($A291,csapatok!$A:$NN,DX$320,FALSE),LEN(VLOOKUP($A291,csapatok!$A:$NN,DX$320,FALSE))-6),'csapat-ranglista'!$A:$FP,DX$321,FALSE)/8,VLOOKUP(VLOOKUP($A291,csapatok!$A:$NN,DX$320,FALSE),'csapat-ranglista'!$A:$FP,DX$321,FALSE)/4),0)</f>
        <v>0</v>
      </c>
      <c r="DY291" s="223">
        <f>IFERROR(IF(RIGHT(VLOOKUP($A291,csapatok!$A:$NN,DY$320,FALSE),5)="Csere",VLOOKUP(LEFT(VLOOKUP($A291,csapatok!$A:$NN,DY$320,FALSE),LEN(VLOOKUP($A291,csapatok!$A:$NN,DY$320,FALSE))-6),'csapat-ranglista'!$A:$FP,DY$321,FALSE)/8,VLOOKUP(VLOOKUP($A291,csapatok!$A:$NN,DY$320,FALSE),'csapat-ranglista'!$A:$FP,DY$321,FALSE)/4),0)</f>
        <v>0</v>
      </c>
      <c r="DZ291" s="223">
        <f>IFERROR(IF(RIGHT(VLOOKUP($A291,csapatok!$A:$NN,DZ$320,FALSE),5)="Csere",VLOOKUP(LEFT(VLOOKUP($A291,csapatok!$A:$NN,DZ$320,FALSE),LEN(VLOOKUP($A291,csapatok!$A:$NN,DZ$320,FALSE))-6),'csapat-ranglista'!$A:$FP,DZ$321,FALSE)/8,VLOOKUP(VLOOKUP($A291,csapatok!$A:$NN,DZ$320,FALSE),'csapat-ranglista'!$A:$FP,DZ$321,FALSE)/4),0)</f>
        <v>0</v>
      </c>
      <c r="EA291" s="223">
        <f>IFERROR(IF(RIGHT(VLOOKUP($A291,csapatok!$A:$NN,EA$320,FALSE),5)="Csere",VLOOKUP(LEFT(VLOOKUP($A291,csapatok!$A:$NN,EA$320,FALSE),LEN(VLOOKUP($A291,csapatok!$A:$NN,EA$320,FALSE))-6),'csapat-ranglista'!$A:$FP,EA$321,FALSE)/8,VLOOKUP(VLOOKUP($A291,csapatok!$A:$NN,EA$320,FALSE),'csapat-ranglista'!$A:$FP,EA$321,FALSE)/4),0)</f>
        <v>0</v>
      </c>
      <c r="EB291" s="223">
        <f>IFERROR(IF(RIGHT(VLOOKUP($A291,csapatok!$A:$NN,EB$320,FALSE),5)="Csere",VLOOKUP(LEFT(VLOOKUP($A291,csapatok!$A:$NN,EB$320,FALSE),LEN(VLOOKUP($A291,csapatok!$A:$NN,EB$320,FALSE))-6),'csapat-ranglista'!$A:$FP,EB$321,FALSE)/8,VLOOKUP(VLOOKUP($A291,csapatok!$A:$NN,EB$320,FALSE),'csapat-ranglista'!$A:$FP,EB$321,FALSE)/4),0)</f>
        <v>0</v>
      </c>
      <c r="EC291" s="223">
        <f>IFERROR(IF(RIGHT(VLOOKUP($A291,csapatok!$A:$NN,EC$320,FALSE),5)="Csere",VLOOKUP(LEFT(VLOOKUP($A291,csapatok!$A:$NN,EC$320,FALSE),LEN(VLOOKUP($A291,csapatok!$A:$NN,EC$320,FALSE))-6),'csapat-ranglista'!$A:$FP,EC$321,FALSE)/8,VLOOKUP(VLOOKUP($A291,csapatok!$A:$NN,EC$320,FALSE),'csapat-ranglista'!$A:$FP,EC$321,FALSE)/4),0)</f>
        <v>0</v>
      </c>
      <c r="ED291" s="223">
        <f>IFERROR(IF(RIGHT(VLOOKUP($A291,csapatok!$A:$NN,ED$320,FALSE),5)="Csere",VLOOKUP(LEFT(VLOOKUP($A291,csapatok!$A:$NN,ED$320,FALSE),LEN(VLOOKUP($A291,csapatok!$A:$NN,ED$320,FALSE))-6),'csapat-ranglista'!$A:$FP,ED$321,FALSE)/8,VLOOKUP(VLOOKUP($A291,csapatok!$A:$NN,ED$320,FALSE),'csapat-ranglista'!$A:$FP,ED$321,FALSE)/4),0)</f>
        <v>0</v>
      </c>
      <c r="EE291" s="223">
        <f>IFERROR(IF(RIGHT(VLOOKUP($A291,csapatok!$A:$NN,EE$320,FALSE),5)="Csere",VLOOKUP(LEFT(VLOOKUP($A291,csapatok!$A:$NN,EE$320,FALSE),LEN(VLOOKUP($A291,csapatok!$A:$NN,EE$320,FALSE))-6),'csapat-ranglista'!$A:$FP,EE$321,FALSE)/8,VLOOKUP(VLOOKUP($A291,csapatok!$A:$NN,EE$320,FALSE),'csapat-ranglista'!$A:$FP,EE$321,FALSE)/4),0)</f>
        <v>0</v>
      </c>
      <c r="EF291" s="223">
        <f>IFERROR(IF(RIGHT(VLOOKUP($A291,csapatok!$A:$NN,EF$320,FALSE),5)="Csere",VLOOKUP(LEFT(VLOOKUP($A291,csapatok!$A:$NN,EF$320,FALSE),LEN(VLOOKUP($A291,csapatok!$A:$NN,EF$320,FALSE))-6),'csapat-ranglista'!$A:$FP,EF$321,FALSE)/8,VLOOKUP(VLOOKUP($A291,csapatok!$A:$NN,EF$320,FALSE),'csapat-ranglista'!$A:$FP,EF$321,FALSE)/4),0)</f>
        <v>0</v>
      </c>
      <c r="EG291" s="223">
        <f>IFERROR(IF(RIGHT(VLOOKUP($A291,csapatok!$A:$NN,EG$320,FALSE),5)="Csere",VLOOKUP(LEFT(VLOOKUP($A291,csapatok!$A:$NN,EG$320,FALSE),LEN(VLOOKUP($A291,csapatok!$A:$NN,EG$320,FALSE))-6),'csapat-ranglista'!$A:$FP,EG$321,FALSE)/8,VLOOKUP(VLOOKUP($A291,csapatok!$A:$NN,EG$320,FALSE),'csapat-ranglista'!$A:$FP,EG$321,FALSE)/4),0)</f>
        <v>0</v>
      </c>
      <c r="EH291" s="223">
        <f>IFERROR(IF(RIGHT(VLOOKUP($A291,csapatok!$A:$NN,EH$320,FALSE),5)="Csere",VLOOKUP(LEFT(VLOOKUP($A291,csapatok!$A:$NN,EH$320,FALSE),LEN(VLOOKUP($A291,csapatok!$A:$NN,EH$320,FALSE))-6),'csapat-ranglista'!$A:$FP,EH$321,FALSE)/8,VLOOKUP(VLOOKUP($A291,csapatok!$A:$NN,EH$320,FALSE),'csapat-ranglista'!$A:$FP,EH$321,FALSE)/4),0)</f>
        <v>0</v>
      </c>
      <c r="EI291" s="223">
        <f>IFERROR(IF(RIGHT(VLOOKUP($A291,csapatok!$A:$NN,EI$320,FALSE),5)="Csere",VLOOKUP(LEFT(VLOOKUP($A291,csapatok!$A:$NN,EI$320,FALSE),LEN(VLOOKUP($A291,csapatok!$A:$NN,EI$320,FALSE))-6),'csapat-ranglista'!$A:$FP,EI$321,FALSE)/8,VLOOKUP(VLOOKUP($A291,csapatok!$A:$NN,EI$320,FALSE),'csapat-ranglista'!$A:$FP,EI$321,FALSE)/4),0)</f>
        <v>0</v>
      </c>
      <c r="EJ291" s="223">
        <f>IFERROR(IF(RIGHT(VLOOKUP($A291,csapatok!$A:$NN,EJ$320,FALSE),5)="Csere",VLOOKUP(LEFT(VLOOKUP($A291,csapatok!$A:$NN,EJ$320,FALSE),LEN(VLOOKUP($A291,csapatok!$A:$NN,EJ$320,FALSE))-6),'csapat-ranglista'!$A:$FP,EJ$321,FALSE)/8,VLOOKUP(VLOOKUP($A291,csapatok!$A:$NN,EJ$320,FALSE),'csapat-ranglista'!$A:$FP,EJ$321,FALSE)/4),0)</f>
        <v>0</v>
      </c>
      <c r="EK291" s="223">
        <f>IFERROR(IF(RIGHT(VLOOKUP($A291,csapatok!$A:$NN,EK$320,FALSE),5)="Csere",VLOOKUP(LEFT(VLOOKUP($A291,csapatok!$A:$NN,EK$320,FALSE),LEN(VLOOKUP($A291,csapatok!$A:$NN,EK$320,FALSE))-6),'csapat-ranglista'!$A:$FP,EK$321,FALSE)/8,VLOOKUP(VLOOKUP($A291,csapatok!$A:$NN,EK$320,FALSE),'csapat-ranglista'!$A:$FP,EK$321,FALSE)/4),0)</f>
        <v>0</v>
      </c>
      <c r="EL291" s="223">
        <f>IFERROR(IF(RIGHT(VLOOKUP($A291,csapatok!$A:$NN,EL$320,FALSE),5)="Csere",VLOOKUP(LEFT(VLOOKUP($A291,csapatok!$A:$NN,EL$320,FALSE),LEN(VLOOKUP($A291,csapatok!$A:$NN,EL$320,FALSE))-6),'csapat-ranglista'!$A:$FP,EL$321,FALSE)/8,VLOOKUP(VLOOKUP($A291,csapatok!$A:$NN,EL$320,FALSE),'csapat-ranglista'!$A:$FP,EL$321,FALSE)/4),0)</f>
        <v>0</v>
      </c>
      <c r="EM291" s="223">
        <f>IFERROR(IF(RIGHT(VLOOKUP($A291,csapatok!$A:$NN,EM$320,FALSE),5)="Csere",VLOOKUP(LEFT(VLOOKUP($A291,csapatok!$A:$NN,EM$320,FALSE),LEN(VLOOKUP($A291,csapatok!$A:$NN,EM$320,FALSE))-6),'csapat-ranglista'!$A:$FP,EM$321,FALSE)/8,VLOOKUP(VLOOKUP($A291,csapatok!$A:$NN,EM$320,FALSE),'csapat-ranglista'!$A:$FP,EM$321,FALSE)/4),0)</f>
        <v>0</v>
      </c>
      <c r="EN291" s="223">
        <f>IFERROR(IF(RIGHT(VLOOKUP($A291,csapatok!$A:$NN,EN$320,FALSE),5)="Csere",VLOOKUP(LEFT(VLOOKUP($A291,csapatok!$A:$NN,EN$320,FALSE),LEN(VLOOKUP($A291,csapatok!$A:$NN,EN$320,FALSE))-6),'csapat-ranglista'!$A:$FP,EN$321,FALSE)/8,VLOOKUP(VLOOKUP($A291,csapatok!$A:$NN,EN$320,FALSE),'csapat-ranglista'!$A:$FP,EN$321,FALSE)/4),0)</f>
        <v>0</v>
      </c>
      <c r="EO291" s="223">
        <f>IFERROR(IF(RIGHT(VLOOKUP($A291,csapatok!$A:$NN,EO$320,FALSE),5)="Csere",VLOOKUP(LEFT(VLOOKUP($A291,csapatok!$A:$NN,EO$320,FALSE),LEN(VLOOKUP($A291,csapatok!$A:$NN,EO$320,FALSE))-6),'csapat-ranglista'!$A:$FP,EO$321,FALSE)/8,VLOOKUP(VLOOKUP($A291,csapatok!$A:$NN,EO$320,FALSE),'csapat-ranglista'!$A:$FP,EO$321,FALSE)/4),0)</f>
        <v>0</v>
      </c>
      <c r="EP291" s="223">
        <f>IFERROR(IF(RIGHT(VLOOKUP($A291,csapatok!$A:$NN,EP$320,FALSE),5)="Csere",VLOOKUP(LEFT(VLOOKUP($A291,csapatok!$A:$NN,EP$320,FALSE),LEN(VLOOKUP($A291,csapatok!$A:$NN,EP$320,FALSE))-6),'csapat-ranglista'!$A:$FP,EP$321,FALSE)/8,VLOOKUP(VLOOKUP($A291,csapatok!$A:$NN,EP$320,FALSE),'csapat-ranglista'!$A:$FP,EP$321,FALSE)/4),0)</f>
        <v>0</v>
      </c>
      <c r="EQ291" s="223">
        <f>IFERROR(IF(RIGHT(VLOOKUP($A291,csapatok!$A:$NN,EQ$320,FALSE),5)="Csere",VLOOKUP(LEFT(VLOOKUP($A291,csapatok!$A:$NN,EQ$320,FALSE),LEN(VLOOKUP($A291,csapatok!$A:$NN,EQ$320,FALSE))-6),'csapat-ranglista'!$A:$FP,EQ$321,FALSE)/8,VLOOKUP(VLOOKUP($A291,csapatok!$A:$NN,EQ$320,FALSE),'csapat-ranglista'!$A:$FP,EQ$321,FALSE)/4),0)</f>
        <v>0</v>
      </c>
      <c r="ER291" s="223">
        <f>IFERROR(IF(RIGHT(VLOOKUP($A291,csapatok!$A:$NN,ER$320,FALSE),5)="Csere",VLOOKUP(LEFT(VLOOKUP($A291,csapatok!$A:$NN,ER$320,FALSE),LEN(VLOOKUP($A291,csapatok!$A:$NN,ER$320,FALSE))-6),'csapat-ranglista'!$A:$FP,ER$321,FALSE)/8,VLOOKUP(VLOOKUP($A291,csapatok!$A:$NN,ER$320,FALSE),'csapat-ranglista'!$A:$FP,ER$321,FALSE)/4),0)</f>
        <v>0</v>
      </c>
      <c r="ES291" s="223">
        <f>IFERROR(IF(RIGHT(VLOOKUP($A291,csapatok!$A:$NN,ES$320,FALSE),5)="Csere",VLOOKUP(LEFT(VLOOKUP($A291,csapatok!$A:$NN,ES$320,FALSE),LEN(VLOOKUP($A291,csapatok!$A:$NN,ES$320,FALSE))-6),'csapat-ranglista'!$A:$FP,ES$321,FALSE)/8,VLOOKUP(VLOOKUP($A291,csapatok!$A:$NN,ES$320,FALSE),'csapat-ranglista'!$A:$FP,ES$321,FALSE)/4),0)</f>
        <v>0</v>
      </c>
      <c r="ET291" s="223">
        <f>IFERROR(IF(RIGHT(VLOOKUP($A291,csapatok!$A:$NN,ET$320,FALSE),5)="Csere",VLOOKUP(LEFT(VLOOKUP($A291,csapatok!$A:$NN,ET$320,FALSE),LEN(VLOOKUP($A291,csapatok!$A:$NN,ET$320,FALSE))-6),'csapat-ranglista'!$A:$FP,ET$321,FALSE)/8,VLOOKUP(VLOOKUP($A291,csapatok!$A:$NN,ET$320,FALSE),'csapat-ranglista'!$A:$FP,ET$321,FALSE)/4),0)</f>
        <v>0</v>
      </c>
      <c r="EU291" s="223">
        <f>IFERROR(IF(RIGHT(VLOOKUP($A291,csapatok!$A:$NN,EU$320,FALSE),5)="Csere",VLOOKUP(LEFT(VLOOKUP($A291,csapatok!$A:$NN,EU$320,FALSE),LEN(VLOOKUP($A291,csapatok!$A:$NN,EU$320,FALSE))-6),'csapat-ranglista'!$A:$FP,EU$321,FALSE)/8,VLOOKUP(VLOOKUP($A291,csapatok!$A:$NN,EU$320,FALSE),'csapat-ranglista'!$A:$FP,EU$321,FALSE)/4),0)</f>
        <v>0</v>
      </c>
      <c r="EV291" s="223">
        <f>IFERROR(IF(RIGHT(VLOOKUP($A291,csapatok!$A:$NN,EV$320,FALSE),5)="Csere",VLOOKUP(LEFT(VLOOKUP($A291,csapatok!$A:$NN,EV$320,FALSE),LEN(VLOOKUP($A291,csapatok!$A:$NN,EV$320,FALSE))-6),'csapat-ranglista'!$A:$FP,EV$321,FALSE)/8,VLOOKUP(VLOOKUP($A291,csapatok!$A:$NN,EV$320,FALSE),'csapat-ranglista'!$A:$FP,EV$321,FALSE)/4),0)</f>
        <v>0</v>
      </c>
      <c r="EW291" s="223">
        <f>IFERROR(IF(RIGHT(VLOOKUP($A291,csapatok!$A:$NN,EW$320,FALSE),5)="Csere",VLOOKUP(LEFT(VLOOKUP($A291,csapatok!$A:$NN,EW$320,FALSE),LEN(VLOOKUP($A291,csapatok!$A:$NN,EW$320,FALSE))-6),'csapat-ranglista'!$A:$FP,EW$321,FALSE)/8,VLOOKUP(VLOOKUP($A291,csapatok!$A:$NN,EW$320,FALSE),'csapat-ranglista'!$A:$FP,EW$321,FALSE)/4),0)</f>
        <v>0</v>
      </c>
      <c r="EX291" s="223">
        <f>IFERROR(IF(RIGHT(VLOOKUP($A291,csapatok!$A:$NN,EX$320,FALSE),5)="Csere",VLOOKUP(LEFT(VLOOKUP($A291,csapatok!$A:$NN,EX$320,FALSE),LEN(VLOOKUP($A291,csapatok!$A:$NN,EX$320,FALSE))-6),'csapat-ranglista'!$A:$FP,EX$321,FALSE)/8,VLOOKUP(VLOOKUP($A291,csapatok!$A:$NN,EX$320,FALSE),'csapat-ranglista'!$A:$FP,EX$321,FALSE)/4),0)</f>
        <v>0</v>
      </c>
      <c r="EY291" s="223">
        <f>IFERROR(IF(RIGHT(VLOOKUP($A291,csapatok!$A:$NN,EY$320,FALSE),5)="Csere",VLOOKUP(LEFT(VLOOKUP($A291,csapatok!$A:$NN,EY$320,FALSE),LEN(VLOOKUP($A291,csapatok!$A:$NN,EY$320,FALSE))-6),'csapat-ranglista'!$A:$FP,EY$321,FALSE)/8,VLOOKUP(VLOOKUP($A291,csapatok!$A:$NN,EY$320,FALSE),'csapat-ranglista'!$A:$FP,EY$321,FALSE)/4),0)</f>
        <v>0</v>
      </c>
      <c r="EZ291" s="223">
        <f>IFERROR(IF(RIGHT(VLOOKUP($A291,csapatok!$A:$NN,EZ$320,FALSE),5)="Csere",VLOOKUP(LEFT(VLOOKUP($A291,csapatok!$A:$NN,EZ$320,FALSE),LEN(VLOOKUP($A291,csapatok!$A:$NN,EZ$320,FALSE))-6),'csapat-ranglista'!$A:$FP,EZ$321,FALSE)/8,VLOOKUP(VLOOKUP($A291,csapatok!$A:$NN,EZ$320,FALSE),'csapat-ranglista'!$A:$FP,EZ$321,FALSE)/4),0)</f>
        <v>0</v>
      </c>
      <c r="FA291" s="223">
        <f>IFERROR(IF(RIGHT(VLOOKUP($A291,csapatok!$A:$NN,FA$320,FALSE),5)="Csere",VLOOKUP(LEFT(VLOOKUP($A291,csapatok!$A:$NN,FA$320,FALSE),LEN(VLOOKUP($A291,csapatok!$A:$NN,FA$320,FALSE))-6),'csapat-ranglista'!$A:$FP,FA$321,FALSE)/8,VLOOKUP(VLOOKUP($A291,csapatok!$A:$NN,FA$320,FALSE),'csapat-ranglista'!$A:$FP,FA$321,FALSE)/4),0)</f>
        <v>0</v>
      </c>
      <c r="FB291" s="223">
        <f>IFERROR(IF(RIGHT(VLOOKUP($A291,csapatok!$A:$NN,FB$320,FALSE),5)="Csere",VLOOKUP(LEFT(VLOOKUP($A291,csapatok!$A:$NN,FB$320,FALSE),LEN(VLOOKUP($A291,csapatok!$A:$NN,FB$320,FALSE))-6),'csapat-ranglista'!$A:$FP,FB$321,FALSE)/8,VLOOKUP(VLOOKUP($A291,csapatok!$A:$NN,FB$320,FALSE),'csapat-ranglista'!$A:$FP,FB$321,FALSE)/4),0)</f>
        <v>0</v>
      </c>
      <c r="FC291" s="223">
        <f>IFERROR(IF(RIGHT(VLOOKUP($A291,csapatok!$A:$NN,FC$320,FALSE),5)="Csere",VLOOKUP(LEFT(VLOOKUP($A291,csapatok!$A:$NN,FC$320,FALSE),LEN(VLOOKUP($A291,csapatok!$A:$NN,FC$320,FALSE))-6),'csapat-ranglista'!$A:$FP,FC$321,FALSE)/8,VLOOKUP(VLOOKUP($A291,csapatok!$A:$NN,FC$320,FALSE),'csapat-ranglista'!$A:$FP,FC$321,FALSE)/4),0)</f>
        <v>0</v>
      </c>
      <c r="FD291" s="224">
        <f>versenyek!$QY$11*IFERROR(VLOOKUP(VLOOKUP($A291,versenyek!QX:QZ,3,FALSE),szabalyok!$A$16:$B$23,2,FALSE)/4,0)</f>
        <v>0</v>
      </c>
      <c r="FE291" s="224">
        <f>versenyek!$RB$11*IFERROR(VLOOKUP(VLOOKUP($A291,versenyek!RA:RC,3,FALSE),szabalyok!$A$16:$B$23,2,FALSE)/4,0)</f>
        <v>0</v>
      </c>
      <c r="FF291" s="223">
        <f>IFERROR(IF(RIGHT(VLOOKUP($A291,csapatok!$A:$NN,FF$320,FALSE),5)="Csere",VLOOKUP(LEFT(VLOOKUP($A291,csapatok!$A:$NN,FF$320,FALSE),LEN(VLOOKUP($A291,csapatok!$A:$NN,FF$320,FALSE))-6),'csapat-ranglista'!$A:$FP,FF$321,FALSE)/8,VLOOKUP(VLOOKUP($A291,csapatok!$A:$NN,FF$320,FALSE),'csapat-ranglista'!$A:$FP,FF$321,FALSE)/4),0)</f>
        <v>0</v>
      </c>
      <c r="FG291" s="223">
        <f>IFERROR(IF(RIGHT(VLOOKUP($A291,csapatok!$A:$NN,FG$320,FALSE),5)="Csere",VLOOKUP(LEFT(VLOOKUP($A291,csapatok!$A:$NN,FG$320,FALSE),LEN(VLOOKUP($A291,csapatok!$A:$NN,FG$320,FALSE))-6),'csapat-ranglista'!$A:$FP,FG$321,FALSE)/8,VLOOKUP(VLOOKUP($A291,csapatok!$A:$NN,FG$320,FALSE),'csapat-ranglista'!$A:$FP,FG$321,FALSE)/4),0)</f>
        <v>0</v>
      </c>
      <c r="FH291" s="223">
        <f>IFERROR(IF(RIGHT(VLOOKUP($A291,csapatok!$A:$NN,FH$320,FALSE),5)="Csere",VLOOKUP(LEFT(VLOOKUP($A291,csapatok!$A:$NN,FH$320,FALSE),LEN(VLOOKUP($A291,csapatok!$A:$NN,FH$320,FALSE))-6),'csapat-ranglista'!$A:$FP,FH$321,FALSE)/8,VLOOKUP(VLOOKUP($A291,csapatok!$A:$NN,FH$320,FALSE),'csapat-ranglista'!$A:$FP,FH$321,FALSE)/4),0)</f>
        <v>0</v>
      </c>
      <c r="FI291" s="223">
        <f>IFERROR(IF(RIGHT(VLOOKUP($A291,csapatok!$A:$NN,FI$320,FALSE),5)="Csere",VLOOKUP(LEFT(VLOOKUP($A291,csapatok!$A:$NN,FI$320,FALSE),LEN(VLOOKUP($A291,csapatok!$A:$NN,FI$320,FALSE))-6),'csapat-ranglista'!$A:$FP,FI$321,FALSE)/8,VLOOKUP(VLOOKUP($A291,csapatok!$A:$NN,FI$320,FALSE),'csapat-ranglista'!$A:$FP,FI$321,FALSE)/4),0)</f>
        <v>0</v>
      </c>
      <c r="FJ291" s="223">
        <f>IFERROR(IF(RIGHT(VLOOKUP($A291,csapatok!$A:$NN,FJ$320,FALSE),5)="Csere",VLOOKUP(LEFT(VLOOKUP($A291,csapatok!$A:$NN,FJ$320,FALSE),LEN(VLOOKUP($A291,csapatok!$A:$NN,FJ$320,FALSE))-6),'csapat-ranglista'!$A:$FP,FJ$321,FALSE)/8,VLOOKUP(VLOOKUP($A291,csapatok!$A:$NN,FJ$320,FALSE),'csapat-ranglista'!$A:$FP,FJ$321,FALSE)/4),0)</f>
        <v>0</v>
      </c>
      <c r="FK291" s="223">
        <f>IFERROR(IF(RIGHT(VLOOKUP($A291,csapatok!$A:$NN,FK$320,FALSE),5)="Csere",VLOOKUP(LEFT(VLOOKUP($A291,csapatok!$A:$NN,FK$320,FALSE),LEN(VLOOKUP($A291,csapatok!$A:$NN,FK$320,FALSE))-6),'csapat-ranglista'!$A:$FP,FK$321,FALSE)/8,VLOOKUP(VLOOKUP($A291,csapatok!$A:$NN,FK$320,FALSE),'csapat-ranglista'!$A:$FP,FK$321,FALSE)/4),0)</f>
        <v>0</v>
      </c>
      <c r="FL291" s="223">
        <f>IFERROR(IF(RIGHT(VLOOKUP($A291,csapatok!$A:$NN,FL$320,FALSE),5)="Csere",VLOOKUP(LEFT(VLOOKUP($A291,csapatok!$A:$NN,FL$320,FALSE),LEN(VLOOKUP($A291,csapatok!$A:$NN,FL$320,FALSE))-6),'csapat-ranglista'!$A:$FP,FL$321,FALSE)/8,VLOOKUP(VLOOKUP($A291,csapatok!$A:$NN,FL$320,FALSE),'csapat-ranglista'!$A:$FP,FL$321,FALSE)/4),0)</f>
        <v>0</v>
      </c>
      <c r="FM291" s="223">
        <f>IFERROR(IF(RIGHT(VLOOKUP($A291,csapatok!$A:$NN,FM$320,FALSE),5)="Csere",VLOOKUP(LEFT(VLOOKUP($A291,csapatok!$A:$NN,FM$320,FALSE),LEN(VLOOKUP($A291,csapatok!$A:$NN,FM$320,FALSE))-6),'csapat-ranglista'!$A:$FP,FM$321,FALSE)/8,VLOOKUP(VLOOKUP($A291,csapatok!$A:$NN,FM$320,FALSE),'csapat-ranglista'!$A:$FP,FM$321,FALSE)/4),0)</f>
        <v>0</v>
      </c>
      <c r="FN291" s="223">
        <f>IFERROR(IF(RIGHT(VLOOKUP($A291,csapatok!$A:$NN,FN$320,FALSE),5)="Csere",VLOOKUP(LEFT(VLOOKUP($A291,csapatok!$A:$NN,FN$320,FALSE),LEN(VLOOKUP($A291,csapatok!$A:$NN,FN$320,FALSE))-6),'csapat-ranglista'!$A:$FP,FN$321,FALSE)/8,VLOOKUP(VLOOKUP($A291,csapatok!$A:$NN,FN$320,FALSE),'csapat-ranglista'!$A:$FP,FN$321,FALSE)/4),0)</f>
        <v>0</v>
      </c>
      <c r="FO291" s="223">
        <f>IFERROR(IF(RIGHT(VLOOKUP($A291,csapatok!$A:$NN,FO$320,FALSE),5)="Csere",VLOOKUP(LEFT(VLOOKUP($A291,csapatok!$A:$NN,FO$320,FALSE),LEN(VLOOKUP($A291,csapatok!$A:$NN,FO$320,FALSE))-6),'csapat-ranglista'!$A:$FP,FO$321,FALSE)/8,VLOOKUP(VLOOKUP($A291,csapatok!$A:$NN,FO$320,FALSE),'csapat-ranglista'!$A:$FP,FO$321,FALSE)/4),0)</f>
        <v>0</v>
      </c>
      <c r="FP291" s="223">
        <f>IFERROR(IF(RIGHT(VLOOKUP($A291,csapatok!$A:$NN,FP$320,FALSE),5)="Csere",VLOOKUP(LEFT(VLOOKUP($A291,csapatok!$A:$NN,FP$320,FALSE),LEN(VLOOKUP($A291,csapatok!$A:$NN,FP$320,FALSE))-6),'csapat-ranglista'!$A:$FP,FP$321,FALSE)/8,VLOOKUP(VLOOKUP($A291,csapatok!$A:$NN,FP$320,FALSE),'csapat-ranglista'!$A:$FP,FP$321,FALSE)/4),0)</f>
        <v>0</v>
      </c>
      <c r="FQ291" s="223">
        <f>IFERROR(IF(RIGHT(VLOOKUP($A291,csapatok!$A:$NN,FQ$320,FALSE),5)="Csere",VLOOKUP(LEFT(VLOOKUP($A291,csapatok!$A:$NN,FQ$320,FALSE),LEN(VLOOKUP($A291,csapatok!$A:$NN,FQ$320,FALSE))-6),'csapat-ranglista'!$A:$FP,FQ$321,FALSE)/8,VLOOKUP(VLOOKUP($A291,csapatok!$A:$NN,FQ$320,FALSE),'csapat-ranglista'!$A:$FP,FQ$321,FALSE)/4),0)</f>
        <v>0</v>
      </c>
      <c r="FR291" s="223">
        <f>IFERROR(IF(RIGHT(VLOOKUP($A291,csapatok!$A:$NN,FR$320,FALSE),5)="Csere",VLOOKUP(LEFT(VLOOKUP($A291,csapatok!$A:$NN,FR$320,FALSE),LEN(VLOOKUP($A291,csapatok!$A:$NN,FR$320,FALSE))-6),'csapat-ranglista'!$A:$FP,FR$321,FALSE)/8,VLOOKUP(VLOOKUP($A291,csapatok!$A:$NN,FR$320,FALSE),'csapat-ranglista'!$A:$FP,FR$321,FALSE)/4),0)</f>
        <v>0</v>
      </c>
      <c r="FS291" s="223">
        <f>IFERROR(IF(RIGHT(VLOOKUP($A291,csapatok!$A:$NN,FS$320,FALSE),5)="Csere",VLOOKUP(LEFT(VLOOKUP($A291,csapatok!$A:$NN,FS$320,FALSE),LEN(VLOOKUP($A291,csapatok!$A:$NN,FS$320,FALSE))-6),'csapat-ranglista'!$A:$FP,FS$321,FALSE)/8,VLOOKUP(VLOOKUP($A291,csapatok!$A:$NN,FS$320,FALSE),'csapat-ranglista'!$A:$FP,FS$321,FALSE)/4),0)</f>
        <v>0</v>
      </c>
      <c r="FT291" s="223">
        <f>IFERROR(IF(RIGHT(VLOOKUP($A291,csapatok!$A:$NN,FT$320,FALSE),5)="Csere",VLOOKUP(LEFT(VLOOKUP($A291,csapatok!$A:$NN,FT$320,FALSE),LEN(VLOOKUP($A291,csapatok!$A:$NN,FT$320,FALSE))-6),'csapat-ranglista'!$A:$FP,FT$321,FALSE)/8,VLOOKUP(VLOOKUP($A291,csapatok!$A:$NN,FT$320,FALSE),'csapat-ranglista'!$A:$FP,FT$321,FALSE)/4),0)</f>
        <v>0</v>
      </c>
      <c r="FU291" s="223">
        <f>IFERROR(IF(RIGHT(VLOOKUP($A291,csapatok!$A:$NN,FU$320,FALSE),5)="Csere",VLOOKUP(LEFT(VLOOKUP($A291,csapatok!$A:$NN,FU$320,FALSE),LEN(VLOOKUP($A291,csapatok!$A:$NN,FU$320,FALSE))-6),'csapat-ranglista'!$A:$FP,FU$321,FALSE)/8,VLOOKUP(VLOOKUP($A291,csapatok!$A:$NN,FU$320,FALSE),'csapat-ranglista'!$A:$FP,FU$321,FALSE)/4),0)</f>
        <v>0</v>
      </c>
      <c r="FV291" s="223">
        <f>IFERROR(IF(RIGHT(VLOOKUP($A291,csapatok!$A:$NN,FV$320,FALSE),5)="Csere",VLOOKUP(LEFT(VLOOKUP($A291,csapatok!$A:$NN,FV$320,FALSE),LEN(VLOOKUP($A291,csapatok!$A:$NN,FV$320,FALSE))-6),'csapat-ranglista'!$A:$FP,FV$321,FALSE)/8,VLOOKUP(VLOOKUP($A291,csapatok!$A:$NN,FV$320,FALSE),'csapat-ranglista'!$A:$FP,FV$321,FALSE)/4),0)</f>
        <v>0</v>
      </c>
      <c r="FW291" s="223">
        <f>IFERROR(IF(RIGHT(VLOOKUP($A291,csapatok!$A:$NN,FW$320,FALSE),5)="Csere",VLOOKUP(LEFT(VLOOKUP($A291,csapatok!$A:$NN,FW$320,FALSE),LEN(VLOOKUP($A291,csapatok!$A:$NN,FW$320,FALSE))-6),'csapat-ranglista'!$A:$FP,FW$321,FALSE)/8,VLOOKUP(VLOOKUP($A291,csapatok!$A:$NN,FW$320,FALSE),'csapat-ranglista'!$A:$FP,FW$321,FALSE)/4),0)</f>
        <v>0</v>
      </c>
      <c r="FX291" s="223">
        <f>IFERROR(IF(RIGHT(VLOOKUP($A291,csapatok!$A:$NN,FX$320,FALSE),5)="Csere",VLOOKUP(LEFT(VLOOKUP($A291,csapatok!$A:$NN,FX$320,FALSE),LEN(VLOOKUP($A291,csapatok!$A:$NN,FX$320,FALSE))-6),'csapat-ranglista'!$A:$FP,FX$321,FALSE)/8,VLOOKUP(VLOOKUP($A291,csapatok!$A:$NN,FX$320,FALSE),'csapat-ranglista'!$A:$FP,FX$321,FALSE)/4),0)</f>
        <v>0</v>
      </c>
      <c r="FY291" s="223">
        <f>IFERROR(IF(RIGHT(VLOOKUP($A291,csapatok!$A:$NN,FY$320,FALSE),5)="Csere",VLOOKUP(LEFT(VLOOKUP($A291,csapatok!$A:$NN,FY$320,FALSE),LEN(VLOOKUP($A291,csapatok!$A:$NN,FY$320,FALSE))-6),'csapat-ranglista'!$A:$FP,FY$321,FALSE)/8,VLOOKUP(VLOOKUP($A291,csapatok!$A:$NN,FY$320,FALSE),'csapat-ranglista'!$A:$FP,FY$321,FALSE)/4),0)</f>
        <v>0</v>
      </c>
      <c r="FZ291" s="223">
        <f>IFERROR(IF(RIGHT(VLOOKUP($A291,csapatok!$A:$NN,FZ$320,FALSE),5)="Csere",VLOOKUP(LEFT(VLOOKUP($A291,csapatok!$A:$NN,FZ$320,FALSE),LEN(VLOOKUP($A291,csapatok!$A:$NN,FZ$320,FALSE))-6),'csapat-ranglista'!$A:$FP,FZ$321,FALSE)/8,VLOOKUP(VLOOKUP($A291,csapatok!$A:$NN,FZ$320,FALSE),'csapat-ranglista'!$A:$FP,FZ$321,FALSE)/4),0)</f>
        <v>0</v>
      </c>
      <c r="GA291" s="223">
        <f>IFERROR(IF(RIGHT(VLOOKUP($A291,csapatok!$A:$NN,GA$320,FALSE),5)="Csere",VLOOKUP(LEFT(VLOOKUP($A291,csapatok!$A:$NN,GA$320,FALSE),LEN(VLOOKUP($A291,csapatok!$A:$NN,GA$320,FALSE))-6),'csapat-ranglista'!$A:$FP,GA$321,FALSE)/8,VLOOKUP(VLOOKUP($A291,csapatok!$A:$NN,GA$320,FALSE),'csapat-ranglista'!$A:$FP,GA$321,FALSE)/4),0)</f>
        <v>0</v>
      </c>
      <c r="GB291" s="223">
        <f>IFERROR(IF(RIGHT(VLOOKUP($A291,csapatok!$A:$NN,GB$320,FALSE),5)="Csere",VLOOKUP(LEFT(VLOOKUP($A291,csapatok!$A:$NN,GB$320,FALSE),LEN(VLOOKUP($A291,csapatok!$A:$NN,GB$320,FALSE))-6),'csapat-ranglista'!$A:$FP,GB$321,FALSE)/8,VLOOKUP(VLOOKUP($A291,csapatok!$A:$NN,GB$320,FALSE),'csapat-ranglista'!$A:$FP,GB$321,FALSE)/4),0)</f>
        <v>0</v>
      </c>
      <c r="GC291" s="223">
        <f>IFERROR(IF(RIGHT(VLOOKUP($A291,csapatok!$A:$NN,GC$320,FALSE),5)="Csere",VLOOKUP(LEFT(VLOOKUP($A291,csapatok!$A:$NN,GC$320,FALSE),LEN(VLOOKUP($A291,csapatok!$A:$NN,GC$320,FALSE))-6),'csapat-ranglista'!$A:$FP,GC$321,FALSE)/8,VLOOKUP(VLOOKUP($A291,csapatok!$A:$NN,GC$320,FALSE),'csapat-ranglista'!$A:$FP,GC$321,FALSE)/4),0)</f>
        <v>0</v>
      </c>
      <c r="GD291" s="247">
        <f>SUM(EQ291:GC291)</f>
        <v>0</v>
      </c>
    </row>
    <row r="292" spans="1:186">
      <c r="A292" s="1" t="s">
        <v>1403</v>
      </c>
      <c r="B292" s="130">
        <v>33462</v>
      </c>
      <c r="C292" s="131" t="str">
        <f>IF(B292=0,"",IF(B292&lt;$C$1,"felnőtt","ifi"))</f>
        <v>felnőtt</v>
      </c>
      <c r="D292" s="32" t="s">
        <v>101</v>
      </c>
      <c r="E292" s="45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223"/>
      <c r="AU292" s="223"/>
      <c r="AV292" s="223"/>
      <c r="AW292" s="223"/>
      <c r="AX292" s="223"/>
      <c r="AY292" s="223"/>
      <c r="AZ292" s="223"/>
      <c r="BA292" s="223"/>
      <c r="BB292" s="223"/>
      <c r="BC292" s="224"/>
      <c r="BD292" s="224"/>
      <c r="BE292" s="223">
        <f>IFERROR(IF(RIGHT(VLOOKUP($A292,csapatok!$A:$NN,BE$320,FALSE),5)="Csere",VLOOKUP(LEFT(VLOOKUP($A292,csapatok!$A:$NN,BE$320,FALSE),LEN(VLOOKUP($A292,csapatok!$A:$NN,BE$320,FALSE))-6),'csapat-ranglista'!$A:$FP,BE$321,FALSE)/8,VLOOKUP(VLOOKUP($A292,csapatok!$A:$NN,BE$320,FALSE),'csapat-ranglista'!$A:$FP,BE$321,FALSE)/4),0)</f>
        <v>0</v>
      </c>
      <c r="BF292" s="223">
        <f>IFERROR(IF(RIGHT(VLOOKUP($A292,csapatok!$A:$NN,BF$320,FALSE),5)="Csere",VLOOKUP(LEFT(VLOOKUP($A292,csapatok!$A:$NN,BF$320,FALSE),LEN(VLOOKUP($A292,csapatok!$A:$NN,BF$320,FALSE))-6),'csapat-ranglista'!$A:$FP,BF$321,FALSE)/8,VLOOKUP(VLOOKUP($A292,csapatok!$A:$NN,BF$320,FALSE),'csapat-ranglista'!$A:$FP,BF$321,FALSE)/4),0)</f>
        <v>0</v>
      </c>
      <c r="BG292" s="223">
        <f>IFERROR(IF(RIGHT(VLOOKUP($A292,csapatok!$A:$NN,BG$320,FALSE),5)="Csere",VLOOKUP(LEFT(VLOOKUP($A292,csapatok!$A:$NN,BG$320,FALSE),LEN(VLOOKUP($A292,csapatok!$A:$NN,BG$320,FALSE))-6),'csapat-ranglista'!$A:$FP,BG$321,FALSE)/8,VLOOKUP(VLOOKUP($A292,csapatok!$A:$NN,BG$320,FALSE),'csapat-ranglista'!$A:$FP,BG$321,FALSE)/4),0)</f>
        <v>0</v>
      </c>
      <c r="BH292" s="223">
        <f>IFERROR(IF(RIGHT(VLOOKUP($A292,csapatok!$A:$NN,BH$320,FALSE),5)="Csere",VLOOKUP(LEFT(VLOOKUP($A292,csapatok!$A:$NN,BH$320,FALSE),LEN(VLOOKUP($A292,csapatok!$A:$NN,BH$320,FALSE))-6),'csapat-ranglista'!$A:$FP,BH$321,FALSE)/8,VLOOKUP(VLOOKUP($A292,csapatok!$A:$NN,BH$320,FALSE),'csapat-ranglista'!$A:$FP,BH$321,FALSE)/4),0)</f>
        <v>0</v>
      </c>
      <c r="BI292" s="223">
        <f>IFERROR(IF(RIGHT(VLOOKUP($A292,csapatok!$A:$NN,BI$320,FALSE),5)="Csere",VLOOKUP(LEFT(VLOOKUP($A292,csapatok!$A:$NN,BI$320,FALSE),LEN(VLOOKUP($A292,csapatok!$A:$NN,BI$320,FALSE))-6),'csapat-ranglista'!$A:$FP,BI$321,FALSE)/8,VLOOKUP(VLOOKUP($A292,csapatok!$A:$NN,BI$320,FALSE),'csapat-ranglista'!$A:$FP,BI$321,FALSE)/4),0)</f>
        <v>0</v>
      </c>
      <c r="BJ292" s="223">
        <f>IFERROR(IF(RIGHT(VLOOKUP($A292,csapatok!$A:$NN,BJ$320,FALSE),5)="Csere",VLOOKUP(LEFT(VLOOKUP($A292,csapatok!$A:$NN,BJ$320,FALSE),LEN(VLOOKUP($A292,csapatok!$A:$NN,BJ$320,FALSE))-6),'csapat-ranglista'!$A:$FP,BJ$321,FALSE)/8,VLOOKUP(VLOOKUP($A292,csapatok!$A:$NN,BJ$320,FALSE),'csapat-ranglista'!$A:$FP,BJ$321,FALSE)/4),0)</f>
        <v>0</v>
      </c>
      <c r="BK292" s="223">
        <f>IFERROR(IF(RIGHT(VLOOKUP($A292,csapatok!$A:$NN,BK$320,FALSE),5)="Csere",VLOOKUP(LEFT(VLOOKUP($A292,csapatok!$A:$NN,BK$320,FALSE),LEN(VLOOKUP($A292,csapatok!$A:$NN,BK$320,FALSE))-6),'csapat-ranglista'!$A:$FP,BK$321,FALSE)/8,VLOOKUP(VLOOKUP($A292,csapatok!$A:$NN,BK$320,FALSE),'csapat-ranglista'!$A:$FP,BK$321,FALSE)/4),0)</f>
        <v>0</v>
      </c>
      <c r="BL292" s="223">
        <f>IFERROR(IF(RIGHT(VLOOKUP($A292,csapatok!$A:$NN,BL$320,FALSE),5)="Csere",VLOOKUP(LEFT(VLOOKUP($A292,csapatok!$A:$NN,BL$320,FALSE),LEN(VLOOKUP($A292,csapatok!$A:$NN,BL$320,FALSE))-6),'csapat-ranglista'!$A:$FP,BL$321,FALSE)/8,VLOOKUP(VLOOKUP($A292,csapatok!$A:$NN,BL$320,FALSE),'csapat-ranglista'!$A:$FP,BL$321,FALSE)/4),0)</f>
        <v>0</v>
      </c>
      <c r="BM292" s="223">
        <f>IFERROR(IF(RIGHT(VLOOKUP($A292,csapatok!$A:$NN,BM$320,FALSE),5)="Csere",VLOOKUP(LEFT(VLOOKUP($A292,csapatok!$A:$NN,BM$320,FALSE),LEN(VLOOKUP($A292,csapatok!$A:$NN,BM$320,FALSE))-6),'csapat-ranglista'!$A:$FP,BM$321,FALSE)/8,VLOOKUP(VLOOKUP($A292,csapatok!$A:$NN,BM$320,FALSE),'csapat-ranglista'!$A:$FP,BM$321,FALSE)/4),0)</f>
        <v>0</v>
      </c>
      <c r="BN292" s="223">
        <f>IFERROR(IF(RIGHT(VLOOKUP($A292,csapatok!$A:$NN,BN$320,FALSE),5)="Csere",VLOOKUP(LEFT(VLOOKUP($A292,csapatok!$A:$NN,BN$320,FALSE),LEN(VLOOKUP($A292,csapatok!$A:$NN,BN$320,FALSE))-6),'csapat-ranglista'!$A:$FP,BN$321,FALSE)/8,VLOOKUP(VLOOKUP($A292,csapatok!$A:$NN,BN$320,FALSE),'csapat-ranglista'!$A:$FP,BN$321,FALSE)/4),0)</f>
        <v>0</v>
      </c>
      <c r="BO292" s="223">
        <f>IFERROR(IF(RIGHT(VLOOKUP($A292,csapatok!$A:$NN,BO$320,FALSE),5)="Csere",VLOOKUP(LEFT(VLOOKUP($A292,csapatok!$A:$NN,BO$320,FALSE),LEN(VLOOKUP($A292,csapatok!$A:$NN,BO$320,FALSE))-6),'csapat-ranglista'!$A:$FP,BO$321,FALSE)/8,VLOOKUP(VLOOKUP($A292,csapatok!$A:$NN,BO$320,FALSE),'csapat-ranglista'!$A:$FP,BO$321,FALSE)/4),0)</f>
        <v>0</v>
      </c>
      <c r="BP292" s="223">
        <f>IFERROR(IF(RIGHT(VLOOKUP($A292,csapatok!$A:$NN,BP$320,FALSE),5)="Csere",VLOOKUP(LEFT(VLOOKUP($A292,csapatok!$A:$NN,BP$320,FALSE),LEN(VLOOKUP($A292,csapatok!$A:$NN,BP$320,FALSE))-6),'csapat-ranglista'!$A:$FP,BP$321,FALSE)/8,VLOOKUP(VLOOKUP($A292,csapatok!$A:$NN,BP$320,FALSE),'csapat-ranglista'!$A:$FP,BP$321,FALSE)/4),0)</f>
        <v>0</v>
      </c>
      <c r="BQ292" s="223">
        <f>IFERROR(IF(RIGHT(VLOOKUP($A292,csapatok!$A:$NN,BQ$320,FALSE),5)="Csere",VLOOKUP(LEFT(VLOOKUP($A292,csapatok!$A:$NN,BQ$320,FALSE),LEN(VLOOKUP($A292,csapatok!$A:$NN,BQ$320,FALSE))-6),'csapat-ranglista'!$A:$FP,BQ$321,FALSE)/8,VLOOKUP(VLOOKUP($A292,csapatok!$A:$NN,BQ$320,FALSE),'csapat-ranglista'!$A:$FP,BQ$321,FALSE)/4),0)</f>
        <v>0</v>
      </c>
      <c r="BR292" s="223">
        <f>IFERROR(IF(RIGHT(VLOOKUP($A292,csapatok!$A:$NN,BR$320,FALSE),5)="Csere",VLOOKUP(LEFT(VLOOKUP($A292,csapatok!$A:$NN,BR$320,FALSE),LEN(VLOOKUP($A292,csapatok!$A:$NN,BR$320,FALSE))-6),'csapat-ranglista'!$A:$FP,BR$321,FALSE)/8,VLOOKUP(VLOOKUP($A292,csapatok!$A:$NN,BR$320,FALSE),'csapat-ranglista'!$A:$FP,BR$321,FALSE)/4),0)</f>
        <v>0</v>
      </c>
      <c r="BS292" s="223">
        <f>IFERROR(IF(RIGHT(VLOOKUP($A292,csapatok!$A:$NN,BS$320,FALSE),5)="Csere",VLOOKUP(LEFT(VLOOKUP($A292,csapatok!$A:$NN,BS$320,FALSE),LEN(VLOOKUP($A292,csapatok!$A:$NN,BS$320,FALSE))-6),'csapat-ranglista'!$A:$FP,BS$321,FALSE)/8,VLOOKUP(VLOOKUP($A292,csapatok!$A:$NN,BS$320,FALSE),'csapat-ranglista'!$A:$FP,BS$321,FALSE)/4),0)</f>
        <v>0</v>
      </c>
      <c r="BT292" s="223">
        <f>IFERROR(IF(RIGHT(VLOOKUP($A292,csapatok!$A:$NN,BT$320,FALSE),5)="Csere",VLOOKUP(LEFT(VLOOKUP($A292,csapatok!$A:$NN,BT$320,FALSE),LEN(VLOOKUP($A292,csapatok!$A:$NN,BT$320,FALSE))-6),'csapat-ranglista'!$A:$FP,BT$321,FALSE)/8,VLOOKUP(VLOOKUP($A292,csapatok!$A:$NN,BT$320,FALSE),'csapat-ranglista'!$A:$FP,BT$321,FALSE)/4),0)</f>
        <v>0</v>
      </c>
      <c r="BU292" s="223">
        <f>IFERROR(IF(RIGHT(VLOOKUP($A292,csapatok!$A:$NN,BU$320,FALSE),5)="Csere",VLOOKUP(LEFT(VLOOKUP($A292,csapatok!$A:$NN,BU$320,FALSE),LEN(VLOOKUP($A292,csapatok!$A:$NN,BU$320,FALSE))-6),'csapat-ranglista'!$A:$FP,BU$321,FALSE)/8,VLOOKUP(VLOOKUP($A292,csapatok!$A:$NN,BU$320,FALSE),'csapat-ranglista'!$A:$FP,BU$321,FALSE)/4),0)</f>
        <v>0</v>
      </c>
      <c r="BV292" s="223">
        <f>IFERROR(IF(RIGHT(VLOOKUP($A292,csapatok!$A:$NN,BV$320,FALSE),5)="Csere",VLOOKUP(LEFT(VLOOKUP($A292,csapatok!$A:$NN,BV$320,FALSE),LEN(VLOOKUP($A292,csapatok!$A:$NN,BV$320,FALSE))-6),'csapat-ranglista'!$A:$FP,BV$321,FALSE)/8,VLOOKUP(VLOOKUP($A292,csapatok!$A:$NN,BV$320,FALSE),'csapat-ranglista'!$A:$FP,BV$321,FALSE)/4),0)</f>
        <v>0</v>
      </c>
      <c r="BW292" s="223">
        <f>IFERROR(IF(RIGHT(VLOOKUP($A292,csapatok!$A:$NN,BW$320,FALSE),5)="Csere",VLOOKUP(LEFT(VLOOKUP($A292,csapatok!$A:$NN,BW$320,FALSE),LEN(VLOOKUP($A292,csapatok!$A:$NN,BW$320,FALSE))-6),'csapat-ranglista'!$A:$FP,BW$321,FALSE)/8,VLOOKUP(VLOOKUP($A292,csapatok!$A:$NN,BW$320,FALSE),'csapat-ranglista'!$A:$FP,BW$321,FALSE)/4),0)</f>
        <v>0</v>
      </c>
      <c r="BX292" s="223">
        <f>IFERROR(IF(RIGHT(VLOOKUP($A292,csapatok!$A:$NN,BX$320,FALSE),5)="Csere",VLOOKUP(LEFT(VLOOKUP($A292,csapatok!$A:$NN,BX$320,FALSE),LEN(VLOOKUP($A292,csapatok!$A:$NN,BX$320,FALSE))-6),'csapat-ranglista'!$A:$FP,BX$321,FALSE)/8,VLOOKUP(VLOOKUP($A292,csapatok!$A:$NN,BX$320,FALSE),'csapat-ranglista'!$A:$FP,BX$321,FALSE)/4),0)</f>
        <v>0</v>
      </c>
      <c r="BY292" s="223">
        <f>IFERROR(IF(RIGHT(VLOOKUP($A292,csapatok!$A:$NN,BY$320,FALSE),5)="Csere",VLOOKUP(LEFT(VLOOKUP($A292,csapatok!$A:$NN,BY$320,FALSE),LEN(VLOOKUP($A292,csapatok!$A:$NN,BY$320,FALSE))-6),'csapat-ranglista'!$A:$FP,BY$321,FALSE)/8,VLOOKUP(VLOOKUP($A292,csapatok!$A:$NN,BY$320,FALSE),'csapat-ranglista'!$A:$FP,BY$321,FALSE)/4),0)</f>
        <v>0</v>
      </c>
      <c r="BZ292" s="223">
        <f>IFERROR(IF(RIGHT(VLOOKUP($A292,csapatok!$A:$NN,BZ$320,FALSE),5)="Csere",VLOOKUP(LEFT(VLOOKUP($A292,csapatok!$A:$NN,BZ$320,FALSE),LEN(VLOOKUP($A292,csapatok!$A:$NN,BZ$320,FALSE))-6),'csapat-ranglista'!$A:$FP,BZ$321,FALSE)/8,VLOOKUP(VLOOKUP($A292,csapatok!$A:$NN,BZ$320,FALSE),'csapat-ranglista'!$A:$FP,BZ$321,FALSE)/4),0)</f>
        <v>0</v>
      </c>
      <c r="CA292" s="223">
        <f>IFERROR(IF(RIGHT(VLOOKUP($A292,csapatok!$A:$NN,CA$320,FALSE),5)="Csere",VLOOKUP(LEFT(VLOOKUP($A292,csapatok!$A:$NN,CA$320,FALSE),LEN(VLOOKUP($A292,csapatok!$A:$NN,CA$320,FALSE))-6),'csapat-ranglista'!$A:$FP,CA$321,FALSE)/8,VLOOKUP(VLOOKUP($A292,csapatok!$A:$NN,CA$320,FALSE),'csapat-ranglista'!$A:$FP,CA$321,FALSE)/4),0)</f>
        <v>0</v>
      </c>
      <c r="CB292" s="223">
        <f>IFERROR(IF(RIGHT(VLOOKUP($A292,csapatok!$A:$NN,CB$320,FALSE),5)="Csere",VLOOKUP(LEFT(VLOOKUP($A292,csapatok!$A:$NN,CB$320,FALSE),LEN(VLOOKUP($A292,csapatok!$A:$NN,CB$320,FALSE))-6),'csapat-ranglista'!$A:$FP,CB$321,FALSE)/8,VLOOKUP(VLOOKUP($A292,csapatok!$A:$NN,CB$320,FALSE),'csapat-ranglista'!$A:$FP,CB$321,FALSE)/4),0)</f>
        <v>0</v>
      </c>
      <c r="CC292" s="223">
        <f>IFERROR(IF(RIGHT(VLOOKUP($A292,csapatok!$A:$NN,CC$320,FALSE),5)="Csere",VLOOKUP(LEFT(VLOOKUP($A292,csapatok!$A:$NN,CC$320,FALSE),LEN(VLOOKUP($A292,csapatok!$A:$NN,CC$320,FALSE))-6),'csapat-ranglista'!$A:$FP,CC$321,FALSE)/8,VLOOKUP(VLOOKUP($A292,csapatok!$A:$NN,CC$320,FALSE),'csapat-ranglista'!$A:$FP,CC$321,FALSE)/4),0)</f>
        <v>0</v>
      </c>
      <c r="CD292" s="223">
        <f>IFERROR(IF(RIGHT(VLOOKUP($A292,csapatok!$A:$NN,CD$320,FALSE),5)="Csere",VLOOKUP(LEFT(VLOOKUP($A292,csapatok!$A:$NN,CD$320,FALSE),LEN(VLOOKUP($A292,csapatok!$A:$NN,CD$320,FALSE))-6),'csapat-ranglista'!$A:$FP,CD$321,FALSE)/8,VLOOKUP(VLOOKUP($A292,csapatok!$A:$NN,CD$320,FALSE),'csapat-ranglista'!$A:$FP,CD$321,FALSE)/4),0)</f>
        <v>0</v>
      </c>
      <c r="CE292" s="223">
        <f>IFERROR(IF(RIGHT(VLOOKUP($A292,csapatok!$A:$NN,CE$320,FALSE),5)="Csere",VLOOKUP(LEFT(VLOOKUP($A292,csapatok!$A:$NN,CE$320,FALSE),LEN(VLOOKUP($A292,csapatok!$A:$NN,CE$320,FALSE))-6),'csapat-ranglista'!$A:$FP,CE$321,FALSE)/8,VLOOKUP(VLOOKUP($A292,csapatok!$A:$NN,CE$320,FALSE),'csapat-ranglista'!$A:$FP,CE$321,FALSE)/4),0)</f>
        <v>0</v>
      </c>
      <c r="CF292" s="223">
        <f>IFERROR(IF(RIGHT(VLOOKUP($A292,csapatok!$A:$NN,CF$320,FALSE),5)="Csere",VLOOKUP(LEFT(VLOOKUP($A292,csapatok!$A:$NN,CF$320,FALSE),LEN(VLOOKUP($A292,csapatok!$A:$NN,CF$320,FALSE))-6),'csapat-ranglista'!$A:$FP,CF$321,FALSE)/8,VLOOKUP(VLOOKUP($A292,csapatok!$A:$NN,CF$320,FALSE),'csapat-ranglista'!$A:$FP,CF$321,FALSE)/4),0)</f>
        <v>0</v>
      </c>
      <c r="CG292" s="223">
        <f>IFERROR(IF(RIGHT(VLOOKUP($A292,csapatok!$A:$NN,CG$320,FALSE),5)="Csere",VLOOKUP(LEFT(VLOOKUP($A292,csapatok!$A:$NN,CG$320,FALSE),LEN(VLOOKUP($A292,csapatok!$A:$NN,CG$320,FALSE))-6),'csapat-ranglista'!$A:$FP,CG$321,FALSE)/8,VLOOKUP(VLOOKUP($A292,csapatok!$A:$NN,CG$320,FALSE),'csapat-ranglista'!$A:$FP,CG$321,FALSE)/4),0)</f>
        <v>0</v>
      </c>
      <c r="CH292" s="223">
        <f>IFERROR(IF(RIGHT(VLOOKUP($A292,csapatok!$A:$NN,CH$320,FALSE),5)="Csere",VLOOKUP(LEFT(VLOOKUP($A292,csapatok!$A:$NN,CH$320,FALSE),LEN(VLOOKUP($A292,csapatok!$A:$NN,CH$320,FALSE))-6),'csapat-ranglista'!$A:$FP,CH$321,FALSE)/8,VLOOKUP(VLOOKUP($A292,csapatok!$A:$NN,CH$320,FALSE),'csapat-ranglista'!$A:$FP,CH$321,FALSE)/4),0)</f>
        <v>0</v>
      </c>
      <c r="CI292" s="223">
        <f>IFERROR(IF(RIGHT(VLOOKUP($A292,csapatok!$A:$NN,CI$320,FALSE),5)="Csere",VLOOKUP(LEFT(VLOOKUP($A292,csapatok!$A:$NN,CI$320,FALSE),LEN(VLOOKUP($A292,csapatok!$A:$NN,CI$320,FALSE))-6),'csapat-ranglista'!$A:$FP,CI$321,FALSE)/8,VLOOKUP(VLOOKUP($A292,csapatok!$A:$NN,CI$320,FALSE),'csapat-ranglista'!$A:$FP,CI$321,FALSE)/4),0)</f>
        <v>0</v>
      </c>
      <c r="CJ292" s="224">
        <f>versenyek!$IQ$11*IFERROR(VLOOKUP(VLOOKUP($A292,versenyek!IP:IR,3,FALSE),szabalyok!$A$16:$B$23,2,FALSE)/4,0)</f>
        <v>0</v>
      </c>
      <c r="CK292" s="224">
        <f>versenyek!$IT$11*IFERROR(VLOOKUP(VLOOKUP($A292,versenyek!IS:IU,3,FALSE),szabalyok!$A$16:$B$23,2,FALSE)/4,0)</f>
        <v>0</v>
      </c>
      <c r="CL292" s="223">
        <f>IFERROR(IF(RIGHT(VLOOKUP($A292,csapatok!$A:$NN,CL$320,FALSE),5)="Csere",VLOOKUP(LEFT(VLOOKUP($A292,csapatok!$A:$NN,CL$320,FALSE),LEN(VLOOKUP($A292,csapatok!$A:$NN,CL$320,FALSE))-6),'csapat-ranglista'!$A:$FP,CL$321,FALSE)/8,VLOOKUP(VLOOKUP($A292,csapatok!$A:$NN,CL$320,FALSE),'csapat-ranglista'!$A:$FP,CL$321,FALSE)/4),0)</f>
        <v>0</v>
      </c>
      <c r="CM292" s="223">
        <f>IFERROR(IF(RIGHT(VLOOKUP($A292,csapatok!$A:$NN,CM$320,FALSE),5)="Csere",VLOOKUP(LEFT(VLOOKUP($A292,csapatok!$A:$NN,CM$320,FALSE),LEN(VLOOKUP($A292,csapatok!$A:$NN,CM$320,FALSE))-6),'csapat-ranglista'!$A:$FP,CM$321,FALSE)/8,VLOOKUP(VLOOKUP($A292,csapatok!$A:$NN,CM$320,FALSE),'csapat-ranglista'!$A:$FP,CM$321,FALSE)/4),0)</f>
        <v>0</v>
      </c>
      <c r="CN292" s="223">
        <f>IFERROR(IF(RIGHT(VLOOKUP($A292,csapatok!$A:$NN,CN$320,FALSE),5)="Csere",VLOOKUP(LEFT(VLOOKUP($A292,csapatok!$A:$NN,CN$320,FALSE),LEN(VLOOKUP($A292,csapatok!$A:$NN,CN$320,FALSE))-6),'csapat-ranglista'!$A:$FP,CN$321,FALSE)/8,VLOOKUP(VLOOKUP($A292,csapatok!$A:$NN,CN$320,FALSE),'csapat-ranglista'!$A:$FP,CN$321,FALSE)/4),0)</f>
        <v>0</v>
      </c>
      <c r="CO292" s="223">
        <f>IFERROR(IF(RIGHT(VLOOKUP($A292,csapatok!$A:$NN,CO$320,FALSE),5)="Csere",VLOOKUP(LEFT(VLOOKUP($A292,csapatok!$A:$NN,CO$320,FALSE),LEN(VLOOKUP($A292,csapatok!$A:$NN,CO$320,FALSE))-6),'csapat-ranglista'!$A:$FP,CO$321,FALSE)/8,VLOOKUP(VLOOKUP($A292,csapatok!$A:$NN,CO$320,FALSE),'csapat-ranglista'!$A:$FP,CO$321,FALSE)/4),0)</f>
        <v>0</v>
      </c>
      <c r="CP292" s="223">
        <f>IFERROR(IF(RIGHT(VLOOKUP($A292,csapatok!$A:$NN,CP$320,FALSE),5)="Csere",VLOOKUP(LEFT(VLOOKUP($A292,csapatok!$A:$NN,CP$320,FALSE),LEN(VLOOKUP($A292,csapatok!$A:$NN,CP$320,FALSE))-6),'csapat-ranglista'!$A:$FP,CP$321,FALSE)/8,VLOOKUP(VLOOKUP($A292,csapatok!$A:$NN,CP$320,FALSE),'csapat-ranglista'!$A:$FP,CP$321,FALSE)/4),0)</f>
        <v>0</v>
      </c>
      <c r="CQ292" s="223">
        <f>IFERROR(IF(RIGHT(VLOOKUP($A292,csapatok!$A:$NN,CQ$320,FALSE),5)="Csere",VLOOKUP(LEFT(VLOOKUP($A292,csapatok!$A:$NN,CQ$320,FALSE),LEN(VLOOKUP($A292,csapatok!$A:$NN,CQ$320,FALSE))-6),'csapat-ranglista'!$A:$FP,CQ$321,FALSE)/8,VLOOKUP(VLOOKUP($A292,csapatok!$A:$NN,CQ$320,FALSE),'csapat-ranglista'!$A:$FP,CQ$321,FALSE)/4),0)</f>
        <v>0</v>
      </c>
      <c r="CR292" s="223">
        <f>IFERROR(IF(RIGHT(VLOOKUP($A292,csapatok!$A:$NN,CR$320,FALSE),5)="Csere",VLOOKUP(LEFT(VLOOKUP($A292,csapatok!$A:$NN,CR$320,FALSE),LEN(VLOOKUP($A292,csapatok!$A:$NN,CR$320,FALSE))-6),'csapat-ranglista'!$A:$FP,CR$321,FALSE)/8,VLOOKUP(VLOOKUP($A292,csapatok!$A:$NN,CR$320,FALSE),'csapat-ranglista'!$A:$FP,CR$321,FALSE)/4),0)</f>
        <v>0</v>
      </c>
      <c r="CS292" s="223">
        <f>IFERROR(IF(RIGHT(VLOOKUP($A292,csapatok!$A:$NN,CS$320,FALSE),5)="Csere",VLOOKUP(LEFT(VLOOKUP($A292,csapatok!$A:$NN,CS$320,FALSE),LEN(VLOOKUP($A292,csapatok!$A:$NN,CS$320,FALSE))-6),'csapat-ranglista'!$A:$FP,CS$321,FALSE)/8,VLOOKUP(VLOOKUP($A292,csapatok!$A:$NN,CS$320,FALSE),'csapat-ranglista'!$A:$FP,CS$321,FALSE)/4),0)</f>
        <v>0</v>
      </c>
      <c r="CT292" s="223">
        <f>IFERROR(IF(RIGHT(VLOOKUP($A292,csapatok!$A:$NN,CT$320,FALSE),5)="Csere",VLOOKUP(LEFT(VLOOKUP($A292,csapatok!$A:$NN,CT$320,FALSE),LEN(VLOOKUP($A292,csapatok!$A:$NN,CT$320,FALSE))-6),'csapat-ranglista'!$A:$FP,CT$321,FALSE)/8,VLOOKUP(VLOOKUP($A292,csapatok!$A:$NN,CT$320,FALSE),'csapat-ranglista'!$A:$FP,CT$321,FALSE)/4),0)</f>
        <v>0</v>
      </c>
      <c r="CU292" s="223">
        <f>IFERROR(IF(RIGHT(VLOOKUP($A292,csapatok!$A:$NN,CU$320,FALSE),5)="Csere",VLOOKUP(LEFT(VLOOKUP($A292,csapatok!$A:$NN,CU$320,FALSE),LEN(VLOOKUP($A292,csapatok!$A:$NN,CU$320,FALSE))-6),'csapat-ranglista'!$A:$FP,CU$321,FALSE)/8,VLOOKUP(VLOOKUP($A292,csapatok!$A:$NN,CU$320,FALSE),'csapat-ranglista'!$A:$FP,CU$321,FALSE)/4),0)</f>
        <v>0</v>
      </c>
      <c r="CV292" s="223">
        <f>IFERROR(IF(RIGHT(VLOOKUP($A292,csapatok!$A:$NN,CV$320,FALSE),5)="Csere",VLOOKUP(LEFT(VLOOKUP($A292,csapatok!$A:$NN,CV$320,FALSE),LEN(VLOOKUP($A292,csapatok!$A:$NN,CV$320,FALSE))-6),'csapat-ranglista'!$A:$FP,CV$321,FALSE)/8,VLOOKUP(VLOOKUP($A292,csapatok!$A:$NN,CV$320,FALSE),'csapat-ranglista'!$A:$FP,CV$321,FALSE)/4),0)</f>
        <v>0</v>
      </c>
      <c r="CW292" s="223">
        <f>IFERROR(IF(RIGHT(VLOOKUP($A292,csapatok!$A:$NN,CW$320,FALSE),5)="Csere",VLOOKUP(LEFT(VLOOKUP($A292,csapatok!$A:$NN,CW$320,FALSE),LEN(VLOOKUP($A292,csapatok!$A:$NN,CW$320,FALSE))-6),'csapat-ranglista'!$A:$FP,CW$321,FALSE)/8,VLOOKUP(VLOOKUP($A292,csapatok!$A:$NN,CW$320,FALSE),'csapat-ranglista'!$A:$FP,CW$321,FALSE)/4),0)</f>
        <v>0</v>
      </c>
      <c r="CX292" s="223">
        <f>IFERROR(IF(RIGHT(VLOOKUP($A292,csapatok!$A:$NN,CX$320,FALSE),5)="Csere",VLOOKUP(LEFT(VLOOKUP($A292,csapatok!$A:$NN,CX$320,FALSE),LEN(VLOOKUP($A292,csapatok!$A:$NN,CX$320,FALSE))-6),'csapat-ranglista'!$A:$FP,CX$321,FALSE)/8,VLOOKUP(VLOOKUP($A292,csapatok!$A:$NN,CX$320,FALSE),'csapat-ranglista'!$A:$FP,CX$321,FALSE)/4),0)</f>
        <v>0</v>
      </c>
      <c r="CY292" s="223">
        <f>IFERROR(IF(RIGHT(VLOOKUP($A292,csapatok!$A:$NN,CY$320,FALSE),5)="Csere",VLOOKUP(LEFT(VLOOKUP($A292,csapatok!$A:$NN,CY$320,FALSE),LEN(VLOOKUP($A292,csapatok!$A:$NN,CY$320,FALSE))-6),'csapat-ranglista'!$A:$FP,CY$321,FALSE)/8,VLOOKUP(VLOOKUP($A292,csapatok!$A:$NN,CY$320,FALSE),'csapat-ranglista'!$A:$FP,CY$321,FALSE)/4),0)</f>
        <v>0</v>
      </c>
      <c r="CZ292" s="223">
        <f>IFERROR(IF(RIGHT(VLOOKUP($A292,csapatok!$A:$NN,CZ$320,FALSE),5)="Csere",VLOOKUP(LEFT(VLOOKUP($A292,csapatok!$A:$NN,CZ$320,FALSE),LEN(VLOOKUP($A292,csapatok!$A:$NN,CZ$320,FALSE))-6),'csapat-ranglista'!$A:$FP,CZ$321,FALSE)/8,VLOOKUP(VLOOKUP($A292,csapatok!$A:$NN,CZ$320,FALSE),'csapat-ranglista'!$A:$FP,CZ$321,FALSE)/4),0)</f>
        <v>0</v>
      </c>
      <c r="DA292" s="223">
        <f>IFERROR(IF(RIGHT(VLOOKUP($A292,csapatok!$A:$NN,DA$320,FALSE),5)="Csere",VLOOKUP(LEFT(VLOOKUP($A292,csapatok!$A:$NN,DA$320,FALSE),LEN(VLOOKUP($A292,csapatok!$A:$NN,DA$320,FALSE))-6),'csapat-ranglista'!$A:$FP,DA$321,FALSE)/8,VLOOKUP(VLOOKUP($A292,csapatok!$A:$NN,DA$320,FALSE),'csapat-ranglista'!$A:$FP,DA$321,FALSE)/4),0)</f>
        <v>0</v>
      </c>
      <c r="DB292" s="223">
        <f>IFERROR(IF(RIGHT(VLOOKUP($A292,csapatok!$A:$NN,DB$320,FALSE),5)="Csere",VLOOKUP(LEFT(VLOOKUP($A292,csapatok!$A:$NN,DB$320,FALSE),LEN(VLOOKUP($A292,csapatok!$A:$NN,DB$320,FALSE))-6),'csapat-ranglista'!$A:$FP,DB$321,FALSE)/8,VLOOKUP(VLOOKUP($A292,csapatok!$A:$NN,DB$320,FALSE),'csapat-ranglista'!$A:$FP,DB$321,FALSE)/4),0)</f>
        <v>0</v>
      </c>
      <c r="DC292" s="223">
        <f>IFERROR(IF(RIGHT(VLOOKUP($A292,csapatok!$A:$NN,DC$320,FALSE),5)="Csere",VLOOKUP(LEFT(VLOOKUP($A292,csapatok!$A:$NN,DC$320,FALSE),LEN(VLOOKUP($A292,csapatok!$A:$NN,DC$320,FALSE))-6),'csapat-ranglista'!$A:$FP,DC$321,FALSE)/8,VLOOKUP(VLOOKUP($A292,csapatok!$A:$NN,DC$320,FALSE),'csapat-ranglista'!$A:$FP,DC$321,FALSE)/4),0)</f>
        <v>0</v>
      </c>
      <c r="DD292" s="223">
        <f>IFERROR(IF(RIGHT(VLOOKUP($A292,csapatok!$A:$NN,DD$320,FALSE),5)="Csere",VLOOKUP(LEFT(VLOOKUP($A292,csapatok!$A:$NN,DD$320,FALSE),LEN(VLOOKUP($A292,csapatok!$A:$NN,DD$320,FALSE))-6),'csapat-ranglista'!$A:$FP,DD$321,FALSE)/8,VLOOKUP(VLOOKUP($A292,csapatok!$A:$NN,DD$320,FALSE),'csapat-ranglista'!$A:$FP,DD$321,FALSE)/4),0)</f>
        <v>0</v>
      </c>
      <c r="DE292" s="223">
        <f>IFERROR(IF(RIGHT(VLOOKUP($A292,csapatok!$A:$NN,DE$320,FALSE),5)="Csere",VLOOKUP(LEFT(VLOOKUP($A292,csapatok!$A:$NN,DE$320,FALSE),LEN(VLOOKUP($A292,csapatok!$A:$NN,DE$320,FALSE))-6),'csapat-ranglista'!$A:$FP,DE$321,FALSE)/8,VLOOKUP(VLOOKUP($A292,csapatok!$A:$NN,DE$320,FALSE),'csapat-ranglista'!$A:$FP,DE$321,FALSE)/4),0)</f>
        <v>0</v>
      </c>
      <c r="DF292" s="223">
        <f>IFERROR(IF(RIGHT(VLOOKUP($A292,csapatok!$A:$NN,DF$320,FALSE),5)="Csere",VLOOKUP(LEFT(VLOOKUP($A292,csapatok!$A:$NN,DF$320,FALSE),LEN(VLOOKUP($A292,csapatok!$A:$NN,DF$320,FALSE))-6),'csapat-ranglista'!$A:$FP,DF$321,FALSE)/8,VLOOKUP(VLOOKUP($A292,csapatok!$A:$NN,DF$320,FALSE),'csapat-ranglista'!$A:$FP,DF$321,FALSE)/4),0)</f>
        <v>0</v>
      </c>
      <c r="DG292" s="223">
        <f>IFERROR(IF(RIGHT(VLOOKUP($A292,csapatok!$A:$NN,DG$320,FALSE),5)="Csere",VLOOKUP(LEFT(VLOOKUP($A292,csapatok!$A:$NN,DG$320,FALSE),LEN(VLOOKUP($A292,csapatok!$A:$NN,DG$320,FALSE))-6),'csapat-ranglista'!$A:$FP,DG$321,FALSE)/8,VLOOKUP(VLOOKUP($A292,csapatok!$A:$NN,DG$320,FALSE),'csapat-ranglista'!$A:$FP,DG$321,FALSE)/4),0)</f>
        <v>0</v>
      </c>
      <c r="DH292" s="223">
        <f>IFERROR(IF(RIGHT(VLOOKUP($A292,csapatok!$A:$NN,DH$320,FALSE),5)="Csere",VLOOKUP(LEFT(VLOOKUP($A292,csapatok!$A:$NN,DH$320,FALSE),LEN(VLOOKUP($A292,csapatok!$A:$NN,DH$320,FALSE))-6),'csapat-ranglista'!$A:$FP,DH$321,FALSE)/8,VLOOKUP(VLOOKUP($A292,csapatok!$A:$NN,DH$320,FALSE),'csapat-ranglista'!$A:$FP,DH$321,FALSE)/4),0)</f>
        <v>0</v>
      </c>
      <c r="DI292" s="223">
        <f>IFERROR(IF(RIGHT(VLOOKUP($A292,csapatok!$A:$NN,DI$320,FALSE),5)="Csere",VLOOKUP(LEFT(VLOOKUP($A292,csapatok!$A:$NN,DI$320,FALSE),LEN(VLOOKUP($A292,csapatok!$A:$NN,DI$320,FALSE))-6),'csapat-ranglista'!$A:$FP,DI$321,FALSE)/8,VLOOKUP(VLOOKUP($A292,csapatok!$A:$NN,DI$320,FALSE),'csapat-ranglista'!$A:$FP,DI$321,FALSE)/4),0)</f>
        <v>0</v>
      </c>
      <c r="DJ292" s="223">
        <f>IFERROR(IF(RIGHT(VLOOKUP($A292,csapatok!$A:$NN,DJ$320,FALSE),5)="Csere",VLOOKUP(LEFT(VLOOKUP($A292,csapatok!$A:$NN,DJ$320,FALSE),LEN(VLOOKUP($A292,csapatok!$A:$NN,DJ$320,FALSE))-6),'csapat-ranglista'!$A:$FP,DJ$321,FALSE)/8,VLOOKUP(VLOOKUP($A292,csapatok!$A:$NN,DJ$320,FALSE),'csapat-ranglista'!$A:$FP,DJ$321,FALSE)/4),0)</f>
        <v>0</v>
      </c>
      <c r="DK292" s="223">
        <f>IFERROR(IF(RIGHT(VLOOKUP($A292,csapatok!$A:$NN,DK$320,FALSE),5)="Csere",VLOOKUP(LEFT(VLOOKUP($A292,csapatok!$A:$NN,DK$320,FALSE),LEN(VLOOKUP($A292,csapatok!$A:$NN,DK$320,FALSE))-6),'csapat-ranglista'!$A:$FP,DK$321,FALSE)/8,VLOOKUP(VLOOKUP($A292,csapatok!$A:$NN,DK$320,FALSE),'csapat-ranglista'!$A:$FP,DK$321,FALSE)/4),0)</f>
        <v>0</v>
      </c>
      <c r="DL292" s="223">
        <f>IFERROR(IF(RIGHT(VLOOKUP($A292,csapatok!$A:$NN,DL$320,FALSE),5)="Csere",VLOOKUP(LEFT(VLOOKUP($A292,csapatok!$A:$NN,DL$320,FALSE),LEN(VLOOKUP($A292,csapatok!$A:$NN,DL$320,FALSE))-6),'csapat-ranglista'!$A:$FP,DL$321,FALSE)/8,VLOOKUP(VLOOKUP($A292,csapatok!$A:$NN,DL$320,FALSE),'csapat-ranglista'!$A:$FP,DL$321,FALSE)/4),0)</f>
        <v>0</v>
      </c>
      <c r="DM292" s="223">
        <f>IFERROR(IF(RIGHT(VLOOKUP($A292,csapatok!$A:$NN,DM$320,FALSE),5)="Csere",VLOOKUP(LEFT(VLOOKUP($A292,csapatok!$A:$NN,DM$320,FALSE),LEN(VLOOKUP($A292,csapatok!$A:$NN,DM$320,FALSE))-6),'csapat-ranglista'!$A:$FP,DM$321,FALSE)/8,VLOOKUP(VLOOKUP($A292,csapatok!$A:$NN,DM$320,FALSE),'csapat-ranglista'!$A:$FP,DM$321,FALSE)/4),0)</f>
        <v>0</v>
      </c>
      <c r="DN292" s="223">
        <f>IFERROR(IF(RIGHT(VLOOKUP($A292,csapatok!$A:$NN,DN$320,FALSE),5)="Csere",VLOOKUP(LEFT(VLOOKUP($A292,csapatok!$A:$NN,DN$320,FALSE),LEN(VLOOKUP($A292,csapatok!$A:$NN,DN$320,FALSE))-6),'csapat-ranglista'!$A:$FP,DN$321,FALSE)/8,VLOOKUP(VLOOKUP($A292,csapatok!$A:$NN,DN$320,FALSE),'csapat-ranglista'!$A:$FP,DN$321,FALSE)/4),0)</f>
        <v>0</v>
      </c>
      <c r="DO292" s="224">
        <f>versenyek!$MF$11*IFERROR(VLOOKUP(VLOOKUP($A292,versenyek!ME:MG,3,FALSE),szabalyok!$A$16:$B$23,2,FALSE)/4,0)</f>
        <v>0</v>
      </c>
      <c r="DP292" s="224">
        <f>versenyek!$MI$11*IFERROR(VLOOKUP(VLOOKUP($A292,versenyek!MH:MJ,3,FALSE),szabalyok!$A$16:$B$23,2,FALSE)/4,0)</f>
        <v>0</v>
      </c>
      <c r="DQ292" s="223">
        <f>IFERROR(IF(RIGHT(VLOOKUP($A292,csapatok!$A:$NN,DQ$320,FALSE),5)="Csere",VLOOKUP(LEFT(VLOOKUP($A292,csapatok!$A:$NN,DQ$320,FALSE),LEN(VLOOKUP($A292,csapatok!$A:$NN,DQ$320,FALSE))-6),'csapat-ranglista'!$A:$FP,DQ$321,FALSE)/8,VLOOKUP(VLOOKUP($A292,csapatok!$A:$NN,DQ$320,FALSE),'csapat-ranglista'!$A:$FP,DQ$321,FALSE)/4),0)</f>
        <v>0</v>
      </c>
      <c r="DR292" s="223">
        <f>IFERROR(IF(RIGHT(VLOOKUP($A292,csapatok!$A:$NN,DR$320,FALSE),5)="Csere",VLOOKUP(LEFT(VLOOKUP($A292,csapatok!$A:$NN,DR$320,FALSE),LEN(VLOOKUP($A292,csapatok!$A:$NN,DR$320,FALSE))-6),'csapat-ranglista'!$A:$FP,DR$321,FALSE)/8,VLOOKUP(VLOOKUP($A292,csapatok!$A:$NN,DR$320,FALSE),'csapat-ranglista'!$A:$FP,DR$321,FALSE)/4),0)</f>
        <v>0</v>
      </c>
      <c r="DS292" s="223">
        <f>IFERROR(IF(RIGHT(VLOOKUP($A292,csapatok!$A:$NN,DS$320,FALSE),5)="Csere",VLOOKUP(LEFT(VLOOKUP($A292,csapatok!$A:$NN,DS$320,FALSE),LEN(VLOOKUP($A292,csapatok!$A:$NN,DS$320,FALSE))-6),'csapat-ranglista'!$A:$FP,DS$321,FALSE)/8,VLOOKUP(VLOOKUP($A292,csapatok!$A:$NN,DS$320,FALSE),'csapat-ranglista'!$A:$FP,DS$321,FALSE)/4),0)</f>
        <v>0</v>
      </c>
      <c r="DT292" s="223">
        <f>IFERROR(IF(RIGHT(VLOOKUP($A292,csapatok!$A:$NN,DT$320,FALSE),5)="Csere",VLOOKUP(LEFT(VLOOKUP($A292,csapatok!$A:$NN,DT$320,FALSE),LEN(VLOOKUP($A292,csapatok!$A:$NN,DT$320,FALSE))-6),'csapat-ranglista'!$A:$FP,DT$321,FALSE)/8,VLOOKUP(VLOOKUP($A292,csapatok!$A:$NN,DT$320,FALSE),'csapat-ranglista'!$A:$FP,DT$321,FALSE)/4),0)</f>
        <v>0</v>
      </c>
      <c r="DU292" s="223">
        <f>IFERROR(IF(RIGHT(VLOOKUP($A292,csapatok!$A:$NN,DU$320,FALSE),5)="Csere",VLOOKUP(LEFT(VLOOKUP($A292,csapatok!$A:$NN,DU$320,FALSE),LEN(VLOOKUP($A292,csapatok!$A:$NN,DU$320,FALSE))-6),'csapat-ranglista'!$A:$FP,DU$321,FALSE)/8,VLOOKUP(VLOOKUP($A292,csapatok!$A:$NN,DU$320,FALSE),'csapat-ranglista'!$A:$FP,DU$321,FALSE)/4),0)</f>
        <v>0</v>
      </c>
      <c r="DV292" s="223">
        <f>IFERROR(IF(RIGHT(VLOOKUP($A292,csapatok!$A:$NN,DV$320,FALSE),5)="Csere",VLOOKUP(LEFT(VLOOKUP($A292,csapatok!$A:$NN,DV$320,FALSE),LEN(VLOOKUP($A292,csapatok!$A:$NN,DV$320,FALSE))-6),'csapat-ranglista'!$A:$FP,DV$321,FALSE)/8,VLOOKUP(VLOOKUP($A292,csapatok!$A:$NN,DV$320,FALSE),'csapat-ranglista'!$A:$FP,DV$321,FALSE)/4),0)</f>
        <v>0</v>
      </c>
      <c r="DW292" s="223">
        <f>IFERROR(IF(RIGHT(VLOOKUP($A292,csapatok!$A:$NN,DW$320,FALSE),5)="Csere",VLOOKUP(LEFT(VLOOKUP($A292,csapatok!$A:$NN,DW$320,FALSE),LEN(VLOOKUP($A292,csapatok!$A:$NN,DW$320,FALSE))-6),'csapat-ranglista'!$A:$FP,DW$321,FALSE)/8,VLOOKUP(VLOOKUP($A292,csapatok!$A:$NN,DW$320,FALSE),'csapat-ranglista'!$A:$FP,DW$321,FALSE)/4),0)</f>
        <v>0</v>
      </c>
      <c r="DX292" s="223">
        <f>IFERROR(IF(RIGHT(VLOOKUP($A292,csapatok!$A:$NN,DX$320,FALSE),5)="Csere",VLOOKUP(LEFT(VLOOKUP($A292,csapatok!$A:$NN,DX$320,FALSE),LEN(VLOOKUP($A292,csapatok!$A:$NN,DX$320,FALSE))-6),'csapat-ranglista'!$A:$FP,DX$321,FALSE)/8,VLOOKUP(VLOOKUP($A292,csapatok!$A:$NN,DX$320,FALSE),'csapat-ranglista'!$A:$FP,DX$321,FALSE)/4),0)</f>
        <v>0</v>
      </c>
      <c r="DY292" s="223">
        <f>IFERROR(IF(RIGHT(VLOOKUP($A292,csapatok!$A:$NN,DY$320,FALSE),5)="Csere",VLOOKUP(LEFT(VLOOKUP($A292,csapatok!$A:$NN,DY$320,FALSE),LEN(VLOOKUP($A292,csapatok!$A:$NN,DY$320,FALSE))-6),'csapat-ranglista'!$A:$FP,DY$321,FALSE)/8,VLOOKUP(VLOOKUP($A292,csapatok!$A:$NN,DY$320,FALSE),'csapat-ranglista'!$A:$FP,DY$321,FALSE)/4),0)</f>
        <v>0</v>
      </c>
      <c r="DZ292" s="223">
        <f>IFERROR(IF(RIGHT(VLOOKUP($A292,csapatok!$A:$NN,DZ$320,FALSE),5)="Csere",VLOOKUP(LEFT(VLOOKUP($A292,csapatok!$A:$NN,DZ$320,FALSE),LEN(VLOOKUP($A292,csapatok!$A:$NN,DZ$320,FALSE))-6),'csapat-ranglista'!$A:$FP,DZ$321,FALSE)/8,VLOOKUP(VLOOKUP($A292,csapatok!$A:$NN,DZ$320,FALSE),'csapat-ranglista'!$A:$FP,DZ$321,FALSE)/4),0)</f>
        <v>0</v>
      </c>
      <c r="EA292" s="223">
        <f>IFERROR(IF(RIGHT(VLOOKUP($A292,csapatok!$A:$NN,EA$320,FALSE),5)="Csere",VLOOKUP(LEFT(VLOOKUP($A292,csapatok!$A:$NN,EA$320,FALSE),LEN(VLOOKUP($A292,csapatok!$A:$NN,EA$320,FALSE))-6),'csapat-ranglista'!$A:$FP,EA$321,FALSE)/8,VLOOKUP(VLOOKUP($A292,csapatok!$A:$NN,EA$320,FALSE),'csapat-ranglista'!$A:$FP,EA$321,FALSE)/4),0)</f>
        <v>0</v>
      </c>
      <c r="EB292" s="223">
        <f>IFERROR(IF(RIGHT(VLOOKUP($A292,csapatok!$A:$NN,EB$320,FALSE),5)="Csere",VLOOKUP(LEFT(VLOOKUP($A292,csapatok!$A:$NN,EB$320,FALSE),LEN(VLOOKUP($A292,csapatok!$A:$NN,EB$320,FALSE))-6),'csapat-ranglista'!$A:$FP,EB$321,FALSE)/8,VLOOKUP(VLOOKUP($A292,csapatok!$A:$NN,EB$320,FALSE),'csapat-ranglista'!$A:$FP,EB$321,FALSE)/4),0)</f>
        <v>0</v>
      </c>
      <c r="EC292" s="223">
        <f>IFERROR(IF(RIGHT(VLOOKUP($A292,csapatok!$A:$NN,EC$320,FALSE),5)="Csere",VLOOKUP(LEFT(VLOOKUP($A292,csapatok!$A:$NN,EC$320,FALSE),LEN(VLOOKUP($A292,csapatok!$A:$NN,EC$320,FALSE))-6),'csapat-ranglista'!$A:$FP,EC$321,FALSE)/8,VLOOKUP(VLOOKUP($A292,csapatok!$A:$NN,EC$320,FALSE),'csapat-ranglista'!$A:$FP,EC$321,FALSE)/4),0)</f>
        <v>0</v>
      </c>
      <c r="ED292" s="223">
        <f>IFERROR(IF(RIGHT(VLOOKUP($A292,csapatok!$A:$NN,ED$320,FALSE),5)="Csere",VLOOKUP(LEFT(VLOOKUP($A292,csapatok!$A:$NN,ED$320,FALSE),LEN(VLOOKUP($A292,csapatok!$A:$NN,ED$320,FALSE))-6),'csapat-ranglista'!$A:$FP,ED$321,FALSE)/8,VLOOKUP(VLOOKUP($A292,csapatok!$A:$NN,ED$320,FALSE),'csapat-ranglista'!$A:$FP,ED$321,FALSE)/4),0)</f>
        <v>0</v>
      </c>
      <c r="EE292" s="223">
        <f>IFERROR(IF(RIGHT(VLOOKUP($A292,csapatok!$A:$NN,EE$320,FALSE),5)="Csere",VLOOKUP(LEFT(VLOOKUP($A292,csapatok!$A:$NN,EE$320,FALSE),LEN(VLOOKUP($A292,csapatok!$A:$NN,EE$320,FALSE))-6),'csapat-ranglista'!$A:$FP,EE$321,FALSE)/8,VLOOKUP(VLOOKUP($A292,csapatok!$A:$NN,EE$320,FALSE),'csapat-ranglista'!$A:$FP,EE$321,FALSE)/4),0)</f>
        <v>0</v>
      </c>
      <c r="EF292" s="223">
        <f>IFERROR(IF(RIGHT(VLOOKUP($A292,csapatok!$A:$NN,EF$320,FALSE),5)="Csere",VLOOKUP(LEFT(VLOOKUP($A292,csapatok!$A:$NN,EF$320,FALSE),LEN(VLOOKUP($A292,csapatok!$A:$NN,EF$320,FALSE))-6),'csapat-ranglista'!$A:$FP,EF$321,FALSE)/8,VLOOKUP(VLOOKUP($A292,csapatok!$A:$NN,EF$320,FALSE),'csapat-ranglista'!$A:$FP,EF$321,FALSE)/4),0)</f>
        <v>0</v>
      </c>
      <c r="EG292" s="223">
        <f>IFERROR(IF(RIGHT(VLOOKUP($A292,csapatok!$A:$NN,EG$320,FALSE),5)="Csere",VLOOKUP(LEFT(VLOOKUP($A292,csapatok!$A:$NN,EG$320,FALSE),LEN(VLOOKUP($A292,csapatok!$A:$NN,EG$320,FALSE))-6),'csapat-ranglista'!$A:$FP,EG$321,FALSE)/8,VLOOKUP(VLOOKUP($A292,csapatok!$A:$NN,EG$320,FALSE),'csapat-ranglista'!$A:$FP,EG$321,FALSE)/4),0)</f>
        <v>0</v>
      </c>
      <c r="EH292" s="223">
        <f>IFERROR(IF(RIGHT(VLOOKUP($A292,csapatok!$A:$NN,EH$320,FALSE),5)="Csere",VLOOKUP(LEFT(VLOOKUP($A292,csapatok!$A:$NN,EH$320,FALSE),LEN(VLOOKUP($A292,csapatok!$A:$NN,EH$320,FALSE))-6),'csapat-ranglista'!$A:$FP,EH$321,FALSE)/8,VLOOKUP(VLOOKUP($A292,csapatok!$A:$NN,EH$320,FALSE),'csapat-ranglista'!$A:$FP,EH$321,FALSE)/4),0)</f>
        <v>0</v>
      </c>
      <c r="EI292" s="223">
        <f>IFERROR(IF(RIGHT(VLOOKUP($A292,csapatok!$A:$NN,EI$320,FALSE),5)="Csere",VLOOKUP(LEFT(VLOOKUP($A292,csapatok!$A:$NN,EI$320,FALSE),LEN(VLOOKUP($A292,csapatok!$A:$NN,EI$320,FALSE))-6),'csapat-ranglista'!$A:$FP,EI$321,FALSE)/8,VLOOKUP(VLOOKUP($A292,csapatok!$A:$NN,EI$320,FALSE),'csapat-ranglista'!$A:$FP,EI$321,FALSE)/4),0)</f>
        <v>0</v>
      </c>
      <c r="EJ292" s="223">
        <f>IFERROR(IF(RIGHT(VLOOKUP($A292,csapatok!$A:$NN,EJ$320,FALSE),5)="Csere",VLOOKUP(LEFT(VLOOKUP($A292,csapatok!$A:$NN,EJ$320,FALSE),LEN(VLOOKUP($A292,csapatok!$A:$NN,EJ$320,FALSE))-6),'csapat-ranglista'!$A:$FP,EJ$321,FALSE)/8,VLOOKUP(VLOOKUP($A292,csapatok!$A:$NN,EJ$320,FALSE),'csapat-ranglista'!$A:$FP,EJ$321,FALSE)/4),0)</f>
        <v>0</v>
      </c>
      <c r="EK292" s="223">
        <f>IFERROR(IF(RIGHT(VLOOKUP($A292,csapatok!$A:$NN,EK$320,FALSE),5)="Csere",VLOOKUP(LEFT(VLOOKUP($A292,csapatok!$A:$NN,EK$320,FALSE),LEN(VLOOKUP($A292,csapatok!$A:$NN,EK$320,FALSE))-6),'csapat-ranglista'!$A:$FP,EK$321,FALSE)/8,VLOOKUP(VLOOKUP($A292,csapatok!$A:$NN,EK$320,FALSE),'csapat-ranglista'!$A:$FP,EK$321,FALSE)/4),0)</f>
        <v>0</v>
      </c>
      <c r="EL292" s="223">
        <f>IFERROR(IF(RIGHT(VLOOKUP($A292,csapatok!$A:$NN,EL$320,FALSE),5)="Csere",VLOOKUP(LEFT(VLOOKUP($A292,csapatok!$A:$NN,EL$320,FALSE),LEN(VLOOKUP($A292,csapatok!$A:$NN,EL$320,FALSE))-6),'csapat-ranglista'!$A:$FP,EL$321,FALSE)/8,VLOOKUP(VLOOKUP($A292,csapatok!$A:$NN,EL$320,FALSE),'csapat-ranglista'!$A:$FP,EL$321,FALSE)/4),0)</f>
        <v>0</v>
      </c>
      <c r="EM292" s="223">
        <f>IFERROR(IF(RIGHT(VLOOKUP($A292,csapatok!$A:$NN,EM$320,FALSE),5)="Csere",VLOOKUP(LEFT(VLOOKUP($A292,csapatok!$A:$NN,EM$320,FALSE),LEN(VLOOKUP($A292,csapatok!$A:$NN,EM$320,FALSE))-6),'csapat-ranglista'!$A:$FP,EM$321,FALSE)/8,VLOOKUP(VLOOKUP($A292,csapatok!$A:$NN,EM$320,FALSE),'csapat-ranglista'!$A:$FP,EM$321,FALSE)/4),0)</f>
        <v>0</v>
      </c>
      <c r="EN292" s="223">
        <f>IFERROR(IF(RIGHT(VLOOKUP($A292,csapatok!$A:$NN,EN$320,FALSE),5)="Csere",VLOOKUP(LEFT(VLOOKUP($A292,csapatok!$A:$NN,EN$320,FALSE),LEN(VLOOKUP($A292,csapatok!$A:$NN,EN$320,FALSE))-6),'csapat-ranglista'!$A:$FP,EN$321,FALSE)/8,VLOOKUP(VLOOKUP($A292,csapatok!$A:$NN,EN$320,FALSE),'csapat-ranglista'!$A:$FP,EN$321,FALSE)/4),0)</f>
        <v>0</v>
      </c>
      <c r="EO292" s="223">
        <f>IFERROR(IF(RIGHT(VLOOKUP($A292,csapatok!$A:$NN,EO$320,FALSE),5)="Csere",VLOOKUP(LEFT(VLOOKUP($A292,csapatok!$A:$NN,EO$320,FALSE),LEN(VLOOKUP($A292,csapatok!$A:$NN,EO$320,FALSE))-6),'csapat-ranglista'!$A:$FP,EO$321,FALSE)/8,VLOOKUP(VLOOKUP($A292,csapatok!$A:$NN,EO$320,FALSE),'csapat-ranglista'!$A:$FP,EO$321,FALSE)/4),0)</f>
        <v>0</v>
      </c>
      <c r="EP292" s="223">
        <f>IFERROR(IF(RIGHT(VLOOKUP($A292,csapatok!$A:$NN,EP$320,FALSE),5)="Csere",VLOOKUP(LEFT(VLOOKUP($A292,csapatok!$A:$NN,EP$320,FALSE),LEN(VLOOKUP($A292,csapatok!$A:$NN,EP$320,FALSE))-6),'csapat-ranglista'!$A:$FP,EP$321,FALSE)/8,VLOOKUP(VLOOKUP($A292,csapatok!$A:$NN,EP$320,FALSE),'csapat-ranglista'!$A:$FP,EP$321,FALSE)/4),0)</f>
        <v>0</v>
      </c>
      <c r="EQ292" s="223">
        <f>IFERROR(IF(RIGHT(VLOOKUP($A292,csapatok!$A:$NN,EQ$320,FALSE),5)="Csere",VLOOKUP(LEFT(VLOOKUP($A292,csapatok!$A:$NN,EQ$320,FALSE),LEN(VLOOKUP($A292,csapatok!$A:$NN,EQ$320,FALSE))-6),'csapat-ranglista'!$A:$FP,EQ$321,FALSE)/8,VLOOKUP(VLOOKUP($A292,csapatok!$A:$NN,EQ$320,FALSE),'csapat-ranglista'!$A:$FP,EQ$321,FALSE)/4),0)</f>
        <v>0</v>
      </c>
      <c r="ER292" s="223">
        <f>IFERROR(IF(RIGHT(VLOOKUP($A292,csapatok!$A:$NN,ER$320,FALSE),5)="Csere",VLOOKUP(LEFT(VLOOKUP($A292,csapatok!$A:$NN,ER$320,FALSE),LEN(VLOOKUP($A292,csapatok!$A:$NN,ER$320,FALSE))-6),'csapat-ranglista'!$A:$FP,ER$321,FALSE)/8,VLOOKUP(VLOOKUP($A292,csapatok!$A:$NN,ER$320,FALSE),'csapat-ranglista'!$A:$FP,ER$321,FALSE)/4),0)</f>
        <v>0</v>
      </c>
      <c r="ES292" s="223">
        <f>IFERROR(IF(RIGHT(VLOOKUP($A292,csapatok!$A:$NN,ES$320,FALSE),5)="Csere",VLOOKUP(LEFT(VLOOKUP($A292,csapatok!$A:$NN,ES$320,FALSE),LEN(VLOOKUP($A292,csapatok!$A:$NN,ES$320,FALSE))-6),'csapat-ranglista'!$A:$FP,ES$321,FALSE)/8,VLOOKUP(VLOOKUP($A292,csapatok!$A:$NN,ES$320,FALSE),'csapat-ranglista'!$A:$FP,ES$321,FALSE)/4),0)</f>
        <v>0</v>
      </c>
      <c r="ET292" s="223">
        <f>IFERROR(IF(RIGHT(VLOOKUP($A292,csapatok!$A:$NN,ET$320,FALSE),5)="Csere",VLOOKUP(LEFT(VLOOKUP($A292,csapatok!$A:$NN,ET$320,FALSE),LEN(VLOOKUP($A292,csapatok!$A:$NN,ET$320,FALSE))-6),'csapat-ranglista'!$A:$FP,ET$321,FALSE)/8,VLOOKUP(VLOOKUP($A292,csapatok!$A:$NN,ET$320,FALSE),'csapat-ranglista'!$A:$FP,ET$321,FALSE)/4),0)</f>
        <v>0</v>
      </c>
      <c r="EU292" s="223">
        <f>IFERROR(IF(RIGHT(VLOOKUP($A292,csapatok!$A:$NN,EU$320,FALSE),5)="Csere",VLOOKUP(LEFT(VLOOKUP($A292,csapatok!$A:$NN,EU$320,FALSE),LEN(VLOOKUP($A292,csapatok!$A:$NN,EU$320,FALSE))-6),'csapat-ranglista'!$A:$FP,EU$321,FALSE)/8,VLOOKUP(VLOOKUP($A292,csapatok!$A:$NN,EU$320,FALSE),'csapat-ranglista'!$A:$FP,EU$321,FALSE)/4),0)</f>
        <v>0</v>
      </c>
      <c r="EV292" s="223">
        <f>IFERROR(IF(RIGHT(VLOOKUP($A292,csapatok!$A:$NN,EV$320,FALSE),5)="Csere",VLOOKUP(LEFT(VLOOKUP($A292,csapatok!$A:$NN,EV$320,FALSE),LEN(VLOOKUP($A292,csapatok!$A:$NN,EV$320,FALSE))-6),'csapat-ranglista'!$A:$FP,EV$321,FALSE)/8,VLOOKUP(VLOOKUP($A292,csapatok!$A:$NN,EV$320,FALSE),'csapat-ranglista'!$A:$FP,EV$321,FALSE)/4),0)</f>
        <v>0</v>
      </c>
      <c r="EW292" s="223">
        <f>IFERROR(IF(RIGHT(VLOOKUP($A292,csapatok!$A:$NN,EW$320,FALSE),5)="Csere",VLOOKUP(LEFT(VLOOKUP($A292,csapatok!$A:$NN,EW$320,FALSE),LEN(VLOOKUP($A292,csapatok!$A:$NN,EW$320,FALSE))-6),'csapat-ranglista'!$A:$FP,EW$321,FALSE)/8,VLOOKUP(VLOOKUP($A292,csapatok!$A:$NN,EW$320,FALSE),'csapat-ranglista'!$A:$FP,EW$321,FALSE)/4),0)</f>
        <v>0</v>
      </c>
      <c r="EX292" s="223">
        <f>IFERROR(IF(RIGHT(VLOOKUP($A292,csapatok!$A:$NN,EX$320,FALSE),5)="Csere",VLOOKUP(LEFT(VLOOKUP($A292,csapatok!$A:$NN,EX$320,FALSE),LEN(VLOOKUP($A292,csapatok!$A:$NN,EX$320,FALSE))-6),'csapat-ranglista'!$A:$FP,EX$321,FALSE)/8,VLOOKUP(VLOOKUP($A292,csapatok!$A:$NN,EX$320,FALSE),'csapat-ranglista'!$A:$FP,EX$321,FALSE)/4),0)</f>
        <v>0</v>
      </c>
      <c r="EY292" s="223">
        <f>IFERROR(IF(RIGHT(VLOOKUP($A292,csapatok!$A:$NN,EY$320,FALSE),5)="Csere",VLOOKUP(LEFT(VLOOKUP($A292,csapatok!$A:$NN,EY$320,FALSE),LEN(VLOOKUP($A292,csapatok!$A:$NN,EY$320,FALSE))-6),'csapat-ranglista'!$A:$FP,EY$321,FALSE)/8,VLOOKUP(VLOOKUP($A292,csapatok!$A:$NN,EY$320,FALSE),'csapat-ranglista'!$A:$FP,EY$321,FALSE)/4),0)</f>
        <v>0</v>
      </c>
      <c r="EZ292" s="223">
        <f>IFERROR(IF(RIGHT(VLOOKUP($A292,csapatok!$A:$NN,EZ$320,FALSE),5)="Csere",VLOOKUP(LEFT(VLOOKUP($A292,csapatok!$A:$NN,EZ$320,FALSE),LEN(VLOOKUP($A292,csapatok!$A:$NN,EZ$320,FALSE))-6),'csapat-ranglista'!$A:$FP,EZ$321,FALSE)/8,VLOOKUP(VLOOKUP($A292,csapatok!$A:$NN,EZ$320,FALSE),'csapat-ranglista'!$A:$FP,EZ$321,FALSE)/4),0)</f>
        <v>0</v>
      </c>
      <c r="FA292" s="223">
        <f>IFERROR(IF(RIGHT(VLOOKUP($A292,csapatok!$A:$NN,FA$320,FALSE),5)="Csere",VLOOKUP(LEFT(VLOOKUP($A292,csapatok!$A:$NN,FA$320,FALSE),LEN(VLOOKUP($A292,csapatok!$A:$NN,FA$320,FALSE))-6),'csapat-ranglista'!$A:$FP,FA$321,FALSE)/8,VLOOKUP(VLOOKUP($A292,csapatok!$A:$NN,FA$320,FALSE),'csapat-ranglista'!$A:$FP,FA$321,FALSE)/4),0)</f>
        <v>0</v>
      </c>
      <c r="FB292" s="223">
        <f>IFERROR(IF(RIGHT(VLOOKUP($A292,csapatok!$A:$NN,FB$320,FALSE),5)="Csere",VLOOKUP(LEFT(VLOOKUP($A292,csapatok!$A:$NN,FB$320,FALSE),LEN(VLOOKUP($A292,csapatok!$A:$NN,FB$320,FALSE))-6),'csapat-ranglista'!$A:$FP,FB$321,FALSE)/8,VLOOKUP(VLOOKUP($A292,csapatok!$A:$NN,FB$320,FALSE),'csapat-ranglista'!$A:$FP,FB$321,FALSE)/4),0)</f>
        <v>0</v>
      </c>
      <c r="FC292" s="223">
        <f>IFERROR(IF(RIGHT(VLOOKUP($A292,csapatok!$A:$NN,FC$320,FALSE),5)="Csere",VLOOKUP(LEFT(VLOOKUP($A292,csapatok!$A:$NN,FC$320,FALSE),LEN(VLOOKUP($A292,csapatok!$A:$NN,FC$320,FALSE))-6),'csapat-ranglista'!$A:$FP,FC$321,FALSE)/8,VLOOKUP(VLOOKUP($A292,csapatok!$A:$NN,FC$320,FALSE),'csapat-ranglista'!$A:$FP,FC$321,FALSE)/4),0)</f>
        <v>0</v>
      </c>
      <c r="FD292" s="224">
        <f>versenyek!$QY$11*IFERROR(VLOOKUP(VLOOKUP($A292,versenyek!QX:QZ,3,FALSE),szabalyok!$A$16:$B$23,2,FALSE)/4,0)</f>
        <v>0</v>
      </c>
      <c r="FE292" s="224">
        <f>versenyek!$RB$11*IFERROR(VLOOKUP(VLOOKUP($A292,versenyek!RA:RC,3,FALSE),szabalyok!$A$16:$B$23,2,FALSE)/4,0)</f>
        <v>0</v>
      </c>
      <c r="FF292" s="223">
        <f>IFERROR(IF(RIGHT(VLOOKUP($A292,csapatok!$A:$NN,FF$320,FALSE),5)="Csere",VLOOKUP(LEFT(VLOOKUP($A292,csapatok!$A:$NN,FF$320,FALSE),LEN(VLOOKUP($A292,csapatok!$A:$NN,FF$320,FALSE))-6),'csapat-ranglista'!$A:$FP,FF$321,FALSE)/8,VLOOKUP(VLOOKUP($A292,csapatok!$A:$NN,FF$320,FALSE),'csapat-ranglista'!$A:$FP,FF$321,FALSE)/4),0)</f>
        <v>0</v>
      </c>
      <c r="FG292" s="223">
        <f>IFERROR(IF(RIGHT(VLOOKUP($A292,csapatok!$A:$NN,FG$320,FALSE),5)="Csere",VLOOKUP(LEFT(VLOOKUP($A292,csapatok!$A:$NN,FG$320,FALSE),LEN(VLOOKUP($A292,csapatok!$A:$NN,FG$320,FALSE))-6),'csapat-ranglista'!$A:$FP,FG$321,FALSE)/8,VLOOKUP(VLOOKUP($A292,csapatok!$A:$NN,FG$320,FALSE),'csapat-ranglista'!$A:$FP,FG$321,FALSE)/4),0)</f>
        <v>0</v>
      </c>
      <c r="FH292" s="223">
        <f>IFERROR(IF(RIGHT(VLOOKUP($A292,csapatok!$A:$NN,FH$320,FALSE),5)="Csere",VLOOKUP(LEFT(VLOOKUP($A292,csapatok!$A:$NN,FH$320,FALSE),LEN(VLOOKUP($A292,csapatok!$A:$NN,FH$320,FALSE))-6),'csapat-ranglista'!$A:$FP,FH$321,FALSE)/8,VLOOKUP(VLOOKUP($A292,csapatok!$A:$NN,FH$320,FALSE),'csapat-ranglista'!$A:$FP,FH$321,FALSE)/4),0)</f>
        <v>0</v>
      </c>
      <c r="FI292" s="223">
        <f>IFERROR(IF(RIGHT(VLOOKUP($A292,csapatok!$A:$NN,FI$320,FALSE),5)="Csere",VLOOKUP(LEFT(VLOOKUP($A292,csapatok!$A:$NN,FI$320,FALSE),LEN(VLOOKUP($A292,csapatok!$A:$NN,FI$320,FALSE))-6),'csapat-ranglista'!$A:$FP,FI$321,FALSE)/8,VLOOKUP(VLOOKUP($A292,csapatok!$A:$NN,FI$320,FALSE),'csapat-ranglista'!$A:$FP,FI$321,FALSE)/4),0)</f>
        <v>0</v>
      </c>
      <c r="FJ292" s="223">
        <f>IFERROR(IF(RIGHT(VLOOKUP($A292,csapatok!$A:$NN,FJ$320,FALSE),5)="Csere",VLOOKUP(LEFT(VLOOKUP($A292,csapatok!$A:$NN,FJ$320,FALSE),LEN(VLOOKUP($A292,csapatok!$A:$NN,FJ$320,FALSE))-6),'csapat-ranglista'!$A:$FP,FJ$321,FALSE)/8,VLOOKUP(VLOOKUP($A292,csapatok!$A:$NN,FJ$320,FALSE),'csapat-ranglista'!$A:$FP,FJ$321,FALSE)/4),0)</f>
        <v>0</v>
      </c>
      <c r="FK292" s="223">
        <f>IFERROR(IF(RIGHT(VLOOKUP($A292,csapatok!$A:$NN,FK$320,FALSE),5)="Csere",VLOOKUP(LEFT(VLOOKUP($A292,csapatok!$A:$NN,FK$320,FALSE),LEN(VLOOKUP($A292,csapatok!$A:$NN,FK$320,FALSE))-6),'csapat-ranglista'!$A:$FP,FK$321,FALSE)/8,VLOOKUP(VLOOKUP($A292,csapatok!$A:$NN,FK$320,FALSE),'csapat-ranglista'!$A:$FP,FK$321,FALSE)/4),0)</f>
        <v>0</v>
      </c>
      <c r="FL292" s="223">
        <f>IFERROR(IF(RIGHT(VLOOKUP($A292,csapatok!$A:$NN,FL$320,FALSE),5)="Csere",VLOOKUP(LEFT(VLOOKUP($A292,csapatok!$A:$NN,FL$320,FALSE),LEN(VLOOKUP($A292,csapatok!$A:$NN,FL$320,FALSE))-6),'csapat-ranglista'!$A:$FP,FL$321,FALSE)/8,VLOOKUP(VLOOKUP($A292,csapatok!$A:$NN,FL$320,FALSE),'csapat-ranglista'!$A:$FP,FL$321,FALSE)/4),0)</f>
        <v>0</v>
      </c>
      <c r="FM292" s="223">
        <f>IFERROR(IF(RIGHT(VLOOKUP($A292,csapatok!$A:$NN,FM$320,FALSE),5)="Csere",VLOOKUP(LEFT(VLOOKUP($A292,csapatok!$A:$NN,FM$320,FALSE),LEN(VLOOKUP($A292,csapatok!$A:$NN,FM$320,FALSE))-6),'csapat-ranglista'!$A:$FP,FM$321,FALSE)/8,VLOOKUP(VLOOKUP($A292,csapatok!$A:$NN,FM$320,FALSE),'csapat-ranglista'!$A:$FP,FM$321,FALSE)/4),0)</f>
        <v>0</v>
      </c>
      <c r="FN292" s="223">
        <f>IFERROR(IF(RIGHT(VLOOKUP($A292,csapatok!$A:$NN,FN$320,FALSE),5)="Csere",VLOOKUP(LEFT(VLOOKUP($A292,csapatok!$A:$NN,FN$320,FALSE),LEN(VLOOKUP($A292,csapatok!$A:$NN,FN$320,FALSE))-6),'csapat-ranglista'!$A:$FP,FN$321,FALSE)/8,VLOOKUP(VLOOKUP($A292,csapatok!$A:$NN,FN$320,FALSE),'csapat-ranglista'!$A:$FP,FN$321,FALSE)/4),0)</f>
        <v>0</v>
      </c>
      <c r="FO292" s="223">
        <f>IFERROR(IF(RIGHT(VLOOKUP($A292,csapatok!$A:$NN,FO$320,FALSE),5)="Csere",VLOOKUP(LEFT(VLOOKUP($A292,csapatok!$A:$NN,FO$320,FALSE),LEN(VLOOKUP($A292,csapatok!$A:$NN,FO$320,FALSE))-6),'csapat-ranglista'!$A:$FP,FO$321,FALSE)/8,VLOOKUP(VLOOKUP($A292,csapatok!$A:$NN,FO$320,FALSE),'csapat-ranglista'!$A:$FP,FO$321,FALSE)/4),0)</f>
        <v>0</v>
      </c>
      <c r="FP292" s="223">
        <f>IFERROR(IF(RIGHT(VLOOKUP($A292,csapatok!$A:$NN,FP$320,FALSE),5)="Csere",VLOOKUP(LEFT(VLOOKUP($A292,csapatok!$A:$NN,FP$320,FALSE),LEN(VLOOKUP($A292,csapatok!$A:$NN,FP$320,FALSE))-6),'csapat-ranglista'!$A:$FP,FP$321,FALSE)/8,VLOOKUP(VLOOKUP($A292,csapatok!$A:$NN,FP$320,FALSE),'csapat-ranglista'!$A:$FP,FP$321,FALSE)/4),0)</f>
        <v>0</v>
      </c>
      <c r="FQ292" s="223">
        <f>IFERROR(IF(RIGHT(VLOOKUP($A292,csapatok!$A:$NN,FQ$320,FALSE),5)="Csere",VLOOKUP(LEFT(VLOOKUP($A292,csapatok!$A:$NN,FQ$320,FALSE),LEN(VLOOKUP($A292,csapatok!$A:$NN,FQ$320,FALSE))-6),'csapat-ranglista'!$A:$FP,FQ$321,FALSE)/8,VLOOKUP(VLOOKUP($A292,csapatok!$A:$NN,FQ$320,FALSE),'csapat-ranglista'!$A:$FP,FQ$321,FALSE)/4),0)</f>
        <v>0</v>
      </c>
      <c r="FR292" s="223">
        <f>IFERROR(IF(RIGHT(VLOOKUP($A292,csapatok!$A:$NN,FR$320,FALSE),5)="Csere",VLOOKUP(LEFT(VLOOKUP($A292,csapatok!$A:$NN,FR$320,FALSE),LEN(VLOOKUP($A292,csapatok!$A:$NN,FR$320,FALSE))-6),'csapat-ranglista'!$A:$FP,FR$321,FALSE)/8,VLOOKUP(VLOOKUP($A292,csapatok!$A:$NN,FR$320,FALSE),'csapat-ranglista'!$A:$FP,FR$321,FALSE)/4),0)</f>
        <v>0</v>
      </c>
      <c r="FS292" s="223">
        <f>IFERROR(IF(RIGHT(VLOOKUP($A292,csapatok!$A:$NN,FS$320,FALSE),5)="Csere",VLOOKUP(LEFT(VLOOKUP($A292,csapatok!$A:$NN,FS$320,FALSE),LEN(VLOOKUP($A292,csapatok!$A:$NN,FS$320,FALSE))-6),'csapat-ranglista'!$A:$FP,FS$321,FALSE)/8,VLOOKUP(VLOOKUP($A292,csapatok!$A:$NN,FS$320,FALSE),'csapat-ranglista'!$A:$FP,FS$321,FALSE)/4),0)</f>
        <v>0</v>
      </c>
      <c r="FT292" s="223">
        <f>IFERROR(IF(RIGHT(VLOOKUP($A292,csapatok!$A:$NN,FT$320,FALSE),5)="Csere",VLOOKUP(LEFT(VLOOKUP($A292,csapatok!$A:$NN,FT$320,FALSE),LEN(VLOOKUP($A292,csapatok!$A:$NN,FT$320,FALSE))-6),'csapat-ranglista'!$A:$FP,FT$321,FALSE)/8,VLOOKUP(VLOOKUP($A292,csapatok!$A:$NN,FT$320,FALSE),'csapat-ranglista'!$A:$FP,FT$321,FALSE)/4),0)</f>
        <v>0</v>
      </c>
      <c r="FU292" s="223">
        <f>IFERROR(IF(RIGHT(VLOOKUP($A292,csapatok!$A:$NN,FU$320,FALSE),5)="Csere",VLOOKUP(LEFT(VLOOKUP($A292,csapatok!$A:$NN,FU$320,FALSE),LEN(VLOOKUP($A292,csapatok!$A:$NN,FU$320,FALSE))-6),'csapat-ranglista'!$A:$FP,FU$321,FALSE)/8,VLOOKUP(VLOOKUP($A292,csapatok!$A:$NN,FU$320,FALSE),'csapat-ranglista'!$A:$FP,FU$321,FALSE)/4),0)</f>
        <v>0</v>
      </c>
      <c r="FV292" s="223">
        <f>IFERROR(IF(RIGHT(VLOOKUP($A292,csapatok!$A:$NN,FV$320,FALSE),5)="Csere",VLOOKUP(LEFT(VLOOKUP($A292,csapatok!$A:$NN,FV$320,FALSE),LEN(VLOOKUP($A292,csapatok!$A:$NN,FV$320,FALSE))-6),'csapat-ranglista'!$A:$FP,FV$321,FALSE)/8,VLOOKUP(VLOOKUP($A292,csapatok!$A:$NN,FV$320,FALSE),'csapat-ranglista'!$A:$FP,FV$321,FALSE)/4),0)</f>
        <v>0</v>
      </c>
      <c r="FW292" s="223">
        <f>IFERROR(IF(RIGHT(VLOOKUP($A292,csapatok!$A:$NN,FW$320,FALSE),5)="Csere",VLOOKUP(LEFT(VLOOKUP($A292,csapatok!$A:$NN,FW$320,FALSE),LEN(VLOOKUP($A292,csapatok!$A:$NN,FW$320,FALSE))-6),'csapat-ranglista'!$A:$FP,FW$321,FALSE)/8,VLOOKUP(VLOOKUP($A292,csapatok!$A:$NN,FW$320,FALSE),'csapat-ranglista'!$A:$FP,FW$321,FALSE)/4),0)</f>
        <v>0</v>
      </c>
      <c r="FX292" s="223">
        <f>IFERROR(IF(RIGHT(VLOOKUP($A292,csapatok!$A:$NN,FX$320,FALSE),5)="Csere",VLOOKUP(LEFT(VLOOKUP($A292,csapatok!$A:$NN,FX$320,FALSE),LEN(VLOOKUP($A292,csapatok!$A:$NN,FX$320,FALSE))-6),'csapat-ranglista'!$A:$FP,FX$321,FALSE)/8,VLOOKUP(VLOOKUP($A292,csapatok!$A:$NN,FX$320,FALSE),'csapat-ranglista'!$A:$FP,FX$321,FALSE)/4),0)</f>
        <v>0</v>
      </c>
      <c r="FY292" s="223">
        <f>IFERROR(IF(RIGHT(VLOOKUP($A292,csapatok!$A:$NN,FY$320,FALSE),5)="Csere",VLOOKUP(LEFT(VLOOKUP($A292,csapatok!$A:$NN,FY$320,FALSE),LEN(VLOOKUP($A292,csapatok!$A:$NN,FY$320,FALSE))-6),'csapat-ranglista'!$A:$FP,FY$321,FALSE)/8,VLOOKUP(VLOOKUP($A292,csapatok!$A:$NN,FY$320,FALSE),'csapat-ranglista'!$A:$FP,FY$321,FALSE)/4),0)</f>
        <v>0</v>
      </c>
      <c r="FZ292" s="223">
        <f>IFERROR(IF(RIGHT(VLOOKUP($A292,csapatok!$A:$NN,FZ$320,FALSE),5)="Csere",VLOOKUP(LEFT(VLOOKUP($A292,csapatok!$A:$NN,FZ$320,FALSE),LEN(VLOOKUP($A292,csapatok!$A:$NN,FZ$320,FALSE))-6),'csapat-ranglista'!$A:$FP,FZ$321,FALSE)/8,VLOOKUP(VLOOKUP($A292,csapatok!$A:$NN,FZ$320,FALSE),'csapat-ranglista'!$A:$FP,FZ$321,FALSE)/4),0)</f>
        <v>0</v>
      </c>
      <c r="GA292" s="223">
        <f>IFERROR(IF(RIGHT(VLOOKUP($A292,csapatok!$A:$NN,GA$320,FALSE),5)="Csere",VLOOKUP(LEFT(VLOOKUP($A292,csapatok!$A:$NN,GA$320,FALSE),LEN(VLOOKUP($A292,csapatok!$A:$NN,GA$320,FALSE))-6),'csapat-ranglista'!$A:$FP,GA$321,FALSE)/8,VLOOKUP(VLOOKUP($A292,csapatok!$A:$NN,GA$320,FALSE),'csapat-ranglista'!$A:$FP,GA$321,FALSE)/4),0)</f>
        <v>0</v>
      </c>
      <c r="GB292" s="223">
        <f>IFERROR(IF(RIGHT(VLOOKUP($A292,csapatok!$A:$NN,GB$320,FALSE),5)="Csere",VLOOKUP(LEFT(VLOOKUP($A292,csapatok!$A:$NN,GB$320,FALSE),LEN(VLOOKUP($A292,csapatok!$A:$NN,GB$320,FALSE))-6),'csapat-ranglista'!$A:$FP,GB$321,FALSE)/8,VLOOKUP(VLOOKUP($A292,csapatok!$A:$NN,GB$320,FALSE),'csapat-ranglista'!$A:$FP,GB$321,FALSE)/4),0)</f>
        <v>0</v>
      </c>
      <c r="GC292" s="223">
        <f>IFERROR(IF(RIGHT(VLOOKUP($A292,csapatok!$A:$NN,GC$320,FALSE),5)="Csere",VLOOKUP(LEFT(VLOOKUP($A292,csapatok!$A:$NN,GC$320,FALSE),LEN(VLOOKUP($A292,csapatok!$A:$NN,GC$320,FALSE))-6),'csapat-ranglista'!$A:$FP,GC$321,FALSE)/8,VLOOKUP(VLOOKUP($A292,csapatok!$A:$NN,GC$320,FALSE),'csapat-ranglista'!$A:$FP,GC$321,FALSE)/4),0)</f>
        <v>0</v>
      </c>
      <c r="GD292" s="247">
        <f>SUM(EQ292:GC292)</f>
        <v>0</v>
      </c>
    </row>
    <row r="293" spans="1:186">
      <c r="A293" s="1" t="s">
        <v>1514</v>
      </c>
      <c r="B293" s="130"/>
      <c r="C293" s="131" t="str">
        <f>IF(B293=0,"",IF(B293&lt;$C$1,"felnőtt","ifi"))</f>
        <v/>
      </c>
      <c r="D293" s="32" t="s">
        <v>9</v>
      </c>
      <c r="E293" s="45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223"/>
      <c r="AU293" s="223"/>
      <c r="AV293" s="223"/>
      <c r="AW293" s="223"/>
      <c r="AX293" s="223"/>
      <c r="AY293" s="223"/>
      <c r="AZ293" s="223"/>
      <c r="BA293" s="223"/>
      <c r="BB293" s="223"/>
      <c r="BC293" s="224"/>
      <c r="BD293" s="224"/>
      <c r="BE293" s="223">
        <f>IFERROR(IF(RIGHT(VLOOKUP($A293,csapatok!$A:$NN,BE$320,FALSE),5)="Csere",VLOOKUP(LEFT(VLOOKUP($A293,csapatok!$A:$NN,BE$320,FALSE),LEN(VLOOKUP($A293,csapatok!$A:$NN,BE$320,FALSE))-6),'csapat-ranglista'!$A:$FP,BE$321,FALSE)/8,VLOOKUP(VLOOKUP($A293,csapatok!$A:$NN,BE$320,FALSE),'csapat-ranglista'!$A:$FP,BE$321,FALSE)/4),0)</f>
        <v>0</v>
      </c>
      <c r="BF293" s="223">
        <f>IFERROR(IF(RIGHT(VLOOKUP($A293,csapatok!$A:$NN,BF$320,FALSE),5)="Csere",VLOOKUP(LEFT(VLOOKUP($A293,csapatok!$A:$NN,BF$320,FALSE),LEN(VLOOKUP($A293,csapatok!$A:$NN,BF$320,FALSE))-6),'csapat-ranglista'!$A:$FP,BF$321,FALSE)/8,VLOOKUP(VLOOKUP($A293,csapatok!$A:$NN,BF$320,FALSE),'csapat-ranglista'!$A:$FP,BF$321,FALSE)/4),0)</f>
        <v>0</v>
      </c>
      <c r="BG293" s="223">
        <f>IFERROR(IF(RIGHT(VLOOKUP($A293,csapatok!$A:$NN,BG$320,FALSE),5)="Csere",VLOOKUP(LEFT(VLOOKUP($A293,csapatok!$A:$NN,BG$320,FALSE),LEN(VLOOKUP($A293,csapatok!$A:$NN,BG$320,FALSE))-6),'csapat-ranglista'!$A:$FP,BG$321,FALSE)/8,VLOOKUP(VLOOKUP($A293,csapatok!$A:$NN,BG$320,FALSE),'csapat-ranglista'!$A:$FP,BG$321,FALSE)/4),0)</f>
        <v>0</v>
      </c>
      <c r="BH293" s="223">
        <f>IFERROR(IF(RIGHT(VLOOKUP($A293,csapatok!$A:$NN,BH$320,FALSE),5)="Csere",VLOOKUP(LEFT(VLOOKUP($A293,csapatok!$A:$NN,BH$320,FALSE),LEN(VLOOKUP($A293,csapatok!$A:$NN,BH$320,FALSE))-6),'csapat-ranglista'!$A:$FP,BH$321,FALSE)/8,VLOOKUP(VLOOKUP($A293,csapatok!$A:$NN,BH$320,FALSE),'csapat-ranglista'!$A:$FP,BH$321,FALSE)/4),0)</f>
        <v>0</v>
      </c>
      <c r="BI293" s="223">
        <f>IFERROR(IF(RIGHT(VLOOKUP($A293,csapatok!$A:$NN,BI$320,FALSE),5)="Csere",VLOOKUP(LEFT(VLOOKUP($A293,csapatok!$A:$NN,BI$320,FALSE),LEN(VLOOKUP($A293,csapatok!$A:$NN,BI$320,FALSE))-6),'csapat-ranglista'!$A:$FP,BI$321,FALSE)/8,VLOOKUP(VLOOKUP($A293,csapatok!$A:$NN,BI$320,FALSE),'csapat-ranglista'!$A:$FP,BI$321,FALSE)/4),0)</f>
        <v>0</v>
      </c>
      <c r="BJ293" s="223">
        <f>IFERROR(IF(RIGHT(VLOOKUP($A293,csapatok!$A:$NN,BJ$320,FALSE),5)="Csere",VLOOKUP(LEFT(VLOOKUP($A293,csapatok!$A:$NN,BJ$320,FALSE),LEN(VLOOKUP($A293,csapatok!$A:$NN,BJ$320,FALSE))-6),'csapat-ranglista'!$A:$FP,BJ$321,FALSE)/8,VLOOKUP(VLOOKUP($A293,csapatok!$A:$NN,BJ$320,FALSE),'csapat-ranglista'!$A:$FP,BJ$321,FALSE)/4),0)</f>
        <v>0</v>
      </c>
      <c r="BK293" s="223">
        <f>IFERROR(IF(RIGHT(VLOOKUP($A293,csapatok!$A:$NN,BK$320,FALSE),5)="Csere",VLOOKUP(LEFT(VLOOKUP($A293,csapatok!$A:$NN,BK$320,FALSE),LEN(VLOOKUP($A293,csapatok!$A:$NN,BK$320,FALSE))-6),'csapat-ranglista'!$A:$FP,BK$321,FALSE)/8,VLOOKUP(VLOOKUP($A293,csapatok!$A:$NN,BK$320,FALSE),'csapat-ranglista'!$A:$FP,BK$321,FALSE)/4),0)</f>
        <v>0</v>
      </c>
      <c r="BL293" s="223">
        <f>IFERROR(IF(RIGHT(VLOOKUP($A293,csapatok!$A:$NN,BL$320,FALSE),5)="Csere",VLOOKUP(LEFT(VLOOKUP($A293,csapatok!$A:$NN,BL$320,FALSE),LEN(VLOOKUP($A293,csapatok!$A:$NN,BL$320,FALSE))-6),'csapat-ranglista'!$A:$FP,BL$321,FALSE)/8,VLOOKUP(VLOOKUP($A293,csapatok!$A:$NN,BL$320,FALSE),'csapat-ranglista'!$A:$FP,BL$321,FALSE)/4),0)</f>
        <v>0</v>
      </c>
      <c r="BM293" s="223">
        <f>IFERROR(IF(RIGHT(VLOOKUP($A293,csapatok!$A:$NN,BM$320,FALSE),5)="Csere",VLOOKUP(LEFT(VLOOKUP($A293,csapatok!$A:$NN,BM$320,FALSE),LEN(VLOOKUP($A293,csapatok!$A:$NN,BM$320,FALSE))-6),'csapat-ranglista'!$A:$FP,BM$321,FALSE)/8,VLOOKUP(VLOOKUP($A293,csapatok!$A:$NN,BM$320,FALSE),'csapat-ranglista'!$A:$FP,BM$321,FALSE)/4),0)</f>
        <v>0</v>
      </c>
      <c r="BN293" s="223">
        <f>IFERROR(IF(RIGHT(VLOOKUP($A293,csapatok!$A:$NN,BN$320,FALSE),5)="Csere",VLOOKUP(LEFT(VLOOKUP($A293,csapatok!$A:$NN,BN$320,FALSE),LEN(VLOOKUP($A293,csapatok!$A:$NN,BN$320,FALSE))-6),'csapat-ranglista'!$A:$FP,BN$321,FALSE)/8,VLOOKUP(VLOOKUP($A293,csapatok!$A:$NN,BN$320,FALSE),'csapat-ranglista'!$A:$FP,BN$321,FALSE)/4),0)</f>
        <v>0</v>
      </c>
      <c r="BO293" s="223">
        <f>IFERROR(IF(RIGHT(VLOOKUP($A293,csapatok!$A:$NN,BO$320,FALSE),5)="Csere",VLOOKUP(LEFT(VLOOKUP($A293,csapatok!$A:$NN,BO$320,FALSE),LEN(VLOOKUP($A293,csapatok!$A:$NN,BO$320,FALSE))-6),'csapat-ranglista'!$A:$FP,BO$321,FALSE)/8,VLOOKUP(VLOOKUP($A293,csapatok!$A:$NN,BO$320,FALSE),'csapat-ranglista'!$A:$FP,BO$321,FALSE)/4),0)</f>
        <v>0</v>
      </c>
      <c r="BP293" s="223">
        <f>IFERROR(IF(RIGHT(VLOOKUP($A293,csapatok!$A:$NN,BP$320,FALSE),5)="Csere",VLOOKUP(LEFT(VLOOKUP($A293,csapatok!$A:$NN,BP$320,FALSE),LEN(VLOOKUP($A293,csapatok!$A:$NN,BP$320,FALSE))-6),'csapat-ranglista'!$A:$FP,BP$321,FALSE)/8,VLOOKUP(VLOOKUP($A293,csapatok!$A:$NN,BP$320,FALSE),'csapat-ranglista'!$A:$FP,BP$321,FALSE)/4),0)</f>
        <v>0</v>
      </c>
      <c r="BQ293" s="223">
        <f>IFERROR(IF(RIGHT(VLOOKUP($A293,csapatok!$A:$NN,BQ$320,FALSE),5)="Csere",VLOOKUP(LEFT(VLOOKUP($A293,csapatok!$A:$NN,BQ$320,FALSE),LEN(VLOOKUP($A293,csapatok!$A:$NN,BQ$320,FALSE))-6),'csapat-ranglista'!$A:$FP,BQ$321,FALSE)/8,VLOOKUP(VLOOKUP($A293,csapatok!$A:$NN,BQ$320,FALSE),'csapat-ranglista'!$A:$FP,BQ$321,FALSE)/4),0)</f>
        <v>0</v>
      </c>
      <c r="BR293" s="223">
        <f>IFERROR(IF(RIGHT(VLOOKUP($A293,csapatok!$A:$NN,BR$320,FALSE),5)="Csere",VLOOKUP(LEFT(VLOOKUP($A293,csapatok!$A:$NN,BR$320,FALSE),LEN(VLOOKUP($A293,csapatok!$A:$NN,BR$320,FALSE))-6),'csapat-ranglista'!$A:$FP,BR$321,FALSE)/8,VLOOKUP(VLOOKUP($A293,csapatok!$A:$NN,BR$320,FALSE),'csapat-ranglista'!$A:$FP,BR$321,FALSE)/4),0)</f>
        <v>0</v>
      </c>
      <c r="BS293" s="223">
        <f>IFERROR(IF(RIGHT(VLOOKUP($A293,csapatok!$A:$NN,BS$320,FALSE),5)="Csere",VLOOKUP(LEFT(VLOOKUP($A293,csapatok!$A:$NN,BS$320,FALSE),LEN(VLOOKUP($A293,csapatok!$A:$NN,BS$320,FALSE))-6),'csapat-ranglista'!$A:$FP,BS$321,FALSE)/8,VLOOKUP(VLOOKUP($A293,csapatok!$A:$NN,BS$320,FALSE),'csapat-ranglista'!$A:$FP,BS$321,FALSE)/4),0)</f>
        <v>0</v>
      </c>
      <c r="BT293" s="223">
        <f>IFERROR(IF(RIGHT(VLOOKUP($A293,csapatok!$A:$NN,BT$320,FALSE),5)="Csere",VLOOKUP(LEFT(VLOOKUP($A293,csapatok!$A:$NN,BT$320,FALSE),LEN(VLOOKUP($A293,csapatok!$A:$NN,BT$320,FALSE))-6),'csapat-ranglista'!$A:$FP,BT$321,FALSE)/8,VLOOKUP(VLOOKUP($A293,csapatok!$A:$NN,BT$320,FALSE),'csapat-ranglista'!$A:$FP,BT$321,FALSE)/4),0)</f>
        <v>0</v>
      </c>
      <c r="BU293" s="223">
        <f>IFERROR(IF(RIGHT(VLOOKUP($A293,csapatok!$A:$NN,BU$320,FALSE),5)="Csere",VLOOKUP(LEFT(VLOOKUP($A293,csapatok!$A:$NN,BU$320,FALSE),LEN(VLOOKUP($A293,csapatok!$A:$NN,BU$320,FALSE))-6),'csapat-ranglista'!$A:$FP,BU$321,FALSE)/8,VLOOKUP(VLOOKUP($A293,csapatok!$A:$NN,BU$320,FALSE),'csapat-ranglista'!$A:$FP,BU$321,FALSE)/4),0)</f>
        <v>0</v>
      </c>
      <c r="BV293" s="223">
        <f>IFERROR(IF(RIGHT(VLOOKUP($A293,csapatok!$A:$NN,BV$320,FALSE),5)="Csere",VLOOKUP(LEFT(VLOOKUP($A293,csapatok!$A:$NN,BV$320,FALSE),LEN(VLOOKUP($A293,csapatok!$A:$NN,BV$320,FALSE))-6),'csapat-ranglista'!$A:$FP,BV$321,FALSE)/8,VLOOKUP(VLOOKUP($A293,csapatok!$A:$NN,BV$320,FALSE),'csapat-ranglista'!$A:$FP,BV$321,FALSE)/4),0)</f>
        <v>0</v>
      </c>
      <c r="BW293" s="223">
        <f>IFERROR(IF(RIGHT(VLOOKUP($A293,csapatok!$A:$NN,BW$320,FALSE),5)="Csere",VLOOKUP(LEFT(VLOOKUP($A293,csapatok!$A:$NN,BW$320,FALSE),LEN(VLOOKUP($A293,csapatok!$A:$NN,BW$320,FALSE))-6),'csapat-ranglista'!$A:$FP,BW$321,FALSE)/8,VLOOKUP(VLOOKUP($A293,csapatok!$A:$NN,BW$320,FALSE),'csapat-ranglista'!$A:$FP,BW$321,FALSE)/4),0)</f>
        <v>0</v>
      </c>
      <c r="BX293" s="223">
        <f>IFERROR(IF(RIGHT(VLOOKUP($A293,csapatok!$A:$NN,BX$320,FALSE),5)="Csere",VLOOKUP(LEFT(VLOOKUP($A293,csapatok!$A:$NN,BX$320,FALSE),LEN(VLOOKUP($A293,csapatok!$A:$NN,BX$320,FALSE))-6),'csapat-ranglista'!$A:$FP,BX$321,FALSE)/8,VLOOKUP(VLOOKUP($A293,csapatok!$A:$NN,BX$320,FALSE),'csapat-ranglista'!$A:$FP,BX$321,FALSE)/4),0)</f>
        <v>0</v>
      </c>
      <c r="BY293" s="223">
        <f>IFERROR(IF(RIGHT(VLOOKUP($A293,csapatok!$A:$NN,BY$320,FALSE),5)="Csere",VLOOKUP(LEFT(VLOOKUP($A293,csapatok!$A:$NN,BY$320,FALSE),LEN(VLOOKUP($A293,csapatok!$A:$NN,BY$320,FALSE))-6),'csapat-ranglista'!$A:$FP,BY$321,FALSE)/8,VLOOKUP(VLOOKUP($A293,csapatok!$A:$NN,BY$320,FALSE),'csapat-ranglista'!$A:$FP,BY$321,FALSE)/4),0)</f>
        <v>0</v>
      </c>
      <c r="BZ293" s="223">
        <f>IFERROR(IF(RIGHT(VLOOKUP($A293,csapatok!$A:$NN,BZ$320,FALSE),5)="Csere",VLOOKUP(LEFT(VLOOKUP($A293,csapatok!$A:$NN,BZ$320,FALSE),LEN(VLOOKUP($A293,csapatok!$A:$NN,BZ$320,FALSE))-6),'csapat-ranglista'!$A:$FP,BZ$321,FALSE)/8,VLOOKUP(VLOOKUP($A293,csapatok!$A:$NN,BZ$320,FALSE),'csapat-ranglista'!$A:$FP,BZ$321,FALSE)/4),0)</f>
        <v>0</v>
      </c>
      <c r="CA293" s="223">
        <f>IFERROR(IF(RIGHT(VLOOKUP($A293,csapatok!$A:$NN,CA$320,FALSE),5)="Csere",VLOOKUP(LEFT(VLOOKUP($A293,csapatok!$A:$NN,CA$320,FALSE),LEN(VLOOKUP($A293,csapatok!$A:$NN,CA$320,FALSE))-6),'csapat-ranglista'!$A:$FP,CA$321,FALSE)/8,VLOOKUP(VLOOKUP($A293,csapatok!$A:$NN,CA$320,FALSE),'csapat-ranglista'!$A:$FP,CA$321,FALSE)/4),0)</f>
        <v>0</v>
      </c>
      <c r="CB293" s="223">
        <f>IFERROR(IF(RIGHT(VLOOKUP($A293,csapatok!$A:$NN,CB$320,FALSE),5)="Csere",VLOOKUP(LEFT(VLOOKUP($A293,csapatok!$A:$NN,CB$320,FALSE),LEN(VLOOKUP($A293,csapatok!$A:$NN,CB$320,FALSE))-6),'csapat-ranglista'!$A:$FP,CB$321,FALSE)/8,VLOOKUP(VLOOKUP($A293,csapatok!$A:$NN,CB$320,FALSE),'csapat-ranglista'!$A:$FP,CB$321,FALSE)/4),0)</f>
        <v>0</v>
      </c>
      <c r="CC293" s="223">
        <f>IFERROR(IF(RIGHT(VLOOKUP($A293,csapatok!$A:$NN,CC$320,FALSE),5)="Csere",VLOOKUP(LEFT(VLOOKUP($A293,csapatok!$A:$NN,CC$320,FALSE),LEN(VLOOKUP($A293,csapatok!$A:$NN,CC$320,FALSE))-6),'csapat-ranglista'!$A:$FP,CC$321,FALSE)/8,VLOOKUP(VLOOKUP($A293,csapatok!$A:$NN,CC$320,FALSE),'csapat-ranglista'!$A:$FP,CC$321,FALSE)/4),0)</f>
        <v>0</v>
      </c>
      <c r="CD293" s="223">
        <f>IFERROR(IF(RIGHT(VLOOKUP($A293,csapatok!$A:$NN,CD$320,FALSE),5)="Csere",VLOOKUP(LEFT(VLOOKUP($A293,csapatok!$A:$NN,CD$320,FALSE),LEN(VLOOKUP($A293,csapatok!$A:$NN,CD$320,FALSE))-6),'csapat-ranglista'!$A:$FP,CD$321,FALSE)/8,VLOOKUP(VLOOKUP($A293,csapatok!$A:$NN,CD$320,FALSE),'csapat-ranglista'!$A:$FP,CD$321,FALSE)/4),0)</f>
        <v>0</v>
      </c>
      <c r="CE293" s="223">
        <f>IFERROR(IF(RIGHT(VLOOKUP($A293,csapatok!$A:$NN,CE$320,FALSE),5)="Csere",VLOOKUP(LEFT(VLOOKUP($A293,csapatok!$A:$NN,CE$320,FALSE),LEN(VLOOKUP($A293,csapatok!$A:$NN,CE$320,FALSE))-6),'csapat-ranglista'!$A:$FP,CE$321,FALSE)/8,VLOOKUP(VLOOKUP($A293,csapatok!$A:$NN,CE$320,FALSE),'csapat-ranglista'!$A:$FP,CE$321,FALSE)/4),0)</f>
        <v>0</v>
      </c>
      <c r="CF293" s="223">
        <f>IFERROR(IF(RIGHT(VLOOKUP($A293,csapatok!$A:$NN,CF$320,FALSE),5)="Csere",VLOOKUP(LEFT(VLOOKUP($A293,csapatok!$A:$NN,CF$320,FALSE),LEN(VLOOKUP($A293,csapatok!$A:$NN,CF$320,FALSE))-6),'csapat-ranglista'!$A:$FP,CF$321,FALSE)/8,VLOOKUP(VLOOKUP($A293,csapatok!$A:$NN,CF$320,FALSE),'csapat-ranglista'!$A:$FP,CF$321,FALSE)/4),0)</f>
        <v>0</v>
      </c>
      <c r="CG293" s="223">
        <f>IFERROR(IF(RIGHT(VLOOKUP($A293,csapatok!$A:$NN,CG$320,FALSE),5)="Csere",VLOOKUP(LEFT(VLOOKUP($A293,csapatok!$A:$NN,CG$320,FALSE),LEN(VLOOKUP($A293,csapatok!$A:$NN,CG$320,FALSE))-6),'csapat-ranglista'!$A:$FP,CG$321,FALSE)/8,VLOOKUP(VLOOKUP($A293,csapatok!$A:$NN,CG$320,FALSE),'csapat-ranglista'!$A:$FP,CG$321,FALSE)/4),0)</f>
        <v>0</v>
      </c>
      <c r="CH293" s="223">
        <f>IFERROR(IF(RIGHT(VLOOKUP($A293,csapatok!$A:$NN,CH$320,FALSE),5)="Csere",VLOOKUP(LEFT(VLOOKUP($A293,csapatok!$A:$NN,CH$320,FALSE),LEN(VLOOKUP($A293,csapatok!$A:$NN,CH$320,FALSE))-6),'csapat-ranglista'!$A:$FP,CH$321,FALSE)/8,VLOOKUP(VLOOKUP($A293,csapatok!$A:$NN,CH$320,FALSE),'csapat-ranglista'!$A:$FP,CH$321,FALSE)/4),0)</f>
        <v>0</v>
      </c>
      <c r="CI293" s="223">
        <f>IFERROR(IF(RIGHT(VLOOKUP($A293,csapatok!$A:$NN,CI$320,FALSE),5)="Csere",VLOOKUP(LEFT(VLOOKUP($A293,csapatok!$A:$NN,CI$320,FALSE),LEN(VLOOKUP($A293,csapatok!$A:$NN,CI$320,FALSE))-6),'csapat-ranglista'!$A:$FP,CI$321,FALSE)/8,VLOOKUP(VLOOKUP($A293,csapatok!$A:$NN,CI$320,FALSE),'csapat-ranglista'!$A:$FP,CI$321,FALSE)/4),0)</f>
        <v>0</v>
      </c>
      <c r="CJ293" s="224">
        <f>versenyek!$IQ$11*IFERROR(VLOOKUP(VLOOKUP($A293,versenyek!IP:IR,3,FALSE),szabalyok!$A$16:$B$23,2,FALSE)/4,0)</f>
        <v>0</v>
      </c>
      <c r="CK293" s="224">
        <f>versenyek!$IT$11*IFERROR(VLOOKUP(VLOOKUP($A293,versenyek!IS:IU,3,FALSE),szabalyok!$A$16:$B$23,2,FALSE)/4,0)</f>
        <v>0</v>
      </c>
      <c r="CL293" s="223">
        <f>IFERROR(IF(RIGHT(VLOOKUP($A293,csapatok!$A:$NN,CL$320,FALSE),5)="Csere",VLOOKUP(LEFT(VLOOKUP($A293,csapatok!$A:$NN,CL$320,FALSE),LEN(VLOOKUP($A293,csapatok!$A:$NN,CL$320,FALSE))-6),'csapat-ranglista'!$A:$FP,CL$321,FALSE)/8,VLOOKUP(VLOOKUP($A293,csapatok!$A:$NN,CL$320,FALSE),'csapat-ranglista'!$A:$FP,CL$321,FALSE)/4),0)</f>
        <v>0</v>
      </c>
      <c r="CM293" s="223">
        <f>IFERROR(IF(RIGHT(VLOOKUP($A293,csapatok!$A:$NN,CM$320,FALSE),5)="Csere",VLOOKUP(LEFT(VLOOKUP($A293,csapatok!$A:$NN,CM$320,FALSE),LEN(VLOOKUP($A293,csapatok!$A:$NN,CM$320,FALSE))-6),'csapat-ranglista'!$A:$FP,CM$321,FALSE)/8,VLOOKUP(VLOOKUP($A293,csapatok!$A:$NN,CM$320,FALSE),'csapat-ranglista'!$A:$FP,CM$321,FALSE)/4),0)</f>
        <v>0</v>
      </c>
      <c r="CN293" s="223">
        <f>IFERROR(IF(RIGHT(VLOOKUP($A293,csapatok!$A:$NN,CN$320,FALSE),5)="Csere",VLOOKUP(LEFT(VLOOKUP($A293,csapatok!$A:$NN,CN$320,FALSE),LEN(VLOOKUP($A293,csapatok!$A:$NN,CN$320,FALSE))-6),'csapat-ranglista'!$A:$FP,CN$321,FALSE)/8,VLOOKUP(VLOOKUP($A293,csapatok!$A:$NN,CN$320,FALSE),'csapat-ranglista'!$A:$FP,CN$321,FALSE)/4),0)</f>
        <v>0</v>
      </c>
      <c r="CO293" s="223">
        <f>IFERROR(IF(RIGHT(VLOOKUP($A293,csapatok!$A:$NN,CO$320,FALSE),5)="Csere",VLOOKUP(LEFT(VLOOKUP($A293,csapatok!$A:$NN,CO$320,FALSE),LEN(VLOOKUP($A293,csapatok!$A:$NN,CO$320,FALSE))-6),'csapat-ranglista'!$A:$FP,CO$321,FALSE)/8,VLOOKUP(VLOOKUP($A293,csapatok!$A:$NN,CO$320,FALSE),'csapat-ranglista'!$A:$FP,CO$321,FALSE)/4),0)</f>
        <v>0</v>
      </c>
      <c r="CP293" s="223">
        <f>IFERROR(IF(RIGHT(VLOOKUP($A293,csapatok!$A:$NN,CP$320,FALSE),5)="Csere",VLOOKUP(LEFT(VLOOKUP($A293,csapatok!$A:$NN,CP$320,FALSE),LEN(VLOOKUP($A293,csapatok!$A:$NN,CP$320,FALSE))-6),'csapat-ranglista'!$A:$FP,CP$321,FALSE)/8,VLOOKUP(VLOOKUP($A293,csapatok!$A:$NN,CP$320,FALSE),'csapat-ranglista'!$A:$FP,CP$321,FALSE)/4),0)</f>
        <v>0</v>
      </c>
      <c r="CQ293" s="223">
        <f>IFERROR(IF(RIGHT(VLOOKUP($A293,csapatok!$A:$NN,CQ$320,FALSE),5)="Csere",VLOOKUP(LEFT(VLOOKUP($A293,csapatok!$A:$NN,CQ$320,FALSE),LEN(VLOOKUP($A293,csapatok!$A:$NN,CQ$320,FALSE))-6),'csapat-ranglista'!$A:$FP,CQ$321,FALSE)/8,VLOOKUP(VLOOKUP($A293,csapatok!$A:$NN,CQ$320,FALSE),'csapat-ranglista'!$A:$FP,CQ$321,FALSE)/4),0)</f>
        <v>0</v>
      </c>
      <c r="CR293" s="223">
        <f>IFERROR(IF(RIGHT(VLOOKUP($A293,csapatok!$A:$NN,CR$320,FALSE),5)="Csere",VLOOKUP(LEFT(VLOOKUP($A293,csapatok!$A:$NN,CR$320,FALSE),LEN(VLOOKUP($A293,csapatok!$A:$NN,CR$320,FALSE))-6),'csapat-ranglista'!$A:$FP,CR$321,FALSE)/8,VLOOKUP(VLOOKUP($A293,csapatok!$A:$NN,CR$320,FALSE),'csapat-ranglista'!$A:$FP,CR$321,FALSE)/4),0)</f>
        <v>0</v>
      </c>
      <c r="CS293" s="223">
        <f>IFERROR(IF(RIGHT(VLOOKUP($A293,csapatok!$A:$NN,CS$320,FALSE),5)="Csere",VLOOKUP(LEFT(VLOOKUP($A293,csapatok!$A:$NN,CS$320,FALSE),LEN(VLOOKUP($A293,csapatok!$A:$NN,CS$320,FALSE))-6),'csapat-ranglista'!$A:$FP,CS$321,FALSE)/8,VLOOKUP(VLOOKUP($A293,csapatok!$A:$NN,CS$320,FALSE),'csapat-ranglista'!$A:$FP,CS$321,FALSE)/4),0)</f>
        <v>0</v>
      </c>
      <c r="CT293" s="223">
        <f>IFERROR(IF(RIGHT(VLOOKUP($A293,csapatok!$A:$NN,CT$320,FALSE),5)="Csere",VLOOKUP(LEFT(VLOOKUP($A293,csapatok!$A:$NN,CT$320,FALSE),LEN(VLOOKUP($A293,csapatok!$A:$NN,CT$320,FALSE))-6),'csapat-ranglista'!$A:$FP,CT$321,FALSE)/8,VLOOKUP(VLOOKUP($A293,csapatok!$A:$NN,CT$320,FALSE),'csapat-ranglista'!$A:$FP,CT$321,FALSE)/4),0)</f>
        <v>0</v>
      </c>
      <c r="CU293" s="223">
        <f>IFERROR(IF(RIGHT(VLOOKUP($A293,csapatok!$A:$NN,CU$320,FALSE),5)="Csere",VLOOKUP(LEFT(VLOOKUP($A293,csapatok!$A:$NN,CU$320,FALSE),LEN(VLOOKUP($A293,csapatok!$A:$NN,CU$320,FALSE))-6),'csapat-ranglista'!$A:$FP,CU$321,FALSE)/8,VLOOKUP(VLOOKUP($A293,csapatok!$A:$NN,CU$320,FALSE),'csapat-ranglista'!$A:$FP,CU$321,FALSE)/4),0)</f>
        <v>0</v>
      </c>
      <c r="CV293" s="223">
        <f>IFERROR(IF(RIGHT(VLOOKUP($A293,csapatok!$A:$NN,CV$320,FALSE),5)="Csere",VLOOKUP(LEFT(VLOOKUP($A293,csapatok!$A:$NN,CV$320,FALSE),LEN(VLOOKUP($A293,csapatok!$A:$NN,CV$320,FALSE))-6),'csapat-ranglista'!$A:$FP,CV$321,FALSE)/8,VLOOKUP(VLOOKUP($A293,csapatok!$A:$NN,CV$320,FALSE),'csapat-ranglista'!$A:$FP,CV$321,FALSE)/4),0)</f>
        <v>0</v>
      </c>
      <c r="CW293" s="223">
        <f>IFERROR(IF(RIGHT(VLOOKUP($A293,csapatok!$A:$NN,CW$320,FALSE),5)="Csere",VLOOKUP(LEFT(VLOOKUP($A293,csapatok!$A:$NN,CW$320,FALSE),LEN(VLOOKUP($A293,csapatok!$A:$NN,CW$320,FALSE))-6),'csapat-ranglista'!$A:$FP,CW$321,FALSE)/8,VLOOKUP(VLOOKUP($A293,csapatok!$A:$NN,CW$320,FALSE),'csapat-ranglista'!$A:$FP,CW$321,FALSE)/4),0)</f>
        <v>0</v>
      </c>
      <c r="CX293" s="223">
        <f>IFERROR(IF(RIGHT(VLOOKUP($A293,csapatok!$A:$NN,CX$320,FALSE),5)="Csere",VLOOKUP(LEFT(VLOOKUP($A293,csapatok!$A:$NN,CX$320,FALSE),LEN(VLOOKUP($A293,csapatok!$A:$NN,CX$320,FALSE))-6),'csapat-ranglista'!$A:$FP,CX$321,FALSE)/8,VLOOKUP(VLOOKUP($A293,csapatok!$A:$NN,CX$320,FALSE),'csapat-ranglista'!$A:$FP,CX$321,FALSE)/4),0)</f>
        <v>0</v>
      </c>
      <c r="CY293" s="223">
        <f>IFERROR(IF(RIGHT(VLOOKUP($A293,csapatok!$A:$NN,CY$320,FALSE),5)="Csere",VLOOKUP(LEFT(VLOOKUP($A293,csapatok!$A:$NN,CY$320,FALSE),LEN(VLOOKUP($A293,csapatok!$A:$NN,CY$320,FALSE))-6),'csapat-ranglista'!$A:$FP,CY$321,FALSE)/8,VLOOKUP(VLOOKUP($A293,csapatok!$A:$NN,CY$320,FALSE),'csapat-ranglista'!$A:$FP,CY$321,FALSE)/4),0)</f>
        <v>0</v>
      </c>
      <c r="CZ293" s="223">
        <f>IFERROR(IF(RIGHT(VLOOKUP($A293,csapatok!$A:$NN,CZ$320,FALSE),5)="Csere",VLOOKUP(LEFT(VLOOKUP($A293,csapatok!$A:$NN,CZ$320,FALSE),LEN(VLOOKUP($A293,csapatok!$A:$NN,CZ$320,FALSE))-6),'csapat-ranglista'!$A:$FP,CZ$321,FALSE)/8,VLOOKUP(VLOOKUP($A293,csapatok!$A:$NN,CZ$320,FALSE),'csapat-ranglista'!$A:$FP,CZ$321,FALSE)/4),0)</f>
        <v>0</v>
      </c>
      <c r="DA293" s="223">
        <f>IFERROR(IF(RIGHT(VLOOKUP($A293,csapatok!$A:$NN,DA$320,FALSE),5)="Csere",VLOOKUP(LEFT(VLOOKUP($A293,csapatok!$A:$NN,DA$320,FALSE),LEN(VLOOKUP($A293,csapatok!$A:$NN,DA$320,FALSE))-6),'csapat-ranglista'!$A:$FP,DA$321,FALSE)/8,VLOOKUP(VLOOKUP($A293,csapatok!$A:$NN,DA$320,FALSE),'csapat-ranglista'!$A:$FP,DA$321,FALSE)/4),0)</f>
        <v>0</v>
      </c>
      <c r="DB293" s="223">
        <f>IFERROR(IF(RIGHT(VLOOKUP($A293,csapatok!$A:$NN,DB$320,FALSE),5)="Csere",VLOOKUP(LEFT(VLOOKUP($A293,csapatok!$A:$NN,DB$320,FALSE),LEN(VLOOKUP($A293,csapatok!$A:$NN,DB$320,FALSE))-6),'csapat-ranglista'!$A:$FP,DB$321,FALSE)/8,VLOOKUP(VLOOKUP($A293,csapatok!$A:$NN,DB$320,FALSE),'csapat-ranglista'!$A:$FP,DB$321,FALSE)/4),0)</f>
        <v>0</v>
      </c>
      <c r="DC293" s="223">
        <f>IFERROR(IF(RIGHT(VLOOKUP($A293,csapatok!$A:$NN,DC$320,FALSE),5)="Csere",VLOOKUP(LEFT(VLOOKUP($A293,csapatok!$A:$NN,DC$320,FALSE),LEN(VLOOKUP($A293,csapatok!$A:$NN,DC$320,FALSE))-6),'csapat-ranglista'!$A:$FP,DC$321,FALSE)/8,VLOOKUP(VLOOKUP($A293,csapatok!$A:$NN,DC$320,FALSE),'csapat-ranglista'!$A:$FP,DC$321,FALSE)/4),0)</f>
        <v>0</v>
      </c>
      <c r="DD293" s="223">
        <f>IFERROR(IF(RIGHT(VLOOKUP($A293,csapatok!$A:$NN,DD$320,FALSE),5)="Csere",VLOOKUP(LEFT(VLOOKUP($A293,csapatok!$A:$NN,DD$320,FALSE),LEN(VLOOKUP($A293,csapatok!$A:$NN,DD$320,FALSE))-6),'csapat-ranglista'!$A:$FP,DD$321,FALSE)/8,VLOOKUP(VLOOKUP($A293,csapatok!$A:$NN,DD$320,FALSE),'csapat-ranglista'!$A:$FP,DD$321,FALSE)/4),0)</f>
        <v>0</v>
      </c>
      <c r="DE293" s="223">
        <f>IFERROR(IF(RIGHT(VLOOKUP($A293,csapatok!$A:$NN,DE$320,FALSE),5)="Csere",VLOOKUP(LEFT(VLOOKUP($A293,csapatok!$A:$NN,DE$320,FALSE),LEN(VLOOKUP($A293,csapatok!$A:$NN,DE$320,FALSE))-6),'csapat-ranglista'!$A:$FP,DE$321,FALSE)/8,VLOOKUP(VLOOKUP($A293,csapatok!$A:$NN,DE$320,FALSE),'csapat-ranglista'!$A:$FP,DE$321,FALSE)/4),0)</f>
        <v>0</v>
      </c>
      <c r="DF293" s="223">
        <f>IFERROR(IF(RIGHT(VLOOKUP($A293,csapatok!$A:$NN,DF$320,FALSE),5)="Csere",VLOOKUP(LEFT(VLOOKUP($A293,csapatok!$A:$NN,DF$320,FALSE),LEN(VLOOKUP($A293,csapatok!$A:$NN,DF$320,FALSE))-6),'csapat-ranglista'!$A:$FP,DF$321,FALSE)/8,VLOOKUP(VLOOKUP($A293,csapatok!$A:$NN,DF$320,FALSE),'csapat-ranglista'!$A:$FP,DF$321,FALSE)/4),0)</f>
        <v>0</v>
      </c>
      <c r="DG293" s="223">
        <f>IFERROR(IF(RIGHT(VLOOKUP($A293,csapatok!$A:$NN,DG$320,FALSE),5)="Csere",VLOOKUP(LEFT(VLOOKUP($A293,csapatok!$A:$NN,DG$320,FALSE),LEN(VLOOKUP($A293,csapatok!$A:$NN,DG$320,FALSE))-6),'csapat-ranglista'!$A:$FP,DG$321,FALSE)/8,VLOOKUP(VLOOKUP($A293,csapatok!$A:$NN,DG$320,FALSE),'csapat-ranglista'!$A:$FP,DG$321,FALSE)/4),0)</f>
        <v>0</v>
      </c>
      <c r="DH293" s="223">
        <f>IFERROR(IF(RIGHT(VLOOKUP($A293,csapatok!$A:$NN,DH$320,FALSE),5)="Csere",VLOOKUP(LEFT(VLOOKUP($A293,csapatok!$A:$NN,DH$320,FALSE),LEN(VLOOKUP($A293,csapatok!$A:$NN,DH$320,FALSE))-6),'csapat-ranglista'!$A:$FP,DH$321,FALSE)/8,VLOOKUP(VLOOKUP($A293,csapatok!$A:$NN,DH$320,FALSE),'csapat-ranglista'!$A:$FP,DH$321,FALSE)/4),0)</f>
        <v>0</v>
      </c>
      <c r="DI293" s="223">
        <f>IFERROR(IF(RIGHT(VLOOKUP($A293,csapatok!$A:$NN,DI$320,FALSE),5)="Csere",VLOOKUP(LEFT(VLOOKUP($A293,csapatok!$A:$NN,DI$320,FALSE),LEN(VLOOKUP($A293,csapatok!$A:$NN,DI$320,FALSE))-6),'csapat-ranglista'!$A:$FP,DI$321,FALSE)/8,VLOOKUP(VLOOKUP($A293,csapatok!$A:$NN,DI$320,FALSE),'csapat-ranglista'!$A:$FP,DI$321,FALSE)/4),0)</f>
        <v>0</v>
      </c>
      <c r="DJ293" s="223">
        <f>IFERROR(IF(RIGHT(VLOOKUP($A293,csapatok!$A:$NN,DJ$320,FALSE),5)="Csere",VLOOKUP(LEFT(VLOOKUP($A293,csapatok!$A:$NN,DJ$320,FALSE),LEN(VLOOKUP($A293,csapatok!$A:$NN,DJ$320,FALSE))-6),'csapat-ranglista'!$A:$FP,DJ$321,FALSE)/8,VLOOKUP(VLOOKUP($A293,csapatok!$A:$NN,DJ$320,FALSE),'csapat-ranglista'!$A:$FP,DJ$321,FALSE)/4),0)</f>
        <v>0</v>
      </c>
      <c r="DK293" s="223">
        <f>IFERROR(IF(RIGHT(VLOOKUP($A293,csapatok!$A:$NN,DK$320,FALSE),5)="Csere",VLOOKUP(LEFT(VLOOKUP($A293,csapatok!$A:$NN,DK$320,FALSE),LEN(VLOOKUP($A293,csapatok!$A:$NN,DK$320,FALSE))-6),'csapat-ranglista'!$A:$FP,DK$321,FALSE)/8,VLOOKUP(VLOOKUP($A293,csapatok!$A:$NN,DK$320,FALSE),'csapat-ranglista'!$A:$FP,DK$321,FALSE)/4),0)</f>
        <v>0</v>
      </c>
      <c r="DL293" s="223">
        <f>IFERROR(IF(RIGHT(VLOOKUP($A293,csapatok!$A:$NN,DL$320,FALSE),5)="Csere",VLOOKUP(LEFT(VLOOKUP($A293,csapatok!$A:$NN,DL$320,FALSE),LEN(VLOOKUP($A293,csapatok!$A:$NN,DL$320,FALSE))-6),'csapat-ranglista'!$A:$FP,DL$321,FALSE)/8,VLOOKUP(VLOOKUP($A293,csapatok!$A:$NN,DL$320,FALSE),'csapat-ranglista'!$A:$FP,DL$321,FALSE)/4),0)</f>
        <v>0</v>
      </c>
      <c r="DM293" s="223">
        <f>IFERROR(IF(RIGHT(VLOOKUP($A293,csapatok!$A:$NN,DM$320,FALSE),5)="Csere",VLOOKUP(LEFT(VLOOKUP($A293,csapatok!$A:$NN,DM$320,FALSE),LEN(VLOOKUP($A293,csapatok!$A:$NN,DM$320,FALSE))-6),'csapat-ranglista'!$A:$FP,DM$321,FALSE)/8,VLOOKUP(VLOOKUP($A293,csapatok!$A:$NN,DM$320,FALSE),'csapat-ranglista'!$A:$FP,DM$321,FALSE)/4),0)</f>
        <v>0</v>
      </c>
      <c r="DN293" s="223">
        <f>IFERROR(IF(RIGHT(VLOOKUP($A293,csapatok!$A:$NN,DN$320,FALSE),5)="Csere",VLOOKUP(LEFT(VLOOKUP($A293,csapatok!$A:$NN,DN$320,FALSE),LEN(VLOOKUP($A293,csapatok!$A:$NN,DN$320,FALSE))-6),'csapat-ranglista'!$A:$FP,DN$321,FALSE)/8,VLOOKUP(VLOOKUP($A293,csapatok!$A:$NN,DN$320,FALSE),'csapat-ranglista'!$A:$FP,DN$321,FALSE)/4),0)</f>
        <v>0</v>
      </c>
      <c r="DO293" s="224">
        <f>versenyek!$MF$11*IFERROR(VLOOKUP(VLOOKUP($A293,versenyek!ME:MG,3,FALSE),szabalyok!$A$16:$B$23,2,FALSE)/4,0)</f>
        <v>0</v>
      </c>
      <c r="DP293" s="224">
        <f>versenyek!$MI$11*IFERROR(VLOOKUP(VLOOKUP($A293,versenyek!MH:MJ,3,FALSE),szabalyok!$A$16:$B$23,2,FALSE)/4,0)</f>
        <v>0</v>
      </c>
      <c r="DQ293" s="223">
        <f>IFERROR(IF(RIGHT(VLOOKUP($A293,csapatok!$A:$NN,DQ$320,FALSE),5)="Csere",VLOOKUP(LEFT(VLOOKUP($A293,csapatok!$A:$NN,DQ$320,FALSE),LEN(VLOOKUP($A293,csapatok!$A:$NN,DQ$320,FALSE))-6),'csapat-ranglista'!$A:$FP,DQ$321,FALSE)/8,VLOOKUP(VLOOKUP($A293,csapatok!$A:$NN,DQ$320,FALSE),'csapat-ranglista'!$A:$FP,DQ$321,FALSE)/4),0)</f>
        <v>0</v>
      </c>
      <c r="DR293" s="223">
        <f>IFERROR(IF(RIGHT(VLOOKUP($A293,csapatok!$A:$NN,DR$320,FALSE),5)="Csere",VLOOKUP(LEFT(VLOOKUP($A293,csapatok!$A:$NN,DR$320,FALSE),LEN(VLOOKUP($A293,csapatok!$A:$NN,DR$320,FALSE))-6),'csapat-ranglista'!$A:$FP,DR$321,FALSE)/8,VLOOKUP(VLOOKUP($A293,csapatok!$A:$NN,DR$320,FALSE),'csapat-ranglista'!$A:$FP,DR$321,FALSE)/4),0)</f>
        <v>0</v>
      </c>
      <c r="DS293" s="223">
        <f>IFERROR(IF(RIGHT(VLOOKUP($A293,csapatok!$A:$NN,DS$320,FALSE),5)="Csere",VLOOKUP(LEFT(VLOOKUP($A293,csapatok!$A:$NN,DS$320,FALSE),LEN(VLOOKUP($A293,csapatok!$A:$NN,DS$320,FALSE))-6),'csapat-ranglista'!$A:$FP,DS$321,FALSE)/8,VLOOKUP(VLOOKUP($A293,csapatok!$A:$NN,DS$320,FALSE),'csapat-ranglista'!$A:$FP,DS$321,FALSE)/4),0)</f>
        <v>0</v>
      </c>
      <c r="DT293" s="223">
        <f>IFERROR(IF(RIGHT(VLOOKUP($A293,csapatok!$A:$NN,DT$320,FALSE),5)="Csere",VLOOKUP(LEFT(VLOOKUP($A293,csapatok!$A:$NN,DT$320,FALSE),LEN(VLOOKUP($A293,csapatok!$A:$NN,DT$320,FALSE))-6),'csapat-ranglista'!$A:$FP,DT$321,FALSE)/8,VLOOKUP(VLOOKUP($A293,csapatok!$A:$NN,DT$320,FALSE),'csapat-ranglista'!$A:$FP,DT$321,FALSE)/4),0)</f>
        <v>0</v>
      </c>
      <c r="DU293" s="223">
        <f>IFERROR(IF(RIGHT(VLOOKUP($A293,csapatok!$A:$NN,DU$320,FALSE),5)="Csere",VLOOKUP(LEFT(VLOOKUP($A293,csapatok!$A:$NN,DU$320,FALSE),LEN(VLOOKUP($A293,csapatok!$A:$NN,DU$320,FALSE))-6),'csapat-ranglista'!$A:$FP,DU$321,FALSE)/8,VLOOKUP(VLOOKUP($A293,csapatok!$A:$NN,DU$320,FALSE),'csapat-ranglista'!$A:$FP,DU$321,FALSE)/4),0)</f>
        <v>0</v>
      </c>
      <c r="DV293" s="223">
        <f>IFERROR(IF(RIGHT(VLOOKUP($A293,csapatok!$A:$NN,DV$320,FALSE),5)="Csere",VLOOKUP(LEFT(VLOOKUP($A293,csapatok!$A:$NN,DV$320,FALSE),LEN(VLOOKUP($A293,csapatok!$A:$NN,DV$320,FALSE))-6),'csapat-ranglista'!$A:$FP,DV$321,FALSE)/8,VLOOKUP(VLOOKUP($A293,csapatok!$A:$NN,DV$320,FALSE),'csapat-ranglista'!$A:$FP,DV$321,FALSE)/4),0)</f>
        <v>0</v>
      </c>
      <c r="DW293" s="223">
        <f>IFERROR(IF(RIGHT(VLOOKUP($A293,csapatok!$A:$NN,DW$320,FALSE),5)="Csere",VLOOKUP(LEFT(VLOOKUP($A293,csapatok!$A:$NN,DW$320,FALSE),LEN(VLOOKUP($A293,csapatok!$A:$NN,DW$320,FALSE))-6),'csapat-ranglista'!$A:$FP,DW$321,FALSE)/8,VLOOKUP(VLOOKUP($A293,csapatok!$A:$NN,DW$320,FALSE),'csapat-ranglista'!$A:$FP,DW$321,FALSE)/4),0)</f>
        <v>0</v>
      </c>
      <c r="DX293" s="223">
        <f>IFERROR(IF(RIGHT(VLOOKUP($A293,csapatok!$A:$NN,DX$320,FALSE),5)="Csere",VLOOKUP(LEFT(VLOOKUP($A293,csapatok!$A:$NN,DX$320,FALSE),LEN(VLOOKUP($A293,csapatok!$A:$NN,DX$320,FALSE))-6),'csapat-ranglista'!$A:$FP,DX$321,FALSE)/8,VLOOKUP(VLOOKUP($A293,csapatok!$A:$NN,DX$320,FALSE),'csapat-ranglista'!$A:$FP,DX$321,FALSE)/4),0)</f>
        <v>0</v>
      </c>
      <c r="DY293" s="223">
        <f>IFERROR(IF(RIGHT(VLOOKUP($A293,csapatok!$A:$NN,DY$320,FALSE),5)="Csere",VLOOKUP(LEFT(VLOOKUP($A293,csapatok!$A:$NN,DY$320,FALSE),LEN(VLOOKUP($A293,csapatok!$A:$NN,DY$320,FALSE))-6),'csapat-ranglista'!$A:$FP,DY$321,FALSE)/8,VLOOKUP(VLOOKUP($A293,csapatok!$A:$NN,DY$320,FALSE),'csapat-ranglista'!$A:$FP,DY$321,FALSE)/4),0)</f>
        <v>0</v>
      </c>
      <c r="DZ293" s="223">
        <f>IFERROR(IF(RIGHT(VLOOKUP($A293,csapatok!$A:$NN,DZ$320,FALSE),5)="Csere",VLOOKUP(LEFT(VLOOKUP($A293,csapatok!$A:$NN,DZ$320,FALSE),LEN(VLOOKUP($A293,csapatok!$A:$NN,DZ$320,FALSE))-6),'csapat-ranglista'!$A:$FP,DZ$321,FALSE)/8,VLOOKUP(VLOOKUP($A293,csapatok!$A:$NN,DZ$320,FALSE),'csapat-ranglista'!$A:$FP,DZ$321,FALSE)/4),0)</f>
        <v>0</v>
      </c>
      <c r="EA293" s="223">
        <f>IFERROR(IF(RIGHT(VLOOKUP($A293,csapatok!$A:$NN,EA$320,FALSE),5)="Csere",VLOOKUP(LEFT(VLOOKUP($A293,csapatok!$A:$NN,EA$320,FALSE),LEN(VLOOKUP($A293,csapatok!$A:$NN,EA$320,FALSE))-6),'csapat-ranglista'!$A:$FP,EA$321,FALSE)/8,VLOOKUP(VLOOKUP($A293,csapatok!$A:$NN,EA$320,FALSE),'csapat-ranglista'!$A:$FP,EA$321,FALSE)/4),0)</f>
        <v>0</v>
      </c>
      <c r="EB293" s="223">
        <f>IFERROR(IF(RIGHT(VLOOKUP($A293,csapatok!$A:$NN,EB$320,FALSE),5)="Csere",VLOOKUP(LEFT(VLOOKUP($A293,csapatok!$A:$NN,EB$320,FALSE),LEN(VLOOKUP($A293,csapatok!$A:$NN,EB$320,FALSE))-6),'csapat-ranglista'!$A:$FP,EB$321,FALSE)/8,VLOOKUP(VLOOKUP($A293,csapatok!$A:$NN,EB$320,FALSE),'csapat-ranglista'!$A:$FP,EB$321,FALSE)/4),0)</f>
        <v>0</v>
      </c>
      <c r="EC293" s="223">
        <f>IFERROR(IF(RIGHT(VLOOKUP($A293,csapatok!$A:$NN,EC$320,FALSE),5)="Csere",VLOOKUP(LEFT(VLOOKUP($A293,csapatok!$A:$NN,EC$320,FALSE),LEN(VLOOKUP($A293,csapatok!$A:$NN,EC$320,FALSE))-6),'csapat-ranglista'!$A:$FP,EC$321,FALSE)/8,VLOOKUP(VLOOKUP($A293,csapatok!$A:$NN,EC$320,FALSE),'csapat-ranglista'!$A:$FP,EC$321,FALSE)/4),0)</f>
        <v>0</v>
      </c>
      <c r="ED293" s="223">
        <f>IFERROR(IF(RIGHT(VLOOKUP($A293,csapatok!$A:$NN,ED$320,FALSE),5)="Csere",VLOOKUP(LEFT(VLOOKUP($A293,csapatok!$A:$NN,ED$320,FALSE),LEN(VLOOKUP($A293,csapatok!$A:$NN,ED$320,FALSE))-6),'csapat-ranglista'!$A:$FP,ED$321,FALSE)/8,VLOOKUP(VLOOKUP($A293,csapatok!$A:$NN,ED$320,FALSE),'csapat-ranglista'!$A:$FP,ED$321,FALSE)/4),0)</f>
        <v>0</v>
      </c>
      <c r="EE293" s="223">
        <f>IFERROR(IF(RIGHT(VLOOKUP($A293,csapatok!$A:$NN,EE$320,FALSE),5)="Csere",VLOOKUP(LEFT(VLOOKUP($A293,csapatok!$A:$NN,EE$320,FALSE),LEN(VLOOKUP($A293,csapatok!$A:$NN,EE$320,FALSE))-6),'csapat-ranglista'!$A:$FP,EE$321,FALSE)/8,VLOOKUP(VLOOKUP($A293,csapatok!$A:$NN,EE$320,FALSE),'csapat-ranglista'!$A:$FP,EE$321,FALSE)/4),0)</f>
        <v>0</v>
      </c>
      <c r="EF293" s="223">
        <f>IFERROR(IF(RIGHT(VLOOKUP($A293,csapatok!$A:$NN,EF$320,FALSE),5)="Csere",VLOOKUP(LEFT(VLOOKUP($A293,csapatok!$A:$NN,EF$320,FALSE),LEN(VLOOKUP($A293,csapatok!$A:$NN,EF$320,FALSE))-6),'csapat-ranglista'!$A:$FP,EF$321,FALSE)/8,VLOOKUP(VLOOKUP($A293,csapatok!$A:$NN,EF$320,FALSE),'csapat-ranglista'!$A:$FP,EF$321,FALSE)/4),0)</f>
        <v>0</v>
      </c>
      <c r="EG293" s="223">
        <f>IFERROR(IF(RIGHT(VLOOKUP($A293,csapatok!$A:$NN,EG$320,FALSE),5)="Csere",VLOOKUP(LEFT(VLOOKUP($A293,csapatok!$A:$NN,EG$320,FALSE),LEN(VLOOKUP($A293,csapatok!$A:$NN,EG$320,FALSE))-6),'csapat-ranglista'!$A:$FP,EG$321,FALSE)/8,VLOOKUP(VLOOKUP($A293,csapatok!$A:$NN,EG$320,FALSE),'csapat-ranglista'!$A:$FP,EG$321,FALSE)/4),0)</f>
        <v>0</v>
      </c>
      <c r="EH293" s="223">
        <f>IFERROR(IF(RIGHT(VLOOKUP($A293,csapatok!$A:$NN,EH$320,FALSE),5)="Csere",VLOOKUP(LEFT(VLOOKUP($A293,csapatok!$A:$NN,EH$320,FALSE),LEN(VLOOKUP($A293,csapatok!$A:$NN,EH$320,FALSE))-6),'csapat-ranglista'!$A:$FP,EH$321,FALSE)/8,VLOOKUP(VLOOKUP($A293,csapatok!$A:$NN,EH$320,FALSE),'csapat-ranglista'!$A:$FP,EH$321,FALSE)/4),0)</f>
        <v>0</v>
      </c>
      <c r="EI293" s="223">
        <f>IFERROR(IF(RIGHT(VLOOKUP($A293,csapatok!$A:$NN,EI$320,FALSE),5)="Csere",VLOOKUP(LEFT(VLOOKUP($A293,csapatok!$A:$NN,EI$320,FALSE),LEN(VLOOKUP($A293,csapatok!$A:$NN,EI$320,FALSE))-6),'csapat-ranglista'!$A:$FP,EI$321,FALSE)/8,VLOOKUP(VLOOKUP($A293,csapatok!$A:$NN,EI$320,FALSE),'csapat-ranglista'!$A:$FP,EI$321,FALSE)/4),0)</f>
        <v>0</v>
      </c>
      <c r="EJ293" s="223">
        <f>IFERROR(IF(RIGHT(VLOOKUP($A293,csapatok!$A:$NN,EJ$320,FALSE),5)="Csere",VLOOKUP(LEFT(VLOOKUP($A293,csapatok!$A:$NN,EJ$320,FALSE),LEN(VLOOKUP($A293,csapatok!$A:$NN,EJ$320,FALSE))-6),'csapat-ranglista'!$A:$FP,EJ$321,FALSE)/8,VLOOKUP(VLOOKUP($A293,csapatok!$A:$NN,EJ$320,FALSE),'csapat-ranglista'!$A:$FP,EJ$321,FALSE)/4),0)</f>
        <v>0</v>
      </c>
      <c r="EK293" s="223">
        <f>IFERROR(IF(RIGHT(VLOOKUP($A293,csapatok!$A:$NN,EK$320,FALSE),5)="Csere",VLOOKUP(LEFT(VLOOKUP($A293,csapatok!$A:$NN,EK$320,FALSE),LEN(VLOOKUP($A293,csapatok!$A:$NN,EK$320,FALSE))-6),'csapat-ranglista'!$A:$FP,EK$321,FALSE)/8,VLOOKUP(VLOOKUP($A293,csapatok!$A:$NN,EK$320,FALSE),'csapat-ranglista'!$A:$FP,EK$321,FALSE)/4),0)</f>
        <v>0</v>
      </c>
      <c r="EL293" s="223">
        <f>IFERROR(IF(RIGHT(VLOOKUP($A293,csapatok!$A:$NN,EL$320,FALSE),5)="Csere",VLOOKUP(LEFT(VLOOKUP($A293,csapatok!$A:$NN,EL$320,FALSE),LEN(VLOOKUP($A293,csapatok!$A:$NN,EL$320,FALSE))-6),'csapat-ranglista'!$A:$FP,EL$321,FALSE)/8,VLOOKUP(VLOOKUP($A293,csapatok!$A:$NN,EL$320,FALSE),'csapat-ranglista'!$A:$FP,EL$321,FALSE)/4),0)</f>
        <v>0</v>
      </c>
      <c r="EM293" s="223">
        <f>IFERROR(IF(RIGHT(VLOOKUP($A293,csapatok!$A:$NN,EM$320,FALSE),5)="Csere",VLOOKUP(LEFT(VLOOKUP($A293,csapatok!$A:$NN,EM$320,FALSE),LEN(VLOOKUP($A293,csapatok!$A:$NN,EM$320,FALSE))-6),'csapat-ranglista'!$A:$FP,EM$321,FALSE)/8,VLOOKUP(VLOOKUP($A293,csapatok!$A:$NN,EM$320,FALSE),'csapat-ranglista'!$A:$FP,EM$321,FALSE)/4),0)</f>
        <v>0</v>
      </c>
      <c r="EN293" s="223">
        <f>IFERROR(IF(RIGHT(VLOOKUP($A293,csapatok!$A:$NN,EN$320,FALSE),5)="Csere",VLOOKUP(LEFT(VLOOKUP($A293,csapatok!$A:$NN,EN$320,FALSE),LEN(VLOOKUP($A293,csapatok!$A:$NN,EN$320,FALSE))-6),'csapat-ranglista'!$A:$FP,EN$321,FALSE)/8,VLOOKUP(VLOOKUP($A293,csapatok!$A:$NN,EN$320,FALSE),'csapat-ranglista'!$A:$FP,EN$321,FALSE)/4),0)</f>
        <v>0</v>
      </c>
      <c r="EO293" s="223">
        <f>IFERROR(IF(RIGHT(VLOOKUP($A293,csapatok!$A:$NN,EO$320,FALSE),5)="Csere",VLOOKUP(LEFT(VLOOKUP($A293,csapatok!$A:$NN,EO$320,FALSE),LEN(VLOOKUP($A293,csapatok!$A:$NN,EO$320,FALSE))-6),'csapat-ranglista'!$A:$FP,EO$321,FALSE)/8,VLOOKUP(VLOOKUP($A293,csapatok!$A:$NN,EO$320,FALSE),'csapat-ranglista'!$A:$FP,EO$321,FALSE)/4),0)</f>
        <v>0</v>
      </c>
      <c r="EP293" s="223">
        <f>IFERROR(IF(RIGHT(VLOOKUP($A293,csapatok!$A:$NN,EP$320,FALSE),5)="Csere",VLOOKUP(LEFT(VLOOKUP($A293,csapatok!$A:$NN,EP$320,FALSE),LEN(VLOOKUP($A293,csapatok!$A:$NN,EP$320,FALSE))-6),'csapat-ranglista'!$A:$FP,EP$321,FALSE)/8,VLOOKUP(VLOOKUP($A293,csapatok!$A:$NN,EP$320,FALSE),'csapat-ranglista'!$A:$FP,EP$321,FALSE)/4),0)</f>
        <v>0</v>
      </c>
      <c r="EQ293" s="223">
        <f>IFERROR(IF(RIGHT(VLOOKUP($A293,csapatok!$A:$NN,EQ$320,FALSE),5)="Csere",VLOOKUP(LEFT(VLOOKUP($A293,csapatok!$A:$NN,EQ$320,FALSE),LEN(VLOOKUP($A293,csapatok!$A:$NN,EQ$320,FALSE))-6),'csapat-ranglista'!$A:$FP,EQ$321,FALSE)/8,VLOOKUP(VLOOKUP($A293,csapatok!$A:$NN,EQ$320,FALSE),'csapat-ranglista'!$A:$FP,EQ$321,FALSE)/4),0)</f>
        <v>0</v>
      </c>
      <c r="ER293" s="223">
        <f>IFERROR(IF(RIGHT(VLOOKUP($A293,csapatok!$A:$NN,ER$320,FALSE),5)="Csere",VLOOKUP(LEFT(VLOOKUP($A293,csapatok!$A:$NN,ER$320,FALSE),LEN(VLOOKUP($A293,csapatok!$A:$NN,ER$320,FALSE))-6),'csapat-ranglista'!$A:$FP,ER$321,FALSE)/8,VLOOKUP(VLOOKUP($A293,csapatok!$A:$NN,ER$320,FALSE),'csapat-ranglista'!$A:$FP,ER$321,FALSE)/4),0)</f>
        <v>0</v>
      </c>
      <c r="ES293" s="223">
        <f>IFERROR(IF(RIGHT(VLOOKUP($A293,csapatok!$A:$NN,ES$320,FALSE),5)="Csere",VLOOKUP(LEFT(VLOOKUP($A293,csapatok!$A:$NN,ES$320,FALSE),LEN(VLOOKUP($A293,csapatok!$A:$NN,ES$320,FALSE))-6),'csapat-ranglista'!$A:$FP,ES$321,FALSE)/8,VLOOKUP(VLOOKUP($A293,csapatok!$A:$NN,ES$320,FALSE),'csapat-ranglista'!$A:$FP,ES$321,FALSE)/4),0)</f>
        <v>0</v>
      </c>
      <c r="ET293" s="223">
        <f>IFERROR(IF(RIGHT(VLOOKUP($A293,csapatok!$A:$NN,ET$320,FALSE),5)="Csere",VLOOKUP(LEFT(VLOOKUP($A293,csapatok!$A:$NN,ET$320,FALSE),LEN(VLOOKUP($A293,csapatok!$A:$NN,ET$320,FALSE))-6),'csapat-ranglista'!$A:$FP,ET$321,FALSE)/8,VLOOKUP(VLOOKUP($A293,csapatok!$A:$NN,ET$320,FALSE),'csapat-ranglista'!$A:$FP,ET$321,FALSE)/4),0)</f>
        <v>0</v>
      </c>
      <c r="EU293" s="223">
        <f>IFERROR(IF(RIGHT(VLOOKUP($A293,csapatok!$A:$NN,EU$320,FALSE),5)="Csere",VLOOKUP(LEFT(VLOOKUP($A293,csapatok!$A:$NN,EU$320,FALSE),LEN(VLOOKUP($A293,csapatok!$A:$NN,EU$320,FALSE))-6),'csapat-ranglista'!$A:$FP,EU$321,FALSE)/8,VLOOKUP(VLOOKUP($A293,csapatok!$A:$NN,EU$320,FALSE),'csapat-ranglista'!$A:$FP,EU$321,FALSE)/4),0)</f>
        <v>0</v>
      </c>
      <c r="EV293" s="223">
        <f>IFERROR(IF(RIGHT(VLOOKUP($A293,csapatok!$A:$NN,EV$320,FALSE),5)="Csere",VLOOKUP(LEFT(VLOOKUP($A293,csapatok!$A:$NN,EV$320,FALSE),LEN(VLOOKUP($A293,csapatok!$A:$NN,EV$320,FALSE))-6),'csapat-ranglista'!$A:$FP,EV$321,FALSE)/8,VLOOKUP(VLOOKUP($A293,csapatok!$A:$NN,EV$320,FALSE),'csapat-ranglista'!$A:$FP,EV$321,FALSE)/4),0)</f>
        <v>0</v>
      </c>
      <c r="EW293" s="223">
        <f>IFERROR(IF(RIGHT(VLOOKUP($A293,csapatok!$A:$NN,EW$320,FALSE),5)="Csere",VLOOKUP(LEFT(VLOOKUP($A293,csapatok!$A:$NN,EW$320,FALSE),LEN(VLOOKUP($A293,csapatok!$A:$NN,EW$320,FALSE))-6),'csapat-ranglista'!$A:$FP,EW$321,FALSE)/8,VLOOKUP(VLOOKUP($A293,csapatok!$A:$NN,EW$320,FALSE),'csapat-ranglista'!$A:$FP,EW$321,FALSE)/4),0)</f>
        <v>0</v>
      </c>
      <c r="EX293" s="223">
        <f>IFERROR(IF(RIGHT(VLOOKUP($A293,csapatok!$A:$NN,EX$320,FALSE),5)="Csere",VLOOKUP(LEFT(VLOOKUP($A293,csapatok!$A:$NN,EX$320,FALSE),LEN(VLOOKUP($A293,csapatok!$A:$NN,EX$320,FALSE))-6),'csapat-ranglista'!$A:$FP,EX$321,FALSE)/8,VLOOKUP(VLOOKUP($A293,csapatok!$A:$NN,EX$320,FALSE),'csapat-ranglista'!$A:$FP,EX$321,FALSE)/4),0)</f>
        <v>0</v>
      </c>
      <c r="EY293" s="223">
        <f>IFERROR(IF(RIGHT(VLOOKUP($A293,csapatok!$A:$NN,EY$320,FALSE),5)="Csere",VLOOKUP(LEFT(VLOOKUP($A293,csapatok!$A:$NN,EY$320,FALSE),LEN(VLOOKUP($A293,csapatok!$A:$NN,EY$320,FALSE))-6),'csapat-ranglista'!$A:$FP,EY$321,FALSE)/8,VLOOKUP(VLOOKUP($A293,csapatok!$A:$NN,EY$320,FALSE),'csapat-ranglista'!$A:$FP,EY$321,FALSE)/4),0)</f>
        <v>0</v>
      </c>
      <c r="EZ293" s="223">
        <f>IFERROR(IF(RIGHT(VLOOKUP($A293,csapatok!$A:$NN,EZ$320,FALSE),5)="Csere",VLOOKUP(LEFT(VLOOKUP($A293,csapatok!$A:$NN,EZ$320,FALSE),LEN(VLOOKUP($A293,csapatok!$A:$NN,EZ$320,FALSE))-6),'csapat-ranglista'!$A:$FP,EZ$321,FALSE)/8,VLOOKUP(VLOOKUP($A293,csapatok!$A:$NN,EZ$320,FALSE),'csapat-ranglista'!$A:$FP,EZ$321,FALSE)/4),0)</f>
        <v>0</v>
      </c>
      <c r="FA293" s="223">
        <f>IFERROR(IF(RIGHT(VLOOKUP($A293,csapatok!$A:$NN,FA$320,FALSE),5)="Csere",VLOOKUP(LEFT(VLOOKUP($A293,csapatok!$A:$NN,FA$320,FALSE),LEN(VLOOKUP($A293,csapatok!$A:$NN,FA$320,FALSE))-6),'csapat-ranglista'!$A:$FP,FA$321,FALSE)/8,VLOOKUP(VLOOKUP($A293,csapatok!$A:$NN,FA$320,FALSE),'csapat-ranglista'!$A:$FP,FA$321,FALSE)/4),0)</f>
        <v>0</v>
      </c>
      <c r="FB293" s="223">
        <f>IFERROR(IF(RIGHT(VLOOKUP($A293,csapatok!$A:$NN,FB$320,FALSE),5)="Csere",VLOOKUP(LEFT(VLOOKUP($A293,csapatok!$A:$NN,FB$320,FALSE),LEN(VLOOKUP($A293,csapatok!$A:$NN,FB$320,FALSE))-6),'csapat-ranglista'!$A:$FP,FB$321,FALSE)/8,VLOOKUP(VLOOKUP($A293,csapatok!$A:$NN,FB$320,FALSE),'csapat-ranglista'!$A:$FP,FB$321,FALSE)/4),0)</f>
        <v>0</v>
      </c>
      <c r="FC293" s="223">
        <f>IFERROR(IF(RIGHT(VLOOKUP($A293,csapatok!$A:$NN,FC$320,FALSE),5)="Csere",VLOOKUP(LEFT(VLOOKUP($A293,csapatok!$A:$NN,FC$320,FALSE),LEN(VLOOKUP($A293,csapatok!$A:$NN,FC$320,FALSE))-6),'csapat-ranglista'!$A:$FP,FC$321,FALSE)/8,VLOOKUP(VLOOKUP($A293,csapatok!$A:$NN,FC$320,FALSE),'csapat-ranglista'!$A:$FP,FC$321,FALSE)/4),0)</f>
        <v>0</v>
      </c>
      <c r="FD293" s="224">
        <f>versenyek!$QY$11*IFERROR(VLOOKUP(VLOOKUP($A293,versenyek!QX:QZ,3,FALSE),szabalyok!$A$16:$B$23,2,FALSE)/4,0)</f>
        <v>0</v>
      </c>
      <c r="FE293" s="224">
        <f>versenyek!$RB$11*IFERROR(VLOOKUP(VLOOKUP($A293,versenyek!RA:RC,3,FALSE),szabalyok!$A$16:$B$23,2,FALSE)/4,0)</f>
        <v>0</v>
      </c>
      <c r="FF293" s="223">
        <f>IFERROR(IF(RIGHT(VLOOKUP($A293,csapatok!$A:$NN,FF$320,FALSE),5)="Csere",VLOOKUP(LEFT(VLOOKUP($A293,csapatok!$A:$NN,FF$320,FALSE),LEN(VLOOKUP($A293,csapatok!$A:$NN,FF$320,FALSE))-6),'csapat-ranglista'!$A:$FP,FF$321,FALSE)/8,VLOOKUP(VLOOKUP($A293,csapatok!$A:$NN,FF$320,FALSE),'csapat-ranglista'!$A:$FP,FF$321,FALSE)/4),0)</f>
        <v>0</v>
      </c>
      <c r="FG293" s="223">
        <f>IFERROR(IF(RIGHT(VLOOKUP($A293,csapatok!$A:$NN,FG$320,FALSE),5)="Csere",VLOOKUP(LEFT(VLOOKUP($A293,csapatok!$A:$NN,FG$320,FALSE),LEN(VLOOKUP($A293,csapatok!$A:$NN,FG$320,FALSE))-6),'csapat-ranglista'!$A:$FP,FG$321,FALSE)/8,VLOOKUP(VLOOKUP($A293,csapatok!$A:$NN,FG$320,FALSE),'csapat-ranglista'!$A:$FP,FG$321,FALSE)/4),0)</f>
        <v>0</v>
      </c>
      <c r="FH293" s="223">
        <f>IFERROR(IF(RIGHT(VLOOKUP($A293,csapatok!$A:$NN,FH$320,FALSE),5)="Csere",VLOOKUP(LEFT(VLOOKUP($A293,csapatok!$A:$NN,FH$320,FALSE),LEN(VLOOKUP($A293,csapatok!$A:$NN,FH$320,FALSE))-6),'csapat-ranglista'!$A:$FP,FH$321,FALSE)/8,VLOOKUP(VLOOKUP($A293,csapatok!$A:$NN,FH$320,FALSE),'csapat-ranglista'!$A:$FP,FH$321,FALSE)/4),0)</f>
        <v>0</v>
      </c>
      <c r="FI293" s="223">
        <f>IFERROR(IF(RIGHT(VLOOKUP($A293,csapatok!$A:$NN,FI$320,FALSE),5)="Csere",VLOOKUP(LEFT(VLOOKUP($A293,csapatok!$A:$NN,FI$320,FALSE),LEN(VLOOKUP($A293,csapatok!$A:$NN,FI$320,FALSE))-6),'csapat-ranglista'!$A:$FP,FI$321,FALSE)/8,VLOOKUP(VLOOKUP($A293,csapatok!$A:$NN,FI$320,FALSE),'csapat-ranglista'!$A:$FP,FI$321,FALSE)/4),0)</f>
        <v>0</v>
      </c>
      <c r="FJ293" s="223">
        <f>IFERROR(IF(RIGHT(VLOOKUP($A293,csapatok!$A:$NN,FJ$320,FALSE),5)="Csere",VLOOKUP(LEFT(VLOOKUP($A293,csapatok!$A:$NN,FJ$320,FALSE),LEN(VLOOKUP($A293,csapatok!$A:$NN,FJ$320,FALSE))-6),'csapat-ranglista'!$A:$FP,FJ$321,FALSE)/8,VLOOKUP(VLOOKUP($A293,csapatok!$A:$NN,FJ$320,FALSE),'csapat-ranglista'!$A:$FP,FJ$321,FALSE)/4),0)</f>
        <v>0</v>
      </c>
      <c r="FK293" s="223">
        <f>IFERROR(IF(RIGHT(VLOOKUP($A293,csapatok!$A:$NN,FK$320,FALSE),5)="Csere",VLOOKUP(LEFT(VLOOKUP($A293,csapatok!$A:$NN,FK$320,FALSE),LEN(VLOOKUP($A293,csapatok!$A:$NN,FK$320,FALSE))-6),'csapat-ranglista'!$A:$FP,FK$321,FALSE)/8,VLOOKUP(VLOOKUP($A293,csapatok!$A:$NN,FK$320,FALSE),'csapat-ranglista'!$A:$FP,FK$321,FALSE)/4),0)</f>
        <v>0</v>
      </c>
      <c r="FL293" s="223">
        <f>IFERROR(IF(RIGHT(VLOOKUP($A293,csapatok!$A:$NN,FL$320,FALSE),5)="Csere",VLOOKUP(LEFT(VLOOKUP($A293,csapatok!$A:$NN,FL$320,FALSE),LEN(VLOOKUP($A293,csapatok!$A:$NN,FL$320,FALSE))-6),'csapat-ranglista'!$A:$FP,FL$321,FALSE)/8,VLOOKUP(VLOOKUP($A293,csapatok!$A:$NN,FL$320,FALSE),'csapat-ranglista'!$A:$FP,FL$321,FALSE)/4),0)</f>
        <v>0</v>
      </c>
      <c r="FM293" s="223">
        <f>IFERROR(IF(RIGHT(VLOOKUP($A293,csapatok!$A:$NN,FM$320,FALSE),5)="Csere",VLOOKUP(LEFT(VLOOKUP($A293,csapatok!$A:$NN,FM$320,FALSE),LEN(VLOOKUP($A293,csapatok!$A:$NN,FM$320,FALSE))-6),'csapat-ranglista'!$A:$FP,FM$321,FALSE)/8,VLOOKUP(VLOOKUP($A293,csapatok!$A:$NN,FM$320,FALSE),'csapat-ranglista'!$A:$FP,FM$321,FALSE)/4),0)</f>
        <v>0</v>
      </c>
      <c r="FN293" s="223">
        <f>IFERROR(IF(RIGHT(VLOOKUP($A293,csapatok!$A:$NN,FN$320,FALSE),5)="Csere",VLOOKUP(LEFT(VLOOKUP($A293,csapatok!$A:$NN,FN$320,FALSE),LEN(VLOOKUP($A293,csapatok!$A:$NN,FN$320,FALSE))-6),'csapat-ranglista'!$A:$FP,FN$321,FALSE)/8,VLOOKUP(VLOOKUP($A293,csapatok!$A:$NN,FN$320,FALSE),'csapat-ranglista'!$A:$FP,FN$321,FALSE)/4),0)</f>
        <v>0</v>
      </c>
      <c r="FO293" s="223">
        <f>IFERROR(IF(RIGHT(VLOOKUP($A293,csapatok!$A:$NN,FO$320,FALSE),5)="Csere",VLOOKUP(LEFT(VLOOKUP($A293,csapatok!$A:$NN,FO$320,FALSE),LEN(VLOOKUP($A293,csapatok!$A:$NN,FO$320,FALSE))-6),'csapat-ranglista'!$A:$FP,FO$321,FALSE)/8,VLOOKUP(VLOOKUP($A293,csapatok!$A:$NN,FO$320,FALSE),'csapat-ranglista'!$A:$FP,FO$321,FALSE)/4),0)</f>
        <v>0</v>
      </c>
      <c r="FP293" s="223">
        <f>IFERROR(IF(RIGHT(VLOOKUP($A293,csapatok!$A:$NN,FP$320,FALSE),5)="Csere",VLOOKUP(LEFT(VLOOKUP($A293,csapatok!$A:$NN,FP$320,FALSE),LEN(VLOOKUP($A293,csapatok!$A:$NN,FP$320,FALSE))-6),'csapat-ranglista'!$A:$FP,FP$321,FALSE)/8,VLOOKUP(VLOOKUP($A293,csapatok!$A:$NN,FP$320,FALSE),'csapat-ranglista'!$A:$FP,FP$321,FALSE)/4),0)</f>
        <v>0</v>
      </c>
      <c r="FQ293" s="223">
        <f>IFERROR(IF(RIGHT(VLOOKUP($A293,csapatok!$A:$NN,FQ$320,FALSE),5)="Csere",VLOOKUP(LEFT(VLOOKUP($A293,csapatok!$A:$NN,FQ$320,FALSE),LEN(VLOOKUP($A293,csapatok!$A:$NN,FQ$320,FALSE))-6),'csapat-ranglista'!$A:$FP,FQ$321,FALSE)/8,VLOOKUP(VLOOKUP($A293,csapatok!$A:$NN,FQ$320,FALSE),'csapat-ranglista'!$A:$FP,FQ$321,FALSE)/4),0)</f>
        <v>0</v>
      </c>
      <c r="FR293" s="223">
        <f>IFERROR(IF(RIGHT(VLOOKUP($A293,csapatok!$A:$NN,FR$320,FALSE),5)="Csere",VLOOKUP(LEFT(VLOOKUP($A293,csapatok!$A:$NN,FR$320,FALSE),LEN(VLOOKUP($A293,csapatok!$A:$NN,FR$320,FALSE))-6),'csapat-ranglista'!$A:$FP,FR$321,FALSE)/8,VLOOKUP(VLOOKUP($A293,csapatok!$A:$NN,FR$320,FALSE),'csapat-ranglista'!$A:$FP,FR$321,FALSE)/4),0)</f>
        <v>0</v>
      </c>
      <c r="FS293" s="223">
        <f>IFERROR(IF(RIGHT(VLOOKUP($A293,csapatok!$A:$NN,FS$320,FALSE),5)="Csere",VLOOKUP(LEFT(VLOOKUP($A293,csapatok!$A:$NN,FS$320,FALSE),LEN(VLOOKUP($A293,csapatok!$A:$NN,FS$320,FALSE))-6),'csapat-ranglista'!$A:$FP,FS$321,FALSE)/8,VLOOKUP(VLOOKUP($A293,csapatok!$A:$NN,FS$320,FALSE),'csapat-ranglista'!$A:$FP,FS$321,FALSE)/4),0)</f>
        <v>0</v>
      </c>
      <c r="FT293" s="223">
        <f>IFERROR(IF(RIGHT(VLOOKUP($A293,csapatok!$A:$NN,FT$320,FALSE),5)="Csere",VLOOKUP(LEFT(VLOOKUP($A293,csapatok!$A:$NN,FT$320,FALSE),LEN(VLOOKUP($A293,csapatok!$A:$NN,FT$320,FALSE))-6),'csapat-ranglista'!$A:$FP,FT$321,FALSE)/8,VLOOKUP(VLOOKUP($A293,csapatok!$A:$NN,FT$320,FALSE),'csapat-ranglista'!$A:$FP,FT$321,FALSE)/4),0)</f>
        <v>0</v>
      </c>
      <c r="FU293" s="223">
        <f>IFERROR(IF(RIGHT(VLOOKUP($A293,csapatok!$A:$NN,FU$320,FALSE),5)="Csere",VLOOKUP(LEFT(VLOOKUP($A293,csapatok!$A:$NN,FU$320,FALSE),LEN(VLOOKUP($A293,csapatok!$A:$NN,FU$320,FALSE))-6),'csapat-ranglista'!$A:$FP,FU$321,FALSE)/8,VLOOKUP(VLOOKUP($A293,csapatok!$A:$NN,FU$320,FALSE),'csapat-ranglista'!$A:$FP,FU$321,FALSE)/4),0)</f>
        <v>0</v>
      </c>
      <c r="FV293" s="223">
        <f>IFERROR(IF(RIGHT(VLOOKUP($A293,csapatok!$A:$NN,FV$320,FALSE),5)="Csere",VLOOKUP(LEFT(VLOOKUP($A293,csapatok!$A:$NN,FV$320,FALSE),LEN(VLOOKUP($A293,csapatok!$A:$NN,FV$320,FALSE))-6),'csapat-ranglista'!$A:$FP,FV$321,FALSE)/8,VLOOKUP(VLOOKUP($A293,csapatok!$A:$NN,FV$320,FALSE),'csapat-ranglista'!$A:$FP,FV$321,FALSE)/4),0)</f>
        <v>0</v>
      </c>
      <c r="FW293" s="223">
        <f>IFERROR(IF(RIGHT(VLOOKUP($A293,csapatok!$A:$NN,FW$320,FALSE),5)="Csere",VLOOKUP(LEFT(VLOOKUP($A293,csapatok!$A:$NN,FW$320,FALSE),LEN(VLOOKUP($A293,csapatok!$A:$NN,FW$320,FALSE))-6),'csapat-ranglista'!$A:$FP,FW$321,FALSE)/8,VLOOKUP(VLOOKUP($A293,csapatok!$A:$NN,FW$320,FALSE),'csapat-ranglista'!$A:$FP,FW$321,FALSE)/4),0)</f>
        <v>0</v>
      </c>
      <c r="FX293" s="223">
        <f>IFERROR(IF(RIGHT(VLOOKUP($A293,csapatok!$A:$NN,FX$320,FALSE),5)="Csere",VLOOKUP(LEFT(VLOOKUP($A293,csapatok!$A:$NN,FX$320,FALSE),LEN(VLOOKUP($A293,csapatok!$A:$NN,FX$320,FALSE))-6),'csapat-ranglista'!$A:$FP,FX$321,FALSE)/8,VLOOKUP(VLOOKUP($A293,csapatok!$A:$NN,FX$320,FALSE),'csapat-ranglista'!$A:$FP,FX$321,FALSE)/4),0)</f>
        <v>0</v>
      </c>
      <c r="FY293" s="223">
        <f>IFERROR(IF(RIGHT(VLOOKUP($A293,csapatok!$A:$NN,FY$320,FALSE),5)="Csere",VLOOKUP(LEFT(VLOOKUP($A293,csapatok!$A:$NN,FY$320,FALSE),LEN(VLOOKUP($A293,csapatok!$A:$NN,FY$320,FALSE))-6),'csapat-ranglista'!$A:$FP,FY$321,FALSE)/8,VLOOKUP(VLOOKUP($A293,csapatok!$A:$NN,FY$320,FALSE),'csapat-ranglista'!$A:$FP,FY$321,FALSE)/4),0)</f>
        <v>0</v>
      </c>
      <c r="FZ293" s="223">
        <f>IFERROR(IF(RIGHT(VLOOKUP($A293,csapatok!$A:$NN,FZ$320,FALSE),5)="Csere",VLOOKUP(LEFT(VLOOKUP($A293,csapatok!$A:$NN,FZ$320,FALSE),LEN(VLOOKUP($A293,csapatok!$A:$NN,FZ$320,FALSE))-6),'csapat-ranglista'!$A:$FP,FZ$321,FALSE)/8,VLOOKUP(VLOOKUP($A293,csapatok!$A:$NN,FZ$320,FALSE),'csapat-ranglista'!$A:$FP,FZ$321,FALSE)/4),0)</f>
        <v>0</v>
      </c>
      <c r="GA293" s="223">
        <f>IFERROR(IF(RIGHT(VLOOKUP($A293,csapatok!$A:$NN,GA$320,FALSE),5)="Csere",VLOOKUP(LEFT(VLOOKUP($A293,csapatok!$A:$NN,GA$320,FALSE),LEN(VLOOKUP($A293,csapatok!$A:$NN,GA$320,FALSE))-6),'csapat-ranglista'!$A:$FP,GA$321,FALSE)/8,VLOOKUP(VLOOKUP($A293,csapatok!$A:$NN,GA$320,FALSE),'csapat-ranglista'!$A:$FP,GA$321,FALSE)/4),0)</f>
        <v>0</v>
      </c>
      <c r="GB293" s="223">
        <f>IFERROR(IF(RIGHT(VLOOKUP($A293,csapatok!$A:$NN,GB$320,FALSE),5)="Csere",VLOOKUP(LEFT(VLOOKUP($A293,csapatok!$A:$NN,GB$320,FALSE),LEN(VLOOKUP($A293,csapatok!$A:$NN,GB$320,FALSE))-6),'csapat-ranglista'!$A:$FP,GB$321,FALSE)/8,VLOOKUP(VLOOKUP($A293,csapatok!$A:$NN,GB$320,FALSE),'csapat-ranglista'!$A:$FP,GB$321,FALSE)/4),0)</f>
        <v>0</v>
      </c>
      <c r="GC293" s="223">
        <f>IFERROR(IF(RIGHT(VLOOKUP($A293,csapatok!$A:$NN,GC$320,FALSE),5)="Csere",VLOOKUP(LEFT(VLOOKUP($A293,csapatok!$A:$NN,GC$320,FALSE),LEN(VLOOKUP($A293,csapatok!$A:$NN,GC$320,FALSE))-6),'csapat-ranglista'!$A:$FP,GC$321,FALSE)/8,VLOOKUP(VLOOKUP($A293,csapatok!$A:$NN,GC$320,FALSE),'csapat-ranglista'!$A:$FP,GC$321,FALSE)/4),0)</f>
        <v>0</v>
      </c>
      <c r="GD293" s="247">
        <f>SUM(EQ293:GC293)</f>
        <v>0</v>
      </c>
    </row>
    <row r="294" spans="1:186">
      <c r="A294" s="1" t="s">
        <v>1549</v>
      </c>
      <c r="B294" s="130"/>
      <c r="C294" s="131" t="str">
        <f>IF(B294=0,"",IF(B294&lt;$C$1,"felnőtt","ifi"))</f>
        <v/>
      </c>
      <c r="D294" s="32" t="s">
        <v>101</v>
      </c>
      <c r="E294" s="45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223"/>
      <c r="AU294" s="223"/>
      <c r="AV294" s="223"/>
      <c r="AW294" s="223"/>
      <c r="AX294" s="223"/>
      <c r="AY294" s="223"/>
      <c r="AZ294" s="223"/>
      <c r="BA294" s="223"/>
      <c r="BB294" s="223"/>
      <c r="BC294" s="224"/>
      <c r="BD294" s="224"/>
      <c r="BE294" s="223">
        <f>IFERROR(IF(RIGHT(VLOOKUP($A294,csapatok!$A:$NN,BE$320,FALSE),5)="Csere",VLOOKUP(LEFT(VLOOKUP($A294,csapatok!$A:$NN,BE$320,FALSE),LEN(VLOOKUP($A294,csapatok!$A:$NN,BE$320,FALSE))-6),'csapat-ranglista'!$A:$FP,BE$321,FALSE)/8,VLOOKUP(VLOOKUP($A294,csapatok!$A:$NN,BE$320,FALSE),'csapat-ranglista'!$A:$FP,BE$321,FALSE)/4),0)</f>
        <v>0</v>
      </c>
      <c r="BF294" s="223">
        <f>IFERROR(IF(RIGHT(VLOOKUP($A294,csapatok!$A:$NN,BF$320,FALSE),5)="Csere",VLOOKUP(LEFT(VLOOKUP($A294,csapatok!$A:$NN,BF$320,FALSE),LEN(VLOOKUP($A294,csapatok!$A:$NN,BF$320,FALSE))-6),'csapat-ranglista'!$A:$FP,BF$321,FALSE)/8,VLOOKUP(VLOOKUP($A294,csapatok!$A:$NN,BF$320,FALSE),'csapat-ranglista'!$A:$FP,BF$321,FALSE)/4),0)</f>
        <v>0</v>
      </c>
      <c r="BG294" s="223">
        <f>IFERROR(IF(RIGHT(VLOOKUP($A294,csapatok!$A:$NN,BG$320,FALSE),5)="Csere",VLOOKUP(LEFT(VLOOKUP($A294,csapatok!$A:$NN,BG$320,FALSE),LEN(VLOOKUP($A294,csapatok!$A:$NN,BG$320,FALSE))-6),'csapat-ranglista'!$A:$FP,BG$321,FALSE)/8,VLOOKUP(VLOOKUP($A294,csapatok!$A:$NN,BG$320,FALSE),'csapat-ranglista'!$A:$FP,BG$321,FALSE)/4),0)</f>
        <v>0</v>
      </c>
      <c r="BH294" s="223">
        <f>IFERROR(IF(RIGHT(VLOOKUP($A294,csapatok!$A:$NN,BH$320,FALSE),5)="Csere",VLOOKUP(LEFT(VLOOKUP($A294,csapatok!$A:$NN,BH$320,FALSE),LEN(VLOOKUP($A294,csapatok!$A:$NN,BH$320,FALSE))-6),'csapat-ranglista'!$A:$FP,BH$321,FALSE)/8,VLOOKUP(VLOOKUP($A294,csapatok!$A:$NN,BH$320,FALSE),'csapat-ranglista'!$A:$FP,BH$321,FALSE)/4),0)</f>
        <v>0</v>
      </c>
      <c r="BI294" s="223">
        <f>IFERROR(IF(RIGHT(VLOOKUP($A294,csapatok!$A:$NN,BI$320,FALSE),5)="Csere",VLOOKUP(LEFT(VLOOKUP($A294,csapatok!$A:$NN,BI$320,FALSE),LEN(VLOOKUP($A294,csapatok!$A:$NN,BI$320,FALSE))-6),'csapat-ranglista'!$A:$FP,BI$321,FALSE)/8,VLOOKUP(VLOOKUP($A294,csapatok!$A:$NN,BI$320,FALSE),'csapat-ranglista'!$A:$FP,BI$321,FALSE)/4),0)</f>
        <v>0</v>
      </c>
      <c r="BJ294" s="223">
        <f>IFERROR(IF(RIGHT(VLOOKUP($A294,csapatok!$A:$NN,BJ$320,FALSE),5)="Csere",VLOOKUP(LEFT(VLOOKUP($A294,csapatok!$A:$NN,BJ$320,FALSE),LEN(VLOOKUP($A294,csapatok!$A:$NN,BJ$320,FALSE))-6),'csapat-ranglista'!$A:$FP,BJ$321,FALSE)/8,VLOOKUP(VLOOKUP($A294,csapatok!$A:$NN,BJ$320,FALSE),'csapat-ranglista'!$A:$FP,BJ$321,FALSE)/4),0)</f>
        <v>0</v>
      </c>
      <c r="BK294" s="223">
        <f>IFERROR(IF(RIGHT(VLOOKUP($A294,csapatok!$A:$NN,BK$320,FALSE),5)="Csere",VLOOKUP(LEFT(VLOOKUP($A294,csapatok!$A:$NN,BK$320,FALSE),LEN(VLOOKUP($A294,csapatok!$A:$NN,BK$320,FALSE))-6),'csapat-ranglista'!$A:$FP,BK$321,FALSE)/8,VLOOKUP(VLOOKUP($A294,csapatok!$A:$NN,BK$320,FALSE),'csapat-ranglista'!$A:$FP,BK$321,FALSE)/4),0)</f>
        <v>0</v>
      </c>
      <c r="BL294" s="223">
        <f>IFERROR(IF(RIGHT(VLOOKUP($A294,csapatok!$A:$NN,BL$320,FALSE),5)="Csere",VLOOKUP(LEFT(VLOOKUP($A294,csapatok!$A:$NN,BL$320,FALSE),LEN(VLOOKUP($A294,csapatok!$A:$NN,BL$320,FALSE))-6),'csapat-ranglista'!$A:$FP,BL$321,FALSE)/8,VLOOKUP(VLOOKUP($A294,csapatok!$A:$NN,BL$320,FALSE),'csapat-ranglista'!$A:$FP,BL$321,FALSE)/4),0)</f>
        <v>0</v>
      </c>
      <c r="BM294" s="223">
        <f>IFERROR(IF(RIGHT(VLOOKUP($A294,csapatok!$A:$NN,BM$320,FALSE),5)="Csere",VLOOKUP(LEFT(VLOOKUP($A294,csapatok!$A:$NN,BM$320,FALSE),LEN(VLOOKUP($A294,csapatok!$A:$NN,BM$320,FALSE))-6),'csapat-ranglista'!$A:$FP,BM$321,FALSE)/8,VLOOKUP(VLOOKUP($A294,csapatok!$A:$NN,BM$320,FALSE),'csapat-ranglista'!$A:$FP,BM$321,FALSE)/4),0)</f>
        <v>0</v>
      </c>
      <c r="BN294" s="223">
        <f>IFERROR(IF(RIGHT(VLOOKUP($A294,csapatok!$A:$NN,BN$320,FALSE),5)="Csere",VLOOKUP(LEFT(VLOOKUP($A294,csapatok!$A:$NN,BN$320,FALSE),LEN(VLOOKUP($A294,csapatok!$A:$NN,BN$320,FALSE))-6),'csapat-ranglista'!$A:$FP,BN$321,FALSE)/8,VLOOKUP(VLOOKUP($A294,csapatok!$A:$NN,BN$320,FALSE),'csapat-ranglista'!$A:$FP,BN$321,FALSE)/4),0)</f>
        <v>0</v>
      </c>
      <c r="BO294" s="223">
        <f>IFERROR(IF(RIGHT(VLOOKUP($A294,csapatok!$A:$NN,BO$320,FALSE),5)="Csere",VLOOKUP(LEFT(VLOOKUP($A294,csapatok!$A:$NN,BO$320,FALSE),LEN(VLOOKUP($A294,csapatok!$A:$NN,BO$320,FALSE))-6),'csapat-ranglista'!$A:$FP,BO$321,FALSE)/8,VLOOKUP(VLOOKUP($A294,csapatok!$A:$NN,BO$320,FALSE),'csapat-ranglista'!$A:$FP,BO$321,FALSE)/4),0)</f>
        <v>0</v>
      </c>
      <c r="BP294" s="223">
        <f>IFERROR(IF(RIGHT(VLOOKUP($A294,csapatok!$A:$NN,BP$320,FALSE),5)="Csere",VLOOKUP(LEFT(VLOOKUP($A294,csapatok!$A:$NN,BP$320,FALSE),LEN(VLOOKUP($A294,csapatok!$A:$NN,BP$320,FALSE))-6),'csapat-ranglista'!$A:$FP,BP$321,FALSE)/8,VLOOKUP(VLOOKUP($A294,csapatok!$A:$NN,BP$320,FALSE),'csapat-ranglista'!$A:$FP,BP$321,FALSE)/4),0)</f>
        <v>0</v>
      </c>
      <c r="BQ294" s="223">
        <f>IFERROR(IF(RIGHT(VLOOKUP($A294,csapatok!$A:$NN,BQ$320,FALSE),5)="Csere",VLOOKUP(LEFT(VLOOKUP($A294,csapatok!$A:$NN,BQ$320,FALSE),LEN(VLOOKUP($A294,csapatok!$A:$NN,BQ$320,FALSE))-6),'csapat-ranglista'!$A:$FP,BQ$321,FALSE)/8,VLOOKUP(VLOOKUP($A294,csapatok!$A:$NN,BQ$320,FALSE),'csapat-ranglista'!$A:$FP,BQ$321,FALSE)/4),0)</f>
        <v>0</v>
      </c>
      <c r="BR294" s="223">
        <f>IFERROR(IF(RIGHT(VLOOKUP($A294,csapatok!$A:$NN,BR$320,FALSE),5)="Csere",VLOOKUP(LEFT(VLOOKUP($A294,csapatok!$A:$NN,BR$320,FALSE),LEN(VLOOKUP($A294,csapatok!$A:$NN,BR$320,FALSE))-6),'csapat-ranglista'!$A:$FP,BR$321,FALSE)/8,VLOOKUP(VLOOKUP($A294,csapatok!$A:$NN,BR$320,FALSE),'csapat-ranglista'!$A:$FP,BR$321,FALSE)/4),0)</f>
        <v>0</v>
      </c>
      <c r="BS294" s="223">
        <f>IFERROR(IF(RIGHT(VLOOKUP($A294,csapatok!$A:$NN,BS$320,FALSE),5)="Csere",VLOOKUP(LEFT(VLOOKUP($A294,csapatok!$A:$NN,BS$320,FALSE),LEN(VLOOKUP($A294,csapatok!$A:$NN,BS$320,FALSE))-6),'csapat-ranglista'!$A:$FP,BS$321,FALSE)/8,VLOOKUP(VLOOKUP($A294,csapatok!$A:$NN,BS$320,FALSE),'csapat-ranglista'!$A:$FP,BS$321,FALSE)/4),0)</f>
        <v>0</v>
      </c>
      <c r="BT294" s="223">
        <f>IFERROR(IF(RIGHT(VLOOKUP($A294,csapatok!$A:$NN,BT$320,FALSE),5)="Csere",VLOOKUP(LEFT(VLOOKUP($A294,csapatok!$A:$NN,BT$320,FALSE),LEN(VLOOKUP($A294,csapatok!$A:$NN,BT$320,FALSE))-6),'csapat-ranglista'!$A:$FP,BT$321,FALSE)/8,VLOOKUP(VLOOKUP($A294,csapatok!$A:$NN,BT$320,FALSE),'csapat-ranglista'!$A:$FP,BT$321,FALSE)/4),0)</f>
        <v>0</v>
      </c>
      <c r="BU294" s="223">
        <f>IFERROR(IF(RIGHT(VLOOKUP($A294,csapatok!$A:$NN,BU$320,FALSE),5)="Csere",VLOOKUP(LEFT(VLOOKUP($A294,csapatok!$A:$NN,BU$320,FALSE),LEN(VLOOKUP($A294,csapatok!$A:$NN,BU$320,FALSE))-6),'csapat-ranglista'!$A:$FP,BU$321,FALSE)/8,VLOOKUP(VLOOKUP($A294,csapatok!$A:$NN,BU$320,FALSE),'csapat-ranglista'!$A:$FP,BU$321,FALSE)/4),0)</f>
        <v>0</v>
      </c>
      <c r="BV294" s="223">
        <f>IFERROR(IF(RIGHT(VLOOKUP($A294,csapatok!$A:$NN,BV$320,FALSE),5)="Csere",VLOOKUP(LEFT(VLOOKUP($A294,csapatok!$A:$NN,BV$320,FALSE),LEN(VLOOKUP($A294,csapatok!$A:$NN,BV$320,FALSE))-6),'csapat-ranglista'!$A:$FP,BV$321,FALSE)/8,VLOOKUP(VLOOKUP($A294,csapatok!$A:$NN,BV$320,FALSE),'csapat-ranglista'!$A:$FP,BV$321,FALSE)/4),0)</f>
        <v>0</v>
      </c>
      <c r="BW294" s="223">
        <f>IFERROR(IF(RIGHT(VLOOKUP($A294,csapatok!$A:$NN,BW$320,FALSE),5)="Csere",VLOOKUP(LEFT(VLOOKUP($A294,csapatok!$A:$NN,BW$320,FALSE),LEN(VLOOKUP($A294,csapatok!$A:$NN,BW$320,FALSE))-6),'csapat-ranglista'!$A:$FP,BW$321,FALSE)/8,VLOOKUP(VLOOKUP($A294,csapatok!$A:$NN,BW$320,FALSE),'csapat-ranglista'!$A:$FP,BW$321,FALSE)/4),0)</f>
        <v>0</v>
      </c>
      <c r="BX294" s="223">
        <f>IFERROR(IF(RIGHT(VLOOKUP($A294,csapatok!$A:$NN,BX$320,FALSE),5)="Csere",VLOOKUP(LEFT(VLOOKUP($A294,csapatok!$A:$NN,BX$320,FALSE),LEN(VLOOKUP($A294,csapatok!$A:$NN,BX$320,FALSE))-6),'csapat-ranglista'!$A:$FP,BX$321,FALSE)/8,VLOOKUP(VLOOKUP($A294,csapatok!$A:$NN,BX$320,FALSE),'csapat-ranglista'!$A:$FP,BX$321,FALSE)/4),0)</f>
        <v>0</v>
      </c>
      <c r="BY294" s="223">
        <f>IFERROR(IF(RIGHT(VLOOKUP($A294,csapatok!$A:$NN,BY$320,FALSE),5)="Csere",VLOOKUP(LEFT(VLOOKUP($A294,csapatok!$A:$NN,BY$320,FALSE),LEN(VLOOKUP($A294,csapatok!$A:$NN,BY$320,FALSE))-6),'csapat-ranglista'!$A:$FP,BY$321,FALSE)/8,VLOOKUP(VLOOKUP($A294,csapatok!$A:$NN,BY$320,FALSE),'csapat-ranglista'!$A:$FP,BY$321,FALSE)/4),0)</f>
        <v>0</v>
      </c>
      <c r="BZ294" s="223">
        <f>IFERROR(IF(RIGHT(VLOOKUP($A294,csapatok!$A:$NN,BZ$320,FALSE),5)="Csere",VLOOKUP(LEFT(VLOOKUP($A294,csapatok!$A:$NN,BZ$320,FALSE),LEN(VLOOKUP($A294,csapatok!$A:$NN,BZ$320,FALSE))-6),'csapat-ranglista'!$A:$FP,BZ$321,FALSE)/8,VLOOKUP(VLOOKUP($A294,csapatok!$A:$NN,BZ$320,FALSE),'csapat-ranglista'!$A:$FP,BZ$321,FALSE)/4),0)</f>
        <v>0</v>
      </c>
      <c r="CA294" s="223">
        <f>IFERROR(IF(RIGHT(VLOOKUP($A294,csapatok!$A:$NN,CA$320,FALSE),5)="Csere",VLOOKUP(LEFT(VLOOKUP($A294,csapatok!$A:$NN,CA$320,FALSE),LEN(VLOOKUP($A294,csapatok!$A:$NN,CA$320,FALSE))-6),'csapat-ranglista'!$A:$FP,CA$321,FALSE)/8,VLOOKUP(VLOOKUP($A294,csapatok!$A:$NN,CA$320,FALSE),'csapat-ranglista'!$A:$FP,CA$321,FALSE)/4),0)</f>
        <v>0</v>
      </c>
      <c r="CB294" s="223">
        <f>IFERROR(IF(RIGHT(VLOOKUP($A294,csapatok!$A:$NN,CB$320,FALSE),5)="Csere",VLOOKUP(LEFT(VLOOKUP($A294,csapatok!$A:$NN,CB$320,FALSE),LEN(VLOOKUP($A294,csapatok!$A:$NN,CB$320,FALSE))-6),'csapat-ranglista'!$A:$FP,CB$321,FALSE)/8,VLOOKUP(VLOOKUP($A294,csapatok!$A:$NN,CB$320,FALSE),'csapat-ranglista'!$A:$FP,CB$321,FALSE)/4),0)</f>
        <v>0</v>
      </c>
      <c r="CC294" s="223">
        <f>IFERROR(IF(RIGHT(VLOOKUP($A294,csapatok!$A:$NN,CC$320,FALSE),5)="Csere",VLOOKUP(LEFT(VLOOKUP($A294,csapatok!$A:$NN,CC$320,FALSE),LEN(VLOOKUP($A294,csapatok!$A:$NN,CC$320,FALSE))-6),'csapat-ranglista'!$A:$FP,CC$321,FALSE)/8,VLOOKUP(VLOOKUP($A294,csapatok!$A:$NN,CC$320,FALSE),'csapat-ranglista'!$A:$FP,CC$321,FALSE)/4),0)</f>
        <v>0</v>
      </c>
      <c r="CD294" s="223">
        <f>IFERROR(IF(RIGHT(VLOOKUP($A294,csapatok!$A:$NN,CD$320,FALSE),5)="Csere",VLOOKUP(LEFT(VLOOKUP($A294,csapatok!$A:$NN,CD$320,FALSE),LEN(VLOOKUP($A294,csapatok!$A:$NN,CD$320,FALSE))-6),'csapat-ranglista'!$A:$FP,CD$321,FALSE)/8,VLOOKUP(VLOOKUP($A294,csapatok!$A:$NN,CD$320,FALSE),'csapat-ranglista'!$A:$FP,CD$321,FALSE)/4),0)</f>
        <v>0</v>
      </c>
      <c r="CE294" s="223">
        <f>IFERROR(IF(RIGHT(VLOOKUP($A294,csapatok!$A:$NN,CE$320,FALSE),5)="Csere",VLOOKUP(LEFT(VLOOKUP($A294,csapatok!$A:$NN,CE$320,FALSE),LEN(VLOOKUP($A294,csapatok!$A:$NN,CE$320,FALSE))-6),'csapat-ranglista'!$A:$FP,CE$321,FALSE)/8,VLOOKUP(VLOOKUP($A294,csapatok!$A:$NN,CE$320,FALSE),'csapat-ranglista'!$A:$FP,CE$321,FALSE)/4),0)</f>
        <v>0</v>
      </c>
      <c r="CF294" s="223">
        <f>IFERROR(IF(RIGHT(VLOOKUP($A294,csapatok!$A:$NN,CF$320,FALSE),5)="Csere",VLOOKUP(LEFT(VLOOKUP($A294,csapatok!$A:$NN,CF$320,FALSE),LEN(VLOOKUP($A294,csapatok!$A:$NN,CF$320,FALSE))-6),'csapat-ranglista'!$A:$FP,CF$321,FALSE)/8,VLOOKUP(VLOOKUP($A294,csapatok!$A:$NN,CF$320,FALSE),'csapat-ranglista'!$A:$FP,CF$321,FALSE)/4),0)</f>
        <v>0</v>
      </c>
      <c r="CG294" s="223">
        <f>IFERROR(IF(RIGHT(VLOOKUP($A294,csapatok!$A:$NN,CG$320,FALSE),5)="Csere",VLOOKUP(LEFT(VLOOKUP($A294,csapatok!$A:$NN,CG$320,FALSE),LEN(VLOOKUP($A294,csapatok!$A:$NN,CG$320,FALSE))-6),'csapat-ranglista'!$A:$FP,CG$321,FALSE)/8,VLOOKUP(VLOOKUP($A294,csapatok!$A:$NN,CG$320,FALSE),'csapat-ranglista'!$A:$FP,CG$321,FALSE)/4),0)</f>
        <v>0</v>
      </c>
      <c r="CH294" s="223">
        <f>IFERROR(IF(RIGHT(VLOOKUP($A294,csapatok!$A:$NN,CH$320,FALSE),5)="Csere",VLOOKUP(LEFT(VLOOKUP($A294,csapatok!$A:$NN,CH$320,FALSE),LEN(VLOOKUP($A294,csapatok!$A:$NN,CH$320,FALSE))-6),'csapat-ranglista'!$A:$FP,CH$321,FALSE)/8,VLOOKUP(VLOOKUP($A294,csapatok!$A:$NN,CH$320,FALSE),'csapat-ranglista'!$A:$FP,CH$321,FALSE)/4),0)</f>
        <v>0</v>
      </c>
      <c r="CI294" s="223">
        <f>IFERROR(IF(RIGHT(VLOOKUP($A294,csapatok!$A:$NN,CI$320,FALSE),5)="Csere",VLOOKUP(LEFT(VLOOKUP($A294,csapatok!$A:$NN,CI$320,FALSE),LEN(VLOOKUP($A294,csapatok!$A:$NN,CI$320,FALSE))-6),'csapat-ranglista'!$A:$FP,CI$321,FALSE)/8,VLOOKUP(VLOOKUP($A294,csapatok!$A:$NN,CI$320,FALSE),'csapat-ranglista'!$A:$FP,CI$321,FALSE)/4),0)</f>
        <v>0</v>
      </c>
      <c r="CJ294" s="224">
        <f>versenyek!$IQ$11*IFERROR(VLOOKUP(VLOOKUP($A294,versenyek!IP:IR,3,FALSE),szabalyok!$A$16:$B$23,2,FALSE)/4,0)</f>
        <v>0</v>
      </c>
      <c r="CK294" s="224">
        <f>versenyek!$IT$11*IFERROR(VLOOKUP(VLOOKUP($A294,versenyek!IS:IU,3,FALSE),szabalyok!$A$16:$B$23,2,FALSE)/4,0)</f>
        <v>0</v>
      </c>
      <c r="CL294" s="223">
        <f>IFERROR(IF(RIGHT(VLOOKUP($A294,csapatok!$A:$NN,CL$320,FALSE),5)="Csere",VLOOKUP(LEFT(VLOOKUP($A294,csapatok!$A:$NN,CL$320,FALSE),LEN(VLOOKUP($A294,csapatok!$A:$NN,CL$320,FALSE))-6),'csapat-ranglista'!$A:$FP,CL$321,FALSE)/8,VLOOKUP(VLOOKUP($A294,csapatok!$A:$NN,CL$320,FALSE),'csapat-ranglista'!$A:$FP,CL$321,FALSE)/4),0)</f>
        <v>0</v>
      </c>
      <c r="CM294" s="223">
        <f>IFERROR(IF(RIGHT(VLOOKUP($A294,csapatok!$A:$NN,CM$320,FALSE),5)="Csere",VLOOKUP(LEFT(VLOOKUP($A294,csapatok!$A:$NN,CM$320,FALSE),LEN(VLOOKUP($A294,csapatok!$A:$NN,CM$320,FALSE))-6),'csapat-ranglista'!$A:$FP,CM$321,FALSE)/8,VLOOKUP(VLOOKUP($A294,csapatok!$A:$NN,CM$320,FALSE),'csapat-ranglista'!$A:$FP,CM$321,FALSE)/4),0)</f>
        <v>0</v>
      </c>
      <c r="CN294" s="223">
        <f>IFERROR(IF(RIGHT(VLOOKUP($A294,csapatok!$A:$NN,CN$320,FALSE),5)="Csere",VLOOKUP(LEFT(VLOOKUP($A294,csapatok!$A:$NN,CN$320,FALSE),LEN(VLOOKUP($A294,csapatok!$A:$NN,CN$320,FALSE))-6),'csapat-ranglista'!$A:$FP,CN$321,FALSE)/8,VLOOKUP(VLOOKUP($A294,csapatok!$A:$NN,CN$320,FALSE),'csapat-ranglista'!$A:$FP,CN$321,FALSE)/4),0)</f>
        <v>0</v>
      </c>
      <c r="CO294" s="223">
        <f>IFERROR(IF(RIGHT(VLOOKUP($A294,csapatok!$A:$NN,CO$320,FALSE),5)="Csere",VLOOKUP(LEFT(VLOOKUP($A294,csapatok!$A:$NN,CO$320,FALSE),LEN(VLOOKUP($A294,csapatok!$A:$NN,CO$320,FALSE))-6),'csapat-ranglista'!$A:$FP,CO$321,FALSE)/8,VLOOKUP(VLOOKUP($A294,csapatok!$A:$NN,CO$320,FALSE),'csapat-ranglista'!$A:$FP,CO$321,FALSE)/4),0)</f>
        <v>0</v>
      </c>
      <c r="CP294" s="223">
        <f>IFERROR(IF(RIGHT(VLOOKUP($A294,csapatok!$A:$NN,CP$320,FALSE),5)="Csere",VLOOKUP(LEFT(VLOOKUP($A294,csapatok!$A:$NN,CP$320,FALSE),LEN(VLOOKUP($A294,csapatok!$A:$NN,CP$320,FALSE))-6),'csapat-ranglista'!$A:$FP,CP$321,FALSE)/8,VLOOKUP(VLOOKUP($A294,csapatok!$A:$NN,CP$320,FALSE),'csapat-ranglista'!$A:$FP,CP$321,FALSE)/4),0)</f>
        <v>0</v>
      </c>
      <c r="CQ294" s="223">
        <f>IFERROR(IF(RIGHT(VLOOKUP($A294,csapatok!$A:$NN,CQ$320,FALSE),5)="Csere",VLOOKUP(LEFT(VLOOKUP($A294,csapatok!$A:$NN,CQ$320,FALSE),LEN(VLOOKUP($A294,csapatok!$A:$NN,CQ$320,FALSE))-6),'csapat-ranglista'!$A:$FP,CQ$321,FALSE)/8,VLOOKUP(VLOOKUP($A294,csapatok!$A:$NN,CQ$320,FALSE),'csapat-ranglista'!$A:$FP,CQ$321,FALSE)/4),0)</f>
        <v>0</v>
      </c>
      <c r="CR294" s="223">
        <f>IFERROR(IF(RIGHT(VLOOKUP($A294,csapatok!$A:$NN,CR$320,FALSE),5)="Csere",VLOOKUP(LEFT(VLOOKUP($A294,csapatok!$A:$NN,CR$320,FALSE),LEN(VLOOKUP($A294,csapatok!$A:$NN,CR$320,FALSE))-6),'csapat-ranglista'!$A:$FP,CR$321,FALSE)/8,VLOOKUP(VLOOKUP($A294,csapatok!$A:$NN,CR$320,FALSE),'csapat-ranglista'!$A:$FP,CR$321,FALSE)/4),0)</f>
        <v>0</v>
      </c>
      <c r="CS294" s="223">
        <f>IFERROR(IF(RIGHT(VLOOKUP($A294,csapatok!$A:$NN,CS$320,FALSE),5)="Csere",VLOOKUP(LEFT(VLOOKUP($A294,csapatok!$A:$NN,CS$320,FALSE),LEN(VLOOKUP($A294,csapatok!$A:$NN,CS$320,FALSE))-6),'csapat-ranglista'!$A:$FP,CS$321,FALSE)/8,VLOOKUP(VLOOKUP($A294,csapatok!$A:$NN,CS$320,FALSE),'csapat-ranglista'!$A:$FP,CS$321,FALSE)/4),0)</f>
        <v>0</v>
      </c>
      <c r="CT294" s="223">
        <f>IFERROR(IF(RIGHT(VLOOKUP($A294,csapatok!$A:$NN,CT$320,FALSE),5)="Csere",VLOOKUP(LEFT(VLOOKUP($A294,csapatok!$A:$NN,CT$320,FALSE),LEN(VLOOKUP($A294,csapatok!$A:$NN,CT$320,FALSE))-6),'csapat-ranglista'!$A:$FP,CT$321,FALSE)/8,VLOOKUP(VLOOKUP($A294,csapatok!$A:$NN,CT$320,FALSE),'csapat-ranglista'!$A:$FP,CT$321,FALSE)/4),0)</f>
        <v>0</v>
      </c>
      <c r="CU294" s="223">
        <f>IFERROR(IF(RIGHT(VLOOKUP($A294,csapatok!$A:$NN,CU$320,FALSE),5)="Csere",VLOOKUP(LEFT(VLOOKUP($A294,csapatok!$A:$NN,CU$320,FALSE),LEN(VLOOKUP($A294,csapatok!$A:$NN,CU$320,FALSE))-6),'csapat-ranglista'!$A:$FP,CU$321,FALSE)/8,VLOOKUP(VLOOKUP($A294,csapatok!$A:$NN,CU$320,FALSE),'csapat-ranglista'!$A:$FP,CU$321,FALSE)/4),0)</f>
        <v>0</v>
      </c>
      <c r="CV294" s="223">
        <f>IFERROR(IF(RIGHT(VLOOKUP($A294,csapatok!$A:$NN,CV$320,FALSE),5)="Csere",VLOOKUP(LEFT(VLOOKUP($A294,csapatok!$A:$NN,CV$320,FALSE),LEN(VLOOKUP($A294,csapatok!$A:$NN,CV$320,FALSE))-6),'csapat-ranglista'!$A:$FP,CV$321,FALSE)/8,VLOOKUP(VLOOKUP($A294,csapatok!$A:$NN,CV$320,FALSE),'csapat-ranglista'!$A:$FP,CV$321,FALSE)/4),0)</f>
        <v>0</v>
      </c>
      <c r="CW294" s="223">
        <f>IFERROR(IF(RIGHT(VLOOKUP($A294,csapatok!$A:$NN,CW$320,FALSE),5)="Csere",VLOOKUP(LEFT(VLOOKUP($A294,csapatok!$A:$NN,CW$320,FALSE),LEN(VLOOKUP($A294,csapatok!$A:$NN,CW$320,FALSE))-6),'csapat-ranglista'!$A:$FP,CW$321,FALSE)/8,VLOOKUP(VLOOKUP($A294,csapatok!$A:$NN,CW$320,FALSE),'csapat-ranglista'!$A:$FP,CW$321,FALSE)/4),0)</f>
        <v>0</v>
      </c>
      <c r="CX294" s="223">
        <f>IFERROR(IF(RIGHT(VLOOKUP($A294,csapatok!$A:$NN,CX$320,FALSE),5)="Csere",VLOOKUP(LEFT(VLOOKUP($A294,csapatok!$A:$NN,CX$320,FALSE),LEN(VLOOKUP($A294,csapatok!$A:$NN,CX$320,FALSE))-6),'csapat-ranglista'!$A:$FP,CX$321,FALSE)/8,VLOOKUP(VLOOKUP($A294,csapatok!$A:$NN,CX$320,FALSE),'csapat-ranglista'!$A:$FP,CX$321,FALSE)/4),0)</f>
        <v>0</v>
      </c>
      <c r="CY294" s="223">
        <f>IFERROR(IF(RIGHT(VLOOKUP($A294,csapatok!$A:$NN,CY$320,FALSE),5)="Csere",VLOOKUP(LEFT(VLOOKUP($A294,csapatok!$A:$NN,CY$320,FALSE),LEN(VLOOKUP($A294,csapatok!$A:$NN,CY$320,FALSE))-6),'csapat-ranglista'!$A:$FP,CY$321,FALSE)/8,VLOOKUP(VLOOKUP($A294,csapatok!$A:$NN,CY$320,FALSE),'csapat-ranglista'!$A:$FP,CY$321,FALSE)/4),0)</f>
        <v>0</v>
      </c>
      <c r="CZ294" s="223">
        <f>IFERROR(IF(RIGHT(VLOOKUP($A294,csapatok!$A:$NN,CZ$320,FALSE),5)="Csere",VLOOKUP(LEFT(VLOOKUP($A294,csapatok!$A:$NN,CZ$320,FALSE),LEN(VLOOKUP($A294,csapatok!$A:$NN,CZ$320,FALSE))-6),'csapat-ranglista'!$A:$FP,CZ$321,FALSE)/8,VLOOKUP(VLOOKUP($A294,csapatok!$A:$NN,CZ$320,FALSE),'csapat-ranglista'!$A:$FP,CZ$321,FALSE)/4),0)</f>
        <v>0</v>
      </c>
      <c r="DA294" s="223">
        <f>IFERROR(IF(RIGHT(VLOOKUP($A294,csapatok!$A:$NN,DA$320,FALSE),5)="Csere",VLOOKUP(LEFT(VLOOKUP($A294,csapatok!$A:$NN,DA$320,FALSE),LEN(VLOOKUP($A294,csapatok!$A:$NN,DA$320,FALSE))-6),'csapat-ranglista'!$A:$FP,DA$321,FALSE)/8,VLOOKUP(VLOOKUP($A294,csapatok!$A:$NN,DA$320,FALSE),'csapat-ranglista'!$A:$FP,DA$321,FALSE)/4),0)</f>
        <v>0</v>
      </c>
      <c r="DB294" s="223">
        <f>IFERROR(IF(RIGHT(VLOOKUP($A294,csapatok!$A:$NN,DB$320,FALSE),5)="Csere",VLOOKUP(LEFT(VLOOKUP($A294,csapatok!$A:$NN,DB$320,FALSE),LEN(VLOOKUP($A294,csapatok!$A:$NN,DB$320,FALSE))-6),'csapat-ranglista'!$A:$FP,DB$321,FALSE)/8,VLOOKUP(VLOOKUP($A294,csapatok!$A:$NN,DB$320,FALSE),'csapat-ranglista'!$A:$FP,DB$321,FALSE)/4),0)</f>
        <v>0</v>
      </c>
      <c r="DC294" s="223">
        <f>IFERROR(IF(RIGHT(VLOOKUP($A294,csapatok!$A:$NN,DC$320,FALSE),5)="Csere",VLOOKUP(LEFT(VLOOKUP($A294,csapatok!$A:$NN,DC$320,FALSE),LEN(VLOOKUP($A294,csapatok!$A:$NN,DC$320,FALSE))-6),'csapat-ranglista'!$A:$FP,DC$321,FALSE)/8,VLOOKUP(VLOOKUP($A294,csapatok!$A:$NN,DC$320,FALSE),'csapat-ranglista'!$A:$FP,DC$321,FALSE)/4),0)</f>
        <v>0</v>
      </c>
      <c r="DD294" s="223">
        <f>IFERROR(IF(RIGHT(VLOOKUP($A294,csapatok!$A:$NN,DD$320,FALSE),5)="Csere",VLOOKUP(LEFT(VLOOKUP($A294,csapatok!$A:$NN,DD$320,FALSE),LEN(VLOOKUP($A294,csapatok!$A:$NN,DD$320,FALSE))-6),'csapat-ranglista'!$A:$FP,DD$321,FALSE)/8,VLOOKUP(VLOOKUP($A294,csapatok!$A:$NN,DD$320,FALSE),'csapat-ranglista'!$A:$FP,DD$321,FALSE)/4),0)</f>
        <v>0</v>
      </c>
      <c r="DE294" s="223">
        <f>IFERROR(IF(RIGHT(VLOOKUP($A294,csapatok!$A:$NN,DE$320,FALSE),5)="Csere",VLOOKUP(LEFT(VLOOKUP($A294,csapatok!$A:$NN,DE$320,FALSE),LEN(VLOOKUP($A294,csapatok!$A:$NN,DE$320,FALSE))-6),'csapat-ranglista'!$A:$FP,DE$321,FALSE)/8,VLOOKUP(VLOOKUP($A294,csapatok!$A:$NN,DE$320,FALSE),'csapat-ranglista'!$A:$FP,DE$321,FALSE)/4),0)</f>
        <v>0</v>
      </c>
      <c r="DF294" s="223">
        <f>IFERROR(IF(RIGHT(VLOOKUP($A294,csapatok!$A:$NN,DF$320,FALSE),5)="Csere",VLOOKUP(LEFT(VLOOKUP($A294,csapatok!$A:$NN,DF$320,FALSE),LEN(VLOOKUP($A294,csapatok!$A:$NN,DF$320,FALSE))-6),'csapat-ranglista'!$A:$FP,DF$321,FALSE)/8,VLOOKUP(VLOOKUP($A294,csapatok!$A:$NN,DF$320,FALSE),'csapat-ranglista'!$A:$FP,DF$321,FALSE)/4),0)</f>
        <v>0</v>
      </c>
      <c r="DG294" s="223">
        <f>IFERROR(IF(RIGHT(VLOOKUP($A294,csapatok!$A:$NN,DG$320,FALSE),5)="Csere",VLOOKUP(LEFT(VLOOKUP($A294,csapatok!$A:$NN,DG$320,FALSE),LEN(VLOOKUP($A294,csapatok!$A:$NN,DG$320,FALSE))-6),'csapat-ranglista'!$A:$FP,DG$321,FALSE)/8,VLOOKUP(VLOOKUP($A294,csapatok!$A:$NN,DG$320,FALSE),'csapat-ranglista'!$A:$FP,DG$321,FALSE)/4),0)</f>
        <v>0</v>
      </c>
      <c r="DH294" s="223">
        <f>IFERROR(IF(RIGHT(VLOOKUP($A294,csapatok!$A:$NN,DH$320,FALSE),5)="Csere",VLOOKUP(LEFT(VLOOKUP($A294,csapatok!$A:$NN,DH$320,FALSE),LEN(VLOOKUP($A294,csapatok!$A:$NN,DH$320,FALSE))-6),'csapat-ranglista'!$A:$FP,DH$321,FALSE)/8,VLOOKUP(VLOOKUP($A294,csapatok!$A:$NN,DH$320,FALSE),'csapat-ranglista'!$A:$FP,DH$321,FALSE)/4),0)</f>
        <v>0</v>
      </c>
      <c r="DI294" s="223">
        <f>IFERROR(IF(RIGHT(VLOOKUP($A294,csapatok!$A:$NN,DI$320,FALSE),5)="Csere",VLOOKUP(LEFT(VLOOKUP($A294,csapatok!$A:$NN,DI$320,FALSE),LEN(VLOOKUP($A294,csapatok!$A:$NN,DI$320,FALSE))-6),'csapat-ranglista'!$A:$FP,DI$321,FALSE)/8,VLOOKUP(VLOOKUP($A294,csapatok!$A:$NN,DI$320,FALSE),'csapat-ranglista'!$A:$FP,DI$321,FALSE)/4),0)</f>
        <v>0</v>
      </c>
      <c r="DJ294" s="223">
        <f>IFERROR(IF(RIGHT(VLOOKUP($A294,csapatok!$A:$NN,DJ$320,FALSE),5)="Csere",VLOOKUP(LEFT(VLOOKUP($A294,csapatok!$A:$NN,DJ$320,FALSE),LEN(VLOOKUP($A294,csapatok!$A:$NN,DJ$320,FALSE))-6),'csapat-ranglista'!$A:$FP,DJ$321,FALSE)/8,VLOOKUP(VLOOKUP($A294,csapatok!$A:$NN,DJ$320,FALSE),'csapat-ranglista'!$A:$FP,DJ$321,FALSE)/4),0)</f>
        <v>0</v>
      </c>
      <c r="DK294" s="223">
        <f>IFERROR(IF(RIGHT(VLOOKUP($A294,csapatok!$A:$NN,DK$320,FALSE),5)="Csere",VLOOKUP(LEFT(VLOOKUP($A294,csapatok!$A:$NN,DK$320,FALSE),LEN(VLOOKUP($A294,csapatok!$A:$NN,DK$320,FALSE))-6),'csapat-ranglista'!$A:$FP,DK$321,FALSE)/8,VLOOKUP(VLOOKUP($A294,csapatok!$A:$NN,DK$320,FALSE),'csapat-ranglista'!$A:$FP,DK$321,FALSE)/4),0)</f>
        <v>0</v>
      </c>
      <c r="DL294" s="223">
        <f>IFERROR(IF(RIGHT(VLOOKUP($A294,csapatok!$A:$NN,DL$320,FALSE),5)="Csere",VLOOKUP(LEFT(VLOOKUP($A294,csapatok!$A:$NN,DL$320,FALSE),LEN(VLOOKUP($A294,csapatok!$A:$NN,DL$320,FALSE))-6),'csapat-ranglista'!$A:$FP,DL$321,FALSE)/8,VLOOKUP(VLOOKUP($A294,csapatok!$A:$NN,DL$320,FALSE),'csapat-ranglista'!$A:$FP,DL$321,FALSE)/4),0)</f>
        <v>0</v>
      </c>
      <c r="DM294" s="223">
        <f>IFERROR(IF(RIGHT(VLOOKUP($A294,csapatok!$A:$NN,DM$320,FALSE),5)="Csere",VLOOKUP(LEFT(VLOOKUP($A294,csapatok!$A:$NN,DM$320,FALSE),LEN(VLOOKUP($A294,csapatok!$A:$NN,DM$320,FALSE))-6),'csapat-ranglista'!$A:$FP,DM$321,FALSE)/8,VLOOKUP(VLOOKUP($A294,csapatok!$A:$NN,DM$320,FALSE),'csapat-ranglista'!$A:$FP,DM$321,FALSE)/4),0)</f>
        <v>0</v>
      </c>
      <c r="DN294" s="223">
        <f>IFERROR(IF(RIGHT(VLOOKUP($A294,csapatok!$A:$NN,DN$320,FALSE),5)="Csere",VLOOKUP(LEFT(VLOOKUP($A294,csapatok!$A:$NN,DN$320,FALSE),LEN(VLOOKUP($A294,csapatok!$A:$NN,DN$320,FALSE))-6),'csapat-ranglista'!$A:$FP,DN$321,FALSE)/8,VLOOKUP(VLOOKUP($A294,csapatok!$A:$NN,DN$320,FALSE),'csapat-ranglista'!$A:$FP,DN$321,FALSE)/4),0)</f>
        <v>0</v>
      </c>
      <c r="DO294" s="224">
        <f>versenyek!$MF$11*IFERROR(VLOOKUP(VLOOKUP($A294,versenyek!ME:MG,3,FALSE),szabalyok!$A$16:$B$23,2,FALSE)/4,0)</f>
        <v>0</v>
      </c>
      <c r="DP294" s="224">
        <f>versenyek!$MI$11*IFERROR(VLOOKUP(VLOOKUP($A294,versenyek!MH:MJ,3,FALSE),szabalyok!$A$16:$B$23,2,FALSE)/4,0)</f>
        <v>0</v>
      </c>
      <c r="DQ294" s="223">
        <f>IFERROR(IF(RIGHT(VLOOKUP($A294,csapatok!$A:$NN,DQ$320,FALSE),5)="Csere",VLOOKUP(LEFT(VLOOKUP($A294,csapatok!$A:$NN,DQ$320,FALSE),LEN(VLOOKUP($A294,csapatok!$A:$NN,DQ$320,FALSE))-6),'csapat-ranglista'!$A:$FP,DQ$321,FALSE)/8,VLOOKUP(VLOOKUP($A294,csapatok!$A:$NN,DQ$320,FALSE),'csapat-ranglista'!$A:$FP,DQ$321,FALSE)/4),0)</f>
        <v>0</v>
      </c>
      <c r="DR294" s="223">
        <f>IFERROR(IF(RIGHT(VLOOKUP($A294,csapatok!$A:$NN,DR$320,FALSE),5)="Csere",VLOOKUP(LEFT(VLOOKUP($A294,csapatok!$A:$NN,DR$320,FALSE),LEN(VLOOKUP($A294,csapatok!$A:$NN,DR$320,FALSE))-6),'csapat-ranglista'!$A:$FP,DR$321,FALSE)/8,VLOOKUP(VLOOKUP($A294,csapatok!$A:$NN,DR$320,FALSE),'csapat-ranglista'!$A:$FP,DR$321,FALSE)/4),0)</f>
        <v>0</v>
      </c>
      <c r="DS294" s="223">
        <f>IFERROR(IF(RIGHT(VLOOKUP($A294,csapatok!$A:$NN,DS$320,FALSE),5)="Csere",VLOOKUP(LEFT(VLOOKUP($A294,csapatok!$A:$NN,DS$320,FALSE),LEN(VLOOKUP($A294,csapatok!$A:$NN,DS$320,FALSE))-6),'csapat-ranglista'!$A:$FP,DS$321,FALSE)/8,VLOOKUP(VLOOKUP($A294,csapatok!$A:$NN,DS$320,FALSE),'csapat-ranglista'!$A:$FP,DS$321,FALSE)/4),0)</f>
        <v>0</v>
      </c>
      <c r="DT294" s="223">
        <f>IFERROR(IF(RIGHT(VLOOKUP($A294,csapatok!$A:$NN,DT$320,FALSE),5)="Csere",VLOOKUP(LEFT(VLOOKUP($A294,csapatok!$A:$NN,DT$320,FALSE),LEN(VLOOKUP($A294,csapatok!$A:$NN,DT$320,FALSE))-6),'csapat-ranglista'!$A:$FP,DT$321,FALSE)/8,VLOOKUP(VLOOKUP($A294,csapatok!$A:$NN,DT$320,FALSE),'csapat-ranglista'!$A:$FP,DT$321,FALSE)/4),0)</f>
        <v>0</v>
      </c>
      <c r="DU294" s="223">
        <f>IFERROR(IF(RIGHT(VLOOKUP($A294,csapatok!$A:$NN,DU$320,FALSE),5)="Csere",VLOOKUP(LEFT(VLOOKUP($A294,csapatok!$A:$NN,DU$320,FALSE),LEN(VLOOKUP($A294,csapatok!$A:$NN,DU$320,FALSE))-6),'csapat-ranglista'!$A:$FP,DU$321,FALSE)/8,VLOOKUP(VLOOKUP($A294,csapatok!$A:$NN,DU$320,FALSE),'csapat-ranglista'!$A:$FP,DU$321,FALSE)/4),0)</f>
        <v>0</v>
      </c>
      <c r="DV294" s="223">
        <f>IFERROR(IF(RIGHT(VLOOKUP($A294,csapatok!$A:$NN,DV$320,FALSE),5)="Csere",VLOOKUP(LEFT(VLOOKUP($A294,csapatok!$A:$NN,DV$320,FALSE),LEN(VLOOKUP($A294,csapatok!$A:$NN,DV$320,FALSE))-6),'csapat-ranglista'!$A:$FP,DV$321,FALSE)/8,VLOOKUP(VLOOKUP($A294,csapatok!$A:$NN,DV$320,FALSE),'csapat-ranglista'!$A:$FP,DV$321,FALSE)/4),0)</f>
        <v>0</v>
      </c>
      <c r="DW294" s="223">
        <f>IFERROR(IF(RIGHT(VLOOKUP($A294,csapatok!$A:$NN,DW$320,FALSE),5)="Csere",VLOOKUP(LEFT(VLOOKUP($A294,csapatok!$A:$NN,DW$320,FALSE),LEN(VLOOKUP($A294,csapatok!$A:$NN,DW$320,FALSE))-6),'csapat-ranglista'!$A:$FP,DW$321,FALSE)/8,VLOOKUP(VLOOKUP($A294,csapatok!$A:$NN,DW$320,FALSE),'csapat-ranglista'!$A:$FP,DW$321,FALSE)/4),0)</f>
        <v>0</v>
      </c>
      <c r="DX294" s="223">
        <f>IFERROR(IF(RIGHT(VLOOKUP($A294,csapatok!$A:$NN,DX$320,FALSE),5)="Csere",VLOOKUP(LEFT(VLOOKUP($A294,csapatok!$A:$NN,DX$320,FALSE),LEN(VLOOKUP($A294,csapatok!$A:$NN,DX$320,FALSE))-6),'csapat-ranglista'!$A:$FP,DX$321,FALSE)/8,VLOOKUP(VLOOKUP($A294,csapatok!$A:$NN,DX$320,FALSE),'csapat-ranglista'!$A:$FP,DX$321,FALSE)/4),0)</f>
        <v>0</v>
      </c>
      <c r="DY294" s="223">
        <f>IFERROR(IF(RIGHT(VLOOKUP($A294,csapatok!$A:$NN,DY$320,FALSE),5)="Csere",VLOOKUP(LEFT(VLOOKUP($A294,csapatok!$A:$NN,DY$320,FALSE),LEN(VLOOKUP($A294,csapatok!$A:$NN,DY$320,FALSE))-6),'csapat-ranglista'!$A:$FP,DY$321,FALSE)/8,VLOOKUP(VLOOKUP($A294,csapatok!$A:$NN,DY$320,FALSE),'csapat-ranglista'!$A:$FP,DY$321,FALSE)/4),0)</f>
        <v>0</v>
      </c>
      <c r="DZ294" s="223">
        <f>IFERROR(IF(RIGHT(VLOOKUP($A294,csapatok!$A:$NN,DZ$320,FALSE),5)="Csere",VLOOKUP(LEFT(VLOOKUP($A294,csapatok!$A:$NN,DZ$320,FALSE),LEN(VLOOKUP($A294,csapatok!$A:$NN,DZ$320,FALSE))-6),'csapat-ranglista'!$A:$FP,DZ$321,FALSE)/8,VLOOKUP(VLOOKUP($A294,csapatok!$A:$NN,DZ$320,FALSE),'csapat-ranglista'!$A:$FP,DZ$321,FALSE)/4),0)</f>
        <v>0</v>
      </c>
      <c r="EA294" s="223">
        <f>IFERROR(IF(RIGHT(VLOOKUP($A294,csapatok!$A:$NN,EA$320,FALSE),5)="Csere",VLOOKUP(LEFT(VLOOKUP($A294,csapatok!$A:$NN,EA$320,FALSE),LEN(VLOOKUP($A294,csapatok!$A:$NN,EA$320,FALSE))-6),'csapat-ranglista'!$A:$FP,EA$321,FALSE)/8,VLOOKUP(VLOOKUP($A294,csapatok!$A:$NN,EA$320,FALSE),'csapat-ranglista'!$A:$FP,EA$321,FALSE)/4),0)</f>
        <v>0</v>
      </c>
      <c r="EB294" s="223">
        <f>IFERROR(IF(RIGHT(VLOOKUP($A294,csapatok!$A:$NN,EB$320,FALSE),5)="Csere",VLOOKUP(LEFT(VLOOKUP($A294,csapatok!$A:$NN,EB$320,FALSE),LEN(VLOOKUP($A294,csapatok!$A:$NN,EB$320,FALSE))-6),'csapat-ranglista'!$A:$FP,EB$321,FALSE)/8,VLOOKUP(VLOOKUP($A294,csapatok!$A:$NN,EB$320,FALSE),'csapat-ranglista'!$A:$FP,EB$321,FALSE)/4),0)</f>
        <v>0</v>
      </c>
      <c r="EC294" s="223">
        <f>IFERROR(IF(RIGHT(VLOOKUP($A294,csapatok!$A:$NN,EC$320,FALSE),5)="Csere",VLOOKUP(LEFT(VLOOKUP($A294,csapatok!$A:$NN,EC$320,FALSE),LEN(VLOOKUP($A294,csapatok!$A:$NN,EC$320,FALSE))-6),'csapat-ranglista'!$A:$FP,EC$321,FALSE)/8,VLOOKUP(VLOOKUP($A294,csapatok!$A:$NN,EC$320,FALSE),'csapat-ranglista'!$A:$FP,EC$321,FALSE)/4),0)</f>
        <v>0</v>
      </c>
      <c r="ED294" s="223">
        <f>IFERROR(IF(RIGHT(VLOOKUP($A294,csapatok!$A:$NN,ED$320,FALSE),5)="Csere",VLOOKUP(LEFT(VLOOKUP($A294,csapatok!$A:$NN,ED$320,FALSE),LEN(VLOOKUP($A294,csapatok!$A:$NN,ED$320,FALSE))-6),'csapat-ranglista'!$A:$FP,ED$321,FALSE)/8,VLOOKUP(VLOOKUP($A294,csapatok!$A:$NN,ED$320,FALSE),'csapat-ranglista'!$A:$FP,ED$321,FALSE)/4),0)</f>
        <v>0</v>
      </c>
      <c r="EE294" s="223">
        <f>IFERROR(IF(RIGHT(VLOOKUP($A294,csapatok!$A:$NN,EE$320,FALSE),5)="Csere",VLOOKUP(LEFT(VLOOKUP($A294,csapatok!$A:$NN,EE$320,FALSE),LEN(VLOOKUP($A294,csapatok!$A:$NN,EE$320,FALSE))-6),'csapat-ranglista'!$A:$FP,EE$321,FALSE)/8,VLOOKUP(VLOOKUP($A294,csapatok!$A:$NN,EE$320,FALSE),'csapat-ranglista'!$A:$FP,EE$321,FALSE)/4),0)</f>
        <v>0</v>
      </c>
      <c r="EF294" s="223">
        <f>IFERROR(IF(RIGHT(VLOOKUP($A294,csapatok!$A:$NN,EF$320,FALSE),5)="Csere",VLOOKUP(LEFT(VLOOKUP($A294,csapatok!$A:$NN,EF$320,FALSE),LEN(VLOOKUP($A294,csapatok!$A:$NN,EF$320,FALSE))-6),'csapat-ranglista'!$A:$FP,EF$321,FALSE)/8,VLOOKUP(VLOOKUP($A294,csapatok!$A:$NN,EF$320,FALSE),'csapat-ranglista'!$A:$FP,EF$321,FALSE)/4),0)</f>
        <v>0</v>
      </c>
      <c r="EG294" s="223">
        <f>IFERROR(IF(RIGHT(VLOOKUP($A294,csapatok!$A:$NN,EG$320,FALSE),5)="Csere",VLOOKUP(LEFT(VLOOKUP($A294,csapatok!$A:$NN,EG$320,FALSE),LEN(VLOOKUP($A294,csapatok!$A:$NN,EG$320,FALSE))-6),'csapat-ranglista'!$A:$FP,EG$321,FALSE)/8,VLOOKUP(VLOOKUP($A294,csapatok!$A:$NN,EG$320,FALSE),'csapat-ranglista'!$A:$FP,EG$321,FALSE)/4),0)</f>
        <v>0</v>
      </c>
      <c r="EH294" s="223">
        <f>IFERROR(IF(RIGHT(VLOOKUP($A294,csapatok!$A:$NN,EH$320,FALSE),5)="Csere",VLOOKUP(LEFT(VLOOKUP($A294,csapatok!$A:$NN,EH$320,FALSE),LEN(VLOOKUP($A294,csapatok!$A:$NN,EH$320,FALSE))-6),'csapat-ranglista'!$A:$FP,EH$321,FALSE)/8,VLOOKUP(VLOOKUP($A294,csapatok!$A:$NN,EH$320,FALSE),'csapat-ranglista'!$A:$FP,EH$321,FALSE)/4),0)</f>
        <v>0</v>
      </c>
      <c r="EI294" s="223">
        <f>IFERROR(IF(RIGHT(VLOOKUP($A294,csapatok!$A:$NN,EI$320,FALSE),5)="Csere",VLOOKUP(LEFT(VLOOKUP($A294,csapatok!$A:$NN,EI$320,FALSE),LEN(VLOOKUP($A294,csapatok!$A:$NN,EI$320,FALSE))-6),'csapat-ranglista'!$A:$FP,EI$321,FALSE)/8,VLOOKUP(VLOOKUP($A294,csapatok!$A:$NN,EI$320,FALSE),'csapat-ranglista'!$A:$FP,EI$321,FALSE)/4),0)</f>
        <v>0</v>
      </c>
      <c r="EJ294" s="223">
        <f>IFERROR(IF(RIGHT(VLOOKUP($A294,csapatok!$A:$NN,EJ$320,FALSE),5)="Csere",VLOOKUP(LEFT(VLOOKUP($A294,csapatok!$A:$NN,EJ$320,FALSE),LEN(VLOOKUP($A294,csapatok!$A:$NN,EJ$320,FALSE))-6),'csapat-ranglista'!$A:$FP,EJ$321,FALSE)/8,VLOOKUP(VLOOKUP($A294,csapatok!$A:$NN,EJ$320,FALSE),'csapat-ranglista'!$A:$FP,EJ$321,FALSE)/4),0)</f>
        <v>0</v>
      </c>
      <c r="EK294" s="223">
        <f>IFERROR(IF(RIGHT(VLOOKUP($A294,csapatok!$A:$NN,EK$320,FALSE),5)="Csere",VLOOKUP(LEFT(VLOOKUP($A294,csapatok!$A:$NN,EK$320,FALSE),LEN(VLOOKUP($A294,csapatok!$A:$NN,EK$320,FALSE))-6),'csapat-ranglista'!$A:$FP,EK$321,FALSE)/8,VLOOKUP(VLOOKUP($A294,csapatok!$A:$NN,EK$320,FALSE),'csapat-ranglista'!$A:$FP,EK$321,FALSE)/4),0)</f>
        <v>0</v>
      </c>
      <c r="EL294" s="223">
        <f>IFERROR(IF(RIGHT(VLOOKUP($A294,csapatok!$A:$NN,EL$320,FALSE),5)="Csere",VLOOKUP(LEFT(VLOOKUP($A294,csapatok!$A:$NN,EL$320,FALSE),LEN(VLOOKUP($A294,csapatok!$A:$NN,EL$320,FALSE))-6),'csapat-ranglista'!$A:$FP,EL$321,FALSE)/8,VLOOKUP(VLOOKUP($A294,csapatok!$A:$NN,EL$320,FALSE),'csapat-ranglista'!$A:$FP,EL$321,FALSE)/4),0)</f>
        <v>0</v>
      </c>
      <c r="EM294" s="223">
        <f>IFERROR(IF(RIGHT(VLOOKUP($A294,csapatok!$A:$NN,EM$320,FALSE),5)="Csere",VLOOKUP(LEFT(VLOOKUP($A294,csapatok!$A:$NN,EM$320,FALSE),LEN(VLOOKUP($A294,csapatok!$A:$NN,EM$320,FALSE))-6),'csapat-ranglista'!$A:$FP,EM$321,FALSE)/8,VLOOKUP(VLOOKUP($A294,csapatok!$A:$NN,EM$320,FALSE),'csapat-ranglista'!$A:$FP,EM$321,FALSE)/4),0)</f>
        <v>0</v>
      </c>
      <c r="EN294" s="223">
        <f>IFERROR(IF(RIGHT(VLOOKUP($A294,csapatok!$A:$NN,EN$320,FALSE),5)="Csere",VLOOKUP(LEFT(VLOOKUP($A294,csapatok!$A:$NN,EN$320,FALSE),LEN(VLOOKUP($A294,csapatok!$A:$NN,EN$320,FALSE))-6),'csapat-ranglista'!$A:$FP,EN$321,FALSE)/8,VLOOKUP(VLOOKUP($A294,csapatok!$A:$NN,EN$320,FALSE),'csapat-ranglista'!$A:$FP,EN$321,FALSE)/4),0)</f>
        <v>0</v>
      </c>
      <c r="EO294" s="223">
        <f>IFERROR(IF(RIGHT(VLOOKUP($A294,csapatok!$A:$NN,EO$320,FALSE),5)="Csere",VLOOKUP(LEFT(VLOOKUP($A294,csapatok!$A:$NN,EO$320,FALSE),LEN(VLOOKUP($A294,csapatok!$A:$NN,EO$320,FALSE))-6),'csapat-ranglista'!$A:$FP,EO$321,FALSE)/8,VLOOKUP(VLOOKUP($A294,csapatok!$A:$NN,EO$320,FALSE),'csapat-ranglista'!$A:$FP,EO$321,FALSE)/4),0)</f>
        <v>0</v>
      </c>
      <c r="EP294" s="223">
        <f>IFERROR(IF(RIGHT(VLOOKUP($A294,csapatok!$A:$NN,EP$320,FALSE),5)="Csere",VLOOKUP(LEFT(VLOOKUP($A294,csapatok!$A:$NN,EP$320,FALSE),LEN(VLOOKUP($A294,csapatok!$A:$NN,EP$320,FALSE))-6),'csapat-ranglista'!$A:$FP,EP$321,FALSE)/8,VLOOKUP(VLOOKUP($A294,csapatok!$A:$NN,EP$320,FALSE),'csapat-ranglista'!$A:$FP,EP$321,FALSE)/4),0)</f>
        <v>0</v>
      </c>
      <c r="EQ294" s="223">
        <f>IFERROR(IF(RIGHT(VLOOKUP($A294,csapatok!$A:$NN,EQ$320,FALSE),5)="Csere",VLOOKUP(LEFT(VLOOKUP($A294,csapatok!$A:$NN,EQ$320,FALSE),LEN(VLOOKUP($A294,csapatok!$A:$NN,EQ$320,FALSE))-6),'csapat-ranglista'!$A:$FP,EQ$321,FALSE)/8,VLOOKUP(VLOOKUP($A294,csapatok!$A:$NN,EQ$320,FALSE),'csapat-ranglista'!$A:$FP,EQ$321,FALSE)/4),0)</f>
        <v>0</v>
      </c>
      <c r="ER294" s="223">
        <f>IFERROR(IF(RIGHT(VLOOKUP($A294,csapatok!$A:$NN,ER$320,FALSE),5)="Csere",VLOOKUP(LEFT(VLOOKUP($A294,csapatok!$A:$NN,ER$320,FALSE),LEN(VLOOKUP($A294,csapatok!$A:$NN,ER$320,FALSE))-6),'csapat-ranglista'!$A:$FP,ER$321,FALSE)/8,VLOOKUP(VLOOKUP($A294,csapatok!$A:$NN,ER$320,FALSE),'csapat-ranglista'!$A:$FP,ER$321,FALSE)/4),0)</f>
        <v>0</v>
      </c>
      <c r="ES294" s="223">
        <f>IFERROR(IF(RIGHT(VLOOKUP($A294,csapatok!$A:$NN,ES$320,FALSE),5)="Csere",VLOOKUP(LEFT(VLOOKUP($A294,csapatok!$A:$NN,ES$320,FALSE),LEN(VLOOKUP($A294,csapatok!$A:$NN,ES$320,FALSE))-6),'csapat-ranglista'!$A:$FP,ES$321,FALSE)/8,VLOOKUP(VLOOKUP($A294,csapatok!$A:$NN,ES$320,FALSE),'csapat-ranglista'!$A:$FP,ES$321,FALSE)/4),0)</f>
        <v>0</v>
      </c>
      <c r="ET294" s="223">
        <f>IFERROR(IF(RIGHT(VLOOKUP($A294,csapatok!$A:$NN,ET$320,FALSE),5)="Csere",VLOOKUP(LEFT(VLOOKUP($A294,csapatok!$A:$NN,ET$320,FALSE),LEN(VLOOKUP($A294,csapatok!$A:$NN,ET$320,FALSE))-6),'csapat-ranglista'!$A:$FP,ET$321,FALSE)/8,VLOOKUP(VLOOKUP($A294,csapatok!$A:$NN,ET$320,FALSE),'csapat-ranglista'!$A:$FP,ET$321,FALSE)/4),0)</f>
        <v>0</v>
      </c>
      <c r="EU294" s="223">
        <f>IFERROR(IF(RIGHT(VLOOKUP($A294,csapatok!$A:$NN,EU$320,FALSE),5)="Csere",VLOOKUP(LEFT(VLOOKUP($A294,csapatok!$A:$NN,EU$320,FALSE),LEN(VLOOKUP($A294,csapatok!$A:$NN,EU$320,FALSE))-6),'csapat-ranglista'!$A:$FP,EU$321,FALSE)/8,VLOOKUP(VLOOKUP($A294,csapatok!$A:$NN,EU$320,FALSE),'csapat-ranglista'!$A:$FP,EU$321,FALSE)/4),0)</f>
        <v>0</v>
      </c>
      <c r="EV294" s="223">
        <f>IFERROR(IF(RIGHT(VLOOKUP($A294,csapatok!$A:$NN,EV$320,FALSE),5)="Csere",VLOOKUP(LEFT(VLOOKUP($A294,csapatok!$A:$NN,EV$320,FALSE),LEN(VLOOKUP($A294,csapatok!$A:$NN,EV$320,FALSE))-6),'csapat-ranglista'!$A:$FP,EV$321,FALSE)/8,VLOOKUP(VLOOKUP($A294,csapatok!$A:$NN,EV$320,FALSE),'csapat-ranglista'!$A:$FP,EV$321,FALSE)/4),0)</f>
        <v>0</v>
      </c>
      <c r="EW294" s="223">
        <f>IFERROR(IF(RIGHT(VLOOKUP($A294,csapatok!$A:$NN,EW$320,FALSE),5)="Csere",VLOOKUP(LEFT(VLOOKUP($A294,csapatok!$A:$NN,EW$320,FALSE),LEN(VLOOKUP($A294,csapatok!$A:$NN,EW$320,FALSE))-6),'csapat-ranglista'!$A:$FP,EW$321,FALSE)/8,VLOOKUP(VLOOKUP($A294,csapatok!$A:$NN,EW$320,FALSE),'csapat-ranglista'!$A:$FP,EW$321,FALSE)/4),0)</f>
        <v>0</v>
      </c>
      <c r="EX294" s="223">
        <f>IFERROR(IF(RIGHT(VLOOKUP($A294,csapatok!$A:$NN,EX$320,FALSE),5)="Csere",VLOOKUP(LEFT(VLOOKUP($A294,csapatok!$A:$NN,EX$320,FALSE),LEN(VLOOKUP($A294,csapatok!$A:$NN,EX$320,FALSE))-6),'csapat-ranglista'!$A:$FP,EX$321,FALSE)/8,VLOOKUP(VLOOKUP($A294,csapatok!$A:$NN,EX$320,FALSE),'csapat-ranglista'!$A:$FP,EX$321,FALSE)/4),0)</f>
        <v>0</v>
      </c>
      <c r="EY294" s="223">
        <f>IFERROR(IF(RIGHT(VLOOKUP($A294,csapatok!$A:$NN,EY$320,FALSE),5)="Csere",VLOOKUP(LEFT(VLOOKUP($A294,csapatok!$A:$NN,EY$320,FALSE),LEN(VLOOKUP($A294,csapatok!$A:$NN,EY$320,FALSE))-6),'csapat-ranglista'!$A:$FP,EY$321,FALSE)/8,VLOOKUP(VLOOKUP($A294,csapatok!$A:$NN,EY$320,FALSE),'csapat-ranglista'!$A:$FP,EY$321,FALSE)/4),0)</f>
        <v>0</v>
      </c>
      <c r="EZ294" s="223">
        <f>IFERROR(IF(RIGHT(VLOOKUP($A294,csapatok!$A:$NN,EZ$320,FALSE),5)="Csere",VLOOKUP(LEFT(VLOOKUP($A294,csapatok!$A:$NN,EZ$320,FALSE),LEN(VLOOKUP($A294,csapatok!$A:$NN,EZ$320,FALSE))-6),'csapat-ranglista'!$A:$FP,EZ$321,FALSE)/8,VLOOKUP(VLOOKUP($A294,csapatok!$A:$NN,EZ$320,FALSE),'csapat-ranglista'!$A:$FP,EZ$321,FALSE)/4),0)</f>
        <v>0</v>
      </c>
      <c r="FA294" s="223">
        <f>IFERROR(IF(RIGHT(VLOOKUP($A294,csapatok!$A:$NN,FA$320,FALSE),5)="Csere",VLOOKUP(LEFT(VLOOKUP($A294,csapatok!$A:$NN,FA$320,FALSE),LEN(VLOOKUP($A294,csapatok!$A:$NN,FA$320,FALSE))-6),'csapat-ranglista'!$A:$FP,FA$321,FALSE)/8,VLOOKUP(VLOOKUP($A294,csapatok!$A:$NN,FA$320,FALSE),'csapat-ranglista'!$A:$FP,FA$321,FALSE)/4),0)</f>
        <v>0</v>
      </c>
      <c r="FB294" s="223">
        <f>IFERROR(IF(RIGHT(VLOOKUP($A294,csapatok!$A:$NN,FB$320,FALSE),5)="Csere",VLOOKUP(LEFT(VLOOKUP($A294,csapatok!$A:$NN,FB$320,FALSE),LEN(VLOOKUP($A294,csapatok!$A:$NN,FB$320,FALSE))-6),'csapat-ranglista'!$A:$FP,FB$321,FALSE)/8,VLOOKUP(VLOOKUP($A294,csapatok!$A:$NN,FB$320,FALSE),'csapat-ranglista'!$A:$FP,FB$321,FALSE)/4),0)</f>
        <v>0</v>
      </c>
      <c r="FC294" s="223">
        <f>IFERROR(IF(RIGHT(VLOOKUP($A294,csapatok!$A:$NN,FC$320,FALSE),5)="Csere",VLOOKUP(LEFT(VLOOKUP($A294,csapatok!$A:$NN,FC$320,FALSE),LEN(VLOOKUP($A294,csapatok!$A:$NN,FC$320,FALSE))-6),'csapat-ranglista'!$A:$FP,FC$321,FALSE)/8,VLOOKUP(VLOOKUP($A294,csapatok!$A:$NN,FC$320,FALSE),'csapat-ranglista'!$A:$FP,FC$321,FALSE)/4),0)</f>
        <v>0</v>
      </c>
      <c r="FD294" s="224">
        <f>versenyek!$QY$11*IFERROR(VLOOKUP(VLOOKUP($A294,versenyek!QX:QZ,3,FALSE),szabalyok!$A$16:$B$23,2,FALSE)/4,0)</f>
        <v>0</v>
      </c>
      <c r="FE294" s="224">
        <f>versenyek!$RB$11*IFERROR(VLOOKUP(VLOOKUP($A294,versenyek!RA:RC,3,FALSE),szabalyok!$A$16:$B$23,2,FALSE)/4,0)</f>
        <v>0</v>
      </c>
      <c r="FF294" s="223">
        <f>IFERROR(IF(RIGHT(VLOOKUP($A294,csapatok!$A:$NN,FF$320,FALSE),5)="Csere",VLOOKUP(LEFT(VLOOKUP($A294,csapatok!$A:$NN,FF$320,FALSE),LEN(VLOOKUP($A294,csapatok!$A:$NN,FF$320,FALSE))-6),'csapat-ranglista'!$A:$FP,FF$321,FALSE)/8,VLOOKUP(VLOOKUP($A294,csapatok!$A:$NN,FF$320,FALSE),'csapat-ranglista'!$A:$FP,FF$321,FALSE)/4),0)</f>
        <v>0</v>
      </c>
      <c r="FG294" s="223">
        <f>IFERROR(IF(RIGHT(VLOOKUP($A294,csapatok!$A:$NN,FG$320,FALSE),5)="Csere",VLOOKUP(LEFT(VLOOKUP($A294,csapatok!$A:$NN,FG$320,FALSE),LEN(VLOOKUP($A294,csapatok!$A:$NN,FG$320,FALSE))-6),'csapat-ranglista'!$A:$FP,FG$321,FALSE)/8,VLOOKUP(VLOOKUP($A294,csapatok!$A:$NN,FG$320,FALSE),'csapat-ranglista'!$A:$FP,FG$321,FALSE)/4),0)</f>
        <v>0</v>
      </c>
      <c r="FH294" s="223">
        <f>IFERROR(IF(RIGHT(VLOOKUP($A294,csapatok!$A:$NN,FH$320,FALSE),5)="Csere",VLOOKUP(LEFT(VLOOKUP($A294,csapatok!$A:$NN,FH$320,FALSE),LEN(VLOOKUP($A294,csapatok!$A:$NN,FH$320,FALSE))-6),'csapat-ranglista'!$A:$FP,FH$321,FALSE)/8,VLOOKUP(VLOOKUP($A294,csapatok!$A:$NN,FH$320,FALSE),'csapat-ranglista'!$A:$FP,FH$321,FALSE)/4),0)</f>
        <v>0</v>
      </c>
      <c r="FI294" s="223">
        <f>IFERROR(IF(RIGHT(VLOOKUP($A294,csapatok!$A:$NN,FI$320,FALSE),5)="Csere",VLOOKUP(LEFT(VLOOKUP($A294,csapatok!$A:$NN,FI$320,FALSE),LEN(VLOOKUP($A294,csapatok!$A:$NN,FI$320,FALSE))-6),'csapat-ranglista'!$A:$FP,FI$321,FALSE)/8,VLOOKUP(VLOOKUP($A294,csapatok!$A:$NN,FI$320,FALSE),'csapat-ranglista'!$A:$FP,FI$321,FALSE)/4),0)</f>
        <v>0</v>
      </c>
      <c r="FJ294" s="223">
        <f>IFERROR(IF(RIGHT(VLOOKUP($A294,csapatok!$A:$NN,FJ$320,FALSE),5)="Csere",VLOOKUP(LEFT(VLOOKUP($A294,csapatok!$A:$NN,FJ$320,FALSE),LEN(VLOOKUP($A294,csapatok!$A:$NN,FJ$320,FALSE))-6),'csapat-ranglista'!$A:$FP,FJ$321,FALSE)/8,VLOOKUP(VLOOKUP($A294,csapatok!$A:$NN,FJ$320,FALSE),'csapat-ranglista'!$A:$FP,FJ$321,FALSE)/4),0)</f>
        <v>0</v>
      </c>
      <c r="FK294" s="223">
        <f>IFERROR(IF(RIGHT(VLOOKUP($A294,csapatok!$A:$NN,FK$320,FALSE),5)="Csere",VLOOKUP(LEFT(VLOOKUP($A294,csapatok!$A:$NN,FK$320,FALSE),LEN(VLOOKUP($A294,csapatok!$A:$NN,FK$320,FALSE))-6),'csapat-ranglista'!$A:$FP,FK$321,FALSE)/8,VLOOKUP(VLOOKUP($A294,csapatok!$A:$NN,FK$320,FALSE),'csapat-ranglista'!$A:$FP,FK$321,FALSE)/4),0)</f>
        <v>0</v>
      </c>
      <c r="FL294" s="223">
        <f>IFERROR(IF(RIGHT(VLOOKUP($A294,csapatok!$A:$NN,FL$320,FALSE),5)="Csere",VLOOKUP(LEFT(VLOOKUP($A294,csapatok!$A:$NN,FL$320,FALSE),LEN(VLOOKUP($A294,csapatok!$A:$NN,FL$320,FALSE))-6),'csapat-ranglista'!$A:$FP,FL$321,FALSE)/8,VLOOKUP(VLOOKUP($A294,csapatok!$A:$NN,FL$320,FALSE),'csapat-ranglista'!$A:$FP,FL$321,FALSE)/4),0)</f>
        <v>0</v>
      </c>
      <c r="FM294" s="223">
        <f>IFERROR(IF(RIGHT(VLOOKUP($A294,csapatok!$A:$NN,FM$320,FALSE),5)="Csere",VLOOKUP(LEFT(VLOOKUP($A294,csapatok!$A:$NN,FM$320,FALSE),LEN(VLOOKUP($A294,csapatok!$A:$NN,FM$320,FALSE))-6),'csapat-ranglista'!$A:$FP,FM$321,FALSE)/8,VLOOKUP(VLOOKUP($A294,csapatok!$A:$NN,FM$320,FALSE),'csapat-ranglista'!$A:$FP,FM$321,FALSE)/4),0)</f>
        <v>0</v>
      </c>
      <c r="FN294" s="223">
        <f>IFERROR(IF(RIGHT(VLOOKUP($A294,csapatok!$A:$NN,FN$320,FALSE),5)="Csere",VLOOKUP(LEFT(VLOOKUP($A294,csapatok!$A:$NN,FN$320,FALSE),LEN(VLOOKUP($A294,csapatok!$A:$NN,FN$320,FALSE))-6),'csapat-ranglista'!$A:$FP,FN$321,FALSE)/8,VLOOKUP(VLOOKUP($A294,csapatok!$A:$NN,FN$320,FALSE),'csapat-ranglista'!$A:$FP,FN$321,FALSE)/4),0)</f>
        <v>0</v>
      </c>
      <c r="FO294" s="223">
        <f>IFERROR(IF(RIGHT(VLOOKUP($A294,csapatok!$A:$NN,FO$320,FALSE),5)="Csere",VLOOKUP(LEFT(VLOOKUP($A294,csapatok!$A:$NN,FO$320,FALSE),LEN(VLOOKUP($A294,csapatok!$A:$NN,FO$320,FALSE))-6),'csapat-ranglista'!$A:$FP,FO$321,FALSE)/8,VLOOKUP(VLOOKUP($A294,csapatok!$A:$NN,FO$320,FALSE),'csapat-ranglista'!$A:$FP,FO$321,FALSE)/4),0)</f>
        <v>0</v>
      </c>
      <c r="FP294" s="223">
        <f>IFERROR(IF(RIGHT(VLOOKUP($A294,csapatok!$A:$NN,FP$320,FALSE),5)="Csere",VLOOKUP(LEFT(VLOOKUP($A294,csapatok!$A:$NN,FP$320,FALSE),LEN(VLOOKUP($A294,csapatok!$A:$NN,FP$320,FALSE))-6),'csapat-ranglista'!$A:$FP,FP$321,FALSE)/8,VLOOKUP(VLOOKUP($A294,csapatok!$A:$NN,FP$320,FALSE),'csapat-ranglista'!$A:$FP,FP$321,FALSE)/4),0)</f>
        <v>0</v>
      </c>
      <c r="FQ294" s="223">
        <f>IFERROR(IF(RIGHT(VLOOKUP($A294,csapatok!$A:$NN,FQ$320,FALSE),5)="Csere",VLOOKUP(LEFT(VLOOKUP($A294,csapatok!$A:$NN,FQ$320,FALSE),LEN(VLOOKUP($A294,csapatok!$A:$NN,FQ$320,FALSE))-6),'csapat-ranglista'!$A:$FP,FQ$321,FALSE)/8,VLOOKUP(VLOOKUP($A294,csapatok!$A:$NN,FQ$320,FALSE),'csapat-ranglista'!$A:$FP,FQ$321,FALSE)/4),0)</f>
        <v>0</v>
      </c>
      <c r="FR294" s="223">
        <f>IFERROR(IF(RIGHT(VLOOKUP($A294,csapatok!$A:$NN,FR$320,FALSE),5)="Csere",VLOOKUP(LEFT(VLOOKUP($A294,csapatok!$A:$NN,FR$320,FALSE),LEN(VLOOKUP($A294,csapatok!$A:$NN,FR$320,FALSE))-6),'csapat-ranglista'!$A:$FP,FR$321,FALSE)/8,VLOOKUP(VLOOKUP($A294,csapatok!$A:$NN,FR$320,FALSE),'csapat-ranglista'!$A:$FP,FR$321,FALSE)/4),0)</f>
        <v>0</v>
      </c>
      <c r="FS294" s="223">
        <f>IFERROR(IF(RIGHT(VLOOKUP($A294,csapatok!$A:$NN,FS$320,FALSE),5)="Csere",VLOOKUP(LEFT(VLOOKUP($A294,csapatok!$A:$NN,FS$320,FALSE),LEN(VLOOKUP($A294,csapatok!$A:$NN,FS$320,FALSE))-6),'csapat-ranglista'!$A:$FP,FS$321,FALSE)/8,VLOOKUP(VLOOKUP($A294,csapatok!$A:$NN,FS$320,FALSE),'csapat-ranglista'!$A:$FP,FS$321,FALSE)/4),0)</f>
        <v>0</v>
      </c>
      <c r="FT294" s="223">
        <f>IFERROR(IF(RIGHT(VLOOKUP($A294,csapatok!$A:$NN,FT$320,FALSE),5)="Csere",VLOOKUP(LEFT(VLOOKUP($A294,csapatok!$A:$NN,FT$320,FALSE),LEN(VLOOKUP($A294,csapatok!$A:$NN,FT$320,FALSE))-6),'csapat-ranglista'!$A:$FP,FT$321,FALSE)/8,VLOOKUP(VLOOKUP($A294,csapatok!$A:$NN,FT$320,FALSE),'csapat-ranglista'!$A:$FP,FT$321,FALSE)/4),0)</f>
        <v>0</v>
      </c>
      <c r="FU294" s="223">
        <f>IFERROR(IF(RIGHT(VLOOKUP($A294,csapatok!$A:$NN,FU$320,FALSE),5)="Csere",VLOOKUP(LEFT(VLOOKUP($A294,csapatok!$A:$NN,FU$320,FALSE),LEN(VLOOKUP($A294,csapatok!$A:$NN,FU$320,FALSE))-6),'csapat-ranglista'!$A:$FP,FU$321,FALSE)/8,VLOOKUP(VLOOKUP($A294,csapatok!$A:$NN,FU$320,FALSE),'csapat-ranglista'!$A:$FP,FU$321,FALSE)/4),0)</f>
        <v>0</v>
      </c>
      <c r="FV294" s="223">
        <f>IFERROR(IF(RIGHT(VLOOKUP($A294,csapatok!$A:$NN,FV$320,FALSE),5)="Csere",VLOOKUP(LEFT(VLOOKUP($A294,csapatok!$A:$NN,FV$320,FALSE),LEN(VLOOKUP($A294,csapatok!$A:$NN,FV$320,FALSE))-6),'csapat-ranglista'!$A:$FP,FV$321,FALSE)/8,VLOOKUP(VLOOKUP($A294,csapatok!$A:$NN,FV$320,FALSE),'csapat-ranglista'!$A:$FP,FV$321,FALSE)/4),0)</f>
        <v>0</v>
      </c>
      <c r="FW294" s="223">
        <f>IFERROR(IF(RIGHT(VLOOKUP($A294,csapatok!$A:$NN,FW$320,FALSE),5)="Csere",VLOOKUP(LEFT(VLOOKUP($A294,csapatok!$A:$NN,FW$320,FALSE),LEN(VLOOKUP($A294,csapatok!$A:$NN,FW$320,FALSE))-6),'csapat-ranglista'!$A:$FP,FW$321,FALSE)/8,VLOOKUP(VLOOKUP($A294,csapatok!$A:$NN,FW$320,FALSE),'csapat-ranglista'!$A:$FP,FW$321,FALSE)/4),0)</f>
        <v>0</v>
      </c>
      <c r="FX294" s="223">
        <f>IFERROR(IF(RIGHT(VLOOKUP($A294,csapatok!$A:$NN,FX$320,FALSE),5)="Csere",VLOOKUP(LEFT(VLOOKUP($A294,csapatok!$A:$NN,FX$320,FALSE),LEN(VLOOKUP($A294,csapatok!$A:$NN,FX$320,FALSE))-6),'csapat-ranglista'!$A:$FP,FX$321,FALSE)/8,VLOOKUP(VLOOKUP($A294,csapatok!$A:$NN,FX$320,FALSE),'csapat-ranglista'!$A:$FP,FX$321,FALSE)/4),0)</f>
        <v>0</v>
      </c>
      <c r="FY294" s="223">
        <f>IFERROR(IF(RIGHT(VLOOKUP($A294,csapatok!$A:$NN,FY$320,FALSE),5)="Csere",VLOOKUP(LEFT(VLOOKUP($A294,csapatok!$A:$NN,FY$320,FALSE),LEN(VLOOKUP($A294,csapatok!$A:$NN,FY$320,FALSE))-6),'csapat-ranglista'!$A:$FP,FY$321,FALSE)/8,VLOOKUP(VLOOKUP($A294,csapatok!$A:$NN,FY$320,FALSE),'csapat-ranglista'!$A:$FP,FY$321,FALSE)/4),0)</f>
        <v>0</v>
      </c>
      <c r="FZ294" s="223">
        <f>IFERROR(IF(RIGHT(VLOOKUP($A294,csapatok!$A:$NN,FZ$320,FALSE),5)="Csere",VLOOKUP(LEFT(VLOOKUP($A294,csapatok!$A:$NN,FZ$320,FALSE),LEN(VLOOKUP($A294,csapatok!$A:$NN,FZ$320,FALSE))-6),'csapat-ranglista'!$A:$FP,FZ$321,FALSE)/8,VLOOKUP(VLOOKUP($A294,csapatok!$A:$NN,FZ$320,FALSE),'csapat-ranglista'!$A:$FP,FZ$321,FALSE)/4),0)</f>
        <v>0</v>
      </c>
      <c r="GA294" s="223">
        <f>IFERROR(IF(RIGHT(VLOOKUP($A294,csapatok!$A:$NN,GA$320,FALSE),5)="Csere",VLOOKUP(LEFT(VLOOKUP($A294,csapatok!$A:$NN,GA$320,FALSE),LEN(VLOOKUP($A294,csapatok!$A:$NN,GA$320,FALSE))-6),'csapat-ranglista'!$A:$FP,GA$321,FALSE)/8,VLOOKUP(VLOOKUP($A294,csapatok!$A:$NN,GA$320,FALSE),'csapat-ranglista'!$A:$FP,GA$321,FALSE)/4),0)</f>
        <v>0</v>
      </c>
      <c r="GB294" s="223">
        <f>IFERROR(IF(RIGHT(VLOOKUP($A294,csapatok!$A:$NN,GB$320,FALSE),5)="Csere",VLOOKUP(LEFT(VLOOKUP($A294,csapatok!$A:$NN,GB$320,FALSE),LEN(VLOOKUP($A294,csapatok!$A:$NN,GB$320,FALSE))-6),'csapat-ranglista'!$A:$FP,GB$321,FALSE)/8,VLOOKUP(VLOOKUP($A294,csapatok!$A:$NN,GB$320,FALSE),'csapat-ranglista'!$A:$FP,GB$321,FALSE)/4),0)</f>
        <v>0</v>
      </c>
      <c r="GC294" s="223">
        <f>IFERROR(IF(RIGHT(VLOOKUP($A294,csapatok!$A:$NN,GC$320,FALSE),5)="Csere",VLOOKUP(LEFT(VLOOKUP($A294,csapatok!$A:$NN,GC$320,FALSE),LEN(VLOOKUP($A294,csapatok!$A:$NN,GC$320,FALSE))-6),'csapat-ranglista'!$A:$FP,GC$321,FALSE)/8,VLOOKUP(VLOOKUP($A294,csapatok!$A:$NN,GC$320,FALSE),'csapat-ranglista'!$A:$FP,GC$321,FALSE)/4),0)</f>
        <v>0</v>
      </c>
      <c r="GD294" s="247">
        <f>SUM(EQ294:GC294)</f>
        <v>0</v>
      </c>
    </row>
    <row r="295" spans="1:186">
      <c r="A295" s="1" t="s">
        <v>1615</v>
      </c>
      <c r="B295" s="130"/>
      <c r="C295" s="131" t="str">
        <f>IF(B295=0,"",IF(B295&lt;$C$1,"felnőtt","ifi"))</f>
        <v/>
      </c>
      <c r="D295" s="32" t="s">
        <v>9</v>
      </c>
      <c r="E295" s="45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223"/>
      <c r="AU295" s="223"/>
      <c r="AV295" s="223"/>
      <c r="AW295" s="223"/>
      <c r="AX295" s="223"/>
      <c r="AY295" s="223"/>
      <c r="AZ295" s="223"/>
      <c r="BA295" s="223"/>
      <c r="BB295" s="223"/>
      <c r="BC295" s="224"/>
      <c r="BD295" s="224"/>
      <c r="BE295" s="223">
        <f>IFERROR(IF(RIGHT(VLOOKUP($A295,csapatok!$A:$NN,BE$320,FALSE),5)="Csere",VLOOKUP(LEFT(VLOOKUP($A295,csapatok!$A:$NN,BE$320,FALSE),LEN(VLOOKUP($A295,csapatok!$A:$NN,BE$320,FALSE))-6),'csapat-ranglista'!$A:$FP,BE$321,FALSE)/8,VLOOKUP(VLOOKUP($A295,csapatok!$A:$NN,BE$320,FALSE),'csapat-ranglista'!$A:$FP,BE$321,FALSE)/4),0)</f>
        <v>0</v>
      </c>
      <c r="BF295" s="223">
        <f>IFERROR(IF(RIGHT(VLOOKUP($A295,csapatok!$A:$NN,BF$320,FALSE),5)="Csere",VLOOKUP(LEFT(VLOOKUP($A295,csapatok!$A:$NN,BF$320,FALSE),LEN(VLOOKUP($A295,csapatok!$A:$NN,BF$320,FALSE))-6),'csapat-ranglista'!$A:$FP,BF$321,FALSE)/8,VLOOKUP(VLOOKUP($A295,csapatok!$A:$NN,BF$320,FALSE),'csapat-ranglista'!$A:$FP,BF$321,FALSE)/4),0)</f>
        <v>0</v>
      </c>
      <c r="BG295" s="223">
        <f>IFERROR(IF(RIGHT(VLOOKUP($A295,csapatok!$A:$NN,BG$320,FALSE),5)="Csere",VLOOKUP(LEFT(VLOOKUP($A295,csapatok!$A:$NN,BG$320,FALSE),LEN(VLOOKUP($A295,csapatok!$A:$NN,BG$320,FALSE))-6),'csapat-ranglista'!$A:$FP,BG$321,FALSE)/8,VLOOKUP(VLOOKUP($A295,csapatok!$A:$NN,BG$320,FALSE),'csapat-ranglista'!$A:$FP,BG$321,FALSE)/4),0)</f>
        <v>0</v>
      </c>
      <c r="BH295" s="223">
        <f>IFERROR(IF(RIGHT(VLOOKUP($A295,csapatok!$A:$NN,BH$320,FALSE),5)="Csere",VLOOKUP(LEFT(VLOOKUP($A295,csapatok!$A:$NN,BH$320,FALSE),LEN(VLOOKUP($A295,csapatok!$A:$NN,BH$320,FALSE))-6),'csapat-ranglista'!$A:$FP,BH$321,FALSE)/8,VLOOKUP(VLOOKUP($A295,csapatok!$A:$NN,BH$320,FALSE),'csapat-ranglista'!$A:$FP,BH$321,FALSE)/4),0)</f>
        <v>0</v>
      </c>
      <c r="BI295" s="223">
        <f>IFERROR(IF(RIGHT(VLOOKUP($A295,csapatok!$A:$NN,BI$320,FALSE),5)="Csere",VLOOKUP(LEFT(VLOOKUP($A295,csapatok!$A:$NN,BI$320,FALSE),LEN(VLOOKUP($A295,csapatok!$A:$NN,BI$320,FALSE))-6),'csapat-ranglista'!$A:$FP,BI$321,FALSE)/8,VLOOKUP(VLOOKUP($A295,csapatok!$A:$NN,BI$320,FALSE),'csapat-ranglista'!$A:$FP,BI$321,FALSE)/4),0)</f>
        <v>0</v>
      </c>
      <c r="BJ295" s="223">
        <f>IFERROR(IF(RIGHT(VLOOKUP($A295,csapatok!$A:$NN,BJ$320,FALSE),5)="Csere",VLOOKUP(LEFT(VLOOKUP($A295,csapatok!$A:$NN,BJ$320,FALSE),LEN(VLOOKUP($A295,csapatok!$A:$NN,BJ$320,FALSE))-6),'csapat-ranglista'!$A:$FP,BJ$321,FALSE)/8,VLOOKUP(VLOOKUP($A295,csapatok!$A:$NN,BJ$320,FALSE),'csapat-ranglista'!$A:$FP,BJ$321,FALSE)/4),0)</f>
        <v>0</v>
      </c>
      <c r="BK295" s="223">
        <f>IFERROR(IF(RIGHT(VLOOKUP($A295,csapatok!$A:$NN,BK$320,FALSE),5)="Csere",VLOOKUP(LEFT(VLOOKUP($A295,csapatok!$A:$NN,BK$320,FALSE),LEN(VLOOKUP($A295,csapatok!$A:$NN,BK$320,FALSE))-6),'csapat-ranglista'!$A:$FP,BK$321,FALSE)/8,VLOOKUP(VLOOKUP($A295,csapatok!$A:$NN,BK$320,FALSE),'csapat-ranglista'!$A:$FP,BK$321,FALSE)/4),0)</f>
        <v>0</v>
      </c>
      <c r="BL295" s="223">
        <f>IFERROR(IF(RIGHT(VLOOKUP($A295,csapatok!$A:$NN,BL$320,FALSE),5)="Csere",VLOOKUP(LEFT(VLOOKUP($A295,csapatok!$A:$NN,BL$320,FALSE),LEN(VLOOKUP($A295,csapatok!$A:$NN,BL$320,FALSE))-6),'csapat-ranglista'!$A:$FP,BL$321,FALSE)/8,VLOOKUP(VLOOKUP($A295,csapatok!$A:$NN,BL$320,FALSE),'csapat-ranglista'!$A:$FP,BL$321,FALSE)/4),0)</f>
        <v>0</v>
      </c>
      <c r="BM295" s="223">
        <f>IFERROR(IF(RIGHT(VLOOKUP($A295,csapatok!$A:$NN,BM$320,FALSE),5)="Csere",VLOOKUP(LEFT(VLOOKUP($A295,csapatok!$A:$NN,BM$320,FALSE),LEN(VLOOKUP($A295,csapatok!$A:$NN,BM$320,FALSE))-6),'csapat-ranglista'!$A:$FP,BM$321,FALSE)/8,VLOOKUP(VLOOKUP($A295,csapatok!$A:$NN,BM$320,FALSE),'csapat-ranglista'!$A:$FP,BM$321,FALSE)/4),0)</f>
        <v>0</v>
      </c>
      <c r="BN295" s="223">
        <f>IFERROR(IF(RIGHT(VLOOKUP($A295,csapatok!$A:$NN,BN$320,FALSE),5)="Csere",VLOOKUP(LEFT(VLOOKUP($A295,csapatok!$A:$NN,BN$320,FALSE),LEN(VLOOKUP($A295,csapatok!$A:$NN,BN$320,FALSE))-6),'csapat-ranglista'!$A:$FP,BN$321,FALSE)/8,VLOOKUP(VLOOKUP($A295,csapatok!$A:$NN,BN$320,FALSE),'csapat-ranglista'!$A:$FP,BN$321,FALSE)/4),0)</f>
        <v>0</v>
      </c>
      <c r="BO295" s="223">
        <f>IFERROR(IF(RIGHT(VLOOKUP($A295,csapatok!$A:$NN,BO$320,FALSE),5)="Csere",VLOOKUP(LEFT(VLOOKUP($A295,csapatok!$A:$NN,BO$320,FALSE),LEN(VLOOKUP($A295,csapatok!$A:$NN,BO$320,FALSE))-6),'csapat-ranglista'!$A:$FP,BO$321,FALSE)/8,VLOOKUP(VLOOKUP($A295,csapatok!$A:$NN,BO$320,FALSE),'csapat-ranglista'!$A:$FP,BO$321,FALSE)/4),0)</f>
        <v>0</v>
      </c>
      <c r="BP295" s="223">
        <f>IFERROR(IF(RIGHT(VLOOKUP($A295,csapatok!$A:$NN,BP$320,FALSE),5)="Csere",VLOOKUP(LEFT(VLOOKUP($A295,csapatok!$A:$NN,BP$320,FALSE),LEN(VLOOKUP($A295,csapatok!$A:$NN,BP$320,FALSE))-6),'csapat-ranglista'!$A:$FP,BP$321,FALSE)/8,VLOOKUP(VLOOKUP($A295,csapatok!$A:$NN,BP$320,FALSE),'csapat-ranglista'!$A:$FP,BP$321,FALSE)/4),0)</f>
        <v>0</v>
      </c>
      <c r="BQ295" s="223">
        <f>IFERROR(IF(RIGHT(VLOOKUP($A295,csapatok!$A:$NN,BQ$320,FALSE),5)="Csere",VLOOKUP(LEFT(VLOOKUP($A295,csapatok!$A:$NN,BQ$320,FALSE),LEN(VLOOKUP($A295,csapatok!$A:$NN,BQ$320,FALSE))-6),'csapat-ranglista'!$A:$FP,BQ$321,FALSE)/8,VLOOKUP(VLOOKUP($A295,csapatok!$A:$NN,BQ$320,FALSE),'csapat-ranglista'!$A:$FP,BQ$321,FALSE)/4),0)</f>
        <v>0</v>
      </c>
      <c r="BR295" s="223">
        <f>IFERROR(IF(RIGHT(VLOOKUP($A295,csapatok!$A:$NN,BR$320,FALSE),5)="Csere",VLOOKUP(LEFT(VLOOKUP($A295,csapatok!$A:$NN,BR$320,FALSE),LEN(VLOOKUP($A295,csapatok!$A:$NN,BR$320,FALSE))-6),'csapat-ranglista'!$A:$FP,BR$321,FALSE)/8,VLOOKUP(VLOOKUP($A295,csapatok!$A:$NN,BR$320,FALSE),'csapat-ranglista'!$A:$FP,BR$321,FALSE)/4),0)</f>
        <v>0</v>
      </c>
      <c r="BS295" s="223">
        <f>IFERROR(IF(RIGHT(VLOOKUP($A295,csapatok!$A:$NN,BS$320,FALSE),5)="Csere",VLOOKUP(LEFT(VLOOKUP($A295,csapatok!$A:$NN,BS$320,FALSE),LEN(VLOOKUP($A295,csapatok!$A:$NN,BS$320,FALSE))-6),'csapat-ranglista'!$A:$FP,BS$321,FALSE)/8,VLOOKUP(VLOOKUP($A295,csapatok!$A:$NN,BS$320,FALSE),'csapat-ranglista'!$A:$FP,BS$321,FALSE)/4),0)</f>
        <v>0</v>
      </c>
      <c r="BT295" s="223">
        <f>IFERROR(IF(RIGHT(VLOOKUP($A295,csapatok!$A:$NN,BT$320,FALSE),5)="Csere",VLOOKUP(LEFT(VLOOKUP($A295,csapatok!$A:$NN,BT$320,FALSE),LEN(VLOOKUP($A295,csapatok!$A:$NN,BT$320,FALSE))-6),'csapat-ranglista'!$A:$FP,BT$321,FALSE)/8,VLOOKUP(VLOOKUP($A295,csapatok!$A:$NN,BT$320,FALSE),'csapat-ranglista'!$A:$FP,BT$321,FALSE)/4),0)</f>
        <v>0</v>
      </c>
      <c r="BU295" s="223">
        <f>IFERROR(IF(RIGHT(VLOOKUP($A295,csapatok!$A:$NN,BU$320,FALSE),5)="Csere",VLOOKUP(LEFT(VLOOKUP($A295,csapatok!$A:$NN,BU$320,FALSE),LEN(VLOOKUP($A295,csapatok!$A:$NN,BU$320,FALSE))-6),'csapat-ranglista'!$A:$FP,BU$321,FALSE)/8,VLOOKUP(VLOOKUP($A295,csapatok!$A:$NN,BU$320,FALSE),'csapat-ranglista'!$A:$FP,BU$321,FALSE)/4),0)</f>
        <v>0</v>
      </c>
      <c r="BV295" s="223">
        <f>IFERROR(IF(RIGHT(VLOOKUP($A295,csapatok!$A:$NN,BV$320,FALSE),5)="Csere",VLOOKUP(LEFT(VLOOKUP($A295,csapatok!$A:$NN,BV$320,FALSE),LEN(VLOOKUP($A295,csapatok!$A:$NN,BV$320,FALSE))-6),'csapat-ranglista'!$A:$FP,BV$321,FALSE)/8,VLOOKUP(VLOOKUP($A295,csapatok!$A:$NN,BV$320,FALSE),'csapat-ranglista'!$A:$FP,BV$321,FALSE)/4),0)</f>
        <v>0</v>
      </c>
      <c r="BW295" s="223">
        <f>IFERROR(IF(RIGHT(VLOOKUP($A295,csapatok!$A:$NN,BW$320,FALSE),5)="Csere",VLOOKUP(LEFT(VLOOKUP($A295,csapatok!$A:$NN,BW$320,FALSE),LEN(VLOOKUP($A295,csapatok!$A:$NN,BW$320,FALSE))-6),'csapat-ranglista'!$A:$FP,BW$321,FALSE)/8,VLOOKUP(VLOOKUP($A295,csapatok!$A:$NN,BW$320,FALSE),'csapat-ranglista'!$A:$FP,BW$321,FALSE)/4),0)</f>
        <v>0</v>
      </c>
      <c r="BX295" s="223">
        <f>IFERROR(IF(RIGHT(VLOOKUP($A295,csapatok!$A:$NN,BX$320,FALSE),5)="Csere",VLOOKUP(LEFT(VLOOKUP($A295,csapatok!$A:$NN,BX$320,FALSE),LEN(VLOOKUP($A295,csapatok!$A:$NN,BX$320,FALSE))-6),'csapat-ranglista'!$A:$FP,BX$321,FALSE)/8,VLOOKUP(VLOOKUP($A295,csapatok!$A:$NN,BX$320,FALSE),'csapat-ranglista'!$A:$FP,BX$321,FALSE)/4),0)</f>
        <v>0</v>
      </c>
      <c r="BY295" s="223">
        <f>IFERROR(IF(RIGHT(VLOOKUP($A295,csapatok!$A:$NN,BY$320,FALSE),5)="Csere",VLOOKUP(LEFT(VLOOKUP($A295,csapatok!$A:$NN,BY$320,FALSE),LEN(VLOOKUP($A295,csapatok!$A:$NN,BY$320,FALSE))-6),'csapat-ranglista'!$A:$FP,BY$321,FALSE)/8,VLOOKUP(VLOOKUP($A295,csapatok!$A:$NN,BY$320,FALSE),'csapat-ranglista'!$A:$FP,BY$321,FALSE)/4),0)</f>
        <v>0</v>
      </c>
      <c r="BZ295" s="223">
        <f>IFERROR(IF(RIGHT(VLOOKUP($A295,csapatok!$A:$NN,BZ$320,FALSE),5)="Csere",VLOOKUP(LEFT(VLOOKUP($A295,csapatok!$A:$NN,BZ$320,FALSE),LEN(VLOOKUP($A295,csapatok!$A:$NN,BZ$320,FALSE))-6),'csapat-ranglista'!$A:$FP,BZ$321,FALSE)/8,VLOOKUP(VLOOKUP($A295,csapatok!$A:$NN,BZ$320,FALSE),'csapat-ranglista'!$A:$FP,BZ$321,FALSE)/4),0)</f>
        <v>0</v>
      </c>
      <c r="CA295" s="223">
        <f>IFERROR(IF(RIGHT(VLOOKUP($A295,csapatok!$A:$NN,CA$320,FALSE),5)="Csere",VLOOKUP(LEFT(VLOOKUP($A295,csapatok!$A:$NN,CA$320,FALSE),LEN(VLOOKUP($A295,csapatok!$A:$NN,CA$320,FALSE))-6),'csapat-ranglista'!$A:$FP,CA$321,FALSE)/8,VLOOKUP(VLOOKUP($A295,csapatok!$A:$NN,CA$320,FALSE),'csapat-ranglista'!$A:$FP,CA$321,FALSE)/4),0)</f>
        <v>0</v>
      </c>
      <c r="CB295" s="223">
        <f>IFERROR(IF(RIGHT(VLOOKUP($A295,csapatok!$A:$NN,CB$320,FALSE),5)="Csere",VLOOKUP(LEFT(VLOOKUP($A295,csapatok!$A:$NN,CB$320,FALSE),LEN(VLOOKUP($A295,csapatok!$A:$NN,CB$320,FALSE))-6),'csapat-ranglista'!$A:$FP,CB$321,FALSE)/8,VLOOKUP(VLOOKUP($A295,csapatok!$A:$NN,CB$320,FALSE),'csapat-ranglista'!$A:$FP,CB$321,FALSE)/4),0)</f>
        <v>0</v>
      </c>
      <c r="CC295" s="223">
        <f>IFERROR(IF(RIGHT(VLOOKUP($A295,csapatok!$A:$NN,CC$320,FALSE),5)="Csere",VLOOKUP(LEFT(VLOOKUP($A295,csapatok!$A:$NN,CC$320,FALSE),LEN(VLOOKUP($A295,csapatok!$A:$NN,CC$320,FALSE))-6),'csapat-ranglista'!$A:$FP,CC$321,FALSE)/8,VLOOKUP(VLOOKUP($A295,csapatok!$A:$NN,CC$320,FALSE),'csapat-ranglista'!$A:$FP,CC$321,FALSE)/4),0)</f>
        <v>0</v>
      </c>
      <c r="CD295" s="223">
        <f>IFERROR(IF(RIGHT(VLOOKUP($A295,csapatok!$A:$NN,CD$320,FALSE),5)="Csere",VLOOKUP(LEFT(VLOOKUP($A295,csapatok!$A:$NN,CD$320,FALSE),LEN(VLOOKUP($A295,csapatok!$A:$NN,CD$320,FALSE))-6),'csapat-ranglista'!$A:$FP,CD$321,FALSE)/8,VLOOKUP(VLOOKUP($A295,csapatok!$A:$NN,CD$320,FALSE),'csapat-ranglista'!$A:$FP,CD$321,FALSE)/4),0)</f>
        <v>0</v>
      </c>
      <c r="CE295" s="223">
        <f>IFERROR(IF(RIGHT(VLOOKUP($A295,csapatok!$A:$NN,CE$320,FALSE),5)="Csere",VLOOKUP(LEFT(VLOOKUP($A295,csapatok!$A:$NN,CE$320,FALSE),LEN(VLOOKUP($A295,csapatok!$A:$NN,CE$320,FALSE))-6),'csapat-ranglista'!$A:$FP,CE$321,FALSE)/8,VLOOKUP(VLOOKUP($A295,csapatok!$A:$NN,CE$320,FALSE),'csapat-ranglista'!$A:$FP,CE$321,FALSE)/4),0)</f>
        <v>0</v>
      </c>
      <c r="CF295" s="223">
        <f>IFERROR(IF(RIGHT(VLOOKUP($A295,csapatok!$A:$NN,CF$320,FALSE),5)="Csere",VLOOKUP(LEFT(VLOOKUP($A295,csapatok!$A:$NN,CF$320,FALSE),LEN(VLOOKUP($A295,csapatok!$A:$NN,CF$320,FALSE))-6),'csapat-ranglista'!$A:$FP,CF$321,FALSE)/8,VLOOKUP(VLOOKUP($A295,csapatok!$A:$NN,CF$320,FALSE),'csapat-ranglista'!$A:$FP,CF$321,FALSE)/4),0)</f>
        <v>0</v>
      </c>
      <c r="CG295" s="223">
        <f>IFERROR(IF(RIGHT(VLOOKUP($A295,csapatok!$A:$NN,CG$320,FALSE),5)="Csere",VLOOKUP(LEFT(VLOOKUP($A295,csapatok!$A:$NN,CG$320,FALSE),LEN(VLOOKUP($A295,csapatok!$A:$NN,CG$320,FALSE))-6),'csapat-ranglista'!$A:$FP,CG$321,FALSE)/8,VLOOKUP(VLOOKUP($A295,csapatok!$A:$NN,CG$320,FALSE),'csapat-ranglista'!$A:$FP,CG$321,FALSE)/4),0)</f>
        <v>0</v>
      </c>
      <c r="CH295" s="223">
        <f>IFERROR(IF(RIGHT(VLOOKUP($A295,csapatok!$A:$NN,CH$320,FALSE),5)="Csere",VLOOKUP(LEFT(VLOOKUP($A295,csapatok!$A:$NN,CH$320,FALSE),LEN(VLOOKUP($A295,csapatok!$A:$NN,CH$320,FALSE))-6),'csapat-ranglista'!$A:$FP,CH$321,FALSE)/8,VLOOKUP(VLOOKUP($A295,csapatok!$A:$NN,CH$320,FALSE),'csapat-ranglista'!$A:$FP,CH$321,FALSE)/4),0)</f>
        <v>0</v>
      </c>
      <c r="CI295" s="223">
        <f>IFERROR(IF(RIGHT(VLOOKUP($A295,csapatok!$A:$NN,CI$320,FALSE),5)="Csere",VLOOKUP(LEFT(VLOOKUP($A295,csapatok!$A:$NN,CI$320,FALSE),LEN(VLOOKUP($A295,csapatok!$A:$NN,CI$320,FALSE))-6),'csapat-ranglista'!$A:$FP,CI$321,FALSE)/8,VLOOKUP(VLOOKUP($A295,csapatok!$A:$NN,CI$320,FALSE),'csapat-ranglista'!$A:$FP,CI$321,FALSE)/4),0)</f>
        <v>0</v>
      </c>
      <c r="CJ295" s="224">
        <f>versenyek!$IQ$11*IFERROR(VLOOKUP(VLOOKUP($A295,versenyek!IP:IR,3,FALSE),szabalyok!$A$16:$B$23,2,FALSE)/4,0)</f>
        <v>0</v>
      </c>
      <c r="CK295" s="224">
        <f>versenyek!$IT$11*IFERROR(VLOOKUP(VLOOKUP($A295,versenyek!IS:IU,3,FALSE),szabalyok!$A$16:$B$23,2,FALSE)/4,0)</f>
        <v>0</v>
      </c>
      <c r="CL295" s="223">
        <f>IFERROR(IF(RIGHT(VLOOKUP($A295,csapatok!$A:$NN,CL$320,FALSE),5)="Csere",VLOOKUP(LEFT(VLOOKUP($A295,csapatok!$A:$NN,CL$320,FALSE),LEN(VLOOKUP($A295,csapatok!$A:$NN,CL$320,FALSE))-6),'csapat-ranglista'!$A:$FP,CL$321,FALSE)/8,VLOOKUP(VLOOKUP($A295,csapatok!$A:$NN,CL$320,FALSE),'csapat-ranglista'!$A:$FP,CL$321,FALSE)/4),0)</f>
        <v>0</v>
      </c>
      <c r="CM295" s="223">
        <f>IFERROR(IF(RIGHT(VLOOKUP($A295,csapatok!$A:$NN,CM$320,FALSE),5)="Csere",VLOOKUP(LEFT(VLOOKUP($A295,csapatok!$A:$NN,CM$320,FALSE),LEN(VLOOKUP($A295,csapatok!$A:$NN,CM$320,FALSE))-6),'csapat-ranglista'!$A:$FP,CM$321,FALSE)/8,VLOOKUP(VLOOKUP($A295,csapatok!$A:$NN,CM$320,FALSE),'csapat-ranglista'!$A:$FP,CM$321,FALSE)/4),0)</f>
        <v>0</v>
      </c>
      <c r="CN295" s="223">
        <f>IFERROR(IF(RIGHT(VLOOKUP($A295,csapatok!$A:$NN,CN$320,FALSE),5)="Csere",VLOOKUP(LEFT(VLOOKUP($A295,csapatok!$A:$NN,CN$320,FALSE),LEN(VLOOKUP($A295,csapatok!$A:$NN,CN$320,FALSE))-6),'csapat-ranglista'!$A:$FP,CN$321,FALSE)/8,VLOOKUP(VLOOKUP($A295,csapatok!$A:$NN,CN$320,FALSE),'csapat-ranglista'!$A:$FP,CN$321,FALSE)/4),0)</f>
        <v>0</v>
      </c>
      <c r="CO295" s="223">
        <f>IFERROR(IF(RIGHT(VLOOKUP($A295,csapatok!$A:$NN,CO$320,FALSE),5)="Csere",VLOOKUP(LEFT(VLOOKUP($A295,csapatok!$A:$NN,CO$320,FALSE),LEN(VLOOKUP($A295,csapatok!$A:$NN,CO$320,FALSE))-6),'csapat-ranglista'!$A:$FP,CO$321,FALSE)/8,VLOOKUP(VLOOKUP($A295,csapatok!$A:$NN,CO$320,FALSE),'csapat-ranglista'!$A:$FP,CO$321,FALSE)/4),0)</f>
        <v>0</v>
      </c>
      <c r="CP295" s="223">
        <f>IFERROR(IF(RIGHT(VLOOKUP($A295,csapatok!$A:$NN,CP$320,FALSE),5)="Csere",VLOOKUP(LEFT(VLOOKUP($A295,csapatok!$A:$NN,CP$320,FALSE),LEN(VLOOKUP($A295,csapatok!$A:$NN,CP$320,FALSE))-6),'csapat-ranglista'!$A:$FP,CP$321,FALSE)/8,VLOOKUP(VLOOKUP($A295,csapatok!$A:$NN,CP$320,FALSE),'csapat-ranglista'!$A:$FP,CP$321,FALSE)/4),0)</f>
        <v>0</v>
      </c>
      <c r="CQ295" s="223">
        <f>IFERROR(IF(RIGHT(VLOOKUP($A295,csapatok!$A:$NN,CQ$320,FALSE),5)="Csere",VLOOKUP(LEFT(VLOOKUP($A295,csapatok!$A:$NN,CQ$320,FALSE),LEN(VLOOKUP($A295,csapatok!$A:$NN,CQ$320,FALSE))-6),'csapat-ranglista'!$A:$FP,CQ$321,FALSE)/8,VLOOKUP(VLOOKUP($A295,csapatok!$A:$NN,CQ$320,FALSE),'csapat-ranglista'!$A:$FP,CQ$321,FALSE)/4),0)</f>
        <v>0</v>
      </c>
      <c r="CR295" s="223">
        <f>IFERROR(IF(RIGHT(VLOOKUP($A295,csapatok!$A:$NN,CR$320,FALSE),5)="Csere",VLOOKUP(LEFT(VLOOKUP($A295,csapatok!$A:$NN,CR$320,FALSE),LEN(VLOOKUP($A295,csapatok!$A:$NN,CR$320,FALSE))-6),'csapat-ranglista'!$A:$FP,CR$321,FALSE)/8,VLOOKUP(VLOOKUP($A295,csapatok!$A:$NN,CR$320,FALSE),'csapat-ranglista'!$A:$FP,CR$321,FALSE)/4),0)</f>
        <v>0</v>
      </c>
      <c r="CS295" s="223">
        <f>IFERROR(IF(RIGHT(VLOOKUP($A295,csapatok!$A:$NN,CS$320,FALSE),5)="Csere",VLOOKUP(LEFT(VLOOKUP($A295,csapatok!$A:$NN,CS$320,FALSE),LEN(VLOOKUP($A295,csapatok!$A:$NN,CS$320,FALSE))-6),'csapat-ranglista'!$A:$FP,CS$321,FALSE)/8,VLOOKUP(VLOOKUP($A295,csapatok!$A:$NN,CS$320,FALSE),'csapat-ranglista'!$A:$FP,CS$321,FALSE)/4),0)</f>
        <v>0</v>
      </c>
      <c r="CT295" s="223">
        <f>IFERROR(IF(RIGHT(VLOOKUP($A295,csapatok!$A:$NN,CT$320,FALSE),5)="Csere",VLOOKUP(LEFT(VLOOKUP($A295,csapatok!$A:$NN,CT$320,FALSE),LEN(VLOOKUP($A295,csapatok!$A:$NN,CT$320,FALSE))-6),'csapat-ranglista'!$A:$FP,CT$321,FALSE)/8,VLOOKUP(VLOOKUP($A295,csapatok!$A:$NN,CT$320,FALSE),'csapat-ranglista'!$A:$FP,CT$321,FALSE)/4),0)</f>
        <v>0</v>
      </c>
      <c r="CU295" s="223">
        <f>IFERROR(IF(RIGHT(VLOOKUP($A295,csapatok!$A:$NN,CU$320,FALSE),5)="Csere",VLOOKUP(LEFT(VLOOKUP($A295,csapatok!$A:$NN,CU$320,FALSE),LEN(VLOOKUP($A295,csapatok!$A:$NN,CU$320,FALSE))-6),'csapat-ranglista'!$A:$FP,CU$321,FALSE)/8,VLOOKUP(VLOOKUP($A295,csapatok!$A:$NN,CU$320,FALSE),'csapat-ranglista'!$A:$FP,CU$321,FALSE)/4),0)</f>
        <v>0</v>
      </c>
      <c r="CV295" s="223">
        <f>IFERROR(IF(RIGHT(VLOOKUP($A295,csapatok!$A:$NN,CV$320,FALSE),5)="Csere",VLOOKUP(LEFT(VLOOKUP($A295,csapatok!$A:$NN,CV$320,FALSE),LEN(VLOOKUP($A295,csapatok!$A:$NN,CV$320,FALSE))-6),'csapat-ranglista'!$A:$FP,CV$321,FALSE)/8,VLOOKUP(VLOOKUP($A295,csapatok!$A:$NN,CV$320,FALSE),'csapat-ranglista'!$A:$FP,CV$321,FALSE)/4),0)</f>
        <v>0</v>
      </c>
      <c r="CW295" s="223">
        <f>IFERROR(IF(RIGHT(VLOOKUP($A295,csapatok!$A:$NN,CW$320,FALSE),5)="Csere",VLOOKUP(LEFT(VLOOKUP($A295,csapatok!$A:$NN,CW$320,FALSE),LEN(VLOOKUP($A295,csapatok!$A:$NN,CW$320,FALSE))-6),'csapat-ranglista'!$A:$FP,CW$321,FALSE)/8,VLOOKUP(VLOOKUP($A295,csapatok!$A:$NN,CW$320,FALSE),'csapat-ranglista'!$A:$FP,CW$321,FALSE)/4),0)</f>
        <v>0</v>
      </c>
      <c r="CX295" s="223">
        <f>IFERROR(IF(RIGHT(VLOOKUP($A295,csapatok!$A:$NN,CX$320,FALSE),5)="Csere",VLOOKUP(LEFT(VLOOKUP($A295,csapatok!$A:$NN,CX$320,FALSE),LEN(VLOOKUP($A295,csapatok!$A:$NN,CX$320,FALSE))-6),'csapat-ranglista'!$A:$FP,CX$321,FALSE)/8,VLOOKUP(VLOOKUP($A295,csapatok!$A:$NN,CX$320,FALSE),'csapat-ranglista'!$A:$FP,CX$321,FALSE)/4),0)</f>
        <v>0</v>
      </c>
      <c r="CY295" s="223">
        <f>IFERROR(IF(RIGHT(VLOOKUP($A295,csapatok!$A:$NN,CY$320,FALSE),5)="Csere",VLOOKUP(LEFT(VLOOKUP($A295,csapatok!$A:$NN,CY$320,FALSE),LEN(VLOOKUP($A295,csapatok!$A:$NN,CY$320,FALSE))-6),'csapat-ranglista'!$A:$FP,CY$321,FALSE)/8,VLOOKUP(VLOOKUP($A295,csapatok!$A:$NN,CY$320,FALSE),'csapat-ranglista'!$A:$FP,CY$321,FALSE)/4),0)</f>
        <v>0</v>
      </c>
      <c r="CZ295" s="223">
        <f>IFERROR(IF(RIGHT(VLOOKUP($A295,csapatok!$A:$NN,CZ$320,FALSE),5)="Csere",VLOOKUP(LEFT(VLOOKUP($A295,csapatok!$A:$NN,CZ$320,FALSE),LEN(VLOOKUP($A295,csapatok!$A:$NN,CZ$320,FALSE))-6),'csapat-ranglista'!$A:$FP,CZ$321,FALSE)/8,VLOOKUP(VLOOKUP($A295,csapatok!$A:$NN,CZ$320,FALSE),'csapat-ranglista'!$A:$FP,CZ$321,FALSE)/4),0)</f>
        <v>0</v>
      </c>
      <c r="DA295" s="223">
        <f>IFERROR(IF(RIGHT(VLOOKUP($A295,csapatok!$A:$NN,DA$320,FALSE),5)="Csere",VLOOKUP(LEFT(VLOOKUP($A295,csapatok!$A:$NN,DA$320,FALSE),LEN(VLOOKUP($A295,csapatok!$A:$NN,DA$320,FALSE))-6),'csapat-ranglista'!$A:$FP,DA$321,FALSE)/8,VLOOKUP(VLOOKUP($A295,csapatok!$A:$NN,DA$320,FALSE),'csapat-ranglista'!$A:$FP,DA$321,FALSE)/4),0)</f>
        <v>0</v>
      </c>
      <c r="DB295" s="223">
        <f>IFERROR(IF(RIGHT(VLOOKUP($A295,csapatok!$A:$NN,DB$320,FALSE),5)="Csere",VLOOKUP(LEFT(VLOOKUP($A295,csapatok!$A:$NN,DB$320,FALSE),LEN(VLOOKUP($A295,csapatok!$A:$NN,DB$320,FALSE))-6),'csapat-ranglista'!$A:$FP,DB$321,FALSE)/8,VLOOKUP(VLOOKUP($A295,csapatok!$A:$NN,DB$320,FALSE),'csapat-ranglista'!$A:$FP,DB$321,FALSE)/4),0)</f>
        <v>0</v>
      </c>
      <c r="DC295" s="223">
        <f>IFERROR(IF(RIGHT(VLOOKUP($A295,csapatok!$A:$NN,DC$320,FALSE),5)="Csere",VLOOKUP(LEFT(VLOOKUP($A295,csapatok!$A:$NN,DC$320,FALSE),LEN(VLOOKUP($A295,csapatok!$A:$NN,DC$320,FALSE))-6),'csapat-ranglista'!$A:$FP,DC$321,FALSE)/8,VLOOKUP(VLOOKUP($A295,csapatok!$A:$NN,DC$320,FALSE),'csapat-ranglista'!$A:$FP,DC$321,FALSE)/4),0)</f>
        <v>0</v>
      </c>
      <c r="DD295" s="223">
        <f>IFERROR(IF(RIGHT(VLOOKUP($A295,csapatok!$A:$NN,DD$320,FALSE),5)="Csere",VLOOKUP(LEFT(VLOOKUP($A295,csapatok!$A:$NN,DD$320,FALSE),LEN(VLOOKUP($A295,csapatok!$A:$NN,DD$320,FALSE))-6),'csapat-ranglista'!$A:$FP,DD$321,FALSE)/8,VLOOKUP(VLOOKUP($A295,csapatok!$A:$NN,DD$320,FALSE),'csapat-ranglista'!$A:$FP,DD$321,FALSE)/4),0)</f>
        <v>0</v>
      </c>
      <c r="DE295" s="223">
        <f>IFERROR(IF(RIGHT(VLOOKUP($A295,csapatok!$A:$NN,DE$320,FALSE),5)="Csere",VLOOKUP(LEFT(VLOOKUP($A295,csapatok!$A:$NN,DE$320,FALSE),LEN(VLOOKUP($A295,csapatok!$A:$NN,DE$320,FALSE))-6),'csapat-ranglista'!$A:$FP,DE$321,FALSE)/8,VLOOKUP(VLOOKUP($A295,csapatok!$A:$NN,DE$320,FALSE),'csapat-ranglista'!$A:$FP,DE$321,FALSE)/4),0)</f>
        <v>0</v>
      </c>
      <c r="DF295" s="223">
        <f>IFERROR(IF(RIGHT(VLOOKUP($A295,csapatok!$A:$NN,DF$320,FALSE),5)="Csere",VLOOKUP(LEFT(VLOOKUP($A295,csapatok!$A:$NN,DF$320,FALSE),LEN(VLOOKUP($A295,csapatok!$A:$NN,DF$320,FALSE))-6),'csapat-ranglista'!$A:$FP,DF$321,FALSE)/8,VLOOKUP(VLOOKUP($A295,csapatok!$A:$NN,DF$320,FALSE),'csapat-ranglista'!$A:$FP,DF$321,FALSE)/4),0)</f>
        <v>0</v>
      </c>
      <c r="DG295" s="223">
        <f>IFERROR(IF(RIGHT(VLOOKUP($A295,csapatok!$A:$NN,DG$320,FALSE),5)="Csere",VLOOKUP(LEFT(VLOOKUP($A295,csapatok!$A:$NN,DG$320,FALSE),LEN(VLOOKUP($A295,csapatok!$A:$NN,DG$320,FALSE))-6),'csapat-ranglista'!$A:$FP,DG$321,FALSE)/8,VLOOKUP(VLOOKUP($A295,csapatok!$A:$NN,DG$320,FALSE),'csapat-ranglista'!$A:$FP,DG$321,FALSE)/4),0)</f>
        <v>0</v>
      </c>
      <c r="DH295" s="223">
        <f>IFERROR(IF(RIGHT(VLOOKUP($A295,csapatok!$A:$NN,DH$320,FALSE),5)="Csere",VLOOKUP(LEFT(VLOOKUP($A295,csapatok!$A:$NN,DH$320,FALSE),LEN(VLOOKUP($A295,csapatok!$A:$NN,DH$320,FALSE))-6),'csapat-ranglista'!$A:$FP,DH$321,FALSE)/8,VLOOKUP(VLOOKUP($A295,csapatok!$A:$NN,DH$320,FALSE),'csapat-ranglista'!$A:$FP,DH$321,FALSE)/4),0)</f>
        <v>0</v>
      </c>
      <c r="DI295" s="223">
        <f>IFERROR(IF(RIGHT(VLOOKUP($A295,csapatok!$A:$NN,DI$320,FALSE),5)="Csere",VLOOKUP(LEFT(VLOOKUP($A295,csapatok!$A:$NN,DI$320,FALSE),LEN(VLOOKUP($A295,csapatok!$A:$NN,DI$320,FALSE))-6),'csapat-ranglista'!$A:$FP,DI$321,FALSE)/8,VLOOKUP(VLOOKUP($A295,csapatok!$A:$NN,DI$320,FALSE),'csapat-ranglista'!$A:$FP,DI$321,FALSE)/4),0)</f>
        <v>0</v>
      </c>
      <c r="DJ295" s="223">
        <f>IFERROR(IF(RIGHT(VLOOKUP($A295,csapatok!$A:$NN,DJ$320,FALSE),5)="Csere",VLOOKUP(LEFT(VLOOKUP($A295,csapatok!$A:$NN,DJ$320,FALSE),LEN(VLOOKUP($A295,csapatok!$A:$NN,DJ$320,FALSE))-6),'csapat-ranglista'!$A:$FP,DJ$321,FALSE)/8,VLOOKUP(VLOOKUP($A295,csapatok!$A:$NN,DJ$320,FALSE),'csapat-ranglista'!$A:$FP,DJ$321,FALSE)/4),0)</f>
        <v>0</v>
      </c>
      <c r="DK295" s="223">
        <f>IFERROR(IF(RIGHT(VLOOKUP($A295,csapatok!$A:$NN,DK$320,FALSE),5)="Csere",VLOOKUP(LEFT(VLOOKUP($A295,csapatok!$A:$NN,DK$320,FALSE),LEN(VLOOKUP($A295,csapatok!$A:$NN,DK$320,FALSE))-6),'csapat-ranglista'!$A:$FP,DK$321,FALSE)/8,VLOOKUP(VLOOKUP($A295,csapatok!$A:$NN,DK$320,FALSE),'csapat-ranglista'!$A:$FP,DK$321,FALSE)/4),0)</f>
        <v>0</v>
      </c>
      <c r="DL295" s="223">
        <f>IFERROR(IF(RIGHT(VLOOKUP($A295,csapatok!$A:$NN,DL$320,FALSE),5)="Csere",VLOOKUP(LEFT(VLOOKUP($A295,csapatok!$A:$NN,DL$320,FALSE),LEN(VLOOKUP($A295,csapatok!$A:$NN,DL$320,FALSE))-6),'csapat-ranglista'!$A:$FP,DL$321,FALSE)/8,VLOOKUP(VLOOKUP($A295,csapatok!$A:$NN,DL$320,FALSE),'csapat-ranglista'!$A:$FP,DL$321,FALSE)/4),0)</f>
        <v>0</v>
      </c>
      <c r="DM295" s="223">
        <f>IFERROR(IF(RIGHT(VLOOKUP($A295,csapatok!$A:$NN,DM$320,FALSE),5)="Csere",VLOOKUP(LEFT(VLOOKUP($A295,csapatok!$A:$NN,DM$320,FALSE),LEN(VLOOKUP($A295,csapatok!$A:$NN,DM$320,FALSE))-6),'csapat-ranglista'!$A:$FP,DM$321,FALSE)/8,VLOOKUP(VLOOKUP($A295,csapatok!$A:$NN,DM$320,FALSE),'csapat-ranglista'!$A:$FP,DM$321,FALSE)/4),0)</f>
        <v>0</v>
      </c>
      <c r="DN295" s="223">
        <f>IFERROR(IF(RIGHT(VLOOKUP($A295,csapatok!$A:$NN,DN$320,FALSE),5)="Csere",VLOOKUP(LEFT(VLOOKUP($A295,csapatok!$A:$NN,DN$320,FALSE),LEN(VLOOKUP($A295,csapatok!$A:$NN,DN$320,FALSE))-6),'csapat-ranglista'!$A:$FP,DN$321,FALSE)/8,VLOOKUP(VLOOKUP($A295,csapatok!$A:$NN,DN$320,FALSE),'csapat-ranglista'!$A:$FP,DN$321,FALSE)/4),0)</f>
        <v>0</v>
      </c>
      <c r="DO295" s="224">
        <f>versenyek!$MF$11*IFERROR(VLOOKUP(VLOOKUP($A295,versenyek!ME:MG,3,FALSE),szabalyok!$A$16:$B$23,2,FALSE)/4,0)</f>
        <v>0</v>
      </c>
      <c r="DP295" s="224">
        <f>versenyek!$MI$11*IFERROR(VLOOKUP(VLOOKUP($A295,versenyek!MH:MJ,3,FALSE),szabalyok!$A$16:$B$23,2,FALSE)/4,0)</f>
        <v>0</v>
      </c>
      <c r="DQ295" s="223">
        <f>IFERROR(IF(RIGHT(VLOOKUP($A295,csapatok!$A:$NN,DQ$320,FALSE),5)="Csere",VLOOKUP(LEFT(VLOOKUP($A295,csapatok!$A:$NN,DQ$320,FALSE),LEN(VLOOKUP($A295,csapatok!$A:$NN,DQ$320,FALSE))-6),'csapat-ranglista'!$A:$FP,DQ$321,FALSE)/8,VLOOKUP(VLOOKUP($A295,csapatok!$A:$NN,DQ$320,FALSE),'csapat-ranglista'!$A:$FP,DQ$321,FALSE)/4),0)</f>
        <v>0</v>
      </c>
      <c r="DR295" s="223">
        <f>IFERROR(IF(RIGHT(VLOOKUP($A295,csapatok!$A:$NN,DR$320,FALSE),5)="Csere",VLOOKUP(LEFT(VLOOKUP($A295,csapatok!$A:$NN,DR$320,FALSE),LEN(VLOOKUP($A295,csapatok!$A:$NN,DR$320,FALSE))-6),'csapat-ranglista'!$A:$FP,DR$321,FALSE)/8,VLOOKUP(VLOOKUP($A295,csapatok!$A:$NN,DR$320,FALSE),'csapat-ranglista'!$A:$FP,DR$321,FALSE)/4),0)</f>
        <v>0</v>
      </c>
      <c r="DS295" s="223">
        <f>IFERROR(IF(RIGHT(VLOOKUP($A295,csapatok!$A:$NN,DS$320,FALSE),5)="Csere",VLOOKUP(LEFT(VLOOKUP($A295,csapatok!$A:$NN,DS$320,FALSE),LEN(VLOOKUP($A295,csapatok!$A:$NN,DS$320,FALSE))-6),'csapat-ranglista'!$A:$FP,DS$321,FALSE)/8,VLOOKUP(VLOOKUP($A295,csapatok!$A:$NN,DS$320,FALSE),'csapat-ranglista'!$A:$FP,DS$321,FALSE)/4),0)</f>
        <v>0</v>
      </c>
      <c r="DT295" s="223">
        <f>IFERROR(IF(RIGHT(VLOOKUP($A295,csapatok!$A:$NN,DT$320,FALSE),5)="Csere",VLOOKUP(LEFT(VLOOKUP($A295,csapatok!$A:$NN,DT$320,FALSE),LEN(VLOOKUP($A295,csapatok!$A:$NN,DT$320,FALSE))-6),'csapat-ranglista'!$A:$FP,DT$321,FALSE)/8,VLOOKUP(VLOOKUP($A295,csapatok!$A:$NN,DT$320,FALSE),'csapat-ranglista'!$A:$FP,DT$321,FALSE)/4),0)</f>
        <v>0</v>
      </c>
      <c r="DU295" s="223">
        <f>IFERROR(IF(RIGHT(VLOOKUP($A295,csapatok!$A:$NN,DU$320,FALSE),5)="Csere",VLOOKUP(LEFT(VLOOKUP($A295,csapatok!$A:$NN,DU$320,FALSE),LEN(VLOOKUP($A295,csapatok!$A:$NN,DU$320,FALSE))-6),'csapat-ranglista'!$A:$FP,DU$321,FALSE)/8,VLOOKUP(VLOOKUP($A295,csapatok!$A:$NN,DU$320,FALSE),'csapat-ranglista'!$A:$FP,DU$321,FALSE)/4),0)</f>
        <v>0</v>
      </c>
      <c r="DV295" s="223">
        <f>IFERROR(IF(RIGHT(VLOOKUP($A295,csapatok!$A:$NN,DV$320,FALSE),5)="Csere",VLOOKUP(LEFT(VLOOKUP($A295,csapatok!$A:$NN,DV$320,FALSE),LEN(VLOOKUP($A295,csapatok!$A:$NN,DV$320,FALSE))-6),'csapat-ranglista'!$A:$FP,DV$321,FALSE)/8,VLOOKUP(VLOOKUP($A295,csapatok!$A:$NN,DV$320,FALSE),'csapat-ranglista'!$A:$FP,DV$321,FALSE)/4),0)</f>
        <v>0</v>
      </c>
      <c r="DW295" s="223">
        <f>IFERROR(IF(RIGHT(VLOOKUP($A295,csapatok!$A:$NN,DW$320,FALSE),5)="Csere",VLOOKUP(LEFT(VLOOKUP($A295,csapatok!$A:$NN,DW$320,FALSE),LEN(VLOOKUP($A295,csapatok!$A:$NN,DW$320,FALSE))-6),'csapat-ranglista'!$A:$FP,DW$321,FALSE)/8,VLOOKUP(VLOOKUP($A295,csapatok!$A:$NN,DW$320,FALSE),'csapat-ranglista'!$A:$FP,DW$321,FALSE)/4),0)</f>
        <v>0</v>
      </c>
      <c r="DX295" s="223">
        <f>IFERROR(IF(RIGHT(VLOOKUP($A295,csapatok!$A:$NN,DX$320,FALSE),5)="Csere",VLOOKUP(LEFT(VLOOKUP($A295,csapatok!$A:$NN,DX$320,FALSE),LEN(VLOOKUP($A295,csapatok!$A:$NN,DX$320,FALSE))-6),'csapat-ranglista'!$A:$FP,DX$321,FALSE)/8,VLOOKUP(VLOOKUP($A295,csapatok!$A:$NN,DX$320,FALSE),'csapat-ranglista'!$A:$FP,DX$321,FALSE)/4),0)</f>
        <v>0</v>
      </c>
      <c r="DY295" s="223">
        <f>IFERROR(IF(RIGHT(VLOOKUP($A295,csapatok!$A:$NN,DY$320,FALSE),5)="Csere",VLOOKUP(LEFT(VLOOKUP($A295,csapatok!$A:$NN,DY$320,FALSE),LEN(VLOOKUP($A295,csapatok!$A:$NN,DY$320,FALSE))-6),'csapat-ranglista'!$A:$FP,DY$321,FALSE)/8,VLOOKUP(VLOOKUP($A295,csapatok!$A:$NN,DY$320,FALSE),'csapat-ranglista'!$A:$FP,DY$321,FALSE)/4),0)</f>
        <v>0</v>
      </c>
      <c r="DZ295" s="223">
        <f>IFERROR(IF(RIGHT(VLOOKUP($A295,csapatok!$A:$NN,DZ$320,FALSE),5)="Csere",VLOOKUP(LEFT(VLOOKUP($A295,csapatok!$A:$NN,DZ$320,FALSE),LEN(VLOOKUP($A295,csapatok!$A:$NN,DZ$320,FALSE))-6),'csapat-ranglista'!$A:$FP,DZ$321,FALSE)/8,VLOOKUP(VLOOKUP($A295,csapatok!$A:$NN,DZ$320,FALSE),'csapat-ranglista'!$A:$FP,DZ$321,FALSE)/4),0)</f>
        <v>0</v>
      </c>
      <c r="EA295" s="223">
        <f>IFERROR(IF(RIGHT(VLOOKUP($A295,csapatok!$A:$NN,EA$320,FALSE),5)="Csere",VLOOKUP(LEFT(VLOOKUP($A295,csapatok!$A:$NN,EA$320,FALSE),LEN(VLOOKUP($A295,csapatok!$A:$NN,EA$320,FALSE))-6),'csapat-ranglista'!$A:$FP,EA$321,FALSE)/8,VLOOKUP(VLOOKUP($A295,csapatok!$A:$NN,EA$320,FALSE),'csapat-ranglista'!$A:$FP,EA$321,FALSE)/4),0)</f>
        <v>0</v>
      </c>
      <c r="EB295" s="223">
        <f>IFERROR(IF(RIGHT(VLOOKUP($A295,csapatok!$A:$NN,EB$320,FALSE),5)="Csere",VLOOKUP(LEFT(VLOOKUP($A295,csapatok!$A:$NN,EB$320,FALSE),LEN(VLOOKUP($A295,csapatok!$A:$NN,EB$320,FALSE))-6),'csapat-ranglista'!$A:$FP,EB$321,FALSE)/8,VLOOKUP(VLOOKUP($A295,csapatok!$A:$NN,EB$320,FALSE),'csapat-ranglista'!$A:$FP,EB$321,FALSE)/4),0)</f>
        <v>0</v>
      </c>
      <c r="EC295" s="223">
        <f>IFERROR(IF(RIGHT(VLOOKUP($A295,csapatok!$A:$NN,EC$320,FALSE),5)="Csere",VLOOKUP(LEFT(VLOOKUP($A295,csapatok!$A:$NN,EC$320,FALSE),LEN(VLOOKUP($A295,csapatok!$A:$NN,EC$320,FALSE))-6),'csapat-ranglista'!$A:$FP,EC$321,FALSE)/8,VLOOKUP(VLOOKUP($A295,csapatok!$A:$NN,EC$320,FALSE),'csapat-ranglista'!$A:$FP,EC$321,FALSE)/4),0)</f>
        <v>0</v>
      </c>
      <c r="ED295" s="223">
        <f>IFERROR(IF(RIGHT(VLOOKUP($A295,csapatok!$A:$NN,ED$320,FALSE),5)="Csere",VLOOKUP(LEFT(VLOOKUP($A295,csapatok!$A:$NN,ED$320,FALSE),LEN(VLOOKUP($A295,csapatok!$A:$NN,ED$320,FALSE))-6),'csapat-ranglista'!$A:$FP,ED$321,FALSE)/8,VLOOKUP(VLOOKUP($A295,csapatok!$A:$NN,ED$320,FALSE),'csapat-ranglista'!$A:$FP,ED$321,FALSE)/4),0)</f>
        <v>0</v>
      </c>
      <c r="EE295" s="223">
        <f>IFERROR(IF(RIGHT(VLOOKUP($A295,csapatok!$A:$NN,EE$320,FALSE),5)="Csere",VLOOKUP(LEFT(VLOOKUP($A295,csapatok!$A:$NN,EE$320,FALSE),LEN(VLOOKUP($A295,csapatok!$A:$NN,EE$320,FALSE))-6),'csapat-ranglista'!$A:$FP,EE$321,FALSE)/8,VLOOKUP(VLOOKUP($A295,csapatok!$A:$NN,EE$320,FALSE),'csapat-ranglista'!$A:$FP,EE$321,FALSE)/4),0)</f>
        <v>0</v>
      </c>
      <c r="EF295" s="223">
        <f>IFERROR(IF(RIGHT(VLOOKUP($A295,csapatok!$A:$NN,EF$320,FALSE),5)="Csere",VLOOKUP(LEFT(VLOOKUP($A295,csapatok!$A:$NN,EF$320,FALSE),LEN(VLOOKUP($A295,csapatok!$A:$NN,EF$320,FALSE))-6),'csapat-ranglista'!$A:$FP,EF$321,FALSE)/8,VLOOKUP(VLOOKUP($A295,csapatok!$A:$NN,EF$320,FALSE),'csapat-ranglista'!$A:$FP,EF$321,FALSE)/4),0)</f>
        <v>0</v>
      </c>
      <c r="EG295" s="223">
        <f>IFERROR(IF(RIGHT(VLOOKUP($A295,csapatok!$A:$NN,EG$320,FALSE),5)="Csere",VLOOKUP(LEFT(VLOOKUP($A295,csapatok!$A:$NN,EG$320,FALSE),LEN(VLOOKUP($A295,csapatok!$A:$NN,EG$320,FALSE))-6),'csapat-ranglista'!$A:$FP,EG$321,FALSE)/8,VLOOKUP(VLOOKUP($A295,csapatok!$A:$NN,EG$320,FALSE),'csapat-ranglista'!$A:$FP,EG$321,FALSE)/4),0)</f>
        <v>0</v>
      </c>
      <c r="EH295" s="223">
        <f>IFERROR(IF(RIGHT(VLOOKUP($A295,csapatok!$A:$NN,EH$320,FALSE),5)="Csere",VLOOKUP(LEFT(VLOOKUP($A295,csapatok!$A:$NN,EH$320,FALSE),LEN(VLOOKUP($A295,csapatok!$A:$NN,EH$320,FALSE))-6),'csapat-ranglista'!$A:$FP,EH$321,FALSE)/8,VLOOKUP(VLOOKUP($A295,csapatok!$A:$NN,EH$320,FALSE),'csapat-ranglista'!$A:$FP,EH$321,FALSE)/4),0)</f>
        <v>0</v>
      </c>
      <c r="EI295" s="223">
        <f>IFERROR(IF(RIGHT(VLOOKUP($A295,csapatok!$A:$NN,EI$320,FALSE),5)="Csere",VLOOKUP(LEFT(VLOOKUP($A295,csapatok!$A:$NN,EI$320,FALSE),LEN(VLOOKUP($A295,csapatok!$A:$NN,EI$320,FALSE))-6),'csapat-ranglista'!$A:$FP,EI$321,FALSE)/8,VLOOKUP(VLOOKUP($A295,csapatok!$A:$NN,EI$320,FALSE),'csapat-ranglista'!$A:$FP,EI$321,FALSE)/4),0)</f>
        <v>0</v>
      </c>
      <c r="EJ295" s="223">
        <f>IFERROR(IF(RIGHT(VLOOKUP($A295,csapatok!$A:$NN,EJ$320,FALSE),5)="Csere",VLOOKUP(LEFT(VLOOKUP($A295,csapatok!$A:$NN,EJ$320,FALSE),LEN(VLOOKUP($A295,csapatok!$A:$NN,EJ$320,FALSE))-6),'csapat-ranglista'!$A:$FP,EJ$321,FALSE)/8,VLOOKUP(VLOOKUP($A295,csapatok!$A:$NN,EJ$320,FALSE),'csapat-ranglista'!$A:$FP,EJ$321,FALSE)/4),0)</f>
        <v>0</v>
      </c>
      <c r="EK295" s="223">
        <f>IFERROR(IF(RIGHT(VLOOKUP($A295,csapatok!$A:$NN,EK$320,FALSE),5)="Csere",VLOOKUP(LEFT(VLOOKUP($A295,csapatok!$A:$NN,EK$320,FALSE),LEN(VLOOKUP($A295,csapatok!$A:$NN,EK$320,FALSE))-6),'csapat-ranglista'!$A:$FP,EK$321,FALSE)/8,VLOOKUP(VLOOKUP($A295,csapatok!$A:$NN,EK$320,FALSE),'csapat-ranglista'!$A:$FP,EK$321,FALSE)/4),0)</f>
        <v>0</v>
      </c>
      <c r="EL295" s="223">
        <f>IFERROR(IF(RIGHT(VLOOKUP($A295,csapatok!$A:$NN,EL$320,FALSE),5)="Csere",VLOOKUP(LEFT(VLOOKUP($A295,csapatok!$A:$NN,EL$320,FALSE),LEN(VLOOKUP($A295,csapatok!$A:$NN,EL$320,FALSE))-6),'csapat-ranglista'!$A:$FP,EL$321,FALSE)/8,VLOOKUP(VLOOKUP($A295,csapatok!$A:$NN,EL$320,FALSE),'csapat-ranglista'!$A:$FP,EL$321,FALSE)/4),0)</f>
        <v>0</v>
      </c>
      <c r="EM295" s="223">
        <f>IFERROR(IF(RIGHT(VLOOKUP($A295,csapatok!$A:$NN,EM$320,FALSE),5)="Csere",VLOOKUP(LEFT(VLOOKUP($A295,csapatok!$A:$NN,EM$320,FALSE),LEN(VLOOKUP($A295,csapatok!$A:$NN,EM$320,FALSE))-6),'csapat-ranglista'!$A:$FP,EM$321,FALSE)/8,VLOOKUP(VLOOKUP($A295,csapatok!$A:$NN,EM$320,FALSE),'csapat-ranglista'!$A:$FP,EM$321,FALSE)/4),0)</f>
        <v>0</v>
      </c>
      <c r="EN295" s="223">
        <f>IFERROR(IF(RIGHT(VLOOKUP($A295,csapatok!$A:$NN,EN$320,FALSE),5)="Csere",VLOOKUP(LEFT(VLOOKUP($A295,csapatok!$A:$NN,EN$320,FALSE),LEN(VLOOKUP($A295,csapatok!$A:$NN,EN$320,FALSE))-6),'csapat-ranglista'!$A:$FP,EN$321,FALSE)/8,VLOOKUP(VLOOKUP($A295,csapatok!$A:$NN,EN$320,FALSE),'csapat-ranglista'!$A:$FP,EN$321,FALSE)/4),0)</f>
        <v>0</v>
      </c>
      <c r="EO295" s="223">
        <f>IFERROR(IF(RIGHT(VLOOKUP($A295,csapatok!$A:$NN,EO$320,FALSE),5)="Csere",VLOOKUP(LEFT(VLOOKUP($A295,csapatok!$A:$NN,EO$320,FALSE),LEN(VLOOKUP($A295,csapatok!$A:$NN,EO$320,FALSE))-6),'csapat-ranglista'!$A:$FP,EO$321,FALSE)/8,VLOOKUP(VLOOKUP($A295,csapatok!$A:$NN,EO$320,FALSE),'csapat-ranglista'!$A:$FP,EO$321,FALSE)/4),0)</f>
        <v>0</v>
      </c>
      <c r="EP295" s="223">
        <f>IFERROR(IF(RIGHT(VLOOKUP($A295,csapatok!$A:$NN,EP$320,FALSE),5)="Csere",VLOOKUP(LEFT(VLOOKUP($A295,csapatok!$A:$NN,EP$320,FALSE),LEN(VLOOKUP($A295,csapatok!$A:$NN,EP$320,FALSE))-6),'csapat-ranglista'!$A:$FP,EP$321,FALSE)/8,VLOOKUP(VLOOKUP($A295,csapatok!$A:$NN,EP$320,FALSE),'csapat-ranglista'!$A:$FP,EP$321,FALSE)/4),0)</f>
        <v>0</v>
      </c>
      <c r="EQ295" s="223">
        <f>IFERROR(IF(RIGHT(VLOOKUP($A295,csapatok!$A:$NN,EQ$320,FALSE),5)="Csere",VLOOKUP(LEFT(VLOOKUP($A295,csapatok!$A:$NN,EQ$320,FALSE),LEN(VLOOKUP($A295,csapatok!$A:$NN,EQ$320,FALSE))-6),'csapat-ranglista'!$A:$FP,EQ$321,FALSE)/8,VLOOKUP(VLOOKUP($A295,csapatok!$A:$NN,EQ$320,FALSE),'csapat-ranglista'!$A:$FP,EQ$321,FALSE)/4),0)</f>
        <v>0</v>
      </c>
      <c r="ER295" s="223">
        <f>IFERROR(IF(RIGHT(VLOOKUP($A295,csapatok!$A:$NN,ER$320,FALSE),5)="Csere",VLOOKUP(LEFT(VLOOKUP($A295,csapatok!$A:$NN,ER$320,FALSE),LEN(VLOOKUP($A295,csapatok!$A:$NN,ER$320,FALSE))-6),'csapat-ranglista'!$A:$FP,ER$321,FALSE)/8,VLOOKUP(VLOOKUP($A295,csapatok!$A:$NN,ER$320,FALSE),'csapat-ranglista'!$A:$FP,ER$321,FALSE)/4),0)</f>
        <v>0</v>
      </c>
      <c r="ES295" s="223">
        <f>IFERROR(IF(RIGHT(VLOOKUP($A295,csapatok!$A:$NN,ES$320,FALSE),5)="Csere",VLOOKUP(LEFT(VLOOKUP($A295,csapatok!$A:$NN,ES$320,FALSE),LEN(VLOOKUP($A295,csapatok!$A:$NN,ES$320,FALSE))-6),'csapat-ranglista'!$A:$FP,ES$321,FALSE)/8,VLOOKUP(VLOOKUP($A295,csapatok!$A:$NN,ES$320,FALSE),'csapat-ranglista'!$A:$FP,ES$321,FALSE)/4),0)</f>
        <v>0</v>
      </c>
      <c r="ET295" s="223">
        <f>IFERROR(IF(RIGHT(VLOOKUP($A295,csapatok!$A:$NN,ET$320,FALSE),5)="Csere",VLOOKUP(LEFT(VLOOKUP($A295,csapatok!$A:$NN,ET$320,FALSE),LEN(VLOOKUP($A295,csapatok!$A:$NN,ET$320,FALSE))-6),'csapat-ranglista'!$A:$FP,ET$321,FALSE)/8,VLOOKUP(VLOOKUP($A295,csapatok!$A:$NN,ET$320,FALSE),'csapat-ranglista'!$A:$FP,ET$321,FALSE)/4),0)</f>
        <v>0</v>
      </c>
      <c r="EU295" s="223">
        <f>IFERROR(IF(RIGHT(VLOOKUP($A295,csapatok!$A:$NN,EU$320,FALSE),5)="Csere",VLOOKUP(LEFT(VLOOKUP($A295,csapatok!$A:$NN,EU$320,FALSE),LEN(VLOOKUP($A295,csapatok!$A:$NN,EU$320,FALSE))-6),'csapat-ranglista'!$A:$FP,EU$321,FALSE)/8,VLOOKUP(VLOOKUP($A295,csapatok!$A:$NN,EU$320,FALSE),'csapat-ranglista'!$A:$FP,EU$321,FALSE)/4),0)</f>
        <v>0</v>
      </c>
      <c r="EV295" s="223">
        <f>IFERROR(IF(RIGHT(VLOOKUP($A295,csapatok!$A:$NN,EV$320,FALSE),5)="Csere",VLOOKUP(LEFT(VLOOKUP($A295,csapatok!$A:$NN,EV$320,FALSE),LEN(VLOOKUP($A295,csapatok!$A:$NN,EV$320,FALSE))-6),'csapat-ranglista'!$A:$FP,EV$321,FALSE)/8,VLOOKUP(VLOOKUP($A295,csapatok!$A:$NN,EV$320,FALSE),'csapat-ranglista'!$A:$FP,EV$321,FALSE)/4),0)</f>
        <v>0</v>
      </c>
      <c r="EW295" s="223">
        <f>IFERROR(IF(RIGHT(VLOOKUP($A295,csapatok!$A:$NN,EW$320,FALSE),5)="Csere",VLOOKUP(LEFT(VLOOKUP($A295,csapatok!$A:$NN,EW$320,FALSE),LEN(VLOOKUP($A295,csapatok!$A:$NN,EW$320,FALSE))-6),'csapat-ranglista'!$A:$FP,EW$321,FALSE)/8,VLOOKUP(VLOOKUP($A295,csapatok!$A:$NN,EW$320,FALSE),'csapat-ranglista'!$A:$FP,EW$321,FALSE)/4),0)</f>
        <v>0</v>
      </c>
      <c r="EX295" s="223">
        <f>IFERROR(IF(RIGHT(VLOOKUP($A295,csapatok!$A:$NN,EX$320,FALSE),5)="Csere",VLOOKUP(LEFT(VLOOKUP($A295,csapatok!$A:$NN,EX$320,FALSE),LEN(VLOOKUP($A295,csapatok!$A:$NN,EX$320,FALSE))-6),'csapat-ranglista'!$A:$FP,EX$321,FALSE)/8,VLOOKUP(VLOOKUP($A295,csapatok!$A:$NN,EX$320,FALSE),'csapat-ranglista'!$A:$FP,EX$321,FALSE)/4),0)</f>
        <v>0</v>
      </c>
      <c r="EY295" s="223">
        <f>IFERROR(IF(RIGHT(VLOOKUP($A295,csapatok!$A:$NN,EY$320,FALSE),5)="Csere",VLOOKUP(LEFT(VLOOKUP($A295,csapatok!$A:$NN,EY$320,FALSE),LEN(VLOOKUP($A295,csapatok!$A:$NN,EY$320,FALSE))-6),'csapat-ranglista'!$A:$FP,EY$321,FALSE)/8,VLOOKUP(VLOOKUP($A295,csapatok!$A:$NN,EY$320,FALSE),'csapat-ranglista'!$A:$FP,EY$321,FALSE)/4),0)</f>
        <v>0</v>
      </c>
      <c r="EZ295" s="223">
        <f>IFERROR(IF(RIGHT(VLOOKUP($A295,csapatok!$A:$NN,EZ$320,FALSE),5)="Csere",VLOOKUP(LEFT(VLOOKUP($A295,csapatok!$A:$NN,EZ$320,FALSE),LEN(VLOOKUP($A295,csapatok!$A:$NN,EZ$320,FALSE))-6),'csapat-ranglista'!$A:$FP,EZ$321,FALSE)/8,VLOOKUP(VLOOKUP($A295,csapatok!$A:$NN,EZ$320,FALSE),'csapat-ranglista'!$A:$FP,EZ$321,FALSE)/4),0)</f>
        <v>0</v>
      </c>
      <c r="FA295" s="223">
        <f>IFERROR(IF(RIGHT(VLOOKUP($A295,csapatok!$A:$NN,FA$320,FALSE),5)="Csere",VLOOKUP(LEFT(VLOOKUP($A295,csapatok!$A:$NN,FA$320,FALSE),LEN(VLOOKUP($A295,csapatok!$A:$NN,FA$320,FALSE))-6),'csapat-ranglista'!$A:$FP,FA$321,FALSE)/8,VLOOKUP(VLOOKUP($A295,csapatok!$A:$NN,FA$320,FALSE),'csapat-ranglista'!$A:$FP,FA$321,FALSE)/4),0)</f>
        <v>0</v>
      </c>
      <c r="FB295" s="223">
        <f>IFERROR(IF(RIGHT(VLOOKUP($A295,csapatok!$A:$NN,FB$320,FALSE),5)="Csere",VLOOKUP(LEFT(VLOOKUP($A295,csapatok!$A:$NN,FB$320,FALSE),LEN(VLOOKUP($A295,csapatok!$A:$NN,FB$320,FALSE))-6),'csapat-ranglista'!$A:$FP,FB$321,FALSE)/8,VLOOKUP(VLOOKUP($A295,csapatok!$A:$NN,FB$320,FALSE),'csapat-ranglista'!$A:$FP,FB$321,FALSE)/4),0)</f>
        <v>0</v>
      </c>
      <c r="FC295" s="223">
        <f>IFERROR(IF(RIGHT(VLOOKUP($A295,csapatok!$A:$NN,FC$320,FALSE),5)="Csere",VLOOKUP(LEFT(VLOOKUP($A295,csapatok!$A:$NN,FC$320,FALSE),LEN(VLOOKUP($A295,csapatok!$A:$NN,FC$320,FALSE))-6),'csapat-ranglista'!$A:$FP,FC$321,FALSE)/8,VLOOKUP(VLOOKUP($A295,csapatok!$A:$NN,FC$320,FALSE),'csapat-ranglista'!$A:$FP,FC$321,FALSE)/4),0)</f>
        <v>0</v>
      </c>
      <c r="FD295" s="224">
        <f>versenyek!$QY$11*IFERROR(VLOOKUP(VLOOKUP($A295,versenyek!QX:QZ,3,FALSE),szabalyok!$A$16:$B$23,2,FALSE)/4,0)</f>
        <v>0</v>
      </c>
      <c r="FE295" s="224">
        <f>versenyek!$RB$11*IFERROR(VLOOKUP(VLOOKUP($A295,versenyek!RA:RC,3,FALSE),szabalyok!$A$16:$B$23,2,FALSE)/4,0)</f>
        <v>0</v>
      </c>
      <c r="FF295" s="223">
        <f>IFERROR(IF(RIGHT(VLOOKUP($A295,csapatok!$A:$NN,FF$320,FALSE),5)="Csere",VLOOKUP(LEFT(VLOOKUP($A295,csapatok!$A:$NN,FF$320,FALSE),LEN(VLOOKUP($A295,csapatok!$A:$NN,FF$320,FALSE))-6),'csapat-ranglista'!$A:$FP,FF$321,FALSE)/8,VLOOKUP(VLOOKUP($A295,csapatok!$A:$NN,FF$320,FALSE),'csapat-ranglista'!$A:$FP,FF$321,FALSE)/4),0)</f>
        <v>0</v>
      </c>
      <c r="FG295" s="223">
        <f>IFERROR(IF(RIGHT(VLOOKUP($A295,csapatok!$A:$NN,FG$320,FALSE),5)="Csere",VLOOKUP(LEFT(VLOOKUP($A295,csapatok!$A:$NN,FG$320,FALSE),LEN(VLOOKUP($A295,csapatok!$A:$NN,FG$320,FALSE))-6),'csapat-ranglista'!$A:$FP,FG$321,FALSE)/8,VLOOKUP(VLOOKUP($A295,csapatok!$A:$NN,FG$320,FALSE),'csapat-ranglista'!$A:$FP,FG$321,FALSE)/4),0)</f>
        <v>0</v>
      </c>
      <c r="FH295" s="223">
        <f>IFERROR(IF(RIGHT(VLOOKUP($A295,csapatok!$A:$NN,FH$320,FALSE),5)="Csere",VLOOKUP(LEFT(VLOOKUP($A295,csapatok!$A:$NN,FH$320,FALSE),LEN(VLOOKUP($A295,csapatok!$A:$NN,FH$320,FALSE))-6),'csapat-ranglista'!$A:$FP,FH$321,FALSE)/8,VLOOKUP(VLOOKUP($A295,csapatok!$A:$NN,FH$320,FALSE),'csapat-ranglista'!$A:$FP,FH$321,FALSE)/4),0)</f>
        <v>0</v>
      </c>
      <c r="FI295" s="223">
        <f>IFERROR(IF(RIGHT(VLOOKUP($A295,csapatok!$A:$NN,FI$320,FALSE),5)="Csere",VLOOKUP(LEFT(VLOOKUP($A295,csapatok!$A:$NN,FI$320,FALSE),LEN(VLOOKUP($A295,csapatok!$A:$NN,FI$320,FALSE))-6),'csapat-ranglista'!$A:$FP,FI$321,FALSE)/8,VLOOKUP(VLOOKUP($A295,csapatok!$A:$NN,FI$320,FALSE),'csapat-ranglista'!$A:$FP,FI$321,FALSE)/4),0)</f>
        <v>0</v>
      </c>
      <c r="FJ295" s="223">
        <f>IFERROR(IF(RIGHT(VLOOKUP($A295,csapatok!$A:$NN,FJ$320,FALSE),5)="Csere",VLOOKUP(LEFT(VLOOKUP($A295,csapatok!$A:$NN,FJ$320,FALSE),LEN(VLOOKUP($A295,csapatok!$A:$NN,FJ$320,FALSE))-6),'csapat-ranglista'!$A:$FP,FJ$321,FALSE)/8,VLOOKUP(VLOOKUP($A295,csapatok!$A:$NN,FJ$320,FALSE),'csapat-ranglista'!$A:$FP,FJ$321,FALSE)/4),0)</f>
        <v>0</v>
      </c>
      <c r="FK295" s="223">
        <f>IFERROR(IF(RIGHT(VLOOKUP($A295,csapatok!$A:$NN,FK$320,FALSE),5)="Csere",VLOOKUP(LEFT(VLOOKUP($A295,csapatok!$A:$NN,FK$320,FALSE),LEN(VLOOKUP($A295,csapatok!$A:$NN,FK$320,FALSE))-6),'csapat-ranglista'!$A:$FP,FK$321,FALSE)/8,VLOOKUP(VLOOKUP($A295,csapatok!$A:$NN,FK$320,FALSE),'csapat-ranglista'!$A:$FP,FK$321,FALSE)/4),0)</f>
        <v>0</v>
      </c>
      <c r="FL295" s="223">
        <f>IFERROR(IF(RIGHT(VLOOKUP($A295,csapatok!$A:$NN,FL$320,FALSE),5)="Csere",VLOOKUP(LEFT(VLOOKUP($A295,csapatok!$A:$NN,FL$320,FALSE),LEN(VLOOKUP($A295,csapatok!$A:$NN,FL$320,FALSE))-6),'csapat-ranglista'!$A:$FP,FL$321,FALSE)/8,VLOOKUP(VLOOKUP($A295,csapatok!$A:$NN,FL$320,FALSE),'csapat-ranglista'!$A:$FP,FL$321,FALSE)/4),0)</f>
        <v>0</v>
      </c>
      <c r="FM295" s="223">
        <f>IFERROR(IF(RIGHT(VLOOKUP($A295,csapatok!$A:$NN,FM$320,FALSE),5)="Csere",VLOOKUP(LEFT(VLOOKUP($A295,csapatok!$A:$NN,FM$320,FALSE),LEN(VLOOKUP($A295,csapatok!$A:$NN,FM$320,FALSE))-6),'csapat-ranglista'!$A:$FP,FM$321,FALSE)/8,VLOOKUP(VLOOKUP($A295,csapatok!$A:$NN,FM$320,FALSE),'csapat-ranglista'!$A:$FP,FM$321,FALSE)/4),0)</f>
        <v>0</v>
      </c>
      <c r="FN295" s="223">
        <f>IFERROR(IF(RIGHT(VLOOKUP($A295,csapatok!$A:$NN,FN$320,FALSE),5)="Csere",VLOOKUP(LEFT(VLOOKUP($A295,csapatok!$A:$NN,FN$320,FALSE),LEN(VLOOKUP($A295,csapatok!$A:$NN,FN$320,FALSE))-6),'csapat-ranglista'!$A:$FP,FN$321,FALSE)/8,VLOOKUP(VLOOKUP($A295,csapatok!$A:$NN,FN$320,FALSE),'csapat-ranglista'!$A:$FP,FN$321,FALSE)/4),0)</f>
        <v>0</v>
      </c>
      <c r="FO295" s="223">
        <f>IFERROR(IF(RIGHT(VLOOKUP($A295,csapatok!$A:$NN,FO$320,FALSE),5)="Csere",VLOOKUP(LEFT(VLOOKUP($A295,csapatok!$A:$NN,FO$320,FALSE),LEN(VLOOKUP($A295,csapatok!$A:$NN,FO$320,FALSE))-6),'csapat-ranglista'!$A:$FP,FO$321,FALSE)/8,VLOOKUP(VLOOKUP($A295,csapatok!$A:$NN,FO$320,FALSE),'csapat-ranglista'!$A:$FP,FO$321,FALSE)/4),0)</f>
        <v>0</v>
      </c>
      <c r="FP295" s="223">
        <f>IFERROR(IF(RIGHT(VLOOKUP($A295,csapatok!$A:$NN,FP$320,FALSE),5)="Csere",VLOOKUP(LEFT(VLOOKUP($A295,csapatok!$A:$NN,FP$320,FALSE),LEN(VLOOKUP($A295,csapatok!$A:$NN,FP$320,FALSE))-6),'csapat-ranglista'!$A:$FP,FP$321,FALSE)/8,VLOOKUP(VLOOKUP($A295,csapatok!$A:$NN,FP$320,FALSE),'csapat-ranglista'!$A:$FP,FP$321,FALSE)/4),0)</f>
        <v>0</v>
      </c>
      <c r="FQ295" s="223">
        <f>IFERROR(IF(RIGHT(VLOOKUP($A295,csapatok!$A:$NN,FQ$320,FALSE),5)="Csere",VLOOKUP(LEFT(VLOOKUP($A295,csapatok!$A:$NN,FQ$320,FALSE),LEN(VLOOKUP($A295,csapatok!$A:$NN,FQ$320,FALSE))-6),'csapat-ranglista'!$A:$FP,FQ$321,FALSE)/8,VLOOKUP(VLOOKUP($A295,csapatok!$A:$NN,FQ$320,FALSE),'csapat-ranglista'!$A:$FP,FQ$321,FALSE)/4),0)</f>
        <v>0</v>
      </c>
      <c r="FR295" s="223">
        <f>IFERROR(IF(RIGHT(VLOOKUP($A295,csapatok!$A:$NN,FR$320,FALSE),5)="Csere",VLOOKUP(LEFT(VLOOKUP($A295,csapatok!$A:$NN,FR$320,FALSE),LEN(VLOOKUP($A295,csapatok!$A:$NN,FR$320,FALSE))-6),'csapat-ranglista'!$A:$FP,FR$321,FALSE)/8,VLOOKUP(VLOOKUP($A295,csapatok!$A:$NN,FR$320,FALSE),'csapat-ranglista'!$A:$FP,FR$321,FALSE)/4),0)</f>
        <v>0</v>
      </c>
      <c r="FS295" s="223">
        <f>IFERROR(IF(RIGHT(VLOOKUP($A295,csapatok!$A:$NN,FS$320,FALSE),5)="Csere",VLOOKUP(LEFT(VLOOKUP($A295,csapatok!$A:$NN,FS$320,FALSE),LEN(VLOOKUP($A295,csapatok!$A:$NN,FS$320,FALSE))-6),'csapat-ranglista'!$A:$FP,FS$321,FALSE)/8,VLOOKUP(VLOOKUP($A295,csapatok!$A:$NN,FS$320,FALSE),'csapat-ranglista'!$A:$FP,FS$321,FALSE)/4),0)</f>
        <v>0</v>
      </c>
      <c r="FT295" s="223">
        <f>IFERROR(IF(RIGHT(VLOOKUP($A295,csapatok!$A:$NN,FT$320,FALSE),5)="Csere",VLOOKUP(LEFT(VLOOKUP($A295,csapatok!$A:$NN,FT$320,FALSE),LEN(VLOOKUP($A295,csapatok!$A:$NN,FT$320,FALSE))-6),'csapat-ranglista'!$A:$FP,FT$321,FALSE)/8,VLOOKUP(VLOOKUP($A295,csapatok!$A:$NN,FT$320,FALSE),'csapat-ranglista'!$A:$FP,FT$321,FALSE)/4),0)</f>
        <v>0</v>
      </c>
      <c r="FU295" s="223">
        <f>IFERROR(IF(RIGHT(VLOOKUP($A295,csapatok!$A:$NN,FU$320,FALSE),5)="Csere",VLOOKUP(LEFT(VLOOKUP($A295,csapatok!$A:$NN,FU$320,FALSE),LEN(VLOOKUP($A295,csapatok!$A:$NN,FU$320,FALSE))-6),'csapat-ranglista'!$A:$FP,FU$321,FALSE)/8,VLOOKUP(VLOOKUP($A295,csapatok!$A:$NN,FU$320,FALSE),'csapat-ranglista'!$A:$FP,FU$321,FALSE)/4),0)</f>
        <v>0</v>
      </c>
      <c r="FV295" s="223">
        <f>IFERROR(IF(RIGHT(VLOOKUP($A295,csapatok!$A:$NN,FV$320,FALSE),5)="Csere",VLOOKUP(LEFT(VLOOKUP($A295,csapatok!$A:$NN,FV$320,FALSE),LEN(VLOOKUP($A295,csapatok!$A:$NN,FV$320,FALSE))-6),'csapat-ranglista'!$A:$FP,FV$321,FALSE)/8,VLOOKUP(VLOOKUP($A295,csapatok!$A:$NN,FV$320,FALSE),'csapat-ranglista'!$A:$FP,FV$321,FALSE)/4),0)</f>
        <v>0</v>
      </c>
      <c r="FW295" s="223">
        <f>IFERROR(IF(RIGHT(VLOOKUP($A295,csapatok!$A:$NN,FW$320,FALSE),5)="Csere",VLOOKUP(LEFT(VLOOKUP($A295,csapatok!$A:$NN,FW$320,FALSE),LEN(VLOOKUP($A295,csapatok!$A:$NN,FW$320,FALSE))-6),'csapat-ranglista'!$A:$FP,FW$321,FALSE)/8,VLOOKUP(VLOOKUP($A295,csapatok!$A:$NN,FW$320,FALSE),'csapat-ranglista'!$A:$FP,FW$321,FALSE)/4),0)</f>
        <v>0</v>
      </c>
      <c r="FX295" s="223">
        <f>IFERROR(IF(RIGHT(VLOOKUP($A295,csapatok!$A:$NN,FX$320,FALSE),5)="Csere",VLOOKUP(LEFT(VLOOKUP($A295,csapatok!$A:$NN,FX$320,FALSE),LEN(VLOOKUP($A295,csapatok!$A:$NN,FX$320,FALSE))-6),'csapat-ranglista'!$A:$FP,FX$321,FALSE)/8,VLOOKUP(VLOOKUP($A295,csapatok!$A:$NN,FX$320,FALSE),'csapat-ranglista'!$A:$FP,FX$321,FALSE)/4),0)</f>
        <v>0</v>
      </c>
      <c r="FY295" s="223">
        <f>IFERROR(IF(RIGHT(VLOOKUP($A295,csapatok!$A:$NN,FY$320,FALSE),5)="Csere",VLOOKUP(LEFT(VLOOKUP($A295,csapatok!$A:$NN,FY$320,FALSE),LEN(VLOOKUP($A295,csapatok!$A:$NN,FY$320,FALSE))-6),'csapat-ranglista'!$A:$FP,FY$321,FALSE)/8,VLOOKUP(VLOOKUP($A295,csapatok!$A:$NN,FY$320,FALSE),'csapat-ranglista'!$A:$FP,FY$321,FALSE)/4),0)</f>
        <v>0</v>
      </c>
      <c r="FZ295" s="223">
        <f>IFERROR(IF(RIGHT(VLOOKUP($A295,csapatok!$A:$NN,FZ$320,FALSE),5)="Csere",VLOOKUP(LEFT(VLOOKUP($A295,csapatok!$A:$NN,FZ$320,FALSE),LEN(VLOOKUP($A295,csapatok!$A:$NN,FZ$320,FALSE))-6),'csapat-ranglista'!$A:$FP,FZ$321,FALSE)/8,VLOOKUP(VLOOKUP($A295,csapatok!$A:$NN,FZ$320,FALSE),'csapat-ranglista'!$A:$FP,FZ$321,FALSE)/4),0)</f>
        <v>0</v>
      </c>
      <c r="GA295" s="223">
        <f>IFERROR(IF(RIGHT(VLOOKUP($A295,csapatok!$A:$NN,GA$320,FALSE),5)="Csere",VLOOKUP(LEFT(VLOOKUP($A295,csapatok!$A:$NN,GA$320,FALSE),LEN(VLOOKUP($A295,csapatok!$A:$NN,GA$320,FALSE))-6),'csapat-ranglista'!$A:$FP,GA$321,FALSE)/8,VLOOKUP(VLOOKUP($A295,csapatok!$A:$NN,GA$320,FALSE),'csapat-ranglista'!$A:$FP,GA$321,FALSE)/4),0)</f>
        <v>0</v>
      </c>
      <c r="GB295" s="223">
        <f>IFERROR(IF(RIGHT(VLOOKUP($A295,csapatok!$A:$NN,GB$320,FALSE),5)="Csere",VLOOKUP(LEFT(VLOOKUP($A295,csapatok!$A:$NN,GB$320,FALSE),LEN(VLOOKUP($A295,csapatok!$A:$NN,GB$320,FALSE))-6),'csapat-ranglista'!$A:$FP,GB$321,FALSE)/8,VLOOKUP(VLOOKUP($A295,csapatok!$A:$NN,GB$320,FALSE),'csapat-ranglista'!$A:$FP,GB$321,FALSE)/4),0)</f>
        <v>0</v>
      </c>
      <c r="GC295" s="223">
        <f>IFERROR(IF(RIGHT(VLOOKUP($A295,csapatok!$A:$NN,GC$320,FALSE),5)="Csere",VLOOKUP(LEFT(VLOOKUP($A295,csapatok!$A:$NN,GC$320,FALSE),LEN(VLOOKUP($A295,csapatok!$A:$NN,GC$320,FALSE))-6),'csapat-ranglista'!$A:$FP,GC$321,FALSE)/8,VLOOKUP(VLOOKUP($A295,csapatok!$A:$NN,GC$320,FALSE),'csapat-ranglista'!$A:$FP,GC$321,FALSE)/4),0)</f>
        <v>0</v>
      </c>
      <c r="GD295" s="247">
        <f>SUM(EQ295:GC295)</f>
        <v>0</v>
      </c>
    </row>
    <row r="296" spans="1:186">
      <c r="A296" s="1" t="s">
        <v>1616</v>
      </c>
      <c r="B296" s="130"/>
      <c r="C296" s="131" t="str">
        <f>IF(B296=0,"",IF(B296&lt;$C$1,"felnőtt","ifi"))</f>
        <v/>
      </c>
      <c r="D296" s="32" t="s">
        <v>101</v>
      </c>
      <c r="E296" s="45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223"/>
      <c r="AU296" s="223"/>
      <c r="AV296" s="223"/>
      <c r="AW296" s="223"/>
      <c r="AX296" s="223"/>
      <c r="AY296" s="223"/>
      <c r="AZ296" s="223"/>
      <c r="BA296" s="223"/>
      <c r="BB296" s="223"/>
      <c r="BC296" s="224"/>
      <c r="BD296" s="224"/>
      <c r="BE296" s="223">
        <f>IFERROR(IF(RIGHT(VLOOKUP($A296,csapatok!$A:$NN,BE$320,FALSE),5)="Csere",VLOOKUP(LEFT(VLOOKUP($A296,csapatok!$A:$NN,BE$320,FALSE),LEN(VLOOKUP($A296,csapatok!$A:$NN,BE$320,FALSE))-6),'csapat-ranglista'!$A:$FP,BE$321,FALSE)/8,VLOOKUP(VLOOKUP($A296,csapatok!$A:$NN,BE$320,FALSE),'csapat-ranglista'!$A:$FP,BE$321,FALSE)/4),0)</f>
        <v>0</v>
      </c>
      <c r="BF296" s="223">
        <f>IFERROR(IF(RIGHT(VLOOKUP($A296,csapatok!$A:$NN,BF$320,FALSE),5)="Csere",VLOOKUP(LEFT(VLOOKUP($A296,csapatok!$A:$NN,BF$320,FALSE),LEN(VLOOKUP($A296,csapatok!$A:$NN,BF$320,FALSE))-6),'csapat-ranglista'!$A:$FP,BF$321,FALSE)/8,VLOOKUP(VLOOKUP($A296,csapatok!$A:$NN,BF$320,FALSE),'csapat-ranglista'!$A:$FP,BF$321,FALSE)/4),0)</f>
        <v>0</v>
      </c>
      <c r="BG296" s="223">
        <f>IFERROR(IF(RIGHT(VLOOKUP($A296,csapatok!$A:$NN,BG$320,FALSE),5)="Csere",VLOOKUP(LEFT(VLOOKUP($A296,csapatok!$A:$NN,BG$320,FALSE),LEN(VLOOKUP($A296,csapatok!$A:$NN,BG$320,FALSE))-6),'csapat-ranglista'!$A:$FP,BG$321,FALSE)/8,VLOOKUP(VLOOKUP($A296,csapatok!$A:$NN,BG$320,FALSE),'csapat-ranglista'!$A:$FP,BG$321,FALSE)/4),0)</f>
        <v>0</v>
      </c>
      <c r="BH296" s="223">
        <f>IFERROR(IF(RIGHT(VLOOKUP($A296,csapatok!$A:$NN,BH$320,FALSE),5)="Csere",VLOOKUP(LEFT(VLOOKUP($A296,csapatok!$A:$NN,BH$320,FALSE),LEN(VLOOKUP($A296,csapatok!$A:$NN,BH$320,FALSE))-6),'csapat-ranglista'!$A:$FP,BH$321,FALSE)/8,VLOOKUP(VLOOKUP($A296,csapatok!$A:$NN,BH$320,FALSE),'csapat-ranglista'!$A:$FP,BH$321,FALSE)/4),0)</f>
        <v>0</v>
      </c>
      <c r="BI296" s="223">
        <f>IFERROR(IF(RIGHT(VLOOKUP($A296,csapatok!$A:$NN,BI$320,FALSE),5)="Csere",VLOOKUP(LEFT(VLOOKUP($A296,csapatok!$A:$NN,BI$320,FALSE),LEN(VLOOKUP($A296,csapatok!$A:$NN,BI$320,FALSE))-6),'csapat-ranglista'!$A:$FP,BI$321,FALSE)/8,VLOOKUP(VLOOKUP($A296,csapatok!$A:$NN,BI$320,FALSE),'csapat-ranglista'!$A:$FP,BI$321,FALSE)/4),0)</f>
        <v>0</v>
      </c>
      <c r="BJ296" s="223">
        <f>IFERROR(IF(RIGHT(VLOOKUP($A296,csapatok!$A:$NN,BJ$320,FALSE),5)="Csere",VLOOKUP(LEFT(VLOOKUP($A296,csapatok!$A:$NN,BJ$320,FALSE),LEN(VLOOKUP($A296,csapatok!$A:$NN,BJ$320,FALSE))-6),'csapat-ranglista'!$A:$FP,BJ$321,FALSE)/8,VLOOKUP(VLOOKUP($A296,csapatok!$A:$NN,BJ$320,FALSE),'csapat-ranglista'!$A:$FP,BJ$321,FALSE)/4),0)</f>
        <v>0</v>
      </c>
      <c r="BK296" s="223">
        <f>IFERROR(IF(RIGHT(VLOOKUP($A296,csapatok!$A:$NN,BK$320,FALSE),5)="Csere",VLOOKUP(LEFT(VLOOKUP($A296,csapatok!$A:$NN,BK$320,FALSE),LEN(VLOOKUP($A296,csapatok!$A:$NN,BK$320,FALSE))-6),'csapat-ranglista'!$A:$FP,BK$321,FALSE)/8,VLOOKUP(VLOOKUP($A296,csapatok!$A:$NN,BK$320,FALSE),'csapat-ranglista'!$A:$FP,BK$321,FALSE)/4),0)</f>
        <v>0</v>
      </c>
      <c r="BL296" s="223">
        <f>IFERROR(IF(RIGHT(VLOOKUP($A296,csapatok!$A:$NN,BL$320,FALSE),5)="Csere",VLOOKUP(LEFT(VLOOKUP($A296,csapatok!$A:$NN,BL$320,FALSE),LEN(VLOOKUP($A296,csapatok!$A:$NN,BL$320,FALSE))-6),'csapat-ranglista'!$A:$FP,BL$321,FALSE)/8,VLOOKUP(VLOOKUP($A296,csapatok!$A:$NN,BL$320,FALSE),'csapat-ranglista'!$A:$FP,BL$321,FALSE)/4),0)</f>
        <v>0</v>
      </c>
      <c r="BM296" s="223">
        <f>IFERROR(IF(RIGHT(VLOOKUP($A296,csapatok!$A:$NN,BM$320,FALSE),5)="Csere",VLOOKUP(LEFT(VLOOKUP($A296,csapatok!$A:$NN,BM$320,FALSE),LEN(VLOOKUP($A296,csapatok!$A:$NN,BM$320,FALSE))-6),'csapat-ranglista'!$A:$FP,BM$321,FALSE)/8,VLOOKUP(VLOOKUP($A296,csapatok!$A:$NN,BM$320,FALSE),'csapat-ranglista'!$A:$FP,BM$321,FALSE)/4),0)</f>
        <v>0</v>
      </c>
      <c r="BN296" s="223">
        <f>IFERROR(IF(RIGHT(VLOOKUP($A296,csapatok!$A:$NN,BN$320,FALSE),5)="Csere",VLOOKUP(LEFT(VLOOKUP($A296,csapatok!$A:$NN,BN$320,FALSE),LEN(VLOOKUP($A296,csapatok!$A:$NN,BN$320,FALSE))-6),'csapat-ranglista'!$A:$FP,BN$321,FALSE)/8,VLOOKUP(VLOOKUP($A296,csapatok!$A:$NN,BN$320,FALSE),'csapat-ranglista'!$A:$FP,BN$321,FALSE)/4),0)</f>
        <v>0</v>
      </c>
      <c r="BO296" s="223">
        <f>IFERROR(IF(RIGHT(VLOOKUP($A296,csapatok!$A:$NN,BO$320,FALSE),5)="Csere",VLOOKUP(LEFT(VLOOKUP($A296,csapatok!$A:$NN,BO$320,FALSE),LEN(VLOOKUP($A296,csapatok!$A:$NN,BO$320,FALSE))-6),'csapat-ranglista'!$A:$FP,BO$321,FALSE)/8,VLOOKUP(VLOOKUP($A296,csapatok!$A:$NN,BO$320,FALSE),'csapat-ranglista'!$A:$FP,BO$321,FALSE)/4),0)</f>
        <v>0</v>
      </c>
      <c r="BP296" s="223">
        <f>IFERROR(IF(RIGHT(VLOOKUP($A296,csapatok!$A:$NN,BP$320,FALSE),5)="Csere",VLOOKUP(LEFT(VLOOKUP($A296,csapatok!$A:$NN,BP$320,FALSE),LEN(VLOOKUP($A296,csapatok!$A:$NN,BP$320,FALSE))-6),'csapat-ranglista'!$A:$FP,BP$321,FALSE)/8,VLOOKUP(VLOOKUP($A296,csapatok!$A:$NN,BP$320,FALSE),'csapat-ranglista'!$A:$FP,BP$321,FALSE)/4),0)</f>
        <v>0</v>
      </c>
      <c r="BQ296" s="223">
        <f>IFERROR(IF(RIGHT(VLOOKUP($A296,csapatok!$A:$NN,BQ$320,FALSE),5)="Csere",VLOOKUP(LEFT(VLOOKUP($A296,csapatok!$A:$NN,BQ$320,FALSE),LEN(VLOOKUP($A296,csapatok!$A:$NN,BQ$320,FALSE))-6),'csapat-ranglista'!$A:$FP,BQ$321,FALSE)/8,VLOOKUP(VLOOKUP($A296,csapatok!$A:$NN,BQ$320,FALSE),'csapat-ranglista'!$A:$FP,BQ$321,FALSE)/4),0)</f>
        <v>0</v>
      </c>
      <c r="BR296" s="223">
        <f>IFERROR(IF(RIGHT(VLOOKUP($A296,csapatok!$A:$NN,BR$320,FALSE),5)="Csere",VLOOKUP(LEFT(VLOOKUP($A296,csapatok!$A:$NN,BR$320,FALSE),LEN(VLOOKUP($A296,csapatok!$A:$NN,BR$320,FALSE))-6),'csapat-ranglista'!$A:$FP,BR$321,FALSE)/8,VLOOKUP(VLOOKUP($A296,csapatok!$A:$NN,BR$320,FALSE),'csapat-ranglista'!$A:$FP,BR$321,FALSE)/4),0)</f>
        <v>0</v>
      </c>
      <c r="BS296" s="223">
        <f>IFERROR(IF(RIGHT(VLOOKUP($A296,csapatok!$A:$NN,BS$320,FALSE),5)="Csere",VLOOKUP(LEFT(VLOOKUP($A296,csapatok!$A:$NN,BS$320,FALSE),LEN(VLOOKUP($A296,csapatok!$A:$NN,BS$320,FALSE))-6),'csapat-ranglista'!$A:$FP,BS$321,FALSE)/8,VLOOKUP(VLOOKUP($A296,csapatok!$A:$NN,BS$320,FALSE),'csapat-ranglista'!$A:$FP,BS$321,FALSE)/4),0)</f>
        <v>0</v>
      </c>
      <c r="BT296" s="223">
        <f>IFERROR(IF(RIGHT(VLOOKUP($A296,csapatok!$A:$NN,BT$320,FALSE),5)="Csere",VLOOKUP(LEFT(VLOOKUP($A296,csapatok!$A:$NN,BT$320,FALSE),LEN(VLOOKUP($A296,csapatok!$A:$NN,BT$320,FALSE))-6),'csapat-ranglista'!$A:$FP,BT$321,FALSE)/8,VLOOKUP(VLOOKUP($A296,csapatok!$A:$NN,BT$320,FALSE),'csapat-ranglista'!$A:$FP,BT$321,FALSE)/4),0)</f>
        <v>0</v>
      </c>
      <c r="BU296" s="223">
        <f>IFERROR(IF(RIGHT(VLOOKUP($A296,csapatok!$A:$NN,BU$320,FALSE),5)="Csere",VLOOKUP(LEFT(VLOOKUP($A296,csapatok!$A:$NN,BU$320,FALSE),LEN(VLOOKUP($A296,csapatok!$A:$NN,BU$320,FALSE))-6),'csapat-ranglista'!$A:$FP,BU$321,FALSE)/8,VLOOKUP(VLOOKUP($A296,csapatok!$A:$NN,BU$320,FALSE),'csapat-ranglista'!$A:$FP,BU$321,FALSE)/4),0)</f>
        <v>0</v>
      </c>
      <c r="BV296" s="223">
        <f>IFERROR(IF(RIGHT(VLOOKUP($A296,csapatok!$A:$NN,BV$320,FALSE),5)="Csere",VLOOKUP(LEFT(VLOOKUP($A296,csapatok!$A:$NN,BV$320,FALSE),LEN(VLOOKUP($A296,csapatok!$A:$NN,BV$320,FALSE))-6),'csapat-ranglista'!$A:$FP,BV$321,FALSE)/8,VLOOKUP(VLOOKUP($A296,csapatok!$A:$NN,BV$320,FALSE),'csapat-ranglista'!$A:$FP,BV$321,FALSE)/4),0)</f>
        <v>0</v>
      </c>
      <c r="BW296" s="223">
        <f>IFERROR(IF(RIGHT(VLOOKUP($A296,csapatok!$A:$NN,BW$320,FALSE),5)="Csere",VLOOKUP(LEFT(VLOOKUP($A296,csapatok!$A:$NN,BW$320,FALSE),LEN(VLOOKUP($A296,csapatok!$A:$NN,BW$320,FALSE))-6),'csapat-ranglista'!$A:$FP,BW$321,FALSE)/8,VLOOKUP(VLOOKUP($A296,csapatok!$A:$NN,BW$320,FALSE),'csapat-ranglista'!$A:$FP,BW$321,FALSE)/4),0)</f>
        <v>0</v>
      </c>
      <c r="BX296" s="223">
        <f>IFERROR(IF(RIGHT(VLOOKUP($A296,csapatok!$A:$NN,BX$320,FALSE),5)="Csere",VLOOKUP(LEFT(VLOOKUP($A296,csapatok!$A:$NN,BX$320,FALSE),LEN(VLOOKUP($A296,csapatok!$A:$NN,BX$320,FALSE))-6),'csapat-ranglista'!$A:$FP,BX$321,FALSE)/8,VLOOKUP(VLOOKUP($A296,csapatok!$A:$NN,BX$320,FALSE),'csapat-ranglista'!$A:$FP,BX$321,FALSE)/4),0)</f>
        <v>0</v>
      </c>
      <c r="BY296" s="223">
        <f>IFERROR(IF(RIGHT(VLOOKUP($A296,csapatok!$A:$NN,BY$320,FALSE),5)="Csere",VLOOKUP(LEFT(VLOOKUP($A296,csapatok!$A:$NN,BY$320,FALSE),LEN(VLOOKUP($A296,csapatok!$A:$NN,BY$320,FALSE))-6),'csapat-ranglista'!$A:$FP,BY$321,FALSE)/8,VLOOKUP(VLOOKUP($A296,csapatok!$A:$NN,BY$320,FALSE),'csapat-ranglista'!$A:$FP,BY$321,FALSE)/4),0)</f>
        <v>0</v>
      </c>
      <c r="BZ296" s="223">
        <f>IFERROR(IF(RIGHT(VLOOKUP($A296,csapatok!$A:$NN,BZ$320,FALSE),5)="Csere",VLOOKUP(LEFT(VLOOKUP($A296,csapatok!$A:$NN,BZ$320,FALSE),LEN(VLOOKUP($A296,csapatok!$A:$NN,BZ$320,FALSE))-6),'csapat-ranglista'!$A:$FP,BZ$321,FALSE)/8,VLOOKUP(VLOOKUP($A296,csapatok!$A:$NN,BZ$320,FALSE),'csapat-ranglista'!$A:$FP,BZ$321,FALSE)/4),0)</f>
        <v>0</v>
      </c>
      <c r="CA296" s="223">
        <f>IFERROR(IF(RIGHT(VLOOKUP($A296,csapatok!$A:$NN,CA$320,FALSE),5)="Csere",VLOOKUP(LEFT(VLOOKUP($A296,csapatok!$A:$NN,CA$320,FALSE),LEN(VLOOKUP($A296,csapatok!$A:$NN,CA$320,FALSE))-6),'csapat-ranglista'!$A:$FP,CA$321,FALSE)/8,VLOOKUP(VLOOKUP($A296,csapatok!$A:$NN,CA$320,FALSE),'csapat-ranglista'!$A:$FP,CA$321,FALSE)/4),0)</f>
        <v>0</v>
      </c>
      <c r="CB296" s="223">
        <f>IFERROR(IF(RIGHT(VLOOKUP($A296,csapatok!$A:$NN,CB$320,FALSE),5)="Csere",VLOOKUP(LEFT(VLOOKUP($A296,csapatok!$A:$NN,CB$320,FALSE),LEN(VLOOKUP($A296,csapatok!$A:$NN,CB$320,FALSE))-6),'csapat-ranglista'!$A:$FP,CB$321,FALSE)/8,VLOOKUP(VLOOKUP($A296,csapatok!$A:$NN,CB$320,FALSE),'csapat-ranglista'!$A:$FP,CB$321,FALSE)/4),0)</f>
        <v>0</v>
      </c>
      <c r="CC296" s="223">
        <f>IFERROR(IF(RIGHT(VLOOKUP($A296,csapatok!$A:$NN,CC$320,FALSE),5)="Csere",VLOOKUP(LEFT(VLOOKUP($A296,csapatok!$A:$NN,CC$320,FALSE),LEN(VLOOKUP($A296,csapatok!$A:$NN,CC$320,FALSE))-6),'csapat-ranglista'!$A:$FP,CC$321,FALSE)/8,VLOOKUP(VLOOKUP($A296,csapatok!$A:$NN,CC$320,FALSE),'csapat-ranglista'!$A:$FP,CC$321,FALSE)/4),0)</f>
        <v>0</v>
      </c>
      <c r="CD296" s="223">
        <f>IFERROR(IF(RIGHT(VLOOKUP($A296,csapatok!$A:$NN,CD$320,FALSE),5)="Csere",VLOOKUP(LEFT(VLOOKUP($A296,csapatok!$A:$NN,CD$320,FALSE),LEN(VLOOKUP($A296,csapatok!$A:$NN,CD$320,FALSE))-6),'csapat-ranglista'!$A:$FP,CD$321,FALSE)/8,VLOOKUP(VLOOKUP($A296,csapatok!$A:$NN,CD$320,FALSE),'csapat-ranglista'!$A:$FP,CD$321,FALSE)/4),0)</f>
        <v>0</v>
      </c>
      <c r="CE296" s="223">
        <f>IFERROR(IF(RIGHT(VLOOKUP($A296,csapatok!$A:$NN,CE$320,FALSE),5)="Csere",VLOOKUP(LEFT(VLOOKUP($A296,csapatok!$A:$NN,CE$320,FALSE),LEN(VLOOKUP($A296,csapatok!$A:$NN,CE$320,FALSE))-6),'csapat-ranglista'!$A:$FP,CE$321,FALSE)/8,VLOOKUP(VLOOKUP($A296,csapatok!$A:$NN,CE$320,FALSE),'csapat-ranglista'!$A:$FP,CE$321,FALSE)/4),0)</f>
        <v>0</v>
      </c>
      <c r="CF296" s="223">
        <f>IFERROR(IF(RIGHT(VLOOKUP($A296,csapatok!$A:$NN,CF$320,FALSE),5)="Csere",VLOOKUP(LEFT(VLOOKUP($A296,csapatok!$A:$NN,CF$320,FALSE),LEN(VLOOKUP($A296,csapatok!$A:$NN,CF$320,FALSE))-6),'csapat-ranglista'!$A:$FP,CF$321,FALSE)/8,VLOOKUP(VLOOKUP($A296,csapatok!$A:$NN,CF$320,FALSE),'csapat-ranglista'!$A:$FP,CF$321,FALSE)/4),0)</f>
        <v>0</v>
      </c>
      <c r="CG296" s="223">
        <f>IFERROR(IF(RIGHT(VLOOKUP($A296,csapatok!$A:$NN,CG$320,FALSE),5)="Csere",VLOOKUP(LEFT(VLOOKUP($A296,csapatok!$A:$NN,CG$320,FALSE),LEN(VLOOKUP($A296,csapatok!$A:$NN,CG$320,FALSE))-6),'csapat-ranglista'!$A:$FP,CG$321,FALSE)/8,VLOOKUP(VLOOKUP($A296,csapatok!$A:$NN,CG$320,FALSE),'csapat-ranglista'!$A:$FP,CG$321,FALSE)/4),0)</f>
        <v>0</v>
      </c>
      <c r="CH296" s="223">
        <f>IFERROR(IF(RIGHT(VLOOKUP($A296,csapatok!$A:$NN,CH$320,FALSE),5)="Csere",VLOOKUP(LEFT(VLOOKUP($A296,csapatok!$A:$NN,CH$320,FALSE),LEN(VLOOKUP($A296,csapatok!$A:$NN,CH$320,FALSE))-6),'csapat-ranglista'!$A:$FP,CH$321,FALSE)/8,VLOOKUP(VLOOKUP($A296,csapatok!$A:$NN,CH$320,FALSE),'csapat-ranglista'!$A:$FP,CH$321,FALSE)/4),0)</f>
        <v>0</v>
      </c>
      <c r="CI296" s="223">
        <f>IFERROR(IF(RIGHT(VLOOKUP($A296,csapatok!$A:$NN,CI$320,FALSE),5)="Csere",VLOOKUP(LEFT(VLOOKUP($A296,csapatok!$A:$NN,CI$320,FALSE),LEN(VLOOKUP($A296,csapatok!$A:$NN,CI$320,FALSE))-6),'csapat-ranglista'!$A:$FP,CI$321,FALSE)/8,VLOOKUP(VLOOKUP($A296,csapatok!$A:$NN,CI$320,FALSE),'csapat-ranglista'!$A:$FP,CI$321,FALSE)/4),0)</f>
        <v>0</v>
      </c>
      <c r="CJ296" s="224">
        <f>versenyek!$IQ$11*IFERROR(VLOOKUP(VLOOKUP($A296,versenyek!IP:IR,3,FALSE),szabalyok!$A$16:$B$23,2,FALSE)/4,0)</f>
        <v>0</v>
      </c>
      <c r="CK296" s="224">
        <f>versenyek!$IT$11*IFERROR(VLOOKUP(VLOOKUP($A296,versenyek!IS:IU,3,FALSE),szabalyok!$A$16:$B$23,2,FALSE)/4,0)</f>
        <v>0</v>
      </c>
      <c r="CL296" s="223">
        <f>IFERROR(IF(RIGHT(VLOOKUP($A296,csapatok!$A:$NN,CL$320,FALSE),5)="Csere",VLOOKUP(LEFT(VLOOKUP($A296,csapatok!$A:$NN,CL$320,FALSE),LEN(VLOOKUP($A296,csapatok!$A:$NN,CL$320,FALSE))-6),'csapat-ranglista'!$A:$FP,CL$321,FALSE)/8,VLOOKUP(VLOOKUP($A296,csapatok!$A:$NN,CL$320,FALSE),'csapat-ranglista'!$A:$FP,CL$321,FALSE)/4),0)</f>
        <v>0</v>
      </c>
      <c r="CM296" s="223">
        <f>IFERROR(IF(RIGHT(VLOOKUP($A296,csapatok!$A:$NN,CM$320,FALSE),5)="Csere",VLOOKUP(LEFT(VLOOKUP($A296,csapatok!$A:$NN,CM$320,FALSE),LEN(VLOOKUP($A296,csapatok!$A:$NN,CM$320,FALSE))-6),'csapat-ranglista'!$A:$FP,CM$321,FALSE)/8,VLOOKUP(VLOOKUP($A296,csapatok!$A:$NN,CM$320,FALSE),'csapat-ranglista'!$A:$FP,CM$321,FALSE)/4),0)</f>
        <v>0</v>
      </c>
      <c r="CN296" s="223">
        <f>IFERROR(IF(RIGHT(VLOOKUP($A296,csapatok!$A:$NN,CN$320,FALSE),5)="Csere",VLOOKUP(LEFT(VLOOKUP($A296,csapatok!$A:$NN,CN$320,FALSE),LEN(VLOOKUP($A296,csapatok!$A:$NN,CN$320,FALSE))-6),'csapat-ranglista'!$A:$FP,CN$321,FALSE)/8,VLOOKUP(VLOOKUP($A296,csapatok!$A:$NN,CN$320,FALSE),'csapat-ranglista'!$A:$FP,CN$321,FALSE)/4),0)</f>
        <v>0</v>
      </c>
      <c r="CO296" s="223">
        <f>IFERROR(IF(RIGHT(VLOOKUP($A296,csapatok!$A:$NN,CO$320,FALSE),5)="Csere",VLOOKUP(LEFT(VLOOKUP($A296,csapatok!$A:$NN,CO$320,FALSE),LEN(VLOOKUP($A296,csapatok!$A:$NN,CO$320,FALSE))-6),'csapat-ranglista'!$A:$FP,CO$321,FALSE)/8,VLOOKUP(VLOOKUP($A296,csapatok!$A:$NN,CO$320,FALSE),'csapat-ranglista'!$A:$FP,CO$321,FALSE)/4),0)</f>
        <v>0</v>
      </c>
      <c r="CP296" s="223">
        <f>IFERROR(IF(RIGHT(VLOOKUP($A296,csapatok!$A:$NN,CP$320,FALSE),5)="Csere",VLOOKUP(LEFT(VLOOKUP($A296,csapatok!$A:$NN,CP$320,FALSE),LEN(VLOOKUP($A296,csapatok!$A:$NN,CP$320,FALSE))-6),'csapat-ranglista'!$A:$FP,CP$321,FALSE)/8,VLOOKUP(VLOOKUP($A296,csapatok!$A:$NN,CP$320,FALSE),'csapat-ranglista'!$A:$FP,CP$321,FALSE)/4),0)</f>
        <v>0</v>
      </c>
      <c r="CQ296" s="223">
        <f>IFERROR(IF(RIGHT(VLOOKUP($A296,csapatok!$A:$NN,CQ$320,FALSE),5)="Csere",VLOOKUP(LEFT(VLOOKUP($A296,csapatok!$A:$NN,CQ$320,FALSE),LEN(VLOOKUP($A296,csapatok!$A:$NN,CQ$320,FALSE))-6),'csapat-ranglista'!$A:$FP,CQ$321,FALSE)/8,VLOOKUP(VLOOKUP($A296,csapatok!$A:$NN,CQ$320,FALSE),'csapat-ranglista'!$A:$FP,CQ$321,FALSE)/4),0)</f>
        <v>0</v>
      </c>
      <c r="CR296" s="223">
        <f>IFERROR(IF(RIGHT(VLOOKUP($A296,csapatok!$A:$NN,CR$320,FALSE),5)="Csere",VLOOKUP(LEFT(VLOOKUP($A296,csapatok!$A:$NN,CR$320,FALSE),LEN(VLOOKUP($A296,csapatok!$A:$NN,CR$320,FALSE))-6),'csapat-ranglista'!$A:$FP,CR$321,FALSE)/8,VLOOKUP(VLOOKUP($A296,csapatok!$A:$NN,CR$320,FALSE),'csapat-ranglista'!$A:$FP,CR$321,FALSE)/4),0)</f>
        <v>0</v>
      </c>
      <c r="CS296" s="223">
        <f>IFERROR(IF(RIGHT(VLOOKUP($A296,csapatok!$A:$NN,CS$320,FALSE),5)="Csere",VLOOKUP(LEFT(VLOOKUP($A296,csapatok!$A:$NN,CS$320,FALSE),LEN(VLOOKUP($A296,csapatok!$A:$NN,CS$320,FALSE))-6),'csapat-ranglista'!$A:$FP,CS$321,FALSE)/8,VLOOKUP(VLOOKUP($A296,csapatok!$A:$NN,CS$320,FALSE),'csapat-ranglista'!$A:$FP,CS$321,FALSE)/4),0)</f>
        <v>0</v>
      </c>
      <c r="CT296" s="223">
        <f>IFERROR(IF(RIGHT(VLOOKUP($A296,csapatok!$A:$NN,CT$320,FALSE),5)="Csere",VLOOKUP(LEFT(VLOOKUP($A296,csapatok!$A:$NN,CT$320,FALSE),LEN(VLOOKUP($A296,csapatok!$A:$NN,CT$320,FALSE))-6),'csapat-ranglista'!$A:$FP,CT$321,FALSE)/8,VLOOKUP(VLOOKUP($A296,csapatok!$A:$NN,CT$320,FALSE),'csapat-ranglista'!$A:$FP,CT$321,FALSE)/4),0)</f>
        <v>0</v>
      </c>
      <c r="CU296" s="223">
        <f>IFERROR(IF(RIGHT(VLOOKUP($A296,csapatok!$A:$NN,CU$320,FALSE),5)="Csere",VLOOKUP(LEFT(VLOOKUP($A296,csapatok!$A:$NN,CU$320,FALSE),LEN(VLOOKUP($A296,csapatok!$A:$NN,CU$320,FALSE))-6),'csapat-ranglista'!$A:$FP,CU$321,FALSE)/8,VLOOKUP(VLOOKUP($A296,csapatok!$A:$NN,CU$320,FALSE),'csapat-ranglista'!$A:$FP,CU$321,FALSE)/4),0)</f>
        <v>0</v>
      </c>
      <c r="CV296" s="223">
        <f>IFERROR(IF(RIGHT(VLOOKUP($A296,csapatok!$A:$NN,CV$320,FALSE),5)="Csere",VLOOKUP(LEFT(VLOOKUP($A296,csapatok!$A:$NN,CV$320,FALSE),LEN(VLOOKUP($A296,csapatok!$A:$NN,CV$320,FALSE))-6),'csapat-ranglista'!$A:$FP,CV$321,FALSE)/8,VLOOKUP(VLOOKUP($A296,csapatok!$A:$NN,CV$320,FALSE),'csapat-ranglista'!$A:$FP,CV$321,FALSE)/4),0)</f>
        <v>0</v>
      </c>
      <c r="CW296" s="223">
        <f>IFERROR(IF(RIGHT(VLOOKUP($A296,csapatok!$A:$NN,CW$320,FALSE),5)="Csere",VLOOKUP(LEFT(VLOOKUP($A296,csapatok!$A:$NN,CW$320,FALSE),LEN(VLOOKUP($A296,csapatok!$A:$NN,CW$320,FALSE))-6),'csapat-ranglista'!$A:$FP,CW$321,FALSE)/8,VLOOKUP(VLOOKUP($A296,csapatok!$A:$NN,CW$320,FALSE),'csapat-ranglista'!$A:$FP,CW$321,FALSE)/4),0)</f>
        <v>0</v>
      </c>
      <c r="CX296" s="223">
        <f>IFERROR(IF(RIGHT(VLOOKUP($A296,csapatok!$A:$NN,CX$320,FALSE),5)="Csere",VLOOKUP(LEFT(VLOOKUP($A296,csapatok!$A:$NN,CX$320,FALSE),LEN(VLOOKUP($A296,csapatok!$A:$NN,CX$320,FALSE))-6),'csapat-ranglista'!$A:$FP,CX$321,FALSE)/8,VLOOKUP(VLOOKUP($A296,csapatok!$A:$NN,CX$320,FALSE),'csapat-ranglista'!$A:$FP,CX$321,FALSE)/4),0)</f>
        <v>0</v>
      </c>
      <c r="CY296" s="223">
        <f>IFERROR(IF(RIGHT(VLOOKUP($A296,csapatok!$A:$NN,CY$320,FALSE),5)="Csere",VLOOKUP(LEFT(VLOOKUP($A296,csapatok!$A:$NN,CY$320,FALSE),LEN(VLOOKUP($A296,csapatok!$A:$NN,CY$320,FALSE))-6),'csapat-ranglista'!$A:$FP,CY$321,FALSE)/8,VLOOKUP(VLOOKUP($A296,csapatok!$A:$NN,CY$320,FALSE),'csapat-ranglista'!$A:$FP,CY$321,FALSE)/4),0)</f>
        <v>0</v>
      </c>
      <c r="CZ296" s="223">
        <f>IFERROR(IF(RIGHT(VLOOKUP($A296,csapatok!$A:$NN,CZ$320,FALSE),5)="Csere",VLOOKUP(LEFT(VLOOKUP($A296,csapatok!$A:$NN,CZ$320,FALSE),LEN(VLOOKUP($A296,csapatok!$A:$NN,CZ$320,FALSE))-6),'csapat-ranglista'!$A:$FP,CZ$321,FALSE)/8,VLOOKUP(VLOOKUP($A296,csapatok!$A:$NN,CZ$320,FALSE),'csapat-ranglista'!$A:$FP,CZ$321,FALSE)/4),0)</f>
        <v>0</v>
      </c>
      <c r="DA296" s="223">
        <f>IFERROR(IF(RIGHT(VLOOKUP($A296,csapatok!$A:$NN,DA$320,FALSE),5)="Csere",VLOOKUP(LEFT(VLOOKUP($A296,csapatok!$A:$NN,DA$320,FALSE),LEN(VLOOKUP($A296,csapatok!$A:$NN,DA$320,FALSE))-6),'csapat-ranglista'!$A:$FP,DA$321,FALSE)/8,VLOOKUP(VLOOKUP($A296,csapatok!$A:$NN,DA$320,FALSE),'csapat-ranglista'!$A:$FP,DA$321,FALSE)/4),0)</f>
        <v>0</v>
      </c>
      <c r="DB296" s="223">
        <f>IFERROR(IF(RIGHT(VLOOKUP($A296,csapatok!$A:$NN,DB$320,FALSE),5)="Csere",VLOOKUP(LEFT(VLOOKUP($A296,csapatok!$A:$NN,DB$320,FALSE),LEN(VLOOKUP($A296,csapatok!$A:$NN,DB$320,FALSE))-6),'csapat-ranglista'!$A:$FP,DB$321,FALSE)/8,VLOOKUP(VLOOKUP($A296,csapatok!$A:$NN,DB$320,FALSE),'csapat-ranglista'!$A:$FP,DB$321,FALSE)/4),0)</f>
        <v>0</v>
      </c>
      <c r="DC296" s="223">
        <f>IFERROR(IF(RIGHT(VLOOKUP($A296,csapatok!$A:$NN,DC$320,FALSE),5)="Csere",VLOOKUP(LEFT(VLOOKUP($A296,csapatok!$A:$NN,DC$320,FALSE),LEN(VLOOKUP($A296,csapatok!$A:$NN,DC$320,FALSE))-6),'csapat-ranglista'!$A:$FP,DC$321,FALSE)/8,VLOOKUP(VLOOKUP($A296,csapatok!$A:$NN,DC$320,FALSE),'csapat-ranglista'!$A:$FP,DC$321,FALSE)/4),0)</f>
        <v>0</v>
      </c>
      <c r="DD296" s="223">
        <f>IFERROR(IF(RIGHT(VLOOKUP($A296,csapatok!$A:$NN,DD$320,FALSE),5)="Csere",VLOOKUP(LEFT(VLOOKUP($A296,csapatok!$A:$NN,DD$320,FALSE),LEN(VLOOKUP($A296,csapatok!$A:$NN,DD$320,FALSE))-6),'csapat-ranglista'!$A:$FP,DD$321,FALSE)/8,VLOOKUP(VLOOKUP($A296,csapatok!$A:$NN,DD$320,FALSE),'csapat-ranglista'!$A:$FP,DD$321,FALSE)/4),0)</f>
        <v>0</v>
      </c>
      <c r="DE296" s="223">
        <f>IFERROR(IF(RIGHT(VLOOKUP($A296,csapatok!$A:$NN,DE$320,FALSE),5)="Csere",VLOOKUP(LEFT(VLOOKUP($A296,csapatok!$A:$NN,DE$320,FALSE),LEN(VLOOKUP($A296,csapatok!$A:$NN,DE$320,FALSE))-6),'csapat-ranglista'!$A:$FP,DE$321,FALSE)/8,VLOOKUP(VLOOKUP($A296,csapatok!$A:$NN,DE$320,FALSE),'csapat-ranglista'!$A:$FP,DE$321,FALSE)/4),0)</f>
        <v>0</v>
      </c>
      <c r="DF296" s="223">
        <f>IFERROR(IF(RIGHT(VLOOKUP($A296,csapatok!$A:$NN,DF$320,FALSE),5)="Csere",VLOOKUP(LEFT(VLOOKUP($A296,csapatok!$A:$NN,DF$320,FALSE),LEN(VLOOKUP($A296,csapatok!$A:$NN,DF$320,FALSE))-6),'csapat-ranglista'!$A:$FP,DF$321,FALSE)/8,VLOOKUP(VLOOKUP($A296,csapatok!$A:$NN,DF$320,FALSE),'csapat-ranglista'!$A:$FP,DF$321,FALSE)/4),0)</f>
        <v>0</v>
      </c>
      <c r="DG296" s="223">
        <f>IFERROR(IF(RIGHT(VLOOKUP($A296,csapatok!$A:$NN,DG$320,FALSE),5)="Csere",VLOOKUP(LEFT(VLOOKUP($A296,csapatok!$A:$NN,DG$320,FALSE),LEN(VLOOKUP($A296,csapatok!$A:$NN,DG$320,FALSE))-6),'csapat-ranglista'!$A:$FP,DG$321,FALSE)/8,VLOOKUP(VLOOKUP($A296,csapatok!$A:$NN,DG$320,FALSE),'csapat-ranglista'!$A:$FP,DG$321,FALSE)/4),0)</f>
        <v>0</v>
      </c>
      <c r="DH296" s="223">
        <f>IFERROR(IF(RIGHT(VLOOKUP($A296,csapatok!$A:$NN,DH$320,FALSE),5)="Csere",VLOOKUP(LEFT(VLOOKUP($A296,csapatok!$A:$NN,DH$320,FALSE),LEN(VLOOKUP($A296,csapatok!$A:$NN,DH$320,FALSE))-6),'csapat-ranglista'!$A:$FP,DH$321,FALSE)/8,VLOOKUP(VLOOKUP($A296,csapatok!$A:$NN,DH$320,FALSE),'csapat-ranglista'!$A:$FP,DH$321,FALSE)/4),0)</f>
        <v>0</v>
      </c>
      <c r="DI296" s="223">
        <f>IFERROR(IF(RIGHT(VLOOKUP($A296,csapatok!$A:$NN,DI$320,FALSE),5)="Csere",VLOOKUP(LEFT(VLOOKUP($A296,csapatok!$A:$NN,DI$320,FALSE),LEN(VLOOKUP($A296,csapatok!$A:$NN,DI$320,FALSE))-6),'csapat-ranglista'!$A:$FP,DI$321,FALSE)/8,VLOOKUP(VLOOKUP($A296,csapatok!$A:$NN,DI$320,FALSE),'csapat-ranglista'!$A:$FP,DI$321,FALSE)/4),0)</f>
        <v>0</v>
      </c>
      <c r="DJ296" s="223">
        <f>IFERROR(IF(RIGHT(VLOOKUP($A296,csapatok!$A:$NN,DJ$320,FALSE),5)="Csere",VLOOKUP(LEFT(VLOOKUP($A296,csapatok!$A:$NN,DJ$320,FALSE),LEN(VLOOKUP($A296,csapatok!$A:$NN,DJ$320,FALSE))-6),'csapat-ranglista'!$A:$FP,DJ$321,FALSE)/8,VLOOKUP(VLOOKUP($A296,csapatok!$A:$NN,DJ$320,FALSE),'csapat-ranglista'!$A:$FP,DJ$321,FALSE)/4),0)</f>
        <v>0</v>
      </c>
      <c r="DK296" s="223">
        <f>IFERROR(IF(RIGHT(VLOOKUP($A296,csapatok!$A:$NN,DK$320,FALSE),5)="Csere",VLOOKUP(LEFT(VLOOKUP($A296,csapatok!$A:$NN,DK$320,FALSE),LEN(VLOOKUP($A296,csapatok!$A:$NN,DK$320,FALSE))-6),'csapat-ranglista'!$A:$FP,DK$321,FALSE)/8,VLOOKUP(VLOOKUP($A296,csapatok!$A:$NN,DK$320,FALSE),'csapat-ranglista'!$A:$FP,DK$321,FALSE)/4),0)</f>
        <v>0</v>
      </c>
      <c r="DL296" s="223">
        <f>IFERROR(IF(RIGHT(VLOOKUP($A296,csapatok!$A:$NN,DL$320,FALSE),5)="Csere",VLOOKUP(LEFT(VLOOKUP($A296,csapatok!$A:$NN,DL$320,FALSE),LEN(VLOOKUP($A296,csapatok!$A:$NN,DL$320,FALSE))-6),'csapat-ranglista'!$A:$FP,DL$321,FALSE)/8,VLOOKUP(VLOOKUP($A296,csapatok!$A:$NN,DL$320,FALSE),'csapat-ranglista'!$A:$FP,DL$321,FALSE)/4),0)</f>
        <v>0</v>
      </c>
      <c r="DM296" s="223">
        <f>IFERROR(IF(RIGHT(VLOOKUP($A296,csapatok!$A:$NN,DM$320,FALSE),5)="Csere",VLOOKUP(LEFT(VLOOKUP($A296,csapatok!$A:$NN,DM$320,FALSE),LEN(VLOOKUP($A296,csapatok!$A:$NN,DM$320,FALSE))-6),'csapat-ranglista'!$A:$FP,DM$321,FALSE)/8,VLOOKUP(VLOOKUP($A296,csapatok!$A:$NN,DM$320,FALSE),'csapat-ranglista'!$A:$FP,DM$321,FALSE)/4),0)</f>
        <v>0</v>
      </c>
      <c r="DN296" s="223">
        <f>IFERROR(IF(RIGHT(VLOOKUP($A296,csapatok!$A:$NN,DN$320,FALSE),5)="Csere",VLOOKUP(LEFT(VLOOKUP($A296,csapatok!$A:$NN,DN$320,FALSE),LEN(VLOOKUP($A296,csapatok!$A:$NN,DN$320,FALSE))-6),'csapat-ranglista'!$A:$FP,DN$321,FALSE)/8,VLOOKUP(VLOOKUP($A296,csapatok!$A:$NN,DN$320,FALSE),'csapat-ranglista'!$A:$FP,DN$321,FALSE)/4),0)</f>
        <v>0</v>
      </c>
      <c r="DO296" s="224">
        <f>versenyek!$MF$11*IFERROR(VLOOKUP(VLOOKUP($A296,versenyek!ME:MG,3,FALSE),szabalyok!$A$16:$B$23,2,FALSE)/4,0)</f>
        <v>0</v>
      </c>
      <c r="DP296" s="224">
        <f>versenyek!$MI$11*IFERROR(VLOOKUP(VLOOKUP($A296,versenyek!MH:MJ,3,FALSE),szabalyok!$A$16:$B$23,2,FALSE)/4,0)</f>
        <v>0</v>
      </c>
      <c r="DQ296" s="223">
        <f>IFERROR(IF(RIGHT(VLOOKUP($A296,csapatok!$A:$NN,DQ$320,FALSE),5)="Csere",VLOOKUP(LEFT(VLOOKUP($A296,csapatok!$A:$NN,DQ$320,FALSE),LEN(VLOOKUP($A296,csapatok!$A:$NN,DQ$320,FALSE))-6),'csapat-ranglista'!$A:$FP,DQ$321,FALSE)/8,VLOOKUP(VLOOKUP($A296,csapatok!$A:$NN,DQ$320,FALSE),'csapat-ranglista'!$A:$FP,DQ$321,FALSE)/4),0)</f>
        <v>0</v>
      </c>
      <c r="DR296" s="223">
        <f>IFERROR(IF(RIGHT(VLOOKUP($A296,csapatok!$A:$NN,DR$320,FALSE),5)="Csere",VLOOKUP(LEFT(VLOOKUP($A296,csapatok!$A:$NN,DR$320,FALSE),LEN(VLOOKUP($A296,csapatok!$A:$NN,DR$320,FALSE))-6),'csapat-ranglista'!$A:$FP,DR$321,FALSE)/8,VLOOKUP(VLOOKUP($A296,csapatok!$A:$NN,DR$320,FALSE),'csapat-ranglista'!$A:$FP,DR$321,FALSE)/4),0)</f>
        <v>0</v>
      </c>
      <c r="DS296" s="223">
        <f>IFERROR(IF(RIGHT(VLOOKUP($A296,csapatok!$A:$NN,DS$320,FALSE),5)="Csere",VLOOKUP(LEFT(VLOOKUP($A296,csapatok!$A:$NN,DS$320,FALSE),LEN(VLOOKUP($A296,csapatok!$A:$NN,DS$320,FALSE))-6),'csapat-ranglista'!$A:$FP,DS$321,FALSE)/8,VLOOKUP(VLOOKUP($A296,csapatok!$A:$NN,DS$320,FALSE),'csapat-ranglista'!$A:$FP,DS$321,FALSE)/4),0)</f>
        <v>0</v>
      </c>
      <c r="DT296" s="223">
        <f>IFERROR(IF(RIGHT(VLOOKUP($A296,csapatok!$A:$NN,DT$320,FALSE),5)="Csere",VLOOKUP(LEFT(VLOOKUP($A296,csapatok!$A:$NN,DT$320,FALSE),LEN(VLOOKUP($A296,csapatok!$A:$NN,DT$320,FALSE))-6),'csapat-ranglista'!$A:$FP,DT$321,FALSE)/8,VLOOKUP(VLOOKUP($A296,csapatok!$A:$NN,DT$320,FALSE),'csapat-ranglista'!$A:$FP,DT$321,FALSE)/4),0)</f>
        <v>0</v>
      </c>
      <c r="DU296" s="223">
        <f>IFERROR(IF(RIGHT(VLOOKUP($A296,csapatok!$A:$NN,DU$320,FALSE),5)="Csere",VLOOKUP(LEFT(VLOOKUP($A296,csapatok!$A:$NN,DU$320,FALSE),LEN(VLOOKUP($A296,csapatok!$A:$NN,DU$320,FALSE))-6),'csapat-ranglista'!$A:$FP,DU$321,FALSE)/8,VLOOKUP(VLOOKUP($A296,csapatok!$A:$NN,DU$320,FALSE),'csapat-ranglista'!$A:$FP,DU$321,FALSE)/4),0)</f>
        <v>0</v>
      </c>
      <c r="DV296" s="223">
        <f>IFERROR(IF(RIGHT(VLOOKUP($A296,csapatok!$A:$NN,DV$320,FALSE),5)="Csere",VLOOKUP(LEFT(VLOOKUP($A296,csapatok!$A:$NN,DV$320,FALSE),LEN(VLOOKUP($A296,csapatok!$A:$NN,DV$320,FALSE))-6),'csapat-ranglista'!$A:$FP,DV$321,FALSE)/8,VLOOKUP(VLOOKUP($A296,csapatok!$A:$NN,DV$320,FALSE),'csapat-ranglista'!$A:$FP,DV$321,FALSE)/4),0)</f>
        <v>0</v>
      </c>
      <c r="DW296" s="223">
        <f>IFERROR(IF(RIGHT(VLOOKUP($A296,csapatok!$A:$NN,DW$320,FALSE),5)="Csere",VLOOKUP(LEFT(VLOOKUP($A296,csapatok!$A:$NN,DW$320,FALSE),LEN(VLOOKUP($A296,csapatok!$A:$NN,DW$320,FALSE))-6),'csapat-ranglista'!$A:$FP,DW$321,FALSE)/8,VLOOKUP(VLOOKUP($A296,csapatok!$A:$NN,DW$320,FALSE),'csapat-ranglista'!$A:$FP,DW$321,FALSE)/4),0)</f>
        <v>0</v>
      </c>
      <c r="DX296" s="223">
        <f>IFERROR(IF(RIGHT(VLOOKUP($A296,csapatok!$A:$NN,DX$320,FALSE),5)="Csere",VLOOKUP(LEFT(VLOOKUP($A296,csapatok!$A:$NN,DX$320,FALSE),LEN(VLOOKUP($A296,csapatok!$A:$NN,DX$320,FALSE))-6),'csapat-ranglista'!$A:$FP,DX$321,FALSE)/8,VLOOKUP(VLOOKUP($A296,csapatok!$A:$NN,DX$320,FALSE),'csapat-ranglista'!$A:$FP,DX$321,FALSE)/4),0)</f>
        <v>0</v>
      </c>
      <c r="DY296" s="223">
        <f>IFERROR(IF(RIGHT(VLOOKUP($A296,csapatok!$A:$NN,DY$320,FALSE),5)="Csere",VLOOKUP(LEFT(VLOOKUP($A296,csapatok!$A:$NN,DY$320,FALSE),LEN(VLOOKUP($A296,csapatok!$A:$NN,DY$320,FALSE))-6),'csapat-ranglista'!$A:$FP,DY$321,FALSE)/8,VLOOKUP(VLOOKUP($A296,csapatok!$A:$NN,DY$320,FALSE),'csapat-ranglista'!$A:$FP,DY$321,FALSE)/4),0)</f>
        <v>0</v>
      </c>
      <c r="DZ296" s="223">
        <f>IFERROR(IF(RIGHT(VLOOKUP($A296,csapatok!$A:$NN,DZ$320,FALSE),5)="Csere",VLOOKUP(LEFT(VLOOKUP($A296,csapatok!$A:$NN,DZ$320,FALSE),LEN(VLOOKUP($A296,csapatok!$A:$NN,DZ$320,FALSE))-6),'csapat-ranglista'!$A:$FP,DZ$321,FALSE)/8,VLOOKUP(VLOOKUP($A296,csapatok!$A:$NN,DZ$320,FALSE),'csapat-ranglista'!$A:$FP,DZ$321,FALSE)/4),0)</f>
        <v>0</v>
      </c>
      <c r="EA296" s="223">
        <f>IFERROR(IF(RIGHT(VLOOKUP($A296,csapatok!$A:$NN,EA$320,FALSE),5)="Csere",VLOOKUP(LEFT(VLOOKUP($A296,csapatok!$A:$NN,EA$320,FALSE),LEN(VLOOKUP($A296,csapatok!$A:$NN,EA$320,FALSE))-6),'csapat-ranglista'!$A:$FP,EA$321,FALSE)/8,VLOOKUP(VLOOKUP($A296,csapatok!$A:$NN,EA$320,FALSE),'csapat-ranglista'!$A:$FP,EA$321,FALSE)/4),0)</f>
        <v>0</v>
      </c>
      <c r="EB296" s="223">
        <f>IFERROR(IF(RIGHT(VLOOKUP($A296,csapatok!$A:$NN,EB$320,FALSE),5)="Csere",VLOOKUP(LEFT(VLOOKUP($A296,csapatok!$A:$NN,EB$320,FALSE),LEN(VLOOKUP($A296,csapatok!$A:$NN,EB$320,FALSE))-6),'csapat-ranglista'!$A:$FP,EB$321,FALSE)/8,VLOOKUP(VLOOKUP($A296,csapatok!$A:$NN,EB$320,FALSE),'csapat-ranglista'!$A:$FP,EB$321,FALSE)/4),0)</f>
        <v>0</v>
      </c>
      <c r="EC296" s="223">
        <f>IFERROR(IF(RIGHT(VLOOKUP($A296,csapatok!$A:$NN,EC$320,FALSE),5)="Csere",VLOOKUP(LEFT(VLOOKUP($A296,csapatok!$A:$NN,EC$320,FALSE),LEN(VLOOKUP($A296,csapatok!$A:$NN,EC$320,FALSE))-6),'csapat-ranglista'!$A:$FP,EC$321,FALSE)/8,VLOOKUP(VLOOKUP($A296,csapatok!$A:$NN,EC$320,FALSE),'csapat-ranglista'!$A:$FP,EC$321,FALSE)/4),0)</f>
        <v>0</v>
      </c>
      <c r="ED296" s="223">
        <f>IFERROR(IF(RIGHT(VLOOKUP($A296,csapatok!$A:$NN,ED$320,FALSE),5)="Csere",VLOOKUP(LEFT(VLOOKUP($A296,csapatok!$A:$NN,ED$320,FALSE),LEN(VLOOKUP($A296,csapatok!$A:$NN,ED$320,FALSE))-6),'csapat-ranglista'!$A:$FP,ED$321,FALSE)/8,VLOOKUP(VLOOKUP($A296,csapatok!$A:$NN,ED$320,FALSE),'csapat-ranglista'!$A:$FP,ED$321,FALSE)/4),0)</f>
        <v>0</v>
      </c>
      <c r="EE296" s="223">
        <f>IFERROR(IF(RIGHT(VLOOKUP($A296,csapatok!$A:$NN,EE$320,FALSE),5)="Csere",VLOOKUP(LEFT(VLOOKUP($A296,csapatok!$A:$NN,EE$320,FALSE),LEN(VLOOKUP($A296,csapatok!$A:$NN,EE$320,FALSE))-6),'csapat-ranglista'!$A:$FP,EE$321,FALSE)/8,VLOOKUP(VLOOKUP($A296,csapatok!$A:$NN,EE$320,FALSE),'csapat-ranglista'!$A:$FP,EE$321,FALSE)/4),0)</f>
        <v>0</v>
      </c>
      <c r="EF296" s="223">
        <f>IFERROR(IF(RIGHT(VLOOKUP($A296,csapatok!$A:$NN,EF$320,FALSE),5)="Csere",VLOOKUP(LEFT(VLOOKUP($A296,csapatok!$A:$NN,EF$320,FALSE),LEN(VLOOKUP($A296,csapatok!$A:$NN,EF$320,FALSE))-6),'csapat-ranglista'!$A:$FP,EF$321,FALSE)/8,VLOOKUP(VLOOKUP($A296,csapatok!$A:$NN,EF$320,FALSE),'csapat-ranglista'!$A:$FP,EF$321,FALSE)/4),0)</f>
        <v>0</v>
      </c>
      <c r="EG296" s="223">
        <f>IFERROR(IF(RIGHT(VLOOKUP($A296,csapatok!$A:$NN,EG$320,FALSE),5)="Csere",VLOOKUP(LEFT(VLOOKUP($A296,csapatok!$A:$NN,EG$320,FALSE),LEN(VLOOKUP($A296,csapatok!$A:$NN,EG$320,FALSE))-6),'csapat-ranglista'!$A:$FP,EG$321,FALSE)/8,VLOOKUP(VLOOKUP($A296,csapatok!$A:$NN,EG$320,FALSE),'csapat-ranglista'!$A:$FP,EG$321,FALSE)/4),0)</f>
        <v>0</v>
      </c>
      <c r="EH296" s="223">
        <f>IFERROR(IF(RIGHT(VLOOKUP($A296,csapatok!$A:$NN,EH$320,FALSE),5)="Csere",VLOOKUP(LEFT(VLOOKUP($A296,csapatok!$A:$NN,EH$320,FALSE),LEN(VLOOKUP($A296,csapatok!$A:$NN,EH$320,FALSE))-6),'csapat-ranglista'!$A:$FP,EH$321,FALSE)/8,VLOOKUP(VLOOKUP($A296,csapatok!$A:$NN,EH$320,FALSE),'csapat-ranglista'!$A:$FP,EH$321,FALSE)/4),0)</f>
        <v>0</v>
      </c>
      <c r="EI296" s="223">
        <f>IFERROR(IF(RIGHT(VLOOKUP($A296,csapatok!$A:$NN,EI$320,FALSE),5)="Csere",VLOOKUP(LEFT(VLOOKUP($A296,csapatok!$A:$NN,EI$320,FALSE),LEN(VLOOKUP($A296,csapatok!$A:$NN,EI$320,FALSE))-6),'csapat-ranglista'!$A:$FP,EI$321,FALSE)/8,VLOOKUP(VLOOKUP($A296,csapatok!$A:$NN,EI$320,FALSE),'csapat-ranglista'!$A:$FP,EI$321,FALSE)/4),0)</f>
        <v>0</v>
      </c>
      <c r="EJ296" s="223">
        <f>IFERROR(IF(RIGHT(VLOOKUP($A296,csapatok!$A:$NN,EJ$320,FALSE),5)="Csere",VLOOKUP(LEFT(VLOOKUP($A296,csapatok!$A:$NN,EJ$320,FALSE),LEN(VLOOKUP($A296,csapatok!$A:$NN,EJ$320,FALSE))-6),'csapat-ranglista'!$A:$FP,EJ$321,FALSE)/8,VLOOKUP(VLOOKUP($A296,csapatok!$A:$NN,EJ$320,FALSE),'csapat-ranglista'!$A:$FP,EJ$321,FALSE)/4),0)</f>
        <v>0</v>
      </c>
      <c r="EK296" s="223">
        <f>IFERROR(IF(RIGHT(VLOOKUP($A296,csapatok!$A:$NN,EK$320,FALSE),5)="Csere",VLOOKUP(LEFT(VLOOKUP($A296,csapatok!$A:$NN,EK$320,FALSE),LEN(VLOOKUP($A296,csapatok!$A:$NN,EK$320,FALSE))-6),'csapat-ranglista'!$A:$FP,EK$321,FALSE)/8,VLOOKUP(VLOOKUP($A296,csapatok!$A:$NN,EK$320,FALSE),'csapat-ranglista'!$A:$FP,EK$321,FALSE)/4),0)</f>
        <v>0</v>
      </c>
      <c r="EL296" s="223">
        <f>IFERROR(IF(RIGHT(VLOOKUP($A296,csapatok!$A:$NN,EL$320,FALSE),5)="Csere",VLOOKUP(LEFT(VLOOKUP($A296,csapatok!$A:$NN,EL$320,FALSE),LEN(VLOOKUP($A296,csapatok!$A:$NN,EL$320,FALSE))-6),'csapat-ranglista'!$A:$FP,EL$321,FALSE)/8,VLOOKUP(VLOOKUP($A296,csapatok!$A:$NN,EL$320,FALSE),'csapat-ranglista'!$A:$FP,EL$321,FALSE)/4),0)</f>
        <v>0</v>
      </c>
      <c r="EM296" s="223">
        <f>IFERROR(IF(RIGHT(VLOOKUP($A296,csapatok!$A:$NN,EM$320,FALSE),5)="Csere",VLOOKUP(LEFT(VLOOKUP($A296,csapatok!$A:$NN,EM$320,FALSE),LEN(VLOOKUP($A296,csapatok!$A:$NN,EM$320,FALSE))-6),'csapat-ranglista'!$A:$FP,EM$321,FALSE)/8,VLOOKUP(VLOOKUP($A296,csapatok!$A:$NN,EM$320,FALSE),'csapat-ranglista'!$A:$FP,EM$321,FALSE)/4),0)</f>
        <v>0</v>
      </c>
      <c r="EN296" s="223">
        <f>IFERROR(IF(RIGHT(VLOOKUP($A296,csapatok!$A:$NN,EN$320,FALSE),5)="Csere",VLOOKUP(LEFT(VLOOKUP($A296,csapatok!$A:$NN,EN$320,FALSE),LEN(VLOOKUP($A296,csapatok!$A:$NN,EN$320,FALSE))-6),'csapat-ranglista'!$A:$FP,EN$321,FALSE)/8,VLOOKUP(VLOOKUP($A296,csapatok!$A:$NN,EN$320,FALSE),'csapat-ranglista'!$A:$FP,EN$321,FALSE)/4),0)</f>
        <v>0</v>
      </c>
      <c r="EO296" s="223">
        <f>IFERROR(IF(RIGHT(VLOOKUP($A296,csapatok!$A:$NN,EO$320,FALSE),5)="Csere",VLOOKUP(LEFT(VLOOKUP($A296,csapatok!$A:$NN,EO$320,FALSE),LEN(VLOOKUP($A296,csapatok!$A:$NN,EO$320,FALSE))-6),'csapat-ranglista'!$A:$FP,EO$321,FALSE)/8,VLOOKUP(VLOOKUP($A296,csapatok!$A:$NN,EO$320,FALSE),'csapat-ranglista'!$A:$FP,EO$321,FALSE)/4),0)</f>
        <v>0</v>
      </c>
      <c r="EP296" s="223">
        <f>IFERROR(IF(RIGHT(VLOOKUP($A296,csapatok!$A:$NN,EP$320,FALSE),5)="Csere",VLOOKUP(LEFT(VLOOKUP($A296,csapatok!$A:$NN,EP$320,FALSE),LEN(VLOOKUP($A296,csapatok!$A:$NN,EP$320,FALSE))-6),'csapat-ranglista'!$A:$FP,EP$321,FALSE)/8,VLOOKUP(VLOOKUP($A296,csapatok!$A:$NN,EP$320,FALSE),'csapat-ranglista'!$A:$FP,EP$321,FALSE)/4),0)</f>
        <v>0</v>
      </c>
      <c r="EQ296" s="223">
        <f>IFERROR(IF(RIGHT(VLOOKUP($A296,csapatok!$A:$NN,EQ$320,FALSE),5)="Csere",VLOOKUP(LEFT(VLOOKUP($A296,csapatok!$A:$NN,EQ$320,FALSE),LEN(VLOOKUP($A296,csapatok!$A:$NN,EQ$320,FALSE))-6),'csapat-ranglista'!$A:$FP,EQ$321,FALSE)/8,VLOOKUP(VLOOKUP($A296,csapatok!$A:$NN,EQ$320,FALSE),'csapat-ranglista'!$A:$FP,EQ$321,FALSE)/4),0)</f>
        <v>0</v>
      </c>
      <c r="ER296" s="223">
        <f>IFERROR(IF(RIGHT(VLOOKUP($A296,csapatok!$A:$NN,ER$320,FALSE),5)="Csere",VLOOKUP(LEFT(VLOOKUP($A296,csapatok!$A:$NN,ER$320,FALSE),LEN(VLOOKUP($A296,csapatok!$A:$NN,ER$320,FALSE))-6),'csapat-ranglista'!$A:$FP,ER$321,FALSE)/8,VLOOKUP(VLOOKUP($A296,csapatok!$A:$NN,ER$320,FALSE),'csapat-ranglista'!$A:$FP,ER$321,FALSE)/4),0)</f>
        <v>0</v>
      </c>
      <c r="ES296" s="223">
        <f>IFERROR(IF(RIGHT(VLOOKUP($A296,csapatok!$A:$NN,ES$320,FALSE),5)="Csere",VLOOKUP(LEFT(VLOOKUP($A296,csapatok!$A:$NN,ES$320,FALSE),LEN(VLOOKUP($A296,csapatok!$A:$NN,ES$320,FALSE))-6),'csapat-ranglista'!$A:$FP,ES$321,FALSE)/8,VLOOKUP(VLOOKUP($A296,csapatok!$A:$NN,ES$320,FALSE),'csapat-ranglista'!$A:$FP,ES$321,FALSE)/4),0)</f>
        <v>0</v>
      </c>
      <c r="ET296" s="223">
        <f>IFERROR(IF(RIGHT(VLOOKUP($A296,csapatok!$A:$NN,ET$320,FALSE),5)="Csere",VLOOKUP(LEFT(VLOOKUP($A296,csapatok!$A:$NN,ET$320,FALSE),LEN(VLOOKUP($A296,csapatok!$A:$NN,ET$320,FALSE))-6),'csapat-ranglista'!$A:$FP,ET$321,FALSE)/8,VLOOKUP(VLOOKUP($A296,csapatok!$A:$NN,ET$320,FALSE),'csapat-ranglista'!$A:$FP,ET$321,FALSE)/4),0)</f>
        <v>0</v>
      </c>
      <c r="EU296" s="223">
        <f>IFERROR(IF(RIGHT(VLOOKUP($A296,csapatok!$A:$NN,EU$320,FALSE),5)="Csere",VLOOKUP(LEFT(VLOOKUP($A296,csapatok!$A:$NN,EU$320,FALSE),LEN(VLOOKUP($A296,csapatok!$A:$NN,EU$320,FALSE))-6),'csapat-ranglista'!$A:$FP,EU$321,FALSE)/8,VLOOKUP(VLOOKUP($A296,csapatok!$A:$NN,EU$320,FALSE),'csapat-ranglista'!$A:$FP,EU$321,FALSE)/4),0)</f>
        <v>0</v>
      </c>
      <c r="EV296" s="223">
        <f>IFERROR(IF(RIGHT(VLOOKUP($A296,csapatok!$A:$NN,EV$320,FALSE),5)="Csere",VLOOKUP(LEFT(VLOOKUP($A296,csapatok!$A:$NN,EV$320,FALSE),LEN(VLOOKUP($A296,csapatok!$A:$NN,EV$320,FALSE))-6),'csapat-ranglista'!$A:$FP,EV$321,FALSE)/8,VLOOKUP(VLOOKUP($A296,csapatok!$A:$NN,EV$320,FALSE),'csapat-ranglista'!$A:$FP,EV$321,FALSE)/4),0)</f>
        <v>0</v>
      </c>
      <c r="EW296" s="223">
        <f>IFERROR(IF(RIGHT(VLOOKUP($A296,csapatok!$A:$NN,EW$320,FALSE),5)="Csere",VLOOKUP(LEFT(VLOOKUP($A296,csapatok!$A:$NN,EW$320,FALSE),LEN(VLOOKUP($A296,csapatok!$A:$NN,EW$320,FALSE))-6),'csapat-ranglista'!$A:$FP,EW$321,FALSE)/8,VLOOKUP(VLOOKUP($A296,csapatok!$A:$NN,EW$320,FALSE),'csapat-ranglista'!$A:$FP,EW$321,FALSE)/4),0)</f>
        <v>0</v>
      </c>
      <c r="EX296" s="223">
        <f>IFERROR(IF(RIGHT(VLOOKUP($A296,csapatok!$A:$NN,EX$320,FALSE),5)="Csere",VLOOKUP(LEFT(VLOOKUP($A296,csapatok!$A:$NN,EX$320,FALSE),LEN(VLOOKUP($A296,csapatok!$A:$NN,EX$320,FALSE))-6),'csapat-ranglista'!$A:$FP,EX$321,FALSE)/8,VLOOKUP(VLOOKUP($A296,csapatok!$A:$NN,EX$320,FALSE),'csapat-ranglista'!$A:$FP,EX$321,FALSE)/4),0)</f>
        <v>0</v>
      </c>
      <c r="EY296" s="223">
        <f>IFERROR(IF(RIGHT(VLOOKUP($A296,csapatok!$A:$NN,EY$320,FALSE),5)="Csere",VLOOKUP(LEFT(VLOOKUP($A296,csapatok!$A:$NN,EY$320,FALSE),LEN(VLOOKUP($A296,csapatok!$A:$NN,EY$320,FALSE))-6),'csapat-ranglista'!$A:$FP,EY$321,FALSE)/8,VLOOKUP(VLOOKUP($A296,csapatok!$A:$NN,EY$320,FALSE),'csapat-ranglista'!$A:$FP,EY$321,FALSE)/4),0)</f>
        <v>0</v>
      </c>
      <c r="EZ296" s="223">
        <f>IFERROR(IF(RIGHT(VLOOKUP($A296,csapatok!$A:$NN,EZ$320,FALSE),5)="Csere",VLOOKUP(LEFT(VLOOKUP($A296,csapatok!$A:$NN,EZ$320,FALSE),LEN(VLOOKUP($A296,csapatok!$A:$NN,EZ$320,FALSE))-6),'csapat-ranglista'!$A:$FP,EZ$321,FALSE)/8,VLOOKUP(VLOOKUP($A296,csapatok!$A:$NN,EZ$320,FALSE),'csapat-ranglista'!$A:$FP,EZ$321,FALSE)/4),0)</f>
        <v>0</v>
      </c>
      <c r="FA296" s="223">
        <f>IFERROR(IF(RIGHT(VLOOKUP($A296,csapatok!$A:$NN,FA$320,FALSE),5)="Csere",VLOOKUP(LEFT(VLOOKUP($A296,csapatok!$A:$NN,FA$320,FALSE),LEN(VLOOKUP($A296,csapatok!$A:$NN,FA$320,FALSE))-6),'csapat-ranglista'!$A:$FP,FA$321,FALSE)/8,VLOOKUP(VLOOKUP($A296,csapatok!$A:$NN,FA$320,FALSE),'csapat-ranglista'!$A:$FP,FA$321,FALSE)/4),0)</f>
        <v>0</v>
      </c>
      <c r="FB296" s="223">
        <f>IFERROR(IF(RIGHT(VLOOKUP($A296,csapatok!$A:$NN,FB$320,FALSE),5)="Csere",VLOOKUP(LEFT(VLOOKUP($A296,csapatok!$A:$NN,FB$320,FALSE),LEN(VLOOKUP($A296,csapatok!$A:$NN,FB$320,FALSE))-6),'csapat-ranglista'!$A:$FP,FB$321,FALSE)/8,VLOOKUP(VLOOKUP($A296,csapatok!$A:$NN,FB$320,FALSE),'csapat-ranglista'!$A:$FP,FB$321,FALSE)/4),0)</f>
        <v>0</v>
      </c>
      <c r="FC296" s="223">
        <f>IFERROR(IF(RIGHT(VLOOKUP($A296,csapatok!$A:$NN,FC$320,FALSE),5)="Csere",VLOOKUP(LEFT(VLOOKUP($A296,csapatok!$A:$NN,FC$320,FALSE),LEN(VLOOKUP($A296,csapatok!$A:$NN,FC$320,FALSE))-6),'csapat-ranglista'!$A:$FP,FC$321,FALSE)/8,VLOOKUP(VLOOKUP($A296,csapatok!$A:$NN,FC$320,FALSE),'csapat-ranglista'!$A:$FP,FC$321,FALSE)/4),0)</f>
        <v>0</v>
      </c>
      <c r="FD296" s="224">
        <f>versenyek!$QY$11*IFERROR(VLOOKUP(VLOOKUP($A296,versenyek!QX:QZ,3,FALSE),szabalyok!$A$16:$B$23,2,FALSE)/4,0)</f>
        <v>0</v>
      </c>
      <c r="FE296" s="224">
        <f>versenyek!$RB$11*IFERROR(VLOOKUP(VLOOKUP($A296,versenyek!RA:RC,3,FALSE),szabalyok!$A$16:$B$23,2,FALSE)/4,0)</f>
        <v>0</v>
      </c>
      <c r="FF296" s="223">
        <f>IFERROR(IF(RIGHT(VLOOKUP($A296,csapatok!$A:$NN,FF$320,FALSE),5)="Csere",VLOOKUP(LEFT(VLOOKUP($A296,csapatok!$A:$NN,FF$320,FALSE),LEN(VLOOKUP($A296,csapatok!$A:$NN,FF$320,FALSE))-6),'csapat-ranglista'!$A:$FP,FF$321,FALSE)/8,VLOOKUP(VLOOKUP($A296,csapatok!$A:$NN,FF$320,FALSE),'csapat-ranglista'!$A:$FP,FF$321,FALSE)/4),0)</f>
        <v>0</v>
      </c>
      <c r="FG296" s="223">
        <f>IFERROR(IF(RIGHT(VLOOKUP($A296,csapatok!$A:$NN,FG$320,FALSE),5)="Csere",VLOOKUP(LEFT(VLOOKUP($A296,csapatok!$A:$NN,FG$320,FALSE),LEN(VLOOKUP($A296,csapatok!$A:$NN,FG$320,FALSE))-6),'csapat-ranglista'!$A:$FP,FG$321,FALSE)/8,VLOOKUP(VLOOKUP($A296,csapatok!$A:$NN,FG$320,FALSE),'csapat-ranglista'!$A:$FP,FG$321,FALSE)/4),0)</f>
        <v>0</v>
      </c>
      <c r="FH296" s="223">
        <f>IFERROR(IF(RIGHT(VLOOKUP($A296,csapatok!$A:$NN,FH$320,FALSE),5)="Csere",VLOOKUP(LEFT(VLOOKUP($A296,csapatok!$A:$NN,FH$320,FALSE),LEN(VLOOKUP($A296,csapatok!$A:$NN,FH$320,FALSE))-6),'csapat-ranglista'!$A:$FP,FH$321,FALSE)/8,VLOOKUP(VLOOKUP($A296,csapatok!$A:$NN,FH$320,FALSE),'csapat-ranglista'!$A:$FP,FH$321,FALSE)/4),0)</f>
        <v>0</v>
      </c>
      <c r="FI296" s="223">
        <f>IFERROR(IF(RIGHT(VLOOKUP($A296,csapatok!$A:$NN,FI$320,FALSE),5)="Csere",VLOOKUP(LEFT(VLOOKUP($A296,csapatok!$A:$NN,FI$320,FALSE),LEN(VLOOKUP($A296,csapatok!$A:$NN,FI$320,FALSE))-6),'csapat-ranglista'!$A:$FP,FI$321,FALSE)/8,VLOOKUP(VLOOKUP($A296,csapatok!$A:$NN,FI$320,FALSE),'csapat-ranglista'!$A:$FP,FI$321,FALSE)/4),0)</f>
        <v>0</v>
      </c>
      <c r="FJ296" s="223">
        <f>IFERROR(IF(RIGHT(VLOOKUP($A296,csapatok!$A:$NN,FJ$320,FALSE),5)="Csere",VLOOKUP(LEFT(VLOOKUP($A296,csapatok!$A:$NN,FJ$320,FALSE),LEN(VLOOKUP($A296,csapatok!$A:$NN,FJ$320,FALSE))-6),'csapat-ranglista'!$A:$FP,FJ$321,FALSE)/8,VLOOKUP(VLOOKUP($A296,csapatok!$A:$NN,FJ$320,FALSE),'csapat-ranglista'!$A:$FP,FJ$321,FALSE)/4),0)</f>
        <v>0</v>
      </c>
      <c r="FK296" s="223">
        <f>IFERROR(IF(RIGHT(VLOOKUP($A296,csapatok!$A:$NN,FK$320,FALSE),5)="Csere",VLOOKUP(LEFT(VLOOKUP($A296,csapatok!$A:$NN,FK$320,FALSE),LEN(VLOOKUP($A296,csapatok!$A:$NN,FK$320,FALSE))-6),'csapat-ranglista'!$A:$FP,FK$321,FALSE)/8,VLOOKUP(VLOOKUP($A296,csapatok!$A:$NN,FK$320,FALSE),'csapat-ranglista'!$A:$FP,FK$321,FALSE)/4),0)</f>
        <v>0</v>
      </c>
      <c r="FL296" s="223">
        <f>IFERROR(IF(RIGHT(VLOOKUP($A296,csapatok!$A:$NN,FL$320,FALSE),5)="Csere",VLOOKUP(LEFT(VLOOKUP($A296,csapatok!$A:$NN,FL$320,FALSE),LEN(VLOOKUP($A296,csapatok!$A:$NN,FL$320,FALSE))-6),'csapat-ranglista'!$A:$FP,FL$321,FALSE)/8,VLOOKUP(VLOOKUP($A296,csapatok!$A:$NN,FL$320,FALSE),'csapat-ranglista'!$A:$FP,FL$321,FALSE)/4),0)</f>
        <v>0</v>
      </c>
      <c r="FM296" s="223">
        <f>IFERROR(IF(RIGHT(VLOOKUP($A296,csapatok!$A:$NN,FM$320,FALSE),5)="Csere",VLOOKUP(LEFT(VLOOKUP($A296,csapatok!$A:$NN,FM$320,FALSE),LEN(VLOOKUP($A296,csapatok!$A:$NN,FM$320,FALSE))-6),'csapat-ranglista'!$A:$FP,FM$321,FALSE)/8,VLOOKUP(VLOOKUP($A296,csapatok!$A:$NN,FM$320,FALSE),'csapat-ranglista'!$A:$FP,FM$321,FALSE)/4),0)</f>
        <v>0</v>
      </c>
      <c r="FN296" s="223">
        <f>IFERROR(IF(RIGHT(VLOOKUP($A296,csapatok!$A:$NN,FN$320,FALSE),5)="Csere",VLOOKUP(LEFT(VLOOKUP($A296,csapatok!$A:$NN,FN$320,FALSE),LEN(VLOOKUP($A296,csapatok!$A:$NN,FN$320,FALSE))-6),'csapat-ranglista'!$A:$FP,FN$321,FALSE)/8,VLOOKUP(VLOOKUP($A296,csapatok!$A:$NN,FN$320,FALSE),'csapat-ranglista'!$A:$FP,FN$321,FALSE)/4),0)</f>
        <v>0</v>
      </c>
      <c r="FO296" s="223">
        <f>IFERROR(IF(RIGHT(VLOOKUP($A296,csapatok!$A:$NN,FO$320,FALSE),5)="Csere",VLOOKUP(LEFT(VLOOKUP($A296,csapatok!$A:$NN,FO$320,FALSE),LEN(VLOOKUP($A296,csapatok!$A:$NN,FO$320,FALSE))-6),'csapat-ranglista'!$A:$FP,FO$321,FALSE)/8,VLOOKUP(VLOOKUP($A296,csapatok!$A:$NN,FO$320,FALSE),'csapat-ranglista'!$A:$FP,FO$321,FALSE)/4),0)</f>
        <v>0</v>
      </c>
      <c r="FP296" s="223">
        <f>IFERROR(IF(RIGHT(VLOOKUP($A296,csapatok!$A:$NN,FP$320,FALSE),5)="Csere",VLOOKUP(LEFT(VLOOKUP($A296,csapatok!$A:$NN,FP$320,FALSE),LEN(VLOOKUP($A296,csapatok!$A:$NN,FP$320,FALSE))-6),'csapat-ranglista'!$A:$FP,FP$321,FALSE)/8,VLOOKUP(VLOOKUP($A296,csapatok!$A:$NN,FP$320,FALSE),'csapat-ranglista'!$A:$FP,FP$321,FALSE)/4),0)</f>
        <v>0</v>
      </c>
      <c r="FQ296" s="223">
        <f>IFERROR(IF(RIGHT(VLOOKUP($A296,csapatok!$A:$NN,FQ$320,FALSE),5)="Csere",VLOOKUP(LEFT(VLOOKUP($A296,csapatok!$A:$NN,FQ$320,FALSE),LEN(VLOOKUP($A296,csapatok!$A:$NN,FQ$320,FALSE))-6),'csapat-ranglista'!$A:$FP,FQ$321,FALSE)/8,VLOOKUP(VLOOKUP($A296,csapatok!$A:$NN,FQ$320,FALSE),'csapat-ranglista'!$A:$FP,FQ$321,FALSE)/4),0)</f>
        <v>0</v>
      </c>
      <c r="FR296" s="223">
        <f>IFERROR(IF(RIGHT(VLOOKUP($A296,csapatok!$A:$NN,FR$320,FALSE),5)="Csere",VLOOKUP(LEFT(VLOOKUP($A296,csapatok!$A:$NN,FR$320,FALSE),LEN(VLOOKUP($A296,csapatok!$A:$NN,FR$320,FALSE))-6),'csapat-ranglista'!$A:$FP,FR$321,FALSE)/8,VLOOKUP(VLOOKUP($A296,csapatok!$A:$NN,FR$320,FALSE),'csapat-ranglista'!$A:$FP,FR$321,FALSE)/4),0)</f>
        <v>0</v>
      </c>
      <c r="FS296" s="223">
        <f>IFERROR(IF(RIGHT(VLOOKUP($A296,csapatok!$A:$NN,FS$320,FALSE),5)="Csere",VLOOKUP(LEFT(VLOOKUP($A296,csapatok!$A:$NN,FS$320,FALSE),LEN(VLOOKUP($A296,csapatok!$A:$NN,FS$320,FALSE))-6),'csapat-ranglista'!$A:$FP,FS$321,FALSE)/8,VLOOKUP(VLOOKUP($A296,csapatok!$A:$NN,FS$320,FALSE),'csapat-ranglista'!$A:$FP,FS$321,FALSE)/4),0)</f>
        <v>0</v>
      </c>
      <c r="FT296" s="223">
        <f>IFERROR(IF(RIGHT(VLOOKUP($A296,csapatok!$A:$NN,FT$320,FALSE),5)="Csere",VLOOKUP(LEFT(VLOOKUP($A296,csapatok!$A:$NN,FT$320,FALSE),LEN(VLOOKUP($A296,csapatok!$A:$NN,FT$320,FALSE))-6),'csapat-ranglista'!$A:$FP,FT$321,FALSE)/8,VLOOKUP(VLOOKUP($A296,csapatok!$A:$NN,FT$320,FALSE),'csapat-ranglista'!$A:$FP,FT$321,FALSE)/4),0)</f>
        <v>0</v>
      </c>
      <c r="FU296" s="223">
        <f>IFERROR(IF(RIGHT(VLOOKUP($A296,csapatok!$A:$NN,FU$320,FALSE),5)="Csere",VLOOKUP(LEFT(VLOOKUP($A296,csapatok!$A:$NN,FU$320,FALSE),LEN(VLOOKUP($A296,csapatok!$A:$NN,FU$320,FALSE))-6),'csapat-ranglista'!$A:$FP,FU$321,FALSE)/8,VLOOKUP(VLOOKUP($A296,csapatok!$A:$NN,FU$320,FALSE),'csapat-ranglista'!$A:$FP,FU$321,FALSE)/4),0)</f>
        <v>0</v>
      </c>
      <c r="FV296" s="223">
        <f>IFERROR(IF(RIGHT(VLOOKUP($A296,csapatok!$A:$NN,FV$320,FALSE),5)="Csere",VLOOKUP(LEFT(VLOOKUP($A296,csapatok!$A:$NN,FV$320,FALSE),LEN(VLOOKUP($A296,csapatok!$A:$NN,FV$320,FALSE))-6),'csapat-ranglista'!$A:$FP,FV$321,FALSE)/8,VLOOKUP(VLOOKUP($A296,csapatok!$A:$NN,FV$320,FALSE),'csapat-ranglista'!$A:$FP,FV$321,FALSE)/4),0)</f>
        <v>0</v>
      </c>
      <c r="FW296" s="223">
        <f>IFERROR(IF(RIGHT(VLOOKUP($A296,csapatok!$A:$NN,FW$320,FALSE),5)="Csere",VLOOKUP(LEFT(VLOOKUP($A296,csapatok!$A:$NN,FW$320,FALSE),LEN(VLOOKUP($A296,csapatok!$A:$NN,FW$320,FALSE))-6),'csapat-ranglista'!$A:$FP,FW$321,FALSE)/8,VLOOKUP(VLOOKUP($A296,csapatok!$A:$NN,FW$320,FALSE),'csapat-ranglista'!$A:$FP,FW$321,FALSE)/4),0)</f>
        <v>0</v>
      </c>
      <c r="FX296" s="223">
        <f>IFERROR(IF(RIGHT(VLOOKUP($A296,csapatok!$A:$NN,FX$320,FALSE),5)="Csere",VLOOKUP(LEFT(VLOOKUP($A296,csapatok!$A:$NN,FX$320,FALSE),LEN(VLOOKUP($A296,csapatok!$A:$NN,FX$320,FALSE))-6),'csapat-ranglista'!$A:$FP,FX$321,FALSE)/8,VLOOKUP(VLOOKUP($A296,csapatok!$A:$NN,FX$320,FALSE),'csapat-ranglista'!$A:$FP,FX$321,FALSE)/4),0)</f>
        <v>0</v>
      </c>
      <c r="FY296" s="223">
        <f>IFERROR(IF(RIGHT(VLOOKUP($A296,csapatok!$A:$NN,FY$320,FALSE),5)="Csere",VLOOKUP(LEFT(VLOOKUP($A296,csapatok!$A:$NN,FY$320,FALSE),LEN(VLOOKUP($A296,csapatok!$A:$NN,FY$320,FALSE))-6),'csapat-ranglista'!$A:$FP,FY$321,FALSE)/8,VLOOKUP(VLOOKUP($A296,csapatok!$A:$NN,FY$320,FALSE),'csapat-ranglista'!$A:$FP,FY$321,FALSE)/4),0)</f>
        <v>0</v>
      </c>
      <c r="FZ296" s="223">
        <f>IFERROR(IF(RIGHT(VLOOKUP($A296,csapatok!$A:$NN,FZ$320,FALSE),5)="Csere",VLOOKUP(LEFT(VLOOKUP($A296,csapatok!$A:$NN,FZ$320,FALSE),LEN(VLOOKUP($A296,csapatok!$A:$NN,FZ$320,FALSE))-6),'csapat-ranglista'!$A:$FP,FZ$321,FALSE)/8,VLOOKUP(VLOOKUP($A296,csapatok!$A:$NN,FZ$320,FALSE),'csapat-ranglista'!$A:$FP,FZ$321,FALSE)/4),0)</f>
        <v>0</v>
      </c>
      <c r="GA296" s="223">
        <f>IFERROR(IF(RIGHT(VLOOKUP($A296,csapatok!$A:$NN,GA$320,FALSE),5)="Csere",VLOOKUP(LEFT(VLOOKUP($A296,csapatok!$A:$NN,GA$320,FALSE),LEN(VLOOKUP($A296,csapatok!$A:$NN,GA$320,FALSE))-6),'csapat-ranglista'!$A:$FP,GA$321,FALSE)/8,VLOOKUP(VLOOKUP($A296,csapatok!$A:$NN,GA$320,FALSE),'csapat-ranglista'!$A:$FP,GA$321,FALSE)/4),0)</f>
        <v>0</v>
      </c>
      <c r="GB296" s="223">
        <f>IFERROR(IF(RIGHT(VLOOKUP($A296,csapatok!$A:$NN,GB$320,FALSE),5)="Csere",VLOOKUP(LEFT(VLOOKUP($A296,csapatok!$A:$NN,GB$320,FALSE),LEN(VLOOKUP($A296,csapatok!$A:$NN,GB$320,FALSE))-6),'csapat-ranglista'!$A:$FP,GB$321,FALSE)/8,VLOOKUP(VLOOKUP($A296,csapatok!$A:$NN,GB$320,FALSE),'csapat-ranglista'!$A:$FP,GB$321,FALSE)/4),0)</f>
        <v>0</v>
      </c>
      <c r="GC296" s="223">
        <f>IFERROR(IF(RIGHT(VLOOKUP($A296,csapatok!$A:$NN,GC$320,FALSE),5)="Csere",VLOOKUP(LEFT(VLOOKUP($A296,csapatok!$A:$NN,GC$320,FALSE),LEN(VLOOKUP($A296,csapatok!$A:$NN,GC$320,FALSE))-6),'csapat-ranglista'!$A:$FP,GC$321,FALSE)/8,VLOOKUP(VLOOKUP($A296,csapatok!$A:$NN,GC$320,FALSE),'csapat-ranglista'!$A:$FP,GC$321,FALSE)/4),0)</f>
        <v>0</v>
      </c>
      <c r="GD296" s="247">
        <f>SUM(EQ296:GC296)</f>
        <v>0</v>
      </c>
    </row>
    <row r="297" spans="1:186">
      <c r="A297" s="1" t="s">
        <v>1617</v>
      </c>
      <c r="B297" s="130"/>
      <c r="C297" s="131" t="str">
        <f>IF(B297=0,"",IF(B297&lt;$C$1,"felnőtt","ifi"))</f>
        <v/>
      </c>
      <c r="D297" s="32" t="s">
        <v>101</v>
      </c>
      <c r="E297" s="45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223"/>
      <c r="AC297" s="223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  <c r="AT297" s="223"/>
      <c r="AU297" s="223"/>
      <c r="AV297" s="223"/>
      <c r="AW297" s="223"/>
      <c r="AX297" s="223"/>
      <c r="AY297" s="223"/>
      <c r="AZ297" s="223"/>
      <c r="BA297" s="223"/>
      <c r="BB297" s="223"/>
      <c r="BC297" s="224"/>
      <c r="BD297" s="224"/>
      <c r="BE297" s="223">
        <f>IFERROR(IF(RIGHT(VLOOKUP($A297,csapatok!$A:$NN,BE$320,FALSE),5)="Csere",VLOOKUP(LEFT(VLOOKUP($A297,csapatok!$A:$NN,BE$320,FALSE),LEN(VLOOKUP($A297,csapatok!$A:$NN,BE$320,FALSE))-6),'csapat-ranglista'!$A:$FP,BE$321,FALSE)/8,VLOOKUP(VLOOKUP($A297,csapatok!$A:$NN,BE$320,FALSE),'csapat-ranglista'!$A:$FP,BE$321,FALSE)/4),0)</f>
        <v>0</v>
      </c>
      <c r="BF297" s="223">
        <f>IFERROR(IF(RIGHT(VLOOKUP($A297,csapatok!$A:$NN,BF$320,FALSE),5)="Csere",VLOOKUP(LEFT(VLOOKUP($A297,csapatok!$A:$NN,BF$320,FALSE),LEN(VLOOKUP($A297,csapatok!$A:$NN,BF$320,FALSE))-6),'csapat-ranglista'!$A:$FP,BF$321,FALSE)/8,VLOOKUP(VLOOKUP($A297,csapatok!$A:$NN,BF$320,FALSE),'csapat-ranglista'!$A:$FP,BF$321,FALSE)/4),0)</f>
        <v>0</v>
      </c>
      <c r="BG297" s="223">
        <f>IFERROR(IF(RIGHT(VLOOKUP($A297,csapatok!$A:$NN,BG$320,FALSE),5)="Csere",VLOOKUP(LEFT(VLOOKUP($A297,csapatok!$A:$NN,BG$320,FALSE),LEN(VLOOKUP($A297,csapatok!$A:$NN,BG$320,FALSE))-6),'csapat-ranglista'!$A:$FP,BG$321,FALSE)/8,VLOOKUP(VLOOKUP($A297,csapatok!$A:$NN,BG$320,FALSE),'csapat-ranglista'!$A:$FP,BG$321,FALSE)/4),0)</f>
        <v>0</v>
      </c>
      <c r="BH297" s="223">
        <f>IFERROR(IF(RIGHT(VLOOKUP($A297,csapatok!$A:$NN,BH$320,FALSE),5)="Csere",VLOOKUP(LEFT(VLOOKUP($A297,csapatok!$A:$NN,BH$320,FALSE),LEN(VLOOKUP($A297,csapatok!$A:$NN,BH$320,FALSE))-6),'csapat-ranglista'!$A:$FP,BH$321,FALSE)/8,VLOOKUP(VLOOKUP($A297,csapatok!$A:$NN,BH$320,FALSE),'csapat-ranglista'!$A:$FP,BH$321,FALSE)/4),0)</f>
        <v>0</v>
      </c>
      <c r="BI297" s="223">
        <f>IFERROR(IF(RIGHT(VLOOKUP($A297,csapatok!$A:$NN,BI$320,FALSE),5)="Csere",VLOOKUP(LEFT(VLOOKUP($A297,csapatok!$A:$NN,BI$320,FALSE),LEN(VLOOKUP($A297,csapatok!$A:$NN,BI$320,FALSE))-6),'csapat-ranglista'!$A:$FP,BI$321,FALSE)/8,VLOOKUP(VLOOKUP($A297,csapatok!$A:$NN,BI$320,FALSE),'csapat-ranglista'!$A:$FP,BI$321,FALSE)/4),0)</f>
        <v>0</v>
      </c>
      <c r="BJ297" s="223">
        <f>IFERROR(IF(RIGHT(VLOOKUP($A297,csapatok!$A:$NN,BJ$320,FALSE),5)="Csere",VLOOKUP(LEFT(VLOOKUP($A297,csapatok!$A:$NN,BJ$320,FALSE),LEN(VLOOKUP($A297,csapatok!$A:$NN,BJ$320,FALSE))-6),'csapat-ranglista'!$A:$FP,BJ$321,FALSE)/8,VLOOKUP(VLOOKUP($A297,csapatok!$A:$NN,BJ$320,FALSE),'csapat-ranglista'!$A:$FP,BJ$321,FALSE)/4),0)</f>
        <v>0</v>
      </c>
      <c r="BK297" s="223">
        <f>IFERROR(IF(RIGHT(VLOOKUP($A297,csapatok!$A:$NN,BK$320,FALSE),5)="Csere",VLOOKUP(LEFT(VLOOKUP($A297,csapatok!$A:$NN,BK$320,FALSE),LEN(VLOOKUP($A297,csapatok!$A:$NN,BK$320,FALSE))-6),'csapat-ranglista'!$A:$FP,BK$321,FALSE)/8,VLOOKUP(VLOOKUP($A297,csapatok!$A:$NN,BK$320,FALSE),'csapat-ranglista'!$A:$FP,BK$321,FALSE)/4),0)</f>
        <v>0</v>
      </c>
      <c r="BL297" s="223">
        <f>IFERROR(IF(RIGHT(VLOOKUP($A297,csapatok!$A:$NN,BL$320,FALSE),5)="Csere",VLOOKUP(LEFT(VLOOKUP($A297,csapatok!$A:$NN,BL$320,FALSE),LEN(VLOOKUP($A297,csapatok!$A:$NN,BL$320,FALSE))-6),'csapat-ranglista'!$A:$FP,BL$321,FALSE)/8,VLOOKUP(VLOOKUP($A297,csapatok!$A:$NN,BL$320,FALSE),'csapat-ranglista'!$A:$FP,BL$321,FALSE)/4),0)</f>
        <v>0</v>
      </c>
      <c r="BM297" s="223">
        <f>IFERROR(IF(RIGHT(VLOOKUP($A297,csapatok!$A:$NN,BM$320,FALSE),5)="Csere",VLOOKUP(LEFT(VLOOKUP($A297,csapatok!$A:$NN,BM$320,FALSE),LEN(VLOOKUP($A297,csapatok!$A:$NN,BM$320,FALSE))-6),'csapat-ranglista'!$A:$FP,BM$321,FALSE)/8,VLOOKUP(VLOOKUP($A297,csapatok!$A:$NN,BM$320,FALSE),'csapat-ranglista'!$A:$FP,BM$321,FALSE)/4),0)</f>
        <v>0</v>
      </c>
      <c r="BN297" s="223">
        <f>IFERROR(IF(RIGHT(VLOOKUP($A297,csapatok!$A:$NN,BN$320,FALSE),5)="Csere",VLOOKUP(LEFT(VLOOKUP($A297,csapatok!$A:$NN,BN$320,FALSE),LEN(VLOOKUP($A297,csapatok!$A:$NN,BN$320,FALSE))-6),'csapat-ranglista'!$A:$FP,BN$321,FALSE)/8,VLOOKUP(VLOOKUP($A297,csapatok!$A:$NN,BN$320,FALSE),'csapat-ranglista'!$A:$FP,BN$321,FALSE)/4),0)</f>
        <v>0</v>
      </c>
      <c r="BO297" s="223">
        <f>IFERROR(IF(RIGHT(VLOOKUP($A297,csapatok!$A:$NN,BO$320,FALSE),5)="Csere",VLOOKUP(LEFT(VLOOKUP($A297,csapatok!$A:$NN,BO$320,FALSE),LEN(VLOOKUP($A297,csapatok!$A:$NN,BO$320,FALSE))-6),'csapat-ranglista'!$A:$FP,BO$321,FALSE)/8,VLOOKUP(VLOOKUP($A297,csapatok!$A:$NN,BO$320,FALSE),'csapat-ranglista'!$A:$FP,BO$321,FALSE)/4),0)</f>
        <v>0</v>
      </c>
      <c r="BP297" s="223">
        <f>IFERROR(IF(RIGHT(VLOOKUP($A297,csapatok!$A:$NN,BP$320,FALSE),5)="Csere",VLOOKUP(LEFT(VLOOKUP($A297,csapatok!$A:$NN,BP$320,FALSE),LEN(VLOOKUP($A297,csapatok!$A:$NN,BP$320,FALSE))-6),'csapat-ranglista'!$A:$FP,BP$321,FALSE)/8,VLOOKUP(VLOOKUP($A297,csapatok!$A:$NN,BP$320,FALSE),'csapat-ranglista'!$A:$FP,BP$321,FALSE)/4),0)</f>
        <v>0</v>
      </c>
      <c r="BQ297" s="223">
        <f>IFERROR(IF(RIGHT(VLOOKUP($A297,csapatok!$A:$NN,BQ$320,FALSE),5)="Csere",VLOOKUP(LEFT(VLOOKUP($A297,csapatok!$A:$NN,BQ$320,FALSE),LEN(VLOOKUP($A297,csapatok!$A:$NN,BQ$320,FALSE))-6),'csapat-ranglista'!$A:$FP,BQ$321,FALSE)/8,VLOOKUP(VLOOKUP($A297,csapatok!$A:$NN,BQ$320,FALSE),'csapat-ranglista'!$A:$FP,BQ$321,FALSE)/4),0)</f>
        <v>0</v>
      </c>
      <c r="BR297" s="223">
        <f>IFERROR(IF(RIGHT(VLOOKUP($A297,csapatok!$A:$NN,BR$320,FALSE),5)="Csere",VLOOKUP(LEFT(VLOOKUP($A297,csapatok!$A:$NN,BR$320,FALSE),LEN(VLOOKUP($A297,csapatok!$A:$NN,BR$320,FALSE))-6),'csapat-ranglista'!$A:$FP,BR$321,FALSE)/8,VLOOKUP(VLOOKUP($A297,csapatok!$A:$NN,BR$320,FALSE),'csapat-ranglista'!$A:$FP,BR$321,FALSE)/4),0)</f>
        <v>0</v>
      </c>
      <c r="BS297" s="223">
        <f>IFERROR(IF(RIGHT(VLOOKUP($A297,csapatok!$A:$NN,BS$320,FALSE),5)="Csere",VLOOKUP(LEFT(VLOOKUP($A297,csapatok!$A:$NN,BS$320,FALSE),LEN(VLOOKUP($A297,csapatok!$A:$NN,BS$320,FALSE))-6),'csapat-ranglista'!$A:$FP,BS$321,FALSE)/8,VLOOKUP(VLOOKUP($A297,csapatok!$A:$NN,BS$320,FALSE),'csapat-ranglista'!$A:$FP,BS$321,FALSE)/4),0)</f>
        <v>0</v>
      </c>
      <c r="BT297" s="223">
        <f>IFERROR(IF(RIGHT(VLOOKUP($A297,csapatok!$A:$NN,BT$320,FALSE),5)="Csere",VLOOKUP(LEFT(VLOOKUP($A297,csapatok!$A:$NN,BT$320,FALSE),LEN(VLOOKUP($A297,csapatok!$A:$NN,BT$320,FALSE))-6),'csapat-ranglista'!$A:$FP,BT$321,FALSE)/8,VLOOKUP(VLOOKUP($A297,csapatok!$A:$NN,BT$320,FALSE),'csapat-ranglista'!$A:$FP,BT$321,FALSE)/4),0)</f>
        <v>0</v>
      </c>
      <c r="BU297" s="223">
        <f>IFERROR(IF(RIGHT(VLOOKUP($A297,csapatok!$A:$NN,BU$320,FALSE),5)="Csere",VLOOKUP(LEFT(VLOOKUP($A297,csapatok!$A:$NN,BU$320,FALSE),LEN(VLOOKUP($A297,csapatok!$A:$NN,BU$320,FALSE))-6),'csapat-ranglista'!$A:$FP,BU$321,FALSE)/8,VLOOKUP(VLOOKUP($A297,csapatok!$A:$NN,BU$320,FALSE),'csapat-ranglista'!$A:$FP,BU$321,FALSE)/4),0)</f>
        <v>0</v>
      </c>
      <c r="BV297" s="223">
        <f>IFERROR(IF(RIGHT(VLOOKUP($A297,csapatok!$A:$NN,BV$320,FALSE),5)="Csere",VLOOKUP(LEFT(VLOOKUP($A297,csapatok!$A:$NN,BV$320,FALSE),LEN(VLOOKUP($A297,csapatok!$A:$NN,BV$320,FALSE))-6),'csapat-ranglista'!$A:$FP,BV$321,FALSE)/8,VLOOKUP(VLOOKUP($A297,csapatok!$A:$NN,BV$320,FALSE),'csapat-ranglista'!$A:$FP,BV$321,FALSE)/4),0)</f>
        <v>0</v>
      </c>
      <c r="BW297" s="223">
        <f>IFERROR(IF(RIGHT(VLOOKUP($A297,csapatok!$A:$NN,BW$320,FALSE),5)="Csere",VLOOKUP(LEFT(VLOOKUP($A297,csapatok!$A:$NN,BW$320,FALSE),LEN(VLOOKUP($A297,csapatok!$A:$NN,BW$320,FALSE))-6),'csapat-ranglista'!$A:$FP,BW$321,FALSE)/8,VLOOKUP(VLOOKUP($A297,csapatok!$A:$NN,BW$320,FALSE),'csapat-ranglista'!$A:$FP,BW$321,FALSE)/4),0)</f>
        <v>0</v>
      </c>
      <c r="BX297" s="223">
        <f>IFERROR(IF(RIGHT(VLOOKUP($A297,csapatok!$A:$NN,BX$320,FALSE),5)="Csere",VLOOKUP(LEFT(VLOOKUP($A297,csapatok!$A:$NN,BX$320,FALSE),LEN(VLOOKUP($A297,csapatok!$A:$NN,BX$320,FALSE))-6),'csapat-ranglista'!$A:$FP,BX$321,FALSE)/8,VLOOKUP(VLOOKUP($A297,csapatok!$A:$NN,BX$320,FALSE),'csapat-ranglista'!$A:$FP,BX$321,FALSE)/4),0)</f>
        <v>0</v>
      </c>
      <c r="BY297" s="223">
        <f>IFERROR(IF(RIGHT(VLOOKUP($A297,csapatok!$A:$NN,BY$320,FALSE),5)="Csere",VLOOKUP(LEFT(VLOOKUP($A297,csapatok!$A:$NN,BY$320,FALSE),LEN(VLOOKUP($A297,csapatok!$A:$NN,BY$320,FALSE))-6),'csapat-ranglista'!$A:$FP,BY$321,FALSE)/8,VLOOKUP(VLOOKUP($A297,csapatok!$A:$NN,BY$320,FALSE),'csapat-ranglista'!$A:$FP,BY$321,FALSE)/4),0)</f>
        <v>0</v>
      </c>
      <c r="BZ297" s="223">
        <f>IFERROR(IF(RIGHT(VLOOKUP($A297,csapatok!$A:$NN,BZ$320,FALSE),5)="Csere",VLOOKUP(LEFT(VLOOKUP($A297,csapatok!$A:$NN,BZ$320,FALSE),LEN(VLOOKUP($A297,csapatok!$A:$NN,BZ$320,FALSE))-6),'csapat-ranglista'!$A:$FP,BZ$321,FALSE)/8,VLOOKUP(VLOOKUP($A297,csapatok!$A:$NN,BZ$320,FALSE),'csapat-ranglista'!$A:$FP,BZ$321,FALSE)/4),0)</f>
        <v>0</v>
      </c>
      <c r="CA297" s="223">
        <f>IFERROR(IF(RIGHT(VLOOKUP($A297,csapatok!$A:$NN,CA$320,FALSE),5)="Csere",VLOOKUP(LEFT(VLOOKUP($A297,csapatok!$A:$NN,CA$320,FALSE),LEN(VLOOKUP($A297,csapatok!$A:$NN,CA$320,FALSE))-6),'csapat-ranglista'!$A:$FP,CA$321,FALSE)/8,VLOOKUP(VLOOKUP($A297,csapatok!$A:$NN,CA$320,FALSE),'csapat-ranglista'!$A:$FP,CA$321,FALSE)/4),0)</f>
        <v>0</v>
      </c>
      <c r="CB297" s="223">
        <f>IFERROR(IF(RIGHT(VLOOKUP($A297,csapatok!$A:$NN,CB$320,FALSE),5)="Csere",VLOOKUP(LEFT(VLOOKUP($A297,csapatok!$A:$NN,CB$320,FALSE),LEN(VLOOKUP($A297,csapatok!$A:$NN,CB$320,FALSE))-6),'csapat-ranglista'!$A:$FP,CB$321,FALSE)/8,VLOOKUP(VLOOKUP($A297,csapatok!$A:$NN,CB$320,FALSE),'csapat-ranglista'!$A:$FP,CB$321,FALSE)/4),0)</f>
        <v>0</v>
      </c>
      <c r="CC297" s="223">
        <f>IFERROR(IF(RIGHT(VLOOKUP($A297,csapatok!$A:$NN,CC$320,FALSE),5)="Csere",VLOOKUP(LEFT(VLOOKUP($A297,csapatok!$A:$NN,CC$320,FALSE),LEN(VLOOKUP($A297,csapatok!$A:$NN,CC$320,FALSE))-6),'csapat-ranglista'!$A:$FP,CC$321,FALSE)/8,VLOOKUP(VLOOKUP($A297,csapatok!$A:$NN,CC$320,FALSE),'csapat-ranglista'!$A:$FP,CC$321,FALSE)/4),0)</f>
        <v>0</v>
      </c>
      <c r="CD297" s="223">
        <f>IFERROR(IF(RIGHT(VLOOKUP($A297,csapatok!$A:$NN,CD$320,FALSE),5)="Csere",VLOOKUP(LEFT(VLOOKUP($A297,csapatok!$A:$NN,CD$320,FALSE),LEN(VLOOKUP($A297,csapatok!$A:$NN,CD$320,FALSE))-6),'csapat-ranglista'!$A:$FP,CD$321,FALSE)/8,VLOOKUP(VLOOKUP($A297,csapatok!$A:$NN,CD$320,FALSE),'csapat-ranglista'!$A:$FP,CD$321,FALSE)/4),0)</f>
        <v>0</v>
      </c>
      <c r="CE297" s="223">
        <f>IFERROR(IF(RIGHT(VLOOKUP($A297,csapatok!$A:$NN,CE$320,FALSE),5)="Csere",VLOOKUP(LEFT(VLOOKUP($A297,csapatok!$A:$NN,CE$320,FALSE),LEN(VLOOKUP($A297,csapatok!$A:$NN,CE$320,FALSE))-6),'csapat-ranglista'!$A:$FP,CE$321,FALSE)/8,VLOOKUP(VLOOKUP($A297,csapatok!$A:$NN,CE$320,FALSE),'csapat-ranglista'!$A:$FP,CE$321,FALSE)/4),0)</f>
        <v>0</v>
      </c>
      <c r="CF297" s="223">
        <f>IFERROR(IF(RIGHT(VLOOKUP($A297,csapatok!$A:$NN,CF$320,FALSE),5)="Csere",VLOOKUP(LEFT(VLOOKUP($A297,csapatok!$A:$NN,CF$320,FALSE),LEN(VLOOKUP($A297,csapatok!$A:$NN,CF$320,FALSE))-6),'csapat-ranglista'!$A:$FP,CF$321,FALSE)/8,VLOOKUP(VLOOKUP($A297,csapatok!$A:$NN,CF$320,FALSE),'csapat-ranglista'!$A:$FP,CF$321,FALSE)/4),0)</f>
        <v>0</v>
      </c>
      <c r="CG297" s="223">
        <f>IFERROR(IF(RIGHT(VLOOKUP($A297,csapatok!$A:$NN,CG$320,FALSE),5)="Csere",VLOOKUP(LEFT(VLOOKUP($A297,csapatok!$A:$NN,CG$320,FALSE),LEN(VLOOKUP($A297,csapatok!$A:$NN,CG$320,FALSE))-6),'csapat-ranglista'!$A:$FP,CG$321,FALSE)/8,VLOOKUP(VLOOKUP($A297,csapatok!$A:$NN,CG$320,FALSE),'csapat-ranglista'!$A:$FP,CG$321,FALSE)/4),0)</f>
        <v>0</v>
      </c>
      <c r="CH297" s="223">
        <f>IFERROR(IF(RIGHT(VLOOKUP($A297,csapatok!$A:$NN,CH$320,FALSE),5)="Csere",VLOOKUP(LEFT(VLOOKUP($A297,csapatok!$A:$NN,CH$320,FALSE),LEN(VLOOKUP($A297,csapatok!$A:$NN,CH$320,FALSE))-6),'csapat-ranglista'!$A:$FP,CH$321,FALSE)/8,VLOOKUP(VLOOKUP($A297,csapatok!$A:$NN,CH$320,FALSE),'csapat-ranglista'!$A:$FP,CH$321,FALSE)/4),0)</f>
        <v>0</v>
      </c>
      <c r="CI297" s="223">
        <f>IFERROR(IF(RIGHT(VLOOKUP($A297,csapatok!$A:$NN,CI$320,FALSE),5)="Csere",VLOOKUP(LEFT(VLOOKUP($A297,csapatok!$A:$NN,CI$320,FALSE),LEN(VLOOKUP($A297,csapatok!$A:$NN,CI$320,FALSE))-6),'csapat-ranglista'!$A:$FP,CI$321,FALSE)/8,VLOOKUP(VLOOKUP($A297,csapatok!$A:$NN,CI$320,FALSE),'csapat-ranglista'!$A:$FP,CI$321,FALSE)/4),0)</f>
        <v>0</v>
      </c>
      <c r="CJ297" s="224">
        <f>versenyek!$IQ$11*IFERROR(VLOOKUP(VLOOKUP($A297,versenyek!IP:IR,3,FALSE),szabalyok!$A$16:$B$23,2,FALSE)/4,0)</f>
        <v>0</v>
      </c>
      <c r="CK297" s="224">
        <f>versenyek!$IT$11*IFERROR(VLOOKUP(VLOOKUP($A297,versenyek!IS:IU,3,FALSE),szabalyok!$A$16:$B$23,2,FALSE)/4,0)</f>
        <v>0</v>
      </c>
      <c r="CL297" s="223">
        <f>IFERROR(IF(RIGHT(VLOOKUP($A297,csapatok!$A:$NN,CL$320,FALSE),5)="Csere",VLOOKUP(LEFT(VLOOKUP($A297,csapatok!$A:$NN,CL$320,FALSE),LEN(VLOOKUP($A297,csapatok!$A:$NN,CL$320,FALSE))-6),'csapat-ranglista'!$A:$FP,CL$321,FALSE)/8,VLOOKUP(VLOOKUP($A297,csapatok!$A:$NN,CL$320,FALSE),'csapat-ranglista'!$A:$FP,CL$321,FALSE)/4),0)</f>
        <v>0</v>
      </c>
      <c r="CM297" s="223">
        <f>IFERROR(IF(RIGHT(VLOOKUP($A297,csapatok!$A:$NN,CM$320,FALSE),5)="Csere",VLOOKUP(LEFT(VLOOKUP($A297,csapatok!$A:$NN,CM$320,FALSE),LEN(VLOOKUP($A297,csapatok!$A:$NN,CM$320,FALSE))-6),'csapat-ranglista'!$A:$FP,CM$321,FALSE)/8,VLOOKUP(VLOOKUP($A297,csapatok!$A:$NN,CM$320,FALSE),'csapat-ranglista'!$A:$FP,CM$321,FALSE)/4),0)</f>
        <v>0</v>
      </c>
      <c r="CN297" s="223">
        <f>IFERROR(IF(RIGHT(VLOOKUP($A297,csapatok!$A:$NN,CN$320,FALSE),5)="Csere",VLOOKUP(LEFT(VLOOKUP($A297,csapatok!$A:$NN,CN$320,FALSE),LEN(VLOOKUP($A297,csapatok!$A:$NN,CN$320,FALSE))-6),'csapat-ranglista'!$A:$FP,CN$321,FALSE)/8,VLOOKUP(VLOOKUP($A297,csapatok!$A:$NN,CN$320,FALSE),'csapat-ranglista'!$A:$FP,CN$321,FALSE)/4),0)</f>
        <v>0</v>
      </c>
      <c r="CO297" s="223">
        <f>IFERROR(IF(RIGHT(VLOOKUP($A297,csapatok!$A:$NN,CO$320,FALSE),5)="Csere",VLOOKUP(LEFT(VLOOKUP($A297,csapatok!$A:$NN,CO$320,FALSE),LEN(VLOOKUP($A297,csapatok!$A:$NN,CO$320,FALSE))-6),'csapat-ranglista'!$A:$FP,CO$321,FALSE)/8,VLOOKUP(VLOOKUP($A297,csapatok!$A:$NN,CO$320,FALSE),'csapat-ranglista'!$A:$FP,CO$321,FALSE)/4),0)</f>
        <v>0</v>
      </c>
      <c r="CP297" s="223">
        <f>IFERROR(IF(RIGHT(VLOOKUP($A297,csapatok!$A:$NN,CP$320,FALSE),5)="Csere",VLOOKUP(LEFT(VLOOKUP($A297,csapatok!$A:$NN,CP$320,FALSE),LEN(VLOOKUP($A297,csapatok!$A:$NN,CP$320,FALSE))-6),'csapat-ranglista'!$A:$FP,CP$321,FALSE)/8,VLOOKUP(VLOOKUP($A297,csapatok!$A:$NN,CP$320,FALSE),'csapat-ranglista'!$A:$FP,CP$321,FALSE)/4),0)</f>
        <v>0</v>
      </c>
      <c r="CQ297" s="223">
        <f>IFERROR(IF(RIGHT(VLOOKUP($A297,csapatok!$A:$NN,CQ$320,FALSE),5)="Csere",VLOOKUP(LEFT(VLOOKUP($A297,csapatok!$A:$NN,CQ$320,FALSE),LEN(VLOOKUP($A297,csapatok!$A:$NN,CQ$320,FALSE))-6),'csapat-ranglista'!$A:$FP,CQ$321,FALSE)/8,VLOOKUP(VLOOKUP($A297,csapatok!$A:$NN,CQ$320,FALSE),'csapat-ranglista'!$A:$FP,CQ$321,FALSE)/4),0)</f>
        <v>0</v>
      </c>
      <c r="CR297" s="223">
        <f>IFERROR(IF(RIGHT(VLOOKUP($A297,csapatok!$A:$NN,CR$320,FALSE),5)="Csere",VLOOKUP(LEFT(VLOOKUP($A297,csapatok!$A:$NN,CR$320,FALSE),LEN(VLOOKUP($A297,csapatok!$A:$NN,CR$320,FALSE))-6),'csapat-ranglista'!$A:$FP,CR$321,FALSE)/8,VLOOKUP(VLOOKUP($A297,csapatok!$A:$NN,CR$320,FALSE),'csapat-ranglista'!$A:$FP,CR$321,FALSE)/4),0)</f>
        <v>0</v>
      </c>
      <c r="CS297" s="223">
        <f>IFERROR(IF(RIGHT(VLOOKUP($A297,csapatok!$A:$NN,CS$320,FALSE),5)="Csere",VLOOKUP(LEFT(VLOOKUP($A297,csapatok!$A:$NN,CS$320,FALSE),LEN(VLOOKUP($A297,csapatok!$A:$NN,CS$320,FALSE))-6),'csapat-ranglista'!$A:$FP,CS$321,FALSE)/8,VLOOKUP(VLOOKUP($A297,csapatok!$A:$NN,CS$320,FALSE),'csapat-ranglista'!$A:$FP,CS$321,FALSE)/4),0)</f>
        <v>0</v>
      </c>
      <c r="CT297" s="223">
        <f>IFERROR(IF(RIGHT(VLOOKUP($A297,csapatok!$A:$NN,CT$320,FALSE),5)="Csere",VLOOKUP(LEFT(VLOOKUP($A297,csapatok!$A:$NN,CT$320,FALSE),LEN(VLOOKUP($A297,csapatok!$A:$NN,CT$320,FALSE))-6),'csapat-ranglista'!$A:$FP,CT$321,FALSE)/8,VLOOKUP(VLOOKUP($A297,csapatok!$A:$NN,CT$320,FALSE),'csapat-ranglista'!$A:$FP,CT$321,FALSE)/4),0)</f>
        <v>0</v>
      </c>
      <c r="CU297" s="223">
        <f>IFERROR(IF(RIGHT(VLOOKUP($A297,csapatok!$A:$NN,CU$320,FALSE),5)="Csere",VLOOKUP(LEFT(VLOOKUP($A297,csapatok!$A:$NN,CU$320,FALSE),LEN(VLOOKUP($A297,csapatok!$A:$NN,CU$320,FALSE))-6),'csapat-ranglista'!$A:$FP,CU$321,FALSE)/8,VLOOKUP(VLOOKUP($A297,csapatok!$A:$NN,CU$320,FALSE),'csapat-ranglista'!$A:$FP,CU$321,FALSE)/4),0)</f>
        <v>0</v>
      </c>
      <c r="CV297" s="223">
        <f>IFERROR(IF(RIGHT(VLOOKUP($A297,csapatok!$A:$NN,CV$320,FALSE),5)="Csere",VLOOKUP(LEFT(VLOOKUP($A297,csapatok!$A:$NN,CV$320,FALSE),LEN(VLOOKUP($A297,csapatok!$A:$NN,CV$320,FALSE))-6),'csapat-ranglista'!$A:$FP,CV$321,FALSE)/8,VLOOKUP(VLOOKUP($A297,csapatok!$A:$NN,CV$320,FALSE),'csapat-ranglista'!$A:$FP,CV$321,FALSE)/4),0)</f>
        <v>0</v>
      </c>
      <c r="CW297" s="223">
        <f>IFERROR(IF(RIGHT(VLOOKUP($A297,csapatok!$A:$NN,CW$320,FALSE),5)="Csere",VLOOKUP(LEFT(VLOOKUP($A297,csapatok!$A:$NN,CW$320,FALSE),LEN(VLOOKUP($A297,csapatok!$A:$NN,CW$320,FALSE))-6),'csapat-ranglista'!$A:$FP,CW$321,FALSE)/8,VLOOKUP(VLOOKUP($A297,csapatok!$A:$NN,CW$320,FALSE),'csapat-ranglista'!$A:$FP,CW$321,FALSE)/4),0)</f>
        <v>0</v>
      </c>
      <c r="CX297" s="223">
        <f>IFERROR(IF(RIGHT(VLOOKUP($A297,csapatok!$A:$NN,CX$320,FALSE),5)="Csere",VLOOKUP(LEFT(VLOOKUP($A297,csapatok!$A:$NN,CX$320,FALSE),LEN(VLOOKUP($A297,csapatok!$A:$NN,CX$320,FALSE))-6),'csapat-ranglista'!$A:$FP,CX$321,FALSE)/8,VLOOKUP(VLOOKUP($A297,csapatok!$A:$NN,CX$320,FALSE),'csapat-ranglista'!$A:$FP,CX$321,FALSE)/4),0)</f>
        <v>0</v>
      </c>
      <c r="CY297" s="223">
        <f>IFERROR(IF(RIGHT(VLOOKUP($A297,csapatok!$A:$NN,CY$320,FALSE),5)="Csere",VLOOKUP(LEFT(VLOOKUP($A297,csapatok!$A:$NN,CY$320,FALSE),LEN(VLOOKUP($A297,csapatok!$A:$NN,CY$320,FALSE))-6),'csapat-ranglista'!$A:$FP,CY$321,FALSE)/8,VLOOKUP(VLOOKUP($A297,csapatok!$A:$NN,CY$320,FALSE),'csapat-ranglista'!$A:$FP,CY$321,FALSE)/4),0)</f>
        <v>0</v>
      </c>
      <c r="CZ297" s="223">
        <f>IFERROR(IF(RIGHT(VLOOKUP($A297,csapatok!$A:$NN,CZ$320,FALSE),5)="Csere",VLOOKUP(LEFT(VLOOKUP($A297,csapatok!$A:$NN,CZ$320,FALSE),LEN(VLOOKUP($A297,csapatok!$A:$NN,CZ$320,FALSE))-6),'csapat-ranglista'!$A:$FP,CZ$321,FALSE)/8,VLOOKUP(VLOOKUP($A297,csapatok!$A:$NN,CZ$320,FALSE),'csapat-ranglista'!$A:$FP,CZ$321,FALSE)/4),0)</f>
        <v>0</v>
      </c>
      <c r="DA297" s="223">
        <f>IFERROR(IF(RIGHT(VLOOKUP($A297,csapatok!$A:$NN,DA$320,FALSE),5)="Csere",VLOOKUP(LEFT(VLOOKUP($A297,csapatok!$A:$NN,DA$320,FALSE),LEN(VLOOKUP($A297,csapatok!$A:$NN,DA$320,FALSE))-6),'csapat-ranglista'!$A:$FP,DA$321,FALSE)/8,VLOOKUP(VLOOKUP($A297,csapatok!$A:$NN,DA$320,FALSE),'csapat-ranglista'!$A:$FP,DA$321,FALSE)/4),0)</f>
        <v>0</v>
      </c>
      <c r="DB297" s="223">
        <f>IFERROR(IF(RIGHT(VLOOKUP($A297,csapatok!$A:$NN,DB$320,FALSE),5)="Csere",VLOOKUP(LEFT(VLOOKUP($A297,csapatok!$A:$NN,DB$320,FALSE),LEN(VLOOKUP($A297,csapatok!$A:$NN,DB$320,FALSE))-6),'csapat-ranglista'!$A:$FP,DB$321,FALSE)/8,VLOOKUP(VLOOKUP($A297,csapatok!$A:$NN,DB$320,FALSE),'csapat-ranglista'!$A:$FP,DB$321,FALSE)/4),0)</f>
        <v>0</v>
      </c>
      <c r="DC297" s="223">
        <f>IFERROR(IF(RIGHT(VLOOKUP($A297,csapatok!$A:$NN,DC$320,FALSE),5)="Csere",VLOOKUP(LEFT(VLOOKUP($A297,csapatok!$A:$NN,DC$320,FALSE),LEN(VLOOKUP($A297,csapatok!$A:$NN,DC$320,FALSE))-6),'csapat-ranglista'!$A:$FP,DC$321,FALSE)/8,VLOOKUP(VLOOKUP($A297,csapatok!$A:$NN,DC$320,FALSE),'csapat-ranglista'!$A:$FP,DC$321,FALSE)/4),0)</f>
        <v>0</v>
      </c>
      <c r="DD297" s="223">
        <f>IFERROR(IF(RIGHT(VLOOKUP($A297,csapatok!$A:$NN,DD$320,FALSE),5)="Csere",VLOOKUP(LEFT(VLOOKUP($A297,csapatok!$A:$NN,DD$320,FALSE),LEN(VLOOKUP($A297,csapatok!$A:$NN,DD$320,FALSE))-6),'csapat-ranglista'!$A:$FP,DD$321,FALSE)/8,VLOOKUP(VLOOKUP($A297,csapatok!$A:$NN,DD$320,FALSE),'csapat-ranglista'!$A:$FP,DD$321,FALSE)/4),0)</f>
        <v>0</v>
      </c>
      <c r="DE297" s="223">
        <f>IFERROR(IF(RIGHT(VLOOKUP($A297,csapatok!$A:$NN,DE$320,FALSE),5)="Csere",VLOOKUP(LEFT(VLOOKUP($A297,csapatok!$A:$NN,DE$320,FALSE),LEN(VLOOKUP($A297,csapatok!$A:$NN,DE$320,FALSE))-6),'csapat-ranglista'!$A:$FP,DE$321,FALSE)/8,VLOOKUP(VLOOKUP($A297,csapatok!$A:$NN,DE$320,FALSE),'csapat-ranglista'!$A:$FP,DE$321,FALSE)/4),0)</f>
        <v>0</v>
      </c>
      <c r="DF297" s="223">
        <f>IFERROR(IF(RIGHT(VLOOKUP($A297,csapatok!$A:$NN,DF$320,FALSE),5)="Csere",VLOOKUP(LEFT(VLOOKUP($A297,csapatok!$A:$NN,DF$320,FALSE),LEN(VLOOKUP($A297,csapatok!$A:$NN,DF$320,FALSE))-6),'csapat-ranglista'!$A:$FP,DF$321,FALSE)/8,VLOOKUP(VLOOKUP($A297,csapatok!$A:$NN,DF$320,FALSE),'csapat-ranglista'!$A:$FP,DF$321,FALSE)/4),0)</f>
        <v>0</v>
      </c>
      <c r="DG297" s="223">
        <f>IFERROR(IF(RIGHT(VLOOKUP($A297,csapatok!$A:$NN,DG$320,FALSE),5)="Csere",VLOOKUP(LEFT(VLOOKUP($A297,csapatok!$A:$NN,DG$320,FALSE),LEN(VLOOKUP($A297,csapatok!$A:$NN,DG$320,FALSE))-6),'csapat-ranglista'!$A:$FP,DG$321,FALSE)/8,VLOOKUP(VLOOKUP($A297,csapatok!$A:$NN,DG$320,FALSE),'csapat-ranglista'!$A:$FP,DG$321,FALSE)/4),0)</f>
        <v>0</v>
      </c>
      <c r="DH297" s="223">
        <f>IFERROR(IF(RIGHT(VLOOKUP($A297,csapatok!$A:$NN,DH$320,FALSE),5)="Csere",VLOOKUP(LEFT(VLOOKUP($A297,csapatok!$A:$NN,DH$320,FALSE),LEN(VLOOKUP($A297,csapatok!$A:$NN,DH$320,FALSE))-6),'csapat-ranglista'!$A:$FP,DH$321,FALSE)/8,VLOOKUP(VLOOKUP($A297,csapatok!$A:$NN,DH$320,FALSE),'csapat-ranglista'!$A:$FP,DH$321,FALSE)/4),0)</f>
        <v>0</v>
      </c>
      <c r="DI297" s="223">
        <f>IFERROR(IF(RIGHT(VLOOKUP($A297,csapatok!$A:$NN,DI$320,FALSE),5)="Csere",VLOOKUP(LEFT(VLOOKUP($A297,csapatok!$A:$NN,DI$320,FALSE),LEN(VLOOKUP($A297,csapatok!$A:$NN,DI$320,FALSE))-6),'csapat-ranglista'!$A:$FP,DI$321,FALSE)/8,VLOOKUP(VLOOKUP($A297,csapatok!$A:$NN,DI$320,FALSE),'csapat-ranglista'!$A:$FP,DI$321,FALSE)/4),0)</f>
        <v>0</v>
      </c>
      <c r="DJ297" s="223">
        <f>IFERROR(IF(RIGHT(VLOOKUP($A297,csapatok!$A:$NN,DJ$320,FALSE),5)="Csere",VLOOKUP(LEFT(VLOOKUP($A297,csapatok!$A:$NN,DJ$320,FALSE),LEN(VLOOKUP($A297,csapatok!$A:$NN,DJ$320,FALSE))-6),'csapat-ranglista'!$A:$FP,DJ$321,FALSE)/8,VLOOKUP(VLOOKUP($A297,csapatok!$A:$NN,DJ$320,FALSE),'csapat-ranglista'!$A:$FP,DJ$321,FALSE)/4),0)</f>
        <v>0</v>
      </c>
      <c r="DK297" s="223">
        <f>IFERROR(IF(RIGHT(VLOOKUP($A297,csapatok!$A:$NN,DK$320,FALSE),5)="Csere",VLOOKUP(LEFT(VLOOKUP($A297,csapatok!$A:$NN,DK$320,FALSE),LEN(VLOOKUP($A297,csapatok!$A:$NN,DK$320,FALSE))-6),'csapat-ranglista'!$A:$FP,DK$321,FALSE)/8,VLOOKUP(VLOOKUP($A297,csapatok!$A:$NN,DK$320,FALSE),'csapat-ranglista'!$A:$FP,DK$321,FALSE)/4),0)</f>
        <v>0</v>
      </c>
      <c r="DL297" s="223">
        <f>IFERROR(IF(RIGHT(VLOOKUP($A297,csapatok!$A:$NN,DL$320,FALSE),5)="Csere",VLOOKUP(LEFT(VLOOKUP($A297,csapatok!$A:$NN,DL$320,FALSE),LEN(VLOOKUP($A297,csapatok!$A:$NN,DL$320,FALSE))-6),'csapat-ranglista'!$A:$FP,DL$321,FALSE)/8,VLOOKUP(VLOOKUP($A297,csapatok!$A:$NN,DL$320,FALSE),'csapat-ranglista'!$A:$FP,DL$321,FALSE)/4),0)</f>
        <v>0</v>
      </c>
      <c r="DM297" s="223">
        <f>IFERROR(IF(RIGHT(VLOOKUP($A297,csapatok!$A:$NN,DM$320,FALSE),5)="Csere",VLOOKUP(LEFT(VLOOKUP($A297,csapatok!$A:$NN,DM$320,FALSE),LEN(VLOOKUP($A297,csapatok!$A:$NN,DM$320,FALSE))-6),'csapat-ranglista'!$A:$FP,DM$321,FALSE)/8,VLOOKUP(VLOOKUP($A297,csapatok!$A:$NN,DM$320,FALSE),'csapat-ranglista'!$A:$FP,DM$321,FALSE)/4),0)</f>
        <v>0</v>
      </c>
      <c r="DN297" s="223">
        <f>IFERROR(IF(RIGHT(VLOOKUP($A297,csapatok!$A:$NN,DN$320,FALSE),5)="Csere",VLOOKUP(LEFT(VLOOKUP($A297,csapatok!$A:$NN,DN$320,FALSE),LEN(VLOOKUP($A297,csapatok!$A:$NN,DN$320,FALSE))-6),'csapat-ranglista'!$A:$FP,DN$321,FALSE)/8,VLOOKUP(VLOOKUP($A297,csapatok!$A:$NN,DN$320,FALSE),'csapat-ranglista'!$A:$FP,DN$321,FALSE)/4),0)</f>
        <v>0</v>
      </c>
      <c r="DO297" s="224">
        <f>versenyek!$MF$11*IFERROR(VLOOKUP(VLOOKUP($A297,versenyek!ME:MG,3,FALSE),szabalyok!$A$16:$B$23,2,FALSE)/4,0)</f>
        <v>0</v>
      </c>
      <c r="DP297" s="224">
        <f>versenyek!$MI$11*IFERROR(VLOOKUP(VLOOKUP($A297,versenyek!MH:MJ,3,FALSE),szabalyok!$A$16:$B$23,2,FALSE)/4,0)</f>
        <v>0</v>
      </c>
      <c r="DQ297" s="223">
        <f>IFERROR(IF(RIGHT(VLOOKUP($A297,csapatok!$A:$NN,DQ$320,FALSE),5)="Csere",VLOOKUP(LEFT(VLOOKUP($A297,csapatok!$A:$NN,DQ$320,FALSE),LEN(VLOOKUP($A297,csapatok!$A:$NN,DQ$320,FALSE))-6),'csapat-ranglista'!$A:$FP,DQ$321,FALSE)/8,VLOOKUP(VLOOKUP($A297,csapatok!$A:$NN,DQ$320,FALSE),'csapat-ranglista'!$A:$FP,DQ$321,FALSE)/4),0)</f>
        <v>0</v>
      </c>
      <c r="DR297" s="223">
        <f>IFERROR(IF(RIGHT(VLOOKUP($A297,csapatok!$A:$NN,DR$320,FALSE),5)="Csere",VLOOKUP(LEFT(VLOOKUP($A297,csapatok!$A:$NN,DR$320,FALSE),LEN(VLOOKUP($A297,csapatok!$A:$NN,DR$320,FALSE))-6),'csapat-ranglista'!$A:$FP,DR$321,FALSE)/8,VLOOKUP(VLOOKUP($A297,csapatok!$A:$NN,DR$320,FALSE),'csapat-ranglista'!$A:$FP,DR$321,FALSE)/4),0)</f>
        <v>0</v>
      </c>
      <c r="DS297" s="223">
        <f>IFERROR(IF(RIGHT(VLOOKUP($A297,csapatok!$A:$NN,DS$320,FALSE),5)="Csere",VLOOKUP(LEFT(VLOOKUP($A297,csapatok!$A:$NN,DS$320,FALSE),LEN(VLOOKUP($A297,csapatok!$A:$NN,DS$320,FALSE))-6),'csapat-ranglista'!$A:$FP,DS$321,FALSE)/8,VLOOKUP(VLOOKUP($A297,csapatok!$A:$NN,DS$320,FALSE),'csapat-ranglista'!$A:$FP,DS$321,FALSE)/4),0)</f>
        <v>0</v>
      </c>
      <c r="DT297" s="223">
        <f>IFERROR(IF(RIGHT(VLOOKUP($A297,csapatok!$A:$NN,DT$320,FALSE),5)="Csere",VLOOKUP(LEFT(VLOOKUP($A297,csapatok!$A:$NN,DT$320,FALSE),LEN(VLOOKUP($A297,csapatok!$A:$NN,DT$320,FALSE))-6),'csapat-ranglista'!$A:$FP,DT$321,FALSE)/8,VLOOKUP(VLOOKUP($A297,csapatok!$A:$NN,DT$320,FALSE),'csapat-ranglista'!$A:$FP,DT$321,FALSE)/4),0)</f>
        <v>0</v>
      </c>
      <c r="DU297" s="223">
        <f>IFERROR(IF(RIGHT(VLOOKUP($A297,csapatok!$A:$NN,DU$320,FALSE),5)="Csere",VLOOKUP(LEFT(VLOOKUP($A297,csapatok!$A:$NN,DU$320,FALSE),LEN(VLOOKUP($A297,csapatok!$A:$NN,DU$320,FALSE))-6),'csapat-ranglista'!$A:$FP,DU$321,FALSE)/8,VLOOKUP(VLOOKUP($A297,csapatok!$A:$NN,DU$320,FALSE),'csapat-ranglista'!$A:$FP,DU$321,FALSE)/4),0)</f>
        <v>0</v>
      </c>
      <c r="DV297" s="223">
        <f>IFERROR(IF(RIGHT(VLOOKUP($A297,csapatok!$A:$NN,DV$320,FALSE),5)="Csere",VLOOKUP(LEFT(VLOOKUP($A297,csapatok!$A:$NN,DV$320,FALSE),LEN(VLOOKUP($A297,csapatok!$A:$NN,DV$320,FALSE))-6),'csapat-ranglista'!$A:$FP,DV$321,FALSE)/8,VLOOKUP(VLOOKUP($A297,csapatok!$A:$NN,DV$320,FALSE),'csapat-ranglista'!$A:$FP,DV$321,FALSE)/4),0)</f>
        <v>0</v>
      </c>
      <c r="DW297" s="223">
        <f>IFERROR(IF(RIGHT(VLOOKUP($A297,csapatok!$A:$NN,DW$320,FALSE),5)="Csere",VLOOKUP(LEFT(VLOOKUP($A297,csapatok!$A:$NN,DW$320,FALSE),LEN(VLOOKUP($A297,csapatok!$A:$NN,DW$320,FALSE))-6),'csapat-ranglista'!$A:$FP,DW$321,FALSE)/8,VLOOKUP(VLOOKUP($A297,csapatok!$A:$NN,DW$320,FALSE),'csapat-ranglista'!$A:$FP,DW$321,FALSE)/4),0)</f>
        <v>0</v>
      </c>
      <c r="DX297" s="223">
        <f>IFERROR(IF(RIGHT(VLOOKUP($A297,csapatok!$A:$NN,DX$320,FALSE),5)="Csere",VLOOKUP(LEFT(VLOOKUP($A297,csapatok!$A:$NN,DX$320,FALSE),LEN(VLOOKUP($A297,csapatok!$A:$NN,DX$320,FALSE))-6),'csapat-ranglista'!$A:$FP,DX$321,FALSE)/8,VLOOKUP(VLOOKUP($A297,csapatok!$A:$NN,DX$320,FALSE),'csapat-ranglista'!$A:$FP,DX$321,FALSE)/4),0)</f>
        <v>0</v>
      </c>
      <c r="DY297" s="223">
        <f>IFERROR(IF(RIGHT(VLOOKUP($A297,csapatok!$A:$NN,DY$320,FALSE),5)="Csere",VLOOKUP(LEFT(VLOOKUP($A297,csapatok!$A:$NN,DY$320,FALSE),LEN(VLOOKUP($A297,csapatok!$A:$NN,DY$320,FALSE))-6),'csapat-ranglista'!$A:$FP,DY$321,FALSE)/8,VLOOKUP(VLOOKUP($A297,csapatok!$A:$NN,DY$320,FALSE),'csapat-ranglista'!$A:$FP,DY$321,FALSE)/4),0)</f>
        <v>0</v>
      </c>
      <c r="DZ297" s="223">
        <f>IFERROR(IF(RIGHT(VLOOKUP($A297,csapatok!$A:$NN,DZ$320,FALSE),5)="Csere",VLOOKUP(LEFT(VLOOKUP($A297,csapatok!$A:$NN,DZ$320,FALSE),LEN(VLOOKUP($A297,csapatok!$A:$NN,DZ$320,FALSE))-6),'csapat-ranglista'!$A:$FP,DZ$321,FALSE)/8,VLOOKUP(VLOOKUP($A297,csapatok!$A:$NN,DZ$320,FALSE),'csapat-ranglista'!$A:$FP,DZ$321,FALSE)/4),0)</f>
        <v>0</v>
      </c>
      <c r="EA297" s="223">
        <f>IFERROR(IF(RIGHT(VLOOKUP($A297,csapatok!$A:$NN,EA$320,FALSE),5)="Csere",VLOOKUP(LEFT(VLOOKUP($A297,csapatok!$A:$NN,EA$320,FALSE),LEN(VLOOKUP($A297,csapatok!$A:$NN,EA$320,FALSE))-6),'csapat-ranglista'!$A:$FP,EA$321,FALSE)/8,VLOOKUP(VLOOKUP($A297,csapatok!$A:$NN,EA$320,FALSE),'csapat-ranglista'!$A:$FP,EA$321,FALSE)/4),0)</f>
        <v>0</v>
      </c>
      <c r="EB297" s="223">
        <f>IFERROR(IF(RIGHT(VLOOKUP($A297,csapatok!$A:$NN,EB$320,FALSE),5)="Csere",VLOOKUP(LEFT(VLOOKUP($A297,csapatok!$A:$NN,EB$320,FALSE),LEN(VLOOKUP($A297,csapatok!$A:$NN,EB$320,FALSE))-6),'csapat-ranglista'!$A:$FP,EB$321,FALSE)/8,VLOOKUP(VLOOKUP($A297,csapatok!$A:$NN,EB$320,FALSE),'csapat-ranglista'!$A:$FP,EB$321,FALSE)/4),0)</f>
        <v>0</v>
      </c>
      <c r="EC297" s="223">
        <f>IFERROR(IF(RIGHT(VLOOKUP($A297,csapatok!$A:$NN,EC$320,FALSE),5)="Csere",VLOOKUP(LEFT(VLOOKUP($A297,csapatok!$A:$NN,EC$320,FALSE),LEN(VLOOKUP($A297,csapatok!$A:$NN,EC$320,FALSE))-6),'csapat-ranglista'!$A:$FP,EC$321,FALSE)/8,VLOOKUP(VLOOKUP($A297,csapatok!$A:$NN,EC$320,FALSE),'csapat-ranglista'!$A:$FP,EC$321,FALSE)/4),0)</f>
        <v>0</v>
      </c>
      <c r="ED297" s="223">
        <f>IFERROR(IF(RIGHT(VLOOKUP($A297,csapatok!$A:$NN,ED$320,FALSE),5)="Csere",VLOOKUP(LEFT(VLOOKUP($A297,csapatok!$A:$NN,ED$320,FALSE),LEN(VLOOKUP($A297,csapatok!$A:$NN,ED$320,FALSE))-6),'csapat-ranglista'!$A:$FP,ED$321,FALSE)/8,VLOOKUP(VLOOKUP($A297,csapatok!$A:$NN,ED$320,FALSE),'csapat-ranglista'!$A:$FP,ED$321,FALSE)/4),0)</f>
        <v>0</v>
      </c>
      <c r="EE297" s="223">
        <f>IFERROR(IF(RIGHT(VLOOKUP($A297,csapatok!$A:$NN,EE$320,FALSE),5)="Csere",VLOOKUP(LEFT(VLOOKUP($A297,csapatok!$A:$NN,EE$320,FALSE),LEN(VLOOKUP($A297,csapatok!$A:$NN,EE$320,FALSE))-6),'csapat-ranglista'!$A:$FP,EE$321,FALSE)/8,VLOOKUP(VLOOKUP($A297,csapatok!$A:$NN,EE$320,FALSE),'csapat-ranglista'!$A:$FP,EE$321,FALSE)/4),0)</f>
        <v>0</v>
      </c>
      <c r="EF297" s="223">
        <f>IFERROR(IF(RIGHT(VLOOKUP($A297,csapatok!$A:$NN,EF$320,FALSE),5)="Csere",VLOOKUP(LEFT(VLOOKUP($A297,csapatok!$A:$NN,EF$320,FALSE),LEN(VLOOKUP($A297,csapatok!$A:$NN,EF$320,FALSE))-6),'csapat-ranglista'!$A:$FP,EF$321,FALSE)/8,VLOOKUP(VLOOKUP($A297,csapatok!$A:$NN,EF$320,FALSE),'csapat-ranglista'!$A:$FP,EF$321,FALSE)/4),0)</f>
        <v>0</v>
      </c>
      <c r="EG297" s="223">
        <f>IFERROR(IF(RIGHT(VLOOKUP($A297,csapatok!$A:$NN,EG$320,FALSE),5)="Csere",VLOOKUP(LEFT(VLOOKUP($A297,csapatok!$A:$NN,EG$320,FALSE),LEN(VLOOKUP($A297,csapatok!$A:$NN,EG$320,FALSE))-6),'csapat-ranglista'!$A:$FP,EG$321,FALSE)/8,VLOOKUP(VLOOKUP($A297,csapatok!$A:$NN,EG$320,FALSE),'csapat-ranglista'!$A:$FP,EG$321,FALSE)/4),0)</f>
        <v>0</v>
      </c>
      <c r="EH297" s="223">
        <f>IFERROR(IF(RIGHT(VLOOKUP($A297,csapatok!$A:$NN,EH$320,FALSE),5)="Csere",VLOOKUP(LEFT(VLOOKUP($A297,csapatok!$A:$NN,EH$320,FALSE),LEN(VLOOKUP($A297,csapatok!$A:$NN,EH$320,FALSE))-6),'csapat-ranglista'!$A:$FP,EH$321,FALSE)/8,VLOOKUP(VLOOKUP($A297,csapatok!$A:$NN,EH$320,FALSE),'csapat-ranglista'!$A:$FP,EH$321,FALSE)/4),0)</f>
        <v>0</v>
      </c>
      <c r="EI297" s="223">
        <f>IFERROR(IF(RIGHT(VLOOKUP($A297,csapatok!$A:$NN,EI$320,FALSE),5)="Csere",VLOOKUP(LEFT(VLOOKUP($A297,csapatok!$A:$NN,EI$320,FALSE),LEN(VLOOKUP($A297,csapatok!$A:$NN,EI$320,FALSE))-6),'csapat-ranglista'!$A:$FP,EI$321,FALSE)/8,VLOOKUP(VLOOKUP($A297,csapatok!$A:$NN,EI$320,FALSE),'csapat-ranglista'!$A:$FP,EI$321,FALSE)/4),0)</f>
        <v>0</v>
      </c>
      <c r="EJ297" s="223">
        <f>IFERROR(IF(RIGHT(VLOOKUP($A297,csapatok!$A:$NN,EJ$320,FALSE),5)="Csere",VLOOKUP(LEFT(VLOOKUP($A297,csapatok!$A:$NN,EJ$320,FALSE),LEN(VLOOKUP($A297,csapatok!$A:$NN,EJ$320,FALSE))-6),'csapat-ranglista'!$A:$FP,EJ$321,FALSE)/8,VLOOKUP(VLOOKUP($A297,csapatok!$A:$NN,EJ$320,FALSE),'csapat-ranglista'!$A:$FP,EJ$321,FALSE)/4),0)</f>
        <v>0</v>
      </c>
      <c r="EK297" s="223">
        <f>IFERROR(IF(RIGHT(VLOOKUP($A297,csapatok!$A:$NN,EK$320,FALSE),5)="Csere",VLOOKUP(LEFT(VLOOKUP($A297,csapatok!$A:$NN,EK$320,FALSE),LEN(VLOOKUP($A297,csapatok!$A:$NN,EK$320,FALSE))-6),'csapat-ranglista'!$A:$FP,EK$321,FALSE)/8,VLOOKUP(VLOOKUP($A297,csapatok!$A:$NN,EK$320,FALSE),'csapat-ranglista'!$A:$FP,EK$321,FALSE)/4),0)</f>
        <v>0</v>
      </c>
      <c r="EL297" s="223">
        <f>IFERROR(IF(RIGHT(VLOOKUP($A297,csapatok!$A:$NN,EL$320,FALSE),5)="Csere",VLOOKUP(LEFT(VLOOKUP($A297,csapatok!$A:$NN,EL$320,FALSE),LEN(VLOOKUP($A297,csapatok!$A:$NN,EL$320,FALSE))-6),'csapat-ranglista'!$A:$FP,EL$321,FALSE)/8,VLOOKUP(VLOOKUP($A297,csapatok!$A:$NN,EL$320,FALSE),'csapat-ranglista'!$A:$FP,EL$321,FALSE)/4),0)</f>
        <v>0</v>
      </c>
      <c r="EM297" s="223">
        <f>IFERROR(IF(RIGHT(VLOOKUP($A297,csapatok!$A:$NN,EM$320,FALSE),5)="Csere",VLOOKUP(LEFT(VLOOKUP($A297,csapatok!$A:$NN,EM$320,FALSE),LEN(VLOOKUP($A297,csapatok!$A:$NN,EM$320,FALSE))-6),'csapat-ranglista'!$A:$FP,EM$321,FALSE)/8,VLOOKUP(VLOOKUP($A297,csapatok!$A:$NN,EM$320,FALSE),'csapat-ranglista'!$A:$FP,EM$321,FALSE)/4),0)</f>
        <v>0</v>
      </c>
      <c r="EN297" s="223">
        <f>IFERROR(IF(RIGHT(VLOOKUP($A297,csapatok!$A:$NN,EN$320,FALSE),5)="Csere",VLOOKUP(LEFT(VLOOKUP($A297,csapatok!$A:$NN,EN$320,FALSE),LEN(VLOOKUP($A297,csapatok!$A:$NN,EN$320,FALSE))-6),'csapat-ranglista'!$A:$FP,EN$321,FALSE)/8,VLOOKUP(VLOOKUP($A297,csapatok!$A:$NN,EN$320,FALSE),'csapat-ranglista'!$A:$FP,EN$321,FALSE)/4),0)</f>
        <v>0</v>
      </c>
      <c r="EO297" s="223">
        <f>IFERROR(IF(RIGHT(VLOOKUP($A297,csapatok!$A:$NN,EO$320,FALSE),5)="Csere",VLOOKUP(LEFT(VLOOKUP($A297,csapatok!$A:$NN,EO$320,FALSE),LEN(VLOOKUP($A297,csapatok!$A:$NN,EO$320,FALSE))-6),'csapat-ranglista'!$A:$FP,EO$321,FALSE)/8,VLOOKUP(VLOOKUP($A297,csapatok!$A:$NN,EO$320,FALSE),'csapat-ranglista'!$A:$FP,EO$321,FALSE)/4),0)</f>
        <v>0</v>
      </c>
      <c r="EP297" s="223">
        <f>IFERROR(IF(RIGHT(VLOOKUP($A297,csapatok!$A:$NN,EP$320,FALSE),5)="Csere",VLOOKUP(LEFT(VLOOKUP($A297,csapatok!$A:$NN,EP$320,FALSE),LEN(VLOOKUP($A297,csapatok!$A:$NN,EP$320,FALSE))-6),'csapat-ranglista'!$A:$FP,EP$321,FALSE)/8,VLOOKUP(VLOOKUP($A297,csapatok!$A:$NN,EP$320,FALSE),'csapat-ranglista'!$A:$FP,EP$321,FALSE)/4),0)</f>
        <v>0</v>
      </c>
      <c r="EQ297" s="223">
        <f>IFERROR(IF(RIGHT(VLOOKUP($A297,csapatok!$A:$NN,EQ$320,FALSE),5)="Csere",VLOOKUP(LEFT(VLOOKUP($A297,csapatok!$A:$NN,EQ$320,FALSE),LEN(VLOOKUP($A297,csapatok!$A:$NN,EQ$320,FALSE))-6),'csapat-ranglista'!$A:$FP,EQ$321,FALSE)/8,VLOOKUP(VLOOKUP($A297,csapatok!$A:$NN,EQ$320,FALSE),'csapat-ranglista'!$A:$FP,EQ$321,FALSE)/4),0)</f>
        <v>0</v>
      </c>
      <c r="ER297" s="223">
        <f>IFERROR(IF(RIGHT(VLOOKUP($A297,csapatok!$A:$NN,ER$320,FALSE),5)="Csere",VLOOKUP(LEFT(VLOOKUP($A297,csapatok!$A:$NN,ER$320,FALSE),LEN(VLOOKUP($A297,csapatok!$A:$NN,ER$320,FALSE))-6),'csapat-ranglista'!$A:$FP,ER$321,FALSE)/8,VLOOKUP(VLOOKUP($A297,csapatok!$A:$NN,ER$320,FALSE),'csapat-ranglista'!$A:$FP,ER$321,FALSE)/4),0)</f>
        <v>0</v>
      </c>
      <c r="ES297" s="223">
        <f>IFERROR(IF(RIGHT(VLOOKUP($A297,csapatok!$A:$NN,ES$320,FALSE),5)="Csere",VLOOKUP(LEFT(VLOOKUP($A297,csapatok!$A:$NN,ES$320,FALSE),LEN(VLOOKUP($A297,csapatok!$A:$NN,ES$320,FALSE))-6),'csapat-ranglista'!$A:$FP,ES$321,FALSE)/8,VLOOKUP(VLOOKUP($A297,csapatok!$A:$NN,ES$320,FALSE),'csapat-ranglista'!$A:$FP,ES$321,FALSE)/4),0)</f>
        <v>0</v>
      </c>
      <c r="ET297" s="223">
        <f>IFERROR(IF(RIGHT(VLOOKUP($A297,csapatok!$A:$NN,ET$320,FALSE),5)="Csere",VLOOKUP(LEFT(VLOOKUP($A297,csapatok!$A:$NN,ET$320,FALSE),LEN(VLOOKUP($A297,csapatok!$A:$NN,ET$320,FALSE))-6),'csapat-ranglista'!$A:$FP,ET$321,FALSE)/8,VLOOKUP(VLOOKUP($A297,csapatok!$A:$NN,ET$320,FALSE),'csapat-ranglista'!$A:$FP,ET$321,FALSE)/4),0)</f>
        <v>0</v>
      </c>
      <c r="EU297" s="223">
        <f>IFERROR(IF(RIGHT(VLOOKUP($A297,csapatok!$A:$NN,EU$320,FALSE),5)="Csere",VLOOKUP(LEFT(VLOOKUP($A297,csapatok!$A:$NN,EU$320,FALSE),LEN(VLOOKUP($A297,csapatok!$A:$NN,EU$320,FALSE))-6),'csapat-ranglista'!$A:$FP,EU$321,FALSE)/8,VLOOKUP(VLOOKUP($A297,csapatok!$A:$NN,EU$320,FALSE),'csapat-ranglista'!$A:$FP,EU$321,FALSE)/4),0)</f>
        <v>0</v>
      </c>
      <c r="EV297" s="223">
        <f>IFERROR(IF(RIGHT(VLOOKUP($A297,csapatok!$A:$NN,EV$320,FALSE),5)="Csere",VLOOKUP(LEFT(VLOOKUP($A297,csapatok!$A:$NN,EV$320,FALSE),LEN(VLOOKUP($A297,csapatok!$A:$NN,EV$320,FALSE))-6),'csapat-ranglista'!$A:$FP,EV$321,FALSE)/8,VLOOKUP(VLOOKUP($A297,csapatok!$A:$NN,EV$320,FALSE),'csapat-ranglista'!$A:$FP,EV$321,FALSE)/4),0)</f>
        <v>0</v>
      </c>
      <c r="EW297" s="223">
        <f>IFERROR(IF(RIGHT(VLOOKUP($A297,csapatok!$A:$NN,EW$320,FALSE),5)="Csere",VLOOKUP(LEFT(VLOOKUP($A297,csapatok!$A:$NN,EW$320,FALSE),LEN(VLOOKUP($A297,csapatok!$A:$NN,EW$320,FALSE))-6),'csapat-ranglista'!$A:$FP,EW$321,FALSE)/8,VLOOKUP(VLOOKUP($A297,csapatok!$A:$NN,EW$320,FALSE),'csapat-ranglista'!$A:$FP,EW$321,FALSE)/4),0)</f>
        <v>0</v>
      </c>
      <c r="EX297" s="223">
        <f>IFERROR(IF(RIGHT(VLOOKUP($A297,csapatok!$A:$NN,EX$320,FALSE),5)="Csere",VLOOKUP(LEFT(VLOOKUP($A297,csapatok!$A:$NN,EX$320,FALSE),LEN(VLOOKUP($A297,csapatok!$A:$NN,EX$320,FALSE))-6),'csapat-ranglista'!$A:$FP,EX$321,FALSE)/8,VLOOKUP(VLOOKUP($A297,csapatok!$A:$NN,EX$320,FALSE),'csapat-ranglista'!$A:$FP,EX$321,FALSE)/4),0)</f>
        <v>0</v>
      </c>
      <c r="EY297" s="223">
        <f>IFERROR(IF(RIGHT(VLOOKUP($A297,csapatok!$A:$NN,EY$320,FALSE),5)="Csere",VLOOKUP(LEFT(VLOOKUP($A297,csapatok!$A:$NN,EY$320,FALSE),LEN(VLOOKUP($A297,csapatok!$A:$NN,EY$320,FALSE))-6),'csapat-ranglista'!$A:$FP,EY$321,FALSE)/8,VLOOKUP(VLOOKUP($A297,csapatok!$A:$NN,EY$320,FALSE),'csapat-ranglista'!$A:$FP,EY$321,FALSE)/4),0)</f>
        <v>0</v>
      </c>
      <c r="EZ297" s="223">
        <f>IFERROR(IF(RIGHT(VLOOKUP($A297,csapatok!$A:$NN,EZ$320,FALSE),5)="Csere",VLOOKUP(LEFT(VLOOKUP($A297,csapatok!$A:$NN,EZ$320,FALSE),LEN(VLOOKUP($A297,csapatok!$A:$NN,EZ$320,FALSE))-6),'csapat-ranglista'!$A:$FP,EZ$321,FALSE)/8,VLOOKUP(VLOOKUP($A297,csapatok!$A:$NN,EZ$320,FALSE),'csapat-ranglista'!$A:$FP,EZ$321,FALSE)/4),0)</f>
        <v>0</v>
      </c>
      <c r="FA297" s="223">
        <f>IFERROR(IF(RIGHT(VLOOKUP($A297,csapatok!$A:$NN,FA$320,FALSE),5)="Csere",VLOOKUP(LEFT(VLOOKUP($A297,csapatok!$A:$NN,FA$320,FALSE),LEN(VLOOKUP($A297,csapatok!$A:$NN,FA$320,FALSE))-6),'csapat-ranglista'!$A:$FP,FA$321,FALSE)/8,VLOOKUP(VLOOKUP($A297,csapatok!$A:$NN,FA$320,FALSE),'csapat-ranglista'!$A:$FP,FA$321,FALSE)/4),0)</f>
        <v>0</v>
      </c>
      <c r="FB297" s="223">
        <f>IFERROR(IF(RIGHT(VLOOKUP($A297,csapatok!$A:$NN,FB$320,FALSE),5)="Csere",VLOOKUP(LEFT(VLOOKUP($A297,csapatok!$A:$NN,FB$320,FALSE),LEN(VLOOKUP($A297,csapatok!$A:$NN,FB$320,FALSE))-6),'csapat-ranglista'!$A:$FP,FB$321,FALSE)/8,VLOOKUP(VLOOKUP($A297,csapatok!$A:$NN,FB$320,FALSE),'csapat-ranglista'!$A:$FP,FB$321,FALSE)/4),0)</f>
        <v>0</v>
      </c>
      <c r="FC297" s="223">
        <f>IFERROR(IF(RIGHT(VLOOKUP($A297,csapatok!$A:$NN,FC$320,FALSE),5)="Csere",VLOOKUP(LEFT(VLOOKUP($A297,csapatok!$A:$NN,FC$320,FALSE),LEN(VLOOKUP($A297,csapatok!$A:$NN,FC$320,FALSE))-6),'csapat-ranglista'!$A:$FP,FC$321,FALSE)/8,VLOOKUP(VLOOKUP($A297,csapatok!$A:$NN,FC$320,FALSE),'csapat-ranglista'!$A:$FP,FC$321,FALSE)/4),0)</f>
        <v>0</v>
      </c>
      <c r="FD297" s="224">
        <f>versenyek!$QY$11*IFERROR(VLOOKUP(VLOOKUP($A297,versenyek!QX:QZ,3,FALSE),szabalyok!$A$16:$B$23,2,FALSE)/4,0)</f>
        <v>0</v>
      </c>
      <c r="FE297" s="224">
        <f>versenyek!$RB$11*IFERROR(VLOOKUP(VLOOKUP($A297,versenyek!RA:RC,3,FALSE),szabalyok!$A$16:$B$23,2,FALSE)/4,0)</f>
        <v>0</v>
      </c>
      <c r="FF297" s="223">
        <f>IFERROR(IF(RIGHT(VLOOKUP($A297,csapatok!$A:$NN,FF$320,FALSE),5)="Csere",VLOOKUP(LEFT(VLOOKUP($A297,csapatok!$A:$NN,FF$320,FALSE),LEN(VLOOKUP($A297,csapatok!$A:$NN,FF$320,FALSE))-6),'csapat-ranglista'!$A:$FP,FF$321,FALSE)/8,VLOOKUP(VLOOKUP($A297,csapatok!$A:$NN,FF$320,FALSE),'csapat-ranglista'!$A:$FP,FF$321,FALSE)/4),0)</f>
        <v>0</v>
      </c>
      <c r="FG297" s="223">
        <f>IFERROR(IF(RIGHT(VLOOKUP($A297,csapatok!$A:$NN,FG$320,FALSE),5)="Csere",VLOOKUP(LEFT(VLOOKUP($A297,csapatok!$A:$NN,FG$320,FALSE),LEN(VLOOKUP($A297,csapatok!$A:$NN,FG$320,FALSE))-6),'csapat-ranglista'!$A:$FP,FG$321,FALSE)/8,VLOOKUP(VLOOKUP($A297,csapatok!$A:$NN,FG$320,FALSE),'csapat-ranglista'!$A:$FP,FG$321,FALSE)/4),0)</f>
        <v>0</v>
      </c>
      <c r="FH297" s="223">
        <f>IFERROR(IF(RIGHT(VLOOKUP($A297,csapatok!$A:$NN,FH$320,FALSE),5)="Csere",VLOOKUP(LEFT(VLOOKUP($A297,csapatok!$A:$NN,FH$320,FALSE),LEN(VLOOKUP($A297,csapatok!$A:$NN,FH$320,FALSE))-6),'csapat-ranglista'!$A:$FP,FH$321,FALSE)/8,VLOOKUP(VLOOKUP($A297,csapatok!$A:$NN,FH$320,FALSE),'csapat-ranglista'!$A:$FP,FH$321,FALSE)/4),0)</f>
        <v>0</v>
      </c>
      <c r="FI297" s="223">
        <f>IFERROR(IF(RIGHT(VLOOKUP($A297,csapatok!$A:$NN,FI$320,FALSE),5)="Csere",VLOOKUP(LEFT(VLOOKUP($A297,csapatok!$A:$NN,FI$320,FALSE),LEN(VLOOKUP($A297,csapatok!$A:$NN,FI$320,FALSE))-6),'csapat-ranglista'!$A:$FP,FI$321,FALSE)/8,VLOOKUP(VLOOKUP($A297,csapatok!$A:$NN,FI$320,FALSE),'csapat-ranglista'!$A:$FP,FI$321,FALSE)/4),0)</f>
        <v>0</v>
      </c>
      <c r="FJ297" s="223">
        <f>IFERROR(IF(RIGHT(VLOOKUP($A297,csapatok!$A:$NN,FJ$320,FALSE),5)="Csere",VLOOKUP(LEFT(VLOOKUP($A297,csapatok!$A:$NN,FJ$320,FALSE),LEN(VLOOKUP($A297,csapatok!$A:$NN,FJ$320,FALSE))-6),'csapat-ranglista'!$A:$FP,FJ$321,FALSE)/8,VLOOKUP(VLOOKUP($A297,csapatok!$A:$NN,FJ$320,FALSE),'csapat-ranglista'!$A:$FP,FJ$321,FALSE)/4),0)</f>
        <v>0</v>
      </c>
      <c r="FK297" s="223">
        <f>IFERROR(IF(RIGHT(VLOOKUP($A297,csapatok!$A:$NN,FK$320,FALSE),5)="Csere",VLOOKUP(LEFT(VLOOKUP($A297,csapatok!$A:$NN,FK$320,FALSE),LEN(VLOOKUP($A297,csapatok!$A:$NN,FK$320,FALSE))-6),'csapat-ranglista'!$A:$FP,FK$321,FALSE)/8,VLOOKUP(VLOOKUP($A297,csapatok!$A:$NN,FK$320,FALSE),'csapat-ranglista'!$A:$FP,FK$321,FALSE)/4),0)</f>
        <v>0</v>
      </c>
      <c r="FL297" s="223">
        <f>IFERROR(IF(RIGHT(VLOOKUP($A297,csapatok!$A:$NN,FL$320,FALSE),5)="Csere",VLOOKUP(LEFT(VLOOKUP($A297,csapatok!$A:$NN,FL$320,FALSE),LEN(VLOOKUP($A297,csapatok!$A:$NN,FL$320,FALSE))-6),'csapat-ranglista'!$A:$FP,FL$321,FALSE)/8,VLOOKUP(VLOOKUP($A297,csapatok!$A:$NN,FL$320,FALSE),'csapat-ranglista'!$A:$FP,FL$321,FALSE)/4),0)</f>
        <v>0</v>
      </c>
      <c r="FM297" s="223">
        <f>IFERROR(IF(RIGHT(VLOOKUP($A297,csapatok!$A:$NN,FM$320,FALSE),5)="Csere",VLOOKUP(LEFT(VLOOKUP($A297,csapatok!$A:$NN,FM$320,FALSE),LEN(VLOOKUP($A297,csapatok!$A:$NN,FM$320,FALSE))-6),'csapat-ranglista'!$A:$FP,FM$321,FALSE)/8,VLOOKUP(VLOOKUP($A297,csapatok!$A:$NN,FM$320,FALSE),'csapat-ranglista'!$A:$FP,FM$321,FALSE)/4),0)</f>
        <v>0</v>
      </c>
      <c r="FN297" s="223">
        <f>IFERROR(IF(RIGHT(VLOOKUP($A297,csapatok!$A:$NN,FN$320,FALSE),5)="Csere",VLOOKUP(LEFT(VLOOKUP($A297,csapatok!$A:$NN,FN$320,FALSE),LEN(VLOOKUP($A297,csapatok!$A:$NN,FN$320,FALSE))-6),'csapat-ranglista'!$A:$FP,FN$321,FALSE)/8,VLOOKUP(VLOOKUP($A297,csapatok!$A:$NN,FN$320,FALSE),'csapat-ranglista'!$A:$FP,FN$321,FALSE)/4),0)</f>
        <v>0</v>
      </c>
      <c r="FO297" s="223">
        <f>IFERROR(IF(RIGHT(VLOOKUP($A297,csapatok!$A:$NN,FO$320,FALSE),5)="Csere",VLOOKUP(LEFT(VLOOKUP($A297,csapatok!$A:$NN,FO$320,FALSE),LEN(VLOOKUP($A297,csapatok!$A:$NN,FO$320,FALSE))-6),'csapat-ranglista'!$A:$FP,FO$321,FALSE)/8,VLOOKUP(VLOOKUP($A297,csapatok!$A:$NN,FO$320,FALSE),'csapat-ranglista'!$A:$FP,FO$321,FALSE)/4),0)</f>
        <v>0</v>
      </c>
      <c r="FP297" s="223">
        <f>IFERROR(IF(RIGHT(VLOOKUP($A297,csapatok!$A:$NN,FP$320,FALSE),5)="Csere",VLOOKUP(LEFT(VLOOKUP($A297,csapatok!$A:$NN,FP$320,FALSE),LEN(VLOOKUP($A297,csapatok!$A:$NN,FP$320,FALSE))-6),'csapat-ranglista'!$A:$FP,FP$321,FALSE)/8,VLOOKUP(VLOOKUP($A297,csapatok!$A:$NN,FP$320,FALSE),'csapat-ranglista'!$A:$FP,FP$321,FALSE)/4),0)</f>
        <v>0</v>
      </c>
      <c r="FQ297" s="223">
        <f>IFERROR(IF(RIGHT(VLOOKUP($A297,csapatok!$A:$NN,FQ$320,FALSE),5)="Csere",VLOOKUP(LEFT(VLOOKUP($A297,csapatok!$A:$NN,FQ$320,FALSE),LEN(VLOOKUP($A297,csapatok!$A:$NN,FQ$320,FALSE))-6),'csapat-ranglista'!$A:$FP,FQ$321,FALSE)/8,VLOOKUP(VLOOKUP($A297,csapatok!$A:$NN,FQ$320,FALSE),'csapat-ranglista'!$A:$FP,FQ$321,FALSE)/4),0)</f>
        <v>0</v>
      </c>
      <c r="FR297" s="223">
        <f>IFERROR(IF(RIGHT(VLOOKUP($A297,csapatok!$A:$NN,FR$320,FALSE),5)="Csere",VLOOKUP(LEFT(VLOOKUP($A297,csapatok!$A:$NN,FR$320,FALSE),LEN(VLOOKUP($A297,csapatok!$A:$NN,FR$320,FALSE))-6),'csapat-ranglista'!$A:$FP,FR$321,FALSE)/8,VLOOKUP(VLOOKUP($A297,csapatok!$A:$NN,FR$320,FALSE),'csapat-ranglista'!$A:$FP,FR$321,FALSE)/4),0)</f>
        <v>0</v>
      </c>
      <c r="FS297" s="223">
        <f>IFERROR(IF(RIGHT(VLOOKUP($A297,csapatok!$A:$NN,FS$320,FALSE),5)="Csere",VLOOKUP(LEFT(VLOOKUP($A297,csapatok!$A:$NN,FS$320,FALSE),LEN(VLOOKUP($A297,csapatok!$A:$NN,FS$320,FALSE))-6),'csapat-ranglista'!$A:$FP,FS$321,FALSE)/8,VLOOKUP(VLOOKUP($A297,csapatok!$A:$NN,FS$320,FALSE),'csapat-ranglista'!$A:$FP,FS$321,FALSE)/4),0)</f>
        <v>0</v>
      </c>
      <c r="FT297" s="223">
        <f>IFERROR(IF(RIGHT(VLOOKUP($A297,csapatok!$A:$NN,FT$320,FALSE),5)="Csere",VLOOKUP(LEFT(VLOOKUP($A297,csapatok!$A:$NN,FT$320,FALSE),LEN(VLOOKUP($A297,csapatok!$A:$NN,FT$320,FALSE))-6),'csapat-ranglista'!$A:$FP,FT$321,FALSE)/8,VLOOKUP(VLOOKUP($A297,csapatok!$A:$NN,FT$320,FALSE),'csapat-ranglista'!$A:$FP,FT$321,FALSE)/4),0)</f>
        <v>0</v>
      </c>
      <c r="FU297" s="223">
        <f>IFERROR(IF(RIGHT(VLOOKUP($A297,csapatok!$A:$NN,FU$320,FALSE),5)="Csere",VLOOKUP(LEFT(VLOOKUP($A297,csapatok!$A:$NN,FU$320,FALSE),LEN(VLOOKUP($A297,csapatok!$A:$NN,FU$320,FALSE))-6),'csapat-ranglista'!$A:$FP,FU$321,FALSE)/8,VLOOKUP(VLOOKUP($A297,csapatok!$A:$NN,FU$320,FALSE),'csapat-ranglista'!$A:$FP,FU$321,FALSE)/4),0)</f>
        <v>0</v>
      </c>
      <c r="FV297" s="223">
        <f>IFERROR(IF(RIGHT(VLOOKUP($A297,csapatok!$A:$NN,FV$320,FALSE),5)="Csere",VLOOKUP(LEFT(VLOOKUP($A297,csapatok!$A:$NN,FV$320,FALSE),LEN(VLOOKUP($A297,csapatok!$A:$NN,FV$320,FALSE))-6),'csapat-ranglista'!$A:$FP,FV$321,FALSE)/8,VLOOKUP(VLOOKUP($A297,csapatok!$A:$NN,FV$320,FALSE),'csapat-ranglista'!$A:$FP,FV$321,FALSE)/4),0)</f>
        <v>0</v>
      </c>
      <c r="FW297" s="223">
        <f>IFERROR(IF(RIGHT(VLOOKUP($A297,csapatok!$A:$NN,FW$320,FALSE),5)="Csere",VLOOKUP(LEFT(VLOOKUP($A297,csapatok!$A:$NN,FW$320,FALSE),LEN(VLOOKUP($A297,csapatok!$A:$NN,FW$320,FALSE))-6),'csapat-ranglista'!$A:$FP,FW$321,FALSE)/8,VLOOKUP(VLOOKUP($A297,csapatok!$A:$NN,FW$320,FALSE),'csapat-ranglista'!$A:$FP,FW$321,FALSE)/4),0)</f>
        <v>0</v>
      </c>
      <c r="FX297" s="223">
        <f>IFERROR(IF(RIGHT(VLOOKUP($A297,csapatok!$A:$NN,FX$320,FALSE),5)="Csere",VLOOKUP(LEFT(VLOOKUP($A297,csapatok!$A:$NN,FX$320,FALSE),LEN(VLOOKUP($A297,csapatok!$A:$NN,FX$320,FALSE))-6),'csapat-ranglista'!$A:$FP,FX$321,FALSE)/8,VLOOKUP(VLOOKUP($A297,csapatok!$A:$NN,FX$320,FALSE),'csapat-ranglista'!$A:$FP,FX$321,FALSE)/4),0)</f>
        <v>0</v>
      </c>
      <c r="FY297" s="223">
        <f>IFERROR(IF(RIGHT(VLOOKUP($A297,csapatok!$A:$NN,FY$320,FALSE),5)="Csere",VLOOKUP(LEFT(VLOOKUP($A297,csapatok!$A:$NN,FY$320,FALSE),LEN(VLOOKUP($A297,csapatok!$A:$NN,FY$320,FALSE))-6),'csapat-ranglista'!$A:$FP,FY$321,FALSE)/8,VLOOKUP(VLOOKUP($A297,csapatok!$A:$NN,FY$320,FALSE),'csapat-ranglista'!$A:$FP,FY$321,FALSE)/4),0)</f>
        <v>0</v>
      </c>
      <c r="FZ297" s="223">
        <f>IFERROR(IF(RIGHT(VLOOKUP($A297,csapatok!$A:$NN,FZ$320,FALSE),5)="Csere",VLOOKUP(LEFT(VLOOKUP($A297,csapatok!$A:$NN,FZ$320,FALSE),LEN(VLOOKUP($A297,csapatok!$A:$NN,FZ$320,FALSE))-6),'csapat-ranglista'!$A:$FP,FZ$321,FALSE)/8,VLOOKUP(VLOOKUP($A297,csapatok!$A:$NN,FZ$320,FALSE),'csapat-ranglista'!$A:$FP,FZ$321,FALSE)/4),0)</f>
        <v>0</v>
      </c>
      <c r="GA297" s="223">
        <f>IFERROR(IF(RIGHT(VLOOKUP($A297,csapatok!$A:$NN,GA$320,FALSE),5)="Csere",VLOOKUP(LEFT(VLOOKUP($A297,csapatok!$A:$NN,GA$320,FALSE),LEN(VLOOKUP($A297,csapatok!$A:$NN,GA$320,FALSE))-6),'csapat-ranglista'!$A:$FP,GA$321,FALSE)/8,VLOOKUP(VLOOKUP($A297,csapatok!$A:$NN,GA$320,FALSE),'csapat-ranglista'!$A:$FP,GA$321,FALSE)/4),0)</f>
        <v>0</v>
      </c>
      <c r="GB297" s="223">
        <f>IFERROR(IF(RIGHT(VLOOKUP($A297,csapatok!$A:$NN,GB$320,FALSE),5)="Csere",VLOOKUP(LEFT(VLOOKUP($A297,csapatok!$A:$NN,GB$320,FALSE),LEN(VLOOKUP($A297,csapatok!$A:$NN,GB$320,FALSE))-6),'csapat-ranglista'!$A:$FP,GB$321,FALSE)/8,VLOOKUP(VLOOKUP($A297,csapatok!$A:$NN,GB$320,FALSE),'csapat-ranglista'!$A:$FP,GB$321,FALSE)/4),0)</f>
        <v>0</v>
      </c>
      <c r="GC297" s="223">
        <f>IFERROR(IF(RIGHT(VLOOKUP($A297,csapatok!$A:$NN,GC$320,FALSE),5)="Csere",VLOOKUP(LEFT(VLOOKUP($A297,csapatok!$A:$NN,GC$320,FALSE),LEN(VLOOKUP($A297,csapatok!$A:$NN,GC$320,FALSE))-6),'csapat-ranglista'!$A:$FP,GC$321,FALSE)/8,VLOOKUP(VLOOKUP($A297,csapatok!$A:$NN,GC$320,FALSE),'csapat-ranglista'!$A:$FP,GC$321,FALSE)/4),0)</f>
        <v>0</v>
      </c>
      <c r="GD297" s="247">
        <f>SUM(EQ297:GC297)</f>
        <v>0</v>
      </c>
    </row>
    <row r="298" spans="1:186">
      <c r="A298" s="1" t="s">
        <v>1618</v>
      </c>
      <c r="B298" s="130"/>
      <c r="C298" s="131" t="str">
        <f>IF(B298=0,"",IF(B298&lt;$C$1,"felnőtt","ifi"))</f>
        <v/>
      </c>
      <c r="D298" s="32" t="s">
        <v>101</v>
      </c>
      <c r="E298" s="45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223"/>
      <c r="AC298" s="223"/>
      <c r="AD298" s="223"/>
      <c r="AE298" s="223"/>
      <c r="AF298" s="223"/>
      <c r="AG298" s="223"/>
      <c r="AH298" s="223"/>
      <c r="AI298" s="223"/>
      <c r="AJ298" s="223"/>
      <c r="AK298" s="223"/>
      <c r="AL298" s="223"/>
      <c r="AM298" s="223"/>
      <c r="AN298" s="223"/>
      <c r="AO298" s="223"/>
      <c r="AP298" s="223"/>
      <c r="AQ298" s="223"/>
      <c r="AR298" s="223"/>
      <c r="AS298" s="223"/>
      <c r="AT298" s="223"/>
      <c r="AU298" s="223"/>
      <c r="AV298" s="223"/>
      <c r="AW298" s="223"/>
      <c r="AX298" s="223"/>
      <c r="AY298" s="223"/>
      <c r="AZ298" s="223"/>
      <c r="BA298" s="223"/>
      <c r="BB298" s="223"/>
      <c r="BC298" s="224"/>
      <c r="BD298" s="224"/>
      <c r="BE298" s="223">
        <f>IFERROR(IF(RIGHT(VLOOKUP($A298,csapatok!$A:$NN,BE$320,FALSE),5)="Csere",VLOOKUP(LEFT(VLOOKUP($A298,csapatok!$A:$NN,BE$320,FALSE),LEN(VLOOKUP($A298,csapatok!$A:$NN,BE$320,FALSE))-6),'csapat-ranglista'!$A:$FP,BE$321,FALSE)/8,VLOOKUP(VLOOKUP($A298,csapatok!$A:$NN,BE$320,FALSE),'csapat-ranglista'!$A:$FP,BE$321,FALSE)/4),0)</f>
        <v>0</v>
      </c>
      <c r="BF298" s="223">
        <f>IFERROR(IF(RIGHT(VLOOKUP($A298,csapatok!$A:$NN,BF$320,FALSE),5)="Csere",VLOOKUP(LEFT(VLOOKUP($A298,csapatok!$A:$NN,BF$320,FALSE),LEN(VLOOKUP($A298,csapatok!$A:$NN,BF$320,FALSE))-6),'csapat-ranglista'!$A:$FP,BF$321,FALSE)/8,VLOOKUP(VLOOKUP($A298,csapatok!$A:$NN,BF$320,FALSE),'csapat-ranglista'!$A:$FP,BF$321,FALSE)/4),0)</f>
        <v>0</v>
      </c>
      <c r="BG298" s="223">
        <f>IFERROR(IF(RIGHT(VLOOKUP($A298,csapatok!$A:$NN,BG$320,FALSE),5)="Csere",VLOOKUP(LEFT(VLOOKUP($A298,csapatok!$A:$NN,BG$320,FALSE),LEN(VLOOKUP($A298,csapatok!$A:$NN,BG$320,FALSE))-6),'csapat-ranglista'!$A:$FP,BG$321,FALSE)/8,VLOOKUP(VLOOKUP($A298,csapatok!$A:$NN,BG$320,FALSE),'csapat-ranglista'!$A:$FP,BG$321,FALSE)/4),0)</f>
        <v>0</v>
      </c>
      <c r="BH298" s="223">
        <f>IFERROR(IF(RIGHT(VLOOKUP($A298,csapatok!$A:$NN,BH$320,FALSE),5)="Csere",VLOOKUP(LEFT(VLOOKUP($A298,csapatok!$A:$NN,BH$320,FALSE),LEN(VLOOKUP($A298,csapatok!$A:$NN,BH$320,FALSE))-6),'csapat-ranglista'!$A:$FP,BH$321,FALSE)/8,VLOOKUP(VLOOKUP($A298,csapatok!$A:$NN,BH$320,FALSE),'csapat-ranglista'!$A:$FP,BH$321,FALSE)/4),0)</f>
        <v>0</v>
      </c>
      <c r="BI298" s="223">
        <f>IFERROR(IF(RIGHT(VLOOKUP($A298,csapatok!$A:$NN,BI$320,FALSE),5)="Csere",VLOOKUP(LEFT(VLOOKUP($A298,csapatok!$A:$NN,BI$320,FALSE),LEN(VLOOKUP($A298,csapatok!$A:$NN,BI$320,FALSE))-6),'csapat-ranglista'!$A:$FP,BI$321,FALSE)/8,VLOOKUP(VLOOKUP($A298,csapatok!$A:$NN,BI$320,FALSE),'csapat-ranglista'!$A:$FP,BI$321,FALSE)/4),0)</f>
        <v>0</v>
      </c>
      <c r="BJ298" s="223">
        <f>IFERROR(IF(RIGHT(VLOOKUP($A298,csapatok!$A:$NN,BJ$320,FALSE),5)="Csere",VLOOKUP(LEFT(VLOOKUP($A298,csapatok!$A:$NN,BJ$320,FALSE),LEN(VLOOKUP($A298,csapatok!$A:$NN,BJ$320,FALSE))-6),'csapat-ranglista'!$A:$FP,BJ$321,FALSE)/8,VLOOKUP(VLOOKUP($A298,csapatok!$A:$NN,BJ$320,FALSE),'csapat-ranglista'!$A:$FP,BJ$321,FALSE)/4),0)</f>
        <v>0</v>
      </c>
      <c r="BK298" s="223">
        <f>IFERROR(IF(RIGHT(VLOOKUP($A298,csapatok!$A:$NN,BK$320,FALSE),5)="Csere",VLOOKUP(LEFT(VLOOKUP($A298,csapatok!$A:$NN,BK$320,FALSE),LEN(VLOOKUP($A298,csapatok!$A:$NN,BK$320,FALSE))-6),'csapat-ranglista'!$A:$FP,BK$321,FALSE)/8,VLOOKUP(VLOOKUP($A298,csapatok!$A:$NN,BK$320,FALSE),'csapat-ranglista'!$A:$FP,BK$321,FALSE)/4),0)</f>
        <v>0</v>
      </c>
      <c r="BL298" s="223">
        <f>IFERROR(IF(RIGHT(VLOOKUP($A298,csapatok!$A:$NN,BL$320,FALSE),5)="Csere",VLOOKUP(LEFT(VLOOKUP($A298,csapatok!$A:$NN,BL$320,FALSE),LEN(VLOOKUP($A298,csapatok!$A:$NN,BL$320,FALSE))-6),'csapat-ranglista'!$A:$FP,BL$321,FALSE)/8,VLOOKUP(VLOOKUP($A298,csapatok!$A:$NN,BL$320,FALSE),'csapat-ranglista'!$A:$FP,BL$321,FALSE)/4),0)</f>
        <v>0</v>
      </c>
      <c r="BM298" s="223">
        <f>IFERROR(IF(RIGHT(VLOOKUP($A298,csapatok!$A:$NN,BM$320,FALSE),5)="Csere",VLOOKUP(LEFT(VLOOKUP($A298,csapatok!$A:$NN,BM$320,FALSE),LEN(VLOOKUP($A298,csapatok!$A:$NN,BM$320,FALSE))-6),'csapat-ranglista'!$A:$FP,BM$321,FALSE)/8,VLOOKUP(VLOOKUP($A298,csapatok!$A:$NN,BM$320,FALSE),'csapat-ranglista'!$A:$FP,BM$321,FALSE)/4),0)</f>
        <v>0</v>
      </c>
      <c r="BN298" s="223">
        <f>IFERROR(IF(RIGHT(VLOOKUP($A298,csapatok!$A:$NN,BN$320,FALSE),5)="Csere",VLOOKUP(LEFT(VLOOKUP($A298,csapatok!$A:$NN,BN$320,FALSE),LEN(VLOOKUP($A298,csapatok!$A:$NN,BN$320,FALSE))-6),'csapat-ranglista'!$A:$FP,BN$321,FALSE)/8,VLOOKUP(VLOOKUP($A298,csapatok!$A:$NN,BN$320,FALSE),'csapat-ranglista'!$A:$FP,BN$321,FALSE)/4),0)</f>
        <v>0</v>
      </c>
      <c r="BO298" s="223">
        <f>IFERROR(IF(RIGHT(VLOOKUP($A298,csapatok!$A:$NN,BO$320,FALSE),5)="Csere",VLOOKUP(LEFT(VLOOKUP($A298,csapatok!$A:$NN,BO$320,FALSE),LEN(VLOOKUP($A298,csapatok!$A:$NN,BO$320,FALSE))-6),'csapat-ranglista'!$A:$FP,BO$321,FALSE)/8,VLOOKUP(VLOOKUP($A298,csapatok!$A:$NN,BO$320,FALSE),'csapat-ranglista'!$A:$FP,BO$321,FALSE)/4),0)</f>
        <v>0</v>
      </c>
      <c r="BP298" s="223">
        <f>IFERROR(IF(RIGHT(VLOOKUP($A298,csapatok!$A:$NN,BP$320,FALSE),5)="Csere",VLOOKUP(LEFT(VLOOKUP($A298,csapatok!$A:$NN,BP$320,FALSE),LEN(VLOOKUP($A298,csapatok!$A:$NN,BP$320,FALSE))-6),'csapat-ranglista'!$A:$FP,BP$321,FALSE)/8,VLOOKUP(VLOOKUP($A298,csapatok!$A:$NN,BP$320,FALSE),'csapat-ranglista'!$A:$FP,BP$321,FALSE)/4),0)</f>
        <v>0</v>
      </c>
      <c r="BQ298" s="223">
        <f>IFERROR(IF(RIGHT(VLOOKUP($A298,csapatok!$A:$NN,BQ$320,FALSE),5)="Csere",VLOOKUP(LEFT(VLOOKUP($A298,csapatok!$A:$NN,BQ$320,FALSE),LEN(VLOOKUP($A298,csapatok!$A:$NN,BQ$320,FALSE))-6),'csapat-ranglista'!$A:$FP,BQ$321,FALSE)/8,VLOOKUP(VLOOKUP($A298,csapatok!$A:$NN,BQ$320,FALSE),'csapat-ranglista'!$A:$FP,BQ$321,FALSE)/4),0)</f>
        <v>0</v>
      </c>
      <c r="BR298" s="223">
        <f>IFERROR(IF(RIGHT(VLOOKUP($A298,csapatok!$A:$NN,BR$320,FALSE),5)="Csere",VLOOKUP(LEFT(VLOOKUP($A298,csapatok!$A:$NN,BR$320,FALSE),LEN(VLOOKUP($A298,csapatok!$A:$NN,BR$320,FALSE))-6),'csapat-ranglista'!$A:$FP,BR$321,FALSE)/8,VLOOKUP(VLOOKUP($A298,csapatok!$A:$NN,BR$320,FALSE),'csapat-ranglista'!$A:$FP,BR$321,FALSE)/4),0)</f>
        <v>0</v>
      </c>
      <c r="BS298" s="223">
        <f>IFERROR(IF(RIGHT(VLOOKUP($A298,csapatok!$A:$NN,BS$320,FALSE),5)="Csere",VLOOKUP(LEFT(VLOOKUP($A298,csapatok!$A:$NN,BS$320,FALSE),LEN(VLOOKUP($A298,csapatok!$A:$NN,BS$320,FALSE))-6),'csapat-ranglista'!$A:$FP,BS$321,FALSE)/8,VLOOKUP(VLOOKUP($A298,csapatok!$A:$NN,BS$320,FALSE),'csapat-ranglista'!$A:$FP,BS$321,FALSE)/4),0)</f>
        <v>0</v>
      </c>
      <c r="BT298" s="223">
        <f>IFERROR(IF(RIGHT(VLOOKUP($A298,csapatok!$A:$NN,BT$320,FALSE),5)="Csere",VLOOKUP(LEFT(VLOOKUP($A298,csapatok!$A:$NN,BT$320,FALSE),LEN(VLOOKUP($A298,csapatok!$A:$NN,BT$320,FALSE))-6),'csapat-ranglista'!$A:$FP,BT$321,FALSE)/8,VLOOKUP(VLOOKUP($A298,csapatok!$A:$NN,BT$320,FALSE),'csapat-ranglista'!$A:$FP,BT$321,FALSE)/4),0)</f>
        <v>0</v>
      </c>
      <c r="BU298" s="223">
        <f>IFERROR(IF(RIGHT(VLOOKUP($A298,csapatok!$A:$NN,BU$320,FALSE),5)="Csere",VLOOKUP(LEFT(VLOOKUP($A298,csapatok!$A:$NN,BU$320,FALSE),LEN(VLOOKUP($A298,csapatok!$A:$NN,BU$320,FALSE))-6),'csapat-ranglista'!$A:$FP,BU$321,FALSE)/8,VLOOKUP(VLOOKUP($A298,csapatok!$A:$NN,BU$320,FALSE),'csapat-ranglista'!$A:$FP,BU$321,FALSE)/4),0)</f>
        <v>0</v>
      </c>
      <c r="BV298" s="223">
        <f>IFERROR(IF(RIGHT(VLOOKUP($A298,csapatok!$A:$NN,BV$320,FALSE),5)="Csere",VLOOKUP(LEFT(VLOOKUP($A298,csapatok!$A:$NN,BV$320,FALSE),LEN(VLOOKUP($A298,csapatok!$A:$NN,BV$320,FALSE))-6),'csapat-ranglista'!$A:$FP,BV$321,FALSE)/8,VLOOKUP(VLOOKUP($A298,csapatok!$A:$NN,BV$320,FALSE),'csapat-ranglista'!$A:$FP,BV$321,FALSE)/4),0)</f>
        <v>0</v>
      </c>
      <c r="BW298" s="223">
        <f>IFERROR(IF(RIGHT(VLOOKUP($A298,csapatok!$A:$NN,BW$320,FALSE),5)="Csere",VLOOKUP(LEFT(VLOOKUP($A298,csapatok!$A:$NN,BW$320,FALSE),LEN(VLOOKUP($A298,csapatok!$A:$NN,BW$320,FALSE))-6),'csapat-ranglista'!$A:$FP,BW$321,FALSE)/8,VLOOKUP(VLOOKUP($A298,csapatok!$A:$NN,BW$320,FALSE),'csapat-ranglista'!$A:$FP,BW$321,FALSE)/4),0)</f>
        <v>0</v>
      </c>
      <c r="BX298" s="223">
        <f>IFERROR(IF(RIGHT(VLOOKUP($A298,csapatok!$A:$NN,BX$320,FALSE),5)="Csere",VLOOKUP(LEFT(VLOOKUP($A298,csapatok!$A:$NN,BX$320,FALSE),LEN(VLOOKUP($A298,csapatok!$A:$NN,BX$320,FALSE))-6),'csapat-ranglista'!$A:$FP,BX$321,FALSE)/8,VLOOKUP(VLOOKUP($A298,csapatok!$A:$NN,BX$320,FALSE),'csapat-ranglista'!$A:$FP,BX$321,FALSE)/4),0)</f>
        <v>0</v>
      </c>
      <c r="BY298" s="223">
        <f>IFERROR(IF(RIGHT(VLOOKUP($A298,csapatok!$A:$NN,BY$320,FALSE),5)="Csere",VLOOKUP(LEFT(VLOOKUP($A298,csapatok!$A:$NN,BY$320,FALSE),LEN(VLOOKUP($A298,csapatok!$A:$NN,BY$320,FALSE))-6),'csapat-ranglista'!$A:$FP,BY$321,FALSE)/8,VLOOKUP(VLOOKUP($A298,csapatok!$A:$NN,BY$320,FALSE),'csapat-ranglista'!$A:$FP,BY$321,FALSE)/4),0)</f>
        <v>0</v>
      </c>
      <c r="BZ298" s="223">
        <f>IFERROR(IF(RIGHT(VLOOKUP($A298,csapatok!$A:$NN,BZ$320,FALSE),5)="Csere",VLOOKUP(LEFT(VLOOKUP($A298,csapatok!$A:$NN,BZ$320,FALSE),LEN(VLOOKUP($A298,csapatok!$A:$NN,BZ$320,FALSE))-6),'csapat-ranglista'!$A:$FP,BZ$321,FALSE)/8,VLOOKUP(VLOOKUP($A298,csapatok!$A:$NN,BZ$320,FALSE),'csapat-ranglista'!$A:$FP,BZ$321,FALSE)/4),0)</f>
        <v>0</v>
      </c>
      <c r="CA298" s="223">
        <f>IFERROR(IF(RIGHT(VLOOKUP($A298,csapatok!$A:$NN,CA$320,FALSE),5)="Csere",VLOOKUP(LEFT(VLOOKUP($A298,csapatok!$A:$NN,CA$320,FALSE),LEN(VLOOKUP($A298,csapatok!$A:$NN,CA$320,FALSE))-6),'csapat-ranglista'!$A:$FP,CA$321,FALSE)/8,VLOOKUP(VLOOKUP($A298,csapatok!$A:$NN,CA$320,FALSE),'csapat-ranglista'!$A:$FP,CA$321,FALSE)/4),0)</f>
        <v>0</v>
      </c>
      <c r="CB298" s="223">
        <f>IFERROR(IF(RIGHT(VLOOKUP($A298,csapatok!$A:$NN,CB$320,FALSE),5)="Csere",VLOOKUP(LEFT(VLOOKUP($A298,csapatok!$A:$NN,CB$320,FALSE),LEN(VLOOKUP($A298,csapatok!$A:$NN,CB$320,FALSE))-6),'csapat-ranglista'!$A:$FP,CB$321,FALSE)/8,VLOOKUP(VLOOKUP($A298,csapatok!$A:$NN,CB$320,FALSE),'csapat-ranglista'!$A:$FP,CB$321,FALSE)/4),0)</f>
        <v>0</v>
      </c>
      <c r="CC298" s="223">
        <f>IFERROR(IF(RIGHT(VLOOKUP($A298,csapatok!$A:$NN,CC$320,FALSE),5)="Csere",VLOOKUP(LEFT(VLOOKUP($A298,csapatok!$A:$NN,CC$320,FALSE),LEN(VLOOKUP($A298,csapatok!$A:$NN,CC$320,FALSE))-6),'csapat-ranglista'!$A:$FP,CC$321,FALSE)/8,VLOOKUP(VLOOKUP($A298,csapatok!$A:$NN,CC$320,FALSE),'csapat-ranglista'!$A:$FP,CC$321,FALSE)/4),0)</f>
        <v>0</v>
      </c>
      <c r="CD298" s="223">
        <f>IFERROR(IF(RIGHT(VLOOKUP($A298,csapatok!$A:$NN,CD$320,FALSE),5)="Csere",VLOOKUP(LEFT(VLOOKUP($A298,csapatok!$A:$NN,CD$320,FALSE),LEN(VLOOKUP($A298,csapatok!$A:$NN,CD$320,FALSE))-6),'csapat-ranglista'!$A:$FP,CD$321,FALSE)/8,VLOOKUP(VLOOKUP($A298,csapatok!$A:$NN,CD$320,FALSE),'csapat-ranglista'!$A:$FP,CD$321,FALSE)/4),0)</f>
        <v>0</v>
      </c>
      <c r="CE298" s="223">
        <f>IFERROR(IF(RIGHT(VLOOKUP($A298,csapatok!$A:$NN,CE$320,FALSE),5)="Csere",VLOOKUP(LEFT(VLOOKUP($A298,csapatok!$A:$NN,CE$320,FALSE),LEN(VLOOKUP($A298,csapatok!$A:$NN,CE$320,FALSE))-6),'csapat-ranglista'!$A:$FP,CE$321,FALSE)/8,VLOOKUP(VLOOKUP($A298,csapatok!$A:$NN,CE$320,FALSE),'csapat-ranglista'!$A:$FP,CE$321,FALSE)/4),0)</f>
        <v>0</v>
      </c>
      <c r="CF298" s="223">
        <f>IFERROR(IF(RIGHT(VLOOKUP($A298,csapatok!$A:$NN,CF$320,FALSE),5)="Csere",VLOOKUP(LEFT(VLOOKUP($A298,csapatok!$A:$NN,CF$320,FALSE),LEN(VLOOKUP($A298,csapatok!$A:$NN,CF$320,FALSE))-6),'csapat-ranglista'!$A:$FP,CF$321,FALSE)/8,VLOOKUP(VLOOKUP($A298,csapatok!$A:$NN,CF$320,FALSE),'csapat-ranglista'!$A:$FP,CF$321,FALSE)/4),0)</f>
        <v>0</v>
      </c>
      <c r="CG298" s="223">
        <f>IFERROR(IF(RIGHT(VLOOKUP($A298,csapatok!$A:$NN,CG$320,FALSE),5)="Csere",VLOOKUP(LEFT(VLOOKUP($A298,csapatok!$A:$NN,CG$320,FALSE),LEN(VLOOKUP($A298,csapatok!$A:$NN,CG$320,FALSE))-6),'csapat-ranglista'!$A:$FP,CG$321,FALSE)/8,VLOOKUP(VLOOKUP($A298,csapatok!$A:$NN,CG$320,FALSE),'csapat-ranglista'!$A:$FP,CG$321,FALSE)/4),0)</f>
        <v>0</v>
      </c>
      <c r="CH298" s="223">
        <f>IFERROR(IF(RIGHT(VLOOKUP($A298,csapatok!$A:$NN,CH$320,FALSE),5)="Csere",VLOOKUP(LEFT(VLOOKUP($A298,csapatok!$A:$NN,CH$320,FALSE),LEN(VLOOKUP($A298,csapatok!$A:$NN,CH$320,FALSE))-6),'csapat-ranglista'!$A:$FP,CH$321,FALSE)/8,VLOOKUP(VLOOKUP($A298,csapatok!$A:$NN,CH$320,FALSE),'csapat-ranglista'!$A:$FP,CH$321,FALSE)/4),0)</f>
        <v>0</v>
      </c>
      <c r="CI298" s="223">
        <f>IFERROR(IF(RIGHT(VLOOKUP($A298,csapatok!$A:$NN,CI$320,FALSE),5)="Csere",VLOOKUP(LEFT(VLOOKUP($A298,csapatok!$A:$NN,CI$320,FALSE),LEN(VLOOKUP($A298,csapatok!$A:$NN,CI$320,FALSE))-6),'csapat-ranglista'!$A:$FP,CI$321,FALSE)/8,VLOOKUP(VLOOKUP($A298,csapatok!$A:$NN,CI$320,FALSE),'csapat-ranglista'!$A:$FP,CI$321,FALSE)/4),0)</f>
        <v>0</v>
      </c>
      <c r="CJ298" s="224">
        <f>versenyek!$IQ$11*IFERROR(VLOOKUP(VLOOKUP($A298,versenyek!IP:IR,3,FALSE),szabalyok!$A$16:$B$23,2,FALSE)/4,0)</f>
        <v>0</v>
      </c>
      <c r="CK298" s="224">
        <f>versenyek!$IT$11*IFERROR(VLOOKUP(VLOOKUP($A298,versenyek!IS:IU,3,FALSE),szabalyok!$A$16:$B$23,2,FALSE)/4,0)</f>
        <v>0</v>
      </c>
      <c r="CL298" s="223">
        <f>IFERROR(IF(RIGHT(VLOOKUP($A298,csapatok!$A:$NN,CL$320,FALSE),5)="Csere",VLOOKUP(LEFT(VLOOKUP($A298,csapatok!$A:$NN,CL$320,FALSE),LEN(VLOOKUP($A298,csapatok!$A:$NN,CL$320,FALSE))-6),'csapat-ranglista'!$A:$FP,CL$321,FALSE)/8,VLOOKUP(VLOOKUP($A298,csapatok!$A:$NN,CL$320,FALSE),'csapat-ranglista'!$A:$FP,CL$321,FALSE)/4),0)</f>
        <v>0</v>
      </c>
      <c r="CM298" s="223">
        <f>IFERROR(IF(RIGHT(VLOOKUP($A298,csapatok!$A:$NN,CM$320,FALSE),5)="Csere",VLOOKUP(LEFT(VLOOKUP($A298,csapatok!$A:$NN,CM$320,FALSE),LEN(VLOOKUP($A298,csapatok!$A:$NN,CM$320,FALSE))-6),'csapat-ranglista'!$A:$FP,CM$321,FALSE)/8,VLOOKUP(VLOOKUP($A298,csapatok!$A:$NN,CM$320,FALSE),'csapat-ranglista'!$A:$FP,CM$321,FALSE)/4),0)</f>
        <v>0</v>
      </c>
      <c r="CN298" s="223">
        <f>IFERROR(IF(RIGHT(VLOOKUP($A298,csapatok!$A:$NN,CN$320,FALSE),5)="Csere",VLOOKUP(LEFT(VLOOKUP($A298,csapatok!$A:$NN,CN$320,FALSE),LEN(VLOOKUP($A298,csapatok!$A:$NN,CN$320,FALSE))-6),'csapat-ranglista'!$A:$FP,CN$321,FALSE)/8,VLOOKUP(VLOOKUP($A298,csapatok!$A:$NN,CN$320,FALSE),'csapat-ranglista'!$A:$FP,CN$321,FALSE)/4),0)</f>
        <v>0</v>
      </c>
      <c r="CO298" s="223">
        <f>IFERROR(IF(RIGHT(VLOOKUP($A298,csapatok!$A:$NN,CO$320,FALSE),5)="Csere",VLOOKUP(LEFT(VLOOKUP($A298,csapatok!$A:$NN,CO$320,FALSE),LEN(VLOOKUP($A298,csapatok!$A:$NN,CO$320,FALSE))-6),'csapat-ranglista'!$A:$FP,CO$321,FALSE)/8,VLOOKUP(VLOOKUP($A298,csapatok!$A:$NN,CO$320,FALSE),'csapat-ranglista'!$A:$FP,CO$321,FALSE)/4),0)</f>
        <v>0</v>
      </c>
      <c r="CP298" s="223">
        <f>IFERROR(IF(RIGHT(VLOOKUP($A298,csapatok!$A:$NN,CP$320,FALSE),5)="Csere",VLOOKUP(LEFT(VLOOKUP($A298,csapatok!$A:$NN,CP$320,FALSE),LEN(VLOOKUP($A298,csapatok!$A:$NN,CP$320,FALSE))-6),'csapat-ranglista'!$A:$FP,CP$321,FALSE)/8,VLOOKUP(VLOOKUP($A298,csapatok!$A:$NN,CP$320,FALSE),'csapat-ranglista'!$A:$FP,CP$321,FALSE)/4),0)</f>
        <v>0</v>
      </c>
      <c r="CQ298" s="223">
        <f>IFERROR(IF(RIGHT(VLOOKUP($A298,csapatok!$A:$NN,CQ$320,FALSE),5)="Csere",VLOOKUP(LEFT(VLOOKUP($A298,csapatok!$A:$NN,CQ$320,FALSE),LEN(VLOOKUP($A298,csapatok!$A:$NN,CQ$320,FALSE))-6),'csapat-ranglista'!$A:$FP,CQ$321,FALSE)/8,VLOOKUP(VLOOKUP($A298,csapatok!$A:$NN,CQ$320,FALSE),'csapat-ranglista'!$A:$FP,CQ$321,FALSE)/4),0)</f>
        <v>0</v>
      </c>
      <c r="CR298" s="223">
        <f>IFERROR(IF(RIGHT(VLOOKUP($A298,csapatok!$A:$NN,CR$320,FALSE),5)="Csere",VLOOKUP(LEFT(VLOOKUP($A298,csapatok!$A:$NN,CR$320,FALSE),LEN(VLOOKUP($A298,csapatok!$A:$NN,CR$320,FALSE))-6),'csapat-ranglista'!$A:$FP,CR$321,FALSE)/8,VLOOKUP(VLOOKUP($A298,csapatok!$A:$NN,CR$320,FALSE),'csapat-ranglista'!$A:$FP,CR$321,FALSE)/4),0)</f>
        <v>0</v>
      </c>
      <c r="CS298" s="223">
        <f>IFERROR(IF(RIGHT(VLOOKUP($A298,csapatok!$A:$NN,CS$320,FALSE),5)="Csere",VLOOKUP(LEFT(VLOOKUP($A298,csapatok!$A:$NN,CS$320,FALSE),LEN(VLOOKUP($A298,csapatok!$A:$NN,CS$320,FALSE))-6),'csapat-ranglista'!$A:$FP,CS$321,FALSE)/8,VLOOKUP(VLOOKUP($A298,csapatok!$A:$NN,CS$320,FALSE),'csapat-ranglista'!$A:$FP,CS$321,FALSE)/4),0)</f>
        <v>0</v>
      </c>
      <c r="CT298" s="223">
        <f>IFERROR(IF(RIGHT(VLOOKUP($A298,csapatok!$A:$NN,CT$320,FALSE),5)="Csere",VLOOKUP(LEFT(VLOOKUP($A298,csapatok!$A:$NN,CT$320,FALSE),LEN(VLOOKUP($A298,csapatok!$A:$NN,CT$320,FALSE))-6),'csapat-ranglista'!$A:$FP,CT$321,FALSE)/8,VLOOKUP(VLOOKUP($A298,csapatok!$A:$NN,CT$320,FALSE),'csapat-ranglista'!$A:$FP,CT$321,FALSE)/4),0)</f>
        <v>0</v>
      </c>
      <c r="CU298" s="223">
        <f>IFERROR(IF(RIGHT(VLOOKUP($A298,csapatok!$A:$NN,CU$320,FALSE),5)="Csere",VLOOKUP(LEFT(VLOOKUP($A298,csapatok!$A:$NN,CU$320,FALSE),LEN(VLOOKUP($A298,csapatok!$A:$NN,CU$320,FALSE))-6),'csapat-ranglista'!$A:$FP,CU$321,FALSE)/8,VLOOKUP(VLOOKUP($A298,csapatok!$A:$NN,CU$320,FALSE),'csapat-ranglista'!$A:$FP,CU$321,FALSE)/4),0)</f>
        <v>0</v>
      </c>
      <c r="CV298" s="223">
        <f>IFERROR(IF(RIGHT(VLOOKUP($A298,csapatok!$A:$NN,CV$320,FALSE),5)="Csere",VLOOKUP(LEFT(VLOOKUP($A298,csapatok!$A:$NN,CV$320,FALSE),LEN(VLOOKUP($A298,csapatok!$A:$NN,CV$320,FALSE))-6),'csapat-ranglista'!$A:$FP,CV$321,FALSE)/8,VLOOKUP(VLOOKUP($A298,csapatok!$A:$NN,CV$320,FALSE),'csapat-ranglista'!$A:$FP,CV$321,FALSE)/4),0)</f>
        <v>0</v>
      </c>
      <c r="CW298" s="223">
        <f>IFERROR(IF(RIGHT(VLOOKUP($A298,csapatok!$A:$NN,CW$320,FALSE),5)="Csere",VLOOKUP(LEFT(VLOOKUP($A298,csapatok!$A:$NN,CW$320,FALSE),LEN(VLOOKUP($A298,csapatok!$A:$NN,CW$320,FALSE))-6),'csapat-ranglista'!$A:$FP,CW$321,FALSE)/8,VLOOKUP(VLOOKUP($A298,csapatok!$A:$NN,CW$320,FALSE),'csapat-ranglista'!$A:$FP,CW$321,FALSE)/4),0)</f>
        <v>0</v>
      </c>
      <c r="CX298" s="223">
        <f>IFERROR(IF(RIGHT(VLOOKUP($A298,csapatok!$A:$NN,CX$320,FALSE),5)="Csere",VLOOKUP(LEFT(VLOOKUP($A298,csapatok!$A:$NN,CX$320,FALSE),LEN(VLOOKUP($A298,csapatok!$A:$NN,CX$320,FALSE))-6),'csapat-ranglista'!$A:$FP,CX$321,FALSE)/8,VLOOKUP(VLOOKUP($A298,csapatok!$A:$NN,CX$320,FALSE),'csapat-ranglista'!$A:$FP,CX$321,FALSE)/4),0)</f>
        <v>0</v>
      </c>
      <c r="CY298" s="223">
        <f>IFERROR(IF(RIGHT(VLOOKUP($A298,csapatok!$A:$NN,CY$320,FALSE),5)="Csere",VLOOKUP(LEFT(VLOOKUP($A298,csapatok!$A:$NN,CY$320,FALSE),LEN(VLOOKUP($A298,csapatok!$A:$NN,CY$320,FALSE))-6),'csapat-ranglista'!$A:$FP,CY$321,FALSE)/8,VLOOKUP(VLOOKUP($A298,csapatok!$A:$NN,CY$320,FALSE),'csapat-ranglista'!$A:$FP,CY$321,FALSE)/4),0)</f>
        <v>0</v>
      </c>
      <c r="CZ298" s="223">
        <f>IFERROR(IF(RIGHT(VLOOKUP($A298,csapatok!$A:$NN,CZ$320,FALSE),5)="Csere",VLOOKUP(LEFT(VLOOKUP($A298,csapatok!$A:$NN,CZ$320,FALSE),LEN(VLOOKUP($A298,csapatok!$A:$NN,CZ$320,FALSE))-6),'csapat-ranglista'!$A:$FP,CZ$321,FALSE)/8,VLOOKUP(VLOOKUP($A298,csapatok!$A:$NN,CZ$320,FALSE),'csapat-ranglista'!$A:$FP,CZ$321,FALSE)/4),0)</f>
        <v>0</v>
      </c>
      <c r="DA298" s="223">
        <f>IFERROR(IF(RIGHT(VLOOKUP($A298,csapatok!$A:$NN,DA$320,FALSE),5)="Csere",VLOOKUP(LEFT(VLOOKUP($A298,csapatok!$A:$NN,DA$320,FALSE),LEN(VLOOKUP($A298,csapatok!$A:$NN,DA$320,FALSE))-6),'csapat-ranglista'!$A:$FP,DA$321,FALSE)/8,VLOOKUP(VLOOKUP($A298,csapatok!$A:$NN,DA$320,FALSE),'csapat-ranglista'!$A:$FP,DA$321,FALSE)/4),0)</f>
        <v>0</v>
      </c>
      <c r="DB298" s="223">
        <f>IFERROR(IF(RIGHT(VLOOKUP($A298,csapatok!$A:$NN,DB$320,FALSE),5)="Csere",VLOOKUP(LEFT(VLOOKUP($A298,csapatok!$A:$NN,DB$320,FALSE),LEN(VLOOKUP($A298,csapatok!$A:$NN,DB$320,FALSE))-6),'csapat-ranglista'!$A:$FP,DB$321,FALSE)/8,VLOOKUP(VLOOKUP($A298,csapatok!$A:$NN,DB$320,FALSE),'csapat-ranglista'!$A:$FP,DB$321,FALSE)/4),0)</f>
        <v>0</v>
      </c>
      <c r="DC298" s="223">
        <f>IFERROR(IF(RIGHT(VLOOKUP($A298,csapatok!$A:$NN,DC$320,FALSE),5)="Csere",VLOOKUP(LEFT(VLOOKUP($A298,csapatok!$A:$NN,DC$320,FALSE),LEN(VLOOKUP($A298,csapatok!$A:$NN,DC$320,FALSE))-6),'csapat-ranglista'!$A:$FP,DC$321,FALSE)/8,VLOOKUP(VLOOKUP($A298,csapatok!$A:$NN,DC$320,FALSE),'csapat-ranglista'!$A:$FP,DC$321,FALSE)/4),0)</f>
        <v>0</v>
      </c>
      <c r="DD298" s="223">
        <f>IFERROR(IF(RIGHT(VLOOKUP($A298,csapatok!$A:$NN,DD$320,FALSE),5)="Csere",VLOOKUP(LEFT(VLOOKUP($A298,csapatok!$A:$NN,DD$320,FALSE),LEN(VLOOKUP($A298,csapatok!$A:$NN,DD$320,FALSE))-6),'csapat-ranglista'!$A:$FP,DD$321,FALSE)/8,VLOOKUP(VLOOKUP($A298,csapatok!$A:$NN,DD$320,FALSE),'csapat-ranglista'!$A:$FP,DD$321,FALSE)/4),0)</f>
        <v>0</v>
      </c>
      <c r="DE298" s="223">
        <f>IFERROR(IF(RIGHT(VLOOKUP($A298,csapatok!$A:$NN,DE$320,FALSE),5)="Csere",VLOOKUP(LEFT(VLOOKUP($A298,csapatok!$A:$NN,DE$320,FALSE),LEN(VLOOKUP($A298,csapatok!$A:$NN,DE$320,FALSE))-6),'csapat-ranglista'!$A:$FP,DE$321,FALSE)/8,VLOOKUP(VLOOKUP($A298,csapatok!$A:$NN,DE$320,FALSE),'csapat-ranglista'!$A:$FP,DE$321,FALSE)/4),0)</f>
        <v>0</v>
      </c>
      <c r="DF298" s="223">
        <f>IFERROR(IF(RIGHT(VLOOKUP($A298,csapatok!$A:$NN,DF$320,FALSE),5)="Csere",VLOOKUP(LEFT(VLOOKUP($A298,csapatok!$A:$NN,DF$320,FALSE),LEN(VLOOKUP($A298,csapatok!$A:$NN,DF$320,FALSE))-6),'csapat-ranglista'!$A:$FP,DF$321,FALSE)/8,VLOOKUP(VLOOKUP($A298,csapatok!$A:$NN,DF$320,FALSE),'csapat-ranglista'!$A:$FP,DF$321,FALSE)/4),0)</f>
        <v>0</v>
      </c>
      <c r="DG298" s="223">
        <f>IFERROR(IF(RIGHT(VLOOKUP($A298,csapatok!$A:$NN,DG$320,FALSE),5)="Csere",VLOOKUP(LEFT(VLOOKUP($A298,csapatok!$A:$NN,DG$320,FALSE),LEN(VLOOKUP($A298,csapatok!$A:$NN,DG$320,FALSE))-6),'csapat-ranglista'!$A:$FP,DG$321,FALSE)/8,VLOOKUP(VLOOKUP($A298,csapatok!$A:$NN,DG$320,FALSE),'csapat-ranglista'!$A:$FP,DG$321,FALSE)/4),0)</f>
        <v>0</v>
      </c>
      <c r="DH298" s="223">
        <f>IFERROR(IF(RIGHT(VLOOKUP($A298,csapatok!$A:$NN,DH$320,FALSE),5)="Csere",VLOOKUP(LEFT(VLOOKUP($A298,csapatok!$A:$NN,DH$320,FALSE),LEN(VLOOKUP($A298,csapatok!$A:$NN,DH$320,FALSE))-6),'csapat-ranglista'!$A:$FP,DH$321,FALSE)/8,VLOOKUP(VLOOKUP($A298,csapatok!$A:$NN,DH$320,FALSE),'csapat-ranglista'!$A:$FP,DH$321,FALSE)/4),0)</f>
        <v>0</v>
      </c>
      <c r="DI298" s="223">
        <f>IFERROR(IF(RIGHT(VLOOKUP($A298,csapatok!$A:$NN,DI$320,FALSE),5)="Csere",VLOOKUP(LEFT(VLOOKUP($A298,csapatok!$A:$NN,DI$320,FALSE),LEN(VLOOKUP($A298,csapatok!$A:$NN,DI$320,FALSE))-6),'csapat-ranglista'!$A:$FP,DI$321,FALSE)/8,VLOOKUP(VLOOKUP($A298,csapatok!$A:$NN,DI$320,FALSE),'csapat-ranglista'!$A:$FP,DI$321,FALSE)/4),0)</f>
        <v>0</v>
      </c>
      <c r="DJ298" s="223">
        <f>IFERROR(IF(RIGHT(VLOOKUP($A298,csapatok!$A:$NN,DJ$320,FALSE),5)="Csere",VLOOKUP(LEFT(VLOOKUP($A298,csapatok!$A:$NN,DJ$320,FALSE),LEN(VLOOKUP($A298,csapatok!$A:$NN,DJ$320,FALSE))-6),'csapat-ranglista'!$A:$FP,DJ$321,FALSE)/8,VLOOKUP(VLOOKUP($A298,csapatok!$A:$NN,DJ$320,FALSE),'csapat-ranglista'!$A:$FP,DJ$321,FALSE)/4),0)</f>
        <v>0</v>
      </c>
      <c r="DK298" s="223">
        <f>IFERROR(IF(RIGHT(VLOOKUP($A298,csapatok!$A:$NN,DK$320,FALSE),5)="Csere",VLOOKUP(LEFT(VLOOKUP($A298,csapatok!$A:$NN,DK$320,FALSE),LEN(VLOOKUP($A298,csapatok!$A:$NN,DK$320,FALSE))-6),'csapat-ranglista'!$A:$FP,DK$321,FALSE)/8,VLOOKUP(VLOOKUP($A298,csapatok!$A:$NN,DK$320,FALSE),'csapat-ranglista'!$A:$FP,DK$321,FALSE)/4),0)</f>
        <v>0</v>
      </c>
      <c r="DL298" s="223">
        <f>IFERROR(IF(RIGHT(VLOOKUP($A298,csapatok!$A:$NN,DL$320,FALSE),5)="Csere",VLOOKUP(LEFT(VLOOKUP($A298,csapatok!$A:$NN,DL$320,FALSE),LEN(VLOOKUP($A298,csapatok!$A:$NN,DL$320,FALSE))-6),'csapat-ranglista'!$A:$FP,DL$321,FALSE)/8,VLOOKUP(VLOOKUP($A298,csapatok!$A:$NN,DL$320,FALSE),'csapat-ranglista'!$A:$FP,DL$321,FALSE)/4),0)</f>
        <v>0</v>
      </c>
      <c r="DM298" s="223">
        <f>IFERROR(IF(RIGHT(VLOOKUP($A298,csapatok!$A:$NN,DM$320,FALSE),5)="Csere",VLOOKUP(LEFT(VLOOKUP($A298,csapatok!$A:$NN,DM$320,FALSE),LEN(VLOOKUP($A298,csapatok!$A:$NN,DM$320,FALSE))-6),'csapat-ranglista'!$A:$FP,DM$321,FALSE)/8,VLOOKUP(VLOOKUP($A298,csapatok!$A:$NN,DM$320,FALSE),'csapat-ranglista'!$A:$FP,DM$321,FALSE)/4),0)</f>
        <v>0</v>
      </c>
      <c r="DN298" s="223">
        <f>IFERROR(IF(RIGHT(VLOOKUP($A298,csapatok!$A:$NN,DN$320,FALSE),5)="Csere",VLOOKUP(LEFT(VLOOKUP($A298,csapatok!$A:$NN,DN$320,FALSE),LEN(VLOOKUP($A298,csapatok!$A:$NN,DN$320,FALSE))-6),'csapat-ranglista'!$A:$FP,DN$321,FALSE)/8,VLOOKUP(VLOOKUP($A298,csapatok!$A:$NN,DN$320,FALSE),'csapat-ranglista'!$A:$FP,DN$321,FALSE)/4),0)</f>
        <v>0</v>
      </c>
      <c r="DO298" s="224">
        <f>versenyek!$MF$11*IFERROR(VLOOKUP(VLOOKUP($A298,versenyek!ME:MG,3,FALSE),szabalyok!$A$16:$B$23,2,FALSE)/4,0)</f>
        <v>0</v>
      </c>
      <c r="DP298" s="224">
        <f>versenyek!$MI$11*IFERROR(VLOOKUP(VLOOKUP($A298,versenyek!MH:MJ,3,FALSE),szabalyok!$A$16:$B$23,2,FALSE)/4,0)</f>
        <v>0</v>
      </c>
      <c r="DQ298" s="223">
        <f>IFERROR(IF(RIGHT(VLOOKUP($A298,csapatok!$A:$NN,DQ$320,FALSE),5)="Csere",VLOOKUP(LEFT(VLOOKUP($A298,csapatok!$A:$NN,DQ$320,FALSE),LEN(VLOOKUP($A298,csapatok!$A:$NN,DQ$320,FALSE))-6),'csapat-ranglista'!$A:$FP,DQ$321,FALSE)/8,VLOOKUP(VLOOKUP($A298,csapatok!$A:$NN,DQ$320,FALSE),'csapat-ranglista'!$A:$FP,DQ$321,FALSE)/4),0)</f>
        <v>0</v>
      </c>
      <c r="DR298" s="223">
        <f>IFERROR(IF(RIGHT(VLOOKUP($A298,csapatok!$A:$NN,DR$320,FALSE),5)="Csere",VLOOKUP(LEFT(VLOOKUP($A298,csapatok!$A:$NN,DR$320,FALSE),LEN(VLOOKUP($A298,csapatok!$A:$NN,DR$320,FALSE))-6),'csapat-ranglista'!$A:$FP,DR$321,FALSE)/8,VLOOKUP(VLOOKUP($A298,csapatok!$A:$NN,DR$320,FALSE),'csapat-ranglista'!$A:$FP,DR$321,FALSE)/4),0)</f>
        <v>0</v>
      </c>
      <c r="DS298" s="223">
        <f>IFERROR(IF(RIGHT(VLOOKUP($A298,csapatok!$A:$NN,DS$320,FALSE),5)="Csere",VLOOKUP(LEFT(VLOOKUP($A298,csapatok!$A:$NN,DS$320,FALSE),LEN(VLOOKUP($A298,csapatok!$A:$NN,DS$320,FALSE))-6),'csapat-ranglista'!$A:$FP,DS$321,FALSE)/8,VLOOKUP(VLOOKUP($A298,csapatok!$A:$NN,DS$320,FALSE),'csapat-ranglista'!$A:$FP,DS$321,FALSE)/4),0)</f>
        <v>0</v>
      </c>
      <c r="DT298" s="223">
        <f>IFERROR(IF(RIGHT(VLOOKUP($A298,csapatok!$A:$NN,DT$320,FALSE),5)="Csere",VLOOKUP(LEFT(VLOOKUP($A298,csapatok!$A:$NN,DT$320,FALSE),LEN(VLOOKUP($A298,csapatok!$A:$NN,DT$320,FALSE))-6),'csapat-ranglista'!$A:$FP,DT$321,FALSE)/8,VLOOKUP(VLOOKUP($A298,csapatok!$A:$NN,DT$320,FALSE),'csapat-ranglista'!$A:$FP,DT$321,FALSE)/4),0)</f>
        <v>0</v>
      </c>
      <c r="DU298" s="223">
        <f>IFERROR(IF(RIGHT(VLOOKUP($A298,csapatok!$A:$NN,DU$320,FALSE),5)="Csere",VLOOKUP(LEFT(VLOOKUP($A298,csapatok!$A:$NN,DU$320,FALSE),LEN(VLOOKUP($A298,csapatok!$A:$NN,DU$320,FALSE))-6),'csapat-ranglista'!$A:$FP,DU$321,FALSE)/8,VLOOKUP(VLOOKUP($A298,csapatok!$A:$NN,DU$320,FALSE),'csapat-ranglista'!$A:$FP,DU$321,FALSE)/4),0)</f>
        <v>0</v>
      </c>
      <c r="DV298" s="223">
        <f>IFERROR(IF(RIGHT(VLOOKUP($A298,csapatok!$A:$NN,DV$320,FALSE),5)="Csere",VLOOKUP(LEFT(VLOOKUP($A298,csapatok!$A:$NN,DV$320,FALSE),LEN(VLOOKUP($A298,csapatok!$A:$NN,DV$320,FALSE))-6),'csapat-ranglista'!$A:$FP,DV$321,FALSE)/8,VLOOKUP(VLOOKUP($A298,csapatok!$A:$NN,DV$320,FALSE),'csapat-ranglista'!$A:$FP,DV$321,FALSE)/4),0)</f>
        <v>0</v>
      </c>
      <c r="DW298" s="223">
        <f>IFERROR(IF(RIGHT(VLOOKUP($A298,csapatok!$A:$NN,DW$320,FALSE),5)="Csere",VLOOKUP(LEFT(VLOOKUP($A298,csapatok!$A:$NN,DW$320,FALSE),LEN(VLOOKUP($A298,csapatok!$A:$NN,DW$320,FALSE))-6),'csapat-ranglista'!$A:$FP,DW$321,FALSE)/8,VLOOKUP(VLOOKUP($A298,csapatok!$A:$NN,DW$320,FALSE),'csapat-ranglista'!$A:$FP,DW$321,FALSE)/4),0)</f>
        <v>0</v>
      </c>
      <c r="DX298" s="223">
        <f>IFERROR(IF(RIGHT(VLOOKUP($A298,csapatok!$A:$NN,DX$320,FALSE),5)="Csere",VLOOKUP(LEFT(VLOOKUP($A298,csapatok!$A:$NN,DX$320,FALSE),LEN(VLOOKUP($A298,csapatok!$A:$NN,DX$320,FALSE))-6),'csapat-ranglista'!$A:$FP,DX$321,FALSE)/8,VLOOKUP(VLOOKUP($A298,csapatok!$A:$NN,DX$320,FALSE),'csapat-ranglista'!$A:$FP,DX$321,FALSE)/4),0)</f>
        <v>0</v>
      </c>
      <c r="DY298" s="223">
        <f>IFERROR(IF(RIGHT(VLOOKUP($A298,csapatok!$A:$NN,DY$320,FALSE),5)="Csere",VLOOKUP(LEFT(VLOOKUP($A298,csapatok!$A:$NN,DY$320,FALSE),LEN(VLOOKUP($A298,csapatok!$A:$NN,DY$320,FALSE))-6),'csapat-ranglista'!$A:$FP,DY$321,FALSE)/8,VLOOKUP(VLOOKUP($A298,csapatok!$A:$NN,DY$320,FALSE),'csapat-ranglista'!$A:$FP,DY$321,FALSE)/4),0)</f>
        <v>0</v>
      </c>
      <c r="DZ298" s="223">
        <f>IFERROR(IF(RIGHT(VLOOKUP($A298,csapatok!$A:$NN,DZ$320,FALSE),5)="Csere",VLOOKUP(LEFT(VLOOKUP($A298,csapatok!$A:$NN,DZ$320,FALSE),LEN(VLOOKUP($A298,csapatok!$A:$NN,DZ$320,FALSE))-6),'csapat-ranglista'!$A:$FP,DZ$321,FALSE)/8,VLOOKUP(VLOOKUP($A298,csapatok!$A:$NN,DZ$320,FALSE),'csapat-ranglista'!$A:$FP,DZ$321,FALSE)/4),0)</f>
        <v>0</v>
      </c>
      <c r="EA298" s="223">
        <f>IFERROR(IF(RIGHT(VLOOKUP($A298,csapatok!$A:$NN,EA$320,FALSE),5)="Csere",VLOOKUP(LEFT(VLOOKUP($A298,csapatok!$A:$NN,EA$320,FALSE),LEN(VLOOKUP($A298,csapatok!$A:$NN,EA$320,FALSE))-6),'csapat-ranglista'!$A:$FP,EA$321,FALSE)/8,VLOOKUP(VLOOKUP($A298,csapatok!$A:$NN,EA$320,FALSE),'csapat-ranglista'!$A:$FP,EA$321,FALSE)/4),0)</f>
        <v>0</v>
      </c>
      <c r="EB298" s="223">
        <f>IFERROR(IF(RIGHT(VLOOKUP($A298,csapatok!$A:$NN,EB$320,FALSE),5)="Csere",VLOOKUP(LEFT(VLOOKUP($A298,csapatok!$A:$NN,EB$320,FALSE),LEN(VLOOKUP($A298,csapatok!$A:$NN,EB$320,FALSE))-6),'csapat-ranglista'!$A:$FP,EB$321,FALSE)/8,VLOOKUP(VLOOKUP($A298,csapatok!$A:$NN,EB$320,FALSE),'csapat-ranglista'!$A:$FP,EB$321,FALSE)/4),0)</f>
        <v>0</v>
      </c>
      <c r="EC298" s="223">
        <f>IFERROR(IF(RIGHT(VLOOKUP($A298,csapatok!$A:$NN,EC$320,FALSE),5)="Csere",VLOOKUP(LEFT(VLOOKUP($A298,csapatok!$A:$NN,EC$320,FALSE),LEN(VLOOKUP($A298,csapatok!$A:$NN,EC$320,FALSE))-6),'csapat-ranglista'!$A:$FP,EC$321,FALSE)/8,VLOOKUP(VLOOKUP($A298,csapatok!$A:$NN,EC$320,FALSE),'csapat-ranglista'!$A:$FP,EC$321,FALSE)/4),0)</f>
        <v>0</v>
      </c>
      <c r="ED298" s="223">
        <f>IFERROR(IF(RIGHT(VLOOKUP($A298,csapatok!$A:$NN,ED$320,FALSE),5)="Csere",VLOOKUP(LEFT(VLOOKUP($A298,csapatok!$A:$NN,ED$320,FALSE),LEN(VLOOKUP($A298,csapatok!$A:$NN,ED$320,FALSE))-6),'csapat-ranglista'!$A:$FP,ED$321,FALSE)/8,VLOOKUP(VLOOKUP($A298,csapatok!$A:$NN,ED$320,FALSE),'csapat-ranglista'!$A:$FP,ED$321,FALSE)/4),0)</f>
        <v>0</v>
      </c>
      <c r="EE298" s="223">
        <f>IFERROR(IF(RIGHT(VLOOKUP($A298,csapatok!$A:$NN,EE$320,FALSE),5)="Csere",VLOOKUP(LEFT(VLOOKUP($A298,csapatok!$A:$NN,EE$320,FALSE),LEN(VLOOKUP($A298,csapatok!$A:$NN,EE$320,FALSE))-6),'csapat-ranglista'!$A:$FP,EE$321,FALSE)/8,VLOOKUP(VLOOKUP($A298,csapatok!$A:$NN,EE$320,FALSE),'csapat-ranglista'!$A:$FP,EE$321,FALSE)/4),0)</f>
        <v>0</v>
      </c>
      <c r="EF298" s="223">
        <f>IFERROR(IF(RIGHT(VLOOKUP($A298,csapatok!$A:$NN,EF$320,FALSE),5)="Csere",VLOOKUP(LEFT(VLOOKUP($A298,csapatok!$A:$NN,EF$320,FALSE),LEN(VLOOKUP($A298,csapatok!$A:$NN,EF$320,FALSE))-6),'csapat-ranglista'!$A:$FP,EF$321,FALSE)/8,VLOOKUP(VLOOKUP($A298,csapatok!$A:$NN,EF$320,FALSE),'csapat-ranglista'!$A:$FP,EF$321,FALSE)/4),0)</f>
        <v>0</v>
      </c>
      <c r="EG298" s="223">
        <f>IFERROR(IF(RIGHT(VLOOKUP($A298,csapatok!$A:$NN,EG$320,FALSE),5)="Csere",VLOOKUP(LEFT(VLOOKUP($A298,csapatok!$A:$NN,EG$320,FALSE),LEN(VLOOKUP($A298,csapatok!$A:$NN,EG$320,FALSE))-6),'csapat-ranglista'!$A:$FP,EG$321,FALSE)/8,VLOOKUP(VLOOKUP($A298,csapatok!$A:$NN,EG$320,FALSE),'csapat-ranglista'!$A:$FP,EG$321,FALSE)/4),0)</f>
        <v>0</v>
      </c>
      <c r="EH298" s="223">
        <f>IFERROR(IF(RIGHT(VLOOKUP($A298,csapatok!$A:$NN,EH$320,FALSE),5)="Csere",VLOOKUP(LEFT(VLOOKUP($A298,csapatok!$A:$NN,EH$320,FALSE),LEN(VLOOKUP($A298,csapatok!$A:$NN,EH$320,FALSE))-6),'csapat-ranglista'!$A:$FP,EH$321,FALSE)/8,VLOOKUP(VLOOKUP($A298,csapatok!$A:$NN,EH$320,FALSE),'csapat-ranglista'!$A:$FP,EH$321,FALSE)/4),0)</f>
        <v>0</v>
      </c>
      <c r="EI298" s="223">
        <f>IFERROR(IF(RIGHT(VLOOKUP($A298,csapatok!$A:$NN,EI$320,FALSE),5)="Csere",VLOOKUP(LEFT(VLOOKUP($A298,csapatok!$A:$NN,EI$320,FALSE),LEN(VLOOKUP($A298,csapatok!$A:$NN,EI$320,FALSE))-6),'csapat-ranglista'!$A:$FP,EI$321,FALSE)/8,VLOOKUP(VLOOKUP($A298,csapatok!$A:$NN,EI$320,FALSE),'csapat-ranglista'!$A:$FP,EI$321,FALSE)/4),0)</f>
        <v>0</v>
      </c>
      <c r="EJ298" s="223">
        <f>IFERROR(IF(RIGHT(VLOOKUP($A298,csapatok!$A:$NN,EJ$320,FALSE),5)="Csere",VLOOKUP(LEFT(VLOOKUP($A298,csapatok!$A:$NN,EJ$320,FALSE),LEN(VLOOKUP($A298,csapatok!$A:$NN,EJ$320,FALSE))-6),'csapat-ranglista'!$A:$FP,EJ$321,FALSE)/8,VLOOKUP(VLOOKUP($A298,csapatok!$A:$NN,EJ$320,FALSE),'csapat-ranglista'!$A:$FP,EJ$321,FALSE)/4),0)</f>
        <v>0</v>
      </c>
      <c r="EK298" s="223">
        <f>IFERROR(IF(RIGHT(VLOOKUP($A298,csapatok!$A:$NN,EK$320,FALSE),5)="Csere",VLOOKUP(LEFT(VLOOKUP($A298,csapatok!$A:$NN,EK$320,FALSE),LEN(VLOOKUP($A298,csapatok!$A:$NN,EK$320,FALSE))-6),'csapat-ranglista'!$A:$FP,EK$321,FALSE)/8,VLOOKUP(VLOOKUP($A298,csapatok!$A:$NN,EK$320,FALSE),'csapat-ranglista'!$A:$FP,EK$321,FALSE)/4),0)</f>
        <v>0</v>
      </c>
      <c r="EL298" s="223">
        <f>IFERROR(IF(RIGHT(VLOOKUP($A298,csapatok!$A:$NN,EL$320,FALSE),5)="Csere",VLOOKUP(LEFT(VLOOKUP($A298,csapatok!$A:$NN,EL$320,FALSE),LEN(VLOOKUP($A298,csapatok!$A:$NN,EL$320,FALSE))-6),'csapat-ranglista'!$A:$FP,EL$321,FALSE)/8,VLOOKUP(VLOOKUP($A298,csapatok!$A:$NN,EL$320,FALSE),'csapat-ranglista'!$A:$FP,EL$321,FALSE)/4),0)</f>
        <v>0</v>
      </c>
      <c r="EM298" s="223">
        <f>IFERROR(IF(RIGHT(VLOOKUP($A298,csapatok!$A:$NN,EM$320,FALSE),5)="Csere",VLOOKUP(LEFT(VLOOKUP($A298,csapatok!$A:$NN,EM$320,FALSE),LEN(VLOOKUP($A298,csapatok!$A:$NN,EM$320,FALSE))-6),'csapat-ranglista'!$A:$FP,EM$321,FALSE)/8,VLOOKUP(VLOOKUP($A298,csapatok!$A:$NN,EM$320,FALSE),'csapat-ranglista'!$A:$FP,EM$321,FALSE)/4),0)</f>
        <v>0</v>
      </c>
      <c r="EN298" s="223">
        <f>IFERROR(IF(RIGHT(VLOOKUP($A298,csapatok!$A:$NN,EN$320,FALSE),5)="Csere",VLOOKUP(LEFT(VLOOKUP($A298,csapatok!$A:$NN,EN$320,FALSE),LEN(VLOOKUP($A298,csapatok!$A:$NN,EN$320,FALSE))-6),'csapat-ranglista'!$A:$FP,EN$321,FALSE)/8,VLOOKUP(VLOOKUP($A298,csapatok!$A:$NN,EN$320,FALSE),'csapat-ranglista'!$A:$FP,EN$321,FALSE)/4),0)</f>
        <v>0</v>
      </c>
      <c r="EO298" s="223">
        <f>IFERROR(IF(RIGHT(VLOOKUP($A298,csapatok!$A:$NN,EO$320,FALSE),5)="Csere",VLOOKUP(LEFT(VLOOKUP($A298,csapatok!$A:$NN,EO$320,FALSE),LEN(VLOOKUP($A298,csapatok!$A:$NN,EO$320,FALSE))-6),'csapat-ranglista'!$A:$FP,EO$321,FALSE)/8,VLOOKUP(VLOOKUP($A298,csapatok!$A:$NN,EO$320,FALSE),'csapat-ranglista'!$A:$FP,EO$321,FALSE)/4),0)</f>
        <v>0</v>
      </c>
      <c r="EP298" s="223">
        <f>IFERROR(IF(RIGHT(VLOOKUP($A298,csapatok!$A:$NN,EP$320,FALSE),5)="Csere",VLOOKUP(LEFT(VLOOKUP($A298,csapatok!$A:$NN,EP$320,FALSE),LEN(VLOOKUP($A298,csapatok!$A:$NN,EP$320,FALSE))-6),'csapat-ranglista'!$A:$FP,EP$321,FALSE)/8,VLOOKUP(VLOOKUP($A298,csapatok!$A:$NN,EP$320,FALSE),'csapat-ranglista'!$A:$FP,EP$321,FALSE)/4),0)</f>
        <v>0</v>
      </c>
      <c r="EQ298" s="223">
        <f>IFERROR(IF(RIGHT(VLOOKUP($A298,csapatok!$A:$NN,EQ$320,FALSE),5)="Csere",VLOOKUP(LEFT(VLOOKUP($A298,csapatok!$A:$NN,EQ$320,FALSE),LEN(VLOOKUP($A298,csapatok!$A:$NN,EQ$320,FALSE))-6),'csapat-ranglista'!$A:$FP,EQ$321,FALSE)/8,VLOOKUP(VLOOKUP($A298,csapatok!$A:$NN,EQ$320,FALSE),'csapat-ranglista'!$A:$FP,EQ$321,FALSE)/4),0)</f>
        <v>0</v>
      </c>
      <c r="ER298" s="223">
        <f>IFERROR(IF(RIGHT(VLOOKUP($A298,csapatok!$A:$NN,ER$320,FALSE),5)="Csere",VLOOKUP(LEFT(VLOOKUP($A298,csapatok!$A:$NN,ER$320,FALSE),LEN(VLOOKUP($A298,csapatok!$A:$NN,ER$320,FALSE))-6),'csapat-ranglista'!$A:$FP,ER$321,FALSE)/8,VLOOKUP(VLOOKUP($A298,csapatok!$A:$NN,ER$320,FALSE),'csapat-ranglista'!$A:$FP,ER$321,FALSE)/4),0)</f>
        <v>0</v>
      </c>
      <c r="ES298" s="223">
        <f>IFERROR(IF(RIGHT(VLOOKUP($A298,csapatok!$A:$NN,ES$320,FALSE),5)="Csere",VLOOKUP(LEFT(VLOOKUP($A298,csapatok!$A:$NN,ES$320,FALSE),LEN(VLOOKUP($A298,csapatok!$A:$NN,ES$320,FALSE))-6),'csapat-ranglista'!$A:$FP,ES$321,FALSE)/8,VLOOKUP(VLOOKUP($A298,csapatok!$A:$NN,ES$320,FALSE),'csapat-ranglista'!$A:$FP,ES$321,FALSE)/4),0)</f>
        <v>0</v>
      </c>
      <c r="ET298" s="223">
        <f>IFERROR(IF(RIGHT(VLOOKUP($A298,csapatok!$A:$NN,ET$320,FALSE),5)="Csere",VLOOKUP(LEFT(VLOOKUP($A298,csapatok!$A:$NN,ET$320,FALSE),LEN(VLOOKUP($A298,csapatok!$A:$NN,ET$320,FALSE))-6),'csapat-ranglista'!$A:$FP,ET$321,FALSE)/8,VLOOKUP(VLOOKUP($A298,csapatok!$A:$NN,ET$320,FALSE),'csapat-ranglista'!$A:$FP,ET$321,FALSE)/4),0)</f>
        <v>0</v>
      </c>
      <c r="EU298" s="223">
        <f>IFERROR(IF(RIGHT(VLOOKUP($A298,csapatok!$A:$NN,EU$320,FALSE),5)="Csere",VLOOKUP(LEFT(VLOOKUP($A298,csapatok!$A:$NN,EU$320,FALSE),LEN(VLOOKUP($A298,csapatok!$A:$NN,EU$320,FALSE))-6),'csapat-ranglista'!$A:$FP,EU$321,FALSE)/8,VLOOKUP(VLOOKUP($A298,csapatok!$A:$NN,EU$320,FALSE),'csapat-ranglista'!$A:$FP,EU$321,FALSE)/4),0)</f>
        <v>0</v>
      </c>
      <c r="EV298" s="223">
        <f>IFERROR(IF(RIGHT(VLOOKUP($A298,csapatok!$A:$NN,EV$320,FALSE),5)="Csere",VLOOKUP(LEFT(VLOOKUP($A298,csapatok!$A:$NN,EV$320,FALSE),LEN(VLOOKUP($A298,csapatok!$A:$NN,EV$320,FALSE))-6),'csapat-ranglista'!$A:$FP,EV$321,FALSE)/8,VLOOKUP(VLOOKUP($A298,csapatok!$A:$NN,EV$320,FALSE),'csapat-ranglista'!$A:$FP,EV$321,FALSE)/4),0)</f>
        <v>0</v>
      </c>
      <c r="EW298" s="223">
        <f>IFERROR(IF(RIGHT(VLOOKUP($A298,csapatok!$A:$NN,EW$320,FALSE),5)="Csere",VLOOKUP(LEFT(VLOOKUP($A298,csapatok!$A:$NN,EW$320,FALSE),LEN(VLOOKUP($A298,csapatok!$A:$NN,EW$320,FALSE))-6),'csapat-ranglista'!$A:$FP,EW$321,FALSE)/8,VLOOKUP(VLOOKUP($A298,csapatok!$A:$NN,EW$320,FALSE),'csapat-ranglista'!$A:$FP,EW$321,FALSE)/4),0)</f>
        <v>0</v>
      </c>
      <c r="EX298" s="223">
        <f>IFERROR(IF(RIGHT(VLOOKUP($A298,csapatok!$A:$NN,EX$320,FALSE),5)="Csere",VLOOKUP(LEFT(VLOOKUP($A298,csapatok!$A:$NN,EX$320,FALSE),LEN(VLOOKUP($A298,csapatok!$A:$NN,EX$320,FALSE))-6),'csapat-ranglista'!$A:$FP,EX$321,FALSE)/8,VLOOKUP(VLOOKUP($A298,csapatok!$A:$NN,EX$320,FALSE),'csapat-ranglista'!$A:$FP,EX$321,FALSE)/4),0)</f>
        <v>0</v>
      </c>
      <c r="EY298" s="223">
        <f>IFERROR(IF(RIGHT(VLOOKUP($A298,csapatok!$A:$NN,EY$320,FALSE),5)="Csere",VLOOKUP(LEFT(VLOOKUP($A298,csapatok!$A:$NN,EY$320,FALSE),LEN(VLOOKUP($A298,csapatok!$A:$NN,EY$320,FALSE))-6),'csapat-ranglista'!$A:$FP,EY$321,FALSE)/8,VLOOKUP(VLOOKUP($A298,csapatok!$A:$NN,EY$320,FALSE),'csapat-ranglista'!$A:$FP,EY$321,FALSE)/4),0)</f>
        <v>0</v>
      </c>
      <c r="EZ298" s="223">
        <f>IFERROR(IF(RIGHT(VLOOKUP($A298,csapatok!$A:$NN,EZ$320,FALSE),5)="Csere",VLOOKUP(LEFT(VLOOKUP($A298,csapatok!$A:$NN,EZ$320,FALSE),LEN(VLOOKUP($A298,csapatok!$A:$NN,EZ$320,FALSE))-6),'csapat-ranglista'!$A:$FP,EZ$321,FALSE)/8,VLOOKUP(VLOOKUP($A298,csapatok!$A:$NN,EZ$320,FALSE),'csapat-ranglista'!$A:$FP,EZ$321,FALSE)/4),0)</f>
        <v>0</v>
      </c>
      <c r="FA298" s="223">
        <f>IFERROR(IF(RIGHT(VLOOKUP($A298,csapatok!$A:$NN,FA$320,FALSE),5)="Csere",VLOOKUP(LEFT(VLOOKUP($A298,csapatok!$A:$NN,FA$320,FALSE),LEN(VLOOKUP($A298,csapatok!$A:$NN,FA$320,FALSE))-6),'csapat-ranglista'!$A:$FP,FA$321,FALSE)/8,VLOOKUP(VLOOKUP($A298,csapatok!$A:$NN,FA$320,FALSE),'csapat-ranglista'!$A:$FP,FA$321,FALSE)/4),0)</f>
        <v>0</v>
      </c>
      <c r="FB298" s="223">
        <f>IFERROR(IF(RIGHT(VLOOKUP($A298,csapatok!$A:$NN,FB$320,FALSE),5)="Csere",VLOOKUP(LEFT(VLOOKUP($A298,csapatok!$A:$NN,FB$320,FALSE),LEN(VLOOKUP($A298,csapatok!$A:$NN,FB$320,FALSE))-6),'csapat-ranglista'!$A:$FP,FB$321,FALSE)/8,VLOOKUP(VLOOKUP($A298,csapatok!$A:$NN,FB$320,FALSE),'csapat-ranglista'!$A:$FP,FB$321,FALSE)/4),0)</f>
        <v>0</v>
      </c>
      <c r="FC298" s="223">
        <f>IFERROR(IF(RIGHT(VLOOKUP($A298,csapatok!$A:$NN,FC$320,FALSE),5)="Csere",VLOOKUP(LEFT(VLOOKUP($A298,csapatok!$A:$NN,FC$320,FALSE),LEN(VLOOKUP($A298,csapatok!$A:$NN,FC$320,FALSE))-6),'csapat-ranglista'!$A:$FP,FC$321,FALSE)/8,VLOOKUP(VLOOKUP($A298,csapatok!$A:$NN,FC$320,FALSE),'csapat-ranglista'!$A:$FP,FC$321,FALSE)/4),0)</f>
        <v>0</v>
      </c>
      <c r="FD298" s="224">
        <f>versenyek!$QY$11*IFERROR(VLOOKUP(VLOOKUP($A298,versenyek!QX:QZ,3,FALSE),szabalyok!$A$16:$B$23,2,FALSE)/4,0)</f>
        <v>0</v>
      </c>
      <c r="FE298" s="224">
        <f>versenyek!$RB$11*IFERROR(VLOOKUP(VLOOKUP($A298,versenyek!RA:RC,3,FALSE),szabalyok!$A$16:$B$23,2,FALSE)/4,0)</f>
        <v>0</v>
      </c>
      <c r="FF298" s="223">
        <f>IFERROR(IF(RIGHT(VLOOKUP($A298,csapatok!$A:$NN,FF$320,FALSE),5)="Csere",VLOOKUP(LEFT(VLOOKUP($A298,csapatok!$A:$NN,FF$320,FALSE),LEN(VLOOKUP($A298,csapatok!$A:$NN,FF$320,FALSE))-6),'csapat-ranglista'!$A:$FP,FF$321,FALSE)/8,VLOOKUP(VLOOKUP($A298,csapatok!$A:$NN,FF$320,FALSE),'csapat-ranglista'!$A:$FP,FF$321,FALSE)/4),0)</f>
        <v>0</v>
      </c>
      <c r="FG298" s="223">
        <f>IFERROR(IF(RIGHT(VLOOKUP($A298,csapatok!$A:$NN,FG$320,FALSE),5)="Csere",VLOOKUP(LEFT(VLOOKUP($A298,csapatok!$A:$NN,FG$320,FALSE),LEN(VLOOKUP($A298,csapatok!$A:$NN,FG$320,FALSE))-6),'csapat-ranglista'!$A:$FP,FG$321,FALSE)/8,VLOOKUP(VLOOKUP($A298,csapatok!$A:$NN,FG$320,FALSE),'csapat-ranglista'!$A:$FP,FG$321,FALSE)/4),0)</f>
        <v>0</v>
      </c>
      <c r="FH298" s="223">
        <f>IFERROR(IF(RIGHT(VLOOKUP($A298,csapatok!$A:$NN,FH$320,FALSE),5)="Csere",VLOOKUP(LEFT(VLOOKUP($A298,csapatok!$A:$NN,FH$320,FALSE),LEN(VLOOKUP($A298,csapatok!$A:$NN,FH$320,FALSE))-6),'csapat-ranglista'!$A:$FP,FH$321,FALSE)/8,VLOOKUP(VLOOKUP($A298,csapatok!$A:$NN,FH$320,FALSE),'csapat-ranglista'!$A:$FP,FH$321,FALSE)/4),0)</f>
        <v>0</v>
      </c>
      <c r="FI298" s="223">
        <f>IFERROR(IF(RIGHT(VLOOKUP($A298,csapatok!$A:$NN,FI$320,FALSE),5)="Csere",VLOOKUP(LEFT(VLOOKUP($A298,csapatok!$A:$NN,FI$320,FALSE),LEN(VLOOKUP($A298,csapatok!$A:$NN,FI$320,FALSE))-6),'csapat-ranglista'!$A:$FP,FI$321,FALSE)/8,VLOOKUP(VLOOKUP($A298,csapatok!$A:$NN,FI$320,FALSE),'csapat-ranglista'!$A:$FP,FI$321,FALSE)/4),0)</f>
        <v>0</v>
      </c>
      <c r="FJ298" s="223">
        <f>IFERROR(IF(RIGHT(VLOOKUP($A298,csapatok!$A:$NN,FJ$320,FALSE),5)="Csere",VLOOKUP(LEFT(VLOOKUP($A298,csapatok!$A:$NN,FJ$320,FALSE),LEN(VLOOKUP($A298,csapatok!$A:$NN,FJ$320,FALSE))-6),'csapat-ranglista'!$A:$FP,FJ$321,FALSE)/8,VLOOKUP(VLOOKUP($A298,csapatok!$A:$NN,FJ$320,FALSE),'csapat-ranglista'!$A:$FP,FJ$321,FALSE)/4),0)</f>
        <v>0</v>
      </c>
      <c r="FK298" s="223">
        <f>IFERROR(IF(RIGHT(VLOOKUP($A298,csapatok!$A:$NN,FK$320,FALSE),5)="Csere",VLOOKUP(LEFT(VLOOKUP($A298,csapatok!$A:$NN,FK$320,FALSE),LEN(VLOOKUP($A298,csapatok!$A:$NN,FK$320,FALSE))-6),'csapat-ranglista'!$A:$FP,FK$321,FALSE)/8,VLOOKUP(VLOOKUP($A298,csapatok!$A:$NN,FK$320,FALSE),'csapat-ranglista'!$A:$FP,FK$321,FALSE)/4),0)</f>
        <v>0</v>
      </c>
      <c r="FL298" s="223">
        <f>IFERROR(IF(RIGHT(VLOOKUP($A298,csapatok!$A:$NN,FL$320,FALSE),5)="Csere",VLOOKUP(LEFT(VLOOKUP($A298,csapatok!$A:$NN,FL$320,FALSE),LEN(VLOOKUP($A298,csapatok!$A:$NN,FL$320,FALSE))-6),'csapat-ranglista'!$A:$FP,FL$321,FALSE)/8,VLOOKUP(VLOOKUP($A298,csapatok!$A:$NN,FL$320,FALSE),'csapat-ranglista'!$A:$FP,FL$321,FALSE)/4),0)</f>
        <v>0</v>
      </c>
      <c r="FM298" s="223">
        <f>IFERROR(IF(RIGHT(VLOOKUP($A298,csapatok!$A:$NN,FM$320,FALSE),5)="Csere",VLOOKUP(LEFT(VLOOKUP($A298,csapatok!$A:$NN,FM$320,FALSE),LEN(VLOOKUP($A298,csapatok!$A:$NN,FM$320,FALSE))-6),'csapat-ranglista'!$A:$FP,FM$321,FALSE)/8,VLOOKUP(VLOOKUP($A298,csapatok!$A:$NN,FM$320,FALSE),'csapat-ranglista'!$A:$FP,FM$321,FALSE)/4),0)</f>
        <v>0</v>
      </c>
      <c r="FN298" s="223">
        <f>IFERROR(IF(RIGHT(VLOOKUP($A298,csapatok!$A:$NN,FN$320,FALSE),5)="Csere",VLOOKUP(LEFT(VLOOKUP($A298,csapatok!$A:$NN,FN$320,FALSE),LEN(VLOOKUP($A298,csapatok!$A:$NN,FN$320,FALSE))-6),'csapat-ranglista'!$A:$FP,FN$321,FALSE)/8,VLOOKUP(VLOOKUP($A298,csapatok!$A:$NN,FN$320,FALSE),'csapat-ranglista'!$A:$FP,FN$321,FALSE)/4),0)</f>
        <v>0</v>
      </c>
      <c r="FO298" s="223">
        <f>IFERROR(IF(RIGHT(VLOOKUP($A298,csapatok!$A:$NN,FO$320,FALSE),5)="Csere",VLOOKUP(LEFT(VLOOKUP($A298,csapatok!$A:$NN,FO$320,FALSE),LEN(VLOOKUP($A298,csapatok!$A:$NN,FO$320,FALSE))-6),'csapat-ranglista'!$A:$FP,FO$321,FALSE)/8,VLOOKUP(VLOOKUP($A298,csapatok!$A:$NN,FO$320,FALSE),'csapat-ranglista'!$A:$FP,FO$321,FALSE)/4),0)</f>
        <v>0</v>
      </c>
      <c r="FP298" s="223">
        <f>IFERROR(IF(RIGHT(VLOOKUP($A298,csapatok!$A:$NN,FP$320,FALSE),5)="Csere",VLOOKUP(LEFT(VLOOKUP($A298,csapatok!$A:$NN,FP$320,FALSE),LEN(VLOOKUP($A298,csapatok!$A:$NN,FP$320,FALSE))-6),'csapat-ranglista'!$A:$FP,FP$321,FALSE)/8,VLOOKUP(VLOOKUP($A298,csapatok!$A:$NN,FP$320,FALSE),'csapat-ranglista'!$A:$FP,FP$321,FALSE)/4),0)</f>
        <v>0</v>
      </c>
      <c r="FQ298" s="223">
        <f>IFERROR(IF(RIGHT(VLOOKUP($A298,csapatok!$A:$NN,FQ$320,FALSE),5)="Csere",VLOOKUP(LEFT(VLOOKUP($A298,csapatok!$A:$NN,FQ$320,FALSE),LEN(VLOOKUP($A298,csapatok!$A:$NN,FQ$320,FALSE))-6),'csapat-ranglista'!$A:$FP,FQ$321,FALSE)/8,VLOOKUP(VLOOKUP($A298,csapatok!$A:$NN,FQ$320,FALSE),'csapat-ranglista'!$A:$FP,FQ$321,FALSE)/4),0)</f>
        <v>0</v>
      </c>
      <c r="FR298" s="223">
        <f>IFERROR(IF(RIGHT(VLOOKUP($A298,csapatok!$A:$NN,FR$320,FALSE),5)="Csere",VLOOKUP(LEFT(VLOOKUP($A298,csapatok!$A:$NN,FR$320,FALSE),LEN(VLOOKUP($A298,csapatok!$A:$NN,FR$320,FALSE))-6),'csapat-ranglista'!$A:$FP,FR$321,FALSE)/8,VLOOKUP(VLOOKUP($A298,csapatok!$A:$NN,FR$320,FALSE),'csapat-ranglista'!$A:$FP,FR$321,FALSE)/4),0)</f>
        <v>0</v>
      </c>
      <c r="FS298" s="223">
        <f>IFERROR(IF(RIGHT(VLOOKUP($A298,csapatok!$A:$NN,FS$320,FALSE),5)="Csere",VLOOKUP(LEFT(VLOOKUP($A298,csapatok!$A:$NN,FS$320,FALSE),LEN(VLOOKUP($A298,csapatok!$A:$NN,FS$320,FALSE))-6),'csapat-ranglista'!$A:$FP,FS$321,FALSE)/8,VLOOKUP(VLOOKUP($A298,csapatok!$A:$NN,FS$320,FALSE),'csapat-ranglista'!$A:$FP,FS$321,FALSE)/4),0)</f>
        <v>0</v>
      </c>
      <c r="FT298" s="223">
        <f>IFERROR(IF(RIGHT(VLOOKUP($A298,csapatok!$A:$NN,FT$320,FALSE),5)="Csere",VLOOKUP(LEFT(VLOOKUP($A298,csapatok!$A:$NN,FT$320,FALSE),LEN(VLOOKUP($A298,csapatok!$A:$NN,FT$320,FALSE))-6),'csapat-ranglista'!$A:$FP,FT$321,FALSE)/8,VLOOKUP(VLOOKUP($A298,csapatok!$A:$NN,FT$320,FALSE),'csapat-ranglista'!$A:$FP,FT$321,FALSE)/4),0)</f>
        <v>0</v>
      </c>
      <c r="FU298" s="223">
        <f>IFERROR(IF(RIGHT(VLOOKUP($A298,csapatok!$A:$NN,FU$320,FALSE),5)="Csere",VLOOKUP(LEFT(VLOOKUP($A298,csapatok!$A:$NN,FU$320,FALSE),LEN(VLOOKUP($A298,csapatok!$A:$NN,FU$320,FALSE))-6),'csapat-ranglista'!$A:$FP,FU$321,FALSE)/8,VLOOKUP(VLOOKUP($A298,csapatok!$A:$NN,FU$320,FALSE),'csapat-ranglista'!$A:$FP,FU$321,FALSE)/4),0)</f>
        <v>0</v>
      </c>
      <c r="FV298" s="223">
        <f>IFERROR(IF(RIGHT(VLOOKUP($A298,csapatok!$A:$NN,FV$320,FALSE),5)="Csere",VLOOKUP(LEFT(VLOOKUP($A298,csapatok!$A:$NN,FV$320,FALSE),LEN(VLOOKUP($A298,csapatok!$A:$NN,FV$320,FALSE))-6),'csapat-ranglista'!$A:$FP,FV$321,FALSE)/8,VLOOKUP(VLOOKUP($A298,csapatok!$A:$NN,FV$320,FALSE),'csapat-ranglista'!$A:$FP,FV$321,FALSE)/4),0)</f>
        <v>0</v>
      </c>
      <c r="FW298" s="223">
        <f>IFERROR(IF(RIGHT(VLOOKUP($A298,csapatok!$A:$NN,FW$320,FALSE),5)="Csere",VLOOKUP(LEFT(VLOOKUP($A298,csapatok!$A:$NN,FW$320,FALSE),LEN(VLOOKUP($A298,csapatok!$A:$NN,FW$320,FALSE))-6),'csapat-ranglista'!$A:$FP,FW$321,FALSE)/8,VLOOKUP(VLOOKUP($A298,csapatok!$A:$NN,FW$320,FALSE),'csapat-ranglista'!$A:$FP,FW$321,FALSE)/4),0)</f>
        <v>0</v>
      </c>
      <c r="FX298" s="223">
        <f>IFERROR(IF(RIGHT(VLOOKUP($A298,csapatok!$A:$NN,FX$320,FALSE),5)="Csere",VLOOKUP(LEFT(VLOOKUP($A298,csapatok!$A:$NN,FX$320,FALSE),LEN(VLOOKUP($A298,csapatok!$A:$NN,FX$320,FALSE))-6),'csapat-ranglista'!$A:$FP,FX$321,FALSE)/8,VLOOKUP(VLOOKUP($A298,csapatok!$A:$NN,FX$320,FALSE),'csapat-ranglista'!$A:$FP,FX$321,FALSE)/4),0)</f>
        <v>0</v>
      </c>
      <c r="FY298" s="223">
        <f>IFERROR(IF(RIGHT(VLOOKUP($A298,csapatok!$A:$NN,FY$320,FALSE),5)="Csere",VLOOKUP(LEFT(VLOOKUP($A298,csapatok!$A:$NN,FY$320,FALSE),LEN(VLOOKUP($A298,csapatok!$A:$NN,FY$320,FALSE))-6),'csapat-ranglista'!$A:$FP,FY$321,FALSE)/8,VLOOKUP(VLOOKUP($A298,csapatok!$A:$NN,FY$320,FALSE),'csapat-ranglista'!$A:$FP,FY$321,FALSE)/4),0)</f>
        <v>0</v>
      </c>
      <c r="FZ298" s="223">
        <f>IFERROR(IF(RIGHT(VLOOKUP($A298,csapatok!$A:$NN,FZ$320,FALSE),5)="Csere",VLOOKUP(LEFT(VLOOKUP($A298,csapatok!$A:$NN,FZ$320,FALSE),LEN(VLOOKUP($A298,csapatok!$A:$NN,FZ$320,FALSE))-6),'csapat-ranglista'!$A:$FP,FZ$321,FALSE)/8,VLOOKUP(VLOOKUP($A298,csapatok!$A:$NN,FZ$320,FALSE),'csapat-ranglista'!$A:$FP,FZ$321,FALSE)/4),0)</f>
        <v>0</v>
      </c>
      <c r="GA298" s="223">
        <f>IFERROR(IF(RIGHT(VLOOKUP($A298,csapatok!$A:$NN,GA$320,FALSE),5)="Csere",VLOOKUP(LEFT(VLOOKUP($A298,csapatok!$A:$NN,GA$320,FALSE),LEN(VLOOKUP($A298,csapatok!$A:$NN,GA$320,FALSE))-6),'csapat-ranglista'!$A:$FP,GA$321,FALSE)/8,VLOOKUP(VLOOKUP($A298,csapatok!$A:$NN,GA$320,FALSE),'csapat-ranglista'!$A:$FP,GA$321,FALSE)/4),0)</f>
        <v>0</v>
      </c>
      <c r="GB298" s="223">
        <f>IFERROR(IF(RIGHT(VLOOKUP($A298,csapatok!$A:$NN,GB$320,FALSE),5)="Csere",VLOOKUP(LEFT(VLOOKUP($A298,csapatok!$A:$NN,GB$320,FALSE),LEN(VLOOKUP($A298,csapatok!$A:$NN,GB$320,FALSE))-6),'csapat-ranglista'!$A:$FP,GB$321,FALSE)/8,VLOOKUP(VLOOKUP($A298,csapatok!$A:$NN,GB$320,FALSE),'csapat-ranglista'!$A:$FP,GB$321,FALSE)/4),0)</f>
        <v>0</v>
      </c>
      <c r="GC298" s="223">
        <f>IFERROR(IF(RIGHT(VLOOKUP($A298,csapatok!$A:$NN,GC$320,FALSE),5)="Csere",VLOOKUP(LEFT(VLOOKUP($A298,csapatok!$A:$NN,GC$320,FALSE),LEN(VLOOKUP($A298,csapatok!$A:$NN,GC$320,FALSE))-6),'csapat-ranglista'!$A:$FP,GC$321,FALSE)/8,VLOOKUP(VLOOKUP($A298,csapatok!$A:$NN,GC$320,FALSE),'csapat-ranglista'!$A:$FP,GC$321,FALSE)/4),0)</f>
        <v>0</v>
      </c>
      <c r="GD298" s="247">
        <f>SUM(EQ298:GC298)</f>
        <v>0</v>
      </c>
    </row>
    <row r="299" spans="1:186">
      <c r="A299" s="1" t="s">
        <v>1631</v>
      </c>
      <c r="B299" s="130"/>
      <c r="C299" s="131" t="str">
        <f>IF(B299=0,"",IF(B299&lt;$C$1,"felnőtt","ifi"))</f>
        <v/>
      </c>
      <c r="D299" s="32" t="s">
        <v>9</v>
      </c>
      <c r="E299" s="45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  <c r="AT299" s="223"/>
      <c r="AU299" s="223"/>
      <c r="AV299" s="223"/>
      <c r="AW299" s="223"/>
      <c r="AX299" s="223"/>
      <c r="AY299" s="223"/>
      <c r="AZ299" s="223"/>
      <c r="BA299" s="223"/>
      <c r="BB299" s="223"/>
      <c r="BC299" s="224"/>
      <c r="BD299" s="224"/>
      <c r="BE299" s="223">
        <f>IFERROR(IF(RIGHT(VLOOKUP($A299,csapatok!$A:$NN,BE$320,FALSE),5)="Csere",VLOOKUP(LEFT(VLOOKUP($A299,csapatok!$A:$NN,BE$320,FALSE),LEN(VLOOKUP($A299,csapatok!$A:$NN,BE$320,FALSE))-6),'csapat-ranglista'!$A:$FP,BE$321,FALSE)/8,VLOOKUP(VLOOKUP($A299,csapatok!$A:$NN,BE$320,FALSE),'csapat-ranglista'!$A:$FP,BE$321,FALSE)/4),0)</f>
        <v>0</v>
      </c>
      <c r="BF299" s="223">
        <f>IFERROR(IF(RIGHT(VLOOKUP($A299,csapatok!$A:$NN,BF$320,FALSE),5)="Csere",VLOOKUP(LEFT(VLOOKUP($A299,csapatok!$A:$NN,BF$320,FALSE),LEN(VLOOKUP($A299,csapatok!$A:$NN,BF$320,FALSE))-6),'csapat-ranglista'!$A:$FP,BF$321,FALSE)/8,VLOOKUP(VLOOKUP($A299,csapatok!$A:$NN,BF$320,FALSE),'csapat-ranglista'!$A:$FP,BF$321,FALSE)/4),0)</f>
        <v>0</v>
      </c>
      <c r="BG299" s="223">
        <f>IFERROR(IF(RIGHT(VLOOKUP($A299,csapatok!$A:$NN,BG$320,FALSE),5)="Csere",VLOOKUP(LEFT(VLOOKUP($A299,csapatok!$A:$NN,BG$320,FALSE),LEN(VLOOKUP($A299,csapatok!$A:$NN,BG$320,FALSE))-6),'csapat-ranglista'!$A:$FP,BG$321,FALSE)/8,VLOOKUP(VLOOKUP($A299,csapatok!$A:$NN,BG$320,FALSE),'csapat-ranglista'!$A:$FP,BG$321,FALSE)/4),0)</f>
        <v>0</v>
      </c>
      <c r="BH299" s="223">
        <f>IFERROR(IF(RIGHT(VLOOKUP($A299,csapatok!$A:$NN,BH$320,FALSE),5)="Csere",VLOOKUP(LEFT(VLOOKUP($A299,csapatok!$A:$NN,BH$320,FALSE),LEN(VLOOKUP($A299,csapatok!$A:$NN,BH$320,FALSE))-6),'csapat-ranglista'!$A:$FP,BH$321,FALSE)/8,VLOOKUP(VLOOKUP($A299,csapatok!$A:$NN,BH$320,FALSE),'csapat-ranglista'!$A:$FP,BH$321,FALSE)/4),0)</f>
        <v>0</v>
      </c>
      <c r="BI299" s="223">
        <f>IFERROR(IF(RIGHT(VLOOKUP($A299,csapatok!$A:$NN,BI$320,FALSE),5)="Csere",VLOOKUP(LEFT(VLOOKUP($A299,csapatok!$A:$NN,BI$320,FALSE),LEN(VLOOKUP($A299,csapatok!$A:$NN,BI$320,FALSE))-6),'csapat-ranglista'!$A:$FP,BI$321,FALSE)/8,VLOOKUP(VLOOKUP($A299,csapatok!$A:$NN,BI$320,FALSE),'csapat-ranglista'!$A:$FP,BI$321,FALSE)/4),0)</f>
        <v>0</v>
      </c>
      <c r="BJ299" s="223">
        <f>IFERROR(IF(RIGHT(VLOOKUP($A299,csapatok!$A:$NN,BJ$320,FALSE),5)="Csere",VLOOKUP(LEFT(VLOOKUP($A299,csapatok!$A:$NN,BJ$320,FALSE),LEN(VLOOKUP($A299,csapatok!$A:$NN,BJ$320,FALSE))-6),'csapat-ranglista'!$A:$FP,BJ$321,FALSE)/8,VLOOKUP(VLOOKUP($A299,csapatok!$A:$NN,BJ$320,FALSE),'csapat-ranglista'!$A:$FP,BJ$321,FALSE)/4),0)</f>
        <v>0</v>
      </c>
      <c r="BK299" s="223">
        <f>IFERROR(IF(RIGHT(VLOOKUP($A299,csapatok!$A:$NN,BK$320,FALSE),5)="Csere",VLOOKUP(LEFT(VLOOKUP($A299,csapatok!$A:$NN,BK$320,FALSE),LEN(VLOOKUP($A299,csapatok!$A:$NN,BK$320,FALSE))-6),'csapat-ranglista'!$A:$FP,BK$321,FALSE)/8,VLOOKUP(VLOOKUP($A299,csapatok!$A:$NN,BK$320,FALSE),'csapat-ranglista'!$A:$FP,BK$321,FALSE)/4),0)</f>
        <v>0</v>
      </c>
      <c r="BL299" s="223">
        <f>IFERROR(IF(RIGHT(VLOOKUP($A299,csapatok!$A:$NN,BL$320,FALSE),5)="Csere",VLOOKUP(LEFT(VLOOKUP($A299,csapatok!$A:$NN,BL$320,FALSE),LEN(VLOOKUP($A299,csapatok!$A:$NN,BL$320,FALSE))-6),'csapat-ranglista'!$A:$FP,BL$321,FALSE)/8,VLOOKUP(VLOOKUP($A299,csapatok!$A:$NN,BL$320,FALSE),'csapat-ranglista'!$A:$FP,BL$321,FALSE)/4),0)</f>
        <v>0</v>
      </c>
      <c r="BM299" s="223">
        <f>IFERROR(IF(RIGHT(VLOOKUP($A299,csapatok!$A:$NN,BM$320,FALSE),5)="Csere",VLOOKUP(LEFT(VLOOKUP($A299,csapatok!$A:$NN,BM$320,FALSE),LEN(VLOOKUP($A299,csapatok!$A:$NN,BM$320,FALSE))-6),'csapat-ranglista'!$A:$FP,BM$321,FALSE)/8,VLOOKUP(VLOOKUP($A299,csapatok!$A:$NN,BM$320,FALSE),'csapat-ranglista'!$A:$FP,BM$321,FALSE)/4),0)</f>
        <v>0</v>
      </c>
      <c r="BN299" s="223">
        <f>IFERROR(IF(RIGHT(VLOOKUP($A299,csapatok!$A:$NN,BN$320,FALSE),5)="Csere",VLOOKUP(LEFT(VLOOKUP($A299,csapatok!$A:$NN,BN$320,FALSE),LEN(VLOOKUP($A299,csapatok!$A:$NN,BN$320,FALSE))-6),'csapat-ranglista'!$A:$FP,BN$321,FALSE)/8,VLOOKUP(VLOOKUP($A299,csapatok!$A:$NN,BN$320,FALSE),'csapat-ranglista'!$A:$FP,BN$321,FALSE)/4),0)</f>
        <v>0</v>
      </c>
      <c r="BO299" s="223">
        <f>IFERROR(IF(RIGHT(VLOOKUP($A299,csapatok!$A:$NN,BO$320,FALSE),5)="Csere",VLOOKUP(LEFT(VLOOKUP($A299,csapatok!$A:$NN,BO$320,FALSE),LEN(VLOOKUP($A299,csapatok!$A:$NN,BO$320,FALSE))-6),'csapat-ranglista'!$A:$FP,BO$321,FALSE)/8,VLOOKUP(VLOOKUP($A299,csapatok!$A:$NN,BO$320,FALSE),'csapat-ranglista'!$A:$FP,BO$321,FALSE)/4),0)</f>
        <v>0</v>
      </c>
      <c r="BP299" s="223">
        <f>IFERROR(IF(RIGHT(VLOOKUP($A299,csapatok!$A:$NN,BP$320,FALSE),5)="Csere",VLOOKUP(LEFT(VLOOKUP($A299,csapatok!$A:$NN,BP$320,FALSE),LEN(VLOOKUP($A299,csapatok!$A:$NN,BP$320,FALSE))-6),'csapat-ranglista'!$A:$FP,BP$321,FALSE)/8,VLOOKUP(VLOOKUP($A299,csapatok!$A:$NN,BP$320,FALSE),'csapat-ranglista'!$A:$FP,BP$321,FALSE)/4),0)</f>
        <v>0</v>
      </c>
      <c r="BQ299" s="223">
        <f>IFERROR(IF(RIGHT(VLOOKUP($A299,csapatok!$A:$NN,BQ$320,FALSE),5)="Csere",VLOOKUP(LEFT(VLOOKUP($A299,csapatok!$A:$NN,BQ$320,FALSE),LEN(VLOOKUP($A299,csapatok!$A:$NN,BQ$320,FALSE))-6),'csapat-ranglista'!$A:$FP,BQ$321,FALSE)/8,VLOOKUP(VLOOKUP($A299,csapatok!$A:$NN,BQ$320,FALSE),'csapat-ranglista'!$A:$FP,BQ$321,FALSE)/4),0)</f>
        <v>0</v>
      </c>
      <c r="BR299" s="223">
        <f>IFERROR(IF(RIGHT(VLOOKUP($A299,csapatok!$A:$NN,BR$320,FALSE),5)="Csere",VLOOKUP(LEFT(VLOOKUP($A299,csapatok!$A:$NN,BR$320,FALSE),LEN(VLOOKUP($A299,csapatok!$A:$NN,BR$320,FALSE))-6),'csapat-ranglista'!$A:$FP,BR$321,FALSE)/8,VLOOKUP(VLOOKUP($A299,csapatok!$A:$NN,BR$320,FALSE),'csapat-ranglista'!$A:$FP,BR$321,FALSE)/4),0)</f>
        <v>0</v>
      </c>
      <c r="BS299" s="223">
        <f>IFERROR(IF(RIGHT(VLOOKUP($A299,csapatok!$A:$NN,BS$320,FALSE),5)="Csere",VLOOKUP(LEFT(VLOOKUP($A299,csapatok!$A:$NN,BS$320,FALSE),LEN(VLOOKUP($A299,csapatok!$A:$NN,BS$320,FALSE))-6),'csapat-ranglista'!$A:$FP,BS$321,FALSE)/8,VLOOKUP(VLOOKUP($A299,csapatok!$A:$NN,BS$320,FALSE),'csapat-ranglista'!$A:$FP,BS$321,FALSE)/4),0)</f>
        <v>0</v>
      </c>
      <c r="BT299" s="223">
        <f>IFERROR(IF(RIGHT(VLOOKUP($A299,csapatok!$A:$NN,BT$320,FALSE),5)="Csere",VLOOKUP(LEFT(VLOOKUP($A299,csapatok!$A:$NN,BT$320,FALSE),LEN(VLOOKUP($A299,csapatok!$A:$NN,BT$320,FALSE))-6),'csapat-ranglista'!$A:$FP,BT$321,FALSE)/8,VLOOKUP(VLOOKUP($A299,csapatok!$A:$NN,BT$320,FALSE),'csapat-ranglista'!$A:$FP,BT$321,FALSE)/4),0)</f>
        <v>0</v>
      </c>
      <c r="BU299" s="223">
        <f>IFERROR(IF(RIGHT(VLOOKUP($A299,csapatok!$A:$NN,BU$320,FALSE),5)="Csere",VLOOKUP(LEFT(VLOOKUP($A299,csapatok!$A:$NN,BU$320,FALSE),LEN(VLOOKUP($A299,csapatok!$A:$NN,BU$320,FALSE))-6),'csapat-ranglista'!$A:$FP,BU$321,FALSE)/8,VLOOKUP(VLOOKUP($A299,csapatok!$A:$NN,BU$320,FALSE),'csapat-ranglista'!$A:$FP,BU$321,FALSE)/4),0)</f>
        <v>0</v>
      </c>
      <c r="BV299" s="223">
        <f>IFERROR(IF(RIGHT(VLOOKUP($A299,csapatok!$A:$NN,BV$320,FALSE),5)="Csere",VLOOKUP(LEFT(VLOOKUP($A299,csapatok!$A:$NN,BV$320,FALSE),LEN(VLOOKUP($A299,csapatok!$A:$NN,BV$320,FALSE))-6),'csapat-ranglista'!$A:$FP,BV$321,FALSE)/8,VLOOKUP(VLOOKUP($A299,csapatok!$A:$NN,BV$320,FALSE),'csapat-ranglista'!$A:$FP,BV$321,FALSE)/4),0)</f>
        <v>0</v>
      </c>
      <c r="BW299" s="223">
        <f>IFERROR(IF(RIGHT(VLOOKUP($A299,csapatok!$A:$NN,BW$320,FALSE),5)="Csere",VLOOKUP(LEFT(VLOOKUP($A299,csapatok!$A:$NN,BW$320,FALSE),LEN(VLOOKUP($A299,csapatok!$A:$NN,BW$320,FALSE))-6),'csapat-ranglista'!$A:$FP,BW$321,FALSE)/8,VLOOKUP(VLOOKUP($A299,csapatok!$A:$NN,BW$320,FALSE),'csapat-ranglista'!$A:$FP,BW$321,FALSE)/4),0)</f>
        <v>0</v>
      </c>
      <c r="BX299" s="223">
        <f>IFERROR(IF(RIGHT(VLOOKUP($A299,csapatok!$A:$NN,BX$320,FALSE),5)="Csere",VLOOKUP(LEFT(VLOOKUP($A299,csapatok!$A:$NN,BX$320,FALSE),LEN(VLOOKUP($A299,csapatok!$A:$NN,BX$320,FALSE))-6),'csapat-ranglista'!$A:$FP,BX$321,FALSE)/8,VLOOKUP(VLOOKUP($A299,csapatok!$A:$NN,BX$320,FALSE),'csapat-ranglista'!$A:$FP,BX$321,FALSE)/4),0)</f>
        <v>0</v>
      </c>
      <c r="BY299" s="223">
        <f>IFERROR(IF(RIGHT(VLOOKUP($A299,csapatok!$A:$NN,BY$320,FALSE),5)="Csere",VLOOKUP(LEFT(VLOOKUP($A299,csapatok!$A:$NN,BY$320,FALSE),LEN(VLOOKUP($A299,csapatok!$A:$NN,BY$320,FALSE))-6),'csapat-ranglista'!$A:$FP,BY$321,FALSE)/8,VLOOKUP(VLOOKUP($A299,csapatok!$A:$NN,BY$320,FALSE),'csapat-ranglista'!$A:$FP,BY$321,FALSE)/4),0)</f>
        <v>0</v>
      </c>
      <c r="BZ299" s="223">
        <f>IFERROR(IF(RIGHT(VLOOKUP($A299,csapatok!$A:$NN,BZ$320,FALSE),5)="Csere",VLOOKUP(LEFT(VLOOKUP($A299,csapatok!$A:$NN,BZ$320,FALSE),LEN(VLOOKUP($A299,csapatok!$A:$NN,BZ$320,FALSE))-6),'csapat-ranglista'!$A:$FP,BZ$321,FALSE)/8,VLOOKUP(VLOOKUP($A299,csapatok!$A:$NN,BZ$320,FALSE),'csapat-ranglista'!$A:$FP,BZ$321,FALSE)/4),0)</f>
        <v>0</v>
      </c>
      <c r="CA299" s="223">
        <f>IFERROR(IF(RIGHT(VLOOKUP($A299,csapatok!$A:$NN,CA$320,FALSE),5)="Csere",VLOOKUP(LEFT(VLOOKUP($A299,csapatok!$A:$NN,CA$320,FALSE),LEN(VLOOKUP($A299,csapatok!$A:$NN,CA$320,FALSE))-6),'csapat-ranglista'!$A:$FP,CA$321,FALSE)/8,VLOOKUP(VLOOKUP($A299,csapatok!$A:$NN,CA$320,FALSE),'csapat-ranglista'!$A:$FP,CA$321,FALSE)/4),0)</f>
        <v>0</v>
      </c>
      <c r="CB299" s="223">
        <f>IFERROR(IF(RIGHT(VLOOKUP($A299,csapatok!$A:$NN,CB$320,FALSE),5)="Csere",VLOOKUP(LEFT(VLOOKUP($A299,csapatok!$A:$NN,CB$320,FALSE),LEN(VLOOKUP($A299,csapatok!$A:$NN,CB$320,FALSE))-6),'csapat-ranglista'!$A:$FP,CB$321,FALSE)/8,VLOOKUP(VLOOKUP($A299,csapatok!$A:$NN,CB$320,FALSE),'csapat-ranglista'!$A:$FP,CB$321,FALSE)/4),0)</f>
        <v>0</v>
      </c>
      <c r="CC299" s="223">
        <f>IFERROR(IF(RIGHT(VLOOKUP($A299,csapatok!$A:$NN,CC$320,FALSE),5)="Csere",VLOOKUP(LEFT(VLOOKUP($A299,csapatok!$A:$NN,CC$320,FALSE),LEN(VLOOKUP($A299,csapatok!$A:$NN,CC$320,FALSE))-6),'csapat-ranglista'!$A:$FP,CC$321,FALSE)/8,VLOOKUP(VLOOKUP($A299,csapatok!$A:$NN,CC$320,FALSE),'csapat-ranglista'!$A:$FP,CC$321,FALSE)/4),0)</f>
        <v>0</v>
      </c>
      <c r="CD299" s="223">
        <f>IFERROR(IF(RIGHT(VLOOKUP($A299,csapatok!$A:$NN,CD$320,FALSE),5)="Csere",VLOOKUP(LEFT(VLOOKUP($A299,csapatok!$A:$NN,CD$320,FALSE),LEN(VLOOKUP($A299,csapatok!$A:$NN,CD$320,FALSE))-6),'csapat-ranglista'!$A:$FP,CD$321,FALSE)/8,VLOOKUP(VLOOKUP($A299,csapatok!$A:$NN,CD$320,FALSE),'csapat-ranglista'!$A:$FP,CD$321,FALSE)/4),0)</f>
        <v>0</v>
      </c>
      <c r="CE299" s="223">
        <f>IFERROR(IF(RIGHT(VLOOKUP($A299,csapatok!$A:$NN,CE$320,FALSE),5)="Csere",VLOOKUP(LEFT(VLOOKUP($A299,csapatok!$A:$NN,CE$320,FALSE),LEN(VLOOKUP($A299,csapatok!$A:$NN,CE$320,FALSE))-6),'csapat-ranglista'!$A:$FP,CE$321,FALSE)/8,VLOOKUP(VLOOKUP($A299,csapatok!$A:$NN,CE$320,FALSE),'csapat-ranglista'!$A:$FP,CE$321,FALSE)/4),0)</f>
        <v>0</v>
      </c>
      <c r="CF299" s="223">
        <f>IFERROR(IF(RIGHT(VLOOKUP($A299,csapatok!$A:$NN,CF$320,FALSE),5)="Csere",VLOOKUP(LEFT(VLOOKUP($A299,csapatok!$A:$NN,CF$320,FALSE),LEN(VLOOKUP($A299,csapatok!$A:$NN,CF$320,FALSE))-6),'csapat-ranglista'!$A:$FP,CF$321,FALSE)/8,VLOOKUP(VLOOKUP($A299,csapatok!$A:$NN,CF$320,FALSE),'csapat-ranglista'!$A:$FP,CF$321,FALSE)/4),0)</f>
        <v>0</v>
      </c>
      <c r="CG299" s="223">
        <f>IFERROR(IF(RIGHT(VLOOKUP($A299,csapatok!$A:$NN,CG$320,FALSE),5)="Csere",VLOOKUP(LEFT(VLOOKUP($A299,csapatok!$A:$NN,CG$320,FALSE),LEN(VLOOKUP($A299,csapatok!$A:$NN,CG$320,FALSE))-6),'csapat-ranglista'!$A:$FP,CG$321,FALSE)/8,VLOOKUP(VLOOKUP($A299,csapatok!$A:$NN,CG$320,FALSE),'csapat-ranglista'!$A:$FP,CG$321,FALSE)/4),0)</f>
        <v>0</v>
      </c>
      <c r="CH299" s="223">
        <f>IFERROR(IF(RIGHT(VLOOKUP($A299,csapatok!$A:$NN,CH$320,FALSE),5)="Csere",VLOOKUP(LEFT(VLOOKUP($A299,csapatok!$A:$NN,CH$320,FALSE),LEN(VLOOKUP($A299,csapatok!$A:$NN,CH$320,FALSE))-6),'csapat-ranglista'!$A:$FP,CH$321,FALSE)/8,VLOOKUP(VLOOKUP($A299,csapatok!$A:$NN,CH$320,FALSE),'csapat-ranglista'!$A:$FP,CH$321,FALSE)/4),0)</f>
        <v>0</v>
      </c>
      <c r="CI299" s="223">
        <f>IFERROR(IF(RIGHT(VLOOKUP($A299,csapatok!$A:$NN,CI$320,FALSE),5)="Csere",VLOOKUP(LEFT(VLOOKUP($A299,csapatok!$A:$NN,CI$320,FALSE),LEN(VLOOKUP($A299,csapatok!$A:$NN,CI$320,FALSE))-6),'csapat-ranglista'!$A:$FP,CI$321,FALSE)/8,VLOOKUP(VLOOKUP($A299,csapatok!$A:$NN,CI$320,FALSE),'csapat-ranglista'!$A:$FP,CI$321,FALSE)/4),0)</f>
        <v>0</v>
      </c>
      <c r="CJ299" s="224">
        <f>versenyek!$IQ$11*IFERROR(VLOOKUP(VLOOKUP($A299,versenyek!IP:IR,3,FALSE),szabalyok!$A$16:$B$23,2,FALSE)/4,0)</f>
        <v>0</v>
      </c>
      <c r="CK299" s="224">
        <f>versenyek!$IT$11*IFERROR(VLOOKUP(VLOOKUP($A299,versenyek!IS:IU,3,FALSE),szabalyok!$A$16:$B$23,2,FALSE)/4,0)</f>
        <v>0</v>
      </c>
      <c r="CL299" s="223">
        <f>IFERROR(IF(RIGHT(VLOOKUP($A299,csapatok!$A:$NN,CL$320,FALSE),5)="Csere",VLOOKUP(LEFT(VLOOKUP($A299,csapatok!$A:$NN,CL$320,FALSE),LEN(VLOOKUP($A299,csapatok!$A:$NN,CL$320,FALSE))-6),'csapat-ranglista'!$A:$FP,CL$321,FALSE)/8,VLOOKUP(VLOOKUP($A299,csapatok!$A:$NN,CL$320,FALSE),'csapat-ranglista'!$A:$FP,CL$321,FALSE)/4),0)</f>
        <v>0</v>
      </c>
      <c r="CM299" s="223">
        <f>IFERROR(IF(RIGHT(VLOOKUP($A299,csapatok!$A:$NN,CM$320,FALSE),5)="Csere",VLOOKUP(LEFT(VLOOKUP($A299,csapatok!$A:$NN,CM$320,FALSE),LEN(VLOOKUP($A299,csapatok!$A:$NN,CM$320,FALSE))-6),'csapat-ranglista'!$A:$FP,CM$321,FALSE)/8,VLOOKUP(VLOOKUP($A299,csapatok!$A:$NN,CM$320,FALSE),'csapat-ranglista'!$A:$FP,CM$321,FALSE)/4),0)</f>
        <v>0</v>
      </c>
      <c r="CN299" s="223">
        <f>IFERROR(IF(RIGHT(VLOOKUP($A299,csapatok!$A:$NN,CN$320,FALSE),5)="Csere",VLOOKUP(LEFT(VLOOKUP($A299,csapatok!$A:$NN,CN$320,FALSE),LEN(VLOOKUP($A299,csapatok!$A:$NN,CN$320,FALSE))-6),'csapat-ranglista'!$A:$FP,CN$321,FALSE)/8,VLOOKUP(VLOOKUP($A299,csapatok!$A:$NN,CN$320,FALSE),'csapat-ranglista'!$A:$FP,CN$321,FALSE)/4),0)</f>
        <v>0</v>
      </c>
      <c r="CO299" s="223">
        <f>IFERROR(IF(RIGHT(VLOOKUP($A299,csapatok!$A:$NN,CO$320,FALSE),5)="Csere",VLOOKUP(LEFT(VLOOKUP($A299,csapatok!$A:$NN,CO$320,FALSE),LEN(VLOOKUP($A299,csapatok!$A:$NN,CO$320,FALSE))-6),'csapat-ranglista'!$A:$FP,CO$321,FALSE)/8,VLOOKUP(VLOOKUP($A299,csapatok!$A:$NN,CO$320,FALSE),'csapat-ranglista'!$A:$FP,CO$321,FALSE)/4),0)</f>
        <v>0</v>
      </c>
      <c r="CP299" s="223">
        <f>IFERROR(IF(RIGHT(VLOOKUP($A299,csapatok!$A:$NN,CP$320,FALSE),5)="Csere",VLOOKUP(LEFT(VLOOKUP($A299,csapatok!$A:$NN,CP$320,FALSE),LEN(VLOOKUP($A299,csapatok!$A:$NN,CP$320,FALSE))-6),'csapat-ranglista'!$A:$FP,CP$321,FALSE)/8,VLOOKUP(VLOOKUP($A299,csapatok!$A:$NN,CP$320,FALSE),'csapat-ranglista'!$A:$FP,CP$321,FALSE)/4),0)</f>
        <v>0</v>
      </c>
      <c r="CQ299" s="223">
        <f>IFERROR(IF(RIGHT(VLOOKUP($A299,csapatok!$A:$NN,CQ$320,FALSE),5)="Csere",VLOOKUP(LEFT(VLOOKUP($A299,csapatok!$A:$NN,CQ$320,FALSE),LEN(VLOOKUP($A299,csapatok!$A:$NN,CQ$320,FALSE))-6),'csapat-ranglista'!$A:$FP,CQ$321,FALSE)/8,VLOOKUP(VLOOKUP($A299,csapatok!$A:$NN,CQ$320,FALSE),'csapat-ranglista'!$A:$FP,CQ$321,FALSE)/4),0)</f>
        <v>0</v>
      </c>
      <c r="CR299" s="223">
        <f>IFERROR(IF(RIGHT(VLOOKUP($A299,csapatok!$A:$NN,CR$320,FALSE),5)="Csere",VLOOKUP(LEFT(VLOOKUP($A299,csapatok!$A:$NN,CR$320,FALSE),LEN(VLOOKUP($A299,csapatok!$A:$NN,CR$320,FALSE))-6),'csapat-ranglista'!$A:$FP,CR$321,FALSE)/8,VLOOKUP(VLOOKUP($A299,csapatok!$A:$NN,CR$320,FALSE),'csapat-ranglista'!$A:$FP,CR$321,FALSE)/4),0)</f>
        <v>0</v>
      </c>
      <c r="CS299" s="223">
        <f>IFERROR(IF(RIGHT(VLOOKUP($A299,csapatok!$A:$NN,CS$320,FALSE),5)="Csere",VLOOKUP(LEFT(VLOOKUP($A299,csapatok!$A:$NN,CS$320,FALSE),LEN(VLOOKUP($A299,csapatok!$A:$NN,CS$320,FALSE))-6),'csapat-ranglista'!$A:$FP,CS$321,FALSE)/8,VLOOKUP(VLOOKUP($A299,csapatok!$A:$NN,CS$320,FALSE),'csapat-ranglista'!$A:$FP,CS$321,FALSE)/4),0)</f>
        <v>0</v>
      </c>
      <c r="CT299" s="223">
        <f>IFERROR(IF(RIGHT(VLOOKUP($A299,csapatok!$A:$NN,CT$320,FALSE),5)="Csere",VLOOKUP(LEFT(VLOOKUP($A299,csapatok!$A:$NN,CT$320,FALSE),LEN(VLOOKUP($A299,csapatok!$A:$NN,CT$320,FALSE))-6),'csapat-ranglista'!$A:$FP,CT$321,FALSE)/8,VLOOKUP(VLOOKUP($A299,csapatok!$A:$NN,CT$320,FALSE),'csapat-ranglista'!$A:$FP,CT$321,FALSE)/4),0)</f>
        <v>0</v>
      </c>
      <c r="CU299" s="223">
        <f>IFERROR(IF(RIGHT(VLOOKUP($A299,csapatok!$A:$NN,CU$320,FALSE),5)="Csere",VLOOKUP(LEFT(VLOOKUP($A299,csapatok!$A:$NN,CU$320,FALSE),LEN(VLOOKUP($A299,csapatok!$A:$NN,CU$320,FALSE))-6),'csapat-ranglista'!$A:$FP,CU$321,FALSE)/8,VLOOKUP(VLOOKUP($A299,csapatok!$A:$NN,CU$320,FALSE),'csapat-ranglista'!$A:$FP,CU$321,FALSE)/4),0)</f>
        <v>0</v>
      </c>
      <c r="CV299" s="223">
        <f>IFERROR(IF(RIGHT(VLOOKUP($A299,csapatok!$A:$NN,CV$320,FALSE),5)="Csere",VLOOKUP(LEFT(VLOOKUP($A299,csapatok!$A:$NN,CV$320,FALSE),LEN(VLOOKUP($A299,csapatok!$A:$NN,CV$320,FALSE))-6),'csapat-ranglista'!$A:$FP,CV$321,FALSE)/8,VLOOKUP(VLOOKUP($A299,csapatok!$A:$NN,CV$320,FALSE),'csapat-ranglista'!$A:$FP,CV$321,FALSE)/4),0)</f>
        <v>0</v>
      </c>
      <c r="CW299" s="223">
        <f>IFERROR(IF(RIGHT(VLOOKUP($A299,csapatok!$A:$NN,CW$320,FALSE),5)="Csere",VLOOKUP(LEFT(VLOOKUP($A299,csapatok!$A:$NN,CW$320,FALSE),LEN(VLOOKUP($A299,csapatok!$A:$NN,CW$320,FALSE))-6),'csapat-ranglista'!$A:$FP,CW$321,FALSE)/8,VLOOKUP(VLOOKUP($A299,csapatok!$A:$NN,CW$320,FALSE),'csapat-ranglista'!$A:$FP,CW$321,FALSE)/4),0)</f>
        <v>0</v>
      </c>
      <c r="CX299" s="223">
        <f>IFERROR(IF(RIGHT(VLOOKUP($A299,csapatok!$A:$NN,CX$320,FALSE),5)="Csere",VLOOKUP(LEFT(VLOOKUP($A299,csapatok!$A:$NN,CX$320,FALSE),LEN(VLOOKUP($A299,csapatok!$A:$NN,CX$320,FALSE))-6),'csapat-ranglista'!$A:$FP,CX$321,FALSE)/8,VLOOKUP(VLOOKUP($A299,csapatok!$A:$NN,CX$320,FALSE),'csapat-ranglista'!$A:$FP,CX$321,FALSE)/4),0)</f>
        <v>0</v>
      </c>
      <c r="CY299" s="223">
        <f>IFERROR(IF(RIGHT(VLOOKUP($A299,csapatok!$A:$NN,CY$320,FALSE),5)="Csere",VLOOKUP(LEFT(VLOOKUP($A299,csapatok!$A:$NN,CY$320,FALSE),LEN(VLOOKUP($A299,csapatok!$A:$NN,CY$320,FALSE))-6),'csapat-ranglista'!$A:$FP,CY$321,FALSE)/8,VLOOKUP(VLOOKUP($A299,csapatok!$A:$NN,CY$320,FALSE),'csapat-ranglista'!$A:$FP,CY$321,FALSE)/4),0)</f>
        <v>0</v>
      </c>
      <c r="CZ299" s="223">
        <f>IFERROR(IF(RIGHT(VLOOKUP($A299,csapatok!$A:$NN,CZ$320,FALSE),5)="Csere",VLOOKUP(LEFT(VLOOKUP($A299,csapatok!$A:$NN,CZ$320,FALSE),LEN(VLOOKUP($A299,csapatok!$A:$NN,CZ$320,FALSE))-6),'csapat-ranglista'!$A:$FP,CZ$321,FALSE)/8,VLOOKUP(VLOOKUP($A299,csapatok!$A:$NN,CZ$320,FALSE),'csapat-ranglista'!$A:$FP,CZ$321,FALSE)/4),0)</f>
        <v>0</v>
      </c>
      <c r="DA299" s="223">
        <f>IFERROR(IF(RIGHT(VLOOKUP($A299,csapatok!$A:$NN,DA$320,FALSE),5)="Csere",VLOOKUP(LEFT(VLOOKUP($A299,csapatok!$A:$NN,DA$320,FALSE),LEN(VLOOKUP($A299,csapatok!$A:$NN,DA$320,FALSE))-6),'csapat-ranglista'!$A:$FP,DA$321,FALSE)/8,VLOOKUP(VLOOKUP($A299,csapatok!$A:$NN,DA$320,FALSE),'csapat-ranglista'!$A:$FP,DA$321,FALSE)/4),0)</f>
        <v>0</v>
      </c>
      <c r="DB299" s="223">
        <f>IFERROR(IF(RIGHT(VLOOKUP($A299,csapatok!$A:$NN,DB$320,FALSE),5)="Csere",VLOOKUP(LEFT(VLOOKUP($A299,csapatok!$A:$NN,DB$320,FALSE),LEN(VLOOKUP($A299,csapatok!$A:$NN,DB$320,FALSE))-6),'csapat-ranglista'!$A:$FP,DB$321,FALSE)/8,VLOOKUP(VLOOKUP($A299,csapatok!$A:$NN,DB$320,FALSE),'csapat-ranglista'!$A:$FP,DB$321,FALSE)/4),0)</f>
        <v>0</v>
      </c>
      <c r="DC299" s="223">
        <f>IFERROR(IF(RIGHT(VLOOKUP($A299,csapatok!$A:$NN,DC$320,FALSE),5)="Csere",VLOOKUP(LEFT(VLOOKUP($A299,csapatok!$A:$NN,DC$320,FALSE),LEN(VLOOKUP($A299,csapatok!$A:$NN,DC$320,FALSE))-6),'csapat-ranglista'!$A:$FP,DC$321,FALSE)/8,VLOOKUP(VLOOKUP($A299,csapatok!$A:$NN,DC$320,FALSE),'csapat-ranglista'!$A:$FP,DC$321,FALSE)/4),0)</f>
        <v>0</v>
      </c>
      <c r="DD299" s="223">
        <f>IFERROR(IF(RIGHT(VLOOKUP($A299,csapatok!$A:$NN,DD$320,FALSE),5)="Csere",VLOOKUP(LEFT(VLOOKUP($A299,csapatok!$A:$NN,DD$320,FALSE),LEN(VLOOKUP($A299,csapatok!$A:$NN,DD$320,FALSE))-6),'csapat-ranglista'!$A:$FP,DD$321,FALSE)/8,VLOOKUP(VLOOKUP($A299,csapatok!$A:$NN,DD$320,FALSE),'csapat-ranglista'!$A:$FP,DD$321,FALSE)/4),0)</f>
        <v>0</v>
      </c>
      <c r="DE299" s="223">
        <f>IFERROR(IF(RIGHT(VLOOKUP($A299,csapatok!$A:$NN,DE$320,FALSE),5)="Csere",VLOOKUP(LEFT(VLOOKUP($A299,csapatok!$A:$NN,DE$320,FALSE),LEN(VLOOKUP($A299,csapatok!$A:$NN,DE$320,FALSE))-6),'csapat-ranglista'!$A:$FP,DE$321,FALSE)/8,VLOOKUP(VLOOKUP($A299,csapatok!$A:$NN,DE$320,FALSE),'csapat-ranglista'!$A:$FP,DE$321,FALSE)/4),0)</f>
        <v>0</v>
      </c>
      <c r="DF299" s="223">
        <f>IFERROR(IF(RIGHT(VLOOKUP($A299,csapatok!$A:$NN,DF$320,FALSE),5)="Csere",VLOOKUP(LEFT(VLOOKUP($A299,csapatok!$A:$NN,DF$320,FALSE),LEN(VLOOKUP($A299,csapatok!$A:$NN,DF$320,FALSE))-6),'csapat-ranglista'!$A:$FP,DF$321,FALSE)/8,VLOOKUP(VLOOKUP($A299,csapatok!$A:$NN,DF$320,FALSE),'csapat-ranglista'!$A:$FP,DF$321,FALSE)/4),0)</f>
        <v>0</v>
      </c>
      <c r="DG299" s="223">
        <f>IFERROR(IF(RIGHT(VLOOKUP($A299,csapatok!$A:$NN,DG$320,FALSE),5)="Csere",VLOOKUP(LEFT(VLOOKUP($A299,csapatok!$A:$NN,DG$320,FALSE),LEN(VLOOKUP($A299,csapatok!$A:$NN,DG$320,FALSE))-6),'csapat-ranglista'!$A:$FP,DG$321,FALSE)/8,VLOOKUP(VLOOKUP($A299,csapatok!$A:$NN,DG$320,FALSE),'csapat-ranglista'!$A:$FP,DG$321,FALSE)/4),0)</f>
        <v>0</v>
      </c>
      <c r="DH299" s="223">
        <f>IFERROR(IF(RIGHT(VLOOKUP($A299,csapatok!$A:$NN,DH$320,FALSE),5)="Csere",VLOOKUP(LEFT(VLOOKUP($A299,csapatok!$A:$NN,DH$320,FALSE),LEN(VLOOKUP($A299,csapatok!$A:$NN,DH$320,FALSE))-6),'csapat-ranglista'!$A:$FP,DH$321,FALSE)/8,VLOOKUP(VLOOKUP($A299,csapatok!$A:$NN,DH$320,FALSE),'csapat-ranglista'!$A:$FP,DH$321,FALSE)/4),0)</f>
        <v>0</v>
      </c>
      <c r="DI299" s="223">
        <f>IFERROR(IF(RIGHT(VLOOKUP($A299,csapatok!$A:$NN,DI$320,FALSE),5)="Csere",VLOOKUP(LEFT(VLOOKUP($A299,csapatok!$A:$NN,DI$320,FALSE),LEN(VLOOKUP($A299,csapatok!$A:$NN,DI$320,FALSE))-6),'csapat-ranglista'!$A:$FP,DI$321,FALSE)/8,VLOOKUP(VLOOKUP($A299,csapatok!$A:$NN,DI$320,FALSE),'csapat-ranglista'!$A:$FP,DI$321,FALSE)/4),0)</f>
        <v>0</v>
      </c>
      <c r="DJ299" s="223">
        <f>IFERROR(IF(RIGHT(VLOOKUP($A299,csapatok!$A:$NN,DJ$320,FALSE),5)="Csere",VLOOKUP(LEFT(VLOOKUP($A299,csapatok!$A:$NN,DJ$320,FALSE),LEN(VLOOKUP($A299,csapatok!$A:$NN,DJ$320,FALSE))-6),'csapat-ranglista'!$A:$FP,DJ$321,FALSE)/8,VLOOKUP(VLOOKUP($A299,csapatok!$A:$NN,DJ$320,FALSE),'csapat-ranglista'!$A:$FP,DJ$321,FALSE)/4),0)</f>
        <v>0</v>
      </c>
      <c r="DK299" s="223">
        <f>IFERROR(IF(RIGHT(VLOOKUP($A299,csapatok!$A:$NN,DK$320,FALSE),5)="Csere",VLOOKUP(LEFT(VLOOKUP($A299,csapatok!$A:$NN,DK$320,FALSE),LEN(VLOOKUP($A299,csapatok!$A:$NN,DK$320,FALSE))-6),'csapat-ranglista'!$A:$FP,DK$321,FALSE)/8,VLOOKUP(VLOOKUP($A299,csapatok!$A:$NN,DK$320,FALSE),'csapat-ranglista'!$A:$FP,DK$321,FALSE)/4),0)</f>
        <v>0</v>
      </c>
      <c r="DL299" s="223">
        <f>IFERROR(IF(RIGHT(VLOOKUP($A299,csapatok!$A:$NN,DL$320,FALSE),5)="Csere",VLOOKUP(LEFT(VLOOKUP($A299,csapatok!$A:$NN,DL$320,FALSE),LEN(VLOOKUP($A299,csapatok!$A:$NN,DL$320,FALSE))-6),'csapat-ranglista'!$A:$FP,DL$321,FALSE)/8,VLOOKUP(VLOOKUP($A299,csapatok!$A:$NN,DL$320,FALSE),'csapat-ranglista'!$A:$FP,DL$321,FALSE)/4),0)</f>
        <v>0</v>
      </c>
      <c r="DM299" s="223">
        <f>IFERROR(IF(RIGHT(VLOOKUP($A299,csapatok!$A:$NN,DM$320,FALSE),5)="Csere",VLOOKUP(LEFT(VLOOKUP($A299,csapatok!$A:$NN,DM$320,FALSE),LEN(VLOOKUP($A299,csapatok!$A:$NN,DM$320,FALSE))-6),'csapat-ranglista'!$A:$FP,DM$321,FALSE)/8,VLOOKUP(VLOOKUP($A299,csapatok!$A:$NN,DM$320,FALSE),'csapat-ranglista'!$A:$FP,DM$321,FALSE)/4),0)</f>
        <v>0</v>
      </c>
      <c r="DN299" s="223">
        <f>IFERROR(IF(RIGHT(VLOOKUP($A299,csapatok!$A:$NN,DN$320,FALSE),5)="Csere",VLOOKUP(LEFT(VLOOKUP($A299,csapatok!$A:$NN,DN$320,FALSE),LEN(VLOOKUP($A299,csapatok!$A:$NN,DN$320,FALSE))-6),'csapat-ranglista'!$A:$FP,DN$321,FALSE)/8,VLOOKUP(VLOOKUP($A299,csapatok!$A:$NN,DN$320,FALSE),'csapat-ranglista'!$A:$FP,DN$321,FALSE)/4),0)</f>
        <v>0</v>
      </c>
      <c r="DO299" s="224">
        <f>versenyek!$MF$11*IFERROR(VLOOKUP(VLOOKUP($A299,versenyek!ME:MG,3,FALSE),szabalyok!$A$16:$B$23,2,FALSE)/4,0)</f>
        <v>0</v>
      </c>
      <c r="DP299" s="224">
        <f>versenyek!$MI$11*IFERROR(VLOOKUP(VLOOKUP($A299,versenyek!MH:MJ,3,FALSE),szabalyok!$A$16:$B$23,2,FALSE)/4,0)</f>
        <v>0</v>
      </c>
      <c r="DQ299" s="223">
        <f>IFERROR(IF(RIGHT(VLOOKUP($A299,csapatok!$A:$NN,DQ$320,FALSE),5)="Csere",VLOOKUP(LEFT(VLOOKUP($A299,csapatok!$A:$NN,DQ$320,FALSE),LEN(VLOOKUP($A299,csapatok!$A:$NN,DQ$320,FALSE))-6),'csapat-ranglista'!$A:$FP,DQ$321,FALSE)/8,VLOOKUP(VLOOKUP($A299,csapatok!$A:$NN,DQ$320,FALSE),'csapat-ranglista'!$A:$FP,DQ$321,FALSE)/4),0)</f>
        <v>0</v>
      </c>
      <c r="DR299" s="223">
        <f>IFERROR(IF(RIGHT(VLOOKUP($A299,csapatok!$A:$NN,DR$320,FALSE),5)="Csere",VLOOKUP(LEFT(VLOOKUP($A299,csapatok!$A:$NN,DR$320,FALSE),LEN(VLOOKUP($A299,csapatok!$A:$NN,DR$320,FALSE))-6),'csapat-ranglista'!$A:$FP,DR$321,FALSE)/8,VLOOKUP(VLOOKUP($A299,csapatok!$A:$NN,DR$320,FALSE),'csapat-ranglista'!$A:$FP,DR$321,FALSE)/4),0)</f>
        <v>0</v>
      </c>
      <c r="DS299" s="223">
        <f>IFERROR(IF(RIGHT(VLOOKUP($A299,csapatok!$A:$NN,DS$320,FALSE),5)="Csere",VLOOKUP(LEFT(VLOOKUP($A299,csapatok!$A:$NN,DS$320,FALSE),LEN(VLOOKUP($A299,csapatok!$A:$NN,DS$320,FALSE))-6),'csapat-ranglista'!$A:$FP,DS$321,FALSE)/8,VLOOKUP(VLOOKUP($A299,csapatok!$A:$NN,DS$320,FALSE),'csapat-ranglista'!$A:$FP,DS$321,FALSE)/4),0)</f>
        <v>0</v>
      </c>
      <c r="DT299" s="223">
        <f>IFERROR(IF(RIGHT(VLOOKUP($A299,csapatok!$A:$NN,DT$320,FALSE),5)="Csere",VLOOKUP(LEFT(VLOOKUP($A299,csapatok!$A:$NN,DT$320,FALSE),LEN(VLOOKUP($A299,csapatok!$A:$NN,DT$320,FALSE))-6),'csapat-ranglista'!$A:$FP,DT$321,FALSE)/8,VLOOKUP(VLOOKUP($A299,csapatok!$A:$NN,DT$320,FALSE),'csapat-ranglista'!$A:$FP,DT$321,FALSE)/4),0)</f>
        <v>0</v>
      </c>
      <c r="DU299" s="223">
        <f>IFERROR(IF(RIGHT(VLOOKUP($A299,csapatok!$A:$NN,DU$320,FALSE),5)="Csere",VLOOKUP(LEFT(VLOOKUP($A299,csapatok!$A:$NN,DU$320,FALSE),LEN(VLOOKUP($A299,csapatok!$A:$NN,DU$320,FALSE))-6),'csapat-ranglista'!$A:$FP,DU$321,FALSE)/8,VLOOKUP(VLOOKUP($A299,csapatok!$A:$NN,DU$320,FALSE),'csapat-ranglista'!$A:$FP,DU$321,FALSE)/4),0)</f>
        <v>0</v>
      </c>
      <c r="DV299" s="223">
        <f>IFERROR(IF(RIGHT(VLOOKUP($A299,csapatok!$A:$NN,DV$320,FALSE),5)="Csere",VLOOKUP(LEFT(VLOOKUP($A299,csapatok!$A:$NN,DV$320,FALSE),LEN(VLOOKUP($A299,csapatok!$A:$NN,DV$320,FALSE))-6),'csapat-ranglista'!$A:$FP,DV$321,FALSE)/8,VLOOKUP(VLOOKUP($A299,csapatok!$A:$NN,DV$320,FALSE),'csapat-ranglista'!$A:$FP,DV$321,FALSE)/4),0)</f>
        <v>0</v>
      </c>
      <c r="DW299" s="223">
        <f>IFERROR(IF(RIGHT(VLOOKUP($A299,csapatok!$A:$NN,DW$320,FALSE),5)="Csere",VLOOKUP(LEFT(VLOOKUP($A299,csapatok!$A:$NN,DW$320,FALSE),LEN(VLOOKUP($A299,csapatok!$A:$NN,DW$320,FALSE))-6),'csapat-ranglista'!$A:$FP,DW$321,FALSE)/8,VLOOKUP(VLOOKUP($A299,csapatok!$A:$NN,DW$320,FALSE),'csapat-ranglista'!$A:$FP,DW$321,FALSE)/4),0)</f>
        <v>0</v>
      </c>
      <c r="DX299" s="223">
        <f>IFERROR(IF(RIGHT(VLOOKUP($A299,csapatok!$A:$NN,DX$320,FALSE),5)="Csere",VLOOKUP(LEFT(VLOOKUP($A299,csapatok!$A:$NN,DX$320,FALSE),LEN(VLOOKUP($A299,csapatok!$A:$NN,DX$320,FALSE))-6),'csapat-ranglista'!$A:$FP,DX$321,FALSE)/8,VLOOKUP(VLOOKUP($A299,csapatok!$A:$NN,DX$320,FALSE),'csapat-ranglista'!$A:$FP,DX$321,FALSE)/4),0)</f>
        <v>0</v>
      </c>
      <c r="DY299" s="223">
        <f>IFERROR(IF(RIGHT(VLOOKUP($A299,csapatok!$A:$NN,DY$320,FALSE),5)="Csere",VLOOKUP(LEFT(VLOOKUP($A299,csapatok!$A:$NN,DY$320,FALSE),LEN(VLOOKUP($A299,csapatok!$A:$NN,DY$320,FALSE))-6),'csapat-ranglista'!$A:$FP,DY$321,FALSE)/8,VLOOKUP(VLOOKUP($A299,csapatok!$A:$NN,DY$320,FALSE),'csapat-ranglista'!$A:$FP,DY$321,FALSE)/4),0)</f>
        <v>0</v>
      </c>
      <c r="DZ299" s="223">
        <f>IFERROR(IF(RIGHT(VLOOKUP($A299,csapatok!$A:$NN,DZ$320,FALSE),5)="Csere",VLOOKUP(LEFT(VLOOKUP($A299,csapatok!$A:$NN,DZ$320,FALSE),LEN(VLOOKUP($A299,csapatok!$A:$NN,DZ$320,FALSE))-6),'csapat-ranglista'!$A:$FP,DZ$321,FALSE)/8,VLOOKUP(VLOOKUP($A299,csapatok!$A:$NN,DZ$320,FALSE),'csapat-ranglista'!$A:$FP,DZ$321,FALSE)/4),0)</f>
        <v>0</v>
      </c>
      <c r="EA299" s="223">
        <f>IFERROR(IF(RIGHT(VLOOKUP($A299,csapatok!$A:$NN,EA$320,FALSE),5)="Csere",VLOOKUP(LEFT(VLOOKUP($A299,csapatok!$A:$NN,EA$320,FALSE),LEN(VLOOKUP($A299,csapatok!$A:$NN,EA$320,FALSE))-6),'csapat-ranglista'!$A:$FP,EA$321,FALSE)/8,VLOOKUP(VLOOKUP($A299,csapatok!$A:$NN,EA$320,FALSE),'csapat-ranglista'!$A:$FP,EA$321,FALSE)/4),0)</f>
        <v>0</v>
      </c>
      <c r="EB299" s="223">
        <f>IFERROR(IF(RIGHT(VLOOKUP($A299,csapatok!$A:$NN,EB$320,FALSE),5)="Csere",VLOOKUP(LEFT(VLOOKUP($A299,csapatok!$A:$NN,EB$320,FALSE),LEN(VLOOKUP($A299,csapatok!$A:$NN,EB$320,FALSE))-6),'csapat-ranglista'!$A:$FP,EB$321,FALSE)/8,VLOOKUP(VLOOKUP($A299,csapatok!$A:$NN,EB$320,FALSE),'csapat-ranglista'!$A:$FP,EB$321,FALSE)/4),0)</f>
        <v>0</v>
      </c>
      <c r="EC299" s="223">
        <f>IFERROR(IF(RIGHT(VLOOKUP($A299,csapatok!$A:$NN,EC$320,FALSE),5)="Csere",VLOOKUP(LEFT(VLOOKUP($A299,csapatok!$A:$NN,EC$320,FALSE),LEN(VLOOKUP($A299,csapatok!$A:$NN,EC$320,FALSE))-6),'csapat-ranglista'!$A:$FP,EC$321,FALSE)/8,VLOOKUP(VLOOKUP($A299,csapatok!$A:$NN,EC$320,FALSE),'csapat-ranglista'!$A:$FP,EC$321,FALSE)/4),0)</f>
        <v>0</v>
      </c>
      <c r="ED299" s="223">
        <f>IFERROR(IF(RIGHT(VLOOKUP($A299,csapatok!$A:$NN,ED$320,FALSE),5)="Csere",VLOOKUP(LEFT(VLOOKUP($A299,csapatok!$A:$NN,ED$320,FALSE),LEN(VLOOKUP($A299,csapatok!$A:$NN,ED$320,FALSE))-6),'csapat-ranglista'!$A:$FP,ED$321,FALSE)/8,VLOOKUP(VLOOKUP($A299,csapatok!$A:$NN,ED$320,FALSE),'csapat-ranglista'!$A:$FP,ED$321,FALSE)/4),0)</f>
        <v>0</v>
      </c>
      <c r="EE299" s="223">
        <f>IFERROR(IF(RIGHT(VLOOKUP($A299,csapatok!$A:$NN,EE$320,FALSE),5)="Csere",VLOOKUP(LEFT(VLOOKUP($A299,csapatok!$A:$NN,EE$320,FALSE),LEN(VLOOKUP($A299,csapatok!$A:$NN,EE$320,FALSE))-6),'csapat-ranglista'!$A:$FP,EE$321,FALSE)/8,VLOOKUP(VLOOKUP($A299,csapatok!$A:$NN,EE$320,FALSE),'csapat-ranglista'!$A:$FP,EE$321,FALSE)/4),0)</f>
        <v>0</v>
      </c>
      <c r="EF299" s="223">
        <f>IFERROR(IF(RIGHT(VLOOKUP($A299,csapatok!$A:$NN,EF$320,FALSE),5)="Csere",VLOOKUP(LEFT(VLOOKUP($A299,csapatok!$A:$NN,EF$320,FALSE),LEN(VLOOKUP($A299,csapatok!$A:$NN,EF$320,FALSE))-6),'csapat-ranglista'!$A:$FP,EF$321,FALSE)/8,VLOOKUP(VLOOKUP($A299,csapatok!$A:$NN,EF$320,FALSE),'csapat-ranglista'!$A:$FP,EF$321,FALSE)/4),0)</f>
        <v>0</v>
      </c>
      <c r="EG299" s="223">
        <f>IFERROR(IF(RIGHT(VLOOKUP($A299,csapatok!$A:$NN,EG$320,FALSE),5)="Csere",VLOOKUP(LEFT(VLOOKUP($A299,csapatok!$A:$NN,EG$320,FALSE),LEN(VLOOKUP($A299,csapatok!$A:$NN,EG$320,FALSE))-6),'csapat-ranglista'!$A:$FP,EG$321,FALSE)/8,VLOOKUP(VLOOKUP($A299,csapatok!$A:$NN,EG$320,FALSE),'csapat-ranglista'!$A:$FP,EG$321,FALSE)/4),0)</f>
        <v>0</v>
      </c>
      <c r="EH299" s="223">
        <f>IFERROR(IF(RIGHT(VLOOKUP($A299,csapatok!$A:$NN,EH$320,FALSE),5)="Csere",VLOOKUP(LEFT(VLOOKUP($A299,csapatok!$A:$NN,EH$320,FALSE),LEN(VLOOKUP($A299,csapatok!$A:$NN,EH$320,FALSE))-6),'csapat-ranglista'!$A:$FP,EH$321,FALSE)/8,VLOOKUP(VLOOKUP($A299,csapatok!$A:$NN,EH$320,FALSE),'csapat-ranglista'!$A:$FP,EH$321,FALSE)/4),0)</f>
        <v>0</v>
      </c>
      <c r="EI299" s="223">
        <f>IFERROR(IF(RIGHT(VLOOKUP($A299,csapatok!$A:$NN,EI$320,FALSE),5)="Csere",VLOOKUP(LEFT(VLOOKUP($A299,csapatok!$A:$NN,EI$320,FALSE),LEN(VLOOKUP($A299,csapatok!$A:$NN,EI$320,FALSE))-6),'csapat-ranglista'!$A:$FP,EI$321,FALSE)/8,VLOOKUP(VLOOKUP($A299,csapatok!$A:$NN,EI$320,FALSE),'csapat-ranglista'!$A:$FP,EI$321,FALSE)/4),0)</f>
        <v>0</v>
      </c>
      <c r="EJ299" s="223">
        <f>IFERROR(IF(RIGHT(VLOOKUP($A299,csapatok!$A:$NN,EJ$320,FALSE),5)="Csere",VLOOKUP(LEFT(VLOOKUP($A299,csapatok!$A:$NN,EJ$320,FALSE),LEN(VLOOKUP($A299,csapatok!$A:$NN,EJ$320,FALSE))-6),'csapat-ranglista'!$A:$FP,EJ$321,FALSE)/8,VLOOKUP(VLOOKUP($A299,csapatok!$A:$NN,EJ$320,FALSE),'csapat-ranglista'!$A:$FP,EJ$321,FALSE)/4),0)</f>
        <v>0</v>
      </c>
      <c r="EK299" s="223">
        <f>IFERROR(IF(RIGHT(VLOOKUP($A299,csapatok!$A:$NN,EK$320,FALSE),5)="Csere",VLOOKUP(LEFT(VLOOKUP($A299,csapatok!$A:$NN,EK$320,FALSE),LEN(VLOOKUP($A299,csapatok!$A:$NN,EK$320,FALSE))-6),'csapat-ranglista'!$A:$FP,EK$321,FALSE)/8,VLOOKUP(VLOOKUP($A299,csapatok!$A:$NN,EK$320,FALSE),'csapat-ranglista'!$A:$FP,EK$321,FALSE)/4),0)</f>
        <v>0</v>
      </c>
      <c r="EL299" s="223">
        <f>IFERROR(IF(RIGHT(VLOOKUP($A299,csapatok!$A:$NN,EL$320,FALSE),5)="Csere",VLOOKUP(LEFT(VLOOKUP($A299,csapatok!$A:$NN,EL$320,FALSE),LEN(VLOOKUP($A299,csapatok!$A:$NN,EL$320,FALSE))-6),'csapat-ranglista'!$A:$FP,EL$321,FALSE)/8,VLOOKUP(VLOOKUP($A299,csapatok!$A:$NN,EL$320,FALSE),'csapat-ranglista'!$A:$FP,EL$321,FALSE)/4),0)</f>
        <v>0</v>
      </c>
      <c r="EM299" s="223">
        <f>IFERROR(IF(RIGHT(VLOOKUP($A299,csapatok!$A:$NN,EM$320,FALSE),5)="Csere",VLOOKUP(LEFT(VLOOKUP($A299,csapatok!$A:$NN,EM$320,FALSE),LEN(VLOOKUP($A299,csapatok!$A:$NN,EM$320,FALSE))-6),'csapat-ranglista'!$A:$FP,EM$321,FALSE)/8,VLOOKUP(VLOOKUP($A299,csapatok!$A:$NN,EM$320,FALSE),'csapat-ranglista'!$A:$FP,EM$321,FALSE)/4),0)</f>
        <v>0</v>
      </c>
      <c r="EN299" s="223">
        <f>IFERROR(IF(RIGHT(VLOOKUP($A299,csapatok!$A:$NN,EN$320,FALSE),5)="Csere",VLOOKUP(LEFT(VLOOKUP($A299,csapatok!$A:$NN,EN$320,FALSE),LEN(VLOOKUP($A299,csapatok!$A:$NN,EN$320,FALSE))-6),'csapat-ranglista'!$A:$FP,EN$321,FALSE)/8,VLOOKUP(VLOOKUP($A299,csapatok!$A:$NN,EN$320,FALSE),'csapat-ranglista'!$A:$FP,EN$321,FALSE)/4),0)</f>
        <v>0</v>
      </c>
      <c r="EO299" s="223">
        <f>IFERROR(IF(RIGHT(VLOOKUP($A299,csapatok!$A:$NN,EO$320,FALSE),5)="Csere",VLOOKUP(LEFT(VLOOKUP($A299,csapatok!$A:$NN,EO$320,FALSE),LEN(VLOOKUP($A299,csapatok!$A:$NN,EO$320,FALSE))-6),'csapat-ranglista'!$A:$FP,EO$321,FALSE)/8,VLOOKUP(VLOOKUP($A299,csapatok!$A:$NN,EO$320,FALSE),'csapat-ranglista'!$A:$FP,EO$321,FALSE)/4),0)</f>
        <v>0</v>
      </c>
      <c r="EP299" s="223">
        <f>IFERROR(IF(RIGHT(VLOOKUP($A299,csapatok!$A:$NN,EP$320,FALSE),5)="Csere",VLOOKUP(LEFT(VLOOKUP($A299,csapatok!$A:$NN,EP$320,FALSE),LEN(VLOOKUP($A299,csapatok!$A:$NN,EP$320,FALSE))-6),'csapat-ranglista'!$A:$FP,EP$321,FALSE)/8,VLOOKUP(VLOOKUP($A299,csapatok!$A:$NN,EP$320,FALSE),'csapat-ranglista'!$A:$FP,EP$321,FALSE)/4),0)</f>
        <v>0</v>
      </c>
      <c r="EQ299" s="223">
        <f>IFERROR(IF(RIGHT(VLOOKUP($A299,csapatok!$A:$NN,EQ$320,FALSE),5)="Csere",VLOOKUP(LEFT(VLOOKUP($A299,csapatok!$A:$NN,EQ$320,FALSE),LEN(VLOOKUP($A299,csapatok!$A:$NN,EQ$320,FALSE))-6),'csapat-ranglista'!$A:$FP,EQ$321,FALSE)/8,VLOOKUP(VLOOKUP($A299,csapatok!$A:$NN,EQ$320,FALSE),'csapat-ranglista'!$A:$FP,EQ$321,FALSE)/4),0)</f>
        <v>0</v>
      </c>
      <c r="ER299" s="223">
        <f>IFERROR(IF(RIGHT(VLOOKUP($A299,csapatok!$A:$NN,ER$320,FALSE),5)="Csere",VLOOKUP(LEFT(VLOOKUP($A299,csapatok!$A:$NN,ER$320,FALSE),LEN(VLOOKUP($A299,csapatok!$A:$NN,ER$320,FALSE))-6),'csapat-ranglista'!$A:$FP,ER$321,FALSE)/8,VLOOKUP(VLOOKUP($A299,csapatok!$A:$NN,ER$320,FALSE),'csapat-ranglista'!$A:$FP,ER$321,FALSE)/4),0)</f>
        <v>0</v>
      </c>
      <c r="ES299" s="223">
        <f>IFERROR(IF(RIGHT(VLOOKUP($A299,csapatok!$A:$NN,ES$320,FALSE),5)="Csere",VLOOKUP(LEFT(VLOOKUP($A299,csapatok!$A:$NN,ES$320,FALSE),LEN(VLOOKUP($A299,csapatok!$A:$NN,ES$320,FALSE))-6),'csapat-ranglista'!$A:$FP,ES$321,FALSE)/8,VLOOKUP(VLOOKUP($A299,csapatok!$A:$NN,ES$320,FALSE),'csapat-ranglista'!$A:$FP,ES$321,FALSE)/4),0)</f>
        <v>0</v>
      </c>
      <c r="ET299" s="223">
        <f>IFERROR(IF(RIGHT(VLOOKUP($A299,csapatok!$A:$NN,ET$320,FALSE),5)="Csere",VLOOKUP(LEFT(VLOOKUP($A299,csapatok!$A:$NN,ET$320,FALSE),LEN(VLOOKUP($A299,csapatok!$A:$NN,ET$320,FALSE))-6),'csapat-ranglista'!$A:$FP,ET$321,FALSE)/8,VLOOKUP(VLOOKUP($A299,csapatok!$A:$NN,ET$320,FALSE),'csapat-ranglista'!$A:$FP,ET$321,FALSE)/4),0)</f>
        <v>0</v>
      </c>
      <c r="EU299" s="223">
        <f>IFERROR(IF(RIGHT(VLOOKUP($A299,csapatok!$A:$NN,EU$320,FALSE),5)="Csere",VLOOKUP(LEFT(VLOOKUP($A299,csapatok!$A:$NN,EU$320,FALSE),LEN(VLOOKUP($A299,csapatok!$A:$NN,EU$320,FALSE))-6),'csapat-ranglista'!$A:$FP,EU$321,FALSE)/8,VLOOKUP(VLOOKUP($A299,csapatok!$A:$NN,EU$320,FALSE),'csapat-ranglista'!$A:$FP,EU$321,FALSE)/4),0)</f>
        <v>0</v>
      </c>
      <c r="EV299" s="223">
        <f>IFERROR(IF(RIGHT(VLOOKUP($A299,csapatok!$A:$NN,EV$320,FALSE),5)="Csere",VLOOKUP(LEFT(VLOOKUP($A299,csapatok!$A:$NN,EV$320,FALSE),LEN(VLOOKUP($A299,csapatok!$A:$NN,EV$320,FALSE))-6),'csapat-ranglista'!$A:$FP,EV$321,FALSE)/8,VLOOKUP(VLOOKUP($A299,csapatok!$A:$NN,EV$320,FALSE),'csapat-ranglista'!$A:$FP,EV$321,FALSE)/4),0)</f>
        <v>0</v>
      </c>
      <c r="EW299" s="223">
        <f>IFERROR(IF(RIGHT(VLOOKUP($A299,csapatok!$A:$NN,EW$320,FALSE),5)="Csere",VLOOKUP(LEFT(VLOOKUP($A299,csapatok!$A:$NN,EW$320,FALSE),LEN(VLOOKUP($A299,csapatok!$A:$NN,EW$320,FALSE))-6),'csapat-ranglista'!$A:$FP,EW$321,FALSE)/8,VLOOKUP(VLOOKUP($A299,csapatok!$A:$NN,EW$320,FALSE),'csapat-ranglista'!$A:$FP,EW$321,FALSE)/4),0)</f>
        <v>0</v>
      </c>
      <c r="EX299" s="223">
        <f>IFERROR(IF(RIGHT(VLOOKUP($A299,csapatok!$A:$NN,EX$320,FALSE),5)="Csere",VLOOKUP(LEFT(VLOOKUP($A299,csapatok!$A:$NN,EX$320,FALSE),LEN(VLOOKUP($A299,csapatok!$A:$NN,EX$320,FALSE))-6),'csapat-ranglista'!$A:$FP,EX$321,FALSE)/8,VLOOKUP(VLOOKUP($A299,csapatok!$A:$NN,EX$320,FALSE),'csapat-ranglista'!$A:$FP,EX$321,FALSE)/4),0)</f>
        <v>0</v>
      </c>
      <c r="EY299" s="223">
        <f>IFERROR(IF(RIGHT(VLOOKUP($A299,csapatok!$A:$NN,EY$320,FALSE),5)="Csere",VLOOKUP(LEFT(VLOOKUP($A299,csapatok!$A:$NN,EY$320,FALSE),LEN(VLOOKUP($A299,csapatok!$A:$NN,EY$320,FALSE))-6),'csapat-ranglista'!$A:$FP,EY$321,FALSE)/8,VLOOKUP(VLOOKUP($A299,csapatok!$A:$NN,EY$320,FALSE),'csapat-ranglista'!$A:$FP,EY$321,FALSE)/4),0)</f>
        <v>0</v>
      </c>
      <c r="EZ299" s="223">
        <f>IFERROR(IF(RIGHT(VLOOKUP($A299,csapatok!$A:$NN,EZ$320,FALSE),5)="Csere",VLOOKUP(LEFT(VLOOKUP($A299,csapatok!$A:$NN,EZ$320,FALSE),LEN(VLOOKUP($A299,csapatok!$A:$NN,EZ$320,FALSE))-6),'csapat-ranglista'!$A:$FP,EZ$321,FALSE)/8,VLOOKUP(VLOOKUP($A299,csapatok!$A:$NN,EZ$320,FALSE),'csapat-ranglista'!$A:$FP,EZ$321,FALSE)/4),0)</f>
        <v>0</v>
      </c>
      <c r="FA299" s="223">
        <f>IFERROR(IF(RIGHT(VLOOKUP($A299,csapatok!$A:$NN,FA$320,FALSE),5)="Csere",VLOOKUP(LEFT(VLOOKUP($A299,csapatok!$A:$NN,FA$320,FALSE),LEN(VLOOKUP($A299,csapatok!$A:$NN,FA$320,FALSE))-6),'csapat-ranglista'!$A:$FP,FA$321,FALSE)/8,VLOOKUP(VLOOKUP($A299,csapatok!$A:$NN,FA$320,FALSE),'csapat-ranglista'!$A:$FP,FA$321,FALSE)/4),0)</f>
        <v>0</v>
      </c>
      <c r="FB299" s="223">
        <f>IFERROR(IF(RIGHT(VLOOKUP($A299,csapatok!$A:$NN,FB$320,FALSE),5)="Csere",VLOOKUP(LEFT(VLOOKUP($A299,csapatok!$A:$NN,FB$320,FALSE),LEN(VLOOKUP($A299,csapatok!$A:$NN,FB$320,FALSE))-6),'csapat-ranglista'!$A:$FP,FB$321,FALSE)/8,VLOOKUP(VLOOKUP($A299,csapatok!$A:$NN,FB$320,FALSE),'csapat-ranglista'!$A:$FP,FB$321,FALSE)/4),0)</f>
        <v>0</v>
      </c>
      <c r="FC299" s="223">
        <f>IFERROR(IF(RIGHT(VLOOKUP($A299,csapatok!$A:$NN,FC$320,FALSE),5)="Csere",VLOOKUP(LEFT(VLOOKUP($A299,csapatok!$A:$NN,FC$320,FALSE),LEN(VLOOKUP($A299,csapatok!$A:$NN,FC$320,FALSE))-6),'csapat-ranglista'!$A:$FP,FC$321,FALSE)/8,VLOOKUP(VLOOKUP($A299,csapatok!$A:$NN,FC$320,FALSE),'csapat-ranglista'!$A:$FP,FC$321,FALSE)/4),0)</f>
        <v>0</v>
      </c>
      <c r="FD299" s="224">
        <f>versenyek!$QY$11*IFERROR(VLOOKUP(VLOOKUP($A299,versenyek!QX:QZ,3,FALSE),szabalyok!$A$16:$B$23,2,FALSE)/4,0)</f>
        <v>0</v>
      </c>
      <c r="FE299" s="224">
        <f>versenyek!$RB$11*IFERROR(VLOOKUP(VLOOKUP($A299,versenyek!RA:RC,3,FALSE),szabalyok!$A$16:$B$23,2,FALSE)/4,0)</f>
        <v>0</v>
      </c>
      <c r="FF299" s="223">
        <f>IFERROR(IF(RIGHT(VLOOKUP($A299,csapatok!$A:$NN,FF$320,FALSE),5)="Csere",VLOOKUP(LEFT(VLOOKUP($A299,csapatok!$A:$NN,FF$320,FALSE),LEN(VLOOKUP($A299,csapatok!$A:$NN,FF$320,FALSE))-6),'csapat-ranglista'!$A:$FP,FF$321,FALSE)/8,VLOOKUP(VLOOKUP($A299,csapatok!$A:$NN,FF$320,FALSE),'csapat-ranglista'!$A:$FP,FF$321,FALSE)/4),0)</f>
        <v>0</v>
      </c>
      <c r="FG299" s="223">
        <f>IFERROR(IF(RIGHT(VLOOKUP($A299,csapatok!$A:$NN,FG$320,FALSE),5)="Csere",VLOOKUP(LEFT(VLOOKUP($A299,csapatok!$A:$NN,FG$320,FALSE),LEN(VLOOKUP($A299,csapatok!$A:$NN,FG$320,FALSE))-6),'csapat-ranglista'!$A:$FP,FG$321,FALSE)/8,VLOOKUP(VLOOKUP($A299,csapatok!$A:$NN,FG$320,FALSE),'csapat-ranglista'!$A:$FP,FG$321,FALSE)/4),0)</f>
        <v>0</v>
      </c>
      <c r="FH299" s="223">
        <f>IFERROR(IF(RIGHT(VLOOKUP($A299,csapatok!$A:$NN,FH$320,FALSE),5)="Csere",VLOOKUP(LEFT(VLOOKUP($A299,csapatok!$A:$NN,FH$320,FALSE),LEN(VLOOKUP($A299,csapatok!$A:$NN,FH$320,FALSE))-6),'csapat-ranglista'!$A:$FP,FH$321,FALSE)/8,VLOOKUP(VLOOKUP($A299,csapatok!$A:$NN,FH$320,FALSE),'csapat-ranglista'!$A:$FP,FH$321,FALSE)/4),0)</f>
        <v>0</v>
      </c>
      <c r="FI299" s="223">
        <f>IFERROR(IF(RIGHT(VLOOKUP($A299,csapatok!$A:$NN,FI$320,FALSE),5)="Csere",VLOOKUP(LEFT(VLOOKUP($A299,csapatok!$A:$NN,FI$320,FALSE),LEN(VLOOKUP($A299,csapatok!$A:$NN,FI$320,FALSE))-6),'csapat-ranglista'!$A:$FP,FI$321,FALSE)/8,VLOOKUP(VLOOKUP($A299,csapatok!$A:$NN,FI$320,FALSE),'csapat-ranglista'!$A:$FP,FI$321,FALSE)/4),0)</f>
        <v>0</v>
      </c>
      <c r="FJ299" s="223">
        <f>IFERROR(IF(RIGHT(VLOOKUP($A299,csapatok!$A:$NN,FJ$320,FALSE),5)="Csere",VLOOKUP(LEFT(VLOOKUP($A299,csapatok!$A:$NN,FJ$320,FALSE),LEN(VLOOKUP($A299,csapatok!$A:$NN,FJ$320,FALSE))-6),'csapat-ranglista'!$A:$FP,FJ$321,FALSE)/8,VLOOKUP(VLOOKUP($A299,csapatok!$A:$NN,FJ$320,FALSE),'csapat-ranglista'!$A:$FP,FJ$321,FALSE)/4),0)</f>
        <v>0</v>
      </c>
      <c r="FK299" s="223">
        <f>IFERROR(IF(RIGHT(VLOOKUP($A299,csapatok!$A:$NN,FK$320,FALSE),5)="Csere",VLOOKUP(LEFT(VLOOKUP($A299,csapatok!$A:$NN,FK$320,FALSE),LEN(VLOOKUP($A299,csapatok!$A:$NN,FK$320,FALSE))-6),'csapat-ranglista'!$A:$FP,FK$321,FALSE)/8,VLOOKUP(VLOOKUP($A299,csapatok!$A:$NN,FK$320,FALSE),'csapat-ranglista'!$A:$FP,FK$321,FALSE)/4),0)</f>
        <v>0</v>
      </c>
      <c r="FL299" s="223">
        <f>IFERROR(IF(RIGHT(VLOOKUP($A299,csapatok!$A:$NN,FL$320,FALSE),5)="Csere",VLOOKUP(LEFT(VLOOKUP($A299,csapatok!$A:$NN,FL$320,FALSE),LEN(VLOOKUP($A299,csapatok!$A:$NN,FL$320,FALSE))-6),'csapat-ranglista'!$A:$FP,FL$321,FALSE)/8,VLOOKUP(VLOOKUP($A299,csapatok!$A:$NN,FL$320,FALSE),'csapat-ranglista'!$A:$FP,FL$321,FALSE)/4),0)</f>
        <v>0</v>
      </c>
      <c r="FM299" s="223">
        <f>IFERROR(IF(RIGHT(VLOOKUP($A299,csapatok!$A:$NN,FM$320,FALSE),5)="Csere",VLOOKUP(LEFT(VLOOKUP($A299,csapatok!$A:$NN,FM$320,FALSE),LEN(VLOOKUP($A299,csapatok!$A:$NN,FM$320,FALSE))-6),'csapat-ranglista'!$A:$FP,FM$321,FALSE)/8,VLOOKUP(VLOOKUP($A299,csapatok!$A:$NN,FM$320,FALSE),'csapat-ranglista'!$A:$FP,FM$321,FALSE)/4),0)</f>
        <v>0</v>
      </c>
      <c r="FN299" s="223">
        <f>IFERROR(IF(RIGHT(VLOOKUP($A299,csapatok!$A:$NN,FN$320,FALSE),5)="Csere",VLOOKUP(LEFT(VLOOKUP($A299,csapatok!$A:$NN,FN$320,FALSE),LEN(VLOOKUP($A299,csapatok!$A:$NN,FN$320,FALSE))-6),'csapat-ranglista'!$A:$FP,FN$321,FALSE)/8,VLOOKUP(VLOOKUP($A299,csapatok!$A:$NN,FN$320,FALSE),'csapat-ranglista'!$A:$FP,FN$321,FALSE)/4),0)</f>
        <v>0</v>
      </c>
      <c r="FO299" s="223">
        <f>IFERROR(IF(RIGHT(VLOOKUP($A299,csapatok!$A:$NN,FO$320,FALSE),5)="Csere",VLOOKUP(LEFT(VLOOKUP($A299,csapatok!$A:$NN,FO$320,FALSE),LEN(VLOOKUP($A299,csapatok!$A:$NN,FO$320,FALSE))-6),'csapat-ranglista'!$A:$FP,FO$321,FALSE)/8,VLOOKUP(VLOOKUP($A299,csapatok!$A:$NN,FO$320,FALSE),'csapat-ranglista'!$A:$FP,FO$321,FALSE)/4),0)</f>
        <v>0</v>
      </c>
      <c r="FP299" s="223">
        <f>IFERROR(IF(RIGHT(VLOOKUP($A299,csapatok!$A:$NN,FP$320,FALSE),5)="Csere",VLOOKUP(LEFT(VLOOKUP($A299,csapatok!$A:$NN,FP$320,FALSE),LEN(VLOOKUP($A299,csapatok!$A:$NN,FP$320,FALSE))-6),'csapat-ranglista'!$A:$FP,FP$321,FALSE)/8,VLOOKUP(VLOOKUP($A299,csapatok!$A:$NN,FP$320,FALSE),'csapat-ranglista'!$A:$FP,FP$321,FALSE)/4),0)</f>
        <v>0</v>
      </c>
      <c r="FQ299" s="223">
        <f>IFERROR(IF(RIGHT(VLOOKUP($A299,csapatok!$A:$NN,FQ$320,FALSE),5)="Csere",VLOOKUP(LEFT(VLOOKUP($A299,csapatok!$A:$NN,FQ$320,FALSE),LEN(VLOOKUP($A299,csapatok!$A:$NN,FQ$320,FALSE))-6),'csapat-ranglista'!$A:$FP,FQ$321,FALSE)/8,VLOOKUP(VLOOKUP($A299,csapatok!$A:$NN,FQ$320,FALSE),'csapat-ranglista'!$A:$FP,FQ$321,FALSE)/4),0)</f>
        <v>0</v>
      </c>
      <c r="FR299" s="223">
        <f>IFERROR(IF(RIGHT(VLOOKUP($A299,csapatok!$A:$NN,FR$320,FALSE),5)="Csere",VLOOKUP(LEFT(VLOOKUP($A299,csapatok!$A:$NN,FR$320,FALSE),LEN(VLOOKUP($A299,csapatok!$A:$NN,FR$320,FALSE))-6),'csapat-ranglista'!$A:$FP,FR$321,FALSE)/8,VLOOKUP(VLOOKUP($A299,csapatok!$A:$NN,FR$320,FALSE),'csapat-ranglista'!$A:$FP,FR$321,FALSE)/4),0)</f>
        <v>0</v>
      </c>
      <c r="FS299" s="223">
        <f>IFERROR(IF(RIGHT(VLOOKUP($A299,csapatok!$A:$NN,FS$320,FALSE),5)="Csere",VLOOKUP(LEFT(VLOOKUP($A299,csapatok!$A:$NN,FS$320,FALSE),LEN(VLOOKUP($A299,csapatok!$A:$NN,FS$320,FALSE))-6),'csapat-ranglista'!$A:$FP,FS$321,FALSE)/8,VLOOKUP(VLOOKUP($A299,csapatok!$A:$NN,FS$320,FALSE),'csapat-ranglista'!$A:$FP,FS$321,FALSE)/4),0)</f>
        <v>0</v>
      </c>
      <c r="FT299" s="223">
        <f>IFERROR(IF(RIGHT(VLOOKUP($A299,csapatok!$A:$NN,FT$320,FALSE),5)="Csere",VLOOKUP(LEFT(VLOOKUP($A299,csapatok!$A:$NN,FT$320,FALSE),LEN(VLOOKUP($A299,csapatok!$A:$NN,FT$320,FALSE))-6),'csapat-ranglista'!$A:$FP,FT$321,FALSE)/8,VLOOKUP(VLOOKUP($A299,csapatok!$A:$NN,FT$320,FALSE),'csapat-ranglista'!$A:$FP,FT$321,FALSE)/4),0)</f>
        <v>0</v>
      </c>
      <c r="FU299" s="223">
        <f>IFERROR(IF(RIGHT(VLOOKUP($A299,csapatok!$A:$NN,FU$320,FALSE),5)="Csere",VLOOKUP(LEFT(VLOOKUP($A299,csapatok!$A:$NN,FU$320,FALSE),LEN(VLOOKUP($A299,csapatok!$A:$NN,FU$320,FALSE))-6),'csapat-ranglista'!$A:$FP,FU$321,FALSE)/8,VLOOKUP(VLOOKUP($A299,csapatok!$A:$NN,FU$320,FALSE),'csapat-ranglista'!$A:$FP,FU$321,FALSE)/4),0)</f>
        <v>0</v>
      </c>
      <c r="FV299" s="223">
        <f>IFERROR(IF(RIGHT(VLOOKUP($A299,csapatok!$A:$NN,FV$320,FALSE),5)="Csere",VLOOKUP(LEFT(VLOOKUP($A299,csapatok!$A:$NN,FV$320,FALSE),LEN(VLOOKUP($A299,csapatok!$A:$NN,FV$320,FALSE))-6),'csapat-ranglista'!$A:$FP,FV$321,FALSE)/8,VLOOKUP(VLOOKUP($A299,csapatok!$A:$NN,FV$320,FALSE),'csapat-ranglista'!$A:$FP,FV$321,FALSE)/4),0)</f>
        <v>0</v>
      </c>
      <c r="FW299" s="223">
        <f>IFERROR(IF(RIGHT(VLOOKUP($A299,csapatok!$A:$NN,FW$320,FALSE),5)="Csere",VLOOKUP(LEFT(VLOOKUP($A299,csapatok!$A:$NN,FW$320,FALSE),LEN(VLOOKUP($A299,csapatok!$A:$NN,FW$320,FALSE))-6),'csapat-ranglista'!$A:$FP,FW$321,FALSE)/8,VLOOKUP(VLOOKUP($A299,csapatok!$A:$NN,FW$320,FALSE),'csapat-ranglista'!$A:$FP,FW$321,FALSE)/4),0)</f>
        <v>0</v>
      </c>
      <c r="FX299" s="223">
        <f>IFERROR(IF(RIGHT(VLOOKUP($A299,csapatok!$A:$NN,FX$320,FALSE),5)="Csere",VLOOKUP(LEFT(VLOOKUP($A299,csapatok!$A:$NN,FX$320,FALSE),LEN(VLOOKUP($A299,csapatok!$A:$NN,FX$320,FALSE))-6),'csapat-ranglista'!$A:$FP,FX$321,FALSE)/8,VLOOKUP(VLOOKUP($A299,csapatok!$A:$NN,FX$320,FALSE),'csapat-ranglista'!$A:$FP,FX$321,FALSE)/4),0)</f>
        <v>0</v>
      </c>
      <c r="FY299" s="223">
        <f>IFERROR(IF(RIGHT(VLOOKUP($A299,csapatok!$A:$NN,FY$320,FALSE),5)="Csere",VLOOKUP(LEFT(VLOOKUP($A299,csapatok!$A:$NN,FY$320,FALSE),LEN(VLOOKUP($A299,csapatok!$A:$NN,FY$320,FALSE))-6),'csapat-ranglista'!$A:$FP,FY$321,FALSE)/8,VLOOKUP(VLOOKUP($A299,csapatok!$A:$NN,FY$320,FALSE),'csapat-ranglista'!$A:$FP,FY$321,FALSE)/4),0)</f>
        <v>0</v>
      </c>
      <c r="FZ299" s="223">
        <f>IFERROR(IF(RIGHT(VLOOKUP($A299,csapatok!$A:$NN,FZ$320,FALSE),5)="Csere",VLOOKUP(LEFT(VLOOKUP($A299,csapatok!$A:$NN,FZ$320,FALSE),LEN(VLOOKUP($A299,csapatok!$A:$NN,FZ$320,FALSE))-6),'csapat-ranglista'!$A:$FP,FZ$321,FALSE)/8,VLOOKUP(VLOOKUP($A299,csapatok!$A:$NN,FZ$320,FALSE),'csapat-ranglista'!$A:$FP,FZ$321,FALSE)/4),0)</f>
        <v>0</v>
      </c>
      <c r="GA299" s="223">
        <f>IFERROR(IF(RIGHT(VLOOKUP($A299,csapatok!$A:$NN,GA$320,FALSE),5)="Csere",VLOOKUP(LEFT(VLOOKUP($A299,csapatok!$A:$NN,GA$320,FALSE),LEN(VLOOKUP($A299,csapatok!$A:$NN,GA$320,FALSE))-6),'csapat-ranglista'!$A:$FP,GA$321,FALSE)/8,VLOOKUP(VLOOKUP($A299,csapatok!$A:$NN,GA$320,FALSE),'csapat-ranglista'!$A:$FP,GA$321,FALSE)/4),0)</f>
        <v>0</v>
      </c>
      <c r="GB299" s="223">
        <f>IFERROR(IF(RIGHT(VLOOKUP($A299,csapatok!$A:$NN,GB$320,FALSE),5)="Csere",VLOOKUP(LEFT(VLOOKUP($A299,csapatok!$A:$NN,GB$320,FALSE),LEN(VLOOKUP($A299,csapatok!$A:$NN,GB$320,FALSE))-6),'csapat-ranglista'!$A:$FP,GB$321,FALSE)/8,VLOOKUP(VLOOKUP($A299,csapatok!$A:$NN,GB$320,FALSE),'csapat-ranglista'!$A:$FP,GB$321,FALSE)/4),0)</f>
        <v>0</v>
      </c>
      <c r="GC299" s="223">
        <f>IFERROR(IF(RIGHT(VLOOKUP($A299,csapatok!$A:$NN,GC$320,FALSE),5)="Csere",VLOOKUP(LEFT(VLOOKUP($A299,csapatok!$A:$NN,GC$320,FALSE),LEN(VLOOKUP($A299,csapatok!$A:$NN,GC$320,FALSE))-6),'csapat-ranglista'!$A:$FP,GC$321,FALSE)/8,VLOOKUP(VLOOKUP($A299,csapatok!$A:$NN,GC$320,FALSE),'csapat-ranglista'!$A:$FP,GC$321,FALSE)/4),0)</f>
        <v>0</v>
      </c>
      <c r="GD299" s="247">
        <f>SUM(EQ299:GC299)</f>
        <v>0</v>
      </c>
    </row>
    <row r="300" spans="1:186"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247">
        <f>SUM(BK300:DJ300)</f>
        <v>0</v>
      </c>
    </row>
    <row r="302" spans="1:186" s="100" customFormat="1">
      <c r="A302" s="100" t="s">
        <v>306</v>
      </c>
      <c r="B302" s="128"/>
      <c r="C302" s="132"/>
      <c r="E302" s="100">
        <f t="shared" ref="E302:AJ302" si="0">SUM(E3:E301)</f>
        <v>2473.1999999999998</v>
      </c>
      <c r="F302" s="100">
        <f t="shared" si="0"/>
        <v>115.87956165549527</v>
      </c>
      <c r="G302" s="100">
        <f t="shared" si="0"/>
        <v>137.87738716471847</v>
      </c>
      <c r="H302" s="100">
        <f t="shared" si="0"/>
        <v>312.52644119446228</v>
      </c>
      <c r="I302" s="100">
        <f t="shared" si="0"/>
        <v>135.9357591810838</v>
      </c>
      <c r="J302" s="100">
        <f t="shared" si="0"/>
        <v>361.08374780032523</v>
      </c>
      <c r="K302" s="100">
        <f t="shared" si="0"/>
        <v>38.676014686085566</v>
      </c>
      <c r="L302" s="100">
        <f t="shared" si="0"/>
        <v>95.262089556725513</v>
      </c>
      <c r="M302" s="100">
        <f t="shared" si="0"/>
        <v>168.16860968939875</v>
      </c>
      <c r="N302" s="100">
        <f t="shared" si="0"/>
        <v>453.1106351298011</v>
      </c>
      <c r="O302" s="100">
        <f t="shared" si="0"/>
        <v>884.00835135019815</v>
      </c>
      <c r="P302" s="100">
        <f t="shared" si="0"/>
        <v>50.090188629827992</v>
      </c>
      <c r="Q302" s="100">
        <f t="shared" si="0"/>
        <v>28.975403300785647</v>
      </c>
      <c r="R302" s="100">
        <f t="shared" si="0"/>
        <v>45.558896193658356</v>
      </c>
      <c r="S302" s="100">
        <f t="shared" si="0"/>
        <v>164.15274923411164</v>
      </c>
      <c r="T302" s="100">
        <f t="shared" si="0"/>
        <v>660.62048627431864</v>
      </c>
      <c r="U302" s="100">
        <f t="shared" si="0"/>
        <v>7.3945916231651942</v>
      </c>
      <c r="V302" s="100">
        <f t="shared" si="0"/>
        <v>4.8754806329971681</v>
      </c>
      <c r="W302" s="100">
        <f t="shared" si="0"/>
        <v>174.44828038950817</v>
      </c>
      <c r="X302" s="100">
        <f t="shared" si="0"/>
        <v>20</v>
      </c>
      <c r="Y302" s="100">
        <f t="shared" si="0"/>
        <v>15</v>
      </c>
      <c r="Z302" s="100">
        <f t="shared" si="0"/>
        <v>177.2844282231859</v>
      </c>
      <c r="AA302" s="100">
        <f t="shared" si="0"/>
        <v>8.3839914904932886</v>
      </c>
      <c r="AB302" s="100">
        <f t="shared" si="0"/>
        <v>145.08690339417006</v>
      </c>
      <c r="AC302" s="100">
        <f t="shared" si="0"/>
        <v>16.399082568807337</v>
      </c>
      <c r="AD302" s="100">
        <f t="shared" si="0"/>
        <v>29.105641497535018</v>
      </c>
      <c r="AE302" s="100">
        <f t="shared" si="0"/>
        <v>32.031910650179505</v>
      </c>
      <c r="AF302" s="100">
        <f t="shared" si="0"/>
        <v>193.68268847227762</v>
      </c>
      <c r="AG302" s="100">
        <f t="shared" si="0"/>
        <v>267.28206877324902</v>
      </c>
      <c r="AH302" s="100">
        <f t="shared" si="0"/>
        <v>40.931525063156499</v>
      </c>
      <c r="AI302" s="100">
        <f t="shared" si="0"/>
        <v>430.7992997160689</v>
      </c>
      <c r="AJ302" s="100">
        <f t="shared" si="0"/>
        <v>194.05735187034216</v>
      </c>
      <c r="AK302" s="100">
        <f t="shared" ref="AK302:BP302" si="1">SUM(AK3:AK301)</f>
        <v>55.32907857997607</v>
      </c>
      <c r="AL302" s="100">
        <f t="shared" si="1"/>
        <v>218.64063895372931</v>
      </c>
      <c r="AM302" s="100">
        <f t="shared" si="1"/>
        <v>28.394827815450064</v>
      </c>
      <c r="AN302" s="100">
        <f t="shared" si="1"/>
        <v>281.91646919431281</v>
      </c>
      <c r="AO302" s="100">
        <f t="shared" si="1"/>
        <v>49.631384939441809</v>
      </c>
      <c r="AP302" s="100">
        <f t="shared" si="1"/>
        <v>160.74029466337092</v>
      </c>
      <c r="AQ302" s="100">
        <f t="shared" si="1"/>
        <v>202.2460998185812</v>
      </c>
      <c r="AR302" s="100">
        <f t="shared" si="1"/>
        <v>280.995260663507</v>
      </c>
      <c r="AS302" s="100">
        <f t="shared" si="1"/>
        <v>303.22214138302598</v>
      </c>
      <c r="AT302" s="100">
        <f t="shared" si="1"/>
        <v>722.26489259066784</v>
      </c>
      <c r="AU302" s="100">
        <f t="shared" si="1"/>
        <v>18.085201014971894</v>
      </c>
      <c r="AV302" s="100">
        <f t="shared" si="1"/>
        <v>84.06062759010689</v>
      </c>
      <c r="AW302" s="100">
        <f t="shared" si="1"/>
        <v>0</v>
      </c>
      <c r="AX302" s="100">
        <f t="shared" si="1"/>
        <v>0</v>
      </c>
      <c r="AY302" s="100">
        <f t="shared" si="1"/>
        <v>18.658381531711225</v>
      </c>
      <c r="AZ302" s="100">
        <f t="shared" si="1"/>
        <v>243.35194787927145</v>
      </c>
      <c r="BA302" s="100">
        <f t="shared" si="1"/>
        <v>341.50686464468964</v>
      </c>
      <c r="BB302" s="100">
        <f t="shared" si="1"/>
        <v>180</v>
      </c>
      <c r="BC302" s="100">
        <f t="shared" si="1"/>
        <v>15.04417634576178</v>
      </c>
      <c r="BD302" s="100">
        <f t="shared" si="1"/>
        <v>16.80403673467946</v>
      </c>
      <c r="BE302" s="100">
        <f t="shared" si="1"/>
        <v>216.69603684989352</v>
      </c>
      <c r="BF302" s="100">
        <f t="shared" si="1"/>
        <v>16.965496398529186</v>
      </c>
      <c r="BG302" s="100">
        <f t="shared" si="1"/>
        <v>13.977736362262631</v>
      </c>
      <c r="BH302" s="100">
        <f t="shared" si="1"/>
        <v>124.82767616606102</v>
      </c>
      <c r="BI302" s="100">
        <f t="shared" si="1"/>
        <v>35.026696217196402</v>
      </c>
      <c r="BJ302" s="100">
        <f t="shared" si="1"/>
        <v>136.48466226766737</v>
      </c>
      <c r="BK302" s="100">
        <f t="shared" si="1"/>
        <v>39.707802347252304</v>
      </c>
      <c r="BL302" s="100">
        <f t="shared" si="1"/>
        <v>346.39263514878576</v>
      </c>
      <c r="BM302" s="100">
        <f t="shared" si="1"/>
        <v>266.32438152092908</v>
      </c>
      <c r="BN302" s="100">
        <f t="shared" si="1"/>
        <v>9</v>
      </c>
      <c r="BO302" s="100">
        <f t="shared" si="1"/>
        <v>355.74720993015171</v>
      </c>
      <c r="BP302" s="100">
        <f t="shared" si="1"/>
        <v>295.05445200000003</v>
      </c>
      <c r="BQ302" s="100">
        <f t="shared" ref="BQ302:CV302" si="2">SUM(BQ3:BQ301)</f>
        <v>133.19262663602757</v>
      </c>
      <c r="BR302" s="100">
        <f t="shared" si="2"/>
        <v>228.48436485127999</v>
      </c>
      <c r="BS302" s="100">
        <f t="shared" si="2"/>
        <v>90.751258482769956</v>
      </c>
      <c r="BT302" s="100">
        <f t="shared" si="2"/>
        <v>178.87080408667416</v>
      </c>
      <c r="BU302" s="100">
        <f t="shared" si="2"/>
        <v>128.27651751430517</v>
      </c>
      <c r="BV302" s="100">
        <f t="shared" si="2"/>
        <v>84.866441658630663</v>
      </c>
      <c r="BW302" s="100">
        <f t="shared" si="2"/>
        <v>56.535830520732873</v>
      </c>
      <c r="BX302" s="100">
        <f t="shared" si="2"/>
        <v>710.86098343803167</v>
      </c>
      <c r="BY302" s="100">
        <f t="shared" si="2"/>
        <v>1141.0068079378686</v>
      </c>
      <c r="BZ302" s="100">
        <f t="shared" si="2"/>
        <v>68.549602217936354</v>
      </c>
      <c r="CA302" s="100">
        <f t="shared" si="2"/>
        <v>108.45858903884536</v>
      </c>
      <c r="CB302" s="100">
        <f t="shared" si="2"/>
        <v>0</v>
      </c>
      <c r="CC302" s="100">
        <f t="shared" si="2"/>
        <v>23.097364692635011</v>
      </c>
      <c r="CD302" s="100">
        <f t="shared" si="2"/>
        <v>12.415217739145906</v>
      </c>
      <c r="CE302" s="100">
        <f t="shared" si="2"/>
        <v>55.152127537450738</v>
      </c>
      <c r="CF302" s="100">
        <f t="shared" si="2"/>
        <v>49.815272420443591</v>
      </c>
      <c r="CG302" s="100">
        <f t="shared" si="2"/>
        <v>828.12801350048198</v>
      </c>
      <c r="CH302" s="100">
        <f t="shared" si="2"/>
        <v>492.71506334166185</v>
      </c>
      <c r="CI302" s="100">
        <f t="shared" si="2"/>
        <v>16.875</v>
      </c>
      <c r="CJ302" s="100">
        <f t="shared" si="2"/>
        <v>25.736517313544091</v>
      </c>
      <c r="CK302" s="100">
        <f t="shared" si="2"/>
        <v>39.098300470132848</v>
      </c>
      <c r="CL302" s="100">
        <f t="shared" si="2"/>
        <v>26.078592092574741</v>
      </c>
      <c r="CM302" s="100">
        <f t="shared" si="2"/>
        <v>24.345588235294112</v>
      </c>
      <c r="CN302" s="100">
        <f t="shared" si="2"/>
        <v>120.73697255348556</v>
      </c>
      <c r="CO302" s="100">
        <f t="shared" si="2"/>
        <v>13.842815814850528</v>
      </c>
      <c r="CP302" s="100">
        <f t="shared" si="2"/>
        <v>284.94943305222989</v>
      </c>
      <c r="CQ302" s="100">
        <f t="shared" si="2"/>
        <v>318.32401561695536</v>
      </c>
      <c r="CR302" s="100">
        <f t="shared" si="2"/>
        <v>16</v>
      </c>
      <c r="CS302" s="100">
        <f t="shared" si="2"/>
        <v>330.31294714062625</v>
      </c>
      <c r="CT302" s="100">
        <f t="shared" si="2"/>
        <v>15.351435190631516</v>
      </c>
      <c r="CU302" s="100">
        <f t="shared" si="2"/>
        <v>202.03268089659468</v>
      </c>
      <c r="CV302" s="100">
        <f t="shared" si="2"/>
        <v>391.69118389308085</v>
      </c>
      <c r="CW302" s="100">
        <f t="shared" ref="CW302:EB302" si="3">SUM(CW3:CW301)</f>
        <v>92.620258401545271</v>
      </c>
      <c r="CX302" s="100">
        <f t="shared" si="3"/>
        <v>251.07434210526307</v>
      </c>
      <c r="CY302" s="100">
        <f t="shared" si="3"/>
        <v>477.93162484758773</v>
      </c>
      <c r="CZ302" s="100">
        <f t="shared" si="3"/>
        <v>49.000000000000007</v>
      </c>
      <c r="DA302" s="100">
        <f t="shared" si="3"/>
        <v>114.83505826483722</v>
      </c>
      <c r="DB302" s="100">
        <f t="shared" si="3"/>
        <v>250.39736842105253</v>
      </c>
      <c r="DC302" s="100">
        <f t="shared" si="3"/>
        <v>49.000000000000007</v>
      </c>
      <c r="DD302" s="100">
        <f t="shared" si="3"/>
        <v>64.888307035072003</v>
      </c>
      <c r="DE302" s="100">
        <f t="shared" si="3"/>
        <v>436.36328654058389</v>
      </c>
      <c r="DF302" s="100">
        <f t="shared" si="3"/>
        <v>101.91282894736844</v>
      </c>
      <c r="DG302" s="100">
        <f t="shared" si="3"/>
        <v>17.253289473684212</v>
      </c>
      <c r="DH302" s="100">
        <f t="shared" si="3"/>
        <v>332.71749262983394</v>
      </c>
      <c r="DI302" s="100">
        <f t="shared" si="3"/>
        <v>49.303107558740429</v>
      </c>
      <c r="DJ302" s="100">
        <f t="shared" si="3"/>
        <v>40.091536490697941</v>
      </c>
      <c r="DK302" s="100">
        <f t="shared" si="3"/>
        <v>10.280507109354275</v>
      </c>
      <c r="DL302" s="100">
        <f t="shared" si="3"/>
        <v>556.71995460597111</v>
      </c>
      <c r="DM302" s="100">
        <f t="shared" si="3"/>
        <v>609.47989082544632</v>
      </c>
      <c r="DN302" s="100">
        <f t="shared" si="3"/>
        <v>21.711187305684017</v>
      </c>
      <c r="DO302" s="100">
        <f t="shared" si="3"/>
        <v>22.997888480259714</v>
      </c>
      <c r="DP302" s="100">
        <f t="shared" si="3"/>
        <v>40.388293325072063</v>
      </c>
      <c r="DQ302" s="100">
        <f t="shared" si="3"/>
        <v>180</v>
      </c>
      <c r="DR302" s="100">
        <f t="shared" si="3"/>
        <v>46.137945290429279</v>
      </c>
      <c r="DS302" s="100">
        <f t="shared" si="3"/>
        <v>264.55307549082431</v>
      </c>
      <c r="DT302" s="100">
        <f t="shared" si="3"/>
        <v>35.164292358575075</v>
      </c>
      <c r="DU302" s="100">
        <f t="shared" si="3"/>
        <v>66.730263157894711</v>
      </c>
      <c r="DV302" s="100">
        <f t="shared" si="3"/>
        <v>71.935506097981133</v>
      </c>
      <c r="DW302" s="100">
        <f t="shared" si="3"/>
        <v>191.9042389861761</v>
      </c>
      <c r="DX302" s="100">
        <f t="shared" si="3"/>
        <v>48.918469647901894</v>
      </c>
      <c r="DY302" s="100">
        <f t="shared" si="3"/>
        <v>20.04685454420175</v>
      </c>
      <c r="DZ302" s="100">
        <f t="shared" si="3"/>
        <v>27.533717105263161</v>
      </c>
      <c r="EA302" s="100">
        <f t="shared" si="3"/>
        <v>74.990131578947356</v>
      </c>
      <c r="EB302" s="100">
        <f t="shared" si="3"/>
        <v>23.879487356163441</v>
      </c>
      <c r="EC302" s="100">
        <f t="shared" ref="EC302:FH302" si="4">SUM(EC3:EC301)</f>
        <v>13.110783435540549</v>
      </c>
      <c r="ED302" s="100">
        <f t="shared" si="4"/>
        <v>145.723631018481</v>
      </c>
      <c r="EE302" s="100">
        <f t="shared" si="4"/>
        <v>45</v>
      </c>
      <c r="EF302" s="100">
        <f t="shared" si="4"/>
        <v>373.01992507078859</v>
      </c>
      <c r="EG302" s="100">
        <f t="shared" si="4"/>
        <v>35</v>
      </c>
      <c r="EH302" s="100">
        <f t="shared" si="4"/>
        <v>35.130572590091631</v>
      </c>
      <c r="EI302" s="100">
        <f t="shared" si="4"/>
        <v>409.4940241289878</v>
      </c>
      <c r="EJ302" s="100">
        <f t="shared" si="4"/>
        <v>58.309296649656083</v>
      </c>
      <c r="EK302" s="100">
        <f t="shared" si="4"/>
        <v>116.02573774129135</v>
      </c>
      <c r="EL302" s="100">
        <f t="shared" si="4"/>
        <v>95.607093401142436</v>
      </c>
      <c r="EM302" s="100">
        <f t="shared" si="4"/>
        <v>49.000000000000007</v>
      </c>
      <c r="EN302" s="100">
        <f t="shared" si="4"/>
        <v>77.223384902903533</v>
      </c>
      <c r="EO302" s="100">
        <f t="shared" si="4"/>
        <v>98.000000000000014</v>
      </c>
      <c r="EP302" s="100">
        <f t="shared" si="4"/>
        <v>116.62968384345854</v>
      </c>
      <c r="EQ302" s="100">
        <f t="shared" si="4"/>
        <v>98.000000000000014</v>
      </c>
      <c r="ER302" s="100">
        <f t="shared" si="4"/>
        <v>96.831414473684205</v>
      </c>
      <c r="ES302" s="100">
        <f t="shared" si="4"/>
        <v>15.602396272465056</v>
      </c>
      <c r="ET302" s="100">
        <f t="shared" si="4"/>
        <v>32.283115154204566</v>
      </c>
      <c r="EU302" s="100">
        <f t="shared" si="4"/>
        <v>35.312569336587529</v>
      </c>
      <c r="EV302" s="100">
        <f t="shared" si="4"/>
        <v>224</v>
      </c>
      <c r="EW302" s="100">
        <f t="shared" si="4"/>
        <v>49.000000000000007</v>
      </c>
      <c r="EX302" s="100">
        <f t="shared" si="4"/>
        <v>273.42251080818784</v>
      </c>
      <c r="EY302" s="100">
        <f t="shared" si="4"/>
        <v>27.207894736842103</v>
      </c>
      <c r="EZ302" s="100">
        <f t="shared" si="4"/>
        <v>707.2103738947244</v>
      </c>
      <c r="FA302" s="100">
        <f t="shared" si="4"/>
        <v>815.31878922950591</v>
      </c>
      <c r="FB302" s="100">
        <f t="shared" si="4"/>
        <v>24.084950657894737</v>
      </c>
      <c r="FC302" s="100">
        <f t="shared" si="4"/>
        <v>77.257894736842104</v>
      </c>
      <c r="FD302" s="100">
        <f t="shared" si="4"/>
        <v>22.858824803228224</v>
      </c>
      <c r="FE302" s="100">
        <f t="shared" si="4"/>
        <v>26.882329482019351</v>
      </c>
      <c r="FF302" s="100">
        <f t="shared" si="4"/>
        <v>55.417499693094769</v>
      </c>
      <c r="FG302" s="100">
        <f t="shared" si="4"/>
        <v>66.376422376427882</v>
      </c>
      <c r="FH302" s="100">
        <f t="shared" si="4"/>
        <v>15.178766343347979</v>
      </c>
      <c r="FI302" s="100">
        <f t="shared" ref="FI302:GD302" si="5">SUM(FI3:FI301)</f>
        <v>44.014802631578952</v>
      </c>
      <c r="FJ302" s="100">
        <f t="shared" si="5"/>
        <v>21.555210413430967</v>
      </c>
      <c r="FK302" s="100">
        <f t="shared" si="5"/>
        <v>240.78441181734112</v>
      </c>
      <c r="FL302" s="100">
        <f t="shared" si="5"/>
        <v>27.464360994009322</v>
      </c>
      <c r="FM302" s="100">
        <f t="shared" si="5"/>
        <v>37.850454848014195</v>
      </c>
      <c r="FN302" s="100">
        <f t="shared" si="5"/>
        <v>186.96260561046827</v>
      </c>
      <c r="FO302" s="100">
        <f t="shared" si="5"/>
        <v>39.969551282051285</v>
      </c>
      <c r="FP302" s="100">
        <f t="shared" si="5"/>
        <v>21.077541967313316</v>
      </c>
      <c r="FQ302" s="100">
        <f t="shared" si="5"/>
        <v>25.399008949042237</v>
      </c>
      <c r="FR302" s="100">
        <f t="shared" si="5"/>
        <v>70</v>
      </c>
      <c r="FS302" s="100">
        <f t="shared" si="5"/>
        <v>406.22364588639022</v>
      </c>
      <c r="FT302" s="100">
        <f t="shared" si="5"/>
        <v>160.71722259821124</v>
      </c>
      <c r="FU302" s="100">
        <f t="shared" si="5"/>
        <v>70.537949854672817</v>
      </c>
      <c r="FV302" s="100">
        <f t="shared" si="5"/>
        <v>109.5427488142204</v>
      </c>
      <c r="FW302" s="100">
        <f t="shared" si="5"/>
        <v>192.77065979276716</v>
      </c>
      <c r="FX302" s="100">
        <f t="shared" si="5"/>
        <v>289.08212560386482</v>
      </c>
      <c r="FY302" s="100">
        <f t="shared" si="5"/>
        <v>36.922756410256412</v>
      </c>
      <c r="FZ302" s="100">
        <f t="shared" ref="FZ302:GB302" si="6">SUM(FZ3:FZ301)</f>
        <v>288.02430760868691</v>
      </c>
      <c r="GA302" s="100">
        <f t="shared" ref="GA302" si="7">SUM(GA3:GA301)</f>
        <v>38.557692307692307</v>
      </c>
      <c r="GB302" s="100">
        <f t="shared" si="6"/>
        <v>18.293075684380032</v>
      </c>
      <c r="GC302" s="100">
        <f t="shared" si="5"/>
        <v>0</v>
      </c>
      <c r="GD302" s="100">
        <f t="shared" si="5"/>
        <v>4987.9958850734492</v>
      </c>
    </row>
    <row r="303" spans="1:186" s="100" customFormat="1">
      <c r="A303" s="101" t="s">
        <v>250</v>
      </c>
      <c r="B303" s="129"/>
      <c r="C303" s="133"/>
      <c r="E303" s="100">
        <f t="shared" ref="E303:AJ303" si="8">SUMIFS(E3:E302,$D3:$D302,"női")</f>
        <v>1128</v>
      </c>
      <c r="F303" s="100">
        <f t="shared" si="8"/>
        <v>19.025002659857432</v>
      </c>
      <c r="G303" s="100">
        <f t="shared" si="8"/>
        <v>60.433270348172073</v>
      </c>
      <c r="H303" s="100">
        <f t="shared" si="8"/>
        <v>48.178518318010418</v>
      </c>
      <c r="I303" s="100">
        <f t="shared" si="8"/>
        <v>67.967879590541912</v>
      </c>
      <c r="J303" s="100">
        <f t="shared" si="8"/>
        <v>171.9446418096787</v>
      </c>
      <c r="K303" s="100">
        <f t="shared" si="8"/>
        <v>6.1956722555379793</v>
      </c>
      <c r="L303" s="100">
        <f t="shared" si="8"/>
        <v>21.83589458353153</v>
      </c>
      <c r="M303" s="100">
        <f t="shared" si="8"/>
        <v>0</v>
      </c>
      <c r="N303" s="100">
        <f t="shared" si="8"/>
        <v>440.18922918503489</v>
      </c>
      <c r="O303" s="100">
        <f t="shared" si="8"/>
        <v>8.4675129439674137</v>
      </c>
      <c r="P303" s="100">
        <f t="shared" si="8"/>
        <v>25.045094314913992</v>
      </c>
      <c r="Q303" s="100">
        <f t="shared" si="8"/>
        <v>27.531446325663442</v>
      </c>
      <c r="R303" s="100">
        <f t="shared" si="8"/>
        <v>0</v>
      </c>
      <c r="S303" s="100">
        <f t="shared" si="8"/>
        <v>60.386000775339213</v>
      </c>
      <c r="T303" s="100">
        <f t="shared" si="8"/>
        <v>330.31024313715938</v>
      </c>
      <c r="U303" s="100">
        <f t="shared" si="8"/>
        <v>0</v>
      </c>
      <c r="V303" s="100">
        <f t="shared" si="8"/>
        <v>4.8754806329971681</v>
      </c>
      <c r="W303" s="100">
        <f t="shared" si="8"/>
        <v>77.159816326128649</v>
      </c>
      <c r="X303" s="100">
        <f t="shared" si="8"/>
        <v>0</v>
      </c>
      <c r="Y303" s="100">
        <f t="shared" si="8"/>
        <v>7.5</v>
      </c>
      <c r="Z303" s="100">
        <f t="shared" si="8"/>
        <v>64.781167210688096</v>
      </c>
      <c r="AA303" s="100">
        <f t="shared" si="8"/>
        <v>4.1919957452466443</v>
      </c>
      <c r="AB303" s="100">
        <f t="shared" si="8"/>
        <v>17.601530741060493</v>
      </c>
      <c r="AC303" s="100">
        <f t="shared" si="8"/>
        <v>8.1995412844036686</v>
      </c>
      <c r="AD303" s="100">
        <f t="shared" si="8"/>
        <v>12.935840665571117</v>
      </c>
      <c r="AE303" s="100">
        <f t="shared" si="8"/>
        <v>16.015955325089752</v>
      </c>
      <c r="AF303" s="100">
        <f t="shared" si="8"/>
        <v>96.841344236138809</v>
      </c>
      <c r="AG303" s="100">
        <f t="shared" si="8"/>
        <v>34.290483049947191</v>
      </c>
      <c r="AH303" s="100">
        <f t="shared" si="8"/>
        <v>0</v>
      </c>
      <c r="AI303" s="100">
        <f t="shared" si="8"/>
        <v>103.31600367228054</v>
      </c>
      <c r="AJ303" s="100">
        <f t="shared" si="8"/>
        <v>97.02867593517108</v>
      </c>
      <c r="AK303" s="100">
        <f t="shared" ref="AK303:BE303" si="9">SUMIFS(AK3:AK302,$D3:$D302,"női")</f>
        <v>0</v>
      </c>
      <c r="AL303" s="100">
        <f t="shared" si="9"/>
        <v>91.258701476339212</v>
      </c>
      <c r="AM303" s="100">
        <f t="shared" si="9"/>
        <v>19.657957718388506</v>
      </c>
      <c r="AN303" s="100">
        <f t="shared" si="9"/>
        <v>0</v>
      </c>
      <c r="AO303" s="100">
        <f t="shared" si="9"/>
        <v>49.631384939441809</v>
      </c>
      <c r="AP303" s="100">
        <f t="shared" si="9"/>
        <v>85.183274799006725</v>
      </c>
      <c r="AQ303" s="100">
        <f t="shared" si="9"/>
        <v>7.1533990289530358</v>
      </c>
      <c r="AR303" s="100">
        <f t="shared" si="9"/>
        <v>280.995260663507</v>
      </c>
      <c r="AS303" s="100">
        <f t="shared" si="9"/>
        <v>303.22214138302598</v>
      </c>
      <c r="AT303" s="100">
        <f t="shared" si="9"/>
        <v>0</v>
      </c>
      <c r="AU303" s="100">
        <f t="shared" si="9"/>
        <v>0</v>
      </c>
      <c r="AV303" s="100">
        <f t="shared" si="9"/>
        <v>42.030313795053452</v>
      </c>
      <c r="AW303" s="100">
        <f t="shared" si="9"/>
        <v>0</v>
      </c>
      <c r="AX303" s="100">
        <f t="shared" si="9"/>
        <v>0</v>
      </c>
      <c r="AY303" s="100">
        <f t="shared" si="9"/>
        <v>18.658381531711225</v>
      </c>
      <c r="AZ303" s="100">
        <f t="shared" si="9"/>
        <v>121.67597393963572</v>
      </c>
      <c r="BA303" s="100">
        <f t="shared" si="9"/>
        <v>178.98505637743932</v>
      </c>
      <c r="BB303" s="100">
        <f t="shared" si="9"/>
        <v>180</v>
      </c>
      <c r="BC303" s="100">
        <f t="shared" si="9"/>
        <v>0</v>
      </c>
      <c r="BD303" s="100">
        <f t="shared" si="9"/>
        <v>16.80403673467946</v>
      </c>
      <c r="BE303" s="100">
        <f t="shared" si="9"/>
        <v>83.164424953202399</v>
      </c>
      <c r="BF303" s="100">
        <f t="shared" ref="BF303:CK303" si="10">SUMIFS(BF3:BF301,$D3:$D301,"női")</f>
        <v>12.724122298896891</v>
      </c>
      <c r="BG303" s="100">
        <f t="shared" si="10"/>
        <v>6.9888681811313154</v>
      </c>
      <c r="BH303" s="100">
        <f t="shared" si="10"/>
        <v>29.651756963034426</v>
      </c>
      <c r="BI303" s="100">
        <f t="shared" si="10"/>
        <v>17.856747091119733</v>
      </c>
      <c r="BJ303" s="100">
        <f t="shared" si="10"/>
        <v>68.242331133833687</v>
      </c>
      <c r="BK303" s="100">
        <f t="shared" si="10"/>
        <v>3.6766483654863245</v>
      </c>
      <c r="BL303" s="100">
        <f t="shared" si="10"/>
        <v>164.56527184809414</v>
      </c>
      <c r="BM303" s="100">
        <f t="shared" si="10"/>
        <v>133.16219076046454</v>
      </c>
      <c r="BN303" s="100">
        <f t="shared" si="10"/>
        <v>0</v>
      </c>
      <c r="BO303" s="100">
        <f t="shared" si="10"/>
        <v>140.09514019373233</v>
      </c>
      <c r="BP303" s="100">
        <f t="shared" si="10"/>
        <v>295.05445200000003</v>
      </c>
      <c r="BQ303" s="100">
        <f t="shared" si="10"/>
        <v>0</v>
      </c>
      <c r="BR303" s="100">
        <f t="shared" si="10"/>
        <v>228.48436485127999</v>
      </c>
      <c r="BS303" s="100">
        <f t="shared" si="10"/>
        <v>50.266866224287185</v>
      </c>
      <c r="BT303" s="100">
        <f t="shared" si="10"/>
        <v>178.87080408667416</v>
      </c>
      <c r="BU303" s="100">
        <f t="shared" si="10"/>
        <v>17.519951917036924</v>
      </c>
      <c r="BV303" s="100">
        <f t="shared" si="10"/>
        <v>0</v>
      </c>
      <c r="BW303" s="100">
        <f t="shared" si="10"/>
        <v>28.267915260366436</v>
      </c>
      <c r="BX303" s="100">
        <f t="shared" si="10"/>
        <v>710.86098343803167</v>
      </c>
      <c r="BY303" s="100">
        <f t="shared" si="10"/>
        <v>0</v>
      </c>
      <c r="BZ303" s="100">
        <f t="shared" si="10"/>
        <v>34.274801108968177</v>
      </c>
      <c r="CA303" s="100">
        <f t="shared" si="10"/>
        <v>23.577954138879434</v>
      </c>
      <c r="CB303" s="100">
        <f t="shared" si="10"/>
        <v>0</v>
      </c>
      <c r="CC303" s="100">
        <f t="shared" si="10"/>
        <v>23.097364692635011</v>
      </c>
      <c r="CD303" s="100">
        <f t="shared" si="10"/>
        <v>12.415217739145906</v>
      </c>
      <c r="CE303" s="100">
        <f t="shared" si="10"/>
        <v>0</v>
      </c>
      <c r="CF303" s="100">
        <f t="shared" si="10"/>
        <v>24.907636210221799</v>
      </c>
      <c r="CG303" s="100">
        <f t="shared" si="10"/>
        <v>414.06400675024099</v>
      </c>
      <c r="CH303" s="100">
        <f t="shared" si="10"/>
        <v>248.93869323664867</v>
      </c>
      <c r="CI303" s="100">
        <f t="shared" si="10"/>
        <v>15</v>
      </c>
      <c r="CJ303" s="100">
        <f t="shared" si="10"/>
        <v>0</v>
      </c>
      <c r="CK303" s="100">
        <f t="shared" si="10"/>
        <v>39.098300470132848</v>
      </c>
      <c r="CL303" s="100">
        <f t="shared" ref="CL303:DQ303" si="11">SUMIFS(CL3:CL301,$D3:$D301,"női")</f>
        <v>13.039296046287371</v>
      </c>
      <c r="CM303" s="100">
        <f t="shared" si="11"/>
        <v>12.172794117647056</v>
      </c>
      <c r="CN303" s="100">
        <f t="shared" si="11"/>
        <v>32.52612407152089</v>
      </c>
      <c r="CO303" s="100">
        <f t="shared" si="11"/>
        <v>6.9214079074252641</v>
      </c>
      <c r="CP303" s="100">
        <f t="shared" si="11"/>
        <v>154.92396360121242</v>
      </c>
      <c r="CQ303" s="100">
        <f t="shared" si="11"/>
        <v>159.16200780847768</v>
      </c>
      <c r="CR303" s="100">
        <f t="shared" si="11"/>
        <v>0</v>
      </c>
      <c r="CS303" s="100">
        <f t="shared" si="11"/>
        <v>155.8937295499675</v>
      </c>
      <c r="CT303" s="100">
        <f t="shared" si="11"/>
        <v>15.351435190631516</v>
      </c>
      <c r="CU303" s="100">
        <f t="shared" si="11"/>
        <v>97.171427836078394</v>
      </c>
      <c r="CV303" s="100">
        <f t="shared" si="11"/>
        <v>391.69118389308085</v>
      </c>
      <c r="CW303" s="100">
        <f t="shared" si="11"/>
        <v>37.249451748447548</v>
      </c>
      <c r="CX303" s="100">
        <f t="shared" si="11"/>
        <v>125.53717105263154</v>
      </c>
      <c r="CY303" s="100">
        <f t="shared" si="11"/>
        <v>238.96581242379381</v>
      </c>
      <c r="CZ303" s="100">
        <f t="shared" si="11"/>
        <v>24.500000000000004</v>
      </c>
      <c r="DA303" s="100">
        <f t="shared" si="11"/>
        <v>114.83505826483722</v>
      </c>
      <c r="DB303" s="100">
        <f t="shared" si="11"/>
        <v>125.19868421052627</v>
      </c>
      <c r="DC303" s="100">
        <f t="shared" si="11"/>
        <v>24.500000000000004</v>
      </c>
      <c r="DD303" s="100">
        <f t="shared" si="11"/>
        <v>35.12106387376835</v>
      </c>
      <c r="DE303" s="100">
        <f t="shared" si="11"/>
        <v>436.36328654058389</v>
      </c>
      <c r="DF303" s="100">
        <f t="shared" si="11"/>
        <v>50.95641447368422</v>
      </c>
      <c r="DG303" s="100">
        <f t="shared" si="11"/>
        <v>8.6266447368421062</v>
      </c>
      <c r="DH303" s="100">
        <f t="shared" si="11"/>
        <v>39.353681923958838</v>
      </c>
      <c r="DI303" s="100">
        <f t="shared" si="11"/>
        <v>0</v>
      </c>
      <c r="DJ303" s="100">
        <f t="shared" si="11"/>
        <v>40.091536490697941</v>
      </c>
      <c r="DK303" s="100">
        <f t="shared" si="11"/>
        <v>0</v>
      </c>
      <c r="DL303" s="100">
        <f t="shared" si="11"/>
        <v>556.71995460597111</v>
      </c>
      <c r="DM303" s="100">
        <f t="shared" si="11"/>
        <v>0</v>
      </c>
      <c r="DN303" s="100">
        <f t="shared" si="11"/>
        <v>10.85559365284201</v>
      </c>
      <c r="DO303" s="100">
        <f t="shared" si="11"/>
        <v>0</v>
      </c>
      <c r="DP303" s="100">
        <f t="shared" si="11"/>
        <v>40.388293325072063</v>
      </c>
      <c r="DQ303" s="100">
        <f t="shared" si="11"/>
        <v>90</v>
      </c>
      <c r="DR303" s="100">
        <f t="shared" ref="DR303:EW303" si="12">SUMIFS(DR3:DR301,$D3:$D301,"női")</f>
        <v>23.06897264521464</v>
      </c>
      <c r="DS303" s="100">
        <f t="shared" si="12"/>
        <v>97.618929602509411</v>
      </c>
      <c r="DT303" s="100">
        <f t="shared" si="12"/>
        <v>35.164292358575075</v>
      </c>
      <c r="DU303" s="100">
        <f t="shared" si="12"/>
        <v>33.365131578947356</v>
      </c>
      <c r="DV303" s="100">
        <f t="shared" si="12"/>
        <v>35.967753048990566</v>
      </c>
      <c r="DW303" s="100">
        <f t="shared" si="12"/>
        <v>35.914434804628215</v>
      </c>
      <c r="DX303" s="100">
        <f t="shared" si="12"/>
        <v>48.918469647901894</v>
      </c>
      <c r="DY303" s="100">
        <f t="shared" si="12"/>
        <v>0</v>
      </c>
      <c r="DZ303" s="100">
        <f t="shared" si="12"/>
        <v>13.766858552631581</v>
      </c>
      <c r="EA303" s="100">
        <f t="shared" si="12"/>
        <v>37.495065789473678</v>
      </c>
      <c r="EB303" s="100">
        <f t="shared" si="12"/>
        <v>23.879487356163441</v>
      </c>
      <c r="EC303" s="100">
        <f t="shared" si="12"/>
        <v>0</v>
      </c>
      <c r="ED303" s="100">
        <f t="shared" si="12"/>
        <v>72.861815509240515</v>
      </c>
      <c r="EE303" s="100">
        <f t="shared" si="12"/>
        <v>0</v>
      </c>
      <c r="EF303" s="100">
        <f t="shared" si="12"/>
        <v>213.21384978878413</v>
      </c>
      <c r="EG303" s="100">
        <f t="shared" si="12"/>
        <v>17.5</v>
      </c>
      <c r="EH303" s="100">
        <f t="shared" si="12"/>
        <v>0</v>
      </c>
      <c r="EI303" s="100">
        <f t="shared" si="12"/>
        <v>409.4940241289878</v>
      </c>
      <c r="EJ303" s="100">
        <f t="shared" si="12"/>
        <v>29.154648324828042</v>
      </c>
      <c r="EK303" s="100">
        <f t="shared" si="12"/>
        <v>6.3057466163745293</v>
      </c>
      <c r="EL303" s="100">
        <f t="shared" si="12"/>
        <v>32.860291822165593</v>
      </c>
      <c r="EM303" s="100">
        <f t="shared" si="12"/>
        <v>24.500000000000004</v>
      </c>
      <c r="EN303" s="100">
        <f t="shared" si="12"/>
        <v>19.668154331838689</v>
      </c>
      <c r="EO303" s="100">
        <f t="shared" si="12"/>
        <v>49.000000000000007</v>
      </c>
      <c r="EP303" s="100">
        <f t="shared" si="12"/>
        <v>58.314841921729283</v>
      </c>
      <c r="EQ303" s="100">
        <f t="shared" si="12"/>
        <v>49.000000000000007</v>
      </c>
      <c r="ER303" s="100">
        <f t="shared" si="12"/>
        <v>48.415707236842103</v>
      </c>
      <c r="ES303" s="100">
        <f t="shared" si="12"/>
        <v>7.8011981362325278</v>
      </c>
      <c r="ET303" s="100">
        <f t="shared" si="12"/>
        <v>32.283115154204566</v>
      </c>
      <c r="EU303" s="100">
        <f t="shared" si="12"/>
        <v>0</v>
      </c>
      <c r="EV303" s="100">
        <f t="shared" si="12"/>
        <v>112</v>
      </c>
      <c r="EW303" s="100">
        <f t="shared" si="12"/>
        <v>24.500000000000004</v>
      </c>
      <c r="EX303" s="100">
        <f t="shared" ref="EX303:GD303" si="13">SUMIFS(EX3:EX301,$D3:$D301,"női")</f>
        <v>51.168621425642513</v>
      </c>
      <c r="EY303" s="100">
        <f t="shared" si="13"/>
        <v>13.603947368421052</v>
      </c>
      <c r="EZ303" s="100">
        <f t="shared" si="13"/>
        <v>707.2103738947244</v>
      </c>
      <c r="FA303" s="100">
        <f t="shared" si="13"/>
        <v>0</v>
      </c>
      <c r="FB303" s="100">
        <f t="shared" si="13"/>
        <v>12.042475328947368</v>
      </c>
      <c r="FC303" s="100">
        <f t="shared" si="13"/>
        <v>38.628947368421052</v>
      </c>
      <c r="FD303" s="100">
        <f t="shared" si="13"/>
        <v>0</v>
      </c>
      <c r="FE303" s="100">
        <f t="shared" si="13"/>
        <v>26.882329482019351</v>
      </c>
      <c r="FF303" s="100">
        <f t="shared" si="13"/>
        <v>55.417499693094769</v>
      </c>
      <c r="FG303" s="100">
        <f t="shared" si="13"/>
        <v>0</v>
      </c>
      <c r="FH303" s="100">
        <f t="shared" si="13"/>
        <v>7.5893831716739903</v>
      </c>
      <c r="FI303" s="100">
        <f t="shared" si="13"/>
        <v>22.007401315789476</v>
      </c>
      <c r="FJ303" s="100">
        <f t="shared" si="13"/>
        <v>3.8038606611937005</v>
      </c>
      <c r="FK303" s="100">
        <f t="shared" si="13"/>
        <v>110.90675938253288</v>
      </c>
      <c r="FL303" s="100">
        <f t="shared" si="13"/>
        <v>27.464360994009322</v>
      </c>
      <c r="FM303" s="100">
        <f t="shared" si="13"/>
        <v>18.925227424007097</v>
      </c>
      <c r="FN303" s="100">
        <f t="shared" si="13"/>
        <v>51.304942454294142</v>
      </c>
      <c r="FO303" s="100">
        <f t="shared" si="13"/>
        <v>19.984775641025642</v>
      </c>
      <c r="FP303" s="100">
        <f t="shared" si="13"/>
        <v>10.538770983656656</v>
      </c>
      <c r="FQ303" s="100">
        <f t="shared" si="13"/>
        <v>0</v>
      </c>
      <c r="FR303" s="100">
        <f t="shared" si="13"/>
        <v>35</v>
      </c>
      <c r="FS303" s="100">
        <f t="shared" si="13"/>
        <v>166.24052664815554</v>
      </c>
      <c r="FT303" s="100">
        <f t="shared" si="13"/>
        <v>80.358611299105632</v>
      </c>
      <c r="FU303" s="100">
        <f t="shared" si="13"/>
        <v>26.631674945131586</v>
      </c>
      <c r="FV303" s="100">
        <f t="shared" si="13"/>
        <v>49.186135569543055</v>
      </c>
      <c r="FW303" s="100">
        <f t="shared" si="13"/>
        <v>192.77065979276716</v>
      </c>
      <c r="FX303" s="100">
        <f t="shared" si="13"/>
        <v>0</v>
      </c>
      <c r="FY303" s="100">
        <f t="shared" si="13"/>
        <v>18.461378205128206</v>
      </c>
      <c r="FZ303" s="100">
        <f t="shared" ref="FZ303:GB303" si="14">SUMIFS(FZ3:FZ301,$D3:$D301,"női")</f>
        <v>144.01215380434343</v>
      </c>
      <c r="GA303" s="100">
        <f t="shared" ref="GA303" si="15">SUMIFS(GA3:GA301,$D3:$D301,"női")</f>
        <v>19.278846153846153</v>
      </c>
      <c r="GB303" s="100">
        <f t="shared" si="14"/>
        <v>18.293075684380032</v>
      </c>
      <c r="GC303" s="100">
        <f t="shared" si="13"/>
        <v>0</v>
      </c>
      <c r="GD303" s="100">
        <f t="shared" si="13"/>
        <v>2201.7127592191327</v>
      </c>
    </row>
    <row r="304" spans="1:186" s="100" customFormat="1">
      <c r="A304" s="101" t="s">
        <v>251</v>
      </c>
      <c r="B304" s="129"/>
      <c r="C304" s="133"/>
      <c r="E304" s="100">
        <f t="shared" ref="E304:AJ304" si="16">SUMIFS(E3:E302,$D3:$D302,"férfi")</f>
        <v>1345.1999999999996</v>
      </c>
      <c r="F304" s="100">
        <f t="shared" si="16"/>
        <v>96.854558995637831</v>
      </c>
      <c r="G304" s="100">
        <f t="shared" si="16"/>
        <v>77.444116816546469</v>
      </c>
      <c r="H304" s="100">
        <f t="shared" si="16"/>
        <v>264.34792287645189</v>
      </c>
      <c r="I304" s="100">
        <f t="shared" si="16"/>
        <v>67.967879590541912</v>
      </c>
      <c r="J304" s="100">
        <f t="shared" si="16"/>
        <v>189.13910599064661</v>
      </c>
      <c r="K304" s="100">
        <f t="shared" si="16"/>
        <v>32.480342430547587</v>
      </c>
      <c r="L304" s="100">
        <f t="shared" si="16"/>
        <v>73.426194973193944</v>
      </c>
      <c r="M304" s="100">
        <f t="shared" si="16"/>
        <v>168.16860968939875</v>
      </c>
      <c r="N304" s="100">
        <f t="shared" si="16"/>
        <v>12.921405944766192</v>
      </c>
      <c r="O304" s="100">
        <f t="shared" si="16"/>
        <v>875.54083840623082</v>
      </c>
      <c r="P304" s="100">
        <f t="shared" si="16"/>
        <v>25.045094314913992</v>
      </c>
      <c r="Q304" s="100">
        <f t="shared" si="16"/>
        <v>1.4439569751222083</v>
      </c>
      <c r="R304" s="100">
        <f t="shared" si="16"/>
        <v>45.558896193658356</v>
      </c>
      <c r="S304" s="100">
        <f t="shared" si="16"/>
        <v>103.76674845877251</v>
      </c>
      <c r="T304" s="100">
        <f t="shared" si="16"/>
        <v>330.31024313715932</v>
      </c>
      <c r="U304" s="100">
        <f t="shared" si="16"/>
        <v>7.3945916231651942</v>
      </c>
      <c r="V304" s="100">
        <f t="shared" si="16"/>
        <v>0</v>
      </c>
      <c r="W304" s="100">
        <f t="shared" si="16"/>
        <v>97.288464063379593</v>
      </c>
      <c r="X304" s="100">
        <f t="shared" si="16"/>
        <v>20</v>
      </c>
      <c r="Y304" s="100">
        <f t="shared" si="16"/>
        <v>7.5</v>
      </c>
      <c r="Z304" s="100">
        <f t="shared" si="16"/>
        <v>112.5032610124977</v>
      </c>
      <c r="AA304" s="100">
        <f t="shared" si="16"/>
        <v>4.1919957452466443</v>
      </c>
      <c r="AB304" s="100">
        <f t="shared" si="16"/>
        <v>127.48537265310958</v>
      </c>
      <c r="AC304" s="100">
        <f t="shared" si="16"/>
        <v>8.1995412844036686</v>
      </c>
      <c r="AD304" s="100">
        <f t="shared" si="16"/>
        <v>16.169800831963897</v>
      </c>
      <c r="AE304" s="100">
        <f t="shared" si="16"/>
        <v>16.015955325089752</v>
      </c>
      <c r="AF304" s="100">
        <f t="shared" si="16"/>
        <v>96.841344236138809</v>
      </c>
      <c r="AG304" s="100">
        <f t="shared" si="16"/>
        <v>232.99158572330182</v>
      </c>
      <c r="AH304" s="100">
        <f t="shared" si="16"/>
        <v>40.931525063156499</v>
      </c>
      <c r="AI304" s="100">
        <f t="shared" si="16"/>
        <v>327.48329604378841</v>
      </c>
      <c r="AJ304" s="100">
        <f t="shared" si="16"/>
        <v>97.028675935171066</v>
      </c>
      <c r="AK304" s="100">
        <f t="shared" ref="AK304:BP304" si="17">SUMIFS(AK3:AK302,$D3:$D302,"férfi")</f>
        <v>55.32907857997607</v>
      </c>
      <c r="AL304" s="100">
        <f t="shared" si="17"/>
        <v>127.38193747739015</v>
      </c>
      <c r="AM304" s="100">
        <f t="shared" si="17"/>
        <v>8.7368700970615603</v>
      </c>
      <c r="AN304" s="100">
        <f t="shared" si="17"/>
        <v>281.91646919431281</v>
      </c>
      <c r="AO304" s="100">
        <f t="shared" si="17"/>
        <v>0</v>
      </c>
      <c r="AP304" s="100">
        <f t="shared" si="17"/>
        <v>75.557019864364165</v>
      </c>
      <c r="AQ304" s="100">
        <f t="shared" si="17"/>
        <v>195.0927007896282</v>
      </c>
      <c r="AR304" s="100">
        <f t="shared" si="17"/>
        <v>0</v>
      </c>
      <c r="AS304" s="100">
        <f t="shared" si="17"/>
        <v>0</v>
      </c>
      <c r="AT304" s="100">
        <f t="shared" si="17"/>
        <v>722.26489259066784</v>
      </c>
      <c r="AU304" s="100">
        <f t="shared" si="17"/>
        <v>18.085201014971894</v>
      </c>
      <c r="AV304" s="100">
        <f t="shared" si="17"/>
        <v>42.030313795053452</v>
      </c>
      <c r="AW304" s="100">
        <f t="shared" si="17"/>
        <v>0</v>
      </c>
      <c r="AX304" s="100">
        <f t="shared" si="17"/>
        <v>0</v>
      </c>
      <c r="AY304" s="100">
        <f t="shared" si="17"/>
        <v>0</v>
      </c>
      <c r="AZ304" s="100">
        <f t="shared" si="17"/>
        <v>121.67597393963572</v>
      </c>
      <c r="BA304" s="100">
        <f t="shared" si="17"/>
        <v>162.52180826725032</v>
      </c>
      <c r="BB304" s="100">
        <f t="shared" si="17"/>
        <v>0</v>
      </c>
      <c r="BC304" s="100">
        <f t="shared" si="17"/>
        <v>15.04417634576178</v>
      </c>
      <c r="BD304" s="100">
        <f t="shared" si="17"/>
        <v>0</v>
      </c>
      <c r="BE304" s="100">
        <f t="shared" si="17"/>
        <v>133.53161189669115</v>
      </c>
      <c r="BF304" s="100">
        <f t="shared" si="17"/>
        <v>4.2413740996322966</v>
      </c>
      <c r="BG304" s="100">
        <f t="shared" si="17"/>
        <v>6.9888681811313154</v>
      </c>
      <c r="BH304" s="100">
        <f t="shared" si="17"/>
        <v>95.175919203026581</v>
      </c>
      <c r="BI304" s="100">
        <f t="shared" si="17"/>
        <v>17.169949126076666</v>
      </c>
      <c r="BJ304" s="100">
        <f t="shared" si="17"/>
        <v>68.242331133833687</v>
      </c>
      <c r="BK304" s="100">
        <f t="shared" si="17"/>
        <v>36.031153981765982</v>
      </c>
      <c r="BL304" s="100">
        <f t="shared" si="17"/>
        <v>181.82736330069147</v>
      </c>
      <c r="BM304" s="100">
        <f t="shared" si="17"/>
        <v>133.16219076046454</v>
      </c>
      <c r="BN304" s="100">
        <f t="shared" si="17"/>
        <v>9</v>
      </c>
      <c r="BO304" s="100">
        <f t="shared" si="17"/>
        <v>215.65206973641943</v>
      </c>
      <c r="BP304" s="100">
        <f t="shared" si="17"/>
        <v>0</v>
      </c>
      <c r="BQ304" s="100">
        <f t="shared" ref="BQ304:CV304" si="18">SUMIFS(BQ3:BQ302,$D3:$D302,"férfi")</f>
        <v>133.19262663602757</v>
      </c>
      <c r="BR304" s="100">
        <f t="shared" si="18"/>
        <v>0</v>
      </c>
      <c r="BS304" s="100">
        <f t="shared" si="18"/>
        <v>40.484392258482785</v>
      </c>
      <c r="BT304" s="100">
        <f t="shared" si="18"/>
        <v>0</v>
      </c>
      <c r="BU304" s="100">
        <f t="shared" si="18"/>
        <v>110.75656559726822</v>
      </c>
      <c r="BV304" s="100">
        <f t="shared" si="18"/>
        <v>84.866441658630663</v>
      </c>
      <c r="BW304" s="100">
        <f t="shared" si="18"/>
        <v>28.267915260366436</v>
      </c>
      <c r="BX304" s="100">
        <f t="shared" si="18"/>
        <v>0</v>
      </c>
      <c r="BY304" s="100">
        <f t="shared" si="18"/>
        <v>1141.0068079378686</v>
      </c>
      <c r="BZ304" s="100">
        <f t="shared" si="18"/>
        <v>34.274801108968177</v>
      </c>
      <c r="CA304" s="100">
        <f t="shared" si="18"/>
        <v>84.880634899965941</v>
      </c>
      <c r="CB304" s="100">
        <f t="shared" si="18"/>
        <v>0</v>
      </c>
      <c r="CC304" s="100">
        <f t="shared" si="18"/>
        <v>0</v>
      </c>
      <c r="CD304" s="100">
        <f t="shared" si="18"/>
        <v>0</v>
      </c>
      <c r="CE304" s="100">
        <f t="shared" si="18"/>
        <v>55.152127537450738</v>
      </c>
      <c r="CF304" s="100">
        <f t="shared" si="18"/>
        <v>24.907636210221799</v>
      </c>
      <c r="CG304" s="100">
        <f t="shared" si="18"/>
        <v>414.06400675024099</v>
      </c>
      <c r="CH304" s="100">
        <f t="shared" si="18"/>
        <v>243.77637010501309</v>
      </c>
      <c r="CI304" s="100">
        <f t="shared" si="18"/>
        <v>1.875</v>
      </c>
      <c r="CJ304" s="100">
        <f t="shared" si="18"/>
        <v>25.736517313544091</v>
      </c>
      <c r="CK304" s="100">
        <f t="shared" si="18"/>
        <v>0</v>
      </c>
      <c r="CL304" s="100">
        <f t="shared" si="18"/>
        <v>13.039296046287371</v>
      </c>
      <c r="CM304" s="100">
        <f t="shared" si="18"/>
        <v>12.172794117647056</v>
      </c>
      <c r="CN304" s="100">
        <f t="shared" si="18"/>
        <v>88.210848481964661</v>
      </c>
      <c r="CO304" s="100">
        <f t="shared" si="18"/>
        <v>6.9214079074252641</v>
      </c>
      <c r="CP304" s="100">
        <f t="shared" si="18"/>
        <v>130.02546945101759</v>
      </c>
      <c r="CQ304" s="100">
        <f t="shared" si="18"/>
        <v>159.16200780847771</v>
      </c>
      <c r="CR304" s="100">
        <f t="shared" si="18"/>
        <v>16</v>
      </c>
      <c r="CS304" s="100">
        <f t="shared" si="18"/>
        <v>174.41921759065875</v>
      </c>
      <c r="CT304" s="100">
        <f t="shared" si="18"/>
        <v>0</v>
      </c>
      <c r="CU304" s="100">
        <f t="shared" si="18"/>
        <v>104.86125306051623</v>
      </c>
      <c r="CV304" s="100">
        <f t="shared" si="18"/>
        <v>0</v>
      </c>
      <c r="CW304" s="100">
        <f t="shared" ref="CW304:EB304" si="19">SUMIFS(CW3:CW302,$D3:$D302,"férfi")</f>
        <v>55.370806653097723</v>
      </c>
      <c r="CX304" s="100">
        <f t="shared" si="19"/>
        <v>125.53717105263154</v>
      </c>
      <c r="CY304" s="100">
        <f t="shared" si="19"/>
        <v>238.96581242379381</v>
      </c>
      <c r="CZ304" s="100">
        <f t="shared" si="19"/>
        <v>24.500000000000004</v>
      </c>
      <c r="DA304" s="100">
        <f t="shared" si="19"/>
        <v>0</v>
      </c>
      <c r="DB304" s="100">
        <f t="shared" si="19"/>
        <v>125.19868421052627</v>
      </c>
      <c r="DC304" s="100">
        <f t="shared" si="19"/>
        <v>24.500000000000004</v>
      </c>
      <c r="DD304" s="100">
        <f t="shared" si="19"/>
        <v>29.767243161303657</v>
      </c>
      <c r="DE304" s="100">
        <f t="shared" si="19"/>
        <v>0</v>
      </c>
      <c r="DF304" s="100">
        <f t="shared" si="19"/>
        <v>50.95641447368422</v>
      </c>
      <c r="DG304" s="100">
        <f t="shared" si="19"/>
        <v>8.6266447368421062</v>
      </c>
      <c r="DH304" s="100">
        <f t="shared" si="19"/>
        <v>293.36381070587498</v>
      </c>
      <c r="DI304" s="100">
        <f t="shared" si="19"/>
        <v>49.303107558740429</v>
      </c>
      <c r="DJ304" s="100">
        <f t="shared" si="19"/>
        <v>0</v>
      </c>
      <c r="DK304" s="100">
        <f t="shared" si="19"/>
        <v>10.280507109354275</v>
      </c>
      <c r="DL304" s="100">
        <f t="shared" si="19"/>
        <v>0</v>
      </c>
      <c r="DM304" s="100">
        <f t="shared" si="19"/>
        <v>609.47989082544632</v>
      </c>
      <c r="DN304" s="100">
        <f t="shared" si="19"/>
        <v>10.855593652842009</v>
      </c>
      <c r="DO304" s="100">
        <f t="shared" si="19"/>
        <v>22.997888480259714</v>
      </c>
      <c r="DP304" s="100">
        <f t="shared" si="19"/>
        <v>0</v>
      </c>
      <c r="DQ304" s="100">
        <f t="shared" si="19"/>
        <v>90</v>
      </c>
      <c r="DR304" s="100">
        <f t="shared" si="19"/>
        <v>23.06897264521464</v>
      </c>
      <c r="DS304" s="100">
        <f t="shared" si="19"/>
        <v>166.9341458883149</v>
      </c>
      <c r="DT304" s="100">
        <f t="shared" si="19"/>
        <v>0</v>
      </c>
      <c r="DU304" s="100">
        <f t="shared" si="19"/>
        <v>33.365131578947356</v>
      </c>
      <c r="DV304" s="100">
        <f t="shared" si="19"/>
        <v>35.967753048990566</v>
      </c>
      <c r="DW304" s="100">
        <f t="shared" si="19"/>
        <v>155.98980418154784</v>
      </c>
      <c r="DX304" s="100">
        <f t="shared" si="19"/>
        <v>0</v>
      </c>
      <c r="DY304" s="100">
        <f t="shared" si="19"/>
        <v>20.04685454420175</v>
      </c>
      <c r="DZ304" s="100">
        <f t="shared" si="19"/>
        <v>13.766858552631581</v>
      </c>
      <c r="EA304" s="100">
        <f t="shared" si="19"/>
        <v>37.495065789473678</v>
      </c>
      <c r="EB304" s="100">
        <f t="shared" si="19"/>
        <v>0</v>
      </c>
      <c r="EC304" s="100">
        <f t="shared" ref="EC304:FH304" si="20">SUMIFS(EC3:EC302,$D3:$D302,"férfi")</f>
        <v>13.110783435540549</v>
      </c>
      <c r="ED304" s="100">
        <f t="shared" si="20"/>
        <v>72.861815509240515</v>
      </c>
      <c r="EE304" s="100">
        <f t="shared" si="20"/>
        <v>45</v>
      </c>
      <c r="EF304" s="100">
        <f t="shared" si="20"/>
        <v>159.80607528200451</v>
      </c>
      <c r="EG304" s="100">
        <f t="shared" si="20"/>
        <v>17.5</v>
      </c>
      <c r="EH304" s="100">
        <f t="shared" si="20"/>
        <v>35.130572590091631</v>
      </c>
      <c r="EI304" s="100">
        <f t="shared" si="20"/>
        <v>0</v>
      </c>
      <c r="EJ304" s="100">
        <f t="shared" si="20"/>
        <v>29.154648324828042</v>
      </c>
      <c r="EK304" s="100">
        <f t="shared" si="20"/>
        <v>109.71999112491682</v>
      </c>
      <c r="EL304" s="100">
        <f t="shared" si="20"/>
        <v>62.746801578976843</v>
      </c>
      <c r="EM304" s="100">
        <f t="shared" si="20"/>
        <v>24.500000000000004</v>
      </c>
      <c r="EN304" s="100">
        <f t="shared" si="20"/>
        <v>57.555230571064804</v>
      </c>
      <c r="EO304" s="100">
        <f t="shared" si="20"/>
        <v>49.000000000000007</v>
      </c>
      <c r="EP304" s="100">
        <f t="shared" si="20"/>
        <v>58.314841921729283</v>
      </c>
      <c r="EQ304" s="100">
        <f t="shared" si="20"/>
        <v>49.000000000000007</v>
      </c>
      <c r="ER304" s="100">
        <f t="shared" si="20"/>
        <v>48.415707236842103</v>
      </c>
      <c r="ES304" s="100">
        <f t="shared" si="20"/>
        <v>7.8011981362325278</v>
      </c>
      <c r="ET304" s="100">
        <f t="shared" si="20"/>
        <v>0</v>
      </c>
      <c r="EU304" s="100">
        <f t="shared" si="20"/>
        <v>35.312569336587529</v>
      </c>
      <c r="EV304" s="100">
        <f t="shared" si="20"/>
        <v>112</v>
      </c>
      <c r="EW304" s="100">
        <f t="shared" si="20"/>
        <v>24.500000000000004</v>
      </c>
      <c r="EX304" s="100">
        <f t="shared" si="20"/>
        <v>222.25388938254542</v>
      </c>
      <c r="EY304" s="100">
        <f t="shared" si="20"/>
        <v>13.603947368421052</v>
      </c>
      <c r="EZ304" s="100">
        <f t="shared" si="20"/>
        <v>0</v>
      </c>
      <c r="FA304" s="100">
        <f t="shared" si="20"/>
        <v>815.31878922950591</v>
      </c>
      <c r="FB304" s="100">
        <f t="shared" si="20"/>
        <v>12.042475328947368</v>
      </c>
      <c r="FC304" s="100">
        <f t="shared" si="20"/>
        <v>38.628947368421052</v>
      </c>
      <c r="FD304" s="100">
        <f t="shared" si="20"/>
        <v>22.858824803228224</v>
      </c>
      <c r="FE304" s="100">
        <f t="shared" si="20"/>
        <v>0</v>
      </c>
      <c r="FF304" s="100">
        <f t="shared" si="20"/>
        <v>0</v>
      </c>
      <c r="FG304" s="100">
        <f t="shared" si="20"/>
        <v>66.376422376427882</v>
      </c>
      <c r="FH304" s="100">
        <f t="shared" si="20"/>
        <v>7.5893831716739895</v>
      </c>
      <c r="FI304" s="100">
        <f t="shared" ref="FI304:GC304" si="21">SUMIFS(FI3:FI302,$D3:$D302,"férfi")</f>
        <v>22.007401315789476</v>
      </c>
      <c r="FJ304" s="100">
        <f t="shared" si="21"/>
        <v>17.751349752237267</v>
      </c>
      <c r="FK304" s="100">
        <f t="shared" si="21"/>
        <v>129.87765243480823</v>
      </c>
      <c r="FL304" s="100">
        <f t="shared" si="21"/>
        <v>0</v>
      </c>
      <c r="FM304" s="100">
        <f t="shared" si="21"/>
        <v>18.925227424007097</v>
      </c>
      <c r="FN304" s="100">
        <f t="shared" si="21"/>
        <v>135.65766315617415</v>
      </c>
      <c r="FO304" s="100">
        <f t="shared" si="21"/>
        <v>19.984775641025642</v>
      </c>
      <c r="FP304" s="100">
        <f t="shared" si="21"/>
        <v>10.538770983656658</v>
      </c>
      <c r="FQ304" s="100">
        <f t="shared" si="21"/>
        <v>25.399008949042237</v>
      </c>
      <c r="FR304" s="100">
        <f t="shared" si="21"/>
        <v>35</v>
      </c>
      <c r="FS304" s="100">
        <f t="shared" si="21"/>
        <v>239.98311923823474</v>
      </c>
      <c r="FT304" s="100">
        <f t="shared" si="21"/>
        <v>80.358611299105632</v>
      </c>
      <c r="FU304" s="100">
        <f t="shared" si="21"/>
        <v>43.90627490954126</v>
      </c>
      <c r="FV304" s="100">
        <f t="shared" si="21"/>
        <v>60.356613244677355</v>
      </c>
      <c r="FW304" s="100">
        <f t="shared" si="21"/>
        <v>0</v>
      </c>
      <c r="FX304" s="100">
        <f t="shared" si="21"/>
        <v>289.08212560386482</v>
      </c>
      <c r="FY304" s="100">
        <f t="shared" si="21"/>
        <v>18.461378205128206</v>
      </c>
      <c r="FZ304" s="100">
        <f t="shared" ref="FZ304:GB304" si="22">SUMIFS(FZ3:FZ302,$D3:$D302,"férfi")</f>
        <v>144.0121538043434</v>
      </c>
      <c r="GA304" s="100">
        <f t="shared" ref="GA304" si="23">SUMIFS(GA3:GA302,$D3:$D302,"férfi")</f>
        <v>19.278846153846153</v>
      </c>
      <c r="GB304" s="100">
        <f t="shared" si="22"/>
        <v>0</v>
      </c>
      <c r="GC304" s="100">
        <f t="shared" si="21"/>
        <v>0</v>
      </c>
      <c r="GD304" s="100">
        <f>SUMIFS(GD3:GD301,$D3:$D301,"férfi")</f>
        <v>2786.2831258543165</v>
      </c>
    </row>
    <row r="305" spans="1:186" s="100" customFormat="1">
      <c r="A305" s="100" t="s">
        <v>249</v>
      </c>
      <c r="B305" s="128"/>
      <c r="C305" s="132"/>
      <c r="E305" s="100">
        <f>E302</f>
        <v>2473.1999999999998</v>
      </c>
      <c r="F305" s="100">
        <f t="shared" ref="F305:V305" si="24">E305+F302</f>
        <v>2589.0795616554951</v>
      </c>
      <c r="G305" s="100">
        <f t="shared" si="24"/>
        <v>2726.9569488202137</v>
      </c>
      <c r="H305" s="100">
        <f t="shared" si="24"/>
        <v>3039.4833900146759</v>
      </c>
      <c r="I305" s="100">
        <f t="shared" si="24"/>
        <v>3175.4191491957599</v>
      </c>
      <c r="J305" s="100">
        <f t="shared" si="24"/>
        <v>3536.5028969960849</v>
      </c>
      <c r="K305" s="100">
        <f t="shared" si="24"/>
        <v>3575.1789116821706</v>
      </c>
      <c r="L305" s="100">
        <f t="shared" si="24"/>
        <v>3670.4410012388962</v>
      </c>
      <c r="M305" s="100">
        <f t="shared" si="24"/>
        <v>3838.6096109282948</v>
      </c>
      <c r="N305" s="100">
        <f t="shared" si="24"/>
        <v>4291.7202460580957</v>
      </c>
      <c r="O305" s="100">
        <f t="shared" si="24"/>
        <v>5175.7285974082934</v>
      </c>
      <c r="P305" s="100">
        <f t="shared" si="24"/>
        <v>5225.8187860381213</v>
      </c>
      <c r="Q305" s="100">
        <f t="shared" si="24"/>
        <v>5254.794189338907</v>
      </c>
      <c r="R305" s="100">
        <f t="shared" si="24"/>
        <v>5300.3530855325653</v>
      </c>
      <c r="S305" s="100">
        <f t="shared" si="24"/>
        <v>5464.5058347666773</v>
      </c>
      <c r="T305" s="100">
        <f t="shared" si="24"/>
        <v>6125.1263210409961</v>
      </c>
      <c r="U305" s="100">
        <f t="shared" si="24"/>
        <v>6132.5209126641612</v>
      </c>
      <c r="V305" s="100">
        <f t="shared" si="24"/>
        <v>6137.3963932971583</v>
      </c>
      <c r="W305" s="100">
        <f>SUM(F302:W302)</f>
        <v>3838.6446736866665</v>
      </c>
      <c r="X305" s="100">
        <f t="shared" ref="X305:AC307" si="25">W305+X302</f>
        <v>3858.6446736866665</v>
      </c>
      <c r="Y305" s="100">
        <f t="shared" si="25"/>
        <v>3873.6446736866665</v>
      </c>
      <c r="Z305" s="100">
        <f t="shared" si="25"/>
        <v>4050.9291019098523</v>
      </c>
      <c r="AA305" s="100">
        <f t="shared" si="25"/>
        <v>4059.3130934003457</v>
      </c>
      <c r="AB305" s="100">
        <f t="shared" si="25"/>
        <v>4204.3999967945156</v>
      </c>
      <c r="AC305" s="100">
        <f t="shared" si="25"/>
        <v>4220.7990793633226</v>
      </c>
      <c r="AD305" s="100">
        <f>SUM(G302:AD302)</f>
        <v>4134.0251592053619</v>
      </c>
      <c r="AE305" s="100">
        <f>SUM(G302:AE302)</f>
        <v>4166.0570698555412</v>
      </c>
      <c r="AF305" s="100">
        <f>SUM(G302:AF302)</f>
        <v>4359.7397583278189</v>
      </c>
      <c r="AG305" s="100">
        <f>SUM(G302:AG302)</f>
        <v>4627.0218271010681</v>
      </c>
      <c r="AH305" s="100">
        <f t="shared" ref="AH305:AJ307" si="26">SUM(G302:AH302)</f>
        <v>4667.9533521642243</v>
      </c>
      <c r="AI305" s="100">
        <f t="shared" si="26"/>
        <v>4960.8752647155752</v>
      </c>
      <c r="AJ305" s="100">
        <f t="shared" si="26"/>
        <v>4842.4061753914557</v>
      </c>
      <c r="AK305" s="100">
        <f>SUM(I302:AK302)</f>
        <v>4897.735253971432</v>
      </c>
      <c r="AL305" s="100">
        <f t="shared" ref="AL305:AN307" si="27">SUM(I302:AL302)</f>
        <v>5116.3758929251617</v>
      </c>
      <c r="AM305" s="100">
        <f t="shared" si="27"/>
        <v>5008.8349615595289</v>
      </c>
      <c r="AN305" s="100">
        <f t="shared" si="27"/>
        <v>4929.6676829535163</v>
      </c>
      <c r="AO305" s="100">
        <f>SUM(K302:AO302)</f>
        <v>4979.2990678929582</v>
      </c>
      <c r="AP305" s="100">
        <f t="shared" ref="AP305:AR307" si="28">SUM(K302:AP302)</f>
        <v>5140.0393625563293</v>
      </c>
      <c r="AQ305" s="100">
        <f t="shared" si="28"/>
        <v>5303.6094476888256</v>
      </c>
      <c r="AR305" s="100">
        <f t="shared" si="28"/>
        <v>5489.3426187956065</v>
      </c>
      <c r="AS305" s="100">
        <f>SUM(Q302:AS302)</f>
        <v>4237.1869753794053</v>
      </c>
      <c r="AT305" s="100">
        <f>SUM(Q302:AT302)</f>
        <v>4959.4518679700732</v>
      </c>
      <c r="AU305" s="100">
        <f>SUM(Q302:AU302)</f>
        <v>4977.5370689850452</v>
      </c>
      <c r="AV305" s="100">
        <f>SUM(Q302:AV302)</f>
        <v>5061.5976965751524</v>
      </c>
      <c r="AW305" s="100">
        <f>SUM(Q302:AW302)</f>
        <v>5061.5976965751524</v>
      </c>
      <c r="AX305" s="100">
        <f>SUM(Q302:AX302)</f>
        <v>5061.5976965751524</v>
      </c>
      <c r="AY305" s="100">
        <f t="shared" ref="AY305:BA307" si="29">SUM(S302:AY302)</f>
        <v>5005.7217786124193</v>
      </c>
      <c r="AZ305" s="100">
        <f t="shared" si="29"/>
        <v>5084.9209772575796</v>
      </c>
      <c r="BA305" s="100">
        <f t="shared" si="29"/>
        <v>4765.8073556279496</v>
      </c>
      <c r="BB305" s="100">
        <f>SUM(U302:BB302)</f>
        <v>4945.8073556279496</v>
      </c>
      <c r="BC305" s="100">
        <f>SUM(U302:BC302)</f>
        <v>4960.8515319737116</v>
      </c>
      <c r="BD305" s="100">
        <f>SUM(U302:BD302)</f>
        <v>4977.655568708391</v>
      </c>
      <c r="BE305" s="100">
        <f>SUM(W302:BE302)</f>
        <v>5182.0815333021219</v>
      </c>
      <c r="BF305" s="100">
        <f>SUM(AA302:BF302)</f>
        <v>4812.314321087958</v>
      </c>
      <c r="BG305" s="100">
        <f>SUM(AA302:BG302)</f>
        <v>4826.2920574502205</v>
      </c>
      <c r="BH305" s="100">
        <f>SUM(AD302:BH302)</f>
        <v>4781.2497561628106</v>
      </c>
      <c r="BI305" s="100">
        <f>SUM(AD302:BI302)</f>
        <v>4816.276452380007</v>
      </c>
      <c r="BJ305" s="100">
        <f>SUM(AF302:BJ302)</f>
        <v>4891.6235624999599</v>
      </c>
      <c r="BK305" s="100">
        <f>SUM(AI302:BK302)</f>
        <v>4429.4350825385291</v>
      </c>
      <c r="BL305" s="100">
        <f>SUM(AI302:BL302)</f>
        <v>4775.8277176873144</v>
      </c>
      <c r="BM305" s="100">
        <f t="shared" ref="BM305:BN307" si="30">SUM(AK302:BM302)</f>
        <v>4417.295447621832</v>
      </c>
      <c r="BN305" s="100">
        <f t="shared" si="30"/>
        <v>4370.9663690418556</v>
      </c>
      <c r="BO305" s="100">
        <f t="shared" ref="BO305:BP307" si="31">SUM(AL302:BO302)</f>
        <v>4726.7135789720069</v>
      </c>
      <c r="BP305" s="100">
        <f t="shared" si="31"/>
        <v>4803.1273920182794</v>
      </c>
      <c r="BQ305" s="100">
        <f>SUM(AP302:BQ302)</f>
        <v>4576.3773367051017</v>
      </c>
      <c r="BR305" s="100">
        <f t="shared" ref="BR305:BS307" si="32">SUM(AP302:BR302)</f>
        <v>4804.8617015563814</v>
      </c>
      <c r="BS305" s="100">
        <f t="shared" si="32"/>
        <v>4734.8726653757803</v>
      </c>
      <c r="BT305" s="100">
        <f>SUM(AS302:BT302)</f>
        <v>4430.5021089803649</v>
      </c>
      <c r="BU305" s="100">
        <f>SUM(AS302:BU302)</f>
        <v>4558.7786264946699</v>
      </c>
      <c r="BV305" s="100">
        <f>SUM(AS302:BV302)</f>
        <v>4643.6450681533006</v>
      </c>
      <c r="BW305" s="100">
        <f>SUM(AS302:BW302)</f>
        <v>4700.1808986740334</v>
      </c>
      <c r="BX305" s="100">
        <f>SUM(AS302:BX302)</f>
        <v>5411.0418821120647</v>
      </c>
      <c r="BY305" s="100">
        <f>SUM(AS302:BY302)</f>
        <v>6552.0486900499336</v>
      </c>
      <c r="BZ305" s="100">
        <f>SUM(AS302:BZ302)</f>
        <v>6620.5982922678704</v>
      </c>
      <c r="CA305" s="100">
        <f>SUM(AV302:CA302)</f>
        <v>5685.484646318052</v>
      </c>
      <c r="CB305" s="100">
        <f>SUM(AY302:CB302)</f>
        <v>5601.4240187279438</v>
      </c>
      <c r="CC305" s="100">
        <f>SUM(AY302:CC302)</f>
        <v>5624.5213834205788</v>
      </c>
      <c r="CD305" s="100">
        <f>SUM(AY302:CD302)</f>
        <v>5636.9366011597249</v>
      </c>
      <c r="CE305" s="100">
        <f>SUM(AY302:CE302)</f>
        <v>5692.0887286971756</v>
      </c>
      <c r="CF305" s="100">
        <f t="shared" ref="CF305:CJ307" si="33">SUM(AY302:CF302)</f>
        <v>5741.9040011176194</v>
      </c>
      <c r="CG305" s="100">
        <f t="shared" si="33"/>
        <v>6551.3736330863912</v>
      </c>
      <c r="CH305" s="100">
        <f t="shared" si="33"/>
        <v>6800.7367485487821</v>
      </c>
      <c r="CI305" s="100">
        <f t="shared" si="33"/>
        <v>6476.1048839040914</v>
      </c>
      <c r="CJ305" s="100">
        <f t="shared" si="33"/>
        <v>6321.8414012176354</v>
      </c>
      <c r="CK305" s="100">
        <f>SUM(BC302:CK302)</f>
        <v>6360.9397016877683</v>
      </c>
      <c r="CL305" s="100">
        <f>SUM(BF302:CL302)</f>
        <v>6138.4740438500094</v>
      </c>
      <c r="CM305" s="100">
        <f>SUM(BH302:CM302)</f>
        <v>6131.8763993245111</v>
      </c>
      <c r="CN305" s="100">
        <f>SUM(BH302:CN302)</f>
        <v>6252.6133718779965</v>
      </c>
      <c r="CO305" s="100">
        <f>SUM(BH302:CO302)</f>
        <v>6266.4561876928474</v>
      </c>
      <c r="CP305" s="100">
        <f t="shared" ref="CP305:CR307" si="34">SUM(BL302:CP302)</f>
        <v>6215.3587837469004</v>
      </c>
      <c r="CQ305" s="100">
        <f t="shared" si="34"/>
        <v>6187.29016421507</v>
      </c>
      <c r="CR305" s="100">
        <f t="shared" si="34"/>
        <v>5936.9657826941411</v>
      </c>
      <c r="CS305" s="100">
        <f>SUM(BP302:CS302)</f>
        <v>5902.5315199046154</v>
      </c>
      <c r="CT305" s="100">
        <f>SUM(BS302:CT302)</f>
        <v>5261.1515116079381</v>
      </c>
      <c r="CU305" s="100">
        <f t="shared" ref="CU305:CV307" si="35">SUM(BS302:CU302)</f>
        <v>5463.1841925045328</v>
      </c>
      <c r="CV305" s="100">
        <f t="shared" si="35"/>
        <v>5764.1241179148446</v>
      </c>
      <c r="CW305" s="100">
        <f>SUM(BV302:CW302)</f>
        <v>5549.5970547154102</v>
      </c>
      <c r="CX305" s="100">
        <f t="shared" ref="CX305:CY307" si="36">SUM(BV302:CX302)</f>
        <v>5800.6713968206732</v>
      </c>
      <c r="CY305" s="100">
        <f t="shared" si="36"/>
        <v>6193.7365800096304</v>
      </c>
      <c r="CZ305" s="100">
        <f t="shared" ref="CZ305:DA307" si="37">SUM(BW302:CZ302)</f>
        <v>6242.7365800096304</v>
      </c>
      <c r="DA305" s="100">
        <f t="shared" si="37"/>
        <v>6301.0358077537348</v>
      </c>
      <c r="DB305" s="100">
        <f>SUM(BX302:DB302)</f>
        <v>6551.4331761747871</v>
      </c>
      <c r="DC305" s="100">
        <f t="shared" ref="DC305:DD307" si="38">SUM(BZ302:DC302)</f>
        <v>4748.5653847988879</v>
      </c>
      <c r="DD305" s="100">
        <f t="shared" si="38"/>
        <v>4744.9040896160232</v>
      </c>
      <c r="DE305" s="100">
        <f>SUM(CA302:DE302)</f>
        <v>5181.2673761566075</v>
      </c>
      <c r="DF305" s="100">
        <f t="shared" ref="DF305:DG307" si="39">SUM(CA302:DF302)</f>
        <v>5283.1802051039758</v>
      </c>
      <c r="DG305" s="100">
        <f t="shared" si="39"/>
        <v>5191.9749055388138</v>
      </c>
      <c r="DH305" s="100">
        <f>SUM(CD302:DH302)</f>
        <v>5501.5950334760137</v>
      </c>
      <c r="DI305" s="100">
        <f>SUM(CG302:DI302)</f>
        <v>5433.5155233377127</v>
      </c>
      <c r="DJ305" s="100">
        <f>SUM(CG302:DJ302)</f>
        <v>5473.6070598284105</v>
      </c>
      <c r="DK305" s="100">
        <f>SUM(CG302:DK302)</f>
        <v>5483.8875669377649</v>
      </c>
      <c r="DL305" s="100">
        <f>SUM(CI302:DL302)</f>
        <v>4719.7644447015919</v>
      </c>
      <c r="DM305" s="100">
        <f>SUM(CI302:DM302)</f>
        <v>5329.2443355270379</v>
      </c>
      <c r="DN305" s="100">
        <f t="shared" ref="DN305:DO307" si="40">SUM(CI302:DN302)</f>
        <v>5350.9555228327217</v>
      </c>
      <c r="DO305" s="100">
        <f t="shared" si="40"/>
        <v>5357.0784113129821</v>
      </c>
      <c r="DP305" s="100">
        <f>SUM(CJ302:DP302)</f>
        <v>5397.4667046380546</v>
      </c>
      <c r="DQ305" s="100">
        <f>SUM(CL302:DQ302)</f>
        <v>5512.6318868543776</v>
      </c>
      <c r="DR305" s="100">
        <f>SUM(CN302:DR302)</f>
        <v>5508.3456518169378</v>
      </c>
      <c r="DS305" s="100">
        <f>SUM(CP302:DS302)</f>
        <v>5638.3189389394256</v>
      </c>
      <c r="DT305" s="100">
        <f>SUM(CP302:DT302)</f>
        <v>5673.4832312980006</v>
      </c>
      <c r="DU305" s="100">
        <f>SUM(CP302:DU302)</f>
        <v>5740.2134944558957</v>
      </c>
      <c r="DV305" s="100">
        <f>SUM(CP302:DV302)</f>
        <v>5812.1490005538772</v>
      </c>
      <c r="DW305" s="100">
        <f t="shared" ref="DW305:DX307" si="41">SUM(CP302:DW302)</f>
        <v>6004.0532395400533</v>
      </c>
      <c r="DX305" s="100">
        <f t="shared" si="41"/>
        <v>5768.0222761357254</v>
      </c>
      <c r="DY305" s="100">
        <f>SUM(CQ302:DY302)</f>
        <v>5788.0691306799272</v>
      </c>
      <c r="DZ305" s="100">
        <f>SUM(CQ302:DZ302)</f>
        <v>5815.6028477851905</v>
      </c>
      <c r="EA305" s="100">
        <f t="shared" ref="EA305:EB307" si="42">SUM(CQ302:EA302)</f>
        <v>5890.592979364138</v>
      </c>
      <c r="EB305" s="100">
        <f t="shared" si="42"/>
        <v>5596.1484511033459</v>
      </c>
      <c r="EC305" s="100">
        <f t="shared" ref="EC305:ED307" si="43">SUM(CR302:EC302)</f>
        <v>5609.2592345388866</v>
      </c>
      <c r="ED305" s="100">
        <f t="shared" si="43"/>
        <v>5738.9828655573674</v>
      </c>
      <c r="EE305" s="100">
        <f>SUM(CS302:EE302)</f>
        <v>5783.9828655573674</v>
      </c>
      <c r="EF305" s="100">
        <f t="shared" ref="EF305:EG307" si="44">SUM(CS302:EF302)</f>
        <v>6157.0027906281557</v>
      </c>
      <c r="EG305" s="100">
        <f t="shared" si="44"/>
        <v>5861.6898434875293</v>
      </c>
      <c r="EH305" s="100">
        <f>SUM(CT302:EH302)</f>
        <v>5896.8204160776213</v>
      </c>
      <c r="EI305" s="100">
        <f>SUM(CT302:EI302)</f>
        <v>6306.3144402066091</v>
      </c>
      <c r="EJ305" s="100">
        <f>SUM(CT302:EJ302)</f>
        <v>6364.6237368562652</v>
      </c>
      <c r="EK305" s="100">
        <f t="shared" ref="EK305:EM307" si="45">SUM(CT302:EK302)</f>
        <v>6480.6494745975569</v>
      </c>
      <c r="EL305" s="100">
        <f t="shared" si="45"/>
        <v>6560.9051328080677</v>
      </c>
      <c r="EM305" s="100">
        <f t="shared" si="45"/>
        <v>6407.872451911473</v>
      </c>
      <c r="EN305" s="100">
        <f t="shared" ref="EN305:EO307" si="46">SUM(CV302:EN302)</f>
        <v>6485.0958368143765</v>
      </c>
      <c r="EO305" s="100">
        <f t="shared" si="46"/>
        <v>6191.4046529212974</v>
      </c>
      <c r="EP305" s="100">
        <f>SUM(CY302:EP302)</f>
        <v>5964.3397362579462</v>
      </c>
      <c r="EQ305" s="100">
        <f>SUM(CZ302:EQ302)</f>
        <v>5584.4081114103583</v>
      </c>
      <c r="ER305" s="100">
        <f>SUM(DB302:ER302)</f>
        <v>5517.4044676192052</v>
      </c>
      <c r="ES305" s="100">
        <f>SUM(DE302:ES302)</f>
        <v>5168.7211884355456</v>
      </c>
      <c r="ET305" s="100">
        <f>SUM(DE302:ET302)</f>
        <v>5201.0043035897506</v>
      </c>
      <c r="EU305" s="100">
        <f>SUM(DE302:EU302)</f>
        <v>5236.316872926338</v>
      </c>
      <c r="EV305" s="100">
        <f>SUM(DF302:EV302)</f>
        <v>5023.9535863857536</v>
      </c>
      <c r="EW305" s="100">
        <f>SUM(DG302:EW302)</f>
        <v>4971.0407574383853</v>
      </c>
      <c r="EX305" s="100">
        <f>SUM(DG302:EX302)</f>
        <v>5244.4632682465735</v>
      </c>
      <c r="EY305" s="100">
        <f>SUM(DH302:EY302)</f>
        <v>5254.4178735097312</v>
      </c>
      <c r="EZ305" s="100">
        <f>SUM(DH302:EZ302)</f>
        <v>5961.6282474044556</v>
      </c>
      <c r="FA305" s="100">
        <f>SUM(DH302:FA302)</f>
        <v>6776.947036633961</v>
      </c>
      <c r="FB305" s="100">
        <f>SUM(DH302:FB302)</f>
        <v>6801.0319872918553</v>
      </c>
      <c r="FC305" s="100">
        <f>SUM(DH302:FC302)</f>
        <v>6878.2898820286973</v>
      </c>
      <c r="FD305" s="100">
        <f>SUM(DI302:FD302)</f>
        <v>6568.4312142020917</v>
      </c>
      <c r="FE305" s="100">
        <f>SUM(DI302:FE302)</f>
        <v>6595.3135436841112</v>
      </c>
      <c r="FF305" s="100">
        <f>SUM(DJ302:FG302)</f>
        <v>6667.8043581948941</v>
      </c>
      <c r="FG305" s="100">
        <f>SUM(DJ302:FG302)</f>
        <v>6667.8043581948941</v>
      </c>
      <c r="FH305" s="100">
        <f>SUM(DM302:FG302)</f>
        <v>6060.71235998887</v>
      </c>
      <c r="FI305" s="100">
        <f>SUM(DR302:FI302)</f>
        <v>5245.3286690273362</v>
      </c>
      <c r="FJ305" s="100">
        <f>SUM(DR302:FJ302)</f>
        <v>5266.8838794407675</v>
      </c>
      <c r="FK305" s="100">
        <f>SUM(DT302:FK302)</f>
        <v>5196.9772704768538</v>
      </c>
      <c r="FL305" s="100">
        <f>SUM(DU302:FL302)</f>
        <v>5189.2773391122882</v>
      </c>
      <c r="FM305" s="100">
        <f>SUM(DV302:FM302)</f>
        <v>5160.3975308024073</v>
      </c>
      <c r="FN305" s="100">
        <f>SUM(DV302:FN302)</f>
        <v>5347.3601364128754</v>
      </c>
      <c r="FO305" s="100">
        <f>SUM(EA302:FO302)</f>
        <v>5026.9909013134038</v>
      </c>
      <c r="FP305" s="100">
        <f>SUM(EB302:FP302)</f>
        <v>4973.0783117017709</v>
      </c>
      <c r="FQ305" s="100">
        <f>SUM(EF302:FQ302)</f>
        <v>4770.7634188406273</v>
      </c>
      <c r="FR305" s="100">
        <f>SUM(EG302:FR302)</f>
        <v>4467.7434937698381</v>
      </c>
      <c r="FS305" s="100">
        <f>SUM(EG302:FR302)</f>
        <v>4467.7434937698381</v>
      </c>
      <c r="FT305" s="100">
        <f>SUM(EH302:FT302)</f>
        <v>4999.6843622544393</v>
      </c>
      <c r="FU305" s="100">
        <f>SUM(EG302:FU302)</f>
        <v>5105.222312109112</v>
      </c>
      <c r="FV305" s="100">
        <f>SUM(EO302:FV302)</f>
        <v>4338.974951509259</v>
      </c>
      <c r="FW305" s="100">
        <f>SUM(EO302:FW302)</f>
        <v>4531.7456113020262</v>
      </c>
      <c r="FX305" s="100">
        <f>SUM(EO302:FW302)</f>
        <v>4531.7456113020262</v>
      </c>
      <c r="FY305" s="100">
        <f>SUM(EO302:FY302)</f>
        <v>4857.7504933161472</v>
      </c>
      <c r="FZ305" s="100">
        <f>SUM(ER302:FZ302)</f>
        <v>4833.1451170813771</v>
      </c>
      <c r="GA305" s="100">
        <f>SUM(EQ302:GA302)</f>
        <v>4969.7028093890694</v>
      </c>
      <c r="GB305" s="100">
        <f>SUM(EQ302:GB302)</f>
        <v>4987.9958850734492</v>
      </c>
      <c r="GC305" s="100">
        <f>SUM(CV302:GC302)</f>
        <v>11687.721405731279</v>
      </c>
    </row>
    <row r="306" spans="1:186">
      <c r="A306" s="102" t="s">
        <v>250</v>
      </c>
      <c r="B306" s="129"/>
      <c r="C306" s="133"/>
      <c r="E306" s="100">
        <f>E303</f>
        <v>1128</v>
      </c>
      <c r="F306" s="100">
        <f t="shared" ref="F306:V306" si="47">E306+F303</f>
        <v>1147.0250026598574</v>
      </c>
      <c r="G306" s="100">
        <f t="shared" si="47"/>
        <v>1207.4582730080294</v>
      </c>
      <c r="H306" s="100">
        <f t="shared" si="47"/>
        <v>1255.6367913260399</v>
      </c>
      <c r="I306" s="100">
        <f t="shared" si="47"/>
        <v>1323.6046709165819</v>
      </c>
      <c r="J306" s="100">
        <f t="shared" si="47"/>
        <v>1495.5493127262605</v>
      </c>
      <c r="K306" s="100">
        <f t="shared" si="47"/>
        <v>1501.7449849817986</v>
      </c>
      <c r="L306" s="100">
        <f t="shared" si="47"/>
        <v>1523.5808795653302</v>
      </c>
      <c r="M306" s="100">
        <f t="shared" si="47"/>
        <v>1523.5808795653302</v>
      </c>
      <c r="N306" s="100">
        <f t="shared" si="47"/>
        <v>1963.7701087503651</v>
      </c>
      <c r="O306" s="100">
        <f t="shared" si="47"/>
        <v>1972.2376216943326</v>
      </c>
      <c r="P306" s="100">
        <f t="shared" si="47"/>
        <v>1997.2827160092465</v>
      </c>
      <c r="Q306" s="100">
        <f t="shared" si="47"/>
        <v>2024.81416233491</v>
      </c>
      <c r="R306" s="100">
        <f t="shared" si="47"/>
        <v>2024.81416233491</v>
      </c>
      <c r="S306" s="100">
        <f t="shared" si="47"/>
        <v>2085.2001631102494</v>
      </c>
      <c r="T306" s="100">
        <f t="shared" si="47"/>
        <v>2415.5104062474088</v>
      </c>
      <c r="U306" s="100">
        <f t="shared" si="47"/>
        <v>2415.5104062474088</v>
      </c>
      <c r="V306" s="100">
        <f t="shared" si="47"/>
        <v>2420.3858868804059</v>
      </c>
      <c r="W306" s="100">
        <f>SUM(F303:W303)</f>
        <v>1369.5457032065342</v>
      </c>
      <c r="X306" s="100">
        <f t="shared" si="25"/>
        <v>1369.5457032065342</v>
      </c>
      <c r="Y306" s="100">
        <f t="shared" si="25"/>
        <v>1377.0457032065342</v>
      </c>
      <c r="Z306" s="100">
        <f t="shared" si="25"/>
        <v>1441.8268704172224</v>
      </c>
      <c r="AA306" s="100">
        <f t="shared" si="25"/>
        <v>1446.0188661624691</v>
      </c>
      <c r="AB306" s="100">
        <f t="shared" si="25"/>
        <v>1463.6203969035296</v>
      </c>
      <c r="AC306" s="100">
        <f t="shared" si="25"/>
        <v>1471.8199381879333</v>
      </c>
      <c r="AD306" s="100">
        <f>SUM(G303:AD303)</f>
        <v>1465.730776193647</v>
      </c>
      <c r="AE306" s="100">
        <f>SUM(G303:AE303)</f>
        <v>1481.7467315187369</v>
      </c>
      <c r="AF306" s="100">
        <f>SUM(G303:AF303)</f>
        <v>1578.5880757548757</v>
      </c>
      <c r="AG306" s="100">
        <f>SUM(G303:AG303)</f>
        <v>1612.8785588048229</v>
      </c>
      <c r="AH306" s="100">
        <f t="shared" si="26"/>
        <v>1612.8785588048229</v>
      </c>
      <c r="AI306" s="100">
        <f t="shared" si="26"/>
        <v>1655.7612921289315</v>
      </c>
      <c r="AJ306" s="100">
        <f t="shared" si="26"/>
        <v>1704.6114497460921</v>
      </c>
      <c r="AK306" s="100">
        <f>SUM(I303:AK303)</f>
        <v>1704.6114497460921</v>
      </c>
      <c r="AL306" s="100">
        <f t="shared" si="27"/>
        <v>1795.8701512224313</v>
      </c>
      <c r="AM306" s="100">
        <f t="shared" si="27"/>
        <v>1747.560229350278</v>
      </c>
      <c r="AN306" s="100">
        <f t="shared" si="27"/>
        <v>1575.6155875405993</v>
      </c>
      <c r="AO306" s="100">
        <f>SUM(K303:AO303)</f>
        <v>1625.2469724800412</v>
      </c>
      <c r="AP306" s="100">
        <f t="shared" si="28"/>
        <v>1710.430247279048</v>
      </c>
      <c r="AQ306" s="100">
        <f t="shared" si="28"/>
        <v>1711.3879740524628</v>
      </c>
      <c r="AR306" s="100">
        <f t="shared" si="28"/>
        <v>1970.5473401324386</v>
      </c>
      <c r="AS306" s="100">
        <f>SUM(Q303:AS303)</f>
        <v>1800.067645071548</v>
      </c>
      <c r="AT306" s="100">
        <f>SUM(Q303:AT303)</f>
        <v>1800.067645071548</v>
      </c>
      <c r="AU306" s="100">
        <f>SUM(Q303:AU303)</f>
        <v>1800.067645071548</v>
      </c>
      <c r="AV306" s="100">
        <f>SUM(Q303:AV303)</f>
        <v>1842.0979588666014</v>
      </c>
      <c r="AW306" s="100">
        <f>SUM(Q303:AW303)</f>
        <v>1842.0979588666014</v>
      </c>
      <c r="AX306" s="100">
        <f>SUM(Q303:AX303)</f>
        <v>1842.0979588666014</v>
      </c>
      <c r="AY306" s="100">
        <f t="shared" si="29"/>
        <v>1833.2248940726492</v>
      </c>
      <c r="AZ306" s="100">
        <f t="shared" si="29"/>
        <v>1894.5148672369453</v>
      </c>
      <c r="BA306" s="100">
        <f t="shared" si="29"/>
        <v>1743.189680477225</v>
      </c>
      <c r="BB306" s="100">
        <f>SUM(U303:BB303)</f>
        <v>1923.189680477225</v>
      </c>
      <c r="BC306" s="100">
        <f>SUM(U303:BC303)</f>
        <v>1923.189680477225</v>
      </c>
      <c r="BD306" s="100">
        <f>SUM(U303:BD303)</f>
        <v>1939.9937172119044</v>
      </c>
      <c r="BE306" s="100">
        <f>SUM(W303:BE303)</f>
        <v>2018.2826615321096</v>
      </c>
      <c r="BF306" s="100">
        <f>SUM(AA303:BF303)</f>
        <v>1881.5658002941898</v>
      </c>
      <c r="BG306" s="100">
        <f>SUM(AA303:BG303)</f>
        <v>1888.554668475321</v>
      </c>
      <c r="BH306" s="100">
        <f>SUM(AD303:BH303)</f>
        <v>1888.2133576676447</v>
      </c>
      <c r="BI306" s="100">
        <f>SUM(AD303:BI303)</f>
        <v>1906.0701047587645</v>
      </c>
      <c r="BJ306" s="100">
        <f>SUM(AF303:BJ303)</f>
        <v>1945.3606399019372</v>
      </c>
      <c r="BK306" s="100">
        <f>SUM(AI303:BK303)</f>
        <v>1817.9054609813375</v>
      </c>
      <c r="BL306" s="100">
        <f>SUM(AI303:BL303)</f>
        <v>1982.4707328294317</v>
      </c>
      <c r="BM306" s="100">
        <f t="shared" si="30"/>
        <v>1915.2882439824446</v>
      </c>
      <c r="BN306" s="100">
        <f t="shared" si="30"/>
        <v>1915.2882439824446</v>
      </c>
      <c r="BO306" s="100">
        <f t="shared" si="31"/>
        <v>2055.3833841761771</v>
      </c>
      <c r="BP306" s="100">
        <f t="shared" si="31"/>
        <v>2259.1791346998375</v>
      </c>
      <c r="BQ306" s="100">
        <f>SUM(AP303:BQ303)</f>
        <v>2189.8897920420072</v>
      </c>
      <c r="BR306" s="100">
        <f t="shared" si="32"/>
        <v>2418.3741568932874</v>
      </c>
      <c r="BS306" s="100">
        <f t="shared" si="32"/>
        <v>2383.4577483185681</v>
      </c>
      <c r="BT306" s="100">
        <f>SUM(AS303:BT303)</f>
        <v>2274.179892712782</v>
      </c>
      <c r="BU306" s="100">
        <f>SUM(AS303:BU303)</f>
        <v>2291.6998446298189</v>
      </c>
      <c r="BV306" s="100">
        <f>SUM(AS303:BV303)</f>
        <v>2291.6998446298189</v>
      </c>
      <c r="BW306" s="100">
        <f>SUM(AS303:BW303)</f>
        <v>2319.9677598901853</v>
      </c>
      <c r="BX306" s="100">
        <f>SUM(AS303:BX303)</f>
        <v>3030.8287433282171</v>
      </c>
      <c r="BY306" s="100">
        <f>SUM(AS303:BY303)</f>
        <v>3030.8287433282171</v>
      </c>
      <c r="BZ306" s="100">
        <f>SUM(AS303:BZ303)</f>
        <v>3065.1035444371855</v>
      </c>
      <c r="CA306" s="100">
        <f>SUM(AV303:CA303)</f>
        <v>2785.4593571930391</v>
      </c>
      <c r="CB306" s="100">
        <f>SUM(AY303:CB303)</f>
        <v>2743.429043397985</v>
      </c>
      <c r="CC306" s="100">
        <f>SUM(AY303:CC303)</f>
        <v>2766.52640809062</v>
      </c>
      <c r="CD306" s="100">
        <f>SUM(AY303:CD303)</f>
        <v>2778.9416258297661</v>
      </c>
      <c r="CE306" s="100">
        <f>SUM(AY303:CE303)</f>
        <v>2778.9416258297661</v>
      </c>
      <c r="CF306" s="100">
        <f t="shared" si="33"/>
        <v>2803.8492620399879</v>
      </c>
      <c r="CG306" s="100">
        <f t="shared" si="33"/>
        <v>3199.254887258518</v>
      </c>
      <c r="CH306" s="100">
        <f t="shared" si="33"/>
        <v>3326.5176065555311</v>
      </c>
      <c r="CI306" s="100">
        <f t="shared" si="33"/>
        <v>3162.5325501780912</v>
      </c>
      <c r="CJ306" s="100">
        <f t="shared" si="33"/>
        <v>2982.5325501780912</v>
      </c>
      <c r="CK306" s="100">
        <f>SUM(BC303:CK303)</f>
        <v>3021.6308506482242</v>
      </c>
      <c r="CL306" s="100">
        <f>SUM(BF303:CL303)</f>
        <v>2934.7016850066302</v>
      </c>
      <c r="CM306" s="100">
        <f>SUM(BH303:CM303)</f>
        <v>2927.1614886442485</v>
      </c>
      <c r="CN306" s="100">
        <f>SUM(BH303:CN303)</f>
        <v>2959.6876127157693</v>
      </c>
      <c r="CO306" s="100">
        <f>SUM(BH303:CO303)</f>
        <v>2966.6090206231947</v>
      </c>
      <c r="CP306" s="100">
        <f t="shared" si="34"/>
        <v>3002.105500670933</v>
      </c>
      <c r="CQ306" s="100">
        <f t="shared" si="34"/>
        <v>2996.7022366313167</v>
      </c>
      <c r="CR306" s="100">
        <f t="shared" si="34"/>
        <v>2863.5400458708523</v>
      </c>
      <c r="CS306" s="100">
        <f>SUM(BP303:CS303)</f>
        <v>2879.3386352270877</v>
      </c>
      <c r="CT306" s="100">
        <f>SUM(BS303:CT303)</f>
        <v>2371.1512535664392</v>
      </c>
      <c r="CU306" s="100">
        <f t="shared" si="35"/>
        <v>2468.3226814025174</v>
      </c>
      <c r="CV306" s="100">
        <f t="shared" si="35"/>
        <v>2809.7469990713112</v>
      </c>
      <c r="CW306" s="100">
        <f>SUM(BV303:CW303)</f>
        <v>2650.6056948160472</v>
      </c>
      <c r="CX306" s="100">
        <f t="shared" si="36"/>
        <v>2776.1428658686787</v>
      </c>
      <c r="CY306" s="100">
        <f t="shared" si="36"/>
        <v>3015.1086782924726</v>
      </c>
      <c r="CZ306" s="100">
        <f t="shared" si="37"/>
        <v>3039.6086782924726</v>
      </c>
      <c r="DA306" s="100">
        <f t="shared" si="37"/>
        <v>3126.1758212969435</v>
      </c>
      <c r="DB306" s="100">
        <f>SUM(BX303:DB303)</f>
        <v>3251.3745055074696</v>
      </c>
      <c r="DC306" s="100">
        <f t="shared" si="38"/>
        <v>2565.0135220694383</v>
      </c>
      <c r="DD306" s="100">
        <f t="shared" si="38"/>
        <v>2565.8597848342383</v>
      </c>
      <c r="DE306" s="100">
        <f>SUM(CA303:DE303)</f>
        <v>3002.2230713748222</v>
      </c>
      <c r="DF306" s="100">
        <f t="shared" si="39"/>
        <v>3053.1794858485064</v>
      </c>
      <c r="DG306" s="100">
        <f t="shared" si="39"/>
        <v>3038.2281764464692</v>
      </c>
      <c r="DH306" s="100">
        <f>SUM(CD303:DH303)</f>
        <v>3054.4844936777931</v>
      </c>
      <c r="DI306" s="100">
        <f>SUM(CG303:DI303)</f>
        <v>3017.1616397284251</v>
      </c>
      <c r="DJ306" s="100">
        <f>SUM(CG303:DJ303)</f>
        <v>3057.2531762191229</v>
      </c>
      <c r="DK306" s="100">
        <f>SUM(CG303:DK303)</f>
        <v>3057.2531762191229</v>
      </c>
      <c r="DL306" s="100">
        <f>SUM(CI303:DL303)</f>
        <v>2950.9704308382043</v>
      </c>
      <c r="DM306" s="100">
        <f>SUM(CI303:DM303)</f>
        <v>2950.9704308382043</v>
      </c>
      <c r="DN306" s="100">
        <f t="shared" si="40"/>
        <v>2961.8260244910462</v>
      </c>
      <c r="DO306" s="100">
        <f t="shared" si="40"/>
        <v>2946.8260244910462</v>
      </c>
      <c r="DP306" s="100">
        <f>SUM(CJ303:DP303)</f>
        <v>2987.2143178161182</v>
      </c>
      <c r="DQ306" s="100">
        <f>SUM(CL303:DQ303)</f>
        <v>3038.1160173459853</v>
      </c>
      <c r="DR306" s="100">
        <f>SUM(CN303:DR303)</f>
        <v>3035.9728998272658</v>
      </c>
      <c r="DS306" s="100">
        <f>SUM(CP303:DS303)</f>
        <v>3094.1442974508291</v>
      </c>
      <c r="DT306" s="100">
        <f>SUM(CP303:DT303)</f>
        <v>3129.3085898094041</v>
      </c>
      <c r="DU306" s="100">
        <f>SUM(CP303:DU303)</f>
        <v>3162.6737213883516</v>
      </c>
      <c r="DV306" s="100">
        <f>SUM(CP303:DV303)</f>
        <v>3198.6414744373424</v>
      </c>
      <c r="DW306" s="100">
        <f t="shared" si="41"/>
        <v>3234.5559092419708</v>
      </c>
      <c r="DX306" s="100">
        <f t="shared" si="41"/>
        <v>3128.5504152886601</v>
      </c>
      <c r="DY306" s="100">
        <f>SUM(CQ303:DY303)</f>
        <v>3128.5504152886601</v>
      </c>
      <c r="DZ306" s="100">
        <f>SUM(CQ303:DZ303)</f>
        <v>3142.3172738412918</v>
      </c>
      <c r="EA306" s="100">
        <f t="shared" si="42"/>
        <v>3179.8123396307656</v>
      </c>
      <c r="EB306" s="100">
        <f t="shared" si="42"/>
        <v>3044.5298191784518</v>
      </c>
      <c r="EC306" s="100">
        <f t="shared" si="43"/>
        <v>3044.5298191784518</v>
      </c>
      <c r="ED306" s="100">
        <f t="shared" si="43"/>
        <v>3117.3916346876922</v>
      </c>
      <c r="EE306" s="100">
        <f>SUM(CS303:EE303)</f>
        <v>3117.3916346876922</v>
      </c>
      <c r="EF306" s="100">
        <f t="shared" si="44"/>
        <v>3330.6054844764762</v>
      </c>
      <c r="EG306" s="100">
        <f t="shared" si="44"/>
        <v>3192.2117549265085</v>
      </c>
      <c r="EH306" s="100">
        <f>SUM(CT303:EH303)</f>
        <v>3192.2117549265085</v>
      </c>
      <c r="EI306" s="100">
        <f>SUM(CT303:EI303)</f>
        <v>3601.7057790554964</v>
      </c>
      <c r="EJ306" s="100">
        <f>SUM(CT303:EJ303)</f>
        <v>3630.8604273803244</v>
      </c>
      <c r="EK306" s="100">
        <f t="shared" si="45"/>
        <v>3637.1661739966989</v>
      </c>
      <c r="EL306" s="100">
        <f t="shared" si="45"/>
        <v>3654.6750306282329</v>
      </c>
      <c r="EM306" s="100">
        <f t="shared" si="45"/>
        <v>3582.0036027921547</v>
      </c>
      <c r="EN306" s="100">
        <f t="shared" si="46"/>
        <v>3601.6717571239933</v>
      </c>
      <c r="EO306" s="100">
        <f t="shared" si="46"/>
        <v>3258.9805732309123</v>
      </c>
      <c r="EP306" s="100">
        <f t="shared" ref="EP306:EQ307" si="48">SUM(CY303:EP303)</f>
        <v>3154.5087923515616</v>
      </c>
      <c r="EQ306" s="100">
        <f t="shared" si="48"/>
        <v>2964.5429799277681</v>
      </c>
      <c r="ER306" s="100">
        <f t="shared" ref="ER306:ER307" si="49">SUM(DB303:ER303)</f>
        <v>2873.6236288997734</v>
      </c>
      <c r="ES306" s="100">
        <f t="shared" ref="ES306:ES307" si="50">SUM(DE303:ES303)</f>
        <v>2696.6050789517108</v>
      </c>
      <c r="ET306" s="100">
        <f t="shared" ref="ET306:ET307" si="51">SUM(DE303:ET303)</f>
        <v>2728.8881941059153</v>
      </c>
      <c r="EU306" s="100">
        <f t="shared" ref="EU306:EV307" si="52">SUM(DE303:EU303)</f>
        <v>2728.8881941059153</v>
      </c>
      <c r="EV306" s="100">
        <f t="shared" si="52"/>
        <v>2404.5249075653319</v>
      </c>
      <c r="EW306" s="100">
        <f t="shared" ref="EW306:EW307" si="53">SUM(DG303:EW303)</f>
        <v>2378.0684930916477</v>
      </c>
      <c r="EX306" s="100">
        <f t="shared" ref="EX306:EY307" si="54">SUM(DG303:EX303)</f>
        <v>2429.2371145172901</v>
      </c>
      <c r="EY306" s="100">
        <f t="shared" si="54"/>
        <v>2434.214417148869</v>
      </c>
      <c r="EZ306" s="100">
        <f t="shared" ref="EZ306:EZ307" si="55">SUM(DH303:EZ303)</f>
        <v>3141.4247910435934</v>
      </c>
      <c r="FA306" s="100">
        <f t="shared" ref="FA306:FA307" si="56">SUM(DH303:FA303)</f>
        <v>3141.4247910435934</v>
      </c>
      <c r="FB306" s="100">
        <f t="shared" ref="FB306:FB307" si="57">SUM(DH303:FB303)</f>
        <v>3153.4672663725405</v>
      </c>
      <c r="FC306" s="100">
        <f t="shared" ref="FC306:FD307" si="58">SUM(DH303:FC303)</f>
        <v>3192.0962137409615</v>
      </c>
      <c r="FD306" s="100">
        <f t="shared" si="58"/>
        <v>3152.7425318170026</v>
      </c>
      <c r="FE306" s="100">
        <f t="shared" ref="FE306:FE307" si="59">SUM(DI303:FE303)</f>
        <v>3179.6248612990221</v>
      </c>
      <c r="FF306" s="100">
        <f t="shared" ref="FF306:FF307" si="60">SUM(DJ303:FG303)</f>
        <v>3235.0423609921168</v>
      </c>
      <c r="FG306" s="100">
        <f t="shared" ref="FG306:FG307" si="61">SUM(DJ303:FG303)</f>
        <v>3235.0423609921168</v>
      </c>
      <c r="FH306" s="100">
        <f t="shared" ref="FH306:FH307" si="62">SUM(DM303:FG303)</f>
        <v>2638.230869895448</v>
      </c>
      <c r="FI306" s="100">
        <f t="shared" ref="FI306:FL307" si="63">SUM(DR303:FI303)</f>
        <v>2526.5837674049972</v>
      </c>
      <c r="FJ306" s="100">
        <f t="shared" ref="FJ306:FJ307" si="64">SUM(DR303:FJ303)</f>
        <v>2530.3876280661907</v>
      </c>
      <c r="FK306" s="100">
        <f t="shared" si="63"/>
        <v>2520.6064852009995</v>
      </c>
      <c r="FL306" s="100">
        <f t="shared" si="63"/>
        <v>2512.9065538364339</v>
      </c>
      <c r="FM306" s="100">
        <f t="shared" ref="FM306:FM307" si="65">SUM(DV303:FM303)</f>
        <v>2498.4666496814939</v>
      </c>
      <c r="FN306" s="100">
        <f t="shared" ref="FN306:FN307" si="66">SUM(DV303:FN303)</f>
        <v>2549.7715921357881</v>
      </c>
      <c r="FO306" s="100">
        <f t="shared" ref="FO306:FP307" si="67">SUM(EA303:FO303)</f>
        <v>2435.1888517226616</v>
      </c>
      <c r="FP306" s="100">
        <f t="shared" si="67"/>
        <v>2408.2325569168452</v>
      </c>
      <c r="FQ306" s="100">
        <f t="shared" ref="FQ306:FQ307" si="68">SUM(EF303:FQ303)</f>
        <v>2311.4912540514406</v>
      </c>
      <c r="FR306" s="100">
        <f t="shared" ref="FR306:FR307" si="69">SUM(EG303:FR303)</f>
        <v>2133.2774042626561</v>
      </c>
      <c r="FS306" s="100">
        <f>SUM(EG303:FR303)</f>
        <v>2133.2774042626561</v>
      </c>
      <c r="FT306" s="100">
        <f t="shared" ref="FT306:FT307" si="70">SUM(EH303:FT303)</f>
        <v>2362.3765422099173</v>
      </c>
      <c r="FU306" s="100">
        <f t="shared" ref="FU306:FU307" si="71">SUM(EG303:FU303)</f>
        <v>2406.5082171550489</v>
      </c>
      <c r="FV306" s="100">
        <f t="shared" ref="FV306:FV307" si="72">SUM(EO303:FV303)</f>
        <v>1916.2114875003974</v>
      </c>
      <c r="FW306" s="100">
        <f t="shared" ref="FW306:FW307" si="73">SUM(EO303:FW303)</f>
        <v>2108.9821472931644</v>
      </c>
      <c r="FX306" s="100">
        <f t="shared" ref="FX306:FX307" si="74">SUM(EO303:FW303)</f>
        <v>2108.9821472931644</v>
      </c>
      <c r="FY306" s="100">
        <f t="shared" ref="FY306:FY307" si="75">SUM(EO303:FY303)</f>
        <v>2127.4435254982927</v>
      </c>
      <c r="FZ306" s="100">
        <f t="shared" ref="FZ306:FZ307" si="76">SUM(ER303:FZ303)</f>
        <v>2115.1408373809072</v>
      </c>
      <c r="GA306" s="100">
        <f t="shared" ref="GA306:GA307" si="77">SUM(EQ303:GA303)</f>
        <v>2183.4196835347534</v>
      </c>
      <c r="GB306" s="100">
        <f t="shared" ref="GB306:GB307" si="78">SUM(EQ303:GB303)</f>
        <v>2201.7127592191337</v>
      </c>
      <c r="GC306" s="100">
        <f>SUM(CV303:GC303)</f>
        <v>5910.6993582648547</v>
      </c>
      <c r="GD306" s="100"/>
    </row>
    <row r="307" spans="1:186">
      <c r="A307" s="102" t="s">
        <v>251</v>
      </c>
      <c r="B307" s="129"/>
      <c r="C307" s="133"/>
      <c r="E307" s="100">
        <f>E304</f>
        <v>1345.1999999999996</v>
      </c>
      <c r="F307" s="100">
        <f t="shared" ref="F307:V307" si="79">E307+F304</f>
        <v>1442.0545589956373</v>
      </c>
      <c r="G307" s="100">
        <f t="shared" si="79"/>
        <v>1519.4986758121838</v>
      </c>
      <c r="H307" s="100">
        <f t="shared" si="79"/>
        <v>1783.8465986886358</v>
      </c>
      <c r="I307" s="100">
        <f t="shared" si="79"/>
        <v>1851.8144782791778</v>
      </c>
      <c r="J307" s="100">
        <f t="shared" si="79"/>
        <v>2040.9535842698244</v>
      </c>
      <c r="K307" s="100">
        <f t="shared" si="79"/>
        <v>2073.433926700372</v>
      </c>
      <c r="L307" s="100">
        <f t="shared" si="79"/>
        <v>2146.860121673566</v>
      </c>
      <c r="M307" s="100">
        <f t="shared" si="79"/>
        <v>2315.0287313629647</v>
      </c>
      <c r="N307" s="100">
        <f t="shared" si="79"/>
        <v>2327.950137307731</v>
      </c>
      <c r="O307" s="100">
        <f t="shared" si="79"/>
        <v>3203.4909757139617</v>
      </c>
      <c r="P307" s="100">
        <f t="shared" si="79"/>
        <v>3228.5360700288757</v>
      </c>
      <c r="Q307" s="100">
        <f t="shared" si="79"/>
        <v>3229.9800270039977</v>
      </c>
      <c r="R307" s="100">
        <f t="shared" si="79"/>
        <v>3275.538923197656</v>
      </c>
      <c r="S307" s="100">
        <f t="shared" si="79"/>
        <v>3379.3056716564283</v>
      </c>
      <c r="T307" s="100">
        <f t="shared" si="79"/>
        <v>3709.6159147935878</v>
      </c>
      <c r="U307" s="100">
        <f t="shared" si="79"/>
        <v>3717.0105064167528</v>
      </c>
      <c r="V307" s="100">
        <f t="shared" si="79"/>
        <v>3717.0105064167528</v>
      </c>
      <c r="W307" s="100">
        <f>SUM(F304:W304)</f>
        <v>2469.0989704801332</v>
      </c>
      <c r="X307" s="100">
        <f t="shared" si="25"/>
        <v>2489.0989704801332</v>
      </c>
      <c r="Y307" s="100">
        <f t="shared" si="25"/>
        <v>2496.5989704801332</v>
      </c>
      <c r="Z307" s="100">
        <f t="shared" si="25"/>
        <v>2609.1022314926308</v>
      </c>
      <c r="AA307" s="100">
        <f t="shared" si="25"/>
        <v>2613.2942272378773</v>
      </c>
      <c r="AB307" s="100">
        <f t="shared" si="25"/>
        <v>2740.7795998909869</v>
      </c>
      <c r="AC307" s="100">
        <f t="shared" si="25"/>
        <v>2748.9791411753904</v>
      </c>
      <c r="AD307" s="100">
        <f>SUM(G304:AD304)</f>
        <v>2668.2943830117165</v>
      </c>
      <c r="AE307" s="100">
        <f>SUM(G304:AE304)</f>
        <v>2684.3103383368061</v>
      </c>
      <c r="AF307" s="100">
        <f>SUM(G304:AF304)</f>
        <v>2781.151682572945</v>
      </c>
      <c r="AG307" s="100">
        <f>SUM(G304:AG304)</f>
        <v>3014.1432682962468</v>
      </c>
      <c r="AH307" s="100">
        <f t="shared" si="26"/>
        <v>3055.0747933594034</v>
      </c>
      <c r="AI307" s="100">
        <f t="shared" si="26"/>
        <v>3305.1139725866456</v>
      </c>
      <c r="AJ307" s="100">
        <f t="shared" si="26"/>
        <v>3137.7947256453649</v>
      </c>
      <c r="AK307" s="100">
        <f>SUM(I304:AK304)</f>
        <v>3193.1238042253408</v>
      </c>
      <c r="AL307" s="100">
        <f t="shared" si="27"/>
        <v>3320.505741702731</v>
      </c>
      <c r="AM307" s="100">
        <f t="shared" si="27"/>
        <v>3261.2747322092505</v>
      </c>
      <c r="AN307" s="100">
        <f t="shared" si="27"/>
        <v>3354.052095412917</v>
      </c>
      <c r="AO307" s="100">
        <f>SUM(K304:AO304)</f>
        <v>3354.052095412917</v>
      </c>
      <c r="AP307" s="100">
        <f t="shared" si="28"/>
        <v>3429.609115277281</v>
      </c>
      <c r="AQ307" s="100">
        <f t="shared" si="28"/>
        <v>3592.2214736363617</v>
      </c>
      <c r="AR307" s="100">
        <f t="shared" si="28"/>
        <v>3518.7952786631677</v>
      </c>
      <c r="AS307" s="100">
        <f>SUM(Q304:AS304)</f>
        <v>2437.1193303078576</v>
      </c>
      <c r="AT307" s="100">
        <f>SUM(Q304:AT304)</f>
        <v>3159.3842228985254</v>
      </c>
      <c r="AU307" s="100">
        <f>SUM(Q304:AU304)</f>
        <v>3177.4694239134974</v>
      </c>
      <c r="AV307" s="100">
        <f>SUM(Q304:AV304)</f>
        <v>3219.499737708551</v>
      </c>
      <c r="AW307" s="100">
        <f>SUM(Q304:AW304)</f>
        <v>3219.499737708551</v>
      </c>
      <c r="AX307" s="100">
        <f>SUM(Q304:AX304)</f>
        <v>3219.499737708551</v>
      </c>
      <c r="AY307" s="100">
        <f t="shared" si="29"/>
        <v>3172.4968845397707</v>
      </c>
      <c r="AZ307" s="100">
        <f t="shared" si="29"/>
        <v>3190.4061100206341</v>
      </c>
      <c r="BA307" s="100">
        <f t="shared" si="29"/>
        <v>3022.6176751507251</v>
      </c>
      <c r="BB307" s="100">
        <f>SUM(U304:BB304)</f>
        <v>3022.6176751507251</v>
      </c>
      <c r="BC307" s="100">
        <f>SUM(U304:BC304)</f>
        <v>3037.6618514964866</v>
      </c>
      <c r="BD307" s="100">
        <f>SUM(U304:BD304)</f>
        <v>3037.6618514964866</v>
      </c>
      <c r="BE307" s="100">
        <f>SUM(W304:BE304)</f>
        <v>3163.7988717700127</v>
      </c>
      <c r="BF307" s="100">
        <f>SUM(AA304:BF304)</f>
        <v>2930.7485207937675</v>
      </c>
      <c r="BG307" s="100">
        <f>SUM(AA304:BG304)</f>
        <v>2937.7373889748987</v>
      </c>
      <c r="BH307" s="100">
        <f>SUM(AD304:BH304)</f>
        <v>2893.0363984951659</v>
      </c>
      <c r="BI307" s="100">
        <f>SUM(AD304:BI304)</f>
        <v>2910.2063476212425</v>
      </c>
      <c r="BJ307" s="100">
        <f>SUM(AF304:BJ304)</f>
        <v>2946.2629225980222</v>
      </c>
      <c r="BK307" s="100">
        <f>SUM(AI304:BK304)</f>
        <v>2611.5296215571907</v>
      </c>
      <c r="BL307" s="100">
        <f>SUM(AI304:BL304)</f>
        <v>2793.3569848578823</v>
      </c>
      <c r="BM307" s="100">
        <f t="shared" si="30"/>
        <v>2502.0072036393876</v>
      </c>
      <c r="BN307" s="100">
        <f t="shared" si="30"/>
        <v>2455.6781250594117</v>
      </c>
      <c r="BO307" s="100">
        <f t="shared" si="31"/>
        <v>2671.3301947958312</v>
      </c>
      <c r="BP307" s="100">
        <f t="shared" si="31"/>
        <v>2543.9482573184409</v>
      </c>
      <c r="BQ307" s="100">
        <f>SUM(AP304:BQ304)</f>
        <v>2386.487544663094</v>
      </c>
      <c r="BR307" s="100">
        <f t="shared" si="32"/>
        <v>2386.487544663094</v>
      </c>
      <c r="BS307" s="100">
        <f t="shared" si="32"/>
        <v>2351.4149170572127</v>
      </c>
      <c r="BT307" s="100">
        <f>SUM(AS304:BT304)</f>
        <v>2156.3222162675843</v>
      </c>
      <c r="BU307" s="100">
        <f>SUM(AS304:BU304)</f>
        <v>2267.0787818648523</v>
      </c>
      <c r="BV307" s="100">
        <f>SUM(AS304:BV304)</f>
        <v>2351.945223523483</v>
      </c>
      <c r="BW307" s="100">
        <f>SUM(AS304:BW304)</f>
        <v>2380.2131387838494</v>
      </c>
      <c r="BX307" s="100">
        <f>SUM(AS304:BX304)</f>
        <v>2380.2131387838494</v>
      </c>
      <c r="BY307" s="100">
        <f>SUM(AS304:BY304)</f>
        <v>3521.2199467217179</v>
      </c>
      <c r="BZ307" s="100">
        <f>SUM(AS304:BZ304)</f>
        <v>3555.4947478306858</v>
      </c>
      <c r="CA307" s="100">
        <f>SUM(AV304:CA304)</f>
        <v>2900.0252891250129</v>
      </c>
      <c r="CB307" s="100">
        <f>SUM(AY304:CB304)</f>
        <v>2857.9949753299597</v>
      </c>
      <c r="CC307" s="100">
        <f>SUM(AY304:CC304)</f>
        <v>2857.9949753299597</v>
      </c>
      <c r="CD307" s="100">
        <f>SUM(AY304:CD304)</f>
        <v>2857.9949753299597</v>
      </c>
      <c r="CE307" s="100">
        <f>SUM(AY304:CE304)</f>
        <v>2913.1471028674105</v>
      </c>
      <c r="CF307" s="100">
        <f t="shared" si="33"/>
        <v>2938.0547390776323</v>
      </c>
      <c r="CG307" s="100">
        <f t="shared" si="33"/>
        <v>3352.1187458278732</v>
      </c>
      <c r="CH307" s="100">
        <f t="shared" si="33"/>
        <v>3474.2191419932506</v>
      </c>
      <c r="CI307" s="100">
        <f t="shared" si="33"/>
        <v>3313.5723337259997</v>
      </c>
      <c r="CJ307" s="100">
        <f t="shared" si="33"/>
        <v>3339.3088510395437</v>
      </c>
      <c r="CK307" s="100">
        <f>SUM(BC304:CK304)</f>
        <v>3339.3088510395437</v>
      </c>
      <c r="CL307" s="100">
        <f>SUM(BF304:CL304)</f>
        <v>3203.7723588433787</v>
      </c>
      <c r="CM307" s="100">
        <f>SUM(BH304:CM304)</f>
        <v>3204.7149106802613</v>
      </c>
      <c r="CN307" s="100">
        <f>SUM(BH304:CN304)</f>
        <v>3292.9257591622259</v>
      </c>
      <c r="CO307" s="100">
        <f>SUM(BH304:CO304)</f>
        <v>3299.8471670696513</v>
      </c>
      <c r="CP307" s="100">
        <f t="shared" si="34"/>
        <v>3213.253283075966</v>
      </c>
      <c r="CQ307" s="100">
        <f t="shared" si="34"/>
        <v>3190.5879275837524</v>
      </c>
      <c r="CR307" s="100">
        <f t="shared" si="34"/>
        <v>3073.4257368232884</v>
      </c>
      <c r="CS307" s="100">
        <f>SUM(BP304:CS304)</f>
        <v>3023.1928846775277</v>
      </c>
      <c r="CT307" s="100">
        <f>SUM(BS304:CT304)</f>
        <v>2890.0002580414998</v>
      </c>
      <c r="CU307" s="100">
        <f t="shared" si="35"/>
        <v>2994.8615111020163</v>
      </c>
      <c r="CV307" s="100">
        <f t="shared" si="35"/>
        <v>2954.3771188435339</v>
      </c>
      <c r="CW307" s="100">
        <f>SUM(BV304:CW304)</f>
        <v>2898.991359899363</v>
      </c>
      <c r="CX307" s="100">
        <f t="shared" si="36"/>
        <v>3024.5285309519945</v>
      </c>
      <c r="CY307" s="100">
        <f t="shared" si="36"/>
        <v>3178.6279017171578</v>
      </c>
      <c r="CZ307" s="100">
        <f t="shared" si="37"/>
        <v>3203.1279017171578</v>
      </c>
      <c r="DA307" s="100">
        <f t="shared" si="37"/>
        <v>3174.8599864567909</v>
      </c>
      <c r="DB307" s="100">
        <f>SUM(BX304:DB304)</f>
        <v>3300.0586706673171</v>
      </c>
      <c r="DC307" s="100">
        <f t="shared" si="38"/>
        <v>2183.5518627294487</v>
      </c>
      <c r="DD307" s="100">
        <f t="shared" si="38"/>
        <v>2179.0443047817844</v>
      </c>
      <c r="DE307" s="100">
        <f>SUM(CA304:DE304)</f>
        <v>2179.0443047817844</v>
      </c>
      <c r="DF307" s="100">
        <f t="shared" si="39"/>
        <v>2230.0007192554685</v>
      </c>
      <c r="DG307" s="100">
        <f t="shared" si="39"/>
        <v>2153.7467290923446</v>
      </c>
      <c r="DH307" s="100">
        <f>SUM(CD304:DH304)</f>
        <v>2447.1105397982196</v>
      </c>
      <c r="DI307" s="100">
        <f>SUM(CG304:DI304)</f>
        <v>2416.3538836092875</v>
      </c>
      <c r="DJ307" s="100">
        <f>SUM(CG304:DJ304)</f>
        <v>2416.3538836092875</v>
      </c>
      <c r="DK307" s="100">
        <f>SUM(CG304:DK304)</f>
        <v>2426.634390718642</v>
      </c>
      <c r="DL307" s="100">
        <f>SUM(CI304:DL304)</f>
        <v>1768.7940138633878</v>
      </c>
      <c r="DM307" s="100">
        <f>SUM(CI304:DM304)</f>
        <v>2378.2739046888341</v>
      </c>
      <c r="DN307" s="100">
        <f t="shared" si="40"/>
        <v>2389.129498341676</v>
      </c>
      <c r="DO307" s="100">
        <f t="shared" si="40"/>
        <v>2410.2523868219359</v>
      </c>
      <c r="DP307" s="100">
        <f>SUM(CJ304:DP304)</f>
        <v>2410.2523868219359</v>
      </c>
      <c r="DQ307" s="100">
        <f>SUM(CL304:DQ304)</f>
        <v>2474.5158695083915</v>
      </c>
      <c r="DR307" s="100">
        <f>SUM(CN304:DR304)</f>
        <v>2472.372751989672</v>
      </c>
      <c r="DS307" s="100">
        <f>SUM(CP304:DS304)</f>
        <v>2544.174641488597</v>
      </c>
      <c r="DT307" s="100">
        <f>SUM(CP304:DT304)</f>
        <v>2544.174641488597</v>
      </c>
      <c r="DU307" s="100">
        <f>SUM(CP304:DU304)</f>
        <v>2577.5397730675445</v>
      </c>
      <c r="DV307" s="100">
        <f>SUM(CP304:DV304)</f>
        <v>2613.5075261165352</v>
      </c>
      <c r="DW307" s="100">
        <f t="shared" si="41"/>
        <v>2769.4973302980829</v>
      </c>
      <c r="DX307" s="100">
        <f t="shared" si="41"/>
        <v>2639.4718608470653</v>
      </c>
      <c r="DY307" s="100">
        <f>SUM(CQ304:DY304)</f>
        <v>2659.5187153912671</v>
      </c>
      <c r="DZ307" s="100">
        <f>SUM(CQ304:DZ304)</f>
        <v>2673.2855739438987</v>
      </c>
      <c r="EA307" s="100">
        <f t="shared" si="42"/>
        <v>2710.7806397333725</v>
      </c>
      <c r="EB307" s="100">
        <f t="shared" si="42"/>
        <v>2551.618631924895</v>
      </c>
      <c r="EC307" s="100">
        <f t="shared" si="43"/>
        <v>2564.7294153604357</v>
      </c>
      <c r="ED307" s="100">
        <f t="shared" si="43"/>
        <v>2621.5912308696761</v>
      </c>
      <c r="EE307" s="100">
        <f>SUM(CS304:EE304)</f>
        <v>2666.5912308696761</v>
      </c>
      <c r="EF307" s="100">
        <f t="shared" si="44"/>
        <v>2826.3973061516808</v>
      </c>
      <c r="EG307" s="100">
        <f t="shared" si="44"/>
        <v>2669.4780885610221</v>
      </c>
      <c r="EH307" s="100">
        <f>SUM(CT304:EH304)</f>
        <v>2704.6086611511137</v>
      </c>
      <c r="EI307" s="100">
        <f>SUM(CT304:EI304)</f>
        <v>2704.6086611511137</v>
      </c>
      <c r="EJ307" s="100">
        <f>SUM(CT304:EJ304)</f>
        <v>2733.7633094759417</v>
      </c>
      <c r="EK307" s="100">
        <f t="shared" si="45"/>
        <v>2843.4833006008585</v>
      </c>
      <c r="EL307" s="100">
        <f t="shared" si="45"/>
        <v>2906.2301021798353</v>
      </c>
      <c r="EM307" s="100">
        <f t="shared" si="45"/>
        <v>2825.8688491193184</v>
      </c>
      <c r="EN307" s="100">
        <f t="shared" si="46"/>
        <v>2883.4240796903832</v>
      </c>
      <c r="EO307" s="100">
        <f t="shared" si="46"/>
        <v>2932.4240796903832</v>
      </c>
      <c r="EP307" s="100">
        <f t="shared" si="48"/>
        <v>2809.8309439063833</v>
      </c>
      <c r="EQ307" s="100">
        <f t="shared" si="48"/>
        <v>2619.8651314825893</v>
      </c>
      <c r="ER307" s="100">
        <f t="shared" si="49"/>
        <v>2643.7808387194314</v>
      </c>
      <c r="ES307" s="100">
        <f t="shared" si="50"/>
        <v>2472.116109483834</v>
      </c>
      <c r="ET307" s="100">
        <f t="shared" si="51"/>
        <v>2472.116109483834</v>
      </c>
      <c r="EU307" s="100">
        <f t="shared" si="52"/>
        <v>2507.4286788204213</v>
      </c>
      <c r="EV307" s="100">
        <f t="shared" si="52"/>
        <v>2619.4286788204213</v>
      </c>
      <c r="EW307" s="100">
        <f t="shared" si="53"/>
        <v>2592.9722643467371</v>
      </c>
      <c r="EX307" s="100">
        <f t="shared" si="54"/>
        <v>2815.2261537292825</v>
      </c>
      <c r="EY307" s="100">
        <f t="shared" si="54"/>
        <v>2820.2034563608613</v>
      </c>
      <c r="EZ307" s="100">
        <f t="shared" si="55"/>
        <v>2820.2034563608613</v>
      </c>
      <c r="FA307" s="100">
        <f t="shared" si="56"/>
        <v>3635.5222455903672</v>
      </c>
      <c r="FB307" s="100">
        <f t="shared" si="57"/>
        <v>3647.5647209193144</v>
      </c>
      <c r="FC307" s="100">
        <f t="shared" si="58"/>
        <v>3686.1936682877354</v>
      </c>
      <c r="FD307" s="100">
        <f t="shared" si="58"/>
        <v>3415.6886823850891</v>
      </c>
      <c r="FE307" s="100">
        <f t="shared" si="59"/>
        <v>3415.6886823850891</v>
      </c>
      <c r="FF307" s="100">
        <f t="shared" si="60"/>
        <v>3432.7619972027765</v>
      </c>
      <c r="FG307" s="100">
        <f t="shared" si="61"/>
        <v>3432.7619972027765</v>
      </c>
      <c r="FH307" s="100">
        <f t="shared" si="62"/>
        <v>3422.4814900934221</v>
      </c>
      <c r="FI307" s="100">
        <f t="shared" si="63"/>
        <v>2718.7449016223377</v>
      </c>
      <c r="FJ307" s="100">
        <f t="shared" si="64"/>
        <v>2736.496251374575</v>
      </c>
      <c r="FK307" s="100">
        <f t="shared" si="63"/>
        <v>2676.3707852758535</v>
      </c>
      <c r="FL307" s="100">
        <f t="shared" si="63"/>
        <v>2676.3707852758535</v>
      </c>
      <c r="FM307" s="100">
        <f t="shared" si="65"/>
        <v>2661.9308811209135</v>
      </c>
      <c r="FN307" s="100">
        <f t="shared" si="66"/>
        <v>2797.5885442770877</v>
      </c>
      <c r="FO307" s="100">
        <f t="shared" si="67"/>
        <v>2591.8020495907422</v>
      </c>
      <c r="FP307" s="100">
        <f t="shared" si="67"/>
        <v>2564.8457547849248</v>
      </c>
      <c r="FQ307" s="100">
        <f t="shared" si="68"/>
        <v>2459.2721647891863</v>
      </c>
      <c r="FR307" s="100">
        <f t="shared" si="69"/>
        <v>2334.4660895071816</v>
      </c>
      <c r="FS307" s="100">
        <f>SUM(EG304:FR304)</f>
        <v>2334.4660895071816</v>
      </c>
      <c r="FT307" s="100">
        <f t="shared" si="70"/>
        <v>2637.307820044522</v>
      </c>
      <c r="FU307" s="100">
        <f t="shared" si="71"/>
        <v>2698.7140949540635</v>
      </c>
      <c r="FV307" s="100">
        <f t="shared" si="72"/>
        <v>2422.7634640088613</v>
      </c>
      <c r="FW307" s="100">
        <f t="shared" si="73"/>
        <v>2422.7634640088613</v>
      </c>
      <c r="FX307" s="100">
        <f t="shared" si="74"/>
        <v>2422.7634640088613</v>
      </c>
      <c r="FY307" s="100">
        <f t="shared" si="75"/>
        <v>2730.3069678178545</v>
      </c>
      <c r="FZ307" s="100">
        <f t="shared" si="76"/>
        <v>2718.0042797004689</v>
      </c>
      <c r="GA307" s="100">
        <f t="shared" si="77"/>
        <v>2786.2831258543151</v>
      </c>
      <c r="GB307" s="100">
        <f t="shared" si="78"/>
        <v>2786.2831258543151</v>
      </c>
      <c r="GC307" s="100">
        <f>SUM(CV304:GC304)</f>
        <v>5777.0220474664275</v>
      </c>
      <c r="GD307" s="100"/>
    </row>
    <row r="308" spans="1:186">
      <c r="A308" s="102"/>
      <c r="B308" s="129"/>
      <c r="C308" s="133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  <c r="AD308" s="100"/>
      <c r="AE308" s="100"/>
      <c r="AF308" s="100"/>
      <c r="AG308" s="100"/>
      <c r="AH308" s="100"/>
      <c r="AI308" s="100"/>
      <c r="AJ308" s="100"/>
      <c r="AK308" s="100"/>
      <c r="AL308" s="100"/>
      <c r="AM308" s="100"/>
      <c r="AN308" s="100"/>
      <c r="AO308" s="100"/>
      <c r="AP308" s="100"/>
      <c r="AQ308" s="100"/>
      <c r="AR308" s="100"/>
      <c r="AS308" s="100"/>
      <c r="AT308" s="100"/>
      <c r="AU308" s="100"/>
      <c r="AV308" s="100"/>
      <c r="AW308" s="100"/>
      <c r="AX308" s="100"/>
      <c r="AY308" s="100"/>
      <c r="AZ308" s="100"/>
      <c r="BA308" s="100"/>
      <c r="BB308" s="100"/>
      <c r="BC308" s="100"/>
      <c r="BD308" s="100"/>
      <c r="BE308" s="100"/>
      <c r="BF308" s="100"/>
      <c r="BG308" s="100"/>
      <c r="BH308" s="100"/>
      <c r="BI308" s="100"/>
      <c r="BJ308" s="100"/>
      <c r="BK308" s="100"/>
      <c r="BL308" s="100"/>
      <c r="BM308" s="100"/>
      <c r="BN308" s="100"/>
      <c r="BO308" s="100"/>
      <c r="BP308" s="100"/>
      <c r="BQ308" s="100"/>
      <c r="BR308" s="100"/>
      <c r="BS308" s="100"/>
      <c r="BT308" s="100"/>
      <c r="BU308" s="100"/>
      <c r="BV308" s="100"/>
      <c r="BW308" s="100"/>
      <c r="BX308" s="100"/>
      <c r="BY308" s="100"/>
      <c r="BZ308" s="100"/>
      <c r="CA308" s="100"/>
      <c r="CB308" s="100"/>
      <c r="CC308" s="100"/>
      <c r="CD308" s="100"/>
      <c r="CE308" s="100"/>
      <c r="CF308" s="100"/>
      <c r="CG308" s="100"/>
      <c r="CH308" s="100"/>
      <c r="CI308" s="100"/>
      <c r="CJ308" s="100"/>
      <c r="CK308" s="100"/>
      <c r="CL308" s="100"/>
      <c r="CM308" s="100"/>
      <c r="CN308" s="100"/>
      <c r="CO308" s="100"/>
      <c r="CP308" s="100"/>
      <c r="CQ308" s="100"/>
      <c r="CR308" s="100"/>
      <c r="CS308" s="100"/>
      <c r="CT308" s="100"/>
      <c r="CU308" s="100"/>
      <c r="CV308" s="100"/>
      <c r="CW308" s="100"/>
      <c r="CX308" s="100"/>
      <c r="CY308" s="100"/>
      <c r="CZ308" s="100"/>
      <c r="DA308" s="100"/>
      <c r="DB308" s="100"/>
      <c r="DC308" s="100"/>
      <c r="DD308" s="100"/>
      <c r="DE308" s="100"/>
      <c r="DF308" s="100"/>
      <c r="DG308" s="100"/>
      <c r="DH308" s="100"/>
      <c r="DI308" s="100"/>
      <c r="DJ308" s="100"/>
      <c r="DK308" s="100"/>
      <c r="DL308" s="100"/>
      <c r="DM308" s="100"/>
      <c r="DN308" s="100"/>
      <c r="DO308" s="100"/>
      <c r="DP308" s="100"/>
      <c r="DQ308" s="100"/>
      <c r="DR308" s="100"/>
      <c r="DS308" s="100"/>
      <c r="DT308" s="100"/>
      <c r="DU308" s="100"/>
      <c r="DV308" s="100"/>
      <c r="DW308" s="100"/>
      <c r="DX308" s="100"/>
      <c r="DY308" s="100"/>
      <c r="DZ308" s="100"/>
      <c r="EA308" s="100"/>
      <c r="EB308" s="100"/>
      <c r="EC308" s="100"/>
      <c r="ED308" s="100"/>
      <c r="EE308" s="100"/>
      <c r="EF308" s="100"/>
      <c r="EG308" s="100"/>
      <c r="EH308" s="100"/>
      <c r="EI308" s="100"/>
      <c r="EJ308" s="100"/>
      <c r="EK308" s="100"/>
      <c r="EL308" s="100"/>
      <c r="EM308" s="100"/>
      <c r="EN308" s="100"/>
      <c r="EO308" s="100"/>
      <c r="EP308" s="100"/>
      <c r="EQ308" s="100"/>
      <c r="ER308" s="100"/>
      <c r="ES308" s="100"/>
      <c r="ET308" s="100"/>
      <c r="EU308" s="100"/>
      <c r="EV308" s="100"/>
      <c r="EW308" s="100"/>
      <c r="EX308" s="100"/>
      <c r="EY308" s="100"/>
      <c r="EZ308" s="100"/>
      <c r="FA308" s="100"/>
      <c r="FB308" s="100"/>
      <c r="FC308" s="100"/>
      <c r="FD308" s="100"/>
      <c r="FE308" s="100"/>
      <c r="FF308" s="100"/>
      <c r="FG308" s="100"/>
      <c r="FH308" s="100"/>
      <c r="FI308" s="100"/>
      <c r="FJ308" s="100"/>
      <c r="FK308" s="100"/>
      <c r="FL308" s="100"/>
      <c r="FM308" s="100"/>
      <c r="FN308" s="100"/>
      <c r="FO308" s="100"/>
      <c r="FP308" s="100"/>
      <c r="FQ308" s="100"/>
      <c r="FR308" s="100"/>
      <c r="FS308" s="100"/>
      <c r="FT308" s="100"/>
      <c r="FU308" s="100"/>
      <c r="FV308" s="100"/>
      <c r="FW308" s="100"/>
      <c r="FX308" s="100"/>
      <c r="FY308" s="100"/>
      <c r="FZ308" s="100"/>
      <c r="GA308" s="100"/>
      <c r="GB308" s="100"/>
      <c r="GC308" s="100"/>
      <c r="GD308" s="100"/>
    </row>
    <row r="309" spans="1:186">
      <c r="A309" s="134" t="s">
        <v>306</v>
      </c>
      <c r="B309" s="129"/>
      <c r="C309" s="133"/>
      <c r="E309" s="100">
        <f t="shared" ref="E309:AJ309" si="80">SUM(E3:E301)</f>
        <v>2473.1999999999998</v>
      </c>
      <c r="F309" s="100">
        <f t="shared" si="80"/>
        <v>115.87956165549527</v>
      </c>
      <c r="G309" s="100">
        <f t="shared" si="80"/>
        <v>137.87738716471847</v>
      </c>
      <c r="H309" s="100">
        <f t="shared" si="80"/>
        <v>312.52644119446228</v>
      </c>
      <c r="I309" s="100">
        <f t="shared" si="80"/>
        <v>135.9357591810838</v>
      </c>
      <c r="J309" s="100">
        <f t="shared" si="80"/>
        <v>361.08374780032523</v>
      </c>
      <c r="K309" s="100">
        <f t="shared" si="80"/>
        <v>38.676014686085566</v>
      </c>
      <c r="L309" s="100">
        <f t="shared" si="80"/>
        <v>95.262089556725513</v>
      </c>
      <c r="M309" s="100">
        <f t="shared" si="80"/>
        <v>168.16860968939875</v>
      </c>
      <c r="N309" s="100">
        <f t="shared" si="80"/>
        <v>453.1106351298011</v>
      </c>
      <c r="O309" s="100">
        <f t="shared" si="80"/>
        <v>884.00835135019815</v>
      </c>
      <c r="P309" s="100">
        <f t="shared" si="80"/>
        <v>50.090188629827992</v>
      </c>
      <c r="Q309" s="100">
        <f t="shared" si="80"/>
        <v>28.975403300785647</v>
      </c>
      <c r="R309" s="100">
        <f t="shared" si="80"/>
        <v>45.558896193658356</v>
      </c>
      <c r="S309" s="100">
        <f t="shared" si="80"/>
        <v>164.15274923411164</v>
      </c>
      <c r="T309" s="100">
        <f t="shared" si="80"/>
        <v>660.62048627431864</v>
      </c>
      <c r="U309" s="100">
        <f t="shared" si="80"/>
        <v>7.3945916231651942</v>
      </c>
      <c r="V309" s="100">
        <f t="shared" si="80"/>
        <v>4.8754806329971681</v>
      </c>
      <c r="W309" s="100">
        <f t="shared" si="80"/>
        <v>174.44828038950817</v>
      </c>
      <c r="X309" s="100">
        <f t="shared" si="80"/>
        <v>20</v>
      </c>
      <c r="Y309" s="100">
        <f t="shared" si="80"/>
        <v>15</v>
      </c>
      <c r="Z309" s="100">
        <f t="shared" si="80"/>
        <v>177.2844282231859</v>
      </c>
      <c r="AA309" s="100">
        <f t="shared" si="80"/>
        <v>8.3839914904932886</v>
      </c>
      <c r="AB309" s="100">
        <f t="shared" si="80"/>
        <v>145.08690339417006</v>
      </c>
      <c r="AC309" s="100">
        <f t="shared" si="80"/>
        <v>16.399082568807337</v>
      </c>
      <c r="AD309" s="100">
        <f t="shared" si="80"/>
        <v>29.105641497535018</v>
      </c>
      <c r="AE309" s="100">
        <f t="shared" si="80"/>
        <v>32.031910650179505</v>
      </c>
      <c r="AF309" s="100">
        <f t="shared" si="80"/>
        <v>193.68268847227762</v>
      </c>
      <c r="AG309" s="100">
        <f t="shared" si="80"/>
        <v>267.28206877324902</v>
      </c>
      <c r="AH309" s="100">
        <f t="shared" si="80"/>
        <v>40.931525063156499</v>
      </c>
      <c r="AI309" s="100">
        <f t="shared" si="80"/>
        <v>430.7992997160689</v>
      </c>
      <c r="AJ309" s="100">
        <f t="shared" si="80"/>
        <v>194.05735187034216</v>
      </c>
      <c r="AK309" s="100">
        <f t="shared" ref="AK309:BP309" si="81">SUM(AK3:AK301)</f>
        <v>55.32907857997607</v>
      </c>
      <c r="AL309" s="100">
        <f t="shared" si="81"/>
        <v>218.64063895372931</v>
      </c>
      <c r="AM309" s="100">
        <f t="shared" si="81"/>
        <v>28.394827815450064</v>
      </c>
      <c r="AN309" s="100">
        <f t="shared" si="81"/>
        <v>281.91646919431281</v>
      </c>
      <c r="AO309" s="100">
        <f t="shared" si="81"/>
        <v>49.631384939441809</v>
      </c>
      <c r="AP309" s="100">
        <f t="shared" si="81"/>
        <v>160.74029466337092</v>
      </c>
      <c r="AQ309" s="100">
        <f t="shared" si="81"/>
        <v>202.2460998185812</v>
      </c>
      <c r="AR309" s="100">
        <f t="shared" si="81"/>
        <v>280.995260663507</v>
      </c>
      <c r="AS309" s="100">
        <f t="shared" si="81"/>
        <v>303.22214138302598</v>
      </c>
      <c r="AT309" s="100">
        <f t="shared" si="81"/>
        <v>722.26489259066784</v>
      </c>
      <c r="AU309" s="100">
        <f t="shared" si="81"/>
        <v>18.085201014971894</v>
      </c>
      <c r="AV309" s="100">
        <f t="shared" si="81"/>
        <v>84.06062759010689</v>
      </c>
      <c r="AW309" s="100">
        <f t="shared" si="81"/>
        <v>0</v>
      </c>
      <c r="AX309" s="100">
        <f t="shared" si="81"/>
        <v>0</v>
      </c>
      <c r="AY309" s="100">
        <f t="shared" si="81"/>
        <v>18.658381531711225</v>
      </c>
      <c r="AZ309" s="100">
        <f t="shared" si="81"/>
        <v>243.35194787927145</v>
      </c>
      <c r="BA309" s="100">
        <f t="shared" si="81"/>
        <v>341.50686464468964</v>
      </c>
      <c r="BB309" s="100">
        <f t="shared" si="81"/>
        <v>180</v>
      </c>
      <c r="BC309" s="100">
        <f t="shared" si="81"/>
        <v>15.04417634576178</v>
      </c>
      <c r="BD309" s="100">
        <f t="shared" si="81"/>
        <v>16.80403673467946</v>
      </c>
      <c r="BE309" s="100">
        <f t="shared" si="81"/>
        <v>216.69603684989352</v>
      </c>
      <c r="BF309" s="100">
        <f t="shared" si="81"/>
        <v>16.965496398529186</v>
      </c>
      <c r="BG309" s="100">
        <f t="shared" si="81"/>
        <v>13.977736362262631</v>
      </c>
      <c r="BH309" s="100">
        <f t="shared" si="81"/>
        <v>124.82767616606102</v>
      </c>
      <c r="BI309" s="100">
        <f t="shared" si="81"/>
        <v>35.026696217196402</v>
      </c>
      <c r="BJ309" s="100">
        <f t="shared" si="81"/>
        <v>136.48466226766737</v>
      </c>
      <c r="BK309" s="100">
        <f t="shared" si="81"/>
        <v>39.707802347252304</v>
      </c>
      <c r="BL309" s="100">
        <f t="shared" si="81"/>
        <v>346.39263514878576</v>
      </c>
      <c r="BM309" s="100">
        <f t="shared" si="81"/>
        <v>266.32438152092908</v>
      </c>
      <c r="BN309" s="100">
        <f t="shared" si="81"/>
        <v>9</v>
      </c>
      <c r="BO309" s="100">
        <f t="shared" si="81"/>
        <v>355.74720993015171</v>
      </c>
      <c r="BP309" s="100">
        <f t="shared" si="81"/>
        <v>295.05445200000003</v>
      </c>
      <c r="BQ309" s="100">
        <f t="shared" ref="BQ309:CV309" si="82">SUM(BQ3:BQ301)</f>
        <v>133.19262663602757</v>
      </c>
      <c r="BR309" s="100">
        <f t="shared" si="82"/>
        <v>228.48436485127999</v>
      </c>
      <c r="BS309" s="100">
        <f t="shared" si="82"/>
        <v>90.751258482769956</v>
      </c>
      <c r="BT309" s="100">
        <f t="shared" si="82"/>
        <v>178.87080408667416</v>
      </c>
      <c r="BU309" s="100">
        <f t="shared" si="82"/>
        <v>128.27651751430517</v>
      </c>
      <c r="BV309" s="100">
        <f t="shared" si="82"/>
        <v>84.866441658630663</v>
      </c>
      <c r="BW309" s="100">
        <f t="shared" si="82"/>
        <v>56.535830520732873</v>
      </c>
      <c r="BX309" s="100">
        <f t="shared" si="82"/>
        <v>710.86098343803167</v>
      </c>
      <c r="BY309" s="100">
        <f t="shared" si="82"/>
        <v>1141.0068079378686</v>
      </c>
      <c r="BZ309" s="100">
        <f t="shared" si="82"/>
        <v>68.549602217936354</v>
      </c>
      <c r="CA309" s="100">
        <f t="shared" si="82"/>
        <v>108.45858903884536</v>
      </c>
      <c r="CB309" s="100">
        <f t="shared" si="82"/>
        <v>0</v>
      </c>
      <c r="CC309" s="100">
        <f t="shared" si="82"/>
        <v>23.097364692635011</v>
      </c>
      <c r="CD309" s="100">
        <f t="shared" si="82"/>
        <v>12.415217739145906</v>
      </c>
      <c r="CE309" s="100">
        <f t="shared" si="82"/>
        <v>55.152127537450738</v>
      </c>
      <c r="CF309" s="100">
        <f t="shared" si="82"/>
        <v>49.815272420443591</v>
      </c>
      <c r="CG309" s="100">
        <f t="shared" si="82"/>
        <v>828.12801350048198</v>
      </c>
      <c r="CH309" s="100">
        <f t="shared" si="82"/>
        <v>492.71506334166185</v>
      </c>
      <c r="CI309" s="100">
        <f t="shared" si="82"/>
        <v>16.875</v>
      </c>
      <c r="CJ309" s="100">
        <f t="shared" si="82"/>
        <v>25.736517313544091</v>
      </c>
      <c r="CK309" s="100">
        <f t="shared" si="82"/>
        <v>39.098300470132848</v>
      </c>
      <c r="CL309" s="100">
        <f t="shared" si="82"/>
        <v>26.078592092574741</v>
      </c>
      <c r="CM309" s="100">
        <f t="shared" si="82"/>
        <v>24.345588235294112</v>
      </c>
      <c r="CN309" s="100">
        <f t="shared" si="82"/>
        <v>120.73697255348556</v>
      </c>
      <c r="CO309" s="100">
        <f t="shared" si="82"/>
        <v>13.842815814850528</v>
      </c>
      <c r="CP309" s="100">
        <f t="shared" si="82"/>
        <v>284.94943305222989</v>
      </c>
      <c r="CQ309" s="100">
        <f t="shared" si="82"/>
        <v>318.32401561695536</v>
      </c>
      <c r="CR309" s="100">
        <f t="shared" si="82"/>
        <v>16</v>
      </c>
      <c r="CS309" s="100">
        <f t="shared" si="82"/>
        <v>330.31294714062625</v>
      </c>
      <c r="CT309" s="100">
        <f t="shared" si="82"/>
        <v>15.351435190631516</v>
      </c>
      <c r="CU309" s="100">
        <f t="shared" si="82"/>
        <v>202.03268089659468</v>
      </c>
      <c r="CV309" s="100">
        <f t="shared" si="82"/>
        <v>391.69118389308085</v>
      </c>
      <c r="CW309" s="100">
        <f t="shared" ref="CW309:EB309" si="83">SUM(CW3:CW301)</f>
        <v>92.620258401545271</v>
      </c>
      <c r="CX309" s="100">
        <f t="shared" si="83"/>
        <v>251.07434210526307</v>
      </c>
      <c r="CY309" s="100">
        <f t="shared" si="83"/>
        <v>477.93162484758773</v>
      </c>
      <c r="CZ309" s="100">
        <f t="shared" si="83"/>
        <v>49.000000000000007</v>
      </c>
      <c r="DA309" s="100">
        <f t="shared" si="83"/>
        <v>114.83505826483722</v>
      </c>
      <c r="DB309" s="100">
        <f t="shared" si="83"/>
        <v>250.39736842105253</v>
      </c>
      <c r="DC309" s="100">
        <f t="shared" si="83"/>
        <v>49.000000000000007</v>
      </c>
      <c r="DD309" s="100">
        <f t="shared" si="83"/>
        <v>64.888307035072003</v>
      </c>
      <c r="DE309" s="100">
        <f t="shared" si="83"/>
        <v>436.36328654058389</v>
      </c>
      <c r="DF309" s="100">
        <f t="shared" si="83"/>
        <v>101.91282894736844</v>
      </c>
      <c r="DG309" s="100">
        <f t="shared" si="83"/>
        <v>17.253289473684212</v>
      </c>
      <c r="DH309" s="100">
        <f t="shared" si="83"/>
        <v>332.71749262983394</v>
      </c>
      <c r="DI309" s="100">
        <f t="shared" si="83"/>
        <v>49.303107558740429</v>
      </c>
      <c r="DJ309" s="100">
        <f t="shared" si="83"/>
        <v>40.091536490697941</v>
      </c>
      <c r="DK309" s="100">
        <f t="shared" si="83"/>
        <v>10.280507109354275</v>
      </c>
      <c r="DL309" s="100">
        <f t="shared" si="83"/>
        <v>556.71995460597111</v>
      </c>
      <c r="DM309" s="100">
        <f t="shared" si="83"/>
        <v>609.47989082544632</v>
      </c>
      <c r="DN309" s="100">
        <f t="shared" si="83"/>
        <v>21.711187305684017</v>
      </c>
      <c r="DO309" s="100">
        <f t="shared" si="83"/>
        <v>22.997888480259714</v>
      </c>
      <c r="DP309" s="100">
        <f t="shared" si="83"/>
        <v>40.388293325072063</v>
      </c>
      <c r="DQ309" s="100">
        <f t="shared" si="83"/>
        <v>180</v>
      </c>
      <c r="DR309" s="100">
        <f t="shared" si="83"/>
        <v>46.137945290429279</v>
      </c>
      <c r="DS309" s="100">
        <f t="shared" si="83"/>
        <v>264.55307549082431</v>
      </c>
      <c r="DT309" s="100">
        <f t="shared" si="83"/>
        <v>35.164292358575075</v>
      </c>
      <c r="DU309" s="100">
        <f t="shared" si="83"/>
        <v>66.730263157894711</v>
      </c>
      <c r="DV309" s="100">
        <f t="shared" si="83"/>
        <v>71.935506097981133</v>
      </c>
      <c r="DW309" s="100">
        <f t="shared" si="83"/>
        <v>191.9042389861761</v>
      </c>
      <c r="DX309" s="100">
        <f t="shared" si="83"/>
        <v>48.918469647901894</v>
      </c>
      <c r="DY309" s="100">
        <f t="shared" si="83"/>
        <v>20.04685454420175</v>
      </c>
      <c r="DZ309" s="100">
        <f t="shared" si="83"/>
        <v>27.533717105263161</v>
      </c>
      <c r="EA309" s="100">
        <f t="shared" si="83"/>
        <v>74.990131578947356</v>
      </c>
      <c r="EB309" s="100">
        <f t="shared" si="83"/>
        <v>23.879487356163441</v>
      </c>
      <c r="EC309" s="100">
        <f t="shared" ref="EC309:FH309" si="84">SUM(EC3:EC301)</f>
        <v>13.110783435540549</v>
      </c>
      <c r="ED309" s="100">
        <f t="shared" si="84"/>
        <v>145.723631018481</v>
      </c>
      <c r="EE309" s="100">
        <f t="shared" si="84"/>
        <v>45</v>
      </c>
      <c r="EF309" s="100">
        <f t="shared" si="84"/>
        <v>373.01992507078859</v>
      </c>
      <c r="EG309" s="100">
        <f t="shared" si="84"/>
        <v>35</v>
      </c>
      <c r="EH309" s="100">
        <f t="shared" si="84"/>
        <v>35.130572590091631</v>
      </c>
      <c r="EI309" s="100">
        <f t="shared" si="84"/>
        <v>409.4940241289878</v>
      </c>
      <c r="EJ309" s="100">
        <f t="shared" si="84"/>
        <v>58.309296649656083</v>
      </c>
      <c r="EK309" s="100">
        <f t="shared" si="84"/>
        <v>116.02573774129135</v>
      </c>
      <c r="EL309" s="100">
        <f t="shared" si="84"/>
        <v>95.607093401142436</v>
      </c>
      <c r="EM309" s="100">
        <f t="shared" si="84"/>
        <v>49.000000000000007</v>
      </c>
      <c r="EN309" s="100">
        <f t="shared" si="84"/>
        <v>77.223384902903533</v>
      </c>
      <c r="EO309" s="100">
        <f t="shared" si="84"/>
        <v>98.000000000000014</v>
      </c>
      <c r="EP309" s="100">
        <f t="shared" si="84"/>
        <v>116.62968384345854</v>
      </c>
      <c r="EQ309" s="100">
        <f t="shared" si="84"/>
        <v>98.000000000000014</v>
      </c>
      <c r="ER309" s="100">
        <f t="shared" si="84"/>
        <v>96.831414473684205</v>
      </c>
      <c r="ES309" s="100">
        <f t="shared" si="84"/>
        <v>15.602396272465056</v>
      </c>
      <c r="ET309" s="100">
        <f t="shared" si="84"/>
        <v>32.283115154204566</v>
      </c>
      <c r="EU309" s="100">
        <f t="shared" si="84"/>
        <v>35.312569336587529</v>
      </c>
      <c r="EV309" s="100">
        <f t="shared" si="84"/>
        <v>224</v>
      </c>
      <c r="EW309" s="100">
        <f t="shared" si="84"/>
        <v>49.000000000000007</v>
      </c>
      <c r="EX309" s="100">
        <f t="shared" si="84"/>
        <v>273.42251080818784</v>
      </c>
      <c r="EY309" s="100">
        <f t="shared" si="84"/>
        <v>27.207894736842103</v>
      </c>
      <c r="EZ309" s="100">
        <f t="shared" si="84"/>
        <v>707.2103738947244</v>
      </c>
      <c r="FA309" s="100">
        <f t="shared" si="84"/>
        <v>815.31878922950591</v>
      </c>
      <c r="FB309" s="100">
        <f t="shared" si="84"/>
        <v>24.084950657894737</v>
      </c>
      <c r="FC309" s="100">
        <f t="shared" si="84"/>
        <v>77.257894736842104</v>
      </c>
      <c r="FD309" s="100">
        <f t="shared" si="84"/>
        <v>22.858824803228224</v>
      </c>
      <c r="FE309" s="100">
        <f t="shared" si="84"/>
        <v>26.882329482019351</v>
      </c>
      <c r="FF309" s="100">
        <f t="shared" si="84"/>
        <v>55.417499693094769</v>
      </c>
      <c r="FG309" s="100">
        <f t="shared" si="84"/>
        <v>66.376422376427882</v>
      </c>
      <c r="FH309" s="100">
        <f t="shared" si="84"/>
        <v>15.178766343347979</v>
      </c>
      <c r="FI309" s="100">
        <f t="shared" ref="FI309:GD309" si="85">SUM(FI3:FI301)</f>
        <v>44.014802631578952</v>
      </c>
      <c r="FJ309" s="100">
        <f t="shared" si="85"/>
        <v>21.555210413430967</v>
      </c>
      <c r="FK309" s="100">
        <f t="shared" si="85"/>
        <v>240.78441181734112</v>
      </c>
      <c r="FL309" s="100">
        <f t="shared" si="85"/>
        <v>27.464360994009322</v>
      </c>
      <c r="FM309" s="100">
        <f t="shared" si="85"/>
        <v>37.850454848014195</v>
      </c>
      <c r="FN309" s="100">
        <f t="shared" si="85"/>
        <v>186.96260561046827</v>
      </c>
      <c r="FO309" s="100">
        <f t="shared" si="85"/>
        <v>39.969551282051285</v>
      </c>
      <c r="FP309" s="100">
        <f t="shared" si="85"/>
        <v>21.077541967313316</v>
      </c>
      <c r="FQ309" s="100">
        <f t="shared" si="85"/>
        <v>25.399008949042237</v>
      </c>
      <c r="FR309" s="100">
        <f t="shared" si="85"/>
        <v>70</v>
      </c>
      <c r="FS309" s="100">
        <f t="shared" si="85"/>
        <v>406.22364588639022</v>
      </c>
      <c r="FT309" s="100">
        <f t="shared" si="85"/>
        <v>160.71722259821124</v>
      </c>
      <c r="FU309" s="100">
        <f t="shared" si="85"/>
        <v>70.537949854672817</v>
      </c>
      <c r="FV309" s="100">
        <f t="shared" si="85"/>
        <v>109.5427488142204</v>
      </c>
      <c r="FW309" s="100">
        <f t="shared" si="85"/>
        <v>192.77065979276716</v>
      </c>
      <c r="FX309" s="100">
        <f t="shared" si="85"/>
        <v>289.08212560386482</v>
      </c>
      <c r="FY309" s="100">
        <f t="shared" si="85"/>
        <v>36.922756410256412</v>
      </c>
      <c r="FZ309" s="100">
        <f t="shared" ref="FZ309:GB309" si="86">SUM(FZ3:FZ301)</f>
        <v>288.02430760868691</v>
      </c>
      <c r="GA309" s="100">
        <f t="shared" ref="GA309" si="87">SUM(GA3:GA301)</f>
        <v>38.557692307692307</v>
      </c>
      <c r="GB309" s="100">
        <f t="shared" si="86"/>
        <v>18.293075684380032</v>
      </c>
      <c r="GC309" s="100">
        <f t="shared" si="85"/>
        <v>0</v>
      </c>
      <c r="GD309" s="100">
        <f t="shared" si="85"/>
        <v>4987.9958850734492</v>
      </c>
    </row>
    <row r="310" spans="1:186">
      <c r="A310" s="102" t="s">
        <v>307</v>
      </c>
      <c r="B310" s="129"/>
      <c r="C310" s="133"/>
      <c r="E310" s="100">
        <f t="shared" ref="E310:AJ310" si="88">SUMIFS(E3:E302,$C3:$C302,"ifi")</f>
        <v>0</v>
      </c>
      <c r="F310" s="100">
        <f t="shared" si="88"/>
        <v>0</v>
      </c>
      <c r="G310" s="100">
        <f t="shared" si="88"/>
        <v>0</v>
      </c>
      <c r="H310" s="100">
        <f t="shared" si="88"/>
        <v>0</v>
      </c>
      <c r="I310" s="100">
        <f t="shared" si="88"/>
        <v>0</v>
      </c>
      <c r="J310" s="100">
        <f t="shared" si="88"/>
        <v>0</v>
      </c>
      <c r="K310" s="100">
        <f t="shared" si="88"/>
        <v>0</v>
      </c>
      <c r="L310" s="100">
        <f t="shared" si="88"/>
        <v>0</v>
      </c>
      <c r="M310" s="100">
        <f t="shared" si="88"/>
        <v>0.81833873328174578</v>
      </c>
      <c r="N310" s="100">
        <f t="shared" si="88"/>
        <v>0</v>
      </c>
      <c r="O310" s="100">
        <f t="shared" si="88"/>
        <v>0</v>
      </c>
      <c r="P310" s="100">
        <f t="shared" si="88"/>
        <v>0</v>
      </c>
      <c r="Q310" s="100">
        <f t="shared" si="88"/>
        <v>0</v>
      </c>
      <c r="R310" s="100">
        <f t="shared" si="88"/>
        <v>18.621759626713818</v>
      </c>
      <c r="S310" s="100">
        <f t="shared" si="88"/>
        <v>7.6350115922842674</v>
      </c>
      <c r="T310" s="100">
        <f t="shared" si="88"/>
        <v>0</v>
      </c>
      <c r="U310" s="100">
        <f t="shared" si="88"/>
        <v>0</v>
      </c>
      <c r="V310" s="100">
        <f t="shared" si="88"/>
        <v>0</v>
      </c>
      <c r="W310" s="100">
        <f t="shared" si="88"/>
        <v>8.200560189250389</v>
      </c>
      <c r="X310" s="100">
        <f t="shared" si="88"/>
        <v>0</v>
      </c>
      <c r="Y310" s="100">
        <f t="shared" si="88"/>
        <v>0</v>
      </c>
      <c r="Z310" s="100">
        <f t="shared" si="88"/>
        <v>0</v>
      </c>
      <c r="AA310" s="100">
        <f t="shared" si="88"/>
        <v>0</v>
      </c>
      <c r="AB310" s="100">
        <f t="shared" si="88"/>
        <v>1.5087026349480426</v>
      </c>
      <c r="AC310" s="100">
        <f t="shared" si="88"/>
        <v>0</v>
      </c>
      <c r="AD310" s="100">
        <f t="shared" si="88"/>
        <v>0</v>
      </c>
      <c r="AE310" s="100">
        <f t="shared" si="88"/>
        <v>0</v>
      </c>
      <c r="AF310" s="100">
        <f t="shared" si="88"/>
        <v>0</v>
      </c>
      <c r="AG310" s="100">
        <f t="shared" si="88"/>
        <v>0</v>
      </c>
      <c r="AH310" s="100">
        <f t="shared" si="88"/>
        <v>0</v>
      </c>
      <c r="AI310" s="100">
        <f t="shared" si="88"/>
        <v>0</v>
      </c>
      <c r="AJ310" s="100">
        <f t="shared" si="88"/>
        <v>0</v>
      </c>
      <c r="AK310" s="100">
        <f t="shared" ref="AK310:BP310" si="89">SUMIFS(AK3:AK302,$C3:$C302,"ifi")</f>
        <v>0</v>
      </c>
      <c r="AL310" s="100">
        <f t="shared" si="89"/>
        <v>12.222147519152571</v>
      </c>
      <c r="AM310" s="100">
        <f t="shared" si="89"/>
        <v>0</v>
      </c>
      <c r="AN310" s="100">
        <f t="shared" si="89"/>
        <v>0</v>
      </c>
      <c r="AO310" s="100">
        <f t="shared" si="89"/>
        <v>0</v>
      </c>
      <c r="AP310" s="100">
        <f t="shared" si="89"/>
        <v>7.2650980638811706</v>
      </c>
      <c r="AQ310" s="100">
        <f t="shared" si="89"/>
        <v>0</v>
      </c>
      <c r="AR310" s="100">
        <f t="shared" si="89"/>
        <v>0</v>
      </c>
      <c r="AS310" s="100">
        <f t="shared" si="89"/>
        <v>0</v>
      </c>
      <c r="AT310" s="100">
        <f t="shared" si="89"/>
        <v>11.226915428870479</v>
      </c>
      <c r="AU310" s="100">
        <f t="shared" si="89"/>
        <v>1.1384103643186885</v>
      </c>
      <c r="AV310" s="100">
        <f t="shared" si="89"/>
        <v>0</v>
      </c>
      <c r="AW310" s="100">
        <f t="shared" si="89"/>
        <v>0</v>
      </c>
      <c r="AX310" s="100">
        <f t="shared" si="89"/>
        <v>0</v>
      </c>
      <c r="AY310" s="100">
        <f t="shared" si="89"/>
        <v>0</v>
      </c>
      <c r="AZ310" s="100">
        <f t="shared" si="89"/>
        <v>0</v>
      </c>
      <c r="BA310" s="100">
        <f t="shared" si="89"/>
        <v>0</v>
      </c>
      <c r="BB310" s="100">
        <f t="shared" si="89"/>
        <v>0</v>
      </c>
      <c r="BC310" s="100">
        <f t="shared" si="89"/>
        <v>0</v>
      </c>
      <c r="BD310" s="100">
        <f t="shared" si="89"/>
        <v>0</v>
      </c>
      <c r="BE310" s="100">
        <f t="shared" si="89"/>
        <v>7.8088661927889547</v>
      </c>
      <c r="BF310" s="100">
        <f t="shared" si="89"/>
        <v>0</v>
      </c>
      <c r="BG310" s="100">
        <f t="shared" si="89"/>
        <v>0</v>
      </c>
      <c r="BH310" s="100">
        <f t="shared" si="89"/>
        <v>6.2206483139233066</v>
      </c>
      <c r="BI310" s="100">
        <f t="shared" si="89"/>
        <v>0</v>
      </c>
      <c r="BJ310" s="100">
        <f t="shared" si="89"/>
        <v>0</v>
      </c>
      <c r="BK310" s="100">
        <f t="shared" si="89"/>
        <v>0</v>
      </c>
      <c r="BL310" s="100">
        <f t="shared" si="89"/>
        <v>0</v>
      </c>
      <c r="BM310" s="100">
        <f t="shared" si="89"/>
        <v>0</v>
      </c>
      <c r="BN310" s="100">
        <f t="shared" si="89"/>
        <v>0</v>
      </c>
      <c r="BO310" s="100">
        <f t="shared" si="89"/>
        <v>0</v>
      </c>
      <c r="BP310" s="100">
        <f t="shared" si="89"/>
        <v>0</v>
      </c>
      <c r="BQ310" s="100">
        <f t="shared" ref="BQ310:CV310" si="90">SUMIFS(BQ3:BQ302,$C3:$C302,"ifi")</f>
        <v>0</v>
      </c>
      <c r="BR310" s="100">
        <f t="shared" si="90"/>
        <v>0</v>
      </c>
      <c r="BS310" s="100">
        <f t="shared" si="90"/>
        <v>2.7089927905304463</v>
      </c>
      <c r="BT310" s="100">
        <f t="shared" si="90"/>
        <v>0</v>
      </c>
      <c r="BU310" s="100">
        <f t="shared" si="90"/>
        <v>0.76173703987117058</v>
      </c>
      <c r="BV310" s="100">
        <f t="shared" si="90"/>
        <v>0</v>
      </c>
      <c r="BW310" s="100">
        <f t="shared" si="90"/>
        <v>0</v>
      </c>
      <c r="BX310" s="100">
        <f t="shared" si="90"/>
        <v>4.1963458290320643</v>
      </c>
      <c r="BY310" s="100">
        <f t="shared" si="90"/>
        <v>24.804495824736271</v>
      </c>
      <c r="BZ310" s="100">
        <f t="shared" si="90"/>
        <v>0</v>
      </c>
      <c r="CA310" s="100">
        <f t="shared" si="90"/>
        <v>54.70085360220029</v>
      </c>
      <c r="CB310" s="100">
        <f t="shared" si="90"/>
        <v>0</v>
      </c>
      <c r="CC310" s="100">
        <f t="shared" si="90"/>
        <v>0</v>
      </c>
      <c r="CD310" s="100">
        <f t="shared" si="90"/>
        <v>8.4051344900677716</v>
      </c>
      <c r="CE310" s="100">
        <f t="shared" si="90"/>
        <v>48.533872232956654</v>
      </c>
      <c r="CF310" s="100">
        <f t="shared" si="90"/>
        <v>0</v>
      </c>
      <c r="CG310" s="100">
        <f t="shared" si="90"/>
        <v>0</v>
      </c>
      <c r="CH310" s="100">
        <f t="shared" si="90"/>
        <v>15.486969394906716</v>
      </c>
      <c r="CI310" s="100">
        <f t="shared" si="90"/>
        <v>0</v>
      </c>
      <c r="CJ310" s="100">
        <f t="shared" si="90"/>
        <v>0.77209551940632271</v>
      </c>
      <c r="CK310" s="100">
        <f t="shared" si="90"/>
        <v>0</v>
      </c>
      <c r="CL310" s="100">
        <f t="shared" si="90"/>
        <v>0</v>
      </c>
      <c r="CM310" s="100">
        <f t="shared" si="90"/>
        <v>0</v>
      </c>
      <c r="CN310" s="100">
        <f t="shared" si="90"/>
        <v>5.7245978365876766</v>
      </c>
      <c r="CO310" s="100">
        <f t="shared" si="90"/>
        <v>0</v>
      </c>
      <c r="CP310" s="100">
        <f t="shared" si="90"/>
        <v>4.8413738625378882</v>
      </c>
      <c r="CQ310" s="100">
        <f t="shared" si="90"/>
        <v>0</v>
      </c>
      <c r="CR310" s="100">
        <f t="shared" si="90"/>
        <v>0</v>
      </c>
      <c r="CS310" s="100">
        <f t="shared" si="90"/>
        <v>19.574100571296366</v>
      </c>
      <c r="CT310" s="100">
        <f t="shared" si="90"/>
        <v>0</v>
      </c>
      <c r="CU310" s="100">
        <f t="shared" si="90"/>
        <v>0</v>
      </c>
      <c r="CV310" s="100">
        <f t="shared" si="90"/>
        <v>97.922795973270212</v>
      </c>
      <c r="CW310" s="100">
        <f t="shared" ref="CW310:EB310" si="91">SUMIFS(CW3:CW302,$C3:$C302,"ifi")</f>
        <v>0</v>
      </c>
      <c r="CX310" s="100">
        <f t="shared" si="91"/>
        <v>0</v>
      </c>
      <c r="CY310" s="100">
        <f t="shared" si="91"/>
        <v>23.896581242379384</v>
      </c>
      <c r="CZ310" s="100">
        <f t="shared" si="91"/>
        <v>0</v>
      </c>
      <c r="DA310" s="100">
        <f t="shared" si="91"/>
        <v>28.708764566209304</v>
      </c>
      <c r="DB310" s="100">
        <f t="shared" si="91"/>
        <v>0</v>
      </c>
      <c r="DC310" s="100">
        <f t="shared" si="91"/>
        <v>0</v>
      </c>
      <c r="DD310" s="100">
        <f t="shared" si="91"/>
        <v>64.888307035072003</v>
      </c>
      <c r="DE310" s="100">
        <f t="shared" si="91"/>
        <v>109.09082163514597</v>
      </c>
      <c r="DF310" s="100">
        <f t="shared" si="91"/>
        <v>0</v>
      </c>
      <c r="DG310" s="100">
        <f t="shared" si="91"/>
        <v>0</v>
      </c>
      <c r="DH310" s="100">
        <f t="shared" si="91"/>
        <v>126.64730364619483</v>
      </c>
      <c r="DI310" s="100">
        <f t="shared" si="91"/>
        <v>0</v>
      </c>
      <c r="DJ310" s="100">
        <f t="shared" si="91"/>
        <v>30.137775706800518</v>
      </c>
      <c r="DK310" s="100">
        <f t="shared" si="91"/>
        <v>8.2090616470216968</v>
      </c>
      <c r="DL310" s="100">
        <f t="shared" si="91"/>
        <v>42.677616657437149</v>
      </c>
      <c r="DM310" s="100">
        <f t="shared" si="91"/>
        <v>36.246601436755611</v>
      </c>
      <c r="DN310" s="100">
        <f t="shared" si="91"/>
        <v>20.049616848616363</v>
      </c>
      <c r="DO310" s="100">
        <f t="shared" si="91"/>
        <v>2.2997888480259721</v>
      </c>
      <c r="DP310" s="100">
        <f t="shared" si="91"/>
        <v>5.6543610655100895</v>
      </c>
      <c r="DQ310" s="100">
        <f t="shared" si="91"/>
        <v>0</v>
      </c>
      <c r="DR310" s="100">
        <f t="shared" si="91"/>
        <v>0</v>
      </c>
      <c r="DS310" s="100">
        <f t="shared" si="91"/>
        <v>9.2420288381073998</v>
      </c>
      <c r="DT310" s="100">
        <f t="shared" si="91"/>
        <v>3.9071435953972302</v>
      </c>
      <c r="DU310" s="100">
        <f t="shared" si="91"/>
        <v>0</v>
      </c>
      <c r="DV310" s="100">
        <f t="shared" si="91"/>
        <v>0</v>
      </c>
      <c r="DW310" s="100">
        <f t="shared" si="91"/>
        <v>23.79872185848858</v>
      </c>
      <c r="DX310" s="100">
        <f t="shared" si="91"/>
        <v>5.4353855164335441</v>
      </c>
      <c r="DY310" s="100">
        <f t="shared" si="91"/>
        <v>0</v>
      </c>
      <c r="DZ310" s="100">
        <f t="shared" si="91"/>
        <v>0</v>
      </c>
      <c r="EA310" s="100">
        <f t="shared" si="91"/>
        <v>0</v>
      </c>
      <c r="EB310" s="100">
        <f t="shared" si="91"/>
        <v>13.266381864535246</v>
      </c>
      <c r="EC310" s="100">
        <f t="shared" ref="EC310:FH310" si="92">SUMIFS(EC3:EC302,$C3:$C302,"ifi")</f>
        <v>13.110783435540549</v>
      </c>
      <c r="ED310" s="100">
        <f t="shared" si="92"/>
        <v>22.304637400787911</v>
      </c>
      <c r="EE310" s="100">
        <f t="shared" si="92"/>
        <v>0</v>
      </c>
      <c r="EF310" s="100">
        <f t="shared" si="92"/>
        <v>33.797107305071449</v>
      </c>
      <c r="EG310" s="100">
        <f t="shared" si="92"/>
        <v>0</v>
      </c>
      <c r="EH310" s="100">
        <f t="shared" si="92"/>
        <v>0</v>
      </c>
      <c r="EI310" s="100">
        <f t="shared" si="92"/>
        <v>45.49933601433198</v>
      </c>
      <c r="EJ310" s="100">
        <f t="shared" si="92"/>
        <v>0</v>
      </c>
      <c r="EK310" s="100">
        <f t="shared" si="92"/>
        <v>103.41424450854228</v>
      </c>
      <c r="EL310" s="100">
        <f t="shared" si="92"/>
        <v>35.834073887519942</v>
      </c>
      <c r="EM310" s="100">
        <f t="shared" si="92"/>
        <v>0</v>
      </c>
      <c r="EN310" s="100">
        <f t="shared" si="92"/>
        <v>0.20703320349303889</v>
      </c>
      <c r="EO310" s="100">
        <f t="shared" si="92"/>
        <v>0</v>
      </c>
      <c r="EP310" s="100">
        <f t="shared" si="92"/>
        <v>20.701768882213894</v>
      </c>
      <c r="EQ310" s="100">
        <f t="shared" si="92"/>
        <v>0</v>
      </c>
      <c r="ER310" s="100">
        <f t="shared" si="92"/>
        <v>0</v>
      </c>
      <c r="ES310" s="100">
        <f t="shared" si="92"/>
        <v>15.602396272465056</v>
      </c>
      <c r="ET310" s="100">
        <f t="shared" si="92"/>
        <v>3.5870127949116188</v>
      </c>
      <c r="EU310" s="100">
        <f t="shared" si="92"/>
        <v>0</v>
      </c>
      <c r="EV310" s="100">
        <f t="shared" si="92"/>
        <v>0</v>
      </c>
      <c r="EW310" s="100">
        <f t="shared" si="92"/>
        <v>0</v>
      </c>
      <c r="EX310" s="100">
        <f t="shared" si="92"/>
        <v>50.854703502785824</v>
      </c>
      <c r="EY310" s="100">
        <f t="shared" si="92"/>
        <v>0</v>
      </c>
      <c r="EZ310" s="100">
        <f t="shared" si="92"/>
        <v>99.089363121972681</v>
      </c>
      <c r="FA310" s="100">
        <f t="shared" si="92"/>
        <v>143.87978633461867</v>
      </c>
      <c r="FB310" s="100">
        <f t="shared" si="92"/>
        <v>0</v>
      </c>
      <c r="FC310" s="100">
        <f t="shared" si="92"/>
        <v>0</v>
      </c>
      <c r="FD310" s="100">
        <f t="shared" si="92"/>
        <v>5.714706200807055</v>
      </c>
      <c r="FE310" s="100">
        <f t="shared" si="92"/>
        <v>2.6882329482019349</v>
      </c>
      <c r="FF310" s="100">
        <f t="shared" si="92"/>
        <v>33.79115834944804</v>
      </c>
      <c r="FG310" s="100">
        <f t="shared" si="92"/>
        <v>36.830819733261812</v>
      </c>
      <c r="FH310" s="100">
        <f t="shared" si="92"/>
        <v>15.178766343347979</v>
      </c>
      <c r="FI310" s="100">
        <f t="shared" ref="FI310:GC310" si="93">SUMIFS(FI3:FI302,$C3:$C302,"ifi")</f>
        <v>0</v>
      </c>
      <c r="FJ310" s="100">
        <f t="shared" si="93"/>
        <v>6.3397677686561673</v>
      </c>
      <c r="FK310" s="100">
        <f t="shared" si="93"/>
        <v>51.367341187699438</v>
      </c>
      <c r="FL310" s="100">
        <f t="shared" si="93"/>
        <v>3.0515956660010359</v>
      </c>
      <c r="FM310" s="100">
        <f t="shared" si="93"/>
        <v>0</v>
      </c>
      <c r="FN310" s="100">
        <f t="shared" si="93"/>
        <v>70.024313349779831</v>
      </c>
      <c r="FO310" s="100">
        <f t="shared" si="93"/>
        <v>39.969551282051285</v>
      </c>
      <c r="FP310" s="100">
        <f t="shared" si="93"/>
        <v>13.700402278753653</v>
      </c>
      <c r="FQ310" s="100">
        <f t="shared" si="93"/>
        <v>0</v>
      </c>
      <c r="FR310" s="100">
        <f t="shared" si="93"/>
        <v>0</v>
      </c>
      <c r="FS310" s="100">
        <f t="shared" si="93"/>
        <v>70.332530504988881</v>
      </c>
      <c r="FT310" s="100">
        <f t="shared" si="93"/>
        <v>28.125513954686973</v>
      </c>
      <c r="FU310" s="100">
        <f t="shared" si="93"/>
        <v>25.19212494809744</v>
      </c>
      <c r="FV310" s="100">
        <f t="shared" si="93"/>
        <v>0.90084497380115458</v>
      </c>
      <c r="FW310" s="100">
        <f t="shared" si="93"/>
        <v>149.93273539437445</v>
      </c>
      <c r="FX310" s="100">
        <f t="shared" si="93"/>
        <v>289.08212560386482</v>
      </c>
      <c r="FY310" s="100">
        <f t="shared" si="93"/>
        <v>0</v>
      </c>
      <c r="FZ310" s="100">
        <f t="shared" ref="FZ310:GB310" si="94">SUMIFS(FZ3:FZ302,$C3:$C302,"ifi")</f>
        <v>12.241033073369191</v>
      </c>
      <c r="GA310" s="100">
        <f t="shared" ref="GA310" si="95">SUMIFS(GA3:GA302,$C3:$C302,"ifi")</f>
        <v>0</v>
      </c>
      <c r="GB310" s="100">
        <f t="shared" si="94"/>
        <v>13.719806763285025</v>
      </c>
      <c r="GC310" s="100">
        <f t="shared" si="93"/>
        <v>0</v>
      </c>
      <c r="GD310" s="100">
        <f>SUMIFS(GD3:GD301,$C3:$C301,"ifi")</f>
        <v>1181.1966323512299</v>
      </c>
    </row>
    <row r="311" spans="1:186">
      <c r="A311" s="135" t="s">
        <v>250</v>
      </c>
      <c r="B311" s="129"/>
      <c r="C311" s="133"/>
      <c r="E311" s="100">
        <f t="shared" ref="E311:AJ311" si="96">SUMIFS(E3:E302,$C3:$C302,"ifi",$D3:$D302,"női")</f>
        <v>0</v>
      </c>
      <c r="F311" s="100">
        <f t="shared" si="96"/>
        <v>0</v>
      </c>
      <c r="G311" s="100">
        <f t="shared" si="96"/>
        <v>0</v>
      </c>
      <c r="H311" s="100">
        <f t="shared" si="96"/>
        <v>0</v>
      </c>
      <c r="I311" s="100">
        <f t="shared" si="96"/>
        <v>0</v>
      </c>
      <c r="J311" s="100">
        <f t="shared" si="96"/>
        <v>0</v>
      </c>
      <c r="K311" s="100">
        <f t="shared" si="96"/>
        <v>0</v>
      </c>
      <c r="L311" s="100">
        <f t="shared" si="96"/>
        <v>0</v>
      </c>
      <c r="M311" s="100">
        <f t="shared" si="96"/>
        <v>0</v>
      </c>
      <c r="N311" s="100">
        <f t="shared" si="96"/>
        <v>0</v>
      </c>
      <c r="O311" s="100">
        <f t="shared" si="96"/>
        <v>0</v>
      </c>
      <c r="P311" s="100">
        <f t="shared" si="96"/>
        <v>0</v>
      </c>
      <c r="Q311" s="100">
        <f t="shared" si="96"/>
        <v>0</v>
      </c>
      <c r="R311" s="100">
        <f t="shared" si="96"/>
        <v>0</v>
      </c>
      <c r="S311" s="100">
        <f t="shared" si="96"/>
        <v>0</v>
      </c>
      <c r="T311" s="100">
        <f t="shared" si="96"/>
        <v>0</v>
      </c>
      <c r="U311" s="100">
        <f t="shared" si="96"/>
        <v>0</v>
      </c>
      <c r="V311" s="100">
        <f t="shared" si="96"/>
        <v>0</v>
      </c>
      <c r="W311" s="100">
        <f t="shared" si="96"/>
        <v>0</v>
      </c>
      <c r="X311" s="100">
        <f t="shared" si="96"/>
        <v>0</v>
      </c>
      <c r="Y311" s="100">
        <f t="shared" si="96"/>
        <v>0</v>
      </c>
      <c r="Z311" s="100">
        <f t="shared" si="96"/>
        <v>0</v>
      </c>
      <c r="AA311" s="100">
        <f t="shared" si="96"/>
        <v>0</v>
      </c>
      <c r="AB311" s="100">
        <f t="shared" si="96"/>
        <v>0</v>
      </c>
      <c r="AC311" s="100">
        <f t="shared" si="96"/>
        <v>0</v>
      </c>
      <c r="AD311" s="100">
        <f t="shared" si="96"/>
        <v>0</v>
      </c>
      <c r="AE311" s="100">
        <f t="shared" si="96"/>
        <v>0</v>
      </c>
      <c r="AF311" s="100">
        <f t="shared" si="96"/>
        <v>0</v>
      </c>
      <c r="AG311" s="100">
        <f t="shared" si="96"/>
        <v>0</v>
      </c>
      <c r="AH311" s="100">
        <f t="shared" si="96"/>
        <v>0</v>
      </c>
      <c r="AI311" s="100">
        <f t="shared" si="96"/>
        <v>0</v>
      </c>
      <c r="AJ311" s="100">
        <f t="shared" si="96"/>
        <v>0</v>
      </c>
      <c r="AK311" s="100">
        <f t="shared" ref="AK311:BP311" si="97">SUMIFS(AK3:AK302,$C3:$C302,"ifi",$D3:$D302,"női")</f>
        <v>0</v>
      </c>
      <c r="AL311" s="100">
        <f t="shared" si="97"/>
        <v>0</v>
      </c>
      <c r="AM311" s="100">
        <f t="shared" si="97"/>
        <v>0</v>
      </c>
      <c r="AN311" s="100">
        <f t="shared" si="97"/>
        <v>0</v>
      </c>
      <c r="AO311" s="100">
        <f t="shared" si="97"/>
        <v>0</v>
      </c>
      <c r="AP311" s="100">
        <f t="shared" si="97"/>
        <v>0</v>
      </c>
      <c r="AQ311" s="100">
        <f t="shared" si="97"/>
        <v>0</v>
      </c>
      <c r="AR311" s="100">
        <f t="shared" si="97"/>
        <v>0</v>
      </c>
      <c r="AS311" s="100">
        <f t="shared" si="97"/>
        <v>0</v>
      </c>
      <c r="AT311" s="100">
        <f t="shared" si="97"/>
        <v>0</v>
      </c>
      <c r="AU311" s="100">
        <f t="shared" si="97"/>
        <v>0</v>
      </c>
      <c r="AV311" s="100">
        <f t="shared" si="97"/>
        <v>0</v>
      </c>
      <c r="AW311" s="100">
        <f t="shared" si="97"/>
        <v>0</v>
      </c>
      <c r="AX311" s="100">
        <f t="shared" si="97"/>
        <v>0</v>
      </c>
      <c r="AY311" s="100">
        <f t="shared" si="97"/>
        <v>0</v>
      </c>
      <c r="AZ311" s="100">
        <f t="shared" si="97"/>
        <v>0</v>
      </c>
      <c r="BA311" s="100">
        <f t="shared" si="97"/>
        <v>0</v>
      </c>
      <c r="BB311" s="100">
        <f t="shared" si="97"/>
        <v>0</v>
      </c>
      <c r="BC311" s="100">
        <f t="shared" si="97"/>
        <v>0</v>
      </c>
      <c r="BD311" s="100">
        <f t="shared" si="97"/>
        <v>0</v>
      </c>
      <c r="BE311" s="100">
        <f t="shared" si="97"/>
        <v>0</v>
      </c>
      <c r="BF311" s="100">
        <f t="shared" si="97"/>
        <v>0</v>
      </c>
      <c r="BG311" s="100">
        <f t="shared" si="97"/>
        <v>0</v>
      </c>
      <c r="BH311" s="100">
        <f t="shared" si="97"/>
        <v>0</v>
      </c>
      <c r="BI311" s="100">
        <f t="shared" si="97"/>
        <v>0</v>
      </c>
      <c r="BJ311" s="100">
        <f t="shared" si="97"/>
        <v>0</v>
      </c>
      <c r="BK311" s="100">
        <f t="shared" si="97"/>
        <v>0</v>
      </c>
      <c r="BL311" s="100">
        <f t="shared" si="97"/>
        <v>0</v>
      </c>
      <c r="BM311" s="100">
        <f t="shared" si="97"/>
        <v>0</v>
      </c>
      <c r="BN311" s="100">
        <f t="shared" si="97"/>
        <v>0</v>
      </c>
      <c r="BO311" s="100">
        <f t="shared" si="97"/>
        <v>0</v>
      </c>
      <c r="BP311" s="100">
        <f t="shared" si="97"/>
        <v>0</v>
      </c>
      <c r="BQ311" s="100">
        <f t="shared" ref="BQ311:CV311" si="98">SUMIFS(BQ3:BQ302,$C3:$C302,"ifi",$D3:$D302,"női")</f>
        <v>0</v>
      </c>
      <c r="BR311" s="100">
        <f t="shared" si="98"/>
        <v>0</v>
      </c>
      <c r="BS311" s="100">
        <f t="shared" si="98"/>
        <v>0</v>
      </c>
      <c r="BT311" s="100">
        <f t="shared" si="98"/>
        <v>0</v>
      </c>
      <c r="BU311" s="100">
        <f t="shared" si="98"/>
        <v>0</v>
      </c>
      <c r="BV311" s="100">
        <f t="shared" si="98"/>
        <v>0</v>
      </c>
      <c r="BW311" s="100">
        <f t="shared" si="98"/>
        <v>0</v>
      </c>
      <c r="BX311" s="100">
        <f t="shared" si="98"/>
        <v>4.1963458290320643</v>
      </c>
      <c r="BY311" s="100">
        <f t="shared" si="98"/>
        <v>0</v>
      </c>
      <c r="BZ311" s="100">
        <f t="shared" si="98"/>
        <v>0</v>
      </c>
      <c r="CA311" s="100">
        <f t="shared" si="98"/>
        <v>2.8293544966655322</v>
      </c>
      <c r="CB311" s="100">
        <f t="shared" si="98"/>
        <v>0</v>
      </c>
      <c r="CC311" s="100">
        <f t="shared" si="98"/>
        <v>0</v>
      </c>
      <c r="CD311" s="100">
        <f t="shared" si="98"/>
        <v>8.4051344900677716</v>
      </c>
      <c r="CE311" s="100">
        <f t="shared" si="98"/>
        <v>0</v>
      </c>
      <c r="CF311" s="100">
        <f t="shared" si="98"/>
        <v>0</v>
      </c>
      <c r="CG311" s="100">
        <f t="shared" si="98"/>
        <v>0</v>
      </c>
      <c r="CH311" s="100">
        <f t="shared" si="98"/>
        <v>6.8830975088474293</v>
      </c>
      <c r="CI311" s="100">
        <f t="shared" si="98"/>
        <v>0</v>
      </c>
      <c r="CJ311" s="100">
        <f t="shared" si="98"/>
        <v>0</v>
      </c>
      <c r="CK311" s="100">
        <f t="shared" si="98"/>
        <v>0</v>
      </c>
      <c r="CL311" s="100">
        <f t="shared" si="98"/>
        <v>0</v>
      </c>
      <c r="CM311" s="100">
        <f t="shared" si="98"/>
        <v>0</v>
      </c>
      <c r="CN311" s="100">
        <f t="shared" si="98"/>
        <v>2.6020899257216712</v>
      </c>
      <c r="CO311" s="100">
        <f t="shared" si="98"/>
        <v>0</v>
      </c>
      <c r="CP311" s="100">
        <f t="shared" si="98"/>
        <v>0</v>
      </c>
      <c r="CQ311" s="100">
        <f t="shared" si="98"/>
        <v>0</v>
      </c>
      <c r="CR311" s="100">
        <f t="shared" si="98"/>
        <v>0</v>
      </c>
      <c r="CS311" s="100">
        <f t="shared" si="98"/>
        <v>6.9907502040344163</v>
      </c>
      <c r="CT311" s="100">
        <f t="shared" si="98"/>
        <v>0</v>
      </c>
      <c r="CU311" s="100">
        <f t="shared" si="98"/>
        <v>0</v>
      </c>
      <c r="CV311" s="100">
        <f t="shared" si="98"/>
        <v>97.922795973270212</v>
      </c>
      <c r="CW311" s="100">
        <f t="shared" ref="CW311:EB311" si="99">SUMIFS(CW3:CW302,$C3:$C302,"ifi",$D3:$D302,"női")</f>
        <v>0</v>
      </c>
      <c r="CX311" s="100">
        <f t="shared" si="99"/>
        <v>0</v>
      </c>
      <c r="CY311" s="100">
        <f t="shared" si="99"/>
        <v>11.948290621189692</v>
      </c>
      <c r="CZ311" s="100">
        <f t="shared" si="99"/>
        <v>0</v>
      </c>
      <c r="DA311" s="100">
        <f t="shared" si="99"/>
        <v>28.708764566209304</v>
      </c>
      <c r="DB311" s="100">
        <f t="shared" si="99"/>
        <v>0</v>
      </c>
      <c r="DC311" s="100">
        <f t="shared" si="99"/>
        <v>0</v>
      </c>
      <c r="DD311" s="100">
        <f t="shared" si="99"/>
        <v>35.12106387376835</v>
      </c>
      <c r="DE311" s="100">
        <f t="shared" si="99"/>
        <v>109.09082163514597</v>
      </c>
      <c r="DF311" s="100">
        <f t="shared" si="99"/>
        <v>0</v>
      </c>
      <c r="DG311" s="100">
        <f t="shared" si="99"/>
        <v>0</v>
      </c>
      <c r="DH311" s="100">
        <f t="shared" si="99"/>
        <v>31.48294553916708</v>
      </c>
      <c r="DI311" s="100">
        <f t="shared" si="99"/>
        <v>0</v>
      </c>
      <c r="DJ311" s="100">
        <f t="shared" si="99"/>
        <v>30.137775706800518</v>
      </c>
      <c r="DK311" s="100">
        <f t="shared" si="99"/>
        <v>0</v>
      </c>
      <c r="DL311" s="100">
        <f t="shared" si="99"/>
        <v>42.677616657437149</v>
      </c>
      <c r="DM311" s="100">
        <f t="shared" si="99"/>
        <v>0</v>
      </c>
      <c r="DN311" s="100">
        <f t="shared" si="99"/>
        <v>9.1940231957743546</v>
      </c>
      <c r="DO311" s="100">
        <f t="shared" si="99"/>
        <v>0</v>
      </c>
      <c r="DP311" s="100">
        <f t="shared" si="99"/>
        <v>5.6543610655100895</v>
      </c>
      <c r="DQ311" s="100">
        <f t="shared" si="99"/>
        <v>0</v>
      </c>
      <c r="DR311" s="100">
        <f t="shared" si="99"/>
        <v>0</v>
      </c>
      <c r="DS311" s="100">
        <f t="shared" si="99"/>
        <v>2.31050720952685</v>
      </c>
      <c r="DT311" s="100">
        <f t="shared" si="99"/>
        <v>3.9071435953972302</v>
      </c>
      <c r="DU311" s="100">
        <f t="shared" si="99"/>
        <v>0</v>
      </c>
      <c r="DV311" s="100">
        <f t="shared" si="99"/>
        <v>0</v>
      </c>
      <c r="DW311" s="100">
        <f t="shared" si="99"/>
        <v>0</v>
      </c>
      <c r="DX311" s="100">
        <f t="shared" si="99"/>
        <v>5.4353855164335441</v>
      </c>
      <c r="DY311" s="100">
        <f t="shared" si="99"/>
        <v>0</v>
      </c>
      <c r="DZ311" s="100">
        <f t="shared" si="99"/>
        <v>0</v>
      </c>
      <c r="EA311" s="100">
        <f t="shared" si="99"/>
        <v>0</v>
      </c>
      <c r="EB311" s="100">
        <f t="shared" si="99"/>
        <v>13.266381864535246</v>
      </c>
      <c r="EC311" s="100">
        <f t="shared" ref="EC311:FH311" si="100">SUMIFS(EC3:EC302,$C3:$C302,"ifi",$D3:$D302,"női")</f>
        <v>0</v>
      </c>
      <c r="ED311" s="100">
        <f t="shared" si="100"/>
        <v>11.152318700393955</v>
      </c>
      <c r="EE311" s="100">
        <f t="shared" si="100"/>
        <v>0</v>
      </c>
      <c r="EF311" s="100">
        <f t="shared" si="100"/>
        <v>25.034894300052926</v>
      </c>
      <c r="EG311" s="100">
        <f t="shared" si="100"/>
        <v>0</v>
      </c>
      <c r="EH311" s="100">
        <f t="shared" si="100"/>
        <v>0</v>
      </c>
      <c r="EI311" s="100">
        <f t="shared" si="100"/>
        <v>45.49933601433198</v>
      </c>
      <c r="EJ311" s="100">
        <f t="shared" si="100"/>
        <v>0</v>
      </c>
      <c r="EK311" s="100">
        <f t="shared" si="100"/>
        <v>0</v>
      </c>
      <c r="EL311" s="100">
        <f t="shared" si="100"/>
        <v>3.1224711686220701</v>
      </c>
      <c r="EM311" s="100">
        <f t="shared" si="100"/>
        <v>0</v>
      </c>
      <c r="EN311" s="100">
        <f t="shared" si="100"/>
        <v>0.20703320349303889</v>
      </c>
      <c r="EO311" s="100">
        <f t="shared" si="100"/>
        <v>0</v>
      </c>
      <c r="EP311" s="100">
        <f t="shared" si="100"/>
        <v>11.371394174737212</v>
      </c>
      <c r="EQ311" s="100">
        <f t="shared" si="100"/>
        <v>0</v>
      </c>
      <c r="ER311" s="100">
        <f t="shared" si="100"/>
        <v>0</v>
      </c>
      <c r="ES311" s="100">
        <f t="shared" si="100"/>
        <v>7.8011981362325278</v>
      </c>
      <c r="ET311" s="100">
        <f t="shared" si="100"/>
        <v>3.5870127949116188</v>
      </c>
      <c r="EU311" s="100">
        <f t="shared" si="100"/>
        <v>0</v>
      </c>
      <c r="EV311" s="100">
        <f t="shared" si="100"/>
        <v>0</v>
      </c>
      <c r="EW311" s="100">
        <f t="shared" si="100"/>
        <v>0</v>
      </c>
      <c r="EX311" s="100">
        <f t="shared" si="100"/>
        <v>5.6505226114206462</v>
      </c>
      <c r="EY311" s="100">
        <f t="shared" si="100"/>
        <v>0</v>
      </c>
      <c r="EZ311" s="100">
        <f t="shared" si="100"/>
        <v>99.089363121972681</v>
      </c>
      <c r="FA311" s="100">
        <f t="shared" si="100"/>
        <v>0</v>
      </c>
      <c r="FB311" s="100">
        <f t="shared" si="100"/>
        <v>0</v>
      </c>
      <c r="FC311" s="100">
        <f t="shared" si="100"/>
        <v>0</v>
      </c>
      <c r="FD311" s="100">
        <f t="shared" si="100"/>
        <v>0</v>
      </c>
      <c r="FE311" s="100">
        <f t="shared" si="100"/>
        <v>2.6882329482019349</v>
      </c>
      <c r="FF311" s="100">
        <f t="shared" si="100"/>
        <v>33.79115834944804</v>
      </c>
      <c r="FG311" s="100">
        <f t="shared" si="100"/>
        <v>0</v>
      </c>
      <c r="FH311" s="100">
        <f t="shared" si="100"/>
        <v>7.5893831716739903</v>
      </c>
      <c r="FI311" s="100">
        <f t="shared" ref="FI311:GC311" si="101">SUMIFS(FI3:FI302,$C3:$C302,"ifi",$D3:$D302,"női")</f>
        <v>0</v>
      </c>
      <c r="FJ311" s="100">
        <f t="shared" si="101"/>
        <v>0</v>
      </c>
      <c r="FK311" s="100">
        <f t="shared" si="101"/>
        <v>12.258115510701002</v>
      </c>
      <c r="FL311" s="100">
        <f t="shared" si="101"/>
        <v>3.0515956660010359</v>
      </c>
      <c r="FM311" s="100">
        <f t="shared" si="101"/>
        <v>0</v>
      </c>
      <c r="FN311" s="100">
        <f t="shared" si="101"/>
        <v>7.6264103648275068</v>
      </c>
      <c r="FO311" s="100">
        <f t="shared" si="101"/>
        <v>19.984775641025642</v>
      </c>
      <c r="FP311" s="100">
        <f t="shared" si="101"/>
        <v>9.3677964299170284</v>
      </c>
      <c r="FQ311" s="100">
        <f t="shared" si="101"/>
        <v>0</v>
      </c>
      <c r="FR311" s="100">
        <f t="shared" si="101"/>
        <v>0</v>
      </c>
      <c r="FS311" s="100">
        <f t="shared" si="101"/>
        <v>27.280496680722962</v>
      </c>
      <c r="FT311" s="100">
        <f t="shared" si="101"/>
        <v>16.071722259821126</v>
      </c>
      <c r="FU311" s="100">
        <f t="shared" si="101"/>
        <v>1.4395499970341399</v>
      </c>
      <c r="FV311" s="100">
        <f t="shared" si="101"/>
        <v>0.90084497380115458</v>
      </c>
      <c r="FW311" s="100">
        <f t="shared" si="101"/>
        <v>149.93273539437445</v>
      </c>
      <c r="FX311" s="100">
        <f t="shared" si="101"/>
        <v>0</v>
      </c>
      <c r="FY311" s="100">
        <f t="shared" si="101"/>
        <v>0</v>
      </c>
      <c r="FZ311" s="100">
        <f t="shared" ref="FZ311:GB311" si="102">SUMIFS(FZ3:FZ302,$C3:$C302,"ifi",$D3:$D302,"női")</f>
        <v>7.2006076902171721</v>
      </c>
      <c r="GA311" s="100">
        <f t="shared" ref="GA311" si="103">SUMIFS(GA3:GA302,$C3:$C302,"ifi",$D3:$D302,"női")</f>
        <v>0</v>
      </c>
      <c r="GB311" s="100">
        <f t="shared" si="102"/>
        <v>13.719806763285025</v>
      </c>
      <c r="GC311" s="100">
        <f t="shared" si="101"/>
        <v>0</v>
      </c>
      <c r="GD311" s="100">
        <f>SUMIFS(GD3:GD301,$C3:$C301,"ifi",$D3:$D301,"női")</f>
        <v>429.03132850558967</v>
      </c>
    </row>
    <row r="312" spans="1:186">
      <c r="A312" s="135" t="s">
        <v>251</v>
      </c>
      <c r="B312" s="129"/>
      <c r="C312" s="133"/>
      <c r="E312" s="100">
        <f t="shared" ref="E312:AJ312" si="104">SUMIFS(E3:E302,$C3:$C302,"ifi",$D3:$D302,"férfi")</f>
        <v>0</v>
      </c>
      <c r="F312" s="100">
        <f t="shared" si="104"/>
        <v>0</v>
      </c>
      <c r="G312" s="100">
        <f t="shared" si="104"/>
        <v>0</v>
      </c>
      <c r="H312" s="100">
        <f t="shared" si="104"/>
        <v>0</v>
      </c>
      <c r="I312" s="100">
        <f t="shared" si="104"/>
        <v>0</v>
      </c>
      <c r="J312" s="100">
        <f t="shared" si="104"/>
        <v>0</v>
      </c>
      <c r="K312" s="100">
        <f t="shared" si="104"/>
        <v>0</v>
      </c>
      <c r="L312" s="100">
        <f t="shared" si="104"/>
        <v>0</v>
      </c>
      <c r="M312" s="100">
        <f t="shared" si="104"/>
        <v>0.81833873328174578</v>
      </c>
      <c r="N312" s="100">
        <f t="shared" si="104"/>
        <v>0</v>
      </c>
      <c r="O312" s="100">
        <f t="shared" si="104"/>
        <v>0</v>
      </c>
      <c r="P312" s="100">
        <f t="shared" si="104"/>
        <v>0</v>
      </c>
      <c r="Q312" s="100">
        <f t="shared" si="104"/>
        <v>0</v>
      </c>
      <c r="R312" s="100">
        <f t="shared" si="104"/>
        <v>18.621759626713818</v>
      </c>
      <c r="S312" s="100">
        <f t="shared" si="104"/>
        <v>7.6350115922842674</v>
      </c>
      <c r="T312" s="100">
        <f t="shared" si="104"/>
        <v>0</v>
      </c>
      <c r="U312" s="100">
        <f t="shared" si="104"/>
        <v>0</v>
      </c>
      <c r="V312" s="100">
        <f t="shared" si="104"/>
        <v>0</v>
      </c>
      <c r="W312" s="100">
        <f t="shared" si="104"/>
        <v>8.200560189250389</v>
      </c>
      <c r="X312" s="100">
        <f t="shared" si="104"/>
        <v>0</v>
      </c>
      <c r="Y312" s="100">
        <f t="shared" si="104"/>
        <v>0</v>
      </c>
      <c r="Z312" s="100">
        <f t="shared" si="104"/>
        <v>0</v>
      </c>
      <c r="AA312" s="100">
        <f t="shared" si="104"/>
        <v>0</v>
      </c>
      <c r="AB312" s="100">
        <f t="shared" si="104"/>
        <v>1.5087026349480426</v>
      </c>
      <c r="AC312" s="100">
        <f t="shared" si="104"/>
        <v>0</v>
      </c>
      <c r="AD312" s="100">
        <f t="shared" si="104"/>
        <v>0</v>
      </c>
      <c r="AE312" s="100">
        <f t="shared" si="104"/>
        <v>0</v>
      </c>
      <c r="AF312" s="100">
        <f t="shared" si="104"/>
        <v>0</v>
      </c>
      <c r="AG312" s="100">
        <f t="shared" si="104"/>
        <v>0</v>
      </c>
      <c r="AH312" s="100">
        <f t="shared" si="104"/>
        <v>0</v>
      </c>
      <c r="AI312" s="100">
        <f t="shared" si="104"/>
        <v>0</v>
      </c>
      <c r="AJ312" s="100">
        <f t="shared" si="104"/>
        <v>0</v>
      </c>
      <c r="AK312" s="100">
        <f t="shared" ref="AK312:BP312" si="105">SUMIFS(AK3:AK302,$C3:$C302,"ifi",$D3:$D302,"férfi")</f>
        <v>0</v>
      </c>
      <c r="AL312" s="100">
        <f t="shared" si="105"/>
        <v>12.222147519152571</v>
      </c>
      <c r="AM312" s="100">
        <f t="shared" si="105"/>
        <v>0</v>
      </c>
      <c r="AN312" s="100">
        <f t="shared" si="105"/>
        <v>0</v>
      </c>
      <c r="AO312" s="100">
        <f t="shared" si="105"/>
        <v>0</v>
      </c>
      <c r="AP312" s="100">
        <f t="shared" si="105"/>
        <v>7.2650980638811706</v>
      </c>
      <c r="AQ312" s="100">
        <f t="shared" si="105"/>
        <v>0</v>
      </c>
      <c r="AR312" s="100">
        <f t="shared" si="105"/>
        <v>0</v>
      </c>
      <c r="AS312" s="100">
        <f t="shared" si="105"/>
        <v>0</v>
      </c>
      <c r="AT312" s="100">
        <f t="shared" si="105"/>
        <v>11.226915428870479</v>
      </c>
      <c r="AU312" s="100">
        <f t="shared" si="105"/>
        <v>1.1384103643186885</v>
      </c>
      <c r="AV312" s="100">
        <f t="shared" si="105"/>
        <v>0</v>
      </c>
      <c r="AW312" s="100">
        <f t="shared" si="105"/>
        <v>0</v>
      </c>
      <c r="AX312" s="100">
        <f t="shared" si="105"/>
        <v>0</v>
      </c>
      <c r="AY312" s="100">
        <f t="shared" si="105"/>
        <v>0</v>
      </c>
      <c r="AZ312" s="100">
        <f t="shared" si="105"/>
        <v>0</v>
      </c>
      <c r="BA312" s="100">
        <f t="shared" si="105"/>
        <v>0</v>
      </c>
      <c r="BB312" s="100">
        <f t="shared" si="105"/>
        <v>0</v>
      </c>
      <c r="BC312" s="100">
        <f t="shared" si="105"/>
        <v>0</v>
      </c>
      <c r="BD312" s="100">
        <f t="shared" si="105"/>
        <v>0</v>
      </c>
      <c r="BE312" s="100">
        <f t="shared" si="105"/>
        <v>7.8088661927889547</v>
      </c>
      <c r="BF312" s="100">
        <f t="shared" si="105"/>
        <v>0</v>
      </c>
      <c r="BG312" s="100">
        <f t="shared" si="105"/>
        <v>0</v>
      </c>
      <c r="BH312" s="100">
        <f t="shared" si="105"/>
        <v>6.2206483139233066</v>
      </c>
      <c r="BI312" s="100">
        <f t="shared" si="105"/>
        <v>0</v>
      </c>
      <c r="BJ312" s="100">
        <f t="shared" si="105"/>
        <v>0</v>
      </c>
      <c r="BK312" s="100">
        <f t="shared" si="105"/>
        <v>0</v>
      </c>
      <c r="BL312" s="100">
        <f t="shared" si="105"/>
        <v>0</v>
      </c>
      <c r="BM312" s="100">
        <f t="shared" si="105"/>
        <v>0</v>
      </c>
      <c r="BN312" s="100">
        <f t="shared" si="105"/>
        <v>0</v>
      </c>
      <c r="BO312" s="100">
        <f t="shared" si="105"/>
        <v>0</v>
      </c>
      <c r="BP312" s="100">
        <f t="shared" si="105"/>
        <v>0</v>
      </c>
      <c r="BQ312" s="100">
        <f t="shared" ref="BQ312:CV312" si="106">SUMIFS(BQ3:BQ302,$C3:$C302,"ifi",$D3:$D302,"férfi")</f>
        <v>0</v>
      </c>
      <c r="BR312" s="100">
        <f t="shared" si="106"/>
        <v>0</v>
      </c>
      <c r="BS312" s="100">
        <f t="shared" si="106"/>
        <v>2.7089927905304463</v>
      </c>
      <c r="BT312" s="100">
        <f t="shared" si="106"/>
        <v>0</v>
      </c>
      <c r="BU312" s="100">
        <f t="shared" si="106"/>
        <v>0.76173703987117058</v>
      </c>
      <c r="BV312" s="100">
        <f t="shared" si="106"/>
        <v>0</v>
      </c>
      <c r="BW312" s="100">
        <f t="shared" si="106"/>
        <v>0</v>
      </c>
      <c r="BX312" s="100">
        <f t="shared" si="106"/>
        <v>0</v>
      </c>
      <c r="BY312" s="100">
        <f t="shared" si="106"/>
        <v>24.804495824736271</v>
      </c>
      <c r="BZ312" s="100">
        <f t="shared" si="106"/>
        <v>0</v>
      </c>
      <c r="CA312" s="100">
        <f t="shared" si="106"/>
        <v>51.87149910553476</v>
      </c>
      <c r="CB312" s="100">
        <f t="shared" si="106"/>
        <v>0</v>
      </c>
      <c r="CC312" s="100">
        <f t="shared" si="106"/>
        <v>0</v>
      </c>
      <c r="CD312" s="100">
        <f t="shared" si="106"/>
        <v>0</v>
      </c>
      <c r="CE312" s="100">
        <f t="shared" si="106"/>
        <v>48.533872232956654</v>
      </c>
      <c r="CF312" s="100">
        <f t="shared" si="106"/>
        <v>0</v>
      </c>
      <c r="CG312" s="100">
        <f t="shared" si="106"/>
        <v>0</v>
      </c>
      <c r="CH312" s="100">
        <f t="shared" si="106"/>
        <v>8.603871886059288</v>
      </c>
      <c r="CI312" s="100">
        <f t="shared" si="106"/>
        <v>0</v>
      </c>
      <c r="CJ312" s="100">
        <f t="shared" si="106"/>
        <v>0.77209551940632271</v>
      </c>
      <c r="CK312" s="100">
        <f t="shared" si="106"/>
        <v>0</v>
      </c>
      <c r="CL312" s="100">
        <f t="shared" si="106"/>
        <v>0</v>
      </c>
      <c r="CM312" s="100">
        <f t="shared" si="106"/>
        <v>0</v>
      </c>
      <c r="CN312" s="100">
        <f t="shared" si="106"/>
        <v>3.1225079108660054</v>
      </c>
      <c r="CO312" s="100">
        <f t="shared" si="106"/>
        <v>0</v>
      </c>
      <c r="CP312" s="100">
        <f t="shared" si="106"/>
        <v>4.8413738625378882</v>
      </c>
      <c r="CQ312" s="100">
        <f t="shared" si="106"/>
        <v>0</v>
      </c>
      <c r="CR312" s="100">
        <f t="shared" si="106"/>
        <v>0</v>
      </c>
      <c r="CS312" s="100">
        <f t="shared" si="106"/>
        <v>12.583350367261952</v>
      </c>
      <c r="CT312" s="100">
        <f t="shared" si="106"/>
        <v>0</v>
      </c>
      <c r="CU312" s="100">
        <f t="shared" si="106"/>
        <v>0</v>
      </c>
      <c r="CV312" s="100">
        <f t="shared" si="106"/>
        <v>0</v>
      </c>
      <c r="CW312" s="100">
        <f t="shared" ref="CW312:EB312" si="107">SUMIFS(CW3:CW302,$C3:$C302,"ifi",$D3:$D302,"férfi")</f>
        <v>0</v>
      </c>
      <c r="CX312" s="100">
        <f t="shared" si="107"/>
        <v>0</v>
      </c>
      <c r="CY312" s="100">
        <f t="shared" si="107"/>
        <v>11.948290621189692</v>
      </c>
      <c r="CZ312" s="100">
        <f t="shared" si="107"/>
        <v>0</v>
      </c>
      <c r="DA312" s="100">
        <f t="shared" si="107"/>
        <v>0</v>
      </c>
      <c r="DB312" s="100">
        <f t="shared" si="107"/>
        <v>0</v>
      </c>
      <c r="DC312" s="100">
        <f t="shared" si="107"/>
        <v>0</v>
      </c>
      <c r="DD312" s="100">
        <f t="shared" si="107"/>
        <v>29.767243161303657</v>
      </c>
      <c r="DE312" s="100">
        <f t="shared" si="107"/>
        <v>0</v>
      </c>
      <c r="DF312" s="100">
        <f t="shared" si="107"/>
        <v>0</v>
      </c>
      <c r="DG312" s="100">
        <f t="shared" si="107"/>
        <v>0</v>
      </c>
      <c r="DH312" s="100">
        <f t="shared" si="107"/>
        <v>95.164358107027738</v>
      </c>
      <c r="DI312" s="100">
        <f t="shared" si="107"/>
        <v>0</v>
      </c>
      <c r="DJ312" s="100">
        <f t="shared" si="107"/>
        <v>0</v>
      </c>
      <c r="DK312" s="100">
        <f t="shared" si="107"/>
        <v>8.2090616470216968</v>
      </c>
      <c r="DL312" s="100">
        <f t="shared" si="107"/>
        <v>0</v>
      </c>
      <c r="DM312" s="100">
        <f t="shared" si="107"/>
        <v>36.246601436755611</v>
      </c>
      <c r="DN312" s="100">
        <f t="shared" si="107"/>
        <v>10.855593652842009</v>
      </c>
      <c r="DO312" s="100">
        <f t="shared" si="107"/>
        <v>2.2997888480259721</v>
      </c>
      <c r="DP312" s="100">
        <f t="shared" si="107"/>
        <v>0</v>
      </c>
      <c r="DQ312" s="100">
        <f t="shared" si="107"/>
        <v>0</v>
      </c>
      <c r="DR312" s="100">
        <f t="shared" si="107"/>
        <v>0</v>
      </c>
      <c r="DS312" s="100">
        <f t="shared" si="107"/>
        <v>6.9315216285805494</v>
      </c>
      <c r="DT312" s="100">
        <f t="shared" si="107"/>
        <v>0</v>
      </c>
      <c r="DU312" s="100">
        <f t="shared" si="107"/>
        <v>0</v>
      </c>
      <c r="DV312" s="100">
        <f t="shared" si="107"/>
        <v>0</v>
      </c>
      <c r="DW312" s="100">
        <f t="shared" si="107"/>
        <v>23.79872185848858</v>
      </c>
      <c r="DX312" s="100">
        <f t="shared" si="107"/>
        <v>0</v>
      </c>
      <c r="DY312" s="100">
        <f t="shared" si="107"/>
        <v>0</v>
      </c>
      <c r="DZ312" s="100">
        <f t="shared" si="107"/>
        <v>0</v>
      </c>
      <c r="EA312" s="100">
        <f t="shared" si="107"/>
        <v>0</v>
      </c>
      <c r="EB312" s="100">
        <f t="shared" si="107"/>
        <v>0</v>
      </c>
      <c r="EC312" s="100">
        <f t="shared" ref="EC312:FH312" si="108">SUMIFS(EC3:EC302,$C3:$C302,"ifi",$D3:$D302,"férfi")</f>
        <v>13.110783435540549</v>
      </c>
      <c r="ED312" s="100">
        <f t="shared" si="108"/>
        <v>11.152318700393955</v>
      </c>
      <c r="EE312" s="100">
        <f t="shared" si="108"/>
        <v>0</v>
      </c>
      <c r="EF312" s="100">
        <f t="shared" si="108"/>
        <v>8.7622130050185252</v>
      </c>
      <c r="EG312" s="100">
        <f t="shared" si="108"/>
        <v>0</v>
      </c>
      <c r="EH312" s="100">
        <f t="shared" si="108"/>
        <v>0</v>
      </c>
      <c r="EI312" s="100">
        <f t="shared" si="108"/>
        <v>0</v>
      </c>
      <c r="EJ312" s="100">
        <f t="shared" si="108"/>
        <v>0</v>
      </c>
      <c r="EK312" s="100">
        <f t="shared" si="108"/>
        <v>103.41424450854228</v>
      </c>
      <c r="EL312" s="100">
        <f t="shared" si="108"/>
        <v>32.711602718897879</v>
      </c>
      <c r="EM312" s="100">
        <f t="shared" si="108"/>
        <v>0</v>
      </c>
      <c r="EN312" s="100">
        <f t="shared" si="108"/>
        <v>0</v>
      </c>
      <c r="EO312" s="100">
        <f t="shared" si="108"/>
        <v>0</v>
      </c>
      <c r="EP312" s="100">
        <f t="shared" si="108"/>
        <v>9.3303747074766861</v>
      </c>
      <c r="EQ312" s="100">
        <f t="shared" si="108"/>
        <v>0</v>
      </c>
      <c r="ER312" s="100">
        <f t="shared" si="108"/>
        <v>0</v>
      </c>
      <c r="ES312" s="100">
        <f t="shared" si="108"/>
        <v>7.8011981362325278</v>
      </c>
      <c r="ET312" s="100">
        <f t="shared" si="108"/>
        <v>0</v>
      </c>
      <c r="EU312" s="100">
        <f t="shared" si="108"/>
        <v>0</v>
      </c>
      <c r="EV312" s="100">
        <f t="shared" si="108"/>
        <v>0</v>
      </c>
      <c r="EW312" s="100">
        <f t="shared" si="108"/>
        <v>0</v>
      </c>
      <c r="EX312" s="100">
        <f t="shared" si="108"/>
        <v>45.204180891365169</v>
      </c>
      <c r="EY312" s="100">
        <f t="shared" si="108"/>
        <v>0</v>
      </c>
      <c r="EZ312" s="100">
        <f t="shared" si="108"/>
        <v>0</v>
      </c>
      <c r="FA312" s="100">
        <f t="shared" si="108"/>
        <v>143.87978633461867</v>
      </c>
      <c r="FB312" s="100">
        <f t="shared" si="108"/>
        <v>0</v>
      </c>
      <c r="FC312" s="100">
        <f t="shared" si="108"/>
        <v>0</v>
      </c>
      <c r="FD312" s="100">
        <f t="shared" si="108"/>
        <v>5.714706200807055</v>
      </c>
      <c r="FE312" s="100">
        <f t="shared" si="108"/>
        <v>0</v>
      </c>
      <c r="FF312" s="100">
        <f t="shared" si="108"/>
        <v>0</v>
      </c>
      <c r="FG312" s="100">
        <f t="shared" si="108"/>
        <v>36.830819733261812</v>
      </c>
      <c r="FH312" s="100">
        <f t="shared" si="108"/>
        <v>7.5893831716739895</v>
      </c>
      <c r="FI312" s="100">
        <f t="shared" ref="FI312:GC312" si="109">SUMIFS(FI3:FI302,$C3:$C302,"ifi",$D3:$D302,"férfi")</f>
        <v>0</v>
      </c>
      <c r="FJ312" s="100">
        <f t="shared" si="109"/>
        <v>6.3397677686561673</v>
      </c>
      <c r="FK312" s="100">
        <f t="shared" si="109"/>
        <v>39.109225676998435</v>
      </c>
      <c r="FL312" s="100">
        <f t="shared" si="109"/>
        <v>0</v>
      </c>
      <c r="FM312" s="100">
        <f t="shared" si="109"/>
        <v>0</v>
      </c>
      <c r="FN312" s="100">
        <f t="shared" si="109"/>
        <v>62.397902984952324</v>
      </c>
      <c r="FO312" s="100">
        <f t="shared" si="109"/>
        <v>19.984775641025642</v>
      </c>
      <c r="FP312" s="100">
        <f t="shared" si="109"/>
        <v>4.332605848836625</v>
      </c>
      <c r="FQ312" s="100">
        <f t="shared" si="109"/>
        <v>0</v>
      </c>
      <c r="FR312" s="100">
        <f t="shared" si="109"/>
        <v>0</v>
      </c>
      <c r="FS312" s="100">
        <f t="shared" si="109"/>
        <v>43.052033824265919</v>
      </c>
      <c r="FT312" s="100">
        <f t="shared" si="109"/>
        <v>12.053791694865845</v>
      </c>
      <c r="FU312" s="100">
        <f t="shared" si="109"/>
        <v>23.752574951063306</v>
      </c>
      <c r="FV312" s="100">
        <f t="shared" si="109"/>
        <v>0</v>
      </c>
      <c r="FW312" s="100">
        <f t="shared" si="109"/>
        <v>0</v>
      </c>
      <c r="FX312" s="100">
        <f t="shared" si="109"/>
        <v>289.08212560386482</v>
      </c>
      <c r="FY312" s="100">
        <f t="shared" si="109"/>
        <v>0</v>
      </c>
      <c r="FZ312" s="100">
        <f t="shared" ref="FZ312:GB312" si="110">SUMIFS(FZ3:FZ302,$C3:$C302,"ifi",$D3:$D302,"férfi")</f>
        <v>5.0404253831520203</v>
      </c>
      <c r="GA312" s="100">
        <f t="shared" ref="GA312" si="111">SUMIFS(GA3:GA302,$C3:$C302,"ifi",$D3:$D302,"férfi")</f>
        <v>0</v>
      </c>
      <c r="GB312" s="100">
        <f t="shared" si="110"/>
        <v>0</v>
      </c>
      <c r="GC312" s="100">
        <f t="shared" si="109"/>
        <v>0</v>
      </c>
      <c r="GD312" s="100">
        <f>SUMIFS(GD3:GD301,$C3:$C301,"ifi",$D3:$D301,"férfi")</f>
        <v>752.16530384564044</v>
      </c>
    </row>
    <row r="313" spans="1:186">
      <c r="A313" s="102" t="s">
        <v>308</v>
      </c>
      <c r="B313" s="129"/>
      <c r="C313" s="133"/>
      <c r="E313" s="100">
        <f t="shared" ref="E313:AJ313" si="112">SUMIFS(E3:E302,$C3:$C302,"felnőtt")</f>
        <v>2414.7999999999997</v>
      </c>
      <c r="F313" s="100">
        <f t="shared" si="112"/>
        <v>115.87956165549527</v>
      </c>
      <c r="G313" s="100">
        <f t="shared" si="112"/>
        <v>136.53442560142577</v>
      </c>
      <c r="H313" s="100">
        <f t="shared" si="112"/>
        <v>312.52644119446228</v>
      </c>
      <c r="I313" s="100">
        <f t="shared" si="112"/>
        <v>135.9357591810838</v>
      </c>
      <c r="J313" s="100">
        <f t="shared" si="112"/>
        <v>361.08374780032523</v>
      </c>
      <c r="K313" s="100">
        <f t="shared" si="112"/>
        <v>38.676014686085566</v>
      </c>
      <c r="L313" s="100">
        <f t="shared" si="112"/>
        <v>89.983082074992609</v>
      </c>
      <c r="M313" s="100">
        <f t="shared" si="112"/>
        <v>163.25857728970828</v>
      </c>
      <c r="N313" s="100">
        <f t="shared" si="112"/>
        <v>453.1106351298011</v>
      </c>
      <c r="O313" s="100">
        <f t="shared" si="112"/>
        <v>884.00835135019815</v>
      </c>
      <c r="P313" s="100">
        <f t="shared" si="112"/>
        <v>50.090188629827992</v>
      </c>
      <c r="Q313" s="100">
        <f t="shared" si="112"/>
        <v>23.392102996979776</v>
      </c>
      <c r="R313" s="100">
        <f t="shared" si="112"/>
        <v>19.324467537155851</v>
      </c>
      <c r="S313" s="100">
        <f t="shared" si="112"/>
        <v>156.51773764182738</v>
      </c>
      <c r="T313" s="100">
        <f t="shared" si="112"/>
        <v>660.62048627431864</v>
      </c>
      <c r="U313" s="100">
        <f t="shared" si="112"/>
        <v>7.3945916231651942</v>
      </c>
      <c r="V313" s="100">
        <f t="shared" si="112"/>
        <v>4.8754806329971681</v>
      </c>
      <c r="W313" s="100">
        <f t="shared" si="112"/>
        <v>166.24772020025782</v>
      </c>
      <c r="X313" s="100">
        <f t="shared" si="112"/>
        <v>20</v>
      </c>
      <c r="Y313" s="100">
        <f t="shared" si="112"/>
        <v>15</v>
      </c>
      <c r="Z313" s="100">
        <f t="shared" si="112"/>
        <v>175.01490998950439</v>
      </c>
      <c r="AA313" s="100">
        <f t="shared" si="112"/>
        <v>8.3839914904932886</v>
      </c>
      <c r="AB313" s="100">
        <f t="shared" si="112"/>
        <v>143.578200759222</v>
      </c>
      <c r="AC313" s="100">
        <f t="shared" si="112"/>
        <v>16.399082568807337</v>
      </c>
      <c r="AD313" s="100">
        <f t="shared" si="112"/>
        <v>29.105641497535018</v>
      </c>
      <c r="AE313" s="100">
        <f t="shared" si="112"/>
        <v>32.031910650179505</v>
      </c>
      <c r="AF313" s="100">
        <f t="shared" si="112"/>
        <v>193.68268847227762</v>
      </c>
      <c r="AG313" s="100">
        <f t="shared" si="112"/>
        <v>267.28206877324902</v>
      </c>
      <c r="AH313" s="100">
        <f t="shared" si="112"/>
        <v>40.931525063156499</v>
      </c>
      <c r="AI313" s="100">
        <f t="shared" si="112"/>
        <v>430.7992997160689</v>
      </c>
      <c r="AJ313" s="100">
        <f t="shared" si="112"/>
        <v>194.05735187034216</v>
      </c>
      <c r="AK313" s="100">
        <f t="shared" ref="AK313:BP313" si="113">SUMIFS(AK3:AK302,$C3:$C302,"felnőtt")</f>
        <v>55.32907857997607</v>
      </c>
      <c r="AL313" s="100">
        <f t="shared" si="113"/>
        <v>206.41849143457674</v>
      </c>
      <c r="AM313" s="100">
        <f t="shared" si="113"/>
        <v>28.394827815450064</v>
      </c>
      <c r="AN313" s="100">
        <f t="shared" si="113"/>
        <v>281.91646919431281</v>
      </c>
      <c r="AO313" s="100">
        <f t="shared" si="113"/>
        <v>49.631384939441809</v>
      </c>
      <c r="AP313" s="100">
        <f t="shared" si="113"/>
        <v>151.65892208351946</v>
      </c>
      <c r="AQ313" s="100">
        <f t="shared" si="113"/>
        <v>202.2460998185812</v>
      </c>
      <c r="AR313" s="100">
        <f t="shared" si="113"/>
        <v>280.995260663507</v>
      </c>
      <c r="AS313" s="100">
        <f t="shared" si="113"/>
        <v>303.22214138302598</v>
      </c>
      <c r="AT313" s="100">
        <f t="shared" si="113"/>
        <v>711.03797716179736</v>
      </c>
      <c r="AU313" s="100">
        <f t="shared" si="113"/>
        <v>16.429331394144711</v>
      </c>
      <c r="AV313" s="100">
        <f t="shared" si="113"/>
        <v>84.06062759010689</v>
      </c>
      <c r="AW313" s="100">
        <f t="shared" si="113"/>
        <v>0</v>
      </c>
      <c r="AX313" s="100">
        <f t="shared" si="113"/>
        <v>0</v>
      </c>
      <c r="AY313" s="100">
        <f t="shared" si="113"/>
        <v>18.658381531711225</v>
      </c>
      <c r="AZ313" s="100">
        <f t="shared" si="113"/>
        <v>243.35194787927145</v>
      </c>
      <c r="BA313" s="100">
        <f t="shared" si="113"/>
        <v>341.50686464468964</v>
      </c>
      <c r="BB313" s="100">
        <f t="shared" si="113"/>
        <v>180</v>
      </c>
      <c r="BC313" s="100">
        <f t="shared" si="113"/>
        <v>15.04417634576178</v>
      </c>
      <c r="BD313" s="100">
        <f t="shared" si="113"/>
        <v>16.80403673467946</v>
      </c>
      <c r="BE313" s="100">
        <f t="shared" si="113"/>
        <v>208.88717065710449</v>
      </c>
      <c r="BF313" s="100">
        <f t="shared" si="113"/>
        <v>16.965496398529186</v>
      </c>
      <c r="BG313" s="100">
        <f t="shared" si="113"/>
        <v>13.977736362262631</v>
      </c>
      <c r="BH313" s="100">
        <f t="shared" si="113"/>
        <v>118.60702785213772</v>
      </c>
      <c r="BI313" s="100">
        <f t="shared" si="113"/>
        <v>35.026696217196402</v>
      </c>
      <c r="BJ313" s="100">
        <f t="shared" si="113"/>
        <v>136.48466226766737</v>
      </c>
      <c r="BK313" s="100">
        <f t="shared" si="113"/>
        <v>39.707802347252304</v>
      </c>
      <c r="BL313" s="100">
        <f t="shared" si="113"/>
        <v>346.39263514878576</v>
      </c>
      <c r="BM313" s="100">
        <f t="shared" si="113"/>
        <v>266.32438152092908</v>
      </c>
      <c r="BN313" s="100">
        <f t="shared" si="113"/>
        <v>9</v>
      </c>
      <c r="BO313" s="100">
        <f t="shared" si="113"/>
        <v>352.99253020724126</v>
      </c>
      <c r="BP313" s="100">
        <f t="shared" si="113"/>
        <v>295.05445200000003</v>
      </c>
      <c r="BQ313" s="100">
        <f t="shared" ref="BQ313:CV313" si="114">SUMIFS(BQ3:BQ302,$C3:$C302,"felnőtt")</f>
        <v>133.19262663602757</v>
      </c>
      <c r="BR313" s="100">
        <f t="shared" si="114"/>
        <v>228.48436485127999</v>
      </c>
      <c r="BS313" s="100">
        <f t="shared" si="114"/>
        <v>88.042265692239525</v>
      </c>
      <c r="BT313" s="100">
        <f t="shared" si="114"/>
        <v>178.87080408667416</v>
      </c>
      <c r="BU313" s="100">
        <f t="shared" si="114"/>
        <v>127.51478047443398</v>
      </c>
      <c r="BV313" s="100">
        <f t="shared" si="114"/>
        <v>84.866441658630663</v>
      </c>
      <c r="BW313" s="100">
        <f t="shared" si="114"/>
        <v>56.535830520732873</v>
      </c>
      <c r="BX313" s="100">
        <f t="shared" si="114"/>
        <v>706.66463760899967</v>
      </c>
      <c r="BY313" s="100">
        <f t="shared" si="114"/>
        <v>1116.2023121131324</v>
      </c>
      <c r="BZ313" s="100">
        <f t="shared" si="114"/>
        <v>68.549602217936354</v>
      </c>
      <c r="CA313" s="100">
        <f t="shared" si="114"/>
        <v>53.757735436645106</v>
      </c>
      <c r="CB313" s="100">
        <f t="shared" si="114"/>
        <v>0</v>
      </c>
      <c r="CC313" s="100">
        <f t="shared" si="114"/>
        <v>23.097364692635011</v>
      </c>
      <c r="CD313" s="100">
        <f t="shared" si="114"/>
        <v>3.5288732591887593</v>
      </c>
      <c r="CE313" s="100">
        <f t="shared" si="114"/>
        <v>6.6182553044940899</v>
      </c>
      <c r="CF313" s="100">
        <f t="shared" si="114"/>
        <v>49.815272420443591</v>
      </c>
      <c r="CG313" s="100">
        <f t="shared" si="114"/>
        <v>828.12801350048198</v>
      </c>
      <c r="CH313" s="100">
        <f t="shared" si="114"/>
        <v>477.22809394675511</v>
      </c>
      <c r="CI313" s="100">
        <f t="shared" si="114"/>
        <v>16.875</v>
      </c>
      <c r="CJ313" s="100">
        <f t="shared" si="114"/>
        <v>24.964421794137767</v>
      </c>
      <c r="CK313" s="100">
        <f t="shared" si="114"/>
        <v>39.098300470132848</v>
      </c>
      <c r="CL313" s="100">
        <f t="shared" si="114"/>
        <v>26.078592092574741</v>
      </c>
      <c r="CM313" s="100">
        <f t="shared" si="114"/>
        <v>24.345588235294112</v>
      </c>
      <c r="CN313" s="100">
        <f t="shared" si="114"/>
        <v>115.01237471689788</v>
      </c>
      <c r="CO313" s="100">
        <f t="shared" si="114"/>
        <v>13.842815814850528</v>
      </c>
      <c r="CP313" s="100">
        <f t="shared" si="114"/>
        <v>268.00462453334728</v>
      </c>
      <c r="CQ313" s="100">
        <f t="shared" si="114"/>
        <v>318.32401561695536</v>
      </c>
      <c r="CR313" s="100">
        <f t="shared" si="114"/>
        <v>16</v>
      </c>
      <c r="CS313" s="100">
        <f t="shared" si="114"/>
        <v>310.73884656932989</v>
      </c>
      <c r="CT313" s="100">
        <f t="shared" si="114"/>
        <v>15.351435190631516</v>
      </c>
      <c r="CU313" s="100">
        <f t="shared" si="114"/>
        <v>202.03268089659468</v>
      </c>
      <c r="CV313" s="100">
        <f t="shared" si="114"/>
        <v>293.76838791981061</v>
      </c>
      <c r="CW313" s="100">
        <f t="shared" ref="CW313:EB313" si="115">SUMIFS(CW3:CW302,$C3:$C302,"felnőtt")</f>
        <v>92.620258401545271</v>
      </c>
      <c r="CX313" s="100">
        <f t="shared" si="115"/>
        <v>251.07434210526307</v>
      </c>
      <c r="CY313" s="100">
        <f t="shared" si="115"/>
        <v>454.03504360520833</v>
      </c>
      <c r="CZ313" s="100">
        <f t="shared" si="115"/>
        <v>49.000000000000007</v>
      </c>
      <c r="DA313" s="100">
        <f t="shared" si="115"/>
        <v>86.126293698627904</v>
      </c>
      <c r="DB313" s="100">
        <f t="shared" si="115"/>
        <v>250.39736842105253</v>
      </c>
      <c r="DC313" s="100">
        <f t="shared" si="115"/>
        <v>49.000000000000007</v>
      </c>
      <c r="DD313" s="100">
        <f t="shared" si="115"/>
        <v>0</v>
      </c>
      <c r="DE313" s="100">
        <f t="shared" si="115"/>
        <v>327.27246490543791</v>
      </c>
      <c r="DF313" s="100">
        <f t="shared" si="115"/>
        <v>101.91282894736844</v>
      </c>
      <c r="DG313" s="100">
        <f t="shared" si="115"/>
        <v>17.253289473684212</v>
      </c>
      <c r="DH313" s="100">
        <f t="shared" si="115"/>
        <v>188.18215174547592</v>
      </c>
      <c r="DI313" s="100">
        <f t="shared" si="115"/>
        <v>49.303107558740429</v>
      </c>
      <c r="DJ313" s="100">
        <f t="shared" si="115"/>
        <v>2.4884401959743547</v>
      </c>
      <c r="DK313" s="100">
        <f t="shared" si="115"/>
        <v>0</v>
      </c>
      <c r="DL313" s="100">
        <f t="shared" si="115"/>
        <v>514.04233794853394</v>
      </c>
      <c r="DM313" s="100">
        <f t="shared" si="115"/>
        <v>573.23328938869076</v>
      </c>
      <c r="DN313" s="100">
        <f t="shared" si="115"/>
        <v>0</v>
      </c>
      <c r="DO313" s="100">
        <f t="shared" si="115"/>
        <v>20.698099632233745</v>
      </c>
      <c r="DP313" s="100">
        <f t="shared" si="115"/>
        <v>34.733932259561975</v>
      </c>
      <c r="DQ313" s="100">
        <f t="shared" si="115"/>
        <v>180</v>
      </c>
      <c r="DR313" s="100">
        <f t="shared" si="115"/>
        <v>46.137945290429279</v>
      </c>
      <c r="DS313" s="100">
        <f t="shared" si="115"/>
        <v>254.15579304795347</v>
      </c>
      <c r="DT313" s="100">
        <f t="shared" si="115"/>
        <v>31.257148763177842</v>
      </c>
      <c r="DU313" s="100">
        <f t="shared" si="115"/>
        <v>66.730263157894711</v>
      </c>
      <c r="DV313" s="100">
        <f t="shared" si="115"/>
        <v>71.935506097981133</v>
      </c>
      <c r="DW313" s="100">
        <f t="shared" si="115"/>
        <v>168.10551712768751</v>
      </c>
      <c r="DX313" s="100">
        <f t="shared" si="115"/>
        <v>43.483084131468352</v>
      </c>
      <c r="DY313" s="100">
        <f t="shared" si="115"/>
        <v>20.04685454420175</v>
      </c>
      <c r="DZ313" s="100">
        <f t="shared" si="115"/>
        <v>27.533717105263161</v>
      </c>
      <c r="EA313" s="100">
        <f t="shared" si="115"/>
        <v>74.990131578947356</v>
      </c>
      <c r="EB313" s="100">
        <f t="shared" si="115"/>
        <v>5.3065527458140984</v>
      </c>
      <c r="EC313" s="100">
        <f t="shared" ref="EC313:FH313" si="116">SUMIFS(EC3:EC302,$C3:$C302,"felnőtt")</f>
        <v>0</v>
      </c>
      <c r="ED313" s="100">
        <f t="shared" si="116"/>
        <v>123.41899361769313</v>
      </c>
      <c r="EE313" s="100">
        <f t="shared" si="116"/>
        <v>45</v>
      </c>
      <c r="EF313" s="100">
        <f t="shared" si="116"/>
        <v>324.20188118568541</v>
      </c>
      <c r="EG313" s="100">
        <f t="shared" si="116"/>
        <v>35</v>
      </c>
      <c r="EH313" s="100">
        <f t="shared" si="116"/>
        <v>35.130572590091631</v>
      </c>
      <c r="EI313" s="100">
        <f t="shared" si="116"/>
        <v>363.99468811465584</v>
      </c>
      <c r="EJ313" s="100">
        <f t="shared" si="116"/>
        <v>58.309296649656083</v>
      </c>
      <c r="EK313" s="100">
        <f t="shared" si="116"/>
        <v>12.611493232749059</v>
      </c>
      <c r="EL313" s="100">
        <f t="shared" si="116"/>
        <v>57.988750274409867</v>
      </c>
      <c r="EM313" s="100">
        <f t="shared" si="116"/>
        <v>49.000000000000007</v>
      </c>
      <c r="EN313" s="100">
        <f t="shared" si="116"/>
        <v>76.395252088931372</v>
      </c>
      <c r="EO313" s="100">
        <f t="shared" si="116"/>
        <v>98.000000000000014</v>
      </c>
      <c r="EP313" s="100">
        <f t="shared" si="116"/>
        <v>93.886895493984127</v>
      </c>
      <c r="EQ313" s="100">
        <f t="shared" si="116"/>
        <v>98.000000000000014</v>
      </c>
      <c r="ER313" s="100">
        <f t="shared" si="116"/>
        <v>96.831414473684205</v>
      </c>
      <c r="ES313" s="100">
        <f t="shared" si="116"/>
        <v>0</v>
      </c>
      <c r="ET313" s="100">
        <f t="shared" si="116"/>
        <v>28.696102359292951</v>
      </c>
      <c r="EU313" s="100">
        <f t="shared" si="116"/>
        <v>35.312569336587529</v>
      </c>
      <c r="EV313" s="100">
        <f t="shared" si="116"/>
        <v>224</v>
      </c>
      <c r="EW313" s="100">
        <f t="shared" si="116"/>
        <v>49.000000000000007</v>
      </c>
      <c r="EX313" s="100">
        <f t="shared" si="116"/>
        <v>203.73273193400001</v>
      </c>
      <c r="EY313" s="100">
        <f t="shared" si="116"/>
        <v>27.207894736842103</v>
      </c>
      <c r="EZ313" s="100">
        <f t="shared" si="116"/>
        <v>590.54063989627241</v>
      </c>
      <c r="FA313" s="100">
        <f t="shared" si="116"/>
        <v>650.51103397348811</v>
      </c>
      <c r="FB313" s="100">
        <f t="shared" si="116"/>
        <v>24.084950657894737</v>
      </c>
      <c r="FC313" s="100">
        <f t="shared" si="116"/>
        <v>77.257894736842104</v>
      </c>
      <c r="FD313" s="100">
        <f t="shared" si="116"/>
        <v>17.144118602421166</v>
      </c>
      <c r="FE313" s="100">
        <f t="shared" si="116"/>
        <v>24.194096533817415</v>
      </c>
      <c r="FF313" s="100">
        <f t="shared" si="116"/>
        <v>0</v>
      </c>
      <c r="FG313" s="100">
        <f t="shared" si="116"/>
        <v>0</v>
      </c>
      <c r="FH313" s="100">
        <f t="shared" si="116"/>
        <v>0</v>
      </c>
      <c r="FI313" s="100">
        <f t="shared" ref="FI313:GC313" si="117">SUMIFS(FI3:FI302,$C3:$C302,"felnőtt")</f>
        <v>44.014802631578952</v>
      </c>
      <c r="FJ313" s="100">
        <f t="shared" si="117"/>
        <v>15.2154426447748</v>
      </c>
      <c r="FK313" s="100">
        <f t="shared" si="117"/>
        <v>181.82871340873155</v>
      </c>
      <c r="FL313" s="100">
        <f t="shared" si="117"/>
        <v>24.412765328008287</v>
      </c>
      <c r="FM313" s="100">
        <f t="shared" si="117"/>
        <v>37.850454848014195</v>
      </c>
      <c r="FN313" s="100">
        <f t="shared" si="117"/>
        <v>104.68981500808668</v>
      </c>
      <c r="FO313" s="100">
        <f t="shared" si="117"/>
        <v>0</v>
      </c>
      <c r="FP313" s="100">
        <f t="shared" si="117"/>
        <v>4.2155083934626623</v>
      </c>
      <c r="FQ313" s="100">
        <f t="shared" si="117"/>
        <v>25.399008949042237</v>
      </c>
      <c r="FR313" s="100">
        <f t="shared" si="117"/>
        <v>70</v>
      </c>
      <c r="FS313" s="100">
        <f t="shared" si="117"/>
        <v>330.34976449312961</v>
      </c>
      <c r="FT313" s="100">
        <f t="shared" si="117"/>
        <v>132.5917086435243</v>
      </c>
      <c r="FU313" s="100">
        <f t="shared" si="117"/>
        <v>44.865974907564009</v>
      </c>
      <c r="FV313" s="100">
        <f t="shared" si="117"/>
        <v>100.71446807096909</v>
      </c>
      <c r="FW313" s="100">
        <f t="shared" si="117"/>
        <v>0</v>
      </c>
      <c r="FX313" s="100">
        <f t="shared" si="117"/>
        <v>0</v>
      </c>
      <c r="FY313" s="100">
        <f t="shared" si="117"/>
        <v>36.922756410256412</v>
      </c>
      <c r="FZ313" s="100">
        <f t="shared" ref="FZ313:GB313" si="118">SUMIFS(FZ3:FZ302,$C3:$C302,"felnőtt")</f>
        <v>274.34315299727422</v>
      </c>
      <c r="GA313" s="100">
        <f t="shared" ref="GA313" si="119">SUMIFS(GA3:GA302,$C3:$C302,"felnőtt")</f>
        <v>38.557692307692307</v>
      </c>
      <c r="GB313" s="100">
        <f t="shared" si="118"/>
        <v>0</v>
      </c>
      <c r="GC313" s="100">
        <f t="shared" si="117"/>
        <v>0</v>
      </c>
      <c r="GD313" s="100">
        <f>SUMIFS(GD3:GD301,$C3:$C301,"felnőtt")</f>
        <v>3612.4854762832515</v>
      </c>
    </row>
    <row r="314" spans="1:186">
      <c r="A314" s="134" t="s">
        <v>249</v>
      </c>
      <c r="B314" s="129"/>
      <c r="C314" s="133"/>
      <c r="E314" s="100">
        <f>E309</f>
        <v>2473.1999999999998</v>
      </c>
      <c r="F314" s="100">
        <f t="shared" ref="F314:V314" si="120">E314+F309</f>
        <v>2589.0795616554951</v>
      </c>
      <c r="G314" s="100">
        <f t="shared" si="120"/>
        <v>2726.9569488202137</v>
      </c>
      <c r="H314" s="100">
        <f t="shared" si="120"/>
        <v>3039.4833900146759</v>
      </c>
      <c r="I314" s="100">
        <f t="shared" si="120"/>
        <v>3175.4191491957599</v>
      </c>
      <c r="J314" s="100">
        <f t="shared" si="120"/>
        <v>3536.5028969960849</v>
      </c>
      <c r="K314" s="100">
        <f t="shared" si="120"/>
        <v>3575.1789116821706</v>
      </c>
      <c r="L314" s="100">
        <f t="shared" si="120"/>
        <v>3670.4410012388962</v>
      </c>
      <c r="M314" s="100">
        <f t="shared" si="120"/>
        <v>3838.6096109282948</v>
      </c>
      <c r="N314" s="100">
        <f t="shared" si="120"/>
        <v>4291.7202460580957</v>
      </c>
      <c r="O314" s="100">
        <f t="shared" si="120"/>
        <v>5175.7285974082934</v>
      </c>
      <c r="P314" s="100">
        <f t="shared" si="120"/>
        <v>5225.8187860381213</v>
      </c>
      <c r="Q314" s="100">
        <f t="shared" si="120"/>
        <v>5254.794189338907</v>
      </c>
      <c r="R314" s="100">
        <f t="shared" si="120"/>
        <v>5300.3530855325653</v>
      </c>
      <c r="S314" s="100">
        <f t="shared" si="120"/>
        <v>5464.5058347666773</v>
      </c>
      <c r="T314" s="100">
        <f t="shared" si="120"/>
        <v>6125.1263210409961</v>
      </c>
      <c r="U314" s="100">
        <f t="shared" si="120"/>
        <v>6132.5209126641612</v>
      </c>
      <c r="V314" s="100">
        <f t="shared" si="120"/>
        <v>6137.3963932971583</v>
      </c>
      <c r="W314" s="100">
        <f>SUM(F309:W309)</f>
        <v>3838.6446736866665</v>
      </c>
      <c r="X314" s="100">
        <f t="shared" ref="X314:AA314" si="121">W314+X309</f>
        <v>3858.6446736866665</v>
      </c>
      <c r="Y314" s="100">
        <f t="shared" si="121"/>
        <v>3873.6446736866665</v>
      </c>
      <c r="Z314" s="100">
        <f t="shared" si="121"/>
        <v>4050.9291019098523</v>
      </c>
      <c r="AA314" s="100">
        <f t="shared" si="121"/>
        <v>4059.3130934003457</v>
      </c>
      <c r="AB314" s="100">
        <f>AA314+AB309</f>
        <v>4204.3999967945156</v>
      </c>
      <c r="AC314" s="100">
        <f>AB314+AC309</f>
        <v>4220.7990793633226</v>
      </c>
      <c r="AD314" s="100">
        <f>SUM(G309:AD309)</f>
        <v>4134.0251592053619</v>
      </c>
      <c r="AE314" s="100">
        <f>SUM(G309:AE309)</f>
        <v>4166.0570698555412</v>
      </c>
      <c r="AF314" s="100">
        <f>SUM(G309:AF309)</f>
        <v>4359.7397583278189</v>
      </c>
      <c r="AG314" s="100">
        <f>SUM(G309:AG309)</f>
        <v>4627.0218271010681</v>
      </c>
      <c r="AH314" s="100">
        <f>SUM(G309:AH309)</f>
        <v>4667.9533521642243</v>
      </c>
      <c r="AI314" s="100">
        <f>SUM(H309:AI309)</f>
        <v>4960.8752647155752</v>
      </c>
      <c r="AJ314" s="100">
        <f>SUM(I309:AJ309)</f>
        <v>4842.4061753914557</v>
      </c>
      <c r="AK314" s="100">
        <f>SUM(I309:AK309)</f>
        <v>4897.735253971432</v>
      </c>
      <c r="AL314" s="100">
        <f>SUM(I309:AL309)</f>
        <v>5116.3758929251617</v>
      </c>
      <c r="AM314" s="100">
        <f>SUM(J309:AM309)</f>
        <v>5008.8349615595289</v>
      </c>
      <c r="AN314" s="100">
        <f>SUM(K309:AN309)</f>
        <v>4929.6676829535163</v>
      </c>
      <c r="AO314" s="100">
        <f>SUM(K309:AO309)</f>
        <v>4979.2990678929582</v>
      </c>
      <c r="AP314" s="100">
        <f>SUM(K309:AP309)</f>
        <v>5140.0393625563293</v>
      </c>
      <c r="AQ314" s="100">
        <f>SUM(L309:AQ309)</f>
        <v>5303.6094476888256</v>
      </c>
      <c r="AR314" s="100">
        <f>SUM(M309:AR309)</f>
        <v>5489.3426187956065</v>
      </c>
      <c r="AS314" s="100">
        <f>SUM(Q309:AS309)</f>
        <v>4237.1869753794053</v>
      </c>
      <c r="AT314" s="100">
        <f>SUM(Q309:AT309)</f>
        <v>4959.4518679700732</v>
      </c>
      <c r="AU314" s="100">
        <f>SUM(Q309:AU309)</f>
        <v>4977.5370689850452</v>
      </c>
      <c r="AV314" s="100">
        <f>SUM(Q309:AV309)</f>
        <v>5061.5976965751524</v>
      </c>
      <c r="AW314" s="100">
        <f>SUM(Q309:AW309)</f>
        <v>5061.5976965751524</v>
      </c>
      <c r="AX314" s="100">
        <f>SUM(Q309:AX309)</f>
        <v>5061.5976965751524</v>
      </c>
      <c r="AY314" s="100">
        <f>SUM(S309:AY309)</f>
        <v>5005.7217786124193</v>
      </c>
      <c r="AZ314" s="100">
        <f>SUM(T309:AZ309)</f>
        <v>5084.9209772575796</v>
      </c>
      <c r="BA314" s="100">
        <f>SUM(U309:BA309)</f>
        <v>4765.8073556279496</v>
      </c>
      <c r="BB314" s="100">
        <f>SUM(U309:BB309)</f>
        <v>4945.8073556279496</v>
      </c>
      <c r="BC314" s="100">
        <f>SUM(U309:BC309)</f>
        <v>4960.8515319737116</v>
      </c>
      <c r="BD314" s="100">
        <f>SUM(U309:BD309)</f>
        <v>4977.655568708391</v>
      </c>
      <c r="BE314" s="100">
        <f>SUM(W309:BE309)</f>
        <v>5182.0815333021219</v>
      </c>
      <c r="BF314" s="100">
        <f>SUM(AA309:BF309)</f>
        <v>4812.314321087958</v>
      </c>
      <c r="BG314" s="100">
        <f>SUM(AA309:BG309)</f>
        <v>4826.2920574502205</v>
      </c>
      <c r="BH314" s="100">
        <f>SUM(AD309:BH309)</f>
        <v>4781.2497561628106</v>
      </c>
      <c r="BI314" s="100">
        <f>SUM(AD309:BI309)</f>
        <v>4816.276452380007</v>
      </c>
      <c r="BJ314" s="100">
        <f>SUM(AF309:BJ309)</f>
        <v>4891.6235624999599</v>
      </c>
      <c r="BK314" s="100">
        <f>SUM(AI309:BK309)</f>
        <v>4429.4350825385291</v>
      </c>
      <c r="BL314" s="100">
        <f>SUM(AI309:BL309)</f>
        <v>4775.8277176873144</v>
      </c>
      <c r="BM314" s="100">
        <f>SUM(AK309:BM309)</f>
        <v>4417.295447621832</v>
      </c>
      <c r="BN314" s="100">
        <f>SUM(AL309:BN309)</f>
        <v>4370.9663690418556</v>
      </c>
      <c r="BO314" s="100">
        <f>SUM(AL309:BO309)</f>
        <v>4726.7135789720069</v>
      </c>
      <c r="BP314" s="100">
        <f>SUM(AM309:BP309)</f>
        <v>4803.1273920182794</v>
      </c>
      <c r="BQ314" s="100">
        <f>SUM(AP309:BQ309)</f>
        <v>4576.3773367051017</v>
      </c>
      <c r="BR314" s="100">
        <f>SUM(AP309:BR309)</f>
        <v>4804.8617015563814</v>
      </c>
      <c r="BS314" s="100">
        <f>SUM(AQ309:BS309)</f>
        <v>4734.8726653757803</v>
      </c>
      <c r="BT314" s="100">
        <f>SUM(AS309:BT309)</f>
        <v>4430.5021089803649</v>
      </c>
      <c r="BU314" s="100">
        <f>SUM(AS309:BU309)</f>
        <v>4558.7786264946699</v>
      </c>
      <c r="BV314" s="100">
        <f>SUM(AS309:BV309)</f>
        <v>4643.6450681533006</v>
      </c>
      <c r="BW314" s="100">
        <f>SUM(AS309:BW309)</f>
        <v>4700.1808986740334</v>
      </c>
      <c r="BX314" s="100">
        <f>SUM(AS309:BX309)</f>
        <v>5411.0418821120647</v>
      </c>
      <c r="BY314" s="100">
        <f>SUM(AS309:BY309)</f>
        <v>6552.0486900499336</v>
      </c>
      <c r="BZ314" s="100">
        <f>SUM(AS309:BZ309)</f>
        <v>6620.5982922678704</v>
      </c>
      <c r="CA314" s="100">
        <f>SUM(AV309:CA309)</f>
        <v>5685.484646318052</v>
      </c>
      <c r="CB314" s="100">
        <f>SUM(AY309:CB309)</f>
        <v>5601.4240187279438</v>
      </c>
      <c r="CC314" s="100">
        <f>SUM(AY309:CC309)</f>
        <v>5624.5213834205788</v>
      </c>
      <c r="CD314" s="100">
        <f>SUM(AY309:CD309)</f>
        <v>5636.9366011597249</v>
      </c>
      <c r="CE314" s="100">
        <f>SUM(AY309:CE309)</f>
        <v>5692.0887286971756</v>
      </c>
      <c r="CF314" s="100">
        <f>SUM(AY309:CF309)</f>
        <v>5741.9040011176194</v>
      </c>
      <c r="CG314" s="100">
        <f>SUM(AZ309:CG309)</f>
        <v>6551.3736330863912</v>
      </c>
      <c r="CH314" s="100">
        <f>SUM(BA309:CH309)</f>
        <v>6800.7367485487821</v>
      </c>
      <c r="CI314" s="100">
        <f>SUM(BB309:CI309)</f>
        <v>6476.1048839040914</v>
      </c>
      <c r="CJ314" s="100">
        <f>SUM(BC309:CJ309)</f>
        <v>6321.8414012176354</v>
      </c>
      <c r="CK314" s="100">
        <f>SUM(BC309:CK309)</f>
        <v>6360.9397016877683</v>
      </c>
      <c r="CL314" s="100">
        <f>SUM(BF309:CL309)</f>
        <v>6138.4740438500094</v>
      </c>
      <c r="CM314" s="100">
        <f>SUM(BH309:CM309)</f>
        <v>6131.8763993245111</v>
      </c>
      <c r="CN314" s="100">
        <f>SUM(BH309:CN309)</f>
        <v>6252.6133718779965</v>
      </c>
      <c r="CO314" s="100">
        <f>SUM(BH309:CO309)</f>
        <v>6266.4561876928474</v>
      </c>
      <c r="CP314" s="100">
        <f>SUM(BL309:CP309)</f>
        <v>6215.3587837469004</v>
      </c>
      <c r="CQ314" s="100">
        <f>SUM(BM309:CQ309)</f>
        <v>6187.29016421507</v>
      </c>
      <c r="CR314" s="100">
        <f>SUM(BN309:CR309)</f>
        <v>5936.9657826941411</v>
      </c>
      <c r="CS314" s="100">
        <f>SUM(BP309:CS309)</f>
        <v>5902.5315199046154</v>
      </c>
      <c r="CT314" s="100">
        <f>SUM(BS309:CT309)</f>
        <v>5261.1515116079381</v>
      </c>
      <c r="CU314" s="100">
        <f t="shared" ref="CU314:CV318" si="122">SUM(BS309:CU309)</f>
        <v>5463.1841925045328</v>
      </c>
      <c r="CV314" s="100">
        <f t="shared" si="122"/>
        <v>5764.1241179148446</v>
      </c>
      <c r="CW314" s="100">
        <f>SUM(BV309:CW309)</f>
        <v>5549.5970547154102</v>
      </c>
      <c r="CX314" s="100">
        <f>SUM(BV309:CX309)</f>
        <v>5800.6713968206732</v>
      </c>
      <c r="CY314" s="100">
        <f>SUM(BW309:CY309)</f>
        <v>6193.7365800096304</v>
      </c>
      <c r="CZ314" s="100">
        <f>SUM(BW309:CZ309)</f>
        <v>6242.7365800096304</v>
      </c>
      <c r="DA314" s="100">
        <f>SUM(BX309:DA309)</f>
        <v>6301.0358077537348</v>
      </c>
      <c r="DB314" s="100">
        <f>SUM(BX309:DB309)</f>
        <v>6551.4331761747871</v>
      </c>
      <c r="DC314" s="100">
        <f>SUM(BZ309:DC309)</f>
        <v>4748.5653847988879</v>
      </c>
      <c r="DD314" s="100">
        <f>SUM(CA309:DD309)</f>
        <v>4744.9040896160232</v>
      </c>
      <c r="DE314" s="100">
        <f>SUM(CA309:DE309)</f>
        <v>5181.2673761566075</v>
      </c>
      <c r="DF314" s="100">
        <f>SUM(CA309:DF309)</f>
        <v>5283.1802051039758</v>
      </c>
      <c r="DG314" s="100">
        <f>SUM(CB309:DG309)</f>
        <v>5191.9749055388138</v>
      </c>
      <c r="DH314" s="100">
        <f>SUM(CD309:DH309)</f>
        <v>5501.5950334760137</v>
      </c>
      <c r="DI314" s="100">
        <f>SUM(CG309:DI309)</f>
        <v>5433.5155233377127</v>
      </c>
      <c r="DJ314" s="100">
        <f>SUM(CG309:DJ309)</f>
        <v>5473.6070598284105</v>
      </c>
      <c r="DK314" s="100">
        <f>SUM(CG309:DK309)</f>
        <v>5483.8875669377649</v>
      </c>
      <c r="DL314" s="100">
        <f>SUM(CI309:DL309)</f>
        <v>4719.7644447015919</v>
      </c>
      <c r="DM314" s="100">
        <f>SUM(CI309:DM309)</f>
        <v>5329.2443355270379</v>
      </c>
      <c r="DN314" s="100">
        <f>SUM(CI309:DN309)</f>
        <v>5350.9555228327217</v>
      </c>
      <c r="DO314" s="100">
        <f>SUM(CJ309:DO309)</f>
        <v>5357.0784113129821</v>
      </c>
      <c r="DP314" s="100">
        <f>SUM(CJ309:DP309)</f>
        <v>5397.4667046380546</v>
      </c>
      <c r="DQ314" s="100">
        <f>SUM(CL309:DQ309)</f>
        <v>5512.6318868543776</v>
      </c>
      <c r="DR314" s="100">
        <f>SUM(CN309:DR309)</f>
        <v>5508.3456518169378</v>
      </c>
      <c r="DS314" s="100">
        <f>SUM(CP309:DS309)</f>
        <v>5638.3189389394256</v>
      </c>
      <c r="DT314" s="100">
        <f>SUM(CP309:DT309)</f>
        <v>5673.4832312980006</v>
      </c>
      <c r="DU314" s="100">
        <f>SUM(CP309:DU309)</f>
        <v>5740.2134944558957</v>
      </c>
      <c r="DV314" s="100">
        <f>SUM(CP309:DV309)</f>
        <v>5812.1490005538772</v>
      </c>
      <c r="DW314" s="100">
        <f>SUM(CP309:DW309)</f>
        <v>6004.0532395400533</v>
      </c>
      <c r="DX314" s="100">
        <f>SUM(CQ309:DX309)</f>
        <v>5768.0222761357254</v>
      </c>
      <c r="DY314" s="100">
        <f>SUM(CQ309:DY309)</f>
        <v>5788.0691306799272</v>
      </c>
      <c r="DZ314" s="100">
        <f>SUM(CQ309:DZ309)</f>
        <v>5815.6028477851905</v>
      </c>
      <c r="EA314" s="100">
        <f>SUM(CQ309:EA309)</f>
        <v>5890.592979364138</v>
      </c>
      <c r="EB314" s="100">
        <f>SUM(CR309:EB309)</f>
        <v>5596.1484511033459</v>
      </c>
      <c r="EC314" s="100">
        <f>SUM(CR309:EC309)</f>
        <v>5609.2592345388866</v>
      </c>
      <c r="ED314" s="100">
        <f>SUM(CS309:ED309)</f>
        <v>5738.9828655573674</v>
      </c>
      <c r="EE314" s="100">
        <f>SUM(CS309:EE309)</f>
        <v>5783.9828655573674</v>
      </c>
      <c r="EF314" s="100">
        <f>SUM(CS309:EF309)</f>
        <v>6157.0027906281557</v>
      </c>
      <c r="EG314" s="100">
        <f>SUM(CT309:EG309)</f>
        <v>5861.6898434875293</v>
      </c>
      <c r="EH314" s="100">
        <f>SUM(CT309:EH309)</f>
        <v>5896.8204160776213</v>
      </c>
      <c r="EI314" s="100">
        <f>SUM(CT309:EI309)</f>
        <v>6306.3144402066091</v>
      </c>
      <c r="EJ314" s="100">
        <f>SUM(CT309:EJ309)</f>
        <v>6364.6237368562652</v>
      </c>
      <c r="EK314" s="100">
        <f>SUM(CT309:EK309)</f>
        <v>6480.6494745975569</v>
      </c>
      <c r="EL314" s="100">
        <f>SUM(CU309:EL309)</f>
        <v>6560.9051328080677</v>
      </c>
      <c r="EM314" s="100">
        <f>SUM(CV309:EM309)</f>
        <v>6407.872451911473</v>
      </c>
      <c r="EN314" s="100">
        <f t="shared" ref="EN314:EO318" si="123">SUM(CV309:EN309)</f>
        <v>6485.0958368143765</v>
      </c>
      <c r="EO314" s="100">
        <f t="shared" si="123"/>
        <v>6191.4046529212974</v>
      </c>
      <c r="EP314" s="100">
        <f>SUM(CY309:EP309)</f>
        <v>5964.3397362579462</v>
      </c>
      <c r="EQ314" s="100">
        <f>SUM(CZ309:EQ309)</f>
        <v>5584.4081114103583</v>
      </c>
      <c r="ER314" s="100">
        <f>SUM(DB309:ER309)</f>
        <v>5517.4044676192052</v>
      </c>
      <c r="ES314" s="100">
        <f>SUM(DE309:ES309)</f>
        <v>5168.7211884355456</v>
      </c>
      <c r="ET314" s="100">
        <f>SUM(DE309:ET309)</f>
        <v>5201.0043035897506</v>
      </c>
      <c r="EU314" s="100">
        <f>SUM(DE309:EU309)</f>
        <v>5236.316872926338</v>
      </c>
      <c r="EV314" s="100">
        <f>SUM(DF309:EV309)</f>
        <v>5023.9535863857536</v>
      </c>
      <c r="EW314" s="100">
        <f>SUM(DG309:EW309)</f>
        <v>4971.0407574383853</v>
      </c>
      <c r="EX314" s="100">
        <f>SUM(DG309:EX309)</f>
        <v>5244.4632682465735</v>
      </c>
      <c r="EY314" s="100">
        <f>SUM(DH309:EY309)</f>
        <v>5254.4178735097312</v>
      </c>
      <c r="EZ314" s="100">
        <f>SUM(DH309:EZ309)</f>
        <v>5961.6282474044556</v>
      </c>
      <c r="FA314" s="100">
        <f>SUM(DH309:FA309)</f>
        <v>6776.947036633961</v>
      </c>
      <c r="FB314" s="100">
        <f>SUM(DH309:FB309)</f>
        <v>6801.0319872918553</v>
      </c>
      <c r="FC314" s="100">
        <f>SUM(DH309:FC309)</f>
        <v>6878.2898820286973</v>
      </c>
      <c r="FD314" s="100">
        <f>SUM(DI309:FD309)</f>
        <v>6568.4312142020917</v>
      </c>
      <c r="FE314" s="100">
        <f>SUM(DI309:FE309)</f>
        <v>6595.3135436841112</v>
      </c>
      <c r="FF314" s="100">
        <f>SUM(DJ309:FG309)</f>
        <v>6667.8043581948941</v>
      </c>
      <c r="FG314" s="100">
        <f>SUM(DJ309:FG309)</f>
        <v>6667.8043581948941</v>
      </c>
      <c r="FH314" s="100">
        <f>SUM(DM309:FG309)</f>
        <v>6060.71235998887</v>
      </c>
      <c r="FI314" s="100">
        <f>SUM(DR309:FI309)</f>
        <v>5245.3286690273362</v>
      </c>
      <c r="FJ314" s="100">
        <f>SUM(DR309:FJ309)</f>
        <v>5266.8838794407675</v>
      </c>
      <c r="FK314" s="100">
        <f>SUM(DT309:FK309)</f>
        <v>5196.9772704768538</v>
      </c>
      <c r="FL314" s="100">
        <f>SUM(DU309:FL309)</f>
        <v>5189.2773391122882</v>
      </c>
      <c r="FM314" s="100">
        <f>SUM(DV309:FM309)</f>
        <v>5160.3975308024073</v>
      </c>
      <c r="FN314" s="100">
        <f>SUM(DV309:FN309)</f>
        <v>5347.3601364128754</v>
      </c>
      <c r="FO314" s="100">
        <f>SUM(EA309:FO309)</f>
        <v>5026.9909013134038</v>
      </c>
      <c r="FP314" s="100">
        <f>SUM(EB309:FP309)</f>
        <v>4973.0783117017709</v>
      </c>
      <c r="FQ314" s="100">
        <f>SUM(EF309:FQ309)</f>
        <v>4770.7634188406273</v>
      </c>
      <c r="FR314" s="100">
        <f>SUM(EG309:FR309)</f>
        <v>4467.7434937698381</v>
      </c>
      <c r="FS314" s="100">
        <f>SUM(EG309:FR309)</f>
        <v>4467.7434937698381</v>
      </c>
      <c r="FT314" s="100">
        <f>SUM(EH309:FT309)</f>
        <v>4999.6843622544393</v>
      </c>
      <c r="FU314" s="100">
        <f>SUM(EG309:FU309)</f>
        <v>5105.222312109112</v>
      </c>
      <c r="FV314" s="100">
        <f>SUM(EO309:FV309)</f>
        <v>4338.974951509259</v>
      </c>
      <c r="FW314" s="100">
        <f>SUM(EO309:FW309)</f>
        <v>4531.7456113020262</v>
      </c>
      <c r="FX314" s="100">
        <f>SUM(EO309:FW309)</f>
        <v>4531.7456113020262</v>
      </c>
      <c r="FY314" s="100">
        <f>SUM(EO309:FY309)</f>
        <v>4857.7504933161472</v>
      </c>
      <c r="FZ314" s="100">
        <f>SUM(ER309:FZ309)</f>
        <v>4833.1451170813771</v>
      </c>
      <c r="GA314" s="100">
        <f>SUM(EQ309:GA309)</f>
        <v>4969.7028093890694</v>
      </c>
      <c r="GB314" s="100">
        <f>SUM(EQ309:GB309)</f>
        <v>4987.9958850734492</v>
      </c>
      <c r="GC314" s="100">
        <f>SUM(CV309:GC309)</f>
        <v>11687.721405731279</v>
      </c>
      <c r="GD314" s="100"/>
    </row>
    <row r="315" spans="1:186">
      <c r="A315" s="102" t="s">
        <v>307</v>
      </c>
      <c r="B315" s="129"/>
      <c r="C315" s="133"/>
      <c r="E315" s="100">
        <f>E310</f>
        <v>0</v>
      </c>
      <c r="F315" s="100">
        <f t="shared" ref="F315:V315" si="124">E315+F310</f>
        <v>0</v>
      </c>
      <c r="G315" s="100">
        <f t="shared" si="124"/>
        <v>0</v>
      </c>
      <c r="H315" s="100">
        <f t="shared" si="124"/>
        <v>0</v>
      </c>
      <c r="I315" s="100">
        <f t="shared" si="124"/>
        <v>0</v>
      </c>
      <c r="J315" s="100">
        <f t="shared" si="124"/>
        <v>0</v>
      </c>
      <c r="K315" s="100">
        <f t="shared" si="124"/>
        <v>0</v>
      </c>
      <c r="L315" s="100">
        <f t="shared" si="124"/>
        <v>0</v>
      </c>
      <c r="M315" s="100">
        <f t="shared" si="124"/>
        <v>0.81833873328174578</v>
      </c>
      <c r="N315" s="100">
        <f t="shared" si="124"/>
        <v>0.81833873328174578</v>
      </c>
      <c r="O315" s="100">
        <f t="shared" si="124"/>
        <v>0.81833873328174578</v>
      </c>
      <c r="P315" s="100">
        <f t="shared" si="124"/>
        <v>0.81833873328174578</v>
      </c>
      <c r="Q315" s="100">
        <f t="shared" si="124"/>
        <v>0.81833873328174578</v>
      </c>
      <c r="R315" s="100">
        <f t="shared" si="124"/>
        <v>19.440098359995563</v>
      </c>
      <c r="S315" s="100">
        <f t="shared" si="124"/>
        <v>27.075109952279831</v>
      </c>
      <c r="T315" s="100">
        <f t="shared" si="124"/>
        <v>27.075109952279831</v>
      </c>
      <c r="U315" s="100">
        <f t="shared" si="124"/>
        <v>27.075109952279831</v>
      </c>
      <c r="V315" s="100">
        <f t="shared" si="124"/>
        <v>27.075109952279831</v>
      </c>
      <c r="W315" s="100">
        <f t="shared" ref="W315:W318" si="125">SUM(F310:W310)</f>
        <v>35.27567014153022</v>
      </c>
      <c r="X315" s="100">
        <f t="shared" ref="X315:X318" si="126">W315+X310</f>
        <v>35.27567014153022</v>
      </c>
      <c r="Y315" s="100">
        <f t="shared" ref="Y315:Y318" si="127">X315+Y310</f>
        <v>35.27567014153022</v>
      </c>
      <c r="Z315" s="100">
        <f t="shared" ref="Z315:Z318" si="128">Y315+Z310</f>
        <v>35.27567014153022</v>
      </c>
      <c r="AA315" s="100">
        <f t="shared" ref="AA315:AC318" si="129">Z315+AA310</f>
        <v>35.27567014153022</v>
      </c>
      <c r="AB315" s="100">
        <f t="shared" si="129"/>
        <v>36.784372776478264</v>
      </c>
      <c r="AC315" s="100">
        <f t="shared" si="129"/>
        <v>36.784372776478264</v>
      </c>
      <c r="AD315" s="100">
        <f t="shared" ref="AD315:AD318" si="130">SUM(G310:AD310)</f>
        <v>36.784372776478264</v>
      </c>
      <c r="AE315" s="100">
        <f t="shared" ref="AE315:AE318" si="131">SUM(G310:AE310)</f>
        <v>36.784372776478264</v>
      </c>
      <c r="AF315" s="100">
        <f t="shared" ref="AF315:AF318" si="132">SUM(G310:AF310)</f>
        <v>36.784372776478264</v>
      </c>
      <c r="AG315" s="100">
        <f t="shared" ref="AG315:AG318" si="133">SUM(G310:AG310)</f>
        <v>36.784372776478264</v>
      </c>
      <c r="AH315" s="100">
        <f t="shared" ref="AH315:AJ315" si="134">SUM(G310:AH310)</f>
        <v>36.784372776478264</v>
      </c>
      <c r="AI315" s="100">
        <f t="shared" si="134"/>
        <v>36.784372776478264</v>
      </c>
      <c r="AJ315" s="100">
        <f t="shared" si="134"/>
        <v>36.784372776478264</v>
      </c>
      <c r="AK315" s="100">
        <f t="shared" ref="AK315:AK318" si="135">SUM(I310:AK310)</f>
        <v>36.784372776478264</v>
      </c>
      <c r="AL315" s="100">
        <f t="shared" ref="AL315:AN315" si="136">SUM(I310:AL310)</f>
        <v>49.006520295630835</v>
      </c>
      <c r="AM315" s="100">
        <f t="shared" si="136"/>
        <v>49.006520295630835</v>
      </c>
      <c r="AN315" s="100">
        <f t="shared" si="136"/>
        <v>49.006520295630835</v>
      </c>
      <c r="AO315" s="100">
        <f t="shared" ref="AO315:AO318" si="137">SUM(K310:AO310)</f>
        <v>49.006520295630835</v>
      </c>
      <c r="AP315" s="100">
        <f t="shared" ref="AP315:AR315" si="138">SUM(K310:AP310)</f>
        <v>56.271618359512004</v>
      </c>
      <c r="AQ315" s="100">
        <f t="shared" si="138"/>
        <v>56.271618359512004</v>
      </c>
      <c r="AR315" s="100">
        <f t="shared" si="138"/>
        <v>56.271618359512004</v>
      </c>
      <c r="AS315" s="100">
        <f t="shared" ref="AS315:AS318" si="139">SUM(Q310:AS310)</f>
        <v>55.453279626230263</v>
      </c>
      <c r="AT315" s="100">
        <f t="shared" ref="AT315:AT318" si="140">SUM(Q310:AT310)</f>
        <v>66.680195055100739</v>
      </c>
      <c r="AU315" s="100">
        <f t="shared" ref="AU315:AU318" si="141">SUM(Q310:AU310)</f>
        <v>67.818605419419427</v>
      </c>
      <c r="AV315" s="100">
        <f t="shared" ref="AV315:AV318" si="142">SUM(Q310:AV310)</f>
        <v>67.818605419419427</v>
      </c>
      <c r="AW315" s="100">
        <f t="shared" ref="AW315:AW318" si="143">SUM(Q310:AW310)</f>
        <v>67.818605419419427</v>
      </c>
      <c r="AX315" s="100">
        <f t="shared" ref="AX315:AX318" si="144">SUM(Q310:AX310)</f>
        <v>67.818605419419427</v>
      </c>
      <c r="AY315" s="100">
        <f t="shared" ref="AY315:BA315" si="145">SUM(S310:AY310)</f>
        <v>49.196845792705609</v>
      </c>
      <c r="AZ315" s="100">
        <f t="shared" si="145"/>
        <v>41.561834200421337</v>
      </c>
      <c r="BA315" s="100">
        <f t="shared" si="145"/>
        <v>41.561834200421337</v>
      </c>
      <c r="BB315" s="100">
        <f t="shared" ref="BB315:BB318" si="146">SUM(U310:BB310)</f>
        <v>41.561834200421337</v>
      </c>
      <c r="BC315" s="100">
        <f t="shared" ref="BC315:BC318" si="147">SUM(U310:BC310)</f>
        <v>41.561834200421337</v>
      </c>
      <c r="BD315" s="100">
        <f t="shared" ref="BD315:BD318" si="148">SUM(U310:BD310)</f>
        <v>41.561834200421337</v>
      </c>
      <c r="BE315" s="100">
        <f t="shared" ref="BE315:BE318" si="149">SUM(W310:BE310)</f>
        <v>49.370700393210292</v>
      </c>
      <c r="BF315" s="100">
        <f t="shared" ref="BF315:BF318" si="150">SUM(AA310:BF310)</f>
        <v>41.170140203959903</v>
      </c>
      <c r="BG315" s="100">
        <f t="shared" ref="BG315:BG318" si="151">SUM(AA310:BG310)</f>
        <v>41.170140203959903</v>
      </c>
      <c r="BH315" s="100">
        <f t="shared" ref="BH315:BH318" si="152">SUM(AD310:BH310)</f>
        <v>45.882085882935165</v>
      </c>
      <c r="BI315" s="100">
        <f t="shared" ref="BI315:BI318" si="153">SUM(AD310:BI310)</f>
        <v>45.882085882935165</v>
      </c>
      <c r="BJ315" s="100">
        <f t="shared" ref="BJ315:BJ318" si="154">SUM(AF310:BJ310)</f>
        <v>45.882085882935165</v>
      </c>
      <c r="BK315" s="100">
        <f t="shared" ref="BK315:BK318" si="155">SUM(AI310:BK310)</f>
        <v>45.882085882935165</v>
      </c>
      <c r="BL315" s="100">
        <f t="shared" ref="BL315:BL318" si="156">SUM(AI310:BL310)</f>
        <v>45.882085882935165</v>
      </c>
      <c r="BM315" s="100">
        <f t="shared" ref="BM315:BN315" si="157">SUM(AK310:BM310)</f>
        <v>45.882085882935165</v>
      </c>
      <c r="BN315" s="100">
        <f t="shared" si="157"/>
        <v>45.882085882935165</v>
      </c>
      <c r="BO315" s="100">
        <f t="shared" ref="BO315:BP315" si="158">SUM(AL310:BO310)</f>
        <v>45.882085882935165</v>
      </c>
      <c r="BP315" s="100">
        <f t="shared" si="158"/>
        <v>33.659938363782601</v>
      </c>
      <c r="BQ315" s="100">
        <f t="shared" ref="BQ315:BQ318" si="159">SUM(AP310:BQ310)</f>
        <v>33.659938363782601</v>
      </c>
      <c r="BR315" s="100">
        <f t="shared" ref="BR315:BS315" si="160">SUM(AP310:BR310)</f>
        <v>33.659938363782601</v>
      </c>
      <c r="BS315" s="100">
        <f t="shared" si="160"/>
        <v>29.103833090431873</v>
      </c>
      <c r="BT315" s="100">
        <f t="shared" ref="BT315:BT318" si="161">SUM(AS310:BT310)</f>
        <v>29.103833090431873</v>
      </c>
      <c r="BU315" s="100">
        <f t="shared" ref="BU315:BU318" si="162">SUM(AS310:BU310)</f>
        <v>29.865570130303045</v>
      </c>
      <c r="BV315" s="100">
        <f t="shared" ref="BV315:BV318" si="163">SUM(AS310:BV310)</f>
        <v>29.865570130303045</v>
      </c>
      <c r="BW315" s="100">
        <f t="shared" ref="BW315:BW318" si="164">SUM(AS310:BW310)</f>
        <v>29.865570130303045</v>
      </c>
      <c r="BX315" s="100">
        <f t="shared" ref="BX315:BX318" si="165">SUM(AS310:BX310)</f>
        <v>34.06191595933511</v>
      </c>
      <c r="BY315" s="100">
        <f t="shared" ref="BY315:BY318" si="166">SUM(AS310:BY310)</f>
        <v>58.866411784071381</v>
      </c>
      <c r="BZ315" s="100">
        <f t="shared" ref="BZ315:BZ318" si="167">SUM(AS310:BZ310)</f>
        <v>58.866411784071381</v>
      </c>
      <c r="CA315" s="100">
        <f>SUM(AV310:CA310)</f>
        <v>101.2019395930825</v>
      </c>
      <c r="CB315" s="100">
        <f>SUM(AY310:CB310)</f>
        <v>101.2019395930825</v>
      </c>
      <c r="CC315" s="100">
        <f>SUM(AY310:CC310)</f>
        <v>101.2019395930825</v>
      </c>
      <c r="CD315" s="100">
        <f t="shared" ref="CD315:CD318" si="168">SUM(AY310:CD310)</f>
        <v>109.60707408315027</v>
      </c>
      <c r="CE315" s="100">
        <f t="shared" ref="CE315:CE318" si="169">SUM(AY310:CE310)</f>
        <v>158.14094631610692</v>
      </c>
      <c r="CF315" s="100">
        <f t="shared" ref="CF315:CF318" si="170">SUM(AY310:CF310)</f>
        <v>158.14094631610692</v>
      </c>
      <c r="CG315" s="100">
        <f t="shared" ref="CG315:CG318" si="171">SUM(AZ310:CG310)</f>
        <v>158.14094631610692</v>
      </c>
      <c r="CH315" s="100">
        <f t="shared" ref="CH315:CH318" si="172">SUM(BA310:CH310)</f>
        <v>173.62791571101363</v>
      </c>
      <c r="CI315" s="100">
        <f t="shared" ref="CI315:CI318" si="173">SUM(BB310:CI310)</f>
        <v>173.62791571101363</v>
      </c>
      <c r="CJ315" s="100">
        <f t="shared" ref="CJ315:CJ318" si="174">SUM(BC310:CJ310)</f>
        <v>174.40001123041995</v>
      </c>
      <c r="CK315" s="100">
        <f t="shared" ref="CK315:CK318" si="175">SUM(BC310:CK310)</f>
        <v>174.40001123041995</v>
      </c>
      <c r="CL315" s="100">
        <f>SUM(BF310:CL310)</f>
        <v>166.59114503763101</v>
      </c>
      <c r="CM315" s="100">
        <f t="shared" ref="CM315:CM318" si="176">SUM(BH310:CM310)</f>
        <v>166.59114503763101</v>
      </c>
      <c r="CN315" s="100">
        <f t="shared" ref="CN315:CN318" si="177">SUM(BH310:CN310)</f>
        <v>172.3157428742187</v>
      </c>
      <c r="CO315" s="100">
        <f t="shared" ref="CO315:CO318" si="178">SUM(BH310:CO310)</f>
        <v>172.3157428742187</v>
      </c>
      <c r="CP315" s="100">
        <f>SUM(BL310:CP310)</f>
        <v>170.93646842283326</v>
      </c>
      <c r="CQ315" s="100">
        <f t="shared" ref="CQ315:CQ318" si="179">SUM(BM310:CQ310)</f>
        <v>170.93646842283326</v>
      </c>
      <c r="CR315" s="100">
        <f t="shared" ref="CR315:CR318" si="180">SUM(BN310:CR310)</f>
        <v>170.93646842283326</v>
      </c>
      <c r="CS315" s="100">
        <f t="shared" ref="CS315:CS318" si="181">SUM(BP310:CS310)</f>
        <v>190.51056899412961</v>
      </c>
      <c r="CT315" s="100">
        <f t="shared" ref="CT315:CT318" si="182">SUM(BS310:CT310)</f>
        <v>190.51056899412961</v>
      </c>
      <c r="CU315" s="100">
        <f t="shared" si="122"/>
        <v>190.51056899412961</v>
      </c>
      <c r="CV315" s="100">
        <f t="shared" si="122"/>
        <v>285.72437217686939</v>
      </c>
      <c r="CW315" s="100">
        <f t="shared" ref="CW315:CW318" si="183">SUM(BV310:CW310)</f>
        <v>284.96263513699819</v>
      </c>
      <c r="CX315" s="100">
        <f t="shared" ref="CX315:CX318" si="184">SUM(BV310:CX310)</f>
        <v>284.96263513699819</v>
      </c>
      <c r="CY315" s="100">
        <f>SUM(BW310:CY310)</f>
        <v>308.85921637937759</v>
      </c>
      <c r="CZ315" s="100">
        <f t="shared" ref="CZ315:DA318" si="185">SUM(BW310:CZ310)</f>
        <v>308.85921637937759</v>
      </c>
      <c r="DA315" s="100">
        <f t="shared" si="185"/>
        <v>337.5679809455869</v>
      </c>
      <c r="DB315" s="100">
        <f t="shared" ref="DB315:DB318" si="186">SUM(BX310:DB310)</f>
        <v>337.5679809455869</v>
      </c>
      <c r="DC315" s="100">
        <f t="shared" ref="DC315:DD318" si="187">SUM(BZ310:DC310)</f>
        <v>308.56713929181859</v>
      </c>
      <c r="DD315" s="100">
        <f t="shared" si="187"/>
        <v>373.45544632689058</v>
      </c>
      <c r="DE315" s="100">
        <f t="shared" ref="DE315:DE318" si="188">SUM(CA310:DE310)</f>
        <v>482.54626796203655</v>
      </c>
      <c r="DF315" s="100">
        <f t="shared" ref="DF315:DG318" si="189">SUM(CA310:DF310)</f>
        <v>482.54626796203655</v>
      </c>
      <c r="DG315" s="100">
        <f t="shared" si="189"/>
        <v>427.8454143598363</v>
      </c>
      <c r="DH315" s="100">
        <f t="shared" ref="DH315:DH318" si="190">SUM(CD310:DH310)</f>
        <v>554.49271800603117</v>
      </c>
      <c r="DI315" s="100">
        <f t="shared" ref="DI315:DI318" si="191">SUM(CG310:DI310)</f>
        <v>497.55371128300663</v>
      </c>
      <c r="DJ315" s="100">
        <f t="shared" ref="DJ315:DJ318" si="192">SUM(CG310:DJ310)</f>
        <v>527.69148698980712</v>
      </c>
      <c r="DK315" s="100">
        <f t="shared" ref="DK315:DM318" si="193">SUM(CG310:DK310)</f>
        <v>535.90054863682883</v>
      </c>
      <c r="DL315" s="100">
        <f t="shared" ref="DL315:DL318" si="194">SUM(CI310:DL310)</f>
        <v>563.09119589935938</v>
      </c>
      <c r="DM315" s="100">
        <f t="shared" si="193"/>
        <v>599.33779733611505</v>
      </c>
      <c r="DN315" s="100">
        <f t="shared" ref="DN315:DN318" si="195">SUM(CI310:DN310)</f>
        <v>619.38741418473137</v>
      </c>
      <c r="DO315" s="100">
        <f t="shared" ref="DO315:DO318" si="196">SUM(CJ310:DO310)</f>
        <v>621.68720303275734</v>
      </c>
      <c r="DP315" s="100">
        <f t="shared" ref="DP315:DP318" si="197">SUM(CJ310:DP310)</f>
        <v>627.34156409826744</v>
      </c>
      <c r="DQ315" s="100">
        <f t="shared" ref="DQ315:DQ318" si="198">SUM(CL310:DQ310)</f>
        <v>626.56946857886112</v>
      </c>
      <c r="DR315" s="100">
        <f t="shared" ref="DR315:DR318" si="199">SUM(CN310:DR310)</f>
        <v>626.56946857886112</v>
      </c>
      <c r="DS315" s="100">
        <f t="shared" ref="DS315:DS318" si="200">SUM(CP310:DS310)</f>
        <v>630.08689958038087</v>
      </c>
      <c r="DT315" s="100">
        <f t="shared" ref="DT315:DT318" si="201">SUM(CP310:DT310)</f>
        <v>633.99404317577807</v>
      </c>
      <c r="DU315" s="100">
        <f t="shared" ref="DU315:DU318" si="202">SUM(CP310:DU310)</f>
        <v>633.99404317577807</v>
      </c>
      <c r="DV315" s="100">
        <f t="shared" ref="DV315:DV318" si="203">SUM(CP310:DV310)</f>
        <v>633.99404317577807</v>
      </c>
      <c r="DW315" s="100">
        <f t="shared" ref="DW315:DW318" si="204">SUM(CP310:DW310)</f>
        <v>657.79276503426661</v>
      </c>
      <c r="DX315" s="100">
        <f t="shared" ref="DX315:DX318" si="205">SUM(CQ310:DX310)</f>
        <v>658.38677668816229</v>
      </c>
      <c r="DY315" s="100">
        <f t="shared" ref="DY315:DY318" si="206">SUM(CQ310:DY310)</f>
        <v>658.38677668816229</v>
      </c>
      <c r="DZ315" s="100">
        <f t="shared" ref="DZ315:DZ318" si="207">SUM(CQ310:DZ310)</f>
        <v>658.38677668816229</v>
      </c>
      <c r="EA315" s="100">
        <f t="shared" ref="EA315:EB318" si="208">SUM(CQ310:EA310)</f>
        <v>658.38677668816229</v>
      </c>
      <c r="EB315" s="100">
        <f t="shared" si="208"/>
        <v>671.65315855269751</v>
      </c>
      <c r="EC315" s="100">
        <f t="shared" ref="EC315:ED318" si="209">SUM(CR310:EC310)</f>
        <v>684.763941988238</v>
      </c>
      <c r="ED315" s="100">
        <f t="shared" si="209"/>
        <v>707.0685793890259</v>
      </c>
      <c r="EE315" s="100">
        <f t="shared" ref="EE315:EE318" si="210">SUM(CS310:EE310)</f>
        <v>707.0685793890259</v>
      </c>
      <c r="EF315" s="100">
        <f t="shared" ref="EF315:EI318" si="211">SUM(CS310:EF310)</f>
        <v>740.86568669409735</v>
      </c>
      <c r="EG315" s="100">
        <f t="shared" si="211"/>
        <v>721.29158612280094</v>
      </c>
      <c r="EH315" s="100">
        <f t="shared" ref="EH315:EH318" si="212">SUM(CT310:EH310)</f>
        <v>721.29158612280094</v>
      </c>
      <c r="EI315" s="100">
        <f t="shared" si="211"/>
        <v>766.79092213713295</v>
      </c>
      <c r="EJ315" s="100">
        <f t="shared" ref="EJ315:EJ318" si="213">SUM(CT310:EJ310)</f>
        <v>766.79092213713295</v>
      </c>
      <c r="EK315" s="100">
        <f t="shared" ref="EK315:EM318" si="214">SUM(CT310:EK310)</f>
        <v>870.20516664567526</v>
      </c>
      <c r="EL315" s="100">
        <f t="shared" si="214"/>
        <v>906.0392405331952</v>
      </c>
      <c r="EM315" s="100">
        <f t="shared" si="214"/>
        <v>906.0392405331952</v>
      </c>
      <c r="EN315" s="100">
        <f t="shared" si="123"/>
        <v>906.24627373668818</v>
      </c>
      <c r="EO315" s="100">
        <f t="shared" si="123"/>
        <v>808.32347776341805</v>
      </c>
      <c r="EP315" s="100">
        <f t="shared" ref="EP315:EQ318" si="215">SUM(CY310:EP310)</f>
        <v>829.02524664563191</v>
      </c>
      <c r="EQ315" s="100">
        <f t="shared" si="215"/>
        <v>805.12866540325251</v>
      </c>
      <c r="ER315" s="100">
        <f t="shared" ref="ER315:ER318" si="216">SUM(DB310:ER310)</f>
        <v>776.4199008370432</v>
      </c>
      <c r="ES315" s="100">
        <f t="shared" ref="ES315:ES318" si="217">SUM(DE310:ES310)</f>
        <v>727.13399007443627</v>
      </c>
      <c r="ET315" s="100">
        <f t="shared" ref="ET315:ET318" si="218">SUM(DE310:ET310)</f>
        <v>730.7210028693479</v>
      </c>
      <c r="EU315" s="100">
        <f t="shared" ref="EU315:EW318" si="219">SUM(DE310:EU310)</f>
        <v>730.7210028693479</v>
      </c>
      <c r="EV315" s="100">
        <f t="shared" si="219"/>
        <v>621.63018123420181</v>
      </c>
      <c r="EW315" s="100">
        <f t="shared" si="219"/>
        <v>621.63018123420181</v>
      </c>
      <c r="EX315" s="100">
        <f t="shared" ref="EX315:EY318" si="220">SUM(DG310:EX310)</f>
        <v>672.48488473698762</v>
      </c>
      <c r="EY315" s="100">
        <f t="shared" si="220"/>
        <v>672.48488473698762</v>
      </c>
      <c r="EZ315" s="100">
        <f t="shared" ref="EZ315:EZ318" si="221">SUM(DH310:EZ310)</f>
        <v>771.57424785896035</v>
      </c>
      <c r="FA315" s="100">
        <f t="shared" ref="FA315:FA318" si="222">SUM(DH310:FA310)</f>
        <v>915.45403419357899</v>
      </c>
      <c r="FB315" s="100">
        <f t="shared" ref="FB315:FB318" si="223">SUM(DH310:FB310)</f>
        <v>915.45403419357899</v>
      </c>
      <c r="FC315" s="100">
        <f t="shared" ref="FC315:FD318" si="224">SUM(DH310:FC310)</f>
        <v>915.45403419357899</v>
      </c>
      <c r="FD315" s="100">
        <f t="shared" si="224"/>
        <v>794.52143674819138</v>
      </c>
      <c r="FE315" s="100">
        <f t="shared" ref="FE315:FE318" si="225">SUM(DI310:FE310)</f>
        <v>797.20966969639335</v>
      </c>
      <c r="FF315" s="100">
        <f t="shared" ref="FF315:FF318" si="226">SUM(DJ310:FG310)</f>
        <v>867.83164777910326</v>
      </c>
      <c r="FG315" s="100">
        <f t="shared" ref="FG315:FG318" si="227">SUM(DJ310:FG310)</f>
        <v>867.83164777910326</v>
      </c>
      <c r="FH315" s="100">
        <f t="shared" ref="FH315:FH318" si="228">SUM(DM310:FG310)</f>
        <v>786.80719376784384</v>
      </c>
      <c r="FI315" s="100">
        <f t="shared" ref="FI315:FL318" si="229">SUM(DR310:FI310)</f>
        <v>737.73559191228378</v>
      </c>
      <c r="FJ315" s="100">
        <f t="shared" ref="FJ315:FJ318" si="230">SUM(DR310:FJ310)</f>
        <v>744.07535968093998</v>
      </c>
      <c r="FK315" s="100">
        <f t="shared" si="229"/>
        <v>786.20067203053202</v>
      </c>
      <c r="FL315" s="100">
        <f t="shared" si="229"/>
        <v>785.34512410113587</v>
      </c>
      <c r="FM315" s="100">
        <f t="shared" ref="FM315:FM318" si="231">SUM(DV310:FM310)</f>
        <v>785.34512410113587</v>
      </c>
      <c r="FN315" s="100">
        <f t="shared" ref="FN315:FN318" si="232">SUM(DV310:FN310)</f>
        <v>855.36943745091571</v>
      </c>
      <c r="FO315" s="100">
        <f t="shared" ref="FO315:FP318" si="233">SUM(EA310:FO310)</f>
        <v>866.10488135804485</v>
      </c>
      <c r="FP315" s="100">
        <f t="shared" si="233"/>
        <v>879.80528363679855</v>
      </c>
      <c r="FQ315" s="100">
        <f t="shared" ref="FQ315:FQ318" si="234">SUM(EF310:FQ310)</f>
        <v>831.12348093593482</v>
      </c>
      <c r="FR315" s="100">
        <f t="shared" ref="FR315:FR318" si="235">SUM(EG310:FR310)</f>
        <v>797.32637363086337</v>
      </c>
      <c r="FS315" s="100">
        <f>SUM(EG310:FR310)</f>
        <v>797.32637363086337</v>
      </c>
      <c r="FT315" s="100">
        <f t="shared" ref="FT315:FT318" si="236">SUM(EH310:FT310)</f>
        <v>895.78441809053925</v>
      </c>
      <c r="FU315" s="100">
        <f t="shared" ref="FU315:FU318" si="237">SUM(EG310:FU310)</f>
        <v>920.97654303863669</v>
      </c>
      <c r="FV315" s="100">
        <f t="shared" ref="FV315:FV318" si="238">SUM(EO310:FV310)</f>
        <v>736.92270039855032</v>
      </c>
      <c r="FW315" s="100">
        <f t="shared" ref="FW315:FW318" si="239">SUM(EO310:FW310)</f>
        <v>886.85543579292471</v>
      </c>
      <c r="FX315" s="100">
        <f t="shared" ref="FX315:FX318" si="240">SUM(EO310:FW310)</f>
        <v>886.85543579292471</v>
      </c>
      <c r="FY315" s="100">
        <f t="shared" ref="FY315:FY318" si="241">SUM(EO310:FY310)</f>
        <v>1175.9375613967895</v>
      </c>
      <c r="FZ315" s="100">
        <f t="shared" ref="FZ315:FZ318" si="242">SUM(ER310:FZ310)</f>
        <v>1167.4768255879449</v>
      </c>
      <c r="GA315" s="100">
        <f t="shared" ref="GA315:GA318" si="243">SUM(EQ310:GA310)</f>
        <v>1167.4768255879449</v>
      </c>
      <c r="GB315" s="100">
        <f t="shared" ref="GB315:GB318" si="244">SUM(EQ310:GB310)</f>
        <v>1181.1966323512299</v>
      </c>
      <c r="GC315" s="100">
        <f>SUM(CV310:GC310)</f>
        <v>2108.1446749701317</v>
      </c>
      <c r="GD315" s="100"/>
    </row>
    <row r="316" spans="1:186">
      <c r="A316" s="135" t="s">
        <v>250</v>
      </c>
      <c r="B316" s="129"/>
      <c r="C316" s="133"/>
      <c r="E316" s="100">
        <f>E311</f>
        <v>0</v>
      </c>
      <c r="F316" s="100">
        <f t="shared" ref="F316:V316" si="245">E316+F311</f>
        <v>0</v>
      </c>
      <c r="G316" s="100">
        <f t="shared" si="245"/>
        <v>0</v>
      </c>
      <c r="H316" s="100">
        <f t="shared" si="245"/>
        <v>0</v>
      </c>
      <c r="I316" s="100">
        <f t="shared" si="245"/>
        <v>0</v>
      </c>
      <c r="J316" s="100">
        <f t="shared" si="245"/>
        <v>0</v>
      </c>
      <c r="K316" s="100">
        <f t="shared" si="245"/>
        <v>0</v>
      </c>
      <c r="L316" s="100">
        <f t="shared" si="245"/>
        <v>0</v>
      </c>
      <c r="M316" s="100">
        <f t="shared" si="245"/>
        <v>0</v>
      </c>
      <c r="N316" s="100">
        <f t="shared" si="245"/>
        <v>0</v>
      </c>
      <c r="O316" s="100">
        <f t="shared" si="245"/>
        <v>0</v>
      </c>
      <c r="P316" s="100">
        <f t="shared" si="245"/>
        <v>0</v>
      </c>
      <c r="Q316" s="100">
        <f t="shared" si="245"/>
        <v>0</v>
      </c>
      <c r="R316" s="100">
        <f t="shared" si="245"/>
        <v>0</v>
      </c>
      <c r="S316" s="100">
        <f t="shared" si="245"/>
        <v>0</v>
      </c>
      <c r="T316" s="100">
        <f t="shared" si="245"/>
        <v>0</v>
      </c>
      <c r="U316" s="100">
        <f t="shared" si="245"/>
        <v>0</v>
      </c>
      <c r="V316" s="100">
        <f t="shared" si="245"/>
        <v>0</v>
      </c>
      <c r="W316" s="100">
        <f t="shared" si="125"/>
        <v>0</v>
      </c>
      <c r="X316" s="100">
        <f t="shared" si="126"/>
        <v>0</v>
      </c>
      <c r="Y316" s="100">
        <f t="shared" si="127"/>
        <v>0</v>
      </c>
      <c r="Z316" s="100">
        <f t="shared" si="128"/>
        <v>0</v>
      </c>
      <c r="AA316" s="100">
        <f t="shared" si="129"/>
        <v>0</v>
      </c>
      <c r="AB316" s="100">
        <f t="shared" ref="AB316:AC316" si="246">AA316+AB311</f>
        <v>0</v>
      </c>
      <c r="AC316" s="100">
        <f t="shared" si="246"/>
        <v>0</v>
      </c>
      <c r="AD316" s="100">
        <f t="shared" si="130"/>
        <v>0</v>
      </c>
      <c r="AE316" s="100">
        <f t="shared" si="131"/>
        <v>0</v>
      </c>
      <c r="AF316" s="100">
        <f t="shared" si="132"/>
        <v>0</v>
      </c>
      <c r="AG316" s="100">
        <f t="shared" si="133"/>
        <v>0</v>
      </c>
      <c r="AH316" s="100">
        <f t="shared" ref="AH316:AJ316" si="247">SUM(G311:AH311)</f>
        <v>0</v>
      </c>
      <c r="AI316" s="100">
        <f t="shared" si="247"/>
        <v>0</v>
      </c>
      <c r="AJ316" s="100">
        <f t="shared" si="247"/>
        <v>0</v>
      </c>
      <c r="AK316" s="100">
        <f t="shared" si="135"/>
        <v>0</v>
      </c>
      <c r="AL316" s="100">
        <f t="shared" ref="AL316:AN316" si="248">SUM(I311:AL311)</f>
        <v>0</v>
      </c>
      <c r="AM316" s="100">
        <f t="shared" si="248"/>
        <v>0</v>
      </c>
      <c r="AN316" s="100">
        <f t="shared" si="248"/>
        <v>0</v>
      </c>
      <c r="AO316" s="100">
        <f t="shared" si="137"/>
        <v>0</v>
      </c>
      <c r="AP316" s="100">
        <f t="shared" ref="AP316:AR316" si="249">SUM(K311:AP311)</f>
        <v>0</v>
      </c>
      <c r="AQ316" s="100">
        <f t="shared" si="249"/>
        <v>0</v>
      </c>
      <c r="AR316" s="100">
        <f t="shared" si="249"/>
        <v>0</v>
      </c>
      <c r="AS316" s="100">
        <f t="shared" si="139"/>
        <v>0</v>
      </c>
      <c r="AT316" s="100">
        <f t="shared" si="140"/>
        <v>0</v>
      </c>
      <c r="AU316" s="100">
        <f t="shared" si="141"/>
        <v>0</v>
      </c>
      <c r="AV316" s="100">
        <f t="shared" si="142"/>
        <v>0</v>
      </c>
      <c r="AW316" s="100">
        <f t="shared" si="143"/>
        <v>0</v>
      </c>
      <c r="AX316" s="100">
        <f t="shared" si="144"/>
        <v>0</v>
      </c>
      <c r="AY316" s="100">
        <f t="shared" ref="AY316:BA316" si="250">SUM(S311:AY311)</f>
        <v>0</v>
      </c>
      <c r="AZ316" s="100">
        <f t="shared" si="250"/>
        <v>0</v>
      </c>
      <c r="BA316" s="100">
        <f t="shared" si="250"/>
        <v>0</v>
      </c>
      <c r="BB316" s="100">
        <f t="shared" si="146"/>
        <v>0</v>
      </c>
      <c r="BC316" s="100">
        <f t="shared" si="147"/>
        <v>0</v>
      </c>
      <c r="BD316" s="100">
        <f t="shared" si="148"/>
        <v>0</v>
      </c>
      <c r="BE316" s="100">
        <f t="shared" si="149"/>
        <v>0</v>
      </c>
      <c r="BF316" s="100">
        <f t="shared" si="150"/>
        <v>0</v>
      </c>
      <c r="BG316" s="100">
        <f t="shared" si="151"/>
        <v>0</v>
      </c>
      <c r="BH316" s="100">
        <f t="shared" si="152"/>
        <v>0</v>
      </c>
      <c r="BI316" s="100">
        <f t="shared" si="153"/>
        <v>0</v>
      </c>
      <c r="BJ316" s="100">
        <f t="shared" si="154"/>
        <v>0</v>
      </c>
      <c r="BK316" s="100">
        <f t="shared" si="155"/>
        <v>0</v>
      </c>
      <c r="BL316" s="100">
        <f t="shared" si="156"/>
        <v>0</v>
      </c>
      <c r="BM316" s="100">
        <f t="shared" ref="BM316:BN316" si="251">SUM(AK311:BM311)</f>
        <v>0</v>
      </c>
      <c r="BN316" s="100">
        <f t="shared" si="251"/>
        <v>0</v>
      </c>
      <c r="BO316" s="100">
        <f t="shared" ref="BO316:BP316" si="252">SUM(AL311:BO311)</f>
        <v>0</v>
      </c>
      <c r="BP316" s="100">
        <f t="shared" si="252"/>
        <v>0</v>
      </c>
      <c r="BQ316" s="100">
        <f t="shared" si="159"/>
        <v>0</v>
      </c>
      <c r="BR316" s="100">
        <f t="shared" ref="BR316:BS316" si="253">SUM(AP311:BR311)</f>
        <v>0</v>
      </c>
      <c r="BS316" s="100">
        <f t="shared" si="253"/>
        <v>0</v>
      </c>
      <c r="BT316" s="100">
        <f t="shared" si="161"/>
        <v>0</v>
      </c>
      <c r="BU316" s="100">
        <f t="shared" si="162"/>
        <v>0</v>
      </c>
      <c r="BV316" s="100">
        <f t="shared" si="163"/>
        <v>0</v>
      </c>
      <c r="BW316" s="100">
        <f t="shared" si="164"/>
        <v>0</v>
      </c>
      <c r="BX316" s="100">
        <f t="shared" si="165"/>
        <v>4.1963458290320643</v>
      </c>
      <c r="BY316" s="100">
        <f t="shared" si="166"/>
        <v>4.1963458290320643</v>
      </c>
      <c r="BZ316" s="100">
        <f t="shared" si="167"/>
        <v>4.1963458290320643</v>
      </c>
      <c r="CA316" s="100">
        <f>SUM(AV311:CA311)</f>
        <v>7.0257003256975965</v>
      </c>
      <c r="CB316" s="100">
        <f>SUM(AY311:CB311)</f>
        <v>7.0257003256975965</v>
      </c>
      <c r="CC316" s="100">
        <f>SUM(AY311:CC311)</f>
        <v>7.0257003256975965</v>
      </c>
      <c r="CD316" s="100">
        <f t="shared" si="168"/>
        <v>15.430834815765369</v>
      </c>
      <c r="CE316" s="100">
        <f t="shared" si="169"/>
        <v>15.430834815765369</v>
      </c>
      <c r="CF316" s="100">
        <f t="shared" si="170"/>
        <v>15.430834815765369</v>
      </c>
      <c r="CG316" s="100">
        <f t="shared" si="171"/>
        <v>15.430834815765369</v>
      </c>
      <c r="CH316" s="100">
        <f t="shared" si="172"/>
        <v>22.3139323246128</v>
      </c>
      <c r="CI316" s="100">
        <f t="shared" si="173"/>
        <v>22.3139323246128</v>
      </c>
      <c r="CJ316" s="100">
        <f t="shared" si="174"/>
        <v>22.3139323246128</v>
      </c>
      <c r="CK316" s="100">
        <f t="shared" si="175"/>
        <v>22.3139323246128</v>
      </c>
      <c r="CL316" s="100">
        <f>SUM(BF311:CL311)</f>
        <v>22.3139323246128</v>
      </c>
      <c r="CM316" s="100">
        <f t="shared" si="176"/>
        <v>22.3139323246128</v>
      </c>
      <c r="CN316" s="100">
        <f t="shared" si="177"/>
        <v>24.916022250334471</v>
      </c>
      <c r="CO316" s="100">
        <f t="shared" si="178"/>
        <v>24.916022250334471</v>
      </c>
      <c r="CP316" s="100">
        <f>SUM(BL311:CP311)</f>
        <v>24.916022250334471</v>
      </c>
      <c r="CQ316" s="100">
        <f t="shared" si="179"/>
        <v>24.916022250334471</v>
      </c>
      <c r="CR316" s="100">
        <f t="shared" si="180"/>
        <v>24.916022250334471</v>
      </c>
      <c r="CS316" s="100">
        <f t="shared" si="181"/>
        <v>31.906772454368888</v>
      </c>
      <c r="CT316" s="100">
        <f t="shared" si="182"/>
        <v>31.906772454368888</v>
      </c>
      <c r="CU316" s="100">
        <f t="shared" si="122"/>
        <v>31.906772454368888</v>
      </c>
      <c r="CV316" s="100">
        <f t="shared" si="122"/>
        <v>129.82956842763909</v>
      </c>
      <c r="CW316" s="100">
        <f t="shared" si="183"/>
        <v>129.82956842763909</v>
      </c>
      <c r="CX316" s="100">
        <f t="shared" si="184"/>
        <v>129.82956842763909</v>
      </c>
      <c r="CY316" s="100">
        <f>SUM(BW311:CY311)</f>
        <v>141.77785904882879</v>
      </c>
      <c r="CZ316" s="100">
        <f t="shared" si="185"/>
        <v>141.77785904882879</v>
      </c>
      <c r="DA316" s="100">
        <f t="shared" si="185"/>
        <v>170.4866236150381</v>
      </c>
      <c r="DB316" s="100">
        <f t="shared" si="186"/>
        <v>170.4866236150381</v>
      </c>
      <c r="DC316" s="100">
        <f t="shared" si="187"/>
        <v>166.29027778600604</v>
      </c>
      <c r="DD316" s="100">
        <f t="shared" si="187"/>
        <v>201.41134165977439</v>
      </c>
      <c r="DE316" s="100">
        <f t="shared" si="188"/>
        <v>310.50216329492036</v>
      </c>
      <c r="DF316" s="100">
        <f t="shared" si="189"/>
        <v>310.50216329492036</v>
      </c>
      <c r="DG316" s="100">
        <f t="shared" si="189"/>
        <v>307.67280879825483</v>
      </c>
      <c r="DH316" s="100">
        <f t="shared" si="190"/>
        <v>339.15575433742191</v>
      </c>
      <c r="DI316" s="100">
        <f t="shared" si="191"/>
        <v>330.75061984735413</v>
      </c>
      <c r="DJ316" s="100">
        <f t="shared" si="192"/>
        <v>360.88839555415467</v>
      </c>
      <c r="DK316" s="100">
        <f t="shared" si="193"/>
        <v>360.88839555415467</v>
      </c>
      <c r="DL316" s="100">
        <f t="shared" si="194"/>
        <v>396.68291470274437</v>
      </c>
      <c r="DM316" s="100">
        <f t="shared" si="193"/>
        <v>396.68291470274437</v>
      </c>
      <c r="DN316" s="100">
        <f t="shared" si="195"/>
        <v>405.87693789851875</v>
      </c>
      <c r="DO316" s="100">
        <f t="shared" si="196"/>
        <v>405.87693789851875</v>
      </c>
      <c r="DP316" s="100">
        <f t="shared" si="197"/>
        <v>411.53129896402885</v>
      </c>
      <c r="DQ316" s="100">
        <f t="shared" si="198"/>
        <v>411.53129896402885</v>
      </c>
      <c r="DR316" s="100">
        <f t="shared" si="199"/>
        <v>411.53129896402885</v>
      </c>
      <c r="DS316" s="100">
        <f t="shared" si="200"/>
        <v>411.23971624783405</v>
      </c>
      <c r="DT316" s="100">
        <f t="shared" si="201"/>
        <v>415.14685984323131</v>
      </c>
      <c r="DU316" s="100">
        <f t="shared" si="202"/>
        <v>415.14685984323131</v>
      </c>
      <c r="DV316" s="100">
        <f t="shared" si="203"/>
        <v>415.14685984323131</v>
      </c>
      <c r="DW316" s="100">
        <f t="shared" si="204"/>
        <v>415.14685984323131</v>
      </c>
      <c r="DX316" s="100">
        <f t="shared" si="205"/>
        <v>420.58224535966485</v>
      </c>
      <c r="DY316" s="100">
        <f t="shared" si="206"/>
        <v>420.58224535966485</v>
      </c>
      <c r="DZ316" s="100">
        <f t="shared" si="207"/>
        <v>420.58224535966485</v>
      </c>
      <c r="EA316" s="100">
        <f t="shared" si="208"/>
        <v>420.58224535966485</v>
      </c>
      <c r="EB316" s="100">
        <f t="shared" si="208"/>
        <v>433.84862722420007</v>
      </c>
      <c r="EC316" s="100">
        <f t="shared" si="209"/>
        <v>433.84862722420007</v>
      </c>
      <c r="ED316" s="100">
        <f t="shared" si="209"/>
        <v>445.00094592459402</v>
      </c>
      <c r="EE316" s="100">
        <f t="shared" si="210"/>
        <v>445.00094592459402</v>
      </c>
      <c r="EF316" s="100">
        <f t="shared" si="211"/>
        <v>470.03584022464696</v>
      </c>
      <c r="EG316" s="100">
        <f t="shared" si="211"/>
        <v>463.04509002061258</v>
      </c>
      <c r="EH316" s="100">
        <f t="shared" si="212"/>
        <v>463.04509002061258</v>
      </c>
      <c r="EI316" s="100">
        <f t="shared" si="211"/>
        <v>508.54442603494454</v>
      </c>
      <c r="EJ316" s="100">
        <f t="shared" si="213"/>
        <v>508.54442603494454</v>
      </c>
      <c r="EK316" s="100">
        <f t="shared" si="214"/>
        <v>508.54442603494454</v>
      </c>
      <c r="EL316" s="100">
        <f t="shared" si="214"/>
        <v>511.66689720356658</v>
      </c>
      <c r="EM316" s="100">
        <f t="shared" si="214"/>
        <v>511.66689720356658</v>
      </c>
      <c r="EN316" s="100">
        <f t="shared" si="123"/>
        <v>511.87393040705962</v>
      </c>
      <c r="EO316" s="100">
        <f t="shared" si="123"/>
        <v>413.95113443378938</v>
      </c>
      <c r="EP316" s="100">
        <f t="shared" si="215"/>
        <v>425.32252860852657</v>
      </c>
      <c r="EQ316" s="100">
        <f t="shared" si="215"/>
        <v>413.37423798733687</v>
      </c>
      <c r="ER316" s="100">
        <f t="shared" si="216"/>
        <v>384.66547342112756</v>
      </c>
      <c r="ES316" s="100">
        <f t="shared" si="217"/>
        <v>357.34560768359177</v>
      </c>
      <c r="ET316" s="100">
        <f t="shared" si="218"/>
        <v>360.9326204785034</v>
      </c>
      <c r="EU316" s="100">
        <f t="shared" si="219"/>
        <v>360.9326204785034</v>
      </c>
      <c r="EV316" s="100">
        <f t="shared" si="219"/>
        <v>251.8417988433574</v>
      </c>
      <c r="EW316" s="100">
        <f t="shared" si="219"/>
        <v>251.8417988433574</v>
      </c>
      <c r="EX316" s="100">
        <f t="shared" si="220"/>
        <v>257.49232145477805</v>
      </c>
      <c r="EY316" s="100">
        <f t="shared" si="220"/>
        <v>257.49232145477805</v>
      </c>
      <c r="EZ316" s="100">
        <f t="shared" si="221"/>
        <v>356.58168457675072</v>
      </c>
      <c r="FA316" s="100">
        <f t="shared" si="222"/>
        <v>356.58168457675072</v>
      </c>
      <c r="FB316" s="100">
        <f t="shared" si="223"/>
        <v>356.58168457675072</v>
      </c>
      <c r="FC316" s="100">
        <f t="shared" si="224"/>
        <v>356.58168457675072</v>
      </c>
      <c r="FD316" s="100">
        <f t="shared" si="224"/>
        <v>325.09873903758364</v>
      </c>
      <c r="FE316" s="100">
        <f t="shared" si="225"/>
        <v>327.78697198578556</v>
      </c>
      <c r="FF316" s="100">
        <f t="shared" si="226"/>
        <v>361.5781303352336</v>
      </c>
      <c r="FG316" s="100">
        <f t="shared" si="227"/>
        <v>361.5781303352336</v>
      </c>
      <c r="FH316" s="100">
        <f t="shared" si="228"/>
        <v>288.762737970996</v>
      </c>
      <c r="FI316" s="100">
        <f t="shared" si="229"/>
        <v>281.50373688138558</v>
      </c>
      <c r="FJ316" s="100">
        <f t="shared" si="230"/>
        <v>281.50373688138558</v>
      </c>
      <c r="FK316" s="100">
        <f t="shared" si="229"/>
        <v>291.45134518255963</v>
      </c>
      <c r="FL316" s="100">
        <f t="shared" si="229"/>
        <v>290.59579725316348</v>
      </c>
      <c r="FM316" s="100">
        <f t="shared" si="231"/>
        <v>290.59579725316348</v>
      </c>
      <c r="FN316" s="100">
        <f t="shared" si="232"/>
        <v>298.22220761799099</v>
      </c>
      <c r="FO316" s="100">
        <f t="shared" si="233"/>
        <v>312.77159774258303</v>
      </c>
      <c r="FP316" s="100">
        <f t="shared" si="233"/>
        <v>322.13939417250003</v>
      </c>
      <c r="FQ316" s="100">
        <f t="shared" si="234"/>
        <v>297.72069360757087</v>
      </c>
      <c r="FR316" s="100">
        <f t="shared" si="235"/>
        <v>272.68579930751798</v>
      </c>
      <c r="FS316" s="100">
        <f>SUM(EG311:FR311)</f>
        <v>272.68579930751798</v>
      </c>
      <c r="FT316" s="100">
        <f t="shared" si="236"/>
        <v>316.03801824806209</v>
      </c>
      <c r="FU316" s="100">
        <f t="shared" si="237"/>
        <v>317.47756824509622</v>
      </c>
      <c r="FV316" s="100">
        <f t="shared" si="238"/>
        <v>269.54957283245028</v>
      </c>
      <c r="FW316" s="100">
        <f t="shared" si="239"/>
        <v>419.48230822682473</v>
      </c>
      <c r="FX316" s="100">
        <f t="shared" si="240"/>
        <v>419.48230822682473</v>
      </c>
      <c r="FY316" s="100">
        <f t="shared" si="241"/>
        <v>419.48230822682473</v>
      </c>
      <c r="FZ316" s="100">
        <f t="shared" si="242"/>
        <v>415.31152174230471</v>
      </c>
      <c r="GA316" s="100">
        <f t="shared" si="243"/>
        <v>415.31152174230471</v>
      </c>
      <c r="GB316" s="100">
        <f t="shared" si="244"/>
        <v>429.03132850558973</v>
      </c>
      <c r="GC316" s="100">
        <f>SUM(CV311:GC311)</f>
        <v>952.27665308738676</v>
      </c>
      <c r="GD316" s="100"/>
    </row>
    <row r="317" spans="1:186">
      <c r="A317" s="135" t="s">
        <v>251</v>
      </c>
      <c r="B317" s="129"/>
      <c r="C317" s="133"/>
      <c r="E317" s="100">
        <f>E312</f>
        <v>0</v>
      </c>
      <c r="F317" s="100">
        <f t="shared" ref="F317:V317" si="254">E317+F312</f>
        <v>0</v>
      </c>
      <c r="G317" s="100">
        <f t="shared" si="254"/>
        <v>0</v>
      </c>
      <c r="H317" s="100">
        <f t="shared" si="254"/>
        <v>0</v>
      </c>
      <c r="I317" s="100">
        <f t="shared" si="254"/>
        <v>0</v>
      </c>
      <c r="J317" s="100">
        <f t="shared" si="254"/>
        <v>0</v>
      </c>
      <c r="K317" s="100">
        <f t="shared" si="254"/>
        <v>0</v>
      </c>
      <c r="L317" s="100">
        <f t="shared" si="254"/>
        <v>0</v>
      </c>
      <c r="M317" s="100">
        <f t="shared" si="254"/>
        <v>0.81833873328174578</v>
      </c>
      <c r="N317" s="100">
        <f t="shared" si="254"/>
        <v>0.81833873328174578</v>
      </c>
      <c r="O317" s="100">
        <f t="shared" si="254"/>
        <v>0.81833873328174578</v>
      </c>
      <c r="P317" s="100">
        <f t="shared" si="254"/>
        <v>0.81833873328174578</v>
      </c>
      <c r="Q317" s="100">
        <f t="shared" si="254"/>
        <v>0.81833873328174578</v>
      </c>
      <c r="R317" s="100">
        <f t="shared" si="254"/>
        <v>19.440098359995563</v>
      </c>
      <c r="S317" s="100">
        <f t="shared" si="254"/>
        <v>27.075109952279831</v>
      </c>
      <c r="T317" s="100">
        <f t="shared" si="254"/>
        <v>27.075109952279831</v>
      </c>
      <c r="U317" s="100">
        <f t="shared" si="254"/>
        <v>27.075109952279831</v>
      </c>
      <c r="V317" s="100">
        <f t="shared" si="254"/>
        <v>27.075109952279831</v>
      </c>
      <c r="W317" s="100">
        <f t="shared" si="125"/>
        <v>35.27567014153022</v>
      </c>
      <c r="X317" s="100">
        <f t="shared" si="126"/>
        <v>35.27567014153022</v>
      </c>
      <c r="Y317" s="100">
        <f t="shared" si="127"/>
        <v>35.27567014153022</v>
      </c>
      <c r="Z317" s="100">
        <f t="shared" si="128"/>
        <v>35.27567014153022</v>
      </c>
      <c r="AA317" s="100">
        <f t="shared" si="129"/>
        <v>35.27567014153022</v>
      </c>
      <c r="AB317" s="100">
        <f t="shared" ref="AB317:AC317" si="255">AA317+AB312</f>
        <v>36.784372776478264</v>
      </c>
      <c r="AC317" s="100">
        <f t="shared" si="255"/>
        <v>36.784372776478264</v>
      </c>
      <c r="AD317" s="100">
        <f t="shared" si="130"/>
        <v>36.784372776478264</v>
      </c>
      <c r="AE317" s="100">
        <f t="shared" si="131"/>
        <v>36.784372776478264</v>
      </c>
      <c r="AF317" s="100">
        <f t="shared" si="132"/>
        <v>36.784372776478264</v>
      </c>
      <c r="AG317" s="100">
        <f t="shared" si="133"/>
        <v>36.784372776478264</v>
      </c>
      <c r="AH317" s="100">
        <f t="shared" ref="AH317:AJ317" si="256">SUM(G312:AH312)</f>
        <v>36.784372776478264</v>
      </c>
      <c r="AI317" s="100">
        <f t="shared" si="256"/>
        <v>36.784372776478264</v>
      </c>
      <c r="AJ317" s="100">
        <f t="shared" si="256"/>
        <v>36.784372776478264</v>
      </c>
      <c r="AK317" s="100">
        <f t="shared" si="135"/>
        <v>36.784372776478264</v>
      </c>
      <c r="AL317" s="100">
        <f t="shared" ref="AL317:AN317" si="257">SUM(I312:AL312)</f>
        <v>49.006520295630835</v>
      </c>
      <c r="AM317" s="100">
        <f t="shared" si="257"/>
        <v>49.006520295630835</v>
      </c>
      <c r="AN317" s="100">
        <f t="shared" si="257"/>
        <v>49.006520295630835</v>
      </c>
      <c r="AO317" s="100">
        <f t="shared" si="137"/>
        <v>49.006520295630835</v>
      </c>
      <c r="AP317" s="100">
        <f t="shared" ref="AP317:AR317" si="258">SUM(K312:AP312)</f>
        <v>56.271618359512004</v>
      </c>
      <c r="AQ317" s="100">
        <f t="shared" si="258"/>
        <v>56.271618359512004</v>
      </c>
      <c r="AR317" s="100">
        <f t="shared" si="258"/>
        <v>56.271618359512004</v>
      </c>
      <c r="AS317" s="100">
        <f t="shared" si="139"/>
        <v>55.453279626230263</v>
      </c>
      <c r="AT317" s="100">
        <f t="shared" si="140"/>
        <v>66.680195055100739</v>
      </c>
      <c r="AU317" s="100">
        <f t="shared" si="141"/>
        <v>67.818605419419427</v>
      </c>
      <c r="AV317" s="100">
        <f t="shared" si="142"/>
        <v>67.818605419419427</v>
      </c>
      <c r="AW317" s="100">
        <f t="shared" si="143"/>
        <v>67.818605419419427</v>
      </c>
      <c r="AX317" s="100">
        <f t="shared" si="144"/>
        <v>67.818605419419427</v>
      </c>
      <c r="AY317" s="100">
        <f t="shared" ref="AY317:BA317" si="259">SUM(S312:AY312)</f>
        <v>49.196845792705609</v>
      </c>
      <c r="AZ317" s="100">
        <f t="shared" si="259"/>
        <v>41.561834200421337</v>
      </c>
      <c r="BA317" s="100">
        <f t="shared" si="259"/>
        <v>41.561834200421337</v>
      </c>
      <c r="BB317" s="100">
        <f t="shared" si="146"/>
        <v>41.561834200421337</v>
      </c>
      <c r="BC317" s="100">
        <f t="shared" si="147"/>
        <v>41.561834200421337</v>
      </c>
      <c r="BD317" s="100">
        <f t="shared" si="148"/>
        <v>41.561834200421337</v>
      </c>
      <c r="BE317" s="100">
        <f t="shared" si="149"/>
        <v>49.370700393210292</v>
      </c>
      <c r="BF317" s="100">
        <f t="shared" si="150"/>
        <v>41.170140203959903</v>
      </c>
      <c r="BG317" s="100">
        <f t="shared" si="151"/>
        <v>41.170140203959903</v>
      </c>
      <c r="BH317" s="100">
        <f t="shared" si="152"/>
        <v>45.882085882935165</v>
      </c>
      <c r="BI317" s="100">
        <f t="shared" si="153"/>
        <v>45.882085882935165</v>
      </c>
      <c r="BJ317" s="100">
        <f t="shared" si="154"/>
        <v>45.882085882935165</v>
      </c>
      <c r="BK317" s="100">
        <f t="shared" si="155"/>
        <v>45.882085882935165</v>
      </c>
      <c r="BL317" s="100">
        <f t="shared" si="156"/>
        <v>45.882085882935165</v>
      </c>
      <c r="BM317" s="100">
        <f t="shared" ref="BM317:BN317" si="260">SUM(AK312:BM312)</f>
        <v>45.882085882935165</v>
      </c>
      <c r="BN317" s="100">
        <f t="shared" si="260"/>
        <v>45.882085882935165</v>
      </c>
      <c r="BO317" s="100">
        <f t="shared" ref="BO317:BP317" si="261">SUM(AL312:BO312)</f>
        <v>45.882085882935165</v>
      </c>
      <c r="BP317" s="100">
        <f t="shared" si="261"/>
        <v>33.659938363782601</v>
      </c>
      <c r="BQ317" s="100">
        <f t="shared" si="159"/>
        <v>33.659938363782601</v>
      </c>
      <c r="BR317" s="100">
        <f t="shared" ref="BR317:BS317" si="262">SUM(AP312:BR312)</f>
        <v>33.659938363782601</v>
      </c>
      <c r="BS317" s="100">
        <f t="shared" si="262"/>
        <v>29.103833090431873</v>
      </c>
      <c r="BT317" s="100">
        <f t="shared" si="161"/>
        <v>29.103833090431873</v>
      </c>
      <c r="BU317" s="100">
        <f t="shared" si="162"/>
        <v>29.865570130303045</v>
      </c>
      <c r="BV317" s="100">
        <f t="shared" si="163"/>
        <v>29.865570130303045</v>
      </c>
      <c r="BW317" s="100">
        <f t="shared" si="164"/>
        <v>29.865570130303045</v>
      </c>
      <c r="BX317" s="100">
        <f t="shared" si="165"/>
        <v>29.865570130303045</v>
      </c>
      <c r="BY317" s="100">
        <f t="shared" si="166"/>
        <v>54.67006595503932</v>
      </c>
      <c r="BZ317" s="100">
        <f t="shared" si="167"/>
        <v>54.67006595503932</v>
      </c>
      <c r="CA317" s="100">
        <f>SUM(AV312:CA312)</f>
        <v>94.176239267384915</v>
      </c>
      <c r="CB317" s="100">
        <f>SUM(AY312:CB312)</f>
        <v>94.176239267384915</v>
      </c>
      <c r="CC317" s="100">
        <f>SUM(AY312:CC312)</f>
        <v>94.176239267384915</v>
      </c>
      <c r="CD317" s="100">
        <f t="shared" si="168"/>
        <v>94.176239267384915</v>
      </c>
      <c r="CE317" s="100">
        <f t="shared" si="169"/>
        <v>142.71011150034155</v>
      </c>
      <c r="CF317" s="100">
        <f t="shared" si="170"/>
        <v>142.71011150034155</v>
      </c>
      <c r="CG317" s="100">
        <f t="shared" si="171"/>
        <v>142.71011150034155</v>
      </c>
      <c r="CH317" s="100">
        <f t="shared" si="172"/>
        <v>151.31398338640085</v>
      </c>
      <c r="CI317" s="100">
        <f t="shared" si="173"/>
        <v>151.31398338640085</v>
      </c>
      <c r="CJ317" s="100">
        <f t="shared" si="174"/>
        <v>152.08607890580717</v>
      </c>
      <c r="CK317" s="100">
        <f t="shared" si="175"/>
        <v>152.08607890580717</v>
      </c>
      <c r="CL317" s="100">
        <f>SUM(BF312:CL312)</f>
        <v>144.2772127130182</v>
      </c>
      <c r="CM317" s="100">
        <f t="shared" si="176"/>
        <v>144.2772127130182</v>
      </c>
      <c r="CN317" s="100">
        <f t="shared" si="177"/>
        <v>147.39972062388421</v>
      </c>
      <c r="CO317" s="100">
        <f t="shared" si="178"/>
        <v>147.39972062388421</v>
      </c>
      <c r="CP317" s="100">
        <f>SUM(BL312:CP312)</f>
        <v>146.02044617249882</v>
      </c>
      <c r="CQ317" s="100">
        <f t="shared" si="179"/>
        <v>146.02044617249882</v>
      </c>
      <c r="CR317" s="100">
        <f t="shared" si="180"/>
        <v>146.02044617249882</v>
      </c>
      <c r="CS317" s="100">
        <f t="shared" si="181"/>
        <v>158.60379653976076</v>
      </c>
      <c r="CT317" s="100">
        <f t="shared" si="182"/>
        <v>158.60379653976076</v>
      </c>
      <c r="CU317" s="100">
        <f t="shared" si="122"/>
        <v>158.60379653976076</v>
      </c>
      <c r="CV317" s="100">
        <f t="shared" si="122"/>
        <v>155.89480374923031</v>
      </c>
      <c r="CW317" s="100">
        <f t="shared" si="183"/>
        <v>155.13306670935913</v>
      </c>
      <c r="CX317" s="100">
        <f t="shared" si="184"/>
        <v>155.13306670935913</v>
      </c>
      <c r="CY317" s="100">
        <f>SUM(BW312:CY312)</f>
        <v>167.08135733054883</v>
      </c>
      <c r="CZ317" s="100">
        <f t="shared" si="185"/>
        <v>167.08135733054883</v>
      </c>
      <c r="DA317" s="100">
        <f t="shared" si="185"/>
        <v>167.08135733054883</v>
      </c>
      <c r="DB317" s="100">
        <f t="shared" si="186"/>
        <v>167.08135733054883</v>
      </c>
      <c r="DC317" s="100">
        <f t="shared" si="187"/>
        <v>142.27686150581258</v>
      </c>
      <c r="DD317" s="100">
        <f t="shared" si="187"/>
        <v>172.04410466711624</v>
      </c>
      <c r="DE317" s="100">
        <f t="shared" si="188"/>
        <v>172.04410466711624</v>
      </c>
      <c r="DF317" s="100">
        <f t="shared" si="189"/>
        <v>172.04410466711624</v>
      </c>
      <c r="DG317" s="100">
        <f t="shared" si="189"/>
        <v>120.17260556158145</v>
      </c>
      <c r="DH317" s="100">
        <f t="shared" si="190"/>
        <v>215.3369636686092</v>
      </c>
      <c r="DI317" s="100">
        <f t="shared" si="191"/>
        <v>166.80309143565256</v>
      </c>
      <c r="DJ317" s="100">
        <f t="shared" si="192"/>
        <v>166.80309143565256</v>
      </c>
      <c r="DK317" s="100">
        <f t="shared" si="193"/>
        <v>175.01215308267425</v>
      </c>
      <c r="DL317" s="100">
        <f t="shared" si="194"/>
        <v>166.40828119661492</v>
      </c>
      <c r="DM317" s="100">
        <f t="shared" si="193"/>
        <v>202.65488263337053</v>
      </c>
      <c r="DN317" s="100">
        <f t="shared" si="195"/>
        <v>213.51047628621254</v>
      </c>
      <c r="DO317" s="100">
        <f t="shared" si="196"/>
        <v>215.81026513423851</v>
      </c>
      <c r="DP317" s="100">
        <f t="shared" si="197"/>
        <v>215.81026513423851</v>
      </c>
      <c r="DQ317" s="100">
        <f t="shared" si="198"/>
        <v>215.03816961483219</v>
      </c>
      <c r="DR317" s="100">
        <f t="shared" si="199"/>
        <v>215.03816961483219</v>
      </c>
      <c r="DS317" s="100">
        <f t="shared" si="200"/>
        <v>218.84718333254676</v>
      </c>
      <c r="DT317" s="100">
        <f t="shared" si="201"/>
        <v>218.84718333254676</v>
      </c>
      <c r="DU317" s="100">
        <f t="shared" si="202"/>
        <v>218.84718333254676</v>
      </c>
      <c r="DV317" s="100">
        <f t="shared" si="203"/>
        <v>218.84718333254676</v>
      </c>
      <c r="DW317" s="100">
        <f t="shared" si="204"/>
        <v>242.64590519103535</v>
      </c>
      <c r="DX317" s="100">
        <f t="shared" si="205"/>
        <v>237.80453132849743</v>
      </c>
      <c r="DY317" s="100">
        <f t="shared" si="206"/>
        <v>237.80453132849743</v>
      </c>
      <c r="DZ317" s="100">
        <f t="shared" si="207"/>
        <v>237.80453132849743</v>
      </c>
      <c r="EA317" s="100">
        <f t="shared" si="208"/>
        <v>237.80453132849743</v>
      </c>
      <c r="EB317" s="100">
        <f t="shared" si="208"/>
        <v>237.80453132849743</v>
      </c>
      <c r="EC317" s="100">
        <f t="shared" si="209"/>
        <v>250.91531476403799</v>
      </c>
      <c r="ED317" s="100">
        <f t="shared" si="209"/>
        <v>262.06763346443194</v>
      </c>
      <c r="EE317" s="100">
        <f t="shared" si="210"/>
        <v>262.06763346443194</v>
      </c>
      <c r="EF317" s="100">
        <f t="shared" si="211"/>
        <v>270.82984646945044</v>
      </c>
      <c r="EG317" s="100">
        <f t="shared" si="211"/>
        <v>258.24649610218853</v>
      </c>
      <c r="EH317" s="100">
        <f t="shared" si="212"/>
        <v>258.24649610218853</v>
      </c>
      <c r="EI317" s="100">
        <f t="shared" si="211"/>
        <v>258.24649610218853</v>
      </c>
      <c r="EJ317" s="100">
        <f t="shared" si="213"/>
        <v>258.24649610218853</v>
      </c>
      <c r="EK317" s="100">
        <f t="shared" si="214"/>
        <v>361.66074061073084</v>
      </c>
      <c r="EL317" s="100">
        <f t="shared" si="214"/>
        <v>394.37234332962873</v>
      </c>
      <c r="EM317" s="100">
        <f t="shared" si="214"/>
        <v>394.37234332962873</v>
      </c>
      <c r="EN317" s="100">
        <f t="shared" si="123"/>
        <v>394.37234332962873</v>
      </c>
      <c r="EO317" s="100">
        <f t="shared" si="123"/>
        <v>394.37234332962873</v>
      </c>
      <c r="EP317" s="100">
        <f t="shared" si="215"/>
        <v>403.7027180371054</v>
      </c>
      <c r="EQ317" s="100">
        <f t="shared" si="215"/>
        <v>391.7544274159157</v>
      </c>
      <c r="ER317" s="100">
        <f t="shared" si="216"/>
        <v>391.7544274159157</v>
      </c>
      <c r="ES317" s="100">
        <f t="shared" si="217"/>
        <v>369.78838239084456</v>
      </c>
      <c r="ET317" s="100">
        <f t="shared" si="218"/>
        <v>369.78838239084456</v>
      </c>
      <c r="EU317" s="100">
        <f t="shared" si="219"/>
        <v>369.78838239084456</v>
      </c>
      <c r="EV317" s="100">
        <f t="shared" si="219"/>
        <v>369.78838239084456</v>
      </c>
      <c r="EW317" s="100">
        <f t="shared" si="219"/>
        <v>369.78838239084456</v>
      </c>
      <c r="EX317" s="100">
        <f t="shared" si="220"/>
        <v>414.99256328220974</v>
      </c>
      <c r="EY317" s="100">
        <f t="shared" si="220"/>
        <v>414.99256328220974</v>
      </c>
      <c r="EZ317" s="100">
        <f t="shared" si="221"/>
        <v>414.99256328220974</v>
      </c>
      <c r="FA317" s="100">
        <f t="shared" si="222"/>
        <v>558.87234961682839</v>
      </c>
      <c r="FB317" s="100">
        <f t="shared" si="223"/>
        <v>558.87234961682839</v>
      </c>
      <c r="FC317" s="100">
        <f t="shared" si="224"/>
        <v>558.87234961682839</v>
      </c>
      <c r="FD317" s="100">
        <f t="shared" si="224"/>
        <v>469.42269771060768</v>
      </c>
      <c r="FE317" s="100">
        <f t="shared" si="225"/>
        <v>469.42269771060768</v>
      </c>
      <c r="FF317" s="100">
        <f t="shared" si="226"/>
        <v>506.2535174438695</v>
      </c>
      <c r="FG317" s="100">
        <f t="shared" si="227"/>
        <v>506.2535174438695</v>
      </c>
      <c r="FH317" s="100">
        <f t="shared" si="228"/>
        <v>498.04445579684779</v>
      </c>
      <c r="FI317" s="100">
        <f t="shared" si="229"/>
        <v>456.23185503089826</v>
      </c>
      <c r="FJ317" s="100">
        <f t="shared" si="230"/>
        <v>462.5716227995544</v>
      </c>
      <c r="FK317" s="100">
        <f t="shared" si="229"/>
        <v>494.74932684797221</v>
      </c>
      <c r="FL317" s="100">
        <f t="shared" si="229"/>
        <v>494.74932684797221</v>
      </c>
      <c r="FM317" s="100">
        <f t="shared" si="231"/>
        <v>494.74932684797221</v>
      </c>
      <c r="FN317" s="100">
        <f t="shared" si="232"/>
        <v>557.14722983292449</v>
      </c>
      <c r="FO317" s="100">
        <f t="shared" si="233"/>
        <v>553.3332836154616</v>
      </c>
      <c r="FP317" s="100">
        <f t="shared" si="233"/>
        <v>557.66588946429817</v>
      </c>
      <c r="FQ317" s="100">
        <f t="shared" si="234"/>
        <v>533.40278732836384</v>
      </c>
      <c r="FR317" s="100">
        <f t="shared" si="235"/>
        <v>524.64057432334528</v>
      </c>
      <c r="FS317" s="100">
        <f>SUM(EG312:FR312)</f>
        <v>524.64057432334528</v>
      </c>
      <c r="FT317" s="100">
        <f t="shared" si="236"/>
        <v>579.74639984247699</v>
      </c>
      <c r="FU317" s="100">
        <f t="shared" si="237"/>
        <v>603.49897479354024</v>
      </c>
      <c r="FV317" s="100">
        <f t="shared" si="238"/>
        <v>467.37312756610021</v>
      </c>
      <c r="FW317" s="100">
        <f t="shared" si="239"/>
        <v>467.37312756610021</v>
      </c>
      <c r="FX317" s="100">
        <f t="shared" si="240"/>
        <v>467.37312756610021</v>
      </c>
      <c r="FY317" s="100">
        <f t="shared" si="241"/>
        <v>756.45525316996509</v>
      </c>
      <c r="FZ317" s="100">
        <f t="shared" si="242"/>
        <v>752.16530384564044</v>
      </c>
      <c r="GA317" s="100">
        <f t="shared" si="243"/>
        <v>752.16530384564044</v>
      </c>
      <c r="GB317" s="100">
        <f t="shared" si="244"/>
        <v>752.16530384564044</v>
      </c>
      <c r="GC317" s="100">
        <f>SUM(CV312:GC312)</f>
        <v>1155.8680218827458</v>
      </c>
      <c r="GD317" s="100"/>
    </row>
    <row r="318" spans="1:186">
      <c r="A318" s="102" t="s">
        <v>308</v>
      </c>
      <c r="E318" s="100">
        <f>E313</f>
        <v>2414.7999999999997</v>
      </c>
      <c r="F318" s="100">
        <f t="shared" ref="F318:V318" si="263">E318+F313</f>
        <v>2530.679561655495</v>
      </c>
      <c r="G318" s="100">
        <f t="shared" si="263"/>
        <v>2667.213987256921</v>
      </c>
      <c r="H318" s="100">
        <f t="shared" si="263"/>
        <v>2979.7404284513832</v>
      </c>
      <c r="I318" s="100">
        <f t="shared" si="263"/>
        <v>3115.6761876324672</v>
      </c>
      <c r="J318" s="100">
        <f t="shared" si="263"/>
        <v>3476.7599354327922</v>
      </c>
      <c r="K318" s="100">
        <f t="shared" si="263"/>
        <v>3515.4359501188778</v>
      </c>
      <c r="L318" s="100">
        <f t="shared" si="263"/>
        <v>3605.4190321938704</v>
      </c>
      <c r="M318" s="100">
        <f t="shared" si="263"/>
        <v>3768.6776094835786</v>
      </c>
      <c r="N318" s="100">
        <f t="shared" si="263"/>
        <v>4221.7882446133799</v>
      </c>
      <c r="O318" s="100">
        <f t="shared" si="263"/>
        <v>5105.7965959635785</v>
      </c>
      <c r="P318" s="100">
        <f t="shared" si="263"/>
        <v>5155.8867845934064</v>
      </c>
      <c r="Q318" s="100">
        <f t="shared" si="263"/>
        <v>5179.2788875903861</v>
      </c>
      <c r="R318" s="100">
        <f t="shared" si="263"/>
        <v>5198.6033551275423</v>
      </c>
      <c r="S318" s="100">
        <f t="shared" si="263"/>
        <v>5355.1210927693701</v>
      </c>
      <c r="T318" s="100">
        <f t="shared" si="263"/>
        <v>6015.7415790436889</v>
      </c>
      <c r="U318" s="100">
        <f t="shared" si="263"/>
        <v>6023.136170666854</v>
      </c>
      <c r="V318" s="100">
        <f t="shared" si="263"/>
        <v>6028.0116512998511</v>
      </c>
      <c r="W318" s="100">
        <f t="shared" si="125"/>
        <v>3779.459371500107</v>
      </c>
      <c r="X318" s="100">
        <f t="shared" si="126"/>
        <v>3799.459371500107</v>
      </c>
      <c r="Y318" s="100">
        <f t="shared" si="127"/>
        <v>3814.459371500107</v>
      </c>
      <c r="Z318" s="100">
        <f t="shared" si="128"/>
        <v>3989.4742814896113</v>
      </c>
      <c r="AA318" s="100">
        <f t="shared" si="129"/>
        <v>3997.8582729801046</v>
      </c>
      <c r="AB318" s="100">
        <f t="shared" ref="AB318:AC318" si="264">AA318+AB313</f>
        <v>4141.4364737393262</v>
      </c>
      <c r="AC318" s="100">
        <f t="shared" si="264"/>
        <v>4157.8355563081332</v>
      </c>
      <c r="AD318" s="100">
        <f t="shared" si="130"/>
        <v>4071.0616361501739</v>
      </c>
      <c r="AE318" s="100">
        <f t="shared" si="131"/>
        <v>4103.0935468003536</v>
      </c>
      <c r="AF318" s="100">
        <f t="shared" si="132"/>
        <v>4296.7762352726313</v>
      </c>
      <c r="AG318" s="100">
        <f t="shared" si="133"/>
        <v>4564.0583040458805</v>
      </c>
      <c r="AH318" s="100">
        <f t="shared" ref="AH318:AJ318" si="265">SUM(G313:AH313)</f>
        <v>4604.9898291090367</v>
      </c>
      <c r="AI318" s="100">
        <f t="shared" si="265"/>
        <v>4899.2547032236807</v>
      </c>
      <c r="AJ318" s="100">
        <f t="shared" si="265"/>
        <v>4780.7856138995603</v>
      </c>
      <c r="AK318" s="100">
        <f t="shared" si="135"/>
        <v>4836.1146924795366</v>
      </c>
      <c r="AL318" s="100">
        <f t="shared" ref="AL318:AN318" si="266">SUM(I313:AL313)</f>
        <v>5042.5331839141136</v>
      </c>
      <c r="AM318" s="100">
        <f t="shared" si="266"/>
        <v>4934.9922525484799</v>
      </c>
      <c r="AN318" s="100">
        <f t="shared" si="266"/>
        <v>4855.8249739424673</v>
      </c>
      <c r="AO318" s="100">
        <f t="shared" si="137"/>
        <v>4905.4563588819092</v>
      </c>
      <c r="AP318" s="100">
        <f t="shared" ref="AP318:AR318" si="267">SUM(K313:AP313)</f>
        <v>5057.1152809654286</v>
      </c>
      <c r="AQ318" s="100">
        <f t="shared" si="267"/>
        <v>5220.685366097925</v>
      </c>
      <c r="AR318" s="100">
        <f t="shared" si="267"/>
        <v>5411.6975446864399</v>
      </c>
      <c r="AS318" s="100">
        <f t="shared" si="139"/>
        <v>4164.4519336699286</v>
      </c>
      <c r="AT318" s="100">
        <f t="shared" si="140"/>
        <v>4875.4899108317259</v>
      </c>
      <c r="AU318" s="100">
        <f t="shared" si="141"/>
        <v>4891.9192422258702</v>
      </c>
      <c r="AV318" s="100">
        <f t="shared" si="142"/>
        <v>4975.9798698159775</v>
      </c>
      <c r="AW318" s="100">
        <f t="shared" si="143"/>
        <v>4975.9798698159775</v>
      </c>
      <c r="AX318" s="100">
        <f t="shared" si="144"/>
        <v>4975.9798698159775</v>
      </c>
      <c r="AY318" s="100">
        <f t="shared" ref="AY318:BA318" si="268">SUM(S313:AY313)</f>
        <v>4951.9216808135525</v>
      </c>
      <c r="AZ318" s="100">
        <f t="shared" si="268"/>
        <v>5038.755891050997</v>
      </c>
      <c r="BA318" s="100">
        <f t="shared" si="268"/>
        <v>4719.6422694213679</v>
      </c>
      <c r="BB318" s="100">
        <f t="shared" si="146"/>
        <v>4899.6422694213679</v>
      </c>
      <c r="BC318" s="100">
        <f t="shared" si="147"/>
        <v>4914.68644576713</v>
      </c>
      <c r="BD318" s="100">
        <f t="shared" si="148"/>
        <v>4931.4904825018093</v>
      </c>
      <c r="BE318" s="100">
        <f t="shared" si="149"/>
        <v>5128.1075809027516</v>
      </c>
      <c r="BF318" s="100">
        <f t="shared" si="150"/>
        <v>4768.8104471115194</v>
      </c>
      <c r="BG318" s="100">
        <f t="shared" si="151"/>
        <v>4782.7881834737818</v>
      </c>
      <c r="BH318" s="100">
        <f t="shared" si="152"/>
        <v>4733.0339365073969</v>
      </c>
      <c r="BI318" s="100">
        <f t="shared" si="153"/>
        <v>4768.0606327245932</v>
      </c>
      <c r="BJ318" s="100">
        <f t="shared" si="154"/>
        <v>4843.4077428445462</v>
      </c>
      <c r="BK318" s="100">
        <f t="shared" si="155"/>
        <v>4381.2192628831144</v>
      </c>
      <c r="BL318" s="100">
        <f t="shared" si="156"/>
        <v>4727.6118980319006</v>
      </c>
      <c r="BM318" s="100">
        <f t="shared" ref="BM318:BN318" si="269">SUM(AK313:BM313)</f>
        <v>4369.0796279664182</v>
      </c>
      <c r="BN318" s="100">
        <f t="shared" si="269"/>
        <v>4322.7505493864419</v>
      </c>
      <c r="BO318" s="100">
        <f t="shared" ref="BO318:BP318" si="270">SUM(AL313:BO313)</f>
        <v>4675.7430795936834</v>
      </c>
      <c r="BP318" s="100">
        <f t="shared" si="270"/>
        <v>4764.3790401591068</v>
      </c>
      <c r="BQ318" s="100">
        <f t="shared" si="159"/>
        <v>4537.6289848459301</v>
      </c>
      <c r="BR318" s="100">
        <f t="shared" ref="BR318:BS318" si="271">SUM(AP313:BR313)</f>
        <v>4766.1133496972097</v>
      </c>
      <c r="BS318" s="100">
        <f t="shared" si="271"/>
        <v>4702.4966933059286</v>
      </c>
      <c r="BT318" s="100">
        <f t="shared" si="161"/>
        <v>4398.1261369105141</v>
      </c>
      <c r="BU318" s="100">
        <f t="shared" si="162"/>
        <v>4525.6409173849479</v>
      </c>
      <c r="BV318" s="100">
        <f t="shared" si="163"/>
        <v>4610.5073590435786</v>
      </c>
      <c r="BW318" s="100">
        <f t="shared" si="164"/>
        <v>4667.0431895643114</v>
      </c>
      <c r="BX318" s="100">
        <f t="shared" si="165"/>
        <v>5373.7078271733108</v>
      </c>
      <c r="BY318" s="100">
        <f t="shared" si="166"/>
        <v>6489.9101392864432</v>
      </c>
      <c r="BZ318" s="100">
        <f t="shared" si="167"/>
        <v>6558.4597415043791</v>
      </c>
      <c r="CA318" s="100">
        <f>SUM(AV313:CA313)</f>
        <v>5581.5280270020585</v>
      </c>
      <c r="CB318" s="100">
        <f>SUM(AY313:CB313)</f>
        <v>5497.4673994119521</v>
      </c>
      <c r="CC318" s="100">
        <f>SUM(AY313:CC313)</f>
        <v>5520.5647641045871</v>
      </c>
      <c r="CD318" s="100">
        <f t="shared" si="168"/>
        <v>5524.093637363776</v>
      </c>
      <c r="CE318" s="100">
        <f t="shared" si="169"/>
        <v>5530.7118926682697</v>
      </c>
      <c r="CF318" s="100">
        <f t="shared" si="170"/>
        <v>5580.5271650887134</v>
      </c>
      <c r="CG318" s="100">
        <f t="shared" si="171"/>
        <v>6389.9967970574835</v>
      </c>
      <c r="CH318" s="100">
        <f t="shared" si="172"/>
        <v>6623.8729431249676</v>
      </c>
      <c r="CI318" s="100">
        <f t="shared" si="173"/>
        <v>6299.2410784802787</v>
      </c>
      <c r="CJ318" s="100">
        <f t="shared" si="174"/>
        <v>6144.2055002744164</v>
      </c>
      <c r="CK318" s="100">
        <f t="shared" si="175"/>
        <v>6183.3038007445493</v>
      </c>
      <c r="CL318" s="100">
        <f>SUM(BF313:CL313)</f>
        <v>5968.6470090995772</v>
      </c>
      <c r="CM318" s="100">
        <f t="shared" si="176"/>
        <v>5962.0493645740789</v>
      </c>
      <c r="CN318" s="100">
        <f t="shared" si="177"/>
        <v>6077.0617392909771</v>
      </c>
      <c r="CO318" s="100">
        <f t="shared" si="178"/>
        <v>6090.904555105828</v>
      </c>
      <c r="CP318" s="100">
        <f>SUM(BL313:CP313)</f>
        <v>6029.082990954922</v>
      </c>
      <c r="CQ318" s="100">
        <f t="shared" si="179"/>
        <v>6001.0143714230917</v>
      </c>
      <c r="CR318" s="100">
        <f t="shared" si="180"/>
        <v>5750.6899899021628</v>
      </c>
      <c r="CS318" s="100">
        <f t="shared" si="181"/>
        <v>5699.4363062642515</v>
      </c>
      <c r="CT318" s="100">
        <f t="shared" si="182"/>
        <v>5058.0562979675751</v>
      </c>
      <c r="CU318" s="100">
        <f t="shared" si="122"/>
        <v>5260.0889788641698</v>
      </c>
      <c r="CV318" s="100">
        <f t="shared" si="122"/>
        <v>5465.81510109174</v>
      </c>
      <c r="CW318" s="100">
        <f t="shared" si="183"/>
        <v>5252.0497749321785</v>
      </c>
      <c r="CX318" s="100">
        <f t="shared" si="184"/>
        <v>5503.1241170374415</v>
      </c>
      <c r="CY318" s="100">
        <f>SUM(BW313:CY313)</f>
        <v>5872.2927189840193</v>
      </c>
      <c r="CZ318" s="100">
        <f t="shared" si="185"/>
        <v>5921.2927189840193</v>
      </c>
      <c r="DA318" s="100">
        <f t="shared" si="185"/>
        <v>5950.8831821619133</v>
      </c>
      <c r="DB318" s="100">
        <f t="shared" si="186"/>
        <v>6201.2805505829656</v>
      </c>
      <c r="DC318" s="100">
        <f t="shared" si="187"/>
        <v>4427.4136008608339</v>
      </c>
      <c r="DD318" s="100">
        <f t="shared" si="187"/>
        <v>4358.863998642898</v>
      </c>
      <c r="DE318" s="100">
        <f t="shared" si="188"/>
        <v>4686.136463548336</v>
      </c>
      <c r="DF318" s="100">
        <f t="shared" si="189"/>
        <v>4788.0492924957043</v>
      </c>
      <c r="DG318" s="100">
        <f t="shared" si="189"/>
        <v>4751.5448465327436</v>
      </c>
      <c r="DH318" s="100">
        <f t="shared" si="190"/>
        <v>4916.6296335855841</v>
      </c>
      <c r="DI318" s="100">
        <f t="shared" si="191"/>
        <v>4905.9703401601982</v>
      </c>
      <c r="DJ318" s="100">
        <f t="shared" si="192"/>
        <v>4908.4587803561726</v>
      </c>
      <c r="DK318" s="100">
        <f t="shared" si="193"/>
        <v>4908.4587803561726</v>
      </c>
      <c r="DL318" s="100">
        <f t="shared" si="194"/>
        <v>4117.14501085747</v>
      </c>
      <c r="DM318" s="100">
        <f t="shared" si="193"/>
        <v>4690.3783002461605</v>
      </c>
      <c r="DN318" s="100">
        <f t="shared" si="195"/>
        <v>4690.3783002461605</v>
      </c>
      <c r="DO318" s="100">
        <f t="shared" si="196"/>
        <v>4694.2013998783941</v>
      </c>
      <c r="DP318" s="100">
        <f t="shared" si="197"/>
        <v>4728.9353321379558</v>
      </c>
      <c r="DQ318" s="100">
        <f t="shared" si="198"/>
        <v>4844.8726098736852</v>
      </c>
      <c r="DR318" s="100">
        <f t="shared" si="199"/>
        <v>4840.5863748362453</v>
      </c>
      <c r="DS318" s="100">
        <f t="shared" si="200"/>
        <v>4965.8869773524511</v>
      </c>
      <c r="DT318" s="100">
        <f t="shared" si="201"/>
        <v>4997.1441261156288</v>
      </c>
      <c r="DU318" s="100">
        <f t="shared" si="202"/>
        <v>5063.8743892735238</v>
      </c>
      <c r="DV318" s="100">
        <f t="shared" si="203"/>
        <v>5135.8098953715053</v>
      </c>
      <c r="DW318" s="100">
        <f t="shared" si="204"/>
        <v>5303.9154124991928</v>
      </c>
      <c r="DX318" s="100">
        <f t="shared" si="205"/>
        <v>5079.3938720973129</v>
      </c>
      <c r="DY318" s="100">
        <f t="shared" si="206"/>
        <v>5099.4407266415146</v>
      </c>
      <c r="DZ318" s="100">
        <f t="shared" si="207"/>
        <v>5126.974443746778</v>
      </c>
      <c r="EA318" s="100">
        <f t="shared" si="208"/>
        <v>5201.9645753257255</v>
      </c>
      <c r="EB318" s="100">
        <f t="shared" si="208"/>
        <v>4888.9471124545853</v>
      </c>
      <c r="EC318" s="100">
        <f t="shared" si="209"/>
        <v>4888.9471124545853</v>
      </c>
      <c r="ED318" s="100">
        <f t="shared" si="209"/>
        <v>4996.3661060722789</v>
      </c>
      <c r="EE318" s="100">
        <f t="shared" si="210"/>
        <v>5041.3661060722789</v>
      </c>
      <c r="EF318" s="100">
        <f t="shared" si="211"/>
        <v>5365.567987257964</v>
      </c>
      <c r="EG318" s="100">
        <f t="shared" si="211"/>
        <v>5089.8291406886337</v>
      </c>
      <c r="EH318" s="100">
        <f t="shared" si="212"/>
        <v>5124.9597132787258</v>
      </c>
      <c r="EI318" s="100">
        <f t="shared" si="211"/>
        <v>5271.5702853061548</v>
      </c>
      <c r="EJ318" s="100">
        <f t="shared" si="213"/>
        <v>5547.2636980430379</v>
      </c>
      <c r="EK318" s="100">
        <f t="shared" si="214"/>
        <v>5559.8751912757871</v>
      </c>
      <c r="EL318" s="100">
        <f t="shared" si="214"/>
        <v>5602.5125063595651</v>
      </c>
      <c r="EM318" s="100">
        <f t="shared" si="214"/>
        <v>5449.4798254629695</v>
      </c>
      <c r="EN318" s="100">
        <f t="shared" si="123"/>
        <v>5525.8750775519011</v>
      </c>
      <c r="EO318" s="100">
        <f t="shared" si="123"/>
        <v>5330.1066896320908</v>
      </c>
      <c r="EP318" s="100">
        <f t="shared" si="215"/>
        <v>5080.2989846192668</v>
      </c>
      <c r="EQ318" s="100">
        <f t="shared" si="215"/>
        <v>4724.2639410140582</v>
      </c>
      <c r="ER318" s="100">
        <f t="shared" si="216"/>
        <v>4685.9690617891147</v>
      </c>
      <c r="ES318" s="100">
        <f t="shared" si="217"/>
        <v>4386.5716933680624</v>
      </c>
      <c r="ET318" s="100">
        <f t="shared" si="218"/>
        <v>4415.2677957273554</v>
      </c>
      <c r="EU318" s="100">
        <f t="shared" si="219"/>
        <v>4450.5803650639427</v>
      </c>
      <c r="EV318" s="100">
        <f t="shared" si="219"/>
        <v>4347.3079001585047</v>
      </c>
      <c r="EW318" s="100">
        <f t="shared" si="219"/>
        <v>4294.3950712111364</v>
      </c>
      <c r="EX318" s="100">
        <f t="shared" si="220"/>
        <v>4498.1278031451366</v>
      </c>
      <c r="EY318" s="100">
        <f t="shared" si="220"/>
        <v>4508.0824084082933</v>
      </c>
      <c r="EZ318" s="100">
        <f t="shared" si="221"/>
        <v>5098.6230483045656</v>
      </c>
      <c r="FA318" s="100">
        <f t="shared" si="222"/>
        <v>5749.1340822780539</v>
      </c>
      <c r="FB318" s="100">
        <f t="shared" si="223"/>
        <v>5773.2190329359482</v>
      </c>
      <c r="FC318" s="100">
        <f t="shared" si="224"/>
        <v>5850.4769276727902</v>
      </c>
      <c r="FD318" s="100">
        <f t="shared" si="224"/>
        <v>5679.438894529736</v>
      </c>
      <c r="FE318" s="100">
        <f t="shared" si="225"/>
        <v>5703.6329910635532</v>
      </c>
      <c r="FF318" s="100">
        <f t="shared" si="226"/>
        <v>5654.3298835048126</v>
      </c>
      <c r="FG318" s="100">
        <f t="shared" si="227"/>
        <v>5654.3298835048126</v>
      </c>
      <c r="FH318" s="100">
        <f t="shared" si="228"/>
        <v>5137.7991053603037</v>
      </c>
      <c r="FI318" s="100">
        <f t="shared" si="229"/>
        <v>4373.1485867113961</v>
      </c>
      <c r="FJ318" s="100">
        <f t="shared" si="230"/>
        <v>4388.3640293561712</v>
      </c>
      <c r="FK318" s="100">
        <f t="shared" si="229"/>
        <v>4269.8990044265202</v>
      </c>
      <c r="FL318" s="100">
        <f t="shared" si="229"/>
        <v>4263.05462099135</v>
      </c>
      <c r="FM318" s="100">
        <f t="shared" si="231"/>
        <v>4234.17481268147</v>
      </c>
      <c r="FN318" s="100">
        <f t="shared" si="232"/>
        <v>4338.864627689557</v>
      </c>
      <c r="FO318" s="100">
        <f t="shared" si="233"/>
        <v>4007.7599486829545</v>
      </c>
      <c r="FP318" s="100">
        <f t="shared" si="233"/>
        <v>3936.9853254974705</v>
      </c>
      <c r="FQ318" s="100">
        <f t="shared" si="234"/>
        <v>3788.6587880830043</v>
      </c>
      <c r="FR318" s="100">
        <f t="shared" si="235"/>
        <v>3534.4569068973192</v>
      </c>
      <c r="FS318" s="100">
        <f>SUM(EG313:FR313)</f>
        <v>3534.4569068973192</v>
      </c>
      <c r="FT318" s="100">
        <f t="shared" si="236"/>
        <v>3962.3983800339729</v>
      </c>
      <c r="FU318" s="100">
        <f t="shared" si="237"/>
        <v>4042.264354941537</v>
      </c>
      <c r="FV318" s="100">
        <f t="shared" si="238"/>
        <v>3454.5487700620124</v>
      </c>
      <c r="FW318" s="100">
        <f t="shared" si="239"/>
        <v>3454.5487700620124</v>
      </c>
      <c r="FX318" s="100">
        <f t="shared" si="240"/>
        <v>3454.5487700620124</v>
      </c>
      <c r="FY318" s="100">
        <f t="shared" si="241"/>
        <v>3491.471526472269</v>
      </c>
      <c r="FZ318" s="100">
        <f t="shared" si="242"/>
        <v>3475.9277839755591</v>
      </c>
      <c r="GA318" s="100">
        <f t="shared" si="243"/>
        <v>3612.4854762832515</v>
      </c>
      <c r="GB318" s="100">
        <f t="shared" si="244"/>
        <v>3612.4854762832515</v>
      </c>
      <c r="GC318" s="100">
        <f>SUM(CV313:GC313)</f>
        <v>9330.2474493291375</v>
      </c>
      <c r="GD318" s="100"/>
    </row>
    <row r="319" spans="1:186"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248"/>
    </row>
    <row r="320" spans="1:186">
      <c r="A320" s="32" t="s">
        <v>270</v>
      </c>
      <c r="F320" s="33">
        <f>MATCH(F$2&amp;F$1,csapatok!$278:$278,0)</f>
        <v>3</v>
      </c>
      <c r="G320" s="33">
        <f>MATCH(G$2&amp;G$1,csapatok!$278:$278,0)</f>
        <v>5</v>
      </c>
      <c r="H320" s="33">
        <f>MATCH(H$2&amp;H$1,csapatok!$278:$278,0)</f>
        <v>7</v>
      </c>
      <c r="I320" s="33">
        <f>MATCH(I$2&amp;I$1,csapatok!$278:$278,0)</f>
        <v>9</v>
      </c>
      <c r="J320" s="33">
        <f>MATCH(J$2&amp;J$1,csapatok!$278:$278,0)</f>
        <v>11</v>
      </c>
      <c r="K320" s="33">
        <f>MATCH(K$2&amp;K$1,csapatok!$278:$278,0)</f>
        <v>13</v>
      </c>
      <c r="L320" s="33">
        <f>MATCH(L$2&amp;L$1,csapatok!$278:$278,0)</f>
        <v>15</v>
      </c>
      <c r="M320" s="33">
        <f>MATCH(M$2&amp;M$1,csapatok!$278:$278,0)</f>
        <v>17</v>
      </c>
      <c r="N320" s="33">
        <f>MATCH(N$2&amp;N$1,csapatok!$278:$278,0)</f>
        <v>19</v>
      </c>
      <c r="O320" s="33">
        <f>MATCH(O$2&amp;O$1,csapatok!$278:$278,0)</f>
        <v>21</v>
      </c>
      <c r="P320" s="33">
        <f>MATCH(P$2&amp;P$1,csapatok!$278:$278,0)</f>
        <v>23</v>
      </c>
      <c r="Q320" s="33">
        <f>MATCH(Q$2&amp;Q$1,csapatok!$278:$278,0)</f>
        <v>25</v>
      </c>
      <c r="R320" s="33">
        <f>MATCH(R$2&amp;R$1,csapatok!$278:$278,0)</f>
        <v>27</v>
      </c>
      <c r="S320" s="33">
        <f>MATCH(S$2&amp;S$1,csapatok!$278:$278,0)</f>
        <v>29</v>
      </c>
      <c r="T320" s="33">
        <f>MATCH(T$2&amp;T$1,csapatok!$278:$278,0)</f>
        <v>31</v>
      </c>
      <c r="U320" s="33">
        <f>MATCH(U$2&amp;U$1,csapatok!$278:$278,0)</f>
        <v>33</v>
      </c>
      <c r="V320" s="33">
        <f>MATCH(V$2&amp;V$1,csapatok!$278:$278,0)</f>
        <v>35</v>
      </c>
      <c r="W320" s="33">
        <f>MATCH(W$2&amp;W$1,csapatok!$278:$278,0)</f>
        <v>37</v>
      </c>
      <c r="X320" s="33">
        <f>MATCH(X$2&amp;X$1,csapatok!$278:$278,0)</f>
        <v>39</v>
      </c>
      <c r="Y320" s="33">
        <f>MATCH(Y$2&amp;Y$1,csapatok!$278:$278,0)</f>
        <v>41</v>
      </c>
      <c r="Z320" s="33">
        <f>MATCH(Z$2&amp;Z$1,csapatok!$278:$278,0)</f>
        <v>43</v>
      </c>
      <c r="AA320" s="33">
        <f>MATCH(AA$2&amp;AA$1,csapatok!$278:$278,0)</f>
        <v>45</v>
      </c>
      <c r="AB320" s="33">
        <f>MATCH(AB$2&amp;AB$1,csapatok!$278:$278,0)</f>
        <v>47</v>
      </c>
      <c r="AC320" s="33">
        <f>MATCH(AC$2&amp;AC$1,csapatok!$278:$278,0)</f>
        <v>49</v>
      </c>
      <c r="AD320" s="33">
        <f>MATCH(AD$2&amp;AD$1,csapatok!$278:$278,0)</f>
        <v>51</v>
      </c>
      <c r="AE320" s="33">
        <f>MATCH(AE$2&amp;AE$1,csapatok!$278:$278,0)</f>
        <v>53</v>
      </c>
      <c r="AF320" s="33">
        <f>MATCH(AF$2&amp;AF$1,csapatok!$278:$278,0)</f>
        <v>55</v>
      </c>
      <c r="AG320" s="33">
        <f>MATCH(AG$2&amp;AG$1,csapatok!$278:$278,0)</f>
        <v>57</v>
      </c>
      <c r="AH320" s="33">
        <f>MATCH(AH$2&amp;AH$1,csapatok!$278:$278,0)</f>
        <v>59</v>
      </c>
      <c r="AI320" s="33">
        <f>MATCH(AI$2&amp;AI$1,csapatok!$278:$278,0)</f>
        <v>61</v>
      </c>
      <c r="AJ320" s="33">
        <f>MATCH(AJ$2&amp;AJ$1,csapatok!$278:$278,0)</f>
        <v>63</v>
      </c>
      <c r="AK320" s="33">
        <f>MATCH(AK$2&amp;AK$1,csapatok!$278:$278,0)</f>
        <v>65</v>
      </c>
      <c r="AL320" s="33">
        <f>MATCH(AL$2&amp;AL$1,csapatok!$278:$278,0)</f>
        <v>67</v>
      </c>
      <c r="AM320" s="33">
        <f>MATCH(AM$2&amp;AM$1,csapatok!$278:$278,0)</f>
        <v>69</v>
      </c>
      <c r="AN320" s="33">
        <f>MATCH(AN$2&amp;AN$1,csapatok!$278:$278,0)</f>
        <v>71</v>
      </c>
      <c r="AO320" s="33">
        <f>MATCH(AO$2&amp;AO$1,csapatok!$278:$278,0)</f>
        <v>73</v>
      </c>
      <c r="AP320" s="33">
        <f>MATCH(AP$2&amp;AP$1,csapatok!$278:$278,0)</f>
        <v>75</v>
      </c>
      <c r="AQ320" s="33">
        <f>MATCH(AQ$2&amp;AQ$1,csapatok!$278:$278,0)</f>
        <v>77</v>
      </c>
      <c r="AR320" s="33">
        <f>MATCH(AR$2&amp;AR$1,csapatok!$278:$278,0)</f>
        <v>79</v>
      </c>
      <c r="AS320" s="33">
        <f>MATCH(AS$2&amp;AS$1,csapatok!$278:$278,0)</f>
        <v>83</v>
      </c>
      <c r="AT320" s="33">
        <f>MATCH(AT$2&amp;AT$1,csapatok!$278:$278,0)</f>
        <v>85</v>
      </c>
      <c r="AU320" s="33">
        <f>MATCH(AU$2&amp;AU$1,csapatok!$278:$278,0)</f>
        <v>81</v>
      </c>
      <c r="AV320" s="33">
        <f>MATCH(AV$2&amp;AV$1,csapatok!$278:$278,0)</f>
        <v>87</v>
      </c>
      <c r="AW320" s="33">
        <f>MATCH(AW$2&amp;AW$1,csapatok!$278:$278,0)</f>
        <v>89</v>
      </c>
      <c r="AX320" s="33">
        <f>MATCH(AX$2&amp;AX$1,csapatok!$278:$278,0)</f>
        <v>91</v>
      </c>
      <c r="AY320" s="33">
        <f>MATCH(AY$2&amp;AY$1,csapatok!$278:$278,0)</f>
        <v>93</v>
      </c>
      <c r="AZ320" s="33">
        <f>MATCH(AZ$2&amp;AZ$1,csapatok!$278:$278,0)</f>
        <v>95</v>
      </c>
      <c r="BA320" s="33">
        <f>MATCH(BA$2&amp;BA$1,csapatok!$278:$278,0)</f>
        <v>97</v>
      </c>
      <c r="BB320" s="33">
        <f>MATCH(BB$2&amp;BB$1,csapatok!$278:$278,0)</f>
        <v>99</v>
      </c>
      <c r="BC320" s="33">
        <f>MATCH(BC$2&amp;BC$1,csapatok!$278:$278,0)</f>
        <v>101</v>
      </c>
      <c r="BD320" s="33">
        <f>MATCH(BD$2&amp;BD$1,csapatok!$278:$278,0)</f>
        <v>103</v>
      </c>
      <c r="BE320" s="33">
        <f>MATCH(BE$2&amp;BE$1,csapatok!$278:$278,0)</f>
        <v>105</v>
      </c>
      <c r="BF320" s="33">
        <f>MATCH(BF$2&amp;BF$1,csapatok!$278:$278,0)</f>
        <v>107</v>
      </c>
      <c r="BG320" s="33">
        <f>MATCH(BG$2&amp;BG$1,csapatok!$278:$278,0)</f>
        <v>109</v>
      </c>
      <c r="BH320" s="33">
        <f>MATCH(BH$2&amp;BH$1,csapatok!$278:$278,0)</f>
        <v>111</v>
      </c>
      <c r="BI320" s="33">
        <f>MATCH(BI$2&amp;BI$1,csapatok!$278:$278,0)</f>
        <v>113</v>
      </c>
      <c r="BJ320" s="33">
        <f>MATCH(BJ$2&amp;BJ$1,csapatok!$278:$278,0)</f>
        <v>115</v>
      </c>
      <c r="BK320" s="33">
        <f>MATCH(BK$2&amp;BK$1,csapatok!$278:$278,0)</f>
        <v>117</v>
      </c>
      <c r="BL320" s="33">
        <f>MATCH(BL$2&amp;BL$1,csapatok!$278:$278,0)</f>
        <v>119</v>
      </c>
      <c r="BM320" s="33">
        <f>MATCH(BM$2&amp;BM$1,csapatok!$278:$278,0)</f>
        <v>121</v>
      </c>
      <c r="BN320" s="33">
        <f>MATCH(BN$2&amp;BN$1,csapatok!$278:$278,0)</f>
        <v>123</v>
      </c>
      <c r="BO320" s="33">
        <f>MATCH(BO$2&amp;BO$1,csapatok!$278:$278,0)</f>
        <v>125</v>
      </c>
      <c r="BP320" s="33">
        <f>MATCH(BP$2&amp;BP$1,csapatok!$278:$278,0)</f>
        <v>127</v>
      </c>
      <c r="BQ320" s="33">
        <f>MATCH(BQ$2&amp;BQ$1,csapatok!$278:$278,0)</f>
        <v>129</v>
      </c>
      <c r="BR320" s="33">
        <f>MATCH(BR$2&amp;BR$1,csapatok!$278:$278,0)</f>
        <v>131</v>
      </c>
      <c r="BS320" s="33">
        <f>MATCH(BS$2&amp;BS$1,csapatok!$278:$278,0)</f>
        <v>133</v>
      </c>
      <c r="BT320" s="33">
        <f>MATCH(BT$2&amp;BT$1,csapatok!$278:$278,0)</f>
        <v>135</v>
      </c>
      <c r="BU320" s="33">
        <f>MATCH(BU$2&amp;BU$1,csapatok!$278:$278,0)</f>
        <v>137</v>
      </c>
      <c r="BV320" s="33">
        <f>MATCH(BV$2&amp;BV$1,csapatok!$278:$278,0)</f>
        <v>139</v>
      </c>
      <c r="BW320" s="33">
        <f>MATCH(BW$2&amp;BW$1,csapatok!$278:$278,0)</f>
        <v>141</v>
      </c>
      <c r="BX320" s="33">
        <f>MATCH(BX$2&amp;BX$1,csapatok!$278:$278,0)</f>
        <v>143</v>
      </c>
      <c r="BY320" s="33">
        <f>MATCH(BY$2&amp;BY$1,csapatok!$278:$278,0)</f>
        <v>145</v>
      </c>
      <c r="BZ320" s="33">
        <f>MATCH(BZ$2&amp;BZ$1,csapatok!$278:$278,0)</f>
        <v>147</v>
      </c>
      <c r="CA320" s="33">
        <f>MATCH(CA$2&amp;CA$1,csapatok!$278:$278,0)</f>
        <v>149</v>
      </c>
      <c r="CB320" s="33">
        <f>MATCH(CB$2&amp;CB$1,csapatok!$278:$278,0)</f>
        <v>151</v>
      </c>
      <c r="CC320" s="33">
        <f>MATCH(CC$2&amp;CC$1,csapatok!$278:$278,0)</f>
        <v>153</v>
      </c>
      <c r="CD320" s="33">
        <f>MATCH(CD$2&amp;CD$1,csapatok!$278:$278,0)</f>
        <v>155</v>
      </c>
      <c r="CE320" s="33">
        <f>MATCH(CE$2&amp;CE$1,csapatok!$278:$278,0)</f>
        <v>157</v>
      </c>
      <c r="CF320" s="33">
        <f>MATCH(CF$2&amp;CF$1,csapatok!$278:$278,0)</f>
        <v>159</v>
      </c>
      <c r="CG320" s="33">
        <f>MATCH(CG$2&amp;CG$1,csapatok!$278:$278,0)</f>
        <v>161</v>
      </c>
      <c r="CH320" s="33">
        <f>MATCH(CH$2&amp;CH$1,csapatok!$278:$278,0)</f>
        <v>163</v>
      </c>
      <c r="CI320" s="33">
        <f>MATCH(CI$2&amp;CI$1,csapatok!$278:$278,0)</f>
        <v>165</v>
      </c>
      <c r="CJ320" s="33">
        <f>MATCH(CJ$2&amp;CJ$1,csapatok!$278:$278,0)</f>
        <v>167</v>
      </c>
      <c r="CK320" s="33">
        <f>MATCH(CK$2&amp;CK$1,csapatok!$278:$278,0)</f>
        <v>169</v>
      </c>
      <c r="CL320" s="33">
        <f>MATCH(CL$2&amp;CL$1,csapatok!$278:$278,0)</f>
        <v>171</v>
      </c>
      <c r="CM320" s="33">
        <f>MATCH(CM$2&amp;CM$1,csapatok!$278:$278,0)</f>
        <v>173</v>
      </c>
      <c r="CN320" s="33">
        <f>MATCH(CN$2&amp;CN$1,csapatok!$278:$278,0)</f>
        <v>175</v>
      </c>
      <c r="CO320" s="33">
        <f>MATCH(CO$2&amp;CO$1,csapatok!$278:$278,0)</f>
        <v>177</v>
      </c>
      <c r="CP320" s="33">
        <f>MATCH(CP$2&amp;CP$1,csapatok!$278:$278,0)</f>
        <v>179</v>
      </c>
      <c r="CQ320" s="33">
        <f>MATCH(CQ$2&amp;CQ$1,csapatok!$278:$278,0)</f>
        <v>181</v>
      </c>
      <c r="CR320" s="33">
        <f>MATCH(CR$2&amp;CR$1,csapatok!$278:$278,0)</f>
        <v>183</v>
      </c>
      <c r="CS320" s="33">
        <f>MATCH(CS$2&amp;CS$1,csapatok!$278:$278,0)</f>
        <v>185</v>
      </c>
      <c r="CT320" s="33">
        <f>MATCH(CT$2&amp;CT$1,csapatok!$278:$278,0)</f>
        <v>187</v>
      </c>
      <c r="CU320" s="33">
        <f>MATCH(CU$2&amp;CU$1,csapatok!$278:$278,0)</f>
        <v>189</v>
      </c>
      <c r="CV320" s="33">
        <f>MATCH(CV$2&amp;CV$1,csapatok!$278:$278,0)</f>
        <v>191</v>
      </c>
      <c r="CW320" s="33">
        <f>MATCH(CW$2&amp;CW$1,csapatok!$278:$278,0)</f>
        <v>193</v>
      </c>
      <c r="CX320" s="33">
        <f>MATCH(CX$2&amp;CX$1,csapatok!$278:$278,0)</f>
        <v>195</v>
      </c>
      <c r="CY320" s="33">
        <f>MATCH(CY$2&amp;CY$1,csapatok!$278:$278,0)</f>
        <v>197</v>
      </c>
      <c r="CZ320" s="33">
        <f>MATCH(CZ$2&amp;CZ$1,csapatok!$278:$278,0)</f>
        <v>199</v>
      </c>
      <c r="DA320" s="33">
        <f>MATCH(DA$2&amp;DA$1,csapatok!$278:$278,0)</f>
        <v>201</v>
      </c>
      <c r="DB320" s="33">
        <f>MATCH(DB$2&amp;DB$1,csapatok!$278:$278,0)</f>
        <v>203</v>
      </c>
      <c r="DC320" s="33">
        <f>MATCH(DC$2&amp;DC$1,csapatok!$278:$278,0)</f>
        <v>205</v>
      </c>
      <c r="DD320" s="33">
        <f>MATCH(DD$2&amp;DD$1,csapatok!$278:$278,0)</f>
        <v>207</v>
      </c>
      <c r="DE320" s="33">
        <f>MATCH(DE$2&amp;DE$1,csapatok!$278:$278,0)</f>
        <v>209</v>
      </c>
      <c r="DF320" s="33">
        <f>MATCH(DF$2&amp;DF$1,csapatok!$278:$278,0)</f>
        <v>211</v>
      </c>
      <c r="DG320" s="33">
        <f>MATCH(DG$2&amp;DG$1,csapatok!$278:$278,0)</f>
        <v>213</v>
      </c>
      <c r="DH320" s="33">
        <f>MATCH(DH$2&amp;DH$1,csapatok!$278:$278,0)</f>
        <v>215</v>
      </c>
      <c r="DI320" s="33">
        <f>MATCH(DI$2&amp;DI$1,csapatok!$278:$278,0)</f>
        <v>217</v>
      </c>
      <c r="DJ320" s="33">
        <f>MATCH(DJ$2&amp;DJ$1,csapatok!$278:$278,0)</f>
        <v>219</v>
      </c>
      <c r="DK320" s="33">
        <f>MATCH(DK$2&amp;DK$1,csapatok!$278:$278,0)</f>
        <v>221</v>
      </c>
      <c r="DL320" s="33">
        <f>MATCH(DL$2&amp;DL$1,csapatok!$278:$278,0)</f>
        <v>223</v>
      </c>
      <c r="DM320" s="33">
        <f>MATCH(DM$2&amp;DM$1,csapatok!$278:$278,0)</f>
        <v>225</v>
      </c>
      <c r="DN320" s="33">
        <f>MATCH(DN$2&amp;DN$1,csapatok!$278:$278,0)</f>
        <v>227</v>
      </c>
      <c r="DO320" s="33">
        <f>MATCH(DO$2&amp;DO$1,csapatok!$278:$278,0)</f>
        <v>229</v>
      </c>
      <c r="DP320" s="33">
        <f>MATCH(DP$2&amp;DP$1,csapatok!$278:$278,0)</f>
        <v>231</v>
      </c>
      <c r="DQ320" s="33">
        <f>MATCH(DQ$2&amp;DQ$1,csapatok!$278:$278,0)</f>
        <v>233</v>
      </c>
      <c r="DR320" s="33">
        <f>MATCH(DR$2&amp;DR$1,csapatok!$278:$278,0)</f>
        <v>235</v>
      </c>
      <c r="DS320" s="33">
        <f>MATCH(DS$2&amp;DS$1,csapatok!$278:$278,0)</f>
        <v>237</v>
      </c>
      <c r="DT320" s="33">
        <f>MATCH(DT$2&amp;DT$1,csapatok!$278:$278,0)</f>
        <v>239</v>
      </c>
      <c r="DU320" s="33">
        <f>MATCH(DU$2&amp;DU$1,csapatok!$278:$278,0)</f>
        <v>241</v>
      </c>
      <c r="DV320" s="33">
        <f>MATCH(DV$2&amp;DV$1,csapatok!$278:$278,0)</f>
        <v>243</v>
      </c>
      <c r="DW320" s="33">
        <f>MATCH(DW$2&amp;DW$1,csapatok!$278:$278,0)</f>
        <v>245</v>
      </c>
      <c r="DX320" s="33">
        <f>MATCH(DX$2&amp;DX$1,csapatok!$278:$278,0)</f>
        <v>247</v>
      </c>
      <c r="DY320" s="33">
        <f>MATCH(DY$2&amp;DY$1,csapatok!$278:$278,0)</f>
        <v>249</v>
      </c>
      <c r="DZ320" s="33">
        <f>MATCH(DZ$2&amp;DZ$1,csapatok!$278:$278,0)</f>
        <v>251</v>
      </c>
      <c r="EA320" s="33">
        <f>MATCH(EA$2&amp;EA$1,csapatok!$278:$278,0)</f>
        <v>253</v>
      </c>
      <c r="EB320" s="33">
        <f>MATCH(EB$2&amp;EB$1,csapatok!$278:$278,0)</f>
        <v>255</v>
      </c>
      <c r="EC320" s="33">
        <f>MATCH(EC$2&amp;EC$1,csapatok!$278:$278,0)</f>
        <v>257</v>
      </c>
      <c r="ED320" s="33">
        <f>MATCH(ED$2&amp;ED$1,csapatok!$278:$278,0)</f>
        <v>259</v>
      </c>
      <c r="EE320" s="33">
        <f>MATCH(EE$2&amp;EE$1,csapatok!$278:$278,0)</f>
        <v>261</v>
      </c>
      <c r="EF320" s="33">
        <f>MATCH(EF$2&amp;EF$1,csapatok!$278:$278,0)</f>
        <v>263</v>
      </c>
      <c r="EG320" s="33">
        <f>MATCH(EG$2&amp;EG$1,csapatok!$278:$278,0)</f>
        <v>265</v>
      </c>
      <c r="EH320" s="33">
        <f>MATCH(EH$2&amp;EH$1,csapatok!$278:$278,0)</f>
        <v>267</v>
      </c>
      <c r="EI320" s="33">
        <f>MATCH(EI$2&amp;EI$1,csapatok!$278:$278,0)</f>
        <v>269</v>
      </c>
      <c r="EJ320" s="33">
        <f>MATCH(EJ$2&amp;EJ$1,csapatok!$278:$278,0)</f>
        <v>271</v>
      </c>
      <c r="EK320" s="33">
        <f>MATCH(EK$2&amp;EK$1,csapatok!$278:$278,0)</f>
        <v>273</v>
      </c>
      <c r="EL320" s="33">
        <f>MATCH(EL$2&amp;EL$1,csapatok!$278:$278,0)</f>
        <v>275</v>
      </c>
      <c r="EM320" s="33">
        <f>MATCH(EM$2&amp;EM$1,csapatok!$278:$278,0)</f>
        <v>277</v>
      </c>
      <c r="EN320" s="33">
        <f>MATCH(EN$2&amp;EN$1,csapatok!$278:$278,0)</f>
        <v>279</v>
      </c>
      <c r="EO320" s="33">
        <f>MATCH(EO$2&amp;EO$1,csapatok!$278:$278,0)</f>
        <v>281</v>
      </c>
      <c r="EP320" s="33">
        <f>MATCH(EP$2&amp;EP$1,csapatok!$278:$278,0)</f>
        <v>283</v>
      </c>
      <c r="EQ320" s="33">
        <f>MATCH(EQ$2&amp;EQ$1,csapatok!$278:$278,0)</f>
        <v>285</v>
      </c>
      <c r="ER320" s="33">
        <f>MATCH(ER$2&amp;ER$1,csapatok!$278:$278,0)</f>
        <v>287</v>
      </c>
      <c r="ES320" s="33">
        <f>MATCH(ES$2&amp;ES$1,csapatok!$278:$278,0)</f>
        <v>289</v>
      </c>
      <c r="ET320" s="33">
        <f>MATCH(ET$2&amp;ET$1,csapatok!$278:$278,0)</f>
        <v>291</v>
      </c>
      <c r="EU320" s="33">
        <f>MATCH(EU$2&amp;EU$1,csapatok!$278:$278,0)</f>
        <v>293</v>
      </c>
      <c r="EV320" s="33">
        <f>MATCH(EV$2&amp;EV$1,csapatok!$278:$278,0)</f>
        <v>295</v>
      </c>
      <c r="EW320" s="33">
        <f>MATCH(EW$2&amp;EW$1,csapatok!$278:$278,0)</f>
        <v>297</v>
      </c>
      <c r="EX320" s="33">
        <f>MATCH(EX$2&amp;EX$1,csapatok!$278:$278,0)</f>
        <v>299</v>
      </c>
      <c r="EY320" s="33">
        <f>MATCH(EY$2&amp;EY$1,csapatok!$278:$278,0)</f>
        <v>301</v>
      </c>
      <c r="EZ320" s="33">
        <f>MATCH(EZ$2&amp;EZ$1,csapatok!$278:$278,0)</f>
        <v>303</v>
      </c>
      <c r="FA320" s="33">
        <f>MATCH(FA$2&amp;FA$1,csapatok!$278:$278,0)</f>
        <v>305</v>
      </c>
      <c r="FB320" s="33">
        <f>MATCH(FB$2&amp;FB$1,csapatok!$278:$278,0)</f>
        <v>307</v>
      </c>
      <c r="FC320" s="33">
        <f>MATCH(FC$2&amp;FC$1,csapatok!$278:$278,0)</f>
        <v>309</v>
      </c>
      <c r="FD320" s="33">
        <f>MATCH(FD$2&amp;FD$1,csapatok!$278:$278,0)</f>
        <v>311</v>
      </c>
      <c r="FE320" s="33">
        <f>MATCH(FE$2&amp;FE$1,csapatok!$278:$278,0)</f>
        <v>313</v>
      </c>
      <c r="FF320" s="33">
        <f>MATCH(FF$2&amp;FF$1,csapatok!$278:$278,0)</f>
        <v>315</v>
      </c>
      <c r="FG320" s="33">
        <f>MATCH(FG$2&amp;FG$1,csapatok!$278:$278,0)</f>
        <v>317</v>
      </c>
      <c r="FH320" s="33">
        <f>MATCH(FH$2&amp;FH$1,csapatok!$278:$278,0)</f>
        <v>319</v>
      </c>
      <c r="FI320" s="33">
        <f>MATCH(FI$2&amp;FI$1,csapatok!$278:$278,0)</f>
        <v>321</v>
      </c>
      <c r="FJ320" s="33">
        <f>MATCH(FJ$2&amp;FJ$1,csapatok!$278:$278,0)</f>
        <v>323</v>
      </c>
      <c r="FK320" s="33">
        <f>MATCH(FK$2&amp;FK$1,csapatok!$278:$278,0)</f>
        <v>325</v>
      </c>
      <c r="FL320" s="33">
        <f>MATCH(FL$2&amp;FL$1,csapatok!$278:$278,0)</f>
        <v>327</v>
      </c>
      <c r="FM320" s="33">
        <f>MATCH(FM$2&amp;FM$1,csapatok!$278:$278,0)</f>
        <v>329</v>
      </c>
      <c r="FN320" s="33">
        <f>MATCH(FN$2&amp;FN$1,csapatok!$278:$278,0)</f>
        <v>331</v>
      </c>
      <c r="FO320" s="33">
        <f>MATCH(FO$2&amp;FO$1,csapatok!$278:$278,0)</f>
        <v>333</v>
      </c>
      <c r="FP320" s="33">
        <f>MATCH(FP$2&amp;FP$1,csapatok!$278:$278,0)</f>
        <v>335</v>
      </c>
      <c r="FQ320" s="33">
        <f>MATCH(FQ$2&amp;FQ$1,csapatok!$278:$278,0)</f>
        <v>337</v>
      </c>
      <c r="FR320" s="33">
        <f>MATCH(FR$2&amp;FR$1,csapatok!$278:$278,0)</f>
        <v>339</v>
      </c>
      <c r="FS320" s="33">
        <f>MATCH(FS$2&amp;FS$1,csapatok!$278:$278,0)</f>
        <v>341</v>
      </c>
      <c r="FT320" s="33">
        <f>MATCH(FT$2&amp;FT$1,csapatok!$278:$278,0)</f>
        <v>343</v>
      </c>
      <c r="FU320" s="33">
        <f>MATCH(FU$2&amp;FU$1,csapatok!$278:$278,0)</f>
        <v>345</v>
      </c>
      <c r="FV320" s="33">
        <f>MATCH(FV$2&amp;FV$1,csapatok!$278:$278,0)</f>
        <v>347</v>
      </c>
      <c r="FW320" s="33">
        <f>MATCH(FW$2&amp;FW$1,csapatok!$278:$278,0)</f>
        <v>349</v>
      </c>
      <c r="FX320" s="33">
        <f>MATCH(FX$2&amp;FX$1,csapatok!$278:$278,0)</f>
        <v>351</v>
      </c>
      <c r="FY320" s="33">
        <f>MATCH(FY$2&amp;FY$1,csapatok!$278:$278,0)</f>
        <v>353</v>
      </c>
      <c r="FZ320" s="33">
        <f>MATCH(FZ$2&amp;FZ$1,csapatok!$278:$278,0)</f>
        <v>355</v>
      </c>
      <c r="GA320" s="33">
        <f>MATCH(GA$2&amp;GA$1,csapatok!$278:$278,0)</f>
        <v>357</v>
      </c>
      <c r="GB320" s="33">
        <f>MATCH(GB$2&amp;GB$1,csapatok!$278:$278,0)</f>
        <v>359</v>
      </c>
      <c r="GC320" s="33" t="e">
        <f>MATCH(GC$2&amp;GC$1,csapatok!$278:$278,0)</f>
        <v>#N/A</v>
      </c>
    </row>
    <row r="321" spans="1:187">
      <c r="A321" s="32" t="s">
        <v>271</v>
      </c>
      <c r="F321" s="33">
        <f>MATCH(F$2&amp;F$1,'csapat-ranglista'!$159:$159,0)</f>
        <v>2</v>
      </c>
      <c r="G321" s="33">
        <f>MATCH(G$2&amp;G$1,'csapat-ranglista'!$159:$159,0)</f>
        <v>3</v>
      </c>
      <c r="H321" s="33">
        <f>MATCH(H$2&amp;H$1,'csapat-ranglista'!$159:$159,0)</f>
        <v>4</v>
      </c>
      <c r="I321" s="33">
        <f>MATCH(I$2&amp;I$1,'csapat-ranglista'!$159:$159,0)</f>
        <v>5</v>
      </c>
      <c r="J321" s="33">
        <f>MATCH(J$2&amp;J$1,'csapat-ranglista'!$159:$159,0)</f>
        <v>6</v>
      </c>
      <c r="K321" s="33">
        <f>MATCH(K$2&amp;K$1,'csapat-ranglista'!$159:$159,0)</f>
        <v>7</v>
      </c>
      <c r="L321" s="33">
        <f>MATCH(L$2&amp;L$1,'csapat-ranglista'!$159:$159,0)</f>
        <v>8</v>
      </c>
      <c r="M321" s="33">
        <f>MATCH(M$2&amp;M$1,'csapat-ranglista'!$159:$159,0)</f>
        <v>9</v>
      </c>
      <c r="N321" s="33">
        <f>MATCH(N$2&amp;N$1,'csapat-ranglista'!$159:$159,0)</f>
        <v>10</v>
      </c>
      <c r="O321" s="33">
        <f>MATCH(O$2&amp;O$1,'csapat-ranglista'!$159:$159,0)</f>
        <v>11</v>
      </c>
      <c r="P321" s="33">
        <f>MATCH(P$2&amp;P$1,'csapat-ranglista'!$159:$159,0)</f>
        <v>12</v>
      </c>
      <c r="Q321" s="33">
        <f>MATCH(Q$2&amp;Q$1,'csapat-ranglista'!$159:$159,0)</f>
        <v>13</v>
      </c>
      <c r="R321" s="33">
        <f>MATCH(R$2&amp;R$1,'csapat-ranglista'!$159:$159,0)</f>
        <v>14</v>
      </c>
      <c r="S321" s="33">
        <f>MATCH(S$2&amp;S$1,'csapat-ranglista'!$159:$159,0)</f>
        <v>15</v>
      </c>
      <c r="T321" s="33">
        <f>MATCH(T$2&amp;T$1,'csapat-ranglista'!$159:$159,0)</f>
        <v>16</v>
      </c>
      <c r="U321" s="33" t="e">
        <f>MATCH(U$2&amp;U$1,'csapat-ranglista'!$159:$159,0)</f>
        <v>#N/A</v>
      </c>
      <c r="V321" s="33" t="e">
        <f>MATCH(V$2&amp;V$1,'csapat-ranglista'!$159:$159,0)</f>
        <v>#N/A</v>
      </c>
      <c r="W321" s="33">
        <f>MATCH(W$2&amp;W$1,'csapat-ranglista'!$159:$159,0)</f>
        <v>17</v>
      </c>
      <c r="X321" s="33">
        <f>MATCH(X$2&amp;X$1,'csapat-ranglista'!$159:$159,0)</f>
        <v>18</v>
      </c>
      <c r="Y321" s="33">
        <f>MATCH(Y$2&amp;Y$1,'csapat-ranglista'!$159:$159,0)</f>
        <v>19</v>
      </c>
      <c r="Z321" s="33">
        <f>MATCH(Z$2&amp;Z$1,'csapat-ranglista'!$159:$159,0)</f>
        <v>20</v>
      </c>
      <c r="AA321" s="33">
        <f>MATCH(AA$2&amp;AA$1,'csapat-ranglista'!$159:$159,0)</f>
        <v>21</v>
      </c>
      <c r="AB321" s="33">
        <f>MATCH(AB$2&amp;AB$1,'csapat-ranglista'!$159:$159,0)</f>
        <v>22</v>
      </c>
      <c r="AC321" s="33">
        <f>MATCH(AC$2&amp;AC$1,'csapat-ranglista'!$159:$159,0)</f>
        <v>23</v>
      </c>
      <c r="AD321" s="33">
        <f>MATCH(AD$2&amp;AD$1,'csapat-ranglista'!$159:$159,0)</f>
        <v>24</v>
      </c>
      <c r="AE321" s="33">
        <f>MATCH(AE$2&amp;AE$1,'csapat-ranglista'!$159:$159,0)</f>
        <v>25</v>
      </c>
      <c r="AF321" s="33">
        <f>MATCH(AF$2&amp;AF$1,'csapat-ranglista'!$159:$159,0)</f>
        <v>26</v>
      </c>
      <c r="AG321" s="33">
        <f>MATCH(AG$2&amp;AG$1,'csapat-ranglista'!$159:$159,0)</f>
        <v>27</v>
      </c>
      <c r="AH321" s="33">
        <f>MATCH(AH$2&amp;AH$1,'csapat-ranglista'!$159:$159,0)</f>
        <v>28</v>
      </c>
      <c r="AI321" s="33">
        <f>MATCH(AI$2&amp;AI$1,'csapat-ranglista'!$159:$159,0)</f>
        <v>29</v>
      </c>
      <c r="AJ321" s="33">
        <f>MATCH(AJ$2&amp;AJ$1,'csapat-ranglista'!$159:$159,0)</f>
        <v>30</v>
      </c>
      <c r="AK321" s="33">
        <f>MATCH(AK$2&amp;AK$1,'csapat-ranglista'!$159:$159,0)</f>
        <v>31</v>
      </c>
      <c r="AL321" s="33">
        <f>MATCH(AL$2&amp;AL$1,'csapat-ranglista'!$159:$159,0)</f>
        <v>32</v>
      </c>
      <c r="AM321" s="33">
        <f>MATCH(AM$2&amp;AM$1,'csapat-ranglista'!$159:$159,0)</f>
        <v>33</v>
      </c>
      <c r="AN321" s="33">
        <f>MATCH(AN$2&amp;AN$1,'csapat-ranglista'!$159:$159,0)</f>
        <v>34</v>
      </c>
      <c r="AO321" s="33">
        <f>MATCH(AO$2&amp;AO$1,'csapat-ranglista'!$159:$159,0)</f>
        <v>35</v>
      </c>
      <c r="AP321" s="33">
        <f>MATCH(AP$2&amp;AP$1,'csapat-ranglista'!$159:$159,0)</f>
        <v>36</v>
      </c>
      <c r="AQ321" s="33">
        <f>MATCH(AQ$2&amp;AQ$1,'csapat-ranglista'!$159:$159,0)</f>
        <v>37</v>
      </c>
      <c r="AR321" s="33">
        <f>MATCH(AR$2&amp;AR$1,'csapat-ranglista'!$159:$159,0)</f>
        <v>38</v>
      </c>
      <c r="AS321" s="33">
        <f>MATCH(AS$2&amp;AS$1,'csapat-ranglista'!$159:$159,0)</f>
        <v>39</v>
      </c>
      <c r="AT321" s="33">
        <f>MATCH(AT$2&amp;AT$1,'csapat-ranglista'!$159:$159,0)</f>
        <v>40</v>
      </c>
      <c r="AU321" s="33">
        <f>MATCH(AU$2&amp;AU$1,'csapat-ranglista'!$159:$159,0)</f>
        <v>41</v>
      </c>
      <c r="AV321" s="33">
        <f>MATCH(AV$2&amp;AV$1,'csapat-ranglista'!$159:$159,0)</f>
        <v>42</v>
      </c>
      <c r="AW321" s="33">
        <f>MATCH(AW$2&amp;AW$1,'csapat-ranglista'!$159:$159,0)</f>
        <v>43</v>
      </c>
      <c r="AX321" s="33">
        <f>MATCH(AX$2&amp;AX$1,'csapat-ranglista'!$159:$159,0)</f>
        <v>44</v>
      </c>
      <c r="AY321" s="33">
        <f>MATCH(AY$2&amp;AY$1,'csapat-ranglista'!$159:$159,0)</f>
        <v>45</v>
      </c>
      <c r="AZ321" s="33">
        <f>MATCH(AZ$2&amp;AZ$1,'csapat-ranglista'!$159:$159,0)</f>
        <v>46</v>
      </c>
      <c r="BA321" s="33">
        <f>MATCH(BA$2&amp;BA$1,'csapat-ranglista'!$159:$159,0)</f>
        <v>47</v>
      </c>
      <c r="BB321" s="33">
        <f>MATCH(BB$2&amp;BB$1,'csapat-ranglista'!$159:$159,0)</f>
        <v>48</v>
      </c>
      <c r="BC321" s="33" t="e">
        <f>MATCH(BC$2&amp;BC$1,'csapat-ranglista'!$159:$159,0)</f>
        <v>#N/A</v>
      </c>
      <c r="BD321" s="33" t="e">
        <f>MATCH(BD$2&amp;BD$1,'csapat-ranglista'!$159:$159,0)</f>
        <v>#N/A</v>
      </c>
      <c r="BE321" s="33">
        <f>MATCH(BE$2&amp;BE$1,'csapat-ranglista'!$159:$159,0)</f>
        <v>49</v>
      </c>
      <c r="BF321" s="33">
        <f>MATCH(BF$2&amp;BF$1,'csapat-ranglista'!$159:$159,0)</f>
        <v>50</v>
      </c>
      <c r="BG321" s="33">
        <f>MATCH(BG$2&amp;BG$1,'csapat-ranglista'!$159:$159,0)</f>
        <v>51</v>
      </c>
      <c r="BH321" s="33">
        <f>MATCH(BH$2&amp;BH$1,'csapat-ranglista'!$159:$159,0)</f>
        <v>52</v>
      </c>
      <c r="BI321" s="33">
        <f>MATCH(BI$2&amp;BI$1,'csapat-ranglista'!$159:$159,0)</f>
        <v>53</v>
      </c>
      <c r="BJ321" s="33">
        <f>MATCH(BJ$2&amp;BJ$1,'csapat-ranglista'!$159:$159,0)</f>
        <v>54</v>
      </c>
      <c r="BK321" s="33">
        <f>MATCH(BK$2&amp;BK$1,'csapat-ranglista'!$159:$159,0)</f>
        <v>55</v>
      </c>
      <c r="BL321" s="33">
        <f>MATCH(BL$2&amp;BL$1,'csapat-ranglista'!$159:$159,0)</f>
        <v>56</v>
      </c>
      <c r="BM321" s="33">
        <f>MATCH(BM$2&amp;BM$1,'csapat-ranglista'!$159:$159,0)</f>
        <v>57</v>
      </c>
      <c r="BN321" s="33">
        <f>MATCH(BN$2&amp;BN$1,'csapat-ranglista'!$159:$159,0)</f>
        <v>58</v>
      </c>
      <c r="BO321" s="33">
        <f>MATCH(BO$2&amp;BO$1,'csapat-ranglista'!$159:$159,0)</f>
        <v>59</v>
      </c>
      <c r="BP321" s="33">
        <f>MATCH(BP$2&amp;BP$1,'csapat-ranglista'!$159:$159,0)</f>
        <v>60</v>
      </c>
      <c r="BQ321" s="33">
        <f>MATCH(BQ$2&amp;BQ$1,'csapat-ranglista'!$159:$159,0)</f>
        <v>61</v>
      </c>
      <c r="BR321" s="33">
        <f>MATCH(BR$2&amp;BR$1,'csapat-ranglista'!$159:$159,0)</f>
        <v>62</v>
      </c>
      <c r="BS321" s="33">
        <f>MATCH(BS$2&amp;BS$1,'csapat-ranglista'!$159:$159,0)</f>
        <v>63</v>
      </c>
      <c r="BT321" s="33">
        <f>MATCH(BT$2&amp;BT$1,'csapat-ranglista'!$159:$159,0)</f>
        <v>64</v>
      </c>
      <c r="BU321" s="33">
        <f>MATCH(BU$2&amp;BU$1,'csapat-ranglista'!$159:$159,0)</f>
        <v>65</v>
      </c>
      <c r="BV321" s="33">
        <f>MATCH(BV$2&amp;BV$1,'csapat-ranglista'!$159:$159,0)</f>
        <v>66</v>
      </c>
      <c r="BW321" s="33">
        <f>MATCH(BW$2&amp;BW$1,'csapat-ranglista'!$159:$159,0)</f>
        <v>67</v>
      </c>
      <c r="BX321" s="33">
        <f>MATCH(BX$2&amp;BX$1,'csapat-ranglista'!$159:$159,0)</f>
        <v>68</v>
      </c>
      <c r="BY321" s="33">
        <f>MATCH(BY$2&amp;BY$1,'csapat-ranglista'!$159:$159,0)</f>
        <v>69</v>
      </c>
      <c r="BZ321" s="33">
        <f>MATCH(BZ$2&amp;BZ$1,'csapat-ranglista'!$159:$159,0)</f>
        <v>70</v>
      </c>
      <c r="CA321" s="33">
        <f>MATCH(CA$2&amp;CA$1,'csapat-ranglista'!$159:$159,0)</f>
        <v>71</v>
      </c>
      <c r="CB321" s="33">
        <f>MATCH(CB$2&amp;CB$1,'csapat-ranglista'!$159:$159,0)</f>
        <v>72</v>
      </c>
      <c r="CC321" s="33">
        <f>MATCH(CC$2&amp;CC$1,'csapat-ranglista'!$159:$159,0)</f>
        <v>73</v>
      </c>
      <c r="CD321" s="33">
        <f>MATCH(CD$2&amp;CD$1,'csapat-ranglista'!$159:$159,0)</f>
        <v>74</v>
      </c>
      <c r="CE321" s="33">
        <f>MATCH(CE$2&amp;CE$1,'csapat-ranglista'!$159:$159,0)</f>
        <v>75</v>
      </c>
      <c r="CF321" s="33">
        <f>MATCH(CF$2&amp;CF$1,'csapat-ranglista'!$159:$159,0)</f>
        <v>76</v>
      </c>
      <c r="CG321" s="33">
        <f>MATCH(CG$2&amp;CG$1,'csapat-ranglista'!$159:$159,0)</f>
        <v>77</v>
      </c>
      <c r="CH321" s="33">
        <f>MATCH(CH$2&amp;CH$1,'csapat-ranglista'!$159:$159,0)</f>
        <v>78</v>
      </c>
      <c r="CI321" s="33">
        <f>MATCH(CI$2&amp;CI$1,'csapat-ranglista'!$159:$159,0)</f>
        <v>79</v>
      </c>
      <c r="CJ321" s="33" t="e">
        <f>MATCH(CJ$2&amp;CJ$1,'csapat-ranglista'!$159:$159,0)</f>
        <v>#N/A</v>
      </c>
      <c r="CK321" s="33" t="e">
        <f>MATCH(CK$2&amp;CK$1,'csapat-ranglista'!$159:$159,0)</f>
        <v>#N/A</v>
      </c>
      <c r="CL321" s="33">
        <f>MATCH(CL$2&amp;CL$1,'csapat-ranglista'!$159:$159,0)</f>
        <v>80</v>
      </c>
      <c r="CM321" s="33">
        <f>MATCH(CM$2&amp;CM$1,'csapat-ranglista'!$159:$159,0)</f>
        <v>81</v>
      </c>
      <c r="CN321" s="33">
        <f>MATCH(CN$2&amp;CN$1,'csapat-ranglista'!$159:$159,0)</f>
        <v>82</v>
      </c>
      <c r="CO321" s="33">
        <f>MATCH(CO$2&amp;CO$1,'csapat-ranglista'!$159:$159,0)</f>
        <v>83</v>
      </c>
      <c r="CP321" s="33">
        <f>MATCH(CP$2&amp;CP$1,'csapat-ranglista'!$159:$159,0)</f>
        <v>84</v>
      </c>
      <c r="CQ321" s="33">
        <f>MATCH(CQ$2&amp;CQ$1,'csapat-ranglista'!$159:$159,0)</f>
        <v>85</v>
      </c>
      <c r="CR321" s="33">
        <f>MATCH(CR$2&amp;CR$1,'csapat-ranglista'!$159:$159,0)</f>
        <v>86</v>
      </c>
      <c r="CS321" s="33">
        <f>MATCH(CS$2&amp;CS$1,'csapat-ranglista'!$159:$159,0)</f>
        <v>87</v>
      </c>
      <c r="CT321" s="33">
        <f>MATCH(CT$2&amp;CT$1,'csapat-ranglista'!$159:$159,0)</f>
        <v>88</v>
      </c>
      <c r="CU321" s="33">
        <f>MATCH(CU$2&amp;CU$1,'csapat-ranglista'!$159:$159,0)</f>
        <v>89</v>
      </c>
      <c r="CV321" s="33">
        <f>MATCH(CV$2&amp;CV$1,'csapat-ranglista'!$159:$159,0)</f>
        <v>90</v>
      </c>
      <c r="CW321" s="33">
        <f>MATCH(CW$2&amp;CW$1,'csapat-ranglista'!$159:$159,0)</f>
        <v>91</v>
      </c>
      <c r="CX321" s="33">
        <f>MATCH(CX$2&amp;CX$1,'csapat-ranglista'!$159:$159,0)</f>
        <v>92</v>
      </c>
      <c r="CY321" s="33">
        <f>MATCH(CY$2&amp;CY$1,'csapat-ranglista'!$159:$159,0)</f>
        <v>93</v>
      </c>
      <c r="CZ321" s="33">
        <f>MATCH(CZ$2&amp;CZ$1,'csapat-ranglista'!$159:$159,0)</f>
        <v>94</v>
      </c>
      <c r="DA321" s="33">
        <f>MATCH(DA$2&amp;DA$1,'csapat-ranglista'!$159:$159,0)</f>
        <v>95</v>
      </c>
      <c r="DB321" s="33">
        <f>MATCH(DB$2&amp;DB$1,'csapat-ranglista'!$159:$159,0)</f>
        <v>96</v>
      </c>
      <c r="DC321" s="33">
        <f>MATCH(DC$2&amp;DC$1,'csapat-ranglista'!$159:$159,0)</f>
        <v>97</v>
      </c>
      <c r="DD321" s="33">
        <f>MATCH(DD$2&amp;DD$1,'csapat-ranglista'!$159:$159,0)</f>
        <v>98</v>
      </c>
      <c r="DE321" s="33">
        <f>MATCH(DE$2&amp;DE$1,'csapat-ranglista'!$159:$159,0)</f>
        <v>99</v>
      </c>
      <c r="DF321" s="33">
        <f>MATCH(DF$2&amp;DF$1,'csapat-ranglista'!$159:$159,0)</f>
        <v>100</v>
      </c>
      <c r="DG321" s="33">
        <f>MATCH(DG$2&amp;DG$1,'csapat-ranglista'!$159:$159,0)</f>
        <v>101</v>
      </c>
      <c r="DH321" s="33">
        <f>MATCH(DH$2&amp;DH$1,'csapat-ranglista'!$159:$159,0)</f>
        <v>102</v>
      </c>
      <c r="DI321" s="33">
        <f>MATCH(DI$2&amp;DI$1,'csapat-ranglista'!$159:$159,0)</f>
        <v>103</v>
      </c>
      <c r="DJ321" s="33">
        <f>MATCH(DJ$2&amp;DJ$1,'csapat-ranglista'!$159:$159,0)</f>
        <v>104</v>
      </c>
      <c r="DK321" s="33">
        <f>MATCH(DK$2&amp;DK$1,'csapat-ranglista'!$159:$159,0)</f>
        <v>105</v>
      </c>
      <c r="DL321" s="33">
        <f>MATCH(DL$2&amp;DL$1,'csapat-ranglista'!$159:$159,0)</f>
        <v>106</v>
      </c>
      <c r="DM321" s="33">
        <f>MATCH(DM$2&amp;DM$1,'csapat-ranglista'!$159:$159,0)</f>
        <v>107</v>
      </c>
      <c r="DN321" s="33">
        <f>MATCH(DN$2&amp;DN$1,'csapat-ranglista'!$159:$159,0)</f>
        <v>108</v>
      </c>
      <c r="DO321" s="33" t="e">
        <f>MATCH(DO$2&amp;DO$1,'csapat-ranglista'!$159:$159,0)</f>
        <v>#N/A</v>
      </c>
      <c r="DP321" s="33" t="e">
        <f>MATCH(DP$2&amp;DP$1,'csapat-ranglista'!$159:$159,0)</f>
        <v>#N/A</v>
      </c>
      <c r="DQ321" s="33">
        <f>MATCH(DQ$2&amp;DQ$1,'csapat-ranglista'!$159:$159,0)</f>
        <v>109</v>
      </c>
      <c r="DR321" s="33">
        <f>MATCH(DR$2&amp;DR$1,'csapat-ranglista'!$159:$159,0)</f>
        <v>110</v>
      </c>
      <c r="DS321" s="33">
        <f>MATCH(DS$2&amp;DS$1,'csapat-ranglista'!$159:$159,0)</f>
        <v>111</v>
      </c>
      <c r="DT321" s="33">
        <f>MATCH(DT$2&amp;DT$1,'csapat-ranglista'!$159:$159,0)</f>
        <v>112</v>
      </c>
      <c r="DU321" s="33">
        <f>MATCH(DU$2&amp;DU$1,'csapat-ranglista'!$159:$159,0)</f>
        <v>113</v>
      </c>
      <c r="DV321" s="33">
        <f>MATCH(DV$2&amp;DV$1,'csapat-ranglista'!$159:$159,0)</f>
        <v>114</v>
      </c>
      <c r="DW321" s="33">
        <f>MATCH(DW$2&amp;DW$1,'csapat-ranglista'!$159:$159,0)</f>
        <v>115</v>
      </c>
      <c r="DX321" s="33">
        <f>MATCH(DX$2&amp;DX$1,'csapat-ranglista'!$159:$159,0)</f>
        <v>116</v>
      </c>
      <c r="DY321" s="33">
        <f>MATCH(DY$2&amp;DY$1,'csapat-ranglista'!$159:$159,0)</f>
        <v>117</v>
      </c>
      <c r="DZ321" s="33">
        <f>MATCH(DZ$2&amp;DZ$1,'csapat-ranglista'!$159:$159,0)</f>
        <v>118</v>
      </c>
      <c r="EA321" s="33">
        <f>MATCH(EA$2&amp;EA$1,'csapat-ranglista'!$159:$159,0)</f>
        <v>119</v>
      </c>
      <c r="EB321" s="33">
        <f>MATCH(EB$2&amp;EB$1,'csapat-ranglista'!$159:$159,0)</f>
        <v>120</v>
      </c>
      <c r="EC321" s="33">
        <f>MATCH(EC$2&amp;EC$1,'csapat-ranglista'!$159:$159,0)</f>
        <v>121</v>
      </c>
      <c r="ED321" s="33">
        <f>MATCH(ED$2&amp;ED$1,'csapat-ranglista'!$159:$159,0)</f>
        <v>122</v>
      </c>
      <c r="EE321" s="33">
        <f>MATCH(EE$2&amp;EE$1,'csapat-ranglista'!$159:$159,0)</f>
        <v>123</v>
      </c>
      <c r="EF321" s="33">
        <f>MATCH(EF$2&amp;EF$1,'csapat-ranglista'!$159:$159,0)</f>
        <v>124</v>
      </c>
      <c r="EG321" s="33">
        <f>MATCH(EG$2&amp;EG$1,'csapat-ranglista'!$159:$159,0)</f>
        <v>125</v>
      </c>
      <c r="EH321" s="33">
        <f>MATCH(EH$2&amp;EH$1,'csapat-ranglista'!$159:$159,0)</f>
        <v>126</v>
      </c>
      <c r="EI321" s="33">
        <f>MATCH(EI$2&amp;EI$1,'csapat-ranglista'!$159:$159,0)</f>
        <v>127</v>
      </c>
      <c r="EJ321" s="33">
        <f>MATCH(EJ$2&amp;EJ$1,'csapat-ranglista'!$159:$159,0)</f>
        <v>128</v>
      </c>
      <c r="EK321" s="33">
        <f>MATCH(EK$2&amp;EK$1,'csapat-ranglista'!$159:$159,0)</f>
        <v>129</v>
      </c>
      <c r="EL321" s="33">
        <f>MATCH(EL$2&amp;EL$1,'csapat-ranglista'!$159:$159,0)</f>
        <v>130</v>
      </c>
      <c r="EM321" s="33">
        <f>MATCH(EM$2&amp;EM$1,'csapat-ranglista'!$159:$159,0)</f>
        <v>131</v>
      </c>
      <c r="EN321" s="33">
        <f>MATCH(EN$2&amp;EN$1,'csapat-ranglista'!$159:$159,0)</f>
        <v>132</v>
      </c>
      <c r="EO321" s="33">
        <f>MATCH(EO$2&amp;EO$1,'csapat-ranglista'!$159:$159,0)</f>
        <v>133</v>
      </c>
      <c r="EP321" s="33">
        <f>MATCH(EP$2&amp;EP$1,'csapat-ranglista'!$159:$159,0)</f>
        <v>134</v>
      </c>
      <c r="EQ321" s="33">
        <f>MATCH(EQ$2&amp;EQ$1,'csapat-ranglista'!$159:$159,0)</f>
        <v>135</v>
      </c>
      <c r="ER321" s="33">
        <f>MATCH(ER$2&amp;ER$1,'csapat-ranglista'!$159:$159,0)</f>
        <v>136</v>
      </c>
      <c r="ES321" s="33">
        <f>MATCH(ES$2&amp;ES$1,'csapat-ranglista'!$159:$159,0)</f>
        <v>137</v>
      </c>
      <c r="ET321" s="33">
        <f>MATCH(ET$2&amp;ET$1,'csapat-ranglista'!$159:$159,0)</f>
        <v>138</v>
      </c>
      <c r="EU321" s="33">
        <f>MATCH(EU$2&amp;EU$1,'csapat-ranglista'!$159:$159,0)</f>
        <v>139</v>
      </c>
      <c r="EV321" s="33">
        <f>MATCH(EV$2&amp;EV$1,'csapat-ranglista'!$159:$159,0)</f>
        <v>140</v>
      </c>
      <c r="EW321" s="33">
        <f>MATCH(EW$2&amp;EW$1,'csapat-ranglista'!$159:$159,0)</f>
        <v>141</v>
      </c>
      <c r="EX321" s="33">
        <f>MATCH(EX$2&amp;EX$1,'csapat-ranglista'!$159:$159,0)</f>
        <v>142</v>
      </c>
      <c r="EY321" s="33">
        <f>MATCH(EY$2&amp;EY$1,'csapat-ranglista'!$159:$159,0)</f>
        <v>143</v>
      </c>
      <c r="EZ321" s="33">
        <f>MATCH(EZ$2&amp;EZ$1,'csapat-ranglista'!$159:$159,0)</f>
        <v>144</v>
      </c>
      <c r="FA321" s="33">
        <f>MATCH(FA$2&amp;FA$1,'csapat-ranglista'!$159:$159,0)</f>
        <v>145</v>
      </c>
      <c r="FB321" s="33">
        <f>MATCH(FB$2&amp;FB$1,'csapat-ranglista'!$159:$159,0)</f>
        <v>146</v>
      </c>
      <c r="FC321" s="33">
        <f>MATCH(FC$2&amp;FC$1,'csapat-ranglista'!$159:$159,0)</f>
        <v>147</v>
      </c>
      <c r="FD321" s="33" t="e">
        <f>MATCH(FD$2&amp;FD$1,'csapat-ranglista'!$159:$159,0)</f>
        <v>#N/A</v>
      </c>
      <c r="FE321" s="33" t="e">
        <f>MATCH(FE$2&amp;FE$1,'csapat-ranglista'!$159:$159,0)</f>
        <v>#N/A</v>
      </c>
      <c r="FF321" s="33">
        <f>MATCH(FF$2&amp;FF$1,'csapat-ranglista'!$159:$159,0)</f>
        <v>148</v>
      </c>
      <c r="FG321" s="33">
        <f>MATCH(FG$2&amp;FG$1,'csapat-ranglista'!$159:$159,0)</f>
        <v>149</v>
      </c>
      <c r="FH321" s="33">
        <f>MATCH(FH$2&amp;FH$1,'csapat-ranglista'!$159:$159,0)</f>
        <v>150</v>
      </c>
      <c r="FI321" s="33">
        <f>MATCH(FI$2&amp;FI$1,'csapat-ranglista'!$159:$159,0)</f>
        <v>151</v>
      </c>
      <c r="FJ321" s="33">
        <f>MATCH(FJ$2&amp;FJ$1,'csapat-ranglista'!$159:$159,0)</f>
        <v>152</v>
      </c>
      <c r="FK321" s="33">
        <f>MATCH(FK$2&amp;FK$1,'csapat-ranglista'!$159:$159,0)</f>
        <v>153</v>
      </c>
      <c r="FL321" s="33">
        <f>MATCH(FL$2&amp;FL$1,'csapat-ranglista'!$159:$159,0)</f>
        <v>154</v>
      </c>
      <c r="FM321" s="33">
        <f>MATCH(FM$2&amp;FM$1,'csapat-ranglista'!$159:$159,0)</f>
        <v>155</v>
      </c>
      <c r="FN321" s="33">
        <f>MATCH(FN$2&amp;FN$1,'csapat-ranglista'!$159:$159,0)</f>
        <v>156</v>
      </c>
      <c r="FO321" s="33">
        <f>MATCH(FO$2&amp;FO$1,'csapat-ranglista'!$159:$159,0)</f>
        <v>157</v>
      </c>
      <c r="FP321" s="33">
        <f>MATCH(FP$2&amp;FP$1,'csapat-ranglista'!$159:$159,0)</f>
        <v>158</v>
      </c>
      <c r="FQ321" s="33">
        <f>MATCH(FQ$2&amp;FQ$1,'csapat-ranglista'!$159:$159,0)</f>
        <v>159</v>
      </c>
      <c r="FR321" s="33">
        <f>MATCH(FR$2&amp;FR$1,'csapat-ranglista'!$159:$159,0)</f>
        <v>160</v>
      </c>
      <c r="FS321" s="33">
        <f>MATCH(FS$2&amp;FS$1,'csapat-ranglista'!$159:$159,0)</f>
        <v>161</v>
      </c>
      <c r="FT321" s="33">
        <f>MATCH(FT$2&amp;FT$1,'csapat-ranglista'!$159:$159,0)</f>
        <v>162</v>
      </c>
      <c r="FU321" s="33">
        <f>MATCH(FU$2&amp;FU$1,'csapat-ranglista'!$159:$159,0)</f>
        <v>163</v>
      </c>
      <c r="FV321" s="33">
        <f>MATCH(FV$2&amp;FV$1,'csapat-ranglista'!$159:$159,0)</f>
        <v>164</v>
      </c>
      <c r="FW321" s="33">
        <f>MATCH(FW$2&amp;FW$1,'csapat-ranglista'!$159:$159,0)</f>
        <v>165</v>
      </c>
      <c r="FX321" s="33">
        <f>MATCH(FX$2&amp;FX$1,'csapat-ranglista'!$159:$159,0)</f>
        <v>166</v>
      </c>
      <c r="FY321" s="33">
        <f>MATCH(FY$2&amp;FY$1,'csapat-ranglista'!$159:$159,0)</f>
        <v>167</v>
      </c>
      <c r="FZ321" s="33">
        <f>MATCH(FZ$2&amp;FZ$1,'csapat-ranglista'!$159:$159,0)</f>
        <v>168</v>
      </c>
      <c r="GA321" s="33">
        <f>MATCH(GA$2&amp;GA$1,'csapat-ranglista'!$159:$159,0)</f>
        <v>169</v>
      </c>
      <c r="GB321" s="33">
        <f>MATCH(GB$2&amp;GB$1,'csapat-ranglista'!$159:$159,0)</f>
        <v>170</v>
      </c>
      <c r="GC321" s="33" t="e">
        <f>MATCH(GC$2&amp;GC$1,'csapat-ranglista'!$159:$159,0)</f>
        <v>#N/A</v>
      </c>
    </row>
    <row r="322" spans="1:187" s="149" customFormat="1" ht="273.75">
      <c r="A322" s="149" t="s">
        <v>272</v>
      </c>
      <c r="B322" s="148"/>
      <c r="C322" s="150"/>
      <c r="F322" s="151" t="str">
        <f t="shared" ref="F322:AK322" si="272">F2&amp;F1</f>
        <v>Szezonnyitó kupa39692</v>
      </c>
      <c r="G322" s="151" t="str">
        <f t="shared" si="272"/>
        <v>Újpest Kupa39727</v>
      </c>
      <c r="H322" s="151" t="str">
        <f t="shared" si="272"/>
        <v>HCC39741</v>
      </c>
      <c r="I322" s="151" t="str">
        <f t="shared" si="272"/>
        <v>Vegyes páros OB39770</v>
      </c>
      <c r="J322" s="151" t="str">
        <f t="shared" si="272"/>
        <v>MKK39776</v>
      </c>
      <c r="K322" s="151" t="str">
        <f t="shared" si="272"/>
        <v>Évzáró kupa39797</v>
      </c>
      <c r="L322" s="151" t="str">
        <f t="shared" si="272"/>
        <v>Évnyitó kupa39818</v>
      </c>
      <c r="M322" s="151" t="str">
        <f t="shared" si="272"/>
        <v>OCSB férfi "B"39867</v>
      </c>
      <c r="N322" s="151" t="str">
        <f t="shared" si="272"/>
        <v>OCSB női "A"39867</v>
      </c>
      <c r="O322" s="151" t="str">
        <f t="shared" si="272"/>
        <v>OCSB férfi "A"39867</v>
      </c>
      <c r="P322" s="151" t="str">
        <f t="shared" si="272"/>
        <v>HMDCC39881</v>
      </c>
      <c r="Q322" s="151" t="str">
        <f t="shared" si="272"/>
        <v>IFI női OB39909</v>
      </c>
      <c r="R322" s="151" t="str">
        <f t="shared" si="272"/>
        <v>IFI férfi OB39909</v>
      </c>
      <c r="S322" s="151" t="str">
        <f t="shared" si="272"/>
        <v>Tavasz kupa39923</v>
      </c>
      <c r="T322" s="151" t="str">
        <f t="shared" si="272"/>
        <v>Vegyes OB39938</v>
      </c>
      <c r="U322" s="151" t="str">
        <f t="shared" si="272"/>
        <v>Egyéni férfi OB39965</v>
      </c>
      <c r="V322" s="151" t="str">
        <f t="shared" si="272"/>
        <v>Egyéni női OB39965</v>
      </c>
      <c r="W322" s="151" t="str">
        <f t="shared" si="272"/>
        <v>Szezonzáró verseny39972</v>
      </c>
      <c r="X322" s="151" t="str">
        <f t="shared" si="272"/>
        <v>Cortina Int.39986</v>
      </c>
      <c r="Y322" s="151" t="str">
        <f t="shared" si="272"/>
        <v>49th Garmisch40007</v>
      </c>
      <c r="Z322" s="151" t="str">
        <f t="shared" si="272"/>
        <v>Debrecen40021</v>
      </c>
      <c r="AA322" s="151" t="str">
        <f t="shared" si="272"/>
        <v>Riga open 201340049</v>
      </c>
      <c r="AB322" s="151" t="str">
        <f t="shared" si="272"/>
        <v>Szezonnyitó kupa40056</v>
      </c>
      <c r="AC322" s="151" t="str">
        <f t="shared" si="272"/>
        <v>Mentor Torun Cup 201340056</v>
      </c>
      <c r="AD322" s="151" t="str">
        <f t="shared" si="272"/>
        <v>EECC 201340063</v>
      </c>
      <c r="AE322" s="151" t="str">
        <f t="shared" si="272"/>
        <v>Kitzbühel40063</v>
      </c>
      <c r="AF322" s="151" t="str">
        <f t="shared" si="272"/>
        <v>EMCC 2013 Edinburgh40076</v>
      </c>
      <c r="AG322" s="151" t="str">
        <f t="shared" si="272"/>
        <v>Újpest Kupa40084</v>
      </c>
      <c r="AH322" s="151" t="str">
        <f t="shared" si="272"/>
        <v>October Fest Garmisch40084</v>
      </c>
      <c r="AI322" s="151" t="str">
        <f t="shared" si="272"/>
        <v>MKK40105</v>
      </c>
      <c r="AJ322" s="151" t="str">
        <f t="shared" si="272"/>
        <v>Vegyes Páros OB40112</v>
      </c>
      <c r="AK322" s="151" t="str">
        <f t="shared" si="272"/>
        <v>Bern Intern Consolation40119</v>
      </c>
      <c r="AL322" s="151" t="str">
        <f t="shared" ref="AL322:BQ322" si="273">AL2&amp;AL1</f>
        <v>HCC40126</v>
      </c>
      <c r="AM322" s="151" t="str">
        <f t="shared" si="273"/>
        <v>Oedtsee Trophy40140</v>
      </c>
      <c r="AN322" s="151" t="str">
        <f t="shared" si="273"/>
        <v>ECC B  Men40146</v>
      </c>
      <c r="AO322" s="151" t="str">
        <f t="shared" si="273"/>
        <v>ECC B Women40146</v>
      </c>
      <c r="AP322" s="151" t="str">
        <f t="shared" si="273"/>
        <v>Évzáró kupa40161</v>
      </c>
      <c r="AQ322" s="151" t="str">
        <f t="shared" si="273"/>
        <v>Évnyitó kupa40182</v>
      </c>
      <c r="AR322" s="151" t="str">
        <f t="shared" si="273"/>
        <v>EJCC Women40185</v>
      </c>
      <c r="AS322" s="151" t="str">
        <f t="shared" si="273"/>
        <v>OCSB női "A"40246</v>
      </c>
      <c r="AT322" s="151" t="str">
        <f t="shared" si="273"/>
        <v>OCSB férfi "A"40246</v>
      </c>
      <c r="AU322" s="151" t="str">
        <f t="shared" si="273"/>
        <v>OCSB férfi "B"40246</v>
      </c>
      <c r="AV322" s="151" t="str">
        <f t="shared" si="273"/>
        <v>HMDCC40259</v>
      </c>
      <c r="AW322" s="151" t="str">
        <f t="shared" si="273"/>
        <v>IFI női OB40266</v>
      </c>
      <c r="AX322" s="151" t="str">
        <f t="shared" si="273"/>
        <v>IFI férfi OB40266</v>
      </c>
      <c r="AY322" s="151" t="str">
        <f t="shared" si="273"/>
        <v>Silesian GP40280</v>
      </c>
      <c r="AZ322" s="151" t="str">
        <f t="shared" si="273"/>
        <v>WMDCC 201440297</v>
      </c>
      <c r="BA322" s="151" t="str">
        <f t="shared" si="273"/>
        <v>Vegyes OB40309</v>
      </c>
      <c r="BB322" s="151" t="str">
        <f t="shared" si="273"/>
        <v>Savona Cup40315</v>
      </c>
      <c r="BC322" s="151" t="str">
        <f t="shared" si="273"/>
        <v>Egyéni férfi OB40322</v>
      </c>
      <c r="BD322" s="151" t="str">
        <f t="shared" si="273"/>
        <v>Egyéni női OB40322</v>
      </c>
      <c r="BE322" s="151" t="str">
        <f t="shared" si="273"/>
        <v>Szezonzáró kupa40336</v>
      </c>
      <c r="BF322" s="151" t="str">
        <f t="shared" si="273"/>
        <v>Zoetermeer Sweetlake Summer Cup40406</v>
      </c>
      <c r="BG322" s="151" t="str">
        <f t="shared" si="273"/>
        <v>Riga open 201440413</v>
      </c>
      <c r="BH322" s="151" t="str">
        <f t="shared" si="273"/>
        <v>Szezonnyitó kupa40427</v>
      </c>
      <c r="BI322" s="151" t="str">
        <f t="shared" si="273"/>
        <v>Kitzbühel40427</v>
      </c>
      <c r="BJ322" s="151" t="str">
        <f t="shared" si="273"/>
        <v>EMCC 201440440</v>
      </c>
      <c r="BK322" s="151" t="str">
        <f t="shared" si="273"/>
        <v>Octoberfest Turnier 201440449</v>
      </c>
      <c r="BL322" s="151" t="str">
        <f t="shared" si="273"/>
        <v>Újpest Kupa40455</v>
      </c>
      <c r="BM322" s="151" t="str">
        <f t="shared" si="273"/>
        <v>Vegyes Páros OB40477</v>
      </c>
      <c r="BN322" s="151" t="str">
        <f t="shared" si="273"/>
        <v>Bern Intern Consolation40484</v>
      </c>
      <c r="BO322" s="151" t="str">
        <f t="shared" si="273"/>
        <v>Magyar Kupa40490</v>
      </c>
      <c r="BP322" s="151" t="str">
        <f t="shared" si="273"/>
        <v>Wetzikon 40497</v>
      </c>
      <c r="BQ322" s="151" t="str">
        <f t="shared" si="273"/>
        <v>ECC B  Men40511</v>
      </c>
      <c r="BR322" s="151" t="str">
        <f t="shared" ref="BR322:CW322" si="274">BR2&amp;BR1</f>
        <v>ECC B Women40511</v>
      </c>
      <c r="BS322" s="151" t="str">
        <f t="shared" si="274"/>
        <v>Évzáró kupa40532</v>
      </c>
      <c r="BT322" s="151" t="str">
        <f t="shared" si="274"/>
        <v>EJCC Women40553</v>
      </c>
      <c r="BU322" s="151" t="str">
        <f t="shared" si="274"/>
        <v>Évnyitó kupa40553</v>
      </c>
      <c r="BV322" s="151" t="str">
        <f t="shared" si="274"/>
        <v>Berlin Cup40561</v>
      </c>
      <c r="BW322" s="151" t="str">
        <f t="shared" si="274"/>
        <v>Aarau Mixed Doubles40581</v>
      </c>
      <c r="BX322" s="151" t="str">
        <f t="shared" si="274"/>
        <v>OCSB női "A"40595</v>
      </c>
      <c r="BY322" s="151" t="str">
        <f t="shared" si="274"/>
        <v>OCSB férfi "A"40595</v>
      </c>
      <c r="BZ322" s="151" t="str">
        <f t="shared" si="274"/>
        <v>Letící Kameny40602</v>
      </c>
      <c r="CA322" s="151" t="str">
        <f t="shared" si="274"/>
        <v>OCSB férfi "B"40623</v>
      </c>
      <c r="CB322" s="151" t="str">
        <f t="shared" si="274"/>
        <v>Deaflympics 2015 Men40637</v>
      </c>
      <c r="CC322" s="151" t="str">
        <f t="shared" si="274"/>
        <v>Deaflympics 2015 Women40637</v>
      </c>
      <c r="CD322" s="151" t="str">
        <f t="shared" si="274"/>
        <v>IFI női OB40643</v>
      </c>
      <c r="CE322" s="151" t="str">
        <f t="shared" si="274"/>
        <v>IFI férfi OB40643</v>
      </c>
      <c r="CF322" s="151" t="str">
        <f t="shared" si="274"/>
        <v>VIII Mixed-Doubles Curling Cup40644</v>
      </c>
      <c r="CG322" s="151" t="str">
        <f t="shared" si="274"/>
        <v>WMDCC 201540657</v>
      </c>
      <c r="CH322" s="151" t="str">
        <f t="shared" si="274"/>
        <v>Vegyes OB40665</v>
      </c>
      <c r="CI322" s="151" t="str">
        <f t="shared" si="274"/>
        <v>Savona Cup40679</v>
      </c>
      <c r="CJ322" s="151" t="str">
        <f t="shared" si="274"/>
        <v>Egyéni férfi OB40685</v>
      </c>
      <c r="CK322" s="151" t="str">
        <f t="shared" si="274"/>
        <v>Egyéni női OB40685</v>
      </c>
      <c r="CL322" s="151" t="str">
        <f t="shared" si="274"/>
        <v>Zoetermeer Sweetlake Summer Cup40770</v>
      </c>
      <c r="CM322" s="151" t="str">
        <f t="shared" si="274"/>
        <v>Tallin Season Starter 201540784</v>
      </c>
      <c r="CN322" s="151" t="str">
        <f t="shared" si="274"/>
        <v>Szezonnyitó kupa40791</v>
      </c>
      <c r="CO322" s="151" t="str">
        <f t="shared" si="274"/>
        <v>Kitzbühel40791</v>
      </c>
      <c r="CP322" s="151" t="str">
        <f t="shared" si="274"/>
        <v>Újpest Kupa40819</v>
      </c>
      <c r="CQ322" s="151" t="str">
        <f t="shared" si="274"/>
        <v>Vegyes Páros OB40841</v>
      </c>
      <c r="CR322" s="151" t="str">
        <f t="shared" si="274"/>
        <v>Bern Intern Consolation40847</v>
      </c>
      <c r="CS322" s="151" t="str">
        <f t="shared" si="274"/>
        <v>Magyar Kupa40861</v>
      </c>
      <c r="CT322" s="151" t="str">
        <f t="shared" si="274"/>
        <v>5th Yichun International Ladies40894</v>
      </c>
      <c r="CU322" s="151" t="str">
        <f t="shared" si="274"/>
        <v>Évzáró Kupa40895</v>
      </c>
      <c r="CV322" s="151" t="str">
        <f t="shared" si="274"/>
        <v>WJCC Women40916</v>
      </c>
      <c r="CW322" s="151" t="str">
        <f t="shared" si="274"/>
        <v>FTC Kupa40924</v>
      </c>
      <c r="CX322" s="151" t="str">
        <f t="shared" ref="CX322:EC322" si="275">CX2&amp;CX1</f>
        <v>Dutch Masters Mixed Doubles40924</v>
      </c>
      <c r="CY322" s="151" t="str">
        <f t="shared" si="275"/>
        <v>Vegyes OB40938</v>
      </c>
      <c r="CZ322" s="151" t="str">
        <f t="shared" si="275"/>
        <v>Aarau Mixed Doubles40945</v>
      </c>
      <c r="DA322" s="151" t="str">
        <f t="shared" si="275"/>
        <v>Junior Masters Geneva Women40952</v>
      </c>
      <c r="DB322" s="151" t="str">
        <f t="shared" si="275"/>
        <v>Slovakian Mixed Doubles40959</v>
      </c>
      <c r="DC322" s="151" t="str">
        <f t="shared" si="275"/>
        <v>Dumfries Mixed Doubles40966</v>
      </c>
      <c r="DD322" s="151" t="str">
        <f t="shared" si="275"/>
        <v>Olympic Hopes40973</v>
      </c>
      <c r="DE322" s="151" t="str">
        <f t="shared" si="275"/>
        <v>WJCC A Women40980</v>
      </c>
      <c r="DF322" s="151" t="str">
        <f t="shared" si="275"/>
        <v>IX Mixed-Doubles Curling Cup40987</v>
      </c>
      <c r="DG322" s="151" t="str">
        <f t="shared" si="275"/>
        <v>Latvian Mixed-Doubles Curling Cup40994</v>
      </c>
      <c r="DH322" s="151" t="str">
        <f t="shared" si="275"/>
        <v>OCSB férfi "B"41008</v>
      </c>
      <c r="DI322" s="151" t="str">
        <f t="shared" si="275"/>
        <v>VIII. Czechoslovak Open41015</v>
      </c>
      <c r="DJ322" s="151" t="str">
        <f t="shared" si="275"/>
        <v>IFI női OB41022</v>
      </c>
      <c r="DK322" s="151" t="str">
        <f t="shared" si="275"/>
        <v>IFI férfi OB41022</v>
      </c>
      <c r="DL322" s="151" t="str">
        <f t="shared" si="275"/>
        <v>OCSB női "A"41037</v>
      </c>
      <c r="DM322" s="151" t="str">
        <f t="shared" si="275"/>
        <v>OCSB férfi "A"41037</v>
      </c>
      <c r="DN322" s="151" t="str">
        <f t="shared" si="275"/>
        <v>Ifi Vegyes Páros OB41044</v>
      </c>
      <c r="DO322" s="151" t="str">
        <f t="shared" si="275"/>
        <v>Egyéni férfi OB41049</v>
      </c>
      <c r="DP322" s="151" t="str">
        <f t="shared" si="275"/>
        <v>Egyéni női OB41049</v>
      </c>
      <c r="DQ322" s="151" t="str">
        <f t="shared" si="275"/>
        <v>52. Internationales Sommerturnier Garmisch41099</v>
      </c>
      <c r="DR322" s="151" t="str">
        <f t="shared" si="275"/>
        <v>Eurotours Austrian Curling Open41156</v>
      </c>
      <c r="DS322" s="151" t="str">
        <f t="shared" si="275"/>
        <v>Szezonnyitó kupa41162</v>
      </c>
      <c r="DT322" s="151" t="str">
        <f t="shared" si="275"/>
        <v>Kolibris Curling Cup41169</v>
      </c>
      <c r="DU322" s="151" t="str">
        <f t="shared" si="275"/>
        <v>Tallinn Mixed-doubles International41176</v>
      </c>
      <c r="DV322" s="151" t="str">
        <f t="shared" si="275"/>
        <v>SYS-TEK International Bonspiel41183</v>
      </c>
      <c r="DW322" s="151" t="str">
        <f t="shared" si="275"/>
        <v>V. Újpest Kupa41183</v>
      </c>
      <c r="DX322" s="151" t="str">
        <f t="shared" si="275"/>
        <v>Tallinn Cup41190</v>
      </c>
      <c r="DY322" s="151" t="str">
        <f t="shared" si="275"/>
        <v>44. International Curling Tournament Chamonix41197</v>
      </c>
      <c r="DZ322" s="151" t="str">
        <f t="shared" si="275"/>
        <v>Service Experts Doubles Classic41197</v>
      </c>
      <c r="EA322" s="151" t="str">
        <f t="shared" si="275"/>
        <v>CCT Austrian MD Cup 41204</v>
      </c>
      <c r="EB322" s="151" t="str">
        <f t="shared" si="275"/>
        <v>2nd EJCT Prague Junior Cup lány41211</v>
      </c>
      <c r="EC322" s="151" t="str">
        <f t="shared" si="275"/>
        <v>2nd EJCT Prague Junior Cup fiú41211</v>
      </c>
      <c r="ED322" s="151" t="str">
        <f t="shared" ref="ED322:FI322" si="276">ED2&amp;ED1</f>
        <v>Vegyes Páros OB41213</v>
      </c>
      <c r="EE322" s="151" t="str">
        <f t="shared" si="276"/>
        <v>Bern Inter Consolation Cup41218</v>
      </c>
      <c r="EF322" s="151" t="str">
        <f t="shared" si="276"/>
        <v>Magyar Kupa41225</v>
      </c>
      <c r="EG322" s="151" t="str">
        <f t="shared" si="276"/>
        <v>Bern Mixed-doubles CCT41232</v>
      </c>
      <c r="EH322" s="151" t="str">
        <f t="shared" si="276"/>
        <v>ECC B  Men41237</v>
      </c>
      <c r="EI322" s="151" t="str">
        <f t="shared" si="276"/>
        <v>ECC B Women41237</v>
      </c>
      <c r="EJ322" s="151" t="str">
        <f t="shared" si="276"/>
        <v>Torneo Internazionale41246</v>
      </c>
      <c r="EK322" s="151" t="str">
        <f t="shared" si="276"/>
        <v>11. Gstaad Cup41246</v>
      </c>
      <c r="EL322" s="151" t="str">
        <f t="shared" si="276"/>
        <v>Évzáró Kupa41260</v>
      </c>
      <c r="EM322" s="151" t="str">
        <f t="shared" si="276"/>
        <v>Limmattal Mixed-doubles CCT41260</v>
      </c>
      <c r="EN322" s="151" t="str">
        <f t="shared" si="276"/>
        <v>FTC Kupa41281</v>
      </c>
      <c r="EO322" s="151" t="str">
        <f t="shared" si="276"/>
        <v>Dutch Masters Mixed-doubles CCT41288</v>
      </c>
      <c r="EP322" s="151" t="str">
        <f t="shared" si="276"/>
        <v>Vegyes-csapat OB41296</v>
      </c>
      <c r="EQ322" s="151" t="str">
        <f t="shared" si="276"/>
        <v>International MD Trophy Aarau41309</v>
      </c>
      <c r="ER322" s="151" t="str">
        <f t="shared" si="276"/>
        <v>CCT Slovakian MD Cup 201741323</v>
      </c>
      <c r="ES322" s="151" t="str">
        <f t="shared" si="276"/>
        <v>Olympic Hopes41344</v>
      </c>
      <c r="ET322" s="151" t="str">
        <f t="shared" si="276"/>
        <v>Siket VB nők41344</v>
      </c>
      <c r="EU322" s="151" t="str">
        <f t="shared" si="276"/>
        <v>Siket VB férfi41344</v>
      </c>
      <c r="EV322" s="151" t="str">
        <f t="shared" si="276"/>
        <v>X. Mixed-Doubles Curling Cup41351</v>
      </c>
      <c r="EW322" s="151" t="str">
        <f t="shared" si="276"/>
        <v>CCT Dumfries41358</v>
      </c>
      <c r="EX322" s="151" t="str">
        <f t="shared" si="276"/>
        <v>OCSB férfi "B"41358</v>
      </c>
      <c r="EY322" s="151" t="str">
        <f t="shared" si="276"/>
        <v>CCT Riga41365</v>
      </c>
      <c r="EZ322" s="151" t="str">
        <f t="shared" si="276"/>
        <v>OCSB női "A"41366</v>
      </c>
      <c r="FA322" s="151" t="str">
        <f t="shared" si="276"/>
        <v>OCSB férfi "A"41366</v>
      </c>
      <c r="FB322" s="151" t="str">
        <f t="shared" si="276"/>
        <v>Latvian MD Curling Cup41372</v>
      </c>
      <c r="FC322" s="151" t="str">
        <f t="shared" si="276"/>
        <v>CCT MD Tallinn41372</v>
      </c>
      <c r="FD322" s="151" t="str">
        <f t="shared" si="276"/>
        <v>Egyéni férfi OB41378</v>
      </c>
      <c r="FE322" s="151" t="str">
        <f t="shared" si="276"/>
        <v>Egyéni női OB41378</v>
      </c>
      <c r="FF322" s="151" t="str">
        <f t="shared" si="276"/>
        <v>IFI női OB41386</v>
      </c>
      <c r="FG322" s="151" t="str">
        <f t="shared" si="276"/>
        <v>IFI férfi OB41386</v>
      </c>
      <c r="FH322" s="151" t="str">
        <f t="shared" si="276"/>
        <v>Ifi Vegyes Páros OB41400</v>
      </c>
      <c r="FI322" s="151" t="str">
        <f t="shared" si="276"/>
        <v>New Zealand Winter Games41512</v>
      </c>
      <c r="FJ322" s="151" t="str">
        <f t="shared" ref="FJ322:GC322" si="277">FJ2&amp;FJ1</f>
        <v>Eurotours Austrian Curling Open41519</v>
      </c>
      <c r="FK322" s="151" t="str">
        <f t="shared" si="277"/>
        <v>Szezonnyitó kupa41526</v>
      </c>
      <c r="FL322" s="151" t="str">
        <f t="shared" si="277"/>
        <v>17. Kolibris Cup41540</v>
      </c>
      <c r="FM322" s="151" t="str">
        <f t="shared" si="277"/>
        <v>SYS-TEK - Pinerolo41547</v>
      </c>
      <c r="FN322" s="151" t="str">
        <f t="shared" si="277"/>
        <v>Újpest Kupa41547</v>
      </c>
      <c r="FO322" s="151" t="str">
        <f t="shared" si="277"/>
        <v>CCT Austrian Mixed Doubles Curling Cup41568</v>
      </c>
      <c r="FP322" s="151" t="str">
        <f t="shared" si="277"/>
        <v>Vegyes-páros OB B liga41569</v>
      </c>
      <c r="FQ322" s="151" t="str">
        <f t="shared" si="277"/>
        <v>CC Bern Inter Consolation cup41582</v>
      </c>
      <c r="FR322" s="151" t="str">
        <f t="shared" si="277"/>
        <v xml:space="preserve"> Sochi World Curling Tour41589</v>
      </c>
      <c r="FS322" s="151" t="str">
        <f t="shared" si="277"/>
        <v>Magyar Kupa 201741589</v>
      </c>
      <c r="FT322" s="151" t="str">
        <f t="shared" si="277"/>
        <v>2017. évi Vegyes Páros OB41619</v>
      </c>
      <c r="FU322" s="151" t="str">
        <f t="shared" si="277"/>
        <v>2017. évi Évzáró Kupa41624</v>
      </c>
      <c r="FV322" s="151" t="str">
        <f t="shared" si="277"/>
        <v>2018. évi Fradi Kupa41645</v>
      </c>
      <c r="FW322" s="151" t="str">
        <f t="shared" si="277"/>
        <v>WJCC B Women41648</v>
      </c>
      <c r="FX322" s="151" t="str">
        <f t="shared" si="277"/>
        <v>WJCC B Men41648</v>
      </c>
      <c r="FY322" s="151" t="str">
        <f t="shared" si="277"/>
        <v>World Curling Tour - Hollandia41652</v>
      </c>
      <c r="FZ322" s="151" t="str">
        <f t="shared" ref="FZ322:GB322" si="278">FZ2&amp;FZ1</f>
        <v>2018. évi Vegyes-csapat OB41296</v>
      </c>
      <c r="GA322" s="151" t="str">
        <f t="shared" ref="GA322" si="279">GA2&amp;GA1</f>
        <v>World Curling Tour - Gavle41666</v>
      </c>
      <c r="GB322" s="151" t="str">
        <f t="shared" si="278"/>
        <v>Olympic Hopes41673</v>
      </c>
      <c r="GC322" s="151" t="str">
        <f t="shared" si="277"/>
        <v>00</v>
      </c>
      <c r="GD322" s="250"/>
      <c r="GE322" s="151"/>
    </row>
    <row r="323" spans="1:187">
      <c r="A323" s="32" t="s">
        <v>633</v>
      </c>
      <c r="B323" s="32">
        <v>2</v>
      </c>
      <c r="C323" s="32">
        <f t="shared" ref="C323:AH323" si="280">B323+1</f>
        <v>3</v>
      </c>
      <c r="D323" s="32">
        <f t="shared" si="280"/>
        <v>4</v>
      </c>
      <c r="E323" s="32">
        <f t="shared" si="280"/>
        <v>5</v>
      </c>
      <c r="F323" s="32">
        <f t="shared" si="280"/>
        <v>6</v>
      </c>
      <c r="G323" s="32">
        <f t="shared" si="280"/>
        <v>7</v>
      </c>
      <c r="H323" s="32">
        <f t="shared" si="280"/>
        <v>8</v>
      </c>
      <c r="I323" s="32">
        <f t="shared" si="280"/>
        <v>9</v>
      </c>
      <c r="J323" s="32">
        <f t="shared" si="280"/>
        <v>10</v>
      </c>
      <c r="K323" s="32">
        <f t="shared" si="280"/>
        <v>11</v>
      </c>
      <c r="L323" s="32">
        <f t="shared" si="280"/>
        <v>12</v>
      </c>
      <c r="M323" s="32">
        <f t="shared" si="280"/>
        <v>13</v>
      </c>
      <c r="N323" s="32">
        <f t="shared" si="280"/>
        <v>14</v>
      </c>
      <c r="O323" s="32">
        <f t="shared" si="280"/>
        <v>15</v>
      </c>
      <c r="P323" s="32">
        <f t="shared" si="280"/>
        <v>16</v>
      </c>
      <c r="Q323" s="32">
        <f t="shared" si="280"/>
        <v>17</v>
      </c>
      <c r="R323" s="32">
        <f t="shared" si="280"/>
        <v>18</v>
      </c>
      <c r="S323" s="32">
        <f t="shared" si="280"/>
        <v>19</v>
      </c>
      <c r="T323" s="32">
        <f t="shared" si="280"/>
        <v>20</v>
      </c>
      <c r="U323" s="32">
        <f t="shared" si="280"/>
        <v>21</v>
      </c>
      <c r="V323" s="32">
        <f t="shared" si="280"/>
        <v>22</v>
      </c>
      <c r="W323" s="32">
        <f t="shared" si="280"/>
        <v>23</v>
      </c>
      <c r="X323" s="32">
        <f t="shared" si="280"/>
        <v>24</v>
      </c>
      <c r="Y323" s="32">
        <f t="shared" si="280"/>
        <v>25</v>
      </c>
      <c r="Z323" s="32">
        <f t="shared" si="280"/>
        <v>26</v>
      </c>
      <c r="AA323" s="32">
        <f t="shared" si="280"/>
        <v>27</v>
      </c>
      <c r="AB323" s="32">
        <f t="shared" si="280"/>
        <v>28</v>
      </c>
      <c r="AC323" s="32">
        <f t="shared" si="280"/>
        <v>29</v>
      </c>
      <c r="AD323" s="32">
        <f t="shared" si="280"/>
        <v>30</v>
      </c>
      <c r="AE323" s="32">
        <f t="shared" si="280"/>
        <v>31</v>
      </c>
      <c r="AF323" s="32">
        <f t="shared" si="280"/>
        <v>32</v>
      </c>
      <c r="AG323" s="32">
        <f t="shared" si="280"/>
        <v>33</v>
      </c>
      <c r="AH323" s="32">
        <f t="shared" si="280"/>
        <v>34</v>
      </c>
      <c r="AI323" s="32">
        <f t="shared" ref="AI323:BN323" si="281">AH323+1</f>
        <v>35</v>
      </c>
      <c r="AJ323" s="32">
        <f t="shared" si="281"/>
        <v>36</v>
      </c>
      <c r="AK323" s="32">
        <f t="shared" si="281"/>
        <v>37</v>
      </c>
      <c r="AL323" s="32">
        <f t="shared" si="281"/>
        <v>38</v>
      </c>
      <c r="AM323" s="32">
        <f t="shared" si="281"/>
        <v>39</v>
      </c>
      <c r="AN323" s="32">
        <f t="shared" si="281"/>
        <v>40</v>
      </c>
      <c r="AO323" s="32">
        <f t="shared" si="281"/>
        <v>41</v>
      </c>
      <c r="AP323" s="32">
        <f t="shared" si="281"/>
        <v>42</v>
      </c>
      <c r="AQ323" s="32">
        <f t="shared" si="281"/>
        <v>43</v>
      </c>
      <c r="AR323" s="32">
        <f t="shared" si="281"/>
        <v>44</v>
      </c>
      <c r="AS323" s="32">
        <f>AR323+1</f>
        <v>45</v>
      </c>
      <c r="AT323" s="32">
        <f>AS323+1</f>
        <v>46</v>
      </c>
      <c r="AU323" s="32">
        <f>AT323+1</f>
        <v>47</v>
      </c>
      <c r="AV323" s="32">
        <f>AU323+1</f>
        <v>48</v>
      </c>
      <c r="AW323" s="32">
        <f t="shared" si="281"/>
        <v>49</v>
      </c>
      <c r="AX323" s="32">
        <f t="shared" si="281"/>
        <v>50</v>
      </c>
      <c r="AY323" s="32">
        <f t="shared" si="281"/>
        <v>51</v>
      </c>
      <c r="AZ323" s="32">
        <f t="shared" si="281"/>
        <v>52</v>
      </c>
      <c r="BA323" s="32">
        <f t="shared" si="281"/>
        <v>53</v>
      </c>
      <c r="BB323" s="32">
        <f t="shared" si="281"/>
        <v>54</v>
      </c>
      <c r="BC323" s="32">
        <f t="shared" si="281"/>
        <v>55</v>
      </c>
      <c r="BD323" s="32">
        <f t="shared" si="281"/>
        <v>56</v>
      </c>
      <c r="BE323" s="32">
        <f t="shared" si="281"/>
        <v>57</v>
      </c>
      <c r="BF323" s="32">
        <f t="shared" si="281"/>
        <v>58</v>
      </c>
      <c r="BG323" s="32">
        <f t="shared" si="281"/>
        <v>59</v>
      </c>
      <c r="BH323" s="32">
        <f t="shared" si="281"/>
        <v>60</v>
      </c>
      <c r="BI323" s="32">
        <f t="shared" si="281"/>
        <v>61</v>
      </c>
      <c r="BJ323" s="32">
        <f t="shared" si="281"/>
        <v>62</v>
      </c>
      <c r="BK323" s="32">
        <f t="shared" si="281"/>
        <v>63</v>
      </c>
      <c r="BL323" s="32">
        <f t="shared" si="281"/>
        <v>64</v>
      </c>
      <c r="BM323" s="32">
        <f t="shared" si="281"/>
        <v>65</v>
      </c>
      <c r="BN323" s="32">
        <f t="shared" si="281"/>
        <v>66</v>
      </c>
      <c r="BO323" s="32">
        <f t="shared" ref="BO323:CA323" si="282">BN323+1</f>
        <v>67</v>
      </c>
      <c r="BP323" s="32">
        <f t="shared" si="282"/>
        <v>68</v>
      </c>
      <c r="BQ323" s="32">
        <f t="shared" si="282"/>
        <v>69</v>
      </c>
      <c r="BR323" s="32">
        <f t="shared" si="282"/>
        <v>70</v>
      </c>
      <c r="BS323" s="32">
        <f t="shared" si="282"/>
        <v>71</v>
      </c>
      <c r="BT323" s="32">
        <f t="shared" si="282"/>
        <v>72</v>
      </c>
      <c r="BU323" s="32">
        <f t="shared" si="282"/>
        <v>73</v>
      </c>
      <c r="BV323" s="32">
        <f t="shared" si="282"/>
        <v>74</v>
      </c>
      <c r="BW323" s="32">
        <f t="shared" si="282"/>
        <v>75</v>
      </c>
      <c r="BX323" s="32">
        <f t="shared" si="282"/>
        <v>76</v>
      </c>
      <c r="BY323" s="32">
        <f t="shared" si="282"/>
        <v>77</v>
      </c>
      <c r="BZ323" s="32">
        <f t="shared" si="282"/>
        <v>78</v>
      </c>
      <c r="CA323" s="32">
        <f t="shared" si="282"/>
        <v>79</v>
      </c>
      <c r="CB323" s="32">
        <f t="shared" ref="CB323" si="283">CA323+1</f>
        <v>80</v>
      </c>
      <c r="CC323" s="32">
        <f t="shared" ref="CC323" si="284">CB323+1</f>
        <v>81</v>
      </c>
      <c r="CD323" s="32">
        <f t="shared" ref="CD323" si="285">CC323+1</f>
        <v>82</v>
      </c>
      <c r="CE323" s="32">
        <f t="shared" ref="CE323" si="286">CD323+1</f>
        <v>83</v>
      </c>
      <c r="CF323" s="32">
        <f t="shared" ref="CF323" si="287">CE323+1</f>
        <v>84</v>
      </c>
      <c r="CG323" s="32">
        <f t="shared" ref="CG323" si="288">CF323+1</f>
        <v>85</v>
      </c>
      <c r="CH323" s="32">
        <f t="shared" ref="CH323" si="289">CG323+1</f>
        <v>86</v>
      </c>
      <c r="CI323" s="32">
        <f t="shared" ref="CI323" si="290">CH323+1</f>
        <v>87</v>
      </c>
      <c r="CJ323" s="32">
        <f t="shared" ref="CJ323" si="291">CI323+1</f>
        <v>88</v>
      </c>
      <c r="CK323" s="32">
        <f t="shared" ref="CK323" si="292">CJ323+1</f>
        <v>89</v>
      </c>
      <c r="CL323" s="32">
        <f t="shared" ref="CL323" si="293">CK323+1</f>
        <v>90</v>
      </c>
      <c r="CM323" s="32">
        <f t="shared" ref="CM323" si="294">CL323+1</f>
        <v>91</v>
      </c>
      <c r="CN323" s="32">
        <f t="shared" ref="CN323" si="295">CM323+1</f>
        <v>92</v>
      </c>
      <c r="CO323" s="32">
        <f t="shared" ref="CO323" si="296">CN323+1</f>
        <v>93</v>
      </c>
      <c r="CP323" s="32">
        <f t="shared" ref="CP323" si="297">CO323+1</f>
        <v>94</v>
      </c>
      <c r="CQ323" s="32">
        <f t="shared" ref="CQ323:CT323" si="298">CP323+1</f>
        <v>95</v>
      </c>
      <c r="CR323" s="32">
        <f t="shared" si="298"/>
        <v>96</v>
      </c>
      <c r="CS323" s="32">
        <f t="shared" si="298"/>
        <v>97</v>
      </c>
      <c r="CT323" s="32">
        <f t="shared" si="298"/>
        <v>98</v>
      </c>
      <c r="CU323" s="32">
        <f>CT323+1</f>
        <v>99</v>
      </c>
      <c r="CV323" s="32">
        <f>CU323+1</f>
        <v>100</v>
      </c>
      <c r="CW323" s="32">
        <f>CV323+1</f>
        <v>101</v>
      </c>
      <c r="CX323" s="32">
        <f t="shared" ref="CX323:DA323" si="299">CW323+1</f>
        <v>102</v>
      </c>
      <c r="CY323" s="32">
        <f t="shared" si="299"/>
        <v>103</v>
      </c>
      <c r="CZ323" s="32">
        <f t="shared" si="299"/>
        <v>104</v>
      </c>
      <c r="DA323" s="32">
        <f t="shared" si="299"/>
        <v>105</v>
      </c>
      <c r="DB323" s="32">
        <f t="shared" ref="DB323" si="300">DA323+1</f>
        <v>106</v>
      </c>
      <c r="DC323" s="32">
        <f t="shared" ref="DC323:DN323" si="301">DB323+1</f>
        <v>107</v>
      </c>
      <c r="DD323" s="32">
        <f t="shared" si="301"/>
        <v>108</v>
      </c>
      <c r="DE323" s="32">
        <f t="shared" si="301"/>
        <v>109</v>
      </c>
      <c r="DF323" s="32">
        <f t="shared" si="301"/>
        <v>110</v>
      </c>
      <c r="DG323" s="32">
        <f t="shared" si="301"/>
        <v>111</v>
      </c>
      <c r="DH323" s="32">
        <f t="shared" si="301"/>
        <v>112</v>
      </c>
      <c r="DI323" s="32">
        <f t="shared" si="301"/>
        <v>113</v>
      </c>
      <c r="DJ323" s="32">
        <f t="shared" si="301"/>
        <v>114</v>
      </c>
      <c r="DK323" s="32">
        <f t="shared" si="301"/>
        <v>115</v>
      </c>
      <c r="DL323" s="32">
        <f t="shared" si="301"/>
        <v>116</v>
      </c>
      <c r="DM323" s="32">
        <f t="shared" si="301"/>
        <v>117</v>
      </c>
      <c r="DN323" s="32">
        <f t="shared" si="301"/>
        <v>118</v>
      </c>
      <c r="DO323" s="32">
        <f t="shared" ref="DO323" si="302">DN323+1</f>
        <v>119</v>
      </c>
      <c r="DP323" s="32">
        <f t="shared" ref="DP323:EM323" si="303">DO323+1</f>
        <v>120</v>
      </c>
      <c r="DQ323" s="32">
        <f t="shared" si="303"/>
        <v>121</v>
      </c>
      <c r="DR323" s="32">
        <f t="shared" si="303"/>
        <v>122</v>
      </c>
      <c r="DS323" s="32">
        <f t="shared" si="303"/>
        <v>123</v>
      </c>
      <c r="DT323" s="32">
        <f t="shared" si="303"/>
        <v>124</v>
      </c>
      <c r="DU323" s="32">
        <f t="shared" si="303"/>
        <v>125</v>
      </c>
      <c r="DV323" s="32">
        <f t="shared" si="303"/>
        <v>126</v>
      </c>
      <c r="DW323" s="32">
        <f t="shared" si="303"/>
        <v>127</v>
      </c>
      <c r="DX323" s="32">
        <f t="shared" si="303"/>
        <v>128</v>
      </c>
      <c r="DY323" s="32">
        <f t="shared" si="303"/>
        <v>129</v>
      </c>
      <c r="DZ323" s="32">
        <f t="shared" si="303"/>
        <v>130</v>
      </c>
      <c r="EA323" s="32">
        <f t="shared" si="303"/>
        <v>131</v>
      </c>
      <c r="EB323" s="32">
        <f t="shared" si="303"/>
        <v>132</v>
      </c>
      <c r="EC323" s="32">
        <f t="shared" si="303"/>
        <v>133</v>
      </c>
      <c r="ED323" s="32">
        <f t="shared" si="303"/>
        <v>134</v>
      </c>
      <c r="EE323" s="32">
        <f t="shared" si="303"/>
        <v>135</v>
      </c>
      <c r="EF323" s="32">
        <f t="shared" si="303"/>
        <v>136</v>
      </c>
      <c r="EG323" s="32">
        <f t="shared" si="303"/>
        <v>137</v>
      </c>
      <c r="EH323" s="32">
        <f t="shared" si="303"/>
        <v>138</v>
      </c>
      <c r="EI323" s="32">
        <f t="shared" si="303"/>
        <v>139</v>
      </c>
      <c r="EJ323" s="32">
        <f t="shared" si="303"/>
        <v>140</v>
      </c>
      <c r="EK323" s="32">
        <f t="shared" si="303"/>
        <v>141</v>
      </c>
      <c r="EL323" s="32">
        <f t="shared" si="303"/>
        <v>142</v>
      </c>
      <c r="EM323" s="32">
        <f t="shared" si="303"/>
        <v>143</v>
      </c>
      <c r="EN323" s="32">
        <f t="shared" ref="EN323:EU323" si="304">EM323+1</f>
        <v>144</v>
      </c>
      <c r="EO323" s="32">
        <f t="shared" si="304"/>
        <v>145</v>
      </c>
      <c r="EP323" s="32">
        <f t="shared" si="304"/>
        <v>146</v>
      </c>
      <c r="EQ323" s="32">
        <f t="shared" si="304"/>
        <v>147</v>
      </c>
      <c r="ER323" s="32">
        <f t="shared" si="304"/>
        <v>148</v>
      </c>
      <c r="ES323" s="32">
        <f t="shared" si="304"/>
        <v>149</v>
      </c>
      <c r="ET323" s="32">
        <f t="shared" si="304"/>
        <v>150</v>
      </c>
      <c r="EU323" s="32">
        <f t="shared" si="304"/>
        <v>151</v>
      </c>
      <c r="EV323" s="32">
        <f t="shared" ref="EV323:GA323" si="305">EU323+1</f>
        <v>152</v>
      </c>
      <c r="EW323" s="32">
        <f t="shared" si="305"/>
        <v>153</v>
      </c>
      <c r="EX323" s="32">
        <f t="shared" si="305"/>
        <v>154</v>
      </c>
      <c r="EY323" s="32">
        <f t="shared" si="305"/>
        <v>155</v>
      </c>
      <c r="EZ323" s="32">
        <f t="shared" si="305"/>
        <v>156</v>
      </c>
      <c r="FA323" s="32">
        <f t="shared" si="305"/>
        <v>157</v>
      </c>
      <c r="FB323" s="32">
        <f t="shared" si="305"/>
        <v>158</v>
      </c>
      <c r="FC323" s="32">
        <f t="shared" si="305"/>
        <v>159</v>
      </c>
      <c r="FD323" s="32">
        <f t="shared" si="305"/>
        <v>160</v>
      </c>
      <c r="FE323" s="32">
        <f t="shared" si="305"/>
        <v>161</v>
      </c>
      <c r="FF323" s="32">
        <f t="shared" si="305"/>
        <v>162</v>
      </c>
      <c r="FG323" s="32">
        <f t="shared" si="305"/>
        <v>163</v>
      </c>
      <c r="FH323" s="32">
        <f t="shared" si="305"/>
        <v>164</v>
      </c>
      <c r="FI323" s="32">
        <f t="shared" si="305"/>
        <v>165</v>
      </c>
      <c r="FJ323" s="32">
        <f t="shared" si="305"/>
        <v>166</v>
      </c>
      <c r="FK323" s="32">
        <f t="shared" si="305"/>
        <v>167</v>
      </c>
      <c r="FL323" s="32">
        <f t="shared" si="305"/>
        <v>168</v>
      </c>
      <c r="FM323" s="32">
        <f t="shared" si="305"/>
        <v>169</v>
      </c>
      <c r="FN323" s="32">
        <f t="shared" si="305"/>
        <v>170</v>
      </c>
      <c r="FO323" s="32">
        <f t="shared" si="305"/>
        <v>171</v>
      </c>
      <c r="FP323" s="32">
        <f t="shared" si="305"/>
        <v>172</v>
      </c>
      <c r="FQ323" s="32">
        <f t="shared" si="305"/>
        <v>173</v>
      </c>
      <c r="FR323" s="32">
        <f>FQ323+1</f>
        <v>174</v>
      </c>
      <c r="FS323" s="32">
        <f t="shared" si="305"/>
        <v>175</v>
      </c>
      <c r="FT323" s="32">
        <f t="shared" si="305"/>
        <v>176</v>
      </c>
      <c r="FU323" s="32">
        <f t="shared" si="305"/>
        <v>177</v>
      </c>
      <c r="FV323" s="32">
        <f t="shared" si="305"/>
        <v>178</v>
      </c>
      <c r="FW323" s="32">
        <f t="shared" si="305"/>
        <v>179</v>
      </c>
      <c r="FX323" s="32">
        <f t="shared" si="305"/>
        <v>180</v>
      </c>
      <c r="FY323" s="32">
        <f t="shared" si="305"/>
        <v>181</v>
      </c>
      <c r="FZ323" s="32">
        <f t="shared" si="305"/>
        <v>182</v>
      </c>
      <c r="GA323" s="32">
        <f t="shared" si="305"/>
        <v>183</v>
      </c>
      <c r="GB323" s="32">
        <f>FZ323+1</f>
        <v>183</v>
      </c>
      <c r="GC323" s="32">
        <f>EL323+1</f>
        <v>143</v>
      </c>
    </row>
  </sheetData>
  <sheetProtection algorithmName="SHA-512" hashValue="0dwlBZC1xvc364FEKEVzedcy/4BOdOaiZRlpbJuwtBjnyHEEFZmXmtZokQA/kL21LKy9f25rLw6wUIvNcz2WZw==" saltValue="8Bcni/kBihYPVyx0TrWadg==" spinCount="100000" sheet="1" objects="1" scenarios="1"/>
  <autoFilter ref="A2:GD300">
    <sortState ref="A3:GD278">
      <sortCondition descending="1" ref="GD2:GD270"/>
    </sortState>
  </autoFilter>
  <sortState ref="A3:GD299">
    <sortCondition descending="1" ref="GD3:GD299"/>
  </sortState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T129"/>
  <sheetViews>
    <sheetView topLeftCell="TF1" workbookViewId="0">
      <selection activeCell="TS1" sqref="TS1"/>
    </sheetView>
  </sheetViews>
  <sheetFormatPr defaultColWidth="9" defaultRowHeight="12.75"/>
  <cols>
    <col min="1" max="1" width="17.375" style="1" customWidth="1"/>
    <col min="2" max="2" width="9" style="1" customWidth="1"/>
    <col min="3" max="3" width="3.875" style="1" customWidth="1"/>
    <col min="4" max="4" width="14.625" style="1" customWidth="1"/>
    <col min="5" max="5" width="9" style="1" customWidth="1"/>
    <col min="6" max="6" width="3.875" style="1" customWidth="1"/>
    <col min="7" max="7" width="14.875" style="1" customWidth="1"/>
    <col min="8" max="8" width="9" style="1" customWidth="1"/>
    <col min="9" max="9" width="4.25" style="1" customWidth="1"/>
    <col min="10" max="10" width="16.375" style="1" customWidth="1"/>
    <col min="11" max="11" width="9" style="1" customWidth="1"/>
    <col min="12" max="12" width="4.25" style="1" customWidth="1"/>
    <col min="13" max="13" width="14.875" style="1" customWidth="1"/>
    <col min="14" max="14" width="9" style="1" customWidth="1"/>
    <col min="15" max="15" width="4.25" style="1" customWidth="1"/>
    <col min="16" max="16" width="14.875" style="1" bestFit="1" customWidth="1"/>
    <col min="17" max="17" width="9" style="1"/>
    <col min="18" max="18" width="4.25" style="1" bestFit="1" customWidth="1"/>
    <col min="19" max="19" width="14.875" style="1" bestFit="1" customWidth="1"/>
    <col min="20" max="20" width="9" style="1"/>
    <col min="21" max="21" width="4.25" style="1" bestFit="1" customWidth="1"/>
    <col min="22" max="22" width="14.875" style="1" bestFit="1" customWidth="1"/>
    <col min="23" max="23" width="9" style="1"/>
    <col min="24" max="24" width="4.25" style="1" bestFit="1" customWidth="1"/>
    <col min="25" max="25" width="14.875" style="1" bestFit="1" customWidth="1"/>
    <col min="26" max="26" width="9" style="1"/>
    <col min="27" max="27" width="4.25" style="1" bestFit="1" customWidth="1"/>
    <col min="28" max="28" width="14.875" style="1" bestFit="1" customWidth="1"/>
    <col min="29" max="29" width="9" style="1"/>
    <col min="30" max="30" width="4.25" style="1" bestFit="1" customWidth="1"/>
    <col min="31" max="31" width="22.125" style="1" bestFit="1" customWidth="1"/>
    <col min="32" max="32" width="9" style="1"/>
    <col min="33" max="33" width="4.25" style="1" bestFit="1" customWidth="1"/>
    <col min="34" max="34" width="14.875" style="1" bestFit="1" customWidth="1"/>
    <col min="35" max="35" width="9" style="1"/>
    <col min="36" max="36" width="4.25" style="1" bestFit="1" customWidth="1"/>
    <col min="37" max="37" width="14.875" style="1" bestFit="1" customWidth="1"/>
    <col min="38" max="38" width="9" style="1"/>
    <col min="39" max="39" width="4.25" style="1" bestFit="1" customWidth="1"/>
    <col min="40" max="40" width="14.875" style="1" bestFit="1" customWidth="1"/>
    <col min="41" max="41" width="9" style="1"/>
    <col min="42" max="42" width="4.25" style="1" bestFit="1" customWidth="1"/>
    <col min="43" max="43" width="14.875" style="1" bestFit="1" customWidth="1"/>
    <col min="44" max="44" width="9" style="1"/>
    <col min="45" max="45" width="4.25" style="1" bestFit="1" customWidth="1"/>
    <col min="46" max="46" width="14.875" style="1" bestFit="1" customWidth="1"/>
    <col min="47" max="47" width="9" style="1"/>
    <col min="48" max="48" width="4.25" style="1" bestFit="1" customWidth="1"/>
    <col min="49" max="49" width="14.875" style="1" bestFit="1" customWidth="1"/>
    <col min="50" max="50" width="9" style="1"/>
    <col min="51" max="51" width="4.25" style="1" bestFit="1" customWidth="1"/>
    <col min="52" max="52" width="14.875" style="1" bestFit="1" customWidth="1"/>
    <col min="53" max="53" width="9" style="1"/>
    <col min="54" max="54" width="4.25" style="1" bestFit="1" customWidth="1"/>
    <col min="55" max="55" width="22.125" style="1" bestFit="1" customWidth="1"/>
    <col min="56" max="56" width="10.25" style="1" bestFit="1" customWidth="1"/>
    <col min="57" max="57" width="4.25" style="1" bestFit="1" customWidth="1"/>
    <col min="58" max="58" width="24.875" style="1" bestFit="1" customWidth="1"/>
    <col min="59" max="59" width="9.375" style="1" customWidth="1"/>
    <col min="60" max="60" width="4.25" style="1" bestFit="1" customWidth="1"/>
    <col min="61" max="61" width="17.25" style="1" bestFit="1" customWidth="1"/>
    <col min="62" max="62" width="9" style="1"/>
    <col min="63" max="63" width="4.25" style="1" bestFit="1" customWidth="1"/>
    <col min="64" max="64" width="17.25" style="1" bestFit="1" customWidth="1"/>
    <col min="65" max="65" width="9" style="1"/>
    <col min="66" max="66" width="4.25" style="1" bestFit="1" customWidth="1"/>
    <col min="67" max="67" width="19.375" style="1" bestFit="1" customWidth="1"/>
    <col min="68" max="68" width="9" style="1"/>
    <col min="69" max="69" width="4.25" style="1" bestFit="1" customWidth="1"/>
    <col min="70" max="70" width="23.625" style="1" customWidth="1"/>
    <col min="71" max="71" width="9" style="1"/>
    <col min="72" max="72" width="4.25" style="1" bestFit="1" customWidth="1"/>
    <col min="73" max="73" width="17.25" style="1" bestFit="1" customWidth="1"/>
    <col min="74" max="74" width="8.375" style="1" customWidth="1"/>
    <col min="75" max="75" width="4.25" style="1" bestFit="1" customWidth="1"/>
    <col min="76" max="76" width="17.25" style="1" bestFit="1" customWidth="1"/>
    <col min="77" max="77" width="9" style="1"/>
    <col min="78" max="78" width="4.25" style="1" bestFit="1" customWidth="1"/>
    <col min="79" max="79" width="17.25" style="1" bestFit="1" customWidth="1"/>
    <col min="80" max="80" width="8.75" style="1" customWidth="1"/>
    <col min="81" max="81" width="4.25" style="1" bestFit="1" customWidth="1"/>
    <col min="82" max="82" width="17.25" style="1" bestFit="1" customWidth="1"/>
    <col min="83" max="83" width="9" style="1"/>
    <col min="84" max="84" width="4.25" style="1" bestFit="1" customWidth="1"/>
    <col min="85" max="85" width="17.25" style="1" bestFit="1" customWidth="1"/>
    <col min="86" max="86" width="9" style="1"/>
    <col min="87" max="87" width="4.25" style="1" bestFit="1" customWidth="1"/>
    <col min="88" max="88" width="17.25" style="1" bestFit="1" customWidth="1"/>
    <col min="89" max="89" width="9" style="1"/>
    <col min="90" max="90" width="4.25" style="1" bestFit="1" customWidth="1"/>
    <col min="91" max="91" width="17.25" style="1" bestFit="1" customWidth="1"/>
    <col min="92" max="92" width="9" style="1"/>
    <col min="93" max="93" width="4.25" style="1" bestFit="1" customWidth="1"/>
    <col min="94" max="94" width="21.375" style="1" bestFit="1" customWidth="1"/>
    <col min="95" max="95" width="9" style="1"/>
    <col min="96" max="96" width="4.25" style="1" bestFit="1" customWidth="1"/>
    <col min="97" max="97" width="17.25" style="1" bestFit="1" customWidth="1"/>
    <col min="98" max="98" width="9" style="1"/>
    <col min="99" max="99" width="4.75" style="1" customWidth="1"/>
    <col min="100" max="100" width="17.25" style="1" bestFit="1" customWidth="1"/>
    <col min="101" max="101" width="10.25" style="1" bestFit="1" customWidth="1"/>
    <col min="102" max="102" width="4.25" style="1" bestFit="1" customWidth="1"/>
    <col min="103" max="103" width="17.25" style="1" bestFit="1" customWidth="1"/>
    <col min="104" max="104" width="9" style="1"/>
    <col min="105" max="105" width="4.25" style="1" bestFit="1" customWidth="1"/>
    <col min="106" max="106" width="17.25" style="1" bestFit="1" customWidth="1"/>
    <col min="107" max="107" width="9" style="1"/>
    <col min="108" max="108" width="4.25" style="1" bestFit="1" customWidth="1"/>
    <col min="109" max="109" width="17.375" style="1" bestFit="1" customWidth="1"/>
    <col min="110" max="110" width="9" style="1"/>
    <col min="111" max="111" width="4.25" style="1" bestFit="1" customWidth="1"/>
    <col min="112" max="112" width="17.375" style="1" bestFit="1" customWidth="1"/>
    <col min="113" max="113" width="9" style="1"/>
    <col min="114" max="114" width="4.25" style="1" bestFit="1" customWidth="1"/>
    <col min="115" max="115" width="17.25" style="1" bestFit="1" customWidth="1"/>
    <col min="116" max="116" width="9" style="1"/>
    <col min="117" max="117" width="4.25" style="1" bestFit="1" customWidth="1"/>
    <col min="118" max="118" width="14.875" style="1" bestFit="1" customWidth="1"/>
    <col min="119" max="119" width="9" style="1"/>
    <col min="120" max="120" width="4.25" style="1" bestFit="1" customWidth="1"/>
    <col min="121" max="121" width="14.875" style="1" bestFit="1" customWidth="1"/>
    <col min="122" max="122" width="9" style="1"/>
    <col min="123" max="123" width="4.25" style="1" bestFit="1" customWidth="1"/>
    <col min="124" max="124" width="14.875" style="1" bestFit="1" customWidth="1"/>
    <col min="125" max="125" width="9" style="1"/>
    <col min="126" max="126" width="4.25" style="1" bestFit="1" customWidth="1"/>
    <col min="127" max="127" width="17.625" style="1" customWidth="1"/>
    <col min="128" max="128" width="9" style="1"/>
    <col min="129" max="129" width="4.25" style="1" bestFit="1" customWidth="1"/>
    <col min="130" max="130" width="14.875" style="1" bestFit="1" customWidth="1"/>
    <col min="131" max="131" width="9" style="1"/>
    <col min="132" max="132" width="4.25" style="1" bestFit="1" customWidth="1"/>
    <col min="133" max="133" width="14.875" style="1" bestFit="1" customWidth="1"/>
    <col min="134" max="134" width="9" style="1"/>
    <col min="135" max="135" width="4.25" style="1" bestFit="1" customWidth="1"/>
    <col min="136" max="136" width="16" style="1" customWidth="1"/>
    <col min="137" max="137" width="9" style="1"/>
    <col min="138" max="138" width="4.25" style="1" bestFit="1" customWidth="1"/>
    <col min="139" max="139" width="17.25" style="1" bestFit="1" customWidth="1"/>
    <col min="140" max="140" width="10.375" style="1" bestFit="1" customWidth="1"/>
    <col min="141" max="141" width="4.25" style="1" bestFit="1" customWidth="1"/>
    <col min="142" max="142" width="17.25" style="1" bestFit="1" customWidth="1"/>
    <col min="143" max="143" width="9" style="1"/>
    <col min="144" max="144" width="4.25" style="1" bestFit="1" customWidth="1"/>
    <col min="145" max="145" width="17.25" style="1" bestFit="1" customWidth="1"/>
    <col min="146" max="146" width="9" style="1"/>
    <col min="147" max="147" width="4.25" style="1" bestFit="1" customWidth="1"/>
    <col min="148" max="148" width="17.25" style="1" bestFit="1" customWidth="1"/>
    <col min="149" max="149" width="9" style="1"/>
    <col min="150" max="150" width="4.25" style="1" bestFit="1" customWidth="1"/>
    <col min="151" max="151" width="17.25" style="1" bestFit="1" customWidth="1"/>
    <col min="152" max="152" width="9" style="1"/>
    <col min="153" max="153" width="4.25" style="1" bestFit="1" customWidth="1"/>
    <col min="154" max="154" width="17.25" style="1" bestFit="1" customWidth="1"/>
    <col min="155" max="155" width="8.75" style="1" customWidth="1"/>
    <col min="156" max="156" width="4.25" style="1" bestFit="1" customWidth="1"/>
    <col min="157" max="157" width="15.125" style="1" bestFit="1" customWidth="1"/>
    <col min="158" max="159" width="9" style="1"/>
    <col min="160" max="160" width="15.125" style="1" bestFit="1" customWidth="1"/>
    <col min="161" max="162" width="9" style="1"/>
    <col min="163" max="163" width="19.375" style="1" bestFit="1" customWidth="1"/>
    <col min="164" max="164" width="9" style="1"/>
    <col min="165" max="165" width="4.25" style="32" bestFit="1" customWidth="1"/>
    <col min="166" max="166" width="17.25" style="1" bestFit="1" customWidth="1"/>
    <col min="167" max="167" width="9" style="1"/>
    <col min="168" max="168" width="4.25" style="1" bestFit="1" customWidth="1"/>
    <col min="169" max="169" width="17.25" style="1" bestFit="1" customWidth="1"/>
    <col min="170" max="170" width="8.75" style="1" customWidth="1"/>
    <col min="171" max="171" width="4.25" style="1" bestFit="1" customWidth="1"/>
    <col min="172" max="172" width="17.25" style="1" bestFit="1" customWidth="1"/>
    <col min="173" max="173" width="8.75" style="1" customWidth="1"/>
    <col min="174" max="174" width="4.25" style="1" bestFit="1" customWidth="1"/>
    <col min="175" max="175" width="17.25" style="1" bestFit="1" customWidth="1"/>
    <col min="176" max="176" width="9" style="1"/>
    <col min="177" max="177" width="4.25" style="1" bestFit="1" customWidth="1"/>
    <col min="178" max="178" width="17.25" style="1" bestFit="1" customWidth="1"/>
    <col min="179" max="179" width="9" style="1"/>
    <col min="180" max="180" width="4.25" style="1" bestFit="1" customWidth="1"/>
    <col min="181" max="181" width="21.375" style="1" bestFit="1" customWidth="1"/>
    <col min="182" max="182" width="9" style="1"/>
    <col min="183" max="183" width="4.25" style="1" bestFit="1" customWidth="1"/>
    <col min="184" max="184" width="17.25" style="1" bestFit="1" customWidth="1"/>
    <col min="185" max="185" width="9" style="1"/>
    <col min="186" max="186" width="4.25" style="1" bestFit="1" customWidth="1"/>
    <col min="187" max="187" width="17.25" style="1" bestFit="1" customWidth="1"/>
    <col min="188" max="188" width="9" style="1"/>
    <col min="189" max="189" width="4.25" style="1" bestFit="1" customWidth="1"/>
    <col min="190" max="190" width="17.25" style="1" bestFit="1" customWidth="1"/>
    <col min="191" max="191" width="9" style="1"/>
    <col min="192" max="192" width="4.25" style="1" bestFit="1" customWidth="1"/>
    <col min="193" max="193" width="17.25" style="1" bestFit="1" customWidth="1"/>
    <col min="194" max="194" width="9" style="1"/>
    <col min="195" max="195" width="4.25" style="1" bestFit="1" customWidth="1"/>
    <col min="196" max="196" width="17.375" style="1" bestFit="1" customWidth="1"/>
    <col min="197" max="197" width="9" style="1"/>
    <col min="198" max="198" width="4.25" style="1" bestFit="1" customWidth="1"/>
    <col min="199" max="199" width="17.25" style="1" bestFit="1" customWidth="1"/>
    <col min="200" max="200" width="9" style="1"/>
    <col min="201" max="201" width="4.25" style="1" bestFit="1" customWidth="1"/>
    <col min="202" max="202" width="17.25" style="1" bestFit="1" customWidth="1"/>
    <col min="203" max="203" width="9" style="1"/>
    <col min="204" max="204" width="4.25" style="1" bestFit="1" customWidth="1"/>
    <col min="205" max="205" width="17.375" style="1" bestFit="1" customWidth="1"/>
    <col min="206" max="206" width="9" style="1"/>
    <col min="207" max="207" width="4.25" style="1" bestFit="1" customWidth="1"/>
    <col min="208" max="208" width="15.125" style="1" bestFit="1" customWidth="1"/>
    <col min="209" max="210" width="9" style="1"/>
    <col min="211" max="211" width="15.125" style="1" bestFit="1" customWidth="1"/>
    <col min="212" max="213" width="9" style="1"/>
    <col min="214" max="214" width="14.875" style="1" bestFit="1" customWidth="1"/>
    <col min="215" max="215" width="10.125" style="1" bestFit="1" customWidth="1"/>
    <col min="216" max="216" width="4.25" style="1" bestFit="1" customWidth="1"/>
    <col min="217" max="217" width="14.875" style="1" bestFit="1" customWidth="1"/>
    <col min="218" max="218" width="9" style="1"/>
    <col min="219" max="219" width="4.25" style="1" bestFit="1" customWidth="1"/>
    <col min="220" max="220" width="15.125" style="1" bestFit="1" customWidth="1"/>
    <col min="221" max="222" width="9" style="1"/>
    <col min="223" max="223" width="14.875" style="1" bestFit="1" customWidth="1"/>
    <col min="224" max="224" width="9" style="1"/>
    <col min="225" max="225" width="4.25" style="1" bestFit="1" customWidth="1"/>
    <col min="226" max="226" width="14.875" style="1" bestFit="1" customWidth="1"/>
    <col min="227" max="227" width="9" style="1"/>
    <col min="228" max="228" width="4.25" style="1" bestFit="1" customWidth="1"/>
    <col min="229" max="229" width="14.875" style="1" bestFit="1" customWidth="1"/>
    <col min="230" max="230" width="9" style="1"/>
    <col min="231" max="231" width="4.25" style="1" bestFit="1" customWidth="1"/>
    <col min="232" max="232" width="14.875" style="1" bestFit="1" customWidth="1"/>
    <col min="233" max="233" width="9" style="1"/>
    <col min="234" max="234" width="4.25" style="1" bestFit="1" customWidth="1"/>
    <col min="235" max="235" width="14.875" style="1" bestFit="1" customWidth="1"/>
    <col min="236" max="236" width="9" style="1"/>
    <col min="237" max="237" width="4.25" style="1" bestFit="1" customWidth="1"/>
    <col min="238" max="238" width="14.875" style="1" bestFit="1" customWidth="1"/>
    <col min="239" max="239" width="9" style="1"/>
    <col min="240" max="240" width="4.25" style="1" bestFit="1" customWidth="1"/>
    <col min="241" max="241" width="17.25" style="1" bestFit="1" customWidth="1"/>
    <col min="242" max="242" width="10.375" style="1" bestFit="1" customWidth="1"/>
    <col min="243" max="243" width="4.25" style="1" bestFit="1" customWidth="1"/>
    <col min="244" max="244" width="17.25" style="1" bestFit="1" customWidth="1"/>
    <col min="245" max="245" width="9" style="1"/>
    <col min="246" max="246" width="4.25" style="1" bestFit="1" customWidth="1"/>
    <col min="247" max="247" width="17.25" style="1" bestFit="1" customWidth="1"/>
    <col min="248" max="248" width="9" style="1"/>
    <col min="249" max="249" width="4.25" style="1" bestFit="1" customWidth="1"/>
    <col min="250" max="250" width="17.25" style="1" bestFit="1" customWidth="1"/>
    <col min="251" max="251" width="9" style="1"/>
    <col min="252" max="252" width="4.25" style="1" bestFit="1" customWidth="1"/>
    <col min="253" max="253" width="17.25" style="1" bestFit="1" customWidth="1"/>
    <col min="254" max="254" width="9" style="1"/>
    <col min="255" max="255" width="4.25" style="1" bestFit="1" customWidth="1"/>
    <col min="256" max="256" width="17.25" style="1" bestFit="1" customWidth="1"/>
    <col min="257" max="257" width="9" style="1"/>
    <col min="258" max="258" width="9.125" style="1" customWidth="1"/>
    <col min="259" max="262" width="9" style="1"/>
    <col min="263" max="263" width="10.125" style="1" bestFit="1" customWidth="1"/>
    <col min="264" max="267" width="9" style="1"/>
    <col min="268" max="268" width="17.25" style="1" bestFit="1" customWidth="1"/>
    <col min="269" max="269" width="9" style="1"/>
    <col min="270" max="270" width="4.25" style="1" bestFit="1" customWidth="1"/>
    <col min="271" max="271" width="17.25" style="1" bestFit="1" customWidth="1"/>
    <col min="272" max="272" width="9" style="1"/>
    <col min="273" max="273" width="4.25" style="1" bestFit="1" customWidth="1"/>
    <col min="274" max="274" width="21.375" style="1" bestFit="1" customWidth="1"/>
    <col min="275" max="275" width="9" style="1"/>
    <col min="276" max="276" width="4.25" style="1" bestFit="1" customWidth="1"/>
    <col min="277" max="277" width="17.25" style="1" bestFit="1" customWidth="1"/>
    <col min="278" max="278" width="9" style="1"/>
    <col min="279" max="279" width="4.25" style="1" bestFit="1" customWidth="1"/>
    <col min="280" max="280" width="18.625" style="1" bestFit="1" customWidth="1"/>
    <col min="281" max="281" width="9" style="1"/>
    <col min="282" max="282" width="4.125" style="1" customWidth="1"/>
    <col min="283" max="283" width="18.625" style="1" bestFit="1" customWidth="1"/>
    <col min="284" max="284" width="9" style="1"/>
    <col min="285" max="285" width="4.125" style="1" customWidth="1"/>
    <col min="286" max="286" width="17.25" style="1" bestFit="1" customWidth="1"/>
    <col min="287" max="287" width="9" style="1"/>
    <col min="288" max="288" width="4.25" style="1" bestFit="1" customWidth="1"/>
    <col min="289" max="289" width="18.625" style="1" bestFit="1" customWidth="1"/>
    <col min="290" max="290" width="9" style="1"/>
    <col min="291" max="291" width="4.125" style="1" customWidth="1"/>
    <col min="292" max="292" width="17.25" style="1" bestFit="1" customWidth="1"/>
    <col min="293" max="293" width="9" style="1"/>
    <col min="294" max="294" width="4.25" style="1" bestFit="1" customWidth="1"/>
    <col min="295" max="295" width="17.25" style="1" bestFit="1" customWidth="1"/>
    <col min="296" max="296" width="9" style="1"/>
    <col min="297" max="297" width="4.25" style="1" bestFit="1" customWidth="1"/>
    <col min="298" max="298" width="17.25" style="1" bestFit="1" customWidth="1"/>
    <col min="299" max="299" width="9" style="1"/>
    <col min="300" max="300" width="4.25" style="1" bestFit="1" customWidth="1"/>
    <col min="301" max="301" width="17.25" style="1" bestFit="1" customWidth="1"/>
    <col min="302" max="302" width="9" style="1"/>
    <col min="303" max="303" width="4.25" style="1" bestFit="1" customWidth="1"/>
    <col min="304" max="304" width="17.25" style="1" bestFit="1" customWidth="1"/>
    <col min="305" max="305" width="9" style="1"/>
    <col min="306" max="306" width="4.25" style="1" bestFit="1" customWidth="1"/>
    <col min="307" max="307" width="17.25" style="1" bestFit="1" customWidth="1"/>
    <col min="308" max="308" width="9" style="1"/>
    <col min="309" max="309" width="4.25" style="1" bestFit="1" customWidth="1"/>
    <col min="310" max="310" width="17.25" style="1" bestFit="1" customWidth="1"/>
    <col min="311" max="311" width="9" style="1"/>
    <col min="312" max="312" width="4.25" style="1" bestFit="1" customWidth="1"/>
    <col min="313" max="313" width="17.25" style="1" bestFit="1" customWidth="1"/>
    <col min="314" max="314" width="9" style="1"/>
    <col min="315" max="315" width="4.25" style="1" bestFit="1" customWidth="1"/>
    <col min="316" max="316" width="14.875" style="1" bestFit="1" customWidth="1"/>
    <col min="317" max="317" width="9" style="1"/>
    <col min="318" max="318" width="4.25" style="1" bestFit="1" customWidth="1"/>
    <col min="319" max="319" width="14.875" style="1" bestFit="1" customWidth="1"/>
    <col min="320" max="320" width="9" style="1"/>
    <col min="321" max="321" width="4.25" style="1" bestFit="1" customWidth="1"/>
    <col min="322" max="322" width="14.875" style="1" bestFit="1" customWidth="1"/>
    <col min="323" max="323" width="9" style="1"/>
    <col min="324" max="324" width="4.25" style="1" bestFit="1" customWidth="1"/>
    <col min="325" max="325" width="21.375" style="1" bestFit="1" customWidth="1"/>
    <col min="326" max="326" width="9" style="1"/>
    <col min="327" max="327" width="4.25" style="1" bestFit="1" customWidth="1"/>
    <col min="328" max="328" width="14.875" style="1" bestFit="1" customWidth="1"/>
    <col min="329" max="329" width="9" style="1"/>
    <col min="330" max="330" width="4.25" style="1" bestFit="1" customWidth="1"/>
    <col min="331" max="331" width="14.875" style="1" bestFit="1" customWidth="1"/>
    <col min="332" max="332" width="9" style="1"/>
    <col min="333" max="333" width="4.25" style="1" bestFit="1" customWidth="1"/>
    <col min="334" max="334" width="14.875" style="1" bestFit="1" customWidth="1"/>
    <col min="335" max="335" width="10.125" style="1" bestFit="1" customWidth="1"/>
    <col min="336" max="336" width="4.25" style="1" bestFit="1" customWidth="1"/>
    <col min="337" max="337" width="14.875" style="1" bestFit="1" customWidth="1"/>
    <col min="338" max="338" width="10.125" style="1" bestFit="1" customWidth="1"/>
    <col min="339" max="339" width="4.25" style="1" bestFit="1" customWidth="1"/>
    <col min="340" max="340" width="17.25" style="1" bestFit="1" customWidth="1"/>
    <col min="341" max="341" width="9" style="1"/>
    <col min="342" max="342" width="4.25" style="1" bestFit="1" customWidth="1"/>
    <col min="343" max="343" width="17.25" style="1" bestFit="1" customWidth="1"/>
    <col min="344" max="344" width="9" style="1"/>
    <col min="345" max="345" width="4.25" style="1" bestFit="1" customWidth="1"/>
    <col min="346" max="346" width="17.25" style="1" bestFit="1" customWidth="1"/>
    <col min="347" max="347" width="9" style="1"/>
    <col min="348" max="348" width="4.25" style="1" bestFit="1" customWidth="1"/>
    <col min="349" max="349" width="21.375" style="1" bestFit="1" customWidth="1"/>
    <col min="350" max="350" width="9" style="1"/>
    <col min="351" max="351" width="4.25" style="1" bestFit="1" customWidth="1"/>
    <col min="352" max="352" width="21.375" style="1" bestFit="1" customWidth="1"/>
    <col min="353" max="353" width="9" style="1"/>
    <col min="354" max="354" width="4.25" style="1" bestFit="1" customWidth="1"/>
    <col min="355" max="355" width="18.125" style="1" customWidth="1"/>
    <col min="356" max="356" width="10.125" style="1" bestFit="1" customWidth="1"/>
    <col min="357" max="357" width="9" style="1"/>
    <col min="358" max="358" width="21.375" style="1" bestFit="1" customWidth="1"/>
    <col min="359" max="359" width="9" style="1"/>
    <col min="360" max="360" width="4.25" style="1" bestFit="1" customWidth="1"/>
    <col min="361" max="361" width="14.875" style="1" bestFit="1" customWidth="1"/>
    <col min="362" max="362" width="9" style="1"/>
    <col min="363" max="363" width="4.25" style="1" bestFit="1" customWidth="1"/>
    <col min="364" max="364" width="21.375" style="1" bestFit="1" customWidth="1"/>
    <col min="365" max="365" width="9" style="1"/>
    <col min="366" max="366" width="4.25" style="1" bestFit="1" customWidth="1"/>
    <col min="367" max="367" width="17.25" style="1" bestFit="1" customWidth="1"/>
    <col min="368" max="368" width="9" style="1"/>
    <col min="369" max="369" width="4.25" style="1" bestFit="1" customWidth="1"/>
    <col min="370" max="370" width="21.375" style="1" bestFit="1" customWidth="1"/>
    <col min="371" max="371" width="9" style="1"/>
    <col min="372" max="372" width="4.25" style="1" bestFit="1" customWidth="1"/>
    <col min="373" max="373" width="21.375" style="1" bestFit="1" customWidth="1"/>
    <col min="374" max="374" width="9" style="1"/>
    <col min="375" max="375" width="4.25" style="1" bestFit="1" customWidth="1"/>
    <col min="376" max="376" width="14.875" style="1" bestFit="1" customWidth="1"/>
    <col min="377" max="377" width="9" style="1"/>
    <col min="378" max="378" width="5.5" style="1" customWidth="1"/>
    <col min="379" max="379" width="14.875" style="1" bestFit="1" customWidth="1"/>
    <col min="380" max="380" width="9" style="1"/>
    <col min="381" max="381" width="5.875" style="1" customWidth="1"/>
    <col min="382" max="382" width="21.375" style="1" bestFit="1" customWidth="1"/>
    <col min="383" max="383" width="9" style="1"/>
    <col min="384" max="384" width="4.25" style="1" bestFit="1" customWidth="1"/>
    <col min="385" max="385" width="21.375" style="1" bestFit="1" customWidth="1"/>
    <col min="386" max="386" width="9" style="1"/>
    <col min="387" max="387" width="4.25" style="1" bestFit="1" customWidth="1"/>
    <col min="388" max="388" width="17.25" style="1" bestFit="1" customWidth="1"/>
    <col min="389" max="389" width="9" style="1"/>
    <col min="390" max="390" width="4.25" style="1" bestFit="1" customWidth="1"/>
    <col min="391" max="391" width="21.375" style="1" bestFit="1" customWidth="1"/>
    <col min="392" max="392" width="9" style="1"/>
    <col min="393" max="393" width="4.25" style="1" bestFit="1" customWidth="1"/>
    <col min="394" max="394" width="17.25" style="1" bestFit="1" customWidth="1"/>
    <col min="395" max="395" width="9" style="1"/>
    <col min="396" max="396" width="4.25" style="1" bestFit="1" customWidth="1"/>
    <col min="397" max="397" width="14.875" style="1" bestFit="1" customWidth="1"/>
    <col min="398" max="398" width="9" style="1"/>
    <col min="399" max="399" width="5.875" style="1" customWidth="1"/>
    <col min="400" max="400" width="17.25" style="1" bestFit="1" customWidth="1"/>
    <col min="401" max="401" width="9" style="1"/>
    <col min="402" max="402" width="4.25" style="1" bestFit="1" customWidth="1"/>
    <col min="403" max="403" width="17.25" style="1" bestFit="1" customWidth="1"/>
    <col min="404" max="404" width="9" style="1"/>
    <col min="405" max="405" width="4.25" style="1" bestFit="1" customWidth="1"/>
    <col min="406" max="406" width="21.375" style="1" bestFit="1" customWidth="1"/>
    <col min="407" max="407" width="9" style="1"/>
    <col min="408" max="408" width="4.25" style="1" bestFit="1" customWidth="1"/>
    <col min="409" max="409" width="21.375" style="1" bestFit="1" customWidth="1"/>
    <col min="410" max="410" width="9" style="1"/>
    <col min="411" max="411" width="4.25" style="1" bestFit="1" customWidth="1"/>
    <col min="412" max="412" width="18.125" style="1" customWidth="1"/>
    <col min="413" max="413" width="10.125" style="1" bestFit="1" customWidth="1"/>
    <col min="414" max="414" width="9" style="1"/>
    <col min="415" max="415" width="14.875" style="1" bestFit="1" customWidth="1"/>
    <col min="416" max="416" width="9" style="1"/>
    <col min="417" max="417" width="5.875" style="1" customWidth="1"/>
    <col min="418" max="418" width="18.125" style="1" customWidth="1"/>
    <col min="419" max="419" width="10.125" style="1" bestFit="1" customWidth="1"/>
    <col min="420" max="420" width="9" style="1"/>
    <col min="421" max="421" width="14.875" style="1" bestFit="1" customWidth="1"/>
    <col min="422" max="422" width="9" style="1"/>
    <col min="423" max="423" width="5.875" style="1" customWidth="1"/>
    <col min="424" max="424" width="18.125" style="1" customWidth="1"/>
    <col min="425" max="425" width="10.125" style="1" bestFit="1" customWidth="1"/>
    <col min="426" max="426" width="9" style="1"/>
    <col min="427" max="427" width="14.875" style="1" bestFit="1" customWidth="1"/>
    <col min="428" max="428" width="9" style="1"/>
    <col min="429" max="429" width="5.875" style="1" customWidth="1"/>
    <col min="430" max="430" width="14.875" style="1" bestFit="1" customWidth="1"/>
    <col min="431" max="431" width="9" style="1"/>
    <col min="432" max="432" width="5.875" style="1" customWidth="1"/>
    <col min="433" max="433" width="17.25" style="1" bestFit="1" customWidth="1"/>
    <col min="434" max="434" width="9" style="1"/>
    <col min="435" max="435" width="4.25" style="1" bestFit="1" customWidth="1"/>
    <col min="436" max="436" width="21.375" style="1" bestFit="1" customWidth="1"/>
    <col min="437" max="437" width="9" style="1"/>
    <col min="438" max="438" width="4.25" style="1" bestFit="1" customWidth="1"/>
    <col min="439" max="439" width="21.375" style="1" bestFit="1" customWidth="1"/>
    <col min="440" max="440" width="9" style="1"/>
    <col min="441" max="441" width="4.25" style="1" bestFit="1" customWidth="1"/>
    <col min="442" max="442" width="14.875" style="1" bestFit="1" customWidth="1"/>
    <col min="443" max="443" width="9" style="1"/>
    <col min="444" max="444" width="4.25" style="1" bestFit="1" customWidth="1"/>
    <col min="445" max="445" width="14.875" style="1" bestFit="1" customWidth="1"/>
    <col min="446" max="446" width="9" style="1"/>
    <col min="447" max="447" width="4.25" style="1" bestFit="1" customWidth="1"/>
    <col min="448" max="448" width="14.875" style="1" bestFit="1" customWidth="1"/>
    <col min="449" max="449" width="9" style="1"/>
    <col min="450" max="450" width="4.25" style="1" bestFit="1" customWidth="1"/>
    <col min="451" max="451" width="14.875" style="1" bestFit="1" customWidth="1"/>
    <col min="452" max="452" width="9" style="1"/>
    <col min="453" max="453" width="4.25" style="1" bestFit="1" customWidth="1"/>
    <col min="454" max="454" width="14.875" style="1" bestFit="1" customWidth="1"/>
    <col min="455" max="455" width="10.125" style="1" bestFit="1" customWidth="1"/>
    <col min="456" max="456" width="4.25" style="1" bestFit="1" customWidth="1"/>
    <col min="457" max="457" width="14.875" style="1" bestFit="1" customWidth="1"/>
    <col min="458" max="458" width="10.125" style="1" bestFit="1" customWidth="1"/>
    <col min="459" max="459" width="4.25" style="1" bestFit="1" customWidth="1"/>
    <col min="460" max="460" width="14.875" style="1" bestFit="1" customWidth="1"/>
    <col min="461" max="461" width="9" style="1"/>
    <col min="462" max="462" width="4.25" style="1" bestFit="1" customWidth="1"/>
    <col min="463" max="463" width="14.875" style="1" bestFit="1" customWidth="1"/>
    <col min="464" max="464" width="9" style="1"/>
    <col min="465" max="465" width="4.25" style="1" bestFit="1" customWidth="1"/>
    <col min="466" max="466" width="17.25" style="1" bestFit="1" customWidth="1"/>
    <col min="467" max="467" width="9" style="1"/>
    <col min="468" max="468" width="4.25" style="1" bestFit="1" customWidth="1"/>
    <col min="469" max="469" width="17.25" style="1" bestFit="1" customWidth="1"/>
    <col min="470" max="470" width="9" style="1"/>
    <col min="471" max="471" width="4.25" style="1" bestFit="1" customWidth="1"/>
    <col min="472" max="472" width="14.875" style="1" bestFit="1" customWidth="1"/>
    <col min="473" max="473" width="9" style="1"/>
    <col min="474" max="474" width="4.25" style="1" bestFit="1" customWidth="1"/>
    <col min="475" max="475" width="14.875" style="1" bestFit="1" customWidth="1"/>
    <col min="476" max="476" width="9" style="1"/>
    <col min="477" max="477" width="4.25" style="1" bestFit="1" customWidth="1"/>
    <col min="478" max="478" width="17.25" style="1" bestFit="1" customWidth="1"/>
    <col min="479" max="479" width="9" style="1"/>
    <col min="480" max="480" width="4.25" style="1" bestFit="1" customWidth="1"/>
    <col min="481" max="481" width="14.875" style="1" bestFit="1" customWidth="1"/>
    <col min="482" max="482" width="9" style="1"/>
    <col min="483" max="483" width="4.25" style="1" bestFit="1" customWidth="1"/>
    <col min="484" max="484" width="21.375" style="1" bestFit="1" customWidth="1"/>
    <col min="485" max="485" width="9" style="1"/>
    <col min="486" max="486" width="4.25" style="1" bestFit="1" customWidth="1"/>
    <col min="487" max="487" width="18.125" style="1" customWidth="1"/>
    <col min="488" max="488" width="10.125" style="1" bestFit="1" customWidth="1"/>
    <col min="489" max="489" width="9" style="1"/>
    <col min="490" max="490" width="21.375" style="1" bestFit="1" customWidth="1"/>
    <col min="491" max="491" width="9" style="1"/>
    <col min="492" max="492" width="4.25" style="1" bestFit="1" customWidth="1"/>
    <col min="493" max="493" width="21.375" style="1" bestFit="1" customWidth="1"/>
    <col min="494" max="494" width="9" style="1"/>
    <col min="495" max="495" width="4.25" style="1" bestFit="1" customWidth="1"/>
    <col min="496" max="496" width="18.125" style="1" customWidth="1"/>
    <col min="497" max="497" width="10.125" style="1" bestFit="1" customWidth="1"/>
    <col min="498" max="498" width="9" style="1"/>
    <col min="499" max="499" width="14.875" style="1" bestFit="1" customWidth="1"/>
    <col min="500" max="500" width="9" style="1"/>
    <col min="501" max="501" width="4.25" style="1" bestFit="1" customWidth="1"/>
    <col min="502" max="502" width="18.125" style="1" customWidth="1"/>
    <col min="503" max="503" width="10.125" style="1" bestFit="1" customWidth="1"/>
    <col min="504" max="504" width="9" style="1"/>
    <col min="505" max="505" width="21.375" style="1" bestFit="1" customWidth="1"/>
    <col min="506" max="506" width="9" style="1"/>
    <col min="507" max="507" width="4.25" style="1" bestFit="1" customWidth="1"/>
    <col min="508" max="508" width="14.875" style="1" bestFit="1" customWidth="1"/>
    <col min="509" max="509" width="9" style="1"/>
    <col min="510" max="510" width="4.25" style="1" bestFit="1" customWidth="1"/>
    <col min="511" max="511" width="18.125" style="1" customWidth="1"/>
    <col min="512" max="512" width="10.125" style="1" bestFit="1" customWidth="1"/>
    <col min="513" max="513" width="9" style="1"/>
    <col min="514" max="514" width="17.25" style="1" bestFit="1" customWidth="1"/>
    <col min="515" max="515" width="9.5" style="1" customWidth="1"/>
    <col min="516" max="516" width="5.375" style="1" customWidth="1"/>
    <col min="517" max="517" width="18.125" style="1" customWidth="1"/>
    <col min="518" max="518" width="10.125" style="1" bestFit="1" customWidth="1"/>
    <col min="519" max="519" width="9" style="1"/>
    <col min="520" max="520" width="18.125" style="1" customWidth="1"/>
    <col min="521" max="521" width="10.125" style="1" bestFit="1" customWidth="1"/>
    <col min="522" max="522" width="9" style="1"/>
    <col min="523" max="523" width="17.25" style="1" bestFit="1" customWidth="1"/>
    <col min="524" max="524" width="9" style="1"/>
    <col min="525" max="525" width="6" style="1" customWidth="1"/>
    <col min="526" max="526" width="17.25" style="1" bestFit="1" customWidth="1"/>
    <col min="527" max="527" width="9" style="1"/>
    <col min="528" max="528" width="6" style="1" customWidth="1"/>
    <col min="529" max="529" width="14.875" style="1" bestFit="1" customWidth="1"/>
    <col min="530" max="530" width="9" style="1"/>
    <col min="531" max="531" width="4.25" style="1" bestFit="1" customWidth="1"/>
    <col min="532" max="532" width="18.125" style="1" customWidth="1"/>
    <col min="533" max="533" width="10.125" style="1" bestFit="1" customWidth="1"/>
    <col min="534" max="534" width="9" style="1"/>
    <col min="535" max="535" width="14.875" style="1" bestFit="1" customWidth="1"/>
    <col min="536" max="536" width="9" style="1"/>
    <col min="537" max="537" width="4.25" style="1" bestFit="1" customWidth="1"/>
    <col min="538" max="538" width="17.25" style="1" bestFit="1" customWidth="1"/>
    <col min="539" max="539" width="9" style="1"/>
    <col min="540" max="540" width="4.25" style="1" bestFit="1" customWidth="1"/>
    <col min="541" max="16384" width="9" style="1"/>
  </cols>
  <sheetData>
    <row r="1" spans="1:540" s="4" customFormat="1">
      <c r="A1" s="56"/>
      <c r="B1" s="57" t="s">
        <v>260</v>
      </c>
      <c r="C1" s="58"/>
      <c r="D1" s="56"/>
      <c r="E1" s="57" t="s">
        <v>200</v>
      </c>
      <c r="F1" s="58"/>
      <c r="G1" s="56"/>
      <c r="H1" s="57" t="s">
        <v>66</v>
      </c>
      <c r="I1" s="58"/>
      <c r="J1" s="56"/>
      <c r="K1" s="57" t="s">
        <v>222</v>
      </c>
      <c r="L1" s="86"/>
      <c r="M1" s="56"/>
      <c r="N1" s="57" t="s">
        <v>100</v>
      </c>
      <c r="O1" s="58"/>
      <c r="P1" s="86"/>
      <c r="Q1" s="57" t="s">
        <v>275</v>
      </c>
      <c r="R1" s="58"/>
      <c r="S1" s="56"/>
      <c r="T1" s="57" t="s">
        <v>235</v>
      </c>
      <c r="U1" s="58"/>
      <c r="V1" s="86"/>
      <c r="W1" s="57" t="s">
        <v>238</v>
      </c>
      <c r="X1" s="58"/>
      <c r="Y1" s="56"/>
      <c r="Z1" s="57" t="s">
        <v>80</v>
      </c>
      <c r="AA1" s="86"/>
      <c r="AB1" s="56"/>
      <c r="AC1" s="57" t="s">
        <v>239</v>
      </c>
      <c r="AD1" s="86"/>
      <c r="AE1" s="116"/>
      <c r="AF1" s="57" t="s">
        <v>277</v>
      </c>
      <c r="AG1" s="117"/>
      <c r="AH1" s="86"/>
      <c r="AI1" s="57" t="s">
        <v>288</v>
      </c>
      <c r="AJ1" s="86"/>
      <c r="AK1" s="56"/>
      <c r="AL1" s="57" t="s">
        <v>309</v>
      </c>
      <c r="AM1" s="86"/>
      <c r="AN1" s="56"/>
      <c r="AO1" s="57" t="s">
        <v>240</v>
      </c>
      <c r="AP1" s="58"/>
      <c r="AQ1" s="56"/>
      <c r="AR1" s="57" t="s">
        <v>241</v>
      </c>
      <c r="AS1" s="58"/>
      <c r="AT1" s="56"/>
      <c r="AU1" s="57" t="s">
        <v>258</v>
      </c>
      <c r="AV1" s="58"/>
      <c r="AW1" s="56"/>
      <c r="AX1" s="57" t="s">
        <v>259</v>
      </c>
      <c r="AY1" s="86"/>
      <c r="AZ1" s="56"/>
      <c r="BA1" s="57" t="s">
        <v>321</v>
      </c>
      <c r="BB1" s="86"/>
      <c r="BC1" s="56"/>
      <c r="BD1" s="57" t="s">
        <v>489</v>
      </c>
      <c r="BE1" s="58"/>
      <c r="BF1" s="86"/>
      <c r="BG1" s="57" t="s">
        <v>491</v>
      </c>
      <c r="BH1" s="58"/>
      <c r="BI1" s="56"/>
      <c r="BJ1" s="57" t="s">
        <v>536</v>
      </c>
      <c r="BK1" s="58"/>
      <c r="BL1" s="56"/>
      <c r="BM1" s="57" t="s">
        <v>578</v>
      </c>
      <c r="BN1" s="58"/>
      <c r="BO1" s="56"/>
      <c r="BP1" s="57" t="s">
        <v>260</v>
      </c>
      <c r="BQ1" s="86"/>
      <c r="BR1" s="56"/>
      <c r="BS1" s="57" t="s">
        <v>594</v>
      </c>
      <c r="BT1" s="58"/>
      <c r="BU1" s="56"/>
      <c r="BV1" s="57" t="s">
        <v>615</v>
      </c>
      <c r="BW1" s="86"/>
      <c r="BX1" s="56"/>
      <c r="BY1" s="57" t="s">
        <v>616</v>
      </c>
      <c r="BZ1" s="86"/>
      <c r="CA1" s="56"/>
      <c r="CB1" s="57" t="s">
        <v>628</v>
      </c>
      <c r="CC1" s="58"/>
      <c r="CD1" s="56"/>
      <c r="CE1" s="57" t="s">
        <v>200</v>
      </c>
      <c r="CF1" s="58"/>
      <c r="CG1" s="56"/>
      <c r="CH1" s="57" t="s">
        <v>638</v>
      </c>
      <c r="CI1" s="86"/>
      <c r="CJ1" s="56"/>
      <c r="CK1" s="57" t="s">
        <v>100</v>
      </c>
      <c r="CL1" s="58"/>
      <c r="CM1" s="56"/>
      <c r="CN1" s="57" t="s">
        <v>650</v>
      </c>
      <c r="CO1" s="86"/>
      <c r="CP1" s="56"/>
      <c r="CQ1" s="57" t="s">
        <v>670</v>
      </c>
      <c r="CR1" s="58"/>
      <c r="CS1" s="56"/>
      <c r="CT1" s="57" t="s">
        <v>66</v>
      </c>
      <c r="CU1" s="86"/>
      <c r="CV1" s="56"/>
      <c r="CW1" s="57" t="s">
        <v>678</v>
      </c>
      <c r="CX1" s="58"/>
      <c r="CY1" s="86"/>
      <c r="CZ1" s="57" t="s">
        <v>676</v>
      </c>
      <c r="DA1" s="58"/>
      <c r="DB1" s="56"/>
      <c r="DC1" s="57" t="s">
        <v>677</v>
      </c>
      <c r="DD1" s="58"/>
      <c r="DE1" s="56"/>
      <c r="DF1" s="57" t="s">
        <v>275</v>
      </c>
      <c r="DG1" s="86"/>
      <c r="DH1" s="56"/>
      <c r="DI1" s="57" t="s">
        <v>235</v>
      </c>
      <c r="DJ1" s="58"/>
      <c r="DK1" s="56"/>
      <c r="DL1" s="57" t="s">
        <v>707</v>
      </c>
      <c r="DM1" s="58"/>
      <c r="DN1" s="56"/>
      <c r="DO1" s="57" t="s">
        <v>238</v>
      </c>
      <c r="DP1" s="86"/>
      <c r="DQ1" s="56"/>
      <c r="DR1" s="57" t="s">
        <v>80</v>
      </c>
      <c r="DS1" s="58"/>
      <c r="DT1" s="56"/>
      <c r="DU1" s="57" t="s">
        <v>239</v>
      </c>
      <c r="DV1" s="86"/>
      <c r="DW1" s="116"/>
      <c r="DX1" s="57" t="s">
        <v>277</v>
      </c>
      <c r="DY1" s="117"/>
      <c r="DZ1" s="56"/>
      <c r="EA1" s="57" t="s">
        <v>288</v>
      </c>
      <c r="EB1" s="58"/>
      <c r="EC1" s="56"/>
      <c r="ED1" s="57" t="s">
        <v>309</v>
      </c>
      <c r="EE1" s="58"/>
      <c r="EF1" s="56"/>
      <c r="EG1" s="57" t="s">
        <v>743</v>
      </c>
      <c r="EH1" s="58"/>
      <c r="EI1" s="56"/>
      <c r="EJ1" s="57" t="s">
        <v>772</v>
      </c>
      <c r="EK1" s="58"/>
      <c r="EL1" s="56"/>
      <c r="EM1" s="57" t="s">
        <v>241</v>
      </c>
      <c r="EN1" s="86"/>
      <c r="EO1" s="56"/>
      <c r="EP1" s="57" t="s">
        <v>773</v>
      </c>
      <c r="EQ1" s="86"/>
      <c r="ER1" s="56"/>
      <c r="ES1" s="57" t="s">
        <v>258</v>
      </c>
      <c r="ET1" s="58"/>
      <c r="EU1" s="56"/>
      <c r="EV1" s="57" t="s">
        <v>259</v>
      </c>
      <c r="EW1" s="86"/>
      <c r="EX1" s="56"/>
      <c r="EY1" s="57" t="s">
        <v>810</v>
      </c>
      <c r="EZ1" s="58"/>
      <c r="FA1" s="56"/>
      <c r="FB1" s="57" t="s">
        <v>826</v>
      </c>
      <c r="FC1" s="58"/>
      <c r="FD1" s="56"/>
      <c r="FE1" s="57" t="s">
        <v>1206</v>
      </c>
      <c r="FF1" s="58"/>
      <c r="FG1" s="56"/>
      <c r="FH1" s="57" t="s">
        <v>260</v>
      </c>
      <c r="FI1" s="227"/>
      <c r="FJ1" s="56"/>
      <c r="FK1" s="57" t="s">
        <v>616</v>
      </c>
      <c r="FL1" s="58"/>
      <c r="FM1" s="56"/>
      <c r="FN1" s="57" t="s">
        <v>1221</v>
      </c>
      <c r="FO1" s="58"/>
      <c r="FP1" s="56"/>
      <c r="FQ1" s="57" t="s">
        <v>1222</v>
      </c>
      <c r="FR1" s="58"/>
      <c r="FS1" s="56"/>
      <c r="FT1" s="57" t="s">
        <v>200</v>
      </c>
      <c r="FU1" s="58"/>
      <c r="FV1" s="56"/>
      <c r="FW1" s="57" t="s">
        <v>650</v>
      </c>
      <c r="FX1" s="58"/>
      <c r="FY1" s="56"/>
      <c r="FZ1" s="57" t="s">
        <v>670</v>
      </c>
      <c r="GA1" s="58"/>
      <c r="GB1" s="56"/>
      <c r="GC1" s="57" t="s">
        <v>1226</v>
      </c>
      <c r="GD1" s="86"/>
      <c r="GE1" s="56"/>
      <c r="GF1" s="57" t="s">
        <v>1257</v>
      </c>
      <c r="GG1" s="58"/>
      <c r="GH1" s="56"/>
      <c r="GI1" s="57" t="s">
        <v>676</v>
      </c>
      <c r="GJ1" s="58"/>
      <c r="GK1" s="56"/>
      <c r="GL1" s="57" t="s">
        <v>677</v>
      </c>
      <c r="GM1" s="58"/>
      <c r="GN1" s="56"/>
      <c r="GO1" s="256" t="s">
        <v>275</v>
      </c>
      <c r="GP1" s="58"/>
      <c r="GQ1" s="56"/>
      <c r="GR1" s="57" t="s">
        <v>707</v>
      </c>
      <c r="GS1" s="58"/>
      <c r="GT1" s="56"/>
      <c r="GU1" s="57" t="s">
        <v>1277</v>
      </c>
      <c r="GV1" s="58"/>
      <c r="GW1" s="56"/>
      <c r="GX1" s="57" t="s">
        <v>235</v>
      </c>
      <c r="GY1" s="86"/>
      <c r="GZ1" s="56"/>
      <c r="HA1" s="57" t="s">
        <v>1278</v>
      </c>
      <c r="HB1" s="58"/>
      <c r="HC1" s="56"/>
      <c r="HD1" s="57" t="s">
        <v>1292</v>
      </c>
      <c r="HE1" s="58"/>
      <c r="HF1" s="56"/>
      <c r="HG1" s="57" t="s">
        <v>80</v>
      </c>
      <c r="HH1" s="86"/>
      <c r="HI1" s="56"/>
      <c r="HJ1" s="57" t="s">
        <v>239</v>
      </c>
      <c r="HK1" s="86"/>
      <c r="HL1" s="56"/>
      <c r="HM1" s="57" t="s">
        <v>1293</v>
      </c>
      <c r="HN1" s="58"/>
      <c r="HO1" s="56"/>
      <c r="HP1" s="57" t="s">
        <v>238</v>
      </c>
      <c r="HQ1" s="58"/>
      <c r="HR1" s="56"/>
      <c r="HS1" s="57" t="s">
        <v>1358</v>
      </c>
      <c r="HT1" s="58"/>
      <c r="HU1" s="56"/>
      <c r="HV1" s="57" t="s">
        <v>1357</v>
      </c>
      <c r="HW1" s="58"/>
      <c r="HX1" s="56"/>
      <c r="HY1" s="57" t="s">
        <v>288</v>
      </c>
      <c r="HZ1" s="58"/>
      <c r="IA1" s="56"/>
      <c r="IB1" s="57" t="s">
        <v>309</v>
      </c>
      <c r="IC1" s="58"/>
      <c r="ID1" s="56"/>
      <c r="IE1" s="57" t="s">
        <v>1339</v>
      </c>
      <c r="IF1" s="58"/>
      <c r="IG1" s="56"/>
      <c r="IH1" s="57" t="s">
        <v>1335</v>
      </c>
      <c r="II1" s="86"/>
      <c r="IJ1" s="56"/>
      <c r="IK1" s="57" t="s">
        <v>241</v>
      </c>
      <c r="IL1" s="58"/>
      <c r="IM1" s="56"/>
      <c r="IN1" s="57" t="s">
        <v>773</v>
      </c>
      <c r="IO1" s="58"/>
      <c r="IP1" s="56"/>
      <c r="IQ1" s="57" t="s">
        <v>258</v>
      </c>
      <c r="IR1" s="58"/>
      <c r="IS1" s="56"/>
      <c r="IT1" s="57" t="s">
        <v>259</v>
      </c>
      <c r="IU1" s="58"/>
      <c r="IV1" s="56"/>
      <c r="IW1" s="57" t="s">
        <v>826</v>
      </c>
      <c r="IX1" s="58"/>
      <c r="IY1" s="56"/>
      <c r="IZ1" s="57" t="s">
        <v>1380</v>
      </c>
      <c r="JA1" s="58"/>
      <c r="JB1" s="56"/>
      <c r="JC1" s="57" t="s">
        <v>260</v>
      </c>
      <c r="JD1" s="227"/>
      <c r="JE1" s="56"/>
      <c r="JF1" s="57" t="s">
        <v>616</v>
      </c>
      <c r="JG1" s="58"/>
      <c r="JH1" s="56"/>
      <c r="JI1" s="57" t="s">
        <v>200</v>
      </c>
      <c r="JJ1" s="58"/>
      <c r="JK1" s="56"/>
      <c r="JL1" s="57" t="s">
        <v>650</v>
      </c>
      <c r="JM1" s="58"/>
      <c r="JN1" s="56"/>
      <c r="JO1" s="57" t="s">
        <v>670</v>
      </c>
      <c r="JP1" s="58"/>
      <c r="JQ1" s="56"/>
      <c r="JR1" s="57" t="s">
        <v>1226</v>
      </c>
      <c r="JS1" s="86"/>
      <c r="JT1" s="56"/>
      <c r="JU1" s="57" t="s">
        <v>1457</v>
      </c>
      <c r="JV1" s="58"/>
      <c r="JW1" s="56"/>
      <c r="JX1" s="57" t="s">
        <v>1447</v>
      </c>
      <c r="JY1" s="58"/>
      <c r="JZ1" s="56"/>
      <c r="KA1" s="57" t="s">
        <v>1461</v>
      </c>
      <c r="KB1" s="58"/>
      <c r="KC1" s="56"/>
      <c r="KD1" s="57" t="s">
        <v>1462</v>
      </c>
      <c r="KE1" s="58"/>
      <c r="KF1" s="56"/>
      <c r="KG1" s="57" t="s">
        <v>1481</v>
      </c>
      <c r="KH1" s="58"/>
      <c r="KI1" s="56"/>
      <c r="KJ1" s="57" t="s">
        <v>241</v>
      </c>
      <c r="KK1" s="58"/>
      <c r="KL1" s="56"/>
      <c r="KM1" s="57" t="s">
        <v>1292</v>
      </c>
      <c r="KN1" s="58"/>
      <c r="KO1" s="56"/>
      <c r="KP1" s="57" t="s">
        <v>1484</v>
      </c>
      <c r="KQ1" s="58"/>
      <c r="KR1" s="56"/>
      <c r="KS1" s="57" t="s">
        <v>1480</v>
      </c>
      <c r="KT1" s="58"/>
      <c r="KU1" s="56"/>
      <c r="KV1" s="57" t="s">
        <v>1482</v>
      </c>
      <c r="KW1" s="58"/>
      <c r="KX1" s="56"/>
      <c r="KY1" s="57" t="s">
        <v>1485</v>
      </c>
      <c r="KZ1" s="58"/>
      <c r="LA1" s="56"/>
      <c r="LB1" s="57" t="s">
        <v>1490</v>
      </c>
      <c r="LC1" s="58"/>
      <c r="LD1" s="56"/>
      <c r="LE1" s="57" t="s">
        <v>1491</v>
      </c>
      <c r="LF1" s="58"/>
      <c r="LG1" s="56"/>
      <c r="LH1" s="57" t="s">
        <v>1492</v>
      </c>
      <c r="LI1" s="58"/>
      <c r="LJ1" s="56"/>
      <c r="LK1" s="57" t="s">
        <v>238</v>
      </c>
      <c r="LL1" s="58"/>
      <c r="LM1" s="56"/>
      <c r="LN1" s="57" t="s">
        <v>1497</v>
      </c>
      <c r="LO1" s="58"/>
      <c r="LP1" s="56"/>
      <c r="LQ1" s="57" t="s">
        <v>288</v>
      </c>
      <c r="LR1" s="58"/>
      <c r="LS1" s="56"/>
      <c r="LT1" s="57" t="s">
        <v>309</v>
      </c>
      <c r="LU1" s="58"/>
      <c r="LV1" s="56"/>
      <c r="LW1" s="57" t="s">
        <v>80</v>
      </c>
      <c r="LX1" s="86"/>
      <c r="LY1" s="56"/>
      <c r="LZ1" s="57" t="s">
        <v>239</v>
      </c>
      <c r="MA1" s="86"/>
      <c r="MB1" s="56"/>
      <c r="MC1" s="57" t="s">
        <v>1506</v>
      </c>
      <c r="MD1" s="58"/>
      <c r="ME1" s="56"/>
      <c r="MF1" s="57" t="s">
        <v>258</v>
      </c>
      <c r="MG1" s="58"/>
      <c r="MH1" s="56"/>
      <c r="MI1" s="57" t="s">
        <v>259</v>
      </c>
      <c r="MJ1" s="58"/>
      <c r="MK1" s="56"/>
      <c r="ML1" s="57" t="s">
        <v>1515</v>
      </c>
      <c r="MM1" s="58"/>
      <c r="MN1" s="56"/>
      <c r="MO1" s="57" t="s">
        <v>1516</v>
      </c>
      <c r="MP1" s="58"/>
      <c r="MQ1" s="56"/>
      <c r="MR1" s="57" t="s">
        <v>260</v>
      </c>
      <c r="MS1" s="227"/>
      <c r="MT1" s="56"/>
      <c r="MU1" s="57" t="s">
        <v>1520</v>
      </c>
      <c r="MV1" s="58"/>
      <c r="MW1" s="56"/>
      <c r="MX1" s="57" t="s">
        <v>1523</v>
      </c>
      <c r="MY1" s="58"/>
      <c r="MZ1" s="56"/>
      <c r="NA1" s="57" t="s">
        <v>1524</v>
      </c>
      <c r="NB1" s="58"/>
      <c r="NC1" s="56"/>
      <c r="ND1" s="57" t="s">
        <v>1527</v>
      </c>
      <c r="NE1" s="58"/>
      <c r="NF1" s="56"/>
      <c r="NG1" s="57" t="s">
        <v>1529</v>
      </c>
      <c r="NH1" s="58"/>
      <c r="NI1" s="56"/>
      <c r="NJ1" s="57" t="s">
        <v>1532</v>
      </c>
      <c r="NK1" s="58"/>
      <c r="NL1" s="56"/>
      <c r="NM1" s="57" t="s">
        <v>1533</v>
      </c>
      <c r="NN1" s="58"/>
      <c r="NO1" s="56"/>
      <c r="NP1" s="57" t="s">
        <v>1534</v>
      </c>
      <c r="NQ1" s="58"/>
      <c r="NR1" s="56"/>
      <c r="NS1" s="57" t="s">
        <v>1535</v>
      </c>
      <c r="NT1" s="58"/>
      <c r="NU1" s="56"/>
      <c r="NV1" s="57" t="s">
        <v>1536</v>
      </c>
      <c r="NW1" s="58"/>
      <c r="NX1" s="56"/>
      <c r="NY1" s="57" t="s">
        <v>650</v>
      </c>
      <c r="NZ1" s="58"/>
      <c r="OA1" s="56"/>
      <c r="OB1" s="57" t="s">
        <v>1538</v>
      </c>
      <c r="OC1" s="58"/>
      <c r="OD1" s="56"/>
      <c r="OE1" s="57" t="s">
        <v>1226</v>
      </c>
      <c r="OF1" s="86"/>
      <c r="OG1" s="56"/>
      <c r="OH1" s="57" t="s">
        <v>1539</v>
      </c>
      <c r="OI1" s="58"/>
      <c r="OJ1" s="56"/>
      <c r="OK1" s="57" t="s">
        <v>676</v>
      </c>
      <c r="OL1" s="58"/>
      <c r="OM1" s="56"/>
      <c r="ON1" s="57" t="s">
        <v>677</v>
      </c>
      <c r="OO1" s="58"/>
      <c r="OP1" s="56"/>
      <c r="OQ1" s="57" t="s">
        <v>1540</v>
      </c>
      <c r="OR1" s="58"/>
      <c r="OS1" s="56"/>
      <c r="OT1" s="57" t="s">
        <v>1541</v>
      </c>
      <c r="OU1" s="58"/>
      <c r="OV1" s="56"/>
      <c r="OW1" s="57" t="s">
        <v>1447</v>
      </c>
      <c r="OX1" s="227"/>
      <c r="OY1" s="56"/>
      <c r="OZ1" s="57" t="s">
        <v>1554</v>
      </c>
      <c r="PA1" s="58"/>
      <c r="PB1" s="56"/>
      <c r="PC1" s="57" t="s">
        <v>1462</v>
      </c>
      <c r="PD1" s="227"/>
      <c r="PE1" s="56"/>
      <c r="PF1" s="57" t="s">
        <v>1555</v>
      </c>
      <c r="PG1" s="58"/>
      <c r="PH1" s="56"/>
      <c r="PI1" s="57" t="s">
        <v>1557</v>
      </c>
      <c r="PJ1" s="227"/>
      <c r="PK1" s="56"/>
      <c r="PL1" s="57" t="s">
        <v>1562</v>
      </c>
      <c r="PM1" s="58"/>
      <c r="PN1" s="56"/>
      <c r="PO1" s="57" t="s">
        <v>1563</v>
      </c>
      <c r="PP1" s="58"/>
      <c r="PQ1" s="56"/>
      <c r="PR1" s="57" t="s">
        <v>1485</v>
      </c>
      <c r="PS1" s="58"/>
      <c r="PT1" s="56"/>
      <c r="PU1" s="57" t="s">
        <v>1565</v>
      </c>
      <c r="PV1" s="58"/>
      <c r="PW1" s="56"/>
      <c r="PX1" s="57" t="s">
        <v>1566</v>
      </c>
      <c r="PY1" s="58"/>
      <c r="PZ1" s="56"/>
      <c r="QA1" s="57" t="s">
        <v>1567</v>
      </c>
      <c r="QB1" s="58"/>
      <c r="QC1" s="56"/>
      <c r="QD1" s="57" t="s">
        <v>1568</v>
      </c>
      <c r="QE1" s="58"/>
      <c r="QF1" s="56"/>
      <c r="QG1" s="57" t="s">
        <v>238</v>
      </c>
      <c r="QH1" s="58"/>
      <c r="QI1" s="56"/>
      <c r="QJ1" s="57" t="s">
        <v>1574</v>
      </c>
      <c r="QK1" s="58"/>
      <c r="QL1" s="56"/>
      <c r="QM1" s="57" t="s">
        <v>80</v>
      </c>
      <c r="QN1" s="86"/>
      <c r="QO1" s="56"/>
      <c r="QP1" s="57" t="s">
        <v>239</v>
      </c>
      <c r="QQ1" s="86"/>
      <c r="QR1" s="56"/>
      <c r="QS1" s="57" t="s">
        <v>1576</v>
      </c>
      <c r="QT1" s="58"/>
      <c r="QU1" s="56"/>
      <c r="QV1" s="57" t="s">
        <v>1578</v>
      </c>
      <c r="QW1" s="58"/>
      <c r="QX1" s="56"/>
      <c r="QY1" s="57" t="s">
        <v>258</v>
      </c>
      <c r="QZ1" s="58"/>
      <c r="RA1" s="56"/>
      <c r="RB1" s="57" t="s">
        <v>259</v>
      </c>
      <c r="RC1" s="58"/>
      <c r="RD1" s="56"/>
      <c r="RE1" s="57" t="s">
        <v>288</v>
      </c>
      <c r="RF1" s="58"/>
      <c r="RG1" s="56"/>
      <c r="RH1" s="57" t="s">
        <v>309</v>
      </c>
      <c r="RI1" s="58"/>
      <c r="RJ1" s="56"/>
      <c r="RK1" s="57" t="s">
        <v>1506</v>
      </c>
      <c r="RL1" s="58"/>
      <c r="RM1" s="56"/>
      <c r="RN1" s="57" t="s">
        <v>1604</v>
      </c>
      <c r="RO1" s="58"/>
      <c r="RP1" s="56"/>
      <c r="RQ1" s="57" t="s">
        <v>1516</v>
      </c>
      <c r="RR1" s="58"/>
      <c r="RS1" s="56"/>
      <c r="RT1" s="57" t="s">
        <v>260</v>
      </c>
      <c r="RU1" s="227"/>
      <c r="RV1" s="56"/>
      <c r="RW1" s="57" t="s">
        <v>1619</v>
      </c>
      <c r="RX1" s="58"/>
      <c r="RY1" s="56"/>
      <c r="RZ1" s="57" t="s">
        <v>1620</v>
      </c>
      <c r="SA1" s="58"/>
      <c r="SB1" s="56"/>
      <c r="SC1" s="57" t="s">
        <v>200</v>
      </c>
      <c r="SD1" s="227"/>
      <c r="SE1" s="56"/>
      <c r="SF1" s="57" t="s">
        <v>1624</v>
      </c>
      <c r="SG1" s="58"/>
      <c r="SH1" s="56"/>
      <c r="SI1" s="57" t="s">
        <v>1628</v>
      </c>
      <c r="SJ1" s="227"/>
      <c r="SK1" s="56"/>
      <c r="SL1" s="57" t="s">
        <v>1645</v>
      </c>
      <c r="SM1" s="58"/>
      <c r="SN1" s="56"/>
      <c r="SO1" s="57" t="s">
        <v>1629</v>
      </c>
      <c r="SP1" s="58"/>
      <c r="SQ1" s="56"/>
      <c r="SR1" s="57" t="s">
        <v>1630</v>
      </c>
      <c r="SS1" s="227"/>
      <c r="ST1" s="56"/>
      <c r="SU1" s="57" t="s">
        <v>1632</v>
      </c>
      <c r="SV1" s="58"/>
      <c r="SW1" s="56"/>
      <c r="SX1" s="57" t="s">
        <v>1634</v>
      </c>
      <c r="SY1" s="227"/>
      <c r="SZ1" s="56"/>
      <c r="TA1" s="57" t="s">
        <v>1635</v>
      </c>
      <c r="TB1" s="227"/>
      <c r="TC1" s="56"/>
      <c r="TD1" s="57" t="s">
        <v>1641</v>
      </c>
      <c r="TE1" s="58"/>
      <c r="TF1" s="56"/>
      <c r="TG1" s="57" t="s">
        <v>1642</v>
      </c>
      <c r="TH1" s="58"/>
      <c r="TI1" s="56"/>
      <c r="TJ1" s="57" t="s">
        <v>1643</v>
      </c>
      <c r="TK1" s="58"/>
      <c r="TL1" s="56"/>
      <c r="TM1" s="57" t="s">
        <v>1652</v>
      </c>
      <c r="TN1" s="227"/>
      <c r="TO1" s="56"/>
      <c r="TP1" s="57" t="s">
        <v>1655</v>
      </c>
      <c r="TQ1" s="58"/>
      <c r="TR1" s="56"/>
      <c r="TS1" s="57" t="s">
        <v>1485</v>
      </c>
      <c r="TT1" s="58"/>
    </row>
    <row r="2" spans="1:540" s="4" customFormat="1">
      <c r="A2" s="59" t="s">
        <v>209</v>
      </c>
      <c r="B2" s="40">
        <v>39692</v>
      </c>
      <c r="C2" s="60"/>
      <c r="D2" s="59" t="s">
        <v>209</v>
      </c>
      <c r="E2" s="40">
        <v>39727</v>
      </c>
      <c r="F2" s="60"/>
      <c r="G2" s="59" t="s">
        <v>209</v>
      </c>
      <c r="H2" s="40">
        <v>39741</v>
      </c>
      <c r="I2" s="60"/>
      <c r="J2" s="65"/>
      <c r="K2" s="40">
        <v>39770</v>
      </c>
      <c r="M2" s="65"/>
      <c r="N2" s="40">
        <v>39776</v>
      </c>
      <c r="O2" s="60"/>
      <c r="Q2" s="40">
        <v>39797</v>
      </c>
      <c r="R2" s="60"/>
      <c r="S2" s="65"/>
      <c r="T2" s="40">
        <v>39818</v>
      </c>
      <c r="U2" s="60"/>
      <c r="W2" s="40">
        <v>39867</v>
      </c>
      <c r="X2" s="60"/>
      <c r="Y2" s="65"/>
      <c r="Z2" s="40">
        <v>39867</v>
      </c>
      <c r="AB2" s="65"/>
      <c r="AC2" s="40">
        <v>39867</v>
      </c>
      <c r="AE2" s="118"/>
      <c r="AF2" s="40">
        <v>39881</v>
      </c>
      <c r="AG2" s="119"/>
      <c r="AI2" s="40">
        <v>39909</v>
      </c>
      <c r="AK2" s="65"/>
      <c r="AL2" s="40">
        <v>39909</v>
      </c>
      <c r="AN2" s="65"/>
      <c r="AO2" s="40">
        <v>39923</v>
      </c>
      <c r="AP2" s="60"/>
      <c r="AQ2" s="65"/>
      <c r="AR2" s="40">
        <v>39938</v>
      </c>
      <c r="AS2" s="60"/>
      <c r="AT2" s="65"/>
      <c r="AU2" s="40">
        <v>39965</v>
      </c>
      <c r="AV2" s="60"/>
      <c r="AW2" s="65"/>
      <c r="AX2" s="40">
        <v>39965</v>
      </c>
      <c r="AZ2" s="65"/>
      <c r="BA2" s="40">
        <v>39972</v>
      </c>
      <c r="BC2" s="65"/>
      <c r="BD2" s="40">
        <v>39986</v>
      </c>
      <c r="BE2" s="60"/>
      <c r="BG2" s="40">
        <v>40007</v>
      </c>
      <c r="BH2" s="60"/>
      <c r="BI2" s="65"/>
      <c r="BJ2" s="40">
        <v>40021</v>
      </c>
      <c r="BK2" s="60"/>
      <c r="BL2" s="65"/>
      <c r="BM2" s="40">
        <v>40049</v>
      </c>
      <c r="BN2" s="60"/>
      <c r="BO2" s="65"/>
      <c r="BP2" s="40">
        <v>40056</v>
      </c>
      <c r="BR2" s="65"/>
      <c r="BS2" s="40">
        <v>40056</v>
      </c>
      <c r="BT2" s="60"/>
      <c r="BU2" s="65"/>
      <c r="BV2" s="40">
        <v>40063</v>
      </c>
      <c r="BX2" s="65"/>
      <c r="BY2" s="40">
        <v>40063</v>
      </c>
      <c r="CA2" s="65"/>
      <c r="CB2" s="40">
        <v>40076</v>
      </c>
      <c r="CC2" s="60"/>
      <c r="CD2" s="65"/>
      <c r="CE2" s="40">
        <v>40084</v>
      </c>
      <c r="CF2" s="60"/>
      <c r="CG2" s="65"/>
      <c r="CH2" s="40">
        <v>40084</v>
      </c>
      <c r="CJ2" s="65"/>
      <c r="CK2" s="40">
        <v>40105</v>
      </c>
      <c r="CL2" s="60"/>
      <c r="CM2" s="65"/>
      <c r="CN2" s="40">
        <v>40112</v>
      </c>
      <c r="CP2" s="65"/>
      <c r="CQ2" s="40">
        <v>40119</v>
      </c>
      <c r="CR2" s="60"/>
      <c r="CS2" s="65"/>
      <c r="CT2" s="40">
        <v>40126</v>
      </c>
      <c r="CV2" s="65"/>
      <c r="CW2" s="40">
        <v>40140</v>
      </c>
      <c r="CX2" s="60"/>
      <c r="CZ2" s="40">
        <v>40146</v>
      </c>
      <c r="DA2" s="60"/>
      <c r="DB2" s="65"/>
      <c r="DC2" s="40">
        <v>40146</v>
      </c>
      <c r="DD2" s="60"/>
      <c r="DE2" s="65"/>
      <c r="DF2" s="40">
        <v>40161</v>
      </c>
      <c r="DH2" s="65"/>
      <c r="DI2" s="40">
        <v>40182</v>
      </c>
      <c r="DJ2" s="60"/>
      <c r="DK2" s="65"/>
      <c r="DL2" s="40">
        <v>40185</v>
      </c>
      <c r="DM2" s="60"/>
      <c r="DN2" s="65"/>
      <c r="DO2" s="40">
        <v>40246</v>
      </c>
      <c r="DQ2" s="65"/>
      <c r="DR2" s="40">
        <v>40246</v>
      </c>
      <c r="DS2" s="60"/>
      <c r="DT2" s="65"/>
      <c r="DU2" s="40">
        <v>40246</v>
      </c>
      <c r="DW2" s="118"/>
      <c r="DX2" s="40">
        <v>40259</v>
      </c>
      <c r="DY2" s="119"/>
      <c r="DZ2" s="65"/>
      <c r="EA2" s="40">
        <v>40266</v>
      </c>
      <c r="EB2" s="60"/>
      <c r="EC2" s="65"/>
      <c r="ED2" s="40">
        <v>40266</v>
      </c>
      <c r="EE2" s="60"/>
      <c r="EF2" s="65"/>
      <c r="EG2" s="40">
        <v>40280</v>
      </c>
      <c r="EH2" s="60"/>
      <c r="EI2" s="65"/>
      <c r="EJ2" s="40">
        <v>40297</v>
      </c>
      <c r="EK2" s="60"/>
      <c r="EL2" s="65"/>
      <c r="EM2" s="40">
        <v>40309</v>
      </c>
      <c r="EO2" s="65"/>
      <c r="EP2" s="40">
        <v>40315</v>
      </c>
      <c r="ER2" s="65"/>
      <c r="ES2" s="40">
        <v>40322</v>
      </c>
      <c r="ET2" s="60"/>
      <c r="EU2" s="65"/>
      <c r="EV2" s="40">
        <v>40322</v>
      </c>
      <c r="EX2" s="65"/>
      <c r="EY2" s="40">
        <v>40336</v>
      </c>
      <c r="EZ2" s="60"/>
      <c r="FA2" s="65"/>
      <c r="FB2" s="40">
        <v>40406</v>
      </c>
      <c r="FC2" s="60"/>
      <c r="FD2" s="65"/>
      <c r="FE2" s="40">
        <v>40413</v>
      </c>
      <c r="FF2" s="60"/>
      <c r="FG2" s="65"/>
      <c r="FH2" s="40">
        <v>40427</v>
      </c>
      <c r="FI2" s="228"/>
      <c r="FJ2" s="65"/>
      <c r="FK2" s="40">
        <v>40427</v>
      </c>
      <c r="FL2" s="60"/>
      <c r="FM2" s="65"/>
      <c r="FN2" s="40">
        <v>40440</v>
      </c>
      <c r="FO2" s="60"/>
      <c r="FP2" s="65"/>
      <c r="FQ2" s="40">
        <v>40449</v>
      </c>
      <c r="FR2" s="60"/>
      <c r="FS2" s="65"/>
      <c r="FT2" s="40">
        <v>40455</v>
      </c>
      <c r="FU2" s="60"/>
      <c r="FV2" s="65"/>
      <c r="FW2" s="40">
        <v>40477</v>
      </c>
      <c r="FX2" s="60"/>
      <c r="FY2" s="65"/>
      <c r="FZ2" s="40">
        <v>40484</v>
      </c>
      <c r="GA2" s="60"/>
      <c r="GB2" s="65"/>
      <c r="GC2" s="40">
        <v>40490</v>
      </c>
      <c r="GE2" s="65"/>
      <c r="GF2" s="40">
        <v>40497</v>
      </c>
      <c r="GG2" s="60"/>
      <c r="GH2" s="65"/>
      <c r="GI2" s="40">
        <v>40511</v>
      </c>
      <c r="GJ2" s="60"/>
      <c r="GK2" s="65"/>
      <c r="GL2" s="40">
        <v>40511</v>
      </c>
      <c r="GM2" s="60"/>
      <c r="GN2" s="65"/>
      <c r="GO2" s="40">
        <v>40532</v>
      </c>
      <c r="GP2" s="60"/>
      <c r="GQ2" s="65"/>
      <c r="GR2" s="40">
        <v>40553</v>
      </c>
      <c r="GS2" s="60"/>
      <c r="GT2" s="65"/>
      <c r="GU2" s="40">
        <v>40553</v>
      </c>
      <c r="GV2" s="60"/>
      <c r="GW2" s="65"/>
      <c r="GX2" s="40">
        <v>40553</v>
      </c>
      <c r="GZ2" s="65"/>
      <c r="HA2" s="40">
        <v>40561</v>
      </c>
      <c r="HB2" s="60"/>
      <c r="HC2" s="65"/>
      <c r="HD2" s="40">
        <v>40581</v>
      </c>
      <c r="HE2" s="60"/>
      <c r="HF2" s="65"/>
      <c r="HG2" s="40">
        <v>40595</v>
      </c>
      <c r="HI2" s="65"/>
      <c r="HJ2" s="40">
        <v>40595</v>
      </c>
      <c r="HL2" s="65"/>
      <c r="HM2" s="40">
        <v>40602</v>
      </c>
      <c r="HN2" s="60"/>
      <c r="HO2" s="65"/>
      <c r="HP2" s="40">
        <v>40623</v>
      </c>
      <c r="HQ2" s="60"/>
      <c r="HR2" s="65"/>
      <c r="HS2" s="40">
        <v>40637</v>
      </c>
      <c r="HT2" s="60"/>
      <c r="HU2" s="65"/>
      <c r="HV2" s="40">
        <v>40637</v>
      </c>
      <c r="HW2" s="60"/>
      <c r="HX2" s="65"/>
      <c r="HY2" s="40">
        <v>40643</v>
      </c>
      <c r="HZ2" s="60"/>
      <c r="IA2" s="65"/>
      <c r="IB2" s="40">
        <v>40643</v>
      </c>
      <c r="IC2" s="60"/>
      <c r="ID2" s="65"/>
      <c r="IE2" s="40">
        <v>40644</v>
      </c>
      <c r="IF2" s="60"/>
      <c r="IG2" s="65"/>
      <c r="IH2" s="40">
        <v>40657</v>
      </c>
      <c r="IJ2" s="65"/>
      <c r="IK2" s="40">
        <v>40665</v>
      </c>
      <c r="IL2" s="60"/>
      <c r="IM2" s="65"/>
      <c r="IN2" s="40">
        <v>40679</v>
      </c>
      <c r="IO2" s="60"/>
      <c r="IP2" s="65"/>
      <c r="IQ2" s="40">
        <v>40685</v>
      </c>
      <c r="IR2" s="60"/>
      <c r="IS2" s="65"/>
      <c r="IT2" s="40">
        <v>40685</v>
      </c>
      <c r="IU2" s="60"/>
      <c r="IV2" s="65"/>
      <c r="IW2" s="40">
        <v>40770</v>
      </c>
      <c r="IX2" s="60"/>
      <c r="IY2" s="65"/>
      <c r="IZ2" s="40">
        <v>40784</v>
      </c>
      <c r="JA2" s="60"/>
      <c r="JB2" s="65"/>
      <c r="JC2" s="40">
        <v>40791</v>
      </c>
      <c r="JD2" s="228"/>
      <c r="JE2" s="65"/>
      <c r="JF2" s="40">
        <v>40791</v>
      </c>
      <c r="JG2" s="60"/>
      <c r="JH2" s="65"/>
      <c r="JI2" s="40">
        <v>40819</v>
      </c>
      <c r="JJ2" s="60"/>
      <c r="JK2" s="65"/>
      <c r="JL2" s="40">
        <v>40841</v>
      </c>
      <c r="JM2" s="60"/>
      <c r="JN2" s="65"/>
      <c r="JO2" s="40">
        <v>40847</v>
      </c>
      <c r="JP2" s="60"/>
      <c r="JQ2" s="65"/>
      <c r="JR2" s="40">
        <v>40861</v>
      </c>
      <c r="JT2" s="65"/>
      <c r="JU2" s="40">
        <v>40894</v>
      </c>
      <c r="JV2" s="60"/>
      <c r="JW2" s="65"/>
      <c r="JX2" s="40">
        <v>40895</v>
      </c>
      <c r="JY2" s="60"/>
      <c r="JZ2" s="65"/>
      <c r="KA2" s="40">
        <v>40916</v>
      </c>
      <c r="KB2" s="60"/>
      <c r="KC2" s="65"/>
      <c r="KD2" s="40">
        <v>40924</v>
      </c>
      <c r="KE2" s="60"/>
      <c r="KF2" s="65"/>
      <c r="KG2" s="40">
        <v>40924</v>
      </c>
      <c r="KH2" s="60"/>
      <c r="KI2" s="65"/>
      <c r="KJ2" s="40">
        <v>40938</v>
      </c>
      <c r="KK2" s="60"/>
      <c r="KL2" s="65"/>
      <c r="KM2" s="40">
        <v>40945</v>
      </c>
      <c r="KN2" s="60"/>
      <c r="KO2" s="65"/>
      <c r="KP2" s="40">
        <v>40952</v>
      </c>
      <c r="KQ2" s="60"/>
      <c r="KR2" s="65"/>
      <c r="KS2" s="40">
        <v>40959</v>
      </c>
      <c r="KT2" s="60"/>
      <c r="KU2" s="65"/>
      <c r="KV2" s="40">
        <v>40966</v>
      </c>
      <c r="KW2" s="60"/>
      <c r="KX2" s="65"/>
      <c r="KY2" s="40">
        <v>40973</v>
      </c>
      <c r="KZ2" s="60"/>
      <c r="LA2" s="65"/>
      <c r="LB2" s="40">
        <v>40980</v>
      </c>
      <c r="LC2" s="60"/>
      <c r="LD2" s="65"/>
      <c r="LE2" s="40">
        <v>40987</v>
      </c>
      <c r="LF2" s="60"/>
      <c r="LG2" s="65"/>
      <c r="LH2" s="40">
        <v>40994</v>
      </c>
      <c r="LI2" s="60"/>
      <c r="LJ2" s="65"/>
      <c r="LK2" s="40">
        <v>41008</v>
      </c>
      <c r="LL2" s="60"/>
      <c r="LM2" s="65"/>
      <c r="LN2" s="40">
        <v>41015</v>
      </c>
      <c r="LO2" s="60"/>
      <c r="LP2" s="65"/>
      <c r="LQ2" s="40">
        <v>41022</v>
      </c>
      <c r="LR2" s="60"/>
      <c r="LS2" s="65"/>
      <c r="LT2" s="40">
        <v>41022</v>
      </c>
      <c r="LU2" s="60"/>
      <c r="LV2" s="65"/>
      <c r="LW2" s="40">
        <v>41037</v>
      </c>
      <c r="LY2" s="65"/>
      <c r="LZ2" s="40">
        <v>41037</v>
      </c>
      <c r="MB2" s="65"/>
      <c r="MC2" s="40">
        <v>41044</v>
      </c>
      <c r="MD2" s="60"/>
      <c r="ME2" s="65"/>
      <c r="MF2" s="40">
        <v>41049</v>
      </c>
      <c r="MG2" s="60"/>
      <c r="MH2" s="65"/>
      <c r="MI2" s="40">
        <v>41049</v>
      </c>
      <c r="MJ2" s="60"/>
      <c r="MK2" s="65"/>
      <c r="ML2" s="40">
        <v>41099</v>
      </c>
      <c r="MM2" s="60"/>
      <c r="MN2" s="65"/>
      <c r="MO2" s="40">
        <v>41156</v>
      </c>
      <c r="MP2" s="60"/>
      <c r="MQ2" s="65"/>
      <c r="MR2" s="40">
        <v>41162</v>
      </c>
      <c r="MS2" s="228"/>
      <c r="MT2" s="65"/>
      <c r="MU2" s="40">
        <v>41169</v>
      </c>
      <c r="MV2" s="60"/>
      <c r="MW2" s="65"/>
      <c r="MX2" s="40">
        <v>41176</v>
      </c>
      <c r="MY2" s="60"/>
      <c r="MZ2" s="65"/>
      <c r="NA2" s="40">
        <v>41183</v>
      </c>
      <c r="NB2" s="60"/>
      <c r="NC2" s="65"/>
      <c r="ND2" s="40">
        <v>41183</v>
      </c>
      <c r="NE2" s="60"/>
      <c r="NF2" s="65"/>
      <c r="NG2" s="40">
        <v>41190</v>
      </c>
      <c r="NH2" s="60"/>
      <c r="NI2" s="65"/>
      <c r="NJ2" s="40">
        <v>41197</v>
      </c>
      <c r="NK2" s="60"/>
      <c r="NL2" s="65"/>
      <c r="NM2" s="40">
        <v>41197</v>
      </c>
      <c r="NN2" s="60"/>
      <c r="NO2" s="65"/>
      <c r="NP2" s="40">
        <v>41204</v>
      </c>
      <c r="NQ2" s="60"/>
      <c r="NR2" s="65"/>
      <c r="NS2" s="40">
        <v>41211</v>
      </c>
      <c r="NT2" s="60"/>
      <c r="NU2" s="65"/>
      <c r="NV2" s="40">
        <v>41211</v>
      </c>
      <c r="NW2" s="60"/>
      <c r="NX2" s="65"/>
      <c r="NY2" s="40">
        <v>41213</v>
      </c>
      <c r="NZ2" s="60"/>
      <c r="OA2" s="65"/>
      <c r="OB2" s="40">
        <v>41218</v>
      </c>
      <c r="OC2" s="60"/>
      <c r="OD2" s="65"/>
      <c r="OE2" s="40">
        <v>41225</v>
      </c>
      <c r="OG2" s="65"/>
      <c r="OH2" s="40">
        <v>41232</v>
      </c>
      <c r="OI2" s="60"/>
      <c r="OJ2" s="65"/>
      <c r="OK2" s="40">
        <v>41237</v>
      </c>
      <c r="OL2" s="60"/>
      <c r="OM2" s="65"/>
      <c r="ON2" s="40">
        <v>41237</v>
      </c>
      <c r="OO2" s="60"/>
      <c r="OP2" s="65"/>
      <c r="OQ2" s="40">
        <v>41246</v>
      </c>
      <c r="OR2" s="60"/>
      <c r="OS2" s="65"/>
      <c r="OT2" s="40">
        <v>41246</v>
      </c>
      <c r="OU2" s="60"/>
      <c r="OV2" s="65"/>
      <c r="OW2" s="40">
        <v>41260</v>
      </c>
      <c r="OX2" s="228"/>
      <c r="OY2" s="65"/>
      <c r="OZ2" s="40">
        <v>41260</v>
      </c>
      <c r="PA2" s="60"/>
      <c r="PB2" s="65"/>
      <c r="PC2" s="40">
        <v>41281</v>
      </c>
      <c r="PD2" s="228"/>
      <c r="PE2" s="65"/>
      <c r="PF2" s="40">
        <v>41288</v>
      </c>
      <c r="PG2" s="60"/>
      <c r="PH2" s="65"/>
      <c r="PI2" s="40">
        <v>41296</v>
      </c>
      <c r="PJ2" s="228"/>
      <c r="PK2" s="65"/>
      <c r="PL2" s="40">
        <v>41309</v>
      </c>
      <c r="PM2" s="60"/>
      <c r="PN2" s="65"/>
      <c r="PO2" s="40">
        <v>41323</v>
      </c>
      <c r="PP2" s="60"/>
      <c r="PQ2" s="65"/>
      <c r="PR2" s="40">
        <v>41344</v>
      </c>
      <c r="PS2" s="60"/>
      <c r="PT2" s="65"/>
      <c r="PU2" s="40">
        <v>41344</v>
      </c>
      <c r="PV2" s="60"/>
      <c r="PW2" s="65"/>
      <c r="PX2" s="40">
        <v>41344</v>
      </c>
      <c r="PY2" s="60"/>
      <c r="PZ2" s="65"/>
      <c r="QA2" s="40">
        <v>41351</v>
      </c>
      <c r="QB2" s="60"/>
      <c r="QC2" s="65"/>
      <c r="QD2" s="40">
        <v>41358</v>
      </c>
      <c r="QE2" s="60"/>
      <c r="QF2" s="65"/>
      <c r="QG2" s="40">
        <v>41358</v>
      </c>
      <c r="QH2" s="60"/>
      <c r="QI2" s="65"/>
      <c r="QJ2" s="40">
        <v>41365</v>
      </c>
      <c r="QK2" s="60"/>
      <c r="QL2" s="65"/>
      <c r="QM2" s="40">
        <v>41366</v>
      </c>
      <c r="QO2" s="65"/>
      <c r="QP2" s="40">
        <v>41366</v>
      </c>
      <c r="QR2" s="65"/>
      <c r="QS2" s="40">
        <v>41372</v>
      </c>
      <c r="QT2" s="60"/>
      <c r="QU2" s="65"/>
      <c r="QV2" s="40">
        <v>41372</v>
      </c>
      <c r="QW2" s="60"/>
      <c r="QX2" s="65"/>
      <c r="QY2" s="40">
        <v>41378</v>
      </c>
      <c r="QZ2" s="60"/>
      <c r="RA2" s="65"/>
      <c r="RB2" s="40">
        <v>41378</v>
      </c>
      <c r="RC2" s="60"/>
      <c r="RD2" s="65"/>
      <c r="RE2" s="40">
        <v>41386</v>
      </c>
      <c r="RF2" s="60"/>
      <c r="RG2" s="65"/>
      <c r="RH2" s="40">
        <v>41386</v>
      </c>
      <c r="RI2" s="60"/>
      <c r="RJ2" s="65"/>
      <c r="RK2" s="40">
        <v>41400</v>
      </c>
      <c r="RL2" s="60"/>
      <c r="RM2" s="65"/>
      <c r="RN2" s="40">
        <v>41512</v>
      </c>
      <c r="RO2" s="60"/>
      <c r="RP2" s="65"/>
      <c r="RQ2" s="40">
        <v>41519</v>
      </c>
      <c r="RR2" s="60"/>
      <c r="RS2" s="65"/>
      <c r="RT2" s="40">
        <v>41526</v>
      </c>
      <c r="RU2" s="228"/>
      <c r="RV2" s="65"/>
      <c r="RW2" s="40">
        <v>41540</v>
      </c>
      <c r="RX2" s="60"/>
      <c r="RY2" s="65"/>
      <c r="RZ2" s="40">
        <v>41547</v>
      </c>
      <c r="SA2" s="60"/>
      <c r="SB2" s="65"/>
      <c r="SC2" s="40">
        <v>41547</v>
      </c>
      <c r="SD2" s="228"/>
      <c r="SE2" s="65"/>
      <c r="SF2" s="40">
        <v>41568</v>
      </c>
      <c r="SG2" s="60"/>
      <c r="SH2" s="65"/>
      <c r="SI2" s="40">
        <v>41569</v>
      </c>
      <c r="SJ2" s="228"/>
      <c r="SK2" s="65"/>
      <c r="SL2" s="40">
        <v>41582</v>
      </c>
      <c r="SM2" s="60"/>
      <c r="SN2" s="65"/>
      <c r="SO2" s="40">
        <v>41589</v>
      </c>
      <c r="SP2" s="60"/>
      <c r="SQ2" s="65"/>
      <c r="SR2" s="40">
        <v>41589</v>
      </c>
      <c r="SS2" s="228"/>
      <c r="ST2" s="65"/>
      <c r="SU2" s="40">
        <v>41619</v>
      </c>
      <c r="SV2" s="60"/>
      <c r="SW2" s="65"/>
      <c r="SX2" s="40">
        <v>41624</v>
      </c>
      <c r="SY2" s="228"/>
      <c r="SZ2" s="65"/>
      <c r="TA2" s="40">
        <v>41645</v>
      </c>
      <c r="TB2" s="228"/>
      <c r="TC2" s="65"/>
      <c r="TD2" s="40">
        <v>41648</v>
      </c>
      <c r="TE2" s="60"/>
      <c r="TF2" s="65"/>
      <c r="TG2" s="40">
        <v>41648</v>
      </c>
      <c r="TH2" s="60"/>
      <c r="TI2" s="65"/>
      <c r="TJ2" s="40">
        <v>41652</v>
      </c>
      <c r="TK2" s="60"/>
      <c r="TL2" s="65"/>
      <c r="TM2" s="40">
        <v>41296</v>
      </c>
      <c r="TN2" s="228"/>
      <c r="TO2" s="65"/>
      <c r="TP2" s="40">
        <v>41666</v>
      </c>
      <c r="TQ2" s="60"/>
      <c r="TR2" s="65"/>
      <c r="TS2" s="40">
        <v>41673</v>
      </c>
      <c r="TT2" s="60"/>
    </row>
    <row r="3" spans="1:540" s="4" customFormat="1">
      <c r="A3" s="59" t="s">
        <v>252</v>
      </c>
      <c r="B3" s="40" t="s">
        <v>253</v>
      </c>
      <c r="C3" s="60"/>
      <c r="D3" s="59" t="s">
        <v>252</v>
      </c>
      <c r="E3" s="40" t="s">
        <v>253</v>
      </c>
      <c r="F3" s="60"/>
      <c r="G3" s="59" t="s">
        <v>252</v>
      </c>
      <c r="H3" s="40" t="s">
        <v>253</v>
      </c>
      <c r="I3" s="60"/>
      <c r="J3" s="59" t="s">
        <v>252</v>
      </c>
      <c r="K3" s="40" t="s">
        <v>253</v>
      </c>
      <c r="M3" s="59" t="s">
        <v>252</v>
      </c>
      <c r="N3" s="40" t="s">
        <v>253</v>
      </c>
      <c r="O3" s="60"/>
      <c r="P3" s="113" t="s">
        <v>252</v>
      </c>
      <c r="Q3" s="40" t="s">
        <v>253</v>
      </c>
      <c r="R3" s="60"/>
      <c r="S3" s="59" t="s">
        <v>252</v>
      </c>
      <c r="T3" s="40" t="s">
        <v>253</v>
      </c>
      <c r="U3" s="60"/>
      <c r="V3" s="59" t="s">
        <v>252</v>
      </c>
      <c r="W3" s="40" t="s">
        <v>101</v>
      </c>
      <c r="X3" s="60"/>
      <c r="Y3" s="59" t="s">
        <v>252</v>
      </c>
      <c r="Z3" s="40" t="s">
        <v>9</v>
      </c>
      <c r="AB3" s="59" t="s">
        <v>252</v>
      </c>
      <c r="AC3" s="40" t="s">
        <v>101</v>
      </c>
      <c r="AE3" s="120" t="s">
        <v>252</v>
      </c>
      <c r="AF3" s="40" t="s">
        <v>253</v>
      </c>
      <c r="AG3" s="119"/>
      <c r="AH3" s="113" t="s">
        <v>252</v>
      </c>
      <c r="AI3" s="40" t="s">
        <v>301</v>
      </c>
      <c r="AK3" s="59" t="s">
        <v>252</v>
      </c>
      <c r="AL3" s="40" t="s">
        <v>310</v>
      </c>
      <c r="AN3" s="59" t="s">
        <v>252</v>
      </c>
      <c r="AO3" s="40" t="s">
        <v>253</v>
      </c>
      <c r="AP3" s="60"/>
      <c r="AQ3" s="59" t="s">
        <v>252</v>
      </c>
      <c r="AR3" s="40" t="s">
        <v>253</v>
      </c>
      <c r="AS3" s="60"/>
      <c r="AT3" s="59" t="s">
        <v>252</v>
      </c>
      <c r="AU3" s="40" t="s">
        <v>101</v>
      </c>
      <c r="AV3" s="60"/>
      <c r="AW3" s="59" t="s">
        <v>252</v>
      </c>
      <c r="AX3" s="40" t="s">
        <v>9</v>
      </c>
      <c r="AZ3" s="59" t="s">
        <v>252</v>
      </c>
      <c r="BA3" s="40" t="s">
        <v>253</v>
      </c>
      <c r="BC3" s="59" t="s">
        <v>252</v>
      </c>
      <c r="BD3" s="40" t="s">
        <v>253</v>
      </c>
      <c r="BE3" s="60"/>
      <c r="BF3" s="113" t="s">
        <v>252</v>
      </c>
      <c r="BG3" s="40" t="s">
        <v>253</v>
      </c>
      <c r="BH3" s="60"/>
      <c r="BI3" s="59" t="s">
        <v>252</v>
      </c>
      <c r="BJ3" s="40" t="s">
        <v>253</v>
      </c>
      <c r="BK3" s="60"/>
      <c r="BL3" s="59" t="s">
        <v>252</v>
      </c>
      <c r="BM3" s="40" t="s">
        <v>253</v>
      </c>
      <c r="BN3" s="60"/>
      <c r="BO3" s="59" t="s">
        <v>252</v>
      </c>
      <c r="BP3" s="40" t="s">
        <v>253</v>
      </c>
      <c r="BR3" s="59" t="s">
        <v>252</v>
      </c>
      <c r="BS3" s="40" t="s">
        <v>253</v>
      </c>
      <c r="BT3" s="60"/>
      <c r="BU3" s="59" t="s">
        <v>252</v>
      </c>
      <c r="BV3" s="40" t="s">
        <v>253</v>
      </c>
      <c r="BX3" s="59" t="s">
        <v>252</v>
      </c>
      <c r="BY3" s="40" t="s">
        <v>253</v>
      </c>
      <c r="CA3" s="59" t="s">
        <v>252</v>
      </c>
      <c r="CB3" s="40" t="s">
        <v>253</v>
      </c>
      <c r="CC3" s="60"/>
      <c r="CD3" s="59" t="s">
        <v>252</v>
      </c>
      <c r="CE3" s="40" t="s">
        <v>253</v>
      </c>
      <c r="CF3" s="60"/>
      <c r="CG3" s="59" t="s">
        <v>252</v>
      </c>
      <c r="CH3" s="40" t="s">
        <v>253</v>
      </c>
      <c r="CJ3" s="59" t="s">
        <v>252</v>
      </c>
      <c r="CK3" s="40" t="s">
        <v>253</v>
      </c>
      <c r="CL3" s="60"/>
      <c r="CM3" s="59" t="s">
        <v>252</v>
      </c>
      <c r="CN3" s="40" t="s">
        <v>253</v>
      </c>
      <c r="CP3" s="59" t="s">
        <v>252</v>
      </c>
      <c r="CQ3" s="40" t="s">
        <v>253</v>
      </c>
      <c r="CR3" s="60"/>
      <c r="CS3" s="59" t="s">
        <v>252</v>
      </c>
      <c r="CT3" s="40" t="s">
        <v>253</v>
      </c>
      <c r="CV3" s="59" t="s">
        <v>252</v>
      </c>
      <c r="CW3" s="40" t="s">
        <v>253</v>
      </c>
      <c r="CX3" s="60"/>
      <c r="CY3" s="113" t="s">
        <v>252</v>
      </c>
      <c r="CZ3" s="40" t="s">
        <v>101</v>
      </c>
      <c r="DA3" s="60"/>
      <c r="DB3" s="59" t="s">
        <v>252</v>
      </c>
      <c r="DC3" s="40" t="s">
        <v>9</v>
      </c>
      <c r="DD3" s="60"/>
      <c r="DE3" s="59" t="s">
        <v>252</v>
      </c>
      <c r="DF3" s="40" t="s">
        <v>253</v>
      </c>
      <c r="DH3" s="59" t="s">
        <v>252</v>
      </c>
      <c r="DI3" s="40" t="s">
        <v>253</v>
      </c>
      <c r="DJ3" s="60"/>
      <c r="DK3" s="59" t="s">
        <v>252</v>
      </c>
      <c r="DL3" s="40" t="s">
        <v>9</v>
      </c>
      <c r="DM3" s="60"/>
      <c r="DN3" s="59" t="s">
        <v>252</v>
      </c>
      <c r="DO3" s="40" t="s">
        <v>101</v>
      </c>
      <c r="DQ3" s="59" t="s">
        <v>252</v>
      </c>
      <c r="DR3" s="40" t="s">
        <v>9</v>
      </c>
      <c r="DS3" s="60"/>
      <c r="DT3" s="59" t="s">
        <v>252</v>
      </c>
      <c r="DU3" s="40" t="s">
        <v>101</v>
      </c>
      <c r="DW3" s="120" t="s">
        <v>252</v>
      </c>
      <c r="DX3" s="40" t="s">
        <v>253</v>
      </c>
      <c r="DY3" s="119"/>
      <c r="DZ3" s="59" t="s">
        <v>252</v>
      </c>
      <c r="EA3" s="40" t="s">
        <v>301</v>
      </c>
      <c r="EB3" s="60"/>
      <c r="EC3" s="59" t="s">
        <v>252</v>
      </c>
      <c r="ED3" s="40" t="s">
        <v>310</v>
      </c>
      <c r="EE3" s="60"/>
      <c r="EF3" s="59" t="s">
        <v>252</v>
      </c>
      <c r="EG3" s="40" t="s">
        <v>253</v>
      </c>
      <c r="EH3" s="60"/>
      <c r="EI3" s="59" t="s">
        <v>252</v>
      </c>
      <c r="EJ3" s="40" t="s">
        <v>253</v>
      </c>
      <c r="EK3" s="60"/>
      <c r="EL3" s="59" t="s">
        <v>252</v>
      </c>
      <c r="EM3" s="40" t="s">
        <v>253</v>
      </c>
      <c r="EO3" s="59" t="s">
        <v>252</v>
      </c>
      <c r="EP3" s="40" t="s">
        <v>253</v>
      </c>
      <c r="ER3" s="59" t="s">
        <v>252</v>
      </c>
      <c r="ES3" s="40" t="s">
        <v>101</v>
      </c>
      <c r="ET3" s="60"/>
      <c r="EU3" s="59" t="s">
        <v>252</v>
      </c>
      <c r="EV3" s="40" t="s">
        <v>9</v>
      </c>
      <c r="EX3" s="59" t="s">
        <v>252</v>
      </c>
      <c r="EY3" s="40" t="s">
        <v>253</v>
      </c>
      <c r="EZ3" s="60"/>
      <c r="FA3" s="59" t="s">
        <v>252</v>
      </c>
      <c r="FB3" s="40" t="s">
        <v>253</v>
      </c>
      <c r="FC3" s="60"/>
      <c r="FD3" s="59" t="s">
        <v>252</v>
      </c>
      <c r="FE3" s="40" t="s">
        <v>253</v>
      </c>
      <c r="FF3" s="60"/>
      <c r="FG3" s="59" t="s">
        <v>252</v>
      </c>
      <c r="FH3" s="40" t="s">
        <v>253</v>
      </c>
      <c r="FI3" s="228"/>
      <c r="FJ3" s="59" t="s">
        <v>252</v>
      </c>
      <c r="FK3" s="40" t="s">
        <v>253</v>
      </c>
      <c r="FL3" s="60"/>
      <c r="FM3" s="59" t="s">
        <v>252</v>
      </c>
      <c r="FN3" s="40" t="s">
        <v>253</v>
      </c>
      <c r="FO3" s="60"/>
      <c r="FP3" s="59" t="s">
        <v>252</v>
      </c>
      <c r="FQ3" s="40" t="s">
        <v>253</v>
      </c>
      <c r="FR3" s="60"/>
      <c r="FS3" s="59" t="s">
        <v>252</v>
      </c>
      <c r="FT3" s="40" t="s">
        <v>253</v>
      </c>
      <c r="FU3" s="60"/>
      <c r="FV3" s="59" t="s">
        <v>252</v>
      </c>
      <c r="FW3" s="40" t="s">
        <v>253</v>
      </c>
      <c r="FX3" s="60"/>
      <c r="FY3" s="59" t="s">
        <v>252</v>
      </c>
      <c r="FZ3" s="40" t="s">
        <v>253</v>
      </c>
      <c r="GA3" s="60"/>
      <c r="GB3" s="59" t="s">
        <v>252</v>
      </c>
      <c r="GC3" s="40" t="s">
        <v>253</v>
      </c>
      <c r="GE3" s="59" t="s">
        <v>252</v>
      </c>
      <c r="GF3" s="40" t="s">
        <v>9</v>
      </c>
      <c r="GG3" s="60"/>
      <c r="GH3" s="59" t="s">
        <v>252</v>
      </c>
      <c r="GI3" s="40" t="s">
        <v>101</v>
      </c>
      <c r="GJ3" s="60"/>
      <c r="GK3" s="59" t="s">
        <v>252</v>
      </c>
      <c r="GL3" s="40" t="s">
        <v>9</v>
      </c>
      <c r="GM3" s="60"/>
      <c r="GN3" s="59" t="s">
        <v>252</v>
      </c>
      <c r="GO3" s="40" t="s">
        <v>253</v>
      </c>
      <c r="GP3" s="60"/>
      <c r="GQ3" s="59" t="s">
        <v>252</v>
      </c>
      <c r="GR3" s="40" t="s">
        <v>9</v>
      </c>
      <c r="GS3" s="60"/>
      <c r="GT3" s="59" t="s">
        <v>252</v>
      </c>
      <c r="GU3" s="40" t="s">
        <v>101</v>
      </c>
      <c r="GV3" s="60"/>
      <c r="GW3" s="59" t="s">
        <v>252</v>
      </c>
      <c r="GX3" s="40" t="s">
        <v>253</v>
      </c>
      <c r="GZ3" s="59" t="s">
        <v>252</v>
      </c>
      <c r="HA3" s="40" t="s">
        <v>253</v>
      </c>
      <c r="HB3" s="60"/>
      <c r="HC3" s="59" t="s">
        <v>252</v>
      </c>
      <c r="HD3" s="40" t="s">
        <v>253</v>
      </c>
      <c r="HE3" s="60"/>
      <c r="HF3" s="59" t="s">
        <v>252</v>
      </c>
      <c r="HG3" s="40" t="s">
        <v>9</v>
      </c>
      <c r="HI3" s="59" t="s">
        <v>252</v>
      </c>
      <c r="HJ3" s="40" t="s">
        <v>101</v>
      </c>
      <c r="HL3" s="59" t="s">
        <v>252</v>
      </c>
      <c r="HM3" s="40" t="s">
        <v>253</v>
      </c>
      <c r="HN3" s="60"/>
      <c r="HO3" s="59" t="s">
        <v>252</v>
      </c>
      <c r="HP3" s="40" t="s">
        <v>253</v>
      </c>
      <c r="HQ3" s="60"/>
      <c r="HR3" s="59" t="s">
        <v>252</v>
      </c>
      <c r="HS3" s="40" t="s">
        <v>253</v>
      </c>
      <c r="HT3" s="60"/>
      <c r="HU3" s="59" t="s">
        <v>252</v>
      </c>
      <c r="HV3" s="40" t="s">
        <v>253</v>
      </c>
      <c r="HW3" s="60"/>
      <c r="HX3" s="59" t="s">
        <v>252</v>
      </c>
      <c r="HY3" s="40" t="s">
        <v>301</v>
      </c>
      <c r="HZ3" s="60"/>
      <c r="IA3" s="59" t="s">
        <v>252</v>
      </c>
      <c r="IB3" s="40" t="s">
        <v>310</v>
      </c>
      <c r="IC3" s="60"/>
      <c r="ID3" s="59" t="s">
        <v>252</v>
      </c>
      <c r="IE3" s="40" t="s">
        <v>253</v>
      </c>
      <c r="IF3" s="60"/>
      <c r="IG3" s="59" t="s">
        <v>252</v>
      </c>
      <c r="IH3" s="40" t="s">
        <v>253</v>
      </c>
      <c r="IJ3" s="59" t="s">
        <v>252</v>
      </c>
      <c r="IK3" s="40" t="s">
        <v>253</v>
      </c>
      <c r="IL3" s="60"/>
      <c r="IM3" s="59" t="s">
        <v>252</v>
      </c>
      <c r="IN3" s="40" t="s">
        <v>253</v>
      </c>
      <c r="IO3" s="60"/>
      <c r="IP3" s="59" t="s">
        <v>252</v>
      </c>
      <c r="IQ3" s="40" t="s">
        <v>101</v>
      </c>
      <c r="IR3" s="60"/>
      <c r="IS3" s="59" t="s">
        <v>252</v>
      </c>
      <c r="IT3" s="40" t="s">
        <v>9</v>
      </c>
      <c r="IU3" s="60"/>
      <c r="IV3" s="59" t="s">
        <v>252</v>
      </c>
      <c r="IW3" s="40" t="s">
        <v>253</v>
      </c>
      <c r="IX3" s="60"/>
      <c r="IY3" s="59" t="s">
        <v>252</v>
      </c>
      <c r="IZ3" s="40" t="s">
        <v>253</v>
      </c>
      <c r="JA3" s="60"/>
      <c r="JB3" s="59" t="s">
        <v>252</v>
      </c>
      <c r="JC3" s="40" t="s">
        <v>253</v>
      </c>
      <c r="JD3" s="228"/>
      <c r="JE3" s="59" t="s">
        <v>252</v>
      </c>
      <c r="JF3" s="40" t="s">
        <v>253</v>
      </c>
      <c r="JG3" s="60"/>
      <c r="JH3" s="59" t="s">
        <v>252</v>
      </c>
      <c r="JI3" s="40" t="s">
        <v>253</v>
      </c>
      <c r="JJ3" s="60"/>
      <c r="JK3" s="59" t="s">
        <v>252</v>
      </c>
      <c r="JL3" s="40" t="s">
        <v>253</v>
      </c>
      <c r="JM3" s="60"/>
      <c r="JN3" s="59" t="s">
        <v>252</v>
      </c>
      <c r="JO3" s="40" t="s">
        <v>253</v>
      </c>
      <c r="JP3" s="60"/>
      <c r="JQ3" s="59" t="s">
        <v>252</v>
      </c>
      <c r="JR3" s="40" t="s">
        <v>253</v>
      </c>
      <c r="JT3" s="59" t="s">
        <v>252</v>
      </c>
      <c r="JU3" s="40" t="s">
        <v>9</v>
      </c>
      <c r="JV3" s="60"/>
      <c r="JW3" s="59" t="s">
        <v>252</v>
      </c>
      <c r="JX3" s="40" t="s">
        <v>253</v>
      </c>
      <c r="JY3" s="60"/>
      <c r="JZ3" s="59" t="s">
        <v>252</v>
      </c>
      <c r="KA3" s="40" t="s">
        <v>301</v>
      </c>
      <c r="KB3" s="60"/>
      <c r="KC3" s="59" t="s">
        <v>252</v>
      </c>
      <c r="KD3" s="40" t="s">
        <v>253</v>
      </c>
      <c r="KE3" s="60"/>
      <c r="KF3" s="59" t="s">
        <v>252</v>
      </c>
      <c r="KG3" s="40" t="s">
        <v>253</v>
      </c>
      <c r="KH3" s="60"/>
      <c r="KI3" s="59" t="s">
        <v>252</v>
      </c>
      <c r="KJ3" s="40" t="s">
        <v>253</v>
      </c>
      <c r="KK3" s="60"/>
      <c r="KL3" s="59" t="s">
        <v>252</v>
      </c>
      <c r="KM3" s="40" t="s">
        <v>253</v>
      </c>
      <c r="KN3" s="60"/>
      <c r="KO3" s="59" t="s">
        <v>252</v>
      </c>
      <c r="KP3" s="40" t="s">
        <v>301</v>
      </c>
      <c r="KQ3" s="60"/>
      <c r="KR3" s="59" t="s">
        <v>252</v>
      </c>
      <c r="KS3" s="40" t="s">
        <v>253</v>
      </c>
      <c r="KT3" s="60"/>
      <c r="KU3" s="59" t="s">
        <v>252</v>
      </c>
      <c r="KV3" s="40" t="s">
        <v>253</v>
      </c>
      <c r="KW3" s="60"/>
      <c r="KX3" s="59" t="s">
        <v>252</v>
      </c>
      <c r="KY3" s="40" t="s">
        <v>1235</v>
      </c>
      <c r="KZ3" s="60"/>
      <c r="LA3" s="59" t="s">
        <v>252</v>
      </c>
      <c r="LB3" s="40" t="s">
        <v>301</v>
      </c>
      <c r="LC3" s="60"/>
      <c r="LD3" s="59" t="s">
        <v>252</v>
      </c>
      <c r="LE3" s="40" t="s">
        <v>253</v>
      </c>
      <c r="LF3" s="60"/>
      <c r="LG3" s="59" t="s">
        <v>252</v>
      </c>
      <c r="LH3" s="40" t="s">
        <v>253</v>
      </c>
      <c r="LI3" s="60"/>
      <c r="LJ3" s="59" t="s">
        <v>252</v>
      </c>
      <c r="LK3" s="40" t="s">
        <v>253</v>
      </c>
      <c r="LL3" s="60"/>
      <c r="LM3" s="59" t="s">
        <v>252</v>
      </c>
      <c r="LN3" s="40" t="s">
        <v>253</v>
      </c>
      <c r="LO3" s="60"/>
      <c r="LP3" s="59" t="s">
        <v>252</v>
      </c>
      <c r="LQ3" s="40" t="s">
        <v>301</v>
      </c>
      <c r="LR3" s="60"/>
      <c r="LS3" s="59" t="s">
        <v>252</v>
      </c>
      <c r="LT3" s="40" t="s">
        <v>310</v>
      </c>
      <c r="LU3" s="60"/>
      <c r="LV3" s="59" t="s">
        <v>252</v>
      </c>
      <c r="LW3" s="40" t="s">
        <v>9</v>
      </c>
      <c r="LY3" s="59" t="s">
        <v>252</v>
      </c>
      <c r="LZ3" s="40" t="s">
        <v>101</v>
      </c>
      <c r="MB3" s="59" t="s">
        <v>252</v>
      </c>
      <c r="MC3" s="40" t="s">
        <v>1235</v>
      </c>
      <c r="MD3" s="60"/>
      <c r="ME3" s="59" t="s">
        <v>252</v>
      </c>
      <c r="MF3" s="40" t="s">
        <v>101</v>
      </c>
      <c r="MG3" s="60"/>
      <c r="MH3" s="59" t="s">
        <v>252</v>
      </c>
      <c r="MI3" s="40" t="s">
        <v>9</v>
      </c>
      <c r="MJ3" s="60"/>
      <c r="MK3" s="59" t="s">
        <v>252</v>
      </c>
      <c r="ML3" s="40" t="s">
        <v>253</v>
      </c>
      <c r="MM3" s="60"/>
      <c r="MN3" s="59" t="s">
        <v>252</v>
      </c>
      <c r="MO3" s="40" t="s">
        <v>253</v>
      </c>
      <c r="MP3" s="60"/>
      <c r="MQ3" s="59" t="s">
        <v>252</v>
      </c>
      <c r="MR3" s="40" t="s">
        <v>253</v>
      </c>
      <c r="MS3" s="228"/>
      <c r="MT3" s="59" t="s">
        <v>252</v>
      </c>
      <c r="MU3" s="40" t="s">
        <v>253</v>
      </c>
      <c r="MV3" s="60"/>
      <c r="MW3" s="59" t="s">
        <v>252</v>
      </c>
      <c r="MX3" s="40" t="s">
        <v>253</v>
      </c>
      <c r="MY3" s="60"/>
      <c r="MZ3" s="59" t="s">
        <v>252</v>
      </c>
      <c r="NA3" s="40" t="s">
        <v>253</v>
      </c>
      <c r="NB3" s="60"/>
      <c r="NC3" s="59" t="s">
        <v>252</v>
      </c>
      <c r="ND3" s="40" t="s">
        <v>253</v>
      </c>
      <c r="NE3" s="60"/>
      <c r="NF3" s="59" t="s">
        <v>252</v>
      </c>
      <c r="NG3" s="40" t="s">
        <v>253</v>
      </c>
      <c r="NH3" s="60"/>
      <c r="NI3" s="59" t="s">
        <v>252</v>
      </c>
      <c r="NJ3" s="40" t="s">
        <v>253</v>
      </c>
      <c r="NK3" s="60"/>
      <c r="NL3" s="59" t="s">
        <v>252</v>
      </c>
      <c r="NM3" s="40" t="s">
        <v>253</v>
      </c>
      <c r="NN3" s="60"/>
      <c r="NO3" s="59" t="s">
        <v>252</v>
      </c>
      <c r="NP3" s="40" t="s">
        <v>253</v>
      </c>
      <c r="NQ3" s="60"/>
      <c r="NR3" s="59" t="s">
        <v>252</v>
      </c>
      <c r="NS3" s="40" t="s">
        <v>301</v>
      </c>
      <c r="NT3" s="60"/>
      <c r="NU3" s="59" t="s">
        <v>252</v>
      </c>
      <c r="NV3" s="40" t="s">
        <v>310</v>
      </c>
      <c r="NW3" s="60"/>
      <c r="NX3" s="59" t="s">
        <v>252</v>
      </c>
      <c r="NY3" s="40" t="s">
        <v>253</v>
      </c>
      <c r="NZ3" s="60"/>
      <c r="OA3" s="59" t="s">
        <v>252</v>
      </c>
      <c r="OB3" s="40" t="s">
        <v>253</v>
      </c>
      <c r="OC3" s="60"/>
      <c r="OD3" s="59" t="s">
        <v>252</v>
      </c>
      <c r="OE3" s="40" t="s">
        <v>253</v>
      </c>
      <c r="OG3" s="59" t="s">
        <v>252</v>
      </c>
      <c r="OH3" s="40" t="s">
        <v>253</v>
      </c>
      <c r="OI3" s="60"/>
      <c r="OJ3" s="59" t="s">
        <v>252</v>
      </c>
      <c r="OK3" s="40" t="s">
        <v>101</v>
      </c>
      <c r="OL3" s="60"/>
      <c r="OM3" s="59" t="s">
        <v>252</v>
      </c>
      <c r="ON3" s="40" t="s">
        <v>9</v>
      </c>
      <c r="OO3" s="60"/>
      <c r="OP3" s="59" t="s">
        <v>252</v>
      </c>
      <c r="OQ3" s="40" t="s">
        <v>253</v>
      </c>
      <c r="OR3" s="60"/>
      <c r="OS3" s="59" t="s">
        <v>252</v>
      </c>
      <c r="OT3" s="40" t="s">
        <v>253</v>
      </c>
      <c r="OU3" s="60"/>
      <c r="OV3" s="59" t="s">
        <v>252</v>
      </c>
      <c r="OW3" s="40" t="s">
        <v>253</v>
      </c>
      <c r="OX3" s="228"/>
      <c r="OY3" s="59" t="s">
        <v>252</v>
      </c>
      <c r="OZ3" s="40" t="s">
        <v>253</v>
      </c>
      <c r="PA3" s="60"/>
      <c r="PB3" s="59" t="s">
        <v>252</v>
      </c>
      <c r="PC3" s="40" t="s">
        <v>253</v>
      </c>
      <c r="PD3" s="228"/>
      <c r="PE3" s="59" t="s">
        <v>252</v>
      </c>
      <c r="PF3" s="40" t="s">
        <v>253</v>
      </c>
      <c r="PG3" s="60"/>
      <c r="PH3" s="59" t="s">
        <v>252</v>
      </c>
      <c r="PI3" s="40" t="s">
        <v>253</v>
      </c>
      <c r="PJ3" s="228"/>
      <c r="PK3" s="59" t="s">
        <v>252</v>
      </c>
      <c r="PL3" s="40" t="s">
        <v>253</v>
      </c>
      <c r="PM3" s="60"/>
      <c r="PN3" s="59" t="s">
        <v>252</v>
      </c>
      <c r="PO3" s="40" t="s">
        <v>253</v>
      </c>
      <c r="PP3" s="60"/>
      <c r="PQ3" s="59" t="s">
        <v>252</v>
      </c>
      <c r="PR3" s="40" t="s">
        <v>1235</v>
      </c>
      <c r="PS3" s="60"/>
      <c r="PT3" s="59" t="s">
        <v>252</v>
      </c>
      <c r="PU3" s="40" t="s">
        <v>253</v>
      </c>
      <c r="PV3" s="60"/>
      <c r="PW3" s="59" t="s">
        <v>252</v>
      </c>
      <c r="PX3" s="40" t="s">
        <v>253</v>
      </c>
      <c r="PY3" s="60"/>
      <c r="PZ3" s="59" t="s">
        <v>252</v>
      </c>
      <c r="QA3" s="40" t="s">
        <v>253</v>
      </c>
      <c r="QB3" s="60"/>
      <c r="QC3" s="59" t="s">
        <v>252</v>
      </c>
      <c r="QD3" s="40" t="s">
        <v>253</v>
      </c>
      <c r="QE3" s="60"/>
      <c r="QF3" s="59" t="s">
        <v>252</v>
      </c>
      <c r="QG3" s="40" t="s">
        <v>253</v>
      </c>
      <c r="QH3" s="60"/>
      <c r="QI3" s="59" t="s">
        <v>252</v>
      </c>
      <c r="QJ3" s="40" t="s">
        <v>253</v>
      </c>
      <c r="QK3" s="60"/>
      <c r="QL3" s="59" t="s">
        <v>252</v>
      </c>
      <c r="QM3" s="40" t="s">
        <v>9</v>
      </c>
      <c r="QO3" s="59" t="s">
        <v>252</v>
      </c>
      <c r="QP3" s="40" t="s">
        <v>101</v>
      </c>
      <c r="QR3" s="59" t="s">
        <v>252</v>
      </c>
      <c r="QS3" s="40" t="s">
        <v>253</v>
      </c>
      <c r="QT3" s="60"/>
      <c r="QU3" s="59" t="s">
        <v>252</v>
      </c>
      <c r="QV3" s="40" t="s">
        <v>253</v>
      </c>
      <c r="QW3" s="60"/>
      <c r="QX3" s="59" t="s">
        <v>252</v>
      </c>
      <c r="QY3" s="40" t="s">
        <v>101</v>
      </c>
      <c r="QZ3" s="60"/>
      <c r="RA3" s="59" t="s">
        <v>252</v>
      </c>
      <c r="RB3" s="40" t="s">
        <v>9</v>
      </c>
      <c r="RC3" s="60"/>
      <c r="RD3" s="59" t="s">
        <v>252</v>
      </c>
      <c r="RE3" s="40" t="s">
        <v>301</v>
      </c>
      <c r="RF3" s="60"/>
      <c r="RG3" s="59" t="s">
        <v>252</v>
      </c>
      <c r="RH3" s="40" t="s">
        <v>310</v>
      </c>
      <c r="RI3" s="60"/>
      <c r="RJ3" s="59" t="s">
        <v>252</v>
      </c>
      <c r="RK3" s="40" t="s">
        <v>1235</v>
      </c>
      <c r="RL3" s="60"/>
      <c r="RM3" s="59" t="s">
        <v>252</v>
      </c>
      <c r="RN3" s="40" t="s">
        <v>253</v>
      </c>
      <c r="RO3" s="60"/>
      <c r="RP3" s="59" t="s">
        <v>252</v>
      </c>
      <c r="RQ3" s="40" t="s">
        <v>253</v>
      </c>
      <c r="RR3" s="60"/>
      <c r="RS3" s="59" t="s">
        <v>252</v>
      </c>
      <c r="RT3" s="40" t="s">
        <v>253</v>
      </c>
      <c r="RU3" s="228"/>
      <c r="RV3" s="59" t="s">
        <v>252</v>
      </c>
      <c r="RW3" s="40" t="s">
        <v>253</v>
      </c>
      <c r="RX3" s="60"/>
      <c r="RY3" s="59" t="s">
        <v>252</v>
      </c>
      <c r="RZ3" s="40" t="s">
        <v>253</v>
      </c>
      <c r="SA3" s="60"/>
      <c r="SB3" s="59" t="s">
        <v>252</v>
      </c>
      <c r="SC3" s="40" t="s">
        <v>253</v>
      </c>
      <c r="SD3" s="228"/>
      <c r="SE3" s="59" t="s">
        <v>252</v>
      </c>
      <c r="SF3" s="40" t="s">
        <v>253</v>
      </c>
      <c r="SG3" s="60"/>
      <c r="SH3" s="59" t="s">
        <v>252</v>
      </c>
      <c r="SI3" s="40" t="s">
        <v>253</v>
      </c>
      <c r="SJ3" s="228"/>
      <c r="SK3" s="59" t="s">
        <v>252</v>
      </c>
      <c r="SL3" s="40" t="s">
        <v>253</v>
      </c>
      <c r="SM3" s="60"/>
      <c r="SN3" s="59" t="s">
        <v>252</v>
      </c>
      <c r="SO3" s="40" t="s">
        <v>253</v>
      </c>
      <c r="SP3" s="60"/>
      <c r="SQ3" s="59" t="s">
        <v>252</v>
      </c>
      <c r="SR3" s="40" t="s">
        <v>253</v>
      </c>
      <c r="SS3" s="228"/>
      <c r="ST3" s="59" t="s">
        <v>252</v>
      </c>
      <c r="SU3" s="40" t="s">
        <v>253</v>
      </c>
      <c r="SV3" s="60"/>
      <c r="SW3" s="59" t="s">
        <v>252</v>
      </c>
      <c r="SX3" s="40" t="s">
        <v>253</v>
      </c>
      <c r="SY3" s="228"/>
      <c r="SZ3" s="59" t="s">
        <v>252</v>
      </c>
      <c r="TA3" s="40" t="s">
        <v>253</v>
      </c>
      <c r="TB3" s="228"/>
      <c r="TC3" s="59" t="s">
        <v>252</v>
      </c>
      <c r="TD3" s="40" t="s">
        <v>301</v>
      </c>
      <c r="TE3" s="60"/>
      <c r="TF3" s="59" t="s">
        <v>252</v>
      </c>
      <c r="TG3" s="40" t="s">
        <v>310</v>
      </c>
      <c r="TH3" s="60"/>
      <c r="TI3" s="59" t="s">
        <v>252</v>
      </c>
      <c r="TJ3" s="40" t="s">
        <v>253</v>
      </c>
      <c r="TK3" s="60"/>
      <c r="TL3" s="59" t="s">
        <v>252</v>
      </c>
      <c r="TM3" s="40" t="s">
        <v>253</v>
      </c>
      <c r="TN3" s="228"/>
      <c r="TO3" s="59" t="s">
        <v>252</v>
      </c>
      <c r="TP3" s="40" t="s">
        <v>253</v>
      </c>
      <c r="TQ3" s="60"/>
      <c r="TR3" s="59" t="s">
        <v>252</v>
      </c>
      <c r="TS3" s="40" t="s">
        <v>1235</v>
      </c>
      <c r="TT3" s="60"/>
    </row>
    <row r="4" spans="1:540" s="4" customFormat="1">
      <c r="A4" s="59" t="s">
        <v>254</v>
      </c>
      <c r="B4" s="104">
        <v>1</v>
      </c>
      <c r="C4" s="60"/>
      <c r="D4" s="59" t="s">
        <v>254</v>
      </c>
      <c r="E4" s="104">
        <v>1</v>
      </c>
      <c r="F4" s="60"/>
      <c r="G4" s="59" t="s">
        <v>254</v>
      </c>
      <c r="H4" s="104">
        <v>1</v>
      </c>
      <c r="I4" s="60"/>
      <c r="J4" s="59" t="s">
        <v>254</v>
      </c>
      <c r="K4" s="104">
        <v>1</v>
      </c>
      <c r="M4" s="59" t="s">
        <v>254</v>
      </c>
      <c r="N4" s="104">
        <v>1</v>
      </c>
      <c r="O4" s="60"/>
      <c r="P4" s="113" t="s">
        <v>254</v>
      </c>
      <c r="Q4" s="104">
        <v>1</v>
      </c>
      <c r="R4" s="60"/>
      <c r="S4" s="59" t="s">
        <v>254</v>
      </c>
      <c r="T4" s="104">
        <v>1</v>
      </c>
      <c r="U4" s="60"/>
      <c r="V4" s="59" t="s">
        <v>254</v>
      </c>
      <c r="W4" s="104">
        <v>1</v>
      </c>
      <c r="X4" s="60"/>
      <c r="Y4" s="59" t="s">
        <v>254</v>
      </c>
      <c r="Z4" s="105">
        <v>0.69158911157940817</v>
      </c>
      <c r="AB4" s="59" t="s">
        <v>254</v>
      </c>
      <c r="AC4" s="104">
        <v>1</v>
      </c>
      <c r="AE4" s="120" t="s">
        <v>254</v>
      </c>
      <c r="AF4" s="104">
        <v>1</v>
      </c>
      <c r="AG4" s="119"/>
      <c r="AH4" s="113" t="s">
        <v>254</v>
      </c>
      <c r="AI4" s="104">
        <v>0.14958253473590294</v>
      </c>
      <c r="AK4" s="59" t="s">
        <v>254</v>
      </c>
      <c r="AL4" s="104">
        <v>7.3868880457335806E-2</v>
      </c>
      <c r="AN4" s="59" t="s">
        <v>254</v>
      </c>
      <c r="AO4" s="104">
        <v>1</v>
      </c>
      <c r="AP4" s="60"/>
      <c r="AQ4" s="59" t="s">
        <v>254</v>
      </c>
      <c r="AR4" s="104">
        <v>1</v>
      </c>
      <c r="AS4" s="60"/>
      <c r="AT4" s="59" t="s">
        <v>254</v>
      </c>
      <c r="AU4" s="104">
        <v>1</v>
      </c>
      <c r="AV4" s="60"/>
      <c r="AW4" s="59" t="s">
        <v>254</v>
      </c>
      <c r="AX4" s="105">
        <v>0.64237777486390302</v>
      </c>
      <c r="AZ4" s="59" t="s">
        <v>254</v>
      </c>
      <c r="BA4" s="104">
        <v>1</v>
      </c>
      <c r="BC4" s="59" t="s">
        <v>254</v>
      </c>
      <c r="BD4" s="104">
        <v>1</v>
      </c>
      <c r="BE4" s="60"/>
      <c r="BF4" s="113" t="s">
        <v>254</v>
      </c>
      <c r="BG4" s="104">
        <v>1</v>
      </c>
      <c r="BH4" s="60"/>
      <c r="BI4" s="59" t="s">
        <v>254</v>
      </c>
      <c r="BJ4" s="104">
        <v>1</v>
      </c>
      <c r="BK4" s="60"/>
      <c r="BL4" s="59" t="s">
        <v>254</v>
      </c>
      <c r="BM4" s="104">
        <v>1</v>
      </c>
      <c r="BN4" s="60"/>
      <c r="BO4" s="59" t="s">
        <v>254</v>
      </c>
      <c r="BP4" s="104">
        <v>1</v>
      </c>
      <c r="BR4" s="59" t="s">
        <v>254</v>
      </c>
      <c r="BS4" s="104">
        <v>1</v>
      </c>
      <c r="BT4" s="60"/>
      <c r="BU4" s="59" t="s">
        <v>254</v>
      </c>
      <c r="BV4" s="104">
        <v>1</v>
      </c>
      <c r="BX4" s="59" t="s">
        <v>254</v>
      </c>
      <c r="BY4" s="104">
        <v>1</v>
      </c>
      <c r="CA4" s="59" t="s">
        <v>254</v>
      </c>
      <c r="CB4" s="104">
        <v>1</v>
      </c>
      <c r="CC4" s="60"/>
      <c r="CD4" s="59" t="s">
        <v>254</v>
      </c>
      <c r="CE4" s="104">
        <v>1</v>
      </c>
      <c r="CF4" s="60"/>
      <c r="CG4" s="59" t="s">
        <v>254</v>
      </c>
      <c r="CH4" s="104">
        <v>1</v>
      </c>
      <c r="CJ4" s="59" t="s">
        <v>254</v>
      </c>
      <c r="CK4" s="104">
        <v>1</v>
      </c>
      <c r="CL4" s="60"/>
      <c r="CM4" s="59" t="s">
        <v>254</v>
      </c>
      <c r="CN4" s="104">
        <v>1</v>
      </c>
      <c r="CP4" s="59" t="s">
        <v>254</v>
      </c>
      <c r="CQ4" s="104">
        <v>1</v>
      </c>
      <c r="CR4" s="60"/>
      <c r="CS4" s="59" t="s">
        <v>254</v>
      </c>
      <c r="CT4" s="104">
        <v>1</v>
      </c>
      <c r="CV4" s="59" t="s">
        <v>254</v>
      </c>
      <c r="CW4" s="104">
        <v>1</v>
      </c>
      <c r="CX4" s="60"/>
      <c r="CY4" s="113" t="s">
        <v>254</v>
      </c>
      <c r="CZ4" s="104">
        <v>1</v>
      </c>
      <c r="DA4" s="60"/>
      <c r="DB4" s="59" t="s">
        <v>254</v>
      </c>
      <c r="DC4" s="104">
        <v>0.98025276461295419</v>
      </c>
      <c r="DD4" s="60"/>
      <c r="DE4" s="59" t="s">
        <v>254</v>
      </c>
      <c r="DF4" s="104">
        <v>1</v>
      </c>
      <c r="DH4" s="59" t="s">
        <v>254</v>
      </c>
      <c r="DI4" s="104">
        <v>1</v>
      </c>
      <c r="DJ4" s="60"/>
      <c r="DK4" s="59" t="s">
        <v>254</v>
      </c>
      <c r="DL4" s="104">
        <f>80%*98.0252764612954%</f>
        <v>0.7842022116903633</v>
      </c>
      <c r="DM4" s="60"/>
      <c r="DN4" s="59" t="s">
        <v>254</v>
      </c>
      <c r="DO4" s="104">
        <v>1</v>
      </c>
      <c r="DQ4" s="59" t="s">
        <v>254</v>
      </c>
      <c r="DR4" s="105">
        <f>'egyeni-ranglista'!AR306/'egyeni-ranglista'!AR307</f>
        <v>0.56000624761582407</v>
      </c>
      <c r="DS4" s="60"/>
      <c r="DT4" s="59" t="s">
        <v>254</v>
      </c>
      <c r="DU4" s="104">
        <v>1</v>
      </c>
      <c r="DW4" s="120" t="s">
        <v>254</v>
      </c>
      <c r="DX4" s="104">
        <v>1</v>
      </c>
      <c r="DY4" s="119"/>
      <c r="DZ4" s="59" t="s">
        <v>254</v>
      </c>
      <c r="EA4" s="104">
        <f>'egyeni-ranglista'!$AV$315/'egyeni-ranglista'!$AV$318</f>
        <v>1.3629196096793595E-2</v>
      </c>
      <c r="EB4" s="60"/>
      <c r="EC4" s="59" t="s">
        <v>254</v>
      </c>
      <c r="ED4" s="104" t="e">
        <f>'egyeni-ranglista'!$AV$315/'egyeni-ranglista'!$AV$318*'egyeni-ranglista'!$AV$317/'egyeni-ranglista'!$AV$316</f>
        <v>#DIV/0!</v>
      </c>
      <c r="EE4" s="60"/>
      <c r="EF4" s="59" t="s">
        <v>254</v>
      </c>
      <c r="EG4" s="104">
        <v>1</v>
      </c>
      <c r="EH4" s="60"/>
      <c r="EI4" s="59" t="s">
        <v>254</v>
      </c>
      <c r="EJ4" s="104">
        <v>1</v>
      </c>
      <c r="EK4" s="60"/>
      <c r="EL4" s="59" t="s">
        <v>254</v>
      </c>
      <c r="EM4" s="104">
        <v>1</v>
      </c>
      <c r="EO4" s="59" t="s">
        <v>254</v>
      </c>
      <c r="EP4" s="104">
        <v>1</v>
      </c>
      <c r="ER4" s="59" t="s">
        <v>254</v>
      </c>
      <c r="ES4" s="104">
        <v>1</v>
      </c>
      <c r="ET4" s="60"/>
      <c r="EU4" s="59" t="s">
        <v>254</v>
      </c>
      <c r="EV4" s="105">
        <f>'egyeni-ranglista'!BC306/'egyeni-ranglista'!BC307</f>
        <v>0.63311513081345006</v>
      </c>
      <c r="EX4" s="59" t="s">
        <v>254</v>
      </c>
      <c r="EY4" s="104">
        <v>1</v>
      </c>
      <c r="EZ4" s="60"/>
      <c r="FA4" s="59" t="s">
        <v>254</v>
      </c>
      <c r="FB4" s="104">
        <v>1</v>
      </c>
      <c r="FC4" s="60"/>
      <c r="FD4" s="59" t="s">
        <v>254</v>
      </c>
      <c r="FE4" s="104">
        <v>1</v>
      </c>
      <c r="FF4" s="60"/>
      <c r="FG4" s="59" t="s">
        <v>254</v>
      </c>
      <c r="FH4" s="104">
        <v>1</v>
      </c>
      <c r="FI4" s="228"/>
      <c r="FJ4" s="59" t="s">
        <v>254</v>
      </c>
      <c r="FK4" s="104">
        <v>1</v>
      </c>
      <c r="FL4" s="60"/>
      <c r="FM4" s="59" t="s">
        <v>254</v>
      </c>
      <c r="FN4" s="104">
        <v>1</v>
      </c>
      <c r="FO4" s="60"/>
      <c r="FP4" s="59" t="s">
        <v>254</v>
      </c>
      <c r="FQ4" s="104">
        <v>1</v>
      </c>
      <c r="FR4" s="60"/>
      <c r="FS4" s="59" t="s">
        <v>254</v>
      </c>
      <c r="FT4" s="104">
        <v>1</v>
      </c>
      <c r="FU4" s="60"/>
      <c r="FV4" s="59" t="s">
        <v>254</v>
      </c>
      <c r="FW4" s="104">
        <v>1</v>
      </c>
      <c r="FX4" s="60"/>
      <c r="FY4" s="59" t="s">
        <v>254</v>
      </c>
      <c r="FZ4" s="104">
        <v>1</v>
      </c>
      <c r="GA4" s="60"/>
      <c r="GB4" s="59" t="s">
        <v>254</v>
      </c>
      <c r="GC4" s="104">
        <v>1</v>
      </c>
      <c r="GE4" s="59" t="s">
        <v>254</v>
      </c>
      <c r="GF4" s="104">
        <v>0.98351484</v>
      </c>
      <c r="GG4" s="60"/>
      <c r="GH4" s="59" t="s">
        <v>254</v>
      </c>
      <c r="GI4" s="104">
        <v>1</v>
      </c>
      <c r="GJ4" s="60"/>
      <c r="GK4" s="59" t="s">
        <v>254</v>
      </c>
      <c r="GL4" s="104">
        <v>0.98351484</v>
      </c>
      <c r="GM4" s="60"/>
      <c r="GN4" s="59" t="s">
        <v>254</v>
      </c>
      <c r="GO4" s="104">
        <v>1</v>
      </c>
      <c r="GP4" s="60"/>
      <c r="GQ4" s="59" t="s">
        <v>254</v>
      </c>
      <c r="GR4" s="104">
        <f>80%*98.351484%</f>
        <v>0.78681187200000002</v>
      </c>
      <c r="GS4" s="60"/>
      <c r="GT4" s="59" t="s">
        <v>254</v>
      </c>
      <c r="GU4" s="104">
        <f>80%*100%</f>
        <v>0.8</v>
      </c>
      <c r="GV4" s="60"/>
      <c r="GW4" s="59" t="s">
        <v>254</v>
      </c>
      <c r="GX4" s="104">
        <v>1</v>
      </c>
      <c r="GZ4" s="59" t="s">
        <v>254</v>
      </c>
      <c r="HA4" s="104">
        <f>1</f>
        <v>1</v>
      </c>
      <c r="HB4" s="60"/>
      <c r="HC4" s="59" t="s">
        <v>254</v>
      </c>
      <c r="HD4" s="104">
        <f>1</f>
        <v>1</v>
      </c>
      <c r="HE4" s="60"/>
      <c r="HF4" s="59" t="s">
        <v>254</v>
      </c>
      <c r="HG4" s="105">
        <f>'egyeni-ranglista'!BW306/'egyeni-ranglista'!BW307</f>
        <v>0.97468908228762829</v>
      </c>
      <c r="HI4" s="59" t="s">
        <v>254</v>
      </c>
      <c r="HJ4" s="104">
        <v>1</v>
      </c>
      <c r="HL4" s="59" t="s">
        <v>254</v>
      </c>
      <c r="HM4" s="104">
        <f>1</f>
        <v>1</v>
      </c>
      <c r="HN4" s="60"/>
      <c r="HO4" s="59" t="s">
        <v>254</v>
      </c>
      <c r="HP4" s="104">
        <v>1</v>
      </c>
      <c r="HQ4" s="60"/>
      <c r="HR4" s="59" t="s">
        <v>254</v>
      </c>
      <c r="HS4" s="104">
        <v>1</v>
      </c>
      <c r="HT4" s="60"/>
      <c r="HU4" s="59" t="s">
        <v>254</v>
      </c>
      <c r="HV4" s="104">
        <v>0.98351484</v>
      </c>
      <c r="HW4" s="60"/>
      <c r="HX4" s="59" t="s">
        <v>254</v>
      </c>
      <c r="HY4" s="104">
        <f>'egyeni-ranglista'!$CC$315/'egyeni-ranglista'!$CC$318</f>
        <v>1.8331809138642907E-2</v>
      </c>
      <c r="HZ4" s="60"/>
      <c r="IA4" s="59" t="s">
        <v>254</v>
      </c>
      <c r="IB4" s="104">
        <f>'egyeni-ranglista'!$CC$315/'egyeni-ranglista'!$CC$318*'egyeni-ranglista'!$CC$317/'egyeni-ranglista'!$CC$316</f>
        <v>0.24572935986612093</v>
      </c>
      <c r="IC4" s="60"/>
      <c r="ID4" s="59" t="s">
        <v>254</v>
      </c>
      <c r="IE4" s="104">
        <v>1</v>
      </c>
      <c r="IF4" s="60"/>
      <c r="IG4" s="59" t="s">
        <v>254</v>
      </c>
      <c r="IH4" s="104">
        <v>1</v>
      </c>
      <c r="IJ4" s="59" t="s">
        <v>254</v>
      </c>
      <c r="IK4" s="104">
        <v>1</v>
      </c>
      <c r="IL4" s="60"/>
      <c r="IM4" s="59" t="s">
        <v>254</v>
      </c>
      <c r="IN4" s="104">
        <v>1</v>
      </c>
      <c r="IO4" s="60"/>
      <c r="IP4" s="59" t="s">
        <v>254</v>
      </c>
      <c r="IQ4" s="104">
        <v>1</v>
      </c>
      <c r="IR4" s="60"/>
      <c r="IS4" s="59" t="s">
        <v>254</v>
      </c>
      <c r="IT4" s="104">
        <f>'egyeni-ranglista'!CJ306/'egyeni-ranglista'!CJ307</f>
        <v>0.89315863947403784</v>
      </c>
      <c r="IU4" s="60"/>
      <c r="IV4" s="59" t="s">
        <v>254</v>
      </c>
      <c r="IW4" s="104">
        <v>1</v>
      </c>
      <c r="IX4" s="60"/>
      <c r="IY4" s="59" t="s">
        <v>254</v>
      </c>
      <c r="IZ4" s="104">
        <v>1</v>
      </c>
      <c r="JA4" s="60"/>
      <c r="JB4" s="59" t="s">
        <v>254</v>
      </c>
      <c r="JC4" s="104">
        <v>1</v>
      </c>
      <c r="JD4" s="228"/>
      <c r="JE4" s="59" t="s">
        <v>254</v>
      </c>
      <c r="JF4" s="104">
        <v>1</v>
      </c>
      <c r="JG4" s="60"/>
      <c r="JH4" s="59" t="s">
        <v>254</v>
      </c>
      <c r="JI4" s="104">
        <v>1</v>
      </c>
      <c r="JJ4" s="60"/>
      <c r="JK4" s="59" t="s">
        <v>254</v>
      </c>
      <c r="JL4" s="104">
        <v>1</v>
      </c>
      <c r="JM4" s="60"/>
      <c r="JN4" s="59" t="s">
        <v>254</v>
      </c>
      <c r="JO4" s="104">
        <v>1</v>
      </c>
      <c r="JP4" s="60"/>
      <c r="JQ4" s="59" t="s">
        <v>254</v>
      </c>
      <c r="JR4" s="104">
        <v>1</v>
      </c>
      <c r="JT4" s="59" t="s">
        <v>254</v>
      </c>
      <c r="JU4" s="104">
        <f>100%*'WCF 2015-2016'!F65</f>
        <v>0.97107157408664946</v>
      </c>
      <c r="JV4" s="60"/>
      <c r="JW4" s="59" t="s">
        <v>254</v>
      </c>
      <c r="JX4" s="104">
        <v>1</v>
      </c>
      <c r="JY4" s="60"/>
      <c r="JZ4" s="59" t="s">
        <v>254</v>
      </c>
      <c r="KA4" s="104">
        <f>80%*'WCF 2015-2016'!F65</f>
        <v>0.77685725926931959</v>
      </c>
      <c r="KB4" s="60"/>
      <c r="KC4" s="59" t="s">
        <v>254</v>
      </c>
      <c r="KD4" s="104">
        <v>1</v>
      </c>
      <c r="KE4" s="60"/>
      <c r="KF4" s="59" t="s">
        <v>254</v>
      </c>
      <c r="KG4" s="104">
        <v>1</v>
      </c>
      <c r="KH4" s="60"/>
      <c r="KI4" s="59" t="s">
        <v>254</v>
      </c>
      <c r="KJ4" s="104">
        <v>1</v>
      </c>
      <c r="KK4" s="60"/>
      <c r="KL4" s="59" t="s">
        <v>254</v>
      </c>
      <c r="KM4" s="104">
        <v>1</v>
      </c>
      <c r="KN4" s="60"/>
      <c r="KO4" s="59" t="s">
        <v>254</v>
      </c>
      <c r="KP4" s="104">
        <f>80%*'WCF 2015-2016'!F65</f>
        <v>0.77685725926931959</v>
      </c>
      <c r="KQ4" s="60"/>
      <c r="KR4" s="59" t="s">
        <v>254</v>
      </c>
      <c r="KS4" s="104">
        <v>1</v>
      </c>
      <c r="KT4" s="60"/>
      <c r="KU4" s="59" t="s">
        <v>254</v>
      </c>
      <c r="KV4" s="104">
        <v>1</v>
      </c>
      <c r="KW4" s="60"/>
      <c r="KX4" s="59" t="s">
        <v>254</v>
      </c>
      <c r="KY4" s="104">
        <v>0.8</v>
      </c>
      <c r="KZ4" s="60"/>
      <c r="LA4" s="59" t="s">
        <v>254</v>
      </c>
      <c r="LB4" s="104">
        <f>80%*'WCF 2015-2016'!F65</f>
        <v>0.77685725926931959</v>
      </c>
      <c r="LC4" s="60"/>
      <c r="LD4" s="59" t="s">
        <v>254</v>
      </c>
      <c r="LE4" s="104">
        <v>1</v>
      </c>
      <c r="LF4" s="60"/>
      <c r="LG4" s="59" t="s">
        <v>254</v>
      </c>
      <c r="LH4" s="104">
        <v>1</v>
      </c>
      <c r="LI4" s="60"/>
      <c r="LJ4" s="59" t="s">
        <v>254</v>
      </c>
      <c r="LK4" s="104">
        <v>1</v>
      </c>
      <c r="LL4" s="60"/>
      <c r="LM4" s="59" t="s">
        <v>254</v>
      </c>
      <c r="LN4" s="104">
        <v>1</v>
      </c>
      <c r="LO4" s="60"/>
      <c r="LP4" s="59" t="s">
        <v>254</v>
      </c>
      <c r="LQ4" s="104">
        <f>'egyeni-ranglista'!$DI$315/'egyeni-ranglista'!$DI$318</f>
        <v>0.10141800230833839</v>
      </c>
      <c r="LR4" s="60"/>
      <c r="LS4" s="59" t="s">
        <v>254</v>
      </c>
      <c r="LT4" s="104">
        <f>'egyeni-ranglista'!$DI$315/'egyeni-ranglista'!$DI$318*'egyeni-ranglista'!$DI$317/'egyeni-ranglista'!$DI$316</f>
        <v>5.1146801539075991E-2</v>
      </c>
      <c r="LU4" s="60"/>
      <c r="LV4" s="59" t="s">
        <v>254</v>
      </c>
      <c r="LW4" s="105">
        <v>1</v>
      </c>
      <c r="LY4" s="59" t="s">
        <v>254</v>
      </c>
      <c r="LZ4" s="105">
        <v>1</v>
      </c>
      <c r="MB4" s="59" t="s">
        <v>254</v>
      </c>
      <c r="MC4" s="104">
        <f>'egyeni-ranglista'!$DM$315/'egyeni-ranglista'!$DM$318</f>
        <v>0.12778026823650038</v>
      </c>
      <c r="MD4" s="60"/>
      <c r="ME4" s="59" t="s">
        <v>254</v>
      </c>
      <c r="MF4" s="104">
        <f>'egyeni-ranglista'!DN307/'egyeni-ranglista'!DN306</f>
        <v>0.8066407272359013</v>
      </c>
      <c r="MG4" s="60"/>
      <c r="MH4" s="59" t="s">
        <v>254</v>
      </c>
      <c r="MI4" s="104">
        <v>1</v>
      </c>
      <c r="MJ4" s="60"/>
      <c r="MK4" s="59" t="s">
        <v>254</v>
      </c>
      <c r="ML4" s="104">
        <v>1</v>
      </c>
      <c r="MM4" s="60"/>
      <c r="MN4" s="59" t="s">
        <v>254</v>
      </c>
      <c r="MO4" s="104">
        <v>1</v>
      </c>
      <c r="MP4" s="60"/>
      <c r="MQ4" s="59" t="s">
        <v>254</v>
      </c>
      <c r="MR4" s="104">
        <v>1</v>
      </c>
      <c r="MS4" s="228"/>
      <c r="MT4" s="59" t="s">
        <v>254</v>
      </c>
      <c r="MU4" s="104">
        <v>1</v>
      </c>
      <c r="MV4" s="60"/>
      <c r="MW4" s="59" t="s">
        <v>254</v>
      </c>
      <c r="MX4" s="104">
        <v>1</v>
      </c>
      <c r="MY4" s="60"/>
      <c r="MZ4" s="59" t="s">
        <v>254</v>
      </c>
      <c r="NA4" s="104">
        <v>1</v>
      </c>
      <c r="NB4" s="60"/>
      <c r="NC4" s="59" t="s">
        <v>254</v>
      </c>
      <c r="ND4" s="104">
        <v>1</v>
      </c>
      <c r="NE4" s="60"/>
      <c r="NF4" s="59" t="s">
        <v>254</v>
      </c>
      <c r="NG4" s="104">
        <v>1</v>
      </c>
      <c r="NH4" s="60"/>
      <c r="NI4" s="59" t="s">
        <v>254</v>
      </c>
      <c r="NJ4" s="104">
        <v>1</v>
      </c>
      <c r="NK4" s="60"/>
      <c r="NL4" s="59" t="s">
        <v>254</v>
      </c>
      <c r="NM4" s="104">
        <v>1</v>
      </c>
      <c r="NN4" s="60"/>
      <c r="NO4" s="59" t="s">
        <v>254</v>
      </c>
      <c r="NP4" s="104">
        <v>1</v>
      </c>
      <c r="NQ4" s="60"/>
      <c r="NR4" s="59" t="s">
        <v>254</v>
      </c>
      <c r="NS4" s="104">
        <v>0.8</v>
      </c>
      <c r="NT4" s="60"/>
      <c r="NU4" s="59" t="s">
        <v>254</v>
      </c>
      <c r="NV4" s="104">
        <v>0.8</v>
      </c>
      <c r="NW4" s="60"/>
      <c r="NX4" s="59" t="s">
        <v>254</v>
      </c>
      <c r="NY4" s="104">
        <v>1</v>
      </c>
      <c r="NZ4" s="60"/>
      <c r="OA4" s="59" t="s">
        <v>254</v>
      </c>
      <c r="OB4" s="104">
        <v>1</v>
      </c>
      <c r="OC4" s="60"/>
      <c r="OD4" s="59" t="s">
        <v>254</v>
      </c>
      <c r="OE4" s="104">
        <v>1</v>
      </c>
      <c r="OG4" s="59" t="s">
        <v>254</v>
      </c>
      <c r="OH4" s="104">
        <v>1</v>
      </c>
      <c r="OI4" s="60"/>
      <c r="OJ4" s="59" t="s">
        <v>254</v>
      </c>
      <c r="OK4" s="104">
        <v>1</v>
      </c>
      <c r="OL4" s="60"/>
      <c r="OM4" s="59" t="s">
        <v>254</v>
      </c>
      <c r="ON4" s="104">
        <v>0.98351484</v>
      </c>
      <c r="OO4" s="60"/>
      <c r="OP4" s="59" t="s">
        <v>254</v>
      </c>
      <c r="OQ4" s="104">
        <v>1</v>
      </c>
      <c r="OR4" s="60"/>
      <c r="OS4" s="59" t="s">
        <v>254</v>
      </c>
      <c r="OT4" s="104">
        <v>1</v>
      </c>
      <c r="OU4" s="60"/>
      <c r="OV4" s="59" t="s">
        <v>254</v>
      </c>
      <c r="OW4" s="104">
        <v>1</v>
      </c>
      <c r="OX4" s="228"/>
      <c r="OY4" s="59" t="s">
        <v>254</v>
      </c>
      <c r="OZ4" s="104">
        <v>1</v>
      </c>
      <c r="PA4" s="60"/>
      <c r="PB4" s="59" t="s">
        <v>254</v>
      </c>
      <c r="PC4" s="104">
        <v>1</v>
      </c>
      <c r="PD4" s="228"/>
      <c r="PE4" s="59" t="s">
        <v>254</v>
      </c>
      <c r="PF4" s="104">
        <v>1</v>
      </c>
      <c r="PG4" s="60"/>
      <c r="PH4" s="59" t="s">
        <v>254</v>
      </c>
      <c r="PI4" s="104">
        <v>1</v>
      </c>
      <c r="PJ4" s="228"/>
      <c r="PK4" s="59" t="s">
        <v>254</v>
      </c>
      <c r="PL4" s="104">
        <v>1</v>
      </c>
      <c r="PM4" s="60"/>
      <c r="PN4" s="59" t="s">
        <v>254</v>
      </c>
      <c r="PO4" s="104">
        <v>1</v>
      </c>
      <c r="PP4" s="60"/>
      <c r="PQ4" s="59" t="s">
        <v>254</v>
      </c>
      <c r="PR4" s="104">
        <v>0.8</v>
      </c>
      <c r="PS4" s="60"/>
      <c r="PT4" s="59" t="s">
        <v>254</v>
      </c>
      <c r="PU4" s="104">
        <v>1</v>
      </c>
      <c r="PV4" s="60"/>
      <c r="PW4" s="59" t="s">
        <v>254</v>
      </c>
      <c r="PX4" s="104">
        <v>1</v>
      </c>
      <c r="PY4" s="60"/>
      <c r="PZ4" s="59" t="s">
        <v>254</v>
      </c>
      <c r="QA4" s="104">
        <v>1</v>
      </c>
      <c r="QB4" s="60"/>
      <c r="QC4" s="59" t="s">
        <v>254</v>
      </c>
      <c r="QD4" s="104">
        <v>1</v>
      </c>
      <c r="QE4" s="60"/>
      <c r="QF4" s="59" t="s">
        <v>254</v>
      </c>
      <c r="QG4" s="104">
        <v>1</v>
      </c>
      <c r="QH4" s="60"/>
      <c r="QI4" s="59" t="s">
        <v>254</v>
      </c>
      <c r="QJ4" s="104">
        <v>1</v>
      </c>
      <c r="QK4" s="60"/>
      <c r="QL4" s="59" t="s">
        <v>254</v>
      </c>
      <c r="QM4" s="105">
        <v>1</v>
      </c>
      <c r="QO4" s="59" t="s">
        <v>254</v>
      </c>
      <c r="QP4" s="105">
        <v>1</v>
      </c>
      <c r="QR4" s="59" t="s">
        <v>254</v>
      </c>
      <c r="QS4" s="104">
        <v>1</v>
      </c>
      <c r="QT4" s="60"/>
      <c r="QU4" s="59" t="s">
        <v>254</v>
      </c>
      <c r="QV4" s="104">
        <v>1</v>
      </c>
      <c r="QW4" s="60"/>
      <c r="QX4" s="59" t="s">
        <v>254</v>
      </c>
      <c r="QY4" s="104">
        <v>1</v>
      </c>
      <c r="QZ4" s="60"/>
      <c r="RA4" s="59" t="s">
        <v>254</v>
      </c>
      <c r="RB4" s="104">
        <f>'egyeni-ranglista'!FC306/'egyeni-ranglista'!FC307</f>
        <v>0.86595998501177884</v>
      </c>
      <c r="RC4" s="60"/>
      <c r="RD4" s="59" t="s">
        <v>254</v>
      </c>
      <c r="RE4" s="104">
        <f>'egyeni-ranglista'!$FE$315/'egyeni-ranglista'!$FE$318</f>
        <v>0.13977225935565291</v>
      </c>
      <c r="RF4" s="60"/>
      <c r="RG4" s="59" t="s">
        <v>254</v>
      </c>
      <c r="RH4" s="104">
        <f>'egyeni-ranglista'!$FE$315/'egyeni-ranglista'!$FE$318*'egyeni-ranglista'!$FE$317/'egyeni-ranglista'!$FE$316</f>
        <v>0.20016741560638529</v>
      </c>
      <c r="RI4" s="60"/>
      <c r="RJ4" s="59" t="s">
        <v>254</v>
      </c>
      <c r="RK4" s="104">
        <f>'egyeni-ranglista'!$FG$315/'egyeni-ranglista'!$FG$318</f>
        <v>0.15348090147884713</v>
      </c>
      <c r="RL4" s="60"/>
      <c r="RM4" s="59" t="s">
        <v>254</v>
      </c>
      <c r="RN4" s="104">
        <v>1</v>
      </c>
      <c r="RO4" s="60"/>
      <c r="RP4" s="59" t="s">
        <v>254</v>
      </c>
      <c r="RQ4" s="104">
        <v>1</v>
      </c>
      <c r="RR4" s="60"/>
      <c r="RS4" s="59" t="s">
        <v>254</v>
      </c>
      <c r="RT4" s="104">
        <v>1</v>
      </c>
      <c r="RU4" s="228"/>
      <c r="RV4" s="59" t="s">
        <v>254</v>
      </c>
      <c r="RW4" s="104">
        <v>1</v>
      </c>
      <c r="RX4" s="60"/>
      <c r="RY4" s="59" t="s">
        <v>254</v>
      </c>
      <c r="RZ4" s="104">
        <v>1</v>
      </c>
      <c r="SA4" s="60"/>
      <c r="SB4" s="59" t="s">
        <v>254</v>
      </c>
      <c r="SC4" s="104">
        <v>1</v>
      </c>
      <c r="SD4" s="228"/>
      <c r="SE4" s="59" t="s">
        <v>254</v>
      </c>
      <c r="SF4" s="104">
        <v>1</v>
      </c>
      <c r="SG4" s="60"/>
      <c r="SH4" s="59" t="s">
        <v>254</v>
      </c>
      <c r="SI4" s="104">
        <v>1</v>
      </c>
      <c r="SJ4" s="228"/>
      <c r="SK4" s="59" t="s">
        <v>254</v>
      </c>
      <c r="SL4" s="104">
        <v>1</v>
      </c>
      <c r="SM4" s="60"/>
      <c r="SN4" s="59" t="s">
        <v>254</v>
      </c>
      <c r="SO4" s="104">
        <v>1</v>
      </c>
      <c r="SP4" s="60"/>
      <c r="SQ4" s="59" t="s">
        <v>254</v>
      </c>
      <c r="SR4" s="104">
        <v>1</v>
      </c>
      <c r="SS4" s="228"/>
      <c r="ST4" s="59" t="s">
        <v>254</v>
      </c>
      <c r="SU4" s="104">
        <v>1</v>
      </c>
      <c r="SV4" s="60"/>
      <c r="SW4" s="59" t="s">
        <v>254</v>
      </c>
      <c r="SX4" s="104">
        <v>1</v>
      </c>
      <c r="SY4" s="228"/>
      <c r="SZ4" s="59" t="s">
        <v>254</v>
      </c>
      <c r="TA4" s="104">
        <v>1</v>
      </c>
      <c r="TB4" s="228"/>
      <c r="TC4" s="59" t="s">
        <v>254</v>
      </c>
      <c r="TD4" s="104">
        <f>80%*'WCF 2016-2017'!F67</f>
        <v>0.77955607476635524</v>
      </c>
      <c r="TE4" s="60"/>
      <c r="TF4" s="59" t="s">
        <v>254</v>
      </c>
      <c r="TG4" s="104">
        <v>0.8</v>
      </c>
      <c r="TH4" s="60"/>
      <c r="TI4" s="59" t="s">
        <v>254</v>
      </c>
      <c r="TJ4" s="104">
        <v>1</v>
      </c>
      <c r="TK4" s="60"/>
      <c r="TL4" s="59" t="s">
        <v>254</v>
      </c>
      <c r="TM4" s="104">
        <v>1</v>
      </c>
      <c r="TN4" s="228"/>
      <c r="TO4" s="59" t="s">
        <v>254</v>
      </c>
      <c r="TP4" s="104">
        <v>1</v>
      </c>
      <c r="TQ4" s="60"/>
      <c r="TR4" s="59" t="s">
        <v>254</v>
      </c>
      <c r="TS4" s="104">
        <v>0.8</v>
      </c>
      <c r="TT4" s="60"/>
    </row>
    <row r="5" spans="1:540" s="20" customFormat="1">
      <c r="A5" s="61" t="s">
        <v>207</v>
      </c>
      <c r="B5" s="21">
        <v>1219.2</v>
      </c>
      <c r="C5" s="62"/>
      <c r="D5" s="61" t="s">
        <v>207</v>
      </c>
      <c r="E5" s="21">
        <v>1166.3977338014683</v>
      </c>
      <c r="F5" s="62"/>
      <c r="G5" s="61" t="s">
        <v>207</v>
      </c>
      <c r="H5" s="21">
        <v>1736.5998048496733</v>
      </c>
      <c r="I5" s="62"/>
      <c r="J5" s="61" t="s">
        <v>207</v>
      </c>
      <c r="K5" s="21">
        <v>1164.8269574096889</v>
      </c>
      <c r="M5" s="61" t="s">
        <v>207</v>
      </c>
      <c r="N5" s="21">
        <v>1874.9853647622824</v>
      </c>
      <c r="O5" s="62"/>
      <c r="P5" s="28" t="s">
        <v>207</v>
      </c>
      <c r="Q5" s="21">
        <v>189.15052716629947</v>
      </c>
      <c r="R5" s="62"/>
      <c r="S5" s="61" t="s">
        <v>207</v>
      </c>
      <c r="T5" s="21">
        <v>855.39804431665812</v>
      </c>
      <c r="U5" s="62"/>
      <c r="V5" s="28" t="s">
        <v>207</v>
      </c>
      <c r="W5" s="21">
        <v>380.68541990355732</v>
      </c>
      <c r="X5" s="62"/>
      <c r="Y5" s="61" t="s">
        <v>207</v>
      </c>
      <c r="Z5" s="21">
        <v>1056.338381120861</v>
      </c>
      <c r="AB5" s="61" t="s">
        <v>207</v>
      </c>
      <c r="AC5" s="21">
        <v>1453.6787871635797</v>
      </c>
      <c r="AE5" s="121" t="s">
        <v>207</v>
      </c>
      <c r="AF5" s="122">
        <v>2160.437987964654</v>
      </c>
      <c r="AG5" s="123"/>
      <c r="AH5" s="28" t="s">
        <v>207</v>
      </c>
      <c r="AI5" s="21">
        <v>349.64814246687274</v>
      </c>
      <c r="AK5" s="61" t="s">
        <v>207</v>
      </c>
      <c r="AL5" s="21">
        <v>182.31190883502538</v>
      </c>
      <c r="AN5" s="61" t="s">
        <v>207</v>
      </c>
      <c r="AO5" s="21">
        <v>1817.538775541434</v>
      </c>
      <c r="AP5" s="62"/>
      <c r="AQ5" s="61" t="s">
        <v>207</v>
      </c>
      <c r="AR5" s="21">
        <v>2682.8754957201777</v>
      </c>
      <c r="AS5" s="62"/>
      <c r="AT5" s="61" t="s">
        <v>207</v>
      </c>
      <c r="AU5" s="21">
        <v>605.64381732161701</v>
      </c>
      <c r="AV5" s="62"/>
      <c r="AW5" s="61" t="s">
        <v>207</v>
      </c>
      <c r="AX5" s="21">
        <v>432.99705877711926</v>
      </c>
      <c r="AZ5" s="61" t="s">
        <v>207</v>
      </c>
      <c r="BA5" s="21">
        <v>2495.7737166269253</v>
      </c>
      <c r="BC5" s="61" t="s">
        <v>207</v>
      </c>
      <c r="BD5" s="22">
        <f>SUM(BD14:BD73)</f>
        <v>2.9321898683685697</v>
      </c>
      <c r="BE5" s="62"/>
      <c r="BF5" s="28" t="s">
        <v>207</v>
      </c>
      <c r="BG5" s="22">
        <f>SUM(BG14:BG73)</f>
        <v>1.690932056907327</v>
      </c>
      <c r="BH5" s="62"/>
      <c r="BI5" s="61" t="s">
        <v>207</v>
      </c>
      <c r="BJ5" s="21">
        <f>SUM(BJ14:BJ35)</f>
        <v>3522.8094957622052</v>
      </c>
      <c r="BK5" s="62"/>
      <c r="BL5" s="61" t="s">
        <v>207</v>
      </c>
      <c r="BM5" s="22">
        <f>SUM(BM14:BM25)</f>
        <v>0.29942826751761736</v>
      </c>
      <c r="BN5" s="62"/>
      <c r="BO5" s="61" t="s">
        <v>207</v>
      </c>
      <c r="BP5" s="21">
        <f>SUM(BP14:BP23)</f>
        <v>2218.6553480333973</v>
      </c>
      <c r="BR5" s="61" t="s">
        <v>207</v>
      </c>
      <c r="BS5" s="22">
        <f>SUM(BS14:BS29)</f>
        <v>0.2186544342507645</v>
      </c>
      <c r="BT5" s="62"/>
      <c r="BU5" s="61" t="s">
        <v>207</v>
      </c>
      <c r="BV5" s="22">
        <f>SUM(BV14:BV19)</f>
        <v>0.11977630245899185</v>
      </c>
      <c r="BX5" s="61" t="s">
        <v>207</v>
      </c>
      <c r="BY5" s="22">
        <f>SUM(BY14:BY25)</f>
        <v>0.22244382395957987</v>
      </c>
      <c r="CA5" s="61" t="s">
        <v>207</v>
      </c>
      <c r="CB5" s="22">
        <f>SUM(CB14:CB25)</f>
        <v>0.51648716925940696</v>
      </c>
      <c r="CC5" s="62"/>
      <c r="CD5" s="61" t="s">
        <v>207</v>
      </c>
      <c r="CE5" s="29">
        <f>SUM(CE14:CE27)</f>
        <v>2840.9740961171588</v>
      </c>
      <c r="CF5" s="62"/>
      <c r="CG5" s="61" t="s">
        <v>207</v>
      </c>
      <c r="CH5" s="22">
        <f>SUM(CH14:CH19)</f>
        <v>0.26578912378673053</v>
      </c>
      <c r="CJ5" s="61" t="s">
        <v>207</v>
      </c>
      <c r="CK5" s="29">
        <f>SUM(CK14:CK27)</f>
        <v>3539.6277847650149</v>
      </c>
      <c r="CL5" s="62"/>
      <c r="CM5" s="61" t="s">
        <v>207</v>
      </c>
      <c r="CN5" s="29">
        <f>SUM(CN14:CN19)</f>
        <v>1447.66062681171</v>
      </c>
      <c r="CP5" s="61" t="s">
        <v>207</v>
      </c>
      <c r="CQ5" s="22">
        <f>SUM(CQ14:CQ33)</f>
        <v>0.92215130966626779</v>
      </c>
      <c r="CR5" s="62"/>
      <c r="CS5" s="61" t="s">
        <v>207</v>
      </c>
      <c r="CT5" s="29">
        <f>SUM(CT14:CT27)</f>
        <v>2819.5730427203034</v>
      </c>
      <c r="CV5" s="61" t="s">
        <v>207</v>
      </c>
      <c r="CW5" s="22">
        <f>SUM(CW14:CW35)</f>
        <v>0.43684350485307794</v>
      </c>
      <c r="CX5" s="62"/>
      <c r="CY5" s="28" t="s">
        <v>207</v>
      </c>
      <c r="CZ5" s="31">
        <f>SUM(CZ14:CZ29)</f>
        <v>0.16706161137440759</v>
      </c>
      <c r="DA5" s="62"/>
      <c r="DB5" s="61" t="s">
        <v>207</v>
      </c>
      <c r="DC5" s="31">
        <f>SUM(DC14:DC23)</f>
        <v>0.10126242277733011</v>
      </c>
      <c r="DD5" s="62"/>
      <c r="DE5" s="61" t="s">
        <v>207</v>
      </c>
      <c r="DF5" s="29">
        <f>SUM(DF14:DF27)</f>
        <v>1497.8183568505497</v>
      </c>
      <c r="DH5" s="61" t="s">
        <v>207</v>
      </c>
      <c r="DI5" s="29">
        <f>SUM(DI14:DI25)</f>
        <v>2286.0509277270098</v>
      </c>
      <c r="DJ5" s="62"/>
      <c r="DK5" s="61" t="s">
        <v>207</v>
      </c>
      <c r="DL5" s="22">
        <f>SUM(DL14:DL25)</f>
        <v>0.206822455009401</v>
      </c>
      <c r="DM5" s="62"/>
      <c r="DN5" s="61" t="s">
        <v>207</v>
      </c>
      <c r="DO5" s="29">
        <f>SUM(DO14:DO25)</f>
        <v>104.04761078300825</v>
      </c>
      <c r="DQ5" s="61" t="s">
        <v>207</v>
      </c>
      <c r="DR5" s="29">
        <f>SUM(DR14:DR19)</f>
        <v>1437.9739076613578</v>
      </c>
      <c r="DS5" s="62"/>
      <c r="DT5" s="61" t="s">
        <v>207</v>
      </c>
      <c r="DU5" s="29">
        <f>SUM(DU14:DU21)</f>
        <v>2106.9449069365392</v>
      </c>
      <c r="DW5" s="121" t="s">
        <v>207</v>
      </c>
      <c r="DX5" s="29">
        <f>SUM(DX14:DX27)</f>
        <v>3215.864681658441</v>
      </c>
      <c r="DY5" s="123"/>
      <c r="DZ5" s="61" t="s">
        <v>207</v>
      </c>
      <c r="EA5" s="29">
        <f>SUM(EA14:EA16)</f>
        <v>472.96107185449642</v>
      </c>
      <c r="EB5" s="62"/>
      <c r="EC5" s="61" t="s">
        <v>207</v>
      </c>
      <c r="ED5" s="29">
        <f>SUM(ED14:ED16)</f>
        <v>244.10847698796809</v>
      </c>
      <c r="EE5" s="62"/>
      <c r="EF5" s="61" t="s">
        <v>207</v>
      </c>
      <c r="EG5" s="22">
        <f>SUM(EG14:EG48)</f>
        <v>0.66340912112751005</v>
      </c>
      <c r="EH5" s="62"/>
      <c r="EI5" s="61" t="s">
        <v>207</v>
      </c>
      <c r="EJ5" s="22">
        <f>SUM(EJ14:EJ47)</f>
        <v>0.97340779151708579</v>
      </c>
      <c r="EK5" s="62"/>
      <c r="EL5" s="61" t="s">
        <v>207</v>
      </c>
      <c r="EM5" s="21">
        <f>SUM(EM14:EM19)</f>
        <v>2453.1667595398158</v>
      </c>
      <c r="EO5" s="61" t="s">
        <v>207</v>
      </c>
      <c r="EP5" s="22">
        <f>SUM(EP14:EP45)</f>
        <v>1.1394096529716793</v>
      </c>
      <c r="ER5" s="61" t="s">
        <v>207</v>
      </c>
      <c r="ES5" s="21">
        <f>SUM(ES14:ES33)</f>
        <v>909.45586661567995</v>
      </c>
      <c r="ET5" s="62"/>
      <c r="EU5" s="61" t="s">
        <v>207</v>
      </c>
      <c r="EV5" s="21">
        <f>SUM(EV14:EV29)</f>
        <v>1020.8996268016276</v>
      </c>
      <c r="EX5" s="61" t="s">
        <v>207</v>
      </c>
      <c r="EY5" s="21">
        <f>SUM(EY14:EY33)</f>
        <v>5729.0723057184705</v>
      </c>
      <c r="EZ5" s="62"/>
      <c r="FA5" s="61" t="s">
        <v>207</v>
      </c>
      <c r="FB5" s="22">
        <f>SUM(FB14:FB43)</f>
        <v>0.11781594721200825</v>
      </c>
      <c r="FC5" s="62"/>
      <c r="FD5" s="61" t="s">
        <v>207</v>
      </c>
      <c r="FE5" s="22">
        <f>SUM(FE14:FE33)</f>
        <v>0.23296227270437719</v>
      </c>
      <c r="FF5" s="62"/>
      <c r="FG5" s="61" t="s">
        <v>207</v>
      </c>
      <c r="FH5" s="21">
        <f>SUM(FH14:FH25)</f>
        <v>2214.1215750896076</v>
      </c>
      <c r="FI5" s="228"/>
      <c r="FJ5" s="61" t="s">
        <v>207</v>
      </c>
      <c r="FK5" s="22">
        <f>SUM(FK14:FK36)</f>
        <v>0.22893265501435553</v>
      </c>
      <c r="FL5" s="62"/>
      <c r="FM5" s="61" t="s">
        <v>207</v>
      </c>
      <c r="FN5" s="22">
        <f>SUM(FN14:FN38)</f>
        <v>0.64992696317936838</v>
      </c>
      <c r="FO5" s="62"/>
      <c r="FP5" s="61" t="s">
        <v>207</v>
      </c>
      <c r="FQ5" s="22">
        <f>SUM(FQ14:FQ38)</f>
        <v>0.21009419231350426</v>
      </c>
      <c r="FR5" s="62"/>
      <c r="FS5" s="61" t="s">
        <v>207</v>
      </c>
      <c r="FT5" s="29">
        <f>SUM(FT14:FT27)</f>
        <v>3449.8495140492359</v>
      </c>
      <c r="FU5" s="62"/>
      <c r="FV5" s="61" t="s">
        <v>207</v>
      </c>
      <c r="FW5" s="29">
        <f>SUM(FW14:FW22)</f>
        <v>2543.8387263271684</v>
      </c>
      <c r="FX5" s="62"/>
      <c r="FY5" s="61" t="s">
        <v>207</v>
      </c>
      <c r="FZ5" s="22">
        <f>SUM(FZ14:FZ40)</f>
        <v>1.1263788848033043</v>
      </c>
      <c r="GA5" s="62"/>
      <c r="GB5" s="61" t="s">
        <v>207</v>
      </c>
      <c r="GC5" s="29">
        <f>SUM(GC14:GC27)</f>
        <v>2752.1399831595863</v>
      </c>
      <c r="GE5" s="61" t="s">
        <v>207</v>
      </c>
      <c r="GF5" s="31">
        <f>SUM(GF30:GF45)</f>
        <v>1.3063795205201139</v>
      </c>
      <c r="GG5" s="62"/>
      <c r="GH5" s="61" t="s">
        <v>207</v>
      </c>
      <c r="GI5" s="31">
        <f>SUM(GI14:GI29)</f>
        <v>0.11839344589869118</v>
      </c>
      <c r="GJ5" s="62"/>
      <c r="GK5" s="61" t="s">
        <v>207</v>
      </c>
      <c r="GL5" s="31">
        <f>SUM(GL14:GL23)</f>
        <v>9.3864282811865096E-2</v>
      </c>
      <c r="GM5" s="62"/>
      <c r="GN5" s="61" t="s">
        <v>207</v>
      </c>
      <c r="GO5" s="29">
        <f>SUM(GO14:GO25)</f>
        <v>1446.2595232235658</v>
      </c>
      <c r="GP5" s="62"/>
      <c r="GQ5" s="61" t="s">
        <v>207</v>
      </c>
      <c r="GR5" s="22">
        <f>SUM(GR14:GR27)</f>
        <v>0.21651064607882975</v>
      </c>
      <c r="GS5" s="62"/>
      <c r="GT5" s="61" t="s">
        <v>207</v>
      </c>
      <c r="GU5" s="22">
        <f>SUM(GU14:GU31)</f>
        <v>0.2800690776107273</v>
      </c>
      <c r="GV5" s="62"/>
      <c r="GW5" s="61" t="s">
        <v>207</v>
      </c>
      <c r="GX5" s="29">
        <f>SUM(GX14:GX25)</f>
        <v>1471.4795502521195</v>
      </c>
      <c r="GZ5" s="61" t="s">
        <v>207</v>
      </c>
      <c r="HA5" s="22">
        <f>SUM(HA14:HA29)</f>
        <v>0.58935028929604627</v>
      </c>
      <c r="HB5" s="62"/>
      <c r="HC5" s="61" t="s">
        <v>207</v>
      </c>
      <c r="HD5" s="22">
        <f>SUM(HD14:HD29)</f>
        <v>0.61119816779170677</v>
      </c>
      <c r="HE5" s="62"/>
      <c r="HF5" s="61" t="s">
        <v>207</v>
      </c>
      <c r="HG5" s="21">
        <f>SUM(HG14:HG19)</f>
        <v>2283.0165662040963</v>
      </c>
      <c r="HI5" s="61" t="s">
        <v>207</v>
      </c>
      <c r="HJ5" s="21">
        <f>SUM(HJ14:HJ21)</f>
        <v>2249.1423566836729</v>
      </c>
      <c r="HL5" s="61" t="s">
        <v>207</v>
      </c>
      <c r="HM5" s="22">
        <f>SUM(HM47:HM78)</f>
        <v>0.91399469623915142</v>
      </c>
      <c r="HN5" s="62"/>
      <c r="HO5" s="61" t="s">
        <v>207</v>
      </c>
      <c r="HP5" s="29">
        <f>SUM(HP14:HP23)</f>
        <v>335.32516842151443</v>
      </c>
      <c r="HQ5" s="62"/>
      <c r="HR5" s="61" t="s">
        <v>207</v>
      </c>
      <c r="HS5" s="22">
        <f>SUM(HS14:HS47)</f>
        <v>0.45552073288331735</v>
      </c>
      <c r="HT5" s="62"/>
      <c r="HU5" s="61" t="s">
        <v>207</v>
      </c>
      <c r="HV5" s="22">
        <f>SUM(HV14:HV47)</f>
        <v>0.29821600771456125</v>
      </c>
      <c r="HW5" s="62"/>
      <c r="HX5" s="61" t="s">
        <v>207</v>
      </c>
      <c r="HY5" s="29">
        <f>SUM(HY14:HY16)</f>
        <v>648.25847796309699</v>
      </c>
      <c r="HZ5" s="62"/>
      <c r="IA5" s="61" t="s">
        <v>207</v>
      </c>
      <c r="IB5" s="29">
        <f>SUM(IB14:IB16)</f>
        <v>48.313500784785468</v>
      </c>
      <c r="IC5" s="62"/>
      <c r="ID5" s="61" t="s">
        <v>207</v>
      </c>
      <c r="IE5" s="22">
        <f>SUM(IE14:IE47)</f>
        <v>0.37596432015429126</v>
      </c>
      <c r="IF5" s="62"/>
      <c r="IG5" s="61" t="s">
        <v>207</v>
      </c>
      <c r="IH5" s="22">
        <f>SUM(IH14:IH47)</f>
        <v>0.92014223722275779</v>
      </c>
      <c r="IJ5" s="61" t="s">
        <v>207</v>
      </c>
      <c r="IK5" s="21">
        <f>SUM(IK14:IK21)</f>
        <v>4294.642241278636</v>
      </c>
      <c r="IL5" s="62"/>
      <c r="IM5" s="61" t="s">
        <v>207</v>
      </c>
      <c r="IN5" s="22">
        <v>1</v>
      </c>
      <c r="IO5" s="62"/>
      <c r="IP5" s="61" t="s">
        <v>207</v>
      </c>
      <c r="IQ5" s="21">
        <f>SUM(IQ14:IQ38)</f>
        <v>1705.5962347323975</v>
      </c>
      <c r="IR5" s="62"/>
      <c r="IS5" s="61" t="s">
        <v>207</v>
      </c>
      <c r="IT5" s="21">
        <f>SUM(IT14:IT37)</f>
        <v>2611.2260164103627</v>
      </c>
      <c r="IU5" s="62"/>
      <c r="IV5" s="61" t="s">
        <v>207</v>
      </c>
      <c r="IW5" s="22">
        <f>SUM(IW14:IW41)</f>
        <v>0.29634763741562203</v>
      </c>
      <c r="IX5" s="62"/>
      <c r="IY5" s="61" t="s">
        <v>207</v>
      </c>
      <c r="IZ5" s="22">
        <f>SUM(IZ14:IZ31)</f>
        <v>0.15808823529411764</v>
      </c>
      <c r="JA5" s="62"/>
      <c r="JB5" s="61" t="s">
        <v>207</v>
      </c>
      <c r="JC5" s="21">
        <f>SUM(JC14:JC25)</f>
        <v>4503.2788136777408</v>
      </c>
      <c r="JD5" s="228"/>
      <c r="JE5" s="61" t="s">
        <v>207</v>
      </c>
      <c r="JF5" s="22">
        <f>SUM(JF14:JF36)</f>
        <v>0.34607039537126322</v>
      </c>
      <c r="JG5" s="62"/>
      <c r="JH5" s="61" t="s">
        <v>207</v>
      </c>
      <c r="JI5" s="29">
        <f>SUM(JI14:JI29)</f>
        <v>4541.3510842362111</v>
      </c>
      <c r="JJ5" s="62"/>
      <c r="JK5" s="61" t="s">
        <v>207</v>
      </c>
      <c r="JL5" s="29">
        <f>SUM(JL14:JL26)</f>
        <v>3956.9959330848592</v>
      </c>
      <c r="JM5" s="62"/>
      <c r="JN5" s="61" t="s">
        <v>207</v>
      </c>
      <c r="JO5" s="22">
        <v>1</v>
      </c>
      <c r="JP5" s="62"/>
      <c r="JQ5" s="61" t="s">
        <v>207</v>
      </c>
      <c r="JR5" s="29">
        <f>SUM(JR14:JR27)</f>
        <v>3320.3075805371536</v>
      </c>
      <c r="JT5" s="61" t="s">
        <v>207</v>
      </c>
      <c r="JU5" s="22">
        <f>SUM(JU31:JU36)</f>
        <v>0.46840763453455525</v>
      </c>
      <c r="JV5" s="62"/>
      <c r="JW5" s="61" t="s">
        <v>207</v>
      </c>
      <c r="JX5" s="29">
        <f>SUM(JX14:JX29)</f>
        <v>1677.7229204815744</v>
      </c>
      <c r="JY5" s="62"/>
      <c r="JZ5" s="61" t="s">
        <v>207</v>
      </c>
      <c r="KA5" s="22">
        <f>SUM(KA14:KA34)</f>
        <v>0.48019017432646594</v>
      </c>
      <c r="KB5" s="62"/>
      <c r="KC5" s="61" t="s">
        <v>207</v>
      </c>
      <c r="KD5" s="29">
        <f>SUM(KD14:KD29)</f>
        <v>2152.4851528033714</v>
      </c>
      <c r="KE5" s="62"/>
      <c r="KF5" s="61" t="s">
        <v>207</v>
      </c>
      <c r="KG5" s="22">
        <f>SUM(KG14:KG34)</f>
        <v>0.70328947368421035</v>
      </c>
      <c r="KH5" s="62"/>
      <c r="KI5" s="61" t="s">
        <v>207</v>
      </c>
      <c r="KJ5" s="21">
        <f>SUM(KJ14:KJ21)</f>
        <v>3789.039910870747</v>
      </c>
      <c r="KK5" s="62"/>
      <c r="KL5" s="61" t="s">
        <v>207</v>
      </c>
      <c r="KM5" s="22">
        <v>1</v>
      </c>
      <c r="KN5" s="62"/>
      <c r="KO5" s="61" t="s">
        <v>207</v>
      </c>
      <c r="KP5" s="22">
        <f>SUM(KP14:KP21)</f>
        <v>0.51326397023358372</v>
      </c>
      <c r="KQ5" s="62"/>
      <c r="KR5" s="61" t="s">
        <v>207</v>
      </c>
      <c r="KS5" s="22">
        <f>SUM(KS14:KS34)</f>
        <v>0.77763157894736823</v>
      </c>
      <c r="KT5" s="62"/>
      <c r="KU5" s="61" t="s">
        <v>207</v>
      </c>
      <c r="KV5" s="22">
        <v>1</v>
      </c>
      <c r="KW5" s="62"/>
      <c r="KX5" s="61" t="s">
        <v>207</v>
      </c>
      <c r="KY5" s="22">
        <f>SUM(KY14:KY25)</f>
        <v>0.26769103562323432</v>
      </c>
      <c r="KZ5" s="62"/>
      <c r="LA5" s="61" t="s">
        <v>207</v>
      </c>
      <c r="LB5" s="22">
        <f>SUM(LB14:LB23)</f>
        <v>0.56170330048921657</v>
      </c>
      <c r="LC5" s="62"/>
      <c r="LD5" s="61" t="s">
        <v>207</v>
      </c>
      <c r="LE5" s="22">
        <f>SUM(LE14:LE29)</f>
        <v>0.92648026315789489</v>
      </c>
      <c r="LF5" s="62"/>
      <c r="LG5" s="61" t="s">
        <v>207</v>
      </c>
      <c r="LH5" s="22">
        <f>SUM(LH14:LH29)</f>
        <v>0.69013157894736843</v>
      </c>
      <c r="LI5" s="62"/>
      <c r="LJ5" s="61" t="s">
        <v>207</v>
      </c>
      <c r="LK5" s="29">
        <f>SUM(LK14:LK21)</f>
        <v>616.42082706521364</v>
      </c>
      <c r="LL5" s="62"/>
      <c r="LM5" s="61" t="s">
        <v>207</v>
      </c>
      <c r="LN5" s="22">
        <f>SUM(LN14:LN18)</f>
        <v>0.34238269138014193</v>
      </c>
      <c r="LO5" s="62"/>
      <c r="LP5" s="61" t="s">
        <v>207</v>
      </c>
      <c r="LQ5" s="29">
        <f>SUM(LQ14:LQ16)</f>
        <v>601.14474422202443</v>
      </c>
      <c r="LR5" s="62"/>
      <c r="LS5" s="61" t="s">
        <v>207</v>
      </c>
      <c r="LT5" s="29">
        <f>SUM(LT14:LT15)</f>
        <v>163.6856907756405</v>
      </c>
      <c r="LU5" s="62"/>
      <c r="LV5" s="61" t="s">
        <v>207</v>
      </c>
      <c r="LW5" s="21">
        <f>SUM(LW14:LW19)</f>
        <v>2225.6081719302665</v>
      </c>
      <c r="LY5" s="61" t="s">
        <v>207</v>
      </c>
      <c r="LZ5" s="21">
        <f>SUM(LZ14:LZ21)</f>
        <v>1303.0703643422651</v>
      </c>
      <c r="MB5" s="61" t="s">
        <v>207</v>
      </c>
      <c r="MC5" s="29">
        <f>SUM(MC14:MC20)</f>
        <v>519.55960107734802</v>
      </c>
      <c r="MD5" s="62"/>
      <c r="ME5" s="61" t="s">
        <v>207</v>
      </c>
      <c r="MF5" s="21">
        <f>SUM(MF14:MF40)</f>
        <v>1362.3148921835214</v>
      </c>
      <c r="MG5" s="62"/>
      <c r="MH5" s="61" t="s">
        <v>207</v>
      </c>
      <c r="MI5" s="21">
        <f>SUM(MI14:MI35)</f>
        <v>2392.4619650995292</v>
      </c>
      <c r="MJ5" s="62"/>
      <c r="MK5" s="61" t="s">
        <v>207</v>
      </c>
      <c r="ML5" s="22">
        <v>1</v>
      </c>
      <c r="MM5" s="62"/>
      <c r="MN5" s="61" t="s">
        <v>207</v>
      </c>
      <c r="MO5" s="22">
        <f>SUM(MO14:MO17)</f>
        <v>0.3204023978502033</v>
      </c>
      <c r="MP5" s="62"/>
      <c r="MQ5" s="61" t="s">
        <v>207</v>
      </c>
      <c r="MR5" s="21">
        <f>SUM(MR14:MR23)</f>
        <v>3351.5800017968936</v>
      </c>
      <c r="MS5" s="228"/>
      <c r="MT5" s="61" t="s">
        <v>207</v>
      </c>
      <c r="MU5" s="22">
        <f>SUM(MU14:MU21)</f>
        <v>0.89306139323365252</v>
      </c>
      <c r="MV5" s="62"/>
      <c r="MW5" s="61" t="s">
        <v>207</v>
      </c>
      <c r="MX5" s="22">
        <f>SUM(MX14:MX22)</f>
        <v>0.63552631578947361</v>
      </c>
      <c r="MY5" s="62"/>
      <c r="MZ5" s="61" t="s">
        <v>207</v>
      </c>
      <c r="NA5" s="22">
        <f>SUM(NA14:NA19)</f>
        <v>0.49955212568042451</v>
      </c>
      <c r="NB5" s="62"/>
      <c r="NC5" s="61" t="s">
        <v>207</v>
      </c>
      <c r="ND5" s="29">
        <f>SUM(ND14:ND27)</f>
        <v>2522.5491460781932</v>
      </c>
      <c r="NE5" s="62"/>
      <c r="NF5" s="61" t="s">
        <v>207</v>
      </c>
      <c r="NG5" s="22">
        <f>SUM(NG14:NG24)</f>
        <v>0.49412595603941301</v>
      </c>
      <c r="NH5" s="62"/>
      <c r="NI5" s="61" t="s">
        <v>207</v>
      </c>
      <c r="NJ5" s="22">
        <f>SUM(NJ14:NJ17)</f>
        <v>0.33411424240336252</v>
      </c>
      <c r="NK5" s="62"/>
      <c r="NL5" s="61" t="s">
        <v>207</v>
      </c>
      <c r="NM5" s="22">
        <f>SUM(NM14:NM18)</f>
        <v>0.78667763157894743</v>
      </c>
      <c r="NN5" s="62"/>
      <c r="NO5" s="61" t="s">
        <v>207</v>
      </c>
      <c r="NP5" s="22">
        <f>SUM(NP14:NP22)</f>
        <v>0.41661184210526314</v>
      </c>
      <c r="NQ5" s="62"/>
      <c r="NR5" s="61" t="s">
        <v>207</v>
      </c>
      <c r="NS5" s="22">
        <f>SUM(NS14:NS21)</f>
        <v>0.3790394818438641</v>
      </c>
      <c r="NT5" s="62"/>
      <c r="NU5" s="61" t="s">
        <v>207</v>
      </c>
      <c r="NV5" s="22">
        <f>SUM(NV14:NV21)</f>
        <v>0.33445876111072831</v>
      </c>
      <c r="NW5" s="62"/>
      <c r="NX5" s="61" t="s">
        <v>207</v>
      </c>
      <c r="NY5" s="29">
        <f>SUM(NY14:NY20)</f>
        <v>2383.0951107316387</v>
      </c>
      <c r="NZ5" s="62"/>
      <c r="OA5" s="61" t="s">
        <v>207</v>
      </c>
      <c r="OB5" s="22">
        <v>1</v>
      </c>
      <c r="OC5" s="62"/>
      <c r="OD5" s="61" t="s">
        <v>207</v>
      </c>
      <c r="OE5" s="29">
        <f>SUM(OE14:OE27)</f>
        <v>3861.3706579345585</v>
      </c>
      <c r="OG5" s="61" t="s">
        <v>207</v>
      </c>
      <c r="OH5" s="22">
        <v>1</v>
      </c>
      <c r="OI5" s="62"/>
      <c r="OJ5" s="61" t="s">
        <v>207</v>
      </c>
      <c r="OK5" s="31">
        <f>SUM(OK14:OK30)</f>
        <v>0.15613587817818503</v>
      </c>
      <c r="OL5" s="62"/>
      <c r="OM5" s="61" t="s">
        <v>207</v>
      </c>
      <c r="ON5" s="31">
        <f>SUM(ON14:ON24)</f>
        <v>0.1028043822779577</v>
      </c>
      <c r="OO5" s="62"/>
      <c r="OP5" s="61" t="s">
        <v>207</v>
      </c>
      <c r="OQ5" s="31">
        <f>SUM(OQ14:OQ19)</f>
        <v>0.40492567117816725</v>
      </c>
      <c r="OR5" s="62"/>
      <c r="OS5" s="61" t="s">
        <v>207</v>
      </c>
      <c r="OT5" s="31">
        <f>SUM(OT14:OT17)</f>
        <v>0.63057466163745279</v>
      </c>
      <c r="OU5" s="62"/>
      <c r="OV5" s="61" t="s">
        <v>207</v>
      </c>
      <c r="OW5" s="21">
        <f>SUM(OW14:OW22)</f>
        <v>2056.211344470059</v>
      </c>
      <c r="OX5" s="228"/>
      <c r="OY5" s="61" t="s">
        <v>207</v>
      </c>
      <c r="OZ5" s="22">
        <v>1</v>
      </c>
      <c r="PA5" s="62"/>
      <c r="PB5" s="61" t="s">
        <v>207</v>
      </c>
      <c r="PC5" s="21">
        <f>SUM(PC14:PC21)</f>
        <v>1377.7247211335464</v>
      </c>
      <c r="PD5" s="228"/>
      <c r="PE5" s="61" t="s">
        <v>207</v>
      </c>
      <c r="PF5" s="22">
        <v>1</v>
      </c>
      <c r="PG5" s="62"/>
      <c r="PH5" s="61" t="s">
        <v>207</v>
      </c>
      <c r="PI5" s="21">
        <f>SUM(PI14:PI21)</f>
        <v>1805.253918042823</v>
      </c>
      <c r="PJ5" s="228"/>
      <c r="PK5" s="61" t="s">
        <v>207</v>
      </c>
      <c r="PL5" s="31">
        <v>1</v>
      </c>
      <c r="PM5" s="62"/>
      <c r="PN5" s="61" t="s">
        <v>207</v>
      </c>
      <c r="PO5" s="31">
        <f>SUM(PO15:PO26)</f>
        <v>0.92220394736842104</v>
      </c>
      <c r="PP5" s="62"/>
      <c r="PQ5" s="61" t="s">
        <v>207</v>
      </c>
      <c r="PR5" s="22">
        <f>SUM(PR14:PR20)</f>
        <v>0.32504992234302199</v>
      </c>
      <c r="PS5" s="62"/>
      <c r="PT5" s="61" t="s">
        <v>207</v>
      </c>
      <c r="PU5" s="31">
        <f>SUM(PU14:PU21)</f>
        <v>0.28696102359292952</v>
      </c>
      <c r="PV5" s="62"/>
      <c r="PW5" s="61" t="s">
        <v>207</v>
      </c>
      <c r="PX5" s="31">
        <f>SUM(PX14:PX23)</f>
        <v>0.44841357887730199</v>
      </c>
      <c r="PY5" s="62"/>
      <c r="PZ5" s="61" t="s">
        <v>207</v>
      </c>
      <c r="QA5" s="22">
        <v>1</v>
      </c>
      <c r="QB5" s="62"/>
      <c r="QC5" s="61" t="s">
        <v>207</v>
      </c>
      <c r="QD5" s="31">
        <v>1</v>
      </c>
      <c r="QE5" s="62"/>
      <c r="QF5" s="61" t="s">
        <v>207</v>
      </c>
      <c r="QG5" s="29">
        <f>SUM(QG14:QG20)</f>
        <v>939.75498277323823</v>
      </c>
      <c r="QH5" s="62"/>
      <c r="QI5" s="61" t="s">
        <v>207</v>
      </c>
      <c r="QJ5" s="31">
        <f>SUM(QJ14:QJ23)</f>
        <v>0.55526315789473679</v>
      </c>
      <c r="QK5" s="62"/>
      <c r="QL5" s="61" t="s">
        <v>207</v>
      </c>
      <c r="QM5" s="21">
        <f>SUM(QM14:QM19)</f>
        <v>2223.0853114986662</v>
      </c>
      <c r="QO5" s="61" t="s">
        <v>207</v>
      </c>
      <c r="QP5" s="21">
        <f>SUM(QP14:QP21)</f>
        <v>1967.3710095580789</v>
      </c>
      <c r="QR5" s="61" t="s">
        <v>207</v>
      </c>
      <c r="QS5" s="31">
        <f>SUM(QS14:QS25)</f>
        <v>0.49152960526315792</v>
      </c>
      <c r="QT5" s="62"/>
      <c r="QU5" s="61" t="s">
        <v>207</v>
      </c>
      <c r="QV5" s="31">
        <f>SUM(QV14:QV16)</f>
        <v>0.30657894736842106</v>
      </c>
      <c r="QW5" s="62"/>
      <c r="QX5" s="61" t="s">
        <v>207</v>
      </c>
      <c r="QY5" s="21">
        <f>SUM(QY14:QY31)</f>
        <v>1685.2411050831699</v>
      </c>
      <c r="QZ5" s="62"/>
      <c r="RA5" s="61" t="s">
        <v>207</v>
      </c>
      <c r="RB5" s="21">
        <f>SUM(RB14:RB33)</f>
        <v>1981.8694545088892</v>
      </c>
      <c r="RC5" s="62"/>
      <c r="RD5" s="61" t="s">
        <v>207</v>
      </c>
      <c r="RE5" s="29">
        <f>SUM(RE14:RE17)</f>
        <v>352.20155117790353</v>
      </c>
      <c r="RF5" s="62"/>
      <c r="RG5" s="61" t="s">
        <v>207</v>
      </c>
      <c r="RH5" s="29">
        <f>SUM(RH14:RH17)</f>
        <v>474.58138554781982</v>
      </c>
      <c r="RI5" s="62"/>
      <c r="RJ5" s="61" t="s">
        <v>207</v>
      </c>
      <c r="RK5" s="29">
        <f>SUM(RK14:RK17)</f>
        <v>517.02260319234665</v>
      </c>
      <c r="RL5" s="62"/>
      <c r="RM5" s="61" t="s">
        <v>207</v>
      </c>
      <c r="RN5" s="31">
        <f>SUM(RN14:RN26)</f>
        <v>0.62878289473684212</v>
      </c>
      <c r="RO5" s="62"/>
      <c r="RP5" s="61" t="s">
        <v>207</v>
      </c>
      <c r="RQ5" s="22">
        <f>SUM(RQ14:RQ21)</f>
        <v>0.3169883884328083</v>
      </c>
      <c r="RR5" s="62"/>
      <c r="RS5" s="61" t="s">
        <v>207</v>
      </c>
      <c r="RT5" s="21">
        <f>SUM(RT14:RT27)</f>
        <v>3286.5366795520567</v>
      </c>
      <c r="RU5" s="228"/>
      <c r="RV5" s="61" t="s">
        <v>207</v>
      </c>
      <c r="RW5" s="22">
        <f>SUM(RW14:RW20)</f>
        <v>0.69750758080023667</v>
      </c>
      <c r="RX5" s="62"/>
      <c r="RY5" s="61" t="s">
        <v>207</v>
      </c>
      <c r="RZ5" s="22">
        <f>SUM(RZ14:RZ17)</f>
        <v>0.26285038088898749</v>
      </c>
      <c r="SA5" s="62"/>
      <c r="SB5" s="61" t="s">
        <v>207</v>
      </c>
      <c r="SC5" s="21">
        <f>SUM(SC14:SC25)</f>
        <v>2443.3402608878041</v>
      </c>
      <c r="SD5" s="228"/>
      <c r="SE5" s="61" t="s">
        <v>207</v>
      </c>
      <c r="SF5" s="31">
        <f>SUM(SF14:SF22)</f>
        <v>0.81570512820512819</v>
      </c>
      <c r="SG5" s="62"/>
      <c r="SH5" s="61" t="s">
        <v>207</v>
      </c>
      <c r="SI5" s="21">
        <f>SUM(SI14:SI18)</f>
        <v>336.37019584677927</v>
      </c>
      <c r="SJ5" s="228"/>
      <c r="SK5" s="61" t="s">
        <v>207</v>
      </c>
      <c r="SL5" s="22">
        <f>SUM(SL14:SL17)</f>
        <v>0.90710746246579399</v>
      </c>
      <c r="SM5" s="62"/>
      <c r="SN5" s="61" t="s">
        <v>207</v>
      </c>
      <c r="SO5" s="31">
        <v>1</v>
      </c>
      <c r="SP5" s="62"/>
      <c r="SQ5" s="61" t="s">
        <v>207</v>
      </c>
      <c r="SR5" s="21">
        <f>SUM(SR14:SR27)</f>
        <v>3391.7011593838874</v>
      </c>
      <c r="SS5" s="228"/>
      <c r="ST5" s="61" t="s">
        <v>207</v>
      </c>
      <c r="SU5" s="29">
        <f>SUM(SU14:SU21)</f>
        <v>1803.009130016917</v>
      </c>
      <c r="SV5" s="62"/>
      <c r="SW5" s="61" t="s">
        <v>207</v>
      </c>
      <c r="SX5" s="21">
        <f>SUM(SX14:SX21)</f>
        <v>1265.809997212478</v>
      </c>
      <c r="SY5" s="228"/>
      <c r="SZ5" s="61" t="s">
        <v>207</v>
      </c>
      <c r="TA5" s="21">
        <f>SUM(TA14:TA23)</f>
        <v>2311.1192980680607</v>
      </c>
      <c r="TB5" s="228"/>
      <c r="TC5" s="61" t="s">
        <v>207</v>
      </c>
      <c r="TD5" s="22">
        <f>SUM(TD14:TD35)</f>
        <v>0.44858523119392679</v>
      </c>
      <c r="TE5" s="62"/>
      <c r="TF5" s="61" t="s">
        <v>207</v>
      </c>
      <c r="TG5" s="22">
        <f>SUM(TG14:TG34)</f>
        <v>0.45886051683153134</v>
      </c>
      <c r="TH5" s="62"/>
      <c r="TI5" s="61" t="s">
        <v>207</v>
      </c>
      <c r="TJ5" s="22">
        <f>SUM(TJ14:TJ24)</f>
        <v>0.75352564102564112</v>
      </c>
      <c r="TK5" s="62"/>
      <c r="TL5" s="61" t="s">
        <v>207</v>
      </c>
      <c r="TM5" s="21">
        <f>SUM(TM14:TM21)</f>
        <v>1998.7860319616291</v>
      </c>
      <c r="TN5" s="228"/>
      <c r="TO5" s="61" t="s">
        <v>207</v>
      </c>
      <c r="TP5" s="22">
        <f>SUM(TP14:TP21)</f>
        <v>0.77115384615384608</v>
      </c>
      <c r="TQ5" s="62"/>
      <c r="TR5" s="61" t="s">
        <v>207</v>
      </c>
      <c r="TS5" s="22">
        <f>SUM(TS14:TS18)</f>
        <v>0.38110574342458403</v>
      </c>
      <c r="TT5" s="62"/>
    </row>
    <row r="6" spans="1:540" s="20" customFormat="1">
      <c r="A6" s="61" t="s">
        <v>208</v>
      </c>
      <c r="B6" s="48">
        <v>2819.7</v>
      </c>
      <c r="C6" s="62"/>
      <c r="D6" s="61" t="s">
        <v>208</v>
      </c>
      <c r="E6" s="48">
        <v>2605.5795616554951</v>
      </c>
      <c r="F6" s="62"/>
      <c r="G6" s="61" t="s">
        <v>208</v>
      </c>
      <c r="H6" s="48">
        <v>2739.4280641303353</v>
      </c>
      <c r="I6" s="62"/>
      <c r="J6" s="61" t="s">
        <v>208</v>
      </c>
      <c r="K6" s="48">
        <v>2999.133101911003</v>
      </c>
      <c r="M6" s="61" t="s">
        <v>208</v>
      </c>
      <c r="N6" s="48">
        <v>3135.068861092087</v>
      </c>
      <c r="O6" s="62"/>
      <c r="P6" s="28" t="s">
        <v>208</v>
      </c>
      <c r="Q6" s="48">
        <v>3526.1526088924124</v>
      </c>
      <c r="R6" s="62"/>
      <c r="S6" s="61" t="s">
        <v>208</v>
      </c>
      <c r="T6" s="48">
        <v>3564.8286235784981</v>
      </c>
      <c r="U6" s="62"/>
      <c r="V6" s="28" t="s">
        <v>208</v>
      </c>
      <c r="W6" s="48">
        <v>2325.9648139647034</v>
      </c>
      <c r="X6" s="62"/>
      <c r="Y6" s="61" t="s">
        <v>208</v>
      </c>
      <c r="Z6" s="48">
        <v>1484.1258991705192</v>
      </c>
      <c r="AB6" s="61" t="s">
        <v>208</v>
      </c>
      <c r="AC6" s="48">
        <v>2145.9648139647034</v>
      </c>
      <c r="AE6" s="121" t="s">
        <v>208</v>
      </c>
      <c r="AF6" s="48">
        <v>6253.9893904158889</v>
      </c>
      <c r="AG6" s="123"/>
      <c r="AH6" s="28" t="s">
        <v>208</v>
      </c>
      <c r="AI6" s="48">
        <v>407.48383335938388</v>
      </c>
      <c r="AK6" s="61" t="s">
        <v>208</v>
      </c>
      <c r="AL6" s="48">
        <v>201.22920518672393</v>
      </c>
      <c r="AN6" s="61" t="s">
        <v>208</v>
      </c>
      <c r="AO6" s="48">
        <v>5237.1699215650387</v>
      </c>
      <c r="AP6" s="62"/>
      <c r="AQ6" s="61" t="s">
        <v>208</v>
      </c>
      <c r="AR6" s="48">
        <v>5401.3226707991507</v>
      </c>
      <c r="AS6" s="62"/>
      <c r="AT6" s="61" t="s">
        <v>208</v>
      </c>
      <c r="AU6" s="48">
        <v>3685.6628693454377</v>
      </c>
      <c r="AV6" s="62"/>
      <c r="AW6" s="61" t="s">
        <v>208</v>
      </c>
      <c r="AX6" s="48">
        <v>2367.5879129086302</v>
      </c>
      <c r="AZ6" s="61" t="s">
        <v>208</v>
      </c>
      <c r="BA6" s="48">
        <v>6695.5208545102323</v>
      </c>
      <c r="BC6" s="61" t="s">
        <v>208</v>
      </c>
      <c r="BD6" s="48"/>
      <c r="BE6" s="62"/>
      <c r="BF6" s="28" t="s">
        <v>208</v>
      </c>
      <c r="BG6" s="48"/>
      <c r="BH6" s="62"/>
      <c r="BI6" s="61" t="s">
        <v>208</v>
      </c>
      <c r="BJ6" s="48">
        <f>'egyeni-ranglista'!$Y$305+$BJ$14+$BJ$23+$BJ$27+$BJ$34+$BJ$29+$BJ$32+$BJ$21</f>
        <v>5432.7976097230203</v>
      </c>
      <c r="BK6" s="62"/>
      <c r="BL6" s="61" t="s">
        <v>208</v>
      </c>
      <c r="BM6" s="48"/>
      <c r="BN6" s="62"/>
      <c r="BO6" s="61" t="s">
        <v>208</v>
      </c>
      <c r="BP6" s="48">
        <f>'egyeni-ranglista'!$AA$305+$BP$15+$BP$20+$BP$23+$BP$22</f>
        <v>4411.7149993109251</v>
      </c>
      <c r="BR6" s="61" t="s">
        <v>208</v>
      </c>
      <c r="BS6" s="48"/>
      <c r="BT6" s="62"/>
      <c r="BU6" s="61" t="s">
        <v>208</v>
      </c>
      <c r="BV6" s="48"/>
      <c r="BX6" s="61" t="s">
        <v>208</v>
      </c>
      <c r="BY6" s="48"/>
      <c r="CA6" s="61" t="s">
        <v>208</v>
      </c>
      <c r="CB6" s="48"/>
      <c r="CC6" s="62"/>
      <c r="CD6" s="61" t="s">
        <v>208</v>
      </c>
      <c r="CE6" s="48">
        <f>'egyeni-ranglista'!$AF$305+CE20+CE22</f>
        <v>4639.6123714800196</v>
      </c>
      <c r="CF6" s="62"/>
      <c r="CG6" s="61" t="s">
        <v>208</v>
      </c>
      <c r="CH6" s="48"/>
      <c r="CJ6" s="61" t="s">
        <v>208</v>
      </c>
      <c r="CK6" s="48">
        <f>'egyeni-ranglista'!$AH$305</f>
        <v>4667.9533521642243</v>
      </c>
      <c r="CL6" s="62"/>
      <c r="CM6" s="61" t="s">
        <v>208</v>
      </c>
      <c r="CN6" s="48">
        <f>'egyeni-ranglista'!$AI$305</f>
        <v>4960.8752647155752</v>
      </c>
      <c r="CP6" s="61" t="s">
        <v>208</v>
      </c>
      <c r="CQ6" s="48"/>
      <c r="CR6" s="62"/>
      <c r="CS6" s="61" t="s">
        <v>208</v>
      </c>
      <c r="CT6" s="48">
        <f>'egyeni-ranglista'!$AK$305+CT19+CT21+CT23+CT24+CT25</f>
        <v>5190.6093721903871</v>
      </c>
      <c r="CV6" s="61" t="s">
        <v>208</v>
      </c>
      <c r="CW6" s="48"/>
      <c r="CX6" s="62"/>
      <c r="CY6" s="28" t="s">
        <v>208</v>
      </c>
      <c r="CZ6" s="48"/>
      <c r="DA6" s="62"/>
      <c r="DB6" s="61" t="s">
        <v>208</v>
      </c>
      <c r="DC6" s="48"/>
      <c r="DD6" s="62"/>
      <c r="DE6" s="61" t="s">
        <v>208</v>
      </c>
      <c r="DF6" s="48">
        <f>'egyeni-ranglista'!$AO$305+DF20+DF21</f>
        <v>5154.1573963641149</v>
      </c>
      <c r="DH6" s="61" t="s">
        <v>208</v>
      </c>
      <c r="DI6" s="48">
        <f>'egyeni-ranglista'!$AP$305+DI23+DI25</f>
        <v>5272.9954186571231</v>
      </c>
      <c r="DJ6" s="62"/>
      <c r="DK6" s="61" t="s">
        <v>208</v>
      </c>
      <c r="DL6" s="48"/>
      <c r="DM6" s="62"/>
      <c r="DN6" s="61" t="s">
        <v>208</v>
      </c>
      <c r="DO6" s="48">
        <f>'egyeni-ranglista'!$AR$307</f>
        <v>3518.7952786631677</v>
      </c>
      <c r="DQ6" s="61" t="s">
        <v>208</v>
      </c>
      <c r="DR6" s="48">
        <f>'egyeni-ranglista'!$AR$306</f>
        <v>1970.5473401324386</v>
      </c>
      <c r="DS6" s="62"/>
      <c r="DT6" s="61" t="s">
        <v>208</v>
      </c>
      <c r="DU6" s="48">
        <f>'egyeni-ranglista'!$AR$307</f>
        <v>3518.7952786631677</v>
      </c>
      <c r="DW6" s="121" t="s">
        <v>208</v>
      </c>
      <c r="DX6" s="48">
        <f>'egyeni-ranglista'!$AT$305+DX15+DX16+DX22+DX24+DX25+DX26+DX27</f>
        <v>6025.3974052034591</v>
      </c>
      <c r="DY6" s="123"/>
      <c r="DZ6" s="61" t="s">
        <v>208</v>
      </c>
      <c r="EA6" s="48">
        <f>'egyeni-ranglista'!AV316</f>
        <v>0</v>
      </c>
      <c r="EB6" s="62"/>
      <c r="EC6" s="61" t="s">
        <v>208</v>
      </c>
      <c r="ED6" s="48">
        <f>'egyeni-ranglista'!AV317</f>
        <v>67.818605419419427</v>
      </c>
      <c r="EE6" s="62"/>
      <c r="EF6" s="61" t="s">
        <v>208</v>
      </c>
      <c r="EG6" s="48"/>
      <c r="EH6" s="62"/>
      <c r="EI6" s="61" t="s">
        <v>208</v>
      </c>
      <c r="EJ6" s="48"/>
      <c r="EK6" s="62"/>
      <c r="EL6" s="61" t="s">
        <v>208</v>
      </c>
      <c r="EM6" s="48">
        <f>'egyeni-ranglista'!AZ305</f>
        <v>5084.9209772575796</v>
      </c>
      <c r="EO6" s="61" t="s">
        <v>208</v>
      </c>
      <c r="EP6" s="48"/>
      <c r="ER6" s="61" t="s">
        <v>208</v>
      </c>
      <c r="ES6" s="48">
        <f>'egyeni-ranglista'!BB307</f>
        <v>3022.6176751507251</v>
      </c>
      <c r="ET6" s="62"/>
      <c r="EU6" s="61" t="s">
        <v>208</v>
      </c>
      <c r="EV6" s="48">
        <f>'egyeni-ranglista'!BC306</f>
        <v>1923.189680477225</v>
      </c>
      <c r="EX6" s="61" t="s">
        <v>208</v>
      </c>
      <c r="EY6" s="48">
        <f>'egyeni-ranglista'!BD305+$EY$16+$EY$20+$EY$17+EY25+EY30</f>
        <v>7336.6250160733243</v>
      </c>
      <c r="EZ6" s="62"/>
      <c r="FA6" s="61" t="s">
        <v>208</v>
      </c>
      <c r="FB6" s="48"/>
      <c r="FC6" s="62"/>
      <c r="FD6" s="61" t="s">
        <v>208</v>
      </c>
      <c r="FE6" s="48"/>
      <c r="FF6" s="62"/>
      <c r="FG6" s="61" t="s">
        <v>208</v>
      </c>
      <c r="FH6" s="48">
        <f>'egyeni-ranglista'!BG305+FH15+SUM(FH19:FH23)</f>
        <v>5338.9650001605241</v>
      </c>
      <c r="FI6" s="228"/>
      <c r="FJ6" s="61" t="s">
        <v>208</v>
      </c>
      <c r="FK6" s="48"/>
      <c r="FL6" s="62"/>
      <c r="FM6" s="61" t="s">
        <v>208</v>
      </c>
      <c r="FN6" s="48"/>
      <c r="FO6" s="62"/>
      <c r="FP6" s="61" t="s">
        <v>208</v>
      </c>
      <c r="FQ6" s="48"/>
      <c r="FR6" s="62"/>
      <c r="FS6" s="61" t="s">
        <v>208</v>
      </c>
      <c r="FT6" s="48">
        <f>'egyeni-ranglista'!$BK$305+FT22</f>
        <v>4496.6517689505517</v>
      </c>
      <c r="FU6" s="62"/>
      <c r="FV6" s="61" t="s">
        <v>208</v>
      </c>
      <c r="FW6" s="48">
        <f>'egyeni-ranglista'!$BL$305</f>
        <v>4775.8277176873144</v>
      </c>
      <c r="FX6" s="62"/>
      <c r="FY6" s="61" t="s">
        <v>208</v>
      </c>
      <c r="FZ6" s="48"/>
      <c r="GA6" s="62"/>
      <c r="GB6" s="61" t="s">
        <v>208</v>
      </c>
      <c r="GC6" s="48">
        <f>'egyeni-ranglista'!$BN$305+GC22</f>
        <v>4370.9663690418556</v>
      </c>
      <c r="GE6" s="61" t="s">
        <v>208</v>
      </c>
      <c r="GF6" s="48"/>
      <c r="GG6" s="62"/>
      <c r="GH6" s="61" t="s">
        <v>208</v>
      </c>
      <c r="GI6" s="48"/>
      <c r="GJ6" s="62"/>
      <c r="GK6" s="61" t="s">
        <v>208</v>
      </c>
      <c r="GL6" s="48"/>
      <c r="GM6" s="62"/>
      <c r="GN6" s="61" t="s">
        <v>208</v>
      </c>
      <c r="GO6" s="48">
        <f>'egyeni-ranglista'!$BR$305</f>
        <v>4804.8617015563814</v>
      </c>
      <c r="GP6" s="62"/>
      <c r="GQ6" s="61" t="s">
        <v>208</v>
      </c>
      <c r="GR6" s="48"/>
      <c r="GS6" s="62"/>
      <c r="GT6" s="61" t="s">
        <v>208</v>
      </c>
      <c r="GU6" s="48"/>
      <c r="GV6" s="62"/>
      <c r="GW6" s="61" t="s">
        <v>208</v>
      </c>
      <c r="GX6" s="48">
        <f>'egyeni-ranglista'!$BS$305+GX18</f>
        <v>4829.3553852290843</v>
      </c>
      <c r="GZ6" s="61" t="s">
        <v>208</v>
      </c>
      <c r="HA6" s="48"/>
      <c r="HB6" s="62"/>
      <c r="HC6" s="61" t="s">
        <v>208</v>
      </c>
      <c r="HD6" s="48"/>
      <c r="HE6" s="62"/>
      <c r="HF6" s="61" t="s">
        <v>208</v>
      </c>
      <c r="HG6" s="48">
        <f>'egyeni-ranglista'!BW306</f>
        <v>2319.9677598901853</v>
      </c>
      <c r="HI6" s="61" t="s">
        <v>208</v>
      </c>
      <c r="HJ6" s="48">
        <f>'egyeni-ranglista'!BW307</f>
        <v>2380.2131387838494</v>
      </c>
      <c r="HL6" s="61" t="s">
        <v>208</v>
      </c>
      <c r="HM6" s="48"/>
      <c r="HN6" s="62"/>
      <c r="HO6" s="61" t="s">
        <v>208</v>
      </c>
      <c r="HP6" s="48">
        <f>'egyeni-ranglista'!$BZ$307</f>
        <v>3555.4947478306858</v>
      </c>
      <c r="HQ6" s="62"/>
      <c r="HR6" s="61" t="s">
        <v>208</v>
      </c>
      <c r="HS6" s="48"/>
      <c r="HT6" s="62"/>
      <c r="HU6" s="61" t="s">
        <v>208</v>
      </c>
      <c r="HV6" s="48"/>
      <c r="HW6" s="62"/>
      <c r="HX6" s="61" t="s">
        <v>208</v>
      </c>
      <c r="HY6" s="48">
        <f>'egyeni-ranglista'!CC316</f>
        <v>7.0257003256975965</v>
      </c>
      <c r="HZ6" s="62"/>
      <c r="IA6" s="61" t="s">
        <v>208</v>
      </c>
      <c r="IB6" s="48">
        <f>'egyeni-ranglista'!CC317</f>
        <v>94.176239267384915</v>
      </c>
      <c r="IC6" s="62"/>
      <c r="ID6" s="61" t="s">
        <v>208</v>
      </c>
      <c r="IE6" s="48"/>
      <c r="IF6" s="62"/>
      <c r="IG6" s="61" t="s">
        <v>208</v>
      </c>
      <c r="IH6" s="48"/>
      <c r="IJ6" s="61" t="s">
        <v>208</v>
      </c>
      <c r="IK6" s="48">
        <f>'egyeni-ranglista'!CG305</f>
        <v>6551.3736330863912</v>
      </c>
      <c r="IL6" s="62"/>
      <c r="IM6" s="61" t="s">
        <v>208</v>
      </c>
      <c r="IN6" s="48"/>
      <c r="IO6" s="62"/>
      <c r="IP6" s="61" t="s">
        <v>208</v>
      </c>
      <c r="IQ6" s="48">
        <f>'egyeni-ranglista'!CI307</f>
        <v>3313.5723337259997</v>
      </c>
      <c r="IR6" s="62"/>
      <c r="IS6" s="61" t="s">
        <v>208</v>
      </c>
      <c r="IT6" s="48">
        <f>'egyeni-ranglista'!CJ306</f>
        <v>2982.5325501780912</v>
      </c>
      <c r="IU6" s="62"/>
      <c r="IV6" s="61" t="s">
        <v>208</v>
      </c>
      <c r="IW6" s="48"/>
      <c r="IX6" s="62"/>
      <c r="IY6" s="61" t="s">
        <v>208</v>
      </c>
      <c r="IZ6" s="48"/>
      <c r="JA6" s="62"/>
      <c r="JB6" s="61" t="s">
        <v>208</v>
      </c>
      <c r="JC6" s="48">
        <f>'egyeni-ranglista'!CM305+JC15+JC16+JC19+JC20+JC22</f>
        <v>8653.1959736725639</v>
      </c>
      <c r="JD6" s="228"/>
      <c r="JE6" s="61" t="s">
        <v>208</v>
      </c>
      <c r="JF6" s="48"/>
      <c r="JG6" s="62"/>
      <c r="JH6" s="61" t="s">
        <v>208</v>
      </c>
      <c r="JI6" s="48">
        <f>'egyeni-ranglista'!$CO$305+JI22+JI23+JI27</f>
        <v>6566.2058936694439</v>
      </c>
      <c r="JJ6" s="62"/>
      <c r="JK6" s="61" t="s">
        <v>208</v>
      </c>
      <c r="JL6" s="48">
        <f>'egyeni-ranglista'!$CP$305</f>
        <v>6215.3587837469004</v>
      </c>
      <c r="JM6" s="62"/>
      <c r="JN6" s="61" t="s">
        <v>208</v>
      </c>
      <c r="JO6" s="48"/>
      <c r="JP6" s="62"/>
      <c r="JQ6" s="61" t="s">
        <v>208</v>
      </c>
      <c r="JR6" s="48">
        <f>'egyeni-ranglista'!$CR$305</f>
        <v>5936.9657826941411</v>
      </c>
      <c r="JT6" s="61" t="s">
        <v>208</v>
      </c>
      <c r="JU6" s="48"/>
      <c r="JV6" s="62"/>
      <c r="JW6" s="61" t="s">
        <v>208</v>
      </c>
      <c r="JX6" s="48">
        <f>'egyeni-ranglista'!$CS$305+JX16+JX18+JX19+JX21</f>
        <v>6780.6828479955166</v>
      </c>
      <c r="JY6" s="62"/>
      <c r="JZ6" s="61" t="s">
        <v>208</v>
      </c>
      <c r="KA6" s="48"/>
      <c r="KB6" s="62"/>
      <c r="KC6" s="61" t="s">
        <v>208</v>
      </c>
      <c r="KD6" s="48">
        <f>'egyeni-ranglista'!$CS$305+KD16+KD18+KD19+KD21</f>
        <v>6414.2112365756366</v>
      </c>
      <c r="KE6" s="62"/>
      <c r="KF6" s="61" t="s">
        <v>208</v>
      </c>
      <c r="KG6" s="48"/>
      <c r="KH6" s="62"/>
      <c r="KI6" s="61" t="s">
        <v>208</v>
      </c>
      <c r="KJ6" s="48">
        <f>'egyeni-ranglista'!CW305</f>
        <v>5549.5970547154102</v>
      </c>
      <c r="KK6" s="62"/>
      <c r="KL6" s="61" t="s">
        <v>208</v>
      </c>
      <c r="KM6" s="48"/>
      <c r="KN6" s="62"/>
      <c r="KO6" s="61" t="s">
        <v>208</v>
      </c>
      <c r="KP6" s="48"/>
      <c r="KQ6" s="62"/>
      <c r="KR6" s="61" t="s">
        <v>208</v>
      </c>
      <c r="KS6" s="48"/>
      <c r="KT6" s="62"/>
      <c r="KU6" s="61" t="s">
        <v>208</v>
      </c>
      <c r="KV6" s="48"/>
      <c r="KW6" s="62"/>
      <c r="KX6" s="61" t="s">
        <v>208</v>
      </c>
      <c r="KY6" s="48"/>
      <c r="KZ6" s="62"/>
      <c r="LA6" s="61" t="s">
        <v>208</v>
      </c>
      <c r="LB6" s="48"/>
      <c r="LC6" s="62"/>
      <c r="LD6" s="61" t="s">
        <v>208</v>
      </c>
      <c r="LE6" s="48"/>
      <c r="LF6" s="62"/>
      <c r="LG6" s="61" t="s">
        <v>208</v>
      </c>
      <c r="LH6" s="48"/>
      <c r="LI6" s="62"/>
      <c r="LJ6" s="61" t="s">
        <v>208</v>
      </c>
      <c r="LK6" s="48">
        <f>'egyeni-ranglista'!$DG$307</f>
        <v>2153.7467290923446</v>
      </c>
      <c r="LL6" s="62"/>
      <c r="LM6" s="61" t="s">
        <v>208</v>
      </c>
      <c r="LN6" s="48"/>
      <c r="LO6" s="62"/>
      <c r="LP6" s="61" t="s">
        <v>208</v>
      </c>
      <c r="LQ6" s="48">
        <f>'egyeni-ranglista'!DI316</f>
        <v>330.75061984735413</v>
      </c>
      <c r="LR6" s="62"/>
      <c r="LS6" s="61" t="s">
        <v>208</v>
      </c>
      <c r="LT6" s="48">
        <f>'egyeni-ranglista'!DI317</f>
        <v>166.80309143565256</v>
      </c>
      <c r="LU6" s="62"/>
      <c r="LV6" s="61" t="s">
        <v>208</v>
      </c>
      <c r="LW6" s="48">
        <f>'egyeni-ranglista'!DK306</f>
        <v>3057.2531762191229</v>
      </c>
      <c r="LY6" s="61" t="s">
        <v>208</v>
      </c>
      <c r="LZ6" s="48">
        <f>'egyeni-ranglista'!DK307</f>
        <v>2426.634390718642</v>
      </c>
      <c r="MB6" s="61" t="s">
        <v>208</v>
      </c>
      <c r="MC6" s="48">
        <f>'egyeni-ranglista'!$DM$315</f>
        <v>599.33779733611505</v>
      </c>
      <c r="MD6" s="62"/>
      <c r="ME6" s="61" t="s">
        <v>208</v>
      </c>
      <c r="MF6" s="48">
        <f>'egyeni-ranglista'!DN307</f>
        <v>2389.129498341676</v>
      </c>
      <c r="MG6" s="62"/>
      <c r="MH6" s="61" t="s">
        <v>208</v>
      </c>
      <c r="MI6" s="48">
        <f>'egyeni-ranglista'!DN306</f>
        <v>2961.8260244910462</v>
      </c>
      <c r="MJ6" s="62"/>
      <c r="MK6" s="61" t="s">
        <v>208</v>
      </c>
      <c r="ML6" s="48"/>
      <c r="MM6" s="62"/>
      <c r="MN6" s="61" t="s">
        <v>208</v>
      </c>
      <c r="MO6" s="48"/>
      <c r="MP6" s="62"/>
      <c r="MQ6" s="61" t="s">
        <v>208</v>
      </c>
      <c r="MR6" s="48">
        <f>'egyeni-ranglista'!DR305+MR17+MR22</f>
        <v>5802.3277105172701</v>
      </c>
      <c r="MS6" s="228"/>
      <c r="MT6" s="61" t="s">
        <v>208</v>
      </c>
      <c r="MU6" s="48"/>
      <c r="MV6" s="62"/>
      <c r="MW6" s="61" t="s">
        <v>208</v>
      </c>
      <c r="MX6" s="48"/>
      <c r="MY6" s="62"/>
      <c r="MZ6" s="61" t="s">
        <v>208</v>
      </c>
      <c r="NA6" s="48"/>
      <c r="NB6" s="62"/>
      <c r="NC6" s="61" t="s">
        <v>208</v>
      </c>
      <c r="ND6" s="48">
        <f>'egyeni-ranglista'!$DU$305+ND27</f>
        <v>5829.733372206897</v>
      </c>
      <c r="NE6" s="62"/>
      <c r="NF6" s="61" t="s">
        <v>208</v>
      </c>
      <c r="NG6" s="48"/>
      <c r="NH6" s="62"/>
      <c r="NI6" s="61" t="s">
        <v>208</v>
      </c>
      <c r="NJ6" s="48"/>
      <c r="NK6" s="62"/>
      <c r="NL6" s="61" t="s">
        <v>208</v>
      </c>
      <c r="NM6" s="48"/>
      <c r="NN6" s="62"/>
      <c r="NO6" s="61" t="s">
        <v>208</v>
      </c>
      <c r="NP6" s="48"/>
      <c r="NQ6" s="62"/>
      <c r="NR6" s="61" t="s">
        <v>208</v>
      </c>
      <c r="NS6" s="48"/>
      <c r="NT6" s="62"/>
      <c r="NU6" s="61" t="s">
        <v>208</v>
      </c>
      <c r="NV6" s="48"/>
      <c r="NW6" s="62"/>
      <c r="NX6" s="61" t="s">
        <v>208</v>
      </c>
      <c r="NY6" s="48">
        <f>'egyeni-ranglista'!$EC$305</f>
        <v>5609.2592345388866</v>
      </c>
      <c r="NZ6" s="62"/>
      <c r="OA6" s="61" t="s">
        <v>208</v>
      </c>
      <c r="OB6" s="48"/>
      <c r="OC6" s="62"/>
      <c r="OD6" s="61" t="s">
        <v>208</v>
      </c>
      <c r="OE6" s="48">
        <f>'egyeni-ranglista'!$EE$305</f>
        <v>5783.9828655573674</v>
      </c>
      <c r="OG6" s="61" t="s">
        <v>208</v>
      </c>
      <c r="OH6" s="48"/>
      <c r="OI6" s="62"/>
      <c r="OJ6" s="61" t="s">
        <v>208</v>
      </c>
      <c r="OK6" s="48"/>
      <c r="OL6" s="62"/>
      <c r="OM6" s="61" t="s">
        <v>208</v>
      </c>
      <c r="ON6" s="48"/>
      <c r="OO6" s="62"/>
      <c r="OP6" s="61" t="s">
        <v>208</v>
      </c>
      <c r="OQ6" s="48"/>
      <c r="OR6" s="62"/>
      <c r="OS6" s="61" t="s">
        <v>208</v>
      </c>
      <c r="OT6" s="48"/>
      <c r="OU6" s="62"/>
      <c r="OV6" s="61" t="s">
        <v>208</v>
      </c>
      <c r="OW6" s="48">
        <f>'egyeni-ranglista'!EK305+OW16+OW17+OW18</f>
        <v>6914.4654829473639</v>
      </c>
      <c r="OX6" s="228"/>
      <c r="OY6" s="61" t="s">
        <v>208</v>
      </c>
      <c r="OZ6" s="48"/>
      <c r="PA6" s="62"/>
      <c r="PB6" s="61" t="s">
        <v>208</v>
      </c>
      <c r="PC6" s="48">
        <f>'egyeni-ranglista'!EL305+PC16</f>
        <v>6654.6075599891401</v>
      </c>
      <c r="PD6" s="228"/>
      <c r="PE6" s="61" t="s">
        <v>208</v>
      </c>
      <c r="PF6" s="48"/>
      <c r="PG6" s="62"/>
      <c r="PH6" s="61" t="s">
        <v>208</v>
      </c>
      <c r="PI6" s="48">
        <f>'egyeni-ranglista'!$EO$305</f>
        <v>6191.4046529212974</v>
      </c>
      <c r="PJ6" s="228"/>
      <c r="PK6" s="61" t="s">
        <v>208</v>
      </c>
      <c r="PL6" s="48"/>
      <c r="PM6" s="62"/>
      <c r="PN6" s="61" t="s">
        <v>208</v>
      </c>
      <c r="PO6" s="48"/>
      <c r="PP6" s="62"/>
      <c r="PQ6" s="61" t="s">
        <v>208</v>
      </c>
      <c r="PR6" s="48"/>
      <c r="PS6" s="62"/>
      <c r="PT6" s="61" t="s">
        <v>208</v>
      </c>
      <c r="PU6" s="48"/>
      <c r="PV6" s="62"/>
      <c r="PW6" s="61" t="s">
        <v>208</v>
      </c>
      <c r="PX6" s="48"/>
      <c r="PY6" s="62"/>
      <c r="PZ6" s="61" t="s">
        <v>208</v>
      </c>
      <c r="QA6" s="48"/>
      <c r="QB6" s="62"/>
      <c r="QC6" s="61" t="s">
        <v>208</v>
      </c>
      <c r="QD6" s="48"/>
      <c r="QE6" s="62"/>
      <c r="QF6" s="61" t="s">
        <v>208</v>
      </c>
      <c r="QG6" s="48">
        <f>'egyeni-ranglista'!$EV$307</f>
        <v>2619.4286788204213</v>
      </c>
      <c r="QH6" s="62"/>
      <c r="QI6" s="61" t="s">
        <v>208</v>
      </c>
      <c r="QJ6" s="48"/>
      <c r="QK6" s="62"/>
      <c r="QL6" s="61" t="s">
        <v>208</v>
      </c>
      <c r="QM6" s="48">
        <f>'egyeni-ranglista'!$EY$306</f>
        <v>2434.214417148869</v>
      </c>
      <c r="QO6" s="61" t="s">
        <v>208</v>
      </c>
      <c r="QP6" s="48">
        <f>'egyeni-ranglista'!$EY$307</f>
        <v>2820.2034563608613</v>
      </c>
      <c r="QR6" s="61" t="s">
        <v>208</v>
      </c>
      <c r="QS6" s="48"/>
      <c r="QT6" s="62"/>
      <c r="QU6" s="61" t="s">
        <v>208</v>
      </c>
      <c r="QV6" s="48"/>
      <c r="QW6" s="62"/>
      <c r="QX6" s="61" t="s">
        <v>208</v>
      </c>
      <c r="QY6" s="48">
        <f>'egyeni-ranglista'!FC307</f>
        <v>3686.1936682877354</v>
      </c>
      <c r="QZ6" s="62"/>
      <c r="RA6" s="61" t="s">
        <v>208</v>
      </c>
      <c r="RB6" s="48">
        <f>'egyeni-ranglista'!FC306</f>
        <v>3192.0962137409615</v>
      </c>
      <c r="RC6" s="62"/>
      <c r="RD6" s="61" t="s">
        <v>208</v>
      </c>
      <c r="RE6" s="48">
        <f>'egyeni-ranglista'!FE316</f>
        <v>327.78697198578556</v>
      </c>
      <c r="RF6" s="62"/>
      <c r="RG6" s="61" t="s">
        <v>208</v>
      </c>
      <c r="RH6" s="48">
        <f>'egyeni-ranglista'!FE317</f>
        <v>469.42269771060768</v>
      </c>
      <c r="RI6" s="62"/>
      <c r="RJ6" s="61" t="s">
        <v>208</v>
      </c>
      <c r="RK6" s="48">
        <f>'egyeni-ranglista'!$FG$315</f>
        <v>867.83164777910326</v>
      </c>
      <c r="RL6" s="62"/>
      <c r="RM6" s="61" t="s">
        <v>208</v>
      </c>
      <c r="RN6" s="48"/>
      <c r="RO6" s="62"/>
      <c r="RP6" s="61" t="s">
        <v>208</v>
      </c>
      <c r="RQ6" s="48"/>
      <c r="RR6" s="62"/>
      <c r="RS6" s="61" t="s">
        <v>208</v>
      </c>
      <c r="RT6" s="48">
        <f>'egyeni-ranglista'!FJ305+RT19+RT26+RT27</f>
        <v>5630.3328362620668</v>
      </c>
      <c r="RU6" s="228"/>
      <c r="RV6" s="61" t="s">
        <v>208</v>
      </c>
      <c r="RW6" s="48"/>
      <c r="RX6" s="62"/>
      <c r="RY6" s="61" t="s">
        <v>208</v>
      </c>
      <c r="RZ6" s="48"/>
      <c r="SA6" s="62"/>
      <c r="SB6" s="61" t="s">
        <v>208</v>
      </c>
      <c r="SC6" s="48">
        <f>'egyeni-ranglista'!FL305+SC21+SC25</f>
        <v>5286.2503295887891</v>
      </c>
      <c r="SD6" s="228"/>
      <c r="SE6" s="61" t="s">
        <v>208</v>
      </c>
      <c r="SF6" s="48"/>
      <c r="SG6" s="62"/>
      <c r="SH6" s="61" t="s">
        <v>208</v>
      </c>
      <c r="SI6" s="48">
        <f>'egyeni-ranglista'!FO305</f>
        <v>5026.9909013134038</v>
      </c>
      <c r="SJ6" s="228"/>
      <c r="SK6" s="61" t="s">
        <v>208</v>
      </c>
      <c r="SL6" s="48"/>
      <c r="SM6" s="62"/>
      <c r="SN6" s="61" t="s">
        <v>208</v>
      </c>
      <c r="SO6" s="48"/>
      <c r="SP6" s="62"/>
      <c r="SQ6" s="61" t="s">
        <v>208</v>
      </c>
      <c r="SR6" s="48">
        <f>'egyeni-ranglista'!FP305</f>
        <v>4973.0783117017709</v>
      </c>
      <c r="SS6" s="228"/>
      <c r="ST6" s="61" t="s">
        <v>208</v>
      </c>
      <c r="SU6" s="48">
        <f>'egyeni-ranglista'!$EC$305</f>
        <v>5609.2592345388866</v>
      </c>
      <c r="SV6" s="62"/>
      <c r="SW6" s="61" t="s">
        <v>208</v>
      </c>
      <c r="SX6" s="48">
        <f>'egyeni-ranglista'!FT305+SX16+SX17+SX19</f>
        <v>5275.8570379092926</v>
      </c>
      <c r="SY6" s="228"/>
      <c r="SZ6" s="61" t="s">
        <v>208</v>
      </c>
      <c r="TA6" s="48">
        <f>'egyeni-ranglista'!FU305+TA16+TA20+TA21+TA23</f>
        <v>6413.7542121043098</v>
      </c>
      <c r="TB6" s="228"/>
      <c r="TC6" s="61" t="s">
        <v>208</v>
      </c>
      <c r="TD6" s="48"/>
      <c r="TE6" s="62"/>
      <c r="TF6" s="61" t="s">
        <v>208</v>
      </c>
      <c r="TG6" s="48"/>
      <c r="TH6" s="62"/>
      <c r="TI6" s="61" t="s">
        <v>208</v>
      </c>
      <c r="TJ6" s="48"/>
      <c r="TK6" s="62"/>
      <c r="TL6" s="61" t="s">
        <v>208</v>
      </c>
      <c r="TM6" s="48">
        <f>'egyeni-ranglista'!$FY$305</f>
        <v>4857.7504933161472</v>
      </c>
      <c r="TN6" s="228"/>
      <c r="TO6" s="61" t="s">
        <v>208</v>
      </c>
      <c r="TP6" s="48"/>
      <c r="TQ6" s="62"/>
      <c r="TR6" s="61" t="s">
        <v>208</v>
      </c>
      <c r="TS6" s="48"/>
      <c r="TT6" s="62"/>
    </row>
    <row r="7" spans="1:540" s="20" customFormat="1">
      <c r="A7" s="61" t="s">
        <v>210</v>
      </c>
      <c r="B7" s="31">
        <v>0.43238642408766892</v>
      </c>
      <c r="C7" s="62"/>
      <c r="D7" s="61" t="s">
        <v>210</v>
      </c>
      <c r="E7" s="31">
        <v>0.44765385443090427</v>
      </c>
      <c r="F7" s="62"/>
      <c r="G7" s="61" t="s">
        <v>210</v>
      </c>
      <c r="H7" s="31">
        <v>0.63392787260540018</v>
      </c>
      <c r="I7" s="62"/>
      <c r="J7" s="61" t="s">
        <v>210</v>
      </c>
      <c r="K7" s="31">
        <v>0.38838788337452529</v>
      </c>
      <c r="M7" s="61" t="s">
        <v>210</v>
      </c>
      <c r="N7" s="31">
        <v>0.59806831933801285</v>
      </c>
      <c r="O7" s="62"/>
      <c r="P7" s="28" t="s">
        <v>210</v>
      </c>
      <c r="Q7" s="31">
        <v>5.3642184030631868E-2</v>
      </c>
      <c r="R7" s="62"/>
      <c r="S7" s="61" t="s">
        <v>210</v>
      </c>
      <c r="T7" s="31">
        <v>0.23995488553331354</v>
      </c>
      <c r="U7" s="62"/>
      <c r="V7" s="28" t="s">
        <v>210</v>
      </c>
      <c r="W7" s="31">
        <v>0.16366774665634914</v>
      </c>
      <c r="X7" s="62"/>
      <c r="Y7" s="61" t="s">
        <v>210</v>
      </c>
      <c r="Z7" s="31">
        <v>0.71175793220187755</v>
      </c>
      <c r="AB7" s="61" t="s">
        <v>210</v>
      </c>
      <c r="AC7" s="31">
        <v>0.67740103551739306</v>
      </c>
      <c r="AE7" s="121" t="s">
        <v>210</v>
      </c>
      <c r="AF7" s="124">
        <v>0.34544957675743437</v>
      </c>
      <c r="AG7" s="123"/>
      <c r="AH7" s="28" t="s">
        <v>210</v>
      </c>
      <c r="AI7" s="31">
        <v>0.85806629329143846</v>
      </c>
      <c r="AK7" s="61" t="s">
        <v>210</v>
      </c>
      <c r="AL7" s="31">
        <v>0.90599129816099566</v>
      </c>
      <c r="AN7" s="61" t="s">
        <v>210</v>
      </c>
      <c r="AO7" s="31">
        <v>0.34704598146746662</v>
      </c>
      <c r="AP7" s="62"/>
      <c r="AQ7" s="61" t="s">
        <v>210</v>
      </c>
      <c r="AR7" s="31">
        <v>0.49670713253708165</v>
      </c>
      <c r="AS7" s="62"/>
      <c r="AT7" s="61" t="s">
        <v>210</v>
      </c>
      <c r="AU7" s="31">
        <v>0.16432425829255987</v>
      </c>
      <c r="AV7" s="62"/>
      <c r="AW7" s="61" t="s">
        <v>210</v>
      </c>
      <c r="AX7" s="31">
        <v>0.1828853139587005</v>
      </c>
      <c r="AZ7" s="61" t="s">
        <v>210</v>
      </c>
      <c r="BA7" s="31">
        <v>0.37275273587501767</v>
      </c>
      <c r="BC7" s="61" t="s">
        <v>210</v>
      </c>
      <c r="BD7" s="174">
        <v>1</v>
      </c>
      <c r="BE7" s="62"/>
      <c r="BF7" s="28" t="s">
        <v>210</v>
      </c>
      <c r="BG7" s="174">
        <v>1</v>
      </c>
      <c r="BH7" s="62"/>
      <c r="BI7" s="61" t="s">
        <v>210</v>
      </c>
      <c r="BJ7" s="31">
        <f>BJ5/BJ6</f>
        <v>0.64843378105186</v>
      </c>
      <c r="BK7" s="62"/>
      <c r="BL7" s="61" t="s">
        <v>210</v>
      </c>
      <c r="BM7" s="31">
        <f>BM5</f>
        <v>0.29942826751761736</v>
      </c>
      <c r="BN7" s="62"/>
      <c r="BO7" s="61" t="s">
        <v>210</v>
      </c>
      <c r="BP7" s="31">
        <f>BP5/BP6</f>
        <v>0.50290087831601404</v>
      </c>
      <c r="BR7" s="61" t="s">
        <v>210</v>
      </c>
      <c r="BS7" s="31">
        <f>BS5</f>
        <v>0.2186544342507645</v>
      </c>
      <c r="BT7" s="62"/>
      <c r="BU7" s="61" t="s">
        <v>210</v>
      </c>
      <c r="BV7" s="31">
        <f>BV5</f>
        <v>0.11977630245899185</v>
      </c>
      <c r="BX7" s="61" t="s">
        <v>210</v>
      </c>
      <c r="BY7" s="31">
        <f>BY5</f>
        <v>0.22244382395957987</v>
      </c>
      <c r="CA7" s="61" t="s">
        <v>210</v>
      </c>
      <c r="CB7" s="31">
        <f>CB5</f>
        <v>0.51648716925940696</v>
      </c>
      <c r="CC7" s="62"/>
      <c r="CD7" s="61" t="s">
        <v>210</v>
      </c>
      <c r="CE7" s="31">
        <f>CE5/CE6</f>
        <v>0.61233005446334265</v>
      </c>
      <c r="CF7" s="62"/>
      <c r="CG7" s="61" t="s">
        <v>210</v>
      </c>
      <c r="CH7" s="31">
        <f>CH5</f>
        <v>0.26578912378673053</v>
      </c>
      <c r="CJ7" s="61" t="s">
        <v>210</v>
      </c>
      <c r="CK7" s="31">
        <f>CK5/CK6</f>
        <v>0.75828259575985724</v>
      </c>
      <c r="CL7" s="62"/>
      <c r="CM7" s="61" t="s">
        <v>210</v>
      </c>
      <c r="CN7" s="31">
        <f>CN5/CN6</f>
        <v>0.29181556672231901</v>
      </c>
      <c r="CP7" s="61" t="s">
        <v>210</v>
      </c>
      <c r="CQ7" s="31">
        <f>CQ5</f>
        <v>0.92215130966626779</v>
      </c>
      <c r="CR7" s="62"/>
      <c r="CS7" s="61" t="s">
        <v>210</v>
      </c>
      <c r="CT7" s="31">
        <f>CT5/CT6</f>
        <v>0.54320655640678095</v>
      </c>
      <c r="CV7" s="61" t="s">
        <v>210</v>
      </c>
      <c r="CW7" s="31">
        <f>CW5</f>
        <v>0.43684350485307794</v>
      </c>
      <c r="CX7" s="62"/>
      <c r="CY7" s="28" t="s">
        <v>210</v>
      </c>
      <c r="CZ7" s="31">
        <f>CZ5</f>
        <v>0.16706161137440759</v>
      </c>
      <c r="DA7" s="62"/>
      <c r="DB7" s="61" t="s">
        <v>210</v>
      </c>
      <c r="DC7" s="31">
        <f>DC5</f>
        <v>0.10126242277733011</v>
      </c>
      <c r="DD7" s="62"/>
      <c r="DE7" s="61" t="s">
        <v>210</v>
      </c>
      <c r="DF7" s="31">
        <f>DF5/DF6</f>
        <v>0.29060392255524681</v>
      </c>
      <c r="DH7" s="61" t="s">
        <v>210</v>
      </c>
      <c r="DI7" s="31">
        <f>DI5/DI6</f>
        <v>0.43353933508806269</v>
      </c>
      <c r="DJ7" s="62"/>
      <c r="DK7" s="61" t="s">
        <v>210</v>
      </c>
      <c r="DL7" s="31">
        <f>DL5</f>
        <v>0.206822455009401</v>
      </c>
      <c r="DM7" s="62"/>
      <c r="DN7" s="61" t="s">
        <v>210</v>
      </c>
      <c r="DO7" s="31">
        <f>DO5/DO6</f>
        <v>2.9569100371913987E-2</v>
      </c>
      <c r="DQ7" s="61" t="s">
        <v>210</v>
      </c>
      <c r="DR7" s="31">
        <f>DR5/DR6</f>
        <v>0.72973324638052739</v>
      </c>
      <c r="DS7" s="62"/>
      <c r="DT7" s="61" t="s">
        <v>210</v>
      </c>
      <c r="DU7" s="31">
        <f>DU5/DU6</f>
        <v>0.59876882287309219</v>
      </c>
      <c r="DW7" s="121" t="s">
        <v>210</v>
      </c>
      <c r="DX7" s="31">
        <f>DX5/DX6</f>
        <v>0.53371827041337716</v>
      </c>
      <c r="DY7" s="123"/>
      <c r="DZ7" s="61" t="s">
        <v>210</v>
      </c>
      <c r="EA7" s="31" t="e">
        <f>EA5/EA6</f>
        <v>#DIV/0!</v>
      </c>
      <c r="EB7" s="62"/>
      <c r="EC7" s="61" t="s">
        <v>210</v>
      </c>
      <c r="ED7" s="31">
        <f>ED5/ED6</f>
        <v>3.5994322719893201</v>
      </c>
      <c r="EE7" s="62"/>
      <c r="EF7" s="61" t="s">
        <v>210</v>
      </c>
      <c r="EG7" s="31">
        <f>EG5</f>
        <v>0.66340912112751005</v>
      </c>
      <c r="EH7" s="62"/>
      <c r="EI7" s="61" t="s">
        <v>210</v>
      </c>
      <c r="EJ7" s="31">
        <f>EJ5</f>
        <v>0.97340779151708579</v>
      </c>
      <c r="EK7" s="62"/>
      <c r="EL7" s="61" t="s">
        <v>210</v>
      </c>
      <c r="EM7" s="31">
        <f>EM5/EM6</f>
        <v>0.48243950506048328</v>
      </c>
      <c r="EO7" s="61" t="s">
        <v>210</v>
      </c>
      <c r="EP7" s="31">
        <v>1</v>
      </c>
      <c r="ER7" s="61" t="s">
        <v>210</v>
      </c>
      <c r="ES7" s="31">
        <f>ES5/ES6</f>
        <v>0.30088352691523557</v>
      </c>
      <c r="ET7" s="62"/>
      <c r="EU7" s="61" t="s">
        <v>210</v>
      </c>
      <c r="EV7" s="31">
        <f>EV5/EV6</f>
        <v>0.53083668093949998</v>
      </c>
      <c r="EX7" s="61" t="s">
        <v>210</v>
      </c>
      <c r="EY7" s="31">
        <f>EY5/EY6</f>
        <v>0.78088661927889547</v>
      </c>
      <c r="EZ7" s="62"/>
      <c r="FA7" s="61" t="s">
        <v>210</v>
      </c>
      <c r="FB7" s="31">
        <f>FB5</f>
        <v>0.11781594721200825</v>
      </c>
      <c r="FC7" s="62"/>
      <c r="FD7" s="61" t="s">
        <v>210</v>
      </c>
      <c r="FE7" s="31">
        <f>FE5</f>
        <v>0.23296227270437719</v>
      </c>
      <c r="FF7" s="62"/>
      <c r="FG7" s="61" t="s">
        <v>210</v>
      </c>
      <c r="FH7" s="31">
        <f>FH5/FH6</f>
        <v>0.41470988759488714</v>
      </c>
      <c r="FI7" s="228"/>
      <c r="FJ7" s="61" t="s">
        <v>210</v>
      </c>
      <c r="FK7" s="31">
        <f>FK5</f>
        <v>0.22893265501435553</v>
      </c>
      <c r="FL7" s="62"/>
      <c r="FM7" s="61" t="s">
        <v>210</v>
      </c>
      <c r="FN7" s="31">
        <f>FN5</f>
        <v>0.64992696317936838</v>
      </c>
      <c r="FO7" s="62"/>
      <c r="FP7" s="61" t="s">
        <v>210</v>
      </c>
      <c r="FQ7" s="31">
        <f>FQ5</f>
        <v>0.21009419231350426</v>
      </c>
      <c r="FR7" s="62"/>
      <c r="FS7" s="61" t="s">
        <v>210</v>
      </c>
      <c r="FT7" s="31">
        <f>FT5/FT6</f>
        <v>0.76720406455987966</v>
      </c>
      <c r="FU7" s="62"/>
      <c r="FV7" s="61" t="s">
        <v>210</v>
      </c>
      <c r="FW7" s="31">
        <f>IF((FW5/FW6)&gt;1,1,(FW5/FW6))</f>
        <v>0.53264876304185815</v>
      </c>
      <c r="FX7" s="62"/>
      <c r="FY7" s="61" t="s">
        <v>210</v>
      </c>
      <c r="FZ7" s="31">
        <f>IF((FZ5)&gt;1,1,(FZ45))</f>
        <v>1</v>
      </c>
      <c r="GA7" s="62"/>
      <c r="GB7" s="61" t="s">
        <v>210</v>
      </c>
      <c r="GC7" s="31">
        <f>GC5/GC6</f>
        <v>0.62964107952239257</v>
      </c>
      <c r="GE7" s="61" t="s">
        <v>210</v>
      </c>
      <c r="GF7" s="31">
        <f>IF((GF5)&gt;1,1,(GF45))</f>
        <v>1</v>
      </c>
      <c r="GG7" s="62"/>
      <c r="GH7" s="61" t="s">
        <v>210</v>
      </c>
      <c r="GI7" s="31">
        <f>GI5</f>
        <v>0.11839344589869118</v>
      </c>
      <c r="GJ7" s="62"/>
      <c r="GK7" s="61" t="s">
        <v>210</v>
      </c>
      <c r="GL7" s="31">
        <f>GL5</f>
        <v>9.3864282811865096E-2</v>
      </c>
      <c r="GM7" s="62"/>
      <c r="GN7" s="61" t="s">
        <v>210</v>
      </c>
      <c r="GO7" s="31">
        <f>GO5/GO6</f>
        <v>0.3009991989478274</v>
      </c>
      <c r="GP7" s="62"/>
      <c r="GQ7" s="61" t="s">
        <v>210</v>
      </c>
      <c r="GR7" s="31">
        <f>GR5</f>
        <v>0.21651064607882975</v>
      </c>
      <c r="GS7" s="62"/>
      <c r="GT7" s="61" t="s">
        <v>210</v>
      </c>
      <c r="GU7" s="31">
        <f>GU5</f>
        <v>0.2800690776107273</v>
      </c>
      <c r="GV7" s="62"/>
      <c r="GW7" s="61" t="s">
        <v>210</v>
      </c>
      <c r="GX7" s="31">
        <f>GX5/GX6</f>
        <v>0.3046948159484682</v>
      </c>
      <c r="GZ7" s="61" t="s">
        <v>210</v>
      </c>
      <c r="HA7" s="31">
        <f>HA5</f>
        <v>0.58935028929604627</v>
      </c>
      <c r="HB7" s="62"/>
      <c r="HC7" s="61" t="s">
        <v>210</v>
      </c>
      <c r="HD7" s="31">
        <f>HD5</f>
        <v>0.61119816779170677</v>
      </c>
      <c r="HE7" s="62"/>
      <c r="HF7" s="61" t="s">
        <v>210</v>
      </c>
      <c r="HG7" s="31">
        <f>HG5/HG6</f>
        <v>0.98407254000467748</v>
      </c>
      <c r="HI7" s="61" t="s">
        <v>210</v>
      </c>
      <c r="HJ7" s="31">
        <f>HJ5/HJ6</f>
        <v>0.94493317427566759</v>
      </c>
      <c r="HL7" s="61" t="s">
        <v>210</v>
      </c>
      <c r="HM7" s="31">
        <f>HM5</f>
        <v>0.91399469623915142</v>
      </c>
      <c r="HN7" s="62"/>
      <c r="HO7" s="61" t="s">
        <v>210</v>
      </c>
      <c r="HP7" s="31">
        <f>HP5/HP6</f>
        <v>9.4311816555517736E-2</v>
      </c>
      <c r="HQ7" s="62"/>
      <c r="HR7" s="61" t="s">
        <v>210</v>
      </c>
      <c r="HS7" s="31">
        <f>HS5</f>
        <v>0.45552073288331735</v>
      </c>
      <c r="HT7" s="62"/>
      <c r="HU7" s="61" t="s">
        <v>210</v>
      </c>
      <c r="HV7" s="31">
        <f>HV5</f>
        <v>0.29821600771456125</v>
      </c>
      <c r="HW7" s="62"/>
      <c r="HX7" s="61" t="s">
        <v>210</v>
      </c>
      <c r="HY7" s="31">
        <v>1</v>
      </c>
      <c r="HZ7" s="62"/>
      <c r="IA7" s="61" t="s">
        <v>210</v>
      </c>
      <c r="IB7" s="31">
        <f>IB5/IB6</f>
        <v>0.5130115744759558</v>
      </c>
      <c r="IC7" s="62"/>
      <c r="ID7" s="61" t="s">
        <v>210</v>
      </c>
      <c r="IE7" s="31">
        <f>IE5</f>
        <v>0.37596432015429126</v>
      </c>
      <c r="IF7" s="62"/>
      <c r="IG7" s="61" t="s">
        <v>210</v>
      </c>
      <c r="IH7" s="31">
        <f>IH5</f>
        <v>0.92014223722275779</v>
      </c>
      <c r="IJ7" s="61" t="s">
        <v>210</v>
      </c>
      <c r="IK7" s="31">
        <f>IK5/IK6</f>
        <v>0.65553309608070764</v>
      </c>
      <c r="IL7" s="62"/>
      <c r="IM7" s="61" t="s">
        <v>210</v>
      </c>
      <c r="IN7" s="31">
        <v>1</v>
      </c>
      <c r="IO7" s="62"/>
      <c r="IP7" s="61" t="s">
        <v>210</v>
      </c>
      <c r="IQ7" s="31">
        <f>IQ5/IQ6</f>
        <v>0.51473034627088177</v>
      </c>
      <c r="IR7" s="62"/>
      <c r="IS7" s="61" t="s">
        <v>210</v>
      </c>
      <c r="IT7" s="31">
        <f>IT5/IT6</f>
        <v>0.87550629288335602</v>
      </c>
      <c r="IU7" s="62"/>
      <c r="IV7" s="61" t="s">
        <v>210</v>
      </c>
      <c r="IW7" s="31">
        <f>IW5</f>
        <v>0.29634763741562203</v>
      </c>
      <c r="IX7" s="62"/>
      <c r="IY7" s="61" t="s">
        <v>210</v>
      </c>
      <c r="IZ7" s="31">
        <f>IZ5</f>
        <v>0.15808823529411764</v>
      </c>
      <c r="JA7" s="62"/>
      <c r="JB7" s="61" t="s">
        <v>210</v>
      </c>
      <c r="JC7" s="31">
        <f>JC5/JC6</f>
        <v>0.52041798514433424</v>
      </c>
      <c r="JD7" s="228"/>
      <c r="JE7" s="61" t="s">
        <v>210</v>
      </c>
      <c r="JF7" s="31">
        <f>JF5</f>
        <v>0.34607039537126322</v>
      </c>
      <c r="JG7" s="62"/>
      <c r="JH7" s="61" t="s">
        <v>210</v>
      </c>
      <c r="JI7" s="31">
        <f>JI5/JI6</f>
        <v>0.69162483750541248</v>
      </c>
      <c r="JJ7" s="62"/>
      <c r="JK7" s="61" t="s">
        <v>210</v>
      </c>
      <c r="JL7" s="31">
        <f>IF((JL5/JL6)&gt;1,1,(JL5/JL6))</f>
        <v>0.63664803123391089</v>
      </c>
      <c r="JM7" s="62"/>
      <c r="JN7" s="61" t="s">
        <v>210</v>
      </c>
      <c r="JO7" s="31">
        <f>IF((JO5)&gt;1,1,(JO5))</f>
        <v>1</v>
      </c>
      <c r="JP7" s="62"/>
      <c r="JQ7" s="61" t="s">
        <v>210</v>
      </c>
      <c r="JR7" s="31">
        <f>JR5/JR6</f>
        <v>0.55926001632275335</v>
      </c>
      <c r="JT7" s="61" t="s">
        <v>210</v>
      </c>
      <c r="JU7" s="31">
        <f>IF((JU5)&gt;1,1,(JU5))</f>
        <v>0.46840763453455525</v>
      </c>
      <c r="JV7" s="62"/>
      <c r="JW7" s="61" t="s">
        <v>210</v>
      </c>
      <c r="JX7" s="31">
        <f>JX5/JX6</f>
        <v>0.24742683857829117</v>
      </c>
      <c r="JY7" s="62"/>
      <c r="JZ7" s="61" t="s">
        <v>210</v>
      </c>
      <c r="KA7" s="31">
        <f>KA5</f>
        <v>0.48019017432646594</v>
      </c>
      <c r="KB7" s="62"/>
      <c r="KC7" s="61" t="s">
        <v>210</v>
      </c>
      <c r="KD7" s="31">
        <f>KD5/KD6</f>
        <v>0.33558064638241031</v>
      </c>
      <c r="KE7" s="62"/>
      <c r="KF7" s="61" t="s">
        <v>210</v>
      </c>
      <c r="KG7" s="31">
        <f>KG5</f>
        <v>0.70328947368421035</v>
      </c>
      <c r="KH7" s="62"/>
      <c r="KI7" s="61" t="s">
        <v>210</v>
      </c>
      <c r="KJ7" s="31">
        <f>KJ5/KJ6</f>
        <v>0.68275946406798238</v>
      </c>
      <c r="KK7" s="62"/>
      <c r="KL7" s="61" t="s">
        <v>210</v>
      </c>
      <c r="KM7" s="31">
        <f>KM5</f>
        <v>1</v>
      </c>
      <c r="KN7" s="62"/>
      <c r="KO7" s="61" t="s">
        <v>210</v>
      </c>
      <c r="KP7" s="31">
        <f>KP5</f>
        <v>0.51326397023358372</v>
      </c>
      <c r="KQ7" s="62"/>
      <c r="KR7" s="61" t="s">
        <v>210</v>
      </c>
      <c r="KS7" s="31">
        <f>KS5</f>
        <v>0.77763157894736823</v>
      </c>
      <c r="KT7" s="62"/>
      <c r="KU7" s="61" t="s">
        <v>210</v>
      </c>
      <c r="KV7" s="31">
        <f>KV5</f>
        <v>1</v>
      </c>
      <c r="KW7" s="62"/>
      <c r="KX7" s="61" t="s">
        <v>210</v>
      </c>
      <c r="KY7" s="31">
        <f>KY5</f>
        <v>0.26769103562323432</v>
      </c>
      <c r="KZ7" s="62"/>
      <c r="LA7" s="61" t="s">
        <v>210</v>
      </c>
      <c r="LB7" s="31">
        <f>LB5</f>
        <v>0.56170330048921657</v>
      </c>
      <c r="LC7" s="62"/>
      <c r="LD7" s="61" t="s">
        <v>210</v>
      </c>
      <c r="LE7" s="31">
        <f>LE5</f>
        <v>0.92648026315789489</v>
      </c>
      <c r="LF7" s="62"/>
      <c r="LG7" s="61" t="s">
        <v>210</v>
      </c>
      <c r="LH7" s="31">
        <f>LH5</f>
        <v>0.69013157894736843</v>
      </c>
      <c r="LI7" s="62"/>
      <c r="LJ7" s="61" t="s">
        <v>210</v>
      </c>
      <c r="LK7" s="31">
        <f>LK5/LK6</f>
        <v>0.28620859581060976</v>
      </c>
      <c r="LL7" s="62"/>
      <c r="LM7" s="61" t="s">
        <v>210</v>
      </c>
      <c r="LN7" s="31">
        <f>IF((LN5)&gt;1,1,(LN5))</f>
        <v>0.34238269138014193</v>
      </c>
      <c r="LO7" s="62"/>
      <c r="LP7" s="61" t="s">
        <v>210</v>
      </c>
      <c r="LQ7" s="31">
        <f>LQ5/LQ6</f>
        <v>1.8175166066187898</v>
      </c>
      <c r="LR7" s="62"/>
      <c r="LS7" s="61" t="s">
        <v>210</v>
      </c>
      <c r="LT7" s="31">
        <v>1</v>
      </c>
      <c r="LU7" s="62"/>
      <c r="LV7" s="61" t="s">
        <v>210</v>
      </c>
      <c r="LW7" s="31">
        <f>LW5/LW6</f>
        <v>0.72797640353837356</v>
      </c>
      <c r="LY7" s="61" t="s">
        <v>210</v>
      </c>
      <c r="LZ7" s="31">
        <f>LZ5/LZ6</f>
        <v>0.53698668795193494</v>
      </c>
      <c r="MB7" s="61" t="s">
        <v>210</v>
      </c>
      <c r="MC7" s="31">
        <f>IF((MC5/MC6)&gt;1,1,(MC5/MC6))</f>
        <v>0.86688942927784918</v>
      </c>
      <c r="MD7" s="62"/>
      <c r="ME7" s="61" t="s">
        <v>210</v>
      </c>
      <c r="MF7" s="31">
        <f>MF5/MF6</f>
        <v>0.57021391813592393</v>
      </c>
      <c r="MG7" s="62"/>
      <c r="MH7" s="61" t="s">
        <v>210</v>
      </c>
      <c r="MI7" s="31">
        <f>MI5/MI6</f>
        <v>0.80776586650144133</v>
      </c>
      <c r="MJ7" s="62"/>
      <c r="MK7" s="61" t="s">
        <v>210</v>
      </c>
      <c r="ML7" s="31">
        <f>IF((ML5)&gt;1,1,(ML5))</f>
        <v>1</v>
      </c>
      <c r="MM7" s="62"/>
      <c r="MN7" s="61" t="s">
        <v>210</v>
      </c>
      <c r="MO7" s="31">
        <f>IF((MO5)&gt;1,1,(MO5))</f>
        <v>0.3204023978502033</v>
      </c>
      <c r="MP7" s="62"/>
      <c r="MQ7" s="61" t="s">
        <v>210</v>
      </c>
      <c r="MR7" s="31">
        <f>MR5/MR6</f>
        <v>0.57762680238171249</v>
      </c>
      <c r="MS7" s="228"/>
      <c r="MT7" s="61" t="s">
        <v>210</v>
      </c>
      <c r="MU7" s="31">
        <f>IF((MU5)&gt;1,1,(MU5))</f>
        <v>0.89306139323365252</v>
      </c>
      <c r="MV7" s="62"/>
      <c r="MW7" s="61" t="s">
        <v>210</v>
      </c>
      <c r="MX7" s="31">
        <f>MX5</f>
        <v>0.63552631578947361</v>
      </c>
      <c r="MY7" s="62"/>
      <c r="MZ7" s="61" t="s">
        <v>210</v>
      </c>
      <c r="NA7" s="31">
        <f>IF((NA5)&gt;1,1,(NA5))</f>
        <v>0.49955212568042451</v>
      </c>
      <c r="NB7" s="62"/>
      <c r="NC7" s="61" t="s">
        <v>210</v>
      </c>
      <c r="ND7" s="31">
        <f>ND5/ND6</f>
        <v>0.43270403379070149</v>
      </c>
      <c r="NE7" s="62"/>
      <c r="NF7" s="61" t="s">
        <v>210</v>
      </c>
      <c r="NG7" s="31">
        <f>IF((NG5)&gt;1,1,(NG5))</f>
        <v>0.49412595603941301</v>
      </c>
      <c r="NH7" s="62"/>
      <c r="NI7" s="61" t="s">
        <v>210</v>
      </c>
      <c r="NJ7" s="31">
        <f>IF((NJ5)&gt;1,1,(NJ5))</f>
        <v>0.33411424240336252</v>
      </c>
      <c r="NK7" s="62"/>
      <c r="NL7" s="61" t="s">
        <v>210</v>
      </c>
      <c r="NM7" s="31">
        <f>NM5</f>
        <v>0.78667763157894743</v>
      </c>
      <c r="NN7" s="62"/>
      <c r="NO7" s="61" t="s">
        <v>210</v>
      </c>
      <c r="NP7" s="31">
        <f>NP5</f>
        <v>0.41661184210526314</v>
      </c>
      <c r="NQ7" s="62"/>
      <c r="NR7" s="61" t="s">
        <v>210</v>
      </c>
      <c r="NS7" s="31">
        <f>IF((NS5)&gt;1,1,(NS5))</f>
        <v>0.3790394818438641</v>
      </c>
      <c r="NT7" s="62"/>
      <c r="NU7" s="61" t="s">
        <v>210</v>
      </c>
      <c r="NV7" s="31">
        <f>IF((NV5)&gt;1,1,(NV5))</f>
        <v>0.33445876111072831</v>
      </c>
      <c r="NW7" s="62"/>
      <c r="NX7" s="61" t="s">
        <v>210</v>
      </c>
      <c r="NY7" s="31">
        <f>IF((NY5/NY6)&gt;1,1,(NY5/NY6))</f>
        <v>0.42485023620548407</v>
      </c>
      <c r="NZ7" s="62"/>
      <c r="OA7" s="61" t="s">
        <v>210</v>
      </c>
      <c r="OB7" s="31">
        <f>IF((OB5)&gt;1,1,(OB5))</f>
        <v>1</v>
      </c>
      <c r="OC7" s="62"/>
      <c r="OD7" s="61" t="s">
        <v>210</v>
      </c>
      <c r="OE7" s="31">
        <f>OE5/OE6</f>
        <v>0.66759718133474477</v>
      </c>
      <c r="OG7" s="61" t="s">
        <v>210</v>
      </c>
      <c r="OH7" s="31">
        <f>OH5</f>
        <v>1</v>
      </c>
      <c r="OI7" s="62"/>
      <c r="OJ7" s="61" t="s">
        <v>210</v>
      </c>
      <c r="OK7" s="31">
        <f>OK5</f>
        <v>0.15613587817818503</v>
      </c>
      <c r="OL7" s="62"/>
      <c r="OM7" s="61" t="s">
        <v>210</v>
      </c>
      <c r="ON7" s="31">
        <f>ON5</f>
        <v>0.1028043822779577</v>
      </c>
      <c r="OO7" s="62"/>
      <c r="OP7" s="61" t="s">
        <v>210</v>
      </c>
      <c r="OQ7" s="31">
        <f>IF((OQ5)&gt;1,1,(OQ5))</f>
        <v>0.40492567117816725</v>
      </c>
      <c r="OR7" s="62"/>
      <c r="OS7" s="61" t="s">
        <v>210</v>
      </c>
      <c r="OT7" s="31">
        <f>IF((OT5)&gt;1,1,(OT5))</f>
        <v>0.63057466163745279</v>
      </c>
      <c r="OU7" s="62"/>
      <c r="OV7" s="61" t="s">
        <v>210</v>
      </c>
      <c r="OW7" s="31">
        <f>OW5/OW6</f>
        <v>0.29737820653543523</v>
      </c>
      <c r="OX7" s="228"/>
      <c r="OY7" s="61" t="s">
        <v>210</v>
      </c>
      <c r="OZ7" s="31">
        <f>OZ5</f>
        <v>1</v>
      </c>
      <c r="PA7" s="62"/>
      <c r="PB7" s="61" t="s">
        <v>210</v>
      </c>
      <c r="PC7" s="31">
        <f>PC5/PC6</f>
        <v>0.20703320349303886</v>
      </c>
      <c r="PD7" s="228"/>
      <c r="PE7" s="61" t="s">
        <v>210</v>
      </c>
      <c r="PF7" s="31">
        <f>PF5</f>
        <v>1</v>
      </c>
      <c r="PG7" s="62"/>
      <c r="PH7" s="61" t="s">
        <v>210</v>
      </c>
      <c r="PI7" s="31">
        <f>PI5/PI6</f>
        <v>0.29157420960864638</v>
      </c>
      <c r="PJ7" s="228"/>
      <c r="PK7" s="61" t="s">
        <v>210</v>
      </c>
      <c r="PL7" s="31">
        <f>PL5</f>
        <v>1</v>
      </c>
      <c r="PM7" s="62"/>
      <c r="PN7" s="61" t="s">
        <v>210</v>
      </c>
      <c r="PO7" s="31">
        <f>PO5</f>
        <v>0.92220394736842104</v>
      </c>
      <c r="PP7" s="62"/>
      <c r="PQ7" s="61" t="s">
        <v>210</v>
      </c>
      <c r="PR7" s="31">
        <f>PR5</f>
        <v>0.32504992234302199</v>
      </c>
      <c r="PS7" s="62"/>
      <c r="PT7" s="61" t="s">
        <v>210</v>
      </c>
      <c r="PU7" s="31">
        <f>IF((PU5)&gt;1,1,(PU5))</f>
        <v>0.28696102359292952</v>
      </c>
      <c r="PV7" s="62"/>
      <c r="PW7" s="61" t="s">
        <v>210</v>
      </c>
      <c r="PX7" s="31">
        <f>IF((PX5)&gt;1,1,(PX5))</f>
        <v>0.44841357887730199</v>
      </c>
      <c r="PY7" s="62"/>
      <c r="PZ7" s="61" t="s">
        <v>210</v>
      </c>
      <c r="QA7" s="31">
        <f>QA5</f>
        <v>1</v>
      </c>
      <c r="QB7" s="62"/>
      <c r="QC7" s="61" t="s">
        <v>210</v>
      </c>
      <c r="QD7" s="31">
        <f>QD5</f>
        <v>1</v>
      </c>
      <c r="QE7" s="62"/>
      <c r="QF7" s="61" t="s">
        <v>210</v>
      </c>
      <c r="QG7" s="31">
        <f>QG5/QG6</f>
        <v>0.35876334040766011</v>
      </c>
      <c r="QH7" s="62"/>
      <c r="QI7" s="61" t="s">
        <v>210</v>
      </c>
      <c r="QJ7" s="31">
        <f>QJ5</f>
        <v>0.55526315789473679</v>
      </c>
      <c r="QK7" s="62"/>
      <c r="QL7" s="61" t="s">
        <v>210</v>
      </c>
      <c r="QM7" s="31">
        <f>QM5/QM6</f>
        <v>0.91326601955735165</v>
      </c>
      <c r="QO7" s="61" t="s">
        <v>210</v>
      </c>
      <c r="QP7" s="31">
        <f>QP5/QP6</f>
        <v>0.69759896404663591</v>
      </c>
      <c r="QR7" s="61" t="s">
        <v>210</v>
      </c>
      <c r="QS7" s="31">
        <f>QS5</f>
        <v>0.49152960526315792</v>
      </c>
      <c r="QT7" s="62"/>
      <c r="QU7" s="61" t="s">
        <v>210</v>
      </c>
      <c r="QV7" s="31">
        <f>QV5</f>
        <v>0.30657894736842106</v>
      </c>
      <c r="QW7" s="62"/>
      <c r="QX7" s="61" t="s">
        <v>210</v>
      </c>
      <c r="QY7" s="31">
        <f>QY5/QY6</f>
        <v>0.45717649606456434</v>
      </c>
      <c r="QZ7" s="62"/>
      <c r="RA7" s="61" t="s">
        <v>210</v>
      </c>
      <c r="RB7" s="31">
        <f>RB5/RB6</f>
        <v>0.62086770629831578</v>
      </c>
      <c r="RC7" s="62"/>
      <c r="RD7" s="61" t="s">
        <v>210</v>
      </c>
      <c r="RE7" s="31">
        <f>RE5/RE6</f>
        <v>1.0744830675978687</v>
      </c>
      <c r="RF7" s="62"/>
      <c r="RG7" s="61" t="s">
        <v>210</v>
      </c>
      <c r="RH7" s="31">
        <f>RH5/RH6</f>
        <v>1.0109894299154498</v>
      </c>
      <c r="RI7" s="62"/>
      <c r="RJ7" s="61" t="s">
        <v>210</v>
      </c>
      <c r="RK7" s="31">
        <f>IF((RK5/RK6)&gt;1,1,(RK5/RK6))</f>
        <v>0.59576371121688909</v>
      </c>
      <c r="RL7" s="62"/>
      <c r="RM7" s="61" t="s">
        <v>210</v>
      </c>
      <c r="RN7" s="31">
        <f>RN5</f>
        <v>0.62878289473684212</v>
      </c>
      <c r="RO7" s="62"/>
      <c r="RP7" s="61" t="s">
        <v>210</v>
      </c>
      <c r="RQ7" s="31">
        <f>IF((RQ5)&gt;1,1,(RQ5))</f>
        <v>0.3169883884328083</v>
      </c>
      <c r="RR7" s="62"/>
      <c r="RS7" s="61" t="s">
        <v>210</v>
      </c>
      <c r="RT7" s="31">
        <f>RT5/RT6</f>
        <v>0.58371978622385712</v>
      </c>
      <c r="RU7" s="228"/>
      <c r="RV7" s="61" t="s">
        <v>210</v>
      </c>
      <c r="RW7" s="31">
        <f>IF((RW5)&gt;1,1,(RW5))</f>
        <v>0.69750758080023667</v>
      </c>
      <c r="RX7" s="62"/>
      <c r="RY7" s="61" t="s">
        <v>210</v>
      </c>
      <c r="RZ7" s="31">
        <f>IF((RZ5)&gt;1,1,(RZ5))</f>
        <v>0.26285038088898749</v>
      </c>
      <c r="SA7" s="62"/>
      <c r="SB7" s="61" t="s">
        <v>210</v>
      </c>
      <c r="SC7" s="31">
        <f>SC5/SC6</f>
        <v>0.46220668877742466</v>
      </c>
      <c r="SD7" s="228"/>
      <c r="SE7" s="61" t="s">
        <v>210</v>
      </c>
      <c r="SF7" s="31">
        <f>SF5</f>
        <v>0.81570512820512819</v>
      </c>
      <c r="SG7" s="62"/>
      <c r="SH7" s="61" t="s">
        <v>210</v>
      </c>
      <c r="SI7" s="31">
        <f>SI5/SI6</f>
        <v>6.6912831642264498E-2</v>
      </c>
      <c r="SJ7" s="228"/>
      <c r="SK7" s="61" t="s">
        <v>210</v>
      </c>
      <c r="SL7" s="31">
        <f>IF((SL5)&gt;1,1,(SL5))</f>
        <v>0.90710746246579399</v>
      </c>
      <c r="SM7" s="62"/>
      <c r="SN7" s="61" t="s">
        <v>210</v>
      </c>
      <c r="SO7" s="31">
        <f>SO5</f>
        <v>1</v>
      </c>
      <c r="SP7" s="62"/>
      <c r="SQ7" s="61" t="s">
        <v>210</v>
      </c>
      <c r="SR7" s="31">
        <f>SR5/SR6</f>
        <v>0.68201241701807402</v>
      </c>
      <c r="SS7" s="228"/>
      <c r="ST7" s="61" t="s">
        <v>210</v>
      </c>
      <c r="SU7" s="31">
        <f>IF((SU5/SU6)&gt;1,1,(SU5/SU6))</f>
        <v>0.32143444519642256</v>
      </c>
      <c r="SV7" s="62"/>
      <c r="SW7" s="61" t="s">
        <v>210</v>
      </c>
      <c r="SX7" s="31">
        <f>SX5/SX6</f>
        <v>0.23992499950568999</v>
      </c>
      <c r="SY7" s="228"/>
      <c r="SZ7" s="61" t="s">
        <v>210</v>
      </c>
      <c r="TA7" s="31">
        <f>TA5/TA6</f>
        <v>0.36033798952046181</v>
      </c>
      <c r="TB7" s="228"/>
      <c r="TC7" s="61" t="s">
        <v>210</v>
      </c>
      <c r="TD7" s="31">
        <f>TD5</f>
        <v>0.44858523119392679</v>
      </c>
      <c r="TE7" s="62"/>
      <c r="TF7" s="61" t="s">
        <v>210</v>
      </c>
      <c r="TG7" s="31">
        <f>TG5</f>
        <v>0.45886051683153134</v>
      </c>
      <c r="TH7" s="62"/>
      <c r="TI7" s="61" t="s">
        <v>210</v>
      </c>
      <c r="TJ7" s="31">
        <f>TJ5</f>
        <v>0.75352564102564112</v>
      </c>
      <c r="TK7" s="62"/>
      <c r="TL7" s="61" t="s">
        <v>210</v>
      </c>
      <c r="TM7" s="31">
        <f>TM5/TM6</f>
        <v>0.4114632965838384</v>
      </c>
      <c r="TN7" s="228"/>
      <c r="TO7" s="61" t="s">
        <v>210</v>
      </c>
      <c r="TP7" s="31">
        <f>TP5</f>
        <v>0.77115384615384608</v>
      </c>
      <c r="TQ7" s="62"/>
      <c r="TR7" s="61" t="s">
        <v>210</v>
      </c>
      <c r="TS7" s="31">
        <f>TS5</f>
        <v>0.38110574342458403</v>
      </c>
      <c r="TT7" s="62"/>
    </row>
    <row r="8" spans="1:540" s="20" customFormat="1">
      <c r="A8" s="61" t="s">
        <v>212</v>
      </c>
      <c r="B8" s="41" t="s">
        <v>214</v>
      </c>
      <c r="C8" s="62"/>
      <c r="D8" s="61" t="s">
        <v>212</v>
      </c>
      <c r="E8" s="41" t="s">
        <v>214</v>
      </c>
      <c r="F8" s="62"/>
      <c r="G8" s="61" t="s">
        <v>212</v>
      </c>
      <c r="H8" s="41" t="s">
        <v>214</v>
      </c>
      <c r="I8" s="62"/>
      <c r="J8" s="61" t="s">
        <v>212</v>
      </c>
      <c r="K8" s="41" t="s">
        <v>233</v>
      </c>
      <c r="M8" s="61" t="s">
        <v>212</v>
      </c>
      <c r="N8" s="41" t="s">
        <v>213</v>
      </c>
      <c r="O8" s="62"/>
      <c r="P8" s="28" t="s">
        <v>212</v>
      </c>
      <c r="Q8" s="41" t="s">
        <v>233</v>
      </c>
      <c r="R8" s="62"/>
      <c r="S8" s="61" t="s">
        <v>212</v>
      </c>
      <c r="T8" s="41" t="s">
        <v>214</v>
      </c>
      <c r="U8" s="62"/>
      <c r="V8" s="28" t="s">
        <v>212</v>
      </c>
      <c r="W8" s="41" t="s">
        <v>234</v>
      </c>
      <c r="X8" s="62"/>
      <c r="Y8" s="61" t="s">
        <v>212</v>
      </c>
      <c r="Z8" s="41" t="s">
        <v>233</v>
      </c>
      <c r="AB8" s="61" t="s">
        <v>212</v>
      </c>
      <c r="AC8" s="41" t="s">
        <v>234</v>
      </c>
      <c r="AE8" s="121" t="s">
        <v>212</v>
      </c>
      <c r="AF8" s="41" t="s">
        <v>215</v>
      </c>
      <c r="AG8" s="123"/>
      <c r="AH8" s="28" t="s">
        <v>212</v>
      </c>
      <c r="AI8" s="41" t="s">
        <v>299</v>
      </c>
      <c r="AK8" s="61" t="s">
        <v>212</v>
      </c>
      <c r="AL8" s="41" t="s">
        <v>233</v>
      </c>
      <c r="AN8" s="61" t="s">
        <v>212</v>
      </c>
      <c r="AO8" s="41" t="s">
        <v>214</v>
      </c>
      <c r="AP8" s="62"/>
      <c r="AQ8" s="61" t="s">
        <v>212</v>
      </c>
      <c r="AR8" s="41" t="s">
        <v>234</v>
      </c>
      <c r="AS8" s="62"/>
      <c r="AT8" s="61" t="s">
        <v>212</v>
      </c>
      <c r="AU8" s="41" t="s">
        <v>300</v>
      </c>
      <c r="AV8" s="62"/>
      <c r="AW8" s="61" t="s">
        <v>212</v>
      </c>
      <c r="AX8" s="41" t="s">
        <v>300</v>
      </c>
      <c r="AZ8" s="61" t="s">
        <v>212</v>
      </c>
      <c r="BA8" s="41" t="s">
        <v>214</v>
      </c>
      <c r="BC8" s="61" t="s">
        <v>212</v>
      </c>
      <c r="BD8" s="41" t="s">
        <v>214</v>
      </c>
      <c r="BE8" s="62"/>
      <c r="BF8" s="28" t="s">
        <v>212</v>
      </c>
      <c r="BG8" s="41" t="s">
        <v>215</v>
      </c>
      <c r="BH8" s="62"/>
      <c r="BI8" s="61" t="s">
        <v>212</v>
      </c>
      <c r="BJ8" s="41" t="s">
        <v>214</v>
      </c>
      <c r="BK8" s="62"/>
      <c r="BL8" s="61" t="s">
        <v>212</v>
      </c>
      <c r="BM8" s="41" t="s">
        <v>214</v>
      </c>
      <c r="BN8" s="62"/>
      <c r="BO8" s="61" t="s">
        <v>212</v>
      </c>
      <c r="BP8" s="41" t="s">
        <v>214</v>
      </c>
      <c r="BR8" s="61" t="s">
        <v>212</v>
      </c>
      <c r="BS8" s="41" t="s">
        <v>213</v>
      </c>
      <c r="BT8" s="62"/>
      <c r="BU8" s="61" t="s">
        <v>212</v>
      </c>
      <c r="BV8" s="41" t="s">
        <v>299</v>
      </c>
      <c r="BX8" s="61" t="s">
        <v>212</v>
      </c>
      <c r="BY8" s="41" t="s">
        <v>214</v>
      </c>
      <c r="CA8" s="61" t="s">
        <v>212</v>
      </c>
      <c r="CB8" s="41" t="s">
        <v>234</v>
      </c>
      <c r="CC8" s="62"/>
      <c r="CD8" s="61" t="s">
        <v>212</v>
      </c>
      <c r="CE8" s="41" t="s">
        <v>214</v>
      </c>
      <c r="CF8" s="62"/>
      <c r="CG8" s="61" t="s">
        <v>212</v>
      </c>
      <c r="CH8" s="41" t="s">
        <v>233</v>
      </c>
      <c r="CJ8" s="61" t="s">
        <v>212</v>
      </c>
      <c r="CK8" s="41" t="s">
        <v>213</v>
      </c>
      <c r="CL8" s="62"/>
      <c r="CM8" s="61" t="s">
        <v>212</v>
      </c>
      <c r="CN8" s="41" t="s">
        <v>233</v>
      </c>
      <c r="CP8" s="61" t="s">
        <v>212</v>
      </c>
      <c r="CQ8" s="41" t="s">
        <v>214</v>
      </c>
      <c r="CR8" s="62"/>
      <c r="CS8" s="61" t="s">
        <v>212</v>
      </c>
      <c r="CT8" s="41" t="s">
        <v>214</v>
      </c>
      <c r="CV8" s="61" t="s">
        <v>212</v>
      </c>
      <c r="CW8" s="41" t="s">
        <v>214</v>
      </c>
      <c r="CX8" s="62"/>
      <c r="CY8" s="28" t="s">
        <v>212</v>
      </c>
      <c r="CZ8" s="41" t="s">
        <v>234</v>
      </c>
      <c r="DA8" s="62"/>
      <c r="DB8" s="61" t="s">
        <v>212</v>
      </c>
      <c r="DC8" s="41" t="s">
        <v>234</v>
      </c>
      <c r="DD8" s="62"/>
      <c r="DE8" s="61" t="s">
        <v>212</v>
      </c>
      <c r="DF8" s="41" t="s">
        <v>215</v>
      </c>
      <c r="DH8" s="61" t="s">
        <v>212</v>
      </c>
      <c r="DI8" s="41" t="s">
        <v>214</v>
      </c>
      <c r="DJ8" s="62"/>
      <c r="DK8" s="61" t="s">
        <v>212</v>
      </c>
      <c r="DL8" s="41" t="s">
        <v>233</v>
      </c>
      <c r="DM8" s="62"/>
      <c r="DN8" s="61" t="s">
        <v>212</v>
      </c>
      <c r="DO8" s="41" t="s">
        <v>233</v>
      </c>
      <c r="DQ8" s="61" t="s">
        <v>212</v>
      </c>
      <c r="DR8" s="41" t="s">
        <v>233</v>
      </c>
      <c r="DS8" s="62"/>
      <c r="DT8" s="61" t="s">
        <v>212</v>
      </c>
      <c r="DU8" s="41" t="s">
        <v>234</v>
      </c>
      <c r="DW8" s="121" t="s">
        <v>212</v>
      </c>
      <c r="DX8" s="41" t="s">
        <v>215</v>
      </c>
      <c r="DY8" s="123"/>
      <c r="DZ8" s="61" t="s">
        <v>212</v>
      </c>
      <c r="EA8" s="41" t="s">
        <v>233</v>
      </c>
      <c r="EB8" s="62"/>
      <c r="EC8" s="61" t="s">
        <v>212</v>
      </c>
      <c r="ED8" s="41" t="s">
        <v>233</v>
      </c>
      <c r="EE8" s="62"/>
      <c r="EF8" s="61" t="s">
        <v>212</v>
      </c>
      <c r="EG8" s="41" t="s">
        <v>215</v>
      </c>
      <c r="EH8" s="62"/>
      <c r="EI8" s="61" t="s">
        <v>212</v>
      </c>
      <c r="EJ8" s="41" t="s">
        <v>234</v>
      </c>
      <c r="EK8" s="62"/>
      <c r="EL8" s="61" t="s">
        <v>212</v>
      </c>
      <c r="EM8" s="41" t="s">
        <v>233</v>
      </c>
      <c r="EO8" s="61" t="s">
        <v>212</v>
      </c>
      <c r="EP8" s="41" t="s">
        <v>215</v>
      </c>
      <c r="ER8" s="61" t="s">
        <v>212</v>
      </c>
      <c r="ES8" s="41" t="s">
        <v>300</v>
      </c>
      <c r="ET8" s="62"/>
      <c r="EU8" s="61" t="s">
        <v>212</v>
      </c>
      <c r="EV8" s="41" t="s">
        <v>300</v>
      </c>
      <c r="EX8" s="61" t="s">
        <v>212</v>
      </c>
      <c r="EY8" s="41" t="str">
        <f>szabalyok!A7</f>
        <v>svájci, 4+1 kör</v>
      </c>
      <c r="EZ8" s="62"/>
      <c r="FA8" s="61" t="s">
        <v>212</v>
      </c>
      <c r="FB8" s="41" t="str">
        <f>szabalyok!A7</f>
        <v>svájci, 4+1 kör</v>
      </c>
      <c r="FC8" s="62"/>
      <c r="FD8" s="61" t="s">
        <v>212</v>
      </c>
      <c r="FE8" s="41" t="str">
        <f>szabalyok!A7</f>
        <v>svájci, 4+1 kör</v>
      </c>
      <c r="FF8" s="62"/>
      <c r="FG8" s="61" t="s">
        <v>212</v>
      </c>
      <c r="FH8" s="41" t="str">
        <f>szabalyok!$A7</f>
        <v>svájci, 4+1 kör</v>
      </c>
      <c r="FI8" s="228"/>
      <c r="FJ8" s="61" t="s">
        <v>212</v>
      </c>
      <c r="FK8" s="41" t="str">
        <f>szabalyok!$A7</f>
        <v>svájci, 4+1 kör</v>
      </c>
      <c r="FL8" s="62"/>
      <c r="FM8" s="61" t="s">
        <v>212</v>
      </c>
      <c r="FN8" s="41" t="s">
        <v>234</v>
      </c>
      <c r="FO8" s="62"/>
      <c r="FP8" s="61" t="s">
        <v>212</v>
      </c>
      <c r="FQ8" s="41" t="s">
        <v>233</v>
      </c>
      <c r="FR8" s="62"/>
      <c r="FS8" s="61" t="s">
        <v>212</v>
      </c>
      <c r="FT8" s="41" t="s">
        <v>214</v>
      </c>
      <c r="FU8" s="62"/>
      <c r="FV8" s="61" t="s">
        <v>212</v>
      </c>
      <c r="FW8" s="41" t="s">
        <v>234</v>
      </c>
      <c r="FX8" s="62"/>
      <c r="FY8" s="61" t="s">
        <v>212</v>
      </c>
      <c r="FZ8" s="41" t="s">
        <v>214</v>
      </c>
      <c r="GA8" s="62"/>
      <c r="GB8" s="61" t="s">
        <v>212</v>
      </c>
      <c r="GC8" s="41" t="s">
        <v>213</v>
      </c>
      <c r="GE8" s="61" t="s">
        <v>212</v>
      </c>
      <c r="GF8" s="41" t="s">
        <v>234</v>
      </c>
      <c r="GG8" s="62"/>
      <c r="GH8" s="61" t="s">
        <v>212</v>
      </c>
      <c r="GI8" s="41" t="s">
        <v>234</v>
      </c>
      <c r="GJ8" s="62"/>
      <c r="GK8" s="61" t="s">
        <v>212</v>
      </c>
      <c r="GL8" s="41" t="s">
        <v>234</v>
      </c>
      <c r="GM8" s="62"/>
      <c r="GN8" s="61" t="s">
        <v>212</v>
      </c>
      <c r="GO8" s="41" t="s">
        <v>214</v>
      </c>
      <c r="GP8" s="62"/>
      <c r="GQ8" s="61" t="s">
        <v>212</v>
      </c>
      <c r="GR8" s="41" t="s">
        <v>233</v>
      </c>
      <c r="GS8" s="62"/>
      <c r="GT8" s="61" t="s">
        <v>212</v>
      </c>
      <c r="GU8" s="41" t="s">
        <v>233</v>
      </c>
      <c r="GV8" s="62"/>
      <c r="GW8" s="61" t="s">
        <v>212</v>
      </c>
      <c r="GX8" s="41" t="s">
        <v>214</v>
      </c>
      <c r="GZ8" s="61" t="s">
        <v>212</v>
      </c>
      <c r="HA8" s="41" t="s">
        <v>214</v>
      </c>
      <c r="HB8" s="62"/>
      <c r="HC8" s="61" t="s">
        <v>212</v>
      </c>
      <c r="HD8" s="41" t="s">
        <v>215</v>
      </c>
      <c r="HE8" s="62"/>
      <c r="HF8" s="61" t="s">
        <v>212</v>
      </c>
      <c r="HG8" s="41" t="s">
        <v>233</v>
      </c>
      <c r="HI8" s="61" t="s">
        <v>212</v>
      </c>
      <c r="HJ8" s="41" t="s">
        <v>234</v>
      </c>
      <c r="HL8" s="61" t="s">
        <v>212</v>
      </c>
      <c r="HM8" s="41" t="s">
        <v>215</v>
      </c>
      <c r="HN8" s="62"/>
      <c r="HO8" s="61" t="s">
        <v>212</v>
      </c>
      <c r="HP8" s="41" t="s">
        <v>234</v>
      </c>
      <c r="HQ8" s="62"/>
      <c r="HR8" s="61" t="s">
        <v>212</v>
      </c>
      <c r="HS8" s="41" t="s">
        <v>234</v>
      </c>
      <c r="HT8" s="62"/>
      <c r="HU8" s="61" t="s">
        <v>212</v>
      </c>
      <c r="HV8" s="41" t="s">
        <v>234</v>
      </c>
      <c r="HW8" s="62"/>
      <c r="HX8" s="61" t="s">
        <v>212</v>
      </c>
      <c r="HY8" s="41" t="s">
        <v>233</v>
      </c>
      <c r="HZ8" s="62"/>
      <c r="IA8" s="61" t="s">
        <v>212</v>
      </c>
      <c r="IB8" s="41" t="s">
        <v>233</v>
      </c>
      <c r="IC8" s="62"/>
      <c r="ID8" s="61" t="s">
        <v>212</v>
      </c>
      <c r="IE8" s="41" t="s">
        <v>215</v>
      </c>
      <c r="IF8" s="62"/>
      <c r="IG8" s="61" t="s">
        <v>212</v>
      </c>
      <c r="IH8" s="41" t="s">
        <v>234</v>
      </c>
      <c r="IJ8" s="61" t="s">
        <v>212</v>
      </c>
      <c r="IK8" s="41" t="s">
        <v>233</v>
      </c>
      <c r="IL8" s="62"/>
      <c r="IM8" s="61" t="s">
        <v>212</v>
      </c>
      <c r="IN8" s="41" t="s">
        <v>215</v>
      </c>
      <c r="IO8" s="62"/>
      <c r="IP8" s="61" t="s">
        <v>212</v>
      </c>
      <c r="IQ8" s="41" t="s">
        <v>300</v>
      </c>
      <c r="IR8" s="62"/>
      <c r="IS8" s="61" t="s">
        <v>212</v>
      </c>
      <c r="IT8" s="41" t="s">
        <v>300</v>
      </c>
      <c r="IU8" s="62"/>
      <c r="IV8" s="61" t="s">
        <v>212</v>
      </c>
      <c r="IW8" s="41" t="str">
        <f>szabalyok!A7</f>
        <v>svájci, 4+1 kör</v>
      </c>
      <c r="IX8" s="62"/>
      <c r="IY8" s="61" t="s">
        <v>212</v>
      </c>
      <c r="IZ8" s="41" t="str">
        <f>szabalyok!A5</f>
        <v>5-7 csapatos round-robin</v>
      </c>
      <c r="JA8" s="62"/>
      <c r="JB8" s="61" t="s">
        <v>212</v>
      </c>
      <c r="JC8" s="41" t="str">
        <f>szabalyok!$A7</f>
        <v>svájci, 4+1 kör</v>
      </c>
      <c r="JD8" s="228"/>
      <c r="JE8" s="61" t="s">
        <v>212</v>
      </c>
      <c r="JF8" s="41" t="str">
        <f>szabalyok!$A7</f>
        <v>svájci, 4+1 kör</v>
      </c>
      <c r="JG8" s="62"/>
      <c r="JH8" s="61" t="s">
        <v>212</v>
      </c>
      <c r="JI8" s="41" t="s">
        <v>214</v>
      </c>
      <c r="JJ8" s="62"/>
      <c r="JK8" s="61" t="s">
        <v>212</v>
      </c>
      <c r="JL8" s="41" t="s">
        <v>234</v>
      </c>
      <c r="JM8" s="62"/>
      <c r="JN8" s="61" t="s">
        <v>212</v>
      </c>
      <c r="JO8" s="41" t="s">
        <v>214</v>
      </c>
      <c r="JP8" s="62"/>
      <c r="JQ8" s="61" t="s">
        <v>212</v>
      </c>
      <c r="JR8" s="41" t="s">
        <v>213</v>
      </c>
      <c r="JT8" s="61" t="s">
        <v>212</v>
      </c>
      <c r="JU8" s="41" t="s">
        <v>234</v>
      </c>
      <c r="JV8" s="62"/>
      <c r="JW8" s="61" t="s">
        <v>212</v>
      </c>
      <c r="JX8" s="41" t="s">
        <v>214</v>
      </c>
      <c r="JY8" s="62"/>
      <c r="JZ8" s="61" t="s">
        <v>212</v>
      </c>
      <c r="KA8" s="41" t="s">
        <v>233</v>
      </c>
      <c r="KB8" s="62"/>
      <c r="KC8" s="61" t="s">
        <v>212</v>
      </c>
      <c r="KD8" s="41" t="s">
        <v>214</v>
      </c>
      <c r="KE8" s="62"/>
      <c r="KF8" s="61" t="s">
        <v>212</v>
      </c>
      <c r="KG8" s="41" t="s">
        <v>233</v>
      </c>
      <c r="KH8" s="62"/>
      <c r="KI8" s="61" t="s">
        <v>212</v>
      </c>
      <c r="KJ8" s="41" t="s">
        <v>233</v>
      </c>
      <c r="KK8" s="62"/>
      <c r="KL8" s="61" t="s">
        <v>212</v>
      </c>
      <c r="KM8" s="41" t="s">
        <v>233</v>
      </c>
      <c r="KN8" s="62"/>
      <c r="KO8" s="61" t="s">
        <v>212</v>
      </c>
      <c r="KP8" s="41" t="s">
        <v>214</v>
      </c>
      <c r="KQ8" s="62"/>
      <c r="KR8" s="61" t="s">
        <v>212</v>
      </c>
      <c r="KS8" s="41" t="s">
        <v>233</v>
      </c>
      <c r="KT8" s="62"/>
      <c r="KU8" s="61" t="s">
        <v>212</v>
      </c>
      <c r="KV8" s="41" t="s">
        <v>233</v>
      </c>
      <c r="KW8" s="62"/>
      <c r="KX8" s="61" t="s">
        <v>212</v>
      </c>
      <c r="KY8" s="41" t="s">
        <v>214</v>
      </c>
      <c r="KZ8" s="62"/>
      <c r="LA8" s="61" t="s">
        <v>212</v>
      </c>
      <c r="LB8" s="41" t="s">
        <v>234</v>
      </c>
      <c r="LC8" s="62"/>
      <c r="LD8" s="61" t="s">
        <v>212</v>
      </c>
      <c r="LE8" s="41" t="s">
        <v>215</v>
      </c>
      <c r="LF8" s="62"/>
      <c r="LG8" s="61" t="s">
        <v>212</v>
      </c>
      <c r="LH8" s="41" t="s">
        <v>215</v>
      </c>
      <c r="LI8" s="62"/>
      <c r="LJ8" s="61" t="s">
        <v>212</v>
      </c>
      <c r="LK8" s="41" t="s">
        <v>234</v>
      </c>
      <c r="LL8" s="62"/>
      <c r="LM8" s="61" t="s">
        <v>212</v>
      </c>
      <c r="LN8" s="41" t="s">
        <v>214</v>
      </c>
      <c r="LO8" s="62"/>
      <c r="LP8" s="61" t="s">
        <v>212</v>
      </c>
      <c r="LQ8" s="41" t="s">
        <v>299</v>
      </c>
      <c r="LR8" s="62"/>
      <c r="LS8" s="61" t="s">
        <v>212</v>
      </c>
      <c r="LT8" s="41" t="s">
        <v>299</v>
      </c>
      <c r="LU8" s="62"/>
      <c r="LV8" s="61" t="s">
        <v>212</v>
      </c>
      <c r="LW8" s="41" t="s">
        <v>233</v>
      </c>
      <c r="LY8" s="61" t="s">
        <v>212</v>
      </c>
      <c r="LZ8" s="41" t="s">
        <v>234</v>
      </c>
      <c r="MB8" s="61" t="s">
        <v>212</v>
      </c>
      <c r="MC8" s="41" t="str">
        <f>szabalyok!$A$7</f>
        <v>svájci, 4+1 kör</v>
      </c>
      <c r="MD8" s="62"/>
      <c r="ME8" s="61" t="s">
        <v>212</v>
      </c>
      <c r="MF8" s="41" t="s">
        <v>300</v>
      </c>
      <c r="MG8" s="62"/>
      <c r="MH8" s="61" t="s">
        <v>212</v>
      </c>
      <c r="MI8" s="41" t="s">
        <v>300</v>
      </c>
      <c r="MJ8" s="62"/>
      <c r="MK8" s="61" t="s">
        <v>212</v>
      </c>
      <c r="ML8" s="41" t="s">
        <v>215</v>
      </c>
      <c r="MM8" s="62"/>
      <c r="MN8" s="61" t="s">
        <v>212</v>
      </c>
      <c r="MO8" s="41" t="s">
        <v>214</v>
      </c>
      <c r="MP8" s="62"/>
      <c r="MQ8" s="61" t="s">
        <v>212</v>
      </c>
      <c r="MR8" s="41" t="str">
        <f>szabalyok!$A7</f>
        <v>svájci, 4+1 kör</v>
      </c>
      <c r="MS8" s="228"/>
      <c r="MT8" s="61" t="s">
        <v>212</v>
      </c>
      <c r="MU8" s="41" t="s">
        <v>213</v>
      </c>
      <c r="MV8" s="62"/>
      <c r="MW8" s="61" t="s">
        <v>212</v>
      </c>
      <c r="MX8" s="294" t="s">
        <v>233</v>
      </c>
      <c r="MY8" s="62"/>
      <c r="MZ8" s="61" t="s">
        <v>212</v>
      </c>
      <c r="NA8" s="41" t="s">
        <v>214</v>
      </c>
      <c r="NB8" s="62"/>
      <c r="NC8" s="61" t="s">
        <v>212</v>
      </c>
      <c r="ND8" s="41" t="s">
        <v>214</v>
      </c>
      <c r="NE8" s="62"/>
      <c r="NF8" s="61" t="s">
        <v>212</v>
      </c>
      <c r="NG8" s="41" t="s">
        <v>214</v>
      </c>
      <c r="NH8" s="62"/>
      <c r="NI8" s="61" t="s">
        <v>212</v>
      </c>
      <c r="NJ8" s="41" t="s">
        <v>214</v>
      </c>
      <c r="NK8" s="62"/>
      <c r="NL8" s="61" t="s">
        <v>212</v>
      </c>
      <c r="NM8" s="294" t="s">
        <v>215</v>
      </c>
      <c r="NN8" s="62"/>
      <c r="NO8" s="61" t="s">
        <v>212</v>
      </c>
      <c r="NP8" s="294" t="s">
        <v>215</v>
      </c>
      <c r="NQ8" s="62"/>
      <c r="NR8" s="61" t="s">
        <v>212</v>
      </c>
      <c r="NS8" s="41" t="s">
        <v>233</v>
      </c>
      <c r="NT8" s="62"/>
      <c r="NU8" s="61" t="s">
        <v>212</v>
      </c>
      <c r="NV8" s="41" t="s">
        <v>233</v>
      </c>
      <c r="NW8" s="62"/>
      <c r="NX8" s="61" t="s">
        <v>212</v>
      </c>
      <c r="NY8" s="41" t="s">
        <v>233</v>
      </c>
      <c r="NZ8" s="62"/>
      <c r="OA8" s="61" t="s">
        <v>212</v>
      </c>
      <c r="OB8" s="41" t="s">
        <v>214</v>
      </c>
      <c r="OC8" s="62"/>
      <c r="OD8" s="61" t="s">
        <v>212</v>
      </c>
      <c r="OE8" s="41" t="s">
        <v>213</v>
      </c>
      <c r="OG8" s="61" t="s">
        <v>212</v>
      </c>
      <c r="OH8" s="294" t="s">
        <v>213</v>
      </c>
      <c r="OI8" s="62"/>
      <c r="OJ8" s="61" t="s">
        <v>212</v>
      </c>
      <c r="OK8" s="41" t="s">
        <v>234</v>
      </c>
      <c r="OL8" s="62"/>
      <c r="OM8" s="61" t="s">
        <v>212</v>
      </c>
      <c r="ON8" s="41" t="s">
        <v>234</v>
      </c>
      <c r="OO8" s="62"/>
      <c r="OP8" s="61" t="s">
        <v>212</v>
      </c>
      <c r="OQ8" s="41" t="s">
        <v>214</v>
      </c>
      <c r="OR8" s="62"/>
      <c r="OS8" s="61" t="s">
        <v>212</v>
      </c>
      <c r="OT8" s="41" t="s">
        <v>214</v>
      </c>
      <c r="OU8" s="62"/>
      <c r="OV8" s="61" t="s">
        <v>212</v>
      </c>
      <c r="OW8" s="41" t="str">
        <f>szabalyok!$A7</f>
        <v>svájci, 4+1 kör</v>
      </c>
      <c r="OX8" s="228"/>
      <c r="OY8" s="61" t="s">
        <v>212</v>
      </c>
      <c r="OZ8" s="294" t="s">
        <v>233</v>
      </c>
      <c r="PA8" s="62"/>
      <c r="PB8" s="61" t="s">
        <v>212</v>
      </c>
      <c r="PC8" s="41" t="str">
        <f>szabalyok!$A7</f>
        <v>svájci, 4+1 kör</v>
      </c>
      <c r="PD8" s="228"/>
      <c r="PE8" s="61" t="s">
        <v>212</v>
      </c>
      <c r="PF8" s="294" t="s">
        <v>233</v>
      </c>
      <c r="PG8" s="62"/>
      <c r="PH8" s="61" t="s">
        <v>212</v>
      </c>
      <c r="PI8" s="41" t="str">
        <f>szabalyok!$A7</f>
        <v>svájci, 4+1 kör</v>
      </c>
      <c r="PJ8" s="228"/>
      <c r="PK8" s="61" t="s">
        <v>212</v>
      </c>
      <c r="PL8" s="294" t="s">
        <v>233</v>
      </c>
      <c r="PM8" s="62"/>
      <c r="PN8" s="61" t="s">
        <v>212</v>
      </c>
      <c r="PO8" s="294" t="s">
        <v>233</v>
      </c>
      <c r="PP8" s="62"/>
      <c r="PQ8" s="61" t="s">
        <v>212</v>
      </c>
      <c r="PR8" s="41" t="s">
        <v>214</v>
      </c>
      <c r="PS8" s="62"/>
      <c r="PT8" s="61" t="s">
        <v>212</v>
      </c>
      <c r="PU8" s="41" t="s">
        <v>234</v>
      </c>
      <c r="PV8" s="62"/>
      <c r="PW8" s="61" t="s">
        <v>212</v>
      </c>
      <c r="PX8" s="41" t="s">
        <v>234</v>
      </c>
      <c r="PY8" s="62"/>
      <c r="PZ8" s="61" t="s">
        <v>212</v>
      </c>
      <c r="QA8" s="41" t="s">
        <v>233</v>
      </c>
      <c r="QB8" s="62"/>
      <c r="QC8" s="61" t="s">
        <v>212</v>
      </c>
      <c r="QD8" s="41" t="s">
        <v>233</v>
      </c>
      <c r="QE8" s="62"/>
      <c r="QF8" s="61" t="s">
        <v>212</v>
      </c>
      <c r="QG8" s="41" t="s">
        <v>233</v>
      </c>
      <c r="QH8" s="62"/>
      <c r="QI8" s="61" t="s">
        <v>212</v>
      </c>
      <c r="QJ8" s="41" t="s">
        <v>233</v>
      </c>
      <c r="QK8" s="62"/>
      <c r="QL8" s="61" t="s">
        <v>212</v>
      </c>
      <c r="QM8" s="41" t="s">
        <v>233</v>
      </c>
      <c r="QO8" s="61" t="s">
        <v>212</v>
      </c>
      <c r="QP8" s="41" t="s">
        <v>234</v>
      </c>
      <c r="QR8" s="61" t="s">
        <v>212</v>
      </c>
      <c r="QS8" s="41" t="s">
        <v>233</v>
      </c>
      <c r="QT8" s="62"/>
      <c r="QU8" s="61" t="s">
        <v>212</v>
      </c>
      <c r="QV8" s="41" t="s">
        <v>233</v>
      </c>
      <c r="QW8" s="62"/>
      <c r="QX8" s="61" t="s">
        <v>212</v>
      </c>
      <c r="QY8" s="41" t="s">
        <v>300</v>
      </c>
      <c r="QZ8" s="62"/>
      <c r="RA8" s="61" t="s">
        <v>212</v>
      </c>
      <c r="RB8" s="41" t="s">
        <v>300</v>
      </c>
      <c r="RC8" s="62"/>
      <c r="RD8" s="61" t="s">
        <v>212</v>
      </c>
      <c r="RE8" s="41" t="s">
        <v>214</v>
      </c>
      <c r="RF8" s="62"/>
      <c r="RG8" s="61" t="s">
        <v>212</v>
      </c>
      <c r="RH8" s="41" t="s">
        <v>214</v>
      </c>
      <c r="RI8" s="62"/>
      <c r="RJ8" s="61" t="s">
        <v>212</v>
      </c>
      <c r="RK8" s="41" t="str">
        <f>szabalyok!$A$7</f>
        <v>svájci, 4+1 kör</v>
      </c>
      <c r="RL8" s="62"/>
      <c r="RM8" s="61" t="s">
        <v>212</v>
      </c>
      <c r="RN8" s="41" t="s">
        <v>234</v>
      </c>
      <c r="RO8" s="62"/>
      <c r="RP8" s="61" t="s">
        <v>212</v>
      </c>
      <c r="RQ8" s="41" t="s">
        <v>214</v>
      </c>
      <c r="RR8" s="62"/>
      <c r="RS8" s="61" t="s">
        <v>212</v>
      </c>
      <c r="RT8" s="41" t="str">
        <f>szabalyok!$A7</f>
        <v>svájci, 4+1 kör</v>
      </c>
      <c r="RU8" s="228"/>
      <c r="RV8" s="61" t="s">
        <v>212</v>
      </c>
      <c r="RW8" s="41" t="s">
        <v>213</v>
      </c>
      <c r="RX8" s="62"/>
      <c r="RY8" s="61" t="s">
        <v>212</v>
      </c>
      <c r="RZ8" s="41" t="s">
        <v>214</v>
      </c>
      <c r="SA8" s="62"/>
      <c r="SB8" s="61" t="s">
        <v>212</v>
      </c>
      <c r="SC8" s="41" t="str">
        <f>szabalyok!$A7</f>
        <v>svájci, 4+1 kör</v>
      </c>
      <c r="SD8" s="228"/>
      <c r="SE8" s="61" t="s">
        <v>212</v>
      </c>
      <c r="SF8" s="41" t="s">
        <v>233</v>
      </c>
      <c r="SG8" s="62"/>
      <c r="SH8" s="61" t="s">
        <v>212</v>
      </c>
      <c r="SI8" s="41" t="s">
        <v>233</v>
      </c>
      <c r="SJ8" s="228"/>
      <c r="SK8" s="61" t="s">
        <v>212</v>
      </c>
      <c r="SL8" s="41" t="s">
        <v>214</v>
      </c>
      <c r="SM8" s="62"/>
      <c r="SN8" s="61" t="s">
        <v>212</v>
      </c>
      <c r="SO8" s="41" t="s">
        <v>233</v>
      </c>
      <c r="SP8" s="62"/>
      <c r="SQ8" s="61" t="s">
        <v>212</v>
      </c>
      <c r="SR8" s="41" t="s">
        <v>213</v>
      </c>
      <c r="SS8" s="228"/>
      <c r="ST8" s="61" t="s">
        <v>212</v>
      </c>
      <c r="SU8" s="41" t="s">
        <v>234</v>
      </c>
      <c r="SV8" s="62"/>
      <c r="SW8" s="61" t="s">
        <v>212</v>
      </c>
      <c r="SX8" s="41" t="str">
        <f>szabalyok!$A7</f>
        <v>svájci, 4+1 kör</v>
      </c>
      <c r="SY8" s="228"/>
      <c r="SZ8" s="61" t="s">
        <v>212</v>
      </c>
      <c r="TA8" s="41" t="str">
        <f>szabalyok!$A7</f>
        <v>svájci, 4+1 kör</v>
      </c>
      <c r="TB8" s="228"/>
      <c r="TC8" s="61" t="s">
        <v>212</v>
      </c>
      <c r="TD8" s="41" t="s">
        <v>233</v>
      </c>
      <c r="TE8" s="62"/>
      <c r="TF8" s="61" t="s">
        <v>212</v>
      </c>
      <c r="TG8" s="41" t="s">
        <v>234</v>
      </c>
      <c r="TH8" s="62"/>
      <c r="TI8" s="61" t="s">
        <v>212</v>
      </c>
      <c r="TJ8" s="41" t="s">
        <v>233</v>
      </c>
      <c r="TK8" s="62"/>
      <c r="TL8" s="61" t="s">
        <v>212</v>
      </c>
      <c r="TM8" s="41" t="s">
        <v>233</v>
      </c>
      <c r="TN8" s="228"/>
      <c r="TO8" s="61" t="s">
        <v>212</v>
      </c>
      <c r="TP8" s="41" t="s">
        <v>213</v>
      </c>
      <c r="TQ8" s="62"/>
      <c r="TR8" s="61" t="s">
        <v>212</v>
      </c>
      <c r="TS8" s="41" t="s">
        <v>214</v>
      </c>
      <c r="TT8" s="62"/>
    </row>
    <row r="9" spans="1:540" s="20" customFormat="1">
      <c r="A9" s="61" t="s">
        <v>219</v>
      </c>
      <c r="B9" s="22">
        <v>0.4</v>
      </c>
      <c r="C9" s="62"/>
      <c r="D9" s="61" t="s">
        <v>219</v>
      </c>
      <c r="E9" s="22">
        <v>0.4</v>
      </c>
      <c r="F9" s="62"/>
      <c r="G9" s="61" t="s">
        <v>219</v>
      </c>
      <c r="H9" s="22">
        <v>0.4</v>
      </c>
      <c r="I9" s="62"/>
      <c r="J9" s="61" t="s">
        <v>219</v>
      </c>
      <c r="K9" s="22">
        <v>0.7</v>
      </c>
      <c r="M9" s="61" t="s">
        <v>219</v>
      </c>
      <c r="N9" s="22">
        <v>0.5</v>
      </c>
      <c r="O9" s="62"/>
      <c r="P9" s="28" t="s">
        <v>219</v>
      </c>
      <c r="Q9" s="22">
        <v>0.7</v>
      </c>
      <c r="R9" s="62"/>
      <c r="S9" s="61" t="s">
        <v>219</v>
      </c>
      <c r="T9" s="22">
        <v>0.4</v>
      </c>
      <c r="U9" s="62"/>
      <c r="V9" s="28" t="s">
        <v>219</v>
      </c>
      <c r="W9" s="22">
        <v>1</v>
      </c>
      <c r="X9" s="62"/>
      <c r="Y9" s="61" t="s">
        <v>219</v>
      </c>
      <c r="Z9" s="22">
        <v>0.7</v>
      </c>
      <c r="AB9" s="61" t="s">
        <v>219</v>
      </c>
      <c r="AC9" s="22">
        <v>1</v>
      </c>
      <c r="AE9" s="121" t="s">
        <v>219</v>
      </c>
      <c r="AF9" s="125">
        <v>0.5</v>
      </c>
      <c r="AG9" s="123"/>
      <c r="AH9" s="28" t="s">
        <v>219</v>
      </c>
      <c r="AI9" s="22">
        <v>0.3</v>
      </c>
      <c r="AK9" s="61" t="s">
        <v>219</v>
      </c>
      <c r="AL9" s="22">
        <v>0.7</v>
      </c>
      <c r="AN9" s="61" t="s">
        <v>219</v>
      </c>
      <c r="AO9" s="22">
        <v>0.4</v>
      </c>
      <c r="AP9" s="62"/>
      <c r="AQ9" s="61" t="s">
        <v>219</v>
      </c>
      <c r="AR9" s="22">
        <v>1</v>
      </c>
      <c r="AS9" s="62"/>
      <c r="AT9" s="61" t="s">
        <v>219</v>
      </c>
      <c r="AU9" s="22">
        <v>0.2</v>
      </c>
      <c r="AV9" s="62"/>
      <c r="AW9" s="61" t="s">
        <v>219</v>
      </c>
      <c r="AX9" s="22">
        <v>0.2</v>
      </c>
      <c r="AZ9" s="61" t="s">
        <v>219</v>
      </c>
      <c r="BA9" s="22">
        <v>0.4</v>
      </c>
      <c r="BC9" s="61" t="s">
        <v>219</v>
      </c>
      <c r="BD9" s="22">
        <f>VLOOKUP(BD8,szabalyok!$A$3:$B$11,2,FALSE)</f>
        <v>0.4</v>
      </c>
      <c r="BE9" s="62"/>
      <c r="BF9" s="28" t="s">
        <v>219</v>
      </c>
      <c r="BG9" s="22">
        <f>VLOOKUP(BG8,szabalyok!$A$3:$B$11,2,FALSE)</f>
        <v>0.5</v>
      </c>
      <c r="BH9" s="62"/>
      <c r="BI9" s="61" t="s">
        <v>219</v>
      </c>
      <c r="BJ9" s="22">
        <f>VLOOKUP(BJ8,szabalyok!$A$3:$B$11,2,FALSE)</f>
        <v>0.4</v>
      </c>
      <c r="BK9" s="62"/>
      <c r="BL9" s="61" t="s">
        <v>219</v>
      </c>
      <c r="BM9" s="22">
        <f>VLOOKUP(BM8,szabalyok!$A$3:$B$11,2,FALSE)</f>
        <v>0.4</v>
      </c>
      <c r="BN9" s="62"/>
      <c r="BO9" s="61" t="s">
        <v>219</v>
      </c>
      <c r="BP9" s="22">
        <f>VLOOKUP(BP8,szabalyok!$A$3:$B$11,2,FALSE)</f>
        <v>0.4</v>
      </c>
      <c r="BR9" s="61" t="s">
        <v>219</v>
      </c>
      <c r="BS9" s="22">
        <f>VLOOKUP(BS8,szabalyok!$A$3:$B$11,2,FALSE)</f>
        <v>0.5</v>
      </c>
      <c r="BT9" s="62"/>
      <c r="BU9" s="61" t="s">
        <v>219</v>
      </c>
      <c r="BV9" s="22">
        <f>VLOOKUP(BV8,szabalyok!$A$3:$B$11,2,FALSE)</f>
        <v>0.3</v>
      </c>
      <c r="BX9" s="61" t="s">
        <v>219</v>
      </c>
      <c r="BY9" s="22">
        <f>VLOOKUP(BY8,szabalyok!$A$3:$B$11,2,FALSE)</f>
        <v>0.4</v>
      </c>
      <c r="CA9" s="61" t="s">
        <v>219</v>
      </c>
      <c r="CB9" s="22">
        <f>VLOOKUP(CB8,szabalyok!$A$3:$B$11,2,FALSE)</f>
        <v>1</v>
      </c>
      <c r="CC9" s="62"/>
      <c r="CD9" s="61" t="s">
        <v>219</v>
      </c>
      <c r="CE9" s="22">
        <f>VLOOKUP(CE8,szabalyok!$A$3:$B$11,2,FALSE)</f>
        <v>0.4</v>
      </c>
      <c r="CF9" s="62"/>
      <c r="CG9" s="61" t="s">
        <v>219</v>
      </c>
      <c r="CH9" s="22">
        <f>VLOOKUP(CH8,szabalyok!$A$3:$B$11,2,FALSE)</f>
        <v>0.7</v>
      </c>
      <c r="CJ9" s="61" t="s">
        <v>219</v>
      </c>
      <c r="CK9" s="22">
        <f>VLOOKUP(CK8,szabalyok!$A$3:$B$11,2,FALSE)</f>
        <v>0.5</v>
      </c>
      <c r="CL9" s="62"/>
      <c r="CM9" s="61" t="s">
        <v>219</v>
      </c>
      <c r="CN9" s="22">
        <f>VLOOKUP(CN8,szabalyok!$A$3:$B$11,2,FALSE)</f>
        <v>0.7</v>
      </c>
      <c r="CP9" s="61" t="s">
        <v>219</v>
      </c>
      <c r="CQ9" s="22">
        <f>VLOOKUP(CQ8,szabalyok!$A$3:$B$11,2,FALSE)</f>
        <v>0.4</v>
      </c>
      <c r="CR9" s="62"/>
      <c r="CS9" s="61" t="s">
        <v>219</v>
      </c>
      <c r="CT9" s="22">
        <f>VLOOKUP(CT8,szabalyok!$A$3:$B$11,2,FALSE)</f>
        <v>0.4</v>
      </c>
      <c r="CV9" s="61" t="s">
        <v>219</v>
      </c>
      <c r="CW9" s="22">
        <f>VLOOKUP(CW8,szabalyok!$A$3:$B$11,2,FALSE)</f>
        <v>0.4</v>
      </c>
      <c r="CX9" s="62"/>
      <c r="CY9" s="28" t="s">
        <v>219</v>
      </c>
      <c r="CZ9" s="22">
        <f>VLOOKUP(CZ8,szabalyok!$A$3:$B$11,2,FALSE)</f>
        <v>1</v>
      </c>
      <c r="DA9" s="62"/>
      <c r="DB9" s="61" t="s">
        <v>219</v>
      </c>
      <c r="DC9" s="22">
        <f>VLOOKUP(DC8,szabalyok!$A$3:$B$11,2,FALSE)</f>
        <v>1</v>
      </c>
      <c r="DD9" s="62"/>
      <c r="DE9" s="61" t="s">
        <v>219</v>
      </c>
      <c r="DF9" s="22">
        <f>VLOOKUP(DF8,szabalyok!$A$3:$B$11,2,FALSE)</f>
        <v>0.5</v>
      </c>
      <c r="DH9" s="61" t="s">
        <v>219</v>
      </c>
      <c r="DI9" s="22">
        <f>VLOOKUP(DI8,szabalyok!$A$3:$B$11,2,FALSE)</f>
        <v>0.4</v>
      </c>
      <c r="DJ9" s="62"/>
      <c r="DK9" s="61" t="s">
        <v>219</v>
      </c>
      <c r="DL9" s="22">
        <f>VLOOKUP(DL8,szabalyok!$A$3:$B$11,2,FALSE)</f>
        <v>0.7</v>
      </c>
      <c r="DM9" s="62"/>
      <c r="DN9" s="61" t="s">
        <v>219</v>
      </c>
      <c r="DO9" s="22">
        <f>VLOOKUP(DO8,szabalyok!$A$3:$B$11,2,FALSE)</f>
        <v>0.7</v>
      </c>
      <c r="DQ9" s="61" t="s">
        <v>219</v>
      </c>
      <c r="DR9" s="22">
        <f>VLOOKUP(DR8,szabalyok!$A$3:$B$11,2,FALSE)</f>
        <v>0.7</v>
      </c>
      <c r="DS9" s="62"/>
      <c r="DT9" s="61" t="s">
        <v>219</v>
      </c>
      <c r="DU9" s="22">
        <f>VLOOKUP(DU8,szabalyok!$A$3:$B$11,2,FALSE)</f>
        <v>1</v>
      </c>
      <c r="DW9" s="121" t="s">
        <v>219</v>
      </c>
      <c r="DX9" s="22">
        <f>VLOOKUP(DX8,szabalyok!$A$3:$B$11,2,FALSE)</f>
        <v>0.5</v>
      </c>
      <c r="DY9" s="123"/>
      <c r="DZ9" s="61" t="s">
        <v>219</v>
      </c>
      <c r="EA9" s="22">
        <f>VLOOKUP(EA8,szabalyok!$A$3:$B$11,2,FALSE)</f>
        <v>0.7</v>
      </c>
      <c r="EB9" s="62"/>
      <c r="EC9" s="61" t="s">
        <v>219</v>
      </c>
      <c r="ED9" s="22">
        <f>VLOOKUP(ED8,szabalyok!$A$3:$B$11,2,FALSE)</f>
        <v>0.7</v>
      </c>
      <c r="EE9" s="62"/>
      <c r="EF9" s="61" t="s">
        <v>219</v>
      </c>
      <c r="EG9" s="22">
        <f>VLOOKUP(EG8,szabalyok!$A$3:$B$11,2,FALSE)</f>
        <v>0.5</v>
      </c>
      <c r="EH9" s="62"/>
      <c r="EI9" s="61" t="s">
        <v>219</v>
      </c>
      <c r="EJ9" s="22">
        <f>VLOOKUP(EJ8,szabalyok!$A$3:$B$11,2,FALSE)</f>
        <v>1</v>
      </c>
      <c r="EK9" s="62"/>
      <c r="EL9" s="61" t="s">
        <v>219</v>
      </c>
      <c r="EM9" s="22">
        <f>VLOOKUP(EM8,szabalyok!$A$3:$B$11,2,FALSE)</f>
        <v>0.7</v>
      </c>
      <c r="EO9" s="61" t="s">
        <v>219</v>
      </c>
      <c r="EP9" s="22">
        <f>VLOOKUP(EP8,szabalyok!$A$3:$B$11,2,FALSE)</f>
        <v>0.5</v>
      </c>
      <c r="ER9" s="61" t="s">
        <v>219</v>
      </c>
      <c r="ES9" s="22">
        <f>VLOOKUP(ES8,szabalyok!$A$3:$B$11,2,FALSE)</f>
        <v>0.2</v>
      </c>
      <c r="ET9" s="62"/>
      <c r="EU9" s="61" t="s">
        <v>219</v>
      </c>
      <c r="EV9" s="22">
        <f>VLOOKUP(EV8,szabalyok!$A$3:$B$11,2,FALSE)</f>
        <v>0.2</v>
      </c>
      <c r="EX9" s="61" t="s">
        <v>219</v>
      </c>
      <c r="EY9" s="22">
        <f>VLOOKUP(EY8,szabalyok!$A$3:$B$11,2,FALSE)</f>
        <v>0.4</v>
      </c>
      <c r="EZ9" s="62"/>
      <c r="FA9" s="61" t="s">
        <v>219</v>
      </c>
      <c r="FB9" s="22">
        <f>VLOOKUP(FB8,szabalyok!$A$3:$B$11,2,FALSE)</f>
        <v>0.4</v>
      </c>
      <c r="FC9" s="62"/>
      <c r="FD9" s="61" t="s">
        <v>219</v>
      </c>
      <c r="FE9" s="22">
        <f>VLOOKUP(FE8,szabalyok!$A$3:$B$11,2,FALSE)</f>
        <v>0.4</v>
      </c>
      <c r="FF9" s="62"/>
      <c r="FG9" s="61" t="s">
        <v>219</v>
      </c>
      <c r="FH9" s="22">
        <f>VLOOKUP(FH8,szabalyok!$A$3:$B$11,2,FALSE)</f>
        <v>0.4</v>
      </c>
      <c r="FI9" s="228"/>
      <c r="FJ9" s="61" t="s">
        <v>219</v>
      </c>
      <c r="FK9" s="22">
        <f>VLOOKUP(FK8,szabalyok!$A$3:$B$11,2,FALSE)</f>
        <v>0.4</v>
      </c>
      <c r="FL9" s="62"/>
      <c r="FM9" s="61" t="s">
        <v>219</v>
      </c>
      <c r="FN9" s="22">
        <f>VLOOKUP(FN8,szabalyok!$A$3:$B$11,2,FALSE)</f>
        <v>1</v>
      </c>
      <c r="FO9" s="62"/>
      <c r="FP9" s="61" t="s">
        <v>219</v>
      </c>
      <c r="FQ9" s="22">
        <f>VLOOKUP(FQ8,szabalyok!$A$3:$B$11,2,FALSE)</f>
        <v>0.7</v>
      </c>
      <c r="FR9" s="62"/>
      <c r="FS9" s="61" t="s">
        <v>219</v>
      </c>
      <c r="FT9" s="22">
        <f>VLOOKUP(FT8,szabalyok!$A$3:$B$11,2,FALSE)</f>
        <v>0.4</v>
      </c>
      <c r="FU9" s="62"/>
      <c r="FV9" s="61" t="s">
        <v>219</v>
      </c>
      <c r="FW9" s="22">
        <f>VLOOKUP(FW8,szabalyok!$A$3:$B$11,2,FALSE)</f>
        <v>1</v>
      </c>
      <c r="FX9" s="62"/>
      <c r="FY9" s="61" t="s">
        <v>219</v>
      </c>
      <c r="FZ9" s="22">
        <f>VLOOKUP(FZ8,szabalyok!$A$3:$B$11,2,FALSE)</f>
        <v>0.4</v>
      </c>
      <c r="GA9" s="62"/>
      <c r="GB9" s="61" t="s">
        <v>219</v>
      </c>
      <c r="GC9" s="22">
        <f>VLOOKUP(GC8,szabalyok!$A$3:$B$11,2,FALSE)</f>
        <v>0.5</v>
      </c>
      <c r="GE9" s="61" t="s">
        <v>219</v>
      </c>
      <c r="GF9" s="22">
        <f>VLOOKUP(GF8,szabalyok!$A$3:$B$11,2,FALSE)</f>
        <v>1</v>
      </c>
      <c r="GG9" s="62"/>
      <c r="GH9" s="61" t="s">
        <v>219</v>
      </c>
      <c r="GI9" s="22">
        <f>VLOOKUP(GI8,szabalyok!$A$3:$B$11,2,FALSE)</f>
        <v>1</v>
      </c>
      <c r="GJ9" s="62"/>
      <c r="GK9" s="61" t="s">
        <v>219</v>
      </c>
      <c r="GL9" s="22">
        <f>VLOOKUP(GL8,szabalyok!$A$3:$B$11,2,FALSE)</f>
        <v>1</v>
      </c>
      <c r="GM9" s="62"/>
      <c r="GN9" s="61" t="s">
        <v>219</v>
      </c>
      <c r="GO9" s="22">
        <f>VLOOKUP(GO8,szabalyok!$A$3:$B$11,2,FALSE)</f>
        <v>0.4</v>
      </c>
      <c r="GP9" s="62"/>
      <c r="GQ9" s="61" t="s">
        <v>219</v>
      </c>
      <c r="GR9" s="22">
        <f>VLOOKUP(GR8,szabalyok!$A$3:$B$11,2,FALSE)</f>
        <v>0.7</v>
      </c>
      <c r="GS9" s="62"/>
      <c r="GT9" s="61" t="s">
        <v>219</v>
      </c>
      <c r="GU9" s="22">
        <f>VLOOKUP(GU8,szabalyok!$A$3:$B$11,2,FALSE)</f>
        <v>0.7</v>
      </c>
      <c r="GV9" s="62"/>
      <c r="GW9" s="61" t="s">
        <v>219</v>
      </c>
      <c r="GX9" s="22">
        <f>VLOOKUP(GX8,szabalyok!$A$3:$B$11,2,FALSE)</f>
        <v>0.4</v>
      </c>
      <c r="GZ9" s="61" t="s">
        <v>219</v>
      </c>
      <c r="HA9" s="22">
        <f>VLOOKUP(HA8,szabalyok!$A$3:$B$11,2,FALSE)</f>
        <v>0.4</v>
      </c>
      <c r="HB9" s="62"/>
      <c r="HC9" s="61" t="s">
        <v>219</v>
      </c>
      <c r="HD9" s="22">
        <f>VLOOKUP(HD8,szabalyok!$A$3:$B$11,2,FALSE)</f>
        <v>0.5</v>
      </c>
      <c r="HE9" s="62"/>
      <c r="HF9" s="61" t="s">
        <v>219</v>
      </c>
      <c r="HG9" s="22">
        <v>0.7</v>
      </c>
      <c r="HI9" s="61" t="s">
        <v>219</v>
      </c>
      <c r="HJ9" s="22">
        <v>1</v>
      </c>
      <c r="HL9" s="61" t="s">
        <v>219</v>
      </c>
      <c r="HM9" s="22">
        <f>VLOOKUP(HM8,szabalyok!$A$3:$B$11,2,FALSE)</f>
        <v>0.5</v>
      </c>
      <c r="HN9" s="62"/>
      <c r="HO9" s="61" t="s">
        <v>219</v>
      </c>
      <c r="HP9" s="22">
        <f>VLOOKUP(HP8,szabalyok!$A$3:$B$11,2,FALSE)</f>
        <v>1</v>
      </c>
      <c r="HQ9" s="62"/>
      <c r="HR9" s="61" t="s">
        <v>219</v>
      </c>
      <c r="HS9" s="22">
        <f>VLOOKUP(HS8,szabalyok!$A$3:$B$11,2,FALSE)</f>
        <v>1</v>
      </c>
      <c r="HT9" s="62"/>
      <c r="HU9" s="61" t="s">
        <v>219</v>
      </c>
      <c r="HV9" s="22">
        <f>VLOOKUP(HV8,szabalyok!$A$3:$B$11,2,FALSE)</f>
        <v>1</v>
      </c>
      <c r="HW9" s="62"/>
      <c r="HX9" s="61" t="s">
        <v>219</v>
      </c>
      <c r="HY9" s="22">
        <f>VLOOKUP(HY8,szabalyok!$A$3:$B$11,2,FALSE)</f>
        <v>0.7</v>
      </c>
      <c r="HZ9" s="62"/>
      <c r="IA9" s="61" t="s">
        <v>219</v>
      </c>
      <c r="IB9" s="22">
        <f>VLOOKUP(IB8,szabalyok!$A$3:$B$11,2,FALSE)</f>
        <v>0.7</v>
      </c>
      <c r="IC9" s="62"/>
      <c r="ID9" s="61" t="s">
        <v>219</v>
      </c>
      <c r="IE9" s="22">
        <f>VLOOKUP(IE8,szabalyok!$A$3:$B$11,2,FALSE)</f>
        <v>0.5</v>
      </c>
      <c r="IF9" s="62"/>
      <c r="IG9" s="61" t="s">
        <v>219</v>
      </c>
      <c r="IH9" s="22">
        <f>VLOOKUP(IH8,szabalyok!$A$3:$B$11,2,FALSE)</f>
        <v>1</v>
      </c>
      <c r="IJ9" s="61" t="s">
        <v>219</v>
      </c>
      <c r="IK9" s="22">
        <f>VLOOKUP(IK8,szabalyok!$A$3:$B$11,2,FALSE)</f>
        <v>0.7</v>
      </c>
      <c r="IL9" s="62"/>
      <c r="IM9" s="61" t="s">
        <v>219</v>
      </c>
      <c r="IN9" s="22">
        <f>VLOOKUP(IN8,szabalyok!$A$3:$B$11,2,FALSE)</f>
        <v>0.5</v>
      </c>
      <c r="IO9" s="62"/>
      <c r="IP9" s="61" t="s">
        <v>219</v>
      </c>
      <c r="IQ9" s="22">
        <f>VLOOKUP(IQ8,szabalyok!$A$3:$B$11,2,FALSE)</f>
        <v>0.2</v>
      </c>
      <c r="IR9" s="62"/>
      <c r="IS9" s="61" t="s">
        <v>219</v>
      </c>
      <c r="IT9" s="22">
        <f>VLOOKUP(IT8,szabalyok!$A$3:$B$11,2,FALSE)</f>
        <v>0.2</v>
      </c>
      <c r="IU9" s="62"/>
      <c r="IV9" s="61" t="s">
        <v>219</v>
      </c>
      <c r="IW9" s="22">
        <f>VLOOKUP(IW8,szabalyok!$A$3:$B$11,2,FALSE)</f>
        <v>0.4</v>
      </c>
      <c r="IX9" s="62"/>
      <c r="IY9" s="61" t="s">
        <v>219</v>
      </c>
      <c r="IZ9" s="22">
        <f>VLOOKUP(IZ8,szabalyok!$A$3:$B$11,2,FALSE)</f>
        <v>0.7</v>
      </c>
      <c r="JA9" s="62"/>
      <c r="JB9" s="61" t="s">
        <v>219</v>
      </c>
      <c r="JC9" s="22">
        <f>VLOOKUP(JC8,szabalyok!$A$3:$B$11,2,FALSE)</f>
        <v>0.4</v>
      </c>
      <c r="JD9" s="228"/>
      <c r="JE9" s="61" t="s">
        <v>219</v>
      </c>
      <c r="JF9" s="22">
        <f>VLOOKUP(JF8,szabalyok!$A$3:$B$11,2,FALSE)</f>
        <v>0.4</v>
      </c>
      <c r="JG9" s="62"/>
      <c r="JH9" s="61" t="s">
        <v>219</v>
      </c>
      <c r="JI9" s="22">
        <f>VLOOKUP(JI8,szabalyok!$A$3:$B$11,2,FALSE)</f>
        <v>0.4</v>
      </c>
      <c r="JJ9" s="62"/>
      <c r="JK9" s="61" t="s">
        <v>219</v>
      </c>
      <c r="JL9" s="22">
        <f>VLOOKUP(JL8,szabalyok!$A$3:$B$11,2,FALSE)</f>
        <v>1</v>
      </c>
      <c r="JM9" s="62"/>
      <c r="JN9" s="61" t="s">
        <v>219</v>
      </c>
      <c r="JO9" s="22">
        <f>VLOOKUP(JO8,szabalyok!$A$3:$B$11,2,FALSE)</f>
        <v>0.4</v>
      </c>
      <c r="JP9" s="62"/>
      <c r="JQ9" s="61" t="s">
        <v>219</v>
      </c>
      <c r="JR9" s="22">
        <f>VLOOKUP(JR8,szabalyok!$A$3:$B$11,2,FALSE)</f>
        <v>0.5</v>
      </c>
      <c r="JT9" s="61" t="s">
        <v>219</v>
      </c>
      <c r="JU9" s="22">
        <f>VLOOKUP(JU8,szabalyok!$A$3:$B$11,2,FALSE)</f>
        <v>1</v>
      </c>
      <c r="JV9" s="62"/>
      <c r="JW9" s="61" t="s">
        <v>219</v>
      </c>
      <c r="JX9" s="22">
        <f>VLOOKUP(JX8,szabalyok!$A$3:$B$11,2,FALSE)</f>
        <v>0.4</v>
      </c>
      <c r="JY9" s="62"/>
      <c r="JZ9" s="61" t="s">
        <v>219</v>
      </c>
      <c r="KA9" s="22">
        <f>VLOOKUP(KA8,szabalyok!$A$3:$B$11,2,FALSE)</f>
        <v>0.7</v>
      </c>
      <c r="KB9" s="62"/>
      <c r="KC9" s="61" t="s">
        <v>219</v>
      </c>
      <c r="KD9" s="22">
        <f>VLOOKUP(KD8,szabalyok!$A$3:$B$11,2,FALSE)</f>
        <v>0.4</v>
      </c>
      <c r="KE9" s="62"/>
      <c r="KF9" s="61" t="s">
        <v>219</v>
      </c>
      <c r="KG9" s="22">
        <f>VLOOKUP(KG8,szabalyok!$A$3:$B$11,2,FALSE)</f>
        <v>0.7</v>
      </c>
      <c r="KH9" s="62"/>
      <c r="KI9" s="61" t="s">
        <v>219</v>
      </c>
      <c r="KJ9" s="22">
        <f>VLOOKUP(KJ8,szabalyok!$A$3:$B$11,2,FALSE)</f>
        <v>0.7</v>
      </c>
      <c r="KK9" s="62"/>
      <c r="KL9" s="61" t="s">
        <v>219</v>
      </c>
      <c r="KM9" s="22">
        <f>VLOOKUP(KM8,szabalyok!$A$3:$B$11,2,FALSE)</f>
        <v>0.7</v>
      </c>
      <c r="KN9" s="62"/>
      <c r="KO9" s="61" t="s">
        <v>219</v>
      </c>
      <c r="KP9" s="22">
        <f>VLOOKUP(KP8,szabalyok!$A$3:$B$11,2,FALSE)</f>
        <v>0.4</v>
      </c>
      <c r="KQ9" s="62"/>
      <c r="KR9" s="61" t="s">
        <v>219</v>
      </c>
      <c r="KS9" s="22">
        <f>VLOOKUP(KS8,szabalyok!$A$3:$B$11,2,FALSE)</f>
        <v>0.7</v>
      </c>
      <c r="KT9" s="62"/>
      <c r="KU9" s="61" t="s">
        <v>219</v>
      </c>
      <c r="KV9" s="22">
        <f>VLOOKUP(KV8,szabalyok!$A$3:$B$11,2,FALSE)</f>
        <v>0.7</v>
      </c>
      <c r="KW9" s="62"/>
      <c r="KX9" s="61" t="s">
        <v>219</v>
      </c>
      <c r="KY9" s="22">
        <f>VLOOKUP(KY8,szabalyok!$A$3:$B$11,2,FALSE)</f>
        <v>0.4</v>
      </c>
      <c r="KZ9" s="62"/>
      <c r="LA9" s="61" t="s">
        <v>219</v>
      </c>
      <c r="LB9" s="22">
        <f>VLOOKUP(LB8,szabalyok!$A$3:$B$11,2,FALSE)</f>
        <v>1</v>
      </c>
      <c r="LC9" s="62"/>
      <c r="LD9" s="61" t="s">
        <v>219</v>
      </c>
      <c r="LE9" s="22">
        <f>VLOOKUP(LE8,szabalyok!$A$3:$B$11,2,FALSE)</f>
        <v>0.5</v>
      </c>
      <c r="LF9" s="62"/>
      <c r="LG9" s="61" t="s">
        <v>219</v>
      </c>
      <c r="LH9" s="22">
        <f>VLOOKUP(LH8,szabalyok!$A$3:$B$11,2,FALSE)</f>
        <v>0.5</v>
      </c>
      <c r="LI9" s="62"/>
      <c r="LJ9" s="61" t="s">
        <v>219</v>
      </c>
      <c r="LK9" s="22">
        <f>VLOOKUP(LK8,szabalyok!$A$3:$B$11,2,FALSE)</f>
        <v>1</v>
      </c>
      <c r="LL9" s="62"/>
      <c r="LM9" s="61" t="s">
        <v>219</v>
      </c>
      <c r="LN9" s="22">
        <f>VLOOKUP(LN8,szabalyok!$A$3:$B$11,2,FALSE)</f>
        <v>0.4</v>
      </c>
      <c r="LO9" s="62"/>
      <c r="LP9" s="61" t="s">
        <v>219</v>
      </c>
      <c r="LQ9" s="22">
        <f>VLOOKUP(LQ8,szabalyok!$A$3:$B$11,2,FALSE)</f>
        <v>0.3</v>
      </c>
      <c r="LR9" s="62"/>
      <c r="LS9" s="61" t="s">
        <v>219</v>
      </c>
      <c r="LT9" s="22">
        <f>VLOOKUP(LT8,szabalyok!$A$3:$B$11,2,FALSE)</f>
        <v>0.3</v>
      </c>
      <c r="LU9" s="62"/>
      <c r="LV9" s="61" t="s">
        <v>219</v>
      </c>
      <c r="LW9" s="22">
        <v>0.7</v>
      </c>
      <c r="LY9" s="61" t="s">
        <v>219</v>
      </c>
      <c r="LZ9" s="22">
        <v>1</v>
      </c>
      <c r="MB9" s="61" t="s">
        <v>219</v>
      </c>
      <c r="MC9" s="22">
        <f>VLOOKUP(MC8,szabalyok!$A$3:$B$11,2,FALSE)</f>
        <v>0.4</v>
      </c>
      <c r="MD9" s="62"/>
      <c r="ME9" s="61" t="s">
        <v>219</v>
      </c>
      <c r="MF9" s="22">
        <f>VLOOKUP(MF8,szabalyok!$A$3:$B$11,2,FALSE)</f>
        <v>0.2</v>
      </c>
      <c r="MG9" s="62"/>
      <c r="MH9" s="61" t="s">
        <v>219</v>
      </c>
      <c r="MI9" s="22">
        <f>VLOOKUP(MI8,szabalyok!$A$3:$B$11,2,FALSE)</f>
        <v>0.2</v>
      </c>
      <c r="MJ9" s="62"/>
      <c r="MK9" s="61" t="s">
        <v>219</v>
      </c>
      <c r="ML9" s="22">
        <f>VLOOKUP(ML8,szabalyok!$A$3:$B$11,2,FALSE)</f>
        <v>0.5</v>
      </c>
      <c r="MM9" s="62"/>
      <c r="MN9" s="61" t="s">
        <v>219</v>
      </c>
      <c r="MO9" s="22">
        <f>VLOOKUP(MO8,szabalyok!$A$3:$B$11,2,FALSE)</f>
        <v>0.4</v>
      </c>
      <c r="MP9" s="62"/>
      <c r="MQ9" s="61" t="s">
        <v>219</v>
      </c>
      <c r="MR9" s="22">
        <f>VLOOKUP(MR8,szabalyok!$A$3:$B$11,2,FALSE)</f>
        <v>0.4</v>
      </c>
      <c r="MS9" s="228"/>
      <c r="MT9" s="61" t="s">
        <v>219</v>
      </c>
      <c r="MU9" s="22">
        <f>VLOOKUP(MU8,szabalyok!$A$3:$B$11,2,FALSE)</f>
        <v>0.5</v>
      </c>
      <c r="MV9" s="62"/>
      <c r="MW9" s="61" t="s">
        <v>219</v>
      </c>
      <c r="MX9" s="22">
        <f>VLOOKUP(MX8,szabalyok!$A$3:$B$11,2,FALSE)</f>
        <v>0.7</v>
      </c>
      <c r="MY9" s="62"/>
      <c r="MZ9" s="61" t="s">
        <v>219</v>
      </c>
      <c r="NA9" s="22">
        <f>VLOOKUP(NA8,szabalyok!$A$3:$B$11,2,FALSE)</f>
        <v>0.4</v>
      </c>
      <c r="NB9" s="62"/>
      <c r="NC9" s="61" t="s">
        <v>219</v>
      </c>
      <c r="ND9" s="22">
        <f>VLOOKUP(ND8,szabalyok!$A$3:$B$11,2,FALSE)</f>
        <v>0.4</v>
      </c>
      <c r="NE9" s="62"/>
      <c r="NF9" s="61" t="s">
        <v>219</v>
      </c>
      <c r="NG9" s="22">
        <f>VLOOKUP(NG8,szabalyok!$A$3:$B$11,2,FALSE)</f>
        <v>0.4</v>
      </c>
      <c r="NH9" s="62"/>
      <c r="NI9" s="61" t="s">
        <v>219</v>
      </c>
      <c r="NJ9" s="22">
        <f>VLOOKUP(NJ8,szabalyok!$A$3:$B$11,2,FALSE)</f>
        <v>0.4</v>
      </c>
      <c r="NK9" s="62"/>
      <c r="NL9" s="61" t="s">
        <v>219</v>
      </c>
      <c r="NM9" s="22">
        <f>VLOOKUP(NM8,szabalyok!$A$3:$B$11,2,FALSE)</f>
        <v>0.5</v>
      </c>
      <c r="NN9" s="62"/>
      <c r="NO9" s="61" t="s">
        <v>219</v>
      </c>
      <c r="NP9" s="22">
        <f>VLOOKUP(NP8,szabalyok!$A$3:$B$11,2,FALSE)</f>
        <v>0.5</v>
      </c>
      <c r="NQ9" s="62"/>
      <c r="NR9" s="61" t="s">
        <v>219</v>
      </c>
      <c r="NS9" s="22">
        <f>VLOOKUP(NS8,szabalyok!$A$3:$B$11,2,FALSE)</f>
        <v>0.7</v>
      </c>
      <c r="NT9" s="62"/>
      <c r="NU9" s="61" t="s">
        <v>219</v>
      </c>
      <c r="NV9" s="22">
        <f>VLOOKUP(NV8,szabalyok!$A$3:$B$11,2,FALSE)</f>
        <v>0.7</v>
      </c>
      <c r="NW9" s="62"/>
      <c r="NX9" s="61" t="s">
        <v>219</v>
      </c>
      <c r="NY9" s="22">
        <f>VLOOKUP(NY8,szabalyok!$A$3:$B$11,2,FALSE)</f>
        <v>0.7</v>
      </c>
      <c r="NZ9" s="62"/>
      <c r="OA9" s="61" t="s">
        <v>219</v>
      </c>
      <c r="OB9" s="22">
        <f>VLOOKUP(OB8,szabalyok!$A$3:$B$11,2,FALSE)</f>
        <v>0.4</v>
      </c>
      <c r="OC9" s="62"/>
      <c r="OD9" s="61" t="s">
        <v>219</v>
      </c>
      <c r="OE9" s="22">
        <f>VLOOKUP(OE8,szabalyok!$A$3:$B$11,2,FALSE)</f>
        <v>0.5</v>
      </c>
      <c r="OG9" s="61" t="s">
        <v>219</v>
      </c>
      <c r="OH9" s="22">
        <f>VLOOKUP(OH8,szabalyok!$A$3:$B$11,2,FALSE)</f>
        <v>0.5</v>
      </c>
      <c r="OI9" s="62"/>
      <c r="OJ9" s="61" t="s">
        <v>219</v>
      </c>
      <c r="OK9" s="22">
        <f>VLOOKUP(OK8,szabalyok!$A$3:$B$11,2,FALSE)</f>
        <v>1</v>
      </c>
      <c r="OL9" s="62"/>
      <c r="OM9" s="61" t="s">
        <v>219</v>
      </c>
      <c r="ON9" s="22">
        <f>VLOOKUP(ON8,szabalyok!$A$3:$B$11,2,FALSE)</f>
        <v>1</v>
      </c>
      <c r="OO9" s="62"/>
      <c r="OP9" s="61" t="s">
        <v>219</v>
      </c>
      <c r="OQ9" s="22">
        <f>VLOOKUP(OQ8,szabalyok!$A$3:$B$11,2,FALSE)</f>
        <v>0.4</v>
      </c>
      <c r="OR9" s="62"/>
      <c r="OS9" s="61" t="s">
        <v>219</v>
      </c>
      <c r="OT9" s="22">
        <f>VLOOKUP(OT8,szabalyok!$A$3:$B$11,2,FALSE)</f>
        <v>0.4</v>
      </c>
      <c r="OU9" s="62"/>
      <c r="OV9" s="61" t="s">
        <v>219</v>
      </c>
      <c r="OW9" s="22">
        <f>VLOOKUP(OW8,szabalyok!$A$3:$B$11,2,FALSE)</f>
        <v>0.4</v>
      </c>
      <c r="OX9" s="228"/>
      <c r="OY9" s="61" t="s">
        <v>219</v>
      </c>
      <c r="OZ9" s="22">
        <f>VLOOKUP(OZ8,szabalyok!$A$3:$B$11,2,FALSE)</f>
        <v>0.7</v>
      </c>
      <c r="PA9" s="62"/>
      <c r="PB9" s="61" t="s">
        <v>219</v>
      </c>
      <c r="PC9" s="22">
        <f>VLOOKUP(PC8,szabalyok!$A$3:$B$11,2,FALSE)</f>
        <v>0.4</v>
      </c>
      <c r="PD9" s="228"/>
      <c r="PE9" s="61" t="s">
        <v>219</v>
      </c>
      <c r="PF9" s="22">
        <f>VLOOKUP(PF8,szabalyok!$A$3:$B$11,2,FALSE)</f>
        <v>0.7</v>
      </c>
      <c r="PG9" s="62"/>
      <c r="PH9" s="61" t="s">
        <v>219</v>
      </c>
      <c r="PI9" s="22">
        <f>VLOOKUP(PI8,szabalyok!$A$3:$B$11,2,FALSE)</f>
        <v>0.4</v>
      </c>
      <c r="PJ9" s="228"/>
      <c r="PK9" s="61" t="s">
        <v>219</v>
      </c>
      <c r="PL9" s="22">
        <f>VLOOKUP(PL8,szabalyok!$A$3:$B$11,2,FALSE)</f>
        <v>0.7</v>
      </c>
      <c r="PM9" s="62"/>
      <c r="PN9" s="61" t="s">
        <v>219</v>
      </c>
      <c r="PO9" s="22">
        <f>VLOOKUP(PO8,szabalyok!$A$3:$B$11,2,FALSE)</f>
        <v>0.7</v>
      </c>
      <c r="PP9" s="62"/>
      <c r="PQ9" s="61" t="s">
        <v>219</v>
      </c>
      <c r="PR9" s="22">
        <f>VLOOKUP(PR8,szabalyok!$A$3:$B$11,2,FALSE)</f>
        <v>0.4</v>
      </c>
      <c r="PS9" s="62"/>
      <c r="PT9" s="61" t="s">
        <v>219</v>
      </c>
      <c r="PU9" s="22">
        <f>VLOOKUP(PU8,szabalyok!$A$3:$B$11,2,FALSE)</f>
        <v>1</v>
      </c>
      <c r="PV9" s="62"/>
      <c r="PW9" s="61" t="s">
        <v>219</v>
      </c>
      <c r="PX9" s="22">
        <f>VLOOKUP(PX8,szabalyok!$A$3:$B$11,2,FALSE)</f>
        <v>1</v>
      </c>
      <c r="PY9" s="62"/>
      <c r="PZ9" s="61" t="s">
        <v>219</v>
      </c>
      <c r="QA9" s="22">
        <f>VLOOKUP(QA8,szabalyok!$A$3:$B$11,2,FALSE)</f>
        <v>0.7</v>
      </c>
      <c r="QB9" s="62"/>
      <c r="QC9" s="61" t="s">
        <v>219</v>
      </c>
      <c r="QD9" s="22">
        <f>VLOOKUP(QD8,szabalyok!$A$3:$B$11,2,FALSE)</f>
        <v>0.7</v>
      </c>
      <c r="QE9" s="62"/>
      <c r="QF9" s="61" t="s">
        <v>219</v>
      </c>
      <c r="QG9" s="22">
        <f>VLOOKUP(QG8,szabalyok!$A$3:$B$11,2,FALSE)</f>
        <v>0.7</v>
      </c>
      <c r="QH9" s="62"/>
      <c r="QI9" s="61" t="s">
        <v>219</v>
      </c>
      <c r="QJ9" s="22">
        <f>VLOOKUP(QJ8,szabalyok!$A$3:$B$11,2,FALSE)</f>
        <v>0.7</v>
      </c>
      <c r="QK9" s="62"/>
      <c r="QL9" s="61" t="s">
        <v>219</v>
      </c>
      <c r="QM9" s="22">
        <v>0.7</v>
      </c>
      <c r="QO9" s="61" t="s">
        <v>219</v>
      </c>
      <c r="QP9" s="22">
        <v>1</v>
      </c>
      <c r="QR9" s="61" t="s">
        <v>219</v>
      </c>
      <c r="QS9" s="22">
        <f>VLOOKUP(QS8,szabalyok!$A$3:$B$11,2,FALSE)</f>
        <v>0.7</v>
      </c>
      <c r="QT9" s="62"/>
      <c r="QU9" s="61" t="s">
        <v>219</v>
      </c>
      <c r="QV9" s="22">
        <f>VLOOKUP(QV8,szabalyok!$A$3:$B$11,2,FALSE)</f>
        <v>0.7</v>
      </c>
      <c r="QW9" s="62"/>
      <c r="QX9" s="61" t="s">
        <v>219</v>
      </c>
      <c r="QY9" s="22">
        <f>VLOOKUP(QY8,szabalyok!$A$3:$B$11,2,FALSE)</f>
        <v>0.2</v>
      </c>
      <c r="QZ9" s="62"/>
      <c r="RA9" s="61" t="s">
        <v>219</v>
      </c>
      <c r="RB9" s="22">
        <f>VLOOKUP(RB8,szabalyok!$A$3:$B$11,2,FALSE)</f>
        <v>0.2</v>
      </c>
      <c r="RC9" s="62"/>
      <c r="RD9" s="61" t="s">
        <v>219</v>
      </c>
      <c r="RE9" s="22">
        <f>VLOOKUP(RE8,szabalyok!$A$3:$B$11,2,FALSE)</f>
        <v>0.4</v>
      </c>
      <c r="RF9" s="62"/>
      <c r="RG9" s="61" t="s">
        <v>219</v>
      </c>
      <c r="RH9" s="22">
        <f>VLOOKUP(RH8,szabalyok!$A$3:$B$11,2,FALSE)</f>
        <v>0.4</v>
      </c>
      <c r="RI9" s="62"/>
      <c r="RJ9" s="61" t="s">
        <v>219</v>
      </c>
      <c r="RK9" s="22">
        <f>VLOOKUP(RK8,szabalyok!$A$3:$B$11,2,FALSE)</f>
        <v>0.4</v>
      </c>
      <c r="RL9" s="62"/>
      <c r="RM9" s="61" t="s">
        <v>219</v>
      </c>
      <c r="RN9" s="22">
        <f>VLOOKUP(RN8,szabalyok!$A$3:$B$11,2,FALSE)</f>
        <v>1</v>
      </c>
      <c r="RO9" s="62"/>
      <c r="RP9" s="61" t="s">
        <v>219</v>
      </c>
      <c r="RQ9" s="22">
        <f>VLOOKUP(RQ8,szabalyok!$A$3:$B$11,2,FALSE)</f>
        <v>0.4</v>
      </c>
      <c r="RR9" s="62"/>
      <c r="RS9" s="61" t="s">
        <v>219</v>
      </c>
      <c r="RT9" s="22">
        <f>VLOOKUP(RT8,szabalyok!$A$3:$B$11,2,FALSE)</f>
        <v>0.4</v>
      </c>
      <c r="RU9" s="228"/>
      <c r="RV9" s="61" t="s">
        <v>219</v>
      </c>
      <c r="RW9" s="22">
        <f>VLOOKUP(RW8,szabalyok!$A$3:$B$11,2,FALSE)</f>
        <v>0.5</v>
      </c>
      <c r="RX9" s="62"/>
      <c r="RY9" s="61" t="s">
        <v>219</v>
      </c>
      <c r="RZ9" s="22">
        <f>VLOOKUP(RZ8,szabalyok!$A$3:$B$11,2,FALSE)</f>
        <v>0.4</v>
      </c>
      <c r="SA9" s="62"/>
      <c r="SB9" s="61" t="s">
        <v>219</v>
      </c>
      <c r="SC9" s="22">
        <f>VLOOKUP(SC8,szabalyok!$A$3:$B$11,2,FALSE)</f>
        <v>0.4</v>
      </c>
      <c r="SD9" s="228"/>
      <c r="SE9" s="61" t="s">
        <v>219</v>
      </c>
      <c r="SF9" s="22">
        <f>VLOOKUP(SF8,szabalyok!$A$3:$B$11,2,FALSE)</f>
        <v>0.7</v>
      </c>
      <c r="SG9" s="62"/>
      <c r="SH9" s="61" t="s">
        <v>219</v>
      </c>
      <c r="SI9" s="22">
        <f>VLOOKUP(SI8,szabalyok!$A$3:$B$11,2,FALSE)</f>
        <v>0.7</v>
      </c>
      <c r="SJ9" s="228"/>
      <c r="SK9" s="61" t="s">
        <v>219</v>
      </c>
      <c r="SL9" s="22">
        <f>VLOOKUP(SL8,szabalyok!$A$3:$B$11,2,FALSE)</f>
        <v>0.4</v>
      </c>
      <c r="SM9" s="62"/>
      <c r="SN9" s="61" t="s">
        <v>219</v>
      </c>
      <c r="SO9" s="22">
        <f>VLOOKUP(SO8,szabalyok!$A$3:$B$11,2,FALSE)</f>
        <v>0.7</v>
      </c>
      <c r="SP9" s="62"/>
      <c r="SQ9" s="61" t="s">
        <v>219</v>
      </c>
      <c r="SR9" s="22">
        <f>VLOOKUP(SR8,szabalyok!$A$3:$B$11,2,FALSE)</f>
        <v>0.5</v>
      </c>
      <c r="SS9" s="228"/>
      <c r="ST9" s="61" t="s">
        <v>219</v>
      </c>
      <c r="SU9" s="22">
        <f>VLOOKUP(SU8,szabalyok!$A$3:$B$11,2,FALSE)</f>
        <v>1</v>
      </c>
      <c r="SV9" s="62"/>
      <c r="SW9" s="61" t="s">
        <v>219</v>
      </c>
      <c r="SX9" s="22">
        <f>VLOOKUP(SX8,szabalyok!$A$3:$B$11,2,FALSE)</f>
        <v>0.4</v>
      </c>
      <c r="SY9" s="228"/>
      <c r="SZ9" s="61" t="s">
        <v>219</v>
      </c>
      <c r="TA9" s="22">
        <f>VLOOKUP(TA8,szabalyok!$A$3:$B$11,2,FALSE)</f>
        <v>0.4</v>
      </c>
      <c r="TB9" s="228"/>
      <c r="TC9" s="61" t="s">
        <v>219</v>
      </c>
      <c r="TD9" s="22">
        <f>VLOOKUP(TD8,szabalyok!$A$3:$B$11,2,FALSE)</f>
        <v>0.7</v>
      </c>
      <c r="TE9" s="62"/>
      <c r="TF9" s="61" t="s">
        <v>219</v>
      </c>
      <c r="TG9" s="22">
        <f>VLOOKUP(TG8,szabalyok!$A$3:$B$11,2,FALSE)</f>
        <v>1</v>
      </c>
      <c r="TH9" s="62"/>
      <c r="TI9" s="61" t="s">
        <v>219</v>
      </c>
      <c r="TJ9" s="22">
        <f>VLOOKUP(TJ8,szabalyok!$A$3:$B$11,2,FALSE)</f>
        <v>0.7</v>
      </c>
      <c r="TK9" s="62"/>
      <c r="TL9" s="61" t="s">
        <v>219</v>
      </c>
      <c r="TM9" s="22">
        <f>VLOOKUP(TM8,szabalyok!$A$3:$B$11,2,FALSE)</f>
        <v>0.7</v>
      </c>
      <c r="TN9" s="228"/>
      <c r="TO9" s="61" t="s">
        <v>219</v>
      </c>
      <c r="TP9" s="22">
        <f>VLOOKUP(TP8,szabalyok!$A$3:$B$11,2,FALSE)</f>
        <v>0.5</v>
      </c>
      <c r="TQ9" s="62"/>
      <c r="TR9" s="61" t="s">
        <v>219</v>
      </c>
      <c r="TS9" s="22">
        <f>VLOOKUP(TS8,szabalyok!$A$3:$B$11,2,FALSE)</f>
        <v>0.4</v>
      </c>
      <c r="TT9" s="62"/>
    </row>
    <row r="10" spans="1:540" s="20" customFormat="1">
      <c r="A10" s="61" t="s">
        <v>490</v>
      </c>
      <c r="B10" s="48">
        <v>1000</v>
      </c>
      <c r="C10" s="62"/>
      <c r="D10" s="61" t="s">
        <v>490</v>
      </c>
      <c r="E10" s="48">
        <v>1000</v>
      </c>
      <c r="F10" s="62"/>
      <c r="G10" s="61" t="s">
        <v>490</v>
      </c>
      <c r="H10" s="48">
        <v>1000</v>
      </c>
      <c r="I10" s="62"/>
      <c r="J10" s="61" t="s">
        <v>490</v>
      </c>
      <c r="K10" s="48">
        <v>1000</v>
      </c>
      <c r="M10" s="61" t="s">
        <v>490</v>
      </c>
      <c r="N10" s="48">
        <v>1000</v>
      </c>
      <c r="O10" s="62"/>
      <c r="P10" s="61" t="s">
        <v>490</v>
      </c>
      <c r="Q10" s="48">
        <v>1000</v>
      </c>
      <c r="R10" s="62"/>
      <c r="S10" s="61" t="s">
        <v>490</v>
      </c>
      <c r="T10" s="48">
        <v>1000</v>
      </c>
      <c r="U10" s="62"/>
      <c r="V10" s="61" t="s">
        <v>490</v>
      </c>
      <c r="W10" s="48">
        <v>1000</v>
      </c>
      <c r="X10" s="62"/>
      <c r="Y10" s="61" t="s">
        <v>490</v>
      </c>
      <c r="Z10" s="48">
        <v>1000</v>
      </c>
      <c r="AB10" s="61" t="s">
        <v>490</v>
      </c>
      <c r="AC10" s="48">
        <v>1000</v>
      </c>
      <c r="AE10" s="61" t="s">
        <v>490</v>
      </c>
      <c r="AF10" s="48">
        <v>1000</v>
      </c>
      <c r="AG10" s="123"/>
      <c r="AH10" s="61" t="s">
        <v>490</v>
      </c>
      <c r="AI10" s="48">
        <v>1000</v>
      </c>
      <c r="AK10" s="61" t="s">
        <v>490</v>
      </c>
      <c r="AL10" s="48">
        <v>1000</v>
      </c>
      <c r="AN10" s="61" t="s">
        <v>490</v>
      </c>
      <c r="AO10" s="48">
        <v>1000</v>
      </c>
      <c r="AP10" s="62"/>
      <c r="AQ10" s="61" t="s">
        <v>490</v>
      </c>
      <c r="AR10" s="48">
        <v>1000</v>
      </c>
      <c r="AS10" s="62"/>
      <c r="AT10" s="61" t="s">
        <v>490</v>
      </c>
      <c r="AU10" s="48">
        <v>1000</v>
      </c>
      <c r="AV10" s="62"/>
      <c r="AW10" s="61" t="s">
        <v>490</v>
      </c>
      <c r="AX10" s="48">
        <v>1000</v>
      </c>
      <c r="AZ10" s="61" t="s">
        <v>490</v>
      </c>
      <c r="BA10" s="48">
        <v>1000</v>
      </c>
      <c r="BC10" s="61" t="s">
        <v>490</v>
      </c>
      <c r="BD10" s="48">
        <v>1000</v>
      </c>
      <c r="BE10" s="62"/>
      <c r="BF10" s="28" t="s">
        <v>490</v>
      </c>
      <c r="BG10" s="48">
        <v>1000</v>
      </c>
      <c r="BH10" s="62"/>
      <c r="BI10" s="61" t="s">
        <v>490</v>
      </c>
      <c r="BJ10" s="48">
        <v>1000</v>
      </c>
      <c r="BK10" s="62"/>
      <c r="BL10" s="61" t="s">
        <v>490</v>
      </c>
      <c r="BM10" s="48">
        <v>1000</v>
      </c>
      <c r="BN10" s="62"/>
      <c r="BO10" s="61" t="s">
        <v>490</v>
      </c>
      <c r="BP10" s="48">
        <v>1000</v>
      </c>
      <c r="BR10" s="61" t="s">
        <v>490</v>
      </c>
      <c r="BS10" s="48">
        <v>1000</v>
      </c>
      <c r="BT10" s="62"/>
      <c r="BU10" s="61" t="s">
        <v>490</v>
      </c>
      <c r="BV10" s="48">
        <v>1000</v>
      </c>
      <c r="BX10" s="61" t="s">
        <v>490</v>
      </c>
      <c r="BY10" s="48">
        <v>1000</v>
      </c>
      <c r="CA10" s="61" t="s">
        <v>490</v>
      </c>
      <c r="CB10" s="48">
        <v>2500</v>
      </c>
      <c r="CC10" s="62"/>
      <c r="CD10" s="61" t="s">
        <v>490</v>
      </c>
      <c r="CE10" s="48">
        <v>1000</v>
      </c>
      <c r="CF10" s="62"/>
      <c r="CG10" s="61" t="s">
        <v>490</v>
      </c>
      <c r="CH10" s="48">
        <v>1000</v>
      </c>
      <c r="CJ10" s="61" t="s">
        <v>490</v>
      </c>
      <c r="CK10" s="48">
        <v>1000</v>
      </c>
      <c r="CL10" s="62"/>
      <c r="CM10" s="61" t="s">
        <v>490</v>
      </c>
      <c r="CN10" s="48">
        <v>1000</v>
      </c>
      <c r="CP10" s="61" t="s">
        <v>490</v>
      </c>
      <c r="CQ10" s="48">
        <v>1000</v>
      </c>
      <c r="CR10" s="62"/>
      <c r="CS10" s="61" t="s">
        <v>490</v>
      </c>
      <c r="CT10" s="48">
        <v>1000</v>
      </c>
      <c r="CV10" s="61" t="s">
        <v>490</v>
      </c>
      <c r="CW10" s="48">
        <v>1000</v>
      </c>
      <c r="CX10" s="62"/>
      <c r="CY10" s="28" t="s">
        <v>490</v>
      </c>
      <c r="CZ10" s="48">
        <v>10000</v>
      </c>
      <c r="DA10" s="62"/>
      <c r="DB10" s="61" t="s">
        <v>490</v>
      </c>
      <c r="DC10" s="48">
        <v>10000</v>
      </c>
      <c r="DD10" s="62"/>
      <c r="DE10" s="61" t="s">
        <v>490</v>
      </c>
      <c r="DF10" s="48">
        <v>1000</v>
      </c>
      <c r="DH10" s="61" t="s">
        <v>490</v>
      </c>
      <c r="DI10" s="48">
        <v>1000</v>
      </c>
      <c r="DJ10" s="62"/>
      <c r="DK10" s="61" t="s">
        <v>490</v>
      </c>
      <c r="DL10" s="48">
        <v>10000</v>
      </c>
      <c r="DM10" s="62"/>
      <c r="DN10" s="61" t="s">
        <v>490</v>
      </c>
      <c r="DO10" s="48">
        <v>1000</v>
      </c>
      <c r="DQ10" s="61" t="s">
        <v>490</v>
      </c>
      <c r="DR10" s="48">
        <v>1000</v>
      </c>
      <c r="DS10" s="62"/>
      <c r="DT10" s="61" t="s">
        <v>490</v>
      </c>
      <c r="DU10" s="48">
        <v>1000</v>
      </c>
      <c r="DW10" s="61" t="s">
        <v>490</v>
      </c>
      <c r="DX10" s="48">
        <v>1000</v>
      </c>
      <c r="DY10" s="123"/>
      <c r="DZ10" s="61" t="s">
        <v>490</v>
      </c>
      <c r="EA10" s="48">
        <v>1000</v>
      </c>
      <c r="EB10" s="62"/>
      <c r="EC10" s="61" t="s">
        <v>490</v>
      </c>
      <c r="ED10" s="48">
        <v>1000</v>
      </c>
      <c r="EE10" s="62"/>
      <c r="EF10" s="61" t="s">
        <v>490</v>
      </c>
      <c r="EG10" s="48">
        <v>1000</v>
      </c>
      <c r="EH10" s="62"/>
      <c r="EI10" s="61" t="s">
        <v>490</v>
      </c>
      <c r="EJ10" s="48">
        <v>5000</v>
      </c>
      <c r="EK10" s="62"/>
      <c r="EL10" s="61" t="s">
        <v>490</v>
      </c>
      <c r="EM10" s="48">
        <v>1000</v>
      </c>
      <c r="EO10" s="61" t="s">
        <v>490</v>
      </c>
      <c r="EP10" s="48">
        <v>1000</v>
      </c>
      <c r="ER10" s="61" t="s">
        <v>490</v>
      </c>
      <c r="ES10" s="48">
        <v>1000</v>
      </c>
      <c r="ET10" s="62"/>
      <c r="EU10" s="61" t="s">
        <v>490</v>
      </c>
      <c r="EV10" s="48">
        <v>1000</v>
      </c>
      <c r="EX10" s="61" t="s">
        <v>490</v>
      </c>
      <c r="EY10" s="48">
        <v>1000</v>
      </c>
      <c r="EZ10" s="62"/>
      <c r="FA10" s="61" t="s">
        <v>490</v>
      </c>
      <c r="FB10" s="48">
        <v>1000</v>
      </c>
      <c r="FC10" s="62"/>
      <c r="FD10" s="61" t="s">
        <v>490</v>
      </c>
      <c r="FE10" s="48">
        <v>1000</v>
      </c>
      <c r="FF10" s="62"/>
      <c r="FG10" s="61" t="s">
        <v>490</v>
      </c>
      <c r="FH10" s="48">
        <v>1000</v>
      </c>
      <c r="FI10" s="228"/>
      <c r="FJ10" s="61" t="s">
        <v>490</v>
      </c>
      <c r="FK10" s="48">
        <v>1000</v>
      </c>
      <c r="FL10" s="62"/>
      <c r="FM10" s="61" t="s">
        <v>490</v>
      </c>
      <c r="FN10" s="48">
        <v>3000</v>
      </c>
      <c r="FO10" s="62"/>
      <c r="FP10" s="61" t="s">
        <v>490</v>
      </c>
      <c r="FQ10" s="48">
        <v>1000</v>
      </c>
      <c r="FR10" s="62"/>
      <c r="FS10" s="61" t="s">
        <v>490</v>
      </c>
      <c r="FT10" s="48">
        <v>1000</v>
      </c>
      <c r="FU10" s="62"/>
      <c r="FV10" s="61" t="s">
        <v>490</v>
      </c>
      <c r="FW10" s="48">
        <v>1000</v>
      </c>
      <c r="FX10" s="62"/>
      <c r="FY10" s="61" t="s">
        <v>490</v>
      </c>
      <c r="FZ10" s="48">
        <v>1000</v>
      </c>
      <c r="GA10" s="62"/>
      <c r="GB10" s="61" t="s">
        <v>490</v>
      </c>
      <c r="GC10" s="48">
        <v>1000</v>
      </c>
      <c r="GE10" s="61" t="s">
        <v>490</v>
      </c>
      <c r="GF10" s="48">
        <v>2000</v>
      </c>
      <c r="GG10" s="62"/>
      <c r="GH10" s="61" t="s">
        <v>490</v>
      </c>
      <c r="GI10" s="48">
        <v>10000</v>
      </c>
      <c r="GJ10" s="62"/>
      <c r="GK10" s="61" t="s">
        <v>490</v>
      </c>
      <c r="GL10" s="48">
        <v>10000</v>
      </c>
      <c r="GM10" s="62"/>
      <c r="GN10" s="61" t="s">
        <v>490</v>
      </c>
      <c r="GO10" s="48">
        <v>1000</v>
      </c>
      <c r="GP10" s="62"/>
      <c r="GQ10" s="61" t="s">
        <v>490</v>
      </c>
      <c r="GR10" s="48">
        <v>10000</v>
      </c>
      <c r="GS10" s="62"/>
      <c r="GT10" s="61" t="s">
        <v>490</v>
      </c>
      <c r="GU10" s="48">
        <v>10000</v>
      </c>
      <c r="GV10" s="62"/>
      <c r="GW10" s="61" t="s">
        <v>490</v>
      </c>
      <c r="GX10" s="48">
        <v>1000</v>
      </c>
      <c r="GZ10" s="61" t="s">
        <v>490</v>
      </c>
      <c r="HA10" s="48">
        <v>1000</v>
      </c>
      <c r="HB10" s="62"/>
      <c r="HC10" s="61" t="s">
        <v>490</v>
      </c>
      <c r="HD10" s="48">
        <v>1000</v>
      </c>
      <c r="HE10" s="62"/>
      <c r="HF10" s="61" t="s">
        <v>490</v>
      </c>
      <c r="HG10" s="48">
        <v>1000</v>
      </c>
      <c r="HI10" s="61" t="s">
        <v>490</v>
      </c>
      <c r="HJ10" s="48">
        <v>1000</v>
      </c>
      <c r="HL10" s="61" t="s">
        <v>490</v>
      </c>
      <c r="HM10" s="48">
        <v>1000</v>
      </c>
      <c r="HN10" s="62"/>
      <c r="HO10" s="61" t="s">
        <v>490</v>
      </c>
      <c r="HP10" s="48">
        <v>1000</v>
      </c>
      <c r="HQ10" s="62"/>
      <c r="HR10" s="61" t="s">
        <v>490</v>
      </c>
      <c r="HS10" s="48">
        <v>1000</v>
      </c>
      <c r="HT10" s="62"/>
      <c r="HU10" s="61" t="s">
        <v>490</v>
      </c>
      <c r="HV10" s="48">
        <v>1000</v>
      </c>
      <c r="HW10" s="62"/>
      <c r="HX10" s="61" t="s">
        <v>490</v>
      </c>
      <c r="HY10" s="48">
        <v>1000</v>
      </c>
      <c r="HZ10" s="62"/>
      <c r="IA10" s="61" t="s">
        <v>490</v>
      </c>
      <c r="IB10" s="48">
        <v>1000</v>
      </c>
      <c r="IC10" s="62"/>
      <c r="ID10" s="61" t="s">
        <v>490</v>
      </c>
      <c r="IE10" s="48">
        <v>1000</v>
      </c>
      <c r="IF10" s="62"/>
      <c r="IG10" s="61" t="s">
        <v>490</v>
      </c>
      <c r="IH10" s="48">
        <v>5000</v>
      </c>
      <c r="IJ10" s="61" t="s">
        <v>490</v>
      </c>
      <c r="IK10" s="48">
        <v>1000</v>
      </c>
      <c r="IL10" s="62"/>
      <c r="IM10" s="61" t="s">
        <v>490</v>
      </c>
      <c r="IN10" s="48">
        <v>1000</v>
      </c>
      <c r="IO10" s="62"/>
      <c r="IP10" s="61" t="s">
        <v>490</v>
      </c>
      <c r="IQ10" s="48">
        <v>1000</v>
      </c>
      <c r="IR10" s="62"/>
      <c r="IS10" s="61" t="s">
        <v>490</v>
      </c>
      <c r="IT10" s="48">
        <v>1000</v>
      </c>
      <c r="IU10" s="62"/>
      <c r="IV10" s="61" t="s">
        <v>490</v>
      </c>
      <c r="IW10" s="48">
        <v>1000</v>
      </c>
      <c r="IX10" s="62"/>
      <c r="IY10" s="61" t="s">
        <v>490</v>
      </c>
      <c r="IZ10" s="48">
        <v>1000</v>
      </c>
      <c r="JA10" s="62"/>
      <c r="JB10" s="61" t="s">
        <v>490</v>
      </c>
      <c r="JC10" s="48">
        <v>1000</v>
      </c>
      <c r="JD10" s="228"/>
      <c r="JE10" s="61" t="s">
        <v>490</v>
      </c>
      <c r="JF10" s="48">
        <v>1000</v>
      </c>
      <c r="JG10" s="62"/>
      <c r="JH10" s="61" t="s">
        <v>490</v>
      </c>
      <c r="JI10" s="48">
        <v>1000</v>
      </c>
      <c r="JJ10" s="62"/>
      <c r="JK10" s="61" t="s">
        <v>490</v>
      </c>
      <c r="JL10" s="48">
        <v>1000</v>
      </c>
      <c r="JM10" s="62"/>
      <c r="JN10" s="61" t="s">
        <v>490</v>
      </c>
      <c r="JO10" s="48">
        <v>1000</v>
      </c>
      <c r="JP10" s="62"/>
      <c r="JQ10" s="61" t="s">
        <v>490</v>
      </c>
      <c r="JR10" s="48">
        <v>1000</v>
      </c>
      <c r="JT10" s="61" t="s">
        <v>490</v>
      </c>
      <c r="JU10" s="48">
        <v>1000</v>
      </c>
      <c r="JV10" s="62"/>
      <c r="JW10" s="61" t="s">
        <v>490</v>
      </c>
      <c r="JX10" s="48">
        <v>1000</v>
      </c>
      <c r="JY10" s="62"/>
      <c r="JZ10" s="61" t="s">
        <v>490</v>
      </c>
      <c r="KA10" s="48">
        <v>10000</v>
      </c>
      <c r="KB10" s="62"/>
      <c r="KC10" s="61" t="s">
        <v>490</v>
      </c>
      <c r="KD10" s="48">
        <v>1000</v>
      </c>
      <c r="KE10" s="62"/>
      <c r="KF10" s="61" t="s">
        <v>490</v>
      </c>
      <c r="KG10" s="48">
        <v>2000</v>
      </c>
      <c r="KH10" s="62"/>
      <c r="KI10" s="61" t="s">
        <v>490</v>
      </c>
      <c r="KJ10" s="48">
        <v>1000</v>
      </c>
      <c r="KK10" s="62"/>
      <c r="KL10" s="61" t="s">
        <v>490</v>
      </c>
      <c r="KM10" s="48">
        <v>2000</v>
      </c>
      <c r="KN10" s="62"/>
      <c r="KO10" s="61" t="s">
        <v>490</v>
      </c>
      <c r="KP10" s="48">
        <v>2000</v>
      </c>
      <c r="KQ10" s="62"/>
      <c r="KR10" s="61" t="s">
        <v>490</v>
      </c>
      <c r="KS10" s="48">
        <v>2000</v>
      </c>
      <c r="KT10" s="62"/>
      <c r="KU10" s="61" t="s">
        <v>490</v>
      </c>
      <c r="KV10" s="48">
        <v>2000</v>
      </c>
      <c r="KW10" s="62"/>
      <c r="KX10" s="61" t="s">
        <v>490</v>
      </c>
      <c r="KY10" s="48">
        <v>1000</v>
      </c>
      <c r="KZ10" s="62"/>
      <c r="LA10" s="61" t="s">
        <v>490</v>
      </c>
      <c r="LB10" s="48">
        <v>10000</v>
      </c>
      <c r="LC10" s="62"/>
      <c r="LD10" s="61" t="s">
        <v>490</v>
      </c>
      <c r="LE10" s="48">
        <v>2000</v>
      </c>
      <c r="LF10" s="62"/>
      <c r="LG10" s="61" t="s">
        <v>490</v>
      </c>
      <c r="LH10" s="48">
        <v>2000</v>
      </c>
      <c r="LI10" s="62"/>
      <c r="LJ10" s="61" t="s">
        <v>490</v>
      </c>
      <c r="LK10" s="48">
        <v>1000</v>
      </c>
      <c r="LL10" s="62"/>
      <c r="LM10" s="61" t="s">
        <v>490</v>
      </c>
      <c r="LN10" s="48">
        <v>1000</v>
      </c>
      <c r="LO10" s="62"/>
      <c r="LP10" s="61" t="s">
        <v>490</v>
      </c>
      <c r="LQ10" s="48">
        <v>1000</v>
      </c>
      <c r="LR10" s="62"/>
      <c r="LS10" s="61" t="s">
        <v>490</v>
      </c>
      <c r="LT10" s="48">
        <v>1000</v>
      </c>
      <c r="LU10" s="62"/>
      <c r="LV10" s="61" t="s">
        <v>490</v>
      </c>
      <c r="LW10" s="48">
        <v>1000</v>
      </c>
      <c r="LY10" s="61" t="s">
        <v>490</v>
      </c>
      <c r="LZ10" s="48">
        <v>1000</v>
      </c>
      <c r="MB10" s="61" t="s">
        <v>490</v>
      </c>
      <c r="MC10" s="48">
        <v>1000</v>
      </c>
      <c r="MD10" s="62"/>
      <c r="ME10" s="61" t="s">
        <v>490</v>
      </c>
      <c r="MF10" s="48">
        <v>1000</v>
      </c>
      <c r="MG10" s="62"/>
      <c r="MH10" s="61" t="s">
        <v>490</v>
      </c>
      <c r="MI10" s="48">
        <v>1000</v>
      </c>
      <c r="MJ10" s="62"/>
      <c r="MK10" s="61" t="s">
        <v>490</v>
      </c>
      <c r="ML10" s="48">
        <v>1000</v>
      </c>
      <c r="MM10" s="62"/>
      <c r="MN10" s="61" t="s">
        <v>490</v>
      </c>
      <c r="MO10" s="48">
        <v>1000</v>
      </c>
      <c r="MP10" s="62"/>
      <c r="MQ10" s="61" t="s">
        <v>490</v>
      </c>
      <c r="MR10" s="48">
        <v>1000</v>
      </c>
      <c r="MS10" s="228"/>
      <c r="MT10" s="61" t="s">
        <v>490</v>
      </c>
      <c r="MU10" s="48">
        <v>1000</v>
      </c>
      <c r="MV10" s="62"/>
      <c r="MW10" s="61" t="s">
        <v>490</v>
      </c>
      <c r="MX10" s="48">
        <v>2000</v>
      </c>
      <c r="MY10" s="62"/>
      <c r="MZ10" s="61" t="s">
        <v>490</v>
      </c>
      <c r="NA10" s="48">
        <v>1000</v>
      </c>
      <c r="NB10" s="62"/>
      <c r="NC10" s="61" t="s">
        <v>490</v>
      </c>
      <c r="ND10" s="48">
        <v>1000</v>
      </c>
      <c r="NE10" s="62"/>
      <c r="NF10" s="61" t="s">
        <v>490</v>
      </c>
      <c r="NG10" s="48">
        <v>1000</v>
      </c>
      <c r="NH10" s="62"/>
      <c r="NI10" s="61" t="s">
        <v>490</v>
      </c>
      <c r="NJ10" s="48">
        <v>1000</v>
      </c>
      <c r="NK10" s="62"/>
      <c r="NL10" s="61" t="s">
        <v>490</v>
      </c>
      <c r="NM10" s="48">
        <v>2000</v>
      </c>
      <c r="NN10" s="62"/>
      <c r="NO10" s="61" t="s">
        <v>490</v>
      </c>
      <c r="NP10" s="48">
        <v>2000</v>
      </c>
      <c r="NQ10" s="62"/>
      <c r="NR10" s="61" t="s">
        <v>490</v>
      </c>
      <c r="NS10" s="48">
        <v>1000</v>
      </c>
      <c r="NT10" s="62"/>
      <c r="NU10" s="61" t="s">
        <v>490</v>
      </c>
      <c r="NV10" s="48">
        <v>1000</v>
      </c>
      <c r="NW10" s="62"/>
      <c r="NX10" s="61" t="s">
        <v>490</v>
      </c>
      <c r="NY10" s="48">
        <v>1000</v>
      </c>
      <c r="NZ10" s="62"/>
      <c r="OA10" s="61" t="s">
        <v>490</v>
      </c>
      <c r="OB10" s="48">
        <v>1000</v>
      </c>
      <c r="OC10" s="62"/>
      <c r="OD10" s="61" t="s">
        <v>490</v>
      </c>
      <c r="OE10" s="48">
        <v>1000</v>
      </c>
      <c r="OG10" s="61" t="s">
        <v>490</v>
      </c>
      <c r="OH10" s="48">
        <v>2000</v>
      </c>
      <c r="OI10" s="62"/>
      <c r="OJ10" s="61" t="s">
        <v>490</v>
      </c>
      <c r="OK10" s="48">
        <v>10000</v>
      </c>
      <c r="OL10" s="62"/>
      <c r="OM10" s="61" t="s">
        <v>490</v>
      </c>
      <c r="ON10" s="48">
        <v>10000</v>
      </c>
      <c r="OO10" s="62"/>
      <c r="OP10" s="61" t="s">
        <v>490</v>
      </c>
      <c r="OQ10" s="48">
        <v>1000</v>
      </c>
      <c r="OR10" s="62"/>
      <c r="OS10" s="61" t="s">
        <v>490</v>
      </c>
      <c r="OT10" s="48">
        <v>1000</v>
      </c>
      <c r="OU10" s="62"/>
      <c r="OV10" s="61" t="s">
        <v>490</v>
      </c>
      <c r="OW10" s="48">
        <v>1000</v>
      </c>
      <c r="OX10" s="228"/>
      <c r="OY10" s="61" t="s">
        <v>490</v>
      </c>
      <c r="OZ10" s="48">
        <v>2000</v>
      </c>
      <c r="PA10" s="62"/>
      <c r="PB10" s="61" t="s">
        <v>490</v>
      </c>
      <c r="PC10" s="48">
        <v>1000</v>
      </c>
      <c r="PD10" s="228"/>
      <c r="PE10" s="61" t="s">
        <v>490</v>
      </c>
      <c r="PF10" s="48">
        <v>2000</v>
      </c>
      <c r="PG10" s="62"/>
      <c r="PH10" s="61" t="s">
        <v>490</v>
      </c>
      <c r="PI10" s="48">
        <v>1000</v>
      </c>
      <c r="PJ10" s="228"/>
      <c r="PK10" s="61" t="s">
        <v>490</v>
      </c>
      <c r="PL10" s="48">
        <v>2000</v>
      </c>
      <c r="PM10" s="62"/>
      <c r="PN10" s="61" t="s">
        <v>490</v>
      </c>
      <c r="PO10" s="48">
        <v>2000</v>
      </c>
      <c r="PP10" s="62"/>
      <c r="PQ10" s="61" t="s">
        <v>490</v>
      </c>
      <c r="PR10" s="48">
        <v>1000</v>
      </c>
      <c r="PS10" s="62"/>
      <c r="PT10" s="61" t="s">
        <v>490</v>
      </c>
      <c r="PU10" s="48">
        <v>1000</v>
      </c>
      <c r="PV10" s="62"/>
      <c r="PW10" s="61" t="s">
        <v>490</v>
      </c>
      <c r="PX10" s="48">
        <v>1000</v>
      </c>
      <c r="PY10" s="62"/>
      <c r="PZ10" s="61" t="s">
        <v>490</v>
      </c>
      <c r="QA10" s="48">
        <v>2000</v>
      </c>
      <c r="QB10" s="62"/>
      <c r="QC10" s="61" t="s">
        <v>490</v>
      </c>
      <c r="QD10" s="48">
        <v>2000</v>
      </c>
      <c r="QE10" s="62"/>
      <c r="QF10" s="61" t="s">
        <v>490</v>
      </c>
      <c r="QG10" s="48">
        <v>1000</v>
      </c>
      <c r="QH10" s="62"/>
      <c r="QI10" s="61" t="s">
        <v>490</v>
      </c>
      <c r="QJ10" s="48">
        <v>2000</v>
      </c>
      <c r="QK10" s="62"/>
      <c r="QL10" s="61" t="s">
        <v>490</v>
      </c>
      <c r="QM10" s="48">
        <v>1000</v>
      </c>
      <c r="QO10" s="61" t="s">
        <v>490</v>
      </c>
      <c r="QP10" s="48">
        <v>1000</v>
      </c>
      <c r="QR10" s="61" t="s">
        <v>490</v>
      </c>
      <c r="QS10" s="48">
        <v>2000</v>
      </c>
      <c r="QT10" s="62"/>
      <c r="QU10" s="61" t="s">
        <v>490</v>
      </c>
      <c r="QV10" s="48">
        <v>2000</v>
      </c>
      <c r="QW10" s="62"/>
      <c r="QX10" s="61" t="s">
        <v>490</v>
      </c>
      <c r="QY10" s="48">
        <v>1000</v>
      </c>
      <c r="QZ10" s="62"/>
      <c r="RA10" s="61" t="s">
        <v>490</v>
      </c>
      <c r="RB10" s="48">
        <v>1000</v>
      </c>
      <c r="RC10" s="62"/>
      <c r="RD10" s="61" t="s">
        <v>490</v>
      </c>
      <c r="RE10" s="48">
        <v>1000</v>
      </c>
      <c r="RF10" s="62"/>
      <c r="RG10" s="61" t="s">
        <v>490</v>
      </c>
      <c r="RH10" s="48">
        <v>1000</v>
      </c>
      <c r="RI10" s="62"/>
      <c r="RJ10" s="61" t="s">
        <v>490</v>
      </c>
      <c r="RK10" s="48">
        <v>1000</v>
      </c>
      <c r="RL10" s="62"/>
      <c r="RM10" s="61" t="s">
        <v>490</v>
      </c>
      <c r="RN10" s="48">
        <v>2000</v>
      </c>
      <c r="RO10" s="62"/>
      <c r="RP10" s="61" t="s">
        <v>490</v>
      </c>
      <c r="RQ10" s="48">
        <v>1000</v>
      </c>
      <c r="RR10" s="62"/>
      <c r="RS10" s="61" t="s">
        <v>490</v>
      </c>
      <c r="RT10" s="48">
        <v>1000</v>
      </c>
      <c r="RU10" s="228"/>
      <c r="RV10" s="61" t="s">
        <v>490</v>
      </c>
      <c r="RW10" s="48">
        <v>1000</v>
      </c>
      <c r="RX10" s="62"/>
      <c r="RY10" s="61" t="s">
        <v>490</v>
      </c>
      <c r="RZ10" s="48">
        <v>1000</v>
      </c>
      <c r="SA10" s="62"/>
      <c r="SB10" s="61" t="s">
        <v>490</v>
      </c>
      <c r="SC10" s="48">
        <v>1000</v>
      </c>
      <c r="SD10" s="228"/>
      <c r="SE10" s="61" t="s">
        <v>490</v>
      </c>
      <c r="SF10" s="48">
        <v>2000</v>
      </c>
      <c r="SG10" s="62"/>
      <c r="SH10" s="61" t="s">
        <v>490</v>
      </c>
      <c r="SI10" s="48">
        <v>1000</v>
      </c>
      <c r="SJ10" s="228"/>
      <c r="SK10" s="61" t="s">
        <v>490</v>
      </c>
      <c r="SL10" s="48">
        <v>1000</v>
      </c>
      <c r="SM10" s="62"/>
      <c r="SN10" s="61" t="s">
        <v>490</v>
      </c>
      <c r="SO10" s="48">
        <v>2000</v>
      </c>
      <c r="SP10" s="62"/>
      <c r="SQ10" s="61" t="s">
        <v>490</v>
      </c>
      <c r="SR10" s="48">
        <v>1000</v>
      </c>
      <c r="SS10" s="228"/>
      <c r="ST10" s="61" t="s">
        <v>490</v>
      </c>
      <c r="SU10" s="48">
        <v>1000</v>
      </c>
      <c r="SV10" s="62"/>
      <c r="SW10" s="61" t="s">
        <v>490</v>
      </c>
      <c r="SX10" s="48">
        <v>1000</v>
      </c>
      <c r="SY10" s="228"/>
      <c r="SZ10" s="61" t="s">
        <v>490</v>
      </c>
      <c r="TA10" s="48">
        <v>1000</v>
      </c>
      <c r="TB10" s="228"/>
      <c r="TC10" s="61" t="s">
        <v>490</v>
      </c>
      <c r="TD10" s="48">
        <v>10000</v>
      </c>
      <c r="TE10" s="62"/>
      <c r="TF10" s="61" t="s">
        <v>490</v>
      </c>
      <c r="TG10" s="48">
        <v>10000</v>
      </c>
      <c r="TH10" s="62"/>
      <c r="TI10" s="61" t="s">
        <v>490</v>
      </c>
      <c r="TJ10" s="48">
        <v>2000</v>
      </c>
      <c r="TK10" s="62"/>
      <c r="TL10" s="61" t="s">
        <v>490</v>
      </c>
      <c r="TM10" s="48">
        <v>1000</v>
      </c>
      <c r="TN10" s="228"/>
      <c r="TO10" s="61" t="s">
        <v>490</v>
      </c>
      <c r="TP10" s="48">
        <v>2000</v>
      </c>
      <c r="TQ10" s="62"/>
      <c r="TR10" s="61" t="s">
        <v>490</v>
      </c>
      <c r="TS10" s="48">
        <v>1000</v>
      </c>
      <c r="TT10" s="62"/>
    </row>
    <row r="11" spans="1:540" s="20" customFormat="1">
      <c r="A11" s="61" t="s">
        <v>220</v>
      </c>
      <c r="B11" s="29">
        <v>172.95456963506757</v>
      </c>
      <c r="C11" s="62"/>
      <c r="D11" s="61" t="s">
        <v>220</v>
      </c>
      <c r="E11" s="29">
        <v>179.06154177236172</v>
      </c>
      <c r="F11" s="62"/>
      <c r="G11" s="61" t="s">
        <v>220</v>
      </c>
      <c r="H11" s="29">
        <v>253.5711490421601</v>
      </c>
      <c r="I11" s="62"/>
      <c r="J11" s="61" t="s">
        <v>220</v>
      </c>
      <c r="K11" s="29">
        <v>271.87151836216765</v>
      </c>
      <c r="M11" s="61" t="s">
        <v>220</v>
      </c>
      <c r="N11" s="29">
        <v>299.03415966900644</v>
      </c>
      <c r="O11" s="62"/>
      <c r="P11" s="61" t="s">
        <v>220</v>
      </c>
      <c r="Q11" s="29">
        <v>37.549528821442301</v>
      </c>
      <c r="R11" s="62"/>
      <c r="S11" s="61" t="s">
        <v>220</v>
      </c>
      <c r="T11" s="29">
        <v>95.981954213325423</v>
      </c>
      <c r="U11" s="62"/>
      <c r="V11" s="61" t="s">
        <v>220</v>
      </c>
      <c r="W11" s="29">
        <v>163.66774665634915</v>
      </c>
      <c r="X11" s="62"/>
      <c r="Y11" s="61" t="s">
        <v>220</v>
      </c>
      <c r="Z11" s="29">
        <v>344.57082519376513</v>
      </c>
      <c r="AB11" s="61" t="s">
        <v>220</v>
      </c>
      <c r="AC11" s="29">
        <v>677.4010355173931</v>
      </c>
      <c r="AE11" s="61" t="s">
        <v>220</v>
      </c>
      <c r="AF11" s="29">
        <v>172.72478837871719</v>
      </c>
      <c r="AG11" s="123"/>
      <c r="AH11" s="61" t="s">
        <v>220</v>
      </c>
      <c r="AI11" s="29">
        <v>38.505519336592222</v>
      </c>
      <c r="AK11" s="61" t="s">
        <v>220</v>
      </c>
      <c r="AL11" s="29">
        <v>46.847194029468739</v>
      </c>
      <c r="AN11" s="61" t="s">
        <v>220</v>
      </c>
      <c r="AO11" s="29">
        <v>138.81839258698668</v>
      </c>
      <c r="AP11" s="62"/>
      <c r="AQ11" s="61" t="s">
        <v>220</v>
      </c>
      <c r="AR11" s="29">
        <v>496.70713253708163</v>
      </c>
      <c r="AS11" s="62"/>
      <c r="AT11" s="61" t="s">
        <v>220</v>
      </c>
      <c r="AU11" s="29">
        <v>32.864851658511974</v>
      </c>
      <c r="AV11" s="62"/>
      <c r="AW11" s="61" t="s">
        <v>220</v>
      </c>
      <c r="AX11" s="29">
        <v>23.496292207215269</v>
      </c>
      <c r="AZ11" s="61" t="s">
        <v>220</v>
      </c>
      <c r="BA11" s="29">
        <v>149.10109435000706</v>
      </c>
      <c r="BC11" s="61" t="s">
        <v>220</v>
      </c>
      <c r="BD11" s="29">
        <f>BD4*BD7*BD9*BD10</f>
        <v>400</v>
      </c>
      <c r="BE11" s="62"/>
      <c r="BF11" s="28" t="s">
        <v>220</v>
      </c>
      <c r="BG11" s="29">
        <f>BG4*BG7*BG9*BG10</f>
        <v>500</v>
      </c>
      <c r="BH11" s="62"/>
      <c r="BI11" s="61" t="s">
        <v>220</v>
      </c>
      <c r="BJ11" s="29">
        <f>BJ4*BJ7*BJ9*BJ10</f>
        <v>259.37351242074402</v>
      </c>
      <c r="BK11" s="62"/>
      <c r="BL11" s="61" t="s">
        <v>220</v>
      </c>
      <c r="BM11" s="29">
        <f>BM4*BM7*BM9*BM10</f>
        <v>119.77130700704696</v>
      </c>
      <c r="BN11" s="62"/>
      <c r="BO11" s="61" t="s">
        <v>220</v>
      </c>
      <c r="BP11" s="29">
        <f>BP4*BP7*BP9*BP10</f>
        <v>201.16035132640565</v>
      </c>
      <c r="BR11" s="61" t="s">
        <v>220</v>
      </c>
      <c r="BS11" s="29">
        <f>BS4*BS7*BS9*BS10</f>
        <v>109.32721712538225</v>
      </c>
      <c r="BT11" s="62"/>
      <c r="BU11" s="61" t="s">
        <v>220</v>
      </c>
      <c r="BV11" s="29">
        <f>BV4*BV7*BV9*BV10</f>
        <v>35.932890737697548</v>
      </c>
      <c r="BX11" s="61" t="s">
        <v>220</v>
      </c>
      <c r="BY11" s="29">
        <f>BY4*BY7*BY9*BY10</f>
        <v>88.977529583831952</v>
      </c>
      <c r="CA11" s="61" t="s">
        <v>220</v>
      </c>
      <c r="CB11" s="29">
        <f>CB4*CB7*CB9*CB10</f>
        <v>1291.2179231485175</v>
      </c>
      <c r="CC11" s="62"/>
      <c r="CD11" s="61" t="s">
        <v>220</v>
      </c>
      <c r="CE11" s="29">
        <f>CE4*CE7*CE9*CE10</f>
        <v>244.93202178533707</v>
      </c>
      <c r="CF11" s="62"/>
      <c r="CG11" s="61" t="s">
        <v>220</v>
      </c>
      <c r="CH11" s="29">
        <f>CH4*CH7*CH9*CH10</f>
        <v>186.05238665071136</v>
      </c>
      <c r="CJ11" s="61" t="s">
        <v>220</v>
      </c>
      <c r="CK11" s="29">
        <f>CK4*CK7*CK9*CK10</f>
        <v>379.14129787992863</v>
      </c>
      <c r="CL11" s="62"/>
      <c r="CM11" s="61" t="s">
        <v>220</v>
      </c>
      <c r="CN11" s="29">
        <f>CN4*CN7*CN9*CN10</f>
        <v>204.2708967056233</v>
      </c>
      <c r="CP11" s="61" t="s">
        <v>220</v>
      </c>
      <c r="CQ11" s="29">
        <f>CQ4*CQ7*CQ9*CQ10</f>
        <v>368.86052386650715</v>
      </c>
      <c r="CR11" s="62"/>
      <c r="CS11" s="61" t="s">
        <v>220</v>
      </c>
      <c r="CT11" s="29">
        <f>CT4*CT7*CT9*CT10</f>
        <v>217.28262256271239</v>
      </c>
      <c r="CV11" s="61" t="s">
        <v>220</v>
      </c>
      <c r="CW11" s="29">
        <f>CW4*CW7*CW9*CW10</f>
        <v>174.73740194123118</v>
      </c>
      <c r="CX11" s="62"/>
      <c r="CY11" s="28" t="s">
        <v>220</v>
      </c>
      <c r="CZ11" s="29">
        <f>CZ4*CZ7*CZ9*CZ10</f>
        <v>1670.6161137440758</v>
      </c>
      <c r="DA11" s="62"/>
      <c r="DB11" s="61" t="s">
        <v>220</v>
      </c>
      <c r="DC11" s="29">
        <f>DC4*DC7*DC9*DC10</f>
        <v>992.62769878883614</v>
      </c>
      <c r="DD11" s="62"/>
      <c r="DE11" s="61" t="s">
        <v>220</v>
      </c>
      <c r="DF11" s="29">
        <f>DF4*DF7*DF9*DF10</f>
        <v>145.30196127762341</v>
      </c>
      <c r="DH11" s="61" t="s">
        <v>220</v>
      </c>
      <c r="DI11" s="29">
        <f>DI4*DI7*DI9*DI10</f>
        <v>173.41573403522509</v>
      </c>
      <c r="DJ11" s="62"/>
      <c r="DK11" s="61" t="s">
        <v>220</v>
      </c>
      <c r="DL11" s="29">
        <f>DL4*DL7*DL9*DL10</f>
        <v>1135.3343865192203</v>
      </c>
      <c r="DM11" s="62"/>
      <c r="DN11" s="61" t="s">
        <v>220</v>
      </c>
      <c r="DO11" s="29">
        <f>DO4*DO7*DO9*DO10</f>
        <v>20.698370260339789</v>
      </c>
      <c r="DQ11" s="61" t="s">
        <v>220</v>
      </c>
      <c r="DR11" s="29">
        <f>DR4*DR7*DR9*DR10</f>
        <v>286.05862394625092</v>
      </c>
      <c r="DS11" s="62"/>
      <c r="DT11" s="61" t="s">
        <v>220</v>
      </c>
      <c r="DU11" s="29">
        <f>DU4*DU7*DU9*DU10</f>
        <v>598.76882287309218</v>
      </c>
      <c r="DW11" s="61" t="s">
        <v>220</v>
      </c>
      <c r="DX11" s="29">
        <f>DX4*DX7*DX9*DX10</f>
        <v>266.85913520668856</v>
      </c>
      <c r="DY11" s="123"/>
      <c r="DZ11" s="61" t="s">
        <v>220</v>
      </c>
      <c r="EA11" s="29" t="e">
        <f>EA4*EA7*EA9*EA10</f>
        <v>#DIV/0!</v>
      </c>
      <c r="EB11" s="62"/>
      <c r="EC11" s="61" t="s">
        <v>220</v>
      </c>
      <c r="ED11" s="29" t="e">
        <f>ED4*ED7*ED9*ED10</f>
        <v>#DIV/0!</v>
      </c>
      <c r="EE11" s="62"/>
      <c r="EF11" s="61" t="s">
        <v>220</v>
      </c>
      <c r="EG11" s="29">
        <f>EG4*EG7*EG9*EG10</f>
        <v>331.70456056375502</v>
      </c>
      <c r="EH11" s="62"/>
      <c r="EI11" s="61" t="s">
        <v>220</v>
      </c>
      <c r="EJ11" s="29">
        <f>EJ4*EJ7*EJ9*EJ10</f>
        <v>4867.0389575854288</v>
      </c>
      <c r="EK11" s="62"/>
      <c r="EL11" s="61" t="s">
        <v>220</v>
      </c>
      <c r="EM11" s="29">
        <f>EM4*EM7*EM9*EM10</f>
        <v>337.70765354233828</v>
      </c>
      <c r="EO11" s="61" t="s">
        <v>220</v>
      </c>
      <c r="EP11" s="29">
        <f>EP4*EP7*EP9*EP10</f>
        <v>500</v>
      </c>
      <c r="ER11" s="61" t="s">
        <v>220</v>
      </c>
      <c r="ES11" s="29">
        <f>ES4*ES7*ES9*ES10</f>
        <v>60.176705383047121</v>
      </c>
      <c r="ET11" s="62"/>
      <c r="EU11" s="61" t="s">
        <v>220</v>
      </c>
      <c r="EV11" s="29">
        <f>EV4*EV7*EV9*EV10</f>
        <v>67.216146938717841</v>
      </c>
      <c r="EX11" s="61" t="s">
        <v>220</v>
      </c>
      <c r="EY11" s="29">
        <f>EY4*EY7*EY9*EY10</f>
        <v>312.35464771155819</v>
      </c>
      <c r="EZ11" s="62"/>
      <c r="FA11" s="61" t="s">
        <v>220</v>
      </c>
      <c r="FB11" s="29">
        <f>FB4*FB7*FB9*FB10</f>
        <v>47.126378884803302</v>
      </c>
      <c r="FC11" s="62"/>
      <c r="FD11" s="61" t="s">
        <v>220</v>
      </c>
      <c r="FE11" s="29">
        <f>FE4*FE7*FE9*FE10</f>
        <v>93.184909081750874</v>
      </c>
      <c r="FF11" s="62"/>
      <c r="FG11" s="61" t="s">
        <v>220</v>
      </c>
      <c r="FH11" s="29">
        <f>FH4*FH7*FH9*FH10</f>
        <v>165.88395503795485</v>
      </c>
      <c r="FI11" s="228"/>
      <c r="FJ11" s="61" t="s">
        <v>220</v>
      </c>
      <c r="FK11" s="29">
        <f>FK4*FK7*FK9*FK10</f>
        <v>91.57306200574223</v>
      </c>
      <c r="FL11" s="62"/>
      <c r="FM11" s="61" t="s">
        <v>220</v>
      </c>
      <c r="FN11" s="29">
        <f>FN4*FN7*FN9*FN10</f>
        <v>1949.7808895381052</v>
      </c>
      <c r="FO11" s="62"/>
      <c r="FP11" s="61" t="s">
        <v>220</v>
      </c>
      <c r="FQ11" s="29">
        <f>FQ4*FQ7*FQ9*FQ10</f>
        <v>147.06593461945297</v>
      </c>
      <c r="FR11" s="62"/>
      <c r="FS11" s="61" t="s">
        <v>220</v>
      </c>
      <c r="FT11" s="29">
        <f>FT4*FT7*FT9*FT10</f>
        <v>306.88162582395188</v>
      </c>
      <c r="FU11" s="62"/>
      <c r="FV11" s="61" t="s">
        <v>220</v>
      </c>
      <c r="FW11" s="29">
        <f>FW4*FW7*FW9*FW10</f>
        <v>532.64876304185816</v>
      </c>
      <c r="FX11" s="62"/>
      <c r="FY11" s="61" t="s">
        <v>220</v>
      </c>
      <c r="FZ11" s="29">
        <f>FZ4*FZ7*FZ9*FZ10</f>
        <v>400</v>
      </c>
      <c r="GA11" s="62"/>
      <c r="GB11" s="61" t="s">
        <v>220</v>
      </c>
      <c r="GC11" s="29">
        <f>GC4*GC7*GC9*GC10</f>
        <v>314.8205397611963</v>
      </c>
      <c r="GE11" s="61" t="s">
        <v>220</v>
      </c>
      <c r="GF11" s="29">
        <f>GF4*GF7*GF9*GF10</f>
        <v>1967.0296800000001</v>
      </c>
      <c r="GG11" s="62"/>
      <c r="GH11" s="61" t="s">
        <v>220</v>
      </c>
      <c r="GI11" s="29">
        <f>GI4*GI7*GI9*GI10</f>
        <v>1183.9344589869117</v>
      </c>
      <c r="GJ11" s="62"/>
      <c r="GK11" s="61" t="s">
        <v>220</v>
      </c>
      <c r="GL11" s="29">
        <f>GL4*GL7*GL9*GL10</f>
        <v>923.16915091426256</v>
      </c>
      <c r="GM11" s="62"/>
      <c r="GN11" s="61" t="s">
        <v>220</v>
      </c>
      <c r="GO11" s="29">
        <f>GO4*GO7*GO9*GO10</f>
        <v>120.39967957913096</v>
      </c>
      <c r="GP11" s="62"/>
      <c r="GQ11" s="61" t="s">
        <v>220</v>
      </c>
      <c r="GR11" s="29">
        <f>GR4*GR7*GR9*GR10</f>
        <v>1192.4720272444945</v>
      </c>
      <c r="GS11" s="62"/>
      <c r="GT11" s="61" t="s">
        <v>220</v>
      </c>
      <c r="GU11" s="29">
        <f>GU4*GU7*GU9*GU10</f>
        <v>1568.3868346200727</v>
      </c>
      <c r="GV11" s="62"/>
      <c r="GW11" s="61" t="s">
        <v>220</v>
      </c>
      <c r="GX11" s="29">
        <f>GX4*GX7*GX9*GX10</f>
        <v>121.87792637938729</v>
      </c>
      <c r="GZ11" s="61" t="s">
        <v>220</v>
      </c>
      <c r="HA11" s="29">
        <f>HA4*HA7*HA9*HA10</f>
        <v>235.74011571841851</v>
      </c>
      <c r="HB11" s="62"/>
      <c r="HC11" s="61" t="s">
        <v>220</v>
      </c>
      <c r="HD11" s="29">
        <f>HD4*HD7*HD9*HD10</f>
        <v>305.59908389585337</v>
      </c>
      <c r="HE11" s="62"/>
      <c r="HF11" s="61" t="s">
        <v>220</v>
      </c>
      <c r="HG11" s="29">
        <f>HG10*HG9*HG7*HG4</f>
        <v>671.41533264513021</v>
      </c>
      <c r="HI11" s="61" t="s">
        <v>220</v>
      </c>
      <c r="HJ11" s="29">
        <f>HJ10*HJ9*HJ7*HJ4</f>
        <v>944.93317427566762</v>
      </c>
      <c r="HL11" s="61" t="s">
        <v>220</v>
      </c>
      <c r="HM11" s="29">
        <f>HM4*HM7*HM9*HM10</f>
        <v>456.99734811957569</v>
      </c>
      <c r="HN11" s="62"/>
      <c r="HO11" s="61" t="s">
        <v>220</v>
      </c>
      <c r="HP11" s="29">
        <f>HP4*HP7*HP9*HP10</f>
        <v>94.311816555517737</v>
      </c>
      <c r="HQ11" s="62"/>
      <c r="HR11" s="61" t="s">
        <v>220</v>
      </c>
      <c r="HS11" s="29">
        <f>HS4*HS7*HS9*HS10</f>
        <v>455.52073288331735</v>
      </c>
      <c r="HT11" s="62"/>
      <c r="HU11" s="61" t="s">
        <v>220</v>
      </c>
      <c r="HV11" s="29">
        <f>HV4*HV7*HV9*HV10</f>
        <v>293.29986911282549</v>
      </c>
      <c r="HW11" s="62"/>
      <c r="HX11" s="61" t="s">
        <v>220</v>
      </c>
      <c r="HY11" s="29">
        <f>HY4*HY7*HY9*HY10</f>
        <v>12.832266397050034</v>
      </c>
      <c r="HZ11" s="62"/>
      <c r="IA11" s="61" t="s">
        <v>220</v>
      </c>
      <c r="IB11" s="29">
        <f>IB4*IB7*IB9*IB10</f>
        <v>88.243404059921204</v>
      </c>
      <c r="IC11" s="62"/>
      <c r="ID11" s="61" t="s">
        <v>220</v>
      </c>
      <c r="IE11" s="29">
        <f>IE4*IE7*IE9*IE10</f>
        <v>187.98216007714564</v>
      </c>
      <c r="IF11" s="62"/>
      <c r="IG11" s="61" t="s">
        <v>220</v>
      </c>
      <c r="IH11" s="29">
        <f>IH4*IH7*IH9*IH10</f>
        <v>4600.7111861137892</v>
      </c>
      <c r="IJ11" s="61" t="s">
        <v>220</v>
      </c>
      <c r="IK11" s="29">
        <f>IK4*IK7*IK9*IK10</f>
        <v>458.87316725649532</v>
      </c>
      <c r="IL11" s="62"/>
      <c r="IM11" s="61" t="s">
        <v>220</v>
      </c>
      <c r="IN11" s="29">
        <f>IN4*IN7*IN9*IN10</f>
        <v>500</v>
      </c>
      <c r="IO11" s="62"/>
      <c r="IP11" s="61" t="s">
        <v>220</v>
      </c>
      <c r="IQ11" s="29">
        <f>IQ4*IQ7*IQ9*IQ10</f>
        <v>102.94606925417636</v>
      </c>
      <c r="IR11" s="62"/>
      <c r="IS11" s="61" t="s">
        <v>220</v>
      </c>
      <c r="IT11" s="29">
        <f>IT4*IT7*IT9*IT10</f>
        <v>156.39320188053139</v>
      </c>
      <c r="IU11" s="62"/>
      <c r="IV11" s="61" t="s">
        <v>220</v>
      </c>
      <c r="IW11" s="29">
        <f>IW4*IW7*IW9*IW10</f>
        <v>118.53905496624883</v>
      </c>
      <c r="IX11" s="62"/>
      <c r="IY11" s="61" t="s">
        <v>220</v>
      </c>
      <c r="IZ11" s="29">
        <f>IZ4*IZ7*IZ9*IZ10</f>
        <v>110.66176470588233</v>
      </c>
      <c r="JA11" s="62"/>
      <c r="JB11" s="61" t="s">
        <v>220</v>
      </c>
      <c r="JC11" s="29">
        <f>JC4*JC7*JC9*JC10</f>
        <v>208.1671940577337</v>
      </c>
      <c r="JD11" s="228"/>
      <c r="JE11" s="61" t="s">
        <v>220</v>
      </c>
      <c r="JF11" s="29">
        <f>JF4*JF7*JF9*JF10</f>
        <v>138.42815814850528</v>
      </c>
      <c r="JG11" s="62"/>
      <c r="JH11" s="61" t="s">
        <v>220</v>
      </c>
      <c r="JI11" s="29">
        <f>JI4*JI7*JI9*JI10</f>
        <v>276.64993500216502</v>
      </c>
      <c r="JJ11" s="62"/>
      <c r="JK11" s="61" t="s">
        <v>220</v>
      </c>
      <c r="JL11" s="29">
        <f>JL4*JL7*JL9*JL10</f>
        <v>636.64803123391084</v>
      </c>
      <c r="JM11" s="62"/>
      <c r="JN11" s="61" t="s">
        <v>220</v>
      </c>
      <c r="JO11" s="29">
        <f>JO4*JO7*JO9*JO10</f>
        <v>400</v>
      </c>
      <c r="JP11" s="62"/>
      <c r="JQ11" s="61" t="s">
        <v>220</v>
      </c>
      <c r="JR11" s="29">
        <f>JR4*JR7*JR9*JR10</f>
        <v>279.63000816137668</v>
      </c>
      <c r="JT11" s="61" t="s">
        <v>220</v>
      </c>
      <c r="JU11" s="29">
        <f>JU4*JU7*JU9*JU10</f>
        <v>454.85733898167456</v>
      </c>
      <c r="JV11" s="62"/>
      <c r="JW11" s="61" t="s">
        <v>220</v>
      </c>
      <c r="JX11" s="29">
        <f>JX4*JX7*JX9*JX10</f>
        <v>98.97073543131647</v>
      </c>
      <c r="JY11" s="62"/>
      <c r="JZ11" s="61" t="s">
        <v>220</v>
      </c>
      <c r="KA11" s="29">
        <f>KA4*KA7*KA9*KA10</f>
        <v>2611.2745592872056</v>
      </c>
      <c r="KB11" s="62"/>
      <c r="KC11" s="61" t="s">
        <v>220</v>
      </c>
      <c r="KD11" s="29">
        <f>KD4*KD7*KD9*KD10</f>
        <v>134.23225855296414</v>
      </c>
      <c r="KE11" s="62"/>
      <c r="KF11" s="61" t="s">
        <v>220</v>
      </c>
      <c r="KG11" s="29">
        <f>KG4*KG7*KG9*KG10</f>
        <v>984.60526315789446</v>
      </c>
      <c r="KH11" s="62"/>
      <c r="KI11" s="61" t="s">
        <v>220</v>
      </c>
      <c r="KJ11" s="29">
        <f>KJ4*KJ7*KJ9*KJ10</f>
        <v>477.93162484758761</v>
      </c>
      <c r="KK11" s="62"/>
      <c r="KL11" s="61" t="s">
        <v>220</v>
      </c>
      <c r="KM11" s="29">
        <f>KM4*KM7*KM9*KM10</f>
        <v>1400</v>
      </c>
      <c r="KN11" s="62"/>
      <c r="KO11" s="61" t="s">
        <v>220</v>
      </c>
      <c r="KP11" s="29">
        <f>KP4*KP7*KP9*KP10</f>
        <v>318.98627295788117</v>
      </c>
      <c r="KQ11" s="62"/>
      <c r="KR11" s="61" t="s">
        <v>220</v>
      </c>
      <c r="KS11" s="29">
        <f>KS4*KS7*KS9*KS10</f>
        <v>1088.6842105263154</v>
      </c>
      <c r="KT11" s="62"/>
      <c r="KU11" s="61" t="s">
        <v>220</v>
      </c>
      <c r="KV11" s="29">
        <f>KV4*KV7*KV9*KV10</f>
        <v>1400</v>
      </c>
      <c r="KW11" s="62"/>
      <c r="KX11" s="61" t="s">
        <v>220</v>
      </c>
      <c r="KY11" s="29">
        <f>KY4*KY7*KY9*KY10</f>
        <v>85.661131399434993</v>
      </c>
      <c r="KZ11" s="62"/>
      <c r="LA11" s="61" t="s">
        <v>220</v>
      </c>
      <c r="LB11" s="29">
        <f>LB4*LB7*LB9*LB10</f>
        <v>4363.6328654058389</v>
      </c>
      <c r="LC11" s="62"/>
      <c r="LD11" s="61" t="s">
        <v>220</v>
      </c>
      <c r="LE11" s="29">
        <f>LE4*LE7*LE9*LE10</f>
        <v>926.48026315789491</v>
      </c>
      <c r="LF11" s="62"/>
      <c r="LG11" s="61" t="s">
        <v>220</v>
      </c>
      <c r="LH11" s="29">
        <f>LH4*LH7*LH9*LH10</f>
        <v>690.13157894736844</v>
      </c>
      <c r="LI11" s="62"/>
      <c r="LJ11" s="61" t="s">
        <v>220</v>
      </c>
      <c r="LK11" s="29">
        <f>LK4*LK7*LK9*LK10</f>
        <v>286.20859581060978</v>
      </c>
      <c r="LL11" s="62"/>
      <c r="LM11" s="61" t="s">
        <v>220</v>
      </c>
      <c r="LN11" s="29">
        <f>LN4*LN7*LN9*LN10</f>
        <v>136.95307655205676</v>
      </c>
      <c r="LO11" s="62"/>
      <c r="LP11" s="61" t="s">
        <v>220</v>
      </c>
      <c r="LQ11" s="29">
        <f>LQ4*LQ7*LQ9*LQ10</f>
        <v>55.298671021652332</v>
      </c>
      <c r="LR11" s="62"/>
      <c r="LS11" s="61" t="s">
        <v>220</v>
      </c>
      <c r="LT11" s="29">
        <f>LT4*LT7*LT9*LT10</f>
        <v>15.344040461722797</v>
      </c>
      <c r="LU11" s="62"/>
      <c r="LV11" s="61" t="s">
        <v>220</v>
      </c>
      <c r="LW11" s="29">
        <f>LW10*LW9*LW7*LW4</f>
        <v>509.58348247686149</v>
      </c>
      <c r="LY11" s="61" t="s">
        <v>220</v>
      </c>
      <c r="LZ11" s="29">
        <f>LZ10*LZ9*LZ7*LZ4</f>
        <v>536.98668795193498</v>
      </c>
      <c r="MB11" s="61" t="s">
        <v>220</v>
      </c>
      <c r="MC11" s="29">
        <f>MC4*MC7*MC9*MC10</f>
        <v>44.30854552180412</v>
      </c>
      <c r="MD11" s="62"/>
      <c r="ME11" s="61" t="s">
        <v>220</v>
      </c>
      <c r="MF11" s="29">
        <f>MF4*MF7*MF9*MF10</f>
        <v>91.991553921038872</v>
      </c>
      <c r="MG11" s="62"/>
      <c r="MH11" s="61" t="s">
        <v>220</v>
      </c>
      <c r="MI11" s="29">
        <f>MI4*MI7*MI9*MI10</f>
        <v>161.55317330028828</v>
      </c>
      <c r="MJ11" s="62"/>
      <c r="MK11" s="61" t="s">
        <v>220</v>
      </c>
      <c r="ML11" s="29">
        <f>ML4*ML7*ML9*ML10</f>
        <v>500</v>
      </c>
      <c r="MM11" s="62"/>
      <c r="MN11" s="61" t="s">
        <v>220</v>
      </c>
      <c r="MO11" s="29">
        <f>MO4*MO7*MO9*MO10</f>
        <v>128.16095914008133</v>
      </c>
      <c r="MP11" s="62"/>
      <c r="MQ11" s="61" t="s">
        <v>220</v>
      </c>
      <c r="MR11" s="29">
        <f>MR4*MR7*MR9*MR10</f>
        <v>231.050720952685</v>
      </c>
      <c r="MS11" s="228"/>
      <c r="MT11" s="61" t="s">
        <v>220</v>
      </c>
      <c r="MU11" s="29">
        <f>MU4*MU7*MU9*MU10</f>
        <v>446.53069661682628</v>
      </c>
      <c r="MV11" s="62"/>
      <c r="MW11" s="61" t="s">
        <v>220</v>
      </c>
      <c r="MX11" s="29">
        <f>MX4*MX7*MX9*MX10</f>
        <v>889.73684210526289</v>
      </c>
      <c r="MY11" s="62"/>
      <c r="MZ11" s="61" t="s">
        <v>220</v>
      </c>
      <c r="NA11" s="29">
        <f>NA4*NA7*NA9*NA10</f>
        <v>199.82085027216982</v>
      </c>
      <c r="NB11" s="62"/>
      <c r="NC11" s="61" t="s">
        <v>220</v>
      </c>
      <c r="ND11" s="29">
        <f>ND4*ND7*ND9*ND10</f>
        <v>173.08161351628058</v>
      </c>
      <c r="NE11" s="62"/>
      <c r="NF11" s="61" t="s">
        <v>220</v>
      </c>
      <c r="NG11" s="29">
        <f>NG4*NG7*NG9*NG10</f>
        <v>197.65038241576522</v>
      </c>
      <c r="NH11" s="62"/>
      <c r="NI11" s="61" t="s">
        <v>220</v>
      </c>
      <c r="NJ11" s="29">
        <f>NJ4*NJ7*NJ9*NJ10</f>
        <v>133.64569696134501</v>
      </c>
      <c r="NK11" s="62"/>
      <c r="NL11" s="61" t="s">
        <v>220</v>
      </c>
      <c r="NM11" s="29">
        <f>NM4*NM7*NM9*NM10</f>
        <v>786.6776315789474</v>
      </c>
      <c r="NN11" s="62"/>
      <c r="NO11" s="61" t="s">
        <v>220</v>
      </c>
      <c r="NP11" s="29">
        <f>NP4*NP7*NP9*NP10</f>
        <v>416.61184210526312</v>
      </c>
      <c r="NQ11" s="62"/>
      <c r="NR11" s="61" t="s">
        <v>220</v>
      </c>
      <c r="NS11" s="29">
        <f>NS4*NS7*NS9*NS10</f>
        <v>212.26210983256391</v>
      </c>
      <c r="NT11" s="62"/>
      <c r="NU11" s="61" t="s">
        <v>220</v>
      </c>
      <c r="NV11" s="29">
        <f>NV4*NV7*NV9*NV10</f>
        <v>187.29690622200783</v>
      </c>
      <c r="NW11" s="62"/>
      <c r="NX11" s="61" t="s">
        <v>220</v>
      </c>
      <c r="NY11" s="29">
        <f>NY4*NY7*NY9*NY10</f>
        <v>297.39516534383881</v>
      </c>
      <c r="NZ11" s="62"/>
      <c r="OA11" s="61" t="s">
        <v>220</v>
      </c>
      <c r="OB11" s="29">
        <f>OB4*OB7*OB9*OB10</f>
        <v>400</v>
      </c>
      <c r="OC11" s="62"/>
      <c r="OD11" s="61" t="s">
        <v>220</v>
      </c>
      <c r="OE11" s="29">
        <f>OE4*OE7*OE9*OE10</f>
        <v>333.79859066737237</v>
      </c>
      <c r="OG11" s="61" t="s">
        <v>220</v>
      </c>
      <c r="OH11" s="29">
        <f>OH4*OH7*OH9*OH10</f>
        <v>1000</v>
      </c>
      <c r="OI11" s="62"/>
      <c r="OJ11" s="61" t="s">
        <v>220</v>
      </c>
      <c r="OK11" s="29">
        <f>OK4*OK7*OK9*OK10</f>
        <v>1561.3587817818502</v>
      </c>
      <c r="OL11" s="62"/>
      <c r="OM11" s="61" t="s">
        <v>220</v>
      </c>
      <c r="ON11" s="29">
        <f>ON4*ON7*ON9*ON10</f>
        <v>1011.0963558740441</v>
      </c>
      <c r="OO11" s="62"/>
      <c r="OP11" s="61" t="s">
        <v>220</v>
      </c>
      <c r="OQ11" s="29">
        <f>OQ4*OQ7*OQ9*OQ10</f>
        <v>161.97026847126691</v>
      </c>
      <c r="OR11" s="62"/>
      <c r="OS11" s="61" t="s">
        <v>220</v>
      </c>
      <c r="OT11" s="29">
        <f>OT4*OT7*OT9*OT10</f>
        <v>252.22986465498116</v>
      </c>
      <c r="OU11" s="62"/>
      <c r="OV11" s="61" t="s">
        <v>220</v>
      </c>
      <c r="OW11" s="29">
        <f>OW4*OW7*OW9*OW10</f>
        <v>118.95128261417409</v>
      </c>
      <c r="OX11" s="228"/>
      <c r="OY11" s="61" t="s">
        <v>220</v>
      </c>
      <c r="OZ11" s="29">
        <f>OZ4*OZ7*OZ9*OZ10</f>
        <v>1400</v>
      </c>
      <c r="PA11" s="62"/>
      <c r="PB11" s="61" t="s">
        <v>220</v>
      </c>
      <c r="PC11" s="29">
        <f>PC4*PC7*PC9*PC10</f>
        <v>82.813281397215547</v>
      </c>
      <c r="PD11" s="228"/>
      <c r="PE11" s="61" t="s">
        <v>220</v>
      </c>
      <c r="PF11" s="29">
        <f>PF4*PF7*PF9*PF10</f>
        <v>1400</v>
      </c>
      <c r="PG11" s="62"/>
      <c r="PH11" s="61" t="s">
        <v>220</v>
      </c>
      <c r="PI11" s="29">
        <f>PI4*PI7*PI9*PI10</f>
        <v>116.62968384345857</v>
      </c>
      <c r="PJ11" s="228"/>
      <c r="PK11" s="61" t="s">
        <v>220</v>
      </c>
      <c r="PL11" s="29">
        <f>PL4*PL7*PL9*PL10</f>
        <v>1400</v>
      </c>
      <c r="PM11" s="62"/>
      <c r="PN11" s="61" t="s">
        <v>220</v>
      </c>
      <c r="PO11" s="29">
        <f>PO4*PO7*PO9*PO10</f>
        <v>1291.0855263157894</v>
      </c>
      <c r="PP11" s="62"/>
      <c r="PQ11" s="61" t="s">
        <v>220</v>
      </c>
      <c r="PR11" s="29">
        <f>PR4*PR7*PR9*PR10</f>
        <v>104.01597514976704</v>
      </c>
      <c r="PS11" s="62"/>
      <c r="PT11" s="61" t="s">
        <v>220</v>
      </c>
      <c r="PU11" s="29">
        <f>PU4*PU7*PU9*PU10</f>
        <v>286.96102359292951</v>
      </c>
      <c r="PV11" s="62"/>
      <c r="PW11" s="61" t="s">
        <v>220</v>
      </c>
      <c r="PX11" s="29">
        <f>PX4*PX7*PX9*PX10</f>
        <v>448.41357887730197</v>
      </c>
      <c r="PY11" s="62"/>
      <c r="PZ11" s="61" t="s">
        <v>220</v>
      </c>
      <c r="QA11" s="29">
        <f>QA4*QA7*QA9*QA10</f>
        <v>1400</v>
      </c>
      <c r="QB11" s="62"/>
      <c r="QC11" s="61" t="s">
        <v>220</v>
      </c>
      <c r="QD11" s="29">
        <f>QD4*QD7*QD9*QD10</f>
        <v>1400</v>
      </c>
      <c r="QE11" s="62"/>
      <c r="QF11" s="61" t="s">
        <v>220</v>
      </c>
      <c r="QG11" s="29">
        <f>QG4*QG7*QG9*QG10</f>
        <v>251.13433828536208</v>
      </c>
      <c r="QH11" s="62"/>
      <c r="QI11" s="61" t="s">
        <v>220</v>
      </c>
      <c r="QJ11" s="29">
        <f>QJ4*QJ7*QJ9*QJ10</f>
        <v>777.36842105263145</v>
      </c>
      <c r="QK11" s="62"/>
      <c r="QL11" s="61" t="s">
        <v>220</v>
      </c>
      <c r="QM11" s="29">
        <f>QM10*QM9*QM7*QM4</f>
        <v>639.28621369014616</v>
      </c>
      <c r="QO11" s="61" t="s">
        <v>220</v>
      </c>
      <c r="QP11" s="29">
        <f>QP10*QP9*QP7*QP4</f>
        <v>697.59896404663596</v>
      </c>
      <c r="QR11" s="61" t="s">
        <v>220</v>
      </c>
      <c r="QS11" s="29">
        <f>QS4*QS7*QS9*QS10</f>
        <v>688.14144736842104</v>
      </c>
      <c r="QT11" s="62"/>
      <c r="QU11" s="61" t="s">
        <v>220</v>
      </c>
      <c r="QV11" s="29">
        <f>QV4*QV7*QV9*QV10</f>
        <v>429.21052631578948</v>
      </c>
      <c r="QW11" s="62"/>
      <c r="QX11" s="61" t="s">
        <v>220</v>
      </c>
      <c r="QY11" s="29">
        <f>QY4*QY7*QY9*QY10</f>
        <v>91.435299212912881</v>
      </c>
      <c r="QZ11" s="62"/>
      <c r="RA11" s="61" t="s">
        <v>220</v>
      </c>
      <c r="RB11" s="29">
        <f>RB4*RB7*RB9*RB10</f>
        <v>107.5293179280774</v>
      </c>
      <c r="RC11" s="62"/>
      <c r="RD11" s="61" t="s">
        <v>220</v>
      </c>
      <c r="RE11" s="29">
        <f>RE4*RE7*RE9*RE10</f>
        <v>60.073170399018743</v>
      </c>
      <c r="RF11" s="62"/>
      <c r="RG11" s="61" t="s">
        <v>220</v>
      </c>
      <c r="RH11" s="29">
        <f>RH4*RH7*RH9*RH10</f>
        <v>80.946856556619366</v>
      </c>
      <c r="RI11" s="62"/>
      <c r="RJ11" s="61" t="s">
        <v>220</v>
      </c>
      <c r="RK11" s="29">
        <f>RK4*RK7*RK9*RK10</f>
        <v>36.575340586380676</v>
      </c>
      <c r="RL11" s="62"/>
      <c r="RM11" s="61" t="s">
        <v>220</v>
      </c>
      <c r="RN11" s="29">
        <f>RN4*RN7*RN9*RN10</f>
        <v>1257.5657894736842</v>
      </c>
      <c r="RO11" s="62"/>
      <c r="RP11" s="61" t="s">
        <v>220</v>
      </c>
      <c r="RQ11" s="29">
        <f>RQ4*RQ7*RQ9*RQ10</f>
        <v>126.79535537312334</v>
      </c>
      <c r="RR11" s="62"/>
      <c r="RS11" s="61" t="s">
        <v>220</v>
      </c>
      <c r="RT11" s="29">
        <f>RT4*RT7*RT9*RT10</f>
        <v>233.48791448954287</v>
      </c>
      <c r="RU11" s="228"/>
      <c r="RV11" s="61" t="s">
        <v>220</v>
      </c>
      <c r="RW11" s="29">
        <f>RW4*RW7*RW9*RW10</f>
        <v>348.75379040011836</v>
      </c>
      <c r="RX11" s="62"/>
      <c r="RY11" s="61" t="s">
        <v>220</v>
      </c>
      <c r="RZ11" s="29">
        <f>RZ4*RZ7*RZ9*RZ10</f>
        <v>105.14015235559499</v>
      </c>
      <c r="SA11" s="62"/>
      <c r="SB11" s="61" t="s">
        <v>220</v>
      </c>
      <c r="SC11" s="29">
        <f>SC4*SC7*SC9*SC10</f>
        <v>184.88267551096988</v>
      </c>
      <c r="SD11" s="228"/>
      <c r="SE11" s="61" t="s">
        <v>220</v>
      </c>
      <c r="SF11" s="29">
        <f>SF4*SF7*SF9*SF10</f>
        <v>1141.9871794871794</v>
      </c>
      <c r="SG11" s="62"/>
      <c r="SH11" s="61" t="s">
        <v>220</v>
      </c>
      <c r="SI11" s="29">
        <f>SI4*SI7*SI9*SI10</f>
        <v>46.838982149585142</v>
      </c>
      <c r="SJ11" s="228"/>
      <c r="SK11" s="61" t="s">
        <v>220</v>
      </c>
      <c r="SL11" s="29">
        <f>SL4*SL7*SL9*SL10</f>
        <v>362.84298498631762</v>
      </c>
      <c r="SM11" s="62"/>
      <c r="SN11" s="61" t="s">
        <v>220</v>
      </c>
      <c r="SO11" s="29">
        <f>SO4*SO7*SO9*SO10</f>
        <v>1400</v>
      </c>
      <c r="SP11" s="62"/>
      <c r="SQ11" s="61" t="s">
        <v>220</v>
      </c>
      <c r="SR11" s="29">
        <f>SR4*SR7*SR9*SR10</f>
        <v>341.00620850903704</v>
      </c>
      <c r="SS11" s="228"/>
      <c r="ST11" s="61" t="s">
        <v>220</v>
      </c>
      <c r="SU11" s="29">
        <f>SU4*SU7*SU9*SU10</f>
        <v>321.43444519642253</v>
      </c>
      <c r="SV11" s="62"/>
      <c r="SW11" s="61" t="s">
        <v>220</v>
      </c>
      <c r="SX11" s="29">
        <f>SX4*SX7*SX9*SX10</f>
        <v>95.969999802275993</v>
      </c>
      <c r="SY11" s="228"/>
      <c r="SZ11" s="61" t="s">
        <v>220</v>
      </c>
      <c r="TA11" s="29">
        <f>TA4*TA7*TA9*TA10</f>
        <v>144.13519580818473</v>
      </c>
      <c r="TB11" s="228"/>
      <c r="TC11" s="61" t="s">
        <v>220</v>
      </c>
      <c r="TD11" s="29">
        <f>TD4*TD7*TD9*TD10</f>
        <v>2447.8813941938683</v>
      </c>
      <c r="TE11" s="62"/>
      <c r="TF11" s="61" t="s">
        <v>220</v>
      </c>
      <c r="TG11" s="29">
        <f>TG4*TG7*TG9*TG10</f>
        <v>3670.8841346522509</v>
      </c>
      <c r="TH11" s="62"/>
      <c r="TI11" s="61" t="s">
        <v>220</v>
      </c>
      <c r="TJ11" s="29">
        <f>TJ4*TJ7*TJ9*TJ10</f>
        <v>1054.9358974358975</v>
      </c>
      <c r="TK11" s="62"/>
      <c r="TL11" s="61" t="s">
        <v>220</v>
      </c>
      <c r="TM11" s="29">
        <f>TM4*TM7*TM9*TM10</f>
        <v>288.02430760868685</v>
      </c>
      <c r="TN11" s="228"/>
      <c r="TO11" s="61" t="s">
        <v>220</v>
      </c>
      <c r="TP11" s="29">
        <f>TP4*TP7*TP9*TP10</f>
        <v>771.15384615384608</v>
      </c>
      <c r="TQ11" s="62"/>
      <c r="TR11" s="61" t="s">
        <v>220</v>
      </c>
      <c r="TS11" s="29">
        <f>TS4*TS7*TS9*TS10</f>
        <v>121.95383789586688</v>
      </c>
      <c r="TT11" s="62"/>
    </row>
    <row r="12" spans="1:540">
      <c r="A12" s="63"/>
      <c r="C12" s="64"/>
      <c r="D12" s="63"/>
      <c r="F12" s="64"/>
      <c r="G12" s="63"/>
      <c r="I12" s="64"/>
      <c r="J12" s="63"/>
      <c r="M12" s="63"/>
      <c r="O12" s="64"/>
      <c r="R12" s="64"/>
      <c r="S12" s="63"/>
      <c r="U12" s="64"/>
      <c r="X12" s="64"/>
      <c r="Y12" s="63"/>
      <c r="AB12" s="63"/>
      <c r="AE12" s="106"/>
      <c r="AF12" s="9"/>
      <c r="AG12" s="67"/>
      <c r="AK12" s="63"/>
      <c r="AN12" s="63"/>
      <c r="AP12" s="64"/>
      <c r="AQ12" s="63"/>
      <c r="AS12" s="64"/>
      <c r="AT12" s="63"/>
      <c r="AV12" s="64"/>
      <c r="AW12" s="63"/>
      <c r="AZ12" s="63"/>
      <c r="BC12" s="175"/>
      <c r="BD12" s="176"/>
      <c r="BE12" s="64"/>
      <c r="BF12" s="176"/>
      <c r="BG12" s="176"/>
      <c r="BH12" s="64"/>
      <c r="BI12" s="63"/>
      <c r="BK12" s="64"/>
      <c r="BL12" s="63"/>
      <c r="BN12" s="64"/>
      <c r="BO12" s="63"/>
      <c r="BR12" s="63"/>
      <c r="BT12" s="64"/>
      <c r="BU12" s="63"/>
      <c r="BX12" s="63"/>
      <c r="CA12" s="63"/>
      <c r="CC12" s="64"/>
      <c r="CD12" s="63"/>
      <c r="CF12" s="64"/>
      <c r="CG12" s="63"/>
      <c r="CJ12" s="63"/>
      <c r="CL12" s="64"/>
      <c r="CM12" s="63"/>
      <c r="CP12" s="63"/>
      <c r="CR12" s="64"/>
      <c r="CS12" s="63"/>
      <c r="CV12" s="63"/>
      <c r="CX12" s="64"/>
      <c r="DA12" s="64"/>
      <c r="DB12" s="63"/>
      <c r="DD12" s="64"/>
      <c r="DE12" s="63"/>
      <c r="DH12" s="63"/>
      <c r="DJ12" s="64"/>
      <c r="DK12" s="63"/>
      <c r="DM12" s="64"/>
      <c r="DN12" s="63"/>
      <c r="DQ12" s="63"/>
      <c r="DS12" s="64"/>
      <c r="DT12" s="63"/>
      <c r="DW12" s="106"/>
      <c r="DX12" s="9"/>
      <c r="DY12" s="67"/>
      <c r="DZ12" s="63"/>
      <c r="EB12" s="64"/>
      <c r="EC12" s="63"/>
      <c r="EE12" s="64"/>
      <c r="EF12" s="63"/>
      <c r="EH12" s="64"/>
      <c r="EI12" s="63"/>
      <c r="EK12" s="64"/>
      <c r="EL12" s="63"/>
      <c r="EO12" s="63"/>
      <c r="ER12" s="63"/>
      <c r="ET12" s="64"/>
      <c r="EU12" s="63"/>
      <c r="EX12" s="63"/>
      <c r="EZ12" s="64"/>
      <c r="FA12" s="63"/>
      <c r="FC12" s="64"/>
      <c r="FD12" s="63"/>
      <c r="FF12" s="64"/>
      <c r="FG12" s="63"/>
      <c r="FI12" s="216"/>
      <c r="FJ12" s="63"/>
      <c r="FL12" s="64"/>
      <c r="FM12" s="63"/>
      <c r="FO12" s="64"/>
      <c r="FP12" s="63"/>
      <c r="FR12" s="64"/>
      <c r="FS12" s="63"/>
      <c r="FU12" s="64"/>
      <c r="FV12" s="63"/>
      <c r="FX12" s="64"/>
      <c r="FY12" s="63"/>
      <c r="GA12" s="64"/>
      <c r="GB12" s="63"/>
      <c r="GE12" s="63"/>
      <c r="GG12" s="64"/>
      <c r="GH12" s="63"/>
      <c r="GJ12" s="64"/>
      <c r="GK12" s="63"/>
      <c r="GM12" s="64"/>
      <c r="GN12" s="63"/>
      <c r="GP12" s="64"/>
      <c r="GQ12" s="63"/>
      <c r="GS12" s="64"/>
      <c r="GT12" s="63"/>
      <c r="GV12" s="64"/>
      <c r="GW12" s="63"/>
      <c r="GZ12" s="63"/>
      <c r="HB12" s="64"/>
      <c r="HC12" s="63"/>
      <c r="HE12" s="64"/>
      <c r="HF12" s="63"/>
      <c r="HI12" s="63"/>
      <c r="HL12" s="63"/>
      <c r="HN12" s="64"/>
      <c r="HO12" s="63"/>
      <c r="HQ12" s="64"/>
      <c r="HR12" s="63"/>
      <c r="HT12" s="64"/>
      <c r="HU12" s="63"/>
      <c r="HW12" s="64"/>
      <c r="HX12" s="63"/>
      <c r="HZ12" s="64"/>
      <c r="IA12" s="63"/>
      <c r="IC12" s="64"/>
      <c r="ID12" s="63"/>
      <c r="IF12" s="64"/>
      <c r="IG12" s="63"/>
      <c r="IJ12" s="63"/>
      <c r="IL12" s="64"/>
      <c r="IM12" s="63"/>
      <c r="IO12" s="64"/>
      <c r="IP12" s="63"/>
      <c r="IR12" s="64"/>
      <c r="IS12" s="63"/>
      <c r="IU12" s="64"/>
      <c r="IV12" s="63"/>
      <c r="IX12" s="64"/>
      <c r="IY12" s="63"/>
      <c r="JA12" s="64"/>
      <c r="JB12" s="63"/>
      <c r="JD12" s="216"/>
      <c r="JE12" s="63"/>
      <c r="JG12" s="64"/>
      <c r="JH12" s="63"/>
      <c r="JJ12" s="64"/>
      <c r="JK12" s="63"/>
      <c r="JM12" s="64"/>
      <c r="JN12" s="63"/>
      <c r="JP12" s="64"/>
      <c r="JQ12" s="63"/>
      <c r="JT12" s="63"/>
      <c r="JV12" s="64"/>
      <c r="JW12" s="63"/>
      <c r="JY12" s="64"/>
      <c r="JZ12" s="63"/>
      <c r="KB12" s="64"/>
      <c r="KC12" s="63"/>
      <c r="KE12" s="64"/>
      <c r="KF12" s="63"/>
      <c r="KH12" s="64"/>
      <c r="KI12" s="63"/>
      <c r="KK12" s="64"/>
      <c r="KL12" s="63"/>
      <c r="KN12" s="64"/>
      <c r="KO12" s="63"/>
      <c r="KQ12" s="64"/>
      <c r="KR12" s="63"/>
      <c r="KT12" s="64"/>
      <c r="KU12" s="63"/>
      <c r="KW12" s="64"/>
      <c r="KX12" s="63"/>
      <c r="KZ12" s="64"/>
      <c r="LA12" s="63"/>
      <c r="LC12" s="64"/>
      <c r="LD12" s="63"/>
      <c r="LF12" s="64"/>
      <c r="LG12" s="63"/>
      <c r="LI12" s="64"/>
      <c r="LJ12" s="63"/>
      <c r="LL12" s="64"/>
      <c r="LM12" s="63"/>
      <c r="LO12" s="64"/>
      <c r="LP12" s="63"/>
      <c r="LR12" s="64"/>
      <c r="LS12" s="63"/>
      <c r="LU12" s="64"/>
      <c r="LV12" s="63"/>
      <c r="LY12" s="63"/>
      <c r="MB12" s="63"/>
      <c r="MD12" s="64"/>
      <c r="ME12" s="63"/>
      <c r="MG12" s="64"/>
      <c r="MH12" s="63"/>
      <c r="MJ12" s="64"/>
      <c r="MK12" s="63"/>
      <c r="MM12" s="64"/>
      <c r="MN12" s="63"/>
      <c r="MP12" s="64"/>
      <c r="MQ12" s="63"/>
      <c r="MS12" s="216"/>
      <c r="MT12" s="63"/>
      <c r="MV12" s="64"/>
      <c r="MW12" s="63"/>
      <c r="MY12" s="64"/>
      <c r="MZ12" s="63"/>
      <c r="NB12" s="64"/>
      <c r="NC12" s="63"/>
      <c r="NE12" s="64"/>
      <c r="NF12" s="63"/>
      <c r="NH12" s="64"/>
      <c r="NI12" s="63"/>
      <c r="NK12" s="64"/>
      <c r="NL12" s="63"/>
      <c r="NN12" s="64"/>
      <c r="NO12" s="63"/>
      <c r="NQ12" s="64"/>
      <c r="NR12" s="63"/>
      <c r="NT12" s="64"/>
      <c r="NU12" s="63"/>
      <c r="NW12" s="64"/>
      <c r="NX12" s="63"/>
      <c r="NZ12" s="64"/>
      <c r="OA12" s="63"/>
      <c r="OC12" s="64"/>
      <c r="OD12" s="63"/>
      <c r="OG12" s="63"/>
      <c r="OI12" s="64"/>
      <c r="OJ12" s="63"/>
      <c r="OL12" s="64"/>
      <c r="OM12" s="63"/>
      <c r="OO12" s="64"/>
      <c r="OP12" s="63"/>
      <c r="OR12" s="64"/>
      <c r="OS12" s="63"/>
      <c r="OU12" s="64"/>
      <c r="OV12" s="63"/>
      <c r="OX12" s="216"/>
      <c r="OY12" s="63"/>
      <c r="PA12" s="64"/>
      <c r="PB12" s="63"/>
      <c r="PD12" s="216"/>
      <c r="PE12" s="63"/>
      <c r="PG12" s="64"/>
      <c r="PH12" s="63"/>
      <c r="PJ12" s="216"/>
      <c r="PK12" s="63"/>
      <c r="PM12" s="64"/>
      <c r="PN12" s="63"/>
      <c r="PP12" s="64"/>
      <c r="PQ12" s="63"/>
      <c r="PS12" s="64"/>
      <c r="PT12" s="63"/>
      <c r="PV12" s="64"/>
      <c r="PW12" s="63"/>
      <c r="PY12" s="64"/>
      <c r="PZ12" s="63"/>
      <c r="QB12" s="64"/>
      <c r="QC12" s="63"/>
      <c r="QE12" s="64"/>
      <c r="QF12" s="63"/>
      <c r="QH12" s="64"/>
      <c r="QI12" s="63"/>
      <c r="QK12" s="64"/>
      <c r="QL12" s="63"/>
      <c r="QO12" s="63"/>
      <c r="QR12" s="63"/>
      <c r="QT12" s="64"/>
      <c r="QU12" s="63"/>
      <c r="QW12" s="64"/>
      <c r="QX12" s="63"/>
      <c r="QZ12" s="64"/>
      <c r="RA12" s="63"/>
      <c r="RC12" s="64"/>
      <c r="RD12" s="63"/>
      <c r="RF12" s="64"/>
      <c r="RG12" s="63"/>
      <c r="RI12" s="64"/>
      <c r="RJ12" s="63"/>
      <c r="RL12" s="64"/>
      <c r="RM12" s="63"/>
      <c r="RO12" s="64"/>
      <c r="RP12" s="63"/>
      <c r="RR12" s="64"/>
      <c r="RS12" s="63"/>
      <c r="RU12" s="216"/>
      <c r="RV12" s="63"/>
      <c r="RX12" s="64"/>
      <c r="RY12" s="63"/>
      <c r="SA12" s="64"/>
      <c r="SB12" s="63"/>
      <c r="SD12" s="216"/>
      <c r="SE12" s="63"/>
      <c r="SG12" s="64"/>
      <c r="SH12" s="63"/>
      <c r="SJ12" s="216"/>
      <c r="SK12" s="63"/>
      <c r="SM12" s="64"/>
      <c r="SN12" s="63"/>
      <c r="SP12" s="64"/>
      <c r="SQ12" s="63"/>
      <c r="SS12" s="216"/>
      <c r="ST12" s="63"/>
      <c r="SV12" s="64"/>
      <c r="SW12" s="63"/>
      <c r="SY12" s="216"/>
      <c r="SZ12" s="63"/>
      <c r="TB12" s="216"/>
      <c r="TC12" s="63"/>
      <c r="TE12" s="64"/>
      <c r="TF12" s="63"/>
      <c r="TH12" s="64"/>
      <c r="TI12" s="63"/>
      <c r="TK12" s="64"/>
      <c r="TL12" s="63"/>
      <c r="TN12" s="216"/>
      <c r="TO12" s="63"/>
      <c r="TQ12" s="64"/>
      <c r="TR12" s="63"/>
      <c r="TT12" s="64"/>
    </row>
    <row r="13" spans="1:540" s="4" customFormat="1">
      <c r="A13" s="65" t="s">
        <v>199</v>
      </c>
      <c r="B13" s="4" t="s">
        <v>205</v>
      </c>
      <c r="C13" s="60" t="s">
        <v>221</v>
      </c>
      <c r="D13" s="65" t="s">
        <v>199</v>
      </c>
      <c r="E13" s="4" t="s">
        <v>205</v>
      </c>
      <c r="F13" s="60" t="s">
        <v>221</v>
      </c>
      <c r="G13" s="65" t="s">
        <v>199</v>
      </c>
      <c r="H13" s="4" t="s">
        <v>205</v>
      </c>
      <c r="I13" s="60" t="s">
        <v>221</v>
      </c>
      <c r="J13" s="65" t="s">
        <v>199</v>
      </c>
      <c r="K13" s="4" t="s">
        <v>205</v>
      </c>
      <c r="L13" s="4" t="s">
        <v>221</v>
      </c>
      <c r="M13" s="65" t="s">
        <v>199</v>
      </c>
      <c r="N13" s="4" t="s">
        <v>205</v>
      </c>
      <c r="O13" s="60" t="s">
        <v>221</v>
      </c>
      <c r="P13" s="4" t="s">
        <v>199</v>
      </c>
      <c r="Q13" s="4" t="s">
        <v>205</v>
      </c>
      <c r="R13" s="60" t="s">
        <v>221</v>
      </c>
      <c r="S13" s="65" t="s">
        <v>199</v>
      </c>
      <c r="T13" s="4" t="s">
        <v>205</v>
      </c>
      <c r="U13" s="60" t="s">
        <v>221</v>
      </c>
      <c r="V13" s="4" t="s">
        <v>199</v>
      </c>
      <c r="W13" s="4" t="s">
        <v>205</v>
      </c>
      <c r="X13" s="60" t="s">
        <v>221</v>
      </c>
      <c r="Y13" s="65" t="s">
        <v>199</v>
      </c>
      <c r="Z13" s="4" t="s">
        <v>205</v>
      </c>
      <c r="AA13" s="4" t="s">
        <v>221</v>
      </c>
      <c r="AB13" s="65" t="s">
        <v>199</v>
      </c>
      <c r="AC13" s="4" t="s">
        <v>205</v>
      </c>
      <c r="AD13" s="4" t="s">
        <v>221</v>
      </c>
      <c r="AE13" s="118" t="s">
        <v>199</v>
      </c>
      <c r="AF13" s="127" t="s">
        <v>205</v>
      </c>
      <c r="AG13" s="119" t="s">
        <v>221</v>
      </c>
      <c r="AH13" s="4" t="s">
        <v>199</v>
      </c>
      <c r="AI13" s="4" t="s">
        <v>205</v>
      </c>
      <c r="AJ13" s="4" t="s">
        <v>221</v>
      </c>
      <c r="AK13" s="65" t="s">
        <v>199</v>
      </c>
      <c r="AL13" s="4" t="s">
        <v>205</v>
      </c>
      <c r="AM13" s="4" t="s">
        <v>221</v>
      </c>
      <c r="AN13" s="65" t="s">
        <v>199</v>
      </c>
      <c r="AO13" s="4" t="s">
        <v>205</v>
      </c>
      <c r="AP13" s="60" t="s">
        <v>221</v>
      </c>
      <c r="AQ13" s="65" t="s">
        <v>199</v>
      </c>
      <c r="AR13" s="4" t="s">
        <v>205</v>
      </c>
      <c r="AS13" s="60" t="s">
        <v>221</v>
      </c>
      <c r="AT13" s="65" t="s">
        <v>199</v>
      </c>
      <c r="AU13" s="4" t="s">
        <v>205</v>
      </c>
      <c r="AV13" s="60" t="s">
        <v>221</v>
      </c>
      <c r="AW13" s="65" t="s">
        <v>199</v>
      </c>
      <c r="AX13" s="4" t="s">
        <v>205</v>
      </c>
      <c r="AY13" s="4" t="s">
        <v>221</v>
      </c>
      <c r="AZ13" s="65" t="s">
        <v>199</v>
      </c>
      <c r="BA13" s="4" t="s">
        <v>205</v>
      </c>
      <c r="BB13" s="4" t="s">
        <v>221</v>
      </c>
      <c r="BC13" s="65" t="s">
        <v>199</v>
      </c>
      <c r="BD13" s="4" t="s">
        <v>205</v>
      </c>
      <c r="BE13" s="4" t="s">
        <v>221</v>
      </c>
      <c r="BF13" s="65" t="s">
        <v>199</v>
      </c>
      <c r="BG13" s="4" t="s">
        <v>205</v>
      </c>
      <c r="BH13" s="4" t="s">
        <v>221</v>
      </c>
      <c r="BI13" s="65" t="s">
        <v>199</v>
      </c>
      <c r="BJ13" s="4" t="s">
        <v>205</v>
      </c>
      <c r="BK13" s="60" t="s">
        <v>221</v>
      </c>
      <c r="BL13" s="65" t="s">
        <v>199</v>
      </c>
      <c r="BM13" s="4" t="s">
        <v>205</v>
      </c>
      <c r="BN13" s="60" t="s">
        <v>221</v>
      </c>
      <c r="BO13" s="65" t="s">
        <v>199</v>
      </c>
      <c r="BP13" s="4" t="s">
        <v>205</v>
      </c>
      <c r="BQ13" s="4" t="s">
        <v>221</v>
      </c>
      <c r="BR13" s="65" t="s">
        <v>199</v>
      </c>
      <c r="BS13" s="4" t="s">
        <v>205</v>
      </c>
      <c r="BT13" s="60" t="s">
        <v>221</v>
      </c>
      <c r="BU13" s="65" t="s">
        <v>199</v>
      </c>
      <c r="BV13" s="4" t="s">
        <v>205</v>
      </c>
      <c r="BW13" s="4" t="s">
        <v>221</v>
      </c>
      <c r="BX13" s="65" t="s">
        <v>199</v>
      </c>
      <c r="BY13" s="4" t="s">
        <v>205</v>
      </c>
      <c r="BZ13" s="4" t="s">
        <v>221</v>
      </c>
      <c r="CA13" s="65" t="s">
        <v>199</v>
      </c>
      <c r="CB13" s="4" t="s">
        <v>205</v>
      </c>
      <c r="CC13" s="60" t="s">
        <v>221</v>
      </c>
      <c r="CD13" s="65" t="s">
        <v>199</v>
      </c>
      <c r="CE13" s="4" t="s">
        <v>205</v>
      </c>
      <c r="CF13" s="60" t="s">
        <v>221</v>
      </c>
      <c r="CG13" s="65" t="s">
        <v>199</v>
      </c>
      <c r="CH13" s="4" t="s">
        <v>205</v>
      </c>
      <c r="CI13" s="4" t="s">
        <v>221</v>
      </c>
      <c r="CJ13" s="65" t="s">
        <v>199</v>
      </c>
      <c r="CK13" s="4" t="s">
        <v>205</v>
      </c>
      <c r="CL13" s="60" t="s">
        <v>221</v>
      </c>
      <c r="CM13" s="65" t="s">
        <v>199</v>
      </c>
      <c r="CN13" s="4" t="s">
        <v>205</v>
      </c>
      <c r="CO13" s="4" t="s">
        <v>221</v>
      </c>
      <c r="CP13" s="65" t="s">
        <v>199</v>
      </c>
      <c r="CQ13" s="4" t="s">
        <v>205</v>
      </c>
      <c r="CR13" s="60" t="s">
        <v>221</v>
      </c>
      <c r="CS13" s="65" t="s">
        <v>199</v>
      </c>
      <c r="CT13" s="4" t="s">
        <v>205</v>
      </c>
      <c r="CU13" s="4" t="s">
        <v>221</v>
      </c>
      <c r="CV13" s="65" t="s">
        <v>199</v>
      </c>
      <c r="CW13" s="4" t="s">
        <v>205</v>
      </c>
      <c r="CX13" s="60" t="s">
        <v>221</v>
      </c>
      <c r="CY13" s="4" t="s">
        <v>199</v>
      </c>
      <c r="CZ13" s="4" t="s">
        <v>205</v>
      </c>
      <c r="DA13" s="60" t="s">
        <v>221</v>
      </c>
      <c r="DB13" s="65" t="s">
        <v>199</v>
      </c>
      <c r="DC13" s="4" t="s">
        <v>205</v>
      </c>
      <c r="DD13" s="60" t="s">
        <v>221</v>
      </c>
      <c r="DE13" s="65" t="s">
        <v>199</v>
      </c>
      <c r="DF13" s="4" t="s">
        <v>205</v>
      </c>
      <c r="DG13" s="4" t="s">
        <v>221</v>
      </c>
      <c r="DH13" s="65" t="s">
        <v>199</v>
      </c>
      <c r="DI13" s="4" t="s">
        <v>205</v>
      </c>
      <c r="DJ13" s="60" t="s">
        <v>221</v>
      </c>
      <c r="DK13" s="65" t="s">
        <v>199</v>
      </c>
      <c r="DL13" s="4" t="s">
        <v>205</v>
      </c>
      <c r="DM13" s="60" t="s">
        <v>221</v>
      </c>
      <c r="DN13" s="65" t="s">
        <v>199</v>
      </c>
      <c r="DO13" s="4" t="s">
        <v>205</v>
      </c>
      <c r="DP13" s="4" t="s">
        <v>221</v>
      </c>
      <c r="DQ13" s="65" t="s">
        <v>199</v>
      </c>
      <c r="DR13" s="4" t="s">
        <v>205</v>
      </c>
      <c r="DS13" s="60" t="s">
        <v>221</v>
      </c>
      <c r="DT13" s="65" t="s">
        <v>199</v>
      </c>
      <c r="DU13" s="4" t="s">
        <v>205</v>
      </c>
      <c r="DV13" s="4" t="s">
        <v>221</v>
      </c>
      <c r="DW13" s="118" t="s">
        <v>199</v>
      </c>
      <c r="DX13" s="127" t="s">
        <v>205</v>
      </c>
      <c r="DY13" s="119" t="s">
        <v>221</v>
      </c>
      <c r="DZ13" s="65" t="s">
        <v>199</v>
      </c>
      <c r="EA13" s="4" t="s">
        <v>205</v>
      </c>
      <c r="EB13" s="60" t="s">
        <v>221</v>
      </c>
      <c r="EC13" s="65" t="s">
        <v>199</v>
      </c>
      <c r="ED13" s="4" t="s">
        <v>205</v>
      </c>
      <c r="EE13" s="60" t="s">
        <v>221</v>
      </c>
      <c r="EF13" s="65" t="s">
        <v>199</v>
      </c>
      <c r="EG13" s="4" t="s">
        <v>205</v>
      </c>
      <c r="EH13" s="60" t="s">
        <v>221</v>
      </c>
      <c r="EI13" s="65" t="s">
        <v>199</v>
      </c>
      <c r="EJ13" s="4" t="s">
        <v>205</v>
      </c>
      <c r="EK13" s="60" t="s">
        <v>221</v>
      </c>
      <c r="EL13" s="65" t="s">
        <v>199</v>
      </c>
      <c r="EM13" s="4" t="s">
        <v>205</v>
      </c>
      <c r="EN13" s="4" t="s">
        <v>221</v>
      </c>
      <c r="EO13" s="65" t="s">
        <v>199</v>
      </c>
      <c r="EP13" s="4" t="s">
        <v>205</v>
      </c>
      <c r="EQ13" s="4" t="s">
        <v>221</v>
      </c>
      <c r="ER13" s="65" t="s">
        <v>199</v>
      </c>
      <c r="ES13" s="4" t="s">
        <v>205</v>
      </c>
      <c r="ET13" s="60" t="s">
        <v>221</v>
      </c>
      <c r="EU13" s="65" t="s">
        <v>199</v>
      </c>
      <c r="EV13" s="4" t="s">
        <v>205</v>
      </c>
      <c r="EW13" s="4" t="s">
        <v>221</v>
      </c>
      <c r="EX13" s="65" t="s">
        <v>199</v>
      </c>
      <c r="EY13" s="4" t="s">
        <v>205</v>
      </c>
      <c r="EZ13" s="60" t="s">
        <v>221</v>
      </c>
      <c r="FA13" s="65" t="s">
        <v>199</v>
      </c>
      <c r="FB13" s="4" t="s">
        <v>205</v>
      </c>
      <c r="FC13" s="60" t="s">
        <v>221</v>
      </c>
      <c r="FD13" s="65" t="s">
        <v>199</v>
      </c>
      <c r="FE13" s="4" t="s">
        <v>205</v>
      </c>
      <c r="FF13" s="60" t="s">
        <v>221</v>
      </c>
      <c r="FG13" s="65" t="s">
        <v>199</v>
      </c>
      <c r="FH13" s="4" t="s">
        <v>205</v>
      </c>
      <c r="FI13" s="228" t="s">
        <v>221</v>
      </c>
      <c r="FJ13" s="65" t="s">
        <v>199</v>
      </c>
      <c r="FK13" s="4" t="s">
        <v>205</v>
      </c>
      <c r="FL13" s="60" t="s">
        <v>221</v>
      </c>
      <c r="FM13" s="65" t="s">
        <v>199</v>
      </c>
      <c r="FN13" s="4" t="s">
        <v>205</v>
      </c>
      <c r="FO13" s="60" t="s">
        <v>221</v>
      </c>
      <c r="FP13" s="65" t="s">
        <v>199</v>
      </c>
      <c r="FQ13" s="4" t="s">
        <v>205</v>
      </c>
      <c r="FR13" s="60" t="s">
        <v>221</v>
      </c>
      <c r="FS13" s="65" t="s">
        <v>199</v>
      </c>
      <c r="FT13" s="4" t="s">
        <v>205</v>
      </c>
      <c r="FU13" s="60" t="s">
        <v>221</v>
      </c>
      <c r="FV13" s="65" t="s">
        <v>199</v>
      </c>
      <c r="FW13" s="4" t="s">
        <v>205</v>
      </c>
      <c r="FX13" s="60" t="s">
        <v>221</v>
      </c>
      <c r="FY13" s="65" t="s">
        <v>199</v>
      </c>
      <c r="FZ13" s="4" t="s">
        <v>205</v>
      </c>
      <c r="GA13" s="60" t="s">
        <v>221</v>
      </c>
      <c r="GB13" s="65" t="s">
        <v>199</v>
      </c>
      <c r="GC13" s="4" t="s">
        <v>205</v>
      </c>
      <c r="GD13" s="4" t="s">
        <v>221</v>
      </c>
      <c r="GE13" s="65" t="s">
        <v>199</v>
      </c>
      <c r="GF13" s="4" t="s">
        <v>205</v>
      </c>
      <c r="GG13" s="60" t="s">
        <v>221</v>
      </c>
      <c r="GH13" s="65" t="s">
        <v>199</v>
      </c>
      <c r="GI13" s="4" t="s">
        <v>205</v>
      </c>
      <c r="GJ13" s="60" t="s">
        <v>221</v>
      </c>
      <c r="GK13" s="65" t="s">
        <v>199</v>
      </c>
      <c r="GL13" s="4" t="s">
        <v>205</v>
      </c>
      <c r="GM13" s="60" t="s">
        <v>221</v>
      </c>
      <c r="GN13" s="65" t="s">
        <v>199</v>
      </c>
      <c r="GO13" s="4" t="s">
        <v>205</v>
      </c>
      <c r="GP13" s="60" t="s">
        <v>221</v>
      </c>
      <c r="GQ13" s="65" t="s">
        <v>199</v>
      </c>
      <c r="GR13" s="4" t="s">
        <v>205</v>
      </c>
      <c r="GS13" s="60" t="s">
        <v>221</v>
      </c>
      <c r="GT13" s="65" t="s">
        <v>199</v>
      </c>
      <c r="GU13" s="4" t="s">
        <v>205</v>
      </c>
      <c r="GV13" s="60" t="s">
        <v>221</v>
      </c>
      <c r="GW13" s="65" t="s">
        <v>199</v>
      </c>
      <c r="GX13" s="4" t="s">
        <v>205</v>
      </c>
      <c r="GY13" s="4" t="s">
        <v>221</v>
      </c>
      <c r="GZ13" s="65" t="s">
        <v>199</v>
      </c>
      <c r="HA13" s="4" t="s">
        <v>205</v>
      </c>
      <c r="HB13" s="60" t="s">
        <v>221</v>
      </c>
      <c r="HC13" s="65" t="s">
        <v>199</v>
      </c>
      <c r="HD13" s="4" t="s">
        <v>205</v>
      </c>
      <c r="HE13" s="60" t="s">
        <v>221</v>
      </c>
      <c r="HF13" s="65" t="s">
        <v>199</v>
      </c>
      <c r="HG13" s="4" t="s">
        <v>205</v>
      </c>
      <c r="HH13" s="4" t="s">
        <v>221</v>
      </c>
      <c r="HI13" s="65" t="s">
        <v>199</v>
      </c>
      <c r="HJ13" s="4" t="s">
        <v>205</v>
      </c>
      <c r="HK13" s="4" t="s">
        <v>221</v>
      </c>
      <c r="HL13" s="65" t="s">
        <v>199</v>
      </c>
      <c r="HM13" s="4" t="s">
        <v>205</v>
      </c>
      <c r="HN13" s="60" t="s">
        <v>221</v>
      </c>
      <c r="HO13" s="65" t="s">
        <v>199</v>
      </c>
      <c r="HP13" s="4" t="s">
        <v>205</v>
      </c>
      <c r="HQ13" s="60" t="s">
        <v>221</v>
      </c>
      <c r="HR13" s="65" t="s">
        <v>199</v>
      </c>
      <c r="HS13" s="4" t="s">
        <v>205</v>
      </c>
      <c r="HT13" s="60" t="s">
        <v>221</v>
      </c>
      <c r="HU13" s="65" t="s">
        <v>199</v>
      </c>
      <c r="HV13" s="4" t="s">
        <v>205</v>
      </c>
      <c r="HW13" s="60" t="s">
        <v>221</v>
      </c>
      <c r="HX13" s="65" t="s">
        <v>199</v>
      </c>
      <c r="HY13" s="4" t="s">
        <v>205</v>
      </c>
      <c r="HZ13" s="60" t="s">
        <v>221</v>
      </c>
      <c r="IA13" s="65" t="s">
        <v>199</v>
      </c>
      <c r="IB13" s="4" t="s">
        <v>205</v>
      </c>
      <c r="IC13" s="60" t="s">
        <v>221</v>
      </c>
      <c r="ID13" s="65" t="s">
        <v>199</v>
      </c>
      <c r="IE13" s="4" t="s">
        <v>205</v>
      </c>
      <c r="IF13" s="60" t="s">
        <v>221</v>
      </c>
      <c r="IG13" s="65" t="s">
        <v>199</v>
      </c>
      <c r="IH13" s="4" t="s">
        <v>205</v>
      </c>
      <c r="II13" s="4" t="s">
        <v>221</v>
      </c>
      <c r="IJ13" s="65" t="s">
        <v>199</v>
      </c>
      <c r="IK13" s="4" t="s">
        <v>205</v>
      </c>
      <c r="IL13" s="60" t="s">
        <v>221</v>
      </c>
      <c r="IM13" s="65" t="s">
        <v>199</v>
      </c>
      <c r="IN13" s="4" t="s">
        <v>205</v>
      </c>
      <c r="IO13" s="60" t="s">
        <v>221</v>
      </c>
      <c r="IP13" s="65" t="s">
        <v>199</v>
      </c>
      <c r="IQ13" s="4" t="s">
        <v>205</v>
      </c>
      <c r="IR13" s="60" t="s">
        <v>221</v>
      </c>
      <c r="IS13" s="65" t="s">
        <v>199</v>
      </c>
      <c r="IT13" s="4" t="s">
        <v>205</v>
      </c>
      <c r="IU13" s="60" t="s">
        <v>221</v>
      </c>
      <c r="IV13" s="65" t="s">
        <v>199</v>
      </c>
      <c r="IW13" s="4" t="s">
        <v>205</v>
      </c>
      <c r="IX13" s="60" t="s">
        <v>221</v>
      </c>
      <c r="IY13" s="65" t="s">
        <v>199</v>
      </c>
      <c r="IZ13" s="4" t="s">
        <v>205</v>
      </c>
      <c r="JA13" s="60" t="s">
        <v>221</v>
      </c>
      <c r="JB13" s="65" t="s">
        <v>199</v>
      </c>
      <c r="JC13" s="4" t="s">
        <v>205</v>
      </c>
      <c r="JD13" s="228" t="s">
        <v>221</v>
      </c>
      <c r="JE13" s="65" t="s">
        <v>199</v>
      </c>
      <c r="JF13" s="4" t="s">
        <v>205</v>
      </c>
      <c r="JG13" s="60" t="s">
        <v>221</v>
      </c>
      <c r="JH13" s="65" t="s">
        <v>199</v>
      </c>
      <c r="JI13" s="4" t="s">
        <v>205</v>
      </c>
      <c r="JJ13" s="60" t="s">
        <v>221</v>
      </c>
      <c r="JK13" s="65" t="s">
        <v>199</v>
      </c>
      <c r="JL13" s="4" t="s">
        <v>205</v>
      </c>
      <c r="JM13" s="60" t="s">
        <v>221</v>
      </c>
      <c r="JN13" s="65" t="s">
        <v>199</v>
      </c>
      <c r="JO13" s="4" t="s">
        <v>205</v>
      </c>
      <c r="JP13" s="60" t="s">
        <v>221</v>
      </c>
      <c r="JQ13" s="65" t="s">
        <v>199</v>
      </c>
      <c r="JR13" s="4" t="s">
        <v>205</v>
      </c>
      <c r="JS13" s="4" t="s">
        <v>221</v>
      </c>
      <c r="JT13" s="65" t="s">
        <v>199</v>
      </c>
      <c r="JU13" s="4" t="s">
        <v>205</v>
      </c>
      <c r="JV13" s="60" t="s">
        <v>221</v>
      </c>
      <c r="JW13" s="65" t="s">
        <v>199</v>
      </c>
      <c r="JX13" s="4" t="s">
        <v>205</v>
      </c>
      <c r="JY13" s="60" t="s">
        <v>221</v>
      </c>
      <c r="JZ13" s="65" t="s">
        <v>199</v>
      </c>
      <c r="KA13" s="4" t="s">
        <v>205</v>
      </c>
      <c r="KB13" s="60" t="s">
        <v>221</v>
      </c>
      <c r="KC13" s="65" t="s">
        <v>199</v>
      </c>
      <c r="KD13" s="4" t="s">
        <v>205</v>
      </c>
      <c r="KE13" s="60" t="s">
        <v>221</v>
      </c>
      <c r="KF13" s="65" t="s">
        <v>199</v>
      </c>
      <c r="KG13" s="4" t="s">
        <v>205</v>
      </c>
      <c r="KH13" s="60" t="s">
        <v>221</v>
      </c>
      <c r="KI13" s="65" t="s">
        <v>199</v>
      </c>
      <c r="KJ13" s="4" t="s">
        <v>205</v>
      </c>
      <c r="KK13" s="60" t="s">
        <v>221</v>
      </c>
      <c r="KL13" s="65" t="s">
        <v>199</v>
      </c>
      <c r="KM13" s="4" t="s">
        <v>205</v>
      </c>
      <c r="KN13" s="60" t="s">
        <v>221</v>
      </c>
      <c r="KO13" s="65" t="s">
        <v>199</v>
      </c>
      <c r="KP13" s="4" t="s">
        <v>205</v>
      </c>
      <c r="KQ13" s="60" t="s">
        <v>221</v>
      </c>
      <c r="KR13" s="65" t="s">
        <v>199</v>
      </c>
      <c r="KS13" s="4" t="s">
        <v>205</v>
      </c>
      <c r="KT13" s="60" t="s">
        <v>221</v>
      </c>
      <c r="KU13" s="65" t="s">
        <v>199</v>
      </c>
      <c r="KV13" s="4" t="s">
        <v>205</v>
      </c>
      <c r="KW13" s="60" t="s">
        <v>221</v>
      </c>
      <c r="KX13" s="65" t="s">
        <v>199</v>
      </c>
      <c r="KY13" s="4" t="s">
        <v>205</v>
      </c>
      <c r="KZ13" s="60" t="s">
        <v>221</v>
      </c>
      <c r="LA13" s="65" t="s">
        <v>199</v>
      </c>
      <c r="LB13" s="4" t="s">
        <v>205</v>
      </c>
      <c r="LC13" s="60" t="s">
        <v>221</v>
      </c>
      <c r="LD13" s="65" t="s">
        <v>199</v>
      </c>
      <c r="LE13" s="4" t="s">
        <v>205</v>
      </c>
      <c r="LF13" s="60" t="s">
        <v>221</v>
      </c>
      <c r="LG13" s="65" t="s">
        <v>199</v>
      </c>
      <c r="LH13" s="4" t="s">
        <v>205</v>
      </c>
      <c r="LI13" s="60" t="s">
        <v>221</v>
      </c>
      <c r="LJ13" s="65" t="s">
        <v>199</v>
      </c>
      <c r="LK13" s="4" t="s">
        <v>205</v>
      </c>
      <c r="LL13" s="60" t="s">
        <v>221</v>
      </c>
      <c r="LM13" s="65" t="s">
        <v>199</v>
      </c>
      <c r="LN13" s="4" t="s">
        <v>205</v>
      </c>
      <c r="LO13" s="60" t="s">
        <v>221</v>
      </c>
      <c r="LP13" s="65" t="s">
        <v>199</v>
      </c>
      <c r="LQ13" s="4" t="s">
        <v>205</v>
      </c>
      <c r="LR13" s="60" t="s">
        <v>221</v>
      </c>
      <c r="LS13" s="65" t="s">
        <v>199</v>
      </c>
      <c r="LT13" s="4" t="s">
        <v>205</v>
      </c>
      <c r="LU13" s="60" t="s">
        <v>221</v>
      </c>
      <c r="LV13" s="65" t="s">
        <v>199</v>
      </c>
      <c r="LW13" s="4" t="s">
        <v>205</v>
      </c>
      <c r="LX13" s="4" t="s">
        <v>221</v>
      </c>
      <c r="LY13" s="65" t="s">
        <v>199</v>
      </c>
      <c r="LZ13" s="4" t="s">
        <v>205</v>
      </c>
      <c r="MA13" s="4" t="s">
        <v>221</v>
      </c>
      <c r="MB13" s="65" t="s">
        <v>199</v>
      </c>
      <c r="MC13" s="4" t="s">
        <v>205</v>
      </c>
      <c r="MD13" s="60" t="s">
        <v>221</v>
      </c>
      <c r="ME13" s="65" t="s">
        <v>199</v>
      </c>
      <c r="MF13" s="4" t="s">
        <v>205</v>
      </c>
      <c r="MG13" s="60" t="s">
        <v>221</v>
      </c>
      <c r="MH13" s="65" t="s">
        <v>199</v>
      </c>
      <c r="MI13" s="4" t="s">
        <v>205</v>
      </c>
      <c r="MJ13" s="60" t="s">
        <v>221</v>
      </c>
      <c r="MK13" s="65" t="s">
        <v>199</v>
      </c>
      <c r="ML13" s="4" t="s">
        <v>205</v>
      </c>
      <c r="MM13" s="60" t="s">
        <v>221</v>
      </c>
      <c r="MN13" s="65" t="s">
        <v>199</v>
      </c>
      <c r="MO13" s="4" t="s">
        <v>205</v>
      </c>
      <c r="MP13" s="60" t="s">
        <v>221</v>
      </c>
      <c r="MQ13" s="65" t="s">
        <v>199</v>
      </c>
      <c r="MR13" s="4" t="s">
        <v>205</v>
      </c>
      <c r="MS13" s="228" t="s">
        <v>221</v>
      </c>
      <c r="MT13" s="65" t="s">
        <v>199</v>
      </c>
      <c r="MU13" s="4" t="s">
        <v>205</v>
      </c>
      <c r="MV13" s="60" t="s">
        <v>221</v>
      </c>
      <c r="MW13" s="65" t="s">
        <v>199</v>
      </c>
      <c r="MX13" s="4" t="s">
        <v>205</v>
      </c>
      <c r="MY13" s="60" t="s">
        <v>221</v>
      </c>
      <c r="MZ13" s="65" t="s">
        <v>199</v>
      </c>
      <c r="NA13" s="4" t="s">
        <v>205</v>
      </c>
      <c r="NB13" s="60" t="s">
        <v>221</v>
      </c>
      <c r="NC13" s="65" t="s">
        <v>199</v>
      </c>
      <c r="ND13" s="4" t="s">
        <v>205</v>
      </c>
      <c r="NE13" s="60" t="s">
        <v>221</v>
      </c>
      <c r="NF13" s="65" t="s">
        <v>199</v>
      </c>
      <c r="NG13" s="4" t="s">
        <v>205</v>
      </c>
      <c r="NH13" s="60" t="s">
        <v>221</v>
      </c>
      <c r="NI13" s="65" t="s">
        <v>199</v>
      </c>
      <c r="NJ13" s="4" t="s">
        <v>205</v>
      </c>
      <c r="NK13" s="60" t="s">
        <v>221</v>
      </c>
      <c r="NL13" s="65" t="s">
        <v>199</v>
      </c>
      <c r="NM13" s="4" t="s">
        <v>205</v>
      </c>
      <c r="NN13" s="60" t="s">
        <v>221</v>
      </c>
      <c r="NO13" s="65" t="s">
        <v>199</v>
      </c>
      <c r="NP13" s="4" t="s">
        <v>205</v>
      </c>
      <c r="NQ13" s="60" t="s">
        <v>221</v>
      </c>
      <c r="NR13" s="65" t="s">
        <v>199</v>
      </c>
      <c r="NS13" s="4" t="s">
        <v>205</v>
      </c>
      <c r="NT13" s="60" t="s">
        <v>221</v>
      </c>
      <c r="NU13" s="65" t="s">
        <v>199</v>
      </c>
      <c r="NV13" s="4" t="s">
        <v>205</v>
      </c>
      <c r="NW13" s="60" t="s">
        <v>221</v>
      </c>
      <c r="NX13" s="65" t="s">
        <v>199</v>
      </c>
      <c r="NY13" s="4" t="s">
        <v>205</v>
      </c>
      <c r="NZ13" s="60" t="s">
        <v>221</v>
      </c>
      <c r="OA13" s="65" t="s">
        <v>199</v>
      </c>
      <c r="OB13" s="4" t="s">
        <v>205</v>
      </c>
      <c r="OC13" s="60" t="s">
        <v>221</v>
      </c>
      <c r="OD13" s="65" t="s">
        <v>199</v>
      </c>
      <c r="OE13" s="4" t="s">
        <v>205</v>
      </c>
      <c r="OF13" s="4" t="s">
        <v>221</v>
      </c>
      <c r="OG13" s="65" t="s">
        <v>199</v>
      </c>
      <c r="OH13" s="4" t="s">
        <v>205</v>
      </c>
      <c r="OI13" s="60" t="s">
        <v>221</v>
      </c>
      <c r="OJ13" s="65" t="s">
        <v>199</v>
      </c>
      <c r="OK13" s="4" t="s">
        <v>205</v>
      </c>
      <c r="OL13" s="60" t="s">
        <v>221</v>
      </c>
      <c r="OM13" s="65" t="s">
        <v>199</v>
      </c>
      <c r="ON13" s="4" t="s">
        <v>205</v>
      </c>
      <c r="OO13" s="60" t="s">
        <v>221</v>
      </c>
      <c r="OP13" s="65" t="s">
        <v>199</v>
      </c>
      <c r="OQ13" s="4" t="s">
        <v>205</v>
      </c>
      <c r="OR13" s="60" t="s">
        <v>221</v>
      </c>
      <c r="OS13" s="65" t="s">
        <v>199</v>
      </c>
      <c r="OT13" s="4" t="s">
        <v>205</v>
      </c>
      <c r="OU13" s="60" t="s">
        <v>221</v>
      </c>
      <c r="OV13" s="65" t="s">
        <v>199</v>
      </c>
      <c r="OW13" s="4" t="s">
        <v>205</v>
      </c>
      <c r="OX13" s="228" t="s">
        <v>221</v>
      </c>
      <c r="OY13" s="65" t="s">
        <v>199</v>
      </c>
      <c r="OZ13" s="4" t="s">
        <v>205</v>
      </c>
      <c r="PA13" s="60" t="s">
        <v>221</v>
      </c>
      <c r="PB13" s="65" t="s">
        <v>199</v>
      </c>
      <c r="PC13" s="4" t="s">
        <v>205</v>
      </c>
      <c r="PD13" s="228" t="s">
        <v>221</v>
      </c>
      <c r="PE13" s="65" t="s">
        <v>199</v>
      </c>
      <c r="PF13" s="4" t="s">
        <v>205</v>
      </c>
      <c r="PG13" s="60" t="s">
        <v>221</v>
      </c>
      <c r="PH13" s="65" t="s">
        <v>199</v>
      </c>
      <c r="PI13" s="4" t="s">
        <v>205</v>
      </c>
      <c r="PJ13" s="228" t="s">
        <v>221</v>
      </c>
      <c r="PK13" s="65" t="s">
        <v>199</v>
      </c>
      <c r="PL13" s="4" t="s">
        <v>205</v>
      </c>
      <c r="PM13" s="60" t="s">
        <v>221</v>
      </c>
      <c r="PN13" s="65" t="s">
        <v>199</v>
      </c>
      <c r="PO13" s="4" t="s">
        <v>205</v>
      </c>
      <c r="PP13" s="60" t="s">
        <v>221</v>
      </c>
      <c r="PQ13" s="65" t="s">
        <v>199</v>
      </c>
      <c r="PR13" s="4" t="s">
        <v>205</v>
      </c>
      <c r="PS13" s="60" t="s">
        <v>221</v>
      </c>
      <c r="PT13" s="65" t="s">
        <v>199</v>
      </c>
      <c r="PU13" s="4" t="s">
        <v>205</v>
      </c>
      <c r="PV13" s="60" t="s">
        <v>221</v>
      </c>
      <c r="PW13" s="65" t="s">
        <v>199</v>
      </c>
      <c r="PX13" s="4" t="s">
        <v>205</v>
      </c>
      <c r="PY13" s="60" t="s">
        <v>221</v>
      </c>
      <c r="PZ13" s="65" t="s">
        <v>199</v>
      </c>
      <c r="QA13" s="4" t="s">
        <v>205</v>
      </c>
      <c r="QB13" s="60" t="s">
        <v>221</v>
      </c>
      <c r="QC13" s="65" t="s">
        <v>199</v>
      </c>
      <c r="QD13" s="4" t="s">
        <v>205</v>
      </c>
      <c r="QE13" s="60" t="s">
        <v>221</v>
      </c>
      <c r="QF13" s="65" t="s">
        <v>199</v>
      </c>
      <c r="QG13" s="4" t="s">
        <v>205</v>
      </c>
      <c r="QH13" s="60" t="s">
        <v>221</v>
      </c>
      <c r="QI13" s="65" t="s">
        <v>199</v>
      </c>
      <c r="QJ13" s="4" t="s">
        <v>205</v>
      </c>
      <c r="QK13" s="60" t="s">
        <v>221</v>
      </c>
      <c r="QL13" s="65" t="s">
        <v>199</v>
      </c>
      <c r="QM13" s="4" t="s">
        <v>205</v>
      </c>
      <c r="QN13" s="4" t="s">
        <v>221</v>
      </c>
      <c r="QO13" s="65" t="s">
        <v>199</v>
      </c>
      <c r="QP13" s="4" t="s">
        <v>205</v>
      </c>
      <c r="QQ13" s="4" t="s">
        <v>221</v>
      </c>
      <c r="QR13" s="65" t="s">
        <v>199</v>
      </c>
      <c r="QS13" s="4" t="s">
        <v>205</v>
      </c>
      <c r="QT13" s="60" t="s">
        <v>221</v>
      </c>
      <c r="QU13" s="65" t="s">
        <v>199</v>
      </c>
      <c r="QV13" s="4" t="s">
        <v>205</v>
      </c>
      <c r="QW13" s="60" t="s">
        <v>221</v>
      </c>
      <c r="QX13" s="65" t="s">
        <v>199</v>
      </c>
      <c r="QY13" s="4" t="s">
        <v>205</v>
      </c>
      <c r="QZ13" s="60" t="s">
        <v>221</v>
      </c>
      <c r="RA13" s="65" t="s">
        <v>199</v>
      </c>
      <c r="RB13" s="4" t="s">
        <v>205</v>
      </c>
      <c r="RC13" s="60" t="s">
        <v>221</v>
      </c>
      <c r="RD13" s="65" t="s">
        <v>199</v>
      </c>
      <c r="RE13" s="4" t="s">
        <v>205</v>
      </c>
      <c r="RF13" s="60" t="s">
        <v>221</v>
      </c>
      <c r="RG13" s="65" t="s">
        <v>199</v>
      </c>
      <c r="RH13" s="4" t="s">
        <v>205</v>
      </c>
      <c r="RI13" s="60" t="s">
        <v>221</v>
      </c>
      <c r="RJ13" s="65" t="s">
        <v>199</v>
      </c>
      <c r="RK13" s="4" t="s">
        <v>205</v>
      </c>
      <c r="RL13" s="60" t="s">
        <v>221</v>
      </c>
      <c r="RM13" s="65" t="s">
        <v>199</v>
      </c>
      <c r="RN13" s="4" t="s">
        <v>205</v>
      </c>
      <c r="RO13" s="60" t="s">
        <v>221</v>
      </c>
      <c r="RP13" s="65" t="s">
        <v>199</v>
      </c>
      <c r="RQ13" s="4" t="s">
        <v>205</v>
      </c>
      <c r="RR13" s="60" t="s">
        <v>221</v>
      </c>
      <c r="RS13" s="65" t="s">
        <v>199</v>
      </c>
      <c r="RT13" s="4" t="s">
        <v>205</v>
      </c>
      <c r="RU13" s="228" t="s">
        <v>221</v>
      </c>
      <c r="RV13" s="65" t="s">
        <v>199</v>
      </c>
      <c r="RW13" s="4" t="s">
        <v>205</v>
      </c>
      <c r="RX13" s="60" t="s">
        <v>221</v>
      </c>
      <c r="RY13" s="65" t="s">
        <v>199</v>
      </c>
      <c r="RZ13" s="4" t="s">
        <v>205</v>
      </c>
      <c r="SA13" s="60" t="s">
        <v>221</v>
      </c>
      <c r="SB13" s="65" t="s">
        <v>199</v>
      </c>
      <c r="SC13" s="4" t="s">
        <v>205</v>
      </c>
      <c r="SD13" s="228" t="s">
        <v>221</v>
      </c>
      <c r="SE13" s="65" t="s">
        <v>199</v>
      </c>
      <c r="SF13" s="4" t="s">
        <v>205</v>
      </c>
      <c r="SG13" s="60" t="s">
        <v>221</v>
      </c>
      <c r="SH13" s="65" t="s">
        <v>199</v>
      </c>
      <c r="SI13" s="4" t="s">
        <v>205</v>
      </c>
      <c r="SJ13" s="228" t="s">
        <v>221</v>
      </c>
      <c r="SK13" s="65" t="s">
        <v>199</v>
      </c>
      <c r="SL13" s="4" t="s">
        <v>205</v>
      </c>
      <c r="SM13" s="60" t="s">
        <v>221</v>
      </c>
      <c r="SN13" s="65" t="s">
        <v>199</v>
      </c>
      <c r="SO13" s="4" t="s">
        <v>205</v>
      </c>
      <c r="SP13" s="60" t="s">
        <v>221</v>
      </c>
      <c r="SQ13" s="65" t="s">
        <v>199</v>
      </c>
      <c r="SR13" s="4" t="s">
        <v>205</v>
      </c>
      <c r="SS13" s="228" t="s">
        <v>221</v>
      </c>
      <c r="ST13" s="65" t="s">
        <v>199</v>
      </c>
      <c r="SU13" s="4" t="s">
        <v>205</v>
      </c>
      <c r="SV13" s="60" t="s">
        <v>221</v>
      </c>
      <c r="SW13" s="65" t="s">
        <v>199</v>
      </c>
      <c r="SX13" s="4" t="s">
        <v>205</v>
      </c>
      <c r="SY13" s="228" t="s">
        <v>221</v>
      </c>
      <c r="SZ13" s="65" t="s">
        <v>199</v>
      </c>
      <c r="TA13" s="4" t="s">
        <v>205</v>
      </c>
      <c r="TB13" s="228" t="s">
        <v>221</v>
      </c>
      <c r="TC13" s="65" t="s">
        <v>199</v>
      </c>
      <c r="TD13" s="4" t="s">
        <v>205</v>
      </c>
      <c r="TE13" s="60" t="s">
        <v>221</v>
      </c>
      <c r="TF13" s="65" t="s">
        <v>199</v>
      </c>
      <c r="TG13" s="4" t="s">
        <v>205</v>
      </c>
      <c r="TH13" s="60" t="s">
        <v>221</v>
      </c>
      <c r="TI13" s="65" t="s">
        <v>199</v>
      </c>
      <c r="TJ13" s="4" t="s">
        <v>205</v>
      </c>
      <c r="TK13" s="60" t="s">
        <v>221</v>
      </c>
      <c r="TL13" s="65" t="s">
        <v>199</v>
      </c>
      <c r="TM13" s="4" t="s">
        <v>205</v>
      </c>
      <c r="TN13" s="228" t="s">
        <v>221</v>
      </c>
      <c r="TO13" s="65" t="s">
        <v>199</v>
      </c>
      <c r="TP13" s="4" t="s">
        <v>205</v>
      </c>
      <c r="TQ13" s="60" t="s">
        <v>221</v>
      </c>
      <c r="TR13" s="65" t="s">
        <v>199</v>
      </c>
      <c r="TS13" s="4" t="s">
        <v>205</v>
      </c>
      <c r="TT13" s="60" t="s">
        <v>221</v>
      </c>
    </row>
    <row r="14" spans="1:540" ht="15">
      <c r="A14" s="66" t="s">
        <v>21</v>
      </c>
      <c r="B14" s="9">
        <v>360</v>
      </c>
      <c r="C14" s="67">
        <v>1</v>
      </c>
      <c r="D14" s="66" t="s">
        <v>21</v>
      </c>
      <c r="E14" s="46">
        <v>316.69773380146825</v>
      </c>
      <c r="F14" s="67">
        <v>1</v>
      </c>
      <c r="G14" s="69" t="s">
        <v>19</v>
      </c>
      <c r="H14" s="46">
        <v>66.534307924065317</v>
      </c>
      <c r="I14" s="67">
        <v>1</v>
      </c>
      <c r="J14" s="63" t="s">
        <v>231</v>
      </c>
      <c r="K14" s="46">
        <v>157.49795796331875</v>
      </c>
      <c r="L14" s="1">
        <v>1</v>
      </c>
      <c r="M14" s="68" t="s">
        <v>102</v>
      </c>
      <c r="N14" s="46">
        <v>225.17137878888548</v>
      </c>
      <c r="O14" s="67">
        <v>1</v>
      </c>
      <c r="P14" s="109" t="s">
        <v>195</v>
      </c>
      <c r="Q14" s="46">
        <v>66.997997719748497</v>
      </c>
      <c r="R14" s="64">
        <v>1</v>
      </c>
      <c r="S14" s="95" t="s">
        <v>236</v>
      </c>
      <c r="T14" s="46">
        <v>326.03438702375513</v>
      </c>
      <c r="U14" s="64">
        <v>1</v>
      </c>
      <c r="V14" s="51" t="s">
        <v>1228</v>
      </c>
      <c r="W14" s="46">
        <v>72.786946682826454</v>
      </c>
      <c r="X14" s="64">
        <v>1</v>
      </c>
      <c r="Y14" s="81" t="s">
        <v>201</v>
      </c>
      <c r="Z14" s="46">
        <v>367.16201425204838</v>
      </c>
      <c r="AA14" s="1">
        <v>1</v>
      </c>
      <c r="AB14" s="96" t="s">
        <v>236</v>
      </c>
      <c r="AC14" s="46">
        <v>450.13845887738887</v>
      </c>
      <c r="AD14" s="1">
        <v>1</v>
      </c>
      <c r="AE14" s="106" t="s">
        <v>231</v>
      </c>
      <c r="AF14" s="46">
        <v>294.78945577204081</v>
      </c>
      <c r="AG14" s="67">
        <v>1</v>
      </c>
      <c r="AH14" s="1" t="s">
        <v>290</v>
      </c>
      <c r="AI14" s="46">
        <v>64.998794160954901</v>
      </c>
      <c r="AJ14" s="1">
        <v>1</v>
      </c>
      <c r="AK14" s="137" t="s">
        <v>242</v>
      </c>
      <c r="AL14" s="46">
        <v>182.31190883502538</v>
      </c>
      <c r="AM14" s="1">
        <v>1</v>
      </c>
      <c r="AN14" s="76" t="s">
        <v>116</v>
      </c>
      <c r="AO14" s="46">
        <v>356.02646350677003</v>
      </c>
      <c r="AP14" s="64">
        <v>1</v>
      </c>
      <c r="AQ14" s="63" t="s">
        <v>42</v>
      </c>
      <c r="AR14" s="46">
        <v>610.52047753294323</v>
      </c>
      <c r="AS14" s="64">
        <v>1</v>
      </c>
      <c r="AT14" s="106" t="s">
        <v>107</v>
      </c>
      <c r="AU14" s="46">
        <v>223.69873910635977</v>
      </c>
      <c r="AV14" s="64">
        <v>1</v>
      </c>
      <c r="AW14" s="63" t="s">
        <v>24</v>
      </c>
      <c r="AX14" s="46">
        <v>163.7913717599084</v>
      </c>
      <c r="AY14" s="1">
        <v>1</v>
      </c>
      <c r="AZ14" s="142" t="s">
        <v>43</v>
      </c>
      <c r="BA14" s="46">
        <v>249.76812081129975</v>
      </c>
      <c r="BB14" s="1">
        <v>1</v>
      </c>
      <c r="BC14" s="121" t="s">
        <v>477</v>
      </c>
      <c r="BD14" s="188">
        <v>7.1333599255418156E-2</v>
      </c>
      <c r="BE14" s="64">
        <v>1</v>
      </c>
      <c r="BF14" s="158" t="s">
        <v>492</v>
      </c>
      <c r="BG14" s="188">
        <v>5.0392235075122992E-2</v>
      </c>
      <c r="BH14" s="64">
        <v>1</v>
      </c>
      <c r="BI14" s="106" t="s">
        <v>561</v>
      </c>
      <c r="BJ14" s="111">
        <f>'egyeni-ranglista'!$Y$305/136*4*'WCF 2012-2013'!F5/'WCF 2012-2013'!F22</f>
        <v>828.18873679499984</v>
      </c>
      <c r="BK14" s="64">
        <v>1</v>
      </c>
      <c r="BL14" s="63" t="s">
        <v>579</v>
      </c>
      <c r="BM14" s="186">
        <v>5.9034702832070206E-2</v>
      </c>
      <c r="BN14" s="64">
        <v>1</v>
      </c>
      <c r="BO14" s="1" t="s">
        <v>1290</v>
      </c>
      <c r="BP14" s="46">
        <f>SUMIFS(csapatok!AT:AT,csapatok!AU:AU,BO14)+SUMIFS(csapatok!AT:AT,csapatok!AU:AU,BO14&amp;"-Csere")</f>
        <v>406.09577782508984</v>
      </c>
      <c r="BQ14" s="1">
        <v>1</v>
      </c>
      <c r="BR14" s="194" t="s">
        <v>595</v>
      </c>
      <c r="BS14" s="186">
        <v>8.3765456721180687E-3</v>
      </c>
      <c r="BT14" s="64">
        <v>1</v>
      </c>
      <c r="BU14" s="81" t="s">
        <v>611</v>
      </c>
      <c r="BV14" s="196">
        <v>4.1505160090870657E-2</v>
      </c>
      <c r="BW14" s="1">
        <v>1</v>
      </c>
      <c r="BX14" s="185" t="s">
        <v>42</v>
      </c>
      <c r="BY14" s="186">
        <v>1.3827948411115542E-2</v>
      </c>
      <c r="BZ14" s="1">
        <v>1</v>
      </c>
      <c r="CA14" s="63" t="s">
        <v>356</v>
      </c>
      <c r="CB14" s="186">
        <v>5.0392235075122992E-2</v>
      </c>
      <c r="CC14" s="64">
        <v>1</v>
      </c>
      <c r="CD14" s="63" t="s">
        <v>1290</v>
      </c>
      <c r="CE14" s="46">
        <f>SUMIFS(csapatok!BD:BD,csapatok!BE:BE,CD14)+SUMIFS(csapatok!BD:BD,csapatok!BE:BE,CD14&amp;"-Csere")</f>
        <v>601.6660445943985</v>
      </c>
      <c r="CF14" s="64">
        <v>1</v>
      </c>
      <c r="CG14" s="63" t="s">
        <v>639</v>
      </c>
      <c r="CH14" s="186">
        <v>5.0392235075122992E-2</v>
      </c>
      <c r="CI14" s="1">
        <v>1</v>
      </c>
      <c r="CJ14" s="63" t="s">
        <v>1290</v>
      </c>
      <c r="CK14" s="46">
        <f>SUMIFS(csapatok!BH:BH,csapatok!BI:BI,CJ14)+SUMIFS(csapatok!BH:BH,csapatok!BI:BI,CJ14&amp;"-Csere")</f>
        <v>678.81963145677969</v>
      </c>
      <c r="CL14" s="64">
        <v>1</v>
      </c>
      <c r="CM14" s="63" t="s">
        <v>231</v>
      </c>
      <c r="CN14" s="46">
        <f>SUMIFS(csapatok!BJ:BJ,csapatok!BK:BK,CM14)+SUMIFS(csapatok!BJ:BJ,csapatok!BK:BK,CM14&amp;"-Csere")</f>
        <v>396.1168326135022</v>
      </c>
      <c r="CO14" s="1">
        <v>1</v>
      </c>
      <c r="CP14" s="63" t="s">
        <v>651</v>
      </c>
      <c r="CQ14" s="200">
        <v>7.1333599255418156E-2</v>
      </c>
      <c r="CR14" s="64">
        <v>1</v>
      </c>
      <c r="CS14" s="81" t="s">
        <v>201</v>
      </c>
      <c r="CT14" s="46">
        <f>SUMIFS(csapatok!BN:BN,csapatok!BO:BO,CS14)+SUMIFS(csapatok!BN:BN,csapatok!BO:BO,CS14&amp;"-Csere")</f>
        <v>529.5017275395968</v>
      </c>
      <c r="CU14" s="1">
        <v>1</v>
      </c>
      <c r="CV14" s="63" t="s">
        <v>679</v>
      </c>
      <c r="CW14" s="186">
        <v>8.1106235872889249E-3</v>
      </c>
      <c r="CX14" s="64">
        <v>1</v>
      </c>
      <c r="CY14" s="1" t="s">
        <v>356</v>
      </c>
      <c r="CZ14" s="186">
        <v>4.3575566087414426E-2</v>
      </c>
      <c r="DA14" s="64">
        <v>1</v>
      </c>
      <c r="DB14" s="63" t="s">
        <v>361</v>
      </c>
      <c r="DC14" s="186">
        <v>1.6116035455278E-2</v>
      </c>
      <c r="DD14" s="64">
        <v>1</v>
      </c>
      <c r="DE14" s="1" t="s">
        <v>324</v>
      </c>
      <c r="DF14" s="46">
        <f>SUMIFS(csapatok!BV:BV,csapatok!BW:BW,DE14)+SUMIFS(csapatok!BV:BV,csapatok!BW:BW,DE14&amp;"-Csere")</f>
        <v>418.57522344110095</v>
      </c>
      <c r="DG14" s="1">
        <v>1</v>
      </c>
      <c r="DH14" s="96" t="s">
        <v>236</v>
      </c>
      <c r="DI14" s="46">
        <f>SUMIFS(csapatok!BX:BX,csapatok!BY:BY,DH14)+SUMIFS(csapatok!BX:BX,csapatok!BY:BY,DH14&amp;"-Csere")</f>
        <v>869.94841098810809</v>
      </c>
      <c r="DJ14" s="64">
        <v>1</v>
      </c>
      <c r="DK14" s="63" t="s">
        <v>360</v>
      </c>
      <c r="DL14" s="186">
        <v>2.5382755842062853E-2</v>
      </c>
      <c r="DM14" s="64">
        <v>1</v>
      </c>
      <c r="DN14" s="71" t="s">
        <v>20</v>
      </c>
      <c r="DO14" s="46">
        <f>SUMIFS(csapatok!CB:CB,csapatok!CC:CC,DN14)+SUMIFS(csapatok!CB:CB,csapatok!CC:CC,DN14&amp;"-Csere")</f>
        <v>21.840499590265349</v>
      </c>
      <c r="DP14" s="1">
        <v>1</v>
      </c>
      <c r="DQ14" s="63" t="s">
        <v>324</v>
      </c>
      <c r="DR14" s="46">
        <f>SUMIFS(csapatok!CD:CD,csapatok!CE:CE,DQ14)+SUMIFS(csapatok!CD:CD,csapatok!CE:CE,DQ14&amp;"-Csere")</f>
        <v>388.12764103326748</v>
      </c>
      <c r="DS14" s="64">
        <v>1</v>
      </c>
      <c r="DT14" s="96" t="s">
        <v>236</v>
      </c>
      <c r="DU14" s="46">
        <f>SUMIFS(csapatok!CF:CF,csapatok!CG:CG,DT14)+SUMIFS(csapatok!CF:CF,csapatok!CG:CG,DT14&amp;"-Csere")</f>
        <v>669.73847793613254</v>
      </c>
      <c r="DV14" s="1">
        <v>1</v>
      </c>
      <c r="DW14" s="106" t="s">
        <v>231</v>
      </c>
      <c r="DX14" s="46">
        <f>SUMIFS(csapatok!CH:CH,csapatok!CI:CI,DW14)+SUMIFS(csapatok!CH:CH,csapatok!CI:CI,DW14&amp;"-Csere")</f>
        <v>455.60334138032704</v>
      </c>
      <c r="DY14" s="67">
        <v>1</v>
      </c>
      <c r="DZ14" s="63" t="s">
        <v>324</v>
      </c>
      <c r="EA14" s="46">
        <f>SUMIFS(csapatok!CJ:CJ,csapatok!CK:CK,DZ14)+SUMIFS(csapatok!CJ:CJ,csapatok!CK:CK,DZ14&amp;"-Csere")</f>
        <v>472.96107185449642</v>
      </c>
      <c r="EB14" s="64">
        <v>1</v>
      </c>
      <c r="EC14" s="63" t="s">
        <v>1232</v>
      </c>
      <c r="ED14" s="46">
        <f>SUMIFS(csapatok!CL:CL,csapatok!CM:CM,EC14)+SUMIFS(csapatok!CL:CL,csapatok!CM:CM,EC14&amp;"-Csere")</f>
        <v>227.34936499428261</v>
      </c>
      <c r="EE14" s="64">
        <v>1</v>
      </c>
      <c r="EF14" s="63"/>
      <c r="EG14" s="186"/>
      <c r="EH14" s="64">
        <v>1</v>
      </c>
      <c r="EI14" s="206" t="s">
        <v>351</v>
      </c>
      <c r="EJ14" s="186">
        <v>7.1333599255418156E-2</v>
      </c>
      <c r="EK14" s="64">
        <v>1</v>
      </c>
      <c r="EL14" s="63" t="s">
        <v>42</v>
      </c>
      <c r="EM14" s="46">
        <f>SUMIFS(csapatok!CR:CR,csapatok!CS:CS,EL14)+SUMIFS(csapatok!CR:CR,csapatok!CS:CS,EL14&amp;"-Csere")</f>
        <v>898.23852683574637</v>
      </c>
      <c r="EN14" s="1">
        <v>1</v>
      </c>
      <c r="EO14" s="63" t="s">
        <v>779</v>
      </c>
      <c r="EP14" s="186">
        <v>1.3827948411115542E-2</v>
      </c>
      <c r="EQ14" s="1">
        <v>1</v>
      </c>
      <c r="ER14" s="106" t="s">
        <v>107</v>
      </c>
      <c r="ES14" s="46">
        <f>SUMIFS(csapatok!CV:CV,csapatok!CW:CW,ER14)+SUMIFS(csapatok!CV:CV,csapatok!CW:CW,ER14&amp;"-Csere")</f>
        <v>220.8068402932914</v>
      </c>
      <c r="ET14" s="64">
        <v>1</v>
      </c>
      <c r="EU14" s="63" t="s">
        <v>24</v>
      </c>
      <c r="EV14" s="46">
        <f>SUMIFS(csapatok!CX:CX,csapatok!CY:CY,EU14)+SUMIFS(csapatok!CX:CX,csapatok!CY:CY,EU14&amp;"-Csere")</f>
        <v>379.19682677338722</v>
      </c>
      <c r="EW14" s="1">
        <v>1</v>
      </c>
      <c r="EX14" s="63" t="s">
        <v>811</v>
      </c>
      <c r="EY14" s="46">
        <f>SUMIFS(csapatok!CZ:CZ,csapatok!DA:DA,EX14)+SUMIFS(csapatok!CZ:CZ,csapatok!DA:DA,EX14&amp;"-Csere")</f>
        <v>800.07404227792426</v>
      </c>
      <c r="EZ14" s="64">
        <v>1</v>
      </c>
      <c r="FA14" s="1" t="s">
        <v>42</v>
      </c>
      <c r="FB14" s="186"/>
      <c r="FC14" s="64">
        <v>1</v>
      </c>
      <c r="FD14" s="63"/>
      <c r="FE14" s="186"/>
      <c r="FF14" s="64"/>
      <c r="FG14" s="106" t="s">
        <v>236</v>
      </c>
      <c r="FH14" s="46">
        <f>SUMIFS(csapatok!DF:DF,csapatok!DG:DG,FG14)+SUMIFS(csapatok!DF:DF,csapatok!DG:DG,FG14&amp;"-Csere")</f>
        <v>829.90661306078255</v>
      </c>
      <c r="FI14" s="216">
        <v>1</v>
      </c>
      <c r="FJ14" s="185" t="s">
        <v>42</v>
      </c>
      <c r="FK14" s="186"/>
      <c r="FL14" s="64">
        <v>1</v>
      </c>
      <c r="FM14" s="63" t="s">
        <v>412</v>
      </c>
      <c r="FN14" s="186">
        <f>VLOOKUP(FM14,'WCF 2013-2014'!$C$4:$J$56,8,FALSE)</f>
        <v>0.10990782249534076</v>
      </c>
      <c r="FO14" s="64">
        <v>1</v>
      </c>
      <c r="FP14" s="63"/>
      <c r="FQ14" s="186"/>
      <c r="FR14" s="64"/>
      <c r="FS14" s="63" t="s">
        <v>1290</v>
      </c>
      <c r="FT14" s="46">
        <f>SUMIFS(csapatok!DN:DN,csapatok!DO:DO,FS14)+SUMIFS(csapatok!DN:DN,csapatok!DO:DO,FS14&amp;"-Csere")</f>
        <v>695.64548939949032</v>
      </c>
      <c r="FU14" s="64">
        <v>1</v>
      </c>
      <c r="FV14" s="226" t="s">
        <v>231</v>
      </c>
      <c r="FW14" s="46">
        <f>SUMIFS(csapatok!DP:DP,csapatok!DQ:DQ,FV14)+SUMIFS(csapatok!DP:DP,csapatok!DQ:DQ,FV14&amp;"-Csere")</f>
        <v>742.1664480304803</v>
      </c>
      <c r="FX14" s="64">
        <v>1</v>
      </c>
      <c r="FY14" s="63" t="s">
        <v>1238</v>
      </c>
      <c r="FZ14" s="200"/>
      <c r="GA14" s="64">
        <v>1</v>
      </c>
      <c r="GB14" s="77" t="s">
        <v>22</v>
      </c>
      <c r="GC14" s="46">
        <f>SUMIFS(csapatok!DT:DT,csapatok!DU:DU,GB14)+SUMIFS(csapatok!DT:DT,csapatok!DU:DU,GB14&amp;"-Csere")</f>
        <v>253.34523767069578</v>
      </c>
      <c r="GD14" s="1">
        <v>1</v>
      </c>
      <c r="GE14" s="1" t="s">
        <v>1258</v>
      </c>
      <c r="GF14" s="196"/>
      <c r="GG14" s="64">
        <v>1</v>
      </c>
      <c r="GH14" s="63" t="s">
        <v>413</v>
      </c>
      <c r="GI14" s="196">
        <f>GI30</f>
        <v>1.2189029873114198E-2</v>
      </c>
      <c r="GJ14" s="64">
        <v>1</v>
      </c>
      <c r="GK14" s="63" t="s">
        <v>998</v>
      </c>
      <c r="GL14" s="186">
        <f>GL24</f>
        <v>1.5644047135310851E-2</v>
      </c>
      <c r="GM14" s="64">
        <v>1</v>
      </c>
      <c r="GN14" s="68" t="s">
        <v>324</v>
      </c>
      <c r="GO14" s="46">
        <f>SUMIFS(csapatok!EB:EB,csapatok!EC:EC,GN14)+SUMIFS(csapatok!EB:EB,csapatok!EC:EC,GN14&amp;"-Csere")</f>
        <v>913.49465754218477</v>
      </c>
      <c r="GP14" s="64">
        <v>1</v>
      </c>
      <c r="GQ14" s="63" t="s">
        <v>937</v>
      </c>
      <c r="GR14" s="196">
        <f>VLOOKUP(GQ14,'WCF 2013-2014'!$C$4:$J$56,7,FALSE)</f>
        <v>9.7521332791548152E-3</v>
      </c>
      <c r="GS14" s="64">
        <v>1</v>
      </c>
      <c r="GT14" s="63" t="s">
        <v>407</v>
      </c>
      <c r="GU14" s="196">
        <f>VLOOKUP(GT14,'WCF 2013-2014'!$C$4:$J$56,7,FALSE)</f>
        <v>6.2474603819585535E-2</v>
      </c>
      <c r="GV14" s="64">
        <v>1</v>
      </c>
      <c r="GW14" s="70" t="s">
        <v>22</v>
      </c>
      <c r="GX14" s="46">
        <f>SUMIFS(csapatok!EF:EF,csapatok!EG:EG,GW14)+SUMIFS(csapatok!EF:EF,csapatok!EG:EG,GW14&amp;"-Csere")</f>
        <v>293.45267155867833</v>
      </c>
      <c r="GY14" s="1">
        <v>1</v>
      </c>
      <c r="GZ14" s="70" t="s">
        <v>22</v>
      </c>
      <c r="HA14" s="196">
        <f>HA30</f>
        <v>1.247589199614272E-2</v>
      </c>
      <c r="HB14" s="64">
        <v>1</v>
      </c>
      <c r="HC14" s="106" t="s">
        <v>1030</v>
      </c>
      <c r="HD14" s="196">
        <f>HD30</f>
        <v>1.247589199614272E-2</v>
      </c>
      <c r="HE14" s="64">
        <v>1</v>
      </c>
      <c r="HF14" s="68" t="s">
        <v>324</v>
      </c>
      <c r="HG14" s="46">
        <f>SUMIFS(csapatok!EL:EL,csapatok!EM:EM,HF14)+SUMIFS(csapatok!EL:EL,csapatok!EM:EM,HF14&amp;"-Csere")</f>
        <v>951.76111833644006</v>
      </c>
      <c r="HH14" s="1">
        <v>1</v>
      </c>
      <c r="HI14" s="10" t="s">
        <v>1290</v>
      </c>
      <c r="HJ14" s="46">
        <f>SUMIFS(csapatok!EN:EN,csapatok!EO:EO,HI14)+SUMIFS(csapatok!EN:EN,csapatok!EO:EO,HI14&amp;"-Csere")</f>
        <v>770.89777924825171</v>
      </c>
      <c r="HK14" s="1">
        <v>1</v>
      </c>
      <c r="HL14" s="106" t="s">
        <v>1296</v>
      </c>
      <c r="HM14" s="196"/>
      <c r="HN14" s="64">
        <v>1</v>
      </c>
      <c r="HO14" s="10" t="s">
        <v>1328</v>
      </c>
      <c r="HP14" s="46">
        <f>SUMIFS(csapatok!ER:ER,csapatok!ES:ES,HO14)+SUMIFS(csapatok!ER:ER,csapatok!ES:ES,HO14&amp;"-Csere")</f>
        <v>14.972381757705467</v>
      </c>
      <c r="HQ14" s="64">
        <v>1</v>
      </c>
      <c r="HR14" s="1" t="s">
        <v>912</v>
      </c>
      <c r="HS14" s="196">
        <f>VLOOKUP(HR14,'WCF 2014-2015'!$C$4:$L$57,8,FALSE)</f>
        <v>6.4368370298939243E-2</v>
      </c>
      <c r="HT14" s="64">
        <v>1</v>
      </c>
      <c r="HU14" s="1" t="s">
        <v>907</v>
      </c>
      <c r="HV14" s="196">
        <f>VLOOKUP(HU14,'WCF 2014-2015'!$C$4:$L$57,8,FALSE)</f>
        <v>0.11668273866923819</v>
      </c>
      <c r="HW14" s="64">
        <v>1</v>
      </c>
      <c r="HX14" s="106" t="s">
        <v>1365</v>
      </c>
      <c r="HY14" s="46">
        <f>SUMIFS(csapatok!EX:EX,csapatok!EY:EY,HX14)+SUMIFS(csapatok!EX:EX,csapatok!EY:EY,HX14&amp;"-Csere")</f>
        <v>0</v>
      </c>
      <c r="HZ14" s="64">
        <v>1</v>
      </c>
      <c r="IA14" s="106" t="s">
        <v>1328</v>
      </c>
      <c r="IB14" s="46">
        <f>SUMIFS(csapatok!EZ:EZ,csapatok!FA:FA,IA14)+SUMIFS(csapatok!EZ:EZ,csapatok!FA:FA,IA14&amp;"-Csere")</f>
        <v>20.241457512525844</v>
      </c>
      <c r="IC14" s="64">
        <v>1</v>
      </c>
      <c r="ID14" s="206" t="s">
        <v>231</v>
      </c>
      <c r="IE14" s="46"/>
      <c r="IF14" s="64">
        <v>1</v>
      </c>
      <c r="IG14" s="206" t="s">
        <v>231</v>
      </c>
      <c r="IH14" s="186">
        <f>IH50</f>
        <v>1.247589199614272E-2</v>
      </c>
      <c r="II14" s="1">
        <v>1</v>
      </c>
      <c r="IJ14" s="63" t="s">
        <v>42</v>
      </c>
      <c r="IK14" s="46">
        <f>SUMIFS(csapatok!FF:FF,csapatok!FG:FG,IJ14)+SUMIFS(csapatok!FF:FF,csapatok!FG:FG,IJ14&amp;"-Csere")</f>
        <v>1712.0668204799065</v>
      </c>
      <c r="IL14" s="64">
        <v>1</v>
      </c>
      <c r="IM14" s="63" t="s">
        <v>907</v>
      </c>
      <c r="IN14" s="186">
        <f>VLOOKUP(IM14,'WCF 2014-2015'!$C$4:$L$57,8,FALSE)</f>
        <v>0.11668273866923819</v>
      </c>
      <c r="IO14" s="64">
        <v>1</v>
      </c>
      <c r="IP14" s="106" t="s">
        <v>178</v>
      </c>
      <c r="IQ14" s="46">
        <f>SUMIFS(csapatok!FJ:FJ,csapatok!FK:FK,IP14)+SUMIFS(csapatok!FJ:FJ,csapatok!FK:FK,IP14&amp;"-Csere")</f>
        <v>743.65687021106226</v>
      </c>
      <c r="IR14" s="64">
        <v>1</v>
      </c>
      <c r="IS14" s="63" t="s">
        <v>82</v>
      </c>
      <c r="IT14" s="46">
        <f>SUMIFS(csapatok!FL:FL,csapatok!FM:FM,IS14)+SUMIFS(csapatok!FL:FL,csapatok!FM:FM,IS14&amp;"-Csere")</f>
        <v>301.11612415761414</v>
      </c>
      <c r="IU14" s="64">
        <v>1</v>
      </c>
      <c r="IV14" s="1" t="s">
        <v>42</v>
      </c>
      <c r="IW14" s="186"/>
      <c r="IX14" s="64">
        <v>2</v>
      </c>
      <c r="IY14" s="63"/>
      <c r="IZ14" s="186"/>
      <c r="JA14" s="64"/>
      <c r="JB14" s="106" t="s">
        <v>1290</v>
      </c>
      <c r="JC14" s="46">
        <f>SUMIFS(csapatok!FR:FR,csapatok!FS:FS,JB14)+SUMIFS(csapatok!FR:FR,csapatok!FS:FS,JB14&amp;"-Csere")</f>
        <v>421.80776774945343</v>
      </c>
      <c r="JD14" s="216">
        <v>1</v>
      </c>
      <c r="JE14" s="185" t="s">
        <v>42</v>
      </c>
      <c r="JF14" s="186"/>
      <c r="JG14" s="64">
        <v>4</v>
      </c>
      <c r="JH14" s="63" t="s">
        <v>201</v>
      </c>
      <c r="JI14" s="46">
        <f>SUMIFS(csapatok!FV:FV,csapatok!FW:FW,JH14)+SUMIFS(csapatok!FV:FV,csapatok!FW:FW,JH14&amp;"-Csere")</f>
        <v>612.03594429888653</v>
      </c>
      <c r="JJ14" s="64">
        <v>1</v>
      </c>
      <c r="JK14" s="226" t="s">
        <v>231</v>
      </c>
      <c r="JL14" s="46">
        <f>SUMIFS(csapatok!FX:FX,csapatok!FY:FY,JK14)+SUMIFS(csapatok!FX:FX,csapatok!FY:FY,JK14&amp;"-Csere")</f>
        <v>1391.6927581255115</v>
      </c>
      <c r="JM14" s="64">
        <v>1</v>
      </c>
      <c r="JN14" s="63" t="s">
        <v>1412</v>
      </c>
      <c r="JO14" s="46"/>
      <c r="JP14" s="64">
        <v>1</v>
      </c>
      <c r="JQ14" s="77" t="s">
        <v>22</v>
      </c>
      <c r="JR14" s="46">
        <f>SUMIFS(csapatok!GB:GB,csapatok!GC:GC,JQ14)+SUMIFS(csapatok!GB:GB,csapatok!GC:GC,JQ14&amp;"-Csere")</f>
        <v>495.40465770906297</v>
      </c>
      <c r="JS14" s="1">
        <v>1</v>
      </c>
      <c r="JT14" s="63" t="s">
        <v>347</v>
      </c>
      <c r="JU14" s="46"/>
      <c r="JV14" s="64">
        <v>1</v>
      </c>
      <c r="JW14" s="63" t="s">
        <v>116</v>
      </c>
      <c r="JX14" s="46">
        <f>SUMIFS(csapatok!GF:GF,csapatok!GG:GG,JW14)+SUMIFS(csapatok!GF:GF,csapatok!GG:GG,JW14&amp;"-Csere")</f>
        <v>268.29091008047237</v>
      </c>
      <c r="JY14" s="64">
        <v>1</v>
      </c>
      <c r="JZ14" s="63" t="s">
        <v>407</v>
      </c>
      <c r="KA14" s="196">
        <f>VLOOKUP(JZ14,'WCF 2015-2016'!$C$4:$J$56,8,FALSE)</f>
        <v>5.3813822090539518E-2</v>
      </c>
      <c r="KB14" s="64">
        <v>1</v>
      </c>
      <c r="KC14" s="63" t="s">
        <v>1360</v>
      </c>
      <c r="KD14" s="46">
        <f>SUMIFS(csapatok!GJ:GJ,csapatok!GK:GK,KC14)+SUMIFS(csapatok!GJ:GJ,csapatok!GK:GK,KC14&amp;"-Csere")</f>
        <v>435.9439232540397</v>
      </c>
      <c r="KE14" s="64">
        <v>1</v>
      </c>
      <c r="KF14" s="63" t="s">
        <v>231</v>
      </c>
      <c r="KG14" s="196">
        <f>KG36</f>
        <v>9.0953947368421051E-2</v>
      </c>
      <c r="KH14" s="64">
        <v>1</v>
      </c>
      <c r="KI14" s="63" t="s">
        <v>1475</v>
      </c>
      <c r="KJ14" s="46">
        <f>SUMIFS(csapatok!GN:GN,csapatok!GO:GO,KI14)+SUMIFS(csapatok!GN:GN,csapatok!GO:GO,KI14&amp;"-Csere")</f>
        <v>1864.4599928254154</v>
      </c>
      <c r="KK14" s="64">
        <v>1</v>
      </c>
      <c r="KL14" s="63" t="s">
        <v>1030</v>
      </c>
      <c r="KM14" s="196">
        <f>VLOOKUP(KL14,'WCF 2015-2016 MD'!$C$4:$J$56,4,FALSE)</f>
        <v>7.9934210526315788E-2</v>
      </c>
      <c r="KN14" s="64">
        <v>1</v>
      </c>
      <c r="KO14" s="63" t="s">
        <v>324</v>
      </c>
      <c r="KP14" s="196">
        <f>KP36</f>
        <v>1.3711844553159236E-2</v>
      </c>
      <c r="KQ14" s="64">
        <v>1</v>
      </c>
      <c r="KR14" s="63" t="s">
        <v>231</v>
      </c>
      <c r="KS14" s="196">
        <f>KS24</f>
        <v>9.0953947368421051E-2</v>
      </c>
      <c r="KT14" s="64">
        <v>1</v>
      </c>
      <c r="KU14" s="63" t="s">
        <v>1030</v>
      </c>
      <c r="KV14" s="196">
        <f>VLOOKUP(KU14,'WCF 2015-2016 MD'!$C$4:$J$56,4,FALSE)</f>
        <v>7.9934210526315788E-2</v>
      </c>
      <c r="KW14" s="64">
        <v>1</v>
      </c>
      <c r="KX14" s="63" t="s">
        <v>1486</v>
      </c>
      <c r="KY14" s="196">
        <f>KY36</f>
        <v>1.3711844553159236E-2</v>
      </c>
      <c r="KZ14" s="64">
        <v>1</v>
      </c>
      <c r="LA14" s="63" t="s">
        <v>907</v>
      </c>
      <c r="LB14" s="196">
        <f>VLOOKUP(LA14,'WCF 2015-2016'!$C$4:$J$56,8,FALSE)</f>
        <v>0.10721422173224006</v>
      </c>
      <c r="LC14" s="64">
        <v>1</v>
      </c>
      <c r="LD14" s="106" t="s">
        <v>407</v>
      </c>
      <c r="LE14" s="196">
        <f>VLOOKUP(LD14,'WCF 2015-2016 MD'!$C$4:$J$56,4,FALSE)</f>
        <v>5.7401315789473682E-2</v>
      </c>
      <c r="LF14" s="64">
        <v>1</v>
      </c>
      <c r="LG14" s="106" t="s">
        <v>412</v>
      </c>
      <c r="LH14" s="196">
        <f>VLOOKUP(LG14,'WCF 2015-2016 MD'!$C$4:$J$56,4,FALSE)</f>
        <v>9.9506578947368418E-2</v>
      </c>
      <c r="LI14" s="64">
        <v>1</v>
      </c>
      <c r="LJ14" s="10" t="s">
        <v>87</v>
      </c>
      <c r="LK14" s="46">
        <f>SUMIFS(csapatok!HF:HF,csapatok!HG:HG,LJ14)+SUMIFS(csapatok!HF:HF,csapatok!HG:HG,LJ14&amp;"-Csere")</f>
        <v>60.995724276611391</v>
      </c>
      <c r="LL14" s="64">
        <v>1</v>
      </c>
      <c r="LM14" s="63" t="s">
        <v>22</v>
      </c>
      <c r="LN14" s="196">
        <f>LN38*LO38</f>
        <v>1.3711844553159236E-2</v>
      </c>
      <c r="LO14" s="64">
        <v>1</v>
      </c>
      <c r="LP14" s="106" t="s">
        <v>1332</v>
      </c>
      <c r="LQ14" s="46">
        <f>SUMIFS(csapatok!HJ:HJ,csapatok!HK:HK,LP14)+SUMIFS(csapatok!HJ:HJ,csapatok!HK:HK,LP14&amp;"-Csere")</f>
        <v>549.51633435787858</v>
      </c>
      <c r="LR14" s="64">
        <v>1</v>
      </c>
      <c r="LS14" s="106" t="s">
        <v>1493</v>
      </c>
      <c r="LT14" s="46">
        <f>SUMIFS(csapatok!HL:HL,csapatok!HM:HM,LS14)+SUMIFS(csapatok!HL:HL,csapatok!HM:HM,LS14&amp;"-Csere")</f>
        <v>101.68374371759813</v>
      </c>
      <c r="LU14" s="64">
        <v>1</v>
      </c>
      <c r="LV14" s="68" t="s">
        <v>324</v>
      </c>
      <c r="LW14" s="46">
        <f>SUMIFS(csapatok!HN:HN,csapatok!HO:HO,LV14)+SUMIFS(csapatok!HN:HN,csapatok!HO:HO,LV14&amp;"-Csere")</f>
        <v>1439.7215413519114</v>
      </c>
      <c r="LX14" s="1">
        <v>1</v>
      </c>
      <c r="LY14" s="10" t="s">
        <v>1290</v>
      </c>
      <c r="LZ14" s="46">
        <f>SUMIFS(csapatok!HP:HP,csapatok!HQ:HQ,LY14)+SUMIFS(csapatok!HP:HP,csapatok!HQ:HQ,LY14&amp;"-Csere")</f>
        <v>784.45192280367837</v>
      </c>
      <c r="MA14" s="1">
        <v>1</v>
      </c>
      <c r="MB14" s="226" t="s">
        <v>1408</v>
      </c>
      <c r="MC14" s="46">
        <f>SUMIFS(csapatok!HR:HR,csapatok!HS:HS,MB14)+SUMIFS(csapatok!HR:HR,csapatok!HS:HS,MB14&amp;"-Csere")</f>
        <v>311.80061522444436</v>
      </c>
      <c r="MD14" s="64">
        <v>1</v>
      </c>
      <c r="ME14" s="106" t="s">
        <v>178</v>
      </c>
      <c r="MF14" s="46">
        <f>SUMIFS(csapatok!HT:HT,csapatok!HU:HU,ME14)+SUMIFS(csapatok!HT:HT,csapatok!HU:HU,ME14&amp;"-Csere")</f>
        <v>393.99806989352584</v>
      </c>
      <c r="MG14" s="64">
        <v>1</v>
      </c>
      <c r="MH14" s="63" t="s">
        <v>24</v>
      </c>
      <c r="MI14" s="46">
        <f>SUMIFS(csapatok!HV:HV,csapatok!HW:HW,MH14)+SUMIFS(csapatok!HV:HV,csapatok!HW:HW,MH14&amp;"-Csere")</f>
        <v>614.48475769752292</v>
      </c>
      <c r="MJ14" s="64">
        <v>1</v>
      </c>
      <c r="MK14" s="63" t="s">
        <v>1448</v>
      </c>
      <c r="ML14" s="196">
        <f>ML38*MM38</f>
        <v>1.3711844553159236E-2</v>
      </c>
      <c r="MM14" s="64">
        <v>1</v>
      </c>
      <c r="MN14" s="63" t="s">
        <v>1475</v>
      </c>
      <c r="MO14" s="196">
        <f>MO38</f>
        <v>1.3711844553159236E-2</v>
      </c>
      <c r="MP14" s="64">
        <v>1</v>
      </c>
      <c r="MQ14" s="106" t="s">
        <v>1517</v>
      </c>
      <c r="MR14" s="46">
        <f>SUMIFS(csapatok!IB:IB,csapatok!IC:IC,MQ14)+SUMIFS(csapatok!IB:IB,csapatok!IC:IC,MQ14&amp;"-Csere")</f>
        <v>290.6269613524729</v>
      </c>
      <c r="MS14" s="216">
        <v>1</v>
      </c>
      <c r="MT14" s="63" t="s">
        <v>324</v>
      </c>
      <c r="MU14" s="196">
        <f>MU38*MV38</f>
        <v>2.7423689106318472E-2</v>
      </c>
      <c r="MV14" s="64">
        <v>5</v>
      </c>
      <c r="MW14" s="106" t="s">
        <v>230</v>
      </c>
      <c r="MX14" s="196">
        <f t="shared" ref="MX14:MX22" si="0">MX27*MY27</f>
        <v>9.0953947368421051E-2</v>
      </c>
      <c r="MY14" s="64">
        <v>3</v>
      </c>
      <c r="MZ14" s="63" t="s">
        <v>1475</v>
      </c>
      <c r="NA14" s="196">
        <f>NA38*NB38</f>
        <v>1.3711844553159236E-2</v>
      </c>
      <c r="NB14" s="64">
        <v>1</v>
      </c>
      <c r="NC14" s="63" t="s">
        <v>97</v>
      </c>
      <c r="ND14" s="46">
        <f>SUMIFS(csapatok!IJ:IJ,csapatok!IK:IK,NC14)+SUMIFS(csapatok!IJ:IJ,csapatok!IK:IK,NC14&amp;"-Csere")</f>
        <v>95.290556765608017</v>
      </c>
      <c r="NE14" s="64">
        <v>1</v>
      </c>
      <c r="NF14" s="63" t="s">
        <v>324</v>
      </c>
      <c r="NG14" s="196">
        <f>NG38*NH38</f>
        <v>1.3711844553159236E-2</v>
      </c>
      <c r="NH14" s="64">
        <v>2</v>
      </c>
      <c r="NI14" s="63" t="s">
        <v>1228</v>
      </c>
      <c r="NJ14" s="196">
        <f>NJ38*NK38</f>
        <v>1.3711844553159236E-2</v>
      </c>
      <c r="NK14" s="64">
        <v>3</v>
      </c>
      <c r="NL14" s="106" t="s">
        <v>230</v>
      </c>
      <c r="NM14" s="196">
        <f t="shared" ref="NM14:NM18" si="1">NM27*NN27</f>
        <v>9.0953947368421051E-2</v>
      </c>
      <c r="NN14" s="64">
        <v>5</v>
      </c>
      <c r="NO14" s="106" t="s">
        <v>230</v>
      </c>
      <c r="NP14" s="196">
        <f t="shared" ref="NP14:NP22" si="2">NP27*NQ27</f>
        <v>9.0953947368421051E-2</v>
      </c>
      <c r="NQ14" s="64">
        <v>1</v>
      </c>
      <c r="NR14" s="63" t="s">
        <v>1525</v>
      </c>
      <c r="NS14" s="196">
        <f>NS38*NT38</f>
        <v>1.3711844553159236E-2</v>
      </c>
      <c r="NT14" s="64">
        <v>4</v>
      </c>
      <c r="NU14" s="63" t="s">
        <v>1231</v>
      </c>
      <c r="NV14" s="196">
        <f>NV38*NW38</f>
        <v>1.3711844553159236E-2</v>
      </c>
      <c r="NW14" s="64">
        <v>5</v>
      </c>
      <c r="NX14" s="226" t="s">
        <v>231</v>
      </c>
      <c r="NY14" s="46">
        <f>SUMIFS(csapatok!IX:IX,csapatok!IY:IY,NX14)+SUMIFS(csapatok!IX:IX,csapatok!IY:IY,NX14&amp;"-Csere")</f>
        <v>953.32747324711863</v>
      </c>
      <c r="NZ14" s="64">
        <v>1</v>
      </c>
      <c r="OA14" s="63" t="s">
        <v>22</v>
      </c>
      <c r="OB14" s="196">
        <f>OB38*OC38</f>
        <v>1.3711844553159236E-2</v>
      </c>
      <c r="OC14" s="64">
        <v>3</v>
      </c>
      <c r="OD14" s="77" t="s">
        <v>324</v>
      </c>
      <c r="OE14" s="46">
        <f>SUMIFS(csapatok!JB:JB,csapatok!JC:JC,OD14)+SUMIFS(csapatok!JB:JB,csapatok!JC:JC,OD14&amp;"-Csere")</f>
        <v>1385.7510999201934</v>
      </c>
      <c r="OF14" s="1">
        <v>1</v>
      </c>
      <c r="OG14" s="106" t="s">
        <v>230</v>
      </c>
      <c r="OH14" s="196">
        <f>OH33*OI33</f>
        <v>9.0953947368421051E-2</v>
      </c>
      <c r="OI14" s="64">
        <v>5</v>
      </c>
      <c r="OJ14" s="63" t="s">
        <v>1228</v>
      </c>
      <c r="OK14" s="196">
        <f>OK33*OL33</f>
        <v>1.3711844553159236E-2</v>
      </c>
      <c r="OL14" s="64">
        <v>8</v>
      </c>
      <c r="OM14" s="63" t="s">
        <v>324</v>
      </c>
      <c r="ON14" s="298">
        <f>ON27*OO27</f>
        <v>1.3711844553159236E-2</v>
      </c>
      <c r="OO14" s="64">
        <v>1</v>
      </c>
      <c r="OP14" s="63" t="s">
        <v>1448</v>
      </c>
      <c r="OQ14" s="196">
        <f>OQ38*OR38</f>
        <v>1.4717846313142519E-2</v>
      </c>
      <c r="OR14" s="64">
        <v>1</v>
      </c>
      <c r="OS14" s="63" t="s">
        <v>1231</v>
      </c>
      <c r="OT14" s="196">
        <f>OT38*OU38</f>
        <v>1.4717846313142519E-2</v>
      </c>
      <c r="OU14" s="64">
        <v>1</v>
      </c>
      <c r="OV14" s="106" t="s">
        <v>1448</v>
      </c>
      <c r="OW14" s="46">
        <f>SUMIFS(csapatok!JN:JN,csapatok!JO:JO,OV14)+SUMIFS(csapatok!JN:JN,csapatok!JO:JO,OV14&amp;"-Csere")</f>
        <v>589.10282615658753</v>
      </c>
      <c r="OX14" s="216">
        <v>1</v>
      </c>
      <c r="OY14" s="106" t="s">
        <v>230</v>
      </c>
      <c r="OZ14" s="196">
        <f>OZ33*PA33</f>
        <v>9.0953947368421051E-2</v>
      </c>
      <c r="PA14" s="64">
        <v>5</v>
      </c>
      <c r="PB14" s="106" t="s">
        <v>1464</v>
      </c>
      <c r="PC14" s="46">
        <f>SUMIFS(csapatok!JR:JR,csapatok!JS:JS,PB14)+SUMIFS(csapatok!JR:JR,csapatok!JS:JS,PB14&amp;"-Csere")</f>
        <v>344.99726979842995</v>
      </c>
      <c r="PD14" s="216">
        <v>1</v>
      </c>
      <c r="PE14" s="106" t="s">
        <v>230</v>
      </c>
      <c r="PF14" s="196">
        <f>PF33*PG33</f>
        <v>0.1819078947368421</v>
      </c>
      <c r="PG14" s="64">
        <v>5</v>
      </c>
      <c r="PH14" s="106" t="s">
        <v>1464</v>
      </c>
      <c r="PI14" s="46">
        <f>SUMIFS(csapatok!JV:JV,csapatok!JW:JW,PH14)+SUMIFS(csapatok!JV:JV,csapatok!JW:JW,PH14&amp;"-Csere")</f>
        <v>246.16747263803586</v>
      </c>
      <c r="PJ14" s="216">
        <v>1</v>
      </c>
      <c r="PK14" s="106" t="s">
        <v>230</v>
      </c>
      <c r="PL14" s="196">
        <f>PL33*PM33</f>
        <v>0.1819078947368421</v>
      </c>
      <c r="PM14" s="64">
        <v>5</v>
      </c>
      <c r="PN14" s="106"/>
      <c r="PO14" s="196"/>
      <c r="PP14" s="64"/>
      <c r="PQ14" s="63" t="s">
        <v>1564</v>
      </c>
      <c r="PR14" s="196">
        <f>PR36*PS36</f>
        <v>1.4717846313142519E-2</v>
      </c>
      <c r="PS14" s="64">
        <v>3</v>
      </c>
      <c r="PT14" s="63" t="s">
        <v>23</v>
      </c>
      <c r="PU14" s="196">
        <f>PU38*PV38</f>
        <v>1.4717846313142519E-2</v>
      </c>
      <c r="PV14" s="64">
        <v>4</v>
      </c>
      <c r="PW14" s="63" t="s">
        <v>124</v>
      </c>
      <c r="PX14" s="196">
        <f>PX38*PY38</f>
        <v>1.4717846313142519E-2</v>
      </c>
      <c r="PY14" s="64">
        <v>5</v>
      </c>
      <c r="PZ14" s="106" t="s">
        <v>407</v>
      </c>
      <c r="QA14" s="196">
        <f>QA30*QB30</f>
        <v>0.11480263157894736</v>
      </c>
      <c r="QB14" s="64"/>
      <c r="QC14" s="106" t="s">
        <v>407</v>
      </c>
      <c r="QD14" s="196">
        <f>QD30*QE30</f>
        <v>0.11480263157894736</v>
      </c>
      <c r="QE14" s="64"/>
      <c r="QF14" s="10" t="s">
        <v>1569</v>
      </c>
      <c r="QG14" s="46">
        <f>SUMIFS(csapatok!KL:KL,csapatok!KM:KM,QF14)+SUMIFS(csapatok!KL:KL,csapatok!KM:KM,QF14&amp;"-Csere")</f>
        <v>633.62734410018209</v>
      </c>
      <c r="QH14" s="64">
        <v>1</v>
      </c>
      <c r="QI14" s="106" t="s">
        <v>930</v>
      </c>
      <c r="QJ14" s="196">
        <f>QJ30*QK30</f>
        <v>6.8092105263157898E-2</v>
      </c>
      <c r="QK14" s="64"/>
      <c r="QL14" s="68" t="s">
        <v>324</v>
      </c>
      <c r="QM14" s="46">
        <f>SUMIFS(csapatok!KP:KP,csapatok!KQ:KQ,QL14)+SUMIFS(csapatok!KP:KP,csapatok!KQ:KQ,QL14&amp;"-Csere")</f>
        <v>1038.5371197881689</v>
      </c>
      <c r="QN14" s="1">
        <v>1</v>
      </c>
      <c r="QO14" s="10" t="s">
        <v>22</v>
      </c>
      <c r="QP14" s="46">
        <f>SUMIFS(csapatok!KR:KR,csapatok!KS:KS,QO14)+SUMIFS(csapatok!KR:KR,csapatok!KS:KS,QO14&amp;"-Csere")</f>
        <v>427.97921420794006</v>
      </c>
      <c r="QQ14" s="1">
        <v>1</v>
      </c>
      <c r="QR14" s="106" t="s">
        <v>937</v>
      </c>
      <c r="QS14" s="196">
        <f>QS30*QT30</f>
        <v>1.200657894736842E-2</v>
      </c>
      <c r="QT14" s="64"/>
      <c r="QU14" s="106" t="s">
        <v>409</v>
      </c>
      <c r="QV14" s="196">
        <f>QV30*QW30</f>
        <v>1.1348684210526316E-2</v>
      </c>
      <c r="QW14" s="64"/>
      <c r="QX14" s="106" t="s">
        <v>178</v>
      </c>
      <c r="QY14" s="46">
        <f>SUMIFS(csapatok!KX:KX,csapatok!KY:KY,QX14)+SUMIFS(csapatok!KX:KX,csapatok!KY:KY,QX14&amp;"-Csere")</f>
        <v>330.61664454381349</v>
      </c>
      <c r="QZ14" s="64">
        <v>1</v>
      </c>
      <c r="RA14" s="63" t="s">
        <v>24</v>
      </c>
      <c r="RB14" s="46">
        <f>SUMIFS(csapatok!KZ:KZ,csapatok!LA:LA,RA14)+SUMIFS(csapatok!KZ:KZ,csapatok!LA:LA,RA14&amp;"-Csere")</f>
        <v>509.07017399400888</v>
      </c>
      <c r="RC14" s="64">
        <v>1</v>
      </c>
      <c r="RD14" s="106" t="s">
        <v>1365</v>
      </c>
      <c r="RE14" s="46">
        <f>SUMIFS(csapatok!LB:LB,csapatok!LC:LC,RD14)+SUMIFS(csapatok!LB:LB,csapatok!LC:LC,RD14&amp;"-Csere")</f>
        <v>105.09007609708691</v>
      </c>
      <c r="RF14" s="64">
        <v>1</v>
      </c>
      <c r="RG14" s="106" t="s">
        <v>1493</v>
      </c>
      <c r="RH14" s="46">
        <f>SUMIFS(csapatok!LD:LD,csapatok!LE:LE,RG14)+SUMIFS(csapatok!LD:LD,csapatok!LE:LE,RG14&amp;"-Csere")</f>
        <v>180.38417312100066</v>
      </c>
      <c r="RI14" s="64">
        <v>1</v>
      </c>
      <c r="RJ14" s="226" t="s">
        <v>1510</v>
      </c>
      <c r="RK14" s="46">
        <f>SUMIFS(csapatok!LF:LF,csapatok!LG:LG,RJ14)+SUMIFS(csapatok!LF:LF,csapatok!LG:LG,RJ14&amp;"-Csere")</f>
        <v>103.06518253692046</v>
      </c>
      <c r="RL14" s="64">
        <v>1</v>
      </c>
      <c r="RM14" s="106" t="s">
        <v>964</v>
      </c>
      <c r="RN14" s="196">
        <f>RN30*RO30</f>
        <v>1.9078947368421053E-2</v>
      </c>
      <c r="RO14" s="64"/>
      <c r="RP14" s="63" t="s">
        <v>812</v>
      </c>
      <c r="RQ14" s="196">
        <f>RQ38</f>
        <v>1.4717846313142519E-2</v>
      </c>
      <c r="RR14" s="64">
        <v>4</v>
      </c>
      <c r="RS14" s="106" t="s">
        <v>324</v>
      </c>
      <c r="RT14" s="46">
        <f>SUMIFS(csapatok!LL:LL,csapatok!LM:LM,RS14)+SUMIFS(csapatok!LL:LL,csapatok!LM:LM,RS14&amp;"-Csere")</f>
        <v>1088.1618836594339</v>
      </c>
      <c r="RU14" s="216">
        <v>1</v>
      </c>
      <c r="RV14" s="63" t="s">
        <v>324</v>
      </c>
      <c r="RW14" s="196">
        <f>RW38*RX38</f>
        <v>4.4153538939427556E-2</v>
      </c>
      <c r="RX14" s="64">
        <v>5</v>
      </c>
      <c r="RY14" s="63" t="s">
        <v>1448</v>
      </c>
      <c r="RZ14" s="196">
        <f>RZ38*SA38</f>
        <v>1.4717846313142519E-2</v>
      </c>
      <c r="SA14" s="64">
        <v>1</v>
      </c>
      <c r="SB14" s="106" t="s">
        <v>1569</v>
      </c>
      <c r="SC14" s="46">
        <f>SUMIFS(csapatok!LR:LR,csapatok!LS:LS,SB14)+SUMIFS(csapatok!LR:LR,csapatok!LS:LS,SB14&amp;"-Csere")</f>
        <v>441.70084929313532</v>
      </c>
      <c r="SD14" s="216">
        <v>1</v>
      </c>
      <c r="SE14" s="106" t="s">
        <v>1030</v>
      </c>
      <c r="SF14" s="196">
        <f>SF30*SG30</f>
        <v>0.2878205128205128</v>
      </c>
      <c r="SG14" s="64"/>
      <c r="SH14" s="106" t="s">
        <v>1625</v>
      </c>
      <c r="SI14" s="46">
        <f>SUMIFS(csapatok!LV:LV,csapatok!LW:LW,SH14)+SUMIFS(csapatok!LV:LV,csapatok!LW:LW,SH14&amp;"-Csere")</f>
        <v>75.372224123312449</v>
      </c>
      <c r="SJ14" s="216">
        <v>1</v>
      </c>
      <c r="SK14" s="63" t="s">
        <v>22</v>
      </c>
      <c r="SL14" s="196">
        <f>SL38*SM38</f>
        <v>1.4717846313142519E-2</v>
      </c>
      <c r="SM14" s="64">
        <v>5</v>
      </c>
      <c r="SN14" s="106" t="s">
        <v>912</v>
      </c>
      <c r="SO14" s="196">
        <f>SO30*SP30</f>
        <v>0.13333333333333333</v>
      </c>
      <c r="SP14" s="64"/>
      <c r="SQ14" s="106" t="s">
        <v>1569</v>
      </c>
      <c r="SR14" s="46">
        <f>SUMIFS(csapatok!MB:MB,csapatok!MC:MC,SQ14)+SUMIFS(csapatok!MB:MB,csapatok!MC:MC,SQ14&amp;"-Csere")</f>
        <v>432.09759090147719</v>
      </c>
      <c r="SS14" s="216">
        <v>1</v>
      </c>
      <c r="ST14" s="1" t="s">
        <v>230</v>
      </c>
      <c r="SU14" s="46">
        <f>SUMIFS(csapatok!MD:MD,csapatok!ME:ME,ST14)+SUMIFS(csapatok!MD:MD,csapatok!ME:ME,ST14&amp;"-Csere")</f>
        <v>543.8964425135315</v>
      </c>
      <c r="SV14" s="64">
        <v>1</v>
      </c>
      <c r="SW14" s="106" t="s">
        <v>1448</v>
      </c>
      <c r="SX14" s="46">
        <f>SUMIFS(csapatok!MF:MF,csapatok!MG:MG,SW14)+SUMIFS(csapatok!MF:MF,csapatok!MG:MG,SW14&amp;"-Csere")</f>
        <v>325.57794233232693</v>
      </c>
      <c r="SY14" s="216">
        <v>1</v>
      </c>
      <c r="SZ14" s="106" t="s">
        <v>1448</v>
      </c>
      <c r="TA14" s="46">
        <f>SUMIFS(csapatok!MH:MH,csapatok!MI:MI,SZ14)+SUMIFS(csapatok!MH:MH,csapatok!MI:MI,SZ14&amp;"-Csere")</f>
        <v>360.12714226114622</v>
      </c>
      <c r="TB14" s="216">
        <v>1</v>
      </c>
      <c r="TC14" s="63" t="s">
        <v>912</v>
      </c>
      <c r="TD14" s="196">
        <f>VLOOKUP(TC14,'WCF 2017-2018'!$C$4:$J$56,8,FALSE)</f>
        <v>4.7082278966336939E-2</v>
      </c>
      <c r="TE14" s="64">
        <v>1</v>
      </c>
      <c r="TF14" s="63" t="s">
        <v>912</v>
      </c>
      <c r="TG14" s="196">
        <f>VLOOKUP(TF14,'WCF 2017-2018'!$C$4:$J$56,8,FALSE)</f>
        <v>4.7082278966336939E-2</v>
      </c>
      <c r="TH14" s="64">
        <v>1</v>
      </c>
      <c r="TI14" s="106" t="s">
        <v>407</v>
      </c>
      <c r="TJ14" s="196">
        <f>TJ30*TK30</f>
        <v>0.12916666666666668</v>
      </c>
      <c r="TK14" s="64"/>
      <c r="TL14" s="106" t="s">
        <v>1650</v>
      </c>
      <c r="TM14" s="46">
        <f>SUMIFS(csapatok!MP:MP,csapatok!MQ:MQ,TL14)+SUMIFS(csapatok!MP:MP,csapatok!MQ:MQ,TL14&amp;"-Csere")</f>
        <v>406.78328902066795</v>
      </c>
      <c r="TN14" s="216">
        <v>1</v>
      </c>
      <c r="TO14" s="106" t="s">
        <v>1030</v>
      </c>
      <c r="TP14" s="196">
        <f>TP30*TQ30</f>
        <v>0.35977564102564097</v>
      </c>
      <c r="TQ14" s="64"/>
      <c r="TR14" s="63" t="s">
        <v>1653</v>
      </c>
      <c r="TS14" s="196">
        <f>TS36*TT36</f>
        <v>1.4569434859289932E-2</v>
      </c>
      <c r="TT14" s="64">
        <v>3</v>
      </c>
    </row>
    <row r="15" spans="1:540" ht="15">
      <c r="A15" s="63" t="s">
        <v>261</v>
      </c>
      <c r="B15" s="9">
        <v>162</v>
      </c>
      <c r="C15" s="67">
        <v>2</v>
      </c>
      <c r="D15" s="63" t="s">
        <v>15</v>
      </c>
      <c r="E15" s="30">
        <v>30</v>
      </c>
      <c r="F15" s="67">
        <v>2</v>
      </c>
      <c r="G15" s="63" t="s">
        <v>67</v>
      </c>
      <c r="H15" s="46">
        <v>220</v>
      </c>
      <c r="I15" s="67">
        <v>2</v>
      </c>
      <c r="J15" s="63" t="s">
        <v>230</v>
      </c>
      <c r="K15" s="46">
        <v>190.24446871926409</v>
      </c>
      <c r="L15" s="1">
        <v>2</v>
      </c>
      <c r="M15" s="70" t="s">
        <v>22</v>
      </c>
      <c r="N15" s="46">
        <v>160.47031670020669</v>
      </c>
      <c r="O15" s="67">
        <v>2</v>
      </c>
      <c r="P15" s="1" t="s">
        <v>35</v>
      </c>
      <c r="Q15" s="46">
        <v>47.6</v>
      </c>
      <c r="R15" s="64">
        <v>2</v>
      </c>
      <c r="S15" s="71" t="s">
        <v>20</v>
      </c>
      <c r="T15" s="46">
        <v>11.004275576387197</v>
      </c>
      <c r="U15" s="64">
        <v>2</v>
      </c>
      <c r="V15" s="6" t="s">
        <v>96</v>
      </c>
      <c r="W15" s="46">
        <v>42.935636075524364</v>
      </c>
      <c r="X15" s="64">
        <v>2</v>
      </c>
      <c r="Y15" s="68" t="s">
        <v>102</v>
      </c>
      <c r="Z15" s="46">
        <v>332.8236762697278</v>
      </c>
      <c r="AA15" s="1">
        <v>2</v>
      </c>
      <c r="AB15" s="63" t="s">
        <v>1290</v>
      </c>
      <c r="AC15" s="46">
        <v>364.2471804256628</v>
      </c>
      <c r="AD15" s="1">
        <v>2</v>
      </c>
      <c r="AE15" s="106" t="s">
        <v>278</v>
      </c>
      <c r="AF15" s="30">
        <v>150</v>
      </c>
      <c r="AG15" s="67">
        <v>2</v>
      </c>
      <c r="AH15" s="9" t="s">
        <v>291</v>
      </c>
      <c r="AI15" s="46">
        <v>240.83263465228987</v>
      </c>
      <c r="AJ15" s="1">
        <v>2</v>
      </c>
      <c r="AK15" s="106" t="s">
        <v>313</v>
      </c>
      <c r="AL15" s="46">
        <v>0</v>
      </c>
      <c r="AM15" s="1">
        <v>2</v>
      </c>
      <c r="AN15" s="137" t="s">
        <v>242</v>
      </c>
      <c r="AO15" s="46">
        <v>139.83606428579787</v>
      </c>
      <c r="AP15" s="64">
        <v>2</v>
      </c>
      <c r="AQ15" s="63" t="s">
        <v>243</v>
      </c>
      <c r="AR15" s="46">
        <v>643.21077534512278</v>
      </c>
      <c r="AS15" s="64">
        <v>2</v>
      </c>
      <c r="AT15" s="106" t="s">
        <v>77</v>
      </c>
      <c r="AU15" s="46">
        <v>49.680308272530972</v>
      </c>
      <c r="AV15" s="64">
        <v>2</v>
      </c>
      <c r="AW15" s="63" t="s">
        <v>82</v>
      </c>
      <c r="AX15" s="46">
        <v>179.79062262464947</v>
      </c>
      <c r="AY15" s="1">
        <v>2</v>
      </c>
      <c r="AZ15" s="63" t="s">
        <v>325</v>
      </c>
      <c r="BA15" s="46">
        <v>303.86025753032999</v>
      </c>
      <c r="BB15" s="1">
        <v>2</v>
      </c>
      <c r="BC15" s="121" t="s">
        <v>444</v>
      </c>
      <c r="BD15" s="188">
        <v>5.9034702832070206E-2</v>
      </c>
      <c r="BE15" s="64">
        <v>2</v>
      </c>
      <c r="BF15" s="158" t="s">
        <v>493</v>
      </c>
      <c r="BG15" s="188">
        <v>7.1333599255418156E-2</v>
      </c>
      <c r="BH15" s="64">
        <v>2</v>
      </c>
      <c r="BI15" s="98" t="s">
        <v>37</v>
      </c>
      <c r="BJ15" s="46">
        <f>SUMIFS(csapatok!AP:AP,csapatok!AQ:AQ,BI15)+SUMIFS(csapatok!AP:AP,csapatok!AQ:AQ,BI15&amp;"-Csere")</f>
        <v>296.39039053429673</v>
      </c>
      <c r="BK15" s="64">
        <v>2</v>
      </c>
      <c r="BL15" s="63" t="s">
        <v>580</v>
      </c>
      <c r="BM15" s="186">
        <v>1.0238000265922085E-2</v>
      </c>
      <c r="BN15" s="64">
        <v>2</v>
      </c>
      <c r="BO15" s="1" t="s">
        <v>593</v>
      </c>
      <c r="BP15" s="111">
        <f>'egyeni-ranglista'!$AA$305/140*4*'WCF 2012-2013'!F25/'WCF 2012-2013'!$F$22</f>
        <v>92.003662144375966</v>
      </c>
      <c r="BQ15" s="1">
        <v>2</v>
      </c>
      <c r="BR15" s="194" t="s">
        <v>596</v>
      </c>
      <c r="BS15" s="186">
        <v>8.3765456721180687E-3</v>
      </c>
      <c r="BT15" s="64">
        <v>2</v>
      </c>
      <c r="BU15" s="63" t="s">
        <v>610</v>
      </c>
      <c r="BV15" s="196">
        <v>2.5163127863262396E-2</v>
      </c>
      <c r="BW15" s="1">
        <v>2</v>
      </c>
      <c r="BX15" s="63" t="s">
        <v>617</v>
      </c>
      <c r="BY15" s="186">
        <v>5.0392235075122992E-2</v>
      </c>
      <c r="BZ15" s="1">
        <v>2</v>
      </c>
      <c r="CA15" s="63" t="s">
        <v>629</v>
      </c>
      <c r="CB15" s="186">
        <v>8.7554846429996017E-2</v>
      </c>
      <c r="CC15" s="64">
        <v>2</v>
      </c>
      <c r="CD15" s="74" t="s">
        <v>87</v>
      </c>
      <c r="CE15" s="46">
        <f>SUMIFS(csapatok!BD:BD,csapatok!BE:BE,CD15)+SUMIFS(csapatok!BD:BD,csapatok!BE:BE,CD15&amp;"-Csere")</f>
        <v>89.038415049586618</v>
      </c>
      <c r="CF15" s="64">
        <v>2</v>
      </c>
      <c r="CG15" s="96" t="s">
        <v>236</v>
      </c>
      <c r="CH15" s="186">
        <v>1.3827948411115542E-2</v>
      </c>
      <c r="CI15" s="1">
        <v>2</v>
      </c>
      <c r="CJ15" s="184" t="s">
        <v>1228</v>
      </c>
      <c r="CK15" s="46">
        <f>SUMIFS(csapatok!BH:BH,csapatok!BI:BI,CJ15)+SUMIFS(csapatok!BH:BH,csapatok!BI:BI,CJ15&amp;"-Csere")</f>
        <v>210.87325897394783</v>
      </c>
      <c r="CL15" s="64">
        <v>2</v>
      </c>
      <c r="CM15" s="63" t="s">
        <v>232</v>
      </c>
      <c r="CN15" s="46">
        <f>SUMIFS(csapatok!BJ:BJ,csapatok!BK:BK,CM15)+SUMIFS(csapatok!BJ:BJ,csapatok!BK:BK,CM15&amp;"-Csere")</f>
        <v>155.86610108378642</v>
      </c>
      <c r="CO15" s="1">
        <v>2</v>
      </c>
      <c r="CP15" s="63" t="s">
        <v>652</v>
      </c>
      <c r="CQ15" s="200">
        <v>1.0703363914373088E-2</v>
      </c>
      <c r="CR15" s="64">
        <v>2</v>
      </c>
      <c r="CS15" s="63" t="s">
        <v>1290</v>
      </c>
      <c r="CT15" s="46">
        <f>SUMIFS(csapatok!BN:BN,csapatok!BO:BO,CS15)+SUMIFS(csapatok!BN:BN,csapatok!BO:BO,CS15&amp;"-Csere")</f>
        <v>928.1974301699172</v>
      </c>
      <c r="CU15" s="1">
        <v>2</v>
      </c>
      <c r="CV15" s="63" t="s">
        <v>680</v>
      </c>
      <c r="CW15" s="186">
        <v>1.0969285999202234E-2</v>
      </c>
      <c r="CX15" s="64">
        <v>2</v>
      </c>
      <c r="CY15" s="1" t="s">
        <v>360</v>
      </c>
      <c r="CZ15" s="186">
        <v>1.6587677725118485E-2</v>
      </c>
      <c r="DA15" s="64">
        <v>2</v>
      </c>
      <c r="DB15" s="63" t="s">
        <v>372</v>
      </c>
      <c r="DC15" s="186">
        <v>1.1549825409615902E-2</v>
      </c>
      <c r="DD15" s="64">
        <v>2</v>
      </c>
      <c r="DE15" s="69" t="s">
        <v>19</v>
      </c>
      <c r="DF15" s="46">
        <f>SUMIFS(csapatok!BV:BV,csapatok!BW:BW,DE15)+SUMIFS(csapatok!BV:BV,csapatok!BW:BW,DE15&amp;"-Csere")</f>
        <v>73.845791756247536</v>
      </c>
      <c r="DG15" s="1">
        <v>2</v>
      </c>
      <c r="DH15" s="77" t="s">
        <v>96</v>
      </c>
      <c r="DI15" s="46">
        <f>SUMIFS(csapatok!BX:BX,csapatok!BY:BY,DH15)+SUMIFS(csapatok!BX:BX,csapatok!BY:BY,DH15&amp;"-Csere")</f>
        <v>91.843314022916616</v>
      </c>
      <c r="DJ15" s="64">
        <v>2</v>
      </c>
      <c r="DK15" s="1" t="s">
        <v>324</v>
      </c>
      <c r="DL15" s="186">
        <v>1.4907332796132152E-2</v>
      </c>
      <c r="DM15" s="64">
        <v>2</v>
      </c>
      <c r="DN15" s="106" t="s">
        <v>1230</v>
      </c>
      <c r="DO15" s="46">
        <f>SUMIFS(csapatok!CB:CB,csapatok!CC:CC,DN15)+SUMIFS(csapatok!CB:CB,csapatok!CC:CC,DN15&amp;"-Csere")</f>
        <v>58.533289336170476</v>
      </c>
      <c r="DP15" s="1">
        <v>2</v>
      </c>
      <c r="DQ15" s="81" t="s">
        <v>201</v>
      </c>
      <c r="DR15" s="46">
        <f>SUMIFS(csapatok!CD:CD,csapatok!CE:CE,DQ15)+SUMIFS(csapatok!CD:CD,csapatok!CE:CE,DQ15&amp;"-Csere")</f>
        <v>539.35973723716313</v>
      </c>
      <c r="DS15" s="64">
        <v>2</v>
      </c>
      <c r="DT15" s="63" t="s">
        <v>1290</v>
      </c>
      <c r="DU15" s="46">
        <f>SUMIFS(csapatok!CF:CF,csapatok!CG:CG,DT15)+SUMIFS(csapatok!CF:CF,csapatok!CG:CG,DT15&amp;"-Csere")</f>
        <v>689.10248039896544</v>
      </c>
      <c r="DV15" s="1">
        <v>2</v>
      </c>
      <c r="DW15" s="106" t="s">
        <v>713</v>
      </c>
      <c r="DX15" s="111">
        <f>'egyeni-ranglista'!$AT$305/136*2*'WCF 2012-2013'!F25/'WCF 2012-2013'!$F$22</f>
        <v>57.855596593259477</v>
      </c>
      <c r="DY15" s="67">
        <v>2</v>
      </c>
      <c r="DZ15" s="106" t="s">
        <v>721</v>
      </c>
      <c r="EA15" s="46">
        <f>SUMIFS(csapatok!CJ:CJ,csapatok!CK:CK,DZ15)+SUMIFS(csapatok!CJ:CJ,csapatok!CK:CK,DZ15&amp;"-Csere")</f>
        <v>0</v>
      </c>
      <c r="EB15" s="64">
        <v>2</v>
      </c>
      <c r="EC15" s="106" t="s">
        <v>313</v>
      </c>
      <c r="ED15" s="46">
        <f>SUMIFS(csapatok!CL:CL,csapatok!CM:CM,EC15)+SUMIFS(csapatok!CL:CL,csapatok!CM:CM,EC15&amp;"-Csere")</f>
        <v>15.939286098169797</v>
      </c>
      <c r="EE15" s="64">
        <v>2</v>
      </c>
      <c r="EF15" s="63"/>
      <c r="EG15" s="186"/>
      <c r="EH15" s="64">
        <v>2</v>
      </c>
      <c r="EI15" s="206" t="s">
        <v>349</v>
      </c>
      <c r="EJ15" s="186">
        <v>0.10051854806541684</v>
      </c>
      <c r="EK15" s="64">
        <v>2</v>
      </c>
      <c r="EL15" s="63" t="s">
        <v>243</v>
      </c>
      <c r="EM15" s="46">
        <f>SUMIFS(csapatok!CR:CR,csapatok!CS:CS,EL15)+SUMIFS(csapatok!CR:CR,csapatok!CS:CS,EL15&amp;"-Csere")</f>
        <v>831.61125688477307</v>
      </c>
      <c r="EN15" s="1">
        <v>2</v>
      </c>
      <c r="EO15" s="63" t="s">
        <v>652</v>
      </c>
      <c r="EP15" s="186">
        <v>1.0703363914373088E-2</v>
      </c>
      <c r="ER15" s="106" t="s">
        <v>77</v>
      </c>
      <c r="ES15" s="46">
        <f>SUMIFS(csapatok!CV:CV,csapatok!CW:CW,ER15)+SUMIFS(csapatok!CV:CV,csapatok!CW:CW,ER15&amp;"-Csere")</f>
        <v>93.002679921786381</v>
      </c>
      <c r="ET15" s="64">
        <v>2</v>
      </c>
      <c r="EU15" s="63" t="s">
        <v>197</v>
      </c>
      <c r="EV15" s="43">
        <f>SUMIFS(csapatok!CX:CX,csapatok!CY:CY,EU15)+SUMIFS(csapatok!CX:CX,csapatok!CY:CY,EU15&amp;"-Csere")</f>
        <v>112.3712333477809</v>
      </c>
      <c r="EW15" s="1">
        <v>2</v>
      </c>
      <c r="EX15" s="96" t="s">
        <v>236</v>
      </c>
      <c r="EY15" s="46">
        <f>SUMIFS(csapatok!CZ:CZ,csapatok!DA:DA,EX15)+SUMIFS(csapatok!CZ:CZ,csapatok!DA:DA,EX15&amp;"-Csere")</f>
        <v>826.74318376268138</v>
      </c>
      <c r="EZ15" s="64">
        <v>2</v>
      </c>
      <c r="FA15" s="1" t="s">
        <v>836</v>
      </c>
      <c r="FB15" s="186"/>
      <c r="FC15" s="64"/>
      <c r="FD15" s="63"/>
      <c r="FE15" s="186"/>
      <c r="FF15" s="64"/>
      <c r="FG15" s="106" t="s">
        <v>1215</v>
      </c>
      <c r="FH15" s="183">
        <f>'egyeni-ranglista'!$BG$305/119*4*FH27</f>
        <v>140.96537134430767</v>
      </c>
      <c r="FI15" s="216">
        <v>2</v>
      </c>
      <c r="FJ15" s="226" t="s">
        <v>812</v>
      </c>
      <c r="FK15" s="186"/>
      <c r="FL15" s="64">
        <v>7</v>
      </c>
      <c r="FM15" s="63" t="s">
        <v>998</v>
      </c>
      <c r="FN15" s="186">
        <f>VLOOKUP(FM15,'WCF 2013-2014'!$C$4:$J$56,8,FALSE)</f>
        <v>5.5205762353296731E-2</v>
      </c>
      <c r="FO15" s="64">
        <v>2</v>
      </c>
      <c r="FP15" s="96" t="s">
        <v>236</v>
      </c>
      <c r="FQ15" s="186"/>
      <c r="FR15" s="64">
        <v>2</v>
      </c>
      <c r="FS15" s="72" t="s">
        <v>1</v>
      </c>
      <c r="FT15" s="46">
        <f>SUMIFS(csapatok!DN:DN,csapatok!DO:DO,FS15)+SUMIFS(csapatok!DN:DN,csapatok!DO:DO,FS15&amp;"-Csere")</f>
        <v>193.66330997798457</v>
      </c>
      <c r="FU15" s="64">
        <v>2</v>
      </c>
      <c r="FV15" s="1" t="s">
        <v>230</v>
      </c>
      <c r="FW15" s="46">
        <f>SUMIFS(csapatok!DP:DP,csapatok!DQ:DQ,FV15)+SUMIFS(csapatok!DP:DP,csapatok!DQ:DQ,FV15&amp;"-Csere")</f>
        <v>358.82471741614569</v>
      </c>
      <c r="FX15" s="64">
        <v>2</v>
      </c>
      <c r="FY15" s="63" t="s">
        <v>1250</v>
      </c>
      <c r="FZ15" s="200"/>
      <c r="GA15" s="64">
        <v>2</v>
      </c>
      <c r="GB15" s="81" t="s">
        <v>201</v>
      </c>
      <c r="GC15" s="46">
        <f>SUMIFS(csapatok!DT:DT,csapatok!DU:DU,GB15)+SUMIFS(csapatok!DT:DT,csapatok!DU:DU,GB15&amp;"-Csere")</f>
        <v>687.74784204453067</v>
      </c>
      <c r="GD15" s="1">
        <v>2</v>
      </c>
      <c r="GE15" s="1" t="s">
        <v>1259</v>
      </c>
      <c r="GF15" s="196"/>
      <c r="GG15" s="64">
        <v>2</v>
      </c>
      <c r="GH15" s="63" t="s">
        <v>410</v>
      </c>
      <c r="GI15" s="196">
        <f t="shared" ref="GI15:GI29" si="3">GI31</f>
        <v>9.4914576880807278E-3</v>
      </c>
      <c r="GJ15" s="64">
        <v>2</v>
      </c>
      <c r="GK15" s="68" t="s">
        <v>324</v>
      </c>
      <c r="GL15" s="186">
        <f t="shared" ref="GL15:GL22" si="4">GL25</f>
        <v>1.0666395774075578E-2</v>
      </c>
      <c r="GM15" s="64">
        <v>2</v>
      </c>
      <c r="GN15" s="69" t="s">
        <v>124</v>
      </c>
      <c r="GO15" s="46">
        <f>SUMIFS(csapatok!EB:EB,csapatok!EC:EC,GN15)+SUMIFS(csapatok!EB:EB,csapatok!EC:EC,GN15&amp;"-Csere")</f>
        <v>33.928196804250774</v>
      </c>
      <c r="GP15" s="64">
        <v>2</v>
      </c>
      <c r="GQ15" s="63" t="s">
        <v>1044</v>
      </c>
      <c r="GR15" s="196">
        <f>VLOOKUP(GQ15,'WCF 2013-2014'!$C$4:$J$56,7,FALSE)</f>
        <v>6.7045916294189356E-3</v>
      </c>
      <c r="GS15" s="64">
        <v>2</v>
      </c>
      <c r="GT15" s="63" t="s">
        <v>856</v>
      </c>
      <c r="GU15" s="196">
        <f>VLOOKUP(GT15,'WCF 2013-2014'!$C$4:$J$56,7,FALSE)</f>
        <v>6.9077610727346604E-3</v>
      </c>
      <c r="GV15" s="64">
        <v>2</v>
      </c>
      <c r="GW15" s="10" t="s">
        <v>1290</v>
      </c>
      <c r="GX15" s="46">
        <f>SUMIFS(csapatok!EF:EF,csapatok!EG:EG,GW15)+SUMIFS(csapatok!EF:EF,csapatok!EG:EG,GW15&amp;"-Csere")</f>
        <v>695.99893457997689</v>
      </c>
      <c r="GY15" s="1">
        <v>2</v>
      </c>
      <c r="GZ15" s="106" t="s">
        <v>405</v>
      </c>
      <c r="HA15" s="196">
        <f>VLOOKUP(GZ15,'WCF 2014-2015'!$C$4:$L$57,8,FALSE)</f>
        <v>4.1284956605593059E-2</v>
      </c>
      <c r="HB15" s="64"/>
      <c r="HC15" s="1" t="s">
        <v>230</v>
      </c>
      <c r="HD15" s="196">
        <f>HD30</f>
        <v>1.247589199614272E-2</v>
      </c>
      <c r="HE15" s="64">
        <v>2</v>
      </c>
      <c r="HF15" s="81" t="s">
        <v>201</v>
      </c>
      <c r="HG15" s="46">
        <f>SUMIFS(csapatok!EL:EL,csapatok!EM:EM,HF15)+SUMIFS(csapatok!EL:EL,csapatok!EM:EM,HF15&amp;"-Csere")</f>
        <v>955.18686140096577</v>
      </c>
      <c r="HH15" s="1">
        <v>2</v>
      </c>
      <c r="HI15" s="66" t="s">
        <v>236</v>
      </c>
      <c r="HJ15" s="46">
        <f>SUMIFS(csapatok!EN:EN,csapatok!EO:EO,HI15)+SUMIFS(csapatok!EN:EN,csapatok!EO:EO,HI15&amp;"-Csere")</f>
        <v>670.16429383573495</v>
      </c>
      <c r="HK15" s="1">
        <v>2</v>
      </c>
      <c r="HL15" s="106" t="s">
        <v>1297</v>
      </c>
      <c r="HM15" s="196"/>
      <c r="HN15" s="64">
        <v>2</v>
      </c>
      <c r="HO15" s="273" t="s">
        <v>1329</v>
      </c>
      <c r="HP15" s="46">
        <f>SUMIFS(csapatok!ER:ER,csapatok!ES:ES,HO15)+SUMIFS(csapatok!ER:ER,csapatok!ES:ES,HO15&amp;"-Csere")</f>
        <v>3.6417399335385268</v>
      </c>
      <c r="HQ15" s="64">
        <v>2</v>
      </c>
      <c r="HR15" s="1" t="s">
        <v>907</v>
      </c>
      <c r="HS15" s="196">
        <f>VLOOKUP(HR15,'WCF 2014-2015'!$C$4:$L$57,8,FALSE)</f>
        <v>0.11668273866923819</v>
      </c>
      <c r="HT15" s="64">
        <v>2</v>
      </c>
      <c r="HU15" s="1" t="s">
        <v>612</v>
      </c>
      <c r="HV15" s="196">
        <f>VLOOKUP(HU15,'WCF 2014-2015'!$C$4:$L$57,8,FALSE)</f>
        <v>6.0872709739633558E-3</v>
      </c>
      <c r="HW15" s="64">
        <v>2</v>
      </c>
      <c r="HX15" s="106" t="s">
        <v>1332</v>
      </c>
      <c r="HY15" s="46">
        <f>SUMIFS(csapatok!EX:EX,csapatok!EY:EY,HX15)+SUMIFS(csapatok!EX:EX,csapatok!EY:EY,HX15&amp;"-Csere")</f>
        <v>648.25847796309699</v>
      </c>
      <c r="HZ15" s="64">
        <v>2</v>
      </c>
      <c r="IA15" s="106" t="s">
        <v>1367</v>
      </c>
      <c r="IB15" s="46">
        <f>SUMIFS(csapatok!EZ:EZ,csapatok!FA:FA,IA15)+SUMIFS(csapatok!EZ:EZ,csapatok!FA:FA,IA15&amp;"-Csere")</f>
        <v>26.225927509860959</v>
      </c>
      <c r="IC15" s="64">
        <v>2</v>
      </c>
      <c r="ID15" s="106" t="s">
        <v>1340</v>
      </c>
      <c r="IE15" s="46"/>
      <c r="IF15" s="64">
        <v>2</v>
      </c>
      <c r="IG15" s="206" t="s">
        <v>349</v>
      </c>
      <c r="IH15" s="186">
        <f>VLOOKUP(IG15,'WCF 2014-2015'!$B$4:$L$57,9,FALSE)</f>
        <v>0.10306171648987464</v>
      </c>
      <c r="IJ15" s="63" t="s">
        <v>1359</v>
      </c>
      <c r="IK15" s="46">
        <f>SUMIFS(csapatok!FF:FF,csapatok!FG:FG,IJ15)+SUMIFS(csapatok!FF:FF,csapatok!FG:FG,IJ15&amp;"-Csere")</f>
        <v>1186.3088254877891</v>
      </c>
      <c r="IL15" s="64">
        <v>2</v>
      </c>
      <c r="IM15" s="63" t="s">
        <v>407</v>
      </c>
      <c r="IN15" s="186">
        <f>VLOOKUP(IM15,'WCF 2014-2015'!$C$4:$L$57,8,FALSE)</f>
        <v>5.0385728061716491E-2</v>
      </c>
      <c r="IO15" s="64">
        <v>2</v>
      </c>
      <c r="IP15" s="106" t="s">
        <v>107</v>
      </c>
      <c r="IQ15" s="46">
        <f>SUMIFS(csapatok!FJ:FJ,csapatok!FK:FK,IP15)+SUMIFS(csapatok!FJ:FJ,csapatok!FK:FK,IP15&amp;"-Csere")</f>
        <v>288.34501897397365</v>
      </c>
      <c r="IR15" s="64">
        <v>2</v>
      </c>
      <c r="IS15" s="63" t="s">
        <v>24</v>
      </c>
      <c r="IT15" s="46">
        <f>SUMIFS(csapatok!FL:FL,csapatok!FM:FM,IS15)+SUMIFS(csapatok!FL:FL,csapatok!FM:FM,IS15&amp;"-Csere")</f>
        <v>716.40503631298895</v>
      </c>
      <c r="IU15" s="64">
        <v>2</v>
      </c>
      <c r="IW15" s="186"/>
      <c r="IX15" s="64"/>
      <c r="IY15" s="63"/>
      <c r="IZ15" s="186"/>
      <c r="JA15" s="64"/>
      <c r="JB15" s="106" t="s">
        <v>1383</v>
      </c>
      <c r="JC15" s="183">
        <f>'egyeni-ranglista'!$CM$305/122*4*JC30</f>
        <v>54.389020093794656</v>
      </c>
      <c r="JD15" s="216">
        <v>2</v>
      </c>
      <c r="JE15" s="226"/>
      <c r="JF15" s="186"/>
      <c r="JG15" s="64"/>
      <c r="JH15" s="63" t="s">
        <v>1290</v>
      </c>
      <c r="JI15" s="46">
        <f>SUMIFS(csapatok!FV:FV,csapatok!FW:FW,JH15)+SUMIFS(csapatok!FV:FV,csapatok!FW:FW,JH15&amp;"-Csere")</f>
        <v>1315.4699213961167</v>
      </c>
      <c r="JJ15" s="64">
        <v>2</v>
      </c>
      <c r="JK15" s="1" t="s">
        <v>230</v>
      </c>
      <c r="JL15" s="46">
        <f>SUMIFS(csapatok!FX:FX,csapatok!FY:FY,JK15)+SUMIFS(csapatok!FX:FX,csapatok!FY:FY,JK15&amp;"-Csere")</f>
        <v>515.64342047680213</v>
      </c>
      <c r="JM15" s="64">
        <v>2</v>
      </c>
      <c r="JN15" s="63" t="s">
        <v>1413</v>
      </c>
      <c r="JO15" s="46"/>
      <c r="JP15" s="64">
        <v>2</v>
      </c>
      <c r="JQ15" s="81" t="s">
        <v>116</v>
      </c>
      <c r="JR15" s="46">
        <f>SUMIFS(csapatok!GB:GB,csapatok!GC:GC,JQ15)+SUMIFS(csapatok!GB:GB,csapatok!GC:GC,JQ15&amp;"-Csere")</f>
        <v>102.6294438100153</v>
      </c>
      <c r="JS15" s="1">
        <v>2</v>
      </c>
      <c r="JT15" s="63" t="s">
        <v>354</v>
      </c>
      <c r="JU15" s="46"/>
      <c r="JV15" s="64">
        <v>2</v>
      </c>
      <c r="JW15" s="63" t="s">
        <v>1448</v>
      </c>
      <c r="JX15" s="46">
        <f>SUMIFS(csapatok!GF:GF,csapatok!GG:GG,JW15)+SUMIFS(csapatok!GF:GF,csapatok!GG:GG,JW15&amp;"-Csere")</f>
        <v>271.05997223684653</v>
      </c>
      <c r="JY15" s="64">
        <v>2</v>
      </c>
      <c r="JZ15" s="63" t="s">
        <v>960</v>
      </c>
      <c r="KA15" s="196">
        <f>VLOOKUP(JZ15,'WCF 2015-2016'!$C$4:$J$56,8,FALSE)</f>
        <v>4.1204437400950873E-2</v>
      </c>
      <c r="KB15" s="64">
        <v>2</v>
      </c>
      <c r="KC15" s="63" t="s">
        <v>1463</v>
      </c>
      <c r="KD15" s="183">
        <f>'egyeni-ranglista'!$CV$305/131*4*KD31</f>
        <v>68.986410095877531</v>
      </c>
      <c r="KE15" s="64">
        <v>2</v>
      </c>
      <c r="KF15" s="63" t="s">
        <v>407</v>
      </c>
      <c r="KG15" s="196">
        <f>VLOOKUP(KF15,'WCF 2015-2016 MD'!$C$4:$J$56,4,FALSE)</f>
        <v>5.7401315789473682E-2</v>
      </c>
      <c r="KH15" s="64">
        <v>2</v>
      </c>
      <c r="KI15" s="63" t="s">
        <v>116</v>
      </c>
      <c r="KJ15" s="46">
        <f>SUMIFS(csapatok!GN:GN,csapatok!GO:GO,KI15)+SUMIFS(csapatok!GN:GN,csapatok!GO:GO,KI15&amp;"-Csere")</f>
        <v>358.31556816237543</v>
      </c>
      <c r="KK15" s="64">
        <v>2</v>
      </c>
      <c r="KL15" s="63" t="s">
        <v>1030</v>
      </c>
      <c r="KM15" s="196">
        <f>VLOOKUP(KL15,'WCF 2015-2016 MD'!$C$4:$J$56,4,FALSE)</f>
        <v>7.9934210526315788E-2</v>
      </c>
      <c r="KN15" s="64">
        <v>2</v>
      </c>
      <c r="KO15" s="63" t="s">
        <v>412</v>
      </c>
      <c r="KP15" s="196">
        <f>VLOOKUP(KO15,'WCF 2015-2016'!$C$4:$J$56,8,FALSE)</f>
        <v>9.6051815613587818E-2</v>
      </c>
      <c r="KQ15" s="64">
        <v>2</v>
      </c>
      <c r="KR15" s="63" t="s">
        <v>407</v>
      </c>
      <c r="KS15" s="196">
        <f>VLOOKUP(KR15,'WCF 2015-2016 MD'!$C$4:$J$56,4,FALSE)</f>
        <v>5.7401315789473682E-2</v>
      </c>
      <c r="KT15" s="64">
        <v>2</v>
      </c>
      <c r="KU15" s="63" t="s">
        <v>412</v>
      </c>
      <c r="KV15" s="196">
        <f>VLOOKUP(KU15,'WCF 2015-2016 MD'!$C$4:$J$56,4,FALSE)</f>
        <v>9.9506578947368418E-2</v>
      </c>
      <c r="KW15" s="64">
        <v>2</v>
      </c>
      <c r="KX15" s="63" t="s">
        <v>1487</v>
      </c>
      <c r="KY15" s="196">
        <f>KY36</f>
        <v>1.3711844553159236E-2</v>
      </c>
      <c r="KZ15" s="64">
        <v>2</v>
      </c>
      <c r="LA15" s="63" t="s">
        <v>354</v>
      </c>
      <c r="LB15" s="196">
        <f>VLOOKUP(LA15,'WCF 2015-2016'!$C$4:$J$56,8,FALSE)</f>
        <v>5.0230827533935089E-2</v>
      </c>
      <c r="LC15" s="64">
        <v>2</v>
      </c>
      <c r="LD15" s="106" t="s">
        <v>1204</v>
      </c>
      <c r="LE15" s="196">
        <f>VLOOKUP(LD15,'WCF 2015-2016 MD'!$C$4:$J$56,4,FALSE)</f>
        <v>3.453947368421053E-2</v>
      </c>
      <c r="LF15" s="64">
        <v>2</v>
      </c>
      <c r="LG15" s="106" t="s">
        <v>1030</v>
      </c>
      <c r="LH15" s="196">
        <f>VLOOKUP(LG15,'WCF 2015-2016 MD'!$C$4:$J$56,4,FALSE)</f>
        <v>7.9934210526315788E-2</v>
      </c>
      <c r="LI15" s="64">
        <v>2</v>
      </c>
      <c r="LJ15" s="273" t="s">
        <v>1493</v>
      </c>
      <c r="LK15" s="46">
        <f>SUMIFS(csapatok!HF:HF,csapatok!HG:HG,LJ15)+SUMIFS(csapatok!HF:HF,csapatok!HG:HG,LJ15&amp;"-Csere")</f>
        <v>45.407277924359214</v>
      </c>
      <c r="LL15" s="64">
        <v>2</v>
      </c>
      <c r="LM15" s="63" t="s">
        <v>404</v>
      </c>
      <c r="LN15" s="196">
        <f>LN34*LO34</f>
        <v>0.26390132984221043</v>
      </c>
      <c r="LO15" s="64"/>
      <c r="LP15" s="106" t="s">
        <v>1365</v>
      </c>
      <c r="LQ15" s="46">
        <f>SUMIFS(csapatok!HJ:HJ,csapatok!HK:HK,LP15)+SUMIFS(csapatok!HJ:HJ,csapatok!HK:HK,LP15&amp;"-Csere")</f>
        <v>51.62840986414583</v>
      </c>
      <c r="LR15" s="64">
        <v>2</v>
      </c>
      <c r="LS15" s="106" t="s">
        <v>1367</v>
      </c>
      <c r="LT15" s="46">
        <f>SUMIFS(csapatok!HL:HL,csapatok!HM:HM,LS15)+SUMIFS(csapatok!HL:HL,csapatok!HM:HM,LS15&amp;"-Csere")</f>
        <v>62.001947058042362</v>
      </c>
      <c r="LU15" s="64">
        <v>2</v>
      </c>
      <c r="LV15" s="81" t="s">
        <v>1</v>
      </c>
      <c r="LW15" s="46">
        <f>SUMIFS(csapatok!HN:HN,csapatok!HO:HO,LV15)+SUMIFS(csapatok!HN:HN,csapatok!HO:HO,LV15&amp;"-Csere")</f>
        <v>92.448386981489207</v>
      </c>
      <c r="LX15" s="1">
        <v>2</v>
      </c>
      <c r="LY15" s="66" t="s">
        <v>1228</v>
      </c>
      <c r="LZ15" s="46">
        <f>SUMIFS(csapatok!HP:HP,csapatok!HQ:HQ,LY15)+SUMIFS(csapatok!HP:HP,csapatok!HQ:HQ,LY15&amp;"-Csere")</f>
        <v>33.068306612919208</v>
      </c>
      <c r="MA15" s="1">
        <v>2</v>
      </c>
      <c r="MB15" s="1" t="s">
        <v>1507</v>
      </c>
      <c r="MC15" s="46">
        <f>SUMIFS(csapatok!HR:HR,csapatok!HS:HS,MB15)+SUMIFS(csapatok!HR:HR,csapatok!HS:HS,MB15&amp;"-Csere")</f>
        <v>21.763142309776789</v>
      </c>
      <c r="MD15" s="64">
        <v>2</v>
      </c>
      <c r="ME15" s="106" t="s">
        <v>77</v>
      </c>
      <c r="MF15" s="46">
        <f>SUMIFS(csapatok!HT:HT,csapatok!HU:HU,ME15)+SUMIFS(csapatok!HT:HT,csapatok!HU:HU,ME15&amp;"-Csere")</f>
        <v>51.10568495138498</v>
      </c>
      <c r="MG15" s="64">
        <v>2</v>
      </c>
      <c r="MH15" s="63" t="s">
        <v>82</v>
      </c>
      <c r="MI15" s="46">
        <f>SUMIFS(csapatok!HV:HV,csapatok!HW:HW,MH15)+SUMIFS(csapatok!HV:HV,csapatok!HW:HW,MH15&amp;"-Csere")</f>
        <v>246.35511384274611</v>
      </c>
      <c r="MJ15" s="64">
        <v>2</v>
      </c>
      <c r="MK15" s="63" t="s">
        <v>405</v>
      </c>
      <c r="ML15" s="196">
        <f>ML36*MM36</f>
        <v>0.248397988010749</v>
      </c>
      <c r="MM15" s="64"/>
      <c r="MN15" s="63" t="s">
        <v>405</v>
      </c>
      <c r="MO15" s="196">
        <f>MO36*MP36</f>
        <v>0.17742713429339213</v>
      </c>
      <c r="MP15" s="64"/>
      <c r="MQ15" s="106" t="s">
        <v>87</v>
      </c>
      <c r="MR15" s="46">
        <f>SUMIFS(csapatok!IB:IB,csapatok!IC:IC,MQ15)+SUMIFS(csapatok!IB:IB,csapatok!IC:IC,MQ15&amp;"-Csere")</f>
        <v>184.68613037254997</v>
      </c>
      <c r="MS15" s="216">
        <v>2</v>
      </c>
      <c r="MT15" s="63" t="s">
        <v>404</v>
      </c>
      <c r="MU15" s="196">
        <f>MU35*MV35</f>
        <v>0.34307172879487352</v>
      </c>
      <c r="MV15" s="64"/>
      <c r="MW15" s="106" t="s">
        <v>1030</v>
      </c>
      <c r="MX15" s="196">
        <f t="shared" si="0"/>
        <v>7.9934210526315788E-2</v>
      </c>
      <c r="MY15" s="64"/>
      <c r="MZ15" s="63" t="s">
        <v>1204</v>
      </c>
      <c r="NA15" s="196">
        <f>NA36*NB36</f>
        <v>7.751670915730724E-2</v>
      </c>
      <c r="NB15" s="64"/>
      <c r="NC15" s="63" t="s">
        <v>1448</v>
      </c>
      <c r="ND15" s="46">
        <f>SUMIFS(csapatok!IJ:IJ,csapatok!IK:IK,NC15)+SUMIFS(csapatok!IJ:IJ,csapatok!IK:IK,NC15&amp;"-Csere")</f>
        <v>479.20305396241474</v>
      </c>
      <c r="NE15" s="64">
        <v>2</v>
      </c>
      <c r="NF15" s="63" t="s">
        <v>413</v>
      </c>
      <c r="NG15" s="196">
        <f>NG35*NH35</f>
        <v>0.10363122717563564</v>
      </c>
      <c r="NH15" s="64"/>
      <c r="NI15" s="63" t="s">
        <v>1030</v>
      </c>
      <c r="NJ15" s="196">
        <f>NJ35*NK35</f>
        <v>0.15710053055880935</v>
      </c>
      <c r="NK15" s="64"/>
      <c r="NL15" s="106" t="s">
        <v>907</v>
      </c>
      <c r="NM15" s="196">
        <f t="shared" si="1"/>
        <v>0.45444078947368416</v>
      </c>
      <c r="NN15" s="64"/>
      <c r="NO15" s="106" t="s">
        <v>413</v>
      </c>
      <c r="NP15" s="196">
        <f t="shared" si="2"/>
        <v>4.3092105263157897E-2</v>
      </c>
      <c r="NQ15" s="64"/>
      <c r="NR15" s="63" t="s">
        <v>1030</v>
      </c>
      <c r="NS15" s="196">
        <f>NS35*NT35</f>
        <v>0.15710053055880935</v>
      </c>
      <c r="NT15" s="64"/>
      <c r="NU15" s="63" t="s">
        <v>1030</v>
      </c>
      <c r="NV15" s="196">
        <f>NV35*NW35</f>
        <v>0.15710053055880935</v>
      </c>
      <c r="NW15" s="64"/>
      <c r="NX15" s="1" t="s">
        <v>230</v>
      </c>
      <c r="NY15" s="46">
        <f>SUMIFS(csapatok!IX:IX,csapatok!IY:IY,NX15)+SUMIFS(csapatok!IX:IX,csapatok!IY:IY,NX15&amp;"-Csere")</f>
        <v>579.57310433931934</v>
      </c>
      <c r="NZ15" s="64">
        <v>2</v>
      </c>
      <c r="OA15" s="63" t="s">
        <v>1030</v>
      </c>
      <c r="OB15" s="196">
        <f>OB35*OC35</f>
        <v>1.0997037139116654</v>
      </c>
      <c r="OC15" s="64"/>
      <c r="OD15" s="81" t="s">
        <v>22</v>
      </c>
      <c r="OE15" s="46">
        <f>SUMIFS(csapatok!JB:JB,csapatok!JC:JC,OD15)+SUMIFS(csapatok!JB:JB,csapatok!JC:JC,OD15&amp;"-Csere")</f>
        <v>467.02660551977334</v>
      </c>
      <c r="OF15" s="1">
        <v>2</v>
      </c>
      <c r="OG15" s="106" t="s">
        <v>1030</v>
      </c>
      <c r="OH15" s="196">
        <f t="shared" ref="OH15:OH29" si="5">OH34*OI34</f>
        <v>0.79934210526315785</v>
      </c>
      <c r="OI15" s="64"/>
      <c r="OJ15" s="63"/>
      <c r="OK15" s="196"/>
      <c r="OL15" s="64"/>
      <c r="OM15" s="68"/>
      <c r="ON15" s="186"/>
      <c r="OO15" s="64"/>
      <c r="OP15" s="63" t="s">
        <v>858</v>
      </c>
      <c r="OQ15" s="196">
        <f>OQ35*OR35</f>
        <v>0.11574587678426151</v>
      </c>
      <c r="OR15" s="64"/>
      <c r="OS15" s="63" t="s">
        <v>1542</v>
      </c>
      <c r="OT15" s="196">
        <f>OT38*OU38</f>
        <v>1.4717846313142519E-2</v>
      </c>
      <c r="OU15" s="64">
        <v>4</v>
      </c>
      <c r="OV15" s="106" t="s">
        <v>1231</v>
      </c>
      <c r="OW15" s="46">
        <f>SUMIFS(csapatok!JN:JN,csapatok!JO:JO,OV15)+SUMIFS(csapatok!JN:JN,csapatok!JO:JO,OV15&amp;"-Csere")</f>
        <v>302.34749208200543</v>
      </c>
      <c r="OX15" s="216">
        <v>2</v>
      </c>
      <c r="OY15" s="106" t="s">
        <v>1030</v>
      </c>
      <c r="OZ15" s="196">
        <f t="shared" ref="OZ15:OZ24" si="6">OZ34*PA34</f>
        <v>0.47960526315789476</v>
      </c>
      <c r="PA15" s="64"/>
      <c r="PB15" s="106" t="s">
        <v>124</v>
      </c>
      <c r="PC15" s="46">
        <f>SUMIFS(csapatok!JR:JR,csapatok!JS:JS,PB15)+SUMIFS(csapatok!JR:JR,csapatok!JS:JS,PB15&amp;"-Csere")</f>
        <v>24.068780304680775</v>
      </c>
      <c r="PD15" s="216">
        <v>2</v>
      </c>
      <c r="PE15" s="106" t="s">
        <v>231</v>
      </c>
      <c r="PF15" s="196">
        <f>PF33*PG33</f>
        <v>0.1819078947368421</v>
      </c>
      <c r="PG15" s="64">
        <v>5</v>
      </c>
      <c r="PH15" s="106" t="s">
        <v>1558</v>
      </c>
      <c r="PI15" s="46">
        <f>SUMIFS(csapatok!JV:JV,csapatok!JW:JW,PH15)+SUMIFS(csapatok!JV:JV,csapatok!JW:JW,PH15&amp;"-Csere")</f>
        <v>449.41313580718315</v>
      </c>
      <c r="PJ15" s="216">
        <v>2</v>
      </c>
      <c r="PK15" s="106" t="s">
        <v>231</v>
      </c>
      <c r="PL15" s="196">
        <f>PL33*PM33</f>
        <v>0.1819078947368421</v>
      </c>
      <c r="PM15" s="64">
        <v>5</v>
      </c>
      <c r="PN15" s="106" t="s">
        <v>231</v>
      </c>
      <c r="PO15" s="196">
        <f>PO33*PP33</f>
        <v>0.1819078947368421</v>
      </c>
      <c r="PP15" s="64">
        <v>3</v>
      </c>
      <c r="PQ15" s="63" t="s">
        <v>407</v>
      </c>
      <c r="PR15" s="196">
        <f t="shared" ref="PR15:PR20" si="7">PR37*PS37</f>
        <v>0.11167813031580505</v>
      </c>
      <c r="PS15" s="64"/>
      <c r="PT15" s="63" t="s">
        <v>912</v>
      </c>
      <c r="PU15" s="196">
        <f>VLOOKUP(PT15,'WCF 2016-2017'!$C$4:$J$59,8,FALSE)</f>
        <v>4.888691664817691E-2</v>
      </c>
      <c r="PV15" s="64"/>
      <c r="PW15" s="63" t="s">
        <v>907</v>
      </c>
      <c r="PX15" s="196">
        <f>VLOOKUP(PW15,'WCF 2016-2017'!$C$4:$J$59,8,FALSE)</f>
        <v>9.8365505509947493E-2</v>
      </c>
      <c r="PY15" s="64"/>
      <c r="PZ15" s="106" t="s">
        <v>1204</v>
      </c>
      <c r="QA15" s="196">
        <f t="shared" ref="QA15" si="8">QA31*QB31</f>
        <v>6.9078947368421059E-2</v>
      </c>
      <c r="QB15" s="64"/>
      <c r="QC15" s="106" t="s">
        <v>912</v>
      </c>
      <c r="QD15" s="196">
        <f t="shared" ref="QD15" si="9">QD31*QE31</f>
        <v>7.0723684210526314E-2</v>
      </c>
      <c r="QE15" s="64"/>
      <c r="QF15" s="273" t="s">
        <v>124</v>
      </c>
      <c r="QG15" s="46">
        <f>SUMIFS(csapatok!KL:KL,csapatok!KM:KM,QF15)+SUMIFS(csapatok!KL:KL,csapatok!KM:KM,QF15&amp;"-Csere")</f>
        <v>66.797958754795673</v>
      </c>
      <c r="QH15" s="64">
        <v>2</v>
      </c>
      <c r="QI15" s="106" t="s">
        <v>1030</v>
      </c>
      <c r="QJ15" s="196">
        <f t="shared" ref="QJ15" si="10">QJ31*QK31</f>
        <v>0.15986842105263158</v>
      </c>
      <c r="QK15" s="64"/>
      <c r="QL15" s="81" t="s">
        <v>1</v>
      </c>
      <c r="QM15" s="46">
        <f>SUMIFS(csapatok!KP:KP,csapatok!KQ:KQ,QL15)+SUMIFS(csapatok!KP:KP,csapatok!KQ:KQ,QL15&amp;"-Csere")</f>
        <v>482.03203496557086</v>
      </c>
      <c r="QN15" s="1">
        <v>2</v>
      </c>
      <c r="QO15" s="66" t="s">
        <v>1290</v>
      </c>
      <c r="QP15" s="46">
        <f>SUMIFS(csapatok!KR:KR,csapatok!KS:KS,QO15)+SUMIFS(csapatok!KR:KR,csapatok!KS:KS,QO15&amp;"-Csere")</f>
        <v>473.77888997634159</v>
      </c>
      <c r="QQ15" s="1">
        <v>2</v>
      </c>
      <c r="QR15" s="106" t="s">
        <v>1204</v>
      </c>
      <c r="QS15" s="196">
        <f t="shared" ref="QS15" si="11">QS31*QT31</f>
        <v>3.453947368421053E-2</v>
      </c>
      <c r="QT15" s="64"/>
      <c r="QU15" s="106" t="s">
        <v>930</v>
      </c>
      <c r="QV15" s="196">
        <f>QV31*QW31</f>
        <v>0.20427631578947369</v>
      </c>
      <c r="QW15" s="64"/>
      <c r="QX15" s="106" t="s">
        <v>107</v>
      </c>
      <c r="QY15" s="46">
        <f>SUMIFS(csapatok!KX:KX,csapatok!KY:KY,QX15)+SUMIFS(csapatok!KX:KX,csapatok!KY:KY,QX15&amp;"-Csere")</f>
        <v>393.86311296208396</v>
      </c>
      <c r="QZ15" s="64">
        <v>2</v>
      </c>
      <c r="RA15" s="63" t="s">
        <v>104</v>
      </c>
      <c r="RB15" s="46">
        <f>SUMIFS(csapatok!KZ:KZ,csapatok!LA:LA,RA15)+SUMIFS(csapatok!KZ:KZ,csapatok!LA:LA,RA15&amp;"-Csere")</f>
        <v>258.13236661273243</v>
      </c>
      <c r="RC15" s="64">
        <v>2</v>
      </c>
      <c r="RD15" s="106" t="s">
        <v>1332</v>
      </c>
      <c r="RE15" s="46">
        <f>SUMIFS(csapatok!LB:LB,csapatok!LC:LC,RD15)+SUMIFS(csapatok!LB:LB,csapatok!LC:LC,RD15&amp;"-Csere")</f>
        <v>64.551921679665369</v>
      </c>
      <c r="RF15" s="64">
        <v>2</v>
      </c>
      <c r="RG15" s="106" t="s">
        <v>1367</v>
      </c>
      <c r="RH15" s="46">
        <f>SUMIFS(csapatok!LD:LD,csapatok!LE:LE,RG15)+SUMIFS(csapatok!LD:LD,csapatok!LE:LE,RG15&amp;"-Csere")</f>
        <v>157.01523129564993</v>
      </c>
      <c r="RI15" s="64">
        <v>2</v>
      </c>
      <c r="RJ15" s="1" t="s">
        <v>1507</v>
      </c>
      <c r="RK15" s="46">
        <f>SUMIFS(csapatok!LF:LF,csapatok!LG:LG,RJ15)+SUMIFS(csapatok!LF:LF,csapatok!LG:LG,RJ15&amp;"-Csere")</f>
        <v>90.591131291932598</v>
      </c>
      <c r="RL15" s="64">
        <v>2</v>
      </c>
      <c r="RM15" s="106" t="s">
        <v>907</v>
      </c>
      <c r="RN15" s="196">
        <f t="shared" ref="RN15" si="12">RN31*RO31</f>
        <v>5.0493421052631576E-2</v>
      </c>
      <c r="RO15" s="64"/>
      <c r="RP15" s="63" t="s">
        <v>405</v>
      </c>
      <c r="RQ15" s="196">
        <f>RQ36*RR36</f>
        <v>0.13519710080615338</v>
      </c>
      <c r="RR15" s="64"/>
      <c r="RS15" s="106" t="s">
        <v>1569</v>
      </c>
      <c r="RT15" s="46">
        <f>SUMIFS(csapatok!LL:LL,csapatok!LM:LM,RS15)+SUMIFS(csapatok!LL:LL,csapatok!LM:LM,RS15&amp;"-Csere")</f>
        <v>437.94035984810722</v>
      </c>
      <c r="RU15" s="216">
        <v>2</v>
      </c>
      <c r="RV15" s="63" t="s">
        <v>404</v>
      </c>
      <c r="RW15" s="196">
        <f>RW35*RX35</f>
        <v>0.35204496708823313</v>
      </c>
      <c r="RX15" s="64"/>
      <c r="RY15" s="63" t="s">
        <v>405</v>
      </c>
      <c r="RZ15" s="196">
        <f>RZ35*SA35</f>
        <v>3.3799275201538345E-2</v>
      </c>
      <c r="SA15" s="64"/>
      <c r="SB15" s="106" t="s">
        <v>1231</v>
      </c>
      <c r="SC15" s="46">
        <f>SUMIFS(csapatok!LR:LR,csapatok!LS:LS,SB15)+SUMIFS(csapatok!LR:LR,csapatok!LS:LS,SB15&amp;"-Csere")</f>
        <v>442.5459466334799</v>
      </c>
      <c r="SD15" s="216">
        <v>2</v>
      </c>
      <c r="SE15" s="106" t="s">
        <v>912</v>
      </c>
      <c r="SF15" s="196">
        <f t="shared" ref="SF15" si="13">SF31*SG31</f>
        <v>0.13333333333333333</v>
      </c>
      <c r="SG15" s="64"/>
      <c r="SH15" s="106" t="s">
        <v>1603</v>
      </c>
      <c r="SI15" s="46">
        <f>SUMIFS(csapatok!LV:LV,csapatok!LW:LW,SH15)+SUMIFS(csapatok!LV:LV,csapatok!LW:LW,SH15&amp;"-Csere")</f>
        <v>112.13618610568058</v>
      </c>
      <c r="SJ15" s="216">
        <v>2</v>
      </c>
      <c r="SK15" s="63" t="s">
        <v>404</v>
      </c>
      <c r="SL15" s="196">
        <f>SL35*SM35</f>
        <v>2.5146069077730936E-2</v>
      </c>
      <c r="SM15" s="64"/>
      <c r="SN15" s="106" t="s">
        <v>998</v>
      </c>
      <c r="SO15" s="196">
        <f t="shared" ref="SO15" si="14">SO31*SP31</f>
        <v>6.2179487179487181E-2</v>
      </c>
      <c r="SP15" s="64"/>
      <c r="SQ15" s="106" t="s">
        <v>324</v>
      </c>
      <c r="SR15" s="46">
        <f>SUMIFS(csapatok!MB:MB,csapatok!MC:MC,SQ15)+SUMIFS(csapatok!MB:MB,csapatok!MC:MC,SQ15&amp;"-Csere")</f>
        <v>980.44008451217212</v>
      </c>
      <c r="SS15" s="216">
        <v>2</v>
      </c>
      <c r="ST15" s="226" t="s">
        <v>1410</v>
      </c>
      <c r="SU15" s="46">
        <f>SUMIFS(csapatok!MD:MD,csapatok!ME:ME,ST15)+SUMIFS(csapatok!MD:MD,csapatok!ME:ME,ST15&amp;"-Csere")</f>
        <v>95.402903765270537</v>
      </c>
      <c r="SV15" s="64">
        <v>2</v>
      </c>
      <c r="SW15" s="106" t="s">
        <v>1231</v>
      </c>
      <c r="SX15" s="46">
        <f>SUMIFS(csapatok!MF:MF,csapatok!MG:MG,SW15)+SUMIFS(csapatok!MF:MF,csapatok!MG:MG,SW15&amp;"-Csere")</f>
        <v>330.20170975469335</v>
      </c>
      <c r="SY15" s="216">
        <v>2</v>
      </c>
      <c r="SZ15" s="106" t="s">
        <v>1640</v>
      </c>
      <c r="TA15" s="46">
        <f>SUMIFS(csapatok!MH:MH,csapatok!MI:MI,SZ15)+SUMIFS(csapatok!MH:MH,csapatok!MI:MI,SZ15&amp;"-Csere")</f>
        <v>131.31301493065675</v>
      </c>
      <c r="TB15" s="216">
        <v>2</v>
      </c>
      <c r="TC15" s="63" t="s">
        <v>1044</v>
      </c>
      <c r="TD15" s="196">
        <f>VLOOKUP(TC15,'WCF 2017-2018'!$C$4:$J$59,8,FALSE)</f>
        <v>1.4492753623188406E-2</v>
      </c>
      <c r="TE15" s="64">
        <v>2</v>
      </c>
      <c r="TF15" s="63" t="s">
        <v>407</v>
      </c>
      <c r="TG15" s="196">
        <f>VLOOKUP(TF15,'WCF 2017-2018'!$C$4:$J$56,8,FALSE)</f>
        <v>5.8124376964956675E-2</v>
      </c>
      <c r="TH15" s="64">
        <v>2</v>
      </c>
      <c r="TI15" s="106" t="s">
        <v>413</v>
      </c>
      <c r="TJ15" s="196">
        <f t="shared" ref="TJ15" si="15">TJ31*TK31</f>
        <v>3.7499999999999999E-2</v>
      </c>
      <c r="TK15" s="64"/>
      <c r="TL15" s="106" t="s">
        <v>1649</v>
      </c>
      <c r="TM15" s="46">
        <f>SUMIFS(csapatok!MP:MP,csapatok!MQ:MQ,TL15)+SUMIFS(csapatok!MP:MP,csapatok!MQ:MQ,TL15&amp;"-Csere")</f>
        <v>423.4791031524714</v>
      </c>
      <c r="TN15" s="216">
        <v>2</v>
      </c>
      <c r="TO15" s="106" t="s">
        <v>412</v>
      </c>
      <c r="TP15" s="196">
        <f t="shared" ref="TP15" si="16">TP31*TQ31</f>
        <v>0.22435897435897437</v>
      </c>
      <c r="TQ15" s="64"/>
      <c r="TR15" s="63" t="s">
        <v>407</v>
      </c>
      <c r="TS15" s="196">
        <f t="shared" ref="TS15:TS18" si="17">TS37*TT37</f>
        <v>0.2324975078598267</v>
      </c>
      <c r="TT15" s="64"/>
    </row>
    <row r="16" spans="1:540" ht="15.75" thickBot="1">
      <c r="A16" s="63" t="s">
        <v>262</v>
      </c>
      <c r="B16" s="30">
        <v>150</v>
      </c>
      <c r="C16" s="67">
        <v>3</v>
      </c>
      <c r="D16" s="63" t="s">
        <v>95</v>
      </c>
      <c r="E16" s="9">
        <v>156</v>
      </c>
      <c r="F16" s="67">
        <v>3</v>
      </c>
      <c r="G16" s="66" t="s">
        <v>21</v>
      </c>
      <c r="H16" s="46">
        <v>470.61026134716201</v>
      </c>
      <c r="I16" s="67">
        <v>3</v>
      </c>
      <c r="J16" s="63" t="s">
        <v>224</v>
      </c>
      <c r="K16" s="46">
        <v>163.98745944242765</v>
      </c>
      <c r="L16" s="1">
        <v>3</v>
      </c>
      <c r="M16" s="63" t="s">
        <v>1228</v>
      </c>
      <c r="N16" s="46">
        <v>24.33249944947579</v>
      </c>
      <c r="O16" s="67">
        <v>3</v>
      </c>
      <c r="P16" s="50" t="s">
        <v>20</v>
      </c>
      <c r="Q16" s="46">
        <v>5.3718462531708511</v>
      </c>
      <c r="R16" s="64">
        <v>3</v>
      </c>
      <c r="S16" s="76" t="s">
        <v>65</v>
      </c>
      <c r="T16" s="46">
        <v>24.278424691852734</v>
      </c>
      <c r="U16" s="64">
        <v>3</v>
      </c>
      <c r="V16" s="53" t="s">
        <v>65</v>
      </c>
      <c r="W16" s="46">
        <v>7.1986465659994066</v>
      </c>
      <c r="X16" s="64">
        <v>3</v>
      </c>
      <c r="Y16" s="72" t="s">
        <v>1</v>
      </c>
      <c r="Z16" s="46">
        <v>164.17815313327577</v>
      </c>
      <c r="AA16" s="1">
        <v>3</v>
      </c>
      <c r="AB16" s="73" t="s">
        <v>97</v>
      </c>
      <c r="AC16" s="46">
        <v>103.56269257139888</v>
      </c>
      <c r="AD16" s="1">
        <v>3</v>
      </c>
      <c r="AE16" s="106" t="s">
        <v>230</v>
      </c>
      <c r="AF16" s="46">
        <v>301.12771874593079</v>
      </c>
      <c r="AG16" s="67">
        <v>3</v>
      </c>
      <c r="AH16" s="79" t="s">
        <v>293</v>
      </c>
      <c r="AI16" s="85">
        <v>43.816713653628</v>
      </c>
      <c r="AJ16" s="87">
        <v>3</v>
      </c>
      <c r="AK16" s="106" t="s">
        <v>336</v>
      </c>
      <c r="AL16" s="46">
        <v>0</v>
      </c>
      <c r="AM16" s="1">
        <v>3</v>
      </c>
      <c r="AN16" s="96" t="s">
        <v>236</v>
      </c>
      <c r="AO16" s="46">
        <v>567.01387420190895</v>
      </c>
      <c r="AP16" s="64">
        <v>3</v>
      </c>
      <c r="AQ16" s="76" t="s">
        <v>116</v>
      </c>
      <c r="AR16" s="46">
        <v>406.00108483808526</v>
      </c>
      <c r="AS16" s="64">
        <v>3</v>
      </c>
      <c r="AT16" s="106" t="s">
        <v>178</v>
      </c>
      <c r="AU16" s="46">
        <v>236.22888370169096</v>
      </c>
      <c r="AV16" s="64">
        <v>3</v>
      </c>
      <c r="AW16" s="106" t="s">
        <v>92</v>
      </c>
      <c r="AX16" s="46">
        <v>31.278888807690137</v>
      </c>
      <c r="AY16" s="1">
        <v>3</v>
      </c>
      <c r="AZ16" s="72" t="s">
        <v>1</v>
      </c>
      <c r="BA16" s="46">
        <v>280.93725403603128</v>
      </c>
      <c r="BB16" s="1">
        <v>3</v>
      </c>
      <c r="BC16" s="121" t="s">
        <v>458</v>
      </c>
      <c r="BD16" s="188">
        <v>7.1333599255418156E-2</v>
      </c>
      <c r="BE16" s="64">
        <v>3</v>
      </c>
      <c r="BF16" s="158" t="s">
        <v>494</v>
      </c>
      <c r="BG16" s="188">
        <v>7.1333599255418156E-2</v>
      </c>
      <c r="BH16" s="64">
        <v>3</v>
      </c>
      <c r="BI16" s="106" t="s">
        <v>545</v>
      </c>
      <c r="BJ16" s="46">
        <f>SUMIFS(csapatok!AP:AP,csapatok!AQ:AQ,BI16)+SUMIFS(csapatok!AP:AP,csapatok!AQ:AQ,BI16&amp;"-Csere")</f>
        <v>328.31412793464727</v>
      </c>
      <c r="BK16" s="64">
        <v>3</v>
      </c>
      <c r="BL16" s="63" t="s">
        <v>581</v>
      </c>
      <c r="BM16" s="186">
        <v>8.7554846429996017E-2</v>
      </c>
      <c r="BN16" s="64">
        <v>3</v>
      </c>
      <c r="BO16" s="96" t="s">
        <v>236</v>
      </c>
      <c r="BP16" s="46">
        <f>SUMIFS(csapatok!AT:AT,csapatok!AU:AU,BO16)+SUMIFS(csapatok!AT:AT,csapatok!AU:AU,BO16&amp;"-Csere")</f>
        <v>639.87996818525858</v>
      </c>
      <c r="BQ16" s="1">
        <v>3</v>
      </c>
      <c r="BR16" s="199" t="s">
        <v>323</v>
      </c>
      <c r="BS16" s="186">
        <v>1.3827948411115542E-2</v>
      </c>
      <c r="BT16" s="64">
        <v>3</v>
      </c>
      <c r="BU16" s="63" t="s">
        <v>409</v>
      </c>
      <c r="BV16" s="196">
        <v>2.4362656656137661E-2</v>
      </c>
      <c r="BW16" s="1">
        <v>3</v>
      </c>
      <c r="BX16" s="63" t="s">
        <v>618</v>
      </c>
      <c r="BY16" s="186">
        <v>1.0969285999202234E-2</v>
      </c>
      <c r="BZ16" s="1">
        <v>3</v>
      </c>
      <c r="CA16" s="185" t="s">
        <v>42</v>
      </c>
      <c r="CB16" s="186">
        <v>1.3827948411115542E-2</v>
      </c>
      <c r="CC16" s="64">
        <v>3</v>
      </c>
      <c r="CD16" s="184" t="s">
        <v>1228</v>
      </c>
      <c r="CE16" s="46">
        <f>SUMIFS(csapatok!BD:BD,csapatok!BE:BE,CD16)+SUMIFS(csapatok!BD:BD,csapatok!BE:BE,CD16&amp;"-Csere")</f>
        <v>156.25248605897855</v>
      </c>
      <c r="CF16" s="64">
        <v>3</v>
      </c>
      <c r="CG16" s="63" t="s">
        <v>640</v>
      </c>
      <c r="CH16" s="186">
        <v>5.0392235075122992E-2</v>
      </c>
      <c r="CI16" s="1">
        <v>3</v>
      </c>
      <c r="CJ16" s="63" t="s">
        <v>324</v>
      </c>
      <c r="CK16" s="46">
        <f>SUMIFS(csapatok!BH:BH,csapatok!BI:BI,CJ16)+SUMIFS(csapatok!BH:BH,csapatok!BI:BI,CJ16&amp;"-Csere")</f>
        <v>193.24705825103973</v>
      </c>
      <c r="CL16" s="64">
        <v>3</v>
      </c>
      <c r="CM16" s="63" t="s">
        <v>229</v>
      </c>
      <c r="CN16" s="46">
        <f>SUMIFS(csapatok!BJ:BJ,csapatok!BK:BK,CM16)+SUMIFS(csapatok!BJ:BJ,csapatok!BK:BK,CM16&amp;"-Csere")</f>
        <v>265.98009423591895</v>
      </c>
      <c r="CO16" s="1">
        <v>3</v>
      </c>
      <c r="CP16" s="96" t="s">
        <v>236</v>
      </c>
      <c r="CQ16" s="200">
        <v>1.3827948411115542E-2</v>
      </c>
      <c r="CR16" s="64">
        <v>3</v>
      </c>
      <c r="CS16" s="106" t="s">
        <v>1230</v>
      </c>
      <c r="CT16" s="46">
        <f>SUMIFS(csapatok!BN:BN,csapatok!BO:BO,CS16)+SUMIFS(csapatok!BN:BN,csapatok!BO:BO,CS16&amp;"-Csere")</f>
        <v>55.35156438178776</v>
      </c>
      <c r="CU16" s="1">
        <v>3</v>
      </c>
      <c r="CV16" s="81" t="s">
        <v>681</v>
      </c>
      <c r="CW16" s="186">
        <v>1.3827948411115542E-2</v>
      </c>
      <c r="CX16" s="64">
        <v>3</v>
      </c>
      <c r="CY16" s="95" t="s">
        <v>236</v>
      </c>
      <c r="CZ16" s="186">
        <v>1.276987888362296E-2</v>
      </c>
      <c r="DA16" s="64">
        <v>3</v>
      </c>
      <c r="DB16" s="63" t="s">
        <v>368</v>
      </c>
      <c r="DC16" s="186">
        <v>1.2624227773301102E-2</v>
      </c>
      <c r="DD16" s="64">
        <v>3</v>
      </c>
      <c r="DE16" s="72" t="s">
        <v>1</v>
      </c>
      <c r="DF16" s="46">
        <f>SUMIFS(csapatok!BV:BV,csapatok!BW:BW,DE16)+SUMIFS(csapatok!BV:BV,csapatok!BW:BW,DE16&amp;"-Csere")</f>
        <v>331.65002356677962</v>
      </c>
      <c r="DG16" s="1">
        <v>3</v>
      </c>
      <c r="DH16" s="184" t="s">
        <v>1228</v>
      </c>
      <c r="DI16" s="46">
        <f>SUMIFS(csapatok!BX:BX,csapatok!BY:BY,DH16)+SUMIFS(csapatok!BX:BX,csapatok!BY:BY,DH16&amp;"-Csere")</f>
        <v>294.72116769329318</v>
      </c>
      <c r="DJ16" s="64">
        <v>3</v>
      </c>
      <c r="DK16" s="63" t="s">
        <v>368</v>
      </c>
      <c r="DL16" s="186">
        <v>1.2624227773301102E-2</v>
      </c>
      <c r="DM16" s="64">
        <v>3</v>
      </c>
      <c r="DN16" s="88" t="s">
        <v>124</v>
      </c>
      <c r="DO16" s="46">
        <f>SUMIFS(csapatok!CB:CB,csapatok!CC:CC,DN16)+SUMIFS(csapatok!CB:CB,csapatok!CC:CC,DN16&amp;"-Csere")</f>
        <v>23.673821856572424</v>
      </c>
      <c r="DP16" s="1">
        <v>3</v>
      </c>
      <c r="DQ16" s="72" t="s">
        <v>1</v>
      </c>
      <c r="DR16" s="46">
        <f>SUMIFS(csapatok!CD:CD,csapatok!CE:CE,DQ16)+SUMIFS(csapatok!CD:CD,csapatok!CE:CE,DQ16&amp;"-Csere")</f>
        <v>328.71250727782848</v>
      </c>
      <c r="DS16" s="64">
        <v>3</v>
      </c>
      <c r="DT16" s="70" t="s">
        <v>22</v>
      </c>
      <c r="DU16" s="46">
        <f>SUMIFS(csapatok!CF:CF,csapatok!CG:CG,DT16)+SUMIFS(csapatok!CF:CF,csapatok!CG:CG,DT16&amp;"-Csere")</f>
        <v>149.89984253336164</v>
      </c>
      <c r="DV16" s="1">
        <v>3</v>
      </c>
      <c r="DW16" s="106" t="s">
        <v>278</v>
      </c>
      <c r="DX16" s="111">
        <f>'egyeni-ranglista'!$AT$305/136*2*'WCF 2012-2013'!F5/'WCF 2012-2013'!$F$22</f>
        <v>530.16764878186871</v>
      </c>
      <c r="DY16" s="67">
        <v>3</v>
      </c>
      <c r="DZ16" s="107" t="s">
        <v>733</v>
      </c>
      <c r="EA16" s="85">
        <f>SUMIFS(csapatok!CJ:CJ,csapatok!CK:CK,DZ16)+SUMIFS(csapatok!CJ:CJ,csapatok!CK:CK,DZ16&amp;"-Csere")</f>
        <v>0</v>
      </c>
      <c r="EB16" s="80">
        <v>3</v>
      </c>
      <c r="EC16" s="107" t="s">
        <v>736</v>
      </c>
      <c r="ED16" s="85">
        <f>SUMIFS(csapatok!CL:CL,csapatok!CM:CM,EC16)+SUMIFS(csapatok!CL:CL,csapatok!CM:CM,EC16&amp;"-Csere")</f>
        <v>0.81982589551570295</v>
      </c>
      <c r="EE16" s="80">
        <v>3</v>
      </c>
      <c r="EF16" s="63"/>
      <c r="EG16" s="186"/>
      <c r="EH16" s="64">
        <v>3</v>
      </c>
      <c r="EI16" s="206" t="s">
        <v>371</v>
      </c>
      <c r="EJ16" s="186">
        <v>9.3072729690200778E-3</v>
      </c>
      <c r="EK16" s="64">
        <v>3</v>
      </c>
      <c r="EL16" s="76" t="s">
        <v>774</v>
      </c>
      <c r="EM16" s="46">
        <f>SUMIFS(csapatok!CR:CR,csapatok!CS:CS,EL16)+SUMIFS(csapatok!CR:CR,csapatok!CS:CS,EL16&amp;"-Csere")</f>
        <v>153.75929796275446</v>
      </c>
      <c r="EN16" s="1">
        <v>3</v>
      </c>
      <c r="EO16" s="63" t="s">
        <v>753</v>
      </c>
      <c r="EP16" s="186">
        <v>2.4664273367903205E-2</v>
      </c>
      <c r="ER16" s="106" t="s">
        <v>50</v>
      </c>
      <c r="ES16" s="46">
        <f>SUMIFS(csapatok!CV:CV,csapatok!CW:CW,ER16)+SUMIFS(csapatok!CV:CV,csapatok!CW:CW,ER16&amp;"-Csere")</f>
        <v>36.685292882905074</v>
      </c>
      <c r="ET16" s="64">
        <v>3</v>
      </c>
      <c r="EU16" s="106" t="s">
        <v>30</v>
      </c>
      <c r="EV16" s="43">
        <f>SUMIFS(csapatok!CX:CX,csapatok!CY:CY,EU16)+SUMIFS(csapatok!CX:CX,csapatok!CY:CY,EU16&amp;"-Csere")</f>
        <v>73.545848198074722</v>
      </c>
      <c r="EW16" s="1">
        <v>3</v>
      </c>
      <c r="EX16" s="106" t="s">
        <v>816</v>
      </c>
      <c r="EY16" s="183">
        <f>'egyeni-ranglista'!$BD$305/129*4*'WCF 2012-2013'!F20/'WCF 2012-2013'!$F$22</f>
        <v>180.31757650508931</v>
      </c>
      <c r="EZ16" s="64">
        <v>3</v>
      </c>
      <c r="FA16" s="1" t="s">
        <v>835</v>
      </c>
      <c r="FB16" s="186"/>
      <c r="FC16" s="64"/>
      <c r="FD16" s="185" t="s">
        <v>42</v>
      </c>
      <c r="FE16" s="186"/>
      <c r="FF16" s="64">
        <v>3</v>
      </c>
      <c r="FG16" s="106" t="s">
        <v>1230</v>
      </c>
      <c r="FH16" s="46">
        <f>SUMIFS(csapatok!DF:DF,csapatok!DG:DG,FG16)+SUMIFS(csapatok!DF:DF,csapatok!DG:DG,FG16&amp;"-Csere")</f>
        <v>148.10476398855479</v>
      </c>
      <c r="FI16" s="216">
        <v>3</v>
      </c>
      <c r="FJ16" s="63"/>
      <c r="FK16" s="186"/>
      <c r="FL16" s="64"/>
      <c r="FM16" s="63" t="s">
        <v>1030</v>
      </c>
      <c r="FN16" s="186">
        <f>VLOOKUP(FM16,'WCF 2013-2014'!$C$4:$J$56,8,FALSE)</f>
        <v>8.3715307510199968E-2</v>
      </c>
      <c r="FO16" s="64">
        <v>3</v>
      </c>
      <c r="FP16" s="63" t="s">
        <v>1223</v>
      </c>
      <c r="FQ16" s="186"/>
      <c r="FR16" s="64">
        <v>4</v>
      </c>
      <c r="FS16" s="63" t="s">
        <v>324</v>
      </c>
      <c r="FT16" s="46">
        <f>SUMIFS(csapatok!DN:DN,csapatok!DO:DO,FS16)+SUMIFS(csapatok!DN:DN,csapatok!DO:DO,FS16&amp;"-Csere")</f>
        <v>704.35849604655459</v>
      </c>
      <c r="FU16" s="64">
        <v>3</v>
      </c>
      <c r="FV16" s="226" t="s">
        <v>229</v>
      </c>
      <c r="FW16" s="46">
        <f>SUMIFS(csapatok!DP:DP,csapatok!DQ:DQ,FV16)+SUMIFS(csapatok!DP:DP,csapatok!DQ:DQ,FV16&amp;"-Csere")</f>
        <v>509.1563389233778</v>
      </c>
      <c r="FX16" s="64">
        <v>3</v>
      </c>
      <c r="FY16" s="63" t="s">
        <v>1239</v>
      </c>
      <c r="FZ16" s="200"/>
      <c r="GA16" s="64">
        <v>3</v>
      </c>
      <c r="GB16" s="77" t="s">
        <v>97</v>
      </c>
      <c r="GC16" s="46">
        <f>SUMIFS(csapatok!DT:DT,csapatok!DU:DU,GB16)+SUMIFS(csapatok!DT:DT,csapatok!DU:DU,GB16&amp;"-Csere")</f>
        <v>97.240253195978852</v>
      </c>
      <c r="GD16" s="1">
        <v>3</v>
      </c>
      <c r="GE16" s="12" t="s">
        <v>201</v>
      </c>
      <c r="GF16" s="196"/>
      <c r="GG16" s="64">
        <v>3</v>
      </c>
      <c r="GH16" s="63" t="s">
        <v>937</v>
      </c>
      <c r="GI16" s="196">
        <f t="shared" si="3"/>
        <v>8.29253671695474E-3</v>
      </c>
      <c r="GJ16" s="64">
        <v>3</v>
      </c>
      <c r="GK16" s="63" t="s">
        <v>858</v>
      </c>
      <c r="GL16" s="186">
        <f t="shared" si="4"/>
        <v>1.7370987403494513E-2</v>
      </c>
      <c r="GM16" s="64">
        <v>3</v>
      </c>
      <c r="GN16" s="106" t="s">
        <v>1264</v>
      </c>
      <c r="GO16" s="183">
        <f>'egyeni-ranglista'!$BR$305/119*4*$GO$27/$GO$29</f>
        <v>52.297814438708919</v>
      </c>
      <c r="GP16" s="64">
        <v>3</v>
      </c>
      <c r="GQ16" s="68" t="s">
        <v>324</v>
      </c>
      <c r="GR16" s="196">
        <v>1.0699999999999999E-2</v>
      </c>
      <c r="GS16" s="64">
        <v>3</v>
      </c>
      <c r="GT16" s="63" t="s">
        <v>1044</v>
      </c>
      <c r="GU16" s="196">
        <f>VLOOKUP(GT16,'WCF 2013-2014'!$C$4:$J$56,7,FALSE)</f>
        <v>6.7045916294189356E-3</v>
      </c>
      <c r="GV16" s="64">
        <v>3</v>
      </c>
      <c r="GW16" s="69" t="s">
        <v>124</v>
      </c>
      <c r="GX16" s="46">
        <f>SUMIFS(csapatok!EF:EF,csapatok!EG:EG,GW16)+SUMIFS(csapatok!EF:EF,csapatok!EG:EG,GW16&amp;"-Csere")</f>
        <v>44.217847421122862</v>
      </c>
      <c r="GY16" s="1">
        <v>3</v>
      </c>
      <c r="GZ16" s="106" t="s">
        <v>405</v>
      </c>
      <c r="HA16" s="196">
        <f>VLOOKUP(GZ16,'WCF 2014-2015'!$C$4:$L$57,8,FALSE)</f>
        <v>4.1284956605593059E-2</v>
      </c>
      <c r="HB16" s="64"/>
      <c r="HC16" s="1" t="s">
        <v>231</v>
      </c>
      <c r="HD16" s="196">
        <f>HD30</f>
        <v>1.247589199614272E-2</v>
      </c>
      <c r="HE16" s="64">
        <v>3</v>
      </c>
      <c r="HF16" s="264" t="s">
        <v>1</v>
      </c>
      <c r="HG16" s="46">
        <f>SUMIFS(csapatok!EL:EL,csapatok!EM:EM,HF16)+SUMIFS(csapatok!EL:EL,csapatok!EM:EM,HF16&amp;"-Csere")</f>
        <v>177.0379562912463</v>
      </c>
      <c r="HH16" s="1">
        <v>3</v>
      </c>
      <c r="HI16" s="70" t="s">
        <v>22</v>
      </c>
      <c r="HJ16" s="46">
        <f>SUMIFS(csapatok!EN:EN,csapatok!EO:EO,HI16)+SUMIFS(csapatok!EN:EN,csapatok!EO:EO,HI16&amp;"-Csere")</f>
        <v>447.61845261946377</v>
      </c>
      <c r="HK16" s="1">
        <v>3</v>
      </c>
      <c r="HL16" s="185" t="s">
        <v>42</v>
      </c>
      <c r="HM16" s="196"/>
      <c r="HN16" s="64">
        <v>3</v>
      </c>
      <c r="HO16" s="39" t="s">
        <v>1330</v>
      </c>
      <c r="HP16" s="46">
        <f>SUMIFS(csapatok!ER:ER,csapatok!ES:ES,HO16)+SUMIFS(csapatok!ER:ER,csapatok!ES:ES,HO16&amp;"-Csere")</f>
        <v>12.933730649551361</v>
      </c>
      <c r="HQ16" s="64">
        <v>3</v>
      </c>
      <c r="HR16" s="1" t="s">
        <v>1030</v>
      </c>
      <c r="HS16" s="196">
        <f>VLOOKUP(HR16,'WCF 2014-2015'!$C$4:$L$57,8,FALSE)</f>
        <v>7.919479267116683E-2</v>
      </c>
      <c r="HT16" s="64">
        <v>3</v>
      </c>
      <c r="HU16" s="1" t="s">
        <v>407</v>
      </c>
      <c r="HV16" s="196">
        <f>VLOOKUP(HU16,'WCF 2014-2015'!$C$4:$L$57,8,FALSE)</f>
        <v>5.0385728061716491E-2</v>
      </c>
      <c r="HW16" s="64">
        <v>3</v>
      </c>
      <c r="HX16" s="107" t="s">
        <v>1366</v>
      </c>
      <c r="HY16" s="46">
        <f>SUMIFS(csapatok!EX:EX,csapatok!EY:EY,HX16)+SUMIFS(csapatok!EX:EX,csapatok!EY:EY,HX16&amp;"-Csere")</f>
        <v>0</v>
      </c>
      <c r="HZ16" s="80">
        <v>3</v>
      </c>
      <c r="IA16" s="107" t="s">
        <v>1368</v>
      </c>
      <c r="IB16" s="46">
        <f>SUMIFS(csapatok!EZ:EZ,csapatok!FA:FA,IA16)+SUMIFS(csapatok!EZ:EZ,csapatok!FA:FA,IA16&amp;"-Csere")</f>
        <v>1.8461157623986595</v>
      </c>
      <c r="IC16" s="80">
        <v>3</v>
      </c>
      <c r="ID16" s="106" t="s">
        <v>230</v>
      </c>
      <c r="IE16" s="46"/>
      <c r="IF16" s="64">
        <v>3</v>
      </c>
      <c r="IG16" s="206" t="s">
        <v>358</v>
      </c>
      <c r="IH16" s="186">
        <f>VLOOKUP(IG16,'WCF 2014-2015'!$B$4:$L$57,9,FALSE)</f>
        <v>5.0385728061716491E-2</v>
      </c>
      <c r="IJ16" s="76" t="s">
        <v>1360</v>
      </c>
      <c r="IK16" s="46">
        <f>SUMIFS(csapatok!FF:FF,csapatok!FG:FG,IJ16)+SUMIFS(csapatok!FF:FF,csapatok!FG:FG,IJ16&amp;"-Csere")</f>
        <v>464.18879106931422</v>
      </c>
      <c r="IL16" s="64">
        <v>3</v>
      </c>
      <c r="IM16" s="63" t="s">
        <v>411</v>
      </c>
      <c r="IN16" s="186">
        <f>VLOOKUP(IM16,'WCF 2014-2015'!$C$4:$L$57,8,FALSE)</f>
        <v>1.603182256509161E-2</v>
      </c>
      <c r="IO16" s="64">
        <v>3</v>
      </c>
      <c r="IP16" s="106" t="s">
        <v>77</v>
      </c>
      <c r="IQ16" s="46">
        <f>SUMIFS(csapatok!FJ:FJ,csapatok!FK:FK,IP16)+SUMIFS(csapatok!FJ:FJ,csapatok!FK:FK,IP16&amp;"-Csere")</f>
        <v>91.294948497444921</v>
      </c>
      <c r="IR16" s="64">
        <v>3</v>
      </c>
      <c r="IS16" s="106" t="s">
        <v>85</v>
      </c>
      <c r="IT16" s="46">
        <f>SUMIFS(csapatok!FL:FL,csapatok!FM:FM,IS16)+SUMIFS(csapatok!FL:FL,csapatok!FM:FM,IS16&amp;"-Csere")</f>
        <v>209.87495085793773</v>
      </c>
      <c r="IU16" s="64">
        <v>3</v>
      </c>
      <c r="IW16" s="186"/>
      <c r="IX16" s="64"/>
      <c r="IY16" s="185" t="s">
        <v>42</v>
      </c>
      <c r="IZ16" s="186"/>
      <c r="JA16" s="64">
        <v>2</v>
      </c>
      <c r="JB16" s="106" t="s">
        <v>1381</v>
      </c>
      <c r="JC16" s="183">
        <f>'egyeni-ranglista'!$CM$305/122*4*JC29</f>
        <v>392.37793067666149</v>
      </c>
      <c r="JD16" s="216">
        <v>3</v>
      </c>
      <c r="JE16" s="63"/>
      <c r="JF16" s="186"/>
      <c r="JG16" s="64"/>
      <c r="JH16" s="72" t="s">
        <v>1</v>
      </c>
      <c r="JI16" s="46">
        <f>SUMIFS(csapatok!FV:FV,csapatok!FW:FW,JH16)+SUMIFS(csapatok!FV:FV,csapatok!FW:FW,JH16&amp;"-Csere")</f>
        <v>106.12660949023486</v>
      </c>
      <c r="JJ16" s="64">
        <v>3</v>
      </c>
      <c r="JK16" s="1" t="s">
        <v>1263</v>
      </c>
      <c r="JL16" s="46">
        <f>SUMIFS(csapatok!FX:FX,csapatok!FY:FY,JK16)+SUMIFS(csapatok!FX:FX,csapatok!FY:FY,JK16&amp;"-Csere")</f>
        <v>252.45033150832055</v>
      </c>
      <c r="JM16" s="64">
        <v>3</v>
      </c>
      <c r="JN16" s="63" t="s">
        <v>1414</v>
      </c>
      <c r="JO16" s="46"/>
      <c r="JP16" s="64">
        <v>3</v>
      </c>
      <c r="JQ16" s="68" t="s">
        <v>324</v>
      </c>
      <c r="JR16" s="46">
        <f>SUMIFS(csapatok!GB:GB,csapatok!GC:GC,JQ16)+SUMIFS(csapatok!GB:GB,csapatok!GC:GC,JQ16&amp;"-Csere")</f>
        <v>1322.4276014380248</v>
      </c>
      <c r="JS16" s="1">
        <v>3</v>
      </c>
      <c r="JT16" s="106" t="s">
        <v>361</v>
      </c>
      <c r="JU16" s="46"/>
      <c r="JV16" s="64">
        <v>3</v>
      </c>
      <c r="JW16" s="72" t="s">
        <v>1449</v>
      </c>
      <c r="JX16" s="183">
        <f>'egyeni-ranglista'!$CS$305/127*4*JX33</f>
        <v>124.24907088945734</v>
      </c>
      <c r="JY16" s="64">
        <v>3</v>
      </c>
      <c r="JZ16" s="68" t="s">
        <v>324</v>
      </c>
      <c r="KA16" s="196">
        <f>KA36</f>
        <v>1.3711844553159236E-2</v>
      </c>
      <c r="KB16" s="64">
        <v>3</v>
      </c>
      <c r="KC16" s="72" t="s">
        <v>1464</v>
      </c>
      <c r="KD16" s="46">
        <f>SUMIFS(csapatok!GJ:GJ,csapatok!GK:GK,KC16)+SUMIFS(csapatok!GJ:GJ,csapatok!GK:GK,KC16&amp;"-Csere")</f>
        <v>264.5287768241148</v>
      </c>
      <c r="KE16" s="64">
        <v>3</v>
      </c>
      <c r="KF16" s="68" t="s">
        <v>230</v>
      </c>
      <c r="KG16" s="196">
        <f>KG36</f>
        <v>9.0953947368421051E-2</v>
      </c>
      <c r="KH16" s="64">
        <v>3</v>
      </c>
      <c r="KI16" s="76" t="s">
        <v>1359</v>
      </c>
      <c r="KJ16" s="46">
        <f>SUMIFS(csapatok!GN:GN,csapatok!GO:GO,KI16)+SUMIFS(csapatok!GN:GN,csapatok!GO:GO,KI16&amp;"-Csere")</f>
        <v>232.84758731614835</v>
      </c>
      <c r="KK16" s="64">
        <v>3</v>
      </c>
      <c r="KL16" s="68" t="s">
        <v>1030</v>
      </c>
      <c r="KM16" s="196">
        <f>VLOOKUP(KL16,'WCF 2015-2016 MD'!$C$4:$J$56,4,FALSE)</f>
        <v>7.9934210526315788E-2</v>
      </c>
      <c r="KN16" s="64">
        <v>3</v>
      </c>
      <c r="KO16" s="68" t="s">
        <v>407</v>
      </c>
      <c r="KP16" s="196">
        <f>VLOOKUP(KO16,'WCF 2015-2016'!$C$4:$J$56,8,FALSE)</f>
        <v>5.3813822090539518E-2</v>
      </c>
      <c r="KQ16" s="64">
        <v>3</v>
      </c>
      <c r="KR16" s="68" t="s">
        <v>407</v>
      </c>
      <c r="KS16" s="196">
        <f>VLOOKUP(KR16,'WCF 2015-2016 MD'!$C$4:$J$56,4,FALSE)</f>
        <v>5.7401315789473682E-2</v>
      </c>
      <c r="KT16" s="64">
        <v>3</v>
      </c>
      <c r="KU16" s="68" t="s">
        <v>1030</v>
      </c>
      <c r="KV16" s="196">
        <f>VLOOKUP(KU16,'WCF 2015-2016 MD'!$C$4:$J$56,4,FALSE)</f>
        <v>7.9934210526315788E-2</v>
      </c>
      <c r="KW16" s="64">
        <v>3</v>
      </c>
      <c r="KX16" s="68" t="s">
        <v>1488</v>
      </c>
      <c r="KY16" s="196">
        <f>KY36</f>
        <v>1.3711844553159236E-2</v>
      </c>
      <c r="KZ16" s="64">
        <v>3</v>
      </c>
      <c r="LA16" s="68" t="s">
        <v>964</v>
      </c>
      <c r="LB16" s="196">
        <f>VLOOKUP(LA16,'WCF 2015-2016'!$C$4:$J$56,8,FALSE)</f>
        <v>3.3004892165644596E-2</v>
      </c>
      <c r="LC16" s="64">
        <v>3</v>
      </c>
      <c r="LD16" s="106" t="s">
        <v>230</v>
      </c>
      <c r="LE16" s="196">
        <f>LE18</f>
        <v>9.0953947368421051E-2</v>
      </c>
      <c r="LF16" s="64">
        <v>3</v>
      </c>
      <c r="LG16" s="106" t="s">
        <v>1204</v>
      </c>
      <c r="LH16" s="196">
        <f>LH18</f>
        <v>3.4046052631578949E-2</v>
      </c>
      <c r="LI16" s="64">
        <v>3</v>
      </c>
      <c r="LJ16" s="39" t="s">
        <v>1230</v>
      </c>
      <c r="LK16" s="46">
        <f>SUMIFS(csapatok!HF:HF,csapatok!HG:HG,LJ16)+SUMIFS(csapatok!HF:HF,csapatok!HG:HG,LJ16&amp;"-Csere")</f>
        <v>53.346384034917328</v>
      </c>
      <c r="LL16" s="64">
        <v>3</v>
      </c>
      <c r="LM16" s="63" t="s">
        <v>613</v>
      </c>
      <c r="LN16" s="196">
        <f t="shared" ref="LN16:LN18" si="18">LN35*LO35</f>
        <v>2.1497967339626542E-2</v>
      </c>
      <c r="LO16" s="64"/>
      <c r="LP16" s="107"/>
      <c r="LQ16" s="46"/>
      <c r="LR16" s="80"/>
      <c r="LS16" s="107"/>
      <c r="LT16" s="46"/>
      <c r="LU16" s="80"/>
      <c r="LV16" s="264" t="s">
        <v>543</v>
      </c>
      <c r="LW16" s="46">
        <f>SUMIFS(csapatok!HN:HN,csapatok!HO:HO,LV16)+SUMIFS(csapatok!HN:HN,csapatok!HO:HO,LV16&amp;"-Csere")</f>
        <v>161.33538644510503</v>
      </c>
      <c r="LX16" s="1">
        <v>3</v>
      </c>
      <c r="LY16" s="70" t="s">
        <v>96</v>
      </c>
      <c r="LZ16" s="46">
        <f>SUMIFS(csapatok!HP:HP,csapatok!HQ:HQ,LY16)+SUMIFS(csapatok!HP:HP,csapatok!HQ:HQ,LY16&amp;"-Csere")</f>
        <v>64.162895798290279</v>
      </c>
      <c r="MA16" s="1">
        <v>3</v>
      </c>
      <c r="MB16" s="1" t="s">
        <v>1508</v>
      </c>
      <c r="MC16" s="46">
        <f>SUMIFS(csapatok!HR:HR,csapatok!HS:HS,MB16)+SUMIFS(csapatok!HR:HR,csapatok!HS:HS,MB16&amp;"-Csere")</f>
        <v>40.658129591709248</v>
      </c>
      <c r="MD16" s="64">
        <v>3</v>
      </c>
      <c r="ME16" s="106" t="s">
        <v>107</v>
      </c>
      <c r="MF16" s="46">
        <f>SUMIFS(csapatok!HT:HT,csapatok!HU:HU,ME16)+SUMIFS(csapatok!HT:HT,csapatok!HU:HU,ME16&amp;"-Csere")</f>
        <v>290.74672076134971</v>
      </c>
      <c r="MG16" s="64">
        <v>3</v>
      </c>
      <c r="MH16" s="106" t="s">
        <v>104</v>
      </c>
      <c r="MI16" s="46">
        <f>SUMIFS(csapatok!HV:HV,csapatok!HW:HW,MH16)+SUMIFS(csapatok!HV:HV,csapatok!HW:HW,MH16&amp;"-Csere")</f>
        <v>318.34620107599125</v>
      </c>
      <c r="MJ16" s="64">
        <v>3</v>
      </c>
      <c r="MK16" s="63" t="s">
        <v>1030</v>
      </c>
      <c r="ML16" s="196">
        <f>ML37*MM37</f>
        <v>1.1782539791910702</v>
      </c>
      <c r="MM16" s="64"/>
      <c r="MN16" s="63" t="s">
        <v>613</v>
      </c>
      <c r="MO16" s="196">
        <f>MO35*MP35</f>
        <v>1.0748983669813271E-2</v>
      </c>
      <c r="MP16" s="64"/>
      <c r="MQ16" s="106" t="s">
        <v>1475</v>
      </c>
      <c r="MR16" s="46">
        <f>SUMIFS(csapatok!IB:IB,csapatok!IC:IC,MQ16)+SUMIFS(csapatok!IB:IB,csapatok!IC:IC,MQ16&amp;"-Csere")</f>
        <v>1243.4264028554351</v>
      </c>
      <c r="MS16" s="216">
        <v>3</v>
      </c>
      <c r="MT16" s="63" t="s">
        <v>407</v>
      </c>
      <c r="MU16" s="196">
        <f>MU36*MV36</f>
        <v>0.16144146627161854</v>
      </c>
      <c r="MV16" s="64"/>
      <c r="MW16" s="106" t="s">
        <v>413</v>
      </c>
      <c r="MX16" s="196">
        <f t="shared" si="0"/>
        <v>6.4638157894736842E-2</v>
      </c>
      <c r="MY16" s="64"/>
      <c r="MZ16" s="63" t="s">
        <v>613</v>
      </c>
      <c r="NA16" s="196">
        <f>NA35*NB35</f>
        <v>5.3744918349066355E-3</v>
      </c>
      <c r="NB16" s="64"/>
      <c r="NC16" s="72" t="s">
        <v>22</v>
      </c>
      <c r="ND16" s="46">
        <f>SUMIFS(csapatok!IJ:IJ,csapatok!IK:IK,NC16)+SUMIFS(csapatok!IJ:IJ,csapatok!IK:IK,NC16&amp;"-Csere")</f>
        <v>186.68096590089581</v>
      </c>
      <c r="NE16" s="64">
        <v>3</v>
      </c>
      <c r="NF16" s="63" t="s">
        <v>930</v>
      </c>
      <c r="NG16" s="196">
        <f>NG36*NH36</f>
        <v>6.0635292496382553E-2</v>
      </c>
      <c r="NH16" s="64"/>
      <c r="NI16" s="63" t="s">
        <v>858</v>
      </c>
      <c r="NJ16" s="196">
        <f>NJ36*NK36</f>
        <v>4.1342244883897199E-2</v>
      </c>
      <c r="NK16" s="64"/>
      <c r="NL16" s="106" t="s">
        <v>912</v>
      </c>
      <c r="NM16" s="196">
        <f t="shared" si="1"/>
        <v>0.14144736842105263</v>
      </c>
      <c r="NN16" s="64"/>
      <c r="NO16" s="106" t="s">
        <v>411</v>
      </c>
      <c r="NP16" s="196">
        <f t="shared" si="2"/>
        <v>2.0394736842105264E-2</v>
      </c>
      <c r="NQ16" s="64"/>
      <c r="NR16" s="63" t="s">
        <v>405</v>
      </c>
      <c r="NS16" s="196">
        <f>NS36*NT36</f>
        <v>7.0970853717356855E-2</v>
      </c>
      <c r="NT16" s="64"/>
      <c r="NU16" s="63" t="s">
        <v>405</v>
      </c>
      <c r="NV16" s="196">
        <f>NV36*NW36</f>
        <v>3.5485426858678427E-2</v>
      </c>
      <c r="NW16" s="64"/>
      <c r="NX16" s="1" t="s">
        <v>1408</v>
      </c>
      <c r="NY16" s="46">
        <f>SUMIFS(csapatok!IX:IX,csapatok!IY:IY,NX16)+SUMIFS(csapatok!IX:IX,csapatok!IY:IY,NX16&amp;"-Csere")</f>
        <v>333.46463323806694</v>
      </c>
      <c r="NZ16" s="64">
        <v>3</v>
      </c>
      <c r="OA16" s="63" t="s">
        <v>858</v>
      </c>
      <c r="OB16" s="196">
        <f>OB36*OC36</f>
        <v>2.0671122441948599E-2</v>
      </c>
      <c r="OC16" s="64"/>
      <c r="OD16" s="68" t="s">
        <v>1332</v>
      </c>
      <c r="OE16" s="46">
        <f>SUMIFS(csapatok!JB:JB,csapatok!JC:JC,OD16)+SUMIFS(csapatok!JB:JB,csapatok!JC:JC,OD16&amp;"-Csere")</f>
        <v>438.05377353327555</v>
      </c>
      <c r="OF16" s="1">
        <v>3</v>
      </c>
      <c r="OG16" s="106" t="s">
        <v>412</v>
      </c>
      <c r="OH16" s="196">
        <f t="shared" si="5"/>
        <v>0.19901315789473684</v>
      </c>
      <c r="OI16" s="64"/>
      <c r="OJ16" s="63" t="s">
        <v>404</v>
      </c>
      <c r="OK16" s="196">
        <f>VLOOKUP(OJ16,'WCF 2015-2016'!$C$4:$J$57,8,FALSE)</f>
        <v>2.6390132984221042E-2</v>
      </c>
      <c r="OL16" s="64"/>
      <c r="OM16" s="63" t="s">
        <v>1044</v>
      </c>
      <c r="ON16" s="196">
        <f>VLOOKUP(OM16,'WCF 2015-2016'!$C$4:$J$56,8,FALSE)</f>
        <v>1.0404464962447461E-2</v>
      </c>
      <c r="OO16" s="64"/>
      <c r="OP16" s="63" t="s">
        <v>1030</v>
      </c>
      <c r="OQ16" s="196">
        <f>OQ36*OR36</f>
        <v>0.23297093410250722</v>
      </c>
      <c r="OR16" s="64"/>
      <c r="OS16" s="63" t="s">
        <v>1030</v>
      </c>
      <c r="OT16" s="196">
        <f>OT36*OU36</f>
        <v>0.46594186820501443</v>
      </c>
      <c r="OU16" s="64"/>
      <c r="OV16" s="106" t="s">
        <v>1543</v>
      </c>
      <c r="OW16" s="183">
        <f>'egyeni-ranglista'!$EK$305/109*4*OW28</f>
        <v>168.5070445656273</v>
      </c>
      <c r="OX16" s="216">
        <v>3</v>
      </c>
      <c r="OY16" s="106" t="s">
        <v>407</v>
      </c>
      <c r="OZ16" s="196">
        <f t="shared" si="6"/>
        <v>0.11480263157894736</v>
      </c>
      <c r="PA16" s="64"/>
      <c r="PB16" s="106" t="s">
        <v>1463</v>
      </c>
      <c r="PC16" s="183">
        <f>'egyeni-ranglista'!$EL$305/114*4*PC29</f>
        <v>93.702427181072636</v>
      </c>
      <c r="PD16" s="216">
        <v>3</v>
      </c>
      <c r="PE16" s="106" t="s">
        <v>1204</v>
      </c>
      <c r="PF16" s="196">
        <f t="shared" ref="PF16:PF27" si="19">PF35*PG35</f>
        <v>6.9078947368421059E-2</v>
      </c>
      <c r="PG16" s="64"/>
      <c r="PH16" s="106" t="s">
        <v>1448</v>
      </c>
      <c r="PI16" s="46">
        <f>SUMIFS(csapatok!JV:JV,csapatok!JW:JW,PH16)+SUMIFS(csapatok!JV:JV,csapatok!JW:JW,PH16&amp;"-Csere")</f>
        <v>562.4664469022814</v>
      </c>
      <c r="PJ16" s="216">
        <v>3</v>
      </c>
      <c r="PK16" s="106" t="s">
        <v>412</v>
      </c>
      <c r="PL16" s="196">
        <f t="shared" ref="PL16:PL30" si="20">PL35*PM35</f>
        <v>0.19901315789473684</v>
      </c>
      <c r="PM16" s="64"/>
      <c r="PN16" s="106" t="s">
        <v>411</v>
      </c>
      <c r="PO16" s="196">
        <f t="shared" ref="PO16:PO26" si="21">PO35*PP35</f>
        <v>4.0789473684210528E-2</v>
      </c>
      <c r="PP16" s="64"/>
      <c r="PQ16" s="68" t="s">
        <v>405</v>
      </c>
      <c r="PR16" s="196">
        <f t="shared" si="7"/>
        <v>6.759855040307669E-2</v>
      </c>
      <c r="PS16" s="64"/>
      <c r="PT16" s="63" t="s">
        <v>407</v>
      </c>
      <c r="PU16" s="196">
        <f>VLOOKUP(PT16,'WCF 2016-2017'!$C$4:$J$59,8,FALSE)</f>
        <v>5.5839065157902525E-2</v>
      </c>
      <c r="PV16" s="64"/>
      <c r="PW16" s="63" t="s">
        <v>407</v>
      </c>
      <c r="PX16" s="196">
        <f>VLOOKUP(PW16,'WCF 2016-2017'!$C$4:$J$59,8,FALSE)</f>
        <v>5.5839065157902525E-2</v>
      </c>
      <c r="PY16" s="64"/>
      <c r="PZ16" s="106" t="s">
        <v>230</v>
      </c>
      <c r="QA16" s="196">
        <f>QA32</f>
        <v>9.0953947368421051E-2</v>
      </c>
      <c r="QB16" s="64">
        <v>4</v>
      </c>
      <c r="QC16" s="106" t="s">
        <v>230</v>
      </c>
      <c r="QD16" s="196">
        <f>QD32</f>
        <v>9.0953947368421051E-2</v>
      </c>
      <c r="QE16" s="64">
        <v>5</v>
      </c>
      <c r="QF16" s="39" t="s">
        <v>1333</v>
      </c>
      <c r="QG16" s="46">
        <f>SUMIFS(csapatok!KL:KL,csapatok!KM:KM,QF16)+SUMIFS(csapatok!KL:KL,csapatok!KM:KM,QF16&amp;"-Csere")</f>
        <v>28.62085958106098</v>
      </c>
      <c r="QH16" s="64">
        <v>3</v>
      </c>
      <c r="QI16" s="106" t="s">
        <v>230</v>
      </c>
      <c r="QJ16" s="196">
        <f>QJ32</f>
        <v>9.0953947368421051E-2</v>
      </c>
      <c r="QK16" s="64">
        <v>5</v>
      </c>
      <c r="QL16" s="264" t="s">
        <v>201</v>
      </c>
      <c r="QM16" s="46">
        <f>SUMIFS(csapatok!KP:KP,csapatok!KQ:KQ,QL16)+SUMIFS(csapatok!KP:KP,csapatok!KQ:KQ,QL16&amp;"-Csere")</f>
        <v>458.58076570546564</v>
      </c>
      <c r="QN16" s="1">
        <v>3</v>
      </c>
      <c r="QO16" s="70" t="s">
        <v>97</v>
      </c>
      <c r="QP16" s="46">
        <f>SUMIFS(csapatok!KR:KR,csapatok!KS:KS,QO16)+SUMIFS(csapatok!KR:KR,csapatok!KS:KS,QO16&amp;"-Csere")</f>
        <v>134.52082901108554</v>
      </c>
      <c r="QQ16" s="1">
        <v>3</v>
      </c>
      <c r="QR16" s="106" t="s">
        <v>231</v>
      </c>
      <c r="QS16" s="196">
        <f>QS32</f>
        <v>9.0953947368421051E-2</v>
      </c>
      <c r="QT16" s="64">
        <v>5</v>
      </c>
      <c r="QU16" s="106" t="s">
        <v>230</v>
      </c>
      <c r="QV16" s="196">
        <f>QV32</f>
        <v>9.0953947368421051E-2</v>
      </c>
      <c r="QW16" s="64">
        <v>1</v>
      </c>
      <c r="QX16" s="106" t="s">
        <v>314</v>
      </c>
      <c r="QY16" s="46">
        <f>SUMIFS(csapatok!KX:KX,csapatok!KY:KY,QX16)+SUMIFS(csapatok!KX:KX,csapatok!KY:KY,QX16&amp;"-Csere")</f>
        <v>72.342795770980103</v>
      </c>
      <c r="QZ16" s="64">
        <v>3</v>
      </c>
      <c r="RA16" s="106" t="s">
        <v>82</v>
      </c>
      <c r="RB16" s="46">
        <f>SUMIFS(csapatok!KZ:KZ,csapatok!LA:LA,RA16)+SUMIFS(csapatok!KZ:KZ,csapatok!LA:LA,RA16&amp;"-Csere")</f>
        <v>338.9973058052704</v>
      </c>
      <c r="RC16" s="64">
        <v>3</v>
      </c>
      <c r="RD16" s="107" t="s">
        <v>1579</v>
      </c>
      <c r="RE16" s="46">
        <f>SUMIFS(csapatok!LB:LB,csapatok!LC:LC,RD16)+SUMIFS(csapatok!LB:LB,csapatok!LC:LC,RD16&amp;"-Csere")</f>
        <v>182.55955340115128</v>
      </c>
      <c r="RF16" s="64">
        <v>3</v>
      </c>
      <c r="RG16" s="107" t="s">
        <v>1581</v>
      </c>
      <c r="RH16" s="46">
        <f>SUMIFS(csapatok!LD:LD,csapatok!LE:LE,RG16)+SUMIFS(csapatok!LD:LD,csapatok!LE:LE,RG16&amp;"-Csere")</f>
        <v>137.18198113116927</v>
      </c>
      <c r="RI16" s="64">
        <v>3</v>
      </c>
      <c r="RJ16" s="226" t="s">
        <v>1408</v>
      </c>
      <c r="RK16" s="46">
        <f>SUMIFS(csapatok!LF:LF,csapatok!LG:LG,RJ16)+SUMIFS(csapatok!LF:LF,csapatok!LG:LG,RJ16&amp;"-Csere")</f>
        <v>217.54498880877316</v>
      </c>
      <c r="RL16" s="64">
        <v>3</v>
      </c>
      <c r="RM16" s="106" t="s">
        <v>230</v>
      </c>
      <c r="RN16" s="196">
        <f>RN32</f>
        <v>9.0953947368421051E-2</v>
      </c>
      <c r="RO16" s="64">
        <v>5</v>
      </c>
      <c r="RP16" s="63" t="s">
        <v>613</v>
      </c>
      <c r="RQ16" s="196">
        <f>RQ35*RR35</f>
        <v>1.79720434879077E-2</v>
      </c>
      <c r="RR16" s="64"/>
      <c r="RS16" s="106" t="s">
        <v>22</v>
      </c>
      <c r="RT16" s="46">
        <f>SUMIFS(csapatok!LL:LL,csapatok!LM:LM,RS16)+SUMIFS(csapatok!LL:LL,csapatok!LM:LM,RS16&amp;"-Csere")</f>
        <v>409.42100561932267</v>
      </c>
      <c r="RU16" s="216">
        <v>3</v>
      </c>
      <c r="RV16" s="63" t="s">
        <v>610</v>
      </c>
      <c r="RW16" s="196">
        <f>RW36*RX36</f>
        <v>2.0856445529176836E-2</v>
      </c>
      <c r="RX16" s="64"/>
      <c r="RY16" s="63" t="s">
        <v>613</v>
      </c>
      <c r="RZ16" s="196">
        <f>RZ36*SA36</f>
        <v>5.9906811626358998E-3</v>
      </c>
      <c r="SA16" s="64"/>
      <c r="SB16" s="106" t="s">
        <v>324</v>
      </c>
      <c r="SC16" s="46">
        <f>SUMIFS(csapatok!LR:LR,csapatok!LS:LS,SB16)+SUMIFS(csapatok!LR:LR,csapatok!LS:LS,SB16&amp;"-Csere")</f>
        <v>962.36752216876175</v>
      </c>
      <c r="SD16" s="216">
        <v>3</v>
      </c>
      <c r="SE16" s="106" t="s">
        <v>1408</v>
      </c>
      <c r="SF16" s="196">
        <f>SF32*1</f>
        <v>5.6250000000000001E-2</v>
      </c>
      <c r="SG16" s="64">
        <v>5</v>
      </c>
      <c r="SH16" s="106" t="s">
        <v>1509</v>
      </c>
      <c r="SI16" s="46">
        <f>SUMIFS(csapatok!LV:LV,csapatok!LW:LW,SH16)+SUMIFS(csapatok!LV:LV,csapatok!LW:LW,SH16&amp;"-Csere")</f>
        <v>103.41598983344538</v>
      </c>
      <c r="SJ16" s="216">
        <v>3</v>
      </c>
      <c r="SK16" s="63" t="s">
        <v>887</v>
      </c>
      <c r="SL16" s="196">
        <f>SL36*SM36</f>
        <v>1.301678869906072E-2</v>
      </c>
      <c r="SM16" s="64"/>
      <c r="SN16" s="106" t="s">
        <v>230</v>
      </c>
      <c r="SO16" s="196">
        <f>SO32*1</f>
        <v>5.6250000000000001E-2</v>
      </c>
      <c r="SP16" s="64">
        <v>4</v>
      </c>
      <c r="SQ16" s="106" t="s">
        <v>1228</v>
      </c>
      <c r="SR16" s="46">
        <f>SUMIFS(csapatok!MB:MB,csapatok!MC:MC,SQ16)+SUMIFS(csapatok!MB:MB,csapatok!MC:MC,SQ16&amp;"-Csere")</f>
        <v>161.14053562021627</v>
      </c>
      <c r="SS16" s="216">
        <v>3</v>
      </c>
      <c r="ST16" s="1" t="s">
        <v>231</v>
      </c>
      <c r="SU16" s="46">
        <f>SUMIFS(csapatok!MD:MD,csapatok!ME:ME,ST16)+SUMIFS(csapatok!MD:MD,csapatok!ME:ME,ST16&amp;"-Csere")</f>
        <v>583.9384106465086</v>
      </c>
      <c r="SV16" s="64">
        <v>3</v>
      </c>
      <c r="SW16" s="106" t="s">
        <v>1543</v>
      </c>
      <c r="SX16" s="183">
        <f>'egyeni-ranglista'!FT$305/131*4*SX28</f>
        <v>108.16763129815121</v>
      </c>
      <c r="SY16" s="216">
        <v>3</v>
      </c>
      <c r="SZ16" s="106" t="s">
        <v>1544</v>
      </c>
      <c r="TA16" s="183">
        <f>'egyeni-ranglista'!FU$305/133*4*TA30</f>
        <v>192.49856322171041</v>
      </c>
      <c r="TB16" s="216">
        <v>3</v>
      </c>
      <c r="TC16" s="106" t="s">
        <v>998</v>
      </c>
      <c r="TD16" s="196">
        <f>VLOOKUP(TC16,'WCF 2017-2018'!$C$4:$J$56,8,FALSE)</f>
        <v>4.3478260869565216E-2</v>
      </c>
      <c r="TE16" s="64">
        <v>3</v>
      </c>
      <c r="TF16" s="106" t="s">
        <v>405</v>
      </c>
      <c r="TG16" s="196">
        <f>VLOOKUP(TF16,'WCF 2017-2018'!$C$4:$J$56,8,FALSE)</f>
        <v>3.4966643662295835E-2</v>
      </c>
      <c r="TH16" s="64">
        <v>3</v>
      </c>
      <c r="TI16" s="106" t="s">
        <v>230</v>
      </c>
      <c r="TJ16" s="196">
        <f>TJ32*1</f>
        <v>5.6250000000000001E-2</v>
      </c>
      <c r="TK16" s="64">
        <v>5</v>
      </c>
      <c r="TL16" s="106" t="s">
        <v>1448</v>
      </c>
      <c r="TM16" s="46">
        <f>SUMIFS(csapatok!MP:MP,csapatok!MQ:MQ,TL16)+SUMIFS(csapatok!MP:MP,csapatok!MQ:MQ,TL16&amp;"-Csere")</f>
        <v>390.38069610571318</v>
      </c>
      <c r="TN16" s="216">
        <v>3</v>
      </c>
      <c r="TO16" s="106" t="s">
        <v>230</v>
      </c>
      <c r="TP16" s="196">
        <f>TP32*1</f>
        <v>5.6250000000000001E-2</v>
      </c>
      <c r="TQ16" s="64">
        <v>4</v>
      </c>
      <c r="TR16" s="68" t="s">
        <v>404</v>
      </c>
      <c r="TS16" s="196">
        <f t="shared" si="17"/>
        <v>8.2125603864734303E-2</v>
      </c>
      <c r="TT16" s="64"/>
    </row>
    <row r="17" spans="1:540" ht="15.75" thickBot="1">
      <c r="A17" s="106" t="s">
        <v>263</v>
      </c>
      <c r="B17" s="30">
        <v>30</v>
      </c>
      <c r="C17" s="67">
        <v>4</v>
      </c>
      <c r="D17" s="68" t="s">
        <v>102</v>
      </c>
      <c r="E17" s="9">
        <v>176</v>
      </c>
      <c r="F17" s="67">
        <v>4</v>
      </c>
      <c r="G17" s="70" t="s">
        <v>22</v>
      </c>
      <c r="H17" s="46">
        <v>131.71480781646358</v>
      </c>
      <c r="I17" s="67">
        <v>4</v>
      </c>
      <c r="J17" s="63" t="s">
        <v>232</v>
      </c>
      <c r="K17" s="46">
        <v>54.744394289519846</v>
      </c>
      <c r="L17" s="1">
        <v>4</v>
      </c>
      <c r="M17" s="81" t="s">
        <v>201</v>
      </c>
      <c r="N17" s="46">
        <v>332.45950057448141</v>
      </c>
      <c r="O17" s="67">
        <v>4</v>
      </c>
      <c r="P17" s="6" t="s">
        <v>96</v>
      </c>
      <c r="Q17" s="46">
        <v>39.180683193380133</v>
      </c>
      <c r="R17" s="64">
        <v>4</v>
      </c>
      <c r="S17" s="63" t="s">
        <v>116</v>
      </c>
      <c r="T17" s="46">
        <v>227.57397671676927</v>
      </c>
      <c r="U17" s="64">
        <v>4</v>
      </c>
      <c r="V17" s="50" t="s">
        <v>20</v>
      </c>
      <c r="W17" s="46">
        <v>32.120305503318789</v>
      </c>
      <c r="X17" s="64">
        <v>4</v>
      </c>
      <c r="Y17" s="63" t="s">
        <v>0</v>
      </c>
      <c r="Z17" s="46">
        <v>81.270252901266645</v>
      </c>
      <c r="AA17" s="1">
        <v>4</v>
      </c>
      <c r="AB17" s="70" t="s">
        <v>22</v>
      </c>
      <c r="AC17" s="46">
        <v>232.67981824470303</v>
      </c>
      <c r="AD17" s="1">
        <v>4</v>
      </c>
      <c r="AE17" s="106" t="s">
        <v>279</v>
      </c>
      <c r="AF17" s="30">
        <v>150</v>
      </c>
      <c r="AG17" s="67">
        <v>4</v>
      </c>
      <c r="AH17" s="9"/>
      <c r="AI17" s="46"/>
      <c r="AJ17" s="9"/>
      <c r="AK17" s="63" t="s">
        <v>337</v>
      </c>
      <c r="AL17" s="46">
        <v>0</v>
      </c>
      <c r="AM17" s="1">
        <v>4</v>
      </c>
      <c r="AN17" s="63" t="s">
        <v>33</v>
      </c>
      <c r="AO17" s="46">
        <v>118.44980175192765</v>
      </c>
      <c r="AP17" s="64">
        <v>4</v>
      </c>
      <c r="AQ17" s="98" t="s">
        <v>37</v>
      </c>
      <c r="AR17" s="46">
        <v>335.0458287033174</v>
      </c>
      <c r="AS17" s="64">
        <v>4</v>
      </c>
      <c r="AT17" s="106" t="s">
        <v>53</v>
      </c>
      <c r="AU17" s="46">
        <v>80.736488573176587</v>
      </c>
      <c r="AV17" s="64">
        <v>4</v>
      </c>
      <c r="AW17" s="107" t="s">
        <v>31</v>
      </c>
      <c r="AX17" s="85">
        <v>58.136175584871239</v>
      </c>
      <c r="AY17" s="87">
        <v>4</v>
      </c>
      <c r="AZ17" s="71" t="s">
        <v>20</v>
      </c>
      <c r="BA17" s="46">
        <v>63.975180810052521</v>
      </c>
      <c r="BB17" s="1">
        <v>4</v>
      </c>
      <c r="BC17" s="121" t="s">
        <v>459</v>
      </c>
      <c r="BD17" s="188">
        <v>5.0392235075122992E-2</v>
      </c>
      <c r="BE17" s="64">
        <v>4</v>
      </c>
      <c r="BF17" s="158" t="s">
        <v>495</v>
      </c>
      <c r="BG17" s="188">
        <v>7.1333599255418156E-2</v>
      </c>
      <c r="BH17" s="64">
        <v>4</v>
      </c>
      <c r="BI17" s="63" t="s">
        <v>537</v>
      </c>
      <c r="BJ17" s="46">
        <f>SUMIFS(csapatok!AP:AP,csapatok!AQ:AQ,BI17)+SUMIFS(csapatok!AP:AP,csapatok!AQ:AQ,BI17&amp;"-Csere")</f>
        <v>263.30601248236911</v>
      </c>
      <c r="BK17" s="64">
        <v>4</v>
      </c>
      <c r="BL17" s="63" t="s">
        <v>582</v>
      </c>
      <c r="BM17" s="186">
        <v>5.4646988432389312E-2</v>
      </c>
      <c r="BN17" s="64">
        <v>4</v>
      </c>
      <c r="BO17" s="76" t="s">
        <v>116</v>
      </c>
      <c r="BP17" s="46">
        <f>SUMIFS(csapatok!AT:AT,csapatok!AU:AU,BO17)+SUMIFS(csapatok!AT:AT,csapatok!AU:AU,BO17&amp;"-Csere")</f>
        <v>212.39003649326213</v>
      </c>
      <c r="BQ17" s="1">
        <v>4</v>
      </c>
      <c r="BR17" s="194" t="s">
        <v>597</v>
      </c>
      <c r="BS17" s="186">
        <v>8.3765456721180687E-3</v>
      </c>
      <c r="BT17" s="64">
        <v>4</v>
      </c>
      <c r="BU17" s="63" t="s">
        <v>612</v>
      </c>
      <c r="BV17" s="196">
        <v>1.8542665032314522E-2</v>
      </c>
      <c r="BW17" s="1">
        <v>4</v>
      </c>
      <c r="BX17" s="63" t="s">
        <v>619</v>
      </c>
      <c r="BY17" s="186">
        <v>1.0969285999202234E-2</v>
      </c>
      <c r="BZ17" s="1">
        <v>4</v>
      </c>
      <c r="CA17" s="63" t="s">
        <v>361</v>
      </c>
      <c r="CB17" s="186">
        <v>1.6154766653370563E-2</v>
      </c>
      <c r="CC17" s="64">
        <v>4</v>
      </c>
      <c r="CD17" s="63" t="s">
        <v>323</v>
      </c>
      <c r="CE17" s="46">
        <f>SUMIFS(csapatok!BD:BD,csapatok!BE:BE,CD17)+SUMIFS(csapatok!BD:BD,csapatok!BE:BE,CD17&amp;"-Csere")</f>
        <v>245.06937672660345</v>
      </c>
      <c r="CF17" s="64">
        <v>4</v>
      </c>
      <c r="CG17" s="63" t="s">
        <v>641</v>
      </c>
      <c r="CH17" s="186">
        <v>5.0392235075122992E-2</v>
      </c>
      <c r="CI17" s="1">
        <v>4</v>
      </c>
      <c r="CJ17" s="81" t="s">
        <v>201</v>
      </c>
      <c r="CK17" s="46">
        <f>SUMIFS(csapatok!BH:BH,csapatok!BI:BI,CJ17)+SUMIFS(csapatok!BH:BH,csapatok!BI:BI,CJ17&amp;"-Csere")</f>
        <v>480.66942617012256</v>
      </c>
      <c r="CL17" s="64">
        <v>4</v>
      </c>
      <c r="CM17" s="63" t="s">
        <v>226</v>
      </c>
      <c r="CN17" s="46">
        <f>SUMIFS(csapatok!BJ:BJ,csapatok!BK:BK,CM17)+SUMIFS(csapatok!BJ:BJ,csapatok!BK:BK,CM17&amp;"-Csere")</f>
        <v>84.845653370151922</v>
      </c>
      <c r="CO17" s="1">
        <v>4</v>
      </c>
      <c r="CP17" s="63" t="s">
        <v>653</v>
      </c>
      <c r="CQ17" s="200">
        <v>2.0941364180295175E-2</v>
      </c>
      <c r="CR17" s="64">
        <v>3</v>
      </c>
      <c r="CS17" s="184" t="s">
        <v>1228</v>
      </c>
      <c r="CT17" s="46">
        <f>SUMIFS(csapatok!BN:BN,csapatok!BO:BO,CS17)+SUMIFS(csapatok!BN:BN,csapatok!BO:BO,CS17&amp;"-Csere")</f>
        <v>310.46447430549023</v>
      </c>
      <c r="CU17" s="1">
        <v>4</v>
      </c>
      <c r="CV17" s="63" t="s">
        <v>682</v>
      </c>
      <c r="CW17" s="186">
        <v>3.5833000930727298E-2</v>
      </c>
      <c r="CX17" s="64">
        <v>4</v>
      </c>
      <c r="CY17" s="1" t="s">
        <v>367</v>
      </c>
      <c r="CZ17" s="186">
        <v>1.2111637704054766E-2</v>
      </c>
      <c r="DA17" s="64">
        <v>4</v>
      </c>
      <c r="DB17" s="63" t="s">
        <v>373</v>
      </c>
      <c r="DC17" s="186">
        <v>1.3698630136986301E-2</v>
      </c>
      <c r="DD17" s="64">
        <v>4</v>
      </c>
      <c r="DE17" s="63" t="s">
        <v>1232</v>
      </c>
      <c r="DF17" s="46">
        <f>SUMIFS(csapatok!BV:BV,csapatok!BW:BW,DE17)+SUMIFS(csapatok!BV:BV,csapatok!BW:BW,DE17&amp;"-Csere")</f>
        <v>280.62790465303965</v>
      </c>
      <c r="DG17" s="1">
        <v>4</v>
      </c>
      <c r="DH17" s="88" t="s">
        <v>124</v>
      </c>
      <c r="DI17" s="46">
        <f>SUMIFS(csapatok!BX:BX,csapatok!BY:BY,DH17)+SUMIFS(csapatok!BX:BX,csapatok!BY:BY,DH17&amp;"-Csere")</f>
        <v>14.393785943631425</v>
      </c>
      <c r="DJ17" s="64">
        <v>4</v>
      </c>
      <c r="DK17" s="63" t="s">
        <v>375</v>
      </c>
      <c r="DL17" s="186">
        <v>1.0072522159548751E-2</v>
      </c>
      <c r="DM17" s="64">
        <v>4</v>
      </c>
      <c r="DN17" s="107" t="s">
        <v>708</v>
      </c>
      <c r="DO17" s="85">
        <f>SUMIFS(csapatok!CB:CB,csapatok!CC:CC,DN17)+SUMIFS(csapatok!CB:CB,csapatok!CC:CC,DN17&amp;"-Csere")</f>
        <v>0</v>
      </c>
      <c r="DP17" s="87">
        <v>4</v>
      </c>
      <c r="DQ17" s="63" t="s">
        <v>543</v>
      </c>
      <c r="DR17" s="46">
        <f>SUMIFS(csapatok!CD:CD,csapatok!CE:CE,DQ17)+SUMIFS(csapatok!CD:CD,csapatok!CE:CE,DQ17&amp;"-Csere")</f>
        <v>130.8855852219352</v>
      </c>
      <c r="DS17" s="64">
        <v>4</v>
      </c>
      <c r="DT17" s="184" t="s">
        <v>1228</v>
      </c>
      <c r="DU17" s="46">
        <f>SUMIFS(csapatok!CF:CF,csapatok!CG:CG,DT17)+SUMIFS(csapatok!CF:CF,csapatok!CG:CG,DT17&amp;"-Csere")</f>
        <v>246.73526353338059</v>
      </c>
      <c r="DV17" s="1">
        <v>4</v>
      </c>
      <c r="DW17" s="106" t="s">
        <v>714</v>
      </c>
      <c r="DX17" s="46">
        <f>SUMIFS(csapatok!CH:CH,csapatok!CI:CI,DW17)+SUMIFS(csapatok!CH:CH,csapatok!CI:CI,DW17&amp;"-Csere")</f>
        <v>276.78170846339088</v>
      </c>
      <c r="DY17" s="67">
        <v>4</v>
      </c>
      <c r="DZ17" s="9"/>
      <c r="EA17" s="46"/>
      <c r="EB17" s="9"/>
      <c r="ED17" s="46"/>
      <c r="EF17" s="63"/>
      <c r="EG17" s="186"/>
      <c r="EH17" s="64">
        <v>4</v>
      </c>
      <c r="EI17" s="206" t="s">
        <v>231</v>
      </c>
      <c r="EJ17" s="186">
        <v>1.3827948411115542E-2</v>
      </c>
      <c r="EK17" s="64">
        <v>4</v>
      </c>
      <c r="EL17" s="76" t="s">
        <v>116</v>
      </c>
      <c r="EM17" s="46">
        <f>SUMIFS(csapatok!CR:CR,csapatok!CS:CS,EL17)+SUMIFS(csapatok!CR:CR,csapatok!CS:CS,EL17&amp;"-Csere")</f>
        <v>219.40170855071554</v>
      </c>
      <c r="EN17" s="1">
        <v>4</v>
      </c>
      <c r="EO17" s="63" t="s">
        <v>755</v>
      </c>
      <c r="EP17" s="186">
        <v>0.10051854806541684</v>
      </c>
      <c r="ER17" s="106" t="s">
        <v>178</v>
      </c>
      <c r="ES17" s="46">
        <f>SUMIFS(csapatok!CV:CV,csapatok!CW:CW,ER17)+SUMIFS(csapatok!CV:CV,csapatok!CW:CW,ER17&amp;"-Csere")</f>
        <v>391.76668581271178</v>
      </c>
      <c r="ET17" s="64">
        <v>4</v>
      </c>
      <c r="EU17" s="106" t="s">
        <v>85</v>
      </c>
      <c r="EV17" s="43">
        <f>SUMIFS(csapatok!CX:CX,csapatok!CY:CY,EU17)+SUMIFS(csapatok!CX:CX,csapatok!CY:CY,EU17&amp;"-Csere")</f>
        <v>69.281486718201478</v>
      </c>
      <c r="EW17" s="1">
        <v>4</v>
      </c>
      <c r="EX17" s="63" t="s">
        <v>818</v>
      </c>
      <c r="EY17" s="183">
        <f>'egyeni-ranglista'!$BD$305/129*4*'WCF 2012-2013'!F6/'WCF 2012-2013'!$F$22</f>
        <v>977.27674179918768</v>
      </c>
      <c r="EZ17" s="64">
        <v>4</v>
      </c>
      <c r="FA17" s="1" t="s">
        <v>834</v>
      </c>
      <c r="FB17" s="186"/>
      <c r="FC17" s="64"/>
      <c r="FD17" s="63"/>
      <c r="FE17" s="186"/>
      <c r="FF17" s="64"/>
      <c r="FG17" s="106" t="s">
        <v>324</v>
      </c>
      <c r="FH17" s="46">
        <f>SUMIFS(csapatok!DF:DF,csapatok!DG:DG,FG17)+SUMIFS(csapatok!DF:DF,csapatok!DG:DG,FG17&amp;"-Csere")</f>
        <v>646.89467887644491</v>
      </c>
      <c r="FI17" s="216">
        <v>4</v>
      </c>
      <c r="FJ17" s="63"/>
      <c r="FK17" s="186"/>
      <c r="FL17" s="64"/>
      <c r="FM17" s="63" t="s">
        <v>1204</v>
      </c>
      <c r="FN17" s="186">
        <f>VLOOKUP(FM17,'WCF 2013-2014'!$C$4:$J$56,8,FALSE)</f>
        <v>9.2983428197249793E-2</v>
      </c>
      <c r="FO17" s="64">
        <v>4</v>
      </c>
      <c r="FP17" s="63"/>
      <c r="FQ17" s="186"/>
      <c r="FR17" s="64"/>
      <c r="FS17" s="81" t="s">
        <v>201</v>
      </c>
      <c r="FT17" s="46">
        <f>SUMIFS(csapatok!DN:DN,csapatok!DO:DO,FS17)+SUMIFS(csapatok!DN:DN,csapatok!DO:DO,FS17&amp;"-Csere")</f>
        <v>653.98911207711126</v>
      </c>
      <c r="FU17" s="64">
        <v>4</v>
      </c>
      <c r="FV17" s="63" t="s">
        <v>1260</v>
      </c>
      <c r="FW17" s="46">
        <f>SUMIFS(csapatok!DP:DP,csapatok!DQ:DQ,FV17)+SUMIFS(csapatok!DP:DP,csapatok!DQ:DQ,FV17&amp;"-Csere")</f>
        <v>92.143825532568911</v>
      </c>
      <c r="FX17" s="64">
        <v>4</v>
      </c>
      <c r="FY17" s="106" t="s">
        <v>1240</v>
      </c>
      <c r="FZ17" s="200"/>
      <c r="GA17" s="64">
        <v>3</v>
      </c>
      <c r="GB17" s="68" t="s">
        <v>324</v>
      </c>
      <c r="GC17" s="46">
        <f>SUMIFS(csapatok!DT:DT,csapatok!DU:DU,GB17)+SUMIFS(csapatok!DT:DT,csapatok!DU:DU,GB17&amp;"-Csere")</f>
        <v>693.72743483569275</v>
      </c>
      <c r="GD17" s="1">
        <v>4</v>
      </c>
      <c r="GF17" s="196"/>
      <c r="GG17" s="64"/>
      <c r="GH17" s="66" t="s">
        <v>236</v>
      </c>
      <c r="GI17" s="196">
        <f t="shared" si="3"/>
        <v>1.009091817364372E-2</v>
      </c>
      <c r="GJ17" s="64">
        <v>4</v>
      </c>
      <c r="GK17" s="63" t="s">
        <v>887</v>
      </c>
      <c r="GL17" s="186">
        <f t="shared" si="4"/>
        <v>1.0158472165786265E-2</v>
      </c>
      <c r="GM17" s="64">
        <v>4</v>
      </c>
      <c r="GN17" s="63" t="s">
        <v>1265</v>
      </c>
      <c r="GO17" s="183">
        <f>'egyeni-ranglista'!$BR$305/119*4*$GO$27/$GO$29</f>
        <v>52.297814438708919</v>
      </c>
      <c r="GP17" s="64">
        <v>4</v>
      </c>
      <c r="GQ17" s="63" t="s">
        <v>858</v>
      </c>
      <c r="GR17" s="196">
        <f>VLOOKUP(GQ17,'WCF 2013-2014'!$C$4:$J$56,7,FALSE)</f>
        <v>1.7370987403494513E-2</v>
      </c>
      <c r="GS17" s="64">
        <v>4</v>
      </c>
      <c r="GT17" s="63" t="s">
        <v>887</v>
      </c>
      <c r="GU17" s="196">
        <f>VLOOKUP(GT17,'WCF 2013-2014'!$C$4:$J$56,7,FALSE)</f>
        <v>1.0158472165786265E-2</v>
      </c>
      <c r="GV17" s="64">
        <v>4</v>
      </c>
      <c r="GW17" s="69" t="s">
        <v>23</v>
      </c>
      <c r="GX17" s="46">
        <f>SUMIFS(csapatok!EF:EF,csapatok!EG:EG,GW17)+SUMIFS(csapatok!EF:EF,csapatok!EG:EG,GW17&amp;"-Csere")</f>
        <v>64.430061374480033</v>
      </c>
      <c r="GY17" s="1">
        <v>4</v>
      </c>
      <c r="GZ17" s="106" t="s">
        <v>405</v>
      </c>
      <c r="HA17" s="196">
        <f>VLOOKUP(GZ17,'WCF 2014-2015'!$C$4:$L$57,8,FALSE)</f>
        <v>4.1284956605593059E-2</v>
      </c>
      <c r="HB17" s="64"/>
      <c r="HC17" s="106" t="s">
        <v>613</v>
      </c>
      <c r="HD17" s="196">
        <f>VLOOKUP(HC17,'WCF 2014-2015'!$C$4:$L$57,8,FALSE)</f>
        <v>3.3751205400192863E-3</v>
      </c>
      <c r="HE17" s="64"/>
      <c r="HF17" s="69" t="s">
        <v>23</v>
      </c>
      <c r="HG17" s="46">
        <f>SUMIFS(csapatok!EL:EL,csapatok!EM:EM,HF17)+SUMIFS(csapatok!EL:EL,csapatok!EM:EM,HF17&amp;"-Csere")</f>
        <v>78.141328092161103</v>
      </c>
      <c r="HH17" s="1">
        <v>4</v>
      </c>
      <c r="HI17" s="73" t="s">
        <v>96</v>
      </c>
      <c r="HJ17" s="46">
        <f>SUMIFS(csapatok!EN:EN,csapatok!EO:EO,HI17)+SUMIFS(csapatok!EN:EN,csapatok!EO:EO,HI17&amp;"-Csere")</f>
        <v>47.085595676448669</v>
      </c>
      <c r="HK17" s="1">
        <v>4</v>
      </c>
      <c r="HL17" s="185" t="s">
        <v>1298</v>
      </c>
      <c r="HM17" s="196"/>
      <c r="HN17" s="64">
        <v>4</v>
      </c>
      <c r="HO17" s="106" t="s">
        <v>1331</v>
      </c>
      <c r="HP17" s="267">
        <f>'egyeni-ranglista'!$BZ$305/119*4*HP24/HP26</f>
        <v>108.58286485918157</v>
      </c>
      <c r="HQ17" s="64">
        <v>4</v>
      </c>
      <c r="HR17" s="1" t="s">
        <v>407</v>
      </c>
      <c r="HS17" s="196">
        <f>VLOOKUP(HR17,'WCF 2014-2015'!$C$4:$L$57,8,FALSE)</f>
        <v>5.0385728061716491E-2</v>
      </c>
      <c r="HT17" s="64">
        <v>4</v>
      </c>
      <c r="HU17" s="1" t="s">
        <v>912</v>
      </c>
      <c r="HV17" s="196">
        <f>VLOOKUP(HU17,'WCF 2014-2015'!$C$4:$L$57,8,FALSE)</f>
        <v>6.4368370298939243E-2</v>
      </c>
      <c r="HW17" s="64">
        <v>4</v>
      </c>
      <c r="HX17" s="9"/>
      <c r="HY17" s="46"/>
      <c r="HZ17" s="9"/>
      <c r="IB17" s="46"/>
      <c r="ID17" s="106" t="s">
        <v>1341</v>
      </c>
      <c r="IE17" s="267"/>
      <c r="IF17" s="64">
        <v>4</v>
      </c>
      <c r="IG17" s="206" t="s">
        <v>354</v>
      </c>
      <c r="IH17" s="186">
        <f>VLOOKUP(IG17,'WCF 2014-2015'!$B$4:$L$57,9,FALSE)</f>
        <v>5.225409836065574E-2</v>
      </c>
      <c r="IJ17" s="76" t="s">
        <v>116</v>
      </c>
      <c r="IK17" s="46">
        <f>SUMIFS(csapatok!FF:FF,csapatok!FG:FG,IJ17)+SUMIFS(csapatok!FF:FF,csapatok!FG:FG,IJ17&amp;"-Csere")</f>
        <v>254.46042773669689</v>
      </c>
      <c r="IL17" s="64">
        <v>4</v>
      </c>
      <c r="IM17" s="63" t="s">
        <v>404</v>
      </c>
      <c r="IN17" s="186">
        <f>VLOOKUP(IM17,'WCF 2014-2015'!$C$4:$L$57,8,FALSE)</f>
        <v>2.4349083895853423E-2</v>
      </c>
      <c r="IO17" s="64">
        <v>4</v>
      </c>
      <c r="IP17" s="106" t="s">
        <v>50</v>
      </c>
      <c r="IQ17" s="46">
        <f>SUMIFS(csapatok!FJ:FJ,csapatok!FK:FK,IP17)+SUMIFS(csapatok!FJ:FJ,csapatok!FK:FK,IP17&amp;"-Csere")</f>
        <v>42.896907686966877</v>
      </c>
      <c r="IR17" s="64">
        <v>4</v>
      </c>
      <c r="IS17" s="106" t="s">
        <v>161</v>
      </c>
      <c r="IT17" s="46">
        <f>SUMIFS(csapatok!FL:FL,csapatok!FM:FM,IS17)+SUMIFS(csapatok!FL:FL,csapatok!FM:FM,IS17&amp;"-Csere")</f>
        <v>341.94339207435308</v>
      </c>
      <c r="IU17" s="64">
        <v>4</v>
      </c>
      <c r="IW17" s="186"/>
      <c r="IX17" s="64"/>
      <c r="IY17" s="63"/>
      <c r="IZ17" s="186"/>
      <c r="JA17" s="64"/>
      <c r="JB17" s="106" t="s">
        <v>324</v>
      </c>
      <c r="JC17" s="46">
        <f>SUMIFS(csapatok!FR:FR,csapatok!FS:FS,JB17)+SUMIFS(csapatok!FR:FR,csapatok!FS:FS,JB17&amp;"-Csere")</f>
        <v>1140.7829997589886</v>
      </c>
      <c r="JD17" s="216">
        <v>4</v>
      </c>
      <c r="JE17" s="63"/>
      <c r="JF17" s="186"/>
      <c r="JG17" s="64"/>
      <c r="JH17" s="72" t="s">
        <v>1228</v>
      </c>
      <c r="JI17" s="46">
        <f>SUMIFS(csapatok!FV:FV,csapatok!FW:FW,JH17)+SUMIFS(csapatok!FV:FV,csapatok!FW:FW,JH17&amp;"-Csere")</f>
        <v>225.07534297828883</v>
      </c>
      <c r="JJ17" s="64">
        <v>4</v>
      </c>
      <c r="JK17" s="226" t="s">
        <v>229</v>
      </c>
      <c r="JL17" s="46">
        <f>SUMIFS(csapatok!FX:FX,csapatok!FY:FY,JK17)+SUMIFS(csapatok!FX:FX,csapatok!FY:FY,JK17&amp;"-Csere")</f>
        <v>407.23894587946199</v>
      </c>
      <c r="JM17" s="64">
        <v>4</v>
      </c>
      <c r="JN17" s="106" t="s">
        <v>1415</v>
      </c>
      <c r="JO17" s="46"/>
      <c r="JP17" s="64">
        <v>3</v>
      </c>
      <c r="JQ17" s="68" t="s">
        <v>201</v>
      </c>
      <c r="JR17" s="46">
        <f>SUMIFS(csapatok!GB:GB,csapatok!GC:GC,JQ17)+SUMIFS(csapatok!GB:GB,csapatok!GC:GC,JQ17&amp;"-Csere")</f>
        <v>642.39628532893835</v>
      </c>
      <c r="JS17" s="1">
        <v>4</v>
      </c>
      <c r="JT17" s="106" t="s">
        <v>349</v>
      </c>
      <c r="JU17" s="46"/>
      <c r="JV17" s="64">
        <v>4</v>
      </c>
      <c r="JW17" s="72" t="s">
        <v>43</v>
      </c>
      <c r="JX17" s="46">
        <f>SUMIFS(csapatok!GF:GF,csapatok!GG:GG,JW17)+SUMIFS(csapatok!GF:GF,csapatok!GG:GG,JW17&amp;"-Csere")</f>
        <v>45.690980808009435</v>
      </c>
      <c r="JY17" s="64">
        <v>4</v>
      </c>
      <c r="JZ17" s="63" t="s">
        <v>930</v>
      </c>
      <c r="KA17" s="196">
        <f>VLOOKUP(JZ17,'WCF 2015-2016'!$C$4:$J$56,8,FALSE)</f>
        <v>1.212705849927651E-2</v>
      </c>
      <c r="KB17" s="64">
        <v>4</v>
      </c>
      <c r="KC17" s="72" t="s">
        <v>1465</v>
      </c>
      <c r="KD17" s="183">
        <f>'egyeni-ranglista'!$CV$305/131*4*KD32</f>
        <v>133.55061441637829</v>
      </c>
      <c r="KE17" s="64">
        <v>4</v>
      </c>
      <c r="KF17" s="63" t="s">
        <v>407</v>
      </c>
      <c r="KG17" s="196">
        <f>VLOOKUP(KF17,'WCF 2015-2016 MD'!$C$4:$J$56,4,FALSE)</f>
        <v>5.7401315789473682E-2</v>
      </c>
      <c r="KH17" s="64">
        <v>4</v>
      </c>
      <c r="KI17" s="76" t="s">
        <v>42</v>
      </c>
      <c r="KJ17" s="46">
        <f>SUMIFS(csapatok!GN:GN,csapatok!GO:GO,KI17)+SUMIFS(csapatok!GN:GN,csapatok!GO:GO,KI17&amp;"-Csere")</f>
        <v>629.92018079393858</v>
      </c>
      <c r="KK17" s="64">
        <v>4</v>
      </c>
      <c r="KL17" s="63" t="s">
        <v>1204</v>
      </c>
      <c r="KM17" s="196">
        <f>VLOOKUP(KL17,'WCF 2015-2016 MD'!$C$4:$J$56,4,FALSE)</f>
        <v>3.453947368421053E-2</v>
      </c>
      <c r="KN17" s="64">
        <v>4</v>
      </c>
      <c r="KO17" s="63" t="s">
        <v>1030</v>
      </c>
      <c r="KP17" s="196">
        <f>VLOOKUP(KO17,'WCF 2015-2016'!$C$4:$J$56,8,FALSE)</f>
        <v>7.8550265279404674E-2</v>
      </c>
      <c r="KQ17" s="64">
        <v>4</v>
      </c>
      <c r="KR17" s="63" t="s">
        <v>230</v>
      </c>
      <c r="KS17" s="196">
        <f>KS24</f>
        <v>9.0953947368421051E-2</v>
      </c>
      <c r="KT17" s="64">
        <v>4</v>
      </c>
      <c r="KU17" s="63" t="s">
        <v>1204</v>
      </c>
      <c r="KV17" s="196">
        <f>VLOOKUP(KU17,'WCF 2015-2016 MD'!$C$4:$J$56,4,FALSE)</f>
        <v>3.453947368421053E-2</v>
      </c>
      <c r="KW17" s="64">
        <v>4</v>
      </c>
      <c r="KX17" s="63" t="s">
        <v>405</v>
      </c>
      <c r="KY17" s="196">
        <f>VLOOKUP(KX17,'WCF 2015-2016'!$C$4:$J$56,8,FALSE)</f>
        <v>3.5485426858678427E-2</v>
      </c>
      <c r="KZ17" s="64">
        <v>4</v>
      </c>
      <c r="LA17" s="63" t="s">
        <v>324</v>
      </c>
      <c r="LB17" s="196">
        <f>LB36</f>
        <v>1.3711844553159236E-2</v>
      </c>
      <c r="LC17" s="64">
        <v>4</v>
      </c>
      <c r="LD17" s="106" t="s">
        <v>407</v>
      </c>
      <c r="LE17" s="196">
        <f>VLOOKUP(LD17,'WCF 2015-2016 MD'!$C$4:$J$56,4,FALSE)</f>
        <v>5.7401315789473682E-2</v>
      </c>
      <c r="LF17" s="64">
        <v>4</v>
      </c>
      <c r="LG17" s="106" t="s">
        <v>407</v>
      </c>
      <c r="LH17" s="196">
        <f>VLOOKUP(LG17,'WCF 2015-2016 MD'!$C$4:$J$56,4,FALSE)</f>
        <v>5.7401315789473682E-2</v>
      </c>
      <c r="LI17" s="64">
        <v>4</v>
      </c>
      <c r="LJ17" s="106" t="s">
        <v>1333</v>
      </c>
      <c r="LK17" s="46">
        <f>SUMIFS(csapatok!HF:HF,csapatok!HG:HG,LJ17)+SUMIFS(csapatok!HF:HF,csapatok!HG:HG,LJ17&amp;"-Csere")</f>
        <v>9.7348990053619779</v>
      </c>
      <c r="LL17" s="64">
        <v>4</v>
      </c>
      <c r="LM17" s="106" t="s">
        <v>409</v>
      </c>
      <c r="LN17" s="196">
        <f t="shared" si="18"/>
        <v>3.1420106111761867E-2</v>
      </c>
      <c r="LO17" s="64"/>
      <c r="LP17" s="9"/>
      <c r="LQ17" s="46"/>
      <c r="LR17" s="9"/>
      <c r="LT17" s="46"/>
      <c r="LV17" s="69" t="s">
        <v>201</v>
      </c>
      <c r="LW17" s="46">
        <f>SUMIFS(csapatok!HN:HN,csapatok!HO:HO,LV17)+SUMIFS(csapatok!HN:HN,csapatok!HO:HO,LV17&amp;"-Csere")</f>
        <v>483.8547402719318</v>
      </c>
      <c r="LX17" s="1">
        <v>4</v>
      </c>
      <c r="LY17" s="73" t="s">
        <v>22</v>
      </c>
      <c r="LZ17" s="46">
        <f>SUMIFS(csapatok!HP:HP,csapatok!HQ:HQ,LY17)+SUMIFS(csapatok!HP:HP,csapatok!HQ:HQ,LY17&amp;"-Csere")</f>
        <v>291.50479434112316</v>
      </c>
      <c r="MA17" s="1">
        <v>4</v>
      </c>
      <c r="MB17" s="226" t="s">
        <v>1509</v>
      </c>
      <c r="MC17" s="46">
        <f>SUMIFS(csapatok!HR:HR,csapatok!HS:HS,MB17)+SUMIFS(csapatok!HR:HR,csapatok!HS:HS,MB17&amp;"-Csere")</f>
        <v>37.411533904486973</v>
      </c>
      <c r="MD17" s="64">
        <v>4</v>
      </c>
      <c r="ME17" s="106" t="s">
        <v>62</v>
      </c>
      <c r="MF17" s="46">
        <f>SUMIFS(csapatok!HT:HT,csapatok!HU:HU,ME17)+SUMIFS(csapatok!HT:HT,csapatok!HU:HU,ME17&amp;"-Csere")</f>
        <v>118.28076985788439</v>
      </c>
      <c r="MG17" s="64">
        <v>4</v>
      </c>
      <c r="MH17" s="106" t="s">
        <v>85</v>
      </c>
      <c r="MI17" s="46">
        <f>SUMIFS(csapatok!HV:HV,csapatok!HW:HW,MH17)+SUMIFS(csapatok!HV:HV,csapatok!HW:HW,MH17&amp;"-Csere")</f>
        <v>347.7410784048646</v>
      </c>
      <c r="MJ17" s="64">
        <v>4</v>
      </c>
      <c r="MK17" s="106" t="s">
        <v>922</v>
      </c>
      <c r="ML17" s="196">
        <f>ML35*MM35</f>
        <v>5.0368635016881415E-2</v>
      </c>
      <c r="MM17" s="64"/>
      <c r="MN17" s="106" t="s">
        <v>887</v>
      </c>
      <c r="MO17" s="196">
        <f>MO37*MP37</f>
        <v>0.11851443533383862</v>
      </c>
      <c r="MP17" s="64"/>
      <c r="MQ17" s="106" t="s">
        <v>1518</v>
      </c>
      <c r="MR17" s="183">
        <f>'egyeni-ranglista'!$DR$305/116*4*MR31</f>
        <v>185.17051749306637</v>
      </c>
      <c r="MS17" s="216">
        <v>4</v>
      </c>
      <c r="MT17" s="106" t="s">
        <v>412</v>
      </c>
      <c r="MU17" s="196">
        <f>MU37*MV37</f>
        <v>0.19210363122717564</v>
      </c>
      <c r="MV17" s="64"/>
      <c r="MW17" s="106" t="s">
        <v>998</v>
      </c>
      <c r="MX17" s="196">
        <f t="shared" si="0"/>
        <v>6.266447368421052E-2</v>
      </c>
      <c r="MY17" s="64"/>
      <c r="MZ17" s="106" t="s">
        <v>887</v>
      </c>
      <c r="NA17" s="196">
        <f>NA37*NB37</f>
        <v>0.11851443533383862</v>
      </c>
      <c r="NB17" s="64"/>
      <c r="NC17" s="72" t="s">
        <v>1231</v>
      </c>
      <c r="ND17" s="46">
        <f>SUMIFS(csapatok!IJ:IJ,csapatok!IK:IK,NC17)+SUMIFS(csapatok!IJ:IJ,csapatok!IK:IK,NC17&amp;"-Csere")</f>
        <v>103.11993152106349</v>
      </c>
      <c r="NE17" s="64">
        <v>4</v>
      </c>
      <c r="NF17" s="106" t="s">
        <v>974</v>
      </c>
      <c r="NG17" s="196">
        <f>NG37*NH37</f>
        <v>3.7208020395507477E-3</v>
      </c>
      <c r="NH17" s="64"/>
      <c r="NI17" s="106" t="s">
        <v>933</v>
      </c>
      <c r="NJ17" s="196">
        <f>NJ37*NK37</f>
        <v>0.12195962240749673</v>
      </c>
      <c r="NK17" s="64"/>
      <c r="NL17" s="106" t="s">
        <v>407</v>
      </c>
      <c r="NM17" s="196">
        <f t="shared" si="1"/>
        <v>5.7401315789473682E-2</v>
      </c>
      <c r="NN17" s="64"/>
      <c r="NO17" s="106" t="s">
        <v>407</v>
      </c>
      <c r="NP17" s="196">
        <f t="shared" si="2"/>
        <v>5.7401315789473682E-2</v>
      </c>
      <c r="NQ17" s="64"/>
      <c r="NR17" s="106" t="s">
        <v>613</v>
      </c>
      <c r="NS17" s="196">
        <f>NS37*NT37</f>
        <v>5.3744918349066355E-3</v>
      </c>
      <c r="NT17" s="64"/>
      <c r="NU17" s="106" t="s">
        <v>613</v>
      </c>
      <c r="NV17" s="196">
        <f>NV37*NW37</f>
        <v>5.3744918349066355E-3</v>
      </c>
      <c r="NW17" s="64"/>
      <c r="NX17" s="226" t="s">
        <v>1410</v>
      </c>
      <c r="NY17" s="46">
        <f>SUMIFS(csapatok!IX:IX,csapatok!IY:IY,NX17)+SUMIFS(csapatok!IX:IX,csapatok!IY:IY,NX17&amp;"-Csere")</f>
        <v>100.92605691974765</v>
      </c>
      <c r="NZ17" s="64">
        <v>4</v>
      </c>
      <c r="OA17" s="106" t="s">
        <v>856</v>
      </c>
      <c r="OB17" s="196">
        <f>OB37*OC37</f>
        <v>7.3037965961551717E-3</v>
      </c>
      <c r="OC17" s="64"/>
      <c r="OD17" s="68" t="s">
        <v>1329</v>
      </c>
      <c r="OE17" s="46">
        <f>SUMIFS(csapatok!JB:JB,csapatok!JC:JC,OD17)+SUMIFS(csapatok!JB:JB,csapatok!JC:JC,OD17&amp;"-Csere")</f>
        <v>84.271591102119743</v>
      </c>
      <c r="OF17" s="1">
        <v>4</v>
      </c>
      <c r="OG17" s="106" t="s">
        <v>856</v>
      </c>
      <c r="OH17" s="196">
        <f t="shared" si="5"/>
        <v>8.2236842105263164E-2</v>
      </c>
      <c r="OI17" s="64"/>
      <c r="OJ17" s="66" t="s">
        <v>955</v>
      </c>
      <c r="OK17" s="196">
        <f>VLOOKUP(OJ17,'WCF 2015-2016'!$C$4:$J$57,8,FALSE)</f>
        <v>2.9628608833459657E-3</v>
      </c>
      <c r="OL17" s="64"/>
      <c r="OM17" s="63" t="s">
        <v>930</v>
      </c>
      <c r="ON17" s="196">
        <f>VLOOKUP(OM17,'WCF 2015-2016'!$C$4:$J$56,8,FALSE)</f>
        <v>1.212705849927651E-2</v>
      </c>
      <c r="OO17" s="64"/>
      <c r="OP17" s="106" t="s">
        <v>413</v>
      </c>
      <c r="OQ17" s="196">
        <f>OQ37*OR37</f>
        <v>2.8696102359292951E-2</v>
      </c>
      <c r="OR17" s="64"/>
      <c r="OS17" s="106" t="s">
        <v>405</v>
      </c>
      <c r="OT17" s="196">
        <f>OT37*OU37</f>
        <v>0.13519710080615338</v>
      </c>
      <c r="OU17" s="64"/>
      <c r="OV17" s="106" t="s">
        <v>1544</v>
      </c>
      <c r="OW17" s="183">
        <f>'egyeni-ranglista'!$EK$305/109*4*OW29</f>
        <v>96.801919218551859</v>
      </c>
      <c r="OX17" s="216">
        <v>4</v>
      </c>
      <c r="OY17" s="106" t="s">
        <v>912</v>
      </c>
      <c r="OZ17" s="196">
        <f t="shared" si="6"/>
        <v>7.0723684210526314E-2</v>
      </c>
      <c r="PA17" s="64"/>
      <c r="PB17" s="106" t="s">
        <v>1329</v>
      </c>
      <c r="PC17" s="46">
        <f>SUMIFS(csapatok!JR:JR,csapatok!JS:JS,PB17)+SUMIFS(csapatok!JR:JR,csapatok!JS:JS,PB17&amp;"-Csere")</f>
        <v>85.617353721675372</v>
      </c>
      <c r="PD17" s="216">
        <v>4</v>
      </c>
      <c r="PE17" s="106" t="s">
        <v>413</v>
      </c>
      <c r="PF17" s="196">
        <f t="shared" si="19"/>
        <v>2.1546052631578948E-2</v>
      </c>
      <c r="PG17" s="64"/>
      <c r="PH17" s="106" t="s">
        <v>1559</v>
      </c>
      <c r="PI17" s="46">
        <f>SUMIFS(csapatok!JV:JV,csapatok!JW:JW,PH17)+SUMIFS(csapatok!JV:JV,csapatok!JW:JW,PH17&amp;"-Csere")</f>
        <v>124.90492508339686</v>
      </c>
      <c r="PJ17" s="216">
        <v>4</v>
      </c>
      <c r="PK17" s="106" t="s">
        <v>887</v>
      </c>
      <c r="PL17" s="196">
        <f t="shared" si="20"/>
        <v>3.7171052631578945E-2</v>
      </c>
      <c r="PM17" s="64"/>
      <c r="PN17" s="106" t="s">
        <v>407</v>
      </c>
      <c r="PO17" s="196">
        <f t="shared" si="21"/>
        <v>0.11480263157894736</v>
      </c>
      <c r="PP17" s="64"/>
      <c r="PQ17" s="63" t="s">
        <v>610</v>
      </c>
      <c r="PR17" s="196">
        <f t="shared" si="7"/>
        <v>1.0428222764588418E-2</v>
      </c>
      <c r="PS17" s="64"/>
      <c r="PT17" s="106" t="s">
        <v>907</v>
      </c>
      <c r="PU17" s="196">
        <f>VLOOKUP(PT17,'WCF 2016-2017'!$C$4:$J$59,8,FALSE)</f>
        <v>9.8365505509947493E-2</v>
      </c>
      <c r="PV17" s="64"/>
      <c r="PW17" s="106" t="s">
        <v>960</v>
      </c>
      <c r="PX17" s="196">
        <f>VLOOKUP(PW17,'WCF 2016-2017'!$C$4:$J$59,8,FALSE)</f>
        <v>5.2954663116633383E-2</v>
      </c>
      <c r="PY17" s="64"/>
      <c r="PZ17" s="106" t="s">
        <v>1030</v>
      </c>
      <c r="QA17" s="196">
        <f>QA33*QB33</f>
        <v>7.9934210526315788E-2</v>
      </c>
      <c r="QB17" s="64"/>
      <c r="QC17" s="106" t="s">
        <v>412</v>
      </c>
      <c r="QD17" s="196">
        <f>QD33*QE33</f>
        <v>0.29851973684210525</v>
      </c>
      <c r="QE17" s="64"/>
      <c r="QF17" s="106" t="s">
        <v>543</v>
      </c>
      <c r="QG17" s="46">
        <f>SUMIFS(csapatok!KL:KL,csapatok!KM:KM,QF17)+SUMIFS(csapatok!KL:KL,csapatok!KM:KM,QF17&amp;"-Csere")</f>
        <v>71.951933245318145</v>
      </c>
      <c r="QH17" s="64">
        <v>4</v>
      </c>
      <c r="QI17" s="106" t="s">
        <v>407</v>
      </c>
      <c r="QJ17" s="196">
        <f>QJ33*QK33</f>
        <v>0.11480263157894736</v>
      </c>
      <c r="QK17" s="64"/>
      <c r="QL17" s="69" t="s">
        <v>23</v>
      </c>
      <c r="QM17" s="46">
        <f>SUMIFS(csapatok!KP:KP,csapatok!KQ:KQ,QL17)+SUMIFS(csapatok!KP:KP,csapatok!KQ:KQ,QL17&amp;"-Csere")</f>
        <v>60.208736528702289</v>
      </c>
      <c r="QN17" s="1">
        <v>4</v>
      </c>
      <c r="QO17" s="73" t="s">
        <v>1493</v>
      </c>
      <c r="QP17" s="46">
        <f>SUMIFS(csapatok!KR:KR,csapatok!KS:KS,QO17)+SUMIFS(csapatok!KR:KR,csapatok!KS:KS,QO17&amp;"-Csere")</f>
        <v>267.7459102779282</v>
      </c>
      <c r="QQ17" s="1">
        <v>4</v>
      </c>
      <c r="QR17" s="106" t="s">
        <v>407</v>
      </c>
      <c r="QS17" s="196">
        <f>QS33*QT33</f>
        <v>5.7401315789473682E-2</v>
      </c>
      <c r="QT17" s="64"/>
      <c r="QU17" s="106"/>
      <c r="QV17" s="196"/>
      <c r="QW17" s="64"/>
      <c r="QX17" s="106" t="s">
        <v>737</v>
      </c>
      <c r="QY17" s="46">
        <f>SUMIFS(csapatok!KX:KX,csapatok!KY:KY,QX17)+SUMIFS(csapatok!KX:KX,csapatok!KY:KY,QX17&amp;"-Csere")</f>
        <v>55.57892521522102</v>
      </c>
      <c r="QZ17" s="64">
        <v>4</v>
      </c>
      <c r="RA17" s="106" t="s">
        <v>1455</v>
      </c>
      <c r="RB17" s="46">
        <f>SUMIFS(csapatok!KZ:KZ,csapatok!LA:LA,RA17)+SUMIFS(csapatok!KZ:KZ,csapatok!LA:LA,RA17&amp;"-Csere")</f>
        <v>154.6728921486162</v>
      </c>
      <c r="RC17" s="64">
        <v>4</v>
      </c>
      <c r="RD17" s="9" t="s">
        <v>1580</v>
      </c>
      <c r="RE17" s="46">
        <f>SUMIFS(csapatok!LB:LB,csapatok!LC:LC,RD17)+SUMIFS(csapatok!LB:LB,csapatok!LC:LC,RD17&amp;"-Csere")</f>
        <v>0</v>
      </c>
      <c r="RF17" s="64">
        <v>4</v>
      </c>
      <c r="RG17" s="1" t="s">
        <v>1582</v>
      </c>
      <c r="RH17" s="46">
        <f>SUMIFS(csapatok!LD:LD,csapatok!LE:LE,RG17)+SUMIFS(csapatok!LD:LD,csapatok!LE:LE,RG17&amp;"-Csere")</f>
        <v>0</v>
      </c>
      <c r="RI17" s="64">
        <v>4</v>
      </c>
      <c r="RJ17" s="226" t="s">
        <v>1603</v>
      </c>
      <c r="RK17" s="46">
        <f>SUMIFS(csapatok!LF:LF,csapatok!LG:LG,RJ17)+SUMIFS(csapatok!LF:LF,csapatok!LG:LG,RJ17&amp;"-Csere")</f>
        <v>105.82130055472047</v>
      </c>
      <c r="RL17" s="64">
        <v>4</v>
      </c>
      <c r="RM17" s="106" t="s">
        <v>998</v>
      </c>
      <c r="RN17" s="196">
        <f>RN33*RO33</f>
        <v>6.266447368421052E-2</v>
      </c>
      <c r="RO17" s="64"/>
      <c r="RP17" s="106" t="s">
        <v>887</v>
      </c>
      <c r="RQ17" s="196">
        <f>RQ37*RR37</f>
        <v>0.10413430959248576</v>
      </c>
      <c r="RR17" s="64"/>
      <c r="RS17" s="106" t="s">
        <v>1231</v>
      </c>
      <c r="RT17" s="46">
        <f>SUMIFS(csapatok!LL:LL,csapatok!LM:LM,RS17)+SUMIFS(csapatok!LL:LL,csapatok!LM:LM,RS17&amp;"-Csere")</f>
        <v>312.31360601116484</v>
      </c>
      <c r="RU17" s="216">
        <v>4</v>
      </c>
      <c r="RV17" s="106" t="s">
        <v>412</v>
      </c>
      <c r="RW17" s="196">
        <f>RW37*RX37</f>
        <v>0.16211818652466534</v>
      </c>
      <c r="RX17" s="64"/>
      <c r="RY17" s="106" t="s">
        <v>858</v>
      </c>
      <c r="RZ17" s="196">
        <f>RZ37*SA37</f>
        <v>0.20834257821167071</v>
      </c>
      <c r="SA17" s="64"/>
      <c r="SB17" s="106" t="s">
        <v>87</v>
      </c>
      <c r="SC17" s="46">
        <f>SUMIFS(csapatok!LR:LR,csapatok!LS:LS,SB17)+SUMIFS(csapatok!LR:LR,csapatok!LS:LS,SB17&amp;"-Csere")</f>
        <v>33.626528689778795</v>
      </c>
      <c r="SD17" s="216">
        <v>4</v>
      </c>
      <c r="SE17" s="106" t="s">
        <v>405</v>
      </c>
      <c r="SF17" s="196">
        <f>SF33*SG33</f>
        <v>5.7692307692307696E-3</v>
      </c>
      <c r="SG17" s="64"/>
      <c r="SH17" s="106" t="s">
        <v>1626</v>
      </c>
      <c r="SI17" s="46">
        <f>SUMIFS(csapatok!LV:LV,csapatok!LW:LW,SH17)+SUMIFS(csapatok!LV:LV,csapatok!LW:LW,SH17&amp;"-Csere")</f>
        <v>40.300408640560669</v>
      </c>
      <c r="SJ17" s="216">
        <v>4</v>
      </c>
      <c r="SK17" s="106" t="s">
        <v>1030</v>
      </c>
      <c r="SL17" s="196">
        <f>SL37*SM37</f>
        <v>0.85422675837585982</v>
      </c>
      <c r="SM17" s="64"/>
      <c r="SN17" s="106" t="s">
        <v>1030</v>
      </c>
      <c r="SO17" s="196">
        <f>SO33*SP33</f>
        <v>7.1955128205128199E-2</v>
      </c>
      <c r="SP17" s="64"/>
      <c r="SQ17" s="106" t="s">
        <v>1</v>
      </c>
      <c r="SR17" s="46">
        <f>SUMIFS(csapatok!MB:MB,csapatok!MC:MC,SQ17)+SUMIFS(csapatok!MB:MB,csapatok!MC:MC,SQ17&amp;"-Csere")</f>
        <v>317.46117942932693</v>
      </c>
      <c r="SS17" s="216">
        <v>4</v>
      </c>
      <c r="ST17" s="1" t="s">
        <v>1408</v>
      </c>
      <c r="SU17" s="46">
        <f>SUMIFS(csapatok!MD:MD,csapatok!ME:ME,ST17)+SUMIFS(csapatok!MD:MD,csapatok!ME:ME,ST17&amp;"-Csere")</f>
        <v>140.45161743310425</v>
      </c>
      <c r="SV17" s="64">
        <v>4</v>
      </c>
      <c r="SW17" s="106" t="s">
        <v>1633</v>
      </c>
      <c r="SX17" s="183">
        <f>'egyeni-ranglista'!FT$305/131*4*SX28</f>
        <v>108.16763129815121</v>
      </c>
      <c r="SY17" s="216">
        <v>4</v>
      </c>
      <c r="SZ17" s="106" t="s">
        <v>1636</v>
      </c>
      <c r="TA17" s="46">
        <f>SUMIFS(csapatok!MH:MH,csapatok!MI:MI,SZ17)+SUMIFS(csapatok!MH:MH,csapatok!MI:MI,SZ17&amp;"-Csere")</f>
        <v>167.22902253544956</v>
      </c>
      <c r="TB17" s="216">
        <v>4</v>
      </c>
      <c r="TC17" s="106" t="s">
        <v>1000</v>
      </c>
      <c r="TD17" s="196">
        <f>VLOOKUP(TC17,'WCF 2017-2018'!$C$4:$J$56,8,FALSE)</f>
        <v>1.0812054290315161E-2</v>
      </c>
      <c r="TE17" s="64">
        <v>4</v>
      </c>
      <c r="TF17" s="106" t="s">
        <v>856</v>
      </c>
      <c r="TG17" s="196">
        <f>VLOOKUP(TF17,'WCF 2017-2018'!$C$4:$J$56,8,FALSE)</f>
        <v>9.2784295682846411E-3</v>
      </c>
      <c r="TH17" s="64">
        <v>4</v>
      </c>
      <c r="TI17" s="106" t="s">
        <v>1204</v>
      </c>
      <c r="TJ17" s="196">
        <f>TJ33*TK33</f>
        <v>9.0705128205128202E-2</v>
      </c>
      <c r="TK17" s="64"/>
      <c r="TL17" s="106" t="s">
        <v>1636</v>
      </c>
      <c r="TM17" s="46">
        <f>SUMIFS(csapatok!MP:MP,csapatok!MQ:MQ,TL17)+SUMIFS(csapatok!MP:MP,csapatok!MQ:MQ,TL17&amp;"-Csere")</f>
        <v>144.24698613364163</v>
      </c>
      <c r="TN17" s="216">
        <v>4</v>
      </c>
      <c r="TO17" s="106" t="s">
        <v>610</v>
      </c>
      <c r="TP17" s="196">
        <f>TP33*TQ33</f>
        <v>7.6923076923076927E-3</v>
      </c>
      <c r="TQ17" s="64"/>
      <c r="TR17" s="63" t="s">
        <v>610</v>
      </c>
      <c r="TS17" s="196">
        <f t="shared" si="17"/>
        <v>3.4966643662295835E-2</v>
      </c>
      <c r="TT17" s="64"/>
    </row>
    <row r="18" spans="1:540" ht="15.75" thickBot="1">
      <c r="A18" s="106" t="s">
        <v>264</v>
      </c>
      <c r="B18" s="30">
        <v>30</v>
      </c>
      <c r="C18" s="67">
        <v>5</v>
      </c>
      <c r="D18" s="69" t="s">
        <v>19</v>
      </c>
      <c r="E18" s="9">
        <v>54</v>
      </c>
      <c r="F18" s="67">
        <v>5</v>
      </c>
      <c r="G18" s="109" t="s">
        <v>195</v>
      </c>
      <c r="H18" s="46">
        <v>35.700000000000003</v>
      </c>
      <c r="I18" s="67">
        <v>5</v>
      </c>
      <c r="J18" s="63" t="s">
        <v>229</v>
      </c>
      <c r="K18" s="46">
        <v>174.20286944567835</v>
      </c>
      <c r="L18" s="1">
        <v>5</v>
      </c>
      <c r="M18" s="66" t="s">
        <v>21</v>
      </c>
      <c r="N18" s="46">
        <v>542.01389392877286</v>
      </c>
      <c r="O18" s="67">
        <v>5</v>
      </c>
      <c r="P18" s="114" t="s">
        <v>276</v>
      </c>
      <c r="Q18" s="83">
        <v>30</v>
      </c>
      <c r="R18" s="80">
        <v>5</v>
      </c>
      <c r="S18" s="73" t="s">
        <v>97</v>
      </c>
      <c r="T18" s="46">
        <v>63.926662572079735</v>
      </c>
      <c r="U18" s="64">
        <v>5</v>
      </c>
      <c r="V18" s="1" t="s">
        <v>156</v>
      </c>
      <c r="W18" s="30">
        <v>30</v>
      </c>
      <c r="X18" s="64">
        <v>5</v>
      </c>
      <c r="Y18" s="89" t="s">
        <v>23</v>
      </c>
      <c r="Z18" s="46">
        <v>62.195672255537986</v>
      </c>
      <c r="AA18" s="1">
        <v>5</v>
      </c>
      <c r="AB18" s="74" t="s">
        <v>87</v>
      </c>
      <c r="AC18" s="46">
        <v>54.951707983450319</v>
      </c>
      <c r="AD18" s="1">
        <v>5</v>
      </c>
      <c r="AE18" s="106" t="s">
        <v>280</v>
      </c>
      <c r="AF18" s="30">
        <v>150</v>
      </c>
      <c r="AG18" s="67">
        <v>5</v>
      </c>
      <c r="AH18" s="9"/>
      <c r="AI18" s="46"/>
      <c r="AJ18" s="9"/>
      <c r="AK18" s="107" t="s">
        <v>320</v>
      </c>
      <c r="AL18" s="85">
        <v>0</v>
      </c>
      <c r="AM18" s="87">
        <v>5</v>
      </c>
      <c r="AN18" s="77" t="s">
        <v>96</v>
      </c>
      <c r="AO18" s="46">
        <v>113.53188448309385</v>
      </c>
      <c r="AP18" s="64">
        <v>5</v>
      </c>
      <c r="AQ18" s="63" t="s">
        <v>45</v>
      </c>
      <c r="AR18" s="46">
        <v>190.77277484390632</v>
      </c>
      <c r="AS18" s="64">
        <v>5</v>
      </c>
      <c r="AT18" s="107" t="s">
        <v>185</v>
      </c>
      <c r="AU18" s="85">
        <v>15.29939766785877</v>
      </c>
      <c r="AV18" s="80">
        <v>5</v>
      </c>
      <c r="AZ18" s="63" t="s">
        <v>323</v>
      </c>
      <c r="BA18" s="32">
        <v>229.90747478065219</v>
      </c>
      <c r="BB18" s="1">
        <v>5</v>
      </c>
      <c r="BC18" s="121" t="s">
        <v>433</v>
      </c>
      <c r="BD18" s="188">
        <v>7.1333599255418156E-2</v>
      </c>
      <c r="BE18" s="64">
        <v>5</v>
      </c>
      <c r="BF18" s="158" t="s">
        <v>496</v>
      </c>
      <c r="BG18" s="188">
        <v>5.0392235075122992E-2</v>
      </c>
      <c r="BH18" s="64">
        <v>5</v>
      </c>
      <c r="BI18" s="184" t="s">
        <v>1228</v>
      </c>
      <c r="BJ18" s="46">
        <f>SUMIFS(csapatok!AP:AP,csapatok!AQ:AQ,BI18)+SUMIFS(csapatok!AP:AP,csapatok!AQ:AQ,BI18&amp;"-Csere")</f>
        <v>138.00504373236447</v>
      </c>
      <c r="BK18" s="64">
        <v>5</v>
      </c>
      <c r="BL18" s="185" t="s">
        <v>42</v>
      </c>
      <c r="BM18" s="186">
        <v>1.3827948411115542E-2</v>
      </c>
      <c r="BN18" s="64">
        <v>5</v>
      </c>
      <c r="BO18" s="75" t="s">
        <v>64</v>
      </c>
      <c r="BP18" s="46">
        <f>SUMIFS(csapatok!AT:AT,csapatok!AU:AU,BO18)+SUMIFS(csapatok!AT:AT,csapatok!AU:AU,BO18&amp;"-Csere")</f>
        <v>29.126926686560605</v>
      </c>
      <c r="BQ18" s="1">
        <v>5</v>
      </c>
      <c r="BR18" s="194" t="s">
        <v>598</v>
      </c>
      <c r="BS18" s="186">
        <v>8.3765456721180687E-3</v>
      </c>
      <c r="BT18" s="64">
        <v>5</v>
      </c>
      <c r="BU18" s="63" t="s">
        <v>613</v>
      </c>
      <c r="BV18" s="196">
        <v>5.1990847569902531E-3</v>
      </c>
      <c r="BW18" s="1">
        <v>5</v>
      </c>
      <c r="BX18" s="63" t="s">
        <v>620</v>
      </c>
      <c r="BY18" s="186">
        <v>7.1333599255418156E-2</v>
      </c>
      <c r="BZ18" s="1">
        <v>5</v>
      </c>
      <c r="CA18" s="63" t="s">
        <v>351</v>
      </c>
      <c r="CB18" s="186">
        <v>7.1333599255418156E-2</v>
      </c>
      <c r="CC18" s="64">
        <v>5</v>
      </c>
      <c r="CD18" s="81" t="s">
        <v>201</v>
      </c>
      <c r="CE18" s="46">
        <f>SUMIFS(csapatok!BD:BD,csapatok!BE:BE,CD18)+SUMIFS(csapatok!BD:BD,csapatok!BE:BE,CD18&amp;"-Csere")</f>
        <v>476.95380027807619</v>
      </c>
      <c r="CF18" s="64">
        <v>5</v>
      </c>
      <c r="CG18" s="63" t="s">
        <v>642</v>
      </c>
      <c r="CH18" s="186">
        <v>5.0392235075122992E-2</v>
      </c>
      <c r="CI18" s="1">
        <v>5</v>
      </c>
      <c r="CJ18" s="96" t="s">
        <v>236</v>
      </c>
      <c r="CK18" s="46">
        <f>SUMIFS(csapatok!BH:BH,csapatok!BI:BI,CJ18)+SUMIFS(csapatok!BH:BH,csapatok!BI:BI,CJ18&amp;"-Csere")</f>
        <v>528.86594457058641</v>
      </c>
      <c r="CL18" s="64">
        <v>5</v>
      </c>
      <c r="CM18" s="63" t="s">
        <v>227</v>
      </c>
      <c r="CN18" s="46">
        <f>SUMIFS(csapatok!BJ:BJ,csapatok!BK:BK,CM18)+SUMIFS(csapatok!BJ:BJ,csapatok!BK:BK,CM18&amp;"-Csere")</f>
        <v>122.27175125197508</v>
      </c>
      <c r="CO18" s="1">
        <v>5</v>
      </c>
      <c r="CP18" s="63" t="s">
        <v>660</v>
      </c>
      <c r="CQ18" s="200">
        <v>1.1501130168860525E-2</v>
      </c>
      <c r="CR18" s="64">
        <v>5</v>
      </c>
      <c r="CS18" s="77" t="s">
        <v>96</v>
      </c>
      <c r="CT18" s="46">
        <f>SUMIFS(csapatok!BN:BN,csapatok!BO:BO,CS18)+SUMIFS(csapatok!BN:BN,csapatok!BO:BO,CS18&amp;"-Csere")</f>
        <v>83.649808120358088</v>
      </c>
      <c r="CU18" s="1">
        <v>5</v>
      </c>
      <c r="CV18" s="63" t="s">
        <v>683</v>
      </c>
      <c r="CW18" s="186">
        <v>1.7284935513894428E-3</v>
      </c>
      <c r="CX18" s="64">
        <v>5</v>
      </c>
      <c r="CY18" s="1" t="s">
        <v>372</v>
      </c>
      <c r="CZ18" s="186">
        <v>8.9520800421274346E-3</v>
      </c>
      <c r="DA18" s="64">
        <v>5</v>
      </c>
      <c r="DB18" s="63" t="s">
        <v>381</v>
      </c>
      <c r="DC18" s="186">
        <v>6.7150147730325009E-3</v>
      </c>
      <c r="DD18" s="64">
        <v>5</v>
      </c>
      <c r="DE18" s="70" t="s">
        <v>22</v>
      </c>
      <c r="DF18" s="46">
        <f>SUMIFS(csapatok!BV:BV,csapatok!BW:BW,DE18)+SUMIFS(csapatok!BV:BV,csapatok!BW:BW,DE18&amp;"-Csere")</f>
        <v>190.18856290847521</v>
      </c>
      <c r="DG18" s="1">
        <v>5</v>
      </c>
      <c r="DH18" s="74" t="s">
        <v>87</v>
      </c>
      <c r="DI18" s="46">
        <f>SUMIFS(csapatok!BX:BX,csapatok!BY:BY,DH18)+SUMIFS(csapatok!BX:BX,csapatok!BY:BY,DH18&amp;"-Csere")</f>
        <v>180.76744122239134</v>
      </c>
      <c r="DJ18" s="64">
        <v>5</v>
      </c>
      <c r="DK18" s="63" t="s">
        <v>350</v>
      </c>
      <c r="DL18" s="186">
        <v>2.1756647864625302E-2</v>
      </c>
      <c r="DM18" s="64"/>
      <c r="DN18" s="9"/>
      <c r="DO18" s="9"/>
      <c r="DP18" s="9"/>
      <c r="DQ18" s="68" t="s">
        <v>102</v>
      </c>
      <c r="DR18" s="46">
        <f>SUMIFS(csapatok!CD:CD,csapatok!CE:CE,DQ18)+SUMIFS(csapatok!CD:CD,csapatok!CE:CE,DQ18&amp;"-Csere")</f>
        <v>44.822662166130144</v>
      </c>
      <c r="DS18" s="64">
        <v>5</v>
      </c>
      <c r="DT18" s="73" t="s">
        <v>97</v>
      </c>
      <c r="DU18" s="46">
        <f>SUMIFS(csapatok!CF:CF,csapatok!CG:CG,DT18)+SUMIFS(csapatok!CF:CF,csapatok!CG:CG,DT18&amp;"-Csere")</f>
        <v>76.44816355654801</v>
      </c>
      <c r="DV18" s="1">
        <v>5</v>
      </c>
      <c r="DW18" s="106" t="s">
        <v>230</v>
      </c>
      <c r="DX18" s="46">
        <f>SUMIFS(csapatok!CH:CH,csapatok!CI:CI,DW18)+SUMIFS(csapatok!CH:CH,csapatok!CI:CI,DW18&amp;"-Csere")</f>
        <v>401.53546601810359</v>
      </c>
      <c r="DY18" s="67">
        <v>5</v>
      </c>
      <c r="DZ18" s="9"/>
      <c r="EA18" s="46"/>
      <c r="EB18" s="9"/>
      <c r="EC18" s="9"/>
      <c r="ED18" s="46"/>
      <c r="EF18" s="63"/>
      <c r="EG18" s="186"/>
      <c r="EH18" s="64">
        <v>5</v>
      </c>
      <c r="EI18" s="206" t="s">
        <v>350</v>
      </c>
      <c r="EJ18" s="186">
        <v>5.4646988432389312E-2</v>
      </c>
      <c r="EK18" s="64">
        <v>5</v>
      </c>
      <c r="EL18" s="63" t="s">
        <v>44</v>
      </c>
      <c r="EM18" s="46">
        <f>SUMIFS(csapatok!CR:CR,csapatok!CS:CS,EL18)+SUMIFS(csapatok!CR:CR,csapatok!CS:CS,EL18&amp;"-Csere")</f>
        <v>222.4142516072275</v>
      </c>
      <c r="EN18" s="1">
        <v>5</v>
      </c>
      <c r="EO18" s="63" t="s">
        <v>804</v>
      </c>
      <c r="EP18" s="186">
        <v>5.451402738997474E-2</v>
      </c>
      <c r="ER18" s="106" t="s">
        <v>78</v>
      </c>
      <c r="ES18" s="46">
        <f>SUMIFS(csapatok!CV:CV,csapatok!CW:CW,ER18)+SUMIFS(csapatok!CV:CV,csapatok!CW:CW,ER18&amp;"-Csere")</f>
        <v>11.102783226390695</v>
      </c>
      <c r="ET18" s="64">
        <v>5</v>
      </c>
      <c r="EU18" s="63" t="s">
        <v>161</v>
      </c>
      <c r="EV18" s="115">
        <f>SUMIFS(csapatok!CX:CX,csapatok!CY:CY,EU18)+SUMIFS(csapatok!CX:CX,csapatok!CY:CY,EU18&amp;"-Csere")</f>
        <v>290.79096676699243</v>
      </c>
      <c r="EW18" s="1">
        <v>5</v>
      </c>
      <c r="EX18" s="63" t="s">
        <v>543</v>
      </c>
      <c r="EY18" s="46">
        <f>SUMIFS(csapatok!CZ:CZ,csapatok!DA:DA,EX18)+SUMIFS(csapatok!CZ:CZ,csapatok!DA:DA,EX18&amp;"-Csere")</f>
        <v>134.63775350402733</v>
      </c>
      <c r="EZ18" s="64">
        <v>5</v>
      </c>
      <c r="FA18" s="1" t="s">
        <v>843</v>
      </c>
      <c r="FB18" s="186"/>
      <c r="FC18" s="64"/>
      <c r="FD18" s="63"/>
      <c r="FE18" s="186"/>
      <c r="FF18" s="64"/>
      <c r="FG18" s="106" t="s">
        <v>23</v>
      </c>
      <c r="FH18" s="46">
        <f>SUMIFS(csapatok!DF:DF,csapatok!DG:DG,FG18)+SUMIFS(csapatok!DF:DF,csapatok!DG:DG,FG18&amp;"-Csere")</f>
        <v>31.832340123665592</v>
      </c>
      <c r="FI18" s="216">
        <v>5</v>
      </c>
      <c r="FJ18" s="63"/>
      <c r="FK18" s="186"/>
      <c r="FL18" s="64"/>
      <c r="FM18" s="63" t="s">
        <v>922</v>
      </c>
      <c r="FN18" s="186">
        <f>VLOOKUP(FM18,'WCF 2013-2014'!$C$4:$J$56,8,FALSE)</f>
        <v>5.9990933360197451E-2</v>
      </c>
      <c r="FO18" s="64">
        <v>5</v>
      </c>
      <c r="FP18" s="63"/>
      <c r="FQ18" s="186"/>
      <c r="FR18" s="64"/>
      <c r="FS18" s="77" t="s">
        <v>97</v>
      </c>
      <c r="FT18" s="46">
        <f>SUMIFS(csapatok!DN:DN,csapatok!DO:DO,FS18)+SUMIFS(csapatok!DN:DN,csapatok!DO:DO,FS18&amp;"-Csere")</f>
        <v>74.089774143079268</v>
      </c>
      <c r="FU18" s="64">
        <v>5</v>
      </c>
      <c r="FV18" s="63" t="s">
        <v>224</v>
      </c>
      <c r="FW18" s="46">
        <f>SUMIFS(csapatok!DP:DP,csapatok!DQ:DQ,FV18)+SUMIFS(csapatok!DP:DP,csapatok!DQ:DQ,FV18&amp;"-Csere")</f>
        <v>252.23396430119692</v>
      </c>
      <c r="FX18" s="64">
        <v>5</v>
      </c>
      <c r="FY18" s="63" t="s">
        <v>1242</v>
      </c>
      <c r="FZ18" s="200"/>
      <c r="GA18" s="64"/>
      <c r="GB18" s="77" t="s">
        <v>96</v>
      </c>
      <c r="GC18" s="46">
        <f>SUMIFS(csapatok!DT:DT,csapatok!DU:DU,GB18)+SUMIFS(csapatok!DT:DT,csapatok!DU:DU,GB18&amp;"-Csere")</f>
        <v>28.908423190052389</v>
      </c>
      <c r="GD18" s="1">
        <v>5</v>
      </c>
      <c r="GF18" s="196"/>
      <c r="GG18" s="64"/>
      <c r="GH18" s="63" t="s">
        <v>1044</v>
      </c>
      <c r="GI18" s="196">
        <f t="shared" si="3"/>
        <v>3.6966729943051255E-3</v>
      </c>
      <c r="GJ18" s="64">
        <v>5</v>
      </c>
      <c r="GK18" s="63" t="s">
        <v>1044</v>
      </c>
      <c r="GL18" s="186">
        <f t="shared" si="4"/>
        <v>6.7045916294189356E-3</v>
      </c>
      <c r="GM18" s="64">
        <v>5</v>
      </c>
      <c r="GN18" s="63" t="s">
        <v>1266</v>
      </c>
      <c r="GO18" s="183">
        <f>'egyeni-ranglista'!$BR$305/119*4*$GO$27/$GO$29</f>
        <v>52.297814438708919</v>
      </c>
      <c r="GP18" s="64">
        <v>5</v>
      </c>
      <c r="GQ18" s="63" t="s">
        <v>405</v>
      </c>
      <c r="GR18" s="196">
        <f>VLOOKUP(GQ18,'WCF 2013-2014'!$C$4:$J$56,7,FALSE)</f>
        <v>4.0024380333197884E-2</v>
      </c>
      <c r="GS18" s="64">
        <v>5</v>
      </c>
      <c r="GT18" s="63" t="s">
        <v>405</v>
      </c>
      <c r="GU18" s="196">
        <f>VLOOKUP(GT18,'WCF 2013-2014'!$C$4:$J$56,7,FALSE)</f>
        <v>4.0024380333197884E-2</v>
      </c>
      <c r="GV18" s="64">
        <v>5</v>
      </c>
      <c r="GW18" s="63" t="s">
        <v>1269</v>
      </c>
      <c r="GX18" s="183">
        <f>'egyeni-ranglista'!$BS$305/126*4*$GX$26/$GX$27</f>
        <v>94.48271985330355</v>
      </c>
      <c r="GY18" s="1">
        <v>5</v>
      </c>
      <c r="GZ18" s="106" t="s">
        <v>405</v>
      </c>
      <c r="HA18" s="196">
        <f>VLOOKUP(GZ18,'WCF 2014-2015'!$C$4:$L$57,8,FALSE)</f>
        <v>4.1284956605593059E-2</v>
      </c>
      <c r="HB18" s="64"/>
      <c r="HC18" s="106" t="s">
        <v>411</v>
      </c>
      <c r="HD18" s="196">
        <f>VLOOKUP(HC18,'WCF 2014-2015'!$C$4:$L$57,8,FALSE)</f>
        <v>1.603182256509161E-2</v>
      </c>
      <c r="HE18" s="64"/>
      <c r="HF18" s="89" t="s">
        <v>543</v>
      </c>
      <c r="HG18" s="46">
        <f>SUMIFS(csapatok!EL:EL,csapatok!EM:EM,HF18)+SUMIFS(csapatok!EL:EL,csapatok!EM:EM,HF18&amp;"-Csere")</f>
        <v>90.31183423384725</v>
      </c>
      <c r="HH18" s="1">
        <v>5</v>
      </c>
      <c r="HI18" s="81" t="s">
        <v>1228</v>
      </c>
      <c r="HJ18" s="46">
        <f>SUMIFS(csapatok!EN:EN,csapatok!EO:EO,HI18)+SUMIFS(csapatok!EN:EN,csapatok!EO:EO,HI18&amp;"-Csere")</f>
        <v>90.283055559495551</v>
      </c>
      <c r="HK18" s="1">
        <v>5</v>
      </c>
      <c r="HL18" s="185" t="s">
        <v>1299</v>
      </c>
      <c r="HM18" s="196"/>
      <c r="HN18" s="64">
        <v>5</v>
      </c>
      <c r="HO18" s="268" t="s">
        <v>87</v>
      </c>
      <c r="HP18" s="46">
        <f>SUMIFS(csapatok!ER:ER,csapatok!ES:ES,HO18)+SUMIFS(csapatok!ER:ER,csapatok!ES:ES,HO18&amp;"-Csere")</f>
        <v>11.004689463570926</v>
      </c>
      <c r="HQ18" s="64">
        <v>5</v>
      </c>
      <c r="HR18" s="1" t="s">
        <v>960</v>
      </c>
      <c r="HS18" s="196">
        <f>VLOOKUP(HR18,'WCF 2014-2015'!$C$4:$L$57,8,FALSE)</f>
        <v>3.5318225650916107E-2</v>
      </c>
      <c r="HT18" s="64">
        <v>5</v>
      </c>
      <c r="HU18" s="69" t="s">
        <v>23</v>
      </c>
      <c r="HV18" s="196">
        <f>HV34</f>
        <v>1.247589199614272E-2</v>
      </c>
      <c r="HW18" s="64">
        <v>5</v>
      </c>
      <c r="HX18" s="9"/>
      <c r="HY18" s="46"/>
      <c r="HZ18" s="9"/>
      <c r="IA18" s="9"/>
      <c r="IB18" s="46"/>
      <c r="ID18" s="106" t="s">
        <v>1342</v>
      </c>
      <c r="IE18" s="46"/>
      <c r="IF18" s="64">
        <v>5</v>
      </c>
      <c r="IG18" s="206" t="s">
        <v>352</v>
      </c>
      <c r="IH18" s="186">
        <f>VLOOKUP(IG18,'WCF 2014-2015'!$B$4:$L$57,9,FALSE)</f>
        <v>5.677434908389585E-2</v>
      </c>
      <c r="IJ18" s="63" t="s">
        <v>44</v>
      </c>
      <c r="IK18" s="46">
        <f>SUMIFS(csapatok!FF:FF,csapatok!FG:FG,IJ18)+SUMIFS(csapatok!FF:FF,csapatok!FG:FG,IJ18&amp;"-Csere")</f>
        <v>477.02284903699973</v>
      </c>
      <c r="IL18" s="64">
        <v>5</v>
      </c>
      <c r="IM18" s="63" t="s">
        <v>412</v>
      </c>
      <c r="IN18" s="186">
        <f>VLOOKUP(IM18,'WCF 2014-2015'!$C$4:$L$57,8,FALSE)</f>
        <v>0.10306171648987464</v>
      </c>
      <c r="IO18" s="64">
        <v>5</v>
      </c>
      <c r="IP18" s="106" t="s">
        <v>328</v>
      </c>
      <c r="IQ18" s="46">
        <f>SUMIFS(csapatok!FJ:FJ,csapatok!FK:FK,IP18)+SUMIFS(csapatok!FJ:FJ,csapatok!FK:FK,IP18&amp;"-Csere")</f>
        <v>47.845428569570338</v>
      </c>
      <c r="IR18" s="64">
        <v>5</v>
      </c>
      <c r="IS18" s="63" t="s">
        <v>31</v>
      </c>
      <c r="IT18" s="46">
        <f>SUMIFS(csapatok!FL:FL,csapatok!FM:FM,IS18)+SUMIFS(csapatok!FL:FL,csapatok!FM:FM,IS18&amp;"-Csere")</f>
        <v>77.725528843045424</v>
      </c>
      <c r="IU18" s="64">
        <v>5</v>
      </c>
      <c r="IW18" s="186"/>
      <c r="IX18" s="64"/>
      <c r="IY18" s="63"/>
      <c r="IZ18" s="186"/>
      <c r="JA18" s="64"/>
      <c r="JB18" s="106" t="s">
        <v>543</v>
      </c>
      <c r="JC18" s="46">
        <f>SUMIFS(csapatok!FR:FR,csapatok!FS:FS,JB18)+SUMIFS(csapatok!FR:FR,csapatok!FS:FS,JB18&amp;"-Csere")</f>
        <v>116.0259108555658</v>
      </c>
      <c r="JD18" s="216">
        <v>5</v>
      </c>
      <c r="JE18" s="63"/>
      <c r="JF18" s="186"/>
      <c r="JG18" s="64"/>
      <c r="JH18" s="72" t="s">
        <v>43</v>
      </c>
      <c r="JI18" s="46">
        <f>SUMIFS(csapatok!FV:FV,csapatok!FW:FW,JH18)+SUMIFS(csapatok!FV:FV,csapatok!FW:FW,JH18&amp;"-Csere")</f>
        <v>28.447501230357041</v>
      </c>
      <c r="JJ18" s="64">
        <v>5</v>
      </c>
      <c r="JK18" s="226" t="s">
        <v>232</v>
      </c>
      <c r="JL18" s="46">
        <f>SUMIFS(csapatok!FX:FX,csapatok!FY:FY,JK18)+SUMIFS(csapatok!FX:FX,csapatok!FY:FY,JK18&amp;"-Csere")</f>
        <v>226.60109477701127</v>
      </c>
      <c r="JM18" s="64">
        <v>5</v>
      </c>
      <c r="JN18" s="63" t="s">
        <v>1416</v>
      </c>
      <c r="JO18" s="46"/>
      <c r="JP18" s="64">
        <v>8</v>
      </c>
      <c r="JQ18" s="77" t="s">
        <v>96</v>
      </c>
      <c r="JR18" s="46">
        <f>SUMIFS(csapatok!GB:GB,csapatok!GC:GC,JQ18)+SUMIFS(csapatok!GB:GB,csapatok!GC:GC,JQ18&amp;"-Csere")</f>
        <v>128.3328782886413</v>
      </c>
      <c r="JS18" s="1">
        <v>5</v>
      </c>
      <c r="JT18" s="106" t="s">
        <v>1458</v>
      </c>
      <c r="JU18" s="46"/>
      <c r="JV18" s="64">
        <v>5</v>
      </c>
      <c r="JW18" s="72" t="s">
        <v>1450</v>
      </c>
      <c r="JX18" s="183">
        <f>'egyeni-ranglista'!$CS$305/127*4*JX31</f>
        <v>357.79995602001628</v>
      </c>
      <c r="JY18" s="64">
        <v>5</v>
      </c>
      <c r="JZ18" s="63" t="s">
        <v>912</v>
      </c>
      <c r="KA18" s="196">
        <f>VLOOKUP(JZ18,'WCF 2015-2016'!$C$4:$J$56,8,FALSE)</f>
        <v>5.8430372769241373E-2</v>
      </c>
      <c r="KB18" s="64">
        <v>5</v>
      </c>
      <c r="KC18" s="72" t="s">
        <v>1330</v>
      </c>
      <c r="KD18" s="46">
        <f>SUMIFS(csapatok!GJ:GJ,csapatok!GK:GK,KC18)+SUMIFS(csapatok!GJ:GJ,csapatok!GK:GK,KC18&amp;"-Csere")</f>
        <v>50.440548250349181</v>
      </c>
      <c r="KE18" s="64">
        <v>5</v>
      </c>
      <c r="KF18" s="63" t="s">
        <v>907</v>
      </c>
      <c r="KG18" s="196">
        <f>VLOOKUP(KF18,'WCF 2015-2016 MD'!$C$4:$J$56,4,FALSE)</f>
        <v>5.0493421052631576E-2</v>
      </c>
      <c r="KH18" s="64">
        <v>5</v>
      </c>
      <c r="KI18" s="63" t="s">
        <v>1360</v>
      </c>
      <c r="KJ18" s="46">
        <f>SUMIFS(csapatok!GN:GN,csapatok!GO:GO,KI18)+SUMIFS(csapatok!GN:GN,csapatok!GO:GO,KI18&amp;"-Csere")</f>
        <v>463.05092591844908</v>
      </c>
      <c r="KK18" s="64">
        <v>5</v>
      </c>
      <c r="KL18" s="63" t="s">
        <v>230</v>
      </c>
      <c r="KM18" s="196">
        <f>KM28</f>
        <v>9.0953947368421051E-2</v>
      </c>
      <c r="KN18" s="64">
        <v>5</v>
      </c>
      <c r="KO18" s="63" t="s">
        <v>1030</v>
      </c>
      <c r="KP18" s="196">
        <f>VLOOKUP(KO18,'WCF 2015-2016'!$C$4:$J$56,8,FALSE)</f>
        <v>7.8550265279404674E-2</v>
      </c>
      <c r="KQ18" s="64">
        <v>5</v>
      </c>
      <c r="KR18" s="63" t="s">
        <v>1030</v>
      </c>
      <c r="KS18" s="196">
        <f>VLOOKUP(KR18,'WCF 2015-2016 MD'!$C$4:$J$56,4,FALSE)</f>
        <v>7.9934210526315788E-2</v>
      </c>
      <c r="KT18" s="64">
        <v>5</v>
      </c>
      <c r="KU18" s="63" t="s">
        <v>230</v>
      </c>
      <c r="KV18" s="196">
        <f>KV39</f>
        <v>9.0953947368421051E-2</v>
      </c>
      <c r="KW18" s="64">
        <v>5</v>
      </c>
      <c r="KX18" s="63" t="s">
        <v>610</v>
      </c>
      <c r="KY18" s="196">
        <f>VLOOKUP(KX18,'WCF 2015-2016'!$C$4:$J$56,8,FALSE)</f>
        <v>9.1641976159305451E-3</v>
      </c>
      <c r="KZ18" s="64">
        <v>5</v>
      </c>
      <c r="LA18" s="63" t="s">
        <v>412</v>
      </c>
      <c r="LB18" s="196">
        <f>VLOOKUP(LA18,'WCF 2015-2016'!$C$4:$J$56,8,FALSE)</f>
        <v>9.6051815613587818E-2</v>
      </c>
      <c r="LC18" s="64">
        <v>5</v>
      </c>
      <c r="LD18" s="106" t="s">
        <v>231</v>
      </c>
      <c r="LE18" s="196">
        <f>LE22</f>
        <v>9.0953947368421051E-2</v>
      </c>
      <c r="LF18" s="64">
        <v>5</v>
      </c>
      <c r="LG18" s="106" t="s">
        <v>1030</v>
      </c>
      <c r="LH18" s="196">
        <f>LH22</f>
        <v>3.4046052631578949E-2</v>
      </c>
      <c r="LI18" s="64">
        <v>5</v>
      </c>
      <c r="LJ18" s="268" t="s">
        <v>1365</v>
      </c>
      <c r="LK18" s="46">
        <f>SUMIFS(csapatok!HF:HF,csapatok!HG:HG,LJ18)+SUMIFS(csapatok!HF:HF,csapatok!HG:HG,LJ18&amp;"-Csere")</f>
        <v>31.204773633655492</v>
      </c>
      <c r="LL18" s="64">
        <v>5</v>
      </c>
      <c r="LM18" s="63" t="s">
        <v>887</v>
      </c>
      <c r="LN18" s="196">
        <f t="shared" si="18"/>
        <v>1.1851443533383863E-2</v>
      </c>
      <c r="LO18" s="64"/>
      <c r="LP18" s="9"/>
      <c r="LQ18" s="46"/>
      <c r="LR18" s="9"/>
      <c r="LS18" s="9"/>
      <c r="LT18" s="46"/>
      <c r="LV18" s="89" t="s">
        <v>1329</v>
      </c>
      <c r="LW18" s="46">
        <f>SUMIFS(csapatok!HN:HN,csapatok!HO:HO,LV18)+SUMIFS(csapatok!HN:HN,csapatok!HO:HO,LV18&amp;"-Csere")</f>
        <v>29.997954630795682</v>
      </c>
      <c r="LX18" s="1">
        <v>5</v>
      </c>
      <c r="LY18" s="81" t="s">
        <v>1330</v>
      </c>
      <c r="LZ18" s="46">
        <f>SUMIFS(csapatok!HP:HP,csapatok!HQ:HQ,LY18)+SUMIFS(csapatok!HP:HP,csapatok!HQ:HQ,LY18&amp;"-Csere")</f>
        <v>34.456368589601489</v>
      </c>
      <c r="MA18" s="1">
        <v>5</v>
      </c>
      <c r="MB18" s="226" t="s">
        <v>1510</v>
      </c>
      <c r="MC18" s="46">
        <f>SUMIFS(csapatok!HR:HR,csapatok!HS:HS,MB18)+SUMIFS(csapatok!HR:HR,csapatok!HS:HS,MB18&amp;"-Csere")</f>
        <v>33.818077003748101</v>
      </c>
      <c r="MD18" s="64">
        <v>5</v>
      </c>
      <c r="ME18" s="106" t="s">
        <v>1513</v>
      </c>
      <c r="MF18" s="46">
        <f>SUMIFS(csapatok!HT:HT,csapatok!HU:HU,ME18)+SUMIFS(csapatok!HT:HT,csapatok!HU:HU,ME18&amp;"-Csere")</f>
        <v>36.19200268545184</v>
      </c>
      <c r="MG18" s="64">
        <v>5</v>
      </c>
      <c r="MH18" s="63" t="s">
        <v>725</v>
      </c>
      <c r="MI18" s="46">
        <f>SUMIFS(csapatok!HV:HV,csapatok!HW:HW,MH18)+SUMIFS(csapatok!HV:HV,csapatok!HW:HW,MH18&amp;"-Csere")</f>
        <v>22.011464594604078</v>
      </c>
      <c r="MJ18" s="64">
        <v>5</v>
      </c>
      <c r="MK18" s="63"/>
      <c r="ML18" s="196"/>
      <c r="MM18" s="64"/>
      <c r="MN18" s="63" t="s">
        <v>406</v>
      </c>
      <c r="MO18" s="196">
        <f>MO38*MP38</f>
        <v>2.7423689106318472E-2</v>
      </c>
      <c r="MP18" s="64"/>
      <c r="MQ18" s="106" t="s">
        <v>1448</v>
      </c>
      <c r="MR18" s="46">
        <f>SUMIFS(csapatok!IB:IB,csapatok!IC:IC,MQ18)+SUMIFS(csapatok!IB:IB,csapatok!IC:IC,MQ18&amp;"-Csere")</f>
        <v>463.02950349572683</v>
      </c>
      <c r="MS18" s="216">
        <v>5</v>
      </c>
      <c r="MT18" s="63" t="s">
        <v>907</v>
      </c>
      <c r="MU18" s="196">
        <f>MU39*MV39</f>
        <v>0.10721422173224006</v>
      </c>
      <c r="MV18" s="64"/>
      <c r="MW18" s="106" t="s">
        <v>411</v>
      </c>
      <c r="MX18" s="196">
        <f t="shared" si="0"/>
        <v>6.1184210526315792E-2</v>
      </c>
      <c r="MY18" s="64"/>
      <c r="MZ18" s="63" t="s">
        <v>409</v>
      </c>
      <c r="NA18" s="196">
        <f>NA39*NB39</f>
        <v>1.5710053055880933E-2</v>
      </c>
      <c r="NB18" s="64"/>
      <c r="NC18" s="72" t="s">
        <v>1228</v>
      </c>
      <c r="ND18" s="46">
        <f>SUMIFS(csapatok!IJ:IJ,csapatok!IK:IK,NC18)+SUMIFS(csapatok!IJ:IJ,csapatok!IK:IK,NC18&amp;"-Csere")</f>
        <v>220.22824572063496</v>
      </c>
      <c r="NE18" s="64">
        <v>5</v>
      </c>
      <c r="NF18" s="63" t="s">
        <v>901</v>
      </c>
      <c r="NG18" s="196">
        <f>NG39*NH39</f>
        <v>6.2013367325845792E-4</v>
      </c>
      <c r="NH18" s="64"/>
      <c r="NI18" s="63"/>
      <c r="NJ18" s="196"/>
      <c r="NK18" s="64"/>
      <c r="NL18" s="106" t="s">
        <v>354</v>
      </c>
      <c r="NM18" s="196">
        <f t="shared" si="1"/>
        <v>4.243421052631579E-2</v>
      </c>
      <c r="NN18" s="64"/>
      <c r="NO18" s="106" t="s">
        <v>887</v>
      </c>
      <c r="NP18" s="196">
        <f t="shared" si="2"/>
        <v>7.434210526315789E-2</v>
      </c>
      <c r="NQ18" s="64"/>
      <c r="NR18" s="63" t="s">
        <v>1204</v>
      </c>
      <c r="NS18" s="196">
        <f>NS39*NT39</f>
        <v>7.751670915730724E-2</v>
      </c>
      <c r="NT18" s="64"/>
      <c r="NU18" s="63" t="s">
        <v>1204</v>
      </c>
      <c r="NV18" s="196">
        <f>NV39*NW39</f>
        <v>7.751670915730724E-2</v>
      </c>
      <c r="NW18" s="64"/>
      <c r="NX18" s="226" t="s">
        <v>225</v>
      </c>
      <c r="NY18" s="46">
        <f>SUMIFS(csapatok!IX:IX,csapatok!IY:IY,NX18)+SUMIFS(csapatok!IX:IX,csapatok!IY:IY,NX18&amp;"-Csere")</f>
        <v>76.604488932709515</v>
      </c>
      <c r="NZ18" s="64">
        <v>5</v>
      </c>
      <c r="OA18" s="63" t="s">
        <v>405</v>
      </c>
      <c r="OB18" s="196">
        <f>OB39*OC39</f>
        <v>7.0970853717356855E-2</v>
      </c>
      <c r="OC18" s="64"/>
      <c r="OD18" s="77" t="s">
        <v>96</v>
      </c>
      <c r="OE18" s="46">
        <f>SUMIFS(csapatok!JB:JB,csapatok!JC:JC,OD18)+SUMIFS(csapatok!JB:JB,csapatok!JC:JC,OD18&amp;"-Csere")</f>
        <v>137.41911138200172</v>
      </c>
      <c r="OF18" s="1">
        <v>5</v>
      </c>
      <c r="OG18" s="106" t="s">
        <v>409</v>
      </c>
      <c r="OH18" s="196">
        <f t="shared" si="5"/>
        <v>1.1348684210526316E-2</v>
      </c>
      <c r="OI18" s="64"/>
      <c r="OJ18" s="63" t="s">
        <v>409</v>
      </c>
      <c r="OK18" s="196">
        <f>VLOOKUP(OJ18,'WCF 2015-2016'!$C$4:$J$57,8,FALSE)</f>
        <v>7.8550265279404667E-3</v>
      </c>
      <c r="OL18" s="64"/>
      <c r="OM18" s="63" t="s">
        <v>410</v>
      </c>
      <c r="ON18" s="196">
        <f>VLOOKUP(OM18,'WCF 2015-2016'!$C$4:$J$56,8,FALSE)</f>
        <v>1.1024598635705918E-2</v>
      </c>
      <c r="OO18" s="64"/>
      <c r="OP18" s="63" t="s">
        <v>856</v>
      </c>
      <c r="OQ18" s="196">
        <f>OQ39*OR39</f>
        <v>7.0261075364248205E-3</v>
      </c>
      <c r="OR18" s="64"/>
      <c r="OS18" s="63"/>
      <c r="OT18" s="196"/>
      <c r="OU18" s="64"/>
      <c r="OV18" s="106" t="s">
        <v>1545</v>
      </c>
      <c r="OW18" s="183">
        <f>'egyeni-ranglista'!$EK$305/109*4*OW28</f>
        <v>168.5070445656273</v>
      </c>
      <c r="OX18" s="216">
        <v>5</v>
      </c>
      <c r="OY18" s="106" t="s">
        <v>411</v>
      </c>
      <c r="OZ18" s="196">
        <f t="shared" si="6"/>
        <v>2.0394736842105264E-2</v>
      </c>
      <c r="PA18" s="64"/>
      <c r="PB18" s="106" t="s">
        <v>97</v>
      </c>
      <c r="PC18" s="46">
        <f>SUMIFS(csapatok!JR:JR,csapatok!JS:JS,PB18)+SUMIFS(csapatok!JR:JR,csapatok!JS:JS,PB18&amp;"-Csere")</f>
        <v>92.407916754105628</v>
      </c>
      <c r="PD18" s="216">
        <v>5</v>
      </c>
      <c r="PE18" s="106" t="s">
        <v>407</v>
      </c>
      <c r="PF18" s="196">
        <f t="shared" si="19"/>
        <v>0.11480263157894736</v>
      </c>
      <c r="PG18" s="64"/>
      <c r="PH18" s="106" t="s">
        <v>1560</v>
      </c>
      <c r="PI18" s="46">
        <f>SUMIFS(csapatok!JV:JV,csapatok!JW:JW,PH18)+SUMIFS(csapatok!JV:JV,csapatok!JW:JW,PH18&amp;"-Csere")</f>
        <v>94.023813422323997</v>
      </c>
      <c r="PJ18" s="216">
        <v>5</v>
      </c>
      <c r="PK18" s="106" t="s">
        <v>411</v>
      </c>
      <c r="PL18" s="196">
        <f t="shared" si="20"/>
        <v>2.0394736842105264E-2</v>
      </c>
      <c r="PM18" s="64"/>
      <c r="PN18" s="106" t="s">
        <v>998</v>
      </c>
      <c r="PO18" s="196">
        <f t="shared" si="21"/>
        <v>0.12532894736842104</v>
      </c>
      <c r="PP18" s="64"/>
      <c r="PQ18" s="63" t="s">
        <v>410</v>
      </c>
      <c r="PR18" s="196">
        <f t="shared" si="7"/>
        <v>1.4052215072849641E-2</v>
      </c>
      <c r="PS18" s="64"/>
      <c r="PT18" s="63" t="s">
        <v>612</v>
      </c>
      <c r="PU18" s="196">
        <f>VLOOKUP(PT18,'WCF 2016-2017'!$C$4:$J$59,8,FALSE)</f>
        <v>5.7688040825382737E-3</v>
      </c>
      <c r="PV18" s="64"/>
      <c r="PW18" s="63" t="s">
        <v>354</v>
      </c>
      <c r="PX18" s="196">
        <f>VLOOKUP(PW18,'WCF 2016-2017'!$C$4:$J$59,8,FALSE)</f>
        <v>5.5395310997707267E-2</v>
      </c>
      <c r="PY18" s="64"/>
      <c r="PZ18" s="106" t="s">
        <v>231</v>
      </c>
      <c r="QA18" s="196">
        <f>QA32</f>
        <v>9.0953947368421051E-2</v>
      </c>
      <c r="QB18" s="64">
        <v>2</v>
      </c>
      <c r="QC18" s="106" t="s">
        <v>952</v>
      </c>
      <c r="QD18" s="196">
        <f t="shared" ref="QD18:QD27" si="22">QD34*QE34</f>
        <v>2.631578947368421E-3</v>
      </c>
      <c r="QE18" s="64"/>
      <c r="QF18" s="268" t="s">
        <v>613</v>
      </c>
      <c r="QG18" s="183">
        <f>'egyeni-ranglista'!$EV$305/114*4*QG25</f>
        <v>71.751783566472014</v>
      </c>
      <c r="QH18" s="64">
        <v>5</v>
      </c>
      <c r="QI18" s="106" t="s">
        <v>858</v>
      </c>
      <c r="QJ18" s="196">
        <f t="shared" ref="QJ18:QJ23" si="23">QJ34*QK34</f>
        <v>2.6644736842105263E-2</v>
      </c>
      <c r="QK18" s="64"/>
      <c r="QL18" s="89" t="s">
        <v>1365</v>
      </c>
      <c r="QM18" s="46">
        <f>SUMIFS(csapatok!KP:KP,csapatok!KQ:KQ,QL18)+SUMIFS(csapatok!KP:KP,csapatok!KQ:KQ,QL18&amp;"-Csere")</f>
        <v>78.224056486957807</v>
      </c>
      <c r="QN18" s="1">
        <v>5</v>
      </c>
      <c r="QO18" s="81" t="s">
        <v>1228</v>
      </c>
      <c r="QP18" s="46">
        <f>SUMIFS(csapatok!KR:KR,csapatok!KS:KS,QO18)+SUMIFS(csapatok!KR:KR,csapatok!KS:KS,QO18&amp;"-Csere")</f>
        <v>299.85657960045012</v>
      </c>
      <c r="QQ18" s="1">
        <v>5</v>
      </c>
      <c r="QR18" s="106" t="s">
        <v>974</v>
      </c>
      <c r="QS18" s="196">
        <f t="shared" ref="QS18:QS23" si="24">QS34*QT34</f>
        <v>0</v>
      </c>
      <c r="QT18" s="64"/>
      <c r="QU18" s="106"/>
      <c r="QV18" s="196"/>
      <c r="QW18" s="64"/>
      <c r="QX18" s="106" t="s">
        <v>50</v>
      </c>
      <c r="QY18" s="46">
        <f>SUMIFS(csapatok!KX:KX,csapatok!KY:KY,QX18)+SUMIFS(csapatok!KX:KX,csapatok!KY:KY,QX18&amp;"-Csere")</f>
        <v>54.256554835191309</v>
      </c>
      <c r="QZ18" s="64">
        <v>5</v>
      </c>
      <c r="RA18" s="63" t="s">
        <v>197</v>
      </c>
      <c r="RB18" s="46">
        <f>SUMIFS(csapatok!KZ:KZ,csapatok!LA:LA,RA18)+SUMIFS(csapatok!KZ:KZ,csapatok!LA:LA,RA18&amp;"-Csere")</f>
        <v>85.772772719389337</v>
      </c>
      <c r="RC18" s="64">
        <v>5</v>
      </c>
      <c r="RD18" s="9"/>
      <c r="RE18" s="46"/>
      <c r="RF18" s="9"/>
      <c r="RG18" s="9"/>
      <c r="RH18" s="46"/>
      <c r="RJ18" s="226"/>
      <c r="RK18" s="46"/>
      <c r="RL18" s="64"/>
      <c r="RM18" s="106" t="s">
        <v>930</v>
      </c>
      <c r="RN18" s="196">
        <f t="shared" ref="RN18:RN26" si="25">RN34*RO34</f>
        <v>3.4046052631578949E-2</v>
      </c>
      <c r="RO18" s="64"/>
      <c r="RP18" s="63" t="s">
        <v>1231</v>
      </c>
      <c r="RQ18" s="196">
        <f>RQ38</f>
        <v>1.4717846313142519E-2</v>
      </c>
      <c r="RR18" s="64">
        <v>6</v>
      </c>
      <c r="RS18" s="106" t="s">
        <v>87</v>
      </c>
      <c r="RT18" s="46">
        <f>SUMIFS(csapatok!LL:LL,csapatok!LM:LM,RS18)+SUMIFS(csapatok!LL:LL,csapatok!LM:LM,RS18&amp;"-Csere")</f>
        <v>26.600405409427559</v>
      </c>
      <c r="RU18" s="216">
        <v>5</v>
      </c>
      <c r="RV18" s="63" t="s">
        <v>407</v>
      </c>
      <c r="RW18" s="196">
        <f>RW39*RX39</f>
        <v>5.5839065157902525E-2</v>
      </c>
      <c r="RX18" s="64"/>
      <c r="RY18" s="63"/>
      <c r="RZ18" s="196"/>
      <c r="SA18" s="64"/>
      <c r="SB18" s="106" t="s">
        <v>1333</v>
      </c>
      <c r="SC18" s="46">
        <f>SUMIFS(csapatok!LR:LR,csapatok!LS:LS,SB18)+SUMIFS(csapatok!LR:LR,csapatok!LS:LS,SB18&amp;"-Csere")</f>
        <v>21.870582492275382</v>
      </c>
      <c r="SD18" s="216">
        <v>5</v>
      </c>
      <c r="SE18" s="106" t="s">
        <v>907</v>
      </c>
      <c r="SF18" s="196">
        <f t="shared" ref="SF18:SF21" si="26">SF34*SG34</f>
        <v>7.3237179487179491E-2</v>
      </c>
      <c r="SG18" s="64"/>
      <c r="SH18" s="106" t="s">
        <v>1627</v>
      </c>
      <c r="SI18" s="46">
        <f>SUMIFS(csapatok!LV:LV,csapatok!LW:LW,SH18)+SUMIFS(csapatok!LV:LV,csapatok!LW:LW,SH18&amp;"-Csere")</f>
        <v>5.1453871437802023</v>
      </c>
      <c r="SJ18" s="216">
        <v>5</v>
      </c>
      <c r="SK18" s="63"/>
      <c r="SL18" s="196"/>
      <c r="SM18" s="64"/>
      <c r="SN18" s="106" t="s">
        <v>407</v>
      </c>
      <c r="SO18" s="196">
        <f t="shared" ref="SO18" si="27">SO34*SP34</f>
        <v>1.2270833333333335</v>
      </c>
      <c r="SP18" s="64"/>
      <c r="SQ18" s="106" t="s">
        <v>124</v>
      </c>
      <c r="SR18" s="46">
        <f>SUMIFS(csapatok!MB:MB,csapatok!MC:MC,SQ18)+SUMIFS(csapatok!MB:MB,csapatok!MC:MC,SQ18&amp;"-Csere")</f>
        <v>113.40987473117865</v>
      </c>
      <c r="SS18" s="216">
        <v>5</v>
      </c>
      <c r="ST18" s="1" t="s">
        <v>1537</v>
      </c>
      <c r="SU18" s="46">
        <f>SUMIFS(csapatok!MD:MD,csapatok!ME:ME,ST18)+SUMIFS(csapatok!MD:MD,csapatok!ME:ME,ST18&amp;"-Csere")</f>
        <v>178.40709214827245</v>
      </c>
      <c r="SV18" s="64">
        <v>5</v>
      </c>
      <c r="SW18" s="106" t="s">
        <v>201</v>
      </c>
      <c r="SX18" s="46">
        <f>SUMIFS(csapatok!MF:MF,csapatok!MG:MG,SW18)+SUMIFS(csapatok!MF:MF,csapatok!MG:MG,SW18&amp;"-Csere")</f>
        <v>139.71700666926785</v>
      </c>
      <c r="SY18" s="216">
        <v>5</v>
      </c>
      <c r="SZ18" s="106" t="s">
        <v>97</v>
      </c>
      <c r="TA18" s="46">
        <f>SUMIFS(csapatok!MH:MH,csapatok!MI:MI,SZ18)+SUMIFS(csapatok!MH:MH,csapatok!MI:MI,SZ18&amp;"-Csere")</f>
        <v>129.18680861114686</v>
      </c>
      <c r="TB18" s="216">
        <v>5</v>
      </c>
      <c r="TC18" s="106" t="s">
        <v>1525</v>
      </c>
      <c r="TD18" s="196">
        <f>TD38</f>
        <v>1.4569434859289932E-2</v>
      </c>
      <c r="TE18" s="64">
        <v>5</v>
      </c>
      <c r="TF18" s="106" t="s">
        <v>1231</v>
      </c>
      <c r="TG18" s="196">
        <f>TG38</f>
        <v>1.4569434859289932E-2</v>
      </c>
      <c r="TH18" s="64">
        <v>5</v>
      </c>
      <c r="TI18" s="106" t="s">
        <v>411</v>
      </c>
      <c r="TJ18" s="196">
        <f t="shared" ref="TJ18:TJ23" si="28">TJ34*TK34</f>
        <v>0.05</v>
      </c>
      <c r="TK18" s="64"/>
      <c r="TL18" s="106" t="s">
        <v>1558</v>
      </c>
      <c r="TM18" s="46">
        <f>SUMIFS(csapatok!MP:MP,csapatok!MQ:MQ,TL18)+SUMIFS(csapatok!MP:MP,csapatok!MQ:MQ,TL18&amp;"-Csere")</f>
        <v>338.94608834533562</v>
      </c>
      <c r="TN18" s="216">
        <v>5</v>
      </c>
      <c r="TO18" s="106" t="s">
        <v>1204</v>
      </c>
      <c r="TP18" s="196">
        <f t="shared" ref="TP18:TP23" si="29">TP34*TQ34</f>
        <v>4.5352564102564101E-2</v>
      </c>
      <c r="TQ18" s="64"/>
      <c r="TR18" s="63" t="s">
        <v>410</v>
      </c>
      <c r="TS18" s="196">
        <f t="shared" si="17"/>
        <v>1.6946553178437237E-2</v>
      </c>
      <c r="TT18" s="64"/>
    </row>
    <row r="19" spans="1:540" ht="15.75" thickBot="1">
      <c r="A19" s="106" t="s">
        <v>267</v>
      </c>
      <c r="B19" s="30">
        <v>30</v>
      </c>
      <c r="C19" s="67">
        <v>6</v>
      </c>
      <c r="D19" s="70" t="s">
        <v>22</v>
      </c>
      <c r="E19" s="46">
        <v>91.3</v>
      </c>
      <c r="F19" s="67">
        <v>6</v>
      </c>
      <c r="G19" s="81" t="s">
        <v>201</v>
      </c>
      <c r="H19" s="46">
        <v>301.42961563292715</v>
      </c>
      <c r="I19" s="67">
        <v>6</v>
      </c>
      <c r="J19" s="63" t="s">
        <v>223</v>
      </c>
      <c r="K19" s="46">
        <v>106.88444717949056</v>
      </c>
      <c r="L19" s="1">
        <v>6</v>
      </c>
      <c r="M19" s="74" t="s">
        <v>87</v>
      </c>
      <c r="N19" s="46">
        <v>40</v>
      </c>
      <c r="O19" s="67">
        <v>6</v>
      </c>
      <c r="S19" s="63" t="s">
        <v>237</v>
      </c>
      <c r="T19" s="30">
        <v>30</v>
      </c>
      <c r="U19" s="64">
        <v>6</v>
      </c>
      <c r="V19" s="49" t="s">
        <v>124</v>
      </c>
      <c r="W19" s="46">
        <v>28.595672255537977</v>
      </c>
      <c r="X19" s="64">
        <v>6</v>
      </c>
      <c r="Y19" s="93" t="s">
        <v>125</v>
      </c>
      <c r="Z19" s="85">
        <v>48.708612309004479</v>
      </c>
      <c r="AA19" s="87">
        <v>6</v>
      </c>
      <c r="AB19" s="69" t="s">
        <v>19</v>
      </c>
      <c r="AC19" s="46">
        <v>160.21947043457607</v>
      </c>
      <c r="AD19" s="1">
        <v>6</v>
      </c>
      <c r="AE19" s="106" t="s">
        <v>224</v>
      </c>
      <c r="AF19" s="46">
        <v>280.77517201352799</v>
      </c>
      <c r="AG19" s="67">
        <v>6</v>
      </c>
      <c r="AH19" s="9"/>
      <c r="AI19" s="46"/>
      <c r="AJ19" s="9"/>
      <c r="AL19" s="46"/>
      <c r="AN19" s="63" t="s">
        <v>34</v>
      </c>
      <c r="AO19" s="46">
        <v>45.187467233599399</v>
      </c>
      <c r="AP19" s="64">
        <v>6</v>
      </c>
      <c r="AQ19" s="63" t="s">
        <v>44</v>
      </c>
      <c r="AR19" s="46">
        <v>207.14884169695779</v>
      </c>
      <c r="AS19" s="64">
        <v>6</v>
      </c>
      <c r="AZ19" s="76" t="s">
        <v>65</v>
      </c>
      <c r="BA19" s="32">
        <v>35.21926837912644</v>
      </c>
      <c r="BB19" s="1">
        <v>6</v>
      </c>
      <c r="BC19" s="96" t="s">
        <v>236</v>
      </c>
      <c r="BD19" s="188">
        <v>1.3827948411115542E-2</v>
      </c>
      <c r="BE19" s="64">
        <v>6</v>
      </c>
      <c r="BF19" s="9" t="s">
        <v>497</v>
      </c>
      <c r="BG19" s="188">
        <v>7.5122988964233476E-3</v>
      </c>
      <c r="BH19" s="64">
        <v>6</v>
      </c>
      <c r="BI19" s="63" t="s">
        <v>543</v>
      </c>
      <c r="BJ19" s="46">
        <f>SUMIFS(csapatok!AP:AP,csapatok!AQ:AQ,BI19)+SUMIFS(csapatok!AP:AP,csapatok!AQ:AQ,BI19&amp;"-Csere")</f>
        <v>45.121822243936755</v>
      </c>
      <c r="BK19" s="64">
        <v>6</v>
      </c>
      <c r="BL19" s="63" t="s">
        <v>583</v>
      </c>
      <c r="BM19" s="186">
        <v>1.6420688738199709E-2</v>
      </c>
      <c r="BN19" s="64">
        <v>6</v>
      </c>
      <c r="BO19" s="1" t="s">
        <v>324</v>
      </c>
      <c r="BP19" s="46">
        <f>SUMIFS(csapatok!AT:AT,csapatok!AU:AU,BO19)+SUMIFS(csapatok!AT:AT,csapatok!AU:AU,BO19&amp;"-Csere")</f>
        <v>321.95146598053873</v>
      </c>
      <c r="BQ19" s="1">
        <v>6</v>
      </c>
      <c r="BR19" s="194" t="s">
        <v>599</v>
      </c>
      <c r="BS19" s="186">
        <v>8.3765456721180687E-3</v>
      </c>
      <c r="BT19" s="64">
        <v>6</v>
      </c>
      <c r="BU19" s="82" t="s">
        <v>614</v>
      </c>
      <c r="BV19" s="197">
        <v>5.0036080594163396E-3</v>
      </c>
      <c r="BW19" s="87">
        <v>6</v>
      </c>
      <c r="BX19" s="63" t="s">
        <v>621</v>
      </c>
      <c r="BY19" s="186">
        <v>8.3765456721180687E-3</v>
      </c>
      <c r="BZ19" s="1">
        <v>6</v>
      </c>
      <c r="CA19" s="63" t="s">
        <v>352</v>
      </c>
      <c r="CB19" s="186">
        <v>5.9034702832070206E-2</v>
      </c>
      <c r="CC19" s="64">
        <v>6</v>
      </c>
      <c r="CD19" s="77" t="s">
        <v>96</v>
      </c>
      <c r="CE19" s="46">
        <f>SUMIFS(csapatok!BD:BD,csapatok!BE:BE,CD19)+SUMIFS(csapatok!BD:BD,csapatok!BE:BE,CD19&amp;"-Csere")</f>
        <v>61.450747961743112</v>
      </c>
      <c r="CF19" s="64">
        <v>6</v>
      </c>
      <c r="CG19" s="82" t="s">
        <v>643</v>
      </c>
      <c r="CH19" s="187">
        <v>5.0392235075122992E-2</v>
      </c>
      <c r="CI19" s="87">
        <v>6</v>
      </c>
      <c r="CJ19" s="74" t="s">
        <v>87</v>
      </c>
      <c r="CK19" s="46">
        <f>SUMIFS(csapatok!BH:BH,csapatok!BI:BI,CJ19)+SUMIFS(csapatok!BH:BH,csapatok!BI:BI,CJ19&amp;"-Csere")</f>
        <v>157.45073018722749</v>
      </c>
      <c r="CL19" s="64">
        <v>6</v>
      </c>
      <c r="CM19" s="82" t="s">
        <v>230</v>
      </c>
      <c r="CN19" s="85">
        <f>SUMIFS(csapatok!BJ:BJ,csapatok!BK:BK,CM19)+SUMIFS(csapatok!BJ:BJ,csapatok!BK:BK,CM19&amp;"-Csere")</f>
        <v>422.58019425637531</v>
      </c>
      <c r="CO19" s="87">
        <v>6</v>
      </c>
      <c r="CP19" s="63" t="s">
        <v>654</v>
      </c>
      <c r="CQ19" s="200">
        <v>5.0392235075122992E-2</v>
      </c>
      <c r="CR19" s="64">
        <v>5</v>
      </c>
      <c r="CS19" s="63" t="s">
        <v>675</v>
      </c>
      <c r="CT19" s="111">
        <f>'egyeni-ranglista'!$AK$305/137*4*'WCF 2012-2013'!F40/'WCF 2012-2013'!$F$22</f>
        <v>17.187448252286046</v>
      </c>
      <c r="CU19" s="1">
        <v>6</v>
      </c>
      <c r="CV19" s="70" t="s">
        <v>22</v>
      </c>
      <c r="CW19" s="186">
        <v>1.3827948411115542E-2</v>
      </c>
      <c r="CX19" s="64">
        <v>6</v>
      </c>
      <c r="CY19" s="1" t="s">
        <v>375</v>
      </c>
      <c r="CZ19" s="186">
        <v>6.7140600315955768E-3</v>
      </c>
      <c r="DA19" s="64">
        <v>6</v>
      </c>
      <c r="DB19" s="81" t="s">
        <v>201</v>
      </c>
      <c r="DC19" s="186">
        <v>1.4907332796132152E-2</v>
      </c>
      <c r="DD19" s="64">
        <v>6</v>
      </c>
      <c r="DE19" s="63" t="s">
        <v>699</v>
      </c>
      <c r="DF19" s="46">
        <f>SUMIFS(csapatok!BV:BV,csapatok!BW:BW,DE19)+SUMIFS(csapatok!BV:BV,csapatok!BW:BW,DE19&amp;"-Csere")</f>
        <v>28.072522053749005</v>
      </c>
      <c r="DG19" s="1">
        <v>6</v>
      </c>
      <c r="DH19" s="70" t="s">
        <v>22</v>
      </c>
      <c r="DI19" s="46">
        <f>SUMIFS(csapatok!BX:BX,csapatok!BY:BY,DH19)+SUMIFS(csapatok!BX:BX,csapatok!BY:BY,DH19&amp;"-Csere")</f>
        <v>280.27000808755787</v>
      </c>
      <c r="DJ19" s="64">
        <v>6</v>
      </c>
      <c r="DK19" s="63" t="s">
        <v>372</v>
      </c>
      <c r="DL19" s="186">
        <v>1.1549825409615902E-2</v>
      </c>
      <c r="DM19" s="64"/>
      <c r="DN19" s="9"/>
      <c r="DO19" s="46"/>
      <c r="DP19" s="9"/>
      <c r="DQ19" s="78" t="s">
        <v>23</v>
      </c>
      <c r="DR19" s="85">
        <f>SUMIFS(csapatok!CD:CD,csapatok!CE:CE,DQ19)+SUMIFS(csapatok!CD:CD,csapatok!CE:CE,DQ19&amp;"-Csere")</f>
        <v>6.0657747250333331</v>
      </c>
      <c r="DS19" s="80">
        <v>6</v>
      </c>
      <c r="DT19" s="77" t="s">
        <v>96</v>
      </c>
      <c r="DU19" s="46">
        <f>SUMIFS(csapatok!CF:CF,csapatok!CG:CG,DT19)+SUMIFS(csapatok!CF:CF,csapatok!CG:CG,DT19&amp;"-Csere")</f>
        <v>93.252733529755744</v>
      </c>
      <c r="DV19" s="1">
        <v>6</v>
      </c>
      <c r="DW19" s="106" t="s">
        <v>229</v>
      </c>
      <c r="DX19" s="46">
        <f>SUMIFS(csapatok!CH:CH,csapatok!CI:CI,DW19)+SUMIFS(csapatok!CH:CH,csapatok!CI:CI,DW19&amp;"-Csere")</f>
        <v>481.48582236670632</v>
      </c>
      <c r="DY19" s="67">
        <v>6</v>
      </c>
      <c r="DZ19" s="9"/>
      <c r="EA19" s="46"/>
      <c r="EB19" s="9"/>
      <c r="ED19" s="46"/>
      <c r="EF19" s="63" t="s">
        <v>324</v>
      </c>
      <c r="EG19" s="186">
        <v>1.3827948411115542E-2</v>
      </c>
      <c r="EH19" s="64">
        <v>6</v>
      </c>
      <c r="EI19" s="206" t="s">
        <v>358</v>
      </c>
      <c r="EJ19" s="186">
        <v>3.5833000930727298E-2</v>
      </c>
      <c r="EK19" s="64">
        <v>6</v>
      </c>
      <c r="EL19" s="208" t="s">
        <v>43</v>
      </c>
      <c r="EM19" s="85">
        <f>SUMIFS(csapatok!CR:CR,csapatok!CS:CS,EL19)+SUMIFS(csapatok!CR:CR,csapatok!CS:CS,EL19&amp;"-Csere")</f>
        <v>127.74171769859871</v>
      </c>
      <c r="EN19" s="87">
        <v>6</v>
      </c>
      <c r="EO19" s="63" t="s">
        <v>801</v>
      </c>
      <c r="EP19" s="186">
        <v>1.0969285999202234E-2</v>
      </c>
      <c r="ER19" s="63" t="s">
        <v>41</v>
      </c>
      <c r="ES19" s="46">
        <f>SUMIFS(csapatok!CV:CV,csapatok!CW:CW,ER19)+SUMIFS(csapatok!CV:CV,csapatok!CW:CW,ER19&amp;"-Csere")</f>
        <v>13.595346921513595</v>
      </c>
      <c r="ET19" s="64">
        <v>6</v>
      </c>
      <c r="EU19" s="63" t="s">
        <v>12</v>
      </c>
      <c r="EV19" s="115">
        <f>SUMIFS(csapatok!CX:CX,csapatok!CY:CY,EU19)+SUMIFS(csapatok!CX:CX,csapatok!CY:CY,EU19&amp;"-Csere")</f>
        <v>16.239769807165821</v>
      </c>
      <c r="EW19" s="1">
        <v>6</v>
      </c>
      <c r="EX19" s="184" t="s">
        <v>1228</v>
      </c>
      <c r="EY19" s="46">
        <f>SUMIFS(csapatok!CZ:CZ,csapatok!DA:DA,EX19)+SUMIFS(csapatok!CZ:CZ,csapatok!DA:DA,EX19&amp;"-Csere")</f>
        <v>214.75799832279827</v>
      </c>
      <c r="EZ19" s="64">
        <v>6</v>
      </c>
      <c r="FA19" s="1" t="s">
        <v>833</v>
      </c>
      <c r="FB19" s="186"/>
      <c r="FC19" s="64"/>
      <c r="FD19" s="63"/>
      <c r="FE19" s="186"/>
      <c r="FF19" s="64"/>
      <c r="FG19" s="106" t="s">
        <v>1216</v>
      </c>
      <c r="FH19" s="183">
        <f>'egyeni-ranglista'!$BG$305/119*4*FH27</f>
        <v>140.96537134430767</v>
      </c>
      <c r="FI19" s="216">
        <v>6</v>
      </c>
      <c r="FJ19" s="63"/>
      <c r="FK19" s="186"/>
      <c r="FL19" s="64"/>
      <c r="FM19" s="185" t="s">
        <v>42</v>
      </c>
      <c r="FN19" s="186">
        <f>VLOOKUP("HUN",'WCF 2013-2014'!$C$4:$J$56,8,FALSE)</f>
        <v>1.0376265551805772E-2</v>
      </c>
      <c r="FO19" s="64">
        <v>5</v>
      </c>
      <c r="FP19" s="82"/>
      <c r="FQ19" s="187"/>
      <c r="FR19" s="80"/>
      <c r="FS19" s="63" t="s">
        <v>236</v>
      </c>
      <c r="FT19" s="46">
        <f>SUMIFS(csapatok!DN:DN,csapatok!DO:DO,FS19)+SUMIFS(csapatok!DN:DN,csapatok!DO:DO,FS19&amp;"-Csere")</f>
        <v>717.79491971675918</v>
      </c>
      <c r="FU19" s="64">
        <v>6</v>
      </c>
      <c r="FV19" s="63" t="s">
        <v>1261</v>
      </c>
      <c r="FW19" s="46">
        <f>SUMIFS(csapatok!DP:DP,csapatok!DQ:DQ,FV19)+SUMIFS(csapatok!DP:DP,csapatok!DQ:DQ,FV19&amp;"-Csere")</f>
        <v>93.683669676721365</v>
      </c>
      <c r="FX19" s="64">
        <v>6</v>
      </c>
      <c r="FY19" s="63" t="s">
        <v>1243</v>
      </c>
      <c r="FZ19" s="200"/>
      <c r="GA19" s="64"/>
      <c r="GB19" s="66" t="s">
        <v>236</v>
      </c>
      <c r="GC19" s="46">
        <f>SUMIFS(csapatok!DT:DT,csapatok!DU:DU,GB19)+SUMIFS(csapatok!DT:DT,csapatok!DU:DU,GB19&amp;"-Csere")</f>
        <v>675.2494272634201</v>
      </c>
      <c r="GD19" s="1">
        <v>6</v>
      </c>
      <c r="GF19" s="196"/>
      <c r="GG19" s="64"/>
      <c r="GH19" s="63" t="s">
        <v>887</v>
      </c>
      <c r="GI19" s="196">
        <f t="shared" si="3"/>
        <v>6.2943350984114299E-3</v>
      </c>
      <c r="GJ19" s="64">
        <v>6</v>
      </c>
      <c r="GK19" s="63" t="s">
        <v>937</v>
      </c>
      <c r="GL19" s="186">
        <f t="shared" si="4"/>
        <v>9.7521332791548152E-3</v>
      </c>
      <c r="GM19" s="64">
        <v>6</v>
      </c>
      <c r="GN19" s="63" t="s">
        <v>96</v>
      </c>
      <c r="GO19" s="46">
        <f>SUMIFS(csapatok!EB:EB,csapatok!EC:EC,GN19)+SUMIFS(csapatok!EB:EB,csapatok!EC:EC,GN19&amp;"-Csere")</f>
        <v>71.812836699992602</v>
      </c>
      <c r="GP19" s="64">
        <v>6</v>
      </c>
      <c r="GQ19" s="63" t="s">
        <v>998</v>
      </c>
      <c r="GR19" s="196">
        <f>VLOOKUP(GQ19,'WCF 2013-2014'!$C$4:$J$56,7,FALSE)</f>
        <v>1.5644047135310851E-2</v>
      </c>
      <c r="GS19" s="64">
        <v>6</v>
      </c>
      <c r="GT19" s="63" t="s">
        <v>411</v>
      </c>
      <c r="GU19" s="196">
        <f>VLOOKUP(GT19,'WCF 2013-2014'!$C$4:$J$56,7,FALSE)</f>
        <v>1.5339292970337261E-2</v>
      </c>
      <c r="GV19" s="64">
        <v>6</v>
      </c>
      <c r="GW19" s="89" t="s">
        <v>543</v>
      </c>
      <c r="GX19" s="46">
        <f>SUMIFS(csapatok!EF:EF,csapatok!EG:EG,GW19)+SUMIFS(csapatok!EF:EF,csapatok!EG:EG,GW19&amp;"-Csere")</f>
        <v>127.81948332650488</v>
      </c>
      <c r="GY19" s="1">
        <v>6</v>
      </c>
      <c r="GZ19" s="63" t="s">
        <v>974</v>
      </c>
      <c r="HA19" s="196">
        <f>VLOOKUP(GZ19,'WCF 2014-2015'!$C$4:$L$57,8,FALSE)</f>
        <v>2.1697203471552555E-3</v>
      </c>
      <c r="HB19" s="64"/>
      <c r="HC19" s="63" t="s">
        <v>1030</v>
      </c>
      <c r="HD19" s="196">
        <f>VLOOKUP(HC19,'WCF 2014-2015'!$C$4:$L$57,8,FALSE)</f>
        <v>7.919479267116683E-2</v>
      </c>
      <c r="HE19" s="64"/>
      <c r="HF19" s="68" t="s">
        <v>102</v>
      </c>
      <c r="HG19" s="46">
        <f>SUMIFS(csapatok!EL:EL,csapatok!EM:EM,HF19)+SUMIFS(csapatok!EL:EL,csapatok!EM:EM,HF19&amp;"-Csere")</f>
        <v>30.577467849435635</v>
      </c>
      <c r="HH19" s="87">
        <v>6</v>
      </c>
      <c r="HI19" s="69" t="s">
        <v>124</v>
      </c>
      <c r="HJ19" s="46">
        <f>SUMIFS(csapatok!EN:EN,csapatok!EO:EO,HI19)+SUMIFS(csapatok!EN:EN,csapatok!EO:EO,HI19&amp;"-Csere")</f>
        <v>64.784747497644474</v>
      </c>
      <c r="HK19" s="1">
        <v>6</v>
      </c>
      <c r="HL19" s="185" t="s">
        <v>1300</v>
      </c>
      <c r="HM19" s="196"/>
      <c r="HN19" s="64">
        <v>6</v>
      </c>
      <c r="HO19" s="106" t="s">
        <v>155</v>
      </c>
      <c r="HP19" s="267">
        <f>'egyeni-ranglista'!$BZ$305/119*4*HP25/HP26</f>
        <v>44.078192665608356</v>
      </c>
      <c r="HQ19" s="64">
        <v>6</v>
      </c>
      <c r="HR19" s="1" t="s">
        <v>1048</v>
      </c>
      <c r="HS19" s="196">
        <f>VLOOKUP(HR19,'WCF 2014-2015'!$C$4:$L$57,8,FALSE)</f>
        <v>0</v>
      </c>
      <c r="HT19" s="64">
        <v>6</v>
      </c>
      <c r="HU19" s="1" t="s">
        <v>964</v>
      </c>
      <c r="HV19" s="196">
        <f>VLOOKUP(HU19,'WCF 2014-2015'!$C$4:$L$57,8,FALSE)</f>
        <v>3.2364995178399227E-2</v>
      </c>
      <c r="HW19" s="64">
        <v>6</v>
      </c>
      <c r="HX19" s="9"/>
      <c r="HY19" s="46"/>
      <c r="HZ19" s="9"/>
      <c r="IB19" s="46"/>
      <c r="ID19" s="106" t="s">
        <v>1343</v>
      </c>
      <c r="IE19" s="267"/>
      <c r="IF19" s="64">
        <v>6</v>
      </c>
      <c r="IG19" s="206" t="s">
        <v>362</v>
      </c>
      <c r="IH19" s="186">
        <f>VLOOKUP(IG19,'WCF 2014-2015'!$B$4:$L$57,9,FALSE)</f>
        <v>3.5318225650916107E-2</v>
      </c>
      <c r="IJ19" s="142" t="s">
        <v>1361</v>
      </c>
      <c r="IK19" s="46">
        <f>SUMIFS(csapatok!FF:FF,csapatok!FG:FG,IJ19)+SUMIFS(csapatok!FF:FF,csapatok!FG:FG,IJ19&amp;"-Csere")</f>
        <v>115.90427948486716</v>
      </c>
      <c r="IL19" s="64">
        <v>6</v>
      </c>
      <c r="IM19" s="63" t="s">
        <v>409</v>
      </c>
      <c r="IN19" s="186">
        <f>VLOOKUP(IM19,'WCF 2014-2015'!$C$4:$L$57,8,FALSE)</f>
        <v>6.0270009643201543E-3</v>
      </c>
      <c r="IO19" s="64">
        <v>6</v>
      </c>
      <c r="IP19" s="63" t="s">
        <v>62</v>
      </c>
      <c r="IQ19" s="46">
        <f>SUMIFS(csapatok!FJ:FJ,csapatok!FK:FK,IP19)+SUMIFS(csapatok!FJ:FJ,csapatok!FK:FK,IP19&amp;"-Csere")</f>
        <v>106.2204420358154</v>
      </c>
      <c r="IR19" s="64">
        <v>6</v>
      </c>
      <c r="IS19" s="63" t="s">
        <v>104</v>
      </c>
      <c r="IT19" s="46">
        <f>SUMIFS(csapatok!FL:FL,csapatok!FM:FM,IS19)+SUMIFS(csapatok!FL:FL,csapatok!FM:FM,IS19&amp;"-Csere")</f>
        <v>145.56332773884492</v>
      </c>
      <c r="IU19" s="64">
        <v>6</v>
      </c>
      <c r="IW19" s="186"/>
      <c r="IX19" s="64"/>
      <c r="IY19" s="63"/>
      <c r="IZ19" s="186"/>
      <c r="JA19" s="64"/>
      <c r="JB19" s="106" t="s">
        <v>1212</v>
      </c>
      <c r="JC19" s="183">
        <f>'egyeni-ranglista'!$CM$305/122*4*JC28</f>
        <v>97.123250167490468</v>
      </c>
      <c r="JD19" s="216">
        <v>6</v>
      </c>
      <c r="JE19" s="63"/>
      <c r="JF19" s="186"/>
      <c r="JG19" s="64"/>
      <c r="JH19" s="72" t="s">
        <v>1390</v>
      </c>
      <c r="JI19" s="46">
        <f>SUMIFS(csapatok!FV:FV,csapatok!FW:FW,JH19)+SUMIFS(csapatok!FV:FV,csapatok!FW:FW,JH19&amp;"-Csere")</f>
        <v>43.213932966457016</v>
      </c>
      <c r="JJ19" s="64">
        <v>6</v>
      </c>
      <c r="JK19" s="63" t="s">
        <v>224</v>
      </c>
      <c r="JL19" s="46">
        <f>SUMIFS(csapatok!FX:FX,csapatok!FY:FY,JK19)+SUMIFS(csapatok!FX:FX,csapatok!FY:FY,JK19&amp;"-Csere")</f>
        <v>181.80177288572139</v>
      </c>
      <c r="JM19" s="64">
        <v>6</v>
      </c>
      <c r="JN19" s="63" t="s">
        <v>1417</v>
      </c>
      <c r="JO19" s="46"/>
      <c r="JP19" s="64">
        <v>8</v>
      </c>
      <c r="JQ19" s="66" t="s">
        <v>23</v>
      </c>
      <c r="JR19" s="46">
        <f>SUMIFS(csapatok!GB:GB,csapatok!GC:GC,JQ19)+SUMIFS(csapatok!GB:GB,csapatok!GC:GC,JQ19&amp;"-Csere")</f>
        <v>94.637165818254374</v>
      </c>
      <c r="JS19" s="1">
        <v>6</v>
      </c>
      <c r="JT19" s="106" t="s">
        <v>1459</v>
      </c>
      <c r="JU19" s="46"/>
      <c r="JV19" s="64">
        <v>6</v>
      </c>
      <c r="JW19" s="72" t="s">
        <v>1451</v>
      </c>
      <c r="JX19" s="183">
        <f>'egyeni-ranglista'!$CS$305/127*4*JX32</f>
        <v>38.302345161411665</v>
      </c>
      <c r="JY19" s="64">
        <v>6</v>
      </c>
      <c r="JZ19" s="63" t="s">
        <v>404</v>
      </c>
      <c r="KA19" s="196">
        <f>VLOOKUP(JZ19,'WCF 2015-2016'!$C$4:$J$56,8,FALSE)</f>
        <v>2.6390132984221042E-2</v>
      </c>
      <c r="KB19" s="64">
        <v>6</v>
      </c>
      <c r="KC19" s="72" t="s">
        <v>87</v>
      </c>
      <c r="KD19" s="46">
        <f>SUMIFS(csapatok!GJ:GJ,csapatok!GK:GK,KC19)+SUMIFS(csapatok!GJ:GJ,csapatok!GK:GK,KC19&amp;"-Csere")</f>
        <v>44.586512923595961</v>
      </c>
      <c r="KE19" s="64">
        <v>6</v>
      </c>
      <c r="KF19" s="63" t="s">
        <v>413</v>
      </c>
      <c r="KG19" s="196">
        <f>VLOOKUP(KF19,'WCF 2015-2016 MD'!$C$4:$J$56,4,FALSE)</f>
        <v>2.1546052631578948E-2</v>
      </c>
      <c r="KH19" s="64">
        <v>6</v>
      </c>
      <c r="KI19" s="142" t="s">
        <v>1476</v>
      </c>
      <c r="KJ19" s="46">
        <f>SUMIFS(csapatok!GN:GN,csapatok!GO:GO,KI19)+SUMIFS(csapatok!GN:GN,csapatok!GO:GO,KI19&amp;"-Csere")</f>
        <v>132.22292304055316</v>
      </c>
      <c r="KK19" s="64">
        <v>6</v>
      </c>
      <c r="KL19" s="63" t="s">
        <v>1030</v>
      </c>
      <c r="KM19" s="196">
        <f>VLOOKUP(KL19,'WCF 2015-2016 MD'!$C$4:$J$56,4,FALSE)</f>
        <v>7.9934210526315788E-2</v>
      </c>
      <c r="KN19" s="64">
        <v>6</v>
      </c>
      <c r="KO19" s="63" t="s">
        <v>1030</v>
      </c>
      <c r="KP19" s="196">
        <f>VLOOKUP(KO19,'WCF 2015-2016'!$C$4:$J$56,8,FALSE)</f>
        <v>7.8550265279404674E-2</v>
      </c>
      <c r="KQ19" s="64">
        <v>6</v>
      </c>
      <c r="KR19" s="63" t="s">
        <v>613</v>
      </c>
      <c r="KS19" s="196">
        <f>VLOOKUP(KR19,'WCF 2015-2016 MD'!$C$4:$J$56,4,FALSE)</f>
        <v>5.7565789473684207E-3</v>
      </c>
      <c r="KT19" s="64">
        <v>6</v>
      </c>
      <c r="KU19" s="63" t="s">
        <v>1204</v>
      </c>
      <c r="KV19" s="196">
        <f>VLOOKUP(KU19,'WCF 2015-2016 MD'!$C$4:$J$56,4,FALSE)</f>
        <v>3.453947368421053E-2</v>
      </c>
      <c r="KW19" s="64"/>
      <c r="KX19" s="63" t="s">
        <v>404</v>
      </c>
      <c r="KY19" s="196">
        <f>VLOOKUP(KX19,'WCF 2015-2016'!$C$4:$J$56,8,FALSE)</f>
        <v>2.6390132984221042E-2</v>
      </c>
      <c r="KZ19" s="64">
        <v>6</v>
      </c>
      <c r="LA19" s="63" t="s">
        <v>1030</v>
      </c>
      <c r="LB19" s="196">
        <f>VLOOKUP(LA19,'WCF 2015-2016'!$C$4:$J$56,8,FALSE)</f>
        <v>7.8550265279404674E-2</v>
      </c>
      <c r="LC19" s="64">
        <v>6</v>
      </c>
      <c r="LD19" s="106" t="s">
        <v>412</v>
      </c>
      <c r="LE19" s="196">
        <f>VLOOKUP(LD19,'WCF 2015-2016 MD'!$C$4:$J$56,4,FALSE)</f>
        <v>9.9506578947368418E-2</v>
      </c>
      <c r="LF19" s="64">
        <v>6</v>
      </c>
      <c r="LG19" s="106" t="s">
        <v>230</v>
      </c>
      <c r="LH19" s="196">
        <f>LH31</f>
        <v>9.0953947368421051E-2</v>
      </c>
      <c r="LI19" s="64">
        <v>6</v>
      </c>
      <c r="LJ19" s="106" t="s">
        <v>613</v>
      </c>
      <c r="LK19" s="183">
        <f>'egyeni-ranglista'!$DG$305/99*4*LK25</f>
        <v>113.27945248448322</v>
      </c>
      <c r="LL19" s="64">
        <v>6</v>
      </c>
      <c r="LM19" s="63"/>
      <c r="LN19" s="46"/>
      <c r="LO19" s="64"/>
      <c r="LP19" s="9"/>
      <c r="LQ19" s="46"/>
      <c r="LR19" s="9"/>
      <c r="LT19" s="46"/>
      <c r="LV19" s="68" t="s">
        <v>23</v>
      </c>
      <c r="LW19" s="46">
        <f>SUMIFS(csapatok!HN:HN,csapatok!HO:HO,LV19)+SUMIFS(csapatok!HN:HN,csapatok!HO:HO,LV19&amp;"-Csere")</f>
        <v>18.250162249033124</v>
      </c>
      <c r="LX19" s="87">
        <v>6</v>
      </c>
      <c r="LY19" s="69" t="s">
        <v>1328</v>
      </c>
      <c r="LZ19" s="46">
        <f>SUMIFS(csapatok!HP:HP,csapatok!HQ:HQ,LY19)+SUMIFS(csapatok!HP:HP,csapatok!HQ:HQ,LY19&amp;"-Csere")</f>
        <v>88.549534886966597</v>
      </c>
      <c r="MA19" s="1">
        <v>6</v>
      </c>
      <c r="MB19" s="63" t="s">
        <v>1511</v>
      </c>
      <c r="MC19" s="46">
        <f>SUMIFS(csapatok!HR:HR,csapatok!HS:HS,MB19)+SUMIFS(csapatok!HR:HR,csapatok!HS:HS,MB19&amp;"-Csere")</f>
        <v>33.424672535653571</v>
      </c>
      <c r="MD19" s="64">
        <v>6</v>
      </c>
      <c r="ME19" s="63" t="s">
        <v>79</v>
      </c>
      <c r="MF19" s="46">
        <f>SUMIFS(csapatok!HT:HT,csapatok!HU:HU,ME19)+SUMIFS(csapatok!HT:HT,csapatok!HU:HU,ME19&amp;"-Csere")</f>
        <v>45.127151804157045</v>
      </c>
      <c r="MG19" s="64">
        <v>6</v>
      </c>
      <c r="MH19" s="63" t="s">
        <v>1327</v>
      </c>
      <c r="MI19" s="46">
        <f>SUMIFS(csapatok!HV:HV,csapatok!HW:HW,MH19)+SUMIFS(csapatok!HV:HV,csapatok!HW:HW,MH19&amp;"-Csere")</f>
        <v>283.58415073291729</v>
      </c>
      <c r="MJ19" s="64">
        <v>6</v>
      </c>
      <c r="MK19" s="63"/>
      <c r="ML19" s="46"/>
      <c r="MM19" s="64"/>
      <c r="MN19" s="63"/>
      <c r="MO19" s="46"/>
      <c r="MP19" s="64"/>
      <c r="MQ19" s="106" t="s">
        <v>96</v>
      </c>
      <c r="MR19" s="46">
        <f>SUMIFS(csapatok!IB:IB,csapatok!IC:IC,MQ19)+SUMIFS(csapatok!IB:IB,csapatok!IC:IC,MQ19&amp;"-Csere")</f>
        <v>90.788569945414011</v>
      </c>
      <c r="MS19" s="216">
        <v>6</v>
      </c>
      <c r="MT19" s="63" t="s">
        <v>405</v>
      </c>
      <c r="MU19" s="196">
        <f>MU40*MV40</f>
        <v>3.5485426858678427E-2</v>
      </c>
      <c r="MV19" s="64"/>
      <c r="MW19" s="106" t="s">
        <v>933</v>
      </c>
      <c r="MX19" s="196">
        <f t="shared" si="0"/>
        <v>2.1874999999999999E-2</v>
      </c>
      <c r="MY19" s="64"/>
      <c r="MZ19" s="63" t="s">
        <v>858</v>
      </c>
      <c r="NA19" s="196">
        <f>NA40*NB40</f>
        <v>0.26872459174533181</v>
      </c>
      <c r="NB19" s="64"/>
      <c r="NC19" s="72" t="s">
        <v>1493</v>
      </c>
      <c r="ND19" s="46">
        <f>SUMIFS(csapatok!IJ:IJ,csapatok!IK:IK,NC19)+SUMIFS(csapatok!IJ:IJ,csapatok!IK:IK,NC19&amp;"-Csere")</f>
        <v>79.455194007857926</v>
      </c>
      <c r="NE19" s="64">
        <v>6</v>
      </c>
      <c r="NF19" s="63" t="s">
        <v>412</v>
      </c>
      <c r="NG19" s="196">
        <f>NG40*NH40</f>
        <v>9.6051815613587818E-2</v>
      </c>
      <c r="NH19" s="64"/>
      <c r="NI19" s="63"/>
      <c r="NJ19" s="196"/>
      <c r="NK19" s="64"/>
      <c r="NL19" s="106"/>
      <c r="NM19" s="196"/>
      <c r="NN19" s="64"/>
      <c r="NO19" s="106" t="s">
        <v>405</v>
      </c>
      <c r="NP19" s="196">
        <f t="shared" si="2"/>
        <v>4.6052631578947364E-3</v>
      </c>
      <c r="NQ19" s="64"/>
      <c r="NR19" s="63" t="s">
        <v>858</v>
      </c>
      <c r="NS19" s="196">
        <f t="shared" ref="NS19:NS21" si="30">NS40*NT40</f>
        <v>2.0671122441948599E-2</v>
      </c>
      <c r="NT19" s="64"/>
      <c r="NU19" s="63" t="s">
        <v>409</v>
      </c>
      <c r="NV19" s="196">
        <f t="shared" ref="NV19:NV21" si="31">NV40*NW40</f>
        <v>7.8550265279404667E-3</v>
      </c>
      <c r="NW19" s="64"/>
      <c r="NX19" s="63" t="s">
        <v>226</v>
      </c>
      <c r="NY19" s="46">
        <f>SUMIFS(csapatok!IX:IX,csapatok!IY:IY,NX19)+SUMIFS(csapatok!IX:IX,csapatok!IY:IY,NX19&amp;"-Csere")</f>
        <v>91.925357372955816</v>
      </c>
      <c r="NZ19" s="64">
        <v>6</v>
      </c>
      <c r="OA19" s="63" t="s">
        <v>887</v>
      </c>
      <c r="OB19" s="196">
        <f>OB40*OC40</f>
        <v>1.1851443533383863E-2</v>
      </c>
      <c r="OC19" s="64"/>
      <c r="OD19" s="66" t="s">
        <v>97</v>
      </c>
      <c r="OE19" s="46">
        <f>SUMIFS(csapatok!JB:JB,csapatok!JC:JC,OD19)+SUMIFS(csapatok!JB:JB,csapatok!JC:JC,OD19&amp;"-Csere")</f>
        <v>169.7191586604072</v>
      </c>
      <c r="OF19" s="1">
        <v>6</v>
      </c>
      <c r="OG19" s="106" t="s">
        <v>610</v>
      </c>
      <c r="OH19" s="196">
        <f t="shared" si="5"/>
        <v>1.4802631578947368E-2</v>
      </c>
      <c r="OI19" s="64"/>
      <c r="OJ19" s="63" t="s">
        <v>1044</v>
      </c>
      <c r="OK19" s="196">
        <f>VLOOKUP(OJ19,'WCF 2015-2016'!$C$4:$J$57,8,FALSE)</f>
        <v>1.0404464962447461E-2</v>
      </c>
      <c r="OL19" s="64"/>
      <c r="OM19" s="63" t="s">
        <v>937</v>
      </c>
      <c r="ON19" s="196">
        <f>VLOOKUP(OM19,'WCF 2015-2016'!$C$4:$J$56,8,FALSE)</f>
        <v>1.2333769723695997E-2</v>
      </c>
      <c r="OO19" s="64"/>
      <c r="OP19" s="63" t="s">
        <v>612</v>
      </c>
      <c r="OQ19" s="196">
        <f>OQ40*OR40</f>
        <v>5.7688040825382737E-3</v>
      </c>
      <c r="OR19" s="64"/>
      <c r="OS19" s="63"/>
      <c r="OT19" s="196"/>
      <c r="OU19" s="64"/>
      <c r="OV19" s="106" t="s">
        <v>43</v>
      </c>
      <c r="OW19" s="46">
        <f>SUMIFS(csapatok!JN:JN,csapatok!JO:JO,OV19)+SUMIFS(csapatok!JN:JN,csapatok!JO:JO,OV19&amp;"-Csere")</f>
        <v>85.482079310159321</v>
      </c>
      <c r="OX19" s="216">
        <v>6</v>
      </c>
      <c r="OY19" s="106" t="s">
        <v>930</v>
      </c>
      <c r="OZ19" s="196">
        <f t="shared" si="6"/>
        <v>3.4046052631578949E-2</v>
      </c>
      <c r="PA19" s="64"/>
      <c r="PB19" s="106" t="s">
        <v>1448</v>
      </c>
      <c r="PC19" s="46">
        <f>SUMIFS(csapatok!JR:JR,csapatok!JS:JS,PB19)+SUMIFS(csapatok!JR:JR,csapatok!JS:JS,PB19&amp;"-Csere")</f>
        <v>631.92528789769017</v>
      </c>
      <c r="PD19" s="216">
        <v>6</v>
      </c>
      <c r="PE19" s="106" t="s">
        <v>907</v>
      </c>
      <c r="PF19" s="196">
        <f t="shared" si="19"/>
        <v>5.0493421052631576E-2</v>
      </c>
      <c r="PG19" s="64"/>
      <c r="PH19" s="106" t="s">
        <v>1561</v>
      </c>
      <c r="PI19" s="46">
        <f>SUMIFS(csapatok!JV:JV,csapatok!JW:JW,PH19)+SUMIFS(csapatok!JV:JV,csapatok!JW:JW,PH19&amp;"-Csere")</f>
        <v>120.94955070963985</v>
      </c>
      <c r="PJ19" s="216">
        <v>6</v>
      </c>
      <c r="PK19" s="106" t="s">
        <v>856</v>
      </c>
      <c r="PL19" s="196">
        <f t="shared" si="20"/>
        <v>4.1118421052631582E-2</v>
      </c>
      <c r="PM19" s="64"/>
      <c r="PN19" s="106" t="s">
        <v>937</v>
      </c>
      <c r="PO19" s="196">
        <f t="shared" si="21"/>
        <v>1.200657894736842E-2</v>
      </c>
      <c r="PP19" s="64"/>
      <c r="PQ19" s="63" t="s">
        <v>613</v>
      </c>
      <c r="PR19" s="196">
        <f t="shared" si="7"/>
        <v>5.9906811626358998E-3</v>
      </c>
      <c r="PS19" s="64"/>
      <c r="PT19" s="63" t="s">
        <v>960</v>
      </c>
      <c r="PU19" s="196">
        <f>VLOOKUP(PT19,'WCF 2016-2017'!$C$4:$J$59,8,FALSE)</f>
        <v>5.2954663116633383E-2</v>
      </c>
      <c r="PV19" s="64"/>
      <c r="PW19" s="63" t="s">
        <v>1030</v>
      </c>
      <c r="PX19" s="196">
        <f>VLOOKUP(PW19,'WCF 2016-2017'!$C$4:$J$59,8,FALSE)</f>
        <v>7.7656978034169072E-2</v>
      </c>
      <c r="PY19" s="64"/>
      <c r="PZ19" s="106" t="s">
        <v>412</v>
      </c>
      <c r="QA19" s="196">
        <f>QA34*QB34</f>
        <v>9.9506578947368418E-2</v>
      </c>
      <c r="QB19" s="64"/>
      <c r="QC19" s="106" t="s">
        <v>411</v>
      </c>
      <c r="QD19" s="196">
        <f t="shared" si="22"/>
        <v>2.0394736842105264E-2</v>
      </c>
      <c r="QE19" s="64"/>
      <c r="QF19" s="106" t="s">
        <v>102</v>
      </c>
      <c r="QG19" s="46">
        <f>SUMIFS(csapatok!KL:KL,csapatok!KM:KM,QF19)+SUMIFS(csapatok!KL:KL,csapatok!KM:KM,QF19&amp;"-Csere")</f>
        <v>33.116101725702492</v>
      </c>
      <c r="QH19" s="64">
        <v>6</v>
      </c>
      <c r="QI19" s="106" t="s">
        <v>1014</v>
      </c>
      <c r="QJ19" s="196">
        <f t="shared" si="23"/>
        <v>6.4144736842105263E-3</v>
      </c>
      <c r="QK19" s="64"/>
      <c r="QL19" s="68" t="s">
        <v>1329</v>
      </c>
      <c r="QM19" s="46">
        <f>SUMIFS(csapatok!KP:KP,csapatok!KQ:KQ,QL19)+SUMIFS(csapatok!KP:KP,csapatok!KQ:KQ,QL19&amp;"-Csere")</f>
        <v>105.50259802380097</v>
      </c>
      <c r="QN19" s="87">
        <v>6</v>
      </c>
      <c r="QO19" s="69" t="s">
        <v>96</v>
      </c>
      <c r="QP19" s="46">
        <f>SUMIFS(csapatok!KR:KR,csapatok!KS:KS,QO19)+SUMIFS(csapatok!KR:KR,csapatok!KS:KS,QO19&amp;"-Csere")</f>
        <v>116.41501150517594</v>
      </c>
      <c r="QQ19" s="1">
        <v>6</v>
      </c>
      <c r="QR19" s="106" t="s">
        <v>411</v>
      </c>
      <c r="QS19" s="196">
        <f t="shared" si="24"/>
        <v>0.10197368421052633</v>
      </c>
      <c r="QT19" s="64"/>
      <c r="QU19" s="106"/>
      <c r="QV19" s="196"/>
      <c r="QW19" s="64"/>
      <c r="QX19" s="63" t="s">
        <v>53</v>
      </c>
      <c r="QY19" s="46">
        <f>SUMIFS(csapatok!KX:KX,csapatok!KY:KY,QX19)+SUMIFS(csapatok!KX:KX,csapatok!KY:KY,QX19&amp;"-Csere")</f>
        <v>213.37833219881699</v>
      </c>
      <c r="QZ19" s="64">
        <v>6</v>
      </c>
      <c r="RA19" s="63" t="s">
        <v>724</v>
      </c>
      <c r="RB19" s="46">
        <f>SUMIFS(csapatok!KZ:KZ,csapatok!LA:LA,RA19)+SUMIFS(csapatok!KZ:KZ,csapatok!LA:LA,RA19&amp;"-Csere")</f>
        <v>28.259829035451155</v>
      </c>
      <c r="RC19" s="64">
        <v>6</v>
      </c>
      <c r="RD19" s="9"/>
      <c r="RE19" s="46"/>
      <c r="RF19" s="9"/>
      <c r="RH19" s="46"/>
      <c r="RJ19" s="63"/>
      <c r="RK19" s="46"/>
      <c r="RL19" s="64"/>
      <c r="RM19" s="106" t="s">
        <v>1204</v>
      </c>
      <c r="RN19" s="196">
        <f t="shared" si="25"/>
        <v>3.453947368421053E-2</v>
      </c>
      <c r="RO19" s="64"/>
      <c r="RP19" s="63" t="s">
        <v>1464</v>
      </c>
      <c r="RQ19" s="300">
        <f>RQ38</f>
        <v>1.4717846313142519E-2</v>
      </c>
      <c r="RR19" s="64">
        <v>8</v>
      </c>
      <c r="RS19" s="106" t="s">
        <v>156</v>
      </c>
      <c r="RT19" s="183">
        <f>'egyeni-ranglista'!$FJ$305/127*4*RT29</f>
        <v>65.020684935920528</v>
      </c>
      <c r="RU19" s="216">
        <v>6</v>
      </c>
      <c r="RV19" s="63" t="s">
        <v>405</v>
      </c>
      <c r="RW19" s="196">
        <f t="shared" ref="RW19:RW20" si="32">RW40*RX40</f>
        <v>3.3799275201538345E-2</v>
      </c>
      <c r="RX19" s="64"/>
      <c r="RY19" s="63"/>
      <c r="RZ19" s="196"/>
      <c r="SA19" s="64"/>
      <c r="SB19" s="106" t="s">
        <v>97</v>
      </c>
      <c r="SC19" s="46">
        <f>SUMIFS(csapatok!LR:LR,csapatok!LS:LS,SB19)+SUMIFS(csapatok!LR:LR,csapatok!LS:LS,SB19&amp;"-Csere")</f>
        <v>232.56501700421282</v>
      </c>
      <c r="SD19" s="216">
        <v>6</v>
      </c>
      <c r="SE19" s="106" t="s">
        <v>409</v>
      </c>
      <c r="SF19" s="196">
        <f t="shared" si="26"/>
        <v>1.6346153846153847E-2</v>
      </c>
      <c r="SG19" s="64"/>
      <c r="SH19" s="106"/>
      <c r="SI19" s="46"/>
      <c r="SJ19" s="216"/>
      <c r="SK19" s="63"/>
      <c r="SL19" s="196"/>
      <c r="SM19" s="64"/>
      <c r="SN19" s="106"/>
      <c r="SO19" s="196"/>
      <c r="SP19" s="64"/>
      <c r="SQ19" s="106" t="s">
        <v>22</v>
      </c>
      <c r="SR19" s="46">
        <f>SUMIFS(csapatok!MB:MB,csapatok!MC:MC,SQ19)+SUMIFS(csapatok!MB:MB,csapatok!MC:MC,SQ19&amp;"-Csere")</f>
        <v>496.08661803138062</v>
      </c>
      <c r="SS19" s="216">
        <v>6</v>
      </c>
      <c r="ST19" s="106" t="s">
        <v>1625</v>
      </c>
      <c r="SU19" s="46">
        <f>SUMIFS(csapatok!MD:MD,csapatok!ME:ME,ST19)+SUMIFS(csapatok!MD:MD,csapatok!ME:ME,ST19&amp;"-Csere")</f>
        <v>69.723490207252169</v>
      </c>
      <c r="SV19" s="64">
        <v>6</v>
      </c>
      <c r="SW19" s="106" t="s">
        <v>1331</v>
      </c>
      <c r="SX19" s="183">
        <f>'egyeni-ranglista'!FT$305/131*4*SX29</f>
        <v>59.837413058551732</v>
      </c>
      <c r="SY19" s="216">
        <v>6</v>
      </c>
      <c r="SZ19" s="106" t="s">
        <v>23</v>
      </c>
      <c r="TA19" s="46">
        <f>SUMIFS(csapatok!MH:MH,csapatok!MI:MI,SZ19)+SUMIFS(csapatok!MH:MH,csapatok!MI:MI,SZ19&amp;"-Csere")</f>
        <v>106.64926144500066</v>
      </c>
      <c r="TB19" s="216">
        <v>6</v>
      </c>
      <c r="TC19" s="63" t="s">
        <v>405</v>
      </c>
      <c r="TD19" s="196">
        <f>VLOOKUP(TC19,'WCF 2017-2018'!$C$4:$J$56,8,FALSE)</f>
        <v>3.4966643662295835E-2</v>
      </c>
      <c r="TE19" s="64">
        <v>6</v>
      </c>
      <c r="TF19" s="63" t="s">
        <v>960</v>
      </c>
      <c r="TG19" s="196">
        <f>VLOOKUP(TF19,'WCF 2017-2018'!$C$4:$J$56,8,FALSE)</f>
        <v>4.9919484702093397E-2</v>
      </c>
      <c r="TH19" s="64">
        <v>6</v>
      </c>
      <c r="TI19" s="106" t="s">
        <v>856</v>
      </c>
      <c r="TJ19" s="196">
        <f t="shared" si="28"/>
        <v>2.5160256410256411E-2</v>
      </c>
      <c r="TK19" s="64"/>
      <c r="TL19" s="106" t="s">
        <v>1647</v>
      </c>
      <c r="TM19" s="46">
        <f>SUMIFS(csapatok!MP:MP,csapatok!MQ:MQ,TL19)+SUMIFS(csapatok!MP:MP,csapatok!MQ:MQ,TL19&amp;"-Csere")</f>
        <v>105.17021152927009</v>
      </c>
      <c r="TN19" s="216">
        <v>6</v>
      </c>
      <c r="TO19" s="106" t="s">
        <v>930</v>
      </c>
      <c r="TP19" s="196">
        <f t="shared" si="29"/>
        <v>3.141025641025641E-2</v>
      </c>
      <c r="TQ19" s="64"/>
      <c r="TR19" s="63"/>
      <c r="TS19" s="196"/>
      <c r="TT19" s="64"/>
    </row>
    <row r="20" spans="1:540" ht="15">
      <c r="A20" s="106" t="s">
        <v>266</v>
      </c>
      <c r="B20" s="30">
        <v>30</v>
      </c>
      <c r="C20" s="67">
        <v>7</v>
      </c>
      <c r="D20" s="71" t="s">
        <v>20</v>
      </c>
      <c r="E20" s="9">
        <v>0</v>
      </c>
      <c r="F20" s="67">
        <v>7</v>
      </c>
      <c r="G20" s="72" t="s">
        <v>1</v>
      </c>
      <c r="H20" s="46">
        <v>176.80311674765233</v>
      </c>
      <c r="I20" s="67">
        <v>7</v>
      </c>
      <c r="J20" s="63" t="s">
        <v>226</v>
      </c>
      <c r="K20" s="46">
        <v>76.636370052732019</v>
      </c>
      <c r="L20" s="1">
        <v>7</v>
      </c>
      <c r="M20" s="73" t="s">
        <v>97</v>
      </c>
      <c r="N20" s="46">
        <v>84.473384196002698</v>
      </c>
      <c r="O20" s="67">
        <v>7</v>
      </c>
      <c r="S20" s="75" t="s">
        <v>64</v>
      </c>
      <c r="T20" s="46">
        <v>35</v>
      </c>
      <c r="U20" s="64">
        <v>7</v>
      </c>
      <c r="V20" s="1" t="s">
        <v>155</v>
      </c>
      <c r="W20" s="30">
        <v>150</v>
      </c>
      <c r="X20" s="64">
        <v>7</v>
      </c>
      <c r="AB20" s="63" t="s">
        <v>94</v>
      </c>
      <c r="AC20" s="46">
        <v>50</v>
      </c>
      <c r="AD20" s="1">
        <v>7</v>
      </c>
      <c r="AE20" s="106" t="s">
        <v>281</v>
      </c>
      <c r="AF20" s="30">
        <v>150</v>
      </c>
      <c r="AG20" s="67">
        <v>7</v>
      </c>
      <c r="AH20" s="9"/>
      <c r="AI20" s="46"/>
      <c r="AJ20" s="9"/>
      <c r="AL20" s="46"/>
      <c r="AN20" s="63" t="s">
        <v>35</v>
      </c>
      <c r="AO20" s="46">
        <v>86.315630019101548</v>
      </c>
      <c r="AP20" s="64">
        <v>7</v>
      </c>
      <c r="AQ20" s="141" t="s">
        <v>43</v>
      </c>
      <c r="AR20" s="46">
        <v>234.86690683518736</v>
      </c>
      <c r="AS20" s="64">
        <v>7</v>
      </c>
      <c r="AZ20" s="63" t="s">
        <v>322</v>
      </c>
      <c r="BA20" s="32">
        <v>159.08725962826708</v>
      </c>
      <c r="BB20" s="1">
        <v>7</v>
      </c>
      <c r="BC20" s="121" t="s">
        <v>441</v>
      </c>
      <c r="BD20" s="188">
        <v>7.1333599255418156E-2</v>
      </c>
      <c r="BE20" s="64">
        <v>7</v>
      </c>
      <c r="BF20" s="182" t="s">
        <v>498</v>
      </c>
      <c r="BG20" s="188">
        <v>1.3827948411115542E-2</v>
      </c>
      <c r="BH20" s="64">
        <v>7</v>
      </c>
      <c r="BI20" s="68" t="s">
        <v>102</v>
      </c>
      <c r="BJ20" s="46">
        <f>SUMIFS(csapatok!AP:AP,csapatok!AQ:AQ,BI20)+SUMIFS(csapatok!AP:AP,csapatok!AQ:AQ,BI20&amp;"-Csere")</f>
        <v>193.82417745160441</v>
      </c>
      <c r="BK20" s="64">
        <v>7</v>
      </c>
      <c r="BL20" s="63" t="s">
        <v>584</v>
      </c>
      <c r="BM20" s="186">
        <v>1.6420688738199709E-2</v>
      </c>
      <c r="BN20" s="64">
        <v>7</v>
      </c>
      <c r="BO20" s="63" t="s">
        <v>592</v>
      </c>
      <c r="BP20" s="111">
        <f>'egyeni-ranglista'!$AA$305/140*4*'WCF 2012-2013'!F23/'WCF 2012-2013'!$F$22</f>
        <v>100.36763143022833</v>
      </c>
      <c r="BQ20" s="1">
        <v>7</v>
      </c>
      <c r="BR20" s="194" t="s">
        <v>600</v>
      </c>
      <c r="BS20" s="186">
        <v>8.3765456721180687E-3</v>
      </c>
      <c r="BT20" s="64">
        <v>7</v>
      </c>
      <c r="BX20" s="63" t="s">
        <v>622</v>
      </c>
      <c r="BY20" s="186">
        <v>1.0969285999202234E-2</v>
      </c>
      <c r="CA20" s="63" t="s">
        <v>349</v>
      </c>
      <c r="CB20" s="186">
        <v>0.10051854806541684</v>
      </c>
      <c r="CC20" s="64">
        <v>7</v>
      </c>
      <c r="CD20" s="63" t="s">
        <v>636</v>
      </c>
      <c r="CE20" s="111">
        <f>'egyeni-ranglista'!$AF$305/139*4*'WCF 2012-2013'!F15/'WCF 2012-2013'!$F$22</f>
        <v>223.77745577471234</v>
      </c>
      <c r="CF20" s="64">
        <v>7</v>
      </c>
      <c r="CJ20" s="77" t="s">
        <v>96</v>
      </c>
      <c r="CK20" s="46">
        <f>SUMIFS(csapatok!BH:BH,csapatok!BI:BI,CJ20)+SUMIFS(csapatok!BH:BH,csapatok!BI:BI,CJ20&amp;"-Csere")</f>
        <v>72.951843579259929</v>
      </c>
      <c r="CL20" s="64">
        <v>7</v>
      </c>
      <c r="CM20" s="63"/>
      <c r="CP20" s="63" t="s">
        <v>655</v>
      </c>
      <c r="CQ20" s="200">
        <v>5.0392235075122992E-2</v>
      </c>
      <c r="CR20" s="64">
        <v>5</v>
      </c>
      <c r="CS20" s="1" t="s">
        <v>324</v>
      </c>
      <c r="CT20" s="46">
        <f>SUMIFS(csapatok!BN:BN,csapatok!BO:BO,CS20)+SUMIFS(csapatok!BN:BN,csapatok!BO:BO,CS20&amp;"-Csere")</f>
        <v>330.05665539373115</v>
      </c>
      <c r="CU20" s="1">
        <v>7</v>
      </c>
      <c r="CV20" s="63" t="s">
        <v>622</v>
      </c>
      <c r="CW20" s="186">
        <v>1.0969285999202234E-2</v>
      </c>
      <c r="CX20" s="64">
        <v>7</v>
      </c>
      <c r="CY20" s="1" t="s">
        <v>374</v>
      </c>
      <c r="CZ20" s="186">
        <v>7.2406529752501317E-3</v>
      </c>
      <c r="DA20" s="64">
        <v>7</v>
      </c>
      <c r="DB20" s="63" t="s">
        <v>380</v>
      </c>
      <c r="DC20" s="186">
        <v>3.7604082728982004E-3</v>
      </c>
      <c r="DD20" s="64">
        <v>7</v>
      </c>
      <c r="DE20" s="63" t="s">
        <v>697</v>
      </c>
      <c r="DF20" s="111">
        <f>'egyeni-ranglista'!$AO$305/138*4*'WCF 2012-2013'!F29/'WCF 2012-2013'!$F$22</f>
        <v>87.42916423557871</v>
      </c>
      <c r="DG20" s="1">
        <v>7</v>
      </c>
      <c r="DH20" s="73" t="s">
        <v>97</v>
      </c>
      <c r="DI20" s="46">
        <f>SUMIFS(csapatok!BX:BX,csapatok!BY:BY,DH20)+SUMIFS(csapatok!BX:BX,csapatok!BY:BY,DH20&amp;"-Csere")</f>
        <v>146.81026921497431</v>
      </c>
      <c r="DJ20" s="64">
        <v>7</v>
      </c>
      <c r="DK20" s="63" t="s">
        <v>356</v>
      </c>
      <c r="DL20" s="186">
        <v>5.7346226161697558E-2</v>
      </c>
      <c r="DM20" s="64"/>
      <c r="DN20" s="9"/>
      <c r="DO20" s="9"/>
      <c r="DP20" s="9"/>
      <c r="DQ20" s="9"/>
      <c r="DT20" s="69" t="s">
        <v>19</v>
      </c>
      <c r="DU20" s="46">
        <f>SUMIFS(csapatok!CF:CF,csapatok!CG:CG,DT20)+SUMIFS(csapatok!CF:CF,csapatok!CG:CG,DT20&amp;"-Csere")</f>
        <v>57.108217127181931</v>
      </c>
      <c r="DV20" s="1">
        <v>7</v>
      </c>
      <c r="DW20" s="106" t="s">
        <v>227</v>
      </c>
      <c r="DX20" s="46">
        <f>SUMIFS(csapatok!CH:CH,csapatok!CI:CI,DW20)+SUMIFS(csapatok!CH:CH,csapatok!CI:CI,DW20&amp;"-Csere")</f>
        <v>148.84410131824484</v>
      </c>
      <c r="DY20" s="67">
        <v>7</v>
      </c>
      <c r="DZ20" s="9"/>
      <c r="EA20" s="46"/>
      <c r="EB20" s="9"/>
      <c r="ED20" s="46"/>
      <c r="EF20" s="63" t="s">
        <v>744</v>
      </c>
      <c r="EG20" s="186">
        <v>7.5122988964233476E-3</v>
      </c>
      <c r="EH20" s="64"/>
      <c r="EI20" s="206" t="s">
        <v>357</v>
      </c>
      <c r="EJ20" s="186">
        <v>2.4664273367903205E-2</v>
      </c>
      <c r="EK20" s="64">
        <v>7</v>
      </c>
      <c r="EL20" s="9"/>
      <c r="EM20" s="46"/>
      <c r="EN20" s="9"/>
      <c r="EO20" s="63" t="s">
        <v>803</v>
      </c>
      <c r="EP20" s="186">
        <v>5.9034702832070206E-2</v>
      </c>
      <c r="ER20" s="63" t="s">
        <v>74</v>
      </c>
      <c r="ES20" s="46">
        <f>SUMIFS(csapatok!CV:CV,csapatok!CW:CW,ER20)+SUMIFS(csapatok!CV:CV,csapatok!CW:CW,ER20&amp;"-Csere")</f>
        <v>45.113551208847184</v>
      </c>
      <c r="ET20" s="64">
        <v>7</v>
      </c>
      <c r="EU20" s="63" t="s">
        <v>31</v>
      </c>
      <c r="EV20" s="115">
        <f>SUMIFS(csapatok!CX:CX,csapatok!CY:CY,EU20)+SUMIFS(csapatok!CX:CX,csapatok!CY:CY,EU20&amp;"-Csere")</f>
        <v>49.646068617228181</v>
      </c>
      <c r="EW20" s="1">
        <v>7</v>
      </c>
      <c r="EX20" s="63" t="s">
        <v>817</v>
      </c>
      <c r="EY20" s="183">
        <f>'egyeni-ranglista'!$BD$305/129*4*'WCF 2012-2013'!F23/'WCF 2012-2013'!$F$22</f>
        <v>133.56857518895504</v>
      </c>
      <c r="EZ20" s="64">
        <v>7</v>
      </c>
      <c r="FA20" s="1" t="s">
        <v>832</v>
      </c>
      <c r="FB20" s="186"/>
      <c r="FC20" s="64"/>
      <c r="FD20" s="63"/>
      <c r="FE20" s="186"/>
      <c r="FF20" s="64"/>
      <c r="FG20" s="63" t="s">
        <v>1211</v>
      </c>
      <c r="FH20" s="183">
        <f>'egyeni-ranglista'!$BG$305/119*4*FH28</f>
        <v>85.051732431202382</v>
      </c>
      <c r="FI20" s="216">
        <v>7</v>
      </c>
      <c r="FJ20" s="63"/>
      <c r="FK20" s="186"/>
      <c r="FL20" s="64"/>
      <c r="FM20" s="63" t="s">
        <v>413</v>
      </c>
      <c r="FN20" s="186">
        <f>VLOOKUP(FM20,'WCF 2013-2014'!$C$4:$J$56,8,FALSE)</f>
        <v>1.2139223291190248E-2</v>
      </c>
      <c r="FO20" s="64">
        <v>5</v>
      </c>
      <c r="FP20" s="63" t="s">
        <v>404</v>
      </c>
      <c r="FQ20" s="196">
        <f>FR20*VLOOKUP(FP20,'WCF 2013-2014'!$C$4:$J$56,8,FALSE)</f>
        <v>4.4325794590238249E-2</v>
      </c>
      <c r="FR20" s="64">
        <v>2</v>
      </c>
      <c r="FS20" s="63" t="s">
        <v>23</v>
      </c>
      <c r="FT20" s="46">
        <f>SUMIFS(csapatok!DN:DN,csapatok!DO:DO,FS20)+SUMIFS(csapatok!DN:DN,csapatok!DO:DO,FS20&amp;"-Csere")</f>
        <v>44.895701582904536</v>
      </c>
      <c r="FU20" s="64">
        <v>7</v>
      </c>
      <c r="FV20" s="63" t="s">
        <v>1262</v>
      </c>
      <c r="FW20" s="46">
        <f>SUMIFS(csapatok!DP:DP,csapatok!DQ:DQ,FV20)+SUMIFS(csapatok!DP:DP,csapatok!DQ:DQ,FV20&amp;"-Csere")</f>
        <v>50.133371698628821</v>
      </c>
      <c r="FX20" s="64">
        <v>7</v>
      </c>
      <c r="FY20" s="66" t="s">
        <v>236</v>
      </c>
      <c r="FZ20" s="200"/>
      <c r="GA20" s="64">
        <v>8</v>
      </c>
      <c r="GB20" s="69" t="s">
        <v>124</v>
      </c>
      <c r="GC20" s="46">
        <f>SUMIFS(csapatok!DT:DT,csapatok!DU:DU,GB20)+SUMIFS(csapatok!DT:DT,csapatok!DU:DU,GB20&amp;"-Csere")</f>
        <v>23.3030035873104</v>
      </c>
      <c r="GD20" s="1">
        <v>7</v>
      </c>
      <c r="GF20" s="196"/>
      <c r="GG20" s="64"/>
      <c r="GH20" s="63" t="s">
        <v>612</v>
      </c>
      <c r="GI20" s="196">
        <f t="shared" si="3"/>
        <v>4.895593965431112E-3</v>
      </c>
      <c r="GJ20" s="64">
        <v>7</v>
      </c>
      <c r="GK20" s="63" t="s">
        <v>410</v>
      </c>
      <c r="GL20" s="186">
        <f t="shared" si="4"/>
        <v>4.5713124746038199E-3</v>
      </c>
      <c r="GM20" s="64">
        <v>7</v>
      </c>
      <c r="GN20" s="226" t="s">
        <v>1232</v>
      </c>
      <c r="GO20" s="46">
        <f>SUMIFS(csapatok!EB:EB,csapatok!EC:EC,GN20)+SUMIFS(csapatok!EB:EB,csapatok!EC:EC,GN20&amp;"-Csere")</f>
        <v>19.035781621659432</v>
      </c>
      <c r="GP20" s="64">
        <v>7</v>
      </c>
      <c r="GQ20" s="63" t="s">
        <v>610</v>
      </c>
      <c r="GR20" s="196">
        <f>VLOOKUP(GQ20,'WCF 2013-2014'!$C$4:$J$56,7,FALSE)</f>
        <v>7.6188541243396996E-3</v>
      </c>
      <c r="GS20" s="64">
        <v>7</v>
      </c>
      <c r="GT20" s="63" t="s">
        <v>404</v>
      </c>
      <c r="GU20" s="196">
        <f>VLOOKUP(GT20,'WCF 2013-2014'!$C$4:$J$56,7,FALSE)</f>
        <v>1.8082080455099552E-2</v>
      </c>
      <c r="GV20" s="64">
        <v>7</v>
      </c>
      <c r="GW20" s="73" t="s">
        <v>1270</v>
      </c>
      <c r="GX20" s="46">
        <f>SUMIFS(csapatok!EF:EF,csapatok!EG:EG,GW20)+SUMIFS(csapatok!EF:EF,csapatok!EG:EG,GW20&amp;"-Csere")</f>
        <v>13.311116805795228</v>
      </c>
      <c r="GY20" s="1">
        <v>7</v>
      </c>
      <c r="GZ20" s="63" t="s">
        <v>405</v>
      </c>
      <c r="HA20" s="196">
        <f>VLOOKUP(GZ20,'WCF 2014-2015'!$C$4:$L$57,8,FALSE)</f>
        <v>4.1284956605593059E-2</v>
      </c>
      <c r="HB20" s="64"/>
      <c r="HC20" s="63" t="s">
        <v>1030</v>
      </c>
      <c r="HD20" s="196">
        <f>VLOOKUP(HC20,'WCF 2014-2015'!$C$4:$L$57,8,FALSE)</f>
        <v>7.919479267116683E-2</v>
      </c>
      <c r="HE20" s="64"/>
      <c r="HI20" s="73" t="s">
        <v>97</v>
      </c>
      <c r="HJ20" s="46">
        <f>SUMIFS(csapatok!EN:EN,csapatok!EO:EO,HI20)+SUMIFS(csapatok!EN:EN,csapatok!EO:EO,HI20&amp;"-Csere")</f>
        <v>133.13675590654242</v>
      </c>
      <c r="HK20" s="1">
        <v>7</v>
      </c>
      <c r="HL20" s="185" t="s">
        <v>1301</v>
      </c>
      <c r="HM20" s="196"/>
      <c r="HN20" s="64">
        <v>7</v>
      </c>
      <c r="HO20" s="271" t="s">
        <v>1332</v>
      </c>
      <c r="HP20" s="46">
        <f>SUMIFS(csapatok!ER:ER,csapatok!ES:ES,HO20)+SUMIFS(csapatok!ER:ER,csapatok!ES:ES,HO20&amp;"-Csere")</f>
        <v>4.1963458290320643</v>
      </c>
      <c r="HQ20" s="64">
        <v>7</v>
      </c>
      <c r="HR20" s="1" t="s">
        <v>354</v>
      </c>
      <c r="HS20" s="196">
        <f>VLOOKUP(HR20,'WCF 2014-2015'!$C$4:$L$57,8,FALSE)</f>
        <v>5.225409836065574E-2</v>
      </c>
      <c r="HT20" s="64">
        <v>7</v>
      </c>
      <c r="HU20" s="1" t="s">
        <v>1048</v>
      </c>
      <c r="HV20" s="196">
        <f>VLOOKUP(HU20,'WCF 2014-2015'!$C$4:$L$57,8,FALSE)</f>
        <v>0</v>
      </c>
      <c r="HW20" s="64">
        <v>7</v>
      </c>
      <c r="HX20" s="9"/>
      <c r="HY20" s="46"/>
      <c r="HZ20" s="9"/>
      <c r="IB20" s="46"/>
      <c r="ID20" s="106" t="s">
        <v>1344</v>
      </c>
      <c r="IE20" s="46"/>
      <c r="IF20" s="64">
        <v>7</v>
      </c>
      <c r="IG20" s="206" t="s">
        <v>351</v>
      </c>
      <c r="IH20" s="186">
        <f>VLOOKUP(IG20,'WCF 2014-2015'!$B$4:$L$57,9,FALSE)</f>
        <v>7.919479267116683E-2</v>
      </c>
      <c r="IJ20" s="106" t="s">
        <v>1362</v>
      </c>
      <c r="IK20" s="46">
        <f>SUMIFS(csapatok!FF:FF,csapatok!FG:FG,IJ20)+SUMIFS(csapatok!FF:FF,csapatok!FG:FG,IJ20&amp;"-Csere")</f>
        <v>43.095897131216965</v>
      </c>
      <c r="IL20" s="64">
        <v>7</v>
      </c>
      <c r="IM20" s="10" t="s">
        <v>201</v>
      </c>
      <c r="IN20" s="186">
        <f>IN27</f>
        <v>1.247589199614272E-2</v>
      </c>
      <c r="IO20" s="64">
        <v>7</v>
      </c>
      <c r="IP20" s="63" t="s">
        <v>314</v>
      </c>
      <c r="IQ20" s="46">
        <f>SUMIFS(csapatok!FJ:FJ,csapatok!FK:FK,IP20)+SUMIFS(csapatok!FJ:FJ,csapatok!FK:FK,IP20&amp;"-Csere")</f>
        <v>16.782999467715978</v>
      </c>
      <c r="IR20" s="64">
        <v>7</v>
      </c>
      <c r="IS20" s="63" t="s">
        <v>61</v>
      </c>
      <c r="IT20" s="46">
        <f>SUMIFS(csapatok!FL:FL,csapatok!FM:FM,IS20)+SUMIFS(csapatok!FL:FL,csapatok!FM:FM,IS20&amp;"-Csere")</f>
        <v>85.815387243722967</v>
      </c>
      <c r="IU20" s="64">
        <v>7</v>
      </c>
      <c r="IW20" s="186"/>
      <c r="IX20" s="64"/>
      <c r="IY20" s="63"/>
      <c r="IZ20" s="186"/>
      <c r="JA20" s="64"/>
      <c r="JB20" s="63" t="s">
        <v>1385</v>
      </c>
      <c r="JC20" s="183">
        <f>'egyeni-ranglista'!$CM$305/122*4*JC28</f>
        <v>97.123250167490468</v>
      </c>
      <c r="JD20" s="216">
        <v>7</v>
      </c>
      <c r="JE20" s="63"/>
      <c r="JF20" s="186"/>
      <c r="JG20" s="64"/>
      <c r="JH20" s="63" t="s">
        <v>324</v>
      </c>
      <c r="JI20" s="46">
        <f>SUMIFS(csapatok!FV:FV,csapatok!FW:FW,JH20)+SUMIFS(csapatok!FV:FV,csapatok!FW:FW,JH20&amp;"-Csere")</f>
        <v>1353.4611568109201</v>
      </c>
      <c r="JJ20" s="64">
        <v>7</v>
      </c>
      <c r="JK20" s="1" t="s">
        <v>226</v>
      </c>
      <c r="JL20" s="46">
        <f>SUMIFS(csapatok!FX:FX,csapatok!FY:FY,JK20)+SUMIFS(csapatok!FX:FX,csapatok!FY:FY,JK20&amp;"-Csere")</f>
        <v>104.80967891378928</v>
      </c>
      <c r="JM20" s="64">
        <v>7</v>
      </c>
      <c r="JN20" s="66" t="s">
        <v>236</v>
      </c>
      <c r="JO20" s="46"/>
      <c r="JP20" s="64">
        <v>8</v>
      </c>
      <c r="JQ20" s="69" t="s">
        <v>1367</v>
      </c>
      <c r="JR20" s="46">
        <f>SUMIFS(csapatok!GB:GB,csapatok!GC:GC,JQ20)+SUMIFS(csapatok!GB:GB,csapatok!GC:GC,JQ20&amp;"-Csere")</f>
        <v>154.22047881438127</v>
      </c>
      <c r="JS20" s="1">
        <v>7</v>
      </c>
      <c r="JT20" s="106" t="s">
        <v>324</v>
      </c>
      <c r="JU20" s="46"/>
      <c r="JV20" s="64">
        <v>7</v>
      </c>
      <c r="JW20" s="63" t="s">
        <v>96</v>
      </c>
      <c r="JX20" s="46">
        <f>SUMIFS(csapatok!GF:GF,csapatok!GG:GG,JW20)+SUMIFS(csapatok!GF:GF,csapatok!GG:GG,JW20&amp;"-Csere")</f>
        <v>82.897711108183486</v>
      </c>
      <c r="JY20" s="64">
        <v>7</v>
      </c>
      <c r="JZ20" s="63" t="s">
        <v>1000</v>
      </c>
      <c r="KA20" s="196">
        <f>VLOOKUP(JZ20,'WCF 2015-2016'!$C$4:$J$56,8,FALSE)</f>
        <v>1.2540480948115483E-2</v>
      </c>
      <c r="KB20" s="64">
        <v>7</v>
      </c>
      <c r="KC20" s="63" t="s">
        <v>1466</v>
      </c>
      <c r="KD20" s="46">
        <f>SUMIFS(csapatok!GJ:GJ,csapatok!GK:GK,KC20)+SUMIFS(csapatok!GJ:GJ,csapatok!GK:GK,KC20&amp;"-Csere")</f>
        <v>289.65584395942727</v>
      </c>
      <c r="KE20" s="64">
        <v>7</v>
      </c>
      <c r="KF20" s="63" t="s">
        <v>1204</v>
      </c>
      <c r="KG20" s="196">
        <f>VLOOKUP(KF20,'WCF 2015-2016 MD'!$C$4:$J$56,4,FALSE)</f>
        <v>3.453947368421053E-2</v>
      </c>
      <c r="KH20" s="64">
        <v>7</v>
      </c>
      <c r="KI20" s="106" t="s">
        <v>1477</v>
      </c>
      <c r="KJ20" s="46">
        <f>SUMIFS(csapatok!GN:GN,csapatok!GO:GO,KI20)+SUMIFS(csapatok!GN:GN,csapatok!GO:GO,KI20&amp;"-Csere")</f>
        <v>85.127516003650484</v>
      </c>
      <c r="KK20" s="64">
        <v>7</v>
      </c>
      <c r="KL20" s="63" t="s">
        <v>407</v>
      </c>
      <c r="KM20" s="196">
        <f>VLOOKUP(KL20,'WCF 2015-2016 MD'!$C$4:$J$56,4,FALSE)</f>
        <v>5.7401315789473682E-2</v>
      </c>
      <c r="KN20" s="64">
        <v>7</v>
      </c>
      <c r="KO20" s="63" t="s">
        <v>1030</v>
      </c>
      <c r="KP20" s="196">
        <f>VLOOKUP(KO20,'WCF 2015-2016'!$C$4:$J$56,8,FALSE)</f>
        <v>7.8550265279404674E-2</v>
      </c>
      <c r="KQ20" s="64">
        <v>7</v>
      </c>
      <c r="KR20" s="63" t="s">
        <v>407</v>
      </c>
      <c r="KS20" s="196">
        <f>VLOOKUP(KR20,'WCF 2015-2016 MD'!$C$4:$J$56,4,FALSE)</f>
        <v>5.7401315789473682E-2</v>
      </c>
      <c r="KT20" s="64">
        <v>7</v>
      </c>
      <c r="KU20" s="63" t="s">
        <v>937</v>
      </c>
      <c r="KV20" s="196">
        <f>VLOOKUP(KU20,'WCF 2015-2016 MD'!$C$4:$J$56,4,FALSE)</f>
        <v>1.200657894736842E-2</v>
      </c>
      <c r="KW20" s="64"/>
      <c r="KX20" s="63" t="s">
        <v>405</v>
      </c>
      <c r="KY20" s="196">
        <f>VLOOKUP(KX20,'WCF 2015-2016'!$C$4:$J$56,8,FALSE)</f>
        <v>3.5485426858678427E-2</v>
      </c>
      <c r="KZ20" s="64">
        <v>7</v>
      </c>
      <c r="LA20" s="63" t="s">
        <v>407</v>
      </c>
      <c r="LB20" s="196">
        <f>VLOOKUP(LA20,'WCF 2015-2016'!$C$4:$J$56,8,FALSE)</f>
        <v>5.3813822090539518E-2</v>
      </c>
      <c r="LC20" s="64">
        <v>7</v>
      </c>
      <c r="LD20" s="106" t="s">
        <v>412</v>
      </c>
      <c r="LE20" s="196">
        <f>VLOOKUP(LD20,'WCF 2015-2016 MD'!$C$4:$J$56,4,FALSE)</f>
        <v>9.9506578947368418E-2</v>
      </c>
      <c r="LF20" s="64">
        <v>7</v>
      </c>
      <c r="LG20" s="106" t="s">
        <v>898</v>
      </c>
      <c r="LH20" s="196">
        <f>VLOOKUP(LG20,'WCF 2015-2016 MD'!$C$4:$J$56,4,FALSE)</f>
        <v>2.4671052631578946E-3</v>
      </c>
      <c r="LI20" s="64">
        <v>7</v>
      </c>
      <c r="LJ20" s="271" t="s">
        <v>1332</v>
      </c>
      <c r="LK20" s="46">
        <f>SUMIFS(csapatok!HF:HF,csapatok!HG:HG,LJ20)+SUMIFS(csapatok!HF:HF,csapatok!HG:HG,LJ20&amp;"-Csere")</f>
        <v>273.05215298197419</v>
      </c>
      <c r="LL20" s="64">
        <v>7</v>
      </c>
      <c r="LM20" s="66"/>
      <c r="LN20" s="46"/>
      <c r="LO20" s="64"/>
      <c r="LP20" s="9"/>
      <c r="LQ20" s="46"/>
      <c r="LR20" s="9"/>
      <c r="LT20" s="46"/>
      <c r="LY20" s="73" t="s">
        <v>97</v>
      </c>
      <c r="LZ20" s="46">
        <f>SUMIFS(csapatok!HP:HP,csapatok!HQ:HQ,LY20)+SUMIFS(csapatok!HP:HP,csapatok!HQ:HQ,LY20&amp;"-Csere")</f>
        <v>6.8765413096862016</v>
      </c>
      <c r="MA20" s="1">
        <v>7</v>
      </c>
      <c r="MB20" s="1" t="s">
        <v>1512</v>
      </c>
      <c r="MC20" s="46">
        <f>SUMIFS(csapatok!HR:HR,csapatok!HS:HS,MB20)+SUMIFS(csapatok!HR:HR,csapatok!HS:HS,MB20&amp;"-Csere")</f>
        <v>40.683430507528882</v>
      </c>
      <c r="MD20" s="64">
        <v>7</v>
      </c>
      <c r="ME20" s="63" t="s">
        <v>11</v>
      </c>
      <c r="MF20" s="46">
        <f>SUMIFS(csapatok!HT:HT,csapatok!HU:HU,ME20)+SUMIFS(csapatok!HT:HT,csapatok!HU:HU,ME20&amp;"-Csere")</f>
        <v>35.196255188248621</v>
      </c>
      <c r="MG20" s="64">
        <v>7</v>
      </c>
      <c r="MH20" s="63" t="s">
        <v>197</v>
      </c>
      <c r="MI20" s="46">
        <f>SUMIFS(csapatok!HV:HV,csapatok!HW:HW,MH20)+SUMIFS(csapatok!HV:HV,csapatok!HW:HW,MH20&amp;"-Csere")</f>
        <v>49.662541111886959</v>
      </c>
      <c r="MJ20" s="64">
        <v>7</v>
      </c>
      <c r="MK20" s="66"/>
      <c r="ML20" s="46"/>
      <c r="MM20" s="64"/>
      <c r="MN20" s="66"/>
      <c r="MO20" s="46"/>
      <c r="MP20" s="64"/>
      <c r="MQ20" s="63" t="s">
        <v>736</v>
      </c>
      <c r="MR20" s="46">
        <f>SUMIFS(csapatok!IB:IB,csapatok!IC:IC,MQ20)+SUMIFS(csapatok!IB:IB,csapatok!IC:IC,MQ20&amp;"-Csere")</f>
        <v>85.873956737764487</v>
      </c>
      <c r="MS20" s="216">
        <v>7</v>
      </c>
      <c r="MT20" s="66" t="s">
        <v>610</v>
      </c>
      <c r="MU20" s="196">
        <f>MU41*MV41</f>
        <v>9.1641976159305451E-3</v>
      </c>
      <c r="MV20" s="64"/>
      <c r="MW20" s="106" t="s">
        <v>610</v>
      </c>
      <c r="MX20" s="196">
        <f t="shared" si="0"/>
        <v>7.4013157894736838E-3</v>
      </c>
      <c r="MY20" s="64"/>
      <c r="MZ20" s="66"/>
      <c r="NA20" s="46"/>
      <c r="NB20" s="64"/>
      <c r="NC20" s="63" t="s">
        <v>96</v>
      </c>
      <c r="ND20" s="46">
        <f>SUMIFS(csapatok!IJ:IJ,csapatok!IK:IK,NC20)+SUMIFS(csapatok!IJ:IJ,csapatok!IK:IK,NC20&amp;"-Csere")</f>
        <v>218.82793540956337</v>
      </c>
      <c r="NE20" s="64">
        <v>7</v>
      </c>
      <c r="NF20" s="66" t="s">
        <v>411</v>
      </c>
      <c r="NG20" s="196">
        <f>NG41*NH41</f>
        <v>1.7157031626817337E-2</v>
      </c>
      <c r="NH20" s="64"/>
      <c r="NI20" s="66"/>
      <c r="NJ20" s="196"/>
      <c r="NK20" s="64"/>
      <c r="NL20" s="106"/>
      <c r="NM20" s="196"/>
      <c r="NN20" s="64"/>
      <c r="NO20" s="106" t="s">
        <v>1030</v>
      </c>
      <c r="NP20" s="196">
        <f t="shared" si="2"/>
        <v>7.9934210526315788E-2</v>
      </c>
      <c r="NQ20" s="64"/>
      <c r="NR20" s="66" t="s">
        <v>856</v>
      </c>
      <c r="NS20" s="196">
        <f t="shared" si="30"/>
        <v>7.3037965961551717E-3</v>
      </c>
      <c r="NT20" s="64"/>
      <c r="NU20" s="66" t="s">
        <v>410</v>
      </c>
      <c r="NV20" s="196">
        <f t="shared" si="31"/>
        <v>1.1024598635705918E-2</v>
      </c>
      <c r="NW20" s="64"/>
      <c r="NX20" s="1" t="s">
        <v>1537</v>
      </c>
      <c r="NY20" s="46">
        <f>SUMIFS(csapatok!IX:IX,csapatok!IY:IY,NX20)+SUMIFS(csapatok!IX:IX,csapatok!IY:IY,NX20&amp;"-Csere")</f>
        <v>247.2739966817206</v>
      </c>
      <c r="NZ20" s="64">
        <v>7</v>
      </c>
      <c r="OA20" s="66"/>
      <c r="OB20" s="196"/>
      <c r="OC20" s="64"/>
      <c r="OD20" s="69" t="s">
        <v>1493</v>
      </c>
      <c r="OE20" s="46">
        <f>SUMIFS(csapatok!JB:JB,csapatok!JC:JC,OD20)+SUMIFS(csapatok!JB:JB,csapatok!JC:JC,OD20&amp;"-Csere")</f>
        <v>146.24689884032651</v>
      </c>
      <c r="OF20" s="1">
        <v>7</v>
      </c>
      <c r="OG20" s="106" t="s">
        <v>614</v>
      </c>
      <c r="OH20" s="196">
        <f t="shared" si="5"/>
        <v>6.4144736842105263E-3</v>
      </c>
      <c r="OI20" s="64"/>
      <c r="OJ20" s="63" t="s">
        <v>855</v>
      </c>
      <c r="OK20" s="196">
        <f>VLOOKUP(OJ20,'WCF 2015-2016'!$C$4:$J$57,8,FALSE)</f>
        <v>4.5476469372286912E-3</v>
      </c>
      <c r="OL20" s="64"/>
      <c r="OM20" s="63" t="s">
        <v>411</v>
      </c>
      <c r="ON20" s="196">
        <f>VLOOKUP(OM20,'WCF 2015-2016'!$C$4:$J$56,8,FALSE)</f>
        <v>1.7157031626817337E-2</v>
      </c>
      <c r="OO20" s="64"/>
      <c r="OP20" s="66"/>
      <c r="OQ20" s="196"/>
      <c r="OR20" s="64"/>
      <c r="OS20" s="66"/>
      <c r="OT20" s="196"/>
      <c r="OU20" s="64"/>
      <c r="OV20" s="63" t="s">
        <v>1525</v>
      </c>
      <c r="OW20" s="46">
        <f>SUMIFS(csapatok!JN:JN,csapatok!JO:JO,OV20)+SUMIFS(csapatok!JN:JN,csapatok!JO:JO,OV20&amp;"-Csere")</f>
        <v>453.69273750828421</v>
      </c>
      <c r="OX20" s="216">
        <v>7</v>
      </c>
      <c r="OY20" s="106" t="s">
        <v>998</v>
      </c>
      <c r="OZ20" s="196">
        <f t="shared" si="6"/>
        <v>6.266447368421052E-2</v>
      </c>
      <c r="PA20" s="64"/>
      <c r="PB20" s="63" t="s">
        <v>1551</v>
      </c>
      <c r="PC20" s="46">
        <f>SUMIFS(csapatok!JR:JR,csapatok!JS:JS,PB20)+SUMIFS(csapatok!JR:JR,csapatok!JS:JS,PB20&amp;"-Csere")</f>
        <v>73.844799104481694</v>
      </c>
      <c r="PD20" s="216">
        <v>7</v>
      </c>
      <c r="PE20" s="106" t="s">
        <v>410</v>
      </c>
      <c r="PF20" s="196">
        <f t="shared" si="19"/>
        <v>1.611842105263158E-2</v>
      </c>
      <c r="PG20" s="64"/>
      <c r="PH20" s="63" t="s">
        <v>1477</v>
      </c>
      <c r="PI20" s="46">
        <f>SUMIFS(csapatok!JV:JV,csapatok!JW:JW,PH20)+SUMIFS(csapatok!JV:JV,csapatok!JW:JW,PH20&amp;"-Csere")</f>
        <v>134.05272005343409</v>
      </c>
      <c r="PJ20" s="216">
        <v>7</v>
      </c>
      <c r="PK20" s="106" t="s">
        <v>937</v>
      </c>
      <c r="PL20" s="196">
        <f t="shared" si="20"/>
        <v>1.200657894736842E-2</v>
      </c>
      <c r="PM20" s="64"/>
      <c r="PN20" s="106" t="s">
        <v>404</v>
      </c>
      <c r="PO20" s="196">
        <f t="shared" si="21"/>
        <v>0.12779605263157895</v>
      </c>
      <c r="PP20" s="64"/>
      <c r="PQ20" s="63" t="s">
        <v>404</v>
      </c>
      <c r="PR20" s="196">
        <f t="shared" si="7"/>
        <v>0.10058427631092375</v>
      </c>
      <c r="PS20" s="64"/>
      <c r="PT20" s="66" t="s">
        <v>1048</v>
      </c>
      <c r="PU20" s="196">
        <f>VLOOKUP(PT20,'WCF 2016-2017'!$C$4:$J$59,8,FALSE)</f>
        <v>0</v>
      </c>
      <c r="PV20" s="64"/>
      <c r="PW20" s="66" t="s">
        <v>1048</v>
      </c>
      <c r="PX20" s="196">
        <f>VLOOKUP(PW20,'WCF 2016-2017'!$C$4:$J$59,8,FALSE)</f>
        <v>0</v>
      </c>
      <c r="PY20" s="64"/>
      <c r="PZ20" s="106" t="s">
        <v>610</v>
      </c>
      <c r="QA20" s="196">
        <f t="shared" ref="QA20:QA26" si="33">QA35*QB35</f>
        <v>1.4802631578947368E-2</v>
      </c>
      <c r="QB20" s="64"/>
      <c r="QC20" s="106" t="s">
        <v>1204</v>
      </c>
      <c r="QD20" s="196">
        <f t="shared" si="22"/>
        <v>0.13815789473684212</v>
      </c>
      <c r="QE20" s="64"/>
      <c r="QF20" s="271" t="s">
        <v>1332</v>
      </c>
      <c r="QG20" s="46">
        <f>SUMIFS(csapatok!KL:KL,csapatok!KM:KM,QF20)+SUMIFS(csapatok!KL:KL,csapatok!KM:KM,QF20&amp;"-Csere")</f>
        <v>33.889001799706904</v>
      </c>
      <c r="QH20" s="64">
        <v>7</v>
      </c>
      <c r="QI20" s="106" t="s">
        <v>855</v>
      </c>
      <c r="QJ20" s="196">
        <f t="shared" si="23"/>
        <v>3.4539473684210525E-3</v>
      </c>
      <c r="QK20" s="64"/>
      <c r="QO20" s="73" t="s">
        <v>87</v>
      </c>
      <c r="QP20" s="46">
        <f>SUMIFS(csapatok!KR:KR,csapatok!KS:KS,QO20)+SUMIFS(csapatok!KR:KR,csapatok!KS:KS,QO20&amp;"-Csere")</f>
        <v>207.82404559214359</v>
      </c>
      <c r="QQ20" s="1">
        <v>7</v>
      </c>
      <c r="QR20" s="106" t="s">
        <v>410</v>
      </c>
      <c r="QS20" s="196">
        <f t="shared" si="24"/>
        <v>8.0592105263157902E-3</v>
      </c>
      <c r="QT20" s="64"/>
      <c r="QU20" s="106"/>
      <c r="QV20" s="196"/>
      <c r="QW20" s="64"/>
      <c r="QX20" s="63" t="s">
        <v>74</v>
      </c>
      <c r="QY20" s="46">
        <f>SUMIFS(csapatok!KX:KX,csapatok!KY:KY,QX20)+SUMIFS(csapatok!KX:KX,csapatok!KY:KY,QX20&amp;"-Csere")</f>
        <v>17.939781882747447</v>
      </c>
      <c r="QZ20" s="64">
        <v>7</v>
      </c>
      <c r="RA20" s="63" t="s">
        <v>1483</v>
      </c>
      <c r="RB20" s="46">
        <f>SUMIFS(csapatok!KZ:KZ,csapatok!LA:LA,RA20)+SUMIFS(csapatok!KZ:KZ,csapatok!LA:LA,RA20&amp;"-Csere")</f>
        <v>23.26989786385543</v>
      </c>
      <c r="RC20" s="64">
        <v>7</v>
      </c>
      <c r="RD20" s="9"/>
      <c r="RE20" s="46"/>
      <c r="RF20" s="9"/>
      <c r="RH20" s="46"/>
      <c r="RK20" s="46"/>
      <c r="RL20" s="64"/>
      <c r="RM20" s="106" t="s">
        <v>1030</v>
      </c>
      <c r="RN20" s="196">
        <f t="shared" si="25"/>
        <v>7.9934210526315788E-2</v>
      </c>
      <c r="RO20" s="64"/>
      <c r="RP20" s="66" t="s">
        <v>409</v>
      </c>
      <c r="RQ20" s="300">
        <f>RQ39*RR39</f>
        <v>9.7625915242955403E-3</v>
      </c>
      <c r="RR20" s="64"/>
      <c r="RS20" s="63" t="s">
        <v>1</v>
      </c>
      <c r="RT20" s="46">
        <f>SUMIFS(csapatok!LL:LL,csapatok!LM:LM,RS20)+SUMIFS(csapatok!LL:LL,csapatok!LM:LM,RS20&amp;"-Csere")</f>
        <v>276.97447010797379</v>
      </c>
      <c r="RU20" s="216">
        <v>7</v>
      </c>
      <c r="RV20" s="66" t="s">
        <v>413</v>
      </c>
      <c r="RW20" s="196">
        <f t="shared" si="32"/>
        <v>2.8696102359292951E-2</v>
      </c>
      <c r="RX20" s="64"/>
      <c r="RY20" s="66"/>
      <c r="RZ20" s="196"/>
      <c r="SA20" s="64"/>
      <c r="SB20" s="63" t="s">
        <v>102</v>
      </c>
      <c r="SC20" s="46">
        <f>SUMIFS(csapatok!LR:LR,csapatok!LS:LS,SB20)+SUMIFS(csapatok!LR:LR,csapatok!LS:LS,SB20&amp;"-Csere")</f>
        <v>17.017390012299636</v>
      </c>
      <c r="SD20" s="216">
        <v>7</v>
      </c>
      <c r="SE20" s="106" t="s">
        <v>887</v>
      </c>
      <c r="SF20" s="196">
        <f t="shared" si="26"/>
        <v>2.8044871794871796E-2</v>
      </c>
      <c r="SG20" s="64"/>
      <c r="SH20" s="63"/>
      <c r="SI20" s="46"/>
      <c r="SJ20" s="216"/>
      <c r="SK20" s="66"/>
      <c r="SL20" s="196"/>
      <c r="SM20" s="64"/>
      <c r="SN20" s="106"/>
      <c r="SO20" s="196"/>
      <c r="SP20" s="64"/>
      <c r="SQ20" s="63" t="s">
        <v>1231</v>
      </c>
      <c r="SR20" s="46">
        <f>SUMIFS(csapatok!MB:MB,csapatok!MC:MC,SQ20)+SUMIFS(csapatok!MB:MB,csapatok!MC:MC,SQ20&amp;"-Csere")</f>
        <v>365.7335770035827</v>
      </c>
      <c r="SS20" s="216">
        <v>7</v>
      </c>
      <c r="ST20" s="106" t="s">
        <v>1603</v>
      </c>
      <c r="SU20" s="46">
        <f>SUMIFS(csapatok!MD:MD,csapatok!ME:ME,ST20)+SUMIFS(csapatok!MD:MD,csapatok!ME:ME,ST20&amp;"-Csere")</f>
        <v>107.60930185778602</v>
      </c>
      <c r="SV20" s="64">
        <v>7</v>
      </c>
      <c r="SW20" s="63" t="s">
        <v>96</v>
      </c>
      <c r="SX20" s="46">
        <f>SUMIFS(csapatok!MF:MF,csapatok!MG:MG,SW20)+SUMIFS(csapatok!MF:MF,csapatok!MG:MG,SW20&amp;"-Csere")</f>
        <v>87.998692618666652</v>
      </c>
      <c r="SY20" s="216">
        <v>7</v>
      </c>
      <c r="SZ20" s="63" t="s">
        <v>1637</v>
      </c>
      <c r="TA20" s="183">
        <f>'egyeni-ranglista'!FU$305/133*4*TA31</f>
        <v>790.6190989463106</v>
      </c>
      <c r="TB20" s="216">
        <v>7</v>
      </c>
      <c r="TC20" s="63" t="s">
        <v>858</v>
      </c>
      <c r="TD20" s="196">
        <f>VLOOKUP(TC20,'WCF 2017-2018'!$C$4:$J$56,8,FALSE)</f>
        <v>2.7298520052143241E-2</v>
      </c>
      <c r="TE20" s="64">
        <v>7</v>
      </c>
      <c r="TF20" s="63" t="s">
        <v>858</v>
      </c>
      <c r="TG20" s="196">
        <f>VLOOKUP(TF20,'WCF 2017-2018'!$C$4:$J$56,8,FALSE)</f>
        <v>2.7298520052143241E-2</v>
      </c>
      <c r="TH20" s="64">
        <v>7</v>
      </c>
      <c r="TI20" s="106" t="s">
        <v>1030</v>
      </c>
      <c r="TJ20" s="196">
        <f t="shared" si="28"/>
        <v>0.1439102564102564</v>
      </c>
      <c r="TK20" s="64"/>
      <c r="TL20" s="63" t="s">
        <v>1648</v>
      </c>
      <c r="TM20" s="46">
        <f>SUMIFS(csapatok!MP:MP,csapatok!MQ:MQ,TL20)+SUMIFS(csapatok!MP:MP,csapatok!MQ:MQ,TL20&amp;"-Csere")</f>
        <v>92.691276089430502</v>
      </c>
      <c r="TN20" s="216">
        <v>7</v>
      </c>
      <c r="TO20" s="106" t="s">
        <v>411</v>
      </c>
      <c r="TP20" s="196">
        <f t="shared" si="29"/>
        <v>2.5000000000000001E-2</v>
      </c>
      <c r="TQ20" s="64"/>
      <c r="TR20" s="63"/>
      <c r="TS20" s="196"/>
      <c r="TT20" s="64"/>
    </row>
    <row r="21" spans="1:540" ht="15.75" thickBot="1">
      <c r="A21" s="106" t="s">
        <v>265</v>
      </c>
      <c r="B21" s="30">
        <v>30</v>
      </c>
      <c r="C21" s="67">
        <v>7</v>
      </c>
      <c r="D21" s="72" t="s">
        <v>1</v>
      </c>
      <c r="E21" s="9">
        <v>120</v>
      </c>
      <c r="F21" s="67">
        <v>8</v>
      </c>
      <c r="G21" s="63" t="s">
        <v>98</v>
      </c>
      <c r="H21" s="46">
        <v>37.012501329928718</v>
      </c>
      <c r="I21" s="67">
        <v>8</v>
      </c>
      <c r="J21" s="63" t="s">
        <v>227</v>
      </c>
      <c r="K21" s="46">
        <v>46.292355814672092</v>
      </c>
      <c r="L21" s="1">
        <v>8</v>
      </c>
      <c r="M21" s="77" t="s">
        <v>96</v>
      </c>
      <c r="N21" s="46">
        <v>33.200000000000003</v>
      </c>
      <c r="O21" s="67">
        <v>8</v>
      </c>
      <c r="S21" s="94" t="s">
        <v>125</v>
      </c>
      <c r="T21" s="46">
        <v>46.788973224737973</v>
      </c>
      <c r="U21" s="64">
        <v>8</v>
      </c>
      <c r="V21" s="1" t="s">
        <v>1230</v>
      </c>
      <c r="W21" s="46">
        <v>17.048212820350315</v>
      </c>
      <c r="X21" s="64">
        <v>8</v>
      </c>
      <c r="AB21" s="97" t="s">
        <v>64</v>
      </c>
      <c r="AC21" s="85">
        <v>37.87945862639976</v>
      </c>
      <c r="AD21" s="87">
        <v>8</v>
      </c>
      <c r="AE21" s="106" t="s">
        <v>232</v>
      </c>
      <c r="AF21" s="46">
        <v>143.74564143315476</v>
      </c>
      <c r="AG21" s="67">
        <v>8</v>
      </c>
      <c r="AH21" s="9"/>
      <c r="AI21" s="46"/>
      <c r="AJ21" s="9"/>
      <c r="AL21" s="46"/>
      <c r="AN21" s="63" t="s">
        <v>36</v>
      </c>
      <c r="AO21" s="46">
        <v>52.532438072917799</v>
      </c>
      <c r="AP21" s="64">
        <v>8</v>
      </c>
      <c r="AQ21" s="99" t="s">
        <v>36</v>
      </c>
      <c r="AR21" s="85">
        <v>55.308805924657534</v>
      </c>
      <c r="AS21" s="80">
        <v>8</v>
      </c>
      <c r="AZ21" s="77" t="s">
        <v>96</v>
      </c>
      <c r="BA21" s="32">
        <v>115.90732479548804</v>
      </c>
      <c r="BB21" s="1">
        <v>8</v>
      </c>
      <c r="BC21" s="121" t="s">
        <v>456</v>
      </c>
      <c r="BD21" s="188">
        <v>7.1333599255418156E-2</v>
      </c>
      <c r="BE21" s="64">
        <v>8</v>
      </c>
      <c r="BF21" s="158" t="s">
        <v>499</v>
      </c>
      <c r="BG21" s="188">
        <v>7.1333599255418156E-2</v>
      </c>
      <c r="BH21" s="64">
        <v>8</v>
      </c>
      <c r="BI21" s="106" t="s">
        <v>565</v>
      </c>
      <c r="BJ21" s="111">
        <f>'egyeni-ranglista'!$Y$305/136*4*'WCF 2012-2013'!F40/'WCF 2012-2013'!F22</f>
        <v>13.693596838541664</v>
      </c>
      <c r="BK21" s="64">
        <v>8</v>
      </c>
      <c r="BL21" s="63" t="s">
        <v>585</v>
      </c>
      <c r="BM21" s="186">
        <v>1.6420688738199709E-2</v>
      </c>
      <c r="BN21" s="64">
        <v>8</v>
      </c>
      <c r="BO21" s="63" t="s">
        <v>1232</v>
      </c>
      <c r="BP21" s="46">
        <f>SUMIFS(csapatok!AT:AT,csapatok!AU:AU,BO21)+SUMIFS(csapatok!AT:AT,csapatok!AU:AU,BO21&amp;"-Csere")</f>
        <v>256.80926695210781</v>
      </c>
      <c r="BQ21" s="1">
        <v>8</v>
      </c>
      <c r="BR21" s="194" t="s">
        <v>601</v>
      </c>
      <c r="BS21" s="186">
        <v>8.3765456721180687E-3</v>
      </c>
      <c r="BT21" s="64">
        <v>8</v>
      </c>
      <c r="BX21" s="63" t="s">
        <v>623</v>
      </c>
      <c r="BY21" s="186">
        <v>1.7284935513894428E-3</v>
      </c>
      <c r="CA21" s="63" t="s">
        <v>376</v>
      </c>
      <c r="CB21" s="186">
        <v>8.1106235872889249E-3</v>
      </c>
      <c r="CC21" s="64">
        <v>8</v>
      </c>
      <c r="CD21" s="72" t="s">
        <v>1</v>
      </c>
      <c r="CE21" s="46">
        <f>SUMIFS(csapatok!BD:BD,csapatok!BE:BE,CD21)+SUMIFS(csapatok!BD:BD,csapatok!BE:BE,CD21&amp;"-Csere")</f>
        <v>232.35401543354652</v>
      </c>
      <c r="CF21" s="64">
        <v>8</v>
      </c>
      <c r="CJ21" s="72" t="s">
        <v>1</v>
      </c>
      <c r="CK21" s="46">
        <f>SUMIFS(csapatok!BH:BH,csapatok!BI:BI,CJ21)+SUMIFS(csapatok!BH:BH,csapatok!BI:BI,CJ21&amp;"-Csere")</f>
        <v>273.82822519601814</v>
      </c>
      <c r="CL21" s="64">
        <v>8</v>
      </c>
      <c r="CM21" s="63"/>
      <c r="CP21" s="63" t="s">
        <v>661</v>
      </c>
      <c r="CQ21" s="200">
        <v>1.1501130168860525E-2</v>
      </c>
      <c r="CR21" s="64">
        <v>8</v>
      </c>
      <c r="CS21" s="63" t="s">
        <v>674</v>
      </c>
      <c r="CT21" s="111">
        <f>'egyeni-ranglista'!$AK$305/137*4*'WCF 2012-2013'!F30/'WCF 2012-2013'!$F$22</f>
        <v>83.874747471155914</v>
      </c>
      <c r="CU21" s="1">
        <v>8</v>
      </c>
      <c r="CV21" s="63" t="s">
        <v>684</v>
      </c>
      <c r="CW21" s="186">
        <v>1.7284935513894428E-3</v>
      </c>
      <c r="CX21" s="64">
        <v>8</v>
      </c>
      <c r="CY21" s="1" t="s">
        <v>368</v>
      </c>
      <c r="CZ21" s="186">
        <v>1.1321748288572932E-2</v>
      </c>
      <c r="DA21" s="64">
        <v>8</v>
      </c>
      <c r="DB21" s="63" t="s">
        <v>375</v>
      </c>
      <c r="DC21" s="186">
        <v>1.0072522159548751E-2</v>
      </c>
      <c r="DD21" s="64">
        <v>8</v>
      </c>
      <c r="DE21" s="82" t="s">
        <v>698</v>
      </c>
      <c r="DF21" s="193">
        <f>'egyeni-ranglista'!$AO$305/138*4*'WCF 2012-2013'!F29/'WCF 2012-2013'!$F$22</f>
        <v>87.42916423557871</v>
      </c>
      <c r="DG21" s="87">
        <v>8</v>
      </c>
      <c r="DH21" s="63" t="s">
        <v>543</v>
      </c>
      <c r="DI21" s="46">
        <f>SUMIFS(csapatok!BX:BX,csapatok!BY:BY,DH21)+SUMIFS(csapatok!BX:BX,csapatok!BY:BY,DH21&amp;"-Csere")</f>
        <v>186.23746621844703</v>
      </c>
      <c r="DJ21" s="64">
        <v>8</v>
      </c>
      <c r="DK21" s="63" t="s">
        <v>381</v>
      </c>
      <c r="DL21" s="186">
        <v>6.7150147730325009E-3</v>
      </c>
      <c r="DM21" s="64"/>
      <c r="DN21" s="9"/>
      <c r="DO21" s="46"/>
      <c r="DP21" s="9"/>
      <c r="DT21" s="205" t="s">
        <v>87</v>
      </c>
      <c r="DU21" s="85">
        <f>SUMIFS(csapatok!CF:CF,csapatok!CG:CG,DT21)+SUMIFS(csapatok!CF:CF,csapatok!CG:CG,DT21&amp;"-Csere")</f>
        <v>124.65972832121361</v>
      </c>
      <c r="DV21" s="87">
        <v>8</v>
      </c>
      <c r="DW21" s="106" t="s">
        <v>232</v>
      </c>
      <c r="DX21" s="46">
        <f>SUMIFS(csapatok!CH:CH,csapatok!CI:CI,DW21)+SUMIFS(csapatok!CH:CH,csapatok!CI:CI,DW21&amp;"-Csere")</f>
        <v>239.87704309174364</v>
      </c>
      <c r="DY21" s="67">
        <v>8</v>
      </c>
      <c r="DZ21" s="9"/>
      <c r="EA21" s="46"/>
      <c r="EB21" s="9"/>
      <c r="ED21" s="46"/>
      <c r="EF21" s="63" t="s">
        <v>745</v>
      </c>
      <c r="EG21" s="186">
        <v>8.7554846429996017E-2</v>
      </c>
      <c r="EH21" s="64"/>
      <c r="EI21" s="206" t="s">
        <v>373</v>
      </c>
      <c r="EJ21" s="186">
        <v>1.0969285999202234E-2</v>
      </c>
      <c r="EK21" s="64">
        <v>8</v>
      </c>
      <c r="EL21" s="9"/>
      <c r="EM21" s="46"/>
      <c r="EN21" s="9"/>
      <c r="EO21" s="63" t="s">
        <v>783</v>
      </c>
      <c r="EP21" s="186">
        <v>5.9034702832070206E-2</v>
      </c>
      <c r="ER21" s="63" t="s">
        <v>166</v>
      </c>
      <c r="ES21" s="46">
        <f>SUMIFS(csapatok!CV:CV,csapatok!CW:CW,ER21)+SUMIFS(csapatok!CV:CV,csapatok!CW:CW,ER21&amp;"-Csere")</f>
        <v>5.11158223564337</v>
      </c>
      <c r="ET21" s="64">
        <v>8</v>
      </c>
      <c r="EU21" s="63" t="s">
        <v>191</v>
      </c>
      <c r="EV21" s="115">
        <f>SUMIFS(csapatok!CX:CX,csapatok!CY:CY,EU21)+SUMIFS(csapatok!CX:CX,csapatok!CY:CY,EU21&amp;"-Csere")</f>
        <v>1.7878663996640682</v>
      </c>
      <c r="EW21" s="1">
        <v>8</v>
      </c>
      <c r="EX21" s="106" t="s">
        <v>812</v>
      </c>
      <c r="EY21" s="46">
        <f>SUMIFS(csapatok!CZ:CZ,csapatok!DA:DA,EX21)+SUMIFS(csapatok!CZ:CZ,csapatok!DA:DA,EX21&amp;"-Csere")</f>
        <v>290.62204090899115</v>
      </c>
      <c r="EZ21" s="64">
        <v>8</v>
      </c>
      <c r="FA21" s="1" t="s">
        <v>837</v>
      </c>
      <c r="FB21" s="186"/>
      <c r="FC21" s="64"/>
      <c r="FD21" s="63"/>
      <c r="FE21" s="186"/>
      <c r="FF21" s="64"/>
      <c r="FG21" s="63" t="s">
        <v>1212</v>
      </c>
      <c r="FH21" s="183">
        <f>'egyeni-ranglista'!$BG$305/119*4*FH28</f>
        <v>85.051732431202382</v>
      </c>
      <c r="FI21" s="216">
        <v>8</v>
      </c>
      <c r="FJ21" s="63"/>
      <c r="FK21" s="186"/>
      <c r="FL21" s="64"/>
      <c r="FM21" s="63" t="s">
        <v>407</v>
      </c>
      <c r="FN21" s="186">
        <f>VLOOKUP(FM21,'WCF 2013-2014'!$C$4:$J$56,8,FALSE)</f>
        <v>4.9564297587266409E-2</v>
      </c>
      <c r="FO21" s="64">
        <v>5</v>
      </c>
      <c r="FP21" s="63" t="s">
        <v>405</v>
      </c>
      <c r="FQ21" s="196">
        <f>FR21*VLOOKUP(FP21,'WCF 2013-2014'!$C$4:$J$56,8,FALSE)</f>
        <v>0.12874628519619202</v>
      </c>
      <c r="FR21" s="64">
        <v>3</v>
      </c>
      <c r="FS21" s="72" t="s">
        <v>543</v>
      </c>
      <c r="FT21" s="46">
        <f>SUMIFS(csapatok!DN:DN,csapatok!DO:DO,FS21)+SUMIFS(csapatok!DN:DN,csapatok!DO:DO,FS21&amp;"-Csere")</f>
        <v>123.41314615639629</v>
      </c>
      <c r="FU21" s="64">
        <v>8</v>
      </c>
      <c r="FV21" s="63" t="s">
        <v>716</v>
      </c>
      <c r="FW21" s="46">
        <f>SUMIFS(csapatok!DP:DP,csapatok!DQ:DQ,FV21)+SUMIFS(csapatok!DP:DP,csapatok!DQ:DQ,FV21&amp;"-Csere")</f>
        <v>184.42205255624344</v>
      </c>
      <c r="FX21" s="64">
        <v>8</v>
      </c>
      <c r="FY21" s="63" t="s">
        <v>1244</v>
      </c>
      <c r="FZ21" s="200"/>
      <c r="GA21" s="64">
        <v>8</v>
      </c>
      <c r="GB21" s="69" t="s">
        <v>23</v>
      </c>
      <c r="GC21" s="46">
        <f>SUMIFS(csapatok!DT:DT,csapatok!DU:DU,GB21)+SUMIFS(csapatok!DT:DT,csapatok!DU:DU,GB21&amp;"-Csere")</f>
        <v>59.247822177276859</v>
      </c>
      <c r="GD21" s="1">
        <v>8</v>
      </c>
      <c r="GF21" s="196"/>
      <c r="GG21" s="64"/>
      <c r="GH21" s="63" t="s">
        <v>859</v>
      </c>
      <c r="GI21" s="196">
        <f t="shared" si="3"/>
        <v>5.7947846937756019E-3</v>
      </c>
      <c r="GJ21" s="64">
        <v>8</v>
      </c>
      <c r="GK21" s="63" t="s">
        <v>610</v>
      </c>
      <c r="GL21" s="186">
        <f t="shared" si="4"/>
        <v>7.6188541243396996E-3</v>
      </c>
      <c r="GM21" s="64">
        <v>8</v>
      </c>
      <c r="GN21" s="63" t="s">
        <v>1227</v>
      </c>
      <c r="GO21" s="46">
        <f>SUMIFS(csapatok!EB:EB,csapatok!EC:EC,GN21)+SUMIFS(csapatok!EB:EB,csapatok!EC:EC,GN21&amp;"-Csere")</f>
        <v>77.095491881799489</v>
      </c>
      <c r="GP21" s="64">
        <v>8</v>
      </c>
      <c r="GQ21" s="63" t="s">
        <v>411</v>
      </c>
      <c r="GR21" s="196">
        <f>VLOOKUP(GQ21,'WCF 2013-2014'!$C$4:$J$56,7,FALSE)</f>
        <v>1.5339292970337261E-2</v>
      </c>
      <c r="GS21" s="64">
        <v>8</v>
      </c>
      <c r="GT21" s="63" t="s">
        <v>410</v>
      </c>
      <c r="GU21" s="196">
        <f>VLOOKUP(GT21,'WCF 2013-2014'!$C$4:$J$56,7,FALSE)</f>
        <v>4.5713124746038199E-3</v>
      </c>
      <c r="GV21" s="64">
        <v>8</v>
      </c>
      <c r="GW21" s="73" t="s">
        <v>97</v>
      </c>
      <c r="GX21" s="46">
        <f>SUMIFS(csapatok!EF:EF,csapatok!EG:EG,GW21)+SUMIFS(csapatok!EF:EF,csapatok!EG:EG,GW21&amp;"-Csere")</f>
        <v>130.39450256300623</v>
      </c>
      <c r="GY21" s="1">
        <v>8</v>
      </c>
      <c r="GZ21" s="63" t="s">
        <v>404</v>
      </c>
      <c r="HA21" s="196">
        <f>VLOOKUP(GZ21,'WCF 2014-2015'!$C$4:$L$57,8,FALSE)</f>
        <v>2.4349083895853423E-2</v>
      </c>
      <c r="HB21" s="64"/>
      <c r="HC21" s="63" t="s">
        <v>1030</v>
      </c>
      <c r="HD21" s="196">
        <f>VLOOKUP(HC21,'WCF 2014-2015'!$C$4:$L$57,8,FALSE)</f>
        <v>7.919479267116683E-2</v>
      </c>
      <c r="HE21" s="64"/>
      <c r="HI21" s="10" t="s">
        <v>1230</v>
      </c>
      <c r="HJ21" s="46">
        <f>SUMIFS(csapatok!EN:EN,csapatok!EO:EO,HI21)+SUMIFS(csapatok!EN:EN,csapatok!EO:EO,HI21&amp;"-Csere")</f>
        <v>25.171676340091476</v>
      </c>
      <c r="HK21" s="87">
        <v>8</v>
      </c>
      <c r="HL21" s="185" t="s">
        <v>1302</v>
      </c>
      <c r="HM21" s="196"/>
      <c r="HN21" s="64">
        <v>8</v>
      </c>
      <c r="HO21" s="259" t="s">
        <v>1333</v>
      </c>
      <c r="HP21" s="46">
        <f>SUMIFS(csapatok!ER:ER,csapatok!ES:ES,HO21)+SUMIFS(csapatok!ER:ER,csapatok!ES:ES,HO21&amp;"-Csere")</f>
        <v>0.90299759684348213</v>
      </c>
      <c r="HQ21" s="64">
        <v>8</v>
      </c>
      <c r="HR21" s="1" t="s">
        <v>964</v>
      </c>
      <c r="HS21" s="196">
        <f>VLOOKUP(HR21,'WCF 2014-2015'!$C$4:$L$57,8,FALSE)</f>
        <v>3.2364995178399227E-2</v>
      </c>
      <c r="HT21" s="64">
        <v>8</v>
      </c>
      <c r="HU21" s="1" t="s">
        <v>613</v>
      </c>
      <c r="HV21" s="196">
        <f>VLOOKUP(HU21,'WCF 2014-2015'!$C$4:$L$57,8,FALSE)</f>
        <v>3.3751205400192863E-3</v>
      </c>
      <c r="HW21" s="64">
        <v>8</v>
      </c>
      <c r="HX21" s="9"/>
      <c r="HY21" s="46"/>
      <c r="HZ21" s="9"/>
      <c r="IB21" s="46"/>
      <c r="ID21" s="106" t="s">
        <v>1261</v>
      </c>
      <c r="IE21" s="46"/>
      <c r="IF21" s="64">
        <v>8</v>
      </c>
      <c r="IG21" s="206" t="s">
        <v>357</v>
      </c>
      <c r="IH21" s="186">
        <f>VLOOKUP(IG21,'WCF 2014-2015'!$B$4:$L$57,9,FALSE)</f>
        <v>2.4349083895853423E-2</v>
      </c>
      <c r="IJ21" s="107" t="s">
        <v>43</v>
      </c>
      <c r="IK21" s="85">
        <f>SUMIFS(csapatok!FF:FF,csapatok!FG:FG,IJ21)+SUMIFS(csapatok!FF:FF,csapatok!FG:FG,IJ21&amp;"-Csere")</f>
        <v>41.594350851846045</v>
      </c>
      <c r="IL21" s="80">
        <v>8</v>
      </c>
      <c r="IM21" s="63" t="s">
        <v>412</v>
      </c>
      <c r="IN21" s="186">
        <f>VLOOKUP(IM21,'WCF 2014-2015'!$C$4:$L$57,8,FALSE)</f>
        <v>0.10306171648987464</v>
      </c>
      <c r="IO21" s="64">
        <v>8</v>
      </c>
      <c r="IP21" s="63" t="s">
        <v>74</v>
      </c>
      <c r="IQ21" s="46">
        <f>SUMIFS(csapatok!FJ:FJ,csapatok!FK:FK,IP21)+SUMIFS(csapatok!FJ:FJ,csapatok!FK:FK,IP21&amp;"-Csere")</f>
        <v>4.39614791637689</v>
      </c>
      <c r="IR21" s="64">
        <v>8</v>
      </c>
      <c r="IS21" s="63" t="s">
        <v>190</v>
      </c>
      <c r="IT21" s="46">
        <f>SUMIFS(csapatok!FL:FL,csapatok!FM:FM,IS21)+SUMIFS(csapatok!FL:FL,csapatok!FM:FM,IS21&amp;"-Csere")</f>
        <v>180.92778643243764</v>
      </c>
      <c r="IU21" s="64">
        <v>8</v>
      </c>
      <c r="IW21" s="186"/>
      <c r="IX21" s="64"/>
      <c r="IY21" s="63"/>
      <c r="IZ21" s="186"/>
      <c r="JA21" s="64"/>
      <c r="JB21" s="63" t="s">
        <v>1328</v>
      </c>
      <c r="JC21" s="46">
        <f>SUMIFS(csapatok!FR:FR,csapatok!FS:FS,JB21)+SUMIFS(csapatok!FR:FR,csapatok!FS:FS,JB21&amp;"-Csere")</f>
        <v>66.503962103911547</v>
      </c>
      <c r="JD21" s="216">
        <v>8</v>
      </c>
      <c r="JE21" s="63"/>
      <c r="JF21" s="186"/>
      <c r="JG21" s="64"/>
      <c r="JH21" s="81" t="s">
        <v>96</v>
      </c>
      <c r="JI21" s="46">
        <f>SUMIFS(csapatok!FV:FV,csapatok!FW:FW,JH21)+SUMIFS(csapatok!FV:FV,csapatok!FW:FW,JH21&amp;"-Csere")</f>
        <v>112.42315594546831</v>
      </c>
      <c r="JJ21" s="64">
        <v>8</v>
      </c>
      <c r="JK21" s="63" t="s">
        <v>1406</v>
      </c>
      <c r="JL21" s="46">
        <f>SUMIFS(csapatok!FX:FX,csapatok!FY:FY,JK21)+SUMIFS(csapatok!FX:FX,csapatok!FY:FY,JK21&amp;"-Csere")</f>
        <v>175.23118536589482</v>
      </c>
      <c r="JM21" s="64">
        <v>8</v>
      </c>
      <c r="JN21" s="63" t="s">
        <v>1290</v>
      </c>
      <c r="JO21" s="46"/>
      <c r="JP21" s="64">
        <v>8</v>
      </c>
      <c r="JQ21" s="69" t="s">
        <v>1333</v>
      </c>
      <c r="JR21" s="46">
        <f>SUMIFS(csapatok!GB:GB,csapatok!GC:GC,JQ21)+SUMIFS(csapatok!GB:GB,csapatok!GC:GC,JQ21&amp;"-Csere")</f>
        <v>11.411294525516357</v>
      </c>
      <c r="JS21" s="1">
        <v>8</v>
      </c>
      <c r="JT21" s="106" t="s">
        <v>1460</v>
      </c>
      <c r="JU21" s="46"/>
      <c r="JV21" s="64">
        <v>8</v>
      </c>
      <c r="JW21" s="81" t="s">
        <v>1452</v>
      </c>
      <c r="JX21" s="183">
        <f>'egyeni-ranglista'!$CS$305/127*4*JX31</f>
        <v>357.79995602001628</v>
      </c>
      <c r="JY21" s="64">
        <v>8</v>
      </c>
      <c r="JZ21" s="63" t="s">
        <v>610</v>
      </c>
      <c r="KA21" s="196">
        <f>VLOOKUP(JZ21,'WCF 2015-2016'!$C$4:$J$56,8,FALSE)</f>
        <v>9.1641976159305451E-3</v>
      </c>
      <c r="KB21" s="64">
        <v>8</v>
      </c>
      <c r="KC21" s="81" t="s">
        <v>1467</v>
      </c>
      <c r="KD21" s="183">
        <f>'egyeni-ranglista'!$CV$305/131*4*KD33</f>
        <v>152.12387867296073</v>
      </c>
      <c r="KE21" s="64">
        <v>8</v>
      </c>
      <c r="KF21" s="63" t="s">
        <v>1030</v>
      </c>
      <c r="KG21" s="196">
        <f>VLOOKUP(KF21,'WCF 2015-2016 MD'!$C$4:$J$56,4,FALSE)</f>
        <v>7.9934210526315788E-2</v>
      </c>
      <c r="KH21" s="64">
        <v>8</v>
      </c>
      <c r="KI21" s="107" t="s">
        <v>1478</v>
      </c>
      <c r="KJ21" s="46">
        <f>SUMIFS(csapatok!GN:GN,csapatok!GO:GO,KI21)+SUMIFS(csapatok!GN:GN,csapatok!GO:GO,KI21&amp;"-Csere")</f>
        <v>23.095216810216698</v>
      </c>
      <c r="KK21" s="80">
        <v>8</v>
      </c>
      <c r="KL21" s="63" t="s">
        <v>407</v>
      </c>
      <c r="KM21" s="196">
        <f>VLOOKUP(KL21,'WCF 2015-2016 MD'!$C$4:$J$56,4,FALSE)</f>
        <v>5.7401315789473682E-2</v>
      </c>
      <c r="KN21" s="64">
        <v>8</v>
      </c>
      <c r="KO21" s="63" t="s">
        <v>405</v>
      </c>
      <c r="KP21" s="196">
        <f>VLOOKUP(KO21,'WCF 2015-2016'!$C$4:$J$56,8,FALSE)</f>
        <v>3.5485426858678427E-2</v>
      </c>
      <c r="KQ21" s="64">
        <v>8</v>
      </c>
      <c r="KR21" s="63" t="s">
        <v>404</v>
      </c>
      <c r="KS21" s="196">
        <f>VLOOKUP(KR21,'WCF 2015-2016 MD'!$C$4:$J$56,4,FALSE)</f>
        <v>4.2598684210526316E-2</v>
      </c>
      <c r="KT21" s="64">
        <v>8</v>
      </c>
      <c r="KU21" s="63" t="s">
        <v>412</v>
      </c>
      <c r="KV21" s="196">
        <f>VLOOKUP(KU21,'WCF 2015-2016 MD'!$C$4:$J$56,4,FALSE)</f>
        <v>9.9506578947368418E-2</v>
      </c>
      <c r="KW21" s="64"/>
      <c r="KX21" s="63" t="s">
        <v>404</v>
      </c>
      <c r="KY21" s="196">
        <f>VLOOKUP(KX21,'WCF 2015-2016'!$C$4:$J$56,8,FALSE)</f>
        <v>2.6390132984221042E-2</v>
      </c>
      <c r="KZ21" s="64">
        <v>8</v>
      </c>
      <c r="LA21" s="63" t="s">
        <v>1044</v>
      </c>
      <c r="LB21" s="196">
        <f>VLOOKUP(LA21,'WCF 2015-2016'!$C$4:$J$56,8,FALSE)</f>
        <v>1.0404464962447461E-2</v>
      </c>
      <c r="LC21" s="64">
        <v>8</v>
      </c>
      <c r="LD21" s="106" t="s">
        <v>1030</v>
      </c>
      <c r="LE21" s="196">
        <f>VLOOKUP(LD21,'WCF 2015-2016 MD'!$C$4:$J$56,4,FALSE)</f>
        <v>7.9934210526315788E-2</v>
      </c>
      <c r="LF21" s="64">
        <v>8</v>
      </c>
      <c r="LG21" s="106" t="s">
        <v>411</v>
      </c>
      <c r="LH21" s="196">
        <f>VLOOKUP(LG21,'WCF 2015-2016 MD'!$C$4:$J$56,4,FALSE)</f>
        <v>2.0394736842105264E-2</v>
      </c>
      <c r="LI21" s="64">
        <v>8</v>
      </c>
      <c r="LJ21" s="259" t="s">
        <v>102</v>
      </c>
      <c r="LK21" s="46">
        <f>SUMIFS(csapatok!HF:HF,csapatok!HG:HG,LJ21)+SUMIFS(csapatok!HF:HF,csapatok!HG:HG,LJ21&amp;"-Csere")</f>
        <v>29.400162723850801</v>
      </c>
      <c r="LL21" s="64">
        <v>8</v>
      </c>
      <c r="LM21" s="63"/>
      <c r="LN21" s="46"/>
      <c r="LO21" s="64"/>
      <c r="LP21" s="9"/>
      <c r="LQ21" s="46"/>
      <c r="LR21" s="9"/>
      <c r="LT21" s="46"/>
      <c r="LY21" s="10" t="s">
        <v>124</v>
      </c>
      <c r="LZ21" s="46">
        <f>SUMIFS(csapatok!HP:HP,csapatok!HQ:HQ,LY21)+SUMIFS(csapatok!HP:HP,csapatok!HQ:HQ,LY21&amp;"-Csere")</f>
        <v>0</v>
      </c>
      <c r="MA21" s="87">
        <v>8</v>
      </c>
      <c r="MB21" s="63"/>
      <c r="MC21" s="46"/>
      <c r="MD21" s="64"/>
      <c r="ME21" s="63" t="s">
        <v>328</v>
      </c>
      <c r="MF21" s="46">
        <f>SUMIFS(csapatok!HT:HT,csapatok!HU:HU,ME21)+SUMIFS(csapatok!HT:HT,csapatok!HU:HU,ME21&amp;"-Csere")</f>
        <v>47.276788857569294</v>
      </c>
      <c r="MG21" s="64">
        <v>8</v>
      </c>
      <c r="MH21" s="63" t="s">
        <v>724</v>
      </c>
      <c r="MI21" s="46">
        <f>SUMIFS(csapatok!HV:HV,csapatok!HW:HW,MH21)+SUMIFS(csapatok!HV:HV,csapatok!HW:HW,MH21&amp;"-Csere")</f>
        <v>16.828938870073003</v>
      </c>
      <c r="MJ21" s="64">
        <v>8</v>
      </c>
      <c r="MK21" s="63"/>
      <c r="ML21" s="46"/>
      <c r="MM21" s="64"/>
      <c r="MN21" s="63"/>
      <c r="MO21" s="46"/>
      <c r="MP21" s="64"/>
      <c r="MQ21" s="63" t="s">
        <v>1332</v>
      </c>
      <c r="MR21" s="46">
        <f>SUMIFS(csapatok!IB:IB,csapatok!IC:IC,MQ21)+SUMIFS(csapatok!IB:IB,csapatok!IC:IC,MQ21&amp;"-Csere")</f>
        <v>630.39278980694201</v>
      </c>
      <c r="MS21" s="216">
        <v>8</v>
      </c>
      <c r="MT21" s="63" t="s">
        <v>411</v>
      </c>
      <c r="MU21" s="196">
        <f>MU42*MV42</f>
        <v>1.7157031626817337E-2</v>
      </c>
      <c r="MV21" s="64"/>
      <c r="MW21" s="106" t="s">
        <v>404</v>
      </c>
      <c r="MX21" s="196">
        <f t="shared" si="0"/>
        <v>4.2598684210526316E-2</v>
      </c>
      <c r="MY21" s="64"/>
      <c r="MZ21" s="63"/>
      <c r="NA21" s="46"/>
      <c r="NB21" s="64"/>
      <c r="NC21" s="81" t="s">
        <v>124</v>
      </c>
      <c r="ND21" s="46">
        <f>SUMIFS(csapatok!IJ:IJ,csapatok!IK:IK,NC21)+SUMIFS(csapatok!IJ:IJ,csapatok!IK:IK,NC21&amp;"-Csere")</f>
        <v>9.3972670391588622</v>
      </c>
      <c r="NE21" s="64">
        <v>8</v>
      </c>
      <c r="NF21" s="63" t="s">
        <v>1030</v>
      </c>
      <c r="NG21" s="196">
        <f>NG42*NH42</f>
        <v>7.8550265279404674E-2</v>
      </c>
      <c r="NH21" s="64"/>
      <c r="NI21" s="63"/>
      <c r="NJ21" s="196"/>
      <c r="NK21" s="64"/>
      <c r="NL21" s="106"/>
      <c r="NM21" s="196"/>
      <c r="NN21" s="64"/>
      <c r="NO21" s="106" t="s">
        <v>1204</v>
      </c>
      <c r="NP21" s="196">
        <f t="shared" si="2"/>
        <v>3.453947368421053E-2</v>
      </c>
      <c r="NQ21" s="64"/>
      <c r="NR21" s="63" t="s">
        <v>404</v>
      </c>
      <c r="NS21" s="196">
        <f t="shared" si="30"/>
        <v>2.6390132984221042E-2</v>
      </c>
      <c r="NT21" s="64"/>
      <c r="NU21" s="63" t="s">
        <v>404</v>
      </c>
      <c r="NV21" s="196">
        <f t="shared" si="31"/>
        <v>2.6390132984221042E-2</v>
      </c>
      <c r="NW21" s="64"/>
      <c r="NX21" s="63"/>
      <c r="NY21" s="46"/>
      <c r="NZ21" s="64"/>
      <c r="OA21" s="63"/>
      <c r="OB21" s="196"/>
      <c r="OC21" s="64"/>
      <c r="OD21" s="69" t="s">
        <v>201</v>
      </c>
      <c r="OE21" s="46">
        <f>SUMIFS(csapatok!JB:JB,csapatok!JC:JC,OD21)+SUMIFS(csapatok!JB:JB,csapatok!JC:JC,OD21&amp;"-Csere")</f>
        <v>517.32721302035031</v>
      </c>
      <c r="OF21" s="1">
        <v>8</v>
      </c>
      <c r="OG21" s="106" t="s">
        <v>407</v>
      </c>
      <c r="OH21" s="196">
        <f t="shared" si="5"/>
        <v>5.7401315789473682E-2</v>
      </c>
      <c r="OI21" s="64"/>
      <c r="OJ21" s="63" t="s">
        <v>974</v>
      </c>
      <c r="OK21" s="196">
        <f>VLOOKUP(OJ21,'WCF 2015-2016'!$C$4:$J$57,8,FALSE)</f>
        <v>3.7208020395507477E-3</v>
      </c>
      <c r="OL21" s="64"/>
      <c r="OM21" s="63" t="s">
        <v>898</v>
      </c>
      <c r="ON21" s="196">
        <f>VLOOKUP(OM21,'WCF 2015-2016'!$C$4:$J$56,8,FALSE)</f>
        <v>5.3055880934334736E-3</v>
      </c>
      <c r="OO21" s="64"/>
      <c r="OP21" s="63"/>
      <c r="OQ21" s="196"/>
      <c r="OR21" s="64"/>
      <c r="OS21" s="63"/>
      <c r="OT21" s="196"/>
      <c r="OU21" s="64"/>
      <c r="OV21" s="63" t="s">
        <v>543</v>
      </c>
      <c r="OW21" s="46">
        <f>SUMIFS(csapatok!JN:JN,csapatok!JO:JO,OV21)+SUMIFS(csapatok!JN:JN,csapatok!JO:JO,OV21&amp;"-Csere")</f>
        <v>150.24773519721791</v>
      </c>
      <c r="OX21" s="216">
        <v>8</v>
      </c>
      <c r="OY21" s="106" t="s">
        <v>907</v>
      </c>
      <c r="OZ21" s="196">
        <f t="shared" si="6"/>
        <v>5.0493421052631576E-2</v>
      </c>
      <c r="PA21" s="64"/>
      <c r="PB21" s="63" t="s">
        <v>23</v>
      </c>
      <c r="PC21" s="46">
        <f>SUMIFS(csapatok!JR:JR,csapatok!JS:JS,PB21)+SUMIFS(csapatok!JR:JR,csapatok!JS:JS,PB21&amp;"-Csere")</f>
        <v>31.16088637141031</v>
      </c>
      <c r="PD21" s="216">
        <v>8</v>
      </c>
      <c r="PE21" s="106" t="s">
        <v>411</v>
      </c>
      <c r="PF21" s="196">
        <f t="shared" si="19"/>
        <v>2.0394736842105264E-2</v>
      </c>
      <c r="PG21" s="64"/>
      <c r="PH21" s="63" t="s">
        <v>1478</v>
      </c>
      <c r="PI21" s="46">
        <f>SUMIFS(csapatok!JV:JV,csapatok!JW:JW,PH21)+SUMIFS(csapatok!JV:JV,csapatok!JW:JW,PH21&amp;"-Csere")</f>
        <v>73.27585342652786</v>
      </c>
      <c r="PJ21" s="216">
        <v>8</v>
      </c>
      <c r="PK21" s="106" t="s">
        <v>952</v>
      </c>
      <c r="PL21" s="196">
        <f t="shared" si="20"/>
        <v>2.631578947368421E-3</v>
      </c>
      <c r="PM21" s="64"/>
      <c r="PN21" s="106" t="s">
        <v>610</v>
      </c>
      <c r="PO21" s="196">
        <f t="shared" si="21"/>
        <v>2.9605263157894735E-2</v>
      </c>
      <c r="PP21" s="64"/>
      <c r="PQ21" s="63"/>
      <c r="PR21" s="196"/>
      <c r="PS21" s="64"/>
      <c r="PT21" s="63" t="s">
        <v>610</v>
      </c>
      <c r="PU21" s="196">
        <f>VLOOKUP(PT21,'WCF 2016-2017'!$C$4:$J$59,8,FALSE)</f>
        <v>1.0428222764588418E-2</v>
      </c>
      <c r="PV21" s="64"/>
      <c r="PW21" s="63" t="s">
        <v>964</v>
      </c>
      <c r="PX21" s="196">
        <f>VLOOKUP(PW21,'WCF 2016-2017'!$C$4:$J$59,8,FALSE)</f>
        <v>3.4169070335034392E-2</v>
      </c>
      <c r="PY21" s="64"/>
      <c r="PZ21" s="106" t="s">
        <v>413</v>
      </c>
      <c r="QA21" s="196">
        <f t="shared" si="33"/>
        <v>2.1546052631578948E-2</v>
      </c>
      <c r="QB21" s="64"/>
      <c r="QC21" s="106" t="s">
        <v>856</v>
      </c>
      <c r="QD21" s="196">
        <f t="shared" si="22"/>
        <v>4.1118421052631582E-2</v>
      </c>
      <c r="QE21" s="64"/>
      <c r="QF21" s="259"/>
      <c r="QG21" s="46"/>
      <c r="QH21" s="64"/>
      <c r="QI21" s="106" t="s">
        <v>922</v>
      </c>
      <c r="QJ21" s="196">
        <f t="shared" si="23"/>
        <v>3.5032894736842103E-2</v>
      </c>
      <c r="QK21" s="64"/>
      <c r="QO21" s="10" t="s">
        <v>1330</v>
      </c>
      <c r="QP21" s="46">
        <f>SUMIFS(csapatok!KR:KR,csapatok!KS:KS,QO21)+SUMIFS(csapatok!KR:KR,csapatok!KS:KS,QO21&amp;"-Csere")</f>
        <v>39.2505293870136</v>
      </c>
      <c r="QQ21" s="87">
        <v>8</v>
      </c>
      <c r="QR21" s="106" t="s">
        <v>405</v>
      </c>
      <c r="QS21" s="196">
        <f t="shared" si="24"/>
        <v>2.3026315789473682E-3</v>
      </c>
      <c r="QT21" s="64"/>
      <c r="QU21" s="106"/>
      <c r="QV21" s="196"/>
      <c r="QW21" s="64"/>
      <c r="QX21" s="63" t="s">
        <v>79</v>
      </c>
      <c r="QY21" s="46">
        <f>SUMIFS(csapatok!KX:KX,csapatok!KY:KY,QX21)+SUMIFS(csapatok!KX:KX,csapatok!KY:KY,QX21&amp;"-Csere")</f>
        <v>94.521608361807608</v>
      </c>
      <c r="QZ21" s="64">
        <v>8</v>
      </c>
      <c r="RA21" s="63" t="s">
        <v>722</v>
      </c>
      <c r="RB21" s="46">
        <f>SUMIFS(csapatok!KZ:KZ,csapatok!LA:LA,RA21)+SUMIFS(csapatok!KZ:KZ,csapatok!LA:LA,RA21&amp;"-Csere")</f>
        <v>49.85482511895794</v>
      </c>
      <c r="RC21" s="64">
        <v>8</v>
      </c>
      <c r="RD21" s="9"/>
      <c r="RE21" s="46"/>
      <c r="RF21" s="9"/>
      <c r="RH21" s="46"/>
      <c r="RJ21" s="63"/>
      <c r="RK21" s="46"/>
      <c r="RL21" s="64"/>
      <c r="RM21" s="106" t="s">
        <v>856</v>
      </c>
      <c r="RN21" s="196">
        <f t="shared" si="25"/>
        <v>4.1118421052631582E-2</v>
      </c>
      <c r="RO21" s="64"/>
      <c r="RP21" s="63" t="s">
        <v>974</v>
      </c>
      <c r="RQ21" s="300">
        <f>RQ40*RR40</f>
        <v>5.7688040825382737E-3</v>
      </c>
      <c r="RR21" s="64"/>
      <c r="RS21" s="63" t="s">
        <v>1606</v>
      </c>
      <c r="RT21" s="46">
        <f>SUMIFS(csapatok!LL:LL,csapatok!LM:LM,RS21)+SUMIFS(csapatok!LL:LL,csapatok!LM:LM,RS21&amp;"-Csere")</f>
        <v>129.05407591686182</v>
      </c>
      <c r="RU21" s="216">
        <v>8</v>
      </c>
      <c r="RV21" s="63"/>
      <c r="RW21" s="300"/>
      <c r="RX21" s="64"/>
      <c r="RY21" s="63"/>
      <c r="RZ21" s="300"/>
      <c r="SA21" s="64"/>
      <c r="SB21" s="63" t="s">
        <v>1621</v>
      </c>
      <c r="SC21" s="183">
        <f>'egyeni-ranglista'!$FL$305/128*4*SC30</f>
        <v>33.410862265013165</v>
      </c>
      <c r="SD21" s="216">
        <v>8</v>
      </c>
      <c r="SE21" s="106" t="s">
        <v>413</v>
      </c>
      <c r="SF21" s="196">
        <f t="shared" si="26"/>
        <v>4.6153846153846156E-2</v>
      </c>
      <c r="SG21" s="64"/>
      <c r="SH21" s="63"/>
      <c r="SI21" s="183"/>
      <c r="SJ21" s="216"/>
      <c r="SK21" s="63"/>
      <c r="SL21" s="300"/>
      <c r="SM21" s="64"/>
      <c r="SN21" s="106"/>
      <c r="SO21" s="196"/>
      <c r="SP21" s="64"/>
      <c r="SQ21" s="63" t="s">
        <v>97</v>
      </c>
      <c r="SR21" s="46">
        <f>SUMIFS(csapatok!MB:MB,csapatok!MC:MC,SQ21)+SUMIFS(csapatok!MB:MB,csapatok!MC:MC,SQ21&amp;"-Csere")</f>
        <v>171.38593227190862</v>
      </c>
      <c r="SS21" s="216">
        <v>8</v>
      </c>
      <c r="ST21" s="63" t="s">
        <v>1510</v>
      </c>
      <c r="SU21" s="46">
        <f>SUMIFS(csapatok!MD:MD,csapatok!ME:ME,ST21)+SUMIFS(csapatok!MD:MD,csapatok!ME:ME,ST21&amp;"-Csere")</f>
        <v>83.579871445191756</v>
      </c>
      <c r="SV21" s="64">
        <v>8</v>
      </c>
      <c r="SW21" s="63" t="s">
        <v>1525</v>
      </c>
      <c r="SX21" s="46">
        <f>SUMIFS(csapatok!MF:MF,csapatok!MG:MG,SW21)+SUMIFS(csapatok!MF:MF,csapatok!MG:MG,SW21&amp;"-Csere")</f>
        <v>106.14197018266921</v>
      </c>
      <c r="SY21" s="216">
        <v>8</v>
      </c>
      <c r="SZ21" s="63" t="s">
        <v>1638</v>
      </c>
      <c r="TA21" s="183">
        <f>'egyeni-ranglista'!FU$305/133*4*TA29</f>
        <v>162.70711891358854</v>
      </c>
      <c r="TB21" s="216">
        <v>8</v>
      </c>
      <c r="TC21" s="63" t="s">
        <v>411</v>
      </c>
      <c r="TD21" s="196">
        <f>VLOOKUP(TC21,'WCF 2017-2018'!$C$4:$J$56,8,FALSE)</f>
        <v>1.6179740817421975E-2</v>
      </c>
      <c r="TE21" s="64">
        <v>8</v>
      </c>
      <c r="TF21" s="63" t="s">
        <v>1000</v>
      </c>
      <c r="TG21" s="196">
        <f>VLOOKUP(TF21,'WCF 2017-2018'!$C$4:$J$56,8,FALSE)</f>
        <v>1.0812054290315161E-2</v>
      </c>
      <c r="TH21" s="64">
        <v>8</v>
      </c>
      <c r="TI21" s="106" t="s">
        <v>998</v>
      </c>
      <c r="TJ21" s="196">
        <f t="shared" si="28"/>
        <v>6.2179487179487181E-2</v>
      </c>
      <c r="TK21" s="64"/>
      <c r="TL21" s="63" t="s">
        <v>1651</v>
      </c>
      <c r="TM21" s="46">
        <f>SUMIFS(csapatok!MP:MP,csapatok!MQ:MQ,TL21)+SUMIFS(csapatok!MP:MP,csapatok!MQ:MQ,TL21&amp;"-Csere")</f>
        <v>97.088381585098858</v>
      </c>
      <c r="TN21" s="216">
        <v>8</v>
      </c>
      <c r="TO21" s="106" t="s">
        <v>922</v>
      </c>
      <c r="TP21" s="196">
        <f t="shared" si="29"/>
        <v>2.1314102564102565E-2</v>
      </c>
      <c r="TQ21" s="64"/>
      <c r="TR21" s="63"/>
      <c r="TS21" s="196"/>
      <c r="TT21" s="64"/>
    </row>
    <row r="22" spans="1:540" ht="15.75" thickBot="1">
      <c r="A22" s="81" t="s">
        <v>201</v>
      </c>
      <c r="B22" s="9">
        <v>288</v>
      </c>
      <c r="C22" s="67">
        <v>9</v>
      </c>
      <c r="D22" s="73" t="s">
        <v>97</v>
      </c>
      <c r="E22" s="46">
        <v>72.199999999999989</v>
      </c>
      <c r="F22" s="67">
        <v>9</v>
      </c>
      <c r="G22" s="63" t="s">
        <v>194</v>
      </c>
      <c r="H22" s="46">
        <v>153.46557841854681</v>
      </c>
      <c r="I22" s="67">
        <v>9</v>
      </c>
      <c r="J22" s="63" t="s">
        <v>228</v>
      </c>
      <c r="K22" s="46">
        <v>115.46199517769909</v>
      </c>
      <c r="L22" s="1">
        <v>9</v>
      </c>
      <c r="M22" s="72" t="s">
        <v>1</v>
      </c>
      <c r="N22" s="46">
        <v>196.64446954521469</v>
      </c>
      <c r="O22" s="67">
        <v>9</v>
      </c>
      <c r="S22" s="89" t="s">
        <v>23</v>
      </c>
      <c r="T22" s="46">
        <v>62.195672255537986</v>
      </c>
      <c r="U22" s="64">
        <v>9</v>
      </c>
      <c r="V22" s="87" t="s">
        <v>154</v>
      </c>
      <c r="W22" s="85">
        <v>0</v>
      </c>
      <c r="X22" s="80">
        <v>9</v>
      </c>
      <c r="AE22" s="106" t="s">
        <v>282</v>
      </c>
      <c r="AF22" s="30">
        <v>150</v>
      </c>
      <c r="AG22" s="67">
        <v>9</v>
      </c>
      <c r="AH22" s="9"/>
      <c r="AI22" s="46"/>
      <c r="AJ22" s="9"/>
      <c r="AL22" s="46"/>
      <c r="AN22" s="63" t="s">
        <v>152</v>
      </c>
      <c r="AO22" s="46">
        <v>3.5993232829997033</v>
      </c>
      <c r="AP22" s="64">
        <v>9</v>
      </c>
      <c r="AZ22" s="106" t="s">
        <v>326</v>
      </c>
      <c r="BA22" s="32">
        <v>74.810158797776651</v>
      </c>
      <c r="BB22" s="1">
        <v>9</v>
      </c>
      <c r="BC22" s="121" t="s">
        <v>462</v>
      </c>
      <c r="BD22" s="188">
        <v>1.6154766653370563E-2</v>
      </c>
      <c r="BE22" s="64">
        <v>9</v>
      </c>
      <c r="BF22" s="158" t="s">
        <v>500</v>
      </c>
      <c r="BG22" s="188">
        <v>5.0392235075122992E-2</v>
      </c>
      <c r="BH22" s="64">
        <v>9</v>
      </c>
      <c r="BI22" s="74" t="s">
        <v>87</v>
      </c>
      <c r="BJ22" s="46">
        <f>SUMIFS(csapatok!AP:AP,csapatok!AQ:AQ,BI22)+SUMIFS(csapatok!AP:AP,csapatok!AQ:AQ,BI22&amp;"-Csere")</f>
        <v>113.80298642625408</v>
      </c>
      <c r="BK22" s="64">
        <v>9</v>
      </c>
      <c r="BL22" s="63" t="s">
        <v>588</v>
      </c>
      <c r="BM22" s="186">
        <v>2.4597792846695918E-3</v>
      </c>
      <c r="BN22" s="64">
        <v>9</v>
      </c>
      <c r="BO22" s="63" t="s">
        <v>591</v>
      </c>
      <c r="BP22" s="111">
        <f>'egyeni-ranglista'!$AA$305/140*4*'WCF 2012-2013'!F25/'WCF 2012-2013'!$F$22</f>
        <v>92.003662144375966</v>
      </c>
      <c r="BQ22" s="1">
        <v>9</v>
      </c>
      <c r="BR22" s="194" t="s">
        <v>602</v>
      </c>
      <c r="BS22" s="186">
        <v>8.3765456721180687E-3</v>
      </c>
      <c r="BT22" s="64">
        <v>9</v>
      </c>
      <c r="BX22" s="63" t="s">
        <v>624</v>
      </c>
      <c r="BY22" s="186">
        <v>1.0969285999202234E-2</v>
      </c>
      <c r="CA22" s="63" t="s">
        <v>371</v>
      </c>
      <c r="CB22" s="186">
        <v>9.3072729690200778E-3</v>
      </c>
      <c r="CC22" s="64">
        <v>9</v>
      </c>
      <c r="CD22" s="63" t="s">
        <v>637</v>
      </c>
      <c r="CE22" s="111">
        <f>'egyeni-ranglista'!$AF$305/139*4*'WCF 2012-2013'!F32/'WCF 2012-2013'!$F$22</f>
        <v>56.09515737748854</v>
      </c>
      <c r="CF22" s="64">
        <v>9</v>
      </c>
      <c r="CJ22" s="70" t="s">
        <v>22</v>
      </c>
      <c r="CK22" s="46">
        <f>SUMIFS(csapatok!BH:BH,csapatok!BI:BI,CJ22)+SUMIFS(csapatok!BH:BH,csapatok!BI:BI,CJ22&amp;"-Csere")</f>
        <v>258.63169060236021</v>
      </c>
      <c r="CL22" s="64">
        <v>9</v>
      </c>
      <c r="CP22" s="63" t="s">
        <v>656</v>
      </c>
      <c r="CQ22" s="186">
        <v>9.3072729690200778E-3</v>
      </c>
      <c r="CR22" s="64">
        <v>8</v>
      </c>
      <c r="CS22" s="73" t="s">
        <v>97</v>
      </c>
      <c r="CT22" s="46">
        <f>SUMIFS(csapatok!BN:BN,csapatok!BO:BO,CS22)+SUMIFS(csapatok!BN:BN,csapatok!BO:BO,CS22&amp;"-Csere")</f>
        <v>175.3562783825509</v>
      </c>
      <c r="CU22" s="1">
        <v>9</v>
      </c>
      <c r="CV22" s="63" t="s">
        <v>685</v>
      </c>
      <c r="CW22" s="186">
        <v>7.1333599255418156E-2</v>
      </c>
      <c r="CX22" s="64">
        <v>9</v>
      </c>
      <c r="CY22" s="1" t="s">
        <v>381</v>
      </c>
      <c r="CZ22" s="186">
        <v>2.8962611901000527E-3</v>
      </c>
      <c r="DA22" s="64">
        <v>9</v>
      </c>
      <c r="DB22" s="63" t="s">
        <v>388</v>
      </c>
      <c r="DC22" s="186">
        <v>2.4174053182917004E-3</v>
      </c>
      <c r="DD22" s="64">
        <v>9</v>
      </c>
      <c r="DE22" s="9"/>
      <c r="DF22" s="46"/>
      <c r="DG22" s="9"/>
      <c r="DH22" s="89" t="s">
        <v>23</v>
      </c>
      <c r="DI22" s="46">
        <f>SUMIFS(csapatok!BX:BX,csapatok!BY:BY,DH22)+SUMIFS(csapatok!BX:BX,csapatok!BY:BY,DH22&amp;"-Csere")</f>
        <v>30.185732488596898</v>
      </c>
      <c r="DJ22" s="64">
        <v>9</v>
      </c>
      <c r="DK22" s="63" t="s">
        <v>371</v>
      </c>
      <c r="DL22" s="186">
        <v>9.4010206822455009E-3</v>
      </c>
      <c r="DM22" s="64"/>
      <c r="DN22" s="9"/>
      <c r="DO22" s="46"/>
      <c r="DP22" s="9"/>
      <c r="DW22" s="106" t="s">
        <v>715</v>
      </c>
      <c r="DX22" s="111">
        <f>'egyeni-ranglista'!$AT$305/136*2*'WCF 2012-2013'!F15/'WCF 2012-2013'!$F$22</f>
        <v>130.08743233999556</v>
      </c>
      <c r="DY22" s="67">
        <v>9</v>
      </c>
      <c r="DZ22" s="9"/>
      <c r="EA22" s="46"/>
      <c r="EB22" s="9"/>
      <c r="ED22" s="46"/>
      <c r="EF22" s="63" t="s">
        <v>746</v>
      </c>
      <c r="EG22" s="186">
        <v>8.7554846429996017E-2</v>
      </c>
      <c r="EH22" s="64"/>
      <c r="EI22" s="206" t="s">
        <v>347</v>
      </c>
      <c r="EJ22" s="186">
        <v>0.11308336657359394</v>
      </c>
      <c r="EK22" s="64">
        <v>9</v>
      </c>
      <c r="EO22" s="63" t="s">
        <v>799</v>
      </c>
      <c r="EP22" s="186">
        <v>2.4664273367903205E-2</v>
      </c>
      <c r="ER22" s="63" t="s">
        <v>1513</v>
      </c>
      <c r="ES22" s="46">
        <f>SUMIFS(csapatok!CV:CV,csapatok!CW:CW,ER22)+SUMIFS(csapatok!CV:CV,csapatok!CW:CW,ER22&amp;"-Csere")</f>
        <v>0</v>
      </c>
      <c r="ET22" s="64">
        <v>9</v>
      </c>
      <c r="EU22" s="63" t="s">
        <v>163</v>
      </c>
      <c r="EV22" s="115">
        <f>SUMIFS(csapatok!CX:CX,csapatok!CY:CY,EU22)+SUMIFS(csapatok!CX:CX,csapatok!CY:CY,EU22&amp;"-Csere")</f>
        <v>3.5757327993281365</v>
      </c>
      <c r="EW22" s="1">
        <v>9</v>
      </c>
      <c r="EX22" s="106" t="s">
        <v>326</v>
      </c>
      <c r="EY22" s="46">
        <f>SUMIFS(csapatok!CZ:CZ,csapatok!DA:DA,EX22)+SUMIFS(csapatok!CZ:CZ,csapatok!DA:DA,EX22&amp;"-Csere")</f>
        <v>66.072357193575698</v>
      </c>
      <c r="EZ22" s="64">
        <v>9</v>
      </c>
      <c r="FA22" s="1" t="s">
        <v>831</v>
      </c>
      <c r="FB22" s="186"/>
      <c r="FC22" s="64"/>
      <c r="FD22" s="63"/>
      <c r="FE22" s="186"/>
      <c r="FF22" s="64"/>
      <c r="FG22" s="63" t="s">
        <v>1213</v>
      </c>
      <c r="FH22" s="183">
        <f>'egyeni-ranglista'!$BG$305/119*4*FH30</f>
        <v>37.013253928393631</v>
      </c>
      <c r="FI22" s="216">
        <v>9</v>
      </c>
      <c r="FJ22" s="63"/>
      <c r="FK22" s="186"/>
      <c r="FL22" s="64"/>
      <c r="FM22" s="63" t="s">
        <v>858</v>
      </c>
      <c r="FN22" s="186">
        <f>VLOOKUP(FM22,'WCF 2013-2014'!$C$4:$J$56,8,FALSE)</f>
        <v>1.4708104568579057E-2</v>
      </c>
      <c r="FO22" s="64">
        <v>9</v>
      </c>
      <c r="FP22" s="63" t="s">
        <v>1224</v>
      </c>
      <c r="FQ22" s="196">
        <f>FQ21/3/2+FQ23/2</f>
        <v>2.6645846975268221E-2</v>
      </c>
      <c r="FR22" s="64">
        <v>1</v>
      </c>
      <c r="FS22" s="63" t="s">
        <v>156</v>
      </c>
      <c r="FT22" s="183">
        <f>'egyeni-ranglista'!$BK$305/119*4*FT29</f>
        <v>67.216686412023051</v>
      </c>
      <c r="FU22" s="64">
        <v>9</v>
      </c>
      <c r="FV22" s="82" t="s">
        <v>1263</v>
      </c>
      <c r="FW22" s="85">
        <f>SUMIFS(csapatok!DP:DP,csapatok!DQ:DQ,FV22)+SUMIFS(csapatok!DP:DP,csapatok!DQ:DQ,FV22&amp;"-Csere")</f>
        <v>261.07433819180494</v>
      </c>
      <c r="FX22" s="80">
        <v>9</v>
      </c>
      <c r="FY22" s="63" t="s">
        <v>1241</v>
      </c>
      <c r="FZ22" s="186"/>
      <c r="GA22" s="64">
        <v>8</v>
      </c>
      <c r="GB22" s="63" t="s">
        <v>195</v>
      </c>
      <c r="GC22" s="46">
        <f>SUMIFS(csapatok!DT:DT,csapatok!DU:DU,GB22)+SUMIFS(csapatok!DT:DT,csapatok!DU:DU,GB22&amp;"-Csere")</f>
        <v>0</v>
      </c>
      <c r="GD22" s="1">
        <v>9</v>
      </c>
      <c r="GF22" s="196"/>
      <c r="GG22" s="64"/>
      <c r="GH22" s="63" t="s">
        <v>855</v>
      </c>
      <c r="GI22" s="196">
        <f t="shared" si="3"/>
        <v>6.0945149365570989E-3</v>
      </c>
      <c r="GJ22" s="64">
        <v>9</v>
      </c>
      <c r="GK22" s="63" t="s">
        <v>898</v>
      </c>
      <c r="GL22" s="186">
        <f t="shared" si="4"/>
        <v>4.6728971962616819E-3</v>
      </c>
      <c r="GM22" s="64">
        <v>9</v>
      </c>
      <c r="GN22" s="63" t="s">
        <v>813</v>
      </c>
      <c r="GO22" s="46">
        <f>SUMIFS(csapatok!EB:EB,csapatok!EC:EC,GN22)+SUMIFS(csapatok!EB:EB,csapatok!EC:EC,GN22&amp;"-Csere")</f>
        <v>34.198674350815054</v>
      </c>
      <c r="GP22" s="64">
        <v>9</v>
      </c>
      <c r="GQ22" s="63" t="s">
        <v>922</v>
      </c>
      <c r="GR22" s="196">
        <f>VLOOKUP(GQ22,'WCF 2013-2014'!$C$4:$J$56,7,FALSE)</f>
        <v>6.2677773262901262E-2</v>
      </c>
      <c r="GS22" s="64">
        <v>9</v>
      </c>
      <c r="GT22" s="63" t="s">
        <v>922</v>
      </c>
      <c r="GU22" s="196">
        <f>VLOOKUP(GT22,'WCF 2013-2014'!$C$4:$J$56,7,FALSE)</f>
        <v>6.2677773262901262E-2</v>
      </c>
      <c r="GV22" s="64">
        <v>9</v>
      </c>
      <c r="GW22" s="272" t="s">
        <v>1329</v>
      </c>
      <c r="GX22" s="46">
        <f>SUMIFS(csapatok!EF:EF,csapatok!EG:EG,GW22)+SUMIFS(csapatok!EF:EF,csapatok!EG:EG,GW22&amp;"-Csere")</f>
        <v>0</v>
      </c>
      <c r="GY22" s="1">
        <v>9</v>
      </c>
      <c r="GZ22" s="63" t="s">
        <v>407</v>
      </c>
      <c r="HA22" s="196">
        <f>VLOOKUP(GZ22,'WCF 2014-2015'!$C$4:$L$57,8,FALSE)</f>
        <v>5.0385728061716491E-2</v>
      </c>
      <c r="HB22" s="64"/>
      <c r="HC22" s="63" t="s">
        <v>1030</v>
      </c>
      <c r="HD22" s="196">
        <f>VLOOKUP(HC22,'WCF 2014-2015'!$C$4:$L$57,8,FALSE)</f>
        <v>7.919479267116683E-2</v>
      </c>
      <c r="HE22" s="64"/>
      <c r="HL22" s="185" t="s">
        <v>1303</v>
      </c>
      <c r="HM22" s="196"/>
      <c r="HN22" s="64">
        <v>9</v>
      </c>
      <c r="HO22" s="63" t="s">
        <v>1334</v>
      </c>
      <c r="HP22" s="267">
        <f>'egyeni-ranglista'!$BZ$305/119*4*HP24/HP26</f>
        <v>108.58286485918157</v>
      </c>
      <c r="HQ22" s="64">
        <v>9</v>
      </c>
      <c r="HR22" s="69" t="s">
        <v>124</v>
      </c>
      <c r="HS22" s="196">
        <f>HS34</f>
        <v>1.247589199614272E-2</v>
      </c>
      <c r="HT22" s="64">
        <v>9</v>
      </c>
      <c r="HU22" s="106"/>
      <c r="HV22" s="267"/>
      <c r="HW22" s="64"/>
      <c r="HX22" s="9"/>
      <c r="HY22" s="46"/>
      <c r="HZ22" s="9"/>
      <c r="IB22" s="46"/>
      <c r="ID22" s="106" t="s">
        <v>1345</v>
      </c>
      <c r="IE22" s="267"/>
      <c r="IF22" s="64">
        <v>9</v>
      </c>
      <c r="IG22" s="206" t="s">
        <v>355</v>
      </c>
      <c r="IH22" s="186">
        <f>VLOOKUP(IG22,'WCF 2014-2015'!$B$4:$L$57,9,FALSE)</f>
        <v>1.0848601735776278E-2</v>
      </c>
      <c r="II22" s="64"/>
      <c r="IM22" s="63" t="s">
        <v>412</v>
      </c>
      <c r="IN22" s="186">
        <f>VLOOKUP(IM22,'WCF 2014-2015'!$C$4:$L$57,8,FALSE)</f>
        <v>0.10306171648987464</v>
      </c>
      <c r="IO22" s="64"/>
      <c r="IP22" s="63" t="s">
        <v>78</v>
      </c>
      <c r="IQ22" s="46">
        <f>SUMIFS(csapatok!FJ:FJ,csapatok!FK:FK,IP22)+SUMIFS(csapatok!FJ:FJ,csapatok!FK:FK,IP22&amp;"-Csere")</f>
        <v>11.998406529504969</v>
      </c>
      <c r="IR22" s="64">
        <v>9</v>
      </c>
      <c r="IS22" s="63" t="s">
        <v>1275</v>
      </c>
      <c r="IT22" s="46">
        <f>SUMIFS(csapatok!FL:FL,csapatok!FM:FM,IS22)+SUMIFS(csapatok!FL:FL,csapatok!FM:FM,IS22&amp;"-Csere")</f>
        <v>26.494202074729749</v>
      </c>
      <c r="IU22" s="64">
        <v>9</v>
      </c>
      <c r="IW22" s="186"/>
      <c r="IX22" s="64"/>
      <c r="IY22" s="63"/>
      <c r="IZ22" s="186"/>
      <c r="JA22" s="64"/>
      <c r="JB22" s="63" t="s">
        <v>1382</v>
      </c>
      <c r="JC22" s="183">
        <f>'egyeni-ranglista'!$CM$305/122*4*JC27</f>
        <v>1880.3061232426155</v>
      </c>
      <c r="JD22" s="216">
        <v>9</v>
      </c>
      <c r="JE22" s="63"/>
      <c r="JF22" s="186"/>
      <c r="JG22" s="64"/>
      <c r="JH22" s="63" t="s">
        <v>1391</v>
      </c>
      <c r="JI22" s="183">
        <f>'egyeni-ranglista'!$CO$305/122*4*JI31</f>
        <v>100.24741822396098</v>
      </c>
      <c r="JJ22" s="64">
        <v>9</v>
      </c>
      <c r="JK22" s="63" t="s">
        <v>1407</v>
      </c>
      <c r="JL22" s="46">
        <f>SUMIFS(csapatok!FX:FX,csapatok!FY:FY,JK22)+SUMIFS(csapatok!FX:FX,csapatok!FY:FY,JK22&amp;"-Csere")</f>
        <v>69.671148095516557</v>
      </c>
      <c r="JM22" s="80">
        <v>9</v>
      </c>
      <c r="JN22" s="63" t="s">
        <v>1418</v>
      </c>
      <c r="JO22" s="46"/>
      <c r="JP22" s="64"/>
      <c r="JQ22" s="63" t="s">
        <v>1328</v>
      </c>
      <c r="JR22" s="46">
        <f>SUMIFS(csapatok!GB:GB,csapatok!GC:GC,JQ22)+SUMIFS(csapatok!GB:GB,csapatok!GC:GC,JQ22&amp;"-Csere")</f>
        <v>62.950675228597945</v>
      </c>
      <c r="JS22" s="1">
        <v>9</v>
      </c>
      <c r="JT22" s="106"/>
      <c r="JU22" s="46"/>
      <c r="JV22" s="64"/>
      <c r="JW22" s="63" t="s">
        <v>1231</v>
      </c>
      <c r="JX22" s="46">
        <f>SUMIFS(csapatok!GF:GF,csapatok!GG:GG,JW22)+SUMIFS(csapatok!GF:GF,csapatok!GG:GG,JW22&amp;"-Csere")</f>
        <v>77.883306262596506</v>
      </c>
      <c r="JY22" s="64">
        <v>9</v>
      </c>
      <c r="JZ22" s="63" t="s">
        <v>858</v>
      </c>
      <c r="KA22" s="196">
        <f>VLOOKUP(JZ22,'WCF 2015-2016'!$C$4:$J$56,8,FALSE)</f>
        <v>2.0671122441948599E-2</v>
      </c>
      <c r="KB22" s="64">
        <v>9</v>
      </c>
      <c r="KC22" s="63" t="s">
        <v>1290</v>
      </c>
      <c r="KD22" s="46">
        <f>SUMIFS(csapatok!GJ:GJ,csapatok!GK:GK,KC22)+SUMIFS(csapatok!GJ:GJ,csapatok!GK:GK,KC22&amp;"-Csere")</f>
        <v>441.14520979849488</v>
      </c>
      <c r="KE22" s="64">
        <v>9</v>
      </c>
      <c r="KF22" s="63" t="s">
        <v>411</v>
      </c>
      <c r="KG22" s="196">
        <f>VLOOKUP(KF22,'WCF 2015-2016 MD'!$C$4:$J$56,4,FALSE)</f>
        <v>2.0394736842105264E-2</v>
      </c>
      <c r="KH22" s="64">
        <v>9</v>
      </c>
      <c r="KI22" s="1" t="s">
        <v>35</v>
      </c>
      <c r="KJ22" s="46">
        <f>SUMIFS(csapatok!GN:GN,csapatok!GO:GO,KI22)+SUMIFS(csapatok!GN:GN,csapatok!GO:GO,KI22&amp;"-Csere")</f>
        <v>71.793564544773588</v>
      </c>
      <c r="KK22" s="64">
        <v>9</v>
      </c>
      <c r="KL22" s="63" t="s">
        <v>1030</v>
      </c>
      <c r="KM22" s="196">
        <f>VLOOKUP(KL22,'WCF 2015-2016 MD'!$C$4:$J$56,4,FALSE)</f>
        <v>7.9934210526315788E-2</v>
      </c>
      <c r="KN22" s="64"/>
      <c r="KO22" s="63"/>
      <c r="KP22" s="196"/>
      <c r="KQ22" s="64"/>
      <c r="KR22" s="63" t="s">
        <v>613</v>
      </c>
      <c r="KS22" s="196">
        <f>VLOOKUP(KR22,'WCF 2015-2016 MD'!$C$4:$J$56,4,FALSE)</f>
        <v>5.7565789473684207E-3</v>
      </c>
      <c r="KT22" s="64">
        <v>9</v>
      </c>
      <c r="KU22" s="63" t="s">
        <v>407</v>
      </c>
      <c r="KV22" s="196">
        <f>VLOOKUP(KU22,'WCF 2015-2016 MD'!$C$4:$J$56,4,FALSE)</f>
        <v>5.7401315789473682E-2</v>
      </c>
      <c r="KW22" s="64"/>
      <c r="KX22" s="63" t="s">
        <v>404</v>
      </c>
      <c r="KY22" s="196">
        <f>VLOOKUP(KX22,'WCF 2015-2016'!$C$4:$J$56,8,FALSE)</f>
        <v>2.6390132984221042E-2</v>
      </c>
      <c r="KZ22" s="64">
        <v>9</v>
      </c>
      <c r="LA22" s="63" t="s">
        <v>1204</v>
      </c>
      <c r="LB22" s="196">
        <f>VLOOKUP(LA22,'WCF 2015-2016'!$C$4:$J$56,8,FALSE)</f>
        <v>7.751670915730724E-2</v>
      </c>
      <c r="LC22" s="64">
        <v>9</v>
      </c>
      <c r="LD22" s="106" t="s">
        <v>406</v>
      </c>
      <c r="LE22" s="196">
        <f>VLOOKUP(LD22,'WCF 2015-2016 MD'!$C$4:$J$56,4,FALSE)</f>
        <v>9.0953947368421051E-2</v>
      </c>
      <c r="LF22" s="64">
        <v>9</v>
      </c>
      <c r="LG22" s="106" t="s">
        <v>930</v>
      </c>
      <c r="LH22" s="196">
        <f>VLOOKUP(LG22,'WCF 2015-2016 MD'!$C$4:$J$56,4,FALSE)</f>
        <v>3.4046052631578949E-2</v>
      </c>
      <c r="LI22" s="64">
        <v>9</v>
      </c>
      <c r="LJ22" s="63"/>
      <c r="LK22" s="267"/>
      <c r="LL22" s="64"/>
      <c r="LM22" s="63"/>
      <c r="LN22" s="46"/>
      <c r="LO22" s="64"/>
      <c r="LP22" s="9"/>
      <c r="LQ22" s="46"/>
      <c r="LR22" s="9"/>
      <c r="LT22" s="46"/>
      <c r="MB22" s="63"/>
      <c r="MC22" s="46"/>
      <c r="MD22" s="80"/>
      <c r="ME22" s="63" t="s">
        <v>130</v>
      </c>
      <c r="MF22" s="46">
        <f>SUMIFS(csapatok!HT:HT,csapatok!HU:HU,ME22)+SUMIFS(csapatok!HT:HT,csapatok!HU:HU,ME22&amp;"-Csere")</f>
        <v>13.394738798610017</v>
      </c>
      <c r="MG22" s="64">
        <v>9</v>
      </c>
      <c r="MH22" s="63" t="s">
        <v>161</v>
      </c>
      <c r="MI22" s="46">
        <f>SUMIFS(csapatok!HV:HV,csapatok!HW:HW,MH22)+SUMIFS(csapatok!HV:HV,csapatok!HW:HW,MH22&amp;"-Csere")</f>
        <v>124.54219945512183</v>
      </c>
      <c r="MJ22" s="64">
        <v>9</v>
      </c>
      <c r="MK22" s="63"/>
      <c r="ML22" s="46"/>
      <c r="MM22" s="64"/>
      <c r="MN22" s="63"/>
      <c r="MO22" s="46"/>
      <c r="MP22" s="64"/>
      <c r="MQ22" s="63" t="s">
        <v>1519</v>
      </c>
      <c r="MR22" s="183">
        <f>'egyeni-ranglista'!$DR$305/116*4*MR28</f>
        <v>108.8115412072658</v>
      </c>
      <c r="MS22" s="216">
        <v>9</v>
      </c>
      <c r="MT22" s="63"/>
      <c r="MU22" s="46"/>
      <c r="MV22" s="64"/>
      <c r="MW22" s="106" t="s">
        <v>930</v>
      </c>
      <c r="MX22" s="196">
        <f t="shared" si="0"/>
        <v>0.20427631578947369</v>
      </c>
      <c r="MY22" s="64"/>
      <c r="MZ22" s="63"/>
      <c r="NA22" s="46"/>
      <c r="NB22" s="64"/>
      <c r="NC22" s="63" t="s">
        <v>1525</v>
      </c>
      <c r="ND22" s="46">
        <f>SUMIFS(csapatok!IJ:IJ,csapatok!IK:IK,NC22)+SUMIFS(csapatok!IJ:IJ,csapatok!IK:IK,NC22&amp;"-Csere")</f>
        <v>414.68355130898811</v>
      </c>
      <c r="NE22" s="64">
        <v>9</v>
      </c>
      <c r="NF22" s="63" t="s">
        <v>354</v>
      </c>
      <c r="NG22" s="196">
        <f>NG43*NH43</f>
        <v>5.0230827533935089E-2</v>
      </c>
      <c r="NH22" s="64"/>
      <c r="NI22" s="63"/>
      <c r="NJ22" s="196"/>
      <c r="NK22" s="64"/>
      <c r="NL22" s="106"/>
      <c r="NM22" s="196"/>
      <c r="NN22" s="64"/>
      <c r="NO22" s="106" t="s">
        <v>409</v>
      </c>
      <c r="NP22" s="196">
        <f t="shared" si="2"/>
        <v>1.1348684210526316E-2</v>
      </c>
      <c r="NQ22" s="64"/>
      <c r="NR22" s="63"/>
      <c r="NS22" s="196"/>
      <c r="NT22" s="64"/>
      <c r="NU22" s="63"/>
      <c r="NV22" s="196"/>
      <c r="NW22" s="64"/>
      <c r="NX22" s="63"/>
      <c r="NY22" s="46"/>
      <c r="NZ22" s="80"/>
      <c r="OA22" s="63"/>
      <c r="OB22" s="196"/>
      <c r="OC22" s="64"/>
      <c r="OD22" s="63" t="s">
        <v>87</v>
      </c>
      <c r="OE22" s="46">
        <f>SUMIFS(csapatok!JB:JB,csapatok!JC:JC,OD22)+SUMIFS(csapatok!JB:JB,csapatok!JC:JC,OD22&amp;"-Csere")</f>
        <v>198.12697479277679</v>
      </c>
      <c r="OF22" s="1">
        <v>9</v>
      </c>
      <c r="OG22" s="106" t="s">
        <v>1204</v>
      </c>
      <c r="OH22" s="196">
        <f t="shared" si="5"/>
        <v>6.9078947368421059E-2</v>
      </c>
      <c r="OI22" s="64"/>
      <c r="OJ22" s="63" t="s">
        <v>933</v>
      </c>
      <c r="OK22" s="196">
        <f>VLOOKUP(OJ22,'WCF 2015-2016'!$C$4:$J$57,8,FALSE)</f>
        <v>8.130641493833116E-3</v>
      </c>
      <c r="OL22" s="64"/>
      <c r="OM22" s="63" t="s">
        <v>974</v>
      </c>
      <c r="ON22" s="196">
        <f>VLOOKUP(OM22,'WCF 2015-2016'!$C$4:$J$56,8,FALSE)</f>
        <v>3.7208020395507477E-3</v>
      </c>
      <c r="OO22" s="64"/>
      <c r="OP22" s="63"/>
      <c r="OQ22" s="196"/>
      <c r="OR22" s="64"/>
      <c r="OS22" s="63"/>
      <c r="OT22" s="196"/>
      <c r="OU22" s="64"/>
      <c r="OV22" s="63" t="s">
        <v>1330</v>
      </c>
      <c r="OW22" s="46">
        <f>SUMIFS(csapatok!JN:JN,csapatok!JO:JO,OV22)+SUMIFS(csapatok!JN:JN,csapatok!JO:JO,OV22&amp;"-Csere")</f>
        <v>41.5224658659982</v>
      </c>
      <c r="OX22" s="216">
        <v>9</v>
      </c>
      <c r="OY22" s="106" t="s">
        <v>405</v>
      </c>
      <c r="OZ22" s="196">
        <f t="shared" si="6"/>
        <v>2.3026315789473682E-3</v>
      </c>
      <c r="PA22" s="64"/>
      <c r="PB22" s="63"/>
      <c r="PC22" s="46"/>
      <c r="PD22" s="216"/>
      <c r="PE22" s="106" t="s">
        <v>930</v>
      </c>
      <c r="PF22" s="196">
        <f t="shared" si="19"/>
        <v>3.4046052631578949E-2</v>
      </c>
      <c r="PG22" s="64"/>
      <c r="PH22" s="63"/>
      <c r="PI22" s="46"/>
      <c r="PJ22" s="216"/>
      <c r="PK22" s="106" t="s">
        <v>907</v>
      </c>
      <c r="PL22" s="196">
        <f t="shared" si="20"/>
        <v>5.0493421052631576E-2</v>
      </c>
      <c r="PM22" s="64"/>
      <c r="PN22" s="106" t="s">
        <v>898</v>
      </c>
      <c r="PO22" s="196">
        <f t="shared" si="21"/>
        <v>2.4671052631578946E-3</v>
      </c>
      <c r="PP22" s="64"/>
      <c r="PQ22" s="63"/>
      <c r="PR22" s="196"/>
      <c r="PS22" s="64"/>
      <c r="PT22" s="63"/>
      <c r="PU22" s="196"/>
      <c r="PV22" s="64"/>
      <c r="PW22" s="63" t="s">
        <v>912</v>
      </c>
      <c r="PX22" s="196">
        <f>VLOOKUP(PW22,'WCF 2016-2017'!$C$4:$J$59,8,FALSE)</f>
        <v>4.888691664817691E-2</v>
      </c>
      <c r="PY22" s="64"/>
      <c r="PZ22" s="106" t="s">
        <v>411</v>
      </c>
      <c r="QA22" s="196">
        <f t="shared" si="33"/>
        <v>2.0394736842105264E-2</v>
      </c>
      <c r="QB22" s="64"/>
      <c r="QC22" s="106" t="s">
        <v>930</v>
      </c>
      <c r="QD22" s="196">
        <f t="shared" si="22"/>
        <v>0.10213815789473685</v>
      </c>
      <c r="QE22" s="64"/>
      <c r="QF22" s="63"/>
      <c r="QG22" s="267"/>
      <c r="QH22" s="64"/>
      <c r="QI22" s="106" t="s">
        <v>411</v>
      </c>
      <c r="QJ22" s="196">
        <f t="shared" si="23"/>
        <v>2.0394736842105264E-2</v>
      </c>
      <c r="QK22" s="64"/>
      <c r="QR22" s="106" t="s">
        <v>610</v>
      </c>
      <c r="QS22" s="196">
        <f t="shared" si="24"/>
        <v>7.4013157894736838E-3</v>
      </c>
      <c r="QT22" s="64"/>
      <c r="QU22" s="106"/>
      <c r="QV22" s="196"/>
      <c r="QW22" s="64"/>
      <c r="QX22" s="63" t="s">
        <v>1513</v>
      </c>
      <c r="QY22" s="46">
        <f>SUMIFS(csapatok!KX:KX,csapatok!KY:KY,QX22)+SUMIFS(csapatok!KX:KX,csapatok!KY:KY,QX22&amp;"-Csere")</f>
        <v>75.895528306772363</v>
      </c>
      <c r="QZ22" s="64">
        <v>9</v>
      </c>
      <c r="RA22" s="63" t="s">
        <v>163</v>
      </c>
      <c r="RB22" s="46">
        <f>SUMIFS(csapatok!KZ:KZ,csapatok!LA:LA,RA22)+SUMIFS(csapatok!KZ:KZ,csapatok!LA:LA,RA22&amp;"-Csere")</f>
        <v>29.94004087002374</v>
      </c>
      <c r="RC22" s="64">
        <v>9</v>
      </c>
      <c r="RD22" s="9"/>
      <c r="RE22" s="46"/>
      <c r="RF22" s="9"/>
      <c r="RH22" s="46"/>
      <c r="RJ22" s="63"/>
      <c r="RK22" s="46"/>
      <c r="RL22" s="80"/>
      <c r="RM22" s="106" t="s">
        <v>413</v>
      </c>
      <c r="RN22" s="196">
        <f t="shared" si="25"/>
        <v>2.1546052631578948E-2</v>
      </c>
      <c r="RO22" s="64"/>
      <c r="RP22" s="63"/>
      <c r="RQ22" s="46"/>
      <c r="RR22" s="64"/>
      <c r="RS22" s="63" t="s">
        <v>1478</v>
      </c>
      <c r="RT22" s="46">
        <f>SUMIFS(csapatok!LL:LL,csapatok!LM:LM,RS22)+SUMIFS(csapatok!LL:LL,csapatok!LM:LM,RS22&amp;"-Csere")</f>
        <v>107.6214687318469</v>
      </c>
      <c r="RU22" s="216">
        <v>9</v>
      </c>
      <c r="RV22" s="63"/>
      <c r="RW22" s="46"/>
      <c r="RX22" s="64"/>
      <c r="RY22" s="63"/>
      <c r="RZ22" s="46"/>
      <c r="SA22" s="64"/>
      <c r="SB22" s="63" t="s">
        <v>1622</v>
      </c>
      <c r="SC22" s="46">
        <f>SUMIFS(csapatok!LR:LR,csapatok!LS:LS,SB22)+SUMIFS(csapatok!LR:LR,csapatok!LS:LS,SB22&amp;"-Csere")</f>
        <v>99.529933893039598</v>
      </c>
      <c r="SD22" s="216">
        <v>9</v>
      </c>
      <c r="SE22" s="106" t="s">
        <v>406</v>
      </c>
      <c r="SF22" s="196">
        <f>SF32*3</f>
        <v>0.16875000000000001</v>
      </c>
      <c r="SG22" s="64"/>
      <c r="SH22" s="63"/>
      <c r="SI22" s="46"/>
      <c r="SJ22" s="216"/>
      <c r="SK22" s="63"/>
      <c r="SL22" s="46"/>
      <c r="SM22" s="64"/>
      <c r="SN22" s="106"/>
      <c r="SO22" s="196"/>
      <c r="SP22" s="64"/>
      <c r="SQ22" s="63" t="s">
        <v>1365</v>
      </c>
      <c r="SR22" s="46">
        <f>SUMIFS(csapatok!MB:MB,csapatok!MC:MC,SQ22)+SUMIFS(csapatok!MB:MB,csapatok!MC:MC,SQ22&amp;"-Csere")</f>
        <v>94.811666270803642</v>
      </c>
      <c r="SS22" s="216">
        <v>9</v>
      </c>
      <c r="ST22" s="63"/>
      <c r="SU22" s="46"/>
      <c r="SV22" s="80"/>
      <c r="SW22" s="63"/>
      <c r="SX22" s="46"/>
      <c r="SY22" s="216"/>
      <c r="SZ22" s="63" t="s">
        <v>124</v>
      </c>
      <c r="TA22" s="46">
        <f>SUMIFS(csapatok!MH:MH,csapatok!MI:MI,SZ22)+SUMIFS(csapatok!MH:MH,csapatok!MI:MI,SZ22&amp;"-Csere")</f>
        <v>108.08214828946261</v>
      </c>
      <c r="TB22" s="216">
        <v>9</v>
      </c>
      <c r="TC22" s="63" t="s">
        <v>930</v>
      </c>
      <c r="TD22" s="196">
        <f>VLOOKUP(TC22,'WCF 2017-2018'!$C$4:$J$56,8,FALSE)</f>
        <v>1.2345679012345678E-2</v>
      </c>
      <c r="TE22" s="64">
        <v>9</v>
      </c>
      <c r="TF22" s="63" t="s">
        <v>409</v>
      </c>
      <c r="TG22" s="196">
        <f>VLOOKUP(TF22,'WCF 2017-2018'!$C$4:$J$57,8,FALSE)</f>
        <v>1.1348822943025841E-2</v>
      </c>
      <c r="TH22" s="64">
        <v>9</v>
      </c>
      <c r="TI22" s="106" t="s">
        <v>412</v>
      </c>
      <c r="TJ22" s="196">
        <f t="shared" si="28"/>
        <v>5.6089743589743592E-2</v>
      </c>
      <c r="TK22" s="64"/>
      <c r="TL22" s="63"/>
      <c r="TM22" s="46"/>
      <c r="TN22" s="216"/>
      <c r="TO22" s="106"/>
      <c r="TP22" s="196"/>
      <c r="TQ22" s="64"/>
      <c r="TR22" s="63"/>
      <c r="TS22" s="196"/>
      <c r="TT22" s="64"/>
    </row>
    <row r="23" spans="1:540" ht="15.75" thickBot="1">
      <c r="A23" s="110" t="s">
        <v>195</v>
      </c>
      <c r="B23" s="46">
        <v>49.2</v>
      </c>
      <c r="C23" s="67">
        <v>10</v>
      </c>
      <c r="D23" s="74" t="s">
        <v>87</v>
      </c>
      <c r="E23" s="9">
        <v>40</v>
      </c>
      <c r="F23" s="67">
        <v>10</v>
      </c>
      <c r="G23" s="73" t="s">
        <v>97</v>
      </c>
      <c r="H23" s="46">
        <v>66.514807816463559</v>
      </c>
      <c r="I23" s="67">
        <v>10</v>
      </c>
      <c r="J23" s="82" t="s">
        <v>225</v>
      </c>
      <c r="K23" s="85">
        <v>78.87463932488653</v>
      </c>
      <c r="L23" s="87">
        <v>10</v>
      </c>
      <c r="M23" s="88" t="s">
        <v>124</v>
      </c>
      <c r="N23" s="46">
        <v>22.4</v>
      </c>
      <c r="O23" s="67">
        <v>9</v>
      </c>
      <c r="S23" s="91" t="s">
        <v>124</v>
      </c>
      <c r="T23" s="85">
        <v>28.595672255537977</v>
      </c>
      <c r="U23" s="80">
        <v>10</v>
      </c>
      <c r="AE23" s="106" t="s">
        <v>283</v>
      </c>
      <c r="AF23" s="30">
        <v>30</v>
      </c>
      <c r="AG23" s="67">
        <v>10</v>
      </c>
      <c r="AH23" s="9"/>
      <c r="AI23" s="46"/>
      <c r="AJ23" s="9"/>
      <c r="AL23" s="46"/>
      <c r="AN23" s="82" t="s">
        <v>37</v>
      </c>
      <c r="AO23" s="85">
        <v>335.0458287033174</v>
      </c>
      <c r="AP23" s="80">
        <v>10</v>
      </c>
      <c r="AZ23" s="63" t="s">
        <v>324</v>
      </c>
      <c r="BA23" s="32">
        <v>352.30141705790163</v>
      </c>
      <c r="BB23" s="1">
        <v>9</v>
      </c>
      <c r="BC23" s="121" t="s">
        <v>434</v>
      </c>
      <c r="BD23" s="188">
        <v>5.451402738997474E-2</v>
      </c>
      <c r="BE23" s="64">
        <v>10</v>
      </c>
      <c r="BF23" s="158" t="s">
        <v>501</v>
      </c>
      <c r="BG23" s="188"/>
      <c r="BH23" s="64">
        <v>10</v>
      </c>
      <c r="BI23" s="106" t="s">
        <v>560</v>
      </c>
      <c r="BJ23" s="111">
        <f>'egyeni-ranglista'!$Y$305/136*4*'WCF 2012-2013'!F30/'WCF 2012-2013'!F22</f>
        <v>66.824752572083327</v>
      </c>
      <c r="BK23" s="64">
        <v>10</v>
      </c>
      <c r="BL23" s="63" t="s">
        <v>589</v>
      </c>
      <c r="BM23" s="186">
        <v>2.4597792846695918E-3</v>
      </c>
      <c r="BN23" s="64">
        <v>10</v>
      </c>
      <c r="BO23" s="82" t="s">
        <v>590</v>
      </c>
      <c r="BP23" s="193">
        <f>'egyeni-ranglista'!$AA$305/140*4*'WCF 2012-2013'!F30/'WCF 2012-2013'!$F$22</f>
        <v>68.026950191599198</v>
      </c>
      <c r="BQ23" s="87">
        <v>10</v>
      </c>
      <c r="BR23" s="194" t="s">
        <v>603</v>
      </c>
      <c r="BS23" s="186">
        <v>8.3765456721180687E-3</v>
      </c>
      <c r="BT23" s="64">
        <v>9</v>
      </c>
      <c r="BX23" s="63" t="s">
        <v>625</v>
      </c>
      <c r="BY23" s="186">
        <v>1.0969285999202234E-2</v>
      </c>
      <c r="CA23" s="63" t="s">
        <v>360</v>
      </c>
      <c r="CB23" s="186">
        <v>2.0941364180295175E-2</v>
      </c>
      <c r="CC23" s="64">
        <v>10</v>
      </c>
      <c r="CD23" s="63" t="s">
        <v>324</v>
      </c>
      <c r="CE23" s="46">
        <f>SUMIFS(csapatok!BD:BD,csapatok!BE:BE,CD23)+SUMIFS(csapatok!BD:BD,csapatok!BE:BE,CD23&amp;"-Csere")</f>
        <v>206.67667388396686</v>
      </c>
      <c r="CF23" s="64">
        <v>10</v>
      </c>
      <c r="CJ23" s="68" t="s">
        <v>102</v>
      </c>
      <c r="CK23" s="46">
        <f>SUMIFS(csapatok!BH:BH,csapatok!BI:BI,CJ23)+SUMIFS(csapatok!BH:BH,csapatok!BI:BI,CJ23&amp;"-Csere")</f>
        <v>187.20311651972179</v>
      </c>
      <c r="CL23" s="64">
        <v>10</v>
      </c>
      <c r="CP23" s="63" t="s">
        <v>657</v>
      </c>
      <c r="CQ23" s="200">
        <v>7.1333599255418156E-2</v>
      </c>
      <c r="CR23" s="64">
        <v>8</v>
      </c>
      <c r="CS23" s="63" t="s">
        <v>672</v>
      </c>
      <c r="CT23" s="111">
        <f>'egyeni-ranglista'!$AK$305/137*4*'WCF 2012-2013'!F32/'WCF 2012-2013'!$F$22</f>
        <v>63.93730749850409</v>
      </c>
      <c r="CU23" s="1">
        <v>10</v>
      </c>
      <c r="CV23" s="63" t="s">
        <v>686</v>
      </c>
      <c r="CW23" s="186">
        <v>2.4664273367903205E-2</v>
      </c>
      <c r="CX23" s="64">
        <v>10</v>
      </c>
      <c r="CY23" s="1" t="s">
        <v>373</v>
      </c>
      <c r="CZ23" s="186">
        <v>8.2938388625592423E-3</v>
      </c>
      <c r="DA23" s="64">
        <v>10</v>
      </c>
      <c r="DB23" s="82" t="s">
        <v>371</v>
      </c>
      <c r="DC23" s="187">
        <v>9.4010206822455009E-3</v>
      </c>
      <c r="DD23" s="80">
        <v>10</v>
      </c>
      <c r="DE23" s="9"/>
      <c r="DF23" s="43"/>
      <c r="DG23" s="9"/>
      <c r="DH23" s="63" t="s">
        <v>704</v>
      </c>
      <c r="DI23" s="111">
        <f>'egyeni-ranglista'!$AP$305/142*4*'WCF 2012-2013'!F25/'WCF 2012-2013'!$F$22</f>
        <v>114.85732595094723</v>
      </c>
      <c r="DJ23" s="64">
        <v>10</v>
      </c>
      <c r="DK23" s="63" t="s">
        <v>365</v>
      </c>
      <c r="DL23" s="186">
        <v>1.8533440773569703E-2</v>
      </c>
      <c r="DM23" s="64"/>
      <c r="DW23" s="106" t="s">
        <v>716</v>
      </c>
      <c r="DX23" s="46">
        <f>SUMIFS(csapatok!CH:CH,csapatok!CI:CI,DW23)+SUMIFS(csapatok!CH:CH,csapatok!CI:CI,DW23&amp;"-Csere")</f>
        <v>145.79166178653705</v>
      </c>
      <c r="DY23" s="67">
        <v>10</v>
      </c>
      <c r="DZ23" s="9"/>
      <c r="EA23" s="46"/>
      <c r="EB23" s="9"/>
      <c r="ED23" s="46"/>
      <c r="EF23" s="63" t="s">
        <v>747</v>
      </c>
      <c r="EG23" s="186">
        <v>8.7554846429996017E-2</v>
      </c>
      <c r="EH23" s="64"/>
      <c r="EI23" s="206" t="s">
        <v>348</v>
      </c>
      <c r="EJ23" s="186">
        <v>8.7554846429996017E-2</v>
      </c>
      <c r="EK23" s="64">
        <v>10</v>
      </c>
      <c r="EO23" s="63" t="s">
        <v>795</v>
      </c>
      <c r="EP23" s="186">
        <v>2.4664273367903205E-2</v>
      </c>
      <c r="ER23" s="63" t="s">
        <v>126</v>
      </c>
      <c r="ES23" s="46">
        <f>SUMIFS(csapatok!CV:CV,csapatok!CW:CW,ER23)+SUMIFS(csapatok!CV:CV,csapatok!CW:CW,ER23&amp;"-Csere")</f>
        <v>5.11158223564337</v>
      </c>
      <c r="ET23" s="64">
        <v>10</v>
      </c>
      <c r="EU23" s="63" t="s">
        <v>700</v>
      </c>
      <c r="EV23" s="115">
        <f>SUMIFS(csapatok!CX:CX,csapatok!CY:CY,EU23)+SUMIFS(csapatok!CX:CX,csapatok!CY:CY,EU23&amp;"-Csere")</f>
        <v>1.8162745159702927</v>
      </c>
      <c r="EW23" s="1">
        <v>10</v>
      </c>
      <c r="EX23" s="63" t="s">
        <v>324</v>
      </c>
      <c r="EY23" s="46">
        <f>SUMIFS(csapatok!CZ:CZ,csapatok!DA:DA,EX23)+SUMIFS(csapatok!CZ:CZ,csapatok!DA:DA,EX23&amp;"-Csere")</f>
        <v>691.00406070915176</v>
      </c>
      <c r="EZ23" s="64">
        <v>10</v>
      </c>
      <c r="FA23" s="1" t="s">
        <v>841</v>
      </c>
      <c r="FB23" s="186"/>
      <c r="FC23" s="64"/>
      <c r="FD23" s="63"/>
      <c r="FE23" s="186"/>
      <c r="FF23" s="64"/>
      <c r="FG23" s="63" t="s">
        <v>1214</v>
      </c>
      <c r="FH23" s="183">
        <f>'egyeni-ranglista'!$BG$305/119*4*FH31</f>
        <v>23.625481230889552</v>
      </c>
      <c r="FI23" s="216">
        <v>10</v>
      </c>
      <c r="FJ23" s="63"/>
      <c r="FK23" s="186"/>
      <c r="FL23" s="64"/>
      <c r="FM23" s="63" t="s">
        <v>405</v>
      </c>
      <c r="FN23" s="186">
        <f>VLOOKUP(FM23,'WCF 2013-2014'!$C$4:$J$56,8,FALSE)</f>
        <v>4.2915428398730672E-2</v>
      </c>
      <c r="FO23" s="64">
        <v>10</v>
      </c>
      <c r="FP23" s="63" t="s">
        <v>406</v>
      </c>
      <c r="FQ23" s="196">
        <f>FR23*VLOOKUP(FP23,'WCF 2013-2014'!$C$4:$J$56,8,FALSE)</f>
        <v>1.0376265551805772E-2</v>
      </c>
      <c r="FR23" s="64">
        <v>1</v>
      </c>
      <c r="FS23" s="68" t="s">
        <v>102</v>
      </c>
      <c r="FT23" s="46">
        <f>SUMIFS(csapatok!DN:DN,csapatok!DO:DO,FS23)+SUMIFS(csapatok!DN:DN,csapatok!DO:DO,FS23&amp;"-Csere")</f>
        <v>30.577467849435635</v>
      </c>
      <c r="FU23" s="64">
        <v>10</v>
      </c>
      <c r="FV23" s="63"/>
      <c r="FY23" s="63" t="s">
        <v>1246</v>
      </c>
      <c r="FZ23" s="200"/>
      <c r="GA23" s="64">
        <v>8</v>
      </c>
      <c r="GB23" s="68" t="s">
        <v>102</v>
      </c>
      <c r="GC23" s="46">
        <f>SUMIFS(csapatok!DT:DT,csapatok!DU:DU,GB23)+SUMIFS(csapatok!DT:DT,csapatok!DU:DU,GB23&amp;"-Csere")</f>
        <v>35.088699636609313</v>
      </c>
      <c r="GD23" s="1">
        <v>10</v>
      </c>
      <c r="GF23" s="196"/>
      <c r="GG23" s="64"/>
      <c r="GH23" s="63" t="s">
        <v>930</v>
      </c>
      <c r="GI23" s="196">
        <f t="shared" si="3"/>
        <v>7.7929863123189129E-3</v>
      </c>
      <c r="GJ23" s="64">
        <v>10</v>
      </c>
      <c r="GK23" s="82" t="s">
        <v>409</v>
      </c>
      <c r="GL23" s="187">
        <f>GL33</f>
        <v>6.7045916294189356E-3</v>
      </c>
      <c r="GM23" s="80">
        <v>10</v>
      </c>
      <c r="GN23" s="69" t="s">
        <v>23</v>
      </c>
      <c r="GO23" s="46">
        <f>SUMIFS(csapatok!EB:EB,csapatok!EC:EC,GN23)+SUMIFS(csapatok!EB:EB,csapatok!EC:EC,GN23&amp;"-Csere")</f>
        <v>64.430061374480033</v>
      </c>
      <c r="GP23" s="64">
        <v>10</v>
      </c>
      <c r="GQ23" s="63" t="s">
        <v>409</v>
      </c>
      <c r="GR23" s="196">
        <f>VLOOKUP(GQ23,'WCF 2013-2014'!$C$4:$J$56,7,FALSE)</f>
        <v>6.7045916294189356E-3</v>
      </c>
      <c r="GS23" s="64">
        <v>10</v>
      </c>
      <c r="GT23" s="63" t="s">
        <v>937</v>
      </c>
      <c r="GU23" s="196">
        <f>VLOOKUP(GT23,'WCF 2013-2014'!$C$4:$J$56,7,FALSE)</f>
        <v>9.7521332791548152E-3</v>
      </c>
      <c r="GV23" s="64">
        <v>10</v>
      </c>
      <c r="GW23" s="73" t="s">
        <v>1227</v>
      </c>
      <c r="GX23" s="46">
        <f>SUMIFS(csapatok!EF:EF,csapatok!EG:EG,GW23)+SUMIFS(csapatok!EF:EF,csapatok!EG:EG,GW23&amp;"-Csere")</f>
        <v>7.3722127692515169</v>
      </c>
      <c r="GY23" s="1">
        <v>10</v>
      </c>
      <c r="GZ23" s="63" t="s">
        <v>1289</v>
      </c>
      <c r="HA23" s="196">
        <f>HA24/2+HA31/2</f>
        <v>6.0239874638379945E-2</v>
      </c>
      <c r="HB23" s="64"/>
      <c r="HC23" s="63" t="s">
        <v>1030</v>
      </c>
      <c r="HD23" s="196">
        <f>HD24/2+HD31/2</f>
        <v>7.919479267116683E-2</v>
      </c>
      <c r="HE23" s="64"/>
      <c r="HL23" s="185" t="s">
        <v>1304</v>
      </c>
      <c r="HM23" s="196"/>
      <c r="HN23" s="64">
        <v>10</v>
      </c>
      <c r="HO23" s="266" t="s">
        <v>19</v>
      </c>
      <c r="HP23" s="46">
        <f>SUMIFS(csapatok!ER:ER,csapatok!ES:ES,HO23)+SUMIFS(csapatok!ER:ER,csapatok!ES:ES,HO23&amp;"-Csere")</f>
        <v>26.429360807301201</v>
      </c>
      <c r="HQ23" s="80">
        <v>10</v>
      </c>
      <c r="HR23" s="106"/>
      <c r="HS23" s="46"/>
      <c r="HT23" s="64"/>
      <c r="HU23" s="106"/>
      <c r="HV23" s="46"/>
      <c r="HW23" s="64"/>
      <c r="HX23" s="9"/>
      <c r="HY23" s="46"/>
      <c r="HZ23" s="9"/>
      <c r="IB23" s="46"/>
      <c r="ID23" s="106" t="s">
        <v>1346</v>
      </c>
      <c r="IE23" s="46"/>
      <c r="IF23" s="64">
        <v>10</v>
      </c>
      <c r="IG23" s="206" t="s">
        <v>381</v>
      </c>
      <c r="IH23" s="186">
        <f>VLOOKUP(IG23,'WCF 2014-2015'!$B$4:$L$57,9,FALSE)</f>
        <v>8.0761812921890073E-3</v>
      </c>
      <c r="II23" s="64"/>
      <c r="IM23" s="63" t="s">
        <v>404</v>
      </c>
      <c r="IN23" s="186">
        <f>VLOOKUP(IM23,'WCF 2014-2015'!$C$4:$L$57,8,FALSE)</f>
        <v>2.4349083895853423E-2</v>
      </c>
      <c r="IO23" s="64"/>
      <c r="IP23" s="63" t="s">
        <v>169</v>
      </c>
      <c r="IQ23" s="46">
        <f>SUMIFS(csapatok!FJ:FJ,csapatok!FK:FK,IP23)+SUMIFS(csapatok!FJ:FJ,csapatok!FK:FK,IP23&amp;"-Csere")</f>
        <v>25.365223342734044</v>
      </c>
      <c r="IR23" s="64">
        <v>10</v>
      </c>
      <c r="IS23" s="63" t="s">
        <v>724</v>
      </c>
      <c r="IT23" s="46">
        <f>SUMIFS(csapatok!FL:FL,csapatok!FM:FM,IS23)+SUMIFS(csapatok!FL:FL,csapatok!FM:FM,IS23&amp;"-Csere")</f>
        <v>4.5964527301582176</v>
      </c>
      <c r="IU23" s="64">
        <v>10</v>
      </c>
      <c r="IW23" s="186"/>
      <c r="IX23" s="64"/>
      <c r="IY23" s="63"/>
      <c r="IZ23" s="186"/>
      <c r="JA23" s="64"/>
      <c r="JB23" s="63" t="s">
        <v>1329</v>
      </c>
      <c r="JC23" s="46">
        <f>SUMIFS(csapatok!FR:FR,csapatok!FS:FS,JB23)+SUMIFS(csapatok!FR:FR,csapatok!FS:FS,JB23&amp;"-Csere")</f>
        <v>157.11402423520371</v>
      </c>
      <c r="JD23" s="216">
        <v>10</v>
      </c>
      <c r="JE23" s="63"/>
      <c r="JF23" s="186"/>
      <c r="JG23" s="64"/>
      <c r="JH23" s="63" t="s">
        <v>1392</v>
      </c>
      <c r="JI23" s="183">
        <f>'egyeni-ranglista'!$CO$305/122*4*JI32</f>
        <v>99.25486952867422</v>
      </c>
      <c r="JJ23" s="64">
        <v>10</v>
      </c>
      <c r="JK23" s="63" t="s">
        <v>1408</v>
      </c>
      <c r="JL23" s="46">
        <f>SUMIFS(csapatok!FX:FX,csapatok!FY:FY,JK23)+SUMIFS(csapatok!FX:FX,csapatok!FY:FY,JK23&amp;"-Csere")</f>
        <v>12.895233362625987</v>
      </c>
      <c r="JM23" s="80">
        <v>10</v>
      </c>
      <c r="JN23" s="63" t="s">
        <v>1419</v>
      </c>
      <c r="JO23" s="200"/>
      <c r="JP23" s="64"/>
      <c r="JQ23" s="68" t="s">
        <v>124</v>
      </c>
      <c r="JR23" s="46">
        <f>SUMIFS(csapatok!GB:GB,csapatok!GC:GC,JQ23)+SUMIFS(csapatok!GB:GB,csapatok!GC:GC,JQ23&amp;"-Csere")</f>
        <v>69.012207883575229</v>
      </c>
      <c r="JS23" s="1">
        <v>10</v>
      </c>
      <c r="JT23" s="106"/>
      <c r="JU23" s="46"/>
      <c r="JV23" s="64"/>
      <c r="JW23" s="63" t="s">
        <v>1367</v>
      </c>
      <c r="JX23" s="46">
        <f>SUMIFS(csapatok!GF:GF,csapatok!GG:GG,JW23)+SUMIFS(csapatok!GF:GF,csapatok!GG:GG,JW23&amp;"-Csere")</f>
        <v>53.748711894564416</v>
      </c>
      <c r="JY23" s="64">
        <v>10</v>
      </c>
      <c r="JZ23" s="63" t="s">
        <v>411</v>
      </c>
      <c r="KA23" s="196">
        <f>VLOOKUP(JZ23,'WCF 2015-2016'!$C$4:$J$56,8,FALSE)</f>
        <v>1.7157031626817337E-2</v>
      </c>
      <c r="KB23" s="64">
        <v>10</v>
      </c>
      <c r="KC23" s="63" t="s">
        <v>1468</v>
      </c>
      <c r="KD23" s="183">
        <f>'egyeni-ranglista'!$CV$305/131*4*KD31</f>
        <v>68.986410095877531</v>
      </c>
      <c r="KE23" s="64">
        <v>10</v>
      </c>
      <c r="KF23" s="63" t="s">
        <v>1030</v>
      </c>
      <c r="KG23" s="196">
        <f>VLOOKUP(KF23,'WCF 2015-2016 MD'!$C$4:$J$56,4,FALSE)</f>
        <v>7.9934210526315788E-2</v>
      </c>
      <c r="KH23" s="64">
        <v>10</v>
      </c>
      <c r="KI23" s="1" t="s">
        <v>1464</v>
      </c>
      <c r="KJ23" s="46">
        <f>SUMIFS(csapatok!GN:GN,csapatok!GO:GO,KI23)+SUMIFS(csapatok!GN:GN,csapatok!GO:GO,KI23&amp;"-Csere")</f>
        <v>263.44700519240178</v>
      </c>
      <c r="KK23" s="80">
        <v>10</v>
      </c>
      <c r="KL23" s="63" t="s">
        <v>1030</v>
      </c>
      <c r="KM23" s="196">
        <f>VLOOKUP(KL23,'WCF 2015-2016 MD'!$C$4:$J$56,4,FALSE)</f>
        <v>7.9934210526315788E-2</v>
      </c>
      <c r="KN23" s="64"/>
      <c r="KO23" s="63"/>
      <c r="KP23" s="196"/>
      <c r="KQ23" s="64"/>
      <c r="KR23" s="63" t="s">
        <v>404</v>
      </c>
      <c r="KS23" s="196">
        <f>VLOOKUP(KR23,'WCF 2015-2016 MD'!$C$4:$J$56,4,FALSE)</f>
        <v>4.2598684210526316E-2</v>
      </c>
      <c r="KT23" s="64">
        <v>10</v>
      </c>
      <c r="KU23" s="63" t="s">
        <v>407</v>
      </c>
      <c r="KV23" s="196">
        <f>VLOOKUP(KU23,'WCF 2015-2016 MD'!$C$4:$J$56,4,FALSE)</f>
        <v>5.7401315789473682E-2</v>
      </c>
      <c r="KW23" s="64"/>
      <c r="KX23" s="63" t="s">
        <v>405</v>
      </c>
      <c r="KY23" s="196">
        <f>VLOOKUP(KX23,'WCF 2015-2016'!$C$4:$J$56,8,FALSE)</f>
        <v>3.5485426858678427E-2</v>
      </c>
      <c r="KZ23" s="64">
        <v>10</v>
      </c>
      <c r="LA23" s="63" t="s">
        <v>960</v>
      </c>
      <c r="LB23" s="196">
        <f>VLOOKUP(LA23,'WCF 2015-2016'!$C$4:$J$56,8,FALSE)</f>
        <v>4.1204437400950873E-2</v>
      </c>
      <c r="LC23" s="64">
        <v>10</v>
      </c>
      <c r="LD23" s="106" t="s">
        <v>404</v>
      </c>
      <c r="LE23" s="196">
        <f>VLOOKUP(LD23,'WCF 2015-2016 MD'!$C$4:$J$56,4,FALSE)</f>
        <v>4.2598684210526316E-2</v>
      </c>
      <c r="LF23" s="64">
        <v>10</v>
      </c>
      <c r="LG23" s="106" t="s">
        <v>1030</v>
      </c>
      <c r="LH23" s="196">
        <f>VLOOKUP(LG23,'WCF 2015-2016 MD'!$C$4:$J$56,4,FALSE)</f>
        <v>7.9934210526315788E-2</v>
      </c>
      <c r="LI23" s="64">
        <v>10</v>
      </c>
      <c r="LJ23" s="266"/>
      <c r="LK23" s="46"/>
      <c r="LL23" s="80"/>
      <c r="LM23" s="63"/>
      <c r="LN23" s="200"/>
      <c r="LO23" s="64"/>
      <c r="LP23" s="9"/>
      <c r="LQ23" s="46"/>
      <c r="LR23" s="9"/>
      <c r="LT23" s="46"/>
      <c r="MB23" s="63"/>
      <c r="MC23" s="46"/>
      <c r="MD23" s="80"/>
      <c r="ME23" s="63" t="s">
        <v>145</v>
      </c>
      <c r="MF23" s="46">
        <f>SUMIFS(csapatok!HT:HT,csapatok!HU:HU,ME23)+SUMIFS(csapatok!HT:HT,csapatok!HU:HU,ME23&amp;"-Csere")</f>
        <v>8.5533649360721284</v>
      </c>
      <c r="MG23" s="64">
        <v>10</v>
      </c>
      <c r="MH23" s="63" t="s">
        <v>190</v>
      </c>
      <c r="MI23" s="46">
        <f>SUMIFS(csapatok!HV:HV,csapatok!HW:HW,MH23)+SUMIFS(csapatok!HV:HV,csapatok!HW:HW,MH23&amp;"-Csere")</f>
        <v>67.821089144693957</v>
      </c>
      <c r="MJ23" s="64">
        <v>10</v>
      </c>
      <c r="MK23" s="63"/>
      <c r="ML23" s="200"/>
      <c r="MM23" s="64"/>
      <c r="MN23" s="63"/>
      <c r="MO23" s="200"/>
      <c r="MP23" s="64"/>
      <c r="MQ23" s="63" t="s">
        <v>1365</v>
      </c>
      <c r="MR23" s="46">
        <f>SUMIFS(csapatok!IB:IB,csapatok!IC:IC,MQ23)+SUMIFS(csapatok!IB:IB,csapatok!IC:IC,MQ23&amp;"-Csere")</f>
        <v>68.77362853025609</v>
      </c>
      <c r="MS23" s="216">
        <v>10</v>
      </c>
      <c r="MT23" s="63"/>
      <c r="MU23" s="200"/>
      <c r="MV23" s="64"/>
      <c r="MW23" s="106"/>
      <c r="MX23" s="196"/>
      <c r="MY23" s="64"/>
      <c r="MZ23" s="63"/>
      <c r="NA23" s="200"/>
      <c r="NB23" s="64"/>
      <c r="NC23" s="63" t="s">
        <v>23</v>
      </c>
      <c r="ND23" s="46">
        <f>SUMIFS(csapatok!IJ:IJ,csapatok!IK:IK,NC23)+SUMIFS(csapatok!IJ:IJ,csapatok!IK:IK,NC23&amp;"-Csere")</f>
        <v>47.224711474893411</v>
      </c>
      <c r="NE23" s="64">
        <v>10</v>
      </c>
      <c r="NF23" s="63" t="s">
        <v>1530</v>
      </c>
      <c r="NG23" s="297">
        <f>NG49*NH49</f>
        <v>4.3392131192723768E-2</v>
      </c>
      <c r="NH23" s="64"/>
      <c r="NI23" s="63"/>
      <c r="NJ23" s="297"/>
      <c r="NK23" s="64"/>
      <c r="NL23" s="106"/>
      <c r="NM23" s="196"/>
      <c r="NN23" s="64"/>
      <c r="NO23" s="106"/>
      <c r="NP23" s="196"/>
      <c r="NQ23" s="64"/>
      <c r="NR23" s="63"/>
      <c r="NS23" s="297"/>
      <c r="NT23" s="64"/>
      <c r="NU23" s="63"/>
      <c r="NV23" s="297"/>
      <c r="NW23" s="64"/>
      <c r="NX23" s="63"/>
      <c r="NY23" s="46"/>
      <c r="NZ23" s="80"/>
      <c r="OA23" s="63"/>
      <c r="OB23" s="297"/>
      <c r="OC23" s="64"/>
      <c r="OD23" s="68" t="s">
        <v>1367</v>
      </c>
      <c r="OE23" s="46">
        <f>SUMIFS(csapatok!JB:JB,csapatok!JC:JC,OD23)+SUMIFS(csapatok!JB:JB,csapatok!JC:JC,OD23&amp;"-Csere")</f>
        <v>139.18852553820435</v>
      </c>
      <c r="OF23" s="1">
        <v>10</v>
      </c>
      <c r="OG23" s="106" t="s">
        <v>405</v>
      </c>
      <c r="OH23" s="196">
        <f t="shared" si="5"/>
        <v>2.3026315789473682E-3</v>
      </c>
      <c r="OI23" s="64"/>
      <c r="OJ23" s="63" t="s">
        <v>856</v>
      </c>
      <c r="OK23" s="196">
        <f>VLOOKUP(OJ23,'WCF 2015-2016'!$C$4:$J$57,8,FALSE)</f>
        <v>7.3037965961551717E-3</v>
      </c>
      <c r="OL23" s="64"/>
      <c r="OM23" s="82" t="s">
        <v>409</v>
      </c>
      <c r="ON23" s="196">
        <f>VLOOKUP(OM23,'WCF 2015-2016'!$C$4:$J$56,8,FALSE)</f>
        <v>7.8550265279404667E-3</v>
      </c>
      <c r="OO23" s="80"/>
      <c r="OP23" s="63"/>
      <c r="OQ23" s="297"/>
      <c r="OR23" s="64"/>
      <c r="OS23" s="63"/>
      <c r="OT23" s="297"/>
      <c r="OU23" s="64"/>
      <c r="OV23" s="63"/>
      <c r="OW23" s="46"/>
      <c r="OX23" s="216"/>
      <c r="OY23" s="106" t="s">
        <v>610</v>
      </c>
      <c r="OZ23" s="196">
        <f t="shared" si="6"/>
        <v>7.4013157894736838E-3</v>
      </c>
      <c r="PA23" s="64"/>
      <c r="PB23" s="63"/>
      <c r="PC23" s="46"/>
      <c r="PD23" s="216"/>
      <c r="PE23" s="106" t="s">
        <v>937</v>
      </c>
      <c r="PF23" s="196">
        <f t="shared" si="19"/>
        <v>1.200657894736842E-2</v>
      </c>
      <c r="PG23" s="64"/>
      <c r="PH23" s="63"/>
      <c r="PI23" s="46"/>
      <c r="PJ23" s="216"/>
      <c r="PK23" s="106" t="s">
        <v>960</v>
      </c>
      <c r="PL23" s="196">
        <f t="shared" si="20"/>
        <v>2.763157894736842E-2</v>
      </c>
      <c r="PM23" s="64"/>
      <c r="PN23" s="106" t="s">
        <v>413</v>
      </c>
      <c r="PO23" s="196">
        <f t="shared" si="21"/>
        <v>2.1546052631578948E-2</v>
      </c>
      <c r="PP23" s="64"/>
      <c r="PQ23" s="63"/>
      <c r="PR23" s="196"/>
      <c r="PS23" s="64"/>
      <c r="PT23" s="63"/>
      <c r="PU23" s="297"/>
      <c r="PV23" s="64"/>
      <c r="PW23" s="63" t="s">
        <v>610</v>
      </c>
      <c r="PX23" s="196">
        <f>VLOOKUP(PW23,'WCF 2016-2017'!$C$4:$J$59,8,FALSE)</f>
        <v>1.0428222764588418E-2</v>
      </c>
      <c r="PY23" s="64"/>
      <c r="PZ23" s="106" t="s">
        <v>933</v>
      </c>
      <c r="QA23" s="196">
        <f t="shared" si="33"/>
        <v>2.1874999999999999E-2</v>
      </c>
      <c r="QB23" s="64"/>
      <c r="QC23" s="106" t="s">
        <v>1030</v>
      </c>
      <c r="QD23" s="196">
        <f t="shared" si="22"/>
        <v>0.15986842105263158</v>
      </c>
      <c r="QE23" s="64"/>
      <c r="QF23" s="266"/>
      <c r="QG23" s="46"/>
      <c r="QH23" s="80"/>
      <c r="QI23" s="106" t="s">
        <v>610</v>
      </c>
      <c r="QJ23" s="196">
        <f t="shared" si="23"/>
        <v>2.9605263157894735E-2</v>
      </c>
      <c r="QK23" s="64"/>
      <c r="QR23" s="106" t="s">
        <v>907</v>
      </c>
      <c r="QS23" s="196">
        <f t="shared" si="24"/>
        <v>5.0493421052631576E-2</v>
      </c>
      <c r="QT23" s="64"/>
      <c r="QU23" s="106"/>
      <c r="QV23" s="196"/>
      <c r="QW23" s="64"/>
      <c r="QX23" s="63" t="s">
        <v>166</v>
      </c>
      <c r="QY23" s="46">
        <f>SUMIFS(csapatok!KX:KX,csapatok!KY:KY,QX23)+SUMIFS(csapatok!KX:KX,csapatok!KY:KY,QX23&amp;"-Csere")</f>
        <v>29.764698220235633</v>
      </c>
      <c r="QZ23" s="64">
        <v>10</v>
      </c>
      <c r="RA23" s="63" t="s">
        <v>725</v>
      </c>
      <c r="RB23" s="46">
        <f>SUMIFS(csapatok!KZ:KZ,csapatok!LA:LA,RA23)+SUMIFS(csapatok!KZ:KZ,csapatok!LA:LA,RA23&amp;"-Csere")</f>
        <v>36.405427646818765</v>
      </c>
      <c r="RC23" s="64">
        <v>10</v>
      </c>
      <c r="RD23" s="9"/>
      <c r="RE23" s="46"/>
      <c r="RF23" s="9"/>
      <c r="RH23" s="46"/>
      <c r="RJ23" s="63"/>
      <c r="RK23" s="46"/>
      <c r="RL23" s="80"/>
      <c r="RM23" s="106" t="s">
        <v>912</v>
      </c>
      <c r="RN23" s="196">
        <f t="shared" si="25"/>
        <v>3.5361842105263157E-2</v>
      </c>
      <c r="RO23" s="64"/>
      <c r="RP23" s="63"/>
      <c r="RQ23" s="200"/>
      <c r="RR23" s="64"/>
      <c r="RS23" s="63" t="s">
        <v>1525</v>
      </c>
      <c r="RT23" s="46">
        <f>SUMIFS(csapatok!LL:LL,csapatok!LM:LM,RS23)+SUMIFS(csapatok!LL:LL,csapatok!LM:LM,RS23&amp;"-Csere")</f>
        <v>112.8589437770741</v>
      </c>
      <c r="RU23" s="216">
        <v>10</v>
      </c>
      <c r="RV23" s="63"/>
      <c r="RW23" s="200"/>
      <c r="RX23" s="64"/>
      <c r="RY23" s="63"/>
      <c r="RZ23" s="200"/>
      <c r="SA23" s="64"/>
      <c r="SB23" s="63" t="s">
        <v>96</v>
      </c>
      <c r="SC23" s="46">
        <f>SUMIFS(csapatok!LR:LR,csapatok!LS:LS,SB23)+SUMIFS(csapatok!LR:LR,csapatok!LS:LS,SB23&amp;"-Csere")</f>
        <v>95.143500224319297</v>
      </c>
      <c r="SD23" s="216">
        <v>10</v>
      </c>
      <c r="SE23" s="106"/>
      <c r="SF23" s="196"/>
      <c r="SG23" s="64"/>
      <c r="SH23" s="63"/>
      <c r="SI23" s="46"/>
      <c r="SJ23" s="216"/>
      <c r="SK23" s="63"/>
      <c r="SL23" s="200"/>
      <c r="SM23" s="64"/>
      <c r="SN23" s="106"/>
      <c r="SO23" s="196"/>
      <c r="SP23" s="64"/>
      <c r="SQ23" s="63" t="s">
        <v>23</v>
      </c>
      <c r="SR23" s="46">
        <f>SUMIFS(csapatok!MB:MB,csapatok!MC:MC,SQ23)+SUMIFS(csapatok!MB:MB,csapatok!MC:MC,SQ23&amp;"-Csere")</f>
        <v>106.64926144500066</v>
      </c>
      <c r="SS23" s="216">
        <v>10</v>
      </c>
      <c r="ST23" s="63"/>
      <c r="SU23" s="46"/>
      <c r="SV23" s="80"/>
      <c r="SW23" s="63"/>
      <c r="SX23" s="46"/>
      <c r="SY23" s="216"/>
      <c r="SZ23" s="63" t="s">
        <v>1639</v>
      </c>
      <c r="TA23" s="183">
        <f>'egyeni-ranglista'!FU$305/133*4*TA29</f>
        <v>162.70711891358854</v>
      </c>
      <c r="TB23" s="216">
        <v>10</v>
      </c>
      <c r="TC23" s="63" t="s">
        <v>404</v>
      </c>
      <c r="TD23" s="196">
        <f>VLOOKUP(TC23,'WCF 2017-2018'!$C$4:$J$56,8,FALSE)</f>
        <v>2.7375201288244767E-2</v>
      </c>
      <c r="TE23" s="64">
        <v>10</v>
      </c>
      <c r="TF23" s="63" t="s">
        <v>411</v>
      </c>
      <c r="TG23" s="196">
        <f>VLOOKUP(TF23,'WCF 2017-2018'!$C$4:$J$56,8,FALSE)</f>
        <v>1.6179740817421975E-2</v>
      </c>
      <c r="TH23" s="64">
        <v>10</v>
      </c>
      <c r="TI23" s="106" t="s">
        <v>354</v>
      </c>
      <c r="TJ23" s="196">
        <f t="shared" si="28"/>
        <v>5.3365384615384613E-2</v>
      </c>
      <c r="TK23" s="64"/>
      <c r="TL23" s="63"/>
      <c r="TM23" s="46"/>
      <c r="TN23" s="216"/>
      <c r="TO23" s="106"/>
      <c r="TP23" s="196"/>
      <c r="TQ23" s="64"/>
      <c r="TR23" s="63"/>
      <c r="TS23" s="196"/>
      <c r="TT23" s="64"/>
    </row>
    <row r="24" spans="1:540" ht="15.75" thickBot="1">
      <c r="A24" s="106" t="s">
        <v>268</v>
      </c>
      <c r="B24" s="30">
        <v>30</v>
      </c>
      <c r="C24" s="64">
        <v>11</v>
      </c>
      <c r="D24" s="75" t="s">
        <v>64</v>
      </c>
      <c r="E24" s="9">
        <v>35</v>
      </c>
      <c r="F24" s="64">
        <v>11</v>
      </c>
      <c r="G24" s="77" t="s">
        <v>96</v>
      </c>
      <c r="H24" s="46">
        <v>46.814807816463571</v>
      </c>
      <c r="I24" s="67">
        <v>11</v>
      </c>
      <c r="M24" s="89" t="s">
        <v>23</v>
      </c>
      <c r="N24" s="46">
        <v>56</v>
      </c>
      <c r="O24" s="67">
        <v>11</v>
      </c>
      <c r="AE24" s="106" t="s">
        <v>284</v>
      </c>
      <c r="AF24" s="30">
        <v>30</v>
      </c>
      <c r="AG24" s="67">
        <v>11</v>
      </c>
      <c r="AZ24" s="63" t="s">
        <v>331</v>
      </c>
      <c r="BA24" s="30">
        <v>150</v>
      </c>
      <c r="BB24" s="1">
        <v>11</v>
      </c>
      <c r="BC24" s="121" t="s">
        <v>472</v>
      </c>
      <c r="BD24" s="188">
        <v>5.451402738997474E-2</v>
      </c>
      <c r="BE24" s="64">
        <v>11</v>
      </c>
      <c r="BF24" s="158" t="s">
        <v>502</v>
      </c>
      <c r="BG24" s="188">
        <v>2.4664273367903205E-2</v>
      </c>
      <c r="BH24" s="64">
        <v>11</v>
      </c>
      <c r="BI24" s="63" t="s">
        <v>538</v>
      </c>
      <c r="BJ24" s="46">
        <f>SUMIFS(csapatok!AP:AP,csapatok!AQ:AQ,BI24)+SUMIFS(csapatok!AP:AP,csapatok!AQ:AQ,BI24&amp;"-Csere")</f>
        <v>66.325698872348198</v>
      </c>
      <c r="BK24" s="64">
        <v>11</v>
      </c>
      <c r="BL24" s="63" t="s">
        <v>586</v>
      </c>
      <c r="BM24" s="186">
        <v>1.6420688738199709E-2</v>
      </c>
      <c r="BN24" s="64">
        <v>11</v>
      </c>
      <c r="BR24" s="194" t="s">
        <v>604</v>
      </c>
      <c r="BS24" s="186">
        <v>8.3765456721180687E-3</v>
      </c>
      <c r="BT24" s="64">
        <v>9</v>
      </c>
      <c r="BX24" s="63" t="s">
        <v>626</v>
      </c>
      <c r="BY24" s="186">
        <v>1.0969285999202234E-2</v>
      </c>
      <c r="CA24" s="63" t="s">
        <v>357</v>
      </c>
      <c r="CB24" s="186">
        <v>2.4664273367903205E-2</v>
      </c>
      <c r="CC24" s="64">
        <v>11</v>
      </c>
      <c r="CD24" s="69" t="s">
        <v>634</v>
      </c>
      <c r="CE24" s="46">
        <f>SUMIFS(csapatok!BD:BD,csapatok!BE:BE,CD24)+SUMIFS(csapatok!BD:BD,csapatok!BE:BE,CD24&amp;"-Csere")</f>
        <v>151.9328793341287</v>
      </c>
      <c r="CF24" s="64">
        <v>11</v>
      </c>
      <c r="CJ24" s="69" t="s">
        <v>19</v>
      </c>
      <c r="CK24" s="46">
        <f>SUMIFS(csapatok!BH:BH,csapatok!BI:BI,CJ24)+SUMIFS(csapatok!BH:BH,csapatok!BI:BI,CJ24&amp;"-Csere")</f>
        <v>142.31000199763076</v>
      </c>
      <c r="CL24" s="64">
        <v>11</v>
      </c>
      <c r="CP24" s="63" t="s">
        <v>658</v>
      </c>
      <c r="CQ24" s="200">
        <v>2.0941364180295175E-2</v>
      </c>
      <c r="CR24" s="64">
        <v>8</v>
      </c>
      <c r="CS24" s="63" t="s">
        <v>671</v>
      </c>
      <c r="CT24" s="111">
        <f>'egyeni-ranglista'!$AK$305/137*4*'WCF 2012-2013'!F32/'WCF 2012-2013'!$F$22</f>
        <v>63.93730749850409</v>
      </c>
      <c r="CU24" s="1">
        <v>11</v>
      </c>
      <c r="CV24" s="63" t="s">
        <v>687</v>
      </c>
      <c r="CW24" s="186">
        <v>7.1333599255418156E-2</v>
      </c>
      <c r="CX24" s="64">
        <v>11</v>
      </c>
      <c r="CY24" s="1" t="s">
        <v>371</v>
      </c>
      <c r="CZ24" s="186">
        <v>9.2153765139547129E-3</v>
      </c>
      <c r="DA24" s="64">
        <v>11</v>
      </c>
      <c r="DE24" s="9"/>
      <c r="DF24" s="43"/>
      <c r="DG24" s="9"/>
      <c r="DH24" s="71" t="s">
        <v>20</v>
      </c>
      <c r="DI24" s="46">
        <f>SUMIFS(csapatok!BX:BX,csapatok!BY:BY,DH24)+SUMIFS(csapatok!BX:BX,csapatok!BY:BY,DH24&amp;"-Csere")</f>
        <v>57.917275746299268</v>
      </c>
      <c r="DJ24" s="64">
        <v>11</v>
      </c>
      <c r="DK24" s="63" t="s">
        <v>388</v>
      </c>
      <c r="DL24" s="186">
        <v>2.4174053182917004E-3</v>
      </c>
      <c r="DM24" s="64"/>
      <c r="DW24" s="106" t="s">
        <v>717</v>
      </c>
      <c r="DX24" s="111">
        <f>'egyeni-ranglista'!$AT$305/136*2*'WCF 2012-2013'!F11/'WCF 2012-2013'!$F$22</f>
        <v>287.52478306953196</v>
      </c>
      <c r="DY24" s="67">
        <v>11</v>
      </c>
      <c r="EF24" s="63" t="s">
        <v>748</v>
      </c>
      <c r="EG24" s="186">
        <v>1.3827948411115542E-2</v>
      </c>
      <c r="EH24" s="64"/>
      <c r="EI24" s="206" t="s">
        <v>353</v>
      </c>
      <c r="EJ24" s="186">
        <v>6.1693923680361654E-2</v>
      </c>
      <c r="EK24" s="64">
        <v>11</v>
      </c>
      <c r="EO24" s="63" t="s">
        <v>788</v>
      </c>
      <c r="EP24" s="186">
        <v>1.6420688738199709E-2</v>
      </c>
      <c r="ER24" s="63" t="s">
        <v>171</v>
      </c>
      <c r="ES24" s="46">
        <f>SUMIFS(csapatok!CV:CV,csapatok!CW:CW,ER24)+SUMIFS(csapatok!CV:CV,csapatok!CW:CW,ER24&amp;"-Csere")</f>
        <v>9.2865087104204029</v>
      </c>
      <c r="ET24" s="64">
        <v>11</v>
      </c>
      <c r="EU24" s="63" t="s">
        <v>808</v>
      </c>
      <c r="EV24" s="115">
        <f>SUMIFS(csapatok!CX:CX,csapatok!CY:CY,EU24)+SUMIFS(csapatok!CX:CX,csapatok!CY:CY,EU24&amp;"-Csere")</f>
        <v>0</v>
      </c>
      <c r="EW24" s="1">
        <v>11</v>
      </c>
      <c r="EX24" s="89" t="s">
        <v>23</v>
      </c>
      <c r="EY24" s="46">
        <f>SUMIFS(csapatok!CZ:CZ,csapatok!DA:DA,EX24)+SUMIFS(csapatok!CZ:CZ,csapatok!DA:DA,EX24&amp;"-Csere")</f>
        <v>31.832340123665592</v>
      </c>
      <c r="EZ24" s="64">
        <v>11</v>
      </c>
      <c r="FA24" s="1" t="s">
        <v>830</v>
      </c>
      <c r="FB24" s="186"/>
      <c r="FC24" s="64"/>
      <c r="FD24" s="63"/>
      <c r="FE24" s="186"/>
      <c r="FF24" s="64"/>
      <c r="FG24" s="63" t="s">
        <v>813</v>
      </c>
      <c r="FH24" s="46">
        <f>SUMIFS(csapatok!DF:DF,csapatok!DG:DG,FG24)+SUMIFS(csapatok!DF:DF,csapatok!DG:DG,FG24&amp;"-Csere")</f>
        <v>1.8162745159702927</v>
      </c>
      <c r="FI24" s="216">
        <v>11</v>
      </c>
      <c r="FJ24" s="63"/>
      <c r="FK24" s="186"/>
      <c r="FL24" s="64"/>
      <c r="FM24" s="63" t="s">
        <v>404</v>
      </c>
      <c r="FN24" s="186">
        <f>VLOOKUP(FM24,'WCF 2013-2014'!$C$4:$J$56,8,FALSE)</f>
        <v>2.2162897295119124E-2</v>
      </c>
      <c r="FO24" s="64">
        <v>11</v>
      </c>
      <c r="FP24" s="63"/>
      <c r="FQ24" s="186"/>
      <c r="FR24" s="64"/>
      <c r="FS24" s="69" t="s">
        <v>124</v>
      </c>
      <c r="FT24" s="46">
        <f>SUMIFS(csapatok!DN:DN,csapatok!DO:DO,FS24)+SUMIFS(csapatok!DN:DN,csapatok!DO:DO,FS24&amp;"-Csere")</f>
        <v>18.191421351667032</v>
      </c>
      <c r="FU24" s="64">
        <v>11</v>
      </c>
      <c r="FV24" s="63"/>
      <c r="FY24" s="63" t="s">
        <v>1247</v>
      </c>
      <c r="FZ24" s="200"/>
      <c r="GA24" s="64"/>
      <c r="GB24" s="81" t="s">
        <v>1228</v>
      </c>
      <c r="GC24" s="46">
        <f>SUMIFS(csapatok!DT:DT,csapatok!DU:DU,GB24)+SUMIFS(csapatok!DT:DT,csapatok!DU:DU,GB24&amp;"-Csere")</f>
        <v>0</v>
      </c>
      <c r="GD24" s="1">
        <v>11</v>
      </c>
      <c r="GF24" s="196"/>
      <c r="GG24" s="64"/>
      <c r="GH24" s="63" t="s">
        <v>955</v>
      </c>
      <c r="GI24" s="196">
        <f t="shared" si="3"/>
        <v>0</v>
      </c>
      <c r="GJ24" s="64">
        <v>11</v>
      </c>
      <c r="GK24" s="1" t="s">
        <v>998</v>
      </c>
      <c r="GL24" s="196">
        <f>GM24*VLOOKUP(GK24,'WCF 2013-2014'!$C$4:$J$56,7,FALSE)</f>
        <v>1.5644047135310851E-2</v>
      </c>
      <c r="GM24" s="64">
        <v>1</v>
      </c>
      <c r="GN24" s="63" t="s">
        <v>155</v>
      </c>
      <c r="GO24" s="183">
        <f>'egyeni-ranglista'!$BR$305/119*4*$GO$28/$GO$29</f>
        <v>23.072565193548051</v>
      </c>
      <c r="GP24" s="64">
        <v>11</v>
      </c>
      <c r="GQ24" s="63" t="s">
        <v>613</v>
      </c>
      <c r="GR24" s="196">
        <f>VLOOKUP(GQ24,'WCF 2013-2014'!$C$4:$J$56,7,FALSE)</f>
        <v>3.4538805363673302E-3</v>
      </c>
      <c r="GS24" s="64">
        <v>11</v>
      </c>
      <c r="GT24" s="63" t="s">
        <v>933</v>
      </c>
      <c r="GU24" s="196">
        <f>VLOOKUP(GT24,'WCF 2013-2014'!$C$4:$J$56,7,FALSE)</f>
        <v>1.3206013815522145E-3</v>
      </c>
      <c r="GV24" s="64">
        <v>11</v>
      </c>
      <c r="GW24" s="71"/>
      <c r="GX24" s="46"/>
      <c r="GZ24" s="63" t="s">
        <v>405</v>
      </c>
      <c r="HA24" s="196">
        <f>VLOOKUP(GZ24,'WCF 2014-2015'!$C$4:$L$57,8,FALSE)</f>
        <v>4.1284956605593059E-2</v>
      </c>
      <c r="HB24" s="64"/>
      <c r="HC24" s="63" t="s">
        <v>1030</v>
      </c>
      <c r="HD24" s="196">
        <f>VLOOKUP(HC24,'WCF 2014-2015'!$C$4:$L$57,8,FALSE)</f>
        <v>7.919479267116683E-2</v>
      </c>
      <c r="HE24" s="64"/>
      <c r="HL24" s="185" t="s">
        <v>1305</v>
      </c>
      <c r="HM24" s="196"/>
      <c r="HN24" s="64">
        <v>11</v>
      </c>
      <c r="HO24" t="s">
        <v>612</v>
      </c>
      <c r="HP24" s="196">
        <f>VLOOKUP(HO24,'WCF 2014-2015'!$C$4:$L$57,8,FALSE)</f>
        <v>6.0872709739633558E-3</v>
      </c>
      <c r="HR24" s="106"/>
      <c r="HS24" s="46"/>
      <c r="HT24" s="64"/>
      <c r="HU24" s="106"/>
      <c r="HV24" s="46"/>
      <c r="HW24" s="64"/>
      <c r="ID24" s="106" t="s">
        <v>1347</v>
      </c>
      <c r="IE24" s="46"/>
      <c r="IF24" s="64">
        <v>11</v>
      </c>
      <c r="IG24" s="206" t="s">
        <v>376</v>
      </c>
      <c r="IH24" s="186">
        <f>VLOOKUP(IG24,'WCF 2014-2015'!$B$4:$L$57,9,FALSE)</f>
        <v>6.0270009643201543E-3</v>
      </c>
      <c r="II24" s="64"/>
      <c r="IM24" s="63" t="s">
        <v>404</v>
      </c>
      <c r="IN24" s="186">
        <f>VLOOKUP(IM24,'WCF 2014-2015'!$C$4:$L$57,8,FALSE)</f>
        <v>2.4349083895853423E-2</v>
      </c>
      <c r="IO24" s="64"/>
      <c r="IP24" s="63" t="s">
        <v>11</v>
      </c>
      <c r="IQ24" s="46">
        <f>SUMIFS(csapatok!FJ:FJ,csapatok!FK:FK,IP24)+SUMIFS(csapatok!FJ:FJ,csapatok!FK:FK,IP24&amp;"-Csere")</f>
        <v>19.433377675298239</v>
      </c>
      <c r="IR24" s="64">
        <v>11</v>
      </c>
      <c r="IS24" s="63" t="s">
        <v>725</v>
      </c>
      <c r="IT24" s="46">
        <f>SUMIFS(csapatok!FL:FL,csapatok!FM:FM,IS24)+SUMIFS(csapatok!FL:FL,csapatok!FM:FM,IS24&amp;"-Csere")</f>
        <v>4.5964527301582176</v>
      </c>
      <c r="IU24" s="64">
        <v>11</v>
      </c>
      <c r="IW24" s="186"/>
      <c r="IX24" s="64"/>
      <c r="IY24" s="63"/>
      <c r="IZ24" s="186"/>
      <c r="JA24" s="64"/>
      <c r="JB24" s="63" t="s">
        <v>736</v>
      </c>
      <c r="JC24" s="46">
        <f>SUMIFS(csapatok!FR:FR,csapatok!FS:FS,JB24)+SUMIFS(csapatok!FR:FR,csapatok!FS:FS,JB24&amp;"-Csere")</f>
        <v>68.221861214780105</v>
      </c>
      <c r="JD24" s="216">
        <v>11</v>
      </c>
      <c r="JE24" s="63"/>
      <c r="JF24" s="186"/>
      <c r="JG24" s="64"/>
      <c r="JH24" s="63" t="s">
        <v>97</v>
      </c>
      <c r="JI24" s="46">
        <f>SUMIFS(csapatok!FV:FV,csapatok!FW:FW,JH24)+SUMIFS(csapatok!FV:FV,csapatok!FW:FW,JH24&amp;"-Csere")</f>
        <v>106.58096112929196</v>
      </c>
      <c r="JJ24" s="64">
        <v>11</v>
      </c>
      <c r="JK24" s="82" t="s">
        <v>1409</v>
      </c>
      <c r="JL24" s="46">
        <f>SUMIFS(csapatok!FX:FX,csapatok!FY:FY,JK24)+SUMIFS(csapatok!FX:FX,csapatok!FY:FY,JK24&amp;"-Csere")</f>
        <v>309.89305821196444</v>
      </c>
      <c r="JM24" s="80">
        <v>11</v>
      </c>
      <c r="JN24" s="63" t="s">
        <v>1420</v>
      </c>
      <c r="JO24" s="200"/>
      <c r="JP24" s="64"/>
      <c r="JQ24" s="81" t="s">
        <v>1228</v>
      </c>
      <c r="JR24" s="46">
        <f>SUMIFS(csapatok!GB:GB,csapatok!GC:GC,JQ24)+SUMIFS(csapatok!GB:GB,csapatok!GC:GC,JQ24&amp;"-Csere")</f>
        <v>121.41157896012444</v>
      </c>
      <c r="JS24" s="1">
        <v>11</v>
      </c>
      <c r="JT24" s="106"/>
      <c r="JU24" s="46"/>
      <c r="JV24" s="64"/>
      <c r="JW24" s="63"/>
      <c r="JX24" s="46"/>
      <c r="JY24" s="64"/>
      <c r="JZ24" s="63" t="s">
        <v>405</v>
      </c>
      <c r="KA24" s="196">
        <f>VLOOKUP(JZ24,'WCF 2015-2016'!$C$4:$J$56,8,FALSE)</f>
        <v>3.5485426858678427E-2</v>
      </c>
      <c r="KB24" s="64">
        <v>11</v>
      </c>
      <c r="KC24" s="63" t="s">
        <v>1469</v>
      </c>
      <c r="KD24" s="183">
        <f>'egyeni-ranglista'!$CV$305/131*4*KD31</f>
        <v>68.986410095877531</v>
      </c>
      <c r="KE24" s="64"/>
      <c r="KF24" s="63" t="s">
        <v>930</v>
      </c>
      <c r="KG24" s="196">
        <f>VLOOKUP(KF24,'WCF 2015-2016 MD'!$C$4:$J$56,4,FALSE)</f>
        <v>3.4046052631578949E-2</v>
      </c>
      <c r="KH24" s="64">
        <v>11</v>
      </c>
      <c r="KL24" s="63" t="s">
        <v>1030</v>
      </c>
      <c r="KM24" s="196">
        <f>VLOOKUP(KL24,'WCF 2015-2016 MD'!$C$4:$J$56,4,FALSE)</f>
        <v>7.9934210526315788E-2</v>
      </c>
      <c r="KN24" s="64"/>
      <c r="KO24" s="63"/>
      <c r="KP24" s="196"/>
      <c r="KQ24" s="64"/>
      <c r="KR24" s="63" t="s">
        <v>406</v>
      </c>
      <c r="KS24" s="196">
        <f>VLOOKUP(KR24,'WCF 2015-2016 MD'!$C$4:$J$56,4,FALSE)</f>
        <v>9.0953947368421051E-2</v>
      </c>
      <c r="KT24" s="64">
        <v>11</v>
      </c>
      <c r="KU24" s="63" t="s">
        <v>1204</v>
      </c>
      <c r="KV24" s="196">
        <f>VLOOKUP(KU24,'WCF 2015-2016 MD'!$C$4:$J$56,4,FALSE)</f>
        <v>3.453947368421053E-2</v>
      </c>
      <c r="KW24" s="64"/>
      <c r="KX24" s="63" t="s">
        <v>404</v>
      </c>
      <c r="KY24" s="196">
        <f>VLOOKUP(KX24,'WCF 2015-2016'!$C$4:$J$56,8,FALSE)</f>
        <v>2.6390132984221042E-2</v>
      </c>
      <c r="KZ24" s="64">
        <v>11</v>
      </c>
      <c r="LA24" s="63"/>
      <c r="LB24" s="196"/>
      <c r="LC24" s="64"/>
      <c r="LD24" s="106" t="s">
        <v>411</v>
      </c>
      <c r="LE24" s="196">
        <f>VLOOKUP(LD24,'WCF 2015-2016 MD'!$C$4:$J$56,4,FALSE)</f>
        <v>2.0394736842105264E-2</v>
      </c>
      <c r="LF24" s="64">
        <v>11</v>
      </c>
      <c r="LG24" s="106" t="s">
        <v>930</v>
      </c>
      <c r="LH24" s="196">
        <f>VLOOKUP(LG24,'WCF 2015-2016 MD'!$C$4:$J$56,4,FALSE)</f>
        <v>3.4046052631578949E-2</v>
      </c>
      <c r="LI24" s="64">
        <v>11</v>
      </c>
      <c r="LJ24"/>
      <c r="LK24" s="196"/>
      <c r="LM24" s="63"/>
      <c r="LN24" s="200"/>
      <c r="LO24" s="64"/>
      <c r="MB24" s="82"/>
      <c r="MC24" s="46"/>
      <c r="MD24" s="80"/>
      <c r="ME24" s="63" t="s">
        <v>1351</v>
      </c>
      <c r="MF24" s="46">
        <f>SUMIFS(csapatok!HT:HT,csapatok!HU:HU,ME24)+SUMIFS(csapatok!HT:HT,csapatok!HU:HU,ME24&amp;"-Csere")</f>
        <v>18.163272381427259</v>
      </c>
      <c r="MG24" s="64">
        <v>11</v>
      </c>
      <c r="MH24" s="63" t="s">
        <v>164</v>
      </c>
      <c r="MI24" s="46">
        <f>SUMIFS(csapatok!HV:HV,csapatok!HW:HW,MH24)+SUMIFS(csapatok!HV:HV,csapatok!HW:HW,MH24&amp;"-Csere")</f>
        <v>15.881518024950875</v>
      </c>
      <c r="MJ24" s="64">
        <v>11</v>
      </c>
      <c r="MK24" s="63"/>
      <c r="ML24" s="200"/>
      <c r="MM24" s="64"/>
      <c r="MN24" s="63"/>
      <c r="MO24" s="200"/>
      <c r="MP24" s="64"/>
      <c r="MQ24" s="63"/>
      <c r="MR24" s="46"/>
      <c r="MS24" s="216"/>
      <c r="MT24" s="63"/>
      <c r="MU24" s="200"/>
      <c r="MV24" s="64"/>
      <c r="MW24" s="106"/>
      <c r="MX24" s="196"/>
      <c r="MY24" s="64"/>
      <c r="MZ24" s="63"/>
      <c r="NA24" s="200"/>
      <c r="NB24" s="64"/>
      <c r="NC24" s="63" t="s">
        <v>43</v>
      </c>
      <c r="ND24" s="46">
        <f>SUMIFS(csapatok!IJ:IJ,csapatok!IK:IK,NC24)+SUMIFS(csapatok!IJ:IJ,csapatok!IK:IK,NC24&amp;"-Csere")</f>
        <v>277.61349868389516</v>
      </c>
      <c r="NE24" s="64">
        <v>11</v>
      </c>
      <c r="NF24" s="63" t="s">
        <v>1531</v>
      </c>
      <c r="NG24" s="297">
        <f>NG54*NH54</f>
        <v>2.6424584854957623E-2</v>
      </c>
      <c r="NH24" s="64"/>
      <c r="NI24" s="63"/>
      <c r="NJ24" s="297"/>
      <c r="NK24" s="64"/>
      <c r="NL24" s="106"/>
      <c r="NM24" s="196"/>
      <c r="NN24" s="64"/>
      <c r="NO24" s="106"/>
      <c r="NP24" s="196"/>
      <c r="NQ24" s="64"/>
      <c r="NR24" s="63"/>
      <c r="NS24" s="297"/>
      <c r="NT24" s="64"/>
      <c r="NU24" s="63"/>
      <c r="NV24" s="297"/>
      <c r="NW24" s="64"/>
      <c r="NX24" s="82"/>
      <c r="NY24" s="46"/>
      <c r="NZ24" s="80"/>
      <c r="OA24" s="63"/>
      <c r="OB24" s="297"/>
      <c r="OC24" s="64"/>
      <c r="OD24" s="81" t="s">
        <v>124</v>
      </c>
      <c r="OE24" s="46">
        <f>SUMIFS(csapatok!JB:JB,csapatok!JC:JC,OD24)+SUMIFS(csapatok!JB:JB,csapatok!JC:JC,OD24&amp;"-Csere")</f>
        <v>12.803932904160604</v>
      </c>
      <c r="OF24" s="1">
        <v>11</v>
      </c>
      <c r="OG24" s="106" t="s">
        <v>858</v>
      </c>
      <c r="OH24" s="196">
        <f t="shared" si="5"/>
        <v>2.6644736842105263E-2</v>
      </c>
      <c r="OI24" s="64"/>
      <c r="OJ24" s="63" t="s">
        <v>410</v>
      </c>
      <c r="OK24" s="196">
        <f>VLOOKUP(OJ24,'WCF 2015-2016'!$C$4:$J$57,8,FALSE)</f>
        <v>1.1024598635705918E-2</v>
      </c>
      <c r="OL24" s="64"/>
      <c r="OM24" s="1" t="s">
        <v>610</v>
      </c>
      <c r="ON24" s="196">
        <f>VLOOKUP(OM24,'WCF 2015-2016'!$C$4:$J$56,8,FALSE)</f>
        <v>9.1641976159305451E-3</v>
      </c>
      <c r="OO24" s="64"/>
      <c r="OP24" s="63"/>
      <c r="OQ24" s="297"/>
      <c r="OR24" s="64"/>
      <c r="OS24" s="63"/>
      <c r="OT24" s="297"/>
      <c r="OU24" s="64"/>
      <c r="OV24" s="63"/>
      <c r="OW24" s="46"/>
      <c r="OX24" s="216"/>
      <c r="OY24" s="106" t="s">
        <v>887</v>
      </c>
      <c r="OZ24" s="196">
        <f t="shared" si="6"/>
        <v>3.7171052631578945E-2</v>
      </c>
      <c r="PA24" s="64"/>
      <c r="PB24" s="63"/>
      <c r="PC24" s="46"/>
      <c r="PD24" s="216"/>
      <c r="PE24" s="106" t="s">
        <v>412</v>
      </c>
      <c r="PF24" s="196">
        <f t="shared" si="19"/>
        <v>0.19901315789473684</v>
      </c>
      <c r="PG24" s="64"/>
      <c r="PH24" s="63"/>
      <c r="PI24" s="46"/>
      <c r="PJ24" s="216"/>
      <c r="PK24" s="106" t="s">
        <v>405</v>
      </c>
      <c r="PL24" s="196">
        <f t="shared" si="20"/>
        <v>2.3026315789473682E-3</v>
      </c>
      <c r="PM24" s="64"/>
      <c r="PN24" s="106" t="s">
        <v>855</v>
      </c>
      <c r="PO24" s="196">
        <f t="shared" si="21"/>
        <v>3.4539473684210525E-3</v>
      </c>
      <c r="PP24" s="64"/>
      <c r="PQ24" s="63"/>
      <c r="PR24" s="196"/>
      <c r="PS24" s="64"/>
      <c r="PT24" s="63"/>
      <c r="PU24" s="297"/>
      <c r="PV24" s="64"/>
      <c r="PW24" s="63"/>
      <c r="PX24" s="297"/>
      <c r="PY24" s="64"/>
      <c r="PZ24" s="106" t="s">
        <v>930</v>
      </c>
      <c r="QA24" s="196">
        <f t="shared" si="33"/>
        <v>3.4046052631578949E-2</v>
      </c>
      <c r="QB24" s="64"/>
      <c r="QC24" s="106" t="s">
        <v>855</v>
      </c>
      <c r="QD24" s="196">
        <f t="shared" si="22"/>
        <v>3.4539473684210525E-3</v>
      </c>
      <c r="QE24" s="64"/>
      <c r="QF24"/>
      <c r="QG24" s="196"/>
      <c r="QI24" s="106"/>
      <c r="QJ24" s="196"/>
      <c r="QK24" s="64"/>
      <c r="QR24" s="106" t="s">
        <v>406</v>
      </c>
      <c r="QS24" s="196">
        <f>QS32</f>
        <v>9.0953947368421051E-2</v>
      </c>
      <c r="QT24" s="64"/>
      <c r="QU24" s="106"/>
      <c r="QV24" s="196"/>
      <c r="QW24" s="64"/>
      <c r="QX24" s="63" t="s">
        <v>126</v>
      </c>
      <c r="QY24" s="46">
        <f>SUMIFS(csapatok!KX:KX,csapatok!KY:KY,QX24)+SUMIFS(csapatok!KX:KX,csapatok!KY:KY,QX24&amp;"-Csere")</f>
        <v>29.764698220235633</v>
      </c>
      <c r="QZ24" s="64">
        <v>11</v>
      </c>
      <c r="RA24" s="63" t="s">
        <v>1275</v>
      </c>
      <c r="RB24" s="46">
        <f>SUMIFS(csapatok!KZ:KZ,csapatok!LA:LA,RA24)+SUMIFS(csapatok!KZ:KZ,csapatok!LA:LA,RA24&amp;"-Csere")</f>
        <v>54.654752598367274</v>
      </c>
      <c r="RC24" s="64">
        <v>11</v>
      </c>
      <c r="RJ24" s="82"/>
      <c r="RK24" s="46"/>
      <c r="RL24" s="80"/>
      <c r="RM24" s="106" t="s">
        <v>1605</v>
      </c>
      <c r="RN24" s="196">
        <f t="shared" si="25"/>
        <v>2.763157894736842E-2</v>
      </c>
      <c r="RO24" s="64"/>
      <c r="RP24" s="63"/>
      <c r="RQ24" s="200"/>
      <c r="RR24" s="64"/>
      <c r="RS24" s="63" t="s">
        <v>1607</v>
      </c>
      <c r="RT24" s="46">
        <f>SUMIFS(csapatok!LL:LL,csapatok!LM:LM,RS24)+SUMIFS(csapatok!LL:LL,csapatok!LM:LM,RS24&amp;"-Csere")</f>
        <v>22.141503649544411</v>
      </c>
      <c r="RU24" s="216">
        <v>11</v>
      </c>
      <c r="RV24" s="63"/>
      <c r="RW24" s="200"/>
      <c r="RX24" s="64"/>
      <c r="RY24" s="63"/>
      <c r="RZ24" s="200"/>
      <c r="SA24" s="64"/>
      <c r="SB24" s="63" t="s">
        <v>1608</v>
      </c>
      <c r="SC24" s="46">
        <f>SUMIFS(csapatok!LR:LR,csapatok!LS:LS,SB24)+SUMIFS(csapatok!LR:LR,csapatok!LS:LS,SB24&amp;"-Csere")</f>
        <v>0</v>
      </c>
      <c r="SD24" s="216">
        <v>11</v>
      </c>
      <c r="SE24" s="106"/>
      <c r="SF24" s="196"/>
      <c r="SG24" s="64"/>
      <c r="SH24" s="63"/>
      <c r="SI24" s="46"/>
      <c r="SJ24" s="216"/>
      <c r="SK24" s="63"/>
      <c r="SL24" s="200"/>
      <c r="SM24" s="64"/>
      <c r="SN24" s="106"/>
      <c r="SO24" s="196"/>
      <c r="SP24" s="64"/>
      <c r="SQ24" s="63" t="s">
        <v>96</v>
      </c>
      <c r="SR24" s="46">
        <f>SUMIFS(csapatok!MB:MB,csapatok!MC:MC,SQ24)+SUMIFS(csapatok!MB:MB,csapatok!MC:MC,SQ24&amp;"-Csere")</f>
        <v>44.606605635710004</v>
      </c>
      <c r="SS24" s="216">
        <v>11</v>
      </c>
      <c r="ST24" s="82"/>
      <c r="SU24" s="46"/>
      <c r="SV24" s="80"/>
      <c r="SW24" s="63"/>
      <c r="SX24" s="46"/>
      <c r="SY24" s="216"/>
      <c r="SZ24" s="63"/>
      <c r="TA24" s="46"/>
      <c r="TB24" s="216"/>
      <c r="TC24" s="63" t="s">
        <v>960</v>
      </c>
      <c r="TD24" s="196">
        <f>VLOOKUP(TC24,'WCF 2017-2018'!$C$4:$J$56,8,FALSE)</f>
        <v>4.9919484702093397E-2</v>
      </c>
      <c r="TE24" s="64">
        <v>11</v>
      </c>
      <c r="TF24" s="63" t="s">
        <v>413</v>
      </c>
      <c r="TG24" s="196">
        <f>VLOOKUP(TF24,'WCF 2017-2018'!$C$4:$J$56,8,FALSE)</f>
        <v>2.6455026455026454E-2</v>
      </c>
      <c r="TH24" s="64">
        <v>11</v>
      </c>
      <c r="TI24" s="106" t="s">
        <v>1644</v>
      </c>
      <c r="TJ24" s="196">
        <f>TJ43*TK43</f>
        <v>4.9198717948717954E-2</v>
      </c>
      <c r="TK24" s="64"/>
      <c r="TL24" s="63"/>
      <c r="TM24" s="46"/>
      <c r="TN24" s="216"/>
      <c r="TO24" s="106"/>
      <c r="TP24" s="196"/>
      <c r="TQ24" s="64"/>
      <c r="TR24" s="63"/>
      <c r="TS24" s="196"/>
      <c r="TT24" s="64"/>
    </row>
    <row r="25" spans="1:540" ht="15.75" thickBot="1">
      <c r="A25" s="107" t="s">
        <v>269</v>
      </c>
      <c r="B25" s="83">
        <v>30</v>
      </c>
      <c r="C25" s="84">
        <v>12</v>
      </c>
      <c r="D25" s="76" t="s">
        <v>65</v>
      </c>
      <c r="E25" s="9">
        <v>0</v>
      </c>
      <c r="F25" s="64">
        <v>12</v>
      </c>
      <c r="G25" s="82" t="s">
        <v>16</v>
      </c>
      <c r="H25" s="83">
        <v>30</v>
      </c>
      <c r="I25" s="84">
        <v>12</v>
      </c>
      <c r="M25" s="90" t="s">
        <v>19</v>
      </c>
      <c r="N25" s="85">
        <v>157.81992157924293</v>
      </c>
      <c r="O25" s="84">
        <v>11</v>
      </c>
      <c r="AE25" s="106" t="s">
        <v>285</v>
      </c>
      <c r="AF25" s="30">
        <v>150</v>
      </c>
      <c r="AG25" s="67">
        <v>12</v>
      </c>
      <c r="AZ25" s="63" t="s">
        <v>335</v>
      </c>
      <c r="BA25" s="30">
        <v>150</v>
      </c>
      <c r="BB25" s="1">
        <v>12</v>
      </c>
      <c r="BC25" s="121" t="s">
        <v>436</v>
      </c>
      <c r="BD25" s="188">
        <v>2.0941364180295175E-2</v>
      </c>
      <c r="BE25" s="64">
        <v>12</v>
      </c>
      <c r="BF25" s="158" t="s">
        <v>503</v>
      </c>
      <c r="BG25" s="188">
        <v>7.1333599255418156E-2</v>
      </c>
      <c r="BH25" s="64">
        <v>12</v>
      </c>
      <c r="BI25" s="63" t="s">
        <v>324</v>
      </c>
      <c r="BJ25" s="46">
        <f>SUMIFS(csapatok!AP:AP,csapatok!AQ:AQ,BI25)+SUMIFS(csapatok!AP:AP,csapatok!AQ:AQ,BI25&amp;"-Csere")</f>
        <v>227.39575916572321</v>
      </c>
      <c r="BK25" s="64">
        <v>12</v>
      </c>
      <c r="BL25" s="82" t="s">
        <v>587</v>
      </c>
      <c r="BM25" s="187">
        <v>3.5234676239861719E-3</v>
      </c>
      <c r="BN25" s="80">
        <v>12</v>
      </c>
      <c r="BR25" s="194" t="s">
        <v>605</v>
      </c>
      <c r="BS25" s="186">
        <v>8.3765456721180687E-3</v>
      </c>
      <c r="BT25" s="64">
        <v>12</v>
      </c>
      <c r="BX25" s="82" t="s">
        <v>627</v>
      </c>
      <c r="BY25" s="187">
        <v>1.0969285999202234E-2</v>
      </c>
      <c r="BZ25" s="87"/>
      <c r="CA25" s="63" t="s">
        <v>350</v>
      </c>
      <c r="CB25" s="186">
        <v>5.4646988432389312E-2</v>
      </c>
      <c r="CC25" s="64">
        <v>12</v>
      </c>
      <c r="CD25" s="68" t="s">
        <v>102</v>
      </c>
      <c r="CE25" s="46">
        <f>SUMIFS(csapatok!BD:BD,csapatok!BE:BE,CD25)+SUMIFS(csapatok!BD:BD,csapatok!BE:BE,CD25&amp;"-Csere")</f>
        <v>200.63273215264894</v>
      </c>
      <c r="CF25" s="64">
        <v>12</v>
      </c>
      <c r="CJ25" s="89" t="s">
        <v>23</v>
      </c>
      <c r="CK25" s="46">
        <f>SUMIFS(csapatok!BH:BH,csapatok!BI:BI,CJ25)+SUMIFS(csapatok!BH:BH,csapatok!BI:BI,CJ25&amp;"-Csere")</f>
        <v>34.480181796711143</v>
      </c>
      <c r="CL25" s="64">
        <v>12</v>
      </c>
      <c r="CP25" s="63" t="s">
        <v>659</v>
      </c>
      <c r="CQ25" s="200">
        <v>7.1333599255418156E-2</v>
      </c>
      <c r="CR25" s="64">
        <v>8</v>
      </c>
      <c r="CS25" s="63" t="s">
        <v>673</v>
      </c>
      <c r="CT25" s="111">
        <f>'egyeni-ranglista'!$AK$305/137*4*'WCF 2012-2013'!F32/'WCF 2012-2013'!$F$22</f>
        <v>63.93730749850409</v>
      </c>
      <c r="CU25" s="1">
        <v>12</v>
      </c>
      <c r="CV25" s="63" t="s">
        <v>622</v>
      </c>
      <c r="CW25" s="186">
        <v>1.0969285999202234E-2</v>
      </c>
      <c r="CX25" s="64">
        <v>12</v>
      </c>
      <c r="CY25" s="1" t="s">
        <v>377</v>
      </c>
      <c r="CZ25" s="186">
        <v>6.4507635597682994E-3</v>
      </c>
      <c r="DA25" s="64">
        <v>12</v>
      </c>
      <c r="DE25" s="9"/>
      <c r="DF25" s="43"/>
      <c r="DG25" s="9"/>
      <c r="DH25" s="82" t="s">
        <v>705</v>
      </c>
      <c r="DI25" s="193">
        <f>'egyeni-ranglista'!$AP$305/142*4*'WCF 2012-2013'!F39/'WCF 2012-2013'!$F$22</f>
        <v>18.098730149846229</v>
      </c>
      <c r="DJ25" s="80">
        <v>12</v>
      </c>
      <c r="DK25" s="82" t="s">
        <v>361</v>
      </c>
      <c r="DL25" s="187">
        <v>1.6116035455278E-2</v>
      </c>
      <c r="DM25" s="80"/>
      <c r="DW25" s="106" t="s">
        <v>718</v>
      </c>
      <c r="DX25" s="111">
        <f>'egyeni-ranglista'!$AT$305/136*2*'WCF 2012-2013'!F40/'WCF 2012-2013'!$F$22</f>
        <v>8.7659994838271942</v>
      </c>
      <c r="DY25" s="67">
        <v>12</v>
      </c>
      <c r="EF25" s="63" t="s">
        <v>749</v>
      </c>
      <c r="EG25" s="186">
        <v>8.3765456721180687E-3</v>
      </c>
      <c r="EH25" s="64"/>
      <c r="EI25" s="206" t="s">
        <v>364</v>
      </c>
      <c r="EJ25" s="186">
        <v>1.1501130168860525E-2</v>
      </c>
      <c r="EK25" s="64">
        <v>12</v>
      </c>
      <c r="EO25" s="272" t="s">
        <v>1329</v>
      </c>
      <c r="EP25" s="186">
        <v>1.3827948411115542E-2</v>
      </c>
      <c r="ER25" s="63" t="s">
        <v>55</v>
      </c>
      <c r="ES25" s="46">
        <f>SUMIFS(csapatok!CV:CV,csapatok!CW:CW,ER25)+SUMIFS(csapatok!CV:CV,csapatok!CW:CW,ER25&amp;"-Csere")</f>
        <v>35.439178537620201</v>
      </c>
      <c r="ET25" s="64">
        <v>12</v>
      </c>
      <c r="EU25" s="63" t="s">
        <v>162</v>
      </c>
      <c r="EV25" s="115">
        <f>SUMIFS(csapatok!CX:CX,csapatok!CY:CY,EU25)+SUMIFS(csapatok!CX:CX,csapatok!CY:CY,EU25&amp;"-Csere")</f>
        <v>17.170597111082618</v>
      </c>
      <c r="EW25" s="1">
        <v>12</v>
      </c>
      <c r="EX25" s="63" t="s">
        <v>819</v>
      </c>
      <c r="EY25" s="183">
        <f>'egyeni-ranglista'!$BD$305/129*4*'WCF 2012-2013'!F6/'WCF 2012-2013'!$F$22</f>
        <v>977.27674179918768</v>
      </c>
      <c r="EZ25" s="64">
        <v>12</v>
      </c>
      <c r="FA25" s="1" t="s">
        <v>840</v>
      </c>
      <c r="FB25" s="186"/>
      <c r="FC25" s="64"/>
      <c r="FD25" s="82"/>
      <c r="FE25" s="187"/>
      <c r="FF25" s="80"/>
      <c r="FG25" s="82" t="s">
        <v>1208</v>
      </c>
      <c r="FH25" s="46">
        <f>SUMIFS(csapatok!DF:DF,csapatok!DG:DG,FG25)+SUMIFS(csapatok!DF:DF,csapatok!DG:DG,FG25&amp;"-Csere")</f>
        <v>42.893961813886662</v>
      </c>
      <c r="FI25" s="229">
        <v>12</v>
      </c>
      <c r="FJ25" s="82"/>
      <c r="FK25" s="187"/>
      <c r="FL25" s="80"/>
      <c r="FM25" s="63" t="s">
        <v>930</v>
      </c>
      <c r="FN25" s="186">
        <f>VLOOKUP(FM25,'WCF 2013-2014'!$C$4:$J$56,8,FALSE)</f>
        <v>8.7140482546718377E-3</v>
      </c>
      <c r="FO25" s="64">
        <v>12</v>
      </c>
      <c r="FP25" s="63"/>
      <c r="FQ25" s="186"/>
      <c r="FR25" s="64"/>
      <c r="FS25" s="68" t="s">
        <v>87</v>
      </c>
      <c r="FT25" s="46">
        <f>SUMIFS(csapatok!DN:DN,csapatok!DO:DO,FS25)+SUMIFS(csapatok!DN:DN,csapatok!DO:DO,FS25&amp;"-Csere")</f>
        <v>50.209677028562673</v>
      </c>
      <c r="FU25" s="64">
        <v>12</v>
      </c>
      <c r="FY25" s="63" t="s">
        <v>1248</v>
      </c>
      <c r="FZ25" s="200"/>
      <c r="GA25" s="64"/>
      <c r="GB25" s="81" t="s">
        <v>1230</v>
      </c>
      <c r="GC25" s="46">
        <f>SUMIFS(csapatok!DT:DT,csapatok!DU:DU,GB25)+SUMIFS(csapatok!DT:DT,csapatok!DU:DU,GB25&amp;"-Csere")</f>
        <v>62.309895675565727</v>
      </c>
      <c r="GD25" s="1">
        <v>12</v>
      </c>
      <c r="GF25" s="196"/>
      <c r="GG25" s="64"/>
      <c r="GH25" s="63" t="s">
        <v>610</v>
      </c>
      <c r="GI25" s="196">
        <f t="shared" si="3"/>
        <v>6.2943350984114299E-3</v>
      </c>
      <c r="GJ25" s="64">
        <v>12</v>
      </c>
      <c r="GK25" s="16" t="s">
        <v>406</v>
      </c>
      <c r="GL25" s="196">
        <f>GM25*VLOOKUP(GK25,'WCF 2013-2014'!$C$4:$J$56,7,FALSE)</f>
        <v>1.0666395774075578E-2</v>
      </c>
      <c r="GM25" s="64">
        <v>1</v>
      </c>
      <c r="GN25" s="107" t="s">
        <v>1267</v>
      </c>
      <c r="GO25" s="255">
        <f>'egyeni-ranglista'!$BR$305/119*4*$GO$27/GO29</f>
        <v>52.297814438708919</v>
      </c>
      <c r="GP25" s="80">
        <v>12</v>
      </c>
      <c r="GQ25" s="63" t="s">
        <v>413</v>
      </c>
      <c r="GR25" s="196">
        <f>VLOOKUP(GQ25,'WCF 2013-2014'!$C$4:$J$56,7,FALSE)</f>
        <v>1.2088581877285657E-2</v>
      </c>
      <c r="GS25" s="64">
        <v>12</v>
      </c>
      <c r="GT25" s="63" t="s">
        <v>974</v>
      </c>
      <c r="GU25" s="196">
        <f>VLOOKUP(GT25,'WCF 2013-2014'!$C$4:$J$56,7,FALSE)</f>
        <v>0</v>
      </c>
      <c r="GV25" s="64">
        <v>12</v>
      </c>
      <c r="GW25" s="82"/>
      <c r="GX25" s="193"/>
      <c r="GY25" s="87"/>
      <c r="GZ25" s="63" t="s">
        <v>405</v>
      </c>
      <c r="HA25" s="196">
        <f>VLOOKUP(GZ25,'WCF 2014-2015'!$C$4:$L$57,8,FALSE)</f>
        <v>4.1284956605593059E-2</v>
      </c>
      <c r="HB25" s="64"/>
      <c r="HC25" s="63" t="s">
        <v>1030</v>
      </c>
      <c r="HD25" s="196">
        <f>VLOOKUP(HC25,'WCF 2014-2015'!$C$4:$L$57,8,FALSE)</f>
        <v>7.919479267116683E-2</v>
      </c>
      <c r="HE25" s="64"/>
      <c r="HL25" s="185" t="s">
        <v>1306</v>
      </c>
      <c r="HM25" s="196"/>
      <c r="HN25" s="64">
        <v>12</v>
      </c>
      <c r="HO25" t="s">
        <v>1014</v>
      </c>
      <c r="HP25" s="196">
        <f>VLOOKUP(HO25,'WCF 2014-2015'!$C$4:$L$57,8,FALSE)</f>
        <v>2.4710703953712632E-3</v>
      </c>
      <c r="HR25" s="106"/>
      <c r="HS25" s="267"/>
      <c r="HT25" s="64"/>
      <c r="HU25" s="106"/>
      <c r="HV25" s="267"/>
      <c r="HW25" s="64"/>
      <c r="ID25" s="106" t="s">
        <v>229</v>
      </c>
      <c r="IE25" s="267"/>
      <c r="IF25" s="64">
        <v>12</v>
      </c>
      <c r="IG25" s="206" t="s">
        <v>364</v>
      </c>
      <c r="IH25" s="186">
        <f>VLOOKUP(IG25,'WCF 2014-2015'!$B$4:$L$57,9,FALSE)</f>
        <v>8.6788813886210219E-3</v>
      </c>
      <c r="II25" s="64"/>
      <c r="IM25" s="63" t="s">
        <v>404</v>
      </c>
      <c r="IN25" s="186">
        <f>VLOOKUP(IM25,'WCF 2014-2015'!$C$4:$L$57,8,FALSE)</f>
        <v>2.4349083895853423E-2</v>
      </c>
      <c r="IO25" s="64"/>
      <c r="IP25" s="63" t="s">
        <v>166</v>
      </c>
      <c r="IQ25" s="46">
        <f>SUMIFS(csapatok!FJ:FJ,csapatok!FK:FK,IP25)+SUMIFS(csapatok!FJ:FJ,csapatok!FK:FK,IP25&amp;"-Csere")</f>
        <v>25.66610686964928</v>
      </c>
      <c r="IR25" s="64">
        <v>12</v>
      </c>
      <c r="IS25" s="63" t="s">
        <v>12</v>
      </c>
      <c r="IT25" s="46">
        <f>SUMIFS(csapatok!FL:FL,csapatok!FM:FM,IS25)+SUMIFS(csapatok!FL:FL,csapatok!FM:FM,IS25&amp;"-Csere")</f>
        <v>36.578830850285122</v>
      </c>
      <c r="IU25" s="64">
        <v>12</v>
      </c>
      <c r="IW25" s="186"/>
      <c r="IX25" s="64"/>
      <c r="IY25" s="82"/>
      <c r="IZ25" s="187"/>
      <c r="JA25" s="80"/>
      <c r="JB25" s="82" t="s">
        <v>1365</v>
      </c>
      <c r="JC25" s="46">
        <f>SUMIFS(csapatok!FR:FR,csapatok!FS:FS,JB25)+SUMIFS(csapatok!FR:FR,csapatok!FS:FS,JB25&amp;"-Csere")</f>
        <v>11.502713411785439</v>
      </c>
      <c r="JD25" s="229">
        <v>12</v>
      </c>
      <c r="JE25" s="82"/>
      <c r="JF25" s="187"/>
      <c r="JG25" s="80"/>
      <c r="JH25" s="72" t="s">
        <v>1231</v>
      </c>
      <c r="JI25" s="46">
        <f>SUMIFS(csapatok!FV:FV,csapatok!FW:FW,JH25)+SUMIFS(csapatok!FV:FV,csapatok!FW:FW,JH25&amp;"-Csere")</f>
        <v>72.290706099368975</v>
      </c>
      <c r="JJ25" s="64">
        <v>12</v>
      </c>
      <c r="JK25" s="63" t="s">
        <v>1410</v>
      </c>
      <c r="JL25" s="46">
        <f>SUMIFS(csapatok!FX:FX,csapatok!FY:FY,JK25)+SUMIFS(csapatok!FX:FX,csapatok!FY:FY,JK25&amp;"-Csere")</f>
        <v>217.31408277840688</v>
      </c>
      <c r="JM25" s="80">
        <v>12</v>
      </c>
      <c r="JN25" s="63" t="s">
        <v>1421</v>
      </c>
      <c r="JO25" s="200"/>
      <c r="JP25" s="64"/>
      <c r="JQ25" s="81" t="s">
        <v>97</v>
      </c>
      <c r="JR25" s="46">
        <f>SUMIFS(csapatok!GB:GB,csapatok!GC:GC,JQ25)+SUMIFS(csapatok!GB:GB,csapatok!GC:GC,JQ25&amp;"-Csere")</f>
        <v>44.41819599894734</v>
      </c>
      <c r="JS25" s="1">
        <v>12</v>
      </c>
      <c r="JT25" s="106"/>
      <c r="JU25" s="46"/>
      <c r="JV25" s="64"/>
      <c r="JW25" s="72"/>
      <c r="JX25" s="46"/>
      <c r="JY25" s="64"/>
      <c r="JZ25" s="63" t="s">
        <v>922</v>
      </c>
      <c r="KA25" s="196">
        <f>VLOOKUP(JZ25,'WCF 2015-2016'!$C$4:$J$56,8,FALSE)</f>
        <v>5.0368635016881415E-2</v>
      </c>
      <c r="KB25" s="64">
        <v>12</v>
      </c>
      <c r="KC25" s="72" t="s">
        <v>1470</v>
      </c>
      <c r="KD25" s="183">
        <f>'egyeni-ranglista'!$CV$305/131*4*KD32</f>
        <v>133.55061441637829</v>
      </c>
      <c r="KE25" s="64"/>
      <c r="KF25" s="63" t="s">
        <v>933</v>
      </c>
      <c r="KG25" s="196">
        <f>VLOOKUP(KF25,'WCF 2015-2016 MD'!$C$4:$J$56,4,FALSE)</f>
        <v>2.1874999999999999E-2</v>
      </c>
      <c r="KH25" s="64">
        <v>12</v>
      </c>
      <c r="KL25" s="63" t="s">
        <v>1030</v>
      </c>
      <c r="KM25" s="196">
        <f>VLOOKUP(KL25,'WCF 2015-2016 MD'!$C$4:$J$56,4,FALSE)</f>
        <v>7.9934210526315788E-2</v>
      </c>
      <c r="KN25" s="64"/>
      <c r="KO25" s="63"/>
      <c r="KP25" s="196"/>
      <c r="KQ25" s="64"/>
      <c r="KR25" s="63" t="s">
        <v>1030</v>
      </c>
      <c r="KS25" s="196">
        <f>VLOOKUP(KR25,'WCF 2015-2016 MD'!$C$4:$J$56,4,FALSE)</f>
        <v>7.9934210526315788E-2</v>
      </c>
      <c r="KT25" s="64">
        <v>12</v>
      </c>
      <c r="KU25" s="63" t="s">
        <v>907</v>
      </c>
      <c r="KV25" s="196">
        <f>VLOOKUP(KU25,'WCF 2015-2016 MD'!$C$4:$J$56,4,FALSE)</f>
        <v>5.0493421052631576E-2</v>
      </c>
      <c r="KW25" s="64"/>
      <c r="KX25" s="63" t="s">
        <v>613</v>
      </c>
      <c r="KY25" s="196">
        <f>VLOOKUP(KX25,'WCF 2015-2016'!$C$4:$J$56,8,FALSE)</f>
        <v>5.3744918349066355E-3</v>
      </c>
      <c r="KZ25" s="64">
        <v>12</v>
      </c>
      <c r="LA25" s="63"/>
      <c r="LB25" s="196"/>
      <c r="LC25" s="64"/>
      <c r="LD25" s="106" t="s">
        <v>1014</v>
      </c>
      <c r="LE25" s="196">
        <f>VLOOKUP(LD25,'WCF 2015-2016 MD'!$C$4:$J$56,4,FALSE)</f>
        <v>6.4144736842105263E-3</v>
      </c>
      <c r="LF25" s="64">
        <v>12</v>
      </c>
      <c r="LG25" s="106" t="s">
        <v>856</v>
      </c>
      <c r="LH25" s="196">
        <f>VLOOKUP(LG25,'WCF 2015-2016 MD'!$C$4:$J$56,4,FALSE)</f>
        <v>4.1118421052631582E-2</v>
      </c>
      <c r="LI25" s="64">
        <v>12</v>
      </c>
      <c r="LJ25" t="s">
        <v>613</v>
      </c>
      <c r="LK25" s="196">
        <v>0.54</v>
      </c>
      <c r="LM25" s="63"/>
      <c r="LN25" s="200"/>
      <c r="LO25" s="64"/>
      <c r="MB25" s="63"/>
      <c r="MC25" s="46"/>
      <c r="MD25" s="80"/>
      <c r="ME25" s="63" t="s">
        <v>78</v>
      </c>
      <c r="MF25" s="46">
        <f>SUMIFS(csapatok!HT:HT,csapatok!HU:HU,ME25)+SUMIFS(csapatok!HT:HT,csapatok!HU:HU,ME25&amp;"-Csere")</f>
        <v>10.732822342897867</v>
      </c>
      <c r="MG25" s="64">
        <v>12</v>
      </c>
      <c r="MH25" s="63" t="s">
        <v>153</v>
      </c>
      <c r="MI25" s="46">
        <f>SUMIFS(csapatok!HV:HV,csapatok!HW:HW,MH25)+SUMIFS(csapatok!HV:HV,csapatok!HW:HW,MH25&amp;"-Csere")</f>
        <v>89.584897038909588</v>
      </c>
      <c r="MJ25" s="64">
        <v>12</v>
      </c>
      <c r="MK25" s="63"/>
      <c r="ML25" s="200"/>
      <c r="MM25" s="64"/>
      <c r="MN25" s="63"/>
      <c r="MO25" s="200"/>
      <c r="MP25" s="64"/>
      <c r="MQ25" s="82"/>
      <c r="MR25" s="46"/>
      <c r="MS25" s="229"/>
      <c r="MT25" s="63"/>
      <c r="MU25" s="200"/>
      <c r="MV25" s="64"/>
      <c r="MW25" s="106"/>
      <c r="MX25" s="196"/>
      <c r="MY25" s="64"/>
      <c r="MZ25" s="63"/>
      <c r="NA25" s="200"/>
      <c r="NB25" s="64"/>
      <c r="NC25" s="72" t="s">
        <v>1329</v>
      </c>
      <c r="ND25" s="46">
        <f>SUMIFS(csapatok!IJ:IJ,csapatok!IK:IK,NC25)+SUMIFS(csapatok!IJ:IJ,csapatok!IK:IK,NC25&amp;"-Csere")</f>
        <v>58.799635162518229</v>
      </c>
      <c r="NE25" s="64">
        <v>12</v>
      </c>
      <c r="NF25" s="63"/>
      <c r="NG25" s="200"/>
      <c r="NH25" s="64"/>
      <c r="NI25" s="63"/>
      <c r="NJ25" s="200"/>
      <c r="NK25" s="64"/>
      <c r="NL25" s="106"/>
      <c r="NM25" s="196"/>
      <c r="NN25" s="64"/>
      <c r="NO25" s="106"/>
      <c r="NP25" s="196"/>
      <c r="NQ25" s="64"/>
      <c r="NR25" s="63"/>
      <c r="NS25" s="200"/>
      <c r="NT25" s="64"/>
      <c r="NU25" s="63"/>
      <c r="NV25" s="200"/>
      <c r="NW25" s="64"/>
      <c r="NX25" s="63"/>
      <c r="NY25" s="46"/>
      <c r="NZ25" s="80"/>
      <c r="OA25" s="63"/>
      <c r="OB25" s="200"/>
      <c r="OC25" s="64"/>
      <c r="OD25" s="81" t="s">
        <v>23</v>
      </c>
      <c r="OE25" s="46">
        <f>SUMIFS(csapatok!JB:JB,csapatok!JC:JC,OD25)+SUMIFS(csapatok!JB:JB,csapatok!JC:JC,OD25&amp;"-Csere")</f>
        <v>42.346086697865374</v>
      </c>
      <c r="OF25" s="1">
        <v>12</v>
      </c>
      <c r="OG25" s="106" t="s">
        <v>411</v>
      </c>
      <c r="OH25" s="196">
        <f t="shared" si="5"/>
        <v>4.0789473684210528E-2</v>
      </c>
      <c r="OI25" s="64"/>
      <c r="OJ25" s="63" t="s">
        <v>411</v>
      </c>
      <c r="OK25" s="196">
        <f>VLOOKUP(OJ25,'WCF 2015-2016'!$C$4:$J$57,8,FALSE)</f>
        <v>1.7157031626817337E-2</v>
      </c>
      <c r="OL25" s="64"/>
      <c r="OM25" s="16"/>
      <c r="ON25" s="196"/>
      <c r="OO25" s="64"/>
      <c r="OP25" s="63"/>
      <c r="OQ25" s="200"/>
      <c r="OR25" s="64"/>
      <c r="OS25" s="63"/>
      <c r="OT25" s="200"/>
      <c r="OU25" s="64"/>
      <c r="OV25" s="82"/>
      <c r="OW25" s="46"/>
      <c r="OX25" s="229"/>
      <c r="OY25" s="106"/>
      <c r="OZ25" s="196"/>
      <c r="PA25" s="64"/>
      <c r="PB25" s="82"/>
      <c r="PC25" s="46"/>
      <c r="PD25" s="229"/>
      <c r="PE25" s="106" t="s">
        <v>1030</v>
      </c>
      <c r="PF25" s="196">
        <f t="shared" si="19"/>
        <v>0.15986842105263158</v>
      </c>
      <c r="PG25" s="64"/>
      <c r="PH25" s="82"/>
      <c r="PI25" s="46"/>
      <c r="PJ25" s="229"/>
      <c r="PK25" s="106" t="s">
        <v>409</v>
      </c>
      <c r="PL25" s="196">
        <f t="shared" si="20"/>
        <v>1.1348684210526316E-2</v>
      </c>
      <c r="PM25" s="64"/>
      <c r="PN25" s="106" t="s">
        <v>1030</v>
      </c>
      <c r="PO25" s="196">
        <f t="shared" si="21"/>
        <v>0.23980263157894738</v>
      </c>
      <c r="PP25" s="64"/>
      <c r="PQ25" s="63"/>
      <c r="PR25" s="196"/>
      <c r="PS25" s="64"/>
      <c r="PT25" s="63"/>
      <c r="PU25" s="200"/>
      <c r="PV25" s="64"/>
      <c r="PW25" s="63"/>
      <c r="PX25" s="200"/>
      <c r="PY25" s="64"/>
      <c r="PZ25" s="106" t="s">
        <v>613</v>
      </c>
      <c r="QA25" s="196">
        <f t="shared" si="33"/>
        <v>5.7565789473684207E-3</v>
      </c>
      <c r="QB25" s="64"/>
      <c r="QC25" s="106" t="s">
        <v>404</v>
      </c>
      <c r="QD25" s="196">
        <f t="shared" si="22"/>
        <v>4.2598684210526316E-2</v>
      </c>
      <c r="QE25" s="64"/>
      <c r="QF25" t="s">
        <v>613</v>
      </c>
      <c r="QG25" s="223">
        <f>VLOOKUP(QF25,'WCF 2016-2017'!$C$4:$J$59,5,FALSE)/'WCF 2016-2017'!$G$27</f>
        <v>0.40703517587939697</v>
      </c>
      <c r="QI25" s="106"/>
      <c r="QJ25" s="196"/>
      <c r="QK25" s="64"/>
      <c r="QR25" s="106" t="s">
        <v>1577</v>
      </c>
      <c r="QS25" s="196">
        <f>QS43*QT43</f>
        <v>3.5444078947368424E-2</v>
      </c>
      <c r="QT25" s="64"/>
      <c r="QU25" s="106"/>
      <c r="QV25" s="196"/>
      <c r="QW25" s="64"/>
      <c r="QX25" s="63" t="s">
        <v>41</v>
      </c>
      <c r="QY25" s="46">
        <f>SUMIFS(csapatok!KX:KX,csapatok!KY:KY,QX25)+SUMIFS(csapatok!KX:KX,csapatok!KY:KY,QX25&amp;"-Csere")</f>
        <v>53.724819009443003</v>
      </c>
      <c r="QZ25" s="64">
        <v>12</v>
      </c>
      <c r="RA25" s="63" t="s">
        <v>12</v>
      </c>
      <c r="RB25" s="46">
        <f>SUMIFS(csapatok!KZ:KZ,csapatok!LA:LA,RA25)+SUMIFS(csapatok!KZ:KZ,csapatok!LA:LA,RA25&amp;"-Csere")</f>
        <v>29.94004087002374</v>
      </c>
      <c r="RC25" s="64">
        <v>12</v>
      </c>
      <c r="RJ25" s="63"/>
      <c r="RK25" s="46"/>
      <c r="RL25" s="80"/>
      <c r="RM25" s="106" t="s">
        <v>886</v>
      </c>
      <c r="RN25" s="196">
        <f t="shared" si="25"/>
        <v>3.4210526315789476E-2</v>
      </c>
      <c r="RO25" s="64"/>
      <c r="RP25" s="63"/>
      <c r="RQ25" s="200"/>
      <c r="RR25" s="64"/>
      <c r="RS25" s="82" t="s">
        <v>1608</v>
      </c>
      <c r="RT25" s="46">
        <f>SUMIFS(csapatok!LL:LL,csapatok!LM:LM,RS25)+SUMIFS(csapatok!LL:LL,csapatok!LM:LM,RS25&amp;"-Csere")</f>
        <v>0</v>
      </c>
      <c r="RU25" s="216">
        <v>12</v>
      </c>
      <c r="RV25" s="63"/>
      <c r="RW25" s="200"/>
      <c r="RX25" s="64"/>
      <c r="RY25" s="63"/>
      <c r="RZ25" s="200"/>
      <c r="SA25" s="64"/>
      <c r="SB25" s="82" t="s">
        <v>672</v>
      </c>
      <c r="SC25" s="183">
        <f>'egyeni-ranglista'!$FL$305/128*4*SC29</f>
        <v>63.562128211488449</v>
      </c>
      <c r="SD25" s="216">
        <v>12</v>
      </c>
      <c r="SE25" s="106"/>
      <c r="SF25" s="196"/>
      <c r="SG25" s="64"/>
      <c r="SH25" s="82"/>
      <c r="SI25" s="183"/>
      <c r="SJ25" s="216"/>
      <c r="SK25" s="63"/>
      <c r="SL25" s="200"/>
      <c r="SM25" s="64"/>
      <c r="SN25" s="106"/>
      <c r="SO25" s="196"/>
      <c r="SP25" s="64"/>
      <c r="SQ25" s="82" t="s">
        <v>87</v>
      </c>
      <c r="SR25" s="46">
        <f>SUMIFS(csapatok!MB:MB,csapatok!MC:MC,SQ25)+SUMIFS(csapatok!MB:MB,csapatok!MC:MC,SQ25&amp;"-Csere")</f>
        <v>62.477351513646362</v>
      </c>
      <c r="SS25" s="216">
        <v>12</v>
      </c>
      <c r="ST25" s="63"/>
      <c r="SU25" s="46"/>
      <c r="SV25" s="80"/>
      <c r="SW25" s="82"/>
      <c r="SX25" s="46"/>
      <c r="SY25" s="229"/>
      <c r="SZ25" s="82"/>
      <c r="TA25" s="46"/>
      <c r="TB25" s="229"/>
      <c r="TC25" s="63" t="s">
        <v>610</v>
      </c>
      <c r="TD25" s="196">
        <f>VLOOKUP(TC25,'WCF 2017-2018'!$C$4:$J$56,8,FALSE)</f>
        <v>1.1655547887431946E-2</v>
      </c>
      <c r="TE25" s="64">
        <v>12</v>
      </c>
      <c r="TF25" s="63" t="s">
        <v>1044</v>
      </c>
      <c r="TG25" s="196">
        <f>VLOOKUP(TF25,'WCF 2017-2018'!$C$4:$J$59,8,FALSE)</f>
        <v>1.4492753623188406E-2</v>
      </c>
      <c r="TH25" s="64">
        <v>12</v>
      </c>
      <c r="TI25" s="106"/>
      <c r="TJ25" s="196"/>
      <c r="TK25" s="64"/>
      <c r="TL25" s="82"/>
      <c r="TM25" s="46"/>
      <c r="TN25" s="229"/>
      <c r="TO25" s="106"/>
      <c r="TP25" s="196"/>
      <c r="TQ25" s="64"/>
      <c r="TR25" s="63"/>
      <c r="TS25" s="196"/>
      <c r="TT25" s="64"/>
    </row>
    <row r="26" spans="1:540" ht="15.75" thickBot="1">
      <c r="A26" s="9"/>
      <c r="B26" s="9"/>
      <c r="C26" s="9"/>
      <c r="D26" s="77" t="s">
        <v>96</v>
      </c>
      <c r="E26" s="46">
        <v>33.200000000000003</v>
      </c>
      <c r="F26" s="64">
        <v>13</v>
      </c>
      <c r="H26" s="9"/>
      <c r="I26" s="9"/>
      <c r="M26" s="9"/>
      <c r="N26" s="9"/>
      <c r="O26" s="9"/>
      <c r="AB26" s="4"/>
      <c r="AC26" s="4"/>
      <c r="AD26" s="4"/>
      <c r="AE26" s="106" t="s">
        <v>286</v>
      </c>
      <c r="AF26" s="30">
        <v>150</v>
      </c>
      <c r="AG26" s="67">
        <v>13</v>
      </c>
      <c r="AZ26" s="63" t="s">
        <v>332</v>
      </c>
      <c r="BA26" s="30">
        <v>150</v>
      </c>
      <c r="BB26" s="1">
        <v>13</v>
      </c>
      <c r="BC26" s="121" t="s">
        <v>469</v>
      </c>
      <c r="BD26" s="188">
        <v>7.1333599255418156E-2</v>
      </c>
      <c r="BE26" s="64">
        <v>13</v>
      </c>
      <c r="BF26" s="158" t="s">
        <v>504</v>
      </c>
      <c r="BG26" s="188">
        <v>7.1333599255418156E-2</v>
      </c>
      <c r="BH26" s="64">
        <v>13</v>
      </c>
      <c r="BI26" s="106" t="s">
        <v>540</v>
      </c>
      <c r="BJ26" s="46">
        <f>SUMIFS(csapatok!AP:AP,csapatok!AQ:AQ,BI26)+SUMIFS(csapatok!AP:AP,csapatok!AQ:AQ,BI26&amp;"-Csere")</f>
        <v>46.364763525427847</v>
      </c>
      <c r="BK26" s="64">
        <v>13</v>
      </c>
      <c r="BR26" s="194" t="s">
        <v>609</v>
      </c>
      <c r="BS26" s="186">
        <v>8.7554846429996017E-2</v>
      </c>
      <c r="BT26" s="64">
        <v>12</v>
      </c>
      <c r="CA26" s="63" t="s">
        <v>373</v>
      </c>
      <c r="CB26" s="186">
        <v>1.0969285999202234E-2</v>
      </c>
      <c r="CC26" s="64">
        <v>13</v>
      </c>
      <c r="CD26" s="63" t="s">
        <v>631</v>
      </c>
      <c r="CE26" s="46">
        <f>SUMIFS(csapatok!BD:BD,csapatok!BE:BE,CD26)+SUMIFS(csapatok!BD:BD,csapatok!BE:BE,CD26&amp;"-Csere")</f>
        <v>120.06446773723034</v>
      </c>
      <c r="CF26" s="64">
        <v>13</v>
      </c>
      <c r="CJ26" s="73" t="s">
        <v>97</v>
      </c>
      <c r="CK26" s="46">
        <f>SUMIFS(csapatok!BH:BH,csapatok!BI:BI,CJ26)+SUMIFS(csapatok!BH:BH,csapatok!BI:BI,CJ26&amp;"-Csere")</f>
        <v>179.79377349078868</v>
      </c>
      <c r="CL26" s="64">
        <v>13</v>
      </c>
      <c r="CP26" s="63" t="s">
        <v>669</v>
      </c>
      <c r="CQ26" s="200">
        <v>7.1333599255418156E-2</v>
      </c>
      <c r="CR26" s="64">
        <v>13</v>
      </c>
      <c r="CS26" s="69" t="s">
        <v>19</v>
      </c>
      <c r="CT26" s="46">
        <f>SUMIFS(csapatok!BN:BN,csapatok!BO:BO,CS26)+SUMIFS(csapatok!BN:BN,csapatok!BO:BO,CS26&amp;"-Csere")</f>
        <v>51.979388469205439</v>
      </c>
      <c r="CU26" s="1">
        <v>13</v>
      </c>
      <c r="CV26" s="63" t="s">
        <v>688</v>
      </c>
      <c r="CW26" s="186">
        <v>1.0969285999202234E-2</v>
      </c>
      <c r="CX26" s="64">
        <v>13</v>
      </c>
      <c r="CY26" s="1" t="s">
        <v>379</v>
      </c>
      <c r="CZ26" s="186">
        <v>4.344391785150079E-3</v>
      </c>
      <c r="DA26" s="64">
        <v>13</v>
      </c>
      <c r="DE26" s="9"/>
      <c r="DF26" s="46"/>
      <c r="DG26" s="9"/>
      <c r="DT26" s="4"/>
      <c r="DU26" s="4"/>
      <c r="DV26" s="4"/>
      <c r="DW26" s="106" t="s">
        <v>719</v>
      </c>
      <c r="DX26" s="111">
        <f>'egyeni-ranglista'!$AT$305/136*2*'WCF 2012-2013'!F40/'WCF 2012-2013'!$F$22</f>
        <v>8.7659994838271942</v>
      </c>
      <c r="DY26" s="67">
        <v>13</v>
      </c>
      <c r="EF26" s="63" t="s">
        <v>595</v>
      </c>
      <c r="EG26" s="186">
        <v>8.3765456721180687E-3</v>
      </c>
      <c r="EH26" s="64"/>
      <c r="EI26" s="206" t="s">
        <v>355</v>
      </c>
      <c r="EJ26" s="186">
        <v>2.3667065549793909E-2</v>
      </c>
      <c r="EK26" s="64">
        <v>13</v>
      </c>
      <c r="EO26" s="63" t="s">
        <v>789</v>
      </c>
      <c r="EP26" s="186">
        <v>5.9034702832070206E-2</v>
      </c>
      <c r="ER26" s="63" t="s">
        <v>807</v>
      </c>
      <c r="ES26" s="46">
        <f>SUMIFS(csapatok!CV:CV,csapatok!CW:CW,ER26)+SUMIFS(csapatok!CV:CV,csapatok!CW:CW,ER26&amp;"-Csere")</f>
        <v>0</v>
      </c>
      <c r="ET26" s="64">
        <v>13</v>
      </c>
      <c r="EU26" s="63" t="s">
        <v>164</v>
      </c>
      <c r="EV26" s="115">
        <f>SUMIFS(csapatok!CX:CX,csapatok!CY:CY,EU26)+SUMIFS(csapatok!CX:CX,csapatok!CY:CY,EU26&amp;"-Csere")</f>
        <v>5.4769557467518704</v>
      </c>
      <c r="EW26" s="1">
        <v>13</v>
      </c>
      <c r="EX26" s="77" t="s">
        <v>822</v>
      </c>
      <c r="EY26" s="46">
        <f>SUMIFS(csapatok!CZ:CZ,csapatok!DA:DA,EX26)+SUMIFS(csapatok!CZ:CZ,csapatok!DA:DA,EX26&amp;"-Csere")</f>
        <v>69.280118606207765</v>
      </c>
      <c r="EZ26" s="64">
        <v>13</v>
      </c>
      <c r="FA26" s="1" t="s">
        <v>842</v>
      </c>
      <c r="FB26" s="186"/>
      <c r="FC26" s="64"/>
      <c r="FD26" s="56" t="s">
        <v>860</v>
      </c>
      <c r="FE26" s="220" t="s">
        <v>199</v>
      </c>
      <c r="FF26" s="219" t="s">
        <v>1207</v>
      </c>
      <c r="FG26" s="56" t="s">
        <v>860</v>
      </c>
      <c r="FH26" s="220" t="s">
        <v>199</v>
      </c>
      <c r="FI26" s="230" t="s">
        <v>1207</v>
      </c>
      <c r="FJ26" s="56" t="s">
        <v>860</v>
      </c>
      <c r="FK26" s="220" t="s">
        <v>199</v>
      </c>
      <c r="FL26" s="219" t="s">
        <v>1207</v>
      </c>
      <c r="FM26" s="63" t="s">
        <v>887</v>
      </c>
      <c r="FN26" s="186">
        <f>VLOOKUP(FM26,'WCF 2013-2014'!$C$4:$J$56,8,FALSE)</f>
        <v>8.2103460434191314E-3</v>
      </c>
      <c r="FO26" s="64">
        <v>13</v>
      </c>
      <c r="FP26" s="63"/>
      <c r="FQ26" s="186"/>
      <c r="FR26" s="64"/>
      <c r="FS26" s="77" t="s">
        <v>96</v>
      </c>
      <c r="FT26" s="46">
        <f>SUMIFS(csapatok!DN:DN,csapatok!DO:DO,FS26)+SUMIFS(csapatok!DN:DN,csapatok!DO:DO,FS26&amp;"-Csere")</f>
        <v>75.80431230726748</v>
      </c>
      <c r="FU26" s="64">
        <v>13</v>
      </c>
      <c r="FY26" s="63" t="s">
        <v>1249</v>
      </c>
      <c r="FZ26" s="200"/>
      <c r="GA26" s="64"/>
      <c r="GB26" s="72" t="s">
        <v>543</v>
      </c>
      <c r="GC26" s="46">
        <f>SUMIFS(csapatok!DT:DT,csapatok!DU:DU,GB26)+SUMIFS(csapatok!DT:DT,csapatok!DU:DU,GB26&amp;"-Csere")</f>
        <v>134.15566936648344</v>
      </c>
      <c r="GD26" s="1">
        <v>13</v>
      </c>
      <c r="GF26" s="196"/>
      <c r="GG26" s="64"/>
      <c r="GH26" s="63" t="s">
        <v>974</v>
      </c>
      <c r="GI26" s="196">
        <f t="shared" si="3"/>
        <v>3.4968528324507944E-3</v>
      </c>
      <c r="GJ26" s="64">
        <v>13</v>
      </c>
      <c r="GK26" s="1" t="s">
        <v>858</v>
      </c>
      <c r="GL26" s="196">
        <f>GM26*VLOOKUP(GK26,'WCF 2013-2014'!$C$4:$J$56,7,FALSE)</f>
        <v>1.7370987403494513E-2</v>
      </c>
      <c r="GM26" s="64">
        <v>1</v>
      </c>
      <c r="GP26" s="64"/>
      <c r="GQ26" s="63" t="s">
        <v>1014</v>
      </c>
      <c r="GR26" s="196">
        <f>VLOOKUP(GQ26,'WCF 2013-2014'!$C$4:$J$56,7,FALSE)</f>
        <v>1.5237708248679398E-3</v>
      </c>
      <c r="GS26" s="64">
        <v>13</v>
      </c>
      <c r="GT26" s="63" t="s">
        <v>610</v>
      </c>
      <c r="GU26" s="196">
        <f>VLOOKUP(GT26,'WCF 2013-2014'!$C$4:$J$56,7,FALSE)</f>
        <v>7.6188541243396996E-3</v>
      </c>
      <c r="GV26" s="64">
        <v>13</v>
      </c>
      <c r="GW26" s="1" t="s">
        <v>409</v>
      </c>
      <c r="GX26" s="196">
        <f>GY26*VLOOKUP(GW26,'WCF 2013-2014'!$C$4:$J$56,7,FALSE)</f>
        <v>6.7045916294189356E-3</v>
      </c>
      <c r="GY26" s="1">
        <v>1</v>
      </c>
      <c r="GZ26" s="63" t="s">
        <v>1224</v>
      </c>
      <c r="HA26" s="196">
        <f>HA25/2+HA30/2</f>
        <v>2.688042430086789E-2</v>
      </c>
      <c r="HB26" s="64"/>
      <c r="HC26" s="63"/>
      <c r="HD26" s="196"/>
      <c r="HE26" s="64"/>
      <c r="HI26" s="4"/>
      <c r="HJ26" s="4"/>
      <c r="HK26" s="4"/>
      <c r="HL26" s="185" t="s">
        <v>1307</v>
      </c>
      <c r="HM26" s="196"/>
      <c r="HN26" s="64">
        <v>13</v>
      </c>
      <c r="HO26" t="s">
        <v>406</v>
      </c>
      <c r="HP26" s="196">
        <f>VLOOKUP(HO26,'WCF 2014-2015'!$C$4:$L$57,8,FALSE)</f>
        <v>1.247589199614272E-2</v>
      </c>
      <c r="HR26" s="106"/>
      <c r="HS26" s="46"/>
      <c r="HT26" s="64"/>
      <c r="HU26" s="106"/>
      <c r="HV26" s="46"/>
      <c r="HW26" s="64"/>
      <c r="ID26" s="106" t="s">
        <v>1260</v>
      </c>
      <c r="IE26" s="46"/>
      <c r="IF26" s="64">
        <v>13</v>
      </c>
      <c r="IG26" s="206" t="s">
        <v>350</v>
      </c>
      <c r="IH26" s="186">
        <f>VLOOKUP(IG26,'WCF 2014-2015'!$B$4:$L$57,9,FALSE)</f>
        <v>5.3399228543876569E-2</v>
      </c>
      <c r="II26" s="64"/>
      <c r="IM26" s="63" t="s">
        <v>1363</v>
      </c>
      <c r="IN26" s="186">
        <f>VLOOKUP(IM26,'WCF 2014-2015'!$C$4:$L$57,8,FALSE)</f>
        <v>7.8351012536161998E-3</v>
      </c>
      <c r="IO26" s="64"/>
      <c r="IP26" s="63" t="s">
        <v>115</v>
      </c>
      <c r="IQ26" s="46">
        <f>SUMIFS(csapatok!FJ:FJ,csapatok!FK:FK,IP26)+SUMIFS(csapatok!FJ:FJ,csapatok!FK:FK,IP26&amp;"-Csere")</f>
        <v>1.6504567897215605</v>
      </c>
      <c r="IR26" s="64">
        <v>13</v>
      </c>
      <c r="IS26" s="63" t="s">
        <v>722</v>
      </c>
      <c r="IT26" s="46">
        <f>SUMIFS(csapatok!FL:FL,csapatok!FM:FM,IS26)+SUMIFS(csapatok!FL:FL,csapatok!FM:FM,IS26&amp;"-Csere")</f>
        <v>1.4131132760041349</v>
      </c>
      <c r="IU26" s="64">
        <v>13</v>
      </c>
      <c r="IW26" s="186"/>
      <c r="IX26" s="64"/>
      <c r="IY26" s="56" t="s">
        <v>860</v>
      </c>
      <c r="IZ26" s="220" t="s">
        <v>199</v>
      </c>
      <c r="JA26" s="219" t="s">
        <v>1207</v>
      </c>
      <c r="JB26" s="56" t="s">
        <v>860</v>
      </c>
      <c r="JC26" s="220" t="s">
        <v>199</v>
      </c>
      <c r="JD26" s="230" t="s">
        <v>1207</v>
      </c>
      <c r="JE26" s="56" t="s">
        <v>860</v>
      </c>
      <c r="JF26" s="220" t="s">
        <v>199</v>
      </c>
      <c r="JG26" s="219" t="s">
        <v>1207</v>
      </c>
      <c r="JH26" s="63" t="s">
        <v>543</v>
      </c>
      <c r="JI26" s="46">
        <f>SUMIFS(csapatok!FV:FV,csapatok!FW:FW,JH26)+SUMIFS(csapatok!FV:FV,csapatok!FW:FW,JH26&amp;"-Csere")</f>
        <v>110.32069782989629</v>
      </c>
      <c r="JJ26" s="64">
        <v>13</v>
      </c>
      <c r="JK26" s="63" t="s">
        <v>1411</v>
      </c>
      <c r="JL26" s="46">
        <f>SUMIFS(csapatok!FX:FX,csapatok!FY:FY,JK26)+SUMIFS(csapatok!FX:FX,csapatok!FY:FY,JK26&amp;"-Csere")</f>
        <v>91.753222703831852</v>
      </c>
      <c r="JM26" s="80">
        <v>13</v>
      </c>
      <c r="JN26" s="63" t="s">
        <v>1422</v>
      </c>
      <c r="JO26" s="200"/>
      <c r="JP26" s="64"/>
      <c r="JQ26" s="72" t="s">
        <v>43</v>
      </c>
      <c r="JR26" s="46">
        <f>SUMIFS(csapatok!GB:GB,csapatok!GC:GC,JQ26)+SUMIFS(csapatok!GB:GB,csapatok!GC:GC,JQ26&amp;"-Csere")</f>
        <v>59.552403321288431</v>
      </c>
      <c r="JS26" s="1">
        <v>13</v>
      </c>
      <c r="JT26" s="106"/>
      <c r="JU26" s="46"/>
      <c r="JV26" s="64"/>
      <c r="JW26" s="63"/>
      <c r="JX26" s="46"/>
      <c r="JY26" s="64"/>
      <c r="JZ26" s="63" t="s">
        <v>998</v>
      </c>
      <c r="KA26" s="196">
        <f>VLOOKUP(JZ26,'WCF 2015-2016'!$C$4:$J$56,8,FALSE)</f>
        <v>5.2642458485495765E-2</v>
      </c>
      <c r="KB26" s="64">
        <v>13</v>
      </c>
      <c r="KC26" s="63"/>
      <c r="KD26" s="46"/>
      <c r="KE26" s="64"/>
      <c r="KF26" s="63" t="s">
        <v>410</v>
      </c>
      <c r="KG26" s="196">
        <f>VLOOKUP(KF26,'WCF 2015-2016 MD'!$C$4:$J$56,4,FALSE)</f>
        <v>8.0592105263157902E-3</v>
      </c>
      <c r="KH26" s="64">
        <v>13</v>
      </c>
      <c r="KL26" s="63" t="s">
        <v>1030</v>
      </c>
      <c r="KM26" s="196">
        <f>VLOOKUP(KL26,'WCF 2015-2016 MD'!$C$4:$J$56,4,FALSE)</f>
        <v>7.9934210526315788E-2</v>
      </c>
      <c r="KN26" s="64"/>
      <c r="KO26" s="63"/>
      <c r="KP26" s="196"/>
      <c r="KQ26" s="64"/>
      <c r="KR26" s="63" t="s">
        <v>610</v>
      </c>
      <c r="KS26" s="196">
        <f>VLOOKUP(KR26,'WCF 2015-2016 MD'!$C$4:$J$56,4,FALSE)</f>
        <v>7.4013157894736838E-3</v>
      </c>
      <c r="KT26" s="64">
        <v>13</v>
      </c>
      <c r="KU26" s="63" t="s">
        <v>952</v>
      </c>
      <c r="KV26" s="196">
        <f>VLOOKUP(KU26,'WCF 2015-2016 MD'!$C$4:$J$56,4,FALSE)</f>
        <v>2.631578947368421E-3</v>
      </c>
      <c r="KW26" s="64"/>
      <c r="KX26" s="63"/>
      <c r="KY26" s="196"/>
      <c r="KZ26" s="64"/>
      <c r="LA26" s="63"/>
      <c r="LB26" s="196"/>
      <c r="LC26" s="64"/>
      <c r="LD26" s="106" t="s">
        <v>406</v>
      </c>
      <c r="LE26" s="196">
        <f>VLOOKUP(LD26,'WCF 2015-2016 MD'!$C$4:$J$56,4,FALSE)</f>
        <v>9.0953947368421051E-2</v>
      </c>
      <c r="LF26" s="64">
        <v>13</v>
      </c>
      <c r="LG26" s="106" t="s">
        <v>1014</v>
      </c>
      <c r="LH26" s="196">
        <f>VLOOKUP(LG26,'WCF 2015-2016 MD'!$C$4:$J$56,4,FALSE)</f>
        <v>6.4144736842105263E-3</v>
      </c>
      <c r="LI26" s="64">
        <v>13</v>
      </c>
      <c r="LJ26"/>
      <c r="LK26" s="196"/>
      <c r="LM26" s="63"/>
      <c r="LN26" s="200"/>
      <c r="LO26" s="64"/>
      <c r="LY26" s="4"/>
      <c r="LZ26" s="4"/>
      <c r="MA26" s="4"/>
      <c r="MB26" s="63"/>
      <c r="MC26" s="46"/>
      <c r="MD26" s="80"/>
      <c r="ME26" s="63" t="s">
        <v>807</v>
      </c>
      <c r="MF26" s="46">
        <f>SUMIFS(csapatok!HT:HT,csapatok!HU:HU,ME26)+SUMIFS(csapatok!HT:HT,csapatok!HU:HU,ME26&amp;"-Csere")</f>
        <v>13.171437357603841</v>
      </c>
      <c r="MG26" s="64">
        <v>13</v>
      </c>
      <c r="MH26" s="63" t="s">
        <v>162</v>
      </c>
      <c r="MI26" s="46">
        <f>SUMIFS(csapatok!HV:HV,csapatok!HW:HW,MH26)+SUMIFS(csapatok!HV:HV,csapatok!HW:HW,MH26&amp;"-Csere")</f>
        <v>22.752306488892646</v>
      </c>
      <c r="MJ26" s="64">
        <v>13</v>
      </c>
      <c r="MK26" s="63"/>
      <c r="ML26" s="200"/>
      <c r="MM26" s="64"/>
      <c r="MN26" s="63"/>
      <c r="MO26" s="200"/>
      <c r="MP26" s="64"/>
      <c r="MQ26" s="56" t="s">
        <v>860</v>
      </c>
      <c r="MR26" s="220" t="s">
        <v>199</v>
      </c>
      <c r="MS26" s="230" t="s">
        <v>1207</v>
      </c>
      <c r="MT26" s="63"/>
      <c r="MU26" s="200"/>
      <c r="MV26" s="64"/>
      <c r="MW26" s="106"/>
      <c r="MX26" s="196"/>
      <c r="MY26" s="64"/>
      <c r="MZ26" s="63"/>
      <c r="NA26" s="200"/>
      <c r="NB26" s="64"/>
      <c r="NC26" s="63" t="s">
        <v>201</v>
      </c>
      <c r="ND26" s="46">
        <f>SUMIFS(csapatok!IJ:IJ,csapatok!IK:IK,NC26)+SUMIFS(csapatok!IJ:IJ,csapatok!IK:IK,NC26&amp;"-Csere")</f>
        <v>242.50472136969898</v>
      </c>
      <c r="NE26" s="64">
        <v>13</v>
      </c>
      <c r="NF26" s="63"/>
      <c r="NG26" s="200"/>
      <c r="NH26" s="64"/>
      <c r="NI26" s="63"/>
      <c r="NJ26" s="200"/>
      <c r="NK26" s="64"/>
      <c r="NL26" s="106"/>
      <c r="NM26" s="196"/>
      <c r="NN26" s="64"/>
      <c r="NO26" s="106"/>
      <c r="NP26" s="196"/>
      <c r="NQ26" s="64"/>
      <c r="NR26" s="63"/>
      <c r="NS26" s="200"/>
      <c r="NT26" s="64"/>
      <c r="NU26" s="63"/>
      <c r="NV26" s="200"/>
      <c r="NW26" s="64"/>
      <c r="NX26" s="63"/>
      <c r="NY26" s="46"/>
      <c r="NZ26" s="80"/>
      <c r="OA26" s="63"/>
      <c r="OB26" s="200"/>
      <c r="OC26" s="64"/>
      <c r="OD26" s="72" t="s">
        <v>1333</v>
      </c>
      <c r="OE26" s="46">
        <f>SUMIFS(csapatok!JB:JB,csapatok!JC:JC,OD26)+SUMIFS(csapatok!JB:JB,csapatok!JC:JC,OD26&amp;"-Csere")</f>
        <v>37.091992171517695</v>
      </c>
      <c r="OF26" s="1">
        <v>13</v>
      </c>
      <c r="OG26" s="106" t="s">
        <v>404</v>
      </c>
      <c r="OH26" s="196">
        <f t="shared" si="5"/>
        <v>8.5197368421052633E-2</v>
      </c>
      <c r="OI26" s="64"/>
      <c r="OJ26" s="63" t="s">
        <v>610</v>
      </c>
      <c r="OK26" s="196">
        <f>VLOOKUP(OJ26,'WCF 2015-2016'!$C$4:$J$57,8,FALSE)</f>
        <v>9.1641976159305451E-3</v>
      </c>
      <c r="OL26" s="64"/>
      <c r="ON26" s="196"/>
      <c r="OO26" s="64"/>
      <c r="OP26" s="63"/>
      <c r="OQ26" s="200"/>
      <c r="OR26" s="64"/>
      <c r="OS26" s="63"/>
      <c r="OT26" s="200"/>
      <c r="OU26" s="64"/>
      <c r="OV26" s="56" t="s">
        <v>860</v>
      </c>
      <c r="OW26" s="220" t="s">
        <v>199</v>
      </c>
      <c r="OX26" s="230" t="s">
        <v>1207</v>
      </c>
      <c r="OY26" s="106"/>
      <c r="OZ26" s="196"/>
      <c r="PA26" s="64"/>
      <c r="PB26" s="56" t="s">
        <v>860</v>
      </c>
      <c r="PC26" s="220" t="s">
        <v>199</v>
      </c>
      <c r="PD26" s="230" t="s">
        <v>1207</v>
      </c>
      <c r="PE26" s="106" t="s">
        <v>952</v>
      </c>
      <c r="PF26" s="196">
        <f t="shared" si="19"/>
        <v>2.631578947368421E-3</v>
      </c>
      <c r="PG26" s="64"/>
      <c r="PH26" s="56" t="s">
        <v>860</v>
      </c>
      <c r="PI26" s="220" t="s">
        <v>199</v>
      </c>
      <c r="PJ26" s="230" t="s">
        <v>1207</v>
      </c>
      <c r="PK26" s="106" t="s">
        <v>933</v>
      </c>
      <c r="PL26" s="196">
        <f t="shared" si="20"/>
        <v>2.1874999999999999E-2</v>
      </c>
      <c r="PM26" s="64"/>
      <c r="PN26" s="106" t="s">
        <v>409</v>
      </c>
      <c r="PO26" s="196">
        <f t="shared" si="21"/>
        <v>2.2697368421052633E-2</v>
      </c>
      <c r="PP26" s="64"/>
      <c r="PQ26" s="63"/>
      <c r="PR26" s="196"/>
      <c r="PS26" s="64"/>
      <c r="PT26" s="63"/>
      <c r="PU26" s="200"/>
      <c r="PV26" s="64"/>
      <c r="PW26" s="63"/>
      <c r="PX26" s="200"/>
      <c r="PY26" s="64"/>
      <c r="PZ26" s="106" t="s">
        <v>922</v>
      </c>
      <c r="QA26" s="196">
        <f t="shared" si="33"/>
        <v>3.5032894736842103E-2</v>
      </c>
      <c r="QB26" s="64"/>
      <c r="QC26" s="106" t="s">
        <v>937</v>
      </c>
      <c r="QD26" s="196">
        <f t="shared" si="22"/>
        <v>1.200657894736842E-2</v>
      </c>
      <c r="QE26" s="64"/>
      <c r="QF26"/>
      <c r="QG26" s="196"/>
      <c r="QI26" s="106"/>
      <c r="QJ26" s="196"/>
      <c r="QK26" s="64"/>
      <c r="QO26" s="4"/>
      <c r="QP26" s="4"/>
      <c r="QQ26" s="4"/>
      <c r="QR26" s="106"/>
      <c r="QS26" s="196"/>
      <c r="QT26" s="64"/>
      <c r="QU26" s="106"/>
      <c r="QV26" s="196"/>
      <c r="QW26" s="64"/>
      <c r="QX26" s="63" t="s">
        <v>1439</v>
      </c>
      <c r="QY26" s="46">
        <f>SUMIFS(csapatok!KX:KX,csapatok!KY:KY,QX26)+SUMIFS(csapatok!KX:KX,csapatok!KY:KY,QX26&amp;"-Csere")</f>
        <v>23.867501023508943</v>
      </c>
      <c r="QZ26" s="64">
        <v>13</v>
      </c>
      <c r="RA26" s="63" t="s">
        <v>190</v>
      </c>
      <c r="RB26" s="46">
        <f>SUMIFS(csapatok!KZ:KZ,csapatok!LA:LA,RA26)+SUMIFS(csapatok!KZ:KZ,csapatok!LA:LA,RA26&amp;"-Csere")</f>
        <v>243.1238760674197</v>
      </c>
      <c r="RC26" s="64">
        <v>13</v>
      </c>
      <c r="RJ26" s="63"/>
      <c r="RK26" s="46"/>
      <c r="RL26" s="80"/>
      <c r="RM26" s="106" t="s">
        <v>1000</v>
      </c>
      <c r="RN26" s="196">
        <f t="shared" si="25"/>
        <v>9.7203947368421043E-2</v>
      </c>
      <c r="RO26" s="64"/>
      <c r="RP26" s="63"/>
      <c r="RQ26" s="200"/>
      <c r="RR26" s="64"/>
      <c r="RS26" s="301" t="s">
        <v>1609</v>
      </c>
      <c r="RT26" s="183">
        <f>'egyeni-ranglista'!$FJ$305/127*4*RT31</f>
        <v>110.03500527617319</v>
      </c>
      <c r="RU26" s="216">
        <v>13</v>
      </c>
      <c r="RV26" s="63"/>
      <c r="RW26" s="200"/>
      <c r="RX26" s="64"/>
      <c r="RY26" s="63"/>
      <c r="RZ26" s="200"/>
      <c r="SA26" s="64"/>
      <c r="SB26" s="301"/>
      <c r="SC26" s="46"/>
      <c r="SD26" s="216"/>
      <c r="SE26" s="106"/>
      <c r="SF26" s="196"/>
      <c r="SG26" s="64"/>
      <c r="SH26" s="301"/>
      <c r="SI26" s="46"/>
      <c r="SJ26" s="216"/>
      <c r="SK26" s="63"/>
      <c r="SL26" s="200"/>
      <c r="SM26" s="64"/>
      <c r="SN26" s="106"/>
      <c r="SO26" s="196"/>
      <c r="SP26" s="64"/>
      <c r="SQ26" s="301" t="s">
        <v>1608</v>
      </c>
      <c r="SR26" s="46">
        <f>SUMIFS(csapatok!MB:MB,csapatok!MC:MC,SQ26)+SUMIFS(csapatok!MB:MB,csapatok!MC:MC,SQ26&amp;"-Csere")</f>
        <v>0</v>
      </c>
      <c r="SS26" s="216">
        <v>13</v>
      </c>
      <c r="ST26" s="63"/>
      <c r="SU26" s="46"/>
      <c r="SV26" s="80"/>
      <c r="SW26" s="56" t="s">
        <v>860</v>
      </c>
      <c r="SX26" s="220" t="s">
        <v>199</v>
      </c>
      <c r="SY26" s="230" t="s">
        <v>1207</v>
      </c>
      <c r="SZ26" s="56" t="s">
        <v>860</v>
      </c>
      <c r="TA26" s="220" t="s">
        <v>199</v>
      </c>
      <c r="TB26" s="230" t="s">
        <v>1207</v>
      </c>
      <c r="TC26" s="63" t="s">
        <v>408</v>
      </c>
      <c r="TD26" s="196">
        <f>VLOOKUP(TC26,'WCF 2017-2018'!$C$4:$J$56,8,FALSE)</f>
        <v>3.3739743884671422E-3</v>
      </c>
      <c r="TE26" s="64">
        <v>13</v>
      </c>
      <c r="TF26" s="63" t="s">
        <v>933</v>
      </c>
      <c r="TG26" s="196">
        <f>VLOOKUP(TF26,'WCF 2017-2018'!$C$4:$J$56,8,FALSE)</f>
        <v>5.3676865271068174E-3</v>
      </c>
      <c r="TH26" s="64">
        <v>13</v>
      </c>
      <c r="TI26" s="106"/>
      <c r="TJ26" s="196"/>
      <c r="TK26" s="64"/>
      <c r="TL26" s="56" t="s">
        <v>860</v>
      </c>
      <c r="TM26" s="220" t="s">
        <v>199</v>
      </c>
      <c r="TN26" s="230" t="s">
        <v>1207</v>
      </c>
      <c r="TO26" s="106"/>
      <c r="TP26" s="196"/>
      <c r="TQ26" s="64"/>
      <c r="TR26" s="63"/>
      <c r="TS26" s="196"/>
      <c r="TT26" s="64"/>
    </row>
    <row r="27" spans="1:540" ht="15.75" thickBot="1">
      <c r="A27" s="9"/>
      <c r="B27" s="9"/>
      <c r="C27" s="9"/>
      <c r="D27" s="78" t="s">
        <v>23</v>
      </c>
      <c r="E27" s="79">
        <v>42</v>
      </c>
      <c r="F27" s="80">
        <v>14</v>
      </c>
      <c r="H27" s="9"/>
      <c r="I27" s="9"/>
      <c r="M27" s="9"/>
      <c r="N27" s="9"/>
      <c r="O27" s="9"/>
      <c r="AB27" s="4"/>
      <c r="AC27" s="4"/>
      <c r="AD27" s="4"/>
      <c r="AE27" s="107" t="s">
        <v>287</v>
      </c>
      <c r="AF27" s="83">
        <v>30</v>
      </c>
      <c r="AG27" s="84">
        <v>14</v>
      </c>
      <c r="AZ27" s="63" t="s">
        <v>333</v>
      </c>
      <c r="BA27" s="30">
        <v>150</v>
      </c>
      <c r="BB27" s="1">
        <v>14</v>
      </c>
      <c r="BC27" s="121" t="s">
        <v>452</v>
      </c>
      <c r="BD27" s="188">
        <v>7.1333599255418156E-2</v>
      </c>
      <c r="BE27" s="64">
        <v>14</v>
      </c>
      <c r="BF27" s="158" t="s">
        <v>505</v>
      </c>
      <c r="BG27" s="188">
        <v>7.1333599255418156E-2</v>
      </c>
      <c r="BH27" s="64">
        <v>14</v>
      </c>
      <c r="BI27" s="106" t="s">
        <v>563</v>
      </c>
      <c r="BJ27" s="111">
        <f>'egyeni-ranglista'!$Y$305/136*4*'WCF 2012-2013'!F30/'WCF 2012-2013'!F22</f>
        <v>66.824752572083327</v>
      </c>
      <c r="BK27" s="64">
        <v>14</v>
      </c>
      <c r="BR27" s="194" t="s">
        <v>606</v>
      </c>
      <c r="BS27" s="186">
        <v>8.3765456721180687E-3</v>
      </c>
      <c r="BT27" s="64">
        <v>12</v>
      </c>
      <c r="CA27" s="63" t="s">
        <v>365</v>
      </c>
      <c r="CB27" s="186">
        <v>1.6420688738199709E-2</v>
      </c>
      <c r="CC27" s="64">
        <v>14</v>
      </c>
      <c r="CD27" s="107" t="s">
        <v>313</v>
      </c>
      <c r="CE27" s="85">
        <f>SUMIFS(csapatok!BD:BD,csapatok!BE:BE,CD27)+SUMIFS(csapatok!BD:BD,csapatok!BE:BE,CD27&amp;"-Csere")</f>
        <v>19.009843754049523</v>
      </c>
      <c r="CF27" s="80">
        <v>14</v>
      </c>
      <c r="CJ27" s="107" t="s">
        <v>1230</v>
      </c>
      <c r="CK27" s="85">
        <f>SUMIFS(csapatok!BH:BH,csapatok!BI:BI,CJ27)+SUMIFS(csapatok!BH:BH,csapatok!BI:BI,CJ27&amp;"-Csere")</f>
        <v>140.50290197282035</v>
      </c>
      <c r="CL27" s="80">
        <v>14</v>
      </c>
      <c r="CP27" s="63" t="s">
        <v>662</v>
      </c>
      <c r="CQ27" s="200">
        <v>7.1333599255418156E-2</v>
      </c>
      <c r="CR27" s="64">
        <v>13</v>
      </c>
      <c r="CS27" s="203" t="s">
        <v>20</v>
      </c>
      <c r="CT27" s="85">
        <f>SUMIFS(csapatok!BN:BN,csapatok!BO:BO,CS27)+SUMIFS(csapatok!BN:BN,csapatok!BO:BO,CS27&amp;"-Csere")</f>
        <v>62.141597738711525</v>
      </c>
      <c r="CU27" s="87">
        <v>14</v>
      </c>
      <c r="CV27" s="63" t="s">
        <v>689</v>
      </c>
      <c r="CW27" s="186">
        <v>1.7284935513894428E-3</v>
      </c>
      <c r="CX27" s="64">
        <v>14</v>
      </c>
      <c r="CY27" s="1" t="s">
        <v>389</v>
      </c>
      <c r="CZ27" s="186">
        <v>7.8988941548183253E-4</v>
      </c>
      <c r="DA27" s="64">
        <v>14</v>
      </c>
      <c r="DE27" s="9"/>
      <c r="DF27" s="46"/>
      <c r="DG27" s="9"/>
      <c r="DT27" s="4"/>
      <c r="DU27" s="4"/>
      <c r="DV27" s="4"/>
      <c r="DW27" s="107" t="s">
        <v>720</v>
      </c>
      <c r="DX27" s="193">
        <f>'egyeni-ranglista'!$AT$305/136*2*'WCF 2012-2013'!F30/'WCF 2012-2013'!$F$22</f>
        <v>42.778077481076707</v>
      </c>
      <c r="DY27" s="84">
        <v>14</v>
      </c>
      <c r="EF27" s="63" t="s">
        <v>750</v>
      </c>
      <c r="EG27" s="186">
        <v>8.3765456721180687E-3</v>
      </c>
      <c r="EH27" s="64"/>
      <c r="EI27" s="206" t="s">
        <v>361</v>
      </c>
      <c r="EJ27" s="186">
        <v>1.6154766653370563E-2</v>
      </c>
      <c r="EK27" s="64">
        <v>14</v>
      </c>
      <c r="EO27" s="63" t="s">
        <v>790</v>
      </c>
      <c r="EP27" s="186">
        <v>2.4664273367903205E-2</v>
      </c>
      <c r="ER27" s="63" t="s">
        <v>151</v>
      </c>
      <c r="ES27" s="46">
        <f>SUMIFS(csapatok!CV:CV,csapatok!CW:CW,ER27)+SUMIFS(csapatok!CV:CV,csapatok!CW:CW,ER27&amp;"-Csere")</f>
        <v>15.758538043686116</v>
      </c>
      <c r="ET27" s="64">
        <v>14</v>
      </c>
      <c r="EU27" s="63" t="s">
        <v>723</v>
      </c>
      <c r="EV27" s="115">
        <f>SUMIFS(csapatok!CX:CX,csapatok!CY:CY,EU27)+SUMIFS(csapatok!CX:CX,csapatok!CY:CY,EU27&amp;"-Csere")</f>
        <v>0</v>
      </c>
      <c r="EW27" s="1">
        <v>14</v>
      </c>
      <c r="EX27" s="73" t="s">
        <v>97</v>
      </c>
      <c r="EY27" s="46">
        <f>SUMIFS(csapatok!CZ:CZ,csapatok!DA:DA,EX27)+SUMIFS(csapatok!CZ:CZ,csapatok!DA:DA,EX27&amp;"-Csere")</f>
        <v>63.942983571401008</v>
      </c>
      <c r="EZ27" s="64">
        <v>14</v>
      </c>
      <c r="FA27" s="1" t="s">
        <v>838</v>
      </c>
      <c r="FB27" s="186"/>
      <c r="FC27" s="64"/>
      <c r="FD27" s="214" t="s">
        <v>411</v>
      </c>
      <c r="FE27" s="196">
        <f>FF27*VLOOKUP(FD27,'WCF 2013-2014'!$C$4:$J$56,8,FALSE)</f>
        <v>5.3996877046290234E-2</v>
      </c>
      <c r="FF27" s="216">
        <v>4</v>
      </c>
      <c r="FG27" s="214" t="s">
        <v>937</v>
      </c>
      <c r="FH27" s="223">
        <f>VLOOKUP(FG27,'WCF 2013-2014'!$C$4:$J$56,5,FALSE)/'WCF 2013-2014'!$G$25</f>
        <v>0.8689320388349514</v>
      </c>
      <c r="FI27" s="216"/>
      <c r="FJ27" s="214" t="s">
        <v>887</v>
      </c>
      <c r="FK27" s="196">
        <f>FL27*VLOOKUP(FJ27,'WCF 2013-2014'!$C$4:$J$56,8,FALSE)</f>
        <v>6.5682768347353052E-2</v>
      </c>
      <c r="FL27" s="216">
        <v>8</v>
      </c>
      <c r="FM27" s="63" t="s">
        <v>937</v>
      </c>
      <c r="FN27" s="186">
        <f>VLOOKUP(FM27,'WCF 2013-2014'!$C$4:$J$56,8,FALSE)</f>
        <v>9.0162695814234618E-3</v>
      </c>
      <c r="FO27" s="64">
        <v>14</v>
      </c>
      <c r="FP27" s="63"/>
      <c r="FQ27" s="186"/>
      <c r="FR27" s="64"/>
      <c r="FS27" s="107" t="s">
        <v>1225</v>
      </c>
      <c r="FT27" s="85">
        <f>SUMIFS(csapatok!DN:DN,csapatok!DO:DO,FS27)+SUMIFS(csapatok!DN:DN,csapatok!DO:DO,FS27&amp;"-Csere")</f>
        <v>0</v>
      </c>
      <c r="FU27" s="80">
        <v>14</v>
      </c>
      <c r="FY27" s="63" t="s">
        <v>1245</v>
      </c>
      <c r="FZ27" s="200"/>
      <c r="GA27" s="64"/>
      <c r="GB27" s="107" t="s">
        <v>1227</v>
      </c>
      <c r="GC27" s="85">
        <f>SUMIFS(csapatok!DT:DT,csapatok!DU:DU,GB27)+SUMIFS(csapatok!DT:DT,csapatok!DU:DU,GB27&amp;"-Csere")</f>
        <v>1.8162745159702927</v>
      </c>
      <c r="GD27" s="87">
        <v>14</v>
      </c>
      <c r="GF27" s="196"/>
      <c r="GG27" s="64"/>
      <c r="GH27" s="63" t="s">
        <v>856</v>
      </c>
      <c r="GI27" s="196">
        <f t="shared" si="3"/>
        <v>6.2943350984114299E-3</v>
      </c>
      <c r="GJ27" s="64">
        <v>14</v>
      </c>
      <c r="GK27" s="1" t="s">
        <v>887</v>
      </c>
      <c r="GL27" s="196">
        <f>GM27*VLOOKUP(GK27,'WCF 2013-2014'!$C$4:$J$56,7,FALSE)</f>
        <v>1.0158472165786265E-2</v>
      </c>
      <c r="GM27" s="64">
        <v>1</v>
      </c>
      <c r="GN27" s="1" t="s">
        <v>613</v>
      </c>
      <c r="GO27" s="196">
        <f>GP27*VLOOKUP(GN27,'WCF 2013-2014'!$C$4:$J$56,7,FALSE)</f>
        <v>3.4538805363673302E-3</v>
      </c>
      <c r="GP27" s="64">
        <v>1</v>
      </c>
      <c r="GQ27" s="82" t="s">
        <v>856</v>
      </c>
      <c r="GR27" s="197">
        <f>VLOOKUP(GQ27,'WCF 2013-2014'!$C$4:$J$56,7,FALSE)</f>
        <v>6.9077610727346604E-3</v>
      </c>
      <c r="GS27" s="80">
        <v>14</v>
      </c>
      <c r="GT27" s="63" t="s">
        <v>409</v>
      </c>
      <c r="GU27" s="196">
        <f>VLOOKUP(GT27,'WCF 2013-2014'!$C$4:$J$56,7,FALSE)</f>
        <v>6.7045916294189356E-3</v>
      </c>
      <c r="GV27" s="64">
        <v>14</v>
      </c>
      <c r="GW27" s="1" t="s">
        <v>406</v>
      </c>
      <c r="GX27" s="196">
        <f>GY27*VLOOKUP(GW27,'WCF 2013-2014'!$C$4:$J$56,7,FALSE)</f>
        <v>1.0666395774075578E-2</v>
      </c>
      <c r="GY27" s="1">
        <v>1</v>
      </c>
      <c r="GZ27" s="63" t="s">
        <v>405</v>
      </c>
      <c r="HA27" s="196">
        <f>VLOOKUP(GZ27,'WCF 2014-2015'!$C$4:$L$57,8,FALSE)</f>
        <v>4.1284956605593059E-2</v>
      </c>
      <c r="HB27" s="64"/>
      <c r="HC27" s="63"/>
      <c r="HD27" s="196"/>
      <c r="HE27" s="64"/>
      <c r="HI27" s="4"/>
      <c r="HJ27" s="4"/>
      <c r="HK27" s="4"/>
      <c r="HL27" s="185" t="s">
        <v>1308</v>
      </c>
      <c r="HM27" s="196"/>
      <c r="HN27" s="64">
        <v>14</v>
      </c>
      <c r="HR27" s="106"/>
      <c r="HS27" s="46"/>
      <c r="HT27" s="64"/>
      <c r="HU27" s="106"/>
      <c r="HV27" s="46"/>
      <c r="HW27" s="64"/>
      <c r="ID27" s="106" t="s">
        <v>1348</v>
      </c>
      <c r="IE27" s="46"/>
      <c r="IF27" s="64">
        <v>14</v>
      </c>
      <c r="IG27" s="206" t="s">
        <v>360</v>
      </c>
      <c r="IH27" s="186">
        <f>VLOOKUP(IG27,'WCF 2014-2015'!$B$4:$L$57,9,FALSE)</f>
        <v>1.7116682738669238E-2</v>
      </c>
      <c r="II27" s="64"/>
      <c r="IM27" s="63" t="s">
        <v>406</v>
      </c>
      <c r="IN27" s="186">
        <f>VLOOKUP(IM27,'WCF 2014-2015'!$C$4:$L$57,8,FALSE)</f>
        <v>1.247589199614272E-2</v>
      </c>
      <c r="IO27" s="64"/>
      <c r="IP27" s="63" t="s">
        <v>126</v>
      </c>
      <c r="IQ27" s="46">
        <f>SUMIFS(csapatok!FJ:FJ,csapatok!FK:FK,IP27)+SUMIFS(csapatok!FJ:FJ,csapatok!FK:FK,IP27&amp;"-Csere")</f>
        <v>25.365223342734044</v>
      </c>
      <c r="IR27" s="64">
        <v>14</v>
      </c>
      <c r="IS27" s="63" t="s">
        <v>1327</v>
      </c>
      <c r="IT27" s="46">
        <f>SUMIFS(csapatok!FL:FL,csapatok!FM:FM,IS27)+SUMIFS(csapatok!FL:FL,csapatok!FM:FM,IS27&amp;"-Csere")</f>
        <v>5.6094591050361995</v>
      </c>
      <c r="IU27" s="64">
        <v>14</v>
      </c>
      <c r="IW27" s="186"/>
      <c r="IX27" s="64"/>
      <c r="IY27" s="214" t="s">
        <v>411</v>
      </c>
      <c r="IZ27" s="196">
        <f>JA27*VLOOKUP(IY27,'WCF 2014-2015'!$C$4:$J$57,8,FALSE)</f>
        <v>1.603182256509161E-2</v>
      </c>
      <c r="JA27" s="216">
        <v>1</v>
      </c>
      <c r="JB27" s="214" t="s">
        <v>907</v>
      </c>
      <c r="JC27" s="223">
        <f>VLOOKUP(JB27,'WCF 2014-2015'!$C$4:$J$57,5,FALSE)/'WCF 2014-2015'!$G$26</f>
        <v>9.3526570048309186</v>
      </c>
      <c r="JD27" s="216"/>
      <c r="JE27" s="214" t="s">
        <v>887</v>
      </c>
      <c r="JF27" s="196">
        <f>JG27*VLOOKUP(JE27,'WCF 2014-2015'!$C$4:$J$57,8,FALSE)</f>
        <v>8.2449373191899711E-2</v>
      </c>
      <c r="JG27" s="216">
        <v>8</v>
      </c>
      <c r="JH27" s="68" t="s">
        <v>1393</v>
      </c>
      <c r="JI27" s="183">
        <f>'egyeni-ranglista'!$CO$305/122*4*JI31</f>
        <v>100.24741822396098</v>
      </c>
      <c r="JJ27" s="80">
        <v>14</v>
      </c>
      <c r="JN27" s="63" t="s">
        <v>1423</v>
      </c>
      <c r="JO27" s="200"/>
      <c r="JP27" s="64"/>
      <c r="JQ27" s="107" t="s">
        <v>1365</v>
      </c>
      <c r="JR27" s="46">
        <f>SUMIFS(csapatok!GB:GB,csapatok!GC:GC,JQ27)+SUMIFS(csapatok!GB:GB,csapatok!GC:GC,JQ27&amp;"-Csere")</f>
        <v>11.502713411785439</v>
      </c>
      <c r="JS27" s="87">
        <v>14</v>
      </c>
      <c r="JT27" s="106"/>
      <c r="JU27" s="46"/>
      <c r="JV27" s="80"/>
      <c r="JW27" s="68"/>
      <c r="JX27" s="183"/>
      <c r="JY27" s="80"/>
      <c r="JZ27" s="82" t="s">
        <v>613</v>
      </c>
      <c r="KA27" s="196">
        <f>VLOOKUP(JZ27,'WCF 2015-2016'!$C$4:$J$56,8,FALSE)</f>
        <v>5.3744918349066355E-3</v>
      </c>
      <c r="KB27" s="80">
        <v>14</v>
      </c>
      <c r="KC27" s="68"/>
      <c r="KD27" s="183"/>
      <c r="KE27" s="80"/>
      <c r="KF27" s="82" t="s">
        <v>1014</v>
      </c>
      <c r="KG27" s="196">
        <f>VLOOKUP(KF27,'WCF 2015-2016 MD'!$C$4:$J$56,4,FALSE)</f>
        <v>6.4144736842105263E-3</v>
      </c>
      <c r="KH27" s="80">
        <v>14</v>
      </c>
      <c r="KL27" s="82" t="s">
        <v>1030</v>
      </c>
      <c r="KM27" s="196">
        <f>VLOOKUP(KL27,'WCF 2015-2016 MD'!$C$4:$J$56,4,FALSE)</f>
        <v>7.9934210526315788E-2</v>
      </c>
      <c r="KN27" s="80"/>
      <c r="KO27" s="82"/>
      <c r="KP27" s="196"/>
      <c r="KQ27" s="80"/>
      <c r="KR27" s="82" t="s">
        <v>898</v>
      </c>
      <c r="KS27" s="196">
        <f>VLOOKUP(KR27,'WCF 2015-2016 MD'!$C$4:$J$56,4,FALSE)</f>
        <v>2.4671052631578946E-3</v>
      </c>
      <c r="KT27" s="80">
        <v>14</v>
      </c>
      <c r="KU27" s="82" t="s">
        <v>856</v>
      </c>
      <c r="KV27" s="196">
        <f>VLOOKUP(KU27,'WCF 2015-2016 MD'!$C$4:$J$56,4,FALSE)</f>
        <v>4.1118421052631582E-2</v>
      </c>
      <c r="KW27" s="80"/>
      <c r="KX27" s="82"/>
      <c r="KY27" s="196"/>
      <c r="KZ27" s="80"/>
      <c r="LA27" s="82"/>
      <c r="LB27" s="196"/>
      <c r="LC27" s="80"/>
      <c r="LD27" s="106" t="s">
        <v>411</v>
      </c>
      <c r="LE27" s="196">
        <f>VLOOKUP(LD27,'WCF 2015-2016 MD'!$C$4:$J$56,4,FALSE)</f>
        <v>2.0394736842105264E-2</v>
      </c>
      <c r="LF27" s="64">
        <v>14</v>
      </c>
      <c r="LG27" s="106" t="s">
        <v>922</v>
      </c>
      <c r="LH27" s="196">
        <f>VLOOKUP(LG27,'WCF 2015-2016 MD'!$C$4:$J$56,4,FALSE)</f>
        <v>3.5032894736842103E-2</v>
      </c>
      <c r="LI27" s="64">
        <v>14</v>
      </c>
      <c r="LM27" s="63"/>
      <c r="LN27" s="200"/>
      <c r="LO27" s="64"/>
      <c r="LY27" s="4"/>
      <c r="LZ27" s="4"/>
      <c r="MA27" s="4"/>
      <c r="ME27" s="63" t="s">
        <v>738</v>
      </c>
      <c r="MF27" s="46">
        <f>SUMIFS(csapatok!HT:HT,csapatok!HU:HU,ME27)+SUMIFS(csapatok!HT:HT,csapatok!HU:HU,ME27&amp;"-Csere")</f>
        <v>22.679398860380577</v>
      </c>
      <c r="MG27" s="64">
        <v>14</v>
      </c>
      <c r="MH27" s="63" t="s">
        <v>12</v>
      </c>
      <c r="MI27" s="46">
        <f>SUMIFS(csapatok!HV:HV,csapatok!HW:HW,MH27)+SUMIFS(csapatok!HV:HV,csapatok!HW:HW,MH27&amp;"-Csere")</f>
        <v>9.8651686329779782</v>
      </c>
      <c r="MJ27" s="64">
        <v>14</v>
      </c>
      <c r="MK27" s="63"/>
      <c r="ML27" s="200"/>
      <c r="MM27" s="64"/>
      <c r="MN27" s="63"/>
      <c r="MO27" s="200"/>
      <c r="MP27" s="64"/>
      <c r="MQ27" s="214"/>
      <c r="MR27" s="223"/>
      <c r="MS27" s="216"/>
      <c r="MT27" s="63"/>
      <c r="MU27" s="200"/>
      <c r="MV27" s="64"/>
      <c r="MW27" s="1" t="s">
        <v>406</v>
      </c>
      <c r="MX27" s="196">
        <f>VLOOKUP(MW27,'WCF 2015-2016 MD'!$C$4:$J$57,4,FALSE)</f>
        <v>9.0953947368421051E-2</v>
      </c>
      <c r="MY27" s="64">
        <v>1</v>
      </c>
      <c r="MZ27" s="63"/>
      <c r="NA27" s="200"/>
      <c r="NB27" s="64"/>
      <c r="NC27" s="68" t="s">
        <v>1526</v>
      </c>
      <c r="ND27" s="183">
        <f>'egyeni-ranglista'!$DU$305/116*4*ND31</f>
        <v>89.519877751001673</v>
      </c>
      <c r="NE27" s="80">
        <v>14</v>
      </c>
      <c r="NF27" s="63"/>
      <c r="NG27" s="200"/>
      <c r="NH27" s="64"/>
      <c r="NI27" s="63"/>
      <c r="NJ27" s="200"/>
      <c r="NK27" s="64"/>
      <c r="NL27" s="1" t="s">
        <v>406</v>
      </c>
      <c r="NM27" s="196">
        <f>VLOOKUP(NL27,'WCF 2015-2016 MD'!$C$4:$J$57,4,FALSE)</f>
        <v>9.0953947368421051E-2</v>
      </c>
      <c r="NN27" s="64">
        <v>1</v>
      </c>
      <c r="NO27" s="1" t="s">
        <v>406</v>
      </c>
      <c r="NP27" s="196">
        <f>VLOOKUP(NO27,'WCF 2015-2016 MD'!$C$4:$J$57,4,FALSE)</f>
        <v>9.0953947368421051E-2</v>
      </c>
      <c r="NQ27" s="64">
        <v>1</v>
      </c>
      <c r="NR27" s="63"/>
      <c r="NS27" s="200"/>
      <c r="NT27" s="64"/>
      <c r="NU27" s="63"/>
      <c r="NV27" s="200"/>
      <c r="NW27" s="64"/>
      <c r="OA27" s="63"/>
      <c r="OB27" s="200"/>
      <c r="OC27" s="64"/>
      <c r="OD27" s="107" t="s">
        <v>1365</v>
      </c>
      <c r="OE27" s="46">
        <f>SUMIFS(csapatok!JB:JB,csapatok!JC:JC,OD27)+SUMIFS(csapatok!JB:JB,csapatok!JC:JC,OD27&amp;"-Csere")</f>
        <v>85.997693851586007</v>
      </c>
      <c r="OF27" s="87">
        <v>14</v>
      </c>
      <c r="OG27" s="1" t="s">
        <v>930</v>
      </c>
      <c r="OH27" s="196">
        <f t="shared" si="5"/>
        <v>3.4046052631578949E-2</v>
      </c>
      <c r="OI27" s="64"/>
      <c r="OJ27" s="63" t="s">
        <v>937</v>
      </c>
      <c r="OK27" s="196">
        <f>VLOOKUP(OJ27,'WCF 2015-2016'!$C$4:$J$57,8,FALSE)</f>
        <v>1.2333769723695997E-2</v>
      </c>
      <c r="OL27" s="64"/>
      <c r="OM27" s="1" t="s">
        <v>406</v>
      </c>
      <c r="ON27" s="196">
        <f>VLOOKUP(OM27,'WCF 2015-2016'!$C$4:$J$57,8,FALSE)</f>
        <v>1.3711844553159236E-2</v>
      </c>
      <c r="OO27" s="64">
        <v>1</v>
      </c>
      <c r="OP27" s="63"/>
      <c r="OQ27" s="200"/>
      <c r="OR27" s="64"/>
      <c r="OS27" s="63"/>
      <c r="OT27" s="200"/>
      <c r="OU27" s="64"/>
      <c r="OV27" s="214"/>
      <c r="OW27" s="223"/>
      <c r="OX27" s="216"/>
      <c r="OZ27" s="196"/>
      <c r="PA27" s="64"/>
      <c r="PB27" s="214"/>
      <c r="PC27" s="223"/>
      <c r="PD27" s="216"/>
      <c r="PE27" s="1" t="s">
        <v>610</v>
      </c>
      <c r="PF27" s="196">
        <f t="shared" si="19"/>
        <v>7.4013157894736838E-3</v>
      </c>
      <c r="PG27" s="64"/>
      <c r="PH27" s="214"/>
      <c r="PI27" s="223"/>
      <c r="PJ27" s="216"/>
      <c r="PK27" s="1" t="s">
        <v>413</v>
      </c>
      <c r="PL27" s="196">
        <f t="shared" si="20"/>
        <v>2.1546052631578948E-2</v>
      </c>
      <c r="PM27" s="64"/>
      <c r="PO27" s="196"/>
      <c r="PP27" s="64"/>
      <c r="PQ27" s="82"/>
      <c r="PR27" s="196"/>
      <c r="PS27" s="80"/>
      <c r="PT27" s="63"/>
      <c r="PU27" s="200"/>
      <c r="PV27" s="64"/>
      <c r="PW27" s="63"/>
      <c r="PX27" s="200"/>
      <c r="PY27" s="64"/>
      <c r="PZ27" s="106" t="s">
        <v>406</v>
      </c>
      <c r="QA27" s="196">
        <f>QA32*QB32</f>
        <v>0.3638157894736842</v>
      </c>
      <c r="QB27" s="64"/>
      <c r="QC27" s="106" t="s">
        <v>413</v>
      </c>
      <c r="QD27" s="196">
        <f t="shared" si="22"/>
        <v>2.1546052631578948E-2</v>
      </c>
      <c r="QE27" s="64"/>
      <c r="QI27" s="106"/>
      <c r="QJ27" s="196"/>
      <c r="QK27" s="64"/>
      <c r="QO27" s="4"/>
      <c r="QP27" s="4"/>
      <c r="QQ27" s="4"/>
      <c r="QR27" s="106"/>
      <c r="QS27" s="196"/>
      <c r="QT27" s="64"/>
      <c r="QU27" s="106"/>
      <c r="QV27" s="196"/>
      <c r="QW27" s="64"/>
      <c r="QX27" s="63" t="s">
        <v>738</v>
      </c>
      <c r="QY27" s="46">
        <f>SUMIFS(csapatok!KX:KX,csapatok!KY:KY,QX27)+SUMIFS(csapatok!KX:KX,csapatok!KY:KY,QX27&amp;"-Csere")</f>
        <v>79.317173435625435</v>
      </c>
      <c r="QZ27" s="64">
        <v>14</v>
      </c>
      <c r="RA27" s="63" t="s">
        <v>191</v>
      </c>
      <c r="RB27" s="46">
        <f>SUMIFS(csapatok!KZ:KZ,csapatok!LA:LA,RA27)+SUMIFS(csapatok!KZ:KZ,csapatok!LA:LA,RA27&amp;"-Csere")</f>
        <v>23.57024733906297</v>
      </c>
      <c r="RC27" s="64">
        <v>14</v>
      </c>
      <c r="RM27" s="106"/>
      <c r="RN27" s="196"/>
      <c r="RO27" s="64"/>
      <c r="RP27" s="63"/>
      <c r="RQ27" s="200"/>
      <c r="RR27" s="64"/>
      <c r="RS27" s="214" t="s">
        <v>1610</v>
      </c>
      <c r="RT27" s="183">
        <f>'egyeni-ranglista'!$FJ$305/127*4*RT30</f>
        <v>188.39326660920565</v>
      </c>
      <c r="RU27" s="216">
        <v>14</v>
      </c>
      <c r="RV27" s="63"/>
      <c r="RW27" s="200"/>
      <c r="RX27" s="64"/>
      <c r="RY27" s="63"/>
      <c r="RZ27" s="200"/>
      <c r="SA27" s="64"/>
      <c r="SB27" s="214"/>
      <c r="SC27" s="46"/>
      <c r="SD27" s="216"/>
      <c r="SE27" s="106"/>
      <c r="SF27" s="196"/>
      <c r="SG27" s="64"/>
      <c r="SH27" s="214"/>
      <c r="SI27" s="46"/>
      <c r="SJ27" s="216"/>
      <c r="SK27" s="63"/>
      <c r="SL27" s="200"/>
      <c r="SM27" s="64"/>
      <c r="SN27" s="106"/>
      <c r="SO27" s="196"/>
      <c r="SP27" s="64"/>
      <c r="SQ27" s="214" t="s">
        <v>1333</v>
      </c>
      <c r="SR27" s="46">
        <f>SUMIFS(csapatok!MB:MB,csapatok!MC:MC,SQ27)+SUMIFS(csapatok!MB:MB,csapatok!MC:MC,SQ27&amp;"-Csere")</f>
        <v>45.400882017483987</v>
      </c>
      <c r="SS27" s="216">
        <v>14</v>
      </c>
      <c r="SW27" s="214"/>
      <c r="SX27" s="223"/>
      <c r="SY27" s="216"/>
      <c r="SZ27" s="214"/>
      <c r="TA27" s="223"/>
      <c r="TB27" s="216"/>
      <c r="TC27" s="82" t="s">
        <v>937</v>
      </c>
      <c r="TD27" s="196">
        <f>VLOOKUP(TC27,'WCF 2017-2018'!$C$4:$J$56,8,FALSE)</f>
        <v>1.2959128901157886E-2</v>
      </c>
      <c r="TE27" s="80">
        <v>14</v>
      </c>
      <c r="TF27" s="82" t="s">
        <v>948</v>
      </c>
      <c r="TG27" s="196">
        <f>VLOOKUP(TF27,'WCF 2017-2018'!$C$4:$J$56,8,FALSE)</f>
        <v>5.1376428188022391E-3</v>
      </c>
      <c r="TH27" s="80">
        <v>14</v>
      </c>
      <c r="TI27" s="106"/>
      <c r="TJ27" s="196"/>
      <c r="TK27" s="64"/>
      <c r="TL27" s="214"/>
      <c r="TM27" s="223"/>
      <c r="TN27" s="216"/>
      <c r="TO27" s="106"/>
      <c r="TP27" s="196"/>
      <c r="TQ27" s="64"/>
      <c r="TR27" s="82"/>
      <c r="TS27" s="196"/>
      <c r="TT27" s="80"/>
    </row>
    <row r="28" spans="1:540" ht="15.75" thickBot="1">
      <c r="A28" s="9"/>
      <c r="B28" s="9"/>
      <c r="C28" s="9"/>
      <c r="D28" s="9"/>
      <c r="E28" s="9"/>
      <c r="F28" s="9"/>
      <c r="G28" s="9"/>
      <c r="H28" s="9"/>
      <c r="I28" s="9"/>
      <c r="M28" s="9"/>
      <c r="N28" s="9"/>
      <c r="O28" s="9"/>
      <c r="AB28" s="20"/>
      <c r="AC28" s="20"/>
      <c r="AD28" s="20"/>
      <c r="AZ28" s="63" t="s">
        <v>334</v>
      </c>
      <c r="BA28" s="30">
        <v>30</v>
      </c>
      <c r="BB28" s="1">
        <v>15</v>
      </c>
      <c r="BC28" s="121" t="s">
        <v>466</v>
      </c>
      <c r="BD28" s="188">
        <v>2.0941364180295175E-2</v>
      </c>
      <c r="BE28" s="64">
        <v>15</v>
      </c>
      <c r="BF28" s="158" t="s">
        <v>506</v>
      </c>
      <c r="BG28" s="188">
        <v>7.1333599255418156E-2</v>
      </c>
      <c r="BH28" s="64">
        <v>15</v>
      </c>
      <c r="BI28" s="71" t="s">
        <v>20</v>
      </c>
      <c r="BJ28" s="46">
        <f>SUMIFS(csapatok!AP:AP,csapatok!AQ:AQ,BI28)+SUMIFS(csapatok!AP:AP,csapatok!AQ:AQ,BI28&amp;"-Csere")</f>
        <v>70.327579759219063</v>
      </c>
      <c r="BK28" s="64">
        <v>15</v>
      </c>
      <c r="BR28" s="194" t="s">
        <v>607</v>
      </c>
      <c r="BS28" s="186">
        <v>8.3765456721180687E-3</v>
      </c>
      <c r="BT28" s="64">
        <v>15</v>
      </c>
      <c r="CA28" s="63" t="s">
        <v>374</v>
      </c>
      <c r="CB28" s="186">
        <v>6.1162079510703364E-3</v>
      </c>
      <c r="CC28" s="64">
        <v>15</v>
      </c>
      <c r="CP28" s="63" t="s">
        <v>663</v>
      </c>
      <c r="CQ28" s="200">
        <v>7.1333599255418156E-2</v>
      </c>
      <c r="CR28" s="64">
        <v>13</v>
      </c>
      <c r="CV28" s="63" t="s">
        <v>690</v>
      </c>
      <c r="CW28" s="186">
        <v>7.1333599255418156E-2</v>
      </c>
      <c r="CX28" s="64">
        <v>15</v>
      </c>
      <c r="CY28" s="1" t="s">
        <v>376</v>
      </c>
      <c r="CZ28" s="186">
        <v>6.5824117956819377E-3</v>
      </c>
      <c r="DA28" s="64">
        <v>15</v>
      </c>
      <c r="DT28" s="20"/>
      <c r="DU28" s="20"/>
      <c r="DV28" s="20"/>
      <c r="DW28" s="9"/>
      <c r="EF28" s="63" t="s">
        <v>751</v>
      </c>
      <c r="EG28" s="186">
        <v>8.3765456721180687E-3</v>
      </c>
      <c r="EH28" s="64"/>
      <c r="EI28" s="206" t="s">
        <v>363</v>
      </c>
      <c r="EJ28" s="186">
        <v>2.3334662943757477E-2</v>
      </c>
      <c r="EK28" s="64">
        <v>15</v>
      </c>
      <c r="EO28" s="63" t="s">
        <v>802</v>
      </c>
      <c r="EP28" s="186">
        <v>1.6154766653370563E-2</v>
      </c>
      <c r="ER28" s="63" t="s">
        <v>11</v>
      </c>
      <c r="ES28" s="46">
        <f>SUMIFS(csapatok!CV:CV,csapatok!CW:CW,ER28)+SUMIFS(csapatok!CV:CV,csapatok!CW:CW,ER28&amp;"-Csere")</f>
        <v>13.924859498993015</v>
      </c>
      <c r="ET28" s="64">
        <v>15</v>
      </c>
      <c r="EU28" s="63" t="s">
        <v>722</v>
      </c>
      <c r="EV28" s="115">
        <f>SUMIFS(csapatok!CX:CX,csapatok!CY:CY,EU28)+SUMIFS(csapatok!CX:CX,csapatok!CY:CY,EU28&amp;"-Csere")</f>
        <v>0</v>
      </c>
      <c r="EW28" s="1">
        <v>15</v>
      </c>
      <c r="EX28" s="273" t="s">
        <v>1329</v>
      </c>
      <c r="EY28" s="46">
        <f>SUMIFS(csapatok!CZ:CZ,csapatok!DA:DA,EX28)+SUMIFS(csapatok!CZ:CZ,csapatok!DA:DA,EX28&amp;"-Csere")</f>
        <v>0</v>
      </c>
      <c r="EZ28" s="64">
        <v>15</v>
      </c>
      <c r="FA28" s="1" t="s">
        <v>839</v>
      </c>
      <c r="FB28" s="186"/>
      <c r="FC28" s="64"/>
      <c r="FD28" s="214" t="s">
        <v>1204</v>
      </c>
      <c r="FE28" s="196">
        <f>FF28*VLOOKUP(FD28,'WCF 2013-2014'!$C$4:$J$56,8,FALSE)</f>
        <v>9.2983428197249793E-2</v>
      </c>
      <c r="FF28" s="216">
        <v>1</v>
      </c>
      <c r="FG28" s="214" t="s">
        <v>409</v>
      </c>
      <c r="FH28" s="223">
        <f>VLOOKUP(FG28,'WCF 2013-2014'!$C$4:$J$56,5,FALSE)/'WCF 2013-2014'!$G$25</f>
        <v>0.52427184466019416</v>
      </c>
      <c r="FI28" s="216"/>
      <c r="FJ28" s="214" t="s">
        <v>613</v>
      </c>
      <c r="FK28" s="196">
        <f>FL28*VLOOKUP(FJ28,'WCF 2013-2014'!$C$4:$J$56,8,FALSE)</f>
        <v>7.1022011786631752E-3</v>
      </c>
      <c r="FL28" s="216">
        <v>3</v>
      </c>
      <c r="FM28" s="63" t="s">
        <v>856</v>
      </c>
      <c r="FN28" s="186">
        <f>VLOOKUP(FM28,'WCF 2013-2014'!$C$4:$J$56,8,FALSE)</f>
        <v>6.5984989674104672E-3</v>
      </c>
      <c r="FO28" s="64">
        <v>15</v>
      </c>
      <c r="FP28" s="63"/>
      <c r="FQ28" s="186"/>
      <c r="FR28" s="64"/>
      <c r="FY28" s="63" t="s">
        <v>1251</v>
      </c>
      <c r="FZ28" s="200"/>
      <c r="GA28" s="64"/>
      <c r="GE28" s="63"/>
      <c r="GF28" s="196"/>
      <c r="GG28" s="64"/>
      <c r="GH28" s="63" t="s">
        <v>1014</v>
      </c>
      <c r="GI28" s="196">
        <f t="shared" si="3"/>
        <v>1.4986512139074832E-3</v>
      </c>
      <c r="GJ28" s="64">
        <v>15</v>
      </c>
      <c r="GK28" s="1" t="s">
        <v>1044</v>
      </c>
      <c r="GL28" s="196">
        <f>GM28*VLOOKUP(GK28,'WCF 2013-2014'!$C$4:$J$56,7,FALSE)</f>
        <v>6.7045916294189356E-3</v>
      </c>
      <c r="GM28" s="64">
        <v>1</v>
      </c>
      <c r="GN28" s="1" t="s">
        <v>1014</v>
      </c>
      <c r="GO28" s="196">
        <f>GP28*VLOOKUP(GN28,'WCF 2013-2014'!$C$4:$J$56,7,FALSE)</f>
        <v>1.5237708248679398E-3</v>
      </c>
      <c r="GP28" s="64">
        <v>1</v>
      </c>
      <c r="GT28" s="63" t="s">
        <v>406</v>
      </c>
      <c r="GU28" s="196">
        <f>VLOOKUP(GT28,'WCF 2013-2014'!$C$4:$J$56,7,FALSE)</f>
        <v>1.0666395774075578E-2</v>
      </c>
      <c r="GV28" s="64">
        <v>15</v>
      </c>
      <c r="GZ28" s="63" t="s">
        <v>405</v>
      </c>
      <c r="HA28" s="196">
        <f>VLOOKUP(GZ28,'WCF 2014-2015'!$C$4:$L$57,8,FALSE)</f>
        <v>4.1284956605593059E-2</v>
      </c>
      <c r="HB28" s="64"/>
      <c r="HC28" s="63"/>
      <c r="HD28" s="196"/>
      <c r="HE28" s="64"/>
      <c r="HI28" s="20"/>
      <c r="HJ28" s="20"/>
      <c r="HK28" s="20"/>
      <c r="HL28" s="185" t="s">
        <v>1309</v>
      </c>
      <c r="HM28" s="196"/>
      <c r="HN28" s="64">
        <v>15</v>
      </c>
      <c r="HR28" s="106"/>
      <c r="HS28" s="267"/>
      <c r="HT28" s="64"/>
      <c r="HU28" s="106"/>
      <c r="HV28" s="267"/>
      <c r="HW28" s="64"/>
      <c r="ID28" s="106" t="s">
        <v>1349</v>
      </c>
      <c r="IE28" s="267"/>
      <c r="IF28" s="64">
        <v>15</v>
      </c>
      <c r="IG28" s="206" t="s">
        <v>365</v>
      </c>
      <c r="IH28" s="186">
        <f>VLOOKUP(IG28,'WCF 2014-2015'!$B$4:$L$57,9,FALSE)</f>
        <v>1.603182256509161E-2</v>
      </c>
      <c r="II28" s="64"/>
      <c r="IM28" s="63" t="s">
        <v>942</v>
      </c>
      <c r="IN28" s="186">
        <f>VLOOKUP(IM28,'WCF 2014-2015'!$C$4:$L$57,8,FALSE)</f>
        <v>3.0135004821600772E-4</v>
      </c>
      <c r="IO28" s="64"/>
      <c r="IP28" s="63" t="s">
        <v>151</v>
      </c>
      <c r="IQ28" s="46">
        <f>SUMIFS(csapatok!FJ:FJ,csapatok!FK:FK,IP28)+SUMIFS(csapatok!FJ:FJ,csapatok!FK:FK,IP28&amp;"-Csere")</f>
        <v>31.210500120530309</v>
      </c>
      <c r="IR28" s="64">
        <v>15</v>
      </c>
      <c r="IS28" s="63" t="s">
        <v>191</v>
      </c>
      <c r="IT28" s="46">
        <f>SUMIFS(csapatok!FL:FL,csapatok!FM:FM,IS28)+SUMIFS(csapatok!FL:FL,csapatok!FM:FM,IS28&amp;"-Csere")</f>
        <v>29.51347017069358</v>
      </c>
      <c r="IU28" s="64">
        <v>15</v>
      </c>
      <c r="IW28" s="186"/>
      <c r="IX28" s="64"/>
      <c r="IY28" s="214" t="s">
        <v>412</v>
      </c>
      <c r="IZ28" s="196">
        <f>JA28*VLOOKUP(IY28,'WCF 2014-2015'!$C$4:$J$57,8,FALSE)</f>
        <v>0.10306171648987464</v>
      </c>
      <c r="JA28" s="216">
        <v>1</v>
      </c>
      <c r="JB28" s="214" t="s">
        <v>409</v>
      </c>
      <c r="JC28" s="223">
        <f>VLOOKUP(JB28,'WCF 2014-2015'!$C$4:$J$57,5,FALSE)/'WCF 2014-2015'!$G$26</f>
        <v>0.48309178743961351</v>
      </c>
      <c r="JD28" s="216"/>
      <c r="JE28" s="214" t="s">
        <v>613</v>
      </c>
      <c r="JF28" s="196">
        <f>JG28*VLOOKUP(JE28,'WCF 2014-2015'!$C$4:$J$57,8,FALSE)</f>
        <v>6.7502410800385727E-3</v>
      </c>
      <c r="JG28" s="216">
        <v>2</v>
      </c>
      <c r="JH28" s="69" t="s">
        <v>1394</v>
      </c>
      <c r="JI28" s="46">
        <f>SUMIFS(csapatok!FV:FV,csapatok!FW:FW,JH28)+SUMIFS(csapatok!FV:FV,csapatok!FW:FW,JH28&amp;"-Csere")</f>
        <v>140.39543157331104</v>
      </c>
      <c r="JJ28" s="1">
        <v>15</v>
      </c>
      <c r="JN28" s="63" t="s">
        <v>1424</v>
      </c>
      <c r="JO28" s="200"/>
      <c r="JP28" s="64"/>
      <c r="JT28" s="106"/>
      <c r="JU28" s="46"/>
      <c r="JW28" s="69"/>
      <c r="JX28" s="46"/>
      <c r="JZ28" s="1" t="s">
        <v>413</v>
      </c>
      <c r="KA28" s="196">
        <f>VLOOKUP(JZ28,'WCF 2015-2016'!$C$4:$J$56,8,FALSE)</f>
        <v>2.5907806793908909E-2</v>
      </c>
      <c r="KB28" s="64">
        <v>15</v>
      </c>
      <c r="KC28" s="69"/>
      <c r="KD28" s="46"/>
      <c r="KF28" s="1" t="s">
        <v>886</v>
      </c>
      <c r="KG28" s="196">
        <f>VLOOKUP(KF28,'WCF 2015-2016 MD'!$C$4:$J$56,4,FALSE)</f>
        <v>1.7105263157894738E-2</v>
      </c>
      <c r="KH28" s="64">
        <v>15</v>
      </c>
      <c r="KL28" s="63" t="s">
        <v>406</v>
      </c>
      <c r="KM28" s="196">
        <f>VLOOKUP(KL28,'WCF 2015-2016 MD'!$C$4:$J$56,4,FALSE)</f>
        <v>9.0953947368421051E-2</v>
      </c>
      <c r="KN28" s="64"/>
      <c r="KP28" s="196"/>
      <c r="KQ28" s="64"/>
      <c r="KR28" s="1" t="s">
        <v>413</v>
      </c>
      <c r="KS28" s="196">
        <f>VLOOKUP(KR28,'WCF 2015-2016 MD'!$C$4:$J$56,4,FALSE)</f>
        <v>2.1546052631578948E-2</v>
      </c>
      <c r="KT28" s="64">
        <v>15</v>
      </c>
      <c r="KU28" s="1" t="s">
        <v>412</v>
      </c>
      <c r="KV28" s="196">
        <f>VLOOKUP(KU28,'WCF 2015-2016 MD'!$C$4:$J$56,4,FALSE)</f>
        <v>9.9506578947368418E-2</v>
      </c>
      <c r="KW28" s="64"/>
      <c r="KY28" s="196"/>
      <c r="KZ28" s="64"/>
      <c r="LB28" s="196"/>
      <c r="LC28" s="64"/>
      <c r="LD28" s="106" t="s">
        <v>887</v>
      </c>
      <c r="LE28" s="196">
        <f>VLOOKUP(LD28,'WCF 2015-2016 MD'!$C$4:$J$56,4,FALSE)</f>
        <v>3.7171052631578945E-2</v>
      </c>
      <c r="LF28" s="64">
        <v>15</v>
      </c>
      <c r="LG28" s="106" t="s">
        <v>411</v>
      </c>
      <c r="LH28" s="196">
        <f>VLOOKUP(LG28,'WCF 2015-2016 MD'!$C$4:$J$56,4,FALSE)</f>
        <v>2.0394736842105264E-2</v>
      </c>
      <c r="LI28" s="64">
        <v>15</v>
      </c>
      <c r="LM28" s="63"/>
      <c r="LN28" s="200"/>
      <c r="LO28" s="64"/>
      <c r="LY28" s="20"/>
      <c r="LZ28" s="20"/>
      <c r="MA28" s="20"/>
      <c r="ME28" s="63" t="s">
        <v>53</v>
      </c>
      <c r="MF28" s="46">
        <f>SUMIFS(csapatok!HT:HT,csapatok!HU:HU,ME28)+SUMIFS(csapatok!HT:HT,csapatok!HU:HU,ME28&amp;"-Csere")</f>
        <v>88.741501976482652</v>
      </c>
      <c r="MG28" s="64">
        <v>15</v>
      </c>
      <c r="MH28" s="63" t="s">
        <v>163</v>
      </c>
      <c r="MI28" s="46">
        <f>SUMIFS(csapatok!HV:HV,csapatok!HW:HW,MH28)+SUMIFS(csapatok!HV:HV,csapatok!HW:HW,MH28&amp;"-Csere")</f>
        <v>9.8651686329779782</v>
      </c>
      <c r="MJ28" s="64">
        <v>15</v>
      </c>
      <c r="MK28" s="63"/>
      <c r="ML28" s="200"/>
      <c r="MM28" s="64"/>
      <c r="MN28" s="63"/>
      <c r="MO28" s="200"/>
      <c r="MP28" s="64"/>
      <c r="MQ28" s="214" t="s">
        <v>409</v>
      </c>
      <c r="MR28" s="223">
        <f>VLOOKUP(MQ28,'WCF 2015-2016'!$C$4:$J$57,5,FALSE)/'WCF 2015-2016'!$G$26</f>
        <v>0.57286432160804024</v>
      </c>
      <c r="MS28" s="216">
        <v>1</v>
      </c>
      <c r="MT28" s="63"/>
      <c r="MU28" s="200"/>
      <c r="MV28" s="64"/>
      <c r="MW28" s="106" t="s">
        <v>1030</v>
      </c>
      <c r="MX28" s="196">
        <f>VLOOKUP(MW28,'WCF 2015-2016 MD'!$C$4:$J$57,4,FALSE)</f>
        <v>7.9934210526315788E-2</v>
      </c>
      <c r="MY28" s="64">
        <v>1</v>
      </c>
      <c r="MZ28" s="63"/>
      <c r="NA28" s="200"/>
      <c r="NB28" s="64"/>
      <c r="NC28" s="69"/>
      <c r="ND28" s="46"/>
      <c r="NF28" s="63"/>
      <c r="NG28" s="200"/>
      <c r="NH28" s="64"/>
      <c r="NI28" s="63"/>
      <c r="NJ28" s="200"/>
      <c r="NK28" s="64"/>
      <c r="NL28" s="106" t="s">
        <v>907</v>
      </c>
      <c r="NM28" s="196">
        <f>VLOOKUP(NL28,'WCF 2015-2016 MD'!$C$4:$J$57,4,FALSE)</f>
        <v>5.0493421052631576E-2</v>
      </c>
      <c r="NN28" s="64">
        <v>9</v>
      </c>
      <c r="NO28" s="106" t="s">
        <v>413</v>
      </c>
      <c r="NP28" s="196">
        <f>VLOOKUP(NO28,'WCF 2015-2016 MD'!$C$4:$J$57,4,FALSE)</f>
        <v>2.1546052631578948E-2</v>
      </c>
      <c r="NQ28" s="64">
        <v>2</v>
      </c>
      <c r="NR28" s="63"/>
      <c r="NS28" s="200"/>
      <c r="NT28" s="64"/>
      <c r="NU28" s="63"/>
      <c r="NV28" s="200"/>
      <c r="NW28" s="64"/>
      <c r="OA28" s="63"/>
      <c r="OB28" s="200"/>
      <c r="OC28" s="64"/>
      <c r="OG28" s="106" t="s">
        <v>413</v>
      </c>
      <c r="OH28" s="196">
        <f t="shared" si="5"/>
        <v>4.3092105263157897E-2</v>
      </c>
      <c r="OI28" s="64"/>
      <c r="OJ28" s="63" t="s">
        <v>859</v>
      </c>
      <c r="OK28" s="196">
        <f>VLOOKUP(OJ28,'WCF 2015-2016'!$C$4:$J$57,8,FALSE)</f>
        <v>3.9275132639702334E-3</v>
      </c>
      <c r="OL28" s="64"/>
      <c r="ON28" s="196"/>
      <c r="OO28" s="64"/>
      <c r="OP28" s="63"/>
      <c r="OQ28" s="200"/>
      <c r="OR28" s="64"/>
      <c r="OS28" s="63"/>
      <c r="OT28" s="200"/>
      <c r="OU28" s="64"/>
      <c r="OV28" s="214" t="s">
        <v>610</v>
      </c>
      <c r="OW28" s="223">
        <f>VLOOKUP(OV28,'WCF 2016-2017'!$C$4:$J$59,5,FALSE)/'WCF 2016-2017'!$G$27</f>
        <v>0.70854271356783916</v>
      </c>
      <c r="OX28" s="216">
        <v>1</v>
      </c>
      <c r="OY28" s="106"/>
      <c r="OZ28" s="196"/>
      <c r="PA28" s="64"/>
      <c r="PB28" s="214"/>
      <c r="PC28" s="223"/>
      <c r="PD28" s="216">
        <v>1</v>
      </c>
      <c r="PE28" s="106" t="s">
        <v>1556</v>
      </c>
      <c r="PF28" s="196">
        <f>PF50*PG50</f>
        <v>4.9506578947368422E-2</v>
      </c>
      <c r="PG28" s="64"/>
      <c r="PH28" s="214"/>
      <c r="PI28" s="223"/>
      <c r="PJ28" s="216"/>
      <c r="PK28" s="106" t="s">
        <v>407</v>
      </c>
      <c r="PL28" s="196">
        <f t="shared" si="20"/>
        <v>0.11480263157894736</v>
      </c>
      <c r="PM28" s="64"/>
      <c r="PN28" s="106"/>
      <c r="PO28" s="196"/>
      <c r="PP28" s="64"/>
      <c r="PR28" s="196"/>
      <c r="PS28" s="64"/>
      <c r="PT28" s="63"/>
      <c r="PU28" s="200"/>
      <c r="PV28" s="64"/>
      <c r="PW28" s="63"/>
      <c r="PX28" s="200"/>
      <c r="PY28" s="64"/>
      <c r="PZ28" s="106"/>
      <c r="QA28" s="196"/>
      <c r="QB28" s="64"/>
      <c r="QC28" s="106"/>
      <c r="QD28" s="196"/>
      <c r="QE28" s="64"/>
      <c r="QI28" s="106"/>
      <c r="QJ28" s="196"/>
      <c r="QK28" s="64"/>
      <c r="QO28" s="20"/>
      <c r="QP28" s="20"/>
      <c r="QQ28" s="20"/>
      <c r="QR28" s="106"/>
      <c r="QS28" s="196"/>
      <c r="QT28" s="64"/>
      <c r="QU28" s="106"/>
      <c r="QV28" s="196"/>
      <c r="QW28" s="64"/>
      <c r="QX28" s="63" t="s">
        <v>169</v>
      </c>
      <c r="QY28" s="46">
        <f>SUMIFS(csapatok!KX:KX,csapatok!KY:KY,QX28)+SUMIFS(csapatok!KX:KX,csapatok!KY:KY,QX28&amp;"-Csere")</f>
        <v>28.899290152654231</v>
      </c>
      <c r="QZ28" s="64">
        <v>15</v>
      </c>
      <c r="RA28" s="82" t="s">
        <v>1352</v>
      </c>
      <c r="RB28" s="46">
        <f>SUMIFS(csapatok!KZ:KZ,csapatok!LA:LA,RA28)+SUMIFS(csapatok!KZ:KZ,csapatok!LA:LA,RA28&amp;"-Csere")</f>
        <v>7.2990620419781136</v>
      </c>
      <c r="RC28" s="64">
        <v>15</v>
      </c>
      <c r="RM28" s="106"/>
      <c r="RN28" s="196"/>
      <c r="RO28" s="64"/>
      <c r="RP28" s="63"/>
      <c r="RQ28" s="200"/>
      <c r="RR28" s="64"/>
      <c r="RS28" s="214"/>
      <c r="RT28" s="223"/>
      <c r="RU28" s="216"/>
      <c r="RV28" s="63"/>
      <c r="RW28" s="200"/>
      <c r="RX28" s="64"/>
      <c r="RY28" s="63"/>
      <c r="RZ28" s="200"/>
      <c r="SA28" s="64"/>
      <c r="SB28" s="214"/>
      <c r="SC28" s="223"/>
      <c r="SD28" s="216"/>
      <c r="SE28" s="106"/>
      <c r="SF28" s="196"/>
      <c r="SG28" s="64"/>
      <c r="SH28" s="214"/>
      <c r="SI28" s="223"/>
      <c r="SJ28" s="216"/>
      <c r="SK28" s="63"/>
      <c r="SL28" s="200"/>
      <c r="SM28" s="64"/>
      <c r="SN28" s="106"/>
      <c r="SO28" s="196"/>
      <c r="SP28" s="64"/>
      <c r="SQ28" s="214"/>
      <c r="SR28" s="223"/>
      <c r="SS28" s="216"/>
      <c r="SW28" s="214" t="s">
        <v>610</v>
      </c>
      <c r="SX28" s="223">
        <f>VLOOKUP(SW28,'WCF 2016-2017'!$C$4:$J$59,5,FALSE)/'WCF 2016-2017'!$G$27</f>
        <v>0.70854271356783916</v>
      </c>
      <c r="SY28" s="216">
        <v>1</v>
      </c>
      <c r="SZ28" s="214" t="s">
        <v>610</v>
      </c>
      <c r="TA28" s="223">
        <f>VLOOKUP(SZ28,'WCF 2017-2018'!$C$4:$J$59,5,FALSE)/'WCF 2017-2018'!$G$27</f>
        <v>2.2686567164179103</v>
      </c>
      <c r="TB28" s="216">
        <v>1</v>
      </c>
      <c r="TC28" s="1" t="s">
        <v>413</v>
      </c>
      <c r="TD28" s="196">
        <f>VLOOKUP(TC28,'WCF 2017-2018'!$C$4:$J$56,8,FALSE)</f>
        <v>2.6455026455026454E-2</v>
      </c>
      <c r="TE28" s="64">
        <v>15</v>
      </c>
      <c r="TF28" s="1" t="s">
        <v>410</v>
      </c>
      <c r="TG28" s="196">
        <f>VLOOKUP(TF28,'WCF 2017-2018'!$C$4:$J$56,8,FALSE)</f>
        <v>1.6946553178437237E-2</v>
      </c>
      <c r="TH28" s="64">
        <v>15</v>
      </c>
      <c r="TI28" s="106"/>
      <c r="TJ28" s="196"/>
      <c r="TK28" s="64"/>
      <c r="TL28" s="214"/>
      <c r="TM28" s="223"/>
      <c r="TN28" s="216"/>
      <c r="TO28" s="106"/>
      <c r="TP28" s="196"/>
      <c r="TQ28" s="64"/>
      <c r="TS28" s="196"/>
      <c r="TT28" s="64"/>
    </row>
    <row r="29" spans="1:540" ht="15.75" thickBot="1">
      <c r="A29" s="9"/>
      <c r="B29" s="9"/>
      <c r="C29" s="9"/>
      <c r="D29" s="9"/>
      <c r="E29" s="9"/>
      <c r="F29" s="9"/>
      <c r="G29" s="9"/>
      <c r="H29" s="9"/>
      <c r="I29" s="9"/>
      <c r="M29" s="9"/>
      <c r="N29" s="9"/>
      <c r="O29" s="9"/>
      <c r="AB29" s="20"/>
      <c r="AC29" s="20"/>
      <c r="AD29" s="20"/>
      <c r="AZ29" s="78" t="s">
        <v>154</v>
      </c>
      <c r="BA29" s="143">
        <v>0</v>
      </c>
      <c r="BB29" s="87">
        <v>16</v>
      </c>
      <c r="BC29" s="121" t="s">
        <v>454</v>
      </c>
      <c r="BD29" s="188"/>
      <c r="BE29" s="64">
        <v>16</v>
      </c>
      <c r="BF29" s="158" t="s">
        <v>507</v>
      </c>
      <c r="BG29" s="188">
        <v>7.1333599255418156E-2</v>
      </c>
      <c r="BH29" s="64">
        <v>16</v>
      </c>
      <c r="BI29" s="106" t="s">
        <v>562</v>
      </c>
      <c r="BJ29" s="111">
        <f>'egyeni-ranglista'!$Y$305/136*4*'WCF 2012-2013'!F30/'WCF 2012-2013'!F22</f>
        <v>66.824752572083327</v>
      </c>
      <c r="BK29" s="64">
        <v>16</v>
      </c>
      <c r="BR29" s="195" t="s">
        <v>608</v>
      </c>
      <c r="BS29" s="187">
        <v>8.3765456721180687E-3</v>
      </c>
      <c r="BT29" s="80">
        <v>16</v>
      </c>
      <c r="CA29" s="63" t="s">
        <v>380</v>
      </c>
      <c r="CB29" s="186">
        <v>3.5234676239861719E-3</v>
      </c>
      <c r="CC29" s="64">
        <v>16</v>
      </c>
      <c r="CP29" s="63" t="s">
        <v>664</v>
      </c>
      <c r="CQ29" s="200">
        <v>7.1333599255418156E-2</v>
      </c>
      <c r="CR29" s="64">
        <v>13</v>
      </c>
      <c r="CV29" s="63" t="s">
        <v>691</v>
      </c>
      <c r="CW29" s="186">
        <v>1.0969285999202234E-2</v>
      </c>
      <c r="CX29" s="64">
        <v>16</v>
      </c>
      <c r="CY29" s="87" t="s">
        <v>370</v>
      </c>
      <c r="CZ29" s="187">
        <v>9.2153765139547129E-3</v>
      </c>
      <c r="DA29" s="80">
        <v>16</v>
      </c>
      <c r="DT29" s="20"/>
      <c r="DU29" s="20"/>
      <c r="DV29" s="20"/>
      <c r="EF29" s="63" t="s">
        <v>752</v>
      </c>
      <c r="EG29" s="186">
        <v>8.3765456721180687E-3</v>
      </c>
      <c r="EH29" s="64"/>
      <c r="EI29" s="206" t="s">
        <v>375</v>
      </c>
      <c r="EJ29" s="186">
        <v>8.3765456721180687E-3</v>
      </c>
      <c r="EK29" s="64">
        <v>16</v>
      </c>
      <c r="EO29" s="63" t="s">
        <v>781</v>
      </c>
      <c r="EP29" s="186">
        <v>7.1333599255418156E-2</v>
      </c>
      <c r="ER29" s="63" t="s">
        <v>737</v>
      </c>
      <c r="ES29" s="46">
        <f>SUMIFS(csapatok!CV:CV,csapatok!CW:CW,ER29)+SUMIFS(csapatok!CV:CV,csapatok!CW:CW,ER29&amp;"-Csere")</f>
        <v>0</v>
      </c>
      <c r="ET29" s="64">
        <v>16</v>
      </c>
      <c r="EU29" s="82" t="s">
        <v>809</v>
      </c>
      <c r="EV29" s="209">
        <f>SUMIFS(csapatok!CX:CX,csapatok!CY:CY,EU29)+SUMIFS(csapatok!CX:CX,csapatok!CY:CY,EU29&amp;"-Csere")</f>
        <v>0</v>
      </c>
      <c r="EW29" s="87">
        <v>16</v>
      </c>
      <c r="EX29" s="142" t="s">
        <v>43</v>
      </c>
      <c r="EY29" s="46">
        <f>SUMIFS(csapatok!CZ:CZ,csapatok!DA:DA,EX29)+SUMIFS(csapatok!CZ:CZ,csapatok!DA:DA,EX29&amp;"-Csere")</f>
        <v>161.12828350547525</v>
      </c>
      <c r="EZ29" s="64">
        <v>16</v>
      </c>
      <c r="FA29" s="1" t="s">
        <v>829</v>
      </c>
      <c r="FB29" s="186"/>
      <c r="FC29" s="64"/>
      <c r="FD29" s="214" t="s">
        <v>930</v>
      </c>
      <c r="FE29" s="196">
        <f>FF29*VLOOKUP(FD29,'WCF 2013-2014'!$C$4:$J$56,8,FALSE)</f>
        <v>1.7428096509343675E-2</v>
      </c>
      <c r="FF29" s="216">
        <v>2</v>
      </c>
      <c r="FG29" s="214" t="s">
        <v>937</v>
      </c>
      <c r="FH29" s="223">
        <f>VLOOKUP(FG29,'WCF 2013-2014'!$C$4:$J$56,5,FALSE)/'WCF 2013-2014'!$G$25</f>
        <v>0.8689320388349514</v>
      </c>
      <c r="FI29" s="216"/>
      <c r="FJ29" s="214" t="s">
        <v>405</v>
      </c>
      <c r="FK29" s="196">
        <f>FL29*VLOOKUP(FJ29,'WCF 2013-2014'!$C$4:$J$56,8,FALSE)</f>
        <v>8.5830856797461344E-2</v>
      </c>
      <c r="FL29" s="216">
        <v>2</v>
      </c>
      <c r="FM29" s="63" t="s">
        <v>933</v>
      </c>
      <c r="FN29" s="186">
        <f>VLOOKUP(FM29,'WCF 2013-2014'!$C$4:$J$56,8,FALSE)</f>
        <v>1.3851810809449453E-2</v>
      </c>
      <c r="FO29" s="64">
        <v>16</v>
      </c>
      <c r="FP29" s="63"/>
      <c r="FQ29" s="186"/>
      <c r="FR29" s="64"/>
      <c r="FS29" s="63" t="s">
        <v>612</v>
      </c>
      <c r="FT29" s="223">
        <f>VLOOKUP(FS29,'WCF 2013-2014'!$C$4:$J$56,5,FALSE)/'WCF 2013-2014'!$G$25</f>
        <v>0.45145631067961167</v>
      </c>
      <c r="FU29" s="1">
        <v>1</v>
      </c>
      <c r="FY29" s="63" t="s">
        <v>1252</v>
      </c>
      <c r="FZ29" s="200"/>
      <c r="GA29" s="64"/>
      <c r="GB29" s="63"/>
      <c r="GC29" s="223"/>
      <c r="GE29" s="82"/>
      <c r="GF29" s="197"/>
      <c r="GG29" s="80"/>
      <c r="GH29" s="82" t="s">
        <v>933</v>
      </c>
      <c r="GI29" s="197">
        <f t="shared" si="3"/>
        <v>2.6176441202917376E-2</v>
      </c>
      <c r="GJ29" s="80">
        <v>16</v>
      </c>
      <c r="GK29" s="1" t="s">
        <v>937</v>
      </c>
      <c r="GL29" s="196">
        <f>GM29*VLOOKUP(GK29,'WCF 2013-2014'!$C$4:$J$56,7,FALSE)</f>
        <v>9.7521332791548152E-3</v>
      </c>
      <c r="GM29" s="64">
        <v>1</v>
      </c>
      <c r="GN29" s="1" t="s">
        <v>406</v>
      </c>
      <c r="GO29" s="196">
        <f>GP29*VLOOKUP(GN29,'WCF 2013-2014'!$C$4:$J$56,7,FALSE)</f>
        <v>1.0666395774075578E-2</v>
      </c>
      <c r="GP29" s="64">
        <v>1</v>
      </c>
      <c r="GQ29" s="63" t="s">
        <v>406</v>
      </c>
      <c r="GR29" s="196">
        <f>VLOOKUP(GQ29,'WCF 2013-2014'!$C$4:$J$56,7,FALSE)</f>
        <v>1.0666395774075578E-2</v>
      </c>
      <c r="GT29" s="63" t="s">
        <v>413</v>
      </c>
      <c r="GU29" s="196">
        <f>VLOOKUP(GT29,'WCF 2013-2014'!$C$4:$J$56,7,FALSE)</f>
        <v>1.2088581877285657E-2</v>
      </c>
      <c r="GV29" s="64">
        <v>16</v>
      </c>
      <c r="GZ29" s="82" t="s">
        <v>405</v>
      </c>
      <c r="HA29" s="197">
        <f>VLOOKUP(GZ29,'WCF 2014-2015'!$C$4:$L$57,8,FALSE)</f>
        <v>4.1284956605593059E-2</v>
      </c>
      <c r="HB29" s="80"/>
      <c r="HC29" s="82"/>
      <c r="HD29" s="197"/>
      <c r="HE29" s="80"/>
      <c r="HI29" s="20"/>
      <c r="HJ29" s="20"/>
      <c r="HK29" s="20"/>
      <c r="HL29" s="185" t="s">
        <v>1310</v>
      </c>
      <c r="HM29" s="196"/>
      <c r="HN29" s="64">
        <v>16</v>
      </c>
      <c r="HR29" s="107"/>
      <c r="HS29" s="85"/>
      <c r="HT29" s="80"/>
      <c r="HU29" s="107"/>
      <c r="HV29" s="85"/>
      <c r="HW29" s="80"/>
      <c r="ID29" s="107" t="s">
        <v>1350</v>
      </c>
      <c r="IE29" s="85"/>
      <c r="IF29" s="64">
        <v>16</v>
      </c>
      <c r="IG29" s="206" t="s">
        <v>361</v>
      </c>
      <c r="IH29" s="186">
        <f>VLOOKUP(IG29,'WCF 2014-2015'!$B$4:$L$57,9,FALSE)</f>
        <v>1.6092092574734811E-2</v>
      </c>
      <c r="II29" s="64"/>
      <c r="IM29" s="63" t="s">
        <v>887</v>
      </c>
      <c r="IN29" s="186">
        <f>VLOOKUP(IM29,'WCF 2014-2015'!$C$4:$L$57,8,FALSE)</f>
        <v>1.0306171648987464E-2</v>
      </c>
      <c r="IO29" s="64"/>
      <c r="IP29" s="63" t="s">
        <v>312</v>
      </c>
      <c r="IQ29" s="46">
        <f>SUMIFS(csapatok!FJ:FJ,csapatok!FK:FK,IP29)+SUMIFS(csapatok!FJ:FJ,csapatok!FK:FK,IP29&amp;"-Csere")</f>
        <v>26.429360807301201</v>
      </c>
      <c r="IR29" s="64">
        <v>16</v>
      </c>
      <c r="IS29" s="82" t="s">
        <v>89</v>
      </c>
      <c r="IT29" s="46">
        <f>SUMIFS(csapatok!FL:FL,csapatok!FM:FM,IS29)+SUMIFS(csapatok!FL:FL,csapatok!FM:FM,IS29&amp;"-Csere")</f>
        <v>17.207743772118572</v>
      </c>
      <c r="IU29" s="64">
        <v>16</v>
      </c>
      <c r="IW29" s="186"/>
      <c r="IX29" s="64"/>
      <c r="IY29" s="214" t="s">
        <v>930</v>
      </c>
      <c r="IZ29" s="196">
        <f>JA29*VLOOKUP(IY29,'WCF 2014-2015'!$C$4:$J$57,8,FALSE)</f>
        <v>2.1817743490838957E-2</v>
      </c>
      <c r="JA29" s="216">
        <v>2</v>
      </c>
      <c r="JB29" s="214" t="s">
        <v>404</v>
      </c>
      <c r="JC29" s="223">
        <f>VLOOKUP(JB29,'WCF 2014-2015'!$C$4:$J$57,5,FALSE)/'WCF 2014-2015'!$G$26</f>
        <v>1.9516908212560387</v>
      </c>
      <c r="JD29" s="216"/>
      <c r="JE29" s="214" t="s">
        <v>405</v>
      </c>
      <c r="JF29" s="196">
        <f>JG29*VLOOKUP(JE29,'WCF 2014-2015'!$C$4:$J$57,8,FALSE)</f>
        <v>4.1284956605593059E-2</v>
      </c>
      <c r="JG29" s="216">
        <v>1</v>
      </c>
      <c r="JH29" s="68" t="s">
        <v>1332</v>
      </c>
      <c r="JI29" s="46">
        <f>SUMIFS(csapatok!FV:FV,csapatok!FW:FW,JH29)+SUMIFS(csapatok!FV:FV,csapatok!FW:FW,JH29&amp;"-Csere")</f>
        <v>15.760016511017319</v>
      </c>
      <c r="JJ29" s="1">
        <v>16</v>
      </c>
      <c r="JN29" s="63" t="s">
        <v>1425</v>
      </c>
      <c r="JO29" s="200"/>
      <c r="JP29" s="64"/>
      <c r="JQ29" s="63"/>
      <c r="JR29" s="223"/>
      <c r="JT29" s="106"/>
      <c r="JU29" s="46"/>
      <c r="JW29" s="68"/>
      <c r="JX29" s="46"/>
      <c r="JZ29" s="63" t="s">
        <v>1014</v>
      </c>
      <c r="KA29" s="196">
        <f>VLOOKUP(JZ29,'WCF 2015-2016'!$C$4:$J$56,8,FALSE)</f>
        <v>2.8250534003996415E-3</v>
      </c>
      <c r="KB29" s="80">
        <v>16</v>
      </c>
      <c r="KC29" s="68"/>
      <c r="KD29" s="46"/>
      <c r="KF29" s="63" t="s">
        <v>410</v>
      </c>
      <c r="KG29" s="196">
        <f>VLOOKUP(KF29,'WCF 2015-2016 MD'!$C$4:$J$56,4,FALSE)</f>
        <v>8.0592105263157902E-3</v>
      </c>
      <c r="KH29" s="80">
        <v>16</v>
      </c>
      <c r="KL29" s="1" t="s">
        <v>407</v>
      </c>
      <c r="KM29" s="196">
        <f>VLOOKUP(KL29,'WCF 2015-2016 MD'!$C$4:$J$56,4,FALSE)</f>
        <v>5.7401315789473682E-2</v>
      </c>
      <c r="KN29" s="80"/>
      <c r="KO29" s="63"/>
      <c r="KP29" s="196"/>
      <c r="KQ29" s="80"/>
      <c r="KR29" s="63" t="s">
        <v>887</v>
      </c>
      <c r="KS29" s="196">
        <f>VLOOKUP(KR29,'WCF 2015-2016 MD'!$C$4:$J$56,4,FALSE)</f>
        <v>3.7171052631578945E-2</v>
      </c>
      <c r="KT29" s="80">
        <v>16</v>
      </c>
      <c r="KU29" s="63" t="s">
        <v>407</v>
      </c>
      <c r="KV29" s="196">
        <f>VLOOKUP(KU29,'WCF 2015-2016 MD'!$C$4:$J$56,4,FALSE)</f>
        <v>5.7401315789473682E-2</v>
      </c>
      <c r="KW29" s="80"/>
      <c r="KX29" s="63"/>
      <c r="KY29" s="196"/>
      <c r="KZ29" s="80"/>
      <c r="LA29" s="63"/>
      <c r="LB29" s="196"/>
      <c r="LC29" s="80"/>
      <c r="LD29" s="107" t="s">
        <v>610</v>
      </c>
      <c r="LE29" s="196">
        <f>VLOOKUP(LD29,'WCF 2015-2016 MD'!$C$4:$J$56,4,FALSE)</f>
        <v>7.4013157894736838E-3</v>
      </c>
      <c r="LF29" s="64">
        <v>16</v>
      </c>
      <c r="LG29" s="107" t="s">
        <v>411</v>
      </c>
      <c r="LH29" s="196">
        <f>VLOOKUP(LG29,'WCF 2015-2016 MD'!$C$4:$J$56,4,FALSE)</f>
        <v>2.0394736842105264E-2</v>
      </c>
      <c r="LI29" s="64">
        <v>16</v>
      </c>
      <c r="LM29" s="63"/>
      <c r="LN29" s="200"/>
      <c r="LO29" s="64"/>
      <c r="LY29" s="20"/>
      <c r="LZ29" s="20"/>
      <c r="MA29" s="20"/>
      <c r="ME29" s="63" t="s">
        <v>314</v>
      </c>
      <c r="MF29" s="46">
        <f>SUMIFS(csapatok!HT:HT,csapatok!HU:HU,ME29)+SUMIFS(csapatok!HT:HT,csapatok!HU:HU,ME29&amp;"-Csere")</f>
        <v>19.336594095751863</v>
      </c>
      <c r="MG29" s="64">
        <v>16</v>
      </c>
      <c r="MH29" s="82" t="s">
        <v>1455</v>
      </c>
      <c r="MI29" s="46">
        <f>SUMIFS(csapatok!HV:HV,csapatok!HW:HW,MH29)+SUMIFS(csapatok!HV:HV,csapatok!HW:HW,MH29&amp;"-Csere")</f>
        <v>43.406741985103096</v>
      </c>
      <c r="MJ29" s="64">
        <v>16</v>
      </c>
      <c r="MK29" s="63"/>
      <c r="ML29" s="200"/>
      <c r="MM29" s="64"/>
      <c r="MN29" s="63"/>
      <c r="MO29" s="200"/>
      <c r="MP29" s="64"/>
      <c r="MQ29" s="214" t="s">
        <v>937</v>
      </c>
      <c r="MR29" s="223">
        <f>VLOOKUP(MQ29,'WCF 2015-2016'!$C$4:$J$57,5,FALSE)/'WCF 2015-2016'!$G$26</f>
        <v>0.89949748743718594</v>
      </c>
      <c r="MS29" s="216"/>
      <c r="MT29" s="63"/>
      <c r="MU29" s="200"/>
      <c r="MV29" s="64"/>
      <c r="MW29" s="107" t="s">
        <v>413</v>
      </c>
      <c r="MX29" s="196">
        <f>VLOOKUP(MW29,'WCF 2015-2016 MD'!$C$4:$J$57,4,FALSE)</f>
        <v>2.1546052631578948E-2</v>
      </c>
      <c r="MY29" s="64">
        <v>3</v>
      </c>
      <c r="MZ29" s="63"/>
      <c r="NA29" s="200"/>
      <c r="NB29" s="64"/>
      <c r="NC29" s="68"/>
      <c r="ND29" s="46"/>
      <c r="NF29" s="63"/>
      <c r="NG29" s="200"/>
      <c r="NH29" s="64"/>
      <c r="NI29" s="63"/>
      <c r="NJ29" s="200"/>
      <c r="NK29" s="64"/>
      <c r="NL29" s="107" t="s">
        <v>912</v>
      </c>
      <c r="NM29" s="196">
        <f>VLOOKUP(NL29,'WCF 2015-2016 MD'!$C$4:$J$57,4,FALSE)</f>
        <v>3.5361842105263157E-2</v>
      </c>
      <c r="NN29" s="64">
        <v>4</v>
      </c>
      <c r="NO29" s="107" t="s">
        <v>411</v>
      </c>
      <c r="NP29" s="196">
        <f>VLOOKUP(NO29,'WCF 2015-2016 MD'!$C$4:$J$57,4,FALSE)</f>
        <v>2.0394736842105264E-2</v>
      </c>
      <c r="NQ29" s="64">
        <v>1</v>
      </c>
      <c r="NR29" s="63"/>
      <c r="NS29" s="200"/>
      <c r="NT29" s="64"/>
      <c r="NU29" s="63"/>
      <c r="NV29" s="200"/>
      <c r="NW29" s="64"/>
      <c r="OA29" s="63"/>
      <c r="OB29" s="200"/>
      <c r="OC29" s="64"/>
      <c r="OD29" s="63"/>
      <c r="OE29" s="223"/>
      <c r="OG29" s="107" t="s">
        <v>933</v>
      </c>
      <c r="OH29" s="196">
        <f t="shared" si="5"/>
        <v>2.1874999999999999E-2</v>
      </c>
      <c r="OI29" s="64"/>
      <c r="OJ29" s="82" t="s">
        <v>930</v>
      </c>
      <c r="OK29" s="196">
        <f>VLOOKUP(OJ29,'WCF 2015-2016'!$C$4:$J$57,8,FALSE)</f>
        <v>1.212705849927651E-2</v>
      </c>
      <c r="OL29" s="80"/>
      <c r="ON29" s="196"/>
      <c r="OO29" s="64"/>
      <c r="OP29" s="63"/>
      <c r="OQ29" s="200"/>
      <c r="OR29" s="64"/>
      <c r="OS29" s="63"/>
      <c r="OT29" s="200"/>
      <c r="OU29" s="64"/>
      <c r="OV29" s="214" t="s">
        <v>613</v>
      </c>
      <c r="OW29" s="223">
        <f>VLOOKUP(OV29,'WCF 2016-2017'!$C$4:$J$59,5,FALSE)/'WCF 2016-2017'!$G$27</f>
        <v>0.40703517587939697</v>
      </c>
      <c r="OX29" s="216">
        <v>1</v>
      </c>
      <c r="OY29" s="107"/>
      <c r="OZ29" s="196"/>
      <c r="PA29" s="64"/>
      <c r="PB29" s="214" t="s">
        <v>613</v>
      </c>
      <c r="PC29" s="223">
        <f>VLOOKUP(PB29,'WCF 2016-2017'!$C$4:$J$59,5,FALSE)/'WCF 2016-2017'!$G$27</f>
        <v>0.40703517587939697</v>
      </c>
      <c r="PD29" s="216">
        <v>1</v>
      </c>
      <c r="PE29" s="107"/>
      <c r="PF29" s="196"/>
      <c r="PG29" s="64"/>
      <c r="PH29" s="214"/>
      <c r="PI29" s="223"/>
      <c r="PJ29" s="216"/>
      <c r="PK29" s="107" t="s">
        <v>1030</v>
      </c>
      <c r="PL29" s="196">
        <f t="shared" si="20"/>
        <v>0.47960526315789476</v>
      </c>
      <c r="PM29" s="64"/>
      <c r="PN29" s="107"/>
      <c r="PO29" s="196"/>
      <c r="PP29" s="64"/>
      <c r="PQ29" s="63"/>
      <c r="PR29" s="196"/>
      <c r="PS29" s="80"/>
      <c r="PT29" s="63"/>
      <c r="PU29" s="200"/>
      <c r="PV29" s="64"/>
      <c r="PW29" s="63"/>
      <c r="PX29" s="200"/>
      <c r="PY29" s="64"/>
      <c r="PZ29" s="107"/>
      <c r="QA29" s="196"/>
      <c r="QB29" s="64"/>
      <c r="QC29" s="107"/>
      <c r="QD29" s="196"/>
      <c r="QE29" s="64"/>
      <c r="QI29" s="107"/>
      <c r="QJ29" s="196"/>
      <c r="QK29" s="64"/>
      <c r="QO29" s="20"/>
      <c r="QP29" s="20"/>
      <c r="QQ29" s="20"/>
      <c r="QR29" s="107"/>
      <c r="QS29" s="196"/>
      <c r="QT29" s="64"/>
      <c r="QU29" s="107"/>
      <c r="QV29" s="196"/>
      <c r="QW29" s="64"/>
      <c r="QX29" s="63" t="s">
        <v>1210</v>
      </c>
      <c r="QY29" s="46">
        <f>SUMIFS(csapatok!KX:KX,csapatok!KY:KY,QX29)+SUMIFS(csapatok!KX:KX,csapatok!KY:KY,QX29&amp;"-Csere")</f>
        <v>29.014675379086206</v>
      </c>
      <c r="QZ29" s="64">
        <v>16</v>
      </c>
      <c r="RA29" s="1" t="s">
        <v>1389</v>
      </c>
      <c r="RB29" s="46">
        <f>SUMIFS(csapatok!KZ:KZ,csapatok!LA:LA,RA29)+SUMIFS(csapatok!KZ:KZ,csapatok!LA:LA,RA29&amp;"-Csere")</f>
        <v>15.00433519240001</v>
      </c>
      <c r="RC29" s="64">
        <v>16</v>
      </c>
      <c r="RM29" s="107"/>
      <c r="RN29" s="196"/>
      <c r="RO29" s="64"/>
      <c r="RP29" s="63"/>
      <c r="RQ29" s="200"/>
      <c r="RR29" s="64"/>
      <c r="RS29" s="214" t="s">
        <v>612</v>
      </c>
      <c r="RT29" s="223">
        <f>VLOOKUP(RS29,'WCF 2016-2017'!$C$4:$J$59,5,FALSE)/'WCF 2016-2017'!$G$27</f>
        <v>0.39195979899497485</v>
      </c>
      <c r="RU29" s="216"/>
      <c r="RV29" s="63"/>
      <c r="RW29" s="200"/>
      <c r="RX29" s="64"/>
      <c r="RY29" s="63"/>
      <c r="RZ29" s="200"/>
      <c r="SA29" s="64"/>
      <c r="SB29" s="214" t="s">
        <v>612</v>
      </c>
      <c r="SC29" s="223">
        <f>VLOOKUP(SB29,'WCF 2016-2017'!$C$4:$J$59,5,FALSE)/'WCF 2016-2017'!$G$27</f>
        <v>0.39195979899497485</v>
      </c>
      <c r="SD29" s="216"/>
      <c r="SE29" s="107"/>
      <c r="SF29" s="196"/>
      <c r="SG29" s="64"/>
      <c r="SH29" s="214"/>
      <c r="SI29" s="223"/>
      <c r="SJ29" s="216"/>
      <c r="SK29" s="63"/>
      <c r="SL29" s="200"/>
      <c r="SM29" s="64"/>
      <c r="SN29" s="107"/>
      <c r="SO29" s="196"/>
      <c r="SP29" s="64"/>
      <c r="SQ29" s="214"/>
      <c r="SR29" s="223"/>
      <c r="SS29" s="216"/>
      <c r="SW29" s="214" t="s">
        <v>612</v>
      </c>
      <c r="SX29" s="223">
        <f>VLOOKUP(SW29,'WCF 2016-2017'!$C$4:$J$59,5,FALSE)/'WCF 2016-2017'!$G$27</f>
        <v>0.39195979899497485</v>
      </c>
      <c r="SY29" s="216">
        <v>1</v>
      </c>
      <c r="SZ29" s="214" t="s">
        <v>612</v>
      </c>
      <c r="TA29" s="223">
        <f>VLOOKUP(SZ29,'WCF 2017-2018'!$C$4:$J$59,5,FALSE)/'WCF 2017-2018'!$G$27</f>
        <v>1.0597014925373134</v>
      </c>
      <c r="TB29" s="216">
        <v>1</v>
      </c>
      <c r="TC29" s="63" t="s">
        <v>613</v>
      </c>
      <c r="TD29" s="196">
        <f>VLOOKUP(TC29,'WCF 2017-2018'!$C$4:$J$56,8,FALSE)</f>
        <v>6.4412238325281803E-3</v>
      </c>
      <c r="TE29" s="80">
        <v>16</v>
      </c>
      <c r="TF29" s="63" t="s">
        <v>404</v>
      </c>
      <c r="TG29" s="196">
        <f>VLOOKUP(TF29,'WCF 2017-2018'!$C$4:$J$56,8,FALSE)</f>
        <v>2.7375201288244767E-2</v>
      </c>
      <c r="TH29" s="80">
        <v>16</v>
      </c>
      <c r="TI29" s="107"/>
      <c r="TJ29" s="196"/>
      <c r="TK29" s="64"/>
      <c r="TL29" s="214"/>
      <c r="TM29" s="223"/>
      <c r="TN29" s="216"/>
      <c r="TO29" s="107"/>
      <c r="TP29" s="196"/>
      <c r="TQ29" s="64"/>
      <c r="TR29" s="63"/>
      <c r="TS29" s="196"/>
      <c r="TT29" s="80"/>
    </row>
    <row r="30" spans="1:540" ht="14.1" customHeight="1">
      <c r="A30" s="9"/>
      <c r="B30" s="9"/>
      <c r="C30" s="9"/>
      <c r="D30" s="9"/>
      <c r="E30" s="9"/>
      <c r="F30" s="9"/>
      <c r="G30" s="9"/>
      <c r="H30" s="9"/>
      <c r="I30" s="9"/>
      <c r="M30" s="9"/>
      <c r="N30" s="9"/>
      <c r="O30" s="9"/>
      <c r="AB30" s="20"/>
      <c r="AC30" s="20"/>
      <c r="AD30" s="20"/>
      <c r="BC30" s="121" t="s">
        <v>461</v>
      </c>
      <c r="BD30" s="188">
        <v>5.0392235075122992E-2</v>
      </c>
      <c r="BE30" s="64">
        <v>17</v>
      </c>
      <c r="BF30" s="158" t="s">
        <v>508</v>
      </c>
      <c r="BG30" s="188">
        <v>1.0969285999202234E-2</v>
      </c>
      <c r="BH30" s="64">
        <v>17</v>
      </c>
      <c r="BI30" s="69" t="s">
        <v>19</v>
      </c>
      <c r="BJ30" s="46">
        <f>SUMIFS(csapatok!AP:AP,csapatok!AQ:AQ,BI30)+SUMIFS(csapatok!AP:AP,csapatok!AQ:AQ,BI30&amp;"-Csere")</f>
        <v>170.87887431465992</v>
      </c>
      <c r="BK30" s="64">
        <v>17</v>
      </c>
      <c r="CA30" s="63" t="s">
        <v>368</v>
      </c>
      <c r="CB30" s="186">
        <v>1.1966493817311527E-2</v>
      </c>
      <c r="CC30" s="64">
        <v>17</v>
      </c>
      <c r="CP30" s="63" t="s">
        <v>665</v>
      </c>
      <c r="CQ30" s="200">
        <v>7.1333599255418156E-2</v>
      </c>
      <c r="CR30" s="64">
        <v>13</v>
      </c>
      <c r="CV30" s="63" t="s">
        <v>692</v>
      </c>
      <c r="CW30" s="186">
        <v>1.0969285999202234E-2</v>
      </c>
      <c r="CX30" s="64">
        <v>17</v>
      </c>
      <c r="DT30" s="20"/>
      <c r="DU30" s="20"/>
      <c r="DV30" s="20"/>
      <c r="EF30" s="63" t="s">
        <v>753</v>
      </c>
      <c r="EG30" s="186">
        <v>2.4664273367903205E-2</v>
      </c>
      <c r="EH30" s="64"/>
      <c r="EI30" s="206" t="s">
        <v>365</v>
      </c>
      <c r="EJ30" s="186">
        <v>1.6420688738199709E-2</v>
      </c>
      <c r="EK30" s="64">
        <v>17</v>
      </c>
      <c r="EO30" s="63" t="s">
        <v>805</v>
      </c>
      <c r="EP30" s="186">
        <v>5.451402738997474E-2</v>
      </c>
      <c r="ER30" s="63" t="s">
        <v>314</v>
      </c>
      <c r="ES30" s="46">
        <f>SUMIFS(csapatok!CV:CV,csapatok!CW:CW,ER30)+SUMIFS(csapatok!CV:CV,csapatok!CW:CW,ER30&amp;"-Csere")</f>
        <v>0</v>
      </c>
      <c r="ET30" s="64">
        <v>17</v>
      </c>
      <c r="EX30" s="63" t="s">
        <v>820</v>
      </c>
      <c r="EY30" s="183">
        <f>'egyeni-ranglista'!$BD$305/129*4*'WCF 2012-2013'!F30/'WCF 2012-2013'!$F$22</f>
        <v>90.529812072513977</v>
      </c>
      <c r="EZ30" s="64">
        <v>17</v>
      </c>
      <c r="FA30" s="1" t="s">
        <v>828</v>
      </c>
      <c r="FB30" s="186"/>
      <c r="FC30" s="64"/>
      <c r="FD30" s="214" t="s">
        <v>898</v>
      </c>
      <c r="FE30" s="196">
        <f>FF30*VLOOKUP(FD30,'WCF 2013-2014'!$C$4:$J$56,8,FALSE)</f>
        <v>6.8503500730368204E-3</v>
      </c>
      <c r="FF30" s="216">
        <v>2</v>
      </c>
      <c r="FG30" s="214" t="s">
        <v>613</v>
      </c>
      <c r="FH30" s="223">
        <f>VLOOKUP(FG30,'WCF 2013-2014'!$C$4:$J$56,5,FALSE)/'WCF 2013-2014'!$G$25</f>
        <v>0.22815533980582525</v>
      </c>
      <c r="FI30" s="216"/>
      <c r="FJ30" s="214" t="s">
        <v>406</v>
      </c>
      <c r="FK30" s="196">
        <f>FL30*VLOOKUP(FJ30,'WCF 2013-2014'!$C$4:$J$56,8,FALSE)</f>
        <v>2.0752531103611544E-2</v>
      </c>
      <c r="FL30" s="216">
        <v>2</v>
      </c>
      <c r="FM30" s="63" t="s">
        <v>409</v>
      </c>
      <c r="FN30" s="186">
        <f>VLOOKUP(FM30,'WCF 2013-2014'!$C$4:$J$56,8,FALSE)</f>
        <v>5.43998388152924E-3</v>
      </c>
      <c r="FO30" s="64">
        <v>17</v>
      </c>
      <c r="FP30" s="63"/>
      <c r="FQ30" s="186"/>
      <c r="FR30" s="64"/>
      <c r="FY30" s="63" t="s">
        <v>1253</v>
      </c>
      <c r="FZ30" s="200"/>
      <c r="GA30" s="64"/>
      <c r="GE30" s="1" t="s">
        <v>413</v>
      </c>
      <c r="GF30" s="196">
        <f>GG30*VLOOKUP(GE30,'WCF 2013-2014'!$C$4:$J$56,7,FALSE)</f>
        <v>1.2088581877285657E-2</v>
      </c>
      <c r="GG30" s="64">
        <v>1</v>
      </c>
      <c r="GH30" s="1" t="s">
        <v>413</v>
      </c>
      <c r="GI30" s="196">
        <f>GJ30*VLOOKUP(GH30,'WCF 2013-2014'!$C$4:$J$56,6,FALSE)</f>
        <v>1.2189029873114198E-2</v>
      </c>
      <c r="GJ30" s="64">
        <v>1</v>
      </c>
      <c r="GK30" s="1" t="s">
        <v>410</v>
      </c>
      <c r="GL30" s="196">
        <f>GM30*VLOOKUP(GK30,'WCF 2013-2014'!$C$4:$J$56,7,FALSE)</f>
        <v>4.5713124746038199E-3</v>
      </c>
      <c r="GM30" s="64">
        <v>1</v>
      </c>
      <c r="GP30" s="64"/>
      <c r="GT30" s="63" t="s">
        <v>1014</v>
      </c>
      <c r="GU30" s="196">
        <f>VLOOKUP(GT30,'WCF 2013-2014'!$C$4:$J$56,7,FALSE)</f>
        <v>1.5237708248679398E-3</v>
      </c>
      <c r="GV30" s="64">
        <v>17</v>
      </c>
      <c r="GZ30" s="106" t="s">
        <v>406</v>
      </c>
      <c r="HA30" s="196">
        <f>VLOOKUP(GZ30,'WCF 2014-2015'!$C$4:$L$57,8,FALSE)</f>
        <v>1.247589199614272E-2</v>
      </c>
      <c r="HC30" s="106" t="s">
        <v>406</v>
      </c>
      <c r="HD30" s="196">
        <f>VLOOKUP(HC30,'WCF 2014-2015'!$C$4:$L$57,8,FALSE)</f>
        <v>1.247589199614272E-2</v>
      </c>
      <c r="HI30" s="20"/>
      <c r="HJ30" s="20"/>
      <c r="HK30" s="20"/>
      <c r="HL30" s="185" t="s">
        <v>1311</v>
      </c>
      <c r="HM30" s="196"/>
      <c r="HN30" s="64">
        <v>17</v>
      </c>
      <c r="HS30" s="196"/>
      <c r="HV30" s="196"/>
      <c r="ID30" s="1" t="s">
        <v>406</v>
      </c>
      <c r="IE30" s="196">
        <f>VLOOKUP(ID30,'WCF 2014-2015'!$C$4:$L$57,8,FALSE)</f>
        <v>1.247589199614272E-2</v>
      </c>
      <c r="IG30" s="206" t="s">
        <v>353</v>
      </c>
      <c r="IH30" s="186">
        <f>VLOOKUP(IG30,'WCF 2014-2015'!$B$4:$L$57,9,FALSE)</f>
        <v>6.4368370298939243E-2</v>
      </c>
      <c r="II30" s="64"/>
      <c r="IM30" s="63" t="s">
        <v>922</v>
      </c>
      <c r="IN30" s="186">
        <f>VLOOKUP(IM30,'WCF 2014-2015'!$C$4:$L$57,8,FALSE)</f>
        <v>5.677434908389585E-2</v>
      </c>
      <c r="IO30" s="64"/>
      <c r="IP30" s="63" t="s">
        <v>1513</v>
      </c>
      <c r="IQ30" s="46">
        <f>SUMIFS(csapatok!FJ:FJ,csapatok!FK:FK,IP30)+SUMIFS(csapatok!FJ:FJ,csapatok!FK:FK,IP30&amp;"-Csere")</f>
        <v>0</v>
      </c>
      <c r="IR30" s="64">
        <v>17</v>
      </c>
      <c r="IS30" s="1" t="s">
        <v>1364</v>
      </c>
      <c r="IT30" s="46">
        <f>SUMIFS(csapatok!FL:FL,csapatok!FM:FM,IS30)+SUMIFS(csapatok!FL:FL,csapatok!FM:FM,IS30&amp;"-Csere")</f>
        <v>0</v>
      </c>
      <c r="IU30" s="64">
        <v>17</v>
      </c>
      <c r="IW30" s="186"/>
      <c r="IX30" s="64"/>
      <c r="IY30" s="214" t="s">
        <v>898</v>
      </c>
      <c r="IZ30" s="196">
        <f>JA30*VLOOKUP(IY30,'WCF 2014-2015'!$C$4:$J$57,8,FALSE)</f>
        <v>4.7010607521697206E-3</v>
      </c>
      <c r="JA30" s="216">
        <v>1</v>
      </c>
      <c r="JB30" s="214" t="s">
        <v>613</v>
      </c>
      <c r="JC30" s="223">
        <f>VLOOKUP(JB30,'WCF 2014-2015'!$C$4:$J$57,5,FALSE)/'WCF 2014-2015'!$G$26</f>
        <v>0.27053140096618356</v>
      </c>
      <c r="JD30" s="216"/>
      <c r="JE30" s="214" t="s">
        <v>406</v>
      </c>
      <c r="JF30" s="196">
        <f>JG30*VLOOKUP(JE30,'WCF 2014-2015'!$C$4:$J$57,8,FALSE)</f>
        <v>2.495178399228544E-2</v>
      </c>
      <c r="JG30" s="216">
        <v>2</v>
      </c>
      <c r="JH30" s="56" t="s">
        <v>860</v>
      </c>
      <c r="JI30" s="220" t="s">
        <v>199</v>
      </c>
      <c r="JJ30" s="219" t="s">
        <v>1207</v>
      </c>
      <c r="JN30" s="63" t="s">
        <v>1426</v>
      </c>
      <c r="JO30" s="200"/>
      <c r="JP30" s="64"/>
      <c r="JT30" s="56" t="s">
        <v>860</v>
      </c>
      <c r="JU30" s="220" t="s">
        <v>199</v>
      </c>
      <c r="JV30" s="219" t="s">
        <v>1207</v>
      </c>
      <c r="JW30" s="56" t="s">
        <v>860</v>
      </c>
      <c r="JX30" s="220" t="s">
        <v>199</v>
      </c>
      <c r="JY30" s="219" t="s">
        <v>1207</v>
      </c>
      <c r="JZ30" s="1" t="s">
        <v>937</v>
      </c>
      <c r="KA30" s="196">
        <f>VLOOKUP(JZ30,'WCF 2015-2016'!$C$4:$J$56,8,FALSE)</f>
        <v>1.2333769723695997E-2</v>
      </c>
      <c r="KB30" s="64">
        <v>17</v>
      </c>
      <c r="KC30" s="56" t="s">
        <v>860</v>
      </c>
      <c r="KD30" s="220" t="s">
        <v>199</v>
      </c>
      <c r="KE30" s="219" t="s">
        <v>1207</v>
      </c>
      <c r="KF30" s="1" t="s">
        <v>410</v>
      </c>
      <c r="KG30" s="196">
        <f>VLOOKUP(KF30,'WCF 2015-2016 MD'!$C$4:$J$56,4,FALSE)</f>
        <v>8.0592105263157902E-3</v>
      </c>
      <c r="KH30" s="64">
        <v>17</v>
      </c>
      <c r="KL30" s="1" t="s">
        <v>404</v>
      </c>
      <c r="KM30" s="196">
        <f>VLOOKUP(KL30,'WCF 2015-2016 MD'!$C$4:$J$56,4,FALSE)</f>
        <v>4.2598684210526316E-2</v>
      </c>
      <c r="KN30" s="64"/>
      <c r="KP30" s="196"/>
      <c r="KQ30" s="64"/>
      <c r="KR30" s="1" t="s">
        <v>610</v>
      </c>
      <c r="KS30" s="196">
        <f>VLOOKUP(KR30,'WCF 2015-2016 MD'!$C$4:$J$56,4,FALSE)</f>
        <v>7.4013157894736838E-3</v>
      </c>
      <c r="KT30" s="64">
        <v>17</v>
      </c>
      <c r="KU30" s="1" t="s">
        <v>974</v>
      </c>
      <c r="KV30" s="196">
        <f>VLOOKUP(KU30,'WCF 2015-2016 MD'!$C$4:$J$56,4,FALSE)</f>
        <v>0</v>
      </c>
      <c r="KW30" s="64"/>
      <c r="KY30" s="196"/>
      <c r="KZ30" s="64"/>
      <c r="LB30" s="196"/>
      <c r="LC30" s="64"/>
      <c r="LE30" s="196"/>
      <c r="LH30" s="196"/>
      <c r="LM30" s="63"/>
      <c r="LN30" s="200"/>
      <c r="LO30" s="64"/>
      <c r="LY30" s="20"/>
      <c r="LZ30" s="20"/>
      <c r="MA30" s="20"/>
      <c r="ME30" s="63" t="s">
        <v>74</v>
      </c>
      <c r="MF30" s="46">
        <f>SUMIFS(csapatok!HT:HT,csapatok!HU:HU,ME30)+SUMIFS(csapatok!HT:HT,csapatok!HU:HU,ME30&amp;"-Csere")</f>
        <v>27.951407201137815</v>
      </c>
      <c r="MG30" s="64">
        <v>17</v>
      </c>
      <c r="MH30" s="1" t="s">
        <v>1435</v>
      </c>
      <c r="MI30" s="46">
        <f>SUMIFS(csapatok!HV:HV,csapatok!HW:HW,MH30)+SUMIFS(csapatok!HV:HV,csapatok!HW:HW,MH30&amp;"-Csere")</f>
        <v>8.1174810819693732</v>
      </c>
      <c r="MJ30" s="64">
        <v>17</v>
      </c>
      <c r="MK30" s="63"/>
      <c r="ML30" s="200"/>
      <c r="MM30" s="64"/>
      <c r="MN30" s="63"/>
      <c r="MO30" s="200"/>
      <c r="MP30" s="64"/>
      <c r="MQ30" s="214" t="s">
        <v>406</v>
      </c>
      <c r="MR30" s="223">
        <f>VLOOKUP(MQ30,'WCF 2015-2016'!$C$4:$J$57,5,FALSE)/'WCF 2015-2016'!$G$26</f>
        <v>1</v>
      </c>
      <c r="MS30" s="216"/>
      <c r="MT30" s="63"/>
      <c r="MU30" s="200"/>
      <c r="MV30" s="64"/>
      <c r="MW30" s="1" t="s">
        <v>998</v>
      </c>
      <c r="MX30" s="196">
        <f>VLOOKUP(MW30,'WCF 2015-2016 MD'!$C$4:$J$57,4,FALSE)</f>
        <v>6.266447368421052E-2</v>
      </c>
      <c r="MY30" s="1">
        <v>1</v>
      </c>
      <c r="MZ30" s="63"/>
      <c r="NA30" s="200"/>
      <c r="NB30" s="64"/>
      <c r="NC30" s="56" t="s">
        <v>860</v>
      </c>
      <c r="ND30" s="220" t="s">
        <v>199</v>
      </c>
      <c r="NE30" s="219" t="s">
        <v>1207</v>
      </c>
      <c r="NF30" s="63"/>
      <c r="NG30" s="200"/>
      <c r="NH30" s="64"/>
      <c r="NI30" s="63"/>
      <c r="NJ30" s="200"/>
      <c r="NK30" s="64"/>
      <c r="NL30" s="1" t="s">
        <v>407</v>
      </c>
      <c r="NM30" s="196">
        <f>VLOOKUP(NL30,'WCF 2015-2016 MD'!$C$4:$J$57,4,FALSE)</f>
        <v>5.7401315789473682E-2</v>
      </c>
      <c r="NN30" s="1">
        <v>1</v>
      </c>
      <c r="NO30" s="1" t="s">
        <v>407</v>
      </c>
      <c r="NP30" s="196">
        <f>VLOOKUP(NO30,'WCF 2015-2016 MD'!$C$4:$J$57,4,FALSE)</f>
        <v>5.7401315789473682E-2</v>
      </c>
      <c r="NQ30" s="1">
        <v>1</v>
      </c>
      <c r="NR30" s="63"/>
      <c r="NS30" s="200"/>
      <c r="NT30" s="64"/>
      <c r="NU30" s="63"/>
      <c r="NV30" s="200"/>
      <c r="NW30" s="64"/>
      <c r="OA30" s="63"/>
      <c r="OB30" s="200"/>
      <c r="OC30" s="64"/>
      <c r="OH30" s="196"/>
      <c r="OJ30" s="1" t="s">
        <v>613</v>
      </c>
      <c r="OK30" s="196">
        <f>VLOOKUP(OJ30,'WCF 2015-2016'!$C$4:$J$57,8,FALSE)</f>
        <v>5.3744918349066355E-3</v>
      </c>
      <c r="OL30" s="64"/>
      <c r="ON30" s="196"/>
      <c r="OO30" s="64"/>
      <c r="OP30" s="63"/>
      <c r="OQ30" s="200"/>
      <c r="OR30" s="64"/>
      <c r="OS30" s="63"/>
      <c r="OT30" s="200"/>
      <c r="OU30" s="64"/>
      <c r="OV30" s="214"/>
      <c r="OW30" s="223"/>
      <c r="OX30" s="216"/>
      <c r="OZ30" s="196"/>
      <c r="PB30" s="214"/>
      <c r="PC30" s="223"/>
      <c r="PD30" s="216"/>
      <c r="PF30" s="196"/>
      <c r="PH30" s="214"/>
      <c r="PI30" s="223"/>
      <c r="PJ30" s="216"/>
      <c r="PK30" s="1" t="s">
        <v>998</v>
      </c>
      <c r="PL30" s="196">
        <f t="shared" si="20"/>
        <v>6.266447368421052E-2</v>
      </c>
      <c r="PO30" s="196"/>
      <c r="PR30" s="196"/>
      <c r="PS30" s="64"/>
      <c r="PT30" s="63"/>
      <c r="PU30" s="200"/>
      <c r="PV30" s="64"/>
      <c r="PW30" s="63"/>
      <c r="PX30" s="200"/>
      <c r="PY30" s="64"/>
      <c r="PZ30" s="1" t="s">
        <v>407</v>
      </c>
      <c r="QA30" s="196">
        <f>VLOOKUP(PZ30,'WCF 2015-2016 MD'!$C$4:$J$56,4,FALSE)</f>
        <v>5.7401315789473682E-2</v>
      </c>
      <c r="QB30" s="1">
        <v>2</v>
      </c>
      <c r="QC30" s="1" t="s">
        <v>407</v>
      </c>
      <c r="QD30" s="196">
        <f>VLOOKUP(QC30,'WCF 2015-2016 MD'!$C$4:$J$56,4,FALSE)</f>
        <v>5.7401315789473682E-2</v>
      </c>
      <c r="QE30" s="1">
        <v>2</v>
      </c>
      <c r="QI30" s="1" t="s">
        <v>930</v>
      </c>
      <c r="QJ30" s="196">
        <f>VLOOKUP(QI30,'WCF 2015-2016 MD'!$C$4:$J$56,4,FALSE)</f>
        <v>3.4046052631578949E-2</v>
      </c>
      <c r="QK30" s="1">
        <v>2</v>
      </c>
      <c r="QO30" s="20"/>
      <c r="QP30" s="20"/>
      <c r="QQ30" s="20"/>
      <c r="QR30" s="1" t="s">
        <v>937</v>
      </c>
      <c r="QS30" s="196">
        <f>VLOOKUP(QR30,'WCF 2015-2016 MD'!$C$4:$J$56,4,FALSE)</f>
        <v>1.200657894736842E-2</v>
      </c>
      <c r="QT30" s="1">
        <v>1</v>
      </c>
      <c r="QU30" s="1" t="s">
        <v>409</v>
      </c>
      <c r="QV30" s="196">
        <f>VLOOKUP(QU30,'WCF 2015-2016 MD'!$C$4:$J$56,4,FALSE)</f>
        <v>1.1348684210526316E-2</v>
      </c>
      <c r="QW30" s="1">
        <v>1</v>
      </c>
      <c r="QX30" s="63" t="s">
        <v>174</v>
      </c>
      <c r="QY30" s="46">
        <f>SUMIFS(csapatok!KX:KX,csapatok!KY:KY,QX30)+SUMIFS(csapatok!KX:KX,csapatok!KY:KY,QX30&amp;"-Csere")</f>
        <v>85.837445701158202</v>
      </c>
      <c r="QZ30" s="64">
        <v>17</v>
      </c>
      <c r="RA30" s="1" t="s">
        <v>164</v>
      </c>
      <c r="RB30" s="46">
        <f>SUMIFS(csapatok!KZ:KZ,csapatok!LA:LA,RA30)+SUMIFS(csapatok!KZ:KZ,csapatok!LA:LA,RA30&amp;"-Csere")</f>
        <v>30.523189289241031</v>
      </c>
      <c r="RC30" s="64">
        <v>17</v>
      </c>
      <c r="RM30" s="1" t="s">
        <v>964</v>
      </c>
      <c r="RN30" s="196">
        <f>VLOOKUP(RM30,'WCF 2015-2016 MD'!$C$4:$J$56,4,FALSE)</f>
        <v>1.9078947368421053E-2</v>
      </c>
      <c r="RO30" s="1">
        <v>1</v>
      </c>
      <c r="RP30" s="63"/>
      <c r="RQ30" s="200"/>
      <c r="RR30" s="64"/>
      <c r="RS30" s="214" t="s">
        <v>411</v>
      </c>
      <c r="RT30" s="223">
        <f>VLOOKUP(RS30,'WCF 2016-2017'!$C$4:$J$59,5,FALSE)/'WCF 2016-2017'!$G$27</f>
        <v>1.135678391959799</v>
      </c>
      <c r="RU30" s="216"/>
      <c r="RV30" s="63"/>
      <c r="RW30" s="200"/>
      <c r="RX30" s="64"/>
      <c r="RY30" s="63"/>
      <c r="RZ30" s="200"/>
      <c r="SA30" s="64"/>
      <c r="SB30" s="214" t="s">
        <v>1014</v>
      </c>
      <c r="SC30" s="223">
        <f>VLOOKUP(SB30,'WCF 2016-2017'!$C$4:$J$59,5,FALSE)/'WCF 2016-2017'!$G$27</f>
        <v>0.20603015075376885</v>
      </c>
      <c r="SD30" s="216"/>
      <c r="SE30" s="1" t="s">
        <v>1030</v>
      </c>
      <c r="SF30" s="196">
        <f>VLOOKUP(SE30,'WCF 2016-2017 MD'!$C$4:$J$56,4,FALSE)</f>
        <v>7.1955128205128199E-2</v>
      </c>
      <c r="SG30" s="1">
        <v>4</v>
      </c>
      <c r="SH30" s="214"/>
      <c r="SI30" s="223"/>
      <c r="SJ30" s="216"/>
      <c r="SK30" s="63"/>
      <c r="SL30" s="200"/>
      <c r="SM30" s="64"/>
      <c r="SN30" s="1" t="s">
        <v>912</v>
      </c>
      <c r="SO30" s="196">
        <f>VLOOKUP(SN30,'WCF 2016-2017 MD'!$C$4:$J$56,4,FALSE)</f>
        <v>6.6666666666666666E-2</v>
      </c>
      <c r="SP30" s="1">
        <v>2</v>
      </c>
      <c r="SQ30" s="214"/>
      <c r="SR30" s="223"/>
      <c r="SS30" s="216"/>
      <c r="SW30" s="214"/>
      <c r="SX30" s="223"/>
      <c r="SY30" s="216"/>
      <c r="SZ30" s="214" t="s">
        <v>613</v>
      </c>
      <c r="TA30" s="223">
        <f>VLOOKUP(SZ30,'WCF 2017-2018'!$C$4:$J$59,5,FALSE)/'WCF 2017-2018'!$G$27</f>
        <v>1.2537313432835822</v>
      </c>
      <c r="TB30" s="216">
        <v>1</v>
      </c>
      <c r="TC30" s="1" t="s">
        <v>409</v>
      </c>
      <c r="TD30" s="196">
        <f>VLOOKUP(TC30,'WCF 2017-2018'!$C$4:$J$57,8,FALSE)</f>
        <v>1.1348822943025841E-2</v>
      </c>
      <c r="TE30" s="64">
        <v>17</v>
      </c>
      <c r="TF30" s="1" t="s">
        <v>613</v>
      </c>
      <c r="TG30" s="196">
        <f>VLOOKUP(TF30,'WCF 2017-2018'!$C$4:$J$56,8,FALSE)</f>
        <v>6.4412238325281803E-3</v>
      </c>
      <c r="TH30" s="64">
        <v>17</v>
      </c>
      <c r="TI30" s="1" t="s">
        <v>407</v>
      </c>
      <c r="TJ30" s="196">
        <f>VLOOKUP(TI30,'WCF 2016-2017 MD'!$C$4:$J$56,4,FALSE)</f>
        <v>6.458333333333334E-2</v>
      </c>
      <c r="TK30" s="1">
        <v>2</v>
      </c>
      <c r="TL30" s="214"/>
      <c r="TM30" s="223"/>
      <c r="TN30" s="216"/>
      <c r="TO30" s="1" t="s">
        <v>1030</v>
      </c>
      <c r="TP30" s="196">
        <f>VLOOKUP(TO30,'WCF 2016-2017 MD'!$C$4:$J$56,4,FALSE)</f>
        <v>7.1955128205128199E-2</v>
      </c>
      <c r="TQ30" s="1">
        <v>5</v>
      </c>
      <c r="TS30" s="196"/>
      <c r="TT30" s="64"/>
    </row>
    <row r="31" spans="1:540" ht="13.5" thickBot="1">
      <c r="A31" s="9"/>
      <c r="B31" s="9"/>
      <c r="C31" s="9"/>
      <c r="D31" s="9"/>
      <c r="E31" s="9"/>
      <c r="F31" s="9"/>
      <c r="G31" s="9"/>
      <c r="H31" s="9"/>
      <c r="I31" s="9"/>
      <c r="M31" s="9"/>
      <c r="N31" s="9"/>
      <c r="O31" s="9"/>
      <c r="AB31" s="20"/>
      <c r="AC31" s="20"/>
      <c r="AD31" s="20"/>
      <c r="BC31" s="121" t="s">
        <v>442</v>
      </c>
      <c r="BD31" s="188">
        <v>7.1333599255418156E-2</v>
      </c>
      <c r="BE31" s="64">
        <v>18</v>
      </c>
      <c r="BF31" s="158" t="s">
        <v>509</v>
      </c>
      <c r="BG31" s="188">
        <v>7.1333599255418156E-2</v>
      </c>
      <c r="BH31" s="64">
        <v>18</v>
      </c>
      <c r="BI31" s="63" t="s">
        <v>152</v>
      </c>
      <c r="BJ31" s="46">
        <f>SUMIFS(csapatok!AP:AP,csapatok!AQ:AQ,BI31)+SUMIFS(csapatok!AP:AP,csapatok!AQ:AQ,BI31&amp;"-Csere")</f>
        <v>3.5993232829997033</v>
      </c>
      <c r="BK31" s="64">
        <v>18</v>
      </c>
      <c r="CA31" s="63" t="s">
        <v>369</v>
      </c>
      <c r="CB31" s="186">
        <v>7.5122988964233476E-3</v>
      </c>
      <c r="CC31" s="64">
        <v>18</v>
      </c>
      <c r="CP31" s="63" t="s">
        <v>666</v>
      </c>
      <c r="CQ31" s="200">
        <v>7.1333599255418156E-2</v>
      </c>
      <c r="CR31" s="64">
        <v>13</v>
      </c>
      <c r="CV31" s="63" t="s">
        <v>473</v>
      </c>
      <c r="CW31" s="186">
        <v>2.0941364180295175E-2</v>
      </c>
      <c r="CX31" s="64">
        <v>18</v>
      </c>
      <c r="DT31" s="20"/>
      <c r="DU31" s="20"/>
      <c r="DV31" s="20"/>
      <c r="EF31" s="63" t="s">
        <v>754</v>
      </c>
      <c r="EG31" s="186">
        <v>8.3765456721180687E-3</v>
      </c>
      <c r="EH31" s="64"/>
      <c r="EI31" s="206" t="s">
        <v>362</v>
      </c>
      <c r="EJ31" s="186">
        <v>2.652572796170722E-2</v>
      </c>
      <c r="EK31" s="64">
        <v>18</v>
      </c>
      <c r="EO31" s="63" t="s">
        <v>796</v>
      </c>
      <c r="EP31" s="186">
        <v>7.1333599255418156E-2</v>
      </c>
      <c r="ER31" s="63" t="s">
        <v>99</v>
      </c>
      <c r="ES31" s="46">
        <f>SUMIFS(csapatok!CV:CV,csapatok!CW:CW,ER31)+SUMIFS(csapatok!CV:CV,csapatok!CW:CW,ER31&amp;"-Csere")</f>
        <v>9.2865087104204029</v>
      </c>
      <c r="ET31" s="64">
        <v>18</v>
      </c>
      <c r="EX31" s="88" t="s">
        <v>124</v>
      </c>
      <c r="EY31" s="46">
        <f>SUMIFS(csapatok!CZ:CZ,csapatok!DA:DA,EX31)+SUMIFS(csapatok!CZ:CZ,csapatok!DA:DA,EX31&amp;"-Csere")</f>
        <v>18.191421351667032</v>
      </c>
      <c r="EZ31" s="64">
        <v>18</v>
      </c>
      <c r="FA31" s="1" t="s">
        <v>827</v>
      </c>
      <c r="FB31" s="186"/>
      <c r="FC31" s="64"/>
      <c r="FD31" s="214" t="s">
        <v>407</v>
      </c>
      <c r="FE31" s="196">
        <f>FF31*VLOOKUP(FD31,'WCF 2013-2014'!$C$4:$J$56,8,FALSE)</f>
        <v>4.9564297587266409E-2</v>
      </c>
      <c r="FF31" s="216">
        <v>1</v>
      </c>
      <c r="FG31" s="214" t="s">
        <v>1014</v>
      </c>
      <c r="FH31" s="223">
        <f>VLOOKUP(FG31,'WCF 2013-2014'!$C$4:$J$56,5,FALSE)/'WCF 2013-2014'!$G$25</f>
        <v>0.14563106796116504</v>
      </c>
      <c r="FI31" s="216"/>
      <c r="FJ31" s="214" t="s">
        <v>407</v>
      </c>
      <c r="FK31" s="196">
        <f>FL31*VLOOKUP(FJ31,'WCF 2013-2014'!$C$4:$J$56,8,FALSE)</f>
        <v>4.9564297587266409E-2</v>
      </c>
      <c r="FL31" s="216">
        <v>1</v>
      </c>
      <c r="FM31" s="63" t="s">
        <v>855</v>
      </c>
      <c r="FN31" s="186">
        <f>VLOOKUP(FM31,'WCF 2013-2014'!$C$4:$J$56,8,FALSE)</f>
        <v>4.4325794590238249E-3</v>
      </c>
      <c r="FO31" s="64">
        <v>18</v>
      </c>
      <c r="FP31" s="63"/>
      <c r="FQ31" s="186"/>
      <c r="FR31" s="64"/>
      <c r="FY31" s="63" t="s">
        <v>1254</v>
      </c>
      <c r="FZ31" s="200"/>
      <c r="GA31" s="64"/>
      <c r="GE31" s="1" t="s">
        <v>405</v>
      </c>
      <c r="GF31" s="196">
        <f>GG31*VLOOKUP(GE31,'WCF 2013-2014'!$C$4:$J$56,7,FALSE)</f>
        <v>0.12007314099959365</v>
      </c>
      <c r="GG31" s="64">
        <v>3</v>
      </c>
      <c r="GH31" s="1" t="s">
        <v>410</v>
      </c>
      <c r="GI31" s="196">
        <f>GJ31*VLOOKUP(GH31,'WCF 2013-2014'!$C$4:$J$56,6,FALSE)</f>
        <v>9.4914576880807278E-3</v>
      </c>
      <c r="GJ31" s="64">
        <v>1</v>
      </c>
      <c r="GK31" s="1" t="s">
        <v>610</v>
      </c>
      <c r="GL31" s="196">
        <f>GM31*VLOOKUP(GK31,'WCF 2013-2014'!$C$4:$J$56,7,FALSE)</f>
        <v>7.6188541243396996E-3</v>
      </c>
      <c r="GM31" s="64">
        <v>1</v>
      </c>
      <c r="GP31" s="64"/>
      <c r="GT31" s="82" t="s">
        <v>613</v>
      </c>
      <c r="GU31" s="197">
        <f>VLOOKUP(GT31,'WCF 2013-2014'!$C$4:$J$56,7,FALSE)</f>
        <v>3.4538805363673302E-3</v>
      </c>
      <c r="GV31" s="80">
        <v>18</v>
      </c>
      <c r="GZ31" s="106" t="s">
        <v>1030</v>
      </c>
      <c r="HA31" s="196">
        <f>VLOOKUP(GZ31,'WCF 2014-2015'!$C$4:$L$57,8,FALSE)</f>
        <v>7.919479267116683E-2</v>
      </c>
      <c r="HC31" s="106" t="s">
        <v>1030</v>
      </c>
      <c r="HD31" s="196">
        <f>VLOOKUP(HC31,'WCF 2014-2015'!$C$4:$L$57,8,FALSE)</f>
        <v>7.919479267116683E-2</v>
      </c>
      <c r="HI31" s="20"/>
      <c r="HJ31" s="20"/>
      <c r="HK31" s="20"/>
      <c r="HL31" s="185" t="s">
        <v>1312</v>
      </c>
      <c r="HM31" s="196"/>
      <c r="HN31" s="64">
        <v>18</v>
      </c>
      <c r="HS31" s="196"/>
      <c r="HV31" s="196"/>
      <c r="ID31" s="1" t="s">
        <v>412</v>
      </c>
      <c r="IE31" s="196">
        <f>VLOOKUP(ID31,'WCF 2014-2015'!$C$4:$L$57,8,FALSE)</f>
        <v>0.10306171648987464</v>
      </c>
      <c r="IG31" s="206" t="s">
        <v>359</v>
      </c>
      <c r="IH31" s="186">
        <f>VLOOKUP(IG31,'WCF 2014-2015'!$B$4:$L$57,9,FALSE)</f>
        <v>1.1752651880424301E-2</v>
      </c>
      <c r="II31" s="64"/>
      <c r="IM31" s="63" t="s">
        <v>907</v>
      </c>
      <c r="IN31" s="186">
        <f>VLOOKUP(IM31,'WCF 2014-2015'!$C$4:$L$57,8,FALSE)</f>
        <v>0.11668273866923819</v>
      </c>
      <c r="IO31" s="64"/>
      <c r="IP31" s="63" t="s">
        <v>738</v>
      </c>
      <c r="IQ31" s="46">
        <f>SUMIFS(csapatok!FJ:FJ,csapatok!FK:FK,IP31)+SUMIFS(csapatok!FJ:FJ,csapatok!FK:FK,IP31&amp;"-Csere")</f>
        <v>15.06222509050412</v>
      </c>
      <c r="IR31" s="64">
        <v>18</v>
      </c>
      <c r="IS31" s="1" t="s">
        <v>700</v>
      </c>
      <c r="IT31" s="46">
        <f>SUMIFS(csapatok!FL:FL,csapatok!FM:FM,IS31)+SUMIFS(csapatok!FL:FL,csapatok!FM:FM,IS31&amp;"-Csere")</f>
        <v>5.187149910553476</v>
      </c>
      <c r="IU31" s="64">
        <v>18</v>
      </c>
      <c r="IW31" s="186"/>
      <c r="IX31" s="64"/>
      <c r="IY31" s="217" t="s">
        <v>406</v>
      </c>
      <c r="IZ31" s="197">
        <f>JA31*VLOOKUP(IY31,'WCF 2014-2015'!$C$4:$J$57,8,FALSE)</f>
        <v>1.247589199614272E-2</v>
      </c>
      <c r="JA31" s="229">
        <v>1</v>
      </c>
      <c r="JB31" s="214"/>
      <c r="JC31" s="223"/>
      <c r="JD31" s="216"/>
      <c r="JE31" s="214" t="s">
        <v>407</v>
      </c>
      <c r="JF31" s="196">
        <f>JG31*VLOOKUP(JE31,'WCF 2014-2015'!$C$4:$J$57,8,FALSE)</f>
        <v>5.0385728061716491E-2</v>
      </c>
      <c r="JG31" s="216">
        <v>1</v>
      </c>
      <c r="JH31" s="214" t="s">
        <v>612</v>
      </c>
      <c r="JI31" s="223">
        <f>VLOOKUP(JH31,'WCF 2014-2015'!$C$4:$J$57,5,FALSE)/'WCF 2014-2015'!$G$26</f>
        <v>0.48792270531400966</v>
      </c>
      <c r="JJ31" s="216"/>
      <c r="JN31" s="63" t="s">
        <v>1427</v>
      </c>
      <c r="JO31" s="200"/>
      <c r="JP31" s="64"/>
      <c r="JT31" s="214" t="s">
        <v>907</v>
      </c>
      <c r="JU31" s="103">
        <f>JV31*VLOOKUP(JT31,'WCF 2015-2016'!$C$4:$J$57,8,FALSE)</f>
        <v>0.10721422173224006</v>
      </c>
      <c r="JV31" s="216">
        <v>1</v>
      </c>
      <c r="JW31" s="214" t="s">
        <v>404</v>
      </c>
      <c r="JX31" s="223">
        <f>VLOOKUP(JW31,'WCF 2015-2016'!$C$4:$J$57,5,FALSE)/'WCF 2015-2016'!$G$26</f>
        <v>1.9246231155778895</v>
      </c>
      <c r="JY31" s="216">
        <v>2</v>
      </c>
      <c r="JZ31" s="1" t="s">
        <v>886</v>
      </c>
      <c r="KA31" s="196">
        <f>VLOOKUP(JZ31,'WCF 2015-2016'!$C$4:$J$56,8,FALSE)</f>
        <v>7.9928340108867905E-3</v>
      </c>
      <c r="KB31" s="80">
        <v>18</v>
      </c>
      <c r="KC31" s="214" t="s">
        <v>613</v>
      </c>
      <c r="KD31" s="223">
        <f>VLOOKUP(KC31,'WCF 2015-2016'!$C$4:$J$57,5,FALSE)/'WCF 2015-2016'!$G$26</f>
        <v>0.39195979899497485</v>
      </c>
      <c r="KE31" s="216">
        <v>3</v>
      </c>
      <c r="KF31" s="1" t="s">
        <v>859</v>
      </c>
      <c r="KG31" s="196">
        <f>VLOOKUP(KF31,'WCF 2015-2016 MD'!$C$4:$J$56,4,FALSE)</f>
        <v>0</v>
      </c>
      <c r="KH31" s="80">
        <v>18</v>
      </c>
      <c r="KL31" s="1" t="s">
        <v>411</v>
      </c>
      <c r="KM31" s="196">
        <f>VLOOKUP(KL31,'WCF 2015-2016 MD'!$C$4:$J$56,4,FALSE)</f>
        <v>2.0394736842105264E-2</v>
      </c>
      <c r="KN31" s="80"/>
      <c r="KP31" s="196"/>
      <c r="KQ31" s="80"/>
      <c r="KS31" s="196"/>
      <c r="KT31" s="80"/>
      <c r="KU31" s="1" t="s">
        <v>930</v>
      </c>
      <c r="KV31" s="196">
        <f>VLOOKUP(KU31,'WCF 2015-2016 MD'!$C$4:$J$56,4,FALSE)</f>
        <v>3.4046052631578949E-2</v>
      </c>
      <c r="KW31" s="80"/>
      <c r="KY31" s="196"/>
      <c r="KZ31" s="80"/>
      <c r="LB31" s="196"/>
      <c r="LC31" s="80"/>
      <c r="LE31" s="196"/>
      <c r="LG31" s="1" t="s">
        <v>406</v>
      </c>
      <c r="LH31" s="196">
        <f>VLOOKUP(LG31,'WCF 2015-2016 MD'!$C$4:$J$56,4,FALSE)</f>
        <v>9.0953947368421051E-2</v>
      </c>
      <c r="LM31" s="63"/>
      <c r="LN31" s="200"/>
      <c r="LO31" s="64"/>
      <c r="LY31" s="20"/>
      <c r="LZ31" s="20"/>
      <c r="MA31" s="20"/>
      <c r="ME31" s="63" t="s">
        <v>99</v>
      </c>
      <c r="MF31" s="46">
        <f>SUMIFS(csapatok!HT:HT,csapatok!HU:HU,ME31)+SUMIFS(csapatok!HT:HT,csapatok!HU:HU,ME31&amp;"-Csere")</f>
        <v>11.773658313186536</v>
      </c>
      <c r="MG31" s="64">
        <v>18</v>
      </c>
      <c r="MH31" s="1" t="s">
        <v>722</v>
      </c>
      <c r="MI31" s="46">
        <f>SUMIFS(csapatok!HV:HV,csapatok!HW:HW,MH31)+SUMIFS(csapatok!HV:HV,csapatok!HW:HW,MH31&amp;"-Csere")</f>
        <v>21.36094881609483</v>
      </c>
      <c r="MJ31" s="64">
        <v>18</v>
      </c>
      <c r="MK31" s="63"/>
      <c r="ML31" s="200"/>
      <c r="MM31" s="64"/>
      <c r="MN31" s="63"/>
      <c r="MO31" s="200"/>
      <c r="MP31" s="64"/>
      <c r="MQ31" s="214" t="s">
        <v>1522</v>
      </c>
      <c r="MR31" s="223">
        <f>MR29/4+MR30/4*3</f>
        <v>0.97487437185929648</v>
      </c>
      <c r="MS31" s="216"/>
      <c r="MT31" s="63"/>
      <c r="MU31" s="200"/>
      <c r="MV31" s="64"/>
      <c r="MW31" s="1" t="s">
        <v>411</v>
      </c>
      <c r="MX31" s="196">
        <f>VLOOKUP(MW31,'WCF 2015-2016 MD'!$C$4:$J$57,4,FALSE)</f>
        <v>2.0394736842105264E-2</v>
      </c>
      <c r="MY31" s="1">
        <v>3</v>
      </c>
      <c r="MZ31" s="63"/>
      <c r="NA31" s="200"/>
      <c r="NB31" s="64"/>
      <c r="NC31" s="214" t="s">
        <v>612</v>
      </c>
      <c r="ND31" s="223">
        <f>VLOOKUP(NC31,'WCF 2015-2016'!$C$4:$J$57,5,FALSE)/'WCF 2015-2016'!$G$26</f>
        <v>0.45226130653266333</v>
      </c>
      <c r="NE31" s="216">
        <v>1</v>
      </c>
      <c r="NF31" s="63"/>
      <c r="NG31" s="200"/>
      <c r="NH31" s="64"/>
      <c r="NI31" s="63"/>
      <c r="NJ31" s="200"/>
      <c r="NK31" s="64"/>
      <c r="NL31" s="1" t="s">
        <v>354</v>
      </c>
      <c r="NM31" s="196">
        <f>VLOOKUP(NL31,'WCF 2015-2016 MD'!$C$4:$J$57,4,FALSE)</f>
        <v>4.243421052631579E-2</v>
      </c>
      <c r="NN31" s="1">
        <v>1</v>
      </c>
      <c r="NO31" s="1" t="s">
        <v>887</v>
      </c>
      <c r="NP31" s="196">
        <f>VLOOKUP(NO31,'WCF 2015-2016 MD'!$C$4:$J$57,4,FALSE)</f>
        <v>3.7171052631578945E-2</v>
      </c>
      <c r="NQ31" s="1">
        <v>2</v>
      </c>
      <c r="NR31" s="63"/>
      <c r="NS31" s="200"/>
      <c r="NT31" s="64"/>
      <c r="NU31" s="63"/>
      <c r="NV31" s="200"/>
      <c r="NW31" s="64"/>
      <c r="OA31" s="63"/>
      <c r="OB31" s="200"/>
      <c r="OC31" s="64"/>
      <c r="OH31" s="196"/>
      <c r="OK31" s="196"/>
      <c r="OL31" s="64"/>
      <c r="ON31" s="196"/>
      <c r="OO31" s="64"/>
      <c r="OP31" s="63"/>
      <c r="OQ31" s="200"/>
      <c r="OR31" s="64"/>
      <c r="OS31" s="63"/>
      <c r="OT31" s="200"/>
      <c r="OU31" s="64"/>
      <c r="OV31" s="214"/>
      <c r="OW31" s="223"/>
      <c r="OX31" s="216"/>
      <c r="OZ31" s="196"/>
      <c r="PB31" s="214"/>
      <c r="PC31" s="223"/>
      <c r="PD31" s="216"/>
      <c r="PF31" s="196"/>
      <c r="PH31" s="214"/>
      <c r="PI31" s="223"/>
      <c r="PJ31" s="216"/>
      <c r="PL31" s="196"/>
      <c r="PO31" s="196"/>
      <c r="PR31" s="196"/>
      <c r="PS31" s="80"/>
      <c r="PT31" s="63"/>
      <c r="PU31" s="200"/>
      <c r="PV31" s="64"/>
      <c r="PW31" s="63"/>
      <c r="PX31" s="200"/>
      <c r="PY31" s="64"/>
      <c r="PZ31" s="1" t="s">
        <v>1204</v>
      </c>
      <c r="QA31" s="196">
        <f>VLOOKUP(PZ31,'WCF 2015-2016 MD'!$C$4:$J$56,4,FALSE)</f>
        <v>3.453947368421053E-2</v>
      </c>
      <c r="QB31" s="1">
        <v>2</v>
      </c>
      <c r="QC31" s="1" t="s">
        <v>912</v>
      </c>
      <c r="QD31" s="196">
        <f>VLOOKUP(QC31,'WCF 2015-2016 MD'!$C$4:$J$56,4,FALSE)</f>
        <v>3.5361842105263157E-2</v>
      </c>
      <c r="QE31" s="1">
        <v>2</v>
      </c>
      <c r="QI31" s="1" t="s">
        <v>1030</v>
      </c>
      <c r="QJ31" s="196">
        <f>VLOOKUP(QI31,'WCF 2015-2016 MD'!$C$4:$J$56,4,FALSE)</f>
        <v>7.9934210526315788E-2</v>
      </c>
      <c r="QK31" s="1">
        <v>2</v>
      </c>
      <c r="QO31" s="20"/>
      <c r="QP31" s="20"/>
      <c r="QQ31" s="20"/>
      <c r="QR31" s="1" t="s">
        <v>1204</v>
      </c>
      <c r="QS31" s="196">
        <f>VLOOKUP(QR31,'WCF 2015-2016 MD'!$C$4:$J$56,4,FALSE)</f>
        <v>3.453947368421053E-2</v>
      </c>
      <c r="QT31" s="1">
        <v>1</v>
      </c>
      <c r="QU31" s="1" t="s">
        <v>930</v>
      </c>
      <c r="QV31" s="196">
        <f>VLOOKUP(QU31,'WCF 2015-2016 MD'!$C$4:$J$56,4,FALSE)</f>
        <v>3.4046052631578949E-2</v>
      </c>
      <c r="QW31" s="1">
        <v>6</v>
      </c>
      <c r="QX31" s="63" t="s">
        <v>1440</v>
      </c>
      <c r="QY31" s="46">
        <f>SUMIFS(csapatok!KX:KX,csapatok!KY:KY,QX31)+SUMIFS(csapatok!KX:KX,csapatok!KY:KY,QX31&amp;"-Csere")</f>
        <v>16.657519863788355</v>
      </c>
      <c r="QZ31" s="64">
        <v>18</v>
      </c>
      <c r="RA31" s="1" t="s">
        <v>809</v>
      </c>
      <c r="RB31" s="46">
        <f>SUMIFS(csapatok!KZ:KZ,csapatok!LA:LA,RA31)+SUMIFS(csapatok!KZ:KZ,csapatok!LA:LA,RA31&amp;"-Csere")</f>
        <v>19.241006631693125</v>
      </c>
      <c r="RC31" s="64">
        <v>18</v>
      </c>
      <c r="RM31" s="1" t="s">
        <v>907</v>
      </c>
      <c r="RN31" s="196">
        <f>VLOOKUP(RM31,'WCF 2015-2016 MD'!$C$4:$J$56,4,FALSE)</f>
        <v>5.0493421052631576E-2</v>
      </c>
      <c r="RO31" s="1">
        <v>1</v>
      </c>
      <c r="RP31" s="63"/>
      <c r="RQ31" s="200"/>
      <c r="RR31" s="64"/>
      <c r="RS31" s="214" t="s">
        <v>409</v>
      </c>
      <c r="RT31" s="223">
        <f>VLOOKUP(RS31,'WCF 2016-2017'!$C$4:$J$59,5,FALSE)/'WCF 2016-2017'!$G$27</f>
        <v>0.66331658291457285</v>
      </c>
      <c r="RU31" s="216"/>
      <c r="RV31" s="63"/>
      <c r="RW31" s="200"/>
      <c r="RX31" s="64"/>
      <c r="RY31" s="63"/>
      <c r="RZ31" s="200"/>
      <c r="SA31" s="64"/>
      <c r="SB31" s="214"/>
      <c r="SC31" s="223"/>
      <c r="SD31" s="216"/>
      <c r="SE31" s="1" t="s">
        <v>912</v>
      </c>
      <c r="SF31" s="196">
        <f>VLOOKUP(SE31,'WCF 2016-2017 MD'!$C$4:$J$56,4,FALSE)</f>
        <v>6.6666666666666666E-2</v>
      </c>
      <c r="SG31" s="1">
        <v>2</v>
      </c>
      <c r="SH31" s="214"/>
      <c r="SI31" s="223"/>
      <c r="SJ31" s="216"/>
      <c r="SK31" s="63"/>
      <c r="SL31" s="200"/>
      <c r="SM31" s="64"/>
      <c r="SN31" s="1" t="s">
        <v>998</v>
      </c>
      <c r="SO31" s="196">
        <f>VLOOKUP(SN31,'WCF 2016-2017 MD'!$C$4:$J$56,4,FALSE)</f>
        <v>6.2179487179487181E-2</v>
      </c>
      <c r="SP31" s="1">
        <v>1</v>
      </c>
      <c r="SQ31" s="214"/>
      <c r="SR31" s="223"/>
      <c r="SS31" s="216"/>
      <c r="SW31" s="214"/>
      <c r="SX31" s="223"/>
      <c r="SY31" s="216"/>
      <c r="SZ31" s="214" t="s">
        <v>413</v>
      </c>
      <c r="TA31" s="223">
        <f>VLOOKUP(SZ31,'WCF 2017-2018'!$C$4:$J$59,5,FALSE)/'WCF 2017-2018'!$G$27</f>
        <v>5.1492537313432836</v>
      </c>
      <c r="TB31" s="216">
        <v>1</v>
      </c>
      <c r="TC31" s="1" t="s">
        <v>1014</v>
      </c>
      <c r="TD31" s="196">
        <f>VLOOKUP(TC31,'WCF 2017-2018'!$C$4:$J$56,8,FALSE)</f>
        <v>3.0672494440610381E-3</v>
      </c>
      <c r="TE31" s="80">
        <v>18</v>
      </c>
      <c r="TF31" s="1" t="s">
        <v>922</v>
      </c>
      <c r="TG31" s="196">
        <f>VLOOKUP(TF31,'WCF 2017-2018'!$C$4:$J$56,8,FALSE)</f>
        <v>4.3708304577869797E-2</v>
      </c>
      <c r="TH31" s="80">
        <v>18</v>
      </c>
      <c r="TI31" s="1" t="s">
        <v>413</v>
      </c>
      <c r="TJ31" s="196">
        <f>VLOOKUP(TI31,'WCF 2016-2017 MD'!$C$4:$J$56,4,FALSE)</f>
        <v>3.7499999999999999E-2</v>
      </c>
      <c r="TK31" s="1">
        <v>1</v>
      </c>
      <c r="TL31" s="214"/>
      <c r="TM31" s="223"/>
      <c r="TN31" s="216"/>
      <c r="TO31" s="1" t="s">
        <v>412</v>
      </c>
      <c r="TP31" s="196">
        <f>VLOOKUP(TO31,'WCF 2016-2017 MD'!$C$4:$J$56,4,FALSE)</f>
        <v>5.6089743589743592E-2</v>
      </c>
      <c r="TQ31" s="1">
        <v>4</v>
      </c>
      <c r="TS31" s="196"/>
      <c r="TT31" s="80"/>
    </row>
    <row r="32" spans="1:540" ht="14.1" customHeight="1" thickBot="1">
      <c r="A32" s="9"/>
      <c r="B32" s="9"/>
      <c r="C32" s="9"/>
      <c r="D32" s="9"/>
      <c r="E32" s="9"/>
      <c r="F32" s="9"/>
      <c r="G32" s="9"/>
      <c r="H32" s="9"/>
      <c r="I32" s="9"/>
      <c r="M32" s="9"/>
      <c r="N32" s="9"/>
      <c r="O32" s="9"/>
      <c r="AB32" s="20"/>
      <c r="AC32" s="20"/>
      <c r="AD32" s="20"/>
      <c r="BC32" s="121" t="s">
        <v>438</v>
      </c>
      <c r="BD32" s="188">
        <v>5.0392235075122992E-2</v>
      </c>
      <c r="BE32" s="64">
        <v>19</v>
      </c>
      <c r="BF32" s="158" t="s">
        <v>510</v>
      </c>
      <c r="BG32" s="188"/>
      <c r="BH32" s="64">
        <v>19</v>
      </c>
      <c r="BI32" s="106" t="s">
        <v>559</v>
      </c>
      <c r="BJ32" s="46">
        <f>SUMIFS(csapatok!AP:AP,csapatok!AQ:AQ,BI32)+SUMIFS(csapatok!AP:AP,csapatok!AQ:AQ,BI32&amp;"-Csere")+'egyeni-ranglista'!$Y$305/136*2*'WCF 2012-2013'!F4/'WCF 2012-2013'!F22</f>
        <v>465.85616444718744</v>
      </c>
      <c r="BK32" s="64">
        <v>19</v>
      </c>
      <c r="CA32" s="63" t="s">
        <v>355</v>
      </c>
      <c r="CB32" s="186">
        <v>2.3667065549793909E-2</v>
      </c>
      <c r="CC32" s="64">
        <v>19</v>
      </c>
      <c r="CP32" s="63" t="s">
        <v>667</v>
      </c>
      <c r="CQ32" s="186">
        <v>9.3072729690200778E-3</v>
      </c>
      <c r="CR32" s="64">
        <v>19</v>
      </c>
      <c r="CV32" s="63" t="s">
        <v>693</v>
      </c>
      <c r="CW32" s="186">
        <v>1.0969285999202234E-2</v>
      </c>
      <c r="CX32" s="64">
        <v>19</v>
      </c>
      <c r="DT32" s="20"/>
      <c r="DU32" s="20"/>
      <c r="DV32" s="20"/>
      <c r="EF32" s="63" t="s">
        <v>755</v>
      </c>
      <c r="EG32" s="186">
        <v>0.10051854806541684</v>
      </c>
      <c r="EH32" s="64"/>
      <c r="EI32" s="206" t="s">
        <v>354</v>
      </c>
      <c r="EJ32" s="186">
        <v>5.451402738997474E-2</v>
      </c>
      <c r="EK32" s="64">
        <v>19</v>
      </c>
      <c r="EO32" s="63" t="s">
        <v>800</v>
      </c>
      <c r="EP32" s="186">
        <v>0.10051854806541684</v>
      </c>
      <c r="ER32" s="63" t="s">
        <v>702</v>
      </c>
      <c r="ES32" s="46">
        <f>SUMIFS(csapatok!CV:CV,csapatok!CW:CW,ER32)+SUMIFS(csapatok!CV:CV,csapatok!CW:CW,ER32&amp;"-Csere")</f>
        <v>0.90813725798514633</v>
      </c>
      <c r="ET32" s="64">
        <v>19</v>
      </c>
      <c r="EX32" s="63" t="s">
        <v>814</v>
      </c>
      <c r="EY32" s="46">
        <f>SUMIFS(csapatok!CZ:CZ,csapatok!DA:DA,EX32)+SUMIFS(csapatok!CZ:CZ,csapatok!DA:DA,EX32&amp;"-Csere")</f>
        <v>0</v>
      </c>
      <c r="EZ32" s="64">
        <v>19</v>
      </c>
      <c r="FA32" s="63"/>
      <c r="FB32" s="186"/>
      <c r="FC32" s="64"/>
      <c r="FD32" s="214" t="s">
        <v>974</v>
      </c>
      <c r="FE32" s="196">
        <f>FF32*VLOOKUP(FD32,'WCF 2013-2014'!$C$4:$J$56,8,FALSE)</f>
        <v>1.7629577393844758E-3</v>
      </c>
      <c r="FF32" s="216">
        <v>1</v>
      </c>
      <c r="FG32" s="214"/>
      <c r="FH32" s="223"/>
      <c r="FI32" s="216"/>
      <c r="FJ32" s="214"/>
      <c r="FK32" s="196"/>
      <c r="FL32" s="216"/>
      <c r="FM32" s="63" t="s">
        <v>610</v>
      </c>
      <c r="FN32" s="186">
        <f>VLOOKUP(FM32,'WCF 2013-2014'!$C$4:$J$56,8,FALSE)</f>
        <v>6.9510905152873623E-3</v>
      </c>
      <c r="FO32" s="64">
        <v>19</v>
      </c>
      <c r="FP32" s="63"/>
      <c r="FQ32" s="186"/>
      <c r="FR32" s="64"/>
      <c r="FY32" s="63" t="s">
        <v>1255</v>
      </c>
      <c r="FZ32" s="186"/>
      <c r="GA32" s="64"/>
      <c r="GE32" s="1" t="s">
        <v>1204</v>
      </c>
      <c r="GF32" s="196">
        <f>GG32*VLOOKUP(GE32,'WCF 2013-2014'!$C$4:$J$56,7,FALSE)</f>
        <v>8.6143843965867536E-2</v>
      </c>
      <c r="GG32" s="64">
        <v>1</v>
      </c>
      <c r="GH32" s="1" t="s">
        <v>937</v>
      </c>
      <c r="GI32" s="196">
        <f>GJ32*VLOOKUP(GH32,'WCF 2013-2014'!$C$4:$J$56,6,FALSE)</f>
        <v>8.29253671695474E-3</v>
      </c>
      <c r="GJ32" s="64">
        <v>1</v>
      </c>
      <c r="GK32" s="1" t="s">
        <v>898</v>
      </c>
      <c r="GL32" s="196">
        <f>GM32*VLOOKUP(GK32,'WCF 2013-2014'!$C$4:$J$56,7,FALSE)</f>
        <v>4.6728971962616819E-3</v>
      </c>
      <c r="GM32" s="64">
        <v>1</v>
      </c>
      <c r="GP32" s="64"/>
      <c r="HI32" s="20"/>
      <c r="HJ32" s="20"/>
      <c r="HK32" s="20"/>
      <c r="HL32" s="185" t="s">
        <v>1313</v>
      </c>
      <c r="HM32" s="196"/>
      <c r="HN32" s="64">
        <v>19</v>
      </c>
      <c r="HS32" s="196"/>
      <c r="HV32" s="196"/>
      <c r="ID32" s="1" t="s">
        <v>406</v>
      </c>
      <c r="IE32" s="196">
        <f>VLOOKUP(ID32,'WCF 2014-2015'!$C$4:$L$57,8,FALSE)</f>
        <v>1.247589199614272E-2</v>
      </c>
      <c r="IG32" s="206" t="s">
        <v>388</v>
      </c>
      <c r="IH32" s="186">
        <f>VLOOKUP(IG32,'WCF 2014-2015'!$B$4:$L$57,9,FALSE)</f>
        <v>3.3751205400192863E-3</v>
      </c>
      <c r="II32" s="64"/>
      <c r="IM32" s="63" t="s">
        <v>412</v>
      </c>
      <c r="IN32" s="186">
        <f>VLOOKUP(IM32,'WCF 2014-2015'!$C$4:$L$57,8,FALSE)</f>
        <v>0.10306171648987464</v>
      </c>
      <c r="IO32" s="64"/>
      <c r="IP32" s="63" t="s">
        <v>174</v>
      </c>
      <c r="IQ32" s="46">
        <f>SUMIFS(csapatok!FJ:FJ,csapatok!FK:FK,IP32)+SUMIFS(csapatok!FJ:FJ,csapatok!FK:FK,IP32&amp;"-Csere")</f>
        <v>21.964237725961006</v>
      </c>
      <c r="IR32" s="64">
        <v>19</v>
      </c>
      <c r="IS32" s="1" t="s">
        <v>163</v>
      </c>
      <c r="IT32" s="46">
        <f>SUMIFS(csapatok!FL:FL,csapatok!FM:FM,IS32)+SUMIFS(csapatok!FL:FL,csapatok!FM:FM,IS32&amp;"-Csere")</f>
        <v>29.086986223379277</v>
      </c>
      <c r="IU32" s="64">
        <v>19</v>
      </c>
      <c r="IV32" s="63"/>
      <c r="IW32" s="186"/>
      <c r="IX32" s="64"/>
      <c r="IY32" s="215"/>
      <c r="IZ32"/>
      <c r="JB32" s="214"/>
      <c r="JC32" s="223"/>
      <c r="JD32" s="216"/>
      <c r="JE32" s="214" t="s">
        <v>1030</v>
      </c>
      <c r="JF32" s="196">
        <f>JG32*VLOOKUP(JE32,'WCF 2014-2015'!$C$4:$J$57,8,FALSE)</f>
        <v>7.919479267116683E-2</v>
      </c>
      <c r="JG32" s="216">
        <v>1</v>
      </c>
      <c r="JH32" s="214" t="s">
        <v>409</v>
      </c>
      <c r="JI32" s="223">
        <f>VLOOKUP(JH32,'WCF 2014-2015'!$C$4:$J$57,5,FALSE)/'WCF 2014-2015'!$G$26</f>
        <v>0.48309178743961351</v>
      </c>
      <c r="JJ32" s="216"/>
      <c r="JN32" s="63" t="s">
        <v>1428</v>
      </c>
      <c r="JO32" s="186"/>
      <c r="JP32" s="64"/>
      <c r="JT32" s="214" t="s">
        <v>354</v>
      </c>
      <c r="JU32" s="103">
        <f>JV32*VLOOKUP(JT32,'WCF 2015-2016'!$C$4:$J$57,8,FALSE)</f>
        <v>5.0230827533935089E-2</v>
      </c>
      <c r="JV32" s="216">
        <v>1</v>
      </c>
      <c r="JW32" s="214" t="s">
        <v>1014</v>
      </c>
      <c r="JX32" s="223">
        <f>VLOOKUP(JW32,'WCF 2015-2016'!$C$4:$J$57,5,FALSE)/'WCF 2015-2016'!$G$26</f>
        <v>0.20603015075376885</v>
      </c>
      <c r="JY32" s="216">
        <v>1</v>
      </c>
      <c r="JZ32" s="1" t="s">
        <v>408</v>
      </c>
      <c r="KA32" s="196">
        <f>VLOOKUP(JZ32,'WCF 2015-2016'!$C$4:$J$56,8,FALSE)</f>
        <v>2.8939571418728038E-3</v>
      </c>
      <c r="KB32" s="64">
        <v>19</v>
      </c>
      <c r="KC32" s="214" t="s">
        <v>1044</v>
      </c>
      <c r="KD32" s="223">
        <f>VLOOKUP(KC32,'WCF 2015-2016'!$C$4:$J$57,5,FALSE)/'WCF 2015-2016'!$G$26</f>
        <v>0.75879396984924619</v>
      </c>
      <c r="KE32" s="216">
        <v>2</v>
      </c>
      <c r="KF32" s="1" t="s">
        <v>410</v>
      </c>
      <c r="KG32" s="196">
        <f>VLOOKUP(KF32,'WCF 2015-2016 MD'!$C$4:$J$56,4,FALSE)</f>
        <v>8.0592105263157902E-3</v>
      </c>
      <c r="KH32" s="64">
        <v>19</v>
      </c>
      <c r="KL32" s="1" t="s">
        <v>411</v>
      </c>
      <c r="KM32" s="196">
        <f>VLOOKUP(KL32,'WCF 2015-2016 MD'!$C$4:$J$56,4,FALSE)</f>
        <v>2.0394736842105264E-2</v>
      </c>
      <c r="KN32" s="64"/>
      <c r="KP32" s="196"/>
      <c r="KQ32" s="64"/>
      <c r="KS32" s="196"/>
      <c r="KT32" s="64"/>
      <c r="KU32" s="1" t="s">
        <v>1030</v>
      </c>
      <c r="KV32" s="196">
        <f>VLOOKUP(KU32,'WCF 2015-2016 MD'!$C$4:$J$56,4,FALSE)</f>
        <v>7.9934210526315788E-2</v>
      </c>
      <c r="KW32" s="64"/>
      <c r="KY32" s="196"/>
      <c r="KZ32" s="64"/>
      <c r="LB32" s="196"/>
      <c r="LC32" s="64"/>
      <c r="LE32" s="196"/>
      <c r="LH32" s="196"/>
      <c r="LM32" s="63"/>
      <c r="LN32" s="186"/>
      <c r="LO32" s="64"/>
      <c r="LY32" s="20"/>
      <c r="LZ32" s="20"/>
      <c r="MA32" s="20"/>
      <c r="ME32" s="63" t="s">
        <v>1353</v>
      </c>
      <c r="MF32" s="46">
        <f>SUMIFS(csapatok!HT:HT,csapatok!HU:HU,ME32)+SUMIFS(csapatok!HT:HT,csapatok!HU:HU,ME32&amp;"-Csere")</f>
        <v>7.8542899156686872</v>
      </c>
      <c r="MG32" s="64">
        <v>19</v>
      </c>
      <c r="MH32" s="1" t="s">
        <v>89</v>
      </c>
      <c r="MI32" s="46">
        <f>SUMIFS(csapatok!HV:HV,csapatok!HW:HW,MH32)+SUMIFS(csapatok!HV:HV,csapatok!HW:HW,MH32&amp;"-Csere")</f>
        <v>58.703744589789594</v>
      </c>
      <c r="MJ32" s="64">
        <v>19</v>
      </c>
      <c r="MK32" s="63"/>
      <c r="ML32" s="186"/>
      <c r="MM32" s="64"/>
      <c r="MN32" s="63"/>
      <c r="MO32" s="186"/>
      <c r="MP32" s="64"/>
      <c r="MQ32" s="214"/>
      <c r="MR32" s="223"/>
      <c r="MS32" s="216"/>
      <c r="MT32" s="63"/>
      <c r="MU32" s="186"/>
      <c r="MV32" s="64"/>
      <c r="MW32" s="1" t="s">
        <v>933</v>
      </c>
      <c r="MX32" s="196">
        <f>VLOOKUP(MW32,'WCF 2015-2016 MD'!$C$4:$J$57,4,FALSE)</f>
        <v>2.1874999999999999E-2</v>
      </c>
      <c r="MY32" s="1">
        <v>1</v>
      </c>
      <c r="MZ32" s="63"/>
      <c r="NA32" s="186"/>
      <c r="NB32" s="64"/>
      <c r="NC32" s="214"/>
      <c r="ND32" s="223"/>
      <c r="NE32" s="216"/>
      <c r="NF32" s="63"/>
      <c r="NG32" s="186"/>
      <c r="NH32" s="64"/>
      <c r="NI32" s="63"/>
      <c r="NJ32" s="186"/>
      <c r="NK32" s="64"/>
      <c r="NM32" s="196"/>
      <c r="NO32" s="1" t="s">
        <v>405</v>
      </c>
      <c r="NP32" s="196">
        <f>VLOOKUP(NO32,'WCF 2015-2016 MD'!$C$4:$J$57,4,FALSE)</f>
        <v>2.3026315789473682E-3</v>
      </c>
      <c r="NQ32" s="1">
        <v>2</v>
      </c>
      <c r="NR32" s="63"/>
      <c r="NS32" s="186"/>
      <c r="NT32" s="64"/>
      <c r="NU32" s="63"/>
      <c r="NV32" s="186"/>
      <c r="NW32" s="64"/>
      <c r="OA32" s="63"/>
      <c r="OB32" s="186"/>
      <c r="OC32" s="64"/>
      <c r="OH32" s="196"/>
      <c r="OK32" s="196"/>
      <c r="OL32" s="64"/>
      <c r="ON32" s="196"/>
      <c r="OO32" s="64"/>
      <c r="OP32" s="63"/>
      <c r="OQ32" s="186"/>
      <c r="OR32" s="64"/>
      <c r="OS32" s="63"/>
      <c r="OT32" s="186"/>
      <c r="OU32" s="64"/>
      <c r="OV32" s="214"/>
      <c r="OW32" s="223"/>
      <c r="OX32" s="216"/>
      <c r="OZ32" s="196"/>
      <c r="PB32" s="214"/>
      <c r="PC32" s="223"/>
      <c r="PD32" s="216"/>
      <c r="PF32" s="196"/>
      <c r="PH32" s="214"/>
      <c r="PI32" s="223"/>
      <c r="PJ32" s="216"/>
      <c r="PL32" s="196"/>
      <c r="PO32" s="196"/>
      <c r="PR32" s="196"/>
      <c r="PS32" s="64"/>
      <c r="PT32" s="63"/>
      <c r="PU32" s="186"/>
      <c r="PV32" s="64"/>
      <c r="PW32" s="63"/>
      <c r="PX32" s="186"/>
      <c r="PY32" s="64"/>
      <c r="PZ32" s="1" t="s">
        <v>406</v>
      </c>
      <c r="QA32" s="196">
        <f>VLOOKUP(PZ32,'WCF 2015-2016 MD'!$C$4:$J$56,4,FALSE)</f>
        <v>9.0953947368421051E-2</v>
      </c>
      <c r="QB32" s="1">
        <v>4</v>
      </c>
      <c r="QC32" s="1" t="s">
        <v>406</v>
      </c>
      <c r="QD32" s="196">
        <f>VLOOKUP(QC32,'WCF 2015-2016 MD'!$C$4:$J$56,4,FALSE)</f>
        <v>9.0953947368421051E-2</v>
      </c>
      <c r="QE32" s="1">
        <v>1</v>
      </c>
      <c r="QI32" s="1" t="s">
        <v>406</v>
      </c>
      <c r="QJ32" s="196">
        <f>VLOOKUP(QI32,'WCF 2015-2016 MD'!$C$4:$J$56,4,FALSE)</f>
        <v>9.0953947368421051E-2</v>
      </c>
      <c r="QK32" s="1">
        <v>1</v>
      </c>
      <c r="QO32" s="20"/>
      <c r="QP32" s="20"/>
      <c r="QQ32" s="20"/>
      <c r="QR32" s="1" t="s">
        <v>406</v>
      </c>
      <c r="QS32" s="196">
        <f>VLOOKUP(QR32,'WCF 2015-2016 MD'!$C$4:$J$56,4,FALSE)</f>
        <v>9.0953947368421051E-2</v>
      </c>
      <c r="QT32" s="1">
        <v>2</v>
      </c>
      <c r="QU32" s="1" t="s">
        <v>406</v>
      </c>
      <c r="QV32" s="196">
        <f>VLOOKUP(QU32,'WCF 2015-2016 MD'!$C$4:$J$56,4,FALSE)</f>
        <v>9.0953947368421051E-2</v>
      </c>
      <c r="QW32" s="1">
        <v>1</v>
      </c>
      <c r="QX32" s="63"/>
      <c r="QY32" s="46"/>
      <c r="QZ32" s="64"/>
      <c r="RA32" s="1" t="s">
        <v>162</v>
      </c>
      <c r="RB32" s="46">
        <f>SUMIFS(csapatok!KZ:KZ,csapatok!LA:LA,RA32)+SUMIFS(csapatok!KZ:KZ,csapatok!LA:LA,RA32&amp;"-Csere")</f>
        <v>25.982495463087233</v>
      </c>
      <c r="RC32" s="64">
        <v>19</v>
      </c>
      <c r="RM32" s="1" t="s">
        <v>406</v>
      </c>
      <c r="RN32" s="196">
        <f>VLOOKUP(RM32,'WCF 2015-2016 MD'!$C$4:$J$56,4,FALSE)</f>
        <v>9.0953947368421051E-2</v>
      </c>
      <c r="RO32" s="1">
        <v>1</v>
      </c>
      <c r="RP32" s="63"/>
      <c r="RQ32" s="186"/>
      <c r="RR32" s="64"/>
      <c r="RS32" s="214"/>
      <c r="RT32" s="223"/>
      <c r="RU32" s="216"/>
      <c r="RV32" s="63"/>
      <c r="RW32" s="186"/>
      <c r="RX32" s="64"/>
      <c r="RY32" s="63"/>
      <c r="RZ32" s="186"/>
      <c r="SA32" s="64"/>
      <c r="SB32" s="214"/>
      <c r="SC32" s="223"/>
      <c r="SD32" s="216"/>
      <c r="SE32" s="1" t="s">
        <v>406</v>
      </c>
      <c r="SF32" s="196">
        <f>VLOOKUP(SE32,'WCF 2016-2017 MD'!$C$4:$J$56,4,FALSE)</f>
        <v>5.6250000000000001E-2</v>
      </c>
      <c r="SG32" s="1">
        <v>4</v>
      </c>
      <c r="SH32" s="214"/>
      <c r="SI32" s="223"/>
      <c r="SJ32" s="216"/>
      <c r="SK32" s="63"/>
      <c r="SL32" s="186"/>
      <c r="SM32" s="64"/>
      <c r="SN32" s="1" t="s">
        <v>406</v>
      </c>
      <c r="SO32" s="196">
        <f>VLOOKUP(SN32,'WCF 2016-2017 MD'!$C$4:$J$56,4,FALSE)</f>
        <v>5.6250000000000001E-2</v>
      </c>
      <c r="SP32" s="1">
        <v>1</v>
      </c>
      <c r="SQ32" s="214"/>
      <c r="SR32" s="223"/>
      <c r="SS32" s="216"/>
      <c r="SW32" s="214"/>
      <c r="SX32" s="223"/>
      <c r="SY32" s="216"/>
      <c r="SZ32" s="214"/>
      <c r="TA32" s="223"/>
      <c r="TB32" s="216"/>
      <c r="TC32" s="1" t="s">
        <v>856</v>
      </c>
      <c r="TD32" s="196">
        <f>VLOOKUP(TC32,'WCF 2017-2018'!$C$4:$J$56,8,FALSE)</f>
        <v>9.2784295682846411E-3</v>
      </c>
      <c r="TE32" s="64">
        <v>19</v>
      </c>
      <c r="TF32" s="1" t="s">
        <v>937</v>
      </c>
      <c r="TG32" s="196">
        <f>VLOOKUP(TF32,'WCF 2017-2018'!$C$4:$J$56,8,FALSE)</f>
        <v>1.2959128901157886E-2</v>
      </c>
      <c r="TH32" s="64">
        <v>19</v>
      </c>
      <c r="TI32" s="1" t="s">
        <v>406</v>
      </c>
      <c r="TJ32" s="196">
        <f>VLOOKUP(TI32,'WCF 2016-2017 MD'!$C$4:$J$56,4,FALSE)</f>
        <v>5.6250000000000001E-2</v>
      </c>
      <c r="TK32" s="1">
        <v>1</v>
      </c>
      <c r="TL32" s="214"/>
      <c r="TM32" s="223"/>
      <c r="TN32" s="216"/>
      <c r="TO32" s="1" t="s">
        <v>406</v>
      </c>
      <c r="TP32" s="196">
        <f>VLOOKUP(TO32,'WCF 2016-2017 MD'!$C$4:$J$56,4,FALSE)</f>
        <v>5.6250000000000001E-2</v>
      </c>
      <c r="TQ32" s="1">
        <v>1</v>
      </c>
      <c r="TS32" s="196"/>
      <c r="TT32" s="64"/>
    </row>
    <row r="33" spans="1:540" ht="14.25" thickBot="1">
      <c r="A33" s="9"/>
      <c r="B33" s="9"/>
      <c r="C33" s="9"/>
      <c r="D33" s="9"/>
      <c r="E33" s="9"/>
      <c r="F33" s="9"/>
      <c r="G33" s="9"/>
      <c r="H33" s="9"/>
      <c r="I33" s="9"/>
      <c r="M33" s="9"/>
      <c r="N33" s="9"/>
      <c r="O33" s="9"/>
      <c r="AB33" s="20"/>
      <c r="AC33" s="20"/>
      <c r="AD33" s="20"/>
      <c r="BC33" s="178" t="s">
        <v>488</v>
      </c>
      <c r="BD33" s="191">
        <v>9.3072729690200778E-3</v>
      </c>
      <c r="BE33" s="179">
        <v>20</v>
      </c>
      <c r="BF33" s="158" t="s">
        <v>511</v>
      </c>
      <c r="BG33" s="188">
        <v>5.0392235075122992E-2</v>
      </c>
      <c r="BH33" s="64">
        <v>19</v>
      </c>
      <c r="BI33" s="106" t="s">
        <v>550</v>
      </c>
      <c r="BJ33" s="46">
        <f>SUMIFS(csapatok!AP:AP,csapatok!AQ:AQ,BI33)+SUMIFS(csapatok!AP:AP,csapatok!AQ:AQ,BI33&amp;"-Csere")</f>
        <v>0</v>
      </c>
      <c r="BK33" s="64">
        <v>20</v>
      </c>
      <c r="CA33" s="63" t="s">
        <v>381</v>
      </c>
      <c r="CB33" s="186">
        <v>4.7865975269246108E-3</v>
      </c>
      <c r="CC33" s="64">
        <v>20</v>
      </c>
      <c r="CP33" s="82" t="s">
        <v>668</v>
      </c>
      <c r="CQ33" s="201">
        <v>7.1333599255418156E-2</v>
      </c>
      <c r="CR33" s="80">
        <v>19</v>
      </c>
      <c r="CV33" s="63" t="s">
        <v>694</v>
      </c>
      <c r="CW33" s="186">
        <v>1.0969285999202234E-2</v>
      </c>
      <c r="CX33" s="64">
        <v>20</v>
      </c>
      <c r="DT33" s="20"/>
      <c r="DU33" s="20"/>
      <c r="DV33" s="20"/>
      <c r="EF33" s="63" t="s">
        <v>756</v>
      </c>
      <c r="EG33" s="186">
        <v>8.3765456721180687E-3</v>
      </c>
      <c r="EH33" s="64"/>
      <c r="EI33" s="206" t="s">
        <v>374</v>
      </c>
      <c r="EJ33" s="186">
        <v>6.1162079510703364E-3</v>
      </c>
      <c r="EK33" s="64">
        <v>20</v>
      </c>
      <c r="EO33" s="63" t="s">
        <v>797</v>
      </c>
      <c r="EP33" s="186">
        <v>5.451402738997474E-2</v>
      </c>
      <c r="ER33" s="82" t="s">
        <v>168</v>
      </c>
      <c r="ES33" s="85">
        <f>SUMIFS(csapatok!CV:CV,csapatok!CW:CW,ER33)+SUMIFS(csapatok!CV:CV,csapatok!CW:CW,ER33&amp;"-Csere")</f>
        <v>2.555791117821685</v>
      </c>
      <c r="ET33" s="80">
        <v>20</v>
      </c>
      <c r="EX33" s="82" t="s">
        <v>813</v>
      </c>
      <c r="EY33" s="85">
        <f>SUMIFS(csapatok!CZ:CZ,csapatok!DA:DA,EX33)+SUMIFS(csapatok!CZ:CZ,csapatok!DA:DA,EX33&amp;"-Csere")</f>
        <v>1.8162745159702927</v>
      </c>
      <c r="EZ33" s="80">
        <v>20</v>
      </c>
      <c r="FA33" s="56" t="s">
        <v>860</v>
      </c>
      <c r="FB33" s="220" t="s">
        <v>199</v>
      </c>
      <c r="FC33" s="219" t="s">
        <v>1207</v>
      </c>
      <c r="FD33" s="214" t="s">
        <v>406</v>
      </c>
      <c r="FE33" s="196">
        <f>FF33*VLOOKUP(FD33,'WCF 2013-2014'!$C$4:$J$56,8,FALSE)</f>
        <v>1.0376265551805772E-2</v>
      </c>
      <c r="FF33" s="216">
        <v>1</v>
      </c>
      <c r="FG33" s="214"/>
      <c r="FH33" s="223"/>
      <c r="FI33" s="216"/>
      <c r="FJ33" s="214"/>
      <c r="FK33" s="196"/>
      <c r="FL33" s="216"/>
      <c r="FM33" s="63" t="s">
        <v>898</v>
      </c>
      <c r="FN33" s="186">
        <f>VLOOKUP(FM33,'WCF 2013-2014'!$C$4:$J$56,8,FALSE)</f>
        <v>3.4251750365184102E-3</v>
      </c>
      <c r="FO33" s="64">
        <v>20</v>
      </c>
      <c r="FP33" s="63"/>
      <c r="FQ33" s="186"/>
      <c r="FR33" s="64"/>
      <c r="FY33" s="82" t="s">
        <v>1256</v>
      </c>
      <c r="FZ33" s="201"/>
      <c r="GA33" s="80"/>
      <c r="GE33" s="12" t="s">
        <v>406</v>
      </c>
      <c r="GF33" s="196">
        <f>GG33*VLOOKUP(GE33,'WCF 2013-2014'!$C$4:$J$56,7,FALSE)</f>
        <v>1.0666395774075578E-2</v>
      </c>
      <c r="GG33" s="64">
        <v>1</v>
      </c>
      <c r="GH33" s="12" t="s">
        <v>406</v>
      </c>
      <c r="GI33" s="196">
        <f>GJ33*VLOOKUP(GH33,'WCF 2013-2014'!$C$4:$J$56,6,FALSE)</f>
        <v>1.009091817364372E-2</v>
      </c>
      <c r="GJ33" s="64">
        <v>1</v>
      </c>
      <c r="GK33" s="1" t="s">
        <v>409</v>
      </c>
      <c r="GL33" s="196">
        <f>GM33*VLOOKUP(GK33,'WCF 2013-2014'!$C$4:$J$56,7,FALSE)</f>
        <v>6.7045916294189356E-3</v>
      </c>
      <c r="GM33" s="64">
        <v>1</v>
      </c>
      <c r="GP33" s="64"/>
      <c r="GZ33" s="260"/>
      <c r="HC33" s="260"/>
      <c r="HI33" s="20"/>
      <c r="HJ33" s="20"/>
      <c r="HK33" s="20"/>
      <c r="HL33" s="185" t="s">
        <v>1314</v>
      </c>
      <c r="HM33" s="196"/>
      <c r="HN33" s="64">
        <v>20</v>
      </c>
      <c r="HS33" s="196"/>
      <c r="HV33" s="196"/>
      <c r="ID33" s="1" t="s">
        <v>411</v>
      </c>
      <c r="IE33" s="196">
        <f>VLOOKUP(ID33,'WCF 2014-2015'!$C$4:$L$57,8,FALSE)</f>
        <v>1.603182256509161E-2</v>
      </c>
      <c r="IG33" s="206" t="s">
        <v>373</v>
      </c>
      <c r="IH33" s="186">
        <f>VLOOKUP(IG33,'WCF 2014-2015'!$B$4:$L$57,9,FALSE)</f>
        <v>1.0306171648987464E-2</v>
      </c>
      <c r="II33" s="64"/>
      <c r="IM33" s="63" t="s">
        <v>610</v>
      </c>
      <c r="IN33" s="186">
        <f>VLOOKUP(IM33,'WCF 2014-2015'!$C$4:$L$57,8,FALSE)</f>
        <v>7.8351012536161998E-3</v>
      </c>
      <c r="IO33" s="64"/>
      <c r="IP33" s="82" t="s">
        <v>1351</v>
      </c>
      <c r="IQ33" s="46">
        <f>SUMIFS(csapatok!FJ:FJ,csapatok!FK:FK,IP33)+SUMIFS(csapatok!FJ:FJ,csapatok!FK:FK,IP33&amp;"-Csere")</f>
        <v>16.429969855389505</v>
      </c>
      <c r="IR33" s="64">
        <v>20</v>
      </c>
      <c r="IS33" s="1" t="s">
        <v>723</v>
      </c>
      <c r="IT33" s="46">
        <f>SUMIFS(csapatok!FL:FL,csapatok!FM:FM,IS33)+SUMIFS(csapatok!FL:FL,csapatok!FM:FM,IS33&amp;"-Csere")</f>
        <v>4.7222409282511801</v>
      </c>
      <c r="IU33" s="64">
        <v>20</v>
      </c>
      <c r="IV33" s="56" t="s">
        <v>860</v>
      </c>
      <c r="IW33" s="220" t="s">
        <v>199</v>
      </c>
      <c r="IX33" s="219" t="s">
        <v>1207</v>
      </c>
      <c r="IY33" s="215"/>
      <c r="IZ33"/>
      <c r="JB33" s="214"/>
      <c r="JC33" s="223"/>
      <c r="JD33" s="216"/>
      <c r="JE33" s="214" t="s">
        <v>858</v>
      </c>
      <c r="JF33" s="196">
        <f>JG33*VLOOKUP(JE33,'WCF 2014-2015'!$C$4:$J$57,8,FALSE)</f>
        <v>3.4233365477338476E-2</v>
      </c>
      <c r="JG33" s="216">
        <v>2</v>
      </c>
      <c r="JH33" s="214"/>
      <c r="JI33" s="223"/>
      <c r="JJ33" s="216"/>
      <c r="JN33" s="63" t="s">
        <v>1429</v>
      </c>
      <c r="JO33" s="201"/>
      <c r="JP33" s="80"/>
      <c r="JT33" s="1" t="s">
        <v>413</v>
      </c>
      <c r="JU33" s="103">
        <f>JV33*VLOOKUP(JT33,'WCF 2015-2016'!$C$4:$J$57,8,FALSE)</f>
        <v>2.5907806793908909E-2</v>
      </c>
      <c r="JV33" s="1">
        <v>1</v>
      </c>
      <c r="JW33" s="1" t="s">
        <v>610</v>
      </c>
      <c r="JX33" s="223">
        <f>VLOOKUP(JW33,'WCF 2015-2016'!$C$4:$J$57,5,FALSE)/'WCF 2015-2016'!$G$26</f>
        <v>0.66834170854271358</v>
      </c>
      <c r="JY33" s="1">
        <v>1</v>
      </c>
      <c r="JZ33" s="1" t="s">
        <v>856</v>
      </c>
      <c r="KA33" s="196">
        <f>VLOOKUP(JZ33,'WCF 2015-2016'!$C$4:$J$56,8,FALSE)</f>
        <v>7.3037965961551717E-3</v>
      </c>
      <c r="KB33" s="80">
        <v>20</v>
      </c>
      <c r="KC33" s="1" t="s">
        <v>887</v>
      </c>
      <c r="KD33" s="223">
        <f>VLOOKUP(KC33,'WCF 2015-2016'!$C$4:$J$57,5,FALSE)/'WCF 2015-2016'!$G$26</f>
        <v>0.86432160804020097</v>
      </c>
      <c r="KE33" s="1">
        <v>1</v>
      </c>
      <c r="KF33" s="1" t="s">
        <v>410</v>
      </c>
      <c r="KG33" s="196">
        <f>VLOOKUP(KF33,'WCF 2015-2016 MD'!$C$4:$J$56,4,FALSE)</f>
        <v>8.0592105263157902E-3</v>
      </c>
      <c r="KH33" s="80">
        <v>20</v>
      </c>
      <c r="KL33" s="1" t="s">
        <v>610</v>
      </c>
      <c r="KM33" s="196">
        <f>VLOOKUP(KL33,'WCF 2015-2016 MD'!$C$4:$J$56,4,FALSE)</f>
        <v>7.4013157894736838E-3</v>
      </c>
      <c r="KN33" s="80"/>
      <c r="KP33" s="196"/>
      <c r="KQ33" s="80"/>
      <c r="KS33" s="196"/>
      <c r="KT33" s="80"/>
      <c r="KU33" s="1" t="s">
        <v>412</v>
      </c>
      <c r="KV33" s="196">
        <f>VLOOKUP(KU33,'WCF 2015-2016 MD'!$C$4:$J$56,4,FALSE)</f>
        <v>9.9506578947368418E-2</v>
      </c>
      <c r="KW33" s="80"/>
      <c r="KY33" s="196"/>
      <c r="KZ33" s="80"/>
      <c r="LB33" s="196"/>
      <c r="LC33" s="80"/>
      <c r="LE33" s="196"/>
      <c r="LH33" s="196"/>
      <c r="LM33" s="63"/>
      <c r="LN33" s="201"/>
      <c r="LO33" s="80"/>
      <c r="LY33" s="20"/>
      <c r="LZ33" s="20"/>
      <c r="MA33" s="20"/>
      <c r="ME33" s="82" t="s">
        <v>1495</v>
      </c>
      <c r="MF33" s="46">
        <f>SUMIFS(csapatok!HT:HT,csapatok!HU:HU,ME33)+SUMIFS(csapatok!HT:HT,csapatok!HU:HU,ME33&amp;"-Csere")</f>
        <v>17.12243641113859</v>
      </c>
      <c r="MG33" s="64">
        <v>20</v>
      </c>
      <c r="MH33" s="1" t="s">
        <v>1496</v>
      </c>
      <c r="MI33" s="46">
        <f>SUMIFS(csapatok!HV:HV,csapatok!HW:HW,MH33)+SUMIFS(csapatok!HV:HV,csapatok!HW:HW,MH33&amp;"-Csere")</f>
        <v>8.7850153175959367</v>
      </c>
      <c r="MJ33" s="64">
        <v>20</v>
      </c>
      <c r="MK33" s="63"/>
      <c r="ML33" s="201"/>
      <c r="MM33" s="80"/>
      <c r="MN33" s="63"/>
      <c r="MO33" s="201"/>
      <c r="MP33" s="80"/>
      <c r="MQ33" s="214"/>
      <c r="MR33" s="223"/>
      <c r="MS33" s="216"/>
      <c r="MT33" s="63"/>
      <c r="MU33" s="201"/>
      <c r="MV33" s="80"/>
      <c r="MW33" s="1" t="s">
        <v>610</v>
      </c>
      <c r="MX33" s="196">
        <f>VLOOKUP(MW33,'WCF 2015-2016 MD'!$C$4:$J$57,4,FALSE)</f>
        <v>7.4013157894736838E-3</v>
      </c>
      <c r="MY33" s="1">
        <v>1</v>
      </c>
      <c r="MZ33" s="63"/>
      <c r="NA33" s="201"/>
      <c r="NB33" s="80"/>
      <c r="NC33" s="214"/>
      <c r="ND33" s="223"/>
      <c r="NE33" s="216"/>
      <c r="NF33" s="63"/>
      <c r="NG33" s="201"/>
      <c r="NH33" s="80"/>
      <c r="NI33" s="63"/>
      <c r="NJ33" s="201"/>
      <c r="NK33" s="80"/>
      <c r="NM33" s="196"/>
      <c r="NO33" s="1" t="s">
        <v>1030</v>
      </c>
      <c r="NP33" s="196">
        <f>VLOOKUP(NO33,'WCF 2015-2016 MD'!$C$4:$J$57,4,FALSE)</f>
        <v>7.9934210526315788E-2</v>
      </c>
      <c r="NQ33" s="1">
        <v>1</v>
      </c>
      <c r="NR33" s="63"/>
      <c r="NS33" s="201"/>
      <c r="NT33" s="80"/>
      <c r="NU33" s="63"/>
      <c r="NV33" s="201"/>
      <c r="NW33" s="80"/>
      <c r="OA33" s="63"/>
      <c r="OB33" s="201"/>
      <c r="OC33" s="80"/>
      <c r="OG33" s="1" t="s">
        <v>406</v>
      </c>
      <c r="OH33" s="196">
        <f>VLOOKUP(OG33,'WCF 2015-2016 MD'!$C$4:$J$57,4,FALSE)</f>
        <v>9.0953947368421051E-2</v>
      </c>
      <c r="OI33" s="1">
        <v>1</v>
      </c>
      <c r="OJ33" s="12" t="s">
        <v>406</v>
      </c>
      <c r="OK33" s="196">
        <f>VLOOKUP(OJ33,'WCF 2015-2016'!$C$4:$J$57,8,FALSE)</f>
        <v>1.3711844553159236E-2</v>
      </c>
      <c r="OL33" s="64">
        <v>1</v>
      </c>
      <c r="ON33" s="196"/>
      <c r="OO33" s="64"/>
      <c r="OP33" s="63"/>
      <c r="OQ33" s="201"/>
      <c r="OR33" s="80"/>
      <c r="OS33" s="63"/>
      <c r="OT33" s="201"/>
      <c r="OU33" s="80"/>
      <c r="OV33" s="214"/>
      <c r="OW33" s="223"/>
      <c r="OX33" s="216"/>
      <c r="OY33" s="1" t="s">
        <v>406</v>
      </c>
      <c r="OZ33" s="196">
        <f>VLOOKUP(OY33,'WCF 2015-2016 MD'!$C$4:$J$57,4,FALSE)</f>
        <v>9.0953947368421051E-2</v>
      </c>
      <c r="PA33" s="1">
        <v>1</v>
      </c>
      <c r="PB33" s="214"/>
      <c r="PC33" s="223"/>
      <c r="PD33" s="216"/>
      <c r="PE33" s="1" t="s">
        <v>406</v>
      </c>
      <c r="PF33" s="196">
        <f>VLOOKUP(PE33,'WCF 2015-2016 MD'!$C$4:$J$57,4,FALSE)</f>
        <v>9.0953947368421051E-2</v>
      </c>
      <c r="PG33" s="1">
        <v>2</v>
      </c>
      <c r="PH33" s="214"/>
      <c r="PI33" s="223"/>
      <c r="PJ33" s="216"/>
      <c r="PK33" s="1" t="s">
        <v>406</v>
      </c>
      <c r="PL33" s="196">
        <f>VLOOKUP(PK33,'WCF 2015-2016 MD'!$C$4:$J$57,4,FALSE)</f>
        <v>9.0953947368421051E-2</v>
      </c>
      <c r="PM33" s="1">
        <v>2</v>
      </c>
      <c r="PN33" s="1" t="s">
        <v>406</v>
      </c>
      <c r="PO33" s="196">
        <f>VLOOKUP(PN33,'WCF 2015-2016 MD'!$C$4:$J$57,4,FALSE)</f>
        <v>9.0953947368421051E-2</v>
      </c>
      <c r="PP33" s="1">
        <v>2</v>
      </c>
      <c r="PR33" s="196"/>
      <c r="PS33" s="80"/>
      <c r="PT33" s="63"/>
      <c r="PU33" s="201"/>
      <c r="PV33" s="80"/>
      <c r="PW33" s="63"/>
      <c r="PX33" s="201"/>
      <c r="PY33" s="80"/>
      <c r="PZ33" s="1" t="s">
        <v>1030</v>
      </c>
      <c r="QA33" s="196">
        <f>VLOOKUP(PZ33,'WCF 2015-2016 MD'!$C$4:$J$56,4,FALSE)</f>
        <v>7.9934210526315788E-2</v>
      </c>
      <c r="QB33" s="1">
        <v>1</v>
      </c>
      <c r="QC33" s="1" t="s">
        <v>412</v>
      </c>
      <c r="QD33" s="196">
        <f>VLOOKUP(QC33,'WCF 2015-2016 MD'!$C$4:$J$56,4,FALSE)</f>
        <v>9.9506578947368418E-2</v>
      </c>
      <c r="QE33" s="1">
        <v>3</v>
      </c>
      <c r="QI33" s="1" t="s">
        <v>407</v>
      </c>
      <c r="QJ33" s="196">
        <f>VLOOKUP(QI33,'WCF 2015-2016 MD'!$C$4:$J$56,4,FALSE)</f>
        <v>5.7401315789473682E-2</v>
      </c>
      <c r="QK33" s="1">
        <v>2</v>
      </c>
      <c r="QO33" s="20"/>
      <c r="QP33" s="20"/>
      <c r="QQ33" s="20"/>
      <c r="QR33" s="1" t="s">
        <v>407</v>
      </c>
      <c r="QS33" s="196">
        <f>VLOOKUP(QR33,'WCF 2015-2016 MD'!$C$4:$J$56,4,FALSE)</f>
        <v>5.7401315789473682E-2</v>
      </c>
      <c r="QT33" s="1">
        <v>1</v>
      </c>
      <c r="QV33" s="196"/>
      <c r="QX33" s="82"/>
      <c r="QY33" s="46"/>
      <c r="QZ33" s="64"/>
      <c r="RA33" s="1" t="s">
        <v>1435</v>
      </c>
      <c r="RB33" s="46">
        <f>SUMIFS(csapatok!KZ:KZ,csapatok!LA:LA,RA33)+SUMIFS(csapatok!KZ:KZ,csapatok!LA:LA,RA33&amp;"-Csere")</f>
        <v>18.154917200492257</v>
      </c>
      <c r="RC33" s="64">
        <v>20</v>
      </c>
      <c r="RM33" s="1" t="s">
        <v>998</v>
      </c>
      <c r="RN33" s="196">
        <f>VLOOKUP(RM33,'WCF 2015-2016 MD'!$C$4:$J$56,4,FALSE)</f>
        <v>6.266447368421052E-2</v>
      </c>
      <c r="RO33" s="1">
        <v>1</v>
      </c>
      <c r="RP33" s="63"/>
      <c r="RQ33" s="201"/>
      <c r="RR33" s="80"/>
      <c r="RS33" s="214"/>
      <c r="RT33" s="223"/>
      <c r="RU33" s="216"/>
      <c r="RV33" s="63"/>
      <c r="RW33" s="201"/>
      <c r="RX33" s="80"/>
      <c r="RY33" s="63"/>
      <c r="RZ33" s="201"/>
      <c r="SA33" s="80"/>
      <c r="SB33" s="214"/>
      <c r="SC33" s="223"/>
      <c r="SD33" s="216"/>
      <c r="SE33" s="1" t="s">
        <v>405</v>
      </c>
      <c r="SF33" s="196">
        <f>VLOOKUP(SE33,'WCF 2016-2017 MD'!$C$4:$J$56,4,FALSE)</f>
        <v>5.7692307692307696E-3</v>
      </c>
      <c r="SG33" s="1">
        <v>1</v>
      </c>
      <c r="SH33" s="214"/>
      <c r="SI33" s="223"/>
      <c r="SJ33" s="216"/>
      <c r="SK33" s="63"/>
      <c r="SL33" s="201"/>
      <c r="SM33" s="80"/>
      <c r="SN33" s="1" t="s">
        <v>1030</v>
      </c>
      <c r="SO33" s="196">
        <f>VLOOKUP(SN33,'WCF 2016-2017 MD'!$C$4:$J$56,4,FALSE)</f>
        <v>7.1955128205128199E-2</v>
      </c>
      <c r="SP33" s="1">
        <v>1</v>
      </c>
      <c r="SQ33" s="214"/>
      <c r="SR33" s="223"/>
      <c r="SS33" s="216"/>
      <c r="SW33" s="214"/>
      <c r="SX33" s="223"/>
      <c r="SY33" s="216"/>
      <c r="SZ33" s="214"/>
      <c r="TA33" s="223"/>
      <c r="TB33" s="216"/>
      <c r="TC33" s="1" t="s">
        <v>886</v>
      </c>
      <c r="TD33" s="196">
        <f>VLOOKUP(TC33,'WCF 2017-2018'!$C$4:$J$56,8,FALSE)</f>
        <v>8.7416609155739587E-3</v>
      </c>
      <c r="TE33" s="80">
        <v>20</v>
      </c>
      <c r="TF33" s="1" t="s">
        <v>886</v>
      </c>
      <c r="TG33" s="196">
        <f>VLOOKUP(TF33,'WCF 2017-2018'!$C$4:$J$56,8,FALSE)</f>
        <v>8.7416609155739587E-3</v>
      </c>
      <c r="TH33" s="80">
        <v>20</v>
      </c>
      <c r="TI33" s="1" t="s">
        <v>1204</v>
      </c>
      <c r="TJ33" s="196">
        <f>VLOOKUP(TI33,'WCF 2016-2017 MD'!$C$4:$J$56,4,FALSE)</f>
        <v>4.5352564102564101E-2</v>
      </c>
      <c r="TK33" s="1">
        <v>2</v>
      </c>
      <c r="TL33" s="214"/>
      <c r="TM33" s="223"/>
      <c r="TN33" s="216"/>
      <c r="TO33" s="1" t="s">
        <v>610</v>
      </c>
      <c r="TP33" s="196">
        <f>VLOOKUP(TO33,'WCF 2016-2017 MD'!$C$4:$J$56,4,FALSE)</f>
        <v>7.6923076923076927E-3</v>
      </c>
      <c r="TQ33" s="1">
        <v>1</v>
      </c>
      <c r="TS33" s="196"/>
      <c r="TT33" s="80"/>
    </row>
    <row r="34" spans="1:540" ht="14.1" customHeight="1">
      <c r="A34" s="9"/>
      <c r="B34" s="9"/>
      <c r="C34" s="9"/>
      <c r="D34" s="9"/>
      <c r="E34" s="9"/>
      <c r="F34" s="9"/>
      <c r="G34" s="9"/>
      <c r="H34" s="9"/>
      <c r="I34" s="9"/>
      <c r="M34" s="9"/>
      <c r="N34" s="9"/>
      <c r="O34" s="9"/>
      <c r="BC34" s="121" t="s">
        <v>471</v>
      </c>
      <c r="BD34" s="188">
        <v>1.1966493817311527E-2</v>
      </c>
      <c r="BE34" s="64">
        <v>21</v>
      </c>
      <c r="BF34" s="158" t="s">
        <v>512</v>
      </c>
      <c r="BG34" s="188">
        <v>5.0392235075122992E-2</v>
      </c>
      <c r="BH34" s="64">
        <v>21</v>
      </c>
      <c r="BI34" s="106" t="s">
        <v>564</v>
      </c>
      <c r="BJ34" s="111">
        <f>'egyeni-ranglista'!$Y$305/136*4*'WCF 2012-2013'!F32/'WCF 2012-2013'!F22</f>
        <v>50.940180239374996</v>
      </c>
      <c r="BK34" s="64">
        <v>21</v>
      </c>
      <c r="CA34" s="63" t="s">
        <v>358</v>
      </c>
      <c r="CB34" s="186">
        <v>3.5833000930727298E-2</v>
      </c>
      <c r="CC34" s="64">
        <v>21</v>
      </c>
      <c r="CV34" s="63" t="s">
        <v>695</v>
      </c>
      <c r="CW34" s="186">
        <v>1.7284935513894428E-3</v>
      </c>
      <c r="CX34" s="64">
        <v>21</v>
      </c>
      <c r="EF34" s="63" t="s">
        <v>757</v>
      </c>
      <c r="EG34" s="186">
        <v>8.3765456721180687E-3</v>
      </c>
      <c r="EH34" s="64"/>
      <c r="EI34" s="206" t="s">
        <v>359</v>
      </c>
      <c r="EJ34" s="186">
        <v>1.5888844568541418E-2</v>
      </c>
      <c r="EK34" s="64">
        <v>21</v>
      </c>
      <c r="EO34" s="63" t="s">
        <v>784</v>
      </c>
      <c r="EP34" s="186">
        <v>7.1333599255418156E-2</v>
      </c>
      <c r="EQ34" s="64"/>
      <c r="FA34" s="214" t="s">
        <v>410</v>
      </c>
      <c r="FB34" s="196">
        <f>FC34*VLOOKUP(FA34,'WCF 2013-2014'!$C$4:$J$56,8,FALSE)</f>
        <v>4.2310985745227417E-2</v>
      </c>
      <c r="FC34" s="216">
        <v>6</v>
      </c>
      <c r="FD34" s="214"/>
      <c r="FE34" s="196"/>
      <c r="FF34" s="216"/>
      <c r="FG34" s="214"/>
      <c r="FH34" s="223"/>
      <c r="FI34" s="216"/>
      <c r="FJ34" s="214"/>
      <c r="FK34" s="196"/>
      <c r="FL34" s="216"/>
      <c r="FM34" s="63" t="s">
        <v>1044</v>
      </c>
      <c r="FN34" s="186">
        <f>VLOOKUP(FM34,'WCF 2013-2014'!$C$4:$J$56,8,FALSE)</f>
        <v>5.188132775902886E-3</v>
      </c>
      <c r="FO34" s="64">
        <v>21</v>
      </c>
      <c r="FP34" s="63"/>
      <c r="FQ34" s="186"/>
      <c r="FR34" s="64"/>
      <c r="FY34" s="63" t="s">
        <v>1030</v>
      </c>
      <c r="FZ34" s="196">
        <f>GA34*VLOOKUP(FY34,'WCF 2013-2014'!$C$4:$J$56,8,FALSE)</f>
        <v>0.92086838261219961</v>
      </c>
      <c r="GA34" s="64">
        <v>11</v>
      </c>
      <c r="GE34" s="1" t="s">
        <v>407</v>
      </c>
      <c r="GF34" s="196">
        <f>GG34*VLOOKUP(GE34,'WCF 2013-2014'!$C$4:$J$56,7,FALSE)</f>
        <v>0.18742381145875661</v>
      </c>
      <c r="GG34" s="64">
        <v>3</v>
      </c>
      <c r="GH34" s="1" t="s">
        <v>1044</v>
      </c>
      <c r="GI34" s="196">
        <f>GJ34*VLOOKUP(GH34,'WCF 2013-2014'!$C$4:$J$56,6,FALSE)</f>
        <v>3.6966729943051255E-3</v>
      </c>
      <c r="GJ34" s="64">
        <v>1</v>
      </c>
      <c r="GL34" s="196"/>
      <c r="GM34" s="64"/>
      <c r="GP34" s="64"/>
      <c r="GZ34" s="260"/>
      <c r="HC34" s="260"/>
      <c r="HL34" s="106" t="s">
        <v>1315</v>
      </c>
      <c r="HM34" s="196"/>
      <c r="HN34" s="64">
        <v>21</v>
      </c>
      <c r="HR34" s="1" t="s">
        <v>406</v>
      </c>
      <c r="HS34" s="196">
        <f>VLOOKUP(HR34,'WCF 2014-2015'!$C$4:$L$57,8,FALSE)</f>
        <v>1.247589199614272E-2</v>
      </c>
      <c r="HU34" s="1" t="s">
        <v>406</v>
      </c>
      <c r="HV34" s="196">
        <f>VLOOKUP(HU34,'WCF 2014-2015'!$C$4:$L$57,8,FALSE)</f>
        <v>1.247589199614272E-2</v>
      </c>
      <c r="ID34" s="1" t="s">
        <v>407</v>
      </c>
      <c r="IE34" s="196">
        <f>VLOOKUP(ID34,'WCF 2014-2015'!$C$4:$L$57,8,FALSE)</f>
        <v>5.0385728061716491E-2</v>
      </c>
      <c r="IG34" s="206" t="s">
        <v>390</v>
      </c>
      <c r="IH34" s="186">
        <f>VLOOKUP(IG34,'WCF 2014-2015'!$B$4:$L$57,9,FALSE)</f>
        <v>3.6162005785920928E-4</v>
      </c>
      <c r="II34" s="64"/>
      <c r="IM34" s="63" t="s">
        <v>412</v>
      </c>
      <c r="IN34" s="186">
        <f>VLOOKUP(IM34,'WCF 2014-2015'!$C$4:$L$57,8,FALSE)</f>
        <v>0.10306171648987464</v>
      </c>
      <c r="IO34" s="64"/>
      <c r="IP34" s="1" t="s">
        <v>807</v>
      </c>
      <c r="IQ34" s="46">
        <f>SUMIFS(csapatok!FJ:FJ,csapatok!FK:FK,IP34)+SUMIFS(csapatok!FJ:FJ,csapatok!FK:FK,IP34&amp;"-Csere")</f>
        <v>19.695300387922156</v>
      </c>
      <c r="IR34" s="64">
        <v>21</v>
      </c>
      <c r="IS34" s="1" t="s">
        <v>164</v>
      </c>
      <c r="IT34" s="46">
        <f>SUMIFS(csapatok!FL:FL,csapatok!FM:FM,IS34)+SUMIFS(csapatok!FL:FL,csapatok!FM:FM,IS34&amp;"-Csere")</f>
        <v>35.956203801701065</v>
      </c>
      <c r="IU34" s="64">
        <v>21</v>
      </c>
      <c r="IV34" s="214" t="s">
        <v>410</v>
      </c>
      <c r="IW34" s="196">
        <f>IX34*VLOOKUP(IV34,'WCF 2014-2015'!$C$4:$J$57,8,FALSE)</f>
        <v>4.5805207328833177E-2</v>
      </c>
      <c r="IX34" s="216">
        <v>5</v>
      </c>
      <c r="IY34" s="215"/>
      <c r="IZ34"/>
      <c r="JB34" s="214"/>
      <c r="JC34" s="223"/>
      <c r="JD34" s="216"/>
      <c r="JE34" s="214" t="s">
        <v>856</v>
      </c>
      <c r="JF34" s="196">
        <f>JG34*VLOOKUP(JE34,'WCF 2014-2015'!$C$4:$J$57,8,FALSE)</f>
        <v>6.9913211186113794E-3</v>
      </c>
      <c r="JG34" s="216">
        <v>1</v>
      </c>
      <c r="JH34" s="214"/>
      <c r="JI34" s="223"/>
      <c r="JJ34" s="216"/>
      <c r="JN34" s="63" t="s">
        <v>1030</v>
      </c>
      <c r="JO34" s="196">
        <f>JP34*VLOOKUP(JN34,'WCF 2014-2015'!$C$4:$J$56,8,FALSE)</f>
        <v>1.0295323047251688</v>
      </c>
      <c r="JP34" s="64">
        <v>13</v>
      </c>
      <c r="JT34" s="1" t="s">
        <v>412</v>
      </c>
      <c r="JU34" s="103">
        <f>JV34*VLOOKUP(JT34,'WCF 2015-2016'!$C$4:$J$57,8,FALSE)</f>
        <v>9.6051815613587818E-2</v>
      </c>
      <c r="JV34" s="1">
        <v>1</v>
      </c>
      <c r="JZ34" s="1" t="s">
        <v>887</v>
      </c>
      <c r="KA34" s="196">
        <f>VLOOKUP(JZ34,'WCF 2015-2016'!$C$4:$J$56,8,FALSE)</f>
        <v>1.1851443533383863E-2</v>
      </c>
      <c r="KB34" s="64">
        <v>21</v>
      </c>
      <c r="KG34" s="196"/>
      <c r="KH34" s="64"/>
      <c r="KL34" s="1" t="s">
        <v>1014</v>
      </c>
      <c r="KM34" s="196">
        <f>VLOOKUP(KL34,'WCF 2015-2016 MD'!$C$4:$J$56,4,FALSE)</f>
        <v>6.4144736842105263E-3</v>
      </c>
      <c r="KN34" s="64"/>
      <c r="KP34" s="196"/>
      <c r="KQ34" s="64"/>
      <c r="KS34" s="196"/>
      <c r="KT34" s="64"/>
      <c r="KU34" s="1" t="s">
        <v>1204</v>
      </c>
      <c r="KV34" s="196">
        <f>VLOOKUP(KU34,'WCF 2015-2016 MD'!$C$4:$J$56,4,FALSE)</f>
        <v>3.453947368421053E-2</v>
      </c>
      <c r="KW34" s="64"/>
      <c r="KY34" s="196"/>
      <c r="KZ34" s="64"/>
      <c r="LB34" s="196"/>
      <c r="LC34" s="64"/>
      <c r="LE34" s="196"/>
      <c r="LH34" s="196"/>
      <c r="LM34" s="63" t="s">
        <v>404</v>
      </c>
      <c r="LN34" s="196">
        <f>VLOOKUP(LM34,'WCF 2015-2016'!$C$4:$J$56,8,FALSE)</f>
        <v>2.6390132984221042E-2</v>
      </c>
      <c r="LO34" s="64">
        <v>10</v>
      </c>
      <c r="ME34" s="1" t="s">
        <v>737</v>
      </c>
      <c r="MF34" s="46">
        <f>SUMIFS(csapatok!HT:HT,csapatok!HU:HU,ME34)+SUMIFS(csapatok!HT:HT,csapatok!HU:HU,ME34&amp;"-Csere")</f>
        <v>22.798022310504177</v>
      </c>
      <c r="MG34" s="64">
        <v>21</v>
      </c>
      <c r="MH34" s="1" t="s">
        <v>1483</v>
      </c>
      <c r="MI34" s="46">
        <f>SUMIFS(csapatok!HV:HV,csapatok!HW:HW,MH34)+SUMIFS(csapatok!HV:HV,csapatok!HW:HW,MH34&amp;"-Csere")</f>
        <v>12.761439559845474</v>
      </c>
      <c r="MJ34" s="64">
        <v>21</v>
      </c>
      <c r="MK34" s="63"/>
      <c r="ML34" s="196"/>
      <c r="MM34" s="64"/>
      <c r="MN34" s="63"/>
      <c r="MO34" s="196"/>
      <c r="MP34" s="64"/>
      <c r="MQ34" s="214"/>
      <c r="MR34" s="223"/>
      <c r="MS34" s="216"/>
      <c r="MT34" s="63"/>
      <c r="MU34" s="196"/>
      <c r="MV34" s="64"/>
      <c r="MW34" s="1" t="s">
        <v>404</v>
      </c>
      <c r="MX34" s="196">
        <f>VLOOKUP(MW34,'WCF 2015-2016 MD'!$C$4:$J$57,4,FALSE)</f>
        <v>4.2598684210526316E-2</v>
      </c>
      <c r="MY34" s="1">
        <v>1</v>
      </c>
      <c r="MZ34" s="63"/>
      <c r="NA34" s="196"/>
      <c r="NB34" s="64"/>
      <c r="NC34" s="214"/>
      <c r="ND34" s="223"/>
      <c r="NE34" s="216"/>
      <c r="NF34" s="63"/>
      <c r="NG34" s="196"/>
      <c r="NH34" s="64"/>
      <c r="NI34" s="63"/>
      <c r="NJ34" s="196"/>
      <c r="NK34" s="64"/>
      <c r="NM34" s="196"/>
      <c r="NO34" s="1" t="s">
        <v>1204</v>
      </c>
      <c r="NP34" s="196">
        <f>VLOOKUP(NO34,'WCF 2015-2016 MD'!$C$4:$J$57,4,FALSE)</f>
        <v>3.453947368421053E-2</v>
      </c>
      <c r="NQ34" s="1">
        <v>1</v>
      </c>
      <c r="NR34" s="63"/>
      <c r="NS34" s="196"/>
      <c r="NT34" s="64"/>
      <c r="NU34" s="63"/>
      <c r="NV34" s="196"/>
      <c r="NW34" s="64"/>
      <c r="OA34" s="63"/>
      <c r="OB34" s="196"/>
      <c r="OC34" s="64"/>
      <c r="OG34" s="1" t="s">
        <v>1030</v>
      </c>
      <c r="OH34" s="196">
        <f>VLOOKUP(OG34,'WCF 2015-2016 MD'!$C$4:$J$57,4,FALSE)</f>
        <v>7.9934210526315788E-2</v>
      </c>
      <c r="OI34" s="1">
        <v>10</v>
      </c>
      <c r="OK34" s="196"/>
      <c r="OL34" s="64"/>
      <c r="ON34" s="196"/>
      <c r="OO34" s="64"/>
      <c r="OP34" s="63"/>
      <c r="OQ34" s="196"/>
      <c r="OR34" s="64"/>
      <c r="OS34" s="63"/>
      <c r="OT34" s="196"/>
      <c r="OU34" s="64"/>
      <c r="OV34" s="214"/>
      <c r="OW34" s="223"/>
      <c r="OX34" s="216"/>
      <c r="OY34" s="1" t="s">
        <v>1030</v>
      </c>
      <c r="OZ34" s="196">
        <f>VLOOKUP(OY34,'WCF 2015-2016 MD'!$C$4:$J$57,4,FALSE)</f>
        <v>7.9934210526315788E-2</v>
      </c>
      <c r="PA34" s="1">
        <v>6</v>
      </c>
      <c r="PB34" s="214"/>
      <c r="PC34" s="223"/>
      <c r="PD34" s="216"/>
      <c r="PF34" s="196"/>
      <c r="PH34" s="214"/>
      <c r="PI34" s="223"/>
      <c r="PJ34" s="216"/>
      <c r="PL34" s="196"/>
      <c r="PO34" s="196"/>
      <c r="PR34" s="196"/>
      <c r="PS34" s="64"/>
      <c r="PT34" s="63"/>
      <c r="PU34" s="196"/>
      <c r="PV34" s="64"/>
      <c r="PW34" s="63"/>
      <c r="PX34" s="196"/>
      <c r="PY34" s="64"/>
      <c r="PZ34" s="1" t="s">
        <v>412</v>
      </c>
      <c r="QA34" s="196">
        <f>VLOOKUP(PZ34,'WCF 2015-2016 MD'!$C$4:$J$56,4,FALSE)</f>
        <v>9.9506578947368418E-2</v>
      </c>
      <c r="QB34" s="1">
        <v>1</v>
      </c>
      <c r="QC34" s="1" t="s">
        <v>952</v>
      </c>
      <c r="QD34" s="196">
        <f>VLOOKUP(QC34,'WCF 2015-2016 MD'!$C$4:$J$56,4,FALSE)</f>
        <v>2.631578947368421E-3</v>
      </c>
      <c r="QE34" s="1">
        <v>1</v>
      </c>
      <c r="QI34" s="1" t="s">
        <v>858</v>
      </c>
      <c r="QJ34" s="196">
        <f>VLOOKUP(QI34,'WCF 2015-2016 MD'!$C$4:$J$56,4,FALSE)</f>
        <v>2.6644736842105263E-2</v>
      </c>
      <c r="QK34" s="1">
        <v>1</v>
      </c>
      <c r="QR34" s="1" t="s">
        <v>974</v>
      </c>
      <c r="QS34" s="196">
        <f>VLOOKUP(QR34,'WCF 2015-2016 MD'!$C$4:$J$56,4,FALSE)</f>
        <v>0</v>
      </c>
      <c r="QT34" s="1">
        <v>1</v>
      </c>
      <c r="QV34" s="196"/>
      <c r="QY34" s="46"/>
      <c r="QZ34" s="64"/>
      <c r="RB34" s="46"/>
      <c r="RC34" s="64"/>
      <c r="RM34" s="1" t="s">
        <v>930</v>
      </c>
      <c r="RN34" s="196">
        <f>VLOOKUP(RM34,'WCF 2015-2016 MD'!$C$4:$J$56,4,FALSE)</f>
        <v>3.4046052631578949E-2</v>
      </c>
      <c r="RO34" s="1">
        <v>1</v>
      </c>
      <c r="RP34" s="63"/>
      <c r="RQ34" s="196"/>
      <c r="RR34" s="64"/>
      <c r="RS34" s="214"/>
      <c r="RT34" s="223"/>
      <c r="RU34" s="216"/>
      <c r="RV34" s="63"/>
      <c r="RW34" s="196"/>
      <c r="RX34" s="64"/>
      <c r="RY34" s="63"/>
      <c r="RZ34" s="196"/>
      <c r="SA34" s="64"/>
      <c r="SB34" s="214"/>
      <c r="SC34" s="223"/>
      <c r="SD34" s="216"/>
      <c r="SE34" s="1" t="s">
        <v>907</v>
      </c>
      <c r="SF34" s="196">
        <f>VLOOKUP(SE34,'WCF 2016-2017 MD'!$C$4:$J$56,4,FALSE)</f>
        <v>7.3237179487179491E-2</v>
      </c>
      <c r="SG34" s="1">
        <v>1</v>
      </c>
      <c r="SH34" s="214"/>
      <c r="SI34" s="223"/>
      <c r="SJ34" s="216"/>
      <c r="SK34" s="63"/>
      <c r="SL34" s="196"/>
      <c r="SM34" s="64"/>
      <c r="SN34" s="1" t="s">
        <v>407</v>
      </c>
      <c r="SO34" s="196">
        <f>VLOOKUP(SN34,'WCF 2016-2017 MD'!$C$4:$J$56,4,FALSE)</f>
        <v>6.458333333333334E-2</v>
      </c>
      <c r="SP34" s="1">
        <v>19</v>
      </c>
      <c r="SQ34" s="214"/>
      <c r="SR34" s="223"/>
      <c r="SS34" s="216"/>
      <c r="SW34" s="214"/>
      <c r="SX34" s="223"/>
      <c r="SY34" s="216"/>
      <c r="SZ34" s="214"/>
      <c r="TA34" s="223"/>
      <c r="TB34" s="216"/>
      <c r="TC34" s="1" t="s">
        <v>887</v>
      </c>
      <c r="TD34" s="196">
        <f>VLOOKUP(TC34,'WCF 2017-2018'!$C$4:$J$56,8,FALSE)</f>
        <v>1.3035810137259412E-2</v>
      </c>
      <c r="TE34" s="64">
        <v>21</v>
      </c>
      <c r="TF34" s="1" t="s">
        <v>610</v>
      </c>
      <c r="TG34" s="196">
        <f>VLOOKUP(TF34,'WCF 2017-2018'!$C$4:$J$56,8,FALSE)</f>
        <v>1.1655547887431946E-2</v>
      </c>
      <c r="TH34" s="64">
        <v>21</v>
      </c>
      <c r="TI34" s="1" t="s">
        <v>411</v>
      </c>
      <c r="TJ34" s="196">
        <f>VLOOKUP(TI34,'WCF 2016-2017 MD'!$C$4:$J$56,4,FALSE)</f>
        <v>2.5000000000000001E-2</v>
      </c>
      <c r="TK34" s="1">
        <v>2</v>
      </c>
      <c r="TL34" s="214"/>
      <c r="TM34" s="223"/>
      <c r="TN34" s="216"/>
      <c r="TO34" s="1" t="s">
        <v>1204</v>
      </c>
      <c r="TP34" s="196">
        <f>VLOOKUP(TO34,'WCF 2016-2017 MD'!$C$4:$J$56,4,FALSE)</f>
        <v>4.5352564102564101E-2</v>
      </c>
      <c r="TQ34" s="1">
        <v>1</v>
      </c>
      <c r="TS34" s="196"/>
      <c r="TT34" s="64"/>
    </row>
    <row r="35" spans="1:540" ht="14.25" thickBot="1">
      <c r="A35" s="9"/>
      <c r="B35" s="9"/>
      <c r="C35" s="9"/>
      <c r="D35" s="9"/>
      <c r="E35" s="9"/>
      <c r="F35" s="9"/>
      <c r="G35" s="9"/>
      <c r="H35" s="9"/>
      <c r="I35" s="9"/>
      <c r="M35" s="9"/>
      <c r="N35" s="9"/>
      <c r="O35" s="9"/>
      <c r="AB35" s="4"/>
      <c r="AC35" s="4"/>
      <c r="AD35" s="4"/>
      <c r="BC35" s="121" t="s">
        <v>482</v>
      </c>
      <c r="BD35" s="188">
        <v>7.1333599255418156E-2</v>
      </c>
      <c r="BE35" s="64">
        <v>22</v>
      </c>
      <c r="BF35" s="158" t="s">
        <v>513</v>
      </c>
      <c r="BG35" s="188">
        <v>7.1333599255418156E-2</v>
      </c>
      <c r="BH35" s="64">
        <v>22</v>
      </c>
      <c r="BI35" s="107" t="s">
        <v>558</v>
      </c>
      <c r="BJ35" s="85">
        <f>SUMIFS(csapatok!AP:AP,csapatok!AQ:AQ,BI35)+SUMIFS(csapatok!AP:AP,csapatok!AQ:AQ,BI35&amp;"-Csere")</f>
        <v>0</v>
      </c>
      <c r="BK35" s="80">
        <v>22</v>
      </c>
      <c r="CA35" s="63" t="s">
        <v>372</v>
      </c>
      <c r="CB35" s="186">
        <v>1.0238000265922085E-2</v>
      </c>
      <c r="CC35" s="64">
        <v>22</v>
      </c>
      <c r="CV35" s="82" t="s">
        <v>696</v>
      </c>
      <c r="CW35" s="187">
        <v>1.0969285999202234E-2</v>
      </c>
      <c r="CX35" s="80">
        <v>22</v>
      </c>
      <c r="DT35" s="4"/>
      <c r="DU35" s="4"/>
      <c r="DV35" s="4"/>
      <c r="EF35" s="63" t="s">
        <v>758</v>
      </c>
      <c r="EG35" s="186">
        <v>8.1106235872889249E-3</v>
      </c>
      <c r="EH35" s="64"/>
      <c r="EI35" s="206" t="s">
        <v>372</v>
      </c>
      <c r="EJ35" s="186">
        <v>1.0238000265922085E-2</v>
      </c>
      <c r="EK35" s="64">
        <v>22</v>
      </c>
      <c r="EO35" s="63" t="s">
        <v>787</v>
      </c>
      <c r="EP35" s="186">
        <v>1.7284935513894428E-3</v>
      </c>
      <c r="EQ35" s="64"/>
      <c r="FA35" s="214" t="s">
        <v>855</v>
      </c>
      <c r="FB35" s="196">
        <f>FC35*VLOOKUP(FA35,'WCF 2013-2014'!$C$4:$J$56,8,FALSE)</f>
        <v>1.3297738377071475E-2</v>
      </c>
      <c r="FC35" s="216">
        <v>3</v>
      </c>
      <c r="FD35" s="214"/>
      <c r="FE35" s="196"/>
      <c r="FF35" s="216"/>
      <c r="FG35" s="214"/>
      <c r="FH35" s="223"/>
      <c r="FI35" s="216"/>
      <c r="FJ35" s="214"/>
      <c r="FK35" s="196"/>
      <c r="FL35" s="216"/>
      <c r="FM35" s="63" t="s">
        <v>613</v>
      </c>
      <c r="FN35" s="186">
        <f>VLOOKUP(FM35,'WCF 2013-2014'!$C$4:$J$56,8,FALSE)</f>
        <v>2.3674003928877249E-3</v>
      </c>
      <c r="FO35" s="64">
        <v>22</v>
      </c>
      <c r="FP35" s="63"/>
      <c r="FQ35" s="186"/>
      <c r="FR35" s="64"/>
      <c r="FY35" s="63" t="s">
        <v>405</v>
      </c>
      <c r="FZ35" s="196">
        <f>GA35*VLOOKUP(FY35,'WCF 2013-2014'!$C$4:$J$56,8,FALSE)</f>
        <v>0.12874628519619202</v>
      </c>
      <c r="GA35" s="64">
        <v>3</v>
      </c>
      <c r="GE35" s="1" t="s">
        <v>898</v>
      </c>
      <c r="GF35" s="196">
        <f>GG35*VLOOKUP(GE35,'WCF 2013-2014'!$C$4:$J$56,7,FALSE)</f>
        <v>4.6728971962616819E-3</v>
      </c>
      <c r="GG35" s="64">
        <v>1</v>
      </c>
      <c r="GH35" s="1" t="s">
        <v>887</v>
      </c>
      <c r="GI35" s="196">
        <f>GJ35*VLOOKUP(GH35,'WCF 2013-2014'!$C$4:$J$56,6,FALSE)</f>
        <v>6.2943350984114299E-3</v>
      </c>
      <c r="GJ35" s="64">
        <v>1</v>
      </c>
      <c r="GL35" s="196"/>
      <c r="GM35" s="64"/>
      <c r="GZ35" s="260"/>
      <c r="HC35" s="260"/>
      <c r="HI35" s="4"/>
      <c r="HJ35" s="4"/>
      <c r="HK35" s="4"/>
      <c r="HL35" s="106" t="s">
        <v>1316</v>
      </c>
      <c r="HM35" s="196"/>
      <c r="HN35" s="64">
        <v>22</v>
      </c>
      <c r="HS35" s="196"/>
      <c r="HV35" s="196"/>
      <c r="ID35" s="1" t="s">
        <v>887</v>
      </c>
      <c r="IE35" s="196">
        <f>VLOOKUP(ID35,'WCF 2014-2015'!$C$4:$L$57,8,FALSE)</f>
        <v>1.0306171648987464E-2</v>
      </c>
      <c r="IG35" s="206" t="s">
        <v>347</v>
      </c>
      <c r="IH35" s="186">
        <f>VLOOKUP(IG35,'WCF 2014-2015'!$B$4:$L$57,9,FALSE)</f>
        <v>0.11668273866923819</v>
      </c>
      <c r="II35" s="64"/>
      <c r="IM35" s="63" t="s">
        <v>1030</v>
      </c>
      <c r="IN35" s="186">
        <f>VLOOKUP(IM35,'WCF 2014-2015'!$C$4:$L$57,8,FALSE)</f>
        <v>7.919479267116683E-2</v>
      </c>
      <c r="IO35" s="64"/>
      <c r="IP35" s="1" t="s">
        <v>737</v>
      </c>
      <c r="IQ35" s="46">
        <f>SUMIFS(csapatok!FJ:FJ,csapatok!FK:FK,IP35)+SUMIFS(csapatok!FJ:FJ,csapatok!FK:FK,IP35&amp;"-Csere")</f>
        <v>17.54473650758715</v>
      </c>
      <c r="IR35" s="64">
        <v>22</v>
      </c>
      <c r="IS35" s="1" t="s">
        <v>165</v>
      </c>
      <c r="IT35" s="46">
        <f>SUMIFS(csapatok!FL:FL,csapatok!FM:FM,IS35)+SUMIFS(csapatok!FL:FL,csapatok!FM:FM,IS35&amp;"-Csere")</f>
        <v>28.354421237912302</v>
      </c>
      <c r="IU35" s="64">
        <v>22</v>
      </c>
      <c r="IV35" s="214" t="s">
        <v>855</v>
      </c>
      <c r="IW35" s="196">
        <f>IX35*VLOOKUP(IV35,'WCF 2014-2015'!$C$4:$J$57,8,FALSE)</f>
        <v>4.8216007714561235E-3</v>
      </c>
      <c r="IX35" s="216">
        <v>1</v>
      </c>
      <c r="IY35" s="215"/>
      <c r="IZ35"/>
      <c r="JB35" s="214"/>
      <c r="JC35" s="223"/>
      <c r="JD35" s="216"/>
      <c r="JE35" s="214" t="s">
        <v>1044</v>
      </c>
      <c r="JF35" s="196">
        <f>JG35*VLOOKUP(JE35,'WCF 2014-2015'!$C$4:$J$57,8,FALSE)</f>
        <v>8.0761812921890073E-3</v>
      </c>
      <c r="JG35" s="216">
        <v>1</v>
      </c>
      <c r="JH35" s="214"/>
      <c r="JI35" s="196"/>
      <c r="JJ35" s="216"/>
      <c r="JN35" s="63" t="s">
        <v>405</v>
      </c>
      <c r="JO35" s="196">
        <f>JP35*VLOOKUP(JN35,'WCF 2014-2015'!$C$4:$J$56,8,FALSE)</f>
        <v>8.2569913211186119E-2</v>
      </c>
      <c r="JP35" s="64">
        <v>2</v>
      </c>
      <c r="JT35" s="1" t="s">
        <v>912</v>
      </c>
      <c r="JU35" s="103">
        <f>JV35*VLOOKUP(JT35,'WCF 2015-2016'!$C$4:$J$57,8,FALSE)</f>
        <v>0.17529111830772412</v>
      </c>
      <c r="JV35" s="1">
        <v>3</v>
      </c>
      <c r="KG35" s="196"/>
      <c r="KL35" s="1" t="s">
        <v>613</v>
      </c>
      <c r="KM35" s="196">
        <f>VLOOKUP(KL35,'WCF 2015-2016 MD'!$C$4:$J$56,4,FALSE)</f>
        <v>5.7565789473684207E-3</v>
      </c>
      <c r="KS35" s="196"/>
      <c r="KU35" s="1" t="s">
        <v>1204</v>
      </c>
      <c r="KV35" s="196">
        <f>VLOOKUP(KU35,'WCF 2015-2016 MD'!$C$4:$J$56,4,FALSE)</f>
        <v>3.453947368421053E-2</v>
      </c>
      <c r="LE35" s="196"/>
      <c r="LH35" s="196"/>
      <c r="LM35" s="63" t="s">
        <v>613</v>
      </c>
      <c r="LN35" s="196">
        <f>VLOOKUP(LM35,'WCF 2015-2016'!$C$4:$J$56,8,FALSE)</f>
        <v>5.3744918349066355E-3</v>
      </c>
      <c r="LO35" s="64">
        <v>4</v>
      </c>
      <c r="LY35" s="4"/>
      <c r="LZ35" s="4"/>
      <c r="MA35" s="4"/>
      <c r="ME35" s="1" t="s">
        <v>174</v>
      </c>
      <c r="MF35" s="46">
        <f>SUMIFS(csapatok!HT:HT,csapatok!HU:HU,ME35)+SUMIFS(csapatok!HT:HT,csapatok!HU:HU,ME35&amp;"-Csere")</f>
        <v>36.450516212410548</v>
      </c>
      <c r="MG35" s="64">
        <v>22</v>
      </c>
      <c r="MH35" s="1" t="s">
        <v>1514</v>
      </c>
      <c r="MI35" s="46">
        <f>SUMIFS(csapatok!HV:HV,csapatok!HW:HW,MH35)+SUMIFS(csapatok!HV:HV,csapatok!HW:HW,MH35&amp;"-Csere")</f>
        <v>0</v>
      </c>
      <c r="MJ35" s="64">
        <v>22</v>
      </c>
      <c r="MK35" s="63" t="s">
        <v>922</v>
      </c>
      <c r="ML35" s="196">
        <f>VLOOKUP(MK35,'WCF 2015-2016'!$C$4:$J$56,8,FALSE)</f>
        <v>5.0368635016881415E-2</v>
      </c>
      <c r="MM35" s="64">
        <v>1</v>
      </c>
      <c r="MN35" s="63" t="s">
        <v>613</v>
      </c>
      <c r="MO35" s="196">
        <f>VLOOKUP(MN35,'WCF 2015-2016'!$C$4:$J$56,8,FALSE)</f>
        <v>5.3744918349066355E-3</v>
      </c>
      <c r="MP35" s="64">
        <v>2</v>
      </c>
      <c r="MQ35" s="214"/>
      <c r="MR35" s="223"/>
      <c r="MS35" s="216"/>
      <c r="MT35" s="63" t="s">
        <v>404</v>
      </c>
      <c r="MU35" s="196">
        <f>VLOOKUP(MT35,'WCF 2015-2016'!$C$4:$J$57,8,FALSE)</f>
        <v>2.6390132984221042E-2</v>
      </c>
      <c r="MV35" s="64">
        <v>13</v>
      </c>
      <c r="MW35" s="1" t="s">
        <v>930</v>
      </c>
      <c r="MX35" s="196">
        <f>VLOOKUP(MW35,'WCF 2015-2016 MD'!$C$4:$J$57,4,FALSE)</f>
        <v>3.4046052631578949E-2</v>
      </c>
      <c r="MY35" s="1">
        <v>6</v>
      </c>
      <c r="MZ35" s="63" t="s">
        <v>613</v>
      </c>
      <c r="NA35" s="196">
        <f>VLOOKUP(MZ35,'WCF 2015-2016'!$C$4:$J$57,8,FALSE)</f>
        <v>5.3744918349066355E-3</v>
      </c>
      <c r="NB35" s="64">
        <v>1</v>
      </c>
      <c r="NC35" s="214"/>
      <c r="ND35" s="196"/>
      <c r="NE35" s="216"/>
      <c r="NF35" s="63" t="s">
        <v>413</v>
      </c>
      <c r="NG35" s="196">
        <f>VLOOKUP(NF35,'WCF 2015-2016'!$C$4:$J$57,8,FALSE)</f>
        <v>2.5907806793908909E-2</v>
      </c>
      <c r="NH35" s="64">
        <v>4</v>
      </c>
      <c r="NI35" s="63" t="s">
        <v>1030</v>
      </c>
      <c r="NJ35" s="196">
        <f>VLOOKUP(NI35,'WCF 2015-2016'!$C$4:$J$57,8,FALSE)</f>
        <v>7.8550265279404674E-2</v>
      </c>
      <c r="NK35" s="64">
        <v>2</v>
      </c>
      <c r="NM35" s="196"/>
      <c r="NO35" s="1" t="s">
        <v>409</v>
      </c>
      <c r="NP35" s="196">
        <f>VLOOKUP(NO35,'WCF 2015-2016 MD'!$C$4:$J$57,4,FALSE)</f>
        <v>1.1348684210526316E-2</v>
      </c>
      <c r="NQ35" s="1">
        <v>1</v>
      </c>
      <c r="NR35" s="63" t="s">
        <v>1030</v>
      </c>
      <c r="NS35" s="196">
        <f>VLOOKUP(NR35,'WCF 2015-2016'!$C$4:$J$57,8,FALSE)</f>
        <v>7.8550265279404674E-2</v>
      </c>
      <c r="NT35" s="64">
        <v>2</v>
      </c>
      <c r="NU35" s="63" t="s">
        <v>1030</v>
      </c>
      <c r="NV35" s="196">
        <f>VLOOKUP(NU35,'WCF 2015-2016'!$C$4:$J$57,8,FALSE)</f>
        <v>7.8550265279404674E-2</v>
      </c>
      <c r="NW35" s="64">
        <v>2</v>
      </c>
      <c r="OA35" s="63" t="s">
        <v>1030</v>
      </c>
      <c r="OB35" s="196">
        <f>VLOOKUP(OA35,'WCF 2015-2016'!$C$4:$J$57,8,FALSE)</f>
        <v>7.8550265279404674E-2</v>
      </c>
      <c r="OC35" s="64">
        <v>14</v>
      </c>
      <c r="OG35" s="1" t="s">
        <v>412</v>
      </c>
      <c r="OH35" s="196">
        <f>VLOOKUP(OG35,'WCF 2015-2016 MD'!$C$4:$J$57,4,FALSE)</f>
        <v>9.9506578947368418E-2</v>
      </c>
      <c r="OI35" s="1">
        <v>2</v>
      </c>
      <c r="OK35" s="196"/>
      <c r="OL35" s="64"/>
      <c r="ON35" s="196"/>
      <c r="OO35" s="64"/>
      <c r="OP35" s="63" t="s">
        <v>858</v>
      </c>
      <c r="OQ35" s="196">
        <f>VLOOKUP(OP35,'WCF 2016-2017'!$C$4:$J$59,8,FALSE)</f>
        <v>2.3149175356852302E-2</v>
      </c>
      <c r="OR35" s="64">
        <v>5</v>
      </c>
      <c r="OS35" s="63"/>
      <c r="OT35" s="196"/>
      <c r="OU35" s="64"/>
      <c r="OV35" s="214"/>
      <c r="OW35" s="223"/>
      <c r="OX35" s="216"/>
      <c r="OY35" s="1" t="s">
        <v>407</v>
      </c>
      <c r="OZ35" s="196">
        <f>VLOOKUP(OY35,'WCF 2015-2016 MD'!$C$4:$J$57,4,FALSE)</f>
        <v>5.7401315789473682E-2</v>
      </c>
      <c r="PA35" s="1">
        <v>2</v>
      </c>
      <c r="PB35" s="214"/>
      <c r="PC35" s="223"/>
      <c r="PD35" s="216"/>
      <c r="PE35" s="1" t="s">
        <v>1204</v>
      </c>
      <c r="PF35" s="196">
        <f>VLOOKUP(PE35,'WCF 2015-2016 MD'!$C$4:$J$57,4,FALSE)</f>
        <v>3.453947368421053E-2</v>
      </c>
      <c r="PG35" s="1">
        <v>2</v>
      </c>
      <c r="PH35" s="214"/>
      <c r="PI35" s="223"/>
      <c r="PJ35" s="216"/>
      <c r="PK35" s="1" t="s">
        <v>412</v>
      </c>
      <c r="PL35" s="196">
        <f>VLOOKUP(PK35,'WCF 2015-2016 MD'!$C$4:$J$57,4,FALSE)</f>
        <v>9.9506578947368418E-2</v>
      </c>
      <c r="PM35" s="1">
        <v>2</v>
      </c>
      <c r="PN35" s="1" t="s">
        <v>411</v>
      </c>
      <c r="PO35" s="196">
        <f>VLOOKUP(PN35,'WCF 2015-2016 MD'!$C$4:$J$57,4,FALSE)</f>
        <v>2.0394736842105264E-2</v>
      </c>
      <c r="PP35" s="1">
        <v>2</v>
      </c>
      <c r="PT35" s="63"/>
      <c r="PU35" s="196"/>
      <c r="PV35" s="64"/>
      <c r="PW35" s="63"/>
      <c r="PX35" s="196"/>
      <c r="PY35" s="64"/>
      <c r="PZ35" s="1" t="s">
        <v>610</v>
      </c>
      <c r="QA35" s="196">
        <f>VLOOKUP(PZ35,'WCF 2015-2016 MD'!$C$4:$J$56,4,FALSE)</f>
        <v>7.4013157894736838E-3</v>
      </c>
      <c r="QB35" s="1">
        <v>2</v>
      </c>
      <c r="QC35" s="1" t="s">
        <v>411</v>
      </c>
      <c r="QD35" s="196">
        <f>VLOOKUP(QC35,'WCF 2015-2016 MD'!$C$4:$J$56,4,FALSE)</f>
        <v>2.0394736842105264E-2</v>
      </c>
      <c r="QE35" s="1">
        <v>1</v>
      </c>
      <c r="QI35" s="1" t="s">
        <v>1014</v>
      </c>
      <c r="QJ35" s="196">
        <f>VLOOKUP(QI35,'WCF 2015-2016 MD'!$C$4:$J$56,4,FALSE)</f>
        <v>6.4144736842105263E-3</v>
      </c>
      <c r="QK35" s="1">
        <v>1</v>
      </c>
      <c r="QO35" s="4"/>
      <c r="QP35" s="4"/>
      <c r="QQ35" s="4"/>
      <c r="QR35" s="1" t="s">
        <v>411</v>
      </c>
      <c r="QS35" s="196">
        <f>VLOOKUP(QR35,'WCF 2015-2016 MD'!$C$4:$J$56,4,FALSE)</f>
        <v>2.0394736842105264E-2</v>
      </c>
      <c r="QT35" s="1">
        <v>5</v>
      </c>
      <c r="QV35" s="196"/>
      <c r="QY35" s="46"/>
      <c r="QZ35" s="64"/>
      <c r="RB35" s="46"/>
      <c r="RC35" s="64"/>
      <c r="RM35" s="1" t="s">
        <v>1204</v>
      </c>
      <c r="RN35" s="196">
        <f>VLOOKUP(RM35,'WCF 2015-2016 MD'!$C$4:$J$56,4,FALSE)</f>
        <v>3.453947368421053E-2</v>
      </c>
      <c r="RO35" s="1">
        <v>1</v>
      </c>
      <c r="RP35" s="63" t="s">
        <v>613</v>
      </c>
      <c r="RQ35" s="196">
        <f>VLOOKUP(RP35,'WCF 2016-2017'!$C$4:$J$56,8,FALSE)</f>
        <v>5.9906811626358998E-3</v>
      </c>
      <c r="RR35" s="64">
        <v>3</v>
      </c>
      <c r="RS35" s="214"/>
      <c r="RT35" s="223"/>
      <c r="RU35" s="216"/>
      <c r="RV35" s="63" t="s">
        <v>404</v>
      </c>
      <c r="RW35" s="196">
        <f>VLOOKUP(RV35,'WCF 2016-2017'!$C$4:$J$56,8,FALSE)</f>
        <v>2.5146069077730936E-2</v>
      </c>
      <c r="RX35" s="64">
        <v>14</v>
      </c>
      <c r="RY35" s="63" t="s">
        <v>405</v>
      </c>
      <c r="RZ35" s="196">
        <f>VLOOKUP(RY35,'WCF 2016-2017'!$C$4:$J$56,8,FALSE)</f>
        <v>3.3799275201538345E-2</v>
      </c>
      <c r="SA35" s="64">
        <v>1</v>
      </c>
      <c r="SB35" s="214"/>
      <c r="SC35" s="223"/>
      <c r="SD35" s="216"/>
      <c r="SE35" s="1" t="s">
        <v>409</v>
      </c>
      <c r="SF35" s="196">
        <f>VLOOKUP(SE35,'WCF 2016-2017 MD'!$C$4:$J$56,4,FALSE)</f>
        <v>1.6346153846153847E-2</v>
      </c>
      <c r="SG35" s="1">
        <v>1</v>
      </c>
      <c r="SH35" s="214"/>
      <c r="SI35" s="223"/>
      <c r="SJ35" s="216"/>
      <c r="SK35" s="63" t="s">
        <v>404</v>
      </c>
      <c r="SL35" s="196">
        <f>VLOOKUP(SK35,'WCF 2016-2017'!$C$4:$J$56,8,FALSE)</f>
        <v>2.5146069077730936E-2</v>
      </c>
      <c r="SM35" s="64">
        <v>1</v>
      </c>
      <c r="SO35" s="196"/>
      <c r="SQ35" s="214"/>
      <c r="SR35" s="223"/>
      <c r="SS35" s="216"/>
      <c r="SW35" s="214"/>
      <c r="SX35" s="223"/>
      <c r="SY35" s="216"/>
      <c r="SZ35" s="214"/>
      <c r="TA35" s="223"/>
      <c r="TB35" s="216"/>
      <c r="TC35" s="1" t="s">
        <v>922</v>
      </c>
      <c r="TD35" s="196">
        <f>VLOOKUP(TC35,'WCF 2017-2018'!$C$4:$J$56,8,FALSE)</f>
        <v>4.3708304577869797E-2</v>
      </c>
      <c r="TE35" s="80">
        <v>22</v>
      </c>
      <c r="TF35" s="1" t="s">
        <v>887</v>
      </c>
      <c r="TG35" s="196">
        <f>VLOOKUP(TF35,'WCF 2017-2018'!$C$4:$J$56,8,FALSE)</f>
        <v>1.3035810137259412E-2</v>
      </c>
      <c r="TH35" s="80">
        <v>22</v>
      </c>
      <c r="TI35" s="1" t="s">
        <v>856</v>
      </c>
      <c r="TJ35" s="196">
        <f>VLOOKUP(TI35,'WCF 2016-2017 MD'!$C$4:$J$56,4,FALSE)</f>
        <v>2.5160256410256411E-2</v>
      </c>
      <c r="TK35" s="1">
        <v>1</v>
      </c>
      <c r="TL35" s="214"/>
      <c r="TM35" s="223"/>
      <c r="TN35" s="216"/>
      <c r="TO35" s="1" t="s">
        <v>930</v>
      </c>
      <c r="TP35" s="196">
        <f>VLOOKUP(TO35,'WCF 2016-2017 MD'!$C$4:$J$56,4,FALSE)</f>
        <v>3.141025641025641E-2</v>
      </c>
      <c r="TQ35" s="1">
        <v>1</v>
      </c>
    </row>
    <row r="36" spans="1:540" ht="14.25" thickBot="1">
      <c r="A36" s="9"/>
      <c r="B36" s="9"/>
      <c r="C36" s="9"/>
      <c r="D36" s="9"/>
      <c r="E36" s="9"/>
      <c r="F36" s="9"/>
      <c r="G36" s="9"/>
      <c r="H36" s="9"/>
      <c r="I36" s="9"/>
      <c r="M36" s="9"/>
      <c r="N36" s="9"/>
      <c r="O36" s="9"/>
      <c r="BC36" s="121" t="s">
        <v>446</v>
      </c>
      <c r="BD36" s="188">
        <v>2.0941364180295175E-2</v>
      </c>
      <c r="BE36" s="64">
        <v>23</v>
      </c>
      <c r="BF36" s="158" t="s">
        <v>514</v>
      </c>
      <c r="BG36" s="188">
        <v>7.1333599255418156E-2</v>
      </c>
      <c r="BH36" s="64">
        <v>23</v>
      </c>
      <c r="CA36" s="63" t="s">
        <v>388</v>
      </c>
      <c r="CB36" s="186">
        <v>1.7284935513894428E-3</v>
      </c>
      <c r="CC36" s="64">
        <v>23</v>
      </c>
      <c r="EF36" s="63" t="s">
        <v>759</v>
      </c>
      <c r="EG36" s="186">
        <v>1.3827948411115542E-2</v>
      </c>
      <c r="EH36" s="64"/>
      <c r="EI36" s="206" t="s">
        <v>389</v>
      </c>
      <c r="EJ36" s="186">
        <v>1.6620130301821566E-3</v>
      </c>
      <c r="EK36" s="64">
        <v>23</v>
      </c>
      <c r="EO36" s="63" t="s">
        <v>792</v>
      </c>
      <c r="EP36" s="186">
        <v>8.1106235872889249E-3</v>
      </c>
      <c r="EQ36" s="64"/>
      <c r="FA36" s="214" t="s">
        <v>856</v>
      </c>
      <c r="FB36" s="196">
        <f>FC36*VLOOKUP(FA36,'WCF 2013-2014'!$C$4:$J$56,8,FALSE)</f>
        <v>1.9795496902231403E-2</v>
      </c>
      <c r="FC36" s="216">
        <v>3</v>
      </c>
      <c r="FD36" s="217"/>
      <c r="FE36" s="218"/>
      <c r="FF36" s="221"/>
      <c r="FG36" s="217"/>
      <c r="FH36" s="218"/>
      <c r="FI36" s="229"/>
      <c r="FJ36" s="217"/>
      <c r="FK36" s="218"/>
      <c r="FL36" s="221"/>
      <c r="FM36" s="63" t="s">
        <v>411</v>
      </c>
      <c r="FN36" s="186">
        <f>VLOOKUP(FM36,'WCF 2013-2014'!$C$4:$J$56,8,FALSE)</f>
        <v>1.3499219261572559E-2</v>
      </c>
      <c r="FO36" s="64">
        <v>23</v>
      </c>
      <c r="FP36" s="63"/>
      <c r="FQ36" s="186"/>
      <c r="FR36" s="64"/>
      <c r="FY36" s="63" t="s">
        <v>406</v>
      </c>
      <c r="FZ36" s="196">
        <f>GA36*VLOOKUP(FY36,'WCF 2013-2014'!$C$4:$J$56,8,FALSE)</f>
        <v>1.0376265551805772E-2</v>
      </c>
      <c r="GA36" s="64">
        <v>1</v>
      </c>
      <c r="GE36" s="1" t="s">
        <v>404</v>
      </c>
      <c r="GF36" s="196">
        <f>GG36*VLOOKUP(GE36,'WCF 2013-2014'!$C$4:$J$56,7,FALSE)</f>
        <v>1.8082080455099552E-2</v>
      </c>
      <c r="GG36" s="64">
        <v>1</v>
      </c>
      <c r="GH36" s="1" t="s">
        <v>612</v>
      </c>
      <c r="GI36" s="196">
        <f>GJ36*VLOOKUP(GH36,'WCF 2013-2014'!$C$4:$J$56,6,FALSE)</f>
        <v>4.895593965431112E-3</v>
      </c>
      <c r="GJ36" s="64">
        <v>1</v>
      </c>
      <c r="GL36" s="196"/>
      <c r="GM36" s="64"/>
      <c r="GZ36" s="260"/>
      <c r="HC36" s="260"/>
      <c r="HL36" s="63" t="s">
        <v>1317</v>
      </c>
      <c r="HM36" s="196"/>
      <c r="HN36" s="64">
        <v>23</v>
      </c>
      <c r="HS36" s="196"/>
      <c r="HV36" s="196"/>
      <c r="ID36" s="1" t="s">
        <v>1204</v>
      </c>
      <c r="IE36" s="196">
        <f>VLOOKUP(ID36,'WCF 2014-2015'!$C$4:$L$57,8,FALSE)</f>
        <v>8.7029893924783025E-2</v>
      </c>
      <c r="IG36" s="206" t="s">
        <v>372</v>
      </c>
      <c r="IH36" s="186">
        <f>VLOOKUP(IG36,'WCF 2014-2015'!$B$4:$L$57,9,FALSE)</f>
        <v>1.0908871745419478E-2</v>
      </c>
      <c r="II36" s="64"/>
      <c r="IM36" s="63" t="s">
        <v>404</v>
      </c>
      <c r="IN36" s="186">
        <f>VLOOKUP(IM36,'WCF 2014-2015'!$C$4:$L$57,8,FALSE)</f>
        <v>2.4349083895853423E-2</v>
      </c>
      <c r="IO36" s="64"/>
      <c r="IP36" s="1" t="s">
        <v>99</v>
      </c>
      <c r="IQ36" s="46">
        <f>SUMIFS(csapatok!FJ:FJ,csapatok!FK:FK,IP36)+SUMIFS(csapatok!FJ:FJ,csapatok!FK:FK,IP36&amp;"-Csere")</f>
        <v>10.945314185301644</v>
      </c>
      <c r="IR36" s="64">
        <v>23</v>
      </c>
      <c r="IS36" s="1" t="s">
        <v>84</v>
      </c>
      <c r="IT36" s="46">
        <f>SUMIFS(csapatok!FL:FL,csapatok!FM:FM,IS36)+SUMIFS(csapatok!FL:FL,csapatok!FM:FM,IS36&amp;"-Csere")</f>
        <v>135.67862662794676</v>
      </c>
      <c r="IU36" s="64">
        <v>23</v>
      </c>
      <c r="IV36" s="214" t="s">
        <v>856</v>
      </c>
      <c r="IW36" s="196">
        <f>IX36*VLOOKUP(IV36,'WCF 2014-2015'!$C$4:$J$57,8,FALSE)</f>
        <v>6.9913211186113794E-3</v>
      </c>
      <c r="IX36" s="216">
        <v>1</v>
      </c>
      <c r="IY36" s="215"/>
      <c r="IZ36"/>
      <c r="JB36" s="217"/>
      <c r="JC36" s="218"/>
      <c r="JD36" s="229"/>
      <c r="JE36" s="217" t="s">
        <v>1000</v>
      </c>
      <c r="JF36" s="197">
        <f>JG36*VLOOKUP(JE36,'WCF 2014-2015'!$C$4:$J$57,8,FALSE)</f>
        <v>1.1752651880424301E-2</v>
      </c>
      <c r="JG36" s="229">
        <v>1</v>
      </c>
      <c r="JH36" s="214"/>
      <c r="JI36" s="196"/>
      <c r="JJ36" s="216"/>
      <c r="JN36" s="63" t="s">
        <v>406</v>
      </c>
      <c r="JO36" s="196">
        <f>JP36*VLOOKUP(JN36,'WCF 2014-2015'!$C$4:$J$56,8,FALSE)</f>
        <v>3.7427675988428159E-2</v>
      </c>
      <c r="JP36" s="64">
        <v>3</v>
      </c>
      <c r="JT36" s="1" t="s">
        <v>406</v>
      </c>
      <c r="JU36" s="103">
        <f>JV36*VLOOKUP(JT36,'WCF 2015-2016'!$C$4:$J$57,8,FALSE)</f>
        <v>1.3711844553159236E-2</v>
      </c>
      <c r="JV36" s="1">
        <v>1</v>
      </c>
      <c r="JZ36" s="1" t="s">
        <v>406</v>
      </c>
      <c r="KA36" s="196">
        <f>VLOOKUP(JZ36,'WCF 2015-2016'!$C$4:$J$56,8,FALSE)</f>
        <v>1.3711844553159236E-2</v>
      </c>
      <c r="KF36" s="1" t="s">
        <v>406</v>
      </c>
      <c r="KG36" s="196">
        <f>VLOOKUP(KF36,'WCF 2015-2016 MD'!$C$4:$J$56,4,FALSE)</f>
        <v>9.0953947368421051E-2</v>
      </c>
      <c r="KL36" s="1" t="s">
        <v>856</v>
      </c>
      <c r="KM36" s="196">
        <f>VLOOKUP(KL36,'WCF 2015-2016 MD'!$C$4:$J$56,4,FALSE)</f>
        <v>4.1118421052631582E-2</v>
      </c>
      <c r="KO36" s="1" t="s">
        <v>406</v>
      </c>
      <c r="KP36" s="196">
        <f>VLOOKUP(KO36,'WCF 2015-2016'!$C$4:$J$56,8,FALSE)</f>
        <v>1.3711844553159236E-2</v>
      </c>
      <c r="KS36" s="196"/>
      <c r="KU36" s="1" t="s">
        <v>610</v>
      </c>
      <c r="KV36" s="196">
        <f>VLOOKUP(KU36,'WCF 2015-2016 MD'!$C$4:$J$56,4,FALSE)</f>
        <v>7.4013157894736838E-3</v>
      </c>
      <c r="KX36" s="1" t="s">
        <v>406</v>
      </c>
      <c r="KY36" s="196">
        <f>VLOOKUP(KX36,'WCF 2015-2016'!$C$4:$J$56,8,FALSE)</f>
        <v>1.3711844553159236E-2</v>
      </c>
      <c r="LA36" s="1" t="s">
        <v>406</v>
      </c>
      <c r="LB36" s="196">
        <f>VLOOKUP(LA36,'WCF 2015-2016'!$C$4:$J$56,8,FALSE)</f>
        <v>1.3711844553159236E-2</v>
      </c>
      <c r="LE36" s="196"/>
      <c r="LH36" s="196"/>
      <c r="LM36" s="63" t="s">
        <v>409</v>
      </c>
      <c r="LN36" s="196">
        <f>VLOOKUP(LM36,'WCF 2015-2016'!$C$4:$J$56,8,FALSE)</f>
        <v>7.8550265279404667E-3</v>
      </c>
      <c r="LO36" s="64">
        <v>4</v>
      </c>
      <c r="ME36" s="1" t="s">
        <v>166</v>
      </c>
      <c r="MF36" s="46">
        <f>SUMIFS(csapatok!HT:HT,csapatok!HU:HU,ME36)+SUMIFS(csapatok!HT:HT,csapatok!HU:HU,ME36&amp;"-Csere")</f>
        <v>2.6849334397596749</v>
      </c>
      <c r="MG36" s="64">
        <v>23</v>
      </c>
      <c r="MI36" s="46"/>
      <c r="MJ36" s="64"/>
      <c r="MK36" s="63" t="s">
        <v>405</v>
      </c>
      <c r="ML36" s="196">
        <f>VLOOKUP(MK36,'WCF 2015-2016'!$C$4:$J$56,8,FALSE)</f>
        <v>3.5485426858678427E-2</v>
      </c>
      <c r="MM36" s="64">
        <v>7</v>
      </c>
      <c r="MN36" s="63" t="s">
        <v>405</v>
      </c>
      <c r="MO36" s="196">
        <f>VLOOKUP(MN36,'WCF 2015-2016'!$C$4:$J$56,8,FALSE)</f>
        <v>3.5485426858678427E-2</v>
      </c>
      <c r="MP36" s="64">
        <v>5</v>
      </c>
      <c r="MQ36" s="217"/>
      <c r="MR36" s="218"/>
      <c r="MS36" s="229"/>
      <c r="MT36" s="63" t="s">
        <v>407</v>
      </c>
      <c r="MU36" s="196">
        <f>VLOOKUP(MT36,'WCF 2015-2016'!$C$4:$J$57,8,FALSE)</f>
        <v>5.3813822090539518E-2</v>
      </c>
      <c r="MV36" s="64">
        <v>3</v>
      </c>
      <c r="MX36" s="196"/>
      <c r="MZ36" s="63" t="s">
        <v>1204</v>
      </c>
      <c r="NA36" s="196">
        <f>VLOOKUP(MZ36,'WCF 2015-2016'!$C$4:$J$57,8,FALSE)</f>
        <v>7.751670915730724E-2</v>
      </c>
      <c r="NB36" s="64">
        <v>1</v>
      </c>
      <c r="NC36" s="214"/>
      <c r="ND36" s="196"/>
      <c r="NE36" s="216"/>
      <c r="NF36" s="63" t="s">
        <v>930</v>
      </c>
      <c r="NG36" s="196">
        <f>VLOOKUP(NF36,'WCF 2015-2016'!$C$4:$J$57,8,FALSE)</f>
        <v>1.212705849927651E-2</v>
      </c>
      <c r="NH36" s="64">
        <v>5</v>
      </c>
      <c r="NI36" s="63" t="s">
        <v>858</v>
      </c>
      <c r="NJ36" s="196">
        <f>VLOOKUP(NI36,'WCF 2015-2016'!$C$4:$J$57,8,FALSE)</f>
        <v>2.0671122441948599E-2</v>
      </c>
      <c r="NK36" s="64">
        <v>2</v>
      </c>
      <c r="NM36" s="196"/>
      <c r="NP36" s="196"/>
      <c r="NR36" s="63" t="s">
        <v>405</v>
      </c>
      <c r="NS36" s="196">
        <f>VLOOKUP(NR36,'WCF 2015-2016'!$C$4:$J$57,8,FALSE)</f>
        <v>3.5485426858678427E-2</v>
      </c>
      <c r="NT36" s="64">
        <v>2</v>
      </c>
      <c r="NU36" s="63" t="s">
        <v>405</v>
      </c>
      <c r="NV36" s="196">
        <f>VLOOKUP(NU36,'WCF 2015-2016'!$C$4:$J$57,8,FALSE)</f>
        <v>3.5485426858678427E-2</v>
      </c>
      <c r="NW36" s="64">
        <v>1</v>
      </c>
      <c r="OA36" s="63" t="s">
        <v>858</v>
      </c>
      <c r="OB36" s="196">
        <f>VLOOKUP(OA36,'WCF 2015-2016'!$C$4:$J$57,8,FALSE)</f>
        <v>2.0671122441948599E-2</v>
      </c>
      <c r="OC36" s="64">
        <v>1</v>
      </c>
      <c r="OG36" s="1" t="s">
        <v>856</v>
      </c>
      <c r="OH36" s="196">
        <f>VLOOKUP(OG36,'WCF 2015-2016 MD'!$C$4:$J$57,4,FALSE)</f>
        <v>4.1118421052631582E-2</v>
      </c>
      <c r="OI36" s="1">
        <v>2</v>
      </c>
      <c r="OK36" s="196"/>
      <c r="OL36" s="64"/>
      <c r="ON36" s="196"/>
      <c r="OO36" s="64"/>
      <c r="OP36" s="63" t="s">
        <v>1030</v>
      </c>
      <c r="OQ36" s="196">
        <f>VLOOKUP(OP36,'WCF 2016-2017'!$C$4:$J$59,8,FALSE)</f>
        <v>7.7656978034169072E-2</v>
      </c>
      <c r="OR36" s="64">
        <v>3</v>
      </c>
      <c r="OS36" s="63" t="s">
        <v>1030</v>
      </c>
      <c r="OT36" s="196">
        <f>VLOOKUP(OS36,'WCF 2016-2017'!$C$4:$J$59,8,FALSE)</f>
        <v>7.7656978034169072E-2</v>
      </c>
      <c r="OU36" s="64">
        <v>6</v>
      </c>
      <c r="OV36" s="217"/>
      <c r="OW36" s="218"/>
      <c r="OX36" s="229"/>
      <c r="OY36" s="1" t="s">
        <v>912</v>
      </c>
      <c r="OZ36" s="196">
        <f>VLOOKUP(OY36,'WCF 2015-2016 MD'!$C$4:$J$57,4,FALSE)</f>
        <v>3.5361842105263157E-2</v>
      </c>
      <c r="PA36" s="1">
        <v>2</v>
      </c>
      <c r="PB36" s="217"/>
      <c r="PC36" s="218"/>
      <c r="PD36" s="229"/>
      <c r="PE36" s="1" t="s">
        <v>413</v>
      </c>
      <c r="PF36" s="196">
        <f>VLOOKUP(PE36,'WCF 2015-2016 MD'!$C$4:$J$57,4,FALSE)</f>
        <v>2.1546052631578948E-2</v>
      </c>
      <c r="PG36" s="1">
        <v>1</v>
      </c>
      <c r="PH36" s="217"/>
      <c r="PI36" s="218"/>
      <c r="PJ36" s="229"/>
      <c r="PK36" s="1" t="s">
        <v>887</v>
      </c>
      <c r="PL36" s="196">
        <f>VLOOKUP(PK36,'WCF 2015-2016 MD'!$C$4:$J$57,4,FALSE)</f>
        <v>3.7171052631578945E-2</v>
      </c>
      <c r="PM36" s="1">
        <v>1</v>
      </c>
      <c r="PN36" s="1" t="s">
        <v>407</v>
      </c>
      <c r="PO36" s="196">
        <f>VLOOKUP(PN36,'WCF 2015-2016 MD'!$C$4:$J$57,4,FALSE)</f>
        <v>5.7401315789473682E-2</v>
      </c>
      <c r="PP36" s="1">
        <v>2</v>
      </c>
      <c r="PQ36" s="1" t="s">
        <v>406</v>
      </c>
      <c r="PR36" s="196">
        <f>VLOOKUP(PQ36,'WCF 2016-2017'!$C$4:$J$56,8,FALSE)</f>
        <v>1.4717846313142519E-2</v>
      </c>
      <c r="PS36" s="1">
        <v>1</v>
      </c>
      <c r="PT36" s="63"/>
      <c r="PU36" s="196"/>
      <c r="PV36" s="64"/>
      <c r="PW36" s="63"/>
      <c r="PX36" s="196"/>
      <c r="PY36" s="64"/>
      <c r="PZ36" s="1" t="s">
        <v>413</v>
      </c>
      <c r="QA36" s="196">
        <f>VLOOKUP(PZ36,'WCF 2015-2016 MD'!$C$4:$J$56,4,FALSE)</f>
        <v>2.1546052631578948E-2</v>
      </c>
      <c r="QB36" s="1">
        <v>1</v>
      </c>
      <c r="QC36" s="1" t="s">
        <v>1204</v>
      </c>
      <c r="QD36" s="196">
        <f>VLOOKUP(QC36,'WCF 2015-2016 MD'!$C$4:$J$56,4,FALSE)</f>
        <v>3.453947368421053E-2</v>
      </c>
      <c r="QE36" s="1">
        <v>4</v>
      </c>
      <c r="QI36" s="1" t="s">
        <v>855</v>
      </c>
      <c r="QJ36" s="196">
        <f>VLOOKUP(QI36,'WCF 2015-2016 MD'!$C$4:$J$57,4,FALSE)</f>
        <v>3.4539473684210525E-3</v>
      </c>
      <c r="QK36" s="1">
        <v>1</v>
      </c>
      <c r="QR36" s="1" t="s">
        <v>410</v>
      </c>
      <c r="QS36" s="196">
        <f>VLOOKUP(QR36,'WCF 2015-2016 MD'!$C$4:$J$57,4,FALSE)</f>
        <v>8.0592105263157902E-3</v>
      </c>
      <c r="QT36" s="1">
        <v>1</v>
      </c>
      <c r="QV36" s="196"/>
      <c r="QY36" s="46"/>
      <c r="QZ36" s="64"/>
      <c r="RB36" s="46"/>
      <c r="RC36" s="64"/>
      <c r="RM36" s="1" t="s">
        <v>1030</v>
      </c>
      <c r="RN36" s="196">
        <f>VLOOKUP(RM36,'WCF 2015-2016 MD'!$C$4:$J$56,4,FALSE)</f>
        <v>7.9934210526315788E-2</v>
      </c>
      <c r="RO36" s="1">
        <v>1</v>
      </c>
      <c r="RP36" s="63" t="s">
        <v>405</v>
      </c>
      <c r="RQ36" s="196">
        <f>VLOOKUP(RP36,'WCF 2016-2017'!$C$4:$J$56,8,FALSE)</f>
        <v>3.3799275201538345E-2</v>
      </c>
      <c r="RR36" s="64">
        <v>4</v>
      </c>
      <c r="RS36" s="217"/>
      <c r="RT36" s="218"/>
      <c r="RU36" s="229"/>
      <c r="RV36" s="63" t="s">
        <v>610</v>
      </c>
      <c r="RW36" s="196">
        <f>VLOOKUP(RV36,'WCF 2016-2017'!$C$4:$J$56,8,FALSE)</f>
        <v>1.0428222764588418E-2</v>
      </c>
      <c r="RX36" s="64">
        <v>2</v>
      </c>
      <c r="RY36" s="63" t="s">
        <v>613</v>
      </c>
      <c r="RZ36" s="196">
        <f>VLOOKUP(RY36,'WCF 2016-2017'!$C$4:$J$56,8,FALSE)</f>
        <v>5.9906811626358998E-3</v>
      </c>
      <c r="SA36" s="64">
        <v>1</v>
      </c>
      <c r="SB36" s="217"/>
      <c r="SC36" s="218"/>
      <c r="SD36" s="229"/>
      <c r="SE36" s="1" t="s">
        <v>887</v>
      </c>
      <c r="SF36" s="196">
        <f>VLOOKUP(SE36,'WCF 2016-2017 MD'!$C$4:$J$56,4,FALSE)</f>
        <v>2.8044871794871796E-2</v>
      </c>
      <c r="SG36" s="1">
        <v>1</v>
      </c>
      <c r="SH36" s="217"/>
      <c r="SI36" s="218"/>
      <c r="SJ36" s="229"/>
      <c r="SK36" s="63" t="s">
        <v>887</v>
      </c>
      <c r="SL36" s="196">
        <f>VLOOKUP(SK36,'WCF 2016-2017'!$C$4:$J$56,8,FALSE)</f>
        <v>1.301678869906072E-2</v>
      </c>
      <c r="SM36" s="64">
        <v>1</v>
      </c>
      <c r="SO36" s="196"/>
      <c r="SQ36" s="217"/>
      <c r="SR36" s="218"/>
      <c r="SS36" s="229"/>
      <c r="SW36" s="217"/>
      <c r="SX36" s="218"/>
      <c r="SY36" s="229"/>
      <c r="SZ36" s="217"/>
      <c r="TA36" s="218"/>
      <c r="TB36" s="229"/>
      <c r="TD36" s="196"/>
      <c r="TF36" s="1" t="s">
        <v>408</v>
      </c>
      <c r="TG36" s="196">
        <f>VLOOKUP(TF36,'WCF 2017-2018'!$C$4:$J$56,8,FALSE)</f>
        <v>3.3739743884671422E-3</v>
      </c>
      <c r="TH36" s="64">
        <v>23</v>
      </c>
      <c r="TI36" s="1" t="s">
        <v>1030</v>
      </c>
      <c r="TJ36" s="196">
        <f>VLOOKUP(TI36,'WCF 2016-2017 MD'!$C$4:$J$56,4,FALSE)</f>
        <v>7.1955128205128199E-2</v>
      </c>
      <c r="TK36" s="1">
        <v>2</v>
      </c>
      <c r="TL36" s="217"/>
      <c r="TM36" s="218"/>
      <c r="TN36" s="229"/>
      <c r="TO36" s="1" t="s">
        <v>411</v>
      </c>
      <c r="TP36" s="196">
        <f>VLOOKUP(TO36,'WCF 2016-2017 MD'!$C$4:$J$56,4,FALSE)</f>
        <v>2.5000000000000001E-2</v>
      </c>
      <c r="TQ36" s="1">
        <v>1</v>
      </c>
      <c r="TR36" s="1" t="s">
        <v>406</v>
      </c>
      <c r="TS36" s="196">
        <f>VLOOKUP(TR36,'WCF 2017-2018'!$C$4:$J$56,8,FALSE)</f>
        <v>1.4569434859289932E-2</v>
      </c>
      <c r="TT36" s="1">
        <v>1</v>
      </c>
    </row>
    <row r="37" spans="1:540" ht="15" customHeight="1">
      <c r="A37" s="9"/>
      <c r="B37" s="9"/>
      <c r="C37" s="9"/>
      <c r="D37" s="9"/>
      <c r="E37" s="9"/>
      <c r="F37" s="9"/>
      <c r="G37" s="9"/>
      <c r="H37" s="9"/>
      <c r="I37" s="9"/>
      <c r="M37" s="9"/>
      <c r="N37" s="9"/>
      <c r="O37" s="9"/>
      <c r="BC37" s="121" t="s">
        <v>447</v>
      </c>
      <c r="BD37" s="188">
        <v>7.1333599255418156E-2</v>
      </c>
      <c r="BE37" s="64">
        <v>24</v>
      </c>
      <c r="BF37" s="158" t="s">
        <v>515</v>
      </c>
      <c r="BG37" s="188">
        <v>1.0969285999202234E-2</v>
      </c>
      <c r="BH37" s="64">
        <v>24</v>
      </c>
      <c r="CA37" s="63" t="s">
        <v>375</v>
      </c>
      <c r="CB37" s="186">
        <v>8.3765456721180687E-3</v>
      </c>
      <c r="CC37" s="64">
        <v>24</v>
      </c>
      <c r="EF37" s="63" t="s">
        <v>760</v>
      </c>
      <c r="EG37" s="186">
        <v>1.3827948411115542E-2</v>
      </c>
      <c r="EH37" s="64"/>
      <c r="EI37" s="206" t="s">
        <v>360</v>
      </c>
      <c r="EJ37" s="186">
        <v>2.0941364180295175E-2</v>
      </c>
      <c r="EK37" s="64">
        <v>24</v>
      </c>
      <c r="EO37" s="63" t="s">
        <v>798</v>
      </c>
      <c r="EP37" s="186">
        <v>1.3960909453530116E-3</v>
      </c>
      <c r="EQ37" s="64"/>
      <c r="FA37" s="214" t="s">
        <v>1014</v>
      </c>
      <c r="FB37" s="196">
        <f>FC37*VLOOKUP(FA37,'WCF 2013-2014'!$C$4:$J$56,8,FALSE)</f>
        <v>1.5111066337581223E-3</v>
      </c>
      <c r="FC37" s="216">
        <v>1</v>
      </c>
      <c r="FD37" s="215"/>
      <c r="FE37"/>
      <c r="FM37" s="63" t="s">
        <v>1014</v>
      </c>
      <c r="FN37" s="186">
        <f>VLOOKUP(FM37,'WCF 2013-2014'!$C$4:$J$56,8,FALSE)</f>
        <v>1.5111066337581223E-3</v>
      </c>
      <c r="FO37" s="64">
        <v>24</v>
      </c>
      <c r="FP37" s="63"/>
      <c r="FQ37" s="186"/>
      <c r="FR37" s="64"/>
      <c r="FY37" s="63" t="s">
        <v>858</v>
      </c>
      <c r="FZ37" s="196">
        <f>GA37*VLOOKUP(FY37,'WCF 2013-2014'!$C$4:$J$56,8,FALSE)</f>
        <v>2.9416209137158113E-2</v>
      </c>
      <c r="GA37" s="64">
        <v>2</v>
      </c>
      <c r="GE37" s="1" t="s">
        <v>412</v>
      </c>
      <c r="GF37" s="196">
        <f>GG37*VLOOKUP(GE37,'WCF 2013-2014'!$C$4:$J$56,7,FALSE)</f>
        <v>0.11428281186509549</v>
      </c>
      <c r="GG37" s="64">
        <v>1</v>
      </c>
      <c r="GH37" s="1" t="s">
        <v>859</v>
      </c>
      <c r="GI37" s="196">
        <f>GJ37*VLOOKUP(GH37,'WCF 2013-2014'!$C$4:$J$56,6,FALSE)</f>
        <v>5.7947846937756019E-3</v>
      </c>
      <c r="GJ37" s="64">
        <v>1</v>
      </c>
      <c r="GZ37" s="260"/>
      <c r="HC37" s="260"/>
      <c r="HL37" s="63" t="s">
        <v>1318</v>
      </c>
      <c r="HM37" s="196"/>
      <c r="HN37" s="64">
        <v>24</v>
      </c>
      <c r="HS37" s="196"/>
      <c r="HV37" s="196"/>
      <c r="ID37" s="1" t="s">
        <v>406</v>
      </c>
      <c r="IE37" s="196">
        <f>VLOOKUP(ID37,'WCF 2014-2015'!$C$4:$L$57,8,FALSE)</f>
        <v>1.247589199614272E-2</v>
      </c>
      <c r="IG37" s="206" t="s">
        <v>363</v>
      </c>
      <c r="IH37" s="186">
        <f>VLOOKUP(IG37,'WCF 2014-2015'!$B$4:$L$57,9,FALSE)</f>
        <v>3.2364995178399227E-2</v>
      </c>
      <c r="II37" s="64"/>
      <c r="IM37" s="63" t="s">
        <v>410</v>
      </c>
      <c r="IN37" s="186">
        <f>VLOOKUP(IM37,'WCF 2014-2015'!$C$4:$L$57,8,FALSE)</f>
        <v>9.1610414657666353E-3</v>
      </c>
      <c r="IO37" s="64"/>
      <c r="IP37" s="1" t="s">
        <v>28</v>
      </c>
      <c r="IQ37" s="46">
        <f>SUMIFS(csapatok!FJ:FJ,csapatok!FK:FK,IP37)+SUMIFS(csapatok!FJ:FJ,csapatok!FK:FK,IP37&amp;"-Csere")</f>
        <v>91.61634540830741</v>
      </c>
      <c r="IR37" s="64">
        <v>24</v>
      </c>
      <c r="IS37" s="1" t="s">
        <v>197</v>
      </c>
      <c r="IT37" s="46">
        <f>SUMIFS(csapatok!FL:FL,csapatok!FM:FM,IS37)+SUMIFS(csapatok!FL:FL,csapatok!FM:FM,IS37&amp;"-Csere")</f>
        <v>186.85912931048978</v>
      </c>
      <c r="IU37" s="64">
        <v>24</v>
      </c>
      <c r="IV37" s="214" t="s">
        <v>857</v>
      </c>
      <c r="IW37" s="196">
        <f>IX37*VLOOKUP(IV37,'WCF 2014-2015'!$C$4:$J$57,8,FALSE)</f>
        <v>6.0270009643201543E-4</v>
      </c>
      <c r="IX37" s="216">
        <v>1</v>
      </c>
      <c r="IY37" s="215"/>
      <c r="IZ37"/>
      <c r="JD37" s="32"/>
      <c r="JH37" s="214"/>
      <c r="JI37" s="196"/>
      <c r="JJ37" s="216"/>
      <c r="JN37" s="63" t="s">
        <v>887</v>
      </c>
      <c r="JO37" s="196">
        <f>JP37*VLOOKUP(JN37,'WCF 2014-2015'!$C$4:$J$56,8,FALSE)</f>
        <v>1.0306171648987464E-2</v>
      </c>
      <c r="JP37" s="64">
        <v>1</v>
      </c>
      <c r="KL37" s="1" t="s">
        <v>856</v>
      </c>
      <c r="KM37" s="196">
        <f>VLOOKUP(KL37,'WCF 2015-2016 MD'!$C$4:$J$56,4,FALSE)</f>
        <v>4.1118421052631582E-2</v>
      </c>
      <c r="KU37" s="1" t="s">
        <v>1204</v>
      </c>
      <c r="KV37" s="196">
        <f>VLOOKUP(KU37,'WCF 2015-2016 MD'!$C$4:$J$56,4,FALSE)</f>
        <v>3.453947368421053E-2</v>
      </c>
      <c r="LE37" s="196"/>
      <c r="LH37" s="196"/>
      <c r="LM37" s="63" t="s">
        <v>887</v>
      </c>
      <c r="LN37" s="196">
        <f>VLOOKUP(LM37,'WCF 2015-2016'!$C$4:$J$56,8,FALSE)</f>
        <v>1.1851443533383863E-2</v>
      </c>
      <c r="LO37" s="64">
        <v>1</v>
      </c>
      <c r="ME37" s="1" t="s">
        <v>1439</v>
      </c>
      <c r="MF37" s="46">
        <f>SUMIFS(csapatok!HT:HT,csapatok!HU:HU,ME37)+SUMIFS(csapatok!HT:HT,csapatok!HU:HU,ME37&amp;"-Csere")</f>
        <v>1.3424667198798375</v>
      </c>
      <c r="MG37" s="64">
        <v>24</v>
      </c>
      <c r="MI37" s="46"/>
      <c r="MJ37" s="64"/>
      <c r="MK37" s="63" t="s">
        <v>1030</v>
      </c>
      <c r="ML37" s="196">
        <f>VLOOKUP(MK37,'WCF 2015-2016'!$C$4:$J$56,8,FALSE)</f>
        <v>7.8550265279404674E-2</v>
      </c>
      <c r="MM37" s="64">
        <v>15</v>
      </c>
      <c r="MN37" s="63" t="s">
        <v>887</v>
      </c>
      <c r="MO37" s="196">
        <f>VLOOKUP(MN37,'WCF 2015-2016'!$C$4:$J$56,8,FALSE)</f>
        <v>1.1851443533383863E-2</v>
      </c>
      <c r="MP37" s="64">
        <v>10</v>
      </c>
      <c r="MS37" s="32"/>
      <c r="MT37" s="63" t="s">
        <v>412</v>
      </c>
      <c r="MU37" s="196">
        <f>VLOOKUP(MT37,'WCF 2015-2016'!$C$4:$J$57,8,FALSE)</f>
        <v>9.6051815613587818E-2</v>
      </c>
      <c r="MV37" s="64">
        <v>2</v>
      </c>
      <c r="MX37" s="196"/>
      <c r="MZ37" s="63" t="s">
        <v>887</v>
      </c>
      <c r="NA37" s="196">
        <f>VLOOKUP(MZ37,'WCF 2015-2016'!$C$4:$J$57,8,FALSE)</f>
        <v>1.1851443533383863E-2</v>
      </c>
      <c r="NB37" s="64">
        <v>10</v>
      </c>
      <c r="NC37" s="214"/>
      <c r="ND37" s="196"/>
      <c r="NE37" s="216"/>
      <c r="NF37" s="63" t="s">
        <v>974</v>
      </c>
      <c r="NG37" s="196">
        <f>VLOOKUP(NF37,'WCF 2015-2016'!$C$4:$J$57,8,FALSE)</f>
        <v>3.7208020395507477E-3</v>
      </c>
      <c r="NH37" s="64">
        <v>1</v>
      </c>
      <c r="NI37" s="63" t="s">
        <v>933</v>
      </c>
      <c r="NJ37" s="196">
        <f>VLOOKUP(NI37,'WCF 2015-2016'!$C$4:$J$57,8,FALSE)</f>
        <v>8.130641493833116E-3</v>
      </c>
      <c r="NK37" s="64">
        <v>15</v>
      </c>
      <c r="NM37" s="196"/>
      <c r="NP37" s="196"/>
      <c r="NR37" s="63" t="s">
        <v>613</v>
      </c>
      <c r="NS37" s="196">
        <f>VLOOKUP(NR37,'WCF 2015-2016'!$C$4:$J$57,8,FALSE)</f>
        <v>5.3744918349066355E-3</v>
      </c>
      <c r="NT37" s="64">
        <v>1</v>
      </c>
      <c r="NU37" s="63" t="s">
        <v>613</v>
      </c>
      <c r="NV37" s="196">
        <f>VLOOKUP(NU37,'WCF 2015-2016'!$C$4:$J$57,8,FALSE)</f>
        <v>5.3744918349066355E-3</v>
      </c>
      <c r="NW37" s="64">
        <v>1</v>
      </c>
      <c r="OA37" s="63" t="s">
        <v>856</v>
      </c>
      <c r="OB37" s="196">
        <f>VLOOKUP(OA37,'WCF 2015-2016'!$C$4:$J$57,8,FALSE)</f>
        <v>7.3037965961551717E-3</v>
      </c>
      <c r="OC37" s="64">
        <v>1</v>
      </c>
      <c r="OG37" s="1" t="s">
        <v>409</v>
      </c>
      <c r="OH37" s="196">
        <f>VLOOKUP(OG37,'WCF 2015-2016 MD'!$C$4:$J$57,4,FALSE)</f>
        <v>1.1348684210526316E-2</v>
      </c>
      <c r="OI37" s="1">
        <v>1</v>
      </c>
      <c r="OK37" s="196"/>
      <c r="OL37" s="64"/>
      <c r="OP37" s="63" t="s">
        <v>413</v>
      </c>
      <c r="OQ37" s="196">
        <f>VLOOKUP(OP37,'WCF 2016-2017'!$C$4:$J$59,8,FALSE)</f>
        <v>2.8696102359292951E-2</v>
      </c>
      <c r="OR37" s="64">
        <v>1</v>
      </c>
      <c r="OS37" s="63" t="s">
        <v>405</v>
      </c>
      <c r="OT37" s="196">
        <f>VLOOKUP(OS37,'WCF 2016-2017'!$C$4:$J$59,8,FALSE)</f>
        <v>3.3799275201538345E-2</v>
      </c>
      <c r="OU37" s="64">
        <v>4</v>
      </c>
      <c r="OX37" s="32"/>
      <c r="OY37" s="1" t="s">
        <v>411</v>
      </c>
      <c r="OZ37" s="196">
        <f>VLOOKUP(OY37,'WCF 2015-2016 MD'!$C$4:$J$57,4,FALSE)</f>
        <v>2.0394736842105264E-2</v>
      </c>
      <c r="PA37" s="1">
        <v>1</v>
      </c>
      <c r="PD37" s="32"/>
      <c r="PE37" s="1" t="s">
        <v>407</v>
      </c>
      <c r="PF37" s="196">
        <f>VLOOKUP(PE37,'WCF 2015-2016 MD'!$C$4:$J$57,4,FALSE)</f>
        <v>5.7401315789473682E-2</v>
      </c>
      <c r="PG37" s="1">
        <v>2</v>
      </c>
      <c r="PJ37" s="32"/>
      <c r="PK37" s="1" t="s">
        <v>411</v>
      </c>
      <c r="PL37" s="196">
        <f>VLOOKUP(PK37,'WCF 2015-2016 MD'!$C$4:$J$57,4,FALSE)</f>
        <v>2.0394736842105264E-2</v>
      </c>
      <c r="PM37" s="1">
        <v>1</v>
      </c>
      <c r="PN37" s="1" t="s">
        <v>998</v>
      </c>
      <c r="PO37" s="196">
        <f>VLOOKUP(PN37,'WCF 2015-2016 MD'!$C$4:$J$57,4,FALSE)</f>
        <v>6.266447368421052E-2</v>
      </c>
      <c r="PP37" s="1">
        <v>2</v>
      </c>
      <c r="PQ37" s="1" t="s">
        <v>407</v>
      </c>
      <c r="PR37" s="196">
        <f>VLOOKUP(PQ37,'WCF 2016-2017'!$C$4:$J$56,8,FALSE)</f>
        <v>5.5839065157902525E-2</v>
      </c>
      <c r="PS37" s="1">
        <v>2</v>
      </c>
      <c r="PT37" s="63"/>
      <c r="PU37" s="196"/>
      <c r="PV37" s="64"/>
      <c r="PW37" s="63"/>
      <c r="PX37" s="196"/>
      <c r="PY37" s="64"/>
      <c r="PZ37" s="1" t="s">
        <v>411</v>
      </c>
      <c r="QA37" s="196">
        <f>VLOOKUP(PZ37,'WCF 2015-2016 MD'!$C$4:$J$56,4,FALSE)</f>
        <v>2.0394736842105264E-2</v>
      </c>
      <c r="QB37" s="1">
        <v>1</v>
      </c>
      <c r="QC37" s="1" t="s">
        <v>856</v>
      </c>
      <c r="QD37" s="196">
        <f>VLOOKUP(QC37,'WCF 2015-2016 MD'!$C$4:$J$56,4,FALSE)</f>
        <v>4.1118421052631582E-2</v>
      </c>
      <c r="QE37" s="1">
        <v>1</v>
      </c>
      <c r="QI37" s="1" t="s">
        <v>922</v>
      </c>
      <c r="QJ37" s="196">
        <f>VLOOKUP(QI37,'WCF 2015-2016 MD'!$C$4:$J$56,4,FALSE)</f>
        <v>3.5032894736842103E-2</v>
      </c>
      <c r="QK37" s="1">
        <v>1</v>
      </c>
      <c r="QR37" s="1" t="s">
        <v>405</v>
      </c>
      <c r="QS37" s="196">
        <f>VLOOKUP(QR37,'WCF 2015-2016 MD'!$C$4:$J$56,4,FALSE)</f>
        <v>2.3026315789473682E-3</v>
      </c>
      <c r="QT37" s="1">
        <v>1</v>
      </c>
      <c r="QV37" s="196"/>
      <c r="QY37" s="46"/>
      <c r="QZ37" s="64"/>
      <c r="RB37" s="46"/>
      <c r="RC37" s="64"/>
      <c r="RM37" s="1" t="s">
        <v>856</v>
      </c>
      <c r="RN37" s="196">
        <f>VLOOKUP(RM37,'WCF 2015-2016 MD'!$C$4:$J$56,4,FALSE)</f>
        <v>4.1118421052631582E-2</v>
      </c>
      <c r="RO37" s="1">
        <v>1</v>
      </c>
      <c r="RP37" s="63" t="s">
        <v>887</v>
      </c>
      <c r="RQ37" s="196">
        <f>VLOOKUP(RP37,'WCF 2016-2017'!$C$4:$J$56,8,FALSE)</f>
        <v>1.301678869906072E-2</v>
      </c>
      <c r="RR37" s="64">
        <v>8</v>
      </c>
      <c r="RU37" s="32"/>
      <c r="RV37" s="63" t="s">
        <v>412</v>
      </c>
      <c r="RW37" s="196">
        <f>VLOOKUP(RV37,'WCF 2016-2017'!$C$4:$J$56,8,FALSE)</f>
        <v>8.1059093262332668E-2</v>
      </c>
      <c r="RX37" s="64">
        <v>2</v>
      </c>
      <c r="RY37" s="63" t="s">
        <v>858</v>
      </c>
      <c r="RZ37" s="196">
        <f>VLOOKUP(RY37,'WCF 2016-2017'!$C$4:$J$56,8,FALSE)</f>
        <v>2.3149175356852302E-2</v>
      </c>
      <c r="SA37" s="64">
        <v>9</v>
      </c>
      <c r="SD37" s="32"/>
      <c r="SE37" s="1" t="s">
        <v>404</v>
      </c>
      <c r="SF37" s="196">
        <f>VLOOKUP(SE37,'WCF 2016-2017 MD'!$C$4:$J$56,4,FALSE)</f>
        <v>4.6153846153846156E-2</v>
      </c>
      <c r="SG37" s="1">
        <v>1</v>
      </c>
      <c r="SJ37" s="32"/>
      <c r="SK37" s="63" t="s">
        <v>1030</v>
      </c>
      <c r="SL37" s="196">
        <f>VLOOKUP(SK37,'WCF 2016-2017'!$C$4:$J$56,8,FALSE)</f>
        <v>7.7656978034169072E-2</v>
      </c>
      <c r="SM37" s="64">
        <v>11</v>
      </c>
      <c r="SO37" s="196"/>
      <c r="SS37" s="32"/>
      <c r="SY37" s="32"/>
      <c r="TB37" s="32"/>
      <c r="TD37" s="196"/>
      <c r="TG37" s="196"/>
      <c r="TI37" s="1" t="s">
        <v>998</v>
      </c>
      <c r="TJ37" s="196">
        <f>VLOOKUP(TI37,'WCF 2016-2017 MD'!$C$4:$J$56,4,FALSE)</f>
        <v>6.2179487179487181E-2</v>
      </c>
      <c r="TK37" s="1">
        <v>1</v>
      </c>
      <c r="TN37" s="32"/>
      <c r="TO37" s="1" t="s">
        <v>922</v>
      </c>
      <c r="TP37" s="196">
        <f>VLOOKUP(TO37,'WCF 2016-2017 MD'!$C$4:$J$56,4,FALSE)</f>
        <v>2.1314102564102565E-2</v>
      </c>
      <c r="TQ37" s="1">
        <v>1</v>
      </c>
      <c r="TR37" s="1" t="s">
        <v>407</v>
      </c>
      <c r="TS37" s="196">
        <f>VLOOKUP(TR37,'WCF 2017-2018'!$C$4:$J$56,8,FALSE)</f>
        <v>5.8124376964956675E-2</v>
      </c>
      <c r="TT37" s="1">
        <v>4</v>
      </c>
    </row>
    <row r="38" spans="1:540" ht="16.5" thickBot="1">
      <c r="A38" s="9"/>
      <c r="B38" s="9"/>
      <c r="C38" s="9"/>
      <c r="D38" s="9"/>
      <c r="E38" s="9"/>
      <c r="F38" s="9"/>
      <c r="G38" s="9"/>
      <c r="H38" s="9"/>
      <c r="I38" s="9"/>
      <c r="M38" s="9"/>
      <c r="N38" s="9"/>
      <c r="O38" s="9"/>
      <c r="BC38" s="121" t="s">
        <v>468</v>
      </c>
      <c r="BD38" s="188">
        <v>7.1333599255418156E-2</v>
      </c>
      <c r="BE38" s="64">
        <v>25</v>
      </c>
      <c r="BF38" s="158" t="s">
        <v>516</v>
      </c>
      <c r="BG38" s="188">
        <v>2.0941364180295175E-2</v>
      </c>
      <c r="BH38" s="64">
        <v>25</v>
      </c>
      <c r="CA38" s="82" t="s">
        <v>389</v>
      </c>
      <c r="CB38" s="187">
        <v>1.6620130301821566E-3</v>
      </c>
      <c r="CC38" s="80">
        <v>25</v>
      </c>
      <c r="EF38" s="63" t="s">
        <v>761</v>
      </c>
      <c r="EG38" s="186">
        <v>8.3765456721180687E-3</v>
      </c>
      <c r="EH38" s="64"/>
      <c r="EI38" s="206" t="s">
        <v>367</v>
      </c>
      <c r="EJ38" s="186">
        <v>1.0703363914373088E-2</v>
      </c>
      <c r="EK38" s="64">
        <v>25</v>
      </c>
      <c r="EO38" s="63" t="s">
        <v>786</v>
      </c>
      <c r="EP38" s="186">
        <v>5.451402738997474E-2</v>
      </c>
      <c r="EQ38" s="64"/>
      <c r="FA38" s="214" t="s">
        <v>857</v>
      </c>
      <c r="FB38" s="196">
        <f>FC38*VLOOKUP(FA38,'WCF 2013-2014'!$C$4:$J$56,8,FALSE)</f>
        <v>5.0370221125270735E-4</v>
      </c>
      <c r="FC38" s="216">
        <v>1</v>
      </c>
      <c r="FD38" s="215"/>
      <c r="FE38"/>
      <c r="FG38" s="1" t="s">
        <v>1219</v>
      </c>
      <c r="FM38" s="82" t="s">
        <v>410</v>
      </c>
      <c r="FN38" s="187">
        <f>VLOOKUP(FM38,'WCF 2013-2014'!$C$4:$J$56,8,FALSE)</f>
        <v>7.0518309575379034E-3</v>
      </c>
      <c r="FO38" s="80">
        <v>25</v>
      </c>
      <c r="FP38" s="82"/>
      <c r="FQ38" s="187"/>
      <c r="FR38" s="80"/>
      <c r="FY38" s="63" t="s">
        <v>887</v>
      </c>
      <c r="FZ38" s="196">
        <f>GA38*VLOOKUP(FY38,'WCF 2013-2014'!$C$4:$J$56,8,FALSE)</f>
        <v>8.2103460434191314E-3</v>
      </c>
      <c r="GA38" s="64">
        <v>1</v>
      </c>
      <c r="GB38" s="231"/>
      <c r="GE38" s="1" t="s">
        <v>887</v>
      </c>
      <c r="GF38" s="196">
        <f>GG38*VLOOKUP(GE38,'WCF 2013-2014'!$C$4:$J$56,7,FALSE)</f>
        <v>1.0158472165786265E-2</v>
      </c>
      <c r="GG38" s="64">
        <v>1</v>
      </c>
      <c r="GH38" s="1" t="s">
        <v>855</v>
      </c>
      <c r="GI38" s="196">
        <f>GJ38*VLOOKUP(GH38,'WCF 2013-2014'!$C$4:$J$56,6,FALSE)</f>
        <v>6.0945149365570989E-3</v>
      </c>
      <c r="GJ38" s="64">
        <v>1</v>
      </c>
      <c r="GZ38" s="260"/>
      <c r="HC38" s="260"/>
      <c r="HL38" s="63" t="s">
        <v>1319</v>
      </c>
      <c r="HM38" s="196"/>
      <c r="HN38" s="64">
        <v>25</v>
      </c>
      <c r="HS38" s="196"/>
      <c r="HV38" s="196"/>
      <c r="ID38" s="1" t="s">
        <v>937</v>
      </c>
      <c r="IE38" s="196">
        <f>VLOOKUP(ID38,'WCF 2014-2015'!$C$4:$L$57,8,FALSE)</f>
        <v>1.0908871745419478E-2</v>
      </c>
      <c r="IG38" s="206" t="s">
        <v>368</v>
      </c>
      <c r="IH38" s="186">
        <f>VLOOKUP(IG38,'WCF 2014-2015'!$B$4:$L$57,9,FALSE)</f>
        <v>1.0908871745419478E-2</v>
      </c>
      <c r="II38" s="64"/>
      <c r="IM38" s="63" t="s">
        <v>1014</v>
      </c>
      <c r="IN38" s="186">
        <f>VLOOKUP(IM38,'WCF 2014-2015'!$C$4:$L$57,8,FALSE)</f>
        <v>2.4710703953712632E-3</v>
      </c>
      <c r="IO38" s="64"/>
      <c r="IP38" s="1" t="s">
        <v>303</v>
      </c>
      <c r="IQ38" s="46">
        <f>SUMIFS(csapatok!FJ:FJ,csapatok!FK:FK,IP38)+SUMIFS(csapatok!FJ:FJ,csapatok!FK:FK,IP38&amp;"-Csere")</f>
        <v>3.7806867350246338</v>
      </c>
      <c r="IR38" s="64">
        <v>25</v>
      </c>
      <c r="IV38" s="214" t="s">
        <v>407</v>
      </c>
      <c r="IW38" s="196">
        <f>IX38*VLOOKUP(IV38,'WCF 2014-2015'!$C$4:$J$57,8,FALSE)</f>
        <v>0.15115718418514948</v>
      </c>
      <c r="IX38" s="216">
        <v>3</v>
      </c>
      <c r="IZ38"/>
      <c r="JD38" s="32"/>
      <c r="JH38" s="214"/>
      <c r="JI38" s="196"/>
      <c r="JJ38" s="216"/>
      <c r="JN38" s="63" t="s">
        <v>856</v>
      </c>
      <c r="JO38" s="196">
        <f>JP38*VLOOKUP(JN38,'WCF 2014-2015'!$C$4:$J$56,8,FALSE)</f>
        <v>6.9913211186113794E-3</v>
      </c>
      <c r="JP38" s="64">
        <v>1</v>
      </c>
      <c r="JQ38" s="231"/>
      <c r="LE38" s="196"/>
      <c r="LH38" s="196"/>
      <c r="LM38" s="63" t="s">
        <v>406</v>
      </c>
      <c r="LN38" s="196">
        <f>VLOOKUP(LM38,'WCF 2015-2016'!$C$4:$J$56,8,FALSE)</f>
        <v>1.3711844553159236E-2</v>
      </c>
      <c r="LO38" s="64">
        <v>1</v>
      </c>
      <c r="ME38" s="1" t="s">
        <v>169</v>
      </c>
      <c r="MF38" s="46">
        <f>SUMIFS(csapatok!HT:HT,csapatok!HU:HU,ME38)+SUMIFS(csapatok!HT:HT,csapatok!HU:HU,ME38&amp;"-Csere")</f>
        <v>2.6849334397596749</v>
      </c>
      <c r="MG38" s="64">
        <v>25</v>
      </c>
      <c r="MK38" s="63" t="s">
        <v>406</v>
      </c>
      <c r="ML38" s="196">
        <f>VLOOKUP(MK38,'WCF 2015-2016'!$C$4:$J$56,8,FALSE)</f>
        <v>1.3711844553159236E-2</v>
      </c>
      <c r="MM38" s="64">
        <v>1</v>
      </c>
      <c r="MN38" s="63" t="s">
        <v>406</v>
      </c>
      <c r="MO38" s="196">
        <f>VLOOKUP(MN38,'WCF 2015-2016'!$C$4:$J$56,8,FALSE)</f>
        <v>1.3711844553159236E-2</v>
      </c>
      <c r="MP38" s="64">
        <v>2</v>
      </c>
      <c r="MS38" s="32"/>
      <c r="MT38" s="63" t="s">
        <v>406</v>
      </c>
      <c r="MU38" s="196">
        <f>VLOOKUP(MT38,'WCF 2015-2016'!$C$4:$J$57,8,FALSE)</f>
        <v>1.3711844553159236E-2</v>
      </c>
      <c r="MV38" s="64">
        <v>2</v>
      </c>
      <c r="MX38" s="196"/>
      <c r="MZ38" s="63" t="s">
        <v>406</v>
      </c>
      <c r="NA38" s="196">
        <f>VLOOKUP(MZ38,'WCF 2015-2016'!$C$4:$J$57,8,FALSE)</f>
        <v>1.3711844553159236E-2</v>
      </c>
      <c r="NB38" s="64">
        <v>1</v>
      </c>
      <c r="NC38" s="214"/>
      <c r="ND38" s="196"/>
      <c r="NE38" s="216"/>
      <c r="NF38" s="63" t="s">
        <v>406</v>
      </c>
      <c r="NG38" s="196">
        <f>VLOOKUP(NF38,'WCF 2015-2016'!$C$4:$J$57,8,FALSE)</f>
        <v>1.3711844553159236E-2</v>
      </c>
      <c r="NH38" s="64">
        <v>1</v>
      </c>
      <c r="NI38" s="63" t="s">
        <v>406</v>
      </c>
      <c r="NJ38" s="196">
        <f>VLOOKUP(NI38,'WCF 2015-2016'!$C$4:$J$57,8,FALSE)</f>
        <v>1.3711844553159236E-2</v>
      </c>
      <c r="NK38" s="64">
        <v>1</v>
      </c>
      <c r="NM38" s="196"/>
      <c r="NP38" s="196"/>
      <c r="NR38" s="63" t="s">
        <v>406</v>
      </c>
      <c r="NS38" s="196">
        <f>VLOOKUP(NR38,'WCF 2015-2016'!$C$4:$J$57,8,FALSE)</f>
        <v>1.3711844553159236E-2</v>
      </c>
      <c r="NT38" s="64">
        <v>1</v>
      </c>
      <c r="NU38" s="63" t="s">
        <v>406</v>
      </c>
      <c r="NV38" s="196">
        <f>VLOOKUP(NU38,'WCF 2015-2016'!$C$4:$J$57,8,FALSE)</f>
        <v>1.3711844553159236E-2</v>
      </c>
      <c r="NW38" s="64">
        <v>1</v>
      </c>
      <c r="OA38" s="63" t="s">
        <v>406</v>
      </c>
      <c r="OB38" s="196">
        <f>VLOOKUP(OA38,'WCF 2015-2016'!$C$4:$J$57,8,FALSE)</f>
        <v>1.3711844553159236E-2</v>
      </c>
      <c r="OC38" s="64">
        <v>1</v>
      </c>
      <c r="OD38" s="231"/>
      <c r="OG38" s="1" t="s">
        <v>610</v>
      </c>
      <c r="OH38" s="196">
        <f>VLOOKUP(OG38,'WCF 2015-2016 MD'!$C$4:$J$57,4,FALSE)</f>
        <v>7.4013157894736838E-3</v>
      </c>
      <c r="OI38" s="1">
        <v>2</v>
      </c>
      <c r="OK38" s="196"/>
      <c r="OL38" s="64"/>
      <c r="OP38" s="63" t="s">
        <v>406</v>
      </c>
      <c r="OQ38" s="196">
        <f>VLOOKUP(OP38,'WCF 2016-2017'!$C$4:$J$59,8,FALSE)</f>
        <v>1.4717846313142519E-2</v>
      </c>
      <c r="OR38" s="64">
        <v>1</v>
      </c>
      <c r="OS38" s="63" t="s">
        <v>406</v>
      </c>
      <c r="OT38" s="196">
        <f>VLOOKUP(OS38,'WCF 2016-2017'!$C$4:$J$59,8,FALSE)</f>
        <v>1.4717846313142519E-2</v>
      </c>
      <c r="OU38" s="64">
        <v>1</v>
      </c>
      <c r="OX38" s="32"/>
      <c r="OY38" s="1" t="s">
        <v>930</v>
      </c>
      <c r="OZ38" s="196">
        <f>VLOOKUP(OY38,'WCF 2015-2016 MD'!$C$4:$J$57,4,FALSE)</f>
        <v>3.4046052631578949E-2</v>
      </c>
      <c r="PA38" s="1">
        <v>1</v>
      </c>
      <c r="PD38" s="32"/>
      <c r="PE38" s="1" t="s">
        <v>907</v>
      </c>
      <c r="PF38" s="196">
        <f>VLOOKUP(PE38,'WCF 2015-2016 MD'!$C$4:$J$57,4,FALSE)</f>
        <v>5.0493421052631576E-2</v>
      </c>
      <c r="PG38" s="1">
        <v>1</v>
      </c>
      <c r="PJ38" s="32"/>
      <c r="PK38" s="1" t="s">
        <v>856</v>
      </c>
      <c r="PL38" s="196">
        <f>VLOOKUP(PK38,'WCF 2015-2016 MD'!$C$4:$J$57,4,FALSE)</f>
        <v>4.1118421052631582E-2</v>
      </c>
      <c r="PM38" s="1">
        <v>1</v>
      </c>
      <c r="PN38" s="1" t="s">
        <v>937</v>
      </c>
      <c r="PO38" s="196">
        <f>VLOOKUP(PN38,'WCF 2015-2016 MD'!$C$4:$J$57,4,FALSE)</f>
        <v>1.200657894736842E-2</v>
      </c>
      <c r="PP38" s="1">
        <v>1</v>
      </c>
      <c r="PQ38" s="1" t="s">
        <v>405</v>
      </c>
      <c r="PR38" s="196">
        <f>VLOOKUP(PQ38,'WCF 2016-2017'!$C$4:$J$56,8,FALSE)</f>
        <v>3.3799275201538345E-2</v>
      </c>
      <c r="PS38" s="1">
        <v>2</v>
      </c>
      <c r="PT38" s="63" t="s">
        <v>406</v>
      </c>
      <c r="PU38" s="196">
        <f>VLOOKUP(PT38,'WCF 2016-2017'!$C$4:$J$59,8,FALSE)</f>
        <v>1.4717846313142519E-2</v>
      </c>
      <c r="PV38" s="64">
        <v>1</v>
      </c>
      <c r="PW38" s="63" t="s">
        <v>406</v>
      </c>
      <c r="PX38" s="196">
        <f>VLOOKUP(PW38,'WCF 2016-2017'!$C$4:$J$59,8,FALSE)</f>
        <v>1.4717846313142519E-2</v>
      </c>
      <c r="PY38" s="64">
        <v>1</v>
      </c>
      <c r="PZ38" s="1" t="s">
        <v>933</v>
      </c>
      <c r="QA38" s="196">
        <f>VLOOKUP(PZ38,'WCF 2015-2016 MD'!$C$4:$J$56,4,FALSE)</f>
        <v>2.1874999999999999E-2</v>
      </c>
      <c r="QB38" s="1">
        <v>1</v>
      </c>
      <c r="QC38" s="1" t="s">
        <v>930</v>
      </c>
      <c r="QD38" s="196">
        <f>VLOOKUP(QC38,'WCF 2015-2016 MD'!$C$4:$J$56,4,FALSE)</f>
        <v>3.4046052631578949E-2</v>
      </c>
      <c r="QE38" s="1">
        <v>3</v>
      </c>
      <c r="QI38" s="1" t="s">
        <v>411</v>
      </c>
      <c r="QJ38" s="196">
        <f>VLOOKUP(QI38,'WCF 2015-2016 MD'!$C$4:$J$56,4,FALSE)</f>
        <v>2.0394736842105264E-2</v>
      </c>
      <c r="QK38" s="1">
        <v>1</v>
      </c>
      <c r="QR38" s="1" t="s">
        <v>610</v>
      </c>
      <c r="QS38" s="196">
        <f>VLOOKUP(QR38,'WCF 2015-2016 MD'!$C$4:$J$56,4,FALSE)</f>
        <v>7.4013157894736838E-3</v>
      </c>
      <c r="QT38" s="1">
        <v>1</v>
      </c>
      <c r="QV38" s="196"/>
      <c r="QY38" s="46"/>
      <c r="QZ38" s="64"/>
      <c r="RM38" s="1" t="s">
        <v>413</v>
      </c>
      <c r="RN38" s="196">
        <f>VLOOKUP(RM38,'WCF 2015-2016 MD'!$C$4:$J$56,4,FALSE)</f>
        <v>2.1546052631578948E-2</v>
      </c>
      <c r="RO38" s="1">
        <v>1</v>
      </c>
      <c r="RP38" s="63" t="s">
        <v>406</v>
      </c>
      <c r="RQ38" s="196">
        <f>VLOOKUP(RP38,'WCF 2016-2017'!$C$4:$J$56,8,FALSE)</f>
        <v>1.4717846313142519E-2</v>
      </c>
      <c r="RR38" s="64">
        <v>3</v>
      </c>
      <c r="RU38" s="32"/>
      <c r="RV38" s="63" t="s">
        <v>406</v>
      </c>
      <c r="RW38" s="196">
        <f>VLOOKUP(RV38,'WCF 2016-2017'!$C$4:$J$56,8,FALSE)</f>
        <v>1.4717846313142519E-2</v>
      </c>
      <c r="RX38" s="64">
        <v>3</v>
      </c>
      <c r="RY38" s="63" t="s">
        <v>406</v>
      </c>
      <c r="RZ38" s="196">
        <f>VLOOKUP(RY38,'WCF 2016-2017'!$C$4:$J$56,8,FALSE)</f>
        <v>1.4717846313142519E-2</v>
      </c>
      <c r="SA38" s="64">
        <v>1</v>
      </c>
      <c r="SD38" s="32"/>
      <c r="SE38" s="1" t="s">
        <v>413</v>
      </c>
      <c r="SF38" s="196">
        <f>VLOOKUP(SE38,'WCF 2016-2017 MD'!$C$4:$J$56,4,FALSE)</f>
        <v>3.7499999999999999E-2</v>
      </c>
      <c r="SG38" s="1">
        <v>1</v>
      </c>
      <c r="SJ38" s="32"/>
      <c r="SK38" s="63" t="s">
        <v>406</v>
      </c>
      <c r="SL38" s="196">
        <f>VLOOKUP(SK38,'WCF 2016-2017'!$C$4:$J$56,8,FALSE)</f>
        <v>1.4717846313142519E-2</v>
      </c>
      <c r="SM38" s="64">
        <v>1</v>
      </c>
      <c r="SO38" s="196"/>
      <c r="SS38" s="32"/>
      <c r="SY38" s="32"/>
      <c r="TB38" s="32"/>
      <c r="TC38" s="1" t="s">
        <v>406</v>
      </c>
      <c r="TD38" s="196">
        <f>VLOOKUP(TC38,'WCF 2017-2018'!$C$4:$J$56,8,FALSE)</f>
        <v>1.4569434859289932E-2</v>
      </c>
      <c r="TF38" s="1" t="s">
        <v>406</v>
      </c>
      <c r="TG38" s="196">
        <f>VLOOKUP(TF38,'WCF 2017-2018'!$C$4:$J$56,8,FALSE)</f>
        <v>1.4569434859289932E-2</v>
      </c>
      <c r="TI38" s="1" t="s">
        <v>412</v>
      </c>
      <c r="TJ38" s="196">
        <f>VLOOKUP(TI38,'WCF 2016-2017 MD'!$C$4:$J$56,4,FALSE)</f>
        <v>5.6089743589743592E-2</v>
      </c>
      <c r="TK38" s="1">
        <v>1</v>
      </c>
      <c r="TN38" s="32"/>
      <c r="TP38" s="196"/>
      <c r="TR38" s="1" t="s">
        <v>404</v>
      </c>
      <c r="TS38" s="196">
        <f>VLOOKUP(TR38,'WCF 2017-2018'!$C$4:$J$56,8,FALSE)</f>
        <v>2.7375201288244767E-2</v>
      </c>
      <c r="TT38" s="1">
        <v>3</v>
      </c>
    </row>
    <row r="39" spans="1:540" ht="15" customHeight="1">
      <c r="A39" s="9"/>
      <c r="B39" s="9"/>
      <c r="C39" s="9"/>
      <c r="D39" s="9"/>
      <c r="E39" s="9"/>
      <c r="F39" s="9"/>
      <c r="G39" s="9"/>
      <c r="H39" s="9"/>
      <c r="I39" s="9"/>
      <c r="M39" s="9"/>
      <c r="N39" s="9"/>
      <c r="O39" s="9"/>
      <c r="BC39" s="121" t="s">
        <v>439</v>
      </c>
      <c r="BD39" s="188">
        <v>8.7554846429996017E-2</v>
      </c>
      <c r="BE39" s="64">
        <v>26</v>
      </c>
      <c r="BF39" s="158" t="s">
        <v>517</v>
      </c>
      <c r="BG39" s="188">
        <v>5.0392235075122992E-2</v>
      </c>
      <c r="BH39" s="64">
        <v>26</v>
      </c>
      <c r="EF39" s="63" t="s">
        <v>762</v>
      </c>
      <c r="EG39" s="186">
        <v>8.3765456721180687E-3</v>
      </c>
      <c r="EH39" s="64"/>
      <c r="EI39" s="206" t="s">
        <v>369</v>
      </c>
      <c r="EJ39" s="186">
        <v>7.5122988964233476E-3</v>
      </c>
      <c r="EK39" s="64">
        <v>26</v>
      </c>
      <c r="EO39" s="63" t="s">
        <v>794</v>
      </c>
      <c r="EP39" s="186">
        <v>3.5234676239861719E-3</v>
      </c>
      <c r="EQ39" s="64"/>
      <c r="FA39" s="214" t="s">
        <v>858</v>
      </c>
      <c r="FB39" s="196">
        <f>FC39*VLOOKUP(FA39,'WCF 2013-2014'!$C$4:$J$56,8,FALSE)</f>
        <v>1.4708104568579057E-2</v>
      </c>
      <c r="FC39" s="216">
        <v>1</v>
      </c>
      <c r="FD39" s="215"/>
      <c r="FE39"/>
      <c r="FG39" s="1" t="s">
        <v>1217</v>
      </c>
      <c r="FY39" s="63" t="s">
        <v>404</v>
      </c>
      <c r="FZ39" s="196">
        <f>GA39*VLOOKUP(FY39,'WCF 2013-2014'!$C$4:$J$56,8,FALSE)</f>
        <v>2.2162897295119124E-2</v>
      </c>
      <c r="GA39" s="64">
        <v>1</v>
      </c>
      <c r="GB39" s="231"/>
      <c r="GE39" s="1" t="s">
        <v>998</v>
      </c>
      <c r="GF39" s="196">
        <f>GG39*VLOOKUP(GE39,'WCF 2013-2014'!$C$4:$J$56,7,FALSE)</f>
        <v>1.5644047135310851E-2</v>
      </c>
      <c r="GG39" s="64">
        <v>1</v>
      </c>
      <c r="GH39" s="1" t="s">
        <v>930</v>
      </c>
      <c r="GI39" s="196">
        <f>GJ39*VLOOKUP(GH39,'WCF 2013-2014'!$C$4:$J$56,6,FALSE)</f>
        <v>7.7929863123189129E-3</v>
      </c>
      <c r="GJ39" s="64">
        <v>1</v>
      </c>
      <c r="GZ39" s="260"/>
      <c r="HC39" s="260"/>
      <c r="HL39" s="63" t="s">
        <v>1320</v>
      </c>
      <c r="HM39" s="196"/>
      <c r="HN39" s="64">
        <v>26</v>
      </c>
      <c r="HS39" s="196"/>
      <c r="HV39" s="196"/>
      <c r="ID39" s="1" t="s">
        <v>411</v>
      </c>
      <c r="IE39" s="196">
        <f>VLOOKUP(ID39,'WCF 2014-2015'!$C$4:$L$57,8,FALSE)</f>
        <v>1.603182256509161E-2</v>
      </c>
      <c r="IG39" s="206" t="s">
        <v>371</v>
      </c>
      <c r="IH39" s="186">
        <f>VLOOKUP(IG39,'WCF 2014-2015'!$B$4:$L$57,9,FALSE)</f>
        <v>6.9913211186113794E-3</v>
      </c>
      <c r="II39" s="64"/>
      <c r="IM39" s="63" t="s">
        <v>610</v>
      </c>
      <c r="IN39" s="186">
        <f>VLOOKUP(IM39,'WCF 2014-2015'!$C$4:$L$57,8,FALSE)</f>
        <v>7.8351012536161998E-3</v>
      </c>
      <c r="IO39" s="64"/>
      <c r="IV39" s="214" t="s">
        <v>1379</v>
      </c>
      <c r="IW39" s="196">
        <f>IW42/2+IW43/2</f>
        <v>6.2921890067502415E-2</v>
      </c>
      <c r="IX39" s="216">
        <v>1</v>
      </c>
      <c r="JD39" s="32"/>
      <c r="JH39" s="214"/>
      <c r="JI39" s="196"/>
      <c r="JJ39" s="216"/>
      <c r="JQ39" s="231"/>
      <c r="KU39" s="1" t="s">
        <v>406</v>
      </c>
      <c r="KV39" s="196">
        <f>VLOOKUP(KU39,'WCF 2015-2016 MD'!$C$4:$J$56,4,FALSE)</f>
        <v>9.0953947368421051E-2</v>
      </c>
      <c r="LE39" s="196"/>
      <c r="LH39" s="196"/>
      <c r="ME39" s="1" t="s">
        <v>126</v>
      </c>
      <c r="MF39" s="46">
        <f>SUMIFS(csapatok!HT:HT,csapatok!HU:HU,ME39)+SUMIFS(csapatok!HT:HT,csapatok!HU:HU,ME39&amp;"-Csere")</f>
        <v>2.6849334397596749</v>
      </c>
      <c r="MG39" s="64">
        <v>26</v>
      </c>
      <c r="MO39" s="196"/>
      <c r="MS39" s="32"/>
      <c r="MT39" s="63" t="s">
        <v>907</v>
      </c>
      <c r="MU39" s="196">
        <f>VLOOKUP(MT39,'WCF 2015-2016'!$C$4:$J$57,8,FALSE)</f>
        <v>0.10721422173224006</v>
      </c>
      <c r="MV39" s="1">
        <v>1</v>
      </c>
      <c r="MX39" s="196"/>
      <c r="MZ39" s="1" t="s">
        <v>409</v>
      </c>
      <c r="NA39" s="196">
        <f>VLOOKUP(MZ39,'WCF 2015-2016'!$C$4:$J$57,8,FALSE)</f>
        <v>7.8550265279404667E-3</v>
      </c>
      <c r="NB39" s="1">
        <v>2</v>
      </c>
      <c r="NC39" s="214"/>
      <c r="ND39" s="196"/>
      <c r="NE39" s="216"/>
      <c r="NF39" s="63" t="s">
        <v>901</v>
      </c>
      <c r="NG39" s="196">
        <f>VLOOKUP(NF39,'WCF 2015-2016'!$C$4:$J$57,8,FALSE)</f>
        <v>6.2013367325845792E-4</v>
      </c>
      <c r="NH39" s="1">
        <v>1</v>
      </c>
      <c r="NI39" s="63"/>
      <c r="NJ39" s="196"/>
      <c r="NM39" s="196"/>
      <c r="NP39" s="196"/>
      <c r="NR39" s="63" t="s">
        <v>1204</v>
      </c>
      <c r="NS39" s="196">
        <f>VLOOKUP(NR39,'WCF 2015-2016'!$C$4:$J$57,8,FALSE)</f>
        <v>7.751670915730724E-2</v>
      </c>
      <c r="NT39" s="1">
        <v>1</v>
      </c>
      <c r="NU39" s="63" t="s">
        <v>1204</v>
      </c>
      <c r="NV39" s="196">
        <f>VLOOKUP(NU39,'WCF 2015-2016'!$C$4:$J$57,8,FALSE)</f>
        <v>7.751670915730724E-2</v>
      </c>
      <c r="NW39" s="1">
        <v>1</v>
      </c>
      <c r="OA39" s="63" t="s">
        <v>405</v>
      </c>
      <c r="OB39" s="196">
        <f>VLOOKUP(OA39,'WCF 2015-2016'!$C$4:$J$57,8,FALSE)</f>
        <v>3.5485426858678427E-2</v>
      </c>
      <c r="OC39" s="1">
        <v>2</v>
      </c>
      <c r="OD39" s="231"/>
      <c r="OG39" s="1" t="s">
        <v>1014</v>
      </c>
      <c r="OH39" s="196">
        <f>VLOOKUP(OG39,'WCF 2015-2016 MD'!$C$4:$J$57,4,FALSE)</f>
        <v>6.4144736842105263E-3</v>
      </c>
      <c r="OI39" s="1">
        <v>1</v>
      </c>
      <c r="OK39" s="196"/>
      <c r="OL39" s="64"/>
      <c r="OP39" s="63" t="s">
        <v>856</v>
      </c>
      <c r="OQ39" s="196">
        <f>VLOOKUP(OP39,'WCF 2016-2017'!$C$4:$J$59,8,FALSE)</f>
        <v>7.0261075364248205E-3</v>
      </c>
      <c r="OR39" s="1">
        <v>1</v>
      </c>
      <c r="OS39" s="63"/>
      <c r="OT39" s="196"/>
      <c r="OX39" s="32"/>
      <c r="OY39" s="1" t="s">
        <v>998</v>
      </c>
      <c r="OZ39" s="196">
        <f>VLOOKUP(OY39,'WCF 2015-2016 MD'!$C$4:$J$57,4,FALSE)</f>
        <v>6.266447368421052E-2</v>
      </c>
      <c r="PA39" s="1">
        <v>1</v>
      </c>
      <c r="PD39" s="32"/>
      <c r="PE39" s="1" t="s">
        <v>410</v>
      </c>
      <c r="PF39" s="196">
        <f>VLOOKUP(PE39,'WCF 2015-2016 MD'!$C$4:$J$57,4,FALSE)</f>
        <v>8.0592105263157902E-3</v>
      </c>
      <c r="PG39" s="1">
        <v>2</v>
      </c>
      <c r="PJ39" s="32"/>
      <c r="PK39" s="1" t="s">
        <v>937</v>
      </c>
      <c r="PL39" s="196">
        <f>VLOOKUP(PK39,'WCF 2015-2016 MD'!$C$4:$J$57,4,FALSE)</f>
        <v>1.200657894736842E-2</v>
      </c>
      <c r="PM39" s="1">
        <v>1</v>
      </c>
      <c r="PN39" s="1" t="s">
        <v>404</v>
      </c>
      <c r="PO39" s="196">
        <f>VLOOKUP(PN39,'WCF 2015-2016 MD'!$C$4:$J$57,4,FALSE)</f>
        <v>4.2598684210526316E-2</v>
      </c>
      <c r="PP39" s="1">
        <v>3</v>
      </c>
      <c r="PQ39" s="1" t="s">
        <v>610</v>
      </c>
      <c r="PR39" s="196">
        <f>VLOOKUP(PQ39,'WCF 2016-2017'!$C$4:$J$56,8,FALSE)</f>
        <v>1.0428222764588418E-2</v>
      </c>
      <c r="PS39" s="1">
        <v>1</v>
      </c>
      <c r="PT39" s="63"/>
      <c r="PU39" s="196"/>
      <c r="PW39" s="63"/>
      <c r="PX39" s="196"/>
      <c r="PZ39" s="1" t="s">
        <v>930</v>
      </c>
      <c r="QA39" s="196">
        <f>VLOOKUP(PZ39,'WCF 2015-2016 MD'!$C$4:$J$56,4,FALSE)</f>
        <v>3.4046052631578949E-2</v>
      </c>
      <c r="QB39" s="1">
        <v>1</v>
      </c>
      <c r="QC39" s="1" t="s">
        <v>1030</v>
      </c>
      <c r="QD39" s="196">
        <f>VLOOKUP(QC39,'WCF 2015-2016 MD'!$C$4:$J$56,4,FALSE)</f>
        <v>7.9934210526315788E-2</v>
      </c>
      <c r="QE39" s="1">
        <v>2</v>
      </c>
      <c r="QI39" s="1" t="s">
        <v>610</v>
      </c>
      <c r="QJ39" s="196">
        <f>VLOOKUP(QI39,'WCF 2015-2016 MD'!$C$4:$J$56,4,FALSE)</f>
        <v>7.4013157894736838E-3</v>
      </c>
      <c r="QK39" s="1">
        <v>4</v>
      </c>
      <c r="QR39" s="1" t="s">
        <v>907</v>
      </c>
      <c r="QS39" s="196">
        <f>VLOOKUP(QR39,'WCF 2015-2016 MD'!$C$4:$J$56,4,FALSE)</f>
        <v>5.0493421052631576E-2</v>
      </c>
      <c r="QT39" s="1">
        <v>1</v>
      </c>
      <c r="QV39" s="196"/>
      <c r="QY39" s="46"/>
      <c r="QZ39" s="64"/>
      <c r="RM39" s="1" t="s">
        <v>912</v>
      </c>
      <c r="RN39" s="196">
        <f>VLOOKUP(RM39,'WCF 2015-2016 MD'!$C$4:$J$56,4,FALSE)</f>
        <v>3.5361842105263157E-2</v>
      </c>
      <c r="RO39" s="1">
        <v>1</v>
      </c>
      <c r="RP39" s="1" t="s">
        <v>409</v>
      </c>
      <c r="RQ39" s="196">
        <f>VLOOKUP(RP39,'WCF 2016-2017'!$C$4:$J$56,8,FALSE)</f>
        <v>9.7625915242955403E-3</v>
      </c>
      <c r="RR39" s="1">
        <v>1</v>
      </c>
      <c r="RU39" s="32"/>
      <c r="RV39" s="1" t="s">
        <v>407</v>
      </c>
      <c r="RW39" s="196">
        <f>VLOOKUP(RV39,'WCF 2016-2017'!$C$4:$J$56,8,FALSE)</f>
        <v>5.5839065157902525E-2</v>
      </c>
      <c r="RX39" s="1">
        <v>1</v>
      </c>
      <c r="RZ39" s="196"/>
      <c r="SD39" s="32"/>
      <c r="SF39" s="196"/>
      <c r="SJ39" s="32"/>
      <c r="SL39" s="196"/>
      <c r="SO39" s="196"/>
      <c r="SS39" s="32"/>
      <c r="SY39" s="32"/>
      <c r="TB39" s="32"/>
      <c r="TI39" s="1" t="s">
        <v>354</v>
      </c>
      <c r="TJ39" s="196">
        <f>VLOOKUP(TI39,'WCF 2016-2017 MD'!$C$4:$J$57,4,FALSE)</f>
        <v>5.3365384615384613E-2</v>
      </c>
      <c r="TK39" s="1">
        <v>1</v>
      </c>
      <c r="TN39" s="32"/>
      <c r="TP39" s="196"/>
      <c r="TR39" s="1" t="s">
        <v>610</v>
      </c>
      <c r="TS39" s="196">
        <f>VLOOKUP(TR39,'WCF 2017-2018'!$C$4:$J$56,8,FALSE)</f>
        <v>1.1655547887431946E-2</v>
      </c>
      <c r="TT39" s="1">
        <v>3</v>
      </c>
    </row>
    <row r="40" spans="1:540" ht="17.25" thickBot="1">
      <c r="A40" s="9"/>
      <c r="B40" s="9"/>
      <c r="C40" s="9"/>
      <c r="D40" s="9"/>
      <c r="E40" s="9"/>
      <c r="F40" s="9"/>
      <c r="G40" s="9"/>
      <c r="H40" s="9"/>
      <c r="I40" s="9"/>
      <c r="M40" s="9"/>
      <c r="N40" s="9"/>
      <c r="O40" s="9"/>
      <c r="BC40" s="121" t="s">
        <v>484</v>
      </c>
      <c r="BD40" s="188">
        <v>7.1333599255418156E-2</v>
      </c>
      <c r="BE40" s="64">
        <v>27</v>
      </c>
      <c r="BF40" s="158" t="s">
        <v>518</v>
      </c>
      <c r="BG40" s="188">
        <v>5.0392235075122992E-2</v>
      </c>
      <c r="BH40" s="64">
        <v>27</v>
      </c>
      <c r="EF40" s="63" t="s">
        <v>763</v>
      </c>
      <c r="EG40" s="186">
        <v>2.0941364180295175E-2</v>
      </c>
      <c r="EH40" s="64"/>
      <c r="EI40" s="206" t="s">
        <v>352</v>
      </c>
      <c r="EJ40" s="186">
        <v>5.9034702832070206E-2</v>
      </c>
      <c r="EK40" s="64">
        <v>27</v>
      </c>
      <c r="EO40" s="63" t="s">
        <v>806</v>
      </c>
      <c r="EP40" s="186">
        <v>1.3827948411115542E-2</v>
      </c>
      <c r="EQ40" s="64"/>
      <c r="FA40" s="214" t="s">
        <v>406</v>
      </c>
      <c r="FB40" s="196">
        <f>FC40*VLOOKUP(FA40,'WCF 2013-2014'!$C$4:$J$56,8,FALSE)</f>
        <v>1.0376265551805772E-2</v>
      </c>
      <c r="FC40" s="216">
        <v>1</v>
      </c>
      <c r="FD40" s="215"/>
      <c r="FE40"/>
      <c r="FY40" s="63" t="s">
        <v>856</v>
      </c>
      <c r="FZ40" s="196">
        <f>GA40*VLOOKUP(FY40,'WCF 2013-2014'!$C$4:$J$56,8,FALSE)</f>
        <v>6.5984989674104672E-3</v>
      </c>
      <c r="GA40" s="64">
        <v>1</v>
      </c>
      <c r="GB40" s="231"/>
      <c r="GE40" s="1" t="s">
        <v>858</v>
      </c>
      <c r="GF40" s="196">
        <f>GG40*VLOOKUP(GE40,'WCF 2013-2014'!$C$4:$J$56,7,FALSE)</f>
        <v>1.7370987403494513E-2</v>
      </c>
      <c r="GG40" s="64">
        <v>1</v>
      </c>
      <c r="GH40" s="1" t="s">
        <v>955</v>
      </c>
      <c r="GI40" s="196">
        <f>GJ40*VLOOKUP(GH40,'WCF 2013-2014'!$C$4:$J$56,6,FALSE)</f>
        <v>0</v>
      </c>
      <c r="GJ40" s="64">
        <v>1</v>
      </c>
      <c r="GZ40" s="260"/>
      <c r="HC40" s="260"/>
      <c r="HL40" s="63" t="s">
        <v>1321</v>
      </c>
      <c r="HM40" s="196"/>
      <c r="HN40" s="64">
        <v>27</v>
      </c>
      <c r="HS40" s="196"/>
      <c r="HV40" s="196"/>
      <c r="ID40" s="1" t="s">
        <v>855</v>
      </c>
      <c r="IE40" s="196">
        <f>VLOOKUP(ID40,'WCF 2014-2015'!$C$4:$L$57,8,FALSE)</f>
        <v>4.8216007714561235E-3</v>
      </c>
      <c r="IG40" s="206" t="s">
        <v>851</v>
      </c>
      <c r="IH40" s="186">
        <f>VLOOKUP(IG40,'WCF 2014-2015'!$B$4:$L$57,9,FALSE)</f>
        <v>8.7029893924783025E-2</v>
      </c>
      <c r="II40" s="64"/>
      <c r="IM40" s="63" t="s">
        <v>406</v>
      </c>
      <c r="IN40" s="186">
        <f>VLOOKUP(IM40,'WCF 2014-2015'!$C$4:$L$57,8,FALSE)</f>
        <v>1.247589199614272E-2</v>
      </c>
      <c r="IO40" s="64"/>
      <c r="IQ40" s="285"/>
      <c r="IR40" s="285"/>
      <c r="IS40" s="285"/>
      <c r="IT40" s="285"/>
      <c r="IU40" s="285"/>
      <c r="IV40" s="214" t="s">
        <v>406</v>
      </c>
      <c r="IW40" s="196">
        <f>IX40*VLOOKUP(IV40,'WCF 2014-2015'!$C$4:$J$57,8,FALSE)</f>
        <v>1.247589199614272E-2</v>
      </c>
      <c r="IX40" s="216">
        <v>1</v>
      </c>
      <c r="JD40" s="32"/>
      <c r="JH40" s="217"/>
      <c r="JI40" s="197"/>
      <c r="JJ40" s="229"/>
      <c r="JQ40" s="231"/>
      <c r="LE40" s="196"/>
      <c r="LH40" s="196"/>
      <c r="ME40" s="1" t="s">
        <v>1373</v>
      </c>
      <c r="MF40" s="46">
        <f>SUMIFS(csapatok!HT:HT,csapatok!HU:HU,ME40)+SUMIFS(csapatok!HT:HT,csapatok!HU:HU,ME40&amp;"-Csere")</f>
        <v>16.270720031518444</v>
      </c>
      <c r="MG40" s="64">
        <v>27</v>
      </c>
      <c r="MH40" s="285"/>
      <c r="MI40" s="285"/>
      <c r="MJ40" s="285"/>
      <c r="MS40" s="32"/>
      <c r="MT40" s="63" t="s">
        <v>405</v>
      </c>
      <c r="MU40" s="196">
        <f>VLOOKUP(MT40,'WCF 2015-2016'!$C$4:$J$57,8,FALSE)</f>
        <v>3.5485426858678427E-2</v>
      </c>
      <c r="MV40" s="1">
        <v>1</v>
      </c>
      <c r="MX40" s="196"/>
      <c r="MZ40" s="1" t="s">
        <v>858</v>
      </c>
      <c r="NA40" s="196">
        <f>VLOOKUP(MZ40,'WCF 2015-2016'!$C$4:$J$57,8,FALSE)</f>
        <v>2.0671122441948599E-2</v>
      </c>
      <c r="NB40" s="1">
        <v>13</v>
      </c>
      <c r="NC40" s="217"/>
      <c r="ND40" s="197"/>
      <c r="NE40" s="229"/>
      <c r="NF40" s="63" t="s">
        <v>412</v>
      </c>
      <c r="NG40" s="196">
        <f>VLOOKUP(NF40,'WCF 2015-2016'!$C$4:$J$57,8,FALSE)</f>
        <v>9.6051815613587818E-2</v>
      </c>
      <c r="NH40" s="1">
        <v>1</v>
      </c>
      <c r="NI40" s="63"/>
      <c r="NJ40" s="196"/>
      <c r="NM40" s="196"/>
      <c r="NP40" s="196"/>
      <c r="NR40" s="63" t="s">
        <v>858</v>
      </c>
      <c r="NS40" s="196">
        <f>VLOOKUP(NR40,'WCF 2015-2016'!$C$4:$J$57,8,FALSE)</f>
        <v>2.0671122441948599E-2</v>
      </c>
      <c r="NT40" s="1">
        <v>1</v>
      </c>
      <c r="NU40" s="63" t="s">
        <v>409</v>
      </c>
      <c r="NV40" s="196">
        <f>VLOOKUP(NU40,'WCF 2015-2016'!$C$4:$J$57,8,FALSE)</f>
        <v>7.8550265279404667E-3</v>
      </c>
      <c r="NW40" s="1">
        <v>1</v>
      </c>
      <c r="OA40" s="63" t="s">
        <v>887</v>
      </c>
      <c r="OB40" s="196">
        <f>VLOOKUP(OA40,'WCF 2015-2016'!$C$4:$J$57,8,FALSE)</f>
        <v>1.1851443533383863E-2</v>
      </c>
      <c r="OC40" s="1">
        <v>1</v>
      </c>
      <c r="OD40" s="231"/>
      <c r="OG40" s="1" t="s">
        <v>407</v>
      </c>
      <c r="OH40" s="196">
        <f>VLOOKUP(OG40,'WCF 2015-2016 MD'!$C$4:$J$57,4,FALSE)</f>
        <v>5.7401315789473682E-2</v>
      </c>
      <c r="OI40" s="1">
        <v>1</v>
      </c>
      <c r="OK40" s="196"/>
      <c r="OL40" s="64"/>
      <c r="OP40" s="63" t="s">
        <v>612</v>
      </c>
      <c r="OQ40" s="196">
        <f>VLOOKUP(OP40,'WCF 2016-2017'!$C$4:$J$59,8,FALSE)</f>
        <v>5.7688040825382737E-3</v>
      </c>
      <c r="OR40" s="1">
        <v>1</v>
      </c>
      <c r="OS40" s="63"/>
      <c r="OT40" s="196"/>
      <c r="OX40" s="32"/>
      <c r="OY40" s="1" t="s">
        <v>907</v>
      </c>
      <c r="OZ40" s="196">
        <f>VLOOKUP(OY40,'WCF 2015-2016 MD'!$C$4:$J$57,4,FALSE)</f>
        <v>5.0493421052631576E-2</v>
      </c>
      <c r="PA40" s="1">
        <v>1</v>
      </c>
      <c r="PD40" s="32"/>
      <c r="PE40" s="1" t="s">
        <v>411</v>
      </c>
      <c r="PF40" s="196">
        <f>VLOOKUP(PE40,'WCF 2015-2016 MD'!$C$4:$J$57,4,FALSE)</f>
        <v>2.0394736842105264E-2</v>
      </c>
      <c r="PG40" s="1">
        <v>1</v>
      </c>
      <c r="PJ40" s="32"/>
      <c r="PK40" s="1" t="s">
        <v>952</v>
      </c>
      <c r="PL40" s="196">
        <f>VLOOKUP(PK40,'WCF 2015-2016 MD'!$C$4:$J$57,4,FALSE)</f>
        <v>2.631578947368421E-3</v>
      </c>
      <c r="PM40" s="1">
        <v>1</v>
      </c>
      <c r="PN40" s="1" t="s">
        <v>610</v>
      </c>
      <c r="PO40" s="196">
        <f>VLOOKUP(PN40,'WCF 2015-2016 MD'!$C$4:$J$57,4,FALSE)</f>
        <v>7.4013157894736838E-3</v>
      </c>
      <c r="PP40" s="1">
        <v>4</v>
      </c>
      <c r="PQ40" s="1" t="s">
        <v>410</v>
      </c>
      <c r="PR40" s="196">
        <f>VLOOKUP(PQ40,'WCF 2016-2017'!$C$4:$J$56,8,FALSE)</f>
        <v>1.4052215072849641E-2</v>
      </c>
      <c r="PS40" s="1">
        <v>1</v>
      </c>
      <c r="PT40" s="63"/>
      <c r="PU40" s="196"/>
      <c r="PW40" s="63"/>
      <c r="PX40" s="196"/>
      <c r="PZ40" s="1" t="s">
        <v>613</v>
      </c>
      <c r="QA40" s="196">
        <f>VLOOKUP(PZ40,'WCF 2015-2016 MD'!$C$4:$J$56,4,FALSE)</f>
        <v>5.7565789473684207E-3</v>
      </c>
      <c r="QB40" s="1">
        <v>1</v>
      </c>
      <c r="QC40" s="1" t="s">
        <v>855</v>
      </c>
      <c r="QD40" s="196">
        <f>VLOOKUP(QC40,'WCF 2015-2016 MD'!$C$4:$J$57,4,FALSE)</f>
        <v>3.4539473684210525E-3</v>
      </c>
      <c r="QE40" s="1">
        <v>1</v>
      </c>
      <c r="QJ40" s="196"/>
      <c r="QS40" s="196"/>
      <c r="QV40" s="196"/>
      <c r="QY40" s="46"/>
      <c r="QZ40" s="64"/>
      <c r="RA40" s="285"/>
      <c r="RB40" s="285"/>
      <c r="RC40" s="285"/>
      <c r="RM40" s="1" t="s">
        <v>960</v>
      </c>
      <c r="RN40" s="196">
        <f>VLOOKUP(RM40,'WCF 2015-2016 MD'!$C$4:$J$56,4,FALSE)</f>
        <v>2.763157894736842E-2</v>
      </c>
      <c r="RO40" s="1">
        <v>1</v>
      </c>
      <c r="RP40" s="1" t="s">
        <v>974</v>
      </c>
      <c r="RQ40" s="196">
        <f>VLOOKUP(RP40,'WCF 2016-2017'!$C$4:$J$56,8,FALSE)</f>
        <v>5.7688040825382737E-3</v>
      </c>
      <c r="RR40" s="1">
        <v>1</v>
      </c>
      <c r="RU40" s="32"/>
      <c r="RV40" s="1" t="s">
        <v>405</v>
      </c>
      <c r="RW40" s="196">
        <f>VLOOKUP(RV40,'WCF 2016-2017'!$C$4:$J$56,8,FALSE)</f>
        <v>3.3799275201538345E-2</v>
      </c>
      <c r="RX40" s="1">
        <v>1</v>
      </c>
      <c r="RZ40" s="196"/>
      <c r="SD40" s="32"/>
      <c r="SF40" s="196"/>
      <c r="SJ40" s="32"/>
      <c r="SL40" s="196"/>
      <c r="SO40" s="196"/>
      <c r="SS40" s="32"/>
      <c r="SY40" s="32"/>
      <c r="TB40" s="32"/>
      <c r="TJ40" s="196"/>
      <c r="TN40" s="32"/>
      <c r="TP40" s="196"/>
      <c r="TR40" s="1" t="s">
        <v>410</v>
      </c>
      <c r="TS40" s="196">
        <f>VLOOKUP(TR40,'WCF 2017-2018'!$C$4:$J$56,8,FALSE)</f>
        <v>1.6946553178437237E-2</v>
      </c>
      <c r="TT40" s="1">
        <v>1</v>
      </c>
    </row>
    <row r="41" spans="1:540" ht="15" customHeight="1" thickBot="1">
      <c r="A41" s="9"/>
      <c r="B41" s="9"/>
      <c r="C41" s="9"/>
      <c r="D41" s="9"/>
      <c r="E41" s="9"/>
      <c r="F41" s="9"/>
      <c r="G41" s="9"/>
      <c r="H41" s="9"/>
      <c r="I41" s="9"/>
      <c r="M41" s="9"/>
      <c r="N41" s="9"/>
      <c r="O41" s="9"/>
      <c r="BC41" s="121" t="s">
        <v>467</v>
      </c>
      <c r="BD41" s="188">
        <v>7.1333599255418156E-2</v>
      </c>
      <c r="BE41" s="64">
        <v>28</v>
      </c>
      <c r="BF41" s="158" t="s">
        <v>519</v>
      </c>
      <c r="BG41" s="188">
        <v>1.0969285999202234E-2</v>
      </c>
      <c r="BH41" s="64">
        <v>28</v>
      </c>
      <c r="EF41" s="63" t="s">
        <v>764</v>
      </c>
      <c r="EG41" s="186">
        <v>8.3765456721180687E-3</v>
      </c>
      <c r="EH41" s="64"/>
      <c r="EI41" s="206" t="s">
        <v>387</v>
      </c>
      <c r="EJ41" s="186">
        <v>1.3960909453530116E-3</v>
      </c>
      <c r="EK41" s="64">
        <v>28</v>
      </c>
      <c r="EO41" s="63" t="s">
        <v>793</v>
      </c>
      <c r="EP41" s="186">
        <v>8.1106235872889249E-3</v>
      </c>
      <c r="EQ41" s="64"/>
      <c r="FA41" s="214" t="s">
        <v>413</v>
      </c>
      <c r="FB41" s="196">
        <f>FC41*VLOOKUP(FA41,'WCF 2013-2014'!$C$4:$J$56,8,FALSE)</f>
        <v>1.2139223291190248E-2</v>
      </c>
      <c r="FC41" s="216">
        <v>1</v>
      </c>
      <c r="FD41" s="215"/>
      <c r="FE41"/>
      <c r="FJ41" s="231"/>
      <c r="FY41" s="63"/>
      <c r="FZ41" s="186"/>
      <c r="GA41" s="64"/>
      <c r="GB41" s="231"/>
      <c r="GE41" s="1" t="s">
        <v>930</v>
      </c>
      <c r="GF41" s="196">
        <f>GG41*VLOOKUP(GE41,'WCF 2013-2014'!$C$4:$J$56,7,FALSE)</f>
        <v>9.6505485574969532E-3</v>
      </c>
      <c r="GG41" s="64">
        <v>1</v>
      </c>
      <c r="GH41" s="1" t="s">
        <v>610</v>
      </c>
      <c r="GI41" s="196">
        <f>GJ41*VLOOKUP(GH41,'WCF 2013-2014'!$C$4:$J$56,6,FALSE)</f>
        <v>6.2943350984114299E-3</v>
      </c>
      <c r="GJ41" s="64">
        <v>1</v>
      </c>
      <c r="GZ41" s="260"/>
      <c r="HC41" s="260"/>
      <c r="HL41" s="63" t="s">
        <v>1322</v>
      </c>
      <c r="HM41" s="196"/>
      <c r="HN41" s="64">
        <v>28</v>
      </c>
      <c r="HS41" s="196"/>
      <c r="HV41" s="196"/>
      <c r="ID41" s="1" t="s">
        <v>406</v>
      </c>
      <c r="IE41" s="196">
        <f>VLOOKUP(ID41,'WCF 2014-2015'!$C$4:$L$57,8,FALSE)</f>
        <v>1.247589199614272E-2</v>
      </c>
      <c r="IG41" s="206" t="s">
        <v>375</v>
      </c>
      <c r="IH41" s="186">
        <f>VLOOKUP(IG41,'WCF 2014-2015'!$B$4:$L$57,9,FALSE)</f>
        <v>7.8351012536161998E-3</v>
      </c>
      <c r="II41" s="64"/>
      <c r="IM41" s="63" t="s">
        <v>922</v>
      </c>
      <c r="IN41" s="186">
        <f>VLOOKUP(IM41,'WCF 2014-2015'!$C$4:$L$57,8,FALSE)</f>
        <v>5.677434908389585E-2</v>
      </c>
      <c r="IO41" s="64"/>
      <c r="IQ41" s="285"/>
      <c r="IR41" s="285"/>
      <c r="IS41" s="285"/>
      <c r="IT41" s="285"/>
      <c r="IU41" s="285"/>
      <c r="IV41" s="214" t="s">
        <v>859</v>
      </c>
      <c r="IW41" s="196">
        <f>IX41*VLOOKUP(IV41,'WCF 2014-2015'!$C$4:$J$57,8,FALSE)</f>
        <v>1.1571841851494697E-2</v>
      </c>
      <c r="IX41" s="216">
        <v>3</v>
      </c>
      <c r="JD41" s="32"/>
      <c r="JE41" s="231"/>
      <c r="JN41" s="63"/>
      <c r="JO41" s="186"/>
      <c r="JP41" s="64"/>
      <c r="JQ41" s="231"/>
      <c r="LE41" s="196"/>
      <c r="LH41" s="196"/>
      <c r="LM41" s="63"/>
      <c r="LN41" s="186"/>
      <c r="LO41" s="64"/>
      <c r="MF41" s="285"/>
      <c r="MG41" s="285"/>
      <c r="MH41" s="285"/>
      <c r="MI41" s="285"/>
      <c r="MJ41" s="285"/>
      <c r="MK41" s="63"/>
      <c r="ML41" s="186"/>
      <c r="MM41" s="64"/>
      <c r="MN41" s="63"/>
      <c r="MO41" s="186"/>
      <c r="MP41" s="64"/>
      <c r="MS41" s="32"/>
      <c r="MT41" s="63" t="s">
        <v>610</v>
      </c>
      <c r="MU41" s="196">
        <f>VLOOKUP(MT41,'WCF 2015-2016'!$C$4:$J$57,8,FALSE)</f>
        <v>9.1641976159305451E-3</v>
      </c>
      <c r="MV41" s="64">
        <v>1</v>
      </c>
      <c r="MX41" s="196"/>
      <c r="MZ41" s="63"/>
      <c r="NA41" s="186"/>
      <c r="NB41" s="64"/>
      <c r="NF41" s="63" t="s">
        <v>411</v>
      </c>
      <c r="NG41" s="196">
        <f>VLOOKUP(NF41,'WCF 2015-2016'!$C$4:$J$57,8,FALSE)</f>
        <v>1.7157031626817337E-2</v>
      </c>
      <c r="NH41" s="64">
        <v>1</v>
      </c>
      <c r="NI41" s="63"/>
      <c r="NJ41" s="196"/>
      <c r="NK41" s="64"/>
      <c r="NM41" s="196"/>
      <c r="NP41" s="196"/>
      <c r="NR41" s="63" t="s">
        <v>856</v>
      </c>
      <c r="NS41" s="196">
        <f>VLOOKUP(NR41,'WCF 2015-2016'!$C$4:$J$57,8,FALSE)</f>
        <v>7.3037965961551717E-3</v>
      </c>
      <c r="NT41" s="64">
        <v>1</v>
      </c>
      <c r="NU41" s="63" t="s">
        <v>410</v>
      </c>
      <c r="NV41" s="196">
        <f>VLOOKUP(NU41,'WCF 2015-2016'!$C$4:$J$57,8,FALSE)</f>
        <v>1.1024598635705918E-2</v>
      </c>
      <c r="NW41" s="64">
        <v>1</v>
      </c>
      <c r="OA41" s="63"/>
      <c r="OB41" s="196"/>
      <c r="OC41" s="64"/>
      <c r="OD41" s="231"/>
      <c r="OG41" s="1" t="s">
        <v>1204</v>
      </c>
      <c r="OH41" s="196">
        <f>VLOOKUP(OG41,'WCF 2015-2016 MD'!$C$4:$J$57,4,FALSE)</f>
        <v>3.453947368421053E-2</v>
      </c>
      <c r="OI41" s="1">
        <v>2</v>
      </c>
      <c r="OK41" s="196"/>
      <c r="OL41" s="64"/>
      <c r="OP41" s="63"/>
      <c r="OQ41" s="196"/>
      <c r="OR41" s="64"/>
      <c r="OS41" s="63"/>
      <c r="OT41" s="196"/>
      <c r="OU41" s="64"/>
      <c r="OX41" s="32"/>
      <c r="OY41" s="1" t="s">
        <v>405</v>
      </c>
      <c r="OZ41" s="196">
        <f>VLOOKUP(OY41,'WCF 2015-2016 MD'!$C$4:$J$57,4,FALSE)</f>
        <v>2.3026315789473682E-3</v>
      </c>
      <c r="PA41" s="1">
        <v>1</v>
      </c>
      <c r="PD41" s="32"/>
      <c r="PE41" s="1" t="s">
        <v>930</v>
      </c>
      <c r="PF41" s="196">
        <f>VLOOKUP(PE41,'WCF 2015-2016 MD'!$C$4:$J$57,4,FALSE)</f>
        <v>3.4046052631578949E-2</v>
      </c>
      <c r="PG41" s="1">
        <v>1</v>
      </c>
      <c r="PJ41" s="32"/>
      <c r="PK41" s="1" t="s">
        <v>907</v>
      </c>
      <c r="PL41" s="196">
        <f>VLOOKUP(PK41,'WCF 2015-2016 MD'!$C$4:$J$57,4,FALSE)</f>
        <v>5.0493421052631576E-2</v>
      </c>
      <c r="PM41" s="1">
        <v>1</v>
      </c>
      <c r="PN41" s="1" t="s">
        <v>898</v>
      </c>
      <c r="PO41" s="196">
        <f>VLOOKUP(PN41,'WCF 2015-2016 MD'!$C$4:$J$57,4,FALSE)</f>
        <v>2.4671052631578946E-3</v>
      </c>
      <c r="PP41" s="1">
        <v>1</v>
      </c>
      <c r="PQ41" s="1" t="s">
        <v>613</v>
      </c>
      <c r="PR41" s="196">
        <f>VLOOKUP(PQ41,'WCF 2016-2017'!$C$4:$J$56,8,FALSE)</f>
        <v>5.9906811626358998E-3</v>
      </c>
      <c r="PS41" s="1">
        <v>1</v>
      </c>
      <c r="PT41" s="63"/>
      <c r="PU41" s="196"/>
      <c r="PV41" s="64"/>
      <c r="PW41" s="63"/>
      <c r="PX41" s="196"/>
      <c r="PY41" s="64"/>
      <c r="PZ41" s="1" t="s">
        <v>922</v>
      </c>
      <c r="QA41" s="196">
        <f>VLOOKUP(PZ41,'WCF 2015-2016 MD'!$C$4:$J$56,4,FALSE)</f>
        <v>3.5032894736842103E-2</v>
      </c>
      <c r="QB41" s="1">
        <v>1</v>
      </c>
      <c r="QC41" s="1" t="s">
        <v>404</v>
      </c>
      <c r="QD41" s="196">
        <f>VLOOKUP(QC41,'WCF 2015-2016 MD'!$C$4:$J$56,4,FALSE)</f>
        <v>4.2598684210526316E-2</v>
      </c>
      <c r="QE41" s="1">
        <v>1</v>
      </c>
      <c r="QJ41" s="196"/>
      <c r="QR41" s="1" t="s">
        <v>907</v>
      </c>
      <c r="QS41" s="196">
        <f>VLOOKUP(QR41,'WCF 2015-2016 MD'!$C$4:$J$57,4,FALSE)</f>
        <v>5.0493421052631576E-2</v>
      </c>
      <c r="QV41" s="196"/>
      <c r="QY41" s="285"/>
      <c r="QZ41" s="285"/>
      <c r="RA41" s="285"/>
      <c r="RB41" s="285"/>
      <c r="RC41" s="285"/>
      <c r="RM41" s="1" t="s">
        <v>886</v>
      </c>
      <c r="RN41" s="196">
        <f>VLOOKUP(RM41,'WCF 2015-2016 MD'!$C$4:$J$56,4,FALSE)</f>
        <v>1.7105263157894738E-2</v>
      </c>
      <c r="RO41" s="1">
        <v>2</v>
      </c>
      <c r="RP41" s="63"/>
      <c r="RQ41" s="186"/>
      <c r="RR41" s="64"/>
      <c r="RU41" s="32"/>
      <c r="RV41" s="63" t="s">
        <v>413</v>
      </c>
      <c r="RW41" s="196">
        <f>VLOOKUP(RV41,'WCF 2016-2017'!$C$4:$J$56,8,FALSE)</f>
        <v>2.8696102359292951E-2</v>
      </c>
      <c r="RX41" s="64">
        <v>1</v>
      </c>
      <c r="RY41" s="63"/>
      <c r="RZ41" s="196"/>
      <c r="SA41" s="64"/>
      <c r="SD41" s="32"/>
      <c r="SF41" s="196"/>
      <c r="SJ41" s="32"/>
      <c r="SK41" s="63"/>
      <c r="SL41" s="196"/>
      <c r="SM41" s="64"/>
      <c r="SO41" s="196"/>
      <c r="SS41" s="32"/>
      <c r="SY41" s="32"/>
      <c r="TB41" s="32"/>
      <c r="TI41" s="1" t="s">
        <v>907</v>
      </c>
      <c r="TJ41" s="196">
        <f>VLOOKUP(TI41,'WCF 2016-2017 MD'!$C$4:$J$57,4,FALSE)</f>
        <v>7.3237179487179491E-2</v>
      </c>
      <c r="TN41" s="32"/>
      <c r="TP41" s="196"/>
      <c r="TS41" s="196"/>
    </row>
    <row r="42" spans="1:540" ht="15" customHeight="1">
      <c r="A42" s="9"/>
      <c r="B42" s="9"/>
      <c r="C42" s="9"/>
      <c r="D42" s="9"/>
      <c r="E42" s="9"/>
      <c r="F42" s="9"/>
      <c r="G42" s="9"/>
      <c r="H42" s="9"/>
      <c r="I42" s="9"/>
      <c r="M42" s="9"/>
      <c r="N42" s="9"/>
      <c r="O42" s="9"/>
      <c r="BC42" s="121" t="s">
        <v>453</v>
      </c>
      <c r="BD42" s="188"/>
      <c r="BE42" s="64">
        <v>29</v>
      </c>
      <c r="BF42" s="158" t="s">
        <v>520</v>
      </c>
      <c r="BG42" s="188"/>
      <c r="BH42" s="64">
        <v>29</v>
      </c>
      <c r="EF42" s="63" t="s">
        <v>765</v>
      </c>
      <c r="EG42" s="186">
        <v>8.3765456721180687E-3</v>
      </c>
      <c r="EH42" s="64"/>
      <c r="EI42" s="206" t="s">
        <v>376</v>
      </c>
      <c r="EJ42" s="186">
        <v>8.1106235872889249E-3</v>
      </c>
      <c r="EK42" s="64">
        <v>29</v>
      </c>
      <c r="EO42" s="63" t="s">
        <v>791</v>
      </c>
      <c r="EP42" s="186">
        <v>2.4664273367903205E-2</v>
      </c>
      <c r="EQ42" s="64"/>
      <c r="FA42" s="214" t="s">
        <v>859</v>
      </c>
      <c r="FB42" s="196">
        <f>FC42*VLOOKUP(FA42,'WCF 2013-2014'!$C$4:$J$56,8,FALSE)</f>
        <v>3.1733239308920566E-3</v>
      </c>
      <c r="FC42" s="216">
        <v>1</v>
      </c>
      <c r="FD42" s="215"/>
      <c r="FE42"/>
      <c r="FJ42" s="231"/>
      <c r="FY42" s="63"/>
      <c r="FZ42" s="186"/>
      <c r="GA42" s="64"/>
      <c r="GB42" s="231"/>
      <c r="GE42" s="1" t="s">
        <v>411</v>
      </c>
      <c r="GF42" s="196">
        <f>GG42*VLOOKUP(GE42,'WCF 2013-2014'!$C$4:$J$56,7,FALSE)</f>
        <v>1.5339292970337261E-2</v>
      </c>
      <c r="GG42" s="64">
        <v>1</v>
      </c>
      <c r="GH42" s="1" t="s">
        <v>974</v>
      </c>
      <c r="GI42" s="196">
        <f>GJ42*VLOOKUP(GH42,'WCF 2013-2014'!$C$4:$J$56,6,FALSE)</f>
        <v>3.4968528324507944E-3</v>
      </c>
      <c r="GJ42" s="64">
        <v>1</v>
      </c>
      <c r="GZ42" s="260"/>
      <c r="HC42" s="260"/>
      <c r="HL42" s="63" t="s">
        <v>1323</v>
      </c>
      <c r="HM42" s="196"/>
      <c r="HN42" s="64">
        <v>29</v>
      </c>
      <c r="HS42" s="196"/>
      <c r="HV42" s="196"/>
      <c r="ID42" s="1" t="s">
        <v>406</v>
      </c>
      <c r="IE42" s="196">
        <f>VLOOKUP(ID42,'WCF 2014-2015'!$C$4:$L$57,8,FALSE)</f>
        <v>1.247589199614272E-2</v>
      </c>
      <c r="IG42" s="206" t="s">
        <v>389</v>
      </c>
      <c r="IH42" s="186">
        <f>VLOOKUP(IG42,'WCF 2014-2015'!$B$4:$L$57,9,FALSE)</f>
        <v>2.4710703953712632E-3</v>
      </c>
      <c r="II42" s="64"/>
      <c r="IM42" s="63" t="s">
        <v>937</v>
      </c>
      <c r="IN42" s="186">
        <f>VLOOKUP(IM42,'WCF 2014-2015'!$C$4:$L$57,8,FALSE)</f>
        <v>1.0908871745419478E-2</v>
      </c>
      <c r="IO42" s="64"/>
      <c r="IQ42" s="285"/>
      <c r="IR42" s="285"/>
      <c r="IS42" s="285"/>
      <c r="IT42" s="285"/>
      <c r="IU42" s="285"/>
      <c r="IV42" s="290" t="s">
        <v>907</v>
      </c>
      <c r="IW42" s="291">
        <f>IX42*VLOOKUP(IV42,'WCF 2014-2015'!$C$4:$J$57,8,FALSE)</f>
        <v>0.11668273866923819</v>
      </c>
      <c r="IX42" s="230">
        <v>1</v>
      </c>
      <c r="JD42" s="32"/>
      <c r="JE42" s="231"/>
      <c r="JN42" s="63"/>
      <c r="JO42" s="186"/>
      <c r="JP42" s="64"/>
      <c r="JQ42" s="231"/>
      <c r="LE42" s="196"/>
      <c r="LH42" s="196"/>
      <c r="LM42" s="63"/>
      <c r="LN42" s="186"/>
      <c r="LO42" s="64"/>
      <c r="MF42" s="285"/>
      <c r="MG42" s="285"/>
      <c r="MH42" s="285"/>
      <c r="MI42" s="285"/>
      <c r="MJ42" s="285"/>
      <c r="MK42" s="63"/>
      <c r="ML42" s="186"/>
      <c r="MM42" s="64"/>
      <c r="MN42" s="63"/>
      <c r="MO42" s="186"/>
      <c r="MP42" s="64"/>
      <c r="MS42" s="32"/>
      <c r="MT42" s="63" t="s">
        <v>411</v>
      </c>
      <c r="MU42" s="196">
        <f>VLOOKUP(MT42,'WCF 2015-2016'!$C$4:$J$57,8,FALSE)</f>
        <v>1.7157031626817337E-2</v>
      </c>
      <c r="MV42" s="64">
        <v>1</v>
      </c>
      <c r="MX42" s="196"/>
      <c r="MZ42" s="63"/>
      <c r="NA42" s="186"/>
      <c r="NB42" s="64"/>
      <c r="NF42" s="63" t="s">
        <v>1030</v>
      </c>
      <c r="NG42" s="196">
        <f>VLOOKUP(NF42,'WCF 2015-2016'!$C$4:$J$57,8,FALSE)</f>
        <v>7.8550265279404674E-2</v>
      </c>
      <c r="NH42" s="64">
        <v>1</v>
      </c>
      <c r="NI42" s="63"/>
      <c r="NJ42" s="196"/>
      <c r="NK42" s="64"/>
      <c r="NM42" s="196"/>
      <c r="NP42" s="196"/>
      <c r="NR42" s="63" t="s">
        <v>404</v>
      </c>
      <c r="NS42" s="196">
        <f>VLOOKUP(NR42,'WCF 2015-2016'!$C$4:$J$57,8,FALSE)</f>
        <v>2.6390132984221042E-2</v>
      </c>
      <c r="NT42" s="64">
        <v>1</v>
      </c>
      <c r="NU42" s="63" t="s">
        <v>404</v>
      </c>
      <c r="NV42" s="196">
        <f>VLOOKUP(NU42,'WCF 2015-2016'!$C$4:$J$57,8,FALSE)</f>
        <v>2.6390132984221042E-2</v>
      </c>
      <c r="NW42" s="64">
        <v>1</v>
      </c>
      <c r="OA42" s="63"/>
      <c r="OB42" s="196"/>
      <c r="OC42" s="64"/>
      <c r="OD42" s="231"/>
      <c r="OG42" s="1" t="s">
        <v>405</v>
      </c>
      <c r="OH42" s="196">
        <f>VLOOKUP(OG42,'WCF 2015-2016 MD'!$C$4:$J$57,4,FALSE)</f>
        <v>2.3026315789473682E-3</v>
      </c>
      <c r="OI42" s="1">
        <v>1</v>
      </c>
      <c r="OK42" s="196"/>
      <c r="OL42" s="64"/>
      <c r="OP42" s="63"/>
      <c r="OQ42" s="196"/>
      <c r="OR42" s="64"/>
      <c r="OS42" s="63"/>
      <c r="OT42" s="196"/>
      <c r="OU42" s="64"/>
      <c r="OX42" s="32"/>
      <c r="OY42" s="1" t="s">
        <v>610</v>
      </c>
      <c r="OZ42" s="196">
        <f>VLOOKUP(OY42,'WCF 2015-2016 MD'!$C$4:$J$57,4,FALSE)</f>
        <v>7.4013157894736838E-3</v>
      </c>
      <c r="PA42" s="1">
        <v>1</v>
      </c>
      <c r="PD42" s="32"/>
      <c r="PE42" s="1" t="s">
        <v>937</v>
      </c>
      <c r="PF42" s="196">
        <f>VLOOKUP(PE42,'WCF 2015-2016 MD'!$C$4:$J$57,4,FALSE)</f>
        <v>1.200657894736842E-2</v>
      </c>
      <c r="PG42" s="1">
        <v>1</v>
      </c>
      <c r="PJ42" s="32"/>
      <c r="PK42" s="1" t="s">
        <v>960</v>
      </c>
      <c r="PL42" s="196">
        <f>VLOOKUP(PK42,'WCF 2015-2016 MD'!$C$4:$J$57,4,FALSE)</f>
        <v>2.763157894736842E-2</v>
      </c>
      <c r="PM42" s="1">
        <v>1</v>
      </c>
      <c r="PN42" s="1" t="s">
        <v>413</v>
      </c>
      <c r="PO42" s="196">
        <f>VLOOKUP(PN42,'WCF 2015-2016 MD'!$C$4:$J$57,4,FALSE)</f>
        <v>2.1546052631578948E-2</v>
      </c>
      <c r="PP42" s="1">
        <v>1</v>
      </c>
      <c r="PQ42" s="1" t="s">
        <v>404</v>
      </c>
      <c r="PR42" s="196">
        <f>VLOOKUP(PQ42,'WCF 2016-2017'!$C$4:$J$56,8,FALSE)</f>
        <v>2.5146069077730936E-2</v>
      </c>
      <c r="PS42" s="1">
        <v>4</v>
      </c>
      <c r="PT42" s="63"/>
      <c r="PU42" s="196"/>
      <c r="PV42" s="64"/>
      <c r="PW42" s="63"/>
      <c r="PX42" s="196"/>
      <c r="PY42" s="64"/>
      <c r="QA42" s="196"/>
      <c r="QC42" s="1" t="s">
        <v>937</v>
      </c>
      <c r="QD42" s="196">
        <f>VLOOKUP(QC42,'WCF 2015-2016 MD'!$C$4:$J$56,4,FALSE)</f>
        <v>1.200657894736842E-2</v>
      </c>
      <c r="QE42" s="1">
        <v>1</v>
      </c>
      <c r="QJ42" s="196"/>
      <c r="QR42" s="1" t="s">
        <v>411</v>
      </c>
      <c r="QS42" s="196">
        <f>VLOOKUP(QR42,'WCF 2015-2016 MD'!$C$4:$J$57,4,FALSE)</f>
        <v>2.0394736842105264E-2</v>
      </c>
      <c r="QV42" s="196"/>
      <c r="QY42" s="285"/>
      <c r="QZ42" s="285"/>
      <c r="RA42" s="285"/>
      <c r="RB42" s="285"/>
      <c r="RC42" s="285"/>
      <c r="RM42" s="1" t="s">
        <v>1000</v>
      </c>
      <c r="RN42" s="196">
        <f>VLOOKUP(RM42,'WCF 2015-2016 MD'!$C$4:$J$56,4,FALSE)</f>
        <v>3.2401315789473681E-2</v>
      </c>
      <c r="RO42" s="1">
        <v>3</v>
      </c>
      <c r="RP42" s="63"/>
      <c r="RQ42" s="186"/>
      <c r="RR42" s="64"/>
      <c r="RU42" s="32"/>
      <c r="RV42" s="63"/>
      <c r="RW42" s="186"/>
      <c r="RX42" s="64"/>
      <c r="RY42" s="63"/>
      <c r="RZ42" s="186"/>
      <c r="SA42" s="64"/>
      <c r="SD42" s="32"/>
      <c r="SF42" s="196"/>
      <c r="SJ42" s="32"/>
      <c r="SK42" s="63"/>
      <c r="SL42" s="186"/>
      <c r="SM42" s="64"/>
      <c r="SO42" s="196"/>
      <c r="SS42" s="32"/>
      <c r="SY42" s="32"/>
      <c r="TB42" s="32"/>
      <c r="TI42" s="1" t="s">
        <v>856</v>
      </c>
      <c r="TJ42" s="196">
        <f>VLOOKUP(TI42,'WCF 2016-2017 MD'!$C$4:$J$57,4,FALSE)</f>
        <v>2.5160256410256411E-2</v>
      </c>
      <c r="TN42" s="32"/>
      <c r="TP42" s="196"/>
      <c r="TS42" s="196"/>
    </row>
    <row r="43" spans="1:540" ht="15" customHeight="1" thickBot="1">
      <c r="A43" s="9"/>
      <c r="B43" s="9"/>
      <c r="C43" s="9"/>
      <c r="D43" s="9"/>
      <c r="E43" s="9"/>
      <c r="F43" s="9"/>
      <c r="G43" s="9"/>
      <c r="H43" s="9"/>
      <c r="I43" s="9"/>
      <c r="M43" s="9"/>
      <c r="N43" s="9"/>
      <c r="O43" s="9"/>
      <c r="BC43" s="121" t="s">
        <v>483</v>
      </c>
      <c r="BD43" s="188">
        <v>2.0941364180295175E-2</v>
      </c>
      <c r="BE43" s="64">
        <v>30</v>
      </c>
      <c r="BF43" s="158" t="s">
        <v>521</v>
      </c>
      <c r="BG43" s="188">
        <v>2.4664273367903205E-2</v>
      </c>
      <c r="BH43" s="64">
        <v>30</v>
      </c>
      <c r="EF43" s="63" t="s">
        <v>766</v>
      </c>
      <c r="EG43" s="186">
        <v>8.3765456721180687E-3</v>
      </c>
      <c r="EH43" s="64"/>
      <c r="EI43" s="206" t="s">
        <v>388</v>
      </c>
      <c r="EJ43" s="186">
        <v>1.7284935513894428E-3</v>
      </c>
      <c r="EK43" s="64">
        <v>30</v>
      </c>
      <c r="EO43" s="63" t="s">
        <v>782</v>
      </c>
      <c r="EP43" s="186">
        <v>8.1106235872889249E-3</v>
      </c>
      <c r="EQ43" s="64"/>
      <c r="FA43" s="217"/>
      <c r="FB43" s="218"/>
      <c r="FC43" s="221"/>
      <c r="FE43"/>
      <c r="FJ43" s="231"/>
      <c r="GB43" s="231"/>
      <c r="GE43" s="1" t="s">
        <v>1030</v>
      </c>
      <c r="GF43" s="196">
        <f>GG43*VLOOKUP(GE43,'WCF 2013-2014'!$C$4:$J$56,7,FALSE)</f>
        <v>0.68478260869565222</v>
      </c>
      <c r="GG43" s="64">
        <v>7</v>
      </c>
      <c r="GH43" s="1" t="s">
        <v>856</v>
      </c>
      <c r="GI43" s="196">
        <f>GJ43*VLOOKUP(GH43,'WCF 2013-2014'!$C$4:$J$56,6,FALSE)</f>
        <v>6.2943350984114299E-3</v>
      </c>
      <c r="GJ43" s="64">
        <v>1</v>
      </c>
      <c r="GZ43" s="260"/>
      <c r="HC43" s="260"/>
      <c r="HL43" s="63" t="s">
        <v>1324</v>
      </c>
      <c r="HM43" s="196"/>
      <c r="HN43" s="64">
        <v>30</v>
      </c>
      <c r="HS43" s="196"/>
      <c r="HV43" s="196"/>
      <c r="ID43" s="1" t="s">
        <v>610</v>
      </c>
      <c r="IE43" s="196">
        <f>VLOOKUP(ID43,'WCF 2014-2015'!$C$4:$L$57,8,FALSE)</f>
        <v>7.8351012536161998E-3</v>
      </c>
      <c r="IG43" s="206" t="s">
        <v>380</v>
      </c>
      <c r="IH43" s="186">
        <f>VLOOKUP(IG43,'WCF 2014-2015'!$B$4:$L$57,9,FALSE)</f>
        <v>4.7010607521697206E-3</v>
      </c>
      <c r="II43" s="64"/>
      <c r="IM43" s="63" t="s">
        <v>409</v>
      </c>
      <c r="IN43" s="186">
        <f>VLOOKUP(IM43,'WCF 2014-2015'!$C$4:$L$57,8,FALSE)</f>
        <v>6.0270009643201543E-3</v>
      </c>
      <c r="IO43" s="64"/>
      <c r="IQ43" s="285"/>
      <c r="IR43" s="285"/>
      <c r="IS43" s="285"/>
      <c r="IT43" s="285"/>
      <c r="IU43" s="285"/>
      <c r="IV43" s="82" t="s">
        <v>410</v>
      </c>
      <c r="IW43" s="197">
        <f>IX43*VLOOKUP(IV43,'WCF 2014-2015'!$C$4:$J$57,8,FALSE)</f>
        <v>9.1610414657666353E-3</v>
      </c>
      <c r="IX43" s="229">
        <v>1</v>
      </c>
      <c r="JD43" s="32"/>
      <c r="JE43" s="231"/>
      <c r="JQ43" s="231"/>
      <c r="LE43" s="196"/>
      <c r="LH43" s="196"/>
      <c r="MF43" s="285"/>
      <c r="MG43" s="285"/>
      <c r="MH43" s="285"/>
      <c r="MI43" s="285"/>
      <c r="MJ43" s="285"/>
      <c r="MS43" s="32"/>
      <c r="MX43" s="196"/>
      <c r="NF43" s="1" t="s">
        <v>354</v>
      </c>
      <c r="NG43" s="196">
        <f>VLOOKUP(NF43,'WCF 2015-2016'!$C$4:$J$57,8,FALSE)</f>
        <v>5.0230827533935089E-2</v>
      </c>
      <c r="NH43" s="1">
        <v>1</v>
      </c>
      <c r="NJ43" s="196"/>
      <c r="NM43" s="196"/>
      <c r="NP43" s="196"/>
      <c r="NS43" s="196"/>
      <c r="NV43" s="196"/>
      <c r="OB43" s="196"/>
      <c r="OD43" s="231"/>
      <c r="OG43" s="1" t="s">
        <v>858</v>
      </c>
      <c r="OH43" s="196">
        <f>VLOOKUP(OG43,'WCF 2015-2016 MD'!$C$4:$J$57,4,FALSE)</f>
        <v>2.6644736842105263E-2</v>
      </c>
      <c r="OI43" s="1">
        <v>1</v>
      </c>
      <c r="OK43" s="196"/>
      <c r="OL43" s="64"/>
      <c r="OQ43" s="196"/>
      <c r="OT43" s="196"/>
      <c r="OX43" s="32"/>
      <c r="OY43" s="1" t="s">
        <v>887</v>
      </c>
      <c r="OZ43" s="196">
        <f>VLOOKUP(OY43,'WCF 2015-2016 MD'!$C$4:$J$57,4,FALSE)</f>
        <v>3.7171052631578945E-2</v>
      </c>
      <c r="PA43" s="1">
        <v>1</v>
      </c>
      <c r="PD43" s="32"/>
      <c r="PE43" s="1" t="s">
        <v>412</v>
      </c>
      <c r="PF43" s="196">
        <f>VLOOKUP(PE43,'WCF 2015-2016 MD'!$C$4:$J$57,4,FALSE)</f>
        <v>9.9506578947368418E-2</v>
      </c>
      <c r="PG43" s="1">
        <v>2</v>
      </c>
      <c r="PJ43" s="32"/>
      <c r="PK43" s="1" t="s">
        <v>405</v>
      </c>
      <c r="PL43" s="196">
        <f>VLOOKUP(PK43,'WCF 2015-2016 MD'!$C$4:$J$57,4,FALSE)</f>
        <v>2.3026315789473682E-3</v>
      </c>
      <c r="PM43" s="1">
        <v>1</v>
      </c>
      <c r="PN43" s="1" t="s">
        <v>855</v>
      </c>
      <c r="PO43" s="196">
        <f>VLOOKUP(PN43,'WCF 2015-2016 MD'!$C$4:$J$57,4,FALSE)</f>
        <v>3.4539473684210525E-3</v>
      </c>
      <c r="PP43" s="1">
        <v>1</v>
      </c>
      <c r="PU43" s="196"/>
      <c r="PX43" s="196"/>
      <c r="QA43" s="196"/>
      <c r="QC43" s="1" t="s">
        <v>413</v>
      </c>
      <c r="QD43" s="196">
        <f>VLOOKUP(QC43,'WCF 2015-2016 MD'!$C$4:$J$56,4,FALSE)</f>
        <v>2.1546052631578948E-2</v>
      </c>
      <c r="QE43" s="1">
        <v>1</v>
      </c>
      <c r="QJ43" s="196"/>
      <c r="QR43" s="1" t="s">
        <v>1577</v>
      </c>
      <c r="QS43" s="196">
        <f>(QS41+QS42)/2</f>
        <v>3.5444078947368424E-2</v>
      </c>
      <c r="QT43" s="1">
        <v>1</v>
      </c>
      <c r="QV43" s="196"/>
      <c r="QY43" s="285"/>
      <c r="QZ43" s="285"/>
      <c r="RA43" s="285"/>
      <c r="RB43" s="285"/>
      <c r="RC43" s="285"/>
      <c r="RN43" s="196"/>
      <c r="RU43" s="32"/>
      <c r="SD43" s="32"/>
      <c r="SF43" s="196"/>
      <c r="SJ43" s="32"/>
      <c r="SO43" s="196"/>
      <c r="SS43" s="32"/>
      <c r="SY43" s="32"/>
      <c r="TB43" s="32"/>
      <c r="TI43" s="1" t="s">
        <v>1644</v>
      </c>
      <c r="TJ43" s="196">
        <f>(TJ41+TJ42)/2</f>
        <v>4.9198717948717954E-2</v>
      </c>
      <c r="TK43" s="1">
        <v>1</v>
      </c>
      <c r="TN43" s="32"/>
      <c r="TP43" s="196"/>
    </row>
    <row r="44" spans="1:540" ht="16.5">
      <c r="A44" s="9"/>
      <c r="B44" s="9"/>
      <c r="C44" s="9"/>
      <c r="D44" s="9"/>
      <c r="E44" s="9"/>
      <c r="F44" s="9"/>
      <c r="G44" s="9"/>
      <c r="H44" s="9"/>
      <c r="I44" s="9"/>
      <c r="M44" s="9"/>
      <c r="N44" s="9"/>
      <c r="O44" s="9"/>
      <c r="BC44" s="121" t="s">
        <v>440</v>
      </c>
      <c r="BD44" s="188">
        <v>2.0941364180295175E-2</v>
      </c>
      <c r="BE44" s="64">
        <v>31</v>
      </c>
      <c r="BF44" s="158" t="s">
        <v>522</v>
      </c>
      <c r="BG44" s="188">
        <v>5.0392235075122992E-2</v>
      </c>
      <c r="BH44" s="64">
        <v>31</v>
      </c>
      <c r="EF44" s="63" t="s">
        <v>767</v>
      </c>
      <c r="EG44" s="186">
        <v>8.3765456721180687E-3</v>
      </c>
      <c r="EH44" s="64"/>
      <c r="EI44" s="206" t="s">
        <v>380</v>
      </c>
      <c r="EJ44" s="186">
        <v>3.5234676239861719E-3</v>
      </c>
      <c r="EK44" s="64">
        <v>31</v>
      </c>
      <c r="EO44" s="63" t="s">
        <v>780</v>
      </c>
      <c r="EP44" s="186">
        <v>2.4664273367903205E-2</v>
      </c>
      <c r="EQ44" s="64"/>
      <c r="FJ44" s="231"/>
      <c r="GB44" s="231"/>
      <c r="GF44" s="196"/>
      <c r="GG44" s="64"/>
      <c r="GH44" s="1" t="s">
        <v>1014</v>
      </c>
      <c r="GI44" s="196">
        <f>GJ44*VLOOKUP(GH44,'WCF 2013-2014'!$C$4:$J$56,6,FALSE)</f>
        <v>1.4986512139074832E-3</v>
      </c>
      <c r="GJ44" s="64">
        <v>1</v>
      </c>
      <c r="GZ44" s="260"/>
      <c r="HC44" s="260"/>
      <c r="HL44" s="63" t="s">
        <v>1325</v>
      </c>
      <c r="HM44" s="196"/>
      <c r="HN44" s="64">
        <v>31</v>
      </c>
      <c r="HS44" s="196"/>
      <c r="HV44" s="196"/>
      <c r="ID44" s="1" t="s">
        <v>898</v>
      </c>
      <c r="IE44" s="196">
        <f>VLOOKUP(ID44,'WCF 2014-2015'!$C$4:$L$57,8,FALSE)</f>
        <v>4.7010607521697206E-3</v>
      </c>
      <c r="IG44" s="206"/>
      <c r="IH44" s="186"/>
      <c r="II44" s="64"/>
      <c r="IM44" s="63" t="s">
        <v>408</v>
      </c>
      <c r="IN44" s="186">
        <f>VLOOKUP(IM44,'WCF 2014-2015'!$C$4:$L$57,8,FALSE)</f>
        <v>1.0848601735776277E-3</v>
      </c>
      <c r="IO44" s="64"/>
      <c r="IQ44" s="285"/>
      <c r="IR44" s="285"/>
      <c r="IS44" s="285"/>
      <c r="IT44" s="285"/>
      <c r="IU44" s="285"/>
      <c r="JQ44" s="231"/>
      <c r="LE44" s="196"/>
      <c r="LH44" s="196"/>
      <c r="MF44" s="285"/>
      <c r="MG44" s="285"/>
      <c r="MH44" s="285"/>
      <c r="MI44" s="285"/>
      <c r="MJ44" s="285"/>
      <c r="MX44" s="196"/>
      <c r="NG44" s="196"/>
      <c r="NJ44" s="196"/>
      <c r="NM44" s="196"/>
      <c r="NP44" s="196"/>
      <c r="NS44" s="196"/>
      <c r="NV44" s="196"/>
      <c r="OB44" s="196"/>
      <c r="OD44" s="231"/>
      <c r="OG44" s="1" t="s">
        <v>411</v>
      </c>
      <c r="OH44" s="196">
        <f>VLOOKUP(OG44,'WCF 2015-2016 MD'!$C$4:$J$57,4,FALSE)</f>
        <v>2.0394736842105264E-2</v>
      </c>
      <c r="OI44" s="1">
        <v>2</v>
      </c>
      <c r="OK44" s="196"/>
      <c r="OL44" s="64"/>
      <c r="OQ44" s="196"/>
      <c r="OT44" s="196"/>
      <c r="OZ44" s="196"/>
      <c r="PE44" s="1" t="s">
        <v>1030</v>
      </c>
      <c r="PF44" s="196">
        <f>VLOOKUP(PE44,'WCF 2015-2016 MD'!$C$4:$J$57,4,FALSE)</f>
        <v>7.9934210526315788E-2</v>
      </c>
      <c r="PG44" s="1">
        <v>2</v>
      </c>
      <c r="PK44" s="1" t="s">
        <v>409</v>
      </c>
      <c r="PL44" s="196">
        <f>VLOOKUP(PK44,'WCF 2015-2016 MD'!$C$4:$J$57,4,FALSE)</f>
        <v>1.1348684210526316E-2</v>
      </c>
      <c r="PM44" s="1">
        <v>1</v>
      </c>
      <c r="PN44" s="1" t="s">
        <v>1030</v>
      </c>
      <c r="PO44" s="196">
        <f>VLOOKUP(PN44,'WCF 2015-2016 MD'!$C$4:$J$57,4,FALSE)</f>
        <v>7.9934210526315788E-2</v>
      </c>
      <c r="PP44" s="1">
        <v>3</v>
      </c>
      <c r="PU44" s="196"/>
      <c r="PX44" s="196"/>
      <c r="QA44" s="196"/>
      <c r="QD44" s="196"/>
      <c r="QJ44" s="196"/>
      <c r="QS44" s="196"/>
      <c r="QV44" s="196"/>
      <c r="QY44" s="285"/>
      <c r="QZ44" s="285"/>
      <c r="RA44" s="285"/>
      <c r="RB44" s="285"/>
      <c r="RC44" s="285"/>
      <c r="RN44" s="196"/>
      <c r="SF44" s="196"/>
      <c r="SO44" s="196"/>
      <c r="TJ44" s="196"/>
      <c r="TP44" s="196"/>
    </row>
    <row r="45" spans="1:540" ht="17.25" thickBot="1">
      <c r="A45" s="9"/>
      <c r="B45" s="9"/>
      <c r="C45" s="9"/>
      <c r="D45" s="9"/>
      <c r="E45" s="9"/>
      <c r="F45" s="9"/>
      <c r="G45" s="9"/>
      <c r="H45" s="9"/>
      <c r="I45" s="9"/>
      <c r="M45" s="9"/>
      <c r="N45" s="9"/>
      <c r="O45" s="9"/>
      <c r="BC45" s="121" t="s">
        <v>487</v>
      </c>
      <c r="BD45" s="188">
        <v>7.1333599255418156E-2</v>
      </c>
      <c r="BE45" s="64">
        <v>32</v>
      </c>
      <c r="BF45" s="158" t="s">
        <v>523</v>
      </c>
      <c r="BG45" s="188">
        <v>1.0969285999202234E-2</v>
      </c>
      <c r="BH45" s="64">
        <v>32</v>
      </c>
      <c r="EF45" s="63" t="s">
        <v>768</v>
      </c>
      <c r="EG45" s="186">
        <v>8.3765456721180687E-3</v>
      </c>
      <c r="EH45" s="64"/>
      <c r="EI45" s="206" t="s">
        <v>356</v>
      </c>
      <c r="EJ45" s="186">
        <v>5.0392235075122992E-2</v>
      </c>
      <c r="EK45" s="64">
        <v>32</v>
      </c>
      <c r="EO45" s="82" t="s">
        <v>785</v>
      </c>
      <c r="EP45" s="187">
        <v>5.451402738997474E-2</v>
      </c>
      <c r="EQ45" s="80"/>
      <c r="FJ45" s="231"/>
      <c r="GB45" s="231"/>
      <c r="GE45" s="87"/>
      <c r="GF45" s="196"/>
      <c r="GG45" s="64"/>
      <c r="GH45" s="87" t="s">
        <v>933</v>
      </c>
      <c r="GI45" s="196">
        <f>GJ45*VLOOKUP(GH45,'WCF 2013-2014'!$C$4:$J$56,6,FALSE)</f>
        <v>2.6176441202917376E-2</v>
      </c>
      <c r="GJ45" s="80">
        <v>1</v>
      </c>
      <c r="GZ45" s="260"/>
      <c r="HC45" s="260"/>
      <c r="HL45" s="63" t="s">
        <v>1326</v>
      </c>
      <c r="HM45" s="196"/>
      <c r="HN45" s="64">
        <v>32</v>
      </c>
      <c r="HS45" s="196"/>
      <c r="HV45" s="196"/>
      <c r="ID45" s="1" t="s">
        <v>1014</v>
      </c>
      <c r="IE45" s="196">
        <f>VLOOKUP(ID45,'WCF 2014-2015'!$C$4:$L$57,8,FALSE)</f>
        <v>2.4710703953712632E-3</v>
      </c>
      <c r="IG45" s="206"/>
      <c r="IH45" s="186"/>
      <c r="II45" s="64"/>
      <c r="IM45" s="82" t="s">
        <v>1030</v>
      </c>
      <c r="IN45" s="187">
        <f>VLOOKUP(IM45,'WCF 2014-2015'!$C$4:$L$57,8,FALSE)</f>
        <v>7.919479267116683E-2</v>
      </c>
      <c r="IO45" s="80"/>
      <c r="IQ45" s="285"/>
      <c r="IR45" s="285"/>
      <c r="IS45" s="285"/>
      <c r="IT45" s="285"/>
      <c r="IU45" s="285"/>
      <c r="JQ45" s="231"/>
      <c r="LE45" s="196"/>
      <c r="LH45" s="196"/>
      <c r="MF45" s="285"/>
      <c r="MG45" s="285"/>
      <c r="MH45" s="285"/>
      <c r="MI45" s="285"/>
      <c r="MJ45" s="285"/>
      <c r="MX45" s="196"/>
      <c r="NF45" s="1" t="s">
        <v>405</v>
      </c>
      <c r="NG45" s="196">
        <f>VLOOKUP(NF45,'WCF 2015-2016'!$C$4:$J$57,8,FALSE)</f>
        <v>3.5485426858678427E-2</v>
      </c>
      <c r="NJ45" s="196"/>
      <c r="NM45" s="196"/>
      <c r="NP45" s="196"/>
      <c r="NS45" s="196"/>
      <c r="NV45" s="196"/>
      <c r="OB45" s="196"/>
      <c r="OD45" s="231"/>
      <c r="OG45" s="1" t="s">
        <v>404</v>
      </c>
      <c r="OH45" s="196">
        <f>VLOOKUP(OG45,'WCF 2015-2016 MD'!$C$4:$J$57,4,FALSE)</f>
        <v>4.2598684210526316E-2</v>
      </c>
      <c r="OI45" s="1">
        <v>2</v>
      </c>
      <c r="OJ45" s="87"/>
      <c r="OK45" s="196"/>
      <c r="OL45" s="80"/>
      <c r="OQ45" s="196"/>
      <c r="OT45" s="196"/>
      <c r="OZ45" s="196"/>
      <c r="PE45" s="1" t="s">
        <v>952</v>
      </c>
      <c r="PF45" s="196">
        <f>VLOOKUP(PE45,'WCF 2015-2016 MD'!$C$4:$J$57,4,FALSE)</f>
        <v>2.631578947368421E-3</v>
      </c>
      <c r="PG45" s="1">
        <v>1</v>
      </c>
      <c r="PK45" s="1" t="s">
        <v>933</v>
      </c>
      <c r="PL45" s="196">
        <f>VLOOKUP(PK45,'WCF 2015-2016 MD'!$C$4:$J$57,4,FALSE)</f>
        <v>2.1874999999999999E-2</v>
      </c>
      <c r="PM45" s="1">
        <v>1</v>
      </c>
      <c r="PN45" s="1" t="s">
        <v>409</v>
      </c>
      <c r="PO45" s="196">
        <f>VLOOKUP(PN45,'WCF 2015-2016 MD'!$C$4:$J$57,4,FALSE)</f>
        <v>1.1348684210526316E-2</v>
      </c>
      <c r="PP45" s="1">
        <v>2</v>
      </c>
      <c r="PU45" s="196"/>
      <c r="PX45" s="196"/>
      <c r="QA45" s="196"/>
      <c r="QD45" s="196"/>
      <c r="QJ45" s="196"/>
      <c r="QS45" s="196"/>
      <c r="QV45" s="196"/>
      <c r="QY45" s="285"/>
      <c r="QZ45" s="285"/>
      <c r="RA45" s="285"/>
      <c r="RB45" s="285"/>
      <c r="RC45" s="285"/>
      <c r="RN45" s="196"/>
      <c r="SF45" s="196"/>
      <c r="SO45" s="196"/>
      <c r="TJ45" s="196"/>
      <c r="TP45" s="196"/>
    </row>
    <row r="46" spans="1:540" ht="17.25" thickBot="1">
      <c r="A46" s="9"/>
      <c r="B46" s="9"/>
      <c r="C46" s="9"/>
      <c r="D46" s="9"/>
      <c r="E46" s="9"/>
      <c r="F46" s="9"/>
      <c r="G46" s="9"/>
      <c r="H46" s="9"/>
      <c r="I46" s="9"/>
      <c r="M46" s="9"/>
      <c r="N46" s="9"/>
      <c r="O46" s="9"/>
      <c r="BC46" s="121" t="s">
        <v>474</v>
      </c>
      <c r="BD46" s="188">
        <v>7.1333599255418156E-2</v>
      </c>
      <c r="BE46" s="64">
        <v>33</v>
      </c>
      <c r="BF46" s="158" t="s">
        <v>524</v>
      </c>
      <c r="BG46" s="188"/>
      <c r="BH46" s="64">
        <v>33</v>
      </c>
      <c r="EF46" s="63" t="s">
        <v>769</v>
      </c>
      <c r="EG46" s="186">
        <v>3.5833000930727298E-2</v>
      </c>
      <c r="EH46" s="64"/>
      <c r="EI46" s="206" t="s">
        <v>368</v>
      </c>
      <c r="EJ46" s="186">
        <v>1.1966493817311527E-2</v>
      </c>
      <c r="EK46" s="64">
        <v>33</v>
      </c>
      <c r="FY46" s="252"/>
      <c r="FZ46" s="253"/>
      <c r="GB46" s="231"/>
      <c r="GZ46" s="260"/>
      <c r="HC46" s="260"/>
      <c r="HL46" s="82"/>
      <c r="HM46" s="197"/>
      <c r="HN46" s="80"/>
      <c r="IG46" s="206"/>
      <c r="IH46" s="186"/>
      <c r="II46" s="64"/>
      <c r="IQ46" s="285"/>
      <c r="IR46" s="285"/>
      <c r="IS46" s="285"/>
      <c r="IT46" s="285"/>
      <c r="IU46" s="285"/>
      <c r="JN46" s="252"/>
      <c r="JO46" s="253"/>
      <c r="JQ46" s="231"/>
      <c r="LM46" s="252"/>
      <c r="LN46" s="253"/>
      <c r="MF46" s="285"/>
      <c r="MG46" s="285"/>
      <c r="MH46" s="285"/>
      <c r="MI46" s="285"/>
      <c r="MJ46" s="285"/>
      <c r="MK46" s="252"/>
      <c r="ML46" s="253"/>
      <c r="MN46" s="252"/>
      <c r="MO46" s="253"/>
      <c r="MT46" s="252"/>
      <c r="MU46" s="253"/>
      <c r="MZ46" s="252"/>
      <c r="NA46" s="253"/>
      <c r="NF46" s="295" t="s">
        <v>922</v>
      </c>
      <c r="NG46" s="196">
        <f>VLOOKUP(NF46,'WCF 2015-2016'!$C$4:$J$57,8,FALSE)</f>
        <v>5.0368635016881415E-2</v>
      </c>
      <c r="NI46" s="295"/>
      <c r="NJ46" s="196"/>
      <c r="NR46" s="295"/>
      <c r="NS46" s="196"/>
      <c r="NU46" s="295"/>
      <c r="NV46" s="196"/>
      <c r="OA46" s="295"/>
      <c r="OB46" s="196"/>
      <c r="OD46" s="231"/>
      <c r="OG46" s="1" t="s">
        <v>930</v>
      </c>
      <c r="OH46" s="196">
        <f>VLOOKUP(OG46,'WCF 2015-2016 MD'!$C$4:$J$57,4,FALSE)</f>
        <v>3.4046052631578949E-2</v>
      </c>
      <c r="OI46" s="1">
        <v>1</v>
      </c>
      <c r="OP46" s="295"/>
      <c r="OQ46" s="196"/>
      <c r="OS46" s="295"/>
      <c r="OT46" s="196"/>
      <c r="OZ46" s="196"/>
      <c r="PE46" s="1" t="s">
        <v>610</v>
      </c>
      <c r="PF46" s="196">
        <f>VLOOKUP(PE46,'WCF 2015-2016 MD'!$C$4:$J$57,4,FALSE)</f>
        <v>7.4013157894736838E-3</v>
      </c>
      <c r="PG46" s="1">
        <v>1</v>
      </c>
      <c r="PK46" s="1" t="s">
        <v>413</v>
      </c>
      <c r="PL46" s="196">
        <f>VLOOKUP(PK46,'WCF 2015-2016 MD'!$C$4:$J$57,4,FALSE)</f>
        <v>2.1546052631578948E-2</v>
      </c>
      <c r="PM46" s="1">
        <v>1</v>
      </c>
      <c r="PO46" s="196"/>
      <c r="PT46" s="295"/>
      <c r="PU46" s="196"/>
      <c r="PW46" s="295"/>
      <c r="PX46" s="196"/>
      <c r="QY46" s="285"/>
      <c r="QZ46" s="285"/>
      <c r="RA46" s="285"/>
      <c r="RB46" s="285"/>
      <c r="RC46" s="285"/>
      <c r="RP46" s="252"/>
      <c r="RQ46" s="253"/>
      <c r="RV46" s="252"/>
      <c r="RW46" s="253"/>
      <c r="RY46" s="252"/>
      <c r="RZ46" s="253"/>
      <c r="SK46" s="252"/>
      <c r="SL46" s="253"/>
    </row>
    <row r="47" spans="1:540" ht="17.25" thickBot="1">
      <c r="A47" s="9"/>
      <c r="B47" s="9"/>
      <c r="C47" s="9"/>
      <c r="D47" s="9"/>
      <c r="E47" s="9"/>
      <c r="F47" s="9"/>
      <c r="G47" s="9"/>
      <c r="H47" s="9"/>
      <c r="I47" s="9"/>
      <c r="M47" s="9"/>
      <c r="N47" s="9"/>
      <c r="O47" s="9"/>
      <c r="BC47" s="121" t="s">
        <v>478</v>
      </c>
      <c r="BD47" s="188">
        <v>1.6154766653370563E-2</v>
      </c>
      <c r="BE47" s="64">
        <v>34</v>
      </c>
      <c r="BF47" s="158" t="s">
        <v>525</v>
      </c>
      <c r="BG47" s="188">
        <v>7.1333599255418156E-2</v>
      </c>
      <c r="BH47" s="64">
        <v>34</v>
      </c>
      <c r="EF47" s="63" t="s">
        <v>771</v>
      </c>
      <c r="EG47" s="186">
        <v>1.3827948411115542E-2</v>
      </c>
      <c r="EH47" s="64"/>
      <c r="EI47" s="207" t="s">
        <v>390</v>
      </c>
      <c r="EJ47" s="187">
        <v>2.6592208482914504E-4</v>
      </c>
      <c r="EK47" s="80">
        <v>34</v>
      </c>
      <c r="FY47" s="252"/>
      <c r="FZ47" s="253"/>
      <c r="GB47" s="231"/>
      <c r="GZ47" s="260"/>
      <c r="HC47" s="260"/>
      <c r="HL47" t="s">
        <v>404</v>
      </c>
      <c r="HM47" s="196">
        <f>VLOOKUP(HL47,'WCF 2014-2015'!$C$4:$L$57,8,FALSE)</f>
        <v>2.4349083895853423E-2</v>
      </c>
      <c r="IG47" s="207"/>
      <c r="IH47" s="187"/>
      <c r="II47" s="80"/>
      <c r="IQ47" s="285"/>
      <c r="IR47" s="285"/>
      <c r="IS47" s="285"/>
      <c r="IT47" s="285"/>
      <c r="IU47" s="285"/>
      <c r="JN47" s="252"/>
      <c r="JO47" s="253"/>
      <c r="JQ47" s="231"/>
      <c r="LM47" s="252"/>
      <c r="LN47" s="253"/>
      <c r="MF47" s="285"/>
      <c r="MG47" s="285"/>
      <c r="MH47" s="285"/>
      <c r="MI47" s="285"/>
      <c r="MJ47" s="285"/>
      <c r="MK47" s="252"/>
      <c r="ML47" s="253"/>
      <c r="MN47" s="252"/>
      <c r="MO47" s="253"/>
      <c r="MT47" s="252"/>
      <c r="MU47" s="253"/>
      <c r="MZ47" s="252"/>
      <c r="NA47" s="253"/>
      <c r="NF47" s="295" t="s">
        <v>610</v>
      </c>
      <c r="NG47" s="196">
        <f>VLOOKUP(NF47,'WCF 2015-2016'!$C$4:$J$57,8,FALSE)</f>
        <v>9.1641976159305451E-3</v>
      </c>
      <c r="NI47" s="295"/>
      <c r="NJ47" s="196"/>
      <c r="NR47" s="295"/>
      <c r="NS47" s="196"/>
      <c r="NU47" s="295"/>
      <c r="NV47" s="196"/>
      <c r="OA47" s="295"/>
      <c r="OB47" s="196"/>
      <c r="OD47" s="231"/>
      <c r="OG47" s="1" t="s">
        <v>413</v>
      </c>
      <c r="OH47" s="196">
        <f>VLOOKUP(OG47,'WCF 2015-2016 MD'!$C$4:$J$57,4,FALSE)</f>
        <v>2.1546052631578948E-2</v>
      </c>
      <c r="OI47" s="1">
        <v>2</v>
      </c>
      <c r="OP47" s="295"/>
      <c r="OQ47" s="196"/>
      <c r="OS47" s="295"/>
      <c r="OT47" s="196"/>
      <c r="OZ47" s="196"/>
      <c r="PF47" s="196"/>
      <c r="PK47" s="1" t="s">
        <v>407</v>
      </c>
      <c r="PL47" s="196">
        <f>VLOOKUP(PK47,'WCF 2015-2016 MD'!$C$4:$J$57,4,FALSE)</f>
        <v>5.7401315789473682E-2</v>
      </c>
      <c r="PM47" s="1">
        <v>2</v>
      </c>
      <c r="PO47" s="196"/>
      <c r="PT47" s="295"/>
      <c r="PU47" s="196"/>
      <c r="PW47" s="295"/>
      <c r="PX47" s="196"/>
      <c r="QY47" s="285"/>
      <c r="QZ47" s="285"/>
      <c r="RA47" s="285"/>
      <c r="RB47" s="285"/>
      <c r="RC47" s="285"/>
      <c r="RP47" s="252"/>
      <c r="RQ47" s="253"/>
      <c r="RV47" s="252"/>
      <c r="RW47" s="253"/>
      <c r="RY47" s="252"/>
      <c r="RZ47" s="253"/>
      <c r="SK47" s="252"/>
      <c r="SL47" s="253"/>
    </row>
    <row r="48" spans="1:540" ht="16.5" thickBot="1">
      <c r="A48" s="9"/>
      <c r="B48" s="9"/>
      <c r="C48" s="9"/>
      <c r="D48" s="9"/>
      <c r="E48" s="9"/>
      <c r="F48" s="9"/>
      <c r="G48" s="9"/>
      <c r="H48" s="9"/>
      <c r="I48" s="9"/>
      <c r="M48" s="9"/>
      <c r="N48" s="9"/>
      <c r="O48" s="9"/>
      <c r="BC48" s="121" t="s">
        <v>449</v>
      </c>
      <c r="BD48" s="188">
        <v>2.4664273367903205E-2</v>
      </c>
      <c r="BE48" s="64">
        <v>35</v>
      </c>
      <c r="BF48" s="158" t="s">
        <v>526</v>
      </c>
      <c r="BG48" s="188"/>
      <c r="BH48" s="64">
        <v>35</v>
      </c>
      <c r="EF48" s="82" t="s">
        <v>770</v>
      </c>
      <c r="EG48" s="186">
        <v>8.3765456721180687E-3</v>
      </c>
      <c r="EH48" s="80"/>
      <c r="EJ48" s="186"/>
      <c r="FY48" s="252"/>
      <c r="FZ48" s="253"/>
      <c r="GB48" s="231"/>
      <c r="GZ48" s="260"/>
      <c r="HC48" s="260"/>
      <c r="HL48" t="s">
        <v>404</v>
      </c>
      <c r="HM48" s="196">
        <f>VLOOKUP(HL48,'WCF 2014-2015'!$C$4:$L$57,8,FALSE)</f>
        <v>2.4349083895853423E-2</v>
      </c>
      <c r="IG48"/>
      <c r="IH48" s="196"/>
      <c r="JN48" s="252"/>
      <c r="JO48" s="253"/>
      <c r="JQ48" s="231"/>
      <c r="LM48" s="252"/>
      <c r="LN48" s="253"/>
      <c r="MK48" s="252"/>
      <c r="ML48" s="253"/>
      <c r="MN48" s="252"/>
      <c r="MO48" s="253"/>
      <c r="MT48" s="252"/>
      <c r="MU48" s="253"/>
      <c r="MZ48" s="252"/>
      <c r="NA48" s="253"/>
      <c r="NF48" s="295" t="s">
        <v>1030</v>
      </c>
      <c r="NG48" s="196">
        <f>VLOOKUP(NF48,'WCF 2015-2016'!$C$4:$J$57,8,FALSE)</f>
        <v>7.8550265279404674E-2</v>
      </c>
      <c r="NI48" s="295"/>
      <c r="NJ48" s="196"/>
      <c r="NR48" s="295"/>
      <c r="NS48" s="196"/>
      <c r="NU48" s="295"/>
      <c r="NV48" s="196"/>
      <c r="OA48" s="295"/>
      <c r="OB48" s="196"/>
      <c r="OD48" s="231"/>
      <c r="OG48" s="1" t="s">
        <v>933</v>
      </c>
      <c r="OH48" s="196">
        <f>VLOOKUP(OG48,'WCF 2015-2016 MD'!$C$4:$J$57,4,FALSE)</f>
        <v>2.1874999999999999E-2</v>
      </c>
      <c r="OI48" s="1">
        <v>1</v>
      </c>
      <c r="OP48" s="295"/>
      <c r="OQ48" s="196"/>
      <c r="OS48" s="295"/>
      <c r="OT48" s="196"/>
      <c r="OZ48" s="196"/>
      <c r="PE48" s="1" t="s">
        <v>406</v>
      </c>
      <c r="PF48" s="196">
        <f>VLOOKUP(PE48,'WCF 2015-2016 MD'!$C$4:$J$57,4,FALSE)</f>
        <v>9.0953947368421051E-2</v>
      </c>
      <c r="PK48" s="1" t="s">
        <v>1030</v>
      </c>
      <c r="PL48" s="196">
        <f>VLOOKUP(PK48,'WCF 2015-2016 MD'!$C$4:$J$57,4,FALSE)</f>
        <v>7.9934210526315788E-2</v>
      </c>
      <c r="PM48" s="1">
        <v>6</v>
      </c>
      <c r="PO48" s="196"/>
      <c r="PT48" s="295"/>
      <c r="PU48" s="196"/>
      <c r="PW48" s="295"/>
      <c r="PX48" s="196"/>
      <c r="RP48" s="252"/>
      <c r="RQ48" s="253"/>
      <c r="RV48" s="252"/>
      <c r="RW48" s="253"/>
      <c r="RY48" s="252"/>
      <c r="RZ48" s="253"/>
      <c r="SK48" s="252"/>
      <c r="SL48" s="253"/>
    </row>
    <row r="49" spans="1:536" ht="15.75">
      <c r="A49" s="9"/>
      <c r="B49" s="9"/>
      <c r="C49" s="9"/>
      <c r="D49" s="9"/>
      <c r="E49" s="9"/>
      <c r="F49" s="9"/>
      <c r="G49" s="9"/>
      <c r="H49" s="9"/>
      <c r="I49" s="9"/>
      <c r="M49" s="9"/>
      <c r="N49" s="9"/>
      <c r="O49" s="9"/>
      <c r="BC49" s="121" t="s">
        <v>476</v>
      </c>
      <c r="BD49" s="188">
        <v>2.0941364180295175E-2</v>
      </c>
      <c r="BE49" s="64">
        <v>36</v>
      </c>
      <c r="BF49" s="158" t="s">
        <v>527</v>
      </c>
      <c r="BG49" s="188">
        <v>1.0969285999202234E-2</v>
      </c>
      <c r="BH49" s="64">
        <v>36</v>
      </c>
      <c r="EJ49" s="186"/>
      <c r="FY49" s="252"/>
      <c r="FZ49" s="253"/>
      <c r="GB49" s="231"/>
      <c r="HL49" t="s">
        <v>406</v>
      </c>
      <c r="HM49" s="196">
        <f>VLOOKUP(HL49,'WCF 2014-2015'!$C$4:$L$57,8,FALSE)</f>
        <v>1.247589199614272E-2</v>
      </c>
      <c r="IG49"/>
      <c r="IH49" s="196"/>
      <c r="JN49" s="252"/>
      <c r="JO49" s="253"/>
      <c r="JQ49" s="231"/>
      <c r="LM49" s="252"/>
      <c r="LN49" s="253"/>
      <c r="MK49" s="252"/>
      <c r="ML49" s="253"/>
      <c r="MN49" s="252"/>
      <c r="MO49" s="253"/>
      <c r="MT49" s="252"/>
      <c r="MU49" s="253"/>
      <c r="MZ49" s="252"/>
      <c r="NA49" s="253"/>
      <c r="NF49" s="295" t="s">
        <v>1530</v>
      </c>
      <c r="NG49" s="296">
        <f>(NG45+NG46+NG47+NG48)/4</f>
        <v>4.3392131192723768E-2</v>
      </c>
      <c r="NH49" s="1">
        <v>1</v>
      </c>
      <c r="NI49" s="295"/>
      <c r="NJ49" s="296"/>
      <c r="NR49" s="295"/>
      <c r="NS49" s="296"/>
      <c r="NU49" s="295"/>
      <c r="NV49" s="296"/>
      <c r="OA49" s="295"/>
      <c r="OB49" s="296"/>
      <c r="OD49" s="231"/>
      <c r="OP49" s="295"/>
      <c r="OQ49" s="296"/>
      <c r="OS49" s="295"/>
      <c r="OT49" s="296"/>
      <c r="PE49" s="1" t="s">
        <v>410</v>
      </c>
      <c r="PF49" s="196">
        <f>VLOOKUP(PE49,'WCF 2015-2016 MD'!$C$4:$J$57,4,FALSE)</f>
        <v>8.0592105263157902E-3</v>
      </c>
      <c r="PK49" s="1" t="s">
        <v>998</v>
      </c>
      <c r="PL49" s="196">
        <f>VLOOKUP(PK49,'WCF 2015-2016 MD'!$C$4:$J$57,4,FALSE)</f>
        <v>6.266447368421052E-2</v>
      </c>
      <c r="PM49" s="1">
        <v>1</v>
      </c>
      <c r="PO49" s="196"/>
      <c r="PT49" s="295"/>
      <c r="PU49" s="296"/>
      <c r="PW49" s="295"/>
      <c r="PX49" s="296"/>
      <c r="RP49" s="252"/>
      <c r="RQ49" s="253"/>
      <c r="RV49" s="252"/>
      <c r="RW49" s="253"/>
      <c r="RY49" s="252"/>
      <c r="RZ49" s="253"/>
      <c r="SK49" s="252"/>
      <c r="SL49" s="253"/>
    </row>
    <row r="50" spans="1:536" ht="15.75">
      <c r="A50" s="9"/>
      <c r="B50" s="9"/>
      <c r="C50" s="9"/>
      <c r="D50" s="9"/>
      <c r="E50" s="9"/>
      <c r="F50" s="9"/>
      <c r="G50" s="9"/>
      <c r="H50" s="9"/>
      <c r="I50" s="9"/>
      <c r="M50" s="9"/>
      <c r="N50" s="9"/>
      <c r="O50" s="9"/>
      <c r="BC50" s="121" t="s">
        <v>448</v>
      </c>
      <c r="BD50" s="188">
        <v>5.9034702832070206E-2</v>
      </c>
      <c r="BE50" s="64">
        <v>37</v>
      </c>
      <c r="BF50" s="158" t="s">
        <v>528</v>
      </c>
      <c r="BG50" s="188">
        <v>7.1333599255418156E-2</v>
      </c>
      <c r="BH50" s="64">
        <v>37</v>
      </c>
      <c r="EJ50" s="186"/>
      <c r="FY50" s="252"/>
      <c r="FZ50" s="253"/>
      <c r="GB50" s="231"/>
      <c r="HL50" t="s">
        <v>407</v>
      </c>
      <c r="HM50" s="196">
        <f>VLOOKUP(HL50,'WCF 2014-2015'!$C$4:$L$57,8,FALSE)</f>
        <v>5.0385728061716491E-2</v>
      </c>
      <c r="IG50" t="s">
        <v>406</v>
      </c>
      <c r="IH50" s="196">
        <f>VLOOKUP(IG50,'WCF 2014-2015'!$C$4:$L$57,8,FALSE)</f>
        <v>1.247589199614272E-2</v>
      </c>
      <c r="JN50" s="252"/>
      <c r="JO50" s="253"/>
      <c r="JQ50" s="231"/>
      <c r="LM50" s="252"/>
      <c r="LN50" s="253"/>
      <c r="MK50" s="252"/>
      <c r="ML50" s="253"/>
      <c r="MN50" s="252"/>
      <c r="MO50" s="253"/>
      <c r="MT50" s="252"/>
      <c r="MU50" s="253"/>
      <c r="MZ50" s="252"/>
      <c r="NA50" s="253"/>
      <c r="NF50" s="295"/>
      <c r="NG50" s="253"/>
      <c r="NI50" s="295"/>
      <c r="NJ50" s="253"/>
      <c r="NR50" s="295"/>
      <c r="NS50" s="253"/>
      <c r="NU50" s="295"/>
      <c r="NV50" s="253"/>
      <c r="OA50" s="295"/>
      <c r="OB50" s="253"/>
      <c r="OD50" s="231"/>
      <c r="OP50" s="295"/>
      <c r="OQ50" s="253"/>
      <c r="OS50" s="295"/>
      <c r="OT50" s="253"/>
      <c r="PE50" s="1" t="s">
        <v>1556</v>
      </c>
      <c r="PF50" s="196">
        <f>(PF48+PF49)/2</f>
        <v>4.9506578947368422E-2</v>
      </c>
      <c r="PG50" s="1">
        <v>1</v>
      </c>
      <c r="PL50" s="196"/>
      <c r="PO50" s="196"/>
      <c r="PT50" s="295"/>
      <c r="PU50" s="253"/>
      <c r="PW50" s="295"/>
      <c r="PX50" s="253"/>
      <c r="RP50" s="252"/>
      <c r="RQ50" s="253"/>
      <c r="RV50" s="252"/>
      <c r="RW50" s="253"/>
      <c r="RY50" s="252"/>
      <c r="RZ50" s="253"/>
      <c r="SK50" s="252"/>
      <c r="SL50" s="253"/>
    </row>
    <row r="51" spans="1:536" ht="15.75">
      <c r="A51" s="9"/>
      <c r="B51" s="9"/>
      <c r="C51" s="9"/>
      <c r="D51" s="9"/>
      <c r="E51" s="9"/>
      <c r="F51" s="9"/>
      <c r="G51" s="9"/>
      <c r="H51" s="9"/>
      <c r="I51" s="9"/>
      <c r="M51" s="9"/>
      <c r="N51" s="9"/>
      <c r="O51" s="9"/>
      <c r="BC51" s="121" t="s">
        <v>480</v>
      </c>
      <c r="BD51" s="188">
        <v>7.1333599255418156E-2</v>
      </c>
      <c r="BE51" s="64">
        <v>38</v>
      </c>
      <c r="BF51" s="158" t="s">
        <v>529</v>
      </c>
      <c r="BG51" s="188">
        <v>7.1333599255418156E-2</v>
      </c>
      <c r="BH51" s="64">
        <v>38</v>
      </c>
      <c r="EJ51" s="186"/>
      <c r="FY51" s="252"/>
      <c r="FZ51" s="253"/>
      <c r="GB51" s="231"/>
      <c r="HL51" t="s">
        <v>404</v>
      </c>
      <c r="HM51" s="196">
        <f>VLOOKUP(HL51,'WCF 2014-2015'!$C$4:$L$57,8,FALSE)</f>
        <v>2.4349083895853423E-2</v>
      </c>
      <c r="IG51"/>
      <c r="IH51" s="196"/>
      <c r="JN51" s="252"/>
      <c r="JO51" s="253"/>
      <c r="JQ51" s="231"/>
      <c r="LM51" s="252"/>
      <c r="LN51" s="253"/>
      <c r="MK51" s="252"/>
      <c r="ML51" s="253"/>
      <c r="MN51" s="252"/>
      <c r="MO51" s="253"/>
      <c r="MT51" s="252"/>
      <c r="MU51" s="253"/>
      <c r="MZ51" s="252"/>
      <c r="NA51" s="253"/>
      <c r="NF51" s="295" t="s">
        <v>859</v>
      </c>
      <c r="NG51" s="196">
        <f>VLOOKUP(NF51,'WCF 2015-2016'!$C$4:$J$57,8,FALSE)</f>
        <v>3.9275132639702334E-3</v>
      </c>
      <c r="NI51" s="295"/>
      <c r="NJ51" s="196"/>
      <c r="NR51" s="295"/>
      <c r="NS51" s="196"/>
      <c r="NU51" s="295"/>
      <c r="NV51" s="196"/>
      <c r="OA51" s="295"/>
      <c r="OB51" s="196"/>
      <c r="OD51" s="231"/>
      <c r="OP51" s="295"/>
      <c r="OQ51" s="196"/>
      <c r="OS51" s="295"/>
      <c r="OT51" s="196"/>
      <c r="PT51" s="295"/>
      <c r="PU51" s="196"/>
      <c r="PW51" s="295"/>
      <c r="PX51" s="196"/>
      <c r="RP51" s="252"/>
      <c r="RQ51" s="253"/>
      <c r="RV51" s="252"/>
      <c r="RW51" s="253"/>
      <c r="RY51" s="252"/>
      <c r="RZ51" s="253"/>
      <c r="SK51" s="252"/>
      <c r="SL51" s="253"/>
    </row>
    <row r="52" spans="1:536" ht="16.5">
      <c r="A52" s="9"/>
      <c r="B52" s="9"/>
      <c r="C52" s="9"/>
      <c r="D52" s="9"/>
      <c r="E52" s="9"/>
      <c r="F52" s="9"/>
      <c r="G52" s="9"/>
      <c r="H52" s="9"/>
      <c r="I52" s="9"/>
      <c r="M52" s="9"/>
      <c r="N52" s="9"/>
      <c r="O52" s="9"/>
      <c r="BC52" s="121" t="s">
        <v>485</v>
      </c>
      <c r="BD52" s="188">
        <v>7.1333599255418156E-2</v>
      </c>
      <c r="BE52" s="64">
        <v>39</v>
      </c>
      <c r="BF52" s="158" t="s">
        <v>530</v>
      </c>
      <c r="BG52" s="188"/>
      <c r="BH52" s="64">
        <v>39</v>
      </c>
      <c r="EJ52" s="186"/>
      <c r="FY52" s="252"/>
      <c r="FZ52" s="253"/>
      <c r="HL52" t="s">
        <v>404</v>
      </c>
      <c r="HM52" s="196">
        <f>VLOOKUP(HL52,'WCF 2014-2015'!$C$4:$L$57,8,FALSE)</f>
        <v>2.4349083895853423E-2</v>
      </c>
      <c r="IG52"/>
      <c r="IH52" s="196"/>
      <c r="IP52" s="285"/>
      <c r="IQ52" s="285"/>
      <c r="IR52" s="285"/>
      <c r="IS52" s="285"/>
      <c r="IT52" s="285"/>
      <c r="IU52" s="285"/>
      <c r="JN52" s="252"/>
      <c r="JO52" s="253"/>
      <c r="LM52" s="252"/>
      <c r="LN52" s="253"/>
      <c r="ME52" s="285"/>
      <c r="MF52" s="285"/>
      <c r="MG52" s="285"/>
      <c r="MH52" s="285"/>
      <c r="MI52" s="285"/>
      <c r="MJ52" s="285"/>
      <c r="MK52" s="252"/>
      <c r="ML52" s="253"/>
      <c r="MN52" s="252"/>
      <c r="MO52" s="253"/>
      <c r="MT52" s="252"/>
      <c r="MU52" s="253"/>
      <c r="MZ52" s="252"/>
      <c r="NA52" s="253"/>
      <c r="NF52" s="295" t="s">
        <v>930</v>
      </c>
      <c r="NG52" s="196">
        <f>VLOOKUP(NF52,'WCF 2015-2016'!$C$4:$J$57,8,FALSE)</f>
        <v>1.212705849927651E-2</v>
      </c>
      <c r="NI52" s="295"/>
      <c r="NJ52" s="196"/>
      <c r="NR52" s="295"/>
      <c r="NS52" s="196"/>
      <c r="NU52" s="295"/>
      <c r="NV52" s="196"/>
      <c r="OA52" s="295"/>
      <c r="OB52" s="196"/>
      <c r="OP52" s="295"/>
      <c r="OQ52" s="196"/>
      <c r="OS52" s="295"/>
      <c r="OT52" s="196"/>
      <c r="PT52" s="295"/>
      <c r="PU52" s="196"/>
      <c r="PW52" s="295"/>
      <c r="PX52" s="196"/>
      <c r="QX52" s="285"/>
      <c r="QY52" s="285"/>
      <c r="QZ52" s="285"/>
      <c r="RA52" s="285"/>
      <c r="RB52" s="285"/>
      <c r="RC52" s="285"/>
      <c r="RP52" s="252"/>
      <c r="RQ52" s="253"/>
      <c r="RV52" s="252"/>
      <c r="RW52" s="253"/>
      <c r="RY52" s="252"/>
      <c r="RZ52" s="253"/>
      <c r="SK52" s="252"/>
      <c r="SL52" s="253"/>
    </row>
    <row r="53" spans="1:536" ht="16.5">
      <c r="A53" s="9"/>
      <c r="B53" s="9"/>
      <c r="C53" s="9"/>
      <c r="D53" s="9"/>
      <c r="E53" s="9"/>
      <c r="F53" s="9"/>
      <c r="G53" s="9"/>
      <c r="H53" s="9"/>
      <c r="I53" s="9"/>
      <c r="M53" s="9"/>
      <c r="N53" s="9"/>
      <c r="O53" s="9"/>
      <c r="BC53" s="121" t="s">
        <v>473</v>
      </c>
      <c r="BD53" s="188">
        <v>2.0941364180295175E-2</v>
      </c>
      <c r="BE53" s="64">
        <v>40</v>
      </c>
      <c r="BF53" s="158" t="s">
        <v>531</v>
      </c>
      <c r="BG53" s="188">
        <v>7.1333599255418156E-2</v>
      </c>
      <c r="BH53" s="64">
        <v>39</v>
      </c>
      <c r="EJ53" s="186"/>
      <c r="FY53" s="252"/>
      <c r="FZ53" s="253"/>
      <c r="HL53" t="s">
        <v>407</v>
      </c>
      <c r="HM53" s="196">
        <f>VLOOKUP(HL53,'WCF 2014-2015'!$C$4:$L$57,8,FALSE)</f>
        <v>5.0385728061716491E-2</v>
      </c>
      <c r="IG53"/>
      <c r="IH53" s="196"/>
      <c r="IP53" s="285"/>
      <c r="IQ53" s="285"/>
      <c r="IR53" s="285"/>
      <c r="IS53" s="285"/>
      <c r="IT53" s="285"/>
      <c r="IU53" s="285"/>
      <c r="JN53" s="252"/>
      <c r="JO53" s="253"/>
      <c r="LM53" s="252"/>
      <c r="LN53" s="253"/>
      <c r="ME53" s="285"/>
      <c r="MF53" s="285"/>
      <c r="MG53" s="285"/>
      <c r="MH53" s="285"/>
      <c r="MI53" s="285"/>
      <c r="MJ53" s="285"/>
      <c r="MK53" s="252"/>
      <c r="ML53" s="253"/>
      <c r="MN53" s="252"/>
      <c r="MO53" s="253"/>
      <c r="MT53" s="252"/>
      <c r="MU53" s="253"/>
      <c r="MZ53" s="252"/>
      <c r="NA53" s="253"/>
      <c r="NF53" s="295" t="s">
        <v>1204</v>
      </c>
      <c r="NG53" s="196">
        <f>VLOOKUP(NF53,'WCF 2015-2016'!$C$4:$J$57,8,FALSE)</f>
        <v>7.751670915730724E-2</v>
      </c>
      <c r="NI53" s="295"/>
      <c r="NJ53" s="196"/>
      <c r="NR53" s="295"/>
      <c r="NS53" s="196"/>
      <c r="NU53" s="295"/>
      <c r="NV53" s="196"/>
      <c r="OA53" s="295"/>
      <c r="OB53" s="196"/>
      <c r="OP53" s="295"/>
      <c r="OQ53" s="196"/>
      <c r="OS53" s="295"/>
      <c r="OT53" s="196"/>
      <c r="PT53" s="295"/>
      <c r="PU53" s="196"/>
      <c r="PW53" s="295"/>
      <c r="PX53" s="196"/>
      <c r="QX53" s="285"/>
      <c r="QY53" s="285"/>
      <c r="QZ53" s="285"/>
      <c r="RA53" s="285"/>
      <c r="RB53" s="285"/>
      <c r="RC53" s="285"/>
      <c r="RP53" s="252"/>
      <c r="RQ53" s="253"/>
      <c r="RV53" s="252"/>
      <c r="RW53" s="253"/>
      <c r="RY53" s="252"/>
      <c r="RZ53" s="253"/>
      <c r="SK53" s="252"/>
      <c r="SL53" s="253"/>
    </row>
    <row r="54" spans="1:536" ht="16.5">
      <c r="A54" s="9"/>
      <c r="B54" s="9"/>
      <c r="C54" s="9"/>
      <c r="D54" s="9"/>
      <c r="E54" s="9"/>
      <c r="F54" s="9"/>
      <c r="G54" s="9"/>
      <c r="H54" s="9"/>
      <c r="I54" s="9"/>
      <c r="M54" s="9"/>
      <c r="N54" s="9"/>
      <c r="O54" s="9"/>
      <c r="BC54" s="121" t="s">
        <v>479</v>
      </c>
      <c r="BD54" s="188">
        <v>2.0941364180295175E-2</v>
      </c>
      <c r="BE54" s="64">
        <v>40</v>
      </c>
      <c r="BF54" s="158" t="s">
        <v>532</v>
      </c>
      <c r="BG54" s="188"/>
      <c r="BH54" s="64">
        <v>41</v>
      </c>
      <c r="BI54" s="9"/>
      <c r="EJ54" s="186"/>
      <c r="FY54" s="252"/>
      <c r="FZ54" s="253"/>
      <c r="HL54" t="s">
        <v>404</v>
      </c>
      <c r="HM54" s="196">
        <f>VLOOKUP(HL54,'WCF 2014-2015'!$C$4:$L$57,8,FALSE)</f>
        <v>2.4349083895853423E-2</v>
      </c>
      <c r="IG54"/>
      <c r="IH54" s="196"/>
      <c r="IK54" s="285"/>
      <c r="IL54" s="285"/>
      <c r="IP54" s="285"/>
      <c r="IQ54" s="285"/>
      <c r="IR54" s="285"/>
      <c r="IS54" s="285"/>
      <c r="IT54" s="285"/>
      <c r="IU54" s="285"/>
      <c r="JN54" s="252"/>
      <c r="JO54" s="253"/>
      <c r="KJ54" s="285"/>
      <c r="KK54" s="285"/>
      <c r="LM54" s="252"/>
      <c r="LN54" s="253"/>
      <c r="ME54" s="285"/>
      <c r="MF54" s="285"/>
      <c r="MG54" s="285"/>
      <c r="MH54" s="285"/>
      <c r="MI54" s="285"/>
      <c r="MJ54" s="285"/>
      <c r="MK54" s="252"/>
      <c r="ML54" s="253"/>
      <c r="MN54" s="252"/>
      <c r="MO54" s="253"/>
      <c r="MT54" s="252"/>
      <c r="MU54" s="253"/>
      <c r="MZ54" s="252"/>
      <c r="NA54" s="253"/>
      <c r="NF54" s="295" t="s">
        <v>1531</v>
      </c>
      <c r="NG54" s="296">
        <f>(NG51+2*NG52+NG53)/4</f>
        <v>2.6424584854957623E-2</v>
      </c>
      <c r="NH54" s="1">
        <v>1</v>
      </c>
      <c r="NI54" s="295"/>
      <c r="NJ54" s="296"/>
      <c r="NR54" s="295"/>
      <c r="NS54" s="296"/>
      <c r="NU54" s="295"/>
      <c r="NV54" s="296"/>
      <c r="OA54" s="295"/>
      <c r="OB54" s="296"/>
      <c r="OP54" s="295"/>
      <c r="OQ54" s="296"/>
      <c r="OS54" s="295"/>
      <c r="OT54" s="296"/>
      <c r="PT54" s="295"/>
      <c r="PU54" s="296"/>
      <c r="PW54" s="295"/>
      <c r="PX54" s="296"/>
      <c r="QX54" s="285"/>
      <c r="QY54" s="285"/>
      <c r="QZ54" s="285"/>
      <c r="RA54" s="285"/>
      <c r="RB54" s="285"/>
      <c r="RC54" s="285"/>
      <c r="RP54" s="252"/>
      <c r="RQ54" s="253"/>
      <c r="RV54" s="252"/>
      <c r="RW54" s="253"/>
      <c r="RY54" s="252"/>
      <c r="RZ54" s="253"/>
      <c r="SK54" s="252"/>
      <c r="SL54" s="253"/>
    </row>
    <row r="55" spans="1:536" ht="16.5">
      <c r="A55" s="9"/>
      <c r="B55" s="9"/>
      <c r="C55" s="9"/>
      <c r="D55" s="9"/>
      <c r="E55" s="9"/>
      <c r="F55" s="9"/>
      <c r="G55" s="9"/>
      <c r="H55" s="9"/>
      <c r="I55" s="9"/>
      <c r="M55" s="9"/>
      <c r="N55" s="9"/>
      <c r="O55" s="9"/>
      <c r="BC55" s="178" t="s">
        <v>464</v>
      </c>
      <c r="BD55" s="191">
        <v>8.7554846429996017E-2</v>
      </c>
      <c r="BE55" s="179">
        <v>42</v>
      </c>
      <c r="BF55" s="158" t="s">
        <v>533</v>
      </c>
      <c r="BG55" s="189"/>
      <c r="BH55" s="67">
        <v>42</v>
      </c>
      <c r="EJ55" s="186"/>
      <c r="FY55" s="252"/>
      <c r="FZ55" s="253"/>
      <c r="HL55" t="s">
        <v>404</v>
      </c>
      <c r="HM55" s="196">
        <f>VLOOKUP(HL55,'WCF 2014-2015'!$C$4:$L$57,8,FALSE)</f>
        <v>2.4349083895853423E-2</v>
      </c>
      <c r="IG55"/>
      <c r="IH55" s="196"/>
      <c r="IJ55" s="285"/>
      <c r="IK55" s="285"/>
      <c r="IL55" s="285"/>
      <c r="IP55" s="285"/>
      <c r="IQ55" s="285"/>
      <c r="IR55" s="285"/>
      <c r="IS55" s="285"/>
      <c r="IT55" s="285"/>
      <c r="IU55" s="285"/>
      <c r="JN55" s="252"/>
      <c r="JO55" s="253"/>
      <c r="KI55" s="285"/>
      <c r="KJ55" s="285"/>
      <c r="KK55" s="285"/>
      <c r="LM55" s="252"/>
      <c r="LN55" s="253"/>
      <c r="ME55" s="285"/>
      <c r="MF55" s="285"/>
      <c r="MG55" s="285"/>
      <c r="MH55" s="285"/>
      <c r="MI55" s="285"/>
      <c r="MJ55" s="285"/>
      <c r="MK55" s="252"/>
      <c r="ML55" s="253"/>
      <c r="MN55" s="252"/>
      <c r="MO55" s="253"/>
      <c r="MT55" s="252"/>
      <c r="MU55" s="253"/>
      <c r="MZ55" s="252"/>
      <c r="NA55" s="253"/>
      <c r="NF55" s="252"/>
      <c r="NG55" s="253"/>
      <c r="NI55" s="252"/>
      <c r="NJ55" s="253"/>
      <c r="NR55" s="252"/>
      <c r="NS55" s="253"/>
      <c r="NU55" s="252"/>
      <c r="NV55" s="253"/>
      <c r="OA55" s="252"/>
      <c r="OB55" s="253"/>
      <c r="OP55" s="252"/>
      <c r="OQ55" s="253"/>
      <c r="OS55" s="252"/>
      <c r="OT55" s="253"/>
      <c r="PT55" s="252"/>
      <c r="PU55" s="253"/>
      <c r="PW55" s="252"/>
      <c r="PX55" s="253"/>
      <c r="QX55" s="285"/>
      <c r="QY55" s="285"/>
      <c r="QZ55" s="285"/>
      <c r="RA55" s="285"/>
      <c r="RB55" s="285"/>
      <c r="RC55" s="285"/>
      <c r="RP55" s="252"/>
      <c r="RQ55" s="253"/>
      <c r="RV55" s="252"/>
      <c r="RW55" s="253"/>
      <c r="RY55" s="252"/>
      <c r="RZ55" s="253"/>
      <c r="SK55" s="252"/>
      <c r="SL55" s="253"/>
    </row>
    <row r="56" spans="1:536" ht="16.5">
      <c r="A56" s="9"/>
      <c r="B56" s="9"/>
      <c r="C56" s="9"/>
      <c r="D56" s="9"/>
      <c r="E56" s="9"/>
      <c r="F56" s="9"/>
      <c r="G56" s="9"/>
      <c r="H56" s="9"/>
      <c r="I56" s="9"/>
      <c r="M56" s="9"/>
      <c r="N56" s="9"/>
      <c r="O56" s="9"/>
      <c r="BC56" s="121" t="s">
        <v>486</v>
      </c>
      <c r="BD56" s="188">
        <v>3.5833000930727298E-2</v>
      </c>
      <c r="BE56" s="64">
        <v>43</v>
      </c>
      <c r="BF56" s="158" t="s">
        <v>534</v>
      </c>
      <c r="BG56" s="188"/>
      <c r="BH56" s="64">
        <v>43</v>
      </c>
      <c r="EJ56" s="186"/>
      <c r="FY56" s="252"/>
      <c r="FZ56" s="253"/>
      <c r="HL56" t="s">
        <v>407</v>
      </c>
      <c r="HM56" s="196">
        <f>VLOOKUP(HL56,'WCF 2014-2015'!$C$4:$L$57,8,FALSE)</f>
        <v>5.0385728061716491E-2</v>
      </c>
      <c r="IG56"/>
      <c r="IH56" s="196"/>
      <c r="IJ56" s="285"/>
      <c r="IK56" s="285"/>
      <c r="IL56" s="285"/>
      <c r="IP56" s="285"/>
      <c r="IQ56" s="285"/>
      <c r="IR56" s="285"/>
      <c r="IS56" s="285"/>
      <c r="IT56" s="285"/>
      <c r="IU56" s="285"/>
      <c r="JN56" s="252"/>
      <c r="JO56" s="253"/>
      <c r="KI56" s="285"/>
      <c r="KJ56" s="285"/>
      <c r="KK56" s="285"/>
      <c r="LM56" s="252"/>
      <c r="LN56" s="253"/>
      <c r="ME56" s="285"/>
      <c r="MF56" s="285"/>
      <c r="MG56" s="285"/>
      <c r="MH56" s="285"/>
      <c r="MI56" s="285"/>
      <c r="MJ56" s="285"/>
      <c r="MK56" s="252"/>
      <c r="ML56" s="253"/>
      <c r="MN56" s="252"/>
      <c r="MO56" s="253"/>
      <c r="MT56" s="252"/>
      <c r="MU56" s="253"/>
      <c r="MZ56" s="252"/>
      <c r="NA56" s="253"/>
      <c r="NF56" s="252"/>
      <c r="NG56" s="253"/>
      <c r="NI56" s="252"/>
      <c r="NJ56" s="253"/>
      <c r="NR56" s="252"/>
      <c r="NS56" s="253"/>
      <c r="NU56" s="252"/>
      <c r="NV56" s="253"/>
      <c r="OA56" s="252"/>
      <c r="OB56" s="253"/>
      <c r="OP56" s="252"/>
      <c r="OQ56" s="253"/>
      <c r="OS56" s="252"/>
      <c r="OT56" s="253"/>
      <c r="PT56" s="252"/>
      <c r="PU56" s="253"/>
      <c r="PW56" s="252"/>
      <c r="PX56" s="253"/>
      <c r="QX56" s="285"/>
      <c r="QY56" s="285"/>
      <c r="QZ56" s="285"/>
      <c r="RA56" s="285"/>
      <c r="RB56" s="285"/>
      <c r="RC56" s="285"/>
      <c r="RP56" s="252"/>
      <c r="RQ56" s="253"/>
      <c r="RV56" s="252"/>
      <c r="RW56" s="253"/>
      <c r="RY56" s="252"/>
      <c r="RZ56" s="253"/>
      <c r="SK56" s="252"/>
      <c r="SL56" s="253"/>
    </row>
    <row r="57" spans="1:536" ht="17.25" thickBot="1">
      <c r="A57" s="9"/>
      <c r="B57" s="9"/>
      <c r="C57" s="9"/>
      <c r="D57" s="9"/>
      <c r="E57" s="9"/>
      <c r="F57" s="9"/>
      <c r="G57" s="9"/>
      <c r="H57" s="9"/>
      <c r="I57" s="9"/>
      <c r="M57" s="9"/>
      <c r="N57" s="9"/>
      <c r="O57" s="9"/>
      <c r="BC57" s="121" t="s">
        <v>432</v>
      </c>
      <c r="BD57" s="188">
        <v>5.9034702832070206E-2</v>
      </c>
      <c r="BE57" s="64">
        <v>43</v>
      </c>
      <c r="BF57" s="181" t="s">
        <v>535</v>
      </c>
      <c r="BG57" s="190"/>
      <c r="BH57" s="80">
        <v>44</v>
      </c>
      <c r="EJ57" s="186"/>
      <c r="FY57" s="252"/>
      <c r="FZ57" s="253"/>
      <c r="HL57" t="s">
        <v>404</v>
      </c>
      <c r="HM57" s="196">
        <f>VLOOKUP(HL57,'WCF 2014-2015'!$C$4:$L$57,8,FALSE)</f>
        <v>2.4349083895853423E-2</v>
      </c>
      <c r="IG57"/>
      <c r="IH57" s="196"/>
      <c r="IJ57" s="285"/>
      <c r="IK57" s="285"/>
      <c r="IL57" s="285"/>
      <c r="IP57" s="285"/>
      <c r="IQ57" s="285"/>
      <c r="IR57" s="285"/>
      <c r="IS57" s="285"/>
      <c r="IT57" s="285"/>
      <c r="IU57" s="285"/>
      <c r="JN57" s="252"/>
      <c r="JO57" s="253"/>
      <c r="KI57" s="285"/>
      <c r="KJ57" s="285"/>
      <c r="KK57" s="285"/>
      <c r="LM57" s="252"/>
      <c r="LN57" s="253"/>
      <c r="ME57" s="285"/>
      <c r="MF57" s="285"/>
      <c r="MG57" s="285"/>
      <c r="MH57" s="285"/>
      <c r="MI57" s="285"/>
      <c r="MJ57" s="285"/>
      <c r="MK57" s="252"/>
      <c r="ML57" s="253"/>
      <c r="MN57" s="252"/>
      <c r="MO57" s="253"/>
      <c r="MT57" s="252"/>
      <c r="MU57" s="253"/>
      <c r="MZ57" s="252"/>
      <c r="NA57" s="253"/>
      <c r="NF57" s="252"/>
      <c r="NG57" s="253"/>
      <c r="NI57" s="252"/>
      <c r="NJ57" s="253"/>
      <c r="NR57" s="252"/>
      <c r="NS57" s="253"/>
      <c r="NU57" s="252"/>
      <c r="NV57" s="253"/>
      <c r="OA57" s="252"/>
      <c r="OB57" s="253"/>
      <c r="OP57" s="252"/>
      <c r="OQ57" s="253"/>
      <c r="OS57" s="252"/>
      <c r="OT57" s="253"/>
      <c r="PT57" s="252"/>
      <c r="PU57" s="253"/>
      <c r="PW57" s="252"/>
      <c r="PX57" s="253"/>
      <c r="QX57" s="285"/>
      <c r="QY57" s="285"/>
      <c r="QZ57" s="285"/>
      <c r="RA57" s="285"/>
      <c r="RB57" s="285"/>
      <c r="RC57" s="285"/>
      <c r="RP57" s="252"/>
      <c r="RQ57" s="253"/>
      <c r="RV57" s="252"/>
      <c r="RW57" s="253"/>
      <c r="RY57" s="252"/>
      <c r="RZ57" s="253"/>
      <c r="SK57" s="252"/>
      <c r="SL57" s="253"/>
    </row>
    <row r="58" spans="1:536" ht="16.5">
      <c r="A58" s="9"/>
      <c r="B58" s="9"/>
      <c r="C58" s="9"/>
      <c r="D58" s="9"/>
      <c r="E58" s="9"/>
      <c r="F58" s="9"/>
      <c r="G58" s="9"/>
      <c r="H58" s="9"/>
      <c r="I58" s="9"/>
      <c r="M58" s="9"/>
      <c r="N58" s="9"/>
      <c r="O58" s="9"/>
      <c r="BC58" s="121" t="s">
        <v>435</v>
      </c>
      <c r="BD58" s="188">
        <v>8.1106235872889249E-3</v>
      </c>
      <c r="BE58" s="64">
        <v>45</v>
      </c>
      <c r="BF58" s="158"/>
      <c r="BG58" s="177"/>
      <c r="EJ58" s="186"/>
      <c r="FY58" s="252"/>
      <c r="FZ58" s="253"/>
      <c r="HL58" t="s">
        <v>407</v>
      </c>
      <c r="HM58" s="196">
        <f>VLOOKUP(HL58,'WCF 2014-2015'!$C$4:$L$57,8,FALSE)</f>
        <v>5.0385728061716491E-2</v>
      </c>
      <c r="IG58"/>
      <c r="IH58" s="196"/>
      <c r="IJ58" s="285"/>
      <c r="IK58" s="285"/>
      <c r="IL58" s="285"/>
      <c r="IP58" s="285"/>
      <c r="IQ58" s="285"/>
      <c r="IR58" s="285"/>
      <c r="IS58" s="285"/>
      <c r="IT58" s="285"/>
      <c r="IU58" s="285"/>
      <c r="JN58" s="252"/>
      <c r="JO58" s="253"/>
      <c r="KI58" s="285"/>
      <c r="KJ58" s="285"/>
      <c r="KK58" s="285"/>
      <c r="LM58" s="252"/>
      <c r="LN58" s="253"/>
      <c r="ME58" s="285"/>
      <c r="MF58" s="285"/>
      <c r="MG58" s="285"/>
      <c r="MH58" s="285"/>
      <c r="MI58" s="285"/>
      <c r="MJ58" s="285"/>
      <c r="MK58" s="252"/>
      <c r="ML58" s="253"/>
      <c r="MN58" s="252"/>
      <c r="MO58" s="253"/>
      <c r="MT58" s="252"/>
      <c r="MU58" s="253"/>
      <c r="MZ58" s="252"/>
      <c r="NA58" s="253"/>
      <c r="NF58" s="252"/>
      <c r="NG58" s="253"/>
      <c r="NI58" s="252"/>
      <c r="NJ58" s="253"/>
      <c r="NR58" s="252"/>
      <c r="NS58" s="253"/>
      <c r="NU58" s="252"/>
      <c r="NV58" s="253"/>
      <c r="OA58" s="252"/>
      <c r="OB58" s="253"/>
      <c r="OP58" s="252"/>
      <c r="OQ58" s="253"/>
      <c r="OS58" s="252"/>
      <c r="OT58" s="253"/>
      <c r="PT58" s="252"/>
      <c r="PU58" s="253"/>
      <c r="PW58" s="252"/>
      <c r="PX58" s="253"/>
      <c r="QX58" s="285"/>
      <c r="QY58" s="285"/>
      <c r="QZ58" s="285"/>
      <c r="RA58" s="285"/>
      <c r="RB58" s="285"/>
      <c r="RC58" s="285"/>
      <c r="RP58" s="252"/>
      <c r="RQ58" s="253"/>
      <c r="RV58" s="252"/>
      <c r="RW58" s="253"/>
      <c r="RY58" s="252"/>
      <c r="RZ58" s="253"/>
      <c r="SK58" s="252"/>
      <c r="SL58" s="253"/>
    </row>
    <row r="59" spans="1:536" ht="16.5">
      <c r="A59" s="9"/>
      <c r="B59" s="9"/>
      <c r="C59" s="9"/>
      <c r="D59" s="9"/>
      <c r="E59" s="9"/>
      <c r="F59" s="9"/>
      <c r="G59" s="9"/>
      <c r="H59" s="9"/>
      <c r="I59" s="9"/>
      <c r="M59" s="9"/>
      <c r="N59" s="9"/>
      <c r="O59" s="9"/>
      <c r="BC59" s="121" t="s">
        <v>457</v>
      </c>
      <c r="BD59" s="188">
        <v>5.9034702832070206E-2</v>
      </c>
      <c r="BE59" s="64">
        <v>46</v>
      </c>
      <c r="BF59" s="158"/>
      <c r="BG59" s="177"/>
      <c r="EJ59" s="186"/>
      <c r="FY59" s="252"/>
      <c r="FZ59" s="253"/>
      <c r="HL59" t="s">
        <v>610</v>
      </c>
      <c r="HM59" s="196">
        <f>VLOOKUP(HL59,'WCF 2014-2015'!$C$4:$L$57,8,FALSE)</f>
        <v>7.8351012536161998E-3</v>
      </c>
      <c r="HS59" s="196"/>
      <c r="HV59" s="196"/>
      <c r="IE59" s="196"/>
      <c r="IJ59" s="285"/>
      <c r="IK59" s="285"/>
      <c r="IL59" s="285"/>
      <c r="IP59" s="285"/>
      <c r="IQ59" s="285"/>
      <c r="IR59" s="285"/>
      <c r="IS59" s="285"/>
      <c r="IT59" s="285"/>
      <c r="IU59" s="285"/>
      <c r="JN59" s="252"/>
      <c r="JO59" s="253"/>
      <c r="KI59" s="285"/>
      <c r="KJ59" s="285"/>
      <c r="KK59" s="285"/>
      <c r="LE59" s="196"/>
      <c r="LH59" s="196"/>
      <c r="LM59" s="252"/>
      <c r="LN59" s="253"/>
      <c r="ME59" s="285"/>
      <c r="MF59" s="285"/>
      <c r="MG59" s="285"/>
      <c r="MH59" s="285"/>
      <c r="MI59" s="285"/>
      <c r="MJ59" s="285"/>
      <c r="MK59" s="252"/>
      <c r="ML59" s="253"/>
      <c r="MN59" s="252"/>
      <c r="MO59" s="253"/>
      <c r="MT59" s="252"/>
      <c r="MU59" s="253"/>
      <c r="MX59" s="196"/>
      <c r="MZ59" s="252"/>
      <c r="NA59" s="253"/>
      <c r="NF59" s="252"/>
      <c r="NG59" s="253"/>
      <c r="NI59" s="252"/>
      <c r="NJ59" s="253"/>
      <c r="NM59" s="196"/>
      <c r="NP59" s="196"/>
      <c r="NR59" s="252"/>
      <c r="NS59" s="253"/>
      <c r="NU59" s="252"/>
      <c r="NV59" s="253"/>
      <c r="OA59" s="252"/>
      <c r="OB59" s="253"/>
      <c r="OH59" s="196"/>
      <c r="OP59" s="252"/>
      <c r="OQ59" s="253"/>
      <c r="OS59" s="252"/>
      <c r="OT59" s="253"/>
      <c r="OZ59" s="196"/>
      <c r="PF59" s="196"/>
      <c r="PL59" s="196"/>
      <c r="PO59" s="196"/>
      <c r="PT59" s="252"/>
      <c r="PU59" s="253"/>
      <c r="PW59" s="252"/>
      <c r="PX59" s="253"/>
      <c r="QA59" s="196"/>
      <c r="QD59" s="196"/>
      <c r="QJ59" s="196"/>
      <c r="QS59" s="196"/>
      <c r="QV59" s="196"/>
      <c r="QX59" s="285"/>
      <c r="QY59" s="285"/>
      <c r="QZ59" s="285"/>
      <c r="RA59" s="285"/>
      <c r="RB59" s="285"/>
      <c r="RC59" s="285"/>
      <c r="RN59" s="196"/>
      <c r="RP59" s="252"/>
      <c r="RQ59" s="253"/>
      <c r="RV59" s="252"/>
      <c r="RW59" s="253"/>
      <c r="RY59" s="252"/>
      <c r="RZ59" s="253"/>
      <c r="SF59" s="196"/>
      <c r="SK59" s="252"/>
      <c r="SL59" s="253"/>
      <c r="SO59" s="196"/>
      <c r="TJ59" s="196"/>
      <c r="TP59" s="196"/>
    </row>
    <row r="60" spans="1:536" ht="16.5">
      <c r="A60" s="9"/>
      <c r="B60" s="9"/>
      <c r="C60" s="9"/>
      <c r="D60" s="9"/>
      <c r="E60" s="9"/>
      <c r="F60" s="9"/>
      <c r="G60" s="9"/>
      <c r="H60" s="9"/>
      <c r="I60" s="9"/>
      <c r="M60" s="9"/>
      <c r="N60" s="9"/>
      <c r="O60" s="9"/>
      <c r="BC60" s="121" t="s">
        <v>463</v>
      </c>
      <c r="BD60" s="188">
        <v>2.0941364180295175E-2</v>
      </c>
      <c r="BE60" s="64">
        <v>47</v>
      </c>
      <c r="BF60" s="158"/>
      <c r="BG60" s="177"/>
      <c r="EJ60" s="186"/>
      <c r="FY60" s="252"/>
      <c r="FZ60" s="253"/>
      <c r="HL60" t="s">
        <v>404</v>
      </c>
      <c r="HM60" s="196">
        <f>VLOOKUP(HL60,'WCF 2014-2015'!$C$4:$L$57,8,FALSE)</f>
        <v>2.4349083895853423E-2</v>
      </c>
      <c r="HS60" s="196"/>
      <c r="HV60" s="196"/>
      <c r="IE60" s="196"/>
      <c r="IJ60" s="285"/>
      <c r="IK60" s="285"/>
      <c r="IL60" s="285"/>
      <c r="JN60" s="252"/>
      <c r="JO60" s="253"/>
      <c r="KI60" s="285"/>
      <c r="KJ60" s="285"/>
      <c r="KK60" s="285"/>
      <c r="LE60" s="196"/>
      <c r="LH60" s="196"/>
      <c r="LM60" s="252"/>
      <c r="LN60" s="253"/>
      <c r="MK60" s="252"/>
      <c r="ML60" s="253"/>
      <c r="MN60" s="252"/>
      <c r="MO60" s="253"/>
      <c r="MT60" s="252"/>
      <c r="MU60" s="253"/>
      <c r="MX60" s="196"/>
      <c r="MZ60" s="252"/>
      <c r="NA60" s="253"/>
      <c r="NF60" s="252"/>
      <c r="NG60" s="253"/>
      <c r="NI60" s="252"/>
      <c r="NJ60" s="253"/>
      <c r="NM60" s="196"/>
      <c r="NP60" s="196"/>
      <c r="NR60" s="252"/>
      <c r="NS60" s="253"/>
      <c r="NU60" s="252"/>
      <c r="NV60" s="253"/>
      <c r="OA60" s="252"/>
      <c r="OB60" s="253"/>
      <c r="OH60" s="196"/>
      <c r="OP60" s="252"/>
      <c r="OQ60" s="253"/>
      <c r="OS60" s="252"/>
      <c r="OT60" s="253"/>
      <c r="OZ60" s="196"/>
      <c r="PF60" s="196"/>
      <c r="PL60" s="196"/>
      <c r="PO60" s="196"/>
      <c r="PT60" s="252"/>
      <c r="PU60" s="253"/>
      <c r="PW60" s="252"/>
      <c r="PX60" s="253"/>
      <c r="QA60" s="196"/>
      <c r="QD60" s="196"/>
      <c r="QJ60" s="196"/>
      <c r="QS60" s="196"/>
      <c r="QV60" s="196"/>
      <c r="RN60" s="196"/>
      <c r="RP60" s="252"/>
      <c r="RQ60" s="253"/>
      <c r="RV60" s="252"/>
      <c r="RW60" s="253"/>
      <c r="RY60" s="252"/>
      <c r="RZ60" s="253"/>
      <c r="SF60" s="196"/>
      <c r="SK60" s="252"/>
      <c r="SL60" s="253"/>
      <c r="SO60" s="196"/>
      <c r="TJ60" s="196"/>
      <c r="TP60" s="196"/>
    </row>
    <row r="61" spans="1:536" ht="16.5">
      <c r="A61" s="9"/>
      <c r="B61" s="9"/>
      <c r="C61" s="9"/>
      <c r="D61" s="9"/>
      <c r="E61" s="9"/>
      <c r="F61" s="9"/>
      <c r="G61" s="9"/>
      <c r="H61" s="9"/>
      <c r="I61" s="9"/>
      <c r="M61" s="9"/>
      <c r="N61" s="9"/>
      <c r="O61" s="9"/>
      <c r="BC61" s="121" t="s">
        <v>431</v>
      </c>
      <c r="BD61" s="188">
        <v>5.451402738997474E-2</v>
      </c>
      <c r="BE61" s="64">
        <v>48</v>
      </c>
      <c r="BF61" s="158"/>
      <c r="BG61" s="177"/>
      <c r="EJ61" s="186"/>
      <c r="FY61" s="252"/>
      <c r="FZ61" s="253"/>
      <c r="HL61" t="s">
        <v>404</v>
      </c>
      <c r="HM61" s="196">
        <f>VLOOKUP(HL61,'WCF 2014-2015'!$C$4:$L$57,8,FALSE)</f>
        <v>2.4349083895853423E-2</v>
      </c>
      <c r="HS61" s="196"/>
      <c r="HV61" s="196"/>
      <c r="IE61" s="196"/>
      <c r="IJ61" s="285"/>
      <c r="IK61" s="285"/>
      <c r="IL61"/>
      <c r="JN61" s="252"/>
      <c r="JO61" s="253"/>
      <c r="KI61" s="285"/>
      <c r="KJ61" s="285"/>
      <c r="KK61"/>
      <c r="LE61" s="196"/>
      <c r="LH61" s="196"/>
      <c r="LM61" s="252"/>
      <c r="LN61" s="253"/>
      <c r="MK61" s="252"/>
      <c r="ML61" s="253"/>
      <c r="MN61" s="252"/>
      <c r="MO61" s="253"/>
      <c r="MT61" s="252"/>
      <c r="MU61" s="253"/>
      <c r="MX61" s="196"/>
      <c r="MZ61" s="252"/>
      <c r="NA61" s="253"/>
      <c r="NF61" s="252"/>
      <c r="NG61" s="253"/>
      <c r="NI61" s="252"/>
      <c r="NJ61" s="253"/>
      <c r="NM61" s="196"/>
      <c r="NP61" s="196"/>
      <c r="NR61" s="252"/>
      <c r="NS61" s="253"/>
      <c r="NU61" s="252"/>
      <c r="NV61" s="253"/>
      <c r="OA61" s="252"/>
      <c r="OB61" s="253"/>
      <c r="OH61" s="196"/>
      <c r="OP61" s="252"/>
      <c r="OQ61" s="253"/>
      <c r="OS61" s="252"/>
      <c r="OT61" s="253"/>
      <c r="OZ61" s="196"/>
      <c r="PF61" s="196"/>
      <c r="PL61" s="196"/>
      <c r="PO61" s="196"/>
      <c r="PT61" s="252"/>
      <c r="PU61" s="253"/>
      <c r="PW61" s="252"/>
      <c r="PX61" s="253"/>
      <c r="QA61" s="196"/>
      <c r="QD61" s="196"/>
      <c r="QJ61" s="196"/>
      <c r="QS61" s="196"/>
      <c r="QV61" s="196"/>
      <c r="RN61" s="196"/>
      <c r="RP61" s="252"/>
      <c r="RQ61" s="253"/>
      <c r="RV61" s="252"/>
      <c r="RW61" s="253"/>
      <c r="RY61" s="252"/>
      <c r="RZ61" s="253"/>
      <c r="SF61" s="196"/>
      <c r="SK61" s="252"/>
      <c r="SL61" s="253"/>
      <c r="SO61" s="196"/>
      <c r="TJ61" s="196"/>
      <c r="TP61" s="196"/>
    </row>
    <row r="62" spans="1:536">
      <c r="A62" s="9"/>
      <c r="B62" s="9"/>
      <c r="C62" s="9"/>
      <c r="D62" s="9"/>
      <c r="E62" s="9"/>
      <c r="F62" s="9"/>
      <c r="G62" s="9"/>
      <c r="H62" s="9"/>
      <c r="I62" s="9"/>
      <c r="M62" s="9"/>
      <c r="N62" s="9"/>
      <c r="O62" s="9"/>
      <c r="BC62" s="121" t="s">
        <v>460</v>
      </c>
      <c r="BD62" s="188">
        <v>0.11308336657359394</v>
      </c>
      <c r="BE62" s="64">
        <v>49</v>
      </c>
      <c r="BF62" s="158"/>
      <c r="BG62" s="177"/>
      <c r="EJ62" s="186"/>
      <c r="FY62" s="252"/>
      <c r="FZ62" s="253"/>
      <c r="HL62" t="s">
        <v>409</v>
      </c>
      <c r="HM62" s="196">
        <f>VLOOKUP(HL62,'WCF 2014-2015'!$C$4:$L$57,8,FALSE)</f>
        <v>6.0270009643201543E-3</v>
      </c>
      <c r="HS62" s="196"/>
      <c r="HV62" s="196"/>
      <c r="IE62" s="196"/>
      <c r="JN62" s="252"/>
      <c r="JO62" s="253"/>
      <c r="LE62" s="196"/>
      <c r="LH62" s="196"/>
      <c r="LM62" s="252"/>
      <c r="LN62" s="253"/>
      <c r="MK62" s="252"/>
      <c r="ML62" s="253"/>
      <c r="MN62" s="252"/>
      <c r="MO62" s="253"/>
      <c r="MT62" s="252"/>
      <c r="MU62" s="253"/>
      <c r="MX62" s="196"/>
      <c r="MZ62" s="252"/>
      <c r="NA62" s="253"/>
      <c r="NF62" s="252"/>
      <c r="NG62" s="253"/>
      <c r="NI62" s="252"/>
      <c r="NJ62" s="253"/>
      <c r="NM62" s="196"/>
      <c r="NP62" s="196"/>
      <c r="NR62" s="252"/>
      <c r="NS62" s="253"/>
      <c r="NU62" s="252"/>
      <c r="NV62" s="253"/>
      <c r="OA62" s="252"/>
      <c r="OB62" s="253"/>
      <c r="OH62" s="196"/>
      <c r="OP62" s="252"/>
      <c r="OQ62" s="253"/>
      <c r="OS62" s="252"/>
      <c r="OT62" s="253"/>
      <c r="OZ62" s="196"/>
      <c r="PF62" s="196"/>
      <c r="PL62" s="196"/>
      <c r="PO62" s="196"/>
      <c r="PT62" s="252"/>
      <c r="PU62" s="253"/>
      <c r="PW62" s="252"/>
      <c r="PX62" s="253"/>
      <c r="QA62" s="196"/>
      <c r="QD62" s="196"/>
      <c r="QJ62" s="196"/>
      <c r="QS62" s="196"/>
      <c r="QV62" s="196"/>
      <c r="RN62" s="196"/>
      <c r="RP62" s="252"/>
      <c r="RQ62" s="253"/>
      <c r="RV62" s="252"/>
      <c r="RW62" s="253"/>
      <c r="RY62" s="252"/>
      <c r="RZ62" s="253"/>
      <c r="SF62" s="196"/>
      <c r="SK62" s="252"/>
      <c r="SL62" s="253"/>
      <c r="SO62" s="196"/>
      <c r="TJ62" s="196"/>
      <c r="TP62" s="196"/>
    </row>
    <row r="63" spans="1:536">
      <c r="A63" s="9"/>
      <c r="B63" s="9"/>
      <c r="C63" s="9"/>
      <c r="D63" s="9"/>
      <c r="E63" s="9"/>
      <c r="F63" s="9"/>
      <c r="G63" s="9"/>
      <c r="H63" s="9"/>
      <c r="I63" s="9"/>
      <c r="M63" s="9"/>
      <c r="N63" s="9"/>
      <c r="O63" s="9"/>
      <c r="BC63" s="121" t="s">
        <v>443</v>
      </c>
      <c r="BD63" s="188">
        <v>8.7554846429996017E-2</v>
      </c>
      <c r="BE63" s="64">
        <v>50</v>
      </c>
      <c r="BF63" s="158"/>
      <c r="BG63" s="177"/>
      <c r="EJ63" s="186"/>
      <c r="FY63" s="252"/>
      <c r="FZ63" s="253"/>
      <c r="HL63" t="s">
        <v>1030</v>
      </c>
      <c r="HM63" s="196">
        <f>VLOOKUP(HL63,'WCF 2014-2015'!$C$4:$L$57,8,FALSE)</f>
        <v>7.919479267116683E-2</v>
      </c>
      <c r="HS63" s="196"/>
      <c r="HV63" s="196"/>
      <c r="IE63" s="196"/>
      <c r="JN63" s="252"/>
      <c r="JO63" s="253"/>
      <c r="LE63" s="196"/>
      <c r="LH63" s="196"/>
      <c r="LM63" s="252"/>
      <c r="LN63" s="253"/>
      <c r="MK63" s="252"/>
      <c r="ML63" s="253"/>
      <c r="MN63" s="252"/>
      <c r="MO63" s="253"/>
      <c r="MT63" s="252"/>
      <c r="MU63" s="253"/>
      <c r="MX63" s="196"/>
      <c r="MZ63" s="252"/>
      <c r="NA63" s="253"/>
      <c r="NF63" s="252"/>
      <c r="NG63" s="253"/>
      <c r="NI63" s="252"/>
      <c r="NJ63" s="253"/>
      <c r="NM63" s="196"/>
      <c r="NP63" s="196"/>
      <c r="NR63" s="252"/>
      <c r="NS63" s="253"/>
      <c r="NU63" s="252"/>
      <c r="NV63" s="253"/>
      <c r="OA63" s="252"/>
      <c r="OB63" s="253"/>
      <c r="OH63" s="196"/>
      <c r="OP63" s="252"/>
      <c r="OQ63" s="253"/>
      <c r="OS63" s="252"/>
      <c r="OT63" s="253"/>
      <c r="OZ63" s="196"/>
      <c r="PF63" s="196"/>
      <c r="PL63" s="196"/>
      <c r="PO63" s="196"/>
      <c r="PT63" s="252"/>
      <c r="PU63" s="253"/>
      <c r="PW63" s="252"/>
      <c r="PX63" s="253"/>
      <c r="QA63" s="196"/>
      <c r="QD63" s="196"/>
      <c r="QJ63" s="196"/>
      <c r="QS63" s="196"/>
      <c r="QV63" s="196"/>
      <c r="RN63" s="196"/>
      <c r="RP63" s="252"/>
      <c r="RQ63" s="253"/>
      <c r="RV63" s="252"/>
      <c r="RW63" s="253"/>
      <c r="RY63" s="252"/>
      <c r="RZ63" s="253"/>
      <c r="SF63" s="196"/>
      <c r="SK63" s="252"/>
      <c r="SL63" s="253"/>
      <c r="SO63" s="196"/>
      <c r="TJ63" s="196"/>
      <c r="TP63" s="196"/>
    </row>
    <row r="64" spans="1:536">
      <c r="A64" s="9"/>
      <c r="B64" s="9"/>
      <c r="C64" s="9"/>
      <c r="D64" s="9"/>
      <c r="E64" s="9"/>
      <c r="F64" s="9"/>
      <c r="G64" s="9"/>
      <c r="H64" s="9"/>
      <c r="I64" s="9"/>
      <c r="M64" s="9"/>
      <c r="N64" s="9"/>
      <c r="O64" s="9"/>
      <c r="BC64" s="121" t="s">
        <v>455</v>
      </c>
      <c r="BD64" s="188">
        <v>2.0941364180295175E-2</v>
      </c>
      <c r="BE64" s="64">
        <v>51</v>
      </c>
      <c r="BF64" s="158"/>
      <c r="BG64" s="177"/>
      <c r="EJ64" s="186"/>
      <c r="FY64" s="252"/>
      <c r="FZ64" s="253"/>
      <c r="HL64" t="s">
        <v>1030</v>
      </c>
      <c r="HM64" s="196">
        <f>VLOOKUP(HL64,'WCF 2014-2015'!$C$4:$L$57,8,FALSE)</f>
        <v>7.919479267116683E-2</v>
      </c>
      <c r="HS64" s="196"/>
      <c r="HV64" s="196"/>
      <c r="IE64" s="196"/>
      <c r="JN64" s="252"/>
      <c r="JO64" s="253"/>
      <c r="LE64" s="196"/>
      <c r="LH64" s="196"/>
      <c r="LM64" s="252"/>
      <c r="LN64" s="253"/>
      <c r="MK64" s="252"/>
      <c r="ML64" s="253"/>
      <c r="MN64" s="252"/>
      <c r="MO64" s="253"/>
      <c r="MT64" s="252"/>
      <c r="MU64" s="253"/>
      <c r="MX64" s="196"/>
      <c r="MZ64" s="252"/>
      <c r="NA64" s="253"/>
      <c r="NF64" s="252"/>
      <c r="NG64" s="253"/>
      <c r="NI64" s="252"/>
      <c r="NJ64" s="253"/>
      <c r="NM64" s="196"/>
      <c r="NP64" s="196"/>
      <c r="NR64" s="252"/>
      <c r="NS64" s="253"/>
      <c r="NU64" s="252"/>
      <c r="NV64" s="253"/>
      <c r="OA64" s="252"/>
      <c r="OB64" s="253"/>
      <c r="OH64" s="196"/>
      <c r="OP64" s="252"/>
      <c r="OQ64" s="253"/>
      <c r="OS64" s="252"/>
      <c r="OT64" s="253"/>
      <c r="OZ64" s="196"/>
      <c r="PF64" s="196"/>
      <c r="PL64" s="196"/>
      <c r="PO64" s="196"/>
      <c r="PT64" s="252"/>
      <c r="PU64" s="253"/>
      <c r="PW64" s="252"/>
      <c r="PX64" s="253"/>
      <c r="QA64" s="196"/>
      <c r="QD64" s="196"/>
      <c r="QJ64" s="196"/>
      <c r="QS64" s="196"/>
      <c r="QV64" s="196"/>
      <c r="RN64" s="196"/>
      <c r="RP64" s="252"/>
      <c r="RQ64" s="253"/>
      <c r="RV64" s="252"/>
      <c r="RW64" s="253"/>
      <c r="RY64" s="252"/>
      <c r="RZ64" s="253"/>
      <c r="SF64" s="196"/>
      <c r="SK64" s="252"/>
      <c r="SL64" s="253"/>
      <c r="SO64" s="196"/>
      <c r="TJ64" s="196"/>
      <c r="TP64" s="196"/>
    </row>
    <row r="65" spans="1:536">
      <c r="A65" s="9"/>
      <c r="B65" s="9"/>
      <c r="C65" s="9"/>
      <c r="D65" s="9"/>
      <c r="E65" s="9"/>
      <c r="F65" s="9"/>
      <c r="G65" s="9"/>
      <c r="H65" s="9"/>
      <c r="I65" s="9"/>
      <c r="M65" s="9"/>
      <c r="N65" s="9"/>
      <c r="O65" s="9"/>
      <c r="BC65" s="121" t="s">
        <v>465</v>
      </c>
      <c r="BD65" s="188">
        <v>7.1333599255418156E-2</v>
      </c>
      <c r="BE65" s="64">
        <v>52</v>
      </c>
      <c r="BF65" s="158"/>
      <c r="BG65" s="177"/>
      <c r="EJ65" s="186"/>
      <c r="FY65" s="252"/>
      <c r="FZ65" s="253"/>
      <c r="HL65" t="s">
        <v>404</v>
      </c>
      <c r="HM65" s="196">
        <f>VLOOKUP(HL65,'WCF 2014-2015'!$C$4:$L$57,8,FALSE)</f>
        <v>2.4349083895853423E-2</v>
      </c>
      <c r="HS65" s="196"/>
      <c r="HV65" s="196"/>
      <c r="IE65" s="196"/>
      <c r="JN65" s="252"/>
      <c r="JO65" s="253"/>
      <c r="LE65" s="196"/>
      <c r="LH65" s="196"/>
      <c r="LM65" s="252"/>
      <c r="LN65" s="253"/>
      <c r="MK65" s="252"/>
      <c r="ML65" s="253"/>
      <c r="MN65" s="252"/>
      <c r="MO65" s="253"/>
      <c r="MT65" s="252"/>
      <c r="MU65" s="253"/>
      <c r="MX65" s="196"/>
      <c r="MZ65" s="252"/>
      <c r="NA65" s="253"/>
      <c r="NF65" s="252"/>
      <c r="NG65" s="253"/>
      <c r="NI65" s="252"/>
      <c r="NJ65" s="253"/>
      <c r="NM65" s="196"/>
      <c r="NP65" s="196"/>
      <c r="NR65" s="252"/>
      <c r="NS65" s="253"/>
      <c r="NU65" s="252"/>
      <c r="NV65" s="253"/>
      <c r="OA65" s="252"/>
      <c r="OB65" s="253"/>
      <c r="OH65" s="196"/>
      <c r="OP65" s="252"/>
      <c r="OQ65" s="253"/>
      <c r="OS65" s="252"/>
      <c r="OT65" s="253"/>
      <c r="OZ65" s="196"/>
      <c r="PF65" s="196"/>
      <c r="PL65" s="196"/>
      <c r="PO65" s="196"/>
      <c r="PT65" s="252"/>
      <c r="PU65" s="253"/>
      <c r="PW65" s="252"/>
      <c r="PX65" s="253"/>
      <c r="QA65" s="196"/>
      <c r="QD65" s="196"/>
      <c r="QJ65" s="196"/>
      <c r="QS65" s="196"/>
      <c r="QV65" s="196"/>
      <c r="RN65" s="196"/>
      <c r="RP65" s="252"/>
      <c r="RQ65" s="253"/>
      <c r="RV65" s="252"/>
      <c r="RW65" s="253"/>
      <c r="RY65" s="252"/>
      <c r="RZ65" s="253"/>
      <c r="SF65" s="196"/>
      <c r="SK65" s="252"/>
      <c r="SL65" s="253"/>
      <c r="SO65" s="196"/>
      <c r="TJ65" s="196"/>
      <c r="TP65" s="196"/>
    </row>
    <row r="66" spans="1:536">
      <c r="A66" s="9"/>
      <c r="B66" s="9"/>
      <c r="C66" s="9"/>
      <c r="D66" s="9"/>
      <c r="E66" s="9"/>
      <c r="F66" s="9"/>
      <c r="G66" s="9"/>
      <c r="H66" s="9"/>
      <c r="I66" s="9"/>
      <c r="M66" s="9"/>
      <c r="N66" s="9"/>
      <c r="O66" s="9"/>
      <c r="BC66" s="121" t="s">
        <v>481</v>
      </c>
      <c r="BD66" s="188">
        <v>1.3827948411115542E-2</v>
      </c>
      <c r="BE66" s="64">
        <v>53</v>
      </c>
      <c r="BF66" s="158"/>
      <c r="BG66" s="177"/>
      <c r="EJ66" s="186"/>
      <c r="HL66" t="s">
        <v>1030</v>
      </c>
      <c r="HM66" s="196">
        <f>VLOOKUP(HL66,'WCF 2014-2015'!$C$4:$L$57,8,FALSE)</f>
        <v>7.919479267116683E-2</v>
      </c>
      <c r="HS66" s="196"/>
      <c r="HV66" s="196"/>
      <c r="IE66" s="196"/>
      <c r="LE66" s="196"/>
      <c r="LH66" s="196"/>
      <c r="MX66" s="196"/>
      <c r="NM66" s="196"/>
      <c r="NP66" s="196"/>
      <c r="OH66" s="196"/>
      <c r="OZ66" s="196"/>
      <c r="PF66" s="196"/>
      <c r="PL66" s="196"/>
      <c r="PO66" s="196"/>
      <c r="QA66" s="196"/>
      <c r="QD66" s="196"/>
      <c r="QJ66" s="196"/>
      <c r="QS66" s="196"/>
      <c r="QV66" s="196"/>
      <c r="RN66" s="196"/>
      <c r="SF66" s="196"/>
      <c r="SO66" s="196"/>
      <c r="TJ66" s="196"/>
      <c r="TP66" s="196"/>
    </row>
    <row r="67" spans="1:536">
      <c r="A67" s="9"/>
      <c r="B67" s="9"/>
      <c r="C67" s="9"/>
      <c r="D67" s="9"/>
      <c r="E67" s="9"/>
      <c r="F67" s="9"/>
      <c r="G67" s="9"/>
      <c r="H67" s="9"/>
      <c r="I67" s="9"/>
      <c r="M67" s="9"/>
      <c r="N67" s="9"/>
      <c r="O67" s="9"/>
      <c r="BC67" s="121" t="s">
        <v>450</v>
      </c>
      <c r="BD67" s="188">
        <v>2.0941364180295175E-2</v>
      </c>
      <c r="BE67" s="64">
        <v>54</v>
      </c>
      <c r="BF67" s="158"/>
      <c r="BG67" s="177"/>
      <c r="EJ67" s="186"/>
      <c r="HL67" t="s">
        <v>610</v>
      </c>
      <c r="HM67" s="196">
        <f>VLOOKUP(HL67,'WCF 2014-2015'!$C$4:$L$57,8,FALSE)</f>
        <v>7.8351012536161998E-3</v>
      </c>
      <c r="HS67" s="196"/>
      <c r="HV67" s="196"/>
      <c r="IE67" s="196"/>
      <c r="LE67" s="196"/>
      <c r="LH67" s="196"/>
      <c r="MX67" s="196"/>
      <c r="NM67" s="196"/>
      <c r="NP67" s="196"/>
      <c r="OH67" s="196"/>
      <c r="OZ67" s="196"/>
      <c r="PF67" s="196"/>
      <c r="PL67" s="196"/>
      <c r="PO67" s="196"/>
      <c r="QA67" s="196"/>
      <c r="QD67" s="196"/>
      <c r="QJ67" s="196"/>
      <c r="QS67" s="196"/>
      <c r="QV67" s="196"/>
      <c r="RN67" s="196"/>
      <c r="SF67" s="196"/>
      <c r="SO67" s="196"/>
      <c r="TJ67" s="196"/>
      <c r="TP67" s="196"/>
    </row>
    <row r="68" spans="1:536">
      <c r="A68" s="9"/>
      <c r="B68" s="9"/>
      <c r="C68" s="9"/>
      <c r="D68" s="9"/>
      <c r="E68" s="9"/>
      <c r="F68" s="9"/>
      <c r="G68" s="9"/>
      <c r="H68" s="9"/>
      <c r="I68" s="9"/>
      <c r="M68" s="9"/>
      <c r="N68" s="9"/>
      <c r="O68" s="9"/>
      <c r="BC68" s="121" t="s">
        <v>445</v>
      </c>
      <c r="BD68" s="188">
        <v>5.451402738997474E-2</v>
      </c>
      <c r="BE68" s="64">
        <v>55</v>
      </c>
      <c r="BF68" s="158"/>
      <c r="BG68" s="177"/>
      <c r="EJ68" s="186"/>
      <c r="HL68" t="s">
        <v>405</v>
      </c>
      <c r="HM68" s="196">
        <f>VLOOKUP(HL68,'WCF 2014-2015'!$C$4:$L$57,8,FALSE)</f>
        <v>4.1284956605593059E-2</v>
      </c>
      <c r="HS68" s="196"/>
      <c r="HV68" s="196"/>
      <c r="IE68" s="196"/>
      <c r="LE68" s="196"/>
      <c r="LH68" s="196"/>
      <c r="MX68" s="196"/>
      <c r="NM68" s="196"/>
      <c r="NP68" s="196"/>
      <c r="OH68" s="196"/>
      <c r="OZ68" s="196"/>
      <c r="PF68" s="196"/>
      <c r="PL68" s="196"/>
      <c r="PO68" s="196"/>
      <c r="QA68" s="196"/>
      <c r="QD68" s="196"/>
      <c r="QJ68" s="196"/>
      <c r="QS68" s="196"/>
      <c r="QV68" s="196"/>
      <c r="RN68" s="196"/>
      <c r="SF68" s="196"/>
      <c r="SO68" s="196"/>
      <c r="TJ68" s="196"/>
      <c r="TP68" s="196"/>
    </row>
    <row r="69" spans="1:536">
      <c r="A69" s="9"/>
      <c r="B69" s="9"/>
      <c r="C69" s="9"/>
      <c r="D69" s="9"/>
      <c r="E69" s="9"/>
      <c r="F69" s="9"/>
      <c r="G69" s="9"/>
      <c r="H69" s="9"/>
      <c r="I69" s="9"/>
      <c r="M69" s="9"/>
      <c r="N69" s="9"/>
      <c r="O69" s="9"/>
      <c r="BC69" s="121" t="s">
        <v>475</v>
      </c>
      <c r="BD69" s="188">
        <v>1.3827948411115542E-2</v>
      </c>
      <c r="BE69" s="64">
        <v>56</v>
      </c>
      <c r="BF69" s="158"/>
      <c r="BG69" s="177"/>
      <c r="EJ69" s="186"/>
      <c r="HL69" t="s">
        <v>405</v>
      </c>
      <c r="HM69" s="196">
        <f>VLOOKUP(HL69,'WCF 2014-2015'!$C$4:$L$57,8,FALSE)</f>
        <v>4.1284956605593059E-2</v>
      </c>
      <c r="HS69" s="196"/>
      <c r="HV69" s="196"/>
      <c r="IE69" s="196"/>
      <c r="LE69" s="196"/>
      <c r="LH69" s="196"/>
      <c r="MX69" s="196"/>
      <c r="NM69" s="196"/>
      <c r="NP69" s="196"/>
      <c r="OH69" s="196"/>
      <c r="OZ69" s="196"/>
      <c r="PF69" s="196"/>
      <c r="PL69" s="196"/>
      <c r="PO69" s="196"/>
      <c r="QA69" s="196"/>
      <c r="QD69" s="196"/>
      <c r="QJ69" s="196"/>
      <c r="QS69" s="196"/>
      <c r="QV69" s="196"/>
      <c r="RN69" s="196"/>
      <c r="SF69" s="196"/>
      <c r="SO69" s="196"/>
      <c r="TJ69" s="196"/>
      <c r="TP69" s="196"/>
    </row>
    <row r="70" spans="1:536">
      <c r="A70" s="9"/>
      <c r="B70" s="9"/>
      <c r="C70" s="9"/>
      <c r="D70" s="9"/>
      <c r="E70" s="9"/>
      <c r="F70" s="9"/>
      <c r="G70" s="9"/>
      <c r="H70" s="9"/>
      <c r="I70" s="9"/>
      <c r="M70" s="9"/>
      <c r="N70" s="9"/>
      <c r="O70" s="9"/>
      <c r="BC70" s="121" t="s">
        <v>451</v>
      </c>
      <c r="BD70" s="188">
        <v>7.1333599255418156E-2</v>
      </c>
      <c r="BE70" s="64">
        <v>57</v>
      </c>
      <c r="BF70" s="158"/>
      <c r="BG70" s="177"/>
      <c r="EJ70" s="186"/>
      <c r="HL70" t="s">
        <v>610</v>
      </c>
      <c r="HM70" s="196">
        <f>VLOOKUP(HL70,'WCF 2014-2015'!$C$4:$L$57,8,FALSE)</f>
        <v>7.8351012536161998E-3</v>
      </c>
      <c r="HS70" s="196"/>
      <c r="HV70" s="196"/>
      <c r="IE70" s="196"/>
      <c r="LE70" s="196"/>
      <c r="LH70" s="196"/>
      <c r="MX70" s="196"/>
      <c r="NM70" s="196"/>
      <c r="NP70" s="196"/>
      <c r="OH70" s="196"/>
      <c r="OZ70" s="196"/>
      <c r="PF70" s="196"/>
      <c r="PL70" s="196"/>
      <c r="PO70" s="196"/>
      <c r="QA70" s="196"/>
      <c r="QD70" s="196"/>
      <c r="QJ70" s="196"/>
      <c r="QS70" s="196"/>
      <c r="QV70" s="196"/>
      <c r="RN70" s="196"/>
      <c r="SF70" s="196"/>
      <c r="SO70" s="196"/>
      <c r="TJ70" s="196"/>
      <c r="TP70" s="196"/>
    </row>
    <row r="71" spans="1:536">
      <c r="A71" s="9"/>
      <c r="B71" s="9"/>
      <c r="C71" s="9"/>
      <c r="D71" s="9"/>
      <c r="E71" s="9"/>
      <c r="F71" s="9"/>
      <c r="G71" s="9"/>
      <c r="H71" s="9"/>
      <c r="I71" s="9"/>
      <c r="M71" s="9"/>
      <c r="N71" s="9"/>
      <c r="O71" s="9"/>
      <c r="BC71" s="121" t="s">
        <v>437</v>
      </c>
      <c r="BD71" s="188">
        <v>5.9034702832070206E-2</v>
      </c>
      <c r="BE71" s="64">
        <v>58</v>
      </c>
      <c r="BF71" s="158"/>
      <c r="BG71" s="177"/>
      <c r="EJ71" s="186"/>
      <c r="HL71" t="s">
        <v>404</v>
      </c>
      <c r="HM71" s="196">
        <f>VLOOKUP(HL71,'WCF 2014-2015'!$C$4:$L$57,8,FALSE)</f>
        <v>2.4349083895853423E-2</v>
      </c>
      <c r="HS71" s="196"/>
      <c r="HV71" s="196"/>
      <c r="IE71" s="196"/>
      <c r="LE71" s="196"/>
      <c r="LH71" s="196"/>
      <c r="MX71" s="196"/>
      <c r="NM71" s="196"/>
      <c r="NP71" s="196"/>
      <c r="OH71" s="196"/>
      <c r="OZ71" s="196"/>
      <c r="PF71" s="196"/>
      <c r="PL71" s="196"/>
      <c r="PO71" s="196"/>
      <c r="QA71" s="196"/>
      <c r="QD71" s="196"/>
      <c r="QJ71" s="196"/>
      <c r="QS71" s="196"/>
      <c r="QV71" s="196"/>
      <c r="RN71" s="196"/>
      <c r="SF71" s="196"/>
      <c r="SO71" s="196"/>
      <c r="TJ71" s="196"/>
      <c r="TP71" s="196"/>
    </row>
    <row r="72" spans="1:536">
      <c r="A72" s="9"/>
      <c r="B72" s="9"/>
      <c r="C72" s="9"/>
      <c r="D72" s="9"/>
      <c r="E72" s="9"/>
      <c r="F72" s="9"/>
      <c r="G72" s="9"/>
      <c r="H72" s="9"/>
      <c r="I72" s="9"/>
      <c r="M72" s="9"/>
      <c r="N72" s="9"/>
      <c r="O72" s="9"/>
      <c r="BC72" s="121" t="s">
        <v>430</v>
      </c>
      <c r="BD72" s="188">
        <v>7.1333599255418156E-2</v>
      </c>
      <c r="BE72" s="64">
        <v>59</v>
      </c>
      <c r="BF72" s="158"/>
      <c r="BG72" s="177"/>
      <c r="EJ72" s="186"/>
      <c r="HL72" t="s">
        <v>404</v>
      </c>
      <c r="HM72" s="196">
        <f>VLOOKUP(HL72,'WCF 2014-2015'!$C$4:$L$57,8,FALSE)</f>
        <v>2.4349083895853423E-2</v>
      </c>
      <c r="HS72" s="196"/>
      <c r="HV72" s="196"/>
      <c r="IE72" s="196"/>
      <c r="LE72" s="196"/>
      <c r="LH72" s="196"/>
      <c r="MX72" s="196"/>
      <c r="NM72" s="196"/>
      <c r="NP72" s="196"/>
      <c r="OH72" s="196"/>
      <c r="OZ72" s="196"/>
      <c r="PF72" s="196"/>
      <c r="PL72" s="196"/>
      <c r="PO72" s="196"/>
      <c r="QA72" s="196"/>
      <c r="QD72" s="196"/>
      <c r="QJ72" s="196"/>
      <c r="QS72" s="196"/>
      <c r="QV72" s="196"/>
      <c r="RN72" s="196"/>
      <c r="SF72" s="196"/>
      <c r="SO72" s="196"/>
      <c r="TJ72" s="196"/>
      <c r="TP72" s="196"/>
    </row>
    <row r="73" spans="1:536" ht="13.5" thickBot="1">
      <c r="A73" s="9"/>
      <c r="B73" s="9"/>
      <c r="C73" s="9"/>
      <c r="D73" s="9"/>
      <c r="E73" s="9"/>
      <c r="F73" s="9"/>
      <c r="G73" s="9"/>
      <c r="H73" s="9"/>
      <c r="I73" s="9"/>
      <c r="M73" s="9"/>
      <c r="N73" s="9"/>
      <c r="O73" s="9"/>
      <c r="BC73" s="180" t="s">
        <v>470</v>
      </c>
      <c r="BD73" s="190">
        <v>7.1333599255418156E-2</v>
      </c>
      <c r="BE73" s="80">
        <v>60</v>
      </c>
      <c r="BF73" s="158"/>
      <c r="BG73" s="177"/>
      <c r="EJ73" s="186"/>
      <c r="HL73" t="s">
        <v>610</v>
      </c>
      <c r="HM73" s="196">
        <f>VLOOKUP(HL73,'WCF 2014-2015'!$C$4:$L$57,8,FALSE)</f>
        <v>7.8351012536161998E-3</v>
      </c>
      <c r="HS73" s="196"/>
      <c r="HV73" s="196"/>
      <c r="IE73" s="196"/>
      <c r="LE73" s="196"/>
      <c r="LH73" s="196"/>
      <c r="MX73" s="196"/>
      <c r="NM73" s="196"/>
      <c r="NP73" s="196"/>
      <c r="OH73" s="196"/>
      <c r="OZ73" s="196"/>
      <c r="PF73" s="196"/>
      <c r="PL73" s="196"/>
      <c r="PO73" s="196"/>
      <c r="QA73" s="196"/>
      <c r="QD73" s="196"/>
      <c r="QJ73" s="196"/>
      <c r="QS73" s="196"/>
      <c r="QV73" s="196"/>
      <c r="RN73" s="196"/>
      <c r="SF73" s="196"/>
      <c r="SO73" s="196"/>
      <c r="TJ73" s="196"/>
      <c r="TP73" s="196"/>
    </row>
    <row r="74" spans="1:536">
      <c r="A74" s="9"/>
      <c r="B74" s="9"/>
      <c r="C74" s="9"/>
      <c r="D74" s="9"/>
      <c r="E74" s="9"/>
      <c r="F74" s="9"/>
      <c r="G74" s="9"/>
      <c r="H74" s="9"/>
      <c r="I74" s="9"/>
      <c r="M74" s="9"/>
      <c r="N74" s="9"/>
      <c r="O74" s="9"/>
      <c r="BD74" s="192"/>
      <c r="HL74" t="s">
        <v>610</v>
      </c>
      <c r="HM74" s="196">
        <f>VLOOKUP(HL74,'WCF 2014-2015'!$C$4:$L$57,8,FALSE)</f>
        <v>7.8351012536161998E-3</v>
      </c>
      <c r="HS74" s="196"/>
      <c r="HV74" s="196"/>
      <c r="IE74" s="196"/>
      <c r="LE74" s="196"/>
      <c r="LH74" s="196"/>
      <c r="MX74" s="196"/>
      <c r="NM74" s="196"/>
      <c r="NP74" s="196"/>
      <c r="OH74" s="196"/>
      <c r="OZ74" s="196"/>
      <c r="PF74" s="196"/>
      <c r="PL74" s="196"/>
      <c r="PO74" s="196"/>
      <c r="QA74" s="196"/>
      <c r="QD74" s="196"/>
      <c r="QJ74" s="196"/>
      <c r="QS74" s="196"/>
      <c r="QV74" s="196"/>
      <c r="RN74" s="196"/>
      <c r="SF74" s="196"/>
      <c r="SO74" s="196"/>
      <c r="TJ74" s="196"/>
      <c r="TP74" s="196"/>
    </row>
    <row r="75" spans="1:536">
      <c r="A75" s="9"/>
      <c r="B75" s="9"/>
      <c r="C75" s="9"/>
      <c r="D75" s="9"/>
      <c r="E75" s="9"/>
      <c r="F75" s="9"/>
      <c r="G75" s="9"/>
      <c r="H75" s="9"/>
      <c r="I75" s="9"/>
      <c r="M75" s="9"/>
      <c r="N75" s="9"/>
      <c r="O75" s="9"/>
      <c r="BD75" s="192"/>
      <c r="HL75" t="s">
        <v>409</v>
      </c>
      <c r="HM75" s="196">
        <f>VLOOKUP(HL75,'WCF 2014-2015'!$C$4:$L$57,8,FALSE)</f>
        <v>6.0270009643201543E-3</v>
      </c>
      <c r="HS75" s="196"/>
      <c r="HV75" s="196"/>
      <c r="IE75" s="196"/>
      <c r="LE75" s="196"/>
      <c r="LH75" s="196"/>
      <c r="MX75" s="196"/>
      <c r="NM75" s="196"/>
      <c r="NP75" s="196"/>
      <c r="OH75" s="196"/>
      <c r="OZ75" s="196"/>
      <c r="PF75" s="196"/>
      <c r="PL75" s="196"/>
      <c r="PO75" s="196"/>
      <c r="QA75" s="196"/>
      <c r="QD75" s="196"/>
      <c r="QJ75" s="196"/>
      <c r="QS75" s="196"/>
      <c r="QV75" s="196"/>
      <c r="RN75" s="196"/>
      <c r="SF75" s="196"/>
      <c r="SO75" s="196"/>
      <c r="TJ75" s="196"/>
      <c r="TP75" s="196"/>
    </row>
    <row r="76" spans="1:536">
      <c r="A76" s="9"/>
      <c r="B76" s="9"/>
      <c r="C76" s="9"/>
      <c r="D76" s="9"/>
      <c r="E76" s="9"/>
      <c r="F76" s="9"/>
      <c r="G76" s="9"/>
      <c r="H76" s="9"/>
      <c r="I76" s="9"/>
      <c r="M76" s="9"/>
      <c r="N76" s="9"/>
      <c r="O76" s="9"/>
      <c r="BD76" s="192"/>
      <c r="HL76" t="s">
        <v>404</v>
      </c>
      <c r="HM76" s="196">
        <f>VLOOKUP(HL76,'WCF 2014-2015'!$C$4:$L$57,8,FALSE)</f>
        <v>2.4349083895853423E-2</v>
      </c>
      <c r="HS76" s="196"/>
      <c r="HV76" s="196"/>
      <c r="IE76" s="196"/>
      <c r="LE76" s="196"/>
      <c r="LH76" s="196"/>
      <c r="MX76" s="196"/>
      <c r="NM76" s="196"/>
      <c r="NP76" s="196"/>
      <c r="OH76" s="196"/>
      <c r="OZ76" s="196"/>
      <c r="PF76" s="196"/>
      <c r="PL76" s="196"/>
      <c r="PO76" s="196"/>
      <c r="QA76" s="196"/>
      <c r="QD76" s="196"/>
      <c r="QJ76" s="196"/>
      <c r="QS76" s="196"/>
      <c r="QV76" s="196"/>
      <c r="RN76" s="196"/>
      <c r="SF76" s="196"/>
      <c r="SO76" s="196"/>
      <c r="TJ76" s="196"/>
      <c r="TP76" s="196"/>
    </row>
    <row r="77" spans="1:536">
      <c r="A77" s="9"/>
      <c r="B77" s="9"/>
      <c r="C77" s="9"/>
      <c r="D77" s="9"/>
      <c r="E77" s="9"/>
      <c r="F77" s="9"/>
      <c r="G77" s="9"/>
      <c r="H77" s="9"/>
      <c r="I77" s="9"/>
      <c r="M77" s="9"/>
      <c r="N77" s="9"/>
      <c r="O77" s="9"/>
      <c r="BD77" s="192"/>
      <c r="HL77" t="s">
        <v>409</v>
      </c>
      <c r="HM77" s="196">
        <f>VLOOKUP(HL77,'WCF 2014-2015'!$C$4:$L$57,8,FALSE)</f>
        <v>6.0270009643201543E-3</v>
      </c>
      <c r="HS77" s="196"/>
      <c r="HV77" s="196"/>
      <c r="IE77" s="196"/>
      <c r="LE77" s="196"/>
      <c r="LH77" s="196"/>
      <c r="MX77" s="196"/>
      <c r="NM77" s="196"/>
      <c r="NP77" s="196"/>
      <c r="OH77" s="196"/>
      <c r="OZ77" s="196"/>
      <c r="PF77" s="196"/>
      <c r="PL77" s="196"/>
      <c r="PO77" s="196"/>
      <c r="QA77" s="196"/>
      <c r="QD77" s="196"/>
      <c r="QJ77" s="196"/>
      <c r="QS77" s="196"/>
      <c r="QV77" s="196"/>
      <c r="RN77" s="196"/>
      <c r="SF77" s="196"/>
      <c r="SO77" s="196"/>
      <c r="TJ77" s="196"/>
      <c r="TP77" s="196"/>
    </row>
    <row r="78" spans="1:536">
      <c r="A78" s="9"/>
      <c r="B78" s="9"/>
      <c r="C78" s="9"/>
      <c r="D78" s="9"/>
      <c r="E78" s="9"/>
      <c r="F78" s="9"/>
      <c r="G78" s="9"/>
      <c r="H78" s="9"/>
      <c r="I78" s="9"/>
      <c r="M78" s="9"/>
      <c r="N78" s="9"/>
      <c r="O78" s="9"/>
      <c r="BD78" s="192"/>
      <c r="HL78" t="s">
        <v>409</v>
      </c>
      <c r="HM78" s="196">
        <f>VLOOKUP(HL78,'WCF 2014-2015'!$C$4:$L$57,8,FALSE)</f>
        <v>6.0270009643201543E-3</v>
      </c>
      <c r="HS78" s="196"/>
      <c r="HV78" s="196"/>
      <c r="IE78" s="196"/>
      <c r="LE78" s="196"/>
      <c r="LH78" s="196"/>
      <c r="MX78" s="196"/>
      <c r="NM78" s="196"/>
      <c r="NP78" s="196"/>
      <c r="OH78" s="196"/>
      <c r="OZ78" s="196"/>
      <c r="PF78" s="196"/>
      <c r="PL78" s="196"/>
      <c r="PO78" s="196"/>
      <c r="QA78" s="196"/>
      <c r="QD78" s="196"/>
      <c r="QJ78" s="196"/>
      <c r="QS78" s="196"/>
      <c r="QV78" s="196"/>
      <c r="RN78" s="196"/>
      <c r="SF78" s="196"/>
      <c r="SO78" s="196"/>
      <c r="TJ78" s="196"/>
      <c r="TP78" s="196"/>
    </row>
    <row r="79" spans="1:536">
      <c r="A79" s="9"/>
      <c r="B79" s="9"/>
      <c r="C79" s="9"/>
      <c r="D79" s="9"/>
      <c r="E79" s="9"/>
      <c r="F79" s="9"/>
      <c r="G79" s="9"/>
      <c r="H79" s="9"/>
      <c r="I79" s="9"/>
      <c r="M79" s="9"/>
      <c r="N79" s="9"/>
      <c r="O79" s="9"/>
      <c r="BD79" s="192"/>
      <c r="HL79"/>
      <c r="HS79" s="196"/>
      <c r="HV79" s="196"/>
      <c r="IE79" s="196"/>
      <c r="LE79" s="196"/>
      <c r="LH79" s="196"/>
      <c r="MX79" s="196"/>
      <c r="NM79" s="196"/>
      <c r="NP79" s="196"/>
      <c r="OH79" s="196"/>
      <c r="OZ79" s="196"/>
      <c r="PF79" s="196"/>
      <c r="PL79" s="196"/>
      <c r="PO79" s="196"/>
      <c r="QA79" s="196"/>
      <c r="QD79" s="196"/>
      <c r="QJ79" s="196"/>
      <c r="QS79" s="196"/>
      <c r="QV79" s="196"/>
      <c r="RN79" s="196"/>
      <c r="SF79" s="196"/>
      <c r="SO79" s="196"/>
      <c r="TJ79" s="196"/>
      <c r="TP79" s="196"/>
    </row>
    <row r="80" spans="1:536">
      <c r="A80" s="9"/>
      <c r="B80" s="9"/>
      <c r="C80" s="9"/>
      <c r="D80" s="9"/>
      <c r="E80" s="9"/>
      <c r="F80" s="9"/>
      <c r="G80" s="9"/>
      <c r="H80" s="9"/>
      <c r="I80" s="9"/>
      <c r="M80" s="9"/>
      <c r="N80" s="9"/>
      <c r="O80" s="9"/>
      <c r="BD80" s="192"/>
      <c r="HL80"/>
    </row>
    <row r="81" spans="1:537">
      <c r="A81" s="9"/>
      <c r="B81" s="9"/>
      <c r="C81" s="9"/>
      <c r="D81" s="9"/>
      <c r="E81" s="9"/>
      <c r="F81" s="9"/>
      <c r="G81" s="9"/>
      <c r="H81" s="9"/>
      <c r="I81" s="9"/>
      <c r="M81" s="9"/>
      <c r="N81" s="9"/>
      <c r="O81" s="9"/>
      <c r="BD81" s="192"/>
    </row>
    <row r="82" spans="1:537">
      <c r="A82" s="9"/>
      <c r="B82" s="9"/>
      <c r="C82" s="9"/>
      <c r="D82" s="9"/>
      <c r="E82" s="9"/>
      <c r="F82" s="9"/>
      <c r="G82" s="9"/>
      <c r="H82" s="9"/>
      <c r="I82" s="9"/>
      <c r="M82" s="9"/>
      <c r="N82" s="9"/>
      <c r="O82" s="9"/>
      <c r="BD82" s="192"/>
    </row>
    <row r="83" spans="1:537">
      <c r="A83" s="9"/>
      <c r="B83" s="9"/>
      <c r="C83" s="9"/>
      <c r="D83" s="9"/>
      <c r="E83" s="9"/>
      <c r="F83" s="9"/>
      <c r="G83" s="9"/>
      <c r="H83" s="9"/>
      <c r="I83" s="9"/>
      <c r="M83" s="9"/>
      <c r="N83" s="9"/>
      <c r="O83" s="9"/>
      <c r="BD83" s="192"/>
    </row>
    <row r="84" spans="1:537">
      <c r="A84" s="9"/>
      <c r="B84" s="9"/>
      <c r="C84" s="9"/>
      <c r="D84" s="9"/>
      <c r="E84" s="9"/>
      <c r="F84" s="9"/>
      <c r="G84" s="9"/>
      <c r="H84" s="9"/>
      <c r="I84" s="9"/>
      <c r="M84" s="9"/>
      <c r="N84" s="9"/>
      <c r="O84" s="9"/>
      <c r="BD84" s="192"/>
    </row>
    <row r="85" spans="1:537">
      <c r="A85" s="17"/>
      <c r="B85" s="9"/>
      <c r="C85" s="9"/>
      <c r="D85" s="9"/>
      <c r="E85" s="9"/>
      <c r="F85" s="9"/>
      <c r="G85" s="9"/>
      <c r="H85" s="9"/>
      <c r="I85" s="9"/>
      <c r="M85" s="9"/>
      <c r="N85" s="9"/>
      <c r="O85" s="9"/>
      <c r="BD85" s="192"/>
    </row>
    <row r="86" spans="1:537">
      <c r="A86" s="9"/>
      <c r="B86" s="9"/>
      <c r="C86" s="9"/>
      <c r="D86" s="9"/>
      <c r="E86" s="9"/>
      <c r="F86" s="9"/>
      <c r="G86" s="9"/>
      <c r="H86" s="9"/>
      <c r="I86" s="9"/>
      <c r="M86" s="9"/>
      <c r="N86" s="9"/>
      <c r="O86" s="9"/>
      <c r="BD86" s="192"/>
    </row>
    <row r="87" spans="1:537">
      <c r="A87" s="9"/>
      <c r="B87" s="9"/>
      <c r="C87" s="9"/>
      <c r="D87" s="17"/>
      <c r="E87" s="9"/>
      <c r="F87" s="9"/>
      <c r="G87" s="9"/>
      <c r="H87" s="9"/>
      <c r="I87" s="9"/>
      <c r="M87" s="9"/>
      <c r="N87" s="9"/>
      <c r="O87" s="9"/>
      <c r="BD87" s="192"/>
    </row>
    <row r="88" spans="1:537">
      <c r="A88" s="9"/>
      <c r="B88" s="9"/>
      <c r="C88" s="9"/>
      <c r="D88" s="9"/>
      <c r="E88" s="9"/>
      <c r="F88" s="9"/>
      <c r="G88" s="9"/>
      <c r="H88" s="9"/>
      <c r="I88" s="9"/>
      <c r="M88" s="9"/>
      <c r="N88" s="9"/>
      <c r="O88" s="9"/>
      <c r="BD88" s="192"/>
    </row>
    <row r="89" spans="1:537">
      <c r="A89" s="9"/>
      <c r="B89" s="9"/>
      <c r="C89" s="9"/>
      <c r="D89" s="9"/>
      <c r="E89" s="9"/>
      <c r="F89" s="9"/>
      <c r="G89" s="9"/>
      <c r="H89" s="9"/>
      <c r="I89" s="9"/>
      <c r="M89" s="9"/>
      <c r="N89" s="9"/>
      <c r="O89" s="9"/>
      <c r="BD89" s="192"/>
    </row>
    <row r="90" spans="1:537">
      <c r="A90" s="9"/>
      <c r="B90" s="9"/>
      <c r="C90" s="9"/>
      <c r="D90" s="9"/>
      <c r="E90" s="9"/>
      <c r="F90" s="9"/>
      <c r="G90" s="9"/>
      <c r="H90" s="9"/>
      <c r="I90" s="9"/>
      <c r="M90" s="9"/>
      <c r="N90" s="9"/>
      <c r="O90" s="9"/>
      <c r="BD90" s="192"/>
      <c r="HS90"/>
      <c r="HT90"/>
      <c r="HV90"/>
      <c r="HW90"/>
      <c r="IE90"/>
      <c r="IF90"/>
      <c r="IG90"/>
      <c r="LE90"/>
      <c r="LF90"/>
      <c r="LH90"/>
      <c r="LI90"/>
      <c r="MX90"/>
      <c r="MY90"/>
      <c r="NM90"/>
      <c r="NN90"/>
      <c r="NP90"/>
      <c r="NQ90"/>
      <c r="OH90"/>
      <c r="OI90"/>
      <c r="OZ90"/>
      <c r="PA90"/>
      <c r="PF90"/>
      <c r="PG90"/>
      <c r="PL90"/>
      <c r="PM90"/>
      <c r="PO90"/>
      <c r="PP90"/>
      <c r="QA90"/>
      <c r="QB90"/>
      <c r="QD90"/>
      <c r="QE90"/>
      <c r="QJ90"/>
      <c r="QK90"/>
      <c r="QS90"/>
      <c r="QT90"/>
      <c r="QV90"/>
      <c r="QW90"/>
      <c r="RN90"/>
      <c r="RO90"/>
      <c r="SF90"/>
      <c r="SG90"/>
      <c r="SO90"/>
      <c r="SP90"/>
      <c r="TJ90"/>
      <c r="TK90"/>
      <c r="TP90"/>
      <c r="TQ90"/>
    </row>
    <row r="91" spans="1:537">
      <c r="A91" s="9"/>
      <c r="B91" s="9"/>
      <c r="C91" s="9"/>
      <c r="D91" s="9"/>
      <c r="E91" s="9"/>
      <c r="F91" s="9"/>
      <c r="G91" s="9"/>
      <c r="H91" s="9"/>
      <c r="I91" s="9"/>
      <c r="M91" s="9"/>
      <c r="N91" s="9"/>
      <c r="O91" s="9"/>
      <c r="BD91" s="192"/>
      <c r="HS91" s="269" t="s">
        <v>1336</v>
      </c>
      <c r="HT91" s="269" t="s">
        <v>1337</v>
      </c>
      <c r="HV91" s="269" t="s">
        <v>1336</v>
      </c>
      <c r="HW91" s="269" t="s">
        <v>1337</v>
      </c>
      <c r="IE91" s="269" t="s">
        <v>1336</v>
      </c>
      <c r="IF91" s="269" t="s">
        <v>1337</v>
      </c>
      <c r="IG91" s="269" t="s">
        <v>1338</v>
      </c>
      <c r="LE91" s="269" t="s">
        <v>1336</v>
      </c>
      <c r="LF91" s="269" t="s">
        <v>1337</v>
      </c>
      <c r="LH91" s="269" t="s">
        <v>1336</v>
      </c>
      <c r="LI91" s="269" t="s">
        <v>1337</v>
      </c>
      <c r="MX91" s="269" t="s">
        <v>1336</v>
      </c>
      <c r="MY91" s="269" t="s">
        <v>1337</v>
      </c>
      <c r="NM91" s="269" t="s">
        <v>1336</v>
      </c>
      <c r="NN91" s="269" t="s">
        <v>1337</v>
      </c>
      <c r="NP91" s="269" t="s">
        <v>1336</v>
      </c>
      <c r="NQ91" s="269" t="s">
        <v>1337</v>
      </c>
      <c r="OH91" s="269" t="s">
        <v>1336</v>
      </c>
      <c r="OI91" s="269" t="s">
        <v>1337</v>
      </c>
      <c r="OZ91" s="269" t="s">
        <v>1336</v>
      </c>
      <c r="PA91" s="269" t="s">
        <v>1337</v>
      </c>
      <c r="PF91" s="269" t="s">
        <v>1336</v>
      </c>
      <c r="PG91" s="269" t="s">
        <v>1337</v>
      </c>
      <c r="PL91" s="269" t="s">
        <v>1336</v>
      </c>
      <c r="PM91" s="269" t="s">
        <v>1337</v>
      </c>
      <c r="PO91" s="269" t="s">
        <v>1336</v>
      </c>
      <c r="PP91" s="269" t="s">
        <v>1337</v>
      </c>
      <c r="QA91" s="269" t="s">
        <v>1336</v>
      </c>
      <c r="QB91" s="269" t="s">
        <v>1337</v>
      </c>
      <c r="QD91" s="269" t="s">
        <v>1336</v>
      </c>
      <c r="QE91" s="269" t="s">
        <v>1337</v>
      </c>
      <c r="QJ91" s="269" t="s">
        <v>1336</v>
      </c>
      <c r="QK91" s="269" t="s">
        <v>1337</v>
      </c>
      <c r="QS91" s="269" t="s">
        <v>1336</v>
      </c>
      <c r="QT91" s="269" t="s">
        <v>1337</v>
      </c>
      <c r="QV91" s="269" t="s">
        <v>1336</v>
      </c>
      <c r="QW91" s="269" t="s">
        <v>1337</v>
      </c>
      <c r="RN91" s="269" t="s">
        <v>1336</v>
      </c>
      <c r="RO91" s="269" t="s">
        <v>1337</v>
      </c>
      <c r="SF91" s="269" t="s">
        <v>1336</v>
      </c>
      <c r="SG91" s="269" t="s">
        <v>1337</v>
      </c>
      <c r="SO91" s="269" t="s">
        <v>1336</v>
      </c>
      <c r="SP91" s="269" t="s">
        <v>1337</v>
      </c>
      <c r="TJ91" s="269" t="s">
        <v>1336</v>
      </c>
      <c r="TK91" s="269" t="s">
        <v>1337</v>
      </c>
      <c r="TP91" s="269" t="s">
        <v>1336</v>
      </c>
      <c r="TQ91" s="269" t="s">
        <v>1337</v>
      </c>
    </row>
    <row r="92" spans="1:537">
      <c r="A92" s="9"/>
      <c r="B92" s="9"/>
      <c r="C92" s="9"/>
      <c r="D92" s="9"/>
      <c r="E92" s="9"/>
      <c r="F92" s="9"/>
      <c r="G92" s="9"/>
      <c r="H92" s="9"/>
      <c r="I92" s="9"/>
      <c r="M92" s="9"/>
      <c r="N92" s="9"/>
      <c r="O92" s="9"/>
      <c r="BD92" s="192"/>
      <c r="HS92" s="270"/>
      <c r="HT92" s="270"/>
      <c r="HV92" s="270"/>
      <c r="HW92" s="270"/>
      <c r="IE92" s="270"/>
      <c r="IF92" s="270"/>
      <c r="IG92" s="270"/>
      <c r="LE92" s="270"/>
      <c r="LF92" s="270"/>
      <c r="LH92" s="270"/>
      <c r="LI92" s="270"/>
      <c r="MX92" s="270"/>
      <c r="MY92" s="270"/>
      <c r="NM92" s="270"/>
      <c r="NN92" s="270"/>
      <c r="NP92" s="270"/>
      <c r="NQ92" s="270"/>
      <c r="OH92" s="270"/>
      <c r="OI92" s="270"/>
      <c r="OZ92" s="270"/>
      <c r="PA92" s="270"/>
      <c r="PF92" s="270"/>
      <c r="PG92" s="270"/>
      <c r="PL92" s="270"/>
      <c r="PM92" s="270"/>
      <c r="PO92" s="270"/>
      <c r="PP92" s="270"/>
      <c r="QA92" s="270"/>
      <c r="QB92" s="270"/>
      <c r="QD92" s="270"/>
      <c r="QE92" s="270"/>
      <c r="QJ92" s="270"/>
      <c r="QK92" s="270"/>
      <c r="QS92" s="270"/>
      <c r="QT92" s="270"/>
      <c r="QV92" s="270"/>
      <c r="QW92" s="270"/>
      <c r="RN92" s="270"/>
      <c r="RO92" s="270"/>
      <c r="SF92" s="270"/>
      <c r="SG92" s="270"/>
      <c r="SO92" s="270"/>
      <c r="SP92" s="270"/>
      <c r="TJ92" s="270"/>
      <c r="TK92" s="270"/>
      <c r="TP92" s="270"/>
      <c r="TQ92" s="270"/>
    </row>
    <row r="93" spans="1:537">
      <c r="A93" s="9"/>
      <c r="B93" s="9"/>
      <c r="C93" s="9"/>
      <c r="D93" s="9"/>
      <c r="E93" s="9"/>
      <c r="F93" s="9"/>
      <c r="G93" s="9"/>
      <c r="H93" s="9"/>
      <c r="I93" s="9"/>
      <c r="M93" s="9"/>
      <c r="N93" s="9"/>
      <c r="O93" s="9"/>
      <c r="BD93" s="192"/>
      <c r="HS93" s="270"/>
      <c r="HT93" s="270"/>
      <c r="HV93" s="270"/>
      <c r="HW93" s="270"/>
      <c r="IE93" s="270"/>
      <c r="IF93" s="270"/>
      <c r="IG93" s="270"/>
      <c r="LE93" s="270"/>
      <c r="LF93" s="270"/>
      <c r="LH93" s="270"/>
      <c r="LI93" s="270"/>
      <c r="MX93" s="270"/>
      <c r="MY93" s="270"/>
      <c r="NM93" s="270"/>
      <c r="NN93" s="270"/>
      <c r="NP93" s="270"/>
      <c r="NQ93" s="270"/>
      <c r="OH93" s="270"/>
      <c r="OI93" s="270"/>
      <c r="OZ93" s="270"/>
      <c r="PA93" s="270"/>
      <c r="PF93" s="270"/>
      <c r="PG93" s="270"/>
      <c r="PL93" s="270"/>
      <c r="PM93" s="270"/>
      <c r="PO93" s="270"/>
      <c r="PP93" s="270"/>
      <c r="QA93" s="270"/>
      <c r="QB93" s="270"/>
      <c r="QD93" s="270"/>
      <c r="QE93" s="270"/>
      <c r="QJ93" s="270"/>
      <c r="QK93" s="270"/>
      <c r="QS93" s="270"/>
      <c r="QT93" s="270"/>
      <c r="QV93" s="270"/>
      <c r="QW93" s="270"/>
      <c r="RN93" s="270"/>
      <c r="RO93" s="270"/>
      <c r="SF93" s="270"/>
      <c r="SG93" s="270"/>
      <c r="SO93" s="270"/>
      <c r="SP93" s="270"/>
      <c r="TJ93" s="270"/>
      <c r="TK93" s="270"/>
      <c r="TP93" s="270"/>
      <c r="TQ93" s="270"/>
    </row>
    <row r="94" spans="1:537">
      <c r="A94" s="9"/>
      <c r="B94" s="9"/>
      <c r="C94" s="9"/>
      <c r="D94" s="9"/>
      <c r="E94" s="9"/>
      <c r="F94" s="9"/>
      <c r="G94" s="9"/>
      <c r="H94" s="9"/>
      <c r="I94" s="9"/>
      <c r="M94" s="9"/>
      <c r="N94" s="9"/>
      <c r="O94" s="9"/>
      <c r="HS94" s="270"/>
      <c r="HT94" s="270"/>
      <c r="HV94" s="270"/>
      <c r="HW94" s="270"/>
      <c r="IE94" s="270"/>
      <c r="IF94" s="270"/>
      <c r="IG94" s="270"/>
      <c r="LE94" s="270"/>
      <c r="LF94" s="270"/>
      <c r="LH94" s="270"/>
      <c r="LI94" s="270"/>
      <c r="MX94" s="270"/>
      <c r="MY94" s="270"/>
      <c r="NM94" s="270"/>
      <c r="NN94" s="270"/>
      <c r="NP94" s="270"/>
      <c r="NQ94" s="270"/>
      <c r="OH94" s="270"/>
      <c r="OI94" s="270"/>
      <c r="OZ94" s="270"/>
      <c r="PA94" s="270"/>
      <c r="PF94" s="270"/>
      <c r="PG94" s="270"/>
      <c r="PL94" s="270"/>
      <c r="PM94" s="270"/>
      <c r="PO94" s="270"/>
      <c r="PP94" s="270"/>
      <c r="QA94" s="270"/>
      <c r="QB94" s="270"/>
      <c r="QD94" s="270"/>
      <c r="QE94" s="270"/>
      <c r="QJ94" s="270"/>
      <c r="QK94" s="270"/>
      <c r="QS94" s="270"/>
      <c r="QT94" s="270"/>
      <c r="QV94" s="270"/>
      <c r="QW94" s="270"/>
      <c r="RN94" s="270"/>
      <c r="RO94" s="270"/>
      <c r="SF94" s="270"/>
      <c r="SG94" s="270"/>
      <c r="SO94" s="270"/>
      <c r="SP94" s="270"/>
      <c r="TJ94" s="270"/>
      <c r="TK94" s="270"/>
      <c r="TP94" s="270"/>
      <c r="TQ94" s="270"/>
    </row>
    <row r="95" spans="1:537">
      <c r="A95" s="9"/>
      <c r="B95" s="9"/>
      <c r="C95" s="9"/>
      <c r="D95" s="9"/>
      <c r="E95" s="9"/>
      <c r="F95" s="9"/>
      <c r="G95" s="9"/>
      <c r="H95" s="9"/>
      <c r="I95" s="9"/>
      <c r="M95" s="9"/>
      <c r="N95" s="9"/>
      <c r="O95" s="9"/>
      <c r="HS95" s="270"/>
      <c r="HT95" s="270"/>
      <c r="HV95" s="270"/>
      <c r="HW95" s="270"/>
      <c r="IE95" s="270"/>
      <c r="IF95" s="270"/>
      <c r="IG95" s="270"/>
      <c r="LE95" s="270"/>
      <c r="LF95" s="270"/>
      <c r="LH95" s="270"/>
      <c r="LI95" s="270"/>
      <c r="MX95" s="270"/>
      <c r="MY95" s="270"/>
      <c r="NM95" s="270"/>
      <c r="NN95" s="270"/>
      <c r="NP95" s="270"/>
      <c r="NQ95" s="270"/>
      <c r="OH95" s="270"/>
      <c r="OI95" s="270"/>
      <c r="OZ95" s="270"/>
      <c r="PA95" s="270"/>
      <c r="PF95" s="270"/>
      <c r="PG95" s="270"/>
      <c r="PL95" s="270"/>
      <c r="PM95" s="270"/>
      <c r="PO95" s="270"/>
      <c r="PP95" s="270"/>
      <c r="QA95" s="270"/>
      <c r="QB95" s="270"/>
      <c r="QD95" s="270"/>
      <c r="QE95" s="270"/>
      <c r="QJ95" s="270"/>
      <c r="QK95" s="270"/>
      <c r="QS95" s="270"/>
      <c r="QT95" s="270"/>
      <c r="QV95" s="270"/>
      <c r="QW95" s="270"/>
      <c r="RN95" s="270"/>
      <c r="RO95" s="270"/>
      <c r="SF95" s="270"/>
      <c r="SG95" s="270"/>
      <c r="SO95" s="270"/>
      <c r="SP95" s="270"/>
      <c r="TJ95" s="270"/>
      <c r="TK95" s="270"/>
      <c r="TP95" s="270"/>
      <c r="TQ95" s="270"/>
    </row>
    <row r="96" spans="1:537">
      <c r="A96" s="9"/>
      <c r="B96" s="9"/>
      <c r="C96" s="9"/>
      <c r="D96" s="9"/>
      <c r="E96" s="9"/>
      <c r="F96" s="9"/>
      <c r="G96" s="9"/>
      <c r="H96" s="9"/>
      <c r="I96" s="9"/>
      <c r="M96" s="9"/>
      <c r="N96" s="9"/>
      <c r="O96" s="9"/>
      <c r="HS96" s="270"/>
      <c r="HT96" s="270"/>
      <c r="HV96" s="270"/>
      <c r="HW96" s="270"/>
      <c r="IE96" s="270"/>
      <c r="IF96" s="270"/>
      <c r="IG96" s="270"/>
      <c r="LE96" s="270"/>
      <c r="LF96" s="270"/>
      <c r="LH96" s="270"/>
      <c r="LI96" s="270"/>
      <c r="MX96" s="270"/>
      <c r="MY96" s="270"/>
      <c r="NM96" s="270"/>
      <c r="NN96" s="270"/>
      <c r="NP96" s="270"/>
      <c r="NQ96" s="270"/>
      <c r="OH96" s="270"/>
      <c r="OI96" s="270"/>
      <c r="OZ96" s="270"/>
      <c r="PA96" s="270"/>
      <c r="PF96" s="270"/>
      <c r="PG96" s="270"/>
      <c r="PL96" s="270"/>
      <c r="PM96" s="270"/>
      <c r="PO96" s="270"/>
      <c r="PP96" s="270"/>
      <c r="QA96" s="270"/>
      <c r="QB96" s="270"/>
      <c r="QD96" s="270"/>
      <c r="QE96" s="270"/>
      <c r="QJ96" s="270"/>
      <c r="QK96" s="270"/>
      <c r="QS96" s="270"/>
      <c r="QT96" s="270"/>
      <c r="QV96" s="270"/>
      <c r="QW96" s="270"/>
      <c r="RN96" s="270"/>
      <c r="RO96" s="270"/>
      <c r="SF96" s="270"/>
      <c r="SG96" s="270"/>
      <c r="SO96" s="270"/>
      <c r="SP96" s="270"/>
      <c r="TJ96" s="270"/>
      <c r="TK96" s="270"/>
      <c r="TP96" s="270"/>
      <c r="TQ96" s="270"/>
    </row>
    <row r="97" spans="1:537">
      <c r="A97" s="9"/>
      <c r="B97" s="9"/>
      <c r="C97" s="9"/>
      <c r="D97" s="9"/>
      <c r="E97" s="9"/>
      <c r="F97" s="9"/>
      <c r="G97" s="9"/>
      <c r="H97" s="9"/>
      <c r="I97" s="9"/>
      <c r="M97" s="9"/>
      <c r="N97" s="9"/>
      <c r="O97" s="9"/>
      <c r="HS97" s="270"/>
      <c r="HT97" s="270"/>
      <c r="HV97" s="270"/>
      <c r="HW97" s="270"/>
      <c r="IE97" s="270"/>
      <c r="IF97" s="270"/>
      <c r="IG97" s="270"/>
      <c r="LE97" s="270"/>
      <c r="LF97" s="270"/>
      <c r="LH97" s="270"/>
      <c r="LI97" s="270"/>
      <c r="MX97" s="270"/>
      <c r="MY97" s="270"/>
      <c r="NM97" s="270"/>
      <c r="NN97" s="270"/>
      <c r="NP97" s="270"/>
      <c r="NQ97" s="270"/>
      <c r="OH97" s="270"/>
      <c r="OI97" s="270"/>
      <c r="OZ97" s="270"/>
      <c r="PA97" s="270"/>
      <c r="PF97" s="270"/>
      <c r="PG97" s="270"/>
      <c r="PL97" s="270"/>
      <c r="PM97" s="270"/>
      <c r="PO97" s="270"/>
      <c r="PP97" s="270"/>
      <c r="QA97" s="270"/>
      <c r="QB97" s="270"/>
      <c r="QD97" s="270"/>
      <c r="QE97" s="270"/>
      <c r="QJ97" s="270"/>
      <c r="QK97" s="270"/>
      <c r="QS97" s="270"/>
      <c r="QT97" s="270"/>
      <c r="QV97" s="270"/>
      <c r="QW97" s="270"/>
      <c r="RN97" s="270"/>
      <c r="RO97" s="270"/>
      <c r="SF97" s="270"/>
      <c r="SG97" s="270"/>
      <c r="SO97" s="270"/>
      <c r="SP97" s="270"/>
      <c r="TJ97" s="270"/>
      <c r="TK97" s="270"/>
      <c r="TP97" s="270"/>
      <c r="TQ97" s="270"/>
    </row>
    <row r="98" spans="1:537">
      <c r="A98" s="9"/>
      <c r="B98" s="9"/>
      <c r="C98" s="9"/>
      <c r="D98" s="9"/>
      <c r="E98" s="9"/>
      <c r="F98" s="9"/>
      <c r="G98" s="9"/>
      <c r="H98" s="9"/>
      <c r="I98" s="9"/>
      <c r="M98" s="9"/>
      <c r="N98" s="9"/>
      <c r="O98" s="9"/>
      <c r="HS98" s="270"/>
      <c r="HT98" s="270"/>
      <c r="HV98" s="270"/>
      <c r="HW98" s="270"/>
      <c r="IE98" s="270"/>
      <c r="IF98" s="270"/>
      <c r="IG98" s="270"/>
      <c r="LE98" s="270"/>
      <c r="LF98" s="270"/>
      <c r="LH98" s="270"/>
      <c r="LI98" s="270"/>
      <c r="MX98" s="270"/>
      <c r="MY98" s="270"/>
      <c r="NM98" s="270"/>
      <c r="NN98" s="270"/>
      <c r="NP98" s="270"/>
      <c r="NQ98" s="270"/>
      <c r="OH98" s="270"/>
      <c r="OI98" s="270"/>
      <c r="OZ98" s="270"/>
      <c r="PA98" s="270"/>
      <c r="PF98" s="270"/>
      <c r="PG98" s="270"/>
      <c r="PL98" s="270"/>
      <c r="PM98" s="270"/>
      <c r="PO98" s="270"/>
      <c r="PP98" s="270"/>
      <c r="QA98" s="270"/>
      <c r="QB98" s="270"/>
      <c r="QD98" s="270"/>
      <c r="QE98" s="270"/>
      <c r="QJ98" s="270"/>
      <c r="QK98" s="270"/>
      <c r="QS98" s="270"/>
      <c r="QT98" s="270"/>
      <c r="QV98" s="270"/>
      <c r="QW98" s="270"/>
      <c r="RN98" s="270"/>
      <c r="RO98" s="270"/>
      <c r="SF98" s="270"/>
      <c r="SG98" s="270"/>
      <c r="SO98" s="270"/>
      <c r="SP98" s="270"/>
      <c r="TJ98" s="270"/>
      <c r="TK98" s="270"/>
      <c r="TP98" s="270"/>
      <c r="TQ98" s="270"/>
    </row>
    <row r="99" spans="1:537">
      <c r="A99" s="9"/>
      <c r="B99" s="9"/>
      <c r="C99" s="9"/>
      <c r="D99" s="9"/>
      <c r="E99" s="9"/>
      <c r="F99" s="9"/>
      <c r="G99" s="9"/>
      <c r="H99" s="9"/>
      <c r="I99" s="9"/>
      <c r="M99" s="9"/>
      <c r="N99" s="9"/>
      <c r="O99" s="9"/>
      <c r="HS99" s="270"/>
      <c r="HT99" s="270"/>
      <c r="HV99" s="270"/>
      <c r="HW99" s="270"/>
      <c r="IE99" s="270"/>
      <c r="IF99" s="270"/>
      <c r="IG99" s="270"/>
      <c r="LE99" s="270"/>
      <c r="LF99" s="270"/>
      <c r="LH99" s="270"/>
      <c r="LI99" s="270"/>
      <c r="MX99" s="270"/>
      <c r="MY99" s="270"/>
      <c r="NM99" s="270"/>
      <c r="NN99" s="270"/>
      <c r="NP99" s="270"/>
      <c r="NQ99" s="270"/>
      <c r="OH99" s="270"/>
      <c r="OI99" s="270"/>
      <c r="OZ99" s="270"/>
      <c r="PA99" s="270"/>
      <c r="PF99" s="270"/>
      <c r="PG99" s="270"/>
      <c r="PL99" s="270"/>
      <c r="PM99" s="270"/>
      <c r="PO99" s="270"/>
      <c r="PP99" s="270"/>
      <c r="QA99" s="270"/>
      <c r="QB99" s="270"/>
      <c r="QD99" s="270"/>
      <c r="QE99" s="270"/>
      <c r="QJ99" s="270"/>
      <c r="QK99" s="270"/>
      <c r="QS99" s="270"/>
      <c r="QT99" s="270"/>
      <c r="QV99" s="270"/>
      <c r="QW99" s="270"/>
      <c r="RN99" s="270"/>
      <c r="RO99" s="270"/>
      <c r="SF99" s="270"/>
      <c r="SG99" s="270"/>
      <c r="SO99" s="270"/>
      <c r="SP99" s="270"/>
      <c r="TJ99" s="270"/>
      <c r="TK99" s="270"/>
      <c r="TP99" s="270"/>
      <c r="TQ99" s="270"/>
    </row>
    <row r="100" spans="1:537">
      <c r="A100" s="9"/>
      <c r="B100" s="9"/>
      <c r="C100" s="9"/>
      <c r="D100" s="9"/>
      <c r="E100" s="9"/>
      <c r="F100" s="9"/>
      <c r="G100" s="9"/>
      <c r="H100" s="9"/>
      <c r="I100" s="9"/>
      <c r="M100" s="9"/>
      <c r="N100" s="9"/>
      <c r="O100" s="9"/>
      <c r="HS100" s="270"/>
      <c r="HT100" s="270"/>
      <c r="HV100" s="270"/>
      <c r="HW100" s="270"/>
      <c r="IE100" s="270"/>
      <c r="IF100" s="270"/>
      <c r="IG100" s="270"/>
      <c r="LE100" s="270"/>
      <c r="LF100" s="270"/>
      <c r="LH100" s="270"/>
      <c r="LI100" s="270"/>
      <c r="MX100" s="270"/>
      <c r="MY100" s="270"/>
      <c r="NM100" s="270"/>
      <c r="NN100" s="270"/>
      <c r="NP100" s="270"/>
      <c r="NQ100" s="270"/>
      <c r="OH100" s="270"/>
      <c r="OI100" s="270"/>
      <c r="OZ100" s="270"/>
      <c r="PA100" s="270"/>
      <c r="PF100" s="270"/>
      <c r="PG100" s="270"/>
      <c r="PL100" s="270"/>
      <c r="PM100" s="270"/>
      <c r="PO100" s="270"/>
      <c r="PP100" s="270"/>
      <c r="QA100" s="270"/>
      <c r="QB100" s="270"/>
      <c r="QD100" s="270"/>
      <c r="QE100" s="270"/>
      <c r="QJ100" s="270"/>
      <c r="QK100" s="270"/>
      <c r="QS100" s="270"/>
      <c r="QT100" s="270"/>
      <c r="QV100" s="270"/>
      <c r="QW100" s="270"/>
      <c r="RN100" s="270"/>
      <c r="RO100" s="270"/>
      <c r="SF100" s="270"/>
      <c r="SG100" s="270"/>
      <c r="SO100" s="270"/>
      <c r="SP100" s="270"/>
      <c r="TJ100" s="270"/>
      <c r="TK100" s="270"/>
      <c r="TP100" s="270"/>
      <c r="TQ100" s="270"/>
    </row>
    <row r="101" spans="1:537">
      <c r="A101" s="9"/>
      <c r="B101" s="9"/>
      <c r="C101" s="9"/>
      <c r="D101" s="9"/>
      <c r="E101" s="9"/>
      <c r="F101" s="9"/>
      <c r="G101" s="9"/>
      <c r="H101" s="9"/>
      <c r="I101" s="9"/>
      <c r="M101" s="9"/>
      <c r="N101" s="9"/>
      <c r="O101" s="9"/>
      <c r="HS101" s="270"/>
      <c r="HT101" s="270"/>
      <c r="HV101" s="270"/>
      <c r="HW101" s="270"/>
      <c r="IE101" s="270"/>
      <c r="IF101" s="270"/>
      <c r="IG101" s="270"/>
      <c r="LE101" s="270"/>
      <c r="LF101" s="270"/>
      <c r="LH101" s="270"/>
      <c r="LI101" s="270"/>
      <c r="MX101" s="270"/>
      <c r="MY101" s="270"/>
      <c r="NM101" s="270"/>
      <c r="NN101" s="270"/>
      <c r="NP101" s="270"/>
      <c r="NQ101" s="270"/>
      <c r="OH101" s="270"/>
      <c r="OI101" s="270"/>
      <c r="OZ101" s="270"/>
      <c r="PA101" s="270"/>
      <c r="PF101" s="270"/>
      <c r="PG101" s="270"/>
      <c r="PL101" s="270"/>
      <c r="PM101" s="270"/>
      <c r="PO101" s="270"/>
      <c r="PP101" s="270"/>
      <c r="QA101" s="270"/>
      <c r="QB101" s="270"/>
      <c r="QD101" s="270"/>
      <c r="QE101" s="270"/>
      <c r="QJ101" s="270"/>
      <c r="QK101" s="270"/>
      <c r="QS101" s="270"/>
      <c r="QT101" s="270"/>
      <c r="QV101" s="270"/>
      <c r="QW101" s="270"/>
      <c r="RN101" s="270"/>
      <c r="RO101" s="270"/>
      <c r="SF101" s="270"/>
      <c r="SG101" s="270"/>
      <c r="SO101" s="270"/>
      <c r="SP101" s="270"/>
      <c r="TJ101" s="270"/>
      <c r="TK101" s="270"/>
      <c r="TP101" s="270"/>
      <c r="TQ101" s="270"/>
    </row>
    <row r="102" spans="1:537">
      <c r="A102" s="9"/>
      <c r="B102" s="9"/>
      <c r="C102" s="9"/>
      <c r="D102" s="9"/>
      <c r="E102" s="9"/>
      <c r="F102" s="9"/>
      <c r="G102" s="9"/>
      <c r="H102" s="9"/>
      <c r="I102" s="9"/>
      <c r="M102" s="9"/>
      <c r="N102" s="9"/>
      <c r="O102" s="9"/>
      <c r="HS102"/>
      <c r="HT102"/>
      <c r="HV102"/>
      <c r="HW102"/>
      <c r="IE102"/>
      <c r="IF102"/>
      <c r="IG102"/>
      <c r="LE102"/>
      <c r="LF102"/>
      <c r="LH102"/>
      <c r="LI102"/>
      <c r="MX102"/>
      <c r="MY102"/>
      <c r="NM102"/>
      <c r="NN102"/>
      <c r="NP102"/>
      <c r="NQ102"/>
      <c r="OH102"/>
      <c r="OI102"/>
      <c r="OZ102"/>
      <c r="PA102"/>
      <c r="PF102"/>
      <c r="PG102"/>
      <c r="PL102"/>
      <c r="PM102"/>
      <c r="PO102"/>
      <c r="PP102"/>
      <c r="QA102"/>
      <c r="QB102"/>
      <c r="QD102"/>
      <c r="QE102"/>
      <c r="QJ102"/>
      <c r="QK102"/>
      <c r="QS102"/>
      <c r="QT102"/>
      <c r="QV102"/>
      <c r="QW102"/>
      <c r="RN102"/>
      <c r="RO102"/>
      <c r="SF102"/>
      <c r="SG102"/>
      <c r="SO102"/>
      <c r="SP102"/>
      <c r="TJ102"/>
      <c r="TK102"/>
      <c r="TP102"/>
      <c r="TQ102"/>
    </row>
    <row r="103" spans="1:537">
      <c r="A103" s="9"/>
      <c r="B103" s="9"/>
      <c r="C103" s="9"/>
      <c r="D103" s="9"/>
      <c r="E103" s="9"/>
      <c r="F103" s="9"/>
      <c r="G103" s="9"/>
      <c r="H103" s="9"/>
      <c r="I103" s="9"/>
      <c r="M103" s="9"/>
      <c r="N103" s="9"/>
      <c r="O103" s="9"/>
      <c r="HS103" s="269"/>
      <c r="HT103" s="269"/>
      <c r="HV103" s="269"/>
      <c r="HW103" s="269"/>
      <c r="IE103" s="269"/>
      <c r="IF103" s="269"/>
      <c r="IG103" s="269"/>
      <c r="LE103" s="269"/>
      <c r="LF103" s="269"/>
      <c r="LH103" s="269"/>
      <c r="LI103" s="269"/>
      <c r="MX103" s="269"/>
      <c r="MY103" s="269"/>
      <c r="NM103" s="269"/>
      <c r="NN103" s="269"/>
      <c r="NP103" s="269"/>
      <c r="NQ103" s="269"/>
      <c r="OH103" s="269"/>
      <c r="OI103" s="269"/>
      <c r="OZ103" s="269"/>
      <c r="PA103" s="269"/>
      <c r="PF103" s="269"/>
      <c r="PG103" s="269"/>
      <c r="PL103" s="269"/>
      <c r="PM103" s="269"/>
      <c r="PO103" s="269"/>
      <c r="PP103" s="269"/>
      <c r="QA103" s="269"/>
      <c r="QB103" s="269"/>
      <c r="QD103" s="269"/>
      <c r="QE103" s="269"/>
      <c r="QJ103" s="269"/>
      <c r="QK103" s="269"/>
      <c r="QS103" s="269"/>
      <c r="QT103" s="269"/>
      <c r="QV103" s="269"/>
      <c r="QW103" s="269"/>
      <c r="RN103" s="269"/>
      <c r="RO103" s="269"/>
      <c r="SF103" s="269"/>
      <c r="SG103" s="269"/>
      <c r="SO103" s="269"/>
      <c r="SP103" s="269"/>
      <c r="TJ103" s="269"/>
      <c r="TK103" s="269"/>
      <c r="TP103" s="269"/>
      <c r="TQ103" s="269"/>
    </row>
    <row r="104" spans="1:537">
      <c r="A104" s="9"/>
      <c r="B104" s="9"/>
      <c r="C104" s="9"/>
      <c r="D104" s="9"/>
      <c r="E104" s="9"/>
      <c r="F104" s="9"/>
      <c r="G104" s="9"/>
      <c r="H104" s="9"/>
      <c r="I104" s="9"/>
      <c r="M104" s="9"/>
      <c r="N104" s="9"/>
      <c r="O104" s="9"/>
      <c r="HS104" s="270"/>
      <c r="HT104" s="270"/>
      <c r="HV104" s="270"/>
      <c r="HW104" s="270"/>
      <c r="IE104" s="270"/>
      <c r="IF104" s="270"/>
      <c r="IG104" s="270"/>
      <c r="LE104" s="270"/>
      <c r="LF104" s="270"/>
      <c r="LH104" s="270"/>
      <c r="LI104" s="270"/>
      <c r="MX104" s="270"/>
      <c r="MY104" s="270"/>
      <c r="NM104" s="270"/>
      <c r="NN104" s="270"/>
      <c r="NP104" s="270"/>
      <c r="NQ104" s="270"/>
      <c r="OH104" s="270"/>
      <c r="OI104" s="270"/>
      <c r="OZ104" s="270"/>
      <c r="PA104" s="270"/>
      <c r="PF104" s="270"/>
      <c r="PG104" s="270"/>
      <c r="PL104" s="270"/>
      <c r="PM104" s="270"/>
      <c r="PO104" s="270"/>
      <c r="PP104" s="270"/>
      <c r="QA104" s="270"/>
      <c r="QB104" s="270"/>
      <c r="QD104" s="270"/>
      <c r="QE104" s="270"/>
      <c r="QJ104" s="270"/>
      <c r="QK104" s="270"/>
      <c r="QS104" s="270"/>
      <c r="QT104" s="270"/>
      <c r="QV104" s="270"/>
      <c r="QW104" s="270"/>
      <c r="RN104" s="270"/>
      <c r="RO104" s="270"/>
      <c r="SF104" s="270"/>
      <c r="SG104" s="270"/>
      <c r="SO104" s="270"/>
      <c r="SP104" s="270"/>
      <c r="TJ104" s="270"/>
      <c r="TK104" s="270"/>
      <c r="TP104" s="270"/>
      <c r="TQ104" s="270"/>
    </row>
    <row r="105" spans="1:537">
      <c r="A105" s="9"/>
      <c r="B105" s="9"/>
      <c r="C105" s="9"/>
      <c r="D105" s="9"/>
      <c r="E105" s="9"/>
      <c r="F105" s="9"/>
      <c r="G105" s="9"/>
      <c r="H105" s="9"/>
      <c r="I105" s="9"/>
      <c r="M105" s="9"/>
      <c r="N105" s="9"/>
      <c r="O105" s="9"/>
      <c r="HS105" s="270"/>
      <c r="HT105" s="270"/>
      <c r="HV105" s="270"/>
      <c r="HW105" s="270"/>
      <c r="IE105" s="270"/>
      <c r="IF105" s="270"/>
      <c r="IG105" s="270"/>
      <c r="LE105" s="270"/>
      <c r="LF105" s="270"/>
      <c r="LH105" s="270"/>
      <c r="LI105" s="270"/>
      <c r="MX105" s="270"/>
      <c r="MY105" s="270"/>
      <c r="NM105" s="270"/>
      <c r="NN105" s="270"/>
      <c r="NP105" s="270"/>
      <c r="NQ105" s="270"/>
      <c r="OH105" s="270"/>
      <c r="OI105" s="270"/>
      <c r="OZ105" s="270"/>
      <c r="PA105" s="270"/>
      <c r="PF105" s="270"/>
      <c r="PG105" s="270"/>
      <c r="PL105" s="270"/>
      <c r="PM105" s="270"/>
      <c r="PO105" s="270"/>
      <c r="PP105" s="270"/>
      <c r="QA105" s="270"/>
      <c r="QB105" s="270"/>
      <c r="QD105" s="270"/>
      <c r="QE105" s="270"/>
      <c r="QJ105" s="270"/>
      <c r="QK105" s="270"/>
      <c r="QS105" s="270"/>
      <c r="QT105" s="270"/>
      <c r="QV105" s="270"/>
      <c r="QW105" s="270"/>
      <c r="RN105" s="270"/>
      <c r="RO105" s="270"/>
      <c r="SF105" s="270"/>
      <c r="SG105" s="270"/>
      <c r="SO105" s="270"/>
      <c r="SP105" s="270"/>
      <c r="TJ105" s="270"/>
      <c r="TK105" s="270"/>
      <c r="TP105" s="270"/>
      <c r="TQ105" s="270"/>
    </row>
    <row r="106" spans="1:537">
      <c r="A106" s="9"/>
      <c r="B106" s="9"/>
      <c r="C106" s="9"/>
      <c r="D106" s="9"/>
      <c r="E106" s="9"/>
      <c r="F106" s="9"/>
      <c r="G106" s="9"/>
      <c r="H106" s="9"/>
      <c r="I106" s="9"/>
      <c r="M106" s="9"/>
      <c r="N106" s="9"/>
      <c r="O106" s="9"/>
      <c r="HS106" s="270"/>
      <c r="HT106" s="270"/>
      <c r="HV106" s="270"/>
      <c r="HW106" s="270"/>
      <c r="IE106" s="270"/>
      <c r="IF106" s="270"/>
      <c r="IG106" s="270"/>
      <c r="LE106" s="270"/>
      <c r="LF106" s="270"/>
      <c r="LH106" s="270"/>
      <c r="LI106" s="270"/>
      <c r="MX106" s="270"/>
      <c r="MY106" s="270"/>
      <c r="NM106" s="270"/>
      <c r="NN106" s="270"/>
      <c r="NP106" s="270"/>
      <c r="NQ106" s="270"/>
      <c r="OH106" s="270"/>
      <c r="OI106" s="270"/>
      <c r="OZ106" s="270"/>
      <c r="PA106" s="270"/>
      <c r="PF106" s="270"/>
      <c r="PG106" s="270"/>
      <c r="PL106" s="270"/>
      <c r="PM106" s="270"/>
      <c r="PO106" s="270"/>
      <c r="PP106" s="270"/>
      <c r="QA106" s="270"/>
      <c r="QB106" s="270"/>
      <c r="QD106" s="270"/>
      <c r="QE106" s="270"/>
      <c r="QJ106" s="270"/>
      <c r="QK106" s="270"/>
      <c r="QS106" s="270"/>
      <c r="QT106" s="270"/>
      <c r="QV106" s="270"/>
      <c r="QW106" s="270"/>
      <c r="RN106" s="270"/>
      <c r="RO106" s="270"/>
      <c r="SF106" s="270"/>
      <c r="SG106" s="270"/>
      <c r="SO106" s="270"/>
      <c r="SP106" s="270"/>
      <c r="TJ106" s="270"/>
      <c r="TK106" s="270"/>
      <c r="TP106" s="270"/>
      <c r="TQ106" s="270"/>
    </row>
    <row r="107" spans="1:537">
      <c r="A107" s="9"/>
      <c r="B107" s="9"/>
      <c r="C107" s="9"/>
      <c r="D107" s="9"/>
      <c r="E107" s="9"/>
      <c r="F107" s="9"/>
      <c r="G107" s="9"/>
      <c r="H107" s="9"/>
      <c r="I107" s="9"/>
      <c r="M107" s="9"/>
      <c r="N107" s="9"/>
      <c r="O107" s="9"/>
      <c r="HS107" s="270"/>
      <c r="HT107" s="270"/>
      <c r="HV107" s="270"/>
      <c r="HW107" s="270"/>
      <c r="IE107" s="270"/>
      <c r="IF107" s="270"/>
      <c r="IG107" s="270"/>
      <c r="LE107" s="270"/>
      <c r="LF107" s="270"/>
      <c r="LH107" s="270"/>
      <c r="LI107" s="270"/>
      <c r="MX107" s="270"/>
      <c r="MY107" s="270"/>
      <c r="NM107" s="270"/>
      <c r="NN107" s="270"/>
      <c r="NP107" s="270"/>
      <c r="NQ107" s="270"/>
      <c r="OH107" s="270"/>
      <c r="OI107" s="270"/>
      <c r="OZ107" s="270"/>
      <c r="PA107" s="270"/>
      <c r="PF107" s="270"/>
      <c r="PG107" s="270"/>
      <c r="PL107" s="270"/>
      <c r="PM107" s="270"/>
      <c r="PO107" s="270"/>
      <c r="PP107" s="270"/>
      <c r="QA107" s="270"/>
      <c r="QB107" s="270"/>
      <c r="QD107" s="270"/>
      <c r="QE107" s="270"/>
      <c r="QJ107" s="270"/>
      <c r="QK107" s="270"/>
      <c r="QS107" s="270"/>
      <c r="QT107" s="270"/>
      <c r="QV107" s="270"/>
      <c r="QW107" s="270"/>
      <c r="RN107" s="270"/>
      <c r="RO107" s="270"/>
      <c r="SF107" s="270"/>
      <c r="SG107" s="270"/>
      <c r="SO107" s="270"/>
      <c r="SP107" s="270"/>
      <c r="TJ107" s="270"/>
      <c r="TK107" s="270"/>
      <c r="TP107" s="270"/>
      <c r="TQ107" s="270"/>
    </row>
    <row r="108" spans="1:537">
      <c r="A108" s="9"/>
      <c r="B108" s="9"/>
      <c r="C108" s="9"/>
      <c r="D108" s="9"/>
      <c r="E108" s="9"/>
      <c r="F108" s="9"/>
      <c r="G108" s="9"/>
      <c r="H108" s="9"/>
      <c r="I108" s="9"/>
      <c r="M108" s="9"/>
      <c r="N108" s="9"/>
      <c r="O108" s="9"/>
      <c r="HS108" s="270"/>
      <c r="HT108" s="270"/>
      <c r="HV108" s="270"/>
      <c r="HW108" s="270"/>
      <c r="IE108" s="270"/>
      <c r="IF108" s="270"/>
      <c r="IG108" s="270"/>
      <c r="LE108" s="270"/>
      <c r="LF108" s="270"/>
      <c r="LH108" s="270"/>
      <c r="LI108" s="270"/>
      <c r="MX108" s="270"/>
      <c r="MY108" s="270"/>
      <c r="NM108" s="270"/>
      <c r="NN108" s="270"/>
      <c r="NP108" s="270"/>
      <c r="NQ108" s="270"/>
      <c r="OH108" s="270"/>
      <c r="OI108" s="270"/>
      <c r="OZ108" s="270"/>
      <c r="PA108" s="270"/>
      <c r="PF108" s="270"/>
      <c r="PG108" s="270"/>
      <c r="PL108" s="270"/>
      <c r="PM108" s="270"/>
      <c r="PO108" s="270"/>
      <c r="PP108" s="270"/>
      <c r="QA108" s="270"/>
      <c r="QB108" s="270"/>
      <c r="QD108" s="270"/>
      <c r="QE108" s="270"/>
      <c r="QJ108" s="270"/>
      <c r="QK108" s="270"/>
      <c r="QS108" s="270"/>
      <c r="QT108" s="270"/>
      <c r="QV108" s="270"/>
      <c r="QW108" s="270"/>
      <c r="RN108" s="270"/>
      <c r="RO108" s="270"/>
      <c r="SF108" s="270"/>
      <c r="SG108" s="270"/>
      <c r="SO108" s="270"/>
      <c r="SP108" s="270"/>
      <c r="TJ108" s="270"/>
      <c r="TK108" s="270"/>
      <c r="TP108" s="270"/>
      <c r="TQ108" s="270"/>
    </row>
    <row r="109" spans="1:537">
      <c r="A109" s="9"/>
      <c r="B109" s="9"/>
      <c r="C109" s="9"/>
      <c r="D109" s="9"/>
      <c r="E109" s="9"/>
      <c r="F109" s="9"/>
      <c r="G109" s="9"/>
      <c r="H109" s="9"/>
      <c r="I109" s="9"/>
      <c r="M109" s="9"/>
      <c r="N109" s="9"/>
      <c r="O109" s="9"/>
      <c r="HS109" s="270"/>
      <c r="HT109" s="270"/>
      <c r="HV109" s="270"/>
      <c r="HW109" s="270"/>
      <c r="IE109" s="270"/>
      <c r="IF109" s="270"/>
      <c r="IG109" s="270"/>
      <c r="LE109" s="270"/>
      <c r="LF109" s="270"/>
      <c r="LH109" s="270"/>
      <c r="LI109" s="270"/>
      <c r="MX109" s="270"/>
      <c r="MY109" s="270"/>
      <c r="NM109" s="270"/>
      <c r="NN109" s="270"/>
      <c r="NP109" s="270"/>
      <c r="NQ109" s="270"/>
      <c r="OH109" s="270"/>
      <c r="OI109" s="270"/>
      <c r="OZ109" s="270"/>
      <c r="PA109" s="270"/>
      <c r="PF109" s="270"/>
      <c r="PG109" s="270"/>
      <c r="PL109" s="270"/>
      <c r="PM109" s="270"/>
      <c r="PO109" s="270"/>
      <c r="PP109" s="270"/>
      <c r="QA109" s="270"/>
      <c r="QB109" s="270"/>
      <c r="QD109" s="270"/>
      <c r="QE109" s="270"/>
      <c r="QJ109" s="270"/>
      <c r="QK109" s="270"/>
      <c r="QS109" s="270"/>
      <c r="QT109" s="270"/>
      <c r="QV109" s="270"/>
      <c r="QW109" s="270"/>
      <c r="RN109" s="270"/>
      <c r="RO109" s="270"/>
      <c r="SF109" s="270"/>
      <c r="SG109" s="270"/>
      <c r="SO109" s="270"/>
      <c r="SP109" s="270"/>
      <c r="TJ109" s="270"/>
      <c r="TK109" s="270"/>
      <c r="TP109" s="270"/>
      <c r="TQ109" s="270"/>
    </row>
    <row r="110" spans="1:537">
      <c r="A110" s="9"/>
      <c r="B110" s="9"/>
      <c r="C110" s="9"/>
      <c r="D110" s="9"/>
      <c r="E110" s="9"/>
      <c r="F110" s="9"/>
      <c r="G110" s="9"/>
      <c r="H110" s="9"/>
      <c r="I110" s="9"/>
      <c r="M110" s="9"/>
      <c r="N110" s="9"/>
      <c r="O110" s="9"/>
      <c r="HS110" s="270"/>
      <c r="HT110" s="270"/>
      <c r="HV110" s="270"/>
      <c r="HW110" s="270"/>
      <c r="IE110" s="270"/>
      <c r="IF110" s="270"/>
      <c r="IG110" s="270"/>
      <c r="LE110" s="270"/>
      <c r="LF110" s="270"/>
      <c r="LH110" s="270"/>
      <c r="LI110" s="270"/>
      <c r="MX110" s="270"/>
      <c r="MY110" s="270"/>
      <c r="NM110" s="270"/>
      <c r="NN110" s="270"/>
      <c r="NP110" s="270"/>
      <c r="NQ110" s="270"/>
      <c r="OH110" s="270"/>
      <c r="OI110" s="270"/>
      <c r="OZ110" s="270"/>
      <c r="PA110" s="270"/>
      <c r="PF110" s="270"/>
      <c r="PG110" s="270"/>
      <c r="PL110" s="270"/>
      <c r="PM110" s="270"/>
      <c r="PO110" s="270"/>
      <c r="PP110" s="270"/>
      <c r="QA110" s="270"/>
      <c r="QB110" s="270"/>
      <c r="QD110" s="270"/>
      <c r="QE110" s="270"/>
      <c r="QJ110" s="270"/>
      <c r="QK110" s="270"/>
      <c r="QS110" s="270"/>
      <c r="QT110" s="270"/>
      <c r="QV110" s="270"/>
      <c r="QW110" s="270"/>
      <c r="RN110" s="270"/>
      <c r="RO110" s="270"/>
      <c r="SF110" s="270"/>
      <c r="SG110" s="270"/>
      <c r="SO110" s="270"/>
      <c r="SP110" s="270"/>
      <c r="TJ110" s="270"/>
      <c r="TK110" s="270"/>
      <c r="TP110" s="270"/>
      <c r="TQ110" s="270"/>
    </row>
    <row r="111" spans="1:537">
      <c r="A111" s="9"/>
      <c r="B111" s="9"/>
      <c r="C111" s="9"/>
      <c r="D111" s="9"/>
      <c r="E111" s="9"/>
      <c r="F111" s="9"/>
      <c r="G111" s="9"/>
      <c r="H111" s="9"/>
      <c r="I111" s="9"/>
      <c r="M111" s="9"/>
      <c r="N111" s="9"/>
      <c r="O111" s="9"/>
      <c r="HS111" s="270"/>
      <c r="HT111" s="270"/>
      <c r="HV111" s="270"/>
      <c r="HW111" s="270"/>
      <c r="IE111" s="270"/>
      <c r="IF111" s="270"/>
      <c r="IG111" s="270"/>
      <c r="LE111" s="270"/>
      <c r="LF111" s="270"/>
      <c r="LH111" s="270"/>
      <c r="LI111" s="270"/>
      <c r="MX111" s="270"/>
      <c r="MY111" s="270"/>
      <c r="NM111" s="270"/>
      <c r="NN111" s="270"/>
      <c r="NP111" s="270"/>
      <c r="NQ111" s="270"/>
      <c r="OH111" s="270"/>
      <c r="OI111" s="270"/>
      <c r="OZ111" s="270"/>
      <c r="PA111" s="270"/>
      <c r="PF111" s="270"/>
      <c r="PG111" s="270"/>
      <c r="PL111" s="270"/>
      <c r="PM111" s="270"/>
      <c r="PO111" s="270"/>
      <c r="PP111" s="270"/>
      <c r="QA111" s="270"/>
      <c r="QB111" s="270"/>
      <c r="QD111" s="270"/>
      <c r="QE111" s="270"/>
      <c r="QJ111" s="270"/>
      <c r="QK111" s="270"/>
      <c r="QS111" s="270"/>
      <c r="QT111" s="270"/>
      <c r="QV111" s="270"/>
      <c r="QW111" s="270"/>
      <c r="RN111" s="270"/>
      <c r="RO111" s="270"/>
      <c r="SF111" s="270"/>
      <c r="SG111" s="270"/>
      <c r="SO111" s="270"/>
      <c r="SP111" s="270"/>
      <c r="TJ111" s="270"/>
      <c r="TK111" s="270"/>
      <c r="TP111" s="270"/>
      <c r="TQ111" s="270"/>
    </row>
    <row r="112" spans="1:537">
      <c r="A112" s="9"/>
      <c r="B112" s="9"/>
      <c r="C112" s="9"/>
      <c r="D112" s="9"/>
      <c r="E112" s="9"/>
      <c r="F112" s="9"/>
      <c r="G112" s="9"/>
      <c r="H112" s="9"/>
      <c r="I112" s="9"/>
      <c r="M112" s="9"/>
      <c r="N112" s="9"/>
      <c r="O112" s="9"/>
      <c r="HS112" s="270"/>
      <c r="HT112" s="270"/>
      <c r="HV112" s="270"/>
      <c r="HW112" s="270"/>
      <c r="IE112" s="270"/>
      <c r="IF112" s="270"/>
      <c r="IG112" s="270"/>
      <c r="LE112" s="270"/>
      <c r="LF112" s="270"/>
      <c r="LH112" s="270"/>
      <c r="LI112" s="270"/>
      <c r="MX112" s="270"/>
      <c r="MY112" s="270"/>
      <c r="NM112" s="270"/>
      <c r="NN112" s="270"/>
      <c r="NP112" s="270"/>
      <c r="NQ112" s="270"/>
      <c r="OH112" s="270"/>
      <c r="OI112" s="270"/>
      <c r="OZ112" s="270"/>
      <c r="PA112" s="270"/>
      <c r="PF112" s="270"/>
      <c r="PG112" s="270"/>
      <c r="PL112" s="270"/>
      <c r="PM112" s="270"/>
      <c r="PO112" s="270"/>
      <c r="PP112" s="270"/>
      <c r="QA112" s="270"/>
      <c r="QB112" s="270"/>
      <c r="QD112" s="270"/>
      <c r="QE112" s="270"/>
      <c r="QJ112" s="270"/>
      <c r="QK112" s="270"/>
      <c r="QS112" s="270"/>
      <c r="QT112" s="270"/>
      <c r="QV112" s="270"/>
      <c r="QW112" s="270"/>
      <c r="RN112" s="270"/>
      <c r="RO112" s="270"/>
      <c r="SF112" s="270"/>
      <c r="SG112" s="270"/>
      <c r="SO112" s="270"/>
      <c r="SP112" s="270"/>
      <c r="TJ112" s="270"/>
      <c r="TK112" s="270"/>
      <c r="TP112" s="270"/>
      <c r="TQ112" s="270"/>
    </row>
    <row r="113" spans="1:537">
      <c r="A113" s="9"/>
      <c r="B113" s="9"/>
      <c r="C113" s="9"/>
      <c r="D113" s="9"/>
      <c r="E113" s="9"/>
      <c r="F113" s="9"/>
      <c r="G113" s="9"/>
      <c r="H113" s="9"/>
      <c r="I113" s="9"/>
      <c r="M113" s="9"/>
      <c r="N113" s="9"/>
      <c r="O113" s="9"/>
      <c r="HS113" s="270"/>
      <c r="HT113" s="270"/>
      <c r="HV113" s="270"/>
      <c r="HW113" s="270"/>
      <c r="IE113" s="270"/>
      <c r="IF113" s="270"/>
      <c r="IG113" s="270"/>
      <c r="LE113" s="270"/>
      <c r="LF113" s="270"/>
      <c r="LH113" s="270"/>
      <c r="LI113" s="270"/>
      <c r="MX113" s="270"/>
      <c r="MY113" s="270"/>
      <c r="NM113" s="270"/>
      <c r="NN113" s="270"/>
      <c r="NP113" s="270"/>
      <c r="NQ113" s="270"/>
      <c r="OH113" s="270"/>
      <c r="OI113" s="270"/>
      <c r="OZ113" s="270"/>
      <c r="PA113" s="270"/>
      <c r="PF113" s="270"/>
      <c r="PG113" s="270"/>
      <c r="PL113" s="270"/>
      <c r="PM113" s="270"/>
      <c r="PO113" s="270"/>
      <c r="PP113" s="270"/>
      <c r="QA113" s="270"/>
      <c r="QB113" s="270"/>
      <c r="QD113" s="270"/>
      <c r="QE113" s="270"/>
      <c r="QJ113" s="270"/>
      <c r="QK113" s="270"/>
      <c r="QS113" s="270"/>
      <c r="QT113" s="270"/>
      <c r="QV113" s="270"/>
      <c r="QW113" s="270"/>
      <c r="RN113" s="270"/>
      <c r="RO113" s="270"/>
      <c r="SF113" s="270"/>
      <c r="SG113" s="270"/>
      <c r="SO113" s="270"/>
      <c r="SP113" s="270"/>
      <c r="TJ113" s="270"/>
      <c r="TK113" s="270"/>
      <c r="TP113" s="270"/>
      <c r="TQ113" s="270"/>
    </row>
    <row r="114" spans="1:537">
      <c r="A114" s="9"/>
      <c r="B114" s="9"/>
      <c r="C114" s="9"/>
      <c r="D114" s="9"/>
      <c r="E114" s="9"/>
      <c r="F114" s="9"/>
      <c r="G114" s="9"/>
      <c r="H114" s="9"/>
      <c r="I114" s="9"/>
      <c r="M114" s="9"/>
      <c r="N114" s="9"/>
      <c r="O114" s="9"/>
      <c r="HS114"/>
      <c r="HT114"/>
      <c r="HV114"/>
      <c r="HW114"/>
      <c r="IE114"/>
      <c r="IF114"/>
      <c r="IG114"/>
      <c r="LE114"/>
      <c r="LF114"/>
      <c r="LH114"/>
      <c r="LI114"/>
      <c r="MX114"/>
      <c r="MY114"/>
      <c r="NM114"/>
      <c r="NN114"/>
      <c r="NP114"/>
      <c r="NQ114"/>
      <c r="OH114"/>
      <c r="OI114"/>
      <c r="OZ114"/>
      <c r="PA114"/>
      <c r="PF114"/>
      <c r="PG114"/>
      <c r="PL114"/>
      <c r="PM114"/>
      <c r="PO114"/>
      <c r="PP114"/>
      <c r="QA114"/>
      <c r="QB114"/>
      <c r="QD114"/>
      <c r="QE114"/>
      <c r="QJ114"/>
      <c r="QK114"/>
      <c r="QS114"/>
      <c r="QT114"/>
      <c r="QV114"/>
      <c r="QW114"/>
      <c r="RN114"/>
      <c r="RO114"/>
      <c r="SF114"/>
      <c r="SG114"/>
      <c r="SO114"/>
      <c r="SP114"/>
      <c r="TJ114"/>
      <c r="TK114"/>
      <c r="TP114"/>
      <c r="TQ114"/>
    </row>
    <row r="115" spans="1:537">
      <c r="A115" s="9"/>
      <c r="B115" s="9"/>
      <c r="C115" s="9"/>
      <c r="D115" s="9"/>
      <c r="E115" s="9"/>
      <c r="F115" s="9"/>
      <c r="G115" s="9"/>
      <c r="H115" s="9"/>
      <c r="I115" s="9"/>
      <c r="M115" s="9"/>
      <c r="N115" s="9"/>
      <c r="O115" s="9"/>
      <c r="HS115" s="269"/>
      <c r="HT115" s="269"/>
      <c r="HV115" s="269"/>
      <c r="HW115" s="269"/>
      <c r="IE115" s="269"/>
      <c r="IF115" s="269"/>
      <c r="IG115" s="269"/>
      <c r="LE115" s="269"/>
      <c r="LF115" s="269"/>
      <c r="LH115" s="269"/>
      <c r="LI115" s="269"/>
      <c r="MX115" s="269"/>
      <c r="MY115" s="269"/>
      <c r="NM115" s="269"/>
      <c r="NN115" s="269"/>
      <c r="NP115" s="269"/>
      <c r="NQ115" s="269"/>
      <c r="OH115" s="269"/>
      <c r="OI115" s="269"/>
      <c r="OZ115" s="269"/>
      <c r="PA115" s="269"/>
      <c r="PF115" s="269"/>
      <c r="PG115" s="269"/>
      <c r="PL115" s="269"/>
      <c r="PM115" s="269"/>
      <c r="PO115" s="269"/>
      <c r="PP115" s="269"/>
      <c r="QA115" s="269"/>
      <c r="QB115" s="269"/>
      <c r="QD115" s="269"/>
      <c r="QE115" s="269"/>
      <c r="QJ115" s="269"/>
      <c r="QK115" s="269"/>
      <c r="QS115" s="269"/>
      <c r="QT115" s="269"/>
      <c r="QV115" s="269"/>
      <c r="QW115" s="269"/>
      <c r="RN115" s="269"/>
      <c r="RO115" s="269"/>
      <c r="SF115" s="269"/>
      <c r="SG115" s="269"/>
      <c r="SO115" s="269"/>
      <c r="SP115" s="269"/>
      <c r="TJ115" s="269"/>
      <c r="TK115" s="269"/>
      <c r="TP115" s="269"/>
      <c r="TQ115" s="269"/>
    </row>
    <row r="116" spans="1:537">
      <c r="A116" s="9"/>
      <c r="B116" s="9"/>
      <c r="C116" s="9"/>
      <c r="D116" s="9"/>
      <c r="E116" s="9"/>
      <c r="F116" s="9"/>
      <c r="G116" s="9"/>
      <c r="H116" s="9"/>
      <c r="I116" s="9"/>
      <c r="M116" s="9"/>
      <c r="N116" s="9"/>
      <c r="O116" s="9"/>
      <c r="HS116" s="270"/>
      <c r="HT116" s="270"/>
      <c r="HV116" s="270"/>
      <c r="HW116" s="270"/>
      <c r="IE116" s="270"/>
      <c r="IF116" s="270"/>
      <c r="IG116" s="270"/>
      <c r="LE116" s="270"/>
      <c r="LF116" s="270"/>
      <c r="LH116" s="270"/>
      <c r="LI116" s="270"/>
      <c r="MX116" s="270"/>
      <c r="MY116" s="270"/>
      <c r="NM116" s="270"/>
      <c r="NN116" s="270"/>
      <c r="NP116" s="270"/>
      <c r="NQ116" s="270"/>
      <c r="OH116" s="270"/>
      <c r="OI116" s="270"/>
      <c r="OZ116" s="270"/>
      <c r="PA116" s="270"/>
      <c r="PF116" s="270"/>
      <c r="PG116" s="270"/>
      <c r="PL116" s="270"/>
      <c r="PM116" s="270"/>
      <c r="PO116" s="270"/>
      <c r="PP116" s="270"/>
      <c r="QA116" s="270"/>
      <c r="QB116" s="270"/>
      <c r="QD116" s="270"/>
      <c r="QE116" s="270"/>
      <c r="QJ116" s="270"/>
      <c r="QK116" s="270"/>
      <c r="QS116" s="270"/>
      <c r="QT116" s="270"/>
      <c r="QV116" s="270"/>
      <c r="QW116" s="270"/>
      <c r="RN116" s="270"/>
      <c r="RO116" s="270"/>
      <c r="SF116" s="270"/>
      <c r="SG116" s="270"/>
      <c r="SO116" s="270"/>
      <c r="SP116" s="270"/>
      <c r="TJ116" s="270"/>
      <c r="TK116" s="270"/>
      <c r="TP116" s="270"/>
      <c r="TQ116" s="270"/>
    </row>
    <row r="117" spans="1:537">
      <c r="A117" s="9"/>
      <c r="B117" s="9"/>
      <c r="C117" s="9"/>
      <c r="D117" s="9"/>
      <c r="E117" s="9"/>
      <c r="F117" s="9"/>
      <c r="G117" s="9"/>
      <c r="H117" s="9"/>
      <c r="I117" s="9"/>
      <c r="M117" s="9"/>
      <c r="N117" s="9"/>
      <c r="O117" s="9"/>
      <c r="HS117" s="270"/>
      <c r="HT117" s="270"/>
      <c r="HV117" s="270"/>
      <c r="HW117" s="270"/>
      <c r="IE117" s="270"/>
      <c r="IF117" s="270"/>
      <c r="IG117" s="270"/>
      <c r="LE117" s="270"/>
      <c r="LF117" s="270"/>
      <c r="LH117" s="270"/>
      <c r="LI117" s="270"/>
      <c r="MX117" s="270"/>
      <c r="MY117" s="270"/>
      <c r="NM117" s="270"/>
      <c r="NN117" s="270"/>
      <c r="NP117" s="270"/>
      <c r="NQ117" s="270"/>
      <c r="OH117" s="270"/>
      <c r="OI117" s="270"/>
      <c r="OZ117" s="270"/>
      <c r="PA117" s="270"/>
      <c r="PF117" s="270"/>
      <c r="PG117" s="270"/>
      <c r="PL117" s="270"/>
      <c r="PM117" s="270"/>
      <c r="PO117" s="270"/>
      <c r="PP117" s="270"/>
      <c r="QA117" s="270"/>
      <c r="QB117" s="270"/>
      <c r="QD117" s="270"/>
      <c r="QE117" s="270"/>
      <c r="QJ117" s="270"/>
      <c r="QK117" s="270"/>
      <c r="QS117" s="270"/>
      <c r="QT117" s="270"/>
      <c r="QV117" s="270"/>
      <c r="QW117" s="270"/>
      <c r="RN117" s="270"/>
      <c r="RO117" s="270"/>
      <c r="SF117" s="270"/>
      <c r="SG117" s="270"/>
      <c r="SO117" s="270"/>
      <c r="SP117" s="270"/>
      <c r="TJ117" s="270"/>
      <c r="TK117" s="270"/>
      <c r="TP117" s="270"/>
      <c r="TQ117" s="270"/>
    </row>
    <row r="118" spans="1:537">
      <c r="A118" s="9"/>
      <c r="B118" s="9"/>
      <c r="C118" s="9"/>
      <c r="D118" s="9"/>
      <c r="E118" s="9"/>
      <c r="F118" s="9"/>
      <c r="G118" s="9"/>
      <c r="H118" s="9"/>
      <c r="I118" s="9"/>
      <c r="M118" s="9"/>
      <c r="N118" s="9"/>
      <c r="HS118" s="270"/>
      <c r="HT118" s="270"/>
      <c r="HV118" s="270"/>
      <c r="HW118" s="270"/>
      <c r="IE118" s="270"/>
      <c r="IF118" s="270"/>
      <c r="IG118" s="270"/>
      <c r="LE118" s="270"/>
      <c r="LF118" s="270"/>
      <c r="LH118" s="270"/>
      <c r="LI118" s="270"/>
      <c r="MX118" s="270"/>
      <c r="MY118" s="270"/>
      <c r="NM118" s="270"/>
      <c r="NN118" s="270"/>
      <c r="NP118" s="270"/>
      <c r="NQ118" s="270"/>
      <c r="OH118" s="270"/>
      <c r="OI118" s="270"/>
      <c r="OZ118" s="270"/>
      <c r="PA118" s="270"/>
      <c r="PF118" s="270"/>
      <c r="PG118" s="270"/>
      <c r="PL118" s="270"/>
      <c r="PM118" s="270"/>
      <c r="PO118" s="270"/>
      <c r="PP118" s="270"/>
      <c r="QA118" s="270"/>
      <c r="QB118" s="270"/>
      <c r="QD118" s="270"/>
      <c r="QE118" s="270"/>
      <c r="QJ118" s="270"/>
      <c r="QK118" s="270"/>
      <c r="QS118" s="270"/>
      <c r="QT118" s="270"/>
      <c r="QV118" s="270"/>
      <c r="QW118" s="270"/>
      <c r="RN118" s="270"/>
      <c r="RO118" s="270"/>
      <c r="SF118" s="270"/>
      <c r="SG118" s="270"/>
      <c r="SO118" s="270"/>
      <c r="SP118" s="270"/>
      <c r="TJ118" s="270"/>
      <c r="TK118" s="270"/>
      <c r="TP118" s="270"/>
      <c r="TQ118" s="270"/>
    </row>
    <row r="119" spans="1:537">
      <c r="A119" s="9"/>
      <c r="B119" s="9"/>
      <c r="C119" s="9"/>
      <c r="D119" s="9"/>
      <c r="E119" s="9"/>
      <c r="F119" s="9"/>
      <c r="G119" s="9"/>
      <c r="H119" s="9"/>
      <c r="I119" s="9"/>
      <c r="M119" s="9"/>
      <c r="N119" s="9"/>
      <c r="HS119" s="270"/>
      <c r="HT119" s="270"/>
      <c r="HV119" s="270"/>
      <c r="HW119" s="270"/>
      <c r="IE119" s="270"/>
      <c r="IF119" s="270"/>
      <c r="IG119" s="270"/>
      <c r="LE119" s="270"/>
      <c r="LF119" s="270"/>
      <c r="LH119" s="270"/>
      <c r="LI119" s="270"/>
      <c r="MX119" s="270"/>
      <c r="MY119" s="270"/>
      <c r="NM119" s="270"/>
      <c r="NN119" s="270"/>
      <c r="NP119" s="270"/>
      <c r="NQ119" s="270"/>
      <c r="OH119" s="270"/>
      <c r="OI119" s="270"/>
      <c r="OZ119" s="270"/>
      <c r="PA119" s="270"/>
      <c r="PF119" s="270"/>
      <c r="PG119" s="270"/>
      <c r="PL119" s="270"/>
      <c r="PM119" s="270"/>
      <c r="PO119" s="270"/>
      <c r="PP119" s="270"/>
      <c r="QA119" s="270"/>
      <c r="QB119" s="270"/>
      <c r="QD119" s="270"/>
      <c r="QE119" s="270"/>
      <c r="QJ119" s="270"/>
      <c r="QK119" s="270"/>
      <c r="QS119" s="270"/>
      <c r="QT119" s="270"/>
      <c r="QV119" s="270"/>
      <c r="QW119" s="270"/>
      <c r="RN119" s="270"/>
      <c r="RO119" s="270"/>
      <c r="SF119" s="270"/>
      <c r="SG119" s="270"/>
      <c r="SO119" s="270"/>
      <c r="SP119" s="270"/>
      <c r="TJ119" s="270"/>
      <c r="TK119" s="270"/>
      <c r="TP119" s="270"/>
      <c r="TQ119" s="270"/>
    </row>
    <row r="120" spans="1:537">
      <c r="A120" s="9"/>
      <c r="B120" s="9"/>
      <c r="C120" s="9"/>
      <c r="D120" s="9"/>
      <c r="E120" s="9"/>
      <c r="F120" s="9"/>
      <c r="G120" s="9"/>
      <c r="H120" s="9"/>
      <c r="I120" s="9"/>
      <c r="M120" s="9"/>
      <c r="N120" s="9"/>
      <c r="HS120" s="270"/>
      <c r="HT120" s="270"/>
      <c r="HV120" s="270"/>
      <c r="HW120" s="270"/>
      <c r="IE120" s="270"/>
      <c r="IF120" s="270"/>
      <c r="IG120" s="270"/>
      <c r="LE120" s="270"/>
      <c r="LF120" s="270"/>
      <c r="LH120" s="270"/>
      <c r="LI120" s="270"/>
      <c r="MX120" s="270"/>
      <c r="MY120" s="270"/>
      <c r="NM120" s="270"/>
      <c r="NN120" s="270"/>
      <c r="NP120" s="270"/>
      <c r="NQ120" s="270"/>
      <c r="OH120" s="270"/>
      <c r="OI120" s="270"/>
      <c r="OZ120" s="270"/>
      <c r="PA120" s="270"/>
      <c r="PF120" s="270"/>
      <c r="PG120" s="270"/>
      <c r="PL120" s="270"/>
      <c r="PM120" s="270"/>
      <c r="PO120" s="270"/>
      <c r="PP120" s="270"/>
      <c r="QA120" s="270"/>
      <c r="QB120" s="270"/>
      <c r="QD120" s="270"/>
      <c r="QE120" s="270"/>
      <c r="QJ120" s="270"/>
      <c r="QK120" s="270"/>
      <c r="QS120" s="270"/>
      <c r="QT120" s="270"/>
      <c r="QV120" s="270"/>
      <c r="QW120" s="270"/>
      <c r="RN120" s="270"/>
      <c r="RO120" s="270"/>
      <c r="SF120" s="270"/>
      <c r="SG120" s="270"/>
      <c r="SO120" s="270"/>
      <c r="SP120" s="270"/>
      <c r="TJ120" s="270"/>
      <c r="TK120" s="270"/>
      <c r="TP120" s="270"/>
      <c r="TQ120" s="270"/>
    </row>
    <row r="121" spans="1:537">
      <c r="A121" s="9"/>
      <c r="B121" s="9"/>
      <c r="C121" s="9"/>
      <c r="D121" s="9"/>
      <c r="E121" s="9"/>
      <c r="F121" s="9"/>
      <c r="G121" s="9"/>
      <c r="H121" s="9"/>
      <c r="I121" s="9"/>
      <c r="M121" s="9"/>
      <c r="N121" s="9"/>
      <c r="IH121" s="270"/>
      <c r="II121" s="270"/>
    </row>
    <row r="122" spans="1:537">
      <c r="A122" s="9"/>
      <c r="B122" s="9"/>
      <c r="C122" s="9"/>
      <c r="D122" s="9"/>
      <c r="E122" s="9"/>
      <c r="F122" s="9"/>
      <c r="G122" s="9"/>
      <c r="H122" s="9"/>
      <c r="I122" s="9"/>
      <c r="M122" s="9"/>
      <c r="N122" s="9"/>
      <c r="IH122" s="270"/>
      <c r="II122" s="270"/>
    </row>
    <row r="123" spans="1:537">
      <c r="A123" s="9"/>
      <c r="B123" s="9"/>
      <c r="C123" s="9"/>
      <c r="D123" s="9"/>
      <c r="E123" s="9"/>
      <c r="F123" s="9"/>
      <c r="G123" s="9"/>
      <c r="H123" s="9"/>
      <c r="I123" s="9"/>
      <c r="M123" s="9"/>
      <c r="N123" s="9"/>
      <c r="IH123" s="270"/>
      <c r="II123" s="270"/>
    </row>
    <row r="124" spans="1:537">
      <c r="A124" s="9"/>
      <c r="B124" s="9"/>
      <c r="C124" s="9"/>
      <c r="D124" s="9"/>
      <c r="E124" s="9"/>
      <c r="F124" s="9"/>
      <c r="G124" s="9"/>
      <c r="H124" s="9"/>
      <c r="I124" s="9"/>
      <c r="M124" s="9"/>
      <c r="N124" s="9"/>
      <c r="IH124" s="270"/>
      <c r="II124" s="270"/>
    </row>
    <row r="125" spans="1:537">
      <c r="A125" s="9"/>
      <c r="B125" s="9"/>
      <c r="C125" s="9"/>
      <c r="D125" s="9"/>
      <c r="E125" s="9"/>
      <c r="F125" s="9"/>
      <c r="G125" s="9"/>
      <c r="H125" s="9"/>
      <c r="I125" s="9"/>
      <c r="M125" s="9"/>
      <c r="N125" s="9"/>
      <c r="IH125" s="270"/>
      <c r="II125" s="270"/>
    </row>
    <row r="126" spans="1:537">
      <c r="A126" s="9"/>
      <c r="B126" s="9"/>
      <c r="C126" s="9"/>
      <c r="D126" s="9"/>
      <c r="E126" s="9"/>
      <c r="F126" s="9"/>
      <c r="G126" s="9"/>
      <c r="H126" s="9"/>
      <c r="I126" s="9"/>
      <c r="M126" s="9"/>
      <c r="N126" s="9"/>
    </row>
    <row r="127" spans="1:537">
      <c r="A127" s="9"/>
      <c r="B127" s="9"/>
      <c r="C127" s="9"/>
      <c r="D127" s="9"/>
      <c r="E127" s="9"/>
      <c r="F127" s="9"/>
      <c r="G127" s="9"/>
      <c r="H127" s="9"/>
      <c r="N127" s="9"/>
    </row>
    <row r="128" spans="1:537">
      <c r="D128" s="9"/>
      <c r="E128" s="9"/>
      <c r="F128" s="9"/>
      <c r="G128" s="9"/>
      <c r="H128" s="9"/>
      <c r="N128" s="9"/>
    </row>
    <row r="129" spans="4:14">
      <c r="D129" s="9"/>
      <c r="E129" s="9"/>
      <c r="F129" s="9"/>
      <c r="G129" s="9"/>
      <c r="H129" s="9"/>
      <c r="N129" s="9"/>
    </row>
  </sheetData>
  <sheetProtection algorithmName="SHA-512" hashValue="tAGdA78A2W+VZqgtvmTqpVQ7vYH4EbdtxuWZEH37/UJRDBSKZzdqGkaXBTLJeN4YtTyoHZdVzGzRZRr4bq+a+g==" saltValue="FP8qxo/kyrDai75zeXx1Dw==" spinCount="100000" sheet="1" objects="1" scenarios="1"/>
  <hyperlinks>
    <hyperlink ref="JN19" r:id="rId1" display="http://www.curlingbern.ch/turniere/2015-2016/inter/teams/?teamid=A3DBACDB-89F2-46E6-BEE6-B4E24246AB35"/>
    <hyperlink ref="JN26" r:id="rId2" display="http://www.curlingbern.ch/turniere/2015-2016/inter/teams/?teamid=/46EC9A84-6382-4D49-BDE4-10F3788F4362"/>
    <hyperlink ref="JN27" r:id="rId3" display="http://www.curlingbern.ch/turniere/2015-2016/inter/teams/?teamid=2E148B26-365A-4B66-8976-573CD94D63FD"/>
    <hyperlink ref="JN28" r:id="rId4" display="http://www.curlingbern.ch/turniere/2015-2016/inter/teams/?teamid=/7B8ABBC0-1E30-4616-AF28-15AB0F5D975F"/>
    <hyperlink ref="JN29" r:id="rId5" display="http://www.curlingbern.ch/turniere/2015-2016/inter/teams/?teamid=/27CF0811-5676-4394-BA28-216C84F63765"/>
    <hyperlink ref="JN30" r:id="rId6" display="http://www.curlingbern.ch/turniere/2015-2016/inter/teams/?teamid=7AB31CDA-4DA7-4119-B85B-FDFE102BB872"/>
    <hyperlink ref="JN31" r:id="rId7" display="http://www.curlingbern.ch/turniere/2015-2016/inter/teams/?teamid=/3A83CAEC-F782-4AA1-9DD2-F199EEBFFF93"/>
    <hyperlink ref="JN32" r:id="rId8" display="http://www.curlingbern.ch/turniere/2015-2016/inter/teams/?teamid=/D695713F-D54F-4E48-945B-96DB09B4E598"/>
    <hyperlink ref="JN33" r:id="rId9" display="http://www.curlingbern.ch/turniere/2015-2016/inter/teams/?teamid=/15ABAFBE-C0C8-4339-8BA9-D19C157E7BA5"/>
  </hyperlinks>
  <pageMargins left="0.7" right="0.7" top="0.75" bottom="0.75" header="0.3" footer="0.3"/>
  <pageSetup paperSize="9" orientation="portrait" r:id="rId10"/>
  <legacyDrawing r:id="rId1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U281"/>
  <sheetViews>
    <sheetView zoomScale="90" zoomScaleNormal="90" zoomScalePageLayoutView="90" workbookViewId="0">
      <pane xSplit="1" ySplit="2" topLeftCell="ME3" activePane="bottomRight" state="frozen"/>
      <selection activeCell="A5" sqref="A5"/>
      <selection pane="topRight" activeCell="A5" sqref="A5"/>
      <selection pane="bottomLeft" activeCell="A5" sqref="A5"/>
      <selection pane="bottomRight" activeCell="MU1" sqref="MU1"/>
    </sheetView>
  </sheetViews>
  <sheetFormatPr defaultColWidth="9" defaultRowHeight="12.75" outlineLevelCol="1"/>
  <cols>
    <col min="1" max="1" width="29.25" style="1" bestFit="1" customWidth="1"/>
    <col min="2" max="2" width="4.75" style="43" hidden="1" customWidth="1" outlineLevel="1"/>
    <col min="3" max="3" width="9" style="1" hidden="1" customWidth="1" outlineLevel="1"/>
    <col min="4" max="4" width="7.875" style="43" hidden="1" customWidth="1" outlineLevel="1"/>
    <col min="5" max="5" width="9" style="1" hidden="1" customWidth="1" outlineLevel="1"/>
    <col min="6" max="6" width="4.75" style="43" hidden="1" customWidth="1" outlineLevel="1"/>
    <col min="7" max="7" width="10.625" style="1" hidden="1" customWidth="1" outlineLevel="1"/>
    <col min="8" max="8" width="4.75" style="43" hidden="1" customWidth="1" outlineLevel="1"/>
    <col min="9" max="9" width="9" style="1" hidden="1" customWidth="1" outlineLevel="1"/>
    <col min="10" max="10" width="4.75" style="43" hidden="1" customWidth="1" outlineLevel="1"/>
    <col min="11" max="11" width="10.125" style="1" hidden="1" customWidth="1" outlineLevel="1"/>
    <col min="12" max="12" width="3.375" style="1" hidden="1" customWidth="1" outlineLevel="1"/>
    <col min="13" max="13" width="9" style="1" hidden="1" customWidth="1" outlineLevel="1"/>
    <col min="14" max="14" width="3.375" style="1" hidden="1" customWidth="1" outlineLevel="1"/>
    <col min="15" max="15" width="9" style="1" hidden="1" customWidth="1" outlineLevel="1"/>
    <col min="16" max="16" width="3.375" style="1" hidden="1" customWidth="1" outlineLevel="1"/>
    <col min="17" max="17" width="9" style="1" hidden="1" customWidth="1" outlineLevel="1"/>
    <col min="18" max="18" width="4.75" style="1" hidden="1" customWidth="1" outlineLevel="1"/>
    <col min="19" max="19" width="9" style="1" hidden="1" customWidth="1" outlineLevel="1"/>
    <col min="20" max="20" width="4.75" style="1" hidden="1" customWidth="1" outlineLevel="1"/>
    <col min="21" max="21" width="9" style="1" hidden="1" customWidth="1" outlineLevel="1"/>
    <col min="22" max="22" width="4.75" style="1" hidden="1" customWidth="1" outlineLevel="1"/>
    <col min="23" max="23" width="9" style="1" hidden="1" customWidth="1" outlineLevel="1"/>
    <col min="24" max="24" width="4.75" style="1" hidden="1" customWidth="1" outlineLevel="1"/>
    <col min="25" max="25" width="9" style="1" hidden="1" customWidth="1" outlineLevel="1"/>
    <col min="26" max="26" width="4.75" style="1" hidden="1" customWidth="1" outlineLevel="1"/>
    <col min="27" max="27" width="9" style="1" hidden="1" customWidth="1" outlineLevel="1"/>
    <col min="28" max="28" width="4.75" style="1" hidden="1" customWidth="1" outlineLevel="1"/>
    <col min="29" max="29" width="9" style="1" hidden="1" customWidth="1" outlineLevel="1"/>
    <col min="30" max="30" width="4.75" style="1" hidden="1" customWidth="1" outlineLevel="1"/>
    <col min="31" max="31" width="9" style="1" hidden="1" customWidth="1" outlineLevel="1"/>
    <col min="32" max="32" width="4" style="1" hidden="1" customWidth="1" outlineLevel="1"/>
    <col min="33" max="33" width="9" style="1" hidden="1" customWidth="1" outlineLevel="1"/>
    <col min="34" max="34" width="4" style="1" hidden="1" customWidth="1" outlineLevel="1"/>
    <col min="35" max="35" width="9" style="1" hidden="1" customWidth="1" outlineLevel="1"/>
    <col min="36" max="36" width="5.75" style="1" hidden="1" customWidth="1" outlineLevel="1"/>
    <col min="37" max="37" width="9" style="1" hidden="1" customWidth="1" outlineLevel="1"/>
    <col min="38" max="38" width="2.625" style="1" hidden="1" customWidth="1" outlineLevel="1"/>
    <col min="39" max="39" width="9" style="1" hidden="1" customWidth="1" outlineLevel="1"/>
    <col min="40" max="40" width="3.375" style="1" hidden="1" customWidth="1" outlineLevel="1"/>
    <col min="41" max="41" width="9" style="1" hidden="1" customWidth="1" outlineLevel="1"/>
    <col min="42" max="42" width="5.25" style="1" hidden="1" customWidth="1" outlineLevel="1"/>
    <col min="43" max="43" width="9" style="1" hidden="1" customWidth="1" outlineLevel="1"/>
    <col min="44" max="44" width="5.25" style="1" hidden="1" customWidth="1" outlineLevel="1"/>
    <col min="45" max="45" width="9" style="1" hidden="1" customWidth="1" outlineLevel="1"/>
    <col min="46" max="46" width="4.875" style="1" hidden="1" customWidth="1" outlineLevel="1"/>
    <col min="47" max="47" width="9" style="1" hidden="1" customWidth="1" outlineLevel="1"/>
    <col min="48" max="48" width="4.875" style="1" hidden="1" customWidth="1" outlineLevel="1"/>
    <col min="49" max="49" width="9" style="1" hidden="1" customWidth="1" outlineLevel="1"/>
    <col min="50" max="50" width="3.625" style="1" hidden="1" customWidth="1" outlineLevel="1"/>
    <col min="51" max="51" width="9" style="1" hidden="1" customWidth="1" outlineLevel="1"/>
    <col min="52" max="52" width="4" style="1" hidden="1" customWidth="1" outlineLevel="1"/>
    <col min="53" max="53" width="9" style="1" hidden="1" customWidth="1" outlineLevel="1"/>
    <col min="54" max="54" width="4" style="1" hidden="1" customWidth="1" outlineLevel="1"/>
    <col min="55" max="55" width="9" style="1" hidden="1" customWidth="1" outlineLevel="1" collapsed="1"/>
    <col min="56" max="56" width="5" style="1" hidden="1" customWidth="1" outlineLevel="1"/>
    <col min="57" max="57" width="9" style="1" hidden="1" customWidth="1" outlineLevel="1"/>
    <col min="58" max="58" width="5" style="1" hidden="1" customWidth="1" outlineLevel="1"/>
    <col min="59" max="59" width="9" style="1" hidden="1" customWidth="1" outlineLevel="1"/>
    <col min="60" max="60" width="5" style="1" hidden="1" customWidth="1" outlineLevel="1"/>
    <col min="61" max="61" width="9" style="1" hidden="1" customWidth="1" outlineLevel="1"/>
    <col min="62" max="62" width="5.125" style="1" hidden="1" customWidth="1" outlineLevel="1"/>
    <col min="63" max="63" width="9" style="1" hidden="1" customWidth="1" outlineLevel="1"/>
    <col min="64" max="64" width="5" style="1" hidden="1" customWidth="1" outlineLevel="1"/>
    <col min="65" max="65" width="9" style="1" hidden="1" customWidth="1" outlineLevel="1"/>
    <col min="66" max="66" width="5" style="1" hidden="1" customWidth="1" outlineLevel="1"/>
    <col min="67" max="67" width="9" style="1" hidden="1" customWidth="1" outlineLevel="1"/>
    <col min="68" max="68" width="5" style="1" hidden="1" customWidth="1" outlineLevel="1"/>
    <col min="69" max="69" width="9" style="1" hidden="1" customWidth="1" outlineLevel="1"/>
    <col min="70" max="70" width="5.75" style="1" hidden="1" customWidth="1" outlineLevel="1"/>
    <col min="71" max="71" width="9" style="1" hidden="1" customWidth="1" outlineLevel="1"/>
    <col min="72" max="72" width="5" style="1" hidden="1" customWidth="1" outlineLevel="1"/>
    <col min="73" max="73" width="9" style="1" hidden="1" customWidth="1" outlineLevel="1"/>
    <col min="74" max="74" width="5" style="1" hidden="1" customWidth="1" outlineLevel="1"/>
    <col min="75" max="75" width="9" style="1" hidden="1" customWidth="1" outlineLevel="1"/>
    <col min="76" max="76" width="5" style="1" hidden="1" customWidth="1" outlineLevel="1"/>
    <col min="77" max="77" width="9" style="1" hidden="1" customWidth="1" outlineLevel="1"/>
    <col min="78" max="78" width="5" style="1" hidden="1" customWidth="1" outlineLevel="1"/>
    <col min="79" max="79" width="9" style="1" hidden="1" customWidth="1" outlineLevel="1"/>
    <col min="80" max="80" width="4.25" style="1" hidden="1" customWidth="1" outlineLevel="1"/>
    <col min="81" max="81" width="9" style="1" hidden="1" customWidth="1" outlineLevel="1"/>
    <col min="82" max="82" width="4.625" style="1" hidden="1" customWidth="1" outlineLevel="1"/>
    <col min="83" max="83" width="9" style="1" hidden="1" customWidth="1" outlineLevel="1"/>
    <col min="84" max="84" width="4.625" style="1" hidden="1" customWidth="1" outlineLevel="1"/>
    <col min="85" max="85" width="9" style="1" hidden="1" customWidth="1" outlineLevel="1"/>
    <col min="86" max="86" width="4.625" style="1" hidden="1" customWidth="1" outlineLevel="1"/>
    <col min="87" max="87" width="9" style="1" hidden="1" customWidth="1" outlineLevel="1"/>
    <col min="88" max="88" width="4.625" style="1" hidden="1" customWidth="1" outlineLevel="1"/>
    <col min="89" max="89" width="9" style="1" hidden="1" customWidth="1" outlineLevel="1"/>
    <col min="90" max="90" width="4.625" style="1" hidden="1" customWidth="1" outlineLevel="1"/>
    <col min="91" max="91" width="9" style="1" hidden="1" customWidth="1" outlineLevel="1"/>
    <col min="92" max="92" width="4.625" style="1" hidden="1" customWidth="1" outlineLevel="1"/>
    <col min="93" max="93" width="9" style="1" hidden="1" customWidth="1" outlineLevel="1"/>
    <col min="94" max="94" width="4.625" style="1" hidden="1" customWidth="1" outlineLevel="1"/>
    <col min="95" max="95" width="9" style="1" hidden="1" customWidth="1" outlineLevel="1"/>
    <col min="96" max="96" width="5.375" style="1" hidden="1" customWidth="1" outlineLevel="1"/>
    <col min="97" max="97" width="9" style="1" hidden="1" customWidth="1" outlineLevel="1"/>
    <col min="98" max="98" width="3.625" style="1" hidden="1" customWidth="1" outlineLevel="1"/>
    <col min="99" max="99" width="9" style="1" hidden="1" customWidth="1" outlineLevel="1"/>
    <col min="100" max="100" width="4.75" style="1" hidden="1" customWidth="1" outlineLevel="1"/>
    <col min="101" max="101" width="11.25" style="1" hidden="1" customWidth="1" outlineLevel="1"/>
    <col min="102" max="102" width="4.875" style="1" hidden="1" customWidth="1" outlineLevel="1"/>
    <col min="103" max="103" width="9" style="1" hidden="1" customWidth="1" outlineLevel="1"/>
    <col min="104" max="104" width="4.875" style="1" hidden="1" customWidth="1" outlineLevel="1"/>
    <col min="105" max="105" width="9" style="1" hidden="1" customWidth="1" outlineLevel="1"/>
    <col min="106" max="106" width="5.625" style="1" hidden="1" customWidth="1" outlineLevel="1"/>
    <col min="107" max="107" width="9" style="1" hidden="1" customWidth="1" outlineLevel="1"/>
    <col min="108" max="108" width="5.625" style="1" hidden="1" customWidth="1" outlineLevel="1"/>
    <col min="109" max="109" width="9" style="1" hidden="1" customWidth="1" outlineLevel="1"/>
    <col min="110" max="110" width="5.625" style="1" hidden="1" customWidth="1" outlineLevel="1"/>
    <col min="111" max="111" width="12" style="1" hidden="1" customWidth="1" outlineLevel="1"/>
    <col min="112" max="112" width="5.625" style="1" hidden="1" customWidth="1" outlineLevel="1"/>
    <col min="113" max="113" width="9" style="1" hidden="1" customWidth="1" outlineLevel="1"/>
    <col min="114" max="114" width="5.625" style="1" hidden="1" customWidth="1" outlineLevel="1"/>
    <col min="115" max="115" width="9" style="1" hidden="1" customWidth="1" outlineLevel="1"/>
    <col min="116" max="116" width="5.625" style="1" hidden="1" customWidth="1" outlineLevel="1"/>
    <col min="117" max="117" width="9" style="1" hidden="1" customWidth="1" outlineLevel="1"/>
    <col min="118" max="118" width="5" style="1" hidden="1" customWidth="1" outlineLevel="1"/>
    <col min="119" max="119" width="9" style="1" hidden="1" customWidth="1" outlineLevel="1"/>
    <col min="120" max="120" width="5.125" style="1" hidden="1" customWidth="1" outlineLevel="1"/>
    <col min="121" max="121" width="9" style="1" hidden="1" customWidth="1" outlineLevel="1"/>
    <col min="122" max="122" width="5" style="1" hidden="1" customWidth="1" outlineLevel="1"/>
    <col min="123" max="123" width="9" style="1" hidden="1" customWidth="1" outlineLevel="1"/>
    <col min="124" max="124" width="5" style="1" hidden="1" customWidth="1" outlineLevel="1"/>
    <col min="125" max="125" width="9" style="1" hidden="1" customWidth="1" outlineLevel="1"/>
    <col min="126" max="126" width="5" style="1" hidden="1" customWidth="1" outlineLevel="1"/>
    <col min="127" max="127" width="9" style="1" hidden="1" customWidth="1" outlineLevel="1"/>
    <col min="128" max="128" width="5" style="1" customWidth="1" collapsed="1"/>
    <col min="129" max="129" width="9" style="1"/>
    <col min="130" max="130" width="5" style="1" customWidth="1"/>
    <col min="131" max="131" width="9" style="1"/>
    <col min="132" max="132" width="5" style="1" customWidth="1"/>
    <col min="133" max="133" width="9" style="1"/>
    <col min="134" max="134" width="5" style="1" customWidth="1"/>
    <col min="135" max="135" width="9.25" style="1" bestFit="1" customWidth="1"/>
    <col min="136" max="136" width="5" style="1" customWidth="1"/>
    <col min="137" max="137" width="9" style="1"/>
    <col min="138" max="138" width="5" style="1" customWidth="1"/>
    <col min="139" max="139" width="9" style="1"/>
    <col min="140" max="140" width="5" style="1" customWidth="1"/>
    <col min="141" max="141" width="9" style="1"/>
    <col min="142" max="142" width="5" style="1" customWidth="1"/>
    <col min="143" max="143" width="9" style="1" customWidth="1"/>
    <col min="144" max="144" width="5" style="1" customWidth="1"/>
    <col min="145" max="145" width="9" style="1" customWidth="1"/>
    <col min="146" max="146" width="5" style="1" customWidth="1"/>
    <col min="147" max="147" width="9" style="1"/>
    <col min="148" max="148" width="5" style="1" customWidth="1"/>
    <col min="149" max="149" width="9" style="1"/>
    <col min="150" max="150" width="5" style="1" customWidth="1"/>
    <col min="151" max="151" width="9" style="1"/>
    <col min="152" max="152" width="5" style="1" customWidth="1"/>
    <col min="153" max="153" width="9" style="1"/>
    <col min="154" max="154" width="5" style="1" customWidth="1"/>
    <col min="155" max="155" width="9" style="1"/>
    <col min="156" max="156" width="5" style="1" customWidth="1"/>
    <col min="157" max="157" width="9" style="1"/>
    <col min="158" max="158" width="5" style="1" customWidth="1"/>
    <col min="159" max="159" width="9" style="1"/>
    <col min="160" max="160" width="5" style="1" customWidth="1"/>
    <col min="161" max="161" width="9" style="1"/>
    <col min="162" max="162" width="5.375" style="1" customWidth="1"/>
    <col min="163" max="163" width="9" style="1" customWidth="1"/>
    <col min="164" max="164" width="5.125" style="1" customWidth="1"/>
    <col min="165" max="165" width="9" style="1" customWidth="1"/>
    <col min="166" max="166" width="4.75" style="1" customWidth="1"/>
    <col min="167" max="167" width="11.25" style="1" customWidth="1"/>
    <col min="168" max="168" width="4.875" style="1" customWidth="1"/>
    <col min="169" max="169" width="9" style="1" customWidth="1"/>
    <col min="170" max="170" width="5" style="1" customWidth="1"/>
    <col min="171" max="171" width="9" style="1"/>
    <col min="172" max="172" width="5.375" style="1" customWidth="1"/>
    <col min="173" max="173" width="10.25" style="1" customWidth="1"/>
    <col min="174" max="174" width="5.125" style="1" customWidth="1"/>
    <col min="175" max="175" width="9" style="1" customWidth="1"/>
    <col min="176" max="176" width="5.125" style="1" customWidth="1"/>
    <col min="177" max="177" width="9" style="1" customWidth="1"/>
    <col min="178" max="178" width="5.125" style="1" customWidth="1"/>
    <col min="179" max="179" width="9" style="1" customWidth="1"/>
    <col min="180" max="180" width="5.125" style="1" customWidth="1"/>
    <col min="181" max="181" width="9" style="1" customWidth="1"/>
    <col min="182" max="182" width="5.125" style="1" customWidth="1"/>
    <col min="183" max="183" width="9" style="1" customWidth="1"/>
    <col min="184" max="184" width="5.125" style="1" customWidth="1"/>
    <col min="185" max="185" width="9" style="1" customWidth="1"/>
    <col min="186" max="186" width="5.125" style="1" customWidth="1"/>
    <col min="187" max="187" width="9" style="1" customWidth="1"/>
    <col min="188" max="188" width="5.125" style="1" customWidth="1"/>
    <col min="189" max="189" width="9" style="1" customWidth="1"/>
    <col min="190" max="190" width="5.125" style="1" customWidth="1"/>
    <col min="191" max="191" width="9" style="1" customWidth="1"/>
    <col min="192" max="192" width="5.125" style="1" customWidth="1"/>
    <col min="193" max="193" width="9" style="1" customWidth="1"/>
    <col min="194" max="194" width="5.125" style="1" customWidth="1"/>
    <col min="195" max="195" width="9" style="1" customWidth="1"/>
    <col min="196" max="196" width="5.125" style="1" customWidth="1"/>
    <col min="197" max="197" width="9" style="1" customWidth="1"/>
    <col min="198" max="198" width="5.125" style="1" customWidth="1"/>
    <col min="199" max="199" width="9" style="1" customWidth="1"/>
    <col min="200" max="200" width="5.125" style="1" customWidth="1"/>
    <col min="201" max="201" width="9" style="1" customWidth="1"/>
    <col min="202" max="202" width="5.125" style="1" customWidth="1"/>
    <col min="203" max="203" width="9" style="1" customWidth="1"/>
    <col min="204" max="204" width="5.125" style="1" customWidth="1"/>
    <col min="205" max="205" width="9" style="1" customWidth="1"/>
    <col min="206" max="206" width="5.125" style="1" customWidth="1"/>
    <col min="207" max="207" width="9" style="1" customWidth="1"/>
    <col min="208" max="208" width="5.125" style="1" customWidth="1"/>
    <col min="209" max="209" width="9" style="1" customWidth="1"/>
    <col min="210" max="210" width="5.125" style="1" customWidth="1"/>
    <col min="211" max="211" width="9" style="1" customWidth="1"/>
    <col min="212" max="212" width="5.125" style="1" customWidth="1"/>
    <col min="213" max="213" width="9" style="1" customWidth="1"/>
    <col min="214" max="214" width="5.125" style="1" customWidth="1"/>
    <col min="215" max="215" width="9" style="1" customWidth="1"/>
    <col min="216" max="216" width="5.125" style="1" customWidth="1"/>
    <col min="217" max="217" width="9" style="1" customWidth="1"/>
    <col min="218" max="218" width="5.125" style="1" customWidth="1"/>
    <col min="219" max="219" width="9" style="1" customWidth="1"/>
    <col min="220" max="220" width="5.125" style="1" customWidth="1"/>
    <col min="221" max="221" width="9" style="1" customWidth="1"/>
    <col min="222" max="222" width="5.125" style="1" customWidth="1"/>
    <col min="223" max="223" width="9" style="1" customWidth="1"/>
    <col min="224" max="224" width="5.125" style="1" customWidth="1"/>
    <col min="225" max="225" width="9" style="1" customWidth="1"/>
    <col min="226" max="226" width="5.125" style="1" customWidth="1"/>
    <col min="227" max="227" width="9" style="1" customWidth="1"/>
    <col min="228" max="228" width="5.125" style="1" customWidth="1"/>
    <col min="229" max="229" width="9" style="1" customWidth="1"/>
    <col min="230" max="230" width="5.125" style="1" customWidth="1"/>
    <col min="231" max="231" width="9" style="1" customWidth="1"/>
    <col min="232" max="232" width="5.125" style="1" customWidth="1"/>
    <col min="233" max="233" width="9" style="1" customWidth="1"/>
    <col min="234" max="234" width="5.125" style="1" customWidth="1"/>
    <col min="235" max="235" width="9" style="1" customWidth="1"/>
    <col min="236" max="236" width="5.125" style="1" customWidth="1"/>
    <col min="237" max="237" width="9" style="1" customWidth="1"/>
    <col min="238" max="238" width="5.125" style="1" customWidth="1"/>
    <col min="239" max="239" width="9" style="1" customWidth="1"/>
    <col min="240" max="240" width="5.125" style="1" customWidth="1"/>
    <col min="241" max="241" width="9" style="1" customWidth="1"/>
    <col min="242" max="242" width="5.125" style="1" customWidth="1"/>
    <col min="243" max="243" width="9" style="1" customWidth="1"/>
    <col min="244" max="244" width="5.125" style="1" customWidth="1"/>
    <col min="245" max="245" width="9" style="1" customWidth="1"/>
    <col min="246" max="246" width="5.125" style="1" customWidth="1"/>
    <col min="247" max="247" width="9" style="1" customWidth="1"/>
    <col min="248" max="248" width="5.125" style="1" customWidth="1"/>
    <col min="249" max="249" width="9" style="1" customWidth="1"/>
    <col min="250" max="250" width="5.125" style="1" customWidth="1"/>
    <col min="251" max="251" width="9" style="1" customWidth="1"/>
    <col min="252" max="252" width="5.125" style="1" customWidth="1"/>
    <col min="253" max="253" width="9" style="1" customWidth="1"/>
    <col min="254" max="254" width="5.125" style="1" customWidth="1"/>
    <col min="255" max="255" width="9" style="1" customWidth="1"/>
    <col min="256" max="256" width="5.125" style="1" customWidth="1"/>
    <col min="257" max="257" width="9" style="1" customWidth="1"/>
    <col min="258" max="258" width="5.125" style="1" customWidth="1"/>
    <col min="259" max="259" width="9" style="1" customWidth="1"/>
    <col min="260" max="260" width="5.125" style="1" customWidth="1"/>
    <col min="261" max="261" width="9" style="1" customWidth="1"/>
    <col min="262" max="262" width="5.125" style="1" customWidth="1"/>
    <col min="263" max="263" width="9" style="1" customWidth="1"/>
    <col min="264" max="264" width="5.125" style="1" customWidth="1"/>
    <col min="265" max="265" width="9" style="1" customWidth="1"/>
    <col min="266" max="266" width="5.125" style="1" customWidth="1"/>
    <col min="267" max="267" width="9" style="1" customWidth="1"/>
    <col min="268" max="268" width="5.125" style="1" customWidth="1"/>
    <col min="269" max="269" width="9" style="1" customWidth="1"/>
    <col min="270" max="270" width="5.125" style="1" customWidth="1"/>
    <col min="271" max="271" width="9" style="1" customWidth="1"/>
    <col min="272" max="272" width="5.125" style="1" customWidth="1"/>
    <col min="273" max="273" width="9" style="1" customWidth="1"/>
    <col min="274" max="274" width="5.125" style="1" customWidth="1"/>
    <col min="275" max="275" width="9" style="1" customWidth="1"/>
    <col min="276" max="276" width="5.125" style="1" customWidth="1"/>
    <col min="277" max="277" width="9" style="1" customWidth="1"/>
    <col min="278" max="278" width="5.125" style="1" customWidth="1"/>
    <col min="279" max="279" width="9" style="1" customWidth="1"/>
    <col min="280" max="280" width="5.125" style="1" customWidth="1"/>
    <col min="281" max="281" width="9" style="1" customWidth="1"/>
    <col min="282" max="282" width="5.125" style="1" customWidth="1"/>
    <col min="283" max="283" width="9" style="1" customWidth="1"/>
    <col min="284" max="284" width="5.125" style="1" customWidth="1"/>
    <col min="285" max="285" width="9" style="1" customWidth="1"/>
    <col min="286" max="286" width="5.125" style="1" customWidth="1"/>
    <col min="287" max="287" width="9" style="1" customWidth="1"/>
    <col min="288" max="288" width="5.125" style="1" customWidth="1"/>
    <col min="289" max="289" width="9" style="1" customWidth="1"/>
    <col min="290" max="290" width="5.125" style="1" customWidth="1"/>
    <col min="291" max="291" width="9" style="1" customWidth="1"/>
    <col min="292" max="292" width="5.125" style="1" customWidth="1"/>
    <col min="293" max="293" width="9" style="1" customWidth="1"/>
    <col min="294" max="294" width="5.125" style="1" customWidth="1"/>
    <col min="295" max="295" width="9" style="1" customWidth="1"/>
    <col min="296" max="296" width="5.125" style="1" customWidth="1"/>
    <col min="297" max="297" width="9" style="1" customWidth="1"/>
    <col min="298" max="298" width="5.125" style="1" customWidth="1"/>
    <col min="299" max="299" width="9" style="1" customWidth="1"/>
    <col min="300" max="300" width="5.125" style="1" customWidth="1"/>
    <col min="301" max="301" width="9" style="1" customWidth="1"/>
    <col min="302" max="302" width="5.125" style="1" customWidth="1"/>
    <col min="303" max="303" width="9" style="1" customWidth="1"/>
    <col min="304" max="304" width="5.125" style="1" customWidth="1"/>
    <col min="305" max="305" width="9" style="1" customWidth="1"/>
    <col min="306" max="306" width="5.125" style="1" customWidth="1"/>
    <col min="307" max="307" width="9" style="1" customWidth="1"/>
    <col min="308" max="308" width="5.125" style="1" customWidth="1"/>
    <col min="309" max="309" width="9" style="1" customWidth="1"/>
    <col min="310" max="310" width="5.125" style="1" customWidth="1"/>
    <col min="311" max="311" width="9" style="1" customWidth="1"/>
    <col min="312" max="312" width="5.125" style="1" customWidth="1"/>
    <col min="313" max="313" width="9" style="1" customWidth="1"/>
    <col min="314" max="314" width="5.125" style="1" customWidth="1"/>
    <col min="315" max="315" width="9" style="1" customWidth="1"/>
    <col min="316" max="316" width="5.125" style="1" customWidth="1"/>
    <col min="317" max="317" width="9" style="1" customWidth="1"/>
    <col min="318" max="318" width="5.125" style="1" customWidth="1"/>
    <col min="319" max="319" width="9" style="1" customWidth="1"/>
    <col min="320" max="320" width="5.125" style="1" customWidth="1"/>
    <col min="321" max="321" width="9" style="1" customWidth="1"/>
    <col min="322" max="322" width="5.125" style="1" customWidth="1"/>
    <col min="323" max="323" width="9" style="1" customWidth="1"/>
    <col min="324" max="324" width="5.125" style="1" customWidth="1"/>
    <col min="325" max="325" width="9" style="1" customWidth="1"/>
    <col min="326" max="326" width="5.125" style="1" customWidth="1"/>
    <col min="327" max="327" width="9" style="1" customWidth="1"/>
    <col min="328" max="328" width="5.125" style="1" customWidth="1"/>
    <col min="329" max="329" width="9" style="1" customWidth="1"/>
    <col min="330" max="330" width="5.125" style="1" customWidth="1"/>
    <col min="331" max="331" width="9" style="1" customWidth="1"/>
    <col min="332" max="332" width="5.125" style="1" customWidth="1"/>
    <col min="333" max="333" width="9" style="1" customWidth="1"/>
    <col min="334" max="334" width="5.125" style="1" customWidth="1"/>
    <col min="335" max="335" width="9" style="1" customWidth="1"/>
    <col min="336" max="336" width="5.125" style="1" customWidth="1"/>
    <col min="337" max="337" width="9" style="1" customWidth="1"/>
    <col min="338" max="338" width="5.125" style="1" customWidth="1"/>
    <col min="339" max="339" width="9" style="1" customWidth="1"/>
    <col min="340" max="340" width="5.125" style="1" customWidth="1"/>
    <col min="341" max="341" width="9" style="1" customWidth="1"/>
    <col min="342" max="342" width="5.125" style="1" customWidth="1"/>
    <col min="343" max="343" width="9" style="1" customWidth="1"/>
    <col min="344" max="344" width="5.125" style="1" customWidth="1"/>
    <col min="345" max="345" width="9" style="1" customWidth="1"/>
    <col min="346" max="346" width="5.125" style="1" customWidth="1"/>
    <col min="347" max="347" width="9" style="1" customWidth="1"/>
    <col min="348" max="348" width="5.125" style="1" customWidth="1"/>
    <col min="349" max="349" width="9" style="1" customWidth="1"/>
    <col min="350" max="350" width="5.125" style="1" customWidth="1"/>
    <col min="351" max="351" width="9" style="1" customWidth="1"/>
    <col min="352" max="352" width="5.125" style="1" customWidth="1"/>
    <col min="353" max="353" width="9" style="1" customWidth="1"/>
    <col min="354" max="354" width="5.125" style="1" customWidth="1"/>
    <col min="355" max="355" width="9" style="1" customWidth="1"/>
    <col min="356" max="356" width="5.125" style="1" customWidth="1"/>
    <col min="357" max="357" width="9" style="1" customWidth="1"/>
    <col min="358" max="358" width="5.125" style="1" customWidth="1"/>
    <col min="359" max="359" width="9" style="1" customWidth="1"/>
    <col min="360" max="16384" width="9" style="1"/>
  </cols>
  <sheetData>
    <row r="1" spans="1:359" s="4" customFormat="1">
      <c r="B1" s="42"/>
      <c r="C1" s="5">
        <f>versenyek!B2</f>
        <v>39692</v>
      </c>
      <c r="D1" s="42"/>
      <c r="E1" s="5">
        <f>versenyek!E2</f>
        <v>39727</v>
      </c>
      <c r="F1" s="42"/>
      <c r="G1" s="5">
        <f>versenyek!H2</f>
        <v>39741</v>
      </c>
      <c r="H1" s="42"/>
      <c r="I1" s="5">
        <f>versenyek!K2</f>
        <v>39770</v>
      </c>
      <c r="J1" s="42"/>
      <c r="K1" s="5">
        <f>versenyek!N2</f>
        <v>39776</v>
      </c>
      <c r="M1" s="5">
        <f>versenyek!Q2</f>
        <v>39797</v>
      </c>
      <c r="O1" s="5">
        <f>versenyek!T2</f>
        <v>39818</v>
      </c>
      <c r="Q1" s="5">
        <f>versenyek!W2</f>
        <v>39867</v>
      </c>
      <c r="S1" s="5">
        <f>versenyek!Z2</f>
        <v>39867</v>
      </c>
      <c r="U1" s="5">
        <f>versenyek!AC2</f>
        <v>39867</v>
      </c>
      <c r="W1" s="5">
        <f>versenyek!AF2</f>
        <v>39881</v>
      </c>
      <c r="Y1" s="5">
        <f>versenyek!AI2</f>
        <v>39909</v>
      </c>
      <c r="AA1" s="5">
        <f>versenyek!AL2</f>
        <v>39909</v>
      </c>
      <c r="AC1" s="5">
        <f>versenyek!AO2</f>
        <v>39923</v>
      </c>
      <c r="AE1" s="5">
        <f>versenyek!AR2</f>
        <v>39938</v>
      </c>
      <c r="AG1" s="5">
        <f>versenyek!AU2</f>
        <v>39965</v>
      </c>
      <c r="AI1" s="5">
        <f>versenyek!AX2</f>
        <v>39965</v>
      </c>
      <c r="AK1" s="5">
        <f>versenyek!BA2</f>
        <v>39972</v>
      </c>
      <c r="AM1" s="5">
        <f>versenyek!BD2</f>
        <v>39986</v>
      </c>
      <c r="AO1" s="5">
        <f>versenyek!BG2</f>
        <v>40007</v>
      </c>
      <c r="AQ1" s="5">
        <f>versenyek!BJ2</f>
        <v>40021</v>
      </c>
      <c r="AS1" s="5">
        <f>versenyek!BM2</f>
        <v>40049</v>
      </c>
      <c r="AU1" s="5">
        <f>versenyek!BP2</f>
        <v>40056</v>
      </c>
      <c r="AW1" s="5">
        <f>versenyek!BS2</f>
        <v>40056</v>
      </c>
      <c r="AY1" s="5">
        <f>versenyek!BV2</f>
        <v>40063</v>
      </c>
      <c r="BA1" s="5">
        <f>versenyek!BY2</f>
        <v>40063</v>
      </c>
      <c r="BC1" s="5">
        <f>versenyek!CB2</f>
        <v>40076</v>
      </c>
      <c r="BE1" s="5">
        <f>versenyek!CE2</f>
        <v>40084</v>
      </c>
      <c r="BG1" s="5">
        <f>versenyek!CH2</f>
        <v>40084</v>
      </c>
      <c r="BI1" s="5">
        <f>versenyek!CK2</f>
        <v>40105</v>
      </c>
      <c r="BK1" s="5">
        <f>versenyek!CN2</f>
        <v>40112</v>
      </c>
      <c r="BM1" s="5">
        <f>versenyek!CQ2</f>
        <v>40119</v>
      </c>
      <c r="BO1" s="5">
        <f>versenyek!CT2</f>
        <v>40126</v>
      </c>
      <c r="BQ1" s="5">
        <f>versenyek!CW2</f>
        <v>40140</v>
      </c>
      <c r="BS1" s="5">
        <f>versenyek!CZ2</f>
        <v>40146</v>
      </c>
      <c r="BU1" s="5">
        <f>versenyek!DC2</f>
        <v>40146</v>
      </c>
      <c r="BW1" s="5">
        <f>versenyek!DF2</f>
        <v>40161</v>
      </c>
      <c r="BY1" s="5">
        <f>versenyek!DI2</f>
        <v>40182</v>
      </c>
      <c r="CA1" s="5">
        <f>versenyek!DL2</f>
        <v>40185</v>
      </c>
      <c r="CC1" s="5">
        <f>versenyek!DO2</f>
        <v>40246</v>
      </c>
      <c r="CE1" s="5">
        <f>versenyek!DR2</f>
        <v>40246</v>
      </c>
      <c r="CG1" s="5">
        <f>versenyek!DU2</f>
        <v>40246</v>
      </c>
      <c r="CI1" s="5">
        <f>versenyek!DX2</f>
        <v>40259</v>
      </c>
      <c r="CK1" s="5">
        <f>versenyek!EA2</f>
        <v>40266</v>
      </c>
      <c r="CM1" s="5">
        <f>versenyek!ED2</f>
        <v>40266</v>
      </c>
      <c r="CO1" s="5">
        <f>versenyek!EG2</f>
        <v>40280</v>
      </c>
      <c r="CQ1" s="5">
        <f>versenyek!EJ2</f>
        <v>40297</v>
      </c>
      <c r="CS1" s="5">
        <f>versenyek!EM2</f>
        <v>40309</v>
      </c>
      <c r="CU1" s="5">
        <f>versenyek!EP2</f>
        <v>40315</v>
      </c>
      <c r="CW1" s="5">
        <f>versenyek!EV2</f>
        <v>40322</v>
      </c>
      <c r="CY1" s="5">
        <f>versenyek!EV2</f>
        <v>40322</v>
      </c>
      <c r="DA1" s="5">
        <f>versenyek!EY2</f>
        <v>40336</v>
      </c>
      <c r="DB1" s="5"/>
      <c r="DC1" s="198">
        <f>versenyek!FB2</f>
        <v>40406</v>
      </c>
      <c r="DD1" s="5"/>
      <c r="DE1" s="198">
        <f>versenyek!FE2</f>
        <v>40413</v>
      </c>
      <c r="DF1" s="5"/>
      <c r="DG1" s="198">
        <f>versenyek!FH2</f>
        <v>40427</v>
      </c>
      <c r="DH1" s="5"/>
      <c r="DI1" s="198">
        <f>versenyek!FK2</f>
        <v>40427</v>
      </c>
      <c r="DJ1" s="5"/>
      <c r="DK1" s="198">
        <f>versenyek!FN2</f>
        <v>40440</v>
      </c>
      <c r="DL1" s="5"/>
      <c r="DM1" s="198">
        <f>versenyek!FQ2</f>
        <v>40449</v>
      </c>
      <c r="DO1" s="5">
        <f>versenyek!FT2</f>
        <v>40455</v>
      </c>
      <c r="DQ1" s="5">
        <f>versenyek!FW2</f>
        <v>40477</v>
      </c>
      <c r="DS1" s="5">
        <f>versenyek!FZ2</f>
        <v>40484</v>
      </c>
      <c r="DU1" s="5">
        <f>versenyek!GC2</f>
        <v>40490</v>
      </c>
      <c r="DW1" s="5">
        <f>versenyek!GF2</f>
        <v>40497</v>
      </c>
      <c r="DY1" s="5">
        <f>versenyek!GI2</f>
        <v>40511</v>
      </c>
      <c r="EA1" s="5">
        <f>versenyek!GL2</f>
        <v>40511</v>
      </c>
      <c r="EC1" s="5">
        <f>versenyek!GO2</f>
        <v>40532</v>
      </c>
      <c r="EE1" s="5">
        <f>versenyek!GR2</f>
        <v>40553</v>
      </c>
      <c r="EG1" s="5">
        <f>versenyek!GX2</f>
        <v>40553</v>
      </c>
      <c r="EI1" s="5">
        <f>versenyek!HA2</f>
        <v>40561</v>
      </c>
      <c r="EK1" s="5">
        <f>versenyek!HD2</f>
        <v>40581</v>
      </c>
      <c r="EM1" s="5">
        <f>versenyek!HG2</f>
        <v>40595</v>
      </c>
      <c r="EO1" s="5">
        <f>versenyek!HJ2</f>
        <v>40595</v>
      </c>
      <c r="EQ1" s="5">
        <f>versenyek!HM2</f>
        <v>40602</v>
      </c>
      <c r="ES1" s="5">
        <f>versenyek!HP2</f>
        <v>40623</v>
      </c>
      <c r="EU1" s="5">
        <f>versenyek!HS2</f>
        <v>40637</v>
      </c>
      <c r="EW1" s="5">
        <f>versenyek!HV2</f>
        <v>40637</v>
      </c>
      <c r="EY1" s="5">
        <f>versenyek!HY2</f>
        <v>40643</v>
      </c>
      <c r="FA1" s="5">
        <f>versenyek!IB2</f>
        <v>40643</v>
      </c>
      <c r="FC1" s="5">
        <f>versenyek!IE2</f>
        <v>40644</v>
      </c>
      <c r="FE1" s="5">
        <f>versenyek!IH2</f>
        <v>40657</v>
      </c>
      <c r="FG1" s="5">
        <f>versenyek!IK2</f>
        <v>40665</v>
      </c>
      <c r="FI1" s="5">
        <f>versenyek!IN2</f>
        <v>40679</v>
      </c>
      <c r="FK1" s="5">
        <f>versenyek!IQ2</f>
        <v>40685</v>
      </c>
      <c r="FM1" s="5">
        <f>versenyek!IT2</f>
        <v>40685</v>
      </c>
      <c r="FO1" s="5">
        <f>versenyek!IW2</f>
        <v>40770</v>
      </c>
      <c r="FQ1" s="5">
        <f>versenyek!IZ2</f>
        <v>40784</v>
      </c>
      <c r="FS1" s="5">
        <f>versenyek!JC2</f>
        <v>40791</v>
      </c>
      <c r="FU1" s="5">
        <f>versenyek!JF2</f>
        <v>40791</v>
      </c>
      <c r="FW1" s="5">
        <f>versenyek!JI2</f>
        <v>40819</v>
      </c>
      <c r="FY1" s="5">
        <f>versenyek!JL2</f>
        <v>40841</v>
      </c>
      <c r="GA1" s="5">
        <f>versenyek!JO2</f>
        <v>40847</v>
      </c>
      <c r="GC1" s="5">
        <f>versenyek!JR2</f>
        <v>40861</v>
      </c>
      <c r="GE1" s="5">
        <f>versenyek!JU2</f>
        <v>40894</v>
      </c>
      <c r="GG1" s="5">
        <f>versenyek!JX2</f>
        <v>40895</v>
      </c>
      <c r="GI1" s="5">
        <f>versenyek!KA2</f>
        <v>40916</v>
      </c>
      <c r="GK1" s="5">
        <f>versenyek!KD2</f>
        <v>40924</v>
      </c>
      <c r="GM1" s="5">
        <f>versenyek!KG2</f>
        <v>40924</v>
      </c>
      <c r="GO1" s="5">
        <f>versenyek!KJ2</f>
        <v>40938</v>
      </c>
      <c r="GQ1" s="5">
        <f>versenyek!KM2</f>
        <v>40945</v>
      </c>
      <c r="GS1" s="5">
        <f>versenyek!KP2</f>
        <v>40952</v>
      </c>
      <c r="GU1" s="5">
        <f>versenyek!KS2</f>
        <v>40959</v>
      </c>
      <c r="GW1" s="5">
        <f>versenyek!KV2</f>
        <v>40966</v>
      </c>
      <c r="GY1" s="5">
        <f>versenyek!KY2</f>
        <v>40973</v>
      </c>
      <c r="HA1" s="5">
        <f>versenyek!LB2</f>
        <v>40980</v>
      </c>
      <c r="HC1" s="5">
        <f>versenyek!LE2</f>
        <v>40987</v>
      </c>
      <c r="HE1" s="5">
        <f>versenyek!LH2</f>
        <v>40994</v>
      </c>
      <c r="HG1" s="5">
        <f>versenyek!LK2</f>
        <v>41008</v>
      </c>
      <c r="HI1" s="5">
        <f>versenyek!LN2</f>
        <v>41015</v>
      </c>
      <c r="HK1" s="5">
        <f>versenyek!LQ2</f>
        <v>41022</v>
      </c>
      <c r="HM1" s="5">
        <f>versenyek!LT2</f>
        <v>41022</v>
      </c>
      <c r="HO1" s="5">
        <f>versenyek!LW2</f>
        <v>41037</v>
      </c>
      <c r="HQ1" s="5">
        <f>versenyek!LZ2</f>
        <v>41037</v>
      </c>
      <c r="HS1" s="5">
        <f>versenyek!MC2</f>
        <v>41044</v>
      </c>
      <c r="HU1" s="5">
        <f>versenyek!MF2</f>
        <v>41049</v>
      </c>
      <c r="HW1" s="5">
        <f>versenyek!MI2</f>
        <v>41049</v>
      </c>
      <c r="HY1" s="5">
        <f>versenyek!ML2</f>
        <v>41099</v>
      </c>
      <c r="IA1" s="5">
        <f>versenyek!MO2</f>
        <v>41156</v>
      </c>
      <c r="IC1" s="5">
        <f>versenyek!MR2</f>
        <v>41162</v>
      </c>
      <c r="IE1" s="5">
        <f>versenyek!MU2</f>
        <v>41169</v>
      </c>
      <c r="IG1" s="5">
        <f>versenyek!MX2</f>
        <v>41176</v>
      </c>
      <c r="II1" s="5">
        <f>versenyek!NA2</f>
        <v>41183</v>
      </c>
      <c r="IK1" s="5">
        <f>versenyek!ND2</f>
        <v>41183</v>
      </c>
      <c r="IM1" s="5">
        <f>versenyek!NG2</f>
        <v>41190</v>
      </c>
      <c r="IO1" s="5">
        <f>versenyek!NJ2</f>
        <v>41197</v>
      </c>
      <c r="IQ1" s="5">
        <f>versenyek!NM2</f>
        <v>41197</v>
      </c>
      <c r="IS1" s="5">
        <f>versenyek!NP2</f>
        <v>41204</v>
      </c>
      <c r="IU1" s="5">
        <f>versenyek!NS2</f>
        <v>41211</v>
      </c>
      <c r="IW1" s="5">
        <f>versenyek!NV2</f>
        <v>41211</v>
      </c>
      <c r="IY1" s="5">
        <f>versenyek!NY2</f>
        <v>41213</v>
      </c>
      <c r="JA1" s="5">
        <f>versenyek!OB2</f>
        <v>41218</v>
      </c>
      <c r="JC1" s="5">
        <f>versenyek!OE2</f>
        <v>41225</v>
      </c>
      <c r="JE1" s="5">
        <f>versenyek!OH2</f>
        <v>41232</v>
      </c>
      <c r="JG1" s="5">
        <f>versenyek!OK2</f>
        <v>41237</v>
      </c>
      <c r="JI1" s="5">
        <f>versenyek!ON2</f>
        <v>41237</v>
      </c>
      <c r="JK1" s="5">
        <f>versenyek!OQ2</f>
        <v>41246</v>
      </c>
      <c r="JM1" s="5">
        <f>versenyek!OT2</f>
        <v>41246</v>
      </c>
      <c r="JO1" s="5">
        <f>versenyek!OW2</f>
        <v>41260</v>
      </c>
      <c r="JQ1" s="5">
        <f>versenyek!OZ2</f>
        <v>41260</v>
      </c>
      <c r="JS1" s="5">
        <f>versenyek!PC2</f>
        <v>41281</v>
      </c>
      <c r="JU1" s="5">
        <f>versenyek!PF2</f>
        <v>41288</v>
      </c>
      <c r="JW1" s="5">
        <f>versenyek!PI2</f>
        <v>41296</v>
      </c>
      <c r="JY1" s="5">
        <f>versenyek!PL2</f>
        <v>41309</v>
      </c>
      <c r="KA1" s="5">
        <f>versenyek!PO2</f>
        <v>41323</v>
      </c>
      <c r="KC1" s="5">
        <f>versenyek!PR2</f>
        <v>41344</v>
      </c>
      <c r="KE1" s="5">
        <f>versenyek!PU2</f>
        <v>41344</v>
      </c>
      <c r="KG1" s="5">
        <f>versenyek!PX2</f>
        <v>41344</v>
      </c>
      <c r="KI1" s="5">
        <f>versenyek!QA2</f>
        <v>41351</v>
      </c>
      <c r="KK1" s="5">
        <f>versenyek!QD2</f>
        <v>41358</v>
      </c>
      <c r="KM1" s="5">
        <f>versenyek!QG2</f>
        <v>41358</v>
      </c>
      <c r="KO1" s="5">
        <f>versenyek!QJ2</f>
        <v>41365</v>
      </c>
      <c r="KQ1" s="5">
        <f>versenyek!QM2</f>
        <v>41366</v>
      </c>
      <c r="KS1" s="5">
        <f>versenyek!QP2</f>
        <v>41366</v>
      </c>
      <c r="KU1" s="5">
        <f>versenyek!QS2</f>
        <v>41372</v>
      </c>
      <c r="KW1" s="5">
        <f>versenyek!QV2</f>
        <v>41372</v>
      </c>
      <c r="KY1" s="5">
        <f>versenyek!QY2</f>
        <v>41378</v>
      </c>
      <c r="LA1" s="5">
        <f>versenyek!RB2</f>
        <v>41378</v>
      </c>
      <c r="LC1" s="5">
        <f>versenyek!RE2</f>
        <v>41386</v>
      </c>
      <c r="LE1" s="5">
        <f>versenyek!RH2</f>
        <v>41386</v>
      </c>
      <c r="LG1" s="5">
        <f>versenyek!RK2</f>
        <v>41400</v>
      </c>
      <c r="LI1" s="5">
        <f>versenyek!RN2</f>
        <v>41512</v>
      </c>
      <c r="LK1" s="5">
        <f>versenyek!RQ2</f>
        <v>41519</v>
      </c>
      <c r="LM1" s="5">
        <f>versenyek!RT2</f>
        <v>41526</v>
      </c>
      <c r="LO1" s="5">
        <f>versenyek!RW2</f>
        <v>41540</v>
      </c>
      <c r="LQ1" s="5">
        <f>versenyek!RZ2</f>
        <v>41547</v>
      </c>
      <c r="LS1" s="5">
        <f>versenyek!SC2</f>
        <v>41547</v>
      </c>
      <c r="LU1" s="5">
        <f>versenyek!SF2</f>
        <v>41568</v>
      </c>
      <c r="LW1" s="5">
        <f>versenyek!SI2</f>
        <v>41569</v>
      </c>
      <c r="LY1" s="5">
        <f>versenyek!SL2</f>
        <v>41582</v>
      </c>
      <c r="MA1" s="5">
        <f>versenyek!SO2</f>
        <v>41589</v>
      </c>
      <c r="MC1" s="5">
        <f>versenyek!SR2</f>
        <v>41589</v>
      </c>
      <c r="ME1" s="5">
        <f>versenyek!SU2</f>
        <v>41619</v>
      </c>
      <c r="MG1" s="5">
        <f>versenyek!SX2</f>
        <v>41624</v>
      </c>
      <c r="MI1" s="5">
        <f>versenyek!TA2</f>
        <v>41645</v>
      </c>
      <c r="MK1" s="5">
        <f>versenyek!TD2</f>
        <v>41648</v>
      </c>
      <c r="MM1" s="5">
        <f>versenyek!TG2</f>
        <v>41648</v>
      </c>
      <c r="MO1" s="5">
        <f>versenyek!TJ2</f>
        <v>41652</v>
      </c>
      <c r="MQ1" s="5">
        <f>versenyek!TM2</f>
        <v>41296</v>
      </c>
      <c r="MS1" s="5">
        <f>versenyek!TP2</f>
        <v>41666</v>
      </c>
      <c r="MU1" s="5">
        <f>versenyek!TS2</f>
        <v>41673</v>
      </c>
    </row>
    <row r="2" spans="1:359" s="4" customFormat="1">
      <c r="A2" s="4" t="s">
        <v>198</v>
      </c>
      <c r="B2" s="42" t="s">
        <v>205</v>
      </c>
      <c r="C2" s="4" t="str">
        <f>versenyek!B1</f>
        <v>Szezonnyitó kupa</v>
      </c>
      <c r="D2" s="42" t="s">
        <v>205</v>
      </c>
      <c r="E2" s="4" t="str">
        <f>versenyek!E1</f>
        <v>Újpest Kupa</v>
      </c>
      <c r="F2" s="42" t="s">
        <v>205</v>
      </c>
      <c r="G2" s="4" t="str">
        <f>versenyek!H1</f>
        <v>HCC</v>
      </c>
      <c r="H2" s="42" t="s">
        <v>205</v>
      </c>
      <c r="I2" s="4" t="str">
        <f>versenyek!K1</f>
        <v>Vegyes páros OB</v>
      </c>
      <c r="J2" s="42" t="s">
        <v>205</v>
      </c>
      <c r="K2" s="4" t="str">
        <f>versenyek!N1</f>
        <v>MKK</v>
      </c>
      <c r="L2" s="4" t="s">
        <v>205</v>
      </c>
      <c r="M2" s="4" t="str">
        <f>versenyek!Q1</f>
        <v>Évzáró kupa</v>
      </c>
      <c r="N2" s="4" t="s">
        <v>205</v>
      </c>
      <c r="O2" s="4" t="str">
        <f>versenyek!T1</f>
        <v>Évnyitó kupa</v>
      </c>
      <c r="P2" s="4" t="s">
        <v>205</v>
      </c>
      <c r="Q2" s="4" t="str">
        <f>versenyek!W1</f>
        <v>OCSB férfi "B"</v>
      </c>
      <c r="R2" s="4" t="s">
        <v>205</v>
      </c>
      <c r="S2" s="4" t="str">
        <f>versenyek!Z1</f>
        <v>OCSB női "A"</v>
      </c>
      <c r="T2" s="4" t="s">
        <v>205</v>
      </c>
      <c r="U2" s="4" t="str">
        <f>versenyek!AC1</f>
        <v>OCSB férfi "A"</v>
      </c>
      <c r="V2" s="4" t="s">
        <v>205</v>
      </c>
      <c r="W2" s="4" t="str">
        <f>versenyek!AF1</f>
        <v>HMDCC</v>
      </c>
      <c r="X2" s="4" t="s">
        <v>205</v>
      </c>
      <c r="Y2" s="4" t="str">
        <f>versenyek!AI1</f>
        <v>IFI női OB</v>
      </c>
      <c r="Z2" s="4" t="s">
        <v>205</v>
      </c>
      <c r="AA2" s="4" t="str">
        <f>versenyek!AL1</f>
        <v>IFI férfi OB</v>
      </c>
      <c r="AB2" s="4" t="s">
        <v>205</v>
      </c>
      <c r="AC2" s="4" t="str">
        <f>versenyek!AO1</f>
        <v>Tavasz kupa</v>
      </c>
      <c r="AD2" s="4" t="s">
        <v>205</v>
      </c>
      <c r="AE2" s="4" t="str">
        <f>versenyek!AR1</f>
        <v>Vegyes OB</v>
      </c>
      <c r="AF2" s="4" t="s">
        <v>205</v>
      </c>
      <c r="AG2" s="4" t="str">
        <f>versenyek!AU1</f>
        <v>Egyéni férfi OB</v>
      </c>
      <c r="AH2" s="4" t="s">
        <v>205</v>
      </c>
      <c r="AI2" s="4" t="str">
        <f>versenyek!AX1</f>
        <v>Egyéni női OB</v>
      </c>
      <c r="AJ2" s="4" t="s">
        <v>205</v>
      </c>
      <c r="AK2" s="4" t="str">
        <f>versenyek!BA1</f>
        <v>Szezonzáró verseny</v>
      </c>
      <c r="AL2" s="4" t="s">
        <v>205</v>
      </c>
      <c r="AM2" s="4" t="str">
        <f>versenyek!BD1</f>
        <v>Cortina Int.</v>
      </c>
      <c r="AN2" s="4" t="s">
        <v>205</v>
      </c>
      <c r="AO2" s="4" t="str">
        <f>versenyek!BG1</f>
        <v>49th Garmisch</v>
      </c>
      <c r="AP2" s="4" t="s">
        <v>205</v>
      </c>
      <c r="AQ2" s="19" t="str">
        <f>versenyek!BJ1</f>
        <v>Debrecen</v>
      </c>
      <c r="AR2" s="4" t="s">
        <v>205</v>
      </c>
      <c r="AS2" s="19" t="str">
        <f>versenyek!BM1</f>
        <v>Riga open 2013</v>
      </c>
      <c r="AT2" s="4" t="s">
        <v>205</v>
      </c>
      <c r="AU2" s="19" t="str">
        <f>versenyek!BP1</f>
        <v>Szezonnyitó kupa</v>
      </c>
      <c r="AV2" s="4" t="s">
        <v>205</v>
      </c>
      <c r="AW2" s="19" t="str">
        <f>versenyek!BS1</f>
        <v>Mentor Torun Cup 2013</v>
      </c>
      <c r="AX2" s="4" t="s">
        <v>205</v>
      </c>
      <c r="AY2" s="198" t="str">
        <f>versenyek!BV1</f>
        <v>EECC 2013</v>
      </c>
      <c r="AZ2" s="4" t="s">
        <v>205</v>
      </c>
      <c r="BA2" s="198" t="str">
        <f>versenyek!BY1</f>
        <v>Kitzbühel</v>
      </c>
      <c r="BB2" s="4" t="s">
        <v>205</v>
      </c>
      <c r="BC2" s="198" t="str">
        <f>versenyek!CB1</f>
        <v>EMCC 2013 Edinburgh</v>
      </c>
      <c r="BD2" s="4" t="s">
        <v>205</v>
      </c>
      <c r="BE2" s="198" t="str">
        <f>versenyek!CE1</f>
        <v>Újpest Kupa</v>
      </c>
      <c r="BF2" s="4" t="s">
        <v>205</v>
      </c>
      <c r="BG2" s="198" t="str">
        <f>versenyek!CH1</f>
        <v>October Fest Garmisch</v>
      </c>
      <c r="BH2" s="4" t="s">
        <v>205</v>
      </c>
      <c r="BI2" s="198" t="str">
        <f>versenyek!CK1</f>
        <v>MKK</v>
      </c>
      <c r="BJ2" s="4" t="s">
        <v>205</v>
      </c>
      <c r="BK2" s="198" t="str">
        <f>versenyek!CN1</f>
        <v>Vegyes Páros OB</v>
      </c>
      <c r="BL2" s="4" t="s">
        <v>205</v>
      </c>
      <c r="BM2" s="198" t="str">
        <f>versenyek!CQ1</f>
        <v>Bern Intern Consolation</v>
      </c>
      <c r="BN2" s="4" t="s">
        <v>205</v>
      </c>
      <c r="BO2" s="198" t="str">
        <f>versenyek!CT1</f>
        <v>HCC</v>
      </c>
      <c r="BP2" s="4" t="s">
        <v>205</v>
      </c>
      <c r="BQ2" s="198" t="str">
        <f>versenyek!CW1</f>
        <v>Oedtsee Trophy</v>
      </c>
      <c r="BR2" s="4" t="s">
        <v>205</v>
      </c>
      <c r="BS2" s="198" t="str">
        <f>versenyek!CZ1</f>
        <v>ECC B  Men</v>
      </c>
      <c r="BT2" s="4" t="s">
        <v>205</v>
      </c>
      <c r="BU2" s="198" t="str">
        <f>versenyek!DC1</f>
        <v>ECC B Women</v>
      </c>
      <c r="BV2" s="4" t="s">
        <v>205</v>
      </c>
      <c r="BW2" s="198" t="str">
        <f>versenyek!DF1</f>
        <v>Évzáró kupa</v>
      </c>
      <c r="BX2" s="4" t="s">
        <v>205</v>
      </c>
      <c r="BY2" s="198" t="str">
        <f>versenyek!DI1</f>
        <v>Évnyitó kupa</v>
      </c>
      <c r="BZ2" s="4" t="s">
        <v>205</v>
      </c>
      <c r="CA2" s="198" t="str">
        <f>versenyek!DL1</f>
        <v>EJCC Women</v>
      </c>
      <c r="CB2" s="4" t="s">
        <v>205</v>
      </c>
      <c r="CC2" s="198" t="str">
        <f>versenyek!DO1</f>
        <v>OCSB férfi "B"</v>
      </c>
      <c r="CD2" s="4" t="s">
        <v>205</v>
      </c>
      <c r="CE2" s="198" t="str">
        <f>versenyek!DR1</f>
        <v>OCSB női "A"</v>
      </c>
      <c r="CF2" s="4" t="s">
        <v>205</v>
      </c>
      <c r="CG2" s="198" t="str">
        <f>versenyek!DU1</f>
        <v>OCSB férfi "A"</v>
      </c>
      <c r="CH2" s="4" t="s">
        <v>205</v>
      </c>
      <c r="CI2" s="198" t="str">
        <f>versenyek!DX1</f>
        <v>HMDCC</v>
      </c>
      <c r="CJ2" s="4" t="s">
        <v>205</v>
      </c>
      <c r="CK2" s="198" t="str">
        <f>versenyek!EA1</f>
        <v>IFI női OB</v>
      </c>
      <c r="CL2" s="4" t="s">
        <v>205</v>
      </c>
      <c r="CM2" s="198" t="str">
        <f>versenyek!ED1</f>
        <v>IFI férfi OB</v>
      </c>
      <c r="CN2" s="4" t="s">
        <v>205</v>
      </c>
      <c r="CO2" s="198" t="str">
        <f>versenyek!EG1</f>
        <v>Silesian GP</v>
      </c>
      <c r="CP2" s="4" t="s">
        <v>205</v>
      </c>
      <c r="CQ2" s="198" t="str">
        <f>versenyek!EJ1</f>
        <v>WMDCC 2014</v>
      </c>
      <c r="CR2" s="4" t="s">
        <v>205</v>
      </c>
      <c r="CS2" s="198" t="str">
        <f>versenyek!EM1</f>
        <v>Vegyes OB</v>
      </c>
      <c r="CT2" s="4" t="s">
        <v>205</v>
      </c>
      <c r="CU2" s="198" t="str">
        <f>versenyek!EP1</f>
        <v>Savona Cup</v>
      </c>
      <c r="CV2" s="4" t="s">
        <v>205</v>
      </c>
      <c r="CW2" s="198" t="str">
        <f>versenyek!ES1</f>
        <v>Egyéni férfi OB</v>
      </c>
      <c r="CX2" s="4" t="s">
        <v>205</v>
      </c>
      <c r="CY2" s="198" t="str">
        <f>versenyek!EV1</f>
        <v>Egyéni női OB</v>
      </c>
      <c r="CZ2" s="4" t="s">
        <v>205</v>
      </c>
      <c r="DA2" s="198" t="str">
        <f>versenyek!EY1</f>
        <v>Szezonzáró kupa</v>
      </c>
      <c r="DB2" s="198" t="s">
        <v>205</v>
      </c>
      <c r="DC2" s="198" t="str">
        <f>versenyek!FB1</f>
        <v>Zoetermeer Sweetlake Summer Cup</v>
      </c>
      <c r="DD2" s="198" t="s">
        <v>205</v>
      </c>
      <c r="DE2" s="198" t="str">
        <f>versenyek!FE1</f>
        <v>Riga open 2014</v>
      </c>
      <c r="DF2" s="198" t="s">
        <v>205</v>
      </c>
      <c r="DG2" s="198" t="str">
        <f>versenyek!FH1</f>
        <v>Szezonnyitó kupa</v>
      </c>
      <c r="DH2" s="198" t="s">
        <v>205</v>
      </c>
      <c r="DI2" s="198" t="str">
        <f>versenyek!FK1</f>
        <v>Kitzbühel</v>
      </c>
      <c r="DJ2" s="198" t="s">
        <v>205</v>
      </c>
      <c r="DK2" s="198" t="str">
        <f>versenyek!FN1</f>
        <v>EMCC 2014</v>
      </c>
      <c r="DL2" s="198" t="s">
        <v>205</v>
      </c>
      <c r="DM2" s="198" t="str">
        <f>versenyek!FQ1</f>
        <v>Octoberfest Turnier 2014</v>
      </c>
      <c r="DN2" s="4" t="s">
        <v>205</v>
      </c>
      <c r="DO2" s="198" t="str">
        <f>versenyek!FT1</f>
        <v>Újpest Kupa</v>
      </c>
      <c r="DP2" s="4" t="s">
        <v>205</v>
      </c>
      <c r="DQ2" s="198" t="str">
        <f>versenyek!FW1</f>
        <v>Vegyes Páros OB</v>
      </c>
      <c r="DR2" s="4" t="s">
        <v>205</v>
      </c>
      <c r="DS2" s="198" t="str">
        <f>versenyek!FZ1</f>
        <v>Bern Intern Consolation</v>
      </c>
      <c r="DT2" s="4" t="s">
        <v>205</v>
      </c>
      <c r="DU2" s="198" t="str">
        <f>versenyek!GC1</f>
        <v>Magyar Kupa</v>
      </c>
      <c r="DV2" s="4" t="s">
        <v>205</v>
      </c>
      <c r="DW2" s="198" t="str">
        <f>versenyek!GF1</f>
        <v xml:space="preserve">Wetzikon </v>
      </c>
      <c r="DX2" s="4" t="s">
        <v>205</v>
      </c>
      <c r="DY2" s="198" t="str">
        <f>versenyek!GI1</f>
        <v>ECC B  Men</v>
      </c>
      <c r="DZ2" s="4" t="s">
        <v>205</v>
      </c>
      <c r="EA2" s="198" t="str">
        <f>versenyek!GL1</f>
        <v>ECC B Women</v>
      </c>
      <c r="EB2" s="4" t="s">
        <v>205</v>
      </c>
      <c r="EC2" s="198" t="str">
        <f>versenyek!GO1</f>
        <v>Évzáró kupa</v>
      </c>
      <c r="ED2" s="4" t="s">
        <v>205</v>
      </c>
      <c r="EE2" s="198" t="str">
        <f>versenyek!GR1</f>
        <v>EJCC Women</v>
      </c>
      <c r="EF2" s="4" t="s">
        <v>205</v>
      </c>
      <c r="EG2" s="198" t="str">
        <f>versenyek!GX1</f>
        <v>Évnyitó kupa</v>
      </c>
      <c r="EH2" s="4" t="s">
        <v>205</v>
      </c>
      <c r="EI2" s="198" t="str">
        <f>versenyek!HA1</f>
        <v>Berlin Cup</v>
      </c>
      <c r="EJ2" s="4" t="s">
        <v>205</v>
      </c>
      <c r="EK2" s="198" t="str">
        <f>versenyek!HD1</f>
        <v>Aarau Mixed Doubles</v>
      </c>
      <c r="EL2" s="4" t="s">
        <v>205</v>
      </c>
      <c r="EM2" s="198" t="str">
        <f>versenyek!HG1</f>
        <v>OCSB női "A"</v>
      </c>
      <c r="EN2" s="4" t="s">
        <v>205</v>
      </c>
      <c r="EO2" s="198" t="str">
        <f>versenyek!HJ1</f>
        <v>OCSB férfi "A"</v>
      </c>
      <c r="EP2" s="4" t="s">
        <v>205</v>
      </c>
      <c r="EQ2" s="198" t="str">
        <f>versenyek!HM1</f>
        <v>Letící Kameny</v>
      </c>
      <c r="ER2" s="4" t="s">
        <v>205</v>
      </c>
      <c r="ES2" s="198" t="str">
        <f>versenyek!HP1</f>
        <v>OCSB férfi "B"</v>
      </c>
      <c r="ET2" s="4" t="s">
        <v>205</v>
      </c>
      <c r="EU2" s="198" t="str">
        <f>versenyek!HS1</f>
        <v>Deaflympics 2015 Men</v>
      </c>
      <c r="EV2" s="4" t="s">
        <v>205</v>
      </c>
      <c r="EW2" s="198" t="str">
        <f>versenyek!HV1</f>
        <v>Deaflympics 2015 Women</v>
      </c>
      <c r="EX2" s="4" t="s">
        <v>205</v>
      </c>
      <c r="EY2" s="198" t="str">
        <f>versenyek!HY1</f>
        <v>IFI női OB</v>
      </c>
      <c r="EZ2" s="4" t="s">
        <v>205</v>
      </c>
      <c r="FA2" s="198" t="str">
        <f>versenyek!IB1</f>
        <v>IFI férfi OB</v>
      </c>
      <c r="FB2" s="4" t="s">
        <v>205</v>
      </c>
      <c r="FC2" s="198" t="str">
        <f>versenyek!IE1</f>
        <v>VIII Mixed-Doubles Curling Cup</v>
      </c>
      <c r="FD2" s="4" t="s">
        <v>205</v>
      </c>
      <c r="FE2" s="198" t="str">
        <f>versenyek!IH1</f>
        <v>WMDCC 2015</v>
      </c>
      <c r="FF2" s="4" t="s">
        <v>205</v>
      </c>
      <c r="FG2" s="5" t="str">
        <f>versenyek!IK1</f>
        <v>Vegyes OB</v>
      </c>
      <c r="FH2" s="4" t="s">
        <v>205</v>
      </c>
      <c r="FI2" s="198" t="str">
        <f>versenyek!IN1</f>
        <v>Savona Cup</v>
      </c>
      <c r="FJ2" s="4" t="s">
        <v>205</v>
      </c>
      <c r="FK2" s="198" t="str">
        <f>versenyek!IQ1</f>
        <v>Egyéni férfi OB</v>
      </c>
      <c r="FL2" s="4" t="s">
        <v>205</v>
      </c>
      <c r="FM2" s="198" t="str">
        <f>versenyek!IT1</f>
        <v>Egyéni női OB</v>
      </c>
      <c r="FN2" s="4" t="s">
        <v>205</v>
      </c>
      <c r="FO2" s="198" t="str">
        <f>versenyek!IW1</f>
        <v>Zoetermeer Sweetlake Summer Cup</v>
      </c>
      <c r="FP2" s="4" t="s">
        <v>205</v>
      </c>
      <c r="FQ2" s="5" t="str">
        <f>versenyek!IZ1</f>
        <v>Tallin Season Starter 2015</v>
      </c>
      <c r="FR2" s="4" t="s">
        <v>205</v>
      </c>
      <c r="FS2" s="198" t="str">
        <f>versenyek!JC1</f>
        <v>Szezonnyitó kupa</v>
      </c>
      <c r="FT2" s="4" t="s">
        <v>205</v>
      </c>
      <c r="FU2" s="198" t="str">
        <f>versenyek!JF1</f>
        <v>Kitzbühel</v>
      </c>
      <c r="FV2" s="4" t="s">
        <v>205</v>
      </c>
      <c r="FW2" s="198" t="str">
        <f>versenyek!JI1</f>
        <v>Újpest Kupa</v>
      </c>
      <c r="FX2" s="4" t="s">
        <v>205</v>
      </c>
      <c r="FY2" s="198" t="str">
        <f>versenyek!JL1</f>
        <v>Vegyes Páros OB</v>
      </c>
      <c r="FZ2" s="4" t="s">
        <v>205</v>
      </c>
      <c r="GA2" s="198" t="str">
        <f>versenyek!JO1</f>
        <v>Bern Intern Consolation</v>
      </c>
      <c r="GB2" s="4" t="s">
        <v>205</v>
      </c>
      <c r="GC2" s="198" t="str">
        <f>versenyek!JR1</f>
        <v>Magyar Kupa</v>
      </c>
      <c r="GD2" s="4" t="s">
        <v>205</v>
      </c>
      <c r="GE2" s="198" t="str">
        <f>versenyek!JU1</f>
        <v>5th Yichun International Ladies</v>
      </c>
      <c r="GF2" s="4" t="s">
        <v>205</v>
      </c>
      <c r="GG2" s="198" t="str">
        <f>versenyek!JX1</f>
        <v>Évzáró Kupa</v>
      </c>
      <c r="GH2" s="4" t="s">
        <v>205</v>
      </c>
      <c r="GI2" s="198" t="str">
        <f>versenyek!KA1</f>
        <v>WJCC Women</v>
      </c>
      <c r="GJ2" s="4" t="s">
        <v>205</v>
      </c>
      <c r="GK2" s="198" t="str">
        <f>versenyek!KD1</f>
        <v>FTC Kupa</v>
      </c>
      <c r="GL2" s="4" t="s">
        <v>205</v>
      </c>
      <c r="GM2" s="198" t="str">
        <f>versenyek!KG1</f>
        <v>Dutch Masters Mixed Doubles</v>
      </c>
      <c r="GN2" s="4" t="s">
        <v>205</v>
      </c>
      <c r="GO2" s="198" t="str">
        <f>versenyek!KJ1</f>
        <v>Vegyes OB</v>
      </c>
      <c r="GP2" s="4" t="s">
        <v>205</v>
      </c>
      <c r="GQ2" s="198" t="str">
        <f>versenyek!KM1</f>
        <v>Aarau Mixed Doubles</v>
      </c>
      <c r="GR2" s="4" t="s">
        <v>205</v>
      </c>
      <c r="GS2" s="198" t="str">
        <f>versenyek!KP1</f>
        <v>Junior Masters Geneva Women</v>
      </c>
      <c r="GT2" s="4" t="s">
        <v>205</v>
      </c>
      <c r="GU2" s="198" t="str">
        <f>versenyek!KS1</f>
        <v>Slovakian Mixed Doubles</v>
      </c>
      <c r="GV2" s="4" t="s">
        <v>205</v>
      </c>
      <c r="GW2" s="198" t="str">
        <f>versenyek!KV1</f>
        <v>Dumfries Mixed Doubles</v>
      </c>
      <c r="GX2" s="4" t="s">
        <v>205</v>
      </c>
      <c r="GY2" s="198" t="str">
        <f>versenyek!KY1</f>
        <v>Olympic Hopes</v>
      </c>
      <c r="GZ2" s="4" t="s">
        <v>205</v>
      </c>
      <c r="HA2" s="198" t="str">
        <f>versenyek!LB1</f>
        <v>WJCC A Women</v>
      </c>
      <c r="HB2" s="4" t="s">
        <v>205</v>
      </c>
      <c r="HC2" s="198" t="str">
        <f>versenyek!LE1</f>
        <v>IX Mixed-Doubles Curling Cup</v>
      </c>
      <c r="HD2" s="4" t="s">
        <v>205</v>
      </c>
      <c r="HE2" s="198" t="str">
        <f>versenyek!LH1</f>
        <v>Latvian Mixed-Doubles Curling Cup</v>
      </c>
      <c r="HF2" s="4" t="s">
        <v>205</v>
      </c>
      <c r="HG2" s="198" t="str">
        <f>versenyek!LK1</f>
        <v>OCSB férfi "B"</v>
      </c>
      <c r="HH2" s="4" t="s">
        <v>205</v>
      </c>
      <c r="HI2" s="198" t="str">
        <f>versenyek!LN1</f>
        <v>VIII. Czechoslovak Open</v>
      </c>
      <c r="HJ2" s="4" t="s">
        <v>205</v>
      </c>
      <c r="HK2" s="198" t="str">
        <f>versenyek!LQ1</f>
        <v>IFI női OB</v>
      </c>
      <c r="HL2" s="4" t="s">
        <v>205</v>
      </c>
      <c r="HM2" s="198" t="str">
        <f>versenyek!LT1</f>
        <v>IFI férfi OB</v>
      </c>
      <c r="HN2" s="4" t="s">
        <v>205</v>
      </c>
      <c r="HO2" s="198" t="str">
        <f>versenyek!LW1</f>
        <v>OCSB női "A"</v>
      </c>
      <c r="HP2" s="4" t="s">
        <v>205</v>
      </c>
      <c r="HQ2" s="198" t="str">
        <f>versenyek!LZ1</f>
        <v>OCSB férfi "A"</v>
      </c>
      <c r="HR2" s="4" t="s">
        <v>205</v>
      </c>
      <c r="HS2" s="198" t="str">
        <f>versenyek!MC1</f>
        <v>Ifi Vegyes Páros OB</v>
      </c>
      <c r="HT2" s="4" t="s">
        <v>205</v>
      </c>
      <c r="HU2" s="198" t="str">
        <f>versenyek!MF1</f>
        <v>Egyéni férfi OB</v>
      </c>
      <c r="HV2" s="4" t="s">
        <v>205</v>
      </c>
      <c r="HW2" s="198" t="str">
        <f>versenyek!MI1</f>
        <v>Egyéni női OB</v>
      </c>
      <c r="HX2" s="4" t="s">
        <v>205</v>
      </c>
      <c r="HY2" s="198" t="str">
        <f>versenyek!ML1</f>
        <v>52. Internationales Sommerturnier Garmisch</v>
      </c>
      <c r="HZ2" s="4" t="s">
        <v>205</v>
      </c>
      <c r="IA2" s="198" t="str">
        <f>versenyek!MO1</f>
        <v>Eurotours Austrian Curling Open</v>
      </c>
      <c r="IB2" s="4" t="s">
        <v>205</v>
      </c>
      <c r="IC2" s="198" t="str">
        <f>versenyek!MR1</f>
        <v>Szezonnyitó kupa</v>
      </c>
      <c r="ID2" s="4" t="s">
        <v>205</v>
      </c>
      <c r="IE2" s="198" t="str">
        <f>versenyek!MU1</f>
        <v>Kolibris Curling Cup</v>
      </c>
      <c r="IF2" s="4" t="s">
        <v>205</v>
      </c>
      <c r="IG2" s="198" t="str">
        <f>versenyek!MX1</f>
        <v>Tallinn Mixed-doubles International</v>
      </c>
      <c r="IH2" s="4" t="s">
        <v>205</v>
      </c>
      <c r="II2" s="198" t="str">
        <f>versenyek!NA1</f>
        <v>SYS-TEK International Bonspiel</v>
      </c>
      <c r="IJ2" s="4" t="s">
        <v>205</v>
      </c>
      <c r="IK2" s="198" t="str">
        <f>versenyek!ND1</f>
        <v>V. Újpest Kupa</v>
      </c>
      <c r="IL2" s="4" t="s">
        <v>205</v>
      </c>
      <c r="IM2" s="198" t="str">
        <f>versenyek!NG1</f>
        <v>Tallinn Cup</v>
      </c>
      <c r="IN2" s="4" t="s">
        <v>205</v>
      </c>
      <c r="IO2" s="198" t="str">
        <f>versenyek!NJ1</f>
        <v>44. International Curling Tournament Chamonix</v>
      </c>
      <c r="IP2" s="4" t="s">
        <v>205</v>
      </c>
      <c r="IQ2" s="198" t="str">
        <f>versenyek!NM1</f>
        <v>Service Experts Doubles Classic</v>
      </c>
      <c r="IR2" s="4" t="s">
        <v>205</v>
      </c>
      <c r="IS2" s="198" t="str">
        <f>versenyek!NP1</f>
        <v xml:space="preserve">CCT Austrian MD Cup </v>
      </c>
      <c r="IT2" s="4" t="s">
        <v>205</v>
      </c>
      <c r="IU2" s="198" t="str">
        <f>versenyek!NS1</f>
        <v>2nd EJCT Prague Junior Cup lány</v>
      </c>
      <c r="IV2" s="4" t="s">
        <v>205</v>
      </c>
      <c r="IW2" s="198" t="str">
        <f>versenyek!NV1</f>
        <v>2nd EJCT Prague Junior Cup fiú</v>
      </c>
      <c r="IX2" s="4" t="s">
        <v>205</v>
      </c>
      <c r="IY2" s="198" t="str">
        <f>versenyek!NY1</f>
        <v>Vegyes Páros OB</v>
      </c>
      <c r="IZ2" s="4" t="s">
        <v>205</v>
      </c>
      <c r="JA2" s="198" t="str">
        <f>versenyek!OB1</f>
        <v>Bern Inter Consolation Cup</v>
      </c>
      <c r="JB2" s="4" t="s">
        <v>205</v>
      </c>
      <c r="JC2" s="198" t="str">
        <f>versenyek!OE1</f>
        <v>Magyar Kupa</v>
      </c>
      <c r="JD2" s="4" t="s">
        <v>205</v>
      </c>
      <c r="JE2" s="198" t="str">
        <f>versenyek!OH1</f>
        <v>Bern Mixed-doubles CCT</v>
      </c>
      <c r="JF2" s="4" t="s">
        <v>205</v>
      </c>
      <c r="JG2" s="198" t="str">
        <f>versenyek!OK1</f>
        <v>ECC B  Men</v>
      </c>
      <c r="JH2" s="4" t="s">
        <v>205</v>
      </c>
      <c r="JI2" s="198" t="str">
        <f>versenyek!ON1</f>
        <v>ECC B Women</v>
      </c>
      <c r="JJ2" s="4" t="s">
        <v>205</v>
      </c>
      <c r="JK2" s="198" t="str">
        <f>versenyek!OQ1</f>
        <v>Torneo Internazionale</v>
      </c>
      <c r="JL2" s="4" t="s">
        <v>205</v>
      </c>
      <c r="JM2" s="198" t="str">
        <f>versenyek!OT1</f>
        <v>11. Gstaad Cup</v>
      </c>
      <c r="JN2" s="4" t="s">
        <v>205</v>
      </c>
      <c r="JO2" s="198" t="str">
        <f>versenyek!OW1</f>
        <v>Évzáró Kupa</v>
      </c>
      <c r="JP2" s="4" t="s">
        <v>205</v>
      </c>
      <c r="JQ2" s="198" t="str">
        <f>versenyek!OZ1</f>
        <v>Limmattal Mixed-doubles CCT</v>
      </c>
      <c r="JR2" s="4" t="s">
        <v>205</v>
      </c>
      <c r="JS2" s="198" t="str">
        <f>versenyek!PC1</f>
        <v>FTC Kupa</v>
      </c>
      <c r="JT2" s="4" t="s">
        <v>205</v>
      </c>
      <c r="JU2" s="198" t="str">
        <f>versenyek!PF1</f>
        <v>Dutch Masters Mixed-doubles CCT</v>
      </c>
      <c r="JV2" s="4" t="s">
        <v>205</v>
      </c>
      <c r="JW2" s="198" t="str">
        <f>versenyek!PI1</f>
        <v>Vegyes-csapat OB</v>
      </c>
      <c r="JX2" s="4" t="s">
        <v>205</v>
      </c>
      <c r="JY2" s="198" t="str">
        <f>versenyek!PL1</f>
        <v>International MD Trophy Aarau</v>
      </c>
      <c r="JZ2" s="4" t="s">
        <v>205</v>
      </c>
      <c r="KA2" s="198" t="str">
        <f>versenyek!PO1</f>
        <v>CCT Slovakian MD Cup 2017</v>
      </c>
      <c r="KB2" s="4" t="s">
        <v>205</v>
      </c>
      <c r="KC2" s="198" t="str">
        <f>versenyek!PR1</f>
        <v>Olympic Hopes</v>
      </c>
      <c r="KD2" s="4" t="s">
        <v>205</v>
      </c>
      <c r="KE2" s="198" t="str">
        <f>versenyek!PU1</f>
        <v>Siket VB nők</v>
      </c>
      <c r="KF2" s="4" t="s">
        <v>205</v>
      </c>
      <c r="KG2" s="198" t="str">
        <f>versenyek!PX1</f>
        <v>Siket VB férfi</v>
      </c>
      <c r="KH2" s="4" t="s">
        <v>205</v>
      </c>
      <c r="KI2" s="198" t="str">
        <f>versenyek!QA1</f>
        <v>X. Mixed-Doubles Curling Cup</v>
      </c>
      <c r="KJ2" s="4" t="s">
        <v>205</v>
      </c>
      <c r="KK2" s="198" t="str">
        <f>versenyek!QD1</f>
        <v>CCT Dumfries</v>
      </c>
      <c r="KL2" s="4" t="s">
        <v>205</v>
      </c>
      <c r="KM2" s="198" t="str">
        <f>versenyek!QG1</f>
        <v>OCSB férfi "B"</v>
      </c>
      <c r="KN2" s="4" t="s">
        <v>205</v>
      </c>
      <c r="KO2" s="198" t="str">
        <f>versenyek!QJ1</f>
        <v>CCT Riga</v>
      </c>
      <c r="KP2" s="4" t="s">
        <v>205</v>
      </c>
      <c r="KQ2" s="198" t="str">
        <f>versenyek!QM1</f>
        <v>OCSB női "A"</v>
      </c>
      <c r="KR2" s="4" t="s">
        <v>205</v>
      </c>
      <c r="KS2" s="198" t="str">
        <f>versenyek!QP1</f>
        <v>OCSB férfi "A"</v>
      </c>
      <c r="KT2" s="4" t="s">
        <v>205</v>
      </c>
      <c r="KU2" s="198" t="str">
        <f>versenyek!QS1</f>
        <v>Latvian MD Curling Cup</v>
      </c>
      <c r="KV2" s="4" t="s">
        <v>205</v>
      </c>
      <c r="KW2" s="198" t="str">
        <f>versenyek!QV1</f>
        <v>CCT MD Tallinn</v>
      </c>
      <c r="KX2" s="4" t="s">
        <v>205</v>
      </c>
      <c r="KY2" s="198" t="str">
        <f>versenyek!QY1</f>
        <v>Egyéni férfi OB</v>
      </c>
      <c r="KZ2" s="4" t="s">
        <v>205</v>
      </c>
      <c r="LA2" s="198" t="str">
        <f>versenyek!RB1</f>
        <v>Egyéni női OB</v>
      </c>
      <c r="LB2" s="4" t="s">
        <v>205</v>
      </c>
      <c r="LC2" s="198" t="str">
        <f>versenyek!RE1</f>
        <v>IFI női OB</v>
      </c>
      <c r="LD2" s="4" t="s">
        <v>205</v>
      </c>
      <c r="LE2" s="198" t="str">
        <f>versenyek!RH1</f>
        <v>IFI férfi OB</v>
      </c>
      <c r="LF2" s="4" t="s">
        <v>205</v>
      </c>
      <c r="LG2" s="198" t="str">
        <f>versenyek!RK1</f>
        <v>Ifi Vegyes Páros OB</v>
      </c>
      <c r="LH2" s="4" t="s">
        <v>205</v>
      </c>
      <c r="LI2" s="198" t="str">
        <f>versenyek!RN1</f>
        <v>New Zealand Winter Games</v>
      </c>
      <c r="LJ2" s="4" t="s">
        <v>205</v>
      </c>
      <c r="LK2" s="198" t="str">
        <f>versenyek!RQ1</f>
        <v>Eurotours Austrian Curling Open</v>
      </c>
      <c r="LL2" s="4" t="s">
        <v>205</v>
      </c>
      <c r="LM2" s="198" t="str">
        <f>versenyek!RT1</f>
        <v>Szezonnyitó kupa</v>
      </c>
      <c r="LN2" s="4" t="s">
        <v>205</v>
      </c>
      <c r="LO2" s="198" t="str">
        <f>versenyek!RW1</f>
        <v>17. Kolibris Cup</v>
      </c>
      <c r="LP2" s="4" t="s">
        <v>205</v>
      </c>
      <c r="LQ2" s="198" t="str">
        <f>versenyek!RZ1</f>
        <v>SYS-TEK - Pinerolo</v>
      </c>
      <c r="LR2" s="4" t="s">
        <v>205</v>
      </c>
      <c r="LS2" s="198" t="str">
        <f>versenyek!SC1</f>
        <v>Újpest Kupa</v>
      </c>
      <c r="LT2" s="4" t="s">
        <v>205</v>
      </c>
      <c r="LU2" s="198" t="str">
        <f>versenyek!SF1</f>
        <v>CCT Austrian Mixed Doubles Curling Cup</v>
      </c>
      <c r="LV2" s="4" t="s">
        <v>205</v>
      </c>
      <c r="LW2" s="198" t="str">
        <f>versenyek!SI1</f>
        <v>Vegyes-páros OB B liga</v>
      </c>
      <c r="LX2" s="4" t="s">
        <v>205</v>
      </c>
      <c r="LY2" s="198" t="str">
        <f>versenyek!SL1</f>
        <v>CC Bern Inter Consolation cup</v>
      </c>
      <c r="LZ2" s="4" t="s">
        <v>205</v>
      </c>
      <c r="MA2" s="198" t="str">
        <f>versenyek!SO1</f>
        <v xml:space="preserve"> Sochi World Curling Tour</v>
      </c>
      <c r="MB2" s="4" t="s">
        <v>205</v>
      </c>
      <c r="MC2" s="198" t="str">
        <f>versenyek!SR1</f>
        <v>Magyar Kupa 2017</v>
      </c>
      <c r="MD2" s="4" t="s">
        <v>205</v>
      </c>
      <c r="ME2" s="198" t="str">
        <f>versenyek!SU1</f>
        <v>2017. évi Vegyes Páros OB</v>
      </c>
      <c r="MF2" s="4" t="s">
        <v>205</v>
      </c>
      <c r="MG2" s="198" t="str">
        <f>versenyek!SX1</f>
        <v>2017. évi Évzáró Kupa</v>
      </c>
      <c r="MH2" s="4" t="s">
        <v>205</v>
      </c>
      <c r="MI2" s="198" t="str">
        <f>versenyek!TA1</f>
        <v>2018. évi Fradi Kupa</v>
      </c>
      <c r="MJ2" s="4" t="s">
        <v>205</v>
      </c>
      <c r="MK2" s="198" t="str">
        <f>versenyek!TD1</f>
        <v>WJCC B Women</v>
      </c>
      <c r="ML2" s="4" t="s">
        <v>205</v>
      </c>
      <c r="MM2" s="198" t="str">
        <f>versenyek!TG1</f>
        <v>WJCC B Men</v>
      </c>
      <c r="MN2" s="4" t="s">
        <v>205</v>
      </c>
      <c r="MO2" s="198" t="str">
        <f>versenyek!TJ1</f>
        <v>World Curling Tour - Hollandia</v>
      </c>
      <c r="MP2" s="4" t="s">
        <v>205</v>
      </c>
      <c r="MQ2" s="198" t="str">
        <f>versenyek!TM1</f>
        <v>2018. évi Vegyes-csapat OB</v>
      </c>
      <c r="MR2" s="4" t="s">
        <v>205</v>
      </c>
      <c r="MS2" s="198" t="str">
        <f>versenyek!TP1</f>
        <v>World Curling Tour - Gavle</v>
      </c>
      <c r="MT2" s="4" t="s">
        <v>205</v>
      </c>
      <c r="MU2" s="198" t="str">
        <f>versenyek!TS1</f>
        <v>Olympic Hopes</v>
      </c>
    </row>
    <row r="3" spans="1:359">
      <c r="A3" s="1" t="s">
        <v>1372</v>
      </c>
      <c r="C3" s="109"/>
      <c r="D3" s="43" t="s">
        <v>206</v>
      </c>
      <c r="G3" s="109"/>
      <c r="H3" s="43" t="s">
        <v>206</v>
      </c>
      <c r="J3" s="43" t="s">
        <v>206</v>
      </c>
      <c r="L3" s="43"/>
      <c r="M3" s="109"/>
      <c r="N3" s="43" t="s">
        <v>206</v>
      </c>
      <c r="P3" s="43" t="s">
        <v>206</v>
      </c>
      <c r="R3" s="43" t="s">
        <v>206</v>
      </c>
      <c r="T3" s="43"/>
      <c r="V3" s="43"/>
      <c r="W3" s="9"/>
      <c r="X3" s="43"/>
      <c r="Y3" s="9"/>
      <c r="Z3" s="43"/>
      <c r="AA3" s="9"/>
      <c r="AB3" s="43" t="s">
        <v>206</v>
      </c>
      <c r="AD3" s="43" t="s">
        <v>206</v>
      </c>
      <c r="AP3" s="43"/>
      <c r="AR3" s="43"/>
      <c r="AS3" s="9"/>
      <c r="AT3" s="43"/>
      <c r="AV3" s="43"/>
      <c r="AW3" s="9"/>
      <c r="AX3" s="43"/>
      <c r="AY3" s="9"/>
      <c r="AZ3" s="43"/>
      <c r="BA3" s="9"/>
      <c r="BB3" s="43"/>
      <c r="BC3" s="9"/>
      <c r="BD3" s="43"/>
      <c r="BF3" s="43"/>
      <c r="BG3" s="9"/>
      <c r="BH3" s="43"/>
      <c r="BJ3" s="43"/>
      <c r="BK3" s="9"/>
      <c r="BL3" s="43"/>
      <c r="BM3" s="9"/>
      <c r="BN3" s="43"/>
      <c r="BO3" s="9"/>
      <c r="BP3" s="43"/>
      <c r="BQ3" s="9"/>
      <c r="BR3" s="43"/>
      <c r="BS3" s="9"/>
      <c r="BT3" s="43"/>
      <c r="BU3" s="9"/>
      <c r="BV3" s="43"/>
      <c r="BX3" s="43"/>
      <c r="BY3" s="9"/>
      <c r="BZ3" s="43"/>
      <c r="CA3" s="9"/>
      <c r="CB3" s="43"/>
      <c r="CC3" s="9"/>
      <c r="CD3" s="43"/>
      <c r="CE3" s="9"/>
      <c r="CF3" s="43"/>
      <c r="CG3" s="9"/>
      <c r="CH3" s="43"/>
      <c r="CI3" s="9"/>
      <c r="CJ3" s="43"/>
      <c r="CK3" s="9"/>
      <c r="CL3" s="43"/>
      <c r="CN3" s="43"/>
      <c r="CP3" s="43"/>
      <c r="CR3" s="43"/>
      <c r="CT3" s="43"/>
      <c r="CV3" s="43"/>
      <c r="CX3" s="43"/>
      <c r="CZ3" s="43"/>
      <c r="DB3" s="43"/>
      <c r="DD3" s="43"/>
      <c r="DF3" s="43"/>
      <c r="DH3" s="43"/>
      <c r="DJ3" s="43"/>
      <c r="DL3" s="43"/>
      <c r="DN3" s="43"/>
      <c r="DP3" s="43"/>
      <c r="DQ3" s="9"/>
      <c r="DT3" s="43"/>
      <c r="DV3" s="43"/>
      <c r="DX3" s="43"/>
      <c r="DZ3" s="43"/>
      <c r="EB3" s="43"/>
      <c r="EC3" s="51"/>
      <c r="ED3" s="43"/>
      <c r="EF3" s="43"/>
      <c r="EH3" s="43"/>
      <c r="EJ3" s="43"/>
      <c r="EL3" s="43"/>
      <c r="EN3" s="43"/>
      <c r="EP3" s="43"/>
      <c r="ER3" s="43"/>
      <c r="ET3" s="43"/>
      <c r="EU3" s="226"/>
      <c r="EV3" s="43"/>
      <c r="EW3" s="226"/>
      <c r="EX3" s="43"/>
      <c r="EY3" s="226"/>
      <c r="EZ3" s="43">
        <f>SUM(INDEX('egyeni-ranglista'!$1:$1048576,MATCH($A3,'egyeni-ranglista'!$A:$A,0),EZ$279):INDEX('egyeni-ranglista'!$1:$1048576,MATCH($A3,'egyeni-ranglista'!$A:$A,0),EZ$280))</f>
        <v>0</v>
      </c>
      <c r="FA3" s="1" t="s">
        <v>1368</v>
      </c>
      <c r="FB3" s="43"/>
      <c r="FC3" s="226"/>
      <c r="FD3" s="43"/>
      <c r="FF3" s="43"/>
      <c r="FH3" s="43"/>
      <c r="FJ3" s="43"/>
      <c r="FL3" s="43"/>
      <c r="FN3" s="43"/>
      <c r="FP3" s="43"/>
      <c r="FR3" s="43"/>
      <c r="FT3" s="43"/>
      <c r="FV3" s="43"/>
      <c r="FX3" s="43"/>
      <c r="FZ3" s="43"/>
      <c r="GB3" s="43"/>
      <c r="GD3" s="43"/>
      <c r="GF3" s="43"/>
      <c r="GH3" s="43"/>
      <c r="GJ3" s="43"/>
      <c r="GL3" s="43"/>
      <c r="GN3" s="43"/>
      <c r="GP3" s="43"/>
      <c r="GR3" s="43"/>
      <c r="GT3" s="43"/>
      <c r="GV3" s="43"/>
      <c r="GX3" s="43"/>
      <c r="GZ3" s="43"/>
      <c r="HB3" s="43"/>
      <c r="HD3" s="43"/>
      <c r="HF3" s="43"/>
      <c r="HH3" s="43"/>
      <c r="HJ3" s="43"/>
      <c r="HL3" s="43"/>
      <c r="HN3" s="43"/>
      <c r="HP3" s="43"/>
      <c r="HR3" s="43"/>
      <c r="HT3" s="43"/>
      <c r="HV3" s="43"/>
      <c r="HX3" s="43"/>
      <c r="HZ3" s="43"/>
      <c r="IB3" s="43"/>
      <c r="ID3" s="43"/>
      <c r="IF3" s="43"/>
      <c r="IH3" s="43"/>
      <c r="IJ3" s="43"/>
      <c r="IL3" s="43"/>
      <c r="IN3" s="43"/>
      <c r="IP3" s="43"/>
      <c r="IR3" s="43"/>
      <c r="IT3" s="43"/>
      <c r="IV3" s="43"/>
      <c r="IX3" s="43"/>
      <c r="IZ3" s="43"/>
      <c r="JB3" s="43"/>
      <c r="JD3" s="43"/>
      <c r="JF3" s="43"/>
      <c r="JH3" s="43"/>
      <c r="JJ3" s="43"/>
      <c r="JL3" s="43"/>
      <c r="JN3" s="43"/>
      <c r="JP3" s="43"/>
      <c r="JR3" s="43"/>
      <c r="JT3" s="43"/>
      <c r="JV3" s="43"/>
      <c r="JX3" s="43"/>
      <c r="JZ3" s="43"/>
      <c r="KB3" s="43"/>
      <c r="KD3" s="43"/>
      <c r="KF3" s="43"/>
      <c r="KH3" s="43"/>
      <c r="KJ3" s="43"/>
      <c r="KL3" s="43"/>
      <c r="KN3" s="43"/>
      <c r="KP3" s="43"/>
      <c r="KR3" s="43"/>
      <c r="KT3" s="43"/>
      <c r="KV3" s="43"/>
      <c r="KX3" s="43"/>
      <c r="KZ3" s="43"/>
      <c r="LB3" s="43"/>
      <c r="LD3" s="43"/>
      <c r="LF3" s="43"/>
      <c r="LH3" s="43"/>
      <c r="LJ3" s="43"/>
      <c r="LL3" s="43"/>
      <c r="LN3" s="43"/>
      <c r="LP3" s="43"/>
      <c r="LR3" s="43"/>
      <c r="LT3" s="43"/>
      <c r="LV3" s="43"/>
      <c r="LX3" s="43"/>
      <c r="LZ3" s="43"/>
      <c r="MB3" s="43"/>
      <c r="MD3" s="43"/>
      <c r="MF3" s="43"/>
      <c r="MH3" s="43"/>
      <c r="MJ3" s="43"/>
      <c r="ML3" s="43"/>
      <c r="MN3" s="43"/>
      <c r="MP3" s="43"/>
      <c r="MR3" s="43"/>
      <c r="MT3" s="43"/>
    </row>
    <row r="4" spans="1:359">
      <c r="A4" s="32" t="s">
        <v>1513</v>
      </c>
      <c r="L4" s="43"/>
      <c r="M4" s="9"/>
      <c r="N4" s="43"/>
      <c r="O4" s="9"/>
      <c r="P4" s="43"/>
      <c r="R4" s="43"/>
      <c r="T4" s="43"/>
      <c r="V4" s="43"/>
      <c r="X4" s="43"/>
      <c r="Y4" s="9"/>
      <c r="Z4" s="43">
        <v>0</v>
      </c>
      <c r="AA4" s="9" t="s">
        <v>313</v>
      </c>
      <c r="AB4" s="43"/>
      <c r="AD4" s="43"/>
      <c r="AR4" s="9"/>
      <c r="AS4" s="9"/>
      <c r="BD4" s="43">
        <f>SUM(INDEX('egyeni-ranglista'!$1:$1048576,MATCH($A4,'egyeni-ranglista'!$A:$A,0),BD$279):INDEX('egyeni-ranglista'!$1:$1048576,MATCH($A4,'egyeni-ranglista'!$A:$A,0),BD$280))</f>
        <v>2.5765956716207805</v>
      </c>
      <c r="BE4" s="9" t="s">
        <v>313</v>
      </c>
      <c r="BF4" s="43"/>
      <c r="BG4" s="9"/>
      <c r="BH4" s="43"/>
      <c r="BI4" s="9"/>
      <c r="BJ4" s="43"/>
      <c r="BK4" s="9"/>
      <c r="BL4" s="43"/>
      <c r="BM4" s="9"/>
      <c r="BN4" s="43"/>
      <c r="BO4" s="9"/>
      <c r="BP4" s="43"/>
      <c r="BQ4" s="9"/>
      <c r="BR4" s="43"/>
      <c r="BS4" s="9"/>
      <c r="BT4" s="43"/>
      <c r="BU4" s="9"/>
      <c r="BV4" s="43"/>
      <c r="BW4" s="9"/>
      <c r="BX4" s="43"/>
      <c r="BY4" s="9"/>
      <c r="BZ4" s="43"/>
      <c r="CA4" s="9"/>
      <c r="CB4" s="43"/>
      <c r="CC4" s="9"/>
      <c r="CD4" s="43"/>
      <c r="CE4" s="9"/>
      <c r="CF4" s="43"/>
      <c r="CG4" s="9"/>
      <c r="CH4" s="43"/>
      <c r="CI4" s="9"/>
      <c r="CJ4" s="43"/>
      <c r="CK4" s="9"/>
      <c r="CL4" s="43">
        <f>SUM(INDEX('egyeni-ranglista'!$1:$1048576,MATCH($A4,'egyeni-ranglista'!$A:$A,0),CL$279):INDEX('egyeni-ranglista'!$1:$1048576,MATCH($A4,'egyeni-ranglista'!$A:$A,0),CL$280))</f>
        <v>2.5765956716207805</v>
      </c>
      <c r="CM4" s="9" t="s">
        <v>313</v>
      </c>
      <c r="CN4" s="43"/>
      <c r="CO4" s="9"/>
      <c r="CP4" s="43"/>
      <c r="CQ4" s="9"/>
      <c r="CR4" s="43"/>
      <c r="CS4" s="9"/>
      <c r="CT4" s="43"/>
      <c r="CU4" s="9"/>
      <c r="CV4" s="43">
        <f>SUM(INDEX('egyeni-ranglista'!$1:$1048576,MATCH($A4,'egyeni-ranglista'!$A:$A,0),CV$279):INDEX('egyeni-ranglista'!$1:$1048576,MATCH($A4,'egyeni-ranglista'!$A:$A,0),CV$280))</f>
        <v>0</v>
      </c>
      <c r="CW4" s="32" t="s">
        <v>311</v>
      </c>
      <c r="CX4" s="43"/>
      <c r="CY4" s="9"/>
      <c r="CZ4" s="43"/>
      <c r="DA4" s="9"/>
      <c r="DB4" s="43"/>
      <c r="DD4" s="43"/>
      <c r="DF4" s="43"/>
      <c r="DH4" s="43"/>
      <c r="DJ4" s="43"/>
      <c r="DL4" s="43"/>
      <c r="DN4" s="43"/>
      <c r="DO4" s="9"/>
      <c r="DP4" s="43"/>
      <c r="DQ4" s="9"/>
      <c r="DT4" s="43">
        <f>SUM(INDEX('egyeni-ranglista'!$1:$1048576,MATCH($A4,'egyeni-ranglista'!$A:$A,0),DT$279):INDEX('egyeni-ranglista'!$1:$1048576,MATCH($A4,'egyeni-ranglista'!$A:$A,0),DT$280))</f>
        <v>0</v>
      </c>
      <c r="DU4" s="226" t="s">
        <v>1232</v>
      </c>
      <c r="DV4" s="43"/>
      <c r="DW4" s="9"/>
      <c r="DX4" s="43"/>
      <c r="DY4" s="9"/>
      <c r="DZ4" s="43"/>
      <c r="EA4" s="9"/>
      <c r="EB4" s="43">
        <f>SUM(INDEX('egyeni-ranglista'!$1:$1048576,MATCH($A4,'egyeni-ranglista'!$A:$A,0),EB$279):INDEX('egyeni-ranglista'!$1:$1048576,MATCH($A4,'egyeni-ranglista'!$A:$A,0),EB$280))</f>
        <v>0</v>
      </c>
      <c r="EC4" s="226" t="s">
        <v>1232</v>
      </c>
      <c r="ED4" s="43"/>
      <c r="EE4" s="9"/>
      <c r="EL4" s="43"/>
      <c r="EM4" s="9"/>
      <c r="EN4" s="43"/>
      <c r="EO4" s="243"/>
      <c r="ER4" s="43">
        <f>SUM(INDEX('egyeni-ranglista'!$1:$1048576,MATCH($A4,'egyeni-ranglista'!$A:$A,0),ER$279):INDEX('egyeni-ranglista'!$1:$1048576,MATCH($A4,'egyeni-ranglista'!$A:$A,0),ER$280))</f>
        <v>0.90299759684348213</v>
      </c>
      <c r="ES4" s="276" t="s">
        <v>1333</v>
      </c>
      <c r="EZ4" s="43">
        <f>SUM(INDEX('egyeni-ranglista'!$1:$1048576,MATCH($A4,'egyeni-ranglista'!$A:$A,0),EZ$279):INDEX('egyeni-ranglista'!$1:$1048576,MATCH($A4,'egyeni-ranglista'!$A:$A,0),EZ$280))</f>
        <v>1.3745566796210709</v>
      </c>
      <c r="FA4" s="1" t="s">
        <v>1368</v>
      </c>
      <c r="FF4" s="43"/>
      <c r="FG4" s="9"/>
      <c r="FH4" s="43"/>
      <c r="FI4" s="9"/>
      <c r="FJ4" s="43">
        <f>SUM(INDEX('egyeni-ranglista'!$1:$1048576,MATCH($A4,'egyeni-ranglista'!$A:$A,0),FJ$279):INDEX('egyeni-ranglista'!$1:$1048576,MATCH($A4,'egyeni-ranglista'!$A:$A,0),FJ$280))</f>
        <v>4.6836843318681156</v>
      </c>
      <c r="FK4" s="32" t="s">
        <v>311</v>
      </c>
      <c r="FL4" s="43"/>
      <c r="FM4" s="9"/>
      <c r="FP4" s="43"/>
      <c r="FQ4" s="9"/>
      <c r="FR4" s="43"/>
      <c r="FS4" s="9"/>
      <c r="FT4" s="43"/>
      <c r="FU4" s="9"/>
      <c r="FV4" s="43">
        <f>SUM(INDEX('egyeni-ranglista'!$1:$1048576,MATCH($A4,'egyeni-ranglista'!$A:$A,0),FV$279):INDEX('egyeni-ranglista'!$1:$1048576,MATCH($A4,'egyeni-ranglista'!$A:$A,0),FV$280))</f>
        <v>4.6836843318681156</v>
      </c>
      <c r="FW4" s="9" t="s">
        <v>1395</v>
      </c>
      <c r="FX4" s="43">
        <f>SUM(INDEX('egyeni-ranglista'!$1:$1048576,MATCH($A4,'egyeni-ranglista'!$A:$A,0),FX$279):INDEX('egyeni-ranglista'!$1:$1048576,MATCH($A4,'egyeni-ranglista'!$A:$A,0),FX$280))</f>
        <v>4.6836843318681156</v>
      </c>
      <c r="FY4" s="9" t="s">
        <v>1408</v>
      </c>
      <c r="FZ4" s="43"/>
      <c r="GA4" s="9"/>
      <c r="GB4" s="43">
        <f>SUM(INDEX('egyeni-ranglista'!$1:$1048576,MATCH($A4,'egyeni-ranglista'!$A:$A,0),GB$279):INDEX('egyeni-ranglista'!$1:$1048576,MATCH($A4,'egyeni-ranglista'!$A:$A,0),GB$280))</f>
        <v>4.6836843318681156</v>
      </c>
      <c r="GC4" s="9" t="s">
        <v>1333</v>
      </c>
      <c r="GD4" s="43"/>
      <c r="GE4" s="9"/>
      <c r="GF4" s="43">
        <f>SUM(INDEX('egyeni-ranglista'!$1:$1048576,MATCH($A4,'egyeni-ranglista'!$A:$A,0),GF$279):INDEX('egyeni-ranglista'!$1:$1048576,MATCH($A4,'egyeni-ranglista'!$A:$A,0),GF$280))</f>
        <v>6.081834372674999</v>
      </c>
      <c r="GG4" s="9" t="s">
        <v>1453</v>
      </c>
      <c r="GH4" s="43"/>
      <c r="GI4" s="9"/>
      <c r="GJ4" s="43"/>
      <c r="GK4" s="9"/>
      <c r="GL4" s="43"/>
      <c r="GM4" s="9"/>
      <c r="GN4" s="43">
        <f>SUM(INDEX('egyeni-ranglista'!$1:$1048576,MATCH($A4,'egyeni-ranglista'!$A:$A,0),GN$279):INDEX('egyeni-ranglista'!$1:$1048576,MATCH($A4,'egyeni-ranglista'!$A:$A,0),GN$280))</f>
        <v>5.1788367758315168</v>
      </c>
      <c r="GO4" s="9" t="s">
        <v>1476</v>
      </c>
      <c r="GP4" s="43"/>
      <c r="GQ4" s="9"/>
      <c r="GR4" s="43"/>
      <c r="GS4" s="9"/>
      <c r="GT4" s="43"/>
      <c r="GU4" s="9"/>
      <c r="GV4" s="43"/>
      <c r="GW4" s="9"/>
      <c r="GX4" s="43">
        <f>SUM(INDEX('egyeni-ranglista'!$1:$1048576,MATCH($A4,'egyeni-ranglista'!$A:$A,0),GX$279):INDEX('egyeni-ranglista'!$1:$1048576,MATCH($A4,'egyeni-ranglista'!$A:$A,0),GX$280))</f>
        <v>11.152982086426363</v>
      </c>
      <c r="GY4" s="9" t="s">
        <v>1486</v>
      </c>
      <c r="GZ4" s="43"/>
      <c r="HA4" s="9"/>
      <c r="HB4" s="43"/>
      <c r="HC4" s="9"/>
      <c r="HD4" s="43"/>
      <c r="HE4" s="9"/>
      <c r="HF4" s="43">
        <f>SUM(INDEX('egyeni-ranglista'!$1:$1048576,MATCH($A4,'egyeni-ranglista'!$A:$A,0),HF$279):INDEX('egyeni-ranglista'!$1:$1048576,MATCH($A4,'egyeni-ranglista'!$A:$A,0),HF$280))</f>
        <v>18.390924829597925</v>
      </c>
      <c r="HG4" s="9" t="s">
        <v>1493</v>
      </c>
      <c r="HH4" s="43"/>
      <c r="HI4" s="9"/>
      <c r="HJ4" s="43"/>
      <c r="HK4" s="9"/>
      <c r="HL4" s="43">
        <f>SUM(INDEX('egyeni-ranglista'!$1:$1048576,MATCH($A4,'egyeni-ranglista'!$A:$A,0),HL$279):INDEX('egyeni-ranglista'!$1:$1048576,MATCH($A4,'egyeni-ranglista'!$A:$A,0),HL$280))</f>
        <v>30.823269946934417</v>
      </c>
      <c r="HM4" s="9" t="s">
        <v>1493</v>
      </c>
      <c r="HN4" s="43"/>
      <c r="HO4" s="9"/>
      <c r="HP4" s="43"/>
      <c r="HQ4" s="9"/>
      <c r="HR4" s="43">
        <f>SUM(INDEX('egyeni-ranglista'!$1:$1048576,MATCH($A4,'egyeni-ranglista'!$A:$A,0),HR$279):INDEX('egyeni-ranglista'!$1:$1048576,MATCH($A4,'egyeni-ranglista'!$A:$A,0),HR$280))</f>
        <v>32.204233588489465</v>
      </c>
      <c r="HS4" s="9" t="s">
        <v>1408</v>
      </c>
      <c r="HT4" s="43">
        <f>SUM(INDEX('egyeni-ranglista'!$1:$1048576,MATCH($A4,'egyeni-ranglista'!$A:$A,0),HT$279):INDEX('egyeni-ranglista'!$1:$1048576,MATCH($A4,'egyeni-ranglista'!$A:$A,0),HT$280))</f>
        <v>36.19200268545184</v>
      </c>
      <c r="HU4" s="9" t="s">
        <v>1513</v>
      </c>
      <c r="HV4" s="43"/>
      <c r="HW4" s="9"/>
      <c r="HX4" s="43"/>
      <c r="HY4" s="9"/>
      <c r="HZ4" s="43"/>
      <c r="IB4" s="43"/>
      <c r="ID4" s="43"/>
      <c r="IF4" s="43"/>
      <c r="IH4" s="43"/>
      <c r="IJ4" s="43">
        <f>SUM(INDEX('egyeni-ranglista'!$1:$1048576,MATCH($A4,'egyeni-ranglista'!$A:$A,0),IJ$279):INDEX('egyeni-ranglista'!$1:$1048576,MATCH($A4,'egyeni-ranglista'!$A:$A,0),IJ$280))</f>
        <v>37.801854879070021</v>
      </c>
      <c r="IK4" s="1" t="s">
        <v>1493</v>
      </c>
      <c r="IL4" s="43"/>
      <c r="IN4" s="43"/>
      <c r="IP4" s="43"/>
      <c r="IR4" s="43"/>
      <c r="IT4" s="43"/>
      <c r="IV4" s="43"/>
      <c r="IX4" s="43">
        <f>SUM(INDEX('egyeni-ranglista'!$1:$1048576,MATCH($A4,'egyeni-ranglista'!$A:$A,0),IX$279):INDEX('egyeni-ranglista'!$1:$1048576,MATCH($A4,'egyeni-ranglista'!$A:$A,0),IX$280))</f>
        <v>39.965375048023532</v>
      </c>
      <c r="IY4" s="1" t="s">
        <v>1408</v>
      </c>
      <c r="IZ4" s="43"/>
      <c r="JB4" s="43">
        <f>SUM(INDEX('egyeni-ranglista'!$1:$1048576,MATCH($A4,'egyeni-ranglista'!$A:$A,0),JB$279):INDEX('egyeni-ranglista'!$1:$1048576,MATCH($A4,'egyeni-ranglista'!$A:$A,0),JB$280))</f>
        <v>51.117693748417487</v>
      </c>
      <c r="JC4" s="1" t="s">
        <v>1493</v>
      </c>
      <c r="JD4" s="43"/>
      <c r="JF4" s="43"/>
      <c r="JH4" s="43"/>
      <c r="JJ4" s="43"/>
      <c r="JL4" s="43">
        <f>SUM(INDEX('egyeni-ranglista'!$1:$1048576,MATCH($A4,'egyeni-ranglista'!$A:$A,0),JL$279):INDEX('egyeni-ranglista'!$1:$1048576,MATCH($A4,'egyeni-ranglista'!$A:$A,0),JL$280))</f>
        <v>52.2230331376159</v>
      </c>
      <c r="JM4" s="1" t="s">
        <v>1231</v>
      </c>
      <c r="JN4" s="43">
        <f>SUM(INDEX('egyeni-ranglista'!$1:$1048576,MATCH($A4,'egyeni-ranglista'!$A:$A,0),JN$279):INDEX('egyeni-ranglista'!$1:$1048576,MATCH($A4,'egyeni-ranglista'!$A:$A,0),JN$280))</f>
        <v>74.92372095656421</v>
      </c>
      <c r="JO4" s="1" t="s">
        <v>1231</v>
      </c>
      <c r="JP4" s="43"/>
      <c r="JR4" s="43"/>
      <c r="JT4" s="43"/>
      <c r="JV4" s="43">
        <f>SUM(INDEX('egyeni-ranglista'!$1:$1048576,MATCH($A4,'egyeni-ranglista'!$A:$A,0),JV$279):INDEX('egyeni-ranglista'!$1:$1048576,MATCH($A4,'egyeni-ranglista'!$A:$A,0),JV$280))</f>
        <v>81.466041500343792</v>
      </c>
      <c r="JW4" s="1" t="s">
        <v>1558</v>
      </c>
      <c r="JX4" s="43"/>
      <c r="JZ4" s="43"/>
      <c r="KB4" s="43"/>
      <c r="KD4" s="43"/>
      <c r="KF4" s="43"/>
      <c r="KH4" s="43"/>
      <c r="KJ4" s="43"/>
      <c r="KL4" s="43"/>
      <c r="KN4" s="43"/>
      <c r="KP4" s="43"/>
      <c r="KR4" s="43">
        <f>SUM(INDEX('egyeni-ranglista'!$1:$1048576,MATCH($A4,'egyeni-ranglista'!$A:$A,0),KR$279):INDEX('egyeni-ranglista'!$1:$1048576,MATCH($A4,'egyeni-ranglista'!$A:$A,0),KR$280))</f>
        <v>74.197026975189999</v>
      </c>
      <c r="KS4" s="1" t="s">
        <v>1493</v>
      </c>
      <c r="KT4" s="43"/>
      <c r="KV4" s="43"/>
      <c r="KX4" s="43">
        <f>SUM(INDEX('egyeni-ranglista'!$1:$1048576,MATCH($A4,'egyeni-ranglista'!$A:$A,0),KX$279):INDEX('egyeni-ranglista'!$1:$1048576,MATCH($A4,'egyeni-ranglista'!$A:$A,0),KX$280))</f>
        <v>75.895528306772363</v>
      </c>
      <c r="KY4" s="1" t="s">
        <v>1513</v>
      </c>
      <c r="KZ4" s="43"/>
      <c r="LB4" s="43"/>
      <c r="LD4" s="43">
        <f>SUM(INDEX('egyeni-ranglista'!$1:$1048576,MATCH($A4,'egyeni-ranglista'!$A:$A,0),LD$279):INDEX('egyeni-ranglista'!$1:$1048576,MATCH($A4,'egyeni-ranglista'!$A:$A,0),LD$280))</f>
        <v>75.895528306772363</v>
      </c>
      <c r="LE4" s="1" t="s">
        <v>1493</v>
      </c>
      <c r="LF4" s="43">
        <f>SUM(INDEX('egyeni-ranglista'!$1:$1048576,MATCH($A4,'egyeni-ranglista'!$A:$A,0),LF$279):INDEX('egyeni-ranglista'!$1:$1048576,MATCH($A4,'egyeni-ranglista'!$A:$A,0),LF$280))</f>
        <v>81.799781755313049</v>
      </c>
      <c r="LG4" s="1" t="s">
        <v>1408</v>
      </c>
      <c r="LH4" s="43"/>
      <c r="LJ4" s="43">
        <f>SUM(INDEX('egyeni-ranglista'!$1:$1048576,MATCH($A4,'egyeni-ranglista'!$A:$A,0),LJ$279):INDEX('egyeni-ranglista'!$1:$1048576,MATCH($A4,'egyeni-ranglista'!$A:$A,0),LJ$280))</f>
        <v>77.573735736721773</v>
      </c>
      <c r="LK4" s="1" t="s">
        <v>1231</v>
      </c>
      <c r="LL4" s="43">
        <f>SUM(INDEX('egyeni-ranglista'!$1:$1048576,MATCH($A4,'egyeni-ranglista'!$A:$A,0),LL$279):INDEX('egyeni-ranglista'!$1:$1048576,MATCH($A4,'egyeni-ranglista'!$A:$A,0),LL$280))</f>
        <v>79.158677678885809</v>
      </c>
      <c r="LM4" s="1" t="s">
        <v>22</v>
      </c>
      <c r="LN4" s="43"/>
      <c r="LP4" s="43"/>
      <c r="LR4" s="43">
        <f>SUM(INDEX('egyeni-ranglista'!$1:$1048576,MATCH($A4,'egyeni-ranglista'!$A:$A,0),LR$279):INDEX('egyeni-ranglista'!$1:$1048576,MATCH($A4,'egyeni-ranglista'!$A:$A,0),LR$280))</f>
        <v>87.914474472243668</v>
      </c>
      <c r="LS4" s="1" t="s">
        <v>1231</v>
      </c>
      <c r="LT4" s="43">
        <f>SUM(INDEX('egyeni-ranglista'!$1:$1048576,MATCH($A4,'egyeni-ranglista'!$A:$A,0),LT$279):INDEX('egyeni-ranglista'!$1:$1048576,MATCH($A4,'egyeni-ranglista'!$A:$A,0),LT$280))</f>
        <v>95.919501456393505</v>
      </c>
      <c r="LU4" s="1" t="s">
        <v>1408</v>
      </c>
      <c r="LV4" s="43"/>
      <c r="LX4" s="43"/>
      <c r="LZ4" s="43"/>
      <c r="MB4" s="43">
        <f>SUM(INDEX('egyeni-ranglista'!$1:$1048576,MATCH($A4,'egyeni-ranglista'!$A:$A,0),MB$279):INDEX('egyeni-ranglista'!$1:$1048576,MATCH($A4,'egyeni-ranglista'!$A:$A,0),MB$280))</f>
        <v>102.2484689670199</v>
      </c>
      <c r="MC4" s="1" t="s">
        <v>1430</v>
      </c>
      <c r="MD4" s="43">
        <f>SUM(INDEX('egyeni-ranglista'!$1:$1048576,MATCH($A4,'egyeni-ranglista'!$A:$A,0),MD$279):INDEX('egyeni-ranglista'!$1:$1048576,MATCH($A4,'egyeni-ranglista'!$A:$A,0),MD$280))</f>
        <v>81.679069951253084</v>
      </c>
      <c r="ME4" s="1" t="s">
        <v>1408</v>
      </c>
      <c r="MF4" s="43">
        <f>SUM(INDEX('egyeni-ranglista'!$1:$1048576,MATCH($A4,'egyeni-ranglista'!$A:$A,0),MF$279):INDEX('egyeni-ranglista'!$1:$1048576,MATCH($A4,'egyeni-ranglista'!$A:$A,0),MF$280))</f>
        <v>83.172610537384045</v>
      </c>
      <c r="MG4" s="1" t="s">
        <v>1231</v>
      </c>
      <c r="MH4" s="43"/>
      <c r="MJ4" s="43"/>
      <c r="ML4" s="43">
        <f>SUM(INDEX('egyeni-ranglista'!$1:$1048576,MATCH($A4,'egyeni-ranglista'!$A:$A,0),ML$279):INDEX('egyeni-ranglista'!$1:$1048576,MATCH($A4,'egyeni-ranglista'!$A:$A,0),ML$280))</f>
        <v>88.45096052650922</v>
      </c>
      <c r="MM4" s="1" t="s">
        <v>1231</v>
      </c>
      <c r="MN4" s="43"/>
      <c r="MP4" s="43">
        <f>SUM(INDEX('egyeni-ranglista'!$1:$1048576,MATCH($A4,'egyeni-ranglista'!$A:$A,0),MP$279):INDEX('egyeni-ranglista'!$1:$1048576,MATCH($A4,'egyeni-ranglista'!$A:$A,0),MP$280))</f>
        <v>146.27680027153343</v>
      </c>
      <c r="MQ4" s="1" t="s">
        <v>1558</v>
      </c>
      <c r="MR4" s="43"/>
      <c r="MT4" s="43"/>
    </row>
    <row r="5" spans="1:359">
      <c r="A5" s="1" t="s">
        <v>1355</v>
      </c>
      <c r="C5" s="9"/>
      <c r="E5" s="50"/>
      <c r="L5" s="43"/>
      <c r="M5" s="9"/>
      <c r="N5" s="43"/>
      <c r="O5" s="50"/>
      <c r="P5" s="43"/>
      <c r="Q5" s="50"/>
      <c r="R5" s="43"/>
      <c r="T5" s="43"/>
      <c r="V5" s="43"/>
      <c r="W5" s="9"/>
      <c r="X5" s="43"/>
      <c r="Y5" s="9"/>
      <c r="Z5" s="43"/>
      <c r="AA5" s="9"/>
      <c r="AB5" s="43"/>
      <c r="AD5" s="43"/>
      <c r="AP5" s="43"/>
      <c r="AQ5" s="50"/>
      <c r="AR5" s="43"/>
      <c r="AS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43"/>
      <c r="DD5" s="43"/>
      <c r="DF5" s="43"/>
      <c r="DH5" s="43"/>
      <c r="DJ5" s="43"/>
      <c r="DL5" s="43"/>
      <c r="DP5" s="9"/>
      <c r="DQ5" s="9"/>
      <c r="EB5" s="43"/>
      <c r="EF5" s="43"/>
      <c r="EG5" s="9"/>
      <c r="EH5" s="43"/>
      <c r="EI5" s="9"/>
      <c r="EJ5" s="43"/>
      <c r="EK5" s="9"/>
      <c r="EP5" s="43"/>
      <c r="EQ5" s="9"/>
      <c r="ER5" s="43">
        <f>SUM(INDEX('egyeni-ranglista'!$1:$1048576,MATCH($A5,'egyeni-ranglista'!$A:$A,0),ER$279):INDEX('egyeni-ranglista'!$1:$1048576,MATCH($A5,'egyeni-ranglista'!$A:$A,0),ER$280))</f>
        <v>0</v>
      </c>
      <c r="ES5" s="274" t="s">
        <v>19</v>
      </c>
      <c r="ET5" s="43"/>
      <c r="EU5" s="242"/>
      <c r="EV5" s="43"/>
      <c r="EW5" s="242"/>
      <c r="EX5" s="43"/>
      <c r="EY5" s="242"/>
      <c r="EZ5" s="43">
        <f>SUM(INDEX('egyeni-ranglista'!$1:$1048576,MATCH($A5,'egyeni-ranglista'!$A:$A,0),EZ$279):INDEX('egyeni-ranglista'!$1:$1048576,MATCH($A5,'egyeni-ranglista'!$A:$A,0),EZ$280))</f>
        <v>0</v>
      </c>
      <c r="FA5" s="1" t="s">
        <v>1368</v>
      </c>
      <c r="FB5" s="43"/>
      <c r="FC5" s="242"/>
      <c r="FD5" s="43"/>
      <c r="FE5" s="9"/>
      <c r="FF5" s="9"/>
      <c r="FG5" s="9"/>
      <c r="FH5" s="9"/>
      <c r="FI5" s="9"/>
      <c r="FJ5" s="9"/>
      <c r="FK5" s="9"/>
      <c r="FL5" s="9"/>
      <c r="FM5" s="9"/>
      <c r="FN5" s="43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43"/>
      <c r="HG5" s="9"/>
      <c r="HH5" s="43"/>
      <c r="HI5" s="9"/>
      <c r="HJ5" s="43"/>
      <c r="HK5" s="9"/>
      <c r="HL5" s="43"/>
      <c r="HM5" s="9"/>
      <c r="HN5" s="43"/>
      <c r="HO5" s="9"/>
      <c r="HP5" s="43"/>
      <c r="HQ5" s="9"/>
      <c r="HR5" s="43"/>
      <c r="HS5" s="9"/>
      <c r="HT5" s="43"/>
      <c r="HU5" s="9"/>
      <c r="HV5" s="43"/>
      <c r="HW5" s="9"/>
      <c r="HX5" s="43"/>
      <c r="HY5" s="9"/>
      <c r="HZ5" s="43"/>
      <c r="IB5" s="43"/>
      <c r="ID5" s="43"/>
      <c r="IF5" s="43"/>
      <c r="IH5" s="43"/>
      <c r="IJ5" s="43"/>
      <c r="IL5" s="43"/>
      <c r="IN5" s="43"/>
      <c r="IP5" s="43"/>
      <c r="IR5" s="43"/>
      <c r="IT5" s="43"/>
      <c r="IV5" s="43"/>
      <c r="IX5" s="43"/>
      <c r="IZ5" s="43"/>
      <c r="JB5" s="43"/>
      <c r="JD5" s="43"/>
      <c r="JF5" s="43"/>
      <c r="JH5" s="43"/>
      <c r="JJ5" s="43"/>
      <c r="JL5" s="43"/>
      <c r="JN5" s="43"/>
      <c r="JP5" s="43"/>
      <c r="JR5" s="43"/>
      <c r="JT5" s="43"/>
      <c r="JV5" s="43"/>
      <c r="JX5" s="43"/>
      <c r="JZ5" s="43"/>
      <c r="KB5" s="43"/>
      <c r="KD5" s="43"/>
      <c r="KF5" s="43"/>
      <c r="KH5" s="43"/>
      <c r="KJ5" s="43"/>
      <c r="KL5" s="43"/>
      <c r="KN5" s="43"/>
      <c r="KP5" s="43"/>
      <c r="KR5" s="43"/>
      <c r="KT5" s="43"/>
      <c r="KV5" s="43"/>
      <c r="KX5" s="43"/>
      <c r="KZ5" s="43"/>
      <c r="LB5" s="43"/>
      <c r="LD5" s="43"/>
      <c r="LF5" s="43"/>
      <c r="LH5" s="43"/>
      <c r="LJ5" s="43"/>
      <c r="LL5" s="43"/>
      <c r="LN5" s="43"/>
      <c r="LP5" s="43"/>
      <c r="LR5" s="43"/>
      <c r="LT5" s="43"/>
      <c r="LV5" s="43"/>
      <c r="LX5" s="43"/>
      <c r="LZ5" s="43"/>
      <c r="MB5" s="43"/>
      <c r="MD5" s="43"/>
      <c r="MF5" s="43"/>
      <c r="MH5" s="43"/>
      <c r="MJ5" s="43"/>
      <c r="ML5" s="43"/>
      <c r="MN5" s="43"/>
      <c r="MP5" s="43"/>
      <c r="MR5" s="43"/>
      <c r="MT5" s="43"/>
    </row>
    <row r="6" spans="1:359">
      <c r="A6" s="32" t="s">
        <v>303</v>
      </c>
      <c r="L6" s="43"/>
      <c r="M6" s="9"/>
      <c r="N6" s="43"/>
      <c r="O6" s="9"/>
      <c r="P6" s="43"/>
      <c r="R6" s="43"/>
      <c r="T6" s="43"/>
      <c r="V6" s="43"/>
      <c r="X6" s="43"/>
      <c r="Y6" s="9"/>
      <c r="Z6" s="43">
        <v>0</v>
      </c>
      <c r="AA6" s="9" t="s">
        <v>313</v>
      </c>
      <c r="AB6" s="43"/>
      <c r="AD6" s="43"/>
      <c r="AR6" s="9"/>
      <c r="AS6" s="9"/>
      <c r="BD6" s="43">
        <f>SUM(INDEX('egyeni-ranglista'!$1:$1048576,MATCH($A6,'egyeni-ranglista'!$A:$A,0),BD$279):INDEX('egyeni-ranglista'!$1:$1048576,MATCH($A6,'egyeni-ranglista'!$A:$A,0),BD$280))</f>
        <v>2.5765956716207805</v>
      </c>
      <c r="BE6" s="9" t="s">
        <v>313</v>
      </c>
      <c r="BF6" s="43"/>
      <c r="BG6" s="9"/>
      <c r="BH6" s="43"/>
      <c r="BI6" s="9"/>
      <c r="BJ6" s="43"/>
      <c r="BK6" s="9"/>
      <c r="BL6" s="43"/>
      <c r="BM6" s="9"/>
      <c r="BN6" s="43"/>
      <c r="BO6" s="9"/>
      <c r="BP6" s="43"/>
      <c r="BQ6" s="9"/>
      <c r="BR6" s="43"/>
      <c r="BS6" s="9"/>
      <c r="BT6" s="43"/>
      <c r="BU6" s="9"/>
      <c r="BV6" s="43"/>
      <c r="BW6" s="9"/>
      <c r="BX6" s="43"/>
      <c r="BY6" s="9"/>
      <c r="BZ6" s="43"/>
      <c r="CA6" s="9"/>
      <c r="CB6" s="43"/>
      <c r="CC6" s="9"/>
      <c r="CD6" s="43"/>
      <c r="CE6" s="9"/>
      <c r="CF6" s="43"/>
      <c r="CG6" s="9"/>
      <c r="CH6" s="43"/>
      <c r="CI6" s="9"/>
      <c r="CJ6" s="43"/>
      <c r="CK6" s="9"/>
      <c r="CL6" s="43">
        <f>SUM(INDEX('egyeni-ranglista'!$1:$1048576,MATCH($A6,'egyeni-ranglista'!$A:$A,0),CL$279):INDEX('egyeni-ranglista'!$1:$1048576,MATCH($A6,'egyeni-ranglista'!$A:$A,0),CL$280))</f>
        <v>2.5765956716207805</v>
      </c>
      <c r="CM6" s="9" t="s">
        <v>313</v>
      </c>
      <c r="CN6" s="43"/>
      <c r="CO6" s="9"/>
      <c r="CP6" s="43"/>
      <c r="CQ6" s="9"/>
      <c r="CR6" s="43"/>
      <c r="CS6" s="9"/>
      <c r="CT6" s="43"/>
      <c r="CU6" s="9"/>
      <c r="CV6" s="43"/>
      <c r="CW6" s="9"/>
      <c r="CX6" s="43"/>
      <c r="CY6" s="9"/>
      <c r="CZ6" s="43"/>
      <c r="DA6" s="9"/>
      <c r="DB6" s="43"/>
      <c r="DD6" s="43"/>
      <c r="DF6" s="43"/>
      <c r="DH6" s="43"/>
      <c r="DJ6" s="43"/>
      <c r="DL6" s="43"/>
      <c r="DN6" s="43"/>
      <c r="DO6" s="9"/>
      <c r="DP6" s="43"/>
      <c r="DQ6" s="9"/>
      <c r="DT6" s="43"/>
      <c r="DU6" s="9"/>
      <c r="DV6" s="43"/>
      <c r="DW6" s="9"/>
      <c r="DX6" s="43"/>
      <c r="DY6" s="9"/>
      <c r="DZ6" s="43"/>
      <c r="EA6" s="9"/>
      <c r="EB6" s="43"/>
      <c r="ED6" s="43"/>
      <c r="EE6" s="9"/>
      <c r="EF6" s="43"/>
      <c r="EH6" s="43"/>
      <c r="EJ6" s="43"/>
      <c r="EL6" s="43"/>
      <c r="EM6" s="9"/>
      <c r="EN6" s="43"/>
      <c r="EO6" s="9"/>
      <c r="EP6" s="43"/>
      <c r="ER6" s="43">
        <f>SUM(INDEX('egyeni-ranglista'!$1:$1048576,MATCH($A6,'egyeni-ranglista'!$A:$A,0),ER$279):INDEX('egyeni-ranglista'!$1:$1048576,MATCH($A6,'egyeni-ranglista'!$A:$A,0),ER$280))</f>
        <v>0</v>
      </c>
      <c r="ES6" s="276" t="s">
        <v>1333</v>
      </c>
      <c r="ET6" s="43"/>
      <c r="EV6" s="43"/>
      <c r="EX6" s="43"/>
      <c r="EZ6" s="43">
        <f>SUM(INDEX('egyeni-ranglista'!$1:$1048576,MATCH($A6,'egyeni-ranglista'!$A:$A,0),EZ$279):INDEX('egyeni-ranglista'!$1:$1048576,MATCH($A6,'egyeni-ranglista'!$A:$A,0),EZ$280))</f>
        <v>0.47155908277758868</v>
      </c>
      <c r="FA6" s="1" t="s">
        <v>1368</v>
      </c>
      <c r="FB6" s="43"/>
      <c r="FD6" s="43"/>
      <c r="FF6" s="43"/>
      <c r="FG6" s="9"/>
      <c r="FH6" s="43"/>
      <c r="FI6" s="9"/>
      <c r="FJ6" s="43">
        <f>SUM(INDEX('egyeni-ranglista'!$1:$1048576,MATCH($A6,'egyeni-ranglista'!$A:$A,0),FJ$279):INDEX('egyeni-ranglista'!$1:$1048576,MATCH($A6,'egyeni-ranglista'!$A:$A,0),FJ$280))</f>
        <v>3.7806867350246338</v>
      </c>
      <c r="FK6" s="32" t="s">
        <v>303</v>
      </c>
      <c r="FL6" s="43"/>
      <c r="FM6" s="9"/>
      <c r="FN6" s="43"/>
      <c r="FP6" s="43"/>
      <c r="FQ6" s="9"/>
      <c r="FR6" s="43"/>
      <c r="FS6" s="9"/>
      <c r="FT6" s="43"/>
      <c r="FU6" s="9"/>
      <c r="FV6" s="43"/>
      <c r="FW6" s="9"/>
      <c r="FX6" s="43"/>
      <c r="FY6" s="9"/>
      <c r="FZ6" s="43"/>
      <c r="GA6" s="9"/>
      <c r="GB6" s="43"/>
      <c r="GC6" s="9"/>
      <c r="GD6" s="43"/>
      <c r="GE6" s="9"/>
      <c r="GF6" s="43"/>
      <c r="GG6" s="9"/>
      <c r="GH6" s="43"/>
      <c r="GI6" s="9"/>
      <c r="GJ6" s="43"/>
      <c r="GK6" s="9"/>
      <c r="GL6" s="43"/>
      <c r="GM6" s="9"/>
      <c r="GN6" s="43"/>
      <c r="GO6" s="9"/>
      <c r="GP6" s="43"/>
      <c r="GQ6" s="9"/>
      <c r="GR6" s="43"/>
      <c r="GS6" s="9"/>
      <c r="GT6" s="43"/>
      <c r="GU6" s="9"/>
      <c r="GV6" s="43"/>
      <c r="GW6" s="9"/>
      <c r="GX6" s="43"/>
      <c r="GY6" s="9"/>
      <c r="GZ6" s="43"/>
      <c r="HA6" s="9"/>
      <c r="HB6" s="43"/>
      <c r="HC6" s="9"/>
      <c r="HD6" s="43"/>
      <c r="HE6" s="9"/>
      <c r="HF6" s="43"/>
      <c r="HG6" s="9"/>
      <c r="HH6" s="43"/>
      <c r="HI6" s="9"/>
      <c r="HJ6" s="43"/>
      <c r="HK6" s="9"/>
      <c r="HL6" s="43"/>
      <c r="HM6" s="9"/>
      <c r="HN6" s="43"/>
      <c r="HO6" s="9"/>
      <c r="HP6" s="43"/>
      <c r="HQ6" s="9"/>
      <c r="HR6" s="43"/>
      <c r="HS6" s="9"/>
      <c r="HT6" s="43"/>
      <c r="HU6" s="9"/>
      <c r="HV6" s="43"/>
      <c r="HW6" s="9"/>
      <c r="HX6" s="43"/>
      <c r="HY6" s="9"/>
      <c r="HZ6" s="43"/>
      <c r="IB6" s="43"/>
      <c r="ID6" s="43"/>
      <c r="IF6" s="43"/>
      <c r="IH6" s="43"/>
      <c r="IJ6" s="43"/>
      <c r="IL6" s="43"/>
      <c r="IN6" s="43"/>
      <c r="IP6" s="43"/>
      <c r="IR6" s="43"/>
      <c r="IT6" s="43"/>
      <c r="IV6" s="43"/>
      <c r="IX6" s="43"/>
      <c r="IZ6" s="43"/>
      <c r="JB6" s="43"/>
      <c r="JD6" s="43"/>
      <c r="JF6" s="43"/>
      <c r="JH6" s="43"/>
      <c r="JJ6" s="43"/>
      <c r="JL6" s="43"/>
      <c r="JN6" s="43"/>
      <c r="JP6" s="43"/>
      <c r="JR6" s="43"/>
      <c r="JT6" s="43"/>
      <c r="JV6" s="43"/>
      <c r="JX6" s="43"/>
      <c r="JZ6" s="43"/>
      <c r="KB6" s="43"/>
      <c r="KD6" s="43"/>
      <c r="KF6" s="43"/>
      <c r="KH6" s="43"/>
      <c r="KJ6" s="43"/>
      <c r="KL6" s="43"/>
      <c r="KN6" s="43"/>
      <c r="KP6" s="43"/>
      <c r="KR6" s="43"/>
      <c r="KT6" s="43"/>
      <c r="KV6" s="43"/>
      <c r="KX6" s="43"/>
      <c r="KZ6" s="43"/>
      <c r="LB6" s="43"/>
      <c r="LD6" s="43"/>
      <c r="LF6" s="43"/>
      <c r="LH6" s="43"/>
      <c r="LJ6" s="43"/>
      <c r="LL6" s="43"/>
      <c r="LN6" s="43"/>
      <c r="LP6" s="43"/>
      <c r="LR6" s="43"/>
      <c r="LT6" s="43"/>
      <c r="LV6" s="43"/>
      <c r="LX6" s="43"/>
      <c r="LZ6" s="43"/>
      <c r="MB6" s="43"/>
      <c r="MD6" s="43"/>
      <c r="MF6" s="43"/>
      <c r="MH6" s="43"/>
      <c r="MJ6" s="43"/>
      <c r="ML6" s="43"/>
      <c r="MN6" s="43"/>
      <c r="MP6" s="43"/>
      <c r="MR6" s="43"/>
      <c r="MT6" s="43"/>
    </row>
    <row r="7" spans="1:359">
      <c r="A7" s="32" t="s">
        <v>1373</v>
      </c>
      <c r="L7" s="43"/>
      <c r="M7" s="9"/>
      <c r="N7" s="43"/>
      <c r="O7" s="9"/>
      <c r="P7" s="43"/>
      <c r="R7" s="43"/>
      <c r="T7" s="43"/>
      <c r="V7" s="43"/>
      <c r="X7" s="43"/>
      <c r="Y7" s="9"/>
      <c r="Z7" s="43"/>
      <c r="AA7" s="9"/>
      <c r="AB7" s="43"/>
      <c r="AD7" s="43"/>
      <c r="AP7" s="43"/>
      <c r="AQ7" s="9"/>
      <c r="AR7" s="43"/>
      <c r="AS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43"/>
      <c r="CK7" s="9"/>
      <c r="CL7" s="43"/>
      <c r="CM7" s="9"/>
      <c r="CN7" s="43"/>
      <c r="CO7" s="9"/>
      <c r="CP7" s="43"/>
      <c r="CQ7" s="9"/>
      <c r="CR7" s="43"/>
      <c r="CS7" s="9"/>
      <c r="CT7" s="43"/>
      <c r="CU7" s="9"/>
      <c r="CV7" s="43"/>
      <c r="CW7" s="9"/>
      <c r="CX7" s="43"/>
      <c r="CY7" s="32"/>
      <c r="CZ7" s="43"/>
      <c r="DA7" s="32"/>
      <c r="DB7" s="43"/>
      <c r="DD7" s="43"/>
      <c r="DF7" s="43"/>
      <c r="DH7" s="43"/>
      <c r="DJ7" s="43"/>
      <c r="DL7" s="43"/>
      <c r="EB7" s="43"/>
      <c r="EC7" s="3"/>
      <c r="EF7" s="43"/>
      <c r="EH7" s="43"/>
      <c r="EJ7" s="43"/>
      <c r="EP7" s="43"/>
      <c r="ER7" s="43"/>
      <c r="ES7" s="271"/>
      <c r="ET7" s="43"/>
      <c r="EV7" s="43"/>
      <c r="EX7" s="43"/>
      <c r="EY7" s="271"/>
      <c r="EZ7" s="43">
        <f>SUM(INDEX('egyeni-ranglista'!$1:$1048576,MATCH($A7,'egyeni-ranglista'!$A:$A,0),EZ$279):INDEX('egyeni-ranglista'!$1:$1048576,MATCH($A7,'egyeni-ranglista'!$A:$A,0),EZ$280))</f>
        <v>0</v>
      </c>
      <c r="FA7" s="1" t="s">
        <v>1368</v>
      </c>
      <c r="FB7" s="43"/>
      <c r="FD7" s="43"/>
      <c r="FF7" s="43"/>
      <c r="FG7" s="9"/>
      <c r="FH7" s="43"/>
      <c r="FI7" s="9"/>
      <c r="FJ7" s="43"/>
      <c r="FK7" s="9"/>
      <c r="FL7" s="43">
        <f>SUM(INDEX('egyeni-ranglista'!$1:$1048576,MATCH($A7,'egyeni-ranglista'!$A:$A,0),FL$279):INDEX('egyeni-ranglista'!$1:$1048576,MATCH($A7,'egyeni-ranglista'!$A:$A,0),FL$280))</f>
        <v>3.309127652247045</v>
      </c>
      <c r="FM7" s="32" t="s">
        <v>723</v>
      </c>
      <c r="FN7" s="43"/>
      <c r="FP7" s="43"/>
      <c r="FQ7" s="9"/>
      <c r="FR7" s="43"/>
      <c r="FS7" s="9"/>
      <c r="FT7" s="43"/>
      <c r="FU7" s="9"/>
      <c r="FV7" s="43">
        <f>SUM(INDEX('egyeni-ranglista'!$1:$1048576,MATCH($A7,'egyeni-ranglista'!$A:$A,0),FV$279):INDEX('egyeni-ranglista'!$1:$1048576,MATCH($A7,'egyeni-ranglista'!$A:$A,0),FV$280))</f>
        <v>3.309127652247045</v>
      </c>
      <c r="FW7" s="9" t="s">
        <v>1396</v>
      </c>
      <c r="FX7" s="43"/>
      <c r="FY7" s="9"/>
      <c r="FZ7" s="43"/>
      <c r="GA7" s="9"/>
      <c r="GB7" s="43"/>
      <c r="GC7" s="9"/>
      <c r="GD7" s="43"/>
      <c r="GE7" s="9"/>
      <c r="GF7" s="43"/>
      <c r="GG7" s="9"/>
      <c r="GH7" s="43"/>
      <c r="GI7" s="9"/>
      <c r="GJ7" s="43"/>
      <c r="GK7" s="9"/>
      <c r="GL7" s="43"/>
      <c r="GM7" s="9"/>
      <c r="GN7" s="43"/>
      <c r="GO7" s="9"/>
      <c r="GP7" s="43"/>
      <c r="GQ7" s="9"/>
      <c r="GR7" s="43"/>
      <c r="GS7" s="9"/>
      <c r="GT7" s="43"/>
      <c r="GU7" s="9"/>
      <c r="GV7" s="43"/>
      <c r="GW7" s="9"/>
      <c r="GX7" s="43">
        <f>SUM(INDEX('egyeni-ranglista'!$1:$1048576,MATCH($A7,'egyeni-ranglista'!$A:$A,0),GX$279):INDEX('egyeni-ranglista'!$1:$1048576,MATCH($A7,'egyeni-ranglista'!$A:$A,0),GX$280))</f>
        <v>3.309127652247045</v>
      </c>
      <c r="GY7" s="9" t="s">
        <v>1486</v>
      </c>
      <c r="GZ7" s="43"/>
      <c r="HA7" s="9"/>
      <c r="HB7" s="43"/>
      <c r="HC7" s="9"/>
      <c r="HD7" s="43"/>
      <c r="HE7" s="9"/>
      <c r="HF7" s="43">
        <f>SUM(INDEX('egyeni-ranglista'!$1:$1048576,MATCH($A7,'egyeni-ranglista'!$A:$A,0),HF$279):INDEX('egyeni-ranglista'!$1:$1048576,MATCH($A7,'egyeni-ranglista'!$A:$A,0),HF$280))</f>
        <v>11.018629478196194</v>
      </c>
      <c r="HG7" s="9" t="s">
        <v>1494</v>
      </c>
      <c r="HH7" s="43"/>
      <c r="HI7" s="9"/>
      <c r="HJ7" s="43"/>
      <c r="HK7" s="9"/>
      <c r="HL7" s="43">
        <f>SUM(INDEX('egyeni-ranglista'!$1:$1048576,MATCH($A7,'egyeni-ranglista'!$A:$A,0),HL$279):INDEX('egyeni-ranglista'!$1:$1048576,MATCH($A7,'egyeni-ranglista'!$A:$A,0),HL$280))</f>
        <v>15.580238210740919</v>
      </c>
      <c r="HM7" s="9" t="s">
        <v>1494</v>
      </c>
      <c r="HN7" s="43"/>
      <c r="HO7" s="9"/>
      <c r="HP7" s="43"/>
      <c r="HQ7" s="9"/>
      <c r="HR7" s="43"/>
      <c r="HS7" s="9"/>
      <c r="HT7" s="43">
        <f>SUM(INDEX('egyeni-ranglista'!$1:$1048576,MATCH($A7,'egyeni-ranglista'!$A:$A,0),HT$279):INDEX('egyeni-ranglista'!$1:$1048576,MATCH($A7,'egyeni-ranglista'!$A:$A,0),HT$280))</f>
        <v>16.270720031518444</v>
      </c>
      <c r="HU7" s="9" t="s">
        <v>1373</v>
      </c>
      <c r="HV7" s="43"/>
      <c r="HW7" s="9"/>
      <c r="HX7" s="43"/>
      <c r="HY7" s="9"/>
      <c r="HZ7" s="43"/>
      <c r="IB7" s="43"/>
      <c r="ID7" s="43"/>
      <c r="IF7" s="43"/>
      <c r="IH7" s="43"/>
      <c r="IJ7" s="43"/>
      <c r="IL7" s="43"/>
      <c r="IN7" s="43"/>
      <c r="IP7" s="43"/>
      <c r="IR7" s="43"/>
      <c r="IT7" s="43"/>
      <c r="IV7" s="43"/>
      <c r="IX7" s="43"/>
      <c r="IZ7" s="43"/>
      <c r="JB7" s="43">
        <f>SUM(INDEX('egyeni-ranglista'!$1:$1048576,MATCH($A7,'egyeni-ranglista'!$A:$A,0),JB$279):INDEX('egyeni-ranglista'!$1:$1048576,MATCH($A7,'egyeni-ranglista'!$A:$A,0),JB$280))</f>
        <v>16.270720031518444</v>
      </c>
      <c r="JC7" s="1" t="s">
        <v>1494</v>
      </c>
      <c r="JD7" s="43"/>
      <c r="JF7" s="43"/>
      <c r="JH7" s="43"/>
      <c r="JJ7" s="43"/>
      <c r="JL7" s="43"/>
      <c r="JN7" s="43"/>
      <c r="JP7" s="43"/>
      <c r="JR7" s="43"/>
      <c r="JT7" s="43"/>
      <c r="JV7" s="43"/>
      <c r="JX7" s="43"/>
      <c r="JZ7" s="43"/>
      <c r="KB7" s="43"/>
      <c r="KD7" s="43"/>
      <c r="KF7" s="43"/>
      <c r="KH7" s="43"/>
      <c r="KJ7" s="43"/>
      <c r="KL7" s="43"/>
      <c r="KN7" s="43"/>
      <c r="KP7" s="43"/>
      <c r="KR7" s="43"/>
      <c r="KT7" s="43"/>
      <c r="KV7" s="43"/>
      <c r="KX7" s="43"/>
      <c r="KZ7" s="43"/>
      <c r="LB7" s="43"/>
      <c r="LD7" s="43">
        <f>SUM(INDEX('egyeni-ranglista'!$1:$1048576,MATCH($A7,'egyeni-ranglista'!$A:$A,0),LD$279):INDEX('egyeni-ranglista'!$1:$1048576,MATCH($A7,'egyeni-ranglista'!$A:$A,0),LD$280))</f>
        <v>1.9422265357801722</v>
      </c>
      <c r="LE7" s="1" t="s">
        <v>1493</v>
      </c>
      <c r="LF7" s="43"/>
      <c r="LH7" s="43"/>
      <c r="LJ7" s="43"/>
      <c r="LL7" s="43"/>
      <c r="LN7" s="43"/>
      <c r="LP7" s="43"/>
      <c r="LR7" s="43"/>
      <c r="LT7" s="43"/>
      <c r="LV7" s="43"/>
      <c r="LX7" s="43"/>
      <c r="LZ7" s="43"/>
      <c r="MB7" s="43"/>
      <c r="MD7" s="43"/>
      <c r="MF7" s="43"/>
      <c r="MH7" s="43"/>
      <c r="MJ7" s="43"/>
      <c r="ML7" s="43"/>
      <c r="MN7" s="43"/>
      <c r="MP7" s="43"/>
      <c r="MR7" s="43"/>
      <c r="MT7" s="43"/>
    </row>
    <row r="8" spans="1:359">
      <c r="A8" s="32" t="s">
        <v>1356</v>
      </c>
      <c r="L8" s="43"/>
      <c r="M8" s="9"/>
      <c r="N8" s="43"/>
      <c r="O8" s="9"/>
      <c r="P8" s="43"/>
      <c r="R8" s="43"/>
      <c r="T8" s="43"/>
      <c r="V8" s="43"/>
      <c r="X8" s="43"/>
      <c r="Y8" s="9"/>
      <c r="Z8" s="43">
        <v>0</v>
      </c>
      <c r="AA8" s="9" t="s">
        <v>320</v>
      </c>
      <c r="AB8" s="43"/>
      <c r="AD8" s="43"/>
      <c r="AR8" s="9"/>
      <c r="AS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43"/>
      <c r="DD8" s="43"/>
      <c r="DF8" s="43"/>
      <c r="DH8" s="43"/>
      <c r="DJ8" s="43"/>
      <c r="DL8" s="43"/>
      <c r="DP8" s="9"/>
      <c r="DQ8" s="9"/>
      <c r="EB8" s="43"/>
      <c r="EF8" s="43"/>
      <c r="EG8" s="63"/>
      <c r="EH8" s="43"/>
      <c r="EJ8" s="43"/>
      <c r="EP8" s="43"/>
      <c r="ER8" s="43">
        <f>SUM(INDEX('egyeni-ranglista'!$1:$1048576,MATCH($A8,'egyeni-ranglista'!$A:$A,0),ER$279):INDEX('egyeni-ranglista'!$1:$1048576,MATCH($A8,'egyeni-ranglista'!$A:$A,0),ER$280))</f>
        <v>0</v>
      </c>
      <c r="ES8" s="274" t="s">
        <v>19</v>
      </c>
      <c r="EZ8" s="43">
        <f>SUM(INDEX('egyeni-ranglista'!$1:$1048576,MATCH($A8,'egyeni-ranglista'!$A:$A,0),EZ$279):INDEX('egyeni-ranglista'!$1:$1048576,MATCH($A8,'egyeni-ranglista'!$A:$A,0),EZ$280))</f>
        <v>0</v>
      </c>
      <c r="FA8" s="1" t="s">
        <v>1368</v>
      </c>
      <c r="FD8" s="43"/>
      <c r="FF8" s="9"/>
      <c r="FG8" s="9"/>
      <c r="FH8" s="9"/>
      <c r="FI8" s="9"/>
      <c r="FJ8" s="9"/>
      <c r="FK8" s="9"/>
      <c r="FL8" s="9"/>
      <c r="FM8" s="9"/>
      <c r="FN8" s="43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43"/>
      <c r="HG8" s="9"/>
      <c r="HH8" s="43"/>
      <c r="HI8" s="9"/>
      <c r="HJ8" s="43"/>
      <c r="HK8" s="9"/>
      <c r="HL8" s="43"/>
      <c r="HM8" s="9"/>
      <c r="HN8" s="43"/>
      <c r="HO8" s="9"/>
      <c r="HP8" s="43"/>
      <c r="HQ8" s="9"/>
      <c r="HR8" s="43"/>
      <c r="HS8" s="9"/>
      <c r="HT8" s="43"/>
      <c r="HU8" s="9"/>
      <c r="HV8" s="43"/>
      <c r="HW8" s="9"/>
      <c r="HX8" s="43"/>
      <c r="HY8" s="9"/>
      <c r="HZ8" s="43"/>
      <c r="IB8" s="43"/>
      <c r="ID8" s="43"/>
      <c r="IF8" s="43"/>
      <c r="IH8" s="43"/>
      <c r="IJ8" s="43"/>
      <c r="IL8" s="43"/>
      <c r="IN8" s="43"/>
      <c r="IP8" s="43"/>
      <c r="IR8" s="43"/>
      <c r="IT8" s="43"/>
      <c r="IV8" s="43"/>
      <c r="IX8" s="43"/>
      <c r="IZ8" s="43"/>
      <c r="JB8" s="43"/>
      <c r="JD8" s="43"/>
      <c r="JF8" s="43"/>
      <c r="JH8" s="43"/>
      <c r="JJ8" s="43"/>
      <c r="JL8" s="43"/>
      <c r="JN8" s="43"/>
      <c r="JP8" s="43"/>
      <c r="JR8" s="43"/>
      <c r="JT8" s="43"/>
      <c r="JV8" s="43"/>
      <c r="JX8" s="43"/>
      <c r="JZ8" s="43"/>
      <c r="KB8" s="43"/>
      <c r="KD8" s="43"/>
      <c r="KF8" s="43"/>
      <c r="KH8" s="43"/>
      <c r="KJ8" s="43"/>
      <c r="KL8" s="43"/>
      <c r="KN8" s="43"/>
      <c r="KP8" s="43"/>
      <c r="KR8" s="43"/>
      <c r="KT8" s="43"/>
      <c r="KV8" s="43"/>
      <c r="KX8" s="43"/>
      <c r="KZ8" s="43"/>
      <c r="LB8" s="43"/>
      <c r="LD8" s="43"/>
      <c r="LF8" s="43"/>
      <c r="LH8" s="43"/>
      <c r="LJ8" s="43"/>
      <c r="LL8" s="43"/>
      <c r="LN8" s="43"/>
      <c r="LP8" s="43"/>
      <c r="LR8" s="43"/>
      <c r="LT8" s="43"/>
      <c r="LV8" s="43"/>
      <c r="LX8" s="43"/>
      <c r="LZ8" s="43"/>
      <c r="MB8" s="43"/>
      <c r="MD8" s="43"/>
      <c r="MF8" s="43"/>
      <c r="MH8" s="43"/>
      <c r="MJ8" s="43"/>
      <c r="ML8" s="43"/>
      <c r="MN8" s="43"/>
      <c r="MP8" s="43"/>
      <c r="MR8" s="43"/>
      <c r="MT8" s="43"/>
    </row>
    <row r="9" spans="1:359">
      <c r="A9" s="32" t="s">
        <v>807</v>
      </c>
      <c r="L9" s="43"/>
      <c r="M9" s="9"/>
      <c r="N9" s="43"/>
      <c r="O9" s="9"/>
      <c r="P9" s="43"/>
      <c r="R9" s="43"/>
      <c r="T9" s="43"/>
      <c r="V9" s="43"/>
      <c r="X9" s="43"/>
      <c r="Y9" s="9"/>
      <c r="Z9" s="43"/>
      <c r="AA9" s="9"/>
      <c r="AB9" s="43"/>
      <c r="AD9" s="43"/>
      <c r="AP9" s="43"/>
      <c r="AQ9" s="9"/>
      <c r="AR9" s="43"/>
      <c r="AS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43"/>
      <c r="DD9" s="43"/>
      <c r="DF9" s="43"/>
      <c r="DH9" s="43"/>
      <c r="DJ9" s="43"/>
      <c r="DL9" s="43"/>
      <c r="DT9" s="43">
        <f>SUM(INDEX('egyeni-ranglista'!$1:$1048576,MATCH($A9,'egyeni-ranglista'!$A:$A,0),DT$279):INDEX('egyeni-ranglista'!$1:$1048576,MATCH($A9,'egyeni-ranglista'!$A:$A,0),DT$280))</f>
        <v>0</v>
      </c>
      <c r="DU9" s="10" t="s">
        <v>1230</v>
      </c>
      <c r="DZ9" s="43"/>
      <c r="EA9" s="9"/>
      <c r="EB9" s="43">
        <f>SUM(INDEX('egyeni-ranglista'!$1:$1048576,MATCH($A9,'egyeni-ranglista'!$A:$A,0),EB$279):INDEX('egyeni-ranglista'!$1:$1048576,MATCH($A9,'egyeni-ranglista'!$A:$A,0),EB$280))</f>
        <v>0</v>
      </c>
      <c r="EC9" s="1" t="s">
        <v>1232</v>
      </c>
      <c r="ED9" s="43"/>
      <c r="EE9" s="9"/>
      <c r="EF9" s="43"/>
      <c r="EG9" s="63"/>
      <c r="EH9" s="43"/>
      <c r="EJ9" s="43"/>
      <c r="EL9" s="43"/>
      <c r="EM9" s="9"/>
      <c r="EN9" s="43">
        <f>SUM(INDEX('egyeni-ranglista'!$1:$1048576,MATCH($A9,'egyeni-ranglista'!$A:$A,0),EN$279):INDEX('egyeni-ranglista'!$1:$1048576,MATCH($A9,'egyeni-ranglista'!$A:$A,0),EN$280))</f>
        <v>0.90299759684348213</v>
      </c>
      <c r="EO9" s="10" t="s">
        <v>1294</v>
      </c>
      <c r="EP9" s="43"/>
      <c r="ER9" s="43">
        <f>SUM(INDEX('egyeni-ranglista'!$1:$1048576,MATCH($A9,'egyeni-ranglista'!$A:$A,0),ER$279):INDEX('egyeni-ranglista'!$1:$1048576,MATCH($A9,'egyeni-ranglista'!$A:$A,0),ER$280))</f>
        <v>3.2653305325326514</v>
      </c>
      <c r="ES9" s="10" t="s">
        <v>1328</v>
      </c>
      <c r="ET9" s="43"/>
      <c r="EV9" s="43"/>
      <c r="EX9" s="43"/>
      <c r="EZ9" s="43">
        <f>SUM(INDEX('egyeni-ranglista'!$1:$1048576,MATCH($A9,'egyeni-ranglista'!$A:$A,0),EZ$279):INDEX('egyeni-ranglista'!$1:$1048576,MATCH($A9,'egyeni-ranglista'!$A:$A,0),EZ$280))</f>
        <v>11.753394022529248</v>
      </c>
      <c r="FA9" s="1" t="s">
        <v>1328</v>
      </c>
      <c r="FB9" s="43"/>
      <c r="FD9" s="43"/>
      <c r="FF9" s="9"/>
      <c r="FG9" s="9"/>
      <c r="FH9" s="9"/>
      <c r="FI9" s="9"/>
      <c r="FJ9" s="43">
        <f>SUM(INDEX('egyeni-ranglista'!$1:$1048576,MATCH($A9,'egyeni-ranglista'!$A:$A,0),FJ$279):INDEX('egyeni-ranglista'!$1:$1048576,MATCH($A9,'egyeni-ranglista'!$A:$A,0),FJ$280))</f>
        <v>19.695300387922156</v>
      </c>
      <c r="FK9" s="32" t="s">
        <v>807</v>
      </c>
      <c r="FL9" s="9"/>
      <c r="FM9" s="9"/>
      <c r="FN9" s="43"/>
      <c r="FP9" s="9"/>
      <c r="FQ9" s="9"/>
      <c r="FR9" s="43">
        <f>SUM(INDEX('egyeni-ranglista'!$1:$1048576,MATCH($A9,'egyeni-ranglista'!$A:$A,0),FR$279):INDEX('egyeni-ranglista'!$1:$1048576,MATCH($A9,'egyeni-ranglista'!$A:$A,0),FR$280))</f>
        <v>19.695300387922156</v>
      </c>
      <c r="FS9" s="9" t="s">
        <v>1328</v>
      </c>
      <c r="FT9" s="9"/>
      <c r="FU9" s="9"/>
      <c r="FV9" s="43">
        <f>SUM(INDEX('egyeni-ranglista'!$1:$1048576,MATCH($A9,'egyeni-ranglista'!$A:$A,0),FV$279):INDEX('egyeni-ranglista'!$1:$1048576,MATCH($A9,'egyeni-ranglista'!$A:$A,0),FV$280))</f>
        <v>20.736136358210825</v>
      </c>
      <c r="FW9" s="9" t="s">
        <v>1231</v>
      </c>
      <c r="FX9" s="9"/>
      <c r="FY9" s="9"/>
      <c r="FZ9" s="9"/>
      <c r="GA9" s="9"/>
      <c r="GB9" s="43">
        <f>SUM(INDEX('egyeni-ranglista'!$1:$1048576,MATCH($A9,'egyeni-ranglista'!$A:$A,0),GB$279):INDEX('egyeni-ranglista'!$1:$1048576,MATCH($A9,'egyeni-ranglista'!$A:$A,0),GB$280))</f>
        <v>20.736136358210825</v>
      </c>
      <c r="GC9" s="9" t="s">
        <v>1328</v>
      </c>
      <c r="GD9" s="43"/>
      <c r="GE9" s="9"/>
      <c r="GF9" s="43">
        <f>SUM(INDEX('egyeni-ranglista'!$1:$1048576,MATCH($A9,'egyeni-ranglista'!$A:$A,0),GF$279):INDEX('egyeni-ranglista'!$1:$1048576,MATCH($A9,'egyeni-ranglista'!$A:$A,0),GF$280))</f>
        <v>20.736136358210825</v>
      </c>
      <c r="GG9" s="9" t="s">
        <v>1453</v>
      </c>
      <c r="GH9" s="43"/>
      <c r="GI9" s="9"/>
      <c r="GJ9" s="43"/>
      <c r="GK9" s="9"/>
      <c r="GL9" s="43"/>
      <c r="GM9" s="9"/>
      <c r="GN9" s="43"/>
      <c r="GO9" s="9"/>
      <c r="GP9" s="43"/>
      <c r="GQ9" s="9"/>
      <c r="GR9" s="43"/>
      <c r="GS9" s="9"/>
      <c r="GT9" s="43"/>
      <c r="GU9" s="9"/>
      <c r="GV9" s="43"/>
      <c r="GW9" s="9"/>
      <c r="GX9" s="43"/>
      <c r="GY9" s="9"/>
      <c r="GZ9" s="43"/>
      <c r="HA9" s="9"/>
      <c r="HB9" s="43"/>
      <c r="HC9" s="9"/>
      <c r="HD9" s="43"/>
      <c r="HE9" s="9"/>
      <c r="HF9" s="43">
        <f>SUM(INDEX('egyeni-ranglista'!$1:$1048576,MATCH($A9,'egyeni-ranglista'!$A:$A,0),HF$279):INDEX('egyeni-ranglista'!$1:$1048576,MATCH($A9,'egyeni-ranglista'!$A:$A,0),HF$280))</f>
        <v>8.9827423356815768</v>
      </c>
      <c r="HG9" s="9" t="s">
        <v>1230</v>
      </c>
      <c r="HH9" s="43"/>
      <c r="HI9" s="9"/>
      <c r="HJ9" s="43"/>
      <c r="HK9" s="9"/>
      <c r="HL9" s="43">
        <f>SUM(INDEX('egyeni-ranglista'!$1:$1048576,MATCH($A9,'egyeni-ranglista'!$A:$A,0),HL$279):INDEX('egyeni-ranglista'!$1:$1048576,MATCH($A9,'egyeni-ranglista'!$A:$A,0),HL$280))</f>
        <v>11.773658313186536</v>
      </c>
      <c r="HM9" s="9" t="s">
        <v>1367</v>
      </c>
      <c r="HN9" s="43"/>
      <c r="HO9" s="9"/>
      <c r="HP9" s="43">
        <f>SUM(INDEX('egyeni-ranglista'!$1:$1048576,MATCH($A9,'egyeni-ranglista'!$A:$A,0),HP$279):INDEX('egyeni-ranglista'!$1:$1048576,MATCH($A9,'egyeni-ranglista'!$A:$A,0),HP$280))</f>
        <v>12.61758053858129</v>
      </c>
      <c r="HQ9" s="9" t="s">
        <v>1501</v>
      </c>
      <c r="HR9" s="43">
        <f>SUM(INDEX('egyeni-ranglista'!$1:$1048576,MATCH($A9,'egyeni-ranglista'!$A:$A,0),HR$279):INDEX('egyeni-ranglista'!$1:$1048576,MATCH($A9,'egyeni-ranglista'!$A:$A,0),HR$280))</f>
        <v>12.61758053858129</v>
      </c>
      <c r="HS9" s="9" t="s">
        <v>1511</v>
      </c>
      <c r="HT9" s="43">
        <f>SUM(INDEX('egyeni-ranglista'!$1:$1048576,MATCH($A9,'egyeni-ranglista'!$A:$A,0),HT$279):INDEX('egyeni-ranglista'!$1:$1048576,MATCH($A9,'egyeni-ranglista'!$A:$A,0),HT$280))</f>
        <v>13.171437357603841</v>
      </c>
      <c r="HU9" s="9" t="s">
        <v>807</v>
      </c>
      <c r="HV9" s="43"/>
      <c r="HW9" s="9"/>
      <c r="HX9" s="43"/>
      <c r="HY9" s="9"/>
      <c r="HZ9" s="43"/>
      <c r="IB9" s="43"/>
      <c r="ID9" s="43"/>
      <c r="IF9" s="43"/>
      <c r="IH9" s="43"/>
      <c r="IJ9" s="43"/>
      <c r="IL9" s="43"/>
      <c r="IN9" s="43"/>
      <c r="IP9" s="43"/>
      <c r="IR9" s="43"/>
      <c r="IT9" s="43"/>
      <c r="IV9" s="43"/>
      <c r="IX9" s="43"/>
      <c r="IZ9" s="43"/>
      <c r="JB9" s="43"/>
      <c r="JD9" s="43"/>
      <c r="JF9" s="43"/>
      <c r="JH9" s="43"/>
      <c r="JJ9" s="43"/>
      <c r="JL9" s="43"/>
      <c r="JN9" s="43"/>
      <c r="JP9" s="43"/>
      <c r="JR9" s="43"/>
      <c r="JT9" s="43"/>
      <c r="JV9" s="43"/>
      <c r="JX9" s="43"/>
      <c r="JZ9" s="43"/>
      <c r="KB9" s="43"/>
      <c r="KD9" s="43"/>
      <c r="KF9" s="43"/>
      <c r="KH9" s="43"/>
      <c r="KJ9" s="43"/>
      <c r="KL9" s="43"/>
      <c r="KN9" s="43"/>
      <c r="KP9" s="43"/>
      <c r="KR9" s="43"/>
      <c r="KT9" s="43"/>
      <c r="KV9" s="43"/>
      <c r="KX9" s="43"/>
      <c r="KZ9" s="43"/>
      <c r="LB9" s="43"/>
      <c r="LD9" s="43"/>
      <c r="LF9" s="43"/>
      <c r="LH9" s="43"/>
      <c r="LJ9" s="43"/>
      <c r="LL9" s="43"/>
      <c r="LN9" s="43"/>
      <c r="LP9" s="43"/>
      <c r="LR9" s="43"/>
      <c r="LT9" s="43"/>
      <c r="LV9" s="43"/>
      <c r="LX9" s="43"/>
      <c r="LZ9" s="43"/>
      <c r="MB9" s="43"/>
      <c r="MD9" s="43"/>
      <c r="MF9" s="43"/>
      <c r="MH9" s="43"/>
      <c r="MJ9" s="43"/>
      <c r="ML9" s="43"/>
      <c r="MN9" s="43"/>
      <c r="MP9" s="43"/>
      <c r="MR9" s="43"/>
      <c r="MT9" s="43"/>
    </row>
    <row r="10" spans="1:359">
      <c r="A10" s="32" t="s">
        <v>1351</v>
      </c>
      <c r="L10" s="43"/>
      <c r="M10" s="9"/>
      <c r="N10" s="43"/>
      <c r="O10" s="9"/>
      <c r="P10" s="43"/>
      <c r="R10" s="43"/>
      <c r="T10" s="43"/>
      <c r="V10" s="43"/>
      <c r="X10" s="43"/>
      <c r="Y10" s="9"/>
      <c r="Z10" s="43"/>
      <c r="AA10" s="9"/>
      <c r="AB10" s="43"/>
      <c r="AD10" s="43"/>
      <c r="AR10" s="9"/>
      <c r="AS10" s="9"/>
      <c r="BD10" s="43"/>
      <c r="BE10" s="13"/>
      <c r="BF10" s="43"/>
      <c r="BG10" s="9"/>
      <c r="BH10" s="43"/>
      <c r="BI10" s="9"/>
      <c r="BJ10" s="43"/>
      <c r="BK10" s="9"/>
      <c r="BL10" s="43"/>
      <c r="BM10" s="9"/>
      <c r="BN10" s="43"/>
      <c r="BO10" s="9"/>
      <c r="BP10" s="43"/>
      <c r="BQ10" s="9"/>
      <c r="BR10" s="43"/>
      <c r="BS10" s="9"/>
      <c r="BT10" s="43"/>
      <c r="BU10" s="9"/>
      <c r="BV10" s="43"/>
      <c r="BW10" s="9"/>
      <c r="BX10" s="43"/>
      <c r="BY10" s="9"/>
      <c r="BZ10" s="43"/>
      <c r="CA10" s="9"/>
      <c r="CB10" s="43"/>
      <c r="CC10" s="9"/>
      <c r="CD10" s="43"/>
      <c r="CE10" s="9"/>
      <c r="CF10" s="43"/>
      <c r="CG10" s="9"/>
      <c r="CH10" s="43"/>
      <c r="CI10" s="9"/>
      <c r="CJ10" s="43"/>
      <c r="CK10" s="9"/>
      <c r="CL10" s="43"/>
      <c r="CM10" s="9"/>
      <c r="CN10" s="43"/>
      <c r="CO10" s="9"/>
      <c r="CP10" s="43"/>
      <c r="CQ10" s="9"/>
      <c r="CR10" s="43"/>
      <c r="CS10" s="9"/>
      <c r="CT10" s="43"/>
      <c r="CU10" s="9"/>
      <c r="CV10" s="43"/>
      <c r="CW10" s="9"/>
      <c r="CX10" s="43"/>
      <c r="CY10" s="9"/>
      <c r="CZ10" s="43"/>
      <c r="DA10" s="9"/>
      <c r="DB10" s="43"/>
      <c r="DD10" s="43"/>
      <c r="DF10" s="43"/>
      <c r="DH10" s="43"/>
      <c r="DJ10" s="43"/>
      <c r="DL10" s="43"/>
      <c r="DN10" s="43"/>
      <c r="DO10" s="43"/>
      <c r="DP10" s="43"/>
      <c r="DQ10" s="9"/>
      <c r="DT10" s="43"/>
      <c r="DU10" s="43"/>
      <c r="DV10" s="43"/>
      <c r="DW10" s="43"/>
      <c r="DX10" s="43"/>
      <c r="DY10" s="43"/>
      <c r="DZ10" s="43"/>
      <c r="EA10" s="43"/>
      <c r="EB10" s="43"/>
      <c r="ED10" s="43"/>
      <c r="EE10" s="43"/>
      <c r="EF10" s="43"/>
      <c r="EG10" s="63"/>
      <c r="EH10" s="43"/>
      <c r="EJ10" s="43"/>
      <c r="EL10" s="43"/>
      <c r="EM10" s="43"/>
      <c r="EN10" s="43"/>
      <c r="EO10" s="43"/>
      <c r="EP10" s="43"/>
      <c r="ER10" s="43">
        <f>SUM(INDEX('egyeni-ranglista'!$1:$1048576,MATCH($A10,'egyeni-ranglista'!$A:$A,0),ER$279):INDEX('egyeni-ranglista'!$1:$1048576,MATCH($A10,'egyeni-ranglista'!$A:$A,0),ER$280))</f>
        <v>0</v>
      </c>
      <c r="ES10" s="10" t="s">
        <v>1328</v>
      </c>
      <c r="ET10" s="43"/>
      <c r="EV10" s="43"/>
      <c r="EX10" s="43"/>
      <c r="EZ10" s="43">
        <f>SUM(INDEX('egyeni-ranglista'!$1:$1048576,MATCH($A10,'egyeni-ranglista'!$A:$A,0),EZ$279):INDEX('egyeni-ranglista'!$1:$1048576,MATCH($A10,'egyeni-ranglista'!$A:$A,0),EZ$280))</f>
        <v>8.4880634899965965</v>
      </c>
      <c r="FA10" s="1" t="s">
        <v>1328</v>
      </c>
      <c r="FB10" s="43"/>
      <c r="FD10" s="43"/>
      <c r="FF10" s="43"/>
      <c r="FG10" s="9"/>
      <c r="FH10" s="43"/>
      <c r="FI10" s="9"/>
      <c r="FJ10" s="43">
        <f>SUM(INDEX('egyeni-ranglista'!$1:$1048576,MATCH($A10,'egyeni-ranglista'!$A:$A,0),FJ$279):INDEX('egyeni-ranglista'!$1:$1048576,MATCH($A10,'egyeni-ranglista'!$A:$A,0),FJ$280))</f>
        <v>16.429969855389505</v>
      </c>
      <c r="FK10" s="32" t="s">
        <v>1351</v>
      </c>
      <c r="FL10" s="43"/>
      <c r="FM10" s="9"/>
      <c r="FN10" s="43"/>
      <c r="FP10" s="43"/>
      <c r="FQ10" s="9"/>
      <c r="FR10" s="43">
        <f>SUM(INDEX('egyeni-ranglista'!$1:$1048576,MATCH($A10,'egyeni-ranglista'!$A:$A,0),FR$279):INDEX('egyeni-ranglista'!$1:$1048576,MATCH($A10,'egyeni-ranglista'!$A:$A,0),FR$280))</f>
        <v>16.429969855389505</v>
      </c>
      <c r="FS10" s="9" t="s">
        <v>1328</v>
      </c>
      <c r="FT10" s="43"/>
      <c r="FU10" s="9"/>
      <c r="FV10" s="43"/>
      <c r="FW10" s="9"/>
      <c r="FX10" s="43"/>
      <c r="FY10" s="9"/>
      <c r="FZ10" s="43"/>
      <c r="GA10" s="9"/>
      <c r="GB10" s="43">
        <f>SUM(INDEX('egyeni-ranglista'!$1:$1048576,MATCH($A10,'egyeni-ranglista'!$A:$A,0),GB$279):INDEX('egyeni-ranglista'!$1:$1048576,MATCH($A10,'egyeni-ranglista'!$A:$A,0),GB$280))</f>
        <v>17.470805825678173</v>
      </c>
      <c r="GC10" s="9" t="s">
        <v>1328</v>
      </c>
      <c r="GD10" s="43"/>
      <c r="GE10" s="9"/>
      <c r="GF10" s="43"/>
      <c r="GG10" s="9"/>
      <c r="GH10" s="43"/>
      <c r="GI10" s="9"/>
      <c r="GJ10" s="43"/>
      <c r="GK10" s="9"/>
      <c r="GL10" s="43"/>
      <c r="GM10" s="9"/>
      <c r="GN10" s="43"/>
      <c r="GO10" s="9"/>
      <c r="GP10" s="43"/>
      <c r="GQ10" s="9"/>
      <c r="GR10" s="43"/>
      <c r="GS10" s="9"/>
      <c r="GT10" s="43"/>
      <c r="GU10" s="9"/>
      <c r="GV10" s="43"/>
      <c r="GW10" s="9"/>
      <c r="GX10" s="43"/>
      <c r="GY10" s="9"/>
      <c r="GZ10" s="43"/>
      <c r="HA10" s="9"/>
      <c r="HB10" s="43"/>
      <c r="HC10" s="9"/>
      <c r="HD10" s="43"/>
      <c r="HE10" s="9"/>
      <c r="HF10" s="43">
        <f>SUM(INDEX('egyeni-ranglista'!$1:$1048576,MATCH($A10,'egyeni-ranglista'!$A:$A,0),HF$279):INDEX('egyeni-ranglista'!$1:$1048576,MATCH($A10,'egyeni-ranglista'!$A:$A,0),HF$280))</f>
        <v>8.9827423356815768</v>
      </c>
      <c r="HG10" s="9" t="s">
        <v>1493</v>
      </c>
      <c r="HH10" s="43"/>
      <c r="HI10" s="9"/>
      <c r="HJ10" s="43"/>
      <c r="HK10" s="9"/>
      <c r="HL10" s="43">
        <f>SUM(INDEX('egyeni-ranglista'!$1:$1048576,MATCH($A10,'egyeni-ranglista'!$A:$A,0),HL$279):INDEX('egyeni-ranglista'!$1:$1048576,MATCH($A10,'egyeni-ranglista'!$A:$A,0),HL$280))</f>
        <v>16.782308739872207</v>
      </c>
      <c r="HM10" s="9" t="s">
        <v>1493</v>
      </c>
      <c r="HN10" s="43"/>
      <c r="HO10" s="9"/>
      <c r="HP10" s="43"/>
      <c r="HQ10" s="9"/>
      <c r="HR10" s="43"/>
      <c r="HS10" s="9"/>
      <c r="HT10" s="43">
        <f>SUM(INDEX('egyeni-ranglista'!$1:$1048576,MATCH($A10,'egyeni-ranglista'!$A:$A,0),HT$279):INDEX('egyeni-ranglista'!$1:$1048576,MATCH($A10,'egyeni-ranglista'!$A:$A,0),HT$280))</f>
        <v>18.163272381427259</v>
      </c>
      <c r="HU10" s="9" t="s">
        <v>1351</v>
      </c>
      <c r="HV10" s="43"/>
      <c r="HW10" s="9"/>
      <c r="HX10" s="43"/>
      <c r="HY10" s="9"/>
      <c r="HZ10" s="43"/>
      <c r="IB10" s="43"/>
      <c r="ID10" s="43"/>
      <c r="IF10" s="43"/>
      <c r="IH10" s="43"/>
      <c r="IJ10" s="43">
        <f>SUM(INDEX('egyeni-ranglista'!$1:$1048576,MATCH($A10,'egyeni-ranglista'!$A:$A,0),IJ$279):INDEX('egyeni-ranglista'!$1:$1048576,MATCH($A10,'egyeni-ranglista'!$A:$A,0),IJ$280))</f>
        <v>17.12243641113859</v>
      </c>
      <c r="IK10" s="1" t="s">
        <v>1493</v>
      </c>
      <c r="IL10" s="43"/>
      <c r="IN10" s="43"/>
      <c r="IP10" s="43"/>
      <c r="IR10" s="43"/>
      <c r="IT10" s="43"/>
      <c r="IV10" s="43"/>
      <c r="IX10" s="43"/>
      <c r="IZ10" s="43"/>
      <c r="JB10" s="43">
        <f>SUM(INDEX('egyeni-ranglista'!$1:$1048576,MATCH($A10,'egyeni-ranglista'!$A:$A,0),JB$279):INDEX('egyeni-ranglista'!$1:$1048576,MATCH($A10,'egyeni-ranglista'!$A:$A,0),JB$280))</f>
        <v>19.285956580092098</v>
      </c>
      <c r="JC10" s="1" t="s">
        <v>1493</v>
      </c>
      <c r="JD10" s="43"/>
      <c r="JF10" s="43"/>
      <c r="JH10" s="43"/>
      <c r="JJ10" s="43"/>
      <c r="JL10" s="43"/>
      <c r="JN10" s="43"/>
      <c r="JP10" s="43"/>
      <c r="JR10" s="43"/>
      <c r="JT10" s="43"/>
      <c r="JV10" s="43"/>
      <c r="JX10" s="43"/>
      <c r="JZ10" s="43"/>
      <c r="KB10" s="43"/>
      <c r="KD10" s="43"/>
      <c r="KF10" s="43"/>
      <c r="KH10" s="43"/>
      <c r="KJ10" s="43"/>
      <c r="KL10" s="43"/>
      <c r="KN10" s="43"/>
      <c r="KP10" s="43"/>
      <c r="KR10" s="43">
        <f>SUM(INDEX('egyeni-ranglista'!$1:$1048576,MATCH($A10,'egyeni-ranglista'!$A:$A,0),KR$279):INDEX('egyeni-ranglista'!$1:$1048576,MATCH($A10,'egyeni-ranglista'!$A:$A,0),KR$280))</f>
        <v>21.789446010097389</v>
      </c>
      <c r="KS10" s="1" t="s">
        <v>1494</v>
      </c>
      <c r="KT10" s="43"/>
      <c r="KV10" s="43"/>
      <c r="KX10" s="43"/>
      <c r="KZ10" s="43"/>
      <c r="LB10" s="43"/>
      <c r="LD10" s="43"/>
      <c r="LF10" s="43"/>
      <c r="LH10" s="43"/>
      <c r="LJ10" s="43"/>
      <c r="LL10" s="43"/>
      <c r="LN10" s="43"/>
      <c r="LP10" s="43"/>
      <c r="LR10" s="43"/>
      <c r="LT10" s="43"/>
      <c r="LV10" s="43"/>
      <c r="LX10" s="43"/>
      <c r="LZ10" s="43"/>
      <c r="MB10" s="43"/>
      <c r="MD10" s="43"/>
      <c r="MF10" s="43"/>
      <c r="MH10" s="43"/>
      <c r="MJ10" s="43"/>
      <c r="ML10" s="43"/>
      <c r="MN10" s="43"/>
      <c r="MP10" s="43"/>
      <c r="MR10" s="43"/>
      <c r="MT10" s="43"/>
    </row>
    <row r="11" spans="1:359">
      <c r="A11" s="1" t="s">
        <v>11</v>
      </c>
      <c r="C11" s="9"/>
      <c r="E11" s="1" t="s">
        <v>87</v>
      </c>
      <c r="F11" s="43" t="s">
        <v>206</v>
      </c>
      <c r="H11" s="43" t="s">
        <v>206</v>
      </c>
      <c r="J11" s="43" t="s">
        <v>206</v>
      </c>
      <c r="L11" s="43"/>
      <c r="M11" s="9"/>
      <c r="N11" s="43" t="s">
        <v>206</v>
      </c>
      <c r="P11" s="43">
        <v>0</v>
      </c>
      <c r="Q11" s="1" t="s">
        <v>1230</v>
      </c>
      <c r="R11" s="43" t="s">
        <v>206</v>
      </c>
      <c r="T11" s="43" t="s">
        <v>206</v>
      </c>
      <c r="V11" s="43"/>
      <c r="W11" s="9"/>
      <c r="X11" s="43"/>
      <c r="Y11" s="9"/>
      <c r="Z11" s="43">
        <v>0.81833873328174578</v>
      </c>
      <c r="AA11" s="136" t="s">
        <v>242</v>
      </c>
      <c r="AB11" s="43">
        <v>5.0345861959339313</v>
      </c>
      <c r="AC11" s="136" t="s">
        <v>242</v>
      </c>
      <c r="AD11" s="43" t="s">
        <v>206</v>
      </c>
      <c r="AR11" s="9"/>
      <c r="AS11" s="9"/>
      <c r="AT11" s="43">
        <f>SUM(INDEX('egyeni-ranglista'!$1:$1048576,MATCH($A11,'egyeni-ranglista'!$A:$A,0),AT$279):INDEX('egyeni-ranglista'!$1:$1048576,MATCH($A11,'egyeni-ranglista'!$A:$A,0),AT$280))</f>
        <v>12.669597788218198</v>
      </c>
      <c r="AU11" s="1" t="s">
        <v>1232</v>
      </c>
      <c r="AV11" s="43"/>
      <c r="AW11" s="9"/>
      <c r="AX11" s="43"/>
      <c r="AY11" s="9"/>
      <c r="AZ11" s="43"/>
      <c r="BA11" s="9"/>
      <c r="BB11" s="43"/>
      <c r="BC11" s="9"/>
      <c r="BD11" s="43"/>
      <c r="BE11" s="9"/>
      <c r="BF11" s="43"/>
      <c r="BG11" s="9"/>
      <c r="BH11" s="43">
        <f>SUM(INDEX('egyeni-ranglista'!$1:$1048576,MATCH($A11,'egyeni-ranglista'!$A:$A,0),BH$279):INDEX('egyeni-ranglista'!$1:$1048576,MATCH($A11,'egyeni-ranglista'!$A:$A,0),BH$280))</f>
        <v>13.675399544850226</v>
      </c>
      <c r="BI11" s="9" t="s">
        <v>1230</v>
      </c>
      <c r="BJ11" s="43"/>
      <c r="BK11" s="9"/>
      <c r="BL11" s="43"/>
      <c r="BM11" s="9"/>
      <c r="BN11" s="43">
        <f>SUM(INDEX('egyeni-ranglista'!$1:$1048576,MATCH($A11,'egyeni-ranglista'!$A:$A,0),BN$279):INDEX('egyeni-ranglista'!$1:$1048576,MATCH($A11,'egyeni-ranglista'!$A:$A,0),BN$280))</f>
        <v>13.675399544850226</v>
      </c>
      <c r="BO11" s="9" t="s">
        <v>1230</v>
      </c>
      <c r="BP11" s="43"/>
      <c r="BQ11" s="9"/>
      <c r="BR11" s="43"/>
      <c r="BS11" s="9"/>
      <c r="BT11" s="43"/>
      <c r="BU11" s="9"/>
      <c r="BV11" s="43">
        <f>SUM(INDEX('egyeni-ranglista'!$1:$1048576,MATCH($A11,'egyeni-ranglista'!$A:$A,0),BV$279):INDEX('egyeni-ranglista'!$1:$1048576,MATCH($A11,'egyeni-ranglista'!$A:$A,0),BV$280))</f>
        <v>21.823497890951941</v>
      </c>
      <c r="BW11" s="1" t="s">
        <v>1232</v>
      </c>
      <c r="BX11" s="43"/>
      <c r="BY11" s="9"/>
      <c r="BZ11" s="43"/>
      <c r="CA11" s="9"/>
      <c r="CB11" s="43">
        <f>SUM(INDEX('egyeni-ranglista'!$1:$1048576,MATCH($A11,'egyeni-ranglista'!$A:$A,0),CB$279):INDEX('egyeni-ranglista'!$1:$1048576,MATCH($A11,'egyeni-ranglista'!$A:$A,0),CB$280))</f>
        <v>24.637708189610777</v>
      </c>
      <c r="CC11" s="9" t="s">
        <v>1230</v>
      </c>
      <c r="CD11" s="43"/>
      <c r="CE11" s="9"/>
      <c r="CF11" s="43"/>
      <c r="CG11" s="9"/>
      <c r="CH11" s="43"/>
      <c r="CI11" s="9"/>
      <c r="CJ11" s="43"/>
      <c r="CK11" s="9"/>
      <c r="CL11" s="43">
        <f>SUM(INDEX('egyeni-ranglista'!$1:$1048576,MATCH($A11,'egyeni-ranglista'!$A:$A,0),CL$279):INDEX('egyeni-ranglista'!$1:$1048576,MATCH($A11,'egyeni-ranglista'!$A:$A,0),CL$280))</f>
        <v>25.776118553929464</v>
      </c>
      <c r="CM11" s="1" t="s">
        <v>1232</v>
      </c>
      <c r="CN11" s="43"/>
      <c r="CP11" s="43"/>
      <c r="CR11" s="43"/>
      <c r="CT11" s="43"/>
      <c r="CV11" s="43">
        <f>SUM(INDEX('egyeni-ranglista'!$1:$1048576,MATCH($A11,'egyeni-ranglista'!$A:$A,0),CV$279):INDEX('egyeni-ranglista'!$1:$1048576,MATCH($A11,'egyeni-ranglista'!$A:$A,0),CV$280))</f>
        <v>13.924859498993015</v>
      </c>
      <c r="CW11" s="1" t="s">
        <v>11</v>
      </c>
      <c r="CX11" s="43"/>
      <c r="CZ11" s="43"/>
      <c r="DB11" s="43"/>
      <c r="DD11" s="43"/>
      <c r="DF11" s="43">
        <f>SUM(INDEX('egyeni-ranglista'!$1:$1048576,MATCH($A11,'egyeni-ranglista'!$A:$A,0),DF$279):INDEX('egyeni-ranglista'!$1:$1048576,MATCH($A11,'egyeni-ranglista'!$A:$A,0),DF$280))</f>
        <v>12.919057742360987</v>
      </c>
      <c r="DG11" s="1" t="s">
        <v>1230</v>
      </c>
      <c r="DH11" s="43"/>
      <c r="DJ11" s="43"/>
      <c r="DL11" s="43"/>
      <c r="DN11" s="43"/>
      <c r="DO11" s="9"/>
      <c r="DP11" s="43"/>
      <c r="DQ11" s="9"/>
      <c r="DT11" s="43">
        <f>SUM(INDEX('egyeni-ranglista'!$1:$1048576,MATCH($A11,'egyeni-ranglista'!$A:$A,0),DT$279):INDEX('egyeni-ranglista'!$1:$1048576,MATCH($A11,'egyeni-ranglista'!$A:$A,0),DT$280))</f>
        <v>19.139706056284293</v>
      </c>
      <c r="DU11" s="10" t="s">
        <v>1230</v>
      </c>
      <c r="DV11" s="43"/>
      <c r="DW11" s="9"/>
      <c r="DX11" s="43"/>
      <c r="DY11" s="9"/>
      <c r="DZ11" s="43"/>
      <c r="EA11" s="9"/>
      <c r="EB11" s="43"/>
      <c r="ED11" s="43"/>
      <c r="EE11" s="9"/>
      <c r="EF11" s="43"/>
      <c r="EG11" s="63"/>
      <c r="EH11" s="43"/>
      <c r="EJ11" s="43"/>
      <c r="EL11" s="43"/>
      <c r="EM11" s="9"/>
      <c r="EN11" s="43">
        <f>SUM(INDEX('egyeni-ranglista'!$1:$1048576,MATCH($A11,'egyeni-ranglista'!$A:$A,0),EN$279):INDEX('egyeni-ranglista'!$1:$1048576,MATCH($A11,'egyeni-ranglista'!$A:$A,0),EN$280))</f>
        <v>7.3590586782419951</v>
      </c>
      <c r="EO11" s="10" t="s">
        <v>1230</v>
      </c>
      <c r="EP11" s="43"/>
      <c r="ER11" s="43">
        <f>SUM(INDEX('egyeni-ranglista'!$1:$1048576,MATCH($A11,'egyeni-ranglista'!$A:$A,0),ER$279):INDEX('egyeni-ranglista'!$1:$1048576,MATCH($A11,'egyeni-ranglista'!$A:$A,0),ER$280))</f>
        <v>10.945314185301644</v>
      </c>
      <c r="ES11" s="10" t="s">
        <v>1328</v>
      </c>
      <c r="ET11" s="43"/>
      <c r="EV11" s="43"/>
      <c r="EX11" s="43"/>
      <c r="EZ11" s="43">
        <f>SUM(INDEX('egyeni-ranglista'!$1:$1048576,MATCH($A11,'egyeni-ranglista'!$A:$A,0),EZ$279):INDEX('egyeni-ranglista'!$1:$1048576,MATCH($A11,'egyeni-ranglista'!$A:$A,0),EZ$280))</f>
        <v>19.433377675298239</v>
      </c>
      <c r="FA11" s="1" t="s">
        <v>1370</v>
      </c>
      <c r="FB11" s="43"/>
      <c r="FD11" s="43"/>
      <c r="FF11" s="43"/>
      <c r="FH11" s="43"/>
      <c r="FJ11" s="43">
        <f>SUM(INDEX('egyeni-ranglista'!$1:$1048576,MATCH($A11,'egyeni-ranglista'!$A:$A,0),FJ$279):INDEX('egyeni-ranglista'!$1:$1048576,MATCH($A11,'egyeni-ranglista'!$A:$A,0),FJ$280))</f>
        <v>19.433377675298239</v>
      </c>
      <c r="FK11" s="1" t="s">
        <v>11</v>
      </c>
      <c r="FL11" s="43"/>
      <c r="FN11" s="43"/>
      <c r="FP11" s="43"/>
      <c r="FR11" s="43">
        <f>SUM(INDEX('egyeni-ranglista'!$1:$1048576,MATCH($A11,'egyeni-ranglista'!$A:$A,0),FR$279):INDEX('egyeni-ranglista'!$1:$1048576,MATCH($A11,'egyeni-ranglista'!$A:$A,0),FR$280))</f>
        <v>19.433377675298239</v>
      </c>
      <c r="FS11" s="1" t="s">
        <v>1328</v>
      </c>
      <c r="FT11" s="43"/>
      <c r="FV11" s="43">
        <f>SUM(INDEX('egyeni-ranglista'!$1:$1048576,MATCH($A11,'egyeni-ranglista'!$A:$A,0),FV$279):INDEX('egyeni-ranglista'!$1:$1048576,MATCH($A11,'egyeni-ranglista'!$A:$A,0),FV$280))</f>
        <v>14.253565331663603</v>
      </c>
      <c r="FW11" s="1" t="s">
        <v>1231</v>
      </c>
      <c r="FX11" s="43"/>
      <c r="FZ11" s="43"/>
      <c r="GB11" s="43">
        <f>SUM(INDEX('egyeni-ranglista'!$1:$1048576,MATCH($A11,'egyeni-ranglista'!$A:$A,0),GB$279):INDEX('egyeni-ranglista'!$1:$1048576,MATCH($A11,'egyeni-ranglista'!$A:$A,0),GB$280))</f>
        <v>14.253565331663603</v>
      </c>
      <c r="GC11" s="9" t="s">
        <v>1328</v>
      </c>
      <c r="GD11" s="43"/>
      <c r="GE11" s="9"/>
      <c r="GF11" s="43">
        <f>SUM(INDEX('egyeni-ranglista'!$1:$1048576,MATCH($A11,'egyeni-ranglista'!$A:$A,0),GF$279):INDEX('egyeni-ranglista'!$1:$1048576,MATCH($A11,'egyeni-ranglista'!$A:$A,0),GF$280))</f>
        <v>14.253565331663603</v>
      </c>
      <c r="GG11" s="9" t="s">
        <v>1453</v>
      </c>
      <c r="GH11" s="43"/>
      <c r="GI11" s="9"/>
      <c r="GJ11" s="43"/>
      <c r="GK11" s="9"/>
      <c r="GL11" s="43"/>
      <c r="GM11" s="9"/>
      <c r="GN11" s="43">
        <f>SUM(INDEX('egyeni-ranglista'!$1:$1048576,MATCH($A11,'egyeni-ranglista'!$A:$A,0),GN$279):INDEX('egyeni-ranglista'!$1:$1048576,MATCH($A11,'egyeni-ranglista'!$A:$A,0),GN$280))</f>
        <v>14.253565331663603</v>
      </c>
      <c r="GO11" s="9" t="s">
        <v>1476</v>
      </c>
      <c r="GP11" s="43"/>
      <c r="GQ11" s="9"/>
      <c r="GR11" s="43"/>
      <c r="GS11" s="9"/>
      <c r="GT11" s="43"/>
      <c r="GU11" s="9"/>
      <c r="GV11" s="43"/>
      <c r="GW11" s="9"/>
      <c r="GX11" s="43"/>
      <c r="GY11" s="9"/>
      <c r="GZ11" s="43"/>
      <c r="HA11" s="9"/>
      <c r="HB11" s="43"/>
      <c r="HC11" s="9"/>
      <c r="HD11" s="43"/>
      <c r="HE11" s="9"/>
      <c r="HF11" s="43">
        <f>SUM(INDEX('egyeni-ranglista'!$1:$1048576,MATCH($A11,'egyeni-ranglista'!$A:$A,0),HF$279):INDEX('egyeni-ranglista'!$1:$1048576,MATCH($A11,'egyeni-ranglista'!$A:$A,0),HF$280))</f>
        <v>7.0149812808835144</v>
      </c>
      <c r="HG11" s="9" t="s">
        <v>1493</v>
      </c>
      <c r="HH11" s="43"/>
      <c r="HI11" s="9"/>
      <c r="HJ11" s="43"/>
      <c r="HK11" s="9"/>
      <c r="HL11" s="43">
        <f>SUM(INDEX('egyeni-ranglista'!$1:$1048576,MATCH($A11,'egyeni-ranglista'!$A:$A,0),HL$279):INDEX('egyeni-ranglista'!$1:$1048576,MATCH($A11,'egyeni-ranglista'!$A:$A,0),HL$280))</f>
        <v>22.756454050467052</v>
      </c>
      <c r="HM11" s="9" t="s">
        <v>1493</v>
      </c>
      <c r="HN11" s="43"/>
      <c r="HO11" s="9"/>
      <c r="HP11" s="43">
        <f>SUM(INDEX('egyeni-ranglista'!$1:$1048576,MATCH($A11,'egyeni-ranglista'!$A:$A,0),HP$279):INDEX('egyeni-ranglista'!$1:$1048576,MATCH($A11,'egyeni-ranglista'!$A:$A,0),HP$280))</f>
        <v>24.137417692022105</v>
      </c>
      <c r="HQ11" s="9" t="s">
        <v>1330</v>
      </c>
      <c r="HR11" s="43">
        <f>SUM(INDEX('egyeni-ranglista'!$1:$1048576,MATCH($A11,'egyeni-ranglista'!$A:$A,0),HR$279):INDEX('egyeni-ranglista'!$1:$1048576,MATCH($A11,'egyeni-ranglista'!$A:$A,0),HR$280))</f>
        <v>33.534684731180967</v>
      </c>
      <c r="HS11" s="9" t="s">
        <v>1508</v>
      </c>
      <c r="HT11" s="43">
        <f>SUM(INDEX('egyeni-ranglista'!$1:$1048576,MATCH($A11,'egyeni-ranglista'!$A:$A,0),HT$279):INDEX('egyeni-ranglista'!$1:$1048576,MATCH($A11,'egyeni-ranglista'!$A:$A,0),HT$280))</f>
        <v>35.196255188248621</v>
      </c>
      <c r="HU11" s="9" t="s">
        <v>11</v>
      </c>
      <c r="HV11" s="43"/>
      <c r="HW11" s="9"/>
      <c r="HX11" s="43"/>
      <c r="HY11" s="9"/>
      <c r="HZ11" s="43"/>
      <c r="IB11" s="43"/>
      <c r="ID11" s="43"/>
      <c r="IF11" s="43"/>
      <c r="IH11" s="43"/>
      <c r="IJ11" s="43">
        <f>SUM(INDEX('egyeni-ranglista'!$1:$1048576,MATCH($A11,'egyeni-ranglista'!$A:$A,0),IJ$279):INDEX('egyeni-ranglista'!$1:$1048576,MATCH($A11,'egyeni-ranglista'!$A:$A,0),IJ$280))</f>
        <v>34.845355872367747</v>
      </c>
      <c r="IK11" s="1" t="s">
        <v>1231</v>
      </c>
      <c r="IL11" s="43"/>
      <c r="IN11" s="43"/>
      <c r="IP11" s="43"/>
      <c r="IR11" s="43"/>
      <c r="IT11" s="43"/>
      <c r="IV11" s="43">
        <f>SUM(INDEX('egyeni-ranglista'!$1:$1048576,MATCH($A11,'egyeni-ranglista'!$A:$A,0),IV$279):INDEX('egyeni-ranglista'!$1:$1048576,MATCH($A11,'egyeni-ranglista'!$A:$A,0),IV$280))</f>
        <v>39.172396210274762</v>
      </c>
      <c r="IW11" s="1" t="s">
        <v>1231</v>
      </c>
      <c r="IX11" s="43"/>
      <c r="IZ11" s="43"/>
      <c r="JB11" s="43">
        <f>SUM(INDEX('egyeni-ranglista'!$1:$1048576,MATCH($A11,'egyeni-ranglista'!$A:$A,0),JB$279):INDEX('egyeni-ranglista'!$1:$1048576,MATCH($A11,'egyeni-ranglista'!$A:$A,0),JB$280))</f>
        <v>42.450092069159901</v>
      </c>
      <c r="JC11" s="1" t="s">
        <v>1493</v>
      </c>
      <c r="JD11" s="43"/>
      <c r="JF11" s="43"/>
      <c r="JH11" s="43"/>
      <c r="JJ11" s="43"/>
      <c r="JL11" s="43">
        <f>SUM(INDEX('egyeni-ranglista'!$1:$1048576,MATCH($A11,'egyeni-ranglista'!$A:$A,0),JL$279):INDEX('egyeni-ranglista'!$1:$1048576,MATCH($A11,'egyeni-ranglista'!$A:$A,0),JL$280))</f>
        <v>44.953581499165196</v>
      </c>
      <c r="JM11" s="1" t="s">
        <v>1231</v>
      </c>
      <c r="JN11" s="43">
        <f>SUM(INDEX('egyeni-ranglista'!$1:$1048576,MATCH($A11,'egyeni-ranglista'!$A:$A,0),JN$279):INDEX('egyeni-ranglista'!$1:$1048576,MATCH($A11,'egyeni-ranglista'!$A:$A,0),JN$280))</f>
        <v>67.654269318113506</v>
      </c>
      <c r="JO11" s="1" t="s">
        <v>1231</v>
      </c>
      <c r="JP11" s="43"/>
      <c r="JR11" s="43"/>
      <c r="JT11" s="43"/>
      <c r="JV11" s="43"/>
      <c r="JX11" s="43"/>
      <c r="JZ11" s="43"/>
      <c r="KB11" s="43"/>
      <c r="KD11" s="43"/>
      <c r="KF11" s="43"/>
      <c r="KH11" s="43"/>
      <c r="KJ11" s="43"/>
      <c r="KL11" s="43">
        <f>SUM(INDEX('egyeni-ranglista'!$1:$1048576,MATCH($A11,'egyeni-ranglista'!$A:$A,0),KL$279):INDEX('egyeni-ranglista'!$1:$1048576,MATCH($A11,'egyeni-ranglista'!$A:$A,0),KL$280))</f>
        <v>68.222444551298238</v>
      </c>
      <c r="KM11" s="9" t="s">
        <v>1573</v>
      </c>
      <c r="KN11" s="43"/>
      <c r="KP11" s="43"/>
      <c r="KR11" s="43">
        <f>SUM(INDEX('egyeni-ranglista'!$1:$1048576,MATCH($A11,'egyeni-ranglista'!$A:$A,0),KR$279):INDEX('egyeni-ranglista'!$1:$1048576,MATCH($A11,'egyeni-ranglista'!$A:$A,0),KR$280))</f>
        <v>79.523489774139534</v>
      </c>
      <c r="KS11" s="1" t="s">
        <v>1493</v>
      </c>
      <c r="KT11" s="43"/>
      <c r="KV11" s="43"/>
      <c r="KX11" s="43"/>
      <c r="KZ11" s="43"/>
      <c r="LB11" s="43"/>
      <c r="LD11" s="43">
        <f>SUM(INDEX('egyeni-ranglista'!$1:$1048576,MATCH($A11,'egyeni-ranglista'!$A:$A,0),LD$279):INDEX('egyeni-ranglista'!$1:$1048576,MATCH($A11,'egyeni-ranglista'!$A:$A,0),LD$280))</f>
        <v>81.22199110572187</v>
      </c>
      <c r="LE11" s="1" t="s">
        <v>1493</v>
      </c>
      <c r="LF11" s="43"/>
      <c r="LH11" s="43"/>
      <c r="LJ11" s="43">
        <f>SUM(INDEX('egyeni-ranglista'!$1:$1048576,MATCH($A11,'egyeni-ranglista'!$A:$A,0),LJ$279):INDEX('egyeni-ranglista'!$1:$1048576,MATCH($A11,'egyeni-ranglista'!$A:$A,0),LJ$280))</f>
        <v>75.377470403628251</v>
      </c>
      <c r="LK11" s="1" t="s">
        <v>1231</v>
      </c>
      <c r="LL11" s="43">
        <f>SUM(INDEX('egyeni-ranglista'!$1:$1048576,MATCH($A11,'egyeni-ranglista'!$A:$A,0),LL$279):INDEX('egyeni-ranglista'!$1:$1048576,MATCH($A11,'egyeni-ranglista'!$A:$A,0),LL$280))</f>
        <v>76.962412345792288</v>
      </c>
      <c r="LM11" s="1" t="s">
        <v>1231</v>
      </c>
      <c r="LN11" s="43"/>
      <c r="LP11" s="43"/>
      <c r="LR11" s="43">
        <f>SUM(INDEX('egyeni-ranglista'!$1:$1048576,MATCH($A11,'egyeni-ranglista'!$A:$A,0),LR$279):INDEX('egyeni-ranglista'!$1:$1048576,MATCH($A11,'egyeni-ranglista'!$A:$A,0),LR$280))</f>
        <v>82.799610208030856</v>
      </c>
      <c r="LS11" s="1" t="s">
        <v>1231</v>
      </c>
      <c r="LT11" s="43"/>
      <c r="LV11" s="43"/>
      <c r="LX11" s="43"/>
      <c r="LZ11" s="43"/>
      <c r="MB11" s="43">
        <f>SUM(INDEX('egyeni-ranglista'!$1:$1048576,MATCH($A11,'egyeni-ranglista'!$A:$A,0),MB$279):INDEX('egyeni-ranglista'!$1:$1048576,MATCH($A11,'egyeni-ranglista'!$A:$A,0),MB$280))</f>
        <v>82.859931734336769</v>
      </c>
      <c r="MC11" s="1" t="s">
        <v>1231</v>
      </c>
      <c r="MD11" s="43"/>
      <c r="MF11" s="43">
        <f>SUM(INDEX('egyeni-ranglista'!$1:$1048576,MATCH($A11,'egyeni-ranglista'!$A:$A,0),MF$279):INDEX('egyeni-ranglista'!$1:$1048576,MATCH($A11,'egyeni-ranglista'!$A:$A,0),MF$280))</f>
        <v>56.174469935426671</v>
      </c>
      <c r="MG11" s="1" t="s">
        <v>1231</v>
      </c>
      <c r="MH11" s="43"/>
      <c r="MJ11" s="43"/>
      <c r="ML11" s="43">
        <f>SUM(INDEX('egyeni-ranglista'!$1:$1048576,MATCH($A11,'egyeni-ranglista'!$A:$A,0),ML$279):INDEX('egyeni-ranglista'!$1:$1048576,MATCH($A11,'egyeni-ranglista'!$A:$A,0),ML$280))</f>
        <v>61.452819924551854</v>
      </c>
      <c r="MM11" s="1" t="s">
        <v>1231</v>
      </c>
      <c r="MN11" s="43"/>
      <c r="MP11" s="43"/>
      <c r="MR11" s="43"/>
      <c r="MT11" s="43"/>
    </row>
    <row r="12" spans="1:359">
      <c r="A12" s="32" t="s">
        <v>738</v>
      </c>
      <c r="L12" s="43"/>
      <c r="M12" s="9"/>
      <c r="N12" s="43"/>
      <c r="O12" s="9"/>
      <c r="P12" s="43"/>
      <c r="R12" s="43"/>
      <c r="T12" s="43"/>
      <c r="V12" s="43"/>
      <c r="X12" s="43"/>
      <c r="Y12" s="9"/>
      <c r="Z12" s="43"/>
      <c r="AA12" s="9"/>
      <c r="AB12" s="43"/>
      <c r="AD12" s="43"/>
      <c r="AP12" s="43"/>
      <c r="AQ12" s="9"/>
      <c r="AR12" s="43"/>
      <c r="AS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43">
        <f>SUM(INDEX('egyeni-ranglista'!$1:$1048576,MATCH($A12,'egyeni-ranglista'!$A:$A,0),CL$279):INDEX('egyeni-ranglista'!$1:$1048576,MATCH($A12,'egyeni-ranglista'!$A:$A,0),CL$280))</f>
        <v>0</v>
      </c>
      <c r="CM12" s="9" t="s">
        <v>736</v>
      </c>
      <c r="CN12" s="43"/>
      <c r="CO12" s="9"/>
      <c r="CP12" s="43"/>
      <c r="CQ12" s="9"/>
      <c r="CR12" s="43"/>
      <c r="CS12" s="9"/>
      <c r="CT12" s="43"/>
      <c r="CU12" s="9"/>
      <c r="CV12" s="43"/>
      <c r="CW12" s="9"/>
      <c r="CX12" s="43"/>
      <c r="CY12" s="9"/>
      <c r="CZ12" s="43"/>
      <c r="DA12" s="9"/>
      <c r="DB12" s="43"/>
      <c r="DD12" s="43"/>
      <c r="DF12" s="43"/>
      <c r="DH12" s="43"/>
      <c r="DJ12" s="43"/>
      <c r="DL12" s="43"/>
      <c r="EB12" s="43"/>
      <c r="EF12" s="43"/>
      <c r="EG12" s="63"/>
      <c r="EH12" s="43"/>
      <c r="EJ12" s="43"/>
      <c r="EP12" s="43"/>
      <c r="ER12" s="43">
        <f>SUM(INDEX('egyeni-ranglista'!$1:$1048576,MATCH($A12,'egyeni-ranglista'!$A:$A,0),ER$279):INDEX('egyeni-ranglista'!$1:$1048576,MATCH($A12,'egyeni-ranglista'!$A:$A,0),ER$280))</f>
        <v>0</v>
      </c>
      <c r="ES12" s="10" t="s">
        <v>1328</v>
      </c>
      <c r="ET12" s="43"/>
      <c r="EV12" s="43"/>
      <c r="EX12" s="43"/>
      <c r="EZ12" s="43">
        <f>SUM(INDEX('egyeni-ranglista'!$1:$1048576,MATCH($A12,'egyeni-ranglista'!$A:$A,0),EZ$279):INDEX('egyeni-ranglista'!$1:$1048576,MATCH($A12,'egyeni-ranglista'!$A:$A,0),EZ$280))</f>
        <v>8.4880634899965965</v>
      </c>
      <c r="FA12" s="1" t="s">
        <v>1367</v>
      </c>
      <c r="FB12" s="43"/>
      <c r="FD12" s="43"/>
      <c r="FF12" s="43">
        <f>SUM(INDEX('egyeni-ranglista'!$1:$1048576,MATCH($A12,'egyeni-ranglista'!$A:$A,0),FF$279):INDEX('egyeni-ranglista'!$1:$1048576,MATCH($A12,'egyeni-ranglista'!$A:$A,0),FF$280))</f>
        <v>13.341450713292263</v>
      </c>
      <c r="FG12" s="226" t="s">
        <v>1387</v>
      </c>
      <c r="FH12" s="43"/>
      <c r="FI12" s="9"/>
      <c r="FJ12" s="43">
        <f>SUM(INDEX('egyeni-ranglista'!$1:$1048576,MATCH($A12,'egyeni-ranglista'!$A:$A,0),FJ$279):INDEX('egyeni-ranglista'!$1:$1048576,MATCH($A12,'egyeni-ranglista'!$A:$A,0),FJ$280))</f>
        <v>15.06222509050412</v>
      </c>
      <c r="FK12" s="32" t="s">
        <v>738</v>
      </c>
      <c r="FL12" s="43"/>
      <c r="FM12" s="9"/>
      <c r="FN12" s="43"/>
      <c r="FP12" s="43"/>
      <c r="FQ12" s="226"/>
      <c r="FR12" s="43">
        <f>SUM(INDEX('egyeni-ranglista'!$1:$1048576,MATCH($A12,'egyeni-ranglista'!$A:$A,0),FR$279):INDEX('egyeni-ranglista'!$1:$1048576,MATCH($A12,'egyeni-ranglista'!$A:$A,0),FR$280))</f>
        <v>15.06222509050412</v>
      </c>
      <c r="FS12" s="9" t="s">
        <v>736</v>
      </c>
      <c r="FT12" s="43"/>
      <c r="FU12" s="9"/>
      <c r="FV12" s="43">
        <f>SUM(INDEX('egyeni-ranglista'!$1:$1048576,MATCH($A12,'egyeni-ranglista'!$A:$A,0),FV$279):INDEX('egyeni-ranglista'!$1:$1048576,MATCH($A12,'egyeni-ranglista'!$A:$A,0),FV$280))</f>
        <v>15.06222509050412</v>
      </c>
      <c r="FW12" s="9" t="s">
        <v>1231</v>
      </c>
      <c r="FX12" s="43"/>
      <c r="FY12" s="9"/>
      <c r="FZ12" s="43"/>
      <c r="GA12" s="9"/>
      <c r="GB12" s="43">
        <f>SUM(INDEX('egyeni-ranglista'!$1:$1048576,MATCH($A12,'egyeni-ranglista'!$A:$A,0),GB$279):INDEX('egyeni-ranglista'!$1:$1048576,MATCH($A12,'egyeni-ranglista'!$A:$A,0),GB$280))</f>
        <v>15.06222509050412</v>
      </c>
      <c r="GC12" s="9" t="s">
        <v>1367</v>
      </c>
      <c r="GD12" s="43"/>
      <c r="GE12" s="9"/>
      <c r="GF12" s="43">
        <f>SUM(INDEX('egyeni-ranglista'!$1:$1048576,MATCH($A12,'egyeni-ranglista'!$A:$A,0),GF$279):INDEX('egyeni-ranglista'!$1:$1048576,MATCH($A12,'egyeni-ranglista'!$A:$A,0),GF$280))</f>
        <v>17.159450151714445</v>
      </c>
      <c r="GG12" s="9" t="s">
        <v>1454</v>
      </c>
      <c r="GH12" s="43"/>
      <c r="GI12" s="9"/>
      <c r="GJ12" s="43"/>
      <c r="GK12" s="9"/>
      <c r="GL12" s="43"/>
      <c r="GM12" s="9"/>
      <c r="GN12" s="43"/>
      <c r="GO12" s="9"/>
      <c r="GP12" s="43"/>
      <c r="GQ12" s="9"/>
      <c r="GR12" s="43"/>
      <c r="GS12" s="9"/>
      <c r="GT12" s="43"/>
      <c r="GU12" s="9"/>
      <c r="GV12" s="43"/>
      <c r="GW12" s="9"/>
      <c r="GX12" s="43">
        <f>SUM(INDEX('egyeni-ranglista'!$1:$1048576,MATCH($A12,'egyeni-ranglista'!$A:$A,0),GX$279):INDEX('egyeni-ranglista'!$1:$1048576,MATCH($A12,'egyeni-ranglista'!$A:$A,0),GX$280))</f>
        <v>17.159450151714445</v>
      </c>
      <c r="GY12" s="9" t="s">
        <v>1488</v>
      </c>
      <c r="GZ12" s="43"/>
      <c r="HA12" s="9"/>
      <c r="HB12" s="43"/>
      <c r="HC12" s="9"/>
      <c r="HD12" s="43"/>
      <c r="HE12" s="9"/>
      <c r="HF12" s="43">
        <f>SUM(INDEX('egyeni-ranglista'!$1:$1048576,MATCH($A12,'egyeni-ranglista'!$A:$A,0),HF$279):INDEX('egyeni-ranglista'!$1:$1048576,MATCH($A12,'egyeni-ranglista'!$A:$A,0),HF$280))</f>
        <v>11.883679089196661</v>
      </c>
      <c r="HG12" s="9" t="s">
        <v>1230</v>
      </c>
      <c r="HH12" s="43"/>
      <c r="HI12" s="9"/>
      <c r="HJ12" s="43"/>
      <c r="HK12" s="9"/>
      <c r="HL12" s="43">
        <f>SUM(INDEX('egyeni-ranglista'!$1:$1048576,MATCH($A12,'egyeni-ranglista'!$A:$A,0),HL$279):INDEX('egyeni-ranglista'!$1:$1048576,MATCH($A12,'egyeni-ranglista'!$A:$A,0),HL$280))</f>
        <v>17.763114208798861</v>
      </c>
      <c r="HM12" s="9" t="s">
        <v>1367</v>
      </c>
      <c r="HN12" s="43"/>
      <c r="HO12" s="9"/>
      <c r="HP12" s="43">
        <f>SUM(INDEX('egyeni-ranglista'!$1:$1048576,MATCH($A12,'egyeni-ranglista'!$A:$A,0),HP$279):INDEX('egyeni-ranglista'!$1:$1048576,MATCH($A12,'egyeni-ranglista'!$A:$A,0),HP$280))</f>
        <v>16.886262056981757</v>
      </c>
      <c r="HQ12" s="9" t="s">
        <v>1438</v>
      </c>
      <c r="HR12" s="43">
        <f>SUM(INDEX('egyeni-ranglista'!$1:$1048576,MATCH($A12,'egyeni-ranglista'!$A:$A,0),HR$279):INDEX('egyeni-ranglista'!$1:$1048576,MATCH($A12,'egyeni-ranglista'!$A:$A,0),HR$280))</f>
        <v>20.24242885668135</v>
      </c>
      <c r="HS12" s="9" t="s">
        <v>1507</v>
      </c>
      <c r="HT12" s="43">
        <f>SUM(INDEX('egyeni-ranglista'!$1:$1048576,MATCH($A12,'egyeni-ranglista'!$A:$A,0),HT$279):INDEX('egyeni-ranglista'!$1:$1048576,MATCH($A12,'egyeni-ranglista'!$A:$A,0),HT$280))</f>
        <v>22.679398860380577</v>
      </c>
      <c r="HU12" s="9" t="s">
        <v>738</v>
      </c>
      <c r="HV12" s="43"/>
      <c r="HW12" s="9"/>
      <c r="HX12" s="43"/>
      <c r="HY12" s="9"/>
      <c r="HZ12" s="43"/>
      <c r="IB12" s="43">
        <f>SUM(INDEX('egyeni-ranglista'!$1:$1048576,MATCH($A12,'egyeni-ranglista'!$A:$A,0),IB$279):INDEX('egyeni-ranglista'!$1:$1048576,MATCH($A12,'egyeni-ranglista'!$A:$A,0),IB$280))</f>
        <v>22.679398860380577</v>
      </c>
      <c r="IC12" s="1" t="s">
        <v>736</v>
      </c>
      <c r="ID12" s="43"/>
      <c r="IF12" s="43"/>
      <c r="IH12" s="43"/>
      <c r="IJ12" s="43">
        <f>SUM(INDEX('egyeni-ranglista'!$1:$1048576,MATCH($A12,'egyeni-ranglista'!$A:$A,0),IJ$279):INDEX('egyeni-ranglista'!$1:$1048576,MATCH($A12,'egyeni-ranglista'!$A:$A,0),IJ$280))</f>
        <v>24.412279267525715</v>
      </c>
      <c r="IK12" s="1" t="s">
        <v>1231</v>
      </c>
      <c r="IL12" s="43"/>
      <c r="IN12" s="43"/>
      <c r="IP12" s="43"/>
      <c r="IR12" s="43"/>
      <c r="IT12" s="43"/>
      <c r="IV12" s="43">
        <f>SUM(INDEX('egyeni-ranglista'!$1:$1048576,MATCH($A12,'egyeni-ranglista'!$A:$A,0),IV$279):INDEX('egyeni-ranglista'!$1:$1048576,MATCH($A12,'egyeni-ranglista'!$A:$A,0),IV$280))</f>
        <v>28.73931960543273</v>
      </c>
      <c r="IW12" s="1" t="s">
        <v>1231</v>
      </c>
      <c r="IX12" s="43"/>
      <c r="IZ12" s="43"/>
      <c r="JB12" s="43">
        <f>SUM(INDEX('egyeni-ranglista'!$1:$1048576,MATCH($A12,'egyeni-ranglista'!$A:$A,0),JB$279):INDEX('egyeni-ranglista'!$1:$1048576,MATCH($A12,'egyeni-ranglista'!$A:$A,0),JB$280))</f>
        <v>32.017015464317865</v>
      </c>
      <c r="JC12" s="1" t="s">
        <v>1367</v>
      </c>
      <c r="JD12" s="43"/>
      <c r="JF12" s="43"/>
      <c r="JH12" s="43"/>
      <c r="JJ12" s="43"/>
      <c r="JL12" s="43">
        <f>SUM(INDEX('egyeni-ranglista'!$1:$1048576,MATCH($A12,'egyeni-ranglista'!$A:$A,0),JL$279):INDEX('egyeni-ranglista'!$1:$1048576,MATCH($A12,'egyeni-ranglista'!$A:$A,0),JL$280))</f>
        <v>29.919790403107545</v>
      </c>
      <c r="JM12" s="1" t="s">
        <v>1231</v>
      </c>
      <c r="JN12" s="43">
        <f>SUM(INDEX('egyeni-ranglista'!$1:$1048576,MATCH($A12,'egyeni-ranglista'!$A:$A,0),JN$279):INDEX('egyeni-ranglista'!$1:$1048576,MATCH($A12,'egyeni-ranglista'!$A:$A,0),JN$280))</f>
        <v>52.620478222055851</v>
      </c>
      <c r="JO12" s="1" t="s">
        <v>1231</v>
      </c>
      <c r="JP12" s="43"/>
      <c r="JR12" s="43"/>
      <c r="JT12" s="43"/>
      <c r="JV12" s="43">
        <f>SUM(INDEX('egyeni-ranglista'!$1:$1048576,MATCH($A12,'egyeni-ranglista'!$A:$A,0),JV$279):INDEX('egyeni-ranglista'!$1:$1048576,MATCH($A12,'egyeni-ranglista'!$A:$A,0),JV$280))</f>
        <v>59.162798765835426</v>
      </c>
      <c r="JW12" s="1" t="s">
        <v>1561</v>
      </c>
      <c r="JX12" s="43"/>
      <c r="JZ12" s="43"/>
      <c r="KB12" s="43">
        <f>SUM(INDEX('egyeni-ranglista'!$1:$1048576,MATCH($A12,'egyeni-ranglista'!$A:$A,0),KB$279):INDEX('egyeni-ranglista'!$1:$1048576,MATCH($A12,'egyeni-ranglista'!$A:$A,0),KB$280))</f>
        <v>57.408377386399842</v>
      </c>
      <c r="KC12" s="1" t="s">
        <v>1564</v>
      </c>
      <c r="KD12" s="43"/>
      <c r="KF12" s="43"/>
      <c r="KH12" s="43"/>
      <c r="KJ12" s="43"/>
      <c r="KL12" s="43">
        <f>SUM(INDEX('egyeni-ranglista'!$1:$1048576,MATCH($A12,'egyeni-ranglista'!$A:$A,0),KL$279):INDEX('egyeni-ranglista'!$1:$1048576,MATCH($A12,'egyeni-ranglista'!$A:$A,0),KL$280))</f>
        <v>61.308976454516106</v>
      </c>
      <c r="KM12" s="9" t="s">
        <v>1573</v>
      </c>
      <c r="KN12" s="43"/>
      <c r="KP12" s="43"/>
      <c r="KR12" s="43">
        <f>SUM(INDEX('egyeni-ranglista'!$1:$1048576,MATCH($A12,'egyeni-ranglista'!$A:$A,0),KR$279):INDEX('egyeni-ranglista'!$1:$1048576,MATCH($A12,'egyeni-ranglista'!$A:$A,0),KR$280))</f>
        <v>72.610021677357395</v>
      </c>
      <c r="KS12" s="1" t="s">
        <v>1493</v>
      </c>
      <c r="KT12" s="43"/>
      <c r="KV12" s="43"/>
      <c r="KX12" s="43">
        <f>SUM(INDEX('egyeni-ranglista'!$1:$1048576,MATCH($A12,'egyeni-ranglista'!$A:$A,0),KX$279):INDEX('egyeni-ranglista'!$1:$1048576,MATCH($A12,'egyeni-ranglista'!$A:$A,0),KX$280))</f>
        <v>79.317173435625435</v>
      </c>
      <c r="KY12" s="1" t="s">
        <v>738</v>
      </c>
      <c r="KZ12" s="43"/>
      <c r="LB12" s="43"/>
      <c r="LD12" s="43">
        <f>SUM(INDEX('egyeni-ranglista'!$1:$1048576,MATCH($A12,'egyeni-ranglista'!$A:$A,0),LD$279):INDEX('egyeni-ranglista'!$1:$1048576,MATCH($A12,'egyeni-ranglista'!$A:$A,0),LD$280))</f>
        <v>79.317173435625435</v>
      </c>
      <c r="LE12" s="1" t="s">
        <v>1581</v>
      </c>
      <c r="LF12" s="43">
        <f>SUM(INDEX('egyeni-ranglista'!$1:$1048576,MATCH($A12,'egyeni-ranglista'!$A:$A,0),LF$279):INDEX('egyeni-ranglista'!$1:$1048576,MATCH($A12,'egyeni-ranglista'!$A:$A,0),LF$280))</f>
        <v>81.508758331103891</v>
      </c>
      <c r="LG12" s="1" t="s">
        <v>1507</v>
      </c>
      <c r="LH12" s="43"/>
      <c r="LJ12" s="43"/>
      <c r="LL12" s="43">
        <f>SUM(INDEX('egyeni-ranglista'!$1:$1048576,MATCH($A12,'egyeni-ranglista'!$A:$A,0),LL$279):INDEX('egyeni-ranglista'!$1:$1048576,MATCH($A12,'egyeni-ranglista'!$A:$A,0),LL$280))</f>
        <v>75.994384852810867</v>
      </c>
      <c r="LM12" s="1" t="s">
        <v>1231</v>
      </c>
      <c r="LN12" s="43"/>
      <c r="LP12" s="43"/>
      <c r="LR12" s="43">
        <f>SUM(INDEX('egyeni-ranglista'!$1:$1048576,MATCH($A12,'egyeni-ranglista'!$A:$A,0),LR$279):INDEX('egyeni-ranglista'!$1:$1048576,MATCH($A12,'egyeni-ranglista'!$A:$A,0),LR$280))</f>
        <v>81.831582715049436</v>
      </c>
      <c r="LS12" s="1" t="s">
        <v>1547</v>
      </c>
      <c r="LT12" s="43"/>
      <c r="LV12" s="43"/>
      <c r="LX12" s="43"/>
      <c r="LZ12" s="43"/>
      <c r="MB12" s="43">
        <f>SUM(INDEX('egyeni-ranglista'!$1:$1048576,MATCH($A12,'egyeni-ranglista'!$A:$A,0),MB$279):INDEX('egyeni-ranglista'!$1:$1048576,MATCH($A12,'egyeni-ranglista'!$A:$A,0),MB$280))</f>
        <v>79.311120094808956</v>
      </c>
      <c r="MC12" s="1" t="s">
        <v>1231</v>
      </c>
      <c r="MD12" s="43"/>
      <c r="MF12" s="43">
        <f>SUM(INDEX('egyeni-ranglista'!$1:$1048576,MATCH($A12,'egyeni-ranglista'!$A:$A,0),MF$279):INDEX('egyeni-ranglista'!$1:$1048576,MATCH($A12,'egyeni-ranglista'!$A:$A,0),MF$280))</f>
        <v>52.62565829589888</v>
      </c>
      <c r="MG12" s="1" t="s">
        <v>1231</v>
      </c>
      <c r="MH12" s="43"/>
      <c r="MJ12" s="43"/>
      <c r="ML12" s="43">
        <f>SUM(INDEX('egyeni-ranglista'!$1:$1048576,MATCH($A12,'egyeni-ranglista'!$A:$A,0),ML$279):INDEX('egyeni-ranglista'!$1:$1048576,MATCH($A12,'egyeni-ranglista'!$A:$A,0),ML$280))</f>
        <v>57.904008285024062</v>
      </c>
      <c r="MM12" s="1" t="s">
        <v>1231</v>
      </c>
      <c r="MN12" s="43"/>
      <c r="MP12" s="43"/>
      <c r="MR12" s="43"/>
      <c r="MT12" s="43"/>
    </row>
    <row r="13" spans="1:359">
      <c r="A13" s="202" t="s">
        <v>314</v>
      </c>
      <c r="L13" s="43"/>
      <c r="M13" s="9"/>
      <c r="N13" s="43"/>
      <c r="O13" s="9"/>
      <c r="P13" s="43"/>
      <c r="R13" s="43"/>
      <c r="T13" s="43"/>
      <c r="V13" s="43"/>
      <c r="X13" s="43"/>
      <c r="Y13" s="9"/>
      <c r="Z13" s="43">
        <v>0</v>
      </c>
      <c r="AA13" s="9" t="s">
        <v>320</v>
      </c>
      <c r="AB13" s="43"/>
      <c r="AD13" s="43"/>
      <c r="AR13" s="9"/>
      <c r="AS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43">
        <f>SUM(INDEX('egyeni-ranglista'!$1:$1048576,MATCH($A13,'egyeni-ranglista'!$A:$A,0),CL$279):INDEX('egyeni-ranglista'!$1:$1048576,MATCH($A13,'egyeni-ranglista'!$A:$A,0),CL$280))</f>
        <v>0.81982589551570295</v>
      </c>
      <c r="CM13" s="9" t="s">
        <v>736</v>
      </c>
      <c r="CN13" s="43"/>
      <c r="CO13" s="9"/>
      <c r="CP13" s="43"/>
      <c r="CQ13" s="9"/>
      <c r="CR13" s="43"/>
      <c r="CS13" s="9"/>
      <c r="CT13" s="43"/>
      <c r="CU13" s="9"/>
      <c r="CV13" s="43">
        <f>SUM(INDEX('egyeni-ranglista'!$1:$1048576,MATCH($A13,'egyeni-ranglista'!$A:$A,0),CV$279):INDEX('egyeni-ranglista'!$1:$1048576,MATCH($A13,'egyeni-ranglista'!$A:$A,0),CV$280))</f>
        <v>0</v>
      </c>
      <c r="CW13" s="9" t="s">
        <v>314</v>
      </c>
      <c r="CX13" s="43"/>
      <c r="CY13" s="9"/>
      <c r="CZ13" s="43"/>
      <c r="DA13" s="9"/>
      <c r="DB13" s="43"/>
      <c r="DD13" s="43"/>
      <c r="DF13" s="43"/>
      <c r="DH13" s="43"/>
      <c r="DJ13" s="43"/>
      <c r="DL13" s="43"/>
      <c r="DP13" s="9"/>
      <c r="DQ13" s="9"/>
      <c r="EB13" s="43"/>
      <c r="EC13" s="242"/>
      <c r="EF13" s="43"/>
      <c r="EH13" s="43"/>
      <c r="EJ13" s="43"/>
      <c r="EP13" s="43"/>
      <c r="ER13" s="43">
        <f>SUM(INDEX('egyeni-ranglista'!$1:$1048576,MATCH($A13,'egyeni-ranglista'!$A:$A,0),ER$279):INDEX('egyeni-ranglista'!$1:$1048576,MATCH($A13,'egyeni-ranglista'!$A:$A,0),ER$280))</f>
        <v>0</v>
      </c>
      <c r="ES13" s="10" t="s">
        <v>1328</v>
      </c>
      <c r="ET13" s="43"/>
      <c r="EV13" s="43"/>
      <c r="EX13" s="43"/>
      <c r="EZ13" s="43">
        <f>SUM(INDEX('egyeni-ranglista'!$1:$1048576,MATCH($A13,'egyeni-ranglista'!$A:$A,0),EZ$279):INDEX('egyeni-ranglista'!$1:$1048576,MATCH($A13,'egyeni-ranglista'!$A:$A,0),EZ$280))</f>
        <v>8.4880634899965965</v>
      </c>
      <c r="FA13" s="1" t="s">
        <v>1367</v>
      </c>
      <c r="FB13" s="43"/>
      <c r="FD13" s="43"/>
      <c r="FF13" s="43">
        <f>SUM(INDEX('egyeni-ranglista'!$1:$1048576,MATCH($A13,'egyeni-ranglista'!$A:$A,0),FF$279):INDEX('egyeni-ranglista'!$1:$1048576,MATCH($A13,'egyeni-ranglista'!$A:$A,0),FF$280))</f>
        <v>13.341450713292263</v>
      </c>
      <c r="FG13" s="226" t="s">
        <v>1362</v>
      </c>
      <c r="FH13" s="43"/>
      <c r="FI13" s="9"/>
      <c r="FJ13" s="43">
        <f>SUM(INDEX('egyeni-ranglista'!$1:$1048576,MATCH($A13,'egyeni-ranglista'!$A:$A,0),FJ$279):INDEX('egyeni-ranglista'!$1:$1048576,MATCH($A13,'egyeni-ranglista'!$A:$A,0),FJ$280))</f>
        <v>16.782999467715978</v>
      </c>
      <c r="FK13" s="9" t="s">
        <v>314</v>
      </c>
      <c r="FL13" s="43"/>
      <c r="FM13" s="9"/>
      <c r="FN13" s="43"/>
      <c r="FP13" s="43"/>
      <c r="FQ13" s="226"/>
      <c r="FR13" s="43">
        <f>SUM(INDEX('egyeni-ranglista'!$1:$1048576,MATCH($A13,'egyeni-ranglista'!$A:$A,0),FR$279):INDEX('egyeni-ranglista'!$1:$1048576,MATCH($A13,'egyeni-ranglista'!$A:$A,0),FR$280))</f>
        <v>17.555094987122303</v>
      </c>
      <c r="FS13" s="9" t="s">
        <v>736</v>
      </c>
      <c r="FT13" s="43"/>
      <c r="FU13" s="9"/>
      <c r="FV13" s="43">
        <f>SUM(INDEX('egyeni-ranglista'!$1:$1048576,MATCH($A13,'egyeni-ranglista'!$A:$A,0),FV$279):INDEX('egyeni-ranglista'!$1:$1048576,MATCH($A13,'egyeni-ranglista'!$A:$A,0),FV$280))</f>
        <v>17.555094987122303</v>
      </c>
      <c r="FW13" s="9" t="s">
        <v>1231</v>
      </c>
      <c r="FX13" s="43"/>
      <c r="FY13" s="9"/>
      <c r="FZ13" s="43"/>
      <c r="GA13" s="9"/>
      <c r="GB13" s="43">
        <f>SUM(INDEX('egyeni-ranglista'!$1:$1048576,MATCH($A13,'egyeni-ranglista'!$A:$A,0),GB$279):INDEX('egyeni-ranglista'!$1:$1048576,MATCH($A13,'egyeni-ranglista'!$A:$A,0),GB$280))</f>
        <v>17.555094987122303</v>
      </c>
      <c r="GC13" s="9" t="s">
        <v>1367</v>
      </c>
      <c r="GD13" s="43"/>
      <c r="GE13" s="9"/>
      <c r="GF13" s="43">
        <f>SUM(INDEX('egyeni-ranglista'!$1:$1048576,MATCH($A13,'egyeni-ranglista'!$A:$A,0),GF$279):INDEX('egyeni-ranglista'!$1:$1048576,MATCH($A13,'egyeni-ranglista'!$A:$A,0),GF$280))</f>
        <v>19.652320048332626</v>
      </c>
      <c r="GG13" s="9" t="s">
        <v>1453</v>
      </c>
      <c r="GH13" s="43"/>
      <c r="GI13" s="9"/>
      <c r="GJ13" s="43"/>
      <c r="GK13" s="9"/>
      <c r="GL13" s="43"/>
      <c r="GM13" s="9"/>
      <c r="GN13" s="43"/>
      <c r="GO13" s="9"/>
      <c r="GP13" s="43"/>
      <c r="GQ13" s="9"/>
      <c r="GR13" s="43"/>
      <c r="GS13" s="9"/>
      <c r="GT13" s="43"/>
      <c r="GU13" s="9"/>
      <c r="GV13" s="43"/>
      <c r="GW13" s="9"/>
      <c r="GX13" s="43">
        <f>SUM(INDEX('egyeni-ranglista'!$1:$1048576,MATCH($A13,'egyeni-ranglista'!$A:$A,0),GX$279):INDEX('egyeni-ranglista'!$1:$1048576,MATCH($A13,'egyeni-ranglista'!$A:$A,0),GX$280))</f>
        <v>19.652320048332626</v>
      </c>
      <c r="GY13" s="9" t="s">
        <v>1488</v>
      </c>
      <c r="GZ13" s="43"/>
      <c r="HA13" s="9"/>
      <c r="HB13" s="43"/>
      <c r="HC13" s="9"/>
      <c r="HD13" s="43"/>
      <c r="HE13" s="9"/>
      <c r="HF13" s="43">
        <f>SUM(INDEX('egyeni-ranglista'!$1:$1048576,MATCH($A13,'egyeni-ranglista'!$A:$A,0),HF$279):INDEX('egyeni-ranglista'!$1:$1048576,MATCH($A13,'egyeni-ranglista'!$A:$A,0),HF$280))</f>
        <v>14.376548985814839</v>
      </c>
      <c r="HG13" s="9" t="s">
        <v>1294</v>
      </c>
      <c r="HH13" s="43"/>
      <c r="HI13" s="9"/>
      <c r="HJ13" s="43"/>
      <c r="HK13" s="9"/>
      <c r="HL13" s="43">
        <f>SUM(INDEX('egyeni-ranglista'!$1:$1048576,MATCH($A13,'egyeni-ranglista'!$A:$A,0),HL$279):INDEX('egyeni-ranglista'!$1:$1048576,MATCH($A13,'egyeni-ranglista'!$A:$A,0),HL$280))</f>
        <v>14.889572933968108</v>
      </c>
      <c r="HM13" s="9" t="s">
        <v>1367</v>
      </c>
      <c r="HN13" s="43"/>
      <c r="HO13" s="9"/>
      <c r="HP13" s="43">
        <f>SUM(INDEX('egyeni-ranglista'!$1:$1048576,MATCH($A13,'egyeni-ranglista'!$A:$A,0),HP$279):INDEX('egyeni-ranglista'!$1:$1048576,MATCH($A13,'egyeni-ranglista'!$A:$A,0),HP$280))</f>
        <v>12.291946404939148</v>
      </c>
      <c r="HQ13" s="9" t="s">
        <v>1328</v>
      </c>
      <c r="HR13" s="43">
        <f>SUM(INDEX('egyeni-ranglista'!$1:$1048576,MATCH($A13,'egyeni-ranglista'!$A:$A,0),HR$279):INDEX('egyeni-ranglista'!$1:$1048576,MATCH($A13,'egyeni-ranglista'!$A:$A,0),HR$280))</f>
        <v>19.004280004338334</v>
      </c>
      <c r="HS13" s="9" t="s">
        <v>1512</v>
      </c>
      <c r="HT13" s="43">
        <f>SUM(INDEX('egyeni-ranglista'!$1:$1048576,MATCH($A13,'egyeni-ranglista'!$A:$A,0),HT$279):INDEX('egyeni-ranglista'!$1:$1048576,MATCH($A13,'egyeni-ranglista'!$A:$A,0),HT$280))</f>
        <v>19.336594095751863</v>
      </c>
      <c r="HU13" s="9" t="s">
        <v>314</v>
      </c>
      <c r="HV13" s="43"/>
      <c r="HW13" s="9"/>
      <c r="HX13" s="43"/>
      <c r="HY13" s="9"/>
      <c r="HZ13" s="43"/>
      <c r="IA13" s="9"/>
      <c r="IB13" s="43">
        <f>SUM(INDEX('egyeni-ranglista'!$1:$1048576,MATCH($A13,'egyeni-ranglista'!$A:$A,0),IB$279):INDEX('egyeni-ranglista'!$1:$1048576,MATCH($A13,'egyeni-ranglista'!$A:$A,0),IB$280))</f>
        <v>18.564498576345542</v>
      </c>
      <c r="IC13" s="9" t="s">
        <v>736</v>
      </c>
      <c r="ID13" s="43"/>
      <c r="IE13" s="9"/>
      <c r="IF13" s="43"/>
      <c r="IG13" s="9"/>
      <c r="IH13" s="43"/>
      <c r="II13" s="9"/>
      <c r="IJ13" s="43">
        <f>SUM(INDEX('egyeni-ranglista'!$1:$1048576,MATCH($A13,'egyeni-ranglista'!$A:$A,0),IJ$279):INDEX('egyeni-ranglista'!$1:$1048576,MATCH($A13,'egyeni-ranglista'!$A:$A,0),IJ$280))</f>
        <v>20.297378983490681</v>
      </c>
      <c r="IK13" s="1" t="s">
        <v>1231</v>
      </c>
      <c r="IL13" s="43"/>
      <c r="IN13" s="43"/>
      <c r="IP13" s="43"/>
      <c r="IR13" s="43"/>
      <c r="IT13" s="43"/>
      <c r="IV13" s="43">
        <f>SUM(INDEX('egyeni-ranglista'!$1:$1048576,MATCH($A13,'egyeni-ranglista'!$A:$A,0),IV$279):INDEX('egyeni-ranglista'!$1:$1048576,MATCH($A13,'egyeni-ranglista'!$A:$A,0),IV$280))</f>
        <v>24.624419321397696</v>
      </c>
      <c r="IW13" s="1" t="s">
        <v>1231</v>
      </c>
      <c r="IX13" s="43"/>
      <c r="IZ13" s="43"/>
      <c r="JB13" s="43">
        <f>SUM(INDEX('egyeni-ranglista'!$1:$1048576,MATCH($A13,'egyeni-ranglista'!$A:$A,0),JB$279):INDEX('egyeni-ranglista'!$1:$1048576,MATCH($A13,'egyeni-ranglista'!$A:$A,0),JB$280))</f>
        <v>27.902115180282834</v>
      </c>
      <c r="JC13" s="1" t="s">
        <v>1367</v>
      </c>
      <c r="JD13" s="43"/>
      <c r="JF13" s="43"/>
      <c r="JH13" s="43"/>
      <c r="JJ13" s="43"/>
      <c r="JL13" s="43">
        <f>SUM(INDEX('egyeni-ranglista'!$1:$1048576,MATCH($A13,'egyeni-ranglista'!$A:$A,0),JL$279):INDEX('egyeni-ranglista'!$1:$1048576,MATCH($A13,'egyeni-ranglista'!$A:$A,0),JL$280))</f>
        <v>25.80489011907251</v>
      </c>
      <c r="JM13" s="1" t="s">
        <v>1542</v>
      </c>
      <c r="JN13" s="43">
        <f>SUM(INDEX('egyeni-ranglista'!$1:$1048576,MATCH($A13,'egyeni-ranglista'!$A:$A,0),JN$279):INDEX('egyeni-ranglista'!$1:$1048576,MATCH($A13,'egyeni-ranglista'!$A:$A,0),JN$280))</f>
        <v>32.110636735447038</v>
      </c>
      <c r="JO13" s="1" t="s">
        <v>1231</v>
      </c>
      <c r="JP13" s="43"/>
      <c r="JR13" s="43"/>
      <c r="JT13" s="43"/>
      <c r="JV13" s="43"/>
      <c r="JX13" s="43"/>
      <c r="JZ13" s="43"/>
      <c r="KB13" s="43">
        <f>SUM(INDEX('egyeni-ranglista'!$1:$1048576,MATCH($A13,'egyeni-ranglista'!$A:$A,0),KB$279):INDEX('egyeni-ranglista'!$1:$1048576,MATCH($A13,'egyeni-ranglista'!$A:$A,0),KB$280))</f>
        <v>35.440664851747798</v>
      </c>
      <c r="KC13" s="1" t="s">
        <v>1564</v>
      </c>
      <c r="KD13" s="43"/>
      <c r="KF13" s="43"/>
      <c r="KH13" s="43"/>
      <c r="KJ13" s="43"/>
      <c r="KL13" s="43"/>
      <c r="KN13" s="43"/>
      <c r="KP13" s="43"/>
      <c r="KR13" s="43">
        <f>SUM(INDEX('egyeni-ranglista'!$1:$1048576,MATCH($A13,'egyeni-ranglista'!$A:$A,0),KR$279):INDEX('egyeni-ranglista'!$1:$1048576,MATCH($A13,'egyeni-ranglista'!$A:$A,0),KR$280))</f>
        <v>39.341263919864062</v>
      </c>
      <c r="KS13" s="1" t="s">
        <v>1290</v>
      </c>
      <c r="KT13" s="43"/>
      <c r="KV13" s="43"/>
      <c r="KX13" s="43">
        <f>SUM(INDEX('egyeni-ranglista'!$1:$1048576,MATCH($A13,'egyeni-ranglista'!$A:$A,0),KX$279):INDEX('egyeni-ranglista'!$1:$1048576,MATCH($A13,'egyeni-ranglista'!$A:$A,0),KX$280))</f>
        <v>72.342795770980103</v>
      </c>
      <c r="KY13" s="1" t="s">
        <v>314</v>
      </c>
      <c r="KZ13" s="43"/>
      <c r="LB13" s="43"/>
      <c r="LD13" s="43">
        <f>SUM(INDEX('egyeni-ranglista'!$1:$1048576,MATCH($A13,'egyeni-ranglista'!$A:$A,0),LD$279):INDEX('egyeni-ranglista'!$1:$1048576,MATCH($A13,'egyeni-ranglista'!$A:$A,0),LD$280))</f>
        <v>75.771619491464335</v>
      </c>
      <c r="LE13" s="1" t="s">
        <v>1367</v>
      </c>
      <c r="LF13" s="43">
        <f>SUM(INDEX('egyeni-ranglista'!$1:$1048576,MATCH($A13,'egyeni-ranglista'!$A:$A,0),LF$279):INDEX('egyeni-ranglista'!$1:$1048576,MATCH($A13,'egyeni-ranglista'!$A:$A,0),LF$280))</f>
        <v>79.379774376683656</v>
      </c>
      <c r="LG13" s="1" t="s">
        <v>1603</v>
      </c>
      <c r="LH13" s="43"/>
      <c r="LJ13" s="43">
        <f>SUM(INDEX('egyeni-ranglista'!$1:$1048576,MATCH($A13,'egyeni-ranglista'!$A:$A,0),LJ$279):INDEX('egyeni-ranglista'!$1:$1048576,MATCH($A13,'egyeni-ranglista'!$A:$A,0),LJ$280))</f>
        <v>73.249510200530452</v>
      </c>
      <c r="LK13" s="1" t="s">
        <v>1231</v>
      </c>
      <c r="LL13" s="43">
        <f>SUM(INDEX('egyeni-ranglista'!$1:$1048576,MATCH($A13,'egyeni-ranglista'!$A:$A,0),LL$279):INDEX('egyeni-ranglista'!$1:$1048576,MATCH($A13,'egyeni-ranglista'!$A:$A,0),LL$280))</f>
        <v>73.101571735549356</v>
      </c>
      <c r="LM13" s="1" t="s">
        <v>1231</v>
      </c>
      <c r="LN13" s="43"/>
      <c r="LP13" s="43"/>
      <c r="LR13" s="43">
        <f>SUM(INDEX('egyeni-ranglista'!$1:$1048576,MATCH($A13,'egyeni-ranglista'!$A:$A,0),LR$279):INDEX('egyeni-ranglista'!$1:$1048576,MATCH($A13,'egyeni-ranglista'!$A:$A,0),LR$280))</f>
        <v>78.938769597787925</v>
      </c>
      <c r="LS13" s="1" t="s">
        <v>1231</v>
      </c>
      <c r="LT13" s="43"/>
      <c r="LV13" s="43">
        <f>SUM(INDEX('egyeni-ranglista'!$1:$1048576,MATCH($A13,'egyeni-ranglista'!$A:$A,0),LV$279):INDEX('egyeni-ranglista'!$1:$1048576,MATCH($A13,'egyeni-ranglista'!$A:$A,0),LV$280))</f>
        <v>84.78027641298425</v>
      </c>
      <c r="LW13" s="1" t="s">
        <v>1603</v>
      </c>
      <c r="LX13" s="43"/>
      <c r="LZ13" s="43"/>
      <c r="MB13" s="43">
        <f>SUM(INDEX('egyeni-ranglista'!$1:$1048576,MATCH($A13,'egyeni-ranglista'!$A:$A,0),MB$279):INDEX('egyeni-ranglista'!$1:$1048576,MATCH($A13,'egyeni-ranglista'!$A:$A,0),MB$280))</f>
        <v>84.078724572326308</v>
      </c>
      <c r="MC13" s="1" t="s">
        <v>1231</v>
      </c>
      <c r="MD13" s="43">
        <f>SUM(INDEX('egyeni-ranglista'!$1:$1048576,MATCH($A13,'egyeni-ranglista'!$A:$A,0),MD$279):INDEX('egyeni-ranglista'!$1:$1048576,MATCH($A13,'egyeni-ranglista'!$A:$A,0),MD$280))</f>
        <v>80.330524519769554</v>
      </c>
      <c r="ME13" s="1" t="s">
        <v>1603</v>
      </c>
      <c r="MF13" s="43">
        <f>SUM(INDEX('egyeni-ranglista'!$1:$1048576,MATCH($A13,'egyeni-ranglista'!$A:$A,0),MF$279):INDEX('egyeni-ranglista'!$1:$1048576,MATCH($A13,'egyeni-ranglista'!$A:$A,0),MF$280))</f>
        <v>76.198962314963154</v>
      </c>
      <c r="MG13" s="1" t="s">
        <v>1231</v>
      </c>
      <c r="MH13" s="43"/>
      <c r="MJ13" s="43"/>
      <c r="ML13" s="43">
        <f>SUM(INDEX('egyeni-ranglista'!$1:$1048576,MATCH($A13,'egyeni-ranglista'!$A:$A,0),ML$279):INDEX('egyeni-ranglista'!$1:$1048576,MATCH($A13,'egyeni-ranglista'!$A:$A,0),ML$280))</f>
        <v>81.477312304088329</v>
      </c>
      <c r="MM13" s="1" t="s">
        <v>1547</v>
      </c>
      <c r="MN13" s="43"/>
      <c r="MP13" s="43"/>
      <c r="MR13" s="43"/>
      <c r="MT13" s="43"/>
    </row>
    <row r="14" spans="1:359">
      <c r="A14" s="202" t="s">
        <v>737</v>
      </c>
      <c r="L14" s="43"/>
      <c r="M14" s="9"/>
      <c r="N14" s="43"/>
      <c r="O14" s="9"/>
      <c r="P14" s="43"/>
      <c r="R14" s="43"/>
      <c r="T14" s="43"/>
      <c r="V14" s="43"/>
      <c r="X14" s="43"/>
      <c r="Y14" s="9"/>
      <c r="Z14" s="43"/>
      <c r="AA14" s="9"/>
      <c r="AB14" s="43"/>
      <c r="AD14" s="43"/>
      <c r="AP14" s="43"/>
      <c r="AQ14" s="9"/>
      <c r="AR14" s="43"/>
      <c r="AS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43">
        <f>SUM(INDEX('egyeni-ranglista'!$1:$1048576,MATCH($A14,'egyeni-ranglista'!$A:$A,0),CL$279):INDEX('egyeni-ranglista'!$1:$1048576,MATCH($A14,'egyeni-ranglista'!$A:$A,0),CL$280))</f>
        <v>0</v>
      </c>
      <c r="CM14" s="9" t="s">
        <v>736</v>
      </c>
      <c r="CN14" s="43"/>
      <c r="CO14" s="9"/>
      <c r="CP14" s="43"/>
      <c r="CQ14" s="9"/>
      <c r="CR14" s="43"/>
      <c r="CS14" s="9"/>
      <c r="CT14" s="43"/>
      <c r="CU14" s="9"/>
      <c r="CV14" s="43">
        <f>SUM(INDEX('egyeni-ranglista'!$1:$1048576,MATCH($A14,'egyeni-ranglista'!$A:$A,0),CV$279):INDEX('egyeni-ranglista'!$1:$1048576,MATCH($A14,'egyeni-ranglista'!$A:$A,0),CV$280))</f>
        <v>0</v>
      </c>
      <c r="CW14" s="32" t="s">
        <v>737</v>
      </c>
      <c r="CX14" s="43"/>
      <c r="CY14" s="9"/>
      <c r="CZ14" s="43"/>
      <c r="DA14" s="9"/>
      <c r="DB14" s="43"/>
      <c r="DD14" s="43"/>
      <c r="DF14" s="43"/>
      <c r="DH14" s="43"/>
      <c r="DJ14" s="43"/>
      <c r="DL14" s="43"/>
      <c r="EB14" s="43"/>
      <c r="EF14" s="43">
        <f>SUM(INDEX('egyeni-ranglista'!$1:$1048576,MATCH($A14,'egyeni-ranglista'!$A:$A,0),EF$279):INDEX('egyeni-ranglista'!$1:$1048576,MATCH($A14,'egyeni-ranglista'!$A:$A,0),EF$280))</f>
        <v>0</v>
      </c>
      <c r="EG14" s="11" t="s">
        <v>574</v>
      </c>
      <c r="EL14" s="43"/>
      <c r="EM14" s="9"/>
      <c r="ER14" s="43">
        <f>SUM(INDEX('egyeni-ranglista'!$1:$1048576,MATCH($A14,'egyeni-ranglista'!$A:$A,0),ER$279):INDEX('egyeni-ranglista'!$1:$1048576,MATCH($A14,'egyeni-ranglista'!$A:$A,0),ER$280))</f>
        <v>0.76173703987117058</v>
      </c>
      <c r="ES14" s="10" t="s">
        <v>1328</v>
      </c>
      <c r="EZ14" s="43">
        <f>SUM(INDEX('egyeni-ranglista'!$1:$1048576,MATCH($A14,'egyeni-ranglista'!$A:$A,0),EZ$279):INDEX('egyeni-ranglista'!$1:$1048576,MATCH($A14,'egyeni-ranglista'!$A:$A,0),EZ$280))</f>
        <v>9.2498005298677679</v>
      </c>
      <c r="FA14" s="1" t="s">
        <v>1367</v>
      </c>
      <c r="FF14" s="43">
        <f>SUM(INDEX('egyeni-ranglista'!$1:$1048576,MATCH($A14,'egyeni-ranglista'!$A:$A,0),FF$279):INDEX('egyeni-ranglista'!$1:$1048576,MATCH($A14,'egyeni-ranglista'!$A:$A,0),FF$280))</f>
        <v>14.103187753163434</v>
      </c>
      <c r="FG14" s="226" t="s">
        <v>1362</v>
      </c>
      <c r="FH14" s="43"/>
      <c r="FI14" s="9"/>
      <c r="FJ14" s="43">
        <f>SUM(INDEX('egyeni-ranglista'!$1:$1048576,MATCH($A14,'egyeni-ranglista'!$A:$A,0),FJ$279):INDEX('egyeni-ranglista'!$1:$1048576,MATCH($A14,'egyeni-ranglista'!$A:$A,0),FJ$280))</f>
        <v>17.54473650758715</v>
      </c>
      <c r="FK14" s="32" t="s">
        <v>737</v>
      </c>
      <c r="FL14" s="43"/>
      <c r="FM14" s="9"/>
      <c r="FP14" s="43"/>
      <c r="FQ14" s="226"/>
      <c r="FR14" s="43">
        <f>SUM(INDEX('egyeni-ranglista'!$1:$1048576,MATCH($A14,'egyeni-ranglista'!$A:$A,0),FR$279):INDEX('egyeni-ranglista'!$1:$1048576,MATCH($A14,'egyeni-ranglista'!$A:$A,0),FR$280))</f>
        <v>17.54473650758715</v>
      </c>
      <c r="FS14" s="9" t="s">
        <v>736</v>
      </c>
      <c r="FT14" s="43"/>
      <c r="FU14" s="9"/>
      <c r="FV14" s="43">
        <f>SUM(INDEX('egyeni-ranglista'!$1:$1048576,MATCH($A14,'egyeni-ranglista'!$A:$A,0),FV$279):INDEX('egyeni-ranglista'!$1:$1048576,MATCH($A14,'egyeni-ranglista'!$A:$A,0),FV$280))</f>
        <v>17.54473650758715</v>
      </c>
      <c r="FW14" s="9" t="s">
        <v>1236</v>
      </c>
      <c r="FX14" s="43"/>
      <c r="FY14" s="9"/>
      <c r="FZ14" s="43"/>
      <c r="GA14" s="9"/>
      <c r="GB14" s="43">
        <f>SUM(INDEX('egyeni-ranglista'!$1:$1048576,MATCH($A14,'egyeni-ranglista'!$A:$A,0),GB$279):INDEX('egyeni-ranglista'!$1:$1048576,MATCH($A14,'egyeni-ranglista'!$A:$A,0),GB$280))</f>
        <v>21.002860695114212</v>
      </c>
      <c r="GC14" s="9" t="s">
        <v>1367</v>
      </c>
      <c r="GD14" s="43"/>
      <c r="GE14" s="9"/>
      <c r="GF14" s="43">
        <f>SUM(INDEX('egyeni-ranglista'!$1:$1048576,MATCH($A14,'egyeni-ranglista'!$A:$A,0),GF$279):INDEX('egyeni-ranglista'!$1:$1048576,MATCH($A14,'egyeni-ranglista'!$A:$A,0),GF$280))</f>
        <v>23.100085756324535</v>
      </c>
      <c r="GG14" s="9" t="s">
        <v>1367</v>
      </c>
      <c r="GH14" s="43"/>
      <c r="GI14" s="9"/>
      <c r="GJ14" s="43"/>
      <c r="GK14" s="9"/>
      <c r="GL14" s="43"/>
      <c r="GM14" s="9"/>
      <c r="GN14" s="43"/>
      <c r="GO14" s="9"/>
      <c r="GP14" s="43"/>
      <c r="GQ14" s="9"/>
      <c r="GR14" s="43"/>
      <c r="GS14" s="9"/>
      <c r="GT14" s="43"/>
      <c r="GU14" s="9"/>
      <c r="GV14" s="43"/>
      <c r="GW14" s="9"/>
      <c r="GX14" s="43">
        <f>SUM(INDEX('egyeni-ranglista'!$1:$1048576,MATCH($A14,'egyeni-ranglista'!$A:$A,0),GX$279):INDEX('egyeni-ranglista'!$1:$1048576,MATCH($A14,'egyeni-ranglista'!$A:$A,0),GX$280))</f>
        <v>22.338348716453364</v>
      </c>
      <c r="GY14" s="9" t="s">
        <v>1488</v>
      </c>
      <c r="GZ14" s="43"/>
      <c r="HA14" s="9"/>
      <c r="HB14" s="43"/>
      <c r="HC14" s="9"/>
      <c r="HD14" s="43"/>
      <c r="HE14" s="9"/>
      <c r="HF14" s="43">
        <f>SUM(INDEX('egyeni-ranglista'!$1:$1048576,MATCH($A14,'egyeni-ranglista'!$A:$A,0),HF$279):INDEX('egyeni-ranglista'!$1:$1048576,MATCH($A14,'egyeni-ranglista'!$A:$A,0),HF$280))</f>
        <v>17.06257765393558</v>
      </c>
      <c r="HG14" s="9" t="s">
        <v>1294</v>
      </c>
      <c r="HH14" s="43"/>
      <c r="HI14" s="9"/>
      <c r="HJ14" s="43"/>
      <c r="HK14" s="9"/>
      <c r="HL14" s="43">
        <f>SUM(INDEX('egyeni-ranglista'!$1:$1048576,MATCH($A14,'egyeni-ranglista'!$A:$A,0),HL$279):INDEX('egyeni-ranglista'!$1:$1048576,MATCH($A14,'egyeni-ranglista'!$A:$A,0),HL$280))</f>
        <v>17.575601602088849</v>
      </c>
      <c r="HM14" s="9" t="s">
        <v>1367</v>
      </c>
      <c r="HN14" s="43"/>
      <c r="HO14" s="9"/>
      <c r="HP14" s="43">
        <f>SUM(INDEX('egyeni-ranglista'!$1:$1048576,MATCH($A14,'egyeni-ranglista'!$A:$A,0),HP$279):INDEX('egyeni-ranglista'!$1:$1048576,MATCH($A14,'egyeni-ranglista'!$A:$A,0),HP$280))</f>
        <v>14.97797507305989</v>
      </c>
      <c r="HQ14" s="9" t="s">
        <v>1328</v>
      </c>
      <c r="HR14" s="43">
        <f>SUM(INDEX('egyeni-ranglista'!$1:$1048576,MATCH($A14,'egyeni-ranglista'!$A:$A,0),HR$279):INDEX('egyeni-ranglista'!$1:$1048576,MATCH($A14,'egyeni-ranglista'!$A:$A,0),HR$280))</f>
        <v>21.690308672459075</v>
      </c>
      <c r="HS14" s="9" t="s">
        <v>1509</v>
      </c>
      <c r="HT14" s="43">
        <f>SUM(INDEX('egyeni-ranglista'!$1:$1048576,MATCH($A14,'egyeni-ranglista'!$A:$A,0),HT$279):INDEX('egyeni-ranglista'!$1:$1048576,MATCH($A14,'egyeni-ranglista'!$A:$A,0),HT$280))</f>
        <v>22.798022310504177</v>
      </c>
      <c r="HU14" s="9" t="s">
        <v>737</v>
      </c>
      <c r="HV14" s="43"/>
      <c r="HW14" s="9"/>
      <c r="HX14" s="43"/>
      <c r="HY14" s="9"/>
      <c r="HZ14" s="43"/>
      <c r="IA14" s="9"/>
      <c r="IB14" s="43">
        <f>SUM(INDEX('egyeni-ranglista'!$1:$1048576,MATCH($A14,'egyeni-ranglista'!$A:$A,0),IB$279):INDEX('egyeni-ranglista'!$1:$1048576,MATCH($A14,'egyeni-ranglista'!$A:$A,0),IB$280))</f>
        <v>22.798022310504177</v>
      </c>
      <c r="IC14" s="9" t="s">
        <v>736</v>
      </c>
      <c r="ID14" s="43"/>
      <c r="IE14" s="9"/>
      <c r="IF14" s="43"/>
      <c r="IG14" s="9"/>
      <c r="IH14" s="43"/>
      <c r="II14" s="9"/>
      <c r="IJ14" s="43">
        <f>SUM(INDEX('egyeni-ranglista'!$1:$1048576,MATCH($A14,'egyeni-ranglista'!$A:$A,0),IJ$279):INDEX('egyeni-ranglista'!$1:$1048576,MATCH($A14,'egyeni-ranglista'!$A:$A,0),IJ$280))</f>
        <v>24.530902717649315</v>
      </c>
      <c r="IK14" s="1" t="s">
        <v>1493</v>
      </c>
      <c r="IL14" s="43"/>
      <c r="IN14" s="43"/>
      <c r="IP14" s="43"/>
      <c r="IR14" s="43"/>
      <c r="IT14" s="43"/>
      <c r="IV14" s="43">
        <f>SUM(INDEX('egyeni-ranglista'!$1:$1048576,MATCH($A14,'egyeni-ranglista'!$A:$A,0),IV$279):INDEX('egyeni-ranglista'!$1:$1048576,MATCH($A14,'egyeni-ranglista'!$A:$A,0),IV$280))</f>
        <v>23.236298699075761</v>
      </c>
      <c r="IW14" s="1" t="s">
        <v>1231</v>
      </c>
      <c r="IX14" s="43"/>
      <c r="IZ14" s="43"/>
      <c r="JB14" s="43">
        <f>SUM(INDEX('egyeni-ranglista'!$1:$1048576,MATCH($A14,'egyeni-ranglista'!$A:$A,0),JB$279):INDEX('egyeni-ranglista'!$1:$1048576,MATCH($A14,'egyeni-ranglista'!$A:$A,0),JB$280))</f>
        <v>26.513994557960899</v>
      </c>
      <c r="JC14" s="1" t="s">
        <v>1367</v>
      </c>
      <c r="JD14" s="43"/>
      <c r="JF14" s="43"/>
      <c r="JH14" s="43"/>
      <c r="JJ14" s="43"/>
      <c r="JL14" s="43">
        <f>SUM(INDEX('egyeni-ranglista'!$1:$1048576,MATCH($A14,'egyeni-ranglista'!$A:$A,0),JL$279):INDEX('egyeni-ranglista'!$1:$1048576,MATCH($A14,'egyeni-ranglista'!$A:$A,0),JL$280))</f>
        <v>24.416769496750575</v>
      </c>
      <c r="JM14" s="1" t="s">
        <v>1542</v>
      </c>
      <c r="JN14" s="43">
        <f>SUM(INDEX('egyeni-ranglista'!$1:$1048576,MATCH($A14,'egyeni-ranglista'!$A:$A,0),JN$279):INDEX('egyeni-ranglista'!$1:$1048576,MATCH($A14,'egyeni-ranglista'!$A:$A,0),JN$280))</f>
        <v>30.722516113125103</v>
      </c>
      <c r="JO14" s="1" t="s">
        <v>1547</v>
      </c>
      <c r="JP14" s="43"/>
      <c r="JR14" s="43"/>
      <c r="JT14" s="43"/>
      <c r="JV14" s="43">
        <f>SUM(INDEX('egyeni-ranglista'!$1:$1048576,MATCH($A14,'egyeni-ranglista'!$A:$A,0),JV$279):INDEX('egyeni-ranglista'!$1:$1048576,MATCH($A14,'egyeni-ranglista'!$A:$A,0),JV$280))</f>
        <v>33.993676385014894</v>
      </c>
      <c r="JW14" s="1" t="s">
        <v>1561</v>
      </c>
      <c r="JX14" s="43"/>
      <c r="JZ14" s="43"/>
      <c r="KB14" s="43"/>
      <c r="KD14" s="43"/>
      <c r="KF14" s="43"/>
      <c r="KH14" s="43"/>
      <c r="KJ14" s="43"/>
      <c r="KL14" s="43">
        <f>SUM(INDEX('egyeni-ranglista'!$1:$1048576,MATCH($A14,'egyeni-ranglista'!$A:$A,0),KL$279):INDEX('egyeni-ranglista'!$1:$1048576,MATCH($A14,'egyeni-ranglista'!$A:$A,0),KL$280))</f>
        <v>32.239255005579309</v>
      </c>
      <c r="KM14" s="9" t="s">
        <v>1569</v>
      </c>
      <c r="KN14" s="43"/>
      <c r="KP14" s="43"/>
      <c r="KR14" s="43">
        <f>SUM(INDEX('egyeni-ranglista'!$1:$1048576,MATCH($A14,'egyeni-ranglista'!$A:$A,0),KR$279):INDEX('egyeni-ranglista'!$1:$1048576,MATCH($A14,'egyeni-ranglista'!$A:$A,0),KR$280))</f>
        <v>54.841345451261894</v>
      </c>
      <c r="KS14" s="1" t="s">
        <v>1442</v>
      </c>
      <c r="KT14" s="43"/>
      <c r="KV14" s="43"/>
      <c r="KX14" s="43">
        <f>SUM(INDEX('egyeni-ranglista'!$1:$1048576,MATCH($A14,'egyeni-ranglista'!$A:$A,0),KX$279):INDEX('egyeni-ranglista'!$1:$1048576,MATCH($A14,'egyeni-ranglista'!$A:$A,0),KX$280))</f>
        <v>55.57892521522102</v>
      </c>
      <c r="KY14" s="1" t="s">
        <v>737</v>
      </c>
      <c r="KZ14" s="43"/>
      <c r="LB14" s="43"/>
      <c r="LD14" s="43">
        <f>SUM(INDEX('egyeni-ranglista'!$1:$1048576,MATCH($A14,'egyeni-ranglista'!$A:$A,0),LD$279):INDEX('egyeni-ranglista'!$1:$1048576,MATCH($A14,'egyeni-ranglista'!$A:$A,0),LD$280))</f>
        <v>57.864807695543838</v>
      </c>
      <c r="LE14" s="1" t="s">
        <v>1581</v>
      </c>
      <c r="LF14" s="43"/>
      <c r="LH14" s="43"/>
      <c r="LJ14" s="43"/>
      <c r="LL14" s="43">
        <f>SUM(INDEX('egyeni-ranglista'!$1:$1048576,MATCH($A14,'egyeni-ranglista'!$A:$A,0),LL$279):INDEX('egyeni-ranglista'!$1:$1048576,MATCH($A14,'egyeni-ranglista'!$A:$A,0),LL$280))</f>
        <v>50.503464946432885</v>
      </c>
      <c r="LM14" s="1" t="s">
        <v>1569</v>
      </c>
      <c r="LN14" s="43"/>
      <c r="LP14" s="43"/>
      <c r="LR14" s="43">
        <f>SUM(INDEX('egyeni-ranglista'!$1:$1048576,MATCH($A14,'egyeni-ranglista'!$A:$A,0),LR$279):INDEX('egyeni-ranglista'!$1:$1048576,MATCH($A14,'egyeni-ranglista'!$A:$A,0),LR$280))</f>
        <v>63.345300243357741</v>
      </c>
      <c r="LS14" s="1" t="s">
        <v>1569</v>
      </c>
      <c r="LT14" s="43"/>
      <c r="LV14" s="43">
        <f>SUM(INDEX('egyeni-ranglista'!$1:$1048576,MATCH($A14,'egyeni-ranglista'!$A:$A,0),LV$279):INDEX('egyeni-ranglista'!$1:$1048576,MATCH($A14,'egyeni-ranglista'!$A:$A,0),LV$280))</f>
        <v>77.821220870391528</v>
      </c>
      <c r="LW14" s="1" t="s">
        <v>1509</v>
      </c>
      <c r="LX14" s="43"/>
      <c r="LZ14" s="43"/>
      <c r="MB14" s="43">
        <f>SUM(INDEX('egyeni-ranglista'!$1:$1048576,MATCH($A14,'egyeni-ranglista'!$A:$A,0),MB$279):INDEX('egyeni-ranglista'!$1:$1048576,MATCH($A14,'egyeni-ranglista'!$A:$A,0),MB$280))</f>
        <v>76.299986842115828</v>
      </c>
      <c r="MC14" s="1" t="s">
        <v>1569</v>
      </c>
      <c r="MD14" s="43"/>
      <c r="MF14" s="43"/>
      <c r="MH14" s="43"/>
      <c r="MJ14" s="43"/>
      <c r="ML14" s="43"/>
      <c r="MN14" s="43"/>
      <c r="MP14" s="43"/>
      <c r="MR14" s="43"/>
      <c r="MT14" s="43"/>
    </row>
    <row r="15" spans="1:359">
      <c r="A15" s="202" t="s">
        <v>1369</v>
      </c>
      <c r="L15" s="43"/>
      <c r="M15" s="9"/>
      <c r="N15" s="43"/>
      <c r="O15" s="9"/>
      <c r="P15" s="43"/>
      <c r="R15" s="43"/>
      <c r="T15" s="43"/>
      <c r="V15" s="43"/>
      <c r="X15" s="43"/>
      <c r="Y15" s="9"/>
      <c r="Z15" s="43"/>
      <c r="AA15" s="9"/>
      <c r="AB15" s="43"/>
      <c r="AD15" s="43"/>
      <c r="AJ15" s="43"/>
      <c r="AK15" s="9"/>
      <c r="AL15" s="43"/>
      <c r="AN15" s="43"/>
      <c r="AP15" s="43"/>
      <c r="AR15" s="43"/>
      <c r="AS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43"/>
      <c r="DA15" s="9"/>
      <c r="DB15" s="43"/>
      <c r="DD15" s="43"/>
      <c r="DF15" s="43"/>
      <c r="DH15" s="43"/>
      <c r="DJ15" s="43"/>
      <c r="DL15" s="43"/>
      <c r="DP15" s="9"/>
      <c r="DQ15" s="9"/>
      <c r="EB15" s="43"/>
      <c r="EF15" s="43"/>
      <c r="EH15" s="43"/>
      <c r="EJ15" s="43"/>
      <c r="EP15" s="43"/>
      <c r="ER15" s="43"/>
      <c r="ET15" s="43"/>
      <c r="EV15" s="43"/>
      <c r="EX15" s="43"/>
      <c r="EZ15" s="43">
        <f>SUM(INDEX('egyeni-ranglista'!$1:$1048576,MATCH($A15,'egyeni-ranglista'!$A:$A,0),EZ$279):INDEX('egyeni-ranglista'!$1:$1048576,MATCH($A15,'egyeni-ranglista'!$A:$A,0),EZ$280))</f>
        <v>0</v>
      </c>
      <c r="FA15" s="1" t="s">
        <v>1367</v>
      </c>
      <c r="FB15" s="43"/>
      <c r="FD15" s="43"/>
      <c r="FF15" s="9"/>
      <c r="FG15" s="9"/>
      <c r="FH15" s="9"/>
      <c r="FI15" s="9"/>
      <c r="FJ15" s="9"/>
      <c r="FK15" s="9"/>
      <c r="FL15" s="9"/>
      <c r="FM15" s="9"/>
      <c r="FN15" s="43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43"/>
      <c r="HG15" s="9"/>
      <c r="HH15" s="43"/>
      <c r="HI15" s="9"/>
      <c r="HJ15" s="43"/>
      <c r="HK15" s="9"/>
      <c r="HL15" s="43"/>
      <c r="HM15" s="9"/>
      <c r="HN15" s="43"/>
      <c r="HO15" s="9"/>
      <c r="HP15" s="43"/>
      <c r="HQ15" s="9"/>
      <c r="HR15" s="43"/>
      <c r="HS15" s="9"/>
      <c r="HT15" s="43"/>
      <c r="HU15" s="9"/>
      <c r="HV15" s="43"/>
      <c r="HW15" s="9"/>
      <c r="HX15" s="43"/>
      <c r="HY15" s="9"/>
      <c r="HZ15" s="43"/>
      <c r="IA15" s="9"/>
      <c r="IB15" s="43"/>
      <c r="IC15" s="9"/>
      <c r="ID15" s="43"/>
      <c r="IE15" s="9"/>
      <c r="IF15" s="43"/>
      <c r="IG15" s="9"/>
      <c r="IH15" s="43"/>
      <c r="II15" s="9"/>
      <c r="IJ15" s="43"/>
      <c r="IK15" s="9"/>
      <c r="IL15" s="43"/>
      <c r="IM15" s="9"/>
      <c r="IN15" s="43"/>
      <c r="IO15" s="9"/>
      <c r="IP15" s="43"/>
      <c r="IQ15" s="9"/>
      <c r="IR15" s="43"/>
      <c r="IS15" s="9"/>
      <c r="IT15" s="43"/>
      <c r="IU15" s="9"/>
      <c r="IV15" s="43"/>
      <c r="IW15" s="9"/>
      <c r="IX15" s="43"/>
      <c r="IY15" s="9"/>
      <c r="IZ15" s="43"/>
      <c r="JA15" s="9"/>
      <c r="JB15" s="43"/>
      <c r="JC15" s="9"/>
      <c r="JD15" s="43"/>
      <c r="JE15" s="9"/>
      <c r="JF15" s="43"/>
      <c r="JG15" s="9"/>
      <c r="JH15" s="43"/>
      <c r="JI15" s="9"/>
      <c r="JJ15" s="43"/>
      <c r="JK15" s="9"/>
      <c r="JL15" s="43"/>
      <c r="JM15" s="9"/>
      <c r="JN15" s="43"/>
      <c r="JO15" s="9"/>
      <c r="JP15" s="43"/>
      <c r="JQ15" s="9"/>
      <c r="JR15" s="43"/>
      <c r="JS15" s="9"/>
      <c r="JT15" s="43"/>
      <c r="JU15" s="9"/>
      <c r="JV15" s="43"/>
      <c r="JW15" s="9"/>
      <c r="JX15" s="43"/>
      <c r="JY15" s="9"/>
      <c r="JZ15" s="43"/>
      <c r="KA15" s="9"/>
      <c r="KB15" s="43"/>
      <c r="KC15" s="9"/>
      <c r="KD15" s="43"/>
      <c r="KE15" s="9"/>
      <c r="KF15" s="43"/>
      <c r="KG15" s="9"/>
      <c r="KH15" s="43"/>
      <c r="KI15" s="9"/>
      <c r="KJ15" s="43"/>
      <c r="KK15" s="9"/>
      <c r="KL15" s="43"/>
      <c r="KM15" s="9"/>
      <c r="KN15" s="43"/>
      <c r="KO15" s="9"/>
      <c r="KP15" s="43"/>
      <c r="KQ15" s="9"/>
      <c r="KR15" s="43"/>
      <c r="KS15" s="9"/>
      <c r="KT15" s="43"/>
      <c r="KU15" s="9"/>
      <c r="KV15" s="43"/>
      <c r="KW15" s="9"/>
      <c r="KX15" s="43"/>
      <c r="KY15" s="9"/>
      <c r="KZ15" s="43"/>
      <c r="LA15" s="9"/>
      <c r="LB15" s="43"/>
      <c r="LC15" s="9"/>
      <c r="LD15" s="43"/>
      <c r="LE15" s="9"/>
      <c r="LF15" s="43"/>
      <c r="LG15" s="9"/>
      <c r="LH15" s="43"/>
      <c r="LI15" s="9"/>
      <c r="LJ15" s="43"/>
      <c r="LK15" s="9"/>
      <c r="LL15" s="43"/>
      <c r="LM15" s="9"/>
      <c r="LN15" s="43"/>
      <c r="LO15" s="9"/>
      <c r="LP15" s="43"/>
      <c r="LQ15" s="9"/>
      <c r="LR15" s="43"/>
      <c r="LS15" s="9"/>
      <c r="LT15" s="43"/>
      <c r="LU15" s="9"/>
      <c r="LV15" s="43"/>
      <c r="LW15" s="9"/>
      <c r="LX15" s="43"/>
      <c r="LY15" s="9"/>
      <c r="LZ15" s="43"/>
      <c r="MA15" s="9"/>
      <c r="MB15" s="43"/>
      <c r="MC15" s="9"/>
      <c r="MD15" s="43"/>
      <c r="ME15" s="9"/>
      <c r="MF15" s="43"/>
      <c r="MG15" s="9"/>
      <c r="MH15" s="43"/>
      <c r="MI15" s="9"/>
      <c r="MJ15" s="43"/>
      <c r="MK15" s="9"/>
      <c r="ML15" s="43"/>
      <c r="MM15" s="9"/>
      <c r="MN15" s="43"/>
      <c r="MO15" s="9"/>
      <c r="MP15" s="43"/>
      <c r="MQ15" s="9"/>
      <c r="MR15" s="43"/>
      <c r="MS15" s="9"/>
      <c r="MT15" s="43"/>
      <c r="MU15" s="9"/>
    </row>
    <row r="16" spans="1:359">
      <c r="A16" s="1" t="s">
        <v>1375</v>
      </c>
      <c r="C16" s="9"/>
      <c r="E16" s="11"/>
      <c r="F16" s="43" t="s">
        <v>206</v>
      </c>
      <c r="H16" s="43" t="s">
        <v>206</v>
      </c>
      <c r="K16" s="11"/>
      <c r="L16" s="43"/>
      <c r="N16" s="43"/>
      <c r="O16" s="11"/>
      <c r="P16" s="43" t="s">
        <v>206</v>
      </c>
      <c r="R16" s="43"/>
      <c r="S16" s="11"/>
      <c r="T16" s="43" t="s">
        <v>206</v>
      </c>
      <c r="V16" s="43"/>
      <c r="W16" s="9"/>
      <c r="X16" s="43"/>
      <c r="Y16" s="9"/>
      <c r="Z16" s="43"/>
      <c r="AA16" s="9"/>
      <c r="AB16" s="43"/>
      <c r="AD16" s="43" t="s">
        <v>206</v>
      </c>
      <c r="AR16" s="9"/>
      <c r="AS16" s="9"/>
      <c r="BF16" s="9"/>
      <c r="BG16" s="9"/>
      <c r="BH16" s="43"/>
      <c r="BI16" s="11"/>
      <c r="BJ16" s="43"/>
      <c r="BK16" s="9"/>
      <c r="BL16" s="43"/>
      <c r="BM16" s="9"/>
      <c r="BN16" s="43"/>
      <c r="BO16" s="9"/>
      <c r="BP16" s="43"/>
      <c r="BQ16" s="9"/>
      <c r="BR16" s="43"/>
      <c r="BS16" s="9"/>
      <c r="BT16" s="43"/>
      <c r="BU16" s="9"/>
      <c r="BV16" s="43"/>
      <c r="BW16" s="9"/>
      <c r="BX16" s="43"/>
      <c r="BY16" s="11"/>
      <c r="BZ16" s="43"/>
      <c r="CA16" s="9"/>
      <c r="CB16" s="43"/>
      <c r="CC16" s="9"/>
      <c r="CD16" s="43"/>
      <c r="CE16" s="11"/>
      <c r="CF16" s="43"/>
      <c r="CG16" s="9"/>
      <c r="CH16" s="43"/>
      <c r="CI16" s="9"/>
      <c r="CJ16" s="43"/>
      <c r="CK16" s="9"/>
      <c r="CL16" s="43"/>
      <c r="CM16" s="9"/>
      <c r="CN16" s="43"/>
      <c r="CO16" s="9"/>
      <c r="CP16" s="43"/>
      <c r="CQ16" s="9"/>
      <c r="CR16" s="43"/>
      <c r="CS16" s="53"/>
      <c r="CT16" s="43"/>
      <c r="CU16" s="9"/>
      <c r="CV16" s="43"/>
      <c r="CW16" s="9"/>
      <c r="CX16" s="43"/>
      <c r="CZ16" s="43"/>
      <c r="DA16" s="11"/>
      <c r="DB16" s="43"/>
      <c r="DD16" s="43"/>
      <c r="DF16" s="43"/>
      <c r="DG16" s="11"/>
      <c r="DH16" s="43"/>
      <c r="DJ16" s="43"/>
      <c r="DL16" s="43"/>
      <c r="DN16" s="43"/>
      <c r="DO16" s="11"/>
      <c r="DP16" s="43"/>
      <c r="DQ16" s="9"/>
      <c r="DT16" s="43"/>
      <c r="DU16" s="55"/>
      <c r="DV16" s="43"/>
      <c r="DW16" s="9"/>
      <c r="DX16" s="43"/>
      <c r="DY16" s="9"/>
      <c r="DZ16" s="43"/>
      <c r="EA16" s="9"/>
      <c r="EB16" s="43"/>
      <c r="EC16" s="55"/>
      <c r="ED16" s="43"/>
      <c r="EE16" s="9"/>
      <c r="EF16" s="43"/>
      <c r="EG16" s="55"/>
      <c r="EL16" s="43"/>
      <c r="EM16" s="55"/>
      <c r="EN16" s="43"/>
      <c r="EO16" s="55"/>
      <c r="EV16" s="43"/>
      <c r="EW16" s="55"/>
      <c r="EX16" s="43">
        <f>SUM(INDEX('egyeni-ranglista'!$1:$1048576,MATCH($A16,'egyeni-ranglista'!$A:$A,0),EX$279):INDEX('egyeni-ranglista'!$1:$1048576,MATCH($A16,'egyeni-ranglista'!$A:$A,0),EX$280))</f>
        <v>0</v>
      </c>
      <c r="EY16" s="1" t="s">
        <v>1366</v>
      </c>
      <c r="FH16" s="43"/>
      <c r="FI16" s="9"/>
      <c r="FJ16" s="43"/>
      <c r="FK16" s="9"/>
      <c r="FL16" s="43"/>
      <c r="FR16" s="43"/>
      <c r="FS16" s="9"/>
      <c r="FT16" s="43"/>
      <c r="FU16" s="9"/>
      <c r="FV16" s="43"/>
      <c r="FW16" s="9"/>
      <c r="FX16" s="43"/>
      <c r="FY16" s="9"/>
      <c r="FZ16" s="43"/>
      <c r="GA16" s="9"/>
      <c r="GB16" s="43"/>
      <c r="GC16" s="9"/>
      <c r="GD16" s="43"/>
      <c r="GE16" s="9"/>
      <c r="GF16" s="43"/>
      <c r="GG16" s="9"/>
      <c r="GH16" s="43"/>
      <c r="GI16" s="9"/>
      <c r="GJ16" s="43"/>
      <c r="GK16" s="9"/>
      <c r="GL16" s="43"/>
      <c r="GM16" s="9"/>
      <c r="GN16" s="43"/>
      <c r="GO16" s="9"/>
      <c r="GP16" s="43"/>
      <c r="GQ16" s="9"/>
      <c r="GR16" s="43"/>
      <c r="GS16" s="9"/>
      <c r="GT16" s="43"/>
      <c r="GU16" s="9"/>
      <c r="GV16" s="43"/>
      <c r="GW16" s="9"/>
      <c r="GX16" s="43"/>
      <c r="GY16" s="9"/>
      <c r="GZ16" s="43"/>
      <c r="HA16" s="9"/>
      <c r="HB16" s="43"/>
      <c r="HC16" s="9"/>
      <c r="HD16" s="43"/>
      <c r="HE16" s="9"/>
      <c r="HF16" s="43"/>
      <c r="HG16" s="9"/>
      <c r="HH16" s="43"/>
      <c r="HI16" s="9"/>
      <c r="HJ16" s="43"/>
      <c r="HK16" s="9"/>
      <c r="HL16" s="43"/>
      <c r="HM16" s="9"/>
      <c r="HN16" s="43"/>
      <c r="HO16" s="9"/>
      <c r="HP16" s="43"/>
      <c r="HQ16" s="9"/>
      <c r="HR16" s="43"/>
      <c r="HS16" s="9"/>
      <c r="HT16" s="43"/>
      <c r="HU16" s="9"/>
      <c r="HV16" s="43"/>
      <c r="HW16" s="9"/>
      <c r="HX16" s="43"/>
      <c r="HY16" s="9"/>
      <c r="HZ16" s="43"/>
      <c r="IA16" s="9"/>
      <c r="IB16" s="43"/>
      <c r="IC16" s="9"/>
      <c r="ID16" s="43"/>
      <c r="IE16" s="9"/>
      <c r="IF16" s="43"/>
      <c r="IG16" s="9"/>
      <c r="IH16" s="43"/>
      <c r="II16" s="9"/>
      <c r="IJ16" s="43"/>
      <c r="IK16" s="9"/>
      <c r="IL16" s="43"/>
      <c r="IM16" s="9"/>
      <c r="IN16" s="43"/>
      <c r="IO16" s="9"/>
      <c r="IP16" s="43"/>
      <c r="IQ16" s="9"/>
      <c r="IR16" s="43"/>
      <c r="IS16" s="9"/>
      <c r="IT16" s="43"/>
      <c r="IU16" s="9"/>
      <c r="IV16" s="43"/>
      <c r="IW16" s="9"/>
      <c r="IX16" s="43"/>
      <c r="IY16" s="9"/>
      <c r="IZ16" s="43"/>
      <c r="JA16" s="9"/>
      <c r="JB16" s="43"/>
      <c r="JC16" s="9"/>
      <c r="JD16" s="43"/>
      <c r="JE16" s="9"/>
      <c r="JF16" s="43"/>
      <c r="JG16" s="9"/>
      <c r="JH16" s="43"/>
      <c r="JI16" s="9"/>
      <c r="JJ16" s="43"/>
      <c r="JK16" s="9"/>
      <c r="JL16" s="43"/>
      <c r="JM16" s="9"/>
      <c r="JN16" s="43"/>
      <c r="JO16" s="9"/>
      <c r="JP16" s="43"/>
      <c r="JQ16" s="9"/>
      <c r="JR16" s="43"/>
      <c r="JS16" s="9"/>
      <c r="JT16" s="43"/>
      <c r="JU16" s="9"/>
      <c r="JV16" s="43"/>
      <c r="JW16" s="9"/>
      <c r="JX16" s="43"/>
      <c r="JY16" s="9"/>
      <c r="JZ16" s="43"/>
      <c r="KA16" s="9"/>
      <c r="KB16" s="43"/>
      <c r="KC16" s="9"/>
      <c r="KD16" s="43"/>
      <c r="KE16" s="9"/>
      <c r="KF16" s="43"/>
      <c r="KG16" s="9"/>
      <c r="KH16" s="43"/>
      <c r="KI16" s="9"/>
      <c r="KJ16" s="43"/>
      <c r="KK16" s="9"/>
      <c r="KL16" s="43"/>
      <c r="KM16" s="9"/>
      <c r="KN16" s="43"/>
      <c r="KO16" s="9"/>
      <c r="KP16" s="43"/>
      <c r="KQ16" s="9"/>
      <c r="KR16" s="43"/>
      <c r="KS16" s="9"/>
      <c r="KT16" s="43"/>
      <c r="KU16" s="9"/>
      <c r="KV16" s="43"/>
      <c r="KW16" s="9"/>
      <c r="KX16" s="43"/>
      <c r="KY16" s="9"/>
      <c r="KZ16" s="43"/>
      <c r="LA16" s="9"/>
      <c r="LB16" s="43"/>
      <c r="LC16" s="9"/>
      <c r="LD16" s="43"/>
      <c r="LE16" s="9"/>
      <c r="LF16" s="43"/>
      <c r="LG16" s="9"/>
      <c r="LH16" s="43"/>
      <c r="LI16" s="9"/>
      <c r="LJ16" s="43"/>
      <c r="LK16" s="9"/>
      <c r="LL16" s="43"/>
      <c r="LM16" s="9"/>
      <c r="LN16" s="43"/>
      <c r="LO16" s="9"/>
      <c r="LP16" s="43"/>
      <c r="LQ16" s="9"/>
      <c r="LR16" s="43"/>
      <c r="LS16" s="9"/>
      <c r="LT16" s="43"/>
      <c r="LU16" s="9"/>
      <c r="LV16" s="43"/>
      <c r="LW16" s="9"/>
      <c r="LX16" s="43"/>
      <c r="LY16" s="9"/>
      <c r="LZ16" s="43"/>
      <c r="MA16" s="9"/>
      <c r="MB16" s="43"/>
      <c r="MC16" s="9"/>
      <c r="MD16" s="43"/>
      <c r="ME16" s="9"/>
      <c r="MF16" s="43"/>
      <c r="MG16" s="9"/>
      <c r="MH16" s="43"/>
      <c r="MI16" s="9"/>
      <c r="MJ16" s="43"/>
      <c r="MK16" s="9"/>
      <c r="ML16" s="43"/>
      <c r="MM16" s="9"/>
      <c r="MN16" s="43"/>
      <c r="MO16" s="9"/>
      <c r="MP16" s="43"/>
      <c r="MQ16" s="9"/>
      <c r="MR16" s="43"/>
      <c r="MS16" s="9"/>
      <c r="MT16" s="43"/>
      <c r="MU16" s="9"/>
    </row>
    <row r="17" spans="1:359">
      <c r="A17" s="32" t="s">
        <v>1378</v>
      </c>
      <c r="L17" s="43"/>
      <c r="M17" s="9"/>
      <c r="N17" s="43"/>
      <c r="O17" s="9"/>
      <c r="P17" s="43"/>
      <c r="R17" s="43"/>
      <c r="T17" s="43"/>
      <c r="V17" s="43"/>
      <c r="X17" s="43"/>
      <c r="Y17" s="9"/>
      <c r="Z17" s="43"/>
      <c r="AA17" s="9"/>
      <c r="AB17" s="43"/>
      <c r="AD17" s="43"/>
      <c r="AP17" s="43"/>
      <c r="AQ17" s="9"/>
      <c r="AR17" s="43"/>
      <c r="AS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43"/>
      <c r="DD17" s="43"/>
      <c r="DF17" s="43"/>
      <c r="DH17" s="43"/>
      <c r="DJ17" s="43"/>
      <c r="DL17" s="43"/>
      <c r="DP17" s="9"/>
      <c r="DQ17" s="9"/>
      <c r="EB17" s="43"/>
      <c r="EF17" s="43"/>
      <c r="EH17" s="43"/>
      <c r="EJ17" s="43"/>
      <c r="EP17" s="43"/>
      <c r="ER17" s="43"/>
      <c r="ET17" s="43"/>
      <c r="EU17" s="9"/>
      <c r="EV17" s="43"/>
      <c r="EW17" s="9"/>
      <c r="EX17" s="43">
        <f>SUM(INDEX('egyeni-ranglista'!$1:$1048576,MATCH($A17,'egyeni-ranglista'!$A:$A,0),EX$279):INDEX('egyeni-ranglista'!$1:$1048576,MATCH($A17,'egyeni-ranglista'!$A:$A,0),EX$280))</f>
        <v>0</v>
      </c>
      <c r="EY17" s="9" t="s">
        <v>1366</v>
      </c>
      <c r="EZ17" s="43"/>
      <c r="FA17" s="9"/>
      <c r="FB17" s="43"/>
      <c r="FC17" s="9"/>
      <c r="FD17" s="43"/>
      <c r="FF17" s="9"/>
      <c r="FG17" s="9"/>
      <c r="FH17" s="9"/>
      <c r="FI17" s="9"/>
      <c r="FJ17" s="9"/>
      <c r="FK17" s="9"/>
      <c r="FL17" s="9"/>
      <c r="FM17" s="9"/>
      <c r="FN17" s="43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43"/>
      <c r="HG17" s="9"/>
      <c r="HH17" s="43"/>
      <c r="HI17" s="9"/>
      <c r="HJ17" s="43"/>
      <c r="HK17" s="9"/>
      <c r="HL17" s="43"/>
      <c r="HM17" s="9"/>
      <c r="HN17" s="43"/>
      <c r="HO17" s="9"/>
      <c r="HP17" s="43"/>
      <c r="HQ17" s="9"/>
      <c r="HR17" s="43"/>
      <c r="HS17" s="9"/>
      <c r="HT17" s="43"/>
      <c r="HU17" s="9"/>
      <c r="HV17" s="43"/>
      <c r="HW17" s="9"/>
      <c r="HX17" s="43"/>
      <c r="HY17" s="9"/>
      <c r="HZ17" s="43"/>
      <c r="IA17" s="9"/>
      <c r="IB17" s="43"/>
      <c r="IC17" s="9"/>
      <c r="ID17" s="43"/>
      <c r="IE17" s="9"/>
      <c r="IF17" s="43"/>
      <c r="IG17" s="9"/>
      <c r="IH17" s="43"/>
      <c r="II17" s="9"/>
      <c r="IJ17" s="43"/>
      <c r="IK17" s="9"/>
      <c r="IL17" s="43"/>
      <c r="IM17" s="9"/>
      <c r="IN17" s="43"/>
      <c r="IO17" s="9"/>
      <c r="IP17" s="43"/>
      <c r="IQ17" s="9"/>
      <c r="IR17" s="43"/>
      <c r="IS17" s="9"/>
      <c r="IT17" s="43"/>
      <c r="IU17" s="9"/>
      <c r="IV17" s="43"/>
      <c r="IW17" s="9"/>
      <c r="IX17" s="43"/>
      <c r="IY17" s="9"/>
      <c r="IZ17" s="43"/>
      <c r="JA17" s="9"/>
      <c r="JB17" s="43"/>
      <c r="JC17" s="9"/>
      <c r="JD17" s="43"/>
      <c r="JE17" s="9"/>
      <c r="JF17" s="43"/>
      <c r="JG17" s="9"/>
      <c r="JH17" s="43"/>
      <c r="JI17" s="9"/>
      <c r="JJ17" s="43"/>
      <c r="JK17" s="9"/>
      <c r="JL17" s="43"/>
      <c r="JM17" s="9"/>
      <c r="JN17" s="43"/>
      <c r="JO17" s="9"/>
      <c r="JP17" s="43"/>
      <c r="JQ17" s="9"/>
      <c r="JR17" s="43"/>
      <c r="JS17" s="9"/>
      <c r="JT17" s="43"/>
      <c r="JU17" s="9"/>
      <c r="JV17" s="43"/>
      <c r="JW17" s="9"/>
      <c r="JX17" s="43"/>
      <c r="JY17" s="9"/>
      <c r="JZ17" s="43"/>
      <c r="KA17" s="9"/>
      <c r="KB17" s="43"/>
      <c r="KC17" s="9"/>
      <c r="KD17" s="43"/>
      <c r="KE17" s="9"/>
      <c r="KF17" s="43"/>
      <c r="KG17" s="9"/>
      <c r="KH17" s="43"/>
      <c r="KI17" s="9"/>
      <c r="KJ17" s="43"/>
      <c r="KK17" s="9"/>
      <c r="KL17" s="43"/>
      <c r="KM17" s="9"/>
      <c r="KN17" s="43"/>
      <c r="KO17" s="9"/>
      <c r="KP17" s="43"/>
      <c r="KQ17" s="9"/>
      <c r="KR17" s="43"/>
      <c r="KS17" s="9"/>
      <c r="KT17" s="43"/>
      <c r="KU17" s="9"/>
      <c r="KV17" s="43"/>
      <c r="KW17" s="9"/>
      <c r="KX17" s="43"/>
      <c r="KY17" s="9"/>
      <c r="KZ17" s="43"/>
      <c r="LA17" s="9"/>
      <c r="LB17" s="43"/>
      <c r="LC17" s="9"/>
      <c r="LD17" s="43"/>
      <c r="LE17" s="9"/>
      <c r="LF17" s="43"/>
      <c r="LG17" s="9"/>
      <c r="LH17" s="43"/>
      <c r="LI17" s="9"/>
      <c r="LJ17" s="43"/>
      <c r="LK17" s="9"/>
      <c r="LL17" s="43"/>
      <c r="LM17" s="9"/>
      <c r="LN17" s="43"/>
      <c r="LO17" s="9"/>
      <c r="LP17" s="43"/>
      <c r="LQ17" s="9"/>
      <c r="LR17" s="43"/>
      <c r="LS17" s="9"/>
      <c r="LT17" s="43"/>
      <c r="LU17" s="9"/>
      <c r="LV17" s="43"/>
      <c r="LW17" s="9"/>
      <c r="LX17" s="43"/>
      <c r="LY17" s="9"/>
      <c r="LZ17" s="43"/>
      <c r="MA17" s="9"/>
      <c r="MB17" s="43"/>
      <c r="MC17" s="9"/>
      <c r="MD17" s="43"/>
      <c r="ME17" s="9"/>
      <c r="MF17" s="43"/>
      <c r="MG17" s="9"/>
      <c r="MH17" s="43"/>
      <c r="MI17" s="9"/>
      <c r="MJ17" s="43"/>
      <c r="MK17" s="9"/>
      <c r="ML17" s="43"/>
      <c r="MM17" s="9"/>
      <c r="MN17" s="43"/>
      <c r="MO17" s="9"/>
      <c r="MP17" s="43"/>
      <c r="MQ17" s="9"/>
      <c r="MR17" s="43"/>
      <c r="MS17" s="9"/>
      <c r="MT17" s="43"/>
      <c r="MU17" s="9"/>
    </row>
    <row r="18" spans="1:359">
      <c r="A18" s="32" t="s">
        <v>1374</v>
      </c>
      <c r="F18" s="43" t="s">
        <v>206</v>
      </c>
      <c r="H18" s="43" t="s">
        <v>206</v>
      </c>
      <c r="J18" s="43" t="s">
        <v>206</v>
      </c>
      <c r="L18" s="43"/>
      <c r="M18" s="9"/>
      <c r="N18" s="43" t="s">
        <v>206</v>
      </c>
      <c r="O18" s="9"/>
      <c r="P18" s="43"/>
      <c r="Q18" s="11"/>
      <c r="R18" s="43" t="s">
        <v>206</v>
      </c>
      <c r="T18" s="43" t="s">
        <v>206</v>
      </c>
      <c r="V18" s="43"/>
      <c r="W18" s="9"/>
      <c r="X18" s="43"/>
      <c r="Y18" s="9"/>
      <c r="Z18" s="43"/>
      <c r="AA18" s="9"/>
      <c r="AB18" s="43" t="s">
        <v>206</v>
      </c>
      <c r="AD18" s="43" t="s">
        <v>206</v>
      </c>
      <c r="AJ18" s="43"/>
      <c r="AK18" s="11"/>
      <c r="AL18" s="43"/>
      <c r="AN18" s="43"/>
      <c r="AP18" s="43"/>
      <c r="AR18" s="43"/>
      <c r="AS18" s="9"/>
      <c r="BF18" s="9"/>
      <c r="BG18" s="9"/>
      <c r="BH18" s="43"/>
      <c r="BI18" s="14"/>
      <c r="BJ18" s="43"/>
      <c r="BK18" s="9"/>
      <c r="BL18" s="43"/>
      <c r="BM18" s="9"/>
      <c r="BN18" s="43"/>
      <c r="BO18" s="9"/>
      <c r="BP18" s="43"/>
      <c r="BQ18" s="9"/>
      <c r="BR18" s="43"/>
      <c r="BS18" s="9"/>
      <c r="BT18" s="43"/>
      <c r="BU18" s="9"/>
      <c r="BV18" s="43"/>
      <c r="BW18" s="9"/>
      <c r="BX18" s="43"/>
      <c r="BY18" s="9"/>
      <c r="BZ18" s="43"/>
      <c r="CA18" s="9"/>
      <c r="CB18" s="43"/>
      <c r="CC18" s="9"/>
      <c r="CD18" s="43"/>
      <c r="CE18" s="9"/>
      <c r="CF18" s="43"/>
      <c r="CG18" s="9"/>
      <c r="CH18" s="43"/>
      <c r="CI18" s="9"/>
      <c r="CJ18" s="43"/>
      <c r="CK18" s="9"/>
      <c r="CL18" s="43"/>
      <c r="CM18" s="9"/>
      <c r="CN18" s="43"/>
      <c r="CO18" s="9"/>
      <c r="CP18" s="43"/>
      <c r="CQ18" s="9"/>
      <c r="CR18" s="43"/>
      <c r="CS18" s="9"/>
      <c r="CT18" s="43"/>
      <c r="CU18" s="9"/>
      <c r="CV18" s="43"/>
      <c r="CW18" s="9"/>
      <c r="CX18" s="43"/>
      <c r="CY18" s="9"/>
      <c r="CZ18" s="43"/>
      <c r="DA18" s="9"/>
      <c r="DB18" s="43"/>
      <c r="DD18" s="43"/>
      <c r="DF18" s="43"/>
      <c r="DH18" s="43"/>
      <c r="DJ18" s="43"/>
      <c r="DL18" s="43"/>
      <c r="DP18" s="43"/>
      <c r="DQ18" s="9"/>
      <c r="EB18" s="43"/>
      <c r="EF18" s="43"/>
      <c r="EH18" s="43"/>
      <c r="EJ18" s="43"/>
      <c r="EP18" s="43"/>
      <c r="ER18" s="43"/>
      <c r="ET18" s="43"/>
      <c r="EU18" s="9"/>
      <c r="EV18" s="43"/>
      <c r="EW18" s="9"/>
      <c r="EX18" s="43">
        <f>SUM(INDEX('egyeni-ranglista'!$1:$1048576,MATCH($A18,'egyeni-ranglista'!$A:$A,0),EX$279):INDEX('egyeni-ranglista'!$1:$1048576,MATCH($A18,'egyeni-ranglista'!$A:$A,0),EX$280))</f>
        <v>0</v>
      </c>
      <c r="EY18" s="9" t="s">
        <v>1366</v>
      </c>
      <c r="EZ18" s="43"/>
      <c r="FA18" s="9"/>
      <c r="FB18" s="43"/>
      <c r="FC18" s="9"/>
      <c r="FD18" s="43"/>
      <c r="FF18" s="43"/>
      <c r="FG18" s="9"/>
      <c r="FH18" s="43"/>
      <c r="FI18" s="9"/>
      <c r="FJ18" s="43"/>
      <c r="FK18" s="9"/>
      <c r="FL18" s="43"/>
      <c r="FM18" s="9"/>
      <c r="FN18" s="43"/>
      <c r="FP18" s="43"/>
      <c r="FQ18" s="9"/>
      <c r="FR18" s="43"/>
      <c r="FS18" s="9"/>
      <c r="FT18" s="43"/>
      <c r="FU18" s="9"/>
      <c r="FV18" s="43"/>
      <c r="FW18" s="9"/>
      <c r="FX18" s="43"/>
      <c r="FY18" s="9"/>
      <c r="FZ18" s="43"/>
      <c r="GA18" s="9"/>
      <c r="GB18" s="43"/>
      <c r="GC18" s="9"/>
      <c r="GD18" s="43"/>
      <c r="GE18" s="9"/>
      <c r="GF18" s="43"/>
      <c r="GG18" s="9"/>
      <c r="GH18" s="43"/>
      <c r="GI18" s="9"/>
      <c r="GJ18" s="43"/>
      <c r="GK18" s="9"/>
      <c r="GL18" s="43"/>
      <c r="GM18" s="9"/>
      <c r="GN18" s="43"/>
      <c r="GO18" s="9"/>
      <c r="GP18" s="43"/>
      <c r="GQ18" s="9"/>
      <c r="GR18" s="43"/>
      <c r="GS18" s="9"/>
      <c r="GT18" s="43"/>
      <c r="GU18" s="9"/>
      <c r="GV18" s="43"/>
      <c r="GW18" s="9"/>
      <c r="GX18" s="43"/>
      <c r="GY18" s="9"/>
      <c r="GZ18" s="43"/>
      <c r="HA18" s="9"/>
      <c r="HB18" s="43"/>
      <c r="HC18" s="9"/>
      <c r="HD18" s="43"/>
      <c r="HE18" s="9"/>
      <c r="HF18" s="43"/>
      <c r="HG18" s="9"/>
      <c r="HH18" s="43"/>
      <c r="HI18" s="9"/>
      <c r="HJ18" s="43"/>
      <c r="HK18" s="9"/>
      <c r="HL18" s="43"/>
      <c r="HM18" s="9"/>
      <c r="HN18" s="43"/>
      <c r="HO18" s="9"/>
      <c r="HP18" s="43"/>
      <c r="HQ18" s="9"/>
      <c r="HR18" s="43"/>
      <c r="HS18" s="9"/>
      <c r="HT18" s="43"/>
      <c r="HU18" s="9"/>
      <c r="HV18" s="43"/>
      <c r="HW18" s="9"/>
      <c r="HX18" s="43"/>
      <c r="HY18" s="9"/>
      <c r="HZ18" s="43"/>
      <c r="IA18" s="9"/>
      <c r="IB18" s="43"/>
      <c r="IC18" s="9"/>
      <c r="ID18" s="43"/>
      <c r="IE18" s="9"/>
      <c r="IF18" s="43"/>
      <c r="IG18" s="9"/>
      <c r="IH18" s="43"/>
      <c r="II18" s="9"/>
      <c r="IJ18" s="43"/>
      <c r="IK18" s="9"/>
      <c r="IL18" s="43"/>
      <c r="IM18" s="9"/>
      <c r="IN18" s="43"/>
      <c r="IO18" s="9"/>
      <c r="IP18" s="43"/>
      <c r="IQ18" s="9"/>
      <c r="IR18" s="43"/>
      <c r="IS18" s="9"/>
      <c r="IT18" s="43"/>
      <c r="IU18" s="9"/>
      <c r="IV18" s="43"/>
      <c r="IW18" s="9"/>
      <c r="IX18" s="43"/>
      <c r="IY18" s="9"/>
      <c r="IZ18" s="43"/>
      <c r="JA18" s="9"/>
      <c r="JB18" s="43"/>
      <c r="JC18" s="9"/>
      <c r="JD18" s="43"/>
      <c r="JE18" s="9"/>
      <c r="JF18" s="43"/>
      <c r="JG18" s="9"/>
      <c r="JH18" s="43"/>
      <c r="JI18" s="9"/>
      <c r="JJ18" s="43"/>
      <c r="JK18" s="9"/>
      <c r="JL18" s="43"/>
      <c r="JM18" s="9"/>
      <c r="JN18" s="43"/>
      <c r="JO18" s="9"/>
      <c r="JP18" s="43"/>
      <c r="JQ18" s="9"/>
      <c r="JR18" s="43"/>
      <c r="JS18" s="9"/>
      <c r="JT18" s="43"/>
      <c r="JU18" s="9"/>
      <c r="JV18" s="43"/>
      <c r="JW18" s="9"/>
      <c r="JX18" s="43"/>
      <c r="JY18" s="9"/>
      <c r="JZ18" s="43"/>
      <c r="KA18" s="9"/>
      <c r="KB18" s="43"/>
      <c r="KC18" s="9"/>
      <c r="KD18" s="43"/>
      <c r="KE18" s="9"/>
      <c r="KF18" s="43"/>
      <c r="KG18" s="9"/>
      <c r="KH18" s="43"/>
      <c r="KI18" s="9"/>
      <c r="KJ18" s="43"/>
      <c r="KK18" s="9"/>
      <c r="KL18" s="43"/>
      <c r="KM18" s="9"/>
      <c r="KN18" s="43"/>
      <c r="KO18" s="9"/>
      <c r="KP18" s="43"/>
      <c r="KQ18" s="9"/>
      <c r="KR18" s="43"/>
      <c r="KS18" s="9"/>
      <c r="KT18" s="43"/>
      <c r="KU18" s="9"/>
      <c r="KV18" s="43"/>
      <c r="KW18" s="9"/>
      <c r="KX18" s="43"/>
      <c r="KY18" s="9"/>
      <c r="KZ18" s="43"/>
      <c r="LA18" s="9"/>
      <c r="LB18" s="43"/>
      <c r="LC18" s="9"/>
      <c r="LD18" s="43"/>
      <c r="LE18" s="9"/>
      <c r="LF18" s="43"/>
      <c r="LG18" s="9"/>
      <c r="LH18" s="43"/>
      <c r="LI18" s="9"/>
      <c r="LJ18" s="43"/>
      <c r="LK18" s="9"/>
      <c r="LL18" s="43"/>
      <c r="LM18" s="9"/>
      <c r="LN18" s="43"/>
      <c r="LO18" s="9"/>
      <c r="LP18" s="43"/>
      <c r="LQ18" s="9"/>
      <c r="LR18" s="43"/>
      <c r="LS18" s="9"/>
      <c r="LT18" s="43"/>
      <c r="LU18" s="9"/>
      <c r="LV18" s="43"/>
      <c r="LW18" s="9"/>
      <c r="LX18" s="43"/>
      <c r="LY18" s="9"/>
      <c r="LZ18" s="43"/>
      <c r="MA18" s="9"/>
      <c r="MB18" s="43"/>
      <c r="MC18" s="9"/>
      <c r="MD18" s="43"/>
      <c r="ME18" s="9"/>
      <c r="MF18" s="43"/>
      <c r="MG18" s="9"/>
      <c r="MH18" s="43"/>
      <c r="MI18" s="9"/>
      <c r="MJ18" s="43"/>
      <c r="MK18" s="9"/>
      <c r="ML18" s="43"/>
      <c r="MM18" s="9"/>
      <c r="MN18" s="43"/>
      <c r="MO18" s="9"/>
      <c r="MP18" s="43"/>
      <c r="MQ18" s="9"/>
      <c r="MR18" s="43"/>
      <c r="MS18" s="9"/>
      <c r="MT18" s="43"/>
      <c r="MU18" s="9"/>
    </row>
    <row r="19" spans="1:359">
      <c r="A19" s="1" t="s">
        <v>1377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T19" s="43"/>
      <c r="DV19" s="43"/>
      <c r="DX19" s="43"/>
      <c r="DZ19" s="43"/>
      <c r="EB19" s="43"/>
      <c r="ED19" s="43"/>
      <c r="EF19" s="43"/>
      <c r="EG19" s="257"/>
      <c r="EL19" s="43"/>
      <c r="EM19" s="9"/>
      <c r="EN19" s="43"/>
      <c r="ER19" s="43"/>
      <c r="ES19" s="277"/>
      <c r="ET19" s="43"/>
      <c r="EV19" s="43"/>
      <c r="EX19" s="43">
        <f>SUM(INDEX('egyeni-ranglista'!$1:$1048576,MATCH($A19,'egyeni-ranglista'!$A:$A,0),EX$279):INDEX('egyeni-ranglista'!$1:$1048576,MATCH($A19,'egyeni-ranglista'!$A:$A,0),EX$280))</f>
        <v>0</v>
      </c>
      <c r="EY19" s="1" t="s">
        <v>1366</v>
      </c>
      <c r="EZ19" s="43"/>
      <c r="FB19" s="43"/>
      <c r="FF19" s="9"/>
      <c r="FG19" s="9"/>
      <c r="FH19" s="9"/>
      <c r="FI19" s="9"/>
      <c r="FJ19" s="9"/>
      <c r="FK19" s="9"/>
      <c r="FL19" s="9"/>
      <c r="FM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43"/>
      <c r="HG19" s="9"/>
      <c r="HH19" s="43"/>
      <c r="HI19" s="9"/>
      <c r="HJ19" s="43"/>
      <c r="HK19" s="9"/>
      <c r="HL19" s="43"/>
      <c r="HM19" s="9"/>
      <c r="HN19" s="43"/>
      <c r="HO19" s="9"/>
      <c r="HP19" s="43"/>
      <c r="HQ19" s="9"/>
      <c r="HR19" s="43"/>
      <c r="HS19" s="9"/>
      <c r="HT19" s="43"/>
      <c r="HU19" s="9"/>
      <c r="HV19" s="43"/>
      <c r="HW19" s="9"/>
      <c r="HX19" s="43"/>
      <c r="HY19" s="9"/>
      <c r="HZ19" s="43"/>
      <c r="IA19" s="9"/>
      <c r="IB19" s="43"/>
      <c r="IC19" s="9"/>
      <c r="ID19" s="43"/>
      <c r="IE19" s="9"/>
      <c r="IF19" s="43"/>
      <c r="IG19" s="9"/>
      <c r="IH19" s="43"/>
      <c r="II19" s="9"/>
      <c r="IJ19" s="43"/>
      <c r="IK19" s="9"/>
      <c r="IL19" s="43"/>
      <c r="IM19" s="9"/>
      <c r="IN19" s="43"/>
      <c r="IO19" s="9"/>
      <c r="IP19" s="43"/>
      <c r="IQ19" s="9"/>
      <c r="IR19" s="43"/>
      <c r="IS19" s="9"/>
      <c r="IT19" s="43"/>
      <c r="IU19" s="9"/>
      <c r="IV19" s="43"/>
      <c r="IW19" s="9"/>
      <c r="IX19" s="43"/>
      <c r="IY19" s="9"/>
      <c r="IZ19" s="43"/>
      <c r="JA19" s="9"/>
      <c r="JB19" s="43"/>
      <c r="JC19" s="9"/>
      <c r="JD19" s="43"/>
      <c r="JE19" s="9"/>
      <c r="JF19" s="43"/>
      <c r="JG19" s="9"/>
      <c r="JH19" s="43"/>
      <c r="JI19" s="9"/>
      <c r="JJ19" s="43"/>
      <c r="JK19" s="9"/>
      <c r="JL19" s="43"/>
      <c r="JM19" s="9"/>
      <c r="JN19" s="43"/>
      <c r="JO19" s="9"/>
      <c r="JP19" s="43"/>
      <c r="JQ19" s="9"/>
      <c r="JR19" s="43"/>
      <c r="JS19" s="9"/>
      <c r="JT19" s="43"/>
      <c r="JU19" s="9"/>
      <c r="JV19" s="43"/>
      <c r="JW19" s="9"/>
      <c r="JX19" s="43"/>
      <c r="JY19" s="9"/>
      <c r="JZ19" s="43"/>
      <c r="KA19" s="9"/>
      <c r="KB19" s="43"/>
      <c r="KC19" s="9"/>
      <c r="KD19" s="43"/>
      <c r="KE19" s="9"/>
      <c r="KF19" s="43"/>
      <c r="KG19" s="9"/>
      <c r="KH19" s="43"/>
      <c r="KI19" s="9"/>
      <c r="KJ19" s="43"/>
      <c r="KK19" s="9"/>
      <c r="KL19" s="43"/>
      <c r="KM19" s="9"/>
      <c r="KN19" s="43"/>
      <c r="KO19" s="9"/>
      <c r="KP19" s="43"/>
      <c r="KQ19" s="9"/>
      <c r="KR19" s="43"/>
      <c r="KS19" s="9"/>
      <c r="KT19" s="43"/>
      <c r="KU19" s="9"/>
      <c r="KV19" s="43"/>
      <c r="KW19" s="9"/>
      <c r="KX19" s="43"/>
      <c r="KY19" s="9"/>
      <c r="KZ19" s="43"/>
      <c r="LA19" s="9"/>
      <c r="LB19" s="43"/>
      <c r="LC19" s="9"/>
      <c r="LD19" s="43"/>
      <c r="LE19" s="9"/>
      <c r="LF19" s="43"/>
      <c r="LG19" s="9"/>
      <c r="LH19" s="43"/>
      <c r="LI19" s="9"/>
      <c r="LJ19" s="43"/>
      <c r="LK19" s="9"/>
      <c r="LL19" s="43"/>
      <c r="LM19" s="9"/>
      <c r="LN19" s="43"/>
      <c r="LO19" s="9"/>
      <c r="LP19" s="43"/>
      <c r="LQ19" s="9"/>
      <c r="LR19" s="43"/>
      <c r="LS19" s="9"/>
      <c r="LT19" s="43"/>
      <c r="LU19" s="9"/>
      <c r="LV19" s="43"/>
      <c r="LW19" s="9"/>
      <c r="LX19" s="43"/>
      <c r="LY19" s="9"/>
      <c r="LZ19" s="43"/>
      <c r="MA19" s="9"/>
      <c r="MB19" s="43"/>
      <c r="MC19" s="9"/>
      <c r="MD19" s="43"/>
      <c r="ME19" s="9"/>
      <c r="MF19" s="43"/>
      <c r="MG19" s="9"/>
      <c r="MH19" s="43"/>
      <c r="MI19" s="9"/>
      <c r="MJ19" s="43"/>
      <c r="MK19" s="9"/>
      <c r="ML19" s="43"/>
      <c r="MM19" s="9"/>
      <c r="MN19" s="43"/>
      <c r="MO19" s="9"/>
      <c r="MP19" s="43"/>
      <c r="MQ19" s="9"/>
      <c r="MR19" s="43"/>
      <c r="MS19" s="9"/>
      <c r="MT19" s="43"/>
      <c r="MU19" s="9"/>
    </row>
    <row r="20" spans="1:359">
      <c r="A20" s="1" t="s">
        <v>1376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T20" s="43"/>
      <c r="DV20" s="43"/>
      <c r="DX20" s="43"/>
      <c r="DZ20" s="43"/>
      <c r="EB20" s="43"/>
      <c r="ED20" s="43"/>
      <c r="EF20" s="43"/>
      <c r="EG20" s="257"/>
      <c r="EL20" s="43"/>
      <c r="EM20" s="9"/>
      <c r="EN20" s="43"/>
      <c r="ER20" s="43"/>
      <c r="ES20" s="273"/>
      <c r="ET20" s="43"/>
      <c r="EV20" s="43"/>
      <c r="EX20" s="43">
        <f>SUM(INDEX('egyeni-ranglista'!$1:$1048576,MATCH($A20,'egyeni-ranglista'!$A:$A,0),EX$279):INDEX('egyeni-ranglista'!$1:$1048576,MATCH($A20,'egyeni-ranglista'!$A:$A,0),EX$280))</f>
        <v>0</v>
      </c>
      <c r="EY20" s="1" t="s">
        <v>1366</v>
      </c>
      <c r="EZ20" s="43"/>
      <c r="FB20" s="43"/>
      <c r="FF20" s="9"/>
      <c r="FG20" s="9"/>
      <c r="FH20" s="9"/>
      <c r="FI20" s="9"/>
      <c r="FJ20" s="9"/>
      <c r="FK20" s="9"/>
      <c r="FL20" s="9"/>
      <c r="FM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43"/>
      <c r="HG20" s="9"/>
      <c r="HH20" s="43"/>
      <c r="HI20" s="9"/>
      <c r="HJ20" s="43"/>
      <c r="HK20" s="9"/>
      <c r="HL20" s="43"/>
      <c r="HM20" s="9"/>
      <c r="HN20" s="43"/>
      <c r="HO20" s="9"/>
      <c r="HP20" s="43"/>
      <c r="HQ20" s="9"/>
      <c r="HR20" s="43"/>
      <c r="HS20" s="9"/>
      <c r="HT20" s="43"/>
      <c r="HU20" s="9"/>
      <c r="HV20" s="43"/>
      <c r="HW20" s="9"/>
      <c r="HX20" s="43"/>
      <c r="HY20" s="9"/>
      <c r="HZ20" s="43"/>
      <c r="IA20" s="9"/>
      <c r="IB20" s="43"/>
      <c r="IC20" s="9"/>
      <c r="ID20" s="43"/>
      <c r="IE20" s="9"/>
      <c r="IF20" s="43"/>
      <c r="IG20" s="9"/>
      <c r="IH20" s="43"/>
      <c r="II20" s="9"/>
      <c r="IJ20" s="43"/>
      <c r="IK20" s="9"/>
      <c r="IL20" s="43"/>
      <c r="IM20" s="9"/>
      <c r="IN20" s="43"/>
      <c r="IO20" s="9"/>
      <c r="IP20" s="43"/>
      <c r="IQ20" s="9"/>
      <c r="IR20" s="43"/>
      <c r="IS20" s="9"/>
      <c r="IT20" s="43"/>
      <c r="IU20" s="9"/>
      <c r="IV20" s="43"/>
      <c r="IW20" s="9"/>
      <c r="IX20" s="43"/>
      <c r="IY20" s="9"/>
      <c r="IZ20" s="43"/>
      <c r="JA20" s="9"/>
      <c r="JB20" s="43"/>
      <c r="JC20" s="9"/>
      <c r="JD20" s="43"/>
      <c r="JE20" s="9"/>
      <c r="JF20" s="43"/>
      <c r="JG20" s="9"/>
      <c r="JH20" s="43"/>
      <c r="JI20" s="9"/>
      <c r="JJ20" s="43"/>
      <c r="JK20" s="9"/>
      <c r="JL20" s="43"/>
      <c r="JM20" s="9"/>
      <c r="JN20" s="43"/>
      <c r="JO20" s="9"/>
      <c r="JP20" s="43"/>
      <c r="JQ20" s="9"/>
      <c r="JR20" s="43"/>
      <c r="JS20" s="9"/>
      <c r="JT20" s="43"/>
      <c r="JU20" s="9"/>
      <c r="JV20" s="43"/>
      <c r="JW20" s="9"/>
      <c r="JX20" s="43"/>
      <c r="JY20" s="9"/>
      <c r="JZ20" s="43"/>
      <c r="KA20" s="9"/>
      <c r="KB20" s="43"/>
      <c r="KC20" s="9"/>
      <c r="KD20" s="43"/>
      <c r="KE20" s="9"/>
      <c r="KF20" s="43"/>
      <c r="KG20" s="9"/>
      <c r="KH20" s="43"/>
      <c r="KI20" s="9"/>
      <c r="KJ20" s="43"/>
      <c r="KK20" s="9"/>
      <c r="KL20" s="43"/>
      <c r="KM20" s="9"/>
      <c r="KN20" s="43"/>
      <c r="KO20" s="9"/>
      <c r="KP20" s="43"/>
      <c r="KQ20" s="9"/>
      <c r="KR20" s="43"/>
      <c r="KS20" s="9"/>
      <c r="KT20" s="43"/>
      <c r="KU20" s="9"/>
      <c r="KV20" s="43"/>
      <c r="KW20" s="9"/>
      <c r="KX20" s="43"/>
      <c r="KY20" s="9"/>
      <c r="KZ20" s="43"/>
      <c r="LA20" s="9"/>
      <c r="LB20" s="43"/>
      <c r="LC20" s="9"/>
      <c r="LD20" s="43"/>
      <c r="LE20" s="9"/>
      <c r="LF20" s="43"/>
      <c r="LG20" s="9"/>
      <c r="LH20" s="43"/>
      <c r="LI20" s="9"/>
      <c r="LJ20" s="43"/>
      <c r="LK20" s="9"/>
      <c r="LL20" s="43"/>
      <c r="LM20" s="9"/>
      <c r="LN20" s="43"/>
      <c r="LO20" s="9"/>
      <c r="LP20" s="43"/>
      <c r="LQ20" s="9"/>
      <c r="LR20" s="43"/>
      <c r="LS20" s="9"/>
      <c r="LT20" s="43"/>
      <c r="LU20" s="9"/>
      <c r="LV20" s="43"/>
      <c r="LW20" s="9"/>
      <c r="LX20" s="43"/>
      <c r="LY20" s="9"/>
      <c r="LZ20" s="43"/>
      <c r="MA20" s="9"/>
      <c r="MB20" s="43"/>
      <c r="MC20" s="9"/>
      <c r="MD20" s="43"/>
      <c r="ME20" s="9"/>
      <c r="MF20" s="43"/>
      <c r="MG20" s="9"/>
      <c r="MH20" s="43"/>
      <c r="MI20" s="9"/>
      <c r="MJ20" s="43"/>
      <c r="MK20" s="9"/>
      <c r="ML20" s="43"/>
      <c r="MM20" s="9"/>
      <c r="MN20" s="43"/>
      <c r="MO20" s="9"/>
      <c r="MP20" s="43"/>
      <c r="MQ20" s="9"/>
      <c r="MR20" s="43"/>
      <c r="MS20" s="9"/>
      <c r="MT20" s="43"/>
      <c r="MU20" s="9"/>
    </row>
    <row r="21" spans="1:359">
      <c r="A21" s="1" t="s">
        <v>85</v>
      </c>
      <c r="C21" s="9"/>
      <c r="D21" s="43">
        <v>30</v>
      </c>
      <c r="E21" s="9" t="s">
        <v>1</v>
      </c>
      <c r="F21" s="43" t="s">
        <v>206</v>
      </c>
      <c r="H21" s="43" t="s">
        <v>206</v>
      </c>
      <c r="J21" s="43" t="s">
        <v>206</v>
      </c>
      <c r="L21" s="43"/>
      <c r="M21" s="9"/>
      <c r="N21" s="43" t="s">
        <v>206</v>
      </c>
      <c r="P21" s="43" t="s">
        <v>206</v>
      </c>
      <c r="R21" s="43"/>
      <c r="S21" s="9" t="s">
        <v>1</v>
      </c>
      <c r="T21" s="43" t="s">
        <v>206</v>
      </c>
      <c r="V21" s="43"/>
      <c r="W21" s="9"/>
      <c r="X21" s="43">
        <v>43.816713653628</v>
      </c>
      <c r="Y21" s="9" t="s">
        <v>293</v>
      </c>
      <c r="Z21" s="43"/>
      <c r="AA21" s="9"/>
      <c r="AB21" s="43" t="s">
        <v>206</v>
      </c>
      <c r="AD21" s="43"/>
      <c r="AE21" s="1" t="s">
        <v>45</v>
      </c>
      <c r="AJ21" s="43">
        <v>53.953045448149133</v>
      </c>
      <c r="AK21" s="1" t="s">
        <v>324</v>
      </c>
      <c r="AL21" s="43"/>
      <c r="AN21" s="43"/>
      <c r="AP21" s="43">
        <f>SUM(INDEX('egyeni-ranglista'!$1:$1048576,MATCH($A21,'egyeni-ranglista'!$A:$A,0),AP$279):INDEX('egyeni-ranglista'!$1:$1048576,MATCH($A21,'egyeni-ranglista'!$A:$A,0),AP$280))</f>
        <v>23.95304544814914</v>
      </c>
      <c r="AQ21" s="1" t="s">
        <v>324</v>
      </c>
      <c r="AR21" s="43"/>
      <c r="AS21" s="9"/>
      <c r="BF21" s="9"/>
      <c r="BG21" s="9"/>
      <c r="BH21" s="9"/>
      <c r="BI21" s="9"/>
      <c r="BJ21" s="9"/>
      <c r="BK21" s="9"/>
      <c r="BL21" s="9"/>
      <c r="BM21" s="9"/>
      <c r="BN21" s="43">
        <f>SUM(INDEX('egyeni-ranglista'!$1:$1048576,MATCH($A21,'egyeni-ranglista'!$A:$A,0),BN$279):INDEX('egyeni-ranglista'!$1:$1048576,MATCH($A21,'egyeni-ranglista'!$A:$A,0),BN$280))</f>
        <v>23.057737739287333</v>
      </c>
      <c r="BO21" s="1" t="s">
        <v>324</v>
      </c>
      <c r="BP21" s="43"/>
      <c r="BQ21" s="9"/>
      <c r="BR21" s="43"/>
      <c r="BS21" s="9"/>
      <c r="BT21" s="43"/>
      <c r="BU21" s="9"/>
      <c r="BV21" s="43"/>
      <c r="BW21" s="1" t="s">
        <v>572</v>
      </c>
      <c r="BX21" s="43"/>
      <c r="BY21" s="9"/>
      <c r="BZ21" s="43"/>
      <c r="CA21" s="1" t="s">
        <v>572</v>
      </c>
      <c r="CB21" s="43"/>
      <c r="CD21" s="43">
        <f>SUM(INDEX('egyeni-ranglista'!$1:$1048576,MATCH($A21,'egyeni-ranglista'!$A:$A,0),CD$279):INDEX('egyeni-ranglista'!$1:$1048576,MATCH($A21,'egyeni-ranglista'!$A:$A,0),CD$280))</f>
        <v>49.52623535051309</v>
      </c>
      <c r="CE21" s="1" t="s">
        <v>324</v>
      </c>
      <c r="CF21" s="43"/>
      <c r="CG21" s="9"/>
      <c r="CH21" s="43"/>
      <c r="CI21" s="9"/>
      <c r="CJ21" s="43">
        <f>SUM(INDEX('egyeni-ranglista'!$1:$1048576,MATCH($A21,'egyeni-ranglista'!$A:$A,0),CJ$279):INDEX('egyeni-ranglista'!$1:$1048576,MATCH($A21,'egyeni-ranglista'!$A:$A,0),CJ$280))</f>
        <v>75.271511505675676</v>
      </c>
      <c r="CK21" s="1" t="s">
        <v>324</v>
      </c>
      <c r="CL21" s="43"/>
      <c r="CN21" s="43"/>
      <c r="CO21" s="1" t="s">
        <v>324</v>
      </c>
      <c r="CP21" s="43"/>
      <c r="CR21" s="43"/>
      <c r="CT21" s="43"/>
      <c r="CU21" s="9"/>
      <c r="CV21" s="43"/>
      <c r="CW21" s="9"/>
      <c r="CX21" s="43">
        <f>SUM(INDEX('egyeni-ranglista'!$1:$1048576,MATCH($A21,'egyeni-ranglista'!$A:$A,0),CX$279):INDEX('egyeni-ranglista'!$1:$1048576,MATCH($A21,'egyeni-ranglista'!$A:$A,0),CX$280))</f>
        <v>69.281486718201478</v>
      </c>
      <c r="CY21" s="9" t="s">
        <v>85</v>
      </c>
      <c r="CZ21" s="43">
        <f>SUM(INDEX('egyeni-ranglista'!$1:$1048576,MATCH($A21,'egyeni-ranglista'!$A:$A,0),CZ$279):INDEX('egyeni-ranglista'!$1:$1048576,MATCH($A21,'egyeni-ranglista'!$A:$A,0),CZ$280))</f>
        <v>70.961890391669428</v>
      </c>
      <c r="DA21" s="1" t="s">
        <v>324</v>
      </c>
      <c r="DB21" s="43"/>
      <c r="DD21" s="43"/>
      <c r="DF21" s="43">
        <f>SUM(INDEX('egyeni-ranglista'!$1:$1048576,MATCH($A21,'egyeni-ranglista'!$A:$A,0),DF$279):INDEX('egyeni-ranglista'!$1:$1048576,MATCH($A21,'egyeni-ranglista'!$A:$A,0),DF$280))</f>
        <v>70.961890391669428</v>
      </c>
      <c r="DG21" s="1" t="s">
        <v>324</v>
      </c>
      <c r="DH21" s="43"/>
      <c r="DJ21" s="43"/>
      <c r="DL21" s="43"/>
      <c r="DN21" s="43">
        <f>SUM(INDEX('egyeni-ranglista'!$1:$1048576,MATCH($A21,'egyeni-ranglista'!$A:$A,0),DN$279):INDEX('egyeni-ranglista'!$1:$1048576,MATCH($A21,'egyeni-ranglista'!$A:$A,0),DN$280))</f>
        <v>75.108989267618298</v>
      </c>
      <c r="DO21" s="1" t="s">
        <v>324</v>
      </c>
      <c r="DP21" s="43">
        <f>SUM(INDEX('egyeni-ranglista'!$1:$1048576,MATCH($A21,'egyeni-ranglista'!$A:$A,0),DP$279):INDEX('egyeni-ranglista'!$1:$1048576,MATCH($A21,'egyeni-ranglista'!$A:$A,0),DP$280))</f>
        <v>86.617050236016496</v>
      </c>
      <c r="DQ21" s="1" t="s">
        <v>1263</v>
      </c>
      <c r="DR21" s="43"/>
      <c r="DT21" s="43">
        <f>SUM(INDEX('egyeni-ranglista'!$1:$1048576,MATCH($A21,'egyeni-ranglista'!$A:$A,0),DT$279):INDEX('egyeni-ranglista'!$1:$1048576,MATCH($A21,'egyeni-ranglista'!$A:$A,0),DT$280))</f>
        <v>86.617050236016496</v>
      </c>
      <c r="DU21" s="16" t="s">
        <v>324</v>
      </c>
      <c r="DZ21" s="43">
        <f>SUM(INDEX('egyeni-ranglista'!$1:$1048576,MATCH($A21,'egyeni-ranglista'!$A:$A,0),DZ$279):INDEX('egyeni-ranglista'!$1:$1048576,MATCH($A21,'egyeni-ranglista'!$A:$A,0),DZ$280))</f>
        <v>92.857944060826057</v>
      </c>
      <c r="EA21" s="16" t="s">
        <v>324</v>
      </c>
      <c r="EB21" s="43">
        <f>SUM(INDEX('egyeni-ranglista'!$1:$1048576,MATCH($A21,'egyeni-ranglista'!$A:$A,0),EB$279):INDEX('egyeni-ranglista'!$1:$1048576,MATCH($A21,'egyeni-ranglista'!$A:$A,0),EB$280))</f>
        <v>137.09365910361743</v>
      </c>
      <c r="EC21" s="16" t="s">
        <v>324</v>
      </c>
      <c r="ED21" s="43">
        <f>SUM(INDEX('egyeni-ranglista'!$1:$1048576,MATCH($A21,'egyeni-ranglista'!$A:$A,0),ED$279):INDEX('egyeni-ranglista'!$1:$1048576,MATCH($A21,'egyeni-ranglista'!$A:$A,0),ED$280))</f>
        <v>116.70793463646066</v>
      </c>
      <c r="EE21" s="16" t="s">
        <v>324</v>
      </c>
      <c r="EF21" s="43"/>
      <c r="EH21" s="43"/>
      <c r="EJ21" s="43"/>
      <c r="EL21" s="43">
        <f>SUM(INDEX('egyeni-ranglista'!$1:$1048576,MATCH($A21,'egyeni-ranglista'!$A:$A,0),EL$279):INDEX('egyeni-ranglista'!$1:$1048576,MATCH($A21,'egyeni-ranglista'!$A:$A,0),EL$280))</f>
        <v>161.42563565812921</v>
      </c>
      <c r="EM21" s="16" t="s">
        <v>324</v>
      </c>
      <c r="EN21" s="43"/>
      <c r="EO21" s="16"/>
      <c r="EP21" s="43"/>
      <c r="ER21" s="43"/>
      <c r="EX21" s="43">
        <f>SUM(INDEX('egyeni-ranglista'!$1:$1048576,MATCH($A21,'egyeni-ranglista'!$A:$A,0),EX$279):INDEX('egyeni-ranglista'!$1:$1048576,MATCH($A21,'egyeni-ranglista'!$A:$A,0),EX$280))</f>
        <v>196.10773944102834</v>
      </c>
      <c r="EY21" s="271" t="s">
        <v>1332</v>
      </c>
      <c r="FD21" s="43"/>
      <c r="FF21" s="43">
        <f>SUM(INDEX('egyeni-ranglista'!$1:$1048576,MATCH($A21,'egyeni-ranglista'!$A:$A,0),FF$279):INDEX('egyeni-ranglista'!$1:$1048576,MATCH($A21,'egyeni-ranglista'!$A:$A,0),FF$280))</f>
        <v>192.66720708581917</v>
      </c>
      <c r="FG21" s="53" t="s">
        <v>1360</v>
      </c>
      <c r="FH21" s="43"/>
      <c r="FI21" s="9"/>
      <c r="FJ21" s="43"/>
      <c r="FK21" s="9"/>
      <c r="FL21" s="43">
        <f>SUM(INDEX('egyeni-ranglista'!$1:$1048576,MATCH($A21,'egyeni-ranglista'!$A:$A,0),FL$279):INDEX('egyeni-ranglista'!$1:$1048576,MATCH($A21,'egyeni-ranglista'!$A:$A,0),FL$280))</f>
        <v>209.87495085793773</v>
      </c>
      <c r="FM21" s="9" t="s">
        <v>85</v>
      </c>
      <c r="FN21" s="43"/>
      <c r="FP21" s="43"/>
      <c r="FQ21" s="53"/>
      <c r="FR21" s="43"/>
      <c r="FS21" s="9"/>
      <c r="FT21" s="43"/>
      <c r="FU21" s="9"/>
      <c r="FV21" s="43">
        <f>SUM(INDEX('egyeni-ranglista'!$1:$1048576,MATCH($A21,'egyeni-ranglista'!$A:$A,0),FV$279):INDEX('egyeni-ranglista'!$1:$1048576,MATCH($A21,'egyeni-ranglista'!$A:$A,0),FV$280))</f>
        <v>209.91219337904084</v>
      </c>
      <c r="FW21" s="9" t="s">
        <v>324</v>
      </c>
      <c r="FX21" s="43">
        <f>SUM(INDEX('egyeni-ranglista'!$1:$1048576,MATCH($A21,'egyeni-ranglista'!$A:$A,0),FX$279):INDEX('egyeni-ranglista'!$1:$1048576,MATCH($A21,'egyeni-ranglista'!$A:$A,0),FX$280))</f>
        <v>200.47900692315883</v>
      </c>
      <c r="FY21" s="9" t="s">
        <v>1263</v>
      </c>
      <c r="FZ21" s="43"/>
      <c r="GA21" s="9"/>
      <c r="GB21" s="43">
        <f>SUM(INDEX('egyeni-ranglista'!$1:$1048576,MATCH($A21,'egyeni-ranglista'!$A:$A,0),GB$279):INDEX('egyeni-ranglista'!$1:$1048576,MATCH($A21,'egyeni-ranglista'!$A:$A,0),GB$280))</f>
        <v>216.48279460040061</v>
      </c>
      <c r="GC21" s="9" t="s">
        <v>324</v>
      </c>
      <c r="GD21" s="43">
        <f>SUM(INDEX('egyeni-ranglista'!$1:$1048576,MATCH($A21,'egyeni-ranglista'!$A:$A,0),GD$279):INDEX('egyeni-ranglista'!$1:$1048576,MATCH($A21,'egyeni-ranglista'!$A:$A,0),GD$280))</f>
        <v>176.19461660616781</v>
      </c>
      <c r="GE21" s="9" t="s">
        <v>324</v>
      </c>
      <c r="GF21" s="43"/>
      <c r="GG21" s="9"/>
      <c r="GH21" s="43">
        <f>SUM(INDEX('egyeni-ranglista'!$1:$1048576,MATCH($A21,'egyeni-ranglista'!$A:$A,0),GH$279):INDEX('egyeni-ranglista'!$1:$1048576,MATCH($A21,'egyeni-ranglista'!$A:$A,0),GH$280))</f>
        <v>168.77007548640859</v>
      </c>
      <c r="GI21" s="9" t="s">
        <v>324</v>
      </c>
      <c r="GJ21" s="43">
        <f>SUM(INDEX('egyeni-ranglista'!$1:$1048576,MATCH($A21,'egyeni-ranglista'!$A:$A,0),GJ$279):INDEX('egyeni-ranglista'!$1:$1048576,MATCH($A21,'egyeni-ranglista'!$A:$A,0),GJ$280))</f>
        <v>221.97517043801025</v>
      </c>
      <c r="GK21" s="9" t="s">
        <v>1360</v>
      </c>
      <c r="GL21" s="43"/>
      <c r="GM21" s="9"/>
      <c r="GN21" s="43">
        <f>SUM(INDEX('egyeni-ranglista'!$1:$1048576,MATCH($A21,'egyeni-ranglista'!$A:$A,0),GN$279):INDEX('egyeni-ranglista'!$1:$1048576,MATCH($A21,'egyeni-ranglista'!$A:$A,0),GN$280))</f>
        <v>234.05607370777702</v>
      </c>
      <c r="GO21" s="9" t="s">
        <v>1360</v>
      </c>
      <c r="GP21" s="43"/>
      <c r="GQ21" s="9"/>
      <c r="GR21" s="43">
        <f>SUM(INDEX('egyeni-ranglista'!$1:$1048576,MATCH($A21,'egyeni-ranglista'!$A:$A,0),GR$279):INDEX('egyeni-ranglista'!$1:$1048576,MATCH($A21,'egyeni-ranglista'!$A:$A,0),GR$280))</f>
        <v>242.41987714260981</v>
      </c>
      <c r="GS21" s="9" t="s">
        <v>324</v>
      </c>
      <c r="GT21" s="43"/>
      <c r="GU21" s="9"/>
      <c r="GV21" s="43"/>
      <c r="GW21" s="9"/>
      <c r="GX21" s="43"/>
      <c r="GY21" s="9"/>
      <c r="GZ21" s="43">
        <f>SUM(INDEX('egyeni-ranglista'!$1:$1048576,MATCH($A21,'egyeni-ranglista'!$A:$A,0),GZ$279):INDEX('egyeni-ranglista'!$1:$1048576,MATCH($A21,'egyeni-ranglista'!$A:$A,0),GZ$280))</f>
        <v>210.70126177075741</v>
      </c>
      <c r="HA21" s="9" t="s">
        <v>324</v>
      </c>
      <c r="HB21" s="43"/>
      <c r="HC21" s="9"/>
      <c r="HD21" s="43"/>
      <c r="HE21" s="9"/>
      <c r="HF21" s="43"/>
      <c r="HG21" s="9"/>
      <c r="HH21" s="43"/>
      <c r="HI21" s="9"/>
      <c r="HJ21" s="43"/>
      <c r="HK21" s="9"/>
      <c r="HL21" s="43"/>
      <c r="HM21" s="9"/>
      <c r="HN21" s="43">
        <f>SUM(INDEX('egyeni-ranglista'!$1:$1048576,MATCH($A21,'egyeni-ranglista'!$A:$A,0),HN$279):INDEX('egyeni-ranglista'!$1:$1048576,MATCH($A21,'egyeni-ranglista'!$A:$A,0),HN$280))</f>
        <v>301.87856498194708</v>
      </c>
      <c r="HO21" s="9" t="s">
        <v>324</v>
      </c>
      <c r="HP21" s="43"/>
      <c r="HQ21" s="9"/>
      <c r="HR21" s="43"/>
      <c r="HS21" s="9"/>
      <c r="HT21" s="43"/>
      <c r="HU21" s="9"/>
      <c r="HV21" s="43">
        <f>SUM(INDEX('egyeni-ranglista'!$1:$1048576,MATCH($A21,'egyeni-ranglista'!$A:$A,0),HV$279):INDEX('egyeni-ranglista'!$1:$1048576,MATCH($A21,'egyeni-ranglista'!$A:$A,0),HV$280))</f>
        <v>347.7410784048646</v>
      </c>
      <c r="HW21" s="9" t="s">
        <v>85</v>
      </c>
      <c r="HX21" s="43"/>
      <c r="HY21" s="9"/>
      <c r="HZ21" s="43"/>
      <c r="IA21" s="9"/>
      <c r="IB21" s="43"/>
      <c r="IC21" s="9"/>
      <c r="ID21" s="43">
        <f>SUM(INDEX('egyeni-ranglista'!$1:$1048576,MATCH($A21,'egyeni-ranglista'!$A:$A,0),ID$279):INDEX('egyeni-ranglista'!$1:$1048576,MATCH($A21,'egyeni-ranglista'!$A:$A,0),ID$280))</f>
        <v>345.91516266685187</v>
      </c>
      <c r="IE21" s="9" t="s">
        <v>324</v>
      </c>
      <c r="IF21" s="43"/>
      <c r="IG21" s="9"/>
      <c r="IH21" s="43"/>
      <c r="II21" s="9"/>
      <c r="IJ21" s="43"/>
      <c r="IK21" s="9"/>
      <c r="IL21" s="43">
        <f>SUM(INDEX('egyeni-ranglista'!$1:$1048576,MATCH($A21,'egyeni-ranglista'!$A:$A,0),IL$279):INDEX('egyeni-ranglista'!$1:$1048576,MATCH($A21,'egyeni-ranglista'!$A:$A,0),IL$280))</f>
        <v>351.65457534513001</v>
      </c>
      <c r="IM21" s="9" t="s">
        <v>324</v>
      </c>
      <c r="IN21" s="43"/>
      <c r="IO21" s="9"/>
      <c r="IP21" s="43"/>
      <c r="IQ21" s="9"/>
      <c r="IR21" s="43"/>
      <c r="IS21" s="9"/>
      <c r="IT21" s="43"/>
      <c r="IU21" s="9"/>
      <c r="IV21" s="43"/>
      <c r="IW21" s="9"/>
      <c r="IX21" s="43"/>
      <c r="IY21" s="9"/>
      <c r="IZ21" s="43"/>
      <c r="JA21" s="9"/>
      <c r="JB21" s="43">
        <f>SUM(INDEX('egyeni-ranglista'!$1:$1048576,MATCH($A21,'egyeni-ranglista'!$A:$A,0),JB$279):INDEX('egyeni-ranglista'!$1:$1048576,MATCH($A21,'egyeni-ranglista'!$A:$A,0),JB$280))</f>
        <v>338.65104520672548</v>
      </c>
      <c r="JC21" s="9" t="s">
        <v>324</v>
      </c>
      <c r="JD21" s="43"/>
      <c r="JE21" s="9"/>
      <c r="JF21" s="43"/>
      <c r="JG21" s="9"/>
      <c r="JH21" s="43">
        <f>SUM(INDEX('egyeni-ranglista'!$1:$1048576,MATCH($A21,'egyeni-ranglista'!$A:$A,0),JH$279):INDEX('egyeni-ranglista'!$1:$1048576,MATCH($A21,'egyeni-ranglista'!$A:$A,0),JH$280))</f>
        <v>358.20679306073737</v>
      </c>
      <c r="JI21" s="9" t="s">
        <v>324</v>
      </c>
      <c r="JJ21" s="43"/>
      <c r="JK21" s="9"/>
      <c r="JL21" s="43"/>
      <c r="JM21" s="9"/>
      <c r="JN21" s="43"/>
      <c r="JO21" s="9"/>
      <c r="JP21" s="43"/>
      <c r="JQ21" s="9"/>
      <c r="JR21" s="43"/>
      <c r="JS21" s="9"/>
      <c r="JT21" s="43"/>
      <c r="JU21" s="9"/>
      <c r="JV21" s="43"/>
      <c r="JW21" s="9"/>
      <c r="JX21" s="43"/>
      <c r="JY21" s="9"/>
      <c r="JZ21" s="43"/>
      <c r="KA21" s="9"/>
      <c r="KB21" s="43"/>
      <c r="KC21" s="9"/>
      <c r="KD21" s="43"/>
      <c r="KE21" s="9"/>
      <c r="KF21" s="43"/>
      <c r="KG21" s="9"/>
      <c r="KH21" s="43"/>
      <c r="KI21" s="9"/>
      <c r="KJ21" s="43"/>
      <c r="KK21" s="9"/>
      <c r="KL21" s="43"/>
      <c r="KM21" s="9"/>
      <c r="KN21" s="43"/>
      <c r="KO21" s="9"/>
      <c r="KP21" s="43">
        <f>SUM(INDEX('egyeni-ranglista'!$1:$1048576,MATCH($A21,'egyeni-ranglista'!$A:$A,0),KP$279):INDEX('egyeni-ranglista'!$1:$1048576,MATCH($A21,'egyeni-ranglista'!$A:$A,0),KP$280))</f>
        <v>189.62694616781374</v>
      </c>
      <c r="KQ21" s="9" t="s">
        <v>324</v>
      </c>
      <c r="KR21" s="43"/>
      <c r="KS21" s="9"/>
      <c r="KT21" s="43"/>
      <c r="KU21" s="9"/>
      <c r="KV21" s="43"/>
      <c r="KW21" s="9"/>
      <c r="KX21" s="43"/>
      <c r="KY21" s="9"/>
      <c r="KZ21" s="43"/>
      <c r="LA21" s="9"/>
      <c r="LB21" s="43"/>
      <c r="LC21" s="9"/>
      <c r="LD21" s="43"/>
      <c r="LE21" s="9"/>
      <c r="LF21" s="43"/>
      <c r="LG21" s="9"/>
      <c r="LH21" s="43"/>
      <c r="LI21" s="9"/>
      <c r="LJ21" s="43"/>
      <c r="LK21" s="9"/>
      <c r="LL21" s="43">
        <f>SUM(INDEX('egyeni-ranglista'!$1:$1048576,MATCH($A21,'egyeni-ranglista'!$A:$A,0),LL$279):INDEX('egyeni-ranglista'!$1:$1048576,MATCH($A21,'egyeni-ranglista'!$A:$A,0),LL$280))</f>
        <v>197.26136264450219</v>
      </c>
      <c r="LM21" s="9" t="s">
        <v>324</v>
      </c>
      <c r="LN21" s="43">
        <f>SUM(INDEX('egyeni-ranglista'!$1:$1048576,MATCH($A21,'egyeni-ranglista'!$A:$A,0),LN$279):INDEX('egyeni-ranglista'!$1:$1048576,MATCH($A21,'egyeni-ranglista'!$A:$A,0),LN$280))</f>
        <v>210.46098775776659</v>
      </c>
      <c r="LO21" s="9" t="s">
        <v>324</v>
      </c>
      <c r="LP21" s="43"/>
      <c r="LQ21" s="9"/>
      <c r="LR21" s="43"/>
      <c r="LS21" s="9"/>
      <c r="LT21" s="43"/>
      <c r="LU21" s="9"/>
      <c r="LV21" s="43"/>
      <c r="LW21" s="9"/>
      <c r="LX21" s="43"/>
      <c r="LY21" s="9"/>
      <c r="LZ21" s="43"/>
      <c r="MA21" s="9"/>
      <c r="MB21" s="43">
        <f>SUM(INDEX('egyeni-ranglista'!$1:$1048576,MATCH($A21,'egyeni-ranglista'!$A:$A,0),MB$279):INDEX('egyeni-ranglista'!$1:$1048576,MATCH($A21,'egyeni-ranglista'!$A:$A,0),MB$280))</f>
        <v>175.65153489683806</v>
      </c>
      <c r="MC21" s="9" t="s">
        <v>1432</v>
      </c>
      <c r="MD21" s="43"/>
      <c r="ME21" s="9"/>
      <c r="MF21" s="43"/>
      <c r="MG21" s="9"/>
      <c r="MH21" s="43"/>
      <c r="MI21" s="9"/>
      <c r="MJ21" s="43"/>
      <c r="MK21" s="9"/>
      <c r="ML21" s="43"/>
      <c r="MM21" s="9"/>
      <c r="MN21" s="43"/>
      <c r="MO21" s="9"/>
      <c r="MP21" s="43"/>
      <c r="MQ21" s="9"/>
      <c r="MR21" s="43"/>
      <c r="MS21" s="9"/>
      <c r="MT21" s="43"/>
      <c r="MU21" s="9"/>
    </row>
    <row r="22" spans="1:359">
      <c r="A22" s="1" t="s">
        <v>24</v>
      </c>
      <c r="C22" s="9"/>
      <c r="D22" s="43">
        <v>44</v>
      </c>
      <c r="E22" s="16" t="s">
        <v>102</v>
      </c>
      <c r="F22" s="43">
        <v>48.476538544309044</v>
      </c>
      <c r="G22" s="1" t="s">
        <v>194</v>
      </c>
      <c r="H22" s="43">
        <v>48.476538544309044</v>
      </c>
      <c r="I22" s="1" t="s">
        <v>231</v>
      </c>
      <c r="J22" s="43">
        <v>72.944975196904124</v>
      </c>
      <c r="K22" s="16" t="s">
        <v>102</v>
      </c>
      <c r="L22" s="43"/>
      <c r="M22" s="9"/>
      <c r="N22" s="43" t="s">
        <v>206</v>
      </c>
      <c r="P22" s="43" t="s">
        <v>206</v>
      </c>
      <c r="R22" s="43">
        <v>99.858049567114705</v>
      </c>
      <c r="S22" s="16" t="s">
        <v>102</v>
      </c>
      <c r="T22" s="43" t="s">
        <v>206</v>
      </c>
      <c r="V22" s="43">
        <v>118.80944495277178</v>
      </c>
      <c r="W22" s="1" t="s">
        <v>231</v>
      </c>
      <c r="X22" s="43">
        <v>134.35467590685633</v>
      </c>
      <c r="Y22" s="9" t="s">
        <v>291</v>
      </c>
      <c r="Z22" s="43"/>
      <c r="AA22" s="9"/>
      <c r="AB22" s="43" t="s">
        <v>206</v>
      </c>
      <c r="AD22" s="43">
        <v>136.47247947036891</v>
      </c>
      <c r="AE22" s="1" t="s">
        <v>243</v>
      </c>
      <c r="AH22" s="43">
        <v>163.7913717599084</v>
      </c>
      <c r="AI22" s="1" t="s">
        <v>24</v>
      </c>
      <c r="AJ22" s="43">
        <v>165.90603805855778</v>
      </c>
      <c r="AK22" s="1" t="s">
        <v>324</v>
      </c>
      <c r="AL22" s="43"/>
      <c r="AN22" s="43"/>
      <c r="AP22" s="43">
        <f>SUM(INDEX('egyeni-ranglista'!$1:$1048576,MATCH($A22,'egyeni-ranglista'!$A:$A,0),AP$279):INDEX('egyeni-ranglista'!$1:$1048576,MATCH($A22,'egyeni-ranglista'!$A:$A,0),AP$280))</f>
        <v>121.90603805855777</v>
      </c>
      <c r="AQ22" s="1" t="s">
        <v>324</v>
      </c>
      <c r="AR22" s="43"/>
      <c r="AS22" s="9"/>
      <c r="AT22" s="43">
        <f>SUM(INDEX('egyeni-ranglista'!$1:$1048576,MATCH($A22,'egyeni-ranglista'!$A:$A,0),AT$279):INDEX('egyeni-ranglista'!$1:$1048576,MATCH($A22,'egyeni-ranglista'!$A:$A,0),AT$280))</f>
        <v>121.90603805855777</v>
      </c>
      <c r="AU22" s="1" t="s">
        <v>324</v>
      </c>
      <c r="AV22" s="43"/>
      <c r="AW22" s="9"/>
      <c r="AX22" s="43"/>
      <c r="AY22" s="9" t="s">
        <v>611</v>
      </c>
      <c r="AZ22" s="43"/>
      <c r="BA22" s="9"/>
      <c r="BB22" s="43"/>
      <c r="BC22" s="9"/>
      <c r="BD22" s="43">
        <f>SUM(INDEX('egyeni-ranglista'!$1:$1048576,MATCH($A22,'egyeni-ranglista'!$A:$A,0),BD$279):INDEX('egyeni-ranglista'!$1:$1048576,MATCH($A22,'egyeni-ranglista'!$A:$A,0),BD$280))</f>
        <v>125.13999822495055</v>
      </c>
      <c r="BE22" s="1" t="s">
        <v>324</v>
      </c>
      <c r="BF22" s="43"/>
      <c r="BG22" s="9"/>
      <c r="BH22" s="43">
        <f>SUM(INDEX('egyeni-ranglista'!$1:$1048576,MATCH($A22,'egyeni-ranglista'!$A:$A,0),BH$279):INDEX('egyeni-ranglista'!$1:$1048576,MATCH($A22,'egyeni-ranglista'!$A:$A,0),BH$280))</f>
        <v>120.66345968064149</v>
      </c>
      <c r="BI22" s="1" t="s">
        <v>324</v>
      </c>
      <c r="BJ22" s="43">
        <f>SUM(INDEX('egyeni-ranglista'!$1:$1048576,MATCH($A22,'egyeni-ranglista'!$A:$A,0),BJ$279):INDEX('egyeni-ranglista'!$1:$1048576,MATCH($A22,'egyeni-ranglista'!$A:$A,0),BJ$280))</f>
        <v>134.88125835113883</v>
      </c>
      <c r="BK22" s="1" t="s">
        <v>231</v>
      </c>
      <c r="BL22" s="43"/>
      <c r="BN22" s="43">
        <f>SUM(INDEX('egyeni-ranglista'!$1:$1048576,MATCH($A22,'egyeni-ranglista'!$A:$A,0),BN$279):INDEX('egyeni-ranglista'!$1:$1048576,MATCH($A22,'egyeni-ranglista'!$A:$A,0),BN$280))</f>
        <v>171.65001975815102</v>
      </c>
      <c r="BO22" s="1" t="s">
        <v>324</v>
      </c>
      <c r="BP22" s="43"/>
      <c r="BQ22" s="9" t="s">
        <v>681</v>
      </c>
      <c r="BR22" s="43"/>
      <c r="BS22" s="9"/>
      <c r="BT22" s="43"/>
      <c r="BU22" s="9"/>
      <c r="BV22" s="43">
        <f>SUM(INDEX('egyeni-ranglista'!$1:$1048576,MATCH($A22,'egyeni-ranglista'!$A:$A,0),BV$279):INDEX('egyeni-ranglista'!$1:$1048576,MATCH($A22,'egyeni-ranglista'!$A:$A,0),BV$280))</f>
        <v>128.45078097736189</v>
      </c>
      <c r="BW22" s="1" t="s">
        <v>324</v>
      </c>
      <c r="BX22" s="43"/>
      <c r="BY22" s="9"/>
      <c r="BZ22" s="43"/>
      <c r="CA22" s="1" t="s">
        <v>324</v>
      </c>
      <c r="CB22" s="43"/>
      <c r="CD22" s="43">
        <f>SUM(INDEX('egyeni-ranglista'!$1:$1048576,MATCH($A22,'egyeni-ranglista'!$A:$A,0),CD$279):INDEX('egyeni-ranglista'!$1:$1048576,MATCH($A22,'egyeni-ranglista'!$A:$A,0),CD$280))</f>
        <v>185.019953365248</v>
      </c>
      <c r="CE22" s="1" t="s">
        <v>324</v>
      </c>
      <c r="CF22" s="43"/>
      <c r="CG22" s="9"/>
      <c r="CH22" s="43">
        <f>SUM(INDEX('egyeni-ranglista'!$1:$1048576,MATCH($A22,'egyeni-ranglista'!$A:$A,0),CH$279):INDEX('egyeni-ranglista'!$1:$1048576,MATCH($A22,'egyeni-ranglista'!$A:$A,0),CH$280))</f>
        <v>195.21999856632604</v>
      </c>
      <c r="CI22" s="9" t="s">
        <v>231</v>
      </c>
      <c r="CJ22" s="43">
        <f>SUM(INDEX('egyeni-ranglista'!$1:$1048576,MATCH($A22,'egyeni-ranglista'!$A:$A,0),CJ$279):INDEX('egyeni-ranglista'!$1:$1048576,MATCH($A22,'egyeni-ranglista'!$A:$A,0),CJ$280))</f>
        <v>219.23732073492801</v>
      </c>
      <c r="CK22" s="1" t="s">
        <v>324</v>
      </c>
      <c r="CL22" s="43"/>
      <c r="CN22" s="43"/>
      <c r="CO22" s="1" t="s">
        <v>324</v>
      </c>
      <c r="CP22" s="43"/>
      <c r="CQ22" s="9" t="s">
        <v>231</v>
      </c>
      <c r="CR22" s="43">
        <f>SUM(INDEX('egyeni-ranglista'!$1:$1048576,MATCH($A22,'egyeni-ranglista'!$A:$A,0),CR$279):INDEX('egyeni-ranglista'!$1:$1048576,MATCH($A22,'egyeni-ranglista'!$A:$A,0),CR$280))</f>
        <v>315.6229058285586</v>
      </c>
      <c r="CS22" s="1" t="s">
        <v>243</v>
      </c>
      <c r="CT22" s="43"/>
      <c r="CU22" s="9" t="s">
        <v>201</v>
      </c>
      <c r="CV22" s="43"/>
      <c r="CW22" s="9"/>
      <c r="CX22" s="43">
        <f>SUM(INDEX('egyeni-ranglista'!$1:$1048576,MATCH($A22,'egyeni-ranglista'!$A:$A,0),CX$279):INDEX('egyeni-ranglista'!$1:$1048576,MATCH($A22,'egyeni-ranglista'!$A:$A,0),CX$280))</f>
        <v>379.19682677338722</v>
      </c>
      <c r="CY22" s="9" t="s">
        <v>24</v>
      </c>
      <c r="CZ22" s="43">
        <f>SUM(INDEX('egyeni-ranglista'!$1:$1048576,MATCH($A22,'egyeni-ranglista'!$A:$A,0),CZ$279):INDEX('egyeni-ranglista'!$1:$1048576,MATCH($A22,'egyeni-ranglista'!$A:$A,0),CZ$280))</f>
        <v>383.13161369922244</v>
      </c>
      <c r="DA22" s="1" t="s">
        <v>324</v>
      </c>
      <c r="DB22" s="43"/>
      <c r="DD22" s="43"/>
      <c r="DF22" s="43">
        <f>SUM(INDEX('egyeni-ranglista'!$1:$1048576,MATCH($A22,'egyeni-ranglista'!$A:$A,0),DF$279):INDEX('egyeni-ranglista'!$1:$1048576,MATCH($A22,'egyeni-ranglista'!$A:$A,0),DF$280))</f>
        <v>383.13161369922244</v>
      </c>
      <c r="DG22" s="1" t="s">
        <v>324</v>
      </c>
      <c r="DH22" s="43"/>
      <c r="DJ22" s="43"/>
      <c r="DL22" s="43"/>
      <c r="DN22" s="43">
        <f>SUM(INDEX('egyeni-ranglista'!$1:$1048576,MATCH($A22,'egyeni-ranglista'!$A:$A,0),DN$279):INDEX('egyeni-ranglista'!$1:$1048576,MATCH($A22,'egyeni-ranglista'!$A:$A,0),DN$280))</f>
        <v>384.04475240877855</v>
      </c>
      <c r="DO22" s="1" t="s">
        <v>324</v>
      </c>
      <c r="DP22" s="43">
        <f>SUM(INDEX('egyeni-ranglista'!$1:$1048576,MATCH($A22,'egyeni-ranglista'!$A:$A,0),DP$279):INDEX('egyeni-ranglista'!$1:$1048576,MATCH($A22,'egyeni-ranglista'!$A:$A,0),DP$280))</f>
        <v>381.33501470667937</v>
      </c>
      <c r="DQ22" s="1" t="s">
        <v>231</v>
      </c>
      <c r="DR22" s="43"/>
      <c r="DT22" s="43">
        <f>SUM(INDEX('egyeni-ranglista'!$1:$1048576,MATCH($A22,'egyeni-ranglista'!$A:$A,0),DT$279):INDEX('egyeni-ranglista'!$1:$1048576,MATCH($A22,'egyeni-ranglista'!$A:$A,0),DT$280))</f>
        <v>392.50464197343445</v>
      </c>
      <c r="DU22" s="16" t="s">
        <v>324</v>
      </c>
      <c r="DZ22" s="43">
        <f>SUM(INDEX('egyeni-ranglista'!$1:$1048576,MATCH($A22,'egyeni-ranglista'!$A:$A,0),DZ$279):INDEX('egyeni-ranglista'!$1:$1048576,MATCH($A22,'egyeni-ranglista'!$A:$A,0),DZ$280))</f>
        <v>392.19288322544782</v>
      </c>
      <c r="EA22" s="16" t="s">
        <v>324</v>
      </c>
      <c r="EB22" s="43">
        <f>SUM(INDEX('egyeni-ranglista'!$1:$1048576,MATCH($A22,'egyeni-ranglista'!$A:$A,0),EB$279):INDEX('egyeni-ranglista'!$1:$1048576,MATCH($A22,'egyeni-ranglista'!$A:$A,0),EB$280))</f>
        <v>429.89001001074615</v>
      </c>
      <c r="EC22" s="16" t="s">
        <v>324</v>
      </c>
      <c r="ED22" s="43">
        <f>SUM(INDEX('egyeni-ranglista'!$1:$1048576,MATCH($A22,'egyeni-ranglista'!$A:$A,0),ED$279):INDEX('egyeni-ranglista'!$1:$1048576,MATCH($A22,'egyeni-ranglista'!$A:$A,0),ED$280))</f>
        <v>378.28258991431085</v>
      </c>
      <c r="EE22" s="16" t="s">
        <v>324</v>
      </c>
      <c r="EF22" s="43"/>
      <c r="EH22" s="43"/>
      <c r="EJ22" s="43">
        <f>SUM(INDEX('egyeni-ranglista'!$1:$1048576,MATCH($A22,'egyeni-ranglista'!$A:$A,0),EJ$279):INDEX('egyeni-ranglista'!$1:$1048576,MATCH($A22,'egyeni-ranglista'!$A:$A,0),EJ$280))</f>
        <v>423.00029093597936</v>
      </c>
      <c r="EK22" s="1" t="s">
        <v>231</v>
      </c>
      <c r="EL22" s="43">
        <f>SUM(INDEX('egyeni-ranglista'!$1:$1048576,MATCH($A22,'egyeni-ranglista'!$A:$A,0),EL$279):INDEX('egyeni-ranglista'!$1:$1048576,MATCH($A22,'egyeni-ranglista'!$A:$A,0),EL$280))</f>
        <v>434.46025658207384</v>
      </c>
      <c r="EM22" s="16" t="s">
        <v>324</v>
      </c>
      <c r="EN22" s="43"/>
      <c r="EO22" s="16"/>
      <c r="EP22" s="43"/>
      <c r="ER22" s="43"/>
      <c r="ET22" s="43"/>
      <c r="EU22" s="9"/>
      <c r="EV22" s="43"/>
      <c r="EW22" s="9"/>
      <c r="EX22" s="43">
        <f>SUM(INDEX('egyeni-ranglista'!$1:$1048576,MATCH($A22,'egyeni-ranglista'!$A:$A,0),EX$279):INDEX('egyeni-ranglista'!$1:$1048576,MATCH($A22,'egyeni-ranglista'!$A:$A,0),EX$280))</f>
        <v>445.12503819637107</v>
      </c>
      <c r="EY22" s="271" t="s">
        <v>1332</v>
      </c>
      <c r="EZ22" s="43"/>
      <c r="FA22" s="9"/>
      <c r="FB22" s="43">
        <f>SUM(INDEX('egyeni-ranglista'!$1:$1048576,MATCH($A22,'egyeni-ranglista'!$A:$A,0),FB$279):INDEX('egyeni-ranglista'!$1:$1048576,MATCH($A22,'egyeni-ranglista'!$A:$A,0),FB$280))</f>
        <v>445.83081284820884</v>
      </c>
      <c r="FC22" s="9" t="s">
        <v>231</v>
      </c>
      <c r="FD22" s="43">
        <f>SUM(INDEX('egyeni-ranglista'!$1:$1048576,MATCH($A22,'egyeni-ranglista'!$A:$A,0),FD$279):INDEX('egyeni-ranglista'!$1:$1048576,MATCH($A22,'egyeni-ranglista'!$A:$A,0),FD$280))</f>
        <v>458.60290024810496</v>
      </c>
      <c r="FE22" s="9" t="s">
        <v>231</v>
      </c>
      <c r="FF22" s="43">
        <f>SUM(INDEX('egyeni-ranglista'!$1:$1048576,MATCH($A22,'egyeni-ranglista'!$A:$A,0),FF$279):INDEX('egyeni-ranglista'!$1:$1048576,MATCH($A22,'egyeni-ranglista'!$A:$A,0),FF$280))</f>
        <v>750.9909330587102</v>
      </c>
      <c r="FG22" s="1" t="s">
        <v>243</v>
      </c>
      <c r="FH22" s="43">
        <f>SUM(INDEX('egyeni-ranglista'!$1:$1048576,MATCH($A22,'egyeni-ranglista'!$A:$A,0),FH$279):INDEX('egyeni-ranglista'!$1:$1048576,MATCH($A22,'egyeni-ranglista'!$A:$A,0),FH$280))</f>
        <v>757.65503631298895</v>
      </c>
      <c r="FI22" s="9" t="s">
        <v>201</v>
      </c>
      <c r="FJ22" s="43"/>
      <c r="FK22" s="9"/>
      <c r="FL22" s="43">
        <f>SUM(INDEX('egyeni-ranglista'!$1:$1048576,MATCH($A22,'egyeni-ranglista'!$A:$A,0),FL$279):INDEX('egyeni-ranglista'!$1:$1048576,MATCH($A22,'egyeni-ranglista'!$A:$A,0),FL$280))</f>
        <v>716.40503631298895</v>
      </c>
      <c r="FM22" s="9" t="s">
        <v>24</v>
      </c>
      <c r="FN22" s="43"/>
      <c r="FO22" s="9"/>
      <c r="FP22" s="43"/>
      <c r="FR22" s="43">
        <f>SUM(INDEX('egyeni-ranglista'!$1:$1048576,MATCH($A22,'egyeni-ranglista'!$A:$A,0),FR$279):INDEX('egyeni-ranglista'!$1:$1048576,MATCH($A22,'egyeni-ranglista'!$A:$A,0),FR$280))</f>
        <v>718.95720919193354</v>
      </c>
      <c r="FS22" s="9" t="s">
        <v>324</v>
      </c>
      <c r="FT22" s="43"/>
      <c r="FU22" s="9"/>
      <c r="FV22" s="43">
        <f>SUM(INDEX('egyeni-ranglista'!$1:$1048576,MATCH($A22,'egyeni-ranglista'!$A:$A,0),FV$279):INDEX('egyeni-ranglista'!$1:$1048576,MATCH($A22,'egyeni-ranglista'!$A:$A,0),FV$280))</f>
        <v>720.01429016742804</v>
      </c>
      <c r="FW22" s="9" t="s">
        <v>324</v>
      </c>
      <c r="FX22" s="43">
        <f>SUM(INDEX('egyeni-ranglista'!$1:$1048576,MATCH($A22,'egyeni-ranglista'!$A:$A,0),FX$279):INDEX('egyeni-ranglista'!$1:$1048576,MATCH($A22,'egyeni-ranglista'!$A:$A,0),FX$280))</f>
        <v>710.58110371154601</v>
      </c>
      <c r="FY22" s="9" t="s">
        <v>231</v>
      </c>
      <c r="FZ22" s="43"/>
      <c r="GA22" s="9"/>
      <c r="GB22" s="43">
        <f>SUM(INDEX('egyeni-ranglista'!$1:$1048576,MATCH($A22,'egyeni-ranglista'!$A:$A,0),GB$279):INDEX('egyeni-ranglista'!$1:$1048576,MATCH($A22,'egyeni-ranglista'!$A:$A,0),GB$280))</f>
        <v>712.0705243548008</v>
      </c>
      <c r="GC22" s="9" t="s">
        <v>324</v>
      </c>
      <c r="GD22" s="43">
        <f>SUM(INDEX('egyeni-ranglista'!$1:$1048576,MATCH($A22,'egyeni-ranglista'!$A:$A,0),GD$279):INDEX('egyeni-ranglista'!$1:$1048576,MATCH($A22,'egyeni-ranglista'!$A:$A,0),GD$280))</f>
        <v>671.782346360568</v>
      </c>
      <c r="GE22" s="9" t="s">
        <v>324</v>
      </c>
      <c r="GF22" s="43"/>
      <c r="GG22" s="9"/>
      <c r="GH22" s="43">
        <f>SUM(INDEX('egyeni-ranglista'!$1:$1048576,MATCH($A22,'egyeni-ranglista'!$A:$A,0),GH$279):INDEX('egyeni-ranglista'!$1:$1048576,MATCH($A22,'egyeni-ranglista'!$A:$A,0),GH$280))</f>
        <v>664.35780524080872</v>
      </c>
      <c r="GI22" s="9" t="s">
        <v>324</v>
      </c>
      <c r="GJ22" s="43"/>
      <c r="GK22" s="9"/>
      <c r="GL22" s="43">
        <f>SUM(INDEX('egyeni-ranglista'!$1:$1048576,MATCH($A22,'egyeni-ranglista'!$A:$A,0),GL$279):INDEX('egyeni-ranglista'!$1:$1048576,MATCH($A22,'egyeni-ranglista'!$A:$A,0),GL$280))</f>
        <v>717.56290019241044</v>
      </c>
      <c r="GM22" s="9" t="s">
        <v>231</v>
      </c>
      <c r="GN22" s="43">
        <f>SUM(INDEX('egyeni-ranglista'!$1:$1048576,MATCH($A22,'egyeni-ranglista'!$A:$A,0),GN$279):INDEX('egyeni-ranglista'!$1:$1048576,MATCH($A22,'egyeni-ranglista'!$A:$A,0),GN$280))</f>
        <v>806.17737387662089</v>
      </c>
      <c r="GO22" s="9" t="s">
        <v>1475</v>
      </c>
      <c r="GP22" s="43"/>
      <c r="GQ22" s="9"/>
      <c r="GR22" s="43">
        <f>SUM(INDEX('egyeni-ranglista'!$1:$1048576,MATCH($A22,'egyeni-ranglista'!$A:$A,0),GR$279):INDEX('egyeni-ranglista'!$1:$1048576,MATCH($A22,'egyeni-ranglista'!$A:$A,0),GR$280))</f>
        <v>837.73125446680933</v>
      </c>
      <c r="GS22" s="9" t="s">
        <v>324</v>
      </c>
      <c r="GT22" s="43">
        <f>SUM(INDEX('egyeni-ranglista'!$1:$1048576,MATCH($A22,'egyeni-ranglista'!$A:$A,0),GT$279):INDEX('egyeni-ranglista'!$1:$1048576,MATCH($A22,'egyeni-ranglista'!$A:$A,0),GT$280))</f>
        <v>866.44001903301864</v>
      </c>
      <c r="GU22" s="9" t="s">
        <v>231</v>
      </c>
      <c r="GV22" s="43"/>
      <c r="GW22" s="9"/>
      <c r="GX22" s="43"/>
      <c r="GY22" s="9"/>
      <c r="GZ22" s="43">
        <f>SUM(INDEX('egyeni-ranglista'!$1:$1048576,MATCH($A22,'egyeni-ranglista'!$A:$A,0),GZ$279):INDEX('egyeni-ranglista'!$1:$1048576,MATCH($A22,'egyeni-ranglista'!$A:$A,0),GZ$280))</f>
        <v>903.99421804232531</v>
      </c>
      <c r="HA22" s="9" t="s">
        <v>324</v>
      </c>
      <c r="HB22" s="43">
        <f>SUM(INDEX('egyeni-ranglista'!$1:$1048576,MATCH($A22,'egyeni-ranglista'!$A:$A,0),HB$279):INDEX('egyeni-ranglista'!$1:$1048576,MATCH($A22,'egyeni-ranglista'!$A:$A,0),HB$280))</f>
        <v>1013.0850396774713</v>
      </c>
      <c r="HC22" s="9" t="s">
        <v>231</v>
      </c>
      <c r="HD22" s="43"/>
      <c r="HE22" s="9"/>
      <c r="HF22" s="43"/>
      <c r="HG22" s="9"/>
      <c r="HH22" s="43"/>
      <c r="HI22" s="9"/>
      <c r="HJ22" s="43"/>
      <c r="HK22" s="9"/>
      <c r="HL22" s="43"/>
      <c r="HM22" s="9"/>
      <c r="HN22" s="43">
        <f>SUM(INDEX('egyeni-ranglista'!$1:$1048576,MATCH($A22,'egyeni-ranglista'!$A:$A,0),HN$279):INDEX('egyeni-ranglista'!$1:$1048576,MATCH($A22,'egyeni-ranglista'!$A:$A,0),HN$280))</f>
        <v>572.37224427460535</v>
      </c>
      <c r="HO22" s="9" t="s">
        <v>324</v>
      </c>
      <c r="HP22" s="43"/>
      <c r="HQ22" s="9"/>
      <c r="HR22" s="43"/>
      <c r="HS22" s="9"/>
      <c r="HT22" s="43"/>
      <c r="HU22" s="9"/>
      <c r="HV22" s="43">
        <f>SUM(INDEX('egyeni-ranglista'!$1:$1048576,MATCH($A22,'egyeni-ranglista'!$A:$A,0),HV$279):INDEX('egyeni-ranglista'!$1:$1048576,MATCH($A22,'egyeni-ranglista'!$A:$A,0),HV$280))</f>
        <v>614.48475769752292</v>
      </c>
      <c r="HW22" s="9" t="s">
        <v>24</v>
      </c>
      <c r="HX22" s="43"/>
      <c r="HY22" s="9"/>
      <c r="HZ22" s="43">
        <f>SUM(INDEX('egyeni-ranglista'!$1:$1048576,MATCH($A22,'egyeni-ranglista'!$A:$A,0),HZ$279):INDEX('egyeni-ranglista'!$1:$1048576,MATCH($A22,'egyeni-ranglista'!$A:$A,0),HZ$280))</f>
        <v>620.42291719111961</v>
      </c>
      <c r="IA22" s="9" t="s">
        <v>1475</v>
      </c>
      <c r="IB22" s="43">
        <f>SUM(INDEX('egyeni-ranglista'!$1:$1048576,MATCH($A22,'egyeni-ranglista'!$A:$A,0),IB$279):INDEX('egyeni-ranglista'!$1:$1048576,MATCH($A22,'egyeni-ranglista'!$A:$A,0),IB$280))</f>
        <v>626.75322366228352</v>
      </c>
      <c r="IC22" s="9" t="s">
        <v>1475</v>
      </c>
      <c r="ID22" s="43">
        <f>SUM(INDEX('egyeni-ranglista'!$1:$1048576,MATCH($A22,'egyeni-ranglista'!$A:$A,0),ID$279):INDEX('egyeni-ranglista'!$1:$1048576,MATCH($A22,'egyeni-ranglista'!$A:$A,0),ID$280))</f>
        <v>635.41762569800926</v>
      </c>
      <c r="IE22" s="9" t="s">
        <v>324</v>
      </c>
      <c r="IF22" s="43"/>
      <c r="IG22" s="9"/>
      <c r="IH22" s="43">
        <f>SUM(INDEX('egyeni-ranglista'!$1:$1048576,MATCH($A22,'egyeni-ranglista'!$A:$A,0),IH$279):INDEX('egyeni-ranglista'!$1:$1048576,MATCH($A22,'egyeni-ranglista'!$A:$A,0),IH$280))</f>
        <v>643.23191288880378</v>
      </c>
      <c r="II22" s="9" t="s">
        <v>1475</v>
      </c>
      <c r="IJ22" s="43"/>
      <c r="IK22" s="9"/>
      <c r="IL22" s="43">
        <f>SUM(INDEX('egyeni-ranglista'!$1:$1048576,MATCH($A22,'egyeni-ranglista'!$A:$A,0),IL$279):INDEX('egyeni-ranglista'!$1:$1048576,MATCH($A22,'egyeni-ranglista'!$A:$A,0),IL$280))</f>
        <v>659.14091490078272</v>
      </c>
      <c r="IM22" s="9" t="s">
        <v>324</v>
      </c>
      <c r="IN22" s="43"/>
      <c r="IO22" s="9"/>
      <c r="IP22" s="43"/>
      <c r="IQ22" s="9"/>
      <c r="IR22" s="43"/>
      <c r="IS22" s="9"/>
      <c r="IT22" s="43"/>
      <c r="IU22" s="9"/>
      <c r="IV22" s="43"/>
      <c r="IW22" s="9"/>
      <c r="IX22" s="43">
        <f>SUM(INDEX('egyeni-ranglista'!$1:$1048576,MATCH($A22,'egyeni-ranglista'!$A:$A,0),IX$279):INDEX('egyeni-ranglista'!$1:$1048576,MATCH($A22,'egyeni-ranglista'!$A:$A,0),IX$280))</f>
        <v>612.7133631225978</v>
      </c>
      <c r="IY22" s="9" t="s">
        <v>231</v>
      </c>
      <c r="IZ22" s="43"/>
      <c r="JA22" s="9"/>
      <c r="JB22" s="43">
        <f>SUM(INDEX('egyeni-ranglista'!$1:$1048576,MATCH($A22,'egyeni-ranglista'!$A:$A,0),JB$279):INDEX('egyeni-ranglista'!$1:$1048576,MATCH($A22,'egyeni-ranglista'!$A:$A,0),JB$280))</f>
        <v>639.47892800354327</v>
      </c>
      <c r="JC22" s="9" t="s">
        <v>324</v>
      </c>
      <c r="JD22" s="43"/>
      <c r="JE22" s="9"/>
      <c r="JF22" s="43"/>
      <c r="JG22" s="9"/>
      <c r="JH22" s="43">
        <f>SUM(INDEX('egyeni-ranglista'!$1:$1048576,MATCH($A22,'egyeni-ranglista'!$A:$A,0),JH$279):INDEX('egyeni-ranglista'!$1:$1048576,MATCH($A22,'egyeni-ranglista'!$A:$A,0),JH$280))</f>
        <v>659.03467585755527</v>
      </c>
      <c r="JI22" s="9" t="s">
        <v>324</v>
      </c>
      <c r="JJ22" s="43"/>
      <c r="JK22" s="9"/>
      <c r="JL22" s="43"/>
      <c r="JM22" s="9"/>
      <c r="JN22" s="43"/>
      <c r="JO22" s="9"/>
      <c r="JP22" s="43"/>
      <c r="JQ22" s="9"/>
      <c r="JR22" s="43"/>
      <c r="JS22" s="9"/>
      <c r="JT22" s="43">
        <f>SUM(INDEX('egyeni-ranglista'!$1:$1048576,MATCH($A22,'egyeni-ranglista'!$A:$A,0),JT$279):INDEX('egyeni-ranglista'!$1:$1048576,MATCH($A22,'egyeni-ranglista'!$A:$A,0),JT$280))</f>
        <v>648.6991218705864</v>
      </c>
      <c r="JU22" s="9" t="s">
        <v>231</v>
      </c>
      <c r="JV22" s="43"/>
      <c r="JW22" s="9"/>
      <c r="JX22" s="43">
        <f>SUM(INDEX('egyeni-ranglista'!$1:$1048576,MATCH($A22,'egyeni-ranglista'!$A:$A,0),JX$279):INDEX('egyeni-ranglista'!$1:$1048576,MATCH($A22,'egyeni-ranglista'!$A:$A,0),JX$280))</f>
        <v>541.57080195009303</v>
      </c>
      <c r="JY22" s="9" t="s">
        <v>231</v>
      </c>
      <c r="JZ22" s="43">
        <f>SUM(INDEX('egyeni-ranglista'!$1:$1048576,MATCH($A22,'egyeni-ranglista'!$A:$A,0),JZ$279):INDEX('egyeni-ranglista'!$1:$1048576,MATCH($A22,'egyeni-ranglista'!$A:$A,0),JZ$280))</f>
        <v>537.36203738388383</v>
      </c>
      <c r="KA22" s="9" t="s">
        <v>231</v>
      </c>
      <c r="KB22" s="43"/>
      <c r="KC22" s="9"/>
      <c r="KD22" s="43"/>
      <c r="KE22" s="9"/>
      <c r="KF22" s="43"/>
      <c r="KG22" s="9"/>
      <c r="KH22" s="43">
        <f>SUM(INDEX('egyeni-ranglista'!$1:$1048576,MATCH($A22,'egyeni-ranglista'!$A:$A,0),KH$279):INDEX('egyeni-ranglista'!$1:$1048576,MATCH($A22,'egyeni-ranglista'!$A:$A,0),KH$280))</f>
        <v>378.70534403821154</v>
      </c>
      <c r="KI22" s="9" t="s">
        <v>231</v>
      </c>
      <c r="KJ22" s="43"/>
      <c r="KK22" s="9"/>
      <c r="KL22" s="43"/>
      <c r="KM22" s="9"/>
      <c r="KN22" s="43"/>
      <c r="KO22" s="9"/>
      <c r="KP22" s="43">
        <f>SUM(INDEX('egyeni-ranglista'!$1:$1048576,MATCH($A22,'egyeni-ranglista'!$A:$A,0),KP$279):INDEX('egyeni-ranglista'!$1:$1048576,MATCH($A22,'egyeni-ranglista'!$A:$A,0),KP$280))</f>
        <v>439.49193943294836</v>
      </c>
      <c r="KQ22" s="9" t="s">
        <v>324</v>
      </c>
      <c r="KR22" s="43"/>
      <c r="KS22" s="9"/>
      <c r="KT22" s="43">
        <f>SUM(INDEX('egyeni-ranglista'!$1:$1048576,MATCH($A22,'egyeni-ranglista'!$A:$A,0),KT$279):INDEX('egyeni-ranglista'!$1:$1048576,MATCH($A22,'egyeni-ranglista'!$A:$A,0),KT$280))</f>
        <v>497.02769866506151</v>
      </c>
      <c r="KU22" s="9" t="s">
        <v>231</v>
      </c>
      <c r="KV22" s="43"/>
      <c r="KW22" s="9"/>
      <c r="KX22" s="43"/>
      <c r="KY22" s="9"/>
      <c r="KZ22" s="43">
        <f>SUM(INDEX('egyeni-ranglista'!$1:$1048576,MATCH($A22,'egyeni-ranglista'!$A:$A,0),KZ$279):INDEX('egyeni-ranglista'!$1:$1048576,MATCH($A22,'egyeni-ranglista'!$A:$A,0),KZ$280))</f>
        <v>509.07017399400888</v>
      </c>
      <c r="LA22" s="9" t="s">
        <v>24</v>
      </c>
      <c r="LB22" s="43"/>
      <c r="LC22" s="9"/>
      <c r="LD22" s="43"/>
      <c r="LE22" s="9"/>
      <c r="LF22" s="43"/>
      <c r="LG22" s="9"/>
      <c r="LH22" s="43"/>
      <c r="LI22" s="9"/>
      <c r="LJ22" s="43"/>
      <c r="LK22" s="9"/>
      <c r="LL22" s="43">
        <f>SUM(INDEX('egyeni-ranglista'!$1:$1048576,MATCH($A22,'egyeni-ranglista'!$A:$A,0),LL$279):INDEX('egyeni-ranglista'!$1:$1048576,MATCH($A22,'egyeni-ranglista'!$A:$A,0),LL$280))</f>
        <v>438.14662522925937</v>
      </c>
      <c r="LM22" s="9" t="s">
        <v>324</v>
      </c>
      <c r="LN22" s="43">
        <f>SUM(INDEX('egyeni-ranglista'!$1:$1048576,MATCH($A22,'egyeni-ranglista'!$A:$A,0),LN$279):INDEX('egyeni-ranglista'!$1:$1048576,MATCH($A22,'egyeni-ranglista'!$A:$A,0),LN$280))</f>
        <v>451.34625034252383</v>
      </c>
      <c r="LO22" s="9" t="s">
        <v>324</v>
      </c>
      <c r="LP22" s="43"/>
      <c r="LQ22" s="9"/>
      <c r="LR22" s="43">
        <f>SUM(INDEX('egyeni-ranglista'!$1:$1048576,MATCH($A22,'egyeni-ranglista'!$A:$A,0),LR$279):INDEX('egyeni-ranglista'!$1:$1048576,MATCH($A22,'egyeni-ranglista'!$A:$A,0),LR$280))</f>
        <v>457.44944167452593</v>
      </c>
      <c r="LS22" s="9" t="s">
        <v>324</v>
      </c>
      <c r="LT22" s="43"/>
      <c r="LU22" s="9"/>
      <c r="LV22" s="43"/>
      <c r="LW22" s="9"/>
      <c r="LX22" s="43"/>
      <c r="LY22" s="9"/>
      <c r="LZ22" s="43"/>
      <c r="MA22" s="9"/>
      <c r="MB22" s="43">
        <f>SUM(INDEX('egyeni-ranglista'!$1:$1048576,MATCH($A22,'egyeni-ranglista'!$A:$A,0),MB$279):INDEX('egyeni-ranglista'!$1:$1048576,MATCH($A22,'egyeni-ranglista'!$A:$A,0),MB$280))</f>
        <v>378.7204564078159</v>
      </c>
      <c r="MC22" s="9" t="s">
        <v>324</v>
      </c>
      <c r="MD22" s="43">
        <f>SUM(INDEX('egyeni-ranglista'!$1:$1048576,MATCH($A22,'egyeni-ranglista'!$A:$A,0),MD$279):INDEX('egyeni-ranglista'!$1:$1048576,MATCH($A22,'egyeni-ranglista'!$A:$A,0),MD$280))</f>
        <v>306.47712584714895</v>
      </c>
      <c r="ME22" s="9" t="s">
        <v>231</v>
      </c>
      <c r="MF22" s="43"/>
      <c r="MG22" s="9"/>
      <c r="MH22" s="43"/>
      <c r="MI22" s="9"/>
      <c r="MJ22" s="43"/>
      <c r="MK22" s="9"/>
      <c r="ML22" s="43"/>
      <c r="MM22" s="9"/>
      <c r="MN22" s="43"/>
      <c r="MO22" s="9"/>
      <c r="MP22" s="43">
        <f>SUM(INDEX('egyeni-ranglista'!$1:$1048576,MATCH($A22,'egyeni-ranglista'!$A:$A,0),MP$279):INDEX('egyeni-ranglista'!$1:$1048576,MATCH($A22,'egyeni-ranglista'!$A:$A,0),MP$280))</f>
        <v>294.03091754201478</v>
      </c>
      <c r="MQ22" s="9" t="s">
        <v>1649</v>
      </c>
      <c r="MR22" s="43"/>
      <c r="MS22" s="9"/>
      <c r="MT22" s="43"/>
      <c r="MU22" s="9"/>
    </row>
    <row r="23" spans="1:359">
      <c r="A23" s="32" t="s">
        <v>1352</v>
      </c>
      <c r="L23" s="43"/>
      <c r="M23" s="9"/>
      <c r="N23" s="43"/>
      <c r="O23" s="9"/>
      <c r="P23" s="43"/>
      <c r="R23" s="43"/>
      <c r="T23" s="43"/>
      <c r="V23" s="43"/>
      <c r="X23" s="43"/>
      <c r="Y23" s="9"/>
      <c r="Z23" s="43"/>
      <c r="AA23" s="9"/>
      <c r="AB23" s="43"/>
      <c r="AD23" s="43"/>
      <c r="AR23" s="9"/>
      <c r="AS23" s="9"/>
      <c r="AT23" s="43"/>
      <c r="AV23" s="43"/>
      <c r="AW23" s="9"/>
      <c r="AX23" s="43"/>
      <c r="AY23" s="9"/>
      <c r="AZ23" s="43"/>
      <c r="BA23" s="9"/>
      <c r="BB23" s="43"/>
      <c r="BC23" s="9"/>
      <c r="BD23" s="43"/>
      <c r="BE23" s="9"/>
      <c r="BF23" s="43"/>
      <c r="BG23" s="9"/>
      <c r="BH23" s="43"/>
      <c r="BI23" s="9"/>
      <c r="BJ23" s="43"/>
      <c r="BK23" s="9"/>
      <c r="BL23" s="43"/>
      <c r="BM23" s="9"/>
      <c r="BN23" s="43"/>
      <c r="BP23" s="43"/>
      <c r="BQ23" s="9"/>
      <c r="BR23" s="43"/>
      <c r="BS23" s="9"/>
      <c r="BT23" s="43"/>
      <c r="BU23" s="9"/>
      <c r="BV23" s="43"/>
      <c r="BX23" s="43"/>
      <c r="BY23" s="9"/>
      <c r="BZ23" s="43"/>
      <c r="CA23" s="9"/>
      <c r="CB23" s="43"/>
      <c r="CC23" s="9"/>
      <c r="CD23" s="43"/>
      <c r="CE23" s="9"/>
      <c r="CF23" s="43"/>
      <c r="CG23" s="9"/>
      <c r="CH23" s="43"/>
      <c r="CI23" s="9"/>
      <c r="CJ23" s="43"/>
      <c r="CK23" s="9"/>
      <c r="CL23" s="43"/>
      <c r="CM23" s="9"/>
      <c r="CN23" s="43"/>
      <c r="CO23" s="9"/>
      <c r="CP23" s="43"/>
      <c r="CQ23" s="9"/>
      <c r="CR23" s="43"/>
      <c r="CS23" s="9"/>
      <c r="CT23" s="43"/>
      <c r="CU23" s="9"/>
      <c r="CV23" s="43"/>
      <c r="CW23" s="9"/>
      <c r="CX23" s="43"/>
      <c r="CY23" s="9"/>
      <c r="CZ23" s="43"/>
      <c r="DA23" s="9"/>
      <c r="DB23" s="43"/>
      <c r="DD23" s="43"/>
      <c r="DF23" s="43"/>
      <c r="DH23" s="43"/>
      <c r="DJ23" s="43"/>
      <c r="DL23" s="43"/>
      <c r="DN23" s="43"/>
      <c r="DO23" s="9"/>
      <c r="DP23" s="43"/>
      <c r="DQ23" s="9"/>
      <c r="DT23" s="43"/>
      <c r="DU23" s="9"/>
      <c r="DV23" s="43"/>
      <c r="DW23" s="9"/>
      <c r="DX23" s="43"/>
      <c r="DY23" s="9"/>
      <c r="DZ23" s="43"/>
      <c r="EA23" s="9"/>
      <c r="EB23" s="43"/>
      <c r="ED23" s="43"/>
      <c r="EE23" s="9"/>
      <c r="EF23" s="43"/>
      <c r="EH23" s="43"/>
      <c r="EJ23" s="43"/>
      <c r="EL23" s="43"/>
      <c r="EM23" s="9"/>
      <c r="EN23" s="43"/>
      <c r="EO23" s="9"/>
      <c r="EP23" s="43"/>
      <c r="ER23" s="43">
        <f>SUM(INDEX('egyeni-ranglista'!$1:$1048576,MATCH($A23,'egyeni-ranglista'!$A:$A,0),ER$279):INDEX('egyeni-ranglista'!$1:$1048576,MATCH($A23,'egyeni-ranglista'!$A:$A,0),ER$280))</f>
        <v>0</v>
      </c>
      <c r="ES23" s="271" t="s">
        <v>1332</v>
      </c>
      <c r="ET23" s="43"/>
      <c r="EV23" s="43"/>
      <c r="EX23" s="43">
        <f>SUM(INDEX('egyeni-ranglista'!$1:$1048576,MATCH($A23,'egyeni-ranglista'!$A:$A,0),EX$279):INDEX('egyeni-ranglista'!$1:$1048576,MATCH($A23,'egyeni-ranglista'!$A:$A,0),EX$280))</f>
        <v>0.70733862416638305</v>
      </c>
      <c r="EY23" s="271" t="s">
        <v>1332</v>
      </c>
      <c r="EZ23" s="43"/>
      <c r="FB23" s="43"/>
      <c r="FD23" s="43"/>
      <c r="FF23" s="43"/>
      <c r="FG23" s="9"/>
      <c r="FH23" s="43"/>
      <c r="FI23" s="9"/>
      <c r="FJ23" s="43"/>
      <c r="FK23" s="9"/>
      <c r="FL23" s="43"/>
      <c r="FM23" s="9"/>
      <c r="FN23" s="43"/>
      <c r="FP23" s="43"/>
      <c r="FQ23" s="9"/>
      <c r="FR23" s="43"/>
      <c r="FS23" s="9"/>
      <c r="FT23" s="43"/>
      <c r="FU23" s="9"/>
      <c r="FV23" s="43">
        <f>SUM(INDEX('egyeni-ranglista'!$1:$1048576,MATCH($A23,'egyeni-ranglista'!$A:$A,0),FV$279):INDEX('egyeni-ranglista'!$1:$1048576,MATCH($A23,'egyeni-ranglista'!$A:$A,0),FV$280))</f>
        <v>1.4131132760041349</v>
      </c>
      <c r="FW23" s="9" t="s">
        <v>1332</v>
      </c>
      <c r="FX23" s="43"/>
      <c r="FY23" s="9"/>
      <c r="FZ23" s="43"/>
      <c r="GA23" s="9"/>
      <c r="GB23" s="43"/>
      <c r="GC23" s="9"/>
      <c r="GD23" s="43"/>
      <c r="GE23" s="9"/>
      <c r="GF23" s="43"/>
      <c r="GG23" s="9"/>
      <c r="GH23" s="43"/>
      <c r="GI23" s="9"/>
      <c r="GJ23" s="43"/>
      <c r="GK23" s="9"/>
      <c r="GL23" s="43"/>
      <c r="GM23" s="9"/>
      <c r="GN23" s="43"/>
      <c r="GO23" s="9"/>
      <c r="GP23" s="43"/>
      <c r="GQ23" s="9"/>
      <c r="GR23" s="43"/>
      <c r="GS23" s="9"/>
      <c r="GT23" s="43"/>
      <c r="GU23" s="9"/>
      <c r="GV23" s="43"/>
      <c r="GW23" s="9"/>
      <c r="GX23" s="43"/>
      <c r="GY23" s="9"/>
      <c r="GZ23" s="43"/>
      <c r="HA23" s="9"/>
      <c r="HB23" s="43"/>
      <c r="HC23" s="9"/>
      <c r="HD23" s="43"/>
      <c r="HE23" s="9"/>
      <c r="HF23" s="43"/>
      <c r="HG23" s="9"/>
      <c r="HH23" s="43"/>
      <c r="HI23" s="9"/>
      <c r="HJ23" s="43">
        <f>SUM(INDEX('egyeni-ranglista'!$1:$1048576,MATCH($A23,'egyeni-ranglista'!$A:$A,0),HJ$279):INDEX('egyeni-ranglista'!$1:$1048576,MATCH($A23,'egyeni-ranglista'!$A:$A,0),HJ$280))</f>
        <v>0</v>
      </c>
      <c r="HK23" s="9" t="s">
        <v>1446</v>
      </c>
      <c r="HL23" s="43"/>
      <c r="HM23" s="9"/>
      <c r="HN23" s="43"/>
      <c r="HO23" s="9"/>
      <c r="HP23" s="43"/>
      <c r="HQ23" s="9"/>
      <c r="HR23" s="43">
        <f>SUM(INDEX('egyeni-ranglista'!$1:$1048576,MATCH($A23,'egyeni-ranglista'!$A:$A,0),HR$279):INDEX('egyeni-ranglista'!$1:$1048576,MATCH($A23,'egyeni-ranglista'!$A:$A,0),HR$280))</f>
        <v>1.5207134530954391</v>
      </c>
      <c r="HS23" s="9" t="s">
        <v>1507</v>
      </c>
      <c r="HT23" s="43"/>
      <c r="HU23" s="9"/>
      <c r="HV23" s="43"/>
      <c r="HW23" s="9"/>
      <c r="HX23" s="43"/>
      <c r="HY23" s="9"/>
      <c r="HZ23" s="43"/>
      <c r="IA23" s="9"/>
      <c r="IB23" s="43"/>
      <c r="IC23" s="9"/>
      <c r="ID23" s="43"/>
      <c r="IE23" s="9"/>
      <c r="IF23" s="43"/>
      <c r="IG23" s="9"/>
      <c r="IH23" s="43"/>
      <c r="II23" s="9"/>
      <c r="IJ23" s="43"/>
      <c r="IK23" s="9"/>
      <c r="IL23" s="43"/>
      <c r="IM23" s="9"/>
      <c r="IN23" s="43"/>
      <c r="IO23" s="9"/>
      <c r="IP23" s="43"/>
      <c r="IQ23" s="9"/>
      <c r="IR23" s="43"/>
      <c r="IS23" s="9"/>
      <c r="IT23" s="43"/>
      <c r="IU23" s="9"/>
      <c r="IV23" s="43"/>
      <c r="IW23" s="9"/>
      <c r="IX23" s="43"/>
      <c r="IY23" s="9"/>
      <c r="IZ23" s="43"/>
      <c r="JA23" s="9"/>
      <c r="JB23" s="43">
        <f>SUM(INDEX('egyeni-ranglista'!$1:$1048576,MATCH($A23,'egyeni-ranglista'!$A:$A,0),JB$279):INDEX('egyeni-ranglista'!$1:$1048576,MATCH($A23,'egyeni-ranglista'!$A:$A,0),JB$280))</f>
        <v>3.9576834567946659</v>
      </c>
      <c r="JC23" s="9" t="s">
        <v>1446</v>
      </c>
      <c r="JD23" s="43"/>
      <c r="JE23" s="9"/>
      <c r="JF23" s="43"/>
      <c r="JG23" s="9"/>
      <c r="JH23" s="43"/>
      <c r="JI23" s="9"/>
      <c r="JJ23" s="43"/>
      <c r="JK23" s="9"/>
      <c r="JL23" s="43"/>
      <c r="JM23" s="9"/>
      <c r="JN23" s="43"/>
      <c r="JO23" s="9"/>
      <c r="JP23" s="43"/>
      <c r="JQ23" s="9"/>
      <c r="JR23" s="43"/>
      <c r="JS23" s="9"/>
      <c r="JT23" s="43"/>
      <c r="JU23" s="9"/>
      <c r="JV23" s="43">
        <f>SUM(INDEX('egyeni-ranglista'!$1:$1048576,MATCH($A23,'egyeni-ranglista'!$A:$A,0),JV$279):INDEX('egyeni-ranglista'!$1:$1048576,MATCH($A23,'egyeni-ranglista'!$A:$A,0),JV$280))</f>
        <v>3.9576834567946659</v>
      </c>
      <c r="JW23" s="9" t="s">
        <v>1561</v>
      </c>
      <c r="JX23" s="43"/>
      <c r="JY23" s="9"/>
      <c r="JZ23" s="43"/>
      <c r="KA23" s="9"/>
      <c r="KB23" s="43"/>
      <c r="KC23" s="9"/>
      <c r="KD23" s="43"/>
      <c r="KE23" s="9"/>
      <c r="KF23" s="43"/>
      <c r="KG23" s="9"/>
      <c r="KH23" s="43"/>
      <c r="KI23" s="9"/>
      <c r="KJ23" s="43"/>
      <c r="KK23" s="9"/>
      <c r="KL23" s="43">
        <f>SUM(INDEX('egyeni-ranglista'!$1:$1048576,MATCH($A23,'egyeni-ranglista'!$A:$A,0),KL$279):INDEX('egyeni-ranglista'!$1:$1048576,MATCH($A23,'egyeni-ranglista'!$A:$A,0),KL$280))</f>
        <v>5.4155545048378979</v>
      </c>
      <c r="KM23" s="9" t="s">
        <v>1332</v>
      </c>
      <c r="KN23" s="43"/>
      <c r="KO23" s="9"/>
      <c r="KP23" s="43"/>
      <c r="KQ23" s="9"/>
      <c r="KR23" s="43"/>
      <c r="KS23" s="9"/>
      <c r="KT23" s="43"/>
      <c r="KU23" s="9"/>
      <c r="KV23" s="43"/>
      <c r="KW23" s="9"/>
      <c r="KX23" s="43"/>
      <c r="KY23" s="9"/>
      <c r="KZ23" s="43">
        <f>SUM(INDEX('egyeni-ranglista'!$1:$1048576,MATCH($A23,'egyeni-ranglista'!$A:$A,0),KZ$279):INDEX('egyeni-ranglista'!$1:$1048576,MATCH($A23,'egyeni-ranglista'!$A:$A,0),KZ$280))</f>
        <v>7.2990620419781136</v>
      </c>
      <c r="LA23" s="9" t="s">
        <v>1352</v>
      </c>
      <c r="LB23" s="43">
        <f>SUM(INDEX('egyeni-ranglista'!$1:$1048576,MATCH($A23,'egyeni-ranglista'!$A:$A,0),LB$279):INDEX('egyeni-ranglista'!$1:$1048576,MATCH($A23,'egyeni-ranglista'!$A:$A,0),LB$280))</f>
        <v>7.2990620419781136</v>
      </c>
      <c r="LC23" s="9" t="s">
        <v>1332</v>
      </c>
      <c r="LD23" s="43"/>
      <c r="LE23" s="9"/>
      <c r="LF23" s="43">
        <f>SUM(INDEX('egyeni-ranglista'!$1:$1048576,MATCH($A23,'egyeni-ranglista'!$A:$A,0),LF$279):INDEX('egyeni-ranglista'!$1:$1048576,MATCH($A23,'egyeni-ranglista'!$A:$A,0),LF$280))</f>
        <v>9.0823729608287049</v>
      </c>
      <c r="LG23" s="9" t="s">
        <v>1507</v>
      </c>
      <c r="LH23" s="43"/>
      <c r="LI23" s="9"/>
      <c r="LJ23" s="43"/>
      <c r="LK23" s="9"/>
      <c r="LL23" s="43"/>
      <c r="LM23" s="9"/>
      <c r="LN23" s="43"/>
      <c r="LO23" s="9"/>
      <c r="LP23" s="43"/>
      <c r="LQ23" s="9"/>
      <c r="LR23" s="43"/>
      <c r="LS23" s="9"/>
      <c r="LT23" s="43"/>
      <c r="LU23" s="9"/>
      <c r="LV23" s="43"/>
      <c r="LW23" s="9"/>
      <c r="LX23" s="43"/>
      <c r="LY23" s="9"/>
      <c r="LZ23" s="43"/>
      <c r="MA23" s="9"/>
      <c r="MB23" s="43"/>
      <c r="MC23" s="9"/>
      <c r="MD23" s="43"/>
      <c r="ME23" s="9"/>
      <c r="MF23" s="43"/>
      <c r="MG23" s="9"/>
      <c r="MH23" s="43"/>
      <c r="MI23" s="9"/>
      <c r="MJ23" s="43"/>
      <c r="MK23" s="9"/>
      <c r="ML23" s="43"/>
      <c r="MM23" s="9"/>
      <c r="MN23" s="43"/>
      <c r="MO23" s="9"/>
      <c r="MP23" s="43"/>
      <c r="MQ23" s="9"/>
      <c r="MR23" s="43"/>
      <c r="MS23" s="9"/>
      <c r="MT23" s="43"/>
      <c r="MU23" s="9"/>
    </row>
    <row r="24" spans="1:359">
      <c r="A24" s="32" t="s">
        <v>1327</v>
      </c>
      <c r="L24" s="43"/>
      <c r="M24" s="9"/>
      <c r="N24" s="43"/>
      <c r="O24" s="9"/>
      <c r="P24" s="43"/>
      <c r="R24" s="43"/>
      <c r="T24" s="43"/>
      <c r="V24" s="43"/>
      <c r="X24" s="43"/>
      <c r="Y24" s="9"/>
      <c r="Z24" s="43"/>
      <c r="AA24" s="9"/>
      <c r="AB24" s="43"/>
      <c r="AD24" s="43"/>
      <c r="AP24" s="43"/>
      <c r="AQ24" s="9"/>
      <c r="AR24" s="43"/>
      <c r="AS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D24" s="9"/>
      <c r="DF24" s="9"/>
      <c r="DH24" s="9"/>
      <c r="DJ24" s="9"/>
      <c r="DL24" s="9"/>
      <c r="EL24" s="43">
        <f>SUM(INDEX('egyeni-ranglista'!$1:$1048576,MATCH($A24,'egyeni-ranglista'!$A:$A,0),EL$279):INDEX('egyeni-ranglista'!$1:$1048576,MATCH($A24,'egyeni-ranglista'!$A:$A,0),EL$280))</f>
        <v>0</v>
      </c>
      <c r="EM24" s="16" t="s">
        <v>569</v>
      </c>
      <c r="ER24" s="43">
        <f>SUM(INDEX('egyeni-ranglista'!$1:$1048576,MATCH($A24,'egyeni-ranglista'!$A:$A,0),ER$279):INDEX('egyeni-ranglista'!$1:$1048576,MATCH($A24,'egyeni-ranglista'!$A:$A,0),ER$280))</f>
        <v>4.1963458290320643</v>
      </c>
      <c r="ES24" s="271" t="s">
        <v>1332</v>
      </c>
      <c r="EX24" s="43">
        <f>SUM(INDEX('egyeni-ranglista'!$1:$1048576,MATCH($A24,'egyeni-ranglista'!$A:$A,0),EX$279):INDEX('egyeni-ranglista'!$1:$1048576,MATCH($A24,'egyeni-ranglista'!$A:$A,0),EX$280))</f>
        <v>4.9036844531984478</v>
      </c>
      <c r="EY24" s="271" t="s">
        <v>1332</v>
      </c>
      <c r="FF24" s="9"/>
      <c r="FG24" s="9"/>
      <c r="FH24" s="9"/>
      <c r="FI24" s="9"/>
      <c r="FJ24" s="9"/>
      <c r="FK24" s="9"/>
      <c r="FL24" s="43">
        <f>SUM(INDEX('egyeni-ranglista'!$1:$1048576,MATCH($A24,'egyeni-ranglista'!$A:$A,0),FL$279):INDEX('egyeni-ranglista'!$1:$1048576,MATCH($A24,'egyeni-ranglista'!$A:$A,0),FL$280))</f>
        <v>5.6094591050361995</v>
      </c>
      <c r="FM24" s="32" t="s">
        <v>1327</v>
      </c>
      <c r="FP24" s="9"/>
      <c r="FQ24" s="9"/>
      <c r="FR24" s="43">
        <f>SUM(INDEX('egyeni-ranglista'!$1:$1048576,MATCH($A24,'egyeni-ranglista'!$A:$A,0),FR$279):INDEX('egyeni-ranglista'!$1:$1048576,MATCH($A24,'egyeni-ranglista'!$A:$A,0),FR$280))</f>
        <v>5.6094591050361995</v>
      </c>
      <c r="FS24" s="9" t="s">
        <v>572</v>
      </c>
      <c r="FT24" s="9"/>
      <c r="FU24" s="9"/>
      <c r="FV24" s="43">
        <f>SUM(INDEX('egyeni-ranglista'!$1:$1048576,MATCH($A24,'egyeni-ranglista'!$A:$A,0),FV$279):INDEX('egyeni-ranglista'!$1:$1048576,MATCH($A24,'egyeni-ranglista'!$A:$A,0),FV$280))</f>
        <v>8.2115490307578707</v>
      </c>
      <c r="FW24" s="9" t="s">
        <v>1332</v>
      </c>
      <c r="FX24" s="43">
        <f>SUM(INDEX('egyeni-ranglista'!$1:$1048576,MATCH($A24,'egyeni-ranglista'!$A:$A,0),FX$279):INDEX('egyeni-ranglista'!$1:$1048576,MATCH($A24,'egyeni-ranglista'!$A:$A,0),FX$280))</f>
        <v>8.2115490307578707</v>
      </c>
      <c r="FY24" s="9" t="s">
        <v>1408</v>
      </c>
      <c r="FZ24" s="9"/>
      <c r="GA24" s="9"/>
      <c r="GB24" s="43">
        <f>SUM(INDEX('egyeni-ranglista'!$1:$1048576,MATCH($A24,'egyeni-ranglista'!$A:$A,0),GB$279):INDEX('egyeni-ranglista'!$1:$1048576,MATCH($A24,'egyeni-ranglista'!$A:$A,0),GB$280))</f>
        <v>8.2115490307578707</v>
      </c>
      <c r="GC24" s="9" t="s">
        <v>1432</v>
      </c>
      <c r="GD24" s="43"/>
      <c r="GE24" s="9"/>
      <c r="GF24" s="43"/>
      <c r="GG24" s="9"/>
      <c r="GH24" s="43">
        <f>SUM(INDEX('egyeni-ranglista'!$1:$1048576,MATCH($A24,'egyeni-ranglista'!$A:$A,0),GH$279):INDEX('egyeni-ranglista'!$1:$1048576,MATCH($A24,'egyeni-ranglista'!$A:$A,0),GH$280))</f>
        <v>13.454611683783682</v>
      </c>
      <c r="GI24" s="9" t="s">
        <v>324</v>
      </c>
      <c r="GJ24" s="43"/>
      <c r="GK24" s="9"/>
      <c r="GL24" s="43"/>
      <c r="GM24" s="9"/>
      <c r="GN24" s="43">
        <f>SUM(INDEX('egyeni-ranglista'!$1:$1048576,MATCH($A24,'egyeni-ranglista'!$A:$A,0),GN$279):INDEX('egyeni-ranglista'!$1:$1048576,MATCH($A24,'egyeni-ranglista'!$A:$A,0),GN$280))</f>
        <v>111.37740765705389</v>
      </c>
      <c r="GO24" s="9" t="s">
        <v>1476</v>
      </c>
      <c r="GP24" s="43"/>
      <c r="GQ24" s="9"/>
      <c r="GR24" s="43">
        <f>SUM(INDEX('egyeni-ranglista'!$1:$1048576,MATCH($A24,'egyeni-ranglista'!$A:$A,0),GR$279):INDEX('egyeni-ranglista'!$1:$1048576,MATCH($A24,'egyeni-ranglista'!$A:$A,0),GR$280))</f>
        <v>117.35155296764874</v>
      </c>
      <c r="GS24" s="9" t="s">
        <v>324</v>
      </c>
      <c r="GT24" s="43"/>
      <c r="GU24" s="9"/>
      <c r="GV24" s="43"/>
      <c r="GW24" s="9"/>
      <c r="GX24" s="43"/>
      <c r="GY24" s="9"/>
      <c r="GZ24" s="43">
        <f>SUM(INDEX('egyeni-ranglista'!$1:$1048576,MATCH($A24,'egyeni-ranglista'!$A:$A,0),GZ$279):INDEX('egyeni-ranglista'!$1:$1048576,MATCH($A24,'egyeni-ranglista'!$A:$A,0),GZ$280))</f>
        <v>141.86397170482599</v>
      </c>
      <c r="HA24" s="9" t="s">
        <v>324</v>
      </c>
      <c r="HB24" s="43"/>
      <c r="HC24" s="9"/>
      <c r="HD24" s="43"/>
      <c r="HE24" s="9"/>
      <c r="HF24" s="43">
        <f>SUM(INDEX('egyeni-ranglista'!$1:$1048576,MATCH($A24,'egyeni-ranglista'!$A:$A,0),HF$279):INDEX('egyeni-ranglista'!$1:$1048576,MATCH($A24,'egyeni-ranglista'!$A:$A,0),HF$280))</f>
        <v>250.24745471580556</v>
      </c>
      <c r="HG24" s="9" t="s">
        <v>1332</v>
      </c>
      <c r="HH24" s="43"/>
      <c r="HI24" s="9"/>
      <c r="HJ24" s="43">
        <f>SUM(INDEX('egyeni-ranglista'!$1:$1048576,MATCH($A24,'egyeni-ranglista'!$A:$A,0),HJ$279):INDEX('egyeni-ranglista'!$1:$1048576,MATCH($A24,'egyeni-ranglista'!$A:$A,0),HJ$280))</f>
        <v>251.6882445325474</v>
      </c>
      <c r="HK24" s="9" t="s">
        <v>1332</v>
      </c>
      <c r="HL24" s="43"/>
      <c r="HM24" s="9"/>
      <c r="HN24" s="43">
        <f>SUM(INDEX('egyeni-ranglista'!$1:$1048576,MATCH($A24,'egyeni-ranglista'!$A:$A,0),HN$279):INDEX('egyeni-ranglista'!$1:$1048576,MATCH($A24,'egyeni-ranglista'!$A:$A,0),HN$280))</f>
        <v>256.66512492449613</v>
      </c>
      <c r="HO24" s="9" t="s">
        <v>1432</v>
      </c>
      <c r="HP24" s="43"/>
      <c r="HQ24" s="9"/>
      <c r="HR24" s="43">
        <f>SUM(INDEX('egyeni-ranglista'!$1:$1048576,MATCH($A24,'egyeni-ranglista'!$A:$A,0),HR$279):INDEX('egyeni-ranglista'!$1:$1048576,MATCH($A24,'egyeni-ranglista'!$A:$A,0),HR$280))</f>
        <v>279.59638163595491</v>
      </c>
      <c r="HS24" s="9" t="s">
        <v>1408</v>
      </c>
      <c r="HT24" s="43"/>
      <c r="HU24" s="9"/>
      <c r="HV24" s="43">
        <f>SUM(INDEX('egyeni-ranglista'!$1:$1048576,MATCH($A24,'egyeni-ranglista'!$A:$A,0),HV$279):INDEX('egyeni-ranglista'!$1:$1048576,MATCH($A24,'egyeni-ranglista'!$A:$A,0),HV$280))</f>
        <v>283.58415073291729</v>
      </c>
      <c r="HW24" s="9" t="s">
        <v>1327</v>
      </c>
      <c r="HX24" s="43"/>
      <c r="HY24" s="9"/>
      <c r="HZ24" s="43"/>
      <c r="IA24" s="9"/>
      <c r="IB24" s="43">
        <f>SUM(INDEX('egyeni-ranglista'!$1:$1048576,MATCH($A24,'egyeni-ranglista'!$A:$A,0),IB$279):INDEX('egyeni-ranglista'!$1:$1048576,MATCH($A24,'egyeni-ranglista'!$A:$A,0),IB$280))</f>
        <v>283.0014754734492</v>
      </c>
      <c r="IC24" s="9" t="s">
        <v>1332</v>
      </c>
      <c r="ID24" s="43">
        <f>SUM(INDEX('egyeni-ranglista'!$1:$1048576,MATCH($A24,'egyeni-ranglista'!$A:$A,0),ID$279):INDEX('egyeni-ranglista'!$1:$1048576,MATCH($A24,'egyeni-ranglista'!$A:$A,0),ID$280))</f>
        <v>284.15672907821261</v>
      </c>
      <c r="IE24" s="9" t="s">
        <v>1432</v>
      </c>
      <c r="IF24" s="43"/>
      <c r="IG24" s="9"/>
      <c r="IH24" s="43"/>
      <c r="II24" s="9"/>
      <c r="IJ24" s="43"/>
      <c r="IK24" s="9"/>
      <c r="IL24" s="43">
        <f>SUM(INDEX('egyeni-ranglista'!$1:$1048576,MATCH($A24,'egyeni-ranglista'!$A:$A,0),IL$279):INDEX('egyeni-ranglista'!$1:$1048576,MATCH($A24,'egyeni-ranglista'!$A:$A,0),IL$280))</f>
        <v>288.06387267360986</v>
      </c>
      <c r="IM24" s="9" t="s">
        <v>1432</v>
      </c>
      <c r="IN24" s="43"/>
      <c r="IO24" s="9"/>
      <c r="IP24" s="43"/>
      <c r="IQ24" s="9"/>
      <c r="IR24" s="43"/>
      <c r="IS24" s="9"/>
      <c r="IT24" s="43"/>
      <c r="IU24" s="9"/>
      <c r="IV24" s="43"/>
      <c r="IW24" s="9"/>
      <c r="IX24" s="43">
        <f>SUM(INDEX('egyeni-ranglista'!$1:$1048576,MATCH($A24,'egyeni-ranglista'!$A:$A,0),IX$279):INDEX('egyeni-ranglista'!$1:$1048576,MATCH($A24,'egyeni-ranglista'!$A:$A,0),IX$280))</f>
        <v>293.49925819004341</v>
      </c>
      <c r="IY24" s="9" t="s">
        <v>1408</v>
      </c>
      <c r="IZ24" s="43"/>
      <c r="JA24" s="9"/>
      <c r="JB24" s="43">
        <f>SUM(INDEX('egyeni-ranglista'!$1:$1048576,MATCH($A24,'egyeni-ranglista'!$A:$A,0),JB$279):INDEX('egyeni-ranglista'!$1:$1048576,MATCH($A24,'egyeni-ranglista'!$A:$A,0),JB$280))</f>
        <v>304.65157689043735</v>
      </c>
      <c r="JC24" s="9" t="s">
        <v>1332</v>
      </c>
      <c r="JD24" s="43"/>
      <c r="JE24" s="9"/>
      <c r="JF24" s="43"/>
      <c r="JG24" s="9"/>
      <c r="JH24" s="43">
        <f>SUM(INDEX('egyeni-ranglista'!$1:$1048576,MATCH($A24,'egyeni-ranglista'!$A:$A,0),JH$279):INDEX('egyeni-ranglista'!$1:$1048576,MATCH($A24,'egyeni-ranglista'!$A:$A,0),JH$280))</f>
        <v>311.92596138743801</v>
      </c>
      <c r="JI24" s="9" t="s">
        <v>1432</v>
      </c>
      <c r="JJ24" s="43"/>
      <c r="JK24" s="9"/>
      <c r="JL24" s="43"/>
      <c r="JM24" s="9"/>
      <c r="JN24" s="43">
        <f>SUM(INDEX('egyeni-ranglista'!$1:$1048576,MATCH($A24,'egyeni-ranglista'!$A:$A,0),JN$279):INDEX('egyeni-ranglista'!$1:$1048576,MATCH($A24,'egyeni-ranglista'!$A:$A,0),JN$280))</f>
        <v>357.42529740176997</v>
      </c>
      <c r="JO24" s="9" t="s">
        <v>1525</v>
      </c>
      <c r="JP24" s="43"/>
      <c r="JQ24" s="9"/>
      <c r="JR24" s="43"/>
      <c r="JS24" s="9"/>
      <c r="JT24" s="43"/>
      <c r="JU24" s="9"/>
      <c r="JV24" s="43">
        <f>SUM(INDEX('egyeni-ranglista'!$1:$1048576,MATCH($A24,'egyeni-ranglista'!$A:$A,0),JV$279):INDEX('egyeni-ranglista'!$1:$1048576,MATCH($A24,'egyeni-ranglista'!$A:$A,0),JV$280))</f>
        <v>260.39463604810601</v>
      </c>
      <c r="JW24" s="9" t="s">
        <v>1558</v>
      </c>
      <c r="JX24" s="43"/>
      <c r="JY24" s="9"/>
      <c r="JZ24" s="43"/>
      <c r="KA24" s="9"/>
      <c r="KB24" s="43"/>
      <c r="KC24" s="9"/>
      <c r="KD24" s="43"/>
      <c r="KE24" s="9"/>
      <c r="KF24" s="43"/>
      <c r="KG24" s="9"/>
      <c r="KH24" s="43"/>
      <c r="KI24" s="9"/>
      <c r="KJ24" s="43"/>
      <c r="KK24" s="9"/>
      <c r="KL24" s="43"/>
      <c r="KM24" s="9"/>
      <c r="KN24" s="43"/>
      <c r="KO24" s="9"/>
      <c r="KP24" s="43">
        <f>SUM(INDEX('egyeni-ranglista'!$1:$1048576,MATCH($A24,'egyeni-ranglista'!$A:$A,0),KP$279):INDEX('egyeni-ranglista'!$1:$1048576,MATCH($A24,'egyeni-ranglista'!$A:$A,0),KP$280))</f>
        <v>123.03553714754615</v>
      </c>
      <c r="KQ24" s="9" t="s">
        <v>1575</v>
      </c>
      <c r="KR24" s="43"/>
      <c r="KS24" s="9"/>
      <c r="KT24" s="43"/>
      <c r="KU24" s="9"/>
      <c r="KV24" s="43"/>
      <c r="KW24" s="9"/>
      <c r="KX24" s="43"/>
      <c r="KY24" s="9"/>
      <c r="KZ24" s="43"/>
      <c r="LA24" s="9"/>
      <c r="LB24" s="43">
        <f>SUM(INDEX('egyeni-ranglista'!$1:$1048576,MATCH($A24,'egyeni-ranglista'!$A:$A,0),LB$279):INDEX('egyeni-ranglista'!$1:$1048576,MATCH($A24,'egyeni-ranglista'!$A:$A,0),LB$280))</f>
        <v>138.46934355544559</v>
      </c>
      <c r="LC24" s="9" t="s">
        <v>1579</v>
      </c>
      <c r="LD24" s="43"/>
      <c r="LE24" s="9"/>
      <c r="LF24" s="43">
        <f>SUM(INDEX('egyeni-ranglista'!$1:$1048576,MATCH($A24,'egyeni-ranglista'!$A:$A,0),LF$279):INDEX('egyeni-ranglista'!$1:$1048576,MATCH($A24,'egyeni-ranglista'!$A:$A,0),LF$280))</f>
        <v>135.74520705346009</v>
      </c>
      <c r="LG24" s="9" t="s">
        <v>1408</v>
      </c>
      <c r="LH24" s="43"/>
      <c r="LI24" s="9"/>
      <c r="LJ24" s="43"/>
      <c r="LK24" s="9"/>
      <c r="LL24" s="43">
        <f>SUM(INDEX('egyeni-ranglista'!$1:$1048576,MATCH($A24,'egyeni-ranglista'!$A:$A,0),LL$279):INDEX('egyeni-ranglista'!$1:$1048576,MATCH($A24,'egyeni-ranglista'!$A:$A,0),LL$280))</f>
        <v>107.0230882460112</v>
      </c>
      <c r="LM24" s="9" t="s">
        <v>1</v>
      </c>
      <c r="LN24" s="43"/>
      <c r="LO24" s="9"/>
      <c r="LP24" s="43"/>
      <c r="LQ24" s="9"/>
      <c r="LR24" s="43"/>
      <c r="LS24" s="9"/>
      <c r="LT24" s="43">
        <f>SUM(INDEX('egyeni-ranglista'!$1:$1048576,MATCH($A24,'egyeni-ranglista'!$A:$A,0),LT$279):INDEX('egyeni-ranglista'!$1:$1048576,MATCH($A24,'egyeni-ranglista'!$A:$A,0),LT$280))</f>
        <v>99.431718492851999</v>
      </c>
      <c r="LU24" s="1" t="s">
        <v>1408</v>
      </c>
      <c r="LV24" s="43"/>
      <c r="LX24" s="43"/>
      <c r="LZ24" s="43"/>
      <c r="MB24" s="43">
        <f>SUM(INDEX('egyeni-ranglista'!$1:$1048576,MATCH($A24,'egyeni-ranglista'!$A:$A,0),MB$279):INDEX('egyeni-ranglista'!$1:$1048576,MATCH($A24,'egyeni-ranglista'!$A:$A,0),MB$280))</f>
        <v>95.746728283457202</v>
      </c>
      <c r="MC24" s="1" t="s">
        <v>1</v>
      </c>
      <c r="MD24" s="43">
        <f>SUM(INDEX('egyeni-ranglista'!$1:$1048576,MATCH($A24,'egyeni-ranglista'!$A:$A,0),MD$279):INDEX('egyeni-ranglista'!$1:$1048576,MATCH($A24,'egyeni-ranglista'!$A:$A,0),MD$280))</f>
        <v>58.77254748185117</v>
      </c>
      <c r="ME24" s="1" t="s">
        <v>1408</v>
      </c>
      <c r="MF24" s="43"/>
      <c r="MH24" s="43"/>
      <c r="MJ24" s="43"/>
      <c r="ML24" s="43"/>
      <c r="MN24" s="43"/>
      <c r="MP24" s="43">
        <f>SUM(INDEX('egyeni-ranglista'!$1:$1048576,MATCH($A24,'egyeni-ranglista'!$A:$A,0),MP$279):INDEX('egyeni-ranglista'!$1:$1048576,MATCH($A24,'egyeni-ranglista'!$A:$A,0),MP$280))</f>
        <v>59.501641380765207</v>
      </c>
      <c r="MQ24" s="1" t="s">
        <v>1558</v>
      </c>
      <c r="MR24" s="43"/>
      <c r="MT24" s="43"/>
    </row>
    <row r="25" spans="1:359">
      <c r="A25" s="32" t="s">
        <v>722</v>
      </c>
      <c r="L25" s="43"/>
      <c r="M25" s="9"/>
      <c r="N25" s="43"/>
      <c r="O25" s="9"/>
      <c r="P25" s="43"/>
      <c r="R25" s="43"/>
      <c r="T25" s="43"/>
      <c r="V25" s="43"/>
      <c r="X25" s="43"/>
      <c r="Y25" s="9"/>
      <c r="Z25" s="43"/>
      <c r="AA25" s="9"/>
      <c r="AB25" s="43"/>
      <c r="AD25" s="43"/>
      <c r="AP25" s="43"/>
      <c r="AQ25" s="9"/>
      <c r="AR25" s="43"/>
      <c r="AS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43">
        <f>SUM(INDEX('egyeni-ranglista'!$1:$1048576,MATCH($A25,'egyeni-ranglista'!$A:$A,0),CJ$279):INDEX('egyeni-ranglista'!$1:$1048576,MATCH($A25,'egyeni-ranglista'!$A:$A,0),CJ$280))</f>
        <v>0</v>
      </c>
      <c r="CK25" s="9" t="s">
        <v>721</v>
      </c>
      <c r="CL25" s="43"/>
      <c r="CM25" s="9"/>
      <c r="CN25" s="43"/>
      <c r="CO25" s="9"/>
      <c r="CP25" s="43"/>
      <c r="CQ25" s="9"/>
      <c r="CR25" s="43"/>
      <c r="CS25" s="9"/>
      <c r="CT25" s="43"/>
      <c r="CU25" s="9"/>
      <c r="CV25" s="43"/>
      <c r="CW25" s="9"/>
      <c r="CX25" s="43">
        <f>SUM(INDEX('egyeni-ranglista'!$1:$1048576,MATCH($A25,'egyeni-ranglista'!$A:$A,0),CX$279):INDEX('egyeni-ranglista'!$1:$1048576,MATCH($A25,'egyeni-ranglista'!$A:$A,0),CX$280))</f>
        <v>0</v>
      </c>
      <c r="CY25" s="32" t="s">
        <v>722</v>
      </c>
      <c r="CZ25" s="43">
        <f>SUM(INDEX('egyeni-ranglista'!$1:$1048576,MATCH($A25,'egyeni-ranglista'!$A:$A,0),CZ$279):INDEX('egyeni-ranglista'!$1:$1048576,MATCH($A25,'egyeni-ranglista'!$A:$A,0),CZ$280))</f>
        <v>0</v>
      </c>
      <c r="DA25" s="32"/>
      <c r="DB25" s="43"/>
      <c r="DD25" s="43"/>
      <c r="DF25" s="43"/>
      <c r="DH25" s="43"/>
      <c r="DJ25" s="43"/>
      <c r="DL25" s="43"/>
      <c r="EB25" s="43"/>
      <c r="EC25" s="43"/>
      <c r="EF25" s="43"/>
      <c r="EH25" s="43"/>
      <c r="EJ25" s="43"/>
      <c r="EP25" s="43"/>
      <c r="ER25" s="43">
        <f>SUM(INDEX('egyeni-ranglista'!$1:$1048576,MATCH($A25,'egyeni-ranglista'!$A:$A,0),ER$279):INDEX('egyeni-ranglista'!$1:$1048576,MATCH($A25,'egyeni-ranglista'!$A:$A,0),ER$280))</f>
        <v>0</v>
      </c>
      <c r="ES25" s="271" t="s">
        <v>1332</v>
      </c>
      <c r="ET25" s="43"/>
      <c r="EV25" s="43"/>
      <c r="EX25" s="43">
        <f>SUM(INDEX('egyeni-ranglista'!$1:$1048576,MATCH($A25,'egyeni-ranglista'!$A:$A,0),EX$279):INDEX('egyeni-ranglista'!$1:$1048576,MATCH($A25,'egyeni-ranglista'!$A:$A,0),EX$280))</f>
        <v>0.70733862416638305</v>
      </c>
      <c r="EY25" s="271" t="s">
        <v>1332</v>
      </c>
      <c r="EZ25" s="43"/>
      <c r="FB25" s="43"/>
      <c r="FD25" s="43"/>
      <c r="FF25" s="43"/>
      <c r="FG25" s="9"/>
      <c r="FH25" s="43"/>
      <c r="FI25" s="9"/>
      <c r="FJ25" s="43"/>
      <c r="FK25" s="9"/>
      <c r="FL25" s="43">
        <f>SUM(INDEX('egyeni-ranglista'!$1:$1048576,MATCH($A25,'egyeni-ranglista'!$A:$A,0),FL$279):INDEX('egyeni-ranglista'!$1:$1048576,MATCH($A25,'egyeni-ranglista'!$A:$A,0),FL$280))</f>
        <v>1.4131132760041349</v>
      </c>
      <c r="FM25" s="32" t="s">
        <v>722</v>
      </c>
      <c r="FN25" s="43"/>
      <c r="FP25" s="43"/>
      <c r="FQ25" s="9"/>
      <c r="FR25" s="43"/>
      <c r="FS25" s="9"/>
      <c r="FT25" s="43"/>
      <c r="FU25" s="9"/>
      <c r="FV25" s="43">
        <f>SUM(INDEX('egyeni-ranglista'!$1:$1048576,MATCH($A25,'egyeni-ranglista'!$A:$A,0),FV$279):INDEX('egyeni-ranglista'!$1:$1048576,MATCH($A25,'egyeni-ranglista'!$A:$A,0),FV$280))</f>
        <v>1.4131132760041349</v>
      </c>
      <c r="FW25" s="9" t="s">
        <v>1332</v>
      </c>
      <c r="FX25" s="43"/>
      <c r="FY25" s="9"/>
      <c r="FZ25" s="43"/>
      <c r="GA25" s="9"/>
      <c r="GB25" s="43"/>
      <c r="GC25" s="9"/>
      <c r="GD25" s="43"/>
      <c r="GE25" s="9"/>
      <c r="GF25" s="43"/>
      <c r="GG25" s="9"/>
      <c r="GH25" s="43"/>
      <c r="GI25" s="9"/>
      <c r="GJ25" s="43"/>
      <c r="GK25" s="9"/>
      <c r="GL25" s="43"/>
      <c r="GM25" s="9"/>
      <c r="GN25" s="43">
        <f>SUM(INDEX('egyeni-ranglista'!$1:$1048576,MATCH($A25,'egyeni-ranglista'!$A:$A,0),GN$279):INDEX('egyeni-ranglista'!$1:$1048576,MATCH($A25,'egyeni-ranglista'!$A:$A,0),GN$280))</f>
        <v>1.4131132760041349</v>
      </c>
      <c r="GO25" s="9" t="s">
        <v>1476</v>
      </c>
      <c r="GP25" s="43"/>
      <c r="GQ25" s="9"/>
      <c r="GR25" s="43"/>
      <c r="GS25" s="9"/>
      <c r="GT25" s="43"/>
      <c r="GU25" s="9"/>
      <c r="GV25" s="43"/>
      <c r="GW25" s="9"/>
      <c r="GX25" s="43">
        <f>SUM(INDEX('egyeni-ranglista'!$1:$1048576,MATCH($A25,'egyeni-ranglista'!$A:$A,0),GX$279):INDEX('egyeni-ranglista'!$1:$1048576,MATCH($A25,'egyeni-ranglista'!$A:$A,0),GX$280))</f>
        <v>7.387258586598981</v>
      </c>
      <c r="GY25" s="9" t="s">
        <v>1486</v>
      </c>
      <c r="GZ25" s="43"/>
      <c r="HA25" s="9"/>
      <c r="HB25" s="43"/>
      <c r="HC25" s="9"/>
      <c r="HD25" s="43"/>
      <c r="HE25" s="9"/>
      <c r="HF25" s="43">
        <f>SUM(INDEX('egyeni-ranglista'!$1:$1048576,MATCH($A25,'egyeni-ranglista'!$A:$A,0),HF$279):INDEX('egyeni-ranglista'!$1:$1048576,MATCH($A25,'egyeni-ranglista'!$A:$A,0),HF$280))</f>
        <v>14.389421788381746</v>
      </c>
      <c r="HG25" s="9" t="s">
        <v>1332</v>
      </c>
      <c r="HH25" s="43"/>
      <c r="HI25" s="9"/>
      <c r="HJ25" s="43">
        <f>SUM(INDEX('egyeni-ranglista'!$1:$1048576,MATCH($A25,'egyeni-ranglista'!$A:$A,0),HJ$279):INDEX('egyeni-ranglista'!$1:$1048576,MATCH($A25,'egyeni-ranglista'!$A:$A,0),HJ$280))</f>
        <v>15.830211605123569</v>
      </c>
      <c r="HK25" s="9" t="s">
        <v>1332</v>
      </c>
      <c r="HL25" s="43"/>
      <c r="HM25" s="9"/>
      <c r="HN25" s="43"/>
      <c r="HO25" s="9"/>
      <c r="HP25" s="43"/>
      <c r="HQ25" s="9"/>
      <c r="HR25" s="43">
        <f>SUM(INDEX('egyeni-ranglista'!$1:$1048576,MATCH($A25,'egyeni-ranglista'!$A:$A,0),HR$279):INDEX('egyeni-ranglista'!$1:$1048576,MATCH($A25,'egyeni-ranglista'!$A:$A,0),HR$280))</f>
        <v>20.807091997072277</v>
      </c>
      <c r="HS25" s="9" t="s">
        <v>1511</v>
      </c>
      <c r="HT25" s="43"/>
      <c r="HU25" s="9"/>
      <c r="HV25" s="43">
        <f>SUM(INDEX('egyeni-ranglista'!$1:$1048576,MATCH($A25,'egyeni-ranglista'!$A:$A,0),HV$279):INDEX('egyeni-ranglista'!$1:$1048576,MATCH($A25,'egyeni-ranglista'!$A:$A,0),HV$280))</f>
        <v>21.36094881609483</v>
      </c>
      <c r="HW25" s="9" t="s">
        <v>722</v>
      </c>
      <c r="HX25" s="43"/>
      <c r="HY25" s="9"/>
      <c r="HZ25" s="43"/>
      <c r="IA25" s="9"/>
      <c r="IB25" s="43">
        <f>SUM(INDEX('egyeni-ranglista'!$1:$1048576,MATCH($A25,'egyeni-ranglista'!$A:$A,0),IB$279):INDEX('egyeni-ranglista'!$1:$1048576,MATCH($A25,'egyeni-ranglista'!$A:$A,0),IB$280))</f>
        <v>21.36094881609483</v>
      </c>
      <c r="IC25" s="9" t="s">
        <v>1332</v>
      </c>
      <c r="ID25" s="43"/>
      <c r="IE25" s="9"/>
      <c r="IF25" s="43"/>
      <c r="IG25" s="9"/>
      <c r="IH25" s="43"/>
      <c r="II25" s="9"/>
      <c r="IJ25" s="43">
        <f>SUM(INDEX('egyeni-ranglista'!$1:$1048576,MATCH($A25,'egyeni-ranglista'!$A:$A,0),IJ$279):INDEX('egyeni-ranglista'!$1:$1048576,MATCH($A25,'egyeni-ranglista'!$A:$A,0),IJ$280))</f>
        <v>22.516202420858253</v>
      </c>
      <c r="IK25" s="9" t="s">
        <v>1525</v>
      </c>
      <c r="IL25" s="43"/>
      <c r="IM25" s="9"/>
      <c r="IN25" s="43"/>
      <c r="IO25" s="9"/>
      <c r="IP25" s="43"/>
      <c r="IQ25" s="9"/>
      <c r="IR25" s="43"/>
      <c r="IS25" s="9"/>
      <c r="IT25" s="43"/>
      <c r="IU25" s="9"/>
      <c r="IV25" s="43"/>
      <c r="IW25" s="9"/>
      <c r="IX25" s="43"/>
      <c r="IY25" s="9"/>
      <c r="IZ25" s="43"/>
      <c r="JA25" s="9"/>
      <c r="JB25" s="43">
        <f>SUM(INDEX('egyeni-ranglista'!$1:$1048576,MATCH($A25,'egyeni-ranglista'!$A:$A,0),JB$279):INDEX('egyeni-ranglista'!$1:$1048576,MATCH($A25,'egyeni-ranglista'!$A:$A,0),JB$280))</f>
        <v>22.516202420858253</v>
      </c>
      <c r="JC25" s="9" t="s">
        <v>1332</v>
      </c>
      <c r="JD25" s="43"/>
      <c r="JE25" s="9"/>
      <c r="JF25" s="43"/>
      <c r="JG25" s="9"/>
      <c r="JH25" s="43"/>
      <c r="JI25" s="9"/>
      <c r="JJ25" s="43"/>
      <c r="JK25" s="9"/>
      <c r="JL25" s="43"/>
      <c r="JM25" s="9"/>
      <c r="JN25" s="43"/>
      <c r="JO25" s="9"/>
      <c r="JP25" s="43"/>
      <c r="JQ25" s="9"/>
      <c r="JR25" s="43"/>
      <c r="JS25" s="9"/>
      <c r="JT25" s="43"/>
      <c r="JU25" s="9"/>
      <c r="JV25" s="43"/>
      <c r="JW25" s="9"/>
      <c r="JX25" s="43"/>
      <c r="JY25" s="9"/>
      <c r="JZ25" s="43"/>
      <c r="KA25" s="9"/>
      <c r="KB25" s="43"/>
      <c r="KC25" s="9"/>
      <c r="KD25" s="43"/>
      <c r="KE25" s="9"/>
      <c r="KF25" s="43"/>
      <c r="KG25" s="9"/>
      <c r="KH25" s="43"/>
      <c r="KI25" s="9"/>
      <c r="KJ25" s="43"/>
      <c r="KK25" s="9"/>
      <c r="KL25" s="43">
        <f>SUM(INDEX('egyeni-ranglista'!$1:$1048576,MATCH($A25,'egyeni-ranglista'!$A:$A,0),KL$279):INDEX('egyeni-ranglista'!$1:$1048576,MATCH($A25,'egyeni-ranglista'!$A:$A,0),KL$280))</f>
        <v>21.350002434340723</v>
      </c>
      <c r="KM25" s="9" t="s">
        <v>1332</v>
      </c>
      <c r="KN25" s="43"/>
      <c r="KO25" s="9"/>
      <c r="KP25" s="43">
        <f>SUM(INDEX('egyeni-ranglista'!$1:$1048576,MATCH($A25,'egyeni-ranglista'!$A:$A,0),KP$279):INDEX('egyeni-ranglista'!$1:$1048576,MATCH($A25,'egyeni-ranglista'!$A:$A,0),KP$280))</f>
        <v>23.233509971480938</v>
      </c>
      <c r="KQ25" s="9" t="s">
        <v>1432</v>
      </c>
      <c r="KR25" s="43"/>
      <c r="KS25" s="9"/>
      <c r="KT25" s="43"/>
      <c r="KU25" s="9"/>
      <c r="KV25" s="43"/>
      <c r="KW25" s="9"/>
      <c r="KX25" s="43"/>
      <c r="KY25" s="9"/>
      <c r="KZ25" s="43">
        <f>SUM(INDEX('egyeni-ranglista'!$1:$1048576,MATCH($A25,'egyeni-ranglista'!$A:$A,0),KZ$279):INDEX('egyeni-ranglista'!$1:$1048576,MATCH($A25,'egyeni-ranglista'!$A:$A,0),KZ$280))</f>
        <v>49.85482511895794</v>
      </c>
      <c r="LA25" s="9" t="s">
        <v>722</v>
      </c>
      <c r="LB25" s="43">
        <f>SUM(INDEX('egyeni-ranglista'!$1:$1048576,MATCH($A25,'egyeni-ranglista'!$A:$A,0),LB$279):INDEX('egyeni-ranglista'!$1:$1048576,MATCH($A25,'egyeni-ranglista'!$A:$A,0),LB$280))</f>
        <v>50.392471708598329</v>
      </c>
      <c r="LC25" s="9" t="s">
        <v>1332</v>
      </c>
      <c r="LD25" s="43"/>
      <c r="LE25" s="9"/>
      <c r="LF25" s="43"/>
      <c r="LG25" s="9"/>
      <c r="LH25" s="43"/>
      <c r="LI25" s="9"/>
      <c r="LJ25" s="43"/>
      <c r="LK25" s="9"/>
      <c r="LL25" s="43">
        <f>SUM(INDEX('egyeni-ranglista'!$1:$1048576,MATCH($A25,'egyeni-ranglista'!$A:$A,0),LL$279):INDEX('egyeni-ranglista'!$1:$1048576,MATCH($A25,'egyeni-ranglista'!$A:$A,0),LL$280))</f>
        <v>47.010505264809666</v>
      </c>
      <c r="LM25" s="9" t="s">
        <v>1432</v>
      </c>
      <c r="LN25" s="43">
        <f>SUM(INDEX('egyeni-ranglista'!$1:$1048576,MATCH($A25,'egyeni-ranglista'!$A:$A,0),LN$279):INDEX('egyeni-ranglista'!$1:$1048576,MATCH($A25,'egyeni-ranglista'!$A:$A,0),LN$280))</f>
        <v>57.517461416839097</v>
      </c>
      <c r="LO25" s="9" t="s">
        <v>1432</v>
      </c>
      <c r="LP25" s="43"/>
      <c r="LQ25" s="9"/>
      <c r="LR25" s="43">
        <f>SUM(INDEX('egyeni-ranglista'!$1:$1048576,MATCH($A25,'egyeni-ranglista'!$A:$A,0),LR$279):INDEX('egyeni-ranglista'!$1:$1048576,MATCH($A25,'egyeni-ranglista'!$A:$A,0),LR$280))</f>
        <v>60.569057082840132</v>
      </c>
      <c r="LS25" s="9" t="s">
        <v>324</v>
      </c>
      <c r="LT25" s="43"/>
      <c r="LU25" s="9"/>
      <c r="LV25" s="43"/>
      <c r="LW25" s="9"/>
      <c r="LX25" s="43"/>
      <c r="LY25" s="9"/>
      <c r="LZ25" s="43"/>
      <c r="MA25" s="9"/>
      <c r="MB25" s="43">
        <f>SUM(INDEX('egyeni-ranglista'!$1:$1048576,MATCH($A25,'egyeni-ranglista'!$A:$A,0),MB$279):INDEX('egyeni-ranglista'!$1:$1048576,MATCH($A25,'egyeni-ranglista'!$A:$A,0),MB$280))</f>
        <v>54.984710264475048</v>
      </c>
      <c r="MC25" s="9" t="s">
        <v>324</v>
      </c>
      <c r="MD25" s="43"/>
      <c r="ME25" s="9"/>
      <c r="MF25" s="43"/>
      <c r="MG25" s="9"/>
      <c r="MH25" s="43"/>
      <c r="MI25" s="9"/>
      <c r="MJ25" s="43"/>
      <c r="MK25" s="9"/>
      <c r="ML25" s="43"/>
      <c r="MM25" s="9"/>
      <c r="MN25" s="43"/>
      <c r="MO25" s="9"/>
      <c r="MP25" s="43"/>
      <c r="MQ25" s="9"/>
      <c r="MR25" s="43"/>
      <c r="MS25" s="9"/>
      <c r="MT25" s="43"/>
      <c r="MU25" s="9"/>
    </row>
    <row r="26" spans="1:359">
      <c r="A26" s="32" t="s">
        <v>723</v>
      </c>
      <c r="L26" s="43"/>
      <c r="M26" s="9"/>
      <c r="N26" s="43"/>
      <c r="O26" s="9"/>
      <c r="P26" s="43"/>
      <c r="R26" s="43"/>
      <c r="T26" s="43"/>
      <c r="V26" s="43"/>
      <c r="X26" s="43"/>
      <c r="Y26" s="9"/>
      <c r="Z26" s="43"/>
      <c r="AA26" s="9"/>
      <c r="AB26" s="43"/>
      <c r="AD26" s="43"/>
      <c r="AP26" s="43"/>
      <c r="AQ26" s="9"/>
      <c r="AR26" s="43"/>
      <c r="AS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43">
        <f>SUM(INDEX('egyeni-ranglista'!$1:$1048576,MATCH($A26,'egyeni-ranglista'!$A:$A,0),CJ$279):INDEX('egyeni-ranglista'!$1:$1048576,MATCH($A26,'egyeni-ranglista'!$A:$A,0),CJ$280))</f>
        <v>0</v>
      </c>
      <c r="CK26" s="9" t="s">
        <v>721</v>
      </c>
      <c r="CL26" s="43"/>
      <c r="CM26" s="9"/>
      <c r="CN26" s="43"/>
      <c r="CO26" s="9"/>
      <c r="CP26" s="43"/>
      <c r="CQ26" s="9"/>
      <c r="CR26" s="43"/>
      <c r="CS26" s="9"/>
      <c r="CT26" s="43"/>
      <c r="CU26" s="9"/>
      <c r="CV26" s="43"/>
      <c r="CW26" s="9"/>
      <c r="CX26" s="43">
        <f>SUM(INDEX('egyeni-ranglista'!$1:$1048576,MATCH($A26,'egyeni-ranglista'!$A:$A,0),CX$279):INDEX('egyeni-ranglista'!$1:$1048576,MATCH($A26,'egyeni-ranglista'!$A:$A,0),CX$280))</f>
        <v>0</v>
      </c>
      <c r="CY26" s="32" t="s">
        <v>723</v>
      </c>
      <c r="CZ26" s="43"/>
      <c r="DA26" s="32"/>
      <c r="DB26" s="43"/>
      <c r="DD26" s="43"/>
      <c r="DF26" s="43"/>
      <c r="DH26" s="43"/>
      <c r="DJ26" s="43"/>
      <c r="DL26" s="43"/>
      <c r="EB26" s="43"/>
      <c r="EC26" s="3"/>
      <c r="EF26" s="43"/>
      <c r="EH26" s="43"/>
      <c r="EJ26" s="43"/>
      <c r="EP26" s="43"/>
      <c r="ER26" s="43">
        <f>SUM(INDEX('egyeni-ranglista'!$1:$1048576,MATCH($A26,'egyeni-ranglista'!$A:$A,0),ER$279):INDEX('egyeni-ranglista'!$1:$1048576,MATCH($A26,'egyeni-ranglista'!$A:$A,0),ER$280))</f>
        <v>0</v>
      </c>
      <c r="ES26" s="271" t="s">
        <v>1332</v>
      </c>
      <c r="ET26" s="43"/>
      <c r="EV26" s="43"/>
      <c r="EX26" s="43">
        <f>SUM(INDEX('egyeni-ranglista'!$1:$1048576,MATCH($A26,'egyeni-ranglista'!$A:$A,0),EX$279):INDEX('egyeni-ranglista'!$1:$1048576,MATCH($A26,'egyeni-ranglista'!$A:$A,0),EX$280))</f>
        <v>0.70733862416638305</v>
      </c>
      <c r="EY26" s="271" t="s">
        <v>1332</v>
      </c>
      <c r="EZ26" s="43"/>
      <c r="FB26" s="43"/>
      <c r="FD26" s="43"/>
      <c r="FF26" s="43"/>
      <c r="FG26" s="9"/>
      <c r="FH26" s="43"/>
      <c r="FI26" s="9"/>
      <c r="FJ26" s="43"/>
      <c r="FK26" s="9"/>
      <c r="FL26" s="43">
        <f>SUM(INDEX('egyeni-ranglista'!$1:$1048576,MATCH($A26,'egyeni-ranglista'!$A:$A,0),FL$279):INDEX('egyeni-ranglista'!$1:$1048576,MATCH($A26,'egyeni-ranglista'!$A:$A,0),FL$280))</f>
        <v>1.4131132760041349</v>
      </c>
      <c r="FM26" s="32" t="s">
        <v>723</v>
      </c>
      <c r="FN26" s="43"/>
      <c r="FP26" s="43"/>
      <c r="FQ26" s="9"/>
      <c r="FR26" s="43"/>
      <c r="FS26" s="9"/>
      <c r="FT26" s="43"/>
      <c r="FU26" s="9"/>
      <c r="FV26" s="43">
        <f>SUM(INDEX('egyeni-ranglista'!$1:$1048576,MATCH($A26,'egyeni-ranglista'!$A:$A,0),FV$279):INDEX('egyeni-ranglista'!$1:$1048576,MATCH($A26,'egyeni-ranglista'!$A:$A,0),FV$280))</f>
        <v>1.4131132760041349</v>
      </c>
      <c r="FW26" s="9" t="s">
        <v>1332</v>
      </c>
      <c r="FX26" s="43"/>
      <c r="FY26" s="9"/>
      <c r="FZ26" s="43"/>
      <c r="GA26" s="9"/>
      <c r="GB26" s="43"/>
      <c r="GC26" s="9"/>
      <c r="GD26" s="43"/>
      <c r="GE26" s="9"/>
      <c r="GF26" s="43"/>
      <c r="GG26" s="9"/>
      <c r="GH26" s="43"/>
      <c r="GI26" s="9"/>
      <c r="GJ26" s="43"/>
      <c r="GK26" s="9"/>
      <c r="GL26" s="43"/>
      <c r="GM26" s="9"/>
      <c r="GN26" s="43"/>
      <c r="GO26" s="9"/>
      <c r="GP26" s="43"/>
      <c r="GQ26" s="9"/>
      <c r="GR26" s="43"/>
      <c r="GS26" s="9"/>
      <c r="GT26" s="43"/>
      <c r="GU26" s="9"/>
      <c r="GV26" s="43"/>
      <c r="GW26" s="9"/>
      <c r="GX26" s="43">
        <f>SUM(INDEX('egyeni-ranglista'!$1:$1048576,MATCH($A26,'egyeni-ranglista'!$A:$A,0),GX$279):INDEX('egyeni-ranglista'!$1:$1048576,MATCH($A26,'egyeni-ranglista'!$A:$A,0),GX$280))</f>
        <v>1.4131132760041349</v>
      </c>
      <c r="GY26" s="9" t="s">
        <v>1486</v>
      </c>
      <c r="GZ26" s="43"/>
      <c r="HA26" s="9"/>
      <c r="HB26" s="43"/>
      <c r="HC26" s="9"/>
      <c r="HD26" s="43"/>
      <c r="HE26" s="9"/>
      <c r="HF26" s="43">
        <f>SUM(INDEX('egyeni-ranglista'!$1:$1048576,MATCH($A26,'egyeni-ranglista'!$A:$A,0),HF$279):INDEX('egyeni-ranglista'!$1:$1048576,MATCH($A26,'egyeni-ranglista'!$A:$A,0),HF$280))</f>
        <v>8.415276477786902</v>
      </c>
      <c r="HG26" s="9" t="s">
        <v>1332</v>
      </c>
      <c r="HH26" s="43"/>
      <c r="HI26" s="9"/>
      <c r="HJ26" s="43">
        <f>SUM(INDEX('egyeni-ranglista'!$1:$1048576,MATCH($A26,'egyeni-ranglista'!$A:$A,0),HJ$279):INDEX('egyeni-ranglista'!$1:$1048576,MATCH($A26,'egyeni-ranglista'!$A:$A,0),HJ$280))</f>
        <v>9.8560662945287234</v>
      </c>
      <c r="HK26" s="9" t="s">
        <v>1332</v>
      </c>
      <c r="HL26" s="43"/>
      <c r="HM26" s="9"/>
      <c r="HN26" s="43"/>
      <c r="HO26" s="9"/>
      <c r="HP26" s="43"/>
      <c r="HQ26" s="9"/>
      <c r="HR26" s="43"/>
      <c r="HS26" s="9"/>
      <c r="HT26" s="43"/>
      <c r="HU26" s="9"/>
      <c r="HV26" s="43"/>
      <c r="HW26" s="9"/>
      <c r="HX26" s="43"/>
      <c r="HY26" s="9"/>
      <c r="HZ26" s="43"/>
      <c r="IA26" s="9"/>
      <c r="IB26" s="43"/>
      <c r="IC26" s="9"/>
      <c r="ID26" s="43"/>
      <c r="IE26" s="9"/>
      <c r="IF26" s="43"/>
      <c r="IG26" s="9"/>
      <c r="IH26" s="43"/>
      <c r="II26" s="9"/>
      <c r="IJ26" s="43"/>
      <c r="IK26" s="9"/>
      <c r="IL26" s="43"/>
      <c r="IM26" s="9"/>
      <c r="IN26" s="43"/>
      <c r="IO26" s="9"/>
      <c r="IP26" s="43"/>
      <c r="IQ26" s="9"/>
      <c r="IR26" s="43"/>
      <c r="IS26" s="9"/>
      <c r="IT26" s="43"/>
      <c r="IU26" s="9"/>
      <c r="IV26" s="43"/>
      <c r="IW26" s="9"/>
      <c r="IX26" s="43"/>
      <c r="IY26" s="9"/>
      <c r="IZ26" s="43"/>
      <c r="JA26" s="9"/>
      <c r="JB26" s="43"/>
      <c r="JC26" s="9"/>
      <c r="JD26" s="43"/>
      <c r="JE26" s="9"/>
      <c r="JF26" s="43"/>
      <c r="JG26" s="9"/>
      <c r="JH26" s="43"/>
      <c r="JI26" s="9"/>
      <c r="JJ26" s="43"/>
      <c r="JK26" s="9"/>
      <c r="JL26" s="43"/>
      <c r="JM26" s="9"/>
      <c r="JN26" s="43"/>
      <c r="JO26" s="9"/>
      <c r="JP26" s="43"/>
      <c r="JQ26" s="9"/>
      <c r="JR26" s="43"/>
      <c r="JS26" s="9"/>
      <c r="JT26" s="43"/>
      <c r="JU26" s="9"/>
      <c r="JV26" s="43"/>
      <c r="JW26" s="9"/>
      <c r="JX26" s="43"/>
      <c r="JY26" s="9"/>
      <c r="JZ26" s="43"/>
      <c r="KA26" s="9"/>
      <c r="KB26" s="43"/>
      <c r="KC26" s="9"/>
      <c r="KD26" s="43"/>
      <c r="KE26" s="9"/>
      <c r="KF26" s="43"/>
      <c r="KG26" s="9"/>
      <c r="KH26" s="43"/>
      <c r="KI26" s="9"/>
      <c r="KJ26" s="43"/>
      <c r="KK26" s="9"/>
      <c r="KL26" s="43">
        <f>SUM(INDEX('egyeni-ranglista'!$1:$1048576,MATCH($A26,'egyeni-ranglista'!$A:$A,0),KL$279):INDEX('egyeni-ranglista'!$1:$1048576,MATCH($A26,'egyeni-ranglista'!$A:$A,0),KL$280))</f>
        <v>7.1234448605282825</v>
      </c>
      <c r="KM26" s="9" t="s">
        <v>1332</v>
      </c>
      <c r="KN26" s="43"/>
      <c r="KO26" s="9"/>
      <c r="KP26" s="43"/>
      <c r="KQ26" s="9"/>
      <c r="KR26" s="43"/>
      <c r="KS26" s="9"/>
      <c r="KT26" s="43"/>
      <c r="KU26" s="9"/>
      <c r="KV26" s="43"/>
      <c r="KW26" s="9"/>
      <c r="KX26" s="43"/>
      <c r="KY26" s="9"/>
      <c r="KZ26" s="43"/>
      <c r="LA26" s="9"/>
      <c r="LB26" s="43">
        <f>SUM(INDEX('egyeni-ranglista'!$1:$1048576,MATCH($A26,'egyeni-ranglista'!$A:$A,0),LB$279):INDEX('egyeni-ranglista'!$1:$1048576,MATCH($A26,'egyeni-ranglista'!$A:$A,0),LB$280))</f>
        <v>6.8603879290889251</v>
      </c>
      <c r="LC26" s="9" t="s">
        <v>1332</v>
      </c>
      <c r="LD26" s="43"/>
      <c r="LE26" s="9"/>
      <c r="LF26" s="43"/>
      <c r="LG26" s="9"/>
      <c r="LH26" s="43"/>
      <c r="LI26" s="9"/>
      <c r="LJ26" s="43"/>
      <c r="LK26" s="9"/>
      <c r="LL26" s="43"/>
      <c r="LM26" s="9"/>
      <c r="LN26" s="43"/>
      <c r="LO26" s="9"/>
      <c r="LP26" s="43"/>
      <c r="LQ26" s="9"/>
      <c r="LR26" s="43"/>
      <c r="LS26" s="9"/>
      <c r="LT26" s="43"/>
      <c r="LU26" s="9"/>
      <c r="LV26" s="43"/>
      <c r="LW26" s="9"/>
      <c r="LX26" s="43"/>
      <c r="LY26" s="9"/>
      <c r="LZ26" s="43"/>
      <c r="MA26" s="9"/>
      <c r="MB26" s="43"/>
      <c r="MC26" s="9"/>
      <c r="MD26" s="43"/>
      <c r="ME26" s="9"/>
      <c r="MF26" s="43"/>
      <c r="MG26" s="9"/>
      <c r="MH26" s="43"/>
      <c r="MI26" s="9"/>
      <c r="MJ26" s="43"/>
      <c r="MK26" s="9"/>
      <c r="ML26" s="43"/>
      <c r="MM26" s="9"/>
      <c r="MN26" s="43"/>
      <c r="MO26" s="9"/>
      <c r="MP26" s="43"/>
      <c r="MQ26" s="9"/>
      <c r="MR26" s="43"/>
      <c r="MS26" s="9"/>
      <c r="MT26" s="43"/>
      <c r="MU26" s="9"/>
    </row>
    <row r="27" spans="1:359">
      <c r="A27" s="32" t="s">
        <v>724</v>
      </c>
      <c r="L27" s="43"/>
      <c r="M27" s="9"/>
      <c r="N27" s="43"/>
      <c r="O27" s="9"/>
      <c r="P27" s="43"/>
      <c r="R27" s="43"/>
      <c r="T27" s="43"/>
      <c r="V27" s="43"/>
      <c r="X27" s="43"/>
      <c r="Y27" s="9"/>
      <c r="Z27" s="43"/>
      <c r="AA27" s="9"/>
      <c r="AB27" s="43"/>
      <c r="AD27" s="43"/>
      <c r="AP27" s="43"/>
      <c r="AQ27" s="9"/>
      <c r="AR27" s="43"/>
      <c r="AS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43">
        <f>SUM(INDEX('egyeni-ranglista'!$1:$1048576,MATCH($A27,'egyeni-ranglista'!$A:$A,0),CJ$279):INDEX('egyeni-ranglista'!$1:$1048576,MATCH($A27,'egyeni-ranglista'!$A:$A,0),CJ$280))</f>
        <v>0</v>
      </c>
      <c r="CK27" s="9" t="s">
        <v>721</v>
      </c>
      <c r="CL27" s="43"/>
      <c r="CM27" s="9"/>
      <c r="CN27" s="43"/>
      <c r="CO27" s="9"/>
      <c r="CP27" s="43"/>
      <c r="CQ27" s="9"/>
      <c r="CR27" s="43"/>
      <c r="CS27" s="9"/>
      <c r="CT27" s="43"/>
      <c r="CU27" s="9"/>
      <c r="CV27" s="43"/>
      <c r="CW27" s="9"/>
      <c r="CX27" s="43"/>
      <c r="CY27" s="9"/>
      <c r="CZ27" s="43"/>
      <c r="DA27" s="9"/>
      <c r="DB27" s="43"/>
      <c r="DD27" s="43"/>
      <c r="DF27" s="43"/>
      <c r="DH27" s="43"/>
      <c r="DJ27" s="43"/>
      <c r="DL27" s="43"/>
      <c r="EB27" s="43"/>
      <c r="EF27" s="43"/>
      <c r="EG27" s="9"/>
      <c r="EH27" s="43"/>
      <c r="EI27" s="9"/>
      <c r="EJ27" s="43"/>
      <c r="EK27" s="9"/>
      <c r="EP27" s="43"/>
      <c r="EQ27" s="9"/>
      <c r="ER27" s="43"/>
      <c r="ES27" s="9"/>
      <c r="ET27" s="43"/>
      <c r="EV27" s="43"/>
      <c r="EX27" s="43">
        <f>SUM(INDEX('egyeni-ranglista'!$1:$1048576,MATCH($A27,'egyeni-ranglista'!$A:$A,0),EX$279):INDEX('egyeni-ranglista'!$1:$1048576,MATCH($A27,'egyeni-ranglista'!$A:$A,0),EX$280))</f>
        <v>0</v>
      </c>
      <c r="EY27" s="1" t="s">
        <v>1365</v>
      </c>
      <c r="EZ27" s="43"/>
      <c r="FB27" s="43"/>
      <c r="FD27" s="43"/>
      <c r="FE27" s="9"/>
      <c r="FF27" s="43">
        <f>SUM(INDEX('egyeni-ranglista'!$1:$1048576,MATCH($A27,'egyeni-ranglista'!$A:$A,0),FF$279):INDEX('egyeni-ranglista'!$1:$1048576,MATCH($A27,'egyeni-ranglista'!$A:$A,0),FF$280))</f>
        <v>1.154903975734503</v>
      </c>
      <c r="FG27" s="226" t="s">
        <v>1362</v>
      </c>
      <c r="FH27" s="43"/>
      <c r="FI27" s="9"/>
      <c r="FJ27" s="43"/>
      <c r="FK27" s="9"/>
      <c r="FL27" s="43">
        <f>SUM(INDEX('egyeni-ranglista'!$1:$1048576,MATCH($A27,'egyeni-ranglista'!$A:$A,0),FL$279):INDEX('egyeni-ranglista'!$1:$1048576,MATCH($A27,'egyeni-ranglista'!$A:$A,0),FL$280))</f>
        <v>4.5964527301582176</v>
      </c>
      <c r="FM27" s="32" t="s">
        <v>724</v>
      </c>
      <c r="FN27" s="43"/>
      <c r="FO27" s="9"/>
      <c r="FP27" s="43"/>
      <c r="FQ27" s="226"/>
      <c r="FR27" s="43">
        <f>SUM(INDEX('egyeni-ranglista'!$1:$1048576,MATCH($A27,'egyeni-ranglista'!$A:$A,0),FR$279):INDEX('egyeni-ranglista'!$1:$1048576,MATCH($A27,'egyeni-ranglista'!$A:$A,0),FR$280))</f>
        <v>4.5964527301582176</v>
      </c>
      <c r="FS27" s="9" t="s">
        <v>1365</v>
      </c>
      <c r="FT27" s="43"/>
      <c r="FU27" s="9"/>
      <c r="FV27" s="43"/>
      <c r="FW27" s="9"/>
      <c r="FX27" s="43"/>
      <c r="FY27" s="9"/>
      <c r="FZ27" s="43"/>
      <c r="GA27" s="9"/>
      <c r="GB27" s="43">
        <f>SUM(INDEX('egyeni-ranglista'!$1:$1048576,MATCH($A27,'egyeni-ranglista'!$A:$A,0),GB$279):INDEX('egyeni-ranglista'!$1:$1048576,MATCH($A27,'egyeni-ranglista'!$A:$A,0),GB$280))</f>
        <v>4.5964527301582176</v>
      </c>
      <c r="GC27" s="9" t="s">
        <v>1365</v>
      </c>
      <c r="GD27" s="43"/>
      <c r="GE27" s="9"/>
      <c r="GF27" s="43"/>
      <c r="GG27" s="9"/>
      <c r="GH27" s="43"/>
      <c r="GI27" s="9"/>
      <c r="GJ27" s="43"/>
      <c r="GK27" s="9"/>
      <c r="GL27" s="43"/>
      <c r="GM27" s="9"/>
      <c r="GN27" s="43"/>
      <c r="GO27" s="9"/>
      <c r="GP27" s="43"/>
      <c r="GQ27" s="9"/>
      <c r="GR27" s="43"/>
      <c r="GS27" s="9"/>
      <c r="GT27" s="43"/>
      <c r="GU27" s="9"/>
      <c r="GV27" s="43"/>
      <c r="GW27" s="9"/>
      <c r="GX27" s="43">
        <f>SUM(INDEX('egyeni-ranglista'!$1:$1048576,MATCH($A27,'egyeni-ranglista'!$A:$A,0),GX$279):INDEX('egyeni-ranglista'!$1:$1048576,MATCH($A27,'egyeni-ranglista'!$A:$A,0),GX$280))</f>
        <v>4.5964527301582176</v>
      </c>
      <c r="GY27" s="9" t="s">
        <v>1488</v>
      </c>
      <c r="GZ27" s="43"/>
      <c r="HA27" s="9"/>
      <c r="HB27" s="43"/>
      <c r="HC27" s="9"/>
      <c r="HD27" s="43"/>
      <c r="HE27" s="9"/>
      <c r="HF27" s="43">
        <f>SUM(INDEX('egyeni-ranglista'!$1:$1048576,MATCH($A27,'egyeni-ranglista'!$A:$A,0),HF$279):INDEX('egyeni-ranglista'!$1:$1048576,MATCH($A27,'egyeni-ranglista'!$A:$A,0),HF$280))</f>
        <v>7.8087451576370297</v>
      </c>
      <c r="HG27" s="9" t="s">
        <v>1365</v>
      </c>
      <c r="HH27" s="43"/>
      <c r="HI27" s="9"/>
      <c r="HJ27" s="43">
        <f>SUM(INDEX('egyeni-ranglista'!$1:$1048576,MATCH($A27,'egyeni-ranglista'!$A:$A,0),HJ$279):INDEX('egyeni-ranglista'!$1:$1048576,MATCH($A27,'egyeni-ranglista'!$A:$A,0),HJ$280))</f>
        <v>11.662491608588198</v>
      </c>
      <c r="HK27" s="9" t="s">
        <v>1365</v>
      </c>
      <c r="HL27" s="43"/>
      <c r="HM27" s="9"/>
      <c r="HN27" s="43">
        <f>SUM(INDEX('egyeni-ranglista'!$1:$1048576,MATCH($A27,'egyeni-ranglista'!$A:$A,0),HN$279):INDEX('egyeni-ranglista'!$1:$1048576,MATCH($A27,'egyeni-ranglista'!$A:$A,0),HN$280))</f>
        <v>11.262369760355362</v>
      </c>
      <c r="HO27" s="9" t="s">
        <v>1503</v>
      </c>
      <c r="HP27" s="43"/>
      <c r="HQ27" s="9"/>
      <c r="HR27" s="43">
        <f>SUM(INDEX('egyeni-ranglista'!$1:$1048576,MATCH($A27,'egyeni-ranglista'!$A:$A,0),HR$279):INDEX('egyeni-ranglista'!$1:$1048576,MATCH($A27,'egyeni-ranglista'!$A:$A,0),HR$280))</f>
        <v>15.721225232027901</v>
      </c>
      <c r="HS27" s="9" t="s">
        <v>1509</v>
      </c>
      <c r="HT27" s="43"/>
      <c r="HU27" s="9"/>
      <c r="HV27" s="43">
        <f>SUM(INDEX('egyeni-ranglista'!$1:$1048576,MATCH($A27,'egyeni-ranglista'!$A:$A,0),HV$279):INDEX('egyeni-ranglista'!$1:$1048576,MATCH($A27,'egyeni-ranglista'!$A:$A,0),HV$280))</f>
        <v>16.828938870073003</v>
      </c>
      <c r="HW27" s="9" t="s">
        <v>724</v>
      </c>
      <c r="HX27" s="43"/>
      <c r="HY27" s="9"/>
      <c r="HZ27" s="43"/>
      <c r="IA27" s="9"/>
      <c r="IB27" s="43">
        <f>SUM(INDEX('egyeni-ranglista'!$1:$1048576,MATCH($A27,'egyeni-ranglista'!$A:$A,0),IB$279):INDEX('egyeni-ranglista'!$1:$1048576,MATCH($A27,'egyeni-ranglista'!$A:$A,0),IB$280))</f>
        <v>17.636704736574444</v>
      </c>
      <c r="IC27" s="9" t="s">
        <v>1365</v>
      </c>
      <c r="ID27" s="43"/>
      <c r="IE27" s="9"/>
      <c r="IF27" s="43"/>
      <c r="IG27" s="9"/>
      <c r="IH27" s="43"/>
      <c r="II27" s="9"/>
      <c r="IJ27" s="43">
        <f>SUM(INDEX('egyeni-ranglista'!$1:$1048576,MATCH($A27,'egyeni-ranglista'!$A:$A,0),IJ$279):INDEX('egyeni-ranglista'!$1:$1048576,MATCH($A27,'egyeni-ranglista'!$A:$A,0),IJ$280))</f>
        <v>17.636704736574444</v>
      </c>
      <c r="IK27" s="9" t="s">
        <v>1525</v>
      </c>
      <c r="IL27" s="43"/>
      <c r="IM27" s="9"/>
      <c r="IN27" s="43"/>
      <c r="IO27" s="9"/>
      <c r="IP27" s="43"/>
      <c r="IQ27" s="9"/>
      <c r="IR27" s="43"/>
      <c r="IS27" s="9"/>
      <c r="IT27" s="43">
        <f>SUM(INDEX('egyeni-ranglista'!$1:$1048576,MATCH($A27,'egyeni-ranglista'!$A:$A,0),IT$279):INDEX('egyeni-ranglista'!$1:$1048576,MATCH($A27,'egyeni-ranglista'!$A:$A,0),IT$280))</f>
        <v>17.636704736574444</v>
      </c>
      <c r="IU27" s="9" t="s">
        <v>1525</v>
      </c>
      <c r="IV27" s="43"/>
      <c r="IW27" s="9"/>
      <c r="IX27" s="43"/>
      <c r="IY27" s="9"/>
      <c r="IZ27" s="43"/>
      <c r="JA27" s="9"/>
      <c r="JB27" s="43">
        <f>SUM(INDEX('egyeni-ranglista'!$1:$1048576,MATCH($A27,'egyeni-ranglista'!$A:$A,0),JB$279):INDEX('egyeni-ranglista'!$1:$1048576,MATCH($A27,'egyeni-ranglista'!$A:$A,0),JB$280))</f>
        <v>22.943257482388542</v>
      </c>
      <c r="JC27" s="9" t="s">
        <v>1365</v>
      </c>
      <c r="JD27" s="43"/>
      <c r="JE27" s="9"/>
      <c r="JF27" s="43"/>
      <c r="JG27" s="9"/>
      <c r="JH27" s="43"/>
      <c r="JI27" s="9"/>
      <c r="JJ27" s="43"/>
      <c r="JK27" s="9"/>
      <c r="JL27" s="43"/>
      <c r="JM27" s="9"/>
      <c r="JN27" s="43">
        <f>SUM(INDEX('egyeni-ranglista'!$1:$1048576,MATCH($A27,'egyeni-ranglista'!$A:$A,0),JN$279):INDEX('egyeni-ranglista'!$1:$1048576,MATCH($A27,'egyeni-ranglista'!$A:$A,0),JN$280))</f>
        <v>22.943257482388542</v>
      </c>
      <c r="JO27" s="9" t="s">
        <v>1525</v>
      </c>
      <c r="JP27" s="43"/>
      <c r="JQ27" s="9"/>
      <c r="JR27" s="43"/>
      <c r="JS27" s="9"/>
      <c r="JT27" s="43"/>
      <c r="JU27" s="9"/>
      <c r="JV27" s="43">
        <f>SUM(INDEX('egyeni-ranglista'!$1:$1048576,MATCH($A27,'egyeni-ranglista'!$A:$A,0),JV$279):INDEX('egyeni-ranglista'!$1:$1048576,MATCH($A27,'egyeni-ranglista'!$A:$A,0),JV$280))</f>
        <v>23.835392101994849</v>
      </c>
      <c r="JW27" s="9" t="s">
        <v>1561</v>
      </c>
      <c r="JX27" s="43"/>
      <c r="JY27" s="9"/>
      <c r="JZ27" s="43"/>
      <c r="KA27" s="9"/>
      <c r="KB27" s="43"/>
      <c r="KC27" s="9"/>
      <c r="KD27" s="43"/>
      <c r="KE27" s="9"/>
      <c r="KF27" s="43"/>
      <c r="KG27" s="9"/>
      <c r="KH27" s="43"/>
      <c r="KI27" s="9"/>
      <c r="KJ27" s="43"/>
      <c r="KK27" s="9"/>
      <c r="KL27" s="43"/>
      <c r="KM27" s="9"/>
      <c r="KN27" s="43"/>
      <c r="KO27" s="9"/>
      <c r="KP27" s="43">
        <f>SUM(INDEX('egyeni-ranglista'!$1:$1048576,MATCH($A27,'egyeni-ranglista'!$A:$A,0),KP$279):INDEX('egyeni-ranglista'!$1:$1048576,MATCH($A27,'egyeni-ranglista'!$A:$A,0),KP$280))</f>
        <v>22.080970722559268</v>
      </c>
      <c r="KQ27" s="9" t="s">
        <v>1365</v>
      </c>
      <c r="KR27" s="43"/>
      <c r="KS27" s="9"/>
      <c r="KT27" s="43"/>
      <c r="KU27" s="9"/>
      <c r="KV27" s="43"/>
      <c r="KW27" s="9"/>
      <c r="KX27" s="43"/>
      <c r="KY27" s="9"/>
      <c r="KZ27" s="43">
        <f>SUM(INDEX('egyeni-ranglista'!$1:$1048576,MATCH($A27,'egyeni-ranglista'!$A:$A,0),KZ$279):INDEX('egyeni-ranglista'!$1:$1048576,MATCH($A27,'egyeni-ranglista'!$A:$A,0),KZ$280))</f>
        <v>28.259829035451155</v>
      </c>
      <c r="LA27" s="9" t="s">
        <v>724</v>
      </c>
      <c r="LB27" s="43">
        <f>SUM(INDEX('egyeni-ranglista'!$1:$1048576,MATCH($A27,'egyeni-ranglista'!$A:$A,0),LB$279):INDEX('egyeni-ranglista'!$1:$1048576,MATCH($A27,'egyeni-ranglista'!$A:$A,0),LB$280))</f>
        <v>29.603945509552123</v>
      </c>
      <c r="LC27" s="9" t="s">
        <v>1365</v>
      </c>
      <c r="LD27" s="43"/>
      <c r="LE27" s="9"/>
      <c r="LF27" s="43"/>
      <c r="LG27" s="9"/>
      <c r="LH27" s="43"/>
      <c r="LI27" s="9"/>
      <c r="LJ27" s="43"/>
      <c r="LK27" s="9"/>
      <c r="LL27" s="43"/>
      <c r="LM27" s="9"/>
      <c r="LN27" s="43"/>
      <c r="LO27" s="9"/>
      <c r="LP27" s="43"/>
      <c r="LQ27" s="9"/>
      <c r="LR27" s="43">
        <f>SUM(INDEX('egyeni-ranglista'!$1:$1048576,MATCH($A27,'egyeni-ranglista'!$A:$A,0),LR$279):INDEX('egyeni-ranglista'!$1:$1048576,MATCH($A27,'egyeni-ranglista'!$A:$A,0),LR$280))</f>
        <v>25.594768963053848</v>
      </c>
      <c r="LS27" s="9" t="s">
        <v>1622</v>
      </c>
      <c r="LT27" s="43"/>
      <c r="LU27" s="9"/>
      <c r="LV27" s="43">
        <f>SUM(INDEX('egyeni-ranglista'!$1:$1048576,MATCH($A27,'egyeni-ranglista'!$A:$A,0),LV$279):INDEX('egyeni-ranglista'!$1:$1048576,MATCH($A27,'egyeni-ranglista'!$A:$A,0),LV$280))</f>
        <v>25.594768963053848</v>
      </c>
      <c r="LW27" s="9" t="s">
        <v>1509</v>
      </c>
      <c r="LX27" s="43"/>
      <c r="LY27" s="9"/>
      <c r="LZ27" s="43"/>
      <c r="MA27" s="9"/>
      <c r="MB27" s="43">
        <f>SUM(INDEX('egyeni-ranglista'!$1:$1048576,MATCH($A27,'egyeni-ranglista'!$A:$A,0),MB$279):INDEX('egyeni-ranglista'!$1:$1048576,MATCH($A27,'egyeni-ranglista'!$A:$A,0),MB$280))</f>
        <v>22.044678047849192</v>
      </c>
      <c r="MC27" s="9" t="s">
        <v>1365</v>
      </c>
      <c r="MD27" s="43"/>
      <c r="ME27" s="9"/>
      <c r="MF27" s="43">
        <f>SUM(INDEX('egyeni-ranglista'!$1:$1048576,MATCH($A27,'egyeni-ranglista'!$A:$A,0),MF$279):INDEX('egyeni-ranglista'!$1:$1048576,MATCH($A27,'egyeni-ranglista'!$A:$A,0),MF$280))</f>
        <v>21.15254342824289</v>
      </c>
      <c r="MG27" s="9" t="s">
        <v>1525</v>
      </c>
      <c r="MH27" s="43"/>
      <c r="MI27" s="9"/>
      <c r="MJ27" s="43">
        <f>SUM(INDEX('egyeni-ranglista'!$1:$1048576,MATCH($A27,'egyeni-ranglista'!$A:$A,0),MJ$279):INDEX('egyeni-ranglista'!$1:$1048576,MATCH($A27,'egyeni-ranglista'!$A:$A,0),MJ$280))</f>
        <v>21.632393427254268</v>
      </c>
      <c r="MK27" s="9" t="s">
        <v>1525</v>
      </c>
      <c r="ML27" s="43"/>
      <c r="MM27" s="9"/>
      <c r="MN27" s="43"/>
      <c r="MO27" s="9"/>
      <c r="MP27" s="43"/>
      <c r="MQ27" s="9"/>
      <c r="MR27" s="43"/>
      <c r="MS27" s="9"/>
      <c r="MT27" s="43"/>
      <c r="MU27" s="9"/>
    </row>
    <row r="28" spans="1:359">
      <c r="A28" s="32" t="s">
        <v>725</v>
      </c>
      <c r="L28" s="43"/>
      <c r="M28" s="9"/>
      <c r="N28" s="43"/>
      <c r="O28" s="9"/>
      <c r="P28" s="43"/>
      <c r="R28" s="43"/>
      <c r="T28" s="43"/>
      <c r="V28" s="43"/>
      <c r="X28" s="43"/>
      <c r="Y28" s="9"/>
      <c r="Z28" s="43"/>
      <c r="AA28" s="9"/>
      <c r="AB28" s="43"/>
      <c r="AD28" s="43"/>
      <c r="AP28" s="43"/>
      <c r="AQ28" s="9"/>
      <c r="AR28" s="43"/>
      <c r="AS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43">
        <f>SUM(INDEX('egyeni-ranglista'!$1:$1048576,MATCH($A28,'egyeni-ranglista'!$A:$A,0),CJ$279):INDEX('egyeni-ranglista'!$1:$1048576,MATCH($A28,'egyeni-ranglista'!$A:$A,0),CJ$280))</f>
        <v>0</v>
      </c>
      <c r="CK28" s="9" t="s">
        <v>721</v>
      </c>
      <c r="CL28" s="43"/>
      <c r="CM28" s="9"/>
      <c r="CN28" s="43"/>
      <c r="CO28" s="9"/>
      <c r="CP28" s="43"/>
      <c r="CQ28" s="9"/>
      <c r="CR28" s="43"/>
      <c r="CS28" s="9"/>
      <c r="CT28" s="43"/>
      <c r="CU28" s="9"/>
      <c r="CV28" s="43"/>
      <c r="CW28" s="9"/>
      <c r="CX28" s="43"/>
      <c r="CY28" s="9"/>
      <c r="CZ28" s="43"/>
      <c r="DA28" s="9"/>
      <c r="DB28" s="43"/>
      <c r="DD28" s="43"/>
      <c r="DF28" s="43"/>
      <c r="DH28" s="43"/>
      <c r="DJ28" s="43"/>
      <c r="DL28" s="43"/>
      <c r="EB28" s="43"/>
      <c r="EF28" s="43"/>
      <c r="EG28" s="43"/>
      <c r="EH28" s="43"/>
      <c r="EI28" s="43"/>
      <c r="EJ28" s="43"/>
      <c r="EK28" s="43"/>
      <c r="EP28" s="43"/>
      <c r="EQ28" s="43"/>
      <c r="ER28" s="43"/>
      <c r="ES28" s="43"/>
      <c r="ET28" s="43"/>
      <c r="EV28" s="43"/>
      <c r="EX28" s="43">
        <f>SUM(INDEX('egyeni-ranglista'!$1:$1048576,MATCH($A28,'egyeni-ranglista'!$A:$A,0),EX$279):INDEX('egyeni-ranglista'!$1:$1048576,MATCH($A28,'egyeni-ranglista'!$A:$A,0),EX$280))</f>
        <v>0</v>
      </c>
      <c r="EY28" s="1" t="s">
        <v>1365</v>
      </c>
      <c r="EZ28" s="43"/>
      <c r="FB28" s="43"/>
      <c r="FD28" s="43"/>
      <c r="FE28" s="43"/>
      <c r="FF28" s="43">
        <f>SUM(INDEX('egyeni-ranglista'!$1:$1048576,MATCH($A28,'egyeni-ranglista'!$A:$A,0),FF$279):INDEX('egyeni-ranglista'!$1:$1048576,MATCH($A28,'egyeni-ranglista'!$A:$A,0),FF$280))</f>
        <v>1.154903975734503</v>
      </c>
      <c r="FG28" s="226" t="s">
        <v>1362</v>
      </c>
      <c r="FH28" s="43"/>
      <c r="FI28" s="9"/>
      <c r="FJ28" s="43"/>
      <c r="FK28" s="9"/>
      <c r="FL28" s="43">
        <f>SUM(INDEX('egyeni-ranglista'!$1:$1048576,MATCH($A28,'egyeni-ranglista'!$A:$A,0),FL$279):INDEX('egyeni-ranglista'!$1:$1048576,MATCH($A28,'egyeni-ranglista'!$A:$A,0),FL$280))</f>
        <v>4.5964527301582176</v>
      </c>
      <c r="FM28" s="32" t="s">
        <v>725</v>
      </c>
      <c r="FN28" s="43"/>
      <c r="FO28" s="43"/>
      <c r="FP28" s="43"/>
      <c r="FQ28" s="226"/>
      <c r="FR28" s="43">
        <f>SUM(INDEX('egyeni-ranglista'!$1:$1048576,MATCH($A28,'egyeni-ranglista'!$A:$A,0),FR$279):INDEX('egyeni-ranglista'!$1:$1048576,MATCH($A28,'egyeni-ranglista'!$A:$A,0),FR$280))</f>
        <v>4.5964527301582176</v>
      </c>
      <c r="FS28" s="9" t="s">
        <v>1365</v>
      </c>
      <c r="FT28" s="43"/>
      <c r="FU28" s="9"/>
      <c r="FV28" s="43"/>
      <c r="FW28" s="9"/>
      <c r="FX28" s="43"/>
      <c r="FY28" s="9"/>
      <c r="FZ28" s="43"/>
      <c r="GA28" s="9"/>
      <c r="GB28" s="43">
        <f>SUM(INDEX('egyeni-ranglista'!$1:$1048576,MATCH($A28,'egyeni-ranglista'!$A:$A,0),GB$279):INDEX('egyeni-ranglista'!$1:$1048576,MATCH($A28,'egyeni-ranglista'!$A:$A,0),GB$280))</f>
        <v>4.5964527301582176</v>
      </c>
      <c r="GC28" s="9" t="s">
        <v>1365</v>
      </c>
      <c r="GD28" s="43"/>
      <c r="GE28" s="9"/>
      <c r="GF28" s="43">
        <f>SUM(INDEX('egyeni-ranglista'!$1:$1048576,MATCH($A28,'egyeni-ranglista'!$A:$A,0),GF$279):INDEX('egyeni-ranglista'!$1:$1048576,MATCH($A28,'egyeni-ranglista'!$A:$A,0),GF$280))</f>
        <v>4.5964527301582176</v>
      </c>
      <c r="GG28" s="9" t="s">
        <v>1367</v>
      </c>
      <c r="GH28" s="43"/>
      <c r="GI28" s="9"/>
      <c r="GJ28" s="43"/>
      <c r="GK28" s="9"/>
      <c r="GL28" s="43"/>
      <c r="GM28" s="9"/>
      <c r="GN28" s="43"/>
      <c r="GO28" s="9"/>
      <c r="GP28" s="43"/>
      <c r="GQ28" s="9"/>
      <c r="GR28" s="43"/>
      <c r="GS28" s="9"/>
      <c r="GT28" s="43"/>
      <c r="GU28" s="9"/>
      <c r="GV28" s="43"/>
      <c r="GW28" s="9"/>
      <c r="GX28" s="43">
        <f>SUM(INDEX('egyeni-ranglista'!$1:$1048576,MATCH($A28,'egyeni-ranglista'!$A:$A,0),GX$279):INDEX('egyeni-ranglista'!$1:$1048576,MATCH($A28,'egyeni-ranglista'!$A:$A,0),GX$280))</f>
        <v>4.5964527301582176</v>
      </c>
      <c r="GY28" s="9" t="s">
        <v>1487</v>
      </c>
      <c r="GZ28" s="43"/>
      <c r="HA28" s="9"/>
      <c r="HB28" s="43"/>
      <c r="HC28" s="9"/>
      <c r="HD28" s="43"/>
      <c r="HE28" s="9"/>
      <c r="HF28" s="43">
        <f>SUM(INDEX('egyeni-ranglista'!$1:$1048576,MATCH($A28,'egyeni-ranglista'!$A:$A,0),HF$279):INDEX('egyeni-ranglista'!$1:$1048576,MATCH($A28,'egyeni-ranglista'!$A:$A,0),HF$280))</f>
        <v>9.3078149571271425</v>
      </c>
      <c r="HG28" s="9" t="s">
        <v>1365</v>
      </c>
      <c r="HH28" s="43"/>
      <c r="HI28" s="9"/>
      <c r="HJ28" s="43">
        <f>SUM(INDEX('egyeni-ranglista'!$1:$1048576,MATCH($A28,'egyeni-ranglista'!$A:$A,0),HJ$279):INDEX('egyeni-ranglista'!$1:$1048576,MATCH($A28,'egyeni-ranglista'!$A:$A,0),HJ$280))</f>
        <v>13.161561408078313</v>
      </c>
      <c r="HK28" s="9" t="s">
        <v>1365</v>
      </c>
      <c r="HL28" s="43"/>
      <c r="HM28" s="9"/>
      <c r="HN28" s="43">
        <f>SUM(INDEX('egyeni-ranglista'!$1:$1048576,MATCH($A28,'egyeni-ranglista'!$A:$A,0),HN$279):INDEX('egyeni-ranglista'!$1:$1048576,MATCH($A28,'egyeni-ranglista'!$A:$A,0),HN$280))</f>
        <v>12.761439559845474</v>
      </c>
      <c r="HO28" s="9" t="s">
        <v>1329</v>
      </c>
      <c r="HP28" s="43"/>
      <c r="HQ28" s="9"/>
      <c r="HR28" s="43">
        <f>SUM(INDEX('egyeni-ranglista'!$1:$1048576,MATCH($A28,'egyeni-ranglista'!$A:$A,0),HR$279):INDEX('egyeni-ranglista'!$1:$1048576,MATCH($A28,'egyeni-ranglista'!$A:$A,0),HR$280))</f>
        <v>21.679150503190549</v>
      </c>
      <c r="HS28" s="9" t="s">
        <v>1512</v>
      </c>
      <c r="HT28" s="43"/>
      <c r="HU28" s="9"/>
      <c r="HV28" s="43">
        <f>SUM(INDEX('egyeni-ranglista'!$1:$1048576,MATCH($A28,'egyeni-ranglista'!$A:$A,0),HV$279):INDEX('egyeni-ranglista'!$1:$1048576,MATCH($A28,'egyeni-ranglista'!$A:$A,0),HV$280))</f>
        <v>22.011464594604078</v>
      </c>
      <c r="HW28" s="9" t="s">
        <v>725</v>
      </c>
      <c r="HX28" s="43"/>
      <c r="HY28" s="9"/>
      <c r="HZ28" s="43"/>
      <c r="IA28" s="9"/>
      <c r="IB28" s="43">
        <f>SUM(INDEX('egyeni-ranglista'!$1:$1048576,MATCH($A28,'egyeni-ranglista'!$A:$A,0),IB$279):INDEX('egyeni-ranglista'!$1:$1048576,MATCH($A28,'egyeni-ranglista'!$A:$A,0),IB$280))</f>
        <v>24.838645127359122</v>
      </c>
      <c r="IC28" s="9" t="s">
        <v>1365</v>
      </c>
      <c r="ID28" s="43"/>
      <c r="IE28" s="9"/>
      <c r="IF28" s="43"/>
      <c r="IG28" s="9"/>
      <c r="IH28" s="43"/>
      <c r="II28" s="9"/>
      <c r="IJ28" s="43">
        <f>SUM(INDEX('egyeni-ranglista'!$1:$1048576,MATCH($A28,'egyeni-ranglista'!$A:$A,0),IJ$279):INDEX('egyeni-ranglista'!$1:$1048576,MATCH($A28,'egyeni-ranglista'!$A:$A,0),IJ$280))</f>
        <v>24.838645127359122</v>
      </c>
      <c r="IK28" s="9" t="s">
        <v>1525</v>
      </c>
      <c r="IL28" s="43"/>
      <c r="IM28" s="9"/>
      <c r="IN28" s="43"/>
      <c r="IO28" s="9"/>
      <c r="IP28" s="43"/>
      <c r="IQ28" s="9"/>
      <c r="IR28" s="43"/>
      <c r="IS28" s="9"/>
      <c r="IT28" s="43">
        <f>SUM(INDEX('egyeni-ranglista'!$1:$1048576,MATCH($A28,'egyeni-ranglista'!$A:$A,0),IT$279):INDEX('egyeni-ranglista'!$1:$1048576,MATCH($A28,'egyeni-ranglista'!$A:$A,0),IT$280))</f>
        <v>24.838645127359122</v>
      </c>
      <c r="IU28" s="9" t="s">
        <v>1525</v>
      </c>
      <c r="IV28" s="43"/>
      <c r="IW28" s="9"/>
      <c r="IX28" s="43"/>
      <c r="IY28" s="9"/>
      <c r="IZ28" s="43"/>
      <c r="JA28" s="9"/>
      <c r="JB28" s="43">
        <f>SUM(INDEX('egyeni-ranglista'!$1:$1048576,MATCH($A28,'egyeni-ranglista'!$A:$A,0),JB$279):INDEX('egyeni-ranglista'!$1:$1048576,MATCH($A28,'egyeni-ranglista'!$A:$A,0),JB$280))</f>
        <v>30.14519787317322</v>
      </c>
      <c r="JC28" s="9" t="s">
        <v>1365</v>
      </c>
      <c r="JD28" s="43"/>
      <c r="JE28" s="9"/>
      <c r="JF28" s="43"/>
      <c r="JG28" s="9"/>
      <c r="JH28" s="43"/>
      <c r="JI28" s="9"/>
      <c r="JJ28" s="43"/>
      <c r="JK28" s="9"/>
      <c r="JL28" s="43"/>
      <c r="JM28" s="9"/>
      <c r="JN28" s="43">
        <f>SUM(INDEX('egyeni-ranglista'!$1:$1048576,MATCH($A28,'egyeni-ranglista'!$A:$A,0),JN$279):INDEX('egyeni-ranglista'!$1:$1048576,MATCH($A28,'egyeni-ranglista'!$A:$A,0),JN$280))</f>
        <v>30.14519787317322</v>
      </c>
      <c r="JO28" s="9" t="s">
        <v>1525</v>
      </c>
      <c r="JP28" s="43"/>
      <c r="JQ28" s="9"/>
      <c r="JR28" s="43"/>
      <c r="JS28" s="9"/>
      <c r="JT28" s="43"/>
      <c r="JU28" s="9"/>
      <c r="JV28" s="43"/>
      <c r="JW28" s="9"/>
      <c r="JX28" s="43"/>
      <c r="JY28" s="9"/>
      <c r="JZ28" s="43"/>
      <c r="KA28" s="9"/>
      <c r="KB28" s="43">
        <f>SUM(INDEX('egyeni-ranglista'!$1:$1048576,MATCH($A28,'egyeni-ranglista'!$A:$A,0),KB$279):INDEX('egyeni-ranglista'!$1:$1048576,MATCH($A28,'egyeni-ranglista'!$A:$A,0),KB$280))</f>
        <v>26.325970265810604</v>
      </c>
      <c r="KC28" s="9" t="s">
        <v>1564</v>
      </c>
      <c r="KD28" s="43"/>
      <c r="KE28" s="9"/>
      <c r="KF28" s="43"/>
      <c r="KG28" s="9"/>
      <c r="KH28" s="43"/>
      <c r="KI28" s="9"/>
      <c r="KJ28" s="43"/>
      <c r="KK28" s="9"/>
      <c r="KL28" s="43"/>
      <c r="KM28" s="9"/>
      <c r="KN28" s="43"/>
      <c r="KO28" s="9"/>
      <c r="KP28" s="43">
        <f>SUM(INDEX('egyeni-ranglista'!$1:$1048576,MATCH($A28,'egyeni-ranglista'!$A:$A,0),KP$279):INDEX('egyeni-ranglista'!$1:$1048576,MATCH($A28,'egyeni-ranglista'!$A:$A,0),KP$280))</f>
        <v>30.226569333926868</v>
      </c>
      <c r="KQ28" s="9" t="s">
        <v>1365</v>
      </c>
      <c r="KR28" s="43"/>
      <c r="KS28" s="9"/>
      <c r="KT28" s="43"/>
      <c r="KU28" s="9"/>
      <c r="KV28" s="43"/>
      <c r="KW28" s="9"/>
      <c r="KX28" s="43"/>
      <c r="KY28" s="9"/>
      <c r="KZ28" s="43">
        <f>SUM(INDEX('egyeni-ranglista'!$1:$1048576,MATCH($A28,'egyeni-ranglista'!$A:$A,0),KZ$279):INDEX('egyeni-ranglista'!$1:$1048576,MATCH($A28,'egyeni-ranglista'!$A:$A,0),KZ$280))</f>
        <v>36.405427646818765</v>
      </c>
      <c r="LA28" s="9" t="s">
        <v>725</v>
      </c>
      <c r="LB28" s="43">
        <f>SUM(INDEX('egyeni-ranglista'!$1:$1048576,MATCH($A28,'egyeni-ranglista'!$A:$A,0),LB$279):INDEX('egyeni-ranglista'!$1:$1048576,MATCH($A28,'egyeni-ranglista'!$A:$A,0),LB$280))</f>
        <v>36.405427646818765</v>
      </c>
      <c r="LC28" s="9" t="s">
        <v>1365</v>
      </c>
      <c r="LD28" s="43"/>
      <c r="LE28" s="9"/>
      <c r="LF28" s="43"/>
      <c r="LG28" s="9"/>
      <c r="LH28" s="43"/>
      <c r="LI28" s="9"/>
      <c r="LJ28" s="43"/>
      <c r="LK28" s="9"/>
      <c r="LL28" s="43">
        <f>SUM(INDEX('egyeni-ranglista'!$1:$1048576,MATCH($A28,'egyeni-ranglista'!$A:$A,0),LL$279):INDEX('egyeni-ranglista'!$1:$1048576,MATCH($A28,'egyeni-ranglista'!$A:$A,0),LL$280))</f>
        <v>26.693380509025914</v>
      </c>
      <c r="LM28" s="9" t="s">
        <v>1525</v>
      </c>
      <c r="LN28" s="43"/>
      <c r="LO28" s="9"/>
      <c r="LP28" s="43"/>
      <c r="LQ28" s="9"/>
      <c r="LR28" s="43">
        <f>SUM(INDEX('egyeni-ranglista'!$1:$1048576,MATCH($A28,'egyeni-ranglista'!$A:$A,0),LR$279):INDEX('egyeni-ranglista'!$1:$1048576,MATCH($A28,'egyeni-ranglista'!$A:$A,0),LR$280))</f>
        <v>26.693380509025914</v>
      </c>
      <c r="LS28" s="9" t="s">
        <v>1622</v>
      </c>
      <c r="LT28" s="43"/>
      <c r="LU28" s="9"/>
      <c r="LV28" s="43">
        <f>SUM(INDEX('egyeni-ranglista'!$1:$1048576,MATCH($A28,'egyeni-ranglista'!$A:$A,0),LV$279):INDEX('egyeni-ranglista'!$1:$1048576,MATCH($A28,'egyeni-ranglista'!$A:$A,0),LV$280))</f>
        <v>26.693380509025914</v>
      </c>
      <c r="LW28" s="9" t="s">
        <v>1625</v>
      </c>
      <c r="LX28" s="43"/>
      <c r="LY28" s="9"/>
      <c r="LZ28" s="43"/>
      <c r="MA28" s="9"/>
      <c r="MB28" s="43">
        <f>SUM(INDEX('egyeni-ranglista'!$1:$1048576,MATCH($A28,'egyeni-ranglista'!$A:$A,0),MB$279):INDEX('egyeni-ranglista'!$1:$1048576,MATCH($A28,'egyeni-ranglista'!$A:$A,0),MB$280))</f>
        <v>25.602336156674479</v>
      </c>
      <c r="MC28" s="9" t="s">
        <v>1365</v>
      </c>
      <c r="MD28" s="43">
        <f>SUM(INDEX('egyeni-ranglista'!$1:$1048576,MATCH($A28,'egyeni-ranglista'!$A:$A,0),MD$279):INDEX('egyeni-ranglista'!$1:$1048576,MATCH($A28,'egyeni-ranglista'!$A:$A,0),MD$280))</f>
        <v>25.602336156674479</v>
      </c>
      <c r="ME28" s="9" t="s">
        <v>1625</v>
      </c>
      <c r="MF28" s="43">
        <f>SUM(INDEX('egyeni-ranglista'!$1:$1048576,MATCH($A28,'egyeni-ranglista'!$A:$A,0),MF$279):INDEX('egyeni-ranglista'!$1:$1048576,MATCH($A28,'egyeni-ranglista'!$A:$A,0),MF$280))</f>
        <v>28.728132102023455</v>
      </c>
      <c r="MG28" s="9" t="s">
        <v>1525</v>
      </c>
      <c r="MH28" s="43"/>
      <c r="MI28" s="9"/>
      <c r="MJ28" s="43">
        <f>SUM(INDEX('egyeni-ranglista'!$1:$1048576,MATCH($A28,'egyeni-ranglista'!$A:$A,0),MJ$279):INDEX('egyeni-ranglista'!$1:$1048576,MATCH($A28,'egyeni-ranglista'!$A:$A,0),MJ$280))</f>
        <v>29.207982101034833</v>
      </c>
      <c r="MK28" s="9" t="s">
        <v>1525</v>
      </c>
      <c r="ML28" s="43"/>
      <c r="MM28" s="9"/>
      <c r="MN28" s="43"/>
      <c r="MO28" s="9"/>
      <c r="MP28" s="43"/>
      <c r="MQ28" s="9"/>
      <c r="MR28" s="43"/>
      <c r="MS28" s="9"/>
      <c r="MT28" s="43">
        <f>SUM(INDEX('egyeni-ranglista'!$1:$1048576,MATCH($A28,'egyeni-ranglista'!$A:$A,0),MT$279):INDEX('egyeni-ranglista'!$1:$1048576,MATCH($A28,'egyeni-ranglista'!$A:$A,0),MT$280))</f>
        <v>72.045906499427531</v>
      </c>
      <c r="MU28" s="9" t="s">
        <v>1653</v>
      </c>
    </row>
    <row r="29" spans="1:359">
      <c r="A29" s="1" t="s">
        <v>1371</v>
      </c>
      <c r="C29" s="9"/>
      <c r="E29" s="11"/>
      <c r="F29" s="43" t="s">
        <v>206</v>
      </c>
      <c r="H29" s="43" t="s">
        <v>206</v>
      </c>
      <c r="K29" s="11"/>
      <c r="L29" s="43"/>
      <c r="N29" s="43"/>
      <c r="O29" s="11"/>
      <c r="P29" s="43" t="s">
        <v>206</v>
      </c>
      <c r="R29" s="43"/>
      <c r="S29" s="11"/>
      <c r="T29" s="43" t="s">
        <v>206</v>
      </c>
      <c r="V29" s="43"/>
      <c r="W29" s="9"/>
      <c r="X29" s="43"/>
      <c r="Y29" s="9"/>
      <c r="Z29" s="43"/>
      <c r="AA29" s="9"/>
      <c r="AB29" s="43"/>
      <c r="AD29" s="43" t="s">
        <v>206</v>
      </c>
      <c r="AR29" s="9"/>
      <c r="AS29" s="9"/>
      <c r="BF29" s="9"/>
      <c r="BG29" s="9"/>
      <c r="BH29" s="43"/>
      <c r="BI29" s="11"/>
      <c r="BJ29" s="43"/>
      <c r="BK29" s="9"/>
      <c r="BL29" s="43"/>
      <c r="BM29" s="9"/>
      <c r="BN29" s="43"/>
      <c r="BO29" s="9"/>
      <c r="BP29" s="43"/>
      <c r="BQ29" s="9"/>
      <c r="BR29" s="43"/>
      <c r="BS29" s="9"/>
      <c r="BT29" s="43"/>
      <c r="BU29" s="9"/>
      <c r="BV29" s="43"/>
      <c r="BW29" s="9"/>
      <c r="BX29" s="43"/>
      <c r="BY29" s="11"/>
      <c r="BZ29" s="43"/>
      <c r="CA29" s="9"/>
      <c r="CB29" s="43"/>
      <c r="CC29" s="9"/>
      <c r="CD29" s="43"/>
      <c r="CE29" s="11"/>
      <c r="CF29" s="43"/>
      <c r="CG29" s="9"/>
      <c r="CH29" s="43"/>
      <c r="CI29" s="9"/>
      <c r="CJ29" s="43"/>
      <c r="CK29" s="9"/>
      <c r="CL29" s="43"/>
      <c r="CM29" s="9"/>
      <c r="CN29" s="43"/>
      <c r="CO29" s="9"/>
      <c r="CP29" s="43"/>
      <c r="CQ29" s="9"/>
      <c r="CR29" s="43"/>
      <c r="CS29" s="53"/>
      <c r="CT29" s="43"/>
      <c r="CU29" s="9"/>
      <c r="CV29" s="43"/>
      <c r="CW29" s="9"/>
      <c r="CX29" s="43"/>
      <c r="CZ29" s="43"/>
      <c r="DA29" s="11"/>
      <c r="DB29" s="43"/>
      <c r="DD29" s="43"/>
      <c r="DF29" s="43"/>
      <c r="DG29" s="11"/>
      <c r="DH29" s="43"/>
      <c r="DJ29" s="43"/>
      <c r="DL29" s="43"/>
      <c r="DN29" s="43"/>
      <c r="DO29" s="11"/>
      <c r="DP29" s="43"/>
      <c r="DQ29" s="9"/>
      <c r="DT29" s="43"/>
      <c r="DU29" s="55"/>
      <c r="DV29" s="43"/>
      <c r="DW29" s="9"/>
      <c r="DX29" s="43"/>
      <c r="DY29" s="9"/>
      <c r="DZ29" s="43"/>
      <c r="EA29" s="9"/>
      <c r="EB29" s="43"/>
      <c r="EC29" s="55"/>
      <c r="ED29" s="43"/>
      <c r="EE29" s="9"/>
      <c r="EF29" s="43"/>
      <c r="EG29" s="55"/>
      <c r="EL29" s="43"/>
      <c r="EM29" s="55"/>
      <c r="EN29" s="43"/>
      <c r="EO29" s="55"/>
      <c r="EV29" s="43"/>
      <c r="EW29" s="55"/>
      <c r="EX29" s="43">
        <f>SUM(INDEX('egyeni-ranglista'!$1:$1048576,MATCH($A29,'egyeni-ranglista'!$A:$A,0),EX$279):INDEX('egyeni-ranglista'!$1:$1048576,MATCH($A29,'egyeni-ranglista'!$A:$A,0),EX$280))</f>
        <v>0</v>
      </c>
      <c r="EY29" s="1" t="s">
        <v>1365</v>
      </c>
      <c r="FH29" s="43"/>
      <c r="FI29" s="9"/>
      <c r="FJ29" s="43"/>
      <c r="FK29" s="9"/>
      <c r="FL29" s="43"/>
      <c r="FR29" s="43"/>
      <c r="FS29" s="9"/>
      <c r="FT29" s="43"/>
      <c r="FU29" s="9"/>
      <c r="FV29" s="43"/>
      <c r="FW29" s="9"/>
      <c r="FX29" s="43"/>
      <c r="FY29" s="9"/>
      <c r="FZ29" s="43"/>
      <c r="GA29" s="9"/>
      <c r="GB29" s="43"/>
      <c r="GC29" s="9"/>
      <c r="GD29" s="43"/>
      <c r="GE29" s="9"/>
      <c r="GF29" s="43"/>
      <c r="GG29" s="9"/>
      <c r="GH29" s="43"/>
      <c r="GI29" s="9"/>
      <c r="GJ29" s="43"/>
      <c r="GK29" s="9"/>
      <c r="GL29" s="43"/>
      <c r="GM29" s="9"/>
      <c r="GN29" s="43"/>
      <c r="GO29" s="9"/>
      <c r="GP29" s="43"/>
      <c r="GQ29" s="9"/>
      <c r="GR29" s="43"/>
      <c r="GS29" s="9"/>
      <c r="GT29" s="43"/>
      <c r="GU29" s="9"/>
      <c r="GV29" s="43"/>
      <c r="GW29" s="9"/>
      <c r="GX29" s="43"/>
      <c r="GY29" s="9"/>
      <c r="GZ29" s="43"/>
      <c r="HA29" s="9"/>
      <c r="HB29" s="43"/>
      <c r="HC29" s="9"/>
      <c r="HD29" s="43"/>
      <c r="HE29" s="9"/>
      <c r="HF29" s="43"/>
      <c r="HG29" s="9"/>
      <c r="HH29" s="43"/>
      <c r="HI29" s="9"/>
      <c r="HJ29" s="43"/>
      <c r="HK29" s="9"/>
      <c r="HL29" s="43"/>
      <c r="HM29" s="9"/>
      <c r="HN29" s="43"/>
      <c r="HO29" s="9"/>
      <c r="HP29" s="43"/>
      <c r="HQ29" s="9"/>
      <c r="HR29" s="43"/>
      <c r="HS29" s="9"/>
      <c r="HT29" s="43"/>
      <c r="HU29" s="9"/>
      <c r="HV29" s="43"/>
      <c r="HW29" s="9"/>
      <c r="HX29" s="43"/>
      <c r="HY29" s="9"/>
      <c r="HZ29" s="43"/>
      <c r="IA29" s="9"/>
      <c r="IB29" s="43"/>
      <c r="IC29" s="9"/>
      <c r="ID29" s="43"/>
      <c r="IE29" s="9"/>
      <c r="IF29" s="43"/>
      <c r="IG29" s="9"/>
      <c r="IH29" s="43"/>
      <c r="II29" s="9"/>
      <c r="IJ29" s="43"/>
      <c r="IK29" s="9"/>
      <c r="IL29" s="43"/>
      <c r="IM29" s="9"/>
      <c r="IN29" s="43"/>
      <c r="IO29" s="9"/>
      <c r="IP29" s="43"/>
      <c r="IQ29" s="9"/>
      <c r="IR29" s="43"/>
      <c r="IS29" s="9"/>
      <c r="IT29" s="43"/>
      <c r="IU29" s="9"/>
      <c r="IV29" s="43"/>
      <c r="IW29" s="9"/>
      <c r="IX29" s="43"/>
      <c r="IY29" s="9"/>
      <c r="IZ29" s="43"/>
      <c r="JA29" s="9"/>
      <c r="JB29" s="43"/>
      <c r="JC29" s="9"/>
      <c r="JD29" s="43"/>
      <c r="JE29" s="9"/>
      <c r="JF29" s="43"/>
      <c r="JG29" s="9"/>
      <c r="JH29" s="43"/>
      <c r="JI29" s="9"/>
      <c r="JJ29" s="43"/>
      <c r="JK29" s="9"/>
      <c r="JL29" s="43"/>
      <c r="JM29" s="9"/>
      <c r="JN29" s="43"/>
      <c r="JO29" s="9"/>
      <c r="JP29" s="43"/>
      <c r="JQ29" s="9"/>
      <c r="JR29" s="43"/>
      <c r="JS29" s="9"/>
      <c r="JT29" s="43"/>
      <c r="JU29" s="9"/>
      <c r="JV29" s="43"/>
      <c r="JW29" s="9"/>
      <c r="JX29" s="43"/>
      <c r="JY29" s="9"/>
      <c r="JZ29" s="43"/>
      <c r="KA29" s="9"/>
      <c r="KB29" s="43"/>
      <c r="KC29" s="9"/>
      <c r="KD29" s="43"/>
      <c r="KE29" s="9"/>
      <c r="KF29" s="43"/>
      <c r="KG29" s="9"/>
      <c r="KH29" s="43"/>
      <c r="KI29" s="9"/>
      <c r="KJ29" s="43"/>
      <c r="KK29" s="9"/>
      <c r="KL29" s="43"/>
      <c r="KM29" s="9"/>
      <c r="KN29" s="43"/>
      <c r="KO29" s="9"/>
      <c r="KP29" s="43"/>
      <c r="KQ29" s="9"/>
      <c r="KR29" s="43"/>
      <c r="KS29" s="9"/>
      <c r="KT29" s="43"/>
      <c r="KU29" s="9"/>
      <c r="KV29" s="43"/>
      <c r="KW29" s="9"/>
      <c r="KX29" s="43"/>
      <c r="KY29" s="9"/>
      <c r="KZ29" s="43"/>
      <c r="LA29" s="9"/>
      <c r="LB29" s="43"/>
      <c r="LC29" s="9"/>
      <c r="LD29" s="43"/>
      <c r="LE29" s="9"/>
      <c r="LF29" s="43"/>
      <c r="LG29" s="9"/>
      <c r="LH29" s="43"/>
      <c r="LI29" s="9"/>
      <c r="LJ29" s="43"/>
      <c r="LK29" s="9"/>
      <c r="LL29" s="43"/>
      <c r="LM29" s="9"/>
      <c r="LN29" s="43"/>
      <c r="LO29" s="9"/>
      <c r="LP29" s="43"/>
      <c r="LQ29" s="9"/>
      <c r="LR29" s="43"/>
      <c r="LS29" s="9"/>
      <c r="LT29" s="43"/>
      <c r="LU29" s="9"/>
      <c r="LV29" s="43"/>
      <c r="LW29" s="9"/>
      <c r="LX29" s="43"/>
      <c r="LY29" s="9"/>
      <c r="LZ29" s="43"/>
      <c r="MA29" s="9"/>
      <c r="MB29" s="43"/>
      <c r="MC29" s="9"/>
      <c r="MD29" s="43"/>
      <c r="ME29" s="9"/>
      <c r="MF29" s="43"/>
      <c r="MG29" s="9"/>
      <c r="MH29" s="43"/>
      <c r="MI29" s="9"/>
      <c r="MJ29" s="43"/>
      <c r="MK29" s="9"/>
      <c r="ML29" s="43"/>
      <c r="MM29" s="9"/>
      <c r="MN29" s="43"/>
      <c r="MO29" s="9"/>
      <c r="MP29" s="43"/>
      <c r="MQ29" s="9"/>
      <c r="MR29" s="43"/>
      <c r="MS29" s="9"/>
      <c r="MT29" s="43"/>
      <c r="MU29" s="9"/>
    </row>
    <row r="30" spans="1:359">
      <c r="A30" s="32" t="s">
        <v>1483</v>
      </c>
      <c r="L30" s="43"/>
      <c r="M30" s="9"/>
      <c r="N30" s="43"/>
      <c r="O30" s="9"/>
      <c r="P30" s="43"/>
      <c r="R30" s="43"/>
      <c r="T30" s="43"/>
      <c r="V30" s="43"/>
      <c r="W30" s="9"/>
      <c r="X30" s="43"/>
      <c r="Y30" s="9"/>
      <c r="Z30" s="43"/>
      <c r="AA30" s="9"/>
      <c r="AB30" s="43"/>
      <c r="AD30" s="43"/>
      <c r="AP30" s="43"/>
      <c r="AQ30" s="9"/>
      <c r="AR30" s="43"/>
      <c r="AS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43"/>
      <c r="DD30" s="43"/>
      <c r="DF30" s="43"/>
      <c r="DH30" s="43"/>
      <c r="DJ30" s="43"/>
      <c r="DL30" s="43"/>
      <c r="DP30" s="9"/>
      <c r="DQ30" s="9"/>
      <c r="EB30" s="43"/>
      <c r="EF30" s="43"/>
      <c r="EH30" s="43"/>
      <c r="EJ30" s="43"/>
      <c r="EP30" s="43"/>
      <c r="ER30" s="43"/>
      <c r="ET30" s="43"/>
      <c r="EV30" s="43"/>
      <c r="EX30" s="43">
        <f>SUM(INDEX('egyeni-ranglista'!$1:$1048576,MATCH($A30,'egyeni-ranglista'!$A:$A,0),EX$279):INDEX('egyeni-ranglista'!$1:$1048576,MATCH($A30,'egyeni-ranglista'!$A:$A,0),EX$280))</f>
        <v>0</v>
      </c>
      <c r="EY30" s="1" t="s">
        <v>1365</v>
      </c>
      <c r="EZ30" s="43"/>
      <c r="FB30" s="43"/>
      <c r="FD30" s="43"/>
      <c r="FF30" s="9"/>
      <c r="FG30" s="9"/>
      <c r="FH30" s="9"/>
      <c r="FI30" s="9"/>
      <c r="FJ30" s="9"/>
      <c r="FK30" s="9"/>
      <c r="FL30" s="9"/>
      <c r="FM30" s="9"/>
      <c r="FN30" s="43"/>
      <c r="FP30" s="9"/>
      <c r="FQ30" s="9"/>
      <c r="FR30" s="43">
        <f>SUM(INDEX('egyeni-ranglista'!$1:$1048576,MATCH($A30,'egyeni-ranglista'!$A:$A,0),FR$279):INDEX('egyeni-ranglista'!$1:$1048576,MATCH($A30,'egyeni-ranglista'!$A:$A,0),FR$280))</f>
        <v>1.154903975734503</v>
      </c>
      <c r="FS30" s="9" t="s">
        <v>1365</v>
      </c>
      <c r="FT30" s="9"/>
      <c r="FU30" s="9"/>
      <c r="FV30" s="43"/>
      <c r="FW30" s="9"/>
      <c r="FX30" s="9"/>
      <c r="FY30" s="9"/>
      <c r="FZ30" s="9"/>
      <c r="GA30" s="9"/>
      <c r="GB30" s="43">
        <f>SUM(INDEX('egyeni-ranglista'!$1:$1048576,MATCH($A30,'egyeni-ranglista'!$A:$A,0),GB$279):INDEX('egyeni-ranglista'!$1:$1048576,MATCH($A30,'egyeni-ranglista'!$A:$A,0),GB$280))</f>
        <v>1.154903975734503</v>
      </c>
      <c r="GC30" s="9" t="s">
        <v>1365</v>
      </c>
      <c r="GD30" s="43"/>
      <c r="GE30" s="9"/>
      <c r="GF30" s="43">
        <f>SUM(INDEX('egyeni-ranglista'!$1:$1048576,MATCH($A30,'egyeni-ranglista'!$A:$A,0),GF$279):INDEX('egyeni-ranglista'!$1:$1048576,MATCH($A30,'egyeni-ranglista'!$A:$A,0),GF$280))</f>
        <v>1.154903975734503</v>
      </c>
      <c r="GG30" s="9" t="s">
        <v>1367</v>
      </c>
      <c r="GH30" s="43"/>
      <c r="GI30" s="9"/>
      <c r="GJ30" s="43"/>
      <c r="GK30" s="9"/>
      <c r="GL30" s="43"/>
      <c r="GM30" s="9"/>
      <c r="GN30" s="43"/>
      <c r="GO30" s="9"/>
      <c r="GP30" s="43"/>
      <c r="GQ30" s="9"/>
      <c r="GR30" s="43"/>
      <c r="GS30" s="9"/>
      <c r="GT30" s="43"/>
      <c r="GU30" s="9"/>
      <c r="GV30" s="43"/>
      <c r="GW30" s="9"/>
      <c r="GX30" s="43">
        <f>SUM(INDEX('egyeni-ranglista'!$1:$1048576,MATCH($A30,'egyeni-ranglista'!$A:$A,0),GX$279):INDEX('egyeni-ranglista'!$1:$1048576,MATCH($A30,'egyeni-ranglista'!$A:$A,0),GX$280))</f>
        <v>1.154903975734503</v>
      </c>
      <c r="GY30" s="9" t="s">
        <v>1487</v>
      </c>
      <c r="GZ30" s="43"/>
      <c r="HA30" s="9"/>
      <c r="HB30" s="43"/>
      <c r="HC30" s="9"/>
      <c r="HD30" s="43"/>
      <c r="HE30" s="9"/>
      <c r="HF30" s="43">
        <f>SUM(INDEX('egyeni-ranglista'!$1:$1048576,MATCH($A30,'egyeni-ranglista'!$A:$A,0),HF$279):INDEX('egyeni-ranglista'!$1:$1048576,MATCH($A30,'egyeni-ranglista'!$A:$A,0),HF$280))</f>
        <v>5.8662662027034278</v>
      </c>
      <c r="HG30" s="9" t="s">
        <v>1365</v>
      </c>
      <c r="HH30" s="43"/>
      <c r="HI30" s="9"/>
      <c r="HJ30" s="43">
        <f>SUM(INDEX('egyeni-ranglista'!$1:$1048576,MATCH($A30,'egyeni-ranglista'!$A:$A,0),HJ$279):INDEX('egyeni-ranglista'!$1:$1048576,MATCH($A30,'egyeni-ranglista'!$A:$A,0),HJ$280))</f>
        <v>9.7200126536545959</v>
      </c>
      <c r="HK30" s="9" t="s">
        <v>1365</v>
      </c>
      <c r="HL30" s="43"/>
      <c r="HM30" s="9"/>
      <c r="HN30" s="43"/>
      <c r="HO30" s="9"/>
      <c r="HP30" s="43"/>
      <c r="HQ30" s="9"/>
      <c r="HR30" s="43"/>
      <c r="HS30" s="9"/>
      <c r="HT30" s="43"/>
      <c r="HU30" s="9"/>
      <c r="HV30" s="43">
        <f>SUM(INDEX('egyeni-ranglista'!$1:$1048576,MATCH($A30,'egyeni-ranglista'!$A:$A,0),HV$279):INDEX('egyeni-ranglista'!$1:$1048576,MATCH($A30,'egyeni-ranglista'!$A:$A,0),HV$280))</f>
        <v>12.761439559845474</v>
      </c>
      <c r="HW30" s="9" t="s">
        <v>1483</v>
      </c>
      <c r="HX30" s="43"/>
      <c r="HY30" s="9"/>
      <c r="HZ30" s="43"/>
      <c r="IA30" s="9"/>
      <c r="IB30" s="43">
        <f>SUM(INDEX('egyeni-ranglista'!$1:$1048576,MATCH($A30,'egyeni-ranglista'!$A:$A,0),IB$279):INDEX('egyeni-ranglista'!$1:$1048576,MATCH($A30,'egyeni-ranglista'!$A:$A,0),IB$280))</f>
        <v>12.761439559845474</v>
      </c>
      <c r="IC30" s="9" t="s">
        <v>1365</v>
      </c>
      <c r="ID30" s="43"/>
      <c r="IE30" s="9"/>
      <c r="IF30" s="43"/>
      <c r="IG30" s="9"/>
      <c r="IH30" s="43"/>
      <c r="II30" s="9"/>
      <c r="IJ30" s="43"/>
      <c r="IK30" s="9"/>
      <c r="IL30" s="43"/>
      <c r="IM30" s="9"/>
      <c r="IN30" s="43"/>
      <c r="IO30" s="9"/>
      <c r="IP30" s="43"/>
      <c r="IQ30" s="9"/>
      <c r="IR30" s="43"/>
      <c r="IS30" s="9"/>
      <c r="IT30" s="43">
        <f>SUM(INDEX('egyeni-ranglista'!$1:$1048576,MATCH($A30,'egyeni-ranglista'!$A:$A,0),IT$279):INDEX('egyeni-ranglista'!$1:$1048576,MATCH($A30,'egyeni-ranglista'!$A:$A,0),IT$280))</f>
        <v>12.761439559845474</v>
      </c>
      <c r="IU30" s="9" t="s">
        <v>1528</v>
      </c>
      <c r="IV30" s="43"/>
      <c r="IW30" s="9"/>
      <c r="IX30" s="43"/>
      <c r="IY30" s="9"/>
      <c r="IZ30" s="43"/>
      <c r="JA30" s="9"/>
      <c r="JB30" s="43">
        <f>SUM(INDEX('egyeni-ranglista'!$1:$1048576,MATCH($A30,'egyeni-ranglista'!$A:$A,0),JB$279):INDEX('egyeni-ranglista'!$1:$1048576,MATCH($A30,'egyeni-ranglista'!$A:$A,0),JB$280))</f>
        <v>15.414715932752523</v>
      </c>
      <c r="JC30" s="9" t="s">
        <v>1365</v>
      </c>
      <c r="JD30" s="43"/>
      <c r="JE30" s="9"/>
      <c r="JF30" s="43"/>
      <c r="JG30" s="9"/>
      <c r="JH30" s="43"/>
      <c r="JI30" s="9"/>
      <c r="JJ30" s="43"/>
      <c r="JK30" s="9"/>
      <c r="JL30" s="43"/>
      <c r="JM30" s="9"/>
      <c r="JN30" s="43">
        <f>SUM(INDEX('egyeni-ranglista'!$1:$1048576,MATCH($A30,'egyeni-ranglista'!$A:$A,0),JN$279):INDEX('egyeni-ranglista'!$1:$1048576,MATCH($A30,'egyeni-ranglista'!$A:$A,0),JN$280))</f>
        <v>15.414715932752523</v>
      </c>
      <c r="JO30" s="9" t="s">
        <v>1528</v>
      </c>
      <c r="JP30" s="43"/>
      <c r="JQ30" s="9"/>
      <c r="JR30" s="43"/>
      <c r="JS30" s="9"/>
      <c r="JT30" s="43"/>
      <c r="JU30" s="9"/>
      <c r="JV30" s="43">
        <f>SUM(INDEX('egyeni-ranglista'!$1:$1048576,MATCH($A30,'egyeni-ranglista'!$A:$A,0),JV$279):INDEX('egyeni-ranglista'!$1:$1048576,MATCH($A30,'egyeni-ranglista'!$A:$A,0),JV$280))</f>
        <v>15.860783242555677</v>
      </c>
      <c r="JW30" s="9" t="s">
        <v>1560</v>
      </c>
      <c r="JX30" s="43"/>
      <c r="JY30" s="9"/>
      <c r="JZ30" s="43"/>
      <c r="KA30" s="9"/>
      <c r="KB30" s="43">
        <f>SUM(INDEX('egyeni-ranglista'!$1:$1048576,MATCH($A30,'egyeni-ranglista'!$A:$A,0),KB$279):INDEX('egyeni-ranglista'!$1:$1048576,MATCH($A30,'egyeni-ranglista'!$A:$A,0),KB$280))</f>
        <v>13.190440482847279</v>
      </c>
      <c r="KC30" s="9" t="s">
        <v>1564</v>
      </c>
      <c r="KD30" s="43"/>
      <c r="KE30" s="9"/>
      <c r="KF30" s="43"/>
      <c r="KG30" s="9"/>
      <c r="KH30" s="43"/>
      <c r="KI30" s="9"/>
      <c r="KJ30" s="43"/>
      <c r="KK30" s="9"/>
      <c r="KL30" s="43"/>
      <c r="KM30" s="9"/>
      <c r="KN30" s="43"/>
      <c r="KO30" s="9"/>
      <c r="KP30" s="43">
        <f>SUM(INDEX('egyeni-ranglista'!$1:$1048576,MATCH($A30,'egyeni-ranglista'!$A:$A,0),KP$279):INDEX('egyeni-ranglista'!$1:$1048576,MATCH($A30,'egyeni-ranglista'!$A:$A,0),KP$280))</f>
        <v>17.091039550963544</v>
      </c>
      <c r="KQ30" s="9" t="s">
        <v>1365</v>
      </c>
      <c r="KR30" s="43"/>
      <c r="KS30" s="9"/>
      <c r="KT30" s="43"/>
      <c r="KU30" s="9"/>
      <c r="KV30" s="43"/>
      <c r="KW30" s="9"/>
      <c r="KX30" s="43"/>
      <c r="KY30" s="9"/>
      <c r="KZ30" s="43">
        <f>SUM(INDEX('egyeni-ranglista'!$1:$1048576,MATCH($A30,'egyeni-ranglista'!$A:$A,0),KZ$279):INDEX('egyeni-ranglista'!$1:$1048576,MATCH($A30,'egyeni-ranglista'!$A:$A,0),KZ$280))</f>
        <v>23.26989786385543</v>
      </c>
      <c r="LA30" s="9" t="s">
        <v>1483</v>
      </c>
      <c r="LB30" s="43">
        <f>SUM(INDEX('egyeni-ranglista'!$1:$1048576,MATCH($A30,'egyeni-ranglista'!$A:$A,0),LB$279):INDEX('egyeni-ranglista'!$1:$1048576,MATCH($A30,'egyeni-ranglista'!$A:$A,0),LB$280))</f>
        <v>24.076367748316009</v>
      </c>
      <c r="LC30" s="9" t="s">
        <v>1365</v>
      </c>
      <c r="LD30" s="43"/>
      <c r="LE30" s="9"/>
      <c r="LF30" s="43">
        <f>SUM(INDEX('egyeni-ranglista'!$1:$1048576,MATCH($A30,'egyeni-ranglista'!$A:$A,0),LF$279):INDEX('egyeni-ranglista'!$1:$1048576,MATCH($A30,'egyeni-ranglista'!$A:$A,0),LF$280))</f>
        <v>26.441526178036813</v>
      </c>
      <c r="LG30" s="9" t="s">
        <v>1603</v>
      </c>
      <c r="LH30" s="43"/>
      <c r="LI30" s="9"/>
      <c r="LJ30" s="43"/>
      <c r="LK30" s="9"/>
      <c r="LL30" s="43">
        <f>SUM(INDEX('egyeni-ranglista'!$1:$1048576,MATCH($A30,'egyeni-ranglista'!$A:$A,0),LL$279):INDEX('egyeni-ranglista'!$1:$1048576,MATCH($A30,'egyeni-ranglista'!$A:$A,0),LL$280))</f>
        <v>27.355909692696329</v>
      </c>
      <c r="LM30" s="9" t="s">
        <v>1525</v>
      </c>
      <c r="LN30" s="43"/>
      <c r="LO30" s="9"/>
      <c r="LP30" s="43"/>
      <c r="LQ30" s="9"/>
      <c r="LR30" s="43">
        <f>SUM(INDEX('egyeni-ranglista'!$1:$1048576,MATCH($A30,'egyeni-ranglista'!$A:$A,0),LR$279):INDEX('egyeni-ranglista'!$1:$1048576,MATCH($A30,'egyeni-ranglista'!$A:$A,0),LR$280))</f>
        <v>27.355909692696329</v>
      </c>
      <c r="LS30" s="9" t="s">
        <v>1622</v>
      </c>
      <c r="LT30" s="43"/>
      <c r="LU30" s="9"/>
      <c r="LV30" s="43">
        <f>SUM(INDEX('egyeni-ranglista'!$1:$1048576,MATCH($A30,'egyeni-ranglista'!$A:$A,0),LV$279):INDEX('egyeni-ranglista'!$1:$1048576,MATCH($A30,'egyeni-ranglista'!$A:$A,0),LV$280))</f>
        <v>27.355909692696329</v>
      </c>
      <c r="LW30" s="9" t="s">
        <v>1603</v>
      </c>
      <c r="LX30" s="43"/>
      <c r="LY30" s="9"/>
      <c r="LZ30" s="43"/>
      <c r="MA30" s="9"/>
      <c r="MB30" s="43">
        <f>SUM(INDEX('egyeni-ranglista'!$1:$1048576,MATCH($A30,'egyeni-ranglista'!$A:$A,0),MB$279):INDEX('egyeni-ranglista'!$1:$1048576,MATCH($A30,'egyeni-ranglista'!$A:$A,0),MB$280))</f>
        <v>27.278777338016464</v>
      </c>
      <c r="MC30" s="9" t="s">
        <v>1365</v>
      </c>
      <c r="MD30" s="43">
        <f>SUM(INDEX('egyeni-ranglista'!$1:$1048576,MATCH($A30,'egyeni-ranglista'!$A:$A,0),MD$279):INDEX('egyeni-ranglista'!$1:$1048576,MATCH($A30,'egyeni-ranglista'!$A:$A,0),MD$280))</f>
        <v>27.278777338016464</v>
      </c>
      <c r="ME30" s="9" t="s">
        <v>1603</v>
      </c>
      <c r="MF30" s="43">
        <f>SUM(INDEX('egyeni-ranglista'!$1:$1048576,MATCH($A30,'egyeni-ranglista'!$A:$A,0),MF$279):INDEX('egyeni-ranglista'!$1:$1048576,MATCH($A30,'egyeni-ranglista'!$A:$A,0),MF$280))</f>
        <v>29.24346836718648</v>
      </c>
      <c r="MG30" s="9" t="s">
        <v>1525</v>
      </c>
      <c r="MH30" s="43"/>
      <c r="MI30" s="9"/>
      <c r="MJ30" s="43">
        <f>SUM(INDEX('egyeni-ranglista'!$1:$1048576,MATCH($A30,'egyeni-ranglista'!$A:$A,0),MJ$279):INDEX('egyeni-ranglista'!$1:$1048576,MATCH($A30,'egyeni-ranglista'!$A:$A,0),MJ$280))</f>
        <v>29.723318366197859</v>
      </c>
      <c r="MK30" s="9" t="s">
        <v>1525</v>
      </c>
      <c r="ML30" s="43"/>
      <c r="MM30" s="9"/>
      <c r="MN30" s="43"/>
      <c r="MO30" s="9"/>
      <c r="MP30" s="43"/>
      <c r="MQ30" s="9"/>
      <c r="MR30" s="43"/>
      <c r="MS30" s="9"/>
      <c r="MT30" s="43">
        <f>SUM(INDEX('egyeni-ranglista'!$1:$1048576,MATCH($A30,'egyeni-ranglista'!$A:$A,0),MT$279):INDEX('egyeni-ranglista'!$1:$1048576,MATCH($A30,'egyeni-ranglista'!$A:$A,0),MT$280))</f>
        <v>70.520223297330034</v>
      </c>
      <c r="MU30" s="9" t="s">
        <v>1653</v>
      </c>
    </row>
    <row r="31" spans="1:359">
      <c r="A31" s="32" t="s">
        <v>1389</v>
      </c>
      <c r="L31" s="43"/>
      <c r="M31" s="9"/>
      <c r="N31" s="43"/>
      <c r="O31" s="9"/>
      <c r="P31" s="43"/>
      <c r="R31" s="43"/>
      <c r="T31" s="43"/>
      <c r="V31" s="43"/>
      <c r="W31" s="9"/>
      <c r="X31" s="43"/>
      <c r="Y31" s="9"/>
      <c r="Z31" s="43"/>
      <c r="AA31" s="9"/>
      <c r="AB31" s="43"/>
      <c r="AD31" s="43"/>
      <c r="AP31" s="43"/>
      <c r="AQ31" s="9"/>
      <c r="AR31" s="43"/>
      <c r="AS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43"/>
      <c r="DD31" s="43"/>
      <c r="DF31" s="43"/>
      <c r="DH31" s="43"/>
      <c r="DJ31" s="43"/>
      <c r="DL31" s="43"/>
      <c r="DP31" s="9"/>
      <c r="DQ31" s="9"/>
      <c r="EB31" s="43"/>
      <c r="EF31" s="43"/>
      <c r="EH31" s="43"/>
      <c r="EJ31" s="43"/>
      <c r="EP31" s="43"/>
      <c r="ER31" s="43"/>
      <c r="ET31" s="43"/>
      <c r="EV31" s="43"/>
      <c r="EX31" s="43">
        <f>SUM(INDEX('egyeni-ranglista'!$1:$1048576,MATCH($A31,'egyeni-ranglista'!$A:$A,0),EX$279):INDEX('egyeni-ranglista'!$1:$1048576,MATCH($A31,'egyeni-ranglista'!$A:$A,0),EX$280))</f>
        <v>0</v>
      </c>
      <c r="EY31" s="1" t="s">
        <v>1365</v>
      </c>
      <c r="EZ31" s="43"/>
      <c r="FB31" s="43"/>
      <c r="FD31" s="43"/>
      <c r="FF31" s="9"/>
      <c r="FG31" s="9"/>
      <c r="FH31" s="9"/>
      <c r="FI31" s="9"/>
      <c r="FJ31" s="9"/>
      <c r="FK31" s="9"/>
      <c r="FL31" s="9"/>
      <c r="FM31" s="9"/>
      <c r="FN31" s="43"/>
      <c r="FP31" s="9"/>
      <c r="FQ31" s="9"/>
      <c r="FR31" s="43">
        <f>SUM(INDEX('egyeni-ranglista'!$1:$1048576,MATCH($A31,'egyeni-ranglista'!$A:$A,0),FR$279):INDEX('egyeni-ranglista'!$1:$1048576,MATCH($A31,'egyeni-ranglista'!$A:$A,0),FR$280))</f>
        <v>1.154903975734503</v>
      </c>
      <c r="FS31" s="9" t="s">
        <v>1365</v>
      </c>
      <c r="FT31" s="9"/>
      <c r="FU31" s="9"/>
      <c r="FV31" s="43"/>
      <c r="FW31" s="9"/>
      <c r="FX31" s="9"/>
      <c r="FY31" s="9"/>
      <c r="FZ31" s="9"/>
      <c r="GA31" s="9"/>
      <c r="GB31" s="43">
        <f>SUM(INDEX('egyeni-ranglista'!$1:$1048576,MATCH($A31,'egyeni-ranglista'!$A:$A,0),GB$279):INDEX('egyeni-ranglista'!$1:$1048576,MATCH($A31,'egyeni-ranglista'!$A:$A,0),GB$280))</f>
        <v>1.154903975734503</v>
      </c>
      <c r="GC31" s="9" t="s">
        <v>1365</v>
      </c>
      <c r="GD31" s="43"/>
      <c r="GE31" s="9"/>
      <c r="GF31" s="43"/>
      <c r="GG31" s="9"/>
      <c r="GH31" s="43"/>
      <c r="GI31" s="9"/>
      <c r="GJ31" s="43"/>
      <c r="GK31" s="9"/>
      <c r="GL31" s="43"/>
      <c r="GM31" s="9"/>
      <c r="GN31" s="43"/>
      <c r="GO31" s="9"/>
      <c r="GP31" s="43"/>
      <c r="GQ31" s="9"/>
      <c r="GR31" s="43"/>
      <c r="GS31" s="9"/>
      <c r="GT31" s="43"/>
      <c r="GU31" s="9"/>
      <c r="GV31" s="43"/>
      <c r="GW31" s="9"/>
      <c r="GX31" s="43">
        <f>SUM(INDEX('egyeni-ranglista'!$1:$1048576,MATCH($A31,'egyeni-ranglista'!$A:$A,0),GX$279):INDEX('egyeni-ranglista'!$1:$1048576,MATCH($A31,'egyeni-ranglista'!$A:$A,0),GX$280))</f>
        <v>1.154903975734503</v>
      </c>
      <c r="GY31" s="9" t="s">
        <v>1487</v>
      </c>
      <c r="GZ31" s="43"/>
      <c r="HA31" s="9"/>
      <c r="HB31" s="43"/>
      <c r="HC31" s="9"/>
      <c r="HD31" s="43"/>
      <c r="HE31" s="9"/>
      <c r="HF31" s="43">
        <f>SUM(INDEX('egyeni-ranglista'!$1:$1048576,MATCH($A31,'egyeni-ranglista'!$A:$A,0),HF$279):INDEX('egyeni-ranglista'!$1:$1048576,MATCH($A31,'egyeni-ranglista'!$A:$A,0),HF$280))</f>
        <v>5.8662662027034278</v>
      </c>
      <c r="HG31" s="9" t="s">
        <v>1365</v>
      </c>
      <c r="HH31" s="43"/>
      <c r="HI31" s="9"/>
      <c r="HJ31" s="43">
        <f>SUM(INDEX('egyeni-ranglista'!$1:$1048576,MATCH($A31,'egyeni-ranglista'!$A:$A,0),HJ$279):INDEX('egyeni-ranglista'!$1:$1048576,MATCH($A31,'egyeni-ranglista'!$A:$A,0),HJ$280))</f>
        <v>9.7200126536545959</v>
      </c>
      <c r="HK31" s="9" t="s">
        <v>1365</v>
      </c>
      <c r="HL31" s="43"/>
      <c r="HM31" s="9"/>
      <c r="HN31" s="43"/>
      <c r="HO31" s="9"/>
      <c r="HP31" s="43"/>
      <c r="HQ31" s="9"/>
      <c r="HR31" s="43">
        <f>SUM(INDEX('egyeni-ranglista'!$1:$1048576,MATCH($A31,'egyeni-ranglista'!$A:$A,0),HR$279):INDEX('egyeni-ranglista'!$1:$1048576,MATCH($A31,'egyeni-ranglista'!$A:$A,0),HR$280))</f>
        <v>12.761439559845474</v>
      </c>
      <c r="HS31" s="9" t="s">
        <v>1510</v>
      </c>
      <c r="HT31" s="43"/>
      <c r="HU31" s="9"/>
      <c r="HV31" s="43"/>
      <c r="HW31" s="9"/>
      <c r="HX31" s="43"/>
      <c r="HY31" s="9"/>
      <c r="HZ31" s="43"/>
      <c r="IA31" s="9"/>
      <c r="IB31" s="43">
        <f>SUM(INDEX('egyeni-ranglista'!$1:$1048576,MATCH($A31,'egyeni-ranglista'!$A:$A,0),IB$279):INDEX('egyeni-ranglista'!$1:$1048576,MATCH($A31,'egyeni-ranglista'!$A:$A,0),IB$280))</f>
        <v>13.536839106477046</v>
      </c>
      <c r="IC31" s="9" t="s">
        <v>1365</v>
      </c>
      <c r="ID31" s="43"/>
      <c r="IE31" s="9"/>
      <c r="IF31" s="43"/>
      <c r="IG31" s="9"/>
      <c r="IH31" s="43"/>
      <c r="II31" s="9"/>
      <c r="IJ31" s="43">
        <f>SUM(INDEX('egyeni-ranglista'!$1:$1048576,MATCH($A31,'egyeni-ranglista'!$A:$A,0),IJ$279):INDEX('egyeni-ranglista'!$1:$1048576,MATCH($A31,'egyeni-ranglista'!$A:$A,0),IJ$280))</f>
        <v>13.536839106477046</v>
      </c>
      <c r="IK31" s="9" t="s">
        <v>1528</v>
      </c>
      <c r="IL31" s="43"/>
      <c r="IM31" s="9"/>
      <c r="IN31" s="43"/>
      <c r="IO31" s="9"/>
      <c r="IP31" s="43"/>
      <c r="IQ31" s="9"/>
      <c r="IR31" s="43"/>
      <c r="IS31" s="9"/>
      <c r="IT31" s="43"/>
      <c r="IU31" s="9"/>
      <c r="IV31" s="43"/>
      <c r="IW31" s="9"/>
      <c r="IX31" s="43"/>
      <c r="IY31" s="9"/>
      <c r="IZ31" s="43"/>
      <c r="JA31" s="9"/>
      <c r="JB31" s="43">
        <f>SUM(INDEX('egyeni-ranglista'!$1:$1048576,MATCH($A31,'egyeni-ranglista'!$A:$A,0),JB$279):INDEX('egyeni-ranglista'!$1:$1048576,MATCH($A31,'egyeni-ranglista'!$A:$A,0),JB$280))</f>
        <v>13.536839106477046</v>
      </c>
      <c r="JC31" s="9" t="s">
        <v>1365</v>
      </c>
      <c r="JD31" s="43"/>
      <c r="JE31" s="9"/>
      <c r="JF31" s="43"/>
      <c r="JG31" s="9"/>
      <c r="JH31" s="43"/>
      <c r="JI31" s="9"/>
      <c r="JJ31" s="43"/>
      <c r="JK31" s="9"/>
      <c r="JL31" s="43"/>
      <c r="JM31" s="9"/>
      <c r="JN31" s="43"/>
      <c r="JO31" s="9"/>
      <c r="JP31" s="43"/>
      <c r="JQ31" s="9"/>
      <c r="JR31" s="43"/>
      <c r="JS31" s="9"/>
      <c r="JT31" s="43"/>
      <c r="JU31" s="9"/>
      <c r="JV31" s="43"/>
      <c r="JW31" s="9"/>
      <c r="JX31" s="43"/>
      <c r="JY31" s="9"/>
      <c r="JZ31" s="43"/>
      <c r="KA31" s="9"/>
      <c r="KB31" s="43"/>
      <c r="KC31" s="9"/>
      <c r="KD31" s="43"/>
      <c r="KE31" s="9"/>
      <c r="KF31" s="43"/>
      <c r="KG31" s="9"/>
      <c r="KH31" s="43"/>
      <c r="KI31" s="9"/>
      <c r="KJ31" s="43"/>
      <c r="KK31" s="9"/>
      <c r="KL31" s="43"/>
      <c r="KM31" s="9"/>
      <c r="KN31" s="43"/>
      <c r="KO31" s="9"/>
      <c r="KP31" s="43">
        <f>SUM(INDEX('egyeni-ranglista'!$1:$1048576,MATCH($A31,'egyeni-ranglista'!$A:$A,0),KP$279):INDEX('egyeni-ranglista'!$1:$1048576,MATCH($A31,'egyeni-ranglista'!$A:$A,0),KP$280))</f>
        <v>8.8254768795081233</v>
      </c>
      <c r="KQ31" s="9" t="s">
        <v>1365</v>
      </c>
      <c r="KR31" s="43"/>
      <c r="KS31" s="9"/>
      <c r="KT31" s="43"/>
      <c r="KU31" s="9"/>
      <c r="KV31" s="43"/>
      <c r="KW31" s="9"/>
      <c r="KX31" s="43"/>
      <c r="KY31" s="9"/>
      <c r="KZ31" s="43">
        <f>SUM(INDEX('egyeni-ranglista'!$1:$1048576,MATCH($A31,'egyeni-ranglista'!$A:$A,0),KZ$279):INDEX('egyeni-ranglista'!$1:$1048576,MATCH($A31,'egyeni-ranglista'!$A:$A,0),KZ$280))</f>
        <v>15.00433519240001</v>
      </c>
      <c r="LA31" s="9" t="s">
        <v>1389</v>
      </c>
      <c r="LB31" s="43">
        <f>SUM(INDEX('egyeni-ranglista'!$1:$1048576,MATCH($A31,'egyeni-ranglista'!$A:$A,0),LB$279):INDEX('egyeni-ranglista'!$1:$1048576,MATCH($A31,'egyeni-ranglista'!$A:$A,0),LB$280))</f>
        <v>15.00433519240001</v>
      </c>
      <c r="LC31" s="9" t="s">
        <v>1365</v>
      </c>
      <c r="LD31" s="43"/>
      <c r="LE31" s="9"/>
      <c r="LF31" s="43">
        <f>SUM(INDEX('egyeni-ranglista'!$1:$1048576,MATCH($A31,'egyeni-ranglista'!$A:$A,0),LF$279):INDEX('egyeni-ranglista'!$1:$1048576,MATCH($A31,'egyeni-ranglista'!$A:$A,0),LF$280))</f>
        <v>17.369493622120817</v>
      </c>
      <c r="LG31" s="9" t="s">
        <v>1510</v>
      </c>
      <c r="LH31" s="43"/>
      <c r="LI31" s="9"/>
      <c r="LJ31" s="43"/>
      <c r="LK31" s="9"/>
      <c r="LL31" s="43">
        <f>SUM(INDEX('egyeni-ranglista'!$1:$1048576,MATCH($A31,'egyeni-ranglista'!$A:$A,0),LL$279):INDEX('egyeni-ranglista'!$1:$1048576,MATCH($A31,'egyeni-ranglista'!$A:$A,0),LL$280))</f>
        <v>19.885874728263506</v>
      </c>
      <c r="LM31" s="9" t="s">
        <v>1525</v>
      </c>
      <c r="LN31" s="43"/>
      <c r="LO31" s="9"/>
      <c r="LP31" s="43"/>
      <c r="LQ31" s="9"/>
      <c r="LR31" s="43">
        <f>SUM(INDEX('egyeni-ranglista'!$1:$1048576,MATCH($A31,'egyeni-ranglista'!$A:$A,0),LR$279):INDEX('egyeni-ranglista'!$1:$1048576,MATCH($A31,'egyeni-ranglista'!$A:$A,0),LR$280))</f>
        <v>19.885874728263506</v>
      </c>
      <c r="LS31" s="9" t="s">
        <v>1622</v>
      </c>
      <c r="LT31" s="43"/>
      <c r="LU31" s="9"/>
      <c r="LV31" s="43"/>
      <c r="LW31" s="9"/>
      <c r="LX31" s="43"/>
      <c r="LY31" s="9"/>
      <c r="LZ31" s="43"/>
      <c r="MA31" s="9"/>
      <c r="MB31" s="43">
        <f>SUM(INDEX('egyeni-ranglista'!$1:$1048576,MATCH($A31,'egyeni-ranglista'!$A:$A,0),MB$279):INDEX('egyeni-ranglista'!$1:$1048576,MATCH($A31,'egyeni-ranglista'!$A:$A,0),MB$280))</f>
        <v>19.885874728263506</v>
      </c>
      <c r="MC31" s="9" t="s">
        <v>1365</v>
      </c>
      <c r="MD31" s="43">
        <f>SUM(INDEX('egyeni-ranglista'!$1:$1048576,MATCH($A31,'egyeni-ranglista'!$A:$A,0),MD$279):INDEX('egyeni-ranglista'!$1:$1048576,MATCH($A31,'egyeni-ranglista'!$A:$A,0),MD$280))</f>
        <v>19.885874728263506</v>
      </c>
      <c r="ME31" s="9" t="s">
        <v>1510</v>
      </c>
      <c r="MF31" s="43"/>
      <c r="MG31" s="9"/>
      <c r="MH31" s="43"/>
      <c r="MI31" s="9"/>
      <c r="MJ31" s="43">
        <f>SUM(INDEX('egyeni-ranglista'!$1:$1048576,MATCH($A31,'egyeni-ranglista'!$A:$A,0),MJ$279):INDEX('egyeni-ranglista'!$1:$1048576,MATCH($A31,'egyeni-ranglista'!$A:$A,0),MJ$280))</f>
        <v>21.493046954245617</v>
      </c>
      <c r="MK31" s="9" t="s">
        <v>1528</v>
      </c>
      <c r="ML31" s="43"/>
      <c r="MM31" s="9"/>
      <c r="MN31" s="43"/>
      <c r="MO31" s="9"/>
      <c r="MP31" s="43"/>
      <c r="MQ31" s="9"/>
      <c r="MR31" s="43"/>
      <c r="MS31" s="9"/>
      <c r="MT31" s="43"/>
      <c r="MU31" s="9"/>
    </row>
    <row r="32" spans="1:359">
      <c r="A32" s="1" t="s">
        <v>178</v>
      </c>
      <c r="B32" s="43">
        <v>90</v>
      </c>
      <c r="C32" s="1" t="s">
        <v>261</v>
      </c>
      <c r="D32" s="43" t="s">
        <v>206</v>
      </c>
      <c r="G32" s="1" t="s">
        <v>21</v>
      </c>
      <c r="H32" s="43">
        <v>109.02141941900972</v>
      </c>
      <c r="I32" s="1" t="s">
        <v>231</v>
      </c>
      <c r="J32" s="43">
        <v>133.48985607160481</v>
      </c>
      <c r="K32" s="1" t="s">
        <v>21</v>
      </c>
      <c r="L32" s="43"/>
      <c r="M32" s="9"/>
      <c r="N32" s="43" t="s">
        <v>206</v>
      </c>
      <c r="P32" s="43" t="s">
        <v>206</v>
      </c>
      <c r="R32" s="43" t="s">
        <v>206</v>
      </c>
      <c r="T32" s="43">
        <v>138.72295386581243</v>
      </c>
      <c r="U32" s="1" t="s">
        <v>1290</v>
      </c>
      <c r="V32" s="43">
        <v>175.98001081926904</v>
      </c>
      <c r="W32" s="1" t="s">
        <v>231</v>
      </c>
      <c r="X32" s="43"/>
      <c r="Y32" s="9"/>
      <c r="Z32" s="43"/>
      <c r="AA32" s="9"/>
      <c r="AB32" s="43" t="s">
        <v>206</v>
      </c>
      <c r="AD32" s="43">
        <v>191.5252417733536</v>
      </c>
      <c r="AE32" s="1" t="s">
        <v>42</v>
      </c>
      <c r="AF32" s="43">
        <v>236.22888370169096</v>
      </c>
      <c r="AG32" s="1" t="s">
        <v>178</v>
      </c>
      <c r="AR32" s="9"/>
      <c r="AS32" s="1" t="s">
        <v>42</v>
      </c>
      <c r="AT32" s="43">
        <f>SUM(INDEX('egyeni-ranglista'!$1:$1048576,MATCH($A32,'egyeni-ranglista'!$A:$A,0),AT$279):INDEX('egyeni-ranglista'!$1:$1048576,MATCH($A32,'egyeni-ranglista'!$A:$A,0),AT$280))</f>
        <v>149.55731351150845</v>
      </c>
      <c r="AU32" s="1" t="s">
        <v>1290</v>
      </c>
      <c r="AV32" s="43"/>
      <c r="AW32" s="9"/>
      <c r="AX32" s="43"/>
      <c r="AY32" s="9"/>
      <c r="AZ32" s="43"/>
      <c r="BA32" s="1" t="s">
        <v>42</v>
      </c>
      <c r="BB32" s="43"/>
      <c r="BC32" s="1" t="s">
        <v>42</v>
      </c>
      <c r="BD32" s="43">
        <f>SUM(INDEX('egyeni-ranglista'!$1:$1048576,MATCH($A32,'egyeni-ranglista'!$A:$A,0),BD$279):INDEX('egyeni-ranglista'!$1:$1048576,MATCH($A32,'egyeni-ranglista'!$A:$A,0),BD$280))</f>
        <v>214.57789358157052</v>
      </c>
      <c r="BE32" s="1" t="s">
        <v>1290</v>
      </c>
      <c r="BF32" s="43"/>
      <c r="BG32" s="9"/>
      <c r="BH32" s="43">
        <f>SUM(INDEX('egyeni-ranglista'!$1:$1048576,MATCH($A32,'egyeni-ranglista'!$A:$A,0),BH$279):INDEX('egyeni-ranglista'!$1:$1048576,MATCH($A32,'egyeni-ranglista'!$A:$A,0),BH$280))</f>
        <v>236.62177554225084</v>
      </c>
      <c r="BI32" s="1" t="s">
        <v>1290</v>
      </c>
      <c r="BJ32" s="43">
        <f>SUM(INDEX('egyeni-ranglista'!$1:$1048576,MATCH($A32,'egyeni-ranglista'!$A:$A,0),BJ$279):INDEX('egyeni-ranglista'!$1:$1048576,MATCH($A32,'egyeni-ranglista'!$A:$A,0),BJ$280))</f>
        <v>261.2355742623634</v>
      </c>
      <c r="BK32" s="1" t="s">
        <v>231</v>
      </c>
      <c r="BL32" s="43"/>
      <c r="BN32" s="43">
        <f>SUM(INDEX('egyeni-ranglista'!$1:$1048576,MATCH($A32,'egyeni-ranglista'!$A:$A,0),BN$279):INDEX('egyeni-ranglista'!$1:$1048576,MATCH($A32,'egyeni-ranglista'!$A:$A,0),BN$280))</f>
        <v>298.00433566937556</v>
      </c>
      <c r="BO32" s="1" t="s">
        <v>1290</v>
      </c>
      <c r="BP32" s="43"/>
      <c r="BQ32" s="9"/>
      <c r="BR32" s="43"/>
      <c r="BS32" s="9"/>
      <c r="BT32" s="43"/>
      <c r="BU32" s="9"/>
      <c r="BV32" s="43"/>
      <c r="BW32" s="9"/>
      <c r="BX32" s="43"/>
      <c r="BY32" s="9"/>
      <c r="BZ32" s="43"/>
      <c r="CA32" s="9"/>
      <c r="CB32" s="43"/>
      <c r="CC32" s="9"/>
      <c r="CD32" s="43"/>
      <c r="CE32" s="9"/>
      <c r="CF32" s="43">
        <f>SUM(INDEX('egyeni-ranglista'!$1:$1048576,MATCH($A32,'egyeni-ranglista'!$A:$A,0),CF$279):INDEX('egyeni-ranglista'!$1:$1048576,MATCH($A32,'egyeni-ranglista'!$A:$A,0),CF$280))</f>
        <v>242.99628851006548</v>
      </c>
      <c r="CG32" s="1" t="s">
        <v>1290</v>
      </c>
      <c r="CH32" s="43">
        <f>SUM(INDEX('egyeni-ranglista'!$1:$1048576,MATCH($A32,'egyeni-ranglista'!$A:$A,0),CH$279):INDEX('egyeni-ranglista'!$1:$1048576,MATCH($A32,'egyeni-ranglista'!$A:$A,0),CH$280))</f>
        <v>260.38334281400103</v>
      </c>
      <c r="CI32" s="9" t="s">
        <v>231</v>
      </c>
      <c r="CJ32" s="43"/>
      <c r="CK32" s="9"/>
      <c r="CL32" s="43"/>
      <c r="CM32" s="9"/>
      <c r="CN32" s="43"/>
      <c r="CO32" s="9"/>
      <c r="CP32" s="43"/>
      <c r="CQ32" s="9" t="s">
        <v>231</v>
      </c>
      <c r="CR32" s="43">
        <f>SUM(INDEX('egyeni-ranglista'!$1:$1048576,MATCH($A32,'egyeni-ranglista'!$A:$A,0),CR$279):INDEX('egyeni-ranglista'!$1:$1048576,MATCH($A32,'egyeni-ranglista'!$A:$A,0),CR$280))</f>
        <v>361.37299699390132</v>
      </c>
      <c r="CS32" s="1" t="s">
        <v>42</v>
      </c>
      <c r="CT32" s="43"/>
      <c r="CU32" s="9"/>
      <c r="CV32" s="43">
        <f>SUM(INDEX('egyeni-ranglista'!$1:$1048576,MATCH($A32,'egyeni-ranglista'!$A:$A,0),CV$279):INDEX('egyeni-ranglista'!$1:$1048576,MATCH($A32,'egyeni-ranglista'!$A:$A,0),CV$280))</f>
        <v>391.76668581271178</v>
      </c>
      <c r="CW32" s="1" t="s">
        <v>178</v>
      </c>
      <c r="CX32" s="43"/>
      <c r="CY32" s="9"/>
      <c r="CZ32" s="43">
        <f>SUM(INDEX('egyeni-ranglista'!$1:$1048576,MATCH($A32,'egyeni-ranglista'!$A:$A,0),CZ$279):INDEX('egyeni-ranglista'!$1:$1048576,MATCH($A32,'egyeni-ranglista'!$A:$A,0),CZ$280))</f>
        <v>392.03867151009376</v>
      </c>
      <c r="DA32" s="9" t="s">
        <v>811</v>
      </c>
      <c r="DB32" s="43"/>
      <c r="DD32" s="43">
        <f>SUM(INDEX('egyeni-ranglista'!$1:$1048576,MATCH($A32,'egyeni-ranglista'!$A:$A,0),DD$279):INDEX('egyeni-ranglista'!$1:$1048576,MATCH($A32,'egyeni-ranglista'!$A:$A,0),DD$280))</f>
        <v>420.15058980413403</v>
      </c>
      <c r="DE32" s="1" t="s">
        <v>42</v>
      </c>
      <c r="DF32" s="43"/>
      <c r="DH32" s="43">
        <f>SUM(INDEX('egyeni-ranglista'!$1:$1048576,MATCH($A32,'egyeni-ranglista'!$A:$A,0),DH$279):INDEX('egyeni-ranglista'!$1:$1048576,MATCH($A32,'egyeni-ranglista'!$A:$A,0),DH$280))</f>
        <v>403.44459440269992</v>
      </c>
      <c r="DI32" s="1" t="s">
        <v>42</v>
      </c>
      <c r="DJ32" s="43">
        <f>SUM(INDEX('egyeni-ranglista'!$1:$1048576,MATCH($A32,'egyeni-ranglista'!$A:$A,0),DJ$279):INDEX('egyeni-ranglista'!$1:$1048576,MATCH($A32,'egyeni-ranglista'!$A:$A,0),DJ$280))</f>
        <v>403.67819232067177</v>
      </c>
      <c r="DK32" s="1" t="s">
        <v>42</v>
      </c>
      <c r="DL32" s="43"/>
      <c r="DN32" s="43">
        <f>SUM(INDEX('egyeni-ranglista'!$1:$1048576,MATCH($A32,'egyeni-ranglista'!$A:$A,0),DN$279):INDEX('egyeni-ranglista'!$1:$1048576,MATCH($A32,'egyeni-ranglista'!$A:$A,0),DN$280))</f>
        <v>367.33480380883884</v>
      </c>
      <c r="DO32" s="1" t="s">
        <v>1290</v>
      </c>
      <c r="DP32" s="43">
        <f>SUM(INDEX('egyeni-ranglista'!$1:$1048576,MATCH($A32,'egyeni-ranglista'!$A:$A,0),DP$279):INDEX('egyeni-ranglista'!$1:$1048576,MATCH($A32,'egyeni-ranglista'!$A:$A,0),DP$280))</f>
        <v>360.83143332380098</v>
      </c>
      <c r="DQ32" s="1" t="s">
        <v>231</v>
      </c>
      <c r="DT32" s="43"/>
      <c r="DV32" s="43"/>
      <c r="DX32" s="43"/>
      <c r="DZ32" s="43"/>
      <c r="EB32" s="43"/>
      <c r="ED32" s="43"/>
      <c r="EF32" s="43">
        <f>SUM(INDEX('egyeni-ranglista'!$1:$1048576,MATCH($A32,'egyeni-ranglista'!$A:$A,0),EF$279):INDEX('egyeni-ranglista'!$1:$1048576,MATCH($A32,'egyeni-ranglista'!$A:$A,0),EF$280))</f>
        <v>360.05051634960682</v>
      </c>
      <c r="EG32" s="10" t="s">
        <v>1290</v>
      </c>
      <c r="EJ32" s="43">
        <f>SUM(INDEX('egyeni-ranglista'!$1:$1048576,MATCH($A32,'egyeni-ranglista'!$A:$A,0),EJ$279):INDEX('egyeni-ranglista'!$1:$1048576,MATCH($A32,'egyeni-ranglista'!$A:$A,0),EJ$280))</f>
        <v>366.75380230047313</v>
      </c>
      <c r="EK32" s="1" t="s">
        <v>231</v>
      </c>
      <c r="EL32" s="43"/>
      <c r="EN32" s="43">
        <f>SUM(INDEX('egyeni-ranglista'!$1:$1048576,MATCH($A32,'egyeni-ranglista'!$A:$A,0),EN$279):INDEX('egyeni-ranglista'!$1:$1048576,MATCH($A32,'egyeni-ranglista'!$A:$A,0),EN$280))</f>
        <v>378.2137679465676</v>
      </c>
      <c r="EO32" s="10" t="s">
        <v>1290</v>
      </c>
      <c r="EP32" s="43">
        <f>SUM(INDEX('egyeni-ranglista'!$1:$1048576,MATCH($A32,'egyeni-ranglista'!$A:$A,0),EP$279):INDEX('egyeni-ranglista'!$1:$1048576,MATCH($A32,'egyeni-ranglista'!$A:$A,0),EP$280))</f>
        <v>463.25775363137768</v>
      </c>
      <c r="EQ32" s="10" t="s">
        <v>42</v>
      </c>
      <c r="ER32" s="43"/>
      <c r="ET32" s="43"/>
      <c r="EU32" s="9"/>
      <c r="EV32" s="43"/>
      <c r="EW32" s="9"/>
      <c r="EX32" s="43"/>
      <c r="EY32" s="9"/>
      <c r="EZ32" s="43"/>
      <c r="FA32" s="9"/>
      <c r="FB32" s="43">
        <f>SUM(INDEX('egyeni-ranglista'!$1:$1048576,MATCH($A32,'egyeni-ranglista'!$A:$A,0),FB$279):INDEX('egyeni-ranglista'!$1:$1048576,MATCH($A32,'egyeni-ranglista'!$A:$A,0),FB$280))</f>
        <v>423.44554675923973</v>
      </c>
      <c r="FC32" s="9" t="s">
        <v>231</v>
      </c>
      <c r="FD32" s="43">
        <f>SUM(INDEX('egyeni-ranglista'!$1:$1048576,MATCH($A32,'egyeni-ranglista'!$A:$A,0),FD$279):INDEX('egyeni-ranglista'!$1:$1048576,MATCH($A32,'egyeni-ranglista'!$A:$A,0),FD$280))</f>
        <v>440.36394116618283</v>
      </c>
      <c r="FE32" s="9" t="s">
        <v>231</v>
      </c>
      <c r="FF32" s="43">
        <f>SUM(INDEX('egyeni-ranglista'!$1:$1048576,MATCH($A32,'egyeni-ranglista'!$A:$A,0),FF$279):INDEX('egyeni-ranglista'!$1:$1048576,MATCH($A32,'egyeni-ranglista'!$A:$A,0),FF$280))</f>
        <v>732.75197397678812</v>
      </c>
      <c r="FG32" s="1" t="s">
        <v>42</v>
      </c>
      <c r="FH32" s="43"/>
      <c r="FI32" s="9"/>
      <c r="FJ32" s="43">
        <f>SUM(INDEX('egyeni-ranglista'!$1:$1048576,MATCH($A32,'egyeni-ranglista'!$A:$A,0),FJ$279):INDEX('egyeni-ranglista'!$1:$1048576,MATCH($A32,'egyeni-ranglista'!$A:$A,0),FJ$280))</f>
        <v>743.65687021106226</v>
      </c>
      <c r="FK32" s="1" t="s">
        <v>178</v>
      </c>
      <c r="FL32" s="43"/>
      <c r="FM32" s="9"/>
      <c r="FN32" s="43">
        <f>SUM(INDEX('egyeni-ranglista'!$1:$1048576,MATCH($A32,'egyeni-ranglista'!$A:$A,0),FN$279):INDEX('egyeni-ranglista'!$1:$1048576,MATCH($A32,'egyeni-ranglista'!$A:$A,0),FN$280))</f>
        <v>723.3056805153218</v>
      </c>
      <c r="FO32" s="9" t="s">
        <v>42</v>
      </c>
      <c r="FP32" s="43">
        <f>SUM(INDEX('egyeni-ranglista'!$1:$1048576,MATCH($A32,'egyeni-ranglista'!$A:$A,0),FP$279):INDEX('egyeni-ranglista'!$1:$1048576,MATCH($A32,'egyeni-ranglista'!$A:$A,0),FP$280))</f>
        <v>726.33089444789971</v>
      </c>
      <c r="FQ32" s="9" t="s">
        <v>42</v>
      </c>
      <c r="FR32" s="43"/>
      <c r="FS32" s="9"/>
      <c r="FT32" s="43">
        <f>SUM(INDEX('egyeni-ranglista'!$1:$1048576,MATCH($A32,'egyeni-ranglista'!$A:$A,0),FT$279):INDEX('egyeni-ranglista'!$1:$1048576,MATCH($A32,'egyeni-ranglista'!$A:$A,0),FT$280))</f>
        <v>732.41729150672325</v>
      </c>
      <c r="FU32" s="9" t="s">
        <v>42</v>
      </c>
      <c r="FV32" s="43">
        <f>SUM(INDEX('egyeni-ranglista'!$1:$1048576,MATCH($A32,'egyeni-ranglista'!$A:$A,0),FV$279):INDEX('egyeni-ranglista'!$1:$1048576,MATCH($A32,'egyeni-ranglista'!$A:$A,0),FV$280))</f>
        <v>693.51525431300217</v>
      </c>
      <c r="FW32" s="9" t="s">
        <v>1290</v>
      </c>
      <c r="FX32" s="43">
        <f>SUM(INDEX('egyeni-ranglista'!$1:$1048576,MATCH($A32,'egyeni-ranglista'!$A:$A,0),FX$279):INDEX('egyeni-ranglista'!$1:$1048576,MATCH($A32,'egyeni-ranglista'!$A:$A,0),FX$280))</f>
        <v>681.11165441396554</v>
      </c>
      <c r="FY32" s="9" t="s">
        <v>231</v>
      </c>
      <c r="FZ32" s="43">
        <f>SUM(INDEX('egyeni-ranglista'!$1:$1048576,MATCH($A32,'egyeni-ranglista'!$A:$A,0),FZ$279):INDEX('egyeni-ranglista'!$1:$1048576,MATCH($A32,'egyeni-ranglista'!$A:$A,0),FZ$280))</f>
        <v>690.47158855125042</v>
      </c>
      <c r="GA32" s="9" t="s">
        <v>1290</v>
      </c>
      <c r="GB32" s="43"/>
      <c r="GC32" s="9"/>
      <c r="GD32" s="43"/>
      <c r="GE32" s="9"/>
      <c r="GF32" s="43"/>
      <c r="GG32" s="9"/>
      <c r="GH32" s="43"/>
      <c r="GI32" s="9"/>
      <c r="GJ32" s="43"/>
      <c r="GK32" s="9"/>
      <c r="GL32" s="43">
        <f>SUM(INDEX('egyeni-ranglista'!$1:$1048576,MATCH($A32,'egyeni-ranglista'!$A:$A,0),GL$279):INDEX('egyeni-ranglista'!$1:$1048576,MATCH($A32,'egyeni-ranglista'!$A:$A,0),GL$280))</f>
        <v>685.76830260038412</v>
      </c>
      <c r="GM32" s="9" t="s">
        <v>231</v>
      </c>
      <c r="GN32" s="43">
        <f>SUM(INDEX('egyeni-ranglista'!$1:$1048576,MATCH($A32,'egyeni-ranglista'!$A:$A,0),GN$279):INDEX('egyeni-ranglista'!$1:$1048576,MATCH($A32,'egyeni-ranglista'!$A:$A,0),GN$280))</f>
        <v>774.38277628459457</v>
      </c>
      <c r="GO32" s="9" t="s">
        <v>1475</v>
      </c>
      <c r="GP32" s="43"/>
      <c r="GQ32" s="9"/>
      <c r="GR32" s="43"/>
      <c r="GS32" s="9"/>
      <c r="GT32" s="43">
        <f>SUM(INDEX('egyeni-ranglista'!$1:$1048576,MATCH($A32,'egyeni-ranglista'!$A:$A,0),GT$279):INDEX('egyeni-ranglista'!$1:$1048576,MATCH($A32,'egyeni-ranglista'!$A:$A,0),GT$280))</f>
        <v>805.9366568747829</v>
      </c>
      <c r="GU32" s="9" t="s">
        <v>231</v>
      </c>
      <c r="GV32" s="43"/>
      <c r="GW32" s="9"/>
      <c r="GX32" s="43"/>
      <c r="GY32" s="9"/>
      <c r="GZ32" s="43"/>
      <c r="HA32" s="9"/>
      <c r="HB32" s="43">
        <f>SUM(INDEX('egyeni-ranglista'!$1:$1048576,MATCH($A32,'egyeni-ranglista'!$A:$A,0),HB$279):INDEX('egyeni-ranglista'!$1:$1048576,MATCH($A32,'egyeni-ranglista'!$A:$A,0),HB$280))</f>
        <v>801.73684958285719</v>
      </c>
      <c r="HC32" s="9" t="s">
        <v>231</v>
      </c>
      <c r="HD32" s="43"/>
      <c r="HE32" s="9"/>
      <c r="HF32" s="43"/>
      <c r="HG32" s="9"/>
      <c r="HH32" s="43"/>
      <c r="HI32" s="9"/>
      <c r="HJ32" s="43"/>
      <c r="HK32" s="9"/>
      <c r="HL32" s="43"/>
      <c r="HM32" s="9"/>
      <c r="HN32" s="43"/>
      <c r="HO32" s="9"/>
      <c r="HP32" s="43">
        <f>SUM(INDEX('egyeni-ranglista'!$1:$1048576,MATCH($A32,'egyeni-ranglista'!$A:$A,0),HP$279):INDEX('egyeni-ranglista'!$1:$1048576,MATCH($A32,'egyeni-ranglista'!$A:$A,0),HP$280))</f>
        <v>345.66926797785169</v>
      </c>
      <c r="HQ32" s="9" t="s">
        <v>1290</v>
      </c>
      <c r="HR32" s="43"/>
      <c r="HS32" s="9"/>
      <c r="HT32" s="43">
        <f>SUM(INDEX('egyeni-ranglista'!$1:$1048576,MATCH($A32,'egyeni-ranglista'!$A:$A,0),HT$279):INDEX('egyeni-ranglista'!$1:$1048576,MATCH($A32,'egyeni-ranglista'!$A:$A,0),HT$280))</f>
        <v>393.99806989352584</v>
      </c>
      <c r="HU32" s="9" t="s">
        <v>178</v>
      </c>
      <c r="HV32" s="43"/>
      <c r="HW32" s="9"/>
      <c r="HX32" s="43"/>
      <c r="HY32" s="9"/>
      <c r="HZ32" s="43">
        <f>SUM(INDEX('egyeni-ranglista'!$1:$1048576,MATCH($A32,'egyeni-ranglista'!$A:$A,0),HZ$279):INDEX('egyeni-ranglista'!$1:$1048576,MATCH($A32,'egyeni-ranglista'!$A:$A,0),HZ$280))</f>
        <v>380.40611843157626</v>
      </c>
      <c r="IA32" s="9" t="s">
        <v>1475</v>
      </c>
      <c r="IB32" s="43">
        <f>SUM(INDEX('egyeni-ranglista'!$1:$1048576,MATCH($A32,'egyeni-ranglista'!$A:$A,0),IB$279):INDEX('egyeni-ranglista'!$1:$1048576,MATCH($A32,'egyeni-ranglista'!$A:$A,0),IB$280))</f>
        <v>388.479900800471</v>
      </c>
      <c r="IC32" s="9" t="s">
        <v>1475</v>
      </c>
      <c r="ID32" s="43"/>
      <c r="IE32" s="9"/>
      <c r="IF32" s="43"/>
      <c r="IG32" s="9"/>
      <c r="IH32" s="43">
        <f>SUM(INDEX('egyeni-ranglista'!$1:$1048576,MATCH($A32,'egyeni-ranglista'!$A:$A,0),IH$279):INDEX('egyeni-ranglista'!$1:$1048576,MATCH($A32,'egyeni-ranglista'!$A:$A,0),IH$280))</f>
        <v>397.14430283619669</v>
      </c>
      <c r="II32" s="9" t="s">
        <v>1475</v>
      </c>
      <c r="IJ32" s="43"/>
      <c r="IK32" s="9"/>
      <c r="IL32" s="43"/>
      <c r="IM32" s="9"/>
      <c r="IN32" s="43"/>
      <c r="IO32" s="9"/>
      <c r="IP32" s="43"/>
      <c r="IQ32" s="9"/>
      <c r="IR32" s="43"/>
      <c r="IS32" s="9"/>
      <c r="IT32" s="43"/>
      <c r="IU32" s="9"/>
      <c r="IV32" s="43"/>
      <c r="IW32" s="9"/>
      <c r="IX32" s="43">
        <f>SUM(INDEX('egyeni-ranglista'!$1:$1048576,MATCH($A32,'egyeni-ranglista'!$A:$A,0),IX$279):INDEX('egyeni-ranglista'!$1:$1048576,MATCH($A32,'egyeni-ranglista'!$A:$A,0),IX$280))</f>
        <v>340.61411012452083</v>
      </c>
      <c r="IY32" s="9" t="s">
        <v>231</v>
      </c>
      <c r="IZ32" s="43"/>
      <c r="JA32" s="9"/>
      <c r="JB32" s="43"/>
      <c r="JC32" s="9"/>
      <c r="JD32" s="43"/>
      <c r="JE32" s="9"/>
      <c r="JF32" s="43"/>
      <c r="JG32" s="9"/>
      <c r="JH32" s="43"/>
      <c r="JI32" s="9"/>
      <c r="JJ32" s="43"/>
      <c r="JK32" s="9"/>
      <c r="JL32" s="43"/>
      <c r="JM32" s="9"/>
      <c r="JN32" s="43"/>
      <c r="JO32" s="9"/>
      <c r="JP32" s="43"/>
      <c r="JQ32" s="9"/>
      <c r="JR32" s="43"/>
      <c r="JS32" s="9"/>
      <c r="JT32" s="43">
        <f>SUM(INDEX('egyeni-ranglista'!$1:$1048576,MATCH($A32,'egyeni-ranglista'!$A:$A,0),JT$279):INDEX('egyeni-ranglista'!$1:$1048576,MATCH($A32,'egyeni-ranglista'!$A:$A,0),JT$280))</f>
        <v>367.37967500546631</v>
      </c>
      <c r="JU32" s="9" t="s">
        <v>231</v>
      </c>
      <c r="JV32" s="43"/>
      <c r="JW32" s="9"/>
      <c r="JX32" s="43">
        <f>SUM(INDEX('egyeni-ranglista'!$1:$1048576,MATCH($A32,'egyeni-ranglista'!$A:$A,0),JX$279):INDEX('egyeni-ranglista'!$1:$1048576,MATCH($A32,'egyeni-ranglista'!$A:$A,0),JX$280))</f>
        <v>260.251355084973</v>
      </c>
      <c r="JY32" s="9" t="s">
        <v>231</v>
      </c>
      <c r="JZ32" s="43">
        <f>SUM(INDEX('egyeni-ranglista'!$1:$1048576,MATCH($A32,'egyeni-ranglista'!$A:$A,0),JZ$279):INDEX('egyeni-ranglista'!$1:$1048576,MATCH($A32,'egyeni-ranglista'!$A:$A,0),JZ$280))</f>
        <v>284.751355084973</v>
      </c>
      <c r="KA32" s="9" t="s">
        <v>231</v>
      </c>
      <c r="KB32" s="43"/>
      <c r="KC32" s="9"/>
      <c r="KD32" s="43"/>
      <c r="KE32" s="9"/>
      <c r="KF32" s="43"/>
      <c r="KG32" s="9"/>
      <c r="KH32" s="43">
        <f>SUM(INDEX('egyeni-ranglista'!$1:$1048576,MATCH($A32,'egyeni-ranglista'!$A:$A,0),KH$279):INDEX('egyeni-ranglista'!$1:$1048576,MATCH($A32,'egyeni-ranglista'!$A:$A,0),KH$280))</f>
        <v>235.1854833744467</v>
      </c>
      <c r="KI32" s="9" t="s">
        <v>231</v>
      </c>
      <c r="KJ32" s="43"/>
      <c r="KK32" s="9"/>
      <c r="KL32" s="43">
        <f>SUM(INDEX('egyeni-ranglista'!$1:$1048576,MATCH($A32,'egyeni-ranglista'!$A:$A,0),KL$279):INDEX('egyeni-ranglista'!$1:$1048576,MATCH($A32,'egyeni-ranglista'!$A:$A,0),KL$280))</f>
        <v>295.97207876918355</v>
      </c>
      <c r="KM32" s="9" t="s">
        <v>1569</v>
      </c>
      <c r="KN32" s="43"/>
      <c r="KO32" s="9"/>
      <c r="KP32" s="43"/>
      <c r="KQ32" s="9"/>
      <c r="KR32" s="43"/>
      <c r="KS32" s="9"/>
      <c r="KT32" s="43">
        <f>SUM(INDEX('egyeni-ranglista'!$1:$1048576,MATCH($A32,'egyeni-ranglista'!$A:$A,0),KT$279):INDEX('egyeni-ranglista'!$1:$1048576,MATCH($A32,'egyeni-ranglista'!$A:$A,0),KT$280))</f>
        <v>318.57416921486612</v>
      </c>
      <c r="KU32" s="9" t="s">
        <v>231</v>
      </c>
      <c r="KV32" s="43"/>
      <c r="KW32" s="9"/>
      <c r="KX32" s="43">
        <f>SUM(INDEX('egyeni-ranglista'!$1:$1048576,MATCH($A32,'egyeni-ranglista'!$A:$A,0),KX$279):INDEX('egyeni-ranglista'!$1:$1048576,MATCH($A32,'egyeni-ranglista'!$A:$A,0),KX$280))</f>
        <v>330.61664454381349</v>
      </c>
      <c r="KY32" s="9" t="s">
        <v>178</v>
      </c>
      <c r="KZ32" s="43"/>
      <c r="LA32" s="9"/>
      <c r="LB32" s="43"/>
      <c r="LC32" s="9"/>
      <c r="LD32" s="43"/>
      <c r="LE32" s="9"/>
      <c r="LF32" s="43"/>
      <c r="LG32" s="9"/>
      <c r="LH32" s="43"/>
      <c r="LI32" s="9"/>
      <c r="LJ32" s="43"/>
      <c r="LK32" s="9"/>
      <c r="LL32" s="43">
        <f>SUM(INDEX('egyeni-ranglista'!$1:$1048576,MATCH($A32,'egyeni-ranglista'!$A:$A,0),LL$279):INDEX('egyeni-ranglista'!$1:$1048576,MATCH($A32,'egyeni-ranglista'!$A:$A,0),LL$280))</f>
        <v>262.03889134607499</v>
      </c>
      <c r="LM32" s="9" t="s">
        <v>1569</v>
      </c>
      <c r="LN32" s="43"/>
      <c r="LO32" s="9"/>
      <c r="LP32" s="43"/>
      <c r="LQ32" s="9"/>
      <c r="LR32" s="43">
        <f>SUM(INDEX('egyeni-ranglista'!$1:$1048576,MATCH($A32,'egyeni-ranglista'!$A:$A,0),LR$279):INDEX('egyeni-ranglista'!$1:$1048576,MATCH($A32,'egyeni-ranglista'!$A:$A,0),LR$280))</f>
        <v>274.88072664299983</v>
      </c>
      <c r="LS32" s="9" t="s">
        <v>1569</v>
      </c>
      <c r="LT32" s="43"/>
      <c r="LU32" s="9"/>
      <c r="LV32" s="43"/>
      <c r="LW32" s="9"/>
      <c r="LX32" s="43"/>
      <c r="LY32" s="9"/>
      <c r="LZ32" s="43"/>
      <c r="MA32" s="9"/>
      <c r="MB32" s="43">
        <f>SUM(INDEX('egyeni-ranglista'!$1:$1048576,MATCH($A32,'egyeni-ranglista'!$A:$A,0),MB$279):INDEX('egyeni-ranglista'!$1:$1048576,MATCH($A32,'egyeni-ranglista'!$A:$A,0),MB$280))</f>
        <v>246.7707260335464</v>
      </c>
      <c r="MC32" s="9" t="s">
        <v>1569</v>
      </c>
      <c r="MD32" s="43">
        <f>SUM(INDEX('egyeni-ranglista'!$1:$1048576,MATCH($A32,'egyeni-ranglista'!$A:$A,0),MD$279):INDEX('egyeni-ranglista'!$1:$1048576,MATCH($A32,'egyeni-ranglista'!$A:$A,0),MD$280))</f>
        <v>277.4612847993597</v>
      </c>
      <c r="ME32" s="9" t="s">
        <v>231</v>
      </c>
      <c r="MF32" s="43"/>
      <c r="MG32" s="9"/>
      <c r="MH32" s="43"/>
      <c r="MI32" s="9"/>
      <c r="MJ32" s="43"/>
      <c r="MK32" s="9"/>
      <c r="ML32" s="43"/>
      <c r="MM32" s="9"/>
      <c r="MN32" s="43"/>
      <c r="MO32" s="9"/>
      <c r="MP32" s="43">
        <f>SUM(INDEX('egyeni-ranglista'!$1:$1048576,MATCH($A32,'egyeni-ranglista'!$A:$A,0),MP$279):INDEX('egyeni-ranglista'!$1:$1048576,MATCH($A32,'egyeni-ranglista'!$A:$A,0),MP$280))</f>
        <v>265.01507649422558</v>
      </c>
      <c r="MQ32" s="9" t="s">
        <v>1650</v>
      </c>
      <c r="MR32" s="43"/>
      <c r="MS32" s="9"/>
      <c r="MT32" s="43"/>
      <c r="MU32" s="9"/>
    </row>
    <row r="33" spans="1:359">
      <c r="A33" s="1" t="s">
        <v>107</v>
      </c>
      <c r="B33" s="43">
        <v>90</v>
      </c>
      <c r="C33" s="9" t="s">
        <v>21</v>
      </c>
      <c r="D33" s="43" t="s">
        <v>206</v>
      </c>
      <c r="F33" s="43">
        <v>105.56591126715608</v>
      </c>
      <c r="G33" s="1" t="s">
        <v>21</v>
      </c>
      <c r="H33" s="43">
        <v>115.07482935623709</v>
      </c>
      <c r="I33" s="1" t="s">
        <v>230</v>
      </c>
      <c r="K33" s="1" t="s">
        <v>21</v>
      </c>
      <c r="L33" s="43"/>
      <c r="M33" s="9"/>
      <c r="N33" s="43" t="s">
        <v>206</v>
      </c>
      <c r="P33" s="43" t="s">
        <v>206</v>
      </c>
      <c r="R33" s="43" t="s">
        <v>206</v>
      </c>
      <c r="T33" s="43">
        <v>135.26086066036393</v>
      </c>
      <c r="U33" s="1" t="s">
        <v>1290</v>
      </c>
      <c r="V33" s="43">
        <v>172.51791761382054</v>
      </c>
      <c r="W33" s="1" t="s">
        <v>230</v>
      </c>
      <c r="X33" s="43"/>
      <c r="Y33" s="9"/>
      <c r="Z33" s="43"/>
      <c r="AA33" s="9"/>
      <c r="AB33" s="43" t="s">
        <v>206</v>
      </c>
      <c r="AD33" s="43">
        <v>178.99509717802243</v>
      </c>
      <c r="AE33" s="1" t="s">
        <v>42</v>
      </c>
      <c r="AF33" s="43">
        <v>223.69873910635977</v>
      </c>
      <c r="AG33" s="1" t="s">
        <v>107</v>
      </c>
      <c r="AR33" s="9"/>
      <c r="AS33" s="1" t="s">
        <v>42</v>
      </c>
      <c r="AT33" s="43">
        <f>SUM(INDEX('egyeni-ranglista'!$1:$1048576,MATCH($A33,'egyeni-ranglista'!$A:$A,0),AT$279):INDEX('egyeni-ranglista'!$1:$1048576,MATCH($A33,'egyeni-ranglista'!$A:$A,0),AT$280))</f>
        <v>138.75257362824917</v>
      </c>
      <c r="AU33" s="1" t="s">
        <v>1290</v>
      </c>
      <c r="AV33" s="43"/>
      <c r="AW33" s="9"/>
      <c r="AX33" s="43"/>
      <c r="AY33" s="9"/>
      <c r="AZ33" s="43"/>
      <c r="BA33" s="1" t="s">
        <v>42</v>
      </c>
      <c r="BB33" s="43"/>
      <c r="BC33" s="1" t="s">
        <v>42</v>
      </c>
      <c r="BD33" s="43">
        <f>SUM(INDEX('egyeni-ranglista'!$1:$1048576,MATCH($A33,'egyeni-ranglista'!$A:$A,0),BD$279):INDEX('egyeni-ranglista'!$1:$1048576,MATCH($A33,'egyeni-ranglista'!$A:$A,0),BD$280))</f>
        <v>197.71974376108389</v>
      </c>
      <c r="BE33" s="1" t="s">
        <v>1290</v>
      </c>
      <c r="BF33" s="43"/>
      <c r="BG33" s="9"/>
      <c r="BH33" s="43">
        <f>SUM(INDEX('egyeni-ranglista'!$1:$1048576,MATCH($A33,'egyeni-ranglista'!$A:$A,0),BH$279):INDEX('egyeni-ranglista'!$1:$1048576,MATCH($A33,'egyeni-ranglista'!$A:$A,0),BH$280))</f>
        <v>219.76362572176421</v>
      </c>
      <c r="BI33" s="1" t="s">
        <v>1290</v>
      </c>
      <c r="BJ33" s="43">
        <f>SUM(INDEX('egyeni-ranglista'!$1:$1048576,MATCH($A33,'egyeni-ranglista'!$A:$A,0),BJ$279):INDEX('egyeni-ranglista'!$1:$1048576,MATCH($A33,'egyeni-ranglista'!$A:$A,0),BJ$280))</f>
        <v>244.3774244418768</v>
      </c>
      <c r="BK33" s="1" t="s">
        <v>230</v>
      </c>
      <c r="BL33" s="43"/>
      <c r="BN33" s="43">
        <f>SUM(INDEX('egyeni-ranglista'!$1:$1048576,MATCH($A33,'egyeni-ranglista'!$A:$A,0),BN$279):INDEX('egyeni-ranglista'!$1:$1048576,MATCH($A33,'egyeni-ranglista'!$A:$A,0),BN$280))</f>
        <v>249.48419685951737</v>
      </c>
      <c r="BO33" s="1" t="s">
        <v>1290</v>
      </c>
      <c r="BP33" s="43"/>
      <c r="BQ33" s="9"/>
      <c r="BR33" s="43"/>
      <c r="BS33" s="9"/>
      <c r="BT33" s="43"/>
      <c r="BU33" s="9"/>
      <c r="BV33" s="43"/>
      <c r="BW33" s="9"/>
      <c r="BX33" s="43"/>
      <c r="BY33" s="9"/>
      <c r="BZ33" s="43"/>
      <c r="CA33" s="9"/>
      <c r="CB33" s="43"/>
      <c r="CC33" s="9"/>
      <c r="CD33" s="43"/>
      <c r="CE33" s="9"/>
      <c r="CF33" s="43">
        <f>SUM(INDEX('egyeni-ranglista'!$1:$1048576,MATCH($A33,'egyeni-ranglista'!$A:$A,0),CF$279):INDEX('egyeni-ranglista'!$1:$1048576,MATCH($A33,'egyeni-ranglista'!$A:$A,0),CF$280))</f>
        <v>203.99165284288307</v>
      </c>
      <c r="CG33" s="1" t="s">
        <v>1290</v>
      </c>
      <c r="CH33" s="43">
        <f>SUM(INDEX('egyeni-ranglista'!$1:$1048576,MATCH($A33,'egyeni-ranglista'!$A:$A,0),CH$279):INDEX('egyeni-ranglista'!$1:$1048576,MATCH($A33,'egyeni-ranglista'!$A:$A,0),CH$280))</f>
        <v>230.44675853670125</v>
      </c>
      <c r="CI33" s="9" t="s">
        <v>230</v>
      </c>
      <c r="CJ33" s="43"/>
      <c r="CK33" s="9"/>
      <c r="CL33" s="43"/>
      <c r="CM33" s="9"/>
      <c r="CN33" s="43"/>
      <c r="CO33" s="9"/>
      <c r="CP33" s="43"/>
      <c r="CQ33" s="9"/>
      <c r="CR33" s="43">
        <f>SUM(INDEX('egyeni-ranglista'!$1:$1048576,MATCH($A33,'egyeni-ranglista'!$A:$A,0),CR$279):INDEX('egyeni-ranglista'!$1:$1048576,MATCH($A33,'egyeni-ranglista'!$A:$A,0),CR$280))</f>
        <v>190.41315147448097</v>
      </c>
      <c r="CS33" s="1" t="s">
        <v>42</v>
      </c>
      <c r="CT33" s="43"/>
      <c r="CU33" s="9"/>
      <c r="CV33" s="43">
        <f>SUM(INDEX('egyeni-ranglista'!$1:$1048576,MATCH($A33,'egyeni-ranglista'!$A:$A,0),CV$279):INDEX('egyeni-ranglista'!$1:$1048576,MATCH($A33,'egyeni-ranglista'!$A:$A,0),CV$280))</f>
        <v>220.8068402932914</v>
      </c>
      <c r="CW33" s="1" t="s">
        <v>107</v>
      </c>
      <c r="CX33" s="43"/>
      <c r="CY33" s="9"/>
      <c r="CZ33" s="43"/>
      <c r="DA33" s="9"/>
      <c r="DB33" s="43">
        <f>SUM(INDEX('egyeni-ranglista'!$1:$1048576,MATCH($A33,'egyeni-ranglista'!$A:$A,0),DB$279):INDEX('egyeni-ranglista'!$1:$1048576,MATCH($A33,'egyeni-ranglista'!$A:$A,0),DB$280))</f>
        <v>223.26490712849954</v>
      </c>
      <c r="DC33" s="1" t="s">
        <v>42</v>
      </c>
      <c r="DD33" s="43">
        <f>SUM(INDEX('egyeni-ranglista'!$1:$1048576,MATCH($A33,'egyeni-ranglista'!$A:$A,0),DD$279):INDEX('egyeni-ranglista'!$1:$1048576,MATCH($A33,'egyeni-ranglista'!$A:$A,0),DD$280))</f>
        <v>227.50628122813185</v>
      </c>
      <c r="DE33" s="1" t="s">
        <v>42</v>
      </c>
      <c r="DF33" s="43"/>
      <c r="DH33" s="43">
        <f>SUM(INDEX('egyeni-ranglista'!$1:$1048576,MATCH($A33,'egyeni-ranglista'!$A:$A,0),DH$279):INDEX('egyeni-ranglista'!$1:$1048576,MATCH($A33,'egyeni-ranglista'!$A:$A,0),DH$280))</f>
        <v>210.80028582669769</v>
      </c>
      <c r="DI33" s="1" t="s">
        <v>42</v>
      </c>
      <c r="DJ33" s="43">
        <f>SUM(INDEX('egyeni-ranglista'!$1:$1048576,MATCH($A33,'egyeni-ranglista'!$A:$A,0),DJ$279):INDEX('egyeni-ranglista'!$1:$1048576,MATCH($A33,'egyeni-ranglista'!$A:$A,0),DJ$280))</f>
        <v>211.03388374466962</v>
      </c>
      <c r="DK33" s="1" t="s">
        <v>42</v>
      </c>
      <c r="DL33" s="43"/>
      <c r="DN33" s="43">
        <f>SUM(INDEX('egyeni-ranglista'!$1:$1048576,MATCH($A33,'egyeni-ranglista'!$A:$A,0),DN$279):INDEX('egyeni-ranglista'!$1:$1048576,MATCH($A33,'egyeni-ranglista'!$A:$A,0),DN$280))</f>
        <v>174.69049523283678</v>
      </c>
      <c r="DO33" s="1" t="s">
        <v>1290</v>
      </c>
      <c r="DP33" s="43">
        <f>SUM(INDEX('egyeni-ranglista'!$1:$1048576,MATCH($A33,'egyeni-ranglista'!$A:$A,0),DP$279):INDEX('egyeni-ranglista'!$1:$1048576,MATCH($A33,'egyeni-ranglista'!$A:$A,0),DP$280))</f>
        <v>168.18712474779883</v>
      </c>
      <c r="DQ33" s="1" t="s">
        <v>230</v>
      </c>
      <c r="DT33" s="43"/>
      <c r="DV33" s="43"/>
      <c r="DX33" s="43"/>
      <c r="DZ33" s="43"/>
      <c r="EB33" s="43"/>
      <c r="ED33" s="43"/>
      <c r="EF33" s="43">
        <f>SUM(INDEX('egyeni-ranglista'!$1:$1048576,MATCH($A33,'egyeni-ranglista'!$A:$A,0),EF$279):INDEX('egyeni-ranglista'!$1:$1048576,MATCH($A33,'egyeni-ranglista'!$A:$A,0),EF$280))</f>
        <v>180.42549005651125</v>
      </c>
      <c r="EG33" s="10" t="s">
        <v>1290</v>
      </c>
      <c r="EJ33" s="43">
        <f>SUM(INDEX('egyeni-ranglista'!$1:$1048576,MATCH($A33,'egyeni-ranglista'!$A:$A,0),EJ$279):INDEX('egyeni-ranglista'!$1:$1048576,MATCH($A33,'egyeni-ranglista'!$A:$A,0),EJ$280))</f>
        <v>187.12877600737755</v>
      </c>
      <c r="EK33" s="226" t="s">
        <v>230</v>
      </c>
      <c r="EL33" s="43"/>
      <c r="EN33" s="43">
        <f>SUM(INDEX('egyeni-ranglista'!$1:$1048576,MATCH($A33,'egyeni-ranglista'!$A:$A,0),EN$279):INDEX('egyeni-ranglista'!$1:$1048576,MATCH($A33,'egyeni-ranglista'!$A:$A,0),EN$280))</f>
        <v>203.93672562164949</v>
      </c>
      <c r="EO33" s="10" t="s">
        <v>1290</v>
      </c>
      <c r="EP33" s="43">
        <f>SUM(INDEX('egyeni-ranglista'!$1:$1048576,MATCH($A33,'egyeni-ranglista'!$A:$A,0),EP$279):INDEX('egyeni-ranglista'!$1:$1048576,MATCH($A33,'egyeni-ranglista'!$A:$A,0),EP$280))</f>
        <v>288.98071130645957</v>
      </c>
      <c r="EQ33" s="10" t="s">
        <v>42</v>
      </c>
      <c r="ER33" s="43"/>
      <c r="ES33" s="10"/>
      <c r="ET33" s="43"/>
      <c r="EU33" s="9"/>
      <c r="EV33" s="43"/>
      <c r="EW33" s="9"/>
      <c r="EX33" s="43"/>
      <c r="EY33" s="9"/>
      <c r="EZ33" s="43"/>
      <c r="FA33" s="9"/>
      <c r="FB33" s="43">
        <f>SUM(INDEX('egyeni-ranglista'!$1:$1048576,MATCH($A33,'egyeni-ranglista'!$A:$A,0),FB$279):INDEX('egyeni-ranglista'!$1:$1048576,MATCH($A33,'egyeni-ranglista'!$A:$A,0),FB$280))</f>
        <v>268.51579173680659</v>
      </c>
      <c r="FC33" s="9" t="s">
        <v>230</v>
      </c>
      <c r="FD33" s="43"/>
      <c r="FF33" s="43">
        <f>SUM(INDEX('egyeni-ranglista'!$1:$1048576,MATCH($A33,'egyeni-ranglista'!$A:$A,0),FF$279):INDEX('egyeni-ranglista'!$1:$1048576,MATCH($A33,'egyeni-ranglista'!$A:$A,0),FF$280))</f>
        <v>275.56512273969958</v>
      </c>
      <c r="FG33" s="1" t="s">
        <v>42</v>
      </c>
      <c r="FH33" s="43">
        <f>SUM(INDEX('egyeni-ranglista'!$1:$1048576,MATCH($A33,'egyeni-ranglista'!$A:$A,0),FH$279):INDEX('egyeni-ranglista'!$1:$1048576,MATCH($A33,'egyeni-ranglista'!$A:$A,0),FH$280))</f>
        <v>286.47001897397365</v>
      </c>
      <c r="FI33" s="9" t="s">
        <v>712</v>
      </c>
      <c r="FJ33" s="43">
        <f>SUM(INDEX('egyeni-ranglista'!$1:$1048576,MATCH($A33,'egyeni-ranglista'!$A:$A,0),FJ$279):INDEX('egyeni-ranglista'!$1:$1048576,MATCH($A33,'egyeni-ranglista'!$A:$A,0),FJ$280))</f>
        <v>288.34501897397365</v>
      </c>
      <c r="FK33" s="1" t="s">
        <v>107</v>
      </c>
      <c r="FL33" s="43"/>
      <c r="FM33" s="9"/>
      <c r="FN33" s="43">
        <f>SUM(INDEX('egyeni-ranglista'!$1:$1048576,MATCH($A33,'egyeni-ranglista'!$A:$A,0),FN$279):INDEX('egyeni-ranglista'!$1:$1048576,MATCH($A33,'egyeni-ranglista'!$A:$A,0),FN$280))</f>
        <v>288.59114929847908</v>
      </c>
      <c r="FO33" s="1" t="s">
        <v>42</v>
      </c>
      <c r="FP33" s="43">
        <f>SUM(INDEX('egyeni-ranglista'!$1:$1048576,MATCH($A33,'egyeni-ranglista'!$A:$A,0),FP$279):INDEX('egyeni-ranglista'!$1:$1048576,MATCH($A33,'egyeni-ranglista'!$A:$A,0),FP$280))</f>
        <v>287.37498913142485</v>
      </c>
      <c r="FQ33" s="1" t="s">
        <v>42</v>
      </c>
      <c r="FR33" s="43"/>
      <c r="FS33" s="9"/>
      <c r="FT33" s="43">
        <f>SUM(INDEX('egyeni-ranglista'!$1:$1048576,MATCH($A33,'egyeni-ranglista'!$A:$A,0),FT$279):INDEX('egyeni-ranglista'!$1:$1048576,MATCH($A33,'egyeni-ranglista'!$A:$A,0),FT$280))</f>
        <v>293.46138619024839</v>
      </c>
      <c r="FU33" s="1" t="s">
        <v>42</v>
      </c>
      <c r="FV33" s="43">
        <f>SUM(INDEX('egyeni-ranglista'!$1:$1048576,MATCH($A33,'egyeni-ranglista'!$A:$A,0),FV$279):INDEX('egyeni-ranglista'!$1:$1048576,MATCH($A33,'egyeni-ranglista'!$A:$A,0),FV$280))</f>
        <v>254.55934899652732</v>
      </c>
      <c r="FW33" s="9" t="s">
        <v>1290</v>
      </c>
      <c r="FX33" s="43">
        <f>SUM(INDEX('egyeni-ranglista'!$1:$1048576,MATCH($A33,'egyeni-ranglista'!$A:$A,0),FX$279):INDEX('egyeni-ranglista'!$1:$1048576,MATCH($A33,'egyeni-ranglista'!$A:$A,0),FX$280))</f>
        <v>242.15574909749071</v>
      </c>
      <c r="FY33" s="1" t="s">
        <v>230</v>
      </c>
      <c r="FZ33" s="43">
        <f>SUM(INDEX('egyeni-ranglista'!$1:$1048576,MATCH($A33,'egyeni-ranglista'!$A:$A,0),FZ$279):INDEX('egyeni-ranglista'!$1:$1048576,MATCH($A33,'egyeni-ranglista'!$A:$A,0),FZ$280))</f>
        <v>247.87570884805362</v>
      </c>
      <c r="GA33" s="9" t="s">
        <v>1290</v>
      </c>
      <c r="GB33" s="43"/>
      <c r="GC33" s="9"/>
      <c r="GD33" s="43"/>
      <c r="GE33" s="9"/>
      <c r="GF33" s="43"/>
      <c r="GG33" s="9"/>
      <c r="GH33" s="43"/>
      <c r="GI33" s="9"/>
      <c r="GJ33" s="43"/>
      <c r="GK33" s="9"/>
      <c r="GL33" s="43">
        <f>SUM(INDEX('egyeni-ranglista'!$1:$1048576,MATCH($A33,'egyeni-ranglista'!$A:$A,0),GL$279):INDEX('egyeni-ranglista'!$1:$1048576,MATCH($A33,'egyeni-ranglista'!$A:$A,0),GL$280))</f>
        <v>243.17242289718732</v>
      </c>
      <c r="GM33" s="9" t="s">
        <v>230</v>
      </c>
      <c r="GN33" s="43">
        <f>SUM(INDEX('egyeni-ranglista'!$1:$1048576,MATCH($A33,'egyeni-ranglista'!$A:$A,0),GN$279):INDEX('egyeni-ranglista'!$1:$1048576,MATCH($A33,'egyeni-ranglista'!$A:$A,0),GN$280))</f>
        <v>280.09512026560833</v>
      </c>
      <c r="GO33" s="9" t="s">
        <v>42</v>
      </c>
      <c r="GP33" s="43">
        <f>SUM(INDEX('egyeni-ranglista'!$1:$1048576,MATCH($A33,'egyeni-ranglista'!$A:$A,0),GP$279):INDEX('egyeni-ranglista'!$1:$1048576,MATCH($A33,'egyeni-ranglista'!$A:$A,0),GP$280))</f>
        <v>292.04341088679803</v>
      </c>
      <c r="GQ33" s="9" t="s">
        <v>230</v>
      </c>
      <c r="GR33" s="43"/>
      <c r="GS33" s="9"/>
      <c r="GT33" s="43">
        <f>SUM(INDEX('egyeni-ranglista'!$1:$1048576,MATCH($A33,'egyeni-ranglista'!$A:$A,0),GT$279):INDEX('egyeni-ranglista'!$1:$1048576,MATCH($A33,'egyeni-ranglista'!$A:$A,0),GT$280))</f>
        <v>299.73546127252609</v>
      </c>
      <c r="GU33" s="9" t="s">
        <v>230</v>
      </c>
      <c r="GV33" s="43">
        <f>SUM(INDEX('egyeni-ranglista'!$1:$1048576,MATCH($A33,'egyeni-ranglista'!$A:$A,0),GV$279):INDEX('egyeni-ranglista'!$1:$1048576,MATCH($A33,'egyeni-ranglista'!$A:$A,0),GV$280))</f>
        <v>241.90858085087399</v>
      </c>
      <c r="GW33" s="9" t="s">
        <v>230</v>
      </c>
      <c r="GX33" s="43"/>
      <c r="GY33" s="9"/>
      <c r="GZ33" s="43"/>
      <c r="HA33" s="9"/>
      <c r="HB33" s="43">
        <f>SUM(INDEX('egyeni-ranglista'!$1:$1048576,MATCH($A33,'egyeni-ranglista'!$A:$A,0),HB$279):INDEX('egyeni-ranglista'!$1:$1048576,MATCH($A33,'egyeni-ranglista'!$A:$A,0),HB$280))</f>
        <v>249.2711802963899</v>
      </c>
      <c r="HC33" s="9" t="s">
        <v>230</v>
      </c>
      <c r="HD33" s="43">
        <f>SUM(INDEX('egyeni-ranglista'!$1:$1048576,MATCH($A33,'egyeni-ranglista'!$A:$A,0),HD$279):INDEX('egyeni-ranglista'!$1:$1048576,MATCH($A33,'egyeni-ranglista'!$A:$A,0),HD$280))</f>
        <v>284.01419016481094</v>
      </c>
      <c r="HE33" s="9" t="s">
        <v>230</v>
      </c>
      <c r="HF33" s="43"/>
      <c r="HG33" s="9"/>
      <c r="HH33" s="43"/>
      <c r="HI33" s="9"/>
      <c r="HJ33" s="43"/>
      <c r="HK33" s="9"/>
      <c r="HL33" s="43"/>
      <c r="HM33" s="9"/>
      <c r="HN33" s="43"/>
      <c r="HO33" s="9"/>
      <c r="HP33" s="43">
        <f>SUM(INDEX('egyeni-ranglista'!$1:$1048576,MATCH($A33,'egyeni-ranglista'!$A:$A,0),HP$279):INDEX('egyeni-ranglista'!$1:$1048576,MATCH($A33,'egyeni-ranglista'!$A:$A,0),HP$280))</f>
        <v>244.29291884567553</v>
      </c>
      <c r="HQ33" s="9" t="s">
        <v>1290</v>
      </c>
      <c r="HR33" s="43"/>
      <c r="HS33" s="9"/>
      <c r="HT33" s="43">
        <f>SUM(INDEX('egyeni-ranglista'!$1:$1048576,MATCH($A33,'egyeni-ranglista'!$A:$A,0),HT$279):INDEX('egyeni-ranglista'!$1:$1048576,MATCH($A33,'egyeni-ranglista'!$A:$A,0),HT$280))</f>
        <v>290.74672076134971</v>
      </c>
      <c r="HU33" s="9" t="s">
        <v>107</v>
      </c>
      <c r="HV33" s="43"/>
      <c r="HW33" s="9"/>
      <c r="HX33" s="43"/>
      <c r="HY33" s="9"/>
      <c r="HZ33" s="43"/>
      <c r="IA33" s="9"/>
      <c r="IB33" s="43"/>
      <c r="IC33" s="9"/>
      <c r="ID33" s="43"/>
      <c r="IE33" s="9"/>
      <c r="IF33" s="43">
        <f>SUM(INDEX('egyeni-ranglista'!$1:$1048576,MATCH($A33,'egyeni-ranglista'!$A:$A,0),IF$279):INDEX('egyeni-ranglista'!$1:$1048576,MATCH($A33,'egyeni-ranglista'!$A:$A,0),IF$280))</f>
        <v>272.46762118872908</v>
      </c>
      <c r="IG33" s="9" t="s">
        <v>230</v>
      </c>
      <c r="IH33" s="43"/>
      <c r="II33" s="9"/>
      <c r="IJ33" s="43"/>
      <c r="IK33" s="9"/>
      <c r="IL33" s="43"/>
      <c r="IM33" s="9"/>
      <c r="IN33" s="43"/>
      <c r="IO33" s="9"/>
      <c r="IP33" s="43">
        <f>SUM(INDEX('egyeni-ranglista'!$1:$1048576,MATCH($A33,'egyeni-ranglista'!$A:$A,0),IP$279):INDEX('egyeni-ranglista'!$1:$1048576,MATCH($A33,'egyeni-ranglista'!$A:$A,0),IP$280))</f>
        <v>290.61700634255737</v>
      </c>
      <c r="IQ33" s="9" t="s">
        <v>230</v>
      </c>
      <c r="IR33" s="43">
        <f>SUM(INDEX('egyeni-ranglista'!$1:$1048576,MATCH($A33,'egyeni-ranglista'!$A:$A,0),IR$279):INDEX('egyeni-ranglista'!$1:$1048576,MATCH($A33,'egyeni-ranglista'!$A:$A,0),IR$280))</f>
        <v>304.38386489518894</v>
      </c>
      <c r="IS33" s="9" t="s">
        <v>230</v>
      </c>
      <c r="IT33" s="43"/>
      <c r="IU33" s="9"/>
      <c r="IV33" s="43"/>
      <c r="IW33" s="9"/>
      <c r="IX33" s="43">
        <f>SUM(INDEX('egyeni-ranglista'!$1:$1048576,MATCH($A33,'egyeni-ranglista'!$A:$A,0),IX$279):INDEX('egyeni-ranglista'!$1:$1048576,MATCH($A33,'egyeni-ranglista'!$A:$A,0),IX$280))</f>
        <v>304.86328896679754</v>
      </c>
      <c r="IY33" s="9" t="s">
        <v>230</v>
      </c>
      <c r="IZ33" s="43"/>
      <c r="JA33" s="9"/>
      <c r="JB33" s="43"/>
      <c r="JC33" s="9"/>
      <c r="JD33" s="43">
        <f>SUM(INDEX('egyeni-ranglista'!$1:$1048576,MATCH($A33,'egyeni-ranglista'!$A:$A,0),JD$279):INDEX('egyeni-ranglista'!$1:$1048576,MATCH($A33,'egyeni-ranglista'!$A:$A,0),JD$280))</f>
        <v>321.22002306070868</v>
      </c>
      <c r="JE33" s="9" t="s">
        <v>230</v>
      </c>
      <c r="JF33" s="43"/>
      <c r="JG33" s="9"/>
      <c r="JH33" s="43"/>
      <c r="JI33" s="9"/>
      <c r="JJ33" s="43"/>
      <c r="JK33" s="9"/>
      <c r="JL33" s="43"/>
      <c r="JM33" s="9"/>
      <c r="JN33" s="43"/>
      <c r="JO33" s="9"/>
      <c r="JP33" s="43">
        <f>SUM(INDEX('egyeni-ranglista'!$1:$1048576,MATCH($A33,'egyeni-ranglista'!$A:$A,0),JP$279):INDEX('egyeni-ranglista'!$1:$1048576,MATCH($A33,'egyeni-ranglista'!$A:$A,0),JP$280))</f>
        <v>338.72002306070868</v>
      </c>
      <c r="JQ33" s="9" t="s">
        <v>230</v>
      </c>
      <c r="JR33" s="43"/>
      <c r="JS33" s="9"/>
      <c r="JT33" s="43">
        <f>SUM(INDEX('egyeni-ranglista'!$1:$1048576,MATCH($A33,'egyeni-ranglista'!$A:$A,0),JT$279):INDEX('egyeni-ranglista'!$1:$1048576,MATCH($A33,'egyeni-ranglista'!$A:$A,0),JT$280))</f>
        <v>363.22002306070868</v>
      </c>
      <c r="JU33" s="9" t="s">
        <v>230</v>
      </c>
      <c r="JV33" s="43"/>
      <c r="JW33" s="9"/>
      <c r="JX33" s="43">
        <f>SUM(INDEX('egyeni-ranglista'!$1:$1048576,MATCH($A33,'egyeni-ranglista'!$A:$A,0),JX$279):INDEX('egyeni-ranglista'!$1:$1048576,MATCH($A33,'egyeni-ranglista'!$A:$A,0),JX$280))</f>
        <v>338.84903507109789</v>
      </c>
      <c r="JY33" s="9" t="s">
        <v>230</v>
      </c>
      <c r="JZ33" s="43"/>
      <c r="KA33" s="9"/>
      <c r="KB33" s="43"/>
      <c r="KC33" s="9"/>
      <c r="KD33" s="43"/>
      <c r="KE33" s="9"/>
      <c r="KF33" s="43"/>
      <c r="KG33" s="9"/>
      <c r="KH33" s="43">
        <f>SUM(INDEX('egyeni-ranglista'!$1:$1048576,MATCH($A33,'egyeni-ranglista'!$A:$A,0),KH$279):INDEX('egyeni-ranglista'!$1:$1048576,MATCH($A33,'egyeni-ranglista'!$A:$A,0),KH$280))</f>
        <v>287.13192980794003</v>
      </c>
      <c r="KI33" s="9" t="s">
        <v>230</v>
      </c>
      <c r="KJ33" s="43">
        <f>SUM(INDEX('egyeni-ranglista'!$1:$1048576,MATCH($A33,'egyeni-ranglista'!$A:$A,0),KJ$279):INDEX('egyeni-ranglista'!$1:$1048576,MATCH($A33,'egyeni-ranglista'!$A:$A,0),KJ$280))</f>
        <v>287.38891993951898</v>
      </c>
      <c r="KK33" s="9" t="s">
        <v>230</v>
      </c>
      <c r="KL33" s="43"/>
      <c r="KM33" s="9"/>
      <c r="KN33" s="43">
        <f>SUM(INDEX('egyeni-ranglista'!$1:$1048576,MATCH($A33,'egyeni-ranglista'!$A:$A,0),KN$279):INDEX('egyeni-ranglista'!$1:$1048576,MATCH($A33,'egyeni-ranglista'!$A:$A,0),KN$280))</f>
        <v>303.26227520267685</v>
      </c>
      <c r="KO33" s="9" t="s">
        <v>230</v>
      </c>
      <c r="KP33" s="43"/>
      <c r="KQ33" s="9"/>
      <c r="KR33" s="43">
        <f>SUM(INDEX('egyeni-ranglista'!$1:$1048576,MATCH($A33,'egyeni-ranglista'!$A:$A,0),KR$279):INDEX('egyeni-ranglista'!$1:$1048576,MATCH($A33,'egyeni-ranglista'!$A:$A,0),KR$280))</f>
        <v>316.86622257109792</v>
      </c>
      <c r="KS33" s="9" t="s">
        <v>1290</v>
      </c>
      <c r="KT33" s="43"/>
      <c r="KU33" s="9"/>
      <c r="KV33" s="43">
        <f>SUM(INDEX('egyeni-ranglista'!$1:$1048576,MATCH($A33,'egyeni-ranglista'!$A:$A,0),KV$279):INDEX('egyeni-ranglista'!$1:$1048576,MATCH($A33,'egyeni-ranglista'!$A:$A,0),KV$280))</f>
        <v>355.23416559366291</v>
      </c>
      <c r="KW33" s="9" t="s">
        <v>230</v>
      </c>
      <c r="KX33" s="43">
        <f>SUM(INDEX('egyeni-ranglista'!$1:$1048576,MATCH($A33,'egyeni-ranglista'!$A:$A,0),KX$279):INDEX('egyeni-ranglista'!$1:$1048576,MATCH($A33,'egyeni-ranglista'!$A:$A,0),KX$280))</f>
        <v>393.86311296208396</v>
      </c>
      <c r="KY33" s="9" t="s">
        <v>107</v>
      </c>
      <c r="KZ33" s="43"/>
      <c r="LA33" s="9"/>
      <c r="LB33" s="43"/>
      <c r="LC33" s="9"/>
      <c r="LD33" s="43"/>
      <c r="LE33" s="9"/>
      <c r="LF33" s="43"/>
      <c r="LG33" s="9"/>
      <c r="LH33" s="43">
        <f>SUM(INDEX('egyeni-ranglista'!$1:$1048576,MATCH($A33,'egyeni-ranglista'!$A:$A,0),LH$279):INDEX('egyeni-ranglista'!$1:$1048576,MATCH($A33,'egyeni-ranglista'!$A:$A,0),LH$280))</f>
        <v>347.11356923108104</v>
      </c>
      <c r="LI33" s="9" t="s">
        <v>230</v>
      </c>
      <c r="LJ33" s="43"/>
      <c r="LK33" s="9"/>
      <c r="LL33" s="43"/>
      <c r="LM33" s="9"/>
      <c r="LN33" s="43"/>
      <c r="LO33" s="9"/>
      <c r="LP33" s="43"/>
      <c r="LQ33" s="9"/>
      <c r="LR33" s="43"/>
      <c r="LS33" s="9"/>
      <c r="LT33" s="43"/>
      <c r="LU33" s="9"/>
      <c r="LV33" s="43"/>
      <c r="LW33" s="9"/>
      <c r="LX33" s="43"/>
      <c r="LY33" s="9"/>
      <c r="LZ33" s="43">
        <f>SUM(INDEX('egyeni-ranglista'!$1:$1048576,MATCH($A33,'egyeni-ranglista'!$A:$A,0),LZ$279):INDEX('egyeni-ranglista'!$1:$1048576,MATCH($A33,'egyeni-ranglista'!$A:$A,0),LZ$280))</f>
        <v>268.13718053190678</v>
      </c>
      <c r="MA33" s="9" t="s">
        <v>230</v>
      </c>
      <c r="MB33" s="43"/>
      <c r="MC33" s="9"/>
      <c r="MD33" s="43">
        <f>SUM(INDEX('egyeni-ranglista'!$1:$1048576,MATCH($A33,'egyeni-ranglista'!$A:$A,0),MD$279):INDEX('egyeni-ranglista'!$1:$1048576,MATCH($A33,'egyeni-ranglista'!$A:$A,0),MD$280))</f>
        <v>285.63718053190678</v>
      </c>
      <c r="ME33" s="9" t="s">
        <v>230</v>
      </c>
      <c r="MF33" s="43"/>
      <c r="MG33" s="9"/>
      <c r="MH33" s="43"/>
      <c r="MI33" s="9"/>
      <c r="MJ33" s="43"/>
      <c r="MK33" s="9"/>
      <c r="ML33" s="43"/>
      <c r="MM33" s="9"/>
      <c r="MN33" s="43">
        <f>SUM(INDEX('egyeni-ranglista'!$1:$1048576,MATCH($A33,'egyeni-ranglista'!$A:$A,0),MN$279):INDEX('egyeni-ranglista'!$1:$1048576,MATCH($A33,'egyeni-ranglista'!$A:$A,0),MN$280))</f>
        <v>290.06628059958479</v>
      </c>
      <c r="MO33" s="9" t="s">
        <v>230</v>
      </c>
      <c r="MP33" s="43"/>
      <c r="MQ33" s="9"/>
      <c r="MR33" s="43">
        <f>SUM(INDEX('egyeni-ranglista'!$1:$1048576,MATCH($A33,'egyeni-ranglista'!$A:$A,0),MR$279):INDEX('egyeni-ranglista'!$1:$1048576,MATCH($A33,'egyeni-ranglista'!$A:$A,0),MR$280))</f>
        <v>284.02765880471298</v>
      </c>
      <c r="MS33" s="9" t="s">
        <v>230</v>
      </c>
      <c r="MT33" s="43"/>
      <c r="MU33" s="9"/>
    </row>
    <row r="34" spans="1:359">
      <c r="A34" s="1" t="s">
        <v>82</v>
      </c>
      <c r="B34" s="43">
        <v>72</v>
      </c>
      <c r="C34" s="10" t="s">
        <v>201</v>
      </c>
      <c r="D34" s="43" t="s">
        <v>206</v>
      </c>
      <c r="F34" s="43">
        <v>72</v>
      </c>
      <c r="G34" s="10" t="s">
        <v>201</v>
      </c>
      <c r="H34" s="43">
        <v>75.169639363027002</v>
      </c>
      <c r="I34" s="1" t="s">
        <v>230</v>
      </c>
      <c r="J34" s="43">
        <v>90.122572872946222</v>
      </c>
      <c r="K34" s="10" t="s">
        <v>201</v>
      </c>
      <c r="L34" s="43"/>
      <c r="M34" s="9"/>
      <c r="N34" s="43" t="s">
        <v>206</v>
      </c>
      <c r="P34" s="43" t="s">
        <v>206</v>
      </c>
      <c r="R34" s="43">
        <v>97.598426864671382</v>
      </c>
      <c r="S34" s="10" t="s">
        <v>201</v>
      </c>
      <c r="T34" s="43" t="s">
        <v>206</v>
      </c>
      <c r="V34" s="43">
        <v>128.60980113211025</v>
      </c>
      <c r="W34" s="1" t="s">
        <v>230</v>
      </c>
      <c r="X34" s="43"/>
      <c r="Y34" s="9"/>
      <c r="Z34" s="43"/>
      <c r="AA34" s="9"/>
      <c r="AB34" s="43" t="s">
        <v>206</v>
      </c>
      <c r="AD34" s="43">
        <v>135.08698069631214</v>
      </c>
      <c r="AE34" s="1" t="s">
        <v>42</v>
      </c>
      <c r="AH34" s="43">
        <v>179.79062262464947</v>
      </c>
      <c r="AI34" s="1" t="s">
        <v>82</v>
      </c>
      <c r="AJ34" s="43"/>
      <c r="AL34" s="43"/>
      <c r="AN34" s="43"/>
      <c r="AP34" s="43"/>
      <c r="AR34" s="43"/>
      <c r="AS34" s="1" t="s">
        <v>42</v>
      </c>
      <c r="AT34" s="43"/>
      <c r="AV34" s="43"/>
      <c r="AX34" s="43"/>
      <c r="AZ34" s="43"/>
      <c r="BA34" s="1" t="s">
        <v>42</v>
      </c>
      <c r="BB34" s="43"/>
      <c r="BC34" s="1" t="s">
        <v>42</v>
      </c>
      <c r="BD34" s="43">
        <f>SUM(INDEX('egyeni-ranglista'!$1:$1048576,MATCH($A34,'egyeni-ranglista'!$A:$A,0),BD$279):INDEX('egyeni-ranglista'!$1:$1048576,MATCH($A34,'egyeni-ranglista'!$A:$A,0),BD$280))</f>
        <v>167.60756634928393</v>
      </c>
      <c r="BE34" s="10" t="s">
        <v>201</v>
      </c>
      <c r="BF34" s="43"/>
      <c r="BG34" s="9"/>
      <c r="BH34" s="43">
        <f>SUM(INDEX('egyeni-ranglista'!$1:$1048576,MATCH($A34,'egyeni-ranglista'!$A:$A,0),BH$279):INDEX('egyeni-ranglista'!$1:$1048576,MATCH($A34,'egyeni-ranglista'!$A:$A,0),BH$280))</f>
        <v>171.89387673052732</v>
      </c>
      <c r="BI34" s="10" t="s">
        <v>201</v>
      </c>
      <c r="BJ34" s="43">
        <f>SUM(INDEX('egyeni-ranglista'!$1:$1048576,MATCH($A34,'egyeni-ranglista'!$A:$A,0),BJ$279):INDEX('egyeni-ranglista'!$1:$1048576,MATCH($A34,'egyeni-ranglista'!$A:$A,0),BJ$280))</f>
        <v>178.20276981449854</v>
      </c>
      <c r="BK34" s="1" t="s">
        <v>230</v>
      </c>
      <c r="BL34" s="43"/>
      <c r="BN34" s="43">
        <f>SUM(INDEX('egyeni-ranglista'!$1:$1048576,MATCH($A34,'egyeni-ranglista'!$A:$A,0),BN$279):INDEX('egyeni-ranglista'!$1:$1048576,MATCH($A34,'egyeni-ranglista'!$A:$A,0),BN$280))</f>
        <v>183.30954223213911</v>
      </c>
      <c r="BO34" s="10" t="s">
        <v>201</v>
      </c>
      <c r="BP34" s="43"/>
      <c r="BQ34" s="9"/>
      <c r="BR34" s="43"/>
      <c r="BS34" s="9"/>
      <c r="BT34" s="43"/>
      <c r="BU34" s="10" t="s">
        <v>201</v>
      </c>
      <c r="BV34" s="43"/>
      <c r="BW34" s="9"/>
      <c r="BX34" s="43"/>
      <c r="BY34" s="9"/>
      <c r="BZ34" s="43"/>
      <c r="CA34" s="9"/>
      <c r="CB34" s="43"/>
      <c r="CC34" s="9"/>
      <c r="CD34" s="43">
        <f>SUM(INDEX('egyeni-ranglista'!$1:$1048576,MATCH($A34,'egyeni-ranglista'!$A:$A,0),CD$279):INDEX('egyeni-ranglista'!$1:$1048576,MATCH($A34,'egyeni-ranglista'!$A:$A,0),CD$280))</f>
        <v>161.83266272856042</v>
      </c>
      <c r="CE34" s="9" t="s">
        <v>201</v>
      </c>
      <c r="CF34" s="43"/>
      <c r="CG34" s="9"/>
      <c r="CH34" s="43">
        <f>SUM(INDEX('egyeni-ranglista'!$1:$1048576,MATCH($A34,'egyeni-ranglista'!$A:$A,0),CH$279):INDEX('egyeni-ranglista'!$1:$1048576,MATCH($A34,'egyeni-ranglista'!$A:$A,0),CH$280))</f>
        <v>171.08870748140234</v>
      </c>
      <c r="CI34" s="9" t="s">
        <v>230</v>
      </c>
      <c r="CJ34" s="43"/>
      <c r="CK34" s="9"/>
      <c r="CL34" s="43"/>
      <c r="CM34" s="9"/>
      <c r="CN34" s="43"/>
      <c r="CO34" s="9"/>
      <c r="CP34" s="43"/>
      <c r="CQ34" s="9"/>
      <c r="CR34" s="43">
        <f>SUM(INDEX('egyeni-ranglista'!$1:$1048576,MATCH($A34,'egyeni-ranglista'!$A:$A,0),CR$279):INDEX('egyeni-ranglista'!$1:$1048576,MATCH($A34,'egyeni-ranglista'!$A:$A,0),CR$280))</f>
        <v>131.05510041918208</v>
      </c>
      <c r="CS34" s="1" t="s">
        <v>42</v>
      </c>
      <c r="CT34" s="43"/>
      <c r="CU34" s="9" t="s">
        <v>201</v>
      </c>
      <c r="CV34" s="43"/>
      <c r="CW34" s="9"/>
      <c r="CX34" s="43"/>
      <c r="CY34" s="9"/>
      <c r="CZ34" s="43"/>
      <c r="DA34" s="9"/>
      <c r="DB34" s="43">
        <f>SUM(INDEX('egyeni-ranglista'!$1:$1048576,MATCH($A34,'egyeni-ranglista'!$A:$A,0),DB$279):INDEX('egyeni-ranglista'!$1:$1048576,MATCH($A34,'egyeni-ranglista'!$A:$A,0),DB$280))</f>
        <v>205.15649316659568</v>
      </c>
      <c r="DC34" s="1" t="s">
        <v>42</v>
      </c>
      <c r="DD34" s="43">
        <f>SUM(INDEX('egyeni-ranglista'!$1:$1048576,MATCH($A34,'egyeni-ranglista'!$A:$A,0),DD$279):INDEX('egyeni-ranglista'!$1:$1048576,MATCH($A34,'egyeni-ranglista'!$A:$A,0),DD$280))</f>
        <v>209.39786726622799</v>
      </c>
      <c r="DE34" s="1" t="s">
        <v>42</v>
      </c>
      <c r="DF34" s="43"/>
      <c r="DH34" s="43">
        <f>SUM(INDEX('egyeni-ranglista'!$1:$1048576,MATCH($A34,'egyeni-ranglista'!$A:$A,0),DH$279):INDEX('egyeni-ranglista'!$1:$1048576,MATCH($A34,'egyeni-ranglista'!$A:$A,0),DH$280))</f>
        <v>210.79630348417029</v>
      </c>
      <c r="DI34" s="1" t="s">
        <v>42</v>
      </c>
      <c r="DJ34" s="43">
        <f>SUM(INDEX('egyeni-ranglista'!$1:$1048576,MATCH($A34,'egyeni-ranglista'!$A:$A,0),DJ$279):INDEX('egyeni-ranglista'!$1:$1048576,MATCH($A34,'egyeni-ranglista'!$A:$A,0),DJ$280))</f>
        <v>211.02990140214223</v>
      </c>
      <c r="DK34" s="1" t="s">
        <v>42</v>
      </c>
      <c r="DL34" s="43"/>
      <c r="DN34" s="43">
        <f>SUM(INDEX('egyeni-ranglista'!$1:$1048576,MATCH($A34,'egyeni-ranglista'!$A:$A,0),DN$279):INDEX('egyeni-ranglista'!$1:$1048576,MATCH($A34,'egyeni-ranglista'!$A:$A,0),DN$280))</f>
        <v>192.44408446974626</v>
      </c>
      <c r="DO34" s="10" t="s">
        <v>201</v>
      </c>
      <c r="DP34" s="43">
        <f>SUM(INDEX('egyeni-ranglista'!$1:$1048576,MATCH($A34,'egyeni-ranglista'!$A:$A,0),DP$279):INDEX('egyeni-ranglista'!$1:$1048576,MATCH($A34,'egyeni-ranglista'!$A:$A,0),DP$280))</f>
        <v>190.63759266834685</v>
      </c>
      <c r="DQ34" s="1" t="s">
        <v>230</v>
      </c>
      <c r="DT34" s="43">
        <f>SUM(INDEX('egyeni-ranglista'!$1:$1048576,MATCH($A34,'egyeni-ranglista'!$A:$A,0),DT$279):INDEX('egyeni-ranglista'!$1:$1048576,MATCH($A34,'egyeni-ranglista'!$A:$A,0),DT$280))</f>
        <v>214.82650221800847</v>
      </c>
      <c r="DU34" s="10" t="s">
        <v>201</v>
      </c>
      <c r="DV34" s="43">
        <f>SUM(INDEX('egyeni-ranglista'!$1:$1048576,MATCH($A34,'egyeni-ranglista'!$A:$A,0),DV$279):INDEX('egyeni-ranglista'!$1:$1048576,MATCH($A34,'egyeni-ranglista'!$A:$A,0),DV$280))</f>
        <v>212.5861958742301</v>
      </c>
      <c r="DW34" s="10" t="s">
        <v>201</v>
      </c>
      <c r="DZ34" s="43"/>
      <c r="EA34" s="9"/>
      <c r="EB34" s="43"/>
      <c r="ED34" s="43"/>
      <c r="EE34" s="9"/>
      <c r="EF34" s="43"/>
      <c r="EH34" s="43"/>
      <c r="EJ34" s="43">
        <f>SUM(INDEX('egyeni-ranglista'!$1:$1048576,MATCH($A34,'egyeni-ranglista'!$A:$A,0),EJ$279):INDEX('egyeni-ranglista'!$1:$1048576,MATCH($A34,'egyeni-ranglista'!$A:$A,0),EJ$280))</f>
        <v>273.94196263936965</v>
      </c>
      <c r="EK34" s="1" t="s">
        <v>230</v>
      </c>
      <c r="EL34" s="43">
        <f>SUM(INDEX('egyeni-ranglista'!$1:$1048576,MATCH($A34,'egyeni-ranglista'!$A:$A,0),EL$279):INDEX('egyeni-ranglista'!$1:$1048576,MATCH($A34,'egyeni-ranglista'!$A:$A,0),EL$280))</f>
        <v>290.74991225364158</v>
      </c>
      <c r="EM34" s="10" t="s">
        <v>201</v>
      </c>
      <c r="EN34" s="43"/>
      <c r="EO34" s="10"/>
      <c r="EP34" s="43">
        <f>SUM(INDEX('egyeni-ranglista'!$1:$1048576,MATCH($A34,'egyeni-ranglista'!$A:$A,0),EP$279):INDEX('egyeni-ranglista'!$1:$1048576,MATCH($A34,'egyeni-ranglista'!$A:$A,0),EP$280))</f>
        <v>327.67775554912373</v>
      </c>
      <c r="EQ34" s="10" t="s">
        <v>42</v>
      </c>
      <c r="ER34" s="43"/>
      <c r="ET34" s="43"/>
      <c r="EU34" s="9"/>
      <c r="EV34" s="43"/>
      <c r="EW34" s="9"/>
      <c r="EX34" s="43"/>
      <c r="EY34" s="9"/>
      <c r="EZ34" s="43"/>
      <c r="FA34" s="9"/>
      <c r="FB34" s="43">
        <f>SUM(INDEX('egyeni-ranglista'!$1:$1048576,MATCH($A34,'egyeni-ranglista'!$A:$A,0),FB$279):INDEX('egyeni-ranglista'!$1:$1048576,MATCH($A34,'egyeni-ranglista'!$A:$A,0),FB$280))</f>
        <v>324.41189692044696</v>
      </c>
      <c r="FC34" s="9" t="s">
        <v>230</v>
      </c>
      <c r="FD34" s="43">
        <f>SUM(INDEX('egyeni-ranglista'!$1:$1048576,MATCH($A34,'egyeni-ranglista'!$A:$A,0),FD$279):INDEX('egyeni-ranglista'!$1:$1048576,MATCH($A34,'egyeni-ranglista'!$A:$A,0),FD$280))</f>
        <v>331.46122792333995</v>
      </c>
      <c r="FE34" s="10" t="s">
        <v>42</v>
      </c>
      <c r="FF34" s="43">
        <f>SUM(INDEX('egyeni-ranglista'!$1:$1048576,MATCH($A34,'egyeni-ranglista'!$A:$A,0),FF$279):INDEX('egyeni-ranglista'!$1:$1048576,MATCH($A34,'egyeni-ranglista'!$A:$A,0),FF$280))</f>
        <v>331.46122792333995</v>
      </c>
      <c r="FG34" s="1" t="s">
        <v>42</v>
      </c>
      <c r="FH34" s="43">
        <f>SUM(INDEX('egyeni-ranglista'!$1:$1048576,MATCH($A34,'egyeni-ranglista'!$A:$A,0),FH$279):INDEX('egyeni-ranglista'!$1:$1048576,MATCH($A34,'egyeni-ranglista'!$A:$A,0),FH$280))</f>
        <v>342.36612415761414</v>
      </c>
      <c r="FI34" s="9" t="s">
        <v>201</v>
      </c>
      <c r="FJ34" s="43"/>
      <c r="FK34" s="9"/>
      <c r="FL34" s="43">
        <f>SUM(INDEX('egyeni-ranglista'!$1:$1048576,MATCH($A34,'egyeni-ranglista'!$A:$A,0),FL$279):INDEX('egyeni-ranglista'!$1:$1048576,MATCH($A34,'egyeni-ranglista'!$A:$A,0),FL$280))</f>
        <v>301.11612415761414</v>
      </c>
      <c r="FM34" s="9" t="s">
        <v>82</v>
      </c>
      <c r="FN34" s="43">
        <f>SUM(INDEX('egyeni-ranglista'!$1:$1048576,MATCH($A34,'egyeni-ranglista'!$A:$A,0),FN$279):INDEX('egyeni-ranglista'!$1:$1048576,MATCH($A34,'egyeni-ranglista'!$A:$A,0),FN$280))</f>
        <v>315.19151232686198</v>
      </c>
      <c r="FO34" s="10" t="s">
        <v>42</v>
      </c>
      <c r="FP34" s="43">
        <f>SUM(INDEX('egyeni-ranglista'!$1:$1048576,MATCH($A34,'egyeni-ranglista'!$A:$A,0),FP$279):INDEX('egyeni-ranglista'!$1:$1048576,MATCH($A34,'egyeni-ranglista'!$A:$A,0),FP$280))</f>
        <v>313.9753521598077</v>
      </c>
      <c r="FQ34" s="10" t="s">
        <v>42</v>
      </c>
      <c r="FR34" s="43"/>
      <c r="FS34" s="9"/>
      <c r="FT34" s="43">
        <f>SUM(INDEX('egyeni-ranglista'!$1:$1048576,MATCH($A34,'egyeni-ranglista'!$A:$A,0),FT$279):INDEX('egyeni-ranglista'!$1:$1048576,MATCH($A34,'egyeni-ranglista'!$A:$A,0),FT$280))</f>
        <v>320.06174921863123</v>
      </c>
      <c r="FU34" s="10" t="s">
        <v>42</v>
      </c>
      <c r="FV34" s="43"/>
      <c r="FW34" s="9"/>
      <c r="FX34" s="43">
        <f>SUM(INDEX('egyeni-ranglista'!$1:$1048576,MATCH($A34,'egyeni-ranglista'!$A:$A,0),FX$279):INDEX('egyeni-ranglista'!$1:$1048576,MATCH($A34,'egyeni-ranglista'!$A:$A,0),FX$280))</f>
        <v>273.48767137931145</v>
      </c>
      <c r="FY34" s="10" t="s">
        <v>230</v>
      </c>
      <c r="FZ34" s="43"/>
      <c r="GA34" s="10"/>
      <c r="GB34" s="43"/>
      <c r="GC34" s="10"/>
      <c r="GD34" s="43"/>
      <c r="GE34" s="10"/>
      <c r="GF34" s="43"/>
      <c r="GG34" s="10"/>
      <c r="GH34" s="43"/>
      <c r="GI34" s="10"/>
      <c r="GJ34" s="43"/>
      <c r="GK34" s="10"/>
      <c r="GL34" s="43">
        <f>SUM(INDEX('egyeni-ranglista'!$1:$1048576,MATCH($A34,'egyeni-ranglista'!$A:$A,0),GL$279):INDEX('egyeni-ranglista'!$1:$1048576,MATCH($A34,'egyeni-ranglista'!$A:$A,0),GL$280))</f>
        <v>188.12888844300846</v>
      </c>
      <c r="GM34" s="9" t="s">
        <v>230</v>
      </c>
      <c r="GN34" s="43">
        <f>SUM(INDEX('egyeni-ranglista'!$1:$1048576,MATCH($A34,'egyeni-ranglista'!$A:$A,0),GN$279):INDEX('egyeni-ranglista'!$1:$1048576,MATCH($A34,'egyeni-ranglista'!$A:$A,0),GN$280))</f>
        <v>225.0515858114295</v>
      </c>
      <c r="GO34" s="10" t="s">
        <v>42</v>
      </c>
      <c r="GP34" s="43">
        <f>SUM(INDEX('egyeni-ranglista'!$1:$1048576,MATCH($A34,'egyeni-ranglista'!$A:$A,0),GP$279):INDEX('egyeni-ranglista'!$1:$1048576,MATCH($A34,'egyeni-ranglista'!$A:$A,0),GP$280))</f>
        <v>236.9998764326192</v>
      </c>
      <c r="GQ34" s="9" t="s">
        <v>230</v>
      </c>
      <c r="GR34" s="43"/>
      <c r="GS34" s="9"/>
      <c r="GT34" s="43">
        <f>SUM(INDEX('egyeni-ranglista'!$1:$1048576,MATCH($A34,'egyeni-ranglista'!$A:$A,0),GT$279):INDEX('egyeni-ranglista'!$1:$1048576,MATCH($A34,'egyeni-ranglista'!$A:$A,0),GT$280))</f>
        <v>244.6919268183473</v>
      </c>
      <c r="GU34" s="9" t="s">
        <v>230</v>
      </c>
      <c r="GV34" s="43">
        <f>SUM(INDEX('egyeni-ranglista'!$1:$1048576,MATCH($A34,'egyeni-ranglista'!$A:$A,0),GV$279):INDEX('egyeni-ranglista'!$1:$1048576,MATCH($A34,'egyeni-ranglista'!$A:$A,0),GV$280))</f>
        <v>234.98118878602304</v>
      </c>
      <c r="GW34" s="9" t="s">
        <v>230</v>
      </c>
      <c r="GX34" s="43"/>
      <c r="GY34" s="9"/>
      <c r="GZ34" s="43"/>
      <c r="HA34" s="9"/>
      <c r="HB34" s="43">
        <f>SUM(INDEX('egyeni-ranglista'!$1:$1048576,MATCH($A34,'egyeni-ranglista'!$A:$A,0),HB$279):INDEX('egyeni-ranglista'!$1:$1048576,MATCH($A34,'egyeni-ranglista'!$A:$A,0),HB$280))</f>
        <v>242.34378823153892</v>
      </c>
      <c r="HC34" s="9" t="s">
        <v>230</v>
      </c>
      <c r="HD34" s="43">
        <f>SUM(INDEX('egyeni-ranglista'!$1:$1048576,MATCH($A34,'egyeni-ranglista'!$A:$A,0),HD$279):INDEX('egyeni-ranglista'!$1:$1048576,MATCH($A34,'egyeni-ranglista'!$A:$A,0),HD$280))</f>
        <v>277.08679809995999</v>
      </c>
      <c r="HE34" s="9" t="s">
        <v>230</v>
      </c>
      <c r="HF34" s="43"/>
      <c r="HG34" s="9"/>
      <c r="HH34" s="43"/>
      <c r="HI34" s="9"/>
      <c r="HJ34" s="43"/>
      <c r="HK34" s="9"/>
      <c r="HL34" s="43"/>
      <c r="HM34" s="9"/>
      <c r="HN34" s="43">
        <f>SUM(INDEX('egyeni-ranglista'!$1:$1048576,MATCH($A34,'egyeni-ranglista'!$A:$A,0),HN$279):INDEX('egyeni-ranglista'!$1:$1048576,MATCH($A34,'egyeni-ranglista'!$A:$A,0),HN$280))</f>
        <v>237.36552678082458</v>
      </c>
      <c r="HO34" s="9" t="s">
        <v>201</v>
      </c>
      <c r="HP34" s="43"/>
      <c r="HQ34" s="9"/>
      <c r="HR34" s="43"/>
      <c r="HS34" s="9"/>
      <c r="HT34" s="43"/>
      <c r="HU34" s="9"/>
      <c r="HV34" s="43">
        <f>SUM(INDEX('egyeni-ranglista'!$1:$1048576,MATCH($A34,'egyeni-ranglista'!$A:$A,0),HV$279):INDEX('egyeni-ranglista'!$1:$1048576,MATCH($A34,'egyeni-ranglista'!$A:$A,0),HV$280))</f>
        <v>246.35511384274611</v>
      </c>
      <c r="HW34" s="9" t="s">
        <v>82</v>
      </c>
      <c r="HX34" s="43"/>
      <c r="HY34" s="9"/>
      <c r="HZ34" s="43"/>
      <c r="IA34" s="9"/>
      <c r="IB34" s="43"/>
      <c r="IC34" s="9"/>
      <c r="ID34" s="43"/>
      <c r="IE34" s="9"/>
      <c r="IF34" s="43">
        <f>SUM(INDEX('egyeni-ranglista'!$1:$1048576,MATCH($A34,'egyeni-ranglista'!$A:$A,0),IF$279):INDEX('egyeni-ranglista'!$1:$1048576,MATCH($A34,'egyeni-ranglista'!$A:$A,0),IF$280))</f>
        <v>225.09840116933429</v>
      </c>
      <c r="IG34" s="9" t="s">
        <v>230</v>
      </c>
      <c r="IH34" s="43"/>
      <c r="II34" s="9"/>
      <c r="IJ34" s="43"/>
      <c r="IK34" s="9"/>
      <c r="IL34" s="43"/>
      <c r="IM34" s="9"/>
      <c r="IN34" s="43"/>
      <c r="IO34" s="9"/>
      <c r="IP34" s="43">
        <f>SUM(INDEX('egyeni-ranglista'!$1:$1048576,MATCH($A34,'egyeni-ranglista'!$A:$A,0),IP$279):INDEX('egyeni-ranglista'!$1:$1048576,MATCH($A34,'egyeni-ranglista'!$A:$A,0),IP$280))</f>
        <v>258.46353274828164</v>
      </c>
      <c r="IQ34" s="9" t="s">
        <v>230</v>
      </c>
      <c r="IR34" s="43">
        <f>SUM(INDEX('egyeni-ranglista'!$1:$1048576,MATCH($A34,'egyeni-ranglista'!$A:$A,0),IR$279):INDEX('egyeni-ranglista'!$1:$1048576,MATCH($A34,'egyeni-ranglista'!$A:$A,0),IR$280))</f>
        <v>272.2303913009132</v>
      </c>
      <c r="IS34" s="9" t="s">
        <v>230</v>
      </c>
      <c r="IT34" s="43"/>
      <c r="IU34" s="9"/>
      <c r="IV34" s="43"/>
      <c r="IW34" s="9"/>
      <c r="IX34" s="43">
        <f>SUM(INDEX('egyeni-ranglista'!$1:$1048576,MATCH($A34,'egyeni-ranglista'!$A:$A,0),IX$279):INDEX('egyeni-ranglista'!$1:$1048576,MATCH($A34,'egyeni-ranglista'!$A:$A,0),IX$280))</f>
        <v>274.7098153725218</v>
      </c>
      <c r="IY34" s="9" t="s">
        <v>230</v>
      </c>
      <c r="IZ34" s="43"/>
      <c r="JA34" s="9"/>
      <c r="JB34" s="43">
        <f>SUM(INDEX('egyeni-ranglista'!$1:$1048576,MATCH($A34,'egyeni-ranglista'!$A:$A,0),JB$279):INDEX('egyeni-ranglista'!$1:$1048576,MATCH($A34,'egyeni-ranglista'!$A:$A,0),JB$280))</f>
        <v>291.06654946643295</v>
      </c>
      <c r="JC34" s="9" t="s">
        <v>201</v>
      </c>
      <c r="JD34" s="43">
        <f>SUM(INDEX('egyeni-ranglista'!$1:$1048576,MATCH($A34,'egyeni-ranglista'!$A:$A,0),JD$279):INDEX('egyeni-ranglista'!$1:$1048576,MATCH($A34,'egyeni-ranglista'!$A:$A,0),JD$280))</f>
        <v>292.73554241976979</v>
      </c>
      <c r="JE34" s="9" t="s">
        <v>230</v>
      </c>
      <c r="JF34" s="43"/>
      <c r="JG34" s="9"/>
      <c r="JH34" s="43"/>
      <c r="JI34" s="9"/>
      <c r="JJ34" s="43"/>
      <c r="JK34" s="9"/>
      <c r="JL34" s="43"/>
      <c r="JM34" s="9"/>
      <c r="JN34" s="43"/>
      <c r="JO34" s="9"/>
      <c r="JP34" s="43">
        <f>SUM(INDEX('egyeni-ranglista'!$1:$1048576,MATCH($A34,'egyeni-ranglista'!$A:$A,0),JP$279):INDEX('egyeni-ranglista'!$1:$1048576,MATCH($A34,'egyeni-ranglista'!$A:$A,0),JP$280))</f>
        <v>310.23554241976979</v>
      </c>
      <c r="JQ34" s="9" t="s">
        <v>230</v>
      </c>
      <c r="JR34" s="43"/>
      <c r="JS34" s="9"/>
      <c r="JT34" s="43">
        <f>SUM(INDEX('egyeni-ranglista'!$1:$1048576,MATCH($A34,'egyeni-ranglista'!$A:$A,0),JT$279):INDEX('egyeni-ranglista'!$1:$1048576,MATCH($A34,'egyeni-ranglista'!$A:$A,0),JT$280))</f>
        <v>334.73554241976979</v>
      </c>
      <c r="JU34" s="9" t="s">
        <v>230</v>
      </c>
      <c r="JV34" s="43"/>
      <c r="JW34" s="9"/>
      <c r="JX34" s="43">
        <f>SUM(INDEX('egyeni-ranglista'!$1:$1048576,MATCH($A34,'egyeni-ranglista'!$A:$A,0),JX$279):INDEX('egyeni-ranglista'!$1:$1048576,MATCH($A34,'egyeni-ranglista'!$A:$A,0),JX$280))</f>
        <v>310.36455443015905</v>
      </c>
      <c r="JY34" s="9" t="s">
        <v>230</v>
      </c>
      <c r="JZ34" s="43"/>
      <c r="KA34" s="9"/>
      <c r="KB34" s="43"/>
      <c r="KC34" s="9"/>
      <c r="KD34" s="43"/>
      <c r="KE34" s="9"/>
      <c r="KF34" s="43"/>
      <c r="KG34" s="9"/>
      <c r="KH34" s="43">
        <f>SUM(INDEX('egyeni-ranglista'!$1:$1048576,MATCH($A34,'egyeni-ranglista'!$A:$A,0),KH$279):INDEX('egyeni-ranglista'!$1:$1048576,MATCH($A34,'egyeni-ranglista'!$A:$A,0),KH$280))</f>
        <v>258.64744916700118</v>
      </c>
      <c r="KI34" s="9" t="s">
        <v>230</v>
      </c>
      <c r="KJ34" s="43">
        <f>SUM(INDEX('egyeni-ranglista'!$1:$1048576,MATCH($A34,'egyeni-ranglista'!$A:$A,0),KJ$279):INDEX('egyeni-ranglista'!$1:$1048576,MATCH($A34,'egyeni-ranglista'!$A:$A,0),KJ$280))</f>
        <v>258.90443929858009</v>
      </c>
      <c r="KK34" s="9" t="s">
        <v>230</v>
      </c>
      <c r="KL34" s="43"/>
      <c r="KM34" s="9"/>
      <c r="KN34" s="43">
        <f>SUM(INDEX('egyeni-ranglista'!$1:$1048576,MATCH($A34,'egyeni-ranglista'!$A:$A,0),KN$279):INDEX('egyeni-ranglista'!$1:$1048576,MATCH($A34,'egyeni-ranglista'!$A:$A,0),KN$280))</f>
        <v>274.77779456173801</v>
      </c>
      <c r="KO34" s="9" t="s">
        <v>230</v>
      </c>
      <c r="KP34" s="43">
        <f>SUM(INDEX('egyeni-ranglista'!$1:$1048576,MATCH($A34,'egyeni-ranglista'!$A:$A,0),KP$279):INDEX('egyeni-ranglista'!$1:$1048576,MATCH($A34,'egyeni-ranglista'!$A:$A,0),KP$280))</f>
        <v>288.38174193015908</v>
      </c>
      <c r="KQ34" s="9" t="s">
        <v>1433</v>
      </c>
      <c r="KR34" s="43"/>
      <c r="KS34" s="9"/>
      <c r="KT34" s="43"/>
      <c r="KU34" s="9"/>
      <c r="KV34" s="43">
        <f>SUM(INDEX('egyeni-ranglista'!$1:$1048576,MATCH($A34,'egyeni-ranglista'!$A:$A,0),KV$279):INDEX('egyeni-ranglista'!$1:$1048576,MATCH($A34,'egyeni-ranglista'!$A:$A,0),KV$280))</f>
        <v>300.36835843684935</v>
      </c>
      <c r="KW34" s="9" t="s">
        <v>230</v>
      </c>
      <c r="KX34" s="43"/>
      <c r="KY34" s="9"/>
      <c r="KZ34" s="43">
        <f>SUM(INDEX('egyeni-ranglista'!$1:$1048576,MATCH($A34,'egyeni-ranglista'!$A:$A,0),KZ$279):INDEX('egyeni-ranglista'!$1:$1048576,MATCH($A34,'egyeni-ranglista'!$A:$A,0),KZ$280))</f>
        <v>338.9973058052704</v>
      </c>
      <c r="LA34" s="9" t="s">
        <v>82</v>
      </c>
      <c r="LB34" s="43"/>
      <c r="LC34" s="9"/>
      <c r="LD34" s="43"/>
      <c r="LE34" s="9"/>
      <c r="LF34" s="43"/>
      <c r="LG34" s="9"/>
      <c r="LH34" s="43">
        <f>SUM(INDEX('egyeni-ranglista'!$1:$1048576,MATCH($A34,'egyeni-ranglista'!$A:$A,0),LH$279):INDEX('egyeni-ranglista'!$1:$1048576,MATCH($A34,'egyeni-ranglista'!$A:$A,0),LH$280))</f>
        <v>321.40464363413588</v>
      </c>
      <c r="LI34" s="9" t="s">
        <v>230</v>
      </c>
      <c r="LJ34" s="43"/>
      <c r="LK34" s="9"/>
      <c r="LL34" s="43"/>
      <c r="LM34" s="9"/>
      <c r="LN34" s="43"/>
      <c r="LO34" s="9"/>
      <c r="LP34" s="43"/>
      <c r="LQ34" s="9"/>
      <c r="LR34" s="43"/>
      <c r="LS34" s="9"/>
      <c r="LT34" s="43"/>
      <c r="LU34" s="9"/>
      <c r="LV34" s="43"/>
      <c r="LW34" s="9"/>
      <c r="LX34" s="43"/>
      <c r="LY34" s="9"/>
      <c r="LZ34" s="43">
        <f>SUM(INDEX('egyeni-ranglista'!$1:$1048576,MATCH($A34,'egyeni-ranglista'!$A:$A,0),LZ$279):INDEX('egyeni-ranglista'!$1:$1048576,MATCH($A34,'egyeni-ranglista'!$A:$A,0),LZ$280))</f>
        <v>240.75926198162472</v>
      </c>
      <c r="MA34" s="9" t="s">
        <v>230</v>
      </c>
      <c r="MB34" s="43"/>
      <c r="MC34" s="9"/>
      <c r="MD34" s="43">
        <f>SUM(INDEX('egyeni-ranglista'!$1:$1048576,MATCH($A34,'egyeni-ranglista'!$A:$A,0),MD$279):INDEX('egyeni-ranglista'!$1:$1048576,MATCH($A34,'egyeni-ranglista'!$A:$A,0),MD$280))</f>
        <v>258.25926198162472</v>
      </c>
      <c r="ME34" s="9" t="s">
        <v>230</v>
      </c>
      <c r="MF34" s="43"/>
      <c r="MG34" s="9"/>
      <c r="MH34" s="43"/>
      <c r="MI34" s="9"/>
      <c r="MJ34" s="43"/>
      <c r="MK34" s="9"/>
      <c r="ML34" s="43"/>
      <c r="MM34" s="9"/>
      <c r="MN34" s="43">
        <f>SUM(INDEX('egyeni-ranglista'!$1:$1048576,MATCH($A34,'egyeni-ranglista'!$A:$A,0),MN$279):INDEX('egyeni-ranglista'!$1:$1048576,MATCH($A34,'egyeni-ranglista'!$A:$A,0),MN$280))</f>
        <v>262.68836204930273</v>
      </c>
      <c r="MO34" s="9" t="s">
        <v>230</v>
      </c>
      <c r="MP34" s="43"/>
      <c r="MQ34" s="9"/>
      <c r="MR34" s="43">
        <f>SUM(INDEX('egyeni-ranglista'!$1:$1048576,MATCH($A34,'egyeni-ranglista'!$A:$A,0),MR$279):INDEX('egyeni-ranglista'!$1:$1048576,MATCH($A34,'egyeni-ranglista'!$A:$A,0),MR$280))</f>
        <v>256.64974025443098</v>
      </c>
      <c r="MS34" s="9" t="s">
        <v>230</v>
      </c>
      <c r="MT34" s="43"/>
      <c r="MU34" s="9"/>
    </row>
    <row r="35" spans="1:359">
      <c r="A35" s="1" t="s">
        <v>161</v>
      </c>
      <c r="B35" s="43">
        <v>33.5</v>
      </c>
      <c r="C35" s="1" t="s">
        <v>261</v>
      </c>
      <c r="D35" s="43" t="s">
        <v>206</v>
      </c>
      <c r="F35" s="43">
        <v>43.012501329928718</v>
      </c>
      <c r="G35" s="1" t="s">
        <v>194</v>
      </c>
      <c r="H35" s="43">
        <v>43.012501329928718</v>
      </c>
      <c r="I35" s="1" t="s">
        <v>229</v>
      </c>
      <c r="J35" s="43" t="s">
        <v>206</v>
      </c>
      <c r="L35" s="43"/>
      <c r="M35" s="9"/>
      <c r="N35" s="43" t="s">
        <v>206</v>
      </c>
      <c r="P35" s="43" t="s">
        <v>206</v>
      </c>
      <c r="R35" s="43">
        <v>47.770252901266652</v>
      </c>
      <c r="S35" s="1" t="s">
        <v>0</v>
      </c>
      <c r="T35" s="43" t="s">
        <v>206</v>
      </c>
      <c r="V35" s="43"/>
      <c r="W35" s="9"/>
      <c r="X35" s="43">
        <v>56.38452353111078</v>
      </c>
      <c r="Y35" s="1" t="s">
        <v>290</v>
      </c>
      <c r="Z35" s="43"/>
      <c r="AA35" s="9"/>
      <c r="AB35" s="43">
        <v>59.850020271404077</v>
      </c>
      <c r="AC35" s="1" t="s">
        <v>242</v>
      </c>
      <c r="AD35" s="43"/>
      <c r="AE35" s="1" t="s">
        <v>42</v>
      </c>
      <c r="AQ35" s="1" t="s">
        <v>566</v>
      </c>
      <c r="AR35" s="9"/>
      <c r="AS35" s="1" t="s">
        <v>42</v>
      </c>
      <c r="AT35" s="43">
        <f>SUM(INDEX('egyeni-ranglista'!$1:$1048576,MATCH($A35,'egyeni-ranglista'!$A:$A,0),AT$279):INDEX('egyeni-ranglista'!$1:$1048576,MATCH($A35,'egyeni-ranglista'!$A:$A,0),AT$280))</f>
        <v>82.019328332254858</v>
      </c>
      <c r="AU35" s="1" t="s">
        <v>324</v>
      </c>
      <c r="AV35" s="43"/>
      <c r="AW35" s="9"/>
      <c r="AX35" s="43"/>
      <c r="AY35" s="9"/>
      <c r="AZ35" s="43"/>
      <c r="BA35" s="1" t="s">
        <v>42</v>
      </c>
      <c r="BB35" s="43"/>
      <c r="BC35" s="1" t="s">
        <v>42</v>
      </c>
      <c r="BD35" s="43">
        <f>SUM(INDEX('egyeni-ranglista'!$1:$1048576,MATCH($A35,'egyeni-ranglista'!$A:$A,0),BD$279):INDEX('egyeni-ranglista'!$1:$1048576,MATCH($A35,'egyeni-ranglista'!$A:$A,0),BD$280))</f>
        <v>128.93547678294044</v>
      </c>
      <c r="BE35" s="9" t="s">
        <v>201</v>
      </c>
      <c r="BF35" s="43"/>
      <c r="BG35" s="9"/>
      <c r="BH35" s="43">
        <f>SUM(INDEX('egyeni-ranglista'!$1:$1048576,MATCH($A35,'egyeni-ranglista'!$A:$A,0),BH$279):INDEX('egyeni-ranglista'!$1:$1048576,MATCH($A35,'egyeni-ranglista'!$A:$A,0),BH$280))</f>
        <v>133.22178716418384</v>
      </c>
      <c r="BI35" s="9" t="s">
        <v>201</v>
      </c>
      <c r="BJ35" s="43">
        <f>SUM(INDEX('egyeni-ranglista'!$1:$1048576,MATCH($A35,'egyeni-ranglista'!$A:$A,0),BJ$279):INDEX('egyeni-ranglista'!$1:$1048576,MATCH($A35,'egyeni-ranglista'!$A:$A,0),BJ$280))</f>
        <v>142.70031961118207</v>
      </c>
      <c r="BK35" s="1" t="s">
        <v>229</v>
      </c>
      <c r="BL35" s="43"/>
      <c r="BN35" s="43">
        <f>SUM(INDEX('egyeni-ranglista'!$1:$1048576,MATCH($A35,'egyeni-ranglista'!$A:$A,0),BN$279):INDEX('egyeni-ranglista'!$1:$1048576,MATCH($A35,'egyeni-ranglista'!$A:$A,0),BN$280))</f>
        <v>158.02063686410381</v>
      </c>
      <c r="BO35" s="9" t="s">
        <v>201</v>
      </c>
      <c r="BP35" s="43"/>
      <c r="BQ35" s="9"/>
      <c r="BR35" s="43"/>
      <c r="BS35" s="9"/>
      <c r="BT35" s="43"/>
      <c r="BU35" s="9" t="s">
        <v>201</v>
      </c>
      <c r="BV35" s="43">
        <f>SUM(INDEX('egyeni-ranglista'!$1:$1048576,MATCH($A35,'egyeni-ranglista'!$A:$A,0),BV$279):INDEX('egyeni-ranglista'!$1:$1048576,MATCH($A35,'egyeni-ranglista'!$A:$A,0),BV$280))</f>
        <v>185.22616755827039</v>
      </c>
      <c r="BW35" s="1" t="s">
        <v>324</v>
      </c>
      <c r="BX35" s="43"/>
      <c r="BY35" s="9"/>
      <c r="BZ35" s="43"/>
      <c r="CA35" s="1" t="s">
        <v>324</v>
      </c>
      <c r="CB35" s="43"/>
      <c r="CD35" s="43">
        <f>SUM(INDEX('egyeni-ranglista'!$1:$1048576,MATCH($A35,'egyeni-ranglista'!$A:$A,0),CD$279):INDEX('egyeni-ranglista'!$1:$1048576,MATCH($A35,'egyeni-ranglista'!$A:$A,0),CD$280))</f>
        <v>252.13246470196944</v>
      </c>
      <c r="CE35" s="9" t="s">
        <v>201</v>
      </c>
      <c r="CF35" s="43"/>
      <c r="CG35" s="9"/>
      <c r="CH35" s="43">
        <f>SUM(INDEX('egyeni-ranglista'!$1:$1048576,MATCH($A35,'egyeni-ranglista'!$A:$A,0),CH$279):INDEX('egyeni-ranglista'!$1:$1048576,MATCH($A35,'egyeni-ranglista'!$A:$A,0),CH$280))</f>
        <v>267.86568901901325</v>
      </c>
      <c r="CI35" s="9" t="s">
        <v>229</v>
      </c>
      <c r="CJ35" s="43"/>
      <c r="CK35" s="9"/>
      <c r="CL35" s="43"/>
      <c r="CM35" s="9"/>
      <c r="CN35" s="43"/>
      <c r="CO35" s="9"/>
      <c r="CP35" s="43"/>
      <c r="CQ35" s="9"/>
      <c r="CR35" s="43">
        <f>SUM(INDEX('egyeni-ranglista'!$1:$1048576,MATCH($A35,'egyeni-ranglista'!$A:$A,0),CR$279):INDEX('egyeni-ranglista'!$1:$1048576,MATCH($A35,'egyeni-ranglista'!$A:$A,0),CR$280))</f>
        <v>215.39727794818199</v>
      </c>
      <c r="CS35" s="1" t="s">
        <v>42</v>
      </c>
      <c r="CT35" s="43"/>
      <c r="CU35" s="9" t="s">
        <v>201</v>
      </c>
      <c r="CV35" s="43"/>
      <c r="CW35" s="9"/>
      <c r="CX35" s="43">
        <f>SUM(INDEX('egyeni-ranglista'!$1:$1048576,MATCH($A35,'egyeni-ranglista'!$A:$A,0),CX$279):INDEX('egyeni-ranglista'!$1:$1048576,MATCH($A35,'egyeni-ranglista'!$A:$A,0),CX$280))</f>
        <v>290.79096676699243</v>
      </c>
      <c r="CY35" s="9" t="s">
        <v>161</v>
      </c>
      <c r="CZ35" s="43">
        <f>SUM(INDEX('egyeni-ranglista'!$1:$1048576,MATCH($A35,'egyeni-ranglista'!$A:$A,0),CZ$279):INDEX('egyeni-ranglista'!$1:$1048576,MATCH($A35,'egyeni-ranglista'!$A:$A,0),CZ$280))</f>
        <v>291.96724933842</v>
      </c>
      <c r="DA35" s="9" t="s">
        <v>811</v>
      </c>
      <c r="DB35" s="43">
        <f>SUM(INDEX('egyeni-ranglista'!$1:$1048576,MATCH($A35,'egyeni-ranglista'!$A:$A,0),DB$279):INDEX('egyeni-ranglista'!$1:$1048576,MATCH($A35,'egyeni-ranglista'!$A:$A,0),DB$280))</f>
        <v>318.84451096485441</v>
      </c>
      <c r="DC35" s="1" t="s">
        <v>42</v>
      </c>
      <c r="DD35" s="43">
        <f>SUM(INDEX('egyeni-ranglista'!$1:$1048576,MATCH($A35,'egyeni-ranglista'!$A:$A,0),DD$279):INDEX('egyeni-ranglista'!$1:$1048576,MATCH($A35,'egyeni-ranglista'!$A:$A,0),DD$280))</f>
        <v>323.08588506448672</v>
      </c>
      <c r="DE35" s="1" t="s">
        <v>42</v>
      </c>
      <c r="DF35" s="43"/>
      <c r="DH35" s="43">
        <f>SUM(INDEX('egyeni-ranglista'!$1:$1048576,MATCH($A35,'egyeni-ranglista'!$A:$A,0),DH$279):INDEX('egyeni-ranglista'!$1:$1048576,MATCH($A35,'egyeni-ranglista'!$A:$A,0),DH$280))</f>
        <v>324.48432128242905</v>
      </c>
      <c r="DI35" s="1" t="s">
        <v>42</v>
      </c>
      <c r="DJ35" s="43">
        <f>SUM(INDEX('egyeni-ranglista'!$1:$1048576,MATCH($A35,'egyeni-ranglista'!$A:$A,0),DJ$279):INDEX('egyeni-ranglista'!$1:$1048576,MATCH($A35,'egyeni-ranglista'!$A:$A,0),DJ$280))</f>
        <v>324.71791920040101</v>
      </c>
      <c r="DK35" s="1" t="s">
        <v>42</v>
      </c>
      <c r="DL35" s="43"/>
      <c r="DN35" s="43">
        <f>SUM(INDEX('egyeni-ranglista'!$1:$1048576,MATCH($A35,'egyeni-ranglista'!$A:$A,0),DN$279):INDEX('egyeni-ranglista'!$1:$1048576,MATCH($A35,'egyeni-ranglista'!$A:$A,0),DN$280))</f>
        <v>306.13210226800499</v>
      </c>
      <c r="DO35" s="10" t="s">
        <v>201</v>
      </c>
      <c r="DP35" s="43">
        <f>SUM(INDEX('egyeni-ranglista'!$1:$1048576,MATCH($A35,'egyeni-ranglista'!$A:$A,0),DP$279):INDEX('egyeni-ranglista'!$1:$1048576,MATCH($A35,'egyeni-ranglista'!$A:$A,0),DP$280))</f>
        <v>304.3256104666055</v>
      </c>
      <c r="DQ35" s="1" t="s">
        <v>229</v>
      </c>
      <c r="DT35" s="43">
        <f>SUM(INDEX('egyeni-ranglista'!$1:$1048576,MATCH($A35,'egyeni-ranglista'!$A:$A,0),DT$279):INDEX('egyeni-ranglista'!$1:$1048576,MATCH($A35,'egyeni-ranglista'!$A:$A,0),DT$280))</f>
        <v>308.97962182775348</v>
      </c>
      <c r="DU35" s="10" t="s">
        <v>201</v>
      </c>
      <c r="DV35" s="43">
        <f>SUM(INDEX('egyeni-ranglista'!$1:$1048576,MATCH($A35,'egyeni-ranglista'!$A:$A,0),DV$279):INDEX('egyeni-ranglista'!$1:$1048576,MATCH($A35,'egyeni-ranglista'!$A:$A,0),DV$280))</f>
        <v>306.73931548397519</v>
      </c>
      <c r="DW35" s="10" t="s">
        <v>201</v>
      </c>
      <c r="DZ35" s="43"/>
      <c r="EA35" s="9"/>
      <c r="EB35" s="43"/>
      <c r="ED35" s="43">
        <f>SUM(INDEX('egyeni-ranglista'!$1:$1048576,MATCH($A35,'egyeni-ranglista'!$A:$A,0),ED$279):INDEX('egyeni-ranglista'!$1:$1048576,MATCH($A35,'egyeni-ranglista'!$A:$A,0),ED$280))</f>
        <v>292.57451447557156</v>
      </c>
      <c r="EE35" s="16" t="s">
        <v>324</v>
      </c>
      <c r="EF35" s="43"/>
      <c r="EL35" s="43">
        <f>SUM(INDEX('egyeni-ranglista'!$1:$1048576,MATCH($A35,'egyeni-ranglista'!$A:$A,0),EL$279):INDEX('egyeni-ranglista'!$1:$1048576,MATCH($A35,'egyeni-ranglista'!$A:$A,0),EL$280))</f>
        <v>337.29221549724008</v>
      </c>
      <c r="EM35" s="10" t="s">
        <v>201</v>
      </c>
      <c r="EN35" s="43"/>
      <c r="EO35" s="10"/>
      <c r="EP35" s="43">
        <f>SUM(INDEX('egyeni-ranglista'!$1:$1048576,MATCH($A35,'egyeni-ranglista'!$A:$A,0),EP$279):INDEX('egyeni-ranglista'!$1:$1048576,MATCH($A35,'egyeni-ranglista'!$A:$A,0),EP$280))</f>
        <v>374.22005879272223</v>
      </c>
      <c r="EQ35" s="10" t="s">
        <v>42</v>
      </c>
      <c r="ER35" s="43"/>
      <c r="ET35" s="43"/>
      <c r="EV35" s="43"/>
      <c r="EX35" s="43"/>
      <c r="EZ35" s="43"/>
      <c r="FB35" s="43">
        <f>SUM(INDEX('egyeni-ranglista'!$1:$1048576,MATCH($A35,'egyeni-ranglista'!$A:$A,0),FB$279):INDEX('egyeni-ranglista'!$1:$1048576,MATCH($A35,'egyeni-ranglista'!$A:$A,0),FB$280))</f>
        <v>372.28849584007889</v>
      </c>
      <c r="FC35" s="1" t="s">
        <v>229</v>
      </c>
      <c r="FD35" s="43">
        <f>SUM(INDEX('egyeni-ranglista'!$1:$1048576,MATCH($A35,'egyeni-ranglista'!$A:$A,0),FD$279):INDEX('egyeni-ranglista'!$1:$1048576,MATCH($A35,'egyeni-ranglista'!$A:$A,0),FD$280))</f>
        <v>372.28849584007889</v>
      </c>
      <c r="FE35" s="10" t="s">
        <v>42</v>
      </c>
      <c r="FF35" s="43">
        <f>SUM(INDEX('egyeni-ranglista'!$1:$1048576,MATCH($A35,'egyeni-ranglista'!$A:$A,0),FF$279):INDEX('egyeni-ranglista'!$1:$1048576,MATCH($A35,'egyeni-ranglista'!$A:$A,0),FF$280))</f>
        <v>372.28849584007889</v>
      </c>
      <c r="FG35" s="1" t="s">
        <v>42</v>
      </c>
      <c r="FH35" s="43">
        <f>SUM(INDEX('egyeni-ranglista'!$1:$1048576,MATCH($A35,'egyeni-ranglista'!$A:$A,0),FH$279):INDEX('egyeni-ranglista'!$1:$1048576,MATCH($A35,'egyeni-ranglista'!$A:$A,0),FH$280))</f>
        <v>383.19339207435303</v>
      </c>
      <c r="FI35" s="9" t="s">
        <v>201</v>
      </c>
      <c r="FJ35" s="43"/>
      <c r="FK35" s="9"/>
      <c r="FL35" s="43">
        <f>SUM(INDEX('egyeni-ranglista'!$1:$1048576,MATCH($A35,'egyeni-ranglista'!$A:$A,0),FL$279):INDEX('egyeni-ranglista'!$1:$1048576,MATCH($A35,'egyeni-ranglista'!$A:$A,0),FL$280))</f>
        <v>341.94339207435308</v>
      </c>
      <c r="FM35" s="9" t="s">
        <v>161</v>
      </c>
      <c r="FN35" s="43">
        <f>SUM(INDEX('egyeni-ranglista'!$1:$1048576,MATCH($A35,'egyeni-ranglista'!$A:$A,0),FN$279):INDEX('egyeni-ranglista'!$1:$1048576,MATCH($A35,'egyeni-ranglista'!$A:$A,0),FN$280))</f>
        <v>316.56502125589856</v>
      </c>
      <c r="FO35" s="10" t="s">
        <v>42</v>
      </c>
      <c r="FP35" s="43">
        <f>SUM(INDEX('egyeni-ranglista'!$1:$1048576,MATCH($A35,'egyeni-ranglista'!$A:$A,0),FP$279):INDEX('egyeni-ranglista'!$1:$1048576,MATCH($A35,'egyeni-ranglista'!$A:$A,0),FP$280))</f>
        <v>315.34886108884427</v>
      </c>
      <c r="FQ35" s="10" t="s">
        <v>42</v>
      </c>
      <c r="FR35" s="43"/>
      <c r="FS35" s="9"/>
      <c r="FT35" s="43">
        <f>SUM(INDEX('egyeni-ranglista'!$1:$1048576,MATCH($A35,'egyeni-ranglista'!$A:$A,0),FT$279):INDEX('egyeni-ranglista'!$1:$1048576,MATCH($A35,'egyeni-ranglista'!$A:$A,0),FT$280))</f>
        <v>321.43525814766781</v>
      </c>
      <c r="FU35" s="10" t="s">
        <v>42</v>
      </c>
      <c r="FV35" s="43">
        <f>SUM(INDEX('egyeni-ranglista'!$1:$1048576,MATCH($A35,'egyeni-ranglista'!$A:$A,0),FV$279):INDEX('egyeni-ranglista'!$1:$1048576,MATCH($A35,'egyeni-ranglista'!$A:$A,0),FV$280))</f>
        <v>282.5332209539468</v>
      </c>
      <c r="FW35" s="9" t="s">
        <v>201</v>
      </c>
      <c r="FX35" s="43">
        <f>SUM(INDEX('egyeni-ranglista'!$1:$1048576,MATCH($A35,'egyeni-ranglista'!$A:$A,0),FX$279):INDEX('egyeni-ranglista'!$1:$1048576,MATCH($A35,'egyeni-ranglista'!$A:$A,0),FX$280))</f>
        <v>299.75967445854286</v>
      </c>
      <c r="FY35" s="10" t="s">
        <v>229</v>
      </c>
      <c r="FZ35" s="43"/>
      <c r="GA35" s="10"/>
      <c r="GB35" s="43">
        <f>SUM(INDEX('egyeni-ranglista'!$1:$1048576,MATCH($A35,'egyeni-ranglista'!$A:$A,0),GB$279):INDEX('egyeni-ranglista'!$1:$1048576,MATCH($A35,'egyeni-ranglista'!$A:$A,0),GB$280))</f>
        <v>278.38641693845511</v>
      </c>
      <c r="GC35" s="9" t="s">
        <v>201</v>
      </c>
      <c r="GD35" s="43"/>
      <c r="GE35" s="9"/>
      <c r="GF35" s="43"/>
      <c r="GG35" s="9"/>
      <c r="GH35" s="43"/>
      <c r="GI35" s="9"/>
      <c r="GJ35" s="43">
        <f>SUM(INDEX('egyeni-ranglista'!$1:$1048576,MATCH($A35,'egyeni-ranglista'!$A:$A,0),GJ$279):INDEX('egyeni-ranglista'!$1:$1048576,MATCH($A35,'egyeni-ranglista'!$A:$A,0),GJ$280))</f>
        <v>166.89585312082099</v>
      </c>
      <c r="GK35" s="9" t="s">
        <v>1466</v>
      </c>
      <c r="GL35" s="43"/>
      <c r="GM35" s="9"/>
      <c r="GN35" s="43">
        <f>SUM(INDEX('egyeni-ranglista'!$1:$1048576,MATCH($A35,'egyeni-ranglista'!$A:$A,0),GN$279):INDEX('egyeni-ranglista'!$1:$1048576,MATCH($A35,'egyeni-ranglista'!$A:$A,0),GN$280))</f>
        <v>167.90259505996821</v>
      </c>
      <c r="GO35" s="9" t="s">
        <v>1475</v>
      </c>
      <c r="GP35" s="43"/>
      <c r="GQ35" s="9"/>
      <c r="GR35" s="43"/>
      <c r="GS35" s="9"/>
      <c r="GT35" s="43"/>
      <c r="GU35" s="9"/>
      <c r="GV35" s="43"/>
      <c r="GW35" s="9"/>
      <c r="GX35" s="43"/>
      <c r="GY35" s="9"/>
      <c r="GZ35" s="43"/>
      <c r="HA35" s="9"/>
      <c r="HB35" s="43"/>
      <c r="HC35" s="9"/>
      <c r="HD35" s="43"/>
      <c r="HE35" s="9"/>
      <c r="HF35" s="43"/>
      <c r="HG35" s="9"/>
      <c r="HH35" s="43"/>
      <c r="HI35" s="9"/>
      <c r="HJ35" s="43"/>
      <c r="HK35" s="9"/>
      <c r="HL35" s="43"/>
      <c r="HM35" s="9"/>
      <c r="HN35" s="43">
        <f>SUM(INDEX('egyeni-ranglista'!$1:$1048576,MATCH($A35,'egyeni-ranglista'!$A:$A,0),HN$279):INDEX('egyeni-ranglista'!$1:$1048576,MATCH($A35,'egyeni-ranglista'!$A:$A,0),HN$280))</f>
        <v>115.55261239320029</v>
      </c>
      <c r="HO35" s="9" t="s">
        <v>201</v>
      </c>
      <c r="HP35" s="43"/>
      <c r="HQ35" s="9"/>
      <c r="HR35" s="43"/>
      <c r="HS35" s="9"/>
      <c r="HT35" s="43"/>
      <c r="HU35" s="9"/>
      <c r="HV35" s="43">
        <f>SUM(INDEX('egyeni-ranglista'!$1:$1048576,MATCH($A35,'egyeni-ranglista'!$A:$A,0),HV$279):INDEX('egyeni-ranglista'!$1:$1048576,MATCH($A35,'egyeni-ranglista'!$A:$A,0),HV$280))</f>
        <v>124.54219945512183</v>
      </c>
      <c r="HW35" s="9" t="s">
        <v>161</v>
      </c>
      <c r="HX35" s="43"/>
      <c r="HY35" s="9"/>
      <c r="HZ35" s="43">
        <f>SUM(INDEX('egyeni-ranglista'!$1:$1048576,MATCH($A35,'egyeni-ranglista'!$A:$A,0),HZ$279):INDEX('egyeni-ranglista'!$1:$1048576,MATCH($A35,'egyeni-ranglista'!$A:$A,0),HZ$280))</f>
        <v>108.02632432614134</v>
      </c>
      <c r="IA35" s="9" t="s">
        <v>1475</v>
      </c>
      <c r="IB35" s="43">
        <f>SUM(INDEX('egyeni-ranglista'!$1:$1048576,MATCH($A35,'egyeni-ranglista'!$A:$A,0),IB$279):INDEX('egyeni-ranglista'!$1:$1048576,MATCH($A35,'egyeni-ranglista'!$A:$A,0),IB$280))</f>
        <v>116.10010669503602</v>
      </c>
      <c r="IC35" s="9" t="s">
        <v>1475</v>
      </c>
      <c r="ID35" s="43"/>
      <c r="IE35" s="9"/>
      <c r="IF35" s="43"/>
      <c r="IG35" s="9"/>
      <c r="IH35" s="43">
        <f>SUM(INDEX('egyeni-ranglista'!$1:$1048576,MATCH($A35,'egyeni-ranglista'!$A:$A,0),IH$279):INDEX('egyeni-ranglista'!$1:$1048576,MATCH($A35,'egyeni-ranglista'!$A:$A,0),IH$280))</f>
        <v>124.7645087307617</v>
      </c>
      <c r="II35" s="9" t="s">
        <v>1475</v>
      </c>
      <c r="IJ35" s="43"/>
      <c r="IK35" s="9"/>
      <c r="IL35" s="43"/>
      <c r="IM35" s="9"/>
      <c r="IN35" s="43"/>
      <c r="IO35" s="9"/>
      <c r="IP35" s="43"/>
      <c r="IQ35" s="9"/>
      <c r="IR35" s="43"/>
      <c r="IS35" s="9"/>
      <c r="IT35" s="43"/>
      <c r="IU35" s="9"/>
      <c r="IV35" s="43"/>
      <c r="IW35" s="9"/>
      <c r="IX35" s="43"/>
      <c r="IY35" s="9"/>
      <c r="IZ35" s="43"/>
      <c r="JA35" s="9"/>
      <c r="JB35" s="43">
        <f>SUM(INDEX('egyeni-ranglista'!$1:$1048576,MATCH($A35,'egyeni-ranglista'!$A:$A,0),JB$279):INDEX('egyeni-ranglista'!$1:$1048576,MATCH($A35,'egyeni-ranglista'!$A:$A,0),JB$280))</f>
        <v>101.93369032421435</v>
      </c>
      <c r="JC35" s="9" t="s">
        <v>201</v>
      </c>
      <c r="JD35" s="43"/>
      <c r="JE35" s="9"/>
      <c r="JF35" s="43"/>
      <c r="JG35" s="9"/>
      <c r="JH35" s="43"/>
      <c r="JI35" s="9"/>
      <c r="JJ35" s="43"/>
      <c r="JK35" s="9"/>
      <c r="JL35" s="43"/>
      <c r="JM35" s="9"/>
      <c r="JN35" s="43"/>
      <c r="JO35" s="9"/>
      <c r="JP35" s="43"/>
      <c r="JQ35" s="9"/>
      <c r="JR35" s="43"/>
      <c r="JS35" s="9"/>
      <c r="JT35" s="43"/>
      <c r="JU35" s="9"/>
      <c r="JV35" s="43"/>
      <c r="JW35" s="9"/>
      <c r="JX35" s="43"/>
      <c r="JY35" s="9"/>
      <c r="JZ35" s="43"/>
      <c r="KA35" s="9"/>
      <c r="KB35" s="43"/>
      <c r="KC35" s="9"/>
      <c r="KD35" s="43"/>
      <c r="KE35" s="9"/>
      <c r="KF35" s="43"/>
      <c r="KG35" s="9"/>
      <c r="KH35" s="43"/>
      <c r="KI35" s="9"/>
      <c r="KJ35" s="43"/>
      <c r="KK35" s="9"/>
      <c r="KL35" s="43"/>
      <c r="KM35" s="9"/>
      <c r="KN35" s="43"/>
      <c r="KO35" s="9"/>
      <c r="KP35" s="43">
        <f>SUM(INDEX('egyeni-ranglista'!$1:$1048576,MATCH($A35,'egyeni-ranglista'!$A:$A,0),KP$279):INDEX('egyeni-ranglista'!$1:$1048576,MATCH($A35,'egyeni-ranglista'!$A:$A,0),KP$280))</f>
        <v>52.591344898086696</v>
      </c>
      <c r="KQ35" s="9" t="s">
        <v>201</v>
      </c>
      <c r="KR35" s="43"/>
      <c r="KS35" s="9"/>
      <c r="KT35" s="43"/>
      <c r="KU35" s="9"/>
      <c r="KV35" s="43"/>
      <c r="KW35" s="9"/>
      <c r="KX35" s="43"/>
      <c r="KY35" s="9"/>
      <c r="KZ35" s="43"/>
      <c r="LA35" s="9"/>
      <c r="LB35" s="43"/>
      <c r="LC35" s="9"/>
      <c r="LD35" s="43"/>
      <c r="LE35" s="9"/>
      <c r="LF35" s="43"/>
      <c r="LG35" s="9"/>
      <c r="LH35" s="43"/>
      <c r="LI35" s="9"/>
      <c r="LJ35" s="43"/>
      <c r="LK35" s="9"/>
      <c r="LL35" s="43">
        <f>SUM(INDEX('egyeni-ranglista'!$1:$1048576,MATCH($A35,'egyeni-ranglista'!$A:$A,0),LL$279):INDEX('egyeni-ranglista'!$1:$1048576,MATCH($A35,'egyeni-ranglista'!$A:$A,0),LL$280))</f>
        <v>43.62610249121262</v>
      </c>
      <c r="LM35" s="9" t="s">
        <v>1573</v>
      </c>
      <c r="LN35" s="43"/>
      <c r="LO35" s="9"/>
      <c r="LP35" s="43"/>
      <c r="LQ35" s="9"/>
      <c r="LR35" s="43">
        <f>SUM(INDEX('egyeni-ranglista'!$1:$1048576,MATCH($A35,'egyeni-ranglista'!$A:$A,0),LR$279):INDEX('egyeni-ranglista'!$1:$1048576,MATCH($A35,'egyeni-ranglista'!$A:$A,0),LR$280))</f>
        <v>50.047020139675048</v>
      </c>
      <c r="LS35" s="9" t="s">
        <v>1569</v>
      </c>
      <c r="LT35" s="43"/>
      <c r="LU35" s="9"/>
      <c r="LV35" s="43"/>
      <c r="LW35" s="9"/>
      <c r="LX35" s="43"/>
      <c r="LY35" s="9"/>
      <c r="LZ35" s="43"/>
      <c r="MA35" s="9"/>
      <c r="MB35" s="43"/>
      <c r="MC35" s="9"/>
      <c r="MD35" s="43"/>
      <c r="ME35" s="9"/>
      <c r="MF35" s="43">
        <f>SUM(INDEX('egyeni-ranglista'!$1:$1048576,MATCH($A35,'egyeni-ranglista'!$A:$A,0),MF$279):INDEX('egyeni-ranglista'!$1:$1048576,MATCH($A35,'egyeni-ranglista'!$A:$A,0),MF$280))</f>
        <v>47.033591457830198</v>
      </c>
      <c r="MG35" s="9" t="s">
        <v>201</v>
      </c>
      <c r="MH35" s="43"/>
      <c r="MI35" s="9"/>
      <c r="MJ35" s="43"/>
      <c r="MK35" s="9"/>
      <c r="ML35" s="43"/>
      <c r="MM35" s="9"/>
      <c r="MN35" s="43"/>
      <c r="MO35" s="9"/>
      <c r="MP35" s="43">
        <f>SUM(INDEX('egyeni-ranglista'!$1:$1048576,MATCH($A35,'egyeni-ranglista'!$A:$A,0),MP$279):INDEX('egyeni-ranglista'!$1:$1048576,MATCH($A35,'egyeni-ranglista'!$A:$A,0),MP$280))</f>
        <v>48.713066454370029</v>
      </c>
      <c r="MQ35" s="9" t="s">
        <v>1650</v>
      </c>
      <c r="MR35" s="43"/>
      <c r="MS35" s="9"/>
      <c r="MT35" s="43"/>
      <c r="MU35" s="9"/>
    </row>
    <row r="36" spans="1:359">
      <c r="A36" s="32" t="s">
        <v>188</v>
      </c>
      <c r="C36" s="9"/>
      <c r="F36" s="43" t="s">
        <v>206</v>
      </c>
      <c r="H36" s="43" t="s">
        <v>206</v>
      </c>
      <c r="J36" s="43" t="s">
        <v>206</v>
      </c>
      <c r="L36" s="43"/>
      <c r="M36" s="9"/>
      <c r="N36" s="43" t="s">
        <v>206</v>
      </c>
      <c r="P36" s="43" t="s">
        <v>206</v>
      </c>
      <c r="R36" s="43">
        <v>0</v>
      </c>
      <c r="S36" s="1" t="s">
        <v>0</v>
      </c>
      <c r="T36" s="43" t="s">
        <v>206</v>
      </c>
      <c r="V36" s="43"/>
      <c r="W36" s="9"/>
      <c r="X36" s="43">
        <v>8.6142706298441283</v>
      </c>
      <c r="Y36" s="1" t="s">
        <v>290</v>
      </c>
      <c r="Z36" s="43"/>
      <c r="AA36" s="9"/>
      <c r="AB36" s="43" t="s">
        <v>206</v>
      </c>
      <c r="AD36" s="43" t="s">
        <v>206</v>
      </c>
      <c r="AP36" s="43"/>
      <c r="AQ36" s="1" t="s">
        <v>573</v>
      </c>
      <c r="AR36" s="43"/>
      <c r="AS36" s="9"/>
      <c r="BD36" s="43"/>
      <c r="BE36" s="1" t="s">
        <v>631</v>
      </c>
      <c r="BF36" s="43"/>
      <c r="BG36" s="9"/>
      <c r="BH36" s="43"/>
      <c r="BI36" s="9"/>
      <c r="BJ36" s="43"/>
      <c r="BK36" s="9"/>
      <c r="BL36" s="43"/>
      <c r="BM36" s="9"/>
      <c r="BN36" s="43"/>
      <c r="BO36" s="9"/>
      <c r="BP36" s="43"/>
      <c r="BQ36" s="9"/>
      <c r="BR36" s="43"/>
      <c r="BS36" s="9"/>
      <c r="BT36" s="43"/>
      <c r="BU36" s="9"/>
      <c r="BV36" s="43"/>
      <c r="BW36" s="9"/>
      <c r="BX36" s="43">
        <f>SUM(INDEX('egyeni-ranglista'!$1:$1048576,MATCH($A36,'egyeni-ranglista'!$A:$A,0),BX$279):INDEX('egyeni-ranglista'!$1:$1048576,MATCH($A36,'egyeni-ranglista'!$A:$A,0),BX$280))</f>
        <v>15.321936275396729</v>
      </c>
      <c r="BY36" s="1" t="s">
        <v>543</v>
      </c>
      <c r="BZ36" s="43"/>
      <c r="CA36" s="9"/>
      <c r="CB36" s="43"/>
      <c r="CC36" s="9"/>
      <c r="CD36" s="43">
        <f>SUM(INDEX('egyeni-ranglista'!$1:$1048576,MATCH($A36,'egyeni-ranglista'!$A:$A,0),CD$279):INDEX('egyeni-ranglista'!$1:$1048576,MATCH($A36,'egyeni-ranglista'!$A:$A,0),CD$280))</f>
        <v>7.5747443157287258</v>
      </c>
      <c r="CE36" s="1" t="s">
        <v>543</v>
      </c>
      <c r="CF36" s="43"/>
      <c r="CG36" s="9"/>
      <c r="CH36" s="43"/>
      <c r="CI36" s="9"/>
      <c r="CJ36" s="43"/>
      <c r="CK36" s="9"/>
      <c r="CL36" s="43"/>
      <c r="CM36" s="9"/>
      <c r="CN36" s="43"/>
      <c r="CO36" s="9"/>
      <c r="CP36" s="43"/>
      <c r="CQ36" s="9"/>
      <c r="CR36" s="43"/>
      <c r="CS36" s="53" t="s">
        <v>778</v>
      </c>
      <c r="CT36" s="43"/>
      <c r="CU36" s="9"/>
      <c r="CV36" s="43"/>
      <c r="CW36" s="9"/>
      <c r="CX36" s="43"/>
      <c r="CY36" s="9"/>
      <c r="CZ36" s="43">
        <f>SUM(INDEX('egyeni-ranglista'!$1:$1048576,MATCH($A36,'egyeni-ranglista'!$A:$A,0),CZ$279):INDEX('egyeni-ranglista'!$1:$1048576,MATCH($A36,'egyeni-ranglista'!$A:$A,0),CZ$280))</f>
        <v>15.482058843370927</v>
      </c>
      <c r="DA36" s="1" t="s">
        <v>543</v>
      </c>
      <c r="DB36" s="43"/>
      <c r="DD36" s="43"/>
      <c r="DF36" s="43"/>
      <c r="DH36" s="43"/>
      <c r="DJ36" s="43"/>
      <c r="DL36" s="43"/>
      <c r="DN36" s="43">
        <f>SUM(INDEX('egyeni-ranglista'!$1:$1048576,MATCH($A36,'egyeni-ranglista'!$A:$A,0),DN$279):INDEX('egyeni-ranglista'!$1:$1048576,MATCH($A36,'egyeni-ranglista'!$A:$A,0),DN$280))</f>
        <v>17.706096273063896</v>
      </c>
      <c r="DO36" s="1" t="s">
        <v>543</v>
      </c>
      <c r="DP36" s="43"/>
      <c r="DQ36" s="9"/>
      <c r="DT36" s="43">
        <f>SUM(INDEX('egyeni-ranglista'!$1:$1048576,MATCH($A36,'egyeni-ranglista'!$A:$A,0),DT$279):INDEX('egyeni-ranglista'!$1:$1048576,MATCH($A36,'egyeni-ranglista'!$A:$A,0),DT$280))</f>
        <v>19.240504402183653</v>
      </c>
      <c r="DU36" s="11" t="s">
        <v>543</v>
      </c>
      <c r="DV36" s="43"/>
      <c r="DW36" s="9"/>
      <c r="DX36" s="43"/>
      <c r="DY36" s="9"/>
      <c r="DZ36" s="43"/>
      <c r="EA36" s="9"/>
      <c r="EB36" s="43"/>
      <c r="ED36" s="43"/>
      <c r="EE36" s="9"/>
      <c r="EF36" s="43">
        <f>SUM(INDEX('egyeni-ranglista'!$1:$1048576,MATCH($A36,'egyeni-ranglista'!$A:$A,0),EF$279):INDEX('egyeni-ranglista'!$1:$1048576,MATCH($A36,'egyeni-ranglista'!$A:$A,0),EF$280))</f>
        <v>18.373425732007533</v>
      </c>
      <c r="EG36" s="11" t="s">
        <v>543</v>
      </c>
      <c r="EL36" s="43">
        <f>SUM(INDEX('egyeni-ranglista'!$1:$1048576,MATCH($A36,'egyeni-ranglista'!$A:$A,0),EL$279):INDEX('egyeni-ranglista'!$1:$1048576,MATCH($A36,'egyeni-ranglista'!$A:$A,0),EL$280))</f>
        <v>19.896899811749876</v>
      </c>
      <c r="EM36" s="11" t="s">
        <v>543</v>
      </c>
      <c r="EN36" s="43"/>
      <c r="EO36" s="11"/>
      <c r="FF36" s="43">
        <f>SUM(INDEX('egyeni-ranglista'!$1:$1048576,MATCH($A36,'egyeni-ranglista'!$A:$A,0),FF$279):INDEX('egyeni-ranglista'!$1:$1048576,MATCH($A36,'egyeni-ranglista'!$A:$A,0),FF$280))</f>
        <v>24.495202534383381</v>
      </c>
      <c r="FG36" s="53" t="s">
        <v>778</v>
      </c>
      <c r="FH36" s="43"/>
      <c r="FI36" s="9"/>
      <c r="FJ36" s="43"/>
      <c r="FK36" s="9"/>
      <c r="FL36" s="43"/>
      <c r="FM36" s="9"/>
      <c r="FP36" s="43"/>
      <c r="FQ36" s="53"/>
      <c r="FR36" s="43">
        <f>SUM(INDEX('egyeni-ranglista'!$1:$1048576,MATCH($A36,'egyeni-ranglista'!$A:$A,0),FR$279):INDEX('egyeni-ranglista'!$1:$1048576,MATCH($A36,'egyeni-ranglista'!$A:$A,0),FR$280))</f>
        <v>20.543565120858073</v>
      </c>
      <c r="FS36" s="11" t="s">
        <v>574</v>
      </c>
      <c r="FT36" s="43"/>
      <c r="FU36" s="9"/>
      <c r="FV36" s="43">
        <f>SUM(INDEX('egyeni-ranglista'!$1:$1048576,MATCH($A36,'egyeni-ranglista'!$A:$A,0),FV$279):INDEX('egyeni-ranglista'!$1:$1048576,MATCH($A36,'egyeni-ranglista'!$A:$A,0),FV$280))</f>
        <v>22.365028068863243</v>
      </c>
      <c r="FW36" s="11" t="s">
        <v>543</v>
      </c>
      <c r="FX36" s="43"/>
      <c r="FY36" s="9"/>
      <c r="FZ36" s="43"/>
      <c r="GA36" s="9"/>
      <c r="GB36" s="43">
        <f>SUM(INDEX('egyeni-ranglista'!$1:$1048576,MATCH($A36,'egyeni-ranglista'!$A:$A,0),GB$279):INDEX('egyeni-ranglista'!$1:$1048576,MATCH($A36,'egyeni-ranglista'!$A:$A,0),GB$280))</f>
        <v>20.830619939743482</v>
      </c>
      <c r="GC36" s="9" t="s">
        <v>116</v>
      </c>
      <c r="GD36" s="43"/>
      <c r="GE36" s="9"/>
      <c r="GF36" s="43"/>
      <c r="GG36" s="9"/>
      <c r="GH36" s="43"/>
      <c r="GI36" s="9"/>
      <c r="GJ36" s="43"/>
      <c r="GK36" s="9"/>
      <c r="GL36" s="43"/>
      <c r="GM36" s="9"/>
      <c r="GN36" s="43"/>
      <c r="GO36" s="9"/>
      <c r="GP36" s="43"/>
      <c r="GQ36" s="9"/>
      <c r="GR36" s="43"/>
      <c r="GS36" s="9"/>
      <c r="GT36" s="43"/>
      <c r="GU36" s="9"/>
      <c r="GV36" s="43"/>
      <c r="GW36" s="9"/>
      <c r="GX36" s="43"/>
      <c r="GY36" s="9"/>
      <c r="GZ36" s="43"/>
      <c r="HA36" s="9"/>
      <c r="HB36" s="43"/>
      <c r="HC36" s="9"/>
      <c r="HD36" s="43"/>
      <c r="HE36" s="9"/>
      <c r="HF36" s="43"/>
      <c r="HG36" s="9"/>
      <c r="HH36" s="43"/>
      <c r="HI36" s="9"/>
      <c r="HJ36" s="43"/>
      <c r="HK36" s="9"/>
      <c r="HL36" s="43"/>
      <c r="HM36" s="9"/>
      <c r="HN36" s="43">
        <f>SUM(INDEX('egyeni-ranglista'!$1:$1048576,MATCH($A36,'egyeni-ranglista'!$A:$A,0),HN$279):INDEX('egyeni-ranglista'!$1:$1048576,MATCH($A36,'egyeni-ranglista'!$A:$A,0),HN$280))</f>
        <v>17.201113396880888</v>
      </c>
      <c r="HO36" s="9" t="s">
        <v>543</v>
      </c>
      <c r="HP36" s="43"/>
      <c r="HQ36" s="9"/>
      <c r="HR36" s="43"/>
      <c r="HS36" s="9"/>
      <c r="HT36" s="43"/>
      <c r="HU36" s="9"/>
      <c r="HV36" s="43"/>
      <c r="HW36" s="9"/>
      <c r="HX36" s="43"/>
      <c r="HY36" s="9"/>
      <c r="HZ36" s="43"/>
      <c r="IA36" s="9"/>
      <c r="IB36" s="43"/>
      <c r="IC36" s="9"/>
      <c r="ID36" s="43"/>
      <c r="IE36" s="9"/>
      <c r="IF36" s="43"/>
      <c r="IG36" s="9"/>
      <c r="IH36" s="43"/>
      <c r="II36" s="9"/>
      <c r="IJ36" s="43"/>
      <c r="IK36" s="9"/>
      <c r="IL36" s="43"/>
      <c r="IM36" s="9"/>
      <c r="IN36" s="43"/>
      <c r="IO36" s="9"/>
      <c r="IP36" s="43"/>
      <c r="IQ36" s="9"/>
      <c r="IR36" s="43"/>
      <c r="IS36" s="9"/>
      <c r="IT36" s="43"/>
      <c r="IU36" s="9"/>
      <c r="IV36" s="43"/>
      <c r="IW36" s="9"/>
      <c r="IX36" s="43"/>
      <c r="IY36" s="9"/>
      <c r="IZ36" s="43"/>
      <c r="JA36" s="9"/>
      <c r="JB36" s="43"/>
      <c r="JC36" s="9"/>
      <c r="JD36" s="43"/>
      <c r="JE36" s="9"/>
      <c r="JF36" s="43"/>
      <c r="JG36" s="9"/>
      <c r="JH36" s="43"/>
      <c r="JI36" s="9"/>
      <c r="JJ36" s="43"/>
      <c r="JK36" s="9"/>
      <c r="JL36" s="43"/>
      <c r="JM36" s="9"/>
      <c r="JN36" s="43">
        <f>SUM(INDEX('egyeni-ranglista'!$1:$1048576,MATCH($A36,'egyeni-ranglista'!$A:$A,0),JN$279):INDEX('egyeni-ranglista'!$1:$1048576,MATCH($A36,'egyeni-ranglista'!$A:$A,0),JN$280))</f>
        <v>19.109380592882307</v>
      </c>
      <c r="JO36" s="9" t="s">
        <v>543</v>
      </c>
      <c r="JP36" s="43"/>
      <c r="JQ36" s="9"/>
      <c r="JR36" s="43"/>
      <c r="JS36" s="9"/>
      <c r="JT36" s="43"/>
      <c r="JU36" s="9"/>
      <c r="JV36" s="43"/>
      <c r="JW36" s="9"/>
      <c r="JX36" s="43"/>
      <c r="JY36" s="9"/>
      <c r="JZ36" s="43"/>
      <c r="KA36" s="9"/>
      <c r="KB36" s="43"/>
      <c r="KC36" s="9"/>
      <c r="KD36" s="43"/>
      <c r="KE36" s="9"/>
      <c r="KF36" s="43"/>
      <c r="KG36" s="9"/>
      <c r="KH36" s="43"/>
      <c r="KI36" s="9"/>
      <c r="KJ36" s="43"/>
      <c r="KK36" s="9"/>
      <c r="KL36" s="43">
        <f>SUM(INDEX('egyeni-ranglista'!$1:$1048576,MATCH($A36,'egyeni-ranglista'!$A:$A,0),KL$279):INDEX('egyeni-ranglista'!$1:$1048576,MATCH($A36,'egyeni-ranglista'!$A:$A,0),KL$280))</f>
        <v>19.704137005953179</v>
      </c>
      <c r="KM36" s="1" t="s">
        <v>543</v>
      </c>
      <c r="KN36" s="43"/>
      <c r="KO36" s="9"/>
      <c r="KP36" s="43"/>
      <c r="KQ36" s="9"/>
      <c r="KR36" s="43"/>
      <c r="KS36" s="9"/>
      <c r="KT36" s="43"/>
      <c r="KU36" s="9"/>
      <c r="KV36" s="43"/>
      <c r="KW36" s="9"/>
      <c r="KX36" s="43"/>
      <c r="KY36" s="9"/>
      <c r="KZ36" s="43"/>
      <c r="LA36" s="9"/>
      <c r="LB36" s="43"/>
      <c r="LC36" s="9"/>
      <c r="LD36" s="43"/>
      <c r="LE36" s="9"/>
      <c r="LF36" s="43"/>
      <c r="LG36" s="9"/>
      <c r="LH36" s="43"/>
      <c r="LI36" s="9"/>
      <c r="LJ36" s="43"/>
      <c r="LK36" s="9"/>
      <c r="LL36" s="43"/>
      <c r="LM36" s="9"/>
      <c r="LN36" s="43"/>
      <c r="LO36" s="9"/>
      <c r="LP36" s="43"/>
      <c r="LQ36" s="9"/>
      <c r="LR36" s="43"/>
      <c r="LS36" s="9"/>
      <c r="LT36" s="43"/>
      <c r="LU36" s="9"/>
      <c r="LV36" s="43"/>
      <c r="LW36" s="9"/>
      <c r="LX36" s="43"/>
      <c r="LY36" s="9"/>
      <c r="LZ36" s="43"/>
      <c r="MA36" s="9"/>
      <c r="MB36" s="43"/>
      <c r="MC36" s="9"/>
      <c r="MD36" s="43"/>
      <c r="ME36" s="9"/>
      <c r="MF36" s="43"/>
      <c r="MG36" s="9"/>
      <c r="MH36" s="43"/>
      <c r="MI36" s="9"/>
      <c r="MJ36" s="43"/>
      <c r="MK36" s="9"/>
      <c r="ML36" s="43"/>
      <c r="MM36" s="9"/>
      <c r="MN36" s="43"/>
      <c r="MO36" s="9"/>
      <c r="MP36" s="43"/>
      <c r="MQ36" s="9"/>
      <c r="MR36" s="43"/>
      <c r="MS36" s="9"/>
      <c r="MT36" s="43"/>
      <c r="MU36" s="9"/>
    </row>
    <row r="37" spans="1:359">
      <c r="A37" s="1" t="s">
        <v>175</v>
      </c>
      <c r="B37" s="43">
        <v>13.9</v>
      </c>
      <c r="C37" s="109" t="s">
        <v>195</v>
      </c>
      <c r="D37" s="43">
        <v>13.9</v>
      </c>
      <c r="E37" s="9" t="s">
        <v>97</v>
      </c>
      <c r="F37" s="43">
        <v>13.9</v>
      </c>
      <c r="G37" s="109" t="s">
        <v>195</v>
      </c>
      <c r="H37" s="43" t="s">
        <v>206</v>
      </c>
      <c r="J37" s="43">
        <v>18.337495108237803</v>
      </c>
      <c r="K37" s="9" t="s">
        <v>97</v>
      </c>
      <c r="L37" s="43">
        <v>20.58025130575535</v>
      </c>
      <c r="M37" s="109" t="s">
        <v>195</v>
      </c>
      <c r="N37" s="43" t="s">
        <v>206</v>
      </c>
      <c r="P37" s="43" t="s">
        <v>206</v>
      </c>
      <c r="R37" s="43" t="s">
        <v>206</v>
      </c>
      <c r="T37" s="43">
        <v>23.959708899685157</v>
      </c>
      <c r="U37" s="9" t="s">
        <v>97</v>
      </c>
      <c r="V37" s="43"/>
      <c r="W37" s="9"/>
      <c r="X37" s="43"/>
      <c r="Y37" s="9"/>
      <c r="Z37" s="43"/>
      <c r="AA37" s="9"/>
      <c r="AB37" s="43">
        <v>49.362247731587402</v>
      </c>
      <c r="AC37" s="1" t="s">
        <v>116</v>
      </c>
      <c r="AD37" s="43">
        <v>61.855903064416204</v>
      </c>
      <c r="AE37" s="1" t="s">
        <v>116</v>
      </c>
      <c r="AR37" s="9"/>
      <c r="AS37" s="9"/>
      <c r="AT37" s="43">
        <f>SUM(INDEX('egyeni-ranglista'!$1:$1048576,MATCH($A37,'egyeni-ranglista'!$A:$A,0),AT$279):INDEX('egyeni-ranglista'!$1:$1048576,MATCH($A37,'egyeni-ranglista'!$A:$A,0),AT$280))</f>
        <v>66.582420534556761</v>
      </c>
      <c r="AU37" s="1" t="s">
        <v>1290</v>
      </c>
      <c r="AV37" s="43"/>
      <c r="AW37" s="9"/>
      <c r="AX37" s="43"/>
      <c r="AY37" s="9"/>
      <c r="AZ37" s="43"/>
      <c r="BA37" s="9"/>
      <c r="BB37" s="43"/>
      <c r="BC37" s="9"/>
      <c r="BD37" s="43">
        <f>SUM(INDEX('egyeni-ranglista'!$1:$1048576,MATCH($A37,'egyeni-ranglista'!$A:$A,0),BD$279):INDEX('egyeni-ranglista'!$1:$1048576,MATCH($A37,'egyeni-ranglista'!$A:$A,0),BD$280))</f>
        <v>84.686852153933273</v>
      </c>
      <c r="BE37" s="1" t="s">
        <v>1290</v>
      </c>
      <c r="BF37" s="43"/>
      <c r="BG37" s="9"/>
      <c r="BH37" s="43">
        <f>SUM(INDEX('egyeni-ranglista'!$1:$1048576,MATCH($A37,'egyeni-ranglista'!$A:$A,0),BH$279):INDEX('egyeni-ranglista'!$1:$1048576,MATCH($A37,'egyeni-ranglista'!$A:$A,0),BH$280))</f>
        <v>106.73073411461361</v>
      </c>
      <c r="BI37" s="1" t="s">
        <v>1290</v>
      </c>
      <c r="BJ37" s="43"/>
      <c r="BK37" s="9"/>
      <c r="BL37" s="43"/>
      <c r="BM37" s="9"/>
      <c r="BN37" s="43">
        <f>SUM(INDEX('egyeni-ranglista'!$1:$1048576,MATCH($A37,'egyeni-ranglista'!$A:$A,0),BN$279):INDEX('egyeni-ranglista'!$1:$1048576,MATCH($A37,'egyeni-ranglista'!$A:$A,0),BN$280))</f>
        <v>136.41595581556936</v>
      </c>
      <c r="BO37" s="1" t="s">
        <v>1290</v>
      </c>
      <c r="BP37" s="43"/>
      <c r="BQ37" s="9"/>
      <c r="BR37" s="43"/>
      <c r="BS37" s="9"/>
      <c r="BT37" s="43"/>
      <c r="BU37" s="9"/>
      <c r="BV37" s="43"/>
      <c r="BW37" s="9"/>
      <c r="BX37" s="43"/>
      <c r="BY37" s="9"/>
      <c r="BZ37" s="43"/>
      <c r="CA37" s="9"/>
      <c r="CB37" s="43"/>
      <c r="CC37" s="9"/>
      <c r="CD37" s="43"/>
      <c r="CE37" s="9"/>
      <c r="CF37" s="43">
        <f>SUM(INDEX('egyeni-ranglista'!$1:$1048576,MATCH($A37,'egyeni-ranglista'!$A:$A,0),CF$279):INDEX('egyeni-ranglista'!$1:$1048576,MATCH($A37,'egyeni-ranglista'!$A:$A,0),CF$280))</f>
        <v>117.34174743316896</v>
      </c>
      <c r="CG37" s="1" t="s">
        <v>1290</v>
      </c>
      <c r="CH37" s="43"/>
      <c r="CI37" s="9"/>
      <c r="CJ37" s="43"/>
      <c r="CK37" s="9"/>
      <c r="CL37" s="43"/>
      <c r="CM37" s="9"/>
      <c r="CN37" s="43"/>
      <c r="CO37" s="9"/>
      <c r="CP37" s="43"/>
      <c r="CQ37" s="9"/>
      <c r="CR37" s="43">
        <f>SUM(INDEX('egyeni-ranglista'!$1:$1048576,MATCH($A37,'egyeni-ranglista'!$A:$A,0),CR$279):INDEX('egyeni-ranglista'!$1:$1048576,MATCH($A37,'egyeni-ranglista'!$A:$A,0),CR$280))</f>
        <v>119.15385988821969</v>
      </c>
      <c r="CS37" s="53" t="s">
        <v>116</v>
      </c>
      <c r="CT37" s="43"/>
      <c r="CU37" s="9"/>
      <c r="CV37" s="43"/>
      <c r="CW37" s="9"/>
      <c r="CX37" s="43"/>
      <c r="CY37" s="9"/>
      <c r="CZ37" s="43"/>
      <c r="DA37" s="9"/>
      <c r="DB37" s="43"/>
      <c r="DD37" s="43"/>
      <c r="DF37" s="43"/>
      <c r="DH37" s="43"/>
      <c r="DJ37" s="43"/>
      <c r="DL37" s="43"/>
      <c r="DN37" s="43">
        <f>SUM(INDEX('egyeni-ranglista'!$1:$1048576,MATCH($A37,'egyeni-ranglista'!$A:$A,0),DN$279):INDEX('egyeni-ranglista'!$1:$1048576,MATCH($A37,'egyeni-ranglista'!$A:$A,0),DN$280))</f>
        <v>87.448237646721296</v>
      </c>
      <c r="DO37" s="1" t="s">
        <v>1290</v>
      </c>
      <c r="DP37" s="43"/>
      <c r="DQ37" s="9"/>
      <c r="DT37" s="43"/>
      <c r="DV37" s="43"/>
      <c r="DX37" s="43"/>
      <c r="DZ37" s="43"/>
      <c r="EB37" s="43"/>
      <c r="ED37" s="43"/>
      <c r="EF37" s="43">
        <f>SUM(INDEX('egyeni-ranglista'!$1:$1048576,MATCH($A37,'egyeni-ranglista'!$A:$A,0),EF$279):INDEX('egyeni-ranglista'!$1:$1048576,MATCH($A37,'egyeni-ranglista'!$A:$A,0),EF$280))</f>
        <v>68.994322920734206</v>
      </c>
      <c r="EG37" s="10" t="s">
        <v>1290</v>
      </c>
      <c r="EL37" s="43"/>
      <c r="EN37" s="43">
        <f>SUM(INDEX('egyeni-ranglista'!$1:$1048576,MATCH($A37,'egyeni-ranglista'!$A:$A,0),EN$279):INDEX('egyeni-ranglista'!$1:$1048576,MATCH($A37,'egyeni-ranglista'!$A:$A,0),EN$280))</f>
        <v>75.697608871600508</v>
      </c>
      <c r="EO37" s="10" t="s">
        <v>1290</v>
      </c>
      <c r="FF37" s="43">
        <f>SUM(INDEX('egyeni-ranglista'!$1:$1048576,MATCH($A37,'egyeni-ranglista'!$A:$A,0),FF$279):INDEX('egyeni-ranglista'!$1:$1048576,MATCH($A37,'egyeni-ranglista'!$A:$A,0),FF$280))</f>
        <v>127.8093092983905</v>
      </c>
      <c r="FG37" s="53" t="s">
        <v>116</v>
      </c>
      <c r="FH37" s="43"/>
      <c r="FI37" s="9"/>
      <c r="FJ37" s="43"/>
      <c r="FK37" s="9"/>
      <c r="FL37" s="43"/>
      <c r="FM37" s="9"/>
      <c r="FP37" s="43"/>
      <c r="FQ37" s="53"/>
      <c r="FR37" s="43">
        <f>SUM(INDEX('egyeni-ranglista'!$1:$1048576,MATCH($A37,'egyeni-ranglista'!$A:$A,0),FR$279):INDEX('egyeni-ranglista'!$1:$1048576,MATCH($A37,'egyeni-ranglista'!$A:$A,0),FR$280))</f>
        <v>130.83844714124442</v>
      </c>
      <c r="FS37" s="9" t="s">
        <v>1290</v>
      </c>
      <c r="FT37" s="43"/>
      <c r="FU37" s="9"/>
      <c r="FV37" s="43">
        <f>SUM(INDEX('egyeni-ranglista'!$1:$1048576,MATCH($A37,'egyeni-ranglista'!$A:$A,0),FV$279):INDEX('egyeni-ranglista'!$1:$1048576,MATCH($A37,'egyeni-ranglista'!$A:$A,0),FV$280))</f>
        <v>149.57349460644045</v>
      </c>
      <c r="FW37" s="9" t="s">
        <v>1290</v>
      </c>
      <c r="FX37" s="43">
        <f>SUM(INDEX('egyeni-ranglista'!$1:$1048576,MATCH($A37,'egyeni-ranglista'!$A:$A,0),FX$279):INDEX('egyeni-ranglista'!$1:$1048576,MATCH($A37,'egyeni-ranglista'!$A:$A,0),FX$280))</f>
        <v>137.16989470740387</v>
      </c>
      <c r="FY37" s="9" t="s">
        <v>1406</v>
      </c>
      <c r="FZ37" s="43"/>
      <c r="GA37" s="9"/>
      <c r="GB37" s="43"/>
      <c r="GC37" s="9"/>
      <c r="GD37" s="43"/>
      <c r="GE37" s="9"/>
      <c r="GF37" s="43">
        <f>SUM(INDEX('egyeni-ranglista'!$1:$1048576,MATCH($A37,'egyeni-ranglista'!$A:$A,0),GF$279):INDEX('egyeni-ranglista'!$1:$1048576,MATCH($A37,'egyeni-ranglista'!$A:$A,0),GF$280))</f>
        <v>140.35313486357342</v>
      </c>
      <c r="GG37" s="9" t="s">
        <v>116</v>
      </c>
      <c r="GH37" s="43"/>
      <c r="GI37" s="9"/>
      <c r="GJ37" s="43">
        <f>SUM(INDEX('egyeni-ranglista'!$1:$1048576,MATCH($A37,'egyeni-ranglista'!$A:$A,0),GJ$279):INDEX('egyeni-ranglista'!$1:$1048576,MATCH($A37,'egyeni-ranglista'!$A:$A,0),GJ$280))</f>
        <v>158.816549647231</v>
      </c>
      <c r="GK37" s="9" t="s">
        <v>1290</v>
      </c>
      <c r="GL37" s="43"/>
      <c r="GM37" s="9"/>
      <c r="GN37" s="43">
        <f>SUM(INDEX('egyeni-ranglista'!$1:$1048576,MATCH($A37,'egyeni-ranglista'!$A:$A,0),GN$279):INDEX('egyeni-ranglista'!$1:$1048576,MATCH($A37,'egyeni-ranglista'!$A:$A,0),GN$280))</f>
        <v>158.816549647231</v>
      </c>
      <c r="GO37" s="9" t="s">
        <v>116</v>
      </c>
      <c r="GP37" s="43"/>
      <c r="GQ37" s="9"/>
      <c r="GR37" s="43"/>
      <c r="GS37" s="9"/>
      <c r="GT37" s="43"/>
      <c r="GU37" s="9"/>
      <c r="GV37" s="43"/>
      <c r="GW37" s="9"/>
      <c r="GX37" s="43"/>
      <c r="GY37" s="9"/>
      <c r="GZ37" s="43"/>
      <c r="HA37" s="9"/>
      <c r="HB37" s="43"/>
      <c r="HC37" s="9"/>
      <c r="HD37" s="43"/>
      <c r="HE37" s="9"/>
      <c r="HF37" s="43"/>
      <c r="HG37" s="9"/>
      <c r="HH37" s="43"/>
      <c r="HI37" s="9"/>
      <c r="HJ37" s="43"/>
      <c r="HK37" s="9"/>
      <c r="HL37" s="43"/>
      <c r="HM37" s="9"/>
      <c r="HN37" s="43"/>
      <c r="HO37" s="9"/>
      <c r="HP37" s="43">
        <f>SUM(INDEX('egyeni-ranglista'!$1:$1048576,MATCH($A37,'egyeni-ranglista'!$A:$A,0),HP$279):INDEX('egyeni-ranglista'!$1:$1048576,MATCH($A37,'egyeni-ranglista'!$A:$A,0),HP$280))</f>
        <v>88.586974147625881</v>
      </c>
      <c r="HQ37" s="9" t="s">
        <v>1290</v>
      </c>
      <c r="HR37" s="43"/>
      <c r="HS37" s="9"/>
      <c r="HT37" s="43"/>
      <c r="HU37" s="9"/>
      <c r="HV37" s="43"/>
      <c r="HW37" s="9"/>
      <c r="HX37" s="43"/>
      <c r="HY37" s="9"/>
      <c r="HZ37" s="43"/>
      <c r="IA37" s="9"/>
      <c r="IB37" s="43">
        <f>SUM(INDEX('egyeni-ranglista'!$1:$1048576,MATCH($A37,'egyeni-ranglista'!$A:$A,0),IB$279):INDEX('egyeni-ranglista'!$1:$1048576,MATCH($A37,'egyeni-ranglista'!$A:$A,0),IB$280))</f>
        <v>118.180728598104</v>
      </c>
      <c r="IC37" s="9" t="s">
        <v>1517</v>
      </c>
      <c r="ID37" s="43"/>
      <c r="IE37" s="9"/>
      <c r="IF37" s="43"/>
      <c r="IG37" s="9"/>
      <c r="IH37" s="43"/>
      <c r="II37" s="9"/>
      <c r="IJ37" s="43"/>
      <c r="IK37" s="9"/>
      <c r="IL37" s="43"/>
      <c r="IM37" s="9"/>
      <c r="IN37" s="43"/>
      <c r="IO37" s="9"/>
      <c r="IP37" s="43"/>
      <c r="IQ37" s="9"/>
      <c r="IR37" s="43"/>
      <c r="IS37" s="9"/>
      <c r="IT37" s="43"/>
      <c r="IU37" s="9"/>
      <c r="IV37" s="43"/>
      <c r="IW37" s="9"/>
      <c r="IX37" s="43"/>
      <c r="IY37" s="9"/>
      <c r="IZ37" s="43"/>
      <c r="JA37" s="9"/>
      <c r="JB37" s="43"/>
      <c r="JC37" s="9"/>
      <c r="JD37" s="43"/>
      <c r="JE37" s="9"/>
      <c r="JF37" s="43"/>
      <c r="JG37" s="9"/>
      <c r="JH37" s="43"/>
      <c r="JI37" s="9"/>
      <c r="JJ37" s="43"/>
      <c r="JK37" s="9"/>
      <c r="JL37" s="43"/>
      <c r="JM37" s="9"/>
      <c r="JN37" s="43"/>
      <c r="JO37" s="9"/>
      <c r="JP37" s="43"/>
      <c r="JQ37" s="9"/>
      <c r="JR37" s="43">
        <f>SUM(INDEX('egyeni-ranglista'!$1:$1048576,MATCH($A37,'egyeni-ranglista'!$A:$A,0),JR$279):INDEX('egyeni-ranglista'!$1:$1048576,MATCH($A37,'egyeni-ranglista'!$A:$A,0),JR$280))</f>
        <v>120.57630690255702</v>
      </c>
      <c r="JS37" s="1" t="s">
        <v>1464</v>
      </c>
      <c r="JT37" s="43"/>
      <c r="JU37" s="9"/>
      <c r="JV37" s="43">
        <f>SUM(INDEX('egyeni-ranglista'!$1:$1048576,MATCH($A37,'egyeni-ranglista'!$A:$A,0),JV$279):INDEX('egyeni-ranglista'!$1:$1048576,MATCH($A37,'egyeni-ranglista'!$A:$A,0),JV$280))</f>
        <v>102.86280149378253</v>
      </c>
      <c r="JW37" s="9" t="s">
        <v>1464</v>
      </c>
      <c r="JX37" s="43"/>
      <c r="JY37" s="9"/>
      <c r="JZ37" s="43"/>
      <c r="KA37" s="9"/>
      <c r="KB37" s="43"/>
      <c r="KC37" s="9"/>
      <c r="KD37" s="43"/>
      <c r="KE37" s="9"/>
      <c r="KF37" s="43"/>
      <c r="KG37" s="9"/>
      <c r="KH37" s="43"/>
      <c r="KI37" s="9"/>
      <c r="KJ37" s="43"/>
      <c r="KK37" s="9"/>
      <c r="KL37" s="43">
        <f>SUM(INDEX('egyeni-ranglista'!$1:$1048576,MATCH($A37,'egyeni-ranglista'!$A:$A,0),KL$279):INDEX('egyeni-ranglista'!$1:$1048576,MATCH($A37,'egyeni-ranglista'!$A:$A,0),KL$280))</f>
        <v>87.073233673076473</v>
      </c>
      <c r="KM37" s="9" t="s">
        <v>1569</v>
      </c>
      <c r="KN37" s="43"/>
      <c r="KO37" s="9"/>
      <c r="KP37" s="43"/>
      <c r="KQ37" s="9"/>
      <c r="KR37" s="43"/>
      <c r="KS37" s="9"/>
      <c r="KT37" s="43"/>
      <c r="KU37" s="9"/>
      <c r="KV37" s="43"/>
      <c r="KW37" s="9"/>
      <c r="KX37" s="43"/>
      <c r="KY37" s="9"/>
      <c r="KZ37" s="43"/>
      <c r="LA37" s="9"/>
      <c r="LB37" s="43"/>
      <c r="LC37" s="9"/>
      <c r="LD37" s="43"/>
      <c r="LE37" s="9"/>
      <c r="LF37" s="43"/>
      <c r="LG37" s="9"/>
      <c r="LH37" s="43"/>
      <c r="LI37" s="9"/>
      <c r="LJ37" s="43">
        <f>SUM(INDEX('egyeni-ranglista'!$1:$1048576,MATCH($A37,'egyeni-ranglista'!$A:$A,0),LJ$279):INDEX('egyeni-ranglista'!$1:$1048576,MATCH($A37,'egyeni-ranglista'!$A:$A,0),LJ$280))</f>
        <v>61.346522203084902</v>
      </c>
      <c r="LK37" s="9" t="s">
        <v>1464</v>
      </c>
      <c r="LL37" s="43">
        <f>SUM(INDEX('egyeni-ranglista'!$1:$1048576,MATCH($A37,'egyeni-ranglista'!$A:$A,0),LL$279):INDEX('egyeni-ranglista'!$1:$1048576,MATCH($A37,'egyeni-ranglista'!$A:$A,0),LL$280))</f>
        <v>41.185934094208868</v>
      </c>
      <c r="LM37" s="9" t="s">
        <v>1569</v>
      </c>
      <c r="LN37" s="43"/>
      <c r="LO37" s="9"/>
      <c r="LP37" s="43"/>
      <c r="LQ37" s="9"/>
      <c r="LR37" s="43"/>
      <c r="LS37" s="9"/>
      <c r="LT37" s="43"/>
      <c r="LU37" s="9"/>
      <c r="LV37" s="43"/>
      <c r="LW37" s="9"/>
      <c r="LX37" s="43"/>
      <c r="LY37" s="9"/>
      <c r="LZ37" s="43"/>
      <c r="MA37" s="9"/>
      <c r="MB37" s="43">
        <f>SUM(INDEX('egyeni-ranglista'!$1:$1048576,MATCH($A37,'egyeni-ranglista'!$A:$A,0),MB$279):INDEX('egyeni-ranglista'!$1:$1048576,MATCH($A37,'egyeni-ranglista'!$A:$A,0),MB$280))</f>
        <v>54.027769391133724</v>
      </c>
      <c r="MC37" s="9" t="s">
        <v>1569</v>
      </c>
      <c r="MD37" s="43"/>
      <c r="ME37" s="9"/>
      <c r="MF37" s="43"/>
      <c r="MG37" s="9"/>
      <c r="MH37" s="43"/>
      <c r="MI37" s="9"/>
      <c r="MJ37" s="43"/>
      <c r="MK37" s="9"/>
      <c r="ML37" s="43"/>
      <c r="MM37" s="9"/>
      <c r="MN37" s="43"/>
      <c r="MO37" s="9"/>
      <c r="MP37" s="43">
        <f>SUM(INDEX('egyeni-ranglista'!$1:$1048576,MATCH($A37,'egyeni-ranglista'!$A:$A,0),MP$279):INDEX('egyeni-ranglista'!$1:$1048576,MATCH($A37,'egyeni-ranglista'!$A:$A,0),MP$280))</f>
        <v>66.768461285286392</v>
      </c>
      <c r="MQ37" s="9" t="s">
        <v>1650</v>
      </c>
      <c r="MR37" s="43"/>
      <c r="MS37" s="9"/>
      <c r="MT37" s="43"/>
      <c r="MU37" s="9"/>
    </row>
    <row r="38" spans="1:359">
      <c r="A38" s="32" t="s">
        <v>153</v>
      </c>
      <c r="F38" s="43" t="s">
        <v>206</v>
      </c>
      <c r="H38" s="43" t="s">
        <v>206</v>
      </c>
      <c r="J38" s="43" t="s">
        <v>206</v>
      </c>
      <c r="L38" s="43"/>
      <c r="M38" s="9"/>
      <c r="N38" s="43" t="s">
        <v>206</v>
      </c>
      <c r="P38" s="43" t="s">
        <v>206</v>
      </c>
      <c r="R38" s="43"/>
      <c r="S38" s="1" t="s">
        <v>0</v>
      </c>
      <c r="T38" s="43" t="s">
        <v>206</v>
      </c>
      <c r="V38" s="43"/>
      <c r="W38" s="9"/>
      <c r="X38" s="43"/>
      <c r="Y38" s="9"/>
      <c r="Z38" s="43"/>
      <c r="AA38" s="9"/>
      <c r="AB38" s="43" t="s">
        <v>206</v>
      </c>
      <c r="AD38" s="43"/>
      <c r="AE38" s="1" t="s">
        <v>44</v>
      </c>
      <c r="AJ38" s="43">
        <v>14.823109786557648</v>
      </c>
      <c r="AK38" s="1" t="s">
        <v>96</v>
      </c>
      <c r="AL38" s="43"/>
      <c r="AN38" s="43"/>
      <c r="AP38" s="43">
        <f>SUM(INDEX('egyeni-ranglista'!$1:$1048576,MATCH($A38,'egyeni-ranglista'!$A:$A,0),AP$279):INDEX('egyeni-ranglista'!$1:$1048576,MATCH($A38,'egyeni-ranglista'!$A:$A,0),AP$280))</f>
        <v>15.568615258307684</v>
      </c>
      <c r="AQ38" s="1" t="s">
        <v>543</v>
      </c>
      <c r="AR38" s="43"/>
      <c r="AS38" s="9"/>
      <c r="BD38" s="43">
        <f>SUM(INDEX('egyeni-ranglista'!$1:$1048576,MATCH($A38,'egyeni-ranglista'!$A:$A,0),BD$279):INDEX('egyeni-ranglista'!$1:$1048576,MATCH($A38,'egyeni-ranglista'!$A:$A,0),BD$280))</f>
        <v>18.810784163566986</v>
      </c>
      <c r="BE38" s="9" t="s">
        <v>1236</v>
      </c>
      <c r="BF38" s="43"/>
      <c r="BG38" s="9"/>
      <c r="BH38" s="43"/>
      <c r="BI38" s="9"/>
      <c r="BJ38" s="43"/>
      <c r="BK38" s="9"/>
      <c r="BL38" s="43"/>
      <c r="BM38" s="9"/>
      <c r="BN38" s="43">
        <f>SUM(INDEX('egyeni-ranglista'!$1:$1048576,MATCH($A38,'egyeni-ranglista'!$A:$A,0),BN$279):INDEX('egyeni-ranglista'!$1:$1048576,MATCH($A38,'egyeni-ranglista'!$A:$A,0),BN$280))</f>
        <v>23.403259572042057</v>
      </c>
      <c r="BO38" s="9" t="s">
        <v>1236</v>
      </c>
      <c r="BP38" s="43"/>
      <c r="BQ38" s="9"/>
      <c r="BR38" s="43"/>
      <c r="BS38" s="9"/>
      <c r="BT38" s="43"/>
      <c r="BU38" s="9"/>
      <c r="BV38" s="43"/>
      <c r="BW38" s="9"/>
      <c r="BX38" s="43">
        <f>SUM(INDEX('egyeni-ranglista'!$1:$1048576,MATCH($A38,'egyeni-ranglista'!$A:$A,0),BX$279):INDEX('egyeni-ranglista'!$1:$1048576,MATCH($A38,'egyeni-ranglista'!$A:$A,0),BX$280))</f>
        <v>26.119292354075963</v>
      </c>
      <c r="BY38" s="1" t="s">
        <v>543</v>
      </c>
      <c r="BZ38" s="43"/>
      <c r="CA38" s="9"/>
      <c r="CB38" s="43"/>
      <c r="CC38" s="9"/>
      <c r="CD38" s="43">
        <f>SUM(INDEX('egyeni-ranglista'!$1:$1048576,MATCH($A38,'egyeni-ranglista'!$A:$A,0),CD$279):INDEX('egyeni-ranglista'!$1:$1048576,MATCH($A38,'egyeni-ranglista'!$A:$A,0),CD$280))</f>
        <v>18.372100394407958</v>
      </c>
      <c r="CE38" s="1" t="s">
        <v>543</v>
      </c>
      <c r="CF38" s="43"/>
      <c r="CG38" s="9"/>
      <c r="CH38" s="43"/>
      <c r="CI38" s="9"/>
      <c r="CJ38" s="43"/>
      <c r="CK38" s="9"/>
      <c r="CL38" s="43"/>
      <c r="CM38" s="9"/>
      <c r="CN38" s="43"/>
      <c r="CO38" s="9"/>
      <c r="CP38" s="43"/>
      <c r="CQ38" s="9"/>
      <c r="CR38" s="43"/>
      <c r="CS38" s="9"/>
      <c r="CT38" s="43"/>
      <c r="CU38" s="9"/>
      <c r="CV38" s="43"/>
      <c r="CW38" s="9"/>
      <c r="CX38" s="43"/>
      <c r="CY38" s="9"/>
      <c r="CZ38" s="43">
        <f>SUM(INDEX('egyeni-ranglista'!$1:$1048576,MATCH($A38,'egyeni-ranglista'!$A:$A,0),CZ$279):INDEX('egyeni-ranglista'!$1:$1048576,MATCH($A38,'egyeni-ranglista'!$A:$A,0),CZ$280))</f>
        <v>19.314726836350708</v>
      </c>
      <c r="DA38" s="1" t="s">
        <v>543</v>
      </c>
      <c r="DB38" s="43"/>
      <c r="DD38" s="43"/>
      <c r="DF38" s="43"/>
      <c r="DH38" s="43"/>
      <c r="DJ38" s="43"/>
      <c r="DL38" s="43"/>
      <c r="DN38" s="43">
        <f>SUM(INDEX('egyeni-ranglista'!$1:$1048576,MATCH($A38,'egyeni-ranglista'!$A:$A,0),DN$279):INDEX('egyeni-ranglista'!$1:$1048576,MATCH($A38,'egyeni-ranglista'!$A:$A,0),DN$280))</f>
        <v>16.200783385818571</v>
      </c>
      <c r="DO38" s="1" t="s">
        <v>543</v>
      </c>
      <c r="DP38" s="43"/>
      <c r="DQ38" s="9"/>
      <c r="DT38" s="43">
        <f>SUM(INDEX('egyeni-ranglista'!$1:$1048576,MATCH($A38,'egyeni-ranglista'!$A:$A,0),DT$279):INDEX('egyeni-ranglista'!$1:$1048576,MATCH($A38,'egyeni-ranglista'!$A:$A,0),DT$280))</f>
        <v>17.735191514938329</v>
      </c>
      <c r="DU38" s="11" t="s">
        <v>543</v>
      </c>
      <c r="DV38" s="43"/>
      <c r="DW38" s="43"/>
      <c r="DX38" s="43"/>
      <c r="DY38" s="43"/>
      <c r="DZ38" s="43"/>
      <c r="EA38" s="9"/>
      <c r="EB38" s="43">
        <f>SUM(INDEX('egyeni-ranglista'!$1:$1048576,MATCH($A38,'egyeni-ranglista'!$A:$A,0),EB$279):INDEX('egyeni-ranglista'!$1:$1048576,MATCH($A38,'egyeni-ranglista'!$A:$A,0),EB$280))</f>
        <v>15.019158732904428</v>
      </c>
      <c r="EC38" s="244" t="s">
        <v>96</v>
      </c>
      <c r="ED38" s="43"/>
      <c r="EE38" s="9"/>
      <c r="EF38" s="43"/>
      <c r="EH38" s="43"/>
      <c r="EJ38" s="43"/>
      <c r="EL38" s="43">
        <f>SUM(INDEX('egyeni-ranglista'!$1:$1048576,MATCH($A38,'egyeni-ranglista'!$A:$A,0),EL$279):INDEX('egyeni-ranglista'!$1:$1048576,MATCH($A38,'egyeni-ranglista'!$A:$A,0),EL$280))</f>
        <v>15.657076057467437</v>
      </c>
      <c r="EM38" s="11" t="s">
        <v>543</v>
      </c>
      <c r="EN38" s="43"/>
      <c r="EO38" s="11"/>
      <c r="EP38" s="43"/>
      <c r="ER38" s="43"/>
      <c r="ET38" s="43"/>
      <c r="EV38" s="43"/>
      <c r="EX38" s="43"/>
      <c r="EZ38" s="43"/>
      <c r="FB38" s="43"/>
      <c r="FD38" s="43"/>
      <c r="FF38" s="43">
        <f>SUM(INDEX('egyeni-ranglista'!$1:$1048576,MATCH($A38,'egyeni-ranglista'!$A:$A,0),FF$279):INDEX('egyeni-ranglista'!$1:$1048576,MATCH($A38,'egyeni-ranglista'!$A:$A,0),FF$280))</f>
        <v>20.255378780100948</v>
      </c>
      <c r="FG38" s="286" t="s">
        <v>116</v>
      </c>
      <c r="FH38" s="43"/>
      <c r="FI38" s="9"/>
      <c r="FJ38" s="43"/>
      <c r="FK38" s="9"/>
      <c r="FL38" s="43"/>
      <c r="FM38" s="9"/>
      <c r="FN38" s="43"/>
      <c r="FP38" s="43"/>
      <c r="FQ38" s="286"/>
      <c r="FR38" s="43">
        <f>SUM(INDEX('egyeni-ranglista'!$1:$1048576,MATCH($A38,'egyeni-ranglista'!$A:$A,0),FR$279):INDEX('egyeni-ranglista'!$1:$1048576,MATCH($A38,'egyeni-ranglista'!$A:$A,0),FR$280))</f>
        <v>26.261001626561061</v>
      </c>
      <c r="FS38" s="11" t="s">
        <v>543</v>
      </c>
      <c r="FT38" s="43"/>
      <c r="FU38" s="9"/>
      <c r="FV38" s="43">
        <f>SUM(INDEX('egyeni-ranglista'!$1:$1048576,MATCH($A38,'egyeni-ranglista'!$A:$A,0),FV$279):INDEX('egyeni-ranglista'!$1:$1048576,MATCH($A38,'egyeni-ranglista'!$A:$A,0),FV$280))</f>
        <v>29.903927522571401</v>
      </c>
      <c r="FW38" s="11" t="s">
        <v>543</v>
      </c>
      <c r="FX38" s="43">
        <f>SUM(INDEX('egyeni-ranglista'!$1:$1048576,MATCH($A38,'egyeni-ranglista'!$A:$A,0),FX$279):INDEX('egyeni-ranglista'!$1:$1048576,MATCH($A38,'egyeni-ranglista'!$A:$A,0),FX$280))</f>
        <v>28.36951939345164</v>
      </c>
      <c r="FY38" s="9" t="s">
        <v>1407</v>
      </c>
      <c r="FZ38" s="43"/>
      <c r="GA38" s="9"/>
      <c r="GB38" s="43">
        <f>SUM(INDEX('egyeni-ranglista'!$1:$1048576,MATCH($A38,'egyeni-ranglista'!$A:$A,0),GB$279):INDEX('egyeni-ranglista'!$1:$1048576,MATCH($A38,'egyeni-ranglista'!$A:$A,0),GB$280))</f>
        <v>28.36951939345164</v>
      </c>
      <c r="GC38" s="9" t="s">
        <v>116</v>
      </c>
      <c r="GD38" s="43"/>
      <c r="GE38" s="9"/>
      <c r="GF38" s="43">
        <f>SUM(INDEX('egyeni-ranglista'!$1:$1048576,MATCH($A38,'egyeni-ranglista'!$A:$A,0),GF$279):INDEX('egyeni-ranglista'!$1:$1048576,MATCH($A38,'egyeni-ranglista'!$A:$A,0),GF$280))</f>
        <v>43.749169842327355</v>
      </c>
      <c r="GG38" s="9" t="s">
        <v>116</v>
      </c>
      <c r="GH38" s="43"/>
      <c r="GI38" s="9"/>
      <c r="GJ38" s="43"/>
      <c r="GK38" s="9"/>
      <c r="GL38" s="43"/>
      <c r="GM38" s="9"/>
      <c r="GN38" s="43">
        <f>SUM(INDEX('egyeni-ranglista'!$1:$1048576,MATCH($A38,'egyeni-ranglista'!$A:$A,0),GN$279):INDEX('egyeni-ranglista'!$1:$1048576,MATCH($A38,'egyeni-ranglista'!$A:$A,0),GN$280))</f>
        <v>67.410874582112115</v>
      </c>
      <c r="GO38" s="9" t="s">
        <v>116</v>
      </c>
      <c r="GP38" s="43"/>
      <c r="GQ38" s="9"/>
      <c r="GR38" s="43"/>
      <c r="GS38" s="9"/>
      <c r="GT38" s="43"/>
      <c r="GU38" s="9"/>
      <c r="GV38" s="43"/>
      <c r="GW38" s="9"/>
      <c r="GX38" s="43"/>
      <c r="GY38" s="9"/>
      <c r="GZ38" s="43"/>
      <c r="HA38" s="9"/>
      <c r="HB38" s="43"/>
      <c r="HC38" s="9"/>
      <c r="HD38" s="43"/>
      <c r="HE38" s="9"/>
      <c r="HF38" s="43"/>
      <c r="HG38" s="9"/>
      <c r="HH38" s="43"/>
      <c r="HI38" s="9"/>
      <c r="HJ38" s="43"/>
      <c r="HK38" s="9"/>
      <c r="HL38" s="43"/>
      <c r="HM38" s="9"/>
      <c r="HN38" s="43">
        <f>SUM(INDEX('egyeni-ranglista'!$1:$1048576,MATCH($A38,'egyeni-ranglista'!$A:$A,0),HN$279):INDEX('egyeni-ranglista'!$1:$1048576,MATCH($A38,'egyeni-ranglista'!$A:$A,0),HN$280))</f>
        <v>70.475516446027285</v>
      </c>
      <c r="HO38" s="9" t="s">
        <v>543</v>
      </c>
      <c r="HP38" s="43"/>
      <c r="HQ38" s="9"/>
      <c r="HR38" s="43"/>
      <c r="HS38" s="9"/>
      <c r="HT38" s="43"/>
      <c r="HU38" s="9"/>
      <c r="HV38" s="43">
        <f>SUM(INDEX('egyeni-ranglista'!$1:$1048576,MATCH($A38,'egyeni-ranglista'!$A:$A,0),HV$279):INDEX('egyeni-ranglista'!$1:$1048576,MATCH($A38,'egyeni-ranglista'!$A:$A,0),HV$280))</f>
        <v>89.584897038909588</v>
      </c>
      <c r="HW38" s="9" t="s">
        <v>153</v>
      </c>
      <c r="HX38" s="43"/>
      <c r="HY38" s="9"/>
      <c r="HZ38" s="43"/>
      <c r="IA38" s="9"/>
      <c r="IB38" s="43"/>
      <c r="IC38" s="9"/>
      <c r="ID38" s="43"/>
      <c r="IE38" s="9"/>
      <c r="IF38" s="43"/>
      <c r="IG38" s="9"/>
      <c r="IH38" s="43"/>
      <c r="II38" s="9"/>
      <c r="IJ38" s="43">
        <f>SUM(INDEX('egyeni-ranglista'!$1:$1048576,MATCH($A38,'egyeni-ranglista'!$A:$A,0),IJ$279):INDEX('egyeni-ranglista'!$1:$1048576,MATCH($A38,'egyeni-ranglista'!$A:$A,0),IJ$280))</f>
        <v>85.941971142899234</v>
      </c>
      <c r="IK38" s="9" t="s">
        <v>1434</v>
      </c>
      <c r="IL38" s="43"/>
      <c r="IM38" s="9"/>
      <c r="IN38" s="43"/>
      <c r="IO38" s="9"/>
      <c r="IP38" s="43"/>
      <c r="IQ38" s="9"/>
      <c r="IR38" s="43"/>
      <c r="IS38" s="9"/>
      <c r="IT38" s="43"/>
      <c r="IU38" s="9"/>
      <c r="IV38" s="43"/>
      <c r="IW38" s="9"/>
      <c r="IX38" s="43"/>
      <c r="IY38" s="9"/>
      <c r="IZ38" s="43"/>
      <c r="JA38" s="9"/>
      <c r="JB38" s="43"/>
      <c r="JC38" s="9"/>
      <c r="JD38" s="43"/>
      <c r="JE38" s="9"/>
      <c r="JF38" s="43"/>
      <c r="JG38" s="9"/>
      <c r="JH38" s="43"/>
      <c r="JI38" s="9"/>
      <c r="JJ38" s="43"/>
      <c r="JK38" s="9"/>
      <c r="JL38" s="43"/>
      <c r="JM38" s="9"/>
      <c r="JN38" s="43">
        <f>SUM(INDEX('egyeni-ranglista'!$1:$1048576,MATCH($A38,'egyeni-ranglista'!$A:$A,0),JN$279):INDEX('egyeni-ranglista'!$1:$1048576,MATCH($A38,'egyeni-ranglista'!$A:$A,0),JN$280))</f>
        <v>71.211376744709582</v>
      </c>
      <c r="JO38" s="9" t="s">
        <v>1504</v>
      </c>
      <c r="JP38" s="43"/>
      <c r="JQ38" s="9"/>
      <c r="JR38" s="43"/>
      <c r="JS38" s="9"/>
      <c r="JT38" s="43"/>
      <c r="JU38" s="9"/>
      <c r="JV38" s="43"/>
      <c r="JW38" s="9"/>
      <c r="JX38" s="43"/>
      <c r="JY38" s="9"/>
      <c r="JZ38" s="43"/>
      <c r="KA38" s="9"/>
      <c r="KB38" s="43"/>
      <c r="KC38" s="9"/>
      <c r="KD38" s="43"/>
      <c r="KE38" s="9"/>
      <c r="KF38" s="43"/>
      <c r="KG38" s="9"/>
      <c r="KH38" s="43"/>
      <c r="KI38" s="9"/>
      <c r="KJ38" s="43"/>
      <c r="KK38" s="9"/>
      <c r="KL38" s="43">
        <f>SUM(INDEX('egyeni-ranglista'!$1:$1048576,MATCH($A38,'egyeni-ranglista'!$A:$A,0),KL$279):INDEX('egyeni-ranglista'!$1:$1048576,MATCH($A38,'egyeni-ranglista'!$A:$A,0),KL$280))</f>
        <v>20.055814850103793</v>
      </c>
      <c r="KM38" s="1" t="s">
        <v>1504</v>
      </c>
      <c r="KN38" s="43"/>
      <c r="KO38" s="9"/>
      <c r="KP38" s="43"/>
      <c r="KQ38" s="9"/>
      <c r="KR38" s="43"/>
      <c r="KS38" s="9"/>
      <c r="KT38" s="43"/>
      <c r="KU38" s="9"/>
      <c r="KV38" s="43"/>
      <c r="KW38" s="9"/>
      <c r="KX38" s="43"/>
      <c r="KY38" s="9"/>
      <c r="KZ38" s="43"/>
      <c r="LA38" s="9"/>
      <c r="LB38" s="43"/>
      <c r="LC38" s="9"/>
      <c r="LD38" s="43"/>
      <c r="LE38" s="9"/>
      <c r="LF38" s="43"/>
      <c r="LG38" s="9"/>
      <c r="LH38" s="43"/>
      <c r="LI38" s="9"/>
      <c r="LJ38" s="43"/>
      <c r="LK38" s="9"/>
      <c r="LL38" s="43">
        <f>SUM(INDEX('egyeni-ranglista'!$1:$1048576,MATCH($A38,'egyeni-ranglista'!$A:$A,0),LL$279):INDEX('egyeni-ranglista'!$1:$1048576,MATCH($A38,'egyeni-ranglista'!$A:$A,0),LL$280))</f>
        <v>4.0856134857885138</v>
      </c>
      <c r="LM38" s="9" t="s">
        <v>1611</v>
      </c>
      <c r="LN38" s="43"/>
      <c r="LO38" s="9"/>
      <c r="LP38" s="43"/>
      <c r="LQ38" s="9"/>
      <c r="LR38" s="43"/>
      <c r="LS38" s="9"/>
      <c r="LT38" s="43"/>
      <c r="LU38" s="9"/>
      <c r="LV38" s="43"/>
      <c r="LW38" s="9"/>
      <c r="LX38" s="43"/>
      <c r="LY38" s="9"/>
      <c r="LZ38" s="43"/>
      <c r="MA38" s="9"/>
      <c r="MB38" s="43"/>
      <c r="MC38" s="9"/>
      <c r="MD38" s="43"/>
      <c r="ME38" s="9"/>
      <c r="MF38" s="43"/>
      <c r="MG38" s="9"/>
      <c r="MH38" s="43"/>
      <c r="MI38" s="9"/>
      <c r="MJ38" s="43"/>
      <c r="MK38" s="9"/>
      <c r="ML38" s="43"/>
      <c r="MM38" s="9"/>
      <c r="MN38" s="43"/>
      <c r="MO38" s="9"/>
      <c r="MP38" s="43"/>
      <c r="MQ38" s="9"/>
      <c r="MR38" s="43"/>
      <c r="MS38" s="9"/>
      <c r="MT38" s="43"/>
      <c r="MU38" s="9"/>
    </row>
    <row r="39" spans="1:359">
      <c r="A39" s="1" t="s">
        <v>192</v>
      </c>
      <c r="B39" s="43">
        <v>72</v>
      </c>
      <c r="C39" s="10" t="s">
        <v>201</v>
      </c>
      <c r="D39" s="43">
        <v>72</v>
      </c>
      <c r="E39" s="1" t="s">
        <v>95</v>
      </c>
      <c r="F39" s="43">
        <v>78.714807816463562</v>
      </c>
      <c r="G39" s="10" t="s">
        <v>201</v>
      </c>
      <c r="H39" s="43">
        <v>81.884447179490564</v>
      </c>
      <c r="I39" s="1" t="s">
        <v>223</v>
      </c>
      <c r="J39" s="43">
        <v>85.282841159017664</v>
      </c>
      <c r="K39" s="10" t="s">
        <v>201</v>
      </c>
      <c r="L39" s="43"/>
      <c r="M39" s="9"/>
      <c r="N39" s="43">
        <v>92.758695150742824</v>
      </c>
      <c r="O39" s="53" t="s">
        <v>116</v>
      </c>
      <c r="P39" s="43" t="s">
        <v>206</v>
      </c>
      <c r="R39" s="43">
        <v>95.158244006075961</v>
      </c>
      <c r="S39" s="10" t="s">
        <v>201</v>
      </c>
      <c r="T39" s="43" t="s">
        <v>206</v>
      </c>
      <c r="V39" s="43"/>
      <c r="W39" s="9"/>
      <c r="X39" s="43"/>
      <c r="Y39" s="9"/>
      <c r="Z39" s="43"/>
      <c r="AA39" s="9"/>
      <c r="AB39" s="43">
        <v>126.16961827351483</v>
      </c>
      <c r="AC39" s="53" t="s">
        <v>116</v>
      </c>
      <c r="AD39" s="43">
        <v>138.66327360634364</v>
      </c>
      <c r="AE39" s="53" t="s">
        <v>116</v>
      </c>
      <c r="AJ39" s="43">
        <v>157.28979107648419</v>
      </c>
      <c r="AK39" s="1" t="s">
        <v>325</v>
      </c>
      <c r="AL39" s="43"/>
      <c r="AN39" s="43"/>
      <c r="AP39" s="43"/>
      <c r="AR39" s="43"/>
      <c r="AS39" s="9"/>
      <c r="AT39" s="43">
        <f>SUM(INDEX('egyeni-ranglista'!$1:$1048576,MATCH($A39,'egyeni-ranglista'!$A:$A,0),AT$279):INDEX('egyeni-ranglista'!$1:$1048576,MATCH($A39,'egyeni-ranglista'!$A:$A,0),AT$280))</f>
        <v>93.490351265734574</v>
      </c>
      <c r="AU39" s="53" t="s">
        <v>116</v>
      </c>
      <c r="AV39" s="43"/>
      <c r="AW39" s="9"/>
      <c r="AX39" s="43"/>
      <c r="AY39" s="9"/>
      <c r="AZ39" s="43"/>
      <c r="BA39" s="9"/>
      <c r="BB39" s="43"/>
      <c r="BC39" s="9"/>
      <c r="BD39" s="43">
        <f>SUM(INDEX('egyeni-ranglista'!$1:$1048576,MATCH($A39,'egyeni-ranglista'!$A:$A,0),BD$279):INDEX('egyeni-ranglista'!$1:$1048576,MATCH($A39,'egyeni-ranglista'!$A:$A,0),BD$280))</f>
        <v>98.519360048894711</v>
      </c>
      <c r="BE39" s="10" t="s">
        <v>201</v>
      </c>
      <c r="BF39" s="43"/>
      <c r="BG39" s="9"/>
      <c r="BH39" s="43">
        <f>SUM(INDEX('egyeni-ranglista'!$1:$1048576,MATCH($A39,'egyeni-ranglista'!$A:$A,0),BH$279):INDEX('egyeni-ranglista'!$1:$1048576,MATCH($A39,'egyeni-ranglista'!$A:$A,0),BH$280))</f>
        <v>96.090862613674531</v>
      </c>
      <c r="BI39" s="10" t="s">
        <v>201</v>
      </c>
      <c r="BJ39" s="43"/>
      <c r="BK39" s="9"/>
      <c r="BL39" s="43"/>
      <c r="BM39" s="9"/>
      <c r="BN39" s="43">
        <f>SUM(INDEX('egyeni-ranglista'!$1:$1048576,MATCH($A39,'egyeni-ranglista'!$A:$A,0),BN$279):INDEX('egyeni-ranglista'!$1:$1048576,MATCH($A39,'egyeni-ranglista'!$A:$A,0),BN$280))</f>
        <v>102.39975569764576</v>
      </c>
      <c r="BO39" s="10" t="s">
        <v>201</v>
      </c>
      <c r="BP39" s="43"/>
      <c r="BQ39" s="9"/>
      <c r="BR39" s="43"/>
      <c r="BS39" s="9"/>
      <c r="BT39" s="43"/>
      <c r="BU39" s="10" t="s">
        <v>201</v>
      </c>
      <c r="BV39" s="43"/>
      <c r="BW39" s="9"/>
      <c r="BX39" s="43">
        <f>SUM(INDEX('egyeni-ranglista'!$1:$1048576,MATCH($A39,'egyeni-ranglista'!$A:$A,0),BX$279):INDEX('egyeni-ranglista'!$1:$1048576,MATCH($A39,'egyeni-ranglista'!$A:$A,0),BX$280))</f>
        <v>123.48878999189807</v>
      </c>
      <c r="BY39" s="1" t="s">
        <v>543</v>
      </c>
      <c r="BZ39" s="43"/>
      <c r="CA39" s="9"/>
      <c r="CB39" s="43"/>
      <c r="CC39" s="9"/>
      <c r="CD39" s="43">
        <f>SUM(INDEX('egyeni-ranglista'!$1:$1048576,MATCH($A39,'egyeni-ranglista'!$A:$A,0),CD$279):INDEX('egyeni-ranglista'!$1:$1048576,MATCH($A39,'egyeni-ranglista'!$A:$A,0),CD$280))</f>
        <v>90.944945539302196</v>
      </c>
      <c r="CE39" s="1" t="s">
        <v>543</v>
      </c>
      <c r="CF39" s="43"/>
      <c r="CG39" s="9"/>
      <c r="CH39" s="43"/>
      <c r="CI39" s="9"/>
      <c r="CJ39" s="43"/>
      <c r="CK39" s="9"/>
      <c r="CL39" s="43"/>
      <c r="CM39" s="9"/>
      <c r="CN39" s="43"/>
      <c r="CO39" s="9"/>
      <c r="CP39" s="43"/>
      <c r="CQ39" s="9"/>
      <c r="CR39" s="43">
        <f>SUM(INDEX('egyeni-ranglista'!$1:$1048576,MATCH($A39,'egyeni-ranglista'!$A:$A,0),CR$279):INDEX('egyeni-ranglista'!$1:$1048576,MATCH($A39,'egyeni-ranglista'!$A:$A,0),CR$280))</f>
        <v>66.976238334989119</v>
      </c>
      <c r="CS39" s="53" t="s">
        <v>116</v>
      </c>
      <c r="CT39" s="43"/>
      <c r="CU39" s="9"/>
      <c r="CV39" s="43"/>
      <c r="CW39" s="9"/>
      <c r="CX39" s="43"/>
      <c r="CY39" s="9"/>
      <c r="CZ39" s="43">
        <f>SUM(INDEX('egyeni-ranglista'!$1:$1048576,MATCH($A39,'egyeni-ranglista'!$A:$A,0),CZ$279):INDEX('egyeni-ranglista'!$1:$1048576,MATCH($A39,'egyeni-ranglista'!$A:$A,0),CZ$280))</f>
        <v>75.418929673547581</v>
      </c>
      <c r="DA39" s="1" t="s">
        <v>543</v>
      </c>
      <c r="DB39" s="43"/>
      <c r="DD39" s="43"/>
      <c r="DF39" s="43"/>
      <c r="DH39" s="43"/>
      <c r="DJ39" s="43"/>
      <c r="DL39" s="43"/>
      <c r="DN39" s="43">
        <f>SUM(INDEX('egyeni-ranglista'!$1:$1048576,MATCH($A39,'egyeni-ranglista'!$A:$A,0),DN$279):INDEX('egyeni-ranglista'!$1:$1048576,MATCH($A39,'egyeni-ranglista'!$A:$A,0),DN$280))</f>
        <v>63.369256654845906</v>
      </c>
      <c r="DO39" s="1" t="s">
        <v>543</v>
      </c>
      <c r="DP39" s="43">
        <f>SUM(INDEX('egyeni-ranglista'!$1:$1048576,MATCH($A39,'egyeni-ranglista'!$A:$A,0),DP$279):INDEX('egyeni-ranglista'!$1:$1048576,MATCH($A39,'egyeni-ranglista'!$A:$A,0),DP$280))</f>
        <v>55.425132336967451</v>
      </c>
      <c r="DQ39" s="1" t="s">
        <v>1260</v>
      </c>
      <c r="DT39" s="43">
        <f>SUM(INDEX('egyeni-ranglista'!$1:$1048576,MATCH($A39,'egyeni-ranglista'!$A:$A,0),DT$279):INDEX('egyeni-ranglista'!$1:$1048576,MATCH($A39,'egyeni-ranglista'!$A:$A,0),DT$280))</f>
        <v>68.741351413013902</v>
      </c>
      <c r="DU39" s="11" t="s">
        <v>543</v>
      </c>
      <c r="DZ39" s="43"/>
      <c r="EA39" s="9"/>
      <c r="EB39" s="43"/>
      <c r="EC39" s="226"/>
      <c r="ED39" s="43"/>
      <c r="EE39" s="9"/>
      <c r="EF39" s="43">
        <f>SUM(INDEX('egyeni-ranglista'!$1:$1048576,MATCH($A39,'egyeni-ranglista'!$A:$A,0),EF$279):INDEX('egyeni-ranglista'!$1:$1048576,MATCH($A39,'egyeni-ranglista'!$A:$A,0),EF$280))</f>
        <v>35.910990477333215</v>
      </c>
      <c r="EG39" s="11" t="s">
        <v>543</v>
      </c>
      <c r="EL39" s="43">
        <f>SUM(INDEX('egyeni-ranglista'!$1:$1048576,MATCH($A39,'egyeni-ranglista'!$A:$A,0),EL$279):INDEX('egyeni-ranglista'!$1:$1048576,MATCH($A39,'egyeni-ranglista'!$A:$A,0),EL$280))</f>
        <v>37.434464557075557</v>
      </c>
      <c r="EM39" s="11" t="s">
        <v>543</v>
      </c>
      <c r="EN39" s="43"/>
      <c r="EO39" s="11"/>
      <c r="ET39" s="43"/>
      <c r="EU39" s="9"/>
      <c r="EV39" s="43"/>
      <c r="EW39" s="9"/>
      <c r="EX39" s="43"/>
      <c r="EY39" s="9"/>
      <c r="EZ39" s="43"/>
      <c r="FA39" s="9"/>
      <c r="FB39" s="43">
        <f>SUM(INDEX('egyeni-ranglista'!$1:$1048576,MATCH($A39,'egyeni-ranglista'!$A:$A,0),FB$279):INDEX('egyeni-ranglista'!$1:$1048576,MATCH($A39,'egyeni-ranglista'!$A:$A,0),FB$280))</f>
        <v>42.032767279709063</v>
      </c>
      <c r="FC39" s="9" t="s">
        <v>1260</v>
      </c>
      <c r="FF39" s="43">
        <f>SUM(INDEX('egyeni-ranglista'!$1:$1048576,MATCH($A39,'egyeni-ranglista'!$A:$A,0),FF$279):INDEX('egyeni-ranglista'!$1:$1048576,MATCH($A39,'egyeni-ranglista'!$A:$A,0),FF$280))</f>
        <v>42.032767279709063</v>
      </c>
      <c r="FG39" s="53" t="s">
        <v>116</v>
      </c>
      <c r="FH39" s="43"/>
      <c r="FI39" s="9"/>
      <c r="FJ39" s="43"/>
      <c r="FK39" s="9"/>
      <c r="FL39" s="43"/>
      <c r="FM39" s="9"/>
      <c r="FP39" s="43"/>
      <c r="FQ39" s="53"/>
      <c r="FR39" s="43"/>
      <c r="FS39" s="9"/>
      <c r="FT39" s="43"/>
      <c r="FU39" s="9"/>
      <c r="FV39" s="43">
        <f>SUM(INDEX('egyeni-ranglista'!$1:$1048576,MATCH($A39,'egyeni-ranglista'!$A:$A,0),FV$279):INDEX('egyeni-ranglista'!$1:$1048576,MATCH($A39,'egyeni-ranglista'!$A:$A,0),FV$280))</f>
        <v>39.595698787610715</v>
      </c>
      <c r="FW39" s="9" t="s">
        <v>543</v>
      </c>
      <c r="FX39" s="43">
        <f>SUM(INDEX('egyeni-ranglista'!$1:$1048576,MATCH($A39,'egyeni-ranglista'!$A:$A,0),FX$279):INDEX('egyeni-ranglista'!$1:$1048576,MATCH($A39,'egyeni-ranglista'!$A:$A,0),FX$280))</f>
        <v>38.061290658490961</v>
      </c>
      <c r="FY39" s="9" t="s">
        <v>1406</v>
      </c>
      <c r="FZ39" s="43"/>
      <c r="GA39" s="9"/>
      <c r="GB39" s="43">
        <f>SUM(INDEX('egyeni-ranglista'!$1:$1048576,MATCH($A39,'egyeni-ranglista'!$A:$A,0),GB$279):INDEX('egyeni-ranglista'!$1:$1048576,MATCH($A39,'egyeni-ranglista'!$A:$A,0),GB$280))</f>
        <v>27.928311738614056</v>
      </c>
      <c r="GC39" s="9" t="s">
        <v>116</v>
      </c>
      <c r="GD39" s="43"/>
      <c r="GE39" s="9"/>
      <c r="GF39" s="43">
        <f>SUM(INDEX('egyeni-ranglista'!$1:$1048576,MATCH($A39,'egyeni-ranglista'!$A:$A,0),GF$279):INDEX('egyeni-ranglista'!$1:$1048576,MATCH($A39,'egyeni-ranglista'!$A:$A,0),GF$280))</f>
        <v>43.307962187489771</v>
      </c>
      <c r="GG39" s="9" t="s">
        <v>116</v>
      </c>
      <c r="GH39" s="43"/>
      <c r="GI39" s="9"/>
      <c r="GJ39" s="43"/>
      <c r="GK39" s="9"/>
      <c r="GL39" s="43"/>
      <c r="GM39" s="9"/>
      <c r="GN39" s="43">
        <f>SUM(INDEX('egyeni-ranglista'!$1:$1048576,MATCH($A39,'egyeni-ranglista'!$A:$A,0),GN$279):INDEX('egyeni-ranglista'!$1:$1048576,MATCH($A39,'egyeni-ranglista'!$A:$A,0),GN$280))</f>
        <v>66.951188842271335</v>
      </c>
      <c r="GO39" s="9" t="s">
        <v>116</v>
      </c>
      <c r="GP39" s="43"/>
      <c r="GQ39" s="9"/>
      <c r="GR39" s="43"/>
      <c r="GS39" s="9"/>
      <c r="GT39" s="43"/>
      <c r="GU39" s="9"/>
      <c r="GV39" s="43"/>
      <c r="GW39" s="9"/>
      <c r="GX39" s="43"/>
      <c r="GY39" s="9"/>
      <c r="GZ39" s="43"/>
      <c r="HA39" s="9"/>
      <c r="HB39" s="43"/>
      <c r="HC39" s="9"/>
      <c r="HD39" s="43"/>
      <c r="HE39" s="9"/>
      <c r="HF39" s="43"/>
      <c r="HG39" s="9"/>
      <c r="HH39" s="43"/>
      <c r="HI39" s="9"/>
      <c r="HJ39" s="43"/>
      <c r="HK39" s="9"/>
      <c r="HL39" s="43"/>
      <c r="HM39" s="9"/>
      <c r="HN39" s="43">
        <f>SUM(INDEX('egyeni-ranglista'!$1:$1048576,MATCH($A39,'egyeni-ranglista'!$A:$A,0),HN$279):INDEX('egyeni-ranglista'!$1:$1048576,MATCH($A39,'egyeni-ranglista'!$A:$A,0),HN$280))</f>
        <v>70.015830706186492</v>
      </c>
      <c r="HO39" s="9" t="s">
        <v>543</v>
      </c>
      <c r="HP39" s="43"/>
      <c r="HQ39" s="9"/>
      <c r="HR39" s="43"/>
      <c r="HS39" s="9"/>
      <c r="HT39" s="43"/>
      <c r="HU39" s="9"/>
      <c r="HV39" s="43"/>
      <c r="HW39" s="9"/>
      <c r="HX39" s="43"/>
      <c r="HY39" s="9"/>
      <c r="HZ39" s="43"/>
      <c r="IA39" s="9"/>
      <c r="IB39" s="43"/>
      <c r="IC39" s="9"/>
      <c r="ID39" s="43"/>
      <c r="IE39" s="9"/>
      <c r="IF39" s="43"/>
      <c r="IG39" s="9"/>
      <c r="IH39" s="43"/>
      <c r="II39" s="9"/>
      <c r="IJ39" s="43"/>
      <c r="IK39" s="9"/>
      <c r="IL39" s="43"/>
      <c r="IM39" s="9"/>
      <c r="IN39" s="43"/>
      <c r="IO39" s="9"/>
      <c r="IP39" s="43"/>
      <c r="IQ39" s="9"/>
      <c r="IR39" s="43"/>
      <c r="IS39" s="9"/>
      <c r="IT39" s="43"/>
      <c r="IU39" s="9"/>
      <c r="IV39" s="43"/>
      <c r="IW39" s="9"/>
      <c r="IX39" s="43"/>
      <c r="IY39" s="9"/>
      <c r="IZ39" s="43"/>
      <c r="JA39" s="9"/>
      <c r="JB39" s="43"/>
      <c r="JC39" s="9"/>
      <c r="JD39" s="43"/>
      <c r="JE39" s="9"/>
      <c r="JF39" s="43"/>
      <c r="JG39" s="9"/>
      <c r="JH39" s="43"/>
      <c r="JI39" s="9"/>
      <c r="JJ39" s="43"/>
      <c r="JK39" s="9"/>
      <c r="JL39" s="43"/>
      <c r="JM39" s="9"/>
      <c r="JN39" s="43"/>
      <c r="JO39" s="9"/>
      <c r="JP39" s="43"/>
      <c r="JQ39" s="9"/>
      <c r="JR39" s="43"/>
      <c r="JS39" s="9"/>
      <c r="JT39" s="43"/>
      <c r="JU39" s="9"/>
      <c r="JV39" s="43"/>
      <c r="JW39" s="9"/>
      <c r="JX39" s="43"/>
      <c r="JY39" s="9"/>
      <c r="JZ39" s="43"/>
      <c r="KA39" s="9"/>
      <c r="KB39" s="43"/>
      <c r="KC39" s="9"/>
      <c r="KD39" s="43"/>
      <c r="KE39" s="9"/>
      <c r="KF39" s="43"/>
      <c r="KG39" s="9"/>
      <c r="KH39" s="43"/>
      <c r="KI39" s="9"/>
      <c r="KJ39" s="43"/>
      <c r="KK39" s="9"/>
      <c r="KL39" s="43"/>
      <c r="KM39" s="9"/>
      <c r="KN39" s="43"/>
      <c r="KO39" s="9"/>
      <c r="KP39" s="43"/>
      <c r="KQ39" s="9"/>
      <c r="KR39" s="43"/>
      <c r="KS39" s="9"/>
      <c r="KT39" s="43"/>
      <c r="KU39" s="9"/>
      <c r="KV39" s="43"/>
      <c r="KW39" s="9"/>
      <c r="KX39" s="43"/>
      <c r="KY39" s="9"/>
      <c r="KZ39" s="43"/>
      <c r="LA39" s="9"/>
      <c r="LB39" s="43"/>
      <c r="LC39" s="9"/>
      <c r="LD39" s="43"/>
      <c r="LE39" s="9"/>
      <c r="LF39" s="43"/>
      <c r="LG39" s="9"/>
      <c r="LH39" s="43"/>
      <c r="LI39" s="9"/>
      <c r="LJ39" s="43"/>
      <c r="LK39" s="9"/>
      <c r="LL39" s="43">
        <f>SUM(INDEX('egyeni-ranglista'!$1:$1048576,MATCH($A39,'egyeni-ranglista'!$A:$A,0),LL$279):INDEX('egyeni-ranglista'!$1:$1048576,MATCH($A39,'egyeni-ranglista'!$A:$A,0),LL$280))</f>
        <v>0</v>
      </c>
      <c r="LM39" s="9" t="s">
        <v>1606</v>
      </c>
      <c r="LN39" s="43"/>
      <c r="LO39" s="9"/>
      <c r="LP39" s="43"/>
      <c r="LQ39" s="9"/>
      <c r="LR39" s="43"/>
      <c r="LS39" s="9"/>
      <c r="LT39" s="43"/>
      <c r="LU39" s="9"/>
      <c r="LV39" s="43"/>
      <c r="LW39" s="9"/>
      <c r="LX39" s="43"/>
      <c r="LY39" s="9"/>
      <c r="LZ39" s="43"/>
      <c r="MA39" s="9"/>
      <c r="MB39" s="43"/>
      <c r="MC39" s="9"/>
      <c r="MD39" s="43"/>
      <c r="ME39" s="9"/>
      <c r="MF39" s="43"/>
      <c r="MG39" s="9"/>
      <c r="MH39" s="43"/>
      <c r="MI39" s="9"/>
      <c r="MJ39" s="43"/>
      <c r="MK39" s="9"/>
      <c r="ML39" s="43"/>
      <c r="MM39" s="9"/>
      <c r="MN39" s="43"/>
      <c r="MO39" s="9"/>
      <c r="MP39" s="43"/>
      <c r="MQ39" s="9"/>
      <c r="MR39" s="43"/>
      <c r="MS39" s="9"/>
      <c r="MT39" s="43"/>
      <c r="MU39" s="9"/>
    </row>
    <row r="40" spans="1:359">
      <c r="A40" s="1" t="s">
        <v>50</v>
      </c>
      <c r="C40" s="9"/>
      <c r="D40" s="43">
        <v>25</v>
      </c>
      <c r="E40" s="7" t="s">
        <v>97</v>
      </c>
      <c r="F40" s="43">
        <v>25</v>
      </c>
      <c r="G40" s="7" t="s">
        <v>97</v>
      </c>
      <c r="H40" s="43">
        <v>25</v>
      </c>
      <c r="I40" s="1" t="s">
        <v>223</v>
      </c>
      <c r="J40" s="43">
        <v>28.398393979527096</v>
      </c>
      <c r="K40" s="7" t="s">
        <v>97</v>
      </c>
      <c r="L40" s="43"/>
      <c r="M40" s="9"/>
      <c r="N40" s="43">
        <v>30.641150177044643</v>
      </c>
      <c r="O40" s="7" t="s">
        <v>97</v>
      </c>
      <c r="P40" s="43" t="s">
        <v>206</v>
      </c>
      <c r="R40" s="43" t="s">
        <v>206</v>
      </c>
      <c r="T40" s="43">
        <v>32.320834375777835</v>
      </c>
      <c r="U40" s="7" t="s">
        <v>97</v>
      </c>
      <c r="V40" s="43"/>
      <c r="W40" s="9"/>
      <c r="X40" s="43"/>
      <c r="Y40" s="9"/>
      <c r="Z40" s="43"/>
      <c r="AA40" s="9"/>
      <c r="AB40" s="43">
        <v>57.723373207680076</v>
      </c>
      <c r="AC40" s="1" t="s">
        <v>116</v>
      </c>
      <c r="AD40" s="43">
        <v>70.217028540508878</v>
      </c>
      <c r="AE40" s="1" t="s">
        <v>116</v>
      </c>
      <c r="AJ40" s="43">
        <v>88.843546010649433</v>
      </c>
      <c r="AK40" s="1" t="s">
        <v>325</v>
      </c>
      <c r="AL40" s="43"/>
      <c r="AN40" s="43"/>
      <c r="AP40" s="43"/>
      <c r="AR40" s="43"/>
      <c r="AS40" s="9"/>
      <c r="AT40" s="43">
        <f>SUM(INDEX('egyeni-ranglista'!$1:$1048576,MATCH($A40,'egyeni-ranglista'!$A:$A,0),AT$279):INDEX('egyeni-ranglista'!$1:$1048576,MATCH($A40,'egyeni-ranglista'!$A:$A,0),AT$280))</f>
        <v>72.044106199899829</v>
      </c>
      <c r="AU40" s="53" t="s">
        <v>116</v>
      </c>
      <c r="AV40" s="43"/>
      <c r="AW40" s="9"/>
      <c r="AX40" s="43"/>
      <c r="AY40" s="9" t="s">
        <v>611</v>
      </c>
      <c r="AZ40" s="43"/>
      <c r="BA40" s="9"/>
      <c r="BB40" s="43"/>
      <c r="BC40" s="9"/>
      <c r="BD40" s="43"/>
      <c r="BE40" s="9"/>
      <c r="BF40" s="43"/>
      <c r="BG40" s="9"/>
      <c r="BH40" s="43">
        <f>SUM(INDEX('egyeni-ranglista'!$1:$1048576,MATCH($A40,'egyeni-ranglista'!$A:$A,0),BH$279):INDEX('egyeni-ranglista'!$1:$1048576,MATCH($A40,'egyeni-ranglista'!$A:$A,0),BH$280))</f>
        <v>80.307075149452743</v>
      </c>
      <c r="BI40" s="7" t="s">
        <v>97</v>
      </c>
      <c r="BJ40" s="43"/>
      <c r="BK40" s="9"/>
      <c r="BL40" s="43"/>
      <c r="BM40" s="9"/>
      <c r="BN40" s="43">
        <f>SUM(INDEX('egyeni-ranglista'!$1:$1048576,MATCH($A40,'egyeni-ranglista'!$A:$A,0),BN$279):INDEX('egyeni-ranglista'!$1:$1048576,MATCH($A40,'egyeni-ranglista'!$A:$A,0),BN$280))</f>
        <v>80.307075149452743</v>
      </c>
      <c r="BO40" s="7" t="s">
        <v>97</v>
      </c>
      <c r="BP40" s="43"/>
      <c r="BQ40" s="9"/>
      <c r="BR40" s="43"/>
      <c r="BS40" s="9"/>
      <c r="BT40" s="43"/>
      <c r="BU40" s="9"/>
      <c r="BV40" s="43"/>
      <c r="BW40" s="9"/>
      <c r="BX40" s="43">
        <f>SUM(INDEX('egyeni-ranglista'!$1:$1048576,MATCH($A40,'egyeni-ranglista'!$A:$A,0),BX$279):INDEX('egyeni-ranglista'!$1:$1048576,MATCH($A40,'egyeni-ranglista'!$A:$A,0),BX$280))</f>
        <v>74.665924972408106</v>
      </c>
      <c r="BY40" s="7" t="s">
        <v>97</v>
      </c>
      <c r="BZ40" s="43"/>
      <c r="CA40" s="9"/>
      <c r="CB40" s="43"/>
      <c r="CC40" s="9"/>
      <c r="CD40" s="43"/>
      <c r="CE40" s="9"/>
      <c r="CF40" s="43">
        <f>SUM(INDEX('egyeni-ranglista'!$1:$1048576,MATCH($A40,'egyeni-ranglista'!$A:$A,0),CF$279):INDEX('egyeni-ranglista'!$1:$1048576,MATCH($A40,'egyeni-ranglista'!$A:$A,0),CF$280))</f>
        <v>48.884319947036857</v>
      </c>
      <c r="CG40" s="7" t="s">
        <v>97</v>
      </c>
      <c r="CH40" s="43"/>
      <c r="CI40" s="9"/>
      <c r="CJ40" s="43"/>
      <c r="CK40" s="9"/>
      <c r="CL40" s="43"/>
      <c r="CM40" s="9"/>
      <c r="CN40" s="43"/>
      <c r="CO40" s="9"/>
      <c r="CP40" s="43"/>
      <c r="CQ40" s="9"/>
      <c r="CR40" s="43">
        <f>SUM(INDEX('egyeni-ranglista'!$1:$1048576,MATCH($A40,'egyeni-ranglista'!$A:$A,0),CR$279):INDEX('egyeni-ranglista'!$1:$1048576,MATCH($A40,'egyeni-ranglista'!$A:$A,0),CR$280))</f>
        <v>28.242601544346613</v>
      </c>
      <c r="CS40" s="53" t="s">
        <v>116</v>
      </c>
      <c r="CT40" s="43"/>
      <c r="CU40" s="9"/>
      <c r="CV40" s="43">
        <f>SUM(INDEX('egyeni-ranglista'!$1:$1048576,MATCH($A40,'egyeni-ranglista'!$A:$A,0),CV$279):INDEX('egyeni-ranglista'!$1:$1048576,MATCH($A40,'egyeni-ranglista'!$A:$A,0),CV$280))</f>
        <v>36.685292882905074</v>
      </c>
      <c r="CW40" s="9" t="s">
        <v>50</v>
      </c>
      <c r="CX40" s="43"/>
      <c r="CY40" s="9"/>
      <c r="CZ40" s="43"/>
      <c r="DA40" s="9"/>
      <c r="DB40" s="43"/>
      <c r="DD40" s="43"/>
      <c r="DF40" s="43"/>
      <c r="DH40" s="43"/>
      <c r="DJ40" s="43"/>
      <c r="DL40" s="43"/>
      <c r="DN40" s="43">
        <f>SUM(INDEX('egyeni-ranglista'!$1:$1048576,MATCH($A40,'egyeni-ranglista'!$A:$A,0),DN$279):INDEX('egyeni-ranglista'!$1:$1048576,MATCH($A40,'egyeni-ranglista'!$A:$A,0),DN$280))</f>
        <v>22.478390195966025</v>
      </c>
      <c r="DO40" s="9" t="s">
        <v>97</v>
      </c>
      <c r="DP40" s="43">
        <f>SUM(INDEX('egyeni-ranglista'!$1:$1048576,MATCH($A40,'egyeni-ranglista'!$A:$A,0),DP$279):INDEX('egyeni-ranglista'!$1:$1048576,MATCH($A40,'egyeni-ranglista'!$A:$A,0),DP$280))</f>
        <v>27.848818647885182</v>
      </c>
      <c r="DQ40" s="9" t="s">
        <v>1262</v>
      </c>
      <c r="DT40" s="43">
        <f>SUM(INDEX('egyeni-ranglista'!$1:$1048576,MATCH($A40,'egyeni-ranglista'!$A:$A,0),DT$279):INDEX('egyeni-ranglista'!$1:$1048576,MATCH($A40,'egyeni-ranglista'!$A:$A,0),DT$280))</f>
        <v>31.843684370699119</v>
      </c>
      <c r="DU40" s="7" t="s">
        <v>97</v>
      </c>
      <c r="DV40" s="43"/>
      <c r="DW40" s="9"/>
      <c r="DX40" s="43"/>
      <c r="DY40" s="9"/>
      <c r="DZ40" s="43"/>
      <c r="EA40" s="9"/>
      <c r="EB40" s="43">
        <f>SUM(INDEX('egyeni-ranglista'!$1:$1048576,MATCH($A40,'egyeni-ranglista'!$A:$A,0),EB$279):INDEX('egyeni-ranglista'!$1:$1048576,MATCH($A40,'egyeni-ranglista'!$A:$A,0),EB$280))</f>
        <v>43.649454611743977</v>
      </c>
      <c r="EC40" s="254" t="s">
        <v>1268</v>
      </c>
      <c r="ED40" s="43"/>
      <c r="EE40" s="9"/>
      <c r="EF40" s="43">
        <f>SUM(INDEX('egyeni-ranglista'!$1:$1048576,MATCH($A40,'egyeni-ranglista'!$A:$A,0),EF$279):INDEX('egyeni-ranglista'!$1:$1048576,MATCH($A40,'egyeni-ranglista'!$A:$A,0),EF$280))</f>
        <v>42.649835805427621</v>
      </c>
      <c r="EG40" s="7" t="s">
        <v>97</v>
      </c>
      <c r="EH40" s="43"/>
      <c r="EI40" s="9"/>
      <c r="EJ40" s="43"/>
      <c r="EK40" s="9"/>
      <c r="EL40" s="43"/>
      <c r="EM40" s="9"/>
      <c r="EN40" s="43">
        <f>SUM(INDEX('egyeni-ranglista'!$1:$1048576,MATCH($A40,'egyeni-ranglista'!$A:$A,0),EN$279):INDEX('egyeni-ranglista'!$1:$1048576,MATCH($A40,'egyeni-ranglista'!$A:$A,0),EN$280))</f>
        <v>43.259225437324559</v>
      </c>
      <c r="EO40" s="7" t="s">
        <v>97</v>
      </c>
      <c r="EP40" s="43"/>
      <c r="EQ40" s="9"/>
      <c r="ER40" s="43"/>
      <c r="ES40" s="9"/>
      <c r="ET40" s="43"/>
      <c r="EU40" s="9"/>
      <c r="EV40" s="43"/>
      <c r="EW40" s="9"/>
      <c r="EX40" s="43"/>
      <c r="EY40" s="9"/>
      <c r="EZ40" s="43"/>
      <c r="FA40" s="9"/>
      <c r="FB40" s="43"/>
      <c r="FC40" s="9"/>
      <c r="FD40" s="43"/>
      <c r="FE40" s="9"/>
      <c r="FF40" s="43">
        <f>SUM(INDEX('egyeni-ranglista'!$1:$1048576,MATCH($A40,'egyeni-ranglista'!$A:$A,0),FF$279):INDEX('egyeni-ranglista'!$1:$1048576,MATCH($A40,'egyeni-ranglista'!$A:$A,0),FF$280))</f>
        <v>39.867769844112956</v>
      </c>
      <c r="FG40" s="53" t="s">
        <v>116</v>
      </c>
      <c r="FH40" s="43"/>
      <c r="FI40" s="9"/>
      <c r="FJ40" s="43">
        <f>SUM(INDEX('egyeni-ranglista'!$1:$1048576,MATCH($A40,'egyeni-ranglista'!$A:$A,0),FJ$279):INDEX('egyeni-ranglista'!$1:$1048576,MATCH($A40,'egyeni-ranglista'!$A:$A,0),FJ$280))</f>
        <v>42.896907686966877</v>
      </c>
      <c r="FK40" s="9" t="s">
        <v>50</v>
      </c>
      <c r="FL40" s="43"/>
      <c r="FM40" s="9"/>
      <c r="FN40" s="43"/>
      <c r="FO40" s="9"/>
      <c r="FP40" s="43"/>
      <c r="FQ40" s="53"/>
      <c r="FR40" s="43"/>
      <c r="FS40" s="9"/>
      <c r="FT40" s="43"/>
      <c r="FU40" s="9"/>
      <c r="FV40" s="43">
        <f>SUM(INDEX('egyeni-ranglista'!$1:$1048576,MATCH($A40,'egyeni-ranglista'!$A:$A,0),FV$279):INDEX('egyeni-ranglista'!$1:$1048576,MATCH($A40,'egyeni-ranglista'!$A:$A,0),FV$280))</f>
        <v>43.213932966457016</v>
      </c>
      <c r="FW40" s="9" t="s">
        <v>1390</v>
      </c>
      <c r="FX40" s="43">
        <f>SUM(INDEX('egyeni-ranglista'!$1:$1048576,MATCH($A40,'egyeni-ranglista'!$A:$A,0),FX$279):INDEX('egyeni-ranglista'!$1:$1048576,MATCH($A40,'egyeni-ranglista'!$A:$A,0),FX$280))</f>
        <v>41.301628702064917</v>
      </c>
      <c r="FY40" s="9" t="s">
        <v>1407</v>
      </c>
      <c r="FZ40" s="43"/>
      <c r="GA40" s="9"/>
      <c r="GB40" s="43">
        <f>SUM(INDEX('egyeni-ranglista'!$1:$1048576,MATCH($A40,'egyeni-ranglista'!$A:$A,0),GB$279):INDEX('egyeni-ranglista'!$1:$1048576,MATCH($A40,'egyeni-ranglista'!$A:$A,0),GB$280))</f>
        <v>25.500992738206126</v>
      </c>
      <c r="GC40" s="9" t="s">
        <v>116</v>
      </c>
      <c r="GD40" s="43"/>
      <c r="GE40" s="9"/>
      <c r="GF40" s="43">
        <f>SUM(INDEX('egyeni-ranglista'!$1:$1048576,MATCH($A40,'egyeni-ranglista'!$A:$A,0),GF$279):INDEX('egyeni-ranglista'!$1:$1048576,MATCH($A40,'egyeni-ranglista'!$A:$A,0),GF$280))</f>
        <v>40.880643187081844</v>
      </c>
      <c r="GG40" s="9" t="s">
        <v>116</v>
      </c>
      <c r="GH40" s="43"/>
      <c r="GI40" s="9"/>
      <c r="GJ40" s="43"/>
      <c r="GK40" s="9"/>
      <c r="GL40" s="43"/>
      <c r="GM40" s="9"/>
      <c r="GN40" s="43">
        <f>SUM(INDEX('egyeni-ranglista'!$1:$1048576,MATCH($A40,'egyeni-ranglista'!$A:$A,0),GN$279):INDEX('egyeni-ranglista'!$1:$1048576,MATCH($A40,'egyeni-ranglista'!$A:$A,0),GN$280))</f>
        <v>65.136955090760978</v>
      </c>
      <c r="GO40" s="9" t="s">
        <v>116</v>
      </c>
      <c r="GP40" s="43"/>
      <c r="GQ40" s="9"/>
      <c r="GR40" s="43"/>
      <c r="GS40" s="9"/>
      <c r="GT40" s="43"/>
      <c r="GU40" s="9"/>
      <c r="GV40" s="43"/>
      <c r="GW40" s="9"/>
      <c r="GX40" s="43"/>
      <c r="GY40" s="9"/>
      <c r="GZ40" s="43"/>
      <c r="HA40" s="9"/>
      <c r="HB40" s="43"/>
      <c r="HC40" s="9"/>
      <c r="HD40" s="43"/>
      <c r="HE40" s="9"/>
      <c r="HF40" s="43"/>
      <c r="HG40" s="9"/>
      <c r="HH40" s="43"/>
      <c r="HI40" s="9"/>
      <c r="HJ40" s="43"/>
      <c r="HK40" s="9"/>
      <c r="HL40" s="43"/>
      <c r="HM40" s="9"/>
      <c r="HN40" s="43"/>
      <c r="HO40" s="9"/>
      <c r="HP40" s="43"/>
      <c r="HQ40" s="9"/>
      <c r="HR40" s="43"/>
      <c r="HS40" s="9"/>
      <c r="HT40" s="43"/>
      <c r="HU40" s="9"/>
      <c r="HV40" s="43"/>
      <c r="HW40" s="9"/>
      <c r="HX40" s="43"/>
      <c r="HY40" s="9"/>
      <c r="HZ40" s="43"/>
      <c r="IA40" s="9"/>
      <c r="IB40" s="43"/>
      <c r="IC40" s="9"/>
      <c r="ID40" s="43"/>
      <c r="IE40" s="9"/>
      <c r="IF40" s="43"/>
      <c r="IG40" s="9"/>
      <c r="IH40" s="43"/>
      <c r="II40" s="9"/>
      <c r="IJ40" s="43">
        <f>SUM(INDEX('egyeni-ranglista'!$1:$1048576,MATCH($A40,'egyeni-ranglista'!$A:$A,0),IJ$279):INDEX('egyeni-ranglista'!$1:$1048576,MATCH($A40,'egyeni-ranglista'!$A:$A,0),IJ$280))</f>
        <v>70.290714737544008</v>
      </c>
      <c r="IK40" s="9" t="s">
        <v>97</v>
      </c>
      <c r="IL40" s="43"/>
      <c r="IM40" s="9"/>
      <c r="IN40" s="43"/>
      <c r="IO40" s="9"/>
      <c r="IP40" s="43"/>
      <c r="IQ40" s="9"/>
      <c r="IR40" s="43"/>
      <c r="IS40" s="9"/>
      <c r="IT40" s="43"/>
      <c r="IU40" s="9"/>
      <c r="IV40" s="43"/>
      <c r="IW40" s="9"/>
      <c r="IX40" s="43"/>
      <c r="IY40" s="9"/>
      <c r="IZ40" s="43"/>
      <c r="JA40" s="9"/>
      <c r="JB40" s="43">
        <f>SUM(INDEX('egyeni-ranglista'!$1:$1048576,MATCH($A40,'egyeni-ranglista'!$A:$A,0),JB$279):INDEX('egyeni-ranglista'!$1:$1048576,MATCH($A40,'egyeni-ranglista'!$A:$A,0),JB$280))</f>
        <v>82.409935766482178</v>
      </c>
      <c r="JC40" s="9" t="s">
        <v>97</v>
      </c>
      <c r="JD40" s="43"/>
      <c r="JE40" s="9"/>
      <c r="JF40" s="43"/>
      <c r="JG40" s="9"/>
      <c r="JH40" s="43"/>
      <c r="JI40" s="9"/>
      <c r="JJ40" s="43"/>
      <c r="JK40" s="9"/>
      <c r="JL40" s="43">
        <f>SUM(INDEX('egyeni-ranglista'!$1:$1048576,MATCH($A40,'egyeni-ranglista'!$A:$A,0),JL$279):INDEX('egyeni-ranglista'!$1:$1048576,MATCH($A40,'egyeni-ranglista'!$A:$A,0),JL$280))</f>
        <v>71.202767700948627</v>
      </c>
      <c r="JM40" s="9" t="s">
        <v>1542</v>
      </c>
      <c r="JN40" s="43"/>
      <c r="JO40" s="9"/>
      <c r="JP40" s="43"/>
      <c r="JQ40" s="9"/>
      <c r="JR40" s="43"/>
      <c r="JS40" s="9"/>
      <c r="JT40" s="43"/>
      <c r="JU40" s="9"/>
      <c r="JV40" s="43">
        <f>SUM(INDEX('egyeni-ranglista'!$1:$1048576,MATCH($A40,'egyeni-ranglista'!$A:$A,0),JV$279):INDEX('egyeni-ranglista'!$1:$1048576,MATCH($A40,'egyeni-ranglista'!$A:$A,0),JV$280))</f>
        <v>52.341813582799254</v>
      </c>
      <c r="JW40" s="9" t="s">
        <v>1560</v>
      </c>
      <c r="JX40" s="43"/>
      <c r="JY40" s="9"/>
      <c r="JZ40" s="43"/>
      <c r="KA40" s="9"/>
      <c r="KB40" s="43"/>
      <c r="KC40" s="9"/>
      <c r="KD40" s="43"/>
      <c r="KE40" s="9"/>
      <c r="KF40" s="43"/>
      <c r="KG40" s="9"/>
      <c r="KH40" s="43"/>
      <c r="KI40" s="9"/>
      <c r="KJ40" s="43"/>
      <c r="KK40" s="9"/>
      <c r="KL40" s="43"/>
      <c r="KM40" s="9"/>
      <c r="KN40" s="43"/>
      <c r="KO40" s="9"/>
      <c r="KP40" s="43"/>
      <c r="KQ40" s="9"/>
      <c r="KR40" s="43">
        <f>SUM(INDEX('egyeni-ranglista'!$1:$1048576,MATCH($A40,'egyeni-ranglista'!$A:$A,0),KR$279):INDEX('egyeni-ranglista'!$1:$1048576,MATCH($A40,'egyeni-ranglista'!$A:$A,0),KR$280))</f>
        <v>28.096593683442464</v>
      </c>
      <c r="KS40" s="9" t="s">
        <v>97</v>
      </c>
      <c r="KT40" s="43"/>
      <c r="KU40" s="9"/>
      <c r="KV40" s="43"/>
      <c r="KW40" s="9"/>
      <c r="KX40" s="43">
        <f>SUM(INDEX('egyeni-ranglista'!$1:$1048576,MATCH($A40,'egyeni-ranglista'!$A:$A,0),KX$279):INDEX('egyeni-ranglista'!$1:$1048576,MATCH($A40,'egyeni-ranglista'!$A:$A,0),KX$280))</f>
        <v>54.256554835191309</v>
      </c>
      <c r="KY40" s="9" t="s">
        <v>50</v>
      </c>
      <c r="KZ40" s="43"/>
      <c r="LA40" s="9"/>
      <c r="LB40" s="43"/>
      <c r="LC40" s="9"/>
      <c r="LD40" s="43"/>
      <c r="LE40" s="9"/>
      <c r="LF40" s="43"/>
      <c r="LG40" s="9"/>
      <c r="LH40" s="43"/>
      <c r="LI40" s="9"/>
      <c r="LJ40" s="43">
        <f>SUM(INDEX('egyeni-ranglista'!$1:$1048576,MATCH($A40,'egyeni-ranglista'!$A:$A,0),LJ$279):INDEX('egyeni-ranglista'!$1:$1048576,MATCH($A40,'egyeni-ranglista'!$A:$A,0),LJ$280))</f>
        <v>55.856672571417285</v>
      </c>
      <c r="LK40" s="9" t="s">
        <v>812</v>
      </c>
      <c r="LL40" s="43">
        <f>SUM(INDEX('egyeni-ranglista'!$1:$1048576,MATCH($A40,'egyeni-ranglista'!$A:$A,0),LL$279):INDEX('egyeni-ranglista'!$1:$1048576,MATCH($A40,'egyeni-ranglista'!$A:$A,0),LL$280))</f>
        <v>59.026556455745371</v>
      </c>
      <c r="LM40" s="9" t="s">
        <v>1547</v>
      </c>
      <c r="LN40" s="43"/>
      <c r="LO40" s="9"/>
      <c r="LP40" s="43"/>
      <c r="LQ40" s="9"/>
      <c r="LR40" s="43">
        <f>SUM(INDEX('egyeni-ranglista'!$1:$1048576,MATCH($A40,'egyeni-ranglista'!$A:$A,0),LR$279):INDEX('egyeni-ranglista'!$1:$1048576,MATCH($A40,'egyeni-ranglista'!$A:$A,0),LR$280))</f>
        <v>61.945155386864656</v>
      </c>
      <c r="LS40" s="9" t="s">
        <v>97</v>
      </c>
      <c r="LT40" s="43"/>
      <c r="LU40" s="9"/>
      <c r="LV40" s="43">
        <f>SUM(INDEX('egyeni-ranglista'!$1:$1048576,MATCH($A40,'egyeni-ranglista'!$A:$A,0),LV$279):INDEX('egyeni-ranglista'!$1:$1048576,MATCH($A40,'egyeni-ranglista'!$A:$A,0),LV$280))</f>
        <v>48.678843614286535</v>
      </c>
      <c r="LW40" s="9" t="s">
        <v>1625</v>
      </c>
      <c r="LX40" s="43"/>
      <c r="LY40" s="9"/>
      <c r="LZ40" s="43"/>
      <c r="MA40" s="9"/>
      <c r="MB40" s="43">
        <f>SUM(INDEX('egyeni-ranglista'!$1:$1048576,MATCH($A40,'egyeni-ranglista'!$A:$A,0),MB$279):INDEX('egyeni-ranglista'!$1:$1048576,MATCH($A40,'egyeni-ranglista'!$A:$A,0),MB$280))</f>
        <v>48.721869624407041</v>
      </c>
      <c r="MC40" s="9" t="s">
        <v>97</v>
      </c>
      <c r="MD40" s="43">
        <f>SUM(INDEX('egyeni-ranglista'!$1:$1048576,MATCH($A40,'egyeni-ranglista'!$A:$A,0),MD$279):INDEX('egyeni-ranglista'!$1:$1048576,MATCH($A40,'egyeni-ranglista'!$A:$A,0),MD$280))</f>
        <v>44.121154050577694</v>
      </c>
      <c r="ME40" s="9" t="s">
        <v>1625</v>
      </c>
      <c r="MF40" s="43"/>
      <c r="MG40" s="9"/>
      <c r="MH40" s="43"/>
      <c r="MI40" s="9"/>
      <c r="MJ40" s="43"/>
      <c r="MK40" s="9"/>
      <c r="ML40" s="43"/>
      <c r="MM40" s="9"/>
      <c r="MN40" s="43"/>
      <c r="MO40" s="9"/>
      <c r="MP40" s="43"/>
      <c r="MQ40" s="9"/>
      <c r="MR40" s="43"/>
      <c r="MS40" s="9"/>
      <c r="MT40" s="43"/>
      <c r="MU40" s="9"/>
    </row>
    <row r="41" spans="1:359">
      <c r="A41" s="1" t="s">
        <v>105</v>
      </c>
      <c r="C41" s="9"/>
      <c r="E41" s="16" t="s">
        <v>102</v>
      </c>
      <c r="F41" s="43" t="s">
        <v>206</v>
      </c>
      <c r="H41" s="43" t="s">
        <v>206</v>
      </c>
      <c r="K41" s="16" t="s">
        <v>102</v>
      </c>
      <c r="L41" s="43"/>
      <c r="M41" s="9"/>
      <c r="N41" s="43" t="s">
        <v>206</v>
      </c>
      <c r="P41" s="43" t="s">
        <v>206</v>
      </c>
      <c r="R41" s="43"/>
      <c r="S41" s="16" t="s">
        <v>102</v>
      </c>
      <c r="T41" s="43" t="s">
        <v>206</v>
      </c>
      <c r="V41" s="43"/>
      <c r="W41" s="9"/>
      <c r="X41" s="43"/>
      <c r="Y41" s="9"/>
      <c r="Z41" s="43"/>
      <c r="AA41" s="9"/>
      <c r="AB41" s="43" t="s">
        <v>206</v>
      </c>
      <c r="AD41" s="43"/>
      <c r="AE41" s="141" t="s">
        <v>43</v>
      </c>
      <c r="AJ41" s="43">
        <v>98.066311794204822</v>
      </c>
      <c r="AK41" s="141" t="s">
        <v>43</v>
      </c>
      <c r="AL41" s="43"/>
      <c r="AN41" s="43"/>
      <c r="AP41" s="43">
        <f>SUM(INDEX('egyeni-ranglista'!$1:$1048576,MATCH($A41,'egyeni-ranglista'!$A:$A,0),AP$279):INDEX('egyeni-ranglista'!$1:$1048576,MATCH($A41,'egyeni-ranglista'!$A:$A,0),AP$280))</f>
        <v>67.485410285705456</v>
      </c>
      <c r="AQ41" s="16" t="s">
        <v>102</v>
      </c>
      <c r="AR41" s="43"/>
      <c r="AS41" s="9"/>
      <c r="BD41" s="43">
        <f>SUM(INDEX('egyeni-ranglista'!$1:$1048576,MATCH($A41,'egyeni-ranglista'!$A:$A,0),BD$279):INDEX('egyeni-ranglista'!$1:$1048576,MATCH($A41,'egyeni-ranglista'!$A:$A,0),BD$280))</f>
        <v>69.430711628861033</v>
      </c>
      <c r="BE41" s="16" t="s">
        <v>102</v>
      </c>
      <c r="BF41" s="43"/>
      <c r="BG41" s="9"/>
      <c r="BH41" s="43">
        <f>SUM(INDEX('egyeni-ranglista'!$1:$1048576,MATCH($A41,'egyeni-ranglista'!$A:$A,0),BH$279):INDEX('egyeni-ranglista'!$1:$1048576,MATCH($A41,'egyeni-ranglista'!$A:$A,0),BH$280))</f>
        <v>64.954173084551982</v>
      </c>
      <c r="BI41" s="16" t="s">
        <v>102</v>
      </c>
      <c r="BJ41" s="43"/>
      <c r="BK41" s="9"/>
      <c r="BL41" s="43"/>
      <c r="BM41" s="9"/>
      <c r="BN41" s="43"/>
      <c r="BO41" s="9"/>
      <c r="BP41" s="43"/>
      <c r="BQ41" s="9"/>
      <c r="BR41" s="43"/>
      <c r="BS41" s="9"/>
      <c r="BT41" s="43"/>
      <c r="BU41" s="9"/>
      <c r="BV41" s="43"/>
      <c r="BW41" s="9"/>
      <c r="BX41" s="43"/>
      <c r="BY41" s="9"/>
      <c r="BZ41" s="43"/>
      <c r="CA41" s="9"/>
      <c r="CB41" s="43"/>
      <c r="CC41" s="9"/>
      <c r="CD41" s="43">
        <f>SUM(INDEX('egyeni-ranglista'!$1:$1048576,MATCH($A41,'egyeni-ranglista'!$A:$A,0),CD$279):INDEX('egyeni-ranglista'!$1:$1048576,MATCH($A41,'egyeni-ranglista'!$A:$A,0),CD$280))</f>
        <v>19.08970332868433</v>
      </c>
      <c r="CE41" s="16" t="s">
        <v>102</v>
      </c>
      <c r="CF41" s="43"/>
      <c r="CG41" s="9"/>
      <c r="CH41" s="43"/>
      <c r="CI41" s="9"/>
      <c r="CJ41" s="43"/>
      <c r="CK41" s="9"/>
      <c r="CL41" s="43"/>
      <c r="CM41" s="9"/>
      <c r="CN41" s="43"/>
      <c r="CO41" s="9"/>
      <c r="CP41" s="43"/>
      <c r="CQ41" s="9"/>
      <c r="CR41" s="43"/>
      <c r="CS41" s="141" t="s">
        <v>777</v>
      </c>
      <c r="CT41" s="43"/>
      <c r="CU41" s="9"/>
      <c r="CV41" s="43"/>
      <c r="CW41" s="9"/>
      <c r="CX41" s="43"/>
      <c r="CY41" s="9"/>
      <c r="CZ41" s="43"/>
      <c r="DA41" s="9"/>
      <c r="DB41" s="43"/>
      <c r="DD41" s="43"/>
      <c r="DF41" s="43"/>
      <c r="DH41" s="43"/>
      <c r="DJ41" s="43"/>
      <c r="DL41" s="43"/>
      <c r="DN41" s="43">
        <f>SUM(INDEX('egyeni-ranglista'!$1:$1048576,MATCH($A41,'egyeni-ranglista'!$A:$A,0),DN$279):INDEX('egyeni-ranglista'!$1:$1048576,MATCH($A41,'egyeni-ranglista'!$A:$A,0),DN$280))</f>
        <v>7.1166987536990058</v>
      </c>
      <c r="DO41" s="16" t="s">
        <v>102</v>
      </c>
      <c r="DP41" s="43"/>
      <c r="DQ41" s="9"/>
      <c r="DT41" s="43">
        <f>SUM(INDEX('egyeni-ranglista'!$1:$1048576,MATCH($A41,'egyeni-ranglista'!$A:$A,0),DT$279):INDEX('egyeni-ranglista'!$1:$1048576,MATCH($A41,'egyeni-ranglista'!$A:$A,0),DT$280))</f>
        <v>7.1166987536990058</v>
      </c>
      <c r="DU41" s="16" t="s">
        <v>102</v>
      </c>
      <c r="DZ41" s="43"/>
      <c r="EA41" s="9"/>
      <c r="EB41" s="43"/>
      <c r="ED41" s="43"/>
      <c r="EE41" s="9"/>
      <c r="EF41" s="43"/>
      <c r="EH41" s="43"/>
      <c r="EJ41" s="43"/>
      <c r="EL41" s="43">
        <f>SUM(INDEX('egyeni-ranglista'!$1:$1048576,MATCH($A41,'egyeni-ranglista'!$A:$A,0),EL$279):INDEX('egyeni-ranglista'!$1:$1048576,MATCH($A41,'egyeni-ranglista'!$A:$A,0),EL$280))</f>
        <v>7.1166987536990058</v>
      </c>
      <c r="EM41" s="16" t="s">
        <v>102</v>
      </c>
      <c r="EN41" s="43"/>
      <c r="EO41" s="16"/>
      <c r="EP41" s="43"/>
      <c r="ER41" s="43"/>
      <c r="ET41" s="43"/>
      <c r="EV41" s="43"/>
      <c r="EX41" s="43"/>
      <c r="EZ41" s="43"/>
      <c r="FB41" s="43"/>
      <c r="FD41" s="43"/>
      <c r="FF41" s="43">
        <f>SUM(INDEX('egyeni-ranglista'!$1:$1048576,MATCH($A41,'egyeni-ranglista'!$A:$A,0),FF$279):INDEX('egyeni-ranglista'!$1:$1048576,MATCH($A41,'egyeni-ranglista'!$A:$A,0),FF$280))</f>
        <v>10.503364492703742</v>
      </c>
      <c r="FG41" s="141" t="s">
        <v>777</v>
      </c>
      <c r="FH41" s="43"/>
      <c r="FI41" s="9"/>
      <c r="FJ41" s="43"/>
      <c r="FK41" s="9"/>
      <c r="FL41" s="43"/>
      <c r="FM41" s="9"/>
      <c r="FN41" s="43"/>
      <c r="FP41" s="43"/>
      <c r="FQ41" s="141"/>
      <c r="FR41" s="43"/>
      <c r="FS41" s="9"/>
      <c r="FT41" s="43"/>
      <c r="FU41" s="9"/>
      <c r="FV41" s="43"/>
      <c r="FW41" s="9"/>
      <c r="FX41" s="43"/>
      <c r="FY41" s="9"/>
      <c r="FZ41" s="43"/>
      <c r="GA41" s="9"/>
      <c r="GB41" s="43">
        <f>SUM(INDEX('egyeni-ranglista'!$1:$1048576,MATCH($A41,'egyeni-ranglista'!$A:$A,0),GB$279):INDEX('egyeni-ranglista'!$1:$1048576,MATCH($A41,'egyeni-ranglista'!$A:$A,0),GB$280))</f>
        <v>9.5398745762053672</v>
      </c>
      <c r="GC41" s="9" t="s">
        <v>1444</v>
      </c>
      <c r="GD41" s="43"/>
      <c r="GE41" s="9"/>
      <c r="GF41" s="43"/>
      <c r="GG41" s="9"/>
      <c r="GH41" s="43"/>
      <c r="GI41" s="9"/>
      <c r="GJ41" s="43"/>
      <c r="GK41" s="9"/>
      <c r="GL41" s="43"/>
      <c r="GM41" s="9"/>
      <c r="GN41" s="43"/>
      <c r="GO41" s="9"/>
      <c r="GP41" s="43"/>
      <c r="GQ41" s="9"/>
      <c r="GR41" s="43"/>
      <c r="GS41" s="9"/>
      <c r="GT41" s="43"/>
      <c r="GU41" s="9"/>
      <c r="GV41" s="43"/>
      <c r="GW41" s="9"/>
      <c r="GX41" s="43"/>
      <c r="GY41" s="9"/>
      <c r="GZ41" s="43"/>
      <c r="HA41" s="9"/>
      <c r="HB41" s="43"/>
      <c r="HC41" s="9"/>
      <c r="HD41" s="43"/>
      <c r="HE41" s="9"/>
      <c r="HF41" s="43">
        <f>SUM(INDEX('egyeni-ranglista'!$1:$1048576,MATCH($A41,'egyeni-ranglista'!$A:$A,0),HF$279):INDEX('egyeni-ranglista'!$1:$1048576,MATCH($A41,'egyeni-ranglista'!$A:$A,0),HF$280))</f>
        <v>1.1471829181412383</v>
      </c>
      <c r="HG41" s="9" t="s">
        <v>102</v>
      </c>
      <c r="HH41" s="43"/>
      <c r="HI41" s="9"/>
      <c r="HJ41" s="43"/>
      <c r="HK41" s="9"/>
      <c r="HL41" s="43"/>
      <c r="HM41" s="9"/>
      <c r="HN41" s="43"/>
      <c r="HO41" s="9"/>
      <c r="HP41" s="43"/>
      <c r="HQ41" s="9"/>
      <c r="HR41" s="43"/>
      <c r="HS41" s="9"/>
      <c r="HT41" s="43"/>
      <c r="HU41" s="9"/>
      <c r="HV41" s="43"/>
      <c r="HW41" s="9"/>
      <c r="HX41" s="43"/>
      <c r="HY41" s="9"/>
      <c r="HZ41" s="43"/>
      <c r="IA41" s="9"/>
      <c r="IB41" s="43"/>
      <c r="IC41" s="9"/>
      <c r="ID41" s="43"/>
      <c r="IE41" s="9"/>
      <c r="IF41" s="43"/>
      <c r="IG41" s="9"/>
      <c r="IH41" s="43"/>
      <c r="II41" s="9"/>
      <c r="IJ41" s="43">
        <f>SUM(INDEX('egyeni-ranglista'!$1:$1048576,MATCH($A41,'egyeni-ranglista'!$A:$A,0),IJ$279):INDEX('egyeni-ranglista'!$1:$1048576,MATCH($A41,'egyeni-ranglista'!$A:$A,0),IJ$280))</f>
        <v>1.431042979053049</v>
      </c>
      <c r="IK41" s="9" t="s">
        <v>1444</v>
      </c>
      <c r="IL41" s="43"/>
      <c r="IM41" s="9"/>
      <c r="IN41" s="43"/>
      <c r="IO41" s="9"/>
      <c r="IP41" s="43"/>
      <c r="IQ41" s="9"/>
      <c r="IR41" s="43"/>
      <c r="IS41" s="9"/>
      <c r="IT41" s="43"/>
      <c r="IU41" s="9"/>
      <c r="IV41" s="43"/>
      <c r="IW41" s="9"/>
      <c r="IX41" s="43"/>
      <c r="IY41" s="9"/>
      <c r="IZ41" s="43"/>
      <c r="JA41" s="9"/>
      <c r="JB41" s="43"/>
      <c r="JC41" s="9"/>
      <c r="JD41" s="43"/>
      <c r="JE41" s="9"/>
      <c r="JF41" s="43"/>
      <c r="JG41" s="9"/>
      <c r="JH41" s="43"/>
      <c r="JI41" s="9"/>
      <c r="JJ41" s="43"/>
      <c r="JK41" s="9"/>
      <c r="JL41" s="43"/>
      <c r="JM41" s="9"/>
      <c r="JN41" s="43">
        <f>SUM(INDEX('egyeni-ranglista'!$1:$1048576,MATCH($A41,'egyeni-ranglista'!$A:$A,0),JN$279):INDEX('egyeni-ranglista'!$1:$1048576,MATCH($A41,'egyeni-ranglista'!$A:$A,0),JN$280))</f>
        <v>1.431042979053049</v>
      </c>
      <c r="JO41" s="9" t="s">
        <v>1444</v>
      </c>
      <c r="JP41" s="43"/>
      <c r="JQ41" s="9"/>
      <c r="JR41" s="43"/>
      <c r="JS41" s="9"/>
      <c r="JT41" s="43"/>
      <c r="JU41" s="9"/>
      <c r="JV41" s="43"/>
      <c r="JW41" s="9"/>
      <c r="JX41" s="43"/>
      <c r="JY41" s="9"/>
      <c r="JZ41" s="43"/>
      <c r="KA41" s="9"/>
      <c r="KB41" s="43"/>
      <c r="KC41" s="9"/>
      <c r="KD41" s="43"/>
      <c r="KE41" s="9"/>
      <c r="KF41" s="43"/>
      <c r="KG41" s="9"/>
      <c r="KH41" s="43"/>
      <c r="KI41" s="9"/>
      <c r="KJ41" s="43"/>
      <c r="KK41" s="9"/>
      <c r="KL41" s="43">
        <f>SUM(INDEX('egyeni-ranglista'!$1:$1048576,MATCH($A41,'egyeni-ranglista'!$A:$A,0),KL$279):INDEX('egyeni-ranglista'!$1:$1048576,MATCH($A41,'egyeni-ranglista'!$A:$A,0),KL$280))</f>
        <v>2.1744884953916372</v>
      </c>
      <c r="KM41" s="9" t="s">
        <v>102</v>
      </c>
      <c r="KN41" s="43"/>
      <c r="KO41" s="9"/>
      <c r="KP41" s="43"/>
      <c r="KQ41" s="9"/>
      <c r="KR41" s="43"/>
      <c r="KS41" s="9"/>
      <c r="KT41" s="43"/>
      <c r="KU41" s="9"/>
      <c r="KV41" s="43"/>
      <c r="KW41" s="9"/>
      <c r="KX41" s="43"/>
      <c r="KY41" s="9"/>
      <c r="KZ41" s="43"/>
      <c r="LA41" s="9"/>
      <c r="LB41" s="43"/>
      <c r="LC41" s="9"/>
      <c r="LD41" s="43"/>
      <c r="LE41" s="9"/>
      <c r="LF41" s="43"/>
      <c r="LG41" s="9"/>
      <c r="LH41" s="43"/>
      <c r="LI41" s="9"/>
      <c r="LJ41" s="43"/>
      <c r="LK41" s="9"/>
      <c r="LL41" s="43"/>
      <c r="LM41" s="9"/>
      <c r="LN41" s="43"/>
      <c r="LO41" s="9"/>
      <c r="LP41" s="43"/>
      <c r="LQ41" s="9"/>
      <c r="LR41" s="43">
        <f>SUM(INDEX('egyeni-ranglista'!$1:$1048576,MATCH($A41,'egyeni-ranglista'!$A:$A,0),LR$279):INDEX('egyeni-ranglista'!$1:$1048576,MATCH($A41,'egyeni-ranglista'!$A:$A,0),LR$280))</f>
        <v>3.8826247449056144</v>
      </c>
      <c r="LS41" s="9" t="s">
        <v>102</v>
      </c>
      <c r="LT41" s="43"/>
      <c r="LU41" s="9"/>
      <c r="LV41" s="43"/>
      <c r="LW41" s="9"/>
      <c r="LX41" s="43"/>
      <c r="LY41" s="9"/>
      <c r="LZ41" s="43"/>
      <c r="MA41" s="9"/>
      <c r="MB41" s="43"/>
      <c r="MC41" s="9"/>
      <c r="MD41" s="43"/>
      <c r="ME41" s="9"/>
      <c r="MF41" s="43"/>
      <c r="MG41" s="9"/>
      <c r="MH41" s="43"/>
      <c r="MI41" s="9"/>
      <c r="MJ41" s="43"/>
      <c r="MK41" s="9"/>
      <c r="ML41" s="43"/>
      <c r="MM41" s="9"/>
      <c r="MN41" s="43"/>
      <c r="MO41" s="9"/>
      <c r="MP41" s="43"/>
      <c r="MQ41" s="9"/>
      <c r="MR41" s="43"/>
      <c r="MS41" s="9"/>
      <c r="MT41" s="43"/>
      <c r="MU41" s="9"/>
    </row>
    <row r="42" spans="1:359">
      <c r="A42" s="1" t="s">
        <v>103</v>
      </c>
      <c r="C42" s="9"/>
      <c r="D42" s="43">
        <v>44</v>
      </c>
      <c r="E42" s="16" t="s">
        <v>102</v>
      </c>
      <c r="F42" s="43" t="s">
        <v>206</v>
      </c>
      <c r="H42" s="43" t="s">
        <v>206</v>
      </c>
      <c r="J42" s="43">
        <v>48.476538544309044</v>
      </c>
      <c r="K42" s="16" t="s">
        <v>102</v>
      </c>
      <c r="L42" s="43"/>
      <c r="M42" s="9"/>
      <c r="N42" s="43" t="s">
        <v>206</v>
      </c>
      <c r="P42" s="43" t="s">
        <v>206</v>
      </c>
      <c r="R42" s="43">
        <v>75.389612914519631</v>
      </c>
      <c r="S42" s="16" t="s">
        <v>102</v>
      </c>
      <c r="T42" s="43" t="s">
        <v>206</v>
      </c>
      <c r="V42" s="43"/>
      <c r="W42" s="9"/>
      <c r="X42" s="43"/>
      <c r="Y42" s="9"/>
      <c r="Z42" s="43"/>
      <c r="AA42" s="9"/>
      <c r="AB42" s="43" t="s">
        <v>206</v>
      </c>
      <c r="AD42" s="43">
        <v>94.341008300176711</v>
      </c>
      <c r="AE42" s="1" t="s">
        <v>43</v>
      </c>
      <c r="AP42" s="43">
        <f>SUM(INDEX('egyeni-ranglista'!$1:$1048576,MATCH($A42,'egyeni-ranglista'!$A:$A,0),AP$279):INDEX('egyeni-ranglista'!$1:$1048576,MATCH($A42,'egyeni-ranglista'!$A:$A,0),AP$280))</f>
        <v>54.066311794204822</v>
      </c>
      <c r="AQ42" s="16" t="s">
        <v>102</v>
      </c>
      <c r="AR42" s="43"/>
      <c r="AS42" s="9"/>
      <c r="BD42" s="43">
        <f>SUM(INDEX('egyeni-ranglista'!$1:$1048576,MATCH($A42,'egyeni-ranglista'!$A:$A,0),BD$279):INDEX('egyeni-ranglista'!$1:$1048576,MATCH($A42,'egyeni-ranglista'!$A:$A,0),BD$280))</f>
        <v>56.011613137360399</v>
      </c>
      <c r="BE42" s="16" t="s">
        <v>102</v>
      </c>
      <c r="BF42" s="43"/>
      <c r="BG42" s="9"/>
      <c r="BH42" s="43">
        <f>SUM(INDEX('egyeni-ranglista'!$1:$1048576,MATCH($A42,'egyeni-ranglista'!$A:$A,0),BH$279):INDEX('egyeni-ranglista'!$1:$1048576,MATCH($A42,'egyeni-ranglista'!$A:$A,0),BH$280))</f>
        <v>51.535074593051348</v>
      </c>
      <c r="BI42" s="16" t="s">
        <v>102</v>
      </c>
      <c r="BJ42" s="43"/>
      <c r="BK42" s="9"/>
      <c r="BL42" s="43"/>
      <c r="BM42" s="9"/>
      <c r="BN42" s="43"/>
      <c r="BO42" s="9"/>
      <c r="BP42" s="43"/>
      <c r="BQ42" s="9"/>
      <c r="BR42" s="43"/>
      <c r="BS42" s="9"/>
      <c r="BT42" s="43"/>
      <c r="BU42" s="9"/>
      <c r="BV42" s="43"/>
      <c r="BW42" s="9"/>
      <c r="BX42" s="43"/>
      <c r="BY42" s="9"/>
      <c r="BZ42" s="43"/>
      <c r="CA42" s="9"/>
      <c r="CB42" s="43"/>
      <c r="CC42" s="9"/>
      <c r="CD42" s="43">
        <f>SUM(INDEX('egyeni-ranglista'!$1:$1048576,MATCH($A42,'egyeni-ranglista'!$A:$A,0),CD$279):INDEX('egyeni-ranglista'!$1:$1048576,MATCH($A42,'egyeni-ranglista'!$A:$A,0),CD$280))</f>
        <v>5.6706048371836921</v>
      </c>
      <c r="CE42" s="16" t="s">
        <v>102</v>
      </c>
      <c r="CF42" s="43"/>
      <c r="CG42" s="9"/>
      <c r="CH42" s="43"/>
      <c r="CI42" s="9"/>
      <c r="CJ42" s="43"/>
      <c r="CK42" s="9"/>
      <c r="CL42" s="43"/>
      <c r="CM42" s="9"/>
      <c r="CN42" s="43"/>
      <c r="CO42" s="9"/>
      <c r="CP42" s="43"/>
      <c r="CQ42" s="9"/>
      <c r="CR42" s="43">
        <f>SUM(INDEX('egyeni-ranglista'!$1:$1048576,MATCH($A42,'egyeni-ranglista'!$A:$A,0),CR$279):INDEX('egyeni-ranglista'!$1:$1048576,MATCH($A42,'egyeni-ranglista'!$A:$A,0),CR$280))</f>
        <v>6.9513272622149715</v>
      </c>
      <c r="CS42" s="141" t="s">
        <v>43</v>
      </c>
      <c r="CT42" s="43"/>
      <c r="CU42" s="9"/>
      <c r="CV42" s="43"/>
      <c r="CW42" s="9"/>
      <c r="CX42" s="43"/>
      <c r="CY42" s="9"/>
      <c r="CZ42" s="43">
        <f>SUM(INDEX('egyeni-ranglista'!$1:$1048576,MATCH($A42,'egyeni-ranglista'!$A:$A,0),CZ$279):INDEX('egyeni-ranglista'!$1:$1048576,MATCH($A42,'egyeni-ranglista'!$A:$A,0),CZ$280))</f>
        <v>11.172672931494201</v>
      </c>
      <c r="DA42" s="1" t="s">
        <v>819</v>
      </c>
      <c r="DB42" s="43"/>
      <c r="DD42" s="43"/>
      <c r="DF42" s="43"/>
      <c r="DH42" s="43"/>
      <c r="DJ42" s="43"/>
      <c r="DL42" s="43"/>
      <c r="DN42" s="43">
        <f>SUM(INDEX('egyeni-ranglista'!$1:$1048576,MATCH($A42,'egyeni-ranglista'!$A:$A,0),DN$279):INDEX('egyeni-ranglista'!$1:$1048576,MATCH($A42,'egyeni-ranglista'!$A:$A,0),DN$280))</f>
        <v>9.2273715883386203</v>
      </c>
      <c r="DO42" s="16" t="s">
        <v>102</v>
      </c>
      <c r="DP42" s="43"/>
      <c r="DQ42" s="9"/>
      <c r="DT42" s="43">
        <f>SUM(INDEX('egyeni-ranglista'!$1:$1048576,MATCH($A42,'egyeni-ranglista'!$A:$A,0),DT$279):INDEX('egyeni-ranglista'!$1:$1048576,MATCH($A42,'egyeni-ranglista'!$A:$A,0),DT$280))</f>
        <v>9.2273715883386203</v>
      </c>
      <c r="DU42" s="16" t="s">
        <v>102</v>
      </c>
      <c r="DZ42" s="43"/>
      <c r="EA42" s="9"/>
      <c r="EB42" s="43"/>
      <c r="ED42" s="43"/>
      <c r="EE42" s="9"/>
      <c r="EF42" s="43"/>
      <c r="EH42" s="43"/>
      <c r="EJ42" s="43"/>
      <c r="EL42" s="43">
        <f>SUM(INDEX('egyeni-ranglista'!$1:$1048576,MATCH($A42,'egyeni-ranglista'!$A:$A,0),EL$279):INDEX('egyeni-ranglista'!$1:$1048576,MATCH($A42,'egyeni-ranglista'!$A:$A,0),EL$280))</f>
        <v>9.2273715883386203</v>
      </c>
      <c r="EM42" s="16" t="s">
        <v>102</v>
      </c>
      <c r="EN42" s="43"/>
      <c r="EO42" s="16"/>
      <c r="EP42" s="43"/>
      <c r="ER42" s="43"/>
      <c r="FD42" s="43"/>
      <c r="FF42" s="43">
        <f>SUM(INDEX('egyeni-ranglista'!$1:$1048576,MATCH($A42,'egyeni-ranglista'!$A:$A,0),FF$279):INDEX('egyeni-ranglista'!$1:$1048576,MATCH($A42,'egyeni-ranglista'!$A:$A,0),FF$280))</f>
        <v>12.614037327343357</v>
      </c>
      <c r="FG42" s="141" t="s">
        <v>43</v>
      </c>
      <c r="FH42" s="43"/>
      <c r="FI42" s="9"/>
      <c r="FJ42" s="43"/>
      <c r="FK42" s="9"/>
      <c r="FL42" s="43"/>
      <c r="FM42" s="9"/>
      <c r="FN42" s="43"/>
      <c r="FP42" s="43"/>
      <c r="FQ42" s="141"/>
      <c r="FR42" s="43"/>
      <c r="FS42" s="9"/>
      <c r="FT42" s="43"/>
      <c r="FU42" s="9"/>
      <c r="FV42" s="43">
        <f>SUM(INDEX('egyeni-ranglista'!$1:$1048576,MATCH($A42,'egyeni-ranglista'!$A:$A,0),FV$279):INDEX('egyeni-ranglista'!$1:$1048576,MATCH($A42,'egyeni-ranglista'!$A:$A,0),FV$280))</f>
        <v>10.687057494346606</v>
      </c>
      <c r="FW42" s="9" t="s">
        <v>43</v>
      </c>
      <c r="FX42" s="43"/>
      <c r="FY42" s="9"/>
      <c r="FZ42" s="43"/>
      <c r="GA42" s="9"/>
      <c r="GB42" s="43">
        <f>SUM(INDEX('egyeni-ranglista'!$1:$1048576,MATCH($A42,'egyeni-ranglista'!$A:$A,0),GB$279):INDEX('egyeni-ranglista'!$1:$1048576,MATCH($A42,'egyeni-ranglista'!$A:$A,0),GB$280))</f>
        <v>15.528431356884493</v>
      </c>
      <c r="GC42" s="9" t="s">
        <v>43</v>
      </c>
      <c r="GD42" s="43"/>
      <c r="GE42" s="9"/>
      <c r="GF42" s="43">
        <f>SUM(INDEX('egyeni-ranglista'!$1:$1048576,MATCH($A42,'egyeni-ranglista'!$A:$A,0),GF$279):INDEX('egyeni-ranglista'!$1:$1048576,MATCH($A42,'egyeni-ranglista'!$A:$A,0),GF$280))</f>
        <v>15.528431356884493</v>
      </c>
      <c r="GG42" s="9" t="s">
        <v>43</v>
      </c>
      <c r="GH42" s="43"/>
      <c r="GI42" s="9"/>
      <c r="GJ42" s="43"/>
      <c r="GK42" s="9"/>
      <c r="GL42" s="43"/>
      <c r="GM42" s="9"/>
      <c r="GN42" s="43"/>
      <c r="GO42" s="9"/>
      <c r="GP42" s="43"/>
      <c r="GQ42" s="9"/>
      <c r="GR42" s="43"/>
      <c r="GS42" s="9"/>
      <c r="GT42" s="43"/>
      <c r="GU42" s="9"/>
      <c r="GV42" s="43"/>
      <c r="GW42" s="9"/>
      <c r="GX42" s="43"/>
      <c r="GY42" s="9"/>
      <c r="GZ42" s="43"/>
      <c r="HA42" s="9"/>
      <c r="HB42" s="43"/>
      <c r="HC42" s="9"/>
      <c r="HD42" s="43"/>
      <c r="HE42" s="9"/>
      <c r="HF42" s="43">
        <f>SUM(INDEX('egyeni-ranglista'!$1:$1048576,MATCH($A42,'egyeni-ranglista'!$A:$A,0),HF$279):INDEX('egyeni-ranglista'!$1:$1048576,MATCH($A42,'egyeni-ranglista'!$A:$A,0),HF$280))</f>
        <v>14.126489902854782</v>
      </c>
      <c r="HG42" s="9" t="s">
        <v>102</v>
      </c>
      <c r="HH42" s="43"/>
      <c r="HI42" s="9"/>
      <c r="HJ42" s="43"/>
      <c r="HK42" s="9"/>
      <c r="HL42" s="43"/>
      <c r="HM42" s="9"/>
      <c r="HN42" s="43"/>
      <c r="HO42" s="9"/>
      <c r="HP42" s="43"/>
      <c r="HQ42" s="9"/>
      <c r="HR42" s="43"/>
      <c r="HS42" s="9"/>
      <c r="HT42" s="43"/>
      <c r="HU42" s="9"/>
      <c r="HV42" s="43"/>
      <c r="HW42" s="9"/>
      <c r="HX42" s="43"/>
      <c r="HY42" s="9"/>
      <c r="HZ42" s="43"/>
      <c r="IA42" s="9"/>
      <c r="IB42" s="43"/>
      <c r="IC42" s="9"/>
      <c r="ID42" s="43"/>
      <c r="IE42" s="9"/>
      <c r="IF42" s="43"/>
      <c r="IG42" s="9"/>
      <c r="IH42" s="43"/>
      <c r="II42" s="9"/>
      <c r="IJ42" s="43">
        <f>SUM(INDEX('egyeni-ranglista'!$1:$1048576,MATCH($A42,'egyeni-ranglista'!$A:$A,0),IJ$279):INDEX('egyeni-ranglista'!$1:$1048576,MATCH($A42,'egyeni-ranglista'!$A:$A,0),IJ$280))</f>
        <v>13.263167045625355</v>
      </c>
      <c r="IK42" s="9" t="s">
        <v>1444</v>
      </c>
      <c r="IL42" s="43"/>
      <c r="IM42" s="9"/>
      <c r="IN42" s="43"/>
      <c r="IO42" s="9"/>
      <c r="IP42" s="43"/>
      <c r="IQ42" s="9"/>
      <c r="IR42" s="43"/>
      <c r="IS42" s="9"/>
      <c r="IT42" s="43"/>
      <c r="IU42" s="9"/>
      <c r="IV42" s="43"/>
      <c r="IW42" s="9"/>
      <c r="IX42" s="43"/>
      <c r="IY42" s="9"/>
      <c r="IZ42" s="43"/>
      <c r="JA42" s="9"/>
      <c r="JB42" s="43"/>
      <c r="JC42" s="9"/>
      <c r="JD42" s="43"/>
      <c r="JE42" s="9"/>
      <c r="JF42" s="43"/>
      <c r="JG42" s="9"/>
      <c r="JH42" s="43"/>
      <c r="JI42" s="9"/>
      <c r="JJ42" s="43"/>
      <c r="JK42" s="9"/>
      <c r="JL42" s="43"/>
      <c r="JM42" s="9"/>
      <c r="JN42" s="43"/>
      <c r="JO42" s="9" t="s">
        <v>43</v>
      </c>
      <c r="JP42" s="43"/>
      <c r="JQ42" s="9"/>
      <c r="JR42" s="43"/>
      <c r="JS42" s="9"/>
      <c r="JT42" s="43"/>
      <c r="JU42" s="9"/>
      <c r="JV42" s="43"/>
      <c r="JW42" s="9"/>
      <c r="JX42" s="43"/>
      <c r="JY42" s="9"/>
      <c r="JZ42" s="43"/>
      <c r="KA42" s="9"/>
      <c r="KB42" s="43"/>
      <c r="KC42" s="9"/>
      <c r="KD42" s="43"/>
      <c r="KE42" s="9"/>
      <c r="KF42" s="43"/>
      <c r="KG42" s="9"/>
      <c r="KH42" s="43"/>
      <c r="KI42" s="9"/>
      <c r="KJ42" s="43"/>
      <c r="KK42" s="9"/>
      <c r="KL42" s="43">
        <f>SUM(INDEX('egyeni-ranglista'!$1:$1048576,MATCH($A42,'egyeni-ranglista'!$A:$A,0),KL$279):INDEX('egyeni-ranglista'!$1:$1048576,MATCH($A42,'egyeni-ranglista'!$A:$A,0),KL$280))</f>
        <v>2.9179340117302255</v>
      </c>
      <c r="KM42" s="9" t="s">
        <v>102</v>
      </c>
      <c r="KN42" s="43"/>
      <c r="KO42" s="9"/>
      <c r="KP42" s="43"/>
      <c r="KQ42" s="9"/>
      <c r="KR42" s="43"/>
      <c r="KS42" s="9"/>
      <c r="KT42" s="43"/>
      <c r="KU42" s="9"/>
      <c r="KV42" s="43"/>
      <c r="KW42" s="9"/>
      <c r="KX42" s="43"/>
      <c r="KY42" s="9"/>
      <c r="KZ42" s="43"/>
      <c r="LA42" s="9"/>
      <c r="LB42" s="43"/>
      <c r="LC42" s="9"/>
      <c r="LD42" s="43"/>
      <c r="LE42" s="9"/>
      <c r="LF42" s="43"/>
      <c r="LG42" s="9"/>
      <c r="LH42" s="43"/>
      <c r="LI42" s="9"/>
      <c r="LJ42" s="43"/>
      <c r="LK42" s="9"/>
      <c r="LL42" s="43"/>
      <c r="LM42" s="9"/>
      <c r="LN42" s="43"/>
      <c r="LO42" s="9"/>
      <c r="LP42" s="43"/>
      <c r="LQ42" s="9"/>
      <c r="LR42" s="43">
        <f>SUM(INDEX('egyeni-ranglista'!$1:$1048576,MATCH($A42,'egyeni-ranglista'!$A:$A,0),LR$279):INDEX('egyeni-ranglista'!$1:$1048576,MATCH($A42,'egyeni-ranglista'!$A:$A,0),LR$280))</f>
        <v>4.6260702612442026</v>
      </c>
      <c r="LS42" s="9" t="s">
        <v>102</v>
      </c>
      <c r="LT42" s="43"/>
      <c r="LU42" s="9"/>
      <c r="LV42" s="43"/>
      <c r="LW42" s="9"/>
      <c r="LX42" s="43"/>
      <c r="LY42" s="9"/>
      <c r="LZ42" s="43"/>
      <c r="MA42" s="9"/>
      <c r="MB42" s="43"/>
      <c r="MC42" s="9"/>
      <c r="MD42" s="43"/>
      <c r="ME42" s="9"/>
      <c r="MF42" s="43"/>
      <c r="MG42" s="9"/>
      <c r="MH42" s="43"/>
      <c r="MI42" s="9"/>
      <c r="MJ42" s="43"/>
      <c r="MK42" s="9"/>
      <c r="ML42" s="43"/>
      <c r="MM42" s="9"/>
      <c r="MN42" s="43"/>
      <c r="MO42" s="9"/>
      <c r="MP42" s="43"/>
      <c r="MQ42" s="9"/>
      <c r="MR42" s="43"/>
      <c r="MS42" s="9"/>
      <c r="MT42" s="43"/>
      <c r="MU42" s="9"/>
    </row>
    <row r="43" spans="1:359">
      <c r="A43" s="1" t="s">
        <v>75</v>
      </c>
      <c r="C43" s="9"/>
      <c r="D43" s="112">
        <v>7.5</v>
      </c>
      <c r="E43" s="15" t="s">
        <v>87</v>
      </c>
      <c r="F43" s="43" t="s">
        <v>206</v>
      </c>
      <c r="H43" s="43" t="s">
        <v>206</v>
      </c>
      <c r="J43" s="43">
        <v>7.5</v>
      </c>
      <c r="K43" s="15" t="s">
        <v>87</v>
      </c>
      <c r="L43" s="43"/>
      <c r="M43" s="9"/>
      <c r="N43" s="43" t="s">
        <v>206</v>
      </c>
      <c r="P43" s="43" t="s">
        <v>206</v>
      </c>
      <c r="R43" s="43" t="s">
        <v>206</v>
      </c>
      <c r="T43" s="43">
        <v>11.23792699586258</v>
      </c>
      <c r="U43" s="15" t="s">
        <v>87</v>
      </c>
      <c r="V43" s="43"/>
      <c r="W43" s="9"/>
      <c r="X43" s="43"/>
      <c r="Y43" s="9"/>
      <c r="Z43" s="43"/>
      <c r="AA43" s="9"/>
      <c r="AB43" s="43" t="s">
        <v>206</v>
      </c>
      <c r="AD43" s="43"/>
      <c r="AE43" s="141" t="s">
        <v>43</v>
      </c>
      <c r="AJ43" s="43"/>
      <c r="AK43" s="141" t="s">
        <v>43</v>
      </c>
      <c r="AL43" s="43"/>
      <c r="AN43" s="43"/>
      <c r="AP43" s="43">
        <f>SUM(INDEX('egyeni-ranglista'!$1:$1048576,MATCH($A43,'egyeni-ranglista'!$A:$A,0),AP$279):INDEX('egyeni-ranglista'!$1:$1048576,MATCH($A43,'egyeni-ranglista'!$A:$A,0),AP$280))</f>
        <v>32.73684710294571</v>
      </c>
      <c r="AQ43" s="15" t="s">
        <v>87</v>
      </c>
      <c r="AR43" s="43"/>
      <c r="AS43" s="9"/>
      <c r="BD43" s="43">
        <f>SUM(INDEX('egyeni-ranglista'!$1:$1048576,MATCH($A43,'egyeni-ranglista'!$A:$A,0),BD$279):INDEX('egyeni-ranglista'!$1:$1048576,MATCH($A43,'egyeni-ranglista'!$A:$A,0),BD$280))</f>
        <v>32.73684710294571</v>
      </c>
      <c r="BE43" s="15" t="s">
        <v>87</v>
      </c>
      <c r="BF43" s="43"/>
      <c r="BG43" s="9"/>
      <c r="BH43" s="43">
        <f>SUM(INDEX('egyeni-ranglista'!$1:$1048576,MATCH($A43,'egyeni-ranglista'!$A:$A,0),BH$279):INDEX('egyeni-ranglista'!$1:$1048576,MATCH($A43,'egyeni-ranglista'!$A:$A,0),BH$280))</f>
        <v>46.208108301139248</v>
      </c>
      <c r="BI43" s="15" t="s">
        <v>87</v>
      </c>
      <c r="BJ43" s="43"/>
      <c r="BK43" s="9"/>
      <c r="BL43" s="43"/>
      <c r="BM43" s="9"/>
      <c r="BN43" s="43"/>
      <c r="BO43" s="9"/>
      <c r="BP43" s="43"/>
      <c r="BQ43" s="9"/>
      <c r="BR43" s="43"/>
      <c r="BS43" s="9"/>
      <c r="BT43" s="43"/>
      <c r="BU43" s="9"/>
      <c r="BV43" s="43"/>
      <c r="BW43" s="9"/>
      <c r="BX43" s="43">
        <f>SUM(INDEX('egyeni-ranglista'!$1:$1048576,MATCH($A43,'egyeni-ranglista'!$A:$A,0),BX$279):INDEX('egyeni-ranglista'!$1:$1048576,MATCH($A43,'egyeni-ranglista'!$A:$A,0),BX$280))</f>
        <v>47.209447528775776</v>
      </c>
      <c r="BY43" s="15" t="s">
        <v>87</v>
      </c>
      <c r="BZ43" s="43"/>
      <c r="CA43" s="9"/>
      <c r="CB43" s="43"/>
      <c r="CC43" s="9"/>
      <c r="CD43" s="43"/>
      <c r="CE43" s="9"/>
      <c r="CF43" s="43">
        <f>SUM(INDEX('egyeni-ranglista'!$1:$1048576,MATCH($A43,'egyeni-ranglista'!$A:$A,0),CF$279):INDEX('egyeni-ranglista'!$1:$1048576,MATCH($A43,'egyeni-ranglista'!$A:$A,0),CF$280))</f>
        <v>38.389704752837829</v>
      </c>
      <c r="CG43" s="15" t="s">
        <v>87</v>
      </c>
      <c r="CH43" s="43"/>
      <c r="CI43" s="9"/>
      <c r="CJ43" s="43"/>
      <c r="CK43" s="9"/>
      <c r="CL43" s="43"/>
      <c r="CM43" s="9"/>
      <c r="CN43" s="43"/>
      <c r="CO43" s="9"/>
      <c r="CP43" s="43"/>
      <c r="CQ43" s="9"/>
      <c r="CR43" s="43">
        <f>SUM(INDEX('egyeni-ranglista'!$1:$1048576,MATCH($A43,'egyeni-ranglista'!$A:$A,0),CR$279):INDEX('egyeni-ranglista'!$1:$1048576,MATCH($A43,'egyeni-ranglista'!$A:$A,0),CR$280))</f>
        <v>37.658245373175177</v>
      </c>
      <c r="CS43" s="141" t="s">
        <v>777</v>
      </c>
      <c r="CT43" s="43"/>
      <c r="CU43" s="9"/>
      <c r="CV43" s="43"/>
      <c r="CW43" s="9"/>
      <c r="CX43" s="43"/>
      <c r="CY43" s="9"/>
      <c r="CZ43" s="43">
        <f>SUM(INDEX('egyeni-ranglista'!$1:$1048576,MATCH($A43,'egyeni-ranglista'!$A:$A,0),CZ$279):INDEX('egyeni-ranglista'!$1:$1048576,MATCH($A43,'egyeni-ranglista'!$A:$A,0),CZ$280))</f>
        <v>39.768918207814792</v>
      </c>
      <c r="DA43" s="141" t="s">
        <v>43</v>
      </c>
      <c r="DB43" s="43"/>
      <c r="DD43" s="43"/>
      <c r="DF43" s="43"/>
      <c r="DH43" s="43"/>
      <c r="DJ43" s="43"/>
      <c r="DL43" s="43"/>
      <c r="DN43" s="43">
        <f>SUM(INDEX('egyeni-ranglista'!$1:$1048576,MATCH($A43,'egyeni-ranglista'!$A:$A,0),DN$279):INDEX('egyeni-ranglista'!$1:$1048576,MATCH($A43,'egyeni-ranglista'!$A:$A,0),DN$280))</f>
        <v>12.878558518120624</v>
      </c>
      <c r="DO43" s="15" t="s">
        <v>87</v>
      </c>
      <c r="DP43" s="43"/>
      <c r="DQ43" s="9"/>
      <c r="DT43" s="43"/>
      <c r="DU43" s="9"/>
      <c r="DV43" s="43"/>
      <c r="DW43" s="9"/>
      <c r="DX43" s="43"/>
      <c r="DY43" s="9"/>
      <c r="DZ43" s="43"/>
      <c r="EA43" s="9"/>
      <c r="EB43" s="43"/>
      <c r="EC43" s="43"/>
      <c r="ED43" s="43"/>
      <c r="EE43" s="9"/>
      <c r="EF43" s="43"/>
      <c r="EH43" s="43"/>
      <c r="EJ43" s="43"/>
      <c r="EL43" s="43"/>
      <c r="EM43" s="9"/>
      <c r="EN43" s="43"/>
      <c r="EO43" s="9"/>
      <c r="EP43" s="43"/>
      <c r="ER43" s="43">
        <f>SUM(INDEX('egyeni-ranglista'!$1:$1048576,MATCH($A43,'egyeni-ranglista'!$A:$A,0),ER$279):INDEX('egyeni-ranglista'!$1:$1048576,MATCH($A43,'egyeni-ranglista'!$A:$A,0),ER$280))</f>
        <v>2.1106728346396144</v>
      </c>
      <c r="ES43" s="276" t="s">
        <v>87</v>
      </c>
      <c r="ET43" s="43"/>
      <c r="EV43" s="43"/>
      <c r="EX43" s="43"/>
      <c r="EZ43" s="43"/>
      <c r="FB43" s="43"/>
      <c r="FD43" s="43"/>
      <c r="FF43" s="43">
        <f>SUM(INDEX('egyeni-ranglista'!$1:$1048576,MATCH($A43,'egyeni-ranglista'!$A:$A,0),FF$279):INDEX('egyeni-ranglista'!$1:$1048576,MATCH($A43,'egyeni-ranglista'!$A:$A,0),FF$280))</f>
        <v>3.7611296243611747</v>
      </c>
      <c r="FG43" s="141" t="s">
        <v>43</v>
      </c>
      <c r="FH43" s="43"/>
      <c r="FI43" s="9"/>
      <c r="FJ43" s="43"/>
      <c r="FK43" s="9"/>
      <c r="FL43" s="43"/>
      <c r="FM43" s="9"/>
      <c r="FN43" s="43"/>
      <c r="FP43" s="43"/>
      <c r="FQ43" s="141"/>
      <c r="FR43" s="43"/>
      <c r="FS43" s="9"/>
      <c r="FT43" s="43"/>
      <c r="FU43" s="9"/>
      <c r="FV43" s="43">
        <f>SUM(INDEX('egyeni-ranglista'!$1:$1048576,MATCH($A43,'egyeni-ranglista'!$A:$A,0),FV$279):INDEX('egyeni-ranglista'!$1:$1048576,MATCH($A43,'egyeni-ranglista'!$A:$A,0),FV$280))</f>
        <v>3.9448226260040373</v>
      </c>
      <c r="FW43" s="9" t="s">
        <v>777</v>
      </c>
      <c r="FX43" s="43"/>
      <c r="FY43" s="9"/>
      <c r="FZ43" s="43"/>
      <c r="GA43" s="9"/>
      <c r="GB43" s="43"/>
      <c r="GC43" s="9"/>
      <c r="GD43" s="43"/>
      <c r="GE43" s="9"/>
      <c r="GF43" s="43">
        <f>SUM(INDEX('egyeni-ranglista'!$1:$1048576,MATCH($A43,'egyeni-ranglista'!$A:$A,0),GF$279):INDEX('egyeni-ranglista'!$1:$1048576,MATCH($A43,'egyeni-ranglista'!$A:$A,0),GF$280))</f>
        <v>6.365509557272981</v>
      </c>
      <c r="GG43" s="9" t="s">
        <v>1444</v>
      </c>
      <c r="GH43" s="43"/>
      <c r="GI43" s="9"/>
      <c r="GJ43" s="43">
        <f>SUM(INDEX('egyeni-ranglista'!$1:$1048576,MATCH($A43,'egyeni-ranglista'!$A:$A,0),GJ$279):INDEX('egyeni-ranglista'!$1:$1048576,MATCH($A43,'egyeni-ranglista'!$A:$A,0),GJ$280))</f>
        <v>9.8608846592901891</v>
      </c>
      <c r="GK43" s="9" t="s">
        <v>87</v>
      </c>
      <c r="GL43" s="43"/>
      <c r="GM43" s="9"/>
      <c r="GN43" s="43"/>
      <c r="GO43" s="9"/>
      <c r="GP43" s="43"/>
      <c r="GQ43" s="9"/>
      <c r="GR43" s="43"/>
      <c r="GS43" s="9"/>
      <c r="GT43" s="43"/>
      <c r="GU43" s="9"/>
      <c r="GV43" s="43"/>
      <c r="GW43" s="9"/>
      <c r="GX43" s="43"/>
      <c r="GY43" s="9"/>
      <c r="GZ43" s="43"/>
      <c r="HA43" s="9"/>
      <c r="HB43" s="43"/>
      <c r="HC43" s="9"/>
      <c r="HD43" s="43"/>
      <c r="HE43" s="9"/>
      <c r="HF43" s="43">
        <f>SUM(INDEX('egyeni-ranglista'!$1:$1048576,MATCH($A43,'egyeni-ranglista'!$A:$A,0),HF$279):INDEX('egyeni-ranglista'!$1:$1048576,MATCH($A43,'egyeni-ranglista'!$A:$A,0),HF$280))</f>
        <v>9.8883311014806807</v>
      </c>
      <c r="HG43" s="9" t="s">
        <v>87</v>
      </c>
      <c r="HH43" s="43"/>
      <c r="HI43" s="9"/>
      <c r="HJ43" s="43"/>
      <c r="HK43" s="9"/>
      <c r="HL43" s="43"/>
      <c r="HM43" s="9"/>
      <c r="HN43" s="43"/>
      <c r="HO43" s="9"/>
      <c r="HP43" s="43"/>
      <c r="HQ43" s="9"/>
      <c r="HR43" s="43"/>
      <c r="HS43" s="9"/>
      <c r="HT43" s="43"/>
      <c r="HU43" s="9"/>
      <c r="HV43" s="43"/>
      <c r="HW43" s="9"/>
      <c r="HX43" s="43"/>
      <c r="HY43" s="9"/>
      <c r="HZ43" s="43"/>
      <c r="IA43" s="9"/>
      <c r="IB43" s="43">
        <f>SUM(INDEX('egyeni-ranglista'!$1:$1048576,MATCH($A43,'egyeni-ranglista'!$A:$A,0),IB$279):INDEX('egyeni-ranglista'!$1:$1048576,MATCH($A43,'egyeni-ranglista'!$A:$A,0),IB$280))</f>
        <v>33.352738888153084</v>
      </c>
      <c r="IC43" s="9" t="s">
        <v>87</v>
      </c>
      <c r="ID43" s="43"/>
      <c r="IE43" s="9"/>
      <c r="IF43" s="43"/>
      <c r="IG43" s="9"/>
      <c r="IH43" s="43"/>
      <c r="II43" s="9"/>
      <c r="IJ43" s="43">
        <f>SUM(INDEX('egyeni-ranglista'!$1:$1048576,MATCH($A43,'egyeni-ranglista'!$A:$A,0),IJ$279):INDEX('egyeni-ranglista'!$1:$1048576,MATCH($A43,'egyeni-ranglista'!$A:$A,0),IJ$280))</f>
        <v>46.060528540550763</v>
      </c>
      <c r="IK43" s="9" t="s">
        <v>43</v>
      </c>
      <c r="IL43" s="43"/>
      <c r="IM43" s="9"/>
      <c r="IN43" s="43"/>
      <c r="IO43" s="9"/>
      <c r="IP43" s="43"/>
      <c r="IQ43" s="9"/>
      <c r="IR43" s="43"/>
      <c r="IS43" s="9"/>
      <c r="IT43" s="43"/>
      <c r="IU43" s="9"/>
      <c r="IV43" s="43"/>
      <c r="IW43" s="9"/>
      <c r="IX43" s="43"/>
      <c r="IY43" s="9"/>
      <c r="IZ43" s="43"/>
      <c r="JA43" s="9"/>
      <c r="JB43" s="43">
        <f>SUM(INDEX('egyeni-ranglista'!$1:$1048576,MATCH($A43,'egyeni-ranglista'!$A:$A,0),JB$279):INDEX('egyeni-ranglista'!$1:$1048576,MATCH($A43,'egyeni-ranglista'!$A:$A,0),JB$280))</f>
        <v>43.639841609281817</v>
      </c>
      <c r="JC43" s="9" t="s">
        <v>87</v>
      </c>
      <c r="JD43" s="43"/>
      <c r="JE43" s="9"/>
      <c r="JF43" s="43"/>
      <c r="JG43" s="9"/>
      <c r="JH43" s="43"/>
      <c r="JI43" s="9"/>
      <c r="JJ43" s="43"/>
      <c r="JK43" s="9"/>
      <c r="JL43" s="43"/>
      <c r="JM43" s="9"/>
      <c r="JN43" s="43"/>
      <c r="JO43" s="9"/>
      <c r="JP43" s="43"/>
      <c r="JQ43" s="9"/>
      <c r="JR43" s="43"/>
      <c r="JS43" s="9"/>
      <c r="JT43" s="43"/>
      <c r="JU43" s="9"/>
      <c r="JV43" s="43"/>
      <c r="JW43" s="9"/>
      <c r="JX43" s="43"/>
      <c r="JY43" s="9"/>
      <c r="JZ43" s="43"/>
      <c r="KA43" s="9"/>
      <c r="KB43" s="43"/>
      <c r="KC43" s="9"/>
      <c r="KD43" s="43"/>
      <c r="KE43" s="9"/>
      <c r="KF43" s="43"/>
      <c r="KG43" s="9"/>
      <c r="KH43" s="43"/>
      <c r="KI43" s="9"/>
      <c r="KJ43" s="43"/>
      <c r="KK43" s="9"/>
      <c r="KL43" s="43"/>
      <c r="KM43" s="9"/>
      <c r="KN43" s="43"/>
      <c r="KO43" s="9"/>
      <c r="KP43" s="43"/>
      <c r="KQ43" s="9"/>
      <c r="KR43" s="43">
        <f>SUM(INDEX('egyeni-ranglista'!$1:$1048576,MATCH($A43,'egyeni-ranglista'!$A:$A,0),KR$279):INDEX('egyeni-ranglista'!$1:$1048576,MATCH($A43,'egyeni-ranglista'!$A:$A,0),KR$280))</f>
        <v>38.466563275352556</v>
      </c>
      <c r="KS43" s="9" t="s">
        <v>87</v>
      </c>
      <c r="KT43" s="43"/>
      <c r="KU43" s="9"/>
      <c r="KV43" s="43"/>
      <c r="KW43" s="9"/>
      <c r="KX43" s="43"/>
      <c r="KY43" s="9"/>
      <c r="KZ43" s="43"/>
      <c r="LA43" s="9"/>
      <c r="LB43" s="43"/>
      <c r="LC43" s="9"/>
      <c r="LD43" s="43"/>
      <c r="LE43" s="9"/>
      <c r="LF43" s="43"/>
      <c r="LG43" s="9"/>
      <c r="LH43" s="43"/>
      <c r="LI43" s="9"/>
      <c r="LJ43" s="43"/>
      <c r="LK43" s="9"/>
      <c r="LL43" s="43">
        <f>SUM(INDEX('egyeni-ranglista'!$1:$1048576,MATCH($A43,'egyeni-ranglista'!$A:$A,0),LL$279):INDEX('egyeni-ranglista'!$1:$1048576,MATCH($A43,'egyeni-ranglista'!$A:$A,0),LL$280))</f>
        <v>5.2319922303497695</v>
      </c>
      <c r="LM43" s="9" t="s">
        <v>1471</v>
      </c>
      <c r="LN43" s="43"/>
      <c r="LO43" s="9"/>
      <c r="LP43" s="43"/>
      <c r="LQ43" s="9"/>
      <c r="LR43" s="43">
        <f>SUM(INDEX('egyeni-ranglista'!$1:$1048576,MATCH($A43,'egyeni-ranglista'!$A:$A,0),LR$279):INDEX('egyeni-ranglista'!$1:$1048576,MATCH($A43,'egyeni-ranglista'!$A:$A,0),LR$280))</f>
        <v>7.2750114821332694</v>
      </c>
      <c r="LS43" s="9" t="s">
        <v>1612</v>
      </c>
      <c r="LT43" s="43"/>
      <c r="LU43" s="9"/>
      <c r="LV43" s="43"/>
      <c r="LW43" s="9"/>
      <c r="LX43" s="43"/>
      <c r="LY43" s="9"/>
      <c r="LZ43" s="43"/>
      <c r="MA43" s="9"/>
      <c r="MB43" s="43">
        <f>SUM(INDEX('egyeni-ranglista'!$1:$1048576,MATCH($A43,'egyeni-ranglista'!$A:$A,0),MB$279):INDEX('egyeni-ranglista'!$1:$1048576,MATCH($A43,'egyeni-ranglista'!$A:$A,0),MB$280))</f>
        <v>7.2750114821332694</v>
      </c>
      <c r="MC43" s="9" t="s">
        <v>87</v>
      </c>
      <c r="MD43" s="43"/>
      <c r="ME43" s="9"/>
      <c r="MF43" s="43"/>
      <c r="MG43" s="9"/>
      <c r="MH43" s="43"/>
      <c r="MI43" s="9"/>
      <c r="MJ43" s="43"/>
      <c r="MK43" s="9"/>
      <c r="ML43" s="43"/>
      <c r="MM43" s="9"/>
      <c r="MN43" s="43"/>
      <c r="MO43" s="9"/>
      <c r="MP43" s="43">
        <f>SUM(INDEX('egyeni-ranglista'!$1:$1048576,MATCH($A43,'egyeni-ranglista'!$A:$A,0),MP$279):INDEX('egyeni-ranglista'!$1:$1048576,MATCH($A43,'egyeni-ranglista'!$A:$A,0),MP$280))</f>
        <v>7.2750114821332694</v>
      </c>
      <c r="MQ43" s="9" t="s">
        <v>1649</v>
      </c>
      <c r="MR43" s="43"/>
      <c r="MS43" s="9"/>
      <c r="MT43" s="43"/>
      <c r="MU43" s="9"/>
    </row>
    <row r="44" spans="1:359">
      <c r="A44" s="1" t="s">
        <v>74</v>
      </c>
      <c r="C44" s="9"/>
      <c r="D44" s="112">
        <v>7.5</v>
      </c>
      <c r="E44" s="15" t="s">
        <v>87</v>
      </c>
      <c r="F44" s="43" t="s">
        <v>206</v>
      </c>
      <c r="H44" s="43" t="s">
        <v>206</v>
      </c>
      <c r="J44" s="43">
        <v>7.5</v>
      </c>
      <c r="K44" s="15" t="s">
        <v>87</v>
      </c>
      <c r="L44" s="43"/>
      <c r="M44" s="9"/>
      <c r="N44" s="43" t="s">
        <v>206</v>
      </c>
      <c r="P44" s="43" t="s">
        <v>206</v>
      </c>
      <c r="R44" s="43" t="s">
        <v>206</v>
      </c>
      <c r="T44" s="43"/>
      <c r="U44" s="15" t="s">
        <v>87</v>
      </c>
      <c r="V44" s="43"/>
      <c r="W44" s="9"/>
      <c r="X44" s="43"/>
      <c r="Y44" s="9"/>
      <c r="Z44" s="43"/>
      <c r="AA44" s="9"/>
      <c r="AB44" s="43" t="s">
        <v>206</v>
      </c>
      <c r="AD44" s="43">
        <v>23.092445117416958</v>
      </c>
      <c r="AE44" s="141" t="s">
        <v>43</v>
      </c>
      <c r="AJ44" s="43">
        <v>26.817748611445069</v>
      </c>
      <c r="AK44" s="141" t="s">
        <v>43</v>
      </c>
      <c r="AL44" s="43"/>
      <c r="AN44" s="43"/>
      <c r="AP44" s="43">
        <f>SUM(INDEX('egyeni-ranglista'!$1:$1048576,MATCH($A44,'egyeni-ranglista'!$A:$A,0),AP$279):INDEX('egyeni-ranglista'!$1:$1048576,MATCH($A44,'egyeni-ranglista'!$A:$A,0),AP$280))</f>
        <v>32.73684710294571</v>
      </c>
      <c r="AQ44" s="15" t="s">
        <v>87</v>
      </c>
      <c r="AR44" s="43"/>
      <c r="AS44" s="9"/>
      <c r="AY44" s="9" t="s">
        <v>611</v>
      </c>
      <c r="BA44" s="9"/>
      <c r="BC44" s="9"/>
      <c r="BD44" s="43">
        <f>SUM(INDEX('egyeni-ranglista'!$1:$1048576,MATCH($A44,'egyeni-ranglista'!$A:$A,0),BD$279):INDEX('egyeni-ranglista'!$1:$1048576,MATCH($A44,'egyeni-ranglista'!$A:$A,0),BD$280))</f>
        <v>35.970807269338486</v>
      </c>
      <c r="BE44" s="15" t="s">
        <v>87</v>
      </c>
      <c r="BF44" s="43"/>
      <c r="BG44" s="9"/>
      <c r="BH44" s="43">
        <f>SUM(INDEX('egyeni-ranglista'!$1:$1048576,MATCH($A44,'egyeni-ranglista'!$A:$A,0),BH$279):INDEX('egyeni-ranglista'!$1:$1048576,MATCH($A44,'egyeni-ranglista'!$A:$A,0),BH$280))</f>
        <v>49.442068467532025</v>
      </c>
      <c r="BI44" s="15" t="s">
        <v>87</v>
      </c>
      <c r="BJ44" s="43"/>
      <c r="BK44" s="9"/>
      <c r="BL44" s="43"/>
      <c r="BM44" s="9"/>
      <c r="BN44" s="43"/>
      <c r="BO44" s="9"/>
      <c r="BP44" s="43"/>
      <c r="BQ44" s="9"/>
      <c r="BR44" s="43"/>
      <c r="BS44" s="9"/>
      <c r="BT44" s="43"/>
      <c r="BU44" s="9"/>
      <c r="BV44" s="43"/>
      <c r="BW44" s="9"/>
      <c r="BX44" s="43">
        <f>SUM(INDEX('egyeni-ranglista'!$1:$1048576,MATCH($A44,'egyeni-ranglista'!$A:$A,0),BX$279):INDEX('egyeni-ranglista'!$1:$1048576,MATCH($A44,'egyeni-ranglista'!$A:$A,0),BX$280))</f>
        <v>50.443407695168553</v>
      </c>
      <c r="BY44" s="15" t="s">
        <v>87</v>
      </c>
      <c r="BZ44" s="43"/>
      <c r="CA44" s="9"/>
      <c r="CB44" s="43"/>
      <c r="CC44" s="9"/>
      <c r="CD44" s="43"/>
      <c r="CE44" s="9"/>
      <c r="CF44" s="43">
        <f>SUM(INDEX('egyeni-ranglista'!$1:$1048576,MATCH($A44,'egyeni-ranglista'!$A:$A,0),CF$279):INDEX('egyeni-ranglista'!$1:$1048576,MATCH($A44,'egyeni-ranglista'!$A:$A,0),CF$280))</f>
        <v>41.623664919230613</v>
      </c>
      <c r="CG44" s="15" t="s">
        <v>87</v>
      </c>
      <c r="CH44" s="43"/>
      <c r="CI44" s="9"/>
      <c r="CJ44" s="43"/>
      <c r="CK44" s="9"/>
      <c r="CL44" s="43"/>
      <c r="CM44" s="9"/>
      <c r="CN44" s="43"/>
      <c r="CO44" s="9"/>
      <c r="CP44" s="43"/>
      <c r="CQ44" s="9"/>
      <c r="CR44" s="43">
        <f>SUM(INDEX('egyeni-ranglista'!$1:$1048576,MATCH($A44,'egyeni-ranglista'!$A:$A,0),CR$279):INDEX('egyeni-ranglista'!$1:$1048576,MATCH($A44,'egyeni-ranglista'!$A:$A,0),CR$280))</f>
        <v>40.892205539567954</v>
      </c>
      <c r="CS44" s="141" t="s">
        <v>43</v>
      </c>
      <c r="CT44" s="43"/>
      <c r="CU44" s="9"/>
      <c r="CV44" s="43">
        <f>SUM(INDEX('egyeni-ranglista'!$1:$1048576,MATCH($A44,'egyeni-ranglista'!$A:$A,0),CV$279):INDEX('egyeni-ranglista'!$1:$1048576,MATCH($A44,'egyeni-ranglista'!$A:$A,0),CV$280))</f>
        <v>45.113551208847184</v>
      </c>
      <c r="CW44" s="1" t="s">
        <v>74</v>
      </c>
      <c r="CX44" s="43"/>
      <c r="CY44" s="9"/>
      <c r="CZ44" s="43">
        <f>SUM(INDEX('egyeni-ranglista'!$1:$1048576,MATCH($A44,'egyeni-ranglista'!$A:$A,0),CZ$279):INDEX('egyeni-ranglista'!$1:$1048576,MATCH($A44,'egyeni-ranglista'!$A:$A,0),CZ$280))</f>
        <v>45.564876499220034</v>
      </c>
      <c r="DA44" s="141" t="s">
        <v>43</v>
      </c>
      <c r="DB44" s="43"/>
      <c r="DD44" s="43"/>
      <c r="DF44" s="43"/>
      <c r="DH44" s="43"/>
      <c r="DJ44" s="43"/>
      <c r="DL44" s="43"/>
      <c r="DN44" s="43">
        <f>SUM(INDEX('egyeni-ranglista'!$1:$1048576,MATCH($A44,'egyeni-ranglista'!$A:$A,0),DN$279):INDEX('egyeni-ranglista'!$1:$1048576,MATCH($A44,'egyeni-ranglista'!$A:$A,0),DN$280))</f>
        <v>15.440556643133091</v>
      </c>
      <c r="DO44" s="15" t="s">
        <v>87</v>
      </c>
      <c r="DP44" s="43"/>
      <c r="DQ44" s="9"/>
      <c r="DT44" s="43"/>
      <c r="DV44" s="43"/>
      <c r="DX44" s="43"/>
      <c r="DZ44" s="43"/>
      <c r="EB44" s="43"/>
      <c r="ED44" s="43"/>
      <c r="EF44" s="43"/>
      <c r="EH44" s="43"/>
      <c r="EJ44" s="43"/>
      <c r="EL44" s="43"/>
      <c r="EM44" s="9"/>
      <c r="EN44" s="43"/>
      <c r="EP44" s="43"/>
      <c r="ER44" s="43">
        <f>SUM(INDEX('egyeni-ranglista'!$1:$1048576,MATCH($A44,'egyeni-ranglista'!$A:$A,0),ER$279):INDEX('egyeni-ranglista'!$1:$1048576,MATCH($A44,'egyeni-ranglista'!$A:$A,0),ER$280))</f>
        <v>4.6726709596520823</v>
      </c>
      <c r="ES44" s="276" t="s">
        <v>87</v>
      </c>
      <c r="ET44" s="43"/>
      <c r="EV44" s="43"/>
      <c r="EX44" s="43"/>
      <c r="EZ44" s="43"/>
      <c r="FB44" s="43"/>
      <c r="FD44" s="43"/>
      <c r="FF44" s="43">
        <f>SUM(INDEX('egyeni-ranglista'!$1:$1048576,MATCH($A44,'egyeni-ranglista'!$A:$A,0),FF$279):INDEX('egyeni-ranglista'!$1:$1048576,MATCH($A44,'egyeni-ranglista'!$A:$A,0),FF$280))</f>
        <v>6.3231277493736426</v>
      </c>
      <c r="FG44" s="141" t="s">
        <v>43</v>
      </c>
      <c r="FH44" s="43"/>
      <c r="FI44" s="9"/>
      <c r="FJ44" s="43">
        <f>SUM(INDEX('egyeni-ranglista'!$1:$1048576,MATCH($A44,'egyeni-ranglista'!$A:$A,0),FJ$279):INDEX('egyeni-ranglista'!$1:$1048576,MATCH($A44,'egyeni-ranglista'!$A:$A,0),FJ$280))</f>
        <v>4.39614791637689</v>
      </c>
      <c r="FK44" s="1" t="s">
        <v>74</v>
      </c>
      <c r="FL44" s="43"/>
      <c r="FM44" s="9"/>
      <c r="FN44" s="43"/>
      <c r="FP44" s="43"/>
      <c r="FQ44" s="141"/>
      <c r="FR44" s="43"/>
      <c r="FS44" s="9"/>
      <c r="FT44" s="43"/>
      <c r="FU44" s="9"/>
      <c r="FV44" s="43"/>
      <c r="FW44" s="9"/>
      <c r="FX44" s="43"/>
      <c r="FY44" s="9"/>
      <c r="FZ44" s="43"/>
      <c r="GA44" s="9"/>
      <c r="GB44" s="43"/>
      <c r="GC44" s="9"/>
      <c r="GD44" s="43"/>
      <c r="GE44" s="9"/>
      <c r="GF44" s="43"/>
      <c r="GG44" s="9"/>
      <c r="GH44" s="43"/>
      <c r="GI44" s="9"/>
      <c r="GJ44" s="43">
        <f>SUM(INDEX('egyeni-ranglista'!$1:$1048576,MATCH($A44,'egyeni-ranglista'!$A:$A,0),GJ$279):INDEX('egyeni-ranglista'!$1:$1048576,MATCH($A44,'egyeni-ranglista'!$A:$A,0),GJ$280))</f>
        <v>4.4595529722749188</v>
      </c>
      <c r="GK44" s="9" t="s">
        <v>87</v>
      </c>
      <c r="GL44" s="43"/>
      <c r="GM44" s="9"/>
      <c r="GN44" s="43"/>
      <c r="GO44" s="9"/>
      <c r="GP44" s="43"/>
      <c r="GQ44" s="9"/>
      <c r="GR44" s="43"/>
      <c r="GS44" s="9"/>
      <c r="GT44" s="43"/>
      <c r="GU44" s="9"/>
      <c r="GV44" s="43"/>
      <c r="GW44" s="9"/>
      <c r="GX44" s="43"/>
      <c r="GY44" s="9"/>
      <c r="GZ44" s="43"/>
      <c r="HA44" s="9"/>
      <c r="HB44" s="43"/>
      <c r="HC44" s="9"/>
      <c r="HD44" s="43"/>
      <c r="HE44" s="9"/>
      <c r="HF44" s="43">
        <f>SUM(INDEX('egyeni-ranglista'!$1:$1048576,MATCH($A44,'egyeni-ranglista'!$A:$A,0),HF$279):INDEX('egyeni-ranglista'!$1:$1048576,MATCH($A44,'egyeni-ranglista'!$A:$A,0),HF$280))</f>
        <v>4.4869994144654104</v>
      </c>
      <c r="HG44" s="9" t="s">
        <v>87</v>
      </c>
      <c r="HH44" s="43"/>
      <c r="HI44" s="9"/>
      <c r="HJ44" s="43"/>
      <c r="HK44" s="9"/>
      <c r="HL44" s="43"/>
      <c r="HM44" s="9"/>
      <c r="HN44" s="43"/>
      <c r="HO44" s="9"/>
      <c r="HP44" s="43"/>
      <c r="HQ44" s="9"/>
      <c r="HR44" s="43"/>
      <c r="HS44" s="9"/>
      <c r="HT44" s="43">
        <f>SUM(INDEX('egyeni-ranglista'!$1:$1048576,MATCH($A44,'egyeni-ranglista'!$A:$A,0),HT$279):INDEX('egyeni-ranglista'!$1:$1048576,MATCH($A44,'egyeni-ranglista'!$A:$A,0),HT$280))</f>
        <v>27.951407201137815</v>
      </c>
      <c r="HU44" s="9" t="s">
        <v>74</v>
      </c>
      <c r="HV44" s="43"/>
      <c r="HW44" s="9"/>
      <c r="HX44" s="43"/>
      <c r="HY44" s="9"/>
      <c r="HZ44" s="43"/>
      <c r="IA44" s="9"/>
      <c r="IB44" s="43">
        <f>SUM(INDEX('egyeni-ranglista'!$1:$1048576,MATCH($A44,'egyeni-ranglista'!$A:$A,0),IB$279):INDEX('egyeni-ranglista'!$1:$1048576,MATCH($A44,'egyeni-ranglista'!$A:$A,0),IB$280))</f>
        <v>27.436676854866931</v>
      </c>
      <c r="IC44" s="9" t="s">
        <v>87</v>
      </c>
      <c r="ID44" s="43"/>
      <c r="IE44" s="9"/>
      <c r="IF44" s="43"/>
      <c r="IG44" s="9"/>
      <c r="IH44" s="43"/>
      <c r="II44" s="9"/>
      <c r="IJ44" s="43">
        <f>SUM(INDEX('egyeni-ranglista'!$1:$1048576,MATCH($A44,'egyeni-ranglista'!$A:$A,0),IJ$279):INDEX('egyeni-ranglista'!$1:$1048576,MATCH($A44,'egyeni-ranglista'!$A:$A,0),IJ$280))</f>
        <v>40.14446650726461</v>
      </c>
      <c r="IK44" s="9" t="s">
        <v>43</v>
      </c>
      <c r="IL44" s="43"/>
      <c r="IM44" s="9"/>
      <c r="IN44" s="43"/>
      <c r="IO44" s="9"/>
      <c r="IP44" s="43"/>
      <c r="IQ44" s="9"/>
      <c r="IR44" s="43"/>
      <c r="IS44" s="9"/>
      <c r="IT44" s="43"/>
      <c r="IU44" s="9"/>
      <c r="IV44" s="43"/>
      <c r="IW44" s="9"/>
      <c r="IX44" s="43"/>
      <c r="IY44" s="9"/>
      <c r="IZ44" s="43"/>
      <c r="JA44" s="9"/>
      <c r="JB44" s="43">
        <f>SUM(INDEX('egyeni-ranglista'!$1:$1048576,MATCH($A44,'egyeni-ranglista'!$A:$A,0),JB$279):INDEX('egyeni-ranglista'!$1:$1048576,MATCH($A44,'egyeni-ranglista'!$A:$A,0),JB$280))</f>
        <v>40.14446650726461</v>
      </c>
      <c r="JC44" s="9" t="s">
        <v>87</v>
      </c>
      <c r="JD44" s="43"/>
      <c r="JE44" s="9"/>
      <c r="JF44" s="43"/>
      <c r="JG44" s="9"/>
      <c r="JH44" s="43"/>
      <c r="JI44" s="9"/>
      <c r="JJ44" s="43"/>
      <c r="JK44" s="9"/>
      <c r="JL44" s="43"/>
      <c r="JM44" s="9"/>
      <c r="JN44" s="43"/>
      <c r="JO44" s="9"/>
      <c r="JP44" s="43"/>
      <c r="JQ44" s="9"/>
      <c r="JR44" s="43"/>
      <c r="JS44" s="9"/>
      <c r="JT44" s="43"/>
      <c r="JU44" s="9"/>
      <c r="JV44" s="43"/>
      <c r="JW44" s="9"/>
      <c r="JX44" s="43"/>
      <c r="JY44" s="9"/>
      <c r="JZ44" s="43"/>
      <c r="KA44" s="9"/>
      <c r="KB44" s="43"/>
      <c r="KC44" s="9"/>
      <c r="KD44" s="43"/>
      <c r="KE44" s="9"/>
      <c r="KF44" s="43"/>
      <c r="KG44" s="9"/>
      <c r="KH44" s="43"/>
      <c r="KI44" s="9"/>
      <c r="KJ44" s="43"/>
      <c r="KK44" s="9"/>
      <c r="KL44" s="43"/>
      <c r="KM44" s="9"/>
      <c r="KN44" s="43"/>
      <c r="KO44" s="9"/>
      <c r="KP44" s="43"/>
      <c r="KQ44" s="9"/>
      <c r="KR44" s="43">
        <f>SUM(INDEX('egyeni-ranglista'!$1:$1048576,MATCH($A44,'egyeni-ranglista'!$A:$A,0),KR$279):INDEX('egyeni-ranglista'!$1:$1048576,MATCH($A44,'egyeni-ranglista'!$A:$A,0),KR$280))</f>
        <v>38.466563275352556</v>
      </c>
      <c r="KS44" s="9" t="s">
        <v>87</v>
      </c>
      <c r="KT44" s="43"/>
      <c r="KU44" s="9"/>
      <c r="KV44" s="43"/>
      <c r="KW44" s="9"/>
      <c r="KX44" s="43">
        <f>SUM(INDEX('egyeni-ranglista'!$1:$1048576,MATCH($A44,'egyeni-ranglista'!$A:$A,0),KX$279):INDEX('egyeni-ranglista'!$1:$1048576,MATCH($A44,'egyeni-ranglista'!$A:$A,0),KX$280))</f>
        <v>17.939781882747447</v>
      </c>
      <c r="KY44" s="9" t="s">
        <v>74</v>
      </c>
      <c r="KZ44" s="43"/>
      <c r="LA44" s="9"/>
      <c r="LB44" s="43"/>
      <c r="LC44" s="9"/>
      <c r="LD44" s="43"/>
      <c r="LE44" s="9"/>
      <c r="LF44" s="43"/>
      <c r="LG44" s="9"/>
      <c r="LH44" s="43"/>
      <c r="LI44" s="9"/>
      <c r="LJ44" s="43"/>
      <c r="LK44" s="9"/>
      <c r="LL44" s="43">
        <f>SUM(INDEX('egyeni-ranglista'!$1:$1048576,MATCH($A44,'egyeni-ranglista'!$A:$A,0),LL$279):INDEX('egyeni-ranglista'!$1:$1048576,MATCH($A44,'egyeni-ranglista'!$A:$A,0),LL$280))</f>
        <v>5.9177569744466165</v>
      </c>
      <c r="LM44" s="9" t="s">
        <v>1612</v>
      </c>
      <c r="LN44" s="43"/>
      <c r="LO44" s="9"/>
      <c r="LP44" s="43"/>
      <c r="LQ44" s="9"/>
      <c r="LR44" s="43">
        <f>SUM(INDEX('egyeni-ranglista'!$1:$1048576,MATCH($A44,'egyeni-ranglista'!$A:$A,0),LR$279):INDEX('egyeni-ranglista'!$1:$1048576,MATCH($A44,'egyeni-ranglista'!$A:$A,0),LR$280))</f>
        <v>5.9177569744466165</v>
      </c>
      <c r="LS44" s="9" t="s">
        <v>1612</v>
      </c>
      <c r="LT44" s="43"/>
      <c r="LU44" s="9"/>
      <c r="LV44" s="43"/>
      <c r="LW44" s="9"/>
      <c r="LX44" s="43"/>
      <c r="LY44" s="9"/>
      <c r="LZ44" s="43"/>
      <c r="MA44" s="9"/>
      <c r="MB44" s="43">
        <f>SUM(INDEX('egyeni-ranglista'!$1:$1048576,MATCH($A44,'egyeni-ranglista'!$A:$A,0),MB$279):INDEX('egyeni-ranglista'!$1:$1048576,MATCH($A44,'egyeni-ranglista'!$A:$A,0),MB$280))</f>
        <v>5.9177569744466165</v>
      </c>
      <c r="MC44" s="9" t="s">
        <v>87</v>
      </c>
      <c r="MD44" s="43"/>
      <c r="ME44" s="9"/>
      <c r="MF44" s="43"/>
      <c r="MG44" s="9"/>
      <c r="MH44" s="43"/>
      <c r="MI44" s="9"/>
      <c r="MJ44" s="43"/>
      <c r="MK44" s="9"/>
      <c r="ML44" s="43"/>
      <c r="MM44" s="9"/>
      <c r="MN44" s="43"/>
      <c r="MO44" s="9"/>
      <c r="MP44" s="43">
        <f>SUM(INDEX('egyeni-ranglista'!$1:$1048576,MATCH($A44,'egyeni-ranglista'!$A:$A,0),MP$279):INDEX('egyeni-ranglista'!$1:$1048576,MATCH($A44,'egyeni-ranglista'!$A:$A,0),MP$280))</f>
        <v>5.9177569744466165</v>
      </c>
      <c r="MQ44" s="9" t="s">
        <v>1649</v>
      </c>
      <c r="MR44" s="43"/>
      <c r="MS44" s="9"/>
      <c r="MT44" s="43"/>
      <c r="MU44" s="9"/>
    </row>
    <row r="45" spans="1:359">
      <c r="A45" s="32" t="s">
        <v>134</v>
      </c>
      <c r="C45" s="9"/>
      <c r="F45" s="43" t="s">
        <v>206</v>
      </c>
      <c r="G45" s="9"/>
      <c r="H45" s="43" t="s">
        <v>206</v>
      </c>
      <c r="I45" s="9"/>
      <c r="J45" s="43" t="s">
        <v>206</v>
      </c>
      <c r="K45" s="9"/>
      <c r="L45" s="43"/>
      <c r="M45" s="9"/>
      <c r="N45" s="43">
        <v>10</v>
      </c>
      <c r="O45" s="55" t="s">
        <v>125</v>
      </c>
      <c r="P45" s="43" t="s">
        <v>206</v>
      </c>
      <c r="R45" s="43">
        <v>10.479909771066627</v>
      </c>
      <c r="S45" s="55" t="s">
        <v>125</v>
      </c>
      <c r="T45" s="43" t="s">
        <v>206</v>
      </c>
      <c r="V45" s="43"/>
      <c r="W45" s="9"/>
      <c r="X45" s="43"/>
      <c r="Y45" s="9"/>
      <c r="Z45" s="43"/>
      <c r="AA45" s="9"/>
      <c r="AB45" s="43" t="s">
        <v>206</v>
      </c>
      <c r="AD45" s="43" t="s">
        <v>206</v>
      </c>
      <c r="AP45" s="43">
        <f>SUM(INDEX('egyeni-ranglista'!$1:$1048576,MATCH($A45,'egyeni-ranglista'!$A:$A,0),AP$279):INDEX('egyeni-ranglista'!$1:$1048576,MATCH($A45,'egyeni-ranglista'!$A:$A,0),AP$280))</f>
        <v>4.7870450859886908</v>
      </c>
      <c r="AQ45" s="16" t="s">
        <v>569</v>
      </c>
      <c r="AR45" s="43"/>
      <c r="AS45" s="9"/>
      <c r="BD45" s="43">
        <f>SUM(INDEX('egyeni-ranglista'!$1:$1048576,MATCH($A45,'egyeni-ranglista'!$A:$A,0),BD$279):INDEX('egyeni-ranglista'!$1:$1048576,MATCH($A45,'egyeni-ranglista'!$A:$A,0),BD$280))</f>
        <v>5.7596957575664813</v>
      </c>
      <c r="BE45" s="16" t="s">
        <v>102</v>
      </c>
      <c r="BF45" s="43"/>
      <c r="BG45" s="9"/>
      <c r="BH45" s="43">
        <f>SUM(INDEX('egyeni-ranglista'!$1:$1048576,MATCH($A45,'egyeni-ranglista'!$A:$A,0),BH$279):INDEX('egyeni-ranglista'!$1:$1048576,MATCH($A45,'egyeni-ranglista'!$A:$A,0),BH$280))</f>
        <v>5.7596957575664813</v>
      </c>
      <c r="BI45" s="16" t="s">
        <v>102</v>
      </c>
      <c r="BJ45" s="43"/>
      <c r="BK45" s="9"/>
      <c r="BL45" s="43"/>
      <c r="BM45" s="9"/>
      <c r="BN45" s="43"/>
      <c r="BO45" s="9"/>
      <c r="BP45" s="43"/>
      <c r="BQ45" s="9"/>
      <c r="BR45" s="43"/>
      <c r="BS45" s="9"/>
      <c r="BT45" s="43"/>
      <c r="BU45" s="9"/>
      <c r="BV45" s="43"/>
      <c r="BW45" s="9"/>
      <c r="BX45" s="43"/>
      <c r="BY45" s="9"/>
      <c r="BZ45" s="43"/>
      <c r="CA45" s="9"/>
      <c r="CB45" s="43"/>
      <c r="CC45" s="9"/>
      <c r="CD45" s="43">
        <f>SUM(INDEX('egyeni-ranglista'!$1:$1048576,MATCH($A45,'egyeni-ranglista'!$A:$A,0),CD$279):INDEX('egyeni-ranglista'!$1:$1048576,MATCH($A45,'egyeni-ranglista'!$A:$A,0),CD$280))</f>
        <v>0.97265067157779006</v>
      </c>
      <c r="CE45" s="16" t="s">
        <v>102</v>
      </c>
      <c r="CF45" s="43"/>
      <c r="CG45" s="9"/>
      <c r="CH45" s="43"/>
      <c r="CI45" s="9"/>
      <c r="CJ45" s="43"/>
      <c r="CK45" s="9"/>
      <c r="CL45" s="43"/>
      <c r="CM45" s="9"/>
      <c r="CN45" s="43"/>
      <c r="CO45" s="9"/>
      <c r="CP45" s="43"/>
      <c r="CQ45" s="9"/>
      <c r="CR45" s="43"/>
      <c r="CS45" s="9"/>
      <c r="CT45" s="43"/>
      <c r="CU45" s="9"/>
      <c r="CV45" s="43"/>
      <c r="CW45" s="9"/>
      <c r="CX45" s="43"/>
      <c r="CY45" s="9"/>
      <c r="CZ45" s="43"/>
      <c r="DA45" s="9"/>
      <c r="DB45" s="43"/>
      <c r="DD45" s="43"/>
      <c r="DF45" s="43"/>
      <c r="DH45" s="43"/>
      <c r="DJ45" s="43"/>
      <c r="DL45" s="43"/>
      <c r="DN45" s="43">
        <f>SUM(INDEX('egyeni-ranglista'!$1:$1048576,MATCH($A45,'egyeni-ranglista'!$A:$A,0),DN$279):INDEX('egyeni-ranglista'!$1:$1048576,MATCH($A45,'egyeni-ranglista'!$A:$A,0),DN$280))</f>
        <v>5.0060259190593914</v>
      </c>
      <c r="DO45" s="16" t="s">
        <v>102</v>
      </c>
      <c r="DP45" s="43"/>
      <c r="DQ45" s="9"/>
      <c r="DT45" s="43">
        <f>SUM(INDEX('egyeni-ranglista'!$1:$1048576,MATCH($A45,'egyeni-ranglista'!$A:$A,0),DT$279):INDEX('egyeni-ranglista'!$1:$1048576,MATCH($A45,'egyeni-ranglista'!$A:$A,0),DT$280))</f>
        <v>5.0060259190593914</v>
      </c>
      <c r="DU45" s="16" t="s">
        <v>102</v>
      </c>
      <c r="DV45" s="43"/>
      <c r="DW45" s="9"/>
      <c r="DX45" s="43"/>
      <c r="DY45" s="9"/>
      <c r="DZ45" s="43"/>
      <c r="EA45" s="9"/>
      <c r="EB45" s="43"/>
      <c r="ED45" s="43"/>
      <c r="EE45" s="9"/>
      <c r="EF45" s="43"/>
      <c r="EH45" s="43"/>
      <c r="EJ45" s="43"/>
      <c r="EL45" s="43">
        <f>SUM(INDEX('egyeni-ranglista'!$1:$1048576,MATCH($A45,'egyeni-ranglista'!$A:$A,0),EL$279):INDEX('egyeni-ranglista'!$1:$1048576,MATCH($A45,'egyeni-ranglista'!$A:$A,0),EL$280))</f>
        <v>5.0060259190593914</v>
      </c>
      <c r="EM45" s="16" t="s">
        <v>102</v>
      </c>
      <c r="EN45" s="43"/>
      <c r="EO45" s="16"/>
      <c r="EP45" s="43"/>
      <c r="ER45" s="43"/>
      <c r="FD45" s="43"/>
      <c r="FF45" s="43">
        <f>SUM(INDEX('egyeni-ranglista'!$1:$1048576,MATCH($A45,'egyeni-ranglista'!$A:$A,0),FF$279):INDEX('egyeni-ranglista'!$1:$1048576,MATCH($A45,'egyeni-ranglista'!$A:$A,0),FF$280))</f>
        <v>8.3926916580641286</v>
      </c>
      <c r="FG45" s="141" t="s">
        <v>43</v>
      </c>
      <c r="FH45" s="43"/>
      <c r="FI45" s="9"/>
      <c r="FJ45" s="43"/>
      <c r="FK45" s="9"/>
      <c r="FL45" s="43"/>
      <c r="FM45" s="9"/>
      <c r="FN45" s="43"/>
      <c r="FP45" s="43"/>
      <c r="FQ45" s="141"/>
      <c r="FR45" s="43"/>
      <c r="FS45" s="9"/>
      <c r="FT45" s="43"/>
      <c r="FU45" s="9"/>
      <c r="FV45" s="43">
        <f>SUM(INDEX('egyeni-ranglista'!$1:$1048576,MATCH($A45,'egyeni-ranglista'!$A:$A,0),FV$279):INDEX('egyeni-ranglista'!$1:$1048576,MATCH($A45,'egyeni-ranglista'!$A:$A,0),FV$280))</f>
        <v>10.687057494346606</v>
      </c>
      <c r="FW45" s="9" t="s">
        <v>644</v>
      </c>
      <c r="FX45" s="43"/>
      <c r="FY45" s="9"/>
      <c r="FZ45" s="43"/>
      <c r="GA45" s="9"/>
      <c r="GB45" s="43">
        <f>SUM(INDEX('egyeni-ranglista'!$1:$1048576,MATCH($A45,'egyeni-ranglista'!$A:$A,0),GB$279):INDEX('egyeni-ranglista'!$1:$1048576,MATCH($A45,'egyeni-ranglista'!$A:$A,0),GB$280))</f>
        <v>10.687057494346606</v>
      </c>
      <c r="GC45" s="9" t="s">
        <v>1444</v>
      </c>
      <c r="GD45" s="43"/>
      <c r="GE45" s="9"/>
      <c r="GF45" s="43"/>
      <c r="GG45" s="9"/>
      <c r="GH45" s="43"/>
      <c r="GI45" s="9"/>
      <c r="GJ45" s="43"/>
      <c r="GK45" s="9"/>
      <c r="GL45" s="43"/>
      <c r="GM45" s="9"/>
      <c r="GN45" s="43"/>
      <c r="GO45" s="9"/>
      <c r="GP45" s="43"/>
      <c r="GQ45" s="9"/>
      <c r="GR45" s="43"/>
      <c r="GS45" s="9"/>
      <c r="GT45" s="43"/>
      <c r="GU45" s="9"/>
      <c r="GV45" s="43"/>
      <c r="GW45" s="9"/>
      <c r="GX45" s="43"/>
      <c r="GY45" s="9"/>
      <c r="GZ45" s="43"/>
      <c r="HA45" s="9"/>
      <c r="HB45" s="43"/>
      <c r="HC45" s="9"/>
      <c r="HD45" s="43"/>
      <c r="HE45" s="9"/>
      <c r="HF45" s="43">
        <f>SUM(INDEX('egyeni-ranglista'!$1:$1048576,MATCH($A45,'egyeni-ranglista'!$A:$A,0),HF$279):INDEX('egyeni-ranglista'!$1:$1048576,MATCH($A45,'egyeni-ranglista'!$A:$A,0),HF$280))</f>
        <v>2.2943658362824766</v>
      </c>
      <c r="HG45" s="9" t="s">
        <v>102</v>
      </c>
      <c r="HH45" s="43"/>
      <c r="HI45" s="9"/>
      <c r="HJ45" s="43"/>
      <c r="HK45" s="9"/>
      <c r="HL45" s="43"/>
      <c r="HM45" s="9"/>
      <c r="HN45" s="43"/>
      <c r="HO45" s="9"/>
      <c r="HP45" s="43"/>
      <c r="HQ45" s="9"/>
      <c r="HR45" s="43"/>
      <c r="HS45" s="9"/>
      <c r="HT45" s="43"/>
      <c r="HU45" s="9"/>
      <c r="HV45" s="43"/>
      <c r="HW45" s="9"/>
      <c r="HX45" s="43"/>
      <c r="HY45" s="9"/>
      <c r="HZ45" s="43"/>
      <c r="IA45" s="9"/>
      <c r="IB45" s="43"/>
      <c r="IC45" s="9"/>
      <c r="ID45" s="43"/>
      <c r="IE45" s="9"/>
      <c r="IF45" s="43"/>
      <c r="IG45" s="9"/>
      <c r="IH45" s="43"/>
      <c r="II45" s="9"/>
      <c r="IJ45" s="43">
        <f>SUM(INDEX('egyeni-ranglista'!$1:$1048576,MATCH($A45,'egyeni-ranglista'!$A:$A,0),IJ$279):INDEX('egyeni-ranglista'!$1:$1048576,MATCH($A45,'egyeni-ranglista'!$A:$A,0),IJ$280))</f>
        <v>1.431042979053049</v>
      </c>
      <c r="IK45" s="9" t="s">
        <v>1444</v>
      </c>
      <c r="IL45" s="43"/>
      <c r="IM45" s="9"/>
      <c r="IN45" s="43"/>
      <c r="IO45" s="9"/>
      <c r="IP45" s="43"/>
      <c r="IQ45" s="9"/>
      <c r="IR45" s="43"/>
      <c r="IS45" s="9"/>
      <c r="IT45" s="43"/>
      <c r="IU45" s="9"/>
      <c r="IV45" s="43"/>
      <c r="IW45" s="9"/>
      <c r="IX45" s="43"/>
      <c r="IY45" s="9"/>
      <c r="IZ45" s="43"/>
      <c r="JA45" s="9"/>
      <c r="JB45" s="43"/>
      <c r="JC45" s="9"/>
      <c r="JD45" s="43"/>
      <c r="JE45" s="9"/>
      <c r="JF45" s="43"/>
      <c r="JG45" s="9"/>
      <c r="JH45" s="43"/>
      <c r="JI45" s="9"/>
      <c r="JJ45" s="43"/>
      <c r="JK45" s="9"/>
      <c r="JL45" s="43"/>
      <c r="JM45" s="9"/>
      <c r="JN45" s="43">
        <f>SUM(INDEX('egyeni-ranglista'!$1:$1048576,MATCH($A45,'egyeni-ranglista'!$A:$A,0),JN$279):INDEX('egyeni-ranglista'!$1:$1048576,MATCH($A45,'egyeni-ranglista'!$A:$A,0),JN$280))</f>
        <v>1.431042979053049</v>
      </c>
      <c r="JO45" s="9" t="s">
        <v>43</v>
      </c>
      <c r="JP45" s="43"/>
      <c r="JQ45" s="9"/>
      <c r="JR45" s="43"/>
      <c r="JS45" s="9"/>
      <c r="JT45" s="43"/>
      <c r="JU45" s="9"/>
      <c r="JV45" s="43"/>
      <c r="JW45" s="9"/>
      <c r="JX45" s="43"/>
      <c r="JY45" s="9"/>
      <c r="JZ45" s="43"/>
      <c r="KA45" s="9"/>
      <c r="KB45" s="43"/>
      <c r="KC45" s="9"/>
      <c r="KD45" s="43"/>
      <c r="KE45" s="9"/>
      <c r="KF45" s="43"/>
      <c r="KG45" s="9"/>
      <c r="KH45" s="43"/>
      <c r="KI45" s="9"/>
      <c r="KJ45" s="43"/>
      <c r="KK45" s="9"/>
      <c r="KL45" s="43">
        <f>SUM(INDEX('egyeni-ranglista'!$1:$1048576,MATCH($A45,'egyeni-ranglista'!$A:$A,0),KL$279):INDEX('egyeni-ranglista'!$1:$1048576,MATCH($A45,'egyeni-ranglista'!$A:$A,0),KL$280))</f>
        <v>2.9179340117302255</v>
      </c>
      <c r="KM45" s="9" t="s">
        <v>102</v>
      </c>
      <c r="KN45" s="43"/>
      <c r="KO45" s="9"/>
      <c r="KP45" s="43"/>
      <c r="KQ45" s="9"/>
      <c r="KR45" s="43"/>
      <c r="KS45" s="9"/>
      <c r="KT45" s="43"/>
      <c r="KU45" s="9"/>
      <c r="KV45" s="43"/>
      <c r="KW45" s="9"/>
      <c r="KX45" s="43"/>
      <c r="KY45" s="9"/>
      <c r="KZ45" s="43"/>
      <c r="LA45" s="9"/>
      <c r="LB45" s="43"/>
      <c r="LC45" s="9"/>
      <c r="LD45" s="43"/>
      <c r="LE45" s="9"/>
      <c r="LF45" s="43"/>
      <c r="LG45" s="9"/>
      <c r="LH45" s="43"/>
      <c r="LI45" s="9"/>
      <c r="LJ45" s="43"/>
      <c r="LK45" s="9"/>
      <c r="LL45" s="43"/>
      <c r="LM45" s="9"/>
      <c r="LN45" s="43"/>
      <c r="LO45" s="9"/>
      <c r="LP45" s="43"/>
      <c r="LQ45" s="9"/>
      <c r="LR45" s="43">
        <f>SUM(INDEX('egyeni-ranglista'!$1:$1048576,MATCH($A45,'egyeni-ranglista'!$A:$A,0),LR$279):INDEX('egyeni-ranglista'!$1:$1048576,MATCH($A45,'egyeni-ranglista'!$A:$A,0),LR$280))</f>
        <v>4.6260702612442026</v>
      </c>
      <c r="LS45" s="9" t="s">
        <v>102</v>
      </c>
      <c r="LT45" s="43"/>
      <c r="LU45" s="9"/>
      <c r="LV45" s="43"/>
      <c r="LW45" s="9"/>
      <c r="LX45" s="43"/>
      <c r="LY45" s="9"/>
      <c r="LZ45" s="43"/>
      <c r="MA45" s="9"/>
      <c r="MB45" s="43"/>
      <c r="MC45" s="9"/>
      <c r="MD45" s="43"/>
      <c r="ME45" s="9"/>
      <c r="MF45" s="43"/>
      <c r="MG45" s="9"/>
      <c r="MH45" s="43"/>
      <c r="MI45" s="9"/>
      <c r="MJ45" s="43"/>
      <c r="MK45" s="9"/>
      <c r="ML45" s="43"/>
      <c r="MM45" s="9"/>
      <c r="MN45" s="43"/>
      <c r="MO45" s="9"/>
      <c r="MP45" s="43"/>
      <c r="MQ45" s="9"/>
      <c r="MR45" s="43"/>
      <c r="MS45" s="9"/>
      <c r="MT45" s="43"/>
      <c r="MU45" s="9"/>
    </row>
    <row r="46" spans="1:359">
      <c r="A46" s="1" t="s">
        <v>170</v>
      </c>
      <c r="C46" s="9"/>
      <c r="D46" s="43">
        <v>4</v>
      </c>
      <c r="E46" s="1" t="s">
        <v>22</v>
      </c>
      <c r="G46" s="1" t="s">
        <v>22</v>
      </c>
      <c r="K46" s="1" t="s">
        <v>22</v>
      </c>
      <c r="L46" s="43"/>
      <c r="M46" s="9"/>
      <c r="N46" s="43" t="s">
        <v>206</v>
      </c>
      <c r="P46" s="43" t="s">
        <v>206</v>
      </c>
      <c r="R46" s="43" t="s">
        <v>206</v>
      </c>
      <c r="T46" s="43"/>
      <c r="U46" s="1" t="s">
        <v>22</v>
      </c>
      <c r="V46" s="43"/>
      <c r="W46" s="9"/>
      <c r="X46" s="43"/>
      <c r="Y46" s="9"/>
      <c r="Z46" s="43"/>
      <c r="AA46" s="9"/>
      <c r="AB46" s="43">
        <v>45.759452667938703</v>
      </c>
      <c r="AC46" s="1" t="s">
        <v>33</v>
      </c>
      <c r="AD46" s="43" t="s">
        <v>206</v>
      </c>
      <c r="AJ46" s="43">
        <v>49.2299124826134</v>
      </c>
      <c r="AK46" s="1" t="s">
        <v>323</v>
      </c>
      <c r="AP46" s="43">
        <f>SUM(INDEX('egyeni-ranglista'!$1:$1048576,MATCH($A46,'egyeni-ranglista'!$A:$A,0),AP$279):INDEX('egyeni-ranglista'!$1:$1048576,MATCH($A46,'egyeni-ranglista'!$A:$A,0),AP$280))</f>
        <v>48.039181633738501</v>
      </c>
      <c r="AQ46" s="9" t="s">
        <v>545</v>
      </c>
      <c r="AR46" s="9"/>
      <c r="AS46" s="9"/>
      <c r="AV46" s="43"/>
      <c r="AW46" s="1" t="s">
        <v>323</v>
      </c>
      <c r="BD46" s="43">
        <f>SUM(INDEX('egyeni-ranglista'!$1:$1048576,MATCH($A46,'egyeni-ranglista'!$A:$A,0),BD$279):INDEX('egyeni-ranglista'!$1:$1048576,MATCH($A46,'egyeni-ranglista'!$A:$A,0),BD$280))</f>
        <v>61.865458991718235</v>
      </c>
      <c r="BE46" s="1" t="s">
        <v>323</v>
      </c>
      <c r="BF46" s="9"/>
      <c r="BG46" s="9"/>
      <c r="BH46" s="43">
        <f>SUM(INDEX('egyeni-ranglista'!$1:$1048576,MATCH($A46,'egyeni-ranglista'!$A:$A,0),BH$279):INDEX('egyeni-ranglista'!$1:$1048576,MATCH($A46,'egyeni-ranglista'!$A:$A,0),BH$280))</f>
        <v>65.75049026419714</v>
      </c>
      <c r="BI46" s="14" t="s">
        <v>22</v>
      </c>
      <c r="BL46" s="43"/>
      <c r="BN46" s="43"/>
      <c r="BP46" s="43"/>
      <c r="BQ46" s="14" t="s">
        <v>22</v>
      </c>
      <c r="BR46" s="43"/>
      <c r="BT46" s="43"/>
      <c r="BV46" s="43">
        <f>SUM(INDEX('egyeni-ranglista'!$1:$1048576,MATCH($A46,'egyeni-ranglista'!$A:$A,0),BV$279):INDEX('egyeni-ranglista'!$1:$1048576,MATCH($A46,'egyeni-ranglista'!$A:$A,0),BV$280))</f>
        <v>45.148550280613165</v>
      </c>
      <c r="BW46" s="14" t="s">
        <v>22</v>
      </c>
      <c r="BX46" s="43"/>
      <c r="BY46" s="14"/>
      <c r="BZ46" s="43"/>
      <c r="CA46" s="9"/>
      <c r="CB46" s="43"/>
      <c r="CC46" s="9"/>
      <c r="CD46" s="43"/>
      <c r="CE46" s="9"/>
      <c r="CF46" s="43">
        <f>SUM(INDEX('egyeni-ranglista'!$1:$1048576,MATCH($A46,'egyeni-ranglista'!$A:$A,0),CF$279):INDEX('egyeni-ranglista'!$1:$1048576,MATCH($A46,'egyeni-ranglista'!$A:$A,0),CF$280))</f>
        <v>30.756308715036752</v>
      </c>
      <c r="CG46" s="14" t="s">
        <v>22</v>
      </c>
      <c r="CH46" s="43">
        <f>SUM(INDEX('egyeni-ranglista'!$1:$1048576,MATCH($A46,'egyeni-ranglista'!$A:$A,0),CH$279):INDEX('egyeni-ranglista'!$1:$1048576,MATCH($A46,'egyeni-ranglista'!$A:$A,0),CH$280))</f>
        <v>53.210139572777706</v>
      </c>
      <c r="CI46" s="9" t="s">
        <v>716</v>
      </c>
      <c r="CJ46" s="43"/>
      <c r="CK46" s="9"/>
      <c r="CL46" s="43"/>
      <c r="CM46" s="9"/>
      <c r="CN46" s="43"/>
      <c r="CO46" s="9"/>
      <c r="CP46" s="43"/>
      <c r="CQ46" s="9"/>
      <c r="CR46" s="43">
        <f>SUM(INDEX('egyeni-ranglista'!$1:$1048576,MATCH($A46,'egyeni-ranglista'!$A:$A,0),CR$279):INDEX('egyeni-ranglista'!$1:$1048576,MATCH($A46,'egyeni-ranglista'!$A:$A,0),CR$280))</f>
        <v>49.739679758103044</v>
      </c>
      <c r="CS46" s="53" t="s">
        <v>774</v>
      </c>
      <c r="CT46" s="43"/>
      <c r="CU46" s="9"/>
      <c r="CV46" s="43"/>
      <c r="CW46" s="9"/>
      <c r="CX46" s="43"/>
      <c r="CY46" s="9"/>
      <c r="CZ46" s="43">
        <f>SUM(INDEX('egyeni-ranglista'!$1:$1048576,MATCH($A46,'egyeni-ranglista'!$A:$A,0),CZ$279):INDEX('egyeni-ranglista'!$1:$1048576,MATCH($A46,'egyeni-ranglista'!$A:$A,0),CZ$280))</f>
        <v>62.403716765940729</v>
      </c>
      <c r="DA46" s="9" t="s">
        <v>812</v>
      </c>
      <c r="DB46" s="43"/>
      <c r="DD46" s="43"/>
      <c r="DF46" s="43"/>
      <c r="DH46" s="43"/>
      <c r="DJ46" s="43"/>
      <c r="DP46" s="43">
        <f>SUM(INDEX('egyeni-ranglista'!$1:$1048576,MATCH($A46,'egyeni-ranglista'!$A:$A,0),DP$279):INDEX('egyeni-ranglista'!$1:$1048576,MATCH($A46,'egyeni-ranglista'!$A:$A,0),DP$280))</f>
        <v>41.406642950760229</v>
      </c>
      <c r="DQ46" s="1" t="s">
        <v>716</v>
      </c>
      <c r="DT46" s="43">
        <f>SUM(INDEX('egyeni-ranglista'!$1:$1048576,MATCH($A46,'egyeni-ranglista'!$A:$A,0),DT$279):INDEX('egyeni-ranglista'!$1:$1048576,MATCH($A46,'egyeni-ranglista'!$A:$A,0),DT$280))</f>
        <v>44.069886765969521</v>
      </c>
      <c r="DU46" s="242" t="s">
        <v>22</v>
      </c>
      <c r="EB46" s="43"/>
      <c r="EF46" s="43">
        <f>SUM(INDEX('egyeni-ranglista'!$1:$1048576,MATCH($A46,'egyeni-ranglista'!$A:$A,0),EF$279):INDEX('egyeni-ranglista'!$1:$1048576,MATCH($A46,'egyeni-ranglista'!$A:$A,0),EF$280))</f>
        <v>67.676733497853391</v>
      </c>
      <c r="EG46" s="14" t="s">
        <v>648</v>
      </c>
      <c r="EH46" s="43"/>
      <c r="EI46" s="14" t="s">
        <v>22</v>
      </c>
      <c r="EN46" s="43">
        <f>SUM(INDEX('egyeni-ranglista'!$1:$1048576,MATCH($A46,'egyeni-ranglista'!$A:$A,0),EN$279):INDEX('egyeni-ranglista'!$1:$1048576,MATCH($A46,'egyeni-ranglista'!$A:$A,0),EN$280))</f>
        <v>94.377850599583482</v>
      </c>
      <c r="EO46" s="242" t="s">
        <v>22</v>
      </c>
      <c r="EP46" s="43"/>
      <c r="ER46" s="43"/>
      <c r="ET46" s="43"/>
      <c r="EV46" s="43"/>
      <c r="EX46" s="43"/>
      <c r="EZ46" s="43"/>
      <c r="FB46" s="43"/>
      <c r="FD46" s="43"/>
      <c r="FF46" s="43">
        <f>SUM(INDEX('egyeni-ranglista'!$1:$1048576,MATCH($A46,'egyeni-ranglista'!$A:$A,0),FF$279):INDEX('egyeni-ranglista'!$1:$1048576,MATCH($A46,'egyeni-ranglista'!$A:$A,0),FF$280))</f>
        <v>107.35901377718005</v>
      </c>
      <c r="FG46" s="53" t="s">
        <v>1386</v>
      </c>
      <c r="FH46" s="43"/>
      <c r="FI46" s="9"/>
      <c r="FJ46" s="43"/>
      <c r="FK46" s="9"/>
      <c r="FL46" s="43"/>
      <c r="FM46" s="9"/>
      <c r="FN46" s="43"/>
      <c r="FP46" s="43"/>
      <c r="FQ46" s="53"/>
      <c r="FR46" s="43"/>
      <c r="FS46" s="9"/>
      <c r="FT46" s="43"/>
      <c r="FU46" s="9"/>
      <c r="FV46" s="43"/>
      <c r="FW46" s="9"/>
      <c r="FX46" s="43"/>
      <c r="FY46" s="9"/>
      <c r="FZ46" s="43"/>
      <c r="GA46" s="9"/>
      <c r="GB46" s="43">
        <f>SUM(INDEX('egyeni-ranglista'!$1:$1048576,MATCH($A46,'egyeni-ranglista'!$A:$A,0),GB$279):INDEX('egyeni-ranglista'!$1:$1048576,MATCH($A46,'egyeni-ranglista'!$A:$A,0),GB$280))</f>
        <v>70.739983023126911</v>
      </c>
      <c r="GC46" s="37" t="s">
        <v>22</v>
      </c>
      <c r="GD46" s="43"/>
      <c r="GE46" s="37"/>
      <c r="GF46" s="43"/>
      <c r="GG46" s="37"/>
      <c r="GH46" s="43"/>
      <c r="GI46" s="37"/>
      <c r="GJ46" s="43">
        <f>SUM(INDEX('egyeni-ranglista'!$1:$1048576,MATCH($A46,'egyeni-ranglista'!$A:$A,0),GJ$279):INDEX('egyeni-ranglista'!$1:$1048576,MATCH($A46,'egyeni-ranglista'!$A:$A,0),GJ$280))</f>
        <v>90.422177070578385</v>
      </c>
      <c r="GK46" s="37" t="s">
        <v>1464</v>
      </c>
      <c r="GL46" s="43"/>
      <c r="GM46" s="37"/>
      <c r="GN46" s="43">
        <f>SUM(INDEX('egyeni-ranglista'!$1:$1048576,MATCH($A46,'egyeni-ranglista'!$A:$A,0),GN$279):INDEX('egyeni-ranglista'!$1:$1048576,MATCH($A46,'egyeni-ranglista'!$A:$A,0),GN$280))</f>
        <v>74.239276351656869</v>
      </c>
      <c r="GO46" s="37" t="s">
        <v>1464</v>
      </c>
      <c r="GP46" s="43"/>
      <c r="GQ46" s="37"/>
      <c r="GR46" s="43"/>
      <c r="GS46" s="37"/>
      <c r="GT46" s="43"/>
      <c r="GU46" s="37"/>
      <c r="GV46" s="43"/>
      <c r="GW46" s="37"/>
      <c r="GX46" s="43"/>
      <c r="GY46" s="37"/>
      <c r="GZ46" s="43"/>
      <c r="HA46" s="37"/>
      <c r="HB46" s="43"/>
      <c r="HC46" s="37"/>
      <c r="HD46" s="43"/>
      <c r="HE46" s="37"/>
      <c r="HF46" s="43"/>
      <c r="HG46" s="37"/>
      <c r="HH46" s="43"/>
      <c r="HI46" s="37"/>
      <c r="HJ46" s="43"/>
      <c r="HK46" s="37"/>
      <c r="HL46" s="43"/>
      <c r="HM46" s="37"/>
      <c r="HN46" s="43"/>
      <c r="HO46" s="37"/>
      <c r="HP46" s="43">
        <f>SUM(INDEX('egyeni-ranglista'!$1:$1048576,MATCH($A46,'egyeni-ranglista'!$A:$A,0),HP$279):INDEX('egyeni-ranglista'!$1:$1048576,MATCH($A46,'egyeni-ranglista'!$A:$A,0),HP$280))</f>
        <v>30.200410430260057</v>
      </c>
      <c r="HQ46" s="37" t="s">
        <v>1430</v>
      </c>
      <c r="HR46" s="43"/>
      <c r="HS46" s="37"/>
      <c r="HT46" s="43"/>
      <c r="HU46" s="37"/>
      <c r="HV46" s="43"/>
      <c r="HW46" s="37"/>
      <c r="HX46" s="43"/>
      <c r="HY46" s="37"/>
      <c r="HZ46" s="43"/>
      <c r="IA46" s="37"/>
      <c r="IB46" s="43"/>
      <c r="IC46" s="37"/>
      <c r="ID46" s="43"/>
      <c r="IE46" s="37"/>
      <c r="IF46" s="43"/>
      <c r="IG46" s="37"/>
      <c r="IH46" s="43"/>
      <c r="II46" s="37"/>
      <c r="IJ46" s="43"/>
      <c r="IK46" s="37"/>
      <c r="IL46" s="43"/>
      <c r="IM46" s="37"/>
      <c r="IN46" s="43"/>
      <c r="IO46" s="37"/>
      <c r="IP46" s="43"/>
      <c r="IQ46" s="37"/>
      <c r="IR46" s="43"/>
      <c r="IS46" s="37"/>
      <c r="IT46" s="43"/>
      <c r="IU46" s="37"/>
      <c r="IV46" s="43"/>
      <c r="IW46" s="37"/>
      <c r="IX46" s="43"/>
      <c r="IY46" s="37"/>
      <c r="IZ46" s="43"/>
      <c r="JA46" s="37"/>
      <c r="JB46" s="43"/>
      <c r="JC46" s="37"/>
      <c r="JD46" s="43"/>
      <c r="JE46" s="37"/>
      <c r="JF46" s="43"/>
      <c r="JG46" s="37"/>
      <c r="JH46" s="43"/>
      <c r="JI46" s="37"/>
      <c r="JJ46" s="43"/>
      <c r="JK46" s="37"/>
      <c r="JL46" s="43"/>
      <c r="JM46" s="37"/>
      <c r="JN46" s="43"/>
      <c r="JO46" s="37"/>
      <c r="JP46" s="43"/>
      <c r="JQ46" s="37"/>
      <c r="JR46" s="43"/>
      <c r="JS46" s="37"/>
      <c r="JT46" s="43"/>
      <c r="JU46" s="37"/>
      <c r="JV46" s="43"/>
      <c r="JW46" s="37"/>
      <c r="JX46" s="43"/>
      <c r="JY46" s="37"/>
      <c r="JZ46" s="43"/>
      <c r="KA46" s="37"/>
      <c r="KB46" s="43"/>
      <c r="KC46" s="37"/>
      <c r="KD46" s="43"/>
      <c r="KE46" s="37"/>
      <c r="KF46" s="43"/>
      <c r="KG46" s="37"/>
      <c r="KH46" s="43"/>
      <c r="KI46" s="37"/>
      <c r="KJ46" s="43"/>
      <c r="KK46" s="37"/>
      <c r="KL46" s="43"/>
      <c r="KM46" s="37"/>
      <c r="KN46" s="43"/>
      <c r="KO46" s="37"/>
      <c r="KP46" s="43"/>
      <c r="KQ46" s="37"/>
      <c r="KR46" s="43"/>
      <c r="KS46" s="37"/>
      <c r="KT46" s="43"/>
      <c r="KU46" s="37"/>
      <c r="KV46" s="43"/>
      <c r="KW46" s="37"/>
      <c r="KX46" s="43"/>
      <c r="KY46" s="37"/>
      <c r="KZ46" s="43"/>
      <c r="LA46" s="37"/>
      <c r="LB46" s="43"/>
      <c r="LC46" s="37"/>
      <c r="LD46" s="43"/>
      <c r="LE46" s="37"/>
      <c r="LF46" s="43"/>
      <c r="LG46" s="37"/>
      <c r="LH46" s="43"/>
      <c r="LI46" s="37"/>
      <c r="LJ46" s="43"/>
      <c r="LK46" s="37"/>
      <c r="LL46" s="43"/>
      <c r="LM46" s="37"/>
      <c r="LN46" s="43"/>
      <c r="LO46" s="37"/>
      <c r="LP46" s="43"/>
      <c r="LQ46" s="37"/>
      <c r="LR46" s="43"/>
      <c r="LS46" s="37"/>
      <c r="LT46" s="43"/>
      <c r="LU46" s="37"/>
      <c r="LV46" s="43"/>
      <c r="LW46" s="37"/>
      <c r="LX46" s="43"/>
      <c r="LY46" s="37"/>
      <c r="LZ46" s="43"/>
      <c r="MA46" s="37"/>
      <c r="MB46" s="43">
        <f>SUM(INDEX('egyeni-ranglista'!$1:$1048576,MATCH($A46,'egyeni-ranglista'!$A:$A,0),MB$279):INDEX('egyeni-ranglista'!$1:$1048576,MATCH($A46,'egyeni-ranglista'!$A:$A,0),MB$280))</f>
        <v>0</v>
      </c>
      <c r="MC46" s="37" t="s">
        <v>96</v>
      </c>
      <c r="MD46" s="43"/>
      <c r="ME46" s="37"/>
      <c r="MF46" s="43">
        <f>SUM(INDEX('egyeni-ranglista'!$1:$1048576,MATCH($A46,'egyeni-ranglista'!$A:$A,0),MF$279):INDEX('egyeni-ranglista'!$1:$1048576,MATCH($A46,'egyeni-ranglista'!$A:$A,0),MF$280))</f>
        <v>0</v>
      </c>
      <c r="MG46" s="37" t="s">
        <v>96</v>
      </c>
      <c r="MH46" s="43"/>
      <c r="MI46" s="37"/>
      <c r="MJ46" s="43"/>
      <c r="MK46" s="37"/>
      <c r="ML46" s="43"/>
      <c r="MM46" s="37"/>
      <c r="MN46" s="43"/>
      <c r="MO46" s="37"/>
      <c r="MP46" s="43"/>
      <c r="MQ46" s="37"/>
      <c r="MR46" s="43"/>
      <c r="MS46" s="37"/>
      <c r="MT46" s="43"/>
      <c r="MU46" s="37"/>
    </row>
    <row r="47" spans="1:359">
      <c r="A47" s="32" t="s">
        <v>328</v>
      </c>
      <c r="L47" s="43"/>
      <c r="M47" s="9"/>
      <c r="N47" s="43"/>
      <c r="O47" s="9"/>
      <c r="P47" s="43"/>
      <c r="R47" s="43"/>
      <c r="T47" s="43"/>
      <c r="V47" s="43"/>
      <c r="X47" s="43"/>
      <c r="Y47" s="9"/>
      <c r="Z47" s="43"/>
      <c r="AA47" s="9"/>
      <c r="AB47" s="43"/>
      <c r="AD47" s="43"/>
      <c r="AJ47" s="43">
        <v>0</v>
      </c>
      <c r="AK47" s="9" t="s">
        <v>326</v>
      </c>
      <c r="AL47" s="43"/>
      <c r="AN47" s="43"/>
      <c r="AP47" s="43"/>
      <c r="AR47" s="43"/>
      <c r="AS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43">
        <f>SUM(INDEX('egyeni-ranglista'!$1:$1048576,MATCH($A47,'egyeni-ranglista'!$A:$A,0),CZ$279):INDEX('egyeni-ranglista'!$1:$1048576,MATCH($A47,'egyeni-ranglista'!$A:$A,0),CZ$280))</f>
        <v>0</v>
      </c>
      <c r="DA47" s="9" t="s">
        <v>326</v>
      </c>
      <c r="DB47" s="43"/>
      <c r="DD47" s="43"/>
      <c r="DF47" s="43"/>
      <c r="DH47" s="43"/>
      <c r="DJ47" s="43"/>
      <c r="DL47" s="43"/>
      <c r="DP47" s="9"/>
      <c r="DQ47" s="9"/>
      <c r="DT47" s="222">
        <v>0</v>
      </c>
      <c r="DU47" s="244" t="s">
        <v>96</v>
      </c>
      <c r="EB47" s="43">
        <f>SUM(INDEX('egyeni-ranglista'!$1:$1048576,MATCH($A47,'egyeni-ranglista'!$A:$A,0),EB$279):INDEX('egyeni-ranglista'!$1:$1048576,MATCH($A47,'egyeni-ranglista'!$A:$A,0),EB$280))</f>
        <v>5.5093594458209356</v>
      </c>
      <c r="EC47" s="244" t="s">
        <v>96</v>
      </c>
      <c r="EL47" s="43"/>
      <c r="EM47" s="9"/>
      <c r="EN47" s="43">
        <f>SUM(INDEX('egyeni-ranglista'!$1:$1048576,MATCH($A47,'egyeni-ranglista'!$A:$A,0),EN$279):INDEX('egyeni-ranglista'!$1:$1048576,MATCH($A47,'egyeni-ranglista'!$A:$A,0),EN$280))</f>
        <v>7.014355440560073</v>
      </c>
      <c r="EO47" s="244" t="s">
        <v>96</v>
      </c>
      <c r="FF47" s="43">
        <f>SUM(INDEX('egyeni-ranglista'!$1:$1048576,MATCH($A47,'egyeni-ranglista'!$A:$A,0),FF$279):INDEX('egyeni-ranglista'!$1:$1048576,MATCH($A47,'egyeni-ranglista'!$A:$A,0),FF$280))</f>
        <v>30.637684797451765</v>
      </c>
      <c r="FG47" s="53" t="s">
        <v>1360</v>
      </c>
      <c r="FH47" s="9"/>
      <c r="FI47" s="9"/>
      <c r="FJ47" s="43">
        <f>SUM(INDEX('egyeni-ranglista'!$1:$1048576,MATCH($A47,'egyeni-ranglista'!$A:$A,0),FJ$279):INDEX('egyeni-ranglista'!$1:$1048576,MATCH($A47,'egyeni-ranglista'!$A:$A,0),FJ$280))</f>
        <v>47.845428569570338</v>
      </c>
      <c r="FK47" s="9" t="s">
        <v>328</v>
      </c>
      <c r="FL47" s="9"/>
      <c r="FM47" s="9"/>
      <c r="FP47" s="43"/>
      <c r="FQ47" s="53"/>
      <c r="FR47" s="9"/>
      <c r="FS47" s="9"/>
      <c r="FT47" s="9"/>
      <c r="FU47" s="9"/>
      <c r="FV47" s="9"/>
      <c r="FW47" s="9"/>
      <c r="FX47" s="43">
        <f>SUM(INDEX('egyeni-ranglista'!$1:$1048576,MATCH($A47,'egyeni-ranglista'!$A:$A,0),FX$279):INDEX('egyeni-ranglista'!$1:$1048576,MATCH($A47,'egyeni-ranglista'!$A:$A,0),FX$280))</f>
        <v>49.646984781518427</v>
      </c>
      <c r="FY47" s="9" t="s">
        <v>1411</v>
      </c>
      <c r="FZ47" s="9"/>
      <c r="GA47" s="9"/>
      <c r="GB47" s="43">
        <f>SUM(INDEX('egyeni-ranglista'!$1:$1048576,MATCH($A47,'egyeni-ranglista'!$A:$A,0),GB$279):INDEX('egyeni-ranglista'!$1:$1048576,MATCH($A47,'egyeni-ranglista'!$A:$A,0),GB$280))</f>
        <v>44.137625335697486</v>
      </c>
      <c r="GC47" s="9" t="s">
        <v>96</v>
      </c>
      <c r="GD47" s="43"/>
      <c r="GE47" s="9"/>
      <c r="GF47" s="43"/>
      <c r="GG47" s="9"/>
      <c r="GH47" s="43"/>
      <c r="GI47" s="9"/>
      <c r="GJ47" s="43">
        <f>SUM(INDEX('egyeni-ranglista'!$1:$1048576,MATCH($A47,'egyeni-ranglista'!$A:$A,0),GJ$279):INDEX('egyeni-ranglista'!$1:$1048576,MATCH($A47,'egyeni-ranglista'!$A:$A,0),GJ$280))</f>
        <v>47.526154483782449</v>
      </c>
      <c r="GK47" s="9" t="s">
        <v>1360</v>
      </c>
      <c r="GL47" s="43"/>
      <c r="GM47" s="9"/>
      <c r="GN47" s="43">
        <f>SUM(INDEX('egyeni-ranglista'!$1:$1048576,MATCH($A47,'egyeni-ranglista'!$A:$A,0),GN$279):INDEX('egyeni-ranglista'!$1:$1048576,MATCH($A47,'egyeni-ranglista'!$A:$A,0),GN$280))</f>
        <v>59.607057753549221</v>
      </c>
      <c r="GO47" s="9" t="s">
        <v>1360</v>
      </c>
      <c r="GP47" s="43"/>
      <c r="GQ47" s="9"/>
      <c r="GR47" s="43"/>
      <c r="GS47" s="9"/>
      <c r="GT47" s="43"/>
      <c r="GU47" s="9"/>
      <c r="GV47" s="43"/>
      <c r="GW47" s="9"/>
      <c r="GX47" s="43"/>
      <c r="GY47" s="9"/>
      <c r="GZ47" s="43"/>
      <c r="HA47" s="9"/>
      <c r="HB47" s="43"/>
      <c r="HC47" s="9"/>
      <c r="HD47" s="43"/>
      <c r="HE47" s="9"/>
      <c r="HF47" s="43"/>
      <c r="HG47" s="9"/>
      <c r="HH47" s="43"/>
      <c r="HI47" s="9"/>
      <c r="HJ47" s="43"/>
      <c r="HK47" s="9"/>
      <c r="HL47" s="43"/>
      <c r="HM47" s="9"/>
      <c r="HN47" s="43"/>
      <c r="HO47" s="9"/>
      <c r="HP47" s="43">
        <f>SUM(INDEX('egyeni-ranglista'!$1:$1048576,MATCH($A47,'egyeni-ranglista'!$A:$A,0),HP$279):INDEX('egyeni-ranglista'!$1:$1048576,MATCH($A47,'egyeni-ranglista'!$A:$A,0),HP$280))</f>
        <v>27.139788059371732</v>
      </c>
      <c r="HQ47" s="9" t="s">
        <v>96</v>
      </c>
      <c r="HR47" s="43"/>
      <c r="HS47" s="9"/>
      <c r="HT47" s="43">
        <f>SUM(INDEX('egyeni-ranglista'!$1:$1048576,MATCH($A47,'egyeni-ranglista'!$A:$A,0),HT$279):INDEX('egyeni-ranglista'!$1:$1048576,MATCH($A47,'egyeni-ranglista'!$A:$A,0),HT$280))</f>
        <v>47.276788857569294</v>
      </c>
      <c r="HU47" s="9" t="s">
        <v>328</v>
      </c>
      <c r="HV47" s="43"/>
      <c r="HW47" s="9"/>
      <c r="HX47" s="43"/>
      <c r="HY47" s="9"/>
      <c r="HZ47" s="43"/>
      <c r="IA47" s="9"/>
      <c r="IB47" s="43"/>
      <c r="IC47" s="9"/>
      <c r="ID47" s="43"/>
      <c r="IE47" s="9"/>
      <c r="IF47" s="43"/>
      <c r="IG47" s="9"/>
      <c r="IH47" s="43"/>
      <c r="II47" s="9"/>
      <c r="IJ47" s="43">
        <f>SUM(INDEX('egyeni-ranglista'!$1:$1048576,MATCH($A47,'egyeni-ranglista'!$A:$A,0),IJ$279):INDEX('egyeni-ranglista'!$1:$1048576,MATCH($A47,'egyeni-ranglista'!$A:$A,0),IJ$280))</f>
        <v>45.935190415226408</v>
      </c>
      <c r="IK47" s="9" t="s">
        <v>96</v>
      </c>
      <c r="IL47" s="43"/>
      <c r="IM47" s="9"/>
      <c r="IN47" s="43"/>
      <c r="IO47" s="9"/>
      <c r="IP47" s="43"/>
      <c r="IQ47" s="9"/>
      <c r="IR47" s="43"/>
      <c r="IS47" s="9"/>
      <c r="IT47" s="43"/>
      <c r="IU47" s="9"/>
      <c r="IV47" s="43"/>
      <c r="IW47" s="9"/>
      <c r="IX47" s="43"/>
      <c r="IY47" s="9"/>
      <c r="IZ47" s="43"/>
      <c r="JA47" s="9"/>
      <c r="JB47" s="43">
        <f>SUM(INDEX('egyeni-ranglista'!$1:$1048576,MATCH($A47,'egyeni-ranglista'!$A:$A,0),JB$279):INDEX('egyeni-ranglista'!$1:$1048576,MATCH($A47,'egyeni-ranglista'!$A:$A,0),JB$280))</f>
        <v>47.233302516598513</v>
      </c>
      <c r="JC47" s="9" t="s">
        <v>96</v>
      </c>
      <c r="JD47" s="43"/>
      <c r="JE47" s="9"/>
      <c r="JF47" s="43"/>
      <c r="JG47" s="9"/>
      <c r="JH47" s="43"/>
      <c r="JI47" s="9"/>
      <c r="JJ47" s="43"/>
      <c r="JK47" s="9"/>
      <c r="JL47" s="43"/>
      <c r="JM47" s="9"/>
      <c r="JN47" s="43"/>
      <c r="JO47" s="9"/>
      <c r="JP47" s="43"/>
      <c r="JQ47" s="9"/>
      <c r="JR47" s="43"/>
      <c r="JS47" s="9"/>
      <c r="JT47" s="43"/>
      <c r="JU47" s="9"/>
      <c r="JV47" s="43"/>
      <c r="JW47" s="9"/>
      <c r="JX47" s="43"/>
      <c r="JY47" s="9"/>
      <c r="JZ47" s="43"/>
      <c r="KA47" s="9"/>
      <c r="KB47" s="43"/>
      <c r="KC47" s="9"/>
      <c r="KD47" s="43"/>
      <c r="KE47" s="9"/>
      <c r="KF47" s="43"/>
      <c r="KG47" s="9"/>
      <c r="KH47" s="43"/>
      <c r="KI47" s="9"/>
      <c r="KJ47" s="43"/>
      <c r="KK47" s="9"/>
      <c r="KL47" s="43"/>
      <c r="KM47" s="9"/>
      <c r="KN47" s="43"/>
      <c r="KO47" s="9"/>
      <c r="KP47" s="43"/>
      <c r="KQ47" s="9"/>
      <c r="KR47" s="43">
        <f>SUM(INDEX('egyeni-ranglista'!$1:$1048576,MATCH($A47,'egyeni-ranglista'!$A:$A,0),KR$279):INDEX('egyeni-ranglista'!$1:$1048576,MATCH($A47,'egyeni-ranglista'!$A:$A,0),KR$280))</f>
        <v>27.736546005853878</v>
      </c>
      <c r="KS47" s="9" t="s">
        <v>96</v>
      </c>
      <c r="KT47" s="43"/>
      <c r="KU47" s="9"/>
      <c r="KV47" s="43"/>
      <c r="KW47" s="9"/>
      <c r="KX47" s="43"/>
      <c r="KY47" s="9"/>
      <c r="KZ47" s="43"/>
      <c r="LA47" s="9"/>
      <c r="LB47" s="43"/>
      <c r="LC47" s="9"/>
      <c r="LD47" s="43"/>
      <c r="LE47" s="9"/>
      <c r="LF47" s="43"/>
      <c r="LG47" s="9"/>
      <c r="LH47" s="43"/>
      <c r="LI47" s="9"/>
      <c r="LJ47" s="43"/>
      <c r="LK47" s="9"/>
      <c r="LL47" s="43"/>
      <c r="LM47" s="9"/>
      <c r="LN47" s="43"/>
      <c r="LO47" s="9"/>
      <c r="LP47" s="43"/>
      <c r="LQ47" s="9"/>
      <c r="LR47" s="43"/>
      <c r="LS47" s="9"/>
      <c r="LT47" s="43"/>
      <c r="LU47" s="9"/>
      <c r="LV47" s="43"/>
      <c r="LW47" s="9"/>
      <c r="LX47" s="43"/>
      <c r="LY47" s="9"/>
      <c r="LZ47" s="43"/>
      <c r="MA47" s="9"/>
      <c r="MB47" s="43"/>
      <c r="MC47" s="9"/>
      <c r="MD47" s="43"/>
      <c r="ME47" s="9"/>
      <c r="MF47" s="43"/>
      <c r="MG47" s="9"/>
      <c r="MH47" s="43"/>
      <c r="MI47" s="9"/>
      <c r="MJ47" s="43"/>
      <c r="MK47" s="9"/>
      <c r="ML47" s="43"/>
      <c r="MM47" s="9"/>
      <c r="MN47" s="43"/>
      <c r="MO47" s="9"/>
      <c r="MP47" s="43"/>
      <c r="MQ47" s="9"/>
      <c r="MR47" s="43"/>
      <c r="MS47" s="9"/>
      <c r="MT47" s="43"/>
      <c r="MU47" s="9"/>
    </row>
    <row r="48" spans="1:359">
      <c r="A48" s="32" t="s">
        <v>89</v>
      </c>
      <c r="C48" s="9"/>
      <c r="F48" s="43" t="s">
        <v>206</v>
      </c>
      <c r="G48" s="9"/>
      <c r="H48" s="43" t="s">
        <v>206</v>
      </c>
      <c r="I48" s="9"/>
      <c r="J48" s="43" t="s">
        <v>206</v>
      </c>
      <c r="K48" s="9"/>
      <c r="L48" s="43"/>
      <c r="M48" s="9"/>
      <c r="N48" s="43"/>
      <c r="O48" s="55" t="s">
        <v>125</v>
      </c>
      <c r="P48" s="43" t="s">
        <v>206</v>
      </c>
      <c r="R48" s="43"/>
      <c r="S48" s="55" t="s">
        <v>125</v>
      </c>
      <c r="T48" s="43" t="s">
        <v>206</v>
      </c>
      <c r="V48" s="43"/>
      <c r="W48" s="9"/>
      <c r="X48" s="43"/>
      <c r="Y48" s="9"/>
      <c r="Z48" s="43"/>
      <c r="AA48" s="9"/>
      <c r="AB48" s="43">
        <v>10.787045085988691</v>
      </c>
      <c r="AC48" s="92" t="s">
        <v>36</v>
      </c>
      <c r="AD48" s="43">
        <v>11.481137048923625</v>
      </c>
      <c r="AE48" s="92" t="s">
        <v>36</v>
      </c>
      <c r="AJ48" s="43">
        <v>13.964672711609033</v>
      </c>
      <c r="AK48" s="1" t="s">
        <v>325</v>
      </c>
      <c r="AL48" s="43"/>
      <c r="AN48" s="43"/>
      <c r="AP48" s="43"/>
      <c r="AR48" s="43"/>
      <c r="AS48" s="9"/>
      <c r="BD48" s="43"/>
      <c r="BE48" s="1" t="s">
        <v>631</v>
      </c>
      <c r="BF48" s="43"/>
      <c r="BG48" s="9"/>
      <c r="BH48" s="43"/>
      <c r="BI48" s="9"/>
      <c r="BJ48" s="43"/>
      <c r="BK48" s="9"/>
      <c r="BL48" s="43"/>
      <c r="BM48" s="9"/>
      <c r="BN48" s="43"/>
      <c r="BO48" s="9"/>
      <c r="BP48" s="43"/>
      <c r="BQ48" s="9"/>
      <c r="BR48" s="43"/>
      <c r="BS48" s="9"/>
      <c r="BT48" s="43"/>
      <c r="BU48" s="9"/>
      <c r="BV48" s="43"/>
      <c r="BW48" s="9"/>
      <c r="BX48" s="43"/>
      <c r="BY48" s="9"/>
      <c r="BZ48" s="43"/>
      <c r="CA48" s="9"/>
      <c r="CB48" s="43"/>
      <c r="CC48" s="9"/>
      <c r="CD48" s="43"/>
      <c r="CE48" s="9"/>
      <c r="CF48" s="43"/>
      <c r="CG48" s="9"/>
      <c r="CH48" s="43"/>
      <c r="CI48" s="9"/>
      <c r="CJ48" s="43"/>
      <c r="CK48" s="9"/>
      <c r="CL48" s="43"/>
      <c r="CM48" s="9"/>
      <c r="CN48" s="43"/>
      <c r="CO48" s="9"/>
      <c r="CP48" s="43"/>
      <c r="CQ48" s="9"/>
      <c r="CR48" s="43"/>
      <c r="CS48" s="9"/>
      <c r="CT48" s="43"/>
      <c r="CU48" s="9"/>
      <c r="CV48" s="43"/>
      <c r="CW48" s="9"/>
      <c r="CX48" s="43"/>
      <c r="CY48" s="9"/>
      <c r="CZ48" s="43"/>
      <c r="DA48" s="9"/>
      <c r="DB48" s="43"/>
      <c r="DD48" s="43"/>
      <c r="DF48" s="43"/>
      <c r="DH48" s="43"/>
      <c r="DJ48" s="43"/>
      <c r="DL48" s="43"/>
      <c r="DN48" s="43"/>
      <c r="DP48" s="43"/>
      <c r="DQ48" s="9"/>
      <c r="DT48" s="43"/>
      <c r="DV48" s="43"/>
      <c r="DX48" s="43"/>
      <c r="DZ48" s="43"/>
      <c r="EB48" s="43"/>
      <c r="ED48" s="43"/>
      <c r="EF48" s="43"/>
      <c r="EH48" s="43"/>
      <c r="EJ48" s="43"/>
      <c r="EL48" s="43"/>
      <c r="EN48" s="43"/>
      <c r="EP48" s="43"/>
      <c r="ER48" s="43"/>
      <c r="ET48" s="43"/>
      <c r="EV48" s="43"/>
      <c r="EX48" s="43"/>
      <c r="EZ48" s="43"/>
      <c r="FB48" s="43"/>
      <c r="FD48" s="43"/>
      <c r="FF48" s="43">
        <f>SUM(INDEX('egyeni-ranglista'!$1:$1048576,MATCH($A48,'egyeni-ranglista'!$A:$A,0),FF$279):INDEX('egyeni-ranglista'!$1:$1048576,MATCH($A48,'egyeni-ranglista'!$A:$A,0),FF$280))</f>
        <v>0</v>
      </c>
      <c r="FG48" s="53" t="s">
        <v>1360</v>
      </c>
      <c r="FH48" s="43"/>
      <c r="FI48" s="9"/>
      <c r="FJ48" s="43"/>
      <c r="FK48" s="9"/>
      <c r="FL48" s="43">
        <f>SUM(INDEX('egyeni-ranglista'!$1:$1048576,MATCH($A48,'egyeni-ranglista'!$A:$A,0),FL$279):INDEX('egyeni-ranglista'!$1:$1048576,MATCH($A48,'egyeni-ranglista'!$A:$A,0),FL$280))</f>
        <v>17.207743772118572</v>
      </c>
      <c r="FM48" s="32" t="s">
        <v>89</v>
      </c>
      <c r="FN48" s="43"/>
      <c r="FP48" s="43"/>
      <c r="FQ48" s="53"/>
      <c r="FR48" s="43"/>
      <c r="FS48" s="9"/>
      <c r="FT48" s="43"/>
      <c r="FU48" s="9"/>
      <c r="FV48" s="43">
        <f>SUM(INDEX('egyeni-ranglista'!$1:$1048576,MATCH($A48,'egyeni-ranglista'!$A:$A,0),FV$279):INDEX('egyeni-ranglista'!$1:$1048576,MATCH($A48,'egyeni-ranglista'!$A:$A,0),FV$280))</f>
        <v>17.207743772118572</v>
      </c>
      <c r="FW48" s="9" t="s">
        <v>201</v>
      </c>
      <c r="FX48" s="43">
        <f>SUM(INDEX('egyeni-ranglista'!$1:$1048576,MATCH($A48,'egyeni-ranglista'!$A:$A,0),FX$279):INDEX('egyeni-ranglista'!$1:$1048576,MATCH($A48,'egyeni-ranglista'!$A:$A,0),FX$280))</f>
        <v>42.106237922313426</v>
      </c>
      <c r="FY48" s="9" t="s">
        <v>1411</v>
      </c>
      <c r="FZ48" s="43"/>
      <c r="GA48" s="9"/>
      <c r="GB48" s="43">
        <f>SUM(INDEX('egyeni-ranglista'!$1:$1048576,MATCH($A48,'egyeni-ranglista'!$A:$A,0),GB$279):INDEX('egyeni-ranglista'!$1:$1048576,MATCH($A48,'egyeni-ranglista'!$A:$A,0),GB$280))</f>
        <v>42.106237922313426</v>
      </c>
      <c r="GC48" s="9" t="s">
        <v>201</v>
      </c>
      <c r="GD48" s="43"/>
      <c r="GE48" s="9"/>
      <c r="GF48" s="43"/>
      <c r="GG48" s="9"/>
      <c r="GH48" s="43"/>
      <c r="GI48" s="9"/>
      <c r="GJ48" s="43">
        <f>SUM(INDEX('egyeni-ranglista'!$1:$1048576,MATCH($A48,'egyeni-ranglista'!$A:$A,0),GJ$279):INDEX('egyeni-ranglista'!$1:$1048576,MATCH($A48,'egyeni-ranglista'!$A:$A,0),GJ$280))</f>
        <v>49.096988126347846</v>
      </c>
      <c r="GK48" s="9" t="s">
        <v>1360</v>
      </c>
      <c r="GL48" s="43"/>
      <c r="GM48" s="9"/>
      <c r="GN48" s="43">
        <f>SUM(INDEX('egyeni-ranglista'!$1:$1048576,MATCH($A48,'egyeni-ranglista'!$A:$A,0),GN$279):INDEX('egyeni-ranglista'!$1:$1048576,MATCH($A48,'egyeni-ranglista'!$A:$A,0),GN$280))</f>
        <v>61.177891396114617</v>
      </c>
      <c r="GO48" s="9" t="s">
        <v>1360</v>
      </c>
      <c r="GP48" s="43"/>
      <c r="GQ48" s="9"/>
      <c r="GR48" s="43"/>
      <c r="GS48" s="9"/>
      <c r="GT48" s="43"/>
      <c r="GU48" s="9"/>
      <c r="GV48" s="43"/>
      <c r="GW48" s="9"/>
      <c r="GX48" s="43"/>
      <c r="GY48" s="9"/>
      <c r="GZ48" s="43"/>
      <c r="HA48" s="9"/>
      <c r="HB48" s="43"/>
      <c r="HC48" s="9"/>
      <c r="HD48" s="43"/>
      <c r="HE48" s="9"/>
      <c r="HF48" s="43"/>
      <c r="HG48" s="9"/>
      <c r="HH48" s="43"/>
      <c r="HI48" s="9"/>
      <c r="HJ48" s="43"/>
      <c r="HK48" s="9"/>
      <c r="HL48" s="43"/>
      <c r="HM48" s="9"/>
      <c r="HN48" s="43">
        <f>SUM(INDEX('egyeni-ranglista'!$1:$1048576,MATCH($A48,'egyeni-ranglista'!$A:$A,0),HN$279):INDEX('egyeni-ranglista'!$1:$1048576,MATCH($A48,'egyeni-ranglista'!$A:$A,0),HN$280))</f>
        <v>52.333951058828823</v>
      </c>
      <c r="HO48" s="9" t="s">
        <v>1433</v>
      </c>
      <c r="HP48" s="43"/>
      <c r="HQ48" s="9"/>
      <c r="HR48" s="43"/>
      <c r="HS48" s="9"/>
      <c r="HT48" s="43"/>
      <c r="HU48" s="9"/>
      <c r="HV48" s="43">
        <f>SUM(INDEX('egyeni-ranglista'!$1:$1048576,MATCH($A48,'egyeni-ranglista'!$A:$A,0),HV$279):INDEX('egyeni-ranglista'!$1:$1048576,MATCH($A48,'egyeni-ranglista'!$A:$A,0),HV$280))</f>
        <v>58.703744589789594</v>
      </c>
      <c r="HW48" s="9" t="s">
        <v>89</v>
      </c>
      <c r="HX48" s="43"/>
      <c r="HY48" s="9"/>
      <c r="HZ48" s="43"/>
      <c r="IA48" s="9"/>
      <c r="IB48" s="43">
        <f>SUM(INDEX('egyeni-ranglista'!$1:$1048576,MATCH($A48,'egyeni-ranglista'!$A:$A,0),IB$279):INDEX('egyeni-ranglista'!$1:$1048576,MATCH($A48,'egyeni-ranglista'!$A:$A,0),IB$280))</f>
        <v>58.703744589789594</v>
      </c>
      <c r="IC48" s="9" t="s">
        <v>1518</v>
      </c>
      <c r="ID48" s="43"/>
      <c r="IE48" s="9"/>
      <c r="IF48" s="43"/>
      <c r="IG48" s="9"/>
      <c r="IH48" s="43"/>
      <c r="II48" s="9"/>
      <c r="IJ48" s="43">
        <f>SUM(INDEX('egyeni-ranglista'!$1:$1048576,MATCH($A48,'egyeni-ranglista'!$A:$A,0),IJ$279):INDEX('egyeni-ranglista'!$1:$1048576,MATCH($A48,'egyeni-ranglista'!$A:$A,0),IJ$280))</f>
        <v>64.480012613606718</v>
      </c>
      <c r="IK48" s="9" t="s">
        <v>201</v>
      </c>
      <c r="IL48" s="43"/>
      <c r="IM48" s="9"/>
      <c r="IN48" s="43"/>
      <c r="IO48" s="9"/>
      <c r="IP48" s="43"/>
      <c r="IQ48" s="9"/>
      <c r="IR48" s="43"/>
      <c r="IS48" s="9"/>
      <c r="IT48" s="43"/>
      <c r="IU48" s="9"/>
      <c r="IV48" s="43"/>
      <c r="IW48" s="9"/>
      <c r="IX48" s="43"/>
      <c r="IY48" s="9"/>
      <c r="IZ48" s="43"/>
      <c r="JA48" s="9"/>
      <c r="JB48" s="43">
        <f>SUM(INDEX('egyeni-ranglista'!$1:$1048576,MATCH($A48,'egyeni-ranglista'!$A:$A,0),JB$279):INDEX('egyeni-ranglista'!$1:$1048576,MATCH($A48,'egyeni-ranglista'!$A:$A,0),JB$280))</f>
        <v>39.581518463411868</v>
      </c>
      <c r="JC48" s="9" t="s">
        <v>1433</v>
      </c>
      <c r="JD48" s="43"/>
      <c r="JE48" s="9"/>
      <c r="JF48" s="43"/>
      <c r="JG48" s="9"/>
      <c r="JH48" s="43"/>
      <c r="JI48" s="9"/>
      <c r="JJ48" s="43"/>
      <c r="JK48" s="9"/>
      <c r="JL48" s="43"/>
      <c r="JM48" s="9"/>
      <c r="JN48" s="43"/>
      <c r="JO48" s="9"/>
      <c r="JP48" s="43"/>
      <c r="JQ48" s="9"/>
      <c r="JR48" s="43"/>
      <c r="JS48" s="9"/>
      <c r="JT48" s="43"/>
      <c r="JU48" s="9"/>
      <c r="JV48" s="43"/>
      <c r="JW48" s="9"/>
      <c r="JX48" s="43"/>
      <c r="JY48" s="9"/>
      <c r="JZ48" s="43"/>
      <c r="KA48" s="9"/>
      <c r="KB48" s="43"/>
      <c r="KC48" s="9"/>
      <c r="KD48" s="43"/>
      <c r="KE48" s="9"/>
      <c r="KF48" s="43"/>
      <c r="KG48" s="9"/>
      <c r="KH48" s="43"/>
      <c r="KI48" s="9"/>
      <c r="KJ48" s="43"/>
      <c r="KK48" s="9"/>
      <c r="KL48" s="43"/>
      <c r="KM48" s="9"/>
      <c r="KN48" s="43"/>
      <c r="KO48" s="9"/>
      <c r="KP48" s="43">
        <f>SUM(INDEX('egyeni-ranglista'!$1:$1048576,MATCH($A48,'egyeni-ranglista'!$A:$A,0),KP$279):INDEX('egyeni-ranglista'!$1:$1048576,MATCH($A48,'egyeni-ranglista'!$A:$A,0),KP$280))</f>
        <v>12.980558031446325</v>
      </c>
      <c r="KQ48" s="9" t="s">
        <v>201</v>
      </c>
      <c r="KR48" s="43"/>
      <c r="KS48" s="9"/>
      <c r="KT48" s="43"/>
      <c r="KU48" s="9"/>
      <c r="KV48" s="43"/>
      <c r="KW48" s="9"/>
      <c r="KX48" s="43"/>
      <c r="KY48" s="9"/>
      <c r="KZ48" s="43"/>
      <c r="LA48" s="9"/>
      <c r="LB48" s="43"/>
      <c r="LC48" s="9"/>
      <c r="LD48" s="43"/>
      <c r="LE48" s="9"/>
      <c r="LF48" s="43"/>
      <c r="LG48" s="9"/>
      <c r="LH48" s="43"/>
      <c r="LI48" s="9"/>
      <c r="LJ48" s="43"/>
      <c r="LK48" s="9"/>
      <c r="LL48" s="43"/>
      <c r="LM48" s="9"/>
      <c r="LN48" s="43"/>
      <c r="LO48" s="9"/>
      <c r="LP48" s="43"/>
      <c r="LQ48" s="9"/>
      <c r="LR48" s="43"/>
      <c r="LS48" s="9"/>
      <c r="LT48" s="43"/>
      <c r="LU48" s="9"/>
      <c r="LV48" s="43"/>
      <c r="LW48" s="9"/>
      <c r="LX48" s="43"/>
      <c r="LY48" s="9"/>
      <c r="LZ48" s="43"/>
      <c r="MA48" s="9"/>
      <c r="MB48" s="43"/>
      <c r="MC48" s="9"/>
      <c r="MD48" s="43"/>
      <c r="ME48" s="9"/>
      <c r="MF48" s="43">
        <f>SUM(INDEX('egyeni-ranglista'!$1:$1048576,MATCH($A48,'egyeni-ranglista'!$A:$A,0),MF$279):INDEX('egyeni-ranglista'!$1:$1048576,MATCH($A48,'egyeni-ranglista'!$A:$A,0),MF$280))</f>
        <v>23.973233013380479</v>
      </c>
      <c r="MG48" s="9" t="s">
        <v>1433</v>
      </c>
      <c r="MH48" s="43">
        <f>SUM(INDEX('egyeni-ranglista'!$1:$1048576,MATCH($A48,'egyeni-ranglista'!$A:$A,0),MH$279):INDEX('egyeni-ranglista'!$1:$1048576,MATCH($A48,'egyeni-ranglista'!$A:$A,0),MH$280))</f>
        <v>24.812970511650395</v>
      </c>
      <c r="MI48" s="9" t="s">
        <v>1636</v>
      </c>
      <c r="MJ48" s="43"/>
      <c r="MK48" s="9"/>
      <c r="ML48" s="43"/>
      <c r="MM48" s="9"/>
      <c r="MN48" s="43"/>
      <c r="MO48" s="9"/>
      <c r="MP48" s="43">
        <f>SUM(INDEX('egyeni-ranglista'!$1:$1048576,MATCH($A48,'egyeni-ranglista'!$A:$A,0),MP$279):INDEX('egyeni-ranglista'!$1:$1048576,MATCH($A48,'egyeni-ranglista'!$A:$A,0),MP$280))</f>
        <v>28.416350406855013</v>
      </c>
      <c r="MQ48" s="9" t="s">
        <v>1636</v>
      </c>
      <c r="MR48" s="43"/>
      <c r="MS48" s="9"/>
      <c r="MT48" s="43"/>
      <c r="MU48" s="9"/>
    </row>
    <row r="49" spans="1:359">
      <c r="A49" s="1" t="s">
        <v>53</v>
      </c>
      <c r="C49" s="9"/>
      <c r="D49" s="43">
        <v>25</v>
      </c>
      <c r="E49" s="14" t="s">
        <v>22</v>
      </c>
      <c r="F49" s="43">
        <v>27.238269272154522</v>
      </c>
      <c r="G49" s="14" t="s">
        <v>22</v>
      </c>
      <c r="H49" s="43">
        <v>33.577547998208523</v>
      </c>
      <c r="I49" s="1" t="s">
        <v>227</v>
      </c>
      <c r="J49" s="43">
        <v>34.936905590019364</v>
      </c>
      <c r="K49" s="14" t="s">
        <v>22</v>
      </c>
      <c r="L49" s="43"/>
      <c r="M49" s="9"/>
      <c r="N49" s="43" t="s">
        <v>206</v>
      </c>
      <c r="P49" s="43" t="s">
        <v>206</v>
      </c>
      <c r="R49" s="43" t="s">
        <v>206</v>
      </c>
      <c r="T49" s="43">
        <v>51.38378437181472</v>
      </c>
      <c r="U49" s="14" t="s">
        <v>22</v>
      </c>
      <c r="V49" s="43"/>
      <c r="W49" s="9"/>
      <c r="X49" s="43"/>
      <c r="Y49" s="9"/>
      <c r="Z49" s="43"/>
      <c r="AA49" s="9"/>
      <c r="AB49" s="43">
        <v>68.31881025974954</v>
      </c>
      <c r="AC49" s="54" t="s">
        <v>37</v>
      </c>
      <c r="AD49" s="43">
        <v>68.31881025974954</v>
      </c>
      <c r="AE49" s="54" t="s">
        <v>37</v>
      </c>
      <c r="AF49" s="43">
        <v>80.736488573176587</v>
      </c>
      <c r="AG49" s="1" t="s">
        <v>53</v>
      </c>
      <c r="AJ49" s="43">
        <v>81.558109864639391</v>
      </c>
      <c r="AK49" s="1" t="s">
        <v>323</v>
      </c>
      <c r="AL49" s="43"/>
      <c r="AN49" s="43"/>
      <c r="AO49" s="9" t="s">
        <v>498</v>
      </c>
      <c r="AP49" s="43">
        <f>SUM(INDEX('egyeni-ranglista'!$1:$1048576,MATCH($A49,'egyeni-ranglista'!$A:$A,0),AP$279):INDEX('egyeni-ranglista'!$1:$1048576,MATCH($A49,'egyeni-ranglista'!$A:$A,0),AP$280))</f>
        <v>62.91737901576451</v>
      </c>
      <c r="AQ49" s="54" t="s">
        <v>37</v>
      </c>
      <c r="AR49" s="43"/>
      <c r="AS49" s="9"/>
      <c r="AV49" s="43"/>
      <c r="AW49" s="1" t="s">
        <v>323</v>
      </c>
      <c r="AX49" s="43"/>
      <c r="AY49" s="9" t="s">
        <v>611</v>
      </c>
      <c r="BA49" s="9"/>
      <c r="BC49" s="9"/>
      <c r="BD49" s="43">
        <f>SUM(INDEX('egyeni-ranglista'!$1:$1048576,MATCH($A49,'egyeni-ranglista'!$A:$A,0),BD$279):INDEX('egyeni-ranglista'!$1:$1048576,MATCH($A49,'egyeni-ranglista'!$A:$A,0),BD$280))</f>
        <v>84.51665300750004</v>
      </c>
      <c r="BE49" s="1" t="s">
        <v>323</v>
      </c>
      <c r="BF49" s="43"/>
      <c r="BG49" s="9"/>
      <c r="BH49" s="43">
        <f>SUM(INDEX('egyeni-ranglista'!$1:$1048576,MATCH($A49,'egyeni-ranglista'!$A:$A,0),BH$279):INDEX('egyeni-ranglista'!$1:$1048576,MATCH($A49,'egyeni-ranglista'!$A:$A,0),BH$280))</f>
        <v>88.401684279978937</v>
      </c>
      <c r="BI49" s="14" t="s">
        <v>22</v>
      </c>
      <c r="BJ49" s="43">
        <f>SUM(INDEX('egyeni-ranglista'!$1:$1048576,MATCH($A49,'egyeni-ranglista'!$A:$A,0),BJ$279):INDEX('egyeni-ranglista'!$1:$1048576,MATCH($A49,'egyeni-ranglista'!$A:$A,0),BJ$280))</f>
        <v>82.062405553924947</v>
      </c>
      <c r="BK49" s="1" t="s">
        <v>227</v>
      </c>
      <c r="BL49" s="43"/>
      <c r="BN49" s="43"/>
      <c r="BP49" s="43"/>
      <c r="BQ49" s="14" t="s">
        <v>22</v>
      </c>
      <c r="BR49" s="43"/>
      <c r="BT49" s="43"/>
      <c r="BV49" s="43">
        <f>SUM(INDEX('egyeni-ranglista'!$1:$1048576,MATCH($A49,'egyeni-ranglista'!$A:$A,0),BV$279):INDEX('egyeni-ranglista'!$1:$1048576,MATCH($A49,'egyeni-ranglista'!$A:$A,0),BV$280))</f>
        <v>73.589868089280955</v>
      </c>
      <c r="BW49" s="14" t="s">
        <v>22</v>
      </c>
      <c r="BX49" s="43">
        <f>SUM(INDEX('egyeni-ranglista'!$1:$1048576,MATCH($A49,'egyeni-ranglista'!$A:$A,0),BX$279):INDEX('egyeni-ranglista'!$1:$1048576,MATCH($A49,'egyeni-ranglista'!$A:$A,0),BX$280))</f>
        <v>76.13265241163937</v>
      </c>
      <c r="BY49" s="14" t="s">
        <v>22</v>
      </c>
      <c r="BZ49" s="43"/>
      <c r="CA49" s="9"/>
      <c r="CB49" s="43"/>
      <c r="CC49" s="9"/>
      <c r="CD49" s="43"/>
      <c r="CE49" s="9"/>
      <c r="CF49" s="43">
        <f>SUM(INDEX('egyeni-ranglista'!$1:$1048576,MATCH($A49,'egyeni-ranglista'!$A:$A,0),CF$279):INDEX('egyeni-ranglista'!$1:$1048576,MATCH($A49,'egyeni-ranglista'!$A:$A,0),CF$280))</f>
        <v>61.365323199144846</v>
      </c>
      <c r="CG49" s="14" t="s">
        <v>22</v>
      </c>
      <c r="CH49" s="43">
        <f>SUM(INDEX('egyeni-ranglista'!$1:$1048576,MATCH($A49,'egyeni-ranglista'!$A:$A,0),CH$279):INDEX('egyeni-ranglista'!$1:$1048576,MATCH($A49,'egyeni-ranglista'!$A:$A,0),CH$280))</f>
        <v>83.819154056885807</v>
      </c>
      <c r="CI49" s="9" t="s">
        <v>227</v>
      </c>
      <c r="CJ49" s="43"/>
      <c r="CK49" s="9"/>
      <c r="CL49" s="43"/>
      <c r="CM49" s="9"/>
      <c r="CN49" s="43"/>
      <c r="CO49" s="9"/>
      <c r="CP49" s="43"/>
      <c r="CQ49" s="9"/>
      <c r="CR49" s="43"/>
      <c r="CS49" s="9"/>
      <c r="CT49" s="43"/>
      <c r="CU49" s="9"/>
      <c r="CV49" s="43"/>
      <c r="CW49" s="9"/>
      <c r="CX49" s="43"/>
      <c r="CY49" s="9"/>
      <c r="CZ49" s="43">
        <f>SUM(INDEX('egyeni-ranglista'!$1:$1048576,MATCH($A49,'egyeni-ranglista'!$A:$A,0),CZ$279):INDEX('egyeni-ranglista'!$1:$1048576,MATCH($A49,'egyeni-ranglista'!$A:$A,0),CZ$280))</f>
        <v>72.581297966046137</v>
      </c>
      <c r="DA49" s="9" t="s">
        <v>812</v>
      </c>
      <c r="DB49" s="43"/>
      <c r="DD49" s="43"/>
      <c r="DF49" s="43"/>
      <c r="DH49" s="43"/>
      <c r="DI49" s="9" t="s">
        <v>812</v>
      </c>
      <c r="DJ49" s="43"/>
      <c r="DK49" s="9"/>
      <c r="DL49" s="43"/>
      <c r="DM49" s="95" t="s">
        <v>236</v>
      </c>
      <c r="DN49" s="43">
        <f>SUM(INDEX('egyeni-ranglista'!$1:$1048576,MATCH($A49,'egyeni-ranglista'!$A:$A,0),DN$279):INDEX('egyeni-ranglista'!$1:$1048576,MATCH($A49,'egyeni-ranglista'!$A:$A,0),DN$280))</f>
        <v>48.836651886222825</v>
      </c>
      <c r="DO49" s="1" t="s">
        <v>236</v>
      </c>
      <c r="DP49" s="43">
        <f>SUM(INDEX('egyeni-ranglista'!$1:$1048576,MATCH($A49,'egyeni-ranglista'!$A:$A,0),DP$279):INDEX('egyeni-ranglista'!$1:$1048576,MATCH($A49,'egyeni-ranglista'!$A:$A,0),DP$280))</f>
        <v>52.672672209022224</v>
      </c>
      <c r="DQ49" s="1" t="s">
        <v>1261</v>
      </c>
      <c r="DR49" s="43"/>
      <c r="DS49" s="1" t="s">
        <v>576</v>
      </c>
      <c r="DT49" s="43">
        <f>SUM(INDEX('egyeni-ranglista'!$1:$1048576,MATCH($A49,'egyeni-ranglista'!$A:$A,0),DT$279):INDEX('egyeni-ranglista'!$1:$1048576,MATCH($A49,'egyeni-ranglista'!$A:$A,0),DT$280))</f>
        <v>53.181300362348637</v>
      </c>
      <c r="DU49" s="242" t="s">
        <v>22</v>
      </c>
      <c r="DV49" s="43"/>
      <c r="DX49" s="43">
        <f>SUM(INDEX('egyeni-ranglista'!$1:$1048576,MATCH($A49,'egyeni-ranglista'!$A:$A,0),DX$279):INDEX('egyeni-ranglista'!$1:$1048576,MATCH($A49,'egyeni-ranglista'!$A:$A,0),DX$280))</f>
        <v>79.330931416590914</v>
      </c>
      <c r="DY49" s="239" t="s">
        <v>576</v>
      </c>
      <c r="DZ49" s="43"/>
      <c r="EA49" s="9"/>
      <c r="EB49" s="43"/>
      <c r="ED49" s="43"/>
      <c r="EE49" s="9"/>
      <c r="EF49" s="43">
        <f>SUM(INDEX('egyeni-ranglista'!$1:$1048576,MATCH($A49,'egyeni-ranglista'!$A:$A,0),EF$279):INDEX('egyeni-ranglista'!$1:$1048576,MATCH($A49,'egyeni-ranglista'!$A:$A,0),EF$280))</f>
        <v>89.419631156128588</v>
      </c>
      <c r="EG49" s="14" t="s">
        <v>22</v>
      </c>
      <c r="EH49" s="43"/>
      <c r="EI49" s="14" t="s">
        <v>22</v>
      </c>
      <c r="EL49" s="43"/>
      <c r="EM49" s="9"/>
      <c r="EN49" s="43">
        <f>SUM(INDEX('egyeni-ranglista'!$1:$1048576,MATCH($A49,'egyeni-ranglista'!$A:$A,0),EN$279):INDEX('egyeni-ranglista'!$1:$1048576,MATCH($A49,'egyeni-ranglista'!$A:$A,0),EN$280))</f>
        <v>121.6052549449311</v>
      </c>
      <c r="EO49" s="242" t="s">
        <v>22</v>
      </c>
      <c r="ET49" s="43"/>
      <c r="EV49" s="43"/>
      <c r="EX49" s="43"/>
      <c r="EZ49" s="43"/>
      <c r="FB49" s="43">
        <f>SUM(INDEX('egyeni-ranglista'!$1:$1048576,MATCH($A49,'egyeni-ranglista'!$A:$A,0),FB$279):INDEX('egyeni-ranglista'!$1:$1048576,MATCH($A49,'egyeni-ranglista'!$A:$A,0),FB$280))</f>
        <v>132.58497460847752</v>
      </c>
      <c r="FC49" s="1" t="s">
        <v>1261</v>
      </c>
      <c r="FF49" s="43">
        <f>SUM(INDEX('egyeni-ranglista'!$1:$1048576,MATCH($A49,'egyeni-ranglista'!$A:$A,0),FF$279):INDEX('egyeni-ranglista'!$1:$1048576,MATCH($A49,'egyeni-ranglista'!$A:$A,0),FF$280))</f>
        <v>133.52488540886324</v>
      </c>
      <c r="FG49" s="53" t="s">
        <v>1360</v>
      </c>
      <c r="FH49" s="43"/>
      <c r="FI49" s="9"/>
      <c r="FJ49" s="43"/>
      <c r="FK49" s="9"/>
      <c r="FL49" s="43"/>
      <c r="FM49" s="9"/>
      <c r="FP49" s="43"/>
      <c r="FQ49" s="53"/>
      <c r="FR49" s="43"/>
      <c r="FS49" s="9"/>
      <c r="FT49" s="43"/>
      <c r="FU49" s="9"/>
      <c r="FV49" s="43">
        <f>SUM(INDEX('egyeni-ranglista'!$1:$1048576,MATCH($A49,'egyeni-ranglista'!$A:$A,0),FV$279):INDEX('egyeni-ranglista'!$1:$1048576,MATCH($A49,'egyeni-ranglista'!$A:$A,0),FV$280))</f>
        <v>140.39543157331104</v>
      </c>
      <c r="FW49" s="9" t="s">
        <v>1394</v>
      </c>
      <c r="FX49" s="43">
        <f>SUM(INDEX('egyeni-ranglista'!$1:$1048576,MATCH($A49,'egyeni-ranglista'!$A:$A,0),FX$279):INDEX('egyeni-ranglista'!$1:$1048576,MATCH($A49,'egyeni-ranglista'!$A:$A,0),FX$280))</f>
        <v>136.55941125051166</v>
      </c>
      <c r="FY49" s="9" t="s">
        <v>1409</v>
      </c>
      <c r="FZ49" s="43">
        <f>SUM(INDEX('egyeni-ranglista'!$1:$1048576,MATCH($A49,'egyeni-ranglista'!$A:$A,0),FZ$279):INDEX('egyeni-ranglista'!$1:$1048576,MATCH($A49,'egyeni-ranglista'!$A:$A,0),FZ$280))</f>
        <v>129.90130171248842</v>
      </c>
      <c r="GA49" s="9" t="s">
        <v>236</v>
      </c>
      <c r="GB49" s="43">
        <f>SUM(INDEX('egyeni-ranglista'!$1:$1048576,MATCH($A49,'egyeni-ranglista'!$A:$A,0),GB$279):INDEX('egyeni-ranglista'!$1:$1048576,MATCH($A49,'egyeni-ranglista'!$A:$A,0),GB$280))</f>
        <v>102.56745313398076</v>
      </c>
      <c r="GC49" s="37" t="s">
        <v>22</v>
      </c>
      <c r="GD49" s="43"/>
      <c r="GE49" s="37"/>
      <c r="GF49" s="43">
        <f>SUM(INDEX('egyeni-ranglista'!$1:$1048576,MATCH($A49,'egyeni-ranglista'!$A:$A,0),GF$279):INDEX('egyeni-ranglista'!$1:$1048576,MATCH($A49,'egyeni-ranglista'!$A:$A,0),GF$280))</f>
        <v>112.93497313116826</v>
      </c>
      <c r="GG49" s="37" t="s">
        <v>1448</v>
      </c>
      <c r="GH49" s="43"/>
      <c r="GI49" s="37"/>
      <c r="GJ49" s="43">
        <f>SUM(INDEX('egyeni-ranglista'!$1:$1048576,MATCH($A49,'egyeni-ranglista'!$A:$A,0),GJ$279):INDEX('egyeni-ranglista'!$1:$1048576,MATCH($A49,'egyeni-ranglista'!$A:$A,0),GJ$280))</f>
        <v>117.34561020589912</v>
      </c>
      <c r="GK49" s="37" t="s">
        <v>1360</v>
      </c>
      <c r="GL49" s="43"/>
      <c r="GM49" s="37"/>
      <c r="GN49" s="43">
        <f>SUM(INDEX('egyeni-ranglista'!$1:$1048576,MATCH($A49,'egyeni-ranglista'!$A:$A,0),GN$279):INDEX('egyeni-ranglista'!$1:$1048576,MATCH($A49,'egyeni-ranglista'!$A:$A,0),GN$280))</f>
        <v>108.20990306100822</v>
      </c>
      <c r="GO49" s="37" t="s">
        <v>1360</v>
      </c>
      <c r="GP49" s="43"/>
      <c r="GQ49" s="37"/>
      <c r="GR49" s="43"/>
      <c r="GS49" s="37"/>
      <c r="GT49" s="43"/>
      <c r="GU49" s="37"/>
      <c r="GV49" s="43"/>
      <c r="GW49" s="37"/>
      <c r="GX49" s="43"/>
      <c r="GY49" s="37"/>
      <c r="GZ49" s="43"/>
      <c r="HA49" s="37"/>
      <c r="HB49" s="43"/>
      <c r="HC49" s="37"/>
      <c r="HD49" s="43"/>
      <c r="HE49" s="37"/>
      <c r="HF49" s="43"/>
      <c r="HG49" s="37"/>
      <c r="HH49" s="43">
        <f>SUM(INDEX('egyeni-ranglista'!$1:$1048576,MATCH($A49,'egyeni-ranglista'!$A:$A,0),HH$279):INDEX('egyeni-ranglista'!$1:$1048576,MATCH($A49,'egyeni-ranglista'!$A:$A,0),HH$280))</f>
        <v>80.198801660117752</v>
      </c>
      <c r="HI49" s="37" t="s">
        <v>22</v>
      </c>
      <c r="HJ49" s="43"/>
      <c r="HK49" s="37"/>
      <c r="HL49" s="43"/>
      <c r="HM49" s="37"/>
      <c r="HN49" s="43"/>
      <c r="HO49" s="37"/>
      <c r="HP49" s="43">
        <f>SUM(INDEX('egyeni-ranglista'!$1:$1048576,MATCH($A49,'egyeni-ranglista'!$A:$A,0),HP$279):INDEX('egyeni-ranglista'!$1:$1048576,MATCH($A49,'egyeni-ranglista'!$A:$A,0),HP$280))</f>
        <v>75.316834777684278</v>
      </c>
      <c r="HQ49" s="37" t="s">
        <v>22</v>
      </c>
      <c r="HR49" s="43"/>
      <c r="HS49" s="37"/>
      <c r="HT49" s="43">
        <f>SUM(INDEX('egyeni-ranglista'!$1:$1048576,MATCH($A49,'egyeni-ranglista'!$A:$A,0),HT$279):INDEX('egyeni-ranglista'!$1:$1048576,MATCH($A49,'egyeni-ranglista'!$A:$A,0),HT$280))</f>
        <v>88.741501976482652</v>
      </c>
      <c r="HU49" s="37" t="s">
        <v>53</v>
      </c>
      <c r="HV49" s="43"/>
      <c r="HW49" s="37"/>
      <c r="HX49" s="43">
        <f>SUM(INDEX('egyeni-ranglista'!$1:$1048576,MATCH($A49,'egyeni-ranglista'!$A:$A,0),HX$279):INDEX('egyeni-ranglista'!$1:$1048576,MATCH($A49,'egyeni-ranglista'!$A:$A,0),HX$280))</f>
        <v>88.741501976482652</v>
      </c>
      <c r="HY49" s="37" t="s">
        <v>1448</v>
      </c>
      <c r="HZ49" s="43"/>
      <c r="IA49" s="37"/>
      <c r="IB49" s="43">
        <f>SUM(INDEX('egyeni-ranglista'!$1:$1048576,MATCH($A49,'egyeni-ranglista'!$A:$A,0),IB$279):INDEX('egyeni-ranglista'!$1:$1048576,MATCH($A49,'egyeni-ranglista'!$A:$A,0),IB$280))</f>
        <v>133.74150197648265</v>
      </c>
      <c r="IC49" s="37" t="s">
        <v>1448</v>
      </c>
      <c r="ID49" s="43"/>
      <c r="IE49" s="37"/>
      <c r="IF49" s="43"/>
      <c r="IG49" s="37"/>
      <c r="IH49" s="43"/>
      <c r="II49" s="37"/>
      <c r="IJ49" s="43">
        <f>SUM(INDEX('egyeni-ranglista'!$1:$1048576,MATCH($A49,'egyeni-ranglista'!$A:$A,0),IJ$279):INDEX('egyeni-ranglista'!$1:$1048576,MATCH($A49,'egyeni-ranglista'!$A:$A,0),IJ$280))</f>
        <v>137.78488959315465</v>
      </c>
      <c r="IK49" s="37" t="s">
        <v>1448</v>
      </c>
      <c r="IL49" s="43"/>
      <c r="IM49" s="37"/>
      <c r="IN49" s="43"/>
      <c r="IO49" s="37"/>
      <c r="IP49" s="43"/>
      <c r="IQ49" s="37"/>
      <c r="IR49" s="43"/>
      <c r="IS49" s="37"/>
      <c r="IT49" s="43"/>
      <c r="IU49" s="37"/>
      <c r="IV49" s="43"/>
      <c r="IW49" s="37"/>
      <c r="IX49" s="43">
        <f>SUM(INDEX('egyeni-ranglista'!$1:$1048576,MATCH($A49,'egyeni-ranglista'!$A:$A,0),IX$279):INDEX('egyeni-ranglista'!$1:$1048576,MATCH($A49,'egyeni-ranglista'!$A:$A,0),IX$280))</f>
        <v>145.30437833655009</v>
      </c>
      <c r="IY49" s="37" t="s">
        <v>1537</v>
      </c>
      <c r="IZ49" s="43">
        <f>SUM(INDEX('egyeni-ranglista'!$1:$1048576,MATCH($A49,'egyeni-ranglista'!$A:$A,0),IZ$279):INDEX('egyeni-ranglista'!$1:$1048576,MATCH($A49,'egyeni-ranglista'!$A:$A,0),IZ$280))</f>
        <v>147.53484207662888</v>
      </c>
      <c r="JA49" s="37" t="s">
        <v>22</v>
      </c>
      <c r="JB49" s="43">
        <f>SUM(INDEX('egyeni-ranglista'!$1:$1048576,MATCH($A49,'egyeni-ranglista'!$A:$A,0),JB$279):INDEX('egyeni-ranglista'!$1:$1048576,MATCH($A49,'egyeni-ranglista'!$A:$A,0),JB$280))</f>
        <v>162.53484207662888</v>
      </c>
      <c r="JC49" s="37" t="s">
        <v>22</v>
      </c>
      <c r="JD49" s="43"/>
      <c r="JE49" s="37"/>
      <c r="JF49" s="43"/>
      <c r="JG49" s="37"/>
      <c r="JH49" s="43"/>
      <c r="JI49" s="37"/>
      <c r="JJ49" s="43">
        <f>SUM(INDEX('egyeni-ranglista'!$1:$1048576,MATCH($A49,'egyeni-ranglista'!$A:$A,0),JJ$279):INDEX('egyeni-ranglista'!$1:$1048576,MATCH($A49,'egyeni-ranglista'!$A:$A,0),JJ$280))</f>
        <v>155.72706382881046</v>
      </c>
      <c r="JK49" s="37" t="s">
        <v>1448</v>
      </c>
      <c r="JL49" s="43"/>
      <c r="JM49" s="37"/>
      <c r="JN49" s="43">
        <f>SUM(INDEX('egyeni-ranglista'!$1:$1048576,MATCH($A49,'egyeni-ranglista'!$A:$A,0),JN$279):INDEX('egyeni-ranglista'!$1:$1048576,MATCH($A49,'egyeni-ranglista'!$A:$A,0),JN$280))</f>
        <v>170.30438799122447</v>
      </c>
      <c r="JO49" s="37" t="s">
        <v>1448</v>
      </c>
      <c r="JP49" s="43"/>
      <c r="JQ49" s="37"/>
      <c r="JR49" s="43">
        <f>SUM(INDEX('egyeni-ranglista'!$1:$1048576,MATCH($A49,'egyeni-ranglista'!$A:$A,0),JR$279):INDEX('egyeni-ranglista'!$1:$1048576,MATCH($A49,'egyeni-ranglista'!$A:$A,0),JR$280))</f>
        <v>181.01000342650013</v>
      </c>
      <c r="JS49" s="37" t="s">
        <v>1448</v>
      </c>
      <c r="JT49" s="43"/>
      <c r="JU49" s="37"/>
      <c r="JV49" s="43">
        <f>SUM(INDEX('egyeni-ranglista'!$1:$1048576,MATCH($A49,'egyeni-ranglista'!$A:$A,0),JV$279):INDEX('egyeni-ranglista'!$1:$1048576,MATCH($A49,'egyeni-ranglista'!$A:$A,0),JV$280))</f>
        <v>154.58461572532283</v>
      </c>
      <c r="JW49" s="37" t="s">
        <v>1448</v>
      </c>
      <c r="JX49" s="43"/>
      <c r="JY49" s="37"/>
      <c r="JZ49" s="43"/>
      <c r="KA49" s="37"/>
      <c r="KB49" s="43"/>
      <c r="KC49" s="37"/>
      <c r="KD49" s="43"/>
      <c r="KE49" s="37"/>
      <c r="KF49" s="43"/>
      <c r="KG49" s="37"/>
      <c r="KH49" s="43"/>
      <c r="KI49" s="37"/>
      <c r="KJ49" s="43"/>
      <c r="KK49" s="37"/>
      <c r="KL49" s="43"/>
      <c r="KM49" s="37"/>
      <c r="KN49" s="43"/>
      <c r="KO49" s="37"/>
      <c r="KP49" s="43"/>
      <c r="KQ49" s="37"/>
      <c r="KR49" s="43">
        <f>SUM(INDEX('egyeni-ranglista'!$1:$1048576,MATCH($A49,'egyeni-ranglista'!$A:$A,0),KR$279):INDEX('egyeni-ranglista'!$1:$1048576,MATCH($A49,'egyeni-ranglista'!$A:$A,0),KR$280))</f>
        <v>150.59442543461975</v>
      </c>
      <c r="KS49" s="37" t="s">
        <v>22</v>
      </c>
      <c r="KT49" s="43"/>
      <c r="KU49" s="37"/>
      <c r="KV49" s="43"/>
      <c r="KW49" s="37"/>
      <c r="KX49" s="43">
        <f>SUM(INDEX('egyeni-ranglista'!$1:$1048576,MATCH($A49,'egyeni-ranglista'!$A:$A,0),KX$279):INDEX('egyeni-ranglista'!$1:$1048576,MATCH($A49,'egyeni-ranglista'!$A:$A,0),KX$280))</f>
        <v>213.37833219881699</v>
      </c>
      <c r="KY49" s="37" t="s">
        <v>53</v>
      </c>
      <c r="KZ49" s="43"/>
      <c r="LA49" s="37"/>
      <c r="LB49" s="43"/>
      <c r="LC49" s="37"/>
      <c r="LD49" s="43"/>
      <c r="LE49" s="37"/>
      <c r="LF49" s="43"/>
      <c r="LG49" s="37"/>
      <c r="LH49" s="43"/>
      <c r="LI49" s="37"/>
      <c r="LJ49" s="43">
        <f>SUM(INDEX('egyeni-ranglista'!$1:$1048576,MATCH($A49,'egyeni-ranglista'!$A:$A,0),LJ$279):INDEX('egyeni-ranglista'!$1:$1048576,MATCH($A49,'egyeni-ranglista'!$A:$A,0),LJ$280))</f>
        <v>143.77082935049492</v>
      </c>
      <c r="LK49" s="37" t="s">
        <v>812</v>
      </c>
      <c r="LL49" s="43"/>
      <c r="LM49" s="37"/>
      <c r="LN49" s="43"/>
      <c r="LO49" s="37"/>
      <c r="LP49" s="43">
        <f>SUM(INDEX('egyeni-ranglista'!$1:$1048576,MATCH($A49,'egyeni-ranglista'!$A:$A,0),LP$279):INDEX('egyeni-ranglista'!$1:$1048576,MATCH($A49,'egyeni-ranglista'!$A:$A,0),LP$280))</f>
        <v>142.897325618151</v>
      </c>
      <c r="LQ49" s="37" t="s">
        <v>1448</v>
      </c>
      <c r="LR49" s="43"/>
      <c r="LS49" s="37"/>
      <c r="LT49" s="43"/>
      <c r="LU49" s="37"/>
      <c r="LV49" s="43"/>
      <c r="LW49" s="37"/>
      <c r="LX49" s="43">
        <f>SUM(INDEX('egyeni-ranglista'!$1:$1048576,MATCH($A49,'egyeni-ranglista'!$A:$A,0),LX$279):INDEX('egyeni-ranglista'!$1:$1048576,MATCH($A49,'egyeni-ranglista'!$A:$A,0),LX$280))</f>
        <v>125.60998684668033</v>
      </c>
      <c r="LY49" s="37" t="s">
        <v>22</v>
      </c>
      <c r="LZ49" s="43"/>
      <c r="MA49" s="37"/>
      <c r="MB49" s="43">
        <f>SUM(INDEX('egyeni-ranglista'!$1:$1048576,MATCH($A49,'egyeni-ranglista'!$A:$A,0),MB$279):INDEX('egyeni-ranglista'!$1:$1048576,MATCH($A49,'egyeni-ranglista'!$A:$A,0),MB$280))</f>
        <v>113.60081659723541</v>
      </c>
      <c r="MC49" s="37" t="s">
        <v>22</v>
      </c>
      <c r="MD49" s="43">
        <f>SUM(INDEX('egyeni-ranglista'!$1:$1048576,MATCH($A49,'egyeni-ranglista'!$A:$A,0),MD$279):INDEX('egyeni-ranglista'!$1:$1048576,MATCH($A49,'egyeni-ranglista'!$A:$A,0),MD$280))</f>
        <v>103.28607004118436</v>
      </c>
      <c r="ME49" s="37" t="s">
        <v>1537</v>
      </c>
      <c r="MF49" s="43">
        <f>SUM(INDEX('egyeni-ranglista'!$1:$1048576,MATCH($A49,'egyeni-ranglista'!$A:$A,0),MF$279):INDEX('egyeni-ranglista'!$1:$1048576,MATCH($A49,'egyeni-ranglista'!$A:$A,0),MF$280))</f>
        <v>98.205557396846075</v>
      </c>
      <c r="MG49" s="37" t="s">
        <v>1448</v>
      </c>
      <c r="MH49" s="43">
        <f>SUM(INDEX('egyeni-ranglista'!$1:$1048576,MATCH($A49,'egyeni-ranglista'!$A:$A,0),MH$279):INDEX('egyeni-ranglista'!$1:$1048576,MATCH($A49,'egyeni-ranglista'!$A:$A,0),MH$280))</f>
        <v>106.84285737905091</v>
      </c>
      <c r="MI49" s="37" t="s">
        <v>1448</v>
      </c>
      <c r="MJ49" s="43"/>
      <c r="MK49" s="37"/>
      <c r="ML49" s="43"/>
      <c r="MM49" s="37"/>
      <c r="MN49" s="43"/>
      <c r="MO49" s="37"/>
      <c r="MP49" s="43">
        <f>SUM(INDEX('egyeni-ranglista'!$1:$1048576,MATCH($A49,'egyeni-ranglista'!$A:$A,0),MP$279):INDEX('egyeni-ranglista'!$1:$1048576,MATCH($A49,'egyeni-ranglista'!$A:$A,0),MP$280))</f>
        <v>114.40624584019265</v>
      </c>
      <c r="MQ49" s="37" t="s">
        <v>1448</v>
      </c>
      <c r="MR49" s="43"/>
      <c r="MS49" s="37"/>
      <c r="MT49" s="43"/>
      <c r="MU49" s="37"/>
    </row>
    <row r="50" spans="1:359">
      <c r="A50" s="1" t="s">
        <v>31</v>
      </c>
      <c r="C50" s="9"/>
      <c r="D50" s="43">
        <v>30</v>
      </c>
      <c r="E50" s="8" t="s">
        <v>1</v>
      </c>
      <c r="F50" s="43">
        <v>30.895307708861807</v>
      </c>
      <c r="G50" s="8" t="s">
        <v>1</v>
      </c>
      <c r="H50" s="43">
        <v>32.797091326678007</v>
      </c>
      <c r="I50" s="1" t="s">
        <v>225</v>
      </c>
      <c r="K50" s="8" t="s">
        <v>1</v>
      </c>
      <c r="L50" s="43"/>
      <c r="M50" s="9"/>
      <c r="N50" s="43" t="s">
        <v>206</v>
      </c>
      <c r="P50" s="43" t="s">
        <v>206</v>
      </c>
      <c r="R50" s="43">
        <v>32.797091326678007</v>
      </c>
      <c r="S50" s="8" t="s">
        <v>1</v>
      </c>
      <c r="T50" s="43" t="s">
        <v>206</v>
      </c>
      <c r="V50" s="43"/>
      <c r="W50" s="9"/>
      <c r="X50" s="43"/>
      <c r="Y50" s="9"/>
      <c r="Z50" s="43"/>
      <c r="AA50" s="9"/>
      <c r="AB50" s="43">
        <v>45.7184972714442</v>
      </c>
      <c r="AC50" s="54" t="s">
        <v>37</v>
      </c>
      <c r="AD50" s="43">
        <v>45.7184972714442</v>
      </c>
      <c r="AE50" s="54" t="s">
        <v>37</v>
      </c>
      <c r="AH50" s="43">
        <v>58.136175584871239</v>
      </c>
      <c r="AI50" s="1" t="s">
        <v>31</v>
      </c>
      <c r="AJ50" s="43">
        <v>58.723582890051624</v>
      </c>
      <c r="AK50" s="8" t="s">
        <v>1</v>
      </c>
      <c r="AL50" s="43"/>
      <c r="AN50" s="43"/>
      <c r="AP50" s="43">
        <f>SUM(INDEX('egyeni-ranglista'!$1:$1048576,MATCH($A50,'egyeni-ranglista'!$A:$A,0),AP$279):INDEX('egyeni-ranglista'!$1:$1048576,MATCH($A50,'egyeni-ranglista'!$A:$A,0),AP$280))</f>
        <v>34.314873928176887</v>
      </c>
      <c r="AQ50" s="54" t="s">
        <v>37</v>
      </c>
      <c r="AR50" s="43"/>
      <c r="AS50" s="9"/>
      <c r="AY50" s="9" t="s">
        <v>611</v>
      </c>
      <c r="BA50" s="9"/>
      <c r="BC50" s="9"/>
      <c r="BD50" s="43">
        <f>SUM(INDEX('egyeni-ranglista'!$1:$1048576,MATCH($A50,'egyeni-ranglista'!$A:$A,0),BD$279):INDEX('egyeni-ranglista'!$1:$1048576,MATCH($A50,'egyeni-ranglista'!$A:$A,0),BD$280))</f>
        <v>51.814377277710584</v>
      </c>
      <c r="BE50" s="8" t="s">
        <v>1</v>
      </c>
      <c r="BF50" s="43"/>
      <c r="BG50" s="9"/>
      <c r="BH50" s="43">
        <f>SUM(INDEX('egyeni-ranglista'!$1:$1048576,MATCH($A50,'egyeni-ranglista'!$A:$A,0),BH$279):INDEX('egyeni-ranglista'!$1:$1048576,MATCH($A50,'egyeni-ranglista'!$A:$A,0),BH$280))</f>
        <v>52.143729677775461</v>
      </c>
      <c r="BI50" s="8" t="s">
        <v>1</v>
      </c>
      <c r="BJ50" s="43"/>
      <c r="BK50" s="9"/>
      <c r="BL50" s="43"/>
      <c r="BM50" s="9"/>
      <c r="BN50" s="43"/>
      <c r="BO50" s="9"/>
      <c r="BP50" s="43"/>
      <c r="BQ50" s="9"/>
      <c r="BR50" s="43"/>
      <c r="BS50" s="9"/>
      <c r="BT50" s="43"/>
      <c r="BU50" s="9"/>
      <c r="BV50" s="43">
        <f>SUM(INDEX('egyeni-ranglista'!$1:$1048576,MATCH($A50,'egyeni-ranglista'!$A:$A,0),BV$279):INDEX('egyeni-ranglista'!$1:$1048576,MATCH($A50,'egyeni-ranglista'!$A:$A,0),BV$280))</f>
        <v>52.137652549358904</v>
      </c>
      <c r="BW50" s="8" t="s">
        <v>1</v>
      </c>
      <c r="BX50" s="43"/>
      <c r="BY50" s="9"/>
      <c r="BZ50" s="43"/>
      <c r="CA50" s="9"/>
      <c r="CB50" s="43"/>
      <c r="CC50" s="9"/>
      <c r="CD50" s="43">
        <f>SUM(INDEX('egyeni-ranglista'!$1:$1048576,MATCH($A50,'egyeni-ranglista'!$A:$A,0),CD$279):INDEX('egyeni-ranglista'!$1:$1048576,MATCH($A50,'egyeni-ranglista'!$A:$A,0),CD$280))</f>
        <v>44.665070152503588</v>
      </c>
      <c r="CE50" s="8" t="s">
        <v>1</v>
      </c>
      <c r="CF50" s="43"/>
      <c r="CG50" s="9"/>
      <c r="CH50" s="43">
        <f>SUM(INDEX('egyeni-ranglista'!$1:$1048576,MATCH($A50,'egyeni-ranglista'!$A:$A,0),CH$279):INDEX('egyeni-ranglista'!$1:$1048576,MATCH($A50,'egyeni-ranglista'!$A:$A,0),CH$280))</f>
        <v>55.392268550487998</v>
      </c>
      <c r="CI50" s="9" t="s">
        <v>714</v>
      </c>
      <c r="CJ50" s="43"/>
      <c r="CK50" s="9"/>
      <c r="CL50" s="43"/>
      <c r="CM50" s="9"/>
      <c r="CN50" s="43"/>
      <c r="CO50" s="9"/>
      <c r="CP50" s="43"/>
      <c r="CQ50" s="9"/>
      <c r="CR50" s="43"/>
      <c r="CS50" s="9"/>
      <c r="CT50" s="43"/>
      <c r="CU50" s="9"/>
      <c r="CV50" s="43"/>
      <c r="CW50" s="9"/>
      <c r="CX50" s="43">
        <f>SUM(INDEX('egyeni-ranglista'!$1:$1048576,MATCH($A50,'egyeni-ranglista'!$A:$A,0),CX$279):INDEX('egyeni-ranglista'!$1:$1048576,MATCH($A50,'egyeni-ranglista'!$A:$A,0),CX$280))</f>
        <v>49.646068617228181</v>
      </c>
      <c r="CY50" s="9" t="s">
        <v>31</v>
      </c>
      <c r="CZ50" s="43">
        <f>SUM(INDEX('egyeni-ranglista'!$1:$1048576,MATCH($A50,'egyeni-ranglista'!$A:$A,0),CZ$279):INDEX('egyeni-ranglista'!$1:$1048576,MATCH($A50,'egyeni-ranglista'!$A:$A,0),CZ$280))</f>
        <v>49.562782414088183</v>
      </c>
      <c r="DA50" s="9" t="s">
        <v>821</v>
      </c>
      <c r="DB50" s="43"/>
      <c r="DD50" s="43"/>
      <c r="DF50" s="43"/>
      <c r="DH50" s="43"/>
      <c r="DJ50" s="43"/>
      <c r="DL50" s="43"/>
      <c r="DN50" s="43">
        <f>SUM(INDEX('egyeni-ranglista'!$1:$1048576,MATCH($A50,'egyeni-ranglista'!$A:$A,0),DN$279):INDEX('egyeni-ranglista'!$1:$1048576,MATCH($A50,'egyeni-ranglista'!$A:$A,0),DN$280))</f>
        <v>26.028214536781423</v>
      </c>
      <c r="DO50" s="8" t="s">
        <v>1</v>
      </c>
      <c r="DP50" s="43">
        <f>SUM(INDEX('egyeni-ranglista'!$1:$1048576,MATCH($A50,'egyeni-ranglista'!$A:$A,0),DP$279):INDEX('egyeni-ranglista'!$1:$1048576,MATCH($A50,'egyeni-ranglista'!$A:$A,0),DP$280))</f>
        <v>41.010997467699134</v>
      </c>
      <c r="DQ50" s="1" t="s">
        <v>1261</v>
      </c>
      <c r="DT50" s="43">
        <f>SUM(INDEX('egyeni-ranglista'!$1:$1048576,MATCH($A50,'egyeni-ranglista'!$A:$A,0),DT$279):INDEX('egyeni-ranglista'!$1:$1048576,MATCH($A50,'egyeni-ranglista'!$A:$A,0),DT$280))</f>
        <v>47.66910700572236</v>
      </c>
      <c r="DU50" s="242" t="s">
        <v>648</v>
      </c>
      <c r="DV50" s="43"/>
      <c r="DW50" s="9"/>
      <c r="DX50" s="43"/>
      <c r="DY50" s="9"/>
      <c r="DZ50" s="43"/>
      <c r="EA50" s="9"/>
      <c r="EB50" s="43"/>
      <c r="ED50" s="43"/>
      <c r="EE50" s="9"/>
      <c r="EF50" s="43"/>
      <c r="EH50" s="43"/>
      <c r="EJ50" s="43"/>
      <c r="EL50" s="43">
        <f>SUM(INDEX('egyeni-ranglista'!$1:$1048576,MATCH($A50,'egyeni-ranglista'!$A:$A,0),EL$279):INDEX('egyeni-ranglista'!$1:$1048576,MATCH($A50,'egyeni-ranglista'!$A:$A,0),EL$280))</f>
        <v>56.387207747065318</v>
      </c>
      <c r="EM50" s="8" t="s">
        <v>1</v>
      </c>
      <c r="EN50" s="43"/>
      <c r="EO50" s="242"/>
      <c r="EP50" s="43"/>
      <c r="ER50" s="43"/>
      <c r="ET50" s="43"/>
      <c r="EV50" s="43"/>
      <c r="EX50" s="43"/>
      <c r="EZ50" s="43"/>
      <c r="FB50" s="43">
        <f>SUM(INDEX('egyeni-ranglista'!$1:$1048576,MATCH($A50,'egyeni-ranglista'!$A:$A,0),FB$279):INDEX('egyeni-ranglista'!$1:$1048576,MATCH($A50,'egyeni-ranglista'!$A:$A,0),FB$280))</f>
        <v>64.166605943106077</v>
      </c>
      <c r="FC50" s="1" t="s">
        <v>1261</v>
      </c>
      <c r="FD50" s="43"/>
      <c r="FF50" s="43">
        <f>SUM(INDEX('egyeni-ranglista'!$1:$1048576,MATCH($A50,'egyeni-ranglista'!$A:$A,0),FF$279):INDEX('egyeni-ranglista'!$1:$1048576,MATCH($A50,'egyeni-ranglista'!$A:$A,0),FF$280))</f>
        <v>65.10651674349181</v>
      </c>
      <c r="FG50" s="1" t="s">
        <v>776</v>
      </c>
      <c r="FH50" s="43"/>
      <c r="FI50" s="9"/>
      <c r="FJ50" s="43"/>
      <c r="FK50" s="9"/>
      <c r="FL50" s="43">
        <f>SUM(INDEX('egyeni-ranglista'!$1:$1048576,MATCH($A50,'egyeni-ranglista'!$A:$A,0),FL$279):INDEX('egyeni-ranglista'!$1:$1048576,MATCH($A50,'egyeni-ranglista'!$A:$A,0),FL$280))</f>
        <v>77.725528843045424</v>
      </c>
      <c r="FM50" s="9" t="s">
        <v>31</v>
      </c>
      <c r="FN50" s="43"/>
      <c r="FP50" s="43"/>
      <c r="FR50" s="43"/>
      <c r="FS50" s="9"/>
      <c r="FT50" s="43"/>
      <c r="FU50" s="9"/>
      <c r="FV50" s="43">
        <f>SUM(INDEX('egyeni-ranglista'!$1:$1048576,MATCH($A50,'egyeni-ranglista'!$A:$A,0),FV$279):INDEX('egyeni-ranglista'!$1:$1048576,MATCH($A50,'egyeni-ranglista'!$A:$A,0),FV$280))</f>
        <v>79.177402154635445</v>
      </c>
      <c r="FW50" s="9" t="s">
        <v>1405</v>
      </c>
      <c r="FX50" s="43"/>
      <c r="FY50" s="9"/>
      <c r="FZ50" s="43"/>
      <c r="GA50" s="9"/>
      <c r="GB50" s="43"/>
      <c r="GC50" s="9"/>
      <c r="GD50" s="43"/>
      <c r="GE50" s="9"/>
      <c r="GF50" s="43"/>
      <c r="GG50" s="9"/>
      <c r="GH50" s="43"/>
      <c r="GI50" s="9"/>
      <c r="GJ50" s="43"/>
      <c r="GK50" s="9"/>
      <c r="GL50" s="43"/>
      <c r="GM50" s="9"/>
      <c r="GN50" s="43">
        <f>SUM(INDEX('egyeni-ranglista'!$1:$1048576,MATCH($A50,'egyeni-ranglista'!$A:$A,0),GN$279):INDEX('egyeni-ranglista'!$1:$1048576,MATCH($A50,'egyeni-ranglista'!$A:$A,0),GN$280))</f>
        <v>41.473878907041033</v>
      </c>
      <c r="GO50" s="9" t="s">
        <v>1359</v>
      </c>
      <c r="GP50" s="43"/>
      <c r="GQ50" s="9"/>
      <c r="GR50" s="43"/>
      <c r="GS50" s="9"/>
      <c r="GT50" s="43"/>
      <c r="GU50" s="9"/>
      <c r="GV50" s="43"/>
      <c r="GW50" s="9"/>
      <c r="GX50" s="43"/>
      <c r="GY50" s="9"/>
      <c r="GZ50" s="43"/>
      <c r="HA50" s="9"/>
      <c r="HB50" s="43"/>
      <c r="HC50" s="9"/>
      <c r="HD50" s="43"/>
      <c r="HE50" s="9"/>
      <c r="HF50" s="43"/>
      <c r="HG50" s="9"/>
      <c r="HH50" s="43"/>
      <c r="HI50" s="9"/>
      <c r="HJ50" s="43"/>
      <c r="HK50" s="9"/>
      <c r="HL50" s="43"/>
      <c r="HM50" s="9"/>
      <c r="HN50" s="43">
        <f>SUM(INDEX('egyeni-ranglista'!$1:$1048576,MATCH($A50,'egyeni-ranglista'!$A:$A,0),HN$279):INDEX('egyeni-ranglista'!$1:$1048576,MATCH($A50,'egyeni-ranglista'!$A:$A,0),HN$280))</f>
        <v>20.659316964693833</v>
      </c>
      <c r="HO50" s="9" t="s">
        <v>1</v>
      </c>
      <c r="HP50" s="43"/>
      <c r="HQ50" s="9"/>
      <c r="HR50" s="43"/>
      <c r="HS50" s="9"/>
      <c r="HT50" s="43"/>
      <c r="HU50" s="9"/>
      <c r="HV50" s="43"/>
      <c r="HW50" s="9"/>
      <c r="HX50" s="43"/>
      <c r="HY50" s="9"/>
      <c r="HZ50" s="43"/>
      <c r="IA50" s="9"/>
      <c r="IB50" s="43"/>
      <c r="IC50" s="9"/>
      <c r="ID50" s="43"/>
      <c r="IE50" s="9"/>
      <c r="IF50" s="43"/>
      <c r="IG50" s="9"/>
      <c r="IH50" s="43"/>
      <c r="II50" s="9"/>
      <c r="IJ50" s="43">
        <f>SUM(INDEX('egyeni-ranglista'!$1:$1048576,MATCH($A50,'egyeni-ranglista'!$A:$A,0),IJ$279):INDEX('egyeni-ranglista'!$1:$1048576,MATCH($A50,'egyeni-ranglista'!$A:$A,0),IJ$280))</f>
        <v>45.949527468011915</v>
      </c>
      <c r="IK50" s="9" t="s">
        <v>22</v>
      </c>
      <c r="IL50" s="43"/>
      <c r="IM50" s="9"/>
      <c r="IN50" s="43"/>
      <c r="IO50" s="9"/>
      <c r="IP50" s="43"/>
      <c r="IQ50" s="9"/>
      <c r="IR50" s="43"/>
      <c r="IS50" s="9"/>
      <c r="IT50" s="43"/>
      <c r="IU50" s="9"/>
      <c r="IV50" s="43"/>
      <c r="IW50" s="9"/>
      <c r="IX50" s="43">
        <f>SUM(INDEX('egyeni-ranglista'!$1:$1048576,MATCH($A50,'egyeni-ranglista'!$A:$A,0),IX$279):INDEX('egyeni-ranglista'!$1:$1048576,MATCH($A50,'egyeni-ranglista'!$A:$A,0),IX$280))</f>
        <v>52.440087974872441</v>
      </c>
      <c r="IY50" s="9" t="s">
        <v>225</v>
      </c>
      <c r="IZ50" s="43"/>
      <c r="JA50" s="9"/>
      <c r="JB50" s="43">
        <f>SUM(INDEX('egyeni-ranglista'!$1:$1048576,MATCH($A50,'egyeni-ranglista'!$A:$A,0),JB$279):INDEX('egyeni-ranglista'!$1:$1048576,MATCH($A50,'egyeni-ranglista'!$A:$A,0),JB$280))</f>
        <v>57.644503368389621</v>
      </c>
      <c r="JC50" s="9" t="s">
        <v>1498</v>
      </c>
      <c r="JD50" s="43"/>
      <c r="JE50" s="9"/>
      <c r="JF50" s="43"/>
      <c r="JG50" s="9"/>
      <c r="JH50" s="43"/>
      <c r="JI50" s="9"/>
      <c r="JJ50" s="43"/>
      <c r="JK50" s="9"/>
      <c r="JL50" s="43"/>
      <c r="JM50" s="9"/>
      <c r="JN50" s="43"/>
      <c r="JO50" s="9"/>
      <c r="JP50" s="43"/>
      <c r="JQ50" s="9"/>
      <c r="JR50" s="43"/>
      <c r="JS50" s="9"/>
      <c r="JT50" s="43"/>
      <c r="JU50" s="9"/>
      <c r="JV50" s="43">
        <f>SUM(INDEX('egyeni-ranglista'!$1:$1048576,MATCH($A50,'egyeni-ranglista'!$A:$A,0),JV$279):INDEX('egyeni-ranglista'!$1:$1048576,MATCH($A50,'egyeni-ranglista'!$A:$A,0),JV$280))</f>
        <v>63.903226943402856</v>
      </c>
      <c r="JW50" s="9" t="s">
        <v>1559</v>
      </c>
      <c r="JX50" s="43"/>
      <c r="JY50" s="9"/>
      <c r="JZ50" s="43"/>
      <c r="KA50" s="9"/>
      <c r="KB50" s="43"/>
      <c r="KC50" s="9"/>
      <c r="KD50" s="43"/>
      <c r="KE50" s="9"/>
      <c r="KF50" s="43"/>
      <c r="KG50" s="9"/>
      <c r="KH50" s="43"/>
      <c r="KI50" s="9"/>
      <c r="KJ50" s="43"/>
      <c r="KK50" s="9"/>
      <c r="KL50" s="43"/>
      <c r="KM50" s="9"/>
      <c r="KN50" s="43"/>
      <c r="KO50" s="9"/>
      <c r="KP50" s="43">
        <f>SUM(INDEX('egyeni-ranglista'!$1:$1048576,MATCH($A50,'egyeni-ranglista'!$A:$A,0),KP$279):INDEX('egyeni-ranglista'!$1:$1048576,MATCH($A50,'egyeni-ranglista'!$A:$A,0),KP$280))</f>
        <v>48.896533107704784</v>
      </c>
      <c r="KQ50" s="9" t="s">
        <v>1</v>
      </c>
      <c r="KR50" s="43"/>
      <c r="KS50" s="9"/>
      <c r="KT50" s="43"/>
      <c r="KU50" s="9"/>
      <c r="KV50" s="43"/>
      <c r="KW50" s="9"/>
      <c r="KX50" s="43"/>
      <c r="KY50" s="9"/>
      <c r="KZ50" s="43"/>
      <c r="LA50" s="9"/>
      <c r="LB50" s="43"/>
      <c r="LC50" s="9"/>
      <c r="LD50" s="43"/>
      <c r="LE50" s="9"/>
      <c r="LF50" s="43"/>
      <c r="LG50" s="9"/>
      <c r="LH50" s="43"/>
      <c r="LI50" s="9"/>
      <c r="LJ50" s="43"/>
      <c r="LK50" s="9"/>
      <c r="LL50" s="43">
        <f>SUM(INDEX('egyeni-ranglista'!$1:$1048576,MATCH($A50,'egyeni-ranglista'!$A:$A,0),LL$279):INDEX('egyeni-ranglista'!$1:$1048576,MATCH($A50,'egyeni-ranglista'!$A:$A,0),LL$280))</f>
        <v>56.030183324435441</v>
      </c>
      <c r="LM50" s="9" t="s">
        <v>1</v>
      </c>
      <c r="LN50" s="43"/>
      <c r="LO50" s="9"/>
      <c r="LP50" s="43"/>
      <c r="LQ50" s="9"/>
      <c r="LR50" s="43"/>
      <c r="LS50" s="9"/>
      <c r="LT50" s="43"/>
      <c r="LU50" s="9"/>
      <c r="LV50" s="43"/>
      <c r="LW50" s="9"/>
      <c r="LX50" s="43"/>
      <c r="LY50" s="9"/>
      <c r="LZ50" s="43"/>
      <c r="MA50" s="9"/>
      <c r="MB50" s="43">
        <f>SUM(INDEX('egyeni-ranglista'!$1:$1048576,MATCH($A50,'egyeni-ranglista'!$A:$A,0),MB$279):INDEX('egyeni-ranglista'!$1:$1048576,MATCH($A50,'egyeni-ranglista'!$A:$A,0),MB$280))</f>
        <v>39.827643207716072</v>
      </c>
      <c r="MC50" s="9" t="s">
        <v>1</v>
      </c>
      <c r="MD50" s="43"/>
      <c r="ME50" s="9"/>
      <c r="MF50" s="43"/>
      <c r="MG50" s="9"/>
      <c r="MH50" s="43"/>
      <c r="MI50" s="9"/>
      <c r="MJ50" s="43"/>
      <c r="MK50" s="9"/>
      <c r="ML50" s="43"/>
      <c r="MM50" s="9"/>
      <c r="MN50" s="43"/>
      <c r="MO50" s="9"/>
      <c r="MP50" s="43">
        <f>SUM(INDEX('egyeni-ranglista'!$1:$1048576,MATCH($A50,'egyeni-ranglista'!$A:$A,0),MP$279):INDEX('egyeni-ranglista'!$1:$1048576,MATCH($A50,'egyeni-ranglista'!$A:$A,0),MP$280))</f>
        <v>45.437056324355538</v>
      </c>
      <c r="MQ50" s="9" t="s">
        <v>1651</v>
      </c>
      <c r="MR50" s="43"/>
      <c r="MS50" s="9"/>
      <c r="MT50" s="43"/>
      <c r="MU50" s="9"/>
    </row>
    <row r="51" spans="1:359">
      <c r="A51" s="1" t="s">
        <v>177</v>
      </c>
      <c r="B51" s="43">
        <v>90</v>
      </c>
      <c r="C51" s="12" t="s">
        <v>21</v>
      </c>
      <c r="D51" s="43">
        <v>105.56591126715608</v>
      </c>
      <c r="E51" s="12" t="s">
        <v>21</v>
      </c>
      <c r="F51" s="43">
        <v>121.68145002666864</v>
      </c>
      <c r="G51" s="12" t="s">
        <v>21</v>
      </c>
      <c r="H51" s="43" t="s">
        <v>206</v>
      </c>
      <c r="J51" s="43">
        <v>131.19036811574964</v>
      </c>
      <c r="K51" s="12" t="s">
        <v>21</v>
      </c>
      <c r="L51" s="43"/>
      <c r="M51" s="9"/>
      <c r="N51" s="43">
        <v>136.42346590995726</v>
      </c>
      <c r="O51" s="95" t="s">
        <v>236</v>
      </c>
      <c r="P51" s="43" t="s">
        <v>206</v>
      </c>
      <c r="R51" s="43" t="s">
        <v>206</v>
      </c>
      <c r="T51" s="43">
        <v>145.06184178915655</v>
      </c>
      <c r="U51" s="95" t="s">
        <v>236</v>
      </c>
      <c r="V51" s="43"/>
      <c r="W51" s="9"/>
      <c r="X51" s="43"/>
      <c r="Y51" s="9"/>
      <c r="Z51" s="43"/>
      <c r="AA51" s="9"/>
      <c r="AB51" s="43">
        <v>206.02793498572191</v>
      </c>
      <c r="AC51" s="95" t="s">
        <v>236</v>
      </c>
      <c r="AD51" s="43">
        <v>211.23362470773392</v>
      </c>
      <c r="AE51" s="1" t="s">
        <v>243</v>
      </c>
      <c r="AL51" s="43"/>
      <c r="AM51" s="95" t="s">
        <v>236</v>
      </c>
      <c r="AN51" s="43"/>
      <c r="AO51" s="9"/>
      <c r="AP51" s="43"/>
      <c r="AQ51" s="9"/>
      <c r="AR51" s="43"/>
      <c r="AS51" s="9"/>
      <c r="AT51" s="43">
        <f>SUM(INDEX('egyeni-ranglista'!$1:$1048576,MATCH($A51,'egyeni-ranglista'!$A:$A,0),AT$279):INDEX('egyeni-ranglista'!$1:$1048576,MATCH($A51,'egyeni-ranglista'!$A:$A,0),AT$280))</f>
        <v>153.55251699727341</v>
      </c>
      <c r="AU51" s="95" t="s">
        <v>236</v>
      </c>
      <c r="AV51" s="43"/>
      <c r="AW51" s="9"/>
      <c r="AX51" s="43"/>
      <c r="AY51" s="9"/>
      <c r="AZ51" s="43"/>
      <c r="BA51" s="9"/>
      <c r="BB51" s="43"/>
      <c r="BC51" s="9"/>
      <c r="BD51" s="43"/>
      <c r="BE51" s="9"/>
      <c r="BF51" s="43"/>
      <c r="BG51" s="95" t="s">
        <v>236</v>
      </c>
      <c r="BH51" s="43">
        <f>SUM(INDEX('egyeni-ranglista'!$1:$1048576,MATCH($A51,'egyeni-ranglista'!$A:$A,0),BH$279):INDEX('egyeni-ranglista'!$1:$1048576,MATCH($A51,'egyeni-ranglista'!$A:$A,0),BH$280))</f>
        <v>139.64746141113409</v>
      </c>
      <c r="BI51" s="95" t="s">
        <v>236</v>
      </c>
      <c r="BJ51" s="43"/>
      <c r="BK51" s="9"/>
      <c r="BL51" s="43"/>
      <c r="BM51" s="95" t="s">
        <v>236</v>
      </c>
      <c r="BN51" s="43"/>
      <c r="BO51" s="9"/>
      <c r="BP51" s="43"/>
      <c r="BQ51" s="9"/>
      <c r="BR51" s="43"/>
      <c r="BS51" s="95" t="s">
        <v>236</v>
      </c>
      <c r="BT51" s="43"/>
      <c r="BU51" s="9"/>
      <c r="BV51" s="43"/>
      <c r="BW51" s="9"/>
      <c r="BX51" s="43">
        <f>SUM(INDEX('egyeni-ranglista'!$1:$1048576,MATCH($A51,'egyeni-ranglista'!$A:$A,0),BX$279):INDEX('egyeni-ranglista'!$1:$1048576,MATCH($A51,'egyeni-ranglista'!$A:$A,0),BX$280))</f>
        <v>208.02079215114111</v>
      </c>
      <c r="BY51" s="95" t="s">
        <v>236</v>
      </c>
      <c r="BZ51" s="43"/>
      <c r="CA51" s="9"/>
      <c r="CB51" s="43"/>
      <c r="CC51" s="9"/>
      <c r="CD51" s="43"/>
      <c r="CE51" s="9"/>
      <c r="CF51" s="43">
        <f>SUM(INDEX('egyeni-ranglista'!$1:$1048576,MATCH($A51,'egyeni-ranglista'!$A:$A,0),CF$279):INDEX('egyeni-ranglista'!$1:$1048576,MATCH($A51,'egyeni-ranglista'!$A:$A,0),CF$280))</f>
        <v>154.02373913854669</v>
      </c>
      <c r="CG51" s="95" t="s">
        <v>236</v>
      </c>
      <c r="CH51" s="43"/>
      <c r="CI51" s="9"/>
      <c r="CJ51" s="43"/>
      <c r="CK51" s="9"/>
      <c r="CL51" s="43"/>
      <c r="CM51" s="9"/>
      <c r="CN51" s="43"/>
      <c r="CO51" s="9"/>
      <c r="CP51" s="43"/>
      <c r="CQ51" s="9"/>
      <c r="CR51" s="43">
        <f>SUM(INDEX('egyeni-ranglista'!$1:$1048576,MATCH($A51,'egyeni-ranglista'!$A:$A,0),CR$279):INDEX('egyeni-ranglista'!$1:$1048576,MATCH($A51,'egyeni-ranglista'!$A:$A,0),CR$280))</f>
        <v>175.3883511855735</v>
      </c>
      <c r="CS51" s="1" t="s">
        <v>243</v>
      </c>
      <c r="CT51" s="43"/>
      <c r="CU51" s="9"/>
      <c r="CV51" s="43"/>
      <c r="CW51" s="9"/>
      <c r="CX51" s="43"/>
      <c r="CY51" s="9"/>
      <c r="CZ51" s="43">
        <f>SUM(INDEX('egyeni-ranglista'!$1:$1048576,MATCH($A51,'egyeni-ranglista'!$A:$A,0),CZ$279):INDEX('egyeni-ranglista'!$1:$1048576,MATCH($A51,'egyeni-ranglista'!$A:$A,0),CZ$280))</f>
        <v>193.96227213040211</v>
      </c>
      <c r="DA51" s="95" t="s">
        <v>236</v>
      </c>
      <c r="DB51" s="43"/>
      <c r="DD51" s="43"/>
      <c r="DF51" s="43">
        <f>SUM(INDEX('egyeni-ranglista'!$1:$1048576,MATCH($A51,'egyeni-ranglista'!$A:$A,0),DF$279):INDEX('egyeni-ranglista'!$1:$1048576,MATCH($A51,'egyeni-ranglista'!$A:$A,0),DF$280))</f>
        <v>198.59826457979761</v>
      </c>
      <c r="DG51" s="95" t="s">
        <v>236</v>
      </c>
      <c r="DH51" s="43"/>
      <c r="DJ51" s="43"/>
      <c r="DL51" s="43">
        <f>SUM(INDEX('egyeni-ranglista'!$1:$1048576,MATCH($A51,'egyeni-ranglista'!$A:$A,0),DL$279):INDEX('egyeni-ranglista'!$1:$1048576,MATCH($A51,'egyeni-ranglista'!$A:$A,0),DL$280))</f>
        <v>213.52782053321354</v>
      </c>
      <c r="DM51" s="95" t="s">
        <v>236</v>
      </c>
      <c r="DN51" s="43">
        <f>SUM(INDEX('egyeni-ranglista'!$1:$1048576,MATCH($A51,'egyeni-ranglista'!$A:$A,0),DN$279):INDEX('egyeni-ranglista'!$1:$1048576,MATCH($A51,'egyeni-ranglista'!$A:$A,0),DN$280))</f>
        <v>211.3835656714943</v>
      </c>
      <c r="DO51" s="95" t="s">
        <v>236</v>
      </c>
      <c r="DP51" s="43"/>
      <c r="DQ51" s="9"/>
      <c r="DR51" s="43">
        <f>SUM(INDEX('egyeni-ranglista'!$1:$1048576,MATCH($A51,'egyeni-ranglista'!$A:$A,0),DR$279):INDEX('egyeni-ranglista'!$1:$1048576,MATCH($A51,'egyeni-ranglista'!$A:$A,0),DR$280))</f>
        <v>208.58461328139495</v>
      </c>
      <c r="DS51" s="95" t="s">
        <v>236</v>
      </c>
      <c r="DT51" s="43">
        <f>SUM(INDEX('egyeni-ranglista'!$1:$1048576,MATCH($A51,'egyeni-ranglista'!$A:$A,0),DT$279):INDEX('egyeni-ranglista'!$1:$1048576,MATCH($A51,'egyeni-ranglista'!$A:$A,0),DT$280))</f>
        <v>196.75234363640092</v>
      </c>
      <c r="DU51" s="239" t="s">
        <v>236</v>
      </c>
      <c r="DV51" s="43"/>
      <c r="DX51" s="43">
        <f>SUM(INDEX('egyeni-ranglista'!$1:$1048576,MATCH($A51,'egyeni-ranglista'!$A:$A,0),DX$279):INDEX('egyeni-ranglista'!$1:$1048576,MATCH($A51,'egyeni-ranglista'!$A:$A,0),DX$280))</f>
        <v>200.68760038341588</v>
      </c>
      <c r="DY51" s="239" t="s">
        <v>236</v>
      </c>
      <c r="DZ51" s="43"/>
      <c r="EA51" s="9"/>
      <c r="EB51" s="43"/>
      <c r="ED51" s="43"/>
      <c r="EE51" s="9"/>
      <c r="EL51" s="43"/>
      <c r="EM51" s="9"/>
      <c r="EN51" s="43">
        <f>SUM(INDEX('egyeni-ranglista'!$1:$1048576,MATCH($A51,'egyeni-ranglista'!$A:$A,0),EN$279):INDEX('egyeni-ranglista'!$1:$1048576,MATCH($A51,'egyeni-ranglista'!$A:$A,0),EN$280))</f>
        <v>152.0304415295156</v>
      </c>
      <c r="EO51" s="239" t="s">
        <v>236</v>
      </c>
      <c r="FF51" s="43">
        <f>SUM(INDEX('egyeni-ranglista'!$1:$1048576,MATCH($A51,'egyeni-ranglista'!$A:$A,0),FF$279):INDEX('egyeni-ranglista'!$1:$1048576,MATCH($A51,'egyeni-ranglista'!$A:$A,0),FF$280))</f>
        <v>150.11257205609903</v>
      </c>
      <c r="FG51" s="1" t="s">
        <v>243</v>
      </c>
      <c r="FH51" s="43"/>
      <c r="FI51" s="9"/>
      <c r="FJ51" s="43"/>
      <c r="FK51" s="9"/>
      <c r="FL51" s="43"/>
      <c r="FM51" s="9"/>
      <c r="FP51" s="43"/>
      <c r="FR51" s="43"/>
      <c r="FS51" s="9"/>
      <c r="FT51" s="43"/>
      <c r="FU51" s="9"/>
      <c r="FV51" s="43"/>
      <c r="FW51" s="9"/>
      <c r="FX51" s="43"/>
      <c r="FY51" s="9"/>
      <c r="FZ51" s="43"/>
      <c r="GA51" s="9"/>
      <c r="GB51" s="43"/>
      <c r="GC51" s="9"/>
      <c r="GD51" s="43"/>
      <c r="GE51" s="9"/>
      <c r="GF51" s="43"/>
      <c r="GG51" s="9"/>
      <c r="GH51" s="43"/>
      <c r="GI51" s="9"/>
      <c r="GJ51" s="43"/>
      <c r="GK51" s="9"/>
      <c r="GL51" s="43"/>
      <c r="GM51" s="9"/>
      <c r="GN51" s="43"/>
      <c r="GO51" s="9"/>
      <c r="GP51" s="43"/>
      <c r="GQ51" s="9"/>
      <c r="GR51" s="43"/>
      <c r="GS51" s="9"/>
      <c r="GT51" s="43"/>
      <c r="GU51" s="9"/>
      <c r="GV51" s="43"/>
      <c r="GW51" s="9"/>
      <c r="GX51" s="43"/>
      <c r="GY51" s="9"/>
      <c r="GZ51" s="43"/>
      <c r="HA51" s="9"/>
      <c r="HB51" s="43"/>
      <c r="HC51" s="9"/>
      <c r="HD51" s="43"/>
      <c r="HE51" s="9"/>
      <c r="HF51" s="43"/>
      <c r="HG51" s="9"/>
      <c r="HH51" s="43"/>
      <c r="HI51" s="9"/>
      <c r="HJ51" s="43"/>
      <c r="HK51" s="9"/>
      <c r="HL51" s="43"/>
      <c r="HM51" s="9"/>
      <c r="HN51" s="43"/>
      <c r="HO51" s="9"/>
      <c r="HP51" s="43"/>
      <c r="HQ51" s="9"/>
      <c r="HR51" s="43"/>
      <c r="HS51" s="9"/>
      <c r="HT51" s="43"/>
      <c r="HU51" s="9"/>
      <c r="HV51" s="43"/>
      <c r="HW51" s="9"/>
      <c r="HX51" s="43"/>
      <c r="HY51" s="9"/>
      <c r="HZ51" s="43"/>
      <c r="IA51" s="9"/>
      <c r="IB51" s="43"/>
      <c r="IC51" s="9"/>
      <c r="ID51" s="43"/>
      <c r="IE51" s="9"/>
      <c r="IF51" s="43"/>
      <c r="IG51" s="9"/>
      <c r="IH51" s="43"/>
      <c r="II51" s="9"/>
      <c r="IJ51" s="43"/>
      <c r="IK51" s="9"/>
      <c r="IL51" s="43"/>
      <c r="IM51" s="9"/>
      <c r="IN51" s="43"/>
      <c r="IO51" s="9"/>
      <c r="IP51" s="43"/>
      <c r="IQ51" s="9"/>
      <c r="IR51" s="43"/>
      <c r="IS51" s="9"/>
      <c r="IT51" s="43"/>
      <c r="IU51" s="9"/>
      <c r="IV51" s="43"/>
      <c r="IW51" s="9"/>
      <c r="IX51" s="43"/>
      <c r="IY51" s="9"/>
      <c r="IZ51" s="43"/>
      <c r="JA51" s="9"/>
      <c r="JB51" s="43"/>
      <c r="JC51" s="9"/>
      <c r="JD51" s="43"/>
      <c r="JE51" s="9"/>
      <c r="JF51" s="43"/>
      <c r="JG51" s="9"/>
      <c r="JH51" s="43"/>
      <c r="JI51" s="9"/>
      <c r="JJ51" s="43"/>
      <c r="JK51" s="9"/>
      <c r="JL51" s="43"/>
      <c r="JM51" s="9"/>
      <c r="JN51" s="43">
        <f>SUM(INDEX('egyeni-ranglista'!$1:$1048576,MATCH($A51,'egyeni-ranglista'!$A:$A,0),JN$279):INDEX('egyeni-ranglista'!$1:$1048576,MATCH($A51,'egyeni-ranglista'!$A:$A,0),JN$280))</f>
        <v>0</v>
      </c>
      <c r="JO51" s="9" t="s">
        <v>1546</v>
      </c>
      <c r="JP51" s="43"/>
      <c r="JQ51" s="9"/>
      <c r="JR51" s="43"/>
      <c r="JS51" s="9"/>
      <c r="JT51" s="43"/>
      <c r="JU51" s="9"/>
      <c r="JV51" s="43"/>
      <c r="JW51" s="9"/>
      <c r="JX51" s="43"/>
      <c r="JY51" s="9"/>
      <c r="JZ51" s="43"/>
      <c r="KA51" s="9"/>
      <c r="KB51" s="43"/>
      <c r="KC51" s="9"/>
      <c r="KD51" s="43"/>
      <c r="KE51" s="9"/>
      <c r="KF51" s="43"/>
      <c r="KG51" s="9"/>
      <c r="KH51" s="43"/>
      <c r="KI51" s="9"/>
      <c r="KJ51" s="43"/>
      <c r="KK51" s="9"/>
      <c r="KL51" s="43"/>
      <c r="KM51" s="9"/>
      <c r="KN51" s="43"/>
      <c r="KO51" s="9"/>
      <c r="KP51" s="43"/>
      <c r="KQ51" s="9"/>
      <c r="KR51" s="43"/>
      <c r="KS51" s="9"/>
      <c r="KT51" s="43"/>
      <c r="KU51" s="9"/>
      <c r="KV51" s="43"/>
      <c r="KW51" s="9"/>
      <c r="KX51" s="43"/>
      <c r="KY51" s="9"/>
      <c r="KZ51" s="43"/>
      <c r="LA51" s="9"/>
      <c r="LB51" s="43"/>
      <c r="LC51" s="9"/>
      <c r="LD51" s="43"/>
      <c r="LE51" s="9"/>
      <c r="LF51" s="43"/>
      <c r="LG51" s="9"/>
      <c r="LH51" s="43"/>
      <c r="LI51" s="9"/>
      <c r="LJ51" s="43"/>
      <c r="LK51" s="9"/>
      <c r="LL51" s="43"/>
      <c r="LM51" s="9"/>
      <c r="LN51" s="43"/>
      <c r="LO51" s="9"/>
      <c r="LP51" s="43"/>
      <c r="LQ51" s="9"/>
      <c r="LR51" s="43"/>
      <c r="LS51" s="9"/>
      <c r="LT51" s="43"/>
      <c r="LU51" s="9"/>
      <c r="LV51" s="43"/>
      <c r="LW51" s="9"/>
      <c r="LX51" s="43"/>
      <c r="LY51" s="9"/>
      <c r="LZ51" s="43"/>
      <c r="MA51" s="9"/>
      <c r="MB51" s="43"/>
      <c r="MC51" s="9"/>
      <c r="MD51" s="43"/>
      <c r="ME51" s="9"/>
      <c r="MF51" s="43"/>
      <c r="MG51" s="9"/>
      <c r="MH51" s="43"/>
      <c r="MI51" s="9"/>
      <c r="MJ51" s="43"/>
      <c r="MK51" s="9"/>
      <c r="ML51" s="43"/>
      <c r="MM51" s="9"/>
      <c r="MN51" s="43"/>
      <c r="MO51" s="9"/>
      <c r="MP51" s="43"/>
      <c r="MQ51" s="9"/>
      <c r="MR51" s="43"/>
      <c r="MS51" s="9"/>
      <c r="MT51" s="43"/>
      <c r="MU51" s="9"/>
    </row>
    <row r="52" spans="1:359">
      <c r="A52" s="1" t="s">
        <v>108</v>
      </c>
      <c r="B52" s="43">
        <v>90</v>
      </c>
      <c r="C52" s="12" t="s">
        <v>21</v>
      </c>
      <c r="D52" s="43">
        <v>105.56591126715608</v>
      </c>
      <c r="E52" s="12" t="s">
        <v>21</v>
      </c>
      <c r="F52" s="43">
        <v>121.68145002666864</v>
      </c>
      <c r="G52" s="12" t="s">
        <v>21</v>
      </c>
      <c r="H52" s="43">
        <v>131.19036811574964</v>
      </c>
      <c r="I52" s="1" t="s">
        <v>224</v>
      </c>
      <c r="J52" s="43">
        <v>141.38555005433093</v>
      </c>
      <c r="K52" s="12" t="s">
        <v>21</v>
      </c>
      <c r="L52" s="43"/>
      <c r="M52" s="9"/>
      <c r="N52" s="43">
        <v>146.61864784853856</v>
      </c>
      <c r="O52" s="95" t="s">
        <v>236</v>
      </c>
      <c r="P52" s="43" t="s">
        <v>206</v>
      </c>
      <c r="R52" s="43" t="s">
        <v>206</v>
      </c>
      <c r="T52" s="43">
        <v>155.25702372773785</v>
      </c>
      <c r="U52" s="95" t="s">
        <v>236</v>
      </c>
      <c r="V52" s="43">
        <v>216.22311692430321</v>
      </c>
      <c r="W52" s="1" t="s">
        <v>224</v>
      </c>
      <c r="X52" s="43"/>
      <c r="Y52" s="9"/>
      <c r="Z52" s="43"/>
      <c r="AA52" s="9"/>
      <c r="AB52" s="43">
        <v>218.38217677903717</v>
      </c>
      <c r="AC52" s="95" t="s">
        <v>236</v>
      </c>
      <c r="AD52" s="43">
        <v>223.58786650104918</v>
      </c>
      <c r="AE52" s="1" t="s">
        <v>243</v>
      </c>
      <c r="AL52" s="43"/>
      <c r="AM52" s="95" t="s">
        <v>236</v>
      </c>
      <c r="AN52" s="43"/>
      <c r="AO52" s="9" t="s">
        <v>498</v>
      </c>
      <c r="AP52" s="43">
        <f>SUM(INDEX('egyeni-ranglista'!$1:$1048576,MATCH($A52,'egyeni-ranglista'!$A:$A,0),AP$279):INDEX('egyeni-ranglista'!$1:$1048576,MATCH($A52,'egyeni-ranglista'!$A:$A,0),AP$280))</f>
        <v>169.65675879058864</v>
      </c>
      <c r="AQ52" s="9" t="s">
        <v>545</v>
      </c>
      <c r="AR52" s="43"/>
      <c r="AS52" s="9"/>
      <c r="AT52" s="43">
        <f>SUM(INDEX('egyeni-ranglista'!$1:$1048576,MATCH($A52,'egyeni-ranglista'!$A:$A,0),AT$279):INDEX('egyeni-ranglista'!$1:$1048576,MATCH($A52,'egyeni-ranglista'!$A:$A,0),AT$280))</f>
        <v>179.38326550636654</v>
      </c>
      <c r="AU52" s="95" t="s">
        <v>236</v>
      </c>
      <c r="AV52" s="43"/>
      <c r="AW52" s="9"/>
      <c r="AX52" s="43"/>
      <c r="AY52" s="9"/>
      <c r="AZ52" s="43"/>
      <c r="BA52" s="9"/>
      <c r="BB52" s="43"/>
      <c r="BC52" s="9"/>
      <c r="BD52" s="43"/>
      <c r="BE52" s="9"/>
      <c r="BF52" s="43"/>
      <c r="BG52" s="95" t="s">
        <v>236</v>
      </c>
      <c r="BH52" s="43">
        <f>SUM(INDEX('egyeni-ranglista'!$1:$1048576,MATCH($A52,'egyeni-ranglista'!$A:$A,0),BH$279):INDEX('egyeni-ranglista'!$1:$1048576,MATCH($A52,'egyeni-ranglista'!$A:$A,0),BH$280))</f>
        <v>165.47820992022727</v>
      </c>
      <c r="BI52" s="95" t="s">
        <v>236</v>
      </c>
      <c r="BJ52" s="43"/>
      <c r="BK52" s="9"/>
      <c r="BL52" s="43"/>
      <c r="BM52" s="95" t="s">
        <v>236</v>
      </c>
      <c r="BN52" s="43"/>
      <c r="BO52" s="9"/>
      <c r="BP52" s="43"/>
      <c r="BQ52" s="9"/>
      <c r="BR52" s="43"/>
      <c r="BS52" s="95" t="s">
        <v>236</v>
      </c>
      <c r="BT52" s="43"/>
      <c r="BU52" s="9"/>
      <c r="BV52" s="43"/>
      <c r="BW52" s="9"/>
      <c r="BX52" s="43">
        <f>SUM(INDEX('egyeni-ranglista'!$1:$1048576,MATCH($A52,'egyeni-ranglista'!$A:$A,0),BX$279):INDEX('egyeni-ranglista'!$1:$1048576,MATCH($A52,'egyeni-ranglista'!$A:$A,0),BX$280))</f>
        <v>223.65635872165299</v>
      </c>
      <c r="BY52" s="95" t="s">
        <v>236</v>
      </c>
      <c r="BZ52" s="43"/>
      <c r="CA52" s="9"/>
      <c r="CB52" s="43"/>
      <c r="CC52" s="9"/>
      <c r="CD52" s="43"/>
      <c r="CE52" s="9"/>
      <c r="CF52" s="43">
        <f>SUM(INDEX('egyeni-ranglista'!$1:$1048576,MATCH($A52,'egyeni-ranglista'!$A:$A,0),CF$279):INDEX('egyeni-ranglista'!$1:$1048576,MATCH($A52,'egyeni-ranglista'!$A:$A,0),CF$280))</f>
        <v>169.65930570905857</v>
      </c>
      <c r="CG52" s="95" t="s">
        <v>236</v>
      </c>
      <c r="CH52" s="43">
        <f>SUM(INDEX('egyeni-ranglista'!$1:$1048576,MATCH($A52,'egyeni-ranglista'!$A:$A,0),CH$279):INDEX('egyeni-ranglista'!$1:$1048576,MATCH($A52,'egyeni-ranglista'!$A:$A,0),CH$280))</f>
        <v>221.38943991290287</v>
      </c>
      <c r="CI52" s="9" t="s">
        <v>714</v>
      </c>
      <c r="CJ52" s="43"/>
      <c r="CK52" s="9"/>
      <c r="CL52" s="43"/>
      <c r="CM52" s="9"/>
      <c r="CN52" s="43"/>
      <c r="CO52" s="9"/>
      <c r="CP52" s="43"/>
      <c r="CQ52" s="9"/>
      <c r="CR52" s="43">
        <f>SUM(INDEX('egyeni-ranglista'!$1:$1048576,MATCH($A52,'egyeni-ranglista'!$A:$A,0),CR$279):INDEX('egyeni-ranglista'!$1:$1048576,MATCH($A52,'egyeni-ranglista'!$A:$A,0),CR$280))</f>
        <v>195.5363362815186</v>
      </c>
      <c r="CS52" s="1" t="s">
        <v>243</v>
      </c>
      <c r="CT52" s="43"/>
      <c r="CU52" s="9"/>
      <c r="CV52" s="43"/>
      <c r="CW52" s="9"/>
      <c r="CX52" s="43"/>
      <c r="CY52" s="9"/>
      <c r="CZ52" s="43">
        <f>SUM(INDEX('egyeni-ranglista'!$1:$1048576,MATCH($A52,'egyeni-ranglista'!$A:$A,0),CZ$279):INDEX('egyeni-ranglista'!$1:$1048576,MATCH($A52,'egyeni-ranglista'!$A:$A,0),CZ$280))</f>
        <v>214.11025722634722</v>
      </c>
      <c r="DA52" s="95" t="s">
        <v>236</v>
      </c>
      <c r="DB52" s="43"/>
      <c r="DD52" s="43"/>
      <c r="DF52" s="43">
        <f>SUM(INDEX('egyeni-ranglista'!$1:$1048576,MATCH($A52,'egyeni-ranglista'!$A:$A,0),DF$279):INDEX('egyeni-ranglista'!$1:$1048576,MATCH($A52,'egyeni-ranglista'!$A:$A,0),DF$280))</f>
        <v>205.26974295996479</v>
      </c>
      <c r="DG52" s="95" t="s">
        <v>236</v>
      </c>
      <c r="DH52" s="43"/>
      <c r="DJ52" s="43"/>
      <c r="DL52" s="43">
        <f>SUM(INDEX('egyeni-ranglista'!$1:$1048576,MATCH($A52,'egyeni-ranglista'!$A:$A,0),DL$279):INDEX('egyeni-ranglista'!$1:$1048576,MATCH($A52,'egyeni-ranglista'!$A:$A,0),DL$280))</f>
        <v>220.19929891338072</v>
      </c>
      <c r="DM52" s="95" t="s">
        <v>236</v>
      </c>
      <c r="DN52" s="43">
        <f>SUM(INDEX('egyeni-ranglista'!$1:$1048576,MATCH($A52,'egyeni-ranglista'!$A:$A,0),DN$279):INDEX('egyeni-ranglista'!$1:$1048576,MATCH($A52,'egyeni-ranglista'!$A:$A,0),DN$280))</f>
        <v>218.05504405166153</v>
      </c>
      <c r="DO52" s="95" t="s">
        <v>236</v>
      </c>
      <c r="DP52" s="43">
        <f>SUM(INDEX('egyeni-ranglista'!$1:$1048576,MATCH($A52,'egyeni-ranglista'!$A:$A,0),DP$279):INDEX('egyeni-ranglista'!$1:$1048576,MATCH($A52,'egyeni-ranglista'!$A:$A,0),DP$280))</f>
        <v>215.25609166156218</v>
      </c>
      <c r="DQ52" s="1" t="s">
        <v>224</v>
      </c>
      <c r="DR52" s="43">
        <f>SUM(INDEX('egyeni-ranglista'!$1:$1048576,MATCH($A52,'egyeni-ranglista'!$A:$A,0),DR$279):INDEX('egyeni-ranglista'!$1:$1048576,MATCH($A52,'egyeni-ranglista'!$A:$A,0),DR$280))</f>
        <v>224.57744501479471</v>
      </c>
      <c r="DS52" s="95" t="s">
        <v>236</v>
      </c>
      <c r="DT52" s="43">
        <f>SUM(INDEX('egyeni-ranglista'!$1:$1048576,MATCH($A52,'egyeni-ranglista'!$A:$A,0),DT$279):INDEX('egyeni-ranglista'!$1:$1048576,MATCH($A52,'egyeni-ranglista'!$A:$A,0),DT$280))</f>
        <v>212.74517536980068</v>
      </c>
      <c r="DU52" s="239" t="s">
        <v>236</v>
      </c>
      <c r="DV52" s="43"/>
      <c r="DX52" s="43">
        <f>SUM(INDEX('egyeni-ranglista'!$1:$1048576,MATCH($A52,'egyeni-ranglista'!$A:$A,0),DX$279):INDEX('egyeni-ranglista'!$1:$1048576,MATCH($A52,'egyeni-ranglista'!$A:$A,0),DX$280))</f>
        <v>216.68043211681564</v>
      </c>
      <c r="DY52" s="239" t="s">
        <v>236</v>
      </c>
      <c r="DZ52" s="43"/>
      <c r="EA52" s="9"/>
      <c r="EB52" s="43"/>
      <c r="ED52" s="43"/>
      <c r="EE52" s="9"/>
      <c r="EL52" s="43"/>
      <c r="EM52" s="9"/>
      <c r="EN52" s="43">
        <f>SUM(INDEX('egyeni-ranglista'!$1:$1048576,MATCH($A52,'egyeni-ranglista'!$A:$A,0),EN$279):INDEX('egyeni-ranglista'!$1:$1048576,MATCH($A52,'egyeni-ranglista'!$A:$A,0),EN$280))</f>
        <v>168.02327326291532</v>
      </c>
      <c r="EO52" s="239" t="s">
        <v>236</v>
      </c>
      <c r="FF52" s="43">
        <f>SUM(INDEX('egyeni-ranglista'!$1:$1048576,MATCH($A52,'egyeni-ranglista'!$A:$A,0),FF$279):INDEX('egyeni-ranglista'!$1:$1048576,MATCH($A52,'egyeni-ranglista'!$A:$A,0),FF$280))</f>
        <v>159.43392540933152</v>
      </c>
      <c r="FG52" s="1" t="s">
        <v>243</v>
      </c>
      <c r="FH52" s="43"/>
      <c r="FI52" s="9"/>
      <c r="FJ52" s="43"/>
      <c r="FK52" s="9"/>
      <c r="FL52" s="43"/>
      <c r="FM52" s="9"/>
      <c r="FP52" s="43"/>
      <c r="FR52" s="43"/>
      <c r="FS52" s="9"/>
      <c r="FT52" s="43"/>
      <c r="FU52" s="9"/>
      <c r="FV52" s="43">
        <f>SUM(INDEX('egyeni-ranglista'!$1:$1048576,MATCH($A52,'egyeni-ranglista'!$A:$A,0),FV$279):INDEX('egyeni-ranglista'!$1:$1048576,MATCH($A52,'egyeni-ranglista'!$A:$A,0),FV$280))</f>
        <v>125.90034068198862</v>
      </c>
      <c r="FW52" s="9" t="s">
        <v>1405</v>
      </c>
      <c r="FX52" s="43">
        <f>SUM(INDEX('egyeni-ranglista'!$1:$1048576,MATCH($A52,'egyeni-ranglista'!$A:$A,0),FX$279):INDEX('egyeni-ranglista'!$1:$1048576,MATCH($A52,'egyeni-ranglista'!$A:$A,0),FX$280))</f>
        <v>122.06432035918924</v>
      </c>
      <c r="FY52" s="9" t="s">
        <v>224</v>
      </c>
      <c r="FZ52" s="43">
        <f>SUM(INDEX('egyeni-ranglista'!$1:$1048576,MATCH($A52,'egyeni-ranglista'!$A:$A,0),FZ$279):INDEX('egyeni-ranglista'!$1:$1048576,MATCH($A52,'egyeni-ranglista'!$A:$A,0),FZ$280))</f>
        <v>120.70106739638059</v>
      </c>
      <c r="GA52" s="9" t="s">
        <v>236</v>
      </c>
      <c r="GB52" s="43">
        <f>SUM(INDEX('egyeni-ranglista'!$1:$1048576,MATCH($A52,'egyeni-ranglista'!$A:$A,0),GB$279):INDEX('egyeni-ranglista'!$1:$1048576,MATCH($A52,'egyeni-ranglista'!$A:$A,0),GB$280))</f>
        <v>116.76581064936563</v>
      </c>
      <c r="GC52" s="37" t="s">
        <v>1430</v>
      </c>
      <c r="GD52" s="43"/>
      <c r="GE52" s="37"/>
      <c r="GF52" s="43">
        <f>SUM(INDEX('egyeni-ranglista'!$1:$1048576,MATCH($A52,'egyeni-ranglista'!$A:$A,0),GF$279):INDEX('egyeni-ranglista'!$1:$1048576,MATCH($A52,'egyeni-ranglista'!$A:$A,0),GF$280))</f>
        <v>99.750799541954791</v>
      </c>
      <c r="GG52" s="37" t="s">
        <v>1448</v>
      </c>
      <c r="GH52" s="43"/>
      <c r="GI52" s="37"/>
      <c r="GJ52" s="43"/>
      <c r="GK52" s="37"/>
      <c r="GL52" s="43"/>
      <c r="GM52" s="37"/>
      <c r="GN52" s="43">
        <f>SUM(INDEX('egyeni-ranglista'!$1:$1048576,MATCH($A52,'egyeni-ranglista'!$A:$A,0),GN$279):INDEX('egyeni-ranglista'!$1:$1048576,MATCH($A52,'egyeni-ranglista'!$A:$A,0),GN$280))</f>
        <v>115.13044999083051</v>
      </c>
      <c r="GO52" s="37" t="s">
        <v>1359</v>
      </c>
      <c r="GP52" s="43"/>
      <c r="GQ52" s="37"/>
      <c r="GR52" s="43"/>
      <c r="GS52" s="37"/>
      <c r="GT52" s="43"/>
      <c r="GU52" s="37"/>
      <c r="GV52" s="43"/>
      <c r="GW52" s="37"/>
      <c r="GX52" s="43"/>
      <c r="GY52" s="37"/>
      <c r="GZ52" s="43"/>
      <c r="HA52" s="37"/>
      <c r="HB52" s="43"/>
      <c r="HC52" s="37"/>
      <c r="HD52" s="43"/>
      <c r="HE52" s="37"/>
      <c r="HF52" s="43"/>
      <c r="HG52" s="37"/>
      <c r="HH52" s="43">
        <f>SUM(INDEX('egyeni-ranglista'!$1:$1048576,MATCH($A52,'egyeni-ranglista'!$A:$A,0),HH$279):INDEX('egyeni-ranglista'!$1:$1048576,MATCH($A52,'egyeni-ranglista'!$A:$A,0),HH$280))</f>
        <v>81.081561337453337</v>
      </c>
      <c r="HI52" s="37" t="s">
        <v>22</v>
      </c>
      <c r="HJ52" s="43"/>
      <c r="HK52" s="37"/>
      <c r="HL52" s="43"/>
      <c r="HM52" s="37"/>
      <c r="HN52" s="43"/>
      <c r="HO52" s="37"/>
      <c r="HP52" s="43">
        <f>SUM(INDEX('egyeni-ranglista'!$1:$1048576,MATCH($A52,'egyeni-ranglista'!$A:$A,0),HP$279):INDEX('egyeni-ranglista'!$1:$1048576,MATCH($A52,'egyeni-ranglista'!$A:$A,0),HP$280))</f>
        <v>68.169314028031195</v>
      </c>
      <c r="HQ52" s="37" t="s">
        <v>22</v>
      </c>
      <c r="HR52" s="43"/>
      <c r="HS52" s="37"/>
      <c r="HT52" s="43"/>
      <c r="HU52" s="37"/>
      <c r="HV52" s="43"/>
      <c r="HW52" s="37"/>
      <c r="HX52" s="43">
        <f>SUM(INDEX('egyeni-ranglista'!$1:$1048576,MATCH($A52,'egyeni-ranglista'!$A:$A,0),HX$279):INDEX('egyeni-ranglista'!$1:$1048576,MATCH($A52,'egyeni-ranglista'!$A:$A,0),HX$280))</f>
        <v>81.59398122682957</v>
      </c>
      <c r="HY52" s="37" t="s">
        <v>1448</v>
      </c>
      <c r="HZ52" s="43"/>
      <c r="IA52" s="37"/>
      <c r="IB52" s="43">
        <f>SUM(INDEX('egyeni-ranglista'!$1:$1048576,MATCH($A52,'egyeni-ranglista'!$A:$A,0),IB$279):INDEX('egyeni-ranglista'!$1:$1048576,MATCH($A52,'egyeni-ranglista'!$A:$A,0),IB$280))</f>
        <v>126.59398122682957</v>
      </c>
      <c r="IC52" s="37" t="s">
        <v>1448</v>
      </c>
      <c r="ID52" s="43"/>
      <c r="IE52" s="37"/>
      <c r="IF52" s="43"/>
      <c r="IG52" s="37"/>
      <c r="IH52" s="43"/>
      <c r="II52" s="37"/>
      <c r="IJ52" s="43">
        <f>SUM(INDEX('egyeni-ranglista'!$1:$1048576,MATCH($A52,'egyeni-ranglista'!$A:$A,0),IJ$279):INDEX('egyeni-ranglista'!$1:$1048576,MATCH($A52,'egyeni-ranglista'!$A:$A,0),IJ$280))</f>
        <v>130.63736884350155</v>
      </c>
      <c r="IK52" s="37" t="s">
        <v>1448</v>
      </c>
      <c r="IL52" s="43"/>
      <c r="IM52" s="37"/>
      <c r="IN52" s="43"/>
      <c r="IO52" s="37"/>
      <c r="IP52" s="43"/>
      <c r="IQ52" s="37"/>
      <c r="IR52" s="43"/>
      <c r="IS52" s="37"/>
      <c r="IT52" s="43"/>
      <c r="IU52" s="37"/>
      <c r="IV52" s="43"/>
      <c r="IW52" s="37"/>
      <c r="IX52" s="43"/>
      <c r="IY52" s="37"/>
      <c r="IZ52" s="43">
        <f>SUM(INDEX('egyeni-ranglista'!$1:$1048576,MATCH($A52,'egyeni-ranglista'!$A:$A,0),IZ$279):INDEX('egyeni-ranglista'!$1:$1048576,MATCH($A52,'egyeni-ranglista'!$A:$A,0),IZ$280))</f>
        <v>130.19875719647311</v>
      </c>
      <c r="JA52" s="37" t="s">
        <v>22</v>
      </c>
      <c r="JB52" s="43">
        <f>SUM(INDEX('egyeni-ranglista'!$1:$1048576,MATCH($A52,'egyeni-ranglista'!$A:$A,0),JB$279):INDEX('egyeni-ranglista'!$1:$1048576,MATCH($A52,'egyeni-ranglista'!$A:$A,0),JB$280))</f>
        <v>145.19875719647311</v>
      </c>
      <c r="JC52" s="37" t="s">
        <v>22</v>
      </c>
      <c r="JD52" s="43"/>
      <c r="JE52" s="37"/>
      <c r="JF52" s="43"/>
      <c r="JG52" s="37"/>
      <c r="JH52" s="43"/>
      <c r="JI52" s="37"/>
      <c r="JJ52" s="43">
        <f>SUM(INDEX('egyeni-ranglista'!$1:$1048576,MATCH($A52,'egyeni-ranglista'!$A:$A,0),JJ$279):INDEX('egyeni-ranglista'!$1:$1048576,MATCH($A52,'egyeni-ranglista'!$A:$A,0),JJ$280))</f>
        <v>150.97432931591663</v>
      </c>
      <c r="JK52" s="37" t="s">
        <v>1448</v>
      </c>
      <c r="JL52" s="43"/>
      <c r="JM52" s="37"/>
      <c r="JN52" s="43">
        <f>SUM(INDEX('egyeni-ranglista'!$1:$1048576,MATCH($A52,'egyeni-ranglista'!$A:$A,0),JN$279):INDEX('egyeni-ranglista'!$1:$1048576,MATCH($A52,'egyeni-ranglista'!$A:$A,0),JN$280))</f>
        <v>165.55165347833065</v>
      </c>
      <c r="JO52" s="37" t="s">
        <v>1448</v>
      </c>
      <c r="JP52" s="43"/>
      <c r="JQ52" s="37"/>
      <c r="JR52" s="43">
        <f>SUM(INDEX('egyeni-ranglista'!$1:$1048576,MATCH($A52,'egyeni-ranglista'!$A:$A,0),JR$279):INDEX('egyeni-ranglista'!$1:$1048576,MATCH($A52,'egyeni-ranglista'!$A:$A,0),JR$280))</f>
        <v>176.25726891360631</v>
      </c>
      <c r="JS52" s="37" t="s">
        <v>1448</v>
      </c>
      <c r="JT52" s="43"/>
      <c r="JU52" s="37"/>
      <c r="JV52" s="43">
        <f>SUM(INDEX('egyeni-ranglista'!$1:$1048576,MATCH($A52,'egyeni-ranglista'!$A:$A,0),JV$279):INDEX('egyeni-ranglista'!$1:$1048576,MATCH($A52,'egyeni-ranglista'!$A:$A,0),JV$280))</f>
        <v>161.9127844821958</v>
      </c>
      <c r="JW52" s="37" t="s">
        <v>1448</v>
      </c>
      <c r="JX52" s="43"/>
      <c r="JY52" s="37"/>
      <c r="JZ52" s="43"/>
      <c r="KA52" s="37"/>
      <c r="KB52" s="43"/>
      <c r="KC52" s="37"/>
      <c r="KD52" s="43"/>
      <c r="KE52" s="37"/>
      <c r="KF52" s="43"/>
      <c r="KG52" s="37"/>
      <c r="KH52" s="43"/>
      <c r="KI52" s="37"/>
      <c r="KJ52" s="43"/>
      <c r="KK52" s="37"/>
      <c r="KL52" s="43"/>
      <c r="KM52" s="37"/>
      <c r="KN52" s="43"/>
      <c r="KO52" s="37"/>
      <c r="KP52" s="43"/>
      <c r="KQ52" s="37"/>
      <c r="KR52" s="43">
        <f>SUM(INDEX('egyeni-ranglista'!$1:$1048576,MATCH($A52,'egyeni-ranglista'!$A:$A,0),KR$279):INDEX('egyeni-ranglista'!$1:$1048576,MATCH($A52,'egyeni-ranglista'!$A:$A,0),KR$280))</f>
        <v>148.36396169454096</v>
      </c>
      <c r="KS52" s="37" t="s">
        <v>22</v>
      </c>
      <c r="KT52" s="43"/>
      <c r="KU52" s="37"/>
      <c r="KV52" s="43"/>
      <c r="KW52" s="37"/>
      <c r="KX52" s="43"/>
      <c r="KY52" s="37"/>
      <c r="KZ52" s="43"/>
      <c r="LA52" s="37"/>
      <c r="LB52" s="43"/>
      <c r="LC52" s="37"/>
      <c r="LD52" s="43"/>
      <c r="LE52" s="37"/>
      <c r="LF52" s="43"/>
      <c r="LG52" s="37"/>
      <c r="LH52" s="43"/>
      <c r="LI52" s="37"/>
      <c r="LJ52" s="43"/>
      <c r="LK52" s="37"/>
      <c r="LL52" s="43">
        <f>SUM(INDEX('egyeni-ranglista'!$1:$1048576,MATCH($A52,'egyeni-ranglista'!$A:$A,0),LL$279):INDEX('egyeni-ranglista'!$1:$1048576,MATCH($A52,'egyeni-ranglista'!$A:$A,0),LL$280))</f>
        <v>136.35403675358273</v>
      </c>
      <c r="LM52" s="37" t="s">
        <v>22</v>
      </c>
      <c r="LN52" s="43"/>
      <c r="LO52" s="37"/>
      <c r="LP52" s="43">
        <f>SUM(INDEX('egyeni-ranglista'!$1:$1048576,MATCH($A52,'egyeni-ranglista'!$A:$A,0),LP$279):INDEX('egyeni-ranglista'!$1:$1048576,MATCH($A52,'egyeni-ranglista'!$A:$A,0),LP$280))</f>
        <v>145.10983354694059</v>
      </c>
      <c r="LQ52" s="37" t="s">
        <v>1448</v>
      </c>
      <c r="LR52" s="43"/>
      <c r="LS52" s="37"/>
      <c r="LT52" s="43"/>
      <c r="LU52" s="37"/>
      <c r="LV52" s="43"/>
      <c r="LW52" s="37"/>
      <c r="LX52" s="43">
        <f>SUM(INDEX('egyeni-ranglista'!$1:$1048576,MATCH($A52,'egyeni-ranglista'!$A:$A,0),LX$279):INDEX('egyeni-ranglista'!$1:$1048576,MATCH($A52,'egyeni-ranglista'!$A:$A,0),LX$280))</f>
        <v>130.05295851554871</v>
      </c>
      <c r="LY52" s="37" t="s">
        <v>22</v>
      </c>
      <c r="LZ52" s="43"/>
      <c r="MA52" s="37"/>
      <c r="MB52" s="43">
        <f>SUM(INDEX('egyeni-ranglista'!$1:$1048576,MATCH($A52,'egyeni-ranglista'!$A:$A,0),MB$279):INDEX('egyeni-ranglista'!$1:$1048576,MATCH($A52,'egyeni-ranglista'!$A:$A,0),MB$280))</f>
        <v>118.04378826610377</v>
      </c>
      <c r="MC52" s="37" t="s">
        <v>22</v>
      </c>
      <c r="MD52" s="43"/>
      <c r="ME52" s="37"/>
      <c r="MF52" s="43">
        <f>SUM(INDEX('egyeni-ranglista'!$1:$1048576,MATCH($A52,'egyeni-ranglista'!$A:$A,0),MF$279):INDEX('egyeni-ranglista'!$1:$1048576,MATCH($A52,'egyeni-ranglista'!$A:$A,0),MF$280))</f>
        <v>97.023426274777052</v>
      </c>
      <c r="MG52" s="37" t="s">
        <v>1448</v>
      </c>
      <c r="MH52" s="43">
        <f>SUM(INDEX('egyeni-ranglista'!$1:$1048576,MATCH($A52,'egyeni-ranglista'!$A:$A,0),MH$279):INDEX('egyeni-ranglista'!$1:$1048576,MATCH($A52,'egyeni-ranglista'!$A:$A,0),MH$280))</f>
        <v>105.66072625698189</v>
      </c>
      <c r="MI52" s="37" t="s">
        <v>1448</v>
      </c>
      <c r="MJ52" s="43"/>
      <c r="MK52" s="37"/>
      <c r="ML52" s="43"/>
      <c r="MM52" s="37"/>
      <c r="MN52" s="43"/>
      <c r="MO52" s="37"/>
      <c r="MP52" s="43">
        <f>SUM(INDEX('egyeni-ranglista'!$1:$1048576,MATCH($A52,'egyeni-ranglista'!$A:$A,0),MP$279):INDEX('egyeni-ranglista'!$1:$1048576,MATCH($A52,'egyeni-ranglista'!$A:$A,0),MP$280))</f>
        <v>113.22411471812362</v>
      </c>
      <c r="MQ52" s="37" t="s">
        <v>1448</v>
      </c>
      <c r="MR52" s="43"/>
      <c r="MS52" s="37"/>
      <c r="MT52" s="43"/>
      <c r="MU52" s="37"/>
    </row>
    <row r="53" spans="1:359">
      <c r="A53" s="1" t="s">
        <v>86</v>
      </c>
      <c r="C53" s="9"/>
      <c r="D53" s="43">
        <v>30</v>
      </c>
      <c r="E53" s="8" t="s">
        <v>1</v>
      </c>
      <c r="F53" s="43">
        <v>30.895307708861807</v>
      </c>
      <c r="G53" s="8" t="s">
        <v>1</v>
      </c>
      <c r="H53" s="43">
        <v>32.797091326678007</v>
      </c>
      <c r="I53" s="1" t="s">
        <v>224</v>
      </c>
      <c r="J53" s="43">
        <v>42.992273265259293</v>
      </c>
      <c r="K53" s="8" t="s">
        <v>1</v>
      </c>
      <c r="L53" s="43"/>
      <c r="M53" s="9"/>
      <c r="N53" s="43">
        <v>42.992273265259293</v>
      </c>
      <c r="O53" s="1" t="s">
        <v>236</v>
      </c>
      <c r="P53" s="43" t="s">
        <v>206</v>
      </c>
      <c r="R53" s="43">
        <v>51.63064914445858</v>
      </c>
      <c r="S53" s="8" t="s">
        <v>1</v>
      </c>
      <c r="T53" s="43" t="s">
        <v>206</v>
      </c>
      <c r="V53" s="43">
        <v>64.55205508922478</v>
      </c>
      <c r="W53" s="1" t="s">
        <v>224</v>
      </c>
      <c r="X53" s="43"/>
      <c r="Y53" s="9"/>
      <c r="Z53" s="43"/>
      <c r="AA53" s="9"/>
      <c r="AB53" s="43"/>
      <c r="AC53" s="1" t="s">
        <v>236</v>
      </c>
      <c r="AD53" s="43">
        <v>71.916804665970744</v>
      </c>
      <c r="AE53" s="1" t="s">
        <v>243</v>
      </c>
      <c r="AJ53" s="43">
        <v>99.235696955510235</v>
      </c>
      <c r="AK53" s="8" t="s">
        <v>1</v>
      </c>
      <c r="AL53" s="43"/>
      <c r="AN53" s="43">
        <f>SUM(INDEX('egyeni-ranglista'!$1:$1048576,MATCH($A53,'egyeni-ranglista'!$A:$A,0),AN$279):INDEX('egyeni-ranglista'!$1:$1048576,MATCH($A53,'egyeni-ranglista'!$A:$A,0),AN$280))</f>
        <v>74.826987993635498</v>
      </c>
      <c r="AO53" s="9" t="s">
        <v>498</v>
      </c>
      <c r="AP53" s="43">
        <f>SUM(INDEX('egyeni-ranglista'!$1:$1048576,MATCH($A53,'egyeni-ranglista'!$A:$A,0),AP$279):INDEX('egyeni-ranglista'!$1:$1048576,MATCH($A53,'egyeni-ranglista'!$A:$A,0),AP$280))</f>
        <v>78.576987993635498</v>
      </c>
      <c r="AQ53" s="9" t="s">
        <v>545</v>
      </c>
      <c r="AR53" s="43"/>
      <c r="AS53" s="9"/>
      <c r="AT53" s="43">
        <f>SUM(INDEX('egyeni-ranglista'!$1:$1048576,MATCH($A53,'egyeni-ranglista'!$A:$A,0),AT$279):INDEX('egyeni-ranglista'!$1:$1048576,MATCH($A53,'egyeni-ranglista'!$A:$A,0),AT$280))</f>
        <v>88.3034947094134</v>
      </c>
      <c r="AU53" s="9" t="s">
        <v>236</v>
      </c>
      <c r="AV53" s="43"/>
      <c r="AW53" s="9"/>
      <c r="AX53" s="43"/>
      <c r="AY53" s="9"/>
      <c r="AZ53" s="43"/>
      <c r="BA53" s="9"/>
      <c r="BB53" s="43"/>
      <c r="BC53" s="9"/>
      <c r="BD53" s="43">
        <f>SUM(INDEX('egyeni-ranglista'!$1:$1048576,MATCH($A53,'egyeni-ranglista'!$A:$A,0),BD$279):INDEX('egyeni-ranglista'!$1:$1048576,MATCH($A53,'egyeni-ranglista'!$A:$A,0),BD$280))</f>
        <v>95.847007884153612</v>
      </c>
      <c r="BE53" s="8" t="s">
        <v>1</v>
      </c>
      <c r="BF53" s="43"/>
      <c r="BG53" s="9"/>
      <c r="BH53" s="43">
        <f>SUM(INDEX('egyeni-ranglista'!$1:$1048576,MATCH($A53,'egyeni-ranglista'!$A:$A,0),BH$279):INDEX('egyeni-ranglista'!$1:$1048576,MATCH($A53,'egyeni-ranglista'!$A:$A,0),BH$280))</f>
        <v>96.176360284218489</v>
      </c>
      <c r="BI53" s="8" t="s">
        <v>1</v>
      </c>
      <c r="BJ53" s="43"/>
      <c r="BK53" s="9"/>
      <c r="BL53" s="43"/>
      <c r="BM53" s="9"/>
      <c r="BN53" s="43"/>
      <c r="BO53" s="9"/>
      <c r="BP53" s="43"/>
      <c r="BQ53" s="9"/>
      <c r="BR53" s="43"/>
      <c r="BS53" s="9"/>
      <c r="BT53" s="43"/>
      <c r="BU53" s="9"/>
      <c r="BV53" s="43">
        <f>SUM(INDEX('egyeni-ranglista'!$1:$1048576,MATCH($A53,'egyeni-ranglista'!$A:$A,0),BV$279):INDEX('egyeni-ranglista'!$1:$1048576,MATCH($A53,'egyeni-ranglista'!$A:$A,0),BV$280))</f>
        <v>85.97510121722064</v>
      </c>
      <c r="BW53" s="8" t="s">
        <v>1</v>
      </c>
      <c r="BX53" s="43"/>
      <c r="BY53" s="9"/>
      <c r="BZ53" s="43"/>
      <c r="CA53" s="9"/>
      <c r="CB53" s="43"/>
      <c r="CC53" s="9"/>
      <c r="CD53" s="43">
        <f>SUM(INDEX('egyeni-ranglista'!$1:$1048576,MATCH($A53,'egyeni-ranglista'!$A:$A,0),CD$279):INDEX('egyeni-ranglista'!$1:$1048576,MATCH($A53,'egyeni-ranglista'!$A:$A,0),CD$280))</f>
        <v>69.864142941166037</v>
      </c>
      <c r="CE53" s="8" t="s">
        <v>646</v>
      </c>
      <c r="CF53" s="43"/>
      <c r="CG53" s="9"/>
      <c r="CH53" s="43"/>
      <c r="CI53" s="9"/>
      <c r="CJ53" s="43"/>
      <c r="CK53" s="9"/>
      <c r="CL53" s="43"/>
      <c r="CM53" s="9"/>
      <c r="CN53" s="43"/>
      <c r="CO53" s="9"/>
      <c r="CP53" s="43"/>
      <c r="CQ53" s="9"/>
      <c r="CR53" s="43"/>
      <c r="CS53" s="1" t="s">
        <v>776</v>
      </c>
      <c r="CT53" s="43"/>
      <c r="CU53" s="9"/>
      <c r="CV53" s="43"/>
      <c r="CW53" s="9"/>
      <c r="CX53" s="43"/>
      <c r="CY53" s="9"/>
      <c r="CZ53" s="43"/>
      <c r="DA53" s="9"/>
      <c r="DB53" s="43"/>
      <c r="DD53" s="43"/>
      <c r="DF53" s="43"/>
      <c r="DH53" s="43"/>
      <c r="DJ53" s="43"/>
      <c r="DL53" s="43"/>
      <c r="DN53" s="43">
        <f>SUM(INDEX('egyeni-ranglista'!$1:$1048576,MATCH($A53,'egyeni-ranglista'!$A:$A,0),DN$279):INDEX('egyeni-ranglista'!$1:$1048576,MATCH($A53,'egyeni-ranglista'!$A:$A,0),DN$280))</f>
        <v>21.995089708717025</v>
      </c>
      <c r="DO53" s="8" t="s">
        <v>1</v>
      </c>
      <c r="DP53" s="43">
        <f>SUM(INDEX('egyeni-ranglista'!$1:$1048576,MATCH($A53,'egyeni-ranglista'!$A:$A,0),DP$279):INDEX('egyeni-ranglista'!$1:$1048576,MATCH($A53,'egyeni-ranglista'!$A:$A,0),DP$280))</f>
        <v>36.977872639634739</v>
      </c>
      <c r="DQ53" s="1" t="s">
        <v>224</v>
      </c>
      <c r="DT53" s="43"/>
      <c r="DV53" s="43"/>
      <c r="DX53" s="43"/>
      <c r="DZ53" s="43"/>
      <c r="EB53" s="43"/>
      <c r="EC53" s="9"/>
      <c r="ED53" s="43"/>
      <c r="EF53" s="43"/>
      <c r="EH53" s="43"/>
      <c r="EJ53" s="43"/>
      <c r="EL53" s="43">
        <f>SUM(INDEX('egyeni-ranglista'!$1:$1048576,MATCH($A53,'egyeni-ranglista'!$A:$A,0),EL$279):INDEX('egyeni-ranglista'!$1:$1048576,MATCH($A53,'egyeni-ranglista'!$A:$A,0),EL$280))</f>
        <v>40.85040244495638</v>
      </c>
      <c r="EM53" s="8" t="s">
        <v>1</v>
      </c>
      <c r="EN53" s="43"/>
      <c r="EP53" s="43"/>
      <c r="ER53" s="43"/>
      <c r="ET53" s="43"/>
      <c r="EV53" s="43"/>
      <c r="EX53" s="43"/>
      <c r="EZ53" s="43"/>
      <c r="FB53" s="43"/>
      <c r="FD53" s="43"/>
      <c r="FF53" s="43">
        <f>SUM(INDEX('egyeni-ranglista'!$1:$1048576,MATCH($A53,'egyeni-ranglista'!$A:$A,0),FF$279):INDEX('egyeni-ranglista'!$1:$1048576,MATCH($A53,'egyeni-ranglista'!$A:$A,0),FF$280))</f>
        <v>60.664878220156552</v>
      </c>
      <c r="FG53" s="1" t="s">
        <v>243</v>
      </c>
      <c r="FH53" s="43"/>
      <c r="FI53" s="9"/>
      <c r="FJ53" s="43"/>
      <c r="FK53" s="9"/>
      <c r="FL53" s="43"/>
      <c r="FM53" s="9"/>
      <c r="FN53" s="43"/>
      <c r="FP53" s="43"/>
      <c r="FR53" s="43"/>
      <c r="FS53" s="9"/>
      <c r="FT53" s="43"/>
      <c r="FU53" s="9"/>
      <c r="FV53" s="43">
        <f>SUM(INDEX('egyeni-ranglista'!$1:$1048576,MATCH($A53,'egyeni-ranglista'!$A:$A,0),FV$279):INDEX('egyeni-ranglista'!$1:$1048576,MATCH($A53,'egyeni-ranglista'!$A:$A,0),FV$280))</f>
        <v>76.615941946849503</v>
      </c>
      <c r="FW53" s="9" t="s">
        <v>1405</v>
      </c>
      <c r="FX53" s="43">
        <f>SUM(INDEX('egyeni-ranglista'!$1:$1048576,MATCH($A53,'egyeni-ranglista'!$A:$A,0),FX$279):INDEX('egyeni-ranglista'!$1:$1048576,MATCH($A53,'egyeni-ranglista'!$A:$A,0),FX$280))</f>
        <v>59.737452526532145</v>
      </c>
      <c r="FY53" s="9" t="s">
        <v>224</v>
      </c>
      <c r="FZ53" s="43"/>
      <c r="GA53" s="9"/>
      <c r="GB53" s="43"/>
      <c r="GC53" s="9"/>
      <c r="GD53" s="43"/>
      <c r="GE53" s="9"/>
      <c r="GF53" s="43">
        <f>SUM(INDEX('egyeni-ranglista'!$1:$1048576,MATCH($A53,'egyeni-ranglista'!$A:$A,0),GF$279):INDEX('egyeni-ranglista'!$1:$1048576,MATCH($A53,'egyeni-ranglista'!$A:$A,0),GF$280))</f>
        <v>58.374199563723515</v>
      </c>
      <c r="GG53" s="9" t="s">
        <v>1448</v>
      </c>
      <c r="GH53" s="43"/>
      <c r="GI53" s="9"/>
      <c r="GJ53" s="43"/>
      <c r="GK53" s="9"/>
      <c r="GL53" s="43"/>
      <c r="GM53" s="9"/>
      <c r="GN53" s="43">
        <f>SUM(INDEX('egyeni-ranglista'!$1:$1048576,MATCH($A53,'egyeni-ranglista'!$A:$A,0),GN$279):INDEX('egyeni-ranglista'!$1:$1048576,MATCH($A53,'egyeni-ranglista'!$A:$A,0),GN$280))</f>
        <v>73.75385001259923</v>
      </c>
      <c r="GO53" s="9" t="s">
        <v>1359</v>
      </c>
      <c r="GP53" s="43"/>
      <c r="GQ53" s="9"/>
      <c r="GR53" s="43"/>
      <c r="GS53" s="9"/>
      <c r="GT53" s="43"/>
      <c r="GU53" s="9"/>
      <c r="GV53" s="43"/>
      <c r="GW53" s="9"/>
      <c r="GX53" s="43"/>
      <c r="GY53" s="9"/>
      <c r="GZ53" s="43"/>
      <c r="HA53" s="9"/>
      <c r="HB53" s="43"/>
      <c r="HC53" s="9"/>
      <c r="HD53" s="43"/>
      <c r="HE53" s="9"/>
      <c r="HF53" s="43"/>
      <c r="HG53" s="9"/>
      <c r="HH53" s="43"/>
      <c r="HI53" s="9"/>
      <c r="HJ53" s="43"/>
      <c r="HK53" s="9"/>
      <c r="HL53" s="43"/>
      <c r="HM53" s="9"/>
      <c r="HN53" s="43">
        <f>SUM(INDEX('egyeni-ranglista'!$1:$1048576,MATCH($A53,'egyeni-ranglista'!$A:$A,0),HN$279):INDEX('egyeni-ranglista'!$1:$1048576,MATCH($A53,'egyeni-ranglista'!$A:$A,0),HN$280))</f>
        <v>41.260186771084136</v>
      </c>
      <c r="HO53" s="9" t="s">
        <v>1</v>
      </c>
      <c r="HP53" s="43"/>
      <c r="HQ53" s="9"/>
      <c r="HR53" s="43"/>
      <c r="HS53" s="9"/>
      <c r="HT53" s="43"/>
      <c r="HU53" s="9"/>
      <c r="HV53" s="43"/>
      <c r="HW53" s="9"/>
      <c r="HX53" s="43">
        <f>SUM(INDEX('egyeni-ranglista'!$1:$1048576,MATCH($A53,'egyeni-ranglista'!$A:$A,0),HX$279):INDEX('egyeni-ranglista'!$1:$1048576,MATCH($A53,'egyeni-ranglista'!$A:$A,0),HX$280))</f>
        <v>69.28727830731151</v>
      </c>
      <c r="HY53" s="9" t="s">
        <v>1448</v>
      </c>
      <c r="HZ53" s="43"/>
      <c r="IA53" s="9"/>
      <c r="IB53" s="43">
        <f>SUM(INDEX('egyeni-ranglista'!$1:$1048576,MATCH($A53,'egyeni-ranglista'!$A:$A,0),IB$279):INDEX('egyeni-ranglista'!$1:$1048576,MATCH($A53,'egyeni-ranglista'!$A:$A,0),IB$280))</f>
        <v>114.28727830731151</v>
      </c>
      <c r="IC53" s="9" t="s">
        <v>1448</v>
      </c>
      <c r="ID53" s="43"/>
      <c r="IE53" s="9"/>
      <c r="IF53" s="43"/>
      <c r="IG53" s="9"/>
      <c r="IH53" s="43"/>
      <c r="II53" s="9"/>
      <c r="IJ53" s="43">
        <f>SUM(INDEX('egyeni-ranglista'!$1:$1048576,MATCH($A53,'egyeni-ranglista'!$A:$A,0),IJ$279):INDEX('egyeni-ranglista'!$1:$1048576,MATCH($A53,'egyeni-ranglista'!$A:$A,0),IJ$280))</f>
        <v>118.3306659239835</v>
      </c>
      <c r="IK53" s="9" t="s">
        <v>1448</v>
      </c>
      <c r="IL53" s="43"/>
      <c r="IM53" s="9"/>
      <c r="IN53" s="43"/>
      <c r="IO53" s="9"/>
      <c r="IP53" s="43"/>
      <c r="IQ53" s="9"/>
      <c r="IR53" s="43"/>
      <c r="IS53" s="9"/>
      <c r="IT53" s="43"/>
      <c r="IU53" s="9"/>
      <c r="IV53" s="43"/>
      <c r="IW53" s="9"/>
      <c r="IX53" s="43"/>
      <c r="IY53" s="9"/>
      <c r="IZ53" s="43"/>
      <c r="JA53" s="9"/>
      <c r="JB53" s="43"/>
      <c r="JC53" s="9"/>
      <c r="JD53" s="43"/>
      <c r="JE53" s="9"/>
      <c r="JF53" s="43"/>
      <c r="JG53" s="9"/>
      <c r="JH53" s="43"/>
      <c r="JI53" s="9"/>
      <c r="JJ53" s="43">
        <f>SUM(INDEX('egyeni-ranglista'!$1:$1048576,MATCH($A53,'egyeni-ranglista'!$A:$A,0),JJ$279):INDEX('egyeni-ranglista'!$1:$1048576,MATCH($A53,'egyeni-ranglista'!$A:$A,0),JJ$280))</f>
        <v>119.89205427695505</v>
      </c>
      <c r="JK53" s="9" t="s">
        <v>1448</v>
      </c>
      <c r="JL53" s="43"/>
      <c r="JM53" s="9"/>
      <c r="JN53" s="43">
        <f>SUM(INDEX('egyeni-ranglista'!$1:$1048576,MATCH($A53,'egyeni-ranglista'!$A:$A,0),JN$279):INDEX('egyeni-ranglista'!$1:$1048576,MATCH($A53,'egyeni-ranglista'!$A:$A,0),JN$280))</f>
        <v>134.46937843936908</v>
      </c>
      <c r="JO53" s="9" t="s">
        <v>1448</v>
      </c>
      <c r="JP53" s="43"/>
      <c r="JQ53" s="9"/>
      <c r="JR53" s="43">
        <f>SUM(INDEX('egyeni-ranglista'!$1:$1048576,MATCH($A53,'egyeni-ranglista'!$A:$A,0),JR$279):INDEX('egyeni-ranglista'!$1:$1048576,MATCH($A53,'egyeni-ranglista'!$A:$A,0),JR$280))</f>
        <v>145.17499387464474</v>
      </c>
      <c r="JS53" s="9" t="s">
        <v>1448</v>
      </c>
      <c r="JT53" s="43"/>
      <c r="JU53" s="9"/>
      <c r="JV53" s="43">
        <f>SUM(INDEX('egyeni-ranglista'!$1:$1048576,MATCH($A53,'egyeni-ranglista'!$A:$A,0),JV$279):INDEX('egyeni-ranglista'!$1:$1048576,MATCH($A53,'egyeni-ranglista'!$A:$A,0),JV$280))</f>
        <v>130.83050944323423</v>
      </c>
      <c r="JW53" s="9" t="s">
        <v>1448</v>
      </c>
      <c r="JX53" s="43"/>
      <c r="JY53" s="9"/>
      <c r="JZ53" s="43"/>
      <c r="KA53" s="9"/>
      <c r="KB53" s="43"/>
      <c r="KC53" s="9"/>
      <c r="KD53" s="43"/>
      <c r="KE53" s="9"/>
      <c r="KF53" s="43"/>
      <c r="KG53" s="9"/>
      <c r="KH53" s="43"/>
      <c r="KI53" s="9"/>
      <c r="KJ53" s="43"/>
      <c r="KK53" s="9"/>
      <c r="KL53" s="43"/>
      <c r="KM53" s="9"/>
      <c r="KN53" s="43"/>
      <c r="KO53" s="9"/>
      <c r="KP53" s="43">
        <f>SUM(INDEX('egyeni-ranglista'!$1:$1048576,MATCH($A53,'egyeni-ranglista'!$A:$A,0),KP$279):INDEX('egyeni-ranglista'!$1:$1048576,MATCH($A53,'egyeni-ranglista'!$A:$A,0),KP$280))</f>
        <v>117.28168665557938</v>
      </c>
      <c r="KQ53" s="9" t="s">
        <v>1</v>
      </c>
      <c r="KR53" s="43"/>
      <c r="KS53" s="9"/>
      <c r="KT53" s="43"/>
      <c r="KU53" s="9"/>
      <c r="KV53" s="43"/>
      <c r="KW53" s="9"/>
      <c r="KX53" s="43"/>
      <c r="KY53" s="9"/>
      <c r="KZ53" s="43"/>
      <c r="LA53" s="9"/>
      <c r="LB53" s="43"/>
      <c r="LC53" s="9"/>
      <c r="LD53" s="43"/>
      <c r="LE53" s="9"/>
      <c r="LF53" s="43"/>
      <c r="LG53" s="9"/>
      <c r="LH53" s="43"/>
      <c r="LI53" s="9"/>
      <c r="LJ53" s="43"/>
      <c r="LK53" s="9"/>
      <c r="LL53" s="43">
        <f>SUM(INDEX('egyeni-ranglista'!$1:$1048576,MATCH($A53,'egyeni-ranglista'!$A:$A,0),LL$279):INDEX('egyeni-ranglista'!$1:$1048576,MATCH($A53,'egyeni-ranglista'!$A:$A,0),LL$280))</f>
        <v>75.371949255638043</v>
      </c>
      <c r="LM53" s="9" t="s">
        <v>1</v>
      </c>
      <c r="LN53" s="43"/>
      <c r="LO53" s="9"/>
      <c r="LP53" s="43">
        <f>SUM(INDEX('egyeni-ranglista'!$1:$1048576,MATCH($A53,'egyeni-ranglista'!$A:$A,0),LP$279):INDEX('egyeni-ranglista'!$1:$1048576,MATCH($A53,'egyeni-ranglista'!$A:$A,0),LP$280))</f>
        <v>77.123108614309615</v>
      </c>
      <c r="LQ53" s="37" t="s">
        <v>1448</v>
      </c>
      <c r="LR53" s="43"/>
      <c r="LS53" s="37"/>
      <c r="LT53" s="43"/>
      <c r="LU53" s="37"/>
      <c r="LV53" s="43"/>
      <c r="LW53" s="37"/>
      <c r="LX53" s="43"/>
      <c r="LY53" s="37"/>
      <c r="LZ53" s="43"/>
      <c r="MA53" s="37"/>
      <c r="MB53" s="43">
        <f>SUM(INDEX('egyeni-ranglista'!$1:$1048576,MATCH($A53,'egyeni-ranglista'!$A:$A,0),MB$279):INDEX('egyeni-ranglista'!$1:$1048576,MATCH($A53,'egyeni-ranglista'!$A:$A,0),MB$280))</f>
        <v>77.066233582917732</v>
      </c>
      <c r="MC53" s="37" t="s">
        <v>1</v>
      </c>
      <c r="MD53" s="43"/>
      <c r="ME53" s="37"/>
      <c r="MF53" s="43">
        <f>SUM(INDEX('egyeni-ranglista'!$1:$1048576,MATCH($A53,'egyeni-ranglista'!$A:$A,0),MF$279):INDEX('egyeni-ranglista'!$1:$1048576,MATCH($A53,'egyeni-ranglista'!$A:$A,0),MF$280))</f>
        <v>60.308449197953983</v>
      </c>
      <c r="MG53" s="37" t="s">
        <v>1448</v>
      </c>
      <c r="MH53" s="43">
        <f>SUM(INDEX('egyeni-ranglista'!$1:$1048576,MATCH($A53,'egyeni-ranglista'!$A:$A,0),MH$279):INDEX('egyeni-ranglista'!$1:$1048576,MATCH($A53,'egyeni-ranglista'!$A:$A,0),MH$280))</f>
        <v>68.945749180158828</v>
      </c>
      <c r="MI53" s="37" t="s">
        <v>1448</v>
      </c>
      <c r="MJ53" s="43"/>
      <c r="MK53" s="37"/>
      <c r="ML53" s="43"/>
      <c r="MM53" s="37"/>
      <c r="MN53" s="43"/>
      <c r="MO53" s="37"/>
      <c r="MP53" s="43">
        <f>SUM(INDEX('egyeni-ranglista'!$1:$1048576,MATCH($A53,'egyeni-ranglista'!$A:$A,0),MP$279):INDEX('egyeni-ranglista'!$1:$1048576,MATCH($A53,'egyeni-ranglista'!$A:$A,0),MP$280))</f>
        <v>76.509137641300555</v>
      </c>
      <c r="MQ53" s="37" t="s">
        <v>1448</v>
      </c>
      <c r="MR53" s="43"/>
      <c r="MS53" s="37"/>
      <c r="MT53" s="43"/>
      <c r="MU53" s="37"/>
    </row>
    <row r="54" spans="1:359" s="9" customFormat="1">
      <c r="A54" s="1" t="s">
        <v>176</v>
      </c>
      <c r="B54" s="43"/>
      <c r="D54" s="43">
        <v>8.3000000000000007</v>
      </c>
      <c r="E54" s="6" t="s">
        <v>96</v>
      </c>
      <c r="F54" s="43">
        <v>8.3000000000000007</v>
      </c>
      <c r="G54" s="6" t="s">
        <v>96</v>
      </c>
      <c r="H54" s="43" t="s">
        <v>206</v>
      </c>
      <c r="I54" s="1"/>
      <c r="J54" s="43">
        <v>8.3000000000000007</v>
      </c>
      <c r="K54" s="6" t="s">
        <v>96</v>
      </c>
      <c r="L54" s="43">
        <v>9.7951707983450333</v>
      </c>
      <c r="M54" s="6" t="s">
        <v>96</v>
      </c>
      <c r="N54" s="43" t="s">
        <v>206</v>
      </c>
      <c r="O54" s="1"/>
      <c r="P54" s="43">
        <v>10.733909018881091</v>
      </c>
      <c r="Q54" s="6" t="s">
        <v>96</v>
      </c>
      <c r="R54" s="43" t="s">
        <v>206</v>
      </c>
      <c r="S54" s="1"/>
      <c r="T54" s="43" t="s">
        <v>206</v>
      </c>
      <c r="U54" s="1"/>
      <c r="V54" s="43"/>
      <c r="X54" s="43"/>
      <c r="Z54" s="43"/>
      <c r="AB54" s="43">
        <v>19.735635084980295</v>
      </c>
      <c r="AC54" s="6" t="s">
        <v>96</v>
      </c>
      <c r="AD54" s="43" t="s">
        <v>206</v>
      </c>
      <c r="AE54" s="1"/>
      <c r="AF54" s="1"/>
      <c r="AG54" s="1"/>
      <c r="AH54" s="1"/>
      <c r="AI54" s="1"/>
      <c r="AJ54" s="43">
        <v>22.164956955252563</v>
      </c>
      <c r="AK54" s="6" t="s">
        <v>96</v>
      </c>
      <c r="AL54" s="43"/>
      <c r="AM54" s="1"/>
      <c r="AN54" s="43"/>
      <c r="AO54" s="1"/>
      <c r="AP54" s="43"/>
      <c r="AQ54" s="1"/>
      <c r="AR54" s="43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43">
        <f>SUM(INDEX('egyeni-ranglista'!$1:$1048576,MATCH($A54,'egyeni-ranglista'!$A:$A,0),BD$279):INDEX('egyeni-ranglista'!$1:$1048576,MATCH($A54,'egyeni-ranglista'!$A:$A,0),BD$280))</f>
        <v>14.610462427002597</v>
      </c>
      <c r="BE54" s="9" t="s">
        <v>630</v>
      </c>
      <c r="BF54" s="43"/>
      <c r="BH54" s="43"/>
      <c r="BI54" s="9" t="s">
        <v>630</v>
      </c>
      <c r="BJ54" s="43"/>
      <c r="BL54" s="43"/>
      <c r="BN54" s="43">
        <f>SUM(INDEX('egyeni-ranglista'!$1:$1048576,MATCH($A54,'egyeni-ranglista'!$A:$A,0),BN$279):INDEX('egyeni-ranglista'!$1:$1048576,MATCH($A54,'egyeni-ranglista'!$A:$A,0),BN$280))</f>
        <v>17.563067430210687</v>
      </c>
      <c r="BO54" s="6" t="s">
        <v>96</v>
      </c>
      <c r="BP54" s="43"/>
      <c r="BR54" s="43"/>
      <c r="BT54" s="43"/>
      <c r="BV54" s="43"/>
      <c r="BX54" s="43">
        <f>SUM(INDEX('egyeni-ranglista'!$1:$1048576,MATCH($A54,'egyeni-ranglista'!$A:$A,0),BX$279):INDEX('egyeni-ranglista'!$1:$1048576,MATCH($A54,'egyeni-ranglista'!$A:$A,0),BX$280))</f>
        <v>18.931604306177061</v>
      </c>
      <c r="BY54" s="6" t="s">
        <v>96</v>
      </c>
      <c r="BZ54" s="43"/>
      <c r="CB54" s="43"/>
      <c r="CD54" s="43"/>
      <c r="CF54" s="43">
        <f>SUM(INDEX('egyeni-ranglista'!$1:$1048576,MATCH($A54,'egyeni-ranglista'!$A:$A,0),CF$279):INDEX('egyeni-ranglista'!$1:$1048576,MATCH($A54,'egyeni-ranglista'!$A:$A,0),CF$280))</f>
        <v>19.467743612015241</v>
      </c>
      <c r="CG54" s="6" t="s">
        <v>96</v>
      </c>
      <c r="CH54" s="43"/>
      <c r="CJ54" s="43"/>
      <c r="CL54" s="43"/>
      <c r="CN54" s="43"/>
      <c r="CP54" s="43"/>
      <c r="CR54" s="43"/>
      <c r="CT54" s="43"/>
      <c r="CV54" s="43"/>
      <c r="CX54" s="43"/>
      <c r="CZ54" s="43">
        <f>SUM(INDEX('egyeni-ranglista'!$1:$1048576,MATCH($A54,'egyeni-ranglista'!$A:$A,0),CZ$279):INDEX('egyeni-ranglista'!$1:$1048576,MATCH($A54,'egyeni-ranglista'!$A:$A,0),CZ$280))</f>
        <v>24.523032027656626</v>
      </c>
      <c r="DA54" s="6" t="s">
        <v>822</v>
      </c>
      <c r="DB54" s="43"/>
      <c r="DC54" s="1"/>
      <c r="DD54" s="43"/>
      <c r="DE54" s="1"/>
      <c r="DF54" s="43">
        <f>SUM(INDEX('egyeni-ranglista'!$1:$1048576,MATCH($A54,'egyeni-ranglista'!$A:$A,0),DF$279):INDEX('egyeni-ranglista'!$1:$1048576,MATCH($A54,'egyeni-ranglista'!$A:$A,0),DF$280))</f>
        <v>23.77752655590659</v>
      </c>
      <c r="DG54" s="1" t="s">
        <v>1230</v>
      </c>
      <c r="DH54" s="43"/>
      <c r="DI54" s="1"/>
      <c r="DJ54" s="43"/>
      <c r="DK54" s="1"/>
      <c r="DL54" s="43"/>
      <c r="DM54" s="1"/>
      <c r="DN54" s="43">
        <f>SUM(INDEX('egyeni-ranglista'!$1:$1048576,MATCH($A54,'egyeni-ranglista'!$A:$A,0),DN$279):INDEX('egyeni-ranglista'!$1:$1048576,MATCH($A54,'egyeni-ranglista'!$A:$A,0),DN$280))</f>
        <v>28.46734973367154</v>
      </c>
      <c r="DO54" s="6" t="s">
        <v>96</v>
      </c>
      <c r="DP54" s="43"/>
      <c r="DR54" s="1"/>
      <c r="DS54" s="1"/>
      <c r="DT54" s="43">
        <f>SUM(INDEX('egyeni-ranglista'!$1:$1048576,MATCH($A54,'egyeni-ranglista'!$A:$A,0),DT$279):INDEX('egyeni-ranglista'!$1:$1048576,MATCH($A54,'egyeni-ranglista'!$A:$A,0),DT$280))</f>
        <v>27.045569866621808</v>
      </c>
      <c r="DU54" s="6" t="s">
        <v>96</v>
      </c>
      <c r="DV54" s="43"/>
      <c r="DW54" s="1"/>
      <c r="DX54" s="43"/>
      <c r="DY54" s="1"/>
      <c r="DZ54" s="1"/>
      <c r="EA54" s="1"/>
      <c r="EB54" s="43">
        <f>SUM(INDEX('egyeni-ranglista'!$1:$1048576,MATCH($A54,'egyeni-ranglista'!$A:$A,0),EB$279):INDEX('egyeni-ranglista'!$1:$1048576,MATCH($A54,'egyeni-ranglista'!$A:$A,0),EB$280))</f>
        <v>28.752483417595272</v>
      </c>
      <c r="EC54" s="6" t="s">
        <v>96</v>
      </c>
      <c r="ED54" s="1"/>
      <c r="EE54" s="1"/>
      <c r="EF54" s="1"/>
      <c r="EG54" s="1"/>
      <c r="EH54" s="1"/>
      <c r="EI54" s="1"/>
      <c r="EJ54" s="1"/>
      <c r="EK54" s="1"/>
      <c r="EL54" s="43"/>
      <c r="EN54" s="43">
        <f>SUM(INDEX('egyeni-ranglista'!$1:$1048576,MATCH($A54,'egyeni-ranglista'!$A:$A,0),EN$279):INDEX('egyeni-ranglista'!$1:$1048576,MATCH($A54,'egyeni-ranglista'!$A:$A,0),EN$280))</f>
        <v>20.71961404039703</v>
      </c>
      <c r="EO54" s="6" t="s">
        <v>96</v>
      </c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43">
        <f>SUM(INDEX('egyeni-ranglista'!$1:$1048576,MATCH($A54,'egyeni-ranglista'!$A:$A,0),FF$279):INDEX('egyeni-ranglista'!$1:$1048576,MATCH($A54,'egyeni-ranglista'!$A:$A,0),FF$280))</f>
        <v>36.858333111375075</v>
      </c>
      <c r="FG54" s="141" t="s">
        <v>1361</v>
      </c>
      <c r="FH54" s="43"/>
      <c r="FJ54" s="43"/>
      <c r="FL54" s="43"/>
      <c r="FN54" s="1"/>
      <c r="FO54" s="1"/>
      <c r="FP54" s="43"/>
      <c r="FQ54" s="141"/>
      <c r="FR54" s="43"/>
      <c r="FT54" s="43"/>
      <c r="FV54" s="43">
        <f>SUM(INDEX('egyeni-ranglista'!$1:$1048576,MATCH($A54,'egyeni-ranglista'!$A:$A,0),FV$279):INDEX('egyeni-ranglista'!$1:$1048576,MATCH($A54,'egyeni-ranglista'!$A:$A,0),FV$280))</f>
        <v>36.373599388157956</v>
      </c>
      <c r="FW54" s="9" t="s">
        <v>96</v>
      </c>
      <c r="FX54" s="43"/>
      <c r="FZ54" s="43"/>
      <c r="GB54" s="43">
        <f>SUM(INDEX('egyeni-ranglista'!$1:$1048576,MATCH($A54,'egyeni-ranglista'!$A:$A,0),GB$279):INDEX('egyeni-ranglista'!$1:$1048576,MATCH($A54,'egyeni-ranglista'!$A:$A,0),GB$280))</f>
        <v>32.247489617347846</v>
      </c>
      <c r="GC54" s="9" t="s">
        <v>96</v>
      </c>
      <c r="GD54" s="43"/>
      <c r="GF54" s="43">
        <f>SUM(INDEX('egyeni-ranglista'!$1:$1048576,MATCH($A54,'egyeni-ranglista'!$A:$A,0),GF$279):INDEX('egyeni-ranglista'!$1:$1048576,MATCH($A54,'egyeni-ranglista'!$A:$A,0),GF$280))</f>
        <v>37.141014760171942</v>
      </c>
      <c r="GG54" s="9" t="s">
        <v>96</v>
      </c>
      <c r="GH54" s="43"/>
      <c r="GJ54" s="43">
        <f>SUM(INDEX('egyeni-ranglista'!$1:$1048576,MATCH($A54,'egyeni-ranglista'!$A:$A,0),GJ$279):INDEX('egyeni-ranglista'!$1:$1048576,MATCH($A54,'egyeni-ranglista'!$A:$A,0),GJ$280))</f>
        <v>37.733243826643118</v>
      </c>
      <c r="GK54" s="9" t="s">
        <v>1330</v>
      </c>
      <c r="GL54" s="43"/>
      <c r="GN54" s="43">
        <f>SUM(INDEX('egyeni-ranglista'!$1:$1048576,MATCH($A54,'egyeni-ranglista'!$A:$A,0),GN$279):INDEX('egyeni-ranglista'!$1:$1048576,MATCH($A54,'egyeni-ranglista'!$A:$A,0),GN$280))</f>
        <v>40.082308351319995</v>
      </c>
      <c r="GO54" s="9" t="s">
        <v>1477</v>
      </c>
      <c r="GP54" s="43"/>
      <c r="GR54" s="43"/>
      <c r="GT54" s="43"/>
      <c r="GV54" s="43"/>
      <c r="GX54" s="43"/>
      <c r="GZ54" s="43"/>
      <c r="HB54" s="43"/>
      <c r="HD54" s="43"/>
      <c r="HF54" s="43"/>
      <c r="HH54" s="43"/>
      <c r="HJ54" s="43"/>
      <c r="HL54" s="43"/>
      <c r="HN54" s="43"/>
      <c r="HP54" s="43">
        <f>SUM(INDEX('egyeni-ranglista'!$1:$1048576,MATCH($A54,'egyeni-ranglista'!$A:$A,0),HP$279):INDEX('egyeni-ranglista'!$1:$1048576,MATCH($A54,'egyeni-ranglista'!$A:$A,0),HP$280))</f>
        <v>14.307551590079022</v>
      </c>
      <c r="HQ54" s="9" t="s">
        <v>96</v>
      </c>
      <c r="HR54" s="43"/>
      <c r="HT54" s="43"/>
      <c r="HV54" s="43"/>
      <c r="HX54" s="43"/>
      <c r="HZ54" s="43"/>
      <c r="IB54" s="43">
        <f>SUM(INDEX('egyeni-ranglista'!$1:$1048576,MATCH($A54,'egyeni-ranglista'!$A:$A,0),IB$279):INDEX('egyeni-ranglista'!$1:$1048576,MATCH($A54,'egyeni-ranglista'!$A:$A,0),IB$280))</f>
        <v>34.444552388276584</v>
      </c>
      <c r="IC54" s="9" t="s">
        <v>96</v>
      </c>
      <c r="ID54" s="43"/>
      <c r="IF54" s="43"/>
      <c r="IH54" s="43"/>
      <c r="IJ54" s="43">
        <f>SUM(INDEX('egyeni-ranglista'!$1:$1048576,MATCH($A54,'egyeni-ranglista'!$A:$A,0),IJ$279):INDEX('egyeni-ranglista'!$1:$1048576,MATCH($A54,'egyeni-ranglista'!$A:$A,0),IJ$280))</f>
        <v>37.332686400185146</v>
      </c>
      <c r="IK54" s="9" t="s">
        <v>96</v>
      </c>
      <c r="IL54" s="43"/>
      <c r="IN54" s="43"/>
      <c r="IP54" s="43"/>
      <c r="IR54" s="43"/>
      <c r="IT54" s="43"/>
      <c r="IV54" s="43"/>
      <c r="IX54" s="43"/>
      <c r="IZ54" s="43"/>
      <c r="JB54" s="43">
        <f>SUM(INDEX('egyeni-ranglista'!$1:$1048576,MATCH($A54,'egyeni-ranglista'!$A:$A,0),JB$279):INDEX('egyeni-ranglista'!$1:$1048576,MATCH($A54,'egyeni-ranglista'!$A:$A,0),JB$280))</f>
        <v>37.247548826546428</v>
      </c>
      <c r="JC54" s="9" t="s">
        <v>96</v>
      </c>
      <c r="JD54" s="43"/>
      <c r="JF54" s="43"/>
      <c r="JH54" s="43"/>
      <c r="JJ54" s="43"/>
      <c r="JL54" s="43"/>
      <c r="JN54" s="43"/>
      <c r="JP54" s="43"/>
      <c r="JR54" s="43">
        <f>SUM(INDEX('egyeni-ranglista'!$1:$1048576,MATCH($A54,'egyeni-ranglista'!$A:$A,0),JR$279):INDEX('egyeni-ranglista'!$1:$1048576,MATCH($A54,'egyeni-ranglista'!$A:$A,0),JR$280))</f>
        <v>38.19549902040135</v>
      </c>
      <c r="JS54" s="9" t="s">
        <v>1551</v>
      </c>
      <c r="JT54" s="43"/>
      <c r="JV54" s="43">
        <f>SUM(INDEX('egyeni-ranglista'!$1:$1048576,MATCH($A54,'egyeni-ranglista'!$A:$A,0),JV$279):INDEX('egyeni-ranglista'!$1:$1048576,MATCH($A54,'egyeni-ranglista'!$A:$A,0),JV$280))</f>
        <v>34.370309044993263</v>
      </c>
      <c r="JW54" s="9" t="s">
        <v>1477</v>
      </c>
      <c r="JX54" s="43"/>
      <c r="JZ54" s="43"/>
      <c r="KB54" s="43"/>
      <c r="KD54" s="43"/>
      <c r="KF54" s="43"/>
      <c r="KH54" s="43"/>
      <c r="KJ54" s="43"/>
      <c r="KL54" s="43"/>
      <c r="KN54" s="43"/>
      <c r="KP54" s="43"/>
      <c r="KR54" s="43">
        <f>SUM(INDEX('egyeni-ranglista'!$1:$1048576,MATCH($A54,'egyeni-ranglista'!$A:$A,0),KR$279):INDEX('egyeni-ranglista'!$1:$1048576,MATCH($A54,'egyeni-ranglista'!$A:$A,0),KR$280))</f>
        <v>31.660544487462303</v>
      </c>
      <c r="KS54" s="9" t="s">
        <v>96</v>
      </c>
      <c r="KT54" s="43"/>
      <c r="KV54" s="43"/>
      <c r="KX54" s="43"/>
      <c r="KZ54" s="43"/>
      <c r="LB54" s="43"/>
      <c r="LD54" s="43"/>
      <c r="LF54" s="43"/>
      <c r="LH54" s="43"/>
      <c r="LJ54" s="43"/>
      <c r="LL54" s="43"/>
      <c r="LN54" s="43"/>
      <c r="LP54" s="43"/>
      <c r="LR54" s="43">
        <f>SUM(INDEX('egyeni-ranglista'!$1:$1048576,MATCH($A54,'egyeni-ranglista'!$A:$A,0),LR$279):INDEX('egyeni-ranglista'!$1:$1048576,MATCH($A54,'egyeni-ranglista'!$A:$A,0),LR$280))</f>
        <v>17.355396727939127</v>
      </c>
      <c r="LS54" s="9" t="s">
        <v>96</v>
      </c>
      <c r="LT54" s="43"/>
      <c r="LV54" s="43"/>
      <c r="LX54" s="43"/>
      <c r="LZ54" s="43"/>
      <c r="MB54" s="43">
        <f>SUM(INDEX('egyeni-ranglista'!$1:$1048576,MATCH($A54,'egyeni-ranglista'!$A:$A,0),MB$279):INDEX('egyeni-ranglista'!$1:$1048576,MATCH($A54,'egyeni-ranglista'!$A:$A,0),MB$280))</f>
        <v>10.215809289888005</v>
      </c>
      <c r="MC54" s="9" t="s">
        <v>96</v>
      </c>
      <c r="MD54" s="43"/>
      <c r="MF54" s="43">
        <f>SUM(INDEX('egyeni-ranglista'!$1:$1048576,MATCH($A54,'egyeni-ranglista'!$A:$A,0),MF$279):INDEX('egyeni-ranglista'!$1:$1048576,MATCH($A54,'egyeni-ranglista'!$A:$A,0),MF$280))</f>
        <v>10.215809289888005</v>
      </c>
      <c r="MG54" s="37" t="s">
        <v>96</v>
      </c>
      <c r="MH54" s="43">
        <f>SUM(INDEX('egyeni-ranglista'!$1:$1048576,MATCH($A54,'egyeni-ranglista'!$A:$A,0),MH$279):INDEX('egyeni-ranglista'!$1:$1048576,MATCH($A54,'egyeni-ranglista'!$A:$A,0),MH$280))</f>
        <v>10.935584288405074</v>
      </c>
      <c r="MI54" s="37" t="s">
        <v>1636</v>
      </c>
      <c r="MJ54" s="43"/>
      <c r="ML54" s="43"/>
      <c r="MN54" s="43"/>
      <c r="MP54" s="43">
        <f>SUM(INDEX('egyeni-ranglista'!$1:$1048576,MATCH($A54,'egyeni-ranglista'!$A:$A,0),MP$279):INDEX('egyeni-ranglista'!$1:$1048576,MATCH($A54,'egyeni-ranglista'!$A:$A,0),MP$280))</f>
        <v>13.043141944304637</v>
      </c>
      <c r="MQ54" s="9" t="s">
        <v>1636</v>
      </c>
      <c r="MR54" s="43"/>
      <c r="MT54" s="43"/>
    </row>
    <row r="55" spans="1:359">
      <c r="A55" s="1" t="s">
        <v>151</v>
      </c>
      <c r="C55" s="9"/>
      <c r="D55" s="43">
        <v>25</v>
      </c>
      <c r="E55" s="7" t="s">
        <v>97</v>
      </c>
      <c r="F55" s="43">
        <v>25</v>
      </c>
      <c r="G55" s="7" t="s">
        <v>97</v>
      </c>
      <c r="H55" s="43" t="s">
        <v>206</v>
      </c>
      <c r="J55" s="43">
        <v>25</v>
      </c>
      <c r="K55" s="7" t="s">
        <v>97</v>
      </c>
      <c r="L55" s="43"/>
      <c r="M55" s="9"/>
      <c r="N55" s="43">
        <v>27.242756197517547</v>
      </c>
      <c r="O55" s="7" t="s">
        <v>97</v>
      </c>
      <c r="P55" s="43" t="s">
        <v>206</v>
      </c>
      <c r="R55" s="43" t="s">
        <v>206</v>
      </c>
      <c r="T55" s="43">
        <v>28.922440396250742</v>
      </c>
      <c r="U55" s="7" t="s">
        <v>97</v>
      </c>
      <c r="V55" s="43"/>
      <c r="W55" s="9"/>
      <c r="X55" s="43"/>
      <c r="Y55" s="9"/>
      <c r="Z55" s="43"/>
      <c r="AA55" s="9"/>
      <c r="AB55" s="43">
        <v>54.324979228152984</v>
      </c>
      <c r="AC55" s="9" t="s">
        <v>96</v>
      </c>
      <c r="AD55" s="43" t="s">
        <v>206</v>
      </c>
      <c r="AJ55" s="43">
        <v>56.754301098425252</v>
      </c>
      <c r="AK55" s="1" t="s">
        <v>96</v>
      </c>
      <c r="AL55" s="43"/>
      <c r="AN55" s="43"/>
      <c r="AP55" s="43">
        <f>SUM(INDEX('egyeni-ranglista'!$1:$1048576,MATCH($A55,'egyeni-ranglista'!$A:$A,0),AP$279):INDEX('egyeni-ranglista'!$1:$1048576,MATCH($A55,'egyeni-ranglista'!$A:$A,0),AP$280))</f>
        <v>32.499806570175288</v>
      </c>
      <c r="AQ55" s="9" t="s">
        <v>540</v>
      </c>
      <c r="AR55" s="43"/>
      <c r="AS55" s="9"/>
      <c r="AY55" s="9" t="s">
        <v>611</v>
      </c>
      <c r="BA55" s="9"/>
      <c r="BC55" s="9"/>
      <c r="BD55" s="43">
        <f>SUM(INDEX('egyeni-ranglista'!$1:$1048576,MATCH($A55,'egyeni-ranglista'!$A:$A,0),BD$279):INDEX('egyeni-ranglista'!$1:$1048576,MATCH($A55,'egyeni-ranglista'!$A:$A,0),BD$280))</f>
        <v>35.733766736568064</v>
      </c>
      <c r="BE55" s="1" t="s">
        <v>631</v>
      </c>
      <c r="BF55" s="43"/>
      <c r="BG55" s="9"/>
      <c r="BH55" s="43">
        <f>SUM(INDEX('egyeni-ranglista'!$1:$1048576,MATCH($A55,'egyeni-ranglista'!$A:$A,0),BH$279):INDEX('egyeni-ranglista'!$1:$1048576,MATCH($A55,'egyeni-ranglista'!$A:$A,0),BH$280))</f>
        <v>35.733766736568064</v>
      </c>
      <c r="BI55" s="7" t="s">
        <v>97</v>
      </c>
      <c r="BJ55" s="43"/>
      <c r="BK55" s="9"/>
      <c r="BL55" s="43"/>
      <c r="BM55" s="9"/>
      <c r="BN55" s="43">
        <f>SUM(INDEX('egyeni-ranglista'!$1:$1048576,MATCH($A55,'egyeni-ranglista'!$A:$A,0),BN$279):INDEX('egyeni-ranglista'!$1:$1048576,MATCH($A55,'egyeni-ranglista'!$A:$A,0),BN$280))</f>
        <v>35.733766736568064</v>
      </c>
      <c r="BO55" s="7" t="s">
        <v>97</v>
      </c>
      <c r="BP55" s="43"/>
      <c r="BQ55" s="9"/>
      <c r="BR55" s="43"/>
      <c r="BS55" s="9"/>
      <c r="BT55" s="43"/>
      <c r="BU55" s="9"/>
      <c r="BV55" s="43"/>
      <c r="BW55" s="9"/>
      <c r="BX55" s="43">
        <f>SUM(INDEX('egyeni-ranglista'!$1:$1048576,MATCH($A55,'egyeni-ranglista'!$A:$A,0),BX$279):INDEX('egyeni-ranglista'!$1:$1048576,MATCH($A55,'egyeni-ranglista'!$A:$A,0),BX$280))</f>
        <v>33.491010539050521</v>
      </c>
      <c r="BY55" s="7" t="s">
        <v>97</v>
      </c>
      <c r="BZ55" s="43"/>
      <c r="CA55" s="9"/>
      <c r="CB55" s="43"/>
      <c r="CC55" s="9"/>
      <c r="CD55" s="43"/>
      <c r="CE55" s="9"/>
      <c r="CF55" s="43">
        <f>SUM(INDEX('egyeni-ranglista'!$1:$1048576,MATCH($A55,'egyeni-ranglista'!$A:$A,0),CF$279):INDEX('egyeni-ranglista'!$1:$1048576,MATCH($A55,'egyeni-ranglista'!$A:$A,0),CF$280))</f>
        <v>7.7094055136792701</v>
      </c>
      <c r="CG55" s="7" t="s">
        <v>97</v>
      </c>
      <c r="CH55" s="43"/>
      <c r="CI55" s="9"/>
      <c r="CJ55" s="43"/>
      <c r="CK55" s="9"/>
      <c r="CL55" s="43"/>
      <c r="CM55" s="9"/>
      <c r="CN55" s="43"/>
      <c r="CO55" s="9"/>
      <c r="CP55" s="43"/>
      <c r="CQ55" s="9"/>
      <c r="CR55" s="43"/>
      <c r="CS55" s="9"/>
      <c r="CT55" s="43"/>
      <c r="CU55" s="9"/>
      <c r="CV55" s="43">
        <f>SUM(INDEX('egyeni-ranglista'!$1:$1048576,MATCH($A55,'egyeni-ranglista'!$A:$A,0),CV$279):INDEX('egyeni-ranglista'!$1:$1048576,MATCH($A55,'egyeni-ranglista'!$A:$A,0),CV$280))</f>
        <v>15.758538043686116</v>
      </c>
      <c r="CW55" s="1" t="s">
        <v>151</v>
      </c>
      <c r="CX55" s="43"/>
      <c r="CY55" s="9"/>
      <c r="CZ55" s="43">
        <f>SUM(INDEX('egyeni-ranglista'!$1:$1048576,MATCH($A55,'egyeni-ranglista'!$A:$A,0),CZ$279):INDEX('egyeni-ranglista'!$1:$1048576,MATCH($A55,'egyeni-ranglista'!$A:$A,0),CZ$280))</f>
        <v>15.758538043686116</v>
      </c>
      <c r="DA55" s="7" t="s">
        <v>97</v>
      </c>
      <c r="DB55" s="43"/>
      <c r="DD55" s="43"/>
      <c r="DF55" s="43"/>
      <c r="DH55" s="43"/>
      <c r="DJ55" s="43"/>
      <c r="DL55" s="43"/>
      <c r="DN55" s="43">
        <f>SUM(INDEX('egyeni-ranglista'!$1:$1048576,MATCH($A55,'egyeni-ranglista'!$A:$A,0),DN$279):INDEX('egyeni-ranglista'!$1:$1048576,MATCH($A55,'egyeni-ranglista'!$A:$A,0),DN$280))</f>
        <v>11.779072405543301</v>
      </c>
      <c r="DO55" s="7" t="s">
        <v>97</v>
      </c>
      <c r="DP55" s="43"/>
      <c r="DQ55" s="9"/>
      <c r="DT55" s="43">
        <f>SUM(INDEX('egyeni-ranglista'!$1:$1048576,MATCH($A55,'egyeni-ranglista'!$A:$A,0),DT$279):INDEX('egyeni-ranglista'!$1:$1048576,MATCH($A55,'egyeni-ranglista'!$A:$A,0),DT$280))</f>
        <v>17.14950085746246</v>
      </c>
      <c r="DU55" s="7" t="s">
        <v>97</v>
      </c>
      <c r="DV55" s="43"/>
      <c r="DW55" s="9"/>
      <c r="DX55" s="43"/>
      <c r="DY55" s="9"/>
      <c r="DZ55" s="43"/>
      <c r="EA55" s="9"/>
      <c r="EB55" s="43">
        <f>SUM(INDEX('egyeni-ranglista'!$1:$1048576,MATCH($A55,'egyeni-ranglista'!$A:$A,0),EB$279):INDEX('egyeni-ranglista'!$1:$1048576,MATCH($A55,'egyeni-ranglista'!$A:$A,0),EB$280))</f>
        <v>28.955271098507321</v>
      </c>
      <c r="EC55" s="254" t="s">
        <v>1227</v>
      </c>
      <c r="ED55" s="43"/>
      <c r="EE55" s="9"/>
      <c r="EF55" s="43">
        <f>SUM(INDEX('egyeni-ranglista'!$1:$1048576,MATCH($A55,'egyeni-ranglista'!$A:$A,0),EF$279):INDEX('egyeni-ranglista'!$1:$1048576,MATCH($A55,'egyeni-ranglista'!$A:$A,0),EF$280))</f>
        <v>28.25665149113879</v>
      </c>
      <c r="EG55" s="7" t="s">
        <v>97</v>
      </c>
      <c r="EH55" s="43"/>
      <c r="EI55" s="9"/>
      <c r="EJ55" s="43"/>
      <c r="EK55" s="9"/>
      <c r="EL55" s="43"/>
      <c r="EM55" s="9"/>
      <c r="EN55" s="43">
        <f>SUM(INDEX('egyeni-ranglista'!$1:$1048576,MATCH($A55,'egyeni-ranglista'!$A:$A,0),EN$279):INDEX('egyeni-ranglista'!$1:$1048576,MATCH($A55,'egyeni-ranglista'!$A:$A,0),EN$280))</f>
        <v>28.866041123035725</v>
      </c>
      <c r="EO55" s="7" t="s">
        <v>97</v>
      </c>
      <c r="FF55" s="43">
        <f>SUM(INDEX('egyeni-ranglista'!$1:$1048576,MATCH($A55,'egyeni-ranglista'!$A:$A,0),FF$279):INDEX('egyeni-ranglista'!$1:$1048576,MATCH($A55,'egyeni-ranglista'!$A:$A,0),FF$280))</f>
        <v>25.474585529824118</v>
      </c>
      <c r="FG55" s="141" t="s">
        <v>1361</v>
      </c>
      <c r="FH55" s="43"/>
      <c r="FI55" s="9"/>
      <c r="FJ55" s="43">
        <f>SUM(INDEX('egyeni-ranglista'!$1:$1048576,MATCH($A55,'egyeni-ranglista'!$A:$A,0),FJ$279):INDEX('egyeni-ranglista'!$1:$1048576,MATCH($A55,'egyeni-ranglista'!$A:$A,0),FJ$280))</f>
        <v>31.210500120530309</v>
      </c>
      <c r="FK55" s="1" t="s">
        <v>151</v>
      </c>
      <c r="FL55" s="43"/>
      <c r="FM55" s="9"/>
      <c r="FP55" s="43"/>
      <c r="FQ55" s="141"/>
      <c r="FR55" s="43"/>
      <c r="FS55" s="9"/>
      <c r="FT55" s="43"/>
      <c r="FU55" s="9"/>
      <c r="FV55" s="43">
        <f>SUM(INDEX('egyeni-ranglista'!$1:$1048576,MATCH($A55,'egyeni-ranglista'!$A:$A,0),FV$279):INDEX('egyeni-ranglista'!$1:$1048576,MATCH($A55,'egyeni-ranglista'!$A:$A,0),FV$280))</f>
        <v>31.210500120530309</v>
      </c>
      <c r="FW55" s="9" t="s">
        <v>97</v>
      </c>
      <c r="FX55" s="43"/>
      <c r="FY55" s="9"/>
      <c r="FZ55" s="43"/>
      <c r="GA55" s="9"/>
      <c r="GB55" s="43">
        <f>SUM(INDEX('egyeni-ranglista'!$1:$1048576,MATCH($A55,'egyeni-ranglista'!$A:$A,0),GB$279):INDEX('egyeni-ranglista'!$1:$1048576,MATCH($A55,'egyeni-ranglista'!$A:$A,0),GB$280))</f>
        <v>14.034301427566291</v>
      </c>
      <c r="GC55" s="9" t="s">
        <v>97</v>
      </c>
      <c r="GD55" s="43"/>
      <c r="GE55" s="9"/>
      <c r="GF55" s="43"/>
      <c r="GG55" s="9"/>
      <c r="GH55" s="43"/>
      <c r="GI55" s="9"/>
      <c r="GJ55" s="43"/>
      <c r="GK55" s="9"/>
      <c r="GL55" s="43"/>
      <c r="GM55" s="9"/>
      <c r="GN55" s="43"/>
      <c r="GO55" s="9"/>
      <c r="GP55" s="43"/>
      <c r="GQ55" s="9"/>
      <c r="GR55" s="43"/>
      <c r="GS55" s="9"/>
      <c r="GT55" s="43"/>
      <c r="GU55" s="9"/>
      <c r="GV55" s="43"/>
      <c r="GW55" s="9"/>
      <c r="GX55" s="43"/>
      <c r="GY55" s="9"/>
      <c r="GZ55" s="43"/>
      <c r="HA55" s="9"/>
      <c r="HB55" s="43"/>
      <c r="HC55" s="9"/>
      <c r="HD55" s="43"/>
      <c r="HE55" s="9"/>
      <c r="HF55" s="43"/>
      <c r="HG55" s="9"/>
      <c r="HH55" s="43"/>
      <c r="HI55" s="9"/>
      <c r="HJ55" s="43"/>
      <c r="HK55" s="9"/>
      <c r="HL55" s="43"/>
      <c r="HM55" s="9"/>
      <c r="HN55" s="43"/>
      <c r="HO55" s="9"/>
      <c r="HP55" s="43">
        <f>SUM(INDEX('egyeni-ranglista'!$1:$1048576,MATCH($A55,'egyeni-ranglista'!$A:$A,0),HP$279):INDEX('egyeni-ranglista'!$1:$1048576,MATCH($A55,'egyeni-ranglista'!$A:$A,0),HP$280))</f>
        <v>0</v>
      </c>
      <c r="HQ55" s="9" t="s">
        <v>97</v>
      </c>
      <c r="HR55" s="43"/>
      <c r="HS55" s="9"/>
      <c r="HT55" s="43"/>
      <c r="HU55" s="9"/>
      <c r="HV55" s="43"/>
      <c r="HW55" s="9"/>
      <c r="HX55" s="43"/>
      <c r="HY55" s="9"/>
      <c r="HZ55" s="43"/>
      <c r="IA55" s="9"/>
      <c r="IB55" s="43"/>
      <c r="IC55" s="9"/>
      <c r="ID55" s="43"/>
      <c r="IE55" s="9"/>
      <c r="IF55" s="43"/>
      <c r="IG55" s="9"/>
      <c r="IH55" s="43"/>
      <c r="II55" s="9"/>
      <c r="IJ55" s="43">
        <f>SUM(INDEX('egyeni-ranglista'!$1:$1048576,MATCH($A55,'egyeni-ranglista'!$A:$A,0),IJ$279):INDEX('egyeni-ranglista'!$1:$1048576,MATCH($A55,'egyeni-ranglista'!$A:$A,0),IJ$280))</f>
        <v>4.0274001596395124</v>
      </c>
      <c r="IK55" s="9" t="s">
        <v>97</v>
      </c>
      <c r="IL55" s="43"/>
      <c r="IM55" s="9"/>
      <c r="IN55" s="43"/>
      <c r="IO55" s="9"/>
      <c r="IP55" s="43"/>
      <c r="IQ55" s="9"/>
      <c r="IR55" s="43"/>
      <c r="IS55" s="9"/>
      <c r="IT55" s="43"/>
      <c r="IU55" s="9"/>
      <c r="IV55" s="43"/>
      <c r="IW55" s="9"/>
      <c r="IX55" s="43"/>
      <c r="IY55" s="9"/>
      <c r="IZ55" s="43"/>
      <c r="JA55" s="9"/>
      <c r="JB55" s="43">
        <f>SUM(INDEX('egyeni-ranglista'!$1:$1048576,MATCH($A55,'egyeni-ranglista'!$A:$A,0),JB$279):INDEX('egyeni-ranglista'!$1:$1048576,MATCH($A55,'egyeni-ranglista'!$A:$A,0),JB$280))</f>
        <v>19.604745376104766</v>
      </c>
      <c r="JC55" s="9" t="s">
        <v>97</v>
      </c>
      <c r="JD55" s="43"/>
      <c r="JE55" s="9"/>
      <c r="JF55" s="43"/>
      <c r="JG55" s="9"/>
      <c r="JH55" s="43"/>
      <c r="JI55" s="9"/>
      <c r="JJ55" s="43"/>
      <c r="JK55" s="9"/>
      <c r="JL55" s="43"/>
      <c r="JM55" s="9"/>
      <c r="JN55" s="43"/>
      <c r="JO55" s="9"/>
      <c r="JP55" s="43"/>
      <c r="JQ55" s="9"/>
      <c r="JR55" s="43">
        <f>SUM(INDEX('egyeni-ranglista'!$1:$1048576,MATCH($A55,'egyeni-ranglista'!$A:$A,0),JR$279):INDEX('egyeni-ranglista'!$1:$1048576,MATCH($A55,'egyeni-ranglista'!$A:$A,0),JR$280))</f>
        <v>23.777227759446923</v>
      </c>
      <c r="JS55" s="1" t="s">
        <v>97</v>
      </c>
      <c r="JT55" s="43"/>
      <c r="JU55" s="9"/>
      <c r="JV55" s="43"/>
      <c r="JW55" s="9"/>
      <c r="JX55" s="43"/>
      <c r="JY55" s="9"/>
      <c r="JZ55" s="43"/>
      <c r="KA55" s="9"/>
      <c r="KB55" s="43"/>
      <c r="KC55" s="9"/>
      <c r="KD55" s="43"/>
      <c r="KE55" s="9"/>
      <c r="KF55" s="43"/>
      <c r="KG55" s="9"/>
      <c r="KH55" s="43"/>
      <c r="KI55" s="9"/>
      <c r="KJ55" s="43"/>
      <c r="KK55" s="9"/>
      <c r="KL55" s="43"/>
      <c r="KM55" s="9"/>
      <c r="KN55" s="43"/>
      <c r="KO55" s="9"/>
      <c r="KP55" s="43"/>
      <c r="KQ55" s="9"/>
      <c r="KR55" s="43">
        <f>SUM(INDEX('egyeni-ranglista'!$1:$1048576,MATCH($A55,'egyeni-ranglista'!$A:$A,0),KR$279):INDEX('egyeni-ranglista'!$1:$1048576,MATCH($A55,'egyeni-ranglista'!$A:$A,0),KR$280))</f>
        <v>25.226460183898194</v>
      </c>
      <c r="KS55" s="9" t="s">
        <v>97</v>
      </c>
      <c r="KT55" s="43"/>
      <c r="KU55" s="9"/>
      <c r="KV55" s="43"/>
      <c r="KW55" s="9"/>
      <c r="KX55" s="43"/>
      <c r="KY55" s="9"/>
      <c r="KZ55" s="43"/>
      <c r="LA55" s="9"/>
      <c r="LB55" s="43"/>
      <c r="LC55" s="9"/>
      <c r="LD55" s="43"/>
      <c r="LE55" s="9"/>
      <c r="LF55" s="43"/>
      <c r="LG55" s="9"/>
      <c r="LH55" s="43"/>
      <c r="LI55" s="9"/>
      <c r="LJ55" s="43"/>
      <c r="LK55" s="9"/>
      <c r="LL55" s="43"/>
      <c r="LM55" s="9"/>
      <c r="LN55" s="43"/>
      <c r="LO55" s="9"/>
      <c r="LP55" s="43"/>
      <c r="LQ55" s="9"/>
      <c r="LR55" s="43">
        <f>SUM(INDEX('egyeni-ranglista'!$1:$1048576,MATCH($A55,'egyeni-ranglista'!$A:$A,0),LR$279):INDEX('egyeni-ranglista'!$1:$1048576,MATCH($A55,'egyeni-ranglista'!$A:$A,0),LR$280))</f>
        <v>47.359021176007531</v>
      </c>
      <c r="LS55" s="9" t="s">
        <v>1443</v>
      </c>
      <c r="LT55" s="43"/>
      <c r="LU55" s="9"/>
      <c r="LV55" s="43"/>
      <c r="LW55" s="9"/>
      <c r="LX55" s="43"/>
      <c r="LY55" s="9"/>
      <c r="LZ55" s="43"/>
      <c r="MA55" s="9"/>
      <c r="MB55" s="43">
        <f>SUM(INDEX('egyeni-ranglista'!$1:$1048576,MATCH($A55,'egyeni-ranglista'!$A:$A,0),MB$279):INDEX('egyeni-ranglista'!$1:$1048576,MATCH($A55,'egyeni-ranglista'!$A:$A,0),MB$280))</f>
        <v>28.764710298143683</v>
      </c>
      <c r="MC55" s="9" t="s">
        <v>1443</v>
      </c>
      <c r="MD55" s="43"/>
      <c r="ME55" s="9"/>
      <c r="MF55" s="43"/>
      <c r="MG55" s="9"/>
      <c r="MH55" s="43">
        <f>SUM(INDEX('egyeni-ranglista'!$1:$1048576,MATCH($A55,'egyeni-ranglista'!$A:$A,0),MH$279):INDEX('egyeni-ranglista'!$1:$1048576,MATCH($A55,'egyeni-ranglista'!$A:$A,0),MH$280))</f>
        <v>29.617225819416277</v>
      </c>
      <c r="MI55" s="9" t="s">
        <v>97</v>
      </c>
      <c r="MJ55" s="43"/>
      <c r="MK55" s="9"/>
      <c r="ML55" s="43"/>
      <c r="MM55" s="9"/>
      <c r="MN55" s="43"/>
      <c r="MO55" s="9"/>
      <c r="MP55" s="43"/>
      <c r="MQ55" s="9"/>
      <c r="MR55" s="43"/>
      <c r="MS55" s="9"/>
      <c r="MT55" s="43"/>
      <c r="MU55" s="9"/>
    </row>
    <row r="56" spans="1:359">
      <c r="A56" s="1" t="s">
        <v>163</v>
      </c>
      <c r="C56" s="9"/>
      <c r="D56" s="43">
        <v>14</v>
      </c>
      <c r="E56" s="11" t="s">
        <v>23</v>
      </c>
      <c r="F56" s="43" t="s">
        <v>206</v>
      </c>
      <c r="H56" s="43" t="s">
        <v>206</v>
      </c>
      <c r="J56" s="43">
        <v>14</v>
      </c>
      <c r="K56" s="11" t="s">
        <v>23</v>
      </c>
      <c r="L56" s="43">
        <v>14</v>
      </c>
      <c r="M56" s="1" t="s">
        <v>35</v>
      </c>
      <c r="N56" s="43">
        <v>16.065224085179327</v>
      </c>
      <c r="O56" s="11" t="s">
        <v>23</v>
      </c>
      <c r="P56" s="43" t="s">
        <v>206</v>
      </c>
      <c r="R56" s="43">
        <v>16.065224085179327</v>
      </c>
      <c r="S56" s="11" t="s">
        <v>23</v>
      </c>
      <c r="T56" s="43" t="s">
        <v>206</v>
      </c>
      <c r="V56" s="43"/>
      <c r="W56" s="9"/>
      <c r="X56" s="43"/>
      <c r="Y56" s="9"/>
      <c r="Z56" s="43"/>
      <c r="AA56" s="9"/>
      <c r="AB56" s="43">
        <v>22.095213526070218</v>
      </c>
      <c r="AC56" s="1" t="s">
        <v>35</v>
      </c>
      <c r="AD56" s="43" t="s">
        <v>206</v>
      </c>
      <c r="AR56" s="9"/>
      <c r="AS56" s="9"/>
      <c r="BF56" s="9"/>
      <c r="BG56" s="9"/>
      <c r="BH56" s="43">
        <f>SUM(INDEX('egyeni-ranglista'!$1:$1048576,MATCH($A56,'egyeni-ranglista'!$A:$A,0),BH$279):INDEX('egyeni-ranglista'!$1:$1048576,MATCH($A56,'egyeni-ranglista'!$A:$A,0),BH$280))</f>
        <v>9.1363514704726185</v>
      </c>
      <c r="BI56" s="11" t="s">
        <v>23</v>
      </c>
      <c r="BJ56" s="43"/>
      <c r="BK56" s="9"/>
      <c r="BL56" s="43"/>
      <c r="BM56" s="9"/>
      <c r="BN56" s="43"/>
      <c r="BO56" s="9"/>
      <c r="BP56" s="43"/>
      <c r="BQ56" s="9"/>
      <c r="BR56" s="43"/>
      <c r="BS56" s="9"/>
      <c r="BT56" s="43"/>
      <c r="BU56" s="9"/>
      <c r="BV56" s="43"/>
      <c r="BW56" s="9"/>
      <c r="BX56" s="43">
        <f>SUM(INDEX('egyeni-ranglista'!$1:$1048576,MATCH($A56,'egyeni-ranglista'!$A:$A,0),BX$279):INDEX('egyeni-ranglista'!$1:$1048576,MATCH($A56,'egyeni-ranglista'!$A:$A,0),BX$280))</f>
        <v>7.0711273852932903</v>
      </c>
      <c r="BY56" s="11" t="s">
        <v>23</v>
      </c>
      <c r="BZ56" s="43"/>
      <c r="CA56" s="9"/>
      <c r="CB56" s="43"/>
      <c r="CC56" s="9"/>
      <c r="CD56" s="43">
        <f>SUM(INDEX('egyeni-ranglista'!$1:$1048576,MATCH($A56,'egyeni-ranglista'!$A:$A,0),CD$279):INDEX('egyeni-ranglista'!$1:$1048576,MATCH($A56,'egyeni-ranglista'!$A:$A,0),CD$280))</f>
        <v>1.0411379444024</v>
      </c>
      <c r="CE56" s="11" t="s">
        <v>23</v>
      </c>
      <c r="CF56" s="43"/>
      <c r="CG56" s="9"/>
      <c r="CH56" s="43"/>
      <c r="CI56" s="9"/>
      <c r="CJ56" s="43"/>
      <c r="CK56" s="9"/>
      <c r="CL56" s="43"/>
      <c r="CM56" s="9"/>
      <c r="CN56" s="43"/>
      <c r="CO56" s="9"/>
      <c r="CP56" s="43"/>
      <c r="CQ56" s="9"/>
      <c r="CR56" s="43"/>
      <c r="CS56" s="9"/>
      <c r="CT56" s="43"/>
      <c r="CU56" s="9"/>
      <c r="CV56" s="43"/>
      <c r="CW56" s="9"/>
      <c r="CX56" s="43">
        <f>SUM(INDEX('egyeni-ranglista'!$1:$1048576,MATCH($A56,'egyeni-ranglista'!$A:$A,0),CX$279):INDEX('egyeni-ranglista'!$1:$1048576,MATCH($A56,'egyeni-ranglista'!$A:$A,0),CX$280))</f>
        <v>3.5757327993281365</v>
      </c>
      <c r="CY56" s="9" t="s">
        <v>163</v>
      </c>
      <c r="CZ56" s="43">
        <f>SUM(INDEX('egyeni-ranglista'!$1:$1048576,MATCH($A56,'egyeni-ranglista'!$A:$A,0),CZ$279):INDEX('egyeni-ranglista'!$1:$1048576,MATCH($A56,'egyeni-ranglista'!$A:$A,0),CZ$280))</f>
        <v>3.5757327993281365</v>
      </c>
      <c r="DA56" s="11" t="s">
        <v>23</v>
      </c>
      <c r="DB56" s="43"/>
      <c r="DD56" s="43"/>
      <c r="DF56" s="43">
        <f>SUM(INDEX('egyeni-ranglista'!$1:$1048576,MATCH($A56,'egyeni-ranglista'!$A:$A,0),DF$279):INDEX('egyeni-ranglista'!$1:$1048576,MATCH($A56,'egyeni-ranglista'!$A:$A,0),DF$280))</f>
        <v>3.5757327993281365</v>
      </c>
      <c r="DG56" s="11" t="s">
        <v>23</v>
      </c>
      <c r="DH56" s="43"/>
      <c r="DJ56" s="43"/>
      <c r="DL56" s="43"/>
      <c r="DN56" s="43">
        <f>SUM(INDEX('egyeni-ranglista'!$1:$1048576,MATCH($A56,'egyeni-ranglista'!$A:$A,0),DN$279):INDEX('egyeni-ranglista'!$1:$1048576,MATCH($A56,'egyeni-ranglista'!$A:$A,0),DN$280))</f>
        <v>6.4787020124923469</v>
      </c>
      <c r="DO56" s="11" t="s">
        <v>23</v>
      </c>
      <c r="DP56" s="43"/>
      <c r="DQ56" s="9"/>
      <c r="DT56" s="43">
        <f>SUM(INDEX('egyeni-ranglista'!$1:$1048576,MATCH($A56,'egyeni-ranglista'!$A:$A,0),DT$279):INDEX('egyeni-ranglista'!$1:$1048576,MATCH($A56,'egyeni-ranglista'!$A:$A,0),DT$280))</f>
        <v>8.7803142061719868</v>
      </c>
      <c r="DU56" s="55" t="s">
        <v>23</v>
      </c>
      <c r="DZ56" s="43"/>
      <c r="EA56" s="9"/>
      <c r="EB56" s="43">
        <f>SUM(INDEX('egyeni-ranglista'!$1:$1048576,MATCH($A56,'egyeni-ranglista'!$A:$A,0),EB$279):INDEX('egyeni-ranglista'!$1:$1048576,MATCH($A56,'egyeni-ranglista'!$A:$A,0),EB$280))</f>
        <v>10.354416904977969</v>
      </c>
      <c r="EC56" s="55" t="s">
        <v>23</v>
      </c>
      <c r="ED56" s="43"/>
      <c r="EE56" s="9"/>
      <c r="EF56" s="43">
        <f>SUM(INDEX('egyeni-ranglista'!$1:$1048576,MATCH($A56,'egyeni-ranglista'!$A:$A,0),EF$279):INDEX('egyeni-ranglista'!$1:$1048576,MATCH($A56,'egyeni-ranglista'!$A:$A,0),EF$280))</f>
        <v>10.354416904977969</v>
      </c>
      <c r="EG56" s="55" t="s">
        <v>23</v>
      </c>
      <c r="EL56" s="43">
        <f>SUM(INDEX('egyeni-ranglista'!$1:$1048576,MATCH($A56,'egyeni-ranglista'!$A:$A,0),EL$279):INDEX('egyeni-ranglista'!$1:$1048576,MATCH($A56,'egyeni-ranglista'!$A:$A,0),EL$280))</f>
        <v>13.401365064462651</v>
      </c>
      <c r="EM56" s="55" t="s">
        <v>1295</v>
      </c>
      <c r="EN56" s="43"/>
      <c r="EO56" s="55"/>
      <c r="EV56" s="43">
        <f>SUM(INDEX('egyeni-ranglista'!$1:$1048576,MATCH($A56,'egyeni-ranglista'!$A:$A,0),EV$279):INDEX('egyeni-ranglista'!$1:$1048576,MATCH($A56,'egyeni-ranglista'!$A:$A,0),EV$280))</f>
        <v>18.218323923198639</v>
      </c>
      <c r="EW56" s="55" t="s">
        <v>23</v>
      </c>
      <c r="FF56" s="43">
        <f>SUM(INDEX('egyeni-ranglista'!$1:$1048576,MATCH($A56,'egyeni-ranglista'!$A:$A,0),FF$279):INDEX('egyeni-ranglista'!$1:$1048576,MATCH($A56,'egyeni-ranglista'!$A:$A,0),FF$280))</f>
        <v>23.351071632673086</v>
      </c>
      <c r="FG56" s="141" t="s">
        <v>1361</v>
      </c>
      <c r="FH56" s="43"/>
      <c r="FI56" s="9"/>
      <c r="FJ56" s="43"/>
      <c r="FK56" s="9"/>
      <c r="FL56" s="43">
        <f>SUM(INDEX('egyeni-ranglista'!$1:$1048576,MATCH($A56,'egyeni-ranglista'!$A:$A,0),FL$279):INDEX('egyeni-ranglista'!$1:$1048576,MATCH($A56,'egyeni-ranglista'!$A:$A,0),FL$280))</f>
        <v>29.086986223379277</v>
      </c>
      <c r="FM56" s="1" t="s">
        <v>163</v>
      </c>
      <c r="FP56" s="43"/>
      <c r="FQ56" s="141"/>
      <c r="FR56" s="43"/>
      <c r="FS56" s="9"/>
      <c r="FT56" s="43"/>
      <c r="FU56" s="9"/>
      <c r="FV56" s="43"/>
      <c r="FW56" s="9"/>
      <c r="FX56" s="43"/>
      <c r="FY56" s="9"/>
      <c r="FZ56" s="43"/>
      <c r="GA56" s="9"/>
      <c r="GB56" s="43">
        <f>SUM(INDEX('egyeni-ranglista'!$1:$1048576,MATCH($A56,'egyeni-ranglista'!$A:$A,0),GB$279):INDEX('egyeni-ranglista'!$1:$1048576,MATCH($A56,'egyeni-ranglista'!$A:$A,0),GB$280))</f>
        <v>22.308302117729447</v>
      </c>
      <c r="GC56" s="9" t="s">
        <v>23</v>
      </c>
      <c r="GD56" s="43"/>
      <c r="GE56" s="9"/>
      <c r="GF56" s="43"/>
      <c r="GG56" s="9"/>
      <c r="GH56" s="43"/>
      <c r="GI56" s="9"/>
      <c r="GJ56" s="43"/>
      <c r="GK56" s="9"/>
      <c r="GL56" s="43"/>
      <c r="GM56" s="9"/>
      <c r="GN56" s="43">
        <f>SUM(INDEX('egyeni-ranglista'!$1:$1048576,MATCH($A56,'egyeni-ranglista'!$A:$A,0),GN$279):INDEX('egyeni-ranglista'!$1:$1048576,MATCH($A56,'egyeni-ranglista'!$A:$A,0),GN$280))</f>
        <v>22.756729060261975</v>
      </c>
      <c r="GO56" s="9" t="s">
        <v>35</v>
      </c>
      <c r="GP56" s="43"/>
      <c r="GQ56" s="9"/>
      <c r="GR56" s="43"/>
      <c r="GS56" s="9"/>
      <c r="GT56" s="43"/>
      <c r="GU56" s="9"/>
      <c r="GV56" s="43"/>
      <c r="GW56" s="9"/>
      <c r="GX56" s="43"/>
      <c r="GY56" s="9"/>
      <c r="GZ56" s="43"/>
      <c r="HA56" s="9"/>
      <c r="HB56" s="43"/>
      <c r="HC56" s="9"/>
      <c r="HD56" s="43"/>
      <c r="HE56" s="9"/>
      <c r="HF56" s="43"/>
      <c r="HG56" s="9"/>
      <c r="HH56" s="43"/>
      <c r="HI56" s="9"/>
      <c r="HJ56" s="43"/>
      <c r="HK56" s="9"/>
      <c r="HL56" s="43"/>
      <c r="HM56" s="9"/>
      <c r="HN56" s="43">
        <f>SUM(INDEX('egyeni-ranglista'!$1:$1048576,MATCH($A56,'egyeni-ranglista'!$A:$A,0),HN$279):INDEX('egyeni-ranglista'!$1:$1048576,MATCH($A56,'egyeni-ranglista'!$A:$A,0),HN$280))</f>
        <v>3.4953751020172086</v>
      </c>
      <c r="HO56" s="9" t="s">
        <v>23</v>
      </c>
      <c r="HP56" s="43"/>
      <c r="HQ56" s="9"/>
      <c r="HR56" s="43"/>
      <c r="HS56" s="9"/>
      <c r="HT56" s="43"/>
      <c r="HU56" s="9"/>
      <c r="HV56" s="43">
        <f>SUM(INDEX('egyeni-ranglista'!$1:$1048576,MATCH($A56,'egyeni-ranglista'!$A:$A,0),HV$279):INDEX('egyeni-ranglista'!$1:$1048576,MATCH($A56,'egyeni-ranglista'!$A:$A,0),HV$280))</f>
        <v>9.8651686329779782</v>
      </c>
      <c r="HW56" s="9" t="s">
        <v>163</v>
      </c>
      <c r="HX56" s="43"/>
      <c r="HY56" s="9"/>
      <c r="HZ56" s="43"/>
      <c r="IA56" s="9"/>
      <c r="IB56" s="43"/>
      <c r="IC56" s="9"/>
      <c r="ID56" s="43"/>
      <c r="IE56" s="9"/>
      <c r="IF56" s="43"/>
      <c r="IG56" s="9"/>
      <c r="IH56" s="43"/>
      <c r="II56" s="9"/>
      <c r="IJ56" s="43">
        <f>SUM(INDEX('egyeni-ranglista'!$1:$1048576,MATCH($A56,'egyeni-ranglista'!$A:$A,0),IJ$279):INDEX('egyeni-ranglista'!$1:$1048576,MATCH($A56,'egyeni-ranglista'!$A:$A,0),IJ$280))</f>
        <v>9.8651686329779782</v>
      </c>
      <c r="IK56" s="9" t="s">
        <v>23</v>
      </c>
      <c r="IL56" s="43"/>
      <c r="IM56" s="9"/>
      <c r="IN56" s="43"/>
      <c r="IO56" s="9"/>
      <c r="IP56" s="43"/>
      <c r="IQ56" s="9"/>
      <c r="IR56" s="43"/>
      <c r="IS56" s="9"/>
      <c r="IT56" s="43"/>
      <c r="IU56" s="9"/>
      <c r="IV56" s="43"/>
      <c r="IW56" s="9"/>
      <c r="IX56" s="43"/>
      <c r="IY56" s="9"/>
      <c r="IZ56" s="43"/>
      <c r="JA56" s="9"/>
      <c r="JB56" s="43">
        <f>SUM(INDEX('egyeni-ranglista'!$1:$1048576,MATCH($A56,'egyeni-ranglista'!$A:$A,0),JB$279):INDEX('egyeni-ranglista'!$1:$1048576,MATCH($A56,'egyeni-ranglista'!$A:$A,0),JB$280))</f>
        <v>9.8651686329779782</v>
      </c>
      <c r="JC56" s="9" t="s">
        <v>23</v>
      </c>
      <c r="JD56" s="43"/>
      <c r="JE56" s="9"/>
      <c r="JF56" s="43"/>
      <c r="JG56" s="9"/>
      <c r="JH56" s="43"/>
      <c r="JI56" s="9"/>
      <c r="JJ56" s="43"/>
      <c r="JK56" s="9"/>
      <c r="JL56" s="43"/>
      <c r="JM56" s="9"/>
      <c r="JN56" s="43"/>
      <c r="JO56" s="9"/>
      <c r="JP56" s="43"/>
      <c r="JQ56" s="9"/>
      <c r="JR56" s="43">
        <f>SUM(INDEX('egyeni-ranglista'!$1:$1048576,MATCH($A56,'egyeni-ranglista'!$A:$A,0),JR$279):INDEX('egyeni-ranglista'!$1:$1048576,MATCH($A56,'egyeni-ranglista'!$A:$A,0),JR$280))</f>
        <v>6.3697935309607692</v>
      </c>
      <c r="JS56" s="1" t="s">
        <v>23</v>
      </c>
      <c r="JT56" s="43"/>
      <c r="JU56" s="9"/>
      <c r="JV56" s="43"/>
      <c r="JW56" s="9"/>
      <c r="JX56" s="43"/>
      <c r="JY56" s="9"/>
      <c r="JZ56" s="43"/>
      <c r="KA56" s="9"/>
      <c r="KB56" s="43"/>
      <c r="KC56" s="9"/>
      <c r="KD56" s="43">
        <f>SUM(INDEX('egyeni-ranglista'!$1:$1048576,MATCH($A56,'egyeni-ranglista'!$A:$A,0),KD$279):INDEX('egyeni-ranglista'!$1:$1048576,MATCH($A56,'egyeni-ranglista'!$A:$A,0),KD$280))</f>
        <v>6.7838599379468469</v>
      </c>
      <c r="KE56" s="9" t="s">
        <v>23</v>
      </c>
      <c r="KF56" s="43"/>
      <c r="KG56" s="9"/>
      <c r="KH56" s="43"/>
      <c r="KI56" s="9"/>
      <c r="KJ56" s="43"/>
      <c r="KK56" s="9"/>
      <c r="KL56" s="43"/>
      <c r="KM56" s="9"/>
      <c r="KN56" s="43"/>
      <c r="KO56" s="9"/>
      <c r="KP56" s="43">
        <f>SUM(INDEX('egyeni-ranglista'!$1:$1048576,MATCH($A56,'egyeni-ranglista'!$A:$A,0),KP$279):INDEX('egyeni-ranglista'!$1:$1048576,MATCH($A56,'egyeni-ranglista'!$A:$A,0),KP$280))</f>
        <v>13.957885527770085</v>
      </c>
      <c r="KQ56" s="9" t="s">
        <v>23</v>
      </c>
      <c r="KR56" s="43"/>
      <c r="KS56" s="9"/>
      <c r="KT56" s="43"/>
      <c r="KU56" s="9"/>
      <c r="KV56" s="43"/>
      <c r="KW56" s="9"/>
      <c r="KX56" s="43"/>
      <c r="KY56" s="9"/>
      <c r="KZ56" s="43">
        <f>SUM(INDEX('egyeni-ranglista'!$1:$1048576,MATCH($A56,'egyeni-ranglista'!$A:$A,0),KZ$279):INDEX('egyeni-ranglista'!$1:$1048576,MATCH($A56,'egyeni-ranglista'!$A:$A,0),KZ$280))</f>
        <v>29.94004087002374</v>
      </c>
      <c r="LA56" s="9" t="s">
        <v>163</v>
      </c>
      <c r="LB56" s="43"/>
      <c r="LC56" s="9"/>
      <c r="LD56" s="43"/>
      <c r="LE56" s="9"/>
      <c r="LF56" s="43"/>
      <c r="LG56" s="9"/>
      <c r="LH56" s="43"/>
      <c r="LI56" s="9"/>
      <c r="LJ56" s="43"/>
      <c r="LK56" s="9"/>
      <c r="LL56" s="43"/>
      <c r="LM56" s="9"/>
      <c r="LN56" s="43"/>
      <c r="LO56" s="9"/>
      <c r="LP56" s="43"/>
      <c r="LQ56" s="9"/>
      <c r="LR56" s="43"/>
      <c r="LS56" s="9"/>
      <c r="LT56" s="43"/>
      <c r="LU56" s="9"/>
      <c r="LV56" s="43"/>
      <c r="LW56" s="9"/>
      <c r="LX56" s="43"/>
      <c r="LY56" s="9"/>
      <c r="LZ56" s="43"/>
      <c r="MA56" s="9"/>
      <c r="MB56" s="43">
        <f>SUM(INDEX('egyeni-ranglista'!$1:$1048576,MATCH($A56,'egyeni-ranglista'!$A:$A,0),MB$279):INDEX('egyeni-ranglista'!$1:$1048576,MATCH($A56,'egyeni-ranglista'!$A:$A,0),MB$280))</f>
        <v>23.57024733906297</v>
      </c>
      <c r="MC56" s="9" t="s">
        <v>23</v>
      </c>
      <c r="MD56" s="43"/>
      <c r="ME56" s="9"/>
      <c r="MF56" s="43"/>
      <c r="MG56" s="9"/>
      <c r="MH56" s="43">
        <f>SUM(INDEX('egyeni-ranglista'!$1:$1048576,MATCH($A56,'egyeni-ranglista'!$A:$A,0),MH$279):INDEX('egyeni-ranglista'!$1:$1048576,MATCH($A56,'egyeni-ranglista'!$A:$A,0),MH$280))</f>
        <v>23.57024733906297</v>
      </c>
      <c r="MI56" s="9" t="s">
        <v>23</v>
      </c>
      <c r="MJ56" s="43"/>
      <c r="MK56" s="9"/>
      <c r="ML56" s="43"/>
      <c r="MM56" s="9"/>
      <c r="MN56" s="43"/>
      <c r="MO56" s="9"/>
      <c r="MP56" s="43"/>
      <c r="MQ56" s="9"/>
      <c r="MR56" s="43"/>
      <c r="MS56" s="9"/>
      <c r="MT56" s="43"/>
      <c r="MU56" s="9"/>
    </row>
    <row r="57" spans="1:359">
      <c r="A57" s="1" t="s">
        <v>164</v>
      </c>
      <c r="C57" s="9"/>
      <c r="D57" s="43">
        <v>14</v>
      </c>
      <c r="E57" s="11" t="s">
        <v>23</v>
      </c>
      <c r="F57" s="43" t="s">
        <v>206</v>
      </c>
      <c r="H57" s="43" t="s">
        <v>206</v>
      </c>
      <c r="J57" s="43">
        <v>14</v>
      </c>
      <c r="K57" s="11" t="s">
        <v>23</v>
      </c>
      <c r="L57" s="43">
        <v>14</v>
      </c>
      <c r="M57" s="1" t="s">
        <v>35</v>
      </c>
      <c r="N57" s="43">
        <v>16.065224085179327</v>
      </c>
      <c r="O57" s="11" t="s">
        <v>23</v>
      </c>
      <c r="P57" s="43" t="s">
        <v>206</v>
      </c>
      <c r="R57" s="43">
        <v>16.065224085179327</v>
      </c>
      <c r="S57" s="11" t="s">
        <v>23</v>
      </c>
      <c r="T57" s="43" t="s">
        <v>206</v>
      </c>
      <c r="V57" s="43"/>
      <c r="W57" s="9"/>
      <c r="X57" s="43"/>
      <c r="Y57" s="9"/>
      <c r="Z57" s="43"/>
      <c r="AA57" s="9"/>
      <c r="AB57" s="43">
        <v>22.095213526070218</v>
      </c>
      <c r="AC57" s="1" t="s">
        <v>35</v>
      </c>
      <c r="AD57" s="43" t="s">
        <v>206</v>
      </c>
      <c r="AR57" s="9"/>
      <c r="AS57" s="9"/>
      <c r="BF57" s="9"/>
      <c r="BG57" s="9"/>
      <c r="BH57" s="43">
        <f>SUM(INDEX('egyeni-ranglista'!$1:$1048576,MATCH($A57,'egyeni-ranglista'!$A:$A,0),BH$279):INDEX('egyeni-ranglista'!$1:$1048576,MATCH($A57,'egyeni-ranglista'!$A:$A,0),BH$280))</f>
        <v>9.1363514704726185</v>
      </c>
      <c r="BI57" s="11" t="s">
        <v>23</v>
      </c>
      <c r="BJ57" s="43"/>
      <c r="BK57" s="9"/>
      <c r="BL57" s="43"/>
      <c r="BM57" s="9"/>
      <c r="BN57" s="43"/>
      <c r="BO57" s="6" t="s">
        <v>630</v>
      </c>
      <c r="BP57" s="43"/>
      <c r="BQ57" s="9"/>
      <c r="BR57" s="43"/>
      <c r="BS57" s="9"/>
      <c r="BT57" s="43"/>
      <c r="BU57" s="9"/>
      <c r="BV57" s="43"/>
      <c r="BW57" s="9"/>
      <c r="BX57" s="43">
        <f>SUM(INDEX('egyeni-ranglista'!$1:$1048576,MATCH($A57,'egyeni-ranglista'!$A:$A,0),BX$279):INDEX('egyeni-ranglista'!$1:$1048576,MATCH($A57,'egyeni-ranglista'!$A:$A,0),BX$280))</f>
        <v>8.9723503327170242</v>
      </c>
      <c r="BY57" s="11" t="s">
        <v>23</v>
      </c>
      <c r="BZ57" s="43"/>
      <c r="CA57" s="9"/>
      <c r="CB57" s="43"/>
      <c r="CC57" s="9"/>
      <c r="CD57" s="43">
        <f>SUM(INDEX('egyeni-ranglista'!$1:$1048576,MATCH($A57,'egyeni-ranglista'!$A:$A,0),CD$279):INDEX('egyeni-ranglista'!$1:$1048576,MATCH($A57,'egyeni-ranglista'!$A:$A,0),CD$280))</f>
        <v>2.9423608918261337</v>
      </c>
      <c r="CE57" s="11" t="s">
        <v>23</v>
      </c>
      <c r="CF57" s="43"/>
      <c r="CG57" s="9"/>
      <c r="CH57" s="43"/>
      <c r="CI57" s="9"/>
      <c r="CJ57" s="43"/>
      <c r="CK57" s="9"/>
      <c r="CL57" s="43"/>
      <c r="CM57" s="9"/>
      <c r="CN57" s="43"/>
      <c r="CO57" s="9"/>
      <c r="CP57" s="43"/>
      <c r="CQ57" s="9"/>
      <c r="CR57" s="43"/>
      <c r="CS57" s="9"/>
      <c r="CT57" s="43"/>
      <c r="CU57" s="9"/>
      <c r="CV57" s="43"/>
      <c r="CW57" s="9"/>
      <c r="CX57" s="43">
        <f>SUM(INDEX('egyeni-ranglista'!$1:$1048576,MATCH($A57,'egyeni-ranglista'!$A:$A,0),CX$279):INDEX('egyeni-ranglista'!$1:$1048576,MATCH($A57,'egyeni-ranglista'!$A:$A,0),CX$280))</f>
        <v>5.4769557467518704</v>
      </c>
      <c r="CY57" s="1" t="s">
        <v>164</v>
      </c>
      <c r="CZ57" s="43">
        <f>SUM(INDEX('egyeni-ranglista'!$1:$1048576,MATCH($A57,'egyeni-ranglista'!$A:$A,0),CZ$279):INDEX('egyeni-ranglista'!$1:$1048576,MATCH($A57,'egyeni-ranglista'!$A:$A,0),CZ$280))</f>
        <v>5.4769557467518704</v>
      </c>
      <c r="DA57" s="11" t="s">
        <v>23</v>
      </c>
      <c r="DB57" s="43"/>
      <c r="DD57" s="43"/>
      <c r="DF57" s="43">
        <f>SUM(INDEX('egyeni-ranglista'!$1:$1048576,MATCH($A57,'egyeni-ranglista'!$A:$A,0),DF$279):INDEX('egyeni-ranglista'!$1:$1048576,MATCH($A57,'egyeni-ranglista'!$A:$A,0),DF$280))</f>
        <v>5.4769557467518704</v>
      </c>
      <c r="DG57" s="11" t="s">
        <v>23</v>
      </c>
      <c r="DH57" s="43"/>
      <c r="DJ57" s="43"/>
      <c r="DL57" s="43"/>
      <c r="DN57" s="43">
        <f>SUM(INDEX('egyeni-ranglista'!$1:$1048576,MATCH($A57,'egyeni-ranglista'!$A:$A,0),DN$279):INDEX('egyeni-ranglista'!$1:$1048576,MATCH($A57,'egyeni-ranglista'!$A:$A,0),DN$280))</f>
        <v>8.3799249599160799</v>
      </c>
      <c r="DO57" s="11" t="s">
        <v>23</v>
      </c>
      <c r="DP57" s="43"/>
      <c r="DQ57" s="9"/>
      <c r="DT57" s="43">
        <f>SUM(INDEX('egyeni-ranglista'!$1:$1048576,MATCH($A57,'egyeni-ranglista'!$A:$A,0),DT$279):INDEX('egyeni-ranglista'!$1:$1048576,MATCH($A57,'egyeni-ranglista'!$A:$A,0),DT$280))</f>
        <v>10.68153715359572</v>
      </c>
      <c r="DU57" s="55" t="s">
        <v>23</v>
      </c>
      <c r="DV57" s="43"/>
      <c r="DW57" s="9"/>
      <c r="DX57" s="43"/>
      <c r="DY57" s="9"/>
      <c r="DZ57" s="43"/>
      <c r="EA57" s="9"/>
      <c r="EB57" s="43">
        <f>SUM(INDEX('egyeni-ranglista'!$1:$1048576,MATCH($A57,'egyeni-ranglista'!$A:$A,0),EB$279):INDEX('egyeni-ranglista'!$1:$1048576,MATCH($A57,'egyeni-ranglista'!$A:$A,0),EB$280))</f>
        <v>10.354416904977969</v>
      </c>
      <c r="EC57" s="55" t="s">
        <v>647</v>
      </c>
      <c r="ED57" s="43"/>
      <c r="EE57" s="9"/>
      <c r="EF57" s="43">
        <f>SUM(INDEX('egyeni-ranglista'!$1:$1048576,MATCH($A57,'egyeni-ranglista'!$A:$A,0),EF$279):INDEX('egyeni-ranglista'!$1:$1048576,MATCH($A57,'egyeni-ranglista'!$A:$A,0),EF$280))</f>
        <v>10.354416904977969</v>
      </c>
      <c r="EG57" s="55" t="s">
        <v>647</v>
      </c>
      <c r="EL57" s="43">
        <f>SUM(INDEX('egyeni-ranglista'!$1:$1048576,MATCH($A57,'egyeni-ranglista'!$A:$A,0),EL$279):INDEX('egyeni-ranglista'!$1:$1048576,MATCH($A57,'egyeni-ranglista'!$A:$A,0),EL$280))</f>
        <v>11.87789098472031</v>
      </c>
      <c r="EM57" s="55" t="s">
        <v>23</v>
      </c>
      <c r="EN57" s="43"/>
      <c r="EO57" s="55"/>
      <c r="EV57" s="43">
        <f>SUM(INDEX('egyeni-ranglista'!$1:$1048576,MATCH($A57,'egyeni-ranglista'!$A:$A,0),EV$279):INDEX('egyeni-ranglista'!$1:$1048576,MATCH($A57,'egyeni-ranglista'!$A:$A,0),EV$280))</f>
        <v>25.087541501520427</v>
      </c>
      <c r="EW57" s="55" t="s">
        <v>23</v>
      </c>
      <c r="EX57" s="43"/>
      <c r="EZ57" s="43"/>
      <c r="FB57" s="43"/>
      <c r="FF57" s="43">
        <f>SUM(INDEX('egyeni-ranglista'!$1:$1048576,MATCH($A57,'egyeni-ranglista'!$A:$A,0),FF$279):INDEX('egyeni-ranglista'!$1:$1048576,MATCH($A57,'egyeni-ranglista'!$A:$A,0),FF$280))</f>
        <v>30.220289210994874</v>
      </c>
      <c r="FG57" s="141" t="s">
        <v>1361</v>
      </c>
      <c r="FH57" s="43"/>
      <c r="FI57" s="9"/>
      <c r="FJ57" s="43"/>
      <c r="FK57" s="9"/>
      <c r="FL57" s="43">
        <f>SUM(INDEX('egyeni-ranglista'!$1:$1048576,MATCH($A57,'egyeni-ranglista'!$A:$A,0),FL$279):INDEX('egyeni-ranglista'!$1:$1048576,MATCH($A57,'egyeni-ranglista'!$A:$A,0),FL$280))</f>
        <v>35.956203801701065</v>
      </c>
      <c r="FM57" s="1" t="s">
        <v>164</v>
      </c>
      <c r="FP57" s="43"/>
      <c r="FQ57" s="141"/>
      <c r="FR57" s="43"/>
      <c r="FS57" s="9"/>
      <c r="FT57" s="43"/>
      <c r="FU57" s="9"/>
      <c r="FV57" s="43">
        <f>SUM(INDEX('egyeni-ranglista'!$1:$1048576,MATCH($A57,'egyeni-ranglista'!$A:$A,0),FV$279):INDEX('egyeni-ranglista'!$1:$1048576,MATCH($A57,'egyeni-ranglista'!$A:$A,0),FV$280))</f>
        <v>33.05323458853686</v>
      </c>
      <c r="FW57" s="9" t="s">
        <v>96</v>
      </c>
      <c r="FX57" s="43"/>
      <c r="FY57" s="9"/>
      <c r="FZ57" s="43"/>
      <c r="GA57" s="9"/>
      <c r="GB57" s="43">
        <f>SUM(INDEX('egyeni-ranglista'!$1:$1048576,MATCH($A57,'egyeni-ranglista'!$A:$A,0),GB$279):INDEX('egyeni-ranglista'!$1:$1048576,MATCH($A57,'egyeni-ranglista'!$A:$A,0),GB$280))</f>
        <v>30.560769371062065</v>
      </c>
      <c r="GC57" s="9" t="s">
        <v>1434</v>
      </c>
      <c r="GD57" s="43"/>
      <c r="GE57" s="9"/>
      <c r="GF57" s="43">
        <f>SUM(INDEX('egyeni-ranglista'!$1:$1048576,MATCH($A57,'egyeni-ranglista'!$A:$A,0),GF$279):INDEX('egyeni-ranglista'!$1:$1048576,MATCH($A57,'egyeni-ranglista'!$A:$A,0),GF$280))</f>
        <v>33.00753194247411</v>
      </c>
      <c r="GG57" s="9" t="s">
        <v>96</v>
      </c>
      <c r="GH57" s="43"/>
      <c r="GI57" s="9"/>
      <c r="GJ57" s="43"/>
      <c r="GK57" s="9"/>
      <c r="GL57" s="43"/>
      <c r="GM57" s="9"/>
      <c r="GN57" s="43">
        <f>SUM(INDEX('egyeni-ranglista'!$1:$1048576,MATCH($A57,'egyeni-ranglista'!$A:$A,0),GN$279):INDEX('egyeni-ranglista'!$1:$1048576,MATCH($A57,'egyeni-ranglista'!$A:$A,0),GN$280))</f>
        <v>33.581282923942091</v>
      </c>
      <c r="GO57" s="9" t="s">
        <v>1477</v>
      </c>
      <c r="GP57" s="43"/>
      <c r="GQ57" s="9"/>
      <c r="GR57" s="43"/>
      <c r="GS57" s="9"/>
      <c r="GT57" s="43"/>
      <c r="GU57" s="9"/>
      <c r="GV57" s="43"/>
      <c r="GW57" s="9"/>
      <c r="GX57" s="43"/>
      <c r="GY57" s="9"/>
      <c r="GZ57" s="43"/>
      <c r="HA57" s="9"/>
      <c r="HB57" s="43"/>
      <c r="HC57" s="9"/>
      <c r="HD57" s="43"/>
      <c r="HE57" s="9"/>
      <c r="HF57" s="43"/>
      <c r="HG57" s="9"/>
      <c r="HH57" s="43"/>
      <c r="HI57" s="9"/>
      <c r="HJ57" s="43"/>
      <c r="HK57" s="9"/>
      <c r="HL57" s="43"/>
      <c r="HM57" s="9"/>
      <c r="HN57" s="43">
        <f>SUM(INDEX('egyeni-ranglista'!$1:$1048576,MATCH($A57,'egyeni-ranglista'!$A:$A,0),HN$279):INDEX('egyeni-ranglista'!$1:$1048576,MATCH($A57,'egyeni-ranglista'!$A:$A,0),HN$280))</f>
        <v>9.5117244939901049</v>
      </c>
      <c r="HO57" s="9" t="s">
        <v>23</v>
      </c>
      <c r="HP57" s="43"/>
      <c r="HQ57" s="9"/>
      <c r="HR57" s="43"/>
      <c r="HS57" s="9"/>
      <c r="HT57" s="43"/>
      <c r="HU57" s="9"/>
      <c r="HV57" s="43">
        <f>SUM(INDEX('egyeni-ranglista'!$1:$1048576,MATCH($A57,'egyeni-ranglista'!$A:$A,0),HV$279):INDEX('egyeni-ranglista'!$1:$1048576,MATCH($A57,'egyeni-ranglista'!$A:$A,0),HV$280))</f>
        <v>15.881518024950875</v>
      </c>
      <c r="HW57" s="9" t="s">
        <v>164</v>
      </c>
      <c r="HX57" s="43"/>
      <c r="HY57" s="9"/>
      <c r="HZ57" s="43"/>
      <c r="IA57" s="9"/>
      <c r="IB57" s="43"/>
      <c r="IC57" s="9"/>
      <c r="ID57" s="43"/>
      <c r="IE57" s="9"/>
      <c r="IF57" s="43"/>
      <c r="IG57" s="9"/>
      <c r="IH57" s="43"/>
      <c r="II57" s="9"/>
      <c r="IJ57" s="43">
        <f>SUM(INDEX('egyeni-ranglista'!$1:$1048576,MATCH($A57,'egyeni-ranglista'!$A:$A,0),IJ$279):INDEX('egyeni-ranglista'!$1:$1048576,MATCH($A57,'egyeni-ranglista'!$A:$A,0),IJ$280))</f>
        <v>15.881518024950875</v>
      </c>
      <c r="IK57" s="9" t="s">
        <v>23</v>
      </c>
      <c r="IL57" s="43"/>
      <c r="IM57" s="9"/>
      <c r="IN57" s="43"/>
      <c r="IO57" s="9"/>
      <c r="IP57" s="43"/>
      <c r="IQ57" s="9"/>
      <c r="IR57" s="43"/>
      <c r="IS57" s="9"/>
      <c r="IT57" s="43"/>
      <c r="IU57" s="9"/>
      <c r="IV57" s="43"/>
      <c r="IW57" s="9"/>
      <c r="IX57" s="43"/>
      <c r="IY57" s="9"/>
      <c r="IZ57" s="43"/>
      <c r="JA57" s="9"/>
      <c r="JB57" s="43">
        <f>SUM(INDEX('egyeni-ranglista'!$1:$1048576,MATCH($A57,'egyeni-ranglista'!$A:$A,0),JB$279):INDEX('egyeni-ranglista'!$1:$1048576,MATCH($A57,'egyeni-ranglista'!$A:$A,0),JB$280))</f>
        <v>14.498268349940048</v>
      </c>
      <c r="JC57" s="9" t="s">
        <v>23</v>
      </c>
      <c r="JD57" s="43"/>
      <c r="JE57" s="9"/>
      <c r="JF57" s="43"/>
      <c r="JG57" s="9"/>
      <c r="JH57" s="43"/>
      <c r="JI57" s="9"/>
      <c r="JJ57" s="43"/>
      <c r="JK57" s="9"/>
      <c r="JL57" s="43"/>
      <c r="JM57" s="9"/>
      <c r="JN57" s="43"/>
      <c r="JO57" s="9"/>
      <c r="JP57" s="43"/>
      <c r="JQ57" s="9"/>
      <c r="JR57" s="43">
        <f>SUM(INDEX('egyeni-ranglista'!$1:$1048576,MATCH($A57,'egyeni-ranglista'!$A:$A,0),JR$279):INDEX('egyeni-ranglista'!$1:$1048576,MATCH($A57,'egyeni-ranglista'!$A:$A,0),JR$280))</f>
        <v>12.051505778528</v>
      </c>
      <c r="JS57" s="1" t="s">
        <v>23</v>
      </c>
      <c r="JT57" s="43"/>
      <c r="JU57" s="9"/>
      <c r="JV57" s="43">
        <f>SUM(INDEX('egyeni-ranglista'!$1:$1048576,MATCH($A57,'egyeni-ranglista'!$A:$A,0),JV$279):INDEX('egyeni-ranglista'!$1:$1048576,MATCH($A57,'egyeni-ranglista'!$A:$A,0),JV$280))</f>
        <v>10.368347124303753</v>
      </c>
      <c r="JW57" s="9" t="s">
        <v>1478</v>
      </c>
      <c r="JX57" s="43"/>
      <c r="JY57" s="9"/>
      <c r="JZ57" s="43"/>
      <c r="KA57" s="9"/>
      <c r="KB57" s="43"/>
      <c r="KC57" s="9"/>
      <c r="KD57" s="43">
        <f>SUM(INDEX('egyeni-ranglista'!$1:$1048576,MATCH($A57,'egyeni-ranglista'!$A:$A,0),KD$279):INDEX('egyeni-ranglista'!$1:$1048576,MATCH($A57,'egyeni-ranglista'!$A:$A,0),KD$280))</f>
        <v>7.3670083571641403</v>
      </c>
      <c r="KE57" s="9" t="s">
        <v>23</v>
      </c>
      <c r="KF57" s="43"/>
      <c r="KG57" s="9"/>
      <c r="KH57" s="43"/>
      <c r="KI57" s="9"/>
      <c r="KJ57" s="43"/>
      <c r="KK57" s="9"/>
      <c r="KL57" s="43"/>
      <c r="KM57" s="9"/>
      <c r="KN57" s="43"/>
      <c r="KO57" s="9"/>
      <c r="KP57" s="43">
        <f>SUM(INDEX('egyeni-ranglista'!$1:$1048576,MATCH($A57,'egyeni-ranglista'!$A:$A,0),KP$279):INDEX('egyeni-ranglista'!$1:$1048576,MATCH($A57,'egyeni-ranglista'!$A:$A,0),KP$280))</f>
        <v>14.541033946987378</v>
      </c>
      <c r="KQ57" s="9" t="s">
        <v>23</v>
      </c>
      <c r="KR57" s="43"/>
      <c r="KS57" s="9"/>
      <c r="KT57" s="43"/>
      <c r="KU57" s="9"/>
      <c r="KV57" s="43"/>
      <c r="KW57" s="9"/>
      <c r="KX57" s="43"/>
      <c r="KY57" s="9"/>
      <c r="KZ57" s="43">
        <f>SUM(INDEX('egyeni-ranglista'!$1:$1048576,MATCH($A57,'egyeni-ranglista'!$A:$A,0),KZ$279):INDEX('egyeni-ranglista'!$1:$1048576,MATCH($A57,'egyeni-ranglista'!$A:$A,0),KZ$280))</f>
        <v>30.523189289241031</v>
      </c>
      <c r="LA57" s="9" t="s">
        <v>164</v>
      </c>
      <c r="LB57" s="43"/>
      <c r="LC57" s="9"/>
      <c r="LD57" s="43"/>
      <c r="LE57" s="9"/>
      <c r="LF57" s="43"/>
      <c r="LG57" s="9"/>
      <c r="LH57" s="43"/>
      <c r="LI57" s="9"/>
      <c r="LJ57" s="43"/>
      <c r="LK57" s="9"/>
      <c r="LL57" s="43"/>
      <c r="LM57" s="9"/>
      <c r="LN57" s="43"/>
      <c r="LO57" s="9"/>
      <c r="LP57" s="43"/>
      <c r="LQ57" s="9"/>
      <c r="LR57" s="43"/>
      <c r="LS57" s="9"/>
      <c r="LT57" s="43"/>
      <c r="LU57" s="9"/>
      <c r="LV57" s="43"/>
      <c r="LW57" s="9"/>
      <c r="LX57" s="43"/>
      <c r="LY57" s="9"/>
      <c r="LZ57" s="43"/>
      <c r="MA57" s="9"/>
      <c r="MB57" s="43">
        <f>SUM(INDEX('egyeni-ranglista'!$1:$1048576,MATCH($A57,'egyeni-ranglista'!$A:$A,0),MB$279):INDEX('egyeni-ranglista'!$1:$1048576,MATCH($A57,'egyeni-ranglista'!$A:$A,0),MB$280))</f>
        <v>24.153395758280261</v>
      </c>
      <c r="MC57" s="9" t="s">
        <v>23</v>
      </c>
      <c r="MD57" s="43"/>
      <c r="ME57" s="9"/>
      <c r="MF57" s="43"/>
      <c r="MG57" s="9"/>
      <c r="MH57" s="43">
        <f>SUM(INDEX('egyeni-ranglista'!$1:$1048576,MATCH($A57,'egyeni-ranglista'!$A:$A,0),MH$279):INDEX('egyeni-ranglista'!$1:$1048576,MATCH($A57,'egyeni-ranglista'!$A:$A,0),MH$280))</f>
        <v>24.153395758280261</v>
      </c>
      <c r="MI57" s="9" t="s">
        <v>23</v>
      </c>
      <c r="MJ57" s="43"/>
      <c r="MK57" s="9"/>
      <c r="ML57" s="43"/>
      <c r="MM57" s="9"/>
      <c r="MN57" s="43"/>
      <c r="MO57" s="9"/>
      <c r="MP57" s="43">
        <f>SUM(INDEX('egyeni-ranglista'!$1:$1048576,MATCH($A57,'egyeni-ranglista'!$A:$A,0),MP$279):INDEX('egyeni-ranglista'!$1:$1048576,MATCH($A57,'egyeni-ranglista'!$A:$A,0),MP$280))</f>
        <v>24.957870879679202</v>
      </c>
      <c r="MQ57" s="9" t="s">
        <v>1647</v>
      </c>
      <c r="MR57" s="43"/>
      <c r="MS57" s="9"/>
      <c r="MT57" s="43"/>
      <c r="MU57" s="9"/>
    </row>
    <row r="58" spans="1:359">
      <c r="A58" s="32" t="s">
        <v>62</v>
      </c>
      <c r="B58" s="43">
        <v>13.5</v>
      </c>
      <c r="C58" s="1" t="s">
        <v>195</v>
      </c>
      <c r="F58" s="43" t="s">
        <v>206</v>
      </c>
      <c r="H58" s="43" t="s">
        <v>206</v>
      </c>
      <c r="J58" s="43" t="s">
        <v>206</v>
      </c>
      <c r="L58" s="43">
        <v>13.5</v>
      </c>
      <c r="M58" s="1" t="s">
        <v>195</v>
      </c>
      <c r="N58" s="43" t="s">
        <v>206</v>
      </c>
      <c r="P58" s="43" t="s">
        <v>206</v>
      </c>
      <c r="R58" s="43" t="s">
        <v>206</v>
      </c>
      <c r="T58" s="43"/>
      <c r="U58" s="1" t="s">
        <v>1290</v>
      </c>
      <c r="V58" s="43"/>
      <c r="W58" s="9"/>
      <c r="X58" s="43"/>
      <c r="Y58" s="9"/>
      <c r="Z58" s="43">
        <v>54.136514547386426</v>
      </c>
      <c r="AA58" s="136" t="s">
        <v>242</v>
      </c>
      <c r="AB58" s="43">
        <v>58.35276201003861</v>
      </c>
      <c r="AC58" s="136" t="s">
        <v>242</v>
      </c>
      <c r="AD58" s="43"/>
      <c r="AE58" s="1" t="s">
        <v>42</v>
      </c>
      <c r="AP58" s="43">
        <f>SUM(INDEX('egyeni-ranglista'!$1:$1048576,MATCH($A58,'egyeni-ranglista'!$A:$A,0),AP$279):INDEX('egyeni-ranglista'!$1:$1048576,MATCH($A58,'egyeni-ranglista'!$A:$A,0),AP$280))</f>
        <v>97.191415530660223</v>
      </c>
      <c r="AQ58" s="1" t="s">
        <v>537</v>
      </c>
      <c r="AR58" s="43"/>
      <c r="AS58" s="9"/>
      <c r="AT58" s="43">
        <f>SUM(INDEX('egyeni-ranglista'!$1:$1048576,MATCH($A58,'egyeni-ranglista'!$A:$A,0),AT$279):INDEX('egyeni-ranglista'!$1:$1048576,MATCH($A58,'egyeni-ranglista'!$A:$A,0),AT$280))</f>
        <v>103.67575334117882</v>
      </c>
      <c r="AU58" s="1" t="s">
        <v>1232</v>
      </c>
      <c r="AV58" s="43"/>
      <c r="AW58" s="9"/>
      <c r="AX58" s="43"/>
      <c r="AY58" s="9"/>
      <c r="AZ58" s="43"/>
      <c r="BA58" s="9"/>
      <c r="BB58" s="43"/>
      <c r="BC58" s="9"/>
      <c r="BD58" s="43">
        <f>SUM(INDEX('egyeni-ranglista'!$1:$1048576,MATCH($A58,'egyeni-ranglista'!$A:$A,0),BD$279):INDEX('egyeni-ranglista'!$1:$1048576,MATCH($A58,'egyeni-ranglista'!$A:$A,0),BD$280))</f>
        <v>104.68155509781084</v>
      </c>
      <c r="BE58" s="1" t="s">
        <v>1291</v>
      </c>
      <c r="BF58" s="43"/>
      <c r="BG58" s="9"/>
      <c r="BH58" s="43">
        <f>SUM(INDEX('egyeni-ranglista'!$1:$1048576,MATCH($A58,'egyeni-ranglista'!$A:$A,0),BH$279):INDEX('egyeni-ranglista'!$1:$1048576,MATCH($A58,'egyeni-ranglista'!$A:$A,0),BH$280))</f>
        <v>115.70349607815101</v>
      </c>
      <c r="BI58" s="1" t="s">
        <v>1290</v>
      </c>
      <c r="BJ58" s="43"/>
      <c r="BK58" s="9"/>
      <c r="BL58" s="43"/>
      <c r="BM58" s="9"/>
      <c r="BN58" s="43">
        <f>SUM(INDEX('egyeni-ranglista'!$1:$1048576,MATCH($A58,'egyeni-ranglista'!$A:$A,0),BN$279):INDEX('egyeni-ranglista'!$1:$1048576,MATCH($A58,'egyeni-ranglista'!$A:$A,0),BN$280))</f>
        <v>149.82621288734458</v>
      </c>
      <c r="BO58" s="1" t="s">
        <v>1290</v>
      </c>
      <c r="BP58" s="43"/>
      <c r="BQ58" s="9"/>
      <c r="BR58" s="43"/>
      <c r="BS58" s="9"/>
      <c r="BT58" s="43"/>
      <c r="BU58" s="9"/>
      <c r="BV58" s="43">
        <f>SUM(INDEX('egyeni-ranglista'!$1:$1048576,MATCH($A58,'egyeni-ranglista'!$A:$A,0),BV$279):INDEX('egyeni-ranglista'!$1:$1048576,MATCH($A58,'egyeni-ranglista'!$A:$A,0),BV$280))</f>
        <v>161.77675712829375</v>
      </c>
      <c r="BW58" s="1" t="s">
        <v>1232</v>
      </c>
      <c r="BX58" s="43"/>
      <c r="BY58" s="9"/>
      <c r="BZ58" s="43"/>
      <c r="CA58" s="9"/>
      <c r="CB58" s="43"/>
      <c r="CC58" s="9"/>
      <c r="CD58" s="43"/>
      <c r="CE58" s="9"/>
      <c r="CF58" s="43">
        <f>SUM(INDEX('egyeni-ranglista'!$1:$1048576,MATCH($A58,'egyeni-ranglista'!$A:$A,0),CF$279):INDEX('egyeni-ranglista'!$1:$1048576,MATCH($A58,'egyeni-ranglista'!$A:$A,0),CF$280))</f>
        <v>124.77279161284794</v>
      </c>
      <c r="CG58" s="1" t="s">
        <v>1291</v>
      </c>
      <c r="CH58" s="43"/>
      <c r="CI58" s="9"/>
      <c r="CJ58" s="43"/>
      <c r="CK58" s="9"/>
      <c r="CL58" s="43">
        <f>SUM(INDEX('egyeni-ranglista'!$1:$1048576,MATCH($A58,'egyeni-ranglista'!$A:$A,0),CL$279):INDEX('egyeni-ranglista'!$1:$1048576,MATCH($A58,'egyeni-ranglista'!$A:$A,0),CL$280))</f>
        <v>141.23893424185798</v>
      </c>
      <c r="CM58" s="1" t="s">
        <v>1232</v>
      </c>
      <c r="CN58" s="43"/>
      <c r="CP58" s="43"/>
      <c r="CR58" s="43"/>
      <c r="CT58" s="43"/>
      <c r="CV58" s="43"/>
      <c r="CX58" s="43"/>
      <c r="CZ58" s="43"/>
      <c r="DB58" s="43"/>
      <c r="DD58" s="43"/>
      <c r="DF58" s="43"/>
      <c r="DH58" s="43"/>
      <c r="DJ58" s="43"/>
      <c r="DL58" s="43"/>
      <c r="DN58" s="43">
        <f>SUM(INDEX('egyeni-ranglista'!$1:$1048576,MATCH($A58,'egyeni-ranglista'!$A:$A,0),DN$279):INDEX('egyeni-ranglista'!$1:$1048576,MATCH($A58,'egyeni-ranglista'!$A:$A,0),DN$280))</f>
        <v>66.171952711093383</v>
      </c>
      <c r="DO58" s="1" t="s">
        <v>1291</v>
      </c>
      <c r="DP58" s="43"/>
      <c r="DQ58" s="9"/>
      <c r="DT58" s="43">
        <f>SUM(INDEX('egyeni-ranglista'!$1:$1048576,MATCH($A58,'egyeni-ranglista'!$A:$A,0),DT$279):INDEX('egyeni-ranglista'!$1:$1048576,MATCH($A58,'egyeni-ranglista'!$A:$A,0),DT$280))</f>
        <v>45.858909063977642</v>
      </c>
      <c r="DU58" s="226" t="s">
        <v>1232</v>
      </c>
      <c r="DV58" s="43"/>
      <c r="DX58" s="43"/>
      <c r="DZ58" s="43"/>
      <c r="EA58" s="9"/>
      <c r="EB58" s="43"/>
      <c r="ED58" s="43"/>
      <c r="EE58" s="9"/>
      <c r="EF58" s="43">
        <f>SUM(INDEX('egyeni-ranglista'!$1:$1048576,MATCH($A58,'egyeni-ranglista'!$A:$A,0),EF$279):INDEX('egyeni-ranglista'!$1:$1048576,MATCH($A58,'egyeni-ranglista'!$A:$A,0),EF$280))</f>
        <v>30.275815791087872</v>
      </c>
      <c r="EG58" s="10" t="s">
        <v>1291</v>
      </c>
      <c r="EL58" s="43"/>
      <c r="EM58" s="226"/>
      <c r="EN58" s="43">
        <f>SUM(INDEX('egyeni-ranglista'!$1:$1048576,MATCH($A58,'egyeni-ranglista'!$A:$A,0),EN$279):INDEX('egyeni-ranglista'!$1:$1048576,MATCH($A58,'egyeni-ranglista'!$A:$A,0),EN$280))</f>
        <v>33.627458766521023</v>
      </c>
      <c r="EO58" s="10" t="s">
        <v>1290</v>
      </c>
      <c r="FF58" s="43">
        <f>SUM(INDEX('egyeni-ranglista'!$1:$1048576,MATCH($A58,'egyeni-ranglista'!$A:$A,0),FF$279):INDEX('egyeni-ranglista'!$1:$1048576,MATCH($A58,'egyeni-ranglista'!$A:$A,0),FF$280))</f>
        <v>102.20530182232106</v>
      </c>
      <c r="FG58" s="1" t="s">
        <v>775</v>
      </c>
      <c r="FH58" s="43"/>
      <c r="FJ58" s="43">
        <f>SUM(INDEX('egyeni-ranglista'!$1:$1048576,MATCH($A58,'egyeni-ranglista'!$A:$A,0),FJ$279):INDEX('egyeni-ranglista'!$1:$1048576,MATCH($A58,'egyeni-ranglista'!$A:$A,0),FJ$280))</f>
        <v>106.2204420358154</v>
      </c>
      <c r="FK58" s="9" t="s">
        <v>62</v>
      </c>
      <c r="FL58" s="43"/>
      <c r="FP58" s="43"/>
      <c r="FR58" s="43">
        <f>SUM(INDEX('egyeni-ranglista'!$1:$1048576,MATCH($A58,'egyeni-ranglista'!$A:$A,0),FR$279):INDEX('egyeni-ranglista'!$1:$1048576,MATCH($A58,'egyeni-ranglista'!$A:$A,0),FR$280))</f>
        <v>107.5072679014926</v>
      </c>
      <c r="FS58" s="1" t="s">
        <v>1290</v>
      </c>
      <c r="FT58" s="43"/>
      <c r="FV58" s="43">
        <f>SUM(INDEX('egyeni-ranglista'!$1:$1048576,MATCH($A58,'egyeni-ranglista'!$A:$A,0),FV$279):INDEX('egyeni-ranglista'!$1:$1048576,MATCH($A58,'egyeni-ranglista'!$A:$A,0),FV$280))</f>
        <v>126.24231536668863</v>
      </c>
      <c r="FW58" s="1" t="s">
        <v>1228</v>
      </c>
      <c r="FX58" s="43"/>
      <c r="FZ58" s="43"/>
      <c r="GB58" s="43"/>
      <c r="GD58" s="43"/>
      <c r="GF58" s="43"/>
      <c r="GH58" s="43"/>
      <c r="GJ58" s="43">
        <f>SUM(INDEX('egyeni-ranglista'!$1:$1048576,MATCH($A58,'egyeni-ranglista'!$A:$A,0),GJ$279):INDEX('egyeni-ranglista'!$1:$1048576,MATCH($A58,'egyeni-ranglista'!$A:$A,0),GJ$280))</f>
        <v>115.99724760423177</v>
      </c>
      <c r="GK58" s="1" t="s">
        <v>1290</v>
      </c>
      <c r="GL58" s="43"/>
      <c r="GN58" s="43">
        <f>SUM(INDEX('egyeni-ranglista'!$1:$1048576,MATCH($A58,'egyeni-ranglista'!$A:$A,0),GN$279):INDEX('egyeni-ranglista'!$1:$1048576,MATCH($A58,'egyeni-ranglista'!$A:$A,0),GN$280))</f>
        <v>115.99724760423177</v>
      </c>
      <c r="GO58" s="1" t="s">
        <v>1475</v>
      </c>
      <c r="GP58" s="43"/>
      <c r="GR58" s="43"/>
      <c r="GT58" s="43"/>
      <c r="GV58" s="43"/>
      <c r="GX58" s="43"/>
      <c r="GZ58" s="43"/>
      <c r="HB58" s="43"/>
      <c r="HD58" s="43"/>
      <c r="HF58" s="43"/>
      <c r="HH58" s="43"/>
      <c r="HJ58" s="43"/>
      <c r="HL58" s="43"/>
      <c r="HN58" s="43"/>
      <c r="HP58" s="43">
        <f>SUM(INDEX('egyeni-ranglista'!$1:$1048576,MATCH($A58,'egyeni-ranglista'!$A:$A,0),HP$279):INDEX('egyeni-ranglista'!$1:$1048576,MATCH($A58,'egyeni-ranglista'!$A:$A,0),HP$280))</f>
        <v>69.951967942210246</v>
      </c>
      <c r="HQ58" s="1" t="s">
        <v>1290</v>
      </c>
      <c r="HR58" s="43"/>
      <c r="HT58" s="43">
        <f>SUM(INDEX('egyeni-ranglista'!$1:$1048576,MATCH($A58,'egyeni-ranglista'!$A:$A,0),HT$279):INDEX('egyeni-ranglista'!$1:$1048576,MATCH($A58,'egyeni-ranglista'!$A:$A,0),HT$280))</f>
        <v>118.28076985788439</v>
      </c>
      <c r="HU58" s="1" t="s">
        <v>62</v>
      </c>
      <c r="HV58" s="43"/>
      <c r="HX58" s="43"/>
      <c r="HZ58" s="43">
        <f>SUM(INDEX('egyeni-ranglista'!$1:$1048576,MATCH($A58,'egyeni-ranglista'!$A:$A,0),HZ$279):INDEX('egyeni-ranglista'!$1:$1048576,MATCH($A58,'egyeni-ranglista'!$A:$A,0),HZ$280))</f>
        <v>119.29373284023316</v>
      </c>
      <c r="IA58" s="1" t="s">
        <v>1475</v>
      </c>
      <c r="IB58" s="43">
        <f>SUM(INDEX('egyeni-ranglista'!$1:$1048576,MATCH($A58,'egyeni-ranglista'!$A:$A,0),IB$279):INDEX('egyeni-ranglista'!$1:$1048576,MATCH($A58,'egyeni-ranglista'!$A:$A,0),IB$280))</f>
        <v>112.09317169764445</v>
      </c>
      <c r="IC58" s="1" t="s">
        <v>1475</v>
      </c>
      <c r="ID58" s="43"/>
      <c r="IF58" s="43"/>
      <c r="IH58" s="43">
        <f>SUM(INDEX('egyeni-ranglista'!$1:$1048576,MATCH($A58,'egyeni-ranglista'!$A:$A,0),IH$279):INDEX('egyeni-ranglista'!$1:$1048576,MATCH($A58,'egyeni-ranglista'!$A:$A,0),IH$280))</f>
        <v>120.75757373337014</v>
      </c>
      <c r="II58" s="9" t="s">
        <v>1475</v>
      </c>
      <c r="IJ58" s="43"/>
      <c r="IK58" s="9"/>
      <c r="IL58" s="43"/>
      <c r="IM58" s="9"/>
      <c r="IN58" s="43"/>
      <c r="IO58" s="9"/>
      <c r="IP58" s="43"/>
      <c r="IQ58" s="9"/>
      <c r="IR58" s="43"/>
      <c r="IS58" s="9"/>
      <c r="IT58" s="43"/>
      <c r="IU58" s="9"/>
      <c r="IV58" s="43"/>
      <c r="IW58" s="9"/>
      <c r="IX58" s="43"/>
      <c r="IY58" s="9"/>
      <c r="IZ58" s="43"/>
      <c r="JA58" s="9"/>
      <c r="JB58" s="43"/>
      <c r="JC58" s="9"/>
      <c r="JD58" s="43"/>
      <c r="JE58" s="9"/>
      <c r="JF58" s="43"/>
      <c r="JG58" s="9"/>
      <c r="JH58" s="43"/>
      <c r="JI58" s="9"/>
      <c r="JJ58" s="43"/>
      <c r="JK58" s="9"/>
      <c r="JL58" s="43"/>
      <c r="JM58" s="9"/>
      <c r="JN58" s="43"/>
      <c r="JO58" s="9"/>
      <c r="JP58" s="43"/>
      <c r="JQ58" s="9"/>
      <c r="JR58" s="43"/>
      <c r="JS58" s="9"/>
      <c r="JT58" s="43"/>
      <c r="JU58" s="9"/>
      <c r="JV58" s="43"/>
      <c r="JW58" s="9"/>
      <c r="JX58" s="43"/>
      <c r="JY58" s="9"/>
      <c r="JZ58" s="43"/>
      <c r="KA58" s="9"/>
      <c r="KB58" s="43"/>
      <c r="KC58" s="9"/>
      <c r="KD58" s="43"/>
      <c r="KE58" s="9"/>
      <c r="KF58" s="43"/>
      <c r="KG58" s="9"/>
      <c r="KH58" s="43"/>
      <c r="KI58" s="9"/>
      <c r="KJ58" s="43"/>
      <c r="KK58" s="9"/>
      <c r="KL58" s="43">
        <f>SUM(INDEX('egyeni-ranglista'!$1:$1048576,MATCH($A58,'egyeni-ranglista'!$A:$A,0),KL$279):INDEX('egyeni-ranglista'!$1:$1048576,MATCH($A58,'egyeni-ranglista'!$A:$A,0),KL$280))</f>
        <v>88.811355646528412</v>
      </c>
      <c r="KM58" s="9" t="s">
        <v>1569</v>
      </c>
      <c r="KN58" s="43"/>
      <c r="KO58" s="9"/>
      <c r="KP58" s="43"/>
      <c r="KQ58" s="9"/>
      <c r="KR58" s="43"/>
      <c r="KS58" s="9"/>
      <c r="KT58" s="43"/>
      <c r="KU58" s="9"/>
      <c r="KV58" s="43"/>
      <c r="KW58" s="9"/>
      <c r="KX58" s="43"/>
      <c r="KY58" s="9"/>
      <c r="KZ58" s="43"/>
      <c r="LA58" s="9"/>
      <c r="LB58" s="43"/>
      <c r="LC58" s="9"/>
      <c r="LD58" s="43"/>
      <c r="LE58" s="9"/>
      <c r="LF58" s="43"/>
      <c r="LG58" s="9"/>
      <c r="LH58" s="43"/>
      <c r="LI58" s="9"/>
      <c r="LJ58" s="43"/>
      <c r="LK58" s="9"/>
      <c r="LL58" s="43">
        <f>SUM(INDEX('egyeni-ranglista'!$1:$1048576,MATCH($A58,'egyeni-ranglista'!$A:$A,0),LL$279):INDEX('egyeni-ranglista'!$1:$1048576,MATCH($A58,'egyeni-ranglista'!$A:$A,0),LL$280))</f>
        <v>40.585966970177864</v>
      </c>
      <c r="LM58" s="9" t="s">
        <v>1569</v>
      </c>
      <c r="LN58" s="43"/>
      <c r="LO58" s="9"/>
      <c r="LP58" s="43"/>
      <c r="LQ58" s="9"/>
      <c r="LR58" s="43">
        <f>SUM(INDEX('egyeni-ranglista'!$1:$1048576,MATCH($A58,'egyeni-ranglista'!$A:$A,0),LR$279):INDEX('egyeni-ranglista'!$1:$1048576,MATCH($A58,'egyeni-ranglista'!$A:$A,0),LR$280))</f>
        <v>53.42780226710272</v>
      </c>
      <c r="LS58" s="9" t="s">
        <v>1569</v>
      </c>
      <c r="LT58" s="43"/>
      <c r="LU58" s="9"/>
      <c r="LV58" s="43"/>
      <c r="LW58" s="9"/>
      <c r="LX58" s="43"/>
      <c r="LY58" s="9"/>
      <c r="LZ58" s="43"/>
      <c r="MA58" s="9"/>
      <c r="MB58" s="43">
        <f>SUM(INDEX('egyeni-ranglista'!$1:$1048576,MATCH($A58,'egyeni-ranglista'!$A:$A,0),MB$279):INDEX('egyeni-ranglista'!$1:$1048576,MATCH($A58,'egyeni-ranglista'!$A:$A,0),MB$280))</f>
        <v>52.083366538594731</v>
      </c>
      <c r="MC58" s="9" t="s">
        <v>1569</v>
      </c>
      <c r="MD58" s="43"/>
      <c r="ME58" s="9"/>
      <c r="MF58" s="43"/>
      <c r="MG58" s="9"/>
      <c r="MH58" s="43"/>
      <c r="MI58" s="9"/>
      <c r="MJ58" s="43"/>
      <c r="MK58" s="9"/>
      <c r="ML58" s="43"/>
      <c r="MM58" s="9"/>
      <c r="MN58" s="43"/>
      <c r="MO58" s="9"/>
      <c r="MP58" s="43"/>
      <c r="MQ58" s="9"/>
      <c r="MR58" s="43"/>
      <c r="MS58" s="9"/>
      <c r="MT58" s="43"/>
      <c r="MU58" s="9"/>
    </row>
    <row r="59" spans="1:359">
      <c r="A59" s="1" t="s">
        <v>77</v>
      </c>
      <c r="B59" s="43" t="s">
        <v>206</v>
      </c>
      <c r="D59" s="43" t="s">
        <v>206</v>
      </c>
      <c r="F59" s="43">
        <v>5</v>
      </c>
      <c r="G59" s="1" t="s">
        <v>98</v>
      </c>
      <c r="H59" s="43">
        <v>6.2678557452108006</v>
      </c>
      <c r="I59" s="1" t="s">
        <v>232</v>
      </c>
      <c r="J59" s="43">
        <v>13.064643704264991</v>
      </c>
      <c r="K59" s="51" t="s">
        <v>1228</v>
      </c>
      <c r="L59" s="43"/>
      <c r="M59" s="9"/>
      <c r="N59" s="43">
        <v>24.278424691852734</v>
      </c>
      <c r="O59" s="1" t="s">
        <v>65</v>
      </c>
      <c r="P59" s="43">
        <v>27.877747974852436</v>
      </c>
      <c r="Q59" s="51" t="s">
        <v>1228</v>
      </c>
      <c r="R59" s="43" t="s">
        <v>206</v>
      </c>
      <c r="T59" s="43" t="s">
        <v>206</v>
      </c>
      <c r="V59" s="43">
        <v>42.607845173923863</v>
      </c>
      <c r="W59" s="1" t="s">
        <v>232</v>
      </c>
      <c r="X59" s="43"/>
      <c r="Y59" s="9"/>
      <c r="Z59" s="43"/>
      <c r="AA59" s="9"/>
      <c r="AB59" s="43" t="s">
        <v>206</v>
      </c>
      <c r="AD59" s="43">
        <v>43.471469115817449</v>
      </c>
      <c r="AE59" s="1" t="s">
        <v>44</v>
      </c>
      <c r="AF59" s="43">
        <v>49.680308272530972</v>
      </c>
      <c r="AG59" s="1" t="s">
        <v>77</v>
      </c>
      <c r="AP59" s="43">
        <f>SUM(INDEX('egyeni-ranglista'!$1:$1048576,MATCH($A59,'egyeni-ranglista'!$A:$A,0),AP$279):INDEX('egyeni-ranglista'!$1:$1048576,MATCH($A59,'egyeni-ranglista'!$A:$A,0),AP$280))</f>
        <v>46.487875113749134</v>
      </c>
      <c r="AQ59" s="51" t="s">
        <v>1228</v>
      </c>
      <c r="AR59" s="43"/>
      <c r="AS59" s="9"/>
      <c r="BD59" s="43">
        <f>SUM(INDEX('egyeni-ranglista'!$1:$1048576,MATCH($A59,'egyeni-ranglista'!$A:$A,0),BD$279):INDEX('egyeni-ranglista'!$1:$1048576,MATCH($A59,'egyeni-ranglista'!$A:$A,0),BD$280))</f>
        <v>51.026911581112152</v>
      </c>
      <c r="BE59" s="51" t="s">
        <v>1228</v>
      </c>
      <c r="BF59" s="43"/>
      <c r="BG59" s="9"/>
      <c r="BH59" s="43">
        <f>SUM(INDEX('egyeni-ranglista'!$1:$1048576,MATCH($A59,'egyeni-ranglista'!$A:$A,0),BH$279):INDEX('egyeni-ranglista'!$1:$1048576,MATCH($A59,'egyeni-ranglista'!$A:$A,0),BH$280))</f>
        <v>60.211862398062294</v>
      </c>
      <c r="BI59" s="51" t="s">
        <v>1228</v>
      </c>
      <c r="BJ59" s="43">
        <f>SUM(INDEX('egyeni-ranglista'!$1:$1048576,MATCH($A59,'egyeni-ranglista'!$A:$A,0),BJ$279):INDEX('egyeni-ranglista'!$1:$1048576,MATCH($A59,'egyeni-ranglista'!$A:$A,0),BJ$280))</f>
        <v>79.796778036247559</v>
      </c>
      <c r="BK59" s="1" t="s">
        <v>232</v>
      </c>
      <c r="BL59" s="43"/>
      <c r="BN59" s="43">
        <f>SUM(INDEX('egyeni-ranglista'!$1:$1048576,MATCH($A59,'egyeni-ranglista'!$A:$A,0),BN$279):INDEX('egyeni-ranglista'!$1:$1048576,MATCH($A59,'egyeni-ranglista'!$A:$A,0),BN$280))</f>
        <v>102.26657667386613</v>
      </c>
      <c r="BO59" s="51" t="s">
        <v>1228</v>
      </c>
      <c r="BP59" s="43"/>
      <c r="BQ59" s="9"/>
      <c r="BR59" s="43"/>
      <c r="BS59" s="9"/>
      <c r="BT59" s="43"/>
      <c r="BU59" s="9"/>
      <c r="BV59" s="43"/>
      <c r="BW59" s="9"/>
      <c r="BX59" s="43">
        <f>SUM(INDEX('egyeni-ranglista'!$1:$1048576,MATCH($A59,'egyeni-ranglista'!$A:$A,0),BX$279):INDEX('egyeni-ranglista'!$1:$1048576,MATCH($A59,'egyeni-ranglista'!$A:$A,0),BX$280))</f>
        <v>89.688073291292</v>
      </c>
      <c r="BY59" s="51" t="s">
        <v>1228</v>
      </c>
      <c r="BZ59" s="43"/>
      <c r="CA59" s="9"/>
      <c r="CB59" s="43"/>
      <c r="CC59" s="9"/>
      <c r="CD59" s="43"/>
      <c r="CE59" s="9"/>
      <c r="CF59" s="43">
        <f>SUM(INDEX('egyeni-ranglista'!$1:$1048576,MATCH($A59,'egyeni-ranglista'!$A:$A,0),CF$279):INDEX('egyeni-ranglista'!$1:$1048576,MATCH($A59,'egyeni-ranglista'!$A:$A,0),CF$280))</f>
        <v>77.861742835541804</v>
      </c>
      <c r="CG59" s="51" t="s">
        <v>1228</v>
      </c>
      <c r="CH59" s="43">
        <f>SUM(INDEX('egyeni-ranglista'!$1:$1048576,MATCH($A59,'egyeni-ranglista'!$A:$A,0),CH$279):INDEX('egyeni-ranglista'!$1:$1048576,MATCH($A59,'egyeni-ranglista'!$A:$A,0),CH$280))</f>
        <v>91.967339465475547</v>
      </c>
      <c r="CI59" s="9" t="s">
        <v>232</v>
      </c>
      <c r="CJ59" s="43"/>
      <c r="CK59" s="9"/>
      <c r="CL59" s="43"/>
      <c r="CM59" s="9"/>
      <c r="CN59" s="43"/>
      <c r="CO59" s="9"/>
      <c r="CP59" s="43"/>
      <c r="CQ59" s="9"/>
      <c r="CR59" s="43">
        <f>SUM(INDEX('egyeni-ranglista'!$1:$1048576,MATCH($A59,'egyeni-ranglista'!$A:$A,0),CR$279):INDEX('egyeni-ranglista'!$1:$1048576,MATCH($A59,'egyeni-ranglista'!$A:$A,0),CR$280))</f>
        <v>87.092795984795458</v>
      </c>
      <c r="CS59" s="1" t="s">
        <v>44</v>
      </c>
      <c r="CT59" s="43"/>
      <c r="CU59" s="9"/>
      <c r="CV59" s="43">
        <f>SUM(INDEX('egyeni-ranglista'!$1:$1048576,MATCH($A59,'egyeni-ranglista'!$A:$A,0),CV$279):INDEX('egyeni-ranglista'!$1:$1048576,MATCH($A59,'egyeni-ranglista'!$A:$A,0),CV$280))</f>
        <v>93.002679921786381</v>
      </c>
      <c r="CW59" s="9" t="s">
        <v>77</v>
      </c>
      <c r="CX59" s="43"/>
      <c r="CY59" s="9"/>
      <c r="CZ59" s="43"/>
      <c r="DA59" s="9"/>
      <c r="DB59" s="43"/>
      <c r="DD59" s="43"/>
      <c r="DF59" s="43">
        <f>SUM(INDEX('egyeni-ranglista'!$1:$1048576,MATCH($A59,'egyeni-ranglista'!$A:$A,0),DF$279):INDEX('egyeni-ranglista'!$1:$1048576,MATCH($A59,'egyeni-ranglista'!$A:$A,0),DF$280))</f>
        <v>89.9657954092728</v>
      </c>
      <c r="DG59" s="1" t="s">
        <v>1234</v>
      </c>
      <c r="DH59" s="43"/>
      <c r="DJ59" s="43"/>
      <c r="DL59" s="43"/>
      <c r="DN59" s="43"/>
      <c r="DO59" s="226" t="s">
        <v>1290</v>
      </c>
      <c r="DP59" s="43"/>
      <c r="DT59" s="43"/>
      <c r="DU59" s="226"/>
      <c r="DV59" s="43"/>
      <c r="DW59" s="226"/>
      <c r="DX59" s="43"/>
      <c r="DY59" s="226"/>
      <c r="DZ59" s="43"/>
      <c r="EA59" s="226"/>
      <c r="EB59" s="43"/>
      <c r="ED59" s="43"/>
      <c r="EE59" s="226"/>
      <c r="EF59" s="43">
        <f>SUM(INDEX('egyeni-ranglista'!$1:$1048576,MATCH($A59,'egyeni-ranglista'!$A:$A,0),EF$279):INDEX('egyeni-ranglista'!$1:$1048576,MATCH($A59,'egyeni-ranglista'!$A:$A,0),EF$280))</f>
        <v>56.252789462036581</v>
      </c>
      <c r="EG59" s="10" t="s">
        <v>1290</v>
      </c>
      <c r="EL59" s="43"/>
      <c r="EM59" s="226"/>
      <c r="EN59" s="43">
        <f>SUM(INDEX('egyeni-ranglista'!$1:$1048576,MATCH($A59,'egyeni-ranglista'!$A:$A,0),EN$279):INDEX('egyeni-ranglista'!$1:$1048576,MATCH($A59,'egyeni-ranglista'!$A:$A,0),EN$280))</f>
        <v>62.956075412902884</v>
      </c>
      <c r="EO59" s="10" t="s">
        <v>1291</v>
      </c>
      <c r="FF59" s="43">
        <f>SUM(INDEX('egyeni-ranglista'!$1:$1048576,MATCH($A59,'egyeni-ranglista'!$A:$A,0),FF$279):INDEX('egyeni-ranglista'!$1:$1048576,MATCH($A59,'egyeni-ranglista'!$A:$A,0),FF$280))</f>
        <v>89.174552007447176</v>
      </c>
      <c r="FG59" s="1" t="s">
        <v>44</v>
      </c>
      <c r="FH59" s="43"/>
      <c r="FI59" s="9"/>
      <c r="FJ59" s="43">
        <f>SUM(INDEX('egyeni-ranglista'!$1:$1048576,MATCH($A59,'egyeni-ranglista'!$A:$A,0),FJ$279):INDEX('egyeni-ranglista'!$1:$1048576,MATCH($A59,'egyeni-ranglista'!$A:$A,0),FJ$280))</f>
        <v>91.294948497444921</v>
      </c>
      <c r="FK59" s="9" t="s">
        <v>77</v>
      </c>
      <c r="FL59" s="43"/>
      <c r="FM59" s="9"/>
      <c r="FP59" s="43"/>
      <c r="FR59" s="43">
        <f>SUM(INDEX('egyeni-ranglista'!$1:$1048576,MATCH($A59,'egyeni-ranglista'!$A:$A,0),FR$279):INDEX('egyeni-ranglista'!$1:$1048576,MATCH($A59,'egyeni-ranglista'!$A:$A,0),FR$280))</f>
        <v>91.845707298408954</v>
      </c>
      <c r="FS59" s="9" t="s">
        <v>1290</v>
      </c>
      <c r="FT59" s="43"/>
      <c r="FU59" s="9"/>
      <c r="FV59" s="43">
        <f>SUM(INDEX('egyeni-ranglista'!$1:$1048576,MATCH($A59,'egyeni-ranglista'!$A:$A,0),FV$279):INDEX('egyeni-ranglista'!$1:$1048576,MATCH($A59,'egyeni-ranglista'!$A:$A,0),FV$280))</f>
        <v>107.47043060664332</v>
      </c>
      <c r="FW59" s="9" t="s">
        <v>1291</v>
      </c>
      <c r="FX59" s="43">
        <f>SUM(INDEX('egyeni-ranglista'!$1:$1048576,MATCH($A59,'egyeni-ranglista'!$A:$A,0),FX$279):INDEX('egyeni-ranglista'!$1:$1048576,MATCH($A59,'egyeni-ranglista'!$A:$A,0),FX$280))</f>
        <v>87.458957495047187</v>
      </c>
      <c r="FY59" s="9" t="s">
        <v>232</v>
      </c>
      <c r="FZ59" s="43">
        <f>SUM(INDEX('egyeni-ranglista'!$1:$1048576,MATCH($A59,'egyeni-ranglista'!$A:$A,0),FZ$279):INDEX('egyeni-ranglista'!$1:$1048576,MATCH($A59,'egyeni-ranglista'!$A:$A,0),FZ$280))</f>
        <v>98.600298041640627</v>
      </c>
      <c r="GA59" s="9" t="s">
        <v>1290</v>
      </c>
      <c r="GB59" s="43">
        <f>SUM(INDEX('egyeni-ranglista'!$1:$1048576,MATCH($A59,'egyeni-ranglista'!$A:$A,0),GB$279):INDEX('egyeni-ranglista'!$1:$1048576,MATCH($A59,'egyeni-ranglista'!$A:$A,0),GB$280))</f>
        <v>100.60029804164063</v>
      </c>
      <c r="GC59" s="9" t="s">
        <v>1437</v>
      </c>
      <c r="GD59" s="43"/>
      <c r="GE59" s="9"/>
      <c r="GF59" s="43"/>
      <c r="GG59" s="9"/>
      <c r="GH59" s="43"/>
      <c r="GI59" s="9"/>
      <c r="GJ59" s="43">
        <f>SUM(INDEX('egyeni-ranglista'!$1:$1048576,MATCH($A59,'egyeni-ranglista'!$A:$A,0),GJ$279):INDEX('egyeni-ranglista'!$1:$1048576,MATCH($A59,'egyeni-ranglista'!$A:$A,0),GJ$280))</f>
        <v>94.945624621379494</v>
      </c>
      <c r="GK59" s="9" t="s">
        <v>1290</v>
      </c>
      <c r="GL59" s="43"/>
      <c r="GM59" s="9"/>
      <c r="GN59" s="43"/>
      <c r="GO59" s="9"/>
      <c r="GP59" s="43"/>
      <c r="GQ59" s="9"/>
      <c r="GR59" s="43"/>
      <c r="GS59" s="9"/>
      <c r="GT59" s="43"/>
      <c r="GU59" s="9"/>
      <c r="GV59" s="43"/>
      <c r="GW59" s="9"/>
      <c r="GX59" s="43"/>
      <c r="GY59" s="9"/>
      <c r="GZ59" s="43"/>
      <c r="HA59" s="9"/>
      <c r="HB59" s="43"/>
      <c r="HC59" s="9"/>
      <c r="HD59" s="43"/>
      <c r="HE59" s="9"/>
      <c r="HF59" s="43"/>
      <c r="HG59" s="9"/>
      <c r="HH59" s="43"/>
      <c r="HI59" s="9"/>
      <c r="HJ59" s="43"/>
      <c r="HK59" s="9"/>
      <c r="HL59" s="43"/>
      <c r="HM59" s="9"/>
      <c r="HN59" s="43"/>
      <c r="HO59" s="9"/>
      <c r="HP59" s="43">
        <f>SUM(INDEX('egyeni-ranglista'!$1:$1048576,MATCH($A59,'egyeni-ranglista'!$A:$A,0),HP$279):INDEX('egyeni-ranglista'!$1:$1048576,MATCH($A59,'egyeni-ranglista'!$A:$A,0),HP$280))</f>
        <v>44.393351351985793</v>
      </c>
      <c r="HQ59" s="9" t="s">
        <v>1328</v>
      </c>
      <c r="HR59" s="43"/>
      <c r="HS59" s="9"/>
      <c r="HT59" s="43">
        <f>SUM(INDEX('egyeni-ranglista'!$1:$1048576,MATCH($A59,'egyeni-ranglista'!$A:$A,0),HT$279):INDEX('egyeni-ranglista'!$1:$1048576,MATCH($A59,'egyeni-ranglista'!$A:$A,0),HT$280))</f>
        <v>51.10568495138498</v>
      </c>
      <c r="HU59" s="9" t="s">
        <v>77</v>
      </c>
      <c r="HV59" s="43"/>
      <c r="HW59" s="9"/>
      <c r="HX59" s="43"/>
      <c r="HY59" s="9"/>
      <c r="HZ59" s="43"/>
      <c r="IA59" s="9"/>
      <c r="IB59" s="43">
        <f>SUM(INDEX('egyeni-ranglista'!$1:$1048576,MATCH($A59,'egyeni-ranglista'!$A:$A,0),IB$279):INDEX('egyeni-ranglista'!$1:$1048576,MATCH($A59,'egyeni-ranglista'!$A:$A,0),IB$280))</f>
        <v>33.569695354814471</v>
      </c>
      <c r="IC59" s="9" t="s">
        <v>1521</v>
      </c>
      <c r="ID59" s="43"/>
      <c r="IE59" s="9"/>
      <c r="IF59" s="43"/>
      <c r="IG59" s="9"/>
      <c r="IH59" s="43"/>
      <c r="II59" s="9"/>
      <c r="IJ59" s="43">
        <f>SUM(INDEX('egyeni-ranglista'!$1:$1048576,MATCH($A59,'egyeni-ranglista'!$A:$A,0),IJ$279):INDEX('egyeni-ranglista'!$1:$1048576,MATCH($A59,'egyeni-ranglista'!$A:$A,0),IJ$280))</f>
        <v>43.966977797685296</v>
      </c>
      <c r="IK59" s="9" t="s">
        <v>1228</v>
      </c>
      <c r="IL59" s="43"/>
      <c r="IM59" s="9"/>
      <c r="IN59" s="43"/>
      <c r="IO59" s="9"/>
      <c r="IP59" s="43"/>
      <c r="IQ59" s="9"/>
      <c r="IR59" s="43"/>
      <c r="IS59" s="9"/>
      <c r="IT59" s="43"/>
      <c r="IU59" s="9"/>
      <c r="IV59" s="43"/>
      <c r="IW59" s="9"/>
      <c r="IX59" s="43"/>
      <c r="IY59" s="9"/>
      <c r="IZ59" s="43"/>
      <c r="JA59" s="9"/>
      <c r="JB59" s="43">
        <f>SUM(INDEX('egyeni-ranglista'!$1:$1048576,MATCH($A59,'egyeni-ranglista'!$A:$A,0),JB$279):INDEX('egyeni-ranglista'!$1:$1048576,MATCH($A59,'egyeni-ranglista'!$A:$A,0),JB$280))</f>
        <v>26.246692275067222</v>
      </c>
      <c r="JC59" s="9" t="s">
        <v>1437</v>
      </c>
      <c r="JD59" s="43"/>
      <c r="JE59" s="9"/>
      <c r="JF59" s="43">
        <f>SUM(INDEX('egyeni-ranglista'!$1:$1048576,MATCH($A59,'egyeni-ranglista'!$A:$A,0),JF$279):INDEX('egyeni-ranglista'!$1:$1048576,MATCH($A59,'egyeni-ranglista'!$A:$A,0),JF$280))</f>
        <v>25.19807974446206</v>
      </c>
      <c r="JG59" s="9" t="s">
        <v>1228</v>
      </c>
      <c r="JH59" s="43"/>
      <c r="JI59" s="9"/>
      <c r="JJ59" s="43"/>
      <c r="JK59" s="9"/>
      <c r="JL59" s="43"/>
      <c r="JM59" s="9"/>
      <c r="JN59" s="43"/>
      <c r="JO59" s="9"/>
      <c r="JP59" s="43"/>
      <c r="JQ59" s="9"/>
      <c r="JR59" s="43"/>
      <c r="JS59" s="9"/>
      <c r="JT59" s="43"/>
      <c r="JU59" s="9"/>
      <c r="JV59" s="43"/>
      <c r="JW59" s="9"/>
      <c r="JX59" s="43"/>
      <c r="JY59" s="9"/>
      <c r="JZ59" s="43"/>
      <c r="KA59" s="9"/>
      <c r="KB59" s="43"/>
      <c r="KC59" s="9"/>
      <c r="KD59" s="43"/>
      <c r="KE59" s="9"/>
      <c r="KF59" s="43"/>
      <c r="KG59" s="9"/>
      <c r="KH59" s="43"/>
      <c r="KI59" s="9"/>
      <c r="KJ59" s="43"/>
      <c r="KK59" s="9"/>
      <c r="KL59" s="43"/>
      <c r="KM59" s="9"/>
      <c r="KN59" s="43"/>
      <c r="KO59" s="9"/>
      <c r="KP59" s="43"/>
      <c r="KQ59" s="9"/>
      <c r="KR59" s="43">
        <f>SUM(INDEX('egyeni-ranglista'!$1:$1048576,MATCH($A59,'egyeni-ranglista'!$A:$A,0),KR$279):INDEX('egyeni-ranglista'!$1:$1048576,MATCH($A59,'egyeni-ranglista'!$A:$A,0),KR$280))</f>
        <v>33.004873653371313</v>
      </c>
      <c r="KS59" s="9" t="s">
        <v>1290</v>
      </c>
      <c r="KT59" s="43"/>
      <c r="KU59" s="9"/>
      <c r="KV59" s="43"/>
      <c r="KW59" s="9"/>
      <c r="KX59" s="43"/>
      <c r="KY59" s="9"/>
      <c r="KZ59" s="43"/>
      <c r="LA59" s="9"/>
      <c r="LB59" s="43"/>
      <c r="LC59" s="9"/>
      <c r="LD59" s="43"/>
      <c r="LE59" s="9"/>
      <c r="LF59" s="43"/>
      <c r="LG59" s="9"/>
      <c r="LH59" s="43"/>
      <c r="LI59" s="9"/>
      <c r="LJ59" s="43"/>
      <c r="LK59" s="9"/>
      <c r="LL59" s="43"/>
      <c r="LM59" s="9"/>
      <c r="LN59" s="43"/>
      <c r="LO59" s="9"/>
      <c r="LP59" s="43"/>
      <c r="LQ59" s="9"/>
      <c r="LR59" s="43"/>
      <c r="LS59" s="9"/>
      <c r="LT59" s="43"/>
      <c r="LU59" s="9"/>
      <c r="LV59" s="43"/>
      <c r="LW59" s="9"/>
      <c r="LX59" s="43"/>
      <c r="LY59" s="9"/>
      <c r="LZ59" s="43"/>
      <c r="MA59" s="9"/>
      <c r="MB59" s="43"/>
      <c r="MC59" s="9"/>
      <c r="MD59" s="43"/>
      <c r="ME59" s="9"/>
      <c r="MF59" s="43"/>
      <c r="MG59" s="9"/>
      <c r="MH59" s="43"/>
      <c r="MI59" s="9"/>
      <c r="MJ59" s="43"/>
      <c r="MK59" s="9"/>
      <c r="ML59" s="43"/>
      <c r="MM59" s="9"/>
      <c r="MN59" s="43"/>
      <c r="MO59" s="9"/>
      <c r="MP59" s="43"/>
      <c r="MQ59" s="9"/>
      <c r="MR59" s="43"/>
      <c r="MS59" s="9"/>
      <c r="MT59" s="43"/>
      <c r="MU59" s="9"/>
    </row>
    <row r="60" spans="1:359">
      <c r="A60" s="32" t="s">
        <v>1275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EB60" s="43"/>
      <c r="EF60" s="43">
        <f>SUM(INDEX('egyeni-ranglista'!$1:$1048576,MATCH($A60,'egyeni-ranglista'!$A:$A,0),EF$279):INDEX('egyeni-ranglista'!$1:$1048576,MATCH($A60,'egyeni-ranglista'!$A:$A,0),EF$280))</f>
        <v>0</v>
      </c>
      <c r="EG60" s="257" t="s">
        <v>815</v>
      </c>
      <c r="EL60" s="43">
        <f>SUM(INDEX('egyeni-ranglista'!$1:$1048576,MATCH($A60,'egyeni-ranglista'!$A:$A,0),EL$279):INDEX('egyeni-ranglista'!$1:$1048576,MATCH($A60,'egyeni-ranglista'!$A:$A,0),EL$280))</f>
        <v>0</v>
      </c>
      <c r="EM60" s="10" t="s">
        <v>712</v>
      </c>
      <c r="FF60" s="43">
        <f>SUM(INDEX('egyeni-ranglista'!$1:$1048576,MATCH($A60,'egyeni-ranglista'!$A:$A,0),FF$279):INDEX('egyeni-ranglista'!$1:$1048576,MATCH($A60,'egyeni-ranglista'!$A:$A,0),FF$280))</f>
        <v>18.463921647741081</v>
      </c>
      <c r="FG60" s="1" t="s">
        <v>44</v>
      </c>
      <c r="FH60" s="9"/>
      <c r="FI60" s="9"/>
      <c r="FJ60" s="9"/>
      <c r="FK60" s="9"/>
      <c r="FL60" s="43">
        <f>SUM(INDEX('egyeni-ranglista'!$1:$1048576,MATCH($A60,'egyeni-ranglista'!$A:$A,0),FL$279):INDEX('egyeni-ranglista'!$1:$1048576,MATCH($A60,'egyeni-ranglista'!$A:$A,0),FL$280))</f>
        <v>26.494202074729749</v>
      </c>
      <c r="FM60" s="32" t="s">
        <v>1275</v>
      </c>
      <c r="FP60" s="43"/>
      <c r="FR60" s="9"/>
      <c r="FS60" s="9"/>
      <c r="FT60" s="9"/>
      <c r="FU60" s="9"/>
      <c r="FV60" s="43">
        <f>SUM(INDEX('egyeni-ranglista'!$1:$1048576,MATCH($A60,'egyeni-ranglista'!$A:$A,0),FV$279):INDEX('egyeni-ranglista'!$1:$1048576,MATCH($A60,'egyeni-ranglista'!$A:$A,0),FV$280))</f>
        <v>26.494202074729749</v>
      </c>
      <c r="FW60" s="9" t="s">
        <v>201</v>
      </c>
      <c r="FX60" s="9"/>
      <c r="FY60" s="9"/>
      <c r="FZ60" s="9"/>
      <c r="GA60" s="9"/>
      <c r="GB60" s="43">
        <f>SUM(INDEX('egyeni-ranglista'!$1:$1048576,MATCH($A60,'egyeni-ranglista'!$A:$A,0),GB$279):INDEX('egyeni-ranglista'!$1:$1048576,MATCH($A60,'egyeni-ranglista'!$A:$A,0),GB$280))</f>
        <v>51.392696224924599</v>
      </c>
      <c r="GC60" s="9" t="s">
        <v>201</v>
      </c>
      <c r="GD60" s="43"/>
      <c r="GE60" s="9"/>
      <c r="GF60" s="43"/>
      <c r="GG60" s="9"/>
      <c r="GH60" s="43"/>
      <c r="GI60" s="9"/>
      <c r="GJ60" s="43">
        <f>SUM(INDEX('egyeni-ranglista'!$1:$1048576,MATCH($A60,'egyeni-ranglista'!$A:$A,0),GJ$279):INDEX('egyeni-ranglista'!$1:$1048576,MATCH($A60,'egyeni-ranglista'!$A:$A,0),GJ$280))</f>
        <v>58.383446428959019</v>
      </c>
      <c r="GK60" s="9" t="s">
        <v>1464</v>
      </c>
      <c r="GL60" s="43"/>
      <c r="GM60" s="9"/>
      <c r="GN60" s="43">
        <f>SUM(INDEX('egyeni-ranglista'!$1:$1048576,MATCH($A60,'egyeni-ranglista'!$A:$A,0),GN$279):INDEX('egyeni-ranglista'!$1:$1048576,MATCH($A60,'egyeni-ranglista'!$A:$A,0),GN$280))</f>
        <v>63.417156124695175</v>
      </c>
      <c r="GO60" s="9" t="s">
        <v>1464</v>
      </c>
      <c r="GP60" s="43"/>
      <c r="GQ60" s="9"/>
      <c r="GR60" s="43"/>
      <c r="GS60" s="9"/>
      <c r="GT60" s="43"/>
      <c r="GU60" s="9"/>
      <c r="GV60" s="43"/>
      <c r="GW60" s="9"/>
      <c r="GX60" s="43"/>
      <c r="GY60" s="9"/>
      <c r="GZ60" s="43"/>
      <c r="HA60" s="9"/>
      <c r="HB60" s="43"/>
      <c r="HC60" s="9"/>
      <c r="HD60" s="43"/>
      <c r="HE60" s="9"/>
      <c r="HF60" s="43"/>
      <c r="HG60" s="9"/>
      <c r="HH60" s="43"/>
      <c r="HI60" s="9"/>
      <c r="HJ60" s="43"/>
      <c r="HK60" s="9"/>
      <c r="HL60" s="43"/>
      <c r="HM60" s="9"/>
      <c r="HN60" s="43">
        <f>SUM(INDEX('egyeni-ranglista'!$1:$1048576,MATCH($A60,'egyeni-ranglista'!$A:$A,0),HN$279):INDEX('egyeni-ranglista'!$1:$1048576,MATCH($A60,'egyeni-ranglista'!$A:$A,0),HN$280))</f>
        <v>36.922954049965419</v>
      </c>
      <c r="HO60" s="9" t="s">
        <v>201</v>
      </c>
      <c r="HP60" s="43"/>
      <c r="HQ60" s="9"/>
      <c r="HR60" s="43"/>
      <c r="HS60" s="9"/>
      <c r="HT60" s="43"/>
      <c r="HU60" s="9"/>
      <c r="HV60" s="43"/>
      <c r="HW60" s="9"/>
      <c r="HX60" s="43"/>
      <c r="HY60" s="9"/>
      <c r="HZ60" s="43"/>
      <c r="IA60" s="9"/>
      <c r="IB60" s="43">
        <f>SUM(INDEX('egyeni-ranglista'!$1:$1048576,MATCH($A60,'egyeni-ranglista'!$A:$A,0),IB$279):INDEX('egyeni-ranglista'!$1:$1048576,MATCH($A60,'egyeni-ranglista'!$A:$A,0),IB$280))</f>
        <v>49.662541111886959</v>
      </c>
      <c r="IC60" s="9" t="s">
        <v>1518</v>
      </c>
      <c r="ID60" s="43"/>
      <c r="IE60" s="9"/>
      <c r="IF60" s="43"/>
      <c r="IG60" s="9"/>
      <c r="IH60" s="43"/>
      <c r="II60" s="9"/>
      <c r="IJ60" s="43">
        <f>SUM(INDEX('egyeni-ranglista'!$1:$1048576,MATCH($A60,'egyeni-ranglista'!$A:$A,0),IJ$279):INDEX('egyeni-ranglista'!$1:$1048576,MATCH($A60,'egyeni-ranglista'!$A:$A,0),IJ$280))</f>
        <v>55.438809135704084</v>
      </c>
      <c r="IK60" s="9" t="s">
        <v>201</v>
      </c>
      <c r="IL60" s="43"/>
      <c r="IM60" s="9"/>
      <c r="IN60" s="43"/>
      <c r="IO60" s="9"/>
      <c r="IP60" s="43"/>
      <c r="IQ60" s="9"/>
      <c r="IR60" s="43"/>
      <c r="IS60" s="9"/>
      <c r="IT60" s="43"/>
      <c r="IU60" s="9"/>
      <c r="IV60" s="43"/>
      <c r="IW60" s="9"/>
      <c r="IX60" s="43"/>
      <c r="IY60" s="9"/>
      <c r="IZ60" s="43"/>
      <c r="JA60" s="9"/>
      <c r="JB60" s="43">
        <f>SUM(INDEX('egyeni-ranglista'!$1:$1048576,MATCH($A60,'egyeni-ranglista'!$A:$A,0),JB$279):INDEX('egyeni-ranglista'!$1:$1048576,MATCH($A60,'egyeni-ranglista'!$A:$A,0),JB$280))</f>
        <v>30.540314985509234</v>
      </c>
      <c r="JC60" s="9" t="s">
        <v>201</v>
      </c>
      <c r="JD60" s="43"/>
      <c r="JE60" s="9"/>
      <c r="JF60" s="43"/>
      <c r="JG60" s="9"/>
      <c r="JH60" s="43"/>
      <c r="JI60" s="9"/>
      <c r="JJ60" s="43"/>
      <c r="JK60" s="9"/>
      <c r="JL60" s="43"/>
      <c r="JM60" s="9"/>
      <c r="JN60" s="43"/>
      <c r="JO60" s="9"/>
      <c r="JP60" s="43"/>
      <c r="JQ60" s="9"/>
      <c r="JR60" s="43"/>
      <c r="JS60" s="9"/>
      <c r="JT60" s="43"/>
      <c r="JU60" s="9"/>
      <c r="JV60" s="43">
        <f>SUM(INDEX('egyeni-ranglista'!$1:$1048576,MATCH($A60,'egyeni-ranglista'!$A:$A,0),JV$279):INDEX('egyeni-ranglista'!$1:$1048576,MATCH($A60,'egyeni-ranglista'!$A:$A,0),JV$280))</f>
        <v>20.184848039075526</v>
      </c>
      <c r="JW60" s="9" t="s">
        <v>1464</v>
      </c>
      <c r="JX60" s="43"/>
      <c r="JY60" s="9"/>
      <c r="JZ60" s="43"/>
      <c r="KA60" s="9"/>
      <c r="KB60" s="43"/>
      <c r="KC60" s="9"/>
      <c r="KD60" s="43"/>
      <c r="KE60" s="9"/>
      <c r="KF60" s="43"/>
      <c r="KG60" s="9"/>
      <c r="KH60" s="43"/>
      <c r="KI60" s="9"/>
      <c r="KJ60" s="43"/>
      <c r="KK60" s="9"/>
      <c r="KL60" s="43"/>
      <c r="KM60" s="9"/>
      <c r="KN60" s="43"/>
      <c r="KO60" s="9"/>
      <c r="KP60" s="43">
        <f>SUM(INDEX('egyeni-ranglista'!$1:$1048576,MATCH($A60,'egyeni-ranglista'!$A:$A,0),KP$279):INDEX('egyeni-ranglista'!$1:$1048576,MATCH($A60,'egyeni-ranglista'!$A:$A,0),KP$280))</f>
        <v>30.681519584986795</v>
      </c>
      <c r="KQ60" s="9" t="s">
        <v>201</v>
      </c>
      <c r="KR60" s="43"/>
      <c r="KS60" s="9"/>
      <c r="KT60" s="43"/>
      <c r="KU60" s="9"/>
      <c r="KV60" s="43"/>
      <c r="KW60" s="9"/>
      <c r="KX60" s="43"/>
      <c r="KY60" s="9"/>
      <c r="KZ60" s="43">
        <f>SUM(INDEX('egyeni-ranglista'!$1:$1048576,MATCH($A60,'egyeni-ranglista'!$A:$A,0),KZ$279):INDEX('egyeni-ranglista'!$1:$1048576,MATCH($A60,'egyeni-ranglista'!$A:$A,0),KZ$280))</f>
        <v>54.654752598367274</v>
      </c>
      <c r="LA60" s="9" t="s">
        <v>1275</v>
      </c>
      <c r="LB60" s="43"/>
      <c r="LC60" s="9"/>
      <c r="LD60" s="43"/>
      <c r="LE60" s="9"/>
      <c r="LF60" s="43"/>
      <c r="LG60" s="9"/>
      <c r="LH60" s="43"/>
      <c r="LI60" s="9"/>
      <c r="LJ60" s="43">
        <f>SUM(INDEX('egyeni-ranglista'!$1:$1048576,MATCH($A60,'egyeni-ranglista'!$A:$A,0),LJ$279):INDEX('egyeni-ranglista'!$1:$1048576,MATCH($A60,'egyeni-ranglista'!$A:$A,0),LJ$280))</f>
        <v>41.915165536445741</v>
      </c>
      <c r="LK60" s="9" t="s">
        <v>1464</v>
      </c>
      <c r="LL60" s="43"/>
      <c r="LM60" s="9"/>
      <c r="LN60" s="43"/>
      <c r="LO60" s="9"/>
      <c r="LP60" s="43"/>
      <c r="LQ60" s="9"/>
      <c r="LR60" s="43"/>
      <c r="LS60" s="9"/>
      <c r="LT60" s="43"/>
      <c r="LU60" s="9"/>
      <c r="LV60" s="43"/>
      <c r="LW60" s="9"/>
      <c r="LX60" s="43"/>
      <c r="LY60" s="9"/>
      <c r="LZ60" s="43"/>
      <c r="MA60" s="9"/>
      <c r="MB60" s="43"/>
      <c r="MC60" s="9"/>
      <c r="MD60" s="43"/>
      <c r="ME60" s="9"/>
      <c r="MF60" s="43">
        <f>SUM(INDEX('egyeni-ranglista'!$1:$1048576,MATCH($A60,'egyeni-ranglista'!$A:$A,0),MF$279):INDEX('egyeni-ranglista'!$1:$1048576,MATCH($A60,'egyeni-ranglista'!$A:$A,0),MF$280))</f>
        <v>35.103881336157365</v>
      </c>
      <c r="MG60" s="9" t="s">
        <v>201</v>
      </c>
      <c r="MH60" s="43"/>
      <c r="MI60" s="9"/>
      <c r="MJ60" s="43"/>
      <c r="MK60" s="9"/>
      <c r="ML60" s="43"/>
      <c r="MM60" s="9"/>
      <c r="MN60" s="43"/>
      <c r="MO60" s="9"/>
      <c r="MP60" s="43">
        <f>SUM(INDEX('egyeni-ranglista'!$1:$1048576,MATCH($A60,'egyeni-ranglista'!$A:$A,0),MP$279):INDEX('egyeni-ranglista'!$1:$1048576,MATCH($A60,'egyeni-ranglista'!$A:$A,0),MP$280))</f>
        <v>26.286684786785926</v>
      </c>
      <c r="MQ60" s="9" t="s">
        <v>1650</v>
      </c>
      <c r="MR60" s="43"/>
      <c r="MS60" s="9"/>
      <c r="MT60" s="43"/>
      <c r="MU60" s="9"/>
    </row>
    <row r="61" spans="1:359">
      <c r="A61" s="1" t="s">
        <v>197</v>
      </c>
      <c r="B61" s="43">
        <v>72</v>
      </c>
      <c r="C61" s="10" t="s">
        <v>201</v>
      </c>
      <c r="D61" s="43">
        <v>72</v>
      </c>
      <c r="E61" s="1" t="s">
        <v>95</v>
      </c>
      <c r="F61" s="43">
        <v>78.714807816463562</v>
      </c>
      <c r="G61" s="10" t="s">
        <v>201</v>
      </c>
      <c r="H61" s="43">
        <v>81.884447179490564</v>
      </c>
      <c r="I61" s="1" t="s">
        <v>228</v>
      </c>
      <c r="J61" s="43">
        <v>81.884447179490564</v>
      </c>
      <c r="K61" s="10" t="s">
        <v>201</v>
      </c>
      <c r="L61" s="43"/>
      <c r="M61" s="9"/>
      <c r="N61" s="43">
        <v>89.360301171215724</v>
      </c>
      <c r="O61" s="53" t="s">
        <v>116</v>
      </c>
      <c r="P61" s="43" t="s">
        <v>206</v>
      </c>
      <c r="R61" s="43">
        <v>91.759850026548861</v>
      </c>
      <c r="S61" s="10" t="s">
        <v>201</v>
      </c>
      <c r="T61" s="43" t="s">
        <v>206</v>
      </c>
      <c r="V61" s="43"/>
      <c r="W61" s="9"/>
      <c r="X61" s="43"/>
      <c r="Y61" s="9"/>
      <c r="Z61" s="43"/>
      <c r="AA61" s="9"/>
      <c r="AB61" s="43">
        <v>122.77122429398773</v>
      </c>
      <c r="AC61" s="53" t="s">
        <v>116</v>
      </c>
      <c r="AD61" s="43">
        <v>135.26487962681654</v>
      </c>
      <c r="AE61" s="53" t="s">
        <v>116</v>
      </c>
      <c r="AR61" s="9"/>
      <c r="AS61" s="9"/>
      <c r="BD61" s="43">
        <f>SUM(INDEX('egyeni-ranglista'!$1:$1048576,MATCH($A61,'egyeni-ranglista'!$A:$A,0),BD$279):INDEX('egyeni-ranglista'!$1:$1048576,MATCH($A61,'egyeni-ranglista'!$A:$A,0),BD$280))</f>
        <v>81.891397096957093</v>
      </c>
      <c r="BE61" s="10" t="s">
        <v>201</v>
      </c>
      <c r="BF61" s="43"/>
      <c r="BG61" s="9"/>
      <c r="BH61" s="43">
        <f>SUM(INDEX('egyeni-ranglista'!$1:$1048576,MATCH($A61,'egyeni-ranglista'!$A:$A,0),BH$279):INDEX('egyeni-ranglista'!$1:$1048576,MATCH($A61,'egyeni-ranglista'!$A:$A,0),BH$280))</f>
        <v>79.462899661736913</v>
      </c>
      <c r="BI61" s="10" t="s">
        <v>201</v>
      </c>
      <c r="BJ61" s="43"/>
      <c r="BK61" s="9"/>
      <c r="BL61" s="43"/>
      <c r="BM61" s="9"/>
      <c r="BN61" s="43">
        <f>SUM(INDEX('egyeni-ranglista'!$1:$1048576,MATCH($A61,'egyeni-ranglista'!$A:$A,0),BN$279):INDEX('egyeni-ranglista'!$1:$1048576,MATCH($A61,'egyeni-ranglista'!$A:$A,0),BN$280))</f>
        <v>85.771792745708126</v>
      </c>
      <c r="BO61" s="10" t="s">
        <v>201</v>
      </c>
      <c r="BP61" s="43"/>
      <c r="BQ61" s="9"/>
      <c r="BR61" s="43"/>
      <c r="BS61" s="9"/>
      <c r="BT61" s="43"/>
      <c r="BU61" s="10" t="s">
        <v>201</v>
      </c>
      <c r="BV61" s="43"/>
      <c r="BW61" s="9"/>
      <c r="BX61" s="43"/>
      <c r="BY61" s="9"/>
      <c r="BZ61" s="43"/>
      <c r="CA61" s="9"/>
      <c r="CB61" s="43"/>
      <c r="CC61" s="9"/>
      <c r="CD61" s="43">
        <f>SUM(INDEX('egyeni-ranglista'!$1:$1048576,MATCH($A61,'egyeni-ranglista'!$A:$A,0),CD$279):INDEX('egyeni-ranglista'!$1:$1048576,MATCH($A61,'egyeni-ranglista'!$A:$A,0),CD$280))</f>
        <v>76.848297896715536</v>
      </c>
      <c r="CE61" s="9" t="s">
        <v>201</v>
      </c>
      <c r="CF61" s="43"/>
      <c r="CG61" s="9"/>
      <c r="CH61" s="43">
        <f>SUM(INDEX('egyeni-ranglista'!$1:$1048576,MATCH($A61,'egyeni-ranglista'!$A:$A,0),CH$279):INDEX('egyeni-ranglista'!$1:$1048576,MATCH($A61,'egyeni-ranglista'!$A:$A,0),CH$280))</f>
        <v>92.581522213759342</v>
      </c>
      <c r="CI61" s="9" t="s">
        <v>716</v>
      </c>
      <c r="CJ61" s="43"/>
      <c r="CK61" s="9"/>
      <c r="CL61" s="43"/>
      <c r="CM61" s="9"/>
      <c r="CN61" s="43"/>
      <c r="CO61" s="9"/>
      <c r="CP61" s="43"/>
      <c r="CQ61" s="9"/>
      <c r="CR61" s="43">
        <f>SUM(INDEX('egyeni-ranglista'!$1:$1048576,MATCH($A61,'egyeni-ranglista'!$A:$A,0),CR$279):INDEX('egyeni-ranglista'!$1:$1048576,MATCH($A61,'egyeni-ranglista'!$A:$A,0),CR$280))</f>
        <v>61.461349410789978</v>
      </c>
      <c r="CS61" s="1" t="s">
        <v>44</v>
      </c>
      <c r="CT61" s="43"/>
      <c r="CU61" s="9" t="s">
        <v>201</v>
      </c>
      <c r="CV61" s="43"/>
      <c r="CW61" s="9"/>
      <c r="CX61" s="43">
        <f>SUM(INDEX('egyeni-ranglista'!$1:$1048576,MATCH($A61,'egyeni-ranglista'!$A:$A,0),CX$279):INDEX('egyeni-ranglista'!$1:$1048576,MATCH($A61,'egyeni-ranglista'!$A:$A,0),CX$280))</f>
        <v>112.3712333477809</v>
      </c>
      <c r="CY61" s="1" t="s">
        <v>197</v>
      </c>
      <c r="CZ61" s="43">
        <f>SUM(INDEX('egyeni-ranglista'!$1:$1048576,MATCH($A61,'egyeni-ranglista'!$A:$A,0),CZ$279):INDEX('egyeni-ranglista'!$1:$1048576,MATCH($A61,'egyeni-ranglista'!$A:$A,0),CZ$280))</f>
        <v>116.06812142941038</v>
      </c>
      <c r="DA61" s="9" t="s">
        <v>811</v>
      </c>
      <c r="DB61" s="43">
        <f>SUM(INDEX('egyeni-ranglista'!$1:$1048576,MATCH($A61,'egyeni-ranglista'!$A:$A,0),DB$279):INDEX('egyeni-ranglista'!$1:$1048576,MATCH($A61,'egyeni-ranglista'!$A:$A,0),DB$280))</f>
        <v>144.18003972345062</v>
      </c>
      <c r="DC61" s="1" t="s">
        <v>42</v>
      </c>
      <c r="DD61" s="43"/>
      <c r="DF61" s="43"/>
      <c r="DH61" s="43">
        <f>SUM(INDEX('egyeni-ranglista'!$1:$1048576,MATCH($A61,'egyeni-ranglista'!$A:$A,0),DH$279):INDEX('egyeni-ranglista'!$1:$1048576,MATCH($A61,'egyeni-ranglista'!$A:$A,0),DH$280))</f>
        <v>148.42141382308293</v>
      </c>
      <c r="DI61" s="226" t="s">
        <v>812</v>
      </c>
      <c r="DJ61" s="43"/>
      <c r="DK61" s="226"/>
      <c r="DL61" s="43"/>
      <c r="DM61" s="226"/>
      <c r="DN61" s="43">
        <f>SUM(INDEX('egyeni-ranglista'!$1:$1048576,MATCH($A61,'egyeni-ranglista'!$A:$A,0),DN$279):INDEX('egyeni-ranglista'!$1:$1048576,MATCH($A61,'egyeni-ranglista'!$A:$A,0),DN$280))</f>
        <v>144.8219014068826</v>
      </c>
      <c r="DO61" s="10" t="s">
        <v>201</v>
      </c>
      <c r="DP61" s="43">
        <f>SUM(INDEX('egyeni-ranglista'!$1:$1048576,MATCH($A61,'egyeni-ranglista'!$A:$A,0),DP$279):INDEX('egyeni-ranglista'!$1:$1048576,MATCH($A61,'egyeni-ranglista'!$A:$A,0),DP$280))</f>
        <v>143.0154096054832</v>
      </c>
      <c r="DQ61" s="1" t="s">
        <v>716</v>
      </c>
      <c r="DT61" s="43">
        <f>SUM(INDEX('egyeni-ranglista'!$1:$1048576,MATCH($A61,'egyeni-ranglista'!$A:$A,0),DT$279):INDEX('egyeni-ranglista'!$1:$1048576,MATCH($A61,'egyeni-ranglista'!$A:$A,0),DT$280))</f>
        <v>145.67865342069248</v>
      </c>
      <c r="DU61" s="10" t="s">
        <v>201</v>
      </c>
      <c r="DV61" s="43">
        <f>SUM(INDEX('egyeni-ranglista'!$1:$1048576,MATCH($A61,'egyeni-ranglista'!$A:$A,0),DV$279):INDEX('egyeni-ranglista'!$1:$1048576,MATCH($A61,'egyeni-ranglista'!$A:$A,0),DV$280))</f>
        <v>143.43834707691414</v>
      </c>
      <c r="DW61" s="10" t="s">
        <v>201</v>
      </c>
      <c r="DX61" s="43"/>
      <c r="DY61" s="9"/>
      <c r="DZ61" s="43"/>
      <c r="EA61" s="9"/>
      <c r="EB61" s="43"/>
      <c r="ED61" s="43"/>
      <c r="EE61" s="9"/>
      <c r="EF61" s="43"/>
      <c r="EH61" s="43"/>
      <c r="EJ61" s="43"/>
      <c r="EL61" s="43">
        <f>SUM(INDEX('egyeni-ranglista'!$1:$1048576,MATCH($A61,'egyeni-ranglista'!$A:$A,0),EL$279):INDEX('egyeni-ranglista'!$1:$1048576,MATCH($A61,'egyeni-ranglista'!$A:$A,0),EL$280))</f>
        <v>204.79411384205372</v>
      </c>
      <c r="EM61" s="10" t="s">
        <v>201</v>
      </c>
      <c r="EN61" s="43"/>
      <c r="EO61" s="10"/>
      <c r="EP61" s="43"/>
      <c r="ER61" s="43"/>
      <c r="ET61" s="43"/>
      <c r="EV61" s="43"/>
      <c r="EX61" s="43"/>
      <c r="EZ61" s="43"/>
      <c r="FB61" s="43"/>
      <c r="FD61" s="43"/>
      <c r="FF61" s="43">
        <f>SUM(INDEX('egyeni-ranglista'!$1:$1048576,MATCH($A61,'egyeni-ranglista'!$A:$A,0),FF$279):INDEX('egyeni-ranglista'!$1:$1048576,MATCH($A61,'egyeni-ranglista'!$A:$A,0),FF$280))</f>
        <v>225.98873282049203</v>
      </c>
      <c r="FG61" s="1" t="s">
        <v>44</v>
      </c>
      <c r="FH61" s="43">
        <f>SUM(INDEX('egyeni-ranglista'!$1:$1048576,MATCH($A61,'egyeni-ranglista'!$A:$A,0),FH$279):INDEX('egyeni-ranglista'!$1:$1048576,MATCH($A61,'egyeni-ranglista'!$A:$A,0),FH$280))</f>
        <v>228.10912931048978</v>
      </c>
      <c r="FI61" s="9" t="s">
        <v>201</v>
      </c>
      <c r="FJ61" s="43"/>
      <c r="FK61" s="9"/>
      <c r="FL61" s="43">
        <f>SUM(INDEX('egyeni-ranglista'!$1:$1048576,MATCH($A61,'egyeni-ranglista'!$A:$A,0),FL$279):INDEX('egyeni-ranglista'!$1:$1048576,MATCH($A61,'egyeni-ranglista'!$A:$A,0),FL$280))</f>
        <v>186.85912931048978</v>
      </c>
      <c r="FM61" s="1" t="s">
        <v>197</v>
      </c>
      <c r="FN61" s="43"/>
      <c r="FP61" s="43"/>
      <c r="FR61" s="43"/>
      <c r="FS61" s="9"/>
      <c r="FT61" s="43"/>
      <c r="FU61" s="9"/>
      <c r="FV61" s="43">
        <f>SUM(INDEX('egyeni-ranglista'!$1:$1048576,MATCH($A61,'egyeni-ranglista'!$A:$A,0),FV$279):INDEX('egyeni-ranglista'!$1:$1048576,MATCH($A61,'egyeni-ranglista'!$A:$A,0),FV$280))</f>
        <v>150.12215087014471</v>
      </c>
      <c r="FW61" s="9" t="s">
        <v>201</v>
      </c>
      <c r="FX61" s="43">
        <f>SUM(INDEX('egyeni-ranglista'!$1:$1048576,MATCH($A61,'egyeni-ranglista'!$A:$A,0),FX$279):INDEX('egyeni-ranglista'!$1:$1048576,MATCH($A61,'egyeni-ranglista'!$A:$A,0),FX$280))</f>
        <v>167.34860437474077</v>
      </c>
      <c r="FY61" s="9" t="s">
        <v>1410</v>
      </c>
      <c r="FZ61" s="43"/>
      <c r="GA61" s="9"/>
      <c r="GB61" s="43">
        <f>SUM(INDEX('egyeni-ranglista'!$1:$1048576,MATCH($A61,'egyeni-ranglista'!$A:$A,0),GB$279):INDEX('egyeni-ranglista'!$1:$1048576,MATCH($A61,'egyeni-ranglista'!$A:$A,0),GB$280))</f>
        <v>147.37023087266567</v>
      </c>
      <c r="GC61" s="9" t="s">
        <v>201</v>
      </c>
      <c r="GD61" s="43"/>
      <c r="GE61" s="9"/>
      <c r="GF61" s="43"/>
      <c r="GG61" s="9"/>
      <c r="GH61" s="43"/>
      <c r="GI61" s="9"/>
      <c r="GJ61" s="43">
        <f>SUM(INDEX('egyeni-ranglista'!$1:$1048576,MATCH($A61,'egyeni-ranglista'!$A:$A,0),GJ$279):INDEX('egyeni-ranglista'!$1:$1048576,MATCH($A61,'egyeni-ranglista'!$A:$A,0),GJ$280))</f>
        <v>80.597368076700093</v>
      </c>
      <c r="GK61" s="9" t="s">
        <v>1464</v>
      </c>
      <c r="GL61" s="43"/>
      <c r="GM61" s="9"/>
      <c r="GN61" s="43">
        <f>SUM(INDEX('egyeni-ranglista'!$1:$1048576,MATCH($A61,'egyeni-ranglista'!$A:$A,0),GN$279):INDEX('egyeni-ranglista'!$1:$1048576,MATCH($A61,'egyeni-ranglista'!$A:$A,0),GN$280))</f>
        <v>85.631077772436242</v>
      </c>
      <c r="GO61" s="9" t="s">
        <v>1464</v>
      </c>
      <c r="GP61" s="43"/>
      <c r="GQ61" s="9"/>
      <c r="GR61" s="43"/>
      <c r="GS61" s="9"/>
      <c r="GT61" s="43"/>
      <c r="GU61" s="9"/>
      <c r="GV61" s="43"/>
      <c r="GW61" s="9"/>
      <c r="GX61" s="43"/>
      <c r="GY61" s="9"/>
      <c r="GZ61" s="43"/>
      <c r="HA61" s="9"/>
      <c r="HB61" s="43"/>
      <c r="HC61" s="9"/>
      <c r="HD61" s="43"/>
      <c r="HE61" s="9"/>
      <c r="HF61" s="43"/>
      <c r="HG61" s="9"/>
      <c r="HH61" s="43"/>
      <c r="HI61" s="9"/>
      <c r="HJ61" s="43"/>
      <c r="HK61" s="9"/>
      <c r="HL61" s="43"/>
      <c r="HM61" s="9"/>
      <c r="HN61" s="43">
        <f>SUM(INDEX('egyeni-ranglista'!$1:$1048576,MATCH($A61,'egyeni-ranglista'!$A:$A,0),HN$279):INDEX('egyeni-ranglista'!$1:$1048576,MATCH($A61,'egyeni-ranglista'!$A:$A,0),HN$280))</f>
        <v>40.672954049965426</v>
      </c>
      <c r="HO61" s="9" t="s">
        <v>201</v>
      </c>
      <c r="HP61" s="43"/>
      <c r="HQ61" s="9"/>
      <c r="HR61" s="43"/>
      <c r="HS61" s="9"/>
      <c r="HT61" s="43"/>
      <c r="HU61" s="9"/>
      <c r="HV61" s="43">
        <f>SUM(INDEX('egyeni-ranglista'!$1:$1048576,MATCH($A61,'egyeni-ranglista'!$A:$A,0),HV$279):INDEX('egyeni-ranglista'!$1:$1048576,MATCH($A61,'egyeni-ranglista'!$A:$A,0),HV$280))</f>
        <v>49.662541111886959</v>
      </c>
      <c r="HW61" s="9" t="s">
        <v>197</v>
      </c>
      <c r="HX61" s="43"/>
      <c r="HY61" s="9"/>
      <c r="HZ61" s="43"/>
      <c r="IA61" s="9"/>
      <c r="IB61" s="43">
        <f>SUM(INDEX('egyeni-ranglista'!$1:$1048576,MATCH($A61,'egyeni-ranglista'!$A:$A,0),IB$279):INDEX('egyeni-ranglista'!$1:$1048576,MATCH($A61,'egyeni-ranglista'!$A:$A,0),IB$280))</f>
        <v>50.874189911639121</v>
      </c>
      <c r="IC61" s="9" t="s">
        <v>1517</v>
      </c>
      <c r="ID61" s="43"/>
      <c r="IE61" s="9"/>
      <c r="IF61" s="43"/>
      <c r="IG61" s="9"/>
      <c r="IH61" s="43"/>
      <c r="II61" s="9"/>
      <c r="IJ61" s="43">
        <f>SUM(INDEX('egyeni-ranglista'!$1:$1048576,MATCH($A61,'egyeni-ranglista'!$A:$A,0),IJ$279):INDEX('egyeni-ranglista'!$1:$1048576,MATCH($A61,'egyeni-ranglista'!$A:$A,0),IJ$280))</f>
        <v>71.668754797380771</v>
      </c>
      <c r="IK61" s="9" t="s">
        <v>201</v>
      </c>
      <c r="IL61" s="43"/>
      <c r="IM61" s="9"/>
      <c r="IN61" s="43"/>
      <c r="IO61" s="9"/>
      <c r="IP61" s="43"/>
      <c r="IQ61" s="9"/>
      <c r="IR61" s="43"/>
      <c r="IS61" s="9"/>
      <c r="IT61" s="43"/>
      <c r="IU61" s="9"/>
      <c r="IV61" s="43"/>
      <c r="IW61" s="9"/>
      <c r="IX61" s="43">
        <f>SUM(INDEX('egyeni-ranglista'!$1:$1048576,MATCH($A61,'egyeni-ranglista'!$A:$A,0),IX$279):INDEX('egyeni-ranglista'!$1:$1048576,MATCH($A61,'egyeni-ranglista'!$A:$A,0),IX$280))</f>
        <v>46.770260647185921</v>
      </c>
      <c r="IY61" s="9" t="s">
        <v>1410</v>
      </c>
      <c r="IZ61" s="43"/>
      <c r="JA61" s="9"/>
      <c r="JB61" s="43">
        <f>SUM(INDEX('egyeni-ranglista'!$1:$1048576,MATCH($A61,'egyeni-ranglista'!$A:$A,0),JB$279):INDEX('egyeni-ranglista'!$1:$1048576,MATCH($A61,'egyeni-ranglista'!$A:$A,0),JB$280))</f>
        <v>54.205139780781892</v>
      </c>
      <c r="JC61" s="9" t="s">
        <v>201</v>
      </c>
      <c r="JD61" s="43"/>
      <c r="JE61" s="9"/>
      <c r="JF61" s="43"/>
      <c r="JG61" s="9"/>
      <c r="JH61" s="43"/>
      <c r="JI61" s="9"/>
      <c r="JJ61" s="43"/>
      <c r="JK61" s="9"/>
      <c r="JL61" s="43"/>
      <c r="JM61" s="9"/>
      <c r="JN61" s="43"/>
      <c r="JO61" s="9"/>
      <c r="JP61" s="43"/>
      <c r="JQ61" s="9"/>
      <c r="JR61" s="43">
        <f>SUM(INDEX('egyeni-ranglista'!$1:$1048576,MATCH($A61,'egyeni-ranglista'!$A:$A,0),JR$279):INDEX('egyeni-ranglista'!$1:$1048576,MATCH($A61,'egyeni-ranglista'!$A:$A,0),JR$280))</f>
        <v>48.88338253008434</v>
      </c>
      <c r="JS61" s="1" t="s">
        <v>1464</v>
      </c>
      <c r="JT61" s="43"/>
      <c r="JU61" s="9"/>
      <c r="JV61" s="43">
        <f>SUM(INDEX('egyeni-ranglista'!$1:$1048576,MATCH($A61,'egyeni-ranglista'!$A:$A,0),JV$279):INDEX('egyeni-ranglista'!$1:$1048576,MATCH($A61,'egyeni-ranglista'!$A:$A,0),JV$280))</f>
        <v>51.302868160097582</v>
      </c>
      <c r="JW61" s="9" t="s">
        <v>1464</v>
      </c>
      <c r="JX61" s="43"/>
      <c r="JY61" s="9"/>
      <c r="JZ61" s="43"/>
      <c r="KA61" s="9"/>
      <c r="KB61" s="43"/>
      <c r="KC61" s="9"/>
      <c r="KD61" s="43"/>
      <c r="KE61" s="9"/>
      <c r="KF61" s="43"/>
      <c r="KG61" s="9"/>
      <c r="KH61" s="43"/>
      <c r="KI61" s="9"/>
      <c r="KJ61" s="43"/>
      <c r="KK61" s="9"/>
      <c r="KL61" s="43"/>
      <c r="KM61" s="9"/>
      <c r="KN61" s="43"/>
      <c r="KO61" s="9"/>
      <c r="KP61" s="43">
        <f>SUM(INDEX('egyeni-ranglista'!$1:$1048576,MATCH($A61,'egyeni-ranglista'!$A:$A,0),KP$279):INDEX('egyeni-ranglista'!$1:$1048576,MATCH($A61,'egyeni-ranglista'!$A:$A,0),KP$280))</f>
        <v>61.799539706008851</v>
      </c>
      <c r="KQ61" s="9" t="s">
        <v>201</v>
      </c>
      <c r="KR61" s="43"/>
      <c r="KS61" s="9"/>
      <c r="KT61" s="43"/>
      <c r="KU61" s="9"/>
      <c r="KV61" s="43"/>
      <c r="KW61" s="9"/>
      <c r="KX61" s="43"/>
      <c r="KY61" s="9"/>
      <c r="KZ61" s="43">
        <f>SUM(INDEX('egyeni-ranglista'!$1:$1048576,MATCH($A61,'egyeni-ranglista'!$A:$A,0),KZ$279):INDEX('egyeni-ranglista'!$1:$1048576,MATCH($A61,'egyeni-ranglista'!$A:$A,0),KZ$280))</f>
        <v>85.772772719389337</v>
      </c>
      <c r="LA61" s="9" t="s">
        <v>197</v>
      </c>
      <c r="LB61" s="43"/>
      <c r="LC61" s="9"/>
      <c r="LD61" s="43"/>
      <c r="LE61" s="9"/>
      <c r="LF61" s="43"/>
      <c r="LG61" s="9"/>
      <c r="LH61" s="43"/>
      <c r="LI61" s="9"/>
      <c r="LJ61" s="43"/>
      <c r="LK61" s="9"/>
      <c r="LL61" s="43"/>
      <c r="LM61" s="9"/>
      <c r="LN61" s="43"/>
      <c r="LO61" s="9"/>
      <c r="LP61" s="43"/>
      <c r="LQ61" s="9"/>
      <c r="LR61" s="43"/>
      <c r="LS61" s="9"/>
      <c r="LT61" s="43"/>
      <c r="LU61" s="9"/>
      <c r="LV61" s="43"/>
      <c r="LW61" s="9"/>
      <c r="LX61" s="43"/>
      <c r="LY61" s="9"/>
      <c r="LZ61" s="43"/>
      <c r="MA61" s="9"/>
      <c r="MB61" s="43">
        <f>SUM(INDEX('egyeni-ranglista'!$1:$1048576,MATCH($A61,'egyeni-ranglista'!$A:$A,0),MB$279):INDEX('egyeni-ranglista'!$1:$1048576,MATCH($A61,'egyeni-ranglista'!$A:$A,0),MB$280))</f>
        <v>43.804862948782507</v>
      </c>
      <c r="MC61" s="9" t="s">
        <v>1442</v>
      </c>
      <c r="MD61" s="43">
        <f>SUM(INDEX('egyeni-ranglista'!$1:$1048576,MATCH($A61,'egyeni-ranglista'!$A:$A,0),MD$279):INDEX('egyeni-ranglista'!$1:$1048576,MATCH($A61,'egyeni-ranglista'!$A:$A,0),MD$280))</f>
        <v>50.19872935832695</v>
      </c>
      <c r="ME61" s="9" t="s">
        <v>1410</v>
      </c>
      <c r="MF61" s="43">
        <f>SUM(INDEX('egyeni-ranglista'!$1:$1048576,MATCH($A61,'egyeni-ranglista'!$A:$A,0),MF$279):INDEX('egyeni-ranglista'!$1:$1048576,MATCH($A61,'egyeni-ranglista'!$A:$A,0),MF$280))</f>
        <v>67.877623844130198</v>
      </c>
      <c r="MG61" s="9" t="s">
        <v>96</v>
      </c>
      <c r="MH61" s="43">
        <f>SUM(INDEX('egyeni-ranglista'!$1:$1048576,MATCH($A61,'egyeni-ranglista'!$A:$A,0),MH$279):INDEX('egyeni-ranglista'!$1:$1048576,MATCH($A61,'egyeni-ranglista'!$A:$A,0),MH$280))</f>
        <v>68.597398842647266</v>
      </c>
      <c r="MI61" s="9" t="s">
        <v>1636</v>
      </c>
      <c r="MJ61" s="43"/>
      <c r="MK61" s="9"/>
      <c r="ML61" s="43"/>
      <c r="MM61" s="9"/>
      <c r="MN61" s="43"/>
      <c r="MO61" s="9"/>
      <c r="MP61" s="43">
        <f>SUM(INDEX('egyeni-ranglista'!$1:$1048576,MATCH($A61,'egyeni-ranglista'!$A:$A,0),MP$279):INDEX('egyeni-ranglista'!$1:$1048576,MATCH($A61,'egyeni-ranglista'!$A:$A,0),MP$280))</f>
        <v>54.250911866191203</v>
      </c>
      <c r="MQ61" s="9" t="s">
        <v>1636</v>
      </c>
      <c r="MR61" s="43"/>
      <c r="MS61" s="9"/>
      <c r="MT61" s="43"/>
      <c r="MU61" s="9"/>
    </row>
    <row r="62" spans="1:359">
      <c r="A62" s="1" t="s">
        <v>79</v>
      </c>
      <c r="B62" s="43" t="s">
        <v>206</v>
      </c>
      <c r="D62" s="43" t="s">
        <v>206</v>
      </c>
      <c r="F62" s="43" t="s">
        <v>206</v>
      </c>
      <c r="H62" s="43" t="s">
        <v>206</v>
      </c>
      <c r="J62" s="43">
        <v>5</v>
      </c>
      <c r="K62" s="51" t="s">
        <v>1228</v>
      </c>
      <c r="L62" s="43"/>
      <c r="M62" s="9"/>
      <c r="N62" s="43" t="s">
        <v>206</v>
      </c>
      <c r="P62" s="43">
        <v>16.213780987587739</v>
      </c>
      <c r="Q62" s="51" t="s">
        <v>1228</v>
      </c>
      <c r="R62" s="43" t="s">
        <v>206</v>
      </c>
      <c r="T62" s="43" t="s">
        <v>206</v>
      </c>
      <c r="V62" s="43"/>
      <c r="W62" s="9"/>
      <c r="X62" s="43"/>
      <c r="Y62" s="9"/>
      <c r="Z62" s="43"/>
      <c r="AA62" s="9"/>
      <c r="AB62" s="43" t="s">
        <v>206</v>
      </c>
      <c r="AD62" s="43"/>
      <c r="AE62" s="1" t="s">
        <v>44</v>
      </c>
      <c r="AP62" s="43">
        <f>SUM(INDEX('egyeni-ranglista'!$1:$1048576,MATCH($A62,'egyeni-ranglista'!$A:$A,0),AP$279):INDEX('egyeni-ranglista'!$1:$1048576,MATCH($A62,'egyeni-ranglista'!$A:$A,0),AP$280))</f>
        <v>32.152717343372686</v>
      </c>
      <c r="AQ62" s="51" t="s">
        <v>1228</v>
      </c>
      <c r="AR62" s="43"/>
      <c r="AS62" s="9"/>
      <c r="BD62" s="43">
        <f>SUM(INDEX('egyeni-ranglista'!$1:$1048576,MATCH($A62,'egyeni-ranglista'!$A:$A,0),BD$279):INDEX('egyeni-ranglista'!$1:$1048576,MATCH($A62,'egyeni-ranglista'!$A:$A,0),BD$280))</f>
        <v>36.691753810735705</v>
      </c>
      <c r="BE62" s="51" t="s">
        <v>1228</v>
      </c>
      <c r="BF62" s="43"/>
      <c r="BG62" s="9"/>
      <c r="BH62" s="43">
        <f>SUM(INDEX('egyeni-ranglista'!$1:$1048576,MATCH($A62,'egyeni-ranglista'!$A:$A,0),BH$279):INDEX('egyeni-ranglista'!$1:$1048576,MATCH($A62,'egyeni-ranglista'!$A:$A,0),BH$280))</f>
        <v>45.876704627685847</v>
      </c>
      <c r="BI62" s="51" t="s">
        <v>1228</v>
      </c>
      <c r="BJ62" s="43"/>
      <c r="BK62" s="9"/>
      <c r="BL62" s="43"/>
      <c r="BM62" s="9"/>
      <c r="BN62" s="43">
        <f>SUM(INDEX('egyeni-ranglista'!$1:$1048576,MATCH($A62,'egyeni-ranglista'!$A:$A,0),BN$279):INDEX('egyeni-ranglista'!$1:$1048576,MATCH($A62,'egyeni-ranglista'!$A:$A,0),BN$280))</f>
        <v>66.729476011081914</v>
      </c>
      <c r="BO62" s="51" t="s">
        <v>1228</v>
      </c>
      <c r="BP62" s="43"/>
      <c r="BQ62" s="9"/>
      <c r="BR62" s="43"/>
      <c r="BS62" s="9"/>
      <c r="BT62" s="43"/>
      <c r="BU62" s="9"/>
      <c r="BV62" s="43"/>
      <c r="BW62" s="9"/>
      <c r="BX62" s="43">
        <f>SUM(INDEX('egyeni-ranglista'!$1:$1048576,MATCH($A62,'egyeni-ranglista'!$A:$A,0),BX$279):INDEX('egyeni-ranglista'!$1:$1048576,MATCH($A62,'egyeni-ranglista'!$A:$A,0),BX$280))</f>
        <v>60.947760587561994</v>
      </c>
      <c r="BY62" s="51" t="s">
        <v>1228</v>
      </c>
      <c r="BZ62" s="43"/>
      <c r="CA62" s="9"/>
      <c r="CB62" s="43"/>
      <c r="CC62" s="9"/>
      <c r="CD62" s="43"/>
      <c r="CE62" s="9"/>
      <c r="CF62" s="43">
        <f>SUM(INDEX('egyeni-ranglista'!$1:$1048576,MATCH($A62,'egyeni-ranglista'!$A:$A,0),CF$279):INDEX('egyeni-ranglista'!$1:$1048576,MATCH($A62,'egyeni-ranglista'!$A:$A,0),CF$280))</f>
        <v>52.720753414811512</v>
      </c>
      <c r="CG62" s="51" t="s">
        <v>1228</v>
      </c>
      <c r="CH62" s="43"/>
      <c r="CI62" s="9"/>
      <c r="CJ62" s="43"/>
      <c r="CK62" s="9"/>
      <c r="CL62" s="43"/>
      <c r="CM62" s="9"/>
      <c r="CN62" s="43"/>
      <c r="CO62" s="9"/>
      <c r="CP62" s="43"/>
      <c r="CQ62" s="9"/>
      <c r="CR62" s="43">
        <f>SUM(INDEX('egyeni-ranglista'!$1:$1048576,MATCH($A62,'egyeni-ranglista'!$A:$A,0),CR$279):INDEX('egyeni-ranglista'!$1:$1048576,MATCH($A62,'egyeni-ranglista'!$A:$A,0),CR$280))</f>
        <v>61.481134829925296</v>
      </c>
      <c r="CS62" s="1" t="s">
        <v>44</v>
      </c>
      <c r="CT62" s="43"/>
      <c r="CU62" s="9"/>
      <c r="CV62" s="43"/>
      <c r="CW62" s="9"/>
      <c r="CX62" s="43"/>
      <c r="CY62" s="9"/>
      <c r="CZ62" s="43">
        <f>SUM(INDEX('egyeni-ranglista'!$1:$1048576,MATCH($A62,'egyeni-ranglista'!$A:$A,0),CZ$279):INDEX('egyeni-ranglista'!$1:$1048576,MATCH($A62,'egyeni-ranglista'!$A:$A,0),CZ$280))</f>
        <v>67.391018766916218</v>
      </c>
      <c r="DA62" s="51" t="s">
        <v>1228</v>
      </c>
      <c r="DB62" s="43"/>
      <c r="DD62" s="43"/>
      <c r="DF62" s="43"/>
      <c r="DH62" s="43"/>
      <c r="DJ62" s="43"/>
      <c r="DL62" s="43"/>
      <c r="DN62" s="43"/>
      <c r="DP62" s="43">
        <f>SUM(INDEX('egyeni-ranglista'!$1:$1048576,MATCH($A62,'egyeni-ranglista'!$A:$A,0),DP$279):INDEX('egyeni-ranglista'!$1:$1048576,MATCH($A62,'egyeni-ranglista'!$A:$A,0),DP$280))</f>
        <v>36.718693195601453</v>
      </c>
      <c r="DQ62" s="1" t="s">
        <v>1260</v>
      </c>
      <c r="DT62" s="43"/>
      <c r="DV62" s="43"/>
      <c r="DX62" s="43"/>
      <c r="DZ62" s="43"/>
      <c r="EB62" s="43"/>
      <c r="ED62" s="43"/>
      <c r="EF62" s="43">
        <f>SUM(INDEX('egyeni-ranglista'!$1:$1048576,MATCH($A62,'egyeni-ranglista'!$A:$A,0),EF$279):INDEX('egyeni-ranglista'!$1:$1048576,MATCH($A62,'egyeni-ranglista'!$A:$A,0),EF$280))</f>
        <v>38.099756681259159</v>
      </c>
      <c r="EG62" s="11" t="s">
        <v>543</v>
      </c>
      <c r="EL62" s="43"/>
      <c r="EM62" s="9"/>
      <c r="EN62" s="43">
        <f>SUM(INDEX('egyeni-ranglista'!$1:$1048576,MATCH($A62,'egyeni-ranglista'!$A:$A,0),EN$279):INDEX('egyeni-ranglista'!$1:$1048576,MATCH($A62,'egyeni-ranglista'!$A:$A,0),EN$280))</f>
        <v>39.623230761001501</v>
      </c>
      <c r="EO62" s="51" t="s">
        <v>1228</v>
      </c>
      <c r="ET62" s="43"/>
      <c r="EU62" s="9"/>
      <c r="EV62" s="43"/>
      <c r="EW62" s="9"/>
      <c r="EX62" s="43"/>
      <c r="EY62" s="9"/>
      <c r="EZ62" s="43"/>
      <c r="FA62" s="9"/>
      <c r="FB62" s="43">
        <f>SUM(INDEX('egyeni-ranglista'!$1:$1048576,MATCH($A62,'egyeni-ranglista'!$A:$A,0),FB$279):INDEX('egyeni-ranglista'!$1:$1048576,MATCH($A62,'egyeni-ranglista'!$A:$A,0),FB$280))</f>
        <v>41.19034073899838</v>
      </c>
      <c r="FC62" s="9" t="s">
        <v>1260</v>
      </c>
      <c r="FF62" s="43">
        <f>SUM(INDEX('egyeni-ranglista'!$1:$1048576,MATCH($A62,'egyeni-ranglista'!$A:$A,0),FF$279):INDEX('egyeni-ranglista'!$1:$1048576,MATCH($A62,'egyeni-ranglista'!$A:$A,0),FF$280))</f>
        <v>41.19034073899838</v>
      </c>
      <c r="FG62" s="1" t="s">
        <v>44</v>
      </c>
      <c r="FH62" s="43"/>
      <c r="FI62" s="9"/>
      <c r="FJ62" s="43"/>
      <c r="FK62" s="9"/>
      <c r="FL62" s="43"/>
      <c r="FM62" s="9"/>
      <c r="FP62" s="43"/>
      <c r="FR62" s="43">
        <f>SUM(INDEX('egyeni-ranglista'!$1:$1048576,MATCH($A62,'egyeni-ranglista'!$A:$A,0),FR$279):INDEX('egyeni-ranglista'!$1:$1048576,MATCH($A62,'egyeni-ranglista'!$A:$A,0),FR$280))</f>
        <v>39.406304132601647</v>
      </c>
      <c r="FS62" s="11" t="s">
        <v>543</v>
      </c>
      <c r="FT62" s="43"/>
      <c r="FU62" s="9"/>
      <c r="FV62" s="43">
        <f>SUM(INDEX('egyeni-ranglista'!$1:$1048576,MATCH($A62,'egyeni-ranglista'!$A:$A,0),FV$279):INDEX('egyeni-ranglista'!$1:$1048576,MATCH($A62,'egyeni-ranglista'!$A:$A,0),FV$280))</f>
        <v>43.049230028611987</v>
      </c>
      <c r="FW62" s="11" t="s">
        <v>1228</v>
      </c>
      <c r="FX62" s="43">
        <f>SUM(INDEX('egyeni-ranglista'!$1:$1048576,MATCH($A62,'egyeni-ranglista'!$A:$A,0),FX$279):INDEX('egyeni-ranglista'!$1:$1048576,MATCH($A62,'egyeni-ranglista'!$A:$A,0),FX$280))</f>
        <v>49.965478403666111</v>
      </c>
      <c r="FY62" s="9" t="s">
        <v>1410</v>
      </c>
      <c r="FZ62" s="43"/>
      <c r="GA62" s="9"/>
      <c r="GB62" s="43">
        <f>SUM(INDEX('egyeni-ranglista'!$1:$1048576,MATCH($A62,'egyeni-ranglista'!$A:$A,0),GB$279):INDEX('egyeni-ranglista'!$1:$1048576,MATCH($A62,'egyeni-ranglista'!$A:$A,0),GB$280))</f>
        <v>36.64925932761966</v>
      </c>
      <c r="GC62" s="1" t="s">
        <v>1228</v>
      </c>
      <c r="GD62" s="43"/>
      <c r="GF62" s="43"/>
      <c r="GH62" s="43"/>
      <c r="GJ62" s="43">
        <f>SUM(INDEX('egyeni-ranglista'!$1:$1048576,MATCH($A62,'egyeni-ranglista'!$A:$A,0),GJ$279):INDEX('egyeni-ranglista'!$1:$1048576,MATCH($A62,'egyeni-ranglista'!$A:$A,0),GJ$280))</f>
        <v>35.125785247877317</v>
      </c>
      <c r="GK62" s="1" t="s">
        <v>1464</v>
      </c>
      <c r="GL62" s="43"/>
      <c r="GN62" s="43">
        <f>SUM(INDEX('egyeni-ranglista'!$1:$1048576,MATCH($A62,'egyeni-ranglista'!$A:$A,0),GN$279):INDEX('egyeni-ranglista'!$1:$1048576,MATCH($A62,'egyeni-ranglista'!$A:$A,0),GN$280))</f>
        <v>40.159494943613474</v>
      </c>
      <c r="GO62" s="1" t="s">
        <v>1464</v>
      </c>
      <c r="GP62" s="43"/>
      <c r="GR62" s="43"/>
      <c r="GT62" s="43"/>
      <c r="GV62" s="43"/>
      <c r="GX62" s="43"/>
      <c r="GZ62" s="43"/>
      <c r="HB62" s="43"/>
      <c r="HD62" s="43"/>
      <c r="HF62" s="43"/>
      <c r="HH62" s="43"/>
      <c r="HJ62" s="43"/>
      <c r="HL62" s="43"/>
      <c r="HN62" s="43"/>
      <c r="HP62" s="43">
        <f>SUM(INDEX('egyeni-ranglista'!$1:$1048576,MATCH($A62,'egyeni-ranglista'!$A:$A,0),HP$279):INDEX('egyeni-ranglista'!$1:$1048576,MATCH($A62,'egyeni-ranglista'!$A:$A,0),HP$280))</f>
        <v>15.59288396680062</v>
      </c>
      <c r="HQ62" s="1" t="s">
        <v>1228</v>
      </c>
      <c r="HR62" s="43"/>
      <c r="HT62" s="43">
        <f>SUM(INDEX('egyeni-ranglista'!$1:$1048576,MATCH($A62,'egyeni-ranglista'!$A:$A,0),HT$279):INDEX('egyeni-ranglista'!$1:$1048576,MATCH($A62,'egyeni-ranglista'!$A:$A,0),HT$280))</f>
        <v>45.127151804157045</v>
      </c>
      <c r="HU62" s="1" t="s">
        <v>79</v>
      </c>
      <c r="HV62" s="43"/>
      <c r="HX62" s="43"/>
      <c r="HZ62" s="43"/>
      <c r="IB62" s="43">
        <f>SUM(INDEX('egyeni-ranglista'!$1:$1048576,MATCH($A62,'egyeni-ranglista'!$A:$A,0),IB$279):INDEX('egyeni-ranglista'!$1:$1048576,MATCH($A62,'egyeni-ranglista'!$A:$A,0),IB$280))</f>
        <v>42.634120332159689</v>
      </c>
      <c r="IC62" s="1" t="s">
        <v>1521</v>
      </c>
      <c r="ID62" s="43"/>
      <c r="IF62" s="43"/>
      <c r="IH62" s="43"/>
      <c r="IJ62" s="43">
        <f>SUM(INDEX('egyeni-ranglista'!$1:$1048576,MATCH($A62,'egyeni-ranglista'!$A:$A,0),IJ$279):INDEX('egyeni-ranglista'!$1:$1048576,MATCH($A62,'egyeni-ranglista'!$A:$A,0),IJ$280))</f>
        <v>53.031402775030514</v>
      </c>
      <c r="IK62" s="1" t="s">
        <v>1228</v>
      </c>
      <c r="IL62" s="43"/>
      <c r="IN62" s="43">
        <f>SUM(INDEX('egyeni-ranglista'!$1:$1048576,MATCH($A62,'egyeni-ranglista'!$A:$A,0),IN$279):INDEX('egyeni-ranglista'!$1:$1048576,MATCH($A62,'egyeni-ranglista'!$A:$A,0),IN$280))</f>
        <v>49.1440826365113</v>
      </c>
      <c r="IO62" s="1" t="s">
        <v>1228</v>
      </c>
      <c r="IP62" s="43"/>
      <c r="IR62" s="43"/>
      <c r="IT62" s="43"/>
      <c r="IV62" s="43"/>
      <c r="IX62" s="43">
        <f>SUM(INDEX('egyeni-ranglista'!$1:$1048576,MATCH($A62,'egyeni-ranglista'!$A:$A,0),IX$279):INDEX('egyeni-ranglista'!$1:$1048576,MATCH($A62,'egyeni-ranglista'!$A:$A,0),IX$280))</f>
        <v>54.155796272561737</v>
      </c>
      <c r="IY62" s="1" t="s">
        <v>1410</v>
      </c>
      <c r="IZ62" s="43"/>
      <c r="JB62" s="43"/>
      <c r="JD62" s="43"/>
      <c r="JF62" s="43">
        <f>SUM(INDEX('egyeni-ranglista'!$1:$1048576,MATCH($A62,'egyeni-ranglista'!$A:$A,0),JF$279):INDEX('egyeni-ranglista'!$1:$1048576,MATCH($A62,'egyeni-ranglista'!$A:$A,0),JF$280))</f>
        <v>61.590675406157708</v>
      </c>
      <c r="JG62" s="1" t="s">
        <v>1228</v>
      </c>
      <c r="JH62" s="43"/>
      <c r="JJ62" s="43"/>
      <c r="JL62" s="43"/>
      <c r="JN62" s="43"/>
      <c r="JP62" s="43"/>
      <c r="JR62" s="43">
        <f>SUM(INDEX('egyeni-ranglista'!$1:$1048576,MATCH($A62,'egyeni-ranglista'!$A:$A,0),JR$279):INDEX('egyeni-ranglista'!$1:$1048576,MATCH($A62,'egyeni-ranglista'!$A:$A,0),JR$280))</f>
        <v>69.397469315066957</v>
      </c>
      <c r="JS62" s="1" t="s">
        <v>1464</v>
      </c>
      <c r="JT62" s="43"/>
      <c r="JV62" s="43">
        <f>SUM(INDEX('egyeni-ranglista'!$1:$1048576,MATCH($A62,'egyeni-ranglista'!$A:$A,0),JV$279):INDEX('egyeni-ranglista'!$1:$1048576,MATCH($A62,'egyeni-ranglista'!$A:$A,0),JV$280))</f>
        <v>71.816954945080212</v>
      </c>
      <c r="JW62" s="1" t="s">
        <v>1464</v>
      </c>
      <c r="JX62" s="43"/>
      <c r="JZ62" s="43"/>
      <c r="KB62" s="43"/>
      <c r="KD62" s="43"/>
      <c r="KF62" s="43"/>
      <c r="KH62" s="43"/>
      <c r="KJ62" s="43"/>
      <c r="KL62" s="43"/>
      <c r="KN62" s="43"/>
      <c r="KP62" s="43"/>
      <c r="KR62" s="43">
        <f>SUM(INDEX('egyeni-ranglista'!$1:$1048576,MATCH($A62,'egyeni-ranglista'!$A:$A,0),KR$279):INDEX('egyeni-ranglista'!$1:$1048576,MATCH($A62,'egyeni-ranglista'!$A:$A,0),KR$280))</f>
        <v>82.313626490991481</v>
      </c>
      <c r="KS62" s="1" t="s">
        <v>1228</v>
      </c>
      <c r="KT62" s="43"/>
      <c r="KV62" s="43"/>
      <c r="KX62" s="43">
        <f>SUM(INDEX('egyeni-ranglista'!$1:$1048576,MATCH($A62,'egyeni-ranglista'!$A:$A,0),KX$279):INDEX('egyeni-ranglista'!$1:$1048576,MATCH($A62,'egyeni-ranglista'!$A:$A,0),KX$280))</f>
        <v>94.521608361807608</v>
      </c>
      <c r="KY62" s="1" t="s">
        <v>79</v>
      </c>
      <c r="KZ62" s="43"/>
      <c r="LB62" s="43"/>
      <c r="LD62" s="43"/>
      <c r="LF62" s="43"/>
      <c r="LH62" s="43"/>
      <c r="LJ62" s="43">
        <f>SUM(INDEX('egyeni-ranglista'!$1:$1048576,MATCH($A62,'egyeni-ranglista'!$A:$A,0),LJ$279):INDEX('egyeni-ranglista'!$1:$1048576,MATCH($A62,'egyeni-ranglista'!$A:$A,0),LJ$280))</f>
        <v>64.294622596502748</v>
      </c>
      <c r="LK62" s="1" t="s">
        <v>1464</v>
      </c>
      <c r="LL62" s="43">
        <f>SUM(INDEX('egyeni-ranglista'!$1:$1048576,MATCH($A62,'egyeni-ranglista'!$A:$A,0),LL$279):INDEX('egyeni-ranglista'!$1:$1048576,MATCH($A62,'egyeni-ranglista'!$A:$A,0),LL$280))</f>
        <v>54.531316930497546</v>
      </c>
      <c r="LM62" s="1" t="s">
        <v>1606</v>
      </c>
      <c r="LN62" s="43"/>
      <c r="LP62" s="43"/>
      <c r="LR62" s="43"/>
      <c r="LT62" s="43"/>
      <c r="LV62" s="43"/>
      <c r="LX62" s="43"/>
      <c r="LZ62" s="43"/>
      <c r="MB62" s="43">
        <f>SUM(INDEX('egyeni-ranglista'!$1:$1048576,MATCH($A62,'egyeni-ranglista'!$A:$A,0),MB$279):INDEX('egyeni-ranglista'!$1:$1048576,MATCH($A62,'egyeni-ranglista'!$A:$A,0),MB$280))</f>
        <v>40.223235496763948</v>
      </c>
      <c r="MC62" s="1" t="s">
        <v>1228</v>
      </c>
      <c r="MD62" s="43">
        <f>SUM(INDEX('egyeni-ranglista'!$1:$1048576,MATCH($A62,'egyeni-ranglista'!$A:$A,0),MD$279):INDEX('egyeni-ranglista'!$1:$1048576,MATCH($A62,'egyeni-ranglista'!$A:$A,0),MD$280))</f>
        <v>45.204174406943586</v>
      </c>
      <c r="ME62" s="9" t="s">
        <v>1410</v>
      </c>
      <c r="MF62" s="43"/>
      <c r="MH62" s="43">
        <f>SUM(INDEX('egyeni-ranglista'!$1:$1048576,MATCH($A62,'egyeni-ranglista'!$A:$A,0),MH$279):INDEX('egyeni-ranglista'!$1:$1048576,MATCH($A62,'egyeni-ranglista'!$A:$A,0),MH$280))</f>
        <v>62.883068892746827</v>
      </c>
      <c r="MI62" s="1" t="s">
        <v>1636</v>
      </c>
      <c r="MJ62" s="43"/>
      <c r="ML62" s="43"/>
      <c r="MN62" s="43"/>
      <c r="MP62" s="43">
        <f>SUM(INDEX('egyeni-ranglista'!$1:$1048576,MATCH($A62,'egyeni-ranglista'!$A:$A,0),MP$279):INDEX('egyeni-ranglista'!$1:$1048576,MATCH($A62,'egyeni-ranglista'!$A:$A,0),MP$280))</f>
        <v>48.536581916290771</v>
      </c>
      <c r="MQ62" s="1" t="s">
        <v>1636</v>
      </c>
      <c r="MR62" s="43"/>
      <c r="MT62" s="43"/>
    </row>
    <row r="63" spans="1:359">
      <c r="A63" s="1" t="s">
        <v>149</v>
      </c>
      <c r="C63" s="10" t="s">
        <v>201</v>
      </c>
      <c r="D63" s="43" t="s">
        <v>206</v>
      </c>
      <c r="G63" s="10" t="s">
        <v>201</v>
      </c>
      <c r="H63" s="43" t="s">
        <v>206</v>
      </c>
      <c r="K63" s="10" t="s">
        <v>201</v>
      </c>
      <c r="L63" s="43"/>
      <c r="M63" s="9"/>
      <c r="N63" s="43" t="s">
        <v>206</v>
      </c>
      <c r="P63" s="43" t="s">
        <v>206</v>
      </c>
      <c r="R63" s="43"/>
      <c r="S63" s="10" t="s">
        <v>201</v>
      </c>
      <c r="T63" s="43" t="s">
        <v>206</v>
      </c>
      <c r="V63" s="43"/>
      <c r="W63" s="9"/>
      <c r="X63" s="43"/>
      <c r="Y63" s="9"/>
      <c r="Z63" s="43"/>
      <c r="AA63" s="9"/>
      <c r="AB63" s="43" t="s">
        <v>206</v>
      </c>
      <c r="AD63" s="43" t="s">
        <v>206</v>
      </c>
      <c r="AR63" s="9"/>
      <c r="AS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43"/>
      <c r="DD63" s="43"/>
      <c r="DF63" s="43"/>
      <c r="DH63" s="43"/>
      <c r="DJ63" s="43"/>
      <c r="DL63" s="43"/>
      <c r="DP63" s="9"/>
      <c r="DQ63" s="9"/>
      <c r="DZ63" s="43"/>
      <c r="EA63" s="9"/>
      <c r="EB63" s="43"/>
      <c r="ED63" s="43"/>
      <c r="EE63" s="9"/>
      <c r="EF63" s="43"/>
      <c r="EG63" s="9"/>
      <c r="EH63" s="43"/>
      <c r="EI63" s="9"/>
      <c r="EJ63" s="43"/>
      <c r="EK63" s="9"/>
      <c r="EP63" s="43"/>
      <c r="EQ63" s="9"/>
      <c r="ER63" s="43"/>
      <c r="ET63" s="43"/>
      <c r="EV63" s="43"/>
      <c r="EX63" s="43"/>
      <c r="EZ63" s="43"/>
      <c r="FB63" s="43"/>
      <c r="FD63" s="43"/>
      <c r="FE63" s="9"/>
      <c r="FF63" s="9"/>
      <c r="FG63" s="9"/>
      <c r="FH63" s="9"/>
      <c r="FI63" s="9"/>
      <c r="FJ63" s="9"/>
      <c r="FK63" s="9"/>
      <c r="FL63" s="9"/>
      <c r="FM63" s="9"/>
      <c r="FN63" s="43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43">
        <f>SUM(INDEX('egyeni-ranglista'!$1:$1048576,MATCH($A63,'egyeni-ranglista'!$A:$A,0),GJ$279):INDEX('egyeni-ranglista'!$1:$1048576,MATCH($A63,'egyeni-ranglista'!$A:$A,0),GJ$280))</f>
        <v>0</v>
      </c>
      <c r="GK63" s="9" t="s">
        <v>1466</v>
      </c>
      <c r="GL63" s="43"/>
      <c r="GM63" s="9"/>
      <c r="GN63" s="43"/>
      <c r="GO63" s="9"/>
      <c r="GP63" s="43"/>
      <c r="GQ63" s="9"/>
      <c r="GR63" s="43"/>
      <c r="GS63" s="9"/>
      <c r="GT63" s="43"/>
      <c r="GU63" s="9"/>
      <c r="GV63" s="43"/>
      <c r="GW63" s="9"/>
      <c r="GX63" s="43"/>
      <c r="GY63" s="9"/>
      <c r="GZ63" s="43"/>
      <c r="HA63" s="9"/>
      <c r="HB63" s="43"/>
      <c r="HC63" s="9"/>
      <c r="HD63" s="43"/>
      <c r="HE63" s="9"/>
      <c r="HF63" s="43"/>
      <c r="HG63" s="9"/>
      <c r="HH63" s="43"/>
      <c r="HI63" s="9"/>
      <c r="HJ63" s="43"/>
      <c r="HK63" s="9"/>
      <c r="HL63" s="43"/>
      <c r="HM63" s="9"/>
      <c r="HN63" s="43">
        <f>SUM(INDEX('egyeni-ranglista'!$1:$1048576,MATCH($A63,'egyeni-ranglista'!$A:$A,0),HN$279):INDEX('egyeni-ranglista'!$1:$1048576,MATCH($A63,'egyeni-ranglista'!$A:$A,0),HN$280))</f>
        <v>1.006741939147231</v>
      </c>
      <c r="HO63" s="9" t="s">
        <v>1433</v>
      </c>
      <c r="HP63" s="43"/>
      <c r="HQ63" s="9"/>
      <c r="HR63" s="43"/>
      <c r="HS63" s="9"/>
      <c r="HT63" s="43"/>
      <c r="HU63" s="9"/>
      <c r="HV63" s="43"/>
      <c r="HW63" s="9"/>
      <c r="HX63" s="43"/>
      <c r="HY63" s="9"/>
      <c r="HZ63" s="43"/>
      <c r="IA63" s="9"/>
      <c r="IB63" s="43">
        <f>SUM(INDEX('egyeni-ranglista'!$1:$1048576,MATCH($A63,'egyeni-ranglista'!$A:$A,0),IB$279):INDEX('egyeni-ranglista'!$1:$1048576,MATCH($A63,'egyeni-ranglista'!$A:$A,0),IB$280))</f>
        <v>7.3765354701080001</v>
      </c>
      <c r="IC63" s="9" t="s">
        <v>1518</v>
      </c>
      <c r="ID63" s="43"/>
      <c r="IE63" s="9"/>
      <c r="IF63" s="43"/>
      <c r="IG63" s="9"/>
      <c r="IH63" s="43"/>
      <c r="II63" s="9"/>
      <c r="IJ63" s="43"/>
      <c r="IK63" s="9"/>
      <c r="IL63" s="43"/>
      <c r="IM63" s="9"/>
      <c r="IN63" s="43"/>
      <c r="IO63" s="9"/>
      <c r="IP63" s="43"/>
      <c r="IQ63" s="9"/>
      <c r="IR63" s="43"/>
      <c r="IS63" s="9"/>
      <c r="IT63" s="43"/>
      <c r="IU63" s="9"/>
      <c r="IV63" s="43"/>
      <c r="IW63" s="9"/>
      <c r="IX63" s="43"/>
      <c r="IY63" s="9"/>
      <c r="IZ63" s="43"/>
      <c r="JA63" s="9"/>
      <c r="JB63" s="43"/>
      <c r="JC63" s="9"/>
      <c r="JD63" s="43"/>
      <c r="JE63" s="9"/>
      <c r="JF63" s="43"/>
      <c r="JG63" s="9"/>
      <c r="JH63" s="43"/>
      <c r="JI63" s="9"/>
      <c r="JJ63" s="43"/>
      <c r="JK63" s="9"/>
      <c r="JL63" s="43"/>
      <c r="JM63" s="9"/>
      <c r="JN63" s="43"/>
      <c r="JO63" s="9"/>
      <c r="JP63" s="43"/>
      <c r="JQ63" s="9"/>
      <c r="JR63" s="43"/>
      <c r="JS63" s="9"/>
      <c r="JT63" s="43"/>
      <c r="JU63" s="9"/>
      <c r="JV63" s="43"/>
      <c r="JW63" s="9"/>
      <c r="JX63" s="43"/>
      <c r="JY63" s="9"/>
      <c r="JZ63" s="43"/>
      <c r="KA63" s="9"/>
      <c r="KB63" s="43"/>
      <c r="KC63" s="9"/>
      <c r="KD63" s="43"/>
      <c r="KE63" s="9"/>
      <c r="KF63" s="43"/>
      <c r="KG63" s="9"/>
      <c r="KH63" s="43"/>
      <c r="KI63" s="9"/>
      <c r="KJ63" s="43"/>
      <c r="KK63" s="9"/>
      <c r="KL63" s="43"/>
      <c r="KM63" s="9"/>
      <c r="KN63" s="43"/>
      <c r="KO63" s="9"/>
      <c r="KP63" s="43">
        <f>SUM(INDEX('egyeni-ranglista'!$1:$1048576,MATCH($A63,'egyeni-ranglista'!$A:$A,0),KP$279):INDEX('egyeni-ranglista'!$1:$1048576,MATCH($A63,'egyeni-ranglista'!$A:$A,0),KP$280))</f>
        <v>12.146061554777894</v>
      </c>
      <c r="KQ63" s="9" t="s">
        <v>1433</v>
      </c>
      <c r="KR63" s="43"/>
      <c r="KS63" s="9"/>
      <c r="KT63" s="43"/>
      <c r="KU63" s="9"/>
      <c r="KV63" s="43"/>
      <c r="KW63" s="9"/>
      <c r="KX63" s="43"/>
      <c r="KY63" s="9"/>
      <c r="KZ63" s="43"/>
      <c r="LA63" s="9"/>
      <c r="LB63" s="43"/>
      <c r="LC63" s="9"/>
      <c r="LD63" s="43"/>
      <c r="LE63" s="9"/>
      <c r="LF63" s="43"/>
      <c r="LG63" s="9"/>
      <c r="LH63" s="43"/>
      <c r="LI63" s="9"/>
      <c r="LJ63" s="43"/>
      <c r="LK63" s="9"/>
      <c r="LL63" s="43"/>
      <c r="LM63" s="9"/>
      <c r="LN63" s="43"/>
      <c r="LO63" s="9"/>
      <c r="LP63" s="43"/>
      <c r="LQ63" s="9"/>
      <c r="LR63" s="43"/>
      <c r="LS63" s="9"/>
      <c r="LT63" s="43"/>
      <c r="LU63" s="9"/>
      <c r="LV63" s="43"/>
      <c r="LW63" s="9"/>
      <c r="LX63" s="43"/>
      <c r="LY63" s="9"/>
      <c r="LZ63" s="43"/>
      <c r="MA63" s="9"/>
      <c r="MB63" s="43"/>
      <c r="MC63" s="9"/>
      <c r="MD63" s="43"/>
      <c r="ME63" s="9"/>
      <c r="MF63" s="43"/>
      <c r="MG63" s="9"/>
      <c r="MH63" s="43"/>
      <c r="MI63" s="9"/>
      <c r="MJ63" s="43"/>
      <c r="MK63" s="9"/>
      <c r="ML63" s="43"/>
      <c r="MM63" s="9"/>
      <c r="MN63" s="43"/>
      <c r="MO63" s="9"/>
      <c r="MP63" s="43"/>
      <c r="MQ63" s="9"/>
      <c r="MR63" s="43"/>
      <c r="MS63" s="9"/>
      <c r="MT63" s="43"/>
      <c r="MU63" s="9"/>
    </row>
    <row r="64" spans="1:359">
      <c r="A64" s="1" t="s">
        <v>110</v>
      </c>
      <c r="C64" s="9"/>
      <c r="D64" s="43">
        <v>0</v>
      </c>
      <c r="E64" s="52" t="s">
        <v>64</v>
      </c>
      <c r="F64" s="43" t="s">
        <v>206</v>
      </c>
      <c r="H64" s="43" t="s">
        <v>206</v>
      </c>
      <c r="J64" s="43" t="s">
        <v>206</v>
      </c>
      <c r="L64" s="43"/>
      <c r="M64" s="9"/>
      <c r="N64" s="43">
        <v>0</v>
      </c>
      <c r="O64" s="52" t="s">
        <v>64</v>
      </c>
      <c r="P64" s="43" t="s">
        <v>206</v>
      </c>
      <c r="R64" s="43" t="s">
        <v>206</v>
      </c>
      <c r="T64" s="43">
        <v>0.7198646565999407</v>
      </c>
      <c r="U64" s="52" t="s">
        <v>64</v>
      </c>
      <c r="V64" s="43"/>
      <c r="W64" s="9"/>
      <c r="X64" s="43"/>
      <c r="Y64" s="9"/>
      <c r="Z64" s="43"/>
      <c r="AA64" s="9"/>
      <c r="AB64" s="43">
        <v>4.1068698341869059</v>
      </c>
      <c r="AC64" s="1" t="s">
        <v>34</v>
      </c>
      <c r="AD64" s="43" t="s">
        <v>206</v>
      </c>
      <c r="AR64" s="9"/>
      <c r="AS64" s="9"/>
      <c r="AT64" s="43">
        <f>SUM(INDEX('egyeni-ranglista'!$1:$1048576,MATCH($A64,'egyeni-ranglista'!$A:$A,0),AT$279):INDEX('egyeni-ranglista'!$1:$1048576,MATCH($A64,'egyeni-ranglista'!$A:$A,0),AT$280))</f>
        <v>5.8420997415242395</v>
      </c>
      <c r="AU64" s="52" t="s">
        <v>64</v>
      </c>
      <c r="AV64" s="43"/>
      <c r="AW64" s="9"/>
      <c r="AX64" s="43"/>
      <c r="AY64" s="9"/>
      <c r="AZ64" s="43"/>
      <c r="BA64" s="9"/>
      <c r="BB64" s="43"/>
      <c r="BC64" s="9"/>
      <c r="BD64" s="43"/>
      <c r="BE64" s="9"/>
      <c r="BF64" s="43"/>
      <c r="BG64" s="9"/>
      <c r="BH64" s="43">
        <f>SUM(INDEX('egyeni-ranglista'!$1:$1048576,MATCH($A64,'egyeni-ranglista'!$A:$A,0),BH$279):INDEX('egyeni-ranglista'!$1:$1048576,MATCH($A64,'egyeni-ranglista'!$A:$A,0),BH$280))</f>
        <v>9.3624058897363387</v>
      </c>
      <c r="BI64" s="13" t="s">
        <v>19</v>
      </c>
      <c r="BJ64" s="43"/>
      <c r="BK64" s="9"/>
      <c r="BL64" s="43"/>
      <c r="BM64" s="9"/>
      <c r="BN64" s="43">
        <f>SUM(INDEX('egyeni-ranglista'!$1:$1048576,MATCH($A64,'egyeni-ranglista'!$A:$A,0),BN$279):INDEX('egyeni-ranglista'!$1:$1048576,MATCH($A64,'egyeni-ranglista'!$A:$A,0),BN$280))</f>
        <v>9.3624058897363387</v>
      </c>
      <c r="BO64" s="13" t="s">
        <v>19</v>
      </c>
      <c r="BP64" s="43"/>
      <c r="BQ64" s="9"/>
      <c r="BR64" s="43"/>
      <c r="BS64" s="9"/>
      <c r="BT64" s="43"/>
      <c r="BU64" s="9"/>
      <c r="BV64" s="43">
        <f>SUM(INDEX('egyeni-ranglista'!$1:$1048576,MATCH($A64,'egyeni-ranglista'!$A:$A,0),BV$279):INDEX('egyeni-ranglista'!$1:$1048576,MATCH($A64,'egyeni-ranglista'!$A:$A,0),BV$280))</f>
        <v>9.3624058897363387</v>
      </c>
      <c r="BW64" s="13" t="s">
        <v>19</v>
      </c>
      <c r="BX64" s="43"/>
      <c r="BY64" s="9"/>
      <c r="BZ64" s="43"/>
      <c r="CA64" s="9"/>
      <c r="CB64" s="43"/>
      <c r="CC64" s="9"/>
      <c r="CD64" s="43"/>
      <c r="CE64" s="9"/>
      <c r="CF64" s="43">
        <f>SUM(INDEX('egyeni-ranglista'!$1:$1048576,MATCH($A64,'egyeni-ranglista'!$A:$A,0),CF$279):INDEX('egyeni-ranglista'!$1:$1048576,MATCH($A64,'egyeni-ranglista'!$A:$A,0),CF$280))</f>
        <v>13.247143925818719</v>
      </c>
      <c r="CG64" s="13" t="s">
        <v>19</v>
      </c>
      <c r="CH64" s="43"/>
      <c r="CI64" s="9"/>
      <c r="CJ64" s="43"/>
      <c r="CK64" s="9"/>
      <c r="CL64" s="43"/>
      <c r="CM64" s="9"/>
      <c r="CN64" s="43"/>
      <c r="CO64" s="9"/>
      <c r="CP64" s="43"/>
      <c r="CQ64" s="9"/>
      <c r="CR64" s="43"/>
      <c r="CS64" s="9"/>
      <c r="CT64" s="43"/>
      <c r="CU64" s="9"/>
      <c r="CV64" s="43"/>
      <c r="CW64" s="9"/>
      <c r="CX64" s="43"/>
      <c r="CY64" s="9"/>
      <c r="CZ64" s="43"/>
      <c r="DA64" s="9"/>
      <c r="DB64" s="43"/>
      <c r="DD64" s="43"/>
      <c r="DF64" s="43"/>
      <c r="DH64" s="43"/>
      <c r="DJ64" s="43"/>
      <c r="DL64" s="43"/>
      <c r="DN64" s="43"/>
      <c r="DO64" s="9"/>
      <c r="DP64" s="43"/>
      <c r="DQ64" s="9"/>
      <c r="DT64" s="43"/>
      <c r="DU64" s="9"/>
      <c r="DV64" s="43"/>
      <c r="DW64" s="9"/>
      <c r="DX64" s="43"/>
      <c r="DY64" s="9"/>
      <c r="DZ64" s="43"/>
      <c r="EA64" s="9"/>
      <c r="EB64" s="43"/>
      <c r="ED64" s="43"/>
      <c r="EE64" s="9"/>
      <c r="EF64" s="43"/>
      <c r="EH64" s="43"/>
      <c r="EJ64" s="43"/>
      <c r="EL64" s="43"/>
      <c r="EM64" s="9"/>
      <c r="EN64" s="43"/>
      <c r="EO64" s="9"/>
      <c r="EP64" s="43"/>
      <c r="ER64" s="43"/>
      <c r="ET64" s="43"/>
      <c r="EV64" s="43"/>
      <c r="EX64" s="43"/>
      <c r="EZ64" s="43"/>
      <c r="FB64" s="43"/>
      <c r="FD64" s="43"/>
      <c r="FF64" s="43"/>
      <c r="FG64" s="9"/>
      <c r="FH64" s="43"/>
      <c r="FI64" s="9"/>
      <c r="FJ64" s="43"/>
      <c r="FK64" s="9"/>
      <c r="FL64" s="43"/>
      <c r="FM64" s="9"/>
      <c r="FN64" s="43"/>
      <c r="FP64" s="43"/>
      <c r="FQ64" s="9"/>
      <c r="FR64" s="43"/>
      <c r="FS64" s="9"/>
      <c r="FT64" s="43"/>
      <c r="FU64" s="9"/>
      <c r="FV64" s="43"/>
      <c r="FW64" s="9"/>
      <c r="FX64" s="43"/>
      <c r="FY64" s="9"/>
      <c r="FZ64" s="43"/>
      <c r="GA64" s="9"/>
      <c r="GB64" s="43"/>
      <c r="GC64" s="9"/>
      <c r="GD64" s="43"/>
      <c r="GE64" s="9"/>
      <c r="GF64" s="43"/>
      <c r="GG64" s="9"/>
      <c r="GH64" s="43"/>
      <c r="GI64" s="9"/>
      <c r="GJ64" s="43"/>
      <c r="GK64" s="9"/>
      <c r="GL64" s="43"/>
      <c r="GM64" s="9"/>
      <c r="GN64" s="43"/>
      <c r="GO64" s="9"/>
      <c r="GP64" s="43"/>
      <c r="GQ64" s="9"/>
      <c r="GR64" s="43"/>
      <c r="GS64" s="9"/>
      <c r="GT64" s="43"/>
      <c r="GU64" s="9"/>
      <c r="GV64" s="43"/>
      <c r="GW64" s="9"/>
      <c r="GX64" s="43"/>
      <c r="GY64" s="9"/>
      <c r="GZ64" s="43"/>
      <c r="HA64" s="9"/>
      <c r="HB64" s="43"/>
      <c r="HC64" s="9"/>
      <c r="HD64" s="43"/>
      <c r="HE64" s="9"/>
      <c r="HF64" s="43"/>
      <c r="HG64" s="9"/>
      <c r="HH64" s="43"/>
      <c r="HI64" s="9"/>
      <c r="HJ64" s="43"/>
      <c r="HK64" s="9"/>
      <c r="HL64" s="43"/>
      <c r="HM64" s="9"/>
      <c r="HN64" s="43"/>
      <c r="HO64" s="9"/>
      <c r="HP64" s="43"/>
      <c r="HQ64" s="9"/>
      <c r="HR64" s="43"/>
      <c r="HS64" s="9"/>
      <c r="HT64" s="43"/>
      <c r="HU64" s="9"/>
      <c r="HV64" s="43"/>
      <c r="HW64" s="9"/>
      <c r="HX64" s="43"/>
      <c r="HY64" s="9"/>
      <c r="HZ64" s="43"/>
      <c r="IA64" s="9"/>
      <c r="IB64" s="43"/>
      <c r="IC64" s="9"/>
      <c r="ID64" s="43"/>
      <c r="IE64" s="9"/>
      <c r="IF64" s="43"/>
      <c r="IG64" s="9"/>
      <c r="IH64" s="43"/>
      <c r="II64" s="9"/>
      <c r="IJ64" s="43"/>
      <c r="IK64" s="9"/>
      <c r="IL64" s="43"/>
      <c r="IM64" s="9"/>
      <c r="IN64" s="43"/>
      <c r="IO64" s="9"/>
      <c r="IP64" s="43"/>
      <c r="IQ64" s="9"/>
      <c r="IR64" s="43"/>
      <c r="IS64" s="9"/>
      <c r="IT64" s="43"/>
      <c r="IU64" s="9"/>
      <c r="IV64" s="43"/>
      <c r="IW64" s="9"/>
      <c r="IX64" s="43"/>
      <c r="IY64" s="9"/>
      <c r="IZ64" s="43"/>
      <c r="JA64" s="9"/>
      <c r="JB64" s="43"/>
      <c r="JC64" s="9"/>
      <c r="JD64" s="43"/>
      <c r="JE64" s="9"/>
      <c r="JF64" s="43"/>
      <c r="JG64" s="9"/>
      <c r="JH64" s="43"/>
      <c r="JI64" s="9"/>
      <c r="JJ64" s="43"/>
      <c r="JK64" s="9"/>
      <c r="JL64" s="43"/>
      <c r="JM64" s="9"/>
      <c r="JN64" s="43"/>
      <c r="JO64" s="9"/>
      <c r="JP64" s="43"/>
      <c r="JQ64" s="9"/>
      <c r="JR64" s="43"/>
      <c r="JS64" s="9"/>
      <c r="JT64" s="43"/>
      <c r="JU64" s="9"/>
      <c r="JV64" s="43"/>
      <c r="JW64" s="9"/>
      <c r="JX64" s="43"/>
      <c r="JY64" s="9"/>
      <c r="JZ64" s="43"/>
      <c r="KA64" s="9"/>
      <c r="KB64" s="43"/>
      <c r="KC64" s="9"/>
      <c r="KD64" s="43"/>
      <c r="KE64" s="9"/>
      <c r="KF64" s="43"/>
      <c r="KG64" s="9"/>
      <c r="KH64" s="43"/>
      <c r="KI64" s="9"/>
      <c r="KJ64" s="43"/>
      <c r="KK64" s="9"/>
      <c r="KL64" s="43"/>
      <c r="KM64" s="9"/>
      <c r="KN64" s="43"/>
      <c r="KO64" s="9"/>
      <c r="KP64" s="43"/>
      <c r="KQ64" s="9"/>
      <c r="KR64" s="43"/>
      <c r="KS64" s="9"/>
      <c r="KT64" s="43"/>
      <c r="KU64" s="9"/>
      <c r="KV64" s="43"/>
      <c r="KW64" s="9"/>
      <c r="KX64" s="43"/>
      <c r="KY64" s="9"/>
      <c r="KZ64" s="43"/>
      <c r="LA64" s="9"/>
      <c r="LB64" s="43"/>
      <c r="LC64" s="9"/>
      <c r="LD64" s="43"/>
      <c r="LE64" s="9"/>
      <c r="LF64" s="43"/>
      <c r="LG64" s="9"/>
      <c r="LH64" s="43"/>
      <c r="LI64" s="9"/>
      <c r="LJ64" s="43"/>
      <c r="LK64" s="9"/>
      <c r="LL64" s="43"/>
      <c r="LM64" s="9"/>
      <c r="LN64" s="43"/>
      <c r="LO64" s="9"/>
      <c r="LP64" s="43"/>
      <c r="LQ64" s="9"/>
      <c r="LR64" s="43"/>
      <c r="LS64" s="9"/>
      <c r="LT64" s="43"/>
      <c r="LU64" s="9"/>
      <c r="LV64" s="43"/>
      <c r="LW64" s="9"/>
      <c r="LX64" s="43"/>
      <c r="LY64" s="9"/>
      <c r="LZ64" s="43"/>
      <c r="MA64" s="9"/>
      <c r="MB64" s="43"/>
      <c r="MC64" s="9"/>
      <c r="MD64" s="43"/>
      <c r="ME64" s="9"/>
      <c r="MF64" s="43"/>
      <c r="MG64" s="9"/>
      <c r="MH64" s="43"/>
      <c r="MI64" s="9"/>
      <c r="MJ64" s="43"/>
      <c r="MK64" s="9"/>
      <c r="ML64" s="43"/>
      <c r="MM64" s="9"/>
      <c r="MN64" s="43"/>
      <c r="MO64" s="9"/>
      <c r="MP64" s="43"/>
      <c r="MQ64" s="9"/>
      <c r="MR64" s="43"/>
      <c r="MS64" s="9"/>
      <c r="MT64" s="43"/>
      <c r="MU64" s="9"/>
    </row>
    <row r="65" spans="1:359">
      <c r="A65" s="32" t="s">
        <v>546</v>
      </c>
      <c r="L65" s="43"/>
      <c r="M65" s="9"/>
      <c r="N65" s="43"/>
      <c r="O65" s="9"/>
      <c r="P65" s="43"/>
      <c r="R65" s="43"/>
      <c r="T65" s="43"/>
      <c r="V65" s="43"/>
      <c r="X65" s="43"/>
      <c r="Y65" s="9"/>
      <c r="Z65" s="43"/>
      <c r="AA65" s="9"/>
      <c r="AB65" s="43"/>
      <c r="AD65" s="43"/>
      <c r="AP65" s="43">
        <f>SUM(INDEX('egyeni-ranglista'!$1:$1048576,MATCH($A65,'egyeni-ranglista'!$A:$A,0),AP$279):INDEX('egyeni-ranglista'!$1:$1048576,MATCH($A65,'egyeni-ranglista'!$A:$A,0),AP$280))</f>
        <v>0</v>
      </c>
      <c r="AQ65" s="9" t="s">
        <v>550</v>
      </c>
      <c r="AR65" s="43"/>
      <c r="AS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43"/>
      <c r="DD65" s="43"/>
      <c r="DF65" s="43"/>
      <c r="DH65" s="43"/>
      <c r="DJ65" s="43"/>
      <c r="DL65" s="43"/>
      <c r="DP65" s="9"/>
      <c r="DQ65" s="9"/>
      <c r="EB65" s="43"/>
      <c r="EF65" s="43"/>
      <c r="EH65" s="43"/>
      <c r="EJ65" s="43"/>
      <c r="EP65" s="43"/>
      <c r="ER65" s="43"/>
      <c r="ET65" s="43"/>
      <c r="EV65" s="43"/>
      <c r="EX65" s="43"/>
      <c r="EZ65" s="43"/>
      <c r="FB65" s="43"/>
      <c r="FD65" s="43"/>
      <c r="FF65" s="9"/>
      <c r="FG65" s="9"/>
      <c r="FH65" s="9"/>
      <c r="FI65" s="9"/>
      <c r="FJ65" s="9"/>
      <c r="FK65" s="9"/>
      <c r="FL65" s="9"/>
      <c r="FM65" s="9"/>
      <c r="FN65" s="43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43"/>
      <c r="HG65" s="9"/>
      <c r="HH65" s="43"/>
      <c r="HI65" s="9"/>
      <c r="HJ65" s="43"/>
      <c r="HK65" s="9"/>
      <c r="HL65" s="43"/>
      <c r="HM65" s="9"/>
      <c r="HN65" s="43"/>
      <c r="HO65" s="9"/>
      <c r="HP65" s="43"/>
      <c r="HQ65" s="9"/>
      <c r="HR65" s="43"/>
      <c r="HS65" s="9"/>
      <c r="HT65" s="43"/>
      <c r="HU65" s="9"/>
      <c r="HV65" s="43"/>
      <c r="HW65" s="9"/>
      <c r="HX65" s="43"/>
      <c r="HY65" s="9"/>
      <c r="HZ65" s="43"/>
      <c r="IA65" s="9"/>
      <c r="IB65" s="43"/>
      <c r="IC65" s="9"/>
      <c r="ID65" s="43"/>
      <c r="IE65" s="9"/>
      <c r="IF65" s="43"/>
      <c r="IG65" s="9"/>
      <c r="IH65" s="43"/>
      <c r="II65" s="9"/>
      <c r="IJ65" s="43"/>
      <c r="IK65" s="9"/>
      <c r="IL65" s="43"/>
      <c r="IM65" s="9"/>
      <c r="IN65" s="43"/>
      <c r="IO65" s="9"/>
      <c r="IP65" s="43"/>
      <c r="IQ65" s="9"/>
      <c r="IR65" s="43"/>
      <c r="IS65" s="9"/>
      <c r="IT65" s="43"/>
      <c r="IU65" s="9"/>
      <c r="IV65" s="43"/>
      <c r="IW65" s="9"/>
      <c r="IX65" s="43"/>
      <c r="IY65" s="9"/>
      <c r="IZ65" s="43"/>
      <c r="JA65" s="9"/>
      <c r="JB65" s="43"/>
      <c r="JC65" s="9"/>
      <c r="JD65" s="43"/>
      <c r="JE65" s="9"/>
      <c r="JF65" s="43"/>
      <c r="JG65" s="9"/>
      <c r="JH65" s="43"/>
      <c r="JI65" s="9"/>
      <c r="JJ65" s="43"/>
      <c r="JK65" s="9"/>
      <c r="JL65" s="43"/>
      <c r="JM65" s="9"/>
      <c r="JN65" s="43"/>
      <c r="JO65" s="9"/>
      <c r="JP65" s="43"/>
      <c r="JQ65" s="9"/>
      <c r="JR65" s="43"/>
      <c r="JS65" s="9"/>
      <c r="JT65" s="43"/>
      <c r="JU65" s="9"/>
      <c r="JV65" s="43"/>
      <c r="JW65" s="9"/>
      <c r="JX65" s="43"/>
      <c r="JY65" s="9"/>
      <c r="JZ65" s="43"/>
      <c r="KA65" s="9"/>
      <c r="KB65" s="43"/>
      <c r="KC65" s="9"/>
      <c r="KD65" s="43"/>
      <c r="KE65" s="9"/>
      <c r="KF65" s="43"/>
      <c r="KG65" s="9"/>
      <c r="KH65" s="43"/>
      <c r="KI65" s="9"/>
      <c r="KJ65" s="43"/>
      <c r="KK65" s="9"/>
      <c r="KL65" s="43"/>
      <c r="KM65" s="9"/>
      <c r="KN65" s="43"/>
      <c r="KO65" s="9"/>
      <c r="KP65" s="43"/>
      <c r="KQ65" s="9"/>
      <c r="KR65" s="43"/>
      <c r="KS65" s="9"/>
      <c r="KT65" s="43"/>
      <c r="KU65" s="9"/>
      <c r="KV65" s="43"/>
      <c r="KW65" s="9"/>
      <c r="KX65" s="43"/>
      <c r="KY65" s="9"/>
      <c r="KZ65" s="43"/>
      <c r="LA65" s="9"/>
      <c r="LB65" s="43"/>
      <c r="LC65" s="9"/>
      <c r="LD65" s="43"/>
      <c r="LE65" s="9"/>
      <c r="LF65" s="43"/>
      <c r="LG65" s="9"/>
      <c r="LH65" s="43"/>
      <c r="LI65" s="9"/>
      <c r="LJ65" s="43"/>
      <c r="LK65" s="9"/>
      <c r="LL65" s="43"/>
      <c r="LM65" s="9"/>
      <c r="LN65" s="43"/>
      <c r="LO65" s="9"/>
      <c r="LP65" s="43"/>
      <c r="LQ65" s="9"/>
      <c r="LR65" s="43"/>
      <c r="LS65" s="9"/>
      <c r="LT65" s="43"/>
      <c r="LU65" s="9"/>
      <c r="LV65" s="43"/>
      <c r="LW65" s="9"/>
      <c r="LX65" s="43"/>
      <c r="LY65" s="9"/>
      <c r="LZ65" s="43"/>
      <c r="MA65" s="9"/>
      <c r="MB65" s="43"/>
      <c r="MC65" s="9"/>
      <c r="MD65" s="43"/>
      <c r="ME65" s="9"/>
      <c r="MF65" s="43"/>
      <c r="MG65" s="9"/>
      <c r="MH65" s="43"/>
      <c r="MI65" s="9"/>
      <c r="MJ65" s="43"/>
      <c r="MK65" s="9"/>
      <c r="ML65" s="43"/>
      <c r="MM65" s="9"/>
      <c r="MN65" s="43"/>
      <c r="MO65" s="9"/>
      <c r="MP65" s="43"/>
      <c r="MQ65" s="9"/>
      <c r="MR65" s="43"/>
      <c r="MS65" s="9"/>
      <c r="MT65" s="43"/>
      <c r="MU65" s="9"/>
    </row>
    <row r="66" spans="1:359">
      <c r="A66" s="32" t="s">
        <v>556</v>
      </c>
      <c r="L66" s="43"/>
      <c r="M66" s="9"/>
      <c r="N66" s="43"/>
      <c r="O66" s="9"/>
      <c r="P66" s="43"/>
      <c r="R66" s="43"/>
      <c r="T66" s="43"/>
      <c r="V66" s="43"/>
      <c r="X66" s="43"/>
      <c r="Y66" s="9"/>
      <c r="Z66" s="43"/>
      <c r="AA66" s="9"/>
      <c r="AB66" s="43"/>
      <c r="AD66" s="43"/>
      <c r="AP66" s="43">
        <f>SUM(INDEX('egyeni-ranglista'!$1:$1048576,MATCH($A66,'egyeni-ranglista'!$A:$A,0),AP$279):INDEX('egyeni-ranglista'!$1:$1048576,MATCH($A66,'egyeni-ranglista'!$A:$A,0),AP$280))</f>
        <v>0</v>
      </c>
      <c r="AQ66" s="9" t="s">
        <v>559</v>
      </c>
      <c r="AR66" s="43"/>
      <c r="AS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43"/>
      <c r="DD66" s="43"/>
      <c r="DF66" s="43"/>
      <c r="DH66" s="43"/>
      <c r="DJ66" s="43"/>
      <c r="DL66" s="43"/>
      <c r="EB66" s="43"/>
      <c r="EF66" s="43"/>
      <c r="EH66" s="43"/>
      <c r="EJ66" s="43"/>
      <c r="EP66" s="43"/>
      <c r="ER66" s="43"/>
      <c r="ET66" s="43"/>
      <c r="EV66" s="43"/>
      <c r="EX66" s="43"/>
      <c r="EZ66" s="43"/>
      <c r="FB66" s="43"/>
      <c r="FD66" s="43"/>
      <c r="FF66" s="9"/>
      <c r="FG66" s="9"/>
      <c r="FH66" s="9"/>
      <c r="FI66" s="9"/>
      <c r="FJ66" s="9"/>
      <c r="FK66" s="9"/>
      <c r="FL66" s="9"/>
      <c r="FM66" s="9"/>
      <c r="FN66" s="43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43"/>
      <c r="HG66" s="9"/>
      <c r="HH66" s="43"/>
      <c r="HI66" s="9"/>
      <c r="HJ66" s="43"/>
      <c r="HK66" s="9"/>
      <c r="HL66" s="43"/>
      <c r="HM66" s="9"/>
      <c r="HN66" s="43"/>
      <c r="HO66" s="9"/>
      <c r="HP66" s="43"/>
      <c r="HQ66" s="9"/>
      <c r="HR66" s="43"/>
      <c r="HS66" s="9"/>
      <c r="HT66" s="43"/>
      <c r="HU66" s="9"/>
      <c r="HV66" s="43"/>
      <c r="HW66" s="9"/>
      <c r="HX66" s="43"/>
      <c r="HY66" s="9"/>
      <c r="HZ66" s="43"/>
      <c r="IA66" s="9"/>
      <c r="IB66" s="43"/>
      <c r="IC66" s="9"/>
      <c r="ID66" s="43"/>
      <c r="IE66" s="9"/>
      <c r="IF66" s="43"/>
      <c r="IG66" s="9"/>
      <c r="IH66" s="43"/>
      <c r="II66" s="9"/>
      <c r="IJ66" s="43"/>
      <c r="IK66" s="9"/>
      <c r="IL66" s="43"/>
      <c r="IM66" s="9"/>
      <c r="IN66" s="43"/>
      <c r="IO66" s="9"/>
      <c r="IP66" s="43"/>
      <c r="IQ66" s="9"/>
      <c r="IR66" s="43"/>
      <c r="IS66" s="9"/>
      <c r="IT66" s="43"/>
      <c r="IU66" s="9"/>
      <c r="IV66" s="43"/>
      <c r="IW66" s="9"/>
      <c r="IX66" s="43"/>
      <c r="IY66" s="9"/>
      <c r="IZ66" s="43"/>
      <c r="JA66" s="9"/>
      <c r="JB66" s="43"/>
      <c r="JC66" s="9"/>
      <c r="JD66" s="43"/>
      <c r="JE66" s="9"/>
      <c r="JF66" s="43"/>
      <c r="JG66" s="9"/>
      <c r="JH66" s="43"/>
      <c r="JI66" s="9"/>
      <c r="JJ66" s="43"/>
      <c r="JK66" s="9"/>
      <c r="JL66" s="43"/>
      <c r="JM66" s="9"/>
      <c r="JN66" s="43"/>
      <c r="JO66" s="9"/>
      <c r="JP66" s="43"/>
      <c r="JQ66" s="9"/>
      <c r="JR66" s="43"/>
      <c r="JS66" s="9"/>
      <c r="JT66" s="43"/>
      <c r="JU66" s="9"/>
      <c r="JV66" s="43"/>
      <c r="JW66" s="9"/>
      <c r="JX66" s="43"/>
      <c r="JY66" s="9"/>
      <c r="JZ66" s="43"/>
      <c r="KA66" s="9"/>
      <c r="KB66" s="43"/>
      <c r="KC66" s="9"/>
      <c r="KD66" s="43"/>
      <c r="KE66" s="9"/>
      <c r="KF66" s="43"/>
      <c r="KG66" s="9"/>
      <c r="KH66" s="43"/>
      <c r="KI66" s="9"/>
      <c r="KJ66" s="43"/>
      <c r="KK66" s="9"/>
      <c r="KL66" s="43"/>
      <c r="KM66" s="9"/>
      <c r="KN66" s="43"/>
      <c r="KO66" s="9"/>
      <c r="KP66" s="43"/>
      <c r="KQ66" s="9"/>
      <c r="KR66" s="43"/>
      <c r="KS66" s="9"/>
      <c r="KT66" s="43"/>
      <c r="KU66" s="9"/>
      <c r="KV66" s="43"/>
      <c r="KW66" s="9"/>
      <c r="KX66" s="43"/>
      <c r="KY66" s="9"/>
      <c r="KZ66" s="43"/>
      <c r="LA66" s="9"/>
      <c r="LB66" s="43"/>
      <c r="LC66" s="9"/>
      <c r="LD66" s="43"/>
      <c r="LE66" s="9"/>
      <c r="LF66" s="43"/>
      <c r="LG66" s="9"/>
      <c r="LH66" s="43"/>
      <c r="LI66" s="9"/>
      <c r="LJ66" s="43"/>
      <c r="LK66" s="9"/>
      <c r="LL66" s="43"/>
      <c r="LM66" s="9"/>
      <c r="LN66" s="43"/>
      <c r="LO66" s="9"/>
      <c r="LP66" s="43"/>
      <c r="LQ66" s="9"/>
      <c r="LR66" s="43"/>
      <c r="LS66" s="9"/>
      <c r="LT66" s="43"/>
      <c r="LU66" s="9"/>
      <c r="LV66" s="43"/>
      <c r="LW66" s="9"/>
      <c r="LX66" s="43"/>
      <c r="LY66" s="9"/>
      <c r="LZ66" s="43"/>
      <c r="MA66" s="9"/>
      <c r="MB66" s="43"/>
      <c r="MC66" s="9"/>
      <c r="MD66" s="43"/>
      <c r="ME66" s="9"/>
      <c r="MF66" s="43"/>
      <c r="MG66" s="9"/>
      <c r="MH66" s="43"/>
      <c r="MI66" s="9"/>
      <c r="MJ66" s="43"/>
      <c r="MK66" s="9"/>
      <c r="ML66" s="43"/>
      <c r="MM66" s="9"/>
      <c r="MN66" s="43"/>
      <c r="MO66" s="9"/>
      <c r="MP66" s="43"/>
      <c r="MQ66" s="9"/>
      <c r="MR66" s="43"/>
      <c r="MS66" s="9"/>
      <c r="MT66" s="43"/>
      <c r="MU66" s="9"/>
    </row>
    <row r="67" spans="1:359">
      <c r="A67" s="32" t="s">
        <v>294</v>
      </c>
      <c r="L67" s="43"/>
      <c r="M67" s="9"/>
      <c r="N67" s="43"/>
      <c r="O67" s="9"/>
      <c r="P67" s="43"/>
      <c r="R67" s="43"/>
      <c r="T67" s="43"/>
      <c r="V67" s="43"/>
      <c r="X67" s="43">
        <v>0</v>
      </c>
      <c r="Y67" s="9" t="s">
        <v>293</v>
      </c>
      <c r="Z67" s="43"/>
      <c r="AA67" s="9"/>
      <c r="AB67" s="43"/>
      <c r="AD67" s="43"/>
      <c r="AR67" s="9"/>
      <c r="AS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43"/>
      <c r="DD67" s="43"/>
      <c r="DF67" s="43"/>
      <c r="DH67" s="43"/>
      <c r="DJ67" s="43"/>
      <c r="DL67" s="43"/>
      <c r="DP67" s="9"/>
      <c r="DQ67" s="9"/>
      <c r="EB67" s="43"/>
      <c r="EF67" s="43"/>
      <c r="EH67" s="43"/>
      <c r="EJ67" s="43"/>
      <c r="EP67" s="43"/>
      <c r="ER67" s="43"/>
      <c r="ET67" s="43"/>
      <c r="EV67" s="43"/>
      <c r="EX67" s="43"/>
      <c r="EZ67" s="43"/>
      <c r="FB67" s="43"/>
      <c r="FD67" s="43"/>
      <c r="FF67" s="9"/>
      <c r="FG67" s="9"/>
      <c r="FH67" s="9"/>
      <c r="FI67" s="9"/>
      <c r="FJ67" s="9"/>
      <c r="FK67" s="9"/>
      <c r="FL67" s="9"/>
      <c r="FM67" s="9"/>
      <c r="FN67" s="43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43"/>
      <c r="HG67" s="9"/>
      <c r="HH67" s="43"/>
      <c r="HI67" s="9"/>
      <c r="HJ67" s="43"/>
      <c r="HK67" s="9"/>
      <c r="HL67" s="43"/>
      <c r="HM67" s="9"/>
      <c r="HN67" s="43"/>
      <c r="HO67" s="9"/>
      <c r="HP67" s="43"/>
      <c r="HQ67" s="9"/>
      <c r="HR67" s="43"/>
      <c r="HS67" s="9"/>
      <c r="HT67" s="43"/>
      <c r="HU67" s="9"/>
      <c r="HV67" s="43"/>
      <c r="HW67" s="9"/>
      <c r="HX67" s="43"/>
      <c r="HY67" s="9"/>
      <c r="HZ67" s="43"/>
      <c r="IA67" s="9"/>
      <c r="IB67" s="43"/>
      <c r="IC67" s="9"/>
      <c r="ID67" s="43"/>
      <c r="IE67" s="9"/>
      <c r="IF67" s="43"/>
      <c r="IG67" s="9"/>
      <c r="IH67" s="43"/>
      <c r="II67" s="9"/>
      <c r="IJ67" s="43"/>
      <c r="IK67" s="9"/>
      <c r="IL67" s="43"/>
      <c r="IM67" s="9"/>
      <c r="IN67" s="43"/>
      <c r="IO67" s="9"/>
      <c r="IP67" s="43"/>
      <c r="IQ67" s="9"/>
      <c r="IR67" s="43"/>
      <c r="IS67" s="9"/>
      <c r="IT67" s="43"/>
      <c r="IU67" s="9"/>
      <c r="IV67" s="43"/>
      <c r="IW67" s="9"/>
      <c r="IX67" s="43"/>
      <c r="IY67" s="9"/>
      <c r="IZ67" s="43"/>
      <c r="JA67" s="9"/>
      <c r="JB67" s="43"/>
      <c r="JC67" s="9"/>
      <c r="JD67" s="43"/>
      <c r="JE67" s="9"/>
      <c r="JF67" s="43"/>
      <c r="JG67" s="9"/>
      <c r="JH67" s="43"/>
      <c r="JI67" s="9"/>
      <c r="JJ67" s="43"/>
      <c r="JK67" s="9"/>
      <c r="JL67" s="43"/>
      <c r="JM67" s="9"/>
      <c r="JN67" s="43"/>
      <c r="JO67" s="9"/>
      <c r="JP67" s="43"/>
      <c r="JQ67" s="9"/>
      <c r="JR67" s="43"/>
      <c r="JS67" s="9"/>
      <c r="JT67" s="43"/>
      <c r="JU67" s="9"/>
      <c r="JV67" s="43"/>
      <c r="JW67" s="9"/>
      <c r="JX67" s="43"/>
      <c r="JY67" s="9"/>
      <c r="JZ67" s="43"/>
      <c r="KA67" s="9"/>
      <c r="KB67" s="43"/>
      <c r="KC67" s="9"/>
      <c r="KD67" s="43"/>
      <c r="KE67" s="9"/>
      <c r="KF67" s="43"/>
      <c r="KG67" s="9"/>
      <c r="KH67" s="43"/>
      <c r="KI67" s="9"/>
      <c r="KJ67" s="43"/>
      <c r="KK67" s="9"/>
      <c r="KL67" s="43"/>
      <c r="KM67" s="9"/>
      <c r="KN67" s="43"/>
      <c r="KO67" s="9"/>
      <c r="KP67" s="43"/>
      <c r="KQ67" s="9"/>
      <c r="KR67" s="43"/>
      <c r="KS67" s="9"/>
      <c r="KT67" s="43"/>
      <c r="KU67" s="9"/>
      <c r="KV67" s="43"/>
      <c r="KW67" s="9"/>
      <c r="KX67" s="43"/>
      <c r="KY67" s="9"/>
      <c r="KZ67" s="43"/>
      <c r="LA67" s="9"/>
      <c r="LB67" s="43"/>
      <c r="LC67" s="9"/>
      <c r="LD67" s="43"/>
      <c r="LE67" s="9"/>
      <c r="LF67" s="43"/>
      <c r="LG67" s="9"/>
      <c r="LH67" s="43"/>
      <c r="LI67" s="9"/>
      <c r="LJ67" s="43"/>
      <c r="LK67" s="9"/>
      <c r="LL67" s="43"/>
      <c r="LM67" s="9"/>
      <c r="LN67" s="43"/>
      <c r="LO67" s="9"/>
      <c r="LP67" s="43"/>
      <c r="LQ67" s="9"/>
      <c r="LR67" s="43"/>
      <c r="LS67" s="9"/>
      <c r="LT67" s="43"/>
      <c r="LU67" s="9"/>
      <c r="LV67" s="43"/>
      <c r="LW67" s="9"/>
      <c r="LX67" s="43"/>
      <c r="LY67" s="9"/>
      <c r="LZ67" s="43"/>
      <c r="MA67" s="9"/>
      <c r="MB67" s="43"/>
      <c r="MC67" s="9"/>
      <c r="MD67" s="43"/>
      <c r="ME67" s="9"/>
      <c r="MF67" s="43"/>
      <c r="MG67" s="9"/>
      <c r="MH67" s="43"/>
      <c r="MI67" s="9"/>
      <c r="MJ67" s="43"/>
      <c r="MK67" s="9"/>
      <c r="ML67" s="43"/>
      <c r="MM67" s="9"/>
      <c r="MN67" s="43"/>
      <c r="MO67" s="9"/>
      <c r="MP67" s="43"/>
      <c r="MQ67" s="9"/>
      <c r="MR67" s="43"/>
      <c r="MS67" s="9"/>
      <c r="MT67" s="43"/>
      <c r="MU67" s="9"/>
    </row>
    <row r="68" spans="1:359">
      <c r="A68" s="32" t="s">
        <v>557</v>
      </c>
      <c r="L68" s="43"/>
      <c r="M68" s="9"/>
      <c r="N68" s="43"/>
      <c r="O68" s="9"/>
      <c r="P68" s="43"/>
      <c r="R68" s="43"/>
      <c r="T68" s="43"/>
      <c r="V68" s="43"/>
      <c r="X68" s="43"/>
      <c r="Y68" s="9"/>
      <c r="Z68" s="43"/>
      <c r="AA68" s="9"/>
      <c r="AB68" s="43"/>
      <c r="AD68" s="43"/>
      <c r="AP68" s="43">
        <f>SUM(INDEX('egyeni-ranglista'!$1:$1048576,MATCH($A68,'egyeni-ranglista'!$A:$A,0),AP$279):INDEX('egyeni-ranglista'!$1:$1048576,MATCH($A68,'egyeni-ranglista'!$A:$A,0),AP$280))</f>
        <v>0</v>
      </c>
      <c r="AQ68" s="9" t="s">
        <v>559</v>
      </c>
      <c r="AR68" s="43"/>
      <c r="AS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43"/>
      <c r="DD68" s="43"/>
      <c r="DF68" s="43"/>
      <c r="DH68" s="43"/>
      <c r="DJ68" s="43"/>
      <c r="DL68" s="43"/>
      <c r="EB68" s="43"/>
      <c r="EF68" s="43"/>
      <c r="EH68" s="43"/>
      <c r="EJ68" s="43"/>
      <c r="EP68" s="43"/>
      <c r="ER68" s="43"/>
      <c r="ET68" s="43"/>
      <c r="EV68" s="43"/>
      <c r="EX68" s="43"/>
      <c r="EZ68" s="43"/>
      <c r="FB68" s="43"/>
      <c r="FD68" s="43"/>
      <c r="FF68" s="9"/>
      <c r="FG68" s="9"/>
      <c r="FH68" s="9"/>
      <c r="FI68" s="9"/>
      <c r="FJ68" s="9"/>
      <c r="FK68" s="9"/>
      <c r="FL68" s="9"/>
      <c r="FM68" s="9"/>
      <c r="FN68" s="43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43"/>
      <c r="HG68" s="9"/>
      <c r="HH68" s="43"/>
      <c r="HI68" s="9"/>
      <c r="HJ68" s="43"/>
      <c r="HK68" s="9"/>
      <c r="HL68" s="43"/>
      <c r="HM68" s="9"/>
      <c r="HN68" s="43"/>
      <c r="HO68" s="9"/>
      <c r="HP68" s="43"/>
      <c r="HQ68" s="9"/>
      <c r="HR68" s="43"/>
      <c r="HS68" s="9"/>
      <c r="HT68" s="43"/>
      <c r="HU68" s="9"/>
      <c r="HV68" s="43"/>
      <c r="HW68" s="9"/>
      <c r="HX68" s="43"/>
      <c r="HY68" s="9"/>
      <c r="HZ68" s="43"/>
      <c r="IA68" s="9"/>
      <c r="IB68" s="43"/>
      <c r="IC68" s="9"/>
      <c r="ID68" s="43"/>
      <c r="IE68" s="9"/>
      <c r="IF68" s="43"/>
      <c r="IG68" s="9"/>
      <c r="IH68" s="43"/>
      <c r="II68" s="9"/>
      <c r="IJ68" s="43"/>
      <c r="IK68" s="9"/>
      <c r="IL68" s="43"/>
      <c r="IM68" s="9"/>
      <c r="IN68" s="43"/>
      <c r="IO68" s="9"/>
      <c r="IP68" s="43"/>
      <c r="IQ68" s="9"/>
      <c r="IR68" s="43"/>
      <c r="IS68" s="9"/>
      <c r="IT68" s="43"/>
      <c r="IU68" s="9"/>
      <c r="IV68" s="43"/>
      <c r="IW68" s="9"/>
      <c r="IX68" s="43"/>
      <c r="IY68" s="9"/>
      <c r="IZ68" s="43"/>
      <c r="JA68" s="9"/>
      <c r="JB68" s="43"/>
      <c r="JC68" s="9"/>
      <c r="JD68" s="43"/>
      <c r="JE68" s="9"/>
      <c r="JF68" s="43"/>
      <c r="JG68" s="9"/>
      <c r="JH68" s="43"/>
      <c r="JI68" s="9"/>
      <c r="JJ68" s="43"/>
      <c r="JK68" s="9"/>
      <c r="JL68" s="43"/>
      <c r="JM68" s="9"/>
      <c r="JN68" s="43"/>
      <c r="JO68" s="9"/>
      <c r="JP68" s="43"/>
      <c r="JQ68" s="9"/>
      <c r="JR68" s="43"/>
      <c r="JS68" s="9"/>
      <c r="JT68" s="43"/>
      <c r="JU68" s="9"/>
      <c r="JV68" s="43"/>
      <c r="JW68" s="9"/>
      <c r="JX68" s="43"/>
      <c r="JY68" s="9"/>
      <c r="JZ68" s="43"/>
      <c r="KA68" s="9"/>
      <c r="KB68" s="43"/>
      <c r="KC68" s="9"/>
      <c r="KD68" s="43"/>
      <c r="KE68" s="9"/>
      <c r="KF68" s="43"/>
      <c r="KG68" s="9"/>
      <c r="KH68" s="43"/>
      <c r="KI68" s="9"/>
      <c r="KJ68" s="43"/>
      <c r="KK68" s="9"/>
      <c r="KL68" s="43"/>
      <c r="KM68" s="9"/>
      <c r="KN68" s="43"/>
      <c r="KO68" s="9"/>
      <c r="KP68" s="43"/>
      <c r="KQ68" s="9"/>
      <c r="KR68" s="43"/>
      <c r="KS68" s="9"/>
      <c r="KT68" s="43"/>
      <c r="KU68" s="9"/>
      <c r="KV68" s="43"/>
      <c r="KW68" s="9"/>
      <c r="KX68" s="43"/>
      <c r="KY68" s="9"/>
      <c r="KZ68" s="43"/>
      <c r="LA68" s="9"/>
      <c r="LB68" s="43"/>
      <c r="LC68" s="9"/>
      <c r="LD68" s="43"/>
      <c r="LE68" s="9"/>
      <c r="LF68" s="43"/>
      <c r="LG68" s="9"/>
      <c r="LH68" s="43"/>
      <c r="LI68" s="9"/>
      <c r="LJ68" s="43"/>
      <c r="LK68" s="9"/>
      <c r="LL68" s="43"/>
      <c r="LM68" s="9"/>
      <c r="LN68" s="43"/>
      <c r="LO68" s="9"/>
      <c r="LP68" s="43"/>
      <c r="LQ68" s="9"/>
      <c r="LR68" s="43"/>
      <c r="LS68" s="9"/>
      <c r="LT68" s="43"/>
      <c r="LU68" s="9"/>
      <c r="LV68" s="43"/>
      <c r="LW68" s="9"/>
      <c r="LX68" s="43"/>
      <c r="LY68" s="9"/>
      <c r="LZ68" s="43"/>
      <c r="MA68" s="9"/>
      <c r="MB68" s="43"/>
      <c r="MC68" s="9"/>
      <c r="MD68" s="43"/>
      <c r="ME68" s="9"/>
      <c r="MF68" s="43"/>
      <c r="MG68" s="9"/>
      <c r="MH68" s="43"/>
      <c r="MI68" s="9"/>
      <c r="MJ68" s="43"/>
      <c r="MK68" s="9"/>
      <c r="ML68" s="43"/>
      <c r="MM68" s="9"/>
      <c r="MN68" s="43"/>
      <c r="MO68" s="9"/>
      <c r="MP68" s="43"/>
      <c r="MQ68" s="9"/>
      <c r="MR68" s="43"/>
      <c r="MS68" s="9"/>
      <c r="MT68" s="43"/>
      <c r="MU68" s="9"/>
    </row>
    <row r="69" spans="1:359">
      <c r="A69" s="32" t="s">
        <v>729</v>
      </c>
      <c r="L69" s="43"/>
      <c r="M69" s="9"/>
      <c r="N69" s="43"/>
      <c r="O69" s="9"/>
      <c r="P69" s="43"/>
      <c r="R69" s="43"/>
      <c r="T69" s="43"/>
      <c r="V69" s="43"/>
      <c r="X69" s="43"/>
      <c r="Y69" s="9"/>
      <c r="Z69" s="43"/>
      <c r="AA69" s="9"/>
      <c r="AB69" s="43"/>
      <c r="AD69" s="43"/>
      <c r="AP69" s="43"/>
      <c r="AQ69" s="9"/>
      <c r="AR69" s="43"/>
      <c r="AS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43">
        <f>SUM(INDEX('egyeni-ranglista'!$1:$1048576,MATCH($A69,'egyeni-ranglista'!$A:$A,0),CJ$279):INDEX('egyeni-ranglista'!$1:$1048576,MATCH($A69,'egyeni-ranglista'!$A:$A,0),CJ$280))</f>
        <v>0</v>
      </c>
      <c r="CK69" s="9" t="s">
        <v>733</v>
      </c>
      <c r="CL69" s="43"/>
      <c r="CM69" s="9"/>
      <c r="CN69" s="43"/>
      <c r="CO69" s="9"/>
      <c r="CP69" s="43"/>
      <c r="CQ69" s="9"/>
      <c r="CR69" s="43"/>
      <c r="CS69" s="9"/>
      <c r="CT69" s="43"/>
      <c r="CU69" s="9"/>
      <c r="CV69" s="43"/>
      <c r="CW69" s="9"/>
      <c r="CX69" s="43"/>
      <c r="CY69" s="9"/>
      <c r="CZ69" s="43"/>
      <c r="DA69" s="9"/>
      <c r="DB69" s="43"/>
      <c r="DD69" s="43"/>
      <c r="DF69" s="43"/>
      <c r="DH69" s="43"/>
      <c r="DJ69" s="43"/>
      <c r="DL69" s="43"/>
      <c r="EB69" s="43"/>
      <c r="EF69" s="43"/>
      <c r="EH69" s="43"/>
      <c r="EJ69" s="43"/>
      <c r="EP69" s="43"/>
      <c r="ER69" s="43"/>
      <c r="ES69" s="63"/>
      <c r="ET69" s="43"/>
      <c r="EV69" s="43"/>
      <c r="EX69" s="43"/>
      <c r="EZ69" s="43"/>
      <c r="FB69" s="43"/>
      <c r="FD69" s="43"/>
      <c r="FF69" s="43"/>
      <c r="FG69" s="9"/>
      <c r="FH69" s="43"/>
      <c r="FI69" s="9"/>
      <c r="FJ69" s="43"/>
      <c r="FK69" s="9"/>
      <c r="FL69" s="43"/>
      <c r="FM69" s="9"/>
      <c r="FN69" s="43"/>
      <c r="FP69" s="43"/>
      <c r="FQ69" s="9"/>
      <c r="FR69" s="43"/>
      <c r="FS69" s="9"/>
      <c r="FT69" s="43"/>
      <c r="FU69" s="9"/>
      <c r="FV69" s="43"/>
      <c r="FW69" s="9"/>
      <c r="FX69" s="43"/>
      <c r="FY69" s="9"/>
      <c r="FZ69" s="43"/>
      <c r="GA69" s="9"/>
      <c r="GB69" s="43"/>
      <c r="GC69" s="9"/>
      <c r="GD69" s="43"/>
      <c r="GE69" s="9"/>
      <c r="GF69" s="43"/>
      <c r="GG69" s="9"/>
      <c r="GH69" s="43"/>
      <c r="GI69" s="9"/>
      <c r="GJ69" s="43"/>
      <c r="GK69" s="9"/>
      <c r="GL69" s="43"/>
      <c r="GM69" s="9"/>
      <c r="GN69" s="43"/>
      <c r="GO69" s="9"/>
      <c r="GP69" s="43"/>
      <c r="GQ69" s="9"/>
      <c r="GR69" s="43"/>
      <c r="GS69" s="9"/>
      <c r="GT69" s="43"/>
      <c r="GU69" s="9"/>
      <c r="GV69" s="43"/>
      <c r="GW69" s="9"/>
      <c r="GX69" s="43"/>
      <c r="GY69" s="9"/>
      <c r="GZ69" s="43"/>
      <c r="HA69" s="9"/>
      <c r="HB69" s="43"/>
      <c r="HC69" s="9"/>
      <c r="HD69" s="43"/>
      <c r="HE69" s="9"/>
      <c r="HF69" s="43"/>
      <c r="HG69" s="9"/>
      <c r="HH69" s="43"/>
      <c r="HI69" s="9"/>
      <c r="HJ69" s="43"/>
      <c r="HK69" s="9"/>
      <c r="HL69" s="43"/>
      <c r="HM69" s="9"/>
      <c r="HN69" s="43"/>
      <c r="HO69" s="9"/>
      <c r="HP69" s="43"/>
      <c r="HQ69" s="9"/>
      <c r="HR69" s="43"/>
      <c r="HS69" s="9"/>
      <c r="HT69" s="43"/>
      <c r="HU69" s="9"/>
      <c r="HV69" s="43"/>
      <c r="HW69" s="9"/>
      <c r="HX69" s="43"/>
      <c r="HY69" s="9"/>
      <c r="HZ69" s="43"/>
      <c r="IA69" s="9"/>
      <c r="IB69" s="43"/>
      <c r="IC69" s="9"/>
      <c r="ID69" s="43"/>
      <c r="IE69" s="9"/>
      <c r="IF69" s="43"/>
      <c r="IG69" s="9"/>
      <c r="IH69" s="43"/>
      <c r="II69" s="9"/>
      <c r="IJ69" s="43"/>
      <c r="IK69" s="9"/>
      <c r="IL69" s="43"/>
      <c r="IM69" s="9"/>
      <c r="IN69" s="43"/>
      <c r="IO69" s="9"/>
      <c r="IP69" s="43"/>
      <c r="IQ69" s="9"/>
      <c r="IR69" s="43"/>
      <c r="IS69" s="9"/>
      <c r="IT69" s="43"/>
      <c r="IU69" s="9"/>
      <c r="IV69" s="43"/>
      <c r="IW69" s="9"/>
      <c r="IX69" s="43"/>
      <c r="IY69" s="9"/>
      <c r="IZ69" s="43"/>
      <c r="JA69" s="9"/>
      <c r="JB69" s="43"/>
      <c r="JC69" s="9"/>
      <c r="JD69" s="43"/>
      <c r="JE69" s="9"/>
      <c r="JF69" s="43"/>
      <c r="JG69" s="9"/>
      <c r="JH69" s="43"/>
      <c r="JI69" s="9"/>
      <c r="JJ69" s="43"/>
      <c r="JK69" s="9"/>
      <c r="JL69" s="43"/>
      <c r="JM69" s="9"/>
      <c r="JN69" s="43"/>
      <c r="JO69" s="9"/>
      <c r="JP69" s="43"/>
      <c r="JQ69" s="9"/>
      <c r="JR69" s="43"/>
      <c r="JS69" s="9"/>
      <c r="JT69" s="43"/>
      <c r="JU69" s="9"/>
      <c r="JV69" s="43"/>
      <c r="JW69" s="9"/>
      <c r="JX69" s="43"/>
      <c r="JY69" s="9"/>
      <c r="JZ69" s="43"/>
      <c r="KA69" s="9"/>
      <c r="KB69" s="43"/>
      <c r="KC69" s="9"/>
      <c r="KD69" s="43"/>
      <c r="KE69" s="9"/>
      <c r="KF69" s="43"/>
      <c r="KG69" s="9"/>
      <c r="KH69" s="43"/>
      <c r="KI69" s="9"/>
      <c r="KJ69" s="43"/>
      <c r="KK69" s="9"/>
      <c r="KL69" s="43"/>
      <c r="KM69" s="9"/>
      <c r="KN69" s="43"/>
      <c r="KO69" s="9"/>
      <c r="KP69" s="43"/>
      <c r="KQ69" s="9"/>
      <c r="KR69" s="43"/>
      <c r="KS69" s="9"/>
      <c r="KT69" s="43"/>
      <c r="KU69" s="9"/>
      <c r="KV69" s="43"/>
      <c r="KW69" s="9"/>
      <c r="KX69" s="43"/>
      <c r="KY69" s="9"/>
      <c r="KZ69" s="43"/>
      <c r="LA69" s="9"/>
      <c r="LB69" s="43"/>
      <c r="LC69" s="9"/>
      <c r="LD69" s="43"/>
      <c r="LE69" s="9"/>
      <c r="LF69" s="43"/>
      <c r="LG69" s="9"/>
      <c r="LH69" s="43"/>
      <c r="LI69" s="9"/>
      <c r="LJ69" s="43"/>
      <c r="LK69" s="9"/>
      <c r="LL69" s="43"/>
      <c r="LM69" s="9"/>
      <c r="LN69" s="43"/>
      <c r="LO69" s="9"/>
      <c r="LP69" s="43"/>
      <c r="LQ69" s="9"/>
      <c r="LR69" s="43"/>
      <c r="LS69" s="9"/>
      <c r="LT69" s="43"/>
      <c r="LU69" s="9"/>
      <c r="LV69" s="43"/>
      <c r="LW69" s="9"/>
      <c r="LX69" s="43"/>
      <c r="LY69" s="9"/>
      <c r="LZ69" s="43"/>
      <c r="MA69" s="9"/>
      <c r="MB69" s="43"/>
      <c r="MC69" s="9"/>
      <c r="MD69" s="43"/>
      <c r="ME69" s="9"/>
      <c r="MF69" s="43"/>
      <c r="MG69" s="9"/>
      <c r="MH69" s="43"/>
      <c r="MI69" s="9"/>
      <c r="MJ69" s="43"/>
      <c r="MK69" s="9"/>
      <c r="ML69" s="43"/>
      <c r="MM69" s="9"/>
      <c r="MN69" s="43"/>
      <c r="MO69" s="9"/>
      <c r="MP69" s="43"/>
      <c r="MQ69" s="9"/>
      <c r="MR69" s="43"/>
      <c r="MS69" s="9"/>
      <c r="MT69" s="43"/>
      <c r="MU69" s="9"/>
    </row>
    <row r="70" spans="1:359">
      <c r="A70" s="1" t="s">
        <v>166</v>
      </c>
      <c r="B70" s="43" t="s">
        <v>206</v>
      </c>
      <c r="D70" s="43" t="s">
        <v>206</v>
      </c>
      <c r="F70" s="43" t="s">
        <v>206</v>
      </c>
      <c r="H70" s="43" t="s">
        <v>206</v>
      </c>
      <c r="J70" s="43">
        <v>5.6</v>
      </c>
      <c r="K70" s="49" t="s">
        <v>124</v>
      </c>
      <c r="L70" s="43">
        <v>5.6</v>
      </c>
      <c r="M70" s="1" t="s">
        <v>35</v>
      </c>
      <c r="N70" s="43">
        <v>7.6652240851793261</v>
      </c>
      <c r="O70" s="49" t="s">
        <v>124</v>
      </c>
      <c r="P70" s="43">
        <v>7.6652240851793261</v>
      </c>
      <c r="Q70" s="49" t="s">
        <v>124</v>
      </c>
      <c r="R70" s="43" t="s">
        <v>206</v>
      </c>
      <c r="T70" s="43" t="s">
        <v>206</v>
      </c>
      <c r="V70" s="43"/>
      <c r="W70" s="9"/>
      <c r="X70" s="43"/>
      <c r="Y70" s="9"/>
      <c r="Z70" s="43"/>
      <c r="AA70" s="9"/>
      <c r="AB70" s="43"/>
      <c r="AC70" s="1" t="s">
        <v>35</v>
      </c>
      <c r="AD70" s="43" t="s">
        <v>206</v>
      </c>
      <c r="AR70" s="9"/>
      <c r="AS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43">
        <f>SUM(INDEX('egyeni-ranglista'!$1:$1048576,MATCH($A70,'egyeni-ranglista'!$A:$A,0),BX$279):INDEX('egyeni-ranglista'!$1:$1048576,MATCH($A70,'egyeni-ranglista'!$A:$A,0),BX$280))</f>
        <v>3.0869847776067649</v>
      </c>
      <c r="BY70" s="49" t="s">
        <v>124</v>
      </c>
      <c r="BZ70" s="43"/>
      <c r="CA70" s="9"/>
      <c r="CB70" s="43">
        <f>SUM(INDEX('egyeni-ranglista'!$1:$1048576,MATCH($A70,'egyeni-ranglista'!$A:$A,0),CB$279):INDEX('egyeni-ranglista'!$1:$1048576,MATCH($A70,'egyeni-ranglista'!$A:$A,0),CB$280))</f>
        <v>5.3765312952830273</v>
      </c>
      <c r="CC70" s="49" t="s">
        <v>124</v>
      </c>
      <c r="CD70" s="43"/>
      <c r="CE70" s="9"/>
      <c r="CF70" s="43"/>
      <c r="CG70" s="9"/>
      <c r="CH70" s="43"/>
      <c r="CI70" s="9"/>
      <c r="CJ70" s="43"/>
      <c r="CK70" s="9"/>
      <c r="CL70" s="43"/>
      <c r="CM70" s="9"/>
      <c r="CN70" s="43"/>
      <c r="CO70" s="9"/>
      <c r="CP70" s="43"/>
      <c r="CQ70" s="9"/>
      <c r="CR70" s="43"/>
      <c r="CS70" s="9"/>
      <c r="CT70" s="43"/>
      <c r="CU70" s="9"/>
      <c r="CV70" s="43">
        <f>SUM(INDEX('egyeni-ranglista'!$1:$1048576,MATCH($A70,'egyeni-ranglista'!$A:$A,0),CV$279):INDEX('egyeni-ranglista'!$1:$1048576,MATCH($A70,'egyeni-ranglista'!$A:$A,0),CV$280))</f>
        <v>5.11158223564337</v>
      </c>
      <c r="CW70" s="1" t="s">
        <v>166</v>
      </c>
      <c r="CX70" s="43"/>
      <c r="CY70" s="9"/>
      <c r="CZ70" s="43">
        <f>SUM(INDEX('egyeni-ranglista'!$1:$1048576,MATCH($A70,'egyeni-ranglista'!$A:$A,0),CZ$279):INDEX('egyeni-ranglista'!$1:$1048576,MATCH($A70,'egyeni-ranglista'!$A:$A,0),CZ$280))</f>
        <v>5.4124657625586057</v>
      </c>
      <c r="DA70" s="49" t="s">
        <v>124</v>
      </c>
      <c r="DB70" s="43"/>
      <c r="DD70" s="43"/>
      <c r="DF70" s="43"/>
      <c r="DH70" s="43"/>
      <c r="DJ70" s="43"/>
      <c r="DL70" s="43"/>
      <c r="DN70" s="43">
        <f>SUM(INDEX('egyeni-ranglista'!$1:$1048576,MATCH($A70,'egyeni-ranglista'!$A:$A,0),DN$279):INDEX('egyeni-ranglista'!$1:$1048576,MATCH($A70,'egyeni-ranglista'!$A:$A,0),DN$280))</f>
        <v>5.4124657625586057</v>
      </c>
      <c r="DO70" s="49" t="s">
        <v>124</v>
      </c>
      <c r="DP70" s="9"/>
      <c r="DQ70" s="9"/>
      <c r="DT70" s="43">
        <f>SUM(INDEX('egyeni-ranglista'!$1:$1048576,MATCH($A70,'egyeni-ranglista'!$A:$A,0),DT$279):INDEX('egyeni-ranglista'!$1:$1048576,MATCH($A70,'egyeni-ranglista'!$A:$A,0),DT$280))</f>
        <v>5.4124657625586057</v>
      </c>
      <c r="DU70" s="240" t="s">
        <v>124</v>
      </c>
      <c r="DZ70" s="43"/>
      <c r="EA70" s="9"/>
      <c r="EB70" s="43">
        <f>SUM(INDEX('egyeni-ranglista'!$1:$1048576,MATCH($A70,'egyeni-ranglista'!$A:$A,0),EB$279):INDEX('egyeni-ranglista'!$1:$1048576,MATCH($A70,'egyeni-ranglista'!$A:$A,0),EB$280))</f>
        <v>7.7736198107675776</v>
      </c>
      <c r="EC70" s="240" t="s">
        <v>124</v>
      </c>
      <c r="ED70" s="43"/>
      <c r="EE70" s="9"/>
      <c r="EF70" s="43">
        <f>SUM(INDEX('egyeni-ranglista'!$1:$1048576,MATCH($A70,'egyeni-ranglista'!$A:$A,0),EF$279):INDEX('egyeni-ranglista'!$1:$1048576,MATCH($A70,'egyeni-ranglista'!$A:$A,0),EF$280))</f>
        <v>10.060208836739154</v>
      </c>
      <c r="EG70" s="240" t="s">
        <v>124</v>
      </c>
      <c r="EL70" s="43"/>
      <c r="EM70" s="9"/>
      <c r="EN70" s="43">
        <f>SUM(INDEX('egyeni-ranglista'!$1:$1048576,MATCH($A70,'egyeni-ranglista'!$A:$A,0),EN$279):INDEX('egyeni-ranglista'!$1:$1048576,MATCH($A70,'egyeni-ranglista'!$A:$A,0),EN$280))</f>
        <v>14.630631075966177</v>
      </c>
      <c r="EO70" s="240" t="s">
        <v>124</v>
      </c>
      <c r="ET70" s="43">
        <f>SUM(INDEX('egyeni-ranglista'!$1:$1048576,MATCH($A70,'egyeni-ranglista'!$A:$A,0),ET$279):INDEX('egyeni-ranglista'!$1:$1048576,MATCH($A70,'egyeni-ranglista'!$A:$A,0),ET$280))</f>
        <v>25.66610686964928</v>
      </c>
      <c r="EU70" s="240" t="s">
        <v>124</v>
      </c>
      <c r="FF70" s="43"/>
      <c r="FG70" s="9"/>
      <c r="FH70" s="43"/>
      <c r="FI70" s="9"/>
      <c r="FJ70" s="43">
        <f>SUM(INDEX('egyeni-ranglista'!$1:$1048576,MATCH($A70,'egyeni-ranglista'!$A:$A,0),FJ$279):INDEX('egyeni-ranglista'!$1:$1048576,MATCH($A70,'egyeni-ranglista'!$A:$A,0),FJ$280))</f>
        <v>25.66610686964928</v>
      </c>
      <c r="FK70" s="1" t="s">
        <v>166</v>
      </c>
      <c r="FL70" s="43"/>
      <c r="FM70" s="9"/>
      <c r="FP70" s="43"/>
      <c r="FQ70" s="9"/>
      <c r="FR70" s="43"/>
      <c r="FS70" s="9"/>
      <c r="FT70" s="43"/>
      <c r="FU70" s="9"/>
      <c r="FV70" s="43"/>
      <c r="FW70" s="9"/>
      <c r="FX70" s="43"/>
      <c r="FY70" s="9"/>
      <c r="FZ70" s="43"/>
      <c r="GA70" s="9"/>
      <c r="GB70" s="43">
        <f>SUM(INDEX('egyeni-ranglista'!$1:$1048576,MATCH($A70,'egyeni-ranglista'!$A:$A,0),GB$279):INDEX('egyeni-ranglista'!$1:$1048576,MATCH($A70,'egyeni-ranglista'!$A:$A,0),GB$280))</f>
        <v>23.004069294525074</v>
      </c>
      <c r="GC70" s="9" t="s">
        <v>124</v>
      </c>
      <c r="GD70" s="43"/>
      <c r="GE70" s="9"/>
      <c r="GF70" s="43"/>
      <c r="GG70" s="9"/>
      <c r="GH70" s="43"/>
      <c r="GI70" s="9"/>
      <c r="GJ70" s="43"/>
      <c r="GK70" s="9"/>
      <c r="GL70" s="43"/>
      <c r="GM70" s="9"/>
      <c r="GN70" s="43">
        <f>SUM(INDEX('egyeni-ranglista'!$1:$1048576,MATCH($A70,'egyeni-ranglista'!$A:$A,0),GN$279):INDEX('egyeni-ranglista'!$1:$1048576,MATCH($A70,'egyeni-ranglista'!$A:$A,0),GN$280))</f>
        <v>11.811664678445846</v>
      </c>
      <c r="GO70" s="9" t="s">
        <v>35</v>
      </c>
      <c r="GP70" s="43"/>
      <c r="GQ70" s="9"/>
      <c r="GR70" s="43"/>
      <c r="GS70" s="9"/>
      <c r="GT70" s="43"/>
      <c r="GU70" s="9"/>
      <c r="GV70" s="43"/>
      <c r="GW70" s="9"/>
      <c r="GX70" s="43"/>
      <c r="GY70" s="9"/>
      <c r="GZ70" s="43"/>
      <c r="HA70" s="9"/>
      <c r="HB70" s="43"/>
      <c r="HC70" s="9"/>
      <c r="HD70" s="43"/>
      <c r="HE70" s="9"/>
      <c r="HF70" s="43"/>
      <c r="HG70" s="9"/>
      <c r="HH70" s="43"/>
      <c r="HI70" s="9"/>
      <c r="HJ70" s="43"/>
      <c r="HK70" s="9"/>
      <c r="HL70" s="43"/>
      <c r="HM70" s="9"/>
      <c r="HN70" s="43"/>
      <c r="HO70" s="9"/>
      <c r="HP70" s="43">
        <f>SUM(INDEX('egyeni-ranglista'!$1:$1048576,MATCH($A70,'egyeni-ranglista'!$A:$A,0),HP$279):INDEX('egyeni-ranglista'!$1:$1048576,MATCH($A70,'egyeni-ranglista'!$A:$A,0),HP$280))</f>
        <v>0</v>
      </c>
      <c r="HQ70" s="9" t="s">
        <v>124</v>
      </c>
      <c r="HR70" s="43"/>
      <c r="HS70" s="9"/>
      <c r="HT70" s="43">
        <f>SUM(INDEX('egyeni-ranglista'!$1:$1048576,MATCH($A70,'egyeni-ranglista'!$A:$A,0),HT$279):INDEX('egyeni-ranglista'!$1:$1048576,MATCH($A70,'egyeni-ranglista'!$A:$A,0),HT$280))</f>
        <v>2.6849334397596749</v>
      </c>
      <c r="HU70" s="9" t="s">
        <v>166</v>
      </c>
      <c r="HV70" s="43"/>
      <c r="HW70" s="9"/>
      <c r="HX70" s="43"/>
      <c r="HY70" s="9"/>
      <c r="HZ70" s="43"/>
      <c r="IA70" s="9"/>
      <c r="IB70" s="43"/>
      <c r="IC70" s="9"/>
      <c r="ID70" s="43"/>
      <c r="IE70" s="9"/>
      <c r="IF70" s="43"/>
      <c r="IG70" s="9"/>
      <c r="IH70" s="43"/>
      <c r="II70" s="9"/>
      <c r="IJ70" s="43">
        <f>SUM(INDEX('egyeni-ranglista'!$1:$1048576,MATCH($A70,'egyeni-ranglista'!$A:$A,0),IJ$279):INDEX('egyeni-ranglista'!$1:$1048576,MATCH($A70,'egyeni-ranglista'!$A:$A,0),IJ$280))</f>
        <v>2.6849334397596749</v>
      </c>
      <c r="IK70" s="9" t="s">
        <v>124</v>
      </c>
      <c r="IL70" s="43"/>
      <c r="IM70" s="9"/>
      <c r="IN70" s="43"/>
      <c r="IO70" s="9"/>
      <c r="IP70" s="43"/>
      <c r="IQ70" s="9"/>
      <c r="IR70" s="43"/>
      <c r="IS70" s="9"/>
      <c r="IT70" s="43"/>
      <c r="IU70" s="9"/>
      <c r="IV70" s="43"/>
      <c r="IW70" s="9"/>
      <c r="IX70" s="43"/>
      <c r="IY70" s="9"/>
      <c r="IZ70" s="43"/>
      <c r="JA70" s="9"/>
      <c r="JB70" s="43"/>
      <c r="JC70" s="9"/>
      <c r="JD70" s="43"/>
      <c r="JE70" s="9"/>
      <c r="JF70" s="43"/>
      <c r="JG70" s="9"/>
      <c r="JH70" s="43"/>
      <c r="JI70" s="9"/>
      <c r="JJ70" s="43"/>
      <c r="JK70" s="9"/>
      <c r="JL70" s="43"/>
      <c r="JM70" s="9"/>
      <c r="JN70" s="43"/>
      <c r="JO70" s="9"/>
      <c r="JP70" s="43"/>
      <c r="JQ70" s="9"/>
      <c r="JR70" s="43">
        <f>SUM(INDEX('egyeni-ranglista'!$1:$1048576,MATCH($A70,'egyeni-ranglista'!$A:$A,0),JR$279):INDEX('egyeni-ranglista'!$1:$1048576,MATCH($A70,'egyeni-ranglista'!$A:$A,0),JR$280))</f>
        <v>3.550341507341078</v>
      </c>
      <c r="JS70" s="1" t="s">
        <v>124</v>
      </c>
      <c r="JT70" s="43"/>
      <c r="JU70" s="9"/>
      <c r="JV70" s="43"/>
      <c r="JW70" s="9"/>
      <c r="JX70" s="43"/>
      <c r="JY70" s="9"/>
      <c r="JZ70" s="43"/>
      <c r="KA70" s="9"/>
      <c r="KB70" s="43"/>
      <c r="KC70" s="9"/>
      <c r="KD70" s="43"/>
      <c r="KE70" s="9"/>
      <c r="KF70" s="43">
        <f>SUM(INDEX('egyeni-ranglista'!$1:$1048576,MATCH($A70,'egyeni-ranglista'!$A:$A,0),KF$279):INDEX('egyeni-ranglista'!$1:$1048576,MATCH($A70,'egyeni-ranglista'!$A:$A,0),KF$280))</f>
        <v>8.1050719841879335</v>
      </c>
      <c r="KG70" s="9" t="s">
        <v>124</v>
      </c>
      <c r="KH70" s="43"/>
      <c r="KI70" s="9"/>
      <c r="KJ70" s="43"/>
      <c r="KK70" s="9"/>
      <c r="KL70" s="43">
        <f>SUM(INDEX('egyeni-ranglista'!$1:$1048576,MATCH($A70,'egyeni-ranglista'!$A:$A,0),KL$279):INDEX('egyeni-ranglista'!$1:$1048576,MATCH($A70,'egyeni-ranglista'!$A:$A,0),KL$280))</f>
        <v>15.952309614540718</v>
      </c>
      <c r="KM70" s="9" t="s">
        <v>124</v>
      </c>
      <c r="KN70" s="43"/>
      <c r="KO70" s="9"/>
      <c r="KP70" s="43"/>
      <c r="KQ70" s="9"/>
      <c r="KR70" s="43"/>
      <c r="KS70" s="9"/>
      <c r="KT70" s="43"/>
      <c r="KU70" s="9"/>
      <c r="KV70" s="43"/>
      <c r="KW70" s="9"/>
      <c r="KX70" s="43">
        <f>SUM(INDEX('egyeni-ranglista'!$1:$1048576,MATCH($A70,'egyeni-ranglista'!$A:$A,0),KX$279):INDEX('egyeni-ranglista'!$1:$1048576,MATCH($A70,'egyeni-ranglista'!$A:$A,0),KX$280))</f>
        <v>29.764698220235633</v>
      </c>
      <c r="KY70" s="9" t="s">
        <v>166</v>
      </c>
      <c r="KZ70" s="43"/>
      <c r="LA70" s="9"/>
      <c r="LB70" s="43"/>
      <c r="LC70" s="9"/>
      <c r="LD70" s="43"/>
      <c r="LE70" s="9"/>
      <c r="LF70" s="43"/>
      <c r="LG70" s="9"/>
      <c r="LH70" s="43"/>
      <c r="LI70" s="9"/>
      <c r="LJ70" s="43"/>
      <c r="LK70" s="9"/>
      <c r="LL70" s="43"/>
      <c r="LM70" s="9"/>
      <c r="LN70" s="43"/>
      <c r="LO70" s="9"/>
      <c r="LP70" s="43"/>
      <c r="LQ70" s="9"/>
      <c r="LR70" s="43"/>
      <c r="LS70" s="9"/>
      <c r="LT70" s="43"/>
      <c r="LU70" s="9"/>
      <c r="LV70" s="43"/>
      <c r="LW70" s="9"/>
      <c r="LX70" s="43"/>
      <c r="LY70" s="9"/>
      <c r="LZ70" s="43"/>
      <c r="MA70" s="9"/>
      <c r="MB70" s="43">
        <f>SUM(INDEX('egyeni-ranglista'!$1:$1048576,MATCH($A70,'egyeni-ranglista'!$A:$A,0),MB$279):INDEX('egyeni-ranglista'!$1:$1048576,MATCH($A70,'egyeni-ranglista'!$A:$A,0),MB$280))</f>
        <v>26.214356712894556</v>
      </c>
      <c r="MC70" s="9" t="s">
        <v>124</v>
      </c>
      <c r="MD70" s="43"/>
      <c r="ME70" s="9"/>
      <c r="MF70" s="43"/>
      <c r="MG70" s="9"/>
      <c r="MH70" s="43"/>
      <c r="MI70" s="9"/>
      <c r="MJ70" s="43"/>
      <c r="MK70" s="9"/>
      <c r="ML70" s="43"/>
      <c r="MM70" s="9"/>
      <c r="MN70" s="43"/>
      <c r="MO70" s="9"/>
      <c r="MP70" s="43">
        <f>SUM(INDEX('egyeni-ranglista'!$1:$1048576,MATCH($A70,'egyeni-ranglista'!$A:$A,0),MP$279):INDEX('egyeni-ranglista'!$1:$1048576,MATCH($A70,'egyeni-ranglista'!$A:$A,0),MP$280))</f>
        <v>27.627234884955847</v>
      </c>
      <c r="MQ70" s="9" t="s">
        <v>1648</v>
      </c>
      <c r="MR70" s="43"/>
      <c r="MS70" s="9"/>
      <c r="MT70" s="43"/>
      <c r="MU70" s="9"/>
    </row>
    <row r="71" spans="1:359">
      <c r="A71" s="1" t="s">
        <v>12</v>
      </c>
      <c r="C71" s="9"/>
      <c r="D71" s="43">
        <v>14</v>
      </c>
      <c r="E71" s="11" t="s">
        <v>23</v>
      </c>
      <c r="F71" s="43" t="s">
        <v>206</v>
      </c>
      <c r="H71" s="43" t="s">
        <v>206</v>
      </c>
      <c r="J71" s="43">
        <v>14</v>
      </c>
      <c r="K71" s="11" t="s">
        <v>23</v>
      </c>
      <c r="L71" s="43">
        <v>14</v>
      </c>
      <c r="M71" s="1" t="s">
        <v>35</v>
      </c>
      <c r="N71" s="43">
        <v>16.065224085179327</v>
      </c>
      <c r="O71" s="11" t="s">
        <v>23</v>
      </c>
      <c r="P71" s="43" t="s">
        <v>206</v>
      </c>
      <c r="R71" s="43">
        <v>16.065224085179327</v>
      </c>
      <c r="S71" s="11" t="s">
        <v>23</v>
      </c>
      <c r="T71" s="43" t="s">
        <v>206</v>
      </c>
      <c r="V71" s="43"/>
      <c r="W71" s="9"/>
      <c r="X71" s="43"/>
      <c r="Y71" s="9"/>
      <c r="Z71" s="43"/>
      <c r="AA71" s="9"/>
      <c r="AB71" s="43">
        <v>22.095213526070218</v>
      </c>
      <c r="AC71" s="1" t="s">
        <v>35</v>
      </c>
      <c r="AD71" s="43" t="s">
        <v>206</v>
      </c>
      <c r="AR71" s="9"/>
      <c r="AS71" s="9"/>
      <c r="BF71" s="9"/>
      <c r="BG71" s="9"/>
      <c r="BH71" s="43">
        <f>SUM(INDEX('egyeni-ranglista'!$1:$1048576,MATCH($A71,'egyeni-ranglista'!$A:$A,0),BH$279):INDEX('egyeni-ranglista'!$1:$1048576,MATCH($A71,'egyeni-ranglista'!$A:$A,0),BH$280))</f>
        <v>9.1363514704726185</v>
      </c>
      <c r="BI71" s="11" t="s">
        <v>23</v>
      </c>
      <c r="BJ71" s="43"/>
      <c r="BK71" s="9"/>
      <c r="BL71" s="43"/>
      <c r="BM71" s="9"/>
      <c r="BN71" s="43"/>
      <c r="BO71" s="9"/>
      <c r="BP71" s="43"/>
      <c r="BQ71" s="9"/>
      <c r="BR71" s="43"/>
      <c r="BS71" s="9"/>
      <c r="BT71" s="43"/>
      <c r="BU71" s="9"/>
      <c r="BV71" s="43"/>
      <c r="BW71" s="9"/>
      <c r="BX71" s="43">
        <f>SUM(INDEX('egyeni-ranglista'!$1:$1048576,MATCH($A71,'egyeni-ranglista'!$A:$A,0),BX$279):INDEX('egyeni-ranglista'!$1:$1048576,MATCH($A71,'egyeni-ranglista'!$A:$A,0),BX$280))</f>
        <v>7.0711273852932903</v>
      </c>
      <c r="BY71" s="11" t="s">
        <v>23</v>
      </c>
      <c r="BZ71" s="43"/>
      <c r="CA71" s="9"/>
      <c r="CB71" s="43"/>
      <c r="CC71" s="9"/>
      <c r="CD71" s="43">
        <f>SUM(INDEX('egyeni-ranglista'!$1:$1048576,MATCH($A71,'egyeni-ranglista'!$A:$A,0),CD$279):INDEX('egyeni-ranglista'!$1:$1048576,MATCH($A71,'egyeni-ranglista'!$A:$A,0),CD$280))</f>
        <v>1.0411379444024</v>
      </c>
      <c r="CE71" s="11" t="s">
        <v>23</v>
      </c>
      <c r="CF71" s="43"/>
      <c r="CG71" s="9"/>
      <c r="CH71" s="43"/>
      <c r="CI71" s="9"/>
      <c r="CJ71" s="43"/>
      <c r="CK71" s="9"/>
      <c r="CL71" s="43"/>
      <c r="CM71" s="9"/>
      <c r="CN71" s="43"/>
      <c r="CO71" s="9"/>
      <c r="CP71" s="43"/>
      <c r="CQ71" s="9"/>
      <c r="CR71" s="43">
        <f>SUM(INDEX('egyeni-ranglista'!$1:$1048576,MATCH($A71,'egyeni-ranglista'!$A:$A,0),CR$279):INDEX('egyeni-ranglista'!$1:$1048576,MATCH($A71,'egyeni-ranglista'!$A:$A,0),CR$280))</f>
        <v>3.5757327993281365</v>
      </c>
      <c r="CS71" s="53" t="s">
        <v>774</v>
      </c>
      <c r="CT71" s="43"/>
      <c r="CU71" s="9"/>
      <c r="CV71" s="43"/>
      <c r="CW71" s="9"/>
      <c r="CX71" s="43">
        <f>SUM(INDEX('egyeni-ranglista'!$1:$1048576,MATCH($A71,'egyeni-ranglista'!$A:$A,0),CX$279):INDEX('egyeni-ranglista'!$1:$1048576,MATCH($A71,'egyeni-ranglista'!$A:$A,0),CX$280))</f>
        <v>16.239769807165821</v>
      </c>
      <c r="CY71" s="1" t="s">
        <v>12</v>
      </c>
      <c r="CZ71" s="43">
        <f>SUM(INDEX('egyeni-ranglista'!$1:$1048576,MATCH($A71,'egyeni-ranglista'!$A:$A,0),CZ$279):INDEX('egyeni-ranglista'!$1:$1048576,MATCH($A71,'egyeni-ranglista'!$A:$A,0),CZ$280))</f>
        <v>17.079971643899793</v>
      </c>
      <c r="DA71" s="11" t="s">
        <v>23</v>
      </c>
      <c r="DB71" s="43"/>
      <c r="DD71" s="43"/>
      <c r="DF71" s="43">
        <f>SUM(INDEX('egyeni-ranglista'!$1:$1048576,MATCH($A71,'egyeni-ranglista'!$A:$A,0),DF$279):INDEX('egyeni-ranglista'!$1:$1048576,MATCH($A71,'egyeni-ranglista'!$A:$A,0),DF$280))</f>
        <v>17.079971643899793</v>
      </c>
      <c r="DG71" s="11" t="s">
        <v>23</v>
      </c>
      <c r="DH71" s="43"/>
      <c r="DJ71" s="43"/>
      <c r="DL71" s="43"/>
      <c r="DN71" s="43">
        <f>SUM(INDEX('egyeni-ranglista'!$1:$1048576,MATCH($A71,'egyeni-ranglista'!$A:$A,0),DN$279):INDEX('egyeni-ranglista'!$1:$1048576,MATCH($A71,'egyeni-ranglista'!$A:$A,0),DN$280))</f>
        <v>19.982940857064001</v>
      </c>
      <c r="DO71" s="11" t="s">
        <v>23</v>
      </c>
      <c r="DP71" s="43">
        <f>SUM(INDEX('egyeni-ranglista'!$1:$1048576,MATCH($A71,'egyeni-ranglista'!$A:$A,0),DP$279):INDEX('egyeni-ranglista'!$1:$1048576,MATCH($A71,'egyeni-ranglista'!$A:$A,0),DP$280))</f>
        <v>22.284553050743639</v>
      </c>
      <c r="DQ71" s="106" t="s">
        <v>1262</v>
      </c>
      <c r="DT71" s="43">
        <f>SUM(INDEX('egyeni-ranglista'!$1:$1048576,MATCH($A71,'egyeni-ranglista'!$A:$A,0),DT$279):INDEX('egyeni-ranglista'!$1:$1048576,MATCH($A71,'egyeni-ranglista'!$A:$A,0),DT$280))</f>
        <v>26.279418773557577</v>
      </c>
      <c r="DU71" s="55" t="s">
        <v>23</v>
      </c>
      <c r="DV71" s="43"/>
      <c r="DW71" s="9"/>
      <c r="DX71" s="43"/>
      <c r="DY71" s="9"/>
      <c r="DZ71" s="43"/>
      <c r="EA71" s="9"/>
      <c r="EB71" s="43">
        <f>SUM(INDEX('egyeni-ranglista'!$1:$1048576,MATCH($A71,'egyeni-ranglista'!$A:$A,0),EB$279):INDEX('egyeni-ranglista'!$1:$1048576,MATCH($A71,'egyeni-ranglista'!$A:$A,0),EB$280))</f>
        <v>27.853521472363557</v>
      </c>
      <c r="EC71" s="55" t="s">
        <v>23</v>
      </c>
      <c r="ED71" s="43"/>
      <c r="EE71" s="9"/>
      <c r="EF71" s="43">
        <f>SUM(INDEX('egyeni-ranglista'!$1:$1048576,MATCH($A71,'egyeni-ranglista'!$A:$A,0),EF$279):INDEX('egyeni-ranglista'!$1:$1048576,MATCH($A71,'egyeni-ranglista'!$A:$A,0),EF$280))</f>
        <v>27.853521472363557</v>
      </c>
      <c r="EG71" s="55" t="s">
        <v>23</v>
      </c>
      <c r="EL71" s="43">
        <f>SUM(INDEX('egyeni-ranglista'!$1:$1048576,MATCH($A71,'egyeni-ranglista'!$A:$A,0),EL$279):INDEX('egyeni-ranglista'!$1:$1048576,MATCH($A71,'egyeni-ranglista'!$A:$A,0),EL$280))</f>
        <v>30.900469631848239</v>
      </c>
      <c r="EM71" s="55" t="s">
        <v>23</v>
      </c>
      <c r="EN71" s="43"/>
      <c r="EO71" s="55"/>
      <c r="EV71" s="43">
        <f>SUM(INDEX('egyeni-ranglista'!$1:$1048576,MATCH($A71,'egyeni-ranglista'!$A:$A,0),EV$279):INDEX('egyeni-ranglista'!$1:$1048576,MATCH($A71,'egyeni-ranglista'!$A:$A,0),EV$280))</f>
        <v>44.110120148648363</v>
      </c>
      <c r="EW71" s="55" t="s">
        <v>23</v>
      </c>
      <c r="FH71" s="43"/>
      <c r="FI71" s="9"/>
      <c r="FJ71" s="43"/>
      <c r="FK71" s="9"/>
      <c r="FL71" s="43">
        <f>SUM(INDEX('egyeni-ranglista'!$1:$1048576,MATCH($A71,'egyeni-ranglista'!$A:$A,0),FL$279):INDEX('egyeni-ranglista'!$1:$1048576,MATCH($A71,'egyeni-ranglista'!$A:$A,0),FL$280))</f>
        <v>36.578830850285122</v>
      </c>
      <c r="FM71" s="1" t="s">
        <v>12</v>
      </c>
      <c r="FR71" s="43"/>
      <c r="FS71" s="9"/>
      <c r="FT71" s="43"/>
      <c r="FU71" s="9"/>
      <c r="FV71" s="43"/>
      <c r="FW71" s="9"/>
      <c r="FX71" s="43"/>
      <c r="FY71" s="9"/>
      <c r="FZ71" s="43"/>
      <c r="GA71" s="9"/>
      <c r="GB71" s="43">
        <f>SUM(INDEX('egyeni-ranglista'!$1:$1048576,MATCH($A71,'egyeni-ranglista'!$A:$A,0),GB$279):INDEX('egyeni-ranglista'!$1:$1048576,MATCH($A71,'egyeni-ranglista'!$A:$A,0),GB$280))</f>
        <v>24.965079185087387</v>
      </c>
      <c r="GC71" s="9" t="s">
        <v>23</v>
      </c>
      <c r="GD71" s="43"/>
      <c r="GE71" s="9"/>
      <c r="GF71" s="43"/>
      <c r="GG71" s="9"/>
      <c r="GH71" s="43"/>
      <c r="GI71" s="9"/>
      <c r="GJ71" s="43"/>
      <c r="GK71" s="9"/>
      <c r="GL71" s="43"/>
      <c r="GM71" s="9"/>
      <c r="GN71" s="43">
        <f>SUM(INDEX('egyeni-ranglista'!$1:$1048576,MATCH($A71,'egyeni-ranglista'!$A:$A,0),GN$279):INDEX('egyeni-ranglista'!$1:$1048576,MATCH($A71,'egyeni-ranglista'!$A:$A,0),GN$280))</f>
        <v>25.413506127619915</v>
      </c>
      <c r="GO71" s="9" t="s">
        <v>35</v>
      </c>
      <c r="GP71" s="43"/>
      <c r="GQ71" s="9"/>
      <c r="GR71" s="43"/>
      <c r="GS71" s="9"/>
      <c r="GT71" s="43"/>
      <c r="GU71" s="9"/>
      <c r="GV71" s="43"/>
      <c r="GW71" s="9"/>
      <c r="GX71" s="43"/>
      <c r="GY71" s="9"/>
      <c r="GZ71" s="43"/>
      <c r="HA71" s="9"/>
      <c r="HB71" s="43"/>
      <c r="HC71" s="9"/>
      <c r="HD71" s="43"/>
      <c r="HE71" s="9"/>
      <c r="HF71" s="43"/>
      <c r="HG71" s="9"/>
      <c r="HH71" s="43"/>
      <c r="HI71" s="9"/>
      <c r="HJ71" s="43"/>
      <c r="HK71" s="9"/>
      <c r="HL71" s="43"/>
      <c r="HM71" s="9"/>
      <c r="HN71" s="43">
        <f>SUM(INDEX('egyeni-ranglista'!$1:$1048576,MATCH($A71,'egyeni-ranglista'!$A:$A,0),HN$279):INDEX('egyeni-ranglista'!$1:$1048576,MATCH($A71,'egyeni-ranglista'!$A:$A,0),HN$280))</f>
        <v>3.4953751020172086</v>
      </c>
      <c r="HO71" s="9" t="s">
        <v>23</v>
      </c>
      <c r="HP71" s="43"/>
      <c r="HQ71" s="9"/>
      <c r="HR71" s="43"/>
      <c r="HS71" s="9"/>
      <c r="HT71" s="43"/>
      <c r="HU71" s="9"/>
      <c r="HV71" s="43">
        <f>SUM(INDEX('egyeni-ranglista'!$1:$1048576,MATCH($A71,'egyeni-ranglista'!$A:$A,0),HV$279):INDEX('egyeni-ranglista'!$1:$1048576,MATCH($A71,'egyeni-ranglista'!$A:$A,0),HV$280))</f>
        <v>9.8651686329779782</v>
      </c>
      <c r="HW71" s="9" t="s">
        <v>12</v>
      </c>
      <c r="HX71" s="43"/>
      <c r="HY71" s="9"/>
      <c r="HZ71" s="43"/>
      <c r="IA71" s="9"/>
      <c r="IB71" s="43"/>
      <c r="IC71" s="9"/>
      <c r="ID71" s="43"/>
      <c r="IE71" s="9"/>
      <c r="IF71" s="43"/>
      <c r="IG71" s="9"/>
      <c r="IH71" s="43"/>
      <c r="II71" s="9"/>
      <c r="IJ71" s="43">
        <f>SUM(INDEX('egyeni-ranglista'!$1:$1048576,MATCH($A71,'egyeni-ranglista'!$A:$A,0),IJ$279):INDEX('egyeni-ranglista'!$1:$1048576,MATCH($A71,'egyeni-ranglista'!$A:$A,0),IJ$280))</f>
        <v>9.8651686329779782</v>
      </c>
      <c r="IK71" s="9" t="s">
        <v>23</v>
      </c>
      <c r="IL71" s="43"/>
      <c r="IM71" s="9"/>
      <c r="IN71" s="43"/>
      <c r="IO71" s="9"/>
      <c r="IP71" s="43"/>
      <c r="IQ71" s="9"/>
      <c r="IR71" s="43"/>
      <c r="IS71" s="9"/>
      <c r="IT71" s="43"/>
      <c r="IU71" s="9"/>
      <c r="IV71" s="43"/>
      <c r="IW71" s="9"/>
      <c r="IX71" s="43"/>
      <c r="IY71" s="9"/>
      <c r="IZ71" s="43"/>
      <c r="JA71" s="9"/>
      <c r="JB71" s="43">
        <f>SUM(INDEX('egyeni-ranglista'!$1:$1048576,MATCH($A71,'egyeni-ranglista'!$A:$A,0),JB$279):INDEX('egyeni-ranglista'!$1:$1048576,MATCH($A71,'egyeni-ranglista'!$A:$A,0),JB$280))</f>
        <v>9.8651686329779782</v>
      </c>
      <c r="JC71" s="9" t="s">
        <v>23</v>
      </c>
      <c r="JD71" s="43"/>
      <c r="JE71" s="9"/>
      <c r="JF71" s="43"/>
      <c r="JG71" s="9"/>
      <c r="JH71" s="43"/>
      <c r="JI71" s="9"/>
      <c r="JJ71" s="43"/>
      <c r="JK71" s="9"/>
      <c r="JL71" s="43"/>
      <c r="JM71" s="9"/>
      <c r="JN71" s="43"/>
      <c r="JO71" s="9"/>
      <c r="JP71" s="43"/>
      <c r="JQ71" s="9"/>
      <c r="JR71" s="43">
        <f>SUM(INDEX('egyeni-ranglista'!$1:$1048576,MATCH($A71,'egyeni-ranglista'!$A:$A,0),JR$279):INDEX('egyeni-ranglista'!$1:$1048576,MATCH($A71,'egyeni-ranglista'!$A:$A,0),JR$280))</f>
        <v>6.3697935309607692</v>
      </c>
      <c r="JS71" s="1" t="s">
        <v>23</v>
      </c>
      <c r="JT71" s="43"/>
      <c r="JU71" s="9"/>
      <c r="JV71" s="43"/>
      <c r="JW71" s="9"/>
      <c r="JX71" s="43"/>
      <c r="JY71" s="9"/>
      <c r="JZ71" s="43"/>
      <c r="KA71" s="9"/>
      <c r="KB71" s="43"/>
      <c r="KC71" s="9"/>
      <c r="KD71" s="43">
        <f>SUM(INDEX('egyeni-ranglista'!$1:$1048576,MATCH($A71,'egyeni-ranglista'!$A:$A,0),KD$279):INDEX('egyeni-ranglista'!$1:$1048576,MATCH($A71,'egyeni-ranglista'!$A:$A,0),KD$280))</f>
        <v>6.7838599379468469</v>
      </c>
      <c r="KE71" s="9" t="s">
        <v>23</v>
      </c>
      <c r="KF71" s="43"/>
      <c r="KG71" s="9"/>
      <c r="KH71" s="43"/>
      <c r="KI71" s="9"/>
      <c r="KJ71" s="43"/>
      <c r="KK71" s="9"/>
      <c r="KL71" s="43"/>
      <c r="KM71" s="9"/>
      <c r="KN71" s="43"/>
      <c r="KO71" s="9"/>
      <c r="KP71" s="43">
        <f>SUM(INDEX('egyeni-ranglista'!$1:$1048576,MATCH($A71,'egyeni-ranglista'!$A:$A,0),KP$279):INDEX('egyeni-ranglista'!$1:$1048576,MATCH($A71,'egyeni-ranglista'!$A:$A,0),KP$280))</f>
        <v>13.957885527770085</v>
      </c>
      <c r="KQ71" s="9" t="s">
        <v>23</v>
      </c>
      <c r="KR71" s="43"/>
      <c r="KS71" s="9"/>
      <c r="KT71" s="43"/>
      <c r="KU71" s="9"/>
      <c r="KV71" s="43"/>
      <c r="KW71" s="9"/>
      <c r="KX71" s="43"/>
      <c r="KY71" s="9"/>
      <c r="KZ71" s="43">
        <f>SUM(INDEX('egyeni-ranglista'!$1:$1048576,MATCH($A71,'egyeni-ranglista'!$A:$A,0),KZ$279):INDEX('egyeni-ranglista'!$1:$1048576,MATCH($A71,'egyeni-ranglista'!$A:$A,0),KZ$280))</f>
        <v>29.94004087002374</v>
      </c>
      <c r="LA71" s="9" t="s">
        <v>12</v>
      </c>
      <c r="LB71" s="43"/>
      <c r="LC71" s="9"/>
      <c r="LD71" s="43"/>
      <c r="LE71" s="9"/>
      <c r="LF71" s="43"/>
      <c r="LG71" s="9"/>
      <c r="LH71" s="43"/>
      <c r="LI71" s="9"/>
      <c r="LJ71" s="43"/>
      <c r="LK71" s="9"/>
      <c r="LL71" s="43"/>
      <c r="LM71" s="9"/>
      <c r="LN71" s="43"/>
      <c r="LO71" s="9"/>
      <c r="LP71" s="43"/>
      <c r="LQ71" s="9"/>
      <c r="LR71" s="43"/>
      <c r="LS71" s="9"/>
      <c r="LT71" s="43"/>
      <c r="LU71" s="9"/>
      <c r="LV71" s="43"/>
      <c r="LW71" s="9"/>
      <c r="LX71" s="43"/>
      <c r="LY71" s="9"/>
      <c r="LZ71" s="43"/>
      <c r="MA71" s="9"/>
      <c r="MB71" s="43">
        <f>SUM(INDEX('egyeni-ranglista'!$1:$1048576,MATCH($A71,'egyeni-ranglista'!$A:$A,0),MB$279):INDEX('egyeni-ranglista'!$1:$1048576,MATCH($A71,'egyeni-ranglista'!$A:$A,0),MB$280))</f>
        <v>23.57024733906297</v>
      </c>
      <c r="MC71" s="9" t="s">
        <v>23</v>
      </c>
      <c r="MD71" s="43"/>
      <c r="ME71" s="9"/>
      <c r="MF71" s="43"/>
      <c r="MG71" s="9"/>
      <c r="MH71" s="43">
        <f>SUM(INDEX('egyeni-ranglista'!$1:$1048576,MATCH($A71,'egyeni-ranglista'!$A:$A,0),MH$279):INDEX('egyeni-ranglista'!$1:$1048576,MATCH($A71,'egyeni-ranglista'!$A:$A,0),MH$280))</f>
        <v>23.57024733906297</v>
      </c>
      <c r="MI71" s="9" t="s">
        <v>23</v>
      </c>
      <c r="MJ71" s="43"/>
      <c r="MK71" s="9"/>
      <c r="ML71" s="43"/>
      <c r="MM71" s="9"/>
      <c r="MN71" s="43"/>
      <c r="MO71" s="9"/>
      <c r="MP71" s="43">
        <f>SUM(INDEX('egyeni-ranglista'!$1:$1048576,MATCH($A71,'egyeni-ranglista'!$A:$A,0),MP$279):INDEX('egyeni-ranglista'!$1:$1048576,MATCH($A71,'egyeni-ranglista'!$A:$A,0),MP$280))</f>
        <v>24.957870879679202</v>
      </c>
      <c r="MQ71" s="9" t="s">
        <v>1647</v>
      </c>
      <c r="MR71" s="43"/>
      <c r="MS71" s="9"/>
      <c r="MT71" s="43"/>
      <c r="MU71" s="9"/>
    </row>
    <row r="72" spans="1:359">
      <c r="A72" s="32" t="s">
        <v>302</v>
      </c>
      <c r="L72" s="43"/>
      <c r="M72" s="9"/>
      <c r="N72" s="43"/>
      <c r="O72" s="9"/>
      <c r="P72" s="43"/>
      <c r="R72" s="43"/>
      <c r="T72" s="43"/>
      <c r="V72" s="43"/>
      <c r="X72" s="43"/>
      <c r="Y72" s="9"/>
      <c r="Z72" s="43">
        <v>0</v>
      </c>
      <c r="AA72" s="9" t="s">
        <v>313</v>
      </c>
      <c r="AB72" s="43"/>
      <c r="AD72" s="43"/>
      <c r="AR72" s="9"/>
      <c r="AS72" s="9"/>
      <c r="AT72" s="43"/>
      <c r="AU72" s="1" t="s">
        <v>1233</v>
      </c>
      <c r="AV72" s="43"/>
      <c r="AW72" s="9"/>
      <c r="AX72" s="43"/>
      <c r="AY72" s="9"/>
      <c r="AZ72" s="43"/>
      <c r="BA72" s="9"/>
      <c r="BB72" s="43"/>
      <c r="BC72" s="9"/>
      <c r="BD72" s="43">
        <f>SUM(INDEX('egyeni-ranglista'!$1:$1048576,MATCH($A72,'egyeni-ranglista'!$A:$A,0),BD$279):INDEX('egyeni-ranglista'!$1:$1048576,MATCH($A72,'egyeni-ranglista'!$A:$A,0),BD$280))</f>
        <v>3.0794965499367946</v>
      </c>
      <c r="BE72" s="9" t="s">
        <v>313</v>
      </c>
      <c r="BF72" s="43"/>
      <c r="BG72" s="9"/>
      <c r="BH72" s="43"/>
      <c r="BI72" s="9"/>
      <c r="BJ72" s="43"/>
      <c r="BK72" s="9"/>
      <c r="BL72" s="43"/>
      <c r="BM72" s="9"/>
      <c r="BN72" s="43">
        <f>SUM(INDEX('egyeni-ranglista'!$1:$1048576,MATCH($A72,'egyeni-ranglista'!$A:$A,0),BN$279):INDEX('egyeni-ranglista'!$1:$1048576,MATCH($A72,'egyeni-ranglista'!$A:$A,0),BN$280))</f>
        <v>3.0794965499367946</v>
      </c>
      <c r="BO72" s="1" t="s">
        <v>1234</v>
      </c>
      <c r="BP72" s="43"/>
      <c r="BQ72" s="9"/>
      <c r="BR72" s="43"/>
      <c r="BS72" s="9"/>
      <c r="BT72" s="43"/>
      <c r="BU72" s="9"/>
      <c r="BV72" s="43"/>
      <c r="BW72" s="1" t="s">
        <v>1232</v>
      </c>
      <c r="BX72" s="43"/>
      <c r="BY72" s="9"/>
      <c r="BZ72" s="43"/>
      <c r="CA72" s="9"/>
      <c r="CB72" s="43"/>
      <c r="CC72" s="9"/>
      <c r="CD72" s="43"/>
      <c r="CE72" s="9"/>
      <c r="CF72" s="43"/>
      <c r="CG72" s="9"/>
      <c r="CH72" s="43"/>
      <c r="CI72" s="9"/>
      <c r="CJ72" s="43"/>
      <c r="CK72" s="9"/>
      <c r="CL72" s="43">
        <f>SUM(INDEX('egyeni-ranglista'!$1:$1048576,MATCH($A72,'egyeni-ranglista'!$A:$A,0),CL$279):INDEX('egyeni-ranglista'!$1:$1048576,MATCH($A72,'egyeni-ranglista'!$A:$A,0),CL$280))</f>
        <v>10.786094754928236</v>
      </c>
      <c r="CM72" s="9" t="s">
        <v>313</v>
      </c>
      <c r="CN72" s="43"/>
      <c r="CO72" s="9"/>
      <c r="CP72" s="43"/>
      <c r="CQ72" s="9"/>
      <c r="CR72" s="43"/>
      <c r="CS72" s="9"/>
      <c r="CT72" s="43"/>
      <c r="CU72" s="9"/>
      <c r="CV72" s="43"/>
      <c r="CW72" s="9"/>
      <c r="CX72" s="43"/>
      <c r="CY72" s="9"/>
      <c r="CZ72" s="43"/>
      <c r="DA72" s="9"/>
      <c r="DB72" s="43"/>
      <c r="DD72" s="43"/>
      <c r="DF72" s="43"/>
      <c r="DH72" s="43"/>
      <c r="DJ72" s="43"/>
      <c r="DL72" s="43"/>
      <c r="DN72" s="43"/>
      <c r="DO72" s="9"/>
      <c r="DP72" s="43"/>
      <c r="DQ72" s="106"/>
      <c r="DT72" s="43"/>
      <c r="DU72" s="9"/>
      <c r="DV72" s="43"/>
      <c r="DW72" s="9"/>
      <c r="DX72" s="43"/>
      <c r="DY72" s="9"/>
      <c r="DZ72" s="43"/>
      <c r="EA72" s="9"/>
      <c r="EB72" s="43"/>
      <c r="ED72" s="43"/>
      <c r="EE72" s="9"/>
      <c r="EF72" s="43"/>
      <c r="EH72" s="43"/>
      <c r="EJ72" s="43"/>
      <c r="EL72" s="43"/>
      <c r="EM72" s="9"/>
      <c r="EN72" s="43"/>
      <c r="EO72" s="9"/>
      <c r="EP72" s="43"/>
      <c r="ER72" s="43"/>
      <c r="ES72" s="226"/>
      <c r="ET72" s="43"/>
      <c r="EV72" s="43"/>
      <c r="EX72" s="43"/>
      <c r="EZ72" s="43"/>
      <c r="FB72" s="43"/>
      <c r="FD72" s="43"/>
      <c r="FF72" s="43"/>
      <c r="FG72" s="9"/>
      <c r="FH72" s="43"/>
      <c r="FI72" s="9"/>
      <c r="FJ72" s="43"/>
      <c r="FK72" s="9"/>
      <c r="FL72" s="43"/>
      <c r="FM72" s="9"/>
      <c r="FN72" s="43"/>
      <c r="FP72" s="43"/>
      <c r="FQ72" s="9"/>
      <c r="FR72" s="43"/>
      <c r="FS72" s="9"/>
      <c r="FT72" s="43"/>
      <c r="FU72" s="9"/>
      <c r="FV72" s="43"/>
      <c r="FW72" s="9"/>
      <c r="FX72" s="43"/>
      <c r="FY72" s="9"/>
      <c r="FZ72" s="43"/>
      <c r="GA72" s="9"/>
      <c r="GB72" s="43"/>
      <c r="GC72" s="9"/>
      <c r="GD72" s="43"/>
      <c r="GE72" s="9"/>
      <c r="GF72" s="43"/>
      <c r="GG72" s="9"/>
      <c r="GH72" s="43"/>
      <c r="GI72" s="9"/>
      <c r="GJ72" s="43"/>
      <c r="GK72" s="9"/>
      <c r="GL72" s="43"/>
      <c r="GM72" s="9"/>
      <c r="GN72" s="43"/>
      <c r="GO72" s="9"/>
      <c r="GP72" s="43"/>
      <c r="GQ72" s="9"/>
      <c r="GR72" s="43"/>
      <c r="GS72" s="9"/>
      <c r="GT72" s="43"/>
      <c r="GU72" s="9"/>
      <c r="GV72" s="43"/>
      <c r="GW72" s="9"/>
      <c r="GX72" s="43"/>
      <c r="GY72" s="9"/>
      <c r="GZ72" s="43"/>
      <c r="HA72" s="9"/>
      <c r="HB72" s="43"/>
      <c r="HC72" s="9"/>
      <c r="HD72" s="43"/>
      <c r="HE72" s="9"/>
      <c r="HF72" s="43"/>
      <c r="HG72" s="9"/>
      <c r="HH72" s="43"/>
      <c r="HI72" s="9"/>
      <c r="HJ72" s="43"/>
      <c r="HK72" s="9"/>
      <c r="HL72" s="43"/>
      <c r="HM72" s="9"/>
      <c r="HN72" s="43"/>
      <c r="HO72" s="9"/>
      <c r="HP72" s="43"/>
      <c r="HQ72" s="9"/>
      <c r="HR72" s="43"/>
      <c r="HS72" s="9"/>
      <c r="HT72" s="43"/>
      <c r="HU72" s="9"/>
      <c r="HV72" s="43"/>
      <c r="HW72" s="9"/>
      <c r="HX72" s="43"/>
      <c r="HY72" s="9"/>
      <c r="HZ72" s="43"/>
      <c r="IA72" s="9"/>
      <c r="IB72" s="43"/>
      <c r="IC72" s="9"/>
      <c r="ID72" s="43"/>
      <c r="IE72" s="9"/>
      <c r="IF72" s="43"/>
      <c r="IG72" s="9"/>
      <c r="IH72" s="43"/>
      <c r="II72" s="9"/>
      <c r="IJ72" s="43"/>
      <c r="IK72" s="9"/>
      <c r="IL72" s="43"/>
      <c r="IM72" s="9"/>
      <c r="IN72" s="43"/>
      <c r="IO72" s="9"/>
      <c r="IP72" s="43"/>
      <c r="IQ72" s="9"/>
      <c r="IR72" s="43"/>
      <c r="IS72" s="9"/>
      <c r="IT72" s="43"/>
      <c r="IU72" s="9"/>
      <c r="IV72" s="43"/>
      <c r="IW72" s="9"/>
      <c r="IX72" s="43"/>
      <c r="IY72" s="9"/>
      <c r="IZ72" s="43"/>
      <c r="JA72" s="9"/>
      <c r="JB72" s="43"/>
      <c r="JC72" s="9"/>
      <c r="JD72" s="43"/>
      <c r="JE72" s="9"/>
      <c r="JF72" s="43"/>
      <c r="JG72" s="9"/>
      <c r="JH72" s="43"/>
      <c r="JI72" s="9"/>
      <c r="JJ72" s="43"/>
      <c r="JK72" s="9"/>
      <c r="JL72" s="43"/>
      <c r="JM72" s="9"/>
      <c r="JN72" s="43"/>
      <c r="JO72" s="9"/>
      <c r="JP72" s="43"/>
      <c r="JQ72" s="9"/>
      <c r="JR72" s="43"/>
      <c r="JS72" s="9"/>
      <c r="JT72" s="43"/>
      <c r="JU72" s="9"/>
      <c r="JV72" s="43"/>
      <c r="JW72" s="9"/>
      <c r="JX72" s="43"/>
      <c r="JY72" s="9"/>
      <c r="JZ72" s="43"/>
      <c r="KA72" s="9"/>
      <c r="KB72" s="43"/>
      <c r="KC72" s="9"/>
      <c r="KD72" s="43"/>
      <c r="KE72" s="9"/>
      <c r="KF72" s="43"/>
      <c r="KG72" s="9"/>
      <c r="KH72" s="43"/>
      <c r="KI72" s="9"/>
      <c r="KJ72" s="43"/>
      <c r="KK72" s="9"/>
      <c r="KL72" s="43"/>
      <c r="KM72" s="9"/>
      <c r="KN72" s="43"/>
      <c r="KO72" s="9"/>
      <c r="KP72" s="43"/>
      <c r="KQ72" s="9"/>
      <c r="KR72" s="43"/>
      <c r="KS72" s="9"/>
      <c r="KT72" s="43"/>
      <c r="KU72" s="9"/>
      <c r="KV72" s="43"/>
      <c r="KW72" s="9"/>
      <c r="KX72" s="43"/>
      <c r="KY72" s="9"/>
      <c r="KZ72" s="43"/>
      <c r="LA72" s="9"/>
      <c r="LB72" s="43"/>
      <c r="LC72" s="9"/>
      <c r="LD72" s="43"/>
      <c r="LE72" s="9"/>
      <c r="LF72" s="43"/>
      <c r="LG72" s="9"/>
      <c r="LH72" s="43"/>
      <c r="LI72" s="9"/>
      <c r="LJ72" s="43"/>
      <c r="LK72" s="9"/>
      <c r="LL72" s="43"/>
      <c r="LM72" s="9"/>
      <c r="LN72" s="43"/>
      <c r="LO72" s="9"/>
      <c r="LP72" s="43"/>
      <c r="LQ72" s="9"/>
      <c r="LR72" s="43"/>
      <c r="LS72" s="9"/>
      <c r="LT72" s="43"/>
      <c r="LU72" s="9"/>
      <c r="LV72" s="43"/>
      <c r="LW72" s="9"/>
      <c r="LX72" s="43"/>
      <c r="LY72" s="9"/>
      <c r="LZ72" s="43"/>
      <c r="MA72" s="9"/>
      <c r="MB72" s="43"/>
      <c r="MC72" s="9"/>
      <c r="MD72" s="43"/>
      <c r="ME72" s="9"/>
      <c r="MF72" s="43"/>
      <c r="MG72" s="9"/>
      <c r="MH72" s="43"/>
      <c r="MI72" s="9"/>
      <c r="MJ72" s="43"/>
      <c r="MK72" s="9"/>
      <c r="ML72" s="43"/>
      <c r="MM72" s="9"/>
      <c r="MN72" s="43"/>
      <c r="MO72" s="9"/>
      <c r="MP72" s="43"/>
      <c r="MQ72" s="9"/>
      <c r="MR72" s="43"/>
      <c r="MS72" s="9"/>
      <c r="MT72" s="43"/>
      <c r="MU72" s="9"/>
    </row>
    <row r="73" spans="1:359">
      <c r="A73" s="1" t="s">
        <v>150</v>
      </c>
      <c r="C73" s="9"/>
      <c r="D73" s="43">
        <v>44</v>
      </c>
      <c r="E73" s="16" t="s">
        <v>102</v>
      </c>
      <c r="F73" s="43" t="s">
        <v>206</v>
      </c>
      <c r="H73" s="43" t="s">
        <v>206</v>
      </c>
      <c r="J73" s="43">
        <v>48.476538544309044</v>
      </c>
      <c r="K73" s="16" t="s">
        <v>102</v>
      </c>
      <c r="L73" s="43"/>
      <c r="M73" s="9"/>
      <c r="N73" s="43" t="s">
        <v>206</v>
      </c>
      <c r="P73" s="43" t="s">
        <v>206</v>
      </c>
      <c r="R73" s="43">
        <v>75.389612914519631</v>
      </c>
      <c r="S73" s="16" t="s">
        <v>102</v>
      </c>
      <c r="T73" s="43" t="s">
        <v>206</v>
      </c>
      <c r="V73" s="43"/>
      <c r="W73" s="9"/>
      <c r="X73" s="43"/>
      <c r="Y73" s="9"/>
      <c r="Z73" s="43"/>
      <c r="AA73" s="9"/>
      <c r="AB73" s="43" t="s">
        <v>206</v>
      </c>
      <c r="AD73" s="43">
        <v>94.341008300176711</v>
      </c>
      <c r="AE73" s="141" t="s">
        <v>43</v>
      </c>
      <c r="AJ73" s="43">
        <v>98.066311794204822</v>
      </c>
      <c r="AK73" s="141" t="s">
        <v>43</v>
      </c>
      <c r="AL73" s="43"/>
      <c r="AN73" s="43"/>
      <c r="AP73" s="43">
        <f>SUM(INDEX('egyeni-ranglista'!$1:$1048576,MATCH($A73,'egyeni-ranglista'!$A:$A,0),AP$279):INDEX('egyeni-ranglista'!$1:$1048576,MATCH($A73,'egyeni-ranglista'!$A:$A,0),AP$280))</f>
        <v>67.485410285705456</v>
      </c>
      <c r="AQ73" s="16" t="s">
        <v>102</v>
      </c>
      <c r="AR73" s="43"/>
      <c r="AS73" s="9"/>
      <c r="BD73" s="43">
        <f>SUM(INDEX('egyeni-ranglista'!$1:$1048576,MATCH($A73,'egyeni-ranglista'!$A:$A,0),BD$279):INDEX('egyeni-ranglista'!$1:$1048576,MATCH($A73,'egyeni-ranglista'!$A:$A,0),BD$280))</f>
        <v>69.430711628861033</v>
      </c>
      <c r="BE73" s="16" t="s">
        <v>102</v>
      </c>
      <c r="BF73" s="43"/>
      <c r="BG73" s="9"/>
      <c r="BH73" s="43">
        <f>SUM(INDEX('egyeni-ranglista'!$1:$1048576,MATCH($A73,'egyeni-ranglista'!$A:$A,0),BH$279):INDEX('egyeni-ranglista'!$1:$1048576,MATCH($A73,'egyeni-ranglista'!$A:$A,0),BH$280))</f>
        <v>64.954173084551982</v>
      </c>
      <c r="BI73" s="16" t="s">
        <v>102</v>
      </c>
      <c r="BJ73" s="43"/>
      <c r="BK73" s="9"/>
      <c r="BL73" s="43"/>
      <c r="BM73" s="9"/>
      <c r="BN73" s="43"/>
      <c r="BO73" s="9"/>
      <c r="BP73" s="43"/>
      <c r="BQ73" s="9"/>
      <c r="BR73" s="43"/>
      <c r="BS73" s="9"/>
      <c r="BT73" s="43"/>
      <c r="BU73" s="9"/>
      <c r="BV73" s="43"/>
      <c r="BW73" s="9"/>
      <c r="BX73" s="43"/>
      <c r="BY73" s="9"/>
      <c r="BZ73" s="43"/>
      <c r="CA73" s="9"/>
      <c r="CB73" s="43"/>
      <c r="CC73" s="9"/>
      <c r="CD73" s="43">
        <f>SUM(INDEX('egyeni-ranglista'!$1:$1048576,MATCH($A73,'egyeni-ranglista'!$A:$A,0),CD$279):INDEX('egyeni-ranglista'!$1:$1048576,MATCH($A73,'egyeni-ranglista'!$A:$A,0),CD$280))</f>
        <v>19.08970332868433</v>
      </c>
      <c r="CE73" s="16" t="s">
        <v>102</v>
      </c>
      <c r="CF73" s="43"/>
      <c r="CG73" s="9"/>
      <c r="CH73" s="43"/>
      <c r="CI73" s="9"/>
      <c r="CJ73" s="43"/>
      <c r="CK73" s="9"/>
      <c r="CL73" s="43"/>
      <c r="CM73" s="9"/>
      <c r="CN73" s="43"/>
      <c r="CO73" s="9"/>
      <c r="CP73" s="43"/>
      <c r="CQ73" s="9"/>
      <c r="CR73" s="43">
        <f>SUM(INDEX('egyeni-ranglista'!$1:$1048576,MATCH($A73,'egyeni-ranglista'!$A:$A,0),CR$279):INDEX('egyeni-ranglista'!$1:$1048576,MATCH($A73,'egyeni-ranglista'!$A:$A,0),CR$280))</f>
        <v>20.370425753715608</v>
      </c>
      <c r="CS73" s="141" t="s">
        <v>43</v>
      </c>
      <c r="CT73" s="43"/>
      <c r="CU73" s="9"/>
      <c r="CV73" s="43"/>
      <c r="CW73" s="9"/>
      <c r="CX73" s="43"/>
      <c r="CY73" s="9"/>
      <c r="CZ73" s="43">
        <f>SUM(INDEX('egyeni-ranglista'!$1:$1048576,MATCH($A73,'egyeni-ranglista'!$A:$A,0),CZ$279):INDEX('egyeni-ranglista'!$1:$1048576,MATCH($A73,'egyeni-ranglista'!$A:$A,0),CZ$280))</f>
        <v>24.591771422994839</v>
      </c>
      <c r="DA73" s="141" t="s">
        <v>43</v>
      </c>
      <c r="DB73" s="43"/>
      <c r="DD73" s="43"/>
      <c r="DF73" s="43"/>
      <c r="DH73" s="43"/>
      <c r="DJ73" s="43"/>
      <c r="DL73" s="43"/>
      <c r="DN73" s="43">
        <f>SUM(INDEX('egyeni-ranglista'!$1:$1048576,MATCH($A73,'egyeni-ranglista'!$A:$A,0),DN$279):INDEX('egyeni-ranglista'!$1:$1048576,MATCH($A73,'egyeni-ranglista'!$A:$A,0),DN$280))</f>
        <v>9.2273715883386203</v>
      </c>
      <c r="DO73" s="16" t="s">
        <v>102</v>
      </c>
      <c r="DP73" s="43"/>
      <c r="DQ73" s="9"/>
      <c r="DT73" s="43">
        <f>SUM(INDEX('egyeni-ranglista'!$1:$1048576,MATCH($A73,'egyeni-ranglista'!$A:$A,0),DT$279):INDEX('egyeni-ranglista'!$1:$1048576,MATCH($A73,'egyeni-ranglista'!$A:$A,0),DT$280))</f>
        <v>9.2273715883386203</v>
      </c>
      <c r="DU73" s="16" t="s">
        <v>102</v>
      </c>
      <c r="DZ73" s="43"/>
      <c r="EA73" s="9"/>
      <c r="EB73" s="43"/>
      <c r="ED73" s="43"/>
      <c r="EE73" s="9"/>
      <c r="EF73" s="43"/>
      <c r="EH73" s="43"/>
      <c r="EJ73" s="43"/>
      <c r="EL73" s="43">
        <f>SUM(INDEX('egyeni-ranglista'!$1:$1048576,MATCH($A73,'egyeni-ranglista'!$A:$A,0),EL$279):INDEX('egyeni-ranglista'!$1:$1048576,MATCH($A73,'egyeni-ranglista'!$A:$A,0),EL$280))</f>
        <v>9.2273715883386203</v>
      </c>
      <c r="EM73" s="16" t="s">
        <v>102</v>
      </c>
      <c r="EN73" s="43"/>
      <c r="EO73" s="16"/>
      <c r="EP73" s="43"/>
      <c r="ER73" s="43"/>
      <c r="ET73" s="43"/>
      <c r="EV73" s="43"/>
      <c r="EX73" s="43"/>
      <c r="EZ73" s="43"/>
      <c r="FB73" s="43"/>
      <c r="FD73" s="43"/>
      <c r="FH73" s="43"/>
      <c r="FI73" s="9"/>
      <c r="FJ73" s="43"/>
      <c r="FK73" s="9"/>
      <c r="FL73" s="43"/>
      <c r="FM73" s="9"/>
      <c r="FN73" s="43"/>
      <c r="FR73" s="43"/>
      <c r="FS73" s="9"/>
      <c r="FT73" s="43"/>
      <c r="FU73" s="9"/>
      <c r="FV73" s="43">
        <f>SUM(INDEX('egyeni-ranglista'!$1:$1048576,MATCH($A73,'egyeni-ranglista'!$A:$A,0),FV$279):INDEX('egyeni-ranglista'!$1:$1048576,MATCH($A73,'egyeni-ranglista'!$A:$A,0),FV$280))</f>
        <v>8.3926916580641286</v>
      </c>
      <c r="FW73" s="9" t="s">
        <v>43</v>
      </c>
      <c r="FX73" s="43"/>
      <c r="FY73" s="9"/>
      <c r="FZ73" s="43"/>
      <c r="GA73" s="9"/>
      <c r="GB73" s="43">
        <f>SUM(INDEX('egyeni-ranglista'!$1:$1048576,MATCH($A73,'egyeni-ranglista'!$A:$A,0),GB$279):INDEX('egyeni-ranglista'!$1:$1048576,MATCH($A73,'egyeni-ranglista'!$A:$A,0),GB$280))</f>
        <v>13.234065520602016</v>
      </c>
      <c r="GC73" s="9" t="s">
        <v>43</v>
      </c>
      <c r="GD73" s="43"/>
      <c r="GE73" s="9"/>
      <c r="GF73" s="43">
        <f>SUM(INDEX('egyeni-ranglista'!$1:$1048576,MATCH($A73,'egyeni-ranglista'!$A:$A,0),GF$279):INDEX('egyeni-ranglista'!$1:$1048576,MATCH($A73,'egyeni-ranglista'!$A:$A,0),GF$280))</f>
        <v>13.234065520602016</v>
      </c>
      <c r="GG73" s="9" t="s">
        <v>43</v>
      </c>
      <c r="GH73" s="43"/>
      <c r="GI73" s="9"/>
      <c r="GJ73" s="43"/>
      <c r="GK73" s="9"/>
      <c r="GL73" s="43"/>
      <c r="GM73" s="9"/>
      <c r="GN73" s="43"/>
      <c r="GO73" s="9"/>
      <c r="GP73" s="43"/>
      <c r="GQ73" s="9"/>
      <c r="GR73" s="43"/>
      <c r="GS73" s="9"/>
      <c r="GT73" s="43"/>
      <c r="GU73" s="9"/>
      <c r="GV73" s="43"/>
      <c r="GW73" s="9"/>
      <c r="GX73" s="43"/>
      <c r="GY73" s="9"/>
      <c r="GZ73" s="43"/>
      <c r="HA73" s="9"/>
      <c r="HB73" s="43"/>
      <c r="HC73" s="9"/>
      <c r="HD73" s="43"/>
      <c r="HE73" s="9"/>
      <c r="HF73" s="43">
        <f>SUM(INDEX('egyeni-ranglista'!$1:$1048576,MATCH($A73,'egyeni-ranglista'!$A:$A,0),HF$279):INDEX('egyeni-ranglista'!$1:$1048576,MATCH($A73,'egyeni-ranglista'!$A:$A,0),HF$280))</f>
        <v>11.832124066572305</v>
      </c>
      <c r="HG73" s="9" t="s">
        <v>102</v>
      </c>
      <c r="HH73" s="43"/>
      <c r="HI73" s="9"/>
      <c r="HJ73" s="43"/>
      <c r="HK73" s="9"/>
      <c r="HL73" s="43"/>
      <c r="HM73" s="9"/>
      <c r="HN73" s="43"/>
      <c r="HO73" s="9"/>
      <c r="HP73" s="43"/>
      <c r="HQ73" s="9"/>
      <c r="HR73" s="43"/>
      <c r="HS73" s="9"/>
      <c r="HT73" s="43"/>
      <c r="HU73" s="9"/>
      <c r="HV73" s="43"/>
      <c r="HW73" s="9"/>
      <c r="HX73" s="43"/>
      <c r="HY73" s="9"/>
      <c r="HZ73" s="43"/>
      <c r="IA73" s="9"/>
      <c r="IB73" s="43"/>
      <c r="IC73" s="9"/>
      <c r="ID73" s="43"/>
      <c r="IE73" s="9"/>
      <c r="IF73" s="43"/>
      <c r="IG73" s="9"/>
      <c r="IH73" s="43"/>
      <c r="II73" s="9"/>
      <c r="IJ73" s="43">
        <f>SUM(INDEX('egyeni-ranglista'!$1:$1048576,MATCH($A73,'egyeni-ranglista'!$A:$A,0),IJ$279):INDEX('egyeni-ranglista'!$1:$1048576,MATCH($A73,'egyeni-ranglista'!$A:$A,0),IJ$280))</f>
        <v>13.263167045625355</v>
      </c>
      <c r="IK73" s="9" t="s">
        <v>1444</v>
      </c>
      <c r="IL73" s="43"/>
      <c r="IM73" s="9"/>
      <c r="IN73" s="43"/>
      <c r="IO73" s="9"/>
      <c r="IP73" s="43"/>
      <c r="IQ73" s="9"/>
      <c r="IR73" s="43"/>
      <c r="IS73" s="9"/>
      <c r="IT73" s="43"/>
      <c r="IU73" s="9"/>
      <c r="IV73" s="43"/>
      <c r="IW73" s="9"/>
      <c r="IX73" s="43"/>
      <c r="IY73" s="9"/>
      <c r="IZ73" s="43"/>
      <c r="JA73" s="9"/>
      <c r="JB73" s="43"/>
      <c r="JC73" s="9"/>
      <c r="JD73" s="43"/>
      <c r="JE73" s="9"/>
      <c r="JF73" s="43"/>
      <c r="JG73" s="9"/>
      <c r="JH73" s="43"/>
      <c r="JI73" s="9"/>
      <c r="JJ73" s="43"/>
      <c r="JK73" s="9"/>
      <c r="JL73" s="43"/>
      <c r="JM73" s="9"/>
      <c r="JN73" s="43">
        <f>SUM(INDEX('egyeni-ranglista'!$1:$1048576,MATCH($A73,'egyeni-ranglista'!$A:$A,0),JN$279):INDEX('egyeni-ranglista'!$1:$1048576,MATCH($A73,'egyeni-ranglista'!$A:$A,0),JN$280))</f>
        <v>8.4217931830874662</v>
      </c>
      <c r="JO73" s="9" t="s">
        <v>1444</v>
      </c>
      <c r="JP73" s="43"/>
      <c r="JQ73" s="9"/>
      <c r="JR73" s="43"/>
      <c r="JS73" s="9"/>
      <c r="JT73" s="43"/>
      <c r="JU73" s="9"/>
      <c r="JV73" s="43"/>
      <c r="JW73" s="9"/>
      <c r="JX73" s="43"/>
      <c r="JY73" s="9"/>
      <c r="JZ73" s="43"/>
      <c r="KA73" s="9"/>
      <c r="KB73" s="43"/>
      <c r="KC73" s="9"/>
      <c r="KD73" s="43"/>
      <c r="KE73" s="9"/>
      <c r="KF73" s="43"/>
      <c r="KG73" s="9"/>
      <c r="KH73" s="43"/>
      <c r="KI73" s="9"/>
      <c r="KJ73" s="43"/>
      <c r="KK73" s="9"/>
      <c r="KL73" s="43">
        <f>SUM(INDEX('egyeni-ranglista'!$1:$1048576,MATCH($A73,'egyeni-ranglista'!$A:$A,0),KL$279):INDEX('egyeni-ranglista'!$1:$1048576,MATCH($A73,'egyeni-ranglista'!$A:$A,0),KL$280))</f>
        <v>2.1744884953916372</v>
      </c>
      <c r="KM73" s="9" t="s">
        <v>102</v>
      </c>
      <c r="KN73" s="43"/>
      <c r="KO73" s="9"/>
      <c r="KP73" s="43"/>
      <c r="KQ73" s="9"/>
      <c r="KR73" s="43"/>
      <c r="KS73" s="9"/>
      <c r="KT73" s="43"/>
      <c r="KU73" s="9"/>
      <c r="KV73" s="43"/>
      <c r="KW73" s="9"/>
      <c r="KX73" s="43"/>
      <c r="KY73" s="9"/>
      <c r="KZ73" s="43"/>
      <c r="LA73" s="9"/>
      <c r="LB73" s="43"/>
      <c r="LC73" s="9"/>
      <c r="LD73" s="43"/>
      <c r="LE73" s="9"/>
      <c r="LF73" s="43"/>
      <c r="LG73" s="9"/>
      <c r="LH73" s="43"/>
      <c r="LI73" s="9"/>
      <c r="LJ73" s="43"/>
      <c r="LK73" s="9"/>
      <c r="LL73" s="43"/>
      <c r="LM73" s="9"/>
      <c r="LN73" s="43"/>
      <c r="LO73" s="9"/>
      <c r="LP73" s="43"/>
      <c r="LQ73" s="9"/>
      <c r="LR73" s="43">
        <f>SUM(INDEX('egyeni-ranglista'!$1:$1048576,MATCH($A73,'egyeni-ranglista'!$A:$A,0),LR$279):INDEX('egyeni-ranglista'!$1:$1048576,MATCH($A73,'egyeni-ranglista'!$A:$A,0),LR$280))</f>
        <v>3.8826247449056144</v>
      </c>
      <c r="LS73" s="9" t="s">
        <v>102</v>
      </c>
      <c r="LT73" s="43"/>
      <c r="LU73" s="9"/>
      <c r="LV73" s="43"/>
      <c r="LW73" s="9"/>
      <c r="LX73" s="43"/>
      <c r="LY73" s="9"/>
      <c r="LZ73" s="43"/>
      <c r="MA73" s="9"/>
      <c r="MB73" s="43"/>
      <c r="MC73" s="9"/>
      <c r="MD73" s="43"/>
      <c r="ME73" s="9"/>
      <c r="MF73" s="43"/>
      <c r="MG73" s="9"/>
      <c r="MH73" s="43"/>
      <c r="MI73" s="9"/>
      <c r="MJ73" s="43"/>
      <c r="MK73" s="9"/>
      <c r="ML73" s="43"/>
      <c r="MM73" s="9"/>
      <c r="MN73" s="43"/>
      <c r="MO73" s="9"/>
      <c r="MP73" s="43"/>
      <c r="MQ73" s="9"/>
      <c r="MR73" s="43"/>
      <c r="MS73" s="9"/>
      <c r="MT73" s="43"/>
      <c r="MU73" s="9"/>
    </row>
    <row r="74" spans="1:359">
      <c r="A74" s="1" t="s">
        <v>182</v>
      </c>
      <c r="C74" s="9"/>
      <c r="D74" s="43" t="s">
        <v>206</v>
      </c>
      <c r="F74" s="43">
        <v>55</v>
      </c>
      <c r="G74" s="1" t="s">
        <v>67</v>
      </c>
      <c r="H74" s="43" t="s">
        <v>206</v>
      </c>
      <c r="J74" s="43" t="s">
        <v>206</v>
      </c>
      <c r="L74" s="43"/>
      <c r="M74" s="9"/>
      <c r="N74" s="43" t="s">
        <v>206</v>
      </c>
      <c r="P74" s="43" t="s">
        <v>206</v>
      </c>
      <c r="R74" s="43" t="s">
        <v>206</v>
      </c>
      <c r="T74" s="43">
        <v>68.946413197318805</v>
      </c>
      <c r="U74" s="1" t="s">
        <v>1290</v>
      </c>
      <c r="V74" s="43"/>
      <c r="W74" s="9"/>
      <c r="X74" s="43"/>
      <c r="Y74" s="9"/>
      <c r="Z74" s="43"/>
      <c r="AA74" s="9"/>
      <c r="AB74" s="43" t="s">
        <v>206</v>
      </c>
      <c r="AD74" s="43" t="s">
        <v>206</v>
      </c>
      <c r="AR74" s="9"/>
      <c r="AS74" s="9"/>
      <c r="AT74" s="43">
        <f>SUM(INDEX('egyeni-ranglista'!$1:$1048576,MATCH($A74,'egyeni-ranglista'!$A:$A,0),AT$279):INDEX('egyeni-ranglista'!$1:$1048576,MATCH($A74,'egyeni-ranglista'!$A:$A,0),AT$280))</f>
        <v>51.203470150775424</v>
      </c>
      <c r="AU74" s="1" t="s">
        <v>1290</v>
      </c>
      <c r="AV74" s="43"/>
      <c r="AW74" s="9"/>
      <c r="AX74" s="43"/>
      <c r="AY74" s="9"/>
      <c r="AZ74" s="43"/>
      <c r="BA74" s="9"/>
      <c r="BB74" s="43"/>
      <c r="BC74" s="9"/>
      <c r="BD74" s="43"/>
      <c r="BE74" s="1" t="s">
        <v>1290</v>
      </c>
      <c r="BF74" s="43"/>
      <c r="BG74" s="9"/>
      <c r="BH74" s="43"/>
      <c r="BI74" s="1" t="s">
        <v>1291</v>
      </c>
      <c r="BJ74" s="43"/>
      <c r="BK74" s="9"/>
      <c r="BL74" s="43"/>
      <c r="BM74" s="9"/>
      <c r="BN74" s="43">
        <f>SUM(INDEX('egyeni-ranglista'!$1:$1048576,MATCH($A74,'egyeni-ranglista'!$A:$A,0),BN$279):INDEX('egyeni-ranglista'!$1:$1048576,MATCH($A74,'egyeni-ranglista'!$A:$A,0),BN$280))</f>
        <v>94.466728938110251</v>
      </c>
      <c r="BO74" s="1" t="s">
        <v>1291</v>
      </c>
      <c r="BP74" s="43"/>
      <c r="BQ74" s="9"/>
      <c r="BR74" s="43"/>
      <c r="BS74" s="9"/>
      <c r="BT74" s="43"/>
      <c r="BU74" s="9"/>
      <c r="BV74" s="43"/>
      <c r="BW74" s="9"/>
      <c r="BX74" s="43"/>
      <c r="BY74" s="9"/>
      <c r="BZ74" s="43"/>
      <c r="CA74" s="9"/>
      <c r="CB74" s="43"/>
      <c r="CC74" s="9"/>
      <c r="CD74" s="43"/>
      <c r="CE74" s="9"/>
      <c r="CF74" s="43"/>
      <c r="CG74" s="1" t="s">
        <v>1290</v>
      </c>
      <c r="CH74" s="43"/>
      <c r="CI74" s="9"/>
      <c r="CJ74" s="43"/>
      <c r="CK74" s="9"/>
      <c r="CL74" s="43"/>
      <c r="CM74" s="9"/>
      <c r="CN74" s="43"/>
      <c r="CO74" s="9"/>
      <c r="CP74" s="43"/>
      <c r="CQ74" s="9"/>
      <c r="CR74" s="43"/>
      <c r="CS74" s="9"/>
      <c r="CT74" s="43"/>
      <c r="CU74" s="9"/>
      <c r="CV74" s="43"/>
      <c r="CW74" s="9"/>
      <c r="CX74" s="43"/>
      <c r="CY74" s="9"/>
      <c r="CZ74" s="43"/>
      <c r="DA74" s="9"/>
      <c r="DB74" s="43"/>
      <c r="DD74" s="43"/>
      <c r="DF74" s="43"/>
      <c r="DH74" s="43"/>
      <c r="DJ74" s="43"/>
      <c r="DL74" s="43"/>
      <c r="DN74" s="43"/>
      <c r="DP74" s="43"/>
      <c r="DQ74" s="9"/>
      <c r="DT74" s="43"/>
      <c r="DV74" s="43"/>
      <c r="DX74" s="43"/>
      <c r="DZ74" s="43"/>
      <c r="EB74" s="43"/>
      <c r="ED74" s="43"/>
      <c r="EF74" s="43"/>
      <c r="EH74" s="43"/>
      <c r="EJ74" s="43"/>
      <c r="EL74" s="43"/>
      <c r="EN74" s="43"/>
      <c r="EP74" s="43"/>
      <c r="ER74" s="43"/>
      <c r="ET74" s="43"/>
      <c r="EU74" s="9"/>
      <c r="EV74" s="43"/>
      <c r="EW74" s="9"/>
      <c r="EX74" s="43"/>
      <c r="EY74" s="9"/>
      <c r="EZ74" s="43"/>
      <c r="FA74" s="9"/>
      <c r="FB74" s="43"/>
      <c r="FC74" s="9"/>
      <c r="FD74" s="43"/>
      <c r="FF74" s="43"/>
      <c r="FG74" s="9"/>
      <c r="FH74" s="43"/>
      <c r="FI74" s="9"/>
      <c r="FJ74" s="43"/>
      <c r="FK74" s="9"/>
      <c r="FL74" s="43"/>
      <c r="FM74" s="9"/>
      <c r="FN74" s="43"/>
      <c r="FP74" s="43"/>
      <c r="FQ74" s="9"/>
      <c r="FR74" s="43"/>
      <c r="FS74" s="9"/>
      <c r="FT74" s="43"/>
      <c r="FU74" s="9"/>
      <c r="FV74" s="43"/>
      <c r="FW74" s="9"/>
      <c r="FX74" s="43"/>
      <c r="FY74" s="9"/>
      <c r="FZ74" s="43"/>
      <c r="GA74" s="9"/>
      <c r="GB74" s="43"/>
      <c r="GC74" s="9"/>
      <c r="GD74" s="43"/>
      <c r="GE74" s="9"/>
      <c r="GF74" s="43"/>
      <c r="GG74" s="9"/>
      <c r="GH74" s="43"/>
      <c r="GI74" s="9"/>
      <c r="GJ74" s="43"/>
      <c r="GK74" s="9"/>
      <c r="GL74" s="43"/>
      <c r="GM74" s="9"/>
      <c r="GN74" s="43"/>
      <c r="GO74" s="9"/>
      <c r="GP74" s="43"/>
      <c r="GQ74" s="9"/>
      <c r="GR74" s="43"/>
      <c r="GS74" s="9"/>
      <c r="GT74" s="43"/>
      <c r="GU74" s="9"/>
      <c r="GV74" s="43"/>
      <c r="GW74" s="9"/>
      <c r="GX74" s="43"/>
      <c r="GY74" s="9"/>
      <c r="GZ74" s="43"/>
      <c r="HA74" s="9"/>
      <c r="HB74" s="43"/>
      <c r="HC74" s="9"/>
      <c r="HD74" s="43"/>
      <c r="HE74" s="9"/>
      <c r="HF74" s="43"/>
      <c r="HG74" s="9"/>
      <c r="HH74" s="43"/>
      <c r="HI74" s="9"/>
      <c r="HJ74" s="43"/>
      <c r="HK74" s="9"/>
      <c r="HL74" s="43"/>
      <c r="HM74" s="9"/>
      <c r="HN74" s="43"/>
      <c r="HO74" s="9"/>
      <c r="HP74" s="43"/>
      <c r="HQ74" s="9"/>
      <c r="HR74" s="43"/>
      <c r="HS74" s="9"/>
      <c r="HT74" s="43"/>
      <c r="HU74" s="9"/>
      <c r="HV74" s="43"/>
      <c r="HW74" s="9"/>
      <c r="HX74" s="43"/>
      <c r="HY74" s="9"/>
      <c r="HZ74" s="43"/>
      <c r="IA74" s="9"/>
      <c r="IB74" s="43"/>
      <c r="IC74" s="9"/>
      <c r="ID74" s="43"/>
      <c r="IE74" s="9"/>
      <c r="IF74" s="43"/>
      <c r="IG74" s="9"/>
      <c r="IH74" s="43"/>
      <c r="II74" s="9"/>
      <c r="IJ74" s="43"/>
      <c r="IK74" s="9"/>
      <c r="IL74" s="43"/>
      <c r="IM74" s="9"/>
      <c r="IN74" s="43"/>
      <c r="IO74" s="9"/>
      <c r="IP74" s="43"/>
      <c r="IQ74" s="9"/>
      <c r="IR74" s="43"/>
      <c r="IS74" s="9"/>
      <c r="IT74" s="43"/>
      <c r="IU74" s="9"/>
      <c r="IV74" s="43"/>
      <c r="IW74" s="9"/>
      <c r="IX74" s="43"/>
      <c r="IY74" s="9"/>
      <c r="IZ74" s="43"/>
      <c r="JA74" s="9"/>
      <c r="JB74" s="43"/>
      <c r="JC74" s="9"/>
      <c r="JD74" s="43"/>
      <c r="JE74" s="9"/>
      <c r="JF74" s="43"/>
      <c r="JG74" s="9"/>
      <c r="JH74" s="43"/>
      <c r="JI74" s="9"/>
      <c r="JJ74" s="43"/>
      <c r="JK74" s="9"/>
      <c r="JL74" s="43"/>
      <c r="JM74" s="9"/>
      <c r="JN74" s="43"/>
      <c r="JO74" s="9"/>
      <c r="JP74" s="43"/>
      <c r="JQ74" s="9"/>
      <c r="JR74" s="43"/>
      <c r="JS74" s="9"/>
      <c r="JT74" s="43"/>
      <c r="JU74" s="9"/>
      <c r="JV74" s="43"/>
      <c r="JW74" s="9"/>
      <c r="JX74" s="43"/>
      <c r="JY74" s="9"/>
      <c r="JZ74" s="43"/>
      <c r="KA74" s="9"/>
      <c r="KB74" s="43"/>
      <c r="KC74" s="9"/>
      <c r="KD74" s="43"/>
      <c r="KE74" s="9"/>
      <c r="KF74" s="43"/>
      <c r="KG74" s="9"/>
      <c r="KH74" s="43"/>
      <c r="KI74" s="9"/>
      <c r="KJ74" s="43"/>
      <c r="KK74" s="9"/>
      <c r="KL74" s="43"/>
      <c r="KM74" s="9"/>
      <c r="KN74" s="43"/>
      <c r="KO74" s="9"/>
      <c r="KP74" s="43"/>
      <c r="KQ74" s="9"/>
      <c r="KR74" s="43"/>
      <c r="KS74" s="9"/>
      <c r="KT74" s="43"/>
      <c r="KU74" s="9"/>
      <c r="KV74" s="43"/>
      <c r="KW74" s="9"/>
      <c r="KX74" s="43"/>
      <c r="KY74" s="9"/>
      <c r="KZ74" s="43"/>
      <c r="LA74" s="9"/>
      <c r="LB74" s="43"/>
      <c r="LC74" s="9"/>
      <c r="LD74" s="43"/>
      <c r="LE74" s="9"/>
      <c r="LF74" s="43"/>
      <c r="LG74" s="9"/>
      <c r="LH74" s="43"/>
      <c r="LI74" s="9"/>
      <c r="LJ74" s="43"/>
      <c r="LK74" s="9"/>
      <c r="LL74" s="43"/>
      <c r="LM74" s="9"/>
      <c r="LN74" s="43"/>
      <c r="LO74" s="9"/>
      <c r="LP74" s="43"/>
      <c r="LQ74" s="9"/>
      <c r="LR74" s="43"/>
      <c r="LS74" s="9"/>
      <c r="LT74" s="43"/>
      <c r="LU74" s="9"/>
      <c r="LV74" s="43"/>
      <c r="LW74" s="9"/>
      <c r="LX74" s="43"/>
      <c r="LY74" s="9"/>
      <c r="LZ74" s="43"/>
      <c r="MA74" s="9"/>
      <c r="MB74" s="43"/>
      <c r="MC74" s="9"/>
      <c r="MD74" s="43"/>
      <c r="ME74" s="9"/>
      <c r="MF74" s="43"/>
      <c r="MG74" s="9"/>
      <c r="MH74" s="43"/>
      <c r="MI74" s="9"/>
      <c r="MJ74" s="43"/>
      <c r="MK74" s="9"/>
      <c r="ML74" s="43"/>
      <c r="MM74" s="9"/>
      <c r="MN74" s="43"/>
      <c r="MO74" s="9"/>
      <c r="MP74" s="43"/>
      <c r="MQ74" s="9"/>
      <c r="MR74" s="43"/>
      <c r="MS74" s="9"/>
      <c r="MT74" s="43"/>
      <c r="MU74" s="9"/>
    </row>
    <row r="75" spans="1:359">
      <c r="A75" s="1" t="s">
        <v>181</v>
      </c>
      <c r="C75" s="9"/>
      <c r="D75" s="43" t="s">
        <v>206</v>
      </c>
      <c r="F75" s="43">
        <v>55</v>
      </c>
      <c r="G75" s="1" t="s">
        <v>67</v>
      </c>
      <c r="H75" s="43" t="s">
        <v>206</v>
      </c>
      <c r="J75" s="43" t="s">
        <v>206</v>
      </c>
      <c r="L75" s="43"/>
      <c r="M75" s="9"/>
      <c r="N75" s="43" t="s">
        <v>206</v>
      </c>
      <c r="P75" s="43" t="s">
        <v>206</v>
      </c>
      <c r="R75" s="43" t="s">
        <v>206</v>
      </c>
      <c r="T75" s="43">
        <v>68.946413197318805</v>
      </c>
      <c r="U75" s="9" t="s">
        <v>22</v>
      </c>
      <c r="V75" s="43"/>
      <c r="W75" s="9"/>
      <c r="X75" s="43"/>
      <c r="Y75" s="9"/>
      <c r="Z75" s="43"/>
      <c r="AA75" s="9"/>
      <c r="AB75" s="43" t="s">
        <v>206</v>
      </c>
      <c r="AD75" s="43" t="s">
        <v>206</v>
      </c>
      <c r="AR75" s="9"/>
      <c r="AS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43"/>
      <c r="DD75" s="43"/>
      <c r="DF75" s="43"/>
      <c r="DH75" s="43"/>
      <c r="DJ75" s="43"/>
      <c r="DL75" s="43"/>
      <c r="DP75" s="9"/>
      <c r="DQ75" s="9"/>
      <c r="EB75" s="43"/>
      <c r="EF75" s="43"/>
      <c r="EH75" s="43"/>
      <c r="EJ75" s="43"/>
      <c r="EP75" s="43"/>
      <c r="ET75" s="43"/>
      <c r="EV75" s="43"/>
      <c r="EX75" s="43"/>
      <c r="EZ75" s="43"/>
      <c r="FB75" s="43"/>
      <c r="FD75" s="43"/>
      <c r="FF75" s="9"/>
      <c r="FG75" s="9"/>
      <c r="FH75" s="9"/>
      <c r="FI75" s="9"/>
      <c r="FJ75" s="9"/>
      <c r="FK75" s="9"/>
      <c r="FL75" s="9"/>
      <c r="FM75" s="9"/>
      <c r="FN75" s="43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43"/>
      <c r="HG75" s="9"/>
      <c r="HH75" s="43"/>
      <c r="HI75" s="9"/>
      <c r="HJ75" s="43"/>
      <c r="HK75" s="9"/>
      <c r="HL75" s="43"/>
      <c r="HM75" s="9"/>
      <c r="HN75" s="43"/>
      <c r="HO75" s="9"/>
      <c r="HP75" s="43"/>
      <c r="HQ75" s="9"/>
      <c r="HR75" s="43"/>
      <c r="HS75" s="9"/>
      <c r="HT75" s="43"/>
      <c r="HU75" s="9"/>
      <c r="HV75" s="43"/>
      <c r="HW75" s="9"/>
      <c r="HX75" s="43"/>
      <c r="HY75" s="9"/>
      <c r="HZ75" s="43"/>
      <c r="IA75" s="9"/>
      <c r="IB75" s="43"/>
      <c r="IC75" s="9"/>
      <c r="ID75" s="43"/>
      <c r="IE75" s="9"/>
      <c r="IF75" s="43"/>
      <c r="IG75" s="9"/>
      <c r="IH75" s="43"/>
      <c r="II75" s="9"/>
      <c r="IJ75" s="43"/>
      <c r="IK75" s="9"/>
      <c r="IL75" s="43"/>
      <c r="IM75" s="9"/>
      <c r="IN75" s="43"/>
      <c r="IO75" s="9"/>
      <c r="IP75" s="43"/>
      <c r="IQ75" s="9"/>
      <c r="IR75" s="43"/>
      <c r="IS75" s="9"/>
      <c r="IT75" s="43"/>
      <c r="IU75" s="9"/>
      <c r="IV75" s="43"/>
      <c r="IW75" s="9"/>
      <c r="IX75" s="43"/>
      <c r="IY75" s="9"/>
      <c r="IZ75" s="43"/>
      <c r="JA75" s="9"/>
      <c r="JB75" s="43"/>
      <c r="JC75" s="9"/>
      <c r="JD75" s="43"/>
      <c r="JE75" s="9"/>
      <c r="JF75" s="43"/>
      <c r="JG75" s="9"/>
      <c r="JH75" s="43"/>
      <c r="JI75" s="9"/>
      <c r="JJ75" s="43"/>
      <c r="JK75" s="9"/>
      <c r="JL75" s="43"/>
      <c r="JM75" s="9"/>
      <c r="JN75" s="43"/>
      <c r="JO75" s="9"/>
      <c r="JP75" s="43"/>
      <c r="JQ75" s="9"/>
      <c r="JR75" s="43"/>
      <c r="JS75" s="9"/>
      <c r="JT75" s="43"/>
      <c r="JU75" s="9"/>
      <c r="JV75" s="43"/>
      <c r="JW75" s="9"/>
      <c r="JX75" s="43"/>
      <c r="JY75" s="9"/>
      <c r="JZ75" s="43"/>
      <c r="KA75" s="9"/>
      <c r="KB75" s="43"/>
      <c r="KC75" s="9"/>
      <c r="KD75" s="43"/>
      <c r="KE75" s="9"/>
      <c r="KF75" s="43"/>
      <c r="KG75" s="9"/>
      <c r="KH75" s="43"/>
      <c r="KI75" s="9"/>
      <c r="KJ75" s="43"/>
      <c r="KK75" s="9"/>
      <c r="KL75" s="43"/>
      <c r="KM75" s="9"/>
      <c r="KN75" s="43"/>
      <c r="KO75" s="9"/>
      <c r="KP75" s="43"/>
      <c r="KQ75" s="9"/>
      <c r="KR75" s="43"/>
      <c r="KS75" s="9"/>
      <c r="KT75" s="43"/>
      <c r="KU75" s="9"/>
      <c r="KV75" s="43"/>
      <c r="KW75" s="9"/>
      <c r="KX75" s="43"/>
      <c r="KY75" s="9"/>
      <c r="KZ75" s="43"/>
      <c r="LA75" s="9"/>
      <c r="LB75" s="43"/>
      <c r="LC75" s="9"/>
      <c r="LD75" s="43"/>
      <c r="LE75" s="9"/>
      <c r="LF75" s="43"/>
      <c r="LG75" s="9"/>
      <c r="LH75" s="43"/>
      <c r="LI75" s="9"/>
      <c r="LJ75" s="43"/>
      <c r="LK75" s="9"/>
      <c r="LL75" s="43"/>
      <c r="LM75" s="9"/>
      <c r="LN75" s="43"/>
      <c r="LO75" s="9"/>
      <c r="LP75" s="43"/>
      <c r="LQ75" s="9"/>
      <c r="LR75" s="43"/>
      <c r="LS75" s="9"/>
      <c r="LT75" s="43"/>
      <c r="LU75" s="9"/>
      <c r="LV75" s="43"/>
      <c r="LW75" s="9"/>
      <c r="LX75" s="43"/>
      <c r="LY75" s="9"/>
      <c r="LZ75" s="43"/>
      <c r="MA75" s="9"/>
      <c r="MB75" s="43"/>
      <c r="MC75" s="9"/>
      <c r="MD75" s="43"/>
      <c r="ME75" s="9"/>
      <c r="MF75" s="43"/>
      <c r="MG75" s="9"/>
      <c r="MH75" s="43"/>
      <c r="MI75" s="9"/>
      <c r="MJ75" s="43"/>
      <c r="MK75" s="9"/>
      <c r="ML75" s="43"/>
      <c r="MM75" s="9"/>
      <c r="MN75" s="43"/>
      <c r="MO75" s="9"/>
      <c r="MP75" s="43"/>
      <c r="MQ75" s="9"/>
      <c r="MR75" s="43"/>
      <c r="MS75" s="9"/>
      <c r="MT75" s="43"/>
      <c r="MU75" s="9"/>
    </row>
    <row r="76" spans="1:359">
      <c r="A76" s="32" t="s">
        <v>730</v>
      </c>
      <c r="L76" s="43"/>
      <c r="M76" s="9"/>
      <c r="N76" s="43"/>
      <c r="O76" s="9"/>
      <c r="P76" s="43"/>
      <c r="R76" s="43"/>
      <c r="T76" s="43"/>
      <c r="V76" s="43"/>
      <c r="X76" s="43"/>
      <c r="Y76" s="9"/>
      <c r="Z76" s="43"/>
      <c r="AA76" s="9"/>
      <c r="AB76" s="43"/>
      <c r="AD76" s="43"/>
      <c r="AP76" s="43"/>
      <c r="AQ76" s="9"/>
      <c r="AR76" s="43"/>
      <c r="AS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43">
        <f>SUM(INDEX('egyeni-ranglista'!$1:$1048576,MATCH($A76,'egyeni-ranglista'!$A:$A,0),CJ$279):INDEX('egyeni-ranglista'!$1:$1048576,MATCH($A76,'egyeni-ranglista'!$A:$A,0),CJ$280))</f>
        <v>0</v>
      </c>
      <c r="CK76" s="9" t="s">
        <v>733</v>
      </c>
      <c r="CL76" s="43"/>
      <c r="CM76" s="9"/>
      <c r="CN76" s="43"/>
      <c r="CO76" s="9"/>
      <c r="CP76" s="43"/>
      <c r="CQ76" s="9"/>
      <c r="CR76" s="43"/>
      <c r="CS76" s="9"/>
      <c r="CT76" s="43"/>
      <c r="CU76" s="9"/>
      <c r="CV76" s="43"/>
      <c r="CW76" s="9"/>
      <c r="CX76" s="43"/>
      <c r="CY76" s="9"/>
      <c r="CZ76" s="43"/>
      <c r="DA76" s="9"/>
      <c r="DB76" s="43"/>
      <c r="DD76" s="43"/>
      <c r="DF76" s="43"/>
      <c r="DH76" s="43"/>
      <c r="DJ76" s="43"/>
      <c r="DL76" s="43"/>
      <c r="EB76" s="43"/>
      <c r="EF76" s="43"/>
      <c r="EG76" s="9"/>
      <c r="EH76" s="43"/>
      <c r="EI76" s="9"/>
      <c r="EJ76" s="43"/>
      <c r="EK76" s="9"/>
      <c r="EP76" s="43"/>
      <c r="EQ76" s="9"/>
      <c r="ER76" s="43"/>
      <c r="ES76" s="9"/>
      <c r="ET76" s="43"/>
      <c r="EV76" s="43"/>
      <c r="EX76" s="43"/>
      <c r="EZ76" s="43"/>
      <c r="FB76" s="43"/>
      <c r="FD76" s="43"/>
      <c r="FE76" s="9"/>
      <c r="FF76" s="43"/>
      <c r="FG76" s="9"/>
      <c r="FH76" s="43"/>
      <c r="FI76" s="9"/>
      <c r="FJ76" s="43"/>
      <c r="FK76" s="9"/>
      <c r="FL76" s="43"/>
      <c r="FM76" s="9"/>
      <c r="FN76" s="43"/>
      <c r="FO76" s="9"/>
      <c r="FP76" s="43"/>
      <c r="FQ76" s="9"/>
      <c r="FR76" s="43"/>
      <c r="FS76" s="9"/>
      <c r="FT76" s="43"/>
      <c r="FU76" s="9"/>
      <c r="FV76" s="43"/>
      <c r="FW76" s="9"/>
      <c r="FX76" s="43"/>
      <c r="FY76" s="9"/>
      <c r="FZ76" s="43"/>
      <c r="GA76" s="9"/>
      <c r="GB76" s="43"/>
      <c r="GC76" s="9"/>
      <c r="GD76" s="43"/>
      <c r="GE76" s="9"/>
      <c r="GF76" s="43"/>
      <c r="GG76" s="9"/>
      <c r="GH76" s="43"/>
      <c r="GI76" s="9"/>
      <c r="GJ76" s="43"/>
      <c r="GK76" s="9"/>
      <c r="GL76" s="43"/>
      <c r="GM76" s="9"/>
      <c r="GN76" s="43"/>
      <c r="GO76" s="9"/>
      <c r="GP76" s="43"/>
      <c r="GQ76" s="9"/>
      <c r="GR76" s="43"/>
      <c r="GS76" s="9"/>
      <c r="GT76" s="43"/>
      <c r="GU76" s="9"/>
      <c r="GV76" s="43"/>
      <c r="GW76" s="9"/>
      <c r="GX76" s="43"/>
      <c r="GY76" s="9"/>
      <c r="GZ76" s="43"/>
      <c r="HA76" s="9"/>
      <c r="HB76" s="43"/>
      <c r="HC76" s="9"/>
      <c r="HD76" s="43"/>
      <c r="HE76" s="9"/>
      <c r="HF76" s="43"/>
      <c r="HG76" s="9"/>
      <c r="HH76" s="43"/>
      <c r="HI76" s="9"/>
      <c r="HJ76" s="43"/>
      <c r="HK76" s="9"/>
      <c r="HL76" s="43"/>
      <c r="HM76" s="9"/>
      <c r="HN76" s="43"/>
      <c r="HO76" s="9"/>
      <c r="HP76" s="43"/>
      <c r="HQ76" s="9"/>
      <c r="HR76" s="43"/>
      <c r="HS76" s="9"/>
      <c r="HT76" s="43"/>
      <c r="HU76" s="9"/>
      <c r="HV76" s="43"/>
      <c r="HW76" s="9"/>
      <c r="HX76" s="43"/>
      <c r="HY76" s="9"/>
      <c r="HZ76" s="43"/>
      <c r="IA76" s="9"/>
      <c r="IB76" s="43"/>
      <c r="IC76" s="9"/>
      <c r="ID76" s="43"/>
      <c r="IE76" s="9"/>
      <c r="IF76" s="43"/>
      <c r="IG76" s="9"/>
      <c r="IH76" s="43"/>
      <c r="II76" s="9"/>
      <c r="IJ76" s="43"/>
      <c r="IK76" s="9"/>
      <c r="IL76" s="43"/>
      <c r="IM76" s="9"/>
      <c r="IN76" s="43"/>
      <c r="IO76" s="9"/>
      <c r="IP76" s="43"/>
      <c r="IQ76" s="9"/>
      <c r="IR76" s="43"/>
      <c r="IS76" s="9"/>
      <c r="IT76" s="43"/>
      <c r="IU76" s="9"/>
      <c r="IV76" s="43"/>
      <c r="IW76" s="9"/>
      <c r="IX76" s="43"/>
      <c r="IY76" s="9"/>
      <c r="IZ76" s="43"/>
      <c r="JA76" s="9"/>
      <c r="JB76" s="43"/>
      <c r="JC76" s="9"/>
      <c r="JD76" s="43"/>
      <c r="JE76" s="9"/>
      <c r="JF76" s="43"/>
      <c r="JG76" s="9"/>
      <c r="JH76" s="43"/>
      <c r="JI76" s="9"/>
      <c r="JJ76" s="43"/>
      <c r="JK76" s="9"/>
      <c r="JL76" s="43"/>
      <c r="JM76" s="9"/>
      <c r="JN76" s="43"/>
      <c r="JO76" s="9"/>
      <c r="JP76" s="43"/>
      <c r="JQ76" s="9"/>
      <c r="JR76" s="43"/>
      <c r="JS76" s="9"/>
      <c r="JT76" s="43"/>
      <c r="JU76" s="9"/>
      <c r="JV76" s="43"/>
      <c r="JW76" s="9"/>
      <c r="JX76" s="43"/>
      <c r="JY76" s="9"/>
      <c r="JZ76" s="43"/>
      <c r="KA76" s="9"/>
      <c r="KB76" s="43"/>
      <c r="KC76" s="9"/>
      <c r="KD76" s="43"/>
      <c r="KE76" s="9"/>
      <c r="KF76" s="43"/>
      <c r="KG76" s="9"/>
      <c r="KH76" s="43"/>
      <c r="KI76" s="9"/>
      <c r="KJ76" s="43"/>
      <c r="KK76" s="9"/>
      <c r="KL76" s="43"/>
      <c r="KM76" s="9"/>
      <c r="KN76" s="43"/>
      <c r="KO76" s="9"/>
      <c r="KP76" s="43"/>
      <c r="KQ76" s="9"/>
      <c r="KR76" s="43"/>
      <c r="KS76" s="9"/>
      <c r="KT76" s="43"/>
      <c r="KU76" s="9"/>
      <c r="KV76" s="43"/>
      <c r="KW76" s="9"/>
      <c r="KX76" s="43"/>
      <c r="KY76" s="9"/>
      <c r="KZ76" s="43"/>
      <c r="LA76" s="9"/>
      <c r="LB76" s="43"/>
      <c r="LC76" s="9"/>
      <c r="LD76" s="43"/>
      <c r="LE76" s="9"/>
      <c r="LF76" s="43"/>
      <c r="LG76" s="9"/>
      <c r="LH76" s="43"/>
      <c r="LI76" s="9"/>
      <c r="LJ76" s="43"/>
      <c r="LK76" s="9"/>
      <c r="LL76" s="43"/>
      <c r="LM76" s="9"/>
      <c r="LN76" s="43"/>
      <c r="LO76" s="9"/>
      <c r="LP76" s="43"/>
      <c r="LQ76" s="9"/>
      <c r="LR76" s="43"/>
      <c r="LS76" s="9"/>
      <c r="LT76" s="43"/>
      <c r="LU76" s="9"/>
      <c r="LV76" s="43"/>
      <c r="LW76" s="9"/>
      <c r="LX76" s="43"/>
      <c r="LY76" s="9"/>
      <c r="LZ76" s="43"/>
      <c r="MA76" s="9"/>
      <c r="MB76" s="43"/>
      <c r="MC76" s="9"/>
      <c r="MD76" s="43"/>
      <c r="ME76" s="9"/>
      <c r="MF76" s="43"/>
      <c r="MG76" s="9"/>
      <c r="MH76" s="43"/>
      <c r="MI76" s="9"/>
      <c r="MJ76" s="43"/>
      <c r="MK76" s="9"/>
      <c r="ML76" s="43"/>
      <c r="MM76" s="9"/>
      <c r="MN76" s="43"/>
      <c r="MO76" s="9"/>
      <c r="MP76" s="43"/>
      <c r="MQ76" s="9"/>
      <c r="MR76" s="43"/>
      <c r="MS76" s="9"/>
      <c r="MT76" s="43"/>
      <c r="MU76" s="9"/>
    </row>
    <row r="77" spans="1:359">
      <c r="A77" s="32" t="s">
        <v>159</v>
      </c>
      <c r="F77" s="43" t="s">
        <v>206</v>
      </c>
      <c r="H77" s="43" t="s">
        <v>206</v>
      </c>
      <c r="J77" s="43" t="s">
        <v>206</v>
      </c>
      <c r="L77" s="43"/>
      <c r="M77" s="9"/>
      <c r="N77" s="43" t="s">
        <v>206</v>
      </c>
      <c r="O77" s="9"/>
      <c r="P77" s="43">
        <v>0</v>
      </c>
      <c r="Q77" s="11" t="s">
        <v>154</v>
      </c>
      <c r="R77" s="43" t="s">
        <v>206</v>
      </c>
      <c r="T77" s="43" t="s">
        <v>206</v>
      </c>
      <c r="V77" s="43"/>
      <c r="W77" s="9"/>
      <c r="X77" s="43"/>
      <c r="Y77" s="9"/>
      <c r="Z77" s="43"/>
      <c r="AA77" s="9"/>
      <c r="AB77" s="43" t="s">
        <v>206</v>
      </c>
      <c r="AD77" s="43" t="s">
        <v>206</v>
      </c>
      <c r="AJ77" s="43">
        <v>0</v>
      </c>
      <c r="AK77" s="11" t="s">
        <v>154</v>
      </c>
      <c r="AL77" s="43"/>
      <c r="AN77" s="43"/>
      <c r="AP77" s="43"/>
      <c r="AR77" s="43"/>
      <c r="AS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43"/>
      <c r="DD77" s="43"/>
      <c r="DF77" s="43"/>
      <c r="DH77" s="43"/>
      <c r="DJ77" s="43"/>
      <c r="DL77" s="43"/>
      <c r="DP77" s="9"/>
      <c r="DQ77" s="9"/>
      <c r="EB77" s="43"/>
      <c r="EC77" s="63"/>
      <c r="EF77" s="43"/>
      <c r="EG77" s="63"/>
      <c r="EH77" s="43"/>
      <c r="EI77" s="63"/>
      <c r="EJ77" s="43"/>
      <c r="EK77" s="63"/>
      <c r="EP77" s="43"/>
      <c r="EQ77" s="63"/>
      <c r="ER77" s="43"/>
      <c r="ET77" s="43"/>
      <c r="EU77" s="9"/>
      <c r="EV77" s="43"/>
      <c r="EW77" s="9"/>
      <c r="EX77" s="43"/>
      <c r="EY77" s="9"/>
      <c r="EZ77" s="43"/>
      <c r="FA77" s="9"/>
      <c r="FB77" s="43"/>
      <c r="FC77" s="9"/>
      <c r="FD77" s="43"/>
      <c r="FE77" s="63"/>
      <c r="FF77" s="9"/>
      <c r="FG77" s="9"/>
      <c r="FH77" s="9"/>
      <c r="FI77" s="9"/>
      <c r="FJ77" s="9"/>
      <c r="FK77" s="9"/>
      <c r="FL77" s="9"/>
      <c r="FM77" s="9"/>
      <c r="FN77" s="43"/>
      <c r="FO77" s="63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43"/>
      <c r="HG77" s="9"/>
      <c r="HH77" s="43"/>
      <c r="HI77" s="9"/>
      <c r="HJ77" s="43"/>
      <c r="HK77" s="9"/>
      <c r="HL77" s="43"/>
      <c r="HM77" s="9"/>
      <c r="HN77" s="43"/>
      <c r="HO77" s="9"/>
      <c r="HP77" s="43"/>
      <c r="HQ77" s="9"/>
      <c r="HR77" s="43"/>
      <c r="HS77" s="9"/>
      <c r="HT77" s="43"/>
      <c r="HU77" s="9"/>
      <c r="HV77" s="43"/>
      <c r="HW77" s="9"/>
      <c r="HX77" s="43"/>
      <c r="HY77" s="9"/>
      <c r="HZ77" s="43"/>
      <c r="IA77" s="9"/>
      <c r="IB77" s="43"/>
      <c r="IC77" s="9"/>
      <c r="ID77" s="43"/>
      <c r="IE77" s="9"/>
      <c r="IF77" s="43"/>
      <c r="IG77" s="9"/>
      <c r="IH77" s="43"/>
      <c r="II77" s="9"/>
      <c r="IJ77" s="43"/>
      <c r="IK77" s="9"/>
      <c r="IL77" s="43"/>
      <c r="IM77" s="9"/>
      <c r="IN77" s="43"/>
      <c r="IO77" s="9"/>
      <c r="IP77" s="43"/>
      <c r="IQ77" s="9"/>
      <c r="IR77" s="43"/>
      <c r="IS77" s="9"/>
      <c r="IT77" s="43"/>
      <c r="IU77" s="9"/>
      <c r="IV77" s="43"/>
      <c r="IW77" s="9"/>
      <c r="IX77" s="43"/>
      <c r="IY77" s="9"/>
      <c r="IZ77" s="43"/>
      <c r="JA77" s="9"/>
      <c r="JB77" s="43"/>
      <c r="JC77" s="9"/>
      <c r="JD77" s="43"/>
      <c r="JE77" s="9"/>
      <c r="JF77" s="43"/>
      <c r="JG77" s="9"/>
      <c r="JH77" s="43"/>
      <c r="JI77" s="9"/>
      <c r="JJ77" s="43"/>
      <c r="JK77" s="9"/>
      <c r="JL77" s="43"/>
      <c r="JM77" s="9"/>
      <c r="JN77" s="43"/>
      <c r="JO77" s="9"/>
      <c r="JP77" s="43"/>
      <c r="JQ77" s="9"/>
      <c r="JR77" s="43"/>
      <c r="JS77" s="9"/>
      <c r="JT77" s="43"/>
      <c r="JU77" s="9"/>
      <c r="JV77" s="43"/>
      <c r="JW77" s="9"/>
      <c r="JX77" s="43"/>
      <c r="JY77" s="9"/>
      <c r="JZ77" s="43"/>
      <c r="KA77" s="9"/>
      <c r="KB77" s="43"/>
      <c r="KC77" s="9"/>
      <c r="KD77" s="43"/>
      <c r="KE77" s="9"/>
      <c r="KF77" s="43"/>
      <c r="KG77" s="9"/>
      <c r="KH77" s="43"/>
      <c r="KI77" s="9"/>
      <c r="KJ77" s="43"/>
      <c r="KK77" s="9"/>
      <c r="KL77" s="43"/>
      <c r="KM77" s="9"/>
      <c r="KN77" s="43"/>
      <c r="KO77" s="9"/>
      <c r="KP77" s="43"/>
      <c r="KQ77" s="9"/>
      <c r="KR77" s="43"/>
      <c r="KS77" s="9"/>
      <c r="KT77" s="43"/>
      <c r="KU77" s="9"/>
      <c r="KV77" s="43"/>
      <c r="KW77" s="9"/>
      <c r="KX77" s="43"/>
      <c r="KY77" s="9"/>
      <c r="KZ77" s="43"/>
      <c r="LA77" s="9"/>
      <c r="LB77" s="43"/>
      <c r="LC77" s="9"/>
      <c r="LD77" s="43"/>
      <c r="LE77" s="9"/>
      <c r="LF77" s="43"/>
      <c r="LG77" s="9"/>
      <c r="LH77" s="43"/>
      <c r="LI77" s="9"/>
      <c r="LJ77" s="43"/>
      <c r="LK77" s="9"/>
      <c r="LL77" s="43"/>
      <c r="LM77" s="9"/>
      <c r="LN77" s="43"/>
      <c r="LO77" s="9"/>
      <c r="LP77" s="43"/>
      <c r="LQ77" s="9"/>
      <c r="LR77" s="43"/>
      <c r="LS77" s="9"/>
      <c r="LT77" s="43"/>
      <c r="LU77" s="9"/>
      <c r="LV77" s="43"/>
      <c r="LW77" s="9"/>
      <c r="LX77" s="43"/>
      <c r="LY77" s="9"/>
      <c r="LZ77" s="43"/>
      <c r="MA77" s="9"/>
      <c r="MB77" s="43"/>
      <c r="MC77" s="9"/>
      <c r="MD77" s="43"/>
      <c r="ME77" s="9"/>
      <c r="MF77" s="43"/>
      <c r="MG77" s="9"/>
      <c r="MH77" s="43"/>
      <c r="MI77" s="9"/>
      <c r="MJ77" s="43"/>
      <c r="MK77" s="9"/>
      <c r="ML77" s="43"/>
      <c r="MM77" s="9"/>
      <c r="MN77" s="43"/>
      <c r="MO77" s="9"/>
      <c r="MP77" s="43"/>
      <c r="MQ77" s="9"/>
      <c r="MR77" s="43"/>
      <c r="MS77" s="9"/>
      <c r="MT77" s="43"/>
      <c r="MU77" s="9"/>
    </row>
    <row r="78" spans="1:359">
      <c r="A78" s="32" t="s">
        <v>728</v>
      </c>
      <c r="L78" s="43"/>
      <c r="M78" s="9"/>
      <c r="N78" s="43"/>
      <c r="O78" s="9"/>
      <c r="P78" s="43"/>
      <c r="R78" s="43"/>
      <c r="T78" s="43"/>
      <c r="V78" s="43"/>
      <c r="X78" s="43"/>
      <c r="Y78" s="9"/>
      <c r="Z78" s="43"/>
      <c r="AA78" s="9"/>
      <c r="AB78" s="43"/>
      <c r="AD78" s="43"/>
      <c r="AP78" s="43"/>
      <c r="AQ78" s="9"/>
      <c r="AR78" s="43"/>
      <c r="AS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43">
        <f>SUM(INDEX('egyeni-ranglista'!$1:$1048576,MATCH($A78,'egyeni-ranglista'!$A:$A,0),CJ$279):INDEX('egyeni-ranglista'!$1:$1048576,MATCH($A78,'egyeni-ranglista'!$A:$A,0),CJ$280))</f>
        <v>0</v>
      </c>
      <c r="CK78" s="9" t="s">
        <v>733</v>
      </c>
      <c r="CL78" s="43"/>
      <c r="CM78" s="9"/>
      <c r="CN78" s="43"/>
      <c r="CO78" s="9"/>
      <c r="CP78" s="43"/>
      <c r="CQ78" s="9"/>
      <c r="CR78" s="43"/>
      <c r="CS78" s="9"/>
      <c r="CT78" s="43"/>
      <c r="CU78" s="9"/>
      <c r="CV78" s="43"/>
      <c r="CW78" s="9"/>
      <c r="CX78" s="43"/>
      <c r="CY78" s="9"/>
      <c r="CZ78" s="43"/>
      <c r="DA78" s="9"/>
      <c r="DB78" s="43"/>
      <c r="DD78" s="43"/>
      <c r="DF78" s="43"/>
      <c r="DH78" s="43"/>
      <c r="DJ78" s="43"/>
      <c r="DL78" s="43"/>
      <c r="EB78" s="43"/>
      <c r="EF78" s="43"/>
      <c r="EH78" s="43"/>
      <c r="EJ78" s="43"/>
      <c r="EP78" s="43"/>
      <c r="ER78" s="43"/>
      <c r="ET78" s="43"/>
      <c r="EV78" s="43"/>
      <c r="EX78" s="43"/>
      <c r="EZ78" s="43"/>
      <c r="FB78" s="43"/>
      <c r="FD78" s="43"/>
      <c r="FF78" s="43"/>
      <c r="FG78" s="9"/>
      <c r="FH78" s="43"/>
      <c r="FI78" s="9"/>
      <c r="FJ78" s="43"/>
      <c r="FK78" s="9"/>
      <c r="FL78" s="43"/>
      <c r="FM78" s="9"/>
      <c r="FN78" s="43"/>
      <c r="FP78" s="43"/>
      <c r="FQ78" s="9"/>
      <c r="FR78" s="43"/>
      <c r="FS78" s="9"/>
      <c r="FT78" s="43"/>
      <c r="FU78" s="9"/>
      <c r="FV78" s="43"/>
      <c r="FW78" s="9"/>
      <c r="FX78" s="43"/>
      <c r="FY78" s="9"/>
      <c r="FZ78" s="43"/>
      <c r="GA78" s="9"/>
      <c r="GB78" s="43"/>
      <c r="GC78" s="9"/>
      <c r="GD78" s="43"/>
      <c r="GE78" s="9"/>
      <c r="GF78" s="43"/>
      <c r="GG78" s="9"/>
      <c r="GH78" s="43"/>
      <c r="GI78" s="9"/>
      <c r="GJ78" s="43"/>
      <c r="GK78" s="9"/>
      <c r="GL78" s="43"/>
      <c r="GM78" s="9"/>
      <c r="GN78" s="43"/>
      <c r="GO78" s="9"/>
      <c r="GP78" s="43"/>
      <c r="GQ78" s="9"/>
      <c r="GR78" s="43"/>
      <c r="GS78" s="9"/>
      <c r="GT78" s="43"/>
      <c r="GU78" s="9"/>
      <c r="GV78" s="43"/>
      <c r="GW78" s="9"/>
      <c r="GX78" s="43"/>
      <c r="GY78" s="9"/>
      <c r="GZ78" s="43"/>
      <c r="HA78" s="9"/>
      <c r="HB78" s="43"/>
      <c r="HC78" s="9"/>
      <c r="HD78" s="43"/>
      <c r="HE78" s="9"/>
      <c r="HF78" s="43"/>
      <c r="HG78" s="9"/>
      <c r="HH78" s="43"/>
      <c r="HI78" s="9"/>
      <c r="HJ78" s="43"/>
      <c r="HK78" s="9"/>
      <c r="HL78" s="43"/>
      <c r="HM78" s="9"/>
      <c r="HN78" s="43"/>
      <c r="HO78" s="9"/>
      <c r="HP78" s="43"/>
      <c r="HQ78" s="9"/>
      <c r="HR78" s="43"/>
      <c r="HS78" s="9"/>
      <c r="HT78" s="43"/>
      <c r="HU78" s="9"/>
      <c r="HV78" s="43"/>
      <c r="HW78" s="9"/>
      <c r="HX78" s="43"/>
      <c r="HY78" s="9"/>
      <c r="HZ78" s="43"/>
      <c r="IA78" s="9"/>
      <c r="IB78" s="43"/>
      <c r="IC78" s="9"/>
      <c r="ID78" s="43"/>
      <c r="IE78" s="9"/>
      <c r="IF78" s="43"/>
      <c r="IG78" s="9"/>
      <c r="IH78" s="43"/>
      <c r="II78" s="9"/>
      <c r="IJ78" s="43"/>
      <c r="IK78" s="9"/>
      <c r="IL78" s="43"/>
      <c r="IM78" s="9"/>
      <c r="IN78" s="43"/>
      <c r="IO78" s="9"/>
      <c r="IP78" s="43"/>
      <c r="IQ78" s="9"/>
      <c r="IR78" s="43"/>
      <c r="IS78" s="9"/>
      <c r="IT78" s="43"/>
      <c r="IU78" s="9"/>
      <c r="IV78" s="43"/>
      <c r="IW78" s="9"/>
      <c r="IX78" s="43"/>
      <c r="IY78" s="9"/>
      <c r="IZ78" s="43"/>
      <c r="JA78" s="9"/>
      <c r="JB78" s="43"/>
      <c r="JC78" s="9"/>
      <c r="JD78" s="43"/>
      <c r="JE78" s="9"/>
      <c r="JF78" s="43"/>
      <c r="JG78" s="9"/>
      <c r="JH78" s="43"/>
      <c r="JI78" s="9"/>
      <c r="JJ78" s="43"/>
      <c r="JK78" s="9"/>
      <c r="JL78" s="43"/>
      <c r="JM78" s="9"/>
      <c r="JN78" s="43"/>
      <c r="JO78" s="9"/>
      <c r="JP78" s="43"/>
      <c r="JQ78" s="9"/>
      <c r="JR78" s="43"/>
      <c r="JS78" s="9"/>
      <c r="JT78" s="43"/>
      <c r="JU78" s="9"/>
      <c r="JV78" s="43"/>
      <c r="JW78" s="9"/>
      <c r="JX78" s="43"/>
      <c r="JY78" s="9"/>
      <c r="JZ78" s="43"/>
      <c r="KA78" s="9"/>
      <c r="KB78" s="43"/>
      <c r="KC78" s="9"/>
      <c r="KD78" s="43"/>
      <c r="KE78" s="9"/>
      <c r="KF78" s="43"/>
      <c r="KG78" s="9"/>
      <c r="KH78" s="43"/>
      <c r="KI78" s="9"/>
      <c r="KJ78" s="43"/>
      <c r="KK78" s="9"/>
      <c r="KL78" s="43"/>
      <c r="KM78" s="9"/>
      <c r="KN78" s="43"/>
      <c r="KO78" s="9"/>
      <c r="KP78" s="43"/>
      <c r="KQ78" s="9"/>
      <c r="KR78" s="43"/>
      <c r="KS78" s="9"/>
      <c r="KT78" s="43"/>
      <c r="KU78" s="9"/>
      <c r="KV78" s="43"/>
      <c r="KW78" s="9"/>
      <c r="KX78" s="43"/>
      <c r="KY78" s="9"/>
      <c r="KZ78" s="43"/>
      <c r="LA78" s="9"/>
      <c r="LB78" s="43"/>
      <c r="LC78" s="9"/>
      <c r="LD78" s="43"/>
      <c r="LE78" s="9"/>
      <c r="LF78" s="43"/>
      <c r="LG78" s="9"/>
      <c r="LH78" s="43"/>
      <c r="LI78" s="9"/>
      <c r="LJ78" s="43"/>
      <c r="LK78" s="9"/>
      <c r="LL78" s="43"/>
      <c r="LM78" s="9"/>
      <c r="LN78" s="43"/>
      <c r="LO78" s="9"/>
      <c r="LP78" s="43"/>
      <c r="LQ78" s="9"/>
      <c r="LR78" s="43"/>
      <c r="LS78" s="9"/>
      <c r="LT78" s="43"/>
      <c r="LU78" s="9"/>
      <c r="LV78" s="43"/>
      <c r="LW78" s="9"/>
      <c r="LX78" s="43"/>
      <c r="LY78" s="9"/>
      <c r="LZ78" s="43"/>
      <c r="MA78" s="9"/>
      <c r="MB78" s="43"/>
      <c r="MC78" s="9"/>
      <c r="MD78" s="43"/>
      <c r="ME78" s="9"/>
      <c r="MF78" s="43"/>
      <c r="MG78" s="9"/>
      <c r="MH78" s="43"/>
      <c r="MI78" s="9"/>
      <c r="MJ78" s="43"/>
      <c r="MK78" s="9"/>
      <c r="ML78" s="43"/>
      <c r="MM78" s="9"/>
      <c r="MN78" s="43"/>
      <c r="MO78" s="9"/>
      <c r="MP78" s="43"/>
      <c r="MQ78" s="9"/>
      <c r="MR78" s="43"/>
      <c r="MS78" s="9"/>
      <c r="MT78" s="43"/>
      <c r="MU78" s="9"/>
    </row>
    <row r="79" spans="1:359">
      <c r="A79" s="32" t="s">
        <v>289</v>
      </c>
      <c r="L79" s="43"/>
      <c r="M79" s="9"/>
      <c r="N79" s="43"/>
      <c r="P79" s="43"/>
      <c r="R79" s="43"/>
      <c r="T79" s="43"/>
      <c r="V79" s="43"/>
      <c r="W79" s="9"/>
      <c r="X79" s="43">
        <v>0</v>
      </c>
      <c r="Y79" s="1" t="s">
        <v>290</v>
      </c>
      <c r="Z79" s="43"/>
      <c r="AA79" s="9"/>
      <c r="AB79" s="43"/>
      <c r="AD79" s="43"/>
      <c r="AR79" s="9"/>
      <c r="AS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43"/>
      <c r="DD79" s="43"/>
      <c r="DF79" s="43"/>
      <c r="DH79" s="43"/>
      <c r="DJ79" s="43"/>
      <c r="DL79" s="43"/>
      <c r="DP79" s="9"/>
      <c r="DQ79" s="9"/>
      <c r="EB79" s="43"/>
      <c r="EF79" s="43"/>
      <c r="EG79" s="9"/>
      <c r="EH79" s="43"/>
      <c r="EI79" s="9"/>
      <c r="EJ79" s="43"/>
      <c r="EK79" s="9"/>
      <c r="EP79" s="43"/>
      <c r="EQ79" s="9"/>
      <c r="ER79" s="43"/>
      <c r="ES79" s="9"/>
      <c r="ET79" s="43"/>
      <c r="EV79" s="43"/>
      <c r="EX79" s="43"/>
      <c r="EZ79" s="43"/>
      <c r="FB79" s="43"/>
      <c r="FD79" s="43"/>
      <c r="FE79" s="9"/>
      <c r="FF79" s="9"/>
      <c r="FG79" s="9"/>
      <c r="FH79" s="9"/>
      <c r="FI79" s="9"/>
      <c r="FJ79" s="9"/>
      <c r="FK79" s="9"/>
      <c r="FL79" s="9"/>
      <c r="FM79" s="9"/>
      <c r="FN79" s="43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43"/>
      <c r="HG79" s="9"/>
      <c r="HH79" s="43"/>
      <c r="HI79" s="9"/>
      <c r="HJ79" s="43"/>
      <c r="HK79" s="9"/>
      <c r="HL79" s="43"/>
      <c r="HM79" s="9"/>
      <c r="HN79" s="43"/>
      <c r="HO79" s="9"/>
      <c r="HP79" s="43"/>
      <c r="HQ79" s="9"/>
      <c r="HR79" s="43"/>
      <c r="HS79" s="9"/>
      <c r="HT79" s="43"/>
      <c r="HU79" s="9"/>
      <c r="HV79" s="43"/>
      <c r="HW79" s="9"/>
      <c r="HX79" s="43"/>
      <c r="HY79" s="9"/>
      <c r="HZ79" s="43"/>
      <c r="IA79" s="9"/>
      <c r="IB79" s="43"/>
      <c r="IC79" s="9"/>
      <c r="ID79" s="43"/>
      <c r="IE79" s="9"/>
      <c r="IF79" s="43"/>
      <c r="IG79" s="9"/>
      <c r="IH79" s="43"/>
      <c r="II79" s="9"/>
      <c r="IJ79" s="43"/>
      <c r="IK79" s="9"/>
      <c r="IL79" s="43"/>
      <c r="IM79" s="9"/>
      <c r="IN79" s="43"/>
      <c r="IO79" s="9"/>
      <c r="IP79" s="43"/>
      <c r="IQ79" s="9"/>
      <c r="IR79" s="43"/>
      <c r="IS79" s="9"/>
      <c r="IT79" s="43"/>
      <c r="IU79" s="9"/>
      <c r="IV79" s="43"/>
      <c r="IW79" s="9"/>
      <c r="IX79" s="43"/>
      <c r="IY79" s="9"/>
      <c r="IZ79" s="43"/>
      <c r="JA79" s="9"/>
      <c r="JB79" s="43"/>
      <c r="JC79" s="9"/>
      <c r="JD79" s="43"/>
      <c r="JE79" s="9"/>
      <c r="JF79" s="43"/>
      <c r="JG79" s="9"/>
      <c r="JH79" s="43"/>
      <c r="JI79" s="9"/>
      <c r="JJ79" s="43"/>
      <c r="JK79" s="9"/>
      <c r="JL79" s="43"/>
      <c r="JM79" s="9"/>
      <c r="JN79" s="43"/>
      <c r="JO79" s="9"/>
      <c r="JP79" s="43"/>
      <c r="JQ79" s="9"/>
      <c r="JR79" s="43"/>
      <c r="JS79" s="9"/>
      <c r="JT79" s="43"/>
      <c r="JU79" s="9"/>
      <c r="JV79" s="43"/>
      <c r="JW79" s="9"/>
      <c r="JX79" s="43"/>
      <c r="JY79" s="9"/>
      <c r="JZ79" s="43"/>
      <c r="KA79" s="9"/>
      <c r="KB79" s="43"/>
      <c r="KC79" s="9"/>
      <c r="KD79" s="43"/>
      <c r="KE79" s="9"/>
      <c r="KF79" s="43"/>
      <c r="KG79" s="9"/>
      <c r="KH79" s="43"/>
      <c r="KI79" s="9"/>
      <c r="KJ79" s="43"/>
      <c r="KK79" s="9"/>
      <c r="KL79" s="43"/>
      <c r="KM79" s="9"/>
      <c r="KN79" s="43"/>
      <c r="KO79" s="9"/>
      <c r="KP79" s="43"/>
      <c r="KQ79" s="9"/>
      <c r="KR79" s="43"/>
      <c r="KS79" s="9"/>
      <c r="KT79" s="43"/>
      <c r="KU79" s="9"/>
      <c r="KV79" s="43"/>
      <c r="KW79" s="9"/>
      <c r="KX79" s="43"/>
      <c r="KY79" s="9"/>
      <c r="KZ79" s="43"/>
      <c r="LA79" s="9"/>
      <c r="LB79" s="43"/>
      <c r="LC79" s="9"/>
      <c r="LD79" s="43"/>
      <c r="LE79" s="9"/>
      <c r="LF79" s="43"/>
      <c r="LG79" s="9"/>
      <c r="LH79" s="43"/>
      <c r="LI79" s="9"/>
      <c r="LJ79" s="43"/>
      <c r="LK79" s="9"/>
      <c r="LL79" s="43"/>
      <c r="LM79" s="9"/>
      <c r="LN79" s="43"/>
      <c r="LO79" s="9"/>
      <c r="LP79" s="43"/>
      <c r="LQ79" s="9"/>
      <c r="LR79" s="43"/>
      <c r="LS79" s="9"/>
      <c r="LT79" s="43"/>
      <c r="LU79" s="9"/>
      <c r="LV79" s="43"/>
      <c r="LW79" s="9"/>
      <c r="LX79" s="43"/>
      <c r="LY79" s="9"/>
      <c r="LZ79" s="43"/>
      <c r="MA79" s="9"/>
      <c r="MB79" s="43"/>
      <c r="MC79" s="9"/>
      <c r="MD79" s="43"/>
      <c r="ME79" s="9"/>
      <c r="MF79" s="43"/>
      <c r="MG79" s="9"/>
      <c r="MH79" s="43"/>
      <c r="MI79" s="9"/>
      <c r="MJ79" s="43"/>
      <c r="MK79" s="9"/>
      <c r="ML79" s="43"/>
      <c r="MM79" s="9"/>
      <c r="MN79" s="43"/>
      <c r="MO79" s="9"/>
      <c r="MP79" s="43"/>
      <c r="MQ79" s="9"/>
      <c r="MR79" s="43"/>
      <c r="MS79" s="9"/>
      <c r="MT79" s="43"/>
      <c r="MU79" s="9"/>
    </row>
    <row r="80" spans="1:359">
      <c r="A80" s="1" t="s">
        <v>83</v>
      </c>
      <c r="B80" s="43">
        <v>72</v>
      </c>
      <c r="C80" s="10" t="s">
        <v>201</v>
      </c>
      <c r="D80" s="43" t="s">
        <v>206</v>
      </c>
      <c r="F80" s="43">
        <v>72</v>
      </c>
      <c r="G80" s="10" t="s">
        <v>201</v>
      </c>
      <c r="H80" s="43" t="s">
        <v>206</v>
      </c>
      <c r="J80" s="43">
        <v>75.169639363027002</v>
      </c>
      <c r="K80" s="10" t="s">
        <v>201</v>
      </c>
      <c r="L80" s="43"/>
      <c r="M80" s="9"/>
      <c r="N80" s="43" t="s">
        <v>206</v>
      </c>
      <c r="P80" s="43" t="s">
        <v>206</v>
      </c>
      <c r="R80" s="43">
        <v>82.645493354752162</v>
      </c>
      <c r="S80" s="10" t="s">
        <v>201</v>
      </c>
      <c r="T80" s="43" t="s">
        <v>206</v>
      </c>
      <c r="V80" s="43"/>
      <c r="W80" s="9"/>
      <c r="X80" s="43"/>
      <c r="Y80" s="9"/>
      <c r="Z80" s="43"/>
      <c r="AA80" s="9"/>
      <c r="AB80" s="43" t="s">
        <v>206</v>
      </c>
      <c r="AD80" s="43" t="s">
        <v>206</v>
      </c>
      <c r="AR80" s="9"/>
      <c r="AS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43"/>
      <c r="CE80" s="9" t="s">
        <v>201</v>
      </c>
      <c r="CF80" s="43"/>
      <c r="CG80" s="9"/>
      <c r="CH80" s="43"/>
      <c r="CI80" s="9"/>
      <c r="CJ80" s="43"/>
      <c r="CK80" s="9"/>
      <c r="CL80" s="43"/>
      <c r="CM80" s="9"/>
      <c r="CN80" s="43"/>
      <c r="CO80" s="9"/>
      <c r="CP80" s="43"/>
      <c r="CQ80" s="9"/>
      <c r="CR80" s="43"/>
      <c r="CS80" s="9"/>
      <c r="CT80" s="43"/>
      <c r="CU80" s="9"/>
      <c r="CV80" s="43"/>
      <c r="CW80" s="9"/>
      <c r="CX80" s="43"/>
      <c r="CY80" s="9"/>
      <c r="CZ80" s="43"/>
      <c r="DA80" s="9"/>
      <c r="DB80" s="43"/>
      <c r="DD80" s="43"/>
      <c r="DF80" s="43"/>
      <c r="DH80" s="43"/>
      <c r="DJ80" s="43"/>
      <c r="DL80" s="43"/>
      <c r="DP80" s="9"/>
      <c r="DQ80" s="9"/>
      <c r="EB80" s="43"/>
      <c r="EC80" s="9"/>
      <c r="EF80" s="43"/>
      <c r="EH80" s="43"/>
      <c r="EJ80" s="43"/>
      <c r="EL80" s="43">
        <f>SUM(INDEX('egyeni-ranglista'!$1:$1048576,MATCH($A80,'egyeni-ranglista'!$A:$A,0),EL$279):INDEX('egyeni-ranglista'!$1:$1048576,MATCH($A80,'egyeni-ranglista'!$A:$A,0),EL$280))</f>
        <v>15.733224317043801</v>
      </c>
      <c r="EM80" s="10" t="s">
        <v>712</v>
      </c>
      <c r="EP80" s="43"/>
      <c r="ER80" s="43"/>
      <c r="ET80" s="43"/>
      <c r="EV80" s="43"/>
      <c r="EX80" s="43"/>
      <c r="EZ80" s="43"/>
      <c r="FB80" s="43"/>
      <c r="FD80" s="43"/>
      <c r="FF80" s="43"/>
      <c r="FG80" s="9"/>
      <c r="FH80" s="43"/>
      <c r="FI80" s="9"/>
      <c r="FJ80" s="43"/>
      <c r="FK80" s="9"/>
      <c r="FL80" s="43"/>
      <c r="FM80" s="9"/>
      <c r="FN80" s="43"/>
      <c r="FP80" s="43"/>
      <c r="FQ80" s="9"/>
      <c r="FR80" s="43"/>
      <c r="FS80" s="9"/>
      <c r="FT80" s="43"/>
      <c r="FU80" s="9"/>
      <c r="FV80" s="43"/>
      <c r="FW80" s="9"/>
      <c r="FX80" s="43"/>
      <c r="FY80" s="9"/>
      <c r="FZ80" s="43"/>
      <c r="GA80" s="9"/>
      <c r="GB80" s="43"/>
      <c r="GC80" s="9"/>
      <c r="GD80" s="43"/>
      <c r="GE80" s="9"/>
      <c r="GF80" s="43"/>
      <c r="GG80" s="9"/>
      <c r="GH80" s="43"/>
      <c r="GI80" s="9"/>
      <c r="GJ80" s="43"/>
      <c r="GK80" s="9"/>
      <c r="GL80" s="43"/>
      <c r="GM80" s="9"/>
      <c r="GN80" s="43"/>
      <c r="GO80" s="9"/>
      <c r="GP80" s="43"/>
      <c r="GQ80" s="9"/>
      <c r="GR80" s="43"/>
      <c r="GS80" s="9"/>
      <c r="GT80" s="43"/>
      <c r="GU80" s="9"/>
      <c r="GV80" s="43"/>
      <c r="GW80" s="9"/>
      <c r="GX80" s="43"/>
      <c r="GY80" s="9"/>
      <c r="GZ80" s="43"/>
      <c r="HA80" s="9"/>
      <c r="HB80" s="43"/>
      <c r="HC80" s="9"/>
      <c r="HD80" s="43"/>
      <c r="HE80" s="9"/>
      <c r="HF80" s="43"/>
      <c r="HG80" s="9"/>
      <c r="HH80" s="43"/>
      <c r="HI80" s="9"/>
      <c r="HJ80" s="43"/>
      <c r="HK80" s="9"/>
      <c r="HL80" s="43"/>
      <c r="HM80" s="9"/>
      <c r="HN80" s="43"/>
      <c r="HO80" s="9"/>
      <c r="HP80" s="43"/>
      <c r="HQ80" s="9"/>
      <c r="HR80" s="43"/>
      <c r="HS80" s="9"/>
      <c r="HT80" s="43"/>
      <c r="HU80" s="9"/>
      <c r="HV80" s="43"/>
      <c r="HW80" s="9"/>
      <c r="HX80" s="43"/>
      <c r="HY80" s="9"/>
      <c r="HZ80" s="43"/>
      <c r="IA80" s="9"/>
      <c r="IB80" s="43"/>
      <c r="IC80" s="9"/>
      <c r="ID80" s="43"/>
      <c r="IE80" s="9"/>
      <c r="IF80" s="43"/>
      <c r="IG80" s="9"/>
      <c r="IH80" s="43"/>
      <c r="II80" s="9"/>
      <c r="IJ80" s="43"/>
      <c r="IK80" s="9"/>
      <c r="IL80" s="43"/>
      <c r="IM80" s="9"/>
      <c r="IN80" s="43"/>
      <c r="IO80" s="9"/>
      <c r="IP80" s="43"/>
      <c r="IQ80" s="9"/>
      <c r="IR80" s="43"/>
      <c r="IS80" s="9"/>
      <c r="IT80" s="43"/>
      <c r="IU80" s="9"/>
      <c r="IV80" s="43"/>
      <c r="IW80" s="9"/>
      <c r="IX80" s="43"/>
      <c r="IY80" s="9"/>
      <c r="IZ80" s="43"/>
      <c r="JA80" s="9"/>
      <c r="JB80" s="43"/>
      <c r="JC80" s="9"/>
      <c r="JD80" s="43"/>
      <c r="JE80" s="9"/>
      <c r="JF80" s="43"/>
      <c r="JG80" s="9"/>
      <c r="JH80" s="43"/>
      <c r="JI80" s="9"/>
      <c r="JJ80" s="43"/>
      <c r="JK80" s="9"/>
      <c r="JL80" s="43"/>
      <c r="JM80" s="9"/>
      <c r="JN80" s="43"/>
      <c r="JO80" s="9"/>
      <c r="JP80" s="43"/>
      <c r="JQ80" s="9"/>
      <c r="JR80" s="43"/>
      <c r="JS80" s="9"/>
      <c r="JT80" s="43"/>
      <c r="JU80" s="9"/>
      <c r="JV80" s="43"/>
      <c r="JW80" s="9"/>
      <c r="JX80" s="43"/>
      <c r="JY80" s="9"/>
      <c r="JZ80" s="43"/>
      <c r="KA80" s="9"/>
      <c r="KB80" s="43"/>
      <c r="KC80" s="9"/>
      <c r="KD80" s="43"/>
      <c r="KE80" s="9"/>
      <c r="KF80" s="43"/>
      <c r="KG80" s="9"/>
      <c r="KH80" s="43"/>
      <c r="KI80" s="9"/>
      <c r="KJ80" s="43"/>
      <c r="KK80" s="9"/>
      <c r="KL80" s="43"/>
      <c r="KM80" s="9"/>
      <c r="KN80" s="43"/>
      <c r="KO80" s="9"/>
      <c r="KP80" s="43"/>
      <c r="KQ80" s="9"/>
      <c r="KR80" s="43"/>
      <c r="KS80" s="9"/>
      <c r="KT80" s="43"/>
      <c r="KU80" s="9"/>
      <c r="KV80" s="43"/>
      <c r="KW80" s="9"/>
      <c r="KX80" s="43"/>
      <c r="KY80" s="9"/>
      <c r="KZ80" s="43"/>
      <c r="LA80" s="9"/>
      <c r="LB80" s="43"/>
      <c r="LC80" s="9"/>
      <c r="LD80" s="43"/>
      <c r="LE80" s="9"/>
      <c r="LF80" s="43"/>
      <c r="LG80" s="9"/>
      <c r="LH80" s="43"/>
      <c r="LI80" s="9"/>
      <c r="LJ80" s="43"/>
      <c r="LK80" s="9"/>
      <c r="LL80" s="43"/>
      <c r="LM80" s="9"/>
      <c r="LN80" s="43"/>
      <c r="LO80" s="9"/>
      <c r="LP80" s="43"/>
      <c r="LQ80" s="9"/>
      <c r="LR80" s="43"/>
      <c r="LS80" s="9"/>
      <c r="LT80" s="43"/>
      <c r="LU80" s="9"/>
      <c r="LV80" s="43"/>
      <c r="LW80" s="9"/>
      <c r="LX80" s="43"/>
      <c r="LY80" s="9"/>
      <c r="LZ80" s="43"/>
      <c r="MA80" s="9"/>
      <c r="MB80" s="43"/>
      <c r="MC80" s="9"/>
      <c r="MD80" s="43"/>
      <c r="ME80" s="9"/>
      <c r="MF80" s="43"/>
      <c r="MG80" s="9"/>
      <c r="MH80" s="43"/>
      <c r="MI80" s="9"/>
      <c r="MJ80" s="43"/>
      <c r="MK80" s="9"/>
      <c r="ML80" s="43"/>
      <c r="MM80" s="9"/>
      <c r="MN80" s="43"/>
      <c r="MO80" s="9"/>
      <c r="MP80" s="43"/>
      <c r="MQ80" s="9"/>
      <c r="MR80" s="43"/>
      <c r="MS80" s="9"/>
      <c r="MT80" s="43"/>
      <c r="MU80" s="9"/>
    </row>
    <row r="81" spans="1:359">
      <c r="A81" s="1" t="s">
        <v>18</v>
      </c>
      <c r="C81" s="9"/>
      <c r="E81" s="9" t="s">
        <v>96</v>
      </c>
      <c r="G81" s="9" t="s">
        <v>96</v>
      </c>
      <c r="H81" s="43" t="s">
        <v>206</v>
      </c>
      <c r="J81" s="43" t="s">
        <v>206</v>
      </c>
      <c r="L81" s="43"/>
      <c r="M81" s="9"/>
      <c r="N81" s="43" t="s">
        <v>206</v>
      </c>
      <c r="P81" s="43" t="s">
        <v>206</v>
      </c>
      <c r="R81" s="43" t="s">
        <v>206</v>
      </c>
      <c r="T81" s="43" t="s">
        <v>206</v>
      </c>
      <c r="V81" s="43"/>
      <c r="W81" s="9"/>
      <c r="X81" s="43"/>
      <c r="Y81" s="9"/>
      <c r="Z81" s="43"/>
      <c r="AA81" s="9"/>
      <c r="AB81" s="43" t="s">
        <v>206</v>
      </c>
      <c r="AD81" s="43" t="s">
        <v>206</v>
      </c>
      <c r="AR81" s="9"/>
      <c r="AS81" s="9"/>
      <c r="BD81" s="43"/>
      <c r="BE81" s="9" t="s">
        <v>630</v>
      </c>
      <c r="BF81" s="43"/>
      <c r="BG81" s="9"/>
      <c r="BH81" s="43"/>
      <c r="BI81" s="9"/>
      <c r="BJ81" s="43"/>
      <c r="BK81" s="9"/>
      <c r="BL81" s="43"/>
      <c r="BM81" s="9"/>
      <c r="BN81" s="43">
        <f>SUM(INDEX('egyeni-ranglista'!$1:$1048576,MATCH($A81,'egyeni-ranglista'!$A:$A,0),BN$279):INDEX('egyeni-ranglista'!$1:$1048576,MATCH($A81,'egyeni-ranglista'!$A:$A,0),BN$280))</f>
        <v>1.5308251361583567</v>
      </c>
      <c r="BO81" s="9" t="s">
        <v>630</v>
      </c>
      <c r="BP81" s="43"/>
      <c r="BQ81" s="9"/>
      <c r="BR81" s="43"/>
      <c r="BS81" s="9"/>
      <c r="BT81" s="43"/>
      <c r="BU81" s="9"/>
      <c r="BV81" s="43"/>
      <c r="BW81" s="9"/>
      <c r="BX81" s="43"/>
      <c r="BY81" s="9"/>
      <c r="BZ81" s="43"/>
      <c r="CA81" s="9"/>
      <c r="CB81" s="43"/>
      <c r="CC81" s="9"/>
      <c r="CD81" s="43"/>
      <c r="CE81" s="9"/>
      <c r="CF81" s="43"/>
      <c r="CG81" s="9"/>
      <c r="CH81" s="43"/>
      <c r="CI81" s="9"/>
      <c r="CJ81" s="43"/>
      <c r="CK81" s="9"/>
      <c r="CL81" s="43"/>
      <c r="CM81" s="9"/>
      <c r="CN81" s="43"/>
      <c r="CO81" s="9"/>
      <c r="CP81" s="43"/>
      <c r="CQ81" s="9"/>
      <c r="CR81" s="43"/>
      <c r="CS81" s="9"/>
      <c r="CT81" s="43"/>
      <c r="CU81" s="9"/>
      <c r="CV81" s="43"/>
      <c r="CW81" s="9"/>
      <c r="CX81" s="43"/>
      <c r="CY81" s="9"/>
      <c r="CZ81" s="43"/>
      <c r="DA81" s="9"/>
      <c r="DB81" s="43"/>
      <c r="DD81" s="43"/>
      <c r="DF81" s="43"/>
      <c r="DH81" s="43"/>
      <c r="DJ81" s="43"/>
      <c r="DL81" s="43"/>
      <c r="DN81" s="43"/>
      <c r="DO81" s="9"/>
      <c r="DP81" s="43"/>
      <c r="DQ81" s="9"/>
      <c r="DT81" s="43"/>
      <c r="DU81" s="9"/>
      <c r="DV81" s="43"/>
      <c r="DW81" s="9"/>
      <c r="DX81" s="43"/>
      <c r="DY81" s="9"/>
      <c r="DZ81" s="43"/>
      <c r="EA81" s="9"/>
      <c r="EB81" s="43"/>
      <c r="ED81" s="43"/>
      <c r="EE81" s="9"/>
      <c r="EF81" s="43"/>
      <c r="EH81" s="43"/>
      <c r="EJ81" s="43"/>
      <c r="EL81" s="43"/>
      <c r="EM81" s="9"/>
      <c r="EN81" s="43"/>
      <c r="EO81" s="9"/>
      <c r="EP81" s="43"/>
      <c r="ER81" s="43"/>
      <c r="ET81" s="43"/>
      <c r="EV81" s="43"/>
      <c r="EX81" s="43"/>
      <c r="EZ81" s="43"/>
      <c r="FB81" s="43"/>
      <c r="FD81" s="43"/>
      <c r="FF81" s="43"/>
      <c r="FG81" s="9"/>
      <c r="FH81" s="43"/>
      <c r="FI81" s="9"/>
      <c r="FJ81" s="43"/>
      <c r="FK81" s="9"/>
      <c r="FL81" s="43"/>
      <c r="FM81" s="9"/>
      <c r="FN81" s="43"/>
      <c r="FP81" s="43"/>
      <c r="FQ81" s="9"/>
      <c r="FR81" s="43"/>
      <c r="FS81" s="9"/>
      <c r="FT81" s="43"/>
      <c r="FU81" s="9"/>
      <c r="FV81" s="43"/>
      <c r="FW81" s="9"/>
      <c r="FX81" s="43"/>
      <c r="FY81" s="9"/>
      <c r="FZ81" s="43"/>
      <c r="GA81" s="9"/>
      <c r="GB81" s="43"/>
      <c r="GC81" s="9"/>
      <c r="GD81" s="43"/>
      <c r="GE81" s="9"/>
      <c r="GF81" s="43"/>
      <c r="GG81" s="9"/>
      <c r="GH81" s="43"/>
      <c r="GI81" s="9"/>
      <c r="GJ81" s="43"/>
      <c r="GK81" s="9"/>
      <c r="GL81" s="43"/>
      <c r="GM81" s="9"/>
      <c r="GN81" s="43"/>
      <c r="GO81" s="9"/>
      <c r="GP81" s="43"/>
      <c r="GQ81" s="9"/>
      <c r="GR81" s="43"/>
      <c r="GS81" s="9"/>
      <c r="GT81" s="43"/>
      <c r="GU81" s="9"/>
      <c r="GV81" s="43"/>
      <c r="GW81" s="9"/>
      <c r="GX81" s="43"/>
      <c r="GY81" s="9"/>
      <c r="GZ81" s="43"/>
      <c r="HA81" s="9"/>
      <c r="HB81" s="43"/>
      <c r="HC81" s="9"/>
      <c r="HD81" s="43"/>
      <c r="HE81" s="9"/>
      <c r="HF81" s="43"/>
      <c r="HG81" s="9"/>
      <c r="HH81" s="43"/>
      <c r="HI81" s="9"/>
      <c r="HJ81" s="43"/>
      <c r="HK81" s="9"/>
      <c r="HL81" s="43"/>
      <c r="HM81" s="9"/>
      <c r="HN81" s="43"/>
      <c r="HO81" s="9"/>
      <c r="HP81" s="43"/>
      <c r="HQ81" s="9"/>
      <c r="HR81" s="43"/>
      <c r="HS81" s="9"/>
      <c r="HT81" s="43"/>
      <c r="HU81" s="9"/>
      <c r="HV81" s="43"/>
      <c r="HW81" s="9"/>
      <c r="HX81" s="43"/>
      <c r="HY81" s="9"/>
      <c r="HZ81" s="43"/>
      <c r="IA81" s="9"/>
      <c r="IB81" s="43"/>
      <c r="IC81" s="9"/>
      <c r="ID81" s="43"/>
      <c r="IE81" s="9"/>
      <c r="IF81" s="43"/>
      <c r="IG81" s="9"/>
      <c r="IH81" s="43"/>
      <c r="II81" s="9"/>
      <c r="IJ81" s="43"/>
      <c r="IK81" s="9"/>
      <c r="IL81" s="43"/>
      <c r="IM81" s="9"/>
      <c r="IN81" s="43"/>
      <c r="IO81" s="9"/>
      <c r="IP81" s="43"/>
      <c r="IQ81" s="9"/>
      <c r="IR81" s="43"/>
      <c r="IS81" s="9"/>
      <c r="IT81" s="43"/>
      <c r="IU81" s="9"/>
      <c r="IV81" s="43"/>
      <c r="IW81" s="9"/>
      <c r="IX81" s="43"/>
      <c r="IY81" s="9"/>
      <c r="IZ81" s="43"/>
      <c r="JA81" s="9"/>
      <c r="JB81" s="43"/>
      <c r="JC81" s="9"/>
      <c r="JD81" s="43"/>
      <c r="JE81" s="9"/>
      <c r="JF81" s="43"/>
      <c r="JG81" s="9"/>
      <c r="JH81" s="43"/>
      <c r="JI81" s="9"/>
      <c r="JJ81" s="43"/>
      <c r="JK81" s="9"/>
      <c r="JL81" s="43"/>
      <c r="JM81" s="9"/>
      <c r="JN81" s="43"/>
      <c r="JO81" s="9"/>
      <c r="JP81" s="43"/>
      <c r="JQ81" s="9"/>
      <c r="JR81" s="43"/>
      <c r="JS81" s="9"/>
      <c r="JT81" s="43"/>
      <c r="JU81" s="9"/>
      <c r="JV81" s="43"/>
      <c r="JW81" s="9"/>
      <c r="JX81" s="43"/>
      <c r="JY81" s="9"/>
      <c r="JZ81" s="43"/>
      <c r="KA81" s="9"/>
      <c r="KB81" s="43"/>
      <c r="KC81" s="9"/>
      <c r="KD81" s="43"/>
      <c r="KE81" s="9"/>
      <c r="KF81" s="43"/>
      <c r="KG81" s="9"/>
      <c r="KH81" s="43"/>
      <c r="KI81" s="9"/>
      <c r="KJ81" s="43"/>
      <c r="KK81" s="9"/>
      <c r="KL81" s="43"/>
      <c r="KM81" s="9"/>
      <c r="KN81" s="43"/>
      <c r="KO81" s="9"/>
      <c r="KP81" s="43"/>
      <c r="KQ81" s="9"/>
      <c r="KR81" s="43"/>
      <c r="KS81" s="9"/>
      <c r="KT81" s="43"/>
      <c r="KU81" s="9"/>
      <c r="KV81" s="43"/>
      <c r="KW81" s="9"/>
      <c r="KX81" s="43"/>
      <c r="KY81" s="9"/>
      <c r="KZ81" s="43"/>
      <c r="LA81" s="9"/>
      <c r="LB81" s="43"/>
      <c r="LC81" s="9"/>
      <c r="LD81" s="43"/>
      <c r="LE81" s="9"/>
      <c r="LF81" s="43"/>
      <c r="LG81" s="9"/>
      <c r="LH81" s="43"/>
      <c r="LI81" s="9"/>
      <c r="LJ81" s="43"/>
      <c r="LK81" s="9"/>
      <c r="LL81" s="43"/>
      <c r="LM81" s="9"/>
      <c r="LN81" s="43"/>
      <c r="LO81" s="9"/>
      <c r="LP81" s="43"/>
      <c r="LQ81" s="9"/>
      <c r="LR81" s="43"/>
      <c r="LS81" s="9"/>
      <c r="LT81" s="43"/>
      <c r="LU81" s="9"/>
      <c r="LV81" s="43"/>
      <c r="LW81" s="9"/>
      <c r="LX81" s="43"/>
      <c r="LY81" s="9"/>
      <c r="LZ81" s="43"/>
      <c r="MA81" s="9"/>
      <c r="MB81" s="43"/>
      <c r="MC81" s="9"/>
      <c r="MD81" s="43"/>
      <c r="ME81" s="9"/>
      <c r="MF81" s="43"/>
      <c r="MG81" s="9"/>
      <c r="MH81" s="43"/>
      <c r="MI81" s="9"/>
      <c r="MJ81" s="43"/>
      <c r="MK81" s="9"/>
      <c r="ML81" s="43"/>
      <c r="MM81" s="9"/>
      <c r="MN81" s="43"/>
      <c r="MO81" s="9"/>
      <c r="MP81" s="43"/>
      <c r="MQ81" s="9"/>
      <c r="MR81" s="43"/>
      <c r="MS81" s="9"/>
      <c r="MT81" s="43"/>
      <c r="MU81" s="9"/>
    </row>
    <row r="82" spans="1:359">
      <c r="A82" s="1" t="s">
        <v>1496</v>
      </c>
      <c r="C82" s="9"/>
      <c r="E82" s="9" t="s">
        <v>96</v>
      </c>
      <c r="G82" s="9" t="s">
        <v>96</v>
      </c>
      <c r="H82" s="43" t="s">
        <v>206</v>
      </c>
      <c r="J82" s="43" t="s">
        <v>206</v>
      </c>
      <c r="L82" s="43"/>
      <c r="M82" s="9"/>
      <c r="N82" s="43" t="s">
        <v>206</v>
      </c>
      <c r="P82" s="43" t="s">
        <v>206</v>
      </c>
      <c r="R82" s="43" t="s">
        <v>206</v>
      </c>
      <c r="T82" s="43" t="s">
        <v>206</v>
      </c>
      <c r="V82" s="43"/>
      <c r="W82" s="9"/>
      <c r="X82" s="43"/>
      <c r="Y82" s="9"/>
      <c r="Z82" s="43"/>
      <c r="AA82" s="9"/>
      <c r="AB82" s="43" t="s">
        <v>206</v>
      </c>
      <c r="AD82" s="43" t="s">
        <v>206</v>
      </c>
      <c r="AR82" s="9"/>
      <c r="AS82" s="9"/>
      <c r="BD82" s="43"/>
      <c r="BE82" s="9" t="s">
        <v>630</v>
      </c>
      <c r="BF82" s="43"/>
      <c r="BG82" s="9"/>
      <c r="BH82" s="43"/>
      <c r="BI82" s="9"/>
      <c r="BJ82" s="43"/>
      <c r="BK82" s="9"/>
      <c r="BL82" s="43"/>
      <c r="BM82" s="9"/>
      <c r="BN82" s="43">
        <f>SUM(INDEX('egyeni-ranglista'!$1:$1048576,MATCH($A82,'egyeni-ranglista'!$A:$A,0),BN$279):INDEX('egyeni-ranglista'!$1:$1048576,MATCH($A82,'egyeni-ranglista'!$A:$A,0),BN$280))</f>
        <v>0</v>
      </c>
      <c r="BO82" s="9" t="s">
        <v>630</v>
      </c>
      <c r="BP82" s="43"/>
      <c r="BQ82" s="9"/>
      <c r="BR82" s="43"/>
      <c r="BS82" s="9"/>
      <c r="BT82" s="43"/>
      <c r="BU82" s="9"/>
      <c r="BV82" s="43"/>
      <c r="BW82" s="9"/>
      <c r="BX82" s="43"/>
      <c r="BY82" s="9"/>
      <c r="BZ82" s="43"/>
      <c r="CA82" s="9"/>
      <c r="CB82" s="43"/>
      <c r="CC82" s="9"/>
      <c r="CD82" s="43"/>
      <c r="CE82" s="9"/>
      <c r="CF82" s="43"/>
      <c r="CG82" s="9"/>
      <c r="CH82" s="43"/>
      <c r="CI82" s="9"/>
      <c r="CJ82" s="43"/>
      <c r="CK82" s="9"/>
      <c r="CL82" s="43"/>
      <c r="CM82" s="9"/>
      <c r="CN82" s="43"/>
      <c r="CO82" s="9"/>
      <c r="CP82" s="43"/>
      <c r="CQ82" s="9"/>
      <c r="CR82" s="43"/>
      <c r="CS82" s="9"/>
      <c r="CT82" s="43"/>
      <c r="CU82" s="9"/>
      <c r="CV82" s="43"/>
      <c r="CW82" s="9"/>
      <c r="CX82" s="43"/>
      <c r="CY82" s="9"/>
      <c r="CZ82" s="43"/>
      <c r="DA82" s="9"/>
      <c r="DB82" s="43"/>
      <c r="DD82" s="43"/>
      <c r="DF82" s="43"/>
      <c r="DH82" s="43"/>
      <c r="DJ82" s="43"/>
      <c r="DL82" s="43"/>
      <c r="DN82" s="43"/>
      <c r="DO82" s="9"/>
      <c r="DP82" s="43"/>
      <c r="DQ82" s="9"/>
      <c r="DT82" s="43"/>
      <c r="DU82" s="9"/>
      <c r="DV82" s="43"/>
      <c r="DW82" s="9"/>
      <c r="DX82" s="43"/>
      <c r="DY82" s="9"/>
      <c r="DZ82" s="43"/>
      <c r="EA82" s="9"/>
      <c r="EB82" s="43"/>
      <c r="ED82" s="43"/>
      <c r="EE82" s="9"/>
      <c r="EF82" s="43"/>
      <c r="EH82" s="43"/>
      <c r="EJ82" s="43"/>
      <c r="EL82" s="43"/>
      <c r="EM82" s="9"/>
      <c r="EN82" s="43"/>
      <c r="EO82" s="9"/>
      <c r="EP82" s="43"/>
      <c r="ER82" s="43"/>
      <c r="ET82" s="43"/>
      <c r="EV82" s="43"/>
      <c r="EX82" s="43"/>
      <c r="EZ82" s="43"/>
      <c r="FB82" s="43"/>
      <c r="FD82" s="43"/>
      <c r="FF82" s="43"/>
      <c r="FG82" s="9"/>
      <c r="FH82" s="43"/>
      <c r="FI82" s="9"/>
      <c r="FJ82" s="43"/>
      <c r="FK82" s="9"/>
      <c r="FL82" s="43"/>
      <c r="FM82" s="9"/>
      <c r="FN82" s="43"/>
      <c r="FP82" s="43"/>
      <c r="FQ82" s="9"/>
      <c r="FR82" s="43"/>
      <c r="FS82" s="9"/>
      <c r="FT82" s="43"/>
      <c r="FU82" s="9"/>
      <c r="FV82" s="43"/>
      <c r="FW82" s="9"/>
      <c r="FX82" s="43"/>
      <c r="FY82" s="9"/>
      <c r="FZ82" s="43"/>
      <c r="GA82" s="9"/>
      <c r="GB82" s="43"/>
      <c r="GC82" s="9"/>
      <c r="GD82" s="43"/>
      <c r="GE82" s="9"/>
      <c r="GF82" s="43"/>
      <c r="GG82" s="9"/>
      <c r="GH82" s="43"/>
      <c r="GI82" s="9"/>
      <c r="GJ82" s="43"/>
      <c r="GK82" s="9"/>
      <c r="GL82" s="43"/>
      <c r="GM82" s="9"/>
      <c r="GN82" s="43"/>
      <c r="GO82" s="9"/>
      <c r="GP82" s="43"/>
      <c r="GQ82" s="9"/>
      <c r="GR82" s="43"/>
      <c r="GS82" s="9"/>
      <c r="GT82" s="43"/>
      <c r="GU82" s="9"/>
      <c r="GV82" s="43"/>
      <c r="GW82" s="9"/>
      <c r="GX82" s="43"/>
      <c r="GY82" s="9"/>
      <c r="GZ82" s="43"/>
      <c r="HA82" s="9"/>
      <c r="HB82" s="43"/>
      <c r="HC82" s="9"/>
      <c r="HD82" s="43"/>
      <c r="HE82" s="9"/>
      <c r="HF82" s="43">
        <f>SUM(INDEX('egyeni-ranglista'!$1:$1048576,MATCH($A82,'egyeni-ranglista'!$A:$A,0),HF$279):INDEX('egyeni-ranglista'!$1:$1048576,MATCH($A82,'egyeni-ranglista'!$A:$A,0),HF$280))</f>
        <v>0</v>
      </c>
      <c r="HG82" s="9" t="s">
        <v>1332</v>
      </c>
      <c r="HH82" s="43"/>
      <c r="HI82" s="9"/>
      <c r="HJ82" s="43">
        <f>SUM(INDEX('egyeni-ranglista'!$1:$1048576,MATCH($A82,'egyeni-ranglista'!$A:$A,0),HJ$279):INDEX('egyeni-ranglista'!$1:$1048576,MATCH($A82,'egyeni-ranglista'!$A:$A,0),HJ$280))</f>
        <v>2.1465644685795731</v>
      </c>
      <c r="HK82" s="9" t="s">
        <v>1332</v>
      </c>
      <c r="HL82" s="43"/>
      <c r="HM82" s="9"/>
      <c r="HN82" s="43"/>
      <c r="HO82" s="9"/>
      <c r="HP82" s="43"/>
      <c r="HQ82" s="9"/>
      <c r="HR82" s="43">
        <f>SUM(INDEX('egyeni-ranglista'!$1:$1048576,MATCH($A82,'egyeni-ranglista'!$A:$A,0),HR$279):INDEX('egyeni-ranglista'!$1:$1048576,MATCH($A82,'egyeni-ranglista'!$A:$A,0),HR$280))</f>
        <v>7.1234448605282825</v>
      </c>
      <c r="HS82" s="9" t="s">
        <v>1508</v>
      </c>
      <c r="HT82" s="43"/>
      <c r="HU82" s="9"/>
      <c r="HV82" s="43">
        <f>SUM(INDEX('egyeni-ranglista'!$1:$1048576,MATCH($A82,'egyeni-ranglista'!$A:$A,0),HV$279):INDEX('egyeni-ranglista'!$1:$1048576,MATCH($A82,'egyeni-ranglista'!$A:$A,0),HV$280))</f>
        <v>8.7850153175959367</v>
      </c>
      <c r="HW82" s="9" t="s">
        <v>1496</v>
      </c>
      <c r="HX82" s="43"/>
      <c r="HY82" s="9"/>
      <c r="HZ82" s="43"/>
      <c r="IA82" s="9"/>
      <c r="IB82" s="43">
        <f>SUM(INDEX('egyeni-ranglista'!$1:$1048576,MATCH($A82,'egyeni-ranglista'!$A:$A,0),IB$279):INDEX('egyeni-ranglista'!$1:$1048576,MATCH($A82,'egyeni-ranglista'!$A:$A,0),IB$280))</f>
        <v>8.7850153175959367</v>
      </c>
      <c r="IC82" s="9" t="s">
        <v>1332</v>
      </c>
      <c r="ID82" s="43"/>
      <c r="IE82" s="9"/>
      <c r="IF82" s="43"/>
      <c r="IG82" s="9"/>
      <c r="IH82" s="43"/>
      <c r="II82" s="9"/>
      <c r="IJ82" s="43">
        <f>SUM(INDEX('egyeni-ranglista'!$1:$1048576,MATCH($A82,'egyeni-ranglista'!$A:$A,0),IJ$279):INDEX('egyeni-ranglista'!$1:$1048576,MATCH($A82,'egyeni-ranglista'!$A:$A,0),IJ$280))</f>
        <v>9.9402689223593619</v>
      </c>
      <c r="IK82" s="9" t="s">
        <v>1528</v>
      </c>
      <c r="IL82" s="43"/>
      <c r="IM82" s="9"/>
      <c r="IN82" s="43"/>
      <c r="IO82" s="9"/>
      <c r="IP82" s="43"/>
      <c r="IQ82" s="9"/>
      <c r="IR82" s="43"/>
      <c r="IS82" s="9"/>
      <c r="IT82" s="43">
        <f>SUM(INDEX('egyeni-ranglista'!$1:$1048576,MATCH($A82,'egyeni-ranglista'!$A:$A,0),IT$279):INDEX('egyeni-ranglista'!$1:$1048576,MATCH($A82,'egyeni-ranglista'!$A:$A,0),IT$280))</f>
        <v>9.9402689223593619</v>
      </c>
      <c r="IU82" s="9" t="s">
        <v>1525</v>
      </c>
      <c r="IV82" s="43"/>
      <c r="IW82" s="9"/>
      <c r="IX82" s="43"/>
      <c r="IY82" s="9"/>
      <c r="IZ82" s="43"/>
      <c r="JA82" s="9"/>
      <c r="JB82" s="43">
        <f>SUM(INDEX('egyeni-ranglista'!$1:$1048576,MATCH($A82,'egyeni-ranglista'!$A:$A,0),JB$279):INDEX('egyeni-ranglista'!$1:$1048576,MATCH($A82,'egyeni-ranglista'!$A:$A,0),JB$280))</f>
        <v>15.24682166817346</v>
      </c>
      <c r="JC82" s="9" t="s">
        <v>1332</v>
      </c>
      <c r="JD82" s="43"/>
      <c r="JE82" s="9"/>
      <c r="JF82" s="43"/>
      <c r="JG82" s="9"/>
      <c r="JH82" s="43"/>
      <c r="JI82" s="9"/>
      <c r="JJ82" s="43"/>
      <c r="JK82" s="9"/>
      <c r="JL82" s="43"/>
      <c r="JM82" s="9"/>
      <c r="JN82" s="43">
        <f>SUM(INDEX('egyeni-ranglista'!$1:$1048576,MATCH($A82,'egyeni-ranglista'!$A:$A,0),JN$279):INDEX('egyeni-ranglista'!$1:$1048576,MATCH($A82,'egyeni-ranglista'!$A:$A,0),JN$280))</f>
        <v>27.764268818199923</v>
      </c>
      <c r="JO82" s="9" t="s">
        <v>1525</v>
      </c>
      <c r="JP82" s="43"/>
      <c r="JQ82" s="9"/>
      <c r="JR82" s="43"/>
      <c r="JS82" s="9"/>
      <c r="JT82" s="43"/>
      <c r="JU82" s="9"/>
      <c r="JV82" s="43"/>
      <c r="JW82" s="9"/>
      <c r="JX82" s="43"/>
      <c r="JY82" s="9"/>
      <c r="JZ82" s="43"/>
      <c r="KA82" s="9"/>
      <c r="KB82" s="43"/>
      <c r="KC82" s="9"/>
      <c r="KD82" s="43"/>
      <c r="KE82" s="9"/>
      <c r="KF82" s="43"/>
      <c r="KG82" s="9"/>
      <c r="KH82" s="43"/>
      <c r="KI82" s="9"/>
      <c r="KJ82" s="43"/>
      <c r="KK82" s="9"/>
      <c r="KL82" s="43"/>
      <c r="KM82" s="9"/>
      <c r="KN82" s="43"/>
      <c r="KO82" s="9"/>
      <c r="KP82" s="43">
        <f>SUM(INDEX('egyeni-ranglista'!$1:$1048576,MATCH($A82,'egyeni-ranglista'!$A:$A,0),KP$279):INDEX('egyeni-ranglista'!$1:$1048576,MATCH($A82,'egyeni-ranglista'!$A:$A,0),KP$280))</f>
        <v>28.65640343780623</v>
      </c>
      <c r="KQ82" s="9" t="s">
        <v>1575</v>
      </c>
      <c r="KR82" s="43"/>
      <c r="KS82" s="9"/>
      <c r="KT82" s="43"/>
      <c r="KU82" s="9"/>
      <c r="KV82" s="43"/>
      <c r="KW82" s="9"/>
      <c r="KX82" s="43"/>
      <c r="KY82" s="9"/>
      <c r="KZ82" s="43"/>
      <c r="LA82" s="9"/>
      <c r="LB82" s="43">
        <f>SUM(INDEX('egyeni-ranglista'!$1:$1048576,MATCH($A82,'egyeni-ranglista'!$A:$A,0),LB$279):INDEX('egyeni-ranglista'!$1:$1048576,MATCH($A82,'egyeni-ranglista'!$A:$A,0),LB$280))</f>
        <v>44.090209845705672</v>
      </c>
      <c r="LC82" s="9" t="s">
        <v>1579</v>
      </c>
      <c r="LD82" s="43"/>
      <c r="LE82" s="9"/>
      <c r="LF82" s="43"/>
      <c r="LG82" s="9"/>
      <c r="LH82" s="43"/>
      <c r="LI82" s="9"/>
      <c r="LJ82" s="43"/>
      <c r="LK82" s="9"/>
      <c r="LL82" s="43">
        <f>SUM(INDEX('egyeni-ranglista'!$1:$1048576,MATCH($A82,'egyeni-ranglista'!$A:$A,0),LL$279):INDEX('egyeni-ranglista'!$1:$1048576,MATCH($A82,'egyeni-ranglista'!$A:$A,0),LL$280))</f>
        <v>38.549249281889097</v>
      </c>
      <c r="LM82" s="9" t="s">
        <v>1</v>
      </c>
      <c r="LN82" s="43"/>
      <c r="LO82" s="9"/>
      <c r="LP82" s="43"/>
      <c r="LQ82" s="9"/>
      <c r="LR82" s="43"/>
      <c r="LS82" s="9"/>
      <c r="LT82" s="43"/>
      <c r="LU82" s="9"/>
      <c r="LV82" s="43">
        <f>SUM(INDEX('egyeni-ranglista'!$1:$1048576,MATCH($A82,'egyeni-ranglista'!$A:$A,0),LV$279):INDEX('egyeni-ranglista'!$1:$1048576,MATCH($A82,'egyeni-ranglista'!$A:$A,0),LV$280))</f>
        <v>40.300408640560669</v>
      </c>
      <c r="LW82" s="9" t="s">
        <v>1626</v>
      </c>
      <c r="LX82" s="43"/>
      <c r="LY82" s="9"/>
      <c r="LZ82" s="43"/>
      <c r="MA82" s="9"/>
      <c r="MB82" s="43">
        <f>SUM(INDEX('egyeni-ranglista'!$1:$1048576,MATCH($A82,'egyeni-ranglista'!$A:$A,0),MB$279):INDEX('egyeni-ranglista'!$1:$1048576,MATCH($A82,'egyeni-ranglista'!$A:$A,0),MB$280))</f>
        <v>23.647383298459729</v>
      </c>
      <c r="MC82" s="9" t="s">
        <v>1575</v>
      </c>
      <c r="MD82" s="43"/>
      <c r="ME82" s="9"/>
      <c r="MF82" s="43">
        <f>SUM(INDEX('egyeni-ranglista'!$1:$1048576,MATCH($A82,'egyeni-ranglista'!$A:$A,0),MF$279):INDEX('egyeni-ranglista'!$1:$1048576,MATCH($A82,'egyeni-ranglista'!$A:$A,0),MF$280))</f>
        <v>27.017826285216387</v>
      </c>
      <c r="MG82" s="9" t="s">
        <v>1525</v>
      </c>
      <c r="MH82" s="43"/>
      <c r="MI82" s="9"/>
      <c r="MJ82" s="43">
        <f>SUM(INDEX('egyeni-ranglista'!$1:$1048576,MATCH($A82,'egyeni-ranglista'!$A:$A,0),MJ$279):INDEX('egyeni-ranglista'!$1:$1048576,MATCH($A82,'egyeni-ranglista'!$A:$A,0),MJ$280))</f>
        <v>27.497676284227765</v>
      </c>
      <c r="MK82" s="9" t="s">
        <v>1525</v>
      </c>
      <c r="ML82" s="43"/>
      <c r="MM82" s="9"/>
      <c r="MN82" s="43"/>
      <c r="MO82" s="9"/>
      <c r="MP82" s="43"/>
      <c r="MQ82" s="9"/>
      <c r="MR82" s="43"/>
      <c r="MS82" s="9"/>
      <c r="MT82" s="43"/>
      <c r="MU82" s="9"/>
    </row>
    <row r="83" spans="1:359">
      <c r="A83" s="32" t="s">
        <v>732</v>
      </c>
      <c r="L83" s="43"/>
      <c r="M83" s="9"/>
      <c r="N83" s="43"/>
      <c r="O83" s="9"/>
      <c r="P83" s="43"/>
      <c r="R83" s="43"/>
      <c r="T83" s="43"/>
      <c r="V83" s="43"/>
      <c r="X83" s="43"/>
      <c r="Y83" s="9"/>
      <c r="Z83" s="43"/>
      <c r="AA83" s="9"/>
      <c r="AB83" s="43"/>
      <c r="AD83" s="43"/>
      <c r="AP83" s="43"/>
      <c r="AQ83" s="9"/>
      <c r="AR83" s="43"/>
      <c r="AS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43"/>
      <c r="CK83" s="9" t="s">
        <v>734</v>
      </c>
      <c r="CL83" s="43"/>
      <c r="CM83" s="9"/>
      <c r="CN83" s="43"/>
      <c r="CO83" s="9"/>
      <c r="CP83" s="43"/>
      <c r="CQ83" s="9"/>
      <c r="CR83" s="43"/>
      <c r="CS83" s="9"/>
      <c r="CT83" s="43"/>
      <c r="CU83" s="9"/>
      <c r="CV83" s="43"/>
      <c r="CW83" s="9"/>
      <c r="CX83" s="43"/>
      <c r="CY83" s="9"/>
      <c r="CZ83" s="43"/>
      <c r="DA83" s="9"/>
      <c r="DB83" s="43"/>
      <c r="DD83" s="43"/>
      <c r="DF83" s="43"/>
      <c r="DH83" s="43"/>
      <c r="DJ83" s="43"/>
      <c r="DL83" s="43"/>
      <c r="EB83" s="43"/>
      <c r="EF83" s="43"/>
      <c r="EH83" s="43"/>
      <c r="EJ83" s="43"/>
      <c r="EP83" s="43"/>
      <c r="ER83" s="43"/>
      <c r="ES83" s="63"/>
      <c r="ET83" s="43"/>
      <c r="EV83" s="43"/>
      <c r="EX83" s="43"/>
      <c r="EZ83" s="43"/>
      <c r="FB83" s="43"/>
      <c r="FD83" s="43"/>
      <c r="FF83" s="43"/>
      <c r="FG83" s="9"/>
      <c r="FH83" s="43"/>
      <c r="FI83" s="9"/>
      <c r="FJ83" s="43"/>
      <c r="FK83" s="9"/>
      <c r="FL83" s="43"/>
      <c r="FM83" s="9"/>
      <c r="FN83" s="43"/>
      <c r="FP83" s="43"/>
      <c r="FQ83" s="9"/>
      <c r="FR83" s="43"/>
      <c r="FS83" s="9"/>
      <c r="FT83" s="43"/>
      <c r="FU83" s="9"/>
      <c r="FV83" s="43"/>
      <c r="FW83" s="9"/>
      <c r="FX83" s="43"/>
      <c r="FY83" s="9"/>
      <c r="FZ83" s="43"/>
      <c r="GA83" s="9"/>
      <c r="GB83" s="43"/>
      <c r="GC83" s="9"/>
      <c r="GD83" s="43"/>
      <c r="GE83" s="9"/>
      <c r="GF83" s="43"/>
      <c r="GG83" s="9"/>
      <c r="GH83" s="43"/>
      <c r="GI83" s="9"/>
      <c r="GJ83" s="43"/>
      <c r="GK83" s="9"/>
      <c r="GL83" s="43"/>
      <c r="GM83" s="9"/>
      <c r="GN83" s="43"/>
      <c r="GO83" s="9"/>
      <c r="GP83" s="43"/>
      <c r="GQ83" s="9"/>
      <c r="GR83" s="43"/>
      <c r="GS83" s="9"/>
      <c r="GT83" s="43"/>
      <c r="GU83" s="9"/>
      <c r="GV83" s="43"/>
      <c r="GW83" s="9"/>
      <c r="GX83" s="43"/>
      <c r="GY83" s="9"/>
      <c r="GZ83" s="43"/>
      <c r="HA83" s="9"/>
      <c r="HB83" s="43"/>
      <c r="HC83" s="9"/>
      <c r="HD83" s="43"/>
      <c r="HE83" s="9"/>
      <c r="HF83" s="43"/>
      <c r="HG83" s="9"/>
      <c r="HH83" s="43"/>
      <c r="HI83" s="9"/>
      <c r="HJ83" s="43"/>
      <c r="HK83" s="9"/>
      <c r="HL83" s="43"/>
      <c r="HM83" s="9"/>
      <c r="HN83" s="43"/>
      <c r="HO83" s="9"/>
      <c r="HP83" s="43"/>
      <c r="HQ83" s="9"/>
      <c r="HR83" s="43"/>
      <c r="HS83" s="9"/>
      <c r="HT83" s="43"/>
      <c r="HU83" s="9"/>
      <c r="HV83" s="43"/>
      <c r="HW83" s="9"/>
      <c r="HX83" s="43"/>
      <c r="HY83" s="9"/>
      <c r="HZ83" s="43"/>
      <c r="IA83" s="9"/>
      <c r="IB83" s="43"/>
      <c r="IC83" s="9"/>
      <c r="ID83" s="43"/>
      <c r="IE83" s="9"/>
      <c r="IF83" s="43"/>
      <c r="IG83" s="9"/>
      <c r="IH83" s="43"/>
      <c r="II83" s="9"/>
      <c r="IJ83" s="43"/>
      <c r="IK83" s="9"/>
      <c r="IL83" s="43"/>
      <c r="IM83" s="9"/>
      <c r="IN83" s="43"/>
      <c r="IO83" s="9"/>
      <c r="IP83" s="43"/>
      <c r="IQ83" s="9"/>
      <c r="IR83" s="43"/>
      <c r="IS83" s="9"/>
      <c r="IT83" s="43"/>
      <c r="IU83" s="9"/>
      <c r="IV83" s="43"/>
      <c r="IW83" s="9"/>
      <c r="IX83" s="43"/>
      <c r="IY83" s="9"/>
      <c r="IZ83" s="43"/>
      <c r="JA83" s="9"/>
      <c r="JB83" s="43"/>
      <c r="JC83" s="9"/>
      <c r="JD83" s="43"/>
      <c r="JE83" s="9"/>
      <c r="JF83" s="43"/>
      <c r="JG83" s="9"/>
      <c r="JH83" s="43"/>
      <c r="JI83" s="9"/>
      <c r="JJ83" s="43"/>
      <c r="JK83" s="9"/>
      <c r="JL83" s="43"/>
      <c r="JM83" s="9"/>
      <c r="JN83" s="43"/>
      <c r="JO83" s="9"/>
      <c r="JP83" s="43"/>
      <c r="JQ83" s="9"/>
      <c r="JR83" s="43"/>
      <c r="JS83" s="9"/>
      <c r="JT83" s="43"/>
      <c r="JU83" s="9"/>
      <c r="JV83" s="43"/>
      <c r="JW83" s="9"/>
      <c r="JX83" s="43"/>
      <c r="JY83" s="9"/>
      <c r="JZ83" s="43"/>
      <c r="KA83" s="9"/>
      <c r="KB83" s="43"/>
      <c r="KC83" s="9"/>
      <c r="KD83" s="43"/>
      <c r="KE83" s="9"/>
      <c r="KF83" s="43"/>
      <c r="KG83" s="9"/>
      <c r="KH83" s="43"/>
      <c r="KI83" s="9"/>
      <c r="KJ83" s="43"/>
      <c r="KK83" s="9"/>
      <c r="KL83" s="43"/>
      <c r="KM83" s="9"/>
      <c r="KN83" s="43"/>
      <c r="KO83" s="9"/>
      <c r="KP83" s="43"/>
      <c r="KQ83" s="9"/>
      <c r="KR83" s="43"/>
      <c r="KS83" s="9"/>
      <c r="KT83" s="43"/>
      <c r="KU83" s="9"/>
      <c r="KV83" s="43"/>
      <c r="KW83" s="9"/>
      <c r="KX83" s="43"/>
      <c r="KY83" s="9"/>
      <c r="KZ83" s="43"/>
      <c r="LA83" s="9"/>
      <c r="LB83" s="43"/>
      <c r="LC83" s="9"/>
      <c r="LD83" s="43"/>
      <c r="LE83" s="9"/>
      <c r="LF83" s="43"/>
      <c r="LG83" s="9"/>
      <c r="LH83" s="43"/>
      <c r="LI83" s="9"/>
      <c r="LJ83" s="43"/>
      <c r="LK83" s="9"/>
      <c r="LL83" s="43"/>
      <c r="LM83" s="9"/>
      <c r="LN83" s="43"/>
      <c r="LO83" s="9"/>
      <c r="LP83" s="43"/>
      <c r="LQ83" s="9"/>
      <c r="LR83" s="43"/>
      <c r="LS83" s="9"/>
      <c r="LT83" s="43"/>
      <c r="LU83" s="9"/>
      <c r="LV83" s="43"/>
      <c r="LW83" s="9"/>
      <c r="LX83" s="43"/>
      <c r="LY83" s="9"/>
      <c r="LZ83" s="43"/>
      <c r="MA83" s="9"/>
      <c r="MB83" s="43"/>
      <c r="MC83" s="9"/>
      <c r="MD83" s="43"/>
      <c r="ME83" s="9"/>
      <c r="MF83" s="43"/>
      <c r="MG83" s="9"/>
      <c r="MH83" s="43"/>
      <c r="MI83" s="9"/>
      <c r="MJ83" s="43"/>
      <c r="MK83" s="9"/>
      <c r="ML83" s="43"/>
      <c r="MM83" s="9"/>
      <c r="MN83" s="43"/>
      <c r="MO83" s="9"/>
      <c r="MP83" s="43"/>
      <c r="MQ83" s="9"/>
      <c r="MR83" s="43"/>
      <c r="MS83" s="9"/>
      <c r="MT83" s="43"/>
      <c r="MU83" s="9"/>
    </row>
    <row r="84" spans="1:359">
      <c r="A84" s="32" t="s">
        <v>339</v>
      </c>
      <c r="L84" s="43"/>
      <c r="M84" s="9"/>
      <c r="N84" s="43"/>
      <c r="O84" s="9"/>
      <c r="P84" s="43"/>
      <c r="R84" s="43"/>
      <c r="T84" s="43"/>
      <c r="V84" s="43"/>
      <c r="X84" s="43"/>
      <c r="Y84" s="9"/>
      <c r="Z84" s="43">
        <v>0</v>
      </c>
      <c r="AA84" s="9" t="s">
        <v>336</v>
      </c>
      <c r="AB84" s="43"/>
      <c r="AD84" s="43"/>
      <c r="AJ84" s="43"/>
      <c r="AK84" s="9"/>
      <c r="AL84" s="43"/>
      <c r="AN84" s="43"/>
      <c r="AP84" s="43"/>
      <c r="AR84" s="43"/>
      <c r="AS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43"/>
      <c r="DD84" s="43"/>
      <c r="DF84" s="43"/>
      <c r="DH84" s="43"/>
      <c r="DJ84" s="43"/>
      <c r="DL84" s="43"/>
      <c r="DP84" s="9"/>
      <c r="DQ84" s="9"/>
      <c r="EB84" s="43"/>
      <c r="EF84" s="43"/>
      <c r="EH84" s="43"/>
      <c r="EJ84" s="43"/>
      <c r="EP84" s="43"/>
      <c r="ER84" s="43"/>
      <c r="ET84" s="43"/>
      <c r="EV84" s="43"/>
      <c r="EX84" s="43"/>
      <c r="EZ84" s="43"/>
      <c r="FB84" s="43"/>
      <c r="FD84" s="43"/>
      <c r="FF84" s="9"/>
      <c r="FG84" s="9"/>
      <c r="FH84" s="9"/>
      <c r="FI84" s="9"/>
      <c r="FJ84" s="9"/>
      <c r="FK84" s="9"/>
      <c r="FL84" s="9"/>
      <c r="FM84" s="9"/>
      <c r="FN84" s="43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43"/>
      <c r="HG84" s="9"/>
      <c r="HH84" s="43"/>
      <c r="HI84" s="9"/>
      <c r="HJ84" s="43"/>
      <c r="HK84" s="9"/>
      <c r="HL84" s="43"/>
      <c r="HM84" s="9"/>
      <c r="HN84" s="43"/>
      <c r="HO84" s="9"/>
      <c r="HP84" s="43"/>
      <c r="HQ84" s="9"/>
      <c r="HR84" s="43"/>
      <c r="HS84" s="9"/>
      <c r="HT84" s="43"/>
      <c r="HU84" s="9"/>
      <c r="HV84" s="43"/>
      <c r="HW84" s="9"/>
      <c r="HX84" s="43"/>
      <c r="HY84" s="9"/>
      <c r="HZ84" s="43"/>
      <c r="IA84" s="9"/>
      <c r="IB84" s="43"/>
      <c r="IC84" s="9"/>
      <c r="ID84" s="43"/>
      <c r="IE84" s="9"/>
      <c r="IF84" s="43"/>
      <c r="IG84" s="9"/>
      <c r="IH84" s="43"/>
      <c r="II84" s="9"/>
      <c r="IJ84" s="43"/>
      <c r="IK84" s="9"/>
      <c r="IL84" s="43"/>
      <c r="IM84" s="9"/>
      <c r="IN84" s="43"/>
      <c r="IO84" s="9"/>
      <c r="IP84" s="43"/>
      <c r="IQ84" s="9"/>
      <c r="IR84" s="43"/>
      <c r="IS84" s="9"/>
      <c r="IT84" s="43"/>
      <c r="IU84" s="9"/>
      <c r="IV84" s="43"/>
      <c r="IW84" s="9"/>
      <c r="IX84" s="43"/>
      <c r="IY84" s="9"/>
      <c r="IZ84" s="43"/>
      <c r="JA84" s="9"/>
      <c r="JB84" s="43"/>
      <c r="JC84" s="9"/>
      <c r="JD84" s="43"/>
      <c r="JE84" s="9"/>
      <c r="JF84" s="43"/>
      <c r="JG84" s="9"/>
      <c r="JH84" s="43"/>
      <c r="JI84" s="9"/>
      <c r="JJ84" s="43"/>
      <c r="JK84" s="9"/>
      <c r="JL84" s="43"/>
      <c r="JM84" s="9"/>
      <c r="JN84" s="43"/>
      <c r="JO84" s="9"/>
      <c r="JP84" s="43"/>
      <c r="JQ84" s="9"/>
      <c r="JR84" s="43"/>
      <c r="JS84" s="9"/>
      <c r="JT84" s="43"/>
      <c r="JU84" s="9"/>
      <c r="JV84" s="43"/>
      <c r="JW84" s="9"/>
      <c r="JX84" s="43"/>
      <c r="JY84" s="9"/>
      <c r="JZ84" s="43"/>
      <c r="KA84" s="9"/>
      <c r="KB84" s="43"/>
      <c r="KC84" s="9"/>
      <c r="KD84" s="43"/>
      <c r="KE84" s="9"/>
      <c r="KF84" s="43"/>
      <c r="KG84" s="9"/>
      <c r="KH84" s="43"/>
      <c r="KI84" s="9"/>
      <c r="KJ84" s="43"/>
      <c r="KK84" s="9"/>
      <c r="KL84" s="43"/>
      <c r="KM84" s="9"/>
      <c r="KN84" s="43"/>
      <c r="KO84" s="9"/>
      <c r="KP84" s="43"/>
      <c r="KQ84" s="9"/>
      <c r="KR84" s="43"/>
      <c r="KS84" s="9"/>
      <c r="KT84" s="43"/>
      <c r="KU84" s="9"/>
      <c r="KV84" s="43"/>
      <c r="KW84" s="9"/>
      <c r="KX84" s="43"/>
      <c r="KY84" s="9"/>
      <c r="KZ84" s="43"/>
      <c r="LA84" s="9"/>
      <c r="LB84" s="43"/>
      <c r="LC84" s="9"/>
      <c r="LD84" s="43"/>
      <c r="LE84" s="9"/>
      <c r="LF84" s="43"/>
      <c r="LG84" s="9"/>
      <c r="LH84" s="43"/>
      <c r="LI84" s="9"/>
      <c r="LJ84" s="43"/>
      <c r="LK84" s="9"/>
      <c r="LL84" s="43"/>
      <c r="LM84" s="9"/>
      <c r="LN84" s="43"/>
      <c r="LO84" s="9"/>
      <c r="LP84" s="43"/>
      <c r="LQ84" s="9"/>
      <c r="LR84" s="43"/>
      <c r="LS84" s="9"/>
      <c r="LT84" s="43"/>
      <c r="LU84" s="9"/>
      <c r="LV84" s="43"/>
      <c r="LW84" s="9"/>
      <c r="LX84" s="43"/>
      <c r="LY84" s="9"/>
      <c r="LZ84" s="43"/>
      <c r="MA84" s="9"/>
      <c r="MB84" s="43"/>
      <c r="MC84" s="9"/>
      <c r="MD84" s="43"/>
      <c r="ME84" s="9"/>
      <c r="MF84" s="43"/>
      <c r="MG84" s="9"/>
      <c r="MH84" s="43"/>
      <c r="MI84" s="9"/>
      <c r="MJ84" s="43"/>
      <c r="MK84" s="9"/>
      <c r="ML84" s="43"/>
      <c r="MM84" s="9"/>
      <c r="MN84" s="43"/>
      <c r="MO84" s="9"/>
      <c r="MP84" s="43"/>
      <c r="MQ84" s="9"/>
      <c r="MR84" s="43"/>
      <c r="MS84" s="9"/>
      <c r="MT84" s="43"/>
      <c r="MU84" s="9"/>
    </row>
    <row r="85" spans="1:359">
      <c r="A85" s="32" t="s">
        <v>1401</v>
      </c>
      <c r="L85" s="43"/>
      <c r="M85" s="9"/>
      <c r="N85" s="43"/>
      <c r="O85" s="9"/>
      <c r="P85" s="43"/>
      <c r="R85" s="43"/>
      <c r="T85" s="43"/>
      <c r="V85" s="43"/>
      <c r="X85" s="43"/>
      <c r="Y85" s="9"/>
      <c r="Z85" s="43"/>
      <c r="AA85" s="9"/>
      <c r="AB85" s="43"/>
      <c r="AD85" s="43"/>
      <c r="AJ85" s="43"/>
      <c r="AK85" s="9"/>
      <c r="AL85" s="43"/>
      <c r="AN85" s="43"/>
      <c r="AP85" s="43"/>
      <c r="AR85" s="43"/>
      <c r="AS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43"/>
      <c r="DD85" s="43"/>
      <c r="DF85" s="43"/>
      <c r="DH85" s="43"/>
      <c r="DJ85" s="43"/>
      <c r="DL85" s="43"/>
      <c r="DP85" s="9"/>
      <c r="DQ85" s="9"/>
      <c r="EB85" s="43"/>
      <c r="EF85" s="43"/>
      <c r="EH85" s="43"/>
      <c r="EJ85" s="43"/>
      <c r="EP85" s="43"/>
      <c r="ER85" s="43"/>
      <c r="ET85" s="43"/>
      <c r="EV85" s="43"/>
      <c r="EX85" s="43"/>
      <c r="EZ85" s="43"/>
      <c r="FB85" s="43"/>
      <c r="FD85" s="43"/>
      <c r="FF85" s="9"/>
      <c r="FG85" s="9"/>
      <c r="FH85" s="9"/>
      <c r="FI85" s="9"/>
      <c r="FJ85" s="9"/>
      <c r="FK85" s="9"/>
      <c r="FL85" s="9"/>
      <c r="FM85" s="9"/>
      <c r="FN85" s="43"/>
      <c r="FP85" s="9"/>
      <c r="FQ85" s="9"/>
      <c r="FR85" s="9"/>
      <c r="FS85" s="9"/>
      <c r="FT85" s="9"/>
      <c r="FU85" s="9"/>
      <c r="FV85" s="43">
        <f>SUM(INDEX('egyeni-ranglista'!$1:$1048576,MATCH($A85,'egyeni-ranglista'!$A:$A,0),FV$279):INDEX('egyeni-ranglista'!$1:$1048576,MATCH($A85,'egyeni-ranglista'!$A:$A,0),FV$280))</f>
        <v>0</v>
      </c>
      <c r="FW85" s="9" t="s">
        <v>1402</v>
      </c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43"/>
      <c r="HG85" s="9"/>
      <c r="HH85" s="43"/>
      <c r="HI85" s="9"/>
      <c r="HJ85" s="43"/>
      <c r="HK85" s="9"/>
      <c r="HL85" s="43"/>
      <c r="HM85" s="9"/>
      <c r="HN85" s="43"/>
      <c r="HO85" s="9"/>
      <c r="HP85" s="43"/>
      <c r="HQ85" s="9"/>
      <c r="HR85" s="43"/>
      <c r="HS85" s="9"/>
      <c r="HT85" s="43"/>
      <c r="HU85" s="9"/>
      <c r="HV85" s="43"/>
      <c r="HW85" s="9"/>
      <c r="HX85" s="43"/>
      <c r="HY85" s="9"/>
      <c r="HZ85" s="43"/>
      <c r="IA85" s="9"/>
      <c r="IB85" s="43"/>
      <c r="IC85" s="9"/>
      <c r="ID85" s="43"/>
      <c r="IE85" s="9"/>
      <c r="IF85" s="43"/>
      <c r="IG85" s="9"/>
      <c r="IH85" s="43"/>
      <c r="II85" s="9"/>
      <c r="IJ85" s="43"/>
      <c r="IK85" s="9"/>
      <c r="IL85" s="43"/>
      <c r="IM85" s="9"/>
      <c r="IN85" s="43"/>
      <c r="IO85" s="9"/>
      <c r="IP85" s="43"/>
      <c r="IQ85" s="9"/>
      <c r="IR85" s="43"/>
      <c r="IS85" s="9"/>
      <c r="IT85" s="43"/>
      <c r="IU85" s="9"/>
      <c r="IV85" s="43"/>
      <c r="IW85" s="9"/>
      <c r="IX85" s="43"/>
      <c r="IY85" s="9"/>
      <c r="IZ85" s="43"/>
      <c r="JA85" s="9"/>
      <c r="JB85" s="43"/>
      <c r="JC85" s="9"/>
      <c r="JD85" s="43"/>
      <c r="JE85" s="9"/>
      <c r="JF85" s="43"/>
      <c r="JG85" s="9"/>
      <c r="JH85" s="43"/>
      <c r="JI85" s="9"/>
      <c r="JJ85" s="43"/>
      <c r="JK85" s="9"/>
      <c r="JL85" s="43"/>
      <c r="JM85" s="9"/>
      <c r="JN85" s="43"/>
      <c r="JO85" s="9"/>
      <c r="JP85" s="43"/>
      <c r="JQ85" s="9"/>
      <c r="JR85" s="43"/>
      <c r="JS85" s="9"/>
      <c r="JT85" s="43"/>
      <c r="JU85" s="9"/>
      <c r="JV85" s="43"/>
      <c r="JW85" s="9"/>
      <c r="JX85" s="43"/>
      <c r="JY85" s="9"/>
      <c r="JZ85" s="43"/>
      <c r="KA85" s="9"/>
      <c r="KB85" s="43"/>
      <c r="KC85" s="9"/>
      <c r="KD85" s="43"/>
      <c r="KE85" s="9"/>
      <c r="KF85" s="43"/>
      <c r="KG85" s="9"/>
      <c r="KH85" s="43"/>
      <c r="KI85" s="9"/>
      <c r="KJ85" s="43"/>
      <c r="KK85" s="9"/>
      <c r="KL85" s="43"/>
      <c r="KM85" s="9"/>
      <c r="KN85" s="43"/>
      <c r="KO85" s="9"/>
      <c r="KP85" s="43"/>
      <c r="KQ85" s="9"/>
      <c r="KR85" s="43"/>
      <c r="KS85" s="9"/>
      <c r="KT85" s="43"/>
      <c r="KU85" s="9"/>
      <c r="KV85" s="43"/>
      <c r="KW85" s="9"/>
      <c r="KX85" s="43"/>
      <c r="KY85" s="9"/>
      <c r="KZ85" s="43"/>
      <c r="LA85" s="9"/>
      <c r="LB85" s="43"/>
      <c r="LC85" s="9"/>
      <c r="LD85" s="43"/>
      <c r="LE85" s="9"/>
      <c r="LF85" s="43"/>
      <c r="LG85" s="9"/>
      <c r="LH85" s="43"/>
      <c r="LI85" s="9"/>
      <c r="LJ85" s="43"/>
      <c r="LK85" s="9"/>
      <c r="LL85" s="43"/>
      <c r="LM85" s="9"/>
      <c r="LN85" s="43"/>
      <c r="LO85" s="9"/>
      <c r="LP85" s="43"/>
      <c r="LQ85" s="9"/>
      <c r="LR85" s="43">
        <f>SUM(INDEX('egyeni-ranglista'!$1:$1048576,MATCH($A85,'egyeni-ranglista'!$A:$A,0),LR$279):INDEX('egyeni-ranglista'!$1:$1048576,MATCH($A85,'egyeni-ranglista'!$A:$A,0),LR$280))</f>
        <v>0</v>
      </c>
      <c r="LS85" s="9" t="s">
        <v>1570</v>
      </c>
      <c r="LT85" s="43"/>
      <c r="LU85" s="9"/>
      <c r="LV85" s="43"/>
      <c r="LW85" s="9"/>
      <c r="LX85" s="43"/>
      <c r="LY85" s="9"/>
      <c r="LZ85" s="43"/>
      <c r="MA85" s="9"/>
      <c r="MB85" s="43"/>
      <c r="MC85" s="9"/>
      <c r="MD85" s="43"/>
      <c r="ME85" s="9"/>
      <c r="MF85" s="43"/>
      <c r="MG85" s="9"/>
      <c r="MH85" s="43"/>
      <c r="MI85" s="9"/>
      <c r="MJ85" s="43"/>
      <c r="MK85" s="9"/>
      <c r="ML85" s="43"/>
      <c r="MM85" s="9"/>
      <c r="MN85" s="43"/>
      <c r="MO85" s="9"/>
      <c r="MP85" s="43"/>
      <c r="MQ85" s="9"/>
      <c r="MR85" s="43"/>
      <c r="MS85" s="9"/>
      <c r="MT85" s="43"/>
      <c r="MU85" s="9"/>
    </row>
    <row r="86" spans="1:359">
      <c r="A86" s="32" t="s">
        <v>739</v>
      </c>
      <c r="L86" s="43"/>
      <c r="M86" s="9"/>
      <c r="N86" s="43"/>
      <c r="O86" s="9"/>
      <c r="P86" s="43"/>
      <c r="R86" s="43"/>
      <c r="T86" s="43"/>
      <c r="V86" s="43"/>
      <c r="X86" s="43"/>
      <c r="Y86" s="9"/>
      <c r="Z86" s="43"/>
      <c r="AA86" s="9"/>
      <c r="AB86" s="43"/>
      <c r="AD86" s="43"/>
      <c r="AP86" s="43"/>
      <c r="AQ86" s="9"/>
      <c r="AR86" s="43"/>
      <c r="AS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43">
        <f>SUM(INDEX('egyeni-ranglista'!$1:$1048576,MATCH($A86,'egyeni-ranglista'!$A:$A,0),CL$279):INDEX('egyeni-ranglista'!$1:$1048576,MATCH($A86,'egyeni-ranglista'!$A:$A,0),CL$280))</f>
        <v>0</v>
      </c>
      <c r="CM86" s="9" t="s">
        <v>736</v>
      </c>
      <c r="CN86" s="43"/>
      <c r="CO86" s="9"/>
      <c r="CP86" s="43"/>
      <c r="CQ86" s="9"/>
      <c r="CR86" s="43"/>
      <c r="CS86" s="9"/>
      <c r="CT86" s="43"/>
      <c r="CU86" s="9"/>
      <c r="CV86" s="43"/>
      <c r="CW86" s="9"/>
      <c r="CX86" s="43"/>
      <c r="CY86" s="9"/>
      <c r="CZ86" s="43"/>
      <c r="DA86" s="9"/>
      <c r="DB86" s="43"/>
      <c r="DD86" s="43"/>
      <c r="DF86" s="43"/>
      <c r="DH86" s="43"/>
      <c r="DJ86" s="43"/>
      <c r="DL86" s="43"/>
      <c r="DQ86" s="63"/>
      <c r="EB86" s="43"/>
      <c r="EF86" s="43"/>
      <c r="EH86" s="43"/>
      <c r="EJ86" s="43"/>
      <c r="EP86" s="43"/>
      <c r="ER86" s="43"/>
      <c r="ET86" s="43"/>
      <c r="EV86" s="43"/>
      <c r="EX86" s="43"/>
      <c r="EZ86" s="43"/>
      <c r="FB86" s="43"/>
      <c r="FD86" s="43"/>
      <c r="FF86" s="43"/>
      <c r="FG86" s="9"/>
      <c r="FH86" s="43"/>
      <c r="FI86" s="9"/>
      <c r="FJ86" s="43"/>
      <c r="FK86" s="9"/>
      <c r="FL86" s="43"/>
      <c r="FM86" s="9"/>
      <c r="FN86" s="43"/>
      <c r="FP86" s="43"/>
      <c r="FQ86" s="9"/>
      <c r="FR86" s="43"/>
      <c r="FS86" s="9"/>
      <c r="FT86" s="43"/>
      <c r="FU86" s="9"/>
      <c r="FV86" s="43"/>
      <c r="FW86" s="9"/>
      <c r="FX86" s="43"/>
      <c r="FY86" s="9"/>
      <c r="FZ86" s="43"/>
      <c r="GA86" s="9"/>
      <c r="GB86" s="43"/>
      <c r="GC86" s="9"/>
      <c r="GD86" s="43"/>
      <c r="GE86" s="9"/>
      <c r="GF86" s="43"/>
      <c r="GG86" s="9"/>
      <c r="GH86" s="43"/>
      <c r="GI86" s="9"/>
      <c r="GJ86" s="43"/>
      <c r="GK86" s="9"/>
      <c r="GL86" s="43"/>
      <c r="GM86" s="9"/>
      <c r="GN86" s="43"/>
      <c r="GO86" s="9"/>
      <c r="GP86" s="43"/>
      <c r="GQ86" s="9"/>
      <c r="GR86" s="43"/>
      <c r="GS86" s="9"/>
      <c r="GT86" s="43"/>
      <c r="GU86" s="9"/>
      <c r="GV86" s="43"/>
      <c r="GW86" s="9"/>
      <c r="GX86" s="43"/>
      <c r="GY86" s="9"/>
      <c r="GZ86" s="43"/>
      <c r="HA86" s="9"/>
      <c r="HB86" s="43"/>
      <c r="HC86" s="9"/>
      <c r="HD86" s="43"/>
      <c r="HE86" s="9"/>
      <c r="HF86" s="43"/>
      <c r="HG86" s="9"/>
      <c r="HH86" s="43"/>
      <c r="HI86" s="9"/>
      <c r="HJ86" s="43"/>
      <c r="HK86" s="9"/>
      <c r="HL86" s="43"/>
      <c r="HM86" s="9"/>
      <c r="HN86" s="43"/>
      <c r="HO86" s="9"/>
      <c r="HP86" s="43"/>
      <c r="HQ86" s="9"/>
      <c r="HR86" s="43"/>
      <c r="HS86" s="9"/>
      <c r="HT86" s="43"/>
      <c r="HU86" s="9"/>
      <c r="HV86" s="43"/>
      <c r="HW86" s="9"/>
      <c r="HX86" s="43"/>
      <c r="HY86" s="9"/>
      <c r="HZ86" s="43"/>
      <c r="IA86" s="9"/>
      <c r="IB86" s="43"/>
      <c r="IC86" s="9"/>
      <c r="ID86" s="43"/>
      <c r="IE86" s="9"/>
      <c r="IF86" s="43"/>
      <c r="IG86" s="9"/>
      <c r="IH86" s="43"/>
      <c r="II86" s="9"/>
      <c r="IJ86" s="43"/>
      <c r="IK86" s="9"/>
      <c r="IL86" s="43"/>
      <c r="IM86" s="9"/>
      <c r="IN86" s="43"/>
      <c r="IO86" s="9"/>
      <c r="IP86" s="43"/>
      <c r="IQ86" s="9"/>
      <c r="IR86" s="43"/>
      <c r="IS86" s="9"/>
      <c r="IT86" s="43"/>
      <c r="IU86" s="9"/>
      <c r="IV86" s="43"/>
      <c r="IW86" s="9"/>
      <c r="IX86" s="43"/>
      <c r="IY86" s="9"/>
      <c r="IZ86" s="43"/>
      <c r="JA86" s="9"/>
      <c r="JB86" s="43"/>
      <c r="JC86" s="9"/>
      <c r="JD86" s="43"/>
      <c r="JE86" s="9"/>
      <c r="JF86" s="43"/>
      <c r="JG86" s="9"/>
      <c r="JH86" s="43"/>
      <c r="JI86" s="9"/>
      <c r="JJ86" s="43"/>
      <c r="JK86" s="9"/>
      <c r="JL86" s="43"/>
      <c r="JM86" s="9"/>
      <c r="JN86" s="43"/>
      <c r="JO86" s="9"/>
      <c r="JP86" s="43"/>
      <c r="JQ86" s="9"/>
      <c r="JR86" s="43"/>
      <c r="JS86" s="9"/>
      <c r="JT86" s="43"/>
      <c r="JU86" s="9"/>
      <c r="JV86" s="43"/>
      <c r="JW86" s="9"/>
      <c r="JX86" s="43"/>
      <c r="JY86" s="9"/>
      <c r="JZ86" s="43"/>
      <c r="KA86" s="9"/>
      <c r="KB86" s="43"/>
      <c r="KC86" s="9"/>
      <c r="KD86" s="43"/>
      <c r="KE86" s="9"/>
      <c r="KF86" s="43"/>
      <c r="KG86" s="9"/>
      <c r="KH86" s="43"/>
      <c r="KI86" s="9"/>
      <c r="KJ86" s="43"/>
      <c r="KK86" s="9"/>
      <c r="KL86" s="43"/>
      <c r="KM86" s="9"/>
      <c r="KN86" s="43"/>
      <c r="KO86" s="9"/>
      <c r="KP86" s="43"/>
      <c r="KQ86" s="9"/>
      <c r="KR86" s="43"/>
      <c r="KS86" s="9"/>
      <c r="KT86" s="43"/>
      <c r="KU86" s="9"/>
      <c r="KV86" s="43"/>
      <c r="KW86" s="9"/>
      <c r="KX86" s="43"/>
      <c r="KY86" s="9"/>
      <c r="KZ86" s="43"/>
      <c r="LA86" s="9"/>
      <c r="LB86" s="43"/>
      <c r="LC86" s="9"/>
      <c r="LD86" s="43"/>
      <c r="LE86" s="9"/>
      <c r="LF86" s="43"/>
      <c r="LG86" s="9"/>
      <c r="LH86" s="43"/>
      <c r="LI86" s="9"/>
      <c r="LJ86" s="43"/>
      <c r="LK86" s="9"/>
      <c r="LL86" s="43"/>
      <c r="LM86" s="9"/>
      <c r="LN86" s="43"/>
      <c r="LO86" s="9"/>
      <c r="LP86" s="43"/>
      <c r="LQ86" s="9"/>
      <c r="LR86" s="43"/>
      <c r="LS86" s="9"/>
      <c r="LT86" s="43"/>
      <c r="LU86" s="9"/>
      <c r="LV86" s="43"/>
      <c r="LW86" s="9"/>
      <c r="LX86" s="43"/>
      <c r="LY86" s="9"/>
      <c r="LZ86" s="43"/>
      <c r="MA86" s="9"/>
      <c r="MB86" s="43"/>
      <c r="MC86" s="9"/>
      <c r="MD86" s="43"/>
      <c r="ME86" s="9"/>
      <c r="MF86" s="43"/>
      <c r="MG86" s="9"/>
      <c r="MH86" s="43"/>
      <c r="MI86" s="9"/>
      <c r="MJ86" s="43"/>
      <c r="MK86" s="9"/>
      <c r="ML86" s="43"/>
      <c r="MM86" s="9"/>
      <c r="MN86" s="43"/>
      <c r="MO86" s="9"/>
      <c r="MP86" s="43"/>
      <c r="MQ86" s="9"/>
      <c r="MR86" s="43"/>
      <c r="MS86" s="9"/>
      <c r="MT86" s="43"/>
      <c r="MU86" s="9"/>
    </row>
    <row r="87" spans="1:359">
      <c r="A87" s="1" t="s">
        <v>13</v>
      </c>
      <c r="C87" s="9"/>
      <c r="D87" s="43">
        <v>6</v>
      </c>
      <c r="E87" s="1" t="s">
        <v>95</v>
      </c>
      <c r="F87" s="43">
        <v>12.714807816463566</v>
      </c>
      <c r="G87" s="9" t="s">
        <v>97</v>
      </c>
      <c r="H87" s="43" t="s">
        <v>206</v>
      </c>
      <c r="J87" s="43" t="s">
        <v>206</v>
      </c>
      <c r="L87" s="43"/>
      <c r="M87" s="9"/>
      <c r="N87" s="43">
        <v>12.714807816463566</v>
      </c>
      <c r="O87" s="55" t="s">
        <v>125</v>
      </c>
      <c r="P87" s="43" t="s">
        <v>206</v>
      </c>
      <c r="R87" s="43">
        <v>13.194717587530192</v>
      </c>
      <c r="S87" s="55" t="s">
        <v>125</v>
      </c>
      <c r="T87" s="43" t="s">
        <v>206</v>
      </c>
      <c r="V87" s="43"/>
      <c r="W87" s="9"/>
      <c r="X87" s="43"/>
      <c r="Y87" s="9"/>
      <c r="Z87" s="43"/>
      <c r="AA87" s="9"/>
      <c r="AB87" s="43">
        <v>17.501852902452256</v>
      </c>
      <c r="AC87" s="92" t="s">
        <v>36</v>
      </c>
      <c r="AD87" s="43">
        <v>18.19594486538719</v>
      </c>
      <c r="AE87" s="92" t="s">
        <v>36</v>
      </c>
      <c r="AJ87" s="43">
        <v>20.679480528072599</v>
      </c>
      <c r="AK87" s="9" t="s">
        <v>20</v>
      </c>
      <c r="AL87" s="43"/>
      <c r="AN87" s="43"/>
      <c r="AP87" s="43"/>
      <c r="AR87" s="43"/>
      <c r="AS87" s="9"/>
      <c r="BD87" s="43">
        <f>SUM(INDEX('egyeni-ranglista'!$1:$1048576,MATCH($A87,'egyeni-ranglista'!$A:$A,0),BD$279):INDEX('egyeni-ranglista'!$1:$1048576,MATCH($A87,'egyeni-ranglista'!$A:$A,0),BD$280))</f>
        <v>18.407007886822775</v>
      </c>
      <c r="BE87" s="1" t="s">
        <v>632</v>
      </c>
      <c r="BF87" s="43"/>
      <c r="BG87" s="9"/>
      <c r="BH87" s="43"/>
      <c r="BI87" s="9"/>
      <c r="BJ87" s="43"/>
      <c r="BK87" s="9"/>
      <c r="BL87" s="43"/>
      <c r="BM87" s="9"/>
      <c r="BN87" s="43">
        <f>SUM(INDEX('egyeni-ranglista'!$1:$1048576,MATCH($A87,'egyeni-ranglista'!$A:$A,0),BN$279):INDEX('egyeni-ranglista'!$1:$1048576,MATCH($A87,'egyeni-ranglista'!$A:$A,0),BN$280))</f>
        <v>11.69220007035921</v>
      </c>
      <c r="BO87" s="9" t="s">
        <v>20</v>
      </c>
      <c r="BP87" s="43"/>
      <c r="BQ87" s="9"/>
      <c r="BR87" s="43"/>
      <c r="BS87" s="9"/>
      <c r="BT87" s="43"/>
      <c r="BU87" s="9"/>
      <c r="BV87" s="43"/>
      <c r="BW87" s="9"/>
      <c r="BX87" s="43">
        <f>SUM(INDEX('egyeni-ranglista'!$1:$1048576,MATCH($A87,'egyeni-ranglista'!$A:$A,0),BX$279):INDEX('egyeni-ranglista'!$1:$1048576,MATCH($A87,'egyeni-ranglista'!$A:$A,0),BX$280))</f>
        <v>11.69220007035921</v>
      </c>
      <c r="BY87" s="50" t="s">
        <v>20</v>
      </c>
      <c r="BZ87" s="43"/>
      <c r="CA87" s="9"/>
      <c r="CB87" s="43"/>
      <c r="CC87" s="9"/>
      <c r="CD87" s="43"/>
      <c r="CE87" s="9"/>
      <c r="CF87" s="43"/>
      <c r="CG87" s="9"/>
      <c r="CH87" s="43"/>
      <c r="CI87" s="9"/>
      <c r="CJ87" s="43"/>
      <c r="CK87" s="9"/>
      <c r="CL87" s="43"/>
      <c r="CM87" s="9"/>
      <c r="CN87" s="43"/>
      <c r="CO87" s="9"/>
      <c r="CP87" s="43"/>
      <c r="CQ87" s="9"/>
      <c r="CR87" s="43"/>
      <c r="CS87" s="9"/>
      <c r="CT87" s="43"/>
      <c r="CU87" s="9"/>
      <c r="CV87" s="43"/>
      <c r="CW87" s="9"/>
      <c r="CX87" s="43"/>
      <c r="CY87" s="9"/>
      <c r="CZ87" s="43">
        <f>SUM(INDEX('egyeni-ranglista'!$1:$1048576,MATCH($A87,'egyeni-ranglista'!$A:$A,0),CZ$279):INDEX('egyeni-ranglista'!$1:$1048576,MATCH($A87,'egyeni-ranglista'!$A:$A,0),CZ$280))</f>
        <v>3.7275273587501765</v>
      </c>
      <c r="DA87" s="6" t="s">
        <v>822</v>
      </c>
      <c r="DB87" s="43"/>
      <c r="DD87" s="43"/>
      <c r="DF87" s="43"/>
      <c r="DH87" s="43"/>
      <c r="DJ87" s="43"/>
      <c r="DL87" s="43"/>
      <c r="DN87" s="43"/>
      <c r="DP87" s="43"/>
      <c r="DQ87" s="9"/>
      <c r="DT87" s="43"/>
      <c r="DV87" s="43"/>
      <c r="DX87" s="43"/>
      <c r="DZ87" s="43"/>
      <c r="EB87" s="43"/>
      <c r="ED87" s="43"/>
      <c r="EF87" s="43"/>
      <c r="EH87" s="43"/>
      <c r="EJ87" s="43"/>
      <c r="EL87" s="43">
        <f>SUM(INDEX('egyeni-ranglista'!$1:$1048576,MATCH($A87,'egyeni-ranglista'!$A:$A,0),EL$279):INDEX('egyeni-ranglista'!$1:$1048576,MATCH($A87,'egyeni-ranglista'!$A:$A,0),EL$280))</f>
        <v>0</v>
      </c>
      <c r="EM87" s="11" t="s">
        <v>574</v>
      </c>
      <c r="EN87" s="43"/>
      <c r="EP87" s="43"/>
      <c r="ER87" s="43"/>
      <c r="ET87" s="43"/>
      <c r="EV87" s="43"/>
      <c r="EX87" s="43"/>
      <c r="EZ87" s="43"/>
      <c r="FB87" s="43"/>
      <c r="FD87" s="43"/>
      <c r="FF87" s="43"/>
      <c r="FG87" s="9"/>
      <c r="FH87" s="43"/>
      <c r="FI87" s="9"/>
      <c r="FJ87" s="43"/>
      <c r="FK87" s="9"/>
      <c r="FL87" s="43"/>
      <c r="FM87" s="9"/>
      <c r="FN87" s="43"/>
      <c r="FP87" s="43"/>
      <c r="FQ87" s="9"/>
      <c r="FR87" s="43"/>
      <c r="FS87" s="9"/>
      <c r="FT87" s="43"/>
      <c r="FU87" s="9"/>
      <c r="FV87" s="43"/>
      <c r="FW87" s="9"/>
      <c r="FX87" s="43"/>
      <c r="FY87" s="9"/>
      <c r="FZ87" s="43"/>
      <c r="GA87" s="9"/>
      <c r="GB87" s="43"/>
      <c r="GC87" s="9"/>
      <c r="GD87" s="43"/>
      <c r="GE87" s="9"/>
      <c r="GF87" s="43"/>
      <c r="GG87" s="9"/>
      <c r="GH87" s="43"/>
      <c r="GI87" s="9"/>
      <c r="GJ87" s="43"/>
      <c r="GK87" s="9"/>
      <c r="GL87" s="43"/>
      <c r="GM87" s="9"/>
      <c r="GN87" s="43"/>
      <c r="GO87" s="9"/>
      <c r="GP87" s="43"/>
      <c r="GQ87" s="9"/>
      <c r="GR87" s="43"/>
      <c r="GS87" s="9"/>
      <c r="GT87" s="43"/>
      <c r="GU87" s="9"/>
      <c r="GV87" s="43"/>
      <c r="GW87" s="9"/>
      <c r="GX87" s="43"/>
      <c r="GY87" s="9"/>
      <c r="GZ87" s="43"/>
      <c r="HA87" s="9"/>
      <c r="HB87" s="43"/>
      <c r="HC87" s="9"/>
      <c r="HD87" s="43"/>
      <c r="HE87" s="9"/>
      <c r="HF87" s="43"/>
      <c r="HG87" s="9"/>
      <c r="HH87" s="43"/>
      <c r="HI87" s="9"/>
      <c r="HJ87" s="43"/>
      <c r="HK87" s="9"/>
      <c r="HL87" s="43"/>
      <c r="HM87" s="9"/>
      <c r="HN87" s="43"/>
      <c r="HO87" s="9"/>
      <c r="HP87" s="43"/>
      <c r="HQ87" s="9"/>
      <c r="HR87" s="43"/>
      <c r="HS87" s="9"/>
      <c r="HT87" s="43"/>
      <c r="HU87" s="9"/>
      <c r="HV87" s="43"/>
      <c r="HW87" s="9"/>
      <c r="HX87" s="43"/>
      <c r="HY87" s="9"/>
      <c r="HZ87" s="43"/>
      <c r="IA87" s="9"/>
      <c r="IB87" s="43"/>
      <c r="IC87" s="9"/>
      <c r="ID87" s="43"/>
      <c r="IE87" s="9"/>
      <c r="IF87" s="43"/>
      <c r="IG87" s="9"/>
      <c r="IH87" s="43"/>
      <c r="II87" s="9"/>
      <c r="IJ87" s="43"/>
      <c r="IK87" s="9"/>
      <c r="IL87" s="43"/>
      <c r="IM87" s="9"/>
      <c r="IN87" s="43"/>
      <c r="IO87" s="9"/>
      <c r="IP87" s="43"/>
      <c r="IQ87" s="9"/>
      <c r="IR87" s="43"/>
      <c r="IS87" s="9"/>
      <c r="IT87" s="43"/>
      <c r="IU87" s="9"/>
      <c r="IV87" s="43"/>
      <c r="IW87" s="9"/>
      <c r="IX87" s="43"/>
      <c r="IY87" s="9"/>
      <c r="IZ87" s="43"/>
      <c r="JA87" s="9"/>
      <c r="JB87" s="43"/>
      <c r="JC87" s="9"/>
      <c r="JD87" s="43"/>
      <c r="JE87" s="9"/>
      <c r="JF87" s="43"/>
      <c r="JG87" s="9"/>
      <c r="JH87" s="43"/>
      <c r="JI87" s="9"/>
      <c r="JJ87" s="43"/>
      <c r="JK87" s="9"/>
      <c r="JL87" s="43"/>
      <c r="JM87" s="9"/>
      <c r="JN87" s="43"/>
      <c r="JO87" s="9"/>
      <c r="JP87" s="43"/>
      <c r="JQ87" s="9"/>
      <c r="JR87" s="43"/>
      <c r="JS87" s="9"/>
      <c r="JT87" s="43"/>
      <c r="JU87" s="9"/>
      <c r="JV87" s="43"/>
      <c r="JW87" s="9"/>
      <c r="JX87" s="43"/>
      <c r="JY87" s="9"/>
      <c r="JZ87" s="43"/>
      <c r="KA87" s="9"/>
      <c r="KB87" s="43"/>
      <c r="KC87" s="9"/>
      <c r="KD87" s="43"/>
      <c r="KE87" s="9"/>
      <c r="KF87" s="43"/>
      <c r="KG87" s="9"/>
      <c r="KH87" s="43"/>
      <c r="KI87" s="9"/>
      <c r="KJ87" s="43"/>
      <c r="KK87" s="9"/>
      <c r="KL87" s="43"/>
      <c r="KM87" s="9"/>
      <c r="KN87" s="43"/>
      <c r="KO87" s="9"/>
      <c r="KP87" s="43"/>
      <c r="KQ87" s="9"/>
      <c r="KR87" s="43"/>
      <c r="KS87" s="9"/>
      <c r="KT87" s="43"/>
      <c r="KU87" s="9"/>
      <c r="KV87" s="43"/>
      <c r="KW87" s="9"/>
      <c r="KX87" s="43"/>
      <c r="KY87" s="9"/>
      <c r="KZ87" s="43"/>
      <c r="LA87" s="9"/>
      <c r="LB87" s="43"/>
      <c r="LC87" s="9"/>
      <c r="LD87" s="43"/>
      <c r="LE87" s="9"/>
      <c r="LF87" s="43"/>
      <c r="LG87" s="9"/>
      <c r="LH87" s="43"/>
      <c r="LI87" s="9"/>
      <c r="LJ87" s="43"/>
      <c r="LK87" s="9"/>
      <c r="LL87" s="43"/>
      <c r="LM87" s="9"/>
      <c r="LN87" s="43"/>
      <c r="LO87" s="9"/>
      <c r="LP87" s="43"/>
      <c r="LQ87" s="9"/>
      <c r="LR87" s="43"/>
      <c r="LS87" s="9"/>
      <c r="LT87" s="43"/>
      <c r="LU87" s="9"/>
      <c r="LV87" s="43"/>
      <c r="LW87" s="9"/>
      <c r="LX87" s="43"/>
      <c r="LY87" s="9"/>
      <c r="LZ87" s="43"/>
      <c r="MA87" s="9"/>
      <c r="MB87" s="43"/>
      <c r="MC87" s="9"/>
      <c r="MD87" s="43"/>
      <c r="ME87" s="9"/>
      <c r="MF87" s="43"/>
      <c r="MG87" s="9"/>
      <c r="MH87" s="43"/>
      <c r="MI87" s="9"/>
      <c r="MJ87" s="43"/>
      <c r="MK87" s="9"/>
      <c r="ML87" s="43"/>
      <c r="MM87" s="9"/>
      <c r="MN87" s="43"/>
      <c r="MO87" s="9"/>
      <c r="MP87" s="43"/>
      <c r="MQ87" s="9"/>
      <c r="MR87" s="43"/>
      <c r="MS87" s="9"/>
      <c r="MT87" s="43"/>
      <c r="MU87" s="9"/>
    </row>
    <row r="88" spans="1:359">
      <c r="A88" s="32" t="s">
        <v>146</v>
      </c>
      <c r="F88" s="43" t="s">
        <v>206</v>
      </c>
      <c r="H88" s="43" t="s">
        <v>206</v>
      </c>
      <c r="J88" s="43" t="s">
        <v>206</v>
      </c>
      <c r="L88" s="43"/>
      <c r="M88" s="9"/>
      <c r="N88" s="43" t="s">
        <v>206</v>
      </c>
      <c r="P88" s="43" t="s">
        <v>206</v>
      </c>
      <c r="R88" s="43" t="s">
        <v>206</v>
      </c>
      <c r="T88" s="43" t="s">
        <v>206</v>
      </c>
      <c r="V88" s="43"/>
      <c r="W88" s="9"/>
      <c r="X88" s="43"/>
      <c r="Y88" s="9"/>
      <c r="Z88" s="43"/>
      <c r="AA88" s="9"/>
      <c r="AB88" s="43">
        <v>6</v>
      </c>
      <c r="AC88" s="1" t="s">
        <v>33</v>
      </c>
      <c r="AD88" s="43" t="s">
        <v>206</v>
      </c>
      <c r="AJ88" s="43">
        <v>9.4704598146746672</v>
      </c>
      <c r="AK88" s="1" t="s">
        <v>322</v>
      </c>
      <c r="AL88" s="43"/>
      <c r="AN88" s="43"/>
      <c r="AP88" s="43">
        <f>SUM(INDEX('egyeni-ranglista'!$1:$1048576,MATCH($A88,'egyeni-ranglista'!$A:$A,0),AP$279):INDEX('egyeni-ranglista'!$1:$1048576,MATCH($A88,'egyeni-ranglista'!$A:$A,0),AP$280))</f>
        <v>4.5887180222997204</v>
      </c>
      <c r="AQ88" s="1" t="s">
        <v>538</v>
      </c>
      <c r="AR88" s="43"/>
      <c r="AS88" s="9"/>
      <c r="BD88" s="43"/>
      <c r="BE88" s="13" t="s">
        <v>634</v>
      </c>
      <c r="BF88" s="43"/>
      <c r="BG88" s="9"/>
      <c r="BH88" s="43"/>
      <c r="BI88" s="9"/>
      <c r="BJ88" s="43"/>
      <c r="BK88" s="9"/>
      <c r="BL88" s="43"/>
      <c r="BM88" s="9"/>
      <c r="BN88" s="43"/>
      <c r="BO88" s="9"/>
      <c r="BP88" s="43"/>
      <c r="BQ88" s="9"/>
      <c r="BR88" s="43"/>
      <c r="BS88" s="9"/>
      <c r="BT88" s="43"/>
      <c r="BU88" s="9"/>
      <c r="BV88" s="43"/>
      <c r="BW88" s="9"/>
      <c r="BX88" s="43"/>
      <c r="BY88" s="9"/>
      <c r="BZ88" s="43"/>
      <c r="CA88" s="9"/>
      <c r="CB88" s="43"/>
      <c r="CC88" s="9"/>
      <c r="CD88" s="43"/>
      <c r="CE88" s="9"/>
      <c r="CF88" s="43"/>
      <c r="CG88" s="9"/>
      <c r="CH88" s="43"/>
      <c r="CI88" s="9"/>
      <c r="CJ88" s="43"/>
      <c r="CK88" s="9"/>
      <c r="CL88" s="43"/>
      <c r="CM88" s="9"/>
      <c r="CN88" s="43"/>
      <c r="CO88" s="9"/>
      <c r="CP88" s="43"/>
      <c r="CQ88" s="9"/>
      <c r="CR88" s="43"/>
      <c r="CS88" s="9"/>
      <c r="CT88" s="43"/>
      <c r="CU88" s="9"/>
      <c r="CV88" s="43"/>
      <c r="CW88" s="9"/>
      <c r="CX88" s="43"/>
      <c r="CY88" s="9"/>
      <c r="CZ88" s="43"/>
      <c r="DA88" s="9"/>
      <c r="DB88" s="43"/>
      <c r="DD88" s="43"/>
      <c r="DF88" s="43"/>
      <c r="DH88" s="43"/>
      <c r="DJ88" s="43"/>
      <c r="DL88" s="43"/>
      <c r="DN88" s="43"/>
      <c r="DP88" s="43"/>
      <c r="DQ88" s="9"/>
      <c r="DT88" s="43"/>
      <c r="DV88" s="43"/>
      <c r="DX88" s="43"/>
      <c r="DZ88" s="43"/>
      <c r="EB88" s="43"/>
      <c r="ED88" s="43"/>
      <c r="EF88" s="43"/>
      <c r="EH88" s="43"/>
      <c r="EJ88" s="43"/>
      <c r="EL88" s="43"/>
      <c r="EN88" s="43"/>
      <c r="EP88" s="43"/>
      <c r="ER88" s="43"/>
      <c r="ET88" s="43"/>
      <c r="EV88" s="43"/>
      <c r="EX88" s="43"/>
      <c r="EZ88" s="43"/>
      <c r="FB88" s="43"/>
      <c r="FD88" s="43"/>
      <c r="FF88" s="43"/>
      <c r="FG88" s="9"/>
      <c r="FH88" s="43"/>
      <c r="FI88" s="9"/>
      <c r="FJ88" s="43"/>
      <c r="FK88" s="9"/>
      <c r="FL88" s="43"/>
      <c r="FM88" s="9"/>
      <c r="FN88" s="43"/>
      <c r="FP88" s="43"/>
      <c r="FQ88" s="9"/>
      <c r="FR88" s="43"/>
      <c r="FS88" s="9"/>
      <c r="FT88" s="43"/>
      <c r="FU88" s="9"/>
      <c r="FV88" s="43"/>
      <c r="FW88" s="9"/>
      <c r="FX88" s="43"/>
      <c r="FY88" s="9"/>
      <c r="FZ88" s="43"/>
      <c r="GA88" s="9"/>
      <c r="GB88" s="43"/>
      <c r="GC88" s="9"/>
      <c r="GD88" s="43"/>
      <c r="GE88" s="9"/>
      <c r="GF88" s="43"/>
      <c r="GG88" s="9"/>
      <c r="GH88" s="43"/>
      <c r="GI88" s="9"/>
      <c r="GJ88" s="43"/>
      <c r="GK88" s="9"/>
      <c r="GL88" s="43"/>
      <c r="GM88" s="9"/>
      <c r="GN88" s="43"/>
      <c r="GO88" s="9"/>
      <c r="GP88" s="43"/>
      <c r="GQ88" s="9"/>
      <c r="GR88" s="43"/>
      <c r="GS88" s="9"/>
      <c r="GT88" s="43"/>
      <c r="GU88" s="9"/>
      <c r="GV88" s="43"/>
      <c r="GW88" s="9"/>
      <c r="GX88" s="43"/>
      <c r="GY88" s="9"/>
      <c r="GZ88" s="43"/>
      <c r="HA88" s="9"/>
      <c r="HB88" s="43"/>
      <c r="HC88" s="9"/>
      <c r="HD88" s="43"/>
      <c r="HE88" s="9"/>
      <c r="HF88" s="43"/>
      <c r="HG88" s="9"/>
      <c r="HH88" s="43"/>
      <c r="HI88" s="9"/>
      <c r="HJ88" s="43"/>
      <c r="HK88" s="9"/>
      <c r="HL88" s="43"/>
      <c r="HM88" s="9"/>
      <c r="HN88" s="43"/>
      <c r="HO88" s="9"/>
      <c r="HP88" s="43"/>
      <c r="HQ88" s="9"/>
      <c r="HR88" s="43"/>
      <c r="HS88" s="9"/>
      <c r="HT88" s="43"/>
      <c r="HU88" s="9"/>
      <c r="HV88" s="43"/>
      <c r="HW88" s="9"/>
      <c r="HX88" s="43"/>
      <c r="HY88" s="9"/>
      <c r="HZ88" s="43"/>
      <c r="IA88" s="9"/>
      <c r="IB88" s="43"/>
      <c r="IC88" s="9"/>
      <c r="ID88" s="43"/>
      <c r="IE88" s="9"/>
      <c r="IF88" s="43"/>
      <c r="IG88" s="9"/>
      <c r="IH88" s="43"/>
      <c r="II88" s="9"/>
      <c r="IJ88" s="43"/>
      <c r="IK88" s="9"/>
      <c r="IL88" s="43"/>
      <c r="IM88" s="9"/>
      <c r="IN88" s="43"/>
      <c r="IO88" s="9"/>
      <c r="IP88" s="43"/>
      <c r="IQ88" s="9"/>
      <c r="IR88" s="43"/>
      <c r="IS88" s="9"/>
      <c r="IT88" s="43"/>
      <c r="IU88" s="9"/>
      <c r="IV88" s="43"/>
      <c r="IW88" s="9"/>
      <c r="IX88" s="43"/>
      <c r="IY88" s="9"/>
      <c r="IZ88" s="43"/>
      <c r="JA88" s="9"/>
      <c r="JB88" s="43"/>
      <c r="JC88" s="9"/>
      <c r="JD88" s="43"/>
      <c r="JE88" s="9"/>
      <c r="JF88" s="43"/>
      <c r="JG88" s="9"/>
      <c r="JH88" s="43"/>
      <c r="JI88" s="9"/>
      <c r="JJ88" s="43"/>
      <c r="JK88" s="9"/>
      <c r="JL88" s="43"/>
      <c r="JM88" s="9"/>
      <c r="JN88" s="43"/>
      <c r="JO88" s="9"/>
      <c r="JP88" s="43"/>
      <c r="JQ88" s="9"/>
      <c r="JR88" s="43"/>
      <c r="JS88" s="9"/>
      <c r="JT88" s="43"/>
      <c r="JU88" s="9"/>
      <c r="JV88" s="43"/>
      <c r="JW88" s="9"/>
      <c r="JX88" s="43"/>
      <c r="JY88" s="9"/>
      <c r="JZ88" s="43"/>
      <c r="KA88" s="9"/>
      <c r="KB88" s="43"/>
      <c r="KC88" s="9"/>
      <c r="KD88" s="43"/>
      <c r="KE88" s="9"/>
      <c r="KF88" s="43"/>
      <c r="KG88" s="9"/>
      <c r="KH88" s="43"/>
      <c r="KI88" s="9"/>
      <c r="KJ88" s="43"/>
      <c r="KK88" s="9"/>
      <c r="KL88" s="43"/>
      <c r="KM88" s="9"/>
      <c r="KN88" s="43"/>
      <c r="KO88" s="9"/>
      <c r="KP88" s="43"/>
      <c r="KQ88" s="9"/>
      <c r="KR88" s="43"/>
      <c r="KS88" s="9"/>
      <c r="KT88" s="43"/>
      <c r="KU88" s="9"/>
      <c r="KV88" s="43"/>
      <c r="KW88" s="9"/>
      <c r="KX88" s="43"/>
      <c r="KY88" s="9"/>
      <c r="KZ88" s="43"/>
      <c r="LA88" s="9"/>
      <c r="LB88" s="43"/>
      <c r="LC88" s="9"/>
      <c r="LD88" s="43"/>
      <c r="LE88" s="9"/>
      <c r="LF88" s="43"/>
      <c r="LG88" s="9"/>
      <c r="LH88" s="43"/>
      <c r="LI88" s="9"/>
      <c r="LJ88" s="43"/>
      <c r="LK88" s="9"/>
      <c r="LL88" s="43"/>
      <c r="LM88" s="9"/>
      <c r="LN88" s="43"/>
      <c r="LO88" s="9"/>
      <c r="LP88" s="43"/>
      <c r="LQ88" s="9"/>
      <c r="LR88" s="43"/>
      <c r="LS88" s="9"/>
      <c r="LT88" s="43"/>
      <c r="LU88" s="9"/>
      <c r="LV88" s="43"/>
      <c r="LW88" s="9"/>
      <c r="LX88" s="43"/>
      <c r="LY88" s="9"/>
      <c r="LZ88" s="43"/>
      <c r="MA88" s="9"/>
      <c r="MB88" s="43"/>
      <c r="MC88" s="9"/>
      <c r="MD88" s="43"/>
      <c r="ME88" s="9"/>
      <c r="MF88" s="43"/>
      <c r="MG88" s="9"/>
      <c r="MH88" s="43"/>
      <c r="MI88" s="9"/>
      <c r="MJ88" s="43"/>
      <c r="MK88" s="9"/>
      <c r="ML88" s="43"/>
      <c r="MM88" s="9"/>
      <c r="MN88" s="43"/>
      <c r="MO88" s="9"/>
      <c r="MP88" s="43"/>
      <c r="MQ88" s="9"/>
      <c r="MR88" s="43"/>
      <c r="MS88" s="9"/>
      <c r="MT88" s="43"/>
      <c r="MU88" s="9"/>
    </row>
    <row r="89" spans="1:359">
      <c r="A89" s="32" t="s">
        <v>548</v>
      </c>
      <c r="L89" s="43"/>
      <c r="M89" s="9"/>
      <c r="N89" s="43"/>
      <c r="O89" s="9"/>
      <c r="P89" s="43"/>
      <c r="R89" s="43"/>
      <c r="T89" s="43"/>
      <c r="V89" s="43"/>
      <c r="X89" s="43"/>
      <c r="Y89" s="9"/>
      <c r="Z89" s="43"/>
      <c r="AA89" s="9"/>
      <c r="AB89" s="43"/>
      <c r="AD89" s="43"/>
      <c r="AP89" s="43">
        <f>SUM(INDEX('egyeni-ranglista'!$1:$1048576,MATCH($A89,'egyeni-ranglista'!$A:$A,0),AP$279):INDEX('egyeni-ranglista'!$1:$1048576,MATCH($A89,'egyeni-ranglista'!$A:$A,0),AP$280))</f>
        <v>0</v>
      </c>
      <c r="AQ89" s="9" t="s">
        <v>550</v>
      </c>
      <c r="AR89" s="43"/>
      <c r="AS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43"/>
      <c r="DD89" s="43"/>
      <c r="DF89" s="43"/>
      <c r="DH89" s="43"/>
      <c r="DJ89" s="43"/>
      <c r="DL89" s="43"/>
      <c r="DP89" s="9"/>
      <c r="DQ89" s="9"/>
      <c r="EB89" s="43"/>
      <c r="EF89" s="43"/>
      <c r="EH89" s="43"/>
      <c r="EJ89" s="43"/>
      <c r="EP89" s="43"/>
      <c r="ER89" s="43"/>
      <c r="ET89" s="43"/>
      <c r="EU89" s="9"/>
      <c r="EV89" s="43"/>
      <c r="EW89" s="9"/>
      <c r="EX89" s="43"/>
      <c r="EY89" s="9"/>
      <c r="EZ89" s="43"/>
      <c r="FA89" s="9"/>
      <c r="FB89" s="43"/>
      <c r="FC89" s="9"/>
      <c r="FD89" s="43"/>
      <c r="FF89" s="9"/>
      <c r="FG89" s="9"/>
      <c r="FH89" s="9"/>
      <c r="FI89" s="9"/>
      <c r="FJ89" s="9"/>
      <c r="FK89" s="9"/>
      <c r="FL89" s="9"/>
      <c r="FM89" s="9"/>
      <c r="FN89" s="43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43"/>
      <c r="HG89" s="9"/>
      <c r="HH89" s="43"/>
      <c r="HI89" s="9"/>
      <c r="HJ89" s="43"/>
      <c r="HK89" s="9"/>
      <c r="HL89" s="43"/>
      <c r="HM89" s="9"/>
      <c r="HN89" s="43"/>
      <c r="HO89" s="9"/>
      <c r="HP89" s="43"/>
      <c r="HQ89" s="9"/>
      <c r="HR89" s="43"/>
      <c r="HS89" s="9"/>
      <c r="HT89" s="43"/>
      <c r="HU89" s="9"/>
      <c r="HV89" s="43"/>
      <c r="HW89" s="9"/>
      <c r="HX89" s="43"/>
      <c r="HY89" s="9"/>
      <c r="HZ89" s="43"/>
      <c r="IA89" s="9"/>
      <c r="IB89" s="43"/>
      <c r="IC89" s="9"/>
      <c r="ID89" s="43"/>
      <c r="IE89" s="9"/>
      <c r="IF89" s="43"/>
      <c r="IG89" s="9"/>
      <c r="IH89" s="43"/>
      <c r="II89" s="9"/>
      <c r="IJ89" s="43"/>
      <c r="IK89" s="9"/>
      <c r="IL89" s="43"/>
      <c r="IM89" s="9"/>
      <c r="IN89" s="43"/>
      <c r="IO89" s="9"/>
      <c r="IP89" s="43"/>
      <c r="IQ89" s="9"/>
      <c r="IR89" s="43"/>
      <c r="IS89" s="9"/>
      <c r="IT89" s="43"/>
      <c r="IU89" s="9"/>
      <c r="IV89" s="43"/>
      <c r="IW89" s="9"/>
      <c r="IX89" s="43"/>
      <c r="IY89" s="9"/>
      <c r="IZ89" s="43"/>
      <c r="JA89" s="9"/>
      <c r="JB89" s="43"/>
      <c r="JC89" s="9"/>
      <c r="JD89" s="43"/>
      <c r="JE89" s="9"/>
      <c r="JF89" s="43"/>
      <c r="JG89" s="9"/>
      <c r="JH89" s="43"/>
      <c r="JI89" s="9"/>
      <c r="JJ89" s="43"/>
      <c r="JK89" s="9"/>
      <c r="JL89" s="43"/>
      <c r="JM89" s="9"/>
      <c r="JN89" s="43"/>
      <c r="JO89" s="9"/>
      <c r="JP89" s="43"/>
      <c r="JQ89" s="9"/>
      <c r="JR89" s="43"/>
      <c r="JS89" s="9"/>
      <c r="JT89" s="43"/>
      <c r="JU89" s="9"/>
      <c r="JV89" s="43"/>
      <c r="JW89" s="9"/>
      <c r="JX89" s="43"/>
      <c r="JY89" s="9"/>
      <c r="JZ89" s="43"/>
      <c r="KA89" s="9"/>
      <c r="KB89" s="43"/>
      <c r="KC89" s="9"/>
      <c r="KD89" s="43"/>
      <c r="KE89" s="9"/>
      <c r="KF89" s="43"/>
      <c r="KG89" s="9"/>
      <c r="KH89" s="43"/>
      <c r="KI89" s="9"/>
      <c r="KJ89" s="43"/>
      <c r="KK89" s="9"/>
      <c r="KL89" s="43"/>
      <c r="KM89" s="9"/>
      <c r="KN89" s="43"/>
      <c r="KO89" s="9"/>
      <c r="KP89" s="43"/>
      <c r="KQ89" s="9"/>
      <c r="KR89" s="43"/>
      <c r="KS89" s="9"/>
      <c r="KT89" s="43"/>
      <c r="KU89" s="9"/>
      <c r="KV89" s="43"/>
      <c r="KW89" s="9"/>
      <c r="KX89" s="43"/>
      <c r="KY89" s="9"/>
      <c r="KZ89" s="43"/>
      <c r="LA89" s="9"/>
      <c r="LB89" s="43"/>
      <c r="LC89" s="9"/>
      <c r="LD89" s="43"/>
      <c r="LE89" s="9"/>
      <c r="LF89" s="43"/>
      <c r="LG89" s="9"/>
      <c r="LH89" s="43"/>
      <c r="LI89" s="9"/>
      <c r="LJ89" s="43"/>
      <c r="LK89" s="9"/>
      <c r="LL89" s="43"/>
      <c r="LM89" s="9"/>
      <c r="LN89" s="43"/>
      <c r="LO89" s="9"/>
      <c r="LP89" s="43"/>
      <c r="LQ89" s="9"/>
      <c r="LR89" s="43"/>
      <c r="LS89" s="9"/>
      <c r="LT89" s="43"/>
      <c r="LU89" s="9"/>
      <c r="LV89" s="43"/>
      <c r="LW89" s="9"/>
      <c r="LX89" s="43"/>
      <c r="LY89" s="9"/>
      <c r="LZ89" s="43"/>
      <c r="MA89" s="9"/>
      <c r="MB89" s="43"/>
      <c r="MC89" s="9"/>
      <c r="MD89" s="43"/>
      <c r="ME89" s="9"/>
      <c r="MF89" s="43"/>
      <c r="MG89" s="9"/>
      <c r="MH89" s="43"/>
      <c r="MI89" s="9"/>
      <c r="MJ89" s="43"/>
      <c r="MK89" s="9"/>
      <c r="ML89" s="43"/>
      <c r="MM89" s="9"/>
      <c r="MN89" s="43"/>
      <c r="MO89" s="9"/>
      <c r="MP89" s="43"/>
      <c r="MQ89" s="9"/>
      <c r="MR89" s="43"/>
      <c r="MS89" s="9"/>
      <c r="MT89" s="43"/>
      <c r="MU89" s="9"/>
    </row>
    <row r="90" spans="1:359">
      <c r="A90" s="32" t="s">
        <v>1210</v>
      </c>
      <c r="L90" s="43"/>
      <c r="M90" s="9"/>
      <c r="N90" s="43"/>
      <c r="O90" s="9"/>
      <c r="P90" s="43"/>
      <c r="R90" s="43"/>
      <c r="T90" s="43"/>
      <c r="V90" s="43"/>
      <c r="X90" s="43"/>
      <c r="Y90" s="9"/>
      <c r="Z90" s="43"/>
      <c r="AA90" s="9"/>
      <c r="AB90" s="43"/>
      <c r="AD90" s="43"/>
      <c r="AP90" s="43"/>
      <c r="AQ90" s="9"/>
      <c r="AR90" s="43"/>
      <c r="AS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43"/>
      <c r="DD90" s="43"/>
      <c r="DF90" s="43">
        <f>SUM(INDEX('egyeni-ranglista'!$1:$1048576,MATCH($A90,'egyeni-ranglista'!$A:$A,0),DF$279):INDEX('egyeni-ranglista'!$1:$1048576,MATCH($A90,'egyeni-ranglista'!$A:$A,0),DF$280))</f>
        <v>0</v>
      </c>
      <c r="DG90" s="1" t="s">
        <v>1208</v>
      </c>
      <c r="DH90" s="43"/>
      <c r="DJ90" s="43"/>
      <c r="DL90" s="43"/>
      <c r="DP90" s="9"/>
      <c r="DQ90" s="9"/>
      <c r="DT90" s="43">
        <f>SUM(INDEX('egyeni-ranglista'!$1:$1048576,MATCH($A90,'egyeni-ranglista'!$A:$A,0),DT$279):INDEX('egyeni-ranglista'!$1:$1048576,MATCH($A90,'egyeni-ranglista'!$A:$A,0),DT$280))</f>
        <v>0</v>
      </c>
      <c r="DU90" s="6" t="s">
        <v>96</v>
      </c>
      <c r="DV90" s="43"/>
      <c r="DX90" s="43"/>
      <c r="EB90" s="43">
        <f>SUM(INDEX('egyeni-ranglista'!$1:$1048576,MATCH($A90,'egyeni-ranglista'!$A:$A,0),EB$279):INDEX('egyeni-ranglista'!$1:$1048576,MATCH($A90,'egyeni-ranglista'!$A:$A,0),EB$280))</f>
        <v>5.5093594458209356</v>
      </c>
      <c r="EC90" s="6" t="s">
        <v>96</v>
      </c>
      <c r="EF90" s="43">
        <f>SUM(INDEX('egyeni-ranglista'!$1:$1048576,MATCH($A90,'egyeni-ranglista'!$A:$A,0),EF$279):INDEX('egyeni-ranglista'!$1:$1048576,MATCH($A90,'egyeni-ranglista'!$A:$A,0),EF$280))</f>
        <v>7.014355440560073</v>
      </c>
      <c r="EG90" s="7" t="s">
        <v>1270</v>
      </c>
      <c r="EL90" s="43"/>
      <c r="EM90" s="9"/>
      <c r="ER90" s="43">
        <f>SUM(INDEX('egyeni-ranglista'!$1:$1048576,MATCH($A90,'egyeni-ranglista'!$A:$A,0),ER$279):INDEX('egyeni-ranglista'!$1:$1048576,MATCH($A90,'egyeni-ranglista'!$A:$A,0),ER$280))</f>
        <v>7.9284398884054781</v>
      </c>
      <c r="ES90" s="39" t="s">
        <v>1330</v>
      </c>
      <c r="ET90" s="43"/>
      <c r="EV90" s="43"/>
      <c r="EX90" s="43"/>
      <c r="EZ90" s="43"/>
      <c r="FB90" s="43"/>
      <c r="FF90" s="9"/>
      <c r="FG90" s="9"/>
      <c r="FH90" s="9"/>
      <c r="FI90" s="9"/>
      <c r="FJ90" s="9"/>
      <c r="FK90" s="9"/>
      <c r="FL90" s="9"/>
      <c r="FM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43">
        <f>SUM(INDEX('egyeni-ranglista'!$1:$1048576,MATCH($A90,'egyeni-ranglista'!$A:$A,0),GB$279):INDEX('egyeni-ranglista'!$1:$1048576,MATCH($A90,'egyeni-ranglista'!$A:$A,0),GB$280))</f>
        <v>5.9557735634164573</v>
      </c>
      <c r="GC90" s="9" t="s">
        <v>1443</v>
      </c>
      <c r="GD90" s="43"/>
      <c r="GE90" s="9"/>
      <c r="GF90" s="43"/>
      <c r="GG90" s="9"/>
      <c r="GH90" s="43"/>
      <c r="GI90" s="9"/>
      <c r="GJ90" s="43"/>
      <c r="GK90" s="9"/>
      <c r="GL90" s="43"/>
      <c r="GM90" s="9"/>
      <c r="GN90" s="43">
        <f>SUM(INDEX('egyeni-ranglista'!$1:$1048576,MATCH($A90,'egyeni-ranglista'!$A:$A,0),GN$279):INDEX('egyeni-ranglista'!$1:$1048576,MATCH($A90,'egyeni-ranglista'!$A:$A,0),GN$280))</f>
        <v>3.5366931208319152</v>
      </c>
      <c r="GO90" s="9" t="s">
        <v>1478</v>
      </c>
      <c r="GP90" s="43"/>
      <c r="GQ90" s="9"/>
      <c r="GR90" s="43"/>
      <c r="GS90" s="9"/>
      <c r="GT90" s="43"/>
      <c r="GU90" s="9"/>
      <c r="GV90" s="43"/>
      <c r="GW90" s="9"/>
      <c r="GX90" s="43"/>
      <c r="GY90" s="9"/>
      <c r="GZ90" s="43"/>
      <c r="HA90" s="9"/>
      <c r="HB90" s="43"/>
      <c r="HC90" s="9"/>
      <c r="HD90" s="43"/>
      <c r="HE90" s="9"/>
      <c r="HF90" s="43"/>
      <c r="HG90" s="9"/>
      <c r="HH90" s="43"/>
      <c r="HI90" s="9"/>
      <c r="HJ90" s="43"/>
      <c r="HK90" s="9"/>
      <c r="HL90" s="43"/>
      <c r="HM90" s="9"/>
      <c r="HN90" s="43"/>
      <c r="HO90" s="9"/>
      <c r="HP90" s="43">
        <f>SUM(INDEX('egyeni-ranglista'!$1:$1048576,MATCH($A90,'egyeni-ranglista'!$A:$A,0),HP$279):INDEX('egyeni-ranglista'!$1:$1048576,MATCH($A90,'egyeni-ranglista'!$A:$A,0),HP$280))</f>
        <v>2.389658124237938</v>
      </c>
      <c r="HQ90" s="9" t="s">
        <v>97</v>
      </c>
      <c r="HR90" s="43"/>
      <c r="HS90" s="9"/>
      <c r="HT90" s="43"/>
      <c r="HU90" s="9"/>
      <c r="HV90" s="43"/>
      <c r="HW90" s="9"/>
      <c r="HX90" s="43"/>
      <c r="HY90" s="9"/>
      <c r="HZ90" s="43"/>
      <c r="IA90" s="9"/>
      <c r="IB90" s="43"/>
      <c r="IC90" s="9"/>
      <c r="ID90" s="43"/>
      <c r="IE90" s="9"/>
      <c r="IF90" s="43"/>
      <c r="IG90" s="9"/>
      <c r="IH90" s="43"/>
      <c r="II90" s="9"/>
      <c r="IJ90" s="43">
        <f>SUM(INDEX('egyeni-ranglista'!$1:$1048576,MATCH($A90,'egyeni-ranglista'!$A:$A,0),IJ$279):INDEX('egyeni-ranglista'!$1:$1048576,MATCH($A90,'egyeni-ranglista'!$A:$A,0),IJ$280))</f>
        <v>6.4170582838774504</v>
      </c>
      <c r="IK90" s="9" t="s">
        <v>1443</v>
      </c>
      <c r="IL90" s="43"/>
      <c r="IM90" s="9"/>
      <c r="IN90" s="43"/>
      <c r="IO90" s="9"/>
      <c r="IP90" s="43"/>
      <c r="IQ90" s="9"/>
      <c r="IR90" s="43"/>
      <c r="IS90" s="9"/>
      <c r="IT90" s="43"/>
      <c r="IU90" s="9"/>
      <c r="IV90" s="43"/>
      <c r="IW90" s="9"/>
      <c r="IX90" s="43"/>
      <c r="IY90" s="9"/>
      <c r="IZ90" s="43"/>
      <c r="JA90" s="9"/>
      <c r="JB90" s="43">
        <f>SUM(INDEX('egyeni-ranglista'!$1:$1048576,MATCH($A90,'egyeni-ranglista'!$A:$A,0),JB$279):INDEX('egyeni-ranglista'!$1:$1048576,MATCH($A90,'egyeni-ranglista'!$A:$A,0),JB$280))</f>
        <v>14.205730892110076</v>
      </c>
      <c r="JC90" s="9" t="s">
        <v>1443</v>
      </c>
      <c r="JD90" s="43"/>
      <c r="JE90" s="9"/>
      <c r="JF90" s="43"/>
      <c r="JG90" s="9"/>
      <c r="JH90" s="43"/>
      <c r="JI90" s="9"/>
      <c r="JJ90" s="43"/>
      <c r="JK90" s="9"/>
      <c r="JL90" s="43"/>
      <c r="JM90" s="9"/>
      <c r="JN90" s="43"/>
      <c r="JO90" s="9"/>
      <c r="JP90" s="43"/>
      <c r="JQ90" s="9"/>
      <c r="JR90" s="43">
        <f>SUM(INDEX('egyeni-ranglista'!$1:$1048576,MATCH($A90,'egyeni-ranglista'!$A:$A,0),JR$279):INDEX('egyeni-ranglista'!$1:$1048576,MATCH($A90,'egyeni-ranglista'!$A:$A,0),JR$280))</f>
        <v>16.291972083781154</v>
      </c>
      <c r="JS90" s="1" t="s">
        <v>97</v>
      </c>
      <c r="JT90" s="43"/>
      <c r="JU90" s="9"/>
      <c r="JV90" s="43">
        <f>SUM(INDEX('egyeni-ranglista'!$1:$1048576,MATCH($A90,'egyeni-ranglista'!$A:$A,0),JV$279):INDEX('egyeni-ranglista'!$1:$1048576,MATCH($A90,'egyeni-ranglista'!$A:$A,0),JV$280))</f>
        <v>17.741204508232425</v>
      </c>
      <c r="JW90" s="9" t="s">
        <v>1478</v>
      </c>
      <c r="JX90" s="43"/>
      <c r="JY90" s="9"/>
      <c r="JZ90" s="43"/>
      <c r="KA90" s="9"/>
      <c r="KB90" s="43"/>
      <c r="KC90" s="9"/>
      <c r="KD90" s="43"/>
      <c r="KE90" s="9"/>
      <c r="KF90" s="43"/>
      <c r="KG90" s="9"/>
      <c r="KH90" s="43"/>
      <c r="KI90" s="9"/>
      <c r="KJ90" s="43"/>
      <c r="KK90" s="9"/>
      <c r="KL90" s="43"/>
      <c r="KM90" s="9"/>
      <c r="KN90" s="43"/>
      <c r="KO90" s="9"/>
      <c r="KP90" s="43"/>
      <c r="KQ90" s="9"/>
      <c r="KR90" s="43">
        <f>SUM(INDEX('egyeni-ranglista'!$1:$1048576,MATCH($A90,'egyeni-ranglista'!$A:$A,0),KR$279):INDEX('egyeni-ranglista'!$1:$1048576,MATCH($A90,'egyeni-ranglista'!$A:$A,0),KR$280))</f>
        <v>15.934694803211784</v>
      </c>
      <c r="KS90" s="9" t="s">
        <v>1443</v>
      </c>
      <c r="KT90" s="43"/>
      <c r="KU90" s="9"/>
      <c r="KV90" s="43"/>
      <c r="KW90" s="9"/>
      <c r="KX90" s="43">
        <f>SUM(INDEX('egyeni-ranglista'!$1:$1048576,MATCH($A90,'egyeni-ranglista'!$A:$A,0),KX$279):INDEX('egyeni-ranglista'!$1:$1048576,MATCH($A90,'egyeni-ranglista'!$A:$A,0),KX$280))</f>
        <v>29.014675379086206</v>
      </c>
      <c r="KY90" s="9" t="s">
        <v>1210</v>
      </c>
      <c r="KZ90" s="43"/>
      <c r="LA90" s="9"/>
      <c r="LB90" s="43"/>
      <c r="LC90" s="9"/>
      <c r="LD90" s="43"/>
      <c r="LE90" s="9"/>
      <c r="LF90" s="43"/>
      <c r="LG90" s="9"/>
      <c r="LH90" s="43"/>
      <c r="LI90" s="9"/>
      <c r="LJ90" s="43"/>
      <c r="LK90" s="9"/>
      <c r="LL90" s="43">
        <f>SUM(INDEX('egyeni-ranglista'!$1:$1048576,MATCH($A90,'egyeni-ranglista'!$A:$A,0),LL$279):INDEX('egyeni-ranglista'!$1:$1048576,MATCH($A90,'egyeni-ranglista'!$A:$A,0),LL$280))</f>
        <v>24.987275219446694</v>
      </c>
      <c r="LM90" s="9" t="s">
        <v>1478</v>
      </c>
      <c r="LN90" s="43"/>
      <c r="LO90" s="9"/>
      <c r="LP90" s="43"/>
      <c r="LQ90" s="9"/>
      <c r="LR90" s="43">
        <f>SUM(INDEX('egyeni-ranglista'!$1:$1048576,MATCH($A90,'egyeni-ranglista'!$A:$A,0),LR$279):INDEX('egyeni-ranglista'!$1:$1048576,MATCH($A90,'egyeni-ranglista'!$A:$A,0),LR$280))</f>
        <v>24.987275219446694</v>
      </c>
      <c r="LS90" s="9" t="s">
        <v>97</v>
      </c>
      <c r="LT90" s="43"/>
      <c r="LU90" s="9"/>
      <c r="LV90" s="43"/>
      <c r="LW90" s="9"/>
      <c r="LX90" s="43"/>
      <c r="LY90" s="9"/>
      <c r="LZ90" s="43"/>
      <c r="MA90" s="9"/>
      <c r="MB90" s="43">
        <f>SUM(INDEX('egyeni-ranglista'!$1:$1048576,MATCH($A90,'egyeni-ranglista'!$A:$A,0),MB$279):INDEX('egyeni-ranglista'!$1:$1048576,MATCH($A90,'egyeni-ranglista'!$A:$A,0),MB$280))</f>
        <v>17.423394863430111</v>
      </c>
      <c r="MC90" s="9" t="s">
        <v>97</v>
      </c>
      <c r="MD90" s="43"/>
      <c r="ME90" s="9"/>
      <c r="MF90" s="43"/>
      <c r="MG90" s="9"/>
      <c r="MH90" s="43">
        <f>SUM(INDEX('egyeni-ranglista'!$1:$1048576,MATCH($A90,'egyeni-ranglista'!$A:$A,0),MH$279):INDEX('egyeni-ranglista'!$1:$1048576,MATCH($A90,'egyeni-ranglista'!$A:$A,0),MH$280))</f>
        <v>19.128425905975298</v>
      </c>
      <c r="MI90" s="9" t="s">
        <v>97</v>
      </c>
      <c r="MJ90" s="43"/>
      <c r="MK90" s="9"/>
      <c r="ML90" s="43"/>
      <c r="MM90" s="9"/>
      <c r="MN90" s="43"/>
      <c r="MO90" s="9"/>
      <c r="MP90" s="43"/>
      <c r="MQ90" s="9"/>
      <c r="MR90" s="43"/>
      <c r="MS90" s="9"/>
      <c r="MT90" s="43"/>
      <c r="MU90" s="9"/>
    </row>
    <row r="91" spans="1:359">
      <c r="A91" s="32" t="s">
        <v>123</v>
      </c>
      <c r="F91" s="43" t="s">
        <v>206</v>
      </c>
      <c r="H91" s="43" t="s">
        <v>206</v>
      </c>
      <c r="J91" s="43" t="s">
        <v>206</v>
      </c>
      <c r="L91" s="43"/>
      <c r="M91" s="9"/>
      <c r="N91" s="43" t="s">
        <v>206</v>
      </c>
      <c r="O91" s="9"/>
      <c r="P91" s="43">
        <v>0</v>
      </c>
      <c r="Q91" s="11" t="s">
        <v>154</v>
      </c>
      <c r="R91" s="43" t="s">
        <v>206</v>
      </c>
      <c r="T91" s="43" t="s">
        <v>206</v>
      </c>
      <c r="V91" s="43"/>
      <c r="W91" s="9"/>
      <c r="X91" s="43"/>
      <c r="Y91" s="9"/>
      <c r="Z91" s="43"/>
      <c r="AA91" s="9"/>
      <c r="AB91" s="43" t="s">
        <v>206</v>
      </c>
      <c r="AD91" s="43" t="s">
        <v>206</v>
      </c>
      <c r="AJ91" s="43">
        <v>0</v>
      </c>
      <c r="AK91" s="11" t="s">
        <v>154</v>
      </c>
      <c r="AL91" s="43"/>
      <c r="AN91" s="43"/>
      <c r="AP91" s="43"/>
      <c r="AR91" s="43"/>
      <c r="AS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43"/>
      <c r="DD91" s="43"/>
      <c r="DF91" s="43"/>
      <c r="DH91" s="43"/>
      <c r="DJ91" s="43"/>
      <c r="DL91" s="43"/>
      <c r="DP91" s="9"/>
      <c r="DQ91" s="9"/>
      <c r="EB91" s="43"/>
      <c r="EF91" s="43"/>
      <c r="EH91" s="43"/>
      <c r="EJ91" s="43"/>
      <c r="EP91" s="43"/>
      <c r="ER91" s="43"/>
      <c r="ET91" s="43"/>
      <c r="EU91" s="51"/>
      <c r="EV91" s="43"/>
      <c r="EW91" s="51"/>
      <c r="EX91" s="43"/>
      <c r="EY91" s="51"/>
      <c r="EZ91" s="43"/>
      <c r="FA91" s="51"/>
      <c r="FB91" s="43"/>
      <c r="FC91" s="51"/>
      <c r="FD91" s="43"/>
      <c r="FF91" s="9"/>
      <c r="FG91" s="9"/>
      <c r="FH91" s="9"/>
      <c r="FI91" s="9"/>
      <c r="FJ91" s="9"/>
      <c r="FK91" s="9"/>
      <c r="FL91" s="9"/>
      <c r="FM91" s="9"/>
      <c r="FN91" s="43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43"/>
      <c r="HG91" s="9"/>
      <c r="HH91" s="43"/>
      <c r="HI91" s="9"/>
      <c r="HJ91" s="43"/>
      <c r="HK91" s="9"/>
      <c r="HL91" s="43"/>
      <c r="HM91" s="9"/>
      <c r="HN91" s="43"/>
      <c r="HO91" s="9"/>
      <c r="HP91" s="43"/>
      <c r="HQ91" s="9"/>
      <c r="HR91" s="43"/>
      <c r="HS91" s="9"/>
      <c r="HT91" s="43"/>
      <c r="HU91" s="9"/>
      <c r="HV91" s="43"/>
      <c r="HW91" s="9"/>
      <c r="HX91" s="43"/>
      <c r="HY91" s="9"/>
      <c r="HZ91" s="43"/>
      <c r="IA91" s="9"/>
      <c r="IB91" s="43"/>
      <c r="IC91" s="9"/>
      <c r="ID91" s="43"/>
      <c r="IE91" s="9"/>
      <c r="IF91" s="43"/>
      <c r="IG91" s="9"/>
      <c r="IH91" s="43"/>
      <c r="II91" s="9"/>
      <c r="IJ91" s="43"/>
      <c r="IK91" s="9"/>
      <c r="IL91" s="43"/>
      <c r="IM91" s="9"/>
      <c r="IN91" s="43"/>
      <c r="IO91" s="9"/>
      <c r="IP91" s="43"/>
      <c r="IQ91" s="9"/>
      <c r="IR91" s="43"/>
      <c r="IS91" s="9"/>
      <c r="IT91" s="43"/>
      <c r="IU91" s="9"/>
      <c r="IV91" s="43"/>
      <c r="IW91" s="9"/>
      <c r="IX91" s="43"/>
      <c r="IY91" s="9"/>
      <c r="IZ91" s="43"/>
      <c r="JA91" s="9"/>
      <c r="JB91" s="43"/>
      <c r="JC91" s="9"/>
      <c r="JD91" s="43"/>
      <c r="JE91" s="9"/>
      <c r="JF91" s="43"/>
      <c r="JG91" s="9"/>
      <c r="JH91" s="43"/>
      <c r="JI91" s="9"/>
      <c r="JJ91" s="43"/>
      <c r="JK91" s="9"/>
      <c r="JL91" s="43"/>
      <c r="JM91" s="9"/>
      <c r="JN91" s="43"/>
      <c r="JO91" s="9"/>
      <c r="JP91" s="43"/>
      <c r="JQ91" s="9"/>
      <c r="JR91" s="43"/>
      <c r="JS91" s="9"/>
      <c r="JT91" s="43"/>
      <c r="JU91" s="9"/>
      <c r="JV91" s="43"/>
      <c r="JW91" s="9"/>
      <c r="JX91" s="43"/>
      <c r="JY91" s="9"/>
      <c r="JZ91" s="43"/>
      <c r="KA91" s="9"/>
      <c r="KB91" s="43"/>
      <c r="KC91" s="9"/>
      <c r="KD91" s="43"/>
      <c r="KE91" s="9"/>
      <c r="KF91" s="43"/>
      <c r="KG91" s="9"/>
      <c r="KH91" s="43"/>
      <c r="KI91" s="9"/>
      <c r="KJ91" s="43"/>
      <c r="KK91" s="9"/>
      <c r="KL91" s="43"/>
      <c r="KM91" s="9"/>
      <c r="KN91" s="43"/>
      <c r="KO91" s="9"/>
      <c r="KP91" s="43"/>
      <c r="KQ91" s="9"/>
      <c r="KR91" s="43"/>
      <c r="KS91" s="9"/>
      <c r="KT91" s="43"/>
      <c r="KU91" s="9"/>
      <c r="KV91" s="43"/>
      <c r="KW91" s="9"/>
      <c r="KX91" s="43"/>
      <c r="KY91" s="9"/>
      <c r="KZ91" s="43"/>
      <c r="LA91" s="9"/>
      <c r="LB91" s="43"/>
      <c r="LC91" s="9"/>
      <c r="LD91" s="43"/>
      <c r="LE91" s="9"/>
      <c r="LF91" s="43"/>
      <c r="LG91" s="9"/>
      <c r="LH91" s="43"/>
      <c r="LI91" s="9"/>
      <c r="LJ91" s="43"/>
      <c r="LK91" s="9"/>
      <c r="LL91" s="43"/>
      <c r="LM91" s="9"/>
      <c r="LN91" s="43"/>
      <c r="LO91" s="9"/>
      <c r="LP91" s="43"/>
      <c r="LQ91" s="9"/>
      <c r="LR91" s="43"/>
      <c r="LS91" s="9"/>
      <c r="LT91" s="43"/>
      <c r="LU91" s="9"/>
      <c r="LV91" s="43"/>
      <c r="LW91" s="9"/>
      <c r="LX91" s="43"/>
      <c r="LY91" s="9"/>
      <c r="LZ91" s="43"/>
      <c r="MA91" s="9"/>
      <c r="MB91" s="43"/>
      <c r="MC91" s="9"/>
      <c r="MD91" s="43"/>
      <c r="ME91" s="9"/>
      <c r="MF91" s="43"/>
      <c r="MG91" s="9"/>
      <c r="MH91" s="43"/>
      <c r="MI91" s="9"/>
      <c r="MJ91" s="43"/>
      <c r="MK91" s="9"/>
      <c r="ML91" s="43"/>
      <c r="MM91" s="9"/>
      <c r="MN91" s="43"/>
      <c r="MO91" s="9"/>
      <c r="MP91" s="43"/>
      <c r="MQ91" s="9"/>
      <c r="MR91" s="43"/>
      <c r="MS91" s="9"/>
      <c r="MT91" s="43"/>
      <c r="MU91" s="9"/>
    </row>
    <row r="92" spans="1:359">
      <c r="A92" s="32" t="s">
        <v>52</v>
      </c>
      <c r="L92" s="43"/>
      <c r="M92" s="9"/>
      <c r="N92" s="43"/>
      <c r="O92" s="9"/>
      <c r="P92" s="43"/>
      <c r="R92" s="43"/>
      <c r="T92" s="43"/>
      <c r="V92" s="43"/>
      <c r="X92" s="43"/>
      <c r="Y92" s="9"/>
      <c r="Z92" s="43"/>
      <c r="AA92" s="9"/>
      <c r="AB92" s="43"/>
      <c r="AD92" s="43"/>
      <c r="AP92" s="43">
        <f>SUM(INDEX('egyeni-ranglista'!$1:$1048576,MATCH($A92,'egyeni-ranglista'!$A:$A,0),AP$279):INDEX('egyeni-ranglista'!$1:$1048576,MATCH($A92,'egyeni-ranglista'!$A:$A,0),AP$280))</f>
        <v>0</v>
      </c>
      <c r="AQ92" s="9" t="s">
        <v>540</v>
      </c>
      <c r="AR92" s="43"/>
      <c r="AS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43"/>
      <c r="CG92" s="7" t="s">
        <v>644</v>
      </c>
      <c r="CH92" s="43"/>
      <c r="CI92" s="9"/>
      <c r="CJ92" s="43"/>
      <c r="CK92" s="9"/>
      <c r="CL92" s="43"/>
      <c r="CM92" s="9"/>
      <c r="CN92" s="43"/>
      <c r="CO92" s="9"/>
      <c r="CP92" s="43"/>
      <c r="CQ92" s="9"/>
      <c r="CR92" s="43"/>
      <c r="CS92" s="9"/>
      <c r="CT92" s="43"/>
      <c r="CU92" s="9"/>
      <c r="CV92" s="43"/>
      <c r="CW92" s="9"/>
      <c r="CX92" s="43"/>
      <c r="CY92" s="9"/>
      <c r="CZ92" s="43"/>
      <c r="DA92" s="9"/>
      <c r="DB92" s="43"/>
      <c r="DD92" s="43"/>
      <c r="DF92" s="43"/>
      <c r="DH92" s="43"/>
      <c r="DJ92" s="43"/>
      <c r="DL92" s="43"/>
      <c r="DP92" s="9"/>
      <c r="DQ92" s="9"/>
      <c r="EB92" s="43"/>
      <c r="EF92" s="43"/>
      <c r="EH92" s="43"/>
      <c r="EJ92" s="43"/>
      <c r="EP92" s="43"/>
      <c r="ER92" s="43"/>
      <c r="ET92" s="43"/>
      <c r="EU92" s="9"/>
      <c r="EV92" s="43"/>
      <c r="EW92" s="9"/>
      <c r="EX92" s="43"/>
      <c r="EY92" s="9"/>
      <c r="EZ92" s="43"/>
      <c r="FA92" s="9"/>
      <c r="FB92" s="43"/>
      <c r="FC92" s="9"/>
      <c r="FD92" s="43"/>
      <c r="FF92" s="43"/>
      <c r="FG92" s="9"/>
      <c r="FH92" s="43"/>
      <c r="FI92" s="9"/>
      <c r="FJ92" s="43"/>
      <c r="FK92" s="9"/>
      <c r="FL92" s="43"/>
      <c r="FM92" s="9"/>
      <c r="FN92" s="43"/>
      <c r="FP92" s="43"/>
      <c r="FQ92" s="9"/>
      <c r="FR92" s="43"/>
      <c r="FS92" s="9"/>
      <c r="FT92" s="43"/>
      <c r="FU92" s="9"/>
      <c r="FV92" s="43">
        <f>SUM(INDEX('egyeni-ranglista'!$1:$1048576,MATCH($A92,'egyeni-ranglista'!$A:$A,0),FV$279):INDEX('egyeni-ranglista'!$1:$1048576,MATCH($A92,'egyeni-ranglista'!$A:$A,0),FV$280))</f>
        <v>0</v>
      </c>
      <c r="FW92" s="9" t="s">
        <v>1394</v>
      </c>
      <c r="FX92" s="43"/>
      <c r="FY92" s="9"/>
      <c r="FZ92" s="43"/>
      <c r="GA92" s="9"/>
      <c r="GB92" s="43"/>
      <c r="GC92" s="9"/>
      <c r="GD92" s="43"/>
      <c r="GE92" s="9"/>
      <c r="GF92" s="43"/>
      <c r="GG92" s="9"/>
      <c r="GH92" s="43"/>
      <c r="GI92" s="9"/>
      <c r="GJ92" s="43"/>
      <c r="GK92" s="9"/>
      <c r="GL92" s="43"/>
      <c r="GM92" s="9"/>
      <c r="GN92" s="43"/>
      <c r="GO92" s="9"/>
      <c r="GP92" s="43"/>
      <c r="GQ92" s="9"/>
      <c r="GR92" s="43"/>
      <c r="GS92" s="9"/>
      <c r="GT92" s="43"/>
      <c r="GU92" s="9"/>
      <c r="GV92" s="43"/>
      <c r="GW92" s="9"/>
      <c r="GX92" s="43"/>
      <c r="GY92" s="9"/>
      <c r="GZ92" s="43"/>
      <c r="HA92" s="9"/>
      <c r="HB92" s="43"/>
      <c r="HC92" s="9"/>
      <c r="HD92" s="43"/>
      <c r="HE92" s="9"/>
      <c r="HF92" s="43"/>
      <c r="HG92" s="9"/>
      <c r="HH92" s="43"/>
      <c r="HI92" s="9"/>
      <c r="HJ92" s="43"/>
      <c r="HK92" s="9"/>
      <c r="HL92" s="43"/>
      <c r="HM92" s="9"/>
      <c r="HN92" s="43"/>
      <c r="HO92" s="9"/>
      <c r="HP92" s="43"/>
      <c r="HQ92" s="9"/>
      <c r="HR92" s="43"/>
      <c r="HS92" s="9"/>
      <c r="HT92" s="43"/>
      <c r="HU92" s="9"/>
      <c r="HV92" s="43"/>
      <c r="HW92" s="9"/>
      <c r="HX92" s="43"/>
      <c r="HY92" s="9"/>
      <c r="HZ92" s="43"/>
      <c r="IA92" s="9"/>
      <c r="IB92" s="43"/>
      <c r="IC92" s="9"/>
      <c r="ID92" s="43"/>
      <c r="IE92" s="9"/>
      <c r="IF92" s="43"/>
      <c r="IG92" s="9"/>
      <c r="IH92" s="43"/>
      <c r="II92" s="9"/>
      <c r="IJ92" s="43"/>
      <c r="IK92" s="9"/>
      <c r="IL92" s="43"/>
      <c r="IM92" s="9"/>
      <c r="IN92" s="43"/>
      <c r="IO92" s="9"/>
      <c r="IP92" s="43"/>
      <c r="IQ92" s="9"/>
      <c r="IR92" s="43"/>
      <c r="IS92" s="9"/>
      <c r="IT92" s="43"/>
      <c r="IU92" s="9"/>
      <c r="IV92" s="43"/>
      <c r="IW92" s="9"/>
      <c r="IX92" s="43"/>
      <c r="IY92" s="9"/>
      <c r="IZ92" s="43"/>
      <c r="JA92" s="9"/>
      <c r="JB92" s="43"/>
      <c r="JC92" s="9"/>
      <c r="JD92" s="43"/>
      <c r="JE92" s="9"/>
      <c r="JF92" s="43"/>
      <c r="JG92" s="9"/>
      <c r="JH92" s="43"/>
      <c r="JI92" s="9"/>
      <c r="JJ92" s="43"/>
      <c r="JK92" s="9"/>
      <c r="JL92" s="43"/>
      <c r="JM92" s="9"/>
      <c r="JN92" s="43"/>
      <c r="JO92" s="9"/>
      <c r="JP92" s="43"/>
      <c r="JQ92" s="9"/>
      <c r="JR92" s="43">
        <f>SUM(INDEX('egyeni-ranglista'!$1:$1048576,MATCH($A92,'egyeni-ranglista'!$A:$A,0),JR$279):INDEX('egyeni-ranglista'!$1:$1048576,MATCH($A92,'egyeni-ranglista'!$A:$A,0),JR$280))</f>
        <v>0</v>
      </c>
      <c r="JS92" s="1" t="s">
        <v>1553</v>
      </c>
      <c r="JT92" s="43"/>
      <c r="JU92" s="9"/>
      <c r="JV92" s="43"/>
      <c r="JW92" s="9"/>
      <c r="JX92" s="43"/>
      <c r="JY92" s="9"/>
      <c r="JZ92" s="43"/>
      <c r="KA92" s="9"/>
      <c r="KB92" s="43"/>
      <c r="KC92" s="9"/>
      <c r="KD92" s="43"/>
      <c r="KE92" s="9"/>
      <c r="KF92" s="43"/>
      <c r="KG92" s="9"/>
      <c r="KH92" s="43"/>
      <c r="KI92" s="9"/>
      <c r="KJ92" s="43"/>
      <c r="KK92" s="9"/>
      <c r="KL92" s="43"/>
      <c r="KM92" s="9"/>
      <c r="KN92" s="43"/>
      <c r="KO92" s="9"/>
      <c r="KP92" s="43"/>
      <c r="KQ92" s="9"/>
      <c r="KR92" s="43"/>
      <c r="KS92" s="9"/>
      <c r="KT92" s="43"/>
      <c r="KU92" s="9"/>
      <c r="KV92" s="43"/>
      <c r="KW92" s="9"/>
      <c r="KX92" s="43"/>
      <c r="KY92" s="9"/>
      <c r="KZ92" s="43"/>
      <c r="LA92" s="9"/>
      <c r="LB92" s="43"/>
      <c r="LC92" s="9"/>
      <c r="LD92" s="43"/>
      <c r="LE92" s="9"/>
      <c r="LF92" s="43"/>
      <c r="LG92" s="9"/>
      <c r="LH92" s="43"/>
      <c r="LI92" s="9"/>
      <c r="LJ92" s="43"/>
      <c r="LK92" s="9"/>
      <c r="LL92" s="43">
        <f>SUM(INDEX('egyeni-ranglista'!$1:$1048576,MATCH($A92,'egyeni-ranglista'!$A:$A,0),LL$279):INDEX('egyeni-ranglista'!$1:$1048576,MATCH($A92,'egyeni-ranglista'!$A:$A,0),LL$280))</f>
        <v>0.31054980523955827</v>
      </c>
      <c r="LM92" s="9" t="s">
        <v>1607</v>
      </c>
      <c r="LN92" s="43"/>
      <c r="LO92" s="9"/>
      <c r="LP92" s="43"/>
      <c r="LQ92" s="9"/>
      <c r="LR92" s="43"/>
      <c r="LS92" s="9"/>
      <c r="LT92" s="43"/>
      <c r="LU92" s="9"/>
      <c r="LV92" s="43"/>
      <c r="LW92" s="9"/>
      <c r="LX92" s="43"/>
      <c r="LY92" s="9"/>
      <c r="LZ92" s="43"/>
      <c r="MA92" s="9"/>
      <c r="MB92" s="43"/>
      <c r="MC92" s="9"/>
      <c r="MD92" s="43"/>
      <c r="ME92" s="9"/>
      <c r="MF92" s="43">
        <f>SUM(INDEX('egyeni-ranglista'!$1:$1048576,MATCH($A92,'egyeni-ranglista'!$A:$A,0),MF$279):INDEX('egyeni-ranglista'!$1:$1048576,MATCH($A92,'egyeni-ranglista'!$A:$A,0),MF$280))</f>
        <v>0.31054980523955827</v>
      </c>
      <c r="MG92" s="9" t="s">
        <v>1434</v>
      </c>
      <c r="MH92" s="43"/>
      <c r="MI92" s="9"/>
      <c r="MJ92" s="43"/>
      <c r="MK92" s="9"/>
      <c r="ML92" s="43"/>
      <c r="MM92" s="9"/>
      <c r="MN92" s="43"/>
      <c r="MO92" s="9"/>
      <c r="MP92" s="43"/>
      <c r="MQ92" s="9"/>
      <c r="MR92" s="43"/>
      <c r="MS92" s="9"/>
      <c r="MT92" s="43"/>
      <c r="MU92" s="9"/>
    </row>
    <row r="93" spans="1:359">
      <c r="A93" s="32" t="s">
        <v>342</v>
      </c>
      <c r="L93" s="43"/>
      <c r="M93" s="9"/>
      <c r="N93" s="43"/>
      <c r="O93" s="9"/>
      <c r="P93" s="43"/>
      <c r="R93" s="43"/>
      <c r="T93" s="43"/>
      <c r="V93" s="43"/>
      <c r="X93" s="43"/>
      <c r="Y93" s="9"/>
      <c r="Z93" s="43"/>
      <c r="AA93" s="9" t="s">
        <v>336</v>
      </c>
      <c r="AB93" s="43"/>
      <c r="AD93" s="43"/>
      <c r="AJ93" s="43"/>
      <c r="AK93" s="9"/>
      <c r="AL93" s="43"/>
      <c r="AN93" s="43"/>
      <c r="AP93" s="43"/>
      <c r="AR93" s="43"/>
      <c r="AS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43"/>
      <c r="DD93" s="43"/>
      <c r="DF93" s="43"/>
      <c r="DH93" s="43"/>
      <c r="DJ93" s="43"/>
      <c r="DL93" s="43"/>
      <c r="DP93" s="9"/>
      <c r="DQ93" s="9"/>
      <c r="EB93" s="43"/>
      <c r="EF93" s="43"/>
      <c r="EG93" s="9"/>
      <c r="EH93" s="43"/>
      <c r="EI93" s="9"/>
      <c r="EJ93" s="43"/>
      <c r="EK93" s="9"/>
      <c r="EP93" s="43"/>
      <c r="EQ93" s="9"/>
      <c r="ER93" s="43"/>
      <c r="ES93" s="9"/>
      <c r="ET93" s="43"/>
      <c r="EV93" s="43"/>
      <c r="EX93" s="43"/>
      <c r="EZ93" s="43"/>
      <c r="FB93" s="43"/>
      <c r="FD93" s="43"/>
      <c r="FE93" s="9"/>
      <c r="FF93" s="9"/>
      <c r="FG93" s="9"/>
      <c r="FH93" s="9"/>
      <c r="FI93" s="9"/>
      <c r="FJ93" s="9"/>
      <c r="FK93" s="9"/>
      <c r="FL93" s="9"/>
      <c r="FM93" s="9"/>
      <c r="FN93" s="43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43"/>
      <c r="HG93" s="9"/>
      <c r="HH93" s="43"/>
      <c r="HI93" s="9"/>
      <c r="HJ93" s="43"/>
      <c r="HK93" s="9"/>
      <c r="HL93" s="43"/>
      <c r="HM93" s="9"/>
      <c r="HN93" s="43"/>
      <c r="HO93" s="9"/>
      <c r="HP93" s="43"/>
      <c r="HQ93" s="9"/>
      <c r="HR93" s="43"/>
      <c r="HS93" s="9"/>
      <c r="HT93" s="43"/>
      <c r="HU93" s="9"/>
      <c r="HV93" s="43"/>
      <c r="HW93" s="9"/>
      <c r="HX93" s="43"/>
      <c r="HY93" s="9"/>
      <c r="HZ93" s="43"/>
      <c r="IA93" s="9"/>
      <c r="IB93" s="43"/>
      <c r="IC93" s="9"/>
      <c r="ID93" s="43"/>
      <c r="IE93" s="9"/>
      <c r="IF93" s="43"/>
      <c r="IG93" s="9"/>
      <c r="IH93" s="43"/>
      <c r="II93" s="9"/>
      <c r="IJ93" s="43"/>
      <c r="IK93" s="9"/>
      <c r="IL93" s="43"/>
      <c r="IM93" s="9"/>
      <c r="IN93" s="43"/>
      <c r="IO93" s="9"/>
      <c r="IP93" s="43"/>
      <c r="IQ93" s="9"/>
      <c r="IR93" s="43"/>
      <c r="IS93" s="9"/>
      <c r="IT93" s="43"/>
      <c r="IU93" s="9"/>
      <c r="IV93" s="43"/>
      <c r="IW93" s="9"/>
      <c r="IX93" s="43"/>
      <c r="IY93" s="9"/>
      <c r="IZ93" s="43"/>
      <c r="JA93" s="9"/>
      <c r="JB93" s="43"/>
      <c r="JC93" s="9"/>
      <c r="JD93" s="43"/>
      <c r="JE93" s="9"/>
      <c r="JF93" s="43"/>
      <c r="JG93" s="9"/>
      <c r="JH93" s="43"/>
      <c r="JI93" s="9"/>
      <c r="JJ93" s="43"/>
      <c r="JK93" s="9"/>
      <c r="JL93" s="43"/>
      <c r="JM93" s="9"/>
      <c r="JN93" s="43"/>
      <c r="JO93" s="9"/>
      <c r="JP93" s="43"/>
      <c r="JQ93" s="9"/>
      <c r="JR93" s="43"/>
      <c r="JS93" s="9"/>
      <c r="JT93" s="43"/>
      <c r="JU93" s="9"/>
      <c r="JV93" s="43"/>
      <c r="JW93" s="9"/>
      <c r="JX93" s="43"/>
      <c r="JY93" s="9"/>
      <c r="JZ93" s="43"/>
      <c r="KA93" s="9"/>
      <c r="KB93" s="43"/>
      <c r="KC93" s="9"/>
      <c r="KD93" s="43"/>
      <c r="KE93" s="9"/>
      <c r="KF93" s="43"/>
      <c r="KG93" s="9"/>
      <c r="KH93" s="43"/>
      <c r="KI93" s="9"/>
      <c r="KJ93" s="43"/>
      <c r="KK93" s="9"/>
      <c r="KL93" s="43"/>
      <c r="KM93" s="9"/>
      <c r="KN93" s="43"/>
      <c r="KO93" s="9"/>
      <c r="KP93" s="43"/>
      <c r="KQ93" s="9"/>
      <c r="KR93" s="43"/>
      <c r="KS93" s="9"/>
      <c r="KT93" s="43"/>
      <c r="KU93" s="9"/>
      <c r="KV93" s="43"/>
      <c r="KW93" s="9"/>
      <c r="KX93" s="43"/>
      <c r="KY93" s="9"/>
      <c r="KZ93" s="43"/>
      <c r="LA93" s="9"/>
      <c r="LB93" s="43"/>
      <c r="LC93" s="9"/>
      <c r="LD93" s="43"/>
      <c r="LE93" s="9"/>
      <c r="LF93" s="43"/>
      <c r="LG93" s="9"/>
      <c r="LH93" s="43"/>
      <c r="LI93" s="9"/>
      <c r="LJ93" s="43"/>
      <c r="LK93" s="9"/>
      <c r="LL93" s="43"/>
      <c r="LM93" s="9"/>
      <c r="LN93" s="43"/>
      <c r="LO93" s="9"/>
      <c r="LP93" s="43"/>
      <c r="LQ93" s="9"/>
      <c r="LR93" s="43"/>
      <c r="LS93" s="9"/>
      <c r="LT93" s="43"/>
      <c r="LU93" s="9"/>
      <c r="LV93" s="43"/>
      <c r="LW93" s="9"/>
      <c r="LX93" s="43"/>
      <c r="LY93" s="9"/>
      <c r="LZ93" s="43"/>
      <c r="MA93" s="9"/>
      <c r="MB93" s="43"/>
      <c r="MC93" s="9"/>
      <c r="MD93" s="43"/>
      <c r="ME93" s="9"/>
      <c r="MF93" s="43"/>
      <c r="MG93" s="9"/>
      <c r="MH93" s="43"/>
      <c r="MI93" s="9"/>
      <c r="MJ93" s="43"/>
      <c r="MK93" s="9"/>
      <c r="ML93" s="43"/>
      <c r="MM93" s="9"/>
      <c r="MN93" s="43"/>
      <c r="MO93" s="9"/>
      <c r="MP93" s="43"/>
      <c r="MQ93" s="9"/>
      <c r="MR93" s="43"/>
      <c r="MS93" s="9"/>
      <c r="MT93" s="43"/>
      <c r="MU93" s="9"/>
    </row>
    <row r="94" spans="1:359">
      <c r="A94" s="32" t="s">
        <v>295</v>
      </c>
      <c r="L94" s="43"/>
      <c r="M94" s="9"/>
      <c r="N94" s="43"/>
      <c r="O94" s="9"/>
      <c r="P94" s="43"/>
      <c r="R94" s="43"/>
      <c r="T94" s="43"/>
      <c r="V94" s="43"/>
      <c r="X94" s="43">
        <v>0</v>
      </c>
      <c r="Y94" s="9" t="s">
        <v>293</v>
      </c>
      <c r="Z94" s="43"/>
      <c r="AA94" s="9"/>
      <c r="AB94" s="43"/>
      <c r="AD94" s="43"/>
      <c r="AR94" s="9"/>
      <c r="AS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43"/>
      <c r="DD94" s="43"/>
      <c r="DF94" s="43"/>
      <c r="DH94" s="43"/>
      <c r="DJ94" s="43"/>
      <c r="DL94" s="43"/>
      <c r="DP94" s="9"/>
      <c r="DQ94" s="9"/>
      <c r="EB94" s="43"/>
      <c r="EF94" s="43"/>
      <c r="EG94" s="51"/>
      <c r="EH94" s="43"/>
      <c r="EI94" s="51"/>
      <c r="EJ94" s="43"/>
      <c r="EK94" s="51"/>
      <c r="EP94" s="43"/>
      <c r="EQ94" s="51"/>
      <c r="ER94" s="43"/>
      <c r="ES94" s="51"/>
      <c r="ET94" s="43"/>
      <c r="EV94" s="43"/>
      <c r="EX94" s="43"/>
      <c r="EZ94" s="43"/>
      <c r="FB94" s="43"/>
      <c r="FD94" s="43"/>
      <c r="FE94" s="51"/>
      <c r="FF94" s="9"/>
      <c r="FG94" s="9"/>
      <c r="FH94" s="9"/>
      <c r="FI94" s="9"/>
      <c r="FJ94" s="9"/>
      <c r="FK94" s="9"/>
      <c r="FL94" s="9"/>
      <c r="FM94" s="9"/>
      <c r="FN94" s="43"/>
      <c r="FO94" s="51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43"/>
      <c r="HG94" s="9"/>
      <c r="HH94" s="43"/>
      <c r="HI94" s="9"/>
      <c r="HJ94" s="43"/>
      <c r="HK94" s="9"/>
      <c r="HL94" s="43"/>
      <c r="HM94" s="9"/>
      <c r="HN94" s="43"/>
      <c r="HO94" s="9"/>
      <c r="HP94" s="43"/>
      <c r="HQ94" s="9"/>
      <c r="HR94" s="43"/>
      <c r="HS94" s="9"/>
      <c r="HT94" s="43"/>
      <c r="HU94" s="9"/>
      <c r="HV94" s="43"/>
      <c r="HW94" s="9"/>
      <c r="HX94" s="43"/>
      <c r="HY94" s="9"/>
      <c r="HZ94" s="43"/>
      <c r="IA94" s="9"/>
      <c r="IB94" s="43"/>
      <c r="IC94" s="9"/>
      <c r="ID94" s="43"/>
      <c r="IE94" s="9"/>
      <c r="IF94" s="43"/>
      <c r="IG94" s="9"/>
      <c r="IH94" s="43"/>
      <c r="II94" s="9"/>
      <c r="IJ94" s="43"/>
      <c r="IK94" s="9"/>
      <c r="IL94" s="43"/>
      <c r="IM94" s="9"/>
      <c r="IN94" s="43"/>
      <c r="IO94" s="9"/>
      <c r="IP94" s="43"/>
      <c r="IQ94" s="9"/>
      <c r="IR94" s="43"/>
      <c r="IS94" s="9"/>
      <c r="IT94" s="43"/>
      <c r="IU94" s="9"/>
      <c r="IV94" s="43"/>
      <c r="IW94" s="9"/>
      <c r="IX94" s="43"/>
      <c r="IY94" s="9"/>
      <c r="IZ94" s="43"/>
      <c r="JA94" s="9"/>
      <c r="JB94" s="43"/>
      <c r="JC94" s="9"/>
      <c r="JD94" s="43"/>
      <c r="JE94" s="9"/>
      <c r="JF94" s="43"/>
      <c r="JG94" s="9"/>
      <c r="JH94" s="43"/>
      <c r="JI94" s="9"/>
      <c r="JJ94" s="43"/>
      <c r="JK94" s="9"/>
      <c r="JL94" s="43"/>
      <c r="JM94" s="9"/>
      <c r="JN94" s="43"/>
      <c r="JO94" s="9"/>
      <c r="JP94" s="43"/>
      <c r="JQ94" s="9"/>
      <c r="JR94" s="43"/>
      <c r="JS94" s="9"/>
      <c r="JT94" s="43"/>
      <c r="JU94" s="9"/>
      <c r="JV94" s="43"/>
      <c r="JW94" s="9"/>
      <c r="JX94" s="43"/>
      <c r="JY94" s="9"/>
      <c r="JZ94" s="43"/>
      <c r="KA94" s="9"/>
      <c r="KB94" s="43"/>
      <c r="KC94" s="9"/>
      <c r="KD94" s="43"/>
      <c r="KE94" s="9"/>
      <c r="KF94" s="43"/>
      <c r="KG94" s="9"/>
      <c r="KH94" s="43"/>
      <c r="KI94" s="9"/>
      <c r="KJ94" s="43"/>
      <c r="KK94" s="9"/>
      <c r="KL94" s="43"/>
      <c r="KM94" s="9"/>
      <c r="KN94" s="43"/>
      <c r="KO94" s="9"/>
      <c r="KP94" s="43"/>
      <c r="KQ94" s="9"/>
      <c r="KR94" s="43"/>
      <c r="KS94" s="9"/>
      <c r="KT94" s="43"/>
      <c r="KU94" s="9"/>
      <c r="KV94" s="43"/>
      <c r="KW94" s="9"/>
      <c r="KX94" s="43"/>
      <c r="KY94" s="9"/>
      <c r="KZ94" s="43"/>
      <c r="LA94" s="9"/>
      <c r="LB94" s="43"/>
      <c r="LC94" s="9"/>
      <c r="LD94" s="43"/>
      <c r="LE94" s="9"/>
      <c r="LF94" s="43"/>
      <c r="LG94" s="9"/>
      <c r="LH94" s="43"/>
      <c r="LI94" s="9"/>
      <c r="LJ94" s="43"/>
      <c r="LK94" s="9"/>
      <c r="LL94" s="43"/>
      <c r="LM94" s="9"/>
      <c r="LN94" s="43"/>
      <c r="LO94" s="9"/>
      <c r="LP94" s="43"/>
      <c r="LQ94" s="9"/>
      <c r="LR94" s="43"/>
      <c r="LS94" s="9"/>
      <c r="LT94" s="43"/>
      <c r="LU94" s="9"/>
      <c r="LV94" s="43"/>
      <c r="LW94" s="9"/>
      <c r="LX94" s="43"/>
      <c r="LY94" s="9"/>
      <c r="LZ94" s="43"/>
      <c r="MA94" s="9"/>
      <c r="MB94" s="43"/>
      <c r="MC94" s="9"/>
      <c r="MD94" s="43"/>
      <c r="ME94" s="9"/>
      <c r="MF94" s="43"/>
      <c r="MG94" s="9"/>
      <c r="MH94" s="43"/>
      <c r="MI94" s="9"/>
      <c r="MJ94" s="43"/>
      <c r="MK94" s="9"/>
      <c r="ML94" s="43"/>
      <c r="MM94" s="9"/>
      <c r="MN94" s="43"/>
      <c r="MO94" s="9"/>
      <c r="MP94" s="43"/>
      <c r="MQ94" s="9"/>
      <c r="MR94" s="43"/>
      <c r="MS94" s="9"/>
      <c r="MT94" s="43"/>
      <c r="MU94" s="9"/>
    </row>
    <row r="95" spans="1:359">
      <c r="A95" s="1" t="s">
        <v>165</v>
      </c>
      <c r="C95" s="9"/>
      <c r="D95" s="43" t="s">
        <v>206</v>
      </c>
      <c r="F95" s="43" t="s">
        <v>206</v>
      </c>
      <c r="H95" s="43" t="s">
        <v>206</v>
      </c>
      <c r="J95" s="43">
        <v>14</v>
      </c>
      <c r="K95" s="1" t="s">
        <v>23</v>
      </c>
      <c r="L95" s="43"/>
      <c r="M95" s="9"/>
      <c r="N95" s="43">
        <v>14</v>
      </c>
      <c r="O95" s="1" t="s">
        <v>23</v>
      </c>
      <c r="P95" s="43" t="s">
        <v>206</v>
      </c>
      <c r="R95" s="43">
        <v>14</v>
      </c>
      <c r="S95" s="1" t="s">
        <v>23</v>
      </c>
      <c r="T95" s="43" t="s">
        <v>206</v>
      </c>
      <c r="V95" s="43"/>
      <c r="W95" s="9"/>
      <c r="X95" s="43"/>
      <c r="Y95" s="9"/>
      <c r="Z95" s="43"/>
      <c r="AA95" s="9"/>
      <c r="AB95" s="43">
        <v>20.029989440890891</v>
      </c>
      <c r="AC95" s="1" t="s">
        <v>35</v>
      </c>
      <c r="AD95" s="43" t="s">
        <v>206</v>
      </c>
      <c r="AR95" s="9"/>
      <c r="AS95" s="9"/>
      <c r="BF95" s="9"/>
      <c r="BG95" s="9"/>
      <c r="BH95" s="43">
        <f>SUM(INDEX('egyeni-ranglista'!$1:$1048576,MATCH($A95,'egyeni-ranglista'!$A:$A,0),BH$279):INDEX('egyeni-ranglista'!$1:$1048576,MATCH($A95,'egyeni-ranglista'!$A:$A,0),BH$280))</f>
        <v>7.0711273852932903</v>
      </c>
      <c r="BI95" s="1" t="s">
        <v>23</v>
      </c>
      <c r="BJ95" s="43"/>
      <c r="BK95" s="9"/>
      <c r="BL95" s="43"/>
      <c r="BM95" s="9"/>
      <c r="BN95" s="43"/>
      <c r="BO95" s="9"/>
      <c r="BP95" s="43"/>
      <c r="BQ95" s="9"/>
      <c r="BR95" s="43"/>
      <c r="BS95" s="9"/>
      <c r="BT95" s="43"/>
      <c r="BU95" s="9"/>
      <c r="BV95" s="43"/>
      <c r="BW95" s="9"/>
      <c r="BX95" s="43">
        <f>SUM(INDEX('egyeni-ranglista'!$1:$1048576,MATCH($A95,'egyeni-ranglista'!$A:$A,0),BX$279):INDEX('egyeni-ranglista'!$1:$1048576,MATCH($A95,'egyeni-ranglista'!$A:$A,0),BX$280))</f>
        <v>7.0711273852932903</v>
      </c>
      <c r="BY95" s="11" t="s">
        <v>23</v>
      </c>
      <c r="BZ95" s="43"/>
      <c r="CA95" s="9"/>
      <c r="CB95" s="43"/>
      <c r="CC95" s="9"/>
      <c r="CD95" s="43">
        <f>SUM(INDEX('egyeni-ranglista'!$1:$1048576,MATCH($A95,'egyeni-ranglista'!$A:$A,0),CD$279):INDEX('egyeni-ranglista'!$1:$1048576,MATCH($A95,'egyeni-ranglista'!$A:$A,0),CD$280))</f>
        <v>1.0411379444024</v>
      </c>
      <c r="CE95" s="11" t="s">
        <v>23</v>
      </c>
      <c r="CF95" s="43"/>
      <c r="CG95" s="9"/>
      <c r="CH95" s="43"/>
      <c r="CI95" s="9"/>
      <c r="CJ95" s="43"/>
      <c r="CK95" s="9"/>
      <c r="CL95" s="43"/>
      <c r="CM95" s="9"/>
      <c r="CN95" s="43"/>
      <c r="CO95" s="9"/>
      <c r="CP95" s="43"/>
      <c r="CQ95" s="9"/>
      <c r="CR95" s="43"/>
      <c r="CS95" s="9"/>
      <c r="CT95" s="43"/>
      <c r="CU95" s="9"/>
      <c r="CV95" s="43"/>
      <c r="CW95" s="9"/>
      <c r="CX95" s="43"/>
      <c r="CY95" s="9"/>
      <c r="CZ95" s="43">
        <f>SUM(INDEX('egyeni-ranglista'!$1:$1048576,MATCH($A95,'egyeni-ranglista'!$A:$A,0),CZ$279):INDEX('egyeni-ranglista'!$1:$1048576,MATCH($A95,'egyeni-ranglista'!$A:$A,0),CZ$280))</f>
        <v>3.5757327993281365</v>
      </c>
      <c r="DA95" s="11" t="s">
        <v>647</v>
      </c>
      <c r="DB95" s="43"/>
      <c r="DD95" s="43"/>
      <c r="DF95" s="43">
        <f>SUM(INDEX('egyeni-ranglista'!$1:$1048576,MATCH($A95,'egyeni-ranglista'!$A:$A,0),DF$279):INDEX('egyeni-ranglista'!$1:$1048576,MATCH($A95,'egyeni-ranglista'!$A:$A,0),DF$280))</f>
        <v>3.5757327993281365</v>
      </c>
      <c r="DG95" s="11" t="s">
        <v>647</v>
      </c>
      <c r="DH95" s="43"/>
      <c r="DJ95" s="43"/>
      <c r="DL95" s="43"/>
      <c r="DN95" s="43">
        <f>SUM(INDEX('egyeni-ranglista'!$1:$1048576,MATCH($A95,'egyeni-ranglista'!$A:$A,0),DN$279):INDEX('egyeni-ranglista'!$1:$1048576,MATCH($A95,'egyeni-ranglista'!$A:$A,0),DN$280))</f>
        <v>5.0272174059102417</v>
      </c>
      <c r="DO95" s="11" t="s">
        <v>647</v>
      </c>
      <c r="DP95" s="43"/>
      <c r="DQ95" s="9"/>
      <c r="DT95" s="43">
        <f>SUM(INDEX('egyeni-ranglista'!$1:$1048576,MATCH($A95,'egyeni-ranglista'!$A:$A,0),DT$279):INDEX('egyeni-ranglista'!$1:$1048576,MATCH($A95,'egyeni-ranglista'!$A:$A,0),DT$280))</f>
        <v>6.1780235027500616</v>
      </c>
      <c r="DU95" s="55" t="s">
        <v>647</v>
      </c>
      <c r="DZ95" s="43"/>
      <c r="EA95" s="9"/>
      <c r="EB95" s="43">
        <f>SUM(INDEX('egyeni-ranglista'!$1:$1048576,MATCH($A95,'egyeni-ranglista'!$A:$A,0),EB$279):INDEX('egyeni-ranglista'!$1:$1048576,MATCH($A95,'egyeni-ranglista'!$A:$A,0),EB$280))</f>
        <v>6.9650748521530526</v>
      </c>
      <c r="EC95" s="55" t="s">
        <v>23</v>
      </c>
      <c r="ED95" s="43"/>
      <c r="EE95" s="9"/>
      <c r="EF95" s="43">
        <f>SUM(INDEX('egyeni-ranglista'!$1:$1048576,MATCH($A95,'egyeni-ranglista'!$A:$A,0),EF$279):INDEX('egyeni-ranglista'!$1:$1048576,MATCH($A95,'egyeni-ranglista'!$A:$A,0),EF$280))</f>
        <v>6.9650748521530526</v>
      </c>
      <c r="EG95" s="55" t="s">
        <v>23</v>
      </c>
      <c r="EL95" s="43">
        <f>SUM(INDEX('egyeni-ranglista'!$1:$1048576,MATCH($A95,'egyeni-ranglista'!$A:$A,0),EL$279):INDEX('egyeni-ranglista'!$1:$1048576,MATCH($A95,'egyeni-ranglista'!$A:$A,0),EL$280))</f>
        <v>10.012023011637735</v>
      </c>
      <c r="EM95" s="55" t="s">
        <v>23</v>
      </c>
      <c r="EN95" s="43"/>
      <c r="EO95" s="55"/>
      <c r="EV95" s="43">
        <f>SUM(INDEX('egyeni-ranglista'!$1:$1048576,MATCH($A95,'egyeni-ranglista'!$A:$A,0),EV$279):INDEX('egyeni-ranglista'!$1:$1048576,MATCH($A95,'egyeni-ranglista'!$A:$A,0),EV$280))</f>
        <v>23.221673528437854</v>
      </c>
      <c r="EW95" s="55" t="s">
        <v>23</v>
      </c>
      <c r="FF95" s="43"/>
      <c r="FG95" s="9"/>
      <c r="FH95" s="43"/>
      <c r="FI95" s="9"/>
      <c r="FJ95" s="43"/>
      <c r="FK95" s="9"/>
      <c r="FL95" s="43">
        <f>SUM(INDEX('egyeni-ranglista'!$1:$1048576,MATCH($A95,'egyeni-ranglista'!$A:$A,0),FL$279):INDEX('egyeni-ranglista'!$1:$1048576,MATCH($A95,'egyeni-ranglista'!$A:$A,0),FL$280))</f>
        <v>28.354421237912302</v>
      </c>
      <c r="FM95" s="1" t="s">
        <v>165</v>
      </c>
      <c r="FP95" s="43"/>
      <c r="FQ95" s="9"/>
      <c r="FR95" s="43"/>
      <c r="FS95" s="9"/>
      <c r="FT95" s="43"/>
      <c r="FU95" s="9"/>
      <c r="FV95" s="43"/>
      <c r="FW95" s="9"/>
      <c r="FX95" s="43"/>
      <c r="FY95" s="9"/>
      <c r="FZ95" s="43"/>
      <c r="GA95" s="9"/>
      <c r="GB95" s="43">
        <f>SUM(INDEX('egyeni-ranglista'!$1:$1048576,MATCH($A95,'egyeni-ranglista'!$A:$A,0),GB$279):INDEX('egyeni-ranglista'!$1:$1048576,MATCH($A95,'egyeni-ranglista'!$A:$A,0),GB$280))</f>
        <v>24.965079185087387</v>
      </c>
      <c r="GC95" s="9" t="s">
        <v>23</v>
      </c>
      <c r="GD95" s="43"/>
      <c r="GE95" s="9"/>
      <c r="GF95" s="43"/>
      <c r="GG95" s="9"/>
      <c r="GH95" s="43"/>
      <c r="GI95" s="9"/>
      <c r="GJ95" s="43"/>
      <c r="GK95" s="9"/>
      <c r="GL95" s="43"/>
      <c r="GM95" s="9"/>
      <c r="GN95" s="43"/>
      <c r="GO95" s="9"/>
      <c r="GP95" s="43"/>
      <c r="GQ95" s="9"/>
      <c r="GR95" s="43"/>
      <c r="GS95" s="9"/>
      <c r="GT95" s="43"/>
      <c r="GU95" s="9"/>
      <c r="GV95" s="43"/>
      <c r="GW95" s="9"/>
      <c r="GX95" s="43"/>
      <c r="GY95" s="9"/>
      <c r="GZ95" s="43"/>
      <c r="HA95" s="9"/>
      <c r="HB95" s="43"/>
      <c r="HC95" s="9"/>
      <c r="HD95" s="43"/>
      <c r="HE95" s="9"/>
      <c r="HF95" s="43"/>
      <c r="HG95" s="9"/>
      <c r="HH95" s="43"/>
      <c r="HI95" s="9"/>
      <c r="HJ95" s="43"/>
      <c r="HK95" s="9"/>
      <c r="HL95" s="43"/>
      <c r="HM95" s="9"/>
      <c r="HN95" s="43"/>
      <c r="HO95" s="9"/>
      <c r="HP95" s="43"/>
      <c r="HQ95" s="9"/>
      <c r="HR95" s="43"/>
      <c r="HS95" s="9"/>
      <c r="HT95" s="43"/>
      <c r="HU95" s="9"/>
      <c r="HV95" s="43"/>
      <c r="HW95" s="9"/>
      <c r="HX95" s="43"/>
      <c r="HY95" s="9"/>
      <c r="HZ95" s="43"/>
      <c r="IA95" s="9"/>
      <c r="IB95" s="43"/>
      <c r="IC95" s="9"/>
      <c r="ID95" s="43"/>
      <c r="IE95" s="9"/>
      <c r="IF95" s="43"/>
      <c r="IG95" s="9"/>
      <c r="IH95" s="43"/>
      <c r="II95" s="9"/>
      <c r="IJ95" s="43"/>
      <c r="IK95" s="9"/>
      <c r="IL95" s="43"/>
      <c r="IM95" s="9"/>
      <c r="IN95" s="43"/>
      <c r="IO95" s="9"/>
      <c r="IP95" s="43"/>
      <c r="IQ95" s="9"/>
      <c r="IR95" s="43"/>
      <c r="IS95" s="9"/>
      <c r="IT95" s="43"/>
      <c r="IU95" s="9"/>
      <c r="IV95" s="43"/>
      <c r="IW95" s="9"/>
      <c r="IX95" s="43"/>
      <c r="IY95" s="9"/>
      <c r="IZ95" s="43"/>
      <c r="JA95" s="9"/>
      <c r="JB95" s="43"/>
      <c r="JC95" s="9"/>
      <c r="JD95" s="43"/>
      <c r="JE95" s="9"/>
      <c r="JF95" s="43"/>
      <c r="JG95" s="9"/>
      <c r="JH95" s="43"/>
      <c r="JI95" s="9"/>
      <c r="JJ95" s="43"/>
      <c r="JK95" s="9"/>
      <c r="JL95" s="43"/>
      <c r="JM95" s="9"/>
      <c r="JN95" s="43"/>
      <c r="JO95" s="9"/>
      <c r="JP95" s="43"/>
      <c r="JQ95" s="9"/>
      <c r="JR95" s="43"/>
      <c r="JS95" s="9"/>
      <c r="JT95" s="43"/>
      <c r="JU95" s="9"/>
      <c r="JV95" s="43"/>
      <c r="JW95" s="9"/>
      <c r="JX95" s="43"/>
      <c r="JY95" s="9"/>
      <c r="JZ95" s="43"/>
      <c r="KA95" s="9"/>
      <c r="KB95" s="43"/>
      <c r="KC95" s="9"/>
      <c r="KD95" s="43"/>
      <c r="KE95" s="9"/>
      <c r="KF95" s="43"/>
      <c r="KG95" s="9"/>
      <c r="KH95" s="43"/>
      <c r="KI95" s="9"/>
      <c r="KJ95" s="43"/>
      <c r="KK95" s="9"/>
      <c r="KL95" s="43"/>
      <c r="KM95" s="9"/>
      <c r="KN95" s="43"/>
      <c r="KO95" s="9"/>
      <c r="KP95" s="43"/>
      <c r="KQ95" s="9"/>
      <c r="KR95" s="43"/>
      <c r="KS95" s="9"/>
      <c r="KT95" s="43"/>
      <c r="KU95" s="9"/>
      <c r="KV95" s="43"/>
      <c r="KW95" s="9"/>
      <c r="KX95" s="43"/>
      <c r="KY95" s="9"/>
      <c r="KZ95" s="43"/>
      <c r="LA95" s="9"/>
      <c r="LB95" s="43"/>
      <c r="LC95" s="9"/>
      <c r="LD95" s="43"/>
      <c r="LE95" s="9"/>
      <c r="LF95" s="43"/>
      <c r="LG95" s="9"/>
      <c r="LH95" s="43"/>
      <c r="LI95" s="9"/>
      <c r="LJ95" s="43"/>
      <c r="LK95" s="9"/>
      <c r="LL95" s="43"/>
      <c r="LM95" s="9"/>
      <c r="LN95" s="43"/>
      <c r="LO95" s="9"/>
      <c r="LP95" s="43"/>
      <c r="LQ95" s="9"/>
      <c r="LR95" s="43"/>
      <c r="LS95" s="9"/>
      <c r="LT95" s="43"/>
      <c r="LU95" s="9"/>
      <c r="LV95" s="43"/>
      <c r="LW95" s="9"/>
      <c r="LX95" s="43"/>
      <c r="LY95" s="9"/>
      <c r="LZ95" s="43"/>
      <c r="MA95" s="9"/>
      <c r="MB95" s="43"/>
      <c r="MC95" s="9"/>
      <c r="MD95" s="43"/>
      <c r="ME95" s="9"/>
      <c r="MF95" s="43"/>
      <c r="MG95" s="9"/>
      <c r="MH95" s="43"/>
      <c r="MI95" s="9"/>
      <c r="MJ95" s="43"/>
      <c r="MK95" s="9"/>
      <c r="ML95" s="43"/>
      <c r="MM95" s="9"/>
      <c r="MN95" s="43"/>
      <c r="MO95" s="9"/>
      <c r="MP95" s="43"/>
      <c r="MQ95" s="9"/>
      <c r="MR95" s="43"/>
      <c r="MS95" s="9"/>
      <c r="MT95" s="43"/>
      <c r="MU95" s="9"/>
    </row>
    <row r="96" spans="1:359">
      <c r="A96" s="32" t="s">
        <v>710</v>
      </c>
      <c r="L96" s="43"/>
      <c r="M96" s="9"/>
      <c r="N96" s="43"/>
      <c r="O96" s="9"/>
      <c r="P96" s="43"/>
      <c r="R96" s="43"/>
      <c r="T96" s="43"/>
      <c r="V96" s="43"/>
      <c r="X96" s="43"/>
      <c r="Y96" s="9"/>
      <c r="Z96" s="43"/>
      <c r="AA96" s="9"/>
      <c r="AB96" s="43"/>
      <c r="AD96" s="43"/>
      <c r="AP96" s="43"/>
      <c r="AQ96" s="9"/>
      <c r="AR96" s="43"/>
      <c r="AS96" s="9"/>
      <c r="BZ96" s="9"/>
      <c r="CA96" s="9"/>
      <c r="CB96" s="43">
        <f>SUM(INDEX('egyeni-ranglista'!$1:$1048576,MATCH($A96,'egyeni-ranglista'!$A:$A,0),CB$279):INDEX('egyeni-ranglista'!$1:$1048576,MATCH($A96,'egyeni-ranglista'!$A:$A,0),CB$280))</f>
        <v>0</v>
      </c>
      <c r="CC96" s="9" t="s">
        <v>708</v>
      </c>
      <c r="CD96" s="43"/>
      <c r="CE96" s="9"/>
      <c r="CF96" s="43"/>
      <c r="CG96" s="9"/>
      <c r="CH96" s="43"/>
      <c r="CI96" s="9"/>
      <c r="CJ96" s="43"/>
      <c r="CK96" s="9"/>
      <c r="CL96" s="43"/>
      <c r="CM96" s="9"/>
      <c r="CN96" s="43"/>
      <c r="CO96" s="9"/>
      <c r="CP96" s="43"/>
      <c r="CQ96" s="9"/>
      <c r="CR96" s="43"/>
      <c r="CS96" s="9"/>
      <c r="CT96" s="43"/>
      <c r="CU96" s="9"/>
      <c r="CV96" s="43"/>
      <c r="CW96" s="9"/>
      <c r="CX96" s="43"/>
      <c r="CY96" s="9"/>
      <c r="CZ96" s="43"/>
      <c r="DA96" s="9"/>
      <c r="DB96" s="43"/>
      <c r="DD96" s="43"/>
      <c r="DF96" s="43"/>
      <c r="DH96" s="43"/>
      <c r="DJ96" s="43"/>
      <c r="DL96" s="43"/>
      <c r="EB96" s="43"/>
      <c r="EF96" s="43"/>
      <c r="EH96" s="43"/>
      <c r="EJ96" s="43"/>
      <c r="EP96" s="43"/>
      <c r="ER96" s="43"/>
      <c r="ET96" s="43"/>
      <c r="EU96" s="9"/>
      <c r="EV96" s="43"/>
      <c r="EW96" s="9"/>
      <c r="EX96" s="43"/>
      <c r="EY96" s="9"/>
      <c r="EZ96" s="43"/>
      <c r="FA96" s="9"/>
      <c r="FB96" s="43"/>
      <c r="FC96" s="9"/>
      <c r="FD96" s="43"/>
      <c r="FF96" s="43"/>
      <c r="FG96" s="9"/>
      <c r="FH96" s="43"/>
      <c r="FI96" s="9"/>
      <c r="FJ96" s="43"/>
      <c r="FK96" s="9"/>
      <c r="FL96" s="43"/>
      <c r="FM96" s="9"/>
      <c r="FN96" s="43"/>
      <c r="FP96" s="43"/>
      <c r="FQ96" s="9"/>
      <c r="FR96" s="43"/>
      <c r="FS96" s="9"/>
      <c r="FT96" s="43"/>
      <c r="FU96" s="9"/>
      <c r="FV96" s="43"/>
      <c r="FW96" s="9"/>
      <c r="FX96" s="43"/>
      <c r="FY96" s="9"/>
      <c r="FZ96" s="43"/>
      <c r="GA96" s="9"/>
      <c r="GB96" s="43"/>
      <c r="GC96" s="9"/>
      <c r="GD96" s="43"/>
      <c r="GE96" s="9"/>
      <c r="GF96" s="43"/>
      <c r="GG96" s="9"/>
      <c r="GH96" s="43"/>
      <c r="GI96" s="9"/>
      <c r="GJ96" s="43"/>
      <c r="GK96" s="9"/>
      <c r="GL96" s="43"/>
      <c r="GM96" s="9"/>
      <c r="GN96" s="43"/>
      <c r="GO96" s="9"/>
      <c r="GP96" s="43"/>
      <c r="GQ96" s="9"/>
      <c r="GR96" s="43"/>
      <c r="GS96" s="9"/>
      <c r="GT96" s="43"/>
      <c r="GU96" s="9"/>
      <c r="GV96" s="43"/>
      <c r="GW96" s="9"/>
      <c r="GX96" s="43"/>
      <c r="GY96" s="9"/>
      <c r="GZ96" s="43"/>
      <c r="HA96" s="9"/>
      <c r="HB96" s="43"/>
      <c r="HC96" s="9"/>
      <c r="HD96" s="43"/>
      <c r="HE96" s="9"/>
      <c r="HF96" s="43"/>
      <c r="HG96" s="9"/>
      <c r="HH96" s="43"/>
      <c r="HI96" s="9"/>
      <c r="HJ96" s="43"/>
      <c r="HK96" s="9"/>
      <c r="HL96" s="43"/>
      <c r="HM96" s="9"/>
      <c r="HN96" s="43"/>
      <c r="HO96" s="9"/>
      <c r="HP96" s="43"/>
      <c r="HQ96" s="9"/>
      <c r="HR96" s="43"/>
      <c r="HS96" s="9"/>
      <c r="HT96" s="43"/>
      <c r="HU96" s="9"/>
      <c r="HV96" s="43"/>
      <c r="HW96" s="9"/>
      <c r="HX96" s="43"/>
      <c r="HY96" s="9"/>
      <c r="HZ96" s="43"/>
      <c r="IA96" s="9"/>
      <c r="IB96" s="43"/>
      <c r="IC96" s="9"/>
      <c r="ID96" s="43"/>
      <c r="IE96" s="9"/>
      <c r="IF96" s="43"/>
      <c r="IG96" s="9"/>
      <c r="IH96" s="43"/>
      <c r="II96" s="9"/>
      <c r="IJ96" s="43"/>
      <c r="IK96" s="9"/>
      <c r="IL96" s="43"/>
      <c r="IM96" s="9"/>
      <c r="IN96" s="43"/>
      <c r="IO96" s="9"/>
      <c r="IP96" s="43"/>
      <c r="IQ96" s="9"/>
      <c r="IR96" s="43"/>
      <c r="IS96" s="9"/>
      <c r="IT96" s="43"/>
      <c r="IU96" s="9"/>
      <c r="IV96" s="43"/>
      <c r="IW96" s="9"/>
      <c r="IX96" s="43"/>
      <c r="IY96" s="9"/>
      <c r="IZ96" s="43"/>
      <c r="JA96" s="9"/>
      <c r="JB96" s="43"/>
      <c r="JC96" s="9"/>
      <c r="JD96" s="43"/>
      <c r="JE96" s="9"/>
      <c r="JF96" s="43"/>
      <c r="JG96" s="9"/>
      <c r="JH96" s="43"/>
      <c r="JI96" s="9"/>
      <c r="JJ96" s="43"/>
      <c r="JK96" s="9"/>
      <c r="JL96" s="43"/>
      <c r="JM96" s="9"/>
      <c r="JN96" s="43"/>
      <c r="JO96" s="9"/>
      <c r="JP96" s="43"/>
      <c r="JQ96" s="9"/>
      <c r="JR96" s="43"/>
      <c r="JS96" s="9"/>
      <c r="JT96" s="43"/>
      <c r="JU96" s="9"/>
      <c r="JV96" s="43"/>
      <c r="JW96" s="9"/>
      <c r="JX96" s="43"/>
      <c r="JY96" s="9"/>
      <c r="JZ96" s="43"/>
      <c r="KA96" s="9"/>
      <c r="KB96" s="43"/>
      <c r="KC96" s="9"/>
      <c r="KD96" s="43"/>
      <c r="KE96" s="9"/>
      <c r="KF96" s="43"/>
      <c r="KG96" s="9"/>
      <c r="KH96" s="43"/>
      <c r="KI96" s="9"/>
      <c r="KJ96" s="43"/>
      <c r="KK96" s="9"/>
      <c r="KL96" s="43"/>
      <c r="KM96" s="9"/>
      <c r="KN96" s="43"/>
      <c r="KO96" s="9"/>
      <c r="KP96" s="43"/>
      <c r="KQ96" s="9"/>
      <c r="KR96" s="43"/>
      <c r="KS96" s="9"/>
      <c r="KT96" s="43"/>
      <c r="KU96" s="9"/>
      <c r="KV96" s="43"/>
      <c r="KW96" s="9"/>
      <c r="KX96" s="43"/>
      <c r="KY96" s="9"/>
      <c r="KZ96" s="43"/>
      <c r="LA96" s="9"/>
      <c r="LB96" s="43"/>
      <c r="LC96" s="9"/>
      <c r="LD96" s="43"/>
      <c r="LE96" s="9"/>
      <c r="LF96" s="43"/>
      <c r="LG96" s="9"/>
      <c r="LH96" s="43"/>
      <c r="LI96" s="9"/>
      <c r="LJ96" s="43"/>
      <c r="LK96" s="9"/>
      <c r="LL96" s="43"/>
      <c r="LM96" s="9"/>
      <c r="LN96" s="43"/>
      <c r="LO96" s="9"/>
      <c r="LP96" s="43"/>
      <c r="LQ96" s="9"/>
      <c r="LR96" s="43"/>
      <c r="LS96" s="9"/>
      <c r="LT96" s="43"/>
      <c r="LU96" s="9"/>
      <c r="LV96" s="43"/>
      <c r="LW96" s="9"/>
      <c r="LX96" s="43"/>
      <c r="LY96" s="9"/>
      <c r="LZ96" s="43"/>
      <c r="MA96" s="9"/>
      <c r="MB96" s="43"/>
      <c r="MC96" s="9"/>
      <c r="MD96" s="43"/>
      <c r="ME96" s="9"/>
      <c r="MF96" s="43"/>
      <c r="MG96" s="9"/>
      <c r="MH96" s="43"/>
      <c r="MI96" s="9"/>
      <c r="MJ96" s="43"/>
      <c r="MK96" s="9"/>
      <c r="ML96" s="43"/>
      <c r="MM96" s="9"/>
      <c r="MN96" s="43"/>
      <c r="MO96" s="9"/>
      <c r="MP96" s="43"/>
      <c r="MQ96" s="9"/>
      <c r="MR96" s="43"/>
      <c r="MS96" s="9"/>
      <c r="MT96" s="43"/>
      <c r="MU96" s="9"/>
    </row>
    <row r="97" spans="1:359">
      <c r="A97" s="32" t="s">
        <v>346</v>
      </c>
      <c r="L97" s="43"/>
      <c r="M97" s="9"/>
      <c r="N97" s="43"/>
      <c r="O97" s="9"/>
      <c r="P97" s="43"/>
      <c r="R97" s="43"/>
      <c r="T97" s="43"/>
      <c r="V97" s="43"/>
      <c r="X97" s="43"/>
      <c r="Y97" s="9"/>
      <c r="Z97" s="43">
        <v>0</v>
      </c>
      <c r="AA97" s="9" t="s">
        <v>337</v>
      </c>
      <c r="AB97" s="43"/>
      <c r="AD97" s="43"/>
      <c r="AR97" s="9"/>
      <c r="AS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43"/>
      <c r="DD97" s="43"/>
      <c r="DF97" s="43"/>
      <c r="DH97" s="43"/>
      <c r="DJ97" s="43"/>
      <c r="DL97" s="43"/>
      <c r="DP97" s="9"/>
      <c r="DQ97" s="106"/>
      <c r="EB97" s="43"/>
      <c r="EF97" s="43"/>
      <c r="EH97" s="43"/>
      <c r="EJ97" s="43"/>
      <c r="EP97" s="43"/>
      <c r="ER97" s="43"/>
      <c r="ES97" s="63"/>
      <c r="ET97" s="43"/>
      <c r="EV97" s="43"/>
      <c r="EX97" s="43"/>
      <c r="EZ97" s="43"/>
      <c r="FB97" s="43"/>
      <c r="FD97" s="43"/>
      <c r="FF97" s="9"/>
      <c r="FG97" s="9"/>
      <c r="FH97" s="9"/>
      <c r="FI97" s="9"/>
      <c r="FJ97" s="9"/>
      <c r="FK97" s="9"/>
      <c r="FL97" s="9"/>
      <c r="FM97" s="9"/>
      <c r="FN97" s="43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43"/>
      <c r="HG97" s="9"/>
      <c r="HH97" s="43"/>
      <c r="HI97" s="9"/>
      <c r="HJ97" s="43"/>
      <c r="HK97" s="9"/>
      <c r="HL97" s="43"/>
      <c r="HM97" s="9"/>
      <c r="HN97" s="43"/>
      <c r="HO97" s="9"/>
      <c r="HP97" s="43"/>
      <c r="HQ97" s="9"/>
      <c r="HR97" s="43"/>
      <c r="HS97" s="9"/>
      <c r="HT97" s="43"/>
      <c r="HU97" s="9"/>
      <c r="HV97" s="43"/>
      <c r="HW97" s="9"/>
      <c r="HX97" s="43"/>
      <c r="HY97" s="9"/>
      <c r="HZ97" s="43"/>
      <c r="IA97" s="9"/>
      <c r="IB97" s="43"/>
      <c r="IC97" s="9"/>
      <c r="ID97" s="43"/>
      <c r="IE97" s="9"/>
      <c r="IF97" s="43"/>
      <c r="IG97" s="9"/>
      <c r="IH97" s="43"/>
      <c r="II97" s="9"/>
      <c r="IJ97" s="43"/>
      <c r="IK97" s="9"/>
      <c r="IL97" s="43"/>
      <c r="IM97" s="9"/>
      <c r="IN97" s="43"/>
      <c r="IO97" s="9"/>
      <c r="IP97" s="43"/>
      <c r="IQ97" s="9"/>
      <c r="IR97" s="43"/>
      <c r="IS97" s="9"/>
      <c r="IT97" s="43"/>
      <c r="IU97" s="9"/>
      <c r="IV97" s="43"/>
      <c r="IW97" s="9"/>
      <c r="IX97" s="43"/>
      <c r="IY97" s="9"/>
      <c r="IZ97" s="43"/>
      <c r="JA97" s="9"/>
      <c r="JB97" s="43"/>
      <c r="JC97" s="9"/>
      <c r="JD97" s="43"/>
      <c r="JE97" s="9"/>
      <c r="JF97" s="43"/>
      <c r="JG97" s="9"/>
      <c r="JH97" s="43"/>
      <c r="JI97" s="9"/>
      <c r="JJ97" s="43"/>
      <c r="JK97" s="9"/>
      <c r="JL97" s="43"/>
      <c r="JM97" s="9"/>
      <c r="JN97" s="43"/>
      <c r="JO97" s="9"/>
      <c r="JP97" s="43"/>
      <c r="JQ97" s="9"/>
      <c r="JR97" s="43"/>
      <c r="JS97" s="9"/>
      <c r="JT97" s="43"/>
      <c r="JU97" s="9"/>
      <c r="JV97" s="43"/>
      <c r="JW97" s="9"/>
      <c r="JX97" s="43"/>
      <c r="JY97" s="9"/>
      <c r="JZ97" s="43"/>
      <c r="KA97" s="9"/>
      <c r="KB97" s="43"/>
      <c r="KC97" s="9"/>
      <c r="KD97" s="43"/>
      <c r="KE97" s="9"/>
      <c r="KF97" s="43"/>
      <c r="KG97" s="9"/>
      <c r="KH97" s="43"/>
      <c r="KI97" s="9"/>
      <c r="KJ97" s="43"/>
      <c r="KK97" s="9"/>
      <c r="KL97" s="43"/>
      <c r="KM97" s="9"/>
      <c r="KN97" s="43"/>
      <c r="KO97" s="9"/>
      <c r="KP97" s="43"/>
      <c r="KQ97" s="9"/>
      <c r="KR97" s="43"/>
      <c r="KS97" s="9"/>
      <c r="KT97" s="43"/>
      <c r="KU97" s="9"/>
      <c r="KV97" s="43"/>
      <c r="KW97" s="9"/>
      <c r="KX97" s="43"/>
      <c r="KY97" s="9"/>
      <c r="KZ97" s="43"/>
      <c r="LA97" s="9"/>
      <c r="LB97" s="43"/>
      <c r="LC97" s="9"/>
      <c r="LD97" s="43"/>
      <c r="LE97" s="9"/>
      <c r="LF97" s="43"/>
      <c r="LG97" s="9"/>
      <c r="LH97" s="43"/>
      <c r="LI97" s="9"/>
      <c r="LJ97" s="43"/>
      <c r="LK97" s="9"/>
      <c r="LL97" s="43"/>
      <c r="LM97" s="9"/>
      <c r="LN97" s="43"/>
      <c r="LO97" s="9"/>
      <c r="LP97" s="43"/>
      <c r="LQ97" s="9"/>
      <c r="LR97" s="43"/>
      <c r="LS97" s="9"/>
      <c r="LT97" s="43"/>
      <c r="LU97" s="9"/>
      <c r="LV97" s="43"/>
      <c r="LW97" s="9"/>
      <c r="LX97" s="43"/>
      <c r="LY97" s="9"/>
      <c r="LZ97" s="43"/>
      <c r="MA97" s="9"/>
      <c r="MB97" s="43"/>
      <c r="MC97" s="9"/>
      <c r="MD97" s="43"/>
      <c r="ME97" s="9"/>
      <c r="MF97" s="43"/>
      <c r="MG97" s="9"/>
      <c r="MH97" s="43"/>
      <c r="MI97" s="9"/>
      <c r="MJ97" s="43"/>
      <c r="MK97" s="9"/>
      <c r="ML97" s="43"/>
      <c r="MM97" s="9"/>
      <c r="MN97" s="43"/>
      <c r="MO97" s="9"/>
      <c r="MP97" s="43"/>
      <c r="MQ97" s="9"/>
      <c r="MR97" s="43"/>
      <c r="MS97" s="9"/>
      <c r="MT97" s="43"/>
      <c r="MU97" s="9"/>
    </row>
    <row r="98" spans="1:359">
      <c r="A98" s="1" t="s">
        <v>111</v>
      </c>
      <c r="C98" s="9"/>
      <c r="D98" s="43">
        <v>8.3000000000000007</v>
      </c>
      <c r="E98" s="6" t="s">
        <v>96</v>
      </c>
      <c r="F98" s="43" t="s">
        <v>206</v>
      </c>
      <c r="H98" s="43" t="s">
        <v>206</v>
      </c>
      <c r="J98" s="43">
        <v>8.3000000000000007</v>
      </c>
      <c r="K98" s="6" t="s">
        <v>96</v>
      </c>
      <c r="L98" s="43">
        <v>9.7951707983450333</v>
      </c>
      <c r="M98" s="6" t="s">
        <v>96</v>
      </c>
      <c r="N98" s="43" t="s">
        <v>206</v>
      </c>
      <c r="P98" s="43">
        <v>10.733909018881091</v>
      </c>
      <c r="Q98" s="6" t="s">
        <v>96</v>
      </c>
      <c r="R98" s="43" t="s">
        <v>206</v>
      </c>
      <c r="T98" s="43" t="s">
        <v>206</v>
      </c>
      <c r="V98" s="43"/>
      <c r="W98" s="9"/>
      <c r="X98" s="43"/>
      <c r="Y98" s="9"/>
      <c r="Z98" s="43"/>
      <c r="AA98" s="9"/>
      <c r="AB98" s="43">
        <v>19.735635084980295</v>
      </c>
      <c r="AC98" s="6" t="s">
        <v>96</v>
      </c>
      <c r="AD98" s="43" t="s">
        <v>206</v>
      </c>
      <c r="AJ98" s="43">
        <v>22.164956955252563</v>
      </c>
      <c r="AK98" s="6" t="s">
        <v>96</v>
      </c>
      <c r="AL98" s="43"/>
      <c r="AN98" s="43"/>
      <c r="AP98" s="43"/>
      <c r="AR98" s="43"/>
      <c r="AS98" s="9"/>
      <c r="BD98" s="43">
        <f>SUM(INDEX('egyeni-ranglista'!$1:$1048576,MATCH($A98,'egyeni-ranglista'!$A:$A,0),BD$279):INDEX('egyeni-ranglista'!$1:$1048576,MATCH($A98,'egyeni-ranglista'!$A:$A,0),BD$280))</f>
        <v>14.610462427002597</v>
      </c>
      <c r="BE98" s="6" t="s">
        <v>96</v>
      </c>
      <c r="BF98" s="43"/>
      <c r="BG98" s="9"/>
      <c r="BH98" s="43">
        <f>SUM(INDEX('egyeni-ranglista'!$1:$1048576,MATCH($A98,'egyeni-ranglista'!$A:$A,0),BH$279):INDEX('egyeni-ranglista'!$1:$1048576,MATCH($A98,'egyeni-ranglista'!$A:$A,0),BH$280))</f>
        <v>17.67211269931931</v>
      </c>
      <c r="BI98" s="6" t="s">
        <v>96</v>
      </c>
      <c r="BJ98" s="43"/>
      <c r="BK98" s="9"/>
      <c r="BL98" s="43"/>
      <c r="BM98" s="9"/>
      <c r="BN98" s="43">
        <f>SUM(INDEX('egyeni-ranglista'!$1:$1048576,MATCH($A98,'egyeni-ranglista'!$A:$A,0),BN$279):INDEX('egyeni-ranglista'!$1:$1048576,MATCH($A98,'egyeni-ranglista'!$A:$A,0),BN$280))</f>
        <v>20.515672433418775</v>
      </c>
      <c r="BO98" s="6" t="s">
        <v>96</v>
      </c>
      <c r="BP98" s="43"/>
      <c r="BQ98" s="9"/>
      <c r="BR98" s="43"/>
      <c r="BS98" s="9"/>
      <c r="BT98" s="43"/>
      <c r="BU98" s="9"/>
      <c r="BV98" s="43"/>
      <c r="BW98" s="9"/>
      <c r="BX98" s="43">
        <f>SUM(INDEX('egyeni-ranglista'!$1:$1048576,MATCH($A98,'egyeni-ranglista'!$A:$A,0),BX$279):INDEX('egyeni-ranglista'!$1:$1048576,MATCH($A98,'egyeni-ranglista'!$A:$A,0),BX$280))</f>
        <v>21.884209309385149</v>
      </c>
      <c r="BY98" s="6" t="s">
        <v>96</v>
      </c>
      <c r="BZ98" s="43"/>
      <c r="CA98" s="9"/>
      <c r="CB98" s="43"/>
      <c r="CC98" s="9"/>
      <c r="CD98" s="43"/>
      <c r="CE98" s="9"/>
      <c r="CF98" s="43">
        <f>SUM(INDEX('egyeni-ranglista'!$1:$1048576,MATCH($A98,'egyeni-ranglista'!$A:$A,0),CF$279):INDEX('egyeni-ranglista'!$1:$1048576,MATCH($A98,'egyeni-ranglista'!$A:$A,0),CF$280))</f>
        <v>22.420348615223329</v>
      </c>
      <c r="CG98" s="6" t="s">
        <v>96</v>
      </c>
      <c r="CH98" s="43"/>
      <c r="CI98" s="9"/>
      <c r="CJ98" s="43"/>
      <c r="CK98" s="9"/>
      <c r="CL98" s="43"/>
      <c r="CM98" s="9"/>
      <c r="CN98" s="43"/>
      <c r="CO98" s="9"/>
      <c r="CP98" s="43"/>
      <c r="CQ98" s="9"/>
      <c r="CR98" s="43"/>
      <c r="CS98" s="9"/>
      <c r="CT98" s="43"/>
      <c r="CU98" s="9"/>
      <c r="CV98" s="43"/>
      <c r="CW98" s="9"/>
      <c r="CX98" s="43"/>
      <c r="CY98" s="9"/>
      <c r="CZ98" s="43"/>
      <c r="DA98" s="9"/>
      <c r="DB98" s="43"/>
      <c r="DD98" s="43"/>
      <c r="DF98" s="43"/>
      <c r="DH98" s="43"/>
      <c r="DJ98" s="43"/>
      <c r="DL98" s="43"/>
      <c r="DN98" s="43">
        <f>SUM(INDEX('egyeni-ranglista'!$1:$1048576,MATCH($A98,'egyeni-ranglista'!$A:$A,0),DN$279):INDEX('egyeni-ranglista'!$1:$1048576,MATCH($A98,'egyeni-ranglista'!$A:$A,0),DN$280))</f>
        <v>23.668481286797967</v>
      </c>
      <c r="DO98" s="6" t="s">
        <v>96</v>
      </c>
      <c r="DP98" s="43"/>
      <c r="DQ98" s="9"/>
      <c r="DT98" s="43"/>
      <c r="DV98" s="43"/>
      <c r="DX98" s="43"/>
      <c r="DZ98" s="43"/>
      <c r="EB98" s="43">
        <f>SUM(INDEX('egyeni-ranglista'!$1:$1048576,MATCH($A98,'egyeni-ranglista'!$A:$A,0),EB$279):INDEX('egyeni-ranglista'!$1:$1048576,MATCH($A98,'egyeni-ranglista'!$A:$A,0),EB$280))</f>
        <v>17.022475657851032</v>
      </c>
      <c r="EC98" s="258" t="s">
        <v>630</v>
      </c>
      <c r="ED98" s="43"/>
      <c r="EF98" s="43"/>
      <c r="EH98" s="43"/>
      <c r="EJ98" s="43"/>
      <c r="EL98" s="43"/>
      <c r="EM98" s="9"/>
      <c r="EN98" s="43">
        <f>SUM(INDEX('egyeni-ranglista'!$1:$1048576,MATCH($A98,'egyeni-ranglista'!$A:$A,0),EN$279):INDEX('egyeni-ranglista'!$1:$1048576,MATCH($A98,'egyeni-ranglista'!$A:$A,0),EN$280))</f>
        <v>8.2371082832832219</v>
      </c>
      <c r="EO98" s="6" t="s">
        <v>96</v>
      </c>
      <c r="EP98" s="43"/>
      <c r="ER98" s="43"/>
      <c r="ES98" s="63"/>
      <c r="ET98" s="43"/>
      <c r="EV98" s="43"/>
      <c r="EX98" s="43"/>
      <c r="EZ98" s="43"/>
      <c r="FB98" s="43"/>
      <c r="FD98" s="43"/>
      <c r="FF98" s="43"/>
      <c r="FG98" s="9"/>
      <c r="FH98" s="43"/>
      <c r="FI98" s="9"/>
      <c r="FJ98" s="43"/>
      <c r="FK98" s="9"/>
      <c r="FL98" s="43"/>
      <c r="FM98" s="9"/>
      <c r="FN98" s="43"/>
      <c r="FP98" s="43"/>
      <c r="FQ98" s="9"/>
      <c r="FR98" s="43"/>
      <c r="FS98" s="9"/>
      <c r="FT98" s="43"/>
      <c r="FU98" s="9"/>
      <c r="FV98" s="43">
        <f>SUM(INDEX('egyeni-ranglista'!$1:$1048576,MATCH($A98,'egyeni-ranglista'!$A:$A,0),FV$279):INDEX('egyeni-ranglista'!$1:$1048576,MATCH($A98,'egyeni-ranglista'!$A:$A,0),FV$280))</f>
        <v>24.375827354261261</v>
      </c>
      <c r="FW98" s="9" t="s">
        <v>630</v>
      </c>
      <c r="FX98" s="43"/>
      <c r="FY98" s="9"/>
      <c r="FZ98" s="43"/>
      <c r="GA98" s="9"/>
      <c r="GB98" s="43"/>
      <c r="GC98" s="9"/>
      <c r="GD98" s="43"/>
      <c r="GE98" s="9"/>
      <c r="GF98" s="43"/>
      <c r="GG98" s="9"/>
      <c r="GH98" s="43"/>
      <c r="GI98" s="9"/>
      <c r="GJ98" s="43"/>
      <c r="GK98" s="9"/>
      <c r="GL98" s="43"/>
      <c r="GM98" s="9"/>
      <c r="GN98" s="43"/>
      <c r="GO98" s="9"/>
      <c r="GP98" s="43"/>
      <c r="GQ98" s="9"/>
      <c r="GR98" s="43"/>
      <c r="GS98" s="9"/>
      <c r="GT98" s="43"/>
      <c r="GU98" s="9"/>
      <c r="GV98" s="43"/>
      <c r="GW98" s="9"/>
      <c r="GX98" s="43"/>
      <c r="GY98" s="9"/>
      <c r="GZ98" s="43"/>
      <c r="HA98" s="9"/>
      <c r="HB98" s="43"/>
      <c r="HC98" s="9"/>
      <c r="HD98" s="43"/>
      <c r="HE98" s="9"/>
      <c r="HF98" s="43"/>
      <c r="HG98" s="9"/>
      <c r="HH98" s="43"/>
      <c r="HI98" s="9"/>
      <c r="HJ98" s="43"/>
      <c r="HK98" s="9"/>
      <c r="HL98" s="43"/>
      <c r="HM98" s="9"/>
      <c r="HN98" s="43"/>
      <c r="HO98" s="9"/>
      <c r="HP98" s="43">
        <f>SUM(INDEX('egyeni-ranglista'!$1:$1048576,MATCH($A98,'egyeni-ranglista'!$A:$A,0),HP$279):INDEX('egyeni-ranglista'!$1:$1048576,MATCH($A98,'egyeni-ranglista'!$A:$A,0),HP$280))</f>
        <v>0.69162483750541259</v>
      </c>
      <c r="HQ98" s="9" t="s">
        <v>96</v>
      </c>
      <c r="HR98" s="43"/>
      <c r="HS98" s="9"/>
      <c r="HT98" s="43"/>
      <c r="HU98" s="9"/>
      <c r="HV98" s="43"/>
      <c r="HW98" s="9"/>
      <c r="HX98" s="43"/>
      <c r="HY98" s="9"/>
      <c r="HZ98" s="43"/>
      <c r="IA98" s="9"/>
      <c r="IB98" s="43"/>
      <c r="IC98" s="9"/>
      <c r="ID98" s="43"/>
      <c r="IE98" s="9"/>
      <c r="IF98" s="43"/>
      <c r="IG98" s="9"/>
      <c r="IH98" s="43"/>
      <c r="II98" s="9"/>
      <c r="IJ98" s="43"/>
      <c r="IK98" s="9"/>
      <c r="IL98" s="43"/>
      <c r="IM98" s="9"/>
      <c r="IN98" s="43"/>
      <c r="IO98" s="9"/>
      <c r="IP98" s="43"/>
      <c r="IQ98" s="9"/>
      <c r="IR98" s="43"/>
      <c r="IS98" s="9"/>
      <c r="IT98" s="43"/>
      <c r="IU98" s="9"/>
      <c r="IV98" s="43"/>
      <c r="IW98" s="9"/>
      <c r="IX98" s="43"/>
      <c r="IY98" s="9"/>
      <c r="IZ98" s="43"/>
      <c r="JA98" s="9"/>
      <c r="JB98" s="43">
        <f>SUM(INDEX('egyeni-ranglista'!$1:$1048576,MATCH($A98,'egyeni-ranglista'!$A:$A,0),JB$279):INDEX('egyeni-ranglista'!$1:$1048576,MATCH($A98,'egyeni-ranglista'!$A:$A,0),JB$280))</f>
        <v>20.137000798197562</v>
      </c>
      <c r="JC98" s="9" t="s">
        <v>96</v>
      </c>
      <c r="JD98" s="43"/>
      <c r="JE98" s="9"/>
      <c r="JF98" s="43"/>
      <c r="JG98" s="9"/>
      <c r="JH98" s="43"/>
      <c r="JI98" s="9"/>
      <c r="JJ98" s="43"/>
      <c r="JK98" s="9"/>
      <c r="JL98" s="43"/>
      <c r="JM98" s="9"/>
      <c r="JN98" s="43"/>
      <c r="JO98" s="9"/>
      <c r="JP98" s="43"/>
      <c r="JQ98" s="9"/>
      <c r="JR98" s="43"/>
      <c r="JS98" s="9"/>
      <c r="JT98" s="43"/>
      <c r="JU98" s="9"/>
      <c r="JV98" s="43"/>
      <c r="JW98" s="9"/>
      <c r="JX98" s="43"/>
      <c r="JY98" s="9"/>
      <c r="JZ98" s="43"/>
      <c r="KA98" s="9"/>
      <c r="KB98" s="43"/>
      <c r="KC98" s="9"/>
      <c r="KD98" s="43"/>
      <c r="KE98" s="9"/>
      <c r="KF98" s="43"/>
      <c r="KG98" s="9"/>
      <c r="KH98" s="43"/>
      <c r="KI98" s="9"/>
      <c r="KJ98" s="43"/>
      <c r="KK98" s="9"/>
      <c r="KL98" s="43"/>
      <c r="KM98" s="9"/>
      <c r="KN98" s="43"/>
      <c r="KO98" s="9"/>
      <c r="KP98" s="43"/>
      <c r="KQ98" s="9"/>
      <c r="KR98" s="43">
        <f>SUM(INDEX('egyeni-ranglista'!$1:$1048576,MATCH($A98,'egyeni-ranglista'!$A:$A,0),KR$279):INDEX('egyeni-ranglista'!$1:$1048576,MATCH($A98,'egyeni-ranglista'!$A:$A,0),KR$280))</f>
        <v>25.97847613487658</v>
      </c>
      <c r="KS98" s="9" t="s">
        <v>96</v>
      </c>
      <c r="KT98" s="43"/>
      <c r="KU98" s="9"/>
      <c r="KV98" s="43"/>
      <c r="KW98" s="9"/>
      <c r="KX98" s="43"/>
      <c r="KY98" s="9"/>
      <c r="KZ98" s="43"/>
      <c r="LA98" s="9"/>
      <c r="LB98" s="43"/>
      <c r="LC98" s="9"/>
      <c r="LD98" s="43"/>
      <c r="LE98" s="9"/>
      <c r="LF98" s="43"/>
      <c r="LG98" s="9"/>
      <c r="LH98" s="43"/>
      <c r="LI98" s="9"/>
      <c r="LJ98" s="43"/>
      <c r="LK98" s="9"/>
      <c r="LL98" s="43"/>
      <c r="LM98" s="9"/>
      <c r="LN98" s="43"/>
      <c r="LO98" s="9"/>
      <c r="LP98" s="43"/>
      <c r="LQ98" s="9"/>
      <c r="LR98" s="43"/>
      <c r="LS98" s="9"/>
      <c r="LT98" s="43"/>
      <c r="LU98" s="9"/>
      <c r="LV98" s="43"/>
      <c r="LW98" s="9"/>
      <c r="LX98" s="43"/>
      <c r="LY98" s="9"/>
      <c r="LZ98" s="43"/>
      <c r="MA98" s="9"/>
      <c r="MB98" s="43"/>
      <c r="MC98" s="9"/>
      <c r="MD98" s="43"/>
      <c r="ME98" s="9"/>
      <c r="MF98" s="43"/>
      <c r="MG98" s="9"/>
      <c r="MH98" s="43"/>
      <c r="MI98" s="9"/>
      <c r="MJ98" s="43"/>
      <c r="MK98" s="9"/>
      <c r="ML98" s="43"/>
      <c r="MM98" s="9"/>
      <c r="MN98" s="43"/>
      <c r="MO98" s="9"/>
      <c r="MP98" s="43"/>
      <c r="MQ98" s="9"/>
      <c r="MR98" s="43"/>
      <c r="MS98" s="9"/>
      <c r="MT98" s="43"/>
      <c r="MU98" s="9"/>
    </row>
    <row r="99" spans="1:359">
      <c r="A99" s="1" t="s">
        <v>17</v>
      </c>
      <c r="C99" s="9"/>
      <c r="D99" s="43">
        <v>8.3000000000000007</v>
      </c>
      <c r="E99" s="6" t="s">
        <v>96</v>
      </c>
      <c r="F99" s="43">
        <v>8.3000000000000007</v>
      </c>
      <c r="G99" s="6" t="s">
        <v>96</v>
      </c>
      <c r="H99" s="43" t="s">
        <v>206</v>
      </c>
      <c r="J99" s="43">
        <v>8.3000000000000007</v>
      </c>
      <c r="K99" s="6" t="s">
        <v>96</v>
      </c>
      <c r="L99" s="43">
        <v>9.7951707983450333</v>
      </c>
      <c r="M99" s="6" t="s">
        <v>96</v>
      </c>
      <c r="N99" s="43" t="s">
        <v>206</v>
      </c>
      <c r="P99" s="43">
        <v>10.733909018881091</v>
      </c>
      <c r="Q99" s="6" t="s">
        <v>96</v>
      </c>
      <c r="R99" s="43" t="s">
        <v>206</v>
      </c>
      <c r="T99" s="43" t="s">
        <v>206</v>
      </c>
      <c r="V99" s="43"/>
      <c r="W99" s="9"/>
      <c r="X99" s="43"/>
      <c r="Y99" s="9"/>
      <c r="Z99" s="43"/>
      <c r="AA99" s="9"/>
      <c r="AB99" s="43">
        <v>19.735635084980295</v>
      </c>
      <c r="AC99" s="6" t="s">
        <v>96</v>
      </c>
      <c r="AD99" s="43" t="s">
        <v>206</v>
      </c>
      <c r="AP99" s="43">
        <f>SUM(INDEX('egyeni-ranglista'!$1:$1048576,MATCH($A99,'egyeni-ranglista'!$A:$A,0),AP$279):INDEX('egyeni-ranglista'!$1:$1048576,MATCH($A99,'egyeni-ranglista'!$A:$A,0),AP$280))</f>
        <v>13.864956955252561</v>
      </c>
      <c r="AQ99" s="9" t="s">
        <v>540</v>
      </c>
      <c r="AR99" s="43"/>
      <c r="AS99" s="9"/>
      <c r="AT99" s="9"/>
      <c r="AV99" s="9"/>
      <c r="AX99" s="9"/>
      <c r="AZ99" s="9"/>
      <c r="BB99" s="9"/>
      <c r="BD99" s="43">
        <f>SUM(INDEX('egyeni-ranglista'!$1:$1048576,MATCH($A99,'egyeni-ranglista'!$A:$A,0),BD$279):INDEX('egyeni-ranglista'!$1:$1048576,MATCH($A99,'egyeni-ranglista'!$A:$A,0),BD$280))</f>
        <v>13.864956955252561</v>
      </c>
      <c r="BE99" s="6" t="s">
        <v>96</v>
      </c>
      <c r="BF99" s="43"/>
      <c r="BG99" s="9"/>
      <c r="BH99" s="43">
        <f>SUM(INDEX('egyeni-ranglista'!$1:$1048576,MATCH($A99,'egyeni-ranglista'!$A:$A,0),BH$279):INDEX('egyeni-ranglista'!$1:$1048576,MATCH($A99,'egyeni-ranglista'!$A:$A,0),BH$280))</f>
        <v>16.926607227569274</v>
      </c>
      <c r="BI99" s="6" t="s">
        <v>96</v>
      </c>
      <c r="BJ99" s="43"/>
      <c r="BK99" s="9"/>
      <c r="BL99" s="43"/>
      <c r="BM99" s="9"/>
      <c r="BN99" s="43">
        <f>SUM(INDEX('egyeni-ranglista'!$1:$1048576,MATCH($A99,'egyeni-ranglista'!$A:$A,0),BN$279):INDEX('egyeni-ranglista'!$1:$1048576,MATCH($A99,'egyeni-ranglista'!$A:$A,0),BN$280))</f>
        <v>19.770166961668739</v>
      </c>
      <c r="BO99" s="6" t="s">
        <v>96</v>
      </c>
      <c r="BP99" s="43"/>
      <c r="BQ99" s="9"/>
      <c r="BR99" s="43"/>
      <c r="BS99" s="9"/>
      <c r="BT99" s="43"/>
      <c r="BU99" s="9"/>
      <c r="BV99" s="43"/>
      <c r="BW99" s="9"/>
      <c r="BX99" s="43">
        <f>SUM(INDEX('egyeni-ranglista'!$1:$1048576,MATCH($A99,'egyeni-ranglista'!$A:$A,0),BX$279):INDEX('egyeni-ranglista'!$1:$1048576,MATCH($A99,'egyeni-ranglista'!$A:$A,0),BX$280))</f>
        <v>21.138703837635113</v>
      </c>
      <c r="BY99" s="6" t="s">
        <v>96</v>
      </c>
      <c r="BZ99" s="43"/>
      <c r="CA99" s="9"/>
      <c r="CB99" s="43"/>
      <c r="CC99" s="9"/>
      <c r="CD99" s="43"/>
      <c r="CE99" s="9"/>
      <c r="CF99" s="43">
        <f>SUM(INDEX('egyeni-ranglista'!$1:$1048576,MATCH($A99,'egyeni-ranglista'!$A:$A,0),CF$279):INDEX('egyeni-ranglista'!$1:$1048576,MATCH($A99,'egyeni-ranglista'!$A:$A,0),CF$280))</f>
        <v>21.674843143473293</v>
      </c>
      <c r="CG99" s="6" t="s">
        <v>96</v>
      </c>
      <c r="CH99" s="43"/>
      <c r="CI99" s="9"/>
      <c r="CJ99" s="43"/>
      <c r="CK99" s="9"/>
      <c r="CL99" s="43"/>
      <c r="CM99" s="9"/>
      <c r="CN99" s="43"/>
      <c r="CO99" s="9"/>
      <c r="CP99" s="43"/>
      <c r="CQ99" s="9"/>
      <c r="CR99" s="43"/>
      <c r="CS99" s="9"/>
      <c r="CT99" s="43"/>
      <c r="CU99" s="9"/>
      <c r="CV99" s="43"/>
      <c r="CW99" s="9"/>
      <c r="CX99" s="43"/>
      <c r="CY99" s="9"/>
      <c r="CZ99" s="43"/>
      <c r="DA99" s="9"/>
      <c r="DB99" s="43"/>
      <c r="DD99" s="43"/>
      <c r="DF99" s="43"/>
      <c r="DH99" s="43"/>
      <c r="DJ99" s="43"/>
      <c r="DL99" s="43"/>
      <c r="DN99" s="43">
        <f>SUM(INDEX('egyeni-ranglista'!$1:$1048576,MATCH($A99,'egyeni-ranglista'!$A:$A,0),DN$279):INDEX('egyeni-ranglista'!$1:$1048576,MATCH($A99,'egyeni-ranglista'!$A:$A,0),DN$280))</f>
        <v>23.668481286797967</v>
      </c>
      <c r="DO99" s="6" t="s">
        <v>96</v>
      </c>
      <c r="DP99" s="43"/>
      <c r="DQ99" s="9"/>
      <c r="DT99" s="43"/>
      <c r="DV99" s="43"/>
      <c r="DX99" s="43"/>
      <c r="DZ99" s="43"/>
      <c r="EB99" s="43"/>
      <c r="ED99" s="43"/>
      <c r="EF99" s="43"/>
      <c r="EH99" s="43"/>
      <c r="EJ99" s="43"/>
      <c r="EL99" s="43"/>
      <c r="EM99" s="9"/>
      <c r="EN99" s="43"/>
      <c r="EP99" s="43"/>
      <c r="ER99" s="43"/>
      <c r="ET99" s="43"/>
      <c r="EV99" s="43"/>
      <c r="EX99" s="43"/>
      <c r="EZ99" s="43"/>
      <c r="FB99" s="43"/>
      <c r="FD99" s="43"/>
      <c r="FF99" s="43"/>
      <c r="FG99" s="9"/>
      <c r="FH99" s="43"/>
      <c r="FI99" s="9"/>
      <c r="FJ99" s="43"/>
      <c r="FK99" s="9"/>
      <c r="FL99" s="43"/>
      <c r="FM99" s="9"/>
      <c r="FN99" s="43"/>
      <c r="FP99" s="43"/>
      <c r="FQ99" s="9"/>
      <c r="FR99" s="43"/>
      <c r="FS99" s="9"/>
      <c r="FT99" s="43"/>
      <c r="FU99" s="9"/>
      <c r="FV99" s="43"/>
      <c r="FW99" s="9"/>
      <c r="FX99" s="43"/>
      <c r="FY99" s="9"/>
      <c r="FZ99" s="43"/>
      <c r="GA99" s="9"/>
      <c r="GB99" s="43"/>
      <c r="GC99" s="9"/>
      <c r="GD99" s="43"/>
      <c r="GE99" s="9"/>
      <c r="GF99" s="43"/>
      <c r="GG99" s="9"/>
      <c r="GH99" s="43"/>
      <c r="GI99" s="9"/>
      <c r="GJ99" s="43"/>
      <c r="GK99" s="9"/>
      <c r="GL99" s="43"/>
      <c r="GM99" s="9"/>
      <c r="GN99" s="43"/>
      <c r="GO99" s="9"/>
      <c r="GP99" s="43"/>
      <c r="GQ99" s="9"/>
      <c r="GR99" s="43"/>
      <c r="GS99" s="9"/>
      <c r="GT99" s="43"/>
      <c r="GU99" s="9"/>
      <c r="GV99" s="43"/>
      <c r="GW99" s="9"/>
      <c r="GX99" s="43"/>
      <c r="GY99" s="9"/>
      <c r="GZ99" s="43"/>
      <c r="HA99" s="9"/>
      <c r="HB99" s="43"/>
      <c r="HC99" s="9"/>
      <c r="HD99" s="43"/>
      <c r="HE99" s="9"/>
      <c r="HF99" s="43"/>
      <c r="HG99" s="9"/>
      <c r="HH99" s="43"/>
      <c r="HI99" s="9"/>
      <c r="HJ99" s="43"/>
      <c r="HK99" s="9"/>
      <c r="HL99" s="43"/>
      <c r="HM99" s="9"/>
      <c r="HN99" s="43"/>
      <c r="HO99" s="9"/>
      <c r="HP99" s="43"/>
      <c r="HQ99" s="9"/>
      <c r="HR99" s="43"/>
      <c r="HS99" s="9"/>
      <c r="HT99" s="43"/>
      <c r="HU99" s="9"/>
      <c r="HV99" s="43"/>
      <c r="HW99" s="9"/>
      <c r="HX99" s="43"/>
      <c r="HY99" s="9"/>
      <c r="HZ99" s="43"/>
      <c r="IA99" s="9"/>
      <c r="IB99" s="43"/>
      <c r="IC99" s="9"/>
      <c r="ID99" s="43"/>
      <c r="IE99" s="9"/>
      <c r="IF99" s="43"/>
      <c r="IG99" s="9"/>
      <c r="IH99" s="43"/>
      <c r="II99" s="9"/>
      <c r="IJ99" s="43"/>
      <c r="IK99" s="9"/>
      <c r="IL99" s="43"/>
      <c r="IM99" s="9"/>
      <c r="IN99" s="43"/>
      <c r="IO99" s="9"/>
      <c r="IP99" s="43"/>
      <c r="IQ99" s="9"/>
      <c r="IR99" s="43"/>
      <c r="IS99" s="9"/>
      <c r="IT99" s="43"/>
      <c r="IU99" s="9"/>
      <c r="IV99" s="43"/>
      <c r="IW99" s="9"/>
      <c r="IX99" s="43"/>
      <c r="IY99" s="9"/>
      <c r="IZ99" s="43"/>
      <c r="JA99" s="9"/>
      <c r="JB99" s="43"/>
      <c r="JC99" s="9"/>
      <c r="JD99" s="43"/>
      <c r="JE99" s="9"/>
      <c r="JF99" s="43"/>
      <c r="JG99" s="9"/>
      <c r="JH99" s="43"/>
      <c r="JI99" s="9"/>
      <c r="JJ99" s="43"/>
      <c r="JK99" s="9"/>
      <c r="JL99" s="43"/>
      <c r="JM99" s="9"/>
      <c r="JN99" s="43"/>
      <c r="JO99" s="9"/>
      <c r="JP99" s="43"/>
      <c r="JQ99" s="9"/>
      <c r="JR99" s="43"/>
      <c r="JS99" s="9"/>
      <c r="JT99" s="43"/>
      <c r="JU99" s="9"/>
      <c r="JV99" s="43"/>
      <c r="JW99" s="9"/>
      <c r="JX99" s="43"/>
      <c r="JY99" s="9"/>
      <c r="JZ99" s="43"/>
      <c r="KA99" s="9"/>
      <c r="KB99" s="43"/>
      <c r="KC99" s="9"/>
      <c r="KD99" s="43"/>
      <c r="KE99" s="9"/>
      <c r="KF99" s="43"/>
      <c r="KG99" s="9"/>
      <c r="KH99" s="43"/>
      <c r="KI99" s="9"/>
      <c r="KJ99" s="43"/>
      <c r="KK99" s="9"/>
      <c r="KL99" s="43"/>
      <c r="KM99" s="9"/>
      <c r="KN99" s="43"/>
      <c r="KO99" s="9"/>
      <c r="KP99" s="43"/>
      <c r="KQ99" s="9"/>
      <c r="KR99" s="43"/>
      <c r="KS99" s="9"/>
      <c r="KT99" s="43"/>
      <c r="KU99" s="9"/>
      <c r="KV99" s="43"/>
      <c r="KW99" s="9"/>
      <c r="KX99" s="43"/>
      <c r="KY99" s="9"/>
      <c r="KZ99" s="43"/>
      <c r="LA99" s="9"/>
      <c r="LB99" s="43"/>
      <c r="LC99" s="9"/>
      <c r="LD99" s="43"/>
      <c r="LE99" s="9"/>
      <c r="LF99" s="43"/>
      <c r="LG99" s="9"/>
      <c r="LH99" s="43"/>
      <c r="LI99" s="9"/>
      <c r="LJ99" s="43"/>
      <c r="LK99" s="9"/>
      <c r="LL99" s="43"/>
      <c r="LM99" s="9"/>
      <c r="LN99" s="43"/>
      <c r="LO99" s="9"/>
      <c r="LP99" s="43"/>
      <c r="LQ99" s="9"/>
      <c r="LR99" s="43"/>
      <c r="LS99" s="9"/>
      <c r="LT99" s="43"/>
      <c r="LU99" s="9"/>
      <c r="LV99" s="43"/>
      <c r="LW99" s="9"/>
      <c r="LX99" s="43"/>
      <c r="LY99" s="9"/>
      <c r="LZ99" s="43"/>
      <c r="MA99" s="9"/>
      <c r="MB99" s="43"/>
      <c r="MC99" s="9"/>
      <c r="MD99" s="43"/>
      <c r="ME99" s="9"/>
      <c r="MF99" s="43"/>
      <c r="MG99" s="9"/>
      <c r="MH99" s="43"/>
      <c r="MI99" s="9"/>
      <c r="MJ99" s="43"/>
      <c r="MK99" s="9"/>
      <c r="ML99" s="43"/>
      <c r="MM99" s="9"/>
      <c r="MN99" s="43"/>
      <c r="MO99" s="9"/>
      <c r="MP99" s="43"/>
      <c r="MQ99" s="9"/>
      <c r="MR99" s="43"/>
      <c r="MS99" s="9"/>
      <c r="MT99" s="43"/>
      <c r="MU99" s="9"/>
    </row>
    <row r="100" spans="1:359">
      <c r="A100" s="32" t="s">
        <v>7</v>
      </c>
      <c r="L100" s="43"/>
      <c r="M100" s="9"/>
      <c r="N100" s="43"/>
      <c r="P100" s="43"/>
      <c r="R100" s="43"/>
      <c r="T100" s="43"/>
      <c r="V100" s="43"/>
      <c r="W100" s="9"/>
      <c r="X100" s="43"/>
      <c r="Y100" s="9"/>
      <c r="Z100" s="43"/>
      <c r="AA100" s="9"/>
      <c r="AB100" s="43"/>
      <c r="AD100" s="43"/>
      <c r="AJ100" s="43">
        <v>0</v>
      </c>
      <c r="AK100" s="1" t="s">
        <v>322</v>
      </c>
      <c r="AL100" s="43"/>
      <c r="AN100" s="43"/>
      <c r="AP100" s="43"/>
      <c r="AR100" s="43"/>
      <c r="AS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43"/>
      <c r="DD100" s="43"/>
      <c r="DF100" s="43"/>
      <c r="DH100" s="43"/>
      <c r="DJ100" s="43"/>
      <c r="DL100" s="43"/>
      <c r="DP100" s="9"/>
      <c r="DQ100" s="9"/>
      <c r="EB100" s="43"/>
      <c r="EF100" s="43"/>
      <c r="EH100" s="43"/>
      <c r="EJ100" s="43"/>
      <c r="EP100" s="43"/>
      <c r="ER100" s="43"/>
      <c r="ET100" s="43"/>
      <c r="EV100" s="43"/>
      <c r="EX100" s="43"/>
      <c r="EZ100" s="43"/>
      <c r="FB100" s="43"/>
      <c r="FD100" s="43"/>
      <c r="FF100" s="9"/>
      <c r="FG100" s="9"/>
      <c r="FH100" s="9"/>
      <c r="FI100" s="9"/>
      <c r="FJ100" s="9"/>
      <c r="FK100" s="9"/>
      <c r="FL100" s="9"/>
      <c r="FM100" s="9"/>
      <c r="FN100" s="43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43"/>
      <c r="HG100" s="9"/>
      <c r="HH100" s="43"/>
      <c r="HI100" s="9"/>
      <c r="HJ100" s="43"/>
      <c r="HK100" s="9"/>
      <c r="HL100" s="43"/>
      <c r="HM100" s="9"/>
      <c r="HN100" s="43"/>
      <c r="HO100" s="9"/>
      <c r="HP100" s="43"/>
      <c r="HQ100" s="9"/>
      <c r="HR100" s="43"/>
      <c r="HS100" s="9"/>
      <c r="HT100" s="43"/>
      <c r="HU100" s="9"/>
      <c r="HV100" s="43"/>
      <c r="HW100" s="9"/>
      <c r="HX100" s="43"/>
      <c r="HY100" s="9"/>
      <c r="HZ100" s="43"/>
      <c r="IA100" s="9"/>
      <c r="IB100" s="43"/>
      <c r="IC100" s="9"/>
      <c r="ID100" s="43"/>
      <c r="IE100" s="9"/>
      <c r="IF100" s="43"/>
      <c r="IG100" s="9"/>
      <c r="IH100" s="43"/>
      <c r="II100" s="9"/>
      <c r="IJ100" s="43"/>
      <c r="IK100" s="9"/>
      <c r="IL100" s="43"/>
      <c r="IM100" s="9"/>
      <c r="IN100" s="43"/>
      <c r="IO100" s="9"/>
      <c r="IP100" s="43"/>
      <c r="IQ100" s="9"/>
      <c r="IR100" s="43"/>
      <c r="IS100" s="9"/>
      <c r="IT100" s="43"/>
      <c r="IU100" s="9"/>
      <c r="IV100" s="43"/>
      <c r="IW100" s="9"/>
      <c r="IX100" s="43"/>
      <c r="IY100" s="9"/>
      <c r="IZ100" s="43"/>
      <c r="JA100" s="9"/>
      <c r="JB100" s="43"/>
      <c r="JC100" s="9"/>
      <c r="JD100" s="43"/>
      <c r="JE100" s="9"/>
      <c r="JF100" s="43"/>
      <c r="JG100" s="9"/>
      <c r="JH100" s="43"/>
      <c r="JI100" s="9"/>
      <c r="JJ100" s="43"/>
      <c r="JK100" s="9"/>
      <c r="JL100" s="43"/>
      <c r="JM100" s="9"/>
      <c r="JN100" s="43"/>
      <c r="JO100" s="9"/>
      <c r="JP100" s="43"/>
      <c r="JQ100" s="9"/>
      <c r="JR100" s="43"/>
      <c r="JS100" s="9"/>
      <c r="JT100" s="43"/>
      <c r="JU100" s="9"/>
      <c r="JV100" s="43"/>
      <c r="JW100" s="9"/>
      <c r="JX100" s="43"/>
      <c r="JY100" s="9"/>
      <c r="JZ100" s="43"/>
      <c r="KA100" s="9"/>
      <c r="KB100" s="43"/>
      <c r="KC100" s="9"/>
      <c r="KD100" s="43"/>
      <c r="KE100" s="9"/>
      <c r="KF100" s="43"/>
      <c r="KG100" s="9"/>
      <c r="KH100" s="43"/>
      <c r="KI100" s="9"/>
      <c r="KJ100" s="43"/>
      <c r="KK100" s="9"/>
      <c r="KL100" s="43"/>
      <c r="KM100" s="9"/>
      <c r="KN100" s="43"/>
      <c r="KO100" s="9"/>
      <c r="KP100" s="43"/>
      <c r="KQ100" s="9"/>
      <c r="KR100" s="43"/>
      <c r="KS100" s="9"/>
      <c r="KT100" s="43"/>
      <c r="KU100" s="9"/>
      <c r="KV100" s="43"/>
      <c r="KW100" s="9"/>
      <c r="KX100" s="43"/>
      <c r="KY100" s="9"/>
      <c r="KZ100" s="43"/>
      <c r="LA100" s="9"/>
      <c r="LB100" s="43"/>
      <c r="LC100" s="9"/>
      <c r="LD100" s="43"/>
      <c r="LE100" s="9"/>
      <c r="LF100" s="43"/>
      <c r="LG100" s="9"/>
      <c r="LH100" s="43"/>
      <c r="LI100" s="9"/>
      <c r="LJ100" s="43"/>
      <c r="LK100" s="9"/>
      <c r="LL100" s="43"/>
      <c r="LM100" s="9"/>
      <c r="LN100" s="43"/>
      <c r="LO100" s="9"/>
      <c r="LP100" s="43"/>
      <c r="LQ100" s="9"/>
      <c r="LR100" s="43"/>
      <c r="LS100" s="9"/>
      <c r="LT100" s="43"/>
      <c r="LU100" s="9"/>
      <c r="LV100" s="43"/>
      <c r="LW100" s="9"/>
      <c r="LX100" s="43"/>
      <c r="LY100" s="9"/>
      <c r="LZ100" s="43"/>
      <c r="MA100" s="9"/>
      <c r="MB100" s="43"/>
      <c r="MC100" s="9"/>
      <c r="MD100" s="43"/>
      <c r="ME100" s="9"/>
      <c r="MF100" s="43"/>
      <c r="MG100" s="9"/>
      <c r="MH100" s="43"/>
      <c r="MI100" s="9"/>
      <c r="MJ100" s="43"/>
      <c r="MK100" s="9"/>
      <c r="ML100" s="43"/>
      <c r="MM100" s="9"/>
      <c r="MN100" s="43"/>
      <c r="MO100" s="9"/>
      <c r="MP100" s="43"/>
      <c r="MQ100" s="9"/>
      <c r="MR100" s="43"/>
      <c r="MS100" s="9"/>
      <c r="MT100" s="43"/>
      <c r="MU100" s="9"/>
    </row>
    <row r="101" spans="1:359">
      <c r="A101" s="1" t="s">
        <v>117</v>
      </c>
      <c r="C101" s="9"/>
      <c r="D101" s="43">
        <v>17.5</v>
      </c>
      <c r="E101" s="52" t="s">
        <v>64</v>
      </c>
      <c r="F101" s="43" t="s">
        <v>206</v>
      </c>
      <c r="H101" s="43" t="s">
        <v>206</v>
      </c>
      <c r="J101" s="43" t="s">
        <v>206</v>
      </c>
      <c r="L101" s="43"/>
      <c r="M101" s="9"/>
      <c r="N101" s="43">
        <v>17.5</v>
      </c>
      <c r="O101" s="52" t="s">
        <v>64</v>
      </c>
      <c r="P101" s="43" t="s">
        <v>206</v>
      </c>
      <c r="R101" s="43" t="s">
        <v>206</v>
      </c>
      <c r="T101" s="43">
        <v>18.219864656599942</v>
      </c>
      <c r="U101" s="52" t="s">
        <v>64</v>
      </c>
      <c r="V101" s="43"/>
      <c r="W101" s="9"/>
      <c r="X101" s="43"/>
      <c r="Y101" s="9"/>
      <c r="Z101" s="43"/>
      <c r="AA101" s="9"/>
      <c r="AB101" s="43" t="s">
        <v>206</v>
      </c>
      <c r="AD101" s="43" t="s">
        <v>206</v>
      </c>
      <c r="AR101" s="9"/>
      <c r="AS101" s="9"/>
      <c r="AT101" s="43">
        <f>SUM(INDEX('egyeni-ranglista'!$1:$1048576,MATCH($A101,'egyeni-ranglista'!$A:$A,0),AT$279):INDEX('egyeni-ranglista'!$1:$1048576,MATCH($A101,'egyeni-ranglista'!$A:$A,0),AT$280))</f>
        <v>4.1068698341869059</v>
      </c>
      <c r="AU101" s="52" t="s">
        <v>64</v>
      </c>
      <c r="AV101" s="43"/>
      <c r="AW101" s="9"/>
      <c r="AX101" s="43"/>
      <c r="AY101" s="9"/>
      <c r="AZ101" s="43"/>
      <c r="BA101" s="9"/>
      <c r="BB101" s="43"/>
      <c r="BC101" s="9"/>
      <c r="BD101" s="43"/>
      <c r="BE101" s="9"/>
      <c r="BF101" s="43"/>
      <c r="BG101" s="9"/>
      <c r="BH101" s="43"/>
      <c r="BI101" s="13" t="s">
        <v>19</v>
      </c>
      <c r="BJ101" s="43"/>
      <c r="BK101" s="9"/>
      <c r="BL101" s="43"/>
      <c r="BM101" s="9"/>
      <c r="BN101" s="43">
        <f>SUM(INDEX('egyeni-ranglista'!$1:$1048576,MATCH($A101,'egyeni-ranglista'!$A:$A,0),BN$279):INDEX('egyeni-ranglista'!$1:$1048576,MATCH($A101,'egyeni-ranglista'!$A:$A,0),BN$280))</f>
        <v>7.6271759823990051</v>
      </c>
      <c r="BO101" s="13" t="s">
        <v>19</v>
      </c>
      <c r="BP101" s="43"/>
      <c r="BQ101" s="9"/>
      <c r="BR101" s="43"/>
      <c r="BS101" s="9"/>
      <c r="BT101" s="43"/>
      <c r="BU101" s="9"/>
      <c r="BV101" s="43"/>
      <c r="BW101" s="13" t="s">
        <v>19</v>
      </c>
      <c r="BX101" s="43"/>
      <c r="BY101" s="9"/>
      <c r="BZ101" s="43"/>
      <c r="CA101" s="9"/>
      <c r="CB101" s="43"/>
      <c r="CC101" s="9"/>
      <c r="CD101" s="43"/>
      <c r="CE101" s="9"/>
      <c r="CF101" s="43"/>
      <c r="CG101" s="13" t="s">
        <v>19</v>
      </c>
      <c r="CH101" s="43"/>
      <c r="CI101" s="9"/>
      <c r="CJ101" s="43"/>
      <c r="CK101" s="9"/>
      <c r="CL101" s="43"/>
      <c r="CM101" s="9"/>
      <c r="CN101" s="43"/>
      <c r="CO101" s="9"/>
      <c r="CP101" s="43"/>
      <c r="CQ101" s="9"/>
      <c r="CR101" s="43"/>
      <c r="CS101" s="9"/>
      <c r="CT101" s="43"/>
      <c r="CU101" s="9"/>
      <c r="CV101" s="43"/>
      <c r="CW101" s="9"/>
      <c r="CX101" s="43"/>
      <c r="CY101" s="9"/>
      <c r="CZ101" s="43"/>
      <c r="DA101" s="9"/>
      <c r="DB101" s="43"/>
      <c r="DD101" s="43"/>
      <c r="DF101" s="43"/>
      <c r="DH101" s="43"/>
      <c r="DJ101" s="43"/>
      <c r="DL101" s="43"/>
      <c r="DN101" s="43"/>
      <c r="DO101" s="9"/>
      <c r="DP101" s="43"/>
      <c r="DQ101" s="9"/>
      <c r="DT101" s="43"/>
      <c r="DU101" s="9"/>
      <c r="DV101" s="43"/>
      <c r="DW101" s="9"/>
      <c r="DX101" s="43"/>
      <c r="DY101" s="9"/>
      <c r="DZ101" s="43"/>
      <c r="EA101" s="9"/>
      <c r="EB101" s="43">
        <f>SUM(INDEX('egyeni-ranglista'!$1:$1048576,MATCH($A101,'egyeni-ranglista'!$A:$A,0),EB$279):INDEX('egyeni-ranglista'!$1:$1048576,MATCH($A101,'egyeni-ranglista'!$A:$A,0),EB$280))</f>
        <v>4.4907661715481915</v>
      </c>
      <c r="EC101" s="254" t="s">
        <v>1227</v>
      </c>
      <c r="ED101" s="43"/>
      <c r="EE101" s="9"/>
      <c r="EF101" s="43">
        <f>SUM(INDEX('egyeni-ranglista'!$1:$1048576,MATCH($A101,'egyeni-ranglista'!$A:$A,0),EF$279):INDEX('egyeni-ranglista'!$1:$1048576,MATCH($A101,'egyeni-ranglista'!$A:$A,0),EF$280))</f>
        <v>5.0927645694438466</v>
      </c>
      <c r="EG101" s="7" t="s">
        <v>1270</v>
      </c>
      <c r="EL101" s="43"/>
      <c r="EM101" s="9"/>
      <c r="EN101" s="43"/>
      <c r="EO101" s="9"/>
      <c r="ER101" s="43">
        <f>SUM(INDEX('egyeni-ranglista'!$1:$1048576,MATCH($A101,'egyeni-ranglista'!$A:$A,0),ER$279):INDEX('egyeni-ranglista'!$1:$1048576,MATCH($A101,'egyeni-ranglista'!$A:$A,0),ER$280))</f>
        <v>1.5160828457410593</v>
      </c>
      <c r="ES101" s="275" t="s">
        <v>1330</v>
      </c>
      <c r="ET101" s="43"/>
      <c r="EV101" s="43"/>
      <c r="EX101" s="43"/>
      <c r="EZ101" s="43"/>
      <c r="FB101" s="43"/>
      <c r="FF101" s="43"/>
      <c r="FG101" s="9"/>
      <c r="FH101" s="43"/>
      <c r="FI101" s="9"/>
      <c r="FJ101" s="43"/>
      <c r="FK101" s="9"/>
      <c r="FL101" s="43"/>
      <c r="FM101" s="9"/>
      <c r="FP101" s="43"/>
      <c r="FQ101" s="9"/>
      <c r="FR101" s="43"/>
      <c r="FS101" s="9"/>
      <c r="FT101" s="43"/>
      <c r="FU101" s="9"/>
      <c r="FV101" s="43"/>
      <c r="FW101" s="9"/>
      <c r="FX101" s="43"/>
      <c r="FY101" s="9"/>
      <c r="FZ101" s="43"/>
      <c r="GA101" s="9"/>
      <c r="GB101" s="43"/>
      <c r="GC101" s="9"/>
      <c r="GD101" s="43"/>
      <c r="GE101" s="9"/>
      <c r="GF101" s="43"/>
      <c r="GG101" s="9"/>
      <c r="GH101" s="43"/>
      <c r="GI101" s="9"/>
      <c r="GJ101" s="43"/>
      <c r="GK101" s="9"/>
      <c r="GL101" s="43"/>
      <c r="GM101" s="9"/>
      <c r="GN101" s="43"/>
      <c r="GO101" s="9"/>
      <c r="GP101" s="43"/>
      <c r="GQ101" s="9"/>
      <c r="GR101" s="43"/>
      <c r="GS101" s="9"/>
      <c r="GT101" s="43"/>
      <c r="GU101" s="9"/>
      <c r="GV101" s="43"/>
      <c r="GW101" s="9"/>
      <c r="GX101" s="43"/>
      <c r="GY101" s="9"/>
      <c r="GZ101" s="43"/>
      <c r="HA101" s="9"/>
      <c r="HB101" s="43"/>
      <c r="HC101" s="9"/>
      <c r="HD101" s="43"/>
      <c r="HE101" s="9"/>
      <c r="HF101" s="43">
        <f>SUM(INDEX('egyeni-ranglista'!$1:$1048576,MATCH($A101,'egyeni-ranglista'!$A:$A,0),HF$279):INDEX('egyeni-ranglista'!$1:$1048576,MATCH($A101,'egyeni-ranglista'!$A:$A,0),HF$280))</f>
        <v>0</v>
      </c>
      <c r="HG101" s="9" t="s">
        <v>1333</v>
      </c>
      <c r="HH101" s="43"/>
      <c r="HI101" s="9"/>
      <c r="HJ101" s="43"/>
      <c r="HK101" s="9"/>
      <c r="HL101" s="43"/>
      <c r="HM101" s="9"/>
      <c r="HN101" s="43"/>
      <c r="HO101" s="9"/>
      <c r="HP101" s="43"/>
      <c r="HQ101" s="9"/>
      <c r="HR101" s="43"/>
      <c r="HS101" s="9"/>
      <c r="HT101" s="43"/>
      <c r="HU101" s="9"/>
      <c r="HV101" s="43"/>
      <c r="HW101" s="9"/>
      <c r="HX101" s="43"/>
      <c r="HY101" s="9"/>
      <c r="HZ101" s="43"/>
      <c r="IA101" s="9"/>
      <c r="IB101" s="43"/>
      <c r="IC101" s="9"/>
      <c r="ID101" s="43"/>
      <c r="IE101" s="9"/>
      <c r="IF101" s="43"/>
      <c r="IG101" s="9"/>
      <c r="IH101" s="43"/>
      <c r="II101" s="9"/>
      <c r="IJ101" s="43"/>
      <c r="IK101" s="9"/>
      <c r="IL101" s="43"/>
      <c r="IM101" s="9"/>
      <c r="IN101" s="43"/>
      <c r="IO101" s="9"/>
      <c r="IP101" s="43"/>
      <c r="IQ101" s="9"/>
      <c r="IR101" s="43"/>
      <c r="IS101" s="9"/>
      <c r="IT101" s="43"/>
      <c r="IU101" s="9"/>
      <c r="IV101" s="43"/>
      <c r="IW101" s="9"/>
      <c r="IX101" s="43"/>
      <c r="IY101" s="9"/>
      <c r="IZ101" s="43"/>
      <c r="JA101" s="9"/>
      <c r="JB101" s="43">
        <f>SUM(INDEX('egyeni-ranglista'!$1:$1048576,MATCH($A101,'egyeni-ranglista'!$A:$A,0),JB$279):INDEX('egyeni-ranglista'!$1:$1048576,MATCH($A101,'egyeni-ranglista'!$A:$A,0),JB$280))</f>
        <v>7.155214895265245</v>
      </c>
      <c r="JC101" s="9" t="s">
        <v>1333</v>
      </c>
      <c r="JD101" s="43"/>
      <c r="JE101" s="9"/>
      <c r="JF101" s="43"/>
      <c r="JG101" s="9"/>
      <c r="JH101" s="43"/>
      <c r="JI101" s="9"/>
      <c r="JJ101" s="43"/>
      <c r="JK101" s="9"/>
      <c r="JL101" s="43"/>
      <c r="JM101" s="9"/>
      <c r="JN101" s="43"/>
      <c r="JO101" s="9"/>
      <c r="JP101" s="43"/>
      <c r="JQ101" s="9"/>
      <c r="JR101" s="43"/>
      <c r="JS101" s="9"/>
      <c r="JT101" s="43"/>
      <c r="JU101" s="9"/>
      <c r="JV101" s="43"/>
      <c r="JW101" s="9"/>
      <c r="JX101" s="43"/>
      <c r="JY101" s="9"/>
      <c r="JZ101" s="43"/>
      <c r="KA101" s="9"/>
      <c r="KB101" s="43"/>
      <c r="KC101" s="9"/>
      <c r="KD101" s="43"/>
      <c r="KE101" s="9"/>
      <c r="KF101" s="43"/>
      <c r="KG101" s="9"/>
      <c r="KH101" s="43"/>
      <c r="KI101" s="9"/>
      <c r="KJ101" s="43"/>
      <c r="KK101" s="9"/>
      <c r="KL101" s="43">
        <f>SUM(INDEX('egyeni-ranglista'!$1:$1048576,MATCH($A101,'egyeni-ranglista'!$A:$A,0),KL$279):INDEX('egyeni-ranglista'!$1:$1048576,MATCH($A101,'egyeni-ranglista'!$A:$A,0),KL$280))</f>
        <v>7.155214895265245</v>
      </c>
      <c r="KM101" s="9" t="s">
        <v>1333</v>
      </c>
      <c r="KN101" s="43"/>
      <c r="KO101" s="9"/>
      <c r="KP101" s="43"/>
      <c r="KQ101" s="9"/>
      <c r="KR101" s="43"/>
      <c r="KS101" s="9"/>
      <c r="KT101" s="43"/>
      <c r="KU101" s="9"/>
      <c r="KV101" s="43"/>
      <c r="KW101" s="9"/>
      <c r="KX101" s="43"/>
      <c r="KY101" s="9"/>
      <c r="KZ101" s="43"/>
      <c r="LA101" s="9"/>
      <c r="LB101" s="43"/>
      <c r="LC101" s="9"/>
      <c r="LD101" s="43"/>
      <c r="LE101" s="9"/>
      <c r="LF101" s="43"/>
      <c r="LG101" s="9"/>
      <c r="LH101" s="43"/>
      <c r="LI101" s="9"/>
      <c r="LJ101" s="43"/>
      <c r="LK101" s="9"/>
      <c r="LL101" s="43">
        <f>SUM(INDEX('egyeni-ranglista'!$1:$1048576,MATCH($A101,'egyeni-ranglista'!$A:$A,0),LL$279):INDEX('egyeni-ranglista'!$1:$1048576,MATCH($A101,'egyeni-ranglista'!$A:$A,0),LL$280))</f>
        <v>9.4175376857010775</v>
      </c>
      <c r="LM101" s="9" t="s">
        <v>87</v>
      </c>
      <c r="LN101" s="43"/>
      <c r="LO101" s="9"/>
      <c r="LP101" s="43"/>
      <c r="LQ101" s="9"/>
      <c r="LR101" s="43">
        <f>SUM(INDEX('egyeni-ranglista'!$1:$1048576,MATCH($A101,'egyeni-ranglista'!$A:$A,0),LR$279):INDEX('egyeni-ranglista'!$1:$1048576,MATCH($A101,'egyeni-ranglista'!$A:$A,0),LR$280))</f>
        <v>13.503576189268077</v>
      </c>
      <c r="LS101" s="9" t="s">
        <v>1471</v>
      </c>
      <c r="LT101" s="43"/>
      <c r="LU101" s="9"/>
      <c r="LV101" s="43"/>
      <c r="LW101" s="9"/>
      <c r="LX101" s="43"/>
      <c r="LY101" s="9"/>
      <c r="LZ101" s="43"/>
      <c r="MA101" s="9"/>
      <c r="MB101" s="43">
        <f>SUM(INDEX('egyeni-ranglista'!$1:$1048576,MATCH($A101,'egyeni-ranglista'!$A:$A,0),MB$279):INDEX('egyeni-ranglista'!$1:$1048576,MATCH($A101,'egyeni-ranglista'!$A:$A,0),MB$280))</f>
        <v>15.8146096331552</v>
      </c>
      <c r="MC101" s="9" t="s">
        <v>1471</v>
      </c>
      <c r="MD101" s="43"/>
      <c r="ME101" s="9"/>
      <c r="MF101" s="43"/>
      <c r="MG101" s="9"/>
      <c r="MH101" s="43"/>
      <c r="MI101" s="9"/>
      <c r="MJ101" s="43"/>
      <c r="MK101" s="9"/>
      <c r="ML101" s="43"/>
      <c r="MM101" s="9"/>
      <c r="MN101" s="43"/>
      <c r="MO101" s="9"/>
      <c r="MP101" s="43"/>
      <c r="MQ101" s="9"/>
      <c r="MR101" s="43"/>
      <c r="MS101" s="9"/>
      <c r="MT101" s="43"/>
      <c r="MU101" s="9"/>
    </row>
    <row r="102" spans="1:359">
      <c r="A102" s="204" t="s">
        <v>68</v>
      </c>
      <c r="C102" s="9"/>
      <c r="D102" s="43" t="s">
        <v>206</v>
      </c>
      <c r="G102" s="1" t="s">
        <v>67</v>
      </c>
      <c r="H102" s="43" t="s">
        <v>206</v>
      </c>
      <c r="J102" s="43" t="s">
        <v>206</v>
      </c>
      <c r="L102" s="43"/>
      <c r="M102" s="9"/>
      <c r="N102" s="43" t="s">
        <v>206</v>
      </c>
      <c r="P102" s="43" t="s">
        <v>206</v>
      </c>
      <c r="R102" s="43" t="s">
        <v>206</v>
      </c>
      <c r="T102" s="43" t="s">
        <v>206</v>
      </c>
      <c r="V102" s="43"/>
      <c r="W102" s="9"/>
      <c r="X102" s="43"/>
      <c r="Y102" s="9"/>
      <c r="Z102" s="43"/>
      <c r="AA102" s="9"/>
      <c r="AB102" s="43" t="s">
        <v>206</v>
      </c>
      <c r="AD102" s="43" t="s">
        <v>206</v>
      </c>
      <c r="AR102" s="9"/>
      <c r="AS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43"/>
      <c r="DD102" s="43"/>
      <c r="DF102" s="43"/>
      <c r="DH102" s="43"/>
      <c r="DJ102" s="43"/>
      <c r="DL102" s="43"/>
      <c r="DP102" s="9"/>
      <c r="DQ102" s="9"/>
      <c r="EB102" s="43"/>
      <c r="EF102" s="43"/>
      <c r="EG102" s="9"/>
      <c r="EH102" s="43"/>
      <c r="EI102" s="9"/>
      <c r="EJ102" s="43"/>
      <c r="EK102" s="9"/>
      <c r="EP102" s="43"/>
      <c r="EQ102" s="9"/>
      <c r="ER102" s="43"/>
      <c r="ES102" s="106"/>
      <c r="ET102" s="43"/>
      <c r="EV102" s="43"/>
      <c r="EX102" s="43"/>
      <c r="EZ102" s="43"/>
      <c r="FB102" s="43"/>
      <c r="FD102" s="43"/>
      <c r="FE102" s="9"/>
      <c r="FF102" s="9"/>
      <c r="FG102" s="9"/>
      <c r="FH102" s="9"/>
      <c r="FI102" s="9"/>
      <c r="FJ102" s="9"/>
      <c r="FK102" s="9"/>
      <c r="FL102" s="9"/>
      <c r="FM102" s="9"/>
      <c r="FN102" s="43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43"/>
      <c r="HG102" s="9"/>
      <c r="HH102" s="43"/>
      <c r="HI102" s="9"/>
      <c r="HJ102" s="43"/>
      <c r="HK102" s="9"/>
      <c r="HL102" s="43"/>
      <c r="HM102" s="9"/>
      <c r="HN102" s="43"/>
      <c r="HO102" s="9"/>
      <c r="HP102" s="43"/>
      <c r="HQ102" s="9"/>
      <c r="HR102" s="43"/>
      <c r="HS102" s="9"/>
      <c r="HT102" s="43"/>
      <c r="HU102" s="9"/>
      <c r="HV102" s="43"/>
      <c r="HW102" s="9"/>
      <c r="HX102" s="43"/>
      <c r="HY102" s="9"/>
      <c r="HZ102" s="43"/>
      <c r="IA102" s="9"/>
      <c r="IB102" s="43"/>
      <c r="IC102" s="9"/>
      <c r="ID102" s="43"/>
      <c r="IE102" s="9"/>
      <c r="IF102" s="43"/>
      <c r="IG102" s="9"/>
      <c r="IH102" s="43"/>
      <c r="II102" s="9"/>
      <c r="IJ102" s="43"/>
      <c r="IK102" s="9"/>
      <c r="IL102" s="43"/>
      <c r="IM102" s="9"/>
      <c r="IN102" s="43"/>
      <c r="IO102" s="9"/>
      <c r="IP102" s="43"/>
      <c r="IQ102" s="9"/>
      <c r="IR102" s="43"/>
      <c r="IS102" s="9"/>
      <c r="IT102" s="43"/>
      <c r="IU102" s="9"/>
      <c r="IV102" s="43"/>
      <c r="IW102" s="9"/>
      <c r="IX102" s="43"/>
      <c r="IY102" s="9"/>
      <c r="IZ102" s="43"/>
      <c r="JA102" s="9"/>
      <c r="JB102" s="43"/>
      <c r="JC102" s="9"/>
      <c r="JD102" s="43"/>
      <c r="JE102" s="9"/>
      <c r="JF102" s="43"/>
      <c r="JG102" s="9"/>
      <c r="JH102" s="43"/>
      <c r="JI102" s="9"/>
      <c r="JJ102" s="43"/>
      <c r="JK102" s="9"/>
      <c r="JL102" s="43"/>
      <c r="JM102" s="9"/>
      <c r="JN102" s="43"/>
      <c r="JO102" s="9"/>
      <c r="JP102" s="43"/>
      <c r="JQ102" s="9"/>
      <c r="JR102" s="43"/>
      <c r="JS102" s="9"/>
      <c r="JT102" s="43"/>
      <c r="JU102" s="9"/>
      <c r="JV102" s="43"/>
      <c r="JW102" s="9"/>
      <c r="JX102" s="43"/>
      <c r="JY102" s="9"/>
      <c r="JZ102" s="43"/>
      <c r="KA102" s="9"/>
      <c r="KB102" s="43"/>
      <c r="KC102" s="9"/>
      <c r="KD102" s="43"/>
      <c r="KE102" s="9"/>
      <c r="KF102" s="43"/>
      <c r="KG102" s="9"/>
      <c r="KH102" s="43"/>
      <c r="KI102" s="9"/>
      <c r="KJ102" s="43"/>
      <c r="KK102" s="9"/>
      <c r="KL102" s="43"/>
      <c r="KM102" s="9"/>
      <c r="KN102" s="43"/>
      <c r="KO102" s="9"/>
      <c r="KP102" s="43"/>
      <c r="KQ102" s="9"/>
      <c r="KR102" s="43"/>
      <c r="KS102" s="9"/>
      <c r="KT102" s="43"/>
      <c r="KU102" s="9"/>
      <c r="KV102" s="43"/>
      <c r="KW102" s="9"/>
      <c r="KX102" s="43"/>
      <c r="KY102" s="9"/>
      <c r="KZ102" s="43"/>
      <c r="LA102" s="9"/>
      <c r="LB102" s="43"/>
      <c r="LC102" s="9"/>
      <c r="LD102" s="43"/>
      <c r="LE102" s="9"/>
      <c r="LF102" s="43"/>
      <c r="LG102" s="9"/>
      <c r="LH102" s="43"/>
      <c r="LI102" s="9"/>
      <c r="LJ102" s="43"/>
      <c r="LK102" s="9"/>
      <c r="LL102" s="43"/>
      <c r="LM102" s="9"/>
      <c r="LN102" s="43"/>
      <c r="LO102" s="9"/>
      <c r="LP102" s="43"/>
      <c r="LQ102" s="9"/>
      <c r="LR102" s="43"/>
      <c r="LS102" s="9"/>
      <c r="LT102" s="43"/>
      <c r="LU102" s="9"/>
      <c r="LV102" s="43"/>
      <c r="LW102" s="9"/>
      <c r="LX102" s="43"/>
      <c r="LY102" s="9"/>
      <c r="LZ102" s="43"/>
      <c r="MA102" s="9"/>
      <c r="MB102" s="43"/>
      <c r="MC102" s="9"/>
      <c r="MD102" s="43"/>
      <c r="ME102" s="9"/>
      <c r="MF102" s="43"/>
      <c r="MG102" s="9"/>
      <c r="MH102" s="43"/>
      <c r="MI102" s="9"/>
      <c r="MJ102" s="43"/>
      <c r="MK102" s="9"/>
      <c r="ML102" s="43"/>
      <c r="MM102" s="9"/>
      <c r="MN102" s="43"/>
      <c r="MO102" s="9"/>
      <c r="MP102" s="43"/>
      <c r="MQ102" s="9"/>
      <c r="MR102" s="43"/>
      <c r="MS102" s="9"/>
      <c r="MT102" s="43"/>
      <c r="MU102" s="9"/>
    </row>
    <row r="103" spans="1:359">
      <c r="A103" s="32" t="s">
        <v>341</v>
      </c>
      <c r="L103" s="43"/>
      <c r="M103" s="9"/>
      <c r="N103" s="43"/>
      <c r="O103" s="9"/>
      <c r="P103" s="43"/>
      <c r="R103" s="43"/>
      <c r="T103" s="43"/>
      <c r="V103" s="43"/>
      <c r="X103" s="43"/>
      <c r="Y103" s="9"/>
      <c r="Z103" s="43">
        <v>0</v>
      </c>
      <c r="AA103" s="9" t="s">
        <v>336</v>
      </c>
      <c r="AB103" s="43"/>
      <c r="AD103" s="43"/>
      <c r="AJ103" s="43"/>
      <c r="AK103" s="9"/>
      <c r="AL103" s="43"/>
      <c r="AN103" s="43"/>
      <c r="AP103" s="43"/>
      <c r="AR103" s="43"/>
      <c r="AS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43"/>
      <c r="DD103" s="43"/>
      <c r="DF103" s="43"/>
      <c r="DH103" s="43"/>
      <c r="DJ103" s="43"/>
      <c r="DL103" s="43"/>
      <c r="DP103" s="9"/>
      <c r="DQ103" s="9"/>
      <c r="EB103" s="43"/>
      <c r="EF103" s="43"/>
      <c r="EH103" s="43"/>
      <c r="EJ103" s="43"/>
      <c r="EP103" s="43"/>
      <c r="ER103" s="43"/>
      <c r="ET103" s="43"/>
      <c r="EV103" s="43"/>
      <c r="EX103" s="43"/>
      <c r="EZ103" s="43"/>
      <c r="FB103" s="43"/>
      <c r="FD103" s="43"/>
      <c r="FF103" s="9"/>
      <c r="FG103" s="9"/>
      <c r="FH103" s="9"/>
      <c r="FI103" s="9"/>
      <c r="FJ103" s="9"/>
      <c r="FK103" s="9"/>
      <c r="FL103" s="9"/>
      <c r="FM103" s="9"/>
      <c r="FN103" s="43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43"/>
      <c r="HG103" s="9"/>
      <c r="HH103" s="43"/>
      <c r="HI103" s="9"/>
      <c r="HJ103" s="43"/>
      <c r="HK103" s="9"/>
      <c r="HL103" s="43"/>
      <c r="HM103" s="9"/>
      <c r="HN103" s="43"/>
      <c r="HO103" s="9"/>
      <c r="HP103" s="43"/>
      <c r="HQ103" s="9"/>
      <c r="HR103" s="43"/>
      <c r="HS103" s="9"/>
      <c r="HT103" s="43"/>
      <c r="HU103" s="9"/>
      <c r="HV103" s="43"/>
      <c r="HW103" s="9"/>
      <c r="HX103" s="43"/>
      <c r="HY103" s="9"/>
      <c r="HZ103" s="43"/>
      <c r="IA103" s="9"/>
      <c r="IB103" s="43"/>
      <c r="IC103" s="9"/>
      <c r="ID103" s="43"/>
      <c r="IE103" s="9"/>
      <c r="IF103" s="43"/>
      <c r="IG103" s="9"/>
      <c r="IH103" s="43"/>
      <c r="II103" s="9"/>
      <c r="IJ103" s="43"/>
      <c r="IK103" s="9"/>
      <c r="IL103" s="43"/>
      <c r="IM103" s="9"/>
      <c r="IN103" s="43"/>
      <c r="IO103" s="9"/>
      <c r="IP103" s="43"/>
      <c r="IQ103" s="9"/>
      <c r="IR103" s="43"/>
      <c r="IS103" s="9"/>
      <c r="IT103" s="43"/>
      <c r="IU103" s="9"/>
      <c r="IV103" s="43"/>
      <c r="IW103" s="9"/>
      <c r="IX103" s="43"/>
      <c r="IY103" s="9"/>
      <c r="IZ103" s="43"/>
      <c r="JA103" s="9"/>
      <c r="JB103" s="43"/>
      <c r="JC103" s="9"/>
      <c r="JD103" s="43"/>
      <c r="JE103" s="9"/>
      <c r="JF103" s="43"/>
      <c r="JG103" s="9"/>
      <c r="JH103" s="43"/>
      <c r="JI103" s="9"/>
      <c r="JJ103" s="43"/>
      <c r="JK103" s="9"/>
      <c r="JL103" s="43"/>
      <c r="JM103" s="9"/>
      <c r="JN103" s="43"/>
      <c r="JO103" s="9"/>
      <c r="JP103" s="43"/>
      <c r="JQ103" s="9"/>
      <c r="JR103" s="43"/>
      <c r="JS103" s="9"/>
      <c r="JT103" s="43"/>
      <c r="JU103" s="9"/>
      <c r="JV103" s="43"/>
      <c r="JW103" s="9"/>
      <c r="JX103" s="43"/>
      <c r="JY103" s="9"/>
      <c r="JZ103" s="43"/>
      <c r="KA103" s="9"/>
      <c r="KB103" s="43"/>
      <c r="KC103" s="9"/>
      <c r="KD103" s="43"/>
      <c r="KE103" s="9"/>
      <c r="KF103" s="43"/>
      <c r="KG103" s="9"/>
      <c r="KH103" s="43"/>
      <c r="KI103" s="9"/>
      <c r="KJ103" s="43"/>
      <c r="KK103" s="9"/>
      <c r="KL103" s="43"/>
      <c r="KM103" s="9"/>
      <c r="KN103" s="43"/>
      <c r="KO103" s="9"/>
      <c r="KP103" s="43"/>
      <c r="KQ103" s="9"/>
      <c r="KR103" s="43"/>
      <c r="KS103" s="9"/>
      <c r="KT103" s="43"/>
      <c r="KU103" s="9"/>
      <c r="KV103" s="43"/>
      <c r="KW103" s="9"/>
      <c r="KX103" s="43"/>
      <c r="KY103" s="9"/>
      <c r="KZ103" s="43"/>
      <c r="LA103" s="9"/>
      <c r="LB103" s="43"/>
      <c r="LC103" s="9"/>
      <c r="LD103" s="43"/>
      <c r="LE103" s="9"/>
      <c r="LF103" s="43"/>
      <c r="LG103" s="9"/>
      <c r="LH103" s="43"/>
      <c r="LI103" s="9"/>
      <c r="LJ103" s="43"/>
      <c r="LK103" s="9"/>
      <c r="LL103" s="43"/>
      <c r="LM103" s="9"/>
      <c r="LN103" s="43"/>
      <c r="LO103" s="9"/>
      <c r="LP103" s="43"/>
      <c r="LQ103" s="9"/>
      <c r="LR103" s="43"/>
      <c r="LS103" s="9"/>
      <c r="LT103" s="43"/>
      <c r="LU103" s="9"/>
      <c r="LV103" s="43"/>
      <c r="LW103" s="9"/>
      <c r="LX103" s="43"/>
      <c r="LY103" s="9"/>
      <c r="LZ103" s="43"/>
      <c r="MA103" s="9"/>
      <c r="MB103" s="43"/>
      <c r="MC103" s="9"/>
      <c r="MD103" s="43"/>
      <c r="ME103" s="9"/>
      <c r="MF103" s="43"/>
      <c r="MG103" s="9"/>
      <c r="MH103" s="43"/>
      <c r="MI103" s="9"/>
      <c r="MJ103" s="43"/>
      <c r="MK103" s="9"/>
      <c r="ML103" s="43"/>
      <c r="MM103" s="9"/>
      <c r="MN103" s="43"/>
      <c r="MO103" s="9"/>
      <c r="MP103" s="43"/>
      <c r="MQ103" s="9"/>
      <c r="MR103" s="43"/>
      <c r="MS103" s="9"/>
      <c r="MT103" s="43"/>
      <c r="MU103" s="9"/>
    </row>
    <row r="104" spans="1:359">
      <c r="A104" s="32" t="s">
        <v>343</v>
      </c>
      <c r="L104" s="43"/>
      <c r="M104" s="9"/>
      <c r="N104" s="43"/>
      <c r="O104" s="9"/>
      <c r="P104" s="43"/>
      <c r="R104" s="43"/>
      <c r="T104" s="43"/>
      <c r="V104" s="43"/>
      <c r="X104" s="43"/>
      <c r="Y104" s="9"/>
      <c r="Z104" s="43">
        <v>0</v>
      </c>
      <c r="AA104" s="9" t="s">
        <v>337</v>
      </c>
      <c r="AB104" s="43"/>
      <c r="AD104" s="43"/>
      <c r="AJ104" s="43"/>
      <c r="AK104" s="9"/>
      <c r="AL104" s="43"/>
      <c r="AN104" s="43"/>
      <c r="AP104" s="43"/>
      <c r="AR104" s="43"/>
      <c r="AS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43"/>
      <c r="DD104" s="43"/>
      <c r="DF104" s="43"/>
      <c r="DH104" s="43"/>
      <c r="DJ104" s="43"/>
      <c r="DL104" s="43"/>
      <c r="DP104" s="9"/>
      <c r="DQ104" s="9"/>
      <c r="EB104" s="43"/>
      <c r="EF104" s="43"/>
      <c r="EH104" s="43"/>
      <c r="EJ104" s="43"/>
      <c r="EP104" s="43"/>
      <c r="ER104" s="43"/>
      <c r="ET104" s="43"/>
      <c r="EV104" s="43"/>
      <c r="EX104" s="43"/>
      <c r="EZ104" s="43"/>
      <c r="FB104" s="43"/>
      <c r="FD104" s="43"/>
      <c r="FF104" s="9"/>
      <c r="FG104" s="9"/>
      <c r="FH104" s="9"/>
      <c r="FI104" s="9"/>
      <c r="FJ104" s="9"/>
      <c r="FK104" s="9"/>
      <c r="FL104" s="9"/>
      <c r="FM104" s="9"/>
      <c r="FN104" s="43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43"/>
      <c r="HG104" s="9"/>
      <c r="HH104" s="43"/>
      <c r="HI104" s="9"/>
      <c r="HJ104" s="43"/>
      <c r="HK104" s="9"/>
      <c r="HL104" s="43"/>
      <c r="HM104" s="9"/>
      <c r="HN104" s="43"/>
      <c r="HO104" s="9"/>
      <c r="HP104" s="43"/>
      <c r="HQ104" s="9"/>
      <c r="HR104" s="43"/>
      <c r="HS104" s="9"/>
      <c r="HT104" s="43"/>
      <c r="HU104" s="9"/>
      <c r="HV104" s="43"/>
      <c r="HW104" s="9"/>
      <c r="HX104" s="43"/>
      <c r="HY104" s="9"/>
      <c r="HZ104" s="43"/>
      <c r="IA104" s="9"/>
      <c r="IB104" s="43"/>
      <c r="IC104" s="9"/>
      <c r="ID104" s="43"/>
      <c r="IE104" s="9"/>
      <c r="IF104" s="43"/>
      <c r="IG104" s="9"/>
      <c r="IH104" s="43"/>
      <c r="II104" s="9"/>
      <c r="IJ104" s="43"/>
      <c r="IK104" s="9"/>
      <c r="IL104" s="43"/>
      <c r="IM104" s="9"/>
      <c r="IN104" s="43"/>
      <c r="IO104" s="9"/>
      <c r="IP104" s="43"/>
      <c r="IQ104" s="9"/>
      <c r="IR104" s="43"/>
      <c r="IS104" s="9"/>
      <c r="IT104" s="43"/>
      <c r="IU104" s="9"/>
      <c r="IV104" s="43"/>
      <c r="IW104" s="9"/>
      <c r="IX104" s="43"/>
      <c r="IY104" s="9"/>
      <c r="IZ104" s="43"/>
      <c r="JA104" s="9"/>
      <c r="JB104" s="43"/>
      <c r="JC104" s="9"/>
      <c r="JD104" s="43"/>
      <c r="JE104" s="9"/>
      <c r="JF104" s="43"/>
      <c r="JG104" s="9"/>
      <c r="JH104" s="43"/>
      <c r="JI104" s="9"/>
      <c r="JJ104" s="43"/>
      <c r="JK104" s="9"/>
      <c r="JL104" s="43"/>
      <c r="JM104" s="9"/>
      <c r="JN104" s="43"/>
      <c r="JO104" s="9"/>
      <c r="JP104" s="43"/>
      <c r="JQ104" s="9"/>
      <c r="JR104" s="43"/>
      <c r="JS104" s="9"/>
      <c r="JT104" s="43"/>
      <c r="JU104" s="9"/>
      <c r="JV104" s="43"/>
      <c r="JW104" s="9"/>
      <c r="JX104" s="43"/>
      <c r="JY104" s="9"/>
      <c r="JZ104" s="43"/>
      <c r="KA104" s="9"/>
      <c r="KB104" s="43"/>
      <c r="KC104" s="9"/>
      <c r="KD104" s="43"/>
      <c r="KE104" s="9"/>
      <c r="KF104" s="43"/>
      <c r="KG104" s="9"/>
      <c r="KH104" s="43"/>
      <c r="KI104" s="9"/>
      <c r="KJ104" s="43"/>
      <c r="KK104" s="9"/>
      <c r="KL104" s="43"/>
      <c r="KM104" s="9"/>
      <c r="KN104" s="43"/>
      <c r="KO104" s="9"/>
      <c r="KP104" s="43"/>
      <c r="KQ104" s="9"/>
      <c r="KR104" s="43"/>
      <c r="KS104" s="9"/>
      <c r="KT104" s="43"/>
      <c r="KU104" s="9"/>
      <c r="KV104" s="43"/>
      <c r="KW104" s="9"/>
      <c r="KX104" s="43"/>
      <c r="KY104" s="9"/>
      <c r="KZ104" s="43"/>
      <c r="LA104" s="9"/>
      <c r="LB104" s="43"/>
      <c r="LC104" s="9"/>
      <c r="LD104" s="43"/>
      <c r="LE104" s="9"/>
      <c r="LF104" s="43"/>
      <c r="LG104" s="9"/>
      <c r="LH104" s="43"/>
      <c r="LI104" s="9"/>
      <c r="LJ104" s="43"/>
      <c r="LK104" s="9"/>
      <c r="LL104" s="43"/>
      <c r="LM104" s="9"/>
      <c r="LN104" s="43"/>
      <c r="LO104" s="9"/>
      <c r="LP104" s="43"/>
      <c r="LQ104" s="9"/>
      <c r="LR104" s="43"/>
      <c r="LS104" s="9"/>
      <c r="LT104" s="43"/>
      <c r="LU104" s="9"/>
      <c r="LV104" s="43"/>
      <c r="LW104" s="9"/>
      <c r="LX104" s="43"/>
      <c r="LY104" s="9"/>
      <c r="LZ104" s="43"/>
      <c r="MA104" s="9"/>
      <c r="MB104" s="43"/>
      <c r="MC104" s="9"/>
      <c r="MD104" s="43"/>
      <c r="ME104" s="9"/>
      <c r="MF104" s="43"/>
      <c r="MG104" s="9"/>
      <c r="MH104" s="43"/>
      <c r="MI104" s="9"/>
      <c r="MJ104" s="43"/>
      <c r="MK104" s="9"/>
      <c r="ML104" s="43"/>
      <c r="MM104" s="9"/>
      <c r="MN104" s="43"/>
      <c r="MO104" s="9"/>
      <c r="MP104" s="43"/>
      <c r="MQ104" s="9"/>
      <c r="MR104" s="43"/>
      <c r="MS104" s="9"/>
      <c r="MT104" s="43"/>
      <c r="MU104" s="9"/>
    </row>
    <row r="105" spans="1:359">
      <c r="A105" s="32" t="s">
        <v>127</v>
      </c>
      <c r="C105" s="9"/>
      <c r="F105" s="43" t="s">
        <v>206</v>
      </c>
      <c r="H105" s="43" t="s">
        <v>206</v>
      </c>
      <c r="J105" s="43" t="s">
        <v>206</v>
      </c>
      <c r="L105" s="43"/>
      <c r="M105" s="9"/>
      <c r="N105" s="43">
        <v>0</v>
      </c>
      <c r="O105" s="1" t="s">
        <v>65</v>
      </c>
      <c r="P105" s="43" t="s">
        <v>206</v>
      </c>
      <c r="R105" s="43" t="s">
        <v>206</v>
      </c>
      <c r="T105" s="43" t="s">
        <v>206</v>
      </c>
      <c r="V105" s="43"/>
      <c r="W105" s="9"/>
      <c r="X105" s="43"/>
      <c r="Y105" s="9"/>
      <c r="Z105" s="43"/>
      <c r="AA105" s="9"/>
      <c r="AB105" s="43">
        <v>3.5993232829997033</v>
      </c>
      <c r="AC105" s="1" t="s">
        <v>152</v>
      </c>
      <c r="AD105" s="43" t="s">
        <v>206</v>
      </c>
      <c r="AP105" s="43">
        <f>SUM(INDEX('egyeni-ranglista'!$1:$1048576,MATCH($A105,'egyeni-ranglista'!$A:$A,0),AP$279):INDEX('egyeni-ranglista'!$1:$1048576,MATCH($A105,'egyeni-ranglista'!$A:$A,0),AP$280))</f>
        <v>3.5993232829997033</v>
      </c>
      <c r="AQ105" s="1" t="s">
        <v>152</v>
      </c>
      <c r="AR105" s="43"/>
      <c r="AS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43"/>
      <c r="DD105" s="43"/>
      <c r="DF105" s="43"/>
      <c r="DH105" s="43"/>
      <c r="DJ105" s="43"/>
      <c r="DL105" s="43"/>
      <c r="DP105" s="9"/>
      <c r="DQ105" s="9"/>
      <c r="EB105" s="43">
        <f>SUM(INDEX('egyeni-ranglista'!$1:$1048576,MATCH($A105,'egyeni-ranglista'!$A:$A,0),EB$279):INDEX('egyeni-ranglista'!$1:$1048576,MATCH($A105,'egyeni-ranglista'!$A:$A,0),EB$280))</f>
        <v>0</v>
      </c>
      <c r="EC105" s="226" t="s">
        <v>825</v>
      </c>
      <c r="EF105" s="43"/>
      <c r="EH105" s="43"/>
      <c r="EJ105" s="43"/>
      <c r="EP105" s="43"/>
      <c r="ER105" s="43"/>
      <c r="ET105" s="43"/>
      <c r="EV105" s="43"/>
      <c r="EX105" s="43"/>
      <c r="EZ105" s="43"/>
      <c r="FB105" s="43"/>
      <c r="FD105" s="43"/>
      <c r="FF105" s="9"/>
      <c r="FG105" s="9"/>
      <c r="FH105" s="9"/>
      <c r="FI105" s="9"/>
      <c r="FJ105" s="9"/>
      <c r="FK105" s="9"/>
      <c r="FL105" s="9"/>
      <c r="FM105" s="9"/>
      <c r="FN105" s="43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43"/>
      <c r="HG105" s="9"/>
      <c r="HH105" s="43"/>
      <c r="HI105" s="9"/>
      <c r="HJ105" s="43"/>
      <c r="HK105" s="9"/>
      <c r="HL105" s="43"/>
      <c r="HM105" s="9"/>
      <c r="HN105" s="43"/>
      <c r="HO105" s="9"/>
      <c r="HP105" s="43"/>
      <c r="HQ105" s="9"/>
      <c r="HR105" s="43"/>
      <c r="HS105" s="9"/>
      <c r="HT105" s="43"/>
      <c r="HU105" s="9"/>
      <c r="HV105" s="43"/>
      <c r="HW105" s="9"/>
      <c r="HX105" s="43"/>
      <c r="HY105" s="9"/>
      <c r="HZ105" s="43"/>
      <c r="IA105" s="9"/>
      <c r="IB105" s="43"/>
      <c r="IC105" s="9"/>
      <c r="ID105" s="43"/>
      <c r="IE105" s="9"/>
      <c r="IF105" s="43"/>
      <c r="IG105" s="9"/>
      <c r="IH105" s="43"/>
      <c r="II105" s="9"/>
      <c r="IJ105" s="43"/>
      <c r="IK105" s="9"/>
      <c r="IL105" s="43"/>
      <c r="IM105" s="9"/>
      <c r="IN105" s="43"/>
      <c r="IO105" s="9"/>
      <c r="IP105" s="43"/>
      <c r="IQ105" s="9"/>
      <c r="IR105" s="43"/>
      <c r="IS105" s="9"/>
      <c r="IT105" s="43"/>
      <c r="IU105" s="9"/>
      <c r="IV105" s="43"/>
      <c r="IW105" s="9"/>
      <c r="IX105" s="43"/>
      <c r="IY105" s="9"/>
      <c r="IZ105" s="43"/>
      <c r="JA105" s="9"/>
      <c r="JB105" s="43"/>
      <c r="JC105" s="9"/>
      <c r="JD105" s="43"/>
      <c r="JE105" s="9"/>
      <c r="JF105" s="43"/>
      <c r="JG105" s="9"/>
      <c r="JH105" s="43"/>
      <c r="JI105" s="9"/>
      <c r="JJ105" s="43"/>
      <c r="JK105" s="9"/>
      <c r="JL105" s="43"/>
      <c r="JM105" s="9"/>
      <c r="JN105" s="43"/>
      <c r="JO105" s="9"/>
      <c r="JP105" s="43"/>
      <c r="JQ105" s="9"/>
      <c r="JR105" s="43"/>
      <c r="JS105" s="9"/>
      <c r="JT105" s="43"/>
      <c r="JU105" s="9"/>
      <c r="JV105" s="43"/>
      <c r="JW105" s="9"/>
      <c r="JX105" s="43"/>
      <c r="JY105" s="9"/>
      <c r="JZ105" s="43"/>
      <c r="KA105" s="9"/>
      <c r="KB105" s="43"/>
      <c r="KC105" s="9"/>
      <c r="KD105" s="43"/>
      <c r="KE105" s="9"/>
      <c r="KF105" s="43"/>
      <c r="KG105" s="9"/>
      <c r="KH105" s="43"/>
      <c r="KI105" s="9"/>
      <c r="KJ105" s="43"/>
      <c r="KK105" s="9"/>
      <c r="KL105" s="43"/>
      <c r="KM105" s="9"/>
      <c r="KN105" s="43"/>
      <c r="KO105" s="9"/>
      <c r="KP105" s="43"/>
      <c r="KQ105" s="9"/>
      <c r="KR105" s="43"/>
      <c r="KS105" s="9"/>
      <c r="KT105" s="43"/>
      <c r="KU105" s="9"/>
      <c r="KV105" s="43"/>
      <c r="KW105" s="9"/>
      <c r="KX105" s="43"/>
      <c r="KY105" s="9"/>
      <c r="KZ105" s="43"/>
      <c r="LA105" s="9"/>
      <c r="LB105" s="43"/>
      <c r="LC105" s="9"/>
      <c r="LD105" s="43"/>
      <c r="LE105" s="9"/>
      <c r="LF105" s="43"/>
      <c r="LG105" s="9"/>
      <c r="LH105" s="43"/>
      <c r="LI105" s="9"/>
      <c r="LJ105" s="43"/>
      <c r="LK105" s="9"/>
      <c r="LL105" s="43"/>
      <c r="LM105" s="9"/>
      <c r="LN105" s="43"/>
      <c r="LO105" s="9"/>
      <c r="LP105" s="43"/>
      <c r="LQ105" s="9"/>
      <c r="LR105" s="43"/>
      <c r="LS105" s="9"/>
      <c r="LT105" s="43"/>
      <c r="LU105" s="9"/>
      <c r="LV105" s="43"/>
      <c r="LW105" s="9"/>
      <c r="LX105" s="43"/>
      <c r="LY105" s="9"/>
      <c r="LZ105" s="43"/>
      <c r="MA105" s="9"/>
      <c r="MB105" s="43"/>
      <c r="MC105" s="9"/>
      <c r="MD105" s="43"/>
      <c r="ME105" s="9"/>
      <c r="MF105" s="43"/>
      <c r="MG105" s="9"/>
      <c r="MH105" s="43"/>
      <c r="MI105" s="9"/>
      <c r="MJ105" s="43"/>
      <c r="MK105" s="9"/>
      <c r="ML105" s="43"/>
      <c r="MM105" s="9"/>
      <c r="MN105" s="43"/>
      <c r="MO105" s="9"/>
      <c r="MP105" s="43"/>
      <c r="MQ105" s="9"/>
      <c r="MR105" s="43"/>
      <c r="MS105" s="9"/>
      <c r="MT105" s="43"/>
      <c r="MU105" s="9"/>
    </row>
    <row r="106" spans="1:359">
      <c r="A106" s="1" t="s">
        <v>119</v>
      </c>
      <c r="C106" s="9"/>
      <c r="D106" s="43">
        <v>0</v>
      </c>
      <c r="E106" s="50" t="s">
        <v>20</v>
      </c>
      <c r="F106" s="43" t="s">
        <v>206</v>
      </c>
      <c r="H106" s="43" t="s">
        <v>206</v>
      </c>
      <c r="J106" s="43" t="s">
        <v>206</v>
      </c>
      <c r="L106" s="43">
        <v>1.3429615632927128</v>
      </c>
      <c r="M106" s="50" t="s">
        <v>20</v>
      </c>
      <c r="N106" s="43">
        <v>2.7510688940967993</v>
      </c>
      <c r="O106" s="50" t="s">
        <v>20</v>
      </c>
      <c r="P106" s="43">
        <v>8.0300763758296974</v>
      </c>
      <c r="Q106" s="50" t="s">
        <v>20</v>
      </c>
      <c r="R106" s="43" t="s">
        <v>206</v>
      </c>
      <c r="T106" s="43" t="s">
        <v>206</v>
      </c>
      <c r="V106" s="43"/>
      <c r="W106" s="9"/>
      <c r="X106" s="43"/>
      <c r="Y106" s="9"/>
      <c r="Z106" s="43"/>
      <c r="AA106" s="9"/>
      <c r="AB106" s="43" t="s">
        <v>206</v>
      </c>
      <c r="AD106" s="43" t="s">
        <v>206</v>
      </c>
      <c r="AJ106" s="43">
        <v>12.121770042238428</v>
      </c>
      <c r="AK106" s="50" t="s">
        <v>20</v>
      </c>
      <c r="AL106" s="43"/>
      <c r="AN106" s="43"/>
      <c r="AP106" s="43">
        <f>SUM(INDEX('egyeni-ranglista'!$1:$1048576,MATCH($A106,'egyeni-ranglista'!$A:$A,0),AP$279):INDEX('egyeni-ranglista'!$1:$1048576,MATCH($A106,'egyeni-ranglista'!$A:$A,0),AP$280))</f>
        <v>15.849297400988604</v>
      </c>
      <c r="AQ106" s="50" t="s">
        <v>20</v>
      </c>
      <c r="AR106" s="43"/>
      <c r="AS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43">
        <f>SUM(INDEX('egyeni-ranglista'!$1:$1048576,MATCH($A106,'egyeni-ranglista'!$A:$A,0),CB$279):INDEX('egyeni-ranglista'!$1:$1048576,MATCH($A106,'egyeni-ranglista'!$A:$A,0),CB$280))</f>
        <v>3.7275273587501765</v>
      </c>
      <c r="CC106" s="50" t="s">
        <v>20</v>
      </c>
      <c r="CD106" s="43"/>
      <c r="CE106" s="9"/>
      <c r="CF106" s="43"/>
      <c r="CG106" s="9"/>
      <c r="CH106" s="43"/>
      <c r="CI106" s="9"/>
      <c r="CJ106" s="43"/>
      <c r="CK106" s="9"/>
      <c r="CL106" s="43"/>
      <c r="CM106" s="9"/>
      <c r="CN106" s="43"/>
      <c r="CO106" s="9"/>
      <c r="CP106" s="43"/>
      <c r="CQ106" s="9"/>
      <c r="CR106" s="43"/>
      <c r="CS106" s="9"/>
      <c r="CT106" s="43"/>
      <c r="CU106" s="9"/>
      <c r="CV106" s="43"/>
      <c r="CW106" s="9"/>
      <c r="CX106" s="43"/>
      <c r="CY106" s="9"/>
      <c r="CZ106" s="43"/>
      <c r="DA106" s="9"/>
      <c r="DB106" s="43"/>
      <c r="DD106" s="43"/>
      <c r="DF106" s="43"/>
      <c r="DH106" s="43"/>
      <c r="DJ106" s="43"/>
      <c r="DL106" s="43"/>
      <c r="DP106" s="9"/>
      <c r="DQ106" s="9"/>
      <c r="EB106" s="43"/>
      <c r="EF106" s="43"/>
      <c r="EH106" s="43"/>
      <c r="EJ106" s="43"/>
      <c r="EP106" s="43"/>
      <c r="ER106" s="43"/>
      <c r="ES106" s="63"/>
      <c r="ET106" s="43"/>
      <c r="EV106" s="43"/>
      <c r="EX106" s="43"/>
      <c r="EZ106" s="43"/>
      <c r="FB106" s="43"/>
      <c r="FD106" s="43"/>
      <c r="FF106" s="43"/>
      <c r="FG106" s="9"/>
      <c r="FH106" s="43"/>
      <c r="FI106" s="9"/>
      <c r="FJ106" s="43"/>
      <c r="FK106" s="9"/>
      <c r="FL106" s="43"/>
      <c r="FM106" s="9"/>
      <c r="FN106" s="43"/>
      <c r="FP106" s="43"/>
      <c r="FQ106" s="9"/>
      <c r="FR106" s="43"/>
      <c r="FS106" s="9"/>
      <c r="FT106" s="43"/>
      <c r="FU106" s="9"/>
      <c r="FV106" s="43"/>
      <c r="FW106" s="9"/>
      <c r="FX106" s="43"/>
      <c r="FY106" s="9"/>
      <c r="FZ106" s="43"/>
      <c r="GA106" s="9"/>
      <c r="GB106" s="43"/>
      <c r="GC106" s="9"/>
      <c r="GD106" s="43"/>
      <c r="GE106" s="9"/>
      <c r="GF106" s="43"/>
      <c r="GG106" s="9"/>
      <c r="GH106" s="43"/>
      <c r="GI106" s="9"/>
      <c r="GJ106" s="43"/>
      <c r="GK106" s="9"/>
      <c r="GL106" s="43"/>
      <c r="GM106" s="9"/>
      <c r="GN106" s="43"/>
      <c r="GO106" s="9"/>
      <c r="GP106" s="43"/>
      <c r="GQ106" s="9"/>
      <c r="GR106" s="43"/>
      <c r="GS106" s="9"/>
      <c r="GT106" s="43"/>
      <c r="GU106" s="9"/>
      <c r="GV106" s="43"/>
      <c r="GW106" s="9"/>
      <c r="GX106" s="43"/>
      <c r="GY106" s="9"/>
      <c r="GZ106" s="43"/>
      <c r="HA106" s="9"/>
      <c r="HB106" s="43"/>
      <c r="HC106" s="9"/>
      <c r="HD106" s="43"/>
      <c r="HE106" s="9"/>
      <c r="HF106" s="43"/>
      <c r="HG106" s="9"/>
      <c r="HH106" s="43"/>
      <c r="HI106" s="9"/>
      <c r="HJ106" s="43"/>
      <c r="HK106" s="9"/>
      <c r="HL106" s="43"/>
      <c r="HM106" s="9"/>
      <c r="HN106" s="43"/>
      <c r="HO106" s="9"/>
      <c r="HP106" s="43"/>
      <c r="HQ106" s="9"/>
      <c r="HR106" s="43"/>
      <c r="HS106" s="9"/>
      <c r="HT106" s="43"/>
      <c r="HU106" s="9"/>
      <c r="HV106" s="43"/>
      <c r="HW106" s="9"/>
      <c r="HX106" s="43"/>
      <c r="HY106" s="9"/>
      <c r="HZ106" s="43"/>
      <c r="IA106" s="9"/>
      <c r="IB106" s="43"/>
      <c r="IC106" s="9"/>
      <c r="ID106" s="43"/>
      <c r="IE106" s="9"/>
      <c r="IF106" s="43"/>
      <c r="IG106" s="9"/>
      <c r="IH106" s="43"/>
      <c r="II106" s="9"/>
      <c r="IJ106" s="43"/>
      <c r="IK106" s="9"/>
      <c r="IL106" s="43"/>
      <c r="IM106" s="9"/>
      <c r="IN106" s="43"/>
      <c r="IO106" s="9"/>
      <c r="IP106" s="43"/>
      <c r="IQ106" s="9"/>
      <c r="IR106" s="43"/>
      <c r="IS106" s="9"/>
      <c r="IT106" s="43"/>
      <c r="IU106" s="9"/>
      <c r="IV106" s="43"/>
      <c r="IW106" s="9"/>
      <c r="IX106" s="43"/>
      <c r="IY106" s="9"/>
      <c r="IZ106" s="43"/>
      <c r="JA106" s="9"/>
      <c r="JB106" s="43"/>
      <c r="JC106" s="9"/>
      <c r="JD106" s="43"/>
      <c r="JE106" s="9"/>
      <c r="JF106" s="43"/>
      <c r="JG106" s="9"/>
      <c r="JH106" s="43"/>
      <c r="JI106" s="9"/>
      <c r="JJ106" s="43"/>
      <c r="JK106" s="9"/>
      <c r="JL106" s="43"/>
      <c r="JM106" s="9"/>
      <c r="JN106" s="43"/>
      <c r="JO106" s="9"/>
      <c r="JP106" s="43"/>
      <c r="JQ106" s="9"/>
      <c r="JR106" s="43"/>
      <c r="JS106" s="9"/>
      <c r="JT106" s="43"/>
      <c r="JU106" s="9"/>
      <c r="JV106" s="43"/>
      <c r="JW106" s="9"/>
      <c r="JX106" s="43"/>
      <c r="JY106" s="9"/>
      <c r="JZ106" s="43"/>
      <c r="KA106" s="9"/>
      <c r="KB106" s="43"/>
      <c r="KC106" s="9"/>
      <c r="KD106" s="43"/>
      <c r="KE106" s="9"/>
      <c r="KF106" s="43"/>
      <c r="KG106" s="9"/>
      <c r="KH106" s="43"/>
      <c r="KI106" s="9"/>
      <c r="KJ106" s="43"/>
      <c r="KK106" s="9"/>
      <c r="KL106" s="43"/>
      <c r="KM106" s="9"/>
      <c r="KN106" s="43"/>
      <c r="KO106" s="9"/>
      <c r="KP106" s="43"/>
      <c r="KQ106" s="9"/>
      <c r="KR106" s="43"/>
      <c r="KS106" s="9"/>
      <c r="KT106" s="43"/>
      <c r="KU106" s="9"/>
      <c r="KV106" s="43"/>
      <c r="KW106" s="9"/>
      <c r="KX106" s="43"/>
      <c r="KY106" s="9"/>
      <c r="KZ106" s="43"/>
      <c r="LA106" s="9"/>
      <c r="LB106" s="43"/>
      <c r="LC106" s="9"/>
      <c r="LD106" s="43"/>
      <c r="LE106" s="9"/>
      <c r="LF106" s="43"/>
      <c r="LG106" s="9"/>
      <c r="LH106" s="43"/>
      <c r="LI106" s="9"/>
      <c r="LJ106" s="43"/>
      <c r="LK106" s="9"/>
      <c r="LL106" s="43"/>
      <c r="LM106" s="9"/>
      <c r="LN106" s="43"/>
      <c r="LO106" s="9"/>
      <c r="LP106" s="43"/>
      <c r="LQ106" s="9"/>
      <c r="LR106" s="43"/>
      <c r="LS106" s="9"/>
      <c r="LT106" s="43"/>
      <c r="LU106" s="9"/>
      <c r="LV106" s="43"/>
      <c r="LW106" s="9"/>
      <c r="LX106" s="43"/>
      <c r="LY106" s="9"/>
      <c r="LZ106" s="43"/>
      <c r="MA106" s="9"/>
      <c r="MB106" s="43"/>
      <c r="MC106" s="9"/>
      <c r="MD106" s="43"/>
      <c r="ME106" s="9"/>
      <c r="MF106" s="43"/>
      <c r="MG106" s="9"/>
      <c r="MH106" s="43"/>
      <c r="MI106" s="9"/>
      <c r="MJ106" s="43"/>
      <c r="MK106" s="9"/>
      <c r="ML106" s="43"/>
      <c r="MM106" s="9"/>
      <c r="MN106" s="43"/>
      <c r="MO106" s="9"/>
      <c r="MP106" s="43"/>
      <c r="MQ106" s="9"/>
      <c r="MR106" s="43"/>
      <c r="MS106" s="9"/>
      <c r="MT106" s="43"/>
      <c r="MU106" s="9"/>
    </row>
    <row r="107" spans="1:359">
      <c r="A107" s="32" t="s">
        <v>129</v>
      </c>
      <c r="F107" s="43" t="s">
        <v>206</v>
      </c>
      <c r="H107" s="43" t="s">
        <v>206</v>
      </c>
      <c r="J107" s="43" t="s">
        <v>206</v>
      </c>
      <c r="L107" s="43"/>
      <c r="M107" s="9"/>
      <c r="N107" s="43" t="s">
        <v>206</v>
      </c>
      <c r="O107" s="9"/>
      <c r="P107" s="43">
        <v>0</v>
      </c>
      <c r="Q107" s="11" t="s">
        <v>154</v>
      </c>
      <c r="R107" s="43" t="s">
        <v>206</v>
      </c>
      <c r="T107" s="43" t="s">
        <v>206</v>
      </c>
      <c r="V107" s="43"/>
      <c r="W107" s="9"/>
      <c r="X107" s="43"/>
      <c r="Y107" s="9"/>
      <c r="Z107" s="43"/>
      <c r="AA107" s="9"/>
      <c r="AB107" s="43" t="s">
        <v>206</v>
      </c>
      <c r="AD107" s="43" t="s">
        <v>206</v>
      </c>
      <c r="AJ107" s="43">
        <v>0</v>
      </c>
      <c r="AK107" s="11" t="s">
        <v>154</v>
      </c>
      <c r="AL107" s="43"/>
      <c r="AN107" s="43"/>
      <c r="AP107" s="43"/>
      <c r="AR107" s="43"/>
      <c r="AS107" s="9"/>
      <c r="BF107" s="9"/>
      <c r="BG107" s="9"/>
      <c r="BH107" s="43"/>
      <c r="BI107" s="14" t="s">
        <v>648</v>
      </c>
      <c r="BJ107" s="43"/>
      <c r="BK107" s="9"/>
      <c r="BL107" s="43"/>
      <c r="BM107" s="9"/>
      <c r="BN107" s="43"/>
      <c r="BO107" s="9"/>
      <c r="BP107" s="43"/>
      <c r="BQ107" s="9"/>
      <c r="BR107" s="43"/>
      <c r="BS107" s="9"/>
      <c r="BT107" s="43"/>
      <c r="BU107" s="9"/>
      <c r="BV107" s="43"/>
      <c r="BW107" s="9"/>
      <c r="BX107" s="43"/>
      <c r="BY107" s="9"/>
      <c r="BZ107" s="43"/>
      <c r="CA107" s="9"/>
      <c r="CB107" s="43"/>
      <c r="CC107" s="9"/>
      <c r="CD107" s="43"/>
      <c r="CE107" s="9"/>
      <c r="CF107" s="43"/>
      <c r="CG107" s="9"/>
      <c r="CH107" s="43"/>
      <c r="CI107" s="9"/>
      <c r="CJ107" s="43"/>
      <c r="CK107" s="9"/>
      <c r="CL107" s="43"/>
      <c r="CM107" s="9"/>
      <c r="CN107" s="43"/>
      <c r="CO107" s="9"/>
      <c r="CP107" s="43"/>
      <c r="CQ107" s="9"/>
      <c r="CR107" s="43"/>
      <c r="CS107" s="9"/>
      <c r="CT107" s="43"/>
      <c r="CU107" s="9"/>
      <c r="CV107" s="43"/>
      <c r="CW107" s="9"/>
      <c r="CX107" s="43"/>
      <c r="CY107" s="9"/>
      <c r="CZ107" s="43"/>
      <c r="DA107" s="9"/>
      <c r="DB107" s="43"/>
      <c r="DD107" s="43"/>
      <c r="DF107" s="43"/>
      <c r="DH107" s="43"/>
      <c r="DJ107" s="43"/>
      <c r="DL107" s="43"/>
      <c r="DP107" s="43"/>
      <c r="DQ107" s="9"/>
      <c r="EB107" s="43"/>
      <c r="EF107" s="43"/>
      <c r="EH107" s="43"/>
      <c r="EJ107" s="43"/>
      <c r="EP107" s="43"/>
      <c r="ER107" s="43"/>
      <c r="ET107" s="43"/>
      <c r="EU107" s="9"/>
      <c r="EV107" s="43"/>
      <c r="EW107" s="9"/>
      <c r="EX107" s="43"/>
      <c r="EY107" s="9"/>
      <c r="EZ107" s="43"/>
      <c r="FA107" s="9"/>
      <c r="FB107" s="43"/>
      <c r="FC107" s="9"/>
      <c r="FD107" s="43"/>
      <c r="FF107" s="43"/>
      <c r="FG107" s="9"/>
      <c r="FH107" s="43"/>
      <c r="FI107" s="9"/>
      <c r="FJ107" s="43"/>
      <c r="FK107" s="9"/>
      <c r="FL107" s="43"/>
      <c r="FM107" s="9"/>
      <c r="FN107" s="43"/>
      <c r="FP107" s="43"/>
      <c r="FQ107" s="9"/>
      <c r="FR107" s="43"/>
      <c r="FS107" s="9"/>
      <c r="FT107" s="43"/>
      <c r="FU107" s="9"/>
      <c r="FV107" s="43"/>
      <c r="FW107" s="9"/>
      <c r="FX107" s="43"/>
      <c r="FY107" s="9"/>
      <c r="FZ107" s="43"/>
      <c r="GA107" s="9"/>
      <c r="GB107" s="43"/>
      <c r="GC107" s="9"/>
      <c r="GD107" s="43"/>
      <c r="GE107" s="9"/>
      <c r="GF107" s="43"/>
      <c r="GG107" s="9"/>
      <c r="GH107" s="43"/>
      <c r="GI107" s="9"/>
      <c r="GJ107" s="43"/>
      <c r="GK107" s="9"/>
      <c r="GL107" s="43"/>
      <c r="GM107" s="9"/>
      <c r="GN107" s="43"/>
      <c r="GO107" s="9"/>
      <c r="GP107" s="43"/>
      <c r="GQ107" s="9"/>
      <c r="GR107" s="43"/>
      <c r="GS107" s="9"/>
      <c r="GT107" s="43"/>
      <c r="GU107" s="9"/>
      <c r="GV107" s="43"/>
      <c r="GW107" s="9"/>
      <c r="GX107" s="43"/>
      <c r="GY107" s="9"/>
      <c r="GZ107" s="43"/>
      <c r="HA107" s="9"/>
      <c r="HB107" s="43"/>
      <c r="HC107" s="9"/>
      <c r="HD107" s="43"/>
      <c r="HE107" s="9"/>
      <c r="HF107" s="43"/>
      <c r="HG107" s="9"/>
      <c r="HH107" s="43"/>
      <c r="HI107" s="9"/>
      <c r="HJ107" s="43"/>
      <c r="HK107" s="9"/>
      <c r="HL107" s="43"/>
      <c r="HM107" s="9"/>
      <c r="HN107" s="43"/>
      <c r="HO107" s="9"/>
      <c r="HP107" s="43"/>
      <c r="HQ107" s="9"/>
      <c r="HR107" s="43"/>
      <c r="HS107" s="9"/>
      <c r="HT107" s="43"/>
      <c r="HU107" s="9"/>
      <c r="HV107" s="43"/>
      <c r="HW107" s="9"/>
      <c r="HX107" s="43"/>
      <c r="HY107" s="9"/>
      <c r="HZ107" s="43"/>
      <c r="IA107" s="9"/>
      <c r="IB107" s="43"/>
      <c r="IC107" s="9"/>
      <c r="ID107" s="43"/>
      <c r="IE107" s="9"/>
      <c r="IF107" s="43"/>
      <c r="IG107" s="9"/>
      <c r="IH107" s="43"/>
      <c r="II107" s="9"/>
      <c r="IJ107" s="43"/>
      <c r="IK107" s="9"/>
      <c r="IL107" s="43"/>
      <c r="IM107" s="9"/>
      <c r="IN107" s="43"/>
      <c r="IO107" s="9"/>
      <c r="IP107" s="43"/>
      <c r="IQ107" s="9"/>
      <c r="IR107" s="43"/>
      <c r="IS107" s="9"/>
      <c r="IT107" s="43"/>
      <c r="IU107" s="9"/>
      <c r="IV107" s="43"/>
      <c r="IW107" s="9"/>
      <c r="IX107" s="43"/>
      <c r="IY107" s="9"/>
      <c r="IZ107" s="43"/>
      <c r="JA107" s="9"/>
      <c r="JB107" s="43"/>
      <c r="JC107" s="9"/>
      <c r="JD107" s="43"/>
      <c r="JE107" s="9"/>
      <c r="JF107" s="43"/>
      <c r="JG107" s="9"/>
      <c r="JH107" s="43"/>
      <c r="JI107" s="9"/>
      <c r="JJ107" s="43"/>
      <c r="JK107" s="9"/>
      <c r="JL107" s="43"/>
      <c r="JM107" s="9"/>
      <c r="JN107" s="43"/>
      <c r="JO107" s="9"/>
      <c r="JP107" s="43"/>
      <c r="JQ107" s="9"/>
      <c r="JR107" s="43"/>
      <c r="JS107" s="9"/>
      <c r="JT107" s="43"/>
      <c r="JU107" s="9"/>
      <c r="JV107" s="43"/>
      <c r="JW107" s="9"/>
      <c r="JX107" s="43"/>
      <c r="JY107" s="9"/>
      <c r="JZ107" s="43"/>
      <c r="KA107" s="9"/>
      <c r="KB107" s="43"/>
      <c r="KC107" s="9"/>
      <c r="KD107" s="43"/>
      <c r="KE107" s="9"/>
      <c r="KF107" s="43"/>
      <c r="KG107" s="9"/>
      <c r="KH107" s="43"/>
      <c r="KI107" s="9"/>
      <c r="KJ107" s="43"/>
      <c r="KK107" s="9"/>
      <c r="KL107" s="43"/>
      <c r="KM107" s="9"/>
      <c r="KN107" s="43"/>
      <c r="KO107" s="9"/>
      <c r="KP107" s="43"/>
      <c r="KQ107" s="9"/>
      <c r="KR107" s="43"/>
      <c r="KS107" s="9"/>
      <c r="KT107" s="43"/>
      <c r="KU107" s="9"/>
      <c r="KV107" s="43"/>
      <c r="KW107" s="9"/>
      <c r="KX107" s="43"/>
      <c r="KY107" s="9"/>
      <c r="KZ107" s="43"/>
      <c r="LA107" s="9"/>
      <c r="LB107" s="43"/>
      <c r="LC107" s="9"/>
      <c r="LD107" s="43"/>
      <c r="LE107" s="9"/>
      <c r="LF107" s="43"/>
      <c r="LG107" s="9"/>
      <c r="LH107" s="43"/>
      <c r="LI107" s="9"/>
      <c r="LJ107" s="43"/>
      <c r="LK107" s="9"/>
      <c r="LL107" s="43"/>
      <c r="LM107" s="9"/>
      <c r="LN107" s="43"/>
      <c r="LO107" s="9"/>
      <c r="LP107" s="43"/>
      <c r="LQ107" s="9"/>
      <c r="LR107" s="43"/>
      <c r="LS107" s="9"/>
      <c r="LT107" s="43"/>
      <c r="LU107" s="9"/>
      <c r="LV107" s="43"/>
      <c r="LW107" s="9"/>
      <c r="LX107" s="43"/>
      <c r="LY107" s="9"/>
      <c r="LZ107" s="43"/>
      <c r="MA107" s="9"/>
      <c r="MB107" s="43"/>
      <c r="MC107" s="9"/>
      <c r="MD107" s="43"/>
      <c r="ME107" s="9"/>
      <c r="MF107" s="43"/>
      <c r="MG107" s="9"/>
      <c r="MH107" s="43"/>
      <c r="MI107" s="9"/>
      <c r="MJ107" s="43"/>
      <c r="MK107" s="9"/>
      <c r="ML107" s="43"/>
      <c r="MM107" s="9"/>
      <c r="MN107" s="43"/>
      <c r="MO107" s="9"/>
      <c r="MP107" s="43"/>
      <c r="MQ107" s="9"/>
      <c r="MR107" s="43"/>
      <c r="MS107" s="9"/>
      <c r="MT107" s="43"/>
      <c r="MU107" s="9"/>
    </row>
    <row r="108" spans="1:359" ht="13.5" thickBot="1">
      <c r="A108" s="32" t="s">
        <v>71</v>
      </c>
      <c r="F108" s="43" t="s">
        <v>206</v>
      </c>
      <c r="H108" s="43" t="s">
        <v>206</v>
      </c>
      <c r="J108" s="43" t="s">
        <v>206</v>
      </c>
      <c r="L108" s="43" t="s">
        <v>206</v>
      </c>
      <c r="M108" s="9"/>
      <c r="N108" s="43" t="s">
        <v>206</v>
      </c>
      <c r="O108" s="9"/>
      <c r="P108" s="43" t="s">
        <v>206</v>
      </c>
      <c r="R108" s="43" t="s">
        <v>206</v>
      </c>
      <c r="T108" s="43">
        <v>12.5</v>
      </c>
      <c r="U108" s="1" t="s">
        <v>94</v>
      </c>
      <c r="V108" s="43" t="s">
        <v>206</v>
      </c>
      <c r="X108" s="43"/>
      <c r="Z108" s="43"/>
      <c r="AA108" s="9"/>
      <c r="AB108" s="43" t="s">
        <v>206</v>
      </c>
      <c r="AD108" s="43" t="s">
        <v>206</v>
      </c>
      <c r="AR108" s="9"/>
      <c r="AS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43"/>
      <c r="DD108" s="43"/>
      <c r="DF108" s="43"/>
      <c r="DH108" s="43"/>
      <c r="DJ108" s="43"/>
      <c r="DL108" s="43"/>
      <c r="DP108" s="9"/>
      <c r="DQ108" s="107"/>
      <c r="EB108" s="43"/>
      <c r="EF108" s="43"/>
      <c r="EH108" s="43"/>
      <c r="EJ108" s="43"/>
      <c r="EP108" s="43"/>
      <c r="ER108" s="43"/>
      <c r="ET108" s="43"/>
      <c r="EV108" s="43"/>
      <c r="EX108" s="43"/>
      <c r="EZ108" s="43"/>
      <c r="FB108" s="43"/>
      <c r="FD108" s="43"/>
      <c r="FF108" s="9"/>
      <c r="FG108" s="9"/>
      <c r="FH108" s="9"/>
      <c r="FI108" s="9"/>
      <c r="FJ108" s="9"/>
      <c r="FK108" s="9"/>
      <c r="FL108" s="9"/>
      <c r="FM108" s="9"/>
      <c r="FN108" s="43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43"/>
      <c r="HG108" s="9"/>
      <c r="HH108" s="43"/>
      <c r="HI108" s="9"/>
      <c r="HJ108" s="43"/>
      <c r="HK108" s="9"/>
      <c r="HL108" s="43"/>
      <c r="HM108" s="9"/>
      <c r="HN108" s="43"/>
      <c r="HO108" s="9"/>
      <c r="HP108" s="43"/>
      <c r="HQ108" s="9"/>
      <c r="HR108" s="43"/>
      <c r="HS108" s="9"/>
      <c r="HT108" s="43"/>
      <c r="HU108" s="9"/>
      <c r="HV108" s="43"/>
      <c r="HW108" s="9"/>
      <c r="HX108" s="43"/>
      <c r="HY108" s="9"/>
      <c r="HZ108" s="43"/>
      <c r="IA108" s="9"/>
      <c r="IB108" s="43"/>
      <c r="IC108" s="9"/>
      <c r="ID108" s="43"/>
      <c r="IE108" s="9"/>
      <c r="IF108" s="43"/>
      <c r="IG108" s="9"/>
      <c r="IH108" s="43"/>
      <c r="II108" s="9"/>
      <c r="IJ108" s="43"/>
      <c r="IK108" s="9"/>
      <c r="IL108" s="43"/>
      <c r="IM108" s="9"/>
      <c r="IN108" s="43"/>
      <c r="IO108" s="9"/>
      <c r="IP108" s="43"/>
      <c r="IQ108" s="9"/>
      <c r="IR108" s="43"/>
      <c r="IS108" s="9"/>
      <c r="IT108" s="43"/>
      <c r="IU108" s="9"/>
      <c r="IV108" s="43"/>
      <c r="IW108" s="9"/>
      <c r="IX108" s="43"/>
      <c r="IY108" s="9"/>
      <c r="IZ108" s="43"/>
      <c r="JA108" s="9"/>
      <c r="JB108" s="43"/>
      <c r="JC108" s="9"/>
      <c r="JD108" s="43"/>
      <c r="JE108" s="9"/>
      <c r="JF108" s="43"/>
      <c r="JG108" s="9"/>
      <c r="JH108" s="43"/>
      <c r="JI108" s="9"/>
      <c r="JJ108" s="43"/>
      <c r="JK108" s="9"/>
      <c r="JL108" s="43"/>
      <c r="JM108" s="9"/>
      <c r="JN108" s="43"/>
      <c r="JO108" s="9"/>
      <c r="JP108" s="43"/>
      <c r="JQ108" s="9"/>
      <c r="JR108" s="43"/>
      <c r="JS108" s="9"/>
      <c r="JT108" s="43"/>
      <c r="JU108" s="9"/>
      <c r="JV108" s="43"/>
      <c r="JW108" s="9"/>
      <c r="JX108" s="43"/>
      <c r="JY108" s="9"/>
      <c r="JZ108" s="43"/>
      <c r="KA108" s="9"/>
      <c r="KB108" s="43"/>
      <c r="KC108" s="9"/>
      <c r="KD108" s="43"/>
      <c r="KE108" s="9"/>
      <c r="KF108" s="43"/>
      <c r="KG108" s="9"/>
      <c r="KH108" s="43"/>
      <c r="KI108" s="9"/>
      <c r="KJ108" s="43"/>
      <c r="KK108" s="9"/>
      <c r="KL108" s="43"/>
      <c r="KM108" s="9"/>
      <c r="KN108" s="43"/>
      <c r="KO108" s="9"/>
      <c r="KP108" s="43"/>
      <c r="KQ108" s="9"/>
      <c r="KR108" s="43"/>
      <c r="KS108" s="9"/>
      <c r="KT108" s="43"/>
      <c r="KU108" s="9"/>
      <c r="KV108" s="43"/>
      <c r="KW108" s="9"/>
      <c r="KX108" s="43"/>
      <c r="KY108" s="9"/>
      <c r="KZ108" s="43"/>
      <c r="LA108" s="9"/>
      <c r="LB108" s="43"/>
      <c r="LC108" s="9"/>
      <c r="LD108" s="43"/>
      <c r="LE108" s="9"/>
      <c r="LF108" s="43"/>
      <c r="LG108" s="9"/>
      <c r="LH108" s="43"/>
      <c r="LI108" s="9"/>
      <c r="LJ108" s="43"/>
      <c r="LK108" s="9"/>
      <c r="LL108" s="43"/>
      <c r="LM108" s="9"/>
      <c r="LN108" s="43"/>
      <c r="LO108" s="9"/>
      <c r="LP108" s="43"/>
      <c r="LQ108" s="9"/>
      <c r="LR108" s="43"/>
      <c r="LS108" s="9"/>
      <c r="LT108" s="43"/>
      <c r="LU108" s="9"/>
      <c r="LV108" s="43"/>
      <c r="LW108" s="9"/>
      <c r="LX108" s="43"/>
      <c r="LY108" s="9"/>
      <c r="LZ108" s="43"/>
      <c r="MA108" s="9"/>
      <c r="MB108" s="43"/>
      <c r="MC108" s="9"/>
      <c r="MD108" s="43"/>
      <c r="ME108" s="9"/>
      <c r="MF108" s="43"/>
      <c r="MG108" s="9"/>
      <c r="MH108" s="43"/>
      <c r="MI108" s="9"/>
      <c r="MJ108" s="43"/>
      <c r="MK108" s="9"/>
      <c r="ML108" s="43"/>
      <c r="MM108" s="9"/>
      <c r="MN108" s="43"/>
      <c r="MO108" s="9"/>
      <c r="MP108" s="43"/>
      <c r="MQ108" s="9"/>
      <c r="MR108" s="43"/>
      <c r="MS108" s="9"/>
      <c r="MT108" s="43"/>
      <c r="MU108" s="9"/>
    </row>
    <row r="109" spans="1:359">
      <c r="A109" s="32" t="s">
        <v>727</v>
      </c>
      <c r="L109" s="43"/>
      <c r="M109" s="9"/>
      <c r="N109" s="43"/>
      <c r="O109" s="9"/>
      <c r="P109" s="43"/>
      <c r="R109" s="43"/>
      <c r="T109" s="43"/>
      <c r="V109" s="43"/>
      <c r="X109" s="43"/>
      <c r="Y109" s="9"/>
      <c r="Z109" s="43"/>
      <c r="AA109" s="9"/>
      <c r="AB109" s="43"/>
      <c r="AD109" s="43"/>
      <c r="AP109" s="43"/>
      <c r="AQ109" s="9"/>
      <c r="AR109" s="43"/>
      <c r="AS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43">
        <f>SUM(INDEX('egyeni-ranglista'!$1:$1048576,MATCH($A109,'egyeni-ranglista'!$A:$A,0),CJ$279):INDEX('egyeni-ranglista'!$1:$1048576,MATCH($A109,'egyeni-ranglista'!$A:$A,0),CJ$280))</f>
        <v>0</v>
      </c>
      <c r="CK109" s="9" t="s">
        <v>733</v>
      </c>
      <c r="CL109" s="43"/>
      <c r="CM109" s="9"/>
      <c r="CN109" s="43"/>
      <c r="CO109" s="9"/>
      <c r="CP109" s="43"/>
      <c r="CQ109" s="9"/>
      <c r="CR109" s="43"/>
      <c r="CS109" s="9"/>
      <c r="CT109" s="43"/>
      <c r="CU109" s="9"/>
      <c r="CV109" s="43"/>
      <c r="CW109" s="9"/>
      <c r="CX109" s="43"/>
      <c r="CY109" s="9"/>
      <c r="CZ109" s="43"/>
      <c r="DA109" s="9"/>
      <c r="DB109" s="43"/>
      <c r="DD109" s="43"/>
      <c r="DF109" s="43"/>
      <c r="DH109" s="43"/>
      <c r="DJ109" s="43"/>
      <c r="DL109" s="43"/>
      <c r="EB109" s="43"/>
      <c r="EF109" s="43"/>
      <c r="EH109" s="43"/>
      <c r="EJ109" s="43"/>
      <c r="EP109" s="43"/>
      <c r="ER109" s="43"/>
      <c r="ET109" s="43"/>
      <c r="EV109" s="43"/>
      <c r="EX109" s="43"/>
      <c r="EZ109" s="43"/>
      <c r="FB109" s="43"/>
      <c r="FD109" s="43"/>
      <c r="FF109" s="43"/>
      <c r="FG109" s="9"/>
      <c r="FH109" s="43"/>
      <c r="FI109" s="9"/>
      <c r="FJ109" s="43"/>
      <c r="FK109" s="9"/>
      <c r="FL109" s="43"/>
      <c r="FM109" s="9"/>
      <c r="FN109" s="43"/>
      <c r="FP109" s="43"/>
      <c r="FQ109" s="9"/>
      <c r="FR109" s="43"/>
      <c r="FS109" s="9"/>
      <c r="FT109" s="43"/>
      <c r="FU109" s="9"/>
      <c r="FV109" s="43"/>
      <c r="FW109" s="9"/>
      <c r="FX109" s="43"/>
      <c r="FY109" s="9"/>
      <c r="FZ109" s="43"/>
      <c r="GA109" s="9"/>
      <c r="GB109" s="43"/>
      <c r="GC109" s="9"/>
      <c r="GD109" s="43"/>
      <c r="GE109" s="9"/>
      <c r="GF109" s="43"/>
      <c r="GG109" s="9"/>
      <c r="GH109" s="43"/>
      <c r="GI109" s="9"/>
      <c r="GJ109" s="43"/>
      <c r="GK109" s="9"/>
      <c r="GL109" s="43"/>
      <c r="GM109" s="9"/>
      <c r="GN109" s="43"/>
      <c r="GO109" s="9"/>
      <c r="GP109" s="43"/>
      <c r="GQ109" s="9"/>
      <c r="GR109" s="43"/>
      <c r="GS109" s="9"/>
      <c r="GT109" s="43"/>
      <c r="GU109" s="9"/>
      <c r="GV109" s="43"/>
      <c r="GW109" s="9"/>
      <c r="GX109" s="43"/>
      <c r="GY109" s="9"/>
      <c r="GZ109" s="43"/>
      <c r="HA109" s="9"/>
      <c r="HB109" s="43"/>
      <c r="HC109" s="9"/>
      <c r="HD109" s="43"/>
      <c r="HE109" s="9"/>
      <c r="HF109" s="43"/>
      <c r="HG109" s="9"/>
      <c r="HH109" s="43"/>
      <c r="HI109" s="9"/>
      <c r="HJ109" s="43"/>
      <c r="HK109" s="9"/>
      <c r="HL109" s="43"/>
      <c r="HM109" s="9"/>
      <c r="HN109" s="43"/>
      <c r="HO109" s="9"/>
      <c r="HP109" s="43"/>
      <c r="HQ109" s="9"/>
      <c r="HR109" s="43"/>
      <c r="HS109" s="9"/>
      <c r="HT109" s="43"/>
      <c r="HU109" s="9"/>
      <c r="HV109" s="43"/>
      <c r="HW109" s="9"/>
      <c r="HX109" s="43"/>
      <c r="HY109" s="9"/>
      <c r="HZ109" s="43"/>
      <c r="IA109" s="9"/>
      <c r="IB109" s="43"/>
      <c r="IC109" s="9"/>
      <c r="ID109" s="43"/>
      <c r="IE109" s="9"/>
      <c r="IF109" s="43"/>
      <c r="IG109" s="9"/>
      <c r="IH109" s="43"/>
      <c r="II109" s="9"/>
      <c r="IJ109" s="43"/>
      <c r="IK109" s="9"/>
      <c r="IL109" s="43"/>
      <c r="IM109" s="9"/>
      <c r="IN109" s="43"/>
      <c r="IO109" s="9"/>
      <c r="IP109" s="43"/>
      <c r="IQ109" s="9"/>
      <c r="IR109" s="43"/>
      <c r="IS109" s="9"/>
      <c r="IT109" s="43"/>
      <c r="IU109" s="9"/>
      <c r="IV109" s="43"/>
      <c r="IW109" s="9"/>
      <c r="IX109" s="43"/>
      <c r="IY109" s="9"/>
      <c r="IZ109" s="43"/>
      <c r="JA109" s="9"/>
      <c r="JB109" s="43"/>
      <c r="JC109" s="9"/>
      <c r="JD109" s="43"/>
      <c r="JE109" s="9"/>
      <c r="JF109" s="43"/>
      <c r="JG109" s="9"/>
      <c r="JH109" s="43"/>
      <c r="JI109" s="9"/>
      <c r="JJ109" s="43"/>
      <c r="JK109" s="9"/>
      <c r="JL109" s="43"/>
      <c r="JM109" s="9"/>
      <c r="JN109" s="43"/>
      <c r="JO109" s="9"/>
      <c r="JP109" s="43"/>
      <c r="JQ109" s="9"/>
      <c r="JR109" s="43"/>
      <c r="JS109" s="9"/>
      <c r="JT109" s="43"/>
      <c r="JU109" s="9"/>
      <c r="JV109" s="43"/>
      <c r="JW109" s="9"/>
      <c r="JX109" s="43"/>
      <c r="JY109" s="9"/>
      <c r="JZ109" s="43"/>
      <c r="KA109" s="9"/>
      <c r="KB109" s="43"/>
      <c r="KC109" s="9"/>
      <c r="KD109" s="43"/>
      <c r="KE109" s="9"/>
      <c r="KF109" s="43"/>
      <c r="KG109" s="9"/>
      <c r="KH109" s="43"/>
      <c r="KI109" s="9"/>
      <c r="KJ109" s="43"/>
      <c r="KK109" s="9"/>
      <c r="KL109" s="43"/>
      <c r="KM109" s="9"/>
      <c r="KN109" s="43"/>
      <c r="KO109" s="9"/>
      <c r="KP109" s="43"/>
      <c r="KQ109" s="9"/>
      <c r="KR109" s="43"/>
      <c r="KS109" s="9"/>
      <c r="KT109" s="43"/>
      <c r="KU109" s="9"/>
      <c r="KV109" s="43"/>
      <c r="KW109" s="9"/>
      <c r="KX109" s="43"/>
      <c r="KY109" s="9"/>
      <c r="KZ109" s="43"/>
      <c r="LA109" s="9"/>
      <c r="LB109" s="43"/>
      <c r="LC109" s="9"/>
      <c r="LD109" s="43"/>
      <c r="LE109" s="9"/>
      <c r="LF109" s="43"/>
      <c r="LG109" s="9"/>
      <c r="LH109" s="43"/>
      <c r="LI109" s="9"/>
      <c r="LJ109" s="43"/>
      <c r="LK109" s="9"/>
      <c r="LL109" s="43"/>
      <c r="LM109" s="9"/>
      <c r="LN109" s="43"/>
      <c r="LO109" s="9"/>
      <c r="LP109" s="43"/>
      <c r="LQ109" s="9"/>
      <c r="LR109" s="43"/>
      <c r="LS109" s="9"/>
      <c r="LT109" s="43"/>
      <c r="LU109" s="9"/>
      <c r="LV109" s="43"/>
      <c r="LW109" s="9"/>
      <c r="LX109" s="43"/>
      <c r="LY109" s="9"/>
      <c r="LZ109" s="43"/>
      <c r="MA109" s="9"/>
      <c r="MB109" s="43"/>
      <c r="MC109" s="9"/>
      <c r="MD109" s="43"/>
      <c r="ME109" s="9"/>
      <c r="MF109" s="43"/>
      <c r="MG109" s="9"/>
      <c r="MH109" s="43"/>
      <c r="MI109" s="9"/>
      <c r="MJ109" s="43"/>
      <c r="MK109" s="9"/>
      <c r="ML109" s="43"/>
      <c r="MM109" s="9"/>
      <c r="MN109" s="43"/>
      <c r="MO109" s="9"/>
      <c r="MP109" s="43"/>
      <c r="MQ109" s="9"/>
      <c r="MR109" s="43"/>
      <c r="MS109" s="9"/>
      <c r="MT109" s="43"/>
      <c r="MU109" s="9"/>
    </row>
    <row r="110" spans="1:359">
      <c r="A110" s="32" t="s">
        <v>547</v>
      </c>
      <c r="L110" s="43"/>
      <c r="M110" s="9"/>
      <c r="N110" s="43"/>
      <c r="O110" s="9"/>
      <c r="P110" s="43"/>
      <c r="R110" s="43"/>
      <c r="T110" s="43"/>
      <c r="V110" s="43"/>
      <c r="X110" s="43"/>
      <c r="Y110" s="9"/>
      <c r="Z110" s="43"/>
      <c r="AA110" s="9"/>
      <c r="AB110" s="43"/>
      <c r="AD110" s="43"/>
      <c r="AP110" s="43">
        <f>SUM(INDEX('egyeni-ranglista'!$1:$1048576,MATCH($A110,'egyeni-ranglista'!$A:$A,0),AP$279):INDEX('egyeni-ranglista'!$1:$1048576,MATCH($A110,'egyeni-ranglista'!$A:$A,0),AP$280))</f>
        <v>0</v>
      </c>
      <c r="AQ110" s="9" t="s">
        <v>550</v>
      </c>
      <c r="AR110" s="43"/>
      <c r="AS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43"/>
      <c r="DD110" s="43"/>
      <c r="DF110" s="43"/>
      <c r="DH110" s="43"/>
      <c r="DJ110" s="43"/>
      <c r="DL110" s="43"/>
      <c r="DP110" s="9"/>
      <c r="DQ110" s="9"/>
      <c r="EB110" s="43"/>
      <c r="EC110" s="9"/>
      <c r="EF110" s="43"/>
      <c r="EG110" s="9"/>
      <c r="EH110" s="43"/>
      <c r="EI110" s="9"/>
      <c r="EJ110" s="43"/>
      <c r="EK110" s="9"/>
      <c r="EP110" s="43"/>
      <c r="EQ110" s="9"/>
      <c r="ER110" s="43"/>
      <c r="ES110" s="9"/>
      <c r="ET110" s="43"/>
      <c r="EV110" s="43"/>
      <c r="EX110" s="43"/>
      <c r="EZ110" s="43"/>
      <c r="FB110" s="43"/>
      <c r="FD110" s="43"/>
      <c r="FE110" s="9"/>
      <c r="FF110" s="9"/>
      <c r="FG110" s="9"/>
      <c r="FH110" s="9"/>
      <c r="FI110" s="9"/>
      <c r="FJ110" s="9"/>
      <c r="FK110" s="9"/>
      <c r="FL110" s="9"/>
      <c r="FM110" s="9"/>
      <c r="FN110" s="43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43"/>
      <c r="HG110" s="9"/>
      <c r="HH110" s="43"/>
      <c r="HI110" s="9"/>
      <c r="HJ110" s="43"/>
      <c r="HK110" s="9"/>
      <c r="HL110" s="43"/>
      <c r="HM110" s="9"/>
      <c r="HN110" s="43"/>
      <c r="HO110" s="9"/>
      <c r="HP110" s="43"/>
      <c r="HQ110" s="9"/>
      <c r="HR110" s="43"/>
      <c r="HS110" s="9"/>
      <c r="HT110" s="43"/>
      <c r="HU110" s="9"/>
      <c r="HV110" s="43"/>
      <c r="HW110" s="9"/>
      <c r="HX110" s="43"/>
      <c r="HY110" s="9"/>
      <c r="HZ110" s="43"/>
      <c r="IA110" s="9"/>
      <c r="IB110" s="43"/>
      <c r="IC110" s="9"/>
      <c r="ID110" s="43"/>
      <c r="IE110" s="9"/>
      <c r="IF110" s="43"/>
      <c r="IG110" s="9"/>
      <c r="IH110" s="43"/>
      <c r="II110" s="9"/>
      <c r="IJ110" s="43"/>
      <c r="IK110" s="9"/>
      <c r="IL110" s="43"/>
      <c r="IM110" s="9"/>
      <c r="IN110" s="43"/>
      <c r="IO110" s="9"/>
      <c r="IP110" s="43"/>
      <c r="IQ110" s="9"/>
      <c r="IR110" s="43"/>
      <c r="IS110" s="9"/>
      <c r="IT110" s="43"/>
      <c r="IU110" s="9"/>
      <c r="IV110" s="43"/>
      <c r="IW110" s="9"/>
      <c r="IX110" s="43"/>
      <c r="IY110" s="9"/>
      <c r="IZ110" s="43"/>
      <c r="JA110" s="9"/>
      <c r="JB110" s="43"/>
      <c r="JC110" s="9"/>
      <c r="JD110" s="43"/>
      <c r="JE110" s="9"/>
      <c r="JF110" s="43"/>
      <c r="JG110" s="9"/>
      <c r="JH110" s="43"/>
      <c r="JI110" s="9"/>
      <c r="JJ110" s="43"/>
      <c r="JK110" s="9"/>
      <c r="JL110" s="43"/>
      <c r="JM110" s="9"/>
      <c r="JN110" s="43"/>
      <c r="JO110" s="9"/>
      <c r="JP110" s="43"/>
      <c r="JQ110" s="9"/>
      <c r="JR110" s="43"/>
      <c r="JS110" s="9"/>
      <c r="JT110" s="43"/>
      <c r="JU110" s="9"/>
      <c r="JV110" s="43"/>
      <c r="JW110" s="9"/>
      <c r="JX110" s="43"/>
      <c r="JY110" s="9"/>
      <c r="JZ110" s="43"/>
      <c r="KA110" s="9"/>
      <c r="KB110" s="43"/>
      <c r="KC110" s="9"/>
      <c r="KD110" s="43"/>
      <c r="KE110" s="9"/>
      <c r="KF110" s="43"/>
      <c r="KG110" s="9"/>
      <c r="KH110" s="43"/>
      <c r="KI110" s="9"/>
      <c r="KJ110" s="43"/>
      <c r="KK110" s="9"/>
      <c r="KL110" s="43"/>
      <c r="KM110" s="9"/>
      <c r="KN110" s="43"/>
      <c r="KO110" s="9"/>
      <c r="KP110" s="43"/>
      <c r="KQ110" s="9"/>
      <c r="KR110" s="43"/>
      <c r="KS110" s="9"/>
      <c r="KT110" s="43"/>
      <c r="KU110" s="9"/>
      <c r="KV110" s="43"/>
      <c r="KW110" s="9"/>
      <c r="KX110" s="43"/>
      <c r="KY110" s="9"/>
      <c r="KZ110" s="43"/>
      <c r="LA110" s="9"/>
      <c r="LB110" s="43"/>
      <c r="LC110" s="9"/>
      <c r="LD110" s="43"/>
      <c r="LE110" s="9"/>
      <c r="LF110" s="43"/>
      <c r="LG110" s="9"/>
      <c r="LH110" s="43"/>
      <c r="LI110" s="9"/>
      <c r="LJ110" s="43"/>
      <c r="LK110" s="9"/>
      <c r="LL110" s="43"/>
      <c r="LM110" s="9"/>
      <c r="LN110" s="43"/>
      <c r="LO110" s="9"/>
      <c r="LP110" s="43"/>
      <c r="LQ110" s="9"/>
      <c r="LR110" s="43"/>
      <c r="LS110" s="9"/>
      <c r="LT110" s="43"/>
      <c r="LU110" s="9"/>
      <c r="LV110" s="43"/>
      <c r="LW110" s="9"/>
      <c r="LX110" s="43"/>
      <c r="LY110" s="9"/>
      <c r="LZ110" s="43"/>
      <c r="MA110" s="9"/>
      <c r="MB110" s="43"/>
      <c r="MC110" s="9"/>
      <c r="MD110" s="43"/>
      <c r="ME110" s="9"/>
      <c r="MF110" s="43"/>
      <c r="MG110" s="9"/>
      <c r="MH110" s="43"/>
      <c r="MI110" s="9"/>
      <c r="MJ110" s="43"/>
      <c r="MK110" s="9"/>
      <c r="ML110" s="43"/>
      <c r="MM110" s="9"/>
      <c r="MN110" s="43"/>
      <c r="MO110" s="9"/>
      <c r="MP110" s="43"/>
      <c r="MQ110" s="9"/>
      <c r="MR110" s="43"/>
      <c r="MS110" s="9"/>
      <c r="MT110" s="43"/>
      <c r="MU110" s="9"/>
    </row>
    <row r="111" spans="1:359">
      <c r="A111" s="1" t="s">
        <v>131</v>
      </c>
      <c r="C111" s="9"/>
      <c r="D111" s="43" t="s">
        <v>206</v>
      </c>
      <c r="F111" s="43" t="s">
        <v>206</v>
      </c>
      <c r="H111" s="43" t="s">
        <v>206</v>
      </c>
      <c r="K111" s="1" t="s">
        <v>23</v>
      </c>
      <c r="L111" s="43"/>
      <c r="M111" s="9"/>
      <c r="N111" s="43" t="s">
        <v>206</v>
      </c>
      <c r="P111" s="43" t="s">
        <v>206</v>
      </c>
      <c r="R111" s="43"/>
      <c r="S111" s="1" t="s">
        <v>23</v>
      </c>
      <c r="T111" s="43" t="s">
        <v>206</v>
      </c>
      <c r="V111" s="43"/>
      <c r="W111" s="9"/>
      <c r="X111" s="43"/>
      <c r="Y111" s="9"/>
      <c r="Z111" s="43"/>
      <c r="AA111" s="9"/>
      <c r="AB111" s="43"/>
      <c r="AC111" s="1" t="s">
        <v>35</v>
      </c>
      <c r="AD111" s="43" t="s">
        <v>206</v>
      </c>
      <c r="AR111" s="9"/>
      <c r="AS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43"/>
      <c r="DD111" s="43"/>
      <c r="DF111" s="43"/>
      <c r="DH111" s="43"/>
      <c r="DJ111" s="43"/>
      <c r="DL111" s="43"/>
      <c r="DP111" s="9"/>
      <c r="DQ111" s="9"/>
      <c r="EB111" s="43"/>
      <c r="EF111" s="43"/>
      <c r="EH111" s="43"/>
      <c r="EJ111" s="43"/>
      <c r="EP111" s="43"/>
      <c r="ER111" s="43"/>
      <c r="ET111" s="43"/>
      <c r="EV111" s="43"/>
      <c r="EX111" s="43"/>
      <c r="EZ111" s="43"/>
      <c r="FB111" s="43"/>
      <c r="FD111" s="43"/>
      <c r="FF111" s="9"/>
      <c r="FG111" s="9"/>
      <c r="FH111" s="9"/>
      <c r="FI111" s="9"/>
      <c r="FJ111" s="9"/>
      <c r="FK111" s="9"/>
      <c r="FL111" s="9"/>
      <c r="FM111" s="9"/>
      <c r="FN111" s="43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43"/>
      <c r="HG111" s="9"/>
      <c r="HH111" s="43"/>
      <c r="HI111" s="9"/>
      <c r="HJ111" s="43"/>
      <c r="HK111" s="9"/>
      <c r="HL111" s="43"/>
      <c r="HM111" s="9"/>
      <c r="HN111" s="43"/>
      <c r="HO111" s="9"/>
      <c r="HP111" s="43"/>
      <c r="HQ111" s="9"/>
      <c r="HR111" s="43"/>
      <c r="HS111" s="9"/>
      <c r="HT111" s="43"/>
      <c r="HU111" s="9"/>
      <c r="HV111" s="43"/>
      <c r="HW111" s="9"/>
      <c r="HX111" s="43"/>
      <c r="HY111" s="9"/>
      <c r="HZ111" s="43"/>
      <c r="IA111" s="9"/>
      <c r="IB111" s="43"/>
      <c r="IC111" s="9"/>
      <c r="ID111" s="43"/>
      <c r="IE111" s="9"/>
      <c r="IF111" s="43"/>
      <c r="IG111" s="9"/>
      <c r="IH111" s="43"/>
      <c r="II111" s="9"/>
      <c r="IJ111" s="43"/>
      <c r="IK111" s="9"/>
      <c r="IL111" s="43"/>
      <c r="IM111" s="9"/>
      <c r="IN111" s="43"/>
      <c r="IO111" s="9"/>
      <c r="IP111" s="43"/>
      <c r="IQ111" s="9"/>
      <c r="IR111" s="43"/>
      <c r="IS111" s="9"/>
      <c r="IT111" s="43"/>
      <c r="IU111" s="9"/>
      <c r="IV111" s="43"/>
      <c r="IW111" s="9"/>
      <c r="IX111" s="43"/>
      <c r="IY111" s="9"/>
      <c r="IZ111" s="43"/>
      <c r="JA111" s="9"/>
      <c r="JB111" s="43"/>
      <c r="JC111" s="9"/>
      <c r="JD111" s="43"/>
      <c r="JE111" s="9"/>
      <c r="JF111" s="43"/>
      <c r="JG111" s="9"/>
      <c r="JH111" s="43"/>
      <c r="JI111" s="9"/>
      <c r="JJ111" s="43"/>
      <c r="JK111" s="9"/>
      <c r="JL111" s="43"/>
      <c r="JM111" s="9"/>
      <c r="JN111" s="43"/>
      <c r="JO111" s="9"/>
      <c r="JP111" s="43"/>
      <c r="JQ111" s="9"/>
      <c r="JR111" s="43"/>
      <c r="JS111" s="9"/>
      <c r="JT111" s="43"/>
      <c r="JU111" s="9"/>
      <c r="JV111" s="43"/>
      <c r="JW111" s="9"/>
      <c r="JX111" s="43"/>
      <c r="JY111" s="9"/>
      <c r="JZ111" s="43"/>
      <c r="KA111" s="9"/>
      <c r="KB111" s="43"/>
      <c r="KC111" s="9"/>
      <c r="KD111" s="43"/>
      <c r="KE111" s="9"/>
      <c r="KF111" s="43"/>
      <c r="KG111" s="9"/>
      <c r="KH111" s="43"/>
      <c r="KI111" s="9"/>
      <c r="KJ111" s="43"/>
      <c r="KK111" s="9"/>
      <c r="KL111" s="43"/>
      <c r="KM111" s="9"/>
      <c r="KN111" s="43"/>
      <c r="KO111" s="9"/>
      <c r="KP111" s="43"/>
      <c r="KQ111" s="9"/>
      <c r="KR111" s="43"/>
      <c r="KS111" s="9"/>
      <c r="KT111" s="43"/>
      <c r="KU111" s="9"/>
      <c r="KV111" s="43"/>
      <c r="KW111" s="9"/>
      <c r="KX111" s="43"/>
      <c r="KY111" s="9"/>
      <c r="KZ111" s="43"/>
      <c r="LA111" s="9"/>
      <c r="LB111" s="43"/>
      <c r="LC111" s="9"/>
      <c r="LD111" s="43"/>
      <c r="LE111" s="9"/>
      <c r="LF111" s="43"/>
      <c r="LG111" s="9"/>
      <c r="LH111" s="43"/>
      <c r="LI111" s="9"/>
      <c r="LJ111" s="43"/>
      <c r="LK111" s="9"/>
      <c r="LL111" s="43"/>
      <c r="LM111" s="9"/>
      <c r="LN111" s="43"/>
      <c r="LO111" s="9"/>
      <c r="LP111" s="43"/>
      <c r="LQ111" s="9"/>
      <c r="LR111" s="43"/>
      <c r="LS111" s="9"/>
      <c r="LT111" s="43"/>
      <c r="LU111" s="9"/>
      <c r="LV111" s="43"/>
      <c r="LW111" s="9"/>
      <c r="LX111" s="43"/>
      <c r="LY111" s="9"/>
      <c r="LZ111" s="43"/>
      <c r="MA111" s="9"/>
      <c r="MB111" s="43"/>
      <c r="MC111" s="9"/>
      <c r="MD111" s="43"/>
      <c r="ME111" s="9"/>
      <c r="MF111" s="43"/>
      <c r="MG111" s="9"/>
      <c r="MH111" s="43"/>
      <c r="MI111" s="9"/>
      <c r="MJ111" s="43"/>
      <c r="MK111" s="9"/>
      <c r="ML111" s="43"/>
      <c r="MM111" s="9"/>
      <c r="MN111" s="43"/>
      <c r="MO111" s="9"/>
      <c r="MP111" s="43"/>
      <c r="MQ111" s="9"/>
      <c r="MR111" s="43"/>
      <c r="MS111" s="9"/>
      <c r="MT111" s="43"/>
      <c r="MU111" s="9"/>
    </row>
    <row r="112" spans="1:359">
      <c r="A112" s="32" t="s">
        <v>329</v>
      </c>
      <c r="L112" s="43"/>
      <c r="M112" s="9"/>
      <c r="N112" s="43"/>
      <c r="O112" s="9"/>
      <c r="P112" s="43"/>
      <c r="R112" s="43"/>
      <c r="T112" s="43"/>
      <c r="V112" s="43"/>
      <c r="X112" s="43"/>
      <c r="Y112" s="9"/>
      <c r="Z112" s="43"/>
      <c r="AA112" s="9"/>
      <c r="AB112" s="43"/>
      <c r="AD112" s="43"/>
      <c r="AJ112" s="43">
        <v>0</v>
      </c>
      <c r="AK112" s="9" t="s">
        <v>326</v>
      </c>
      <c r="AL112" s="43"/>
      <c r="AN112" s="43"/>
      <c r="AP112" s="43"/>
      <c r="AR112" s="43"/>
      <c r="AS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43">
        <f>SUM(INDEX('egyeni-ranglista'!$1:$1048576,MATCH($A112,'egyeni-ranglista'!$A:$A,0),CZ$279):INDEX('egyeni-ranglista'!$1:$1048576,MATCH($A112,'egyeni-ranglista'!$A:$A,0),CZ$280))</f>
        <v>0</v>
      </c>
      <c r="DA112" s="9" t="s">
        <v>326</v>
      </c>
      <c r="DB112" s="43"/>
      <c r="DD112" s="43"/>
      <c r="DF112" s="43"/>
      <c r="DH112" s="43"/>
      <c r="DJ112" s="43"/>
      <c r="DL112" s="43"/>
      <c r="DP112" s="9"/>
      <c r="DQ112" s="9"/>
      <c r="EB112" s="43"/>
      <c r="EC112" s="9"/>
      <c r="EF112" s="43"/>
      <c r="EH112" s="43"/>
      <c r="EJ112" s="43"/>
      <c r="EP112" s="43"/>
      <c r="ER112" s="43"/>
      <c r="ET112" s="43"/>
      <c r="EV112" s="43"/>
      <c r="EX112" s="43"/>
      <c r="EZ112" s="43"/>
      <c r="FB112" s="43"/>
      <c r="FD112" s="43"/>
      <c r="FF112" s="9"/>
      <c r="FG112" s="9"/>
      <c r="FH112" s="9"/>
      <c r="FI112" s="9"/>
      <c r="FJ112" s="9"/>
      <c r="FK112" s="9"/>
      <c r="FL112" s="9"/>
      <c r="FM112" s="9"/>
      <c r="FN112" s="43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43"/>
      <c r="HG112" s="9"/>
      <c r="HH112" s="43"/>
      <c r="HI112" s="9"/>
      <c r="HJ112" s="43"/>
      <c r="HK112" s="9"/>
      <c r="HL112" s="43"/>
      <c r="HM112" s="9"/>
      <c r="HN112" s="43"/>
      <c r="HO112" s="9"/>
      <c r="HP112" s="43"/>
      <c r="HQ112" s="9"/>
      <c r="HR112" s="43"/>
      <c r="HS112" s="9"/>
      <c r="HT112" s="43"/>
      <c r="HU112" s="9"/>
      <c r="HV112" s="43"/>
      <c r="HW112" s="9"/>
      <c r="HX112" s="43"/>
      <c r="HY112" s="9"/>
      <c r="HZ112" s="43"/>
      <c r="IA112" s="9"/>
      <c r="IB112" s="43"/>
      <c r="IC112" s="9"/>
      <c r="ID112" s="43"/>
      <c r="IE112" s="9"/>
      <c r="IF112" s="43"/>
      <c r="IG112" s="9"/>
      <c r="IH112" s="43"/>
      <c r="II112" s="9"/>
      <c r="IJ112" s="43"/>
      <c r="IK112" s="9"/>
      <c r="IL112" s="43"/>
      <c r="IM112" s="9"/>
      <c r="IN112" s="43"/>
      <c r="IO112" s="9"/>
      <c r="IP112" s="43"/>
      <c r="IQ112" s="9"/>
      <c r="IR112" s="43"/>
      <c r="IS112" s="9"/>
      <c r="IT112" s="43"/>
      <c r="IU112" s="9"/>
      <c r="IV112" s="43"/>
      <c r="IW112" s="9"/>
      <c r="IX112" s="43"/>
      <c r="IY112" s="9"/>
      <c r="IZ112" s="43"/>
      <c r="JA112" s="9"/>
      <c r="JB112" s="43"/>
      <c r="JC112" s="9"/>
      <c r="JD112" s="43"/>
      <c r="JE112" s="9"/>
      <c r="JF112" s="43"/>
      <c r="JG112" s="9"/>
      <c r="JH112" s="43"/>
      <c r="JI112" s="9"/>
      <c r="JJ112" s="43"/>
      <c r="JK112" s="9"/>
      <c r="JL112" s="43"/>
      <c r="JM112" s="9"/>
      <c r="JN112" s="43"/>
      <c r="JO112" s="9"/>
      <c r="JP112" s="43"/>
      <c r="JQ112" s="9"/>
      <c r="JR112" s="43"/>
      <c r="JS112" s="9"/>
      <c r="JT112" s="43"/>
      <c r="JU112" s="9"/>
      <c r="JV112" s="43"/>
      <c r="JW112" s="9"/>
      <c r="JX112" s="43"/>
      <c r="JY112" s="9"/>
      <c r="JZ112" s="43"/>
      <c r="KA112" s="9"/>
      <c r="KB112" s="43"/>
      <c r="KC112" s="9"/>
      <c r="KD112" s="43"/>
      <c r="KE112" s="9"/>
      <c r="KF112" s="43"/>
      <c r="KG112" s="9"/>
      <c r="KH112" s="43"/>
      <c r="KI112" s="9"/>
      <c r="KJ112" s="43"/>
      <c r="KK112" s="9"/>
      <c r="KL112" s="43"/>
      <c r="KM112" s="9"/>
      <c r="KN112" s="43"/>
      <c r="KO112" s="9"/>
      <c r="KP112" s="43"/>
      <c r="KQ112" s="9"/>
      <c r="KR112" s="43"/>
      <c r="KS112" s="9"/>
      <c r="KT112" s="43"/>
      <c r="KU112" s="9"/>
      <c r="KV112" s="43"/>
      <c r="KW112" s="9"/>
      <c r="KX112" s="43"/>
      <c r="KY112" s="9"/>
      <c r="KZ112" s="43"/>
      <c r="LA112" s="9"/>
      <c r="LB112" s="43"/>
      <c r="LC112" s="9"/>
      <c r="LD112" s="43"/>
      <c r="LE112" s="9"/>
      <c r="LF112" s="43"/>
      <c r="LG112" s="9"/>
      <c r="LH112" s="43"/>
      <c r="LI112" s="9"/>
      <c r="LJ112" s="43"/>
      <c r="LK112" s="9"/>
      <c r="LL112" s="43"/>
      <c r="LM112" s="9"/>
      <c r="LN112" s="43"/>
      <c r="LO112" s="9"/>
      <c r="LP112" s="43"/>
      <c r="LQ112" s="9"/>
      <c r="LR112" s="43"/>
      <c r="LS112" s="9"/>
      <c r="LT112" s="43"/>
      <c r="LU112" s="9"/>
      <c r="LV112" s="43"/>
      <c r="LW112" s="9"/>
      <c r="LX112" s="43"/>
      <c r="LY112" s="9"/>
      <c r="LZ112" s="43"/>
      <c r="MA112" s="9"/>
      <c r="MB112" s="43"/>
      <c r="MC112" s="9"/>
      <c r="MD112" s="43"/>
      <c r="ME112" s="9"/>
      <c r="MF112" s="43"/>
      <c r="MG112" s="9"/>
      <c r="MH112" s="43"/>
      <c r="MI112" s="9"/>
      <c r="MJ112" s="43"/>
      <c r="MK112" s="9"/>
      <c r="ML112" s="43"/>
      <c r="MM112" s="9"/>
      <c r="MN112" s="43"/>
      <c r="MO112" s="9"/>
      <c r="MP112" s="43"/>
      <c r="MQ112" s="9"/>
      <c r="MR112" s="43"/>
      <c r="MS112" s="9"/>
      <c r="MT112" s="43"/>
      <c r="MU112" s="9"/>
    </row>
    <row r="113" spans="1:359">
      <c r="A113" s="1" t="s">
        <v>58</v>
      </c>
      <c r="C113" s="9"/>
      <c r="D113" s="43">
        <v>8.3000000000000007</v>
      </c>
      <c r="E113" s="6" t="s">
        <v>96</v>
      </c>
      <c r="G113" s="6" t="s">
        <v>96</v>
      </c>
      <c r="H113" s="43" t="s">
        <v>206</v>
      </c>
      <c r="J113" s="43">
        <v>8.3000000000000007</v>
      </c>
      <c r="K113" s="6" t="s">
        <v>96</v>
      </c>
      <c r="L113" s="43">
        <v>9.7951707983450333</v>
      </c>
      <c r="M113" s="6" t="s">
        <v>96</v>
      </c>
      <c r="N113" s="43" t="s">
        <v>206</v>
      </c>
      <c r="P113" s="43">
        <v>10.733909018881091</v>
      </c>
      <c r="Q113" s="6" t="s">
        <v>96</v>
      </c>
      <c r="R113" s="43" t="s">
        <v>206</v>
      </c>
      <c r="T113" s="43" t="s">
        <v>206</v>
      </c>
      <c r="V113" s="43"/>
      <c r="W113" s="9"/>
      <c r="X113" s="43"/>
      <c r="Y113" s="9"/>
      <c r="Z113" s="43"/>
      <c r="AA113" s="9"/>
      <c r="AB113" s="43"/>
      <c r="AC113" s="6" t="s">
        <v>96</v>
      </c>
      <c r="AD113" s="43" t="s">
        <v>206</v>
      </c>
      <c r="AR113" s="9"/>
      <c r="AS113" s="9"/>
      <c r="BD113" s="43"/>
      <c r="BE113" s="6" t="s">
        <v>96</v>
      </c>
      <c r="BF113" s="43"/>
      <c r="BG113" s="9"/>
      <c r="BH113" s="43">
        <f>SUM(INDEX('egyeni-ranglista'!$1:$1048576,MATCH($A113,'egyeni-ranglista'!$A:$A,0),BH$279):INDEX('egyeni-ranglista'!$1:$1048576,MATCH($A113,'egyeni-ranglista'!$A:$A,0),BH$280))</f>
        <v>16.926607227569274</v>
      </c>
      <c r="BI113" s="6" t="s">
        <v>96</v>
      </c>
      <c r="BJ113" s="43"/>
      <c r="BK113" s="9"/>
      <c r="BL113" s="43"/>
      <c r="BM113" s="9"/>
      <c r="BN113" s="43"/>
      <c r="BO113" s="9"/>
      <c r="BP113" s="43"/>
      <c r="BQ113" s="9"/>
      <c r="BR113" s="43"/>
      <c r="BS113" s="9"/>
      <c r="BT113" s="43"/>
      <c r="BU113" s="9"/>
      <c r="BV113" s="43"/>
      <c r="BW113" s="9"/>
      <c r="BX113" s="43"/>
      <c r="BY113" s="6" t="s">
        <v>630</v>
      </c>
      <c r="BZ113" s="43"/>
      <c r="CA113" s="9"/>
      <c r="CB113" s="43"/>
      <c r="CC113" s="9"/>
      <c r="CD113" s="43"/>
      <c r="CE113" s="9"/>
      <c r="CF113" s="43"/>
      <c r="CG113" s="6" t="s">
        <v>630</v>
      </c>
      <c r="CH113" s="43"/>
      <c r="CI113" s="9"/>
      <c r="CJ113" s="43"/>
      <c r="CK113" s="9"/>
      <c r="CL113" s="43"/>
      <c r="CM113" s="9"/>
      <c r="CN113" s="43"/>
      <c r="CO113" s="9"/>
      <c r="CP113" s="43"/>
      <c r="CQ113" s="9"/>
      <c r="CR113" s="43"/>
      <c r="CS113" s="9"/>
      <c r="CT113" s="43"/>
      <c r="CU113" s="9"/>
      <c r="CV113" s="43"/>
      <c r="CW113" s="9"/>
      <c r="CX113" s="43"/>
      <c r="CY113" s="9"/>
      <c r="CZ113" s="43"/>
      <c r="DA113" s="9"/>
      <c r="DB113" s="43"/>
      <c r="DD113" s="43"/>
      <c r="DF113" s="43"/>
      <c r="DH113" s="43"/>
      <c r="DJ113" s="43"/>
      <c r="DL113" s="43"/>
      <c r="DN113" s="43"/>
      <c r="DO113" s="6" t="s">
        <v>96</v>
      </c>
      <c r="DP113" s="43"/>
      <c r="DQ113" s="9"/>
      <c r="DT113" s="43"/>
      <c r="DV113" s="43"/>
      <c r="DX113" s="43"/>
      <c r="DZ113" s="43"/>
      <c r="EB113" s="43"/>
      <c r="ED113" s="43"/>
      <c r="EF113" s="43"/>
      <c r="EH113" s="43"/>
      <c r="EJ113" s="43"/>
      <c r="EL113" s="43"/>
      <c r="EM113" s="9"/>
      <c r="EN113" s="43">
        <f>SUM(INDEX('egyeni-ranglista'!$1:$1048576,MATCH($A113,'egyeni-ranglista'!$A:$A,0),EN$279):INDEX('egyeni-ranglista'!$1:$1048576,MATCH($A113,'egyeni-ranglista'!$A:$A,0),EN$280))</f>
        <v>3.7423051429568264</v>
      </c>
      <c r="EO113" s="6" t="s">
        <v>96</v>
      </c>
      <c r="EP113" s="43"/>
      <c r="ER113" s="43"/>
      <c r="ET113" s="43"/>
      <c r="EV113" s="43"/>
      <c r="EX113" s="43"/>
      <c r="EZ113" s="43"/>
      <c r="FB113" s="43"/>
      <c r="FD113" s="43"/>
      <c r="FF113" s="43"/>
      <c r="FG113" s="9"/>
      <c r="FH113" s="43"/>
      <c r="FI113" s="9"/>
      <c r="FJ113" s="43"/>
      <c r="FK113" s="9"/>
      <c r="FL113" s="43"/>
      <c r="FM113" s="9"/>
      <c r="FN113" s="43"/>
      <c r="FP113" s="43"/>
      <c r="FQ113" s="9"/>
      <c r="FR113" s="43"/>
      <c r="FS113" s="9"/>
      <c r="FT113" s="43"/>
      <c r="FU113" s="9"/>
      <c r="FV113" s="43"/>
      <c r="FW113" s="9"/>
      <c r="FX113" s="43"/>
      <c r="FY113" s="9"/>
      <c r="FZ113" s="43"/>
      <c r="GA113" s="9"/>
      <c r="GB113" s="43"/>
      <c r="GC113" s="9"/>
      <c r="GD113" s="43"/>
      <c r="GE113" s="9"/>
      <c r="GF113" s="43"/>
      <c r="GG113" s="9"/>
      <c r="GH113" s="43"/>
      <c r="GI113" s="9"/>
      <c r="GJ113" s="43"/>
      <c r="GK113" s="9"/>
      <c r="GL113" s="43"/>
      <c r="GM113" s="9"/>
      <c r="GN113" s="43"/>
      <c r="GO113" s="9"/>
      <c r="GP113" s="43"/>
      <c r="GQ113" s="9"/>
      <c r="GR113" s="43"/>
      <c r="GS113" s="9"/>
      <c r="GT113" s="43"/>
      <c r="GU113" s="9"/>
      <c r="GV113" s="43"/>
      <c r="GW113" s="9"/>
      <c r="GX113" s="43"/>
      <c r="GY113" s="9"/>
      <c r="GZ113" s="43"/>
      <c r="HA113" s="9"/>
      <c r="HB113" s="43"/>
      <c r="HC113" s="9"/>
      <c r="HD113" s="43"/>
      <c r="HE113" s="9"/>
      <c r="HF113" s="43"/>
      <c r="HG113" s="9"/>
      <c r="HH113" s="43"/>
      <c r="HI113" s="9"/>
      <c r="HJ113" s="43"/>
      <c r="HK113" s="9"/>
      <c r="HL113" s="43"/>
      <c r="HM113" s="9"/>
      <c r="HN113" s="43"/>
      <c r="HO113" s="9"/>
      <c r="HP113" s="43">
        <f>SUM(INDEX('egyeni-ranglista'!$1:$1048576,MATCH($A113,'egyeni-ranglista'!$A:$A,0),HP$279):INDEX('egyeni-ranglista'!$1:$1048576,MATCH($A113,'egyeni-ranglista'!$A:$A,0),HP$280))</f>
        <v>0</v>
      </c>
      <c r="HQ113" s="9" t="s">
        <v>1434</v>
      </c>
      <c r="HR113" s="43"/>
      <c r="HS113" s="9"/>
      <c r="HT113" s="43"/>
      <c r="HU113" s="9"/>
      <c r="HV113" s="43"/>
      <c r="HW113" s="9"/>
      <c r="HX113" s="43"/>
      <c r="HY113" s="9"/>
      <c r="HZ113" s="43"/>
      <c r="IA113" s="9"/>
      <c r="IB113" s="43"/>
      <c r="IC113" s="9"/>
      <c r="ID113" s="43"/>
      <c r="IE113" s="9"/>
      <c r="IF113" s="43"/>
      <c r="IG113" s="9"/>
      <c r="IH113" s="43"/>
      <c r="II113" s="9"/>
      <c r="IJ113" s="43"/>
      <c r="IK113" s="9"/>
      <c r="IL113" s="43"/>
      <c r="IM113" s="9"/>
      <c r="IN113" s="43"/>
      <c r="IO113" s="9"/>
      <c r="IP113" s="43"/>
      <c r="IQ113" s="9"/>
      <c r="IR113" s="43"/>
      <c r="IS113" s="9"/>
      <c r="IT113" s="43"/>
      <c r="IU113" s="9"/>
      <c r="IV113" s="43"/>
      <c r="IW113" s="9"/>
      <c r="IX113" s="43"/>
      <c r="IY113" s="9"/>
      <c r="IZ113" s="43"/>
      <c r="JA113" s="9"/>
      <c r="JB113" s="43"/>
      <c r="JC113" s="9"/>
      <c r="JD113" s="43"/>
      <c r="JE113" s="9"/>
      <c r="JF113" s="43"/>
      <c r="JG113" s="9"/>
      <c r="JH113" s="43"/>
      <c r="JI113" s="9"/>
      <c r="JJ113" s="43"/>
      <c r="JK113" s="9"/>
      <c r="JL113" s="43"/>
      <c r="JM113" s="9"/>
      <c r="JN113" s="43"/>
      <c r="JO113" s="9"/>
      <c r="JP113" s="43"/>
      <c r="JQ113" s="9"/>
      <c r="JR113" s="43"/>
      <c r="JS113" s="9"/>
      <c r="JT113" s="43"/>
      <c r="JU113" s="9"/>
      <c r="JV113" s="43"/>
      <c r="JW113" s="9"/>
      <c r="JX113" s="43"/>
      <c r="JY113" s="9"/>
      <c r="JZ113" s="43"/>
      <c r="KA113" s="9"/>
      <c r="KB113" s="43"/>
      <c r="KC113" s="9"/>
      <c r="KD113" s="43"/>
      <c r="KE113" s="9"/>
      <c r="KF113" s="43"/>
      <c r="KG113" s="9"/>
      <c r="KH113" s="43"/>
      <c r="KI113" s="9"/>
      <c r="KJ113" s="43"/>
      <c r="KK113" s="9"/>
      <c r="KL113" s="43"/>
      <c r="KM113" s="9"/>
      <c r="KN113" s="43"/>
      <c r="KO113" s="9"/>
      <c r="KP113" s="43"/>
      <c r="KQ113" s="9"/>
      <c r="KR113" s="43"/>
      <c r="KS113" s="9"/>
      <c r="KT113" s="43"/>
      <c r="KU113" s="9"/>
      <c r="KV113" s="43"/>
      <c r="KW113" s="9"/>
      <c r="KX113" s="43"/>
      <c r="KY113" s="9"/>
      <c r="KZ113" s="43"/>
      <c r="LA113" s="9"/>
      <c r="LB113" s="43"/>
      <c r="LC113" s="9"/>
      <c r="LD113" s="43"/>
      <c r="LE113" s="9"/>
      <c r="LF113" s="43"/>
      <c r="LG113" s="9"/>
      <c r="LH113" s="43"/>
      <c r="LI113" s="9"/>
      <c r="LJ113" s="43"/>
      <c r="LK113" s="9"/>
      <c r="LL113" s="43"/>
      <c r="LM113" s="9"/>
      <c r="LN113" s="43"/>
      <c r="LO113" s="9"/>
      <c r="LP113" s="43"/>
      <c r="LQ113" s="9"/>
      <c r="LR113" s="43"/>
      <c r="LS113" s="9"/>
      <c r="LT113" s="43"/>
      <c r="LU113" s="9"/>
      <c r="LV113" s="43"/>
      <c r="LW113" s="9"/>
      <c r="LX113" s="43"/>
      <c r="LY113" s="9"/>
      <c r="LZ113" s="43"/>
      <c r="MA113" s="9"/>
      <c r="MB113" s="43"/>
      <c r="MC113" s="9"/>
      <c r="MD113" s="43"/>
      <c r="ME113" s="9"/>
      <c r="MF113" s="43"/>
      <c r="MG113" s="9"/>
      <c r="MH113" s="43"/>
      <c r="MI113" s="9"/>
      <c r="MJ113" s="43"/>
      <c r="MK113" s="9"/>
      <c r="ML113" s="43"/>
      <c r="MM113" s="9"/>
      <c r="MN113" s="43"/>
      <c r="MO113" s="9"/>
      <c r="MP113" s="43"/>
      <c r="MQ113" s="9"/>
      <c r="MR113" s="43"/>
      <c r="MS113" s="9"/>
      <c r="MT113" s="43"/>
      <c r="MU113" s="9"/>
    </row>
    <row r="114" spans="1:359">
      <c r="A114" s="1" t="s">
        <v>76</v>
      </c>
      <c r="C114" s="9"/>
      <c r="D114" s="112"/>
      <c r="E114" s="15" t="s">
        <v>87</v>
      </c>
      <c r="F114" s="43" t="s">
        <v>206</v>
      </c>
      <c r="H114" s="43" t="s">
        <v>206</v>
      </c>
      <c r="K114" s="15" t="s">
        <v>87</v>
      </c>
      <c r="L114" s="43"/>
      <c r="M114" s="9"/>
      <c r="N114" s="43" t="s">
        <v>206</v>
      </c>
      <c r="P114" s="43" t="s">
        <v>206</v>
      </c>
      <c r="R114" s="43" t="s">
        <v>206</v>
      </c>
      <c r="T114" s="43">
        <v>11.23792699586258</v>
      </c>
      <c r="U114" s="15" t="s">
        <v>87</v>
      </c>
      <c r="V114" s="43"/>
      <c r="W114" s="9"/>
      <c r="X114" s="43"/>
      <c r="Y114" s="9"/>
      <c r="Z114" s="43"/>
      <c r="AA114" s="9"/>
      <c r="AB114" s="43" t="s">
        <v>206</v>
      </c>
      <c r="AD114" s="43" t="s">
        <v>206</v>
      </c>
      <c r="AP114" s="43">
        <f>SUM(INDEX('egyeni-ranglista'!$1:$1048576,MATCH($A114,'egyeni-ranglista'!$A:$A,0),AP$279):INDEX('egyeni-ranglista'!$1:$1048576,MATCH($A114,'egyeni-ranglista'!$A:$A,0),AP$280))</f>
        <v>15.592445117416961</v>
      </c>
      <c r="AQ114" s="15" t="s">
        <v>87</v>
      </c>
      <c r="AR114" s="43"/>
      <c r="AS114" s="9"/>
      <c r="BD114" s="43"/>
      <c r="BE114" s="9"/>
      <c r="BF114" s="43"/>
      <c r="BG114" s="9"/>
      <c r="BH114" s="43"/>
      <c r="BI114" s="15" t="s">
        <v>570</v>
      </c>
      <c r="BJ114" s="43"/>
      <c r="BK114" s="9"/>
      <c r="BL114" s="43"/>
      <c r="BM114" s="9"/>
      <c r="BN114" s="43"/>
      <c r="BO114" s="9"/>
      <c r="BP114" s="43"/>
      <c r="BQ114" s="9"/>
      <c r="BR114" s="43"/>
      <c r="BS114" s="9"/>
      <c r="BT114" s="43"/>
      <c r="BU114" s="9"/>
      <c r="BV114" s="43"/>
      <c r="BW114" s="9"/>
      <c r="BX114" s="43"/>
      <c r="BY114" s="9"/>
      <c r="BZ114" s="43"/>
      <c r="CA114" s="9"/>
      <c r="CB114" s="43"/>
      <c r="CC114" s="9"/>
      <c r="CD114" s="43"/>
      <c r="CE114" s="9"/>
      <c r="CF114" s="43"/>
      <c r="CG114" s="9"/>
      <c r="CH114" s="43"/>
      <c r="CI114" s="9"/>
      <c r="CJ114" s="43"/>
      <c r="CK114" s="9"/>
      <c r="CL114" s="43"/>
      <c r="CM114" s="9"/>
      <c r="CN114" s="43"/>
      <c r="CO114" s="9"/>
      <c r="CP114" s="43"/>
      <c r="CQ114" s="9"/>
      <c r="CR114" s="43"/>
      <c r="CS114" s="9"/>
      <c r="CT114" s="43"/>
      <c r="CU114" s="9"/>
      <c r="CV114" s="43"/>
      <c r="CW114" s="9"/>
      <c r="CX114" s="43"/>
      <c r="CY114" s="9"/>
      <c r="CZ114" s="43">
        <f>SUM(INDEX('egyeni-ranglista'!$1:$1048576,MATCH($A114,'egyeni-ranglista'!$A:$A,0),CZ$279):INDEX('egyeni-ranglista'!$1:$1048576,MATCH($A114,'egyeni-ranglista'!$A:$A,0),CZ$280))</f>
        <v>2.3696331117495539</v>
      </c>
      <c r="DA114" s="141" t="s">
        <v>43</v>
      </c>
      <c r="DB114" s="43"/>
      <c r="DD114" s="43"/>
      <c r="DF114" s="43"/>
      <c r="DH114" s="43"/>
      <c r="DJ114" s="43"/>
      <c r="DL114" s="43"/>
      <c r="DN114" s="43"/>
      <c r="DO114" s="9"/>
      <c r="DP114" s="43"/>
      <c r="DQ114" s="9"/>
      <c r="DT114" s="43"/>
      <c r="DU114" s="9"/>
      <c r="DV114" s="43"/>
      <c r="DW114" s="9"/>
      <c r="DX114" s="43"/>
      <c r="DY114" s="9"/>
      <c r="DZ114" s="43"/>
      <c r="EA114" s="9"/>
      <c r="EB114" s="43"/>
      <c r="ED114" s="43"/>
      <c r="EE114" s="9"/>
      <c r="EF114" s="43"/>
      <c r="EH114" s="43"/>
      <c r="EJ114" s="43"/>
      <c r="EL114" s="43"/>
      <c r="EM114" s="9"/>
      <c r="EN114" s="43"/>
      <c r="EO114" s="9"/>
      <c r="EP114" s="43"/>
      <c r="ER114" s="43">
        <f>SUM(INDEX('egyeni-ranglista'!$1:$1048576,MATCH($A114,'egyeni-ranglista'!$A:$A,0),ER$279):INDEX('egyeni-ranglista'!$1:$1048576,MATCH($A114,'egyeni-ranglista'!$A:$A,0),ER$280))</f>
        <v>0</v>
      </c>
      <c r="ES114" s="276" t="s">
        <v>87</v>
      </c>
      <c r="ET114" s="43"/>
      <c r="EV114" s="43"/>
      <c r="EX114" s="43"/>
      <c r="EZ114" s="43"/>
      <c r="FB114" s="43"/>
      <c r="FD114" s="43"/>
      <c r="FF114" s="43"/>
      <c r="FG114" s="9"/>
      <c r="FH114" s="43"/>
      <c r="FI114" s="9"/>
      <c r="FJ114" s="43"/>
      <c r="FK114" s="9"/>
      <c r="FL114" s="43"/>
      <c r="FM114" s="9"/>
      <c r="FN114" s="43"/>
      <c r="FP114" s="43"/>
      <c r="FQ114" s="9"/>
      <c r="FR114" s="43"/>
      <c r="FS114" s="9"/>
      <c r="FT114" s="43"/>
      <c r="FU114" s="9"/>
      <c r="FV114" s="43">
        <f>SUM(INDEX('egyeni-ranglista'!$1:$1048576,MATCH($A114,'egyeni-ranglista'!$A:$A,0),FV$279):INDEX('egyeni-ranglista'!$1:$1048576,MATCH($A114,'egyeni-ranglista'!$A:$A,0),FV$280))</f>
        <v>1.6504567897215605</v>
      </c>
      <c r="FW114" s="9" t="s">
        <v>777</v>
      </c>
      <c r="FX114" s="43"/>
      <c r="FY114" s="9"/>
      <c r="FZ114" s="43"/>
      <c r="GA114" s="9"/>
      <c r="GB114" s="43">
        <f>SUM(INDEX('egyeni-ranglista'!$1:$1048576,MATCH($A114,'egyeni-ranglista'!$A:$A,0),GB$279):INDEX('egyeni-ranglista'!$1:$1048576,MATCH($A114,'egyeni-ranglista'!$A:$A,0),GB$280))</f>
        <v>4.0711437209905048</v>
      </c>
      <c r="GC114" s="9" t="s">
        <v>43</v>
      </c>
      <c r="GD114" s="43"/>
      <c r="GE114" s="9"/>
      <c r="GF114" s="43">
        <f>SUM(INDEX('egyeni-ranglista'!$1:$1048576,MATCH($A114,'egyeni-ranglista'!$A:$A,0),GF$279):INDEX('egyeni-ranglista'!$1:$1048576,MATCH($A114,'egyeni-ranglista'!$A:$A,0),GF$280))</f>
        <v>4.0711437209905048</v>
      </c>
      <c r="GG114" s="9" t="s">
        <v>43</v>
      </c>
      <c r="GH114" s="43"/>
      <c r="GI114" s="9"/>
      <c r="GJ114" s="43">
        <f>SUM(INDEX('egyeni-ranglista'!$1:$1048576,MATCH($A114,'egyeni-ranglista'!$A:$A,0),GJ$279):INDEX('egyeni-ranglista'!$1:$1048576,MATCH($A114,'egyeni-ranglista'!$A:$A,0),GJ$280))</f>
        <v>11.061893925024922</v>
      </c>
      <c r="GK114" s="9" t="s">
        <v>1471</v>
      </c>
      <c r="GL114" s="43"/>
      <c r="GM114" s="9"/>
      <c r="GN114" s="43"/>
      <c r="GO114" s="9"/>
      <c r="GP114" s="43"/>
      <c r="GQ114" s="9"/>
      <c r="GR114" s="43"/>
      <c r="GS114" s="9"/>
      <c r="GT114" s="43"/>
      <c r="GU114" s="9"/>
      <c r="GV114" s="43"/>
      <c r="GW114" s="9"/>
      <c r="GX114" s="43"/>
      <c r="GY114" s="9"/>
      <c r="GZ114" s="43"/>
      <c r="HA114" s="9"/>
      <c r="HB114" s="43"/>
      <c r="HC114" s="9"/>
      <c r="HD114" s="43"/>
      <c r="HE114" s="9"/>
      <c r="HF114" s="43">
        <f>SUM(INDEX('egyeni-ranglista'!$1:$1048576,MATCH($A114,'egyeni-ranglista'!$A:$A,0),HF$279):INDEX('egyeni-ranglista'!$1:$1048576,MATCH($A114,'egyeni-ranglista'!$A:$A,0),HF$280))</f>
        <v>10.250388751259386</v>
      </c>
      <c r="HG114" s="9" t="s">
        <v>1471</v>
      </c>
      <c r="HH114" s="43"/>
      <c r="HI114" s="9"/>
      <c r="HJ114" s="43"/>
      <c r="HK114" s="9"/>
      <c r="HL114" s="43"/>
      <c r="HM114" s="9"/>
      <c r="HN114" s="43"/>
      <c r="HO114" s="9"/>
      <c r="HP114" s="43"/>
      <c r="HQ114" s="9"/>
      <c r="HR114" s="43"/>
      <c r="HS114" s="9"/>
      <c r="HT114" s="43"/>
      <c r="HU114" s="9"/>
      <c r="HV114" s="43"/>
      <c r="HW114" s="9"/>
      <c r="HX114" s="43"/>
      <c r="HY114" s="9"/>
      <c r="HZ114" s="43"/>
      <c r="IA114" s="9"/>
      <c r="IB114" s="43">
        <f>SUM(INDEX('egyeni-ranglista'!$1:$1048576,MATCH($A114,'egyeni-ranglista'!$A:$A,0),IB$279):INDEX('egyeni-ranglista'!$1:$1048576,MATCH($A114,'egyeni-ranglista'!$A:$A,0),IB$280))</f>
        <v>23.129775562736825</v>
      </c>
      <c r="IC114" s="9" t="s">
        <v>1471</v>
      </c>
      <c r="ID114" s="43"/>
      <c r="IE114" s="9"/>
      <c r="IF114" s="43"/>
      <c r="IG114" s="9"/>
      <c r="IH114" s="43"/>
      <c r="II114" s="9"/>
      <c r="IJ114" s="43">
        <f>SUM(INDEX('egyeni-ranglista'!$1:$1048576,MATCH($A114,'egyeni-ranglista'!$A:$A,0),IJ$279):INDEX('egyeni-ranglista'!$1:$1048576,MATCH($A114,'egyeni-ranglista'!$A:$A,0),IJ$280))</f>
        <v>29.483670388935664</v>
      </c>
      <c r="IK114" s="9" t="s">
        <v>1444</v>
      </c>
      <c r="IL114" s="43"/>
      <c r="IM114" s="9"/>
      <c r="IN114" s="43"/>
      <c r="IO114" s="9"/>
      <c r="IP114" s="43"/>
      <c r="IQ114" s="9"/>
      <c r="IR114" s="43"/>
      <c r="IS114" s="9"/>
      <c r="IT114" s="43"/>
      <c r="IU114" s="9"/>
      <c r="IV114" s="43"/>
      <c r="IW114" s="9"/>
      <c r="IX114" s="43"/>
      <c r="IY114" s="9"/>
      <c r="IZ114" s="43"/>
      <c r="JA114" s="9"/>
      <c r="JB114" s="43">
        <f>SUM(INDEX('egyeni-ranglista'!$1:$1048576,MATCH($A114,'egyeni-ranglista'!$A:$A,0),JB$279):INDEX('egyeni-ranglista'!$1:$1048576,MATCH($A114,'egyeni-ranglista'!$A:$A,0),JB$280))</f>
        <v>27.062983457666725</v>
      </c>
      <c r="JC114" s="9" t="s">
        <v>87</v>
      </c>
      <c r="JD114" s="43"/>
      <c r="JE114" s="9"/>
      <c r="JF114" s="43"/>
      <c r="JG114" s="9"/>
      <c r="JH114" s="43"/>
      <c r="JI114" s="9"/>
      <c r="JJ114" s="43"/>
      <c r="JK114" s="9"/>
      <c r="JL114" s="43"/>
      <c r="JM114" s="9"/>
      <c r="JN114" s="43">
        <f>SUM(INDEX('egyeni-ranglista'!$1:$1048576,MATCH($A114,'egyeni-ranglista'!$A:$A,0),JN$279):INDEX('egyeni-ranglista'!$1:$1048576,MATCH($A114,'egyeni-ranglista'!$A:$A,0),JN$280))</f>
        <v>27.062983457666725</v>
      </c>
      <c r="JO114" s="9" t="s">
        <v>43</v>
      </c>
      <c r="JP114" s="43"/>
      <c r="JQ114" s="9"/>
      <c r="JR114" s="43"/>
      <c r="JS114" s="9"/>
      <c r="JT114" s="43"/>
      <c r="JU114" s="9"/>
      <c r="JV114" s="43"/>
      <c r="JW114" s="9"/>
      <c r="JX114" s="43"/>
      <c r="JY114" s="9"/>
      <c r="JZ114" s="43"/>
      <c r="KA114" s="9"/>
      <c r="KB114" s="43"/>
      <c r="KC114" s="9"/>
      <c r="KD114" s="43"/>
      <c r="KE114" s="9"/>
      <c r="KF114" s="43"/>
      <c r="KG114" s="9"/>
      <c r="KH114" s="43"/>
      <c r="KI114" s="9"/>
      <c r="KJ114" s="43"/>
      <c r="KK114" s="9"/>
      <c r="KL114" s="43"/>
      <c r="KM114" s="9"/>
      <c r="KN114" s="43"/>
      <c r="KO114" s="9"/>
      <c r="KP114" s="43"/>
      <c r="KQ114" s="9"/>
      <c r="KR114" s="43">
        <f>SUM(INDEX('egyeni-ranglista'!$1:$1048576,MATCH($A114,'egyeni-ranglista'!$A:$A,0),KR$279):INDEX('egyeni-ranglista'!$1:$1048576,MATCH($A114,'egyeni-ranglista'!$A:$A,0),KR$280))</f>
        <v>20.720172670353453</v>
      </c>
      <c r="KS114" s="9" t="s">
        <v>1471</v>
      </c>
      <c r="KT114" s="43"/>
      <c r="KU114" s="9"/>
      <c r="KV114" s="43"/>
      <c r="KW114" s="9"/>
      <c r="KX114" s="43"/>
      <c r="KY114" s="9"/>
      <c r="KZ114" s="43"/>
      <c r="LA114" s="9"/>
      <c r="LB114" s="43"/>
      <c r="LC114" s="9"/>
      <c r="LD114" s="43"/>
      <c r="LE114" s="9"/>
      <c r="LF114" s="43"/>
      <c r="LG114" s="9"/>
      <c r="LH114" s="43"/>
      <c r="LI114" s="9"/>
      <c r="LJ114" s="43"/>
      <c r="LK114" s="9"/>
      <c r="LL114" s="43"/>
      <c r="LM114" s="9"/>
      <c r="LN114" s="43"/>
      <c r="LO114" s="9"/>
      <c r="LP114" s="43"/>
      <c r="LQ114" s="9"/>
      <c r="LR114" s="43"/>
      <c r="LS114" s="9"/>
      <c r="LT114" s="43"/>
      <c r="LU114" s="9"/>
      <c r="LV114" s="43"/>
      <c r="LW114" s="9"/>
      <c r="LX114" s="43"/>
      <c r="LY114" s="9"/>
      <c r="LZ114" s="43"/>
      <c r="MA114" s="9"/>
      <c r="MB114" s="43">
        <f>SUM(INDEX('egyeni-ranglista'!$1:$1048576,MATCH($A114,'egyeni-ranglista'!$A:$A,0),MB$279):INDEX('egyeni-ranglista'!$1:$1048576,MATCH($A114,'egyeni-ranglista'!$A:$A,0),MB$280))</f>
        <v>4.1028871478520612</v>
      </c>
      <c r="MC114" s="9" t="s">
        <v>1471</v>
      </c>
      <c r="MD114" s="43"/>
      <c r="ME114" s="9"/>
      <c r="MF114" s="43"/>
      <c r="MG114" s="9"/>
      <c r="MH114" s="43"/>
      <c r="MI114" s="9"/>
      <c r="MJ114" s="43"/>
      <c r="MK114" s="9"/>
      <c r="ML114" s="43"/>
      <c r="MM114" s="9"/>
      <c r="MN114" s="43"/>
      <c r="MO114" s="9"/>
      <c r="MP114" s="43"/>
      <c r="MQ114" s="9"/>
      <c r="MR114" s="43"/>
      <c r="MS114" s="9"/>
      <c r="MT114" s="43"/>
      <c r="MU114" s="9"/>
    </row>
    <row r="115" spans="1:359">
      <c r="A115" s="1" t="s">
        <v>171</v>
      </c>
      <c r="C115" s="9"/>
      <c r="E115" s="7" t="s">
        <v>97</v>
      </c>
      <c r="F115" s="43">
        <v>3.8</v>
      </c>
      <c r="G115" s="7" t="s">
        <v>97</v>
      </c>
      <c r="H115" s="43" t="s">
        <v>206</v>
      </c>
      <c r="K115" s="7" t="s">
        <v>97</v>
      </c>
      <c r="L115" s="43"/>
      <c r="M115" s="9"/>
      <c r="N115" s="43">
        <v>6.0427561975175479</v>
      </c>
      <c r="O115" s="7" t="s">
        <v>97</v>
      </c>
      <c r="P115" s="43" t="s">
        <v>206</v>
      </c>
      <c r="R115" s="43" t="s">
        <v>206</v>
      </c>
      <c r="T115" s="43"/>
      <c r="U115" s="7" t="s">
        <v>97</v>
      </c>
      <c r="V115" s="43"/>
      <c r="W115" s="9"/>
      <c r="X115" s="43"/>
      <c r="Y115" s="9"/>
      <c r="Z115" s="43"/>
      <c r="AA115" s="9"/>
      <c r="AB115" s="43" t="s">
        <v>206</v>
      </c>
      <c r="AD115" s="43" t="s">
        <v>206</v>
      </c>
      <c r="AR115" s="9"/>
      <c r="AS115" s="9"/>
      <c r="BD115" s="43">
        <f>SUM(INDEX('egyeni-ranglista'!$1:$1048576,MATCH($A115,'egyeni-ranglista'!$A:$A,0),BD$279):INDEX('egyeni-ranglista'!$1:$1048576,MATCH($A115,'egyeni-ranglista'!$A:$A,0),BD$280))</f>
        <v>29.324979228152984</v>
      </c>
      <c r="BE115" s="13" t="s">
        <v>635</v>
      </c>
      <c r="BF115" s="43"/>
      <c r="BG115" s="9"/>
      <c r="BH115" s="43">
        <f>SUM(INDEX('egyeni-ranglista'!$1:$1048576,MATCH($A115,'egyeni-ranglista'!$A:$A,0),BH$279):INDEX('egyeni-ranglista'!$1:$1048576,MATCH($A115,'egyeni-ranglista'!$A:$A,0),BH$280))</f>
        <v>29.324979228152984</v>
      </c>
      <c r="BI115" s="9" t="s">
        <v>1230</v>
      </c>
      <c r="BJ115" s="43"/>
      <c r="BK115" s="9"/>
      <c r="BL115" s="43"/>
      <c r="BM115" s="9"/>
      <c r="BN115" s="43">
        <f>SUM(INDEX('egyeni-ranglista'!$1:$1048576,MATCH($A115,'egyeni-ranglista'!$A:$A,0),BN$279):INDEX('egyeni-ranglista'!$1:$1048576,MATCH($A115,'egyeni-ranglista'!$A:$A,0),BN$280))</f>
        <v>29.324979228152984</v>
      </c>
      <c r="BO115" s="9" t="s">
        <v>1230</v>
      </c>
      <c r="BP115" s="43"/>
      <c r="BQ115" s="9"/>
      <c r="BR115" s="43"/>
      <c r="BS115" s="9"/>
      <c r="BT115" s="43"/>
      <c r="BU115" s="9"/>
      <c r="BV115" s="43"/>
      <c r="BW115" s="9"/>
      <c r="BX115" s="43"/>
      <c r="BY115" s="9"/>
      <c r="BZ115" s="43"/>
      <c r="CA115" s="9"/>
      <c r="CB115" s="43">
        <f>SUM(INDEX('egyeni-ranglista'!$1:$1048576,MATCH($A115,'egyeni-ranglista'!$A:$A,0),CB$279):INDEX('egyeni-ranglista'!$1:$1048576,MATCH($A115,'egyeni-ranglista'!$A:$A,0),CB$280))</f>
        <v>8.1480983461017136</v>
      </c>
      <c r="CC115" s="9" t="s">
        <v>1230</v>
      </c>
      <c r="CD115" s="43"/>
      <c r="CE115" s="9"/>
      <c r="CF115" s="43"/>
      <c r="CG115" s="9"/>
      <c r="CH115" s="43"/>
      <c r="CI115" s="9"/>
      <c r="CJ115" s="43"/>
      <c r="CK115" s="9"/>
      <c r="CL115" s="43"/>
      <c r="CM115" s="9"/>
      <c r="CN115" s="43"/>
      <c r="CO115" s="9"/>
      <c r="CP115" s="43"/>
      <c r="CQ115" s="9"/>
      <c r="CR115" s="43"/>
      <c r="CS115" s="9"/>
      <c r="CT115" s="43"/>
      <c r="CU115" s="9"/>
      <c r="CV115" s="43">
        <f>SUM(INDEX('egyeni-ranglista'!$1:$1048576,MATCH($A115,'egyeni-ranglista'!$A:$A,0),CV$279):INDEX('egyeni-ranglista'!$1:$1048576,MATCH($A115,'egyeni-ranglista'!$A:$A,0),CV$280))</f>
        <v>9.2865087104204029</v>
      </c>
      <c r="CW115" s="1" t="s">
        <v>171</v>
      </c>
      <c r="CX115" s="43"/>
      <c r="CY115" s="9"/>
      <c r="CZ115" s="43"/>
      <c r="DA115" s="9"/>
      <c r="DB115" s="43"/>
      <c r="DD115" s="43"/>
      <c r="DF115" s="43"/>
      <c r="DH115" s="43"/>
      <c r="DJ115" s="43"/>
      <c r="DL115" s="43"/>
      <c r="DN115" s="43"/>
      <c r="DO115" s="43"/>
      <c r="DP115" s="43"/>
      <c r="DQ115" s="9"/>
      <c r="DT115" s="43">
        <f>SUM(INDEX('egyeni-ranglista'!$1:$1048576,MATCH($A115,'egyeni-ranglista'!$A:$A,0),DT$279):INDEX('egyeni-ranglista'!$1:$1048576,MATCH($A115,'egyeni-ranglista'!$A:$A,0),DT$280))</f>
        <v>9.2865087104204029</v>
      </c>
      <c r="DU115" s="10" t="s">
        <v>1230</v>
      </c>
      <c r="DV115" s="43"/>
      <c r="DW115" s="43"/>
      <c r="DX115" s="43"/>
      <c r="DY115" s="43"/>
      <c r="DZ115" s="43"/>
      <c r="EA115" s="9"/>
      <c r="EB115" s="43"/>
      <c r="ED115" s="43"/>
      <c r="EE115" s="9"/>
      <c r="EF115" s="43"/>
      <c r="EG115" s="226"/>
      <c r="EH115" s="43"/>
      <c r="EI115" s="226"/>
      <c r="EJ115" s="43"/>
      <c r="EK115" s="226"/>
      <c r="EL115" s="43"/>
      <c r="EM115" s="9"/>
      <c r="EN115" s="43">
        <f>SUM(INDEX('egyeni-ranglista'!$1:$1048576,MATCH($A115,'egyeni-ranglista'!$A:$A,0),EN$279):INDEX('egyeni-ranglista'!$1:$1048576,MATCH($A115,'egyeni-ranglista'!$A:$A,0),EN$280))</f>
        <v>1.1384103643186885</v>
      </c>
      <c r="EO115" s="10" t="s">
        <v>1230</v>
      </c>
      <c r="EP115" s="43"/>
      <c r="EQ115" s="226"/>
      <c r="ER115" s="43"/>
      <c r="ET115" s="43"/>
      <c r="EU115" s="226"/>
      <c r="EV115" s="43"/>
      <c r="EW115" s="226"/>
      <c r="EX115" s="43"/>
      <c r="EY115" s="226"/>
      <c r="EZ115" s="43"/>
      <c r="FA115" s="226"/>
      <c r="FB115" s="43"/>
      <c r="FC115" s="226"/>
      <c r="FD115" s="43"/>
      <c r="FE115" s="226"/>
      <c r="FF115" s="43"/>
      <c r="FG115" s="9"/>
      <c r="FH115" s="43"/>
      <c r="FI115" s="9"/>
      <c r="FJ115" s="43"/>
      <c r="FL115" s="43"/>
      <c r="FM115" s="9"/>
      <c r="FN115" s="43"/>
      <c r="FO115" s="226"/>
      <c r="FP115" s="43"/>
      <c r="FQ115" s="9"/>
      <c r="FR115" s="43"/>
      <c r="FS115" s="9"/>
      <c r="FT115" s="43"/>
      <c r="FU115" s="9"/>
      <c r="FV115" s="43"/>
      <c r="FW115" s="9"/>
      <c r="FX115" s="43"/>
      <c r="FY115" s="9"/>
      <c r="FZ115" s="43"/>
      <c r="GA115" s="9"/>
      <c r="GB115" s="43"/>
      <c r="GC115" s="9"/>
      <c r="GD115" s="43"/>
      <c r="GE115" s="9"/>
      <c r="GF115" s="43"/>
      <c r="GG115" s="9"/>
      <c r="GH115" s="43"/>
      <c r="GI115" s="9"/>
      <c r="GJ115" s="43"/>
      <c r="GK115" s="9"/>
      <c r="GL115" s="43"/>
      <c r="GM115" s="9"/>
      <c r="GN115" s="43"/>
      <c r="GO115" s="9"/>
      <c r="GP115" s="43"/>
      <c r="GQ115" s="9"/>
      <c r="GR115" s="43"/>
      <c r="GS115" s="9"/>
      <c r="GT115" s="43"/>
      <c r="GU115" s="9"/>
      <c r="GV115" s="43"/>
      <c r="GW115" s="9"/>
      <c r="GX115" s="43"/>
      <c r="GY115" s="9"/>
      <c r="GZ115" s="43"/>
      <c r="HA115" s="9"/>
      <c r="HB115" s="43"/>
      <c r="HC115" s="9"/>
      <c r="HD115" s="43"/>
      <c r="HE115" s="9"/>
      <c r="HF115" s="43"/>
      <c r="HG115" s="9"/>
      <c r="HH115" s="43"/>
      <c r="HI115" s="9"/>
      <c r="HJ115" s="43"/>
      <c r="HK115" s="9"/>
      <c r="HL115" s="43"/>
      <c r="HM115" s="9"/>
      <c r="HN115" s="43"/>
      <c r="HO115" s="9"/>
      <c r="HP115" s="43"/>
      <c r="HQ115" s="9"/>
      <c r="HR115" s="43"/>
      <c r="HS115" s="9"/>
      <c r="HT115" s="43"/>
      <c r="HU115" s="9"/>
      <c r="HV115" s="43"/>
      <c r="HW115" s="9"/>
      <c r="HX115" s="43"/>
      <c r="HY115" s="9"/>
      <c r="HZ115" s="43"/>
      <c r="IA115" s="9"/>
      <c r="IB115" s="43"/>
      <c r="IC115" s="9"/>
      <c r="ID115" s="43"/>
      <c r="IE115" s="9"/>
      <c r="IF115" s="43"/>
      <c r="IG115" s="9"/>
      <c r="IH115" s="43"/>
      <c r="II115" s="9"/>
      <c r="IJ115" s="43"/>
      <c r="IK115" s="9"/>
      <c r="IL115" s="43"/>
      <c r="IM115" s="9"/>
      <c r="IN115" s="43"/>
      <c r="IO115" s="9"/>
      <c r="IP115" s="43"/>
      <c r="IQ115" s="9"/>
      <c r="IR115" s="43"/>
      <c r="IS115" s="9"/>
      <c r="IT115" s="43"/>
      <c r="IU115" s="9"/>
      <c r="IV115" s="43"/>
      <c r="IW115" s="9"/>
      <c r="IX115" s="43"/>
      <c r="IY115" s="9"/>
      <c r="IZ115" s="43"/>
      <c r="JA115" s="9"/>
      <c r="JB115" s="43"/>
      <c r="JC115" s="9"/>
      <c r="JD115" s="43"/>
      <c r="JE115" s="9"/>
      <c r="JF115" s="43"/>
      <c r="JG115" s="9"/>
      <c r="JH115" s="43"/>
      <c r="JI115" s="9"/>
      <c r="JJ115" s="43"/>
      <c r="JK115" s="9"/>
      <c r="JL115" s="43"/>
      <c r="JM115" s="9"/>
      <c r="JN115" s="43"/>
      <c r="JO115" s="9"/>
      <c r="JP115" s="43"/>
      <c r="JQ115" s="9"/>
      <c r="JR115" s="43"/>
      <c r="JS115" s="9"/>
      <c r="JT115" s="43"/>
      <c r="JU115" s="9"/>
      <c r="JV115" s="43"/>
      <c r="JW115" s="9"/>
      <c r="JX115" s="43"/>
      <c r="JY115" s="9"/>
      <c r="JZ115" s="43"/>
      <c r="KA115" s="9"/>
      <c r="KB115" s="43"/>
      <c r="KC115" s="9"/>
      <c r="KD115" s="43"/>
      <c r="KE115" s="9"/>
      <c r="KF115" s="43"/>
      <c r="KG115" s="9"/>
      <c r="KH115" s="43"/>
      <c r="KI115" s="9"/>
      <c r="KJ115" s="43"/>
      <c r="KK115" s="9"/>
      <c r="KL115" s="43"/>
      <c r="KM115" s="9"/>
      <c r="KN115" s="43"/>
      <c r="KO115" s="9"/>
      <c r="KP115" s="43"/>
      <c r="KQ115" s="9"/>
      <c r="KR115" s="43"/>
      <c r="KS115" s="9"/>
      <c r="KT115" s="43"/>
      <c r="KU115" s="9"/>
      <c r="KV115" s="43"/>
      <c r="KW115" s="9"/>
      <c r="KX115" s="43"/>
      <c r="KY115" s="9"/>
      <c r="KZ115" s="43"/>
      <c r="LA115" s="9"/>
      <c r="LB115" s="43"/>
      <c r="LC115" s="9"/>
      <c r="LD115" s="43"/>
      <c r="LE115" s="9"/>
      <c r="LF115" s="43"/>
      <c r="LG115" s="9"/>
      <c r="LH115" s="43"/>
      <c r="LI115" s="9"/>
      <c r="LJ115" s="43"/>
      <c r="LK115" s="9"/>
      <c r="LL115" s="43"/>
      <c r="LM115" s="9"/>
      <c r="LN115" s="43"/>
      <c r="LO115" s="9"/>
      <c r="LP115" s="43"/>
      <c r="LQ115" s="9"/>
      <c r="LR115" s="43"/>
      <c r="LS115" s="9"/>
      <c r="LT115" s="43"/>
      <c r="LU115" s="9"/>
      <c r="LV115" s="43"/>
      <c r="LW115" s="9"/>
      <c r="LX115" s="43"/>
      <c r="LY115" s="9"/>
      <c r="LZ115" s="43"/>
      <c r="MA115" s="9"/>
      <c r="MB115" s="43"/>
      <c r="MC115" s="9"/>
      <c r="MD115" s="43"/>
      <c r="ME115" s="9"/>
      <c r="MF115" s="43"/>
      <c r="MG115" s="9"/>
      <c r="MH115" s="43"/>
      <c r="MI115" s="9"/>
      <c r="MJ115" s="43"/>
      <c r="MK115" s="9"/>
      <c r="ML115" s="43"/>
      <c r="MM115" s="9"/>
      <c r="MN115" s="43"/>
      <c r="MO115" s="9"/>
      <c r="MP115" s="43"/>
      <c r="MQ115" s="9"/>
      <c r="MR115" s="43"/>
      <c r="MS115" s="9"/>
      <c r="MT115" s="43"/>
      <c r="MU115" s="9"/>
    </row>
    <row r="116" spans="1:359">
      <c r="A116" s="32" t="s">
        <v>126</v>
      </c>
      <c r="F116" s="43" t="s">
        <v>206</v>
      </c>
      <c r="H116" s="43" t="s">
        <v>206</v>
      </c>
      <c r="J116" s="43" t="s">
        <v>206</v>
      </c>
      <c r="L116" s="43"/>
      <c r="M116" s="9"/>
      <c r="N116" s="43"/>
      <c r="O116" s="9" t="s">
        <v>124</v>
      </c>
      <c r="P116" s="43"/>
      <c r="Q116" s="9" t="s">
        <v>124</v>
      </c>
      <c r="R116" s="43" t="s">
        <v>206</v>
      </c>
      <c r="T116" s="43" t="s">
        <v>206</v>
      </c>
      <c r="V116" s="43"/>
      <c r="W116" s="9"/>
      <c r="X116" s="43"/>
      <c r="Y116" s="9"/>
      <c r="Z116" s="43"/>
      <c r="AA116" s="9"/>
      <c r="AB116" s="43"/>
      <c r="AC116" s="1" t="s">
        <v>35</v>
      </c>
      <c r="AD116" s="43" t="s">
        <v>206</v>
      </c>
      <c r="AR116" s="9"/>
      <c r="AS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43">
        <f>SUM(INDEX('egyeni-ranglista'!$1:$1048576,MATCH($A116,'egyeni-ranglista'!$A:$A,0),BX$279):INDEX('egyeni-ranglista'!$1:$1048576,MATCH($A116,'egyeni-ranglista'!$A:$A,0),BX$280))</f>
        <v>3.0869847776067649</v>
      </c>
      <c r="BY116" s="49" t="s">
        <v>124</v>
      </c>
      <c r="BZ116" s="43"/>
      <c r="CA116" s="9"/>
      <c r="CB116" s="43">
        <f>SUM(INDEX('egyeni-ranglista'!$1:$1048576,MATCH($A116,'egyeni-ranglista'!$A:$A,0),CB$279):INDEX('egyeni-ranglista'!$1:$1048576,MATCH($A116,'egyeni-ranglista'!$A:$A,0),CB$280))</f>
        <v>5.3765312952830273</v>
      </c>
      <c r="CC116" s="49" t="s">
        <v>124</v>
      </c>
      <c r="CD116" s="43"/>
      <c r="CE116" s="9"/>
      <c r="CF116" s="43"/>
      <c r="CG116" s="9"/>
      <c r="CH116" s="43"/>
      <c r="CI116" s="9"/>
      <c r="CJ116" s="43"/>
      <c r="CK116" s="9"/>
      <c r="CL116" s="43"/>
      <c r="CM116" s="9"/>
      <c r="CN116" s="43"/>
      <c r="CO116" s="9"/>
      <c r="CP116" s="43"/>
      <c r="CQ116" s="9"/>
      <c r="CR116" s="43"/>
      <c r="CS116" s="9"/>
      <c r="CT116" s="43"/>
      <c r="CU116" s="9"/>
      <c r="CV116" s="43">
        <f>SUM(INDEX('egyeni-ranglista'!$1:$1048576,MATCH($A116,'egyeni-ranglista'!$A:$A,0),CV$279):INDEX('egyeni-ranglista'!$1:$1048576,MATCH($A116,'egyeni-ranglista'!$A:$A,0),CV$280))</f>
        <v>5.11158223564337</v>
      </c>
      <c r="CW116" s="9" t="s">
        <v>126</v>
      </c>
      <c r="CX116" s="43"/>
      <c r="CY116" s="9"/>
      <c r="CZ116" s="43">
        <f>SUM(INDEX('egyeni-ranglista'!$1:$1048576,MATCH($A116,'egyeni-ranglista'!$A:$A,0),CZ$279):INDEX('egyeni-ranglista'!$1:$1048576,MATCH($A116,'egyeni-ranglista'!$A:$A,0),CZ$280))</f>
        <v>5.11158223564337</v>
      </c>
      <c r="DA116" s="49" t="s">
        <v>124</v>
      </c>
      <c r="DB116" s="43"/>
      <c r="DD116" s="43"/>
      <c r="DF116" s="43"/>
      <c r="DH116" s="43"/>
      <c r="DJ116" s="43"/>
      <c r="DL116" s="43"/>
      <c r="DN116" s="43">
        <f>SUM(INDEX('egyeni-ranglista'!$1:$1048576,MATCH($A116,'egyeni-ranglista'!$A:$A,0),DN$279):INDEX('egyeni-ranglista'!$1:$1048576,MATCH($A116,'egyeni-ranglista'!$A:$A,0),DN$280))</f>
        <v>5.11158223564337</v>
      </c>
      <c r="DO116" s="49" t="s">
        <v>124</v>
      </c>
      <c r="DP116" s="9"/>
      <c r="DQ116" s="9"/>
      <c r="DT116" s="43">
        <f>SUM(INDEX('egyeni-ranglista'!$1:$1048576,MATCH($A116,'egyeni-ranglista'!$A:$A,0),DT$279):INDEX('egyeni-ranglista'!$1:$1048576,MATCH($A116,'egyeni-ranglista'!$A:$A,0),DT$280))</f>
        <v>5.11158223564337</v>
      </c>
      <c r="DU116" s="240" t="s">
        <v>124</v>
      </c>
      <c r="DZ116" s="43"/>
      <c r="EA116" s="9"/>
      <c r="EB116" s="43">
        <f>SUM(INDEX('egyeni-ranglista'!$1:$1048576,MATCH($A116,'egyeni-ranglista'!$A:$A,0),EB$279):INDEX('egyeni-ranglista'!$1:$1048576,MATCH($A116,'egyeni-ranglista'!$A:$A,0),EB$280))</f>
        <v>7.4727362838523419</v>
      </c>
      <c r="EC116" s="240" t="s">
        <v>124</v>
      </c>
      <c r="ED116" s="43"/>
      <c r="EE116" s="9"/>
      <c r="EF116" s="43">
        <f>SUM(INDEX('egyeni-ranglista'!$1:$1048576,MATCH($A116,'egyeni-ranglista'!$A:$A,0),EF$279):INDEX('egyeni-ranglista'!$1:$1048576,MATCH($A116,'egyeni-ranglista'!$A:$A,0),EF$280))</f>
        <v>9.7593253098239181</v>
      </c>
      <c r="EG116" s="240" t="s">
        <v>124</v>
      </c>
      <c r="EL116" s="43"/>
      <c r="EM116" s="9"/>
      <c r="EN116" s="43">
        <f>SUM(INDEX('egyeni-ranglista'!$1:$1048576,MATCH($A116,'egyeni-ranglista'!$A:$A,0),EN$279):INDEX('egyeni-ranglista'!$1:$1048576,MATCH($A116,'egyeni-ranglista'!$A:$A,0),EN$280))</f>
        <v>14.329747549050941</v>
      </c>
      <c r="EO116" s="240" t="s">
        <v>124</v>
      </c>
      <c r="ET116" s="43">
        <f>SUM(INDEX('egyeni-ranglista'!$1:$1048576,MATCH($A116,'egyeni-ranglista'!$A:$A,0),ET$279):INDEX('egyeni-ranglista'!$1:$1048576,MATCH($A116,'egyeni-ranglista'!$A:$A,0),ET$280))</f>
        <v>25.365223342734044</v>
      </c>
      <c r="EU116" s="240" t="s">
        <v>124</v>
      </c>
      <c r="FF116" s="43"/>
      <c r="FG116" s="9"/>
      <c r="FH116" s="43"/>
      <c r="FI116" s="9"/>
      <c r="FJ116" s="43">
        <f>SUM(INDEX('egyeni-ranglista'!$1:$1048576,MATCH($A116,'egyeni-ranglista'!$A:$A,0),FJ$279):INDEX('egyeni-ranglista'!$1:$1048576,MATCH($A116,'egyeni-ranglista'!$A:$A,0),FJ$280))</f>
        <v>25.365223342734044</v>
      </c>
      <c r="FK116" s="32" t="s">
        <v>126</v>
      </c>
      <c r="FL116" s="43"/>
      <c r="FM116" s="9"/>
      <c r="FP116" s="43"/>
      <c r="FQ116" s="9"/>
      <c r="FR116" s="43"/>
      <c r="FS116" s="9"/>
      <c r="FT116" s="43"/>
      <c r="FU116" s="9"/>
      <c r="FV116" s="43"/>
      <c r="FW116" s="9"/>
      <c r="FX116" s="43"/>
      <c r="FY116" s="9"/>
      <c r="FZ116" s="43"/>
      <c r="GA116" s="9"/>
      <c r="GB116" s="43">
        <f>SUM(INDEX('egyeni-ranglista'!$1:$1048576,MATCH($A116,'egyeni-ranglista'!$A:$A,0),GB$279):INDEX('egyeni-ranglista'!$1:$1048576,MATCH($A116,'egyeni-ranglista'!$A:$A,0),GB$280))</f>
        <v>23.004069294525074</v>
      </c>
      <c r="GC116" s="9" t="s">
        <v>124</v>
      </c>
      <c r="GD116" s="43"/>
      <c r="GE116" s="9"/>
      <c r="GF116" s="43"/>
      <c r="GG116" s="9"/>
      <c r="GH116" s="43"/>
      <c r="GI116" s="9"/>
      <c r="GJ116" s="43"/>
      <c r="GK116" s="9"/>
      <c r="GL116" s="43"/>
      <c r="GM116" s="9"/>
      <c r="GN116" s="43"/>
      <c r="GO116" s="9"/>
      <c r="GP116" s="43"/>
      <c r="GQ116" s="9"/>
      <c r="GR116" s="43"/>
      <c r="GS116" s="9"/>
      <c r="GT116" s="43"/>
      <c r="GU116" s="9"/>
      <c r="GV116" s="43"/>
      <c r="GW116" s="9"/>
      <c r="GX116" s="43"/>
      <c r="GY116" s="9"/>
      <c r="GZ116" s="43"/>
      <c r="HA116" s="9"/>
      <c r="HB116" s="43"/>
      <c r="HC116" s="9"/>
      <c r="HD116" s="43"/>
      <c r="HE116" s="9"/>
      <c r="HF116" s="43"/>
      <c r="HG116" s="9"/>
      <c r="HH116" s="43"/>
      <c r="HI116" s="9"/>
      <c r="HJ116" s="43"/>
      <c r="HK116" s="9"/>
      <c r="HL116" s="43"/>
      <c r="HM116" s="9"/>
      <c r="HN116" s="43"/>
      <c r="HO116" s="9"/>
      <c r="HP116" s="43">
        <f>SUM(INDEX('egyeni-ranglista'!$1:$1048576,MATCH($A116,'egyeni-ranglista'!$A:$A,0),HP$279):INDEX('egyeni-ranglista'!$1:$1048576,MATCH($A116,'egyeni-ranglista'!$A:$A,0),HP$280))</f>
        <v>0</v>
      </c>
      <c r="HQ116" s="9" t="s">
        <v>124</v>
      </c>
      <c r="HR116" s="43"/>
      <c r="HS116" s="9"/>
      <c r="HT116" s="43">
        <f>SUM(INDEX('egyeni-ranglista'!$1:$1048576,MATCH($A116,'egyeni-ranglista'!$A:$A,0),HT$279):INDEX('egyeni-ranglista'!$1:$1048576,MATCH($A116,'egyeni-ranglista'!$A:$A,0),HT$280))</f>
        <v>2.6849334397596749</v>
      </c>
      <c r="HU116" s="9" t="s">
        <v>126</v>
      </c>
      <c r="HV116" s="43"/>
      <c r="HW116" s="9"/>
      <c r="HX116" s="43"/>
      <c r="HY116" s="9"/>
      <c r="HZ116" s="43"/>
      <c r="IA116" s="9"/>
      <c r="IB116" s="43"/>
      <c r="IC116" s="9"/>
      <c r="ID116" s="43"/>
      <c r="IE116" s="9"/>
      <c r="IF116" s="43"/>
      <c r="IG116" s="9"/>
      <c r="IH116" s="43"/>
      <c r="II116" s="9"/>
      <c r="IJ116" s="43">
        <f>SUM(INDEX('egyeni-ranglista'!$1:$1048576,MATCH($A116,'egyeni-ranglista'!$A:$A,0),IJ$279):INDEX('egyeni-ranglista'!$1:$1048576,MATCH($A116,'egyeni-ranglista'!$A:$A,0),IJ$280))</f>
        <v>2.6849334397596749</v>
      </c>
      <c r="IK116" s="9" t="s">
        <v>124</v>
      </c>
      <c r="IL116" s="43"/>
      <c r="IM116" s="9"/>
      <c r="IN116" s="43"/>
      <c r="IO116" s="9"/>
      <c r="IP116" s="43"/>
      <c r="IQ116" s="9"/>
      <c r="IR116" s="43"/>
      <c r="IS116" s="9"/>
      <c r="IT116" s="43"/>
      <c r="IU116" s="9"/>
      <c r="IV116" s="43"/>
      <c r="IW116" s="9"/>
      <c r="IX116" s="43"/>
      <c r="IY116" s="9"/>
      <c r="IZ116" s="43"/>
      <c r="JA116" s="9"/>
      <c r="JB116" s="43">
        <f>SUM(INDEX('egyeni-ranglista'!$1:$1048576,MATCH($A116,'egyeni-ranglista'!$A:$A,0),JB$279):INDEX('egyeni-ranglista'!$1:$1048576,MATCH($A116,'egyeni-ranglista'!$A:$A,0),JB$280))</f>
        <v>3.550341507341078</v>
      </c>
      <c r="JC116" s="9" t="s">
        <v>124</v>
      </c>
      <c r="JD116" s="43"/>
      <c r="JE116" s="9"/>
      <c r="JF116" s="43"/>
      <c r="JG116" s="9"/>
      <c r="JH116" s="43"/>
      <c r="JI116" s="9"/>
      <c r="JJ116" s="43"/>
      <c r="JK116" s="9"/>
      <c r="JL116" s="43"/>
      <c r="JM116" s="9"/>
      <c r="JN116" s="43"/>
      <c r="JO116" s="9"/>
      <c r="JP116" s="43"/>
      <c r="JQ116" s="9"/>
      <c r="JR116" s="43">
        <f>SUM(INDEX('egyeni-ranglista'!$1:$1048576,MATCH($A116,'egyeni-ranglista'!$A:$A,0),JR$279):INDEX('egyeni-ranglista'!$1:$1048576,MATCH($A116,'egyeni-ranglista'!$A:$A,0),JR$280))</f>
        <v>3.550341507341078</v>
      </c>
      <c r="JS116" s="1" t="s">
        <v>124</v>
      </c>
      <c r="JT116" s="43"/>
      <c r="JU116" s="9"/>
      <c r="JV116" s="43"/>
      <c r="JW116" s="9"/>
      <c r="JX116" s="43"/>
      <c r="JY116" s="9"/>
      <c r="JZ116" s="43"/>
      <c r="KA116" s="9"/>
      <c r="KB116" s="43"/>
      <c r="KC116" s="9"/>
      <c r="KD116" s="43"/>
      <c r="KE116" s="9"/>
      <c r="KF116" s="43">
        <f>SUM(INDEX('egyeni-ranglista'!$1:$1048576,MATCH($A116,'egyeni-ranglista'!$A:$A,0),KF$279):INDEX('egyeni-ranglista'!$1:$1048576,MATCH($A116,'egyeni-ranglista'!$A:$A,0),KF$280))</f>
        <v>8.1050719841879335</v>
      </c>
      <c r="KG116" s="9" t="s">
        <v>124</v>
      </c>
      <c r="KH116" s="43"/>
      <c r="KI116" s="9"/>
      <c r="KJ116" s="43"/>
      <c r="KK116" s="9"/>
      <c r="KL116" s="43">
        <f>SUM(INDEX('egyeni-ranglista'!$1:$1048576,MATCH($A116,'egyeni-ranglista'!$A:$A,0),KL$279):INDEX('egyeni-ranglista'!$1:$1048576,MATCH($A116,'egyeni-ranglista'!$A:$A,0),KL$280))</f>
        <v>15.952309614540718</v>
      </c>
      <c r="KM116" s="9" t="s">
        <v>124</v>
      </c>
      <c r="KN116" s="43"/>
      <c r="KO116" s="9"/>
      <c r="KP116" s="43"/>
      <c r="KQ116" s="9"/>
      <c r="KR116" s="43"/>
      <c r="KS116" s="9"/>
      <c r="KT116" s="43"/>
      <c r="KU116" s="9"/>
      <c r="KV116" s="43"/>
      <c r="KW116" s="9"/>
      <c r="KX116" s="43">
        <f>SUM(INDEX('egyeni-ranglista'!$1:$1048576,MATCH($A116,'egyeni-ranglista'!$A:$A,0),KX$279):INDEX('egyeni-ranglista'!$1:$1048576,MATCH($A116,'egyeni-ranglista'!$A:$A,0),KX$280))</f>
        <v>29.764698220235633</v>
      </c>
      <c r="KY116" s="9" t="s">
        <v>126</v>
      </c>
      <c r="KZ116" s="43"/>
      <c r="LA116" s="9"/>
      <c r="LB116" s="43"/>
      <c r="LC116" s="9"/>
      <c r="LD116" s="43"/>
      <c r="LE116" s="9"/>
      <c r="LF116" s="43"/>
      <c r="LG116" s="9"/>
      <c r="LH116" s="43"/>
      <c r="LI116" s="9"/>
      <c r="LJ116" s="43"/>
      <c r="LK116" s="9"/>
      <c r="LL116" s="43"/>
      <c r="LM116" s="9"/>
      <c r="LN116" s="43"/>
      <c r="LO116" s="9"/>
      <c r="LP116" s="43"/>
      <c r="LQ116" s="9"/>
      <c r="LR116" s="43"/>
      <c r="LS116" s="9"/>
      <c r="LT116" s="43"/>
      <c r="LU116" s="9"/>
      <c r="LV116" s="43"/>
      <c r="LW116" s="9"/>
      <c r="LX116" s="43"/>
      <c r="LY116" s="9"/>
      <c r="LZ116" s="43"/>
      <c r="MA116" s="9"/>
      <c r="MB116" s="43">
        <f>SUM(INDEX('egyeni-ranglista'!$1:$1048576,MATCH($A116,'egyeni-ranglista'!$A:$A,0),MB$279):INDEX('egyeni-ranglista'!$1:$1048576,MATCH($A116,'egyeni-ranglista'!$A:$A,0),MB$280))</f>
        <v>26.214356712894556</v>
      </c>
      <c r="MC116" s="9" t="s">
        <v>124</v>
      </c>
      <c r="MD116" s="43"/>
      <c r="ME116" s="9"/>
      <c r="MF116" s="43"/>
      <c r="MG116" s="9"/>
      <c r="MH116" s="43">
        <f>SUM(INDEX('egyeni-ranglista'!$1:$1048576,MATCH($A116,'egyeni-ranglista'!$A:$A,0),MH$279):INDEX('egyeni-ranglista'!$1:$1048576,MATCH($A116,'egyeni-ranglista'!$A:$A,0),MH$280))</f>
        <v>32.181965361802703</v>
      </c>
      <c r="MI116" s="9" t="s">
        <v>124</v>
      </c>
      <c r="MJ116" s="43"/>
      <c r="MK116" s="9"/>
      <c r="ML116" s="43"/>
      <c r="MM116" s="9"/>
      <c r="MN116" s="43"/>
      <c r="MO116" s="9"/>
      <c r="MP116" s="43">
        <f>SUM(INDEX('egyeni-ranglista'!$1:$1048576,MATCH($A116,'egyeni-ranglista'!$A:$A,0),MP$279):INDEX('egyeni-ranglista'!$1:$1048576,MATCH($A116,'egyeni-ranglista'!$A:$A,0),MP$280))</f>
        <v>27.627234884955847</v>
      </c>
      <c r="MQ116" s="9" t="s">
        <v>1647</v>
      </c>
      <c r="MR116" s="43"/>
      <c r="MS116" s="9"/>
      <c r="MT116" s="43"/>
      <c r="MU116" s="9"/>
    </row>
    <row r="117" spans="1:359">
      <c r="A117" s="1" t="s">
        <v>1364</v>
      </c>
      <c r="C117" s="9"/>
      <c r="E117" s="14"/>
      <c r="G117" s="14"/>
      <c r="K117" s="14"/>
      <c r="L117" s="43"/>
      <c r="M117" s="9"/>
      <c r="N117" s="43"/>
      <c r="P117" s="43"/>
      <c r="R117" s="43"/>
      <c r="T117" s="43"/>
      <c r="U117" s="14"/>
      <c r="V117" s="43"/>
      <c r="W117" s="9"/>
      <c r="X117" s="43"/>
      <c r="Y117" s="9"/>
      <c r="Z117" s="43"/>
      <c r="AA117" s="9"/>
      <c r="AB117" s="43"/>
      <c r="AC117" s="54"/>
      <c r="AD117" s="43"/>
      <c r="AE117" s="54"/>
      <c r="AF117" s="43"/>
      <c r="AJ117" s="43"/>
      <c r="AL117" s="43"/>
      <c r="AN117" s="43"/>
      <c r="AO117" s="9"/>
      <c r="AP117" s="43"/>
      <c r="AQ117" s="54"/>
      <c r="AR117" s="43"/>
      <c r="AS117" s="9"/>
      <c r="AY117" s="9"/>
      <c r="BA117" s="9"/>
      <c r="BC117" s="9"/>
      <c r="BD117" s="43"/>
      <c r="BF117" s="43"/>
      <c r="BG117" s="9"/>
      <c r="BH117" s="43"/>
      <c r="BI117" s="14"/>
      <c r="BJ117" s="43"/>
      <c r="BL117" s="43"/>
      <c r="BN117" s="43"/>
      <c r="BP117" s="43"/>
      <c r="BQ117" s="14"/>
      <c r="BR117" s="43"/>
      <c r="BT117" s="43"/>
      <c r="BV117" s="43"/>
      <c r="BW117" s="14"/>
      <c r="BX117" s="43"/>
      <c r="BY117" s="14"/>
      <c r="BZ117" s="43"/>
      <c r="CA117" s="9"/>
      <c r="CB117" s="43"/>
      <c r="CC117" s="9"/>
      <c r="CD117" s="43"/>
      <c r="CE117" s="9"/>
      <c r="CF117" s="43"/>
      <c r="CG117" s="14"/>
      <c r="CH117" s="43"/>
      <c r="CI117" s="9"/>
      <c r="CJ117" s="43"/>
      <c r="CK117" s="9"/>
      <c r="CL117" s="43"/>
      <c r="CM117" s="9"/>
      <c r="CN117" s="43"/>
      <c r="CO117" s="9"/>
      <c r="CP117" s="43"/>
      <c r="CQ117" s="9"/>
      <c r="CR117" s="43"/>
      <c r="CS117" s="9"/>
      <c r="CT117" s="43"/>
      <c r="CU117" s="9"/>
      <c r="CV117" s="43"/>
      <c r="CW117" s="9"/>
      <c r="CX117" s="43"/>
      <c r="CY117" s="9"/>
      <c r="CZ117" s="43"/>
      <c r="DA117" s="9"/>
      <c r="DB117" s="43"/>
      <c r="DD117" s="43"/>
      <c r="DF117" s="43"/>
      <c r="DH117" s="43"/>
      <c r="DI117" s="9"/>
      <c r="DJ117" s="43"/>
      <c r="DK117" s="9"/>
      <c r="DL117" s="43"/>
      <c r="DM117" s="95"/>
      <c r="DN117" s="43"/>
      <c r="DP117" s="43"/>
      <c r="DR117" s="43"/>
      <c r="DT117" s="43"/>
      <c r="DU117" s="242"/>
      <c r="DV117" s="43"/>
      <c r="DX117" s="43"/>
      <c r="DY117" s="239"/>
      <c r="DZ117" s="43"/>
      <c r="EA117" s="9"/>
      <c r="EB117" s="43"/>
      <c r="ED117" s="43"/>
      <c r="EE117" s="9"/>
      <c r="EF117" s="43"/>
      <c r="EG117" s="14"/>
      <c r="EH117" s="43"/>
      <c r="EI117" s="14"/>
      <c r="EL117" s="43"/>
      <c r="EM117" s="9"/>
      <c r="EN117" s="43"/>
      <c r="EO117" s="242"/>
      <c r="ET117" s="43"/>
      <c r="EV117" s="43"/>
      <c r="EX117" s="43"/>
      <c r="EZ117" s="43"/>
      <c r="FB117" s="43"/>
      <c r="FF117" s="43"/>
      <c r="FG117" s="226"/>
      <c r="FH117" s="43"/>
      <c r="FI117" s="9"/>
      <c r="FJ117" s="43"/>
      <c r="FK117" s="9"/>
      <c r="FL117" s="43">
        <f>SUM(INDEX('egyeni-ranglista'!$1:$1048576,MATCH($A117,'egyeni-ranglista'!$A:$A,0),FL$279):INDEX('egyeni-ranglista'!$1:$1048576,MATCH($A117,'egyeni-ranglista'!$A:$A,0),FL$280))</f>
        <v>0</v>
      </c>
      <c r="FM117" s="1" t="s">
        <v>1364</v>
      </c>
      <c r="FP117" s="43"/>
      <c r="FQ117" s="226"/>
      <c r="FR117" s="43"/>
      <c r="FS117" s="9"/>
      <c r="FT117" s="43"/>
      <c r="FU117" s="9"/>
      <c r="FV117" s="43">
        <f>SUM(INDEX('egyeni-ranglista'!$1:$1048576,MATCH($A117,'egyeni-ranglista'!$A:$A,0),FV$279):INDEX('egyeni-ranglista'!$1:$1048576,MATCH($A117,'egyeni-ranglista'!$A:$A,0),FV$280))</f>
        <v>0</v>
      </c>
      <c r="FW117" s="9" t="s">
        <v>574</v>
      </c>
      <c r="FX117" s="43"/>
      <c r="FY117" s="9"/>
      <c r="FZ117" s="43"/>
      <c r="GA117" s="9"/>
      <c r="GB117" s="43">
        <f>SUM(INDEX('egyeni-ranglista'!$1:$1048576,MATCH($A117,'egyeni-ranglista'!$A:$A,0),GB$279):INDEX('egyeni-ranglista'!$1:$1048576,MATCH($A117,'egyeni-ranglista'!$A:$A,0),GB$280))</f>
        <v>0</v>
      </c>
      <c r="GC117" s="9" t="s">
        <v>1431</v>
      </c>
      <c r="GD117" s="43"/>
      <c r="GE117" s="9"/>
      <c r="GF117" s="43"/>
      <c r="GG117" s="9"/>
      <c r="GH117" s="43"/>
      <c r="GI117" s="9"/>
      <c r="GJ117" s="43"/>
      <c r="GK117" s="9"/>
      <c r="GL117" s="43"/>
      <c r="GM117" s="9"/>
      <c r="GN117" s="43"/>
      <c r="GO117" s="9"/>
      <c r="GP117" s="43"/>
      <c r="GQ117" s="9"/>
      <c r="GR117" s="43"/>
      <c r="GS117" s="9"/>
      <c r="GT117" s="43"/>
      <c r="GU117" s="9"/>
      <c r="GV117" s="43"/>
      <c r="GW117" s="9"/>
      <c r="GX117" s="43"/>
      <c r="GY117" s="9"/>
      <c r="GZ117" s="43"/>
      <c r="HA117" s="9"/>
      <c r="HB117" s="43"/>
      <c r="HC117" s="9"/>
      <c r="HD117" s="43"/>
      <c r="HE117" s="9"/>
      <c r="HF117" s="43"/>
      <c r="HG117" s="9"/>
      <c r="HH117" s="43"/>
      <c r="HI117" s="9"/>
      <c r="HJ117" s="43"/>
      <c r="HK117" s="9"/>
      <c r="HL117" s="43"/>
      <c r="HM117" s="9"/>
      <c r="HN117" s="43">
        <f>SUM(INDEX('egyeni-ranglista'!$1:$1048576,MATCH($A117,'egyeni-ranglista'!$A:$A,0),HN$279):INDEX('egyeni-ranglista'!$1:$1048576,MATCH($A117,'egyeni-ranglista'!$A:$A,0),HN$280))</f>
        <v>7.6898252244378584</v>
      </c>
      <c r="HO117" s="9" t="s">
        <v>1502</v>
      </c>
      <c r="HP117" s="43"/>
      <c r="HQ117" s="9"/>
      <c r="HR117" s="43"/>
      <c r="HS117" s="9"/>
      <c r="HT117" s="43"/>
      <c r="HU117" s="9"/>
      <c r="HV117" s="43"/>
      <c r="HW117" s="9"/>
      <c r="HX117" s="43"/>
      <c r="HY117" s="9"/>
      <c r="HZ117" s="43"/>
      <c r="IA117" s="9"/>
      <c r="IB117" s="43"/>
      <c r="IC117" s="9"/>
      <c r="ID117" s="43"/>
      <c r="IE117" s="9"/>
      <c r="IF117" s="43"/>
      <c r="IG117" s="9"/>
      <c r="IH117" s="43"/>
      <c r="II117" s="9"/>
      <c r="IJ117" s="43"/>
      <c r="IK117" s="9"/>
      <c r="IL117" s="43"/>
      <c r="IM117" s="9"/>
      <c r="IN117" s="43"/>
      <c r="IO117" s="9"/>
      <c r="IP117" s="43"/>
      <c r="IQ117" s="9"/>
      <c r="IR117" s="43"/>
      <c r="IS117" s="9"/>
      <c r="IT117" s="43"/>
      <c r="IU117" s="9"/>
      <c r="IV117" s="43"/>
      <c r="IW117" s="9"/>
      <c r="IX117" s="43"/>
      <c r="IY117" s="9"/>
      <c r="IZ117" s="43"/>
      <c r="JA117" s="9"/>
      <c r="JB117" s="43"/>
      <c r="JC117" s="9"/>
      <c r="JD117" s="43"/>
      <c r="JE117" s="9"/>
      <c r="JF117" s="43"/>
      <c r="JG117" s="9"/>
      <c r="JH117" s="43"/>
      <c r="JI117" s="9"/>
      <c r="JJ117" s="43"/>
      <c r="JK117" s="9"/>
      <c r="JL117" s="43"/>
      <c r="JM117" s="9"/>
      <c r="JN117" s="43"/>
      <c r="JO117" s="9"/>
      <c r="JP117" s="43"/>
      <c r="JQ117" s="9"/>
      <c r="JR117" s="43"/>
      <c r="JS117" s="9"/>
      <c r="JT117" s="43"/>
      <c r="JU117" s="9"/>
      <c r="JV117" s="43"/>
      <c r="JW117" s="9"/>
      <c r="JX117" s="43"/>
      <c r="JY117" s="9"/>
      <c r="JZ117" s="43"/>
      <c r="KA117" s="9"/>
      <c r="KB117" s="43"/>
      <c r="KC117" s="9"/>
      <c r="KD117" s="43"/>
      <c r="KE117" s="9"/>
      <c r="KF117" s="43"/>
      <c r="KG117" s="9"/>
      <c r="KH117" s="43"/>
      <c r="KI117" s="9"/>
      <c r="KJ117" s="43"/>
      <c r="KK117" s="9"/>
      <c r="KL117" s="43"/>
      <c r="KM117" s="9"/>
      <c r="KN117" s="43"/>
      <c r="KO117" s="9"/>
      <c r="KP117" s="43"/>
      <c r="KQ117" s="9"/>
      <c r="KR117" s="43"/>
      <c r="KS117" s="9"/>
      <c r="KT117" s="43"/>
      <c r="KU117" s="9"/>
      <c r="KV117" s="43"/>
      <c r="KW117" s="9"/>
      <c r="KX117" s="43"/>
      <c r="KY117" s="9"/>
      <c r="KZ117" s="43"/>
      <c r="LA117" s="9"/>
      <c r="LB117" s="43"/>
      <c r="LC117" s="9"/>
      <c r="LD117" s="43"/>
      <c r="LE117" s="9"/>
      <c r="LF117" s="43"/>
      <c r="LG117" s="9"/>
      <c r="LH117" s="43"/>
      <c r="LI117" s="9"/>
      <c r="LJ117" s="43"/>
      <c r="LK117" s="9"/>
      <c r="LL117" s="43"/>
      <c r="LM117" s="9"/>
      <c r="LN117" s="43"/>
      <c r="LO117" s="9"/>
      <c r="LP117" s="43"/>
      <c r="LQ117" s="9"/>
      <c r="LR117" s="43"/>
      <c r="LS117" s="9"/>
      <c r="LT117" s="43"/>
      <c r="LU117" s="9"/>
      <c r="LV117" s="43"/>
      <c r="LW117" s="9"/>
      <c r="LX117" s="43"/>
      <c r="LY117" s="9"/>
      <c r="LZ117" s="43"/>
      <c r="MA117" s="9"/>
      <c r="MB117" s="43"/>
      <c r="MC117" s="9"/>
      <c r="MD117" s="43"/>
      <c r="ME117" s="9"/>
      <c r="MF117" s="43"/>
      <c r="MG117" s="9"/>
      <c r="MH117" s="43"/>
      <c r="MI117" s="9"/>
      <c r="MJ117" s="43"/>
      <c r="MK117" s="9"/>
      <c r="ML117" s="43"/>
      <c r="MM117" s="9"/>
      <c r="MN117" s="43"/>
      <c r="MO117" s="9"/>
      <c r="MP117" s="43"/>
      <c r="MQ117" s="9"/>
      <c r="MR117" s="43"/>
      <c r="MS117" s="9"/>
      <c r="MT117" s="43"/>
      <c r="MU117" s="9"/>
    </row>
    <row r="118" spans="1:359">
      <c r="A118" s="32" t="s">
        <v>539</v>
      </c>
      <c r="L118" s="43"/>
      <c r="M118" s="9"/>
      <c r="N118" s="43"/>
      <c r="O118" s="9"/>
      <c r="P118" s="43"/>
      <c r="R118" s="43"/>
      <c r="T118" s="43"/>
      <c r="V118" s="43"/>
      <c r="X118" s="43"/>
      <c r="Y118" s="9"/>
      <c r="Z118" s="43"/>
      <c r="AA118" s="9"/>
      <c r="AB118" s="43"/>
      <c r="AD118" s="43"/>
      <c r="AP118" s="43"/>
      <c r="AQ118" s="9" t="s">
        <v>102</v>
      </c>
      <c r="AR118" s="43"/>
      <c r="AS118" s="9"/>
      <c r="BD118" s="43"/>
      <c r="BE118" s="9" t="s">
        <v>569</v>
      </c>
      <c r="BF118" s="43"/>
      <c r="BG118" s="9"/>
      <c r="BH118" s="43"/>
      <c r="BI118" s="9" t="s">
        <v>569</v>
      </c>
      <c r="BJ118" s="43"/>
      <c r="BK118" s="9"/>
      <c r="BL118" s="43"/>
      <c r="BM118" s="9"/>
      <c r="BN118" s="43"/>
      <c r="BO118" s="9"/>
      <c r="BP118" s="43"/>
      <c r="BQ118" s="9"/>
      <c r="BR118" s="43"/>
      <c r="BS118" s="9"/>
      <c r="BT118" s="43"/>
      <c r="BU118" s="9"/>
      <c r="BV118" s="43"/>
      <c r="BW118" s="9"/>
      <c r="BX118" s="43"/>
      <c r="BY118" s="9"/>
      <c r="BZ118" s="43"/>
      <c r="CA118" s="9"/>
      <c r="CB118" s="43"/>
      <c r="CC118" s="9"/>
      <c r="CD118" s="43"/>
      <c r="CE118" s="9"/>
      <c r="CF118" s="43"/>
      <c r="CG118" s="9"/>
      <c r="CH118" s="43"/>
      <c r="CI118" s="9"/>
      <c r="CJ118" s="43"/>
      <c r="CK118" s="9"/>
      <c r="CL118" s="43"/>
      <c r="CM118" s="9"/>
      <c r="CN118" s="43"/>
      <c r="CO118" s="9"/>
      <c r="CP118" s="43"/>
      <c r="CQ118" s="9"/>
      <c r="CR118" s="43"/>
      <c r="CS118" s="9"/>
      <c r="CT118" s="43"/>
      <c r="CU118" s="9"/>
      <c r="CV118" s="43"/>
      <c r="CW118" s="9"/>
      <c r="CX118" s="43"/>
      <c r="CY118" s="9"/>
      <c r="CZ118" s="43"/>
      <c r="DA118" s="9"/>
      <c r="DB118" s="43"/>
      <c r="DD118" s="43"/>
      <c r="DF118" s="43"/>
      <c r="DH118" s="43"/>
      <c r="DJ118" s="43"/>
      <c r="DL118" s="43"/>
      <c r="DN118" s="43"/>
      <c r="DO118" s="9" t="s">
        <v>569</v>
      </c>
      <c r="DP118" s="43"/>
      <c r="DQ118" s="9"/>
      <c r="EB118" s="43"/>
      <c r="EF118" s="43"/>
      <c r="EH118" s="43"/>
      <c r="EJ118" s="43"/>
      <c r="EP118" s="43"/>
      <c r="ER118" s="43"/>
      <c r="FD118" s="43"/>
      <c r="FF118" s="43"/>
      <c r="FG118" s="9"/>
      <c r="FH118" s="43"/>
      <c r="FI118" s="9"/>
      <c r="FJ118" s="43"/>
      <c r="FK118" s="9"/>
      <c r="FL118" s="43"/>
      <c r="FM118" s="9"/>
      <c r="FN118" s="43"/>
      <c r="FP118" s="43"/>
      <c r="FQ118" s="9"/>
      <c r="FR118" s="43"/>
      <c r="FS118" s="9"/>
      <c r="FT118" s="43"/>
      <c r="FU118" s="9"/>
      <c r="FV118" s="43"/>
      <c r="FW118" s="9"/>
      <c r="FX118" s="43"/>
      <c r="FY118" s="9"/>
      <c r="FZ118" s="43"/>
      <c r="GA118" s="9"/>
      <c r="GB118" s="43"/>
      <c r="GC118" s="9"/>
      <c r="GD118" s="43"/>
      <c r="GE118" s="9"/>
      <c r="GF118" s="43"/>
      <c r="GG118" s="9"/>
      <c r="GH118" s="43"/>
      <c r="GI118" s="9"/>
      <c r="GJ118" s="43"/>
      <c r="GK118" s="9"/>
      <c r="GL118" s="43"/>
      <c r="GM118" s="9"/>
      <c r="GN118" s="43"/>
      <c r="GO118" s="9"/>
      <c r="GP118" s="43"/>
      <c r="GQ118" s="9"/>
      <c r="GR118" s="43"/>
      <c r="GS118" s="9"/>
      <c r="GT118" s="43"/>
      <c r="GU118" s="9"/>
      <c r="GV118" s="43"/>
      <c r="GW118" s="9"/>
      <c r="GX118" s="43"/>
      <c r="GY118" s="9"/>
      <c r="GZ118" s="43"/>
      <c r="HA118" s="9"/>
      <c r="HB118" s="43"/>
      <c r="HC118" s="9"/>
      <c r="HD118" s="43"/>
      <c r="HE118" s="9"/>
      <c r="HF118" s="43"/>
      <c r="HG118" s="9"/>
      <c r="HH118" s="43"/>
      <c r="HI118" s="9"/>
      <c r="HJ118" s="43"/>
      <c r="HK118" s="9"/>
      <c r="HL118" s="43"/>
      <c r="HM118" s="9"/>
      <c r="HN118" s="43"/>
      <c r="HO118" s="9"/>
      <c r="HP118" s="43"/>
      <c r="HQ118" s="9"/>
      <c r="HR118" s="43"/>
      <c r="HS118" s="9"/>
      <c r="HT118" s="43"/>
      <c r="HU118" s="9"/>
      <c r="HV118" s="43"/>
      <c r="HW118" s="9"/>
      <c r="HX118" s="43"/>
      <c r="HY118" s="9"/>
      <c r="HZ118" s="43"/>
      <c r="IA118" s="9"/>
      <c r="IB118" s="43"/>
      <c r="IC118" s="9"/>
      <c r="ID118" s="43"/>
      <c r="IE118" s="9"/>
      <c r="IF118" s="43"/>
      <c r="IG118" s="9"/>
      <c r="IH118" s="43"/>
      <c r="II118" s="9"/>
      <c r="IJ118" s="43"/>
      <c r="IK118" s="9"/>
      <c r="IL118" s="43"/>
      <c r="IM118" s="9"/>
      <c r="IN118" s="43"/>
      <c r="IO118" s="9"/>
      <c r="IP118" s="43"/>
      <c r="IQ118" s="9"/>
      <c r="IR118" s="43"/>
      <c r="IS118" s="9"/>
      <c r="IT118" s="43"/>
      <c r="IU118" s="9"/>
      <c r="IV118" s="43"/>
      <c r="IW118" s="9"/>
      <c r="IX118" s="43"/>
      <c r="IY118" s="9"/>
      <c r="IZ118" s="43"/>
      <c r="JA118" s="9"/>
      <c r="JB118" s="43"/>
      <c r="JC118" s="9"/>
      <c r="JD118" s="43"/>
      <c r="JE118" s="9"/>
      <c r="JF118" s="43"/>
      <c r="JG118" s="9"/>
      <c r="JH118" s="43"/>
      <c r="JI118" s="9"/>
      <c r="JJ118" s="43"/>
      <c r="JK118" s="9"/>
      <c r="JL118" s="43"/>
      <c r="JM118" s="9"/>
      <c r="JN118" s="43"/>
      <c r="JO118" s="9"/>
      <c r="JP118" s="43"/>
      <c r="JQ118" s="9"/>
      <c r="JR118" s="43"/>
      <c r="JS118" s="9"/>
      <c r="JT118" s="43"/>
      <c r="JU118" s="9"/>
      <c r="JV118" s="43"/>
      <c r="JW118" s="9"/>
      <c r="JX118" s="43"/>
      <c r="JY118" s="9"/>
      <c r="JZ118" s="43"/>
      <c r="KA118" s="9"/>
      <c r="KB118" s="43"/>
      <c r="KC118" s="9"/>
      <c r="KD118" s="43"/>
      <c r="KE118" s="9"/>
      <c r="KF118" s="43"/>
      <c r="KG118" s="9"/>
      <c r="KH118" s="43"/>
      <c r="KI118" s="9"/>
      <c r="KJ118" s="43"/>
      <c r="KK118" s="9"/>
      <c r="KL118" s="43"/>
      <c r="KM118" s="9"/>
      <c r="KN118" s="43"/>
      <c r="KO118" s="9"/>
      <c r="KP118" s="43"/>
      <c r="KQ118" s="9"/>
      <c r="KR118" s="43"/>
      <c r="KS118" s="9"/>
      <c r="KT118" s="43"/>
      <c r="KU118" s="9"/>
      <c r="KV118" s="43"/>
      <c r="KW118" s="9"/>
      <c r="KX118" s="43"/>
      <c r="KY118" s="9"/>
      <c r="KZ118" s="43"/>
      <c r="LA118" s="9"/>
      <c r="LB118" s="43"/>
      <c r="LC118" s="9"/>
      <c r="LD118" s="43"/>
      <c r="LE118" s="9"/>
      <c r="LF118" s="43"/>
      <c r="LG118" s="9"/>
      <c r="LH118" s="43"/>
      <c r="LI118" s="9"/>
      <c r="LJ118" s="43"/>
      <c r="LK118" s="9"/>
      <c r="LL118" s="43"/>
      <c r="LM118" s="9"/>
      <c r="LN118" s="43"/>
      <c r="LO118" s="9"/>
      <c r="LP118" s="43"/>
      <c r="LQ118" s="9"/>
      <c r="LR118" s="43"/>
      <c r="LS118" s="9"/>
      <c r="LT118" s="43"/>
      <c r="LU118" s="9"/>
      <c r="LV118" s="43"/>
      <c r="LW118" s="9"/>
      <c r="LX118" s="43"/>
      <c r="LY118" s="9"/>
      <c r="LZ118" s="43"/>
      <c r="MA118" s="9"/>
      <c r="MB118" s="43"/>
      <c r="MC118" s="9"/>
      <c r="MD118" s="43"/>
      <c r="ME118" s="9"/>
      <c r="MF118" s="43"/>
      <c r="MG118" s="9"/>
      <c r="MH118" s="43"/>
      <c r="MI118" s="9"/>
      <c r="MJ118" s="43"/>
      <c r="MK118" s="9"/>
      <c r="ML118" s="43"/>
      <c r="MM118" s="9"/>
      <c r="MN118" s="43"/>
      <c r="MO118" s="9"/>
      <c r="MP118" s="43"/>
      <c r="MQ118" s="9"/>
      <c r="MR118" s="43"/>
      <c r="MS118" s="9"/>
      <c r="MT118" s="43"/>
      <c r="MU118" s="9"/>
    </row>
    <row r="119" spans="1:359">
      <c r="A119" s="32" t="s">
        <v>338</v>
      </c>
      <c r="L119" s="43"/>
      <c r="M119" s="9"/>
      <c r="N119" s="43"/>
      <c r="O119" s="9"/>
      <c r="P119" s="43"/>
      <c r="R119" s="43"/>
      <c r="T119" s="43"/>
      <c r="V119" s="43"/>
      <c r="X119" s="43"/>
      <c r="Y119" s="9"/>
      <c r="Z119" s="43">
        <v>0</v>
      </c>
      <c r="AA119" s="9" t="s">
        <v>336</v>
      </c>
      <c r="AB119" s="43"/>
      <c r="AD119" s="43"/>
      <c r="AJ119" s="43"/>
      <c r="AK119" s="9"/>
      <c r="AL119" s="43"/>
      <c r="AN119" s="43"/>
      <c r="AP119" s="43"/>
      <c r="AR119" s="43"/>
      <c r="AS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43"/>
      <c r="DD119" s="43"/>
      <c r="DF119" s="43"/>
      <c r="DH119" s="43"/>
      <c r="DJ119" s="43"/>
      <c r="DL119" s="43"/>
      <c r="DP119" s="9"/>
      <c r="DQ119" s="9"/>
      <c r="EB119" s="43"/>
      <c r="EF119" s="43"/>
      <c r="EH119" s="43"/>
      <c r="EJ119" s="43"/>
      <c r="EP119" s="43"/>
      <c r="ER119" s="43"/>
      <c r="ET119" s="43"/>
      <c r="EV119" s="43"/>
      <c r="EX119" s="43"/>
      <c r="EZ119" s="43"/>
      <c r="FB119" s="43"/>
      <c r="FD119" s="43"/>
      <c r="FF119" s="9"/>
      <c r="FG119" s="9"/>
      <c r="FH119" s="9"/>
      <c r="FI119" s="9"/>
      <c r="FJ119" s="9"/>
      <c r="FK119" s="9"/>
      <c r="FL119" s="9"/>
      <c r="FM119" s="9"/>
      <c r="FN119" s="43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43"/>
      <c r="HG119" s="9"/>
      <c r="HH119" s="43"/>
      <c r="HI119" s="9"/>
      <c r="HJ119" s="43"/>
      <c r="HK119" s="9"/>
      <c r="HL119" s="43"/>
      <c r="HM119" s="9"/>
      <c r="HN119" s="43"/>
      <c r="HO119" s="9"/>
      <c r="HP119" s="43"/>
      <c r="HQ119" s="9"/>
      <c r="HR119" s="43"/>
      <c r="HS119" s="9"/>
      <c r="HT119" s="43"/>
      <c r="HU119" s="9"/>
      <c r="HV119" s="43"/>
      <c r="HW119" s="9"/>
      <c r="HX119" s="43"/>
      <c r="HY119" s="9"/>
      <c r="HZ119" s="43"/>
      <c r="IA119" s="9"/>
      <c r="IB119" s="43"/>
      <c r="IC119" s="9"/>
      <c r="ID119" s="43"/>
      <c r="IE119" s="9"/>
      <c r="IF119" s="43"/>
      <c r="IG119" s="9"/>
      <c r="IH119" s="43"/>
      <c r="II119" s="9"/>
      <c r="IJ119" s="43"/>
      <c r="IK119" s="9"/>
      <c r="IL119" s="43"/>
      <c r="IM119" s="9"/>
      <c r="IN119" s="43"/>
      <c r="IO119" s="9"/>
      <c r="IP119" s="43"/>
      <c r="IQ119" s="9"/>
      <c r="IR119" s="43"/>
      <c r="IS119" s="9"/>
      <c r="IT119" s="43"/>
      <c r="IU119" s="9"/>
      <c r="IV119" s="43"/>
      <c r="IW119" s="9"/>
      <c r="IX119" s="43"/>
      <c r="IY119" s="9"/>
      <c r="IZ119" s="43"/>
      <c r="JA119" s="9"/>
      <c r="JB119" s="43"/>
      <c r="JC119" s="9"/>
      <c r="JD119" s="43"/>
      <c r="JE119" s="9"/>
      <c r="JF119" s="43"/>
      <c r="JG119" s="9"/>
      <c r="JH119" s="43"/>
      <c r="JI119" s="9"/>
      <c r="JJ119" s="43"/>
      <c r="JK119" s="9"/>
      <c r="JL119" s="43"/>
      <c r="JM119" s="9"/>
      <c r="JN119" s="43"/>
      <c r="JO119" s="9"/>
      <c r="JP119" s="43"/>
      <c r="JQ119" s="9"/>
      <c r="JR119" s="43"/>
      <c r="JS119" s="9"/>
      <c r="JT119" s="43"/>
      <c r="JU119" s="9"/>
      <c r="JV119" s="43"/>
      <c r="JW119" s="9"/>
      <c r="JX119" s="43"/>
      <c r="JY119" s="9"/>
      <c r="JZ119" s="43"/>
      <c r="KA119" s="9"/>
      <c r="KB119" s="43"/>
      <c r="KC119" s="9"/>
      <c r="KD119" s="43"/>
      <c r="KE119" s="9"/>
      <c r="KF119" s="43"/>
      <c r="KG119" s="9"/>
      <c r="KH119" s="43"/>
      <c r="KI119" s="9"/>
      <c r="KJ119" s="43"/>
      <c r="KK119" s="9"/>
      <c r="KL119" s="43"/>
      <c r="KM119" s="9"/>
      <c r="KN119" s="43"/>
      <c r="KO119" s="9"/>
      <c r="KP119" s="43"/>
      <c r="KQ119" s="9"/>
      <c r="KR119" s="43"/>
      <c r="KS119" s="9"/>
      <c r="KT119" s="43"/>
      <c r="KU119" s="9"/>
      <c r="KV119" s="43"/>
      <c r="KW119" s="9"/>
      <c r="KX119" s="43"/>
      <c r="KY119" s="9"/>
      <c r="KZ119" s="43"/>
      <c r="LA119" s="9"/>
      <c r="LB119" s="43"/>
      <c r="LC119" s="9"/>
      <c r="LD119" s="43"/>
      <c r="LE119" s="9"/>
      <c r="LF119" s="43"/>
      <c r="LG119" s="9"/>
      <c r="LH119" s="43"/>
      <c r="LI119" s="9"/>
      <c r="LJ119" s="43"/>
      <c r="LK119" s="9"/>
      <c r="LL119" s="43"/>
      <c r="LM119" s="9"/>
      <c r="LN119" s="43"/>
      <c r="LO119" s="9"/>
      <c r="LP119" s="43"/>
      <c r="LQ119" s="9"/>
      <c r="LR119" s="43"/>
      <c r="LS119" s="9"/>
      <c r="LT119" s="43"/>
      <c r="LU119" s="9"/>
      <c r="LV119" s="43"/>
      <c r="LW119" s="9"/>
      <c r="LX119" s="43"/>
      <c r="LY119" s="9"/>
      <c r="LZ119" s="43"/>
      <c r="MA119" s="9"/>
      <c r="MB119" s="43"/>
      <c r="MC119" s="9"/>
      <c r="MD119" s="43"/>
      <c r="ME119" s="9"/>
      <c r="MF119" s="43"/>
      <c r="MG119" s="9"/>
      <c r="MH119" s="43"/>
      <c r="MI119" s="9"/>
      <c r="MJ119" s="43"/>
      <c r="MK119" s="9"/>
      <c r="ML119" s="43"/>
      <c r="MM119" s="9"/>
      <c r="MN119" s="43"/>
      <c r="MO119" s="9"/>
      <c r="MP119" s="43"/>
      <c r="MQ119" s="9"/>
      <c r="MR119" s="43"/>
      <c r="MS119" s="9"/>
      <c r="MT119" s="43"/>
      <c r="MU119" s="9"/>
    </row>
    <row r="120" spans="1:359">
      <c r="A120" s="32" t="s">
        <v>296</v>
      </c>
      <c r="L120" s="43"/>
      <c r="M120" s="9"/>
      <c r="N120" s="43"/>
      <c r="O120" s="9"/>
      <c r="P120" s="43"/>
      <c r="R120" s="43"/>
      <c r="T120" s="43"/>
      <c r="V120" s="43"/>
      <c r="X120" s="43">
        <v>0</v>
      </c>
      <c r="Y120" s="9" t="s">
        <v>293</v>
      </c>
      <c r="Z120" s="43"/>
      <c r="AA120" s="9"/>
      <c r="AB120" s="43"/>
      <c r="AD120" s="43"/>
      <c r="AR120" s="9"/>
      <c r="AS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43"/>
      <c r="DD120" s="43"/>
      <c r="DF120" s="43"/>
      <c r="DH120" s="43"/>
      <c r="DJ120" s="43"/>
      <c r="DL120" s="43"/>
      <c r="DP120" s="9"/>
      <c r="DQ120" s="9"/>
      <c r="EB120" s="43"/>
      <c r="EF120" s="43"/>
      <c r="EH120" s="43"/>
      <c r="EJ120" s="43"/>
      <c r="EP120" s="43"/>
      <c r="ER120" s="43"/>
      <c r="ET120" s="43"/>
      <c r="EV120" s="43"/>
      <c r="EX120" s="43"/>
      <c r="EZ120" s="43"/>
      <c r="FB120" s="43"/>
      <c r="FD120" s="43"/>
      <c r="FF120" s="9"/>
      <c r="FG120" s="9"/>
      <c r="FH120" s="9"/>
      <c r="FI120" s="9"/>
      <c r="FJ120" s="9"/>
      <c r="FK120" s="9"/>
      <c r="FL120" s="9"/>
      <c r="FM120" s="9"/>
      <c r="FN120" s="43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43"/>
      <c r="HG120" s="9"/>
      <c r="HH120" s="43"/>
      <c r="HI120" s="9"/>
      <c r="HJ120" s="43"/>
      <c r="HK120" s="9"/>
      <c r="HL120" s="43"/>
      <c r="HM120" s="9"/>
      <c r="HN120" s="43"/>
      <c r="HO120" s="9"/>
      <c r="HP120" s="43"/>
      <c r="HQ120" s="9"/>
      <c r="HR120" s="43"/>
      <c r="HS120" s="9"/>
      <c r="HT120" s="43"/>
      <c r="HU120" s="9"/>
      <c r="HV120" s="43"/>
      <c r="HW120" s="9"/>
      <c r="HX120" s="43"/>
      <c r="HY120" s="9"/>
      <c r="HZ120" s="43"/>
      <c r="IA120" s="9"/>
      <c r="IB120" s="43"/>
      <c r="IC120" s="9"/>
      <c r="ID120" s="43"/>
      <c r="IE120" s="9"/>
      <c r="IF120" s="43"/>
      <c r="IG120" s="9"/>
      <c r="IH120" s="43"/>
      <c r="II120" s="9"/>
      <c r="IJ120" s="43"/>
      <c r="IK120" s="9"/>
      <c r="IL120" s="43"/>
      <c r="IM120" s="9"/>
      <c r="IN120" s="43"/>
      <c r="IO120" s="9"/>
      <c r="IP120" s="43"/>
      <c r="IQ120" s="9"/>
      <c r="IR120" s="43"/>
      <c r="IS120" s="9"/>
      <c r="IT120" s="43"/>
      <c r="IU120" s="9"/>
      <c r="IV120" s="43"/>
      <c r="IW120" s="9"/>
      <c r="IX120" s="43"/>
      <c r="IY120" s="9"/>
      <c r="IZ120" s="43"/>
      <c r="JA120" s="9"/>
      <c r="JB120" s="43"/>
      <c r="JC120" s="9"/>
      <c r="JD120" s="43"/>
      <c r="JE120" s="9"/>
      <c r="JF120" s="43"/>
      <c r="JG120" s="9"/>
      <c r="JH120" s="43"/>
      <c r="JI120" s="9"/>
      <c r="JJ120" s="43"/>
      <c r="JK120" s="9"/>
      <c r="JL120" s="43"/>
      <c r="JM120" s="9"/>
      <c r="JN120" s="43"/>
      <c r="JO120" s="9"/>
      <c r="JP120" s="43"/>
      <c r="JQ120" s="9"/>
      <c r="JR120" s="43"/>
      <c r="JS120" s="9"/>
      <c r="JT120" s="43"/>
      <c r="JU120" s="9"/>
      <c r="JV120" s="43"/>
      <c r="JW120" s="9"/>
      <c r="JX120" s="43"/>
      <c r="JY120" s="9"/>
      <c r="JZ120" s="43"/>
      <c r="KA120" s="9"/>
      <c r="KB120" s="43"/>
      <c r="KC120" s="9"/>
      <c r="KD120" s="43"/>
      <c r="KE120" s="9"/>
      <c r="KF120" s="43"/>
      <c r="KG120" s="9"/>
      <c r="KH120" s="43"/>
      <c r="KI120" s="9"/>
      <c r="KJ120" s="43"/>
      <c r="KK120" s="9"/>
      <c r="KL120" s="43"/>
      <c r="KM120" s="9"/>
      <c r="KN120" s="43"/>
      <c r="KO120" s="9"/>
      <c r="KP120" s="43"/>
      <c r="KQ120" s="9"/>
      <c r="KR120" s="43"/>
      <c r="KS120" s="9"/>
      <c r="KT120" s="43"/>
      <c r="KU120" s="9"/>
      <c r="KV120" s="43"/>
      <c r="KW120" s="9"/>
      <c r="KX120" s="43"/>
      <c r="KY120" s="9"/>
      <c r="KZ120" s="43"/>
      <c r="LA120" s="9"/>
      <c r="LB120" s="43"/>
      <c r="LC120" s="9"/>
      <c r="LD120" s="43"/>
      <c r="LE120" s="9"/>
      <c r="LF120" s="43"/>
      <c r="LG120" s="9"/>
      <c r="LH120" s="43"/>
      <c r="LI120" s="9"/>
      <c r="LJ120" s="43"/>
      <c r="LK120" s="9"/>
      <c r="LL120" s="43"/>
      <c r="LM120" s="9"/>
      <c r="LN120" s="43"/>
      <c r="LO120" s="9"/>
      <c r="LP120" s="43"/>
      <c r="LQ120" s="9"/>
      <c r="LR120" s="43"/>
      <c r="LS120" s="9"/>
      <c r="LT120" s="43"/>
      <c r="LU120" s="9"/>
      <c r="LV120" s="43"/>
      <c r="LW120" s="9"/>
      <c r="LX120" s="43"/>
      <c r="LY120" s="9"/>
      <c r="LZ120" s="43"/>
      <c r="MA120" s="9"/>
      <c r="MB120" s="43"/>
      <c r="MC120" s="9"/>
      <c r="MD120" s="43"/>
      <c r="ME120" s="9"/>
      <c r="MF120" s="43"/>
      <c r="MG120" s="9"/>
      <c r="MH120" s="43"/>
      <c r="MI120" s="9"/>
      <c r="MJ120" s="43"/>
      <c r="MK120" s="9"/>
      <c r="ML120" s="43"/>
      <c r="MM120" s="9"/>
      <c r="MN120" s="43"/>
      <c r="MO120" s="9"/>
      <c r="MP120" s="43"/>
      <c r="MQ120" s="9"/>
      <c r="MR120" s="43"/>
      <c r="MS120" s="9"/>
      <c r="MT120" s="43"/>
      <c r="MU120" s="9"/>
    </row>
    <row r="121" spans="1:359">
      <c r="A121" s="32" t="s">
        <v>315</v>
      </c>
      <c r="L121" s="43"/>
      <c r="M121" s="9"/>
      <c r="N121" s="43"/>
      <c r="O121" s="9"/>
      <c r="P121" s="43"/>
      <c r="R121" s="43"/>
      <c r="T121" s="43"/>
      <c r="V121" s="43"/>
      <c r="X121" s="43"/>
      <c r="Y121" s="9"/>
      <c r="Z121" s="43">
        <v>0</v>
      </c>
      <c r="AA121" s="9" t="s">
        <v>320</v>
      </c>
      <c r="AB121" s="43"/>
      <c r="AD121" s="43"/>
      <c r="AR121" s="9"/>
      <c r="AS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43"/>
      <c r="DD121" s="43"/>
      <c r="DF121" s="43"/>
      <c r="DH121" s="43"/>
      <c r="DJ121" s="43"/>
      <c r="DL121" s="43"/>
      <c r="DP121" s="9"/>
      <c r="DQ121" s="9"/>
      <c r="EB121" s="43"/>
      <c r="EF121" s="43"/>
      <c r="EH121" s="43"/>
      <c r="EJ121" s="43"/>
      <c r="EP121" s="43"/>
      <c r="ER121" s="43"/>
      <c r="ET121" s="43"/>
      <c r="EV121" s="43"/>
      <c r="EX121" s="43"/>
      <c r="EZ121" s="43"/>
      <c r="FB121" s="43"/>
      <c r="FD121" s="43"/>
      <c r="FF121" s="9"/>
      <c r="FG121" s="9"/>
      <c r="FH121" s="9"/>
      <c r="FI121" s="9"/>
      <c r="FJ121" s="9"/>
      <c r="FK121" s="9"/>
      <c r="FL121" s="9"/>
      <c r="FM121" s="9"/>
      <c r="FN121" s="43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43"/>
      <c r="HG121" s="9"/>
      <c r="HH121" s="43"/>
      <c r="HI121" s="9"/>
      <c r="HJ121" s="43"/>
      <c r="HK121" s="9"/>
      <c r="HL121" s="43"/>
      <c r="HM121" s="9"/>
      <c r="HN121" s="43"/>
      <c r="HO121" s="9"/>
      <c r="HP121" s="43"/>
      <c r="HQ121" s="9"/>
      <c r="HR121" s="43"/>
      <c r="HS121" s="9"/>
      <c r="HT121" s="43"/>
      <c r="HU121" s="9"/>
      <c r="HV121" s="43"/>
      <c r="HW121" s="9"/>
      <c r="HX121" s="43"/>
      <c r="HY121" s="9"/>
      <c r="HZ121" s="43"/>
      <c r="IA121" s="9"/>
      <c r="IB121" s="43"/>
      <c r="IC121" s="9"/>
      <c r="ID121" s="43"/>
      <c r="IE121" s="9"/>
      <c r="IF121" s="43"/>
      <c r="IG121" s="9"/>
      <c r="IH121" s="43"/>
      <c r="II121" s="9"/>
      <c r="IJ121" s="43"/>
      <c r="IK121" s="9"/>
      <c r="IL121" s="43"/>
      <c r="IM121" s="9"/>
      <c r="IN121" s="43"/>
      <c r="IO121" s="9"/>
      <c r="IP121" s="43"/>
      <c r="IQ121" s="9"/>
      <c r="IR121" s="43"/>
      <c r="IS121" s="9"/>
      <c r="IT121" s="43"/>
      <c r="IU121" s="9"/>
      <c r="IV121" s="43"/>
      <c r="IW121" s="9"/>
      <c r="IX121" s="43"/>
      <c r="IY121" s="9"/>
      <c r="IZ121" s="43"/>
      <c r="JA121" s="9"/>
      <c r="JB121" s="43"/>
      <c r="JC121" s="9"/>
      <c r="JD121" s="43"/>
      <c r="JE121" s="9"/>
      <c r="JF121" s="43"/>
      <c r="JG121" s="9"/>
      <c r="JH121" s="43"/>
      <c r="JI121" s="9"/>
      <c r="JJ121" s="43"/>
      <c r="JK121" s="9"/>
      <c r="JL121" s="43"/>
      <c r="JM121" s="9"/>
      <c r="JN121" s="43"/>
      <c r="JO121" s="9"/>
      <c r="JP121" s="43"/>
      <c r="JQ121" s="9"/>
      <c r="JR121" s="43"/>
      <c r="JS121" s="9"/>
      <c r="JT121" s="43"/>
      <c r="JU121" s="9"/>
      <c r="JV121" s="43"/>
      <c r="JW121" s="9"/>
      <c r="JX121" s="43"/>
      <c r="JY121" s="9"/>
      <c r="JZ121" s="43"/>
      <c r="KA121" s="9"/>
      <c r="KB121" s="43"/>
      <c r="KC121" s="9"/>
      <c r="KD121" s="43"/>
      <c r="KE121" s="9"/>
      <c r="KF121" s="43"/>
      <c r="KG121" s="9"/>
      <c r="KH121" s="43"/>
      <c r="KI121" s="9"/>
      <c r="KJ121" s="43"/>
      <c r="KK121" s="9"/>
      <c r="KL121" s="43"/>
      <c r="KM121" s="9"/>
      <c r="KN121" s="43"/>
      <c r="KO121" s="9"/>
      <c r="KP121" s="43"/>
      <c r="KQ121" s="9"/>
      <c r="KR121" s="43"/>
      <c r="KS121" s="9"/>
      <c r="KT121" s="43"/>
      <c r="KU121" s="9"/>
      <c r="KV121" s="43"/>
      <c r="KW121" s="9"/>
      <c r="KX121" s="43"/>
      <c r="KY121" s="9"/>
      <c r="KZ121" s="43"/>
      <c r="LA121" s="9"/>
      <c r="LB121" s="43"/>
      <c r="LC121" s="9"/>
      <c r="LD121" s="43"/>
      <c r="LE121" s="9"/>
      <c r="LF121" s="43"/>
      <c r="LG121" s="9"/>
      <c r="LH121" s="43"/>
      <c r="LI121" s="9"/>
      <c r="LJ121" s="43"/>
      <c r="LK121" s="9"/>
      <c r="LL121" s="43"/>
      <c r="LM121" s="9"/>
      <c r="LN121" s="43"/>
      <c r="LO121" s="9"/>
      <c r="LP121" s="43"/>
      <c r="LQ121" s="9"/>
      <c r="LR121" s="43"/>
      <c r="LS121" s="9"/>
      <c r="LT121" s="43"/>
      <c r="LU121" s="9"/>
      <c r="LV121" s="43"/>
      <c r="LW121" s="9"/>
      <c r="LX121" s="43"/>
      <c r="LY121" s="9"/>
      <c r="LZ121" s="43"/>
      <c r="MA121" s="9"/>
      <c r="MB121" s="43"/>
      <c r="MC121" s="9"/>
      <c r="MD121" s="43"/>
      <c r="ME121" s="9"/>
      <c r="MF121" s="43"/>
      <c r="MG121" s="9"/>
      <c r="MH121" s="43"/>
      <c r="MI121" s="9"/>
      <c r="MJ121" s="43"/>
      <c r="MK121" s="9"/>
      <c r="ML121" s="43"/>
      <c r="MM121" s="9"/>
      <c r="MN121" s="43"/>
      <c r="MO121" s="9"/>
      <c r="MP121" s="43"/>
      <c r="MQ121" s="9"/>
      <c r="MR121" s="43"/>
      <c r="MS121" s="9"/>
      <c r="MT121" s="43"/>
      <c r="MU121" s="9"/>
    </row>
    <row r="122" spans="1:359">
      <c r="A122" s="32" t="s">
        <v>179</v>
      </c>
      <c r="C122" s="9" t="s">
        <v>21</v>
      </c>
      <c r="L122" s="43"/>
      <c r="M122" s="9"/>
      <c r="N122" s="43"/>
      <c r="P122" s="43"/>
      <c r="R122" s="43"/>
      <c r="T122" s="43"/>
      <c r="V122" s="43"/>
      <c r="W122" s="9"/>
      <c r="X122" s="43"/>
      <c r="Y122" s="9"/>
      <c r="Z122" s="43"/>
      <c r="AA122" s="9"/>
      <c r="AB122" s="43"/>
      <c r="AD122" s="43"/>
      <c r="AF122" s="43"/>
      <c r="AR122" s="9"/>
      <c r="AS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43"/>
      <c r="DD122" s="43"/>
      <c r="DF122" s="43"/>
      <c r="DH122" s="43"/>
      <c r="DJ122" s="43"/>
      <c r="DL122" s="43"/>
      <c r="DP122" s="9"/>
      <c r="DQ122" s="9"/>
      <c r="EB122" s="43"/>
      <c r="EF122" s="43"/>
      <c r="EH122" s="43"/>
      <c r="EJ122" s="43"/>
      <c r="EP122" s="43"/>
      <c r="ER122" s="43"/>
      <c r="ET122" s="43"/>
      <c r="EV122" s="43"/>
      <c r="EX122" s="43"/>
      <c r="EZ122" s="43"/>
      <c r="FB122" s="43"/>
      <c r="FD122" s="43"/>
      <c r="FF122" s="9"/>
      <c r="FG122" s="9"/>
      <c r="FH122" s="9"/>
      <c r="FI122" s="9"/>
      <c r="FJ122" s="9"/>
      <c r="FK122" s="9"/>
      <c r="FL122" s="9"/>
      <c r="FM122" s="9"/>
      <c r="FN122" s="43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43"/>
      <c r="HG122" s="9"/>
      <c r="HH122" s="43"/>
      <c r="HI122" s="9"/>
      <c r="HJ122" s="43"/>
      <c r="HK122" s="9"/>
      <c r="HL122" s="43"/>
      <c r="HM122" s="9"/>
      <c r="HN122" s="43"/>
      <c r="HO122" s="9"/>
      <c r="HP122" s="43"/>
      <c r="HQ122" s="9"/>
      <c r="HR122" s="43"/>
      <c r="HS122" s="9"/>
      <c r="HT122" s="43"/>
      <c r="HU122" s="9"/>
      <c r="HV122" s="43"/>
      <c r="HW122" s="9"/>
      <c r="HX122" s="43"/>
      <c r="HY122" s="9"/>
      <c r="HZ122" s="43"/>
      <c r="IA122" s="9"/>
      <c r="IB122" s="43"/>
      <c r="IC122" s="9"/>
      <c r="ID122" s="43"/>
      <c r="IE122" s="9"/>
      <c r="IF122" s="43"/>
      <c r="IG122" s="9"/>
      <c r="IH122" s="43"/>
      <c r="II122" s="9"/>
      <c r="IJ122" s="43"/>
      <c r="IK122" s="9"/>
      <c r="IL122" s="43"/>
      <c r="IM122" s="9"/>
      <c r="IN122" s="43"/>
      <c r="IO122" s="9"/>
      <c r="IP122" s="43"/>
      <c r="IQ122" s="9"/>
      <c r="IR122" s="43"/>
      <c r="IS122" s="9"/>
      <c r="IT122" s="43"/>
      <c r="IU122" s="9"/>
      <c r="IV122" s="43"/>
      <c r="IW122" s="9"/>
      <c r="IX122" s="43"/>
      <c r="IY122" s="9"/>
      <c r="IZ122" s="43"/>
      <c r="JA122" s="9"/>
      <c r="JB122" s="43"/>
      <c r="JC122" s="9"/>
      <c r="JD122" s="43"/>
      <c r="JE122" s="9"/>
      <c r="JF122" s="43"/>
      <c r="JG122" s="9"/>
      <c r="JH122" s="43"/>
      <c r="JI122" s="9"/>
      <c r="JJ122" s="43"/>
      <c r="JK122" s="9"/>
      <c r="JL122" s="43"/>
      <c r="JM122" s="9"/>
      <c r="JN122" s="43"/>
      <c r="JO122" s="9"/>
      <c r="JP122" s="43"/>
      <c r="JQ122" s="9"/>
      <c r="JR122" s="43"/>
      <c r="JS122" s="9"/>
      <c r="JT122" s="43"/>
      <c r="JU122" s="9"/>
      <c r="JV122" s="43"/>
      <c r="JW122" s="9"/>
      <c r="JX122" s="43"/>
      <c r="JY122" s="9"/>
      <c r="JZ122" s="43"/>
      <c r="KA122" s="9"/>
      <c r="KB122" s="43"/>
      <c r="KC122" s="9"/>
      <c r="KD122" s="43"/>
      <c r="KE122" s="9"/>
      <c r="KF122" s="43"/>
      <c r="KG122" s="9"/>
      <c r="KH122" s="43"/>
      <c r="KI122" s="9"/>
      <c r="KJ122" s="43"/>
      <c r="KK122" s="9"/>
      <c r="KL122" s="43"/>
      <c r="KM122" s="9"/>
      <c r="KN122" s="43"/>
      <c r="KO122" s="9"/>
      <c r="KP122" s="43"/>
      <c r="KQ122" s="9"/>
      <c r="KR122" s="43"/>
      <c r="KS122" s="9"/>
      <c r="KT122" s="43"/>
      <c r="KU122" s="9"/>
      <c r="KV122" s="43"/>
      <c r="KW122" s="9"/>
      <c r="KX122" s="43"/>
      <c r="KY122" s="9"/>
      <c r="KZ122" s="43"/>
      <c r="LA122" s="9"/>
      <c r="LB122" s="43"/>
      <c r="LC122" s="9"/>
      <c r="LD122" s="43"/>
      <c r="LE122" s="9"/>
      <c r="LF122" s="43"/>
      <c r="LG122" s="9"/>
      <c r="LH122" s="43"/>
      <c r="LI122" s="9"/>
      <c r="LJ122" s="43"/>
      <c r="LK122" s="9"/>
      <c r="LL122" s="43"/>
      <c r="LM122" s="9"/>
      <c r="LN122" s="43"/>
      <c r="LO122" s="9"/>
      <c r="LP122" s="43"/>
      <c r="LQ122" s="9"/>
      <c r="LR122" s="43"/>
      <c r="LS122" s="9"/>
      <c r="LT122" s="43"/>
      <c r="LU122" s="9"/>
      <c r="LV122" s="43"/>
      <c r="LW122" s="9"/>
      <c r="LX122" s="43"/>
      <c r="LY122" s="9"/>
      <c r="LZ122" s="43"/>
      <c r="MA122" s="9"/>
      <c r="MB122" s="43"/>
      <c r="MC122" s="9"/>
      <c r="MD122" s="43"/>
      <c r="ME122" s="9"/>
      <c r="MF122" s="43"/>
      <c r="MG122" s="9"/>
      <c r="MH122" s="43"/>
      <c r="MI122" s="9"/>
      <c r="MJ122" s="43"/>
      <c r="MK122" s="9"/>
      <c r="ML122" s="43"/>
      <c r="MM122" s="9"/>
      <c r="MN122" s="43"/>
      <c r="MO122" s="9"/>
      <c r="MP122" s="43"/>
      <c r="MQ122" s="9"/>
      <c r="MR122" s="43"/>
      <c r="MS122" s="9"/>
      <c r="MT122" s="43"/>
      <c r="MU122" s="9"/>
    </row>
    <row r="123" spans="1:359">
      <c r="A123" s="32" t="s">
        <v>69</v>
      </c>
      <c r="F123" s="43" t="s">
        <v>206</v>
      </c>
      <c r="H123" s="43" t="s">
        <v>206</v>
      </c>
      <c r="J123" s="43" t="s">
        <v>206</v>
      </c>
      <c r="L123" s="43" t="s">
        <v>206</v>
      </c>
      <c r="M123" s="9"/>
      <c r="N123" s="43" t="s">
        <v>206</v>
      </c>
      <c r="O123" s="9"/>
      <c r="P123" s="43" t="s">
        <v>206</v>
      </c>
      <c r="R123" s="43" t="s">
        <v>206</v>
      </c>
      <c r="T123" s="43">
        <v>12.5</v>
      </c>
      <c r="U123" s="1" t="s">
        <v>94</v>
      </c>
      <c r="V123" s="43"/>
      <c r="W123" s="9"/>
      <c r="X123" s="43"/>
      <c r="Z123" s="43"/>
      <c r="AA123" s="9"/>
      <c r="AB123" s="43" t="s">
        <v>206</v>
      </c>
      <c r="AD123" s="43" t="s">
        <v>206</v>
      </c>
      <c r="AR123" s="9"/>
      <c r="AS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43"/>
      <c r="DD123" s="43"/>
      <c r="DF123" s="43"/>
      <c r="DH123" s="43"/>
      <c r="DJ123" s="43"/>
      <c r="DL123" s="43"/>
      <c r="DP123" s="9"/>
      <c r="DQ123" s="9"/>
      <c r="EB123" s="43"/>
      <c r="EF123" s="43"/>
      <c r="EH123" s="43"/>
      <c r="EJ123" s="43"/>
      <c r="EP123" s="43"/>
      <c r="ER123" s="43"/>
      <c r="ET123" s="43"/>
      <c r="EV123" s="43"/>
      <c r="EX123" s="43"/>
      <c r="EZ123" s="43"/>
      <c r="FB123" s="43"/>
      <c r="FD123" s="43"/>
      <c r="FF123" s="9"/>
      <c r="FG123" s="9"/>
      <c r="FH123" s="9"/>
      <c r="FI123" s="9"/>
      <c r="FJ123" s="9"/>
      <c r="FK123" s="9"/>
      <c r="FL123" s="9"/>
      <c r="FM123" s="9"/>
      <c r="FN123" s="43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43"/>
      <c r="HG123" s="9"/>
      <c r="HH123" s="43"/>
      <c r="HI123" s="9"/>
      <c r="HJ123" s="43"/>
      <c r="HK123" s="9"/>
      <c r="HL123" s="43"/>
      <c r="HM123" s="9"/>
      <c r="HN123" s="43"/>
      <c r="HO123" s="9"/>
      <c r="HP123" s="43"/>
      <c r="HQ123" s="9"/>
      <c r="HR123" s="43"/>
      <c r="HS123" s="9"/>
      <c r="HT123" s="43"/>
      <c r="HU123" s="9"/>
      <c r="HV123" s="43"/>
      <c r="HW123" s="9"/>
      <c r="HX123" s="43"/>
      <c r="HY123" s="9"/>
      <c r="HZ123" s="43"/>
      <c r="IA123" s="9"/>
      <c r="IB123" s="43"/>
      <c r="IC123" s="9"/>
      <c r="ID123" s="43"/>
      <c r="IE123" s="9"/>
      <c r="IF123" s="43"/>
      <c r="IG123" s="9"/>
      <c r="IH123" s="43"/>
      <c r="II123" s="9"/>
      <c r="IJ123" s="43"/>
      <c r="IK123" s="9"/>
      <c r="IL123" s="43"/>
      <c r="IM123" s="9"/>
      <c r="IN123" s="43"/>
      <c r="IO123" s="9"/>
      <c r="IP123" s="43"/>
      <c r="IQ123" s="9"/>
      <c r="IR123" s="43"/>
      <c r="IS123" s="9"/>
      <c r="IT123" s="43"/>
      <c r="IU123" s="9"/>
      <c r="IV123" s="43"/>
      <c r="IW123" s="9"/>
      <c r="IX123" s="43"/>
      <c r="IY123" s="9"/>
      <c r="IZ123" s="43"/>
      <c r="JA123" s="9"/>
      <c r="JB123" s="43"/>
      <c r="JC123" s="9"/>
      <c r="JD123" s="43"/>
      <c r="JE123" s="9"/>
      <c r="JF123" s="43"/>
      <c r="JG123" s="9"/>
      <c r="JH123" s="43"/>
      <c r="JI123" s="9"/>
      <c r="JJ123" s="43"/>
      <c r="JK123" s="9"/>
      <c r="JL123" s="43"/>
      <c r="JM123" s="9"/>
      <c r="JN123" s="43"/>
      <c r="JO123" s="9"/>
      <c r="JP123" s="43"/>
      <c r="JQ123" s="9"/>
      <c r="JR123" s="43"/>
      <c r="JS123" s="9"/>
      <c r="JT123" s="43"/>
      <c r="JU123" s="9"/>
      <c r="JV123" s="43"/>
      <c r="JW123" s="9"/>
      <c r="JX123" s="43"/>
      <c r="JY123" s="9"/>
      <c r="JZ123" s="43"/>
      <c r="KA123" s="9"/>
      <c r="KB123" s="43"/>
      <c r="KC123" s="9"/>
      <c r="KD123" s="43"/>
      <c r="KE123" s="9"/>
      <c r="KF123" s="43"/>
      <c r="KG123" s="9"/>
      <c r="KH123" s="43"/>
      <c r="KI123" s="9"/>
      <c r="KJ123" s="43"/>
      <c r="KK123" s="9"/>
      <c r="KL123" s="43"/>
      <c r="KM123" s="9"/>
      <c r="KN123" s="43"/>
      <c r="KO123" s="9"/>
      <c r="KP123" s="43"/>
      <c r="KQ123" s="9"/>
      <c r="KR123" s="43"/>
      <c r="KS123" s="9"/>
      <c r="KT123" s="43"/>
      <c r="KU123" s="9"/>
      <c r="KV123" s="43"/>
      <c r="KW123" s="9"/>
      <c r="KX123" s="43"/>
      <c r="KY123" s="9"/>
      <c r="KZ123" s="43"/>
      <c r="LA123" s="9"/>
      <c r="LB123" s="43"/>
      <c r="LC123" s="9"/>
      <c r="LD123" s="43"/>
      <c r="LE123" s="9"/>
      <c r="LF123" s="43"/>
      <c r="LG123" s="9"/>
      <c r="LH123" s="43"/>
      <c r="LI123" s="9"/>
      <c r="LJ123" s="43"/>
      <c r="LK123" s="9"/>
      <c r="LL123" s="43"/>
      <c r="LM123" s="9"/>
      <c r="LN123" s="43"/>
      <c r="LO123" s="9"/>
      <c r="LP123" s="43"/>
      <c r="LQ123" s="9"/>
      <c r="LR123" s="43"/>
      <c r="LS123" s="9"/>
      <c r="LT123" s="43"/>
      <c r="LU123" s="9"/>
      <c r="LV123" s="43"/>
      <c r="LW123" s="9"/>
      <c r="LX123" s="43"/>
      <c r="LY123" s="9"/>
      <c r="LZ123" s="43"/>
      <c r="MA123" s="9"/>
      <c r="MB123" s="43"/>
      <c r="MC123" s="9"/>
      <c r="MD123" s="43"/>
      <c r="ME123" s="9"/>
      <c r="MF123" s="43"/>
      <c r="MG123" s="9"/>
      <c r="MH123" s="43"/>
      <c r="MI123" s="9"/>
      <c r="MJ123" s="43"/>
      <c r="MK123" s="9"/>
      <c r="ML123" s="43"/>
      <c r="MM123" s="9"/>
      <c r="MN123" s="43"/>
      <c r="MO123" s="9"/>
      <c r="MP123" s="43"/>
      <c r="MQ123" s="9"/>
      <c r="MR123" s="43"/>
      <c r="MS123" s="9"/>
      <c r="MT123" s="43"/>
      <c r="MU123" s="9"/>
    </row>
    <row r="124" spans="1:359">
      <c r="A124" s="32" t="s">
        <v>702</v>
      </c>
      <c r="L124" s="43"/>
      <c r="M124" s="9"/>
      <c r="N124" s="43"/>
      <c r="O124" s="9"/>
      <c r="P124" s="43"/>
      <c r="R124" s="43"/>
      <c r="T124" s="43"/>
      <c r="V124" s="43"/>
      <c r="X124" s="43"/>
      <c r="Y124" s="9"/>
      <c r="Z124" s="43"/>
      <c r="AA124" s="9"/>
      <c r="AB124" s="43"/>
      <c r="AD124" s="43"/>
      <c r="AP124" s="43"/>
      <c r="AQ124" s="9"/>
      <c r="AR124" s="43"/>
      <c r="AS124" s="9"/>
      <c r="BV124" s="43"/>
      <c r="BW124" s="1" t="s">
        <v>703</v>
      </c>
      <c r="BX124" s="43"/>
      <c r="BY124" s="9"/>
      <c r="BZ124" s="43"/>
      <c r="CA124" s="9"/>
      <c r="CB124" s="43"/>
      <c r="CC124" s="9"/>
      <c r="CD124" s="43"/>
      <c r="CE124" s="9"/>
      <c r="CF124" s="43"/>
      <c r="CG124" s="9"/>
      <c r="CH124" s="43"/>
      <c r="CI124" s="9"/>
      <c r="CJ124" s="43"/>
      <c r="CK124" s="9"/>
      <c r="CL124" s="43"/>
      <c r="CM124" s="9"/>
      <c r="CN124" s="43"/>
      <c r="CO124" s="9"/>
      <c r="CP124" s="43"/>
      <c r="CQ124" s="9"/>
      <c r="CR124" s="43"/>
      <c r="CS124" s="9"/>
      <c r="CT124" s="43"/>
      <c r="CU124" s="9"/>
      <c r="CV124" s="43">
        <f>SUM(INDEX('egyeni-ranglista'!$1:$1048576,MATCH($A124,'egyeni-ranglista'!$A:$A,0),CV$279):INDEX('egyeni-ranglista'!$1:$1048576,MATCH($A124,'egyeni-ranglista'!$A:$A,0),CV$280))</f>
        <v>0.90813725798514633</v>
      </c>
      <c r="CW124" s="32" t="s">
        <v>702</v>
      </c>
      <c r="CX124" s="43"/>
      <c r="CY124" s="9"/>
      <c r="CZ124" s="43"/>
      <c r="DA124" s="9"/>
      <c r="DB124" s="43"/>
      <c r="DD124" s="43"/>
      <c r="DF124" s="43"/>
      <c r="DH124" s="43"/>
      <c r="DJ124" s="43"/>
      <c r="DL124" s="43"/>
      <c r="DT124" s="43">
        <f>SUM(INDEX('egyeni-ranglista'!$1:$1048576,MATCH($A124,'egyeni-ranglista'!$A:$A,0),DT$279):INDEX('egyeni-ranglista'!$1:$1048576,MATCH($A124,'egyeni-ranglista'!$A:$A,0),DT$280))</f>
        <v>0.90813725798514633</v>
      </c>
      <c r="DU124" s="243" t="s">
        <v>1237</v>
      </c>
      <c r="DV124" s="43"/>
      <c r="DX124" s="43"/>
      <c r="DZ124" s="43"/>
      <c r="EA124" s="9"/>
      <c r="EB124" s="43">
        <f>SUM(INDEX('egyeni-ranglista'!$1:$1048576,MATCH($A124,'egyeni-ranglista'!$A:$A,0),EB$279):INDEX('egyeni-ranglista'!$1:$1048576,MATCH($A124,'egyeni-ranglista'!$A:$A,0),EB$280))</f>
        <v>0</v>
      </c>
      <c r="EC124" s="243" t="s">
        <v>1227</v>
      </c>
      <c r="ED124" s="43"/>
      <c r="EE124" s="9"/>
      <c r="EF124" s="43">
        <f>SUM(INDEX('egyeni-ranglista'!$1:$1048576,MATCH($A124,'egyeni-ranglista'!$A:$A,0),EF$279):INDEX('egyeni-ranglista'!$1:$1048576,MATCH($A124,'egyeni-ranglista'!$A:$A,0),EF$280))</f>
        <v>0.60199839789565479</v>
      </c>
      <c r="EG124" s="7" t="s">
        <v>1273</v>
      </c>
      <c r="EL124" s="43"/>
      <c r="EM124" s="9"/>
      <c r="EN124" s="43"/>
      <c r="EO124" s="243"/>
      <c r="ER124" s="43">
        <f>SUM(INDEX('egyeni-ranglista'!$1:$1048576,MATCH($A124,'egyeni-ranglista'!$A:$A,0),ER$279):INDEX('egyeni-ranglista'!$1:$1048576,MATCH($A124,'egyeni-ranglista'!$A:$A,0),ER$280))</f>
        <v>1.0590406218183572</v>
      </c>
      <c r="ES124" s="39" t="s">
        <v>1330</v>
      </c>
      <c r="FF124" s="43"/>
      <c r="FG124" s="9"/>
      <c r="FH124" s="43"/>
      <c r="FI124" s="9"/>
      <c r="FJ124" s="43"/>
      <c r="FK124" s="32"/>
      <c r="FL124" s="43"/>
      <c r="FM124" s="9"/>
      <c r="FP124" s="43"/>
      <c r="FQ124" s="9"/>
      <c r="FR124" s="43"/>
      <c r="FS124" s="9"/>
      <c r="FT124" s="43"/>
      <c r="FU124" s="9"/>
      <c r="FV124" s="43"/>
      <c r="FW124" s="9"/>
      <c r="FX124" s="43"/>
      <c r="FY124" s="9"/>
      <c r="FZ124" s="43"/>
      <c r="GA124" s="9"/>
      <c r="GB124" s="43"/>
      <c r="GC124" s="9"/>
      <c r="GD124" s="43"/>
      <c r="GE124" s="9"/>
      <c r="GF124" s="43"/>
      <c r="GG124" s="9"/>
      <c r="GH124" s="43"/>
      <c r="GI124" s="9"/>
      <c r="GJ124" s="43"/>
      <c r="GK124" s="9"/>
      <c r="GL124" s="43"/>
      <c r="GM124" s="9"/>
      <c r="GN124" s="43"/>
      <c r="GO124" s="9"/>
      <c r="GP124" s="43"/>
      <c r="GQ124" s="9"/>
      <c r="GR124" s="43"/>
      <c r="GS124" s="9"/>
      <c r="GT124" s="43"/>
      <c r="GU124" s="9"/>
      <c r="GV124" s="43"/>
      <c r="GW124" s="9"/>
      <c r="GX124" s="43"/>
      <c r="GY124" s="9"/>
      <c r="GZ124" s="43"/>
      <c r="HA124" s="9"/>
      <c r="HB124" s="43"/>
      <c r="HC124" s="9"/>
      <c r="HD124" s="43"/>
      <c r="HE124" s="9"/>
      <c r="HF124" s="43"/>
      <c r="HG124" s="9"/>
      <c r="HH124" s="43"/>
      <c r="HI124" s="9"/>
      <c r="HJ124" s="43"/>
      <c r="HK124" s="9"/>
      <c r="HL124" s="43"/>
      <c r="HM124" s="9"/>
      <c r="HN124" s="43"/>
      <c r="HO124" s="9"/>
      <c r="HP124" s="43"/>
      <c r="HQ124" s="9"/>
      <c r="HR124" s="43"/>
      <c r="HS124" s="9"/>
      <c r="HT124" s="43"/>
      <c r="HU124" s="9"/>
      <c r="HV124" s="43"/>
      <c r="HW124" s="9"/>
      <c r="HX124" s="43"/>
      <c r="HY124" s="9"/>
      <c r="HZ124" s="43"/>
      <c r="IA124" s="9"/>
      <c r="IB124" s="43"/>
      <c r="IC124" s="9"/>
      <c r="ID124" s="43"/>
      <c r="IE124" s="9"/>
      <c r="IF124" s="43"/>
      <c r="IG124" s="9"/>
      <c r="IH124" s="43"/>
      <c r="II124" s="9"/>
      <c r="IJ124" s="43"/>
      <c r="IK124" s="9"/>
      <c r="IL124" s="43"/>
      <c r="IM124" s="9"/>
      <c r="IN124" s="43"/>
      <c r="IO124" s="9"/>
      <c r="IP124" s="43"/>
      <c r="IQ124" s="9"/>
      <c r="IR124" s="43"/>
      <c r="IS124" s="9"/>
      <c r="IT124" s="43"/>
      <c r="IU124" s="9"/>
      <c r="IV124" s="43"/>
      <c r="IW124" s="9"/>
      <c r="IX124" s="43"/>
      <c r="IY124" s="9"/>
      <c r="IZ124" s="43"/>
      <c r="JA124" s="9"/>
      <c r="JB124" s="43"/>
      <c r="JC124" s="9"/>
      <c r="JD124" s="43"/>
      <c r="JE124" s="9"/>
      <c r="JF124" s="43"/>
      <c r="JG124" s="9"/>
      <c r="JH124" s="43"/>
      <c r="JI124" s="9"/>
      <c r="JJ124" s="43"/>
      <c r="JK124" s="9"/>
      <c r="JL124" s="43"/>
      <c r="JM124" s="9"/>
      <c r="JN124" s="43"/>
      <c r="JO124" s="9"/>
      <c r="JP124" s="43"/>
      <c r="JQ124" s="9"/>
      <c r="JR124" s="43"/>
      <c r="JS124" s="9"/>
      <c r="JT124" s="43"/>
      <c r="JU124" s="9"/>
      <c r="JV124" s="43"/>
      <c r="JW124" s="9"/>
      <c r="JX124" s="43"/>
      <c r="JY124" s="9"/>
      <c r="JZ124" s="43"/>
      <c r="KA124" s="9"/>
      <c r="KB124" s="43"/>
      <c r="KC124" s="9"/>
      <c r="KD124" s="43"/>
      <c r="KE124" s="9"/>
      <c r="KF124" s="43"/>
      <c r="KG124" s="9"/>
      <c r="KH124" s="43"/>
      <c r="KI124" s="9"/>
      <c r="KJ124" s="43"/>
      <c r="KK124" s="9"/>
      <c r="KL124" s="43"/>
      <c r="KM124" s="9"/>
      <c r="KN124" s="43"/>
      <c r="KO124" s="9"/>
      <c r="KP124" s="43"/>
      <c r="KQ124" s="9"/>
      <c r="KR124" s="43"/>
      <c r="KS124" s="9"/>
      <c r="KT124" s="43"/>
      <c r="KU124" s="9"/>
      <c r="KV124" s="43"/>
      <c r="KW124" s="9"/>
      <c r="KX124" s="43"/>
      <c r="KY124" s="9"/>
      <c r="KZ124" s="43"/>
      <c r="LA124" s="9"/>
      <c r="LB124" s="43"/>
      <c r="LC124" s="9"/>
      <c r="LD124" s="43"/>
      <c r="LE124" s="9"/>
      <c r="LF124" s="43"/>
      <c r="LG124" s="9"/>
      <c r="LH124" s="43"/>
      <c r="LI124" s="9"/>
      <c r="LJ124" s="43"/>
      <c r="LK124" s="9"/>
      <c r="LL124" s="43"/>
      <c r="LM124" s="9"/>
      <c r="LN124" s="43"/>
      <c r="LO124" s="9"/>
      <c r="LP124" s="43"/>
      <c r="LQ124" s="9"/>
      <c r="LR124" s="43"/>
      <c r="LS124" s="9"/>
      <c r="LT124" s="43"/>
      <c r="LU124" s="9"/>
      <c r="LV124" s="43"/>
      <c r="LW124" s="9"/>
      <c r="LX124" s="43"/>
      <c r="LY124" s="9"/>
      <c r="LZ124" s="43"/>
      <c r="MA124" s="9"/>
      <c r="MB124" s="43"/>
      <c r="MC124" s="9"/>
      <c r="MD124" s="43"/>
      <c r="ME124" s="9"/>
      <c r="MF124" s="43"/>
      <c r="MG124" s="9"/>
      <c r="MH124" s="43"/>
      <c r="MI124" s="9"/>
      <c r="MJ124" s="43"/>
      <c r="MK124" s="9"/>
      <c r="ML124" s="43"/>
      <c r="MM124" s="9"/>
      <c r="MN124" s="43"/>
      <c r="MO124" s="9"/>
      <c r="MP124" s="43"/>
      <c r="MQ124" s="9"/>
      <c r="MR124" s="43"/>
      <c r="MS124" s="9"/>
      <c r="MT124" s="43"/>
      <c r="MU124" s="9"/>
    </row>
    <row r="125" spans="1:359">
      <c r="A125" s="32" t="s">
        <v>1353</v>
      </c>
      <c r="L125" s="43"/>
      <c r="M125" s="9"/>
      <c r="N125" s="43"/>
      <c r="O125" s="9"/>
      <c r="P125" s="43"/>
      <c r="R125" s="43"/>
      <c r="T125" s="43"/>
      <c r="V125" s="43"/>
      <c r="X125" s="43"/>
      <c r="Y125" s="9"/>
      <c r="Z125" s="43"/>
      <c r="AA125" s="9"/>
      <c r="AB125" s="43"/>
      <c r="AD125" s="43"/>
      <c r="AP125" s="43"/>
      <c r="AQ125" s="9"/>
      <c r="AR125" s="43"/>
      <c r="AS125" s="9"/>
      <c r="BV125" s="43"/>
      <c r="BX125" s="43"/>
      <c r="BY125" s="9"/>
      <c r="BZ125" s="43"/>
      <c r="CA125" s="9"/>
      <c r="CB125" s="43"/>
      <c r="CC125" s="9"/>
      <c r="CD125" s="43"/>
      <c r="CE125" s="9"/>
      <c r="CF125" s="43"/>
      <c r="CG125" s="9"/>
      <c r="CH125" s="43"/>
      <c r="CI125" s="9"/>
      <c r="CJ125" s="43"/>
      <c r="CK125" s="9"/>
      <c r="CL125" s="43"/>
      <c r="CM125" s="9"/>
      <c r="CN125" s="43"/>
      <c r="CO125" s="9"/>
      <c r="CP125" s="43"/>
      <c r="CQ125" s="9"/>
      <c r="CR125" s="43"/>
      <c r="CS125" s="9"/>
      <c r="CT125" s="43"/>
      <c r="CU125" s="9"/>
      <c r="CV125" s="43"/>
      <c r="CW125" s="32"/>
      <c r="CX125" s="43"/>
      <c r="CY125" s="9"/>
      <c r="CZ125" s="43"/>
      <c r="DA125" s="9"/>
      <c r="DB125" s="43"/>
      <c r="DD125" s="43"/>
      <c r="DF125" s="43"/>
      <c r="DH125" s="43"/>
      <c r="DJ125" s="43"/>
      <c r="DL125" s="43"/>
      <c r="DT125" s="43"/>
      <c r="DU125" s="243"/>
      <c r="DV125" s="43"/>
      <c r="DX125" s="43"/>
      <c r="DZ125" s="43"/>
      <c r="EA125" s="9"/>
      <c r="EB125" s="43"/>
      <c r="EC125" s="243"/>
      <c r="ED125" s="43"/>
      <c r="EE125" s="9"/>
      <c r="EF125" s="43"/>
      <c r="EG125" s="7"/>
      <c r="EL125" s="43"/>
      <c r="EM125" s="9"/>
      <c r="EN125" s="43"/>
      <c r="EO125" s="243"/>
      <c r="ER125" s="43">
        <f>SUM(INDEX('egyeni-ranglista'!$1:$1048576,MATCH($A125,'egyeni-ranglista'!$A:$A,0),ER$279):INDEX('egyeni-ranglista'!$1:$1048576,MATCH($A125,'egyeni-ranglista'!$A:$A,0),ER$280))</f>
        <v>0</v>
      </c>
      <c r="ES125" s="276" t="s">
        <v>1333</v>
      </c>
      <c r="FF125" s="43"/>
      <c r="FG125" s="9"/>
      <c r="FH125" s="43"/>
      <c r="FI125" s="9"/>
      <c r="FJ125" s="43"/>
      <c r="FK125" s="32"/>
      <c r="FL125" s="43"/>
      <c r="FM125" s="9"/>
      <c r="FP125" s="43"/>
      <c r="FQ125" s="9"/>
      <c r="FR125" s="43"/>
      <c r="FS125" s="9"/>
      <c r="FT125" s="43"/>
      <c r="FU125" s="9"/>
      <c r="FV125" s="43"/>
      <c r="FW125" s="9"/>
      <c r="FX125" s="43"/>
      <c r="FY125" s="9"/>
      <c r="FZ125" s="43"/>
      <c r="GA125" s="9"/>
      <c r="GB125" s="43">
        <f>SUM(INDEX('egyeni-ranglista'!$1:$1048576,MATCH($A125,'egyeni-ranglista'!$A:$A,0),GB$279):INDEX('egyeni-ranglista'!$1:$1048576,MATCH($A125,'egyeni-ranglista'!$A:$A,0),GB$280))</f>
        <v>0.47155908277758868</v>
      </c>
      <c r="GC125" s="9" t="s">
        <v>1436</v>
      </c>
      <c r="GD125" s="43"/>
      <c r="GE125" s="9"/>
      <c r="GF125" s="43"/>
      <c r="GG125" s="9"/>
      <c r="GH125" s="43"/>
      <c r="GI125" s="9"/>
      <c r="GJ125" s="43"/>
      <c r="GK125" s="9"/>
      <c r="GL125" s="43"/>
      <c r="GM125" s="9"/>
      <c r="GN125" s="43"/>
      <c r="GO125" s="9"/>
      <c r="GP125" s="43"/>
      <c r="GQ125" s="9"/>
      <c r="GR125" s="43"/>
      <c r="GS125" s="9"/>
      <c r="GT125" s="43"/>
      <c r="GU125" s="9"/>
      <c r="GV125" s="43"/>
      <c r="GW125" s="9"/>
      <c r="GX125" s="43"/>
      <c r="GY125" s="9"/>
      <c r="GZ125" s="43"/>
      <c r="HA125" s="9"/>
      <c r="HB125" s="43"/>
      <c r="HC125" s="9"/>
      <c r="HD125" s="43"/>
      <c r="HE125" s="9"/>
      <c r="HF125" s="43">
        <f>SUM(INDEX('egyeni-ranglista'!$1:$1048576,MATCH($A125,'egyeni-ranglista'!$A:$A,0),HF$279):INDEX('egyeni-ranglista'!$1:$1048576,MATCH($A125,'egyeni-ranglista'!$A:$A,0),HF$280))</f>
        <v>0.69907502040344172</v>
      </c>
      <c r="HG125" s="9" t="s">
        <v>1333</v>
      </c>
      <c r="HH125" s="43"/>
      <c r="HI125" s="9"/>
      <c r="HJ125" s="43"/>
      <c r="HK125" s="9"/>
      <c r="HL125" s="43"/>
      <c r="HM125" s="9"/>
      <c r="HN125" s="43"/>
      <c r="HO125" s="9"/>
      <c r="HP125" s="43"/>
      <c r="HQ125" s="9"/>
      <c r="HR125" s="43"/>
      <c r="HS125" s="9"/>
      <c r="HT125" s="43">
        <f>SUM(INDEX('egyeni-ranglista'!$1:$1048576,MATCH($A125,'egyeni-ranglista'!$A:$A,0),HT$279):INDEX('egyeni-ranglista'!$1:$1048576,MATCH($A125,'egyeni-ranglista'!$A:$A,0),HT$280))</f>
        <v>7.8542899156686872</v>
      </c>
      <c r="HU125" s="9" t="s">
        <v>1353</v>
      </c>
      <c r="HV125" s="43"/>
      <c r="HW125" s="9"/>
      <c r="HX125" s="43"/>
      <c r="HY125" s="9"/>
      <c r="HZ125" s="43"/>
      <c r="IA125" s="9"/>
      <c r="IB125" s="43"/>
      <c r="IC125" s="9"/>
      <c r="ID125" s="43"/>
      <c r="IE125" s="9"/>
      <c r="IF125" s="43"/>
      <c r="IG125" s="9"/>
      <c r="IH125" s="43"/>
      <c r="II125" s="9"/>
      <c r="IJ125" s="43"/>
      <c r="IK125" s="9"/>
      <c r="IL125" s="43"/>
      <c r="IM125" s="9"/>
      <c r="IN125" s="43"/>
      <c r="IO125" s="9"/>
      <c r="IP125" s="43"/>
      <c r="IQ125" s="9"/>
      <c r="IR125" s="43"/>
      <c r="IS125" s="9"/>
      <c r="IT125" s="43"/>
      <c r="IU125" s="9"/>
      <c r="IV125" s="43"/>
      <c r="IW125" s="9"/>
      <c r="IX125" s="43"/>
      <c r="IY125" s="9"/>
      <c r="IZ125" s="43"/>
      <c r="JA125" s="9"/>
      <c r="JB125" s="43">
        <f>SUM(INDEX('egyeni-ranglista'!$1:$1048576,MATCH($A125,'egyeni-ranglista'!$A:$A,0),JB$279):INDEX('egyeni-ranglista'!$1:$1048576,MATCH($A125,'egyeni-ranglista'!$A:$A,0),JB$280))</f>
        <v>7.8542899156686872</v>
      </c>
      <c r="JC125" s="9" t="s">
        <v>1333</v>
      </c>
      <c r="JD125" s="43"/>
      <c r="JE125" s="9"/>
      <c r="JF125" s="43"/>
      <c r="JG125" s="9"/>
      <c r="JH125" s="43"/>
      <c r="JI125" s="9"/>
      <c r="JJ125" s="43"/>
      <c r="JK125" s="9"/>
      <c r="JL125" s="43"/>
      <c r="JM125" s="9"/>
      <c r="JN125" s="43"/>
      <c r="JO125" s="9"/>
      <c r="JP125" s="43"/>
      <c r="JQ125" s="9"/>
      <c r="JR125" s="43"/>
      <c r="JS125" s="9"/>
      <c r="JT125" s="43"/>
      <c r="JU125" s="9"/>
      <c r="JV125" s="43"/>
      <c r="JW125" s="9"/>
      <c r="JX125" s="43"/>
      <c r="JY125" s="9"/>
      <c r="JZ125" s="43"/>
      <c r="KA125" s="9"/>
      <c r="KB125" s="43"/>
      <c r="KC125" s="9"/>
      <c r="KD125" s="43"/>
      <c r="KE125" s="9"/>
      <c r="KF125" s="43"/>
      <c r="KG125" s="9"/>
      <c r="KH125" s="43"/>
      <c r="KI125" s="9"/>
      <c r="KJ125" s="43"/>
      <c r="KK125" s="9"/>
      <c r="KL125" s="43">
        <f>SUM(INDEX('egyeni-ranglista'!$1:$1048576,MATCH($A125,'egyeni-ranglista'!$A:$A,0),KL$279):INDEX('egyeni-ranglista'!$1:$1048576,MATCH($A125,'egyeni-ranglista'!$A:$A,0),KL$280))</f>
        <v>7.155214895265245</v>
      </c>
      <c r="KM125" s="9" t="s">
        <v>1333</v>
      </c>
      <c r="KN125" s="43"/>
      <c r="KO125" s="9"/>
      <c r="KP125" s="43"/>
      <c r="KQ125" s="9"/>
      <c r="KR125" s="43"/>
      <c r="KS125" s="9"/>
      <c r="KT125" s="43"/>
      <c r="KU125" s="9"/>
      <c r="KV125" s="43"/>
      <c r="KW125" s="9"/>
      <c r="KX125" s="43"/>
      <c r="KY125" s="9"/>
      <c r="KZ125" s="43"/>
      <c r="LA125" s="9"/>
      <c r="LB125" s="43"/>
      <c r="LC125" s="9"/>
      <c r="LD125" s="43"/>
      <c r="LE125" s="9"/>
      <c r="LF125" s="43"/>
      <c r="LG125" s="9"/>
      <c r="LH125" s="43"/>
      <c r="LI125" s="9"/>
      <c r="LJ125" s="43"/>
      <c r="LK125" s="9"/>
      <c r="LL125" s="43"/>
      <c r="LM125" s="9"/>
      <c r="LN125" s="43"/>
      <c r="LO125" s="9"/>
      <c r="LP125" s="43"/>
      <c r="LQ125" s="9"/>
      <c r="LR125" s="43">
        <f>SUM(INDEX('egyeni-ranglista'!$1:$1048576,MATCH($A125,'egyeni-ranglista'!$A:$A,0),LR$279):INDEX('egyeni-ranglista'!$1:$1048576,MATCH($A125,'egyeni-ranglista'!$A:$A,0),LR$280))</f>
        <v>9.4175376857010775</v>
      </c>
      <c r="LS125" s="9" t="s">
        <v>1333</v>
      </c>
      <c r="LT125" s="43"/>
      <c r="LU125" s="9"/>
      <c r="LV125" s="43"/>
      <c r="LW125" s="9"/>
      <c r="LX125" s="43"/>
      <c r="LY125" s="9"/>
      <c r="LZ125" s="43"/>
      <c r="MA125" s="9"/>
      <c r="MB125" s="43">
        <f>SUM(INDEX('egyeni-ranglista'!$1:$1048576,MATCH($A125,'egyeni-ranglista'!$A:$A,0),MB$279):INDEX('egyeni-ranglista'!$1:$1048576,MATCH($A125,'egyeni-ranglista'!$A:$A,0),MB$280))</f>
        <v>12.652984507143051</v>
      </c>
      <c r="MC125" s="9" t="s">
        <v>1333</v>
      </c>
      <c r="MD125" s="43"/>
      <c r="ME125" s="9"/>
      <c r="MF125" s="43"/>
      <c r="MG125" s="9"/>
      <c r="MH125" s="43"/>
      <c r="MI125" s="9"/>
      <c r="MJ125" s="43"/>
      <c r="MK125" s="9"/>
      <c r="ML125" s="43"/>
      <c r="MM125" s="9"/>
      <c r="MN125" s="43"/>
      <c r="MO125" s="9"/>
      <c r="MP125" s="43"/>
      <c r="MQ125" s="9"/>
      <c r="MR125" s="43"/>
      <c r="MS125" s="9"/>
      <c r="MT125" s="43"/>
      <c r="MU125" s="9"/>
    </row>
    <row r="126" spans="1:359">
      <c r="A126" s="1" t="s">
        <v>60</v>
      </c>
      <c r="B126" s="43">
        <v>33.5</v>
      </c>
      <c r="C126" s="1" t="s">
        <v>261</v>
      </c>
      <c r="D126" s="43" t="s">
        <v>206</v>
      </c>
      <c r="F126" s="43">
        <v>43.012501329928718</v>
      </c>
      <c r="G126" s="9" t="s">
        <v>1</v>
      </c>
      <c r="H126" s="43" t="s">
        <v>206</v>
      </c>
      <c r="J126" s="43">
        <v>44.914284947744918</v>
      </c>
      <c r="K126" s="9" t="s">
        <v>1</v>
      </c>
      <c r="L126" s="43"/>
      <c r="M126" s="9"/>
      <c r="N126" s="43" t="s">
        <v>206</v>
      </c>
      <c r="P126" s="43" t="s">
        <v>206</v>
      </c>
      <c r="R126" s="43">
        <v>44.914284947744918</v>
      </c>
      <c r="S126" s="9" t="s">
        <v>1</v>
      </c>
      <c r="T126" s="43" t="s">
        <v>206</v>
      </c>
      <c r="V126" s="43"/>
      <c r="W126" s="9"/>
      <c r="X126" s="43"/>
      <c r="Y126" s="9"/>
      <c r="Z126" s="43"/>
      <c r="AA126" s="9"/>
      <c r="AB126" s="43" t="s">
        <v>206</v>
      </c>
      <c r="AD126" s="43">
        <v>57.83569089251111</v>
      </c>
      <c r="AE126" s="1" t="s">
        <v>45</v>
      </c>
      <c r="AJ126" s="43">
        <v>66.528065711910045</v>
      </c>
      <c r="AK126" s="9" t="s">
        <v>1</v>
      </c>
      <c r="AL126" s="43"/>
      <c r="AN126" s="43"/>
      <c r="AP126" s="43">
        <f>SUM(INDEX('egyeni-ranglista'!$1:$1048576,MATCH($A126,'egyeni-ranglista'!$A:$A,0),AP$279):INDEX('egyeni-ranglista'!$1:$1048576,MATCH($A126,'egyeni-ranglista'!$A:$A,0),AP$280))</f>
        <v>38.619356750035301</v>
      </c>
      <c r="AQ126" s="1" t="s">
        <v>537</v>
      </c>
      <c r="AR126" s="43"/>
      <c r="AS126" s="9"/>
      <c r="AT126" s="43">
        <f>SUM(INDEX('egyeni-ranglista'!$1:$1048576,MATCH($A126,'egyeni-ranglista'!$A:$A,0),AT$279):INDEX('egyeni-ranglista'!$1:$1048576,MATCH($A126,'egyeni-ranglista'!$A:$A,0),AT$280))</f>
        <v>45.103694560553905</v>
      </c>
      <c r="AU126" s="1" t="s">
        <v>324</v>
      </c>
      <c r="AV126" s="43"/>
      <c r="AW126" s="9"/>
      <c r="AX126" s="43"/>
      <c r="AY126" s="9"/>
      <c r="AZ126" s="43"/>
      <c r="BA126" s="9"/>
      <c r="BB126" s="43"/>
      <c r="BC126" s="9"/>
      <c r="BD126" s="43">
        <f>SUM(INDEX('egyeni-ranglista'!$1:$1048576,MATCH($A126,'egyeni-ranglista'!$A:$A,0),BD$279):INDEX('egyeni-ranglista'!$1:$1048576,MATCH($A126,'egyeni-ranglista'!$A:$A,0),BD$280))</f>
        <v>35.591193230625187</v>
      </c>
      <c r="BE126" s="9" t="s">
        <v>1</v>
      </c>
      <c r="BF126" s="43"/>
      <c r="BG126" s="9"/>
      <c r="BH126" s="43">
        <f>SUM(INDEX('egyeni-ranglista'!$1:$1048576,MATCH($A126,'egyeni-ranglista'!$A:$A,0),BH$279):INDEX('egyeni-ranglista'!$1:$1048576,MATCH($A126,'egyeni-ranglista'!$A:$A,0),BH$280))</f>
        <v>36.815853339551872</v>
      </c>
      <c r="BI126" s="9" t="s">
        <v>1</v>
      </c>
      <c r="BJ126" s="43"/>
      <c r="BK126" s="9"/>
      <c r="BL126" s="43"/>
      <c r="BM126" s="9"/>
      <c r="BN126" s="43">
        <f>SUM(INDEX('egyeni-ranglista'!$1:$1048576,MATCH($A126,'egyeni-ranglista'!$A:$A,0),BN$279):INDEX('egyeni-ranglista'!$1:$1048576,MATCH($A126,'egyeni-ranglista'!$A:$A,0),BN$280))</f>
        <v>36.809776211135315</v>
      </c>
      <c r="BO126" s="1" t="s">
        <v>324</v>
      </c>
      <c r="BP126" s="43"/>
      <c r="BQ126" s="9"/>
      <c r="BR126" s="43"/>
      <c r="BS126" s="9"/>
      <c r="BT126" s="43"/>
      <c r="BU126" s="9"/>
      <c r="BV126" s="43">
        <f>SUM(INDEX('egyeni-ranglista'!$1:$1048576,MATCH($A126,'egyeni-ranglista'!$A:$A,0),BV$279):INDEX('egyeni-ranglista'!$1:$1048576,MATCH($A126,'egyeni-ranglista'!$A:$A,0),BV$280))</f>
        <v>38.439395880355654</v>
      </c>
      <c r="BW126" s="1" t="s">
        <v>324</v>
      </c>
      <c r="BX126" s="43"/>
      <c r="BY126" s="9"/>
      <c r="BZ126" s="43"/>
      <c r="CA126" s="1" t="s">
        <v>324</v>
      </c>
      <c r="CB126" s="43"/>
      <c r="CD126" s="43">
        <f>SUM(INDEX('egyeni-ranglista'!$1:$1048576,MATCH($A126,'egyeni-ranglista'!$A:$A,0),CD$279):INDEX('egyeni-ranglista'!$1:$1048576,MATCH($A126,'egyeni-ranglista'!$A:$A,0),CD$280))</f>
        <v>101.03855770913269</v>
      </c>
      <c r="CE126" s="8" t="s">
        <v>1</v>
      </c>
      <c r="CF126" s="43"/>
      <c r="CG126" s="9"/>
      <c r="CH126" s="43"/>
      <c r="CI126" s="9"/>
      <c r="CJ126" s="43"/>
      <c r="CK126" s="9"/>
      <c r="CL126" s="43"/>
      <c r="CM126" s="9"/>
      <c r="CN126" s="43"/>
      <c r="CO126" s="9"/>
      <c r="CP126" s="43"/>
      <c r="CQ126" s="9"/>
      <c r="CR126" s="43"/>
      <c r="CS126" s="9"/>
      <c r="CT126" s="43"/>
      <c r="CU126" s="9"/>
      <c r="CV126" s="43"/>
      <c r="CW126" s="9"/>
      <c r="CX126" s="43"/>
      <c r="CY126" s="9"/>
      <c r="CZ126" s="43"/>
      <c r="DA126" s="9"/>
      <c r="DB126" s="43"/>
      <c r="DD126" s="43"/>
      <c r="DF126" s="43"/>
      <c r="DH126" s="43"/>
      <c r="DJ126" s="43"/>
      <c r="DL126" s="43"/>
      <c r="DN126" s="43">
        <f>SUM(INDEX('egyeni-ranglista'!$1:$1048576,MATCH($A126,'egyeni-ranglista'!$A:$A,0),DN$279):INDEX('egyeni-ranglista'!$1:$1048576,MATCH($A126,'egyeni-ranglista'!$A:$A,0),DN$280))</f>
        <v>89.77309233014762</v>
      </c>
      <c r="DO126" s="8" t="s">
        <v>646</v>
      </c>
      <c r="DP126" s="43"/>
      <c r="DQ126" s="9"/>
      <c r="DT126" s="43"/>
      <c r="DV126" s="43"/>
      <c r="DX126" s="43"/>
      <c r="DZ126" s="43"/>
      <c r="EB126" s="43"/>
      <c r="EC126" s="9"/>
      <c r="ED126" s="43"/>
      <c r="EF126" s="43"/>
      <c r="EH126" s="43"/>
      <c r="EJ126" s="43"/>
      <c r="EL126" s="43">
        <f>SUM(INDEX('egyeni-ranglista'!$1:$1048576,MATCH($A126,'egyeni-ranglista'!$A:$A,0),EL$279):INDEX('egyeni-ranglista'!$1:$1048576,MATCH($A126,'egyeni-ranglista'!$A:$A,0),EL$280))</f>
        <v>19.166443108143085</v>
      </c>
      <c r="EM126" s="8" t="s">
        <v>646</v>
      </c>
      <c r="EN126" s="43"/>
      <c r="EP126" s="43"/>
      <c r="ER126" s="43"/>
      <c r="FD126" s="43"/>
      <c r="FF126" s="43"/>
      <c r="FG126" s="9"/>
      <c r="FH126" s="43"/>
      <c r="FI126" s="9"/>
      <c r="FJ126" s="43"/>
      <c r="FK126" s="9"/>
      <c r="FL126" s="43"/>
      <c r="FM126" s="9"/>
      <c r="FN126" s="43"/>
      <c r="FP126" s="43"/>
      <c r="FQ126" s="9"/>
      <c r="FR126" s="43"/>
      <c r="FS126" s="9"/>
      <c r="FT126" s="43"/>
      <c r="FU126" s="9"/>
      <c r="FV126" s="43"/>
      <c r="FW126" s="9"/>
      <c r="FX126" s="43"/>
      <c r="FY126" s="9"/>
      <c r="FZ126" s="43"/>
      <c r="GA126" s="9"/>
      <c r="GB126" s="43"/>
      <c r="GC126" s="9"/>
      <c r="GD126" s="43"/>
      <c r="GE126" s="9"/>
      <c r="GF126" s="43"/>
      <c r="GG126" s="9"/>
      <c r="GH126" s="43"/>
      <c r="GI126" s="9"/>
      <c r="GJ126" s="43"/>
      <c r="GK126" s="9"/>
      <c r="GL126" s="43"/>
      <c r="GM126" s="9"/>
      <c r="GN126" s="43"/>
      <c r="GO126" s="9"/>
      <c r="GP126" s="43"/>
      <c r="GQ126" s="9"/>
      <c r="GR126" s="43"/>
      <c r="GS126" s="9"/>
      <c r="GT126" s="43"/>
      <c r="GU126" s="9"/>
      <c r="GV126" s="43"/>
      <c r="GW126" s="9"/>
      <c r="GX126" s="43"/>
      <c r="GY126" s="9"/>
      <c r="GZ126" s="43"/>
      <c r="HA126" s="9"/>
      <c r="HB126" s="43"/>
      <c r="HC126" s="9"/>
      <c r="HD126" s="43"/>
      <c r="HE126" s="9"/>
      <c r="HF126" s="43"/>
      <c r="HG126" s="9"/>
      <c r="HH126" s="43"/>
      <c r="HI126" s="9"/>
      <c r="HJ126" s="43"/>
      <c r="HK126" s="9"/>
      <c r="HL126" s="43"/>
      <c r="HM126" s="9"/>
      <c r="HN126" s="43"/>
      <c r="HO126" s="9"/>
      <c r="HP126" s="43"/>
      <c r="HQ126" s="9"/>
      <c r="HR126" s="43"/>
      <c r="HS126" s="9"/>
      <c r="HT126" s="43"/>
      <c r="HU126" s="9"/>
      <c r="HV126" s="43"/>
      <c r="HW126" s="9"/>
      <c r="HX126" s="43"/>
      <c r="HY126" s="9"/>
      <c r="HZ126" s="43"/>
      <c r="IA126" s="9"/>
      <c r="IB126" s="43"/>
      <c r="IC126" s="9"/>
      <c r="ID126" s="43"/>
      <c r="IE126" s="9"/>
      <c r="IF126" s="43"/>
      <c r="IG126" s="9"/>
      <c r="IH126" s="43"/>
      <c r="II126" s="9"/>
      <c r="IJ126" s="43"/>
      <c r="IK126" s="9"/>
      <c r="IL126" s="43"/>
      <c r="IM126" s="9"/>
      <c r="IN126" s="43"/>
      <c r="IO126" s="9"/>
      <c r="IP126" s="43"/>
      <c r="IQ126" s="9"/>
      <c r="IR126" s="43"/>
      <c r="IS126" s="9"/>
      <c r="IT126" s="43"/>
      <c r="IU126" s="9"/>
      <c r="IV126" s="43"/>
      <c r="IW126" s="9"/>
      <c r="IX126" s="43"/>
      <c r="IY126" s="9"/>
      <c r="IZ126" s="43"/>
      <c r="JA126" s="9"/>
      <c r="JB126" s="43"/>
      <c r="JC126" s="9"/>
      <c r="JD126" s="43"/>
      <c r="JE126" s="9"/>
      <c r="JF126" s="43"/>
      <c r="JG126" s="9"/>
      <c r="JH126" s="43"/>
      <c r="JI126" s="9"/>
      <c r="JJ126" s="43"/>
      <c r="JK126" s="9"/>
      <c r="JL126" s="43"/>
      <c r="JM126" s="9"/>
      <c r="JN126" s="43"/>
      <c r="JO126" s="9"/>
      <c r="JP126" s="43"/>
      <c r="JQ126" s="9"/>
      <c r="JR126" s="43"/>
      <c r="JS126" s="9"/>
      <c r="JT126" s="43"/>
      <c r="JU126" s="9"/>
      <c r="JV126" s="43"/>
      <c r="JW126" s="9"/>
      <c r="JX126" s="43"/>
      <c r="JY126" s="9"/>
      <c r="JZ126" s="43"/>
      <c r="KA126" s="9"/>
      <c r="KB126" s="43"/>
      <c r="KC126" s="9"/>
      <c r="KD126" s="43"/>
      <c r="KE126" s="9"/>
      <c r="KF126" s="43"/>
      <c r="KG126" s="9"/>
      <c r="KH126" s="43"/>
      <c r="KI126" s="9"/>
      <c r="KJ126" s="43"/>
      <c r="KK126" s="9"/>
      <c r="KL126" s="43"/>
      <c r="KM126" s="9"/>
      <c r="KN126" s="43"/>
      <c r="KO126" s="9"/>
      <c r="KP126" s="43"/>
      <c r="KQ126" s="9"/>
      <c r="KR126" s="43"/>
      <c r="KS126" s="9"/>
      <c r="KT126" s="43"/>
      <c r="KU126" s="9"/>
      <c r="KV126" s="43"/>
      <c r="KW126" s="9"/>
      <c r="KX126" s="43"/>
      <c r="KY126" s="9"/>
      <c r="KZ126" s="43"/>
      <c r="LA126" s="9"/>
      <c r="LB126" s="43"/>
      <c r="LC126" s="9"/>
      <c r="LD126" s="43"/>
      <c r="LE126" s="9"/>
      <c r="LF126" s="43"/>
      <c r="LG126" s="9"/>
      <c r="LH126" s="43"/>
      <c r="LI126" s="9"/>
      <c r="LJ126" s="43"/>
      <c r="LK126" s="9"/>
      <c r="LL126" s="43"/>
      <c r="LM126" s="9"/>
      <c r="LN126" s="43"/>
      <c r="LO126" s="9"/>
      <c r="LP126" s="43"/>
      <c r="LQ126" s="9"/>
      <c r="LR126" s="43"/>
      <c r="LS126" s="9"/>
      <c r="LT126" s="43"/>
      <c r="LU126" s="9"/>
      <c r="LV126" s="43"/>
      <c r="LW126" s="9"/>
      <c r="LX126" s="43"/>
      <c r="LY126" s="9"/>
      <c r="LZ126" s="43"/>
      <c r="MA126" s="9"/>
      <c r="MB126" s="43"/>
      <c r="MC126" s="9"/>
      <c r="MD126" s="43"/>
      <c r="ME126" s="9"/>
      <c r="MF126" s="43"/>
      <c r="MG126" s="9"/>
      <c r="MH126" s="43"/>
      <c r="MI126" s="9"/>
      <c r="MJ126" s="43"/>
      <c r="MK126" s="9"/>
      <c r="ML126" s="43"/>
      <c r="MM126" s="9"/>
      <c r="MN126" s="43"/>
      <c r="MO126" s="9"/>
      <c r="MP126" s="43"/>
      <c r="MQ126" s="9"/>
      <c r="MR126" s="43"/>
      <c r="MS126" s="9"/>
      <c r="MT126" s="43"/>
      <c r="MU126" s="9"/>
    </row>
    <row r="127" spans="1:359">
      <c r="A127" s="1" t="s">
        <v>189</v>
      </c>
      <c r="B127" s="43">
        <v>13.5</v>
      </c>
      <c r="C127" s="109" t="s">
        <v>195</v>
      </c>
      <c r="D127" s="43" t="s">
        <v>206</v>
      </c>
      <c r="F127" s="43">
        <v>13.5</v>
      </c>
      <c r="G127" s="109" t="s">
        <v>195</v>
      </c>
      <c r="H127" s="43" t="s">
        <v>206</v>
      </c>
      <c r="J127" s="43" t="s">
        <v>206</v>
      </c>
      <c r="L127" s="43">
        <v>17.937495108237801</v>
      </c>
      <c r="M127" s="109" t="s">
        <v>195</v>
      </c>
      <c r="N127" s="43" t="s">
        <v>206</v>
      </c>
      <c r="P127" s="43" t="s">
        <v>206</v>
      </c>
      <c r="R127" s="43" t="s">
        <v>206</v>
      </c>
      <c r="T127" s="43">
        <v>21.316952702167608</v>
      </c>
      <c r="U127" s="1" t="s">
        <v>1290</v>
      </c>
      <c r="V127" s="43"/>
      <c r="W127" s="9"/>
      <c r="X127" s="43"/>
      <c r="Y127" s="9"/>
      <c r="Z127" s="43">
        <v>58.574009655624224</v>
      </c>
      <c r="AA127" s="9" t="s">
        <v>242</v>
      </c>
      <c r="AB127" s="43" t="s">
        <v>206</v>
      </c>
      <c r="AD127" s="43" t="s">
        <v>206</v>
      </c>
      <c r="AP127" s="43">
        <f>SUM(INDEX('egyeni-ranglista'!$1:$1048576,MATCH($A127,'egyeni-ranglista'!$A:$A,0),AP$279):INDEX('egyeni-ranglista'!$1:$1048576,MATCH($A127,'egyeni-ranglista'!$A:$A,0),AP$280))</f>
        <v>49.290257118276415</v>
      </c>
      <c r="AQ127" s="1" t="s">
        <v>537</v>
      </c>
      <c r="AR127" s="43"/>
      <c r="AS127" s="9"/>
      <c r="AT127" s="43">
        <f>SUM(INDEX('egyeni-ranglista'!$1:$1048576,MATCH($A127,'egyeni-ranglista'!$A:$A,0),AT$279):INDEX('egyeni-ranglista'!$1:$1048576,MATCH($A127,'egyeni-ranglista'!$A:$A,0),AT$280))</f>
        <v>55.774594928795018</v>
      </c>
      <c r="AU127" s="1" t="s">
        <v>1232</v>
      </c>
      <c r="AV127" s="43"/>
      <c r="AW127" s="9"/>
      <c r="AX127" s="43"/>
      <c r="AY127" s="9"/>
      <c r="AZ127" s="43"/>
      <c r="BA127" s="9"/>
      <c r="BB127" s="43"/>
      <c r="BC127" s="9"/>
      <c r="BD127" s="43"/>
      <c r="BE127" s="1" t="s">
        <v>1291</v>
      </c>
      <c r="BF127" s="43"/>
      <c r="BG127" s="9"/>
      <c r="BH127" s="43"/>
      <c r="BI127" s="1" t="s">
        <v>1291</v>
      </c>
      <c r="BJ127" s="43"/>
      <c r="BK127" s="9"/>
      <c r="BL127" s="43"/>
      <c r="BM127" s="9"/>
      <c r="BN127" s="43"/>
      <c r="BO127" s="9"/>
      <c r="BP127" s="43"/>
      <c r="BQ127" s="9"/>
      <c r="BR127" s="43"/>
      <c r="BS127" s="9"/>
      <c r="BT127" s="43"/>
      <c r="BU127" s="9"/>
      <c r="BV127" s="43">
        <f>SUM(INDEX('egyeni-ranglista'!$1:$1048576,MATCH($A127,'egyeni-ranglista'!$A:$A,0),BV$279):INDEX('egyeni-ranglista'!$1:$1048576,MATCH($A127,'egyeni-ranglista'!$A:$A,0),BV$280))</f>
        <v>80.426200962126202</v>
      </c>
      <c r="BW127" s="1" t="s">
        <v>1232</v>
      </c>
      <c r="BX127" s="43"/>
      <c r="BY127" s="9"/>
      <c r="BZ127" s="43"/>
      <c r="CA127" s="9"/>
      <c r="CB127" s="43"/>
      <c r="CC127" s="9"/>
      <c r="CD127" s="43"/>
      <c r="CE127" s="9"/>
      <c r="CF127" s="43"/>
      <c r="CG127" s="9"/>
      <c r="CH127" s="43"/>
      <c r="CI127" s="9"/>
      <c r="CJ127" s="43"/>
      <c r="CK127" s="9"/>
      <c r="CL127" s="43">
        <f>SUM(INDEX('egyeni-ranglista'!$1:$1048576,MATCH($A127,'egyeni-ranglista'!$A:$A,0),CL$279):INDEX('egyeni-ranglista'!$1:$1048576,MATCH($A127,'egyeni-ranglista'!$A:$A,0),CL$280))</f>
        <v>43.422235446680354</v>
      </c>
      <c r="CM127" s="1" t="s">
        <v>1232</v>
      </c>
      <c r="CN127" s="43"/>
      <c r="CP127" s="43"/>
      <c r="CR127" s="43"/>
      <c r="CT127" s="43"/>
      <c r="CV127" s="43"/>
      <c r="CX127" s="43"/>
      <c r="CZ127" s="43"/>
      <c r="DB127" s="43"/>
      <c r="DD127" s="43"/>
      <c r="DF127" s="43"/>
      <c r="DH127" s="43"/>
      <c r="DJ127" s="43"/>
      <c r="DL127" s="43"/>
      <c r="DN127" s="43"/>
      <c r="DP127" s="43"/>
      <c r="DQ127" s="9"/>
      <c r="DT127" s="43"/>
      <c r="DV127" s="43"/>
      <c r="DX127" s="43"/>
      <c r="DZ127" s="43"/>
      <c r="EB127" s="43"/>
      <c r="EC127" s="51"/>
      <c r="ED127" s="43"/>
      <c r="EF127" s="43"/>
      <c r="EH127" s="43"/>
      <c r="EJ127" s="43"/>
      <c r="EL127" s="43"/>
      <c r="EN127" s="43"/>
      <c r="EP127" s="43"/>
      <c r="ER127" s="43"/>
      <c r="ET127" s="43"/>
      <c r="EU127" s="226"/>
      <c r="EV127" s="43"/>
      <c r="EW127" s="226"/>
      <c r="EX127" s="43"/>
      <c r="EY127" s="226"/>
      <c r="EZ127" s="43"/>
      <c r="FA127" s="226"/>
      <c r="FB127" s="43"/>
      <c r="FC127" s="226"/>
      <c r="FD127" s="43"/>
      <c r="FF127" s="43"/>
      <c r="FH127" s="43"/>
      <c r="FJ127" s="43"/>
      <c r="FL127" s="43"/>
      <c r="FN127" s="43"/>
      <c r="FP127" s="43"/>
      <c r="FR127" s="43"/>
      <c r="FT127" s="43"/>
      <c r="FV127" s="43"/>
      <c r="FX127" s="43"/>
      <c r="FZ127" s="43"/>
      <c r="GB127" s="43"/>
      <c r="GD127" s="43"/>
      <c r="GF127" s="43"/>
      <c r="GH127" s="43"/>
      <c r="GJ127" s="43"/>
      <c r="GL127" s="43"/>
      <c r="GN127" s="43"/>
      <c r="GP127" s="43"/>
      <c r="GR127" s="43"/>
      <c r="GT127" s="43"/>
      <c r="GV127" s="43"/>
      <c r="GX127" s="43"/>
      <c r="GZ127" s="43"/>
      <c r="HB127" s="43"/>
      <c r="HD127" s="43"/>
      <c r="HF127" s="43"/>
      <c r="HH127" s="43"/>
      <c r="HJ127" s="43"/>
      <c r="HL127" s="43"/>
      <c r="HN127" s="43"/>
      <c r="HP127" s="43"/>
      <c r="HR127" s="43"/>
      <c r="HT127" s="43"/>
      <c r="HV127" s="43"/>
      <c r="HX127" s="43"/>
      <c r="HZ127" s="43"/>
      <c r="IB127" s="43"/>
      <c r="ID127" s="43"/>
      <c r="IF127" s="43"/>
      <c r="IH127" s="43"/>
      <c r="IJ127" s="43"/>
      <c r="IL127" s="43"/>
      <c r="IN127" s="43"/>
      <c r="IP127" s="43"/>
      <c r="IR127" s="43"/>
      <c r="IT127" s="43"/>
      <c r="IV127" s="43"/>
      <c r="IX127" s="43"/>
      <c r="IZ127" s="43"/>
      <c r="JB127" s="43"/>
      <c r="JD127" s="43"/>
      <c r="JF127" s="43"/>
      <c r="JH127" s="43"/>
      <c r="JJ127" s="43"/>
      <c r="JL127" s="43"/>
      <c r="JN127" s="43"/>
      <c r="JP127" s="43"/>
      <c r="JR127" s="43"/>
      <c r="JT127" s="43"/>
      <c r="JV127" s="43"/>
      <c r="JX127" s="43"/>
      <c r="JZ127" s="43"/>
      <c r="KB127" s="43"/>
      <c r="KD127" s="43"/>
      <c r="KF127" s="43"/>
      <c r="KH127" s="43"/>
      <c r="KJ127" s="43"/>
      <c r="KL127" s="43"/>
      <c r="KN127" s="43"/>
      <c r="KP127" s="43"/>
      <c r="KR127" s="43"/>
      <c r="KT127" s="43"/>
      <c r="KV127" s="43"/>
      <c r="KX127" s="43"/>
      <c r="KZ127" s="43"/>
      <c r="LB127" s="43"/>
      <c r="LD127" s="43"/>
      <c r="LF127" s="43"/>
      <c r="LH127" s="43"/>
      <c r="LJ127" s="43"/>
      <c r="LL127" s="43"/>
      <c r="LN127" s="43"/>
      <c r="LP127" s="43"/>
      <c r="LR127" s="43"/>
      <c r="LT127" s="43"/>
      <c r="LV127" s="43"/>
      <c r="LX127" s="43"/>
      <c r="LZ127" s="43"/>
      <c r="MB127" s="43"/>
      <c r="MD127" s="43"/>
      <c r="MF127" s="43"/>
      <c r="MH127" s="43"/>
      <c r="MJ127" s="43"/>
      <c r="ML127" s="43"/>
      <c r="MN127" s="43"/>
      <c r="MP127" s="43"/>
      <c r="MR127" s="43"/>
      <c r="MT127" s="43"/>
    </row>
    <row r="128" spans="1:359">
      <c r="A128" s="1" t="s">
        <v>109</v>
      </c>
      <c r="B128" s="43">
        <v>90</v>
      </c>
      <c r="C128" s="12" t="s">
        <v>21</v>
      </c>
      <c r="D128" s="43">
        <v>105.56591126715608</v>
      </c>
      <c r="E128" s="12" t="s">
        <v>21</v>
      </c>
      <c r="F128" s="43">
        <v>121.68145002666864</v>
      </c>
      <c r="G128" s="12" t="s">
        <v>21</v>
      </c>
      <c r="H128" s="43">
        <v>131.19036811574964</v>
      </c>
      <c r="I128" s="1" t="s">
        <v>229</v>
      </c>
      <c r="J128" s="43">
        <v>135.94811968708757</v>
      </c>
      <c r="K128" s="12" t="s">
        <v>21</v>
      </c>
      <c r="L128" s="43"/>
      <c r="M128" s="9"/>
      <c r="N128" s="43" t="s">
        <v>206</v>
      </c>
      <c r="P128" s="43" t="s">
        <v>206</v>
      </c>
      <c r="R128" s="43" t="s">
        <v>206</v>
      </c>
      <c r="T128" s="43">
        <v>141.18121748129519</v>
      </c>
      <c r="U128" s="1" t="s">
        <v>236</v>
      </c>
      <c r="V128" s="43"/>
      <c r="W128" s="9"/>
      <c r="X128" s="43"/>
      <c r="Y128" s="9"/>
      <c r="Z128" s="43"/>
      <c r="AA128" s="9"/>
      <c r="AB128" s="43">
        <v>202.14731067786056</v>
      </c>
      <c r="AC128" s="54" t="s">
        <v>37</v>
      </c>
      <c r="AD128" s="43">
        <v>202.14731067786056</v>
      </c>
      <c r="AE128" s="54" t="s">
        <v>37</v>
      </c>
      <c r="AL128" s="43"/>
      <c r="AM128" s="95" t="s">
        <v>236</v>
      </c>
      <c r="AN128" s="43"/>
      <c r="AO128" s="9"/>
      <c r="AP128" s="43">
        <f>SUM(INDEX('egyeni-ranglista'!$1:$1048576,MATCH($A128,'egyeni-ranglista'!$A:$A,0),AP$279):INDEX('egyeni-ranglista'!$1:$1048576,MATCH($A128,'egyeni-ranglista'!$A:$A,0),AP$280))</f>
        <v>129.56498899128761</v>
      </c>
      <c r="AQ128" s="54" t="s">
        <v>37</v>
      </c>
      <c r="AR128" s="43"/>
      <c r="AS128" s="9"/>
      <c r="AT128" s="43">
        <f>SUM(INDEX('egyeni-ranglista'!$1:$1048576,MATCH($A128,'egyeni-ranglista'!$A:$A,0),AT$279):INDEX('egyeni-ranglista'!$1:$1048576,MATCH($A128,'egyeni-ranglista'!$A:$A,0),AT$280))</f>
        <v>143.83053217442853</v>
      </c>
      <c r="AU128" s="95" t="s">
        <v>576</v>
      </c>
      <c r="AV128" s="43"/>
      <c r="AW128" s="9"/>
      <c r="AX128" s="43"/>
      <c r="AY128" s="9"/>
      <c r="AZ128" s="43"/>
      <c r="BA128" s="9"/>
      <c r="BB128" s="43"/>
      <c r="BC128" s="9"/>
      <c r="BD128" s="43"/>
      <c r="BE128" s="9"/>
      <c r="BF128" s="43"/>
      <c r="BG128" s="95" t="s">
        <v>236</v>
      </c>
      <c r="BH128" s="43">
        <f>SUM(INDEX('egyeni-ranglista'!$1:$1048576,MATCH($A128,'egyeni-ranglista'!$A:$A,0),BH$279):INDEX('egyeni-ranglista'!$1:$1048576,MATCH($A128,'egyeni-ranglista'!$A:$A,0),BH$280))</f>
        <v>126.15372000091912</v>
      </c>
      <c r="BI128" s="95" t="s">
        <v>236</v>
      </c>
      <c r="BJ128" s="43">
        <f>SUM(INDEX('egyeni-ranglista'!$1:$1048576,MATCH($A128,'egyeni-ranglista'!$A:$A,0),BJ$279):INDEX('egyeni-ranglista'!$1:$1048576,MATCH($A128,'egyeni-ranglista'!$A:$A,0),BJ$280))</f>
        <v>123.27977462473689</v>
      </c>
      <c r="BK128" s="1" t="s">
        <v>229</v>
      </c>
      <c r="BL128" s="43"/>
      <c r="BM128" s="95" t="s">
        <v>236</v>
      </c>
      <c r="BN128" s="43"/>
      <c r="BO128" s="9"/>
      <c r="BP128" s="43"/>
      <c r="BQ128" s="9"/>
      <c r="BR128" s="43"/>
      <c r="BS128" s="95" t="s">
        <v>236</v>
      </c>
      <c r="BT128" s="43"/>
      <c r="BU128" s="9"/>
      <c r="BV128" s="43"/>
      <c r="BW128" s="9"/>
      <c r="BX128" s="43">
        <f>SUM(INDEX('egyeni-ranglista'!$1:$1048576,MATCH($A128,'egyeni-ranglista'!$A:$A,0),BX$279):INDEX('egyeni-ranglista'!$1:$1048576,MATCH($A128,'egyeni-ranglista'!$A:$A,0),BX$280))</f>
        <v>205.08961642250995</v>
      </c>
      <c r="BY128" s="95" t="s">
        <v>236</v>
      </c>
      <c r="BZ128" s="43"/>
      <c r="CA128" s="9"/>
      <c r="CB128" s="43"/>
      <c r="CC128" s="9"/>
      <c r="CD128" s="43"/>
      <c r="CE128" s="9"/>
      <c r="CF128" s="43">
        <f>SUM(INDEX('egyeni-ranglista'!$1:$1048576,MATCH($A128,'egyeni-ranglista'!$A:$A,0),CF$279):INDEX('egyeni-ranglista'!$1:$1048576,MATCH($A128,'egyeni-ranglista'!$A:$A,0),CF$280))</f>
        <v>159.73093928911481</v>
      </c>
      <c r="CG128" s="95" t="s">
        <v>236</v>
      </c>
      <c r="CH128" s="43">
        <f>SUM(INDEX('egyeni-ranglista'!$1:$1048576,MATCH($A128,'egyeni-ranglista'!$A:$A,0),CH$279):INDEX('egyeni-ranglista'!$1:$1048576,MATCH($A128,'egyeni-ranglista'!$A:$A,0),CH$280))</f>
        <v>213.6201333476931</v>
      </c>
      <c r="CI128" s="9" t="s">
        <v>229</v>
      </c>
      <c r="CJ128" s="43"/>
      <c r="CK128" s="9"/>
      <c r="CL128" s="43"/>
      <c r="CM128" s="9"/>
      <c r="CN128" s="43"/>
      <c r="CO128" s="9"/>
      <c r="CP128" s="43"/>
      <c r="CQ128" s="9"/>
      <c r="CR128" s="43"/>
      <c r="CS128" s="9"/>
      <c r="CT128" s="43"/>
      <c r="CU128" s="9"/>
      <c r="CV128" s="43"/>
      <c r="CW128" s="9"/>
      <c r="CX128" s="43"/>
      <c r="CY128" s="9"/>
      <c r="CZ128" s="43">
        <f>SUM(INDEX('egyeni-ranglista'!$1:$1048576,MATCH($A128,'egyeni-ranglista'!$A:$A,0),CZ$279):INDEX('egyeni-ranglista'!$1:$1048576,MATCH($A128,'egyeni-ranglista'!$A:$A,0),CZ$280))</f>
        <v>204.53819422434967</v>
      </c>
      <c r="DA128" s="95" t="s">
        <v>236</v>
      </c>
      <c r="DB128" s="43"/>
      <c r="DD128" s="43"/>
      <c r="DF128" s="43">
        <f>SUM(INDEX('egyeni-ranglista'!$1:$1048576,MATCH($A128,'egyeni-ranglista'!$A:$A,0),DF$279):INDEX('egyeni-ranglista'!$1:$1048576,MATCH($A128,'egyeni-ranglista'!$A:$A,0),DF$280))</f>
        <v>198.68040007797435</v>
      </c>
      <c r="DG128" s="95" t="s">
        <v>236</v>
      </c>
      <c r="DH128" s="43"/>
      <c r="DJ128" s="43"/>
      <c r="DL128" s="43">
        <f>SUM(INDEX('egyeni-ranglista'!$1:$1048576,MATCH($A128,'egyeni-ranglista'!$A:$A,0),DL$279):INDEX('egyeni-ranglista'!$1:$1048576,MATCH($A128,'egyeni-ranglista'!$A:$A,0),DL$280))</f>
        <v>213.60995603139028</v>
      </c>
      <c r="DM128" s="95" t="s">
        <v>236</v>
      </c>
      <c r="DP128" s="43">
        <f>SUM(INDEX('egyeni-ranglista'!$1:$1048576,MATCH($A128,'egyeni-ranglista'!$A:$A,0),DP$279):INDEX('egyeni-ranglista'!$1:$1048576,MATCH($A128,'egyeni-ranglista'!$A:$A,0),DP$280))</f>
        <v>204.83072845677231</v>
      </c>
      <c r="DQ128" s="1" t="s">
        <v>229</v>
      </c>
      <c r="DR128" s="43">
        <f>SUM(INDEX('egyeni-ranglista'!$1:$1048576,MATCH($A131,'egyeni-ranglista'!$A:$A,0),DR$279):INDEX('egyeni-ranglista'!$1:$1048576,MATCH($A131,'egyeni-ranglista'!$A:$A,0),DR$280))</f>
        <v>0</v>
      </c>
      <c r="DS128" s="95" t="s">
        <v>236</v>
      </c>
      <c r="DT128" s="43">
        <f>SUM(INDEX('egyeni-ranglista'!$1:$1048576,MATCH($A128,'egyeni-ranglista'!$A:$A,0),DT$279):INDEX('egyeni-ranglista'!$1:$1048576,MATCH($A128,'egyeni-ranglista'!$A:$A,0),DT$280))</f>
        <v>197.65247017292626</v>
      </c>
      <c r="DU128" s="239" t="s">
        <v>236</v>
      </c>
      <c r="DV128" s="43"/>
      <c r="DX128" s="43">
        <f>SUM(INDEX('egyeni-ranglista'!$1:$1048576,MATCH($A128,'egyeni-ranglista'!$A:$A,0),DX$279):INDEX('egyeni-ranglista'!$1:$1048576,MATCH($A128,'egyeni-ranglista'!$A:$A,0),DX$280))</f>
        <v>201.58772691994122</v>
      </c>
      <c r="DY128" s="239" t="s">
        <v>236</v>
      </c>
      <c r="EB128" s="43"/>
      <c r="EL128" s="43"/>
      <c r="EM128" s="9"/>
      <c r="EN128" s="43">
        <f>SUM(INDEX('egyeni-ranglista'!$1:$1048576,MATCH($A128,'egyeni-ranglista'!$A:$A,0),EN$279):INDEX('egyeni-ranglista'!$1:$1048576,MATCH($A128,'egyeni-ranglista'!$A:$A,0),EN$280))</f>
        <v>152.93056806604088</v>
      </c>
      <c r="EO128" s="239" t="s">
        <v>236</v>
      </c>
      <c r="ET128" s="43"/>
      <c r="EV128" s="43"/>
      <c r="EX128" s="43"/>
      <c r="EZ128" s="43"/>
      <c r="FB128" s="43">
        <f>SUM(INDEX('egyeni-ranglista'!$1:$1048576,MATCH($A128,'egyeni-ranglista'!$A:$A,0),FB$279):INDEX('egyeni-ranglista'!$1:$1048576,MATCH($A128,'egyeni-ranglista'!$A:$A,0),FB$280))</f>
        <v>147.67695940254069</v>
      </c>
      <c r="FC128" s="1" t="s">
        <v>229</v>
      </c>
      <c r="FF128" s="43"/>
      <c r="FG128" s="9"/>
      <c r="FH128" s="43"/>
      <c r="FI128" s="9"/>
      <c r="FJ128" s="43"/>
      <c r="FK128" s="9"/>
      <c r="FL128" s="43"/>
      <c r="FM128" s="9"/>
      <c r="FP128" s="43"/>
      <c r="FQ128" s="9"/>
      <c r="FR128" s="43"/>
      <c r="FS128" s="9"/>
      <c r="FT128" s="43"/>
      <c r="FU128" s="9"/>
      <c r="FV128" s="43"/>
      <c r="FW128" s="9"/>
      <c r="FX128" s="43">
        <f>SUM(INDEX('egyeni-ranglista'!$1:$1048576,MATCH($A128,'egyeni-ranglista'!$A:$A,0),FX$279):INDEX('egyeni-ranglista'!$1:$1048576,MATCH($A128,'egyeni-ranglista'!$A:$A,0),FX$280))</f>
        <v>107.47927142091915</v>
      </c>
      <c r="FY128" s="9" t="s">
        <v>229</v>
      </c>
      <c r="FZ128" s="43">
        <f>SUM(INDEX('egyeni-ranglista'!$1:$1048576,MATCH($A128,'egyeni-ranglista'!$A:$A,0),FZ$279):INDEX('egyeni-ranglista'!$1:$1048576,MATCH($A128,'egyeni-ranglista'!$A:$A,0),FZ$280))</f>
        <v>103.42114358769724</v>
      </c>
      <c r="GA128" s="9" t="s">
        <v>236</v>
      </c>
      <c r="GB128" s="43"/>
      <c r="GC128" s="9"/>
      <c r="GD128" s="43"/>
      <c r="GE128" s="9"/>
      <c r="GF128" s="43"/>
      <c r="GG128" s="9"/>
      <c r="GH128" s="43"/>
      <c r="GI128" s="9"/>
      <c r="GJ128" s="43">
        <f>SUM(INDEX('egyeni-ranglista'!$1:$1048576,MATCH($A128,'egyeni-ranglista'!$A:$A,0),GJ$279):INDEX('egyeni-ranglista'!$1:$1048576,MATCH($A128,'egyeni-ranglista'!$A:$A,0),GJ$280))</f>
        <v>69.887525366009484</v>
      </c>
      <c r="GK128" s="9" t="s">
        <v>1466</v>
      </c>
      <c r="GL128" s="43"/>
      <c r="GM128" s="9"/>
      <c r="GN128" s="43">
        <f>SUM(INDEX('egyeni-ranglista'!$1:$1048576,MATCH($A128,'egyeni-ranglista'!$A:$A,0),GN$279):INDEX('egyeni-ranglista'!$1:$1048576,MATCH($A128,'egyeni-ranglista'!$A:$A,0),GN$280))</f>
        <v>70.894267305156717</v>
      </c>
      <c r="GO128" s="9" t="s">
        <v>42</v>
      </c>
      <c r="GP128" s="43"/>
      <c r="GQ128" s="9"/>
      <c r="GR128" s="43"/>
      <c r="GS128" s="9"/>
      <c r="GT128" s="43"/>
      <c r="GU128" s="9"/>
      <c r="GV128" s="43"/>
      <c r="GW128" s="9"/>
      <c r="GX128" s="43"/>
      <c r="GY128" s="9"/>
      <c r="GZ128" s="43"/>
      <c r="HA128" s="9"/>
      <c r="HB128" s="43"/>
      <c r="HC128" s="9"/>
      <c r="HD128" s="43"/>
      <c r="HE128" s="9"/>
      <c r="HF128" s="43"/>
      <c r="HG128" s="9"/>
      <c r="HH128" s="43"/>
      <c r="HI128" s="9"/>
      <c r="HJ128" s="43"/>
      <c r="HK128" s="9"/>
      <c r="HL128" s="43"/>
      <c r="HM128" s="9"/>
      <c r="HN128" s="43"/>
      <c r="HO128" s="9"/>
      <c r="HP128" s="43">
        <f>SUM(INDEX('egyeni-ranglista'!$1:$1048576,MATCH($A128,'egyeni-ranglista'!$A:$A,0),HP$279):INDEX('egyeni-ranglista'!$1:$1048576,MATCH($A128,'egyeni-ranglista'!$A:$A,0),HP$280))</f>
        <v>30.871233341184698</v>
      </c>
      <c r="HQ128" s="9" t="s">
        <v>1430</v>
      </c>
      <c r="HR128" s="43"/>
      <c r="HS128" s="9"/>
      <c r="HT128" s="43"/>
      <c r="HU128" s="9"/>
      <c r="HV128" s="43"/>
      <c r="HW128" s="9"/>
      <c r="HX128" s="43"/>
      <c r="HY128" s="9"/>
      <c r="HZ128" s="43"/>
      <c r="IA128" s="9"/>
      <c r="IB128" s="43"/>
      <c r="IC128" s="9"/>
      <c r="ID128" s="43"/>
      <c r="IE128" s="9"/>
      <c r="IF128" s="43"/>
      <c r="IG128" s="9"/>
      <c r="IH128" s="43"/>
      <c r="II128" s="9"/>
      <c r="IJ128" s="43"/>
      <c r="IK128" s="9"/>
      <c r="IL128" s="43"/>
      <c r="IM128" s="9"/>
      <c r="IN128" s="43"/>
      <c r="IO128" s="9"/>
      <c r="IP128" s="43"/>
      <c r="IQ128" s="9"/>
      <c r="IR128" s="43"/>
      <c r="IS128" s="9"/>
      <c r="IT128" s="43"/>
      <c r="IU128" s="9"/>
      <c r="IV128" s="43"/>
      <c r="IW128" s="9"/>
      <c r="IX128" s="43"/>
      <c r="IY128" s="9"/>
      <c r="IZ128" s="43"/>
      <c r="JA128" s="9"/>
      <c r="JB128" s="43">
        <f>SUM(INDEX('egyeni-ranglista'!$1:$1048576,MATCH($A128,'egyeni-ranglista'!$A:$A,0),JB$279):INDEX('egyeni-ranglista'!$1:$1048576,MATCH($A128,'egyeni-ranglista'!$A:$A,0),JB$280))</f>
        <v>19.667366159736112</v>
      </c>
      <c r="JC128" s="9" t="s">
        <v>1430</v>
      </c>
      <c r="JD128" s="43"/>
      <c r="JE128" s="9"/>
      <c r="JF128" s="43"/>
      <c r="JG128" s="9"/>
      <c r="JH128" s="43"/>
      <c r="JI128" s="9"/>
      <c r="JJ128" s="43"/>
      <c r="JK128" s="9"/>
      <c r="JL128" s="43"/>
      <c r="JM128" s="9"/>
      <c r="JN128" s="43"/>
      <c r="JO128" s="9"/>
      <c r="JP128" s="43"/>
      <c r="JQ128" s="9"/>
      <c r="JR128" s="43"/>
      <c r="JS128" s="9"/>
      <c r="JT128" s="43"/>
      <c r="JU128" s="9"/>
      <c r="JV128" s="43"/>
      <c r="JW128" s="9"/>
      <c r="JX128" s="43"/>
      <c r="JY128" s="9"/>
      <c r="JZ128" s="43"/>
      <c r="KA128" s="9"/>
      <c r="KB128" s="43"/>
      <c r="KC128" s="9"/>
      <c r="KD128" s="43"/>
      <c r="KE128" s="9"/>
      <c r="KF128" s="43"/>
      <c r="KG128" s="9"/>
      <c r="KH128" s="43"/>
      <c r="KI128" s="9"/>
      <c r="KJ128" s="43"/>
      <c r="KK128" s="9"/>
      <c r="KL128" s="43"/>
      <c r="KM128" s="9"/>
      <c r="KN128" s="43"/>
      <c r="KO128" s="9"/>
      <c r="KP128" s="43"/>
      <c r="KQ128" s="9"/>
      <c r="KR128" s="43"/>
      <c r="KS128" s="9"/>
      <c r="KT128" s="43"/>
      <c r="KU128" s="9"/>
      <c r="KV128" s="43"/>
      <c r="KW128" s="9"/>
      <c r="KX128" s="43"/>
      <c r="KY128" s="9"/>
      <c r="KZ128" s="43"/>
      <c r="LA128" s="9"/>
      <c r="LB128" s="43"/>
      <c r="LC128" s="9"/>
      <c r="LD128" s="43"/>
      <c r="LE128" s="9"/>
      <c r="LF128" s="43"/>
      <c r="LG128" s="9"/>
      <c r="LH128" s="43"/>
      <c r="LI128" s="9"/>
      <c r="LJ128" s="43"/>
      <c r="LK128" s="9"/>
      <c r="LL128" s="43"/>
      <c r="LM128" s="9"/>
      <c r="LN128" s="43"/>
      <c r="LO128" s="9"/>
      <c r="LP128" s="43"/>
      <c r="LQ128" s="9"/>
      <c r="LR128" s="43"/>
      <c r="LS128" s="9"/>
      <c r="LT128" s="43"/>
      <c r="LU128" s="9"/>
      <c r="LV128" s="43"/>
      <c r="LW128" s="9"/>
      <c r="LX128" s="43"/>
      <c r="LY128" s="9"/>
      <c r="LZ128" s="43"/>
      <c r="MA128" s="9"/>
      <c r="MB128" s="43"/>
      <c r="MC128" s="9"/>
      <c r="MD128" s="43"/>
      <c r="ME128" s="9"/>
      <c r="MF128" s="43"/>
      <c r="MG128" s="9"/>
      <c r="MH128" s="43"/>
      <c r="MI128" s="9"/>
      <c r="MJ128" s="43"/>
      <c r="MK128" s="9"/>
      <c r="ML128" s="43"/>
      <c r="MM128" s="9"/>
      <c r="MN128" s="43"/>
      <c r="MO128" s="9"/>
      <c r="MP128" s="43"/>
      <c r="MQ128" s="9"/>
      <c r="MR128" s="43"/>
      <c r="MS128" s="9"/>
      <c r="MT128" s="43"/>
      <c r="MU128" s="9"/>
    </row>
    <row r="129" spans="1:359">
      <c r="A129" s="32" t="s">
        <v>297</v>
      </c>
      <c r="L129" s="43"/>
      <c r="M129" s="9"/>
      <c r="N129" s="43"/>
      <c r="O129" s="9"/>
      <c r="P129" s="43"/>
      <c r="R129" s="43"/>
      <c r="T129" s="43"/>
      <c r="V129" s="43"/>
      <c r="X129" s="43"/>
      <c r="Y129" s="9" t="s">
        <v>293</v>
      </c>
      <c r="Z129" s="43"/>
      <c r="AA129" s="9"/>
      <c r="AB129" s="43"/>
      <c r="AD129" s="43"/>
      <c r="AR129" s="9"/>
      <c r="AS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43"/>
      <c r="DD129" s="43"/>
      <c r="DF129" s="43"/>
      <c r="DH129" s="43"/>
      <c r="DJ129" s="43"/>
      <c r="DL129" s="43"/>
      <c r="DP129" s="9"/>
      <c r="DQ129" s="9"/>
      <c r="EB129" s="43"/>
      <c r="EF129" s="43"/>
      <c r="EH129" s="43"/>
      <c r="EJ129" s="43"/>
      <c r="EP129" s="43"/>
      <c r="ER129" s="43"/>
      <c r="ET129" s="43"/>
      <c r="EU129" s="9"/>
      <c r="EV129" s="43"/>
      <c r="EW129" s="9"/>
      <c r="EX129" s="43"/>
      <c r="EY129" s="9"/>
      <c r="EZ129" s="43"/>
      <c r="FA129" s="9"/>
      <c r="FB129" s="43"/>
      <c r="FC129" s="9"/>
      <c r="FD129" s="43"/>
      <c r="FF129" s="9"/>
      <c r="FG129" s="9"/>
      <c r="FH129" s="9"/>
      <c r="FI129" s="9"/>
      <c r="FJ129" s="9"/>
      <c r="FK129" s="9"/>
      <c r="FL129" s="9"/>
      <c r="FM129" s="9"/>
      <c r="FN129" s="43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43"/>
      <c r="HG129" s="9"/>
      <c r="HH129" s="43"/>
      <c r="HI129" s="9"/>
      <c r="HJ129" s="43"/>
      <c r="HK129" s="9"/>
      <c r="HL129" s="43"/>
      <c r="HM129" s="9"/>
      <c r="HN129" s="43"/>
      <c r="HO129" s="9"/>
      <c r="HP129" s="43"/>
      <c r="HQ129" s="9"/>
      <c r="HR129" s="43"/>
      <c r="HS129" s="9"/>
      <c r="HT129" s="43"/>
      <c r="HU129" s="9"/>
      <c r="HV129" s="43"/>
      <c r="HW129" s="9"/>
      <c r="HX129" s="43"/>
      <c r="HY129" s="9"/>
      <c r="HZ129" s="43"/>
      <c r="IA129" s="9"/>
      <c r="IB129" s="43"/>
      <c r="IC129" s="9"/>
      <c r="ID129" s="43"/>
      <c r="IE129" s="9"/>
      <c r="IF129" s="43"/>
      <c r="IG129" s="9"/>
      <c r="IH129" s="43"/>
      <c r="II129" s="9"/>
      <c r="IJ129" s="43"/>
      <c r="IK129" s="9"/>
      <c r="IL129" s="43"/>
      <c r="IM129" s="9"/>
      <c r="IN129" s="43"/>
      <c r="IO129" s="9"/>
      <c r="IP129" s="43"/>
      <c r="IQ129" s="9"/>
      <c r="IR129" s="43"/>
      <c r="IS129" s="9"/>
      <c r="IT129" s="43"/>
      <c r="IU129" s="9"/>
      <c r="IV129" s="43"/>
      <c r="IW129" s="9"/>
      <c r="IX129" s="43"/>
      <c r="IY129" s="9"/>
      <c r="IZ129" s="43"/>
      <c r="JA129" s="9"/>
      <c r="JB129" s="43"/>
      <c r="JC129" s="9"/>
      <c r="JD129" s="43"/>
      <c r="JE129" s="9"/>
      <c r="JF129" s="43"/>
      <c r="JG129" s="9"/>
      <c r="JH129" s="43"/>
      <c r="JI129" s="9"/>
      <c r="JJ129" s="43"/>
      <c r="JK129" s="9"/>
      <c r="JL129" s="43"/>
      <c r="JM129" s="9"/>
      <c r="JN129" s="43"/>
      <c r="JO129" s="9"/>
      <c r="JP129" s="43"/>
      <c r="JQ129" s="9"/>
      <c r="JR129" s="43"/>
      <c r="JS129" s="9"/>
      <c r="JT129" s="43"/>
      <c r="JU129" s="9"/>
      <c r="JV129" s="43"/>
      <c r="JW129" s="9"/>
      <c r="JX129" s="43"/>
      <c r="JY129" s="9"/>
      <c r="JZ129" s="43"/>
      <c r="KA129" s="9"/>
      <c r="KB129" s="43"/>
      <c r="KC129" s="9"/>
      <c r="KD129" s="43"/>
      <c r="KE129" s="9"/>
      <c r="KF129" s="43"/>
      <c r="KG129" s="9"/>
      <c r="KH129" s="43"/>
      <c r="KI129" s="9"/>
      <c r="KJ129" s="43"/>
      <c r="KK129" s="9"/>
      <c r="KL129" s="43"/>
      <c r="KM129" s="9"/>
      <c r="KN129" s="43"/>
      <c r="KO129" s="9"/>
      <c r="KP129" s="43"/>
      <c r="KQ129" s="9"/>
      <c r="KR129" s="43"/>
      <c r="KS129" s="9"/>
      <c r="KT129" s="43"/>
      <c r="KU129" s="9"/>
      <c r="KV129" s="43"/>
      <c r="KW129" s="9"/>
      <c r="KX129" s="43"/>
      <c r="KY129" s="9"/>
      <c r="KZ129" s="43"/>
      <c r="LA129" s="9"/>
      <c r="LB129" s="43"/>
      <c r="LC129" s="9"/>
      <c r="LD129" s="43"/>
      <c r="LE129" s="9"/>
      <c r="LF129" s="43"/>
      <c r="LG129" s="9"/>
      <c r="LH129" s="43"/>
      <c r="LI129" s="9"/>
      <c r="LJ129" s="43"/>
      <c r="LK129" s="9"/>
      <c r="LL129" s="43"/>
      <c r="LM129" s="9"/>
      <c r="LN129" s="43"/>
      <c r="LO129" s="9"/>
      <c r="LP129" s="43"/>
      <c r="LQ129" s="9"/>
      <c r="LR129" s="43"/>
      <c r="LS129" s="9"/>
      <c r="LT129" s="43"/>
      <c r="LU129" s="9"/>
      <c r="LV129" s="43"/>
      <c r="LW129" s="9"/>
      <c r="LX129" s="43"/>
      <c r="LY129" s="9"/>
      <c r="LZ129" s="43"/>
      <c r="MA129" s="9"/>
      <c r="MB129" s="43"/>
      <c r="MC129" s="9"/>
      <c r="MD129" s="43"/>
      <c r="ME129" s="9"/>
      <c r="MF129" s="43"/>
      <c r="MG129" s="9"/>
      <c r="MH129" s="43"/>
      <c r="MI129" s="9"/>
      <c r="MJ129" s="43"/>
      <c r="MK129" s="9"/>
      <c r="ML129" s="43"/>
      <c r="MM129" s="9"/>
      <c r="MN129" s="43"/>
      <c r="MO129" s="9"/>
      <c r="MP129" s="43"/>
      <c r="MQ129" s="9"/>
      <c r="MR129" s="43"/>
      <c r="MS129" s="9"/>
      <c r="MT129" s="43"/>
      <c r="MU129" s="9"/>
    </row>
    <row r="130" spans="1:359">
      <c r="A130" s="1" t="s">
        <v>184</v>
      </c>
      <c r="C130" s="9"/>
      <c r="D130" s="43">
        <v>0</v>
      </c>
      <c r="E130" s="50" t="s">
        <v>20</v>
      </c>
      <c r="F130" s="43" t="s">
        <v>206</v>
      </c>
      <c r="H130" s="43" t="s">
        <v>206</v>
      </c>
      <c r="J130" s="43" t="s">
        <v>206</v>
      </c>
      <c r="L130" s="43">
        <v>1.3429615632927128</v>
      </c>
      <c r="M130" s="50" t="s">
        <v>20</v>
      </c>
      <c r="N130" s="43">
        <v>2.7510688940967993</v>
      </c>
      <c r="O130" s="50" t="s">
        <v>20</v>
      </c>
      <c r="P130" s="43">
        <v>8.0300763758296974</v>
      </c>
      <c r="Q130" s="50" t="s">
        <v>20</v>
      </c>
      <c r="R130" s="43" t="s">
        <v>206</v>
      </c>
      <c r="T130" s="43" t="s">
        <v>206</v>
      </c>
      <c r="V130" s="43"/>
      <c r="W130" s="9"/>
      <c r="X130" s="43"/>
      <c r="Y130" s="9"/>
      <c r="Z130" s="43"/>
      <c r="AA130" s="9"/>
      <c r="AB130" s="43" t="s">
        <v>206</v>
      </c>
      <c r="AD130" s="43" t="s">
        <v>206</v>
      </c>
      <c r="AJ130" s="43"/>
      <c r="AK130" s="50" t="s">
        <v>20</v>
      </c>
      <c r="AL130" s="43"/>
      <c r="AN130" s="43"/>
      <c r="AP130" s="43">
        <f>SUM(INDEX('egyeni-ranglista'!$1:$1048576,MATCH($A130,'egyeni-ranglista'!$A:$A,0),AP$279):INDEX('egyeni-ranglista'!$1:$1048576,MATCH($A130,'egyeni-ranglista'!$A:$A,0),AP$280))</f>
        <v>15.849297400988604</v>
      </c>
      <c r="AQ130" s="50" t="s">
        <v>20</v>
      </c>
      <c r="AR130" s="43"/>
      <c r="AS130" s="9"/>
      <c r="BF130" s="9"/>
      <c r="BG130" s="9"/>
      <c r="BH130" s="9"/>
      <c r="BI130" s="9"/>
      <c r="BJ130" s="9"/>
      <c r="BK130" s="9"/>
      <c r="BL130" s="9"/>
      <c r="BM130" s="9"/>
      <c r="BN130" s="43">
        <f>SUM(INDEX('egyeni-ranglista'!$1:$1048576,MATCH($A130,'egyeni-ranglista'!$A:$A,0),BN$279):INDEX('egyeni-ranglista'!$1:$1048576,MATCH($A130,'egyeni-ranglista'!$A:$A,0),BN$280))</f>
        <v>14.50633583769589</v>
      </c>
      <c r="BO130" s="50" t="s">
        <v>20</v>
      </c>
      <c r="BP130" s="43"/>
      <c r="BQ130" s="9"/>
      <c r="BR130" s="43"/>
      <c r="BS130" s="9"/>
      <c r="BT130" s="43"/>
      <c r="BU130" s="9"/>
      <c r="BV130" s="43"/>
      <c r="BW130" s="9"/>
      <c r="BX130" s="43">
        <f>SUM(INDEX('egyeni-ranglista'!$1:$1048576,MATCH($A130,'egyeni-ranglista'!$A:$A,0),BX$279):INDEX('egyeni-ranglista'!$1:$1048576,MATCH($A130,'egyeni-ranglista'!$A:$A,0),BX$280))</f>
        <v>13.098228506891804</v>
      </c>
      <c r="BY130" s="50" t="s">
        <v>20</v>
      </c>
      <c r="BZ130" s="43"/>
      <c r="CA130" s="9"/>
      <c r="CB130" s="43">
        <f>SUM(INDEX('egyeni-ranglista'!$1:$1048576,MATCH($A130,'egyeni-ranglista'!$A:$A,0),CB$279):INDEX('egyeni-ranglista'!$1:$1048576,MATCH($A130,'egyeni-ranglista'!$A:$A,0),CB$280))</f>
        <v>3.7275273587501765</v>
      </c>
      <c r="CC130" s="50" t="s">
        <v>20</v>
      </c>
      <c r="CD130" s="43"/>
      <c r="CE130" s="9"/>
      <c r="CF130" s="43"/>
      <c r="CG130" s="9"/>
      <c r="CH130" s="43"/>
      <c r="CI130" s="9"/>
      <c r="CJ130" s="43"/>
      <c r="CK130" s="9"/>
      <c r="CL130" s="43"/>
      <c r="CM130" s="9"/>
      <c r="CN130" s="43"/>
      <c r="CO130" s="9"/>
      <c r="CP130" s="43"/>
      <c r="CQ130" s="9"/>
      <c r="CR130" s="43"/>
      <c r="CS130" s="9"/>
      <c r="CT130" s="43"/>
      <c r="CU130" s="9"/>
      <c r="CV130" s="43"/>
      <c r="CW130" s="9"/>
      <c r="CX130" s="43"/>
      <c r="CY130" s="9"/>
      <c r="CZ130" s="43"/>
      <c r="DA130" s="9"/>
      <c r="DB130" s="43"/>
      <c r="DD130" s="43"/>
      <c r="DF130" s="43"/>
      <c r="DH130" s="43"/>
      <c r="DJ130" s="43"/>
      <c r="DL130" s="43"/>
      <c r="DP130" s="9"/>
      <c r="DQ130" s="9"/>
      <c r="EB130" s="43"/>
      <c r="EF130" s="43"/>
      <c r="EH130" s="43"/>
      <c r="EJ130" s="43"/>
      <c r="EP130" s="43"/>
      <c r="ER130" s="43"/>
      <c r="ET130" s="43"/>
      <c r="EV130" s="43"/>
      <c r="EX130" s="43"/>
      <c r="EZ130" s="43"/>
      <c r="FB130" s="43"/>
      <c r="FD130" s="43"/>
      <c r="FF130" s="43"/>
      <c r="FG130" s="9"/>
      <c r="FH130" s="43"/>
      <c r="FI130" s="9"/>
      <c r="FJ130" s="43"/>
      <c r="FK130" s="9"/>
      <c r="FL130" s="43"/>
      <c r="FM130" s="9"/>
      <c r="FN130" s="43"/>
      <c r="FP130" s="43"/>
      <c r="FQ130" s="9"/>
      <c r="FR130" s="43"/>
      <c r="FS130" s="9"/>
      <c r="FT130" s="43"/>
      <c r="FU130" s="9"/>
      <c r="FV130" s="43"/>
      <c r="FW130" s="9"/>
      <c r="FX130" s="43"/>
      <c r="FY130" s="9"/>
      <c r="FZ130" s="43"/>
      <c r="GA130" s="9"/>
      <c r="GB130" s="43"/>
      <c r="GC130" s="9"/>
      <c r="GD130" s="43"/>
      <c r="GE130" s="9"/>
      <c r="GF130" s="43"/>
      <c r="GG130" s="9"/>
      <c r="GH130" s="43"/>
      <c r="GI130" s="9"/>
      <c r="GJ130" s="43"/>
      <c r="GK130" s="9"/>
      <c r="GL130" s="43"/>
      <c r="GM130" s="9"/>
      <c r="GN130" s="43"/>
      <c r="GO130" s="9"/>
      <c r="GP130" s="43"/>
      <c r="GQ130" s="9"/>
      <c r="GR130" s="43"/>
      <c r="GS130" s="9"/>
      <c r="GT130" s="43"/>
      <c r="GU130" s="9"/>
      <c r="GV130" s="43"/>
      <c r="GW130" s="9"/>
      <c r="GX130" s="43"/>
      <c r="GY130" s="9"/>
      <c r="GZ130" s="43"/>
      <c r="HA130" s="9"/>
      <c r="HB130" s="43"/>
      <c r="HC130" s="9"/>
      <c r="HD130" s="43"/>
      <c r="HE130" s="9"/>
      <c r="HF130" s="43"/>
      <c r="HG130" s="9"/>
      <c r="HH130" s="43"/>
      <c r="HI130" s="9"/>
      <c r="HJ130" s="43"/>
      <c r="HK130" s="9"/>
      <c r="HL130" s="43"/>
      <c r="HM130" s="9"/>
      <c r="HN130" s="43"/>
      <c r="HO130" s="9"/>
      <c r="HP130" s="43"/>
      <c r="HQ130" s="9"/>
      <c r="HR130" s="43"/>
      <c r="HS130" s="9"/>
      <c r="HT130" s="43"/>
      <c r="HU130" s="9"/>
      <c r="HV130" s="43"/>
      <c r="HW130" s="9"/>
      <c r="HX130" s="43"/>
      <c r="HY130" s="9"/>
      <c r="HZ130" s="43"/>
      <c r="IA130" s="9"/>
      <c r="IB130" s="43"/>
      <c r="IC130" s="9"/>
      <c r="ID130" s="43"/>
      <c r="IE130" s="9"/>
      <c r="IF130" s="43"/>
      <c r="IG130" s="9"/>
      <c r="IH130" s="43"/>
      <c r="II130" s="9"/>
      <c r="IJ130" s="43"/>
      <c r="IK130" s="9"/>
      <c r="IL130" s="43"/>
      <c r="IM130" s="9"/>
      <c r="IN130" s="43"/>
      <c r="IO130" s="9"/>
      <c r="IP130" s="43"/>
      <c r="IQ130" s="9"/>
      <c r="IR130" s="43"/>
      <c r="IS130" s="9"/>
      <c r="IT130" s="43"/>
      <c r="IU130" s="9"/>
      <c r="IV130" s="43"/>
      <c r="IW130" s="9"/>
      <c r="IX130" s="43"/>
      <c r="IY130" s="9"/>
      <c r="IZ130" s="43"/>
      <c r="JA130" s="9"/>
      <c r="JB130" s="43"/>
      <c r="JC130" s="9"/>
      <c r="JD130" s="43"/>
      <c r="JE130" s="9"/>
      <c r="JF130" s="43"/>
      <c r="JG130" s="9"/>
      <c r="JH130" s="43"/>
      <c r="JI130" s="9"/>
      <c r="JJ130" s="43"/>
      <c r="JK130" s="9"/>
      <c r="JL130" s="43"/>
      <c r="JM130" s="9"/>
      <c r="JN130" s="43"/>
      <c r="JO130" s="9"/>
      <c r="JP130" s="43"/>
      <c r="JQ130" s="9"/>
      <c r="JR130" s="43"/>
      <c r="JS130" s="9"/>
      <c r="JT130" s="43"/>
      <c r="JU130" s="9"/>
      <c r="JV130" s="43"/>
      <c r="JW130" s="9"/>
      <c r="JX130" s="43"/>
      <c r="JY130" s="9"/>
      <c r="JZ130" s="43"/>
      <c r="KA130" s="9"/>
      <c r="KB130" s="43"/>
      <c r="KC130" s="9"/>
      <c r="KD130" s="43"/>
      <c r="KE130" s="9"/>
      <c r="KF130" s="43"/>
      <c r="KG130" s="9"/>
      <c r="KH130" s="43"/>
      <c r="KI130" s="9"/>
      <c r="KJ130" s="43"/>
      <c r="KK130" s="9"/>
      <c r="KL130" s="43"/>
      <c r="KM130" s="9"/>
      <c r="KN130" s="43"/>
      <c r="KO130" s="9"/>
      <c r="KP130" s="43"/>
      <c r="KQ130" s="9"/>
      <c r="KR130" s="43"/>
      <c r="KS130" s="9"/>
      <c r="KT130" s="43"/>
      <c r="KU130" s="9"/>
      <c r="KV130" s="43"/>
      <c r="KW130" s="9"/>
      <c r="KX130" s="43"/>
      <c r="KY130" s="9"/>
      <c r="KZ130" s="43"/>
      <c r="LA130" s="9"/>
      <c r="LB130" s="43"/>
      <c r="LC130" s="9"/>
      <c r="LD130" s="43"/>
      <c r="LE130" s="9"/>
      <c r="LF130" s="43"/>
      <c r="LG130" s="9"/>
      <c r="LH130" s="43"/>
      <c r="LI130" s="9"/>
      <c r="LJ130" s="43"/>
      <c r="LK130" s="9"/>
      <c r="LL130" s="43"/>
      <c r="LM130" s="9"/>
      <c r="LN130" s="43"/>
      <c r="LO130" s="9"/>
      <c r="LP130" s="43"/>
      <c r="LQ130" s="9"/>
      <c r="LR130" s="43"/>
      <c r="LS130" s="9"/>
      <c r="LT130" s="43"/>
      <c r="LU130" s="9"/>
      <c r="LV130" s="43"/>
      <c r="LW130" s="9"/>
      <c r="LX130" s="43"/>
      <c r="LY130" s="9"/>
      <c r="LZ130" s="43"/>
      <c r="MA130" s="9"/>
      <c r="MB130" s="43"/>
      <c r="MC130" s="9"/>
      <c r="MD130" s="43"/>
      <c r="ME130" s="9"/>
      <c r="MF130" s="43"/>
      <c r="MG130" s="9"/>
      <c r="MH130" s="43"/>
      <c r="MI130" s="9"/>
      <c r="MJ130" s="43"/>
      <c r="MK130" s="9"/>
      <c r="ML130" s="43"/>
      <c r="MM130" s="9"/>
      <c r="MN130" s="43"/>
      <c r="MO130" s="9"/>
      <c r="MP130" s="43"/>
      <c r="MQ130" s="9"/>
      <c r="MR130" s="43"/>
      <c r="MS130" s="9"/>
      <c r="MT130" s="43"/>
      <c r="MU130" s="9"/>
    </row>
    <row r="131" spans="1:359">
      <c r="A131" s="32" t="s">
        <v>319</v>
      </c>
      <c r="L131" s="43"/>
      <c r="M131" s="9"/>
      <c r="N131" s="43"/>
      <c r="O131" s="9"/>
      <c r="P131" s="43"/>
      <c r="R131" s="43"/>
      <c r="T131" s="43"/>
      <c r="V131" s="43"/>
      <c r="X131" s="43"/>
      <c r="Y131" s="9"/>
      <c r="Z131" s="43"/>
      <c r="AA131" s="9" t="s">
        <v>320</v>
      </c>
      <c r="AB131" s="43"/>
      <c r="AD131" s="43"/>
      <c r="AR131" s="9"/>
      <c r="AS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43"/>
      <c r="DD131" s="43"/>
      <c r="DF131" s="43"/>
      <c r="DH131" s="43"/>
      <c r="DJ131" s="43"/>
      <c r="DL131" s="43"/>
      <c r="DP131" s="9"/>
      <c r="DQ131" s="9"/>
      <c r="EB131" s="43"/>
      <c r="EF131" s="43"/>
      <c r="EG131" s="226"/>
      <c r="EH131" s="43"/>
      <c r="EI131" s="226"/>
      <c r="EJ131" s="43"/>
      <c r="EK131" s="226"/>
      <c r="EP131" s="43"/>
      <c r="EQ131" s="226"/>
      <c r="ER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226"/>
      <c r="FF131" s="9"/>
      <c r="FG131" s="9"/>
      <c r="FH131" s="9"/>
      <c r="FI131" s="9"/>
      <c r="FJ131" s="9"/>
      <c r="FK131" s="9"/>
      <c r="FL131" s="9"/>
      <c r="FM131" s="9"/>
      <c r="FN131" s="43"/>
      <c r="FO131" s="226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43"/>
      <c r="HG131" s="9"/>
      <c r="HH131" s="43"/>
      <c r="HI131" s="9"/>
      <c r="HJ131" s="43"/>
      <c r="HK131" s="9"/>
      <c r="HL131" s="43"/>
      <c r="HM131" s="9"/>
      <c r="HN131" s="43"/>
      <c r="HO131" s="9"/>
      <c r="HP131" s="43"/>
      <c r="HQ131" s="9"/>
      <c r="HR131" s="43"/>
      <c r="HS131" s="9"/>
      <c r="HT131" s="43"/>
      <c r="HU131" s="9"/>
      <c r="HV131" s="43"/>
      <c r="HW131" s="9"/>
      <c r="HX131" s="43"/>
      <c r="HY131" s="9"/>
      <c r="HZ131" s="43"/>
      <c r="IA131" s="9"/>
      <c r="IB131" s="43"/>
      <c r="IC131" s="9"/>
      <c r="ID131" s="43"/>
      <c r="IE131" s="9"/>
      <c r="IF131" s="43"/>
      <c r="IG131" s="9"/>
      <c r="IH131" s="43"/>
      <c r="II131" s="9"/>
      <c r="IJ131" s="43"/>
      <c r="IK131" s="9"/>
      <c r="IL131" s="43"/>
      <c r="IM131" s="9"/>
      <c r="IN131" s="43"/>
      <c r="IO131" s="9"/>
      <c r="IP131" s="43"/>
      <c r="IQ131" s="9"/>
      <c r="IR131" s="43"/>
      <c r="IS131" s="9"/>
      <c r="IT131" s="43"/>
      <c r="IU131" s="9"/>
      <c r="IV131" s="43"/>
      <c r="IW131" s="9"/>
      <c r="IX131" s="43"/>
      <c r="IY131" s="9"/>
      <c r="IZ131" s="43"/>
      <c r="JA131" s="9"/>
      <c r="JB131" s="43"/>
      <c r="JC131" s="9"/>
      <c r="JD131" s="43"/>
      <c r="JE131" s="9"/>
      <c r="JF131" s="43"/>
      <c r="JG131" s="9"/>
      <c r="JH131" s="43"/>
      <c r="JI131" s="9"/>
      <c r="JJ131" s="43"/>
      <c r="JK131" s="9"/>
      <c r="JL131" s="43"/>
      <c r="JM131" s="9"/>
      <c r="JN131" s="43"/>
      <c r="JO131" s="9"/>
      <c r="JP131" s="43"/>
      <c r="JQ131" s="9"/>
      <c r="JR131" s="43"/>
      <c r="JS131" s="9"/>
      <c r="JT131" s="43"/>
      <c r="JU131" s="9"/>
      <c r="JV131" s="43"/>
      <c r="JW131" s="9"/>
      <c r="JX131" s="43"/>
      <c r="JY131" s="9"/>
      <c r="JZ131" s="43"/>
      <c r="KA131" s="9"/>
      <c r="KB131" s="43"/>
      <c r="KC131" s="9"/>
      <c r="KD131" s="43"/>
      <c r="KE131" s="9"/>
      <c r="KF131" s="43"/>
      <c r="KG131" s="9"/>
      <c r="KH131" s="43"/>
      <c r="KI131" s="9"/>
      <c r="KJ131" s="43"/>
      <c r="KK131" s="9"/>
      <c r="KL131" s="43"/>
      <c r="KM131" s="9"/>
      <c r="KN131" s="43"/>
      <c r="KO131" s="9"/>
      <c r="KP131" s="43"/>
      <c r="KQ131" s="9"/>
      <c r="KR131" s="43"/>
      <c r="KS131" s="9"/>
      <c r="KT131" s="43"/>
      <c r="KU131" s="9"/>
      <c r="KV131" s="43"/>
      <c r="KW131" s="9"/>
      <c r="KX131" s="43"/>
      <c r="KY131" s="9"/>
      <c r="KZ131" s="43"/>
      <c r="LA131" s="9"/>
      <c r="LB131" s="43"/>
      <c r="LC131" s="9"/>
      <c r="LD131" s="43"/>
      <c r="LE131" s="9"/>
      <c r="LF131" s="43"/>
      <c r="LG131" s="9"/>
      <c r="LH131" s="43"/>
      <c r="LI131" s="9"/>
      <c r="LJ131" s="43"/>
      <c r="LK131" s="9"/>
      <c r="LL131" s="43"/>
      <c r="LM131" s="9"/>
      <c r="LN131" s="43"/>
      <c r="LO131" s="9"/>
      <c r="LP131" s="43"/>
      <c r="LQ131" s="9"/>
      <c r="LR131" s="43"/>
      <c r="LS131" s="9"/>
      <c r="LT131" s="43"/>
      <c r="LU131" s="9"/>
      <c r="LV131" s="43"/>
      <c r="LW131" s="9"/>
      <c r="LX131" s="43"/>
      <c r="LY131" s="9"/>
      <c r="LZ131" s="43"/>
      <c r="MA131" s="9"/>
      <c r="MB131" s="43"/>
      <c r="MC131" s="9"/>
      <c r="MD131" s="43"/>
      <c r="ME131" s="9"/>
      <c r="MF131" s="43"/>
      <c r="MG131" s="9"/>
      <c r="MH131" s="43"/>
      <c r="MI131" s="9"/>
      <c r="MJ131" s="43"/>
      <c r="MK131" s="9"/>
      <c r="ML131" s="43"/>
      <c r="MM131" s="9"/>
      <c r="MN131" s="43"/>
      <c r="MO131" s="9"/>
      <c r="MP131" s="43"/>
      <c r="MQ131" s="9"/>
      <c r="MR131" s="43"/>
      <c r="MS131" s="9"/>
      <c r="MT131" s="43"/>
      <c r="MU131" s="9"/>
    </row>
    <row r="132" spans="1:359">
      <c r="A132" s="32" t="s">
        <v>72</v>
      </c>
      <c r="F132" s="43" t="s">
        <v>206</v>
      </c>
      <c r="H132" s="43" t="s">
        <v>206</v>
      </c>
      <c r="J132" s="43" t="s">
        <v>206</v>
      </c>
      <c r="L132" s="43" t="s">
        <v>206</v>
      </c>
      <c r="M132" s="9"/>
      <c r="N132" s="43" t="s">
        <v>206</v>
      </c>
      <c r="O132" s="9"/>
      <c r="P132" s="43" t="s">
        <v>206</v>
      </c>
      <c r="R132" s="43" t="s">
        <v>206</v>
      </c>
      <c r="T132" s="43"/>
      <c r="U132" s="1" t="s">
        <v>94</v>
      </c>
      <c r="V132" s="43" t="s">
        <v>206</v>
      </c>
      <c r="X132" s="43"/>
      <c r="Z132" s="43"/>
      <c r="AA132" s="9"/>
      <c r="AB132" s="43" t="s">
        <v>206</v>
      </c>
      <c r="AD132" s="43" t="s">
        <v>206</v>
      </c>
      <c r="AR132" s="9"/>
      <c r="AS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43"/>
      <c r="DD132" s="43"/>
      <c r="DF132" s="43"/>
      <c r="DH132" s="43"/>
      <c r="DJ132" s="43"/>
      <c r="DL132" s="43"/>
      <c r="DP132" s="9"/>
      <c r="DQ132" s="9"/>
      <c r="EB132" s="43"/>
      <c r="EF132" s="43"/>
      <c r="EG132" s="9"/>
      <c r="EH132" s="43"/>
      <c r="EI132" s="9"/>
      <c r="EJ132" s="43"/>
      <c r="EK132" s="9"/>
      <c r="EP132" s="43"/>
      <c r="EQ132" s="9"/>
      <c r="ER132" s="43"/>
      <c r="ES132" s="9"/>
      <c r="ET132" s="43"/>
      <c r="EU132" s="9"/>
      <c r="EV132" s="43"/>
      <c r="EW132" s="9"/>
      <c r="EX132" s="43"/>
      <c r="EY132" s="9"/>
      <c r="EZ132" s="43"/>
      <c r="FA132" s="9"/>
      <c r="FB132" s="43"/>
      <c r="FC132" s="9"/>
      <c r="FD132" s="43"/>
      <c r="FE132" s="9"/>
      <c r="FF132" s="9"/>
      <c r="FG132" s="9"/>
      <c r="FH132" s="9"/>
      <c r="FI132" s="9"/>
      <c r="FJ132" s="9"/>
      <c r="FK132" s="9"/>
      <c r="FL132" s="9"/>
      <c r="FM132" s="9"/>
      <c r="FN132" s="43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43"/>
      <c r="HG132" s="9"/>
      <c r="HH132" s="43"/>
      <c r="HI132" s="9"/>
      <c r="HJ132" s="43"/>
      <c r="HK132" s="9"/>
      <c r="HL132" s="43"/>
      <c r="HM132" s="9"/>
      <c r="HN132" s="43"/>
      <c r="HO132" s="9"/>
      <c r="HP132" s="43"/>
      <c r="HQ132" s="9"/>
      <c r="HR132" s="43"/>
      <c r="HS132" s="9"/>
      <c r="HT132" s="43"/>
      <c r="HU132" s="9"/>
      <c r="HV132" s="43"/>
      <c r="HW132" s="9"/>
      <c r="HX132" s="43"/>
      <c r="HY132" s="9"/>
      <c r="HZ132" s="43"/>
      <c r="IA132" s="9"/>
      <c r="IB132" s="43"/>
      <c r="IC132" s="9"/>
      <c r="ID132" s="43"/>
      <c r="IE132" s="9"/>
      <c r="IF132" s="43"/>
      <c r="IG132" s="9"/>
      <c r="IH132" s="43"/>
      <c r="II132" s="9"/>
      <c r="IJ132" s="43"/>
      <c r="IK132" s="9"/>
      <c r="IL132" s="43"/>
      <c r="IM132" s="9"/>
      <c r="IN132" s="43"/>
      <c r="IO132" s="9"/>
      <c r="IP132" s="43"/>
      <c r="IQ132" s="9"/>
      <c r="IR132" s="43"/>
      <c r="IS132" s="9"/>
      <c r="IT132" s="43"/>
      <c r="IU132" s="9"/>
      <c r="IV132" s="43"/>
      <c r="IW132" s="9"/>
      <c r="IX132" s="43"/>
      <c r="IY132" s="9"/>
      <c r="IZ132" s="43"/>
      <c r="JA132" s="9"/>
      <c r="JB132" s="43"/>
      <c r="JC132" s="9"/>
      <c r="JD132" s="43"/>
      <c r="JE132" s="9"/>
      <c r="JF132" s="43"/>
      <c r="JG132" s="9"/>
      <c r="JH132" s="43"/>
      <c r="JI132" s="9"/>
      <c r="JJ132" s="43"/>
      <c r="JK132" s="9"/>
      <c r="JL132" s="43"/>
      <c r="JM132" s="9"/>
      <c r="JN132" s="43"/>
      <c r="JO132" s="9"/>
      <c r="JP132" s="43"/>
      <c r="JQ132" s="9"/>
      <c r="JR132" s="43"/>
      <c r="JS132" s="9"/>
      <c r="JT132" s="43"/>
      <c r="JU132" s="9"/>
      <c r="JV132" s="43"/>
      <c r="JW132" s="9"/>
      <c r="JX132" s="43"/>
      <c r="JY132" s="9"/>
      <c r="JZ132" s="43"/>
      <c r="KA132" s="9"/>
      <c r="KB132" s="43"/>
      <c r="KC132" s="9"/>
      <c r="KD132" s="43"/>
      <c r="KE132" s="9"/>
      <c r="KF132" s="43"/>
      <c r="KG132" s="9"/>
      <c r="KH132" s="43"/>
      <c r="KI132" s="9"/>
      <c r="KJ132" s="43"/>
      <c r="KK132" s="9"/>
      <c r="KL132" s="43"/>
      <c r="KM132" s="9"/>
      <c r="KN132" s="43"/>
      <c r="KO132" s="9"/>
      <c r="KP132" s="43"/>
      <c r="KQ132" s="9"/>
      <c r="KR132" s="43"/>
      <c r="KS132" s="9"/>
      <c r="KT132" s="43"/>
      <c r="KU132" s="9"/>
      <c r="KV132" s="43"/>
      <c r="KW132" s="9"/>
      <c r="KX132" s="43"/>
      <c r="KY132" s="9"/>
      <c r="KZ132" s="43"/>
      <c r="LA132" s="9"/>
      <c r="LB132" s="43"/>
      <c r="LC132" s="9"/>
      <c r="LD132" s="43"/>
      <c r="LE132" s="9"/>
      <c r="LF132" s="43"/>
      <c r="LG132" s="9"/>
      <c r="LH132" s="43"/>
      <c r="LI132" s="9"/>
      <c r="LJ132" s="43"/>
      <c r="LK132" s="9"/>
      <c r="LL132" s="43"/>
      <c r="LM132" s="9"/>
      <c r="LN132" s="43"/>
      <c r="LO132" s="9"/>
      <c r="LP132" s="43"/>
      <c r="LQ132" s="9"/>
      <c r="LR132" s="43"/>
      <c r="LS132" s="9"/>
      <c r="LT132" s="43"/>
      <c r="LU132" s="9"/>
      <c r="LV132" s="43"/>
      <c r="LW132" s="9"/>
      <c r="LX132" s="43"/>
      <c r="LY132" s="9"/>
      <c r="LZ132" s="43"/>
      <c r="MA132" s="9"/>
      <c r="MB132" s="43"/>
      <c r="MC132" s="9"/>
      <c r="MD132" s="43"/>
      <c r="ME132" s="9"/>
      <c r="MF132" s="43"/>
      <c r="MG132" s="9"/>
      <c r="MH132" s="43"/>
      <c r="MI132" s="9"/>
      <c r="MJ132" s="43"/>
      <c r="MK132" s="9"/>
      <c r="ML132" s="43"/>
      <c r="MM132" s="9"/>
      <c r="MN132" s="43"/>
      <c r="MO132" s="9"/>
      <c r="MP132" s="43"/>
      <c r="MQ132" s="9"/>
      <c r="MR132" s="43"/>
      <c r="MS132" s="9"/>
      <c r="MT132" s="43"/>
      <c r="MU132" s="9"/>
    </row>
    <row r="133" spans="1:359">
      <c r="A133" s="32" t="s">
        <v>88</v>
      </c>
      <c r="C133" s="9"/>
      <c r="F133" s="43" t="s">
        <v>206</v>
      </c>
      <c r="H133" s="43" t="s">
        <v>206</v>
      </c>
      <c r="J133" s="43" t="s">
        <v>206</v>
      </c>
      <c r="L133" s="43"/>
      <c r="M133" s="9"/>
      <c r="N133" s="43" t="s">
        <v>206</v>
      </c>
      <c r="P133" s="43" t="s">
        <v>206</v>
      </c>
      <c r="R133" s="43" t="s">
        <v>206</v>
      </c>
      <c r="T133" s="43"/>
      <c r="U133" s="1" t="s">
        <v>1290</v>
      </c>
      <c r="V133" s="43"/>
      <c r="W133" s="9"/>
      <c r="X133" s="43"/>
      <c r="Y133" s="9"/>
      <c r="Z133" s="43"/>
      <c r="AA133" s="9"/>
      <c r="AB133" s="43" t="s">
        <v>206</v>
      </c>
      <c r="AD133" s="43">
        <v>37.257056953456619</v>
      </c>
      <c r="AE133" s="1" t="s">
        <v>45</v>
      </c>
      <c r="AR133" s="9"/>
      <c r="AS133" s="9"/>
      <c r="BD133" s="43"/>
      <c r="BF133" s="43"/>
      <c r="BG133" s="9"/>
      <c r="BH133" s="43"/>
      <c r="BI133" s="9"/>
      <c r="BJ133" s="43"/>
      <c r="BK133" s="9"/>
      <c r="BL133" s="43"/>
      <c r="BM133" s="9"/>
      <c r="BN133" s="43"/>
      <c r="BO133" s="9"/>
      <c r="BP133" s="43"/>
      <c r="BQ133" s="9"/>
      <c r="BR133" s="43"/>
      <c r="BS133" s="9"/>
      <c r="BT133" s="43"/>
      <c r="BU133" s="9"/>
      <c r="BV133" s="43"/>
      <c r="BW133" s="8" t="s">
        <v>646</v>
      </c>
      <c r="BX133" s="43"/>
      <c r="BY133" s="9"/>
      <c r="BZ133" s="43"/>
      <c r="CA133" s="9"/>
      <c r="CB133" s="43"/>
      <c r="CC133" s="9"/>
      <c r="CD133" s="43"/>
      <c r="CE133" s="9"/>
      <c r="CF133" s="43"/>
      <c r="CG133" s="1" t="s">
        <v>1291</v>
      </c>
      <c r="CH133" s="43"/>
      <c r="CI133" s="9"/>
      <c r="CJ133" s="43"/>
      <c r="CK133" s="9"/>
      <c r="CL133" s="43"/>
      <c r="CM133" s="9"/>
      <c r="CN133" s="43"/>
      <c r="CO133" s="9"/>
      <c r="CP133" s="43"/>
      <c r="CQ133" s="9"/>
      <c r="CR133" s="43"/>
      <c r="CS133" s="9"/>
      <c r="CT133" s="43"/>
      <c r="CU133" s="9"/>
      <c r="CV133" s="43"/>
      <c r="CW133" s="9"/>
      <c r="CX133" s="43"/>
      <c r="CY133" s="9"/>
      <c r="CZ133" s="43"/>
      <c r="DA133" s="9"/>
      <c r="DB133" s="43"/>
      <c r="DD133" s="43"/>
      <c r="DF133" s="43"/>
      <c r="DH133" s="43"/>
      <c r="DJ133" s="43"/>
      <c r="DL133" s="43"/>
      <c r="DN133" s="43"/>
      <c r="DP133" s="43"/>
      <c r="DQ133" s="9"/>
      <c r="DT133" s="43"/>
      <c r="DV133" s="43"/>
      <c r="DX133" s="43"/>
      <c r="DZ133" s="43"/>
      <c r="EB133" s="43"/>
      <c r="EC133" s="9"/>
      <c r="ED133" s="43"/>
      <c r="EF133" s="43"/>
      <c r="EH133" s="43"/>
      <c r="EJ133" s="43"/>
      <c r="EL133" s="43"/>
      <c r="EN133" s="43">
        <f>SUM(INDEX('egyeni-ranglista'!$1:$1048576,MATCH($A133,'egyeni-ranglista'!$A:$A,0),EN$279):INDEX('egyeni-ranglista'!$1:$1048576,MATCH($A133,'egyeni-ranglista'!$A:$A,0),EN$280))</f>
        <v>16.466142629010037</v>
      </c>
      <c r="EO133" s="10" t="s">
        <v>1291</v>
      </c>
      <c r="EP133" s="43"/>
      <c r="ER133" s="43"/>
      <c r="ET133" s="43"/>
      <c r="EV133" s="43"/>
      <c r="EX133" s="43"/>
      <c r="EZ133" s="43"/>
      <c r="FB133" s="43"/>
      <c r="FD133" s="43"/>
      <c r="FF133" s="43"/>
      <c r="FG133" s="9"/>
      <c r="FH133" s="43"/>
      <c r="FI133" s="9"/>
      <c r="FJ133" s="43"/>
      <c r="FK133" s="9"/>
      <c r="FL133" s="43"/>
      <c r="FM133" s="9"/>
      <c r="FN133" s="43"/>
      <c r="FP133" s="43"/>
      <c r="FQ133" s="9"/>
      <c r="FR133" s="43"/>
      <c r="FS133" s="9"/>
      <c r="FT133" s="43"/>
      <c r="FU133" s="9"/>
      <c r="FV133" s="43"/>
      <c r="FW133" s="9"/>
      <c r="FX133" s="43"/>
      <c r="FY133" s="9"/>
      <c r="FZ133" s="43"/>
      <c r="GA133" s="9"/>
      <c r="GB133" s="43"/>
      <c r="GC133" s="9"/>
      <c r="GD133" s="43"/>
      <c r="GE133" s="9"/>
      <c r="GF133" s="43"/>
      <c r="GG133" s="9"/>
      <c r="GH133" s="43"/>
      <c r="GI133" s="9"/>
      <c r="GJ133" s="43"/>
      <c r="GK133" s="9"/>
      <c r="GL133" s="43"/>
      <c r="GM133" s="9"/>
      <c r="GN133" s="43"/>
      <c r="GO133" s="9"/>
      <c r="GP133" s="43"/>
      <c r="GQ133" s="9"/>
      <c r="GR133" s="43"/>
      <c r="GS133" s="9"/>
      <c r="GT133" s="43"/>
      <c r="GU133" s="9"/>
      <c r="GV133" s="43"/>
      <c r="GW133" s="9"/>
      <c r="GX133" s="43"/>
      <c r="GY133" s="9"/>
      <c r="GZ133" s="43"/>
      <c r="HA133" s="9"/>
      <c r="HB133" s="43"/>
      <c r="HC133" s="9"/>
      <c r="HD133" s="43"/>
      <c r="HE133" s="9"/>
      <c r="HF133" s="43"/>
      <c r="HG133" s="9"/>
      <c r="HH133" s="43"/>
      <c r="HI133" s="9"/>
      <c r="HJ133" s="43"/>
      <c r="HK133" s="9"/>
      <c r="HL133" s="43"/>
      <c r="HM133" s="9"/>
      <c r="HN133" s="43"/>
      <c r="HO133" s="9"/>
      <c r="HP133" s="43"/>
      <c r="HQ133" s="9"/>
      <c r="HR133" s="43"/>
      <c r="HS133" s="9"/>
      <c r="HT133" s="43"/>
      <c r="HU133" s="9"/>
      <c r="HV133" s="43"/>
      <c r="HW133" s="9"/>
      <c r="HX133" s="43"/>
      <c r="HY133" s="9"/>
      <c r="HZ133" s="43"/>
      <c r="IA133" s="9"/>
      <c r="IB133" s="43"/>
      <c r="IC133" s="9"/>
      <c r="ID133" s="43"/>
      <c r="IE133" s="9"/>
      <c r="IF133" s="43"/>
      <c r="IG133" s="9"/>
      <c r="IH133" s="43"/>
      <c r="II133" s="9"/>
      <c r="IJ133" s="43">
        <f>SUM(INDEX('egyeni-ranglista'!$1:$1048576,MATCH($A133,'egyeni-ranglista'!$A:$A,0),IJ$279):INDEX('egyeni-ranglista'!$1:$1048576,MATCH($A133,'egyeni-ranglista'!$A:$A,0),IJ$280))</f>
        <v>0</v>
      </c>
      <c r="IK133" s="9" t="s">
        <v>22</v>
      </c>
      <c r="IL133" s="43"/>
      <c r="IM133" s="9"/>
      <c r="IN133" s="43"/>
      <c r="IO133" s="9"/>
      <c r="IP133" s="43"/>
      <c r="IQ133" s="9"/>
      <c r="IR133" s="43"/>
      <c r="IS133" s="9"/>
      <c r="IT133" s="43"/>
      <c r="IU133" s="9"/>
      <c r="IV133" s="43"/>
      <c r="IW133" s="9"/>
      <c r="IX133" s="43"/>
      <c r="IY133" s="9"/>
      <c r="IZ133" s="43"/>
      <c r="JA133" s="9"/>
      <c r="JB133" s="43"/>
      <c r="JC133" s="9"/>
      <c r="JD133" s="43"/>
      <c r="JE133" s="9"/>
      <c r="JF133" s="43"/>
      <c r="JG133" s="9"/>
      <c r="JH133" s="43"/>
      <c r="JI133" s="9"/>
      <c r="JJ133" s="43"/>
      <c r="JK133" s="9"/>
      <c r="JL133" s="43"/>
      <c r="JM133" s="9"/>
      <c r="JN133" s="43"/>
      <c r="JO133" s="9"/>
      <c r="JP133" s="43"/>
      <c r="JQ133" s="9"/>
      <c r="JR133" s="43"/>
      <c r="JS133" s="9"/>
      <c r="JT133" s="43"/>
      <c r="JU133" s="9"/>
      <c r="JV133" s="43">
        <f>SUM(INDEX('egyeni-ranglista'!$1:$1048576,MATCH($A133,'egyeni-ranglista'!$A:$A,0),JV$279):INDEX('egyeni-ranglista'!$1:$1048576,MATCH($A133,'egyeni-ranglista'!$A:$A,0),JV$280))</f>
        <v>6.4905605068605219</v>
      </c>
      <c r="JW133" s="9" t="s">
        <v>1559</v>
      </c>
      <c r="JX133" s="43"/>
      <c r="JY133" s="9"/>
      <c r="JZ133" s="43"/>
      <c r="KA133" s="9"/>
      <c r="KB133" s="43"/>
      <c r="KC133" s="9"/>
      <c r="KD133" s="43"/>
      <c r="KE133" s="9"/>
      <c r="KF133" s="43"/>
      <c r="KG133" s="9"/>
      <c r="KH133" s="43"/>
      <c r="KI133" s="9"/>
      <c r="KJ133" s="43"/>
      <c r="KK133" s="9"/>
      <c r="KL133" s="43"/>
      <c r="KM133" s="9"/>
      <c r="KN133" s="43"/>
      <c r="KO133" s="9"/>
      <c r="KP133" s="43"/>
      <c r="KQ133" s="9"/>
      <c r="KR133" s="43">
        <f>SUM(INDEX('egyeni-ranglista'!$1:$1048576,MATCH($A133,'egyeni-ranglista'!$A:$A,0),KR$279):INDEX('egyeni-ranglista'!$1:$1048576,MATCH($A133,'egyeni-ranglista'!$A:$A,0),KR$280))</f>
        <v>9.4063026029469867</v>
      </c>
      <c r="KS133" s="9" t="s">
        <v>1505</v>
      </c>
      <c r="KT133" s="43"/>
      <c r="KU133" s="9"/>
      <c r="KV133" s="43"/>
      <c r="KW133" s="9"/>
      <c r="KX133" s="43"/>
      <c r="KY133" s="9"/>
      <c r="KZ133" s="43"/>
      <c r="LA133" s="9"/>
      <c r="LB133" s="43"/>
      <c r="LC133" s="9"/>
      <c r="LD133" s="43"/>
      <c r="LE133" s="9"/>
      <c r="LF133" s="43"/>
      <c r="LG133" s="9"/>
      <c r="LH133" s="43"/>
      <c r="LI133" s="9"/>
      <c r="LJ133" s="43"/>
      <c r="LK133" s="9"/>
      <c r="LL133" s="43">
        <f>SUM(INDEX('egyeni-ranglista'!$1:$1048576,MATCH($A133,'egyeni-ranglista'!$A:$A,0),LL$279):INDEX('egyeni-ranglista'!$1:$1048576,MATCH($A133,'egyeni-ranglista'!$A:$A,0),LL$280))</f>
        <v>28.590274114229477</v>
      </c>
      <c r="LM133" s="9" t="s">
        <v>1528</v>
      </c>
      <c r="LN133" s="43"/>
      <c r="LO133" s="9"/>
      <c r="LP133" s="43"/>
      <c r="LQ133" s="9"/>
      <c r="LR133" s="43"/>
      <c r="LS133" s="9"/>
      <c r="LT133" s="43"/>
      <c r="LU133" s="9"/>
      <c r="LV133" s="43"/>
      <c r="LW133" s="9"/>
      <c r="LX133" s="43"/>
      <c r="LY133" s="9"/>
      <c r="LZ133" s="43"/>
      <c r="MA133" s="9"/>
      <c r="MB133" s="43"/>
      <c r="MC133" s="9"/>
      <c r="MD133" s="43"/>
      <c r="ME133" s="9"/>
      <c r="MF133" s="43"/>
      <c r="MG133" s="9"/>
      <c r="MH133" s="43"/>
      <c r="MI133" s="9"/>
      <c r="MJ133" s="43"/>
      <c r="MK133" s="9"/>
      <c r="ML133" s="43"/>
      <c r="MM133" s="9"/>
      <c r="MN133" s="43"/>
      <c r="MO133" s="9"/>
      <c r="MP133" s="43"/>
      <c r="MQ133" s="9"/>
      <c r="MR133" s="43"/>
      <c r="MS133" s="9"/>
      <c r="MT133" s="43"/>
      <c r="MU133" s="9"/>
    </row>
    <row r="134" spans="1:359">
      <c r="A134" s="1" t="s">
        <v>167</v>
      </c>
      <c r="B134" s="43" t="s">
        <v>206</v>
      </c>
      <c r="D134" s="43" t="s">
        <v>206</v>
      </c>
      <c r="F134" s="43" t="s">
        <v>206</v>
      </c>
      <c r="H134" s="43" t="s">
        <v>206</v>
      </c>
      <c r="J134" s="43">
        <v>5.6</v>
      </c>
      <c r="K134" s="49" t="s">
        <v>124</v>
      </c>
      <c r="L134" s="43"/>
      <c r="M134" s="9"/>
      <c r="N134" s="43">
        <v>5.6</v>
      </c>
      <c r="O134" s="49" t="s">
        <v>124</v>
      </c>
      <c r="P134" s="43">
        <v>5.6</v>
      </c>
      <c r="Q134" s="49" t="s">
        <v>124</v>
      </c>
      <c r="R134" s="43" t="s">
        <v>206</v>
      </c>
      <c r="T134" s="43" t="s">
        <v>206</v>
      </c>
      <c r="V134" s="43"/>
      <c r="W134" s="9"/>
      <c r="X134" s="43"/>
      <c r="Y134" s="9"/>
      <c r="Z134" s="43"/>
      <c r="AA134" s="9"/>
      <c r="AB134" s="43"/>
      <c r="AC134" s="1" t="s">
        <v>35</v>
      </c>
      <c r="AD134" s="43" t="s">
        <v>206</v>
      </c>
      <c r="AR134" s="9"/>
      <c r="AS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43">
        <f>SUM(INDEX('egyeni-ranglista'!$1:$1048576,MATCH($A134,'egyeni-ranglista'!$A:$A,0),BX$279):INDEX('egyeni-ranglista'!$1:$1048576,MATCH($A134,'egyeni-ranglista'!$A:$A,0),BX$280))</f>
        <v>3.0869847776067649</v>
      </c>
      <c r="BY134" s="49" t="s">
        <v>124</v>
      </c>
      <c r="BZ134" s="43"/>
      <c r="CA134" s="9"/>
      <c r="CB134" s="43">
        <f>SUM(INDEX('egyeni-ranglista'!$1:$1048576,MATCH($A134,'egyeni-ranglista'!$A:$A,0),CB$279):INDEX('egyeni-ranglista'!$1:$1048576,MATCH($A134,'egyeni-ranglista'!$A:$A,0),CB$280))</f>
        <v>5.3765312952830273</v>
      </c>
      <c r="CC134" s="49" t="s">
        <v>124</v>
      </c>
      <c r="CD134" s="43"/>
      <c r="CE134" s="9"/>
      <c r="CF134" s="43"/>
      <c r="CG134" s="9"/>
      <c r="CH134" s="43"/>
      <c r="CI134" s="9"/>
      <c r="CJ134" s="43"/>
      <c r="CK134" s="9"/>
      <c r="CL134" s="43"/>
      <c r="CM134" s="9"/>
      <c r="CN134" s="43"/>
      <c r="CO134" s="9"/>
      <c r="CP134" s="43"/>
      <c r="CQ134" s="9"/>
      <c r="CR134" s="43"/>
      <c r="CS134" s="9"/>
      <c r="CT134" s="43"/>
      <c r="CU134" s="9"/>
      <c r="CV134" s="43"/>
      <c r="CW134" s="9"/>
      <c r="CX134" s="43"/>
      <c r="CY134" s="9"/>
      <c r="CZ134" s="43">
        <f>SUM(INDEX('egyeni-ranglista'!$1:$1048576,MATCH($A134,'egyeni-ranglista'!$A:$A,0),CZ$279):INDEX('egyeni-ranglista'!$1:$1048576,MATCH($A134,'egyeni-ranglista'!$A:$A,0),CZ$280))</f>
        <v>5.11158223564337</v>
      </c>
      <c r="DA134" s="49" t="s">
        <v>124</v>
      </c>
      <c r="DB134" s="43"/>
      <c r="DD134" s="43"/>
      <c r="DF134" s="43"/>
      <c r="DH134" s="43"/>
      <c r="DJ134" s="43"/>
      <c r="DL134" s="43"/>
      <c r="DN134" s="43">
        <f>SUM(INDEX('egyeni-ranglista'!$1:$1048576,MATCH($A134,'egyeni-ranglista'!$A:$A,0),DN$279):INDEX('egyeni-ranglista'!$1:$1048576,MATCH($A134,'egyeni-ranglista'!$A:$A,0),DN$280))</f>
        <v>5.11158223564337</v>
      </c>
      <c r="DO134" s="49" t="s">
        <v>124</v>
      </c>
      <c r="DP134" s="9"/>
      <c r="DQ134" s="9"/>
      <c r="DT134" s="43">
        <f>SUM(INDEX('egyeni-ranglista'!$1:$1048576,MATCH($A134,'egyeni-ranglista'!$A:$A,0),DT$279):INDEX('egyeni-ranglista'!$1:$1048576,MATCH($A134,'egyeni-ranglista'!$A:$A,0),DT$280))</f>
        <v>5.11158223564337</v>
      </c>
      <c r="DU134" s="240" t="s">
        <v>706</v>
      </c>
      <c r="DZ134" s="43"/>
      <c r="EA134" s="9"/>
      <c r="EB134" s="43">
        <f>SUM(INDEX('egyeni-ranglista'!$1:$1048576,MATCH($A134,'egyeni-ranglista'!$A:$A,0),EB$279):INDEX('egyeni-ranglista'!$1:$1048576,MATCH($A134,'egyeni-ranglista'!$A:$A,0),EB$280))</f>
        <v>6.2921592597478559</v>
      </c>
      <c r="EC134" s="240" t="s">
        <v>706</v>
      </c>
      <c r="ED134" s="43"/>
      <c r="EE134" s="9"/>
      <c r="EF134" s="43">
        <f>SUM(INDEX('egyeni-ranglista'!$1:$1048576,MATCH($A134,'egyeni-ranglista'!$A:$A,0),EF$279):INDEX('egyeni-ranglista'!$1:$1048576,MATCH($A134,'egyeni-ranglista'!$A:$A,0),EF$280))</f>
        <v>5.2677570972933294</v>
      </c>
      <c r="EG134" s="240" t="s">
        <v>706</v>
      </c>
      <c r="EL134" s="43"/>
      <c r="EM134" s="9"/>
      <c r="EN134" s="43">
        <f>SUM(INDEX('egyeni-ranglista'!$1:$1048576,MATCH($A134,'egyeni-ranglista'!$A:$A,0),EN$279):INDEX('egyeni-ranglista'!$1:$1048576,MATCH($A134,'egyeni-ranglista'!$A:$A,0),EN$280))</f>
        <v>7.5529682169068408</v>
      </c>
      <c r="EO134" s="240" t="s">
        <v>706</v>
      </c>
      <c r="ET134" s="43">
        <f>SUM(INDEX('egyeni-ranglista'!$1:$1048576,MATCH($A134,'egyeni-ranglista'!$A:$A,0),ET$279):INDEX('egyeni-ranglista'!$1:$1048576,MATCH($A134,'egyeni-ranglista'!$A:$A,0),ET$280))</f>
        <v>12.682611671367022</v>
      </c>
      <c r="EU134" s="240" t="s">
        <v>706</v>
      </c>
      <c r="FF134" s="43"/>
      <c r="FG134" s="9"/>
      <c r="FH134" s="43"/>
      <c r="FI134" s="9"/>
      <c r="FJ134" s="43"/>
      <c r="FK134" s="9"/>
      <c r="FL134" s="43"/>
      <c r="FM134" s="9"/>
      <c r="FP134" s="43"/>
      <c r="FQ134" s="9"/>
      <c r="FR134" s="43"/>
      <c r="FS134" s="9"/>
      <c r="FT134" s="43"/>
      <c r="FU134" s="9"/>
      <c r="FV134" s="43"/>
      <c r="FW134" s="9"/>
      <c r="FX134" s="43"/>
      <c r="FY134" s="9"/>
      <c r="FZ134" s="43"/>
      <c r="GA134" s="9"/>
      <c r="GB134" s="43"/>
      <c r="GC134" s="9"/>
      <c r="GD134" s="43"/>
      <c r="GE134" s="9"/>
      <c r="GF134" s="43"/>
      <c r="GG134" s="9"/>
      <c r="GH134" s="43"/>
      <c r="GI134" s="9"/>
      <c r="GJ134" s="43"/>
      <c r="GK134" s="9"/>
      <c r="GL134" s="43"/>
      <c r="GM134" s="9"/>
      <c r="GN134" s="43"/>
      <c r="GO134" s="9"/>
      <c r="GP134" s="43"/>
      <c r="GQ134" s="9"/>
      <c r="GR134" s="43"/>
      <c r="GS134" s="9"/>
      <c r="GT134" s="43"/>
      <c r="GU134" s="9"/>
      <c r="GV134" s="43"/>
      <c r="GW134" s="9"/>
      <c r="GX134" s="43"/>
      <c r="GY134" s="9"/>
      <c r="GZ134" s="43"/>
      <c r="HA134" s="9"/>
      <c r="HB134" s="43"/>
      <c r="HC134" s="9"/>
      <c r="HD134" s="43"/>
      <c r="HE134" s="9"/>
      <c r="HF134" s="43"/>
      <c r="HG134" s="9"/>
      <c r="HH134" s="43"/>
      <c r="HI134" s="9"/>
      <c r="HJ134" s="43"/>
      <c r="HK134" s="9"/>
      <c r="HL134" s="43"/>
      <c r="HM134" s="9"/>
      <c r="HN134" s="43"/>
      <c r="HO134" s="9"/>
      <c r="HP134" s="43"/>
      <c r="HQ134" s="9"/>
      <c r="HR134" s="43"/>
      <c r="HS134" s="9"/>
      <c r="HT134" s="43"/>
      <c r="HU134" s="9"/>
      <c r="HV134" s="43"/>
      <c r="HW134" s="9"/>
      <c r="HX134" s="43"/>
      <c r="HY134" s="9"/>
      <c r="HZ134" s="43"/>
      <c r="IA134" s="9"/>
      <c r="IB134" s="43"/>
      <c r="IC134" s="9"/>
      <c r="ID134" s="43"/>
      <c r="IE134" s="9"/>
      <c r="IF134" s="43"/>
      <c r="IG134" s="9"/>
      <c r="IH134" s="43"/>
      <c r="II134" s="9"/>
      <c r="IJ134" s="43"/>
      <c r="IK134" s="9"/>
      <c r="IL134" s="43"/>
      <c r="IM134" s="9"/>
      <c r="IN134" s="43"/>
      <c r="IO134" s="9"/>
      <c r="IP134" s="43"/>
      <c r="IQ134" s="9"/>
      <c r="IR134" s="43"/>
      <c r="IS134" s="9"/>
      <c r="IT134" s="43"/>
      <c r="IU134" s="9"/>
      <c r="IV134" s="43"/>
      <c r="IW134" s="9"/>
      <c r="IX134" s="43"/>
      <c r="IY134" s="9"/>
      <c r="IZ134" s="43"/>
      <c r="JA134" s="9"/>
      <c r="JB134" s="43"/>
      <c r="JC134" s="9"/>
      <c r="JD134" s="43"/>
      <c r="JE134" s="9"/>
      <c r="JF134" s="43"/>
      <c r="JG134" s="9"/>
      <c r="JH134" s="43"/>
      <c r="JI134" s="9"/>
      <c r="JJ134" s="43"/>
      <c r="JK134" s="9"/>
      <c r="JL134" s="43"/>
      <c r="JM134" s="9"/>
      <c r="JN134" s="43"/>
      <c r="JO134" s="9"/>
      <c r="JP134" s="43"/>
      <c r="JQ134" s="9"/>
      <c r="JR134" s="43"/>
      <c r="JS134" s="9"/>
      <c r="JT134" s="43"/>
      <c r="JU134" s="9"/>
      <c r="JV134" s="43"/>
      <c r="JW134" s="9"/>
      <c r="JX134" s="43"/>
      <c r="JY134" s="9"/>
      <c r="JZ134" s="43"/>
      <c r="KA134" s="9"/>
      <c r="KB134" s="43"/>
      <c r="KC134" s="9"/>
      <c r="KD134" s="43"/>
      <c r="KE134" s="9"/>
      <c r="KF134" s="43"/>
      <c r="KG134" s="9"/>
      <c r="KH134" s="43"/>
      <c r="KI134" s="9"/>
      <c r="KJ134" s="43"/>
      <c r="KK134" s="9"/>
      <c r="KL134" s="43"/>
      <c r="KM134" s="9"/>
      <c r="KN134" s="43"/>
      <c r="KO134" s="9"/>
      <c r="KP134" s="43"/>
      <c r="KQ134" s="9"/>
      <c r="KR134" s="43"/>
      <c r="KS134" s="9"/>
      <c r="KT134" s="43"/>
      <c r="KU134" s="9"/>
      <c r="KV134" s="43"/>
      <c r="KW134" s="9"/>
      <c r="KX134" s="43"/>
      <c r="KY134" s="9"/>
      <c r="KZ134" s="43"/>
      <c r="LA134" s="9"/>
      <c r="LB134" s="43"/>
      <c r="LC134" s="9"/>
      <c r="LD134" s="43"/>
      <c r="LE134" s="9"/>
      <c r="LF134" s="43"/>
      <c r="LG134" s="9"/>
      <c r="LH134" s="43"/>
      <c r="LI134" s="9"/>
      <c r="LJ134" s="43"/>
      <c r="LK134" s="9"/>
      <c r="LL134" s="43"/>
      <c r="LM134" s="9"/>
      <c r="LN134" s="43"/>
      <c r="LO134" s="9"/>
      <c r="LP134" s="43"/>
      <c r="LQ134" s="9"/>
      <c r="LR134" s="43"/>
      <c r="LS134" s="9"/>
      <c r="LT134" s="43"/>
      <c r="LU134" s="9"/>
      <c r="LV134" s="43"/>
      <c r="LW134" s="9"/>
      <c r="LX134" s="43"/>
      <c r="LY134" s="9"/>
      <c r="LZ134" s="43"/>
      <c r="MA134" s="9"/>
      <c r="MB134" s="43"/>
      <c r="MC134" s="9"/>
      <c r="MD134" s="43"/>
      <c r="ME134" s="9"/>
      <c r="MF134" s="43"/>
      <c r="MG134" s="9"/>
      <c r="MH134" s="43"/>
      <c r="MI134" s="9"/>
      <c r="MJ134" s="43"/>
      <c r="MK134" s="9"/>
      <c r="ML134" s="43"/>
      <c r="MM134" s="9"/>
      <c r="MN134" s="43"/>
      <c r="MO134" s="9"/>
      <c r="MP134" s="43"/>
      <c r="MQ134" s="9"/>
      <c r="MR134" s="43"/>
      <c r="MS134" s="9"/>
      <c r="MT134" s="43"/>
      <c r="MU134" s="9"/>
    </row>
    <row r="135" spans="1:359">
      <c r="A135" s="1" t="s">
        <v>115</v>
      </c>
      <c r="C135" s="9"/>
      <c r="D135" s="43">
        <v>17.5</v>
      </c>
      <c r="E135" s="15" t="s">
        <v>87</v>
      </c>
      <c r="F135" s="43" t="s">
        <v>206</v>
      </c>
      <c r="H135" s="43" t="s">
        <v>206</v>
      </c>
      <c r="J135" s="43">
        <v>17.5</v>
      </c>
      <c r="K135" s="15" t="s">
        <v>87</v>
      </c>
      <c r="L135" s="43"/>
      <c r="M135" s="9"/>
      <c r="N135" s="43" t="s">
        <v>206</v>
      </c>
      <c r="P135" s="43" t="s">
        <v>206</v>
      </c>
      <c r="R135" s="43" t="s">
        <v>206</v>
      </c>
      <c r="T135" s="43">
        <v>21.23792699586258</v>
      </c>
      <c r="U135" s="15" t="s">
        <v>87</v>
      </c>
      <c r="V135" s="43"/>
      <c r="W135" s="9"/>
      <c r="X135" s="43"/>
      <c r="Y135" s="9"/>
      <c r="Z135" s="43"/>
      <c r="AA135" s="9"/>
      <c r="AB135" s="43" t="s">
        <v>206</v>
      </c>
      <c r="AD135" s="43" t="s">
        <v>206</v>
      </c>
      <c r="AP135" s="43"/>
      <c r="AQ135" s="15" t="s">
        <v>570</v>
      </c>
      <c r="AR135" s="43"/>
      <c r="AS135" s="9"/>
      <c r="BD135" s="43">
        <f>SUM(INDEX('egyeni-ranglista'!$1:$1048576,MATCH($A135,'egyeni-ranglista'!$A:$A,0),BD$279):INDEX('egyeni-ranglista'!$1:$1048576,MATCH($A135,'egyeni-ranglista'!$A:$A,0),BD$280))</f>
        <v>15.592445117416961</v>
      </c>
      <c r="BE135" s="15" t="s">
        <v>87</v>
      </c>
      <c r="BF135" s="43"/>
      <c r="BG135" s="9"/>
      <c r="BH135" s="43">
        <f>SUM(INDEX('egyeni-ranglista'!$1:$1048576,MATCH($A135,'egyeni-ranglista'!$A:$A,0),BH$279):INDEX('egyeni-ranglista'!$1:$1048576,MATCH($A135,'egyeni-ranglista'!$A:$A,0),BH$280))</f>
        <v>29.063706315610499</v>
      </c>
      <c r="BI135" s="15" t="s">
        <v>87</v>
      </c>
      <c r="BJ135" s="43"/>
      <c r="BK135" s="9"/>
      <c r="BL135" s="43"/>
      <c r="BM135" s="9"/>
      <c r="BN135" s="43"/>
      <c r="BO135" s="9"/>
      <c r="BP135" s="43"/>
      <c r="BQ135" s="9"/>
      <c r="BR135" s="43"/>
      <c r="BS135" s="9"/>
      <c r="BT135" s="43"/>
      <c r="BU135" s="9"/>
      <c r="BV135" s="43"/>
      <c r="BW135" s="9"/>
      <c r="BX135" s="43">
        <f>SUM(INDEX('egyeni-ranglista'!$1:$1048576,MATCH($A135,'egyeni-ranglista'!$A:$A,0),BX$279):INDEX('egyeni-ranglista'!$1:$1048576,MATCH($A135,'egyeni-ranglista'!$A:$A,0),BX$280))</f>
        <v>30.065045543247024</v>
      </c>
      <c r="BY135" s="15" t="s">
        <v>87</v>
      </c>
      <c r="BZ135" s="43"/>
      <c r="CA135" s="9"/>
      <c r="CB135" s="43"/>
      <c r="CC135" s="9"/>
      <c r="CD135" s="43"/>
      <c r="CE135" s="9"/>
      <c r="CF135" s="43">
        <f>SUM(INDEX('egyeni-ranglista'!$1:$1048576,MATCH($A135,'egyeni-ranglista'!$A:$A,0),CF$279):INDEX('egyeni-ranglista'!$1:$1048576,MATCH($A135,'egyeni-ranglista'!$A:$A,0),CF$280))</f>
        <v>21.245302767309084</v>
      </c>
      <c r="CG135" s="15" t="s">
        <v>570</v>
      </c>
      <c r="CH135" s="43"/>
      <c r="CI135" s="9"/>
      <c r="CJ135" s="43"/>
      <c r="CK135" s="9"/>
      <c r="CL135" s="43"/>
      <c r="CM135" s="9"/>
      <c r="CN135" s="43"/>
      <c r="CO135" s="9"/>
      <c r="CP135" s="43"/>
      <c r="CQ135" s="9"/>
      <c r="CR135" s="43"/>
      <c r="CS135" s="9"/>
      <c r="CT135" s="43"/>
      <c r="CU135" s="9"/>
      <c r="CV135" s="43"/>
      <c r="CW135" s="9"/>
      <c r="CX135" s="43"/>
      <c r="CY135" s="9"/>
      <c r="CZ135" s="43">
        <f>SUM(INDEX('egyeni-ranglista'!$1:$1048576,MATCH($A135,'egyeni-ranglista'!$A:$A,0),CZ$279):INDEX('egyeni-ranglista'!$1:$1048576,MATCH($A135,'egyeni-ranglista'!$A:$A,0),CZ$280))</f>
        <v>22.742224824491814</v>
      </c>
      <c r="DA135" s="141" t="s">
        <v>777</v>
      </c>
      <c r="DB135" s="43"/>
      <c r="DD135" s="43"/>
      <c r="DF135" s="43"/>
      <c r="DH135" s="43"/>
      <c r="DJ135" s="43"/>
      <c r="DL135" s="43"/>
      <c r="DN135" s="43">
        <f>SUM(INDEX('egyeni-ranglista'!$1:$1048576,MATCH($A135,'egyeni-ranglista'!$A:$A,0),DN$279):INDEX('egyeni-ranglista'!$1:$1048576,MATCH($A135,'egyeni-ranglista'!$A:$A,0),DN$280))</f>
        <v>9.2709636262982773</v>
      </c>
      <c r="DO135" s="15" t="s">
        <v>87</v>
      </c>
      <c r="DP135" s="43"/>
      <c r="DQ135" s="9"/>
      <c r="DT135" s="43"/>
      <c r="DU135" s="9"/>
      <c r="DV135" s="43"/>
      <c r="DW135" s="9"/>
      <c r="DX135" s="43"/>
      <c r="DY135" s="9"/>
      <c r="DZ135" s="43"/>
      <c r="EA135" s="9"/>
      <c r="EB135" s="43"/>
      <c r="ED135" s="43"/>
      <c r="EE135" s="9"/>
      <c r="EF135" s="43"/>
      <c r="EG135" s="43"/>
      <c r="EH135" s="43"/>
      <c r="EI135" s="43"/>
      <c r="EJ135" s="43"/>
      <c r="EK135" s="43"/>
      <c r="EL135" s="43"/>
      <c r="EM135" s="9"/>
      <c r="EN135" s="43"/>
      <c r="EO135" s="9"/>
      <c r="EP135" s="43"/>
      <c r="EQ135" s="43"/>
      <c r="ER135" s="43">
        <f>SUM(INDEX('egyeni-ranglista'!$1:$1048576,MATCH($A135,'egyeni-ranglista'!$A:$A,0),ER$279):INDEX('egyeni-ranglista'!$1:$1048576,MATCH($A135,'egyeni-ranglista'!$A:$A,0),ER$280))</f>
        <v>0</v>
      </c>
      <c r="ES135" s="276" t="s">
        <v>87</v>
      </c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9"/>
      <c r="FH135" s="43"/>
      <c r="FI135" s="9"/>
      <c r="FJ135" s="43">
        <f>SUM(INDEX('egyeni-ranglista'!$1:$1048576,MATCH($A135,'egyeni-ranglista'!$A:$A,0),FJ$279):INDEX('egyeni-ranglista'!$1:$1048576,MATCH($A135,'egyeni-ranglista'!$A:$A,0),FJ$280))</f>
        <v>1.6504567897215605</v>
      </c>
      <c r="FK135" s="1" t="s">
        <v>115</v>
      </c>
      <c r="FL135" s="43"/>
      <c r="FM135" s="9"/>
      <c r="FN135" s="43"/>
      <c r="FO135" s="43"/>
      <c r="FP135" s="43"/>
      <c r="FQ135" s="9"/>
      <c r="FR135" s="43"/>
      <c r="FS135" s="9"/>
      <c r="FT135" s="43"/>
      <c r="FU135" s="9"/>
      <c r="FV135" s="43">
        <f>SUM(INDEX('egyeni-ranglista'!$1:$1048576,MATCH($A135,'egyeni-ranglista'!$A:$A,0),FV$279):INDEX('egyeni-ranglista'!$1:$1048576,MATCH($A135,'egyeni-ranglista'!$A:$A,0),FV$280))</f>
        <v>1.6504567897215605</v>
      </c>
      <c r="FW135" s="9" t="s">
        <v>777</v>
      </c>
      <c r="FX135" s="43"/>
      <c r="FY135" s="9"/>
      <c r="FZ135" s="43"/>
      <c r="GA135" s="9"/>
      <c r="GB135" s="43"/>
      <c r="GC135" s="9"/>
      <c r="GD135" s="43"/>
      <c r="GE135" s="9"/>
      <c r="GF135" s="43"/>
      <c r="GG135" s="9"/>
      <c r="GH135" s="43"/>
      <c r="GI135" s="9"/>
      <c r="GJ135" s="43">
        <f>SUM(INDEX('egyeni-ranglista'!$1:$1048576,MATCH($A135,'egyeni-ranglista'!$A:$A,0),GJ$279):INDEX('egyeni-ranglista'!$1:$1048576,MATCH($A135,'egyeni-ranglista'!$A:$A,0),GJ$280))</f>
        <v>4.0711437209905048</v>
      </c>
      <c r="GK135" s="9" t="s">
        <v>87</v>
      </c>
      <c r="GL135" s="43"/>
      <c r="GM135" s="9"/>
      <c r="GN135" s="43"/>
      <c r="GO135" s="9"/>
      <c r="GP135" s="43"/>
      <c r="GQ135" s="9"/>
      <c r="GR135" s="43"/>
      <c r="GS135" s="9"/>
      <c r="GT135" s="43"/>
      <c r="GU135" s="9"/>
      <c r="GV135" s="43"/>
      <c r="GW135" s="9"/>
      <c r="GX135" s="43"/>
      <c r="GY135" s="9"/>
      <c r="GZ135" s="43"/>
      <c r="HA135" s="9"/>
      <c r="HB135" s="43"/>
      <c r="HC135" s="9"/>
      <c r="HD135" s="43"/>
      <c r="HE135" s="9"/>
      <c r="HF135" s="43">
        <f>SUM(INDEX('egyeni-ranglista'!$1:$1048576,MATCH($A135,'egyeni-ranglista'!$A:$A,0),HF$279):INDEX('egyeni-ranglista'!$1:$1048576,MATCH($A135,'egyeni-ranglista'!$A:$A,0),HF$280))</f>
        <v>4.0985901631809956</v>
      </c>
      <c r="HG135" s="9" t="s">
        <v>87</v>
      </c>
      <c r="HH135" s="43"/>
      <c r="HI135" s="9"/>
      <c r="HJ135" s="43"/>
      <c r="HK135" s="9"/>
      <c r="HL135" s="43"/>
      <c r="HM135" s="9"/>
      <c r="HN135" s="43"/>
      <c r="HO135" s="9"/>
      <c r="HP135" s="43"/>
      <c r="HQ135" s="9"/>
      <c r="HR135" s="43"/>
      <c r="HS135" s="9"/>
      <c r="HT135" s="43"/>
      <c r="HU135" s="9"/>
      <c r="HV135" s="43"/>
      <c r="HW135" s="9"/>
      <c r="HX135" s="43"/>
      <c r="HY135" s="9"/>
      <c r="HZ135" s="43"/>
      <c r="IA135" s="9"/>
      <c r="IB135" s="43">
        <f>SUM(INDEX('egyeni-ranglista'!$1:$1048576,MATCH($A135,'egyeni-ranglista'!$A:$A,0),IB$279):INDEX('egyeni-ranglista'!$1:$1048576,MATCH($A135,'egyeni-ranglista'!$A:$A,0),IB$280))</f>
        <v>29.857363786135878</v>
      </c>
      <c r="IC135" s="9" t="s">
        <v>87</v>
      </c>
      <c r="ID135" s="43"/>
      <c r="IE135" s="9"/>
      <c r="IF135" s="43"/>
      <c r="IG135" s="9"/>
      <c r="IH135" s="43"/>
      <c r="II135" s="9"/>
      <c r="IJ135" s="43">
        <f>SUM(INDEX('egyeni-ranglista'!$1:$1048576,MATCH($A135,'egyeni-ranglista'!$A:$A,0),IJ$279):INDEX('egyeni-ranglista'!$1:$1048576,MATCH($A135,'egyeni-ranglista'!$A:$A,0),IJ$280))</f>
        <v>42.565153438533557</v>
      </c>
      <c r="IK135" s="9" t="s">
        <v>43</v>
      </c>
      <c r="IL135" s="43"/>
      <c r="IM135" s="9"/>
      <c r="IN135" s="43"/>
      <c r="IO135" s="9"/>
      <c r="IP135" s="43"/>
      <c r="IQ135" s="9"/>
      <c r="IR135" s="43"/>
      <c r="IS135" s="9"/>
      <c r="IT135" s="43"/>
      <c r="IU135" s="9"/>
      <c r="IV135" s="43"/>
      <c r="IW135" s="9"/>
      <c r="IX135" s="43"/>
      <c r="IY135" s="9"/>
      <c r="IZ135" s="43"/>
      <c r="JA135" s="9"/>
      <c r="JB135" s="43">
        <f>SUM(INDEX('egyeni-ranglista'!$1:$1048576,MATCH($A135,'egyeni-ranglista'!$A:$A,0),JB$279):INDEX('egyeni-ranglista'!$1:$1048576,MATCH($A135,'egyeni-ranglista'!$A:$A,0),JB$280))</f>
        <v>40.14446650726461</v>
      </c>
      <c r="JC135" s="9" t="s">
        <v>1471</v>
      </c>
      <c r="JD135" s="43"/>
      <c r="JE135" s="9"/>
      <c r="JF135" s="43"/>
      <c r="JG135" s="9"/>
      <c r="JH135" s="43"/>
      <c r="JI135" s="9"/>
      <c r="JJ135" s="43"/>
      <c r="JK135" s="9"/>
      <c r="JL135" s="43"/>
      <c r="JM135" s="9"/>
      <c r="JN135" s="43"/>
      <c r="JO135" s="9"/>
      <c r="JP135" s="43"/>
      <c r="JQ135" s="9"/>
      <c r="JR135" s="43"/>
      <c r="JS135" s="9"/>
      <c r="JT135" s="43"/>
      <c r="JU135" s="9"/>
      <c r="JV135" s="43"/>
      <c r="JW135" s="9"/>
      <c r="JX135" s="43"/>
      <c r="JY135" s="9"/>
      <c r="JZ135" s="43"/>
      <c r="KA135" s="9"/>
      <c r="KB135" s="43"/>
      <c r="KC135" s="9"/>
      <c r="KD135" s="43"/>
      <c r="KE135" s="9"/>
      <c r="KF135" s="43"/>
      <c r="KG135" s="9"/>
      <c r="KH135" s="43"/>
      <c r="KI135" s="9"/>
      <c r="KJ135" s="43"/>
      <c r="KK135" s="9"/>
      <c r="KL135" s="43"/>
      <c r="KM135" s="9"/>
      <c r="KN135" s="43"/>
      <c r="KO135" s="9"/>
      <c r="KP135" s="43"/>
      <c r="KQ135" s="9"/>
      <c r="KR135" s="43">
        <f>SUM(INDEX('egyeni-ranglista'!$1:$1048576,MATCH($A135,'egyeni-ranglista'!$A:$A,0),KR$279):INDEX('egyeni-ranglista'!$1:$1048576,MATCH($A135,'egyeni-ranglista'!$A:$A,0),KR$280))</f>
        <v>38.466563275352556</v>
      </c>
      <c r="KS135" s="9" t="s">
        <v>87</v>
      </c>
      <c r="KT135" s="43"/>
      <c r="KU135" s="9"/>
      <c r="KV135" s="43"/>
      <c r="KW135" s="9"/>
      <c r="KX135" s="43"/>
      <c r="KY135" s="9"/>
      <c r="KZ135" s="43"/>
      <c r="LA135" s="9"/>
      <c r="LB135" s="43"/>
      <c r="LC135" s="9"/>
      <c r="LD135" s="43"/>
      <c r="LE135" s="9"/>
      <c r="LF135" s="43"/>
      <c r="LG135" s="9"/>
      <c r="LH135" s="43"/>
      <c r="LI135" s="9"/>
      <c r="LJ135" s="43"/>
      <c r="LK135" s="9"/>
      <c r="LL135" s="43">
        <f>SUM(INDEX('egyeni-ranglista'!$1:$1048576,MATCH($A135,'egyeni-ranglista'!$A:$A,0),LL$279):INDEX('egyeni-ranglista'!$1:$1048576,MATCH($A135,'egyeni-ranglista'!$A:$A,0),LL$280))</f>
        <v>5.2319922303497695</v>
      </c>
      <c r="LM135" s="9" t="s">
        <v>87</v>
      </c>
      <c r="LN135" s="43"/>
      <c r="LO135" s="9"/>
      <c r="LP135" s="43"/>
      <c r="LQ135" s="9"/>
      <c r="LR135" s="43">
        <f>SUM(INDEX('egyeni-ranglista'!$1:$1048576,MATCH($A135,'egyeni-ranglista'!$A:$A,0),LR$279):INDEX('egyeni-ranglista'!$1:$1048576,MATCH($A135,'egyeni-ranglista'!$A:$A,0),LR$280))</f>
        <v>9.3180307339167712</v>
      </c>
      <c r="LS135" s="9" t="s">
        <v>87</v>
      </c>
      <c r="LT135" s="43"/>
      <c r="LU135" s="9"/>
      <c r="LV135" s="43"/>
      <c r="LW135" s="9"/>
      <c r="LX135" s="43"/>
      <c r="LY135" s="9"/>
      <c r="LZ135" s="43"/>
      <c r="MA135" s="9"/>
      <c r="MB135" s="43">
        <f>SUM(INDEX('egyeni-ranglista'!$1:$1048576,MATCH($A135,'egyeni-ranglista'!$A:$A,0),MB$279):INDEX('egyeni-ranglista'!$1:$1048576,MATCH($A135,'egyeni-ranglista'!$A:$A,0),MB$280))</f>
        <v>13.940097621691018</v>
      </c>
      <c r="MC135" s="9" t="s">
        <v>1471</v>
      </c>
      <c r="MD135" s="43"/>
      <c r="ME135" s="9"/>
      <c r="MF135" s="43"/>
      <c r="MG135" s="9"/>
      <c r="MH135" s="43"/>
      <c r="MI135" s="9"/>
      <c r="MJ135" s="43"/>
      <c r="MK135" s="9"/>
      <c r="ML135" s="43"/>
      <c r="MM135" s="9"/>
      <c r="MN135" s="43"/>
      <c r="MO135" s="9"/>
      <c r="MP135" s="43"/>
      <c r="MQ135" s="9"/>
      <c r="MR135" s="43"/>
      <c r="MS135" s="9"/>
      <c r="MT135" s="43"/>
      <c r="MU135" s="9"/>
    </row>
    <row r="136" spans="1:359">
      <c r="A136" s="1" t="s">
        <v>121</v>
      </c>
      <c r="C136" s="9"/>
      <c r="E136" s="50" t="s">
        <v>20</v>
      </c>
      <c r="F136" s="43" t="s">
        <v>206</v>
      </c>
      <c r="H136" s="43" t="s">
        <v>206</v>
      </c>
      <c r="J136" s="43" t="s">
        <v>206</v>
      </c>
      <c r="L136" s="43"/>
      <c r="M136" s="9"/>
      <c r="N136" s="43"/>
      <c r="O136" s="50" t="s">
        <v>20</v>
      </c>
      <c r="P136" s="43"/>
      <c r="Q136" s="50" t="s">
        <v>20</v>
      </c>
      <c r="R136" s="43" t="s">
        <v>206</v>
      </c>
      <c r="T136" s="43" t="s">
        <v>206</v>
      </c>
      <c r="V136" s="43"/>
      <c r="W136" s="9"/>
      <c r="X136" s="43"/>
      <c r="Y136" s="9"/>
      <c r="Z136" s="43"/>
      <c r="AA136" s="9"/>
      <c r="AB136" s="43" t="s">
        <v>206</v>
      </c>
      <c r="AD136" s="43" t="s">
        <v>206</v>
      </c>
      <c r="AP136" s="43"/>
      <c r="AQ136" s="50" t="s">
        <v>568</v>
      </c>
      <c r="AR136" s="43"/>
      <c r="AS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43"/>
      <c r="DD136" s="43"/>
      <c r="DF136" s="43"/>
      <c r="DH136" s="43"/>
      <c r="DJ136" s="43"/>
      <c r="DL136" s="43"/>
      <c r="DP136" s="9"/>
      <c r="DQ136" s="9"/>
      <c r="EB136" s="43"/>
      <c r="EF136" s="43"/>
      <c r="EG136" s="9"/>
      <c r="EH136" s="43"/>
      <c r="EI136" s="9"/>
      <c r="EJ136" s="43"/>
      <c r="EK136" s="9"/>
      <c r="EP136" s="43"/>
      <c r="EQ136" s="9"/>
      <c r="ER136" s="43"/>
      <c r="ES136" s="9"/>
      <c r="ET136" s="43"/>
      <c r="EU136" s="242"/>
      <c r="EV136" s="43"/>
      <c r="EW136" s="242"/>
      <c r="EX136" s="43"/>
      <c r="EY136" s="242"/>
      <c r="EZ136" s="43"/>
      <c r="FA136" s="242"/>
      <c r="FB136" s="43"/>
      <c r="FC136" s="242"/>
      <c r="FD136" s="43"/>
      <c r="FE136" s="9"/>
      <c r="FF136" s="9"/>
      <c r="FG136" s="9"/>
      <c r="FH136" s="9"/>
      <c r="FI136" s="9"/>
      <c r="FJ136" s="9"/>
      <c r="FK136" s="9"/>
      <c r="FL136" s="9"/>
      <c r="FM136" s="9"/>
      <c r="FN136" s="43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43"/>
      <c r="HG136" s="9"/>
      <c r="HH136" s="43"/>
      <c r="HI136" s="9"/>
      <c r="HJ136" s="43"/>
      <c r="HK136" s="9"/>
      <c r="HL136" s="43"/>
      <c r="HM136" s="9"/>
      <c r="HN136" s="43"/>
      <c r="HO136" s="9"/>
      <c r="HP136" s="43"/>
      <c r="HQ136" s="9"/>
      <c r="HR136" s="43"/>
      <c r="HS136" s="9"/>
      <c r="HT136" s="43"/>
      <c r="HU136" s="9"/>
      <c r="HV136" s="43"/>
      <c r="HW136" s="9"/>
      <c r="HX136" s="43"/>
      <c r="HY136" s="9"/>
      <c r="HZ136" s="43"/>
      <c r="IA136" s="9"/>
      <c r="IB136" s="43"/>
      <c r="IC136" s="9"/>
      <c r="ID136" s="43"/>
      <c r="IE136" s="9"/>
      <c r="IF136" s="43"/>
      <c r="IG136" s="9"/>
      <c r="IH136" s="43"/>
      <c r="II136" s="9"/>
      <c r="IJ136" s="43"/>
      <c r="IK136" s="9"/>
      <c r="IL136" s="43"/>
      <c r="IM136" s="9"/>
      <c r="IN136" s="43"/>
      <c r="IO136" s="9"/>
      <c r="IP136" s="43"/>
      <c r="IQ136" s="9"/>
      <c r="IR136" s="43"/>
      <c r="IS136" s="9"/>
      <c r="IT136" s="43"/>
      <c r="IU136" s="9"/>
      <c r="IV136" s="43"/>
      <c r="IW136" s="9"/>
      <c r="IX136" s="43"/>
      <c r="IY136" s="9"/>
      <c r="IZ136" s="43"/>
      <c r="JA136" s="9"/>
      <c r="JB136" s="43"/>
      <c r="JC136" s="9"/>
      <c r="JD136" s="43"/>
      <c r="JE136" s="9"/>
      <c r="JF136" s="43"/>
      <c r="JG136" s="9"/>
      <c r="JH136" s="43"/>
      <c r="JI136" s="9"/>
      <c r="JJ136" s="43"/>
      <c r="JK136" s="9"/>
      <c r="JL136" s="43"/>
      <c r="JM136" s="9"/>
      <c r="JN136" s="43"/>
      <c r="JO136" s="9"/>
      <c r="JP136" s="43"/>
      <c r="JQ136" s="9"/>
      <c r="JR136" s="43"/>
      <c r="JS136" s="9"/>
      <c r="JT136" s="43"/>
      <c r="JU136" s="9"/>
      <c r="JV136" s="43"/>
      <c r="JW136" s="9"/>
      <c r="JX136" s="43"/>
      <c r="JY136" s="9"/>
      <c r="JZ136" s="43"/>
      <c r="KA136" s="9"/>
      <c r="KB136" s="43"/>
      <c r="KC136" s="9"/>
      <c r="KD136" s="43"/>
      <c r="KE136" s="9"/>
      <c r="KF136" s="43"/>
      <c r="KG136" s="9"/>
      <c r="KH136" s="43"/>
      <c r="KI136" s="9"/>
      <c r="KJ136" s="43"/>
      <c r="KK136" s="9"/>
      <c r="KL136" s="43"/>
      <c r="KM136" s="9"/>
      <c r="KN136" s="43"/>
      <c r="KO136" s="9"/>
      <c r="KP136" s="43"/>
      <c r="KQ136" s="9"/>
      <c r="KR136" s="43"/>
      <c r="KS136" s="9"/>
      <c r="KT136" s="43"/>
      <c r="KU136" s="9"/>
      <c r="KV136" s="43"/>
      <c r="KW136" s="9"/>
      <c r="KX136" s="43"/>
      <c r="KY136" s="9"/>
      <c r="KZ136" s="43"/>
      <c r="LA136" s="9"/>
      <c r="LB136" s="43"/>
      <c r="LC136" s="9"/>
      <c r="LD136" s="43"/>
      <c r="LE136" s="9"/>
      <c r="LF136" s="43"/>
      <c r="LG136" s="9"/>
      <c r="LH136" s="43"/>
      <c r="LI136" s="9"/>
      <c r="LJ136" s="43"/>
      <c r="LK136" s="9"/>
      <c r="LL136" s="43"/>
      <c r="LM136" s="9"/>
      <c r="LN136" s="43"/>
      <c r="LO136" s="9"/>
      <c r="LP136" s="43"/>
      <c r="LQ136" s="9"/>
      <c r="LR136" s="43"/>
      <c r="LS136" s="9"/>
      <c r="LT136" s="43"/>
      <c r="LU136" s="9"/>
      <c r="LV136" s="43"/>
      <c r="LW136" s="9"/>
      <c r="LX136" s="43"/>
      <c r="LY136" s="9"/>
      <c r="LZ136" s="43"/>
      <c r="MA136" s="9"/>
      <c r="MB136" s="43"/>
      <c r="MC136" s="9"/>
      <c r="MD136" s="43"/>
      <c r="ME136" s="9"/>
      <c r="MF136" s="43"/>
      <c r="MG136" s="9"/>
      <c r="MH136" s="43"/>
      <c r="MI136" s="9"/>
      <c r="MJ136" s="43"/>
      <c r="MK136" s="9"/>
      <c r="ML136" s="43"/>
      <c r="MM136" s="9"/>
      <c r="MN136" s="43"/>
      <c r="MO136" s="9"/>
      <c r="MP136" s="43"/>
      <c r="MQ136" s="9"/>
      <c r="MR136" s="43"/>
      <c r="MS136" s="9"/>
      <c r="MT136" s="43"/>
      <c r="MU136" s="9"/>
    </row>
    <row r="137" spans="1:359">
      <c r="A137" s="32" t="s">
        <v>41</v>
      </c>
      <c r="C137" s="9"/>
      <c r="F137" s="43" t="s">
        <v>206</v>
      </c>
      <c r="H137" s="43" t="s">
        <v>206</v>
      </c>
      <c r="J137" s="43" t="s">
        <v>206</v>
      </c>
      <c r="L137" s="43"/>
      <c r="M137" s="9"/>
      <c r="N137" s="43" t="s">
        <v>206</v>
      </c>
      <c r="P137" s="43" t="s">
        <v>206</v>
      </c>
      <c r="R137" s="43" t="s">
        <v>206</v>
      </c>
      <c r="T137" s="43" t="s">
        <v>206</v>
      </c>
      <c r="V137" s="43"/>
      <c r="W137" s="9"/>
      <c r="X137" s="43"/>
      <c r="Y137" s="9"/>
      <c r="Z137" s="43"/>
      <c r="AA137" s="9"/>
      <c r="AB137" s="43"/>
      <c r="AC137" s="1" t="s">
        <v>152</v>
      </c>
      <c r="AD137" s="43" t="s">
        <v>206</v>
      </c>
      <c r="AP137" s="43"/>
      <c r="AQ137" s="1" t="s">
        <v>571</v>
      </c>
      <c r="AR137" s="43"/>
      <c r="AS137" s="9"/>
      <c r="BF137" s="9"/>
      <c r="BG137" s="9"/>
      <c r="BH137" s="43"/>
      <c r="BI137" s="9" t="s">
        <v>644</v>
      </c>
      <c r="BJ137" s="43"/>
      <c r="BK137" s="9"/>
      <c r="BL137" s="43"/>
      <c r="BM137" s="9"/>
      <c r="BN137" s="43">
        <f>SUM(INDEX('egyeni-ranglista'!$1:$1048576,MATCH($A137,'egyeni-ranglista'!$A:$A,0),BN$279):INDEX('egyeni-ranglista'!$1:$1048576,MATCH($A137,'egyeni-ranglista'!$A:$A,0),BN$280))</f>
        <v>0</v>
      </c>
      <c r="BO137" s="9" t="s">
        <v>644</v>
      </c>
      <c r="BP137" s="43"/>
      <c r="BQ137" s="9"/>
      <c r="BR137" s="43"/>
      <c r="BS137" s="9"/>
      <c r="BT137" s="43"/>
      <c r="BU137" s="9"/>
      <c r="BV137" s="43">
        <f>SUM(INDEX('egyeni-ranglista'!$1:$1048576,MATCH($A137,'egyeni-ranglista'!$A:$A,0),BV$279):INDEX('egyeni-ranglista'!$1:$1048576,MATCH($A137,'egyeni-ranglista'!$A:$A,0),BV$280))</f>
        <v>0</v>
      </c>
      <c r="BW137" s="1" t="s">
        <v>699</v>
      </c>
      <c r="BX137" s="43">
        <f>SUM(INDEX('egyeni-ranglista'!$1:$1048576,MATCH($A137,'egyeni-ranglista'!$A:$A,0),BX$279):INDEX('egyeni-ranglista'!$1:$1048576,MATCH($A137,'egyeni-ranglista'!$A:$A,0),BX$280))</f>
        <v>1.8162745159702927</v>
      </c>
      <c r="BY137" s="7" t="s">
        <v>97</v>
      </c>
      <c r="BZ137" s="43"/>
      <c r="CA137" s="9"/>
      <c r="CB137" s="43"/>
      <c r="CC137" s="9"/>
      <c r="CD137" s="43"/>
      <c r="CE137" s="9"/>
      <c r="CF137" s="43"/>
      <c r="CG137" s="7" t="s">
        <v>97</v>
      </c>
      <c r="CH137" s="43"/>
      <c r="CI137" s="9"/>
      <c r="CJ137" s="43"/>
      <c r="CK137" s="9"/>
      <c r="CL137" s="43"/>
      <c r="CM137" s="9"/>
      <c r="CN137" s="43"/>
      <c r="CO137" s="9"/>
      <c r="CP137" s="43"/>
      <c r="CQ137" s="9"/>
      <c r="CR137" s="43"/>
      <c r="CS137" s="9"/>
      <c r="CT137" s="43"/>
      <c r="CU137" s="9"/>
      <c r="CV137" s="43">
        <f>SUM(INDEX('egyeni-ranglista'!$1:$1048576,MATCH($A137,'egyeni-ranglista'!$A:$A,0),CV$279):INDEX('egyeni-ranglista'!$1:$1048576,MATCH($A137,'egyeni-ranglista'!$A:$A,0),CV$280))</f>
        <v>13.595346921513595</v>
      </c>
      <c r="CW137" s="32" t="s">
        <v>41</v>
      </c>
      <c r="CX137" s="43"/>
      <c r="CY137" s="9"/>
      <c r="CZ137" s="43">
        <f>SUM(INDEX('egyeni-ranglista'!$1:$1048576,MATCH($A137,'egyeni-ranglista'!$A:$A,0),CZ$279):INDEX('egyeni-ranglista'!$1:$1048576,MATCH($A137,'egyeni-ranglista'!$A:$A,0),CZ$280))</f>
        <v>14.347555738801685</v>
      </c>
      <c r="DA137" s="7" t="s">
        <v>97</v>
      </c>
      <c r="DB137" s="43"/>
      <c r="DD137" s="43"/>
      <c r="DF137" s="43">
        <f>SUM(INDEX('egyeni-ranglista'!$1:$1048576,MATCH($A137,'egyeni-ranglista'!$A:$A,0),DF$279):INDEX('egyeni-ranglista'!$1:$1048576,MATCH($A137,'egyeni-ranglista'!$A:$A,0),DF$280))</f>
        <v>14.347555738801685</v>
      </c>
      <c r="DG137" s="1" t="s">
        <v>1208</v>
      </c>
      <c r="DH137" s="43"/>
      <c r="DJ137" s="43"/>
      <c r="DL137" s="43"/>
      <c r="DN137" s="43">
        <f>SUM(INDEX('egyeni-ranglista'!$1:$1048576,MATCH($A137,'egyeni-ranglista'!$A:$A,0),DN$279):INDEX('egyeni-ranglista'!$1:$1048576,MATCH($A137,'egyeni-ranglista'!$A:$A,0),DN$280))</f>
        <v>14.347555738801685</v>
      </c>
      <c r="DO137" s="7" t="s">
        <v>97</v>
      </c>
      <c r="DP137" s="43"/>
      <c r="DQ137" s="9"/>
      <c r="DT137" s="43">
        <f>SUM(INDEX('egyeni-ranglista'!$1:$1048576,MATCH($A137,'egyeni-ranglista'!$A:$A,0),DT$279):INDEX('egyeni-ranglista'!$1:$1048576,MATCH($A137,'egyeni-ranglista'!$A:$A,0),DT$280))</f>
        <v>19.717984190720841</v>
      </c>
      <c r="DU137" s="7" t="s">
        <v>97</v>
      </c>
      <c r="DV137" s="43"/>
      <c r="DX137" s="43"/>
      <c r="DZ137" s="43"/>
      <c r="EA137" s="9"/>
      <c r="EB137" s="43"/>
      <c r="ED137" s="43"/>
      <c r="EE137" s="9"/>
      <c r="EF137" s="43">
        <f>SUM(INDEX('egyeni-ranglista'!$1:$1048576,MATCH($A137,'egyeni-ranglista'!$A:$A,0),EF$279):INDEX('egyeni-ranglista'!$1:$1048576,MATCH($A137,'egyeni-ranglista'!$A:$A,0),EF$280))</f>
        <v>28.406861910531223</v>
      </c>
      <c r="EG137" s="7" t="s">
        <v>97</v>
      </c>
      <c r="EH137" s="43"/>
      <c r="EI137" s="9"/>
      <c r="EJ137" s="43"/>
      <c r="EK137" s="9"/>
      <c r="EL137" s="43"/>
      <c r="EM137" s="9"/>
      <c r="EN137" s="43">
        <f>SUM(INDEX('egyeni-ranglista'!$1:$1048576,MATCH($A137,'egyeni-ranglista'!$A:$A,0),EN$279):INDEX('egyeni-ranglista'!$1:$1048576,MATCH($A137,'egyeni-ranglista'!$A:$A,0),EN$280))</f>
        <v>29.016251542428158</v>
      </c>
      <c r="EO137" s="7" t="s">
        <v>97</v>
      </c>
      <c r="EP137" s="43"/>
      <c r="EQ137" s="9"/>
      <c r="ER137" s="43"/>
      <c r="ES137" s="106"/>
      <c r="ET137" s="43"/>
      <c r="EU137" s="9"/>
      <c r="EV137" s="43"/>
      <c r="EW137" s="9"/>
      <c r="EX137" s="43"/>
      <c r="EY137" s="9"/>
      <c r="EZ137" s="43"/>
      <c r="FA137" s="9"/>
      <c r="FB137" s="43"/>
      <c r="FC137" s="9"/>
      <c r="FD137" s="43"/>
      <c r="FE137" s="9"/>
      <c r="FF137" s="43"/>
      <c r="FG137" s="9"/>
      <c r="FH137" s="43"/>
      <c r="FI137" s="9"/>
      <c r="FJ137" s="43"/>
      <c r="FK137" s="32"/>
      <c r="FL137" s="43"/>
      <c r="FM137" s="9"/>
      <c r="FN137" s="43"/>
      <c r="FO137" s="9"/>
      <c r="FP137" s="43"/>
      <c r="FQ137" s="9"/>
      <c r="FR137" s="43"/>
      <c r="FS137" s="9"/>
      <c r="FT137" s="43"/>
      <c r="FU137" s="9"/>
      <c r="FV137" s="43">
        <f>SUM(INDEX('egyeni-ranglista'!$1:$1048576,MATCH($A137,'egyeni-ranglista'!$A:$A,0),FV$279):INDEX('egyeni-ranglista'!$1:$1048576,MATCH($A137,'egyeni-ranglista'!$A:$A,0),FV$280))</f>
        <v>24.872587131928462</v>
      </c>
      <c r="FW137" s="9" t="s">
        <v>97</v>
      </c>
      <c r="FX137" s="43"/>
      <c r="FY137" s="9"/>
      <c r="FZ137" s="43"/>
      <c r="GA137" s="9"/>
      <c r="GB137" s="43">
        <f>SUM(INDEX('egyeni-ranglista'!$1:$1048576,MATCH($A137,'egyeni-ranglista'!$A:$A,0),GB$279):INDEX('egyeni-ranglista'!$1:$1048576,MATCH($A137,'egyeni-ranglista'!$A:$A,0),GB$280))</f>
        <v>7.6963884389644432</v>
      </c>
      <c r="GC137" s="9" t="s">
        <v>97</v>
      </c>
      <c r="GD137" s="43"/>
      <c r="GE137" s="9"/>
      <c r="GF137" s="43"/>
      <c r="GG137" s="9"/>
      <c r="GH137" s="43"/>
      <c r="GI137" s="9"/>
      <c r="GJ137" s="43"/>
      <c r="GK137" s="9"/>
      <c r="GL137" s="43"/>
      <c r="GM137" s="9"/>
      <c r="GN137" s="43"/>
      <c r="GO137" s="9"/>
      <c r="GP137" s="43"/>
      <c r="GQ137" s="9"/>
      <c r="GR137" s="43"/>
      <c r="GS137" s="9"/>
      <c r="GT137" s="43"/>
      <c r="GU137" s="9"/>
      <c r="GV137" s="43"/>
      <c r="GW137" s="9"/>
      <c r="GX137" s="43"/>
      <c r="GY137" s="9"/>
      <c r="GZ137" s="43"/>
      <c r="HA137" s="9"/>
      <c r="HB137" s="43"/>
      <c r="HC137" s="9"/>
      <c r="HD137" s="43"/>
      <c r="HE137" s="9"/>
      <c r="HF137" s="43"/>
      <c r="HG137" s="9"/>
      <c r="HH137" s="43"/>
      <c r="HI137" s="9"/>
      <c r="HJ137" s="43"/>
      <c r="HK137" s="9"/>
      <c r="HL137" s="43"/>
      <c r="HM137" s="9"/>
      <c r="HN137" s="43"/>
      <c r="HO137" s="9"/>
      <c r="HP137" s="43">
        <f>SUM(INDEX('egyeni-ranglista'!$1:$1048576,MATCH($A137,'egyeni-ranglista'!$A:$A,0),HP$279):INDEX('egyeni-ranglista'!$1:$1048576,MATCH($A137,'egyeni-ranglista'!$A:$A,0),HP$280))</f>
        <v>0</v>
      </c>
      <c r="HQ137" s="9" t="s">
        <v>97</v>
      </c>
      <c r="HR137" s="43"/>
      <c r="HS137" s="9"/>
      <c r="HT137" s="43"/>
      <c r="HU137" s="9"/>
      <c r="HV137" s="43"/>
      <c r="HW137" s="9"/>
      <c r="HX137" s="43"/>
      <c r="HY137" s="9"/>
      <c r="HZ137" s="43"/>
      <c r="IA137" s="9"/>
      <c r="IB137" s="43"/>
      <c r="IC137" s="9"/>
      <c r="ID137" s="43"/>
      <c r="IE137" s="9"/>
      <c r="IF137" s="43"/>
      <c r="IG137" s="9"/>
      <c r="IH137" s="43"/>
      <c r="II137" s="9"/>
      <c r="IJ137" s="43">
        <f>SUM(INDEX('egyeni-ranglista'!$1:$1048576,MATCH($A137,'egyeni-ranglista'!$A:$A,0),IJ$279):INDEX('egyeni-ranglista'!$1:$1048576,MATCH($A137,'egyeni-ranglista'!$A:$A,0),IJ$280))</f>
        <v>4.0274001596395124</v>
      </c>
      <c r="IK137" s="9" t="s">
        <v>97</v>
      </c>
      <c r="IL137" s="43"/>
      <c r="IM137" s="9"/>
      <c r="IN137" s="43"/>
      <c r="IO137" s="9"/>
      <c r="IP137" s="43"/>
      <c r="IQ137" s="9"/>
      <c r="IR137" s="43"/>
      <c r="IS137" s="9"/>
      <c r="IT137" s="43"/>
      <c r="IU137" s="9"/>
      <c r="IV137" s="43"/>
      <c r="IW137" s="9"/>
      <c r="IX137" s="43"/>
      <c r="IY137" s="9"/>
      <c r="IZ137" s="43"/>
      <c r="JA137" s="9"/>
      <c r="JB137" s="43">
        <f>SUM(INDEX('egyeni-ranglista'!$1:$1048576,MATCH($A137,'egyeni-ranglista'!$A:$A,0),JB$279):INDEX('egyeni-ranglista'!$1:$1048576,MATCH($A137,'egyeni-ranglista'!$A:$A,0),JB$280))</f>
        <v>19.604745376104766</v>
      </c>
      <c r="JC137" s="9" t="s">
        <v>97</v>
      </c>
      <c r="JD137" s="43"/>
      <c r="JE137" s="9"/>
      <c r="JF137" s="43"/>
      <c r="JG137" s="9"/>
      <c r="JH137" s="43"/>
      <c r="JI137" s="9"/>
      <c r="JJ137" s="43"/>
      <c r="JK137" s="9"/>
      <c r="JL137" s="43"/>
      <c r="JM137" s="9"/>
      <c r="JN137" s="43">
        <f>SUM(INDEX('egyeni-ranglista'!$1:$1048576,MATCH($A137,'egyeni-ranglista'!$A:$A,0),JN$279):INDEX('egyeni-ranglista'!$1:$1048576,MATCH($A137,'egyeni-ranglista'!$A:$A,0),JN$280))</f>
        <v>23.777227759446923</v>
      </c>
      <c r="JO137" s="9" t="s">
        <v>1504</v>
      </c>
      <c r="JP137" s="43"/>
      <c r="JQ137" s="9"/>
      <c r="JR137" s="43">
        <f>SUM(INDEX('egyeni-ranglista'!$1:$1048576,MATCH($A137,'egyeni-ranglista'!$A:$A,0),JR$279):INDEX('egyeni-ranglista'!$1:$1048576,MATCH($A137,'egyeni-ranglista'!$A:$A,0),JR$280))</f>
        <v>24.074605965982357</v>
      </c>
      <c r="JS137" s="1" t="s">
        <v>97</v>
      </c>
      <c r="JT137" s="43"/>
      <c r="JU137" s="9"/>
      <c r="JV137" s="43">
        <f>SUM(INDEX('egyeni-ranglista'!$1:$1048576,MATCH($A137,'egyeni-ranglista'!$A:$A,0),JV$279):INDEX('egyeni-ranglista'!$1:$1048576,MATCH($A137,'egyeni-ranglista'!$A:$A,0),JV$280))</f>
        <v>25.523838390433628</v>
      </c>
      <c r="JW137" s="9" t="s">
        <v>1560</v>
      </c>
      <c r="JX137" s="43"/>
      <c r="JY137" s="9"/>
      <c r="JZ137" s="43"/>
      <c r="KA137" s="9"/>
      <c r="KB137" s="43"/>
      <c r="KC137" s="9"/>
      <c r="KD137" s="43"/>
      <c r="KE137" s="9"/>
      <c r="KF137" s="43"/>
      <c r="KG137" s="9"/>
      <c r="KH137" s="43"/>
      <c r="KI137" s="9"/>
      <c r="KJ137" s="43"/>
      <c r="KK137" s="9"/>
      <c r="KL137" s="43"/>
      <c r="KM137" s="9"/>
      <c r="KN137" s="43"/>
      <c r="KO137" s="9"/>
      <c r="KP137" s="43"/>
      <c r="KQ137" s="9"/>
      <c r="KR137" s="43">
        <f>SUM(INDEX('egyeni-ranglista'!$1:$1048576,MATCH($A137,'egyeni-ranglista'!$A:$A,0),KR$279):INDEX('egyeni-ranglista'!$1:$1048576,MATCH($A137,'egyeni-ranglista'!$A:$A,0),KR$280))</f>
        <v>27.564857857694154</v>
      </c>
      <c r="KS137" s="9" t="s">
        <v>97</v>
      </c>
      <c r="KT137" s="43"/>
      <c r="KU137" s="9"/>
      <c r="KV137" s="43"/>
      <c r="KW137" s="9"/>
      <c r="KX137" s="43">
        <f>SUM(INDEX('egyeni-ranglista'!$1:$1048576,MATCH($A137,'egyeni-ranglista'!$A:$A,0),KX$279):INDEX('egyeni-ranglista'!$1:$1048576,MATCH($A137,'egyeni-ranglista'!$A:$A,0),KX$280))</f>
        <v>53.724819009443003</v>
      </c>
      <c r="KY137" s="9" t="s">
        <v>41</v>
      </c>
      <c r="KZ137" s="43"/>
      <c r="LA137" s="9"/>
      <c r="LB137" s="43"/>
      <c r="LC137" s="9"/>
      <c r="LD137" s="43"/>
      <c r="LE137" s="9"/>
      <c r="LF137" s="43"/>
      <c r="LG137" s="9"/>
      <c r="LH137" s="43"/>
      <c r="LI137" s="9"/>
      <c r="LJ137" s="43"/>
      <c r="LK137" s="9"/>
      <c r="LL137" s="43"/>
      <c r="LM137" s="9"/>
      <c r="LN137" s="43"/>
      <c r="LO137" s="9"/>
      <c r="LP137" s="43"/>
      <c r="LQ137" s="9"/>
      <c r="LR137" s="43">
        <f>SUM(INDEX('egyeni-ranglista'!$1:$1048576,MATCH($A137,'egyeni-ranglista'!$A:$A,0),LR$279):INDEX('egyeni-ranglista'!$1:$1048576,MATCH($A137,'egyeni-ranglista'!$A:$A,0),LR$280))</f>
        <v>49.697418849803483</v>
      </c>
      <c r="LS137" s="9" t="s">
        <v>97</v>
      </c>
      <c r="LT137" s="43"/>
      <c r="LU137" s="9"/>
      <c r="LV137" s="43"/>
      <c r="LW137" s="9"/>
      <c r="LX137" s="43"/>
      <c r="LY137" s="9"/>
      <c r="LZ137" s="43"/>
      <c r="MA137" s="9"/>
      <c r="MB137" s="43">
        <f>SUM(INDEX('egyeni-ranglista'!$1:$1048576,MATCH($A137,'egyeni-ranglista'!$A:$A,0),MB$279):INDEX('egyeni-ranglista'!$1:$1048576,MATCH($A137,'egyeni-ranglista'!$A:$A,0),MB$280))</f>
        <v>32.258624693883206</v>
      </c>
      <c r="MC137" s="9" t="s">
        <v>97</v>
      </c>
      <c r="MD137" s="43"/>
      <c r="ME137" s="9"/>
      <c r="MF137" s="43"/>
      <c r="MG137" s="9"/>
      <c r="MH137" s="43">
        <f>SUM(INDEX('egyeni-ranglista'!$1:$1048576,MATCH($A137,'egyeni-ranglista'!$A:$A,0),MH$279):INDEX('egyeni-ranglista'!$1:$1048576,MATCH($A137,'egyeni-ranglista'!$A:$A,0),MH$280))</f>
        <v>33.666277529892952</v>
      </c>
      <c r="MI137" s="9" t="s">
        <v>97</v>
      </c>
      <c r="MJ137" s="43"/>
      <c r="MK137" s="9"/>
      <c r="ML137" s="43"/>
      <c r="MM137" s="9"/>
      <c r="MN137" s="43"/>
      <c r="MO137" s="9"/>
      <c r="MP137" s="43"/>
      <c r="MQ137" s="9"/>
      <c r="MR137" s="43"/>
      <c r="MS137" s="9"/>
      <c r="MT137" s="43"/>
      <c r="MU137" s="9"/>
    </row>
    <row r="138" spans="1:359">
      <c r="A138" s="32" t="s">
        <v>1400</v>
      </c>
      <c r="C138" s="9"/>
      <c r="L138" s="43"/>
      <c r="M138" s="9"/>
      <c r="N138" s="43"/>
      <c r="P138" s="43"/>
      <c r="R138" s="43"/>
      <c r="T138" s="43"/>
      <c r="V138" s="43"/>
      <c r="W138" s="9"/>
      <c r="X138" s="43"/>
      <c r="Y138" s="9"/>
      <c r="Z138" s="43"/>
      <c r="AA138" s="9"/>
      <c r="AB138" s="43"/>
      <c r="AD138" s="43"/>
      <c r="AP138" s="43"/>
      <c r="AR138" s="43"/>
      <c r="AS138" s="9"/>
      <c r="BF138" s="9"/>
      <c r="BG138" s="9"/>
      <c r="BH138" s="43"/>
      <c r="BI138" s="9"/>
      <c r="BJ138" s="43"/>
      <c r="BK138" s="9"/>
      <c r="BL138" s="43"/>
      <c r="BM138" s="9"/>
      <c r="BN138" s="43"/>
      <c r="BO138" s="9"/>
      <c r="BP138" s="43"/>
      <c r="BQ138" s="9"/>
      <c r="BR138" s="43"/>
      <c r="BS138" s="9"/>
      <c r="BT138" s="43"/>
      <c r="BU138" s="9"/>
      <c r="BV138" s="43"/>
      <c r="BX138" s="43"/>
      <c r="BY138" s="7"/>
      <c r="BZ138" s="43"/>
      <c r="CA138" s="9"/>
      <c r="CB138" s="43"/>
      <c r="CC138" s="9"/>
      <c r="CD138" s="43"/>
      <c r="CE138" s="9"/>
      <c r="CF138" s="43"/>
      <c r="CG138" s="7"/>
      <c r="CH138" s="43"/>
      <c r="CI138" s="9"/>
      <c r="CJ138" s="43"/>
      <c r="CK138" s="9"/>
      <c r="CL138" s="43"/>
      <c r="CM138" s="9"/>
      <c r="CN138" s="43"/>
      <c r="CO138" s="9"/>
      <c r="CP138" s="43"/>
      <c r="CQ138" s="9"/>
      <c r="CR138" s="43"/>
      <c r="CS138" s="9"/>
      <c r="CT138" s="43"/>
      <c r="CU138" s="9"/>
      <c r="CV138" s="43"/>
      <c r="CW138" s="32"/>
      <c r="CX138" s="43"/>
      <c r="CY138" s="9"/>
      <c r="CZ138" s="43"/>
      <c r="DA138" s="7"/>
      <c r="DB138" s="43"/>
      <c r="DD138" s="43"/>
      <c r="DF138" s="43"/>
      <c r="DH138" s="43"/>
      <c r="DJ138" s="43"/>
      <c r="DL138" s="43"/>
      <c r="DN138" s="43"/>
      <c r="DO138" s="7"/>
      <c r="DP138" s="43"/>
      <c r="DQ138" s="9"/>
      <c r="DT138" s="43"/>
      <c r="DU138" s="7"/>
      <c r="DV138" s="43"/>
      <c r="DX138" s="43"/>
      <c r="DZ138" s="43"/>
      <c r="EA138" s="9"/>
      <c r="EB138" s="43"/>
      <c r="ED138" s="43"/>
      <c r="EE138" s="9"/>
      <c r="EF138" s="43"/>
      <c r="EG138" s="7"/>
      <c r="EH138" s="43"/>
      <c r="EI138" s="9"/>
      <c r="EJ138" s="43"/>
      <c r="EK138" s="9"/>
      <c r="EL138" s="43"/>
      <c r="EM138" s="9"/>
      <c r="EN138" s="43"/>
      <c r="EO138" s="7"/>
      <c r="EP138" s="43"/>
      <c r="EQ138" s="9"/>
      <c r="ER138" s="43"/>
      <c r="ES138" s="9"/>
      <c r="ET138" s="43"/>
      <c r="EU138" s="9"/>
      <c r="EV138" s="43"/>
      <c r="EW138" s="9"/>
      <c r="EX138" s="43"/>
      <c r="EY138" s="9"/>
      <c r="EZ138" s="43"/>
      <c r="FA138" s="9"/>
      <c r="FB138" s="43"/>
      <c r="FC138" s="9"/>
      <c r="FD138" s="43"/>
      <c r="FE138" s="9"/>
      <c r="FF138" s="43"/>
      <c r="FG138" s="9"/>
      <c r="FH138" s="43"/>
      <c r="FI138" s="9"/>
      <c r="FJ138" s="43"/>
      <c r="FK138" s="32"/>
      <c r="FL138" s="43"/>
      <c r="FM138" s="9"/>
      <c r="FN138" s="43"/>
      <c r="FO138" s="9"/>
      <c r="FP138" s="43"/>
      <c r="FQ138" s="9"/>
      <c r="FR138" s="43"/>
      <c r="FS138" s="9"/>
      <c r="FT138" s="43"/>
      <c r="FU138" s="9"/>
      <c r="FV138" s="43">
        <f>SUM(INDEX('egyeni-ranglista'!$1:$1048576,MATCH($A138,'egyeni-ranglista'!$A:$A,0),FV$279):INDEX('egyeni-ranglista'!$1:$1048576,MATCH($A138,'egyeni-ranglista'!$A:$A,0),FV$280))</f>
        <v>0</v>
      </c>
      <c r="FW138" s="9" t="s">
        <v>1390</v>
      </c>
      <c r="FX138" s="43"/>
      <c r="FY138" s="9"/>
      <c r="FZ138" s="43"/>
      <c r="GA138" s="9"/>
      <c r="GB138" s="43"/>
      <c r="GC138" s="9"/>
      <c r="GD138" s="43"/>
      <c r="GE138" s="9"/>
      <c r="GF138" s="43"/>
      <c r="GG138" s="9"/>
      <c r="GH138" s="43"/>
      <c r="GI138" s="9"/>
      <c r="GJ138" s="43"/>
      <c r="GK138" s="9"/>
      <c r="GL138" s="43"/>
      <c r="GM138" s="9"/>
      <c r="GN138" s="43"/>
      <c r="GO138" s="9"/>
      <c r="GP138" s="43"/>
      <c r="GQ138" s="9"/>
      <c r="GR138" s="43"/>
      <c r="GS138" s="9"/>
      <c r="GT138" s="43"/>
      <c r="GU138" s="9"/>
      <c r="GV138" s="43"/>
      <c r="GW138" s="9"/>
      <c r="GX138" s="43"/>
      <c r="GY138" s="9"/>
      <c r="GZ138" s="43"/>
      <c r="HA138" s="9"/>
      <c r="HB138" s="43"/>
      <c r="HC138" s="9"/>
      <c r="HD138" s="43"/>
      <c r="HE138" s="9"/>
      <c r="HF138" s="43"/>
      <c r="HG138" s="9"/>
      <c r="HH138" s="43"/>
      <c r="HI138" s="9"/>
      <c r="HJ138" s="43"/>
      <c r="HK138" s="9"/>
      <c r="HL138" s="43"/>
      <c r="HM138" s="9"/>
      <c r="HN138" s="43"/>
      <c r="HO138" s="9"/>
      <c r="HP138" s="43"/>
      <c r="HQ138" s="9"/>
      <c r="HR138" s="43"/>
      <c r="HS138" s="9"/>
      <c r="HT138" s="43"/>
      <c r="HU138" s="9"/>
      <c r="HV138" s="43"/>
      <c r="HW138" s="9"/>
      <c r="HX138" s="43"/>
      <c r="HY138" s="9"/>
      <c r="HZ138" s="43"/>
      <c r="IA138" s="9"/>
      <c r="IB138" s="43"/>
      <c r="IC138" s="9"/>
      <c r="ID138" s="43"/>
      <c r="IE138" s="9"/>
      <c r="IF138" s="43"/>
      <c r="IG138" s="9"/>
      <c r="IH138" s="43"/>
      <c r="II138" s="9"/>
      <c r="IJ138" s="43"/>
      <c r="IK138" s="9"/>
      <c r="IL138" s="43"/>
      <c r="IM138" s="9"/>
      <c r="IN138" s="43"/>
      <c r="IO138" s="9"/>
      <c r="IP138" s="43"/>
      <c r="IQ138" s="9"/>
      <c r="IR138" s="43"/>
      <c r="IS138" s="9"/>
      <c r="IT138" s="43"/>
      <c r="IU138" s="9"/>
      <c r="IV138" s="43"/>
      <c r="IW138" s="9"/>
      <c r="IX138" s="43"/>
      <c r="IY138" s="9"/>
      <c r="IZ138" s="43"/>
      <c r="JA138" s="9"/>
      <c r="JB138" s="43"/>
      <c r="JC138" s="9"/>
      <c r="JD138" s="43"/>
      <c r="JE138" s="9"/>
      <c r="JF138" s="43"/>
      <c r="JG138" s="9"/>
      <c r="JH138" s="43"/>
      <c r="JI138" s="9"/>
      <c r="JJ138" s="43"/>
      <c r="JK138" s="9"/>
      <c r="JL138" s="43"/>
      <c r="JM138" s="9"/>
      <c r="JN138" s="43">
        <f>SUM(INDEX('egyeni-ranglista'!$1:$1048576,MATCH($A138,'egyeni-ranglista'!$A:$A,0),JN$279):INDEX('egyeni-ranglista'!$1:$1048576,MATCH($A138,'egyeni-ranglista'!$A:$A,0),JN$280))</f>
        <v>0</v>
      </c>
      <c r="JO138" s="9" t="s">
        <v>1504</v>
      </c>
      <c r="JP138" s="43"/>
      <c r="JQ138" s="9"/>
      <c r="JR138" s="43"/>
      <c r="JS138" s="9"/>
      <c r="JT138" s="43"/>
      <c r="JU138" s="9"/>
      <c r="JV138" s="43">
        <f>SUM(INDEX('egyeni-ranglista'!$1:$1048576,MATCH($A138,'egyeni-ranglista'!$A:$A,0),JV$279):INDEX('egyeni-ranglista'!$1:$1048576,MATCH($A138,'egyeni-ranglista'!$A:$A,0),JV$280))</f>
        <v>0.29737820653543523</v>
      </c>
      <c r="JW138" s="9" t="s">
        <v>1560</v>
      </c>
      <c r="JX138" s="43"/>
      <c r="JY138" s="9"/>
      <c r="JZ138" s="43"/>
      <c r="KA138" s="9"/>
      <c r="KB138" s="43"/>
      <c r="KC138" s="9"/>
      <c r="KD138" s="43"/>
      <c r="KE138" s="9"/>
      <c r="KF138" s="43"/>
      <c r="KG138" s="9"/>
      <c r="KH138" s="43"/>
      <c r="KI138" s="9"/>
      <c r="KJ138" s="43"/>
      <c r="KK138" s="9"/>
      <c r="KL138" s="43">
        <f>SUM(INDEX('egyeni-ranglista'!$1:$1048576,MATCH($A138,'egyeni-ranglista'!$A:$A,0),KL$279):INDEX('egyeni-ranglista'!$1:$1048576,MATCH($A138,'egyeni-ranglista'!$A:$A,0),KL$280))</f>
        <v>2.3383976737959604</v>
      </c>
      <c r="KM138" s="1" t="s">
        <v>1504</v>
      </c>
      <c r="KN138" s="43"/>
      <c r="KO138" s="9"/>
      <c r="KP138" s="43"/>
      <c r="KQ138" s="9"/>
      <c r="KR138" s="43"/>
      <c r="KS138" s="9"/>
      <c r="KT138" s="43"/>
      <c r="KU138" s="9"/>
      <c r="KV138" s="43"/>
      <c r="KW138" s="9"/>
      <c r="KX138" s="43"/>
      <c r="KY138" s="9"/>
      <c r="KZ138" s="43"/>
      <c r="LA138" s="9"/>
      <c r="LB138" s="43"/>
      <c r="LC138" s="9"/>
      <c r="LD138" s="43"/>
      <c r="LE138" s="9"/>
      <c r="LF138" s="43"/>
      <c r="LG138" s="9"/>
      <c r="LH138" s="43"/>
      <c r="LI138" s="9"/>
      <c r="LJ138" s="43"/>
      <c r="LK138" s="9"/>
      <c r="LL138" s="43"/>
      <c r="LM138" s="9"/>
      <c r="LN138" s="43"/>
      <c r="LO138" s="9"/>
      <c r="LP138" s="43"/>
      <c r="LQ138" s="9"/>
      <c r="LR138" s="43"/>
      <c r="LS138" s="9"/>
      <c r="LT138" s="43"/>
      <c r="LU138" s="9"/>
      <c r="LV138" s="43"/>
      <c r="LW138" s="9"/>
      <c r="LX138" s="43"/>
      <c r="LY138" s="9"/>
      <c r="LZ138" s="43"/>
      <c r="MA138" s="9"/>
      <c r="MB138" s="43"/>
      <c r="MC138" s="9"/>
      <c r="MD138" s="43"/>
      <c r="ME138" s="9"/>
      <c r="MF138" s="43"/>
      <c r="MG138" s="9"/>
      <c r="MH138" s="43"/>
      <c r="MI138" s="9"/>
      <c r="MJ138" s="43"/>
      <c r="MK138" s="9"/>
      <c r="ML138" s="43"/>
      <c r="MM138" s="9"/>
      <c r="MN138" s="43"/>
      <c r="MO138" s="9"/>
      <c r="MP138" s="43"/>
      <c r="MQ138" s="9"/>
      <c r="MR138" s="43"/>
      <c r="MS138" s="9"/>
      <c r="MT138" s="43"/>
      <c r="MU138" s="9"/>
    </row>
    <row r="139" spans="1:359">
      <c r="A139" s="32" t="s">
        <v>122</v>
      </c>
      <c r="F139" s="43" t="s">
        <v>206</v>
      </c>
      <c r="H139" s="43" t="s">
        <v>206</v>
      </c>
      <c r="J139" s="43" t="s">
        <v>206</v>
      </c>
      <c r="L139" s="43"/>
      <c r="M139" s="9"/>
      <c r="N139" s="43" t="s">
        <v>206</v>
      </c>
      <c r="O139" s="9"/>
      <c r="P139" s="43">
        <v>0</v>
      </c>
      <c r="Q139" s="11" t="s">
        <v>154</v>
      </c>
      <c r="R139" s="43" t="s">
        <v>206</v>
      </c>
      <c r="T139" s="43" t="s">
        <v>206</v>
      </c>
      <c r="V139" s="43"/>
      <c r="W139" s="9"/>
      <c r="X139" s="43"/>
      <c r="Y139" s="9"/>
      <c r="Z139" s="43"/>
      <c r="AA139" s="9"/>
      <c r="AB139" s="43" t="s">
        <v>206</v>
      </c>
      <c r="AD139" s="43" t="s">
        <v>206</v>
      </c>
      <c r="AJ139" s="43">
        <v>0</v>
      </c>
      <c r="AK139" s="11" t="s">
        <v>154</v>
      </c>
      <c r="AL139" s="43"/>
      <c r="AN139" s="43"/>
      <c r="AP139" s="43"/>
      <c r="AR139" s="43"/>
      <c r="AS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43">
        <f>SUM(INDEX('egyeni-ranglista'!$1:$1048576,MATCH($A139,'egyeni-ranglista'!$A:$A,0),CB$279):INDEX('egyeni-ranglista'!$1:$1048576,MATCH($A139,'egyeni-ranglista'!$A:$A,0),CB$280))</f>
        <v>0</v>
      </c>
      <c r="CC139" s="9" t="s">
        <v>708</v>
      </c>
      <c r="CD139" s="43"/>
      <c r="CE139" s="9"/>
      <c r="CF139" s="43"/>
      <c r="CG139" s="9"/>
      <c r="CH139" s="43"/>
      <c r="CI139" s="9"/>
      <c r="CJ139" s="43"/>
      <c r="CK139" s="9"/>
      <c r="CL139" s="43"/>
      <c r="CM139" s="9"/>
      <c r="CN139" s="43"/>
      <c r="CO139" s="9"/>
      <c r="CP139" s="43"/>
      <c r="CQ139" s="9"/>
      <c r="CR139" s="43"/>
      <c r="CS139" s="9"/>
      <c r="CT139" s="43"/>
      <c r="CU139" s="9"/>
      <c r="CV139" s="43"/>
      <c r="CW139" s="9"/>
      <c r="CX139" s="43"/>
      <c r="CY139" s="9"/>
      <c r="CZ139" s="43"/>
      <c r="DA139" s="9"/>
      <c r="DB139" s="43"/>
      <c r="DD139" s="43"/>
      <c r="DF139" s="43"/>
      <c r="DH139" s="43"/>
      <c r="DJ139" s="43"/>
      <c r="DL139" s="43"/>
      <c r="DP139" s="9"/>
      <c r="DQ139" s="9"/>
      <c r="EB139" s="43"/>
      <c r="EF139" s="43"/>
      <c r="EH139" s="43"/>
      <c r="EJ139" s="43"/>
      <c r="EP139" s="43"/>
      <c r="ER139" s="43">
        <f>SUM(INDEX('egyeni-ranglista'!$1:$1048576,MATCH($A139,'egyeni-ranglista'!$A:$A,0),ER$279):INDEX('egyeni-ranglista'!$1:$1048576,MATCH($A139,'egyeni-ranglista'!$A:$A,0),ER$280))</f>
        <v>0</v>
      </c>
      <c r="ES139" s="39" t="s">
        <v>1330</v>
      </c>
      <c r="ET139" s="43"/>
      <c r="EV139" s="43"/>
      <c r="EX139" s="43"/>
      <c r="EZ139" s="43"/>
      <c r="FB139" s="43"/>
      <c r="FD139" s="43"/>
      <c r="FF139" s="43"/>
      <c r="FG139" s="9"/>
      <c r="FH139" s="43"/>
      <c r="FI139" s="9"/>
      <c r="FJ139" s="43"/>
      <c r="FK139" s="9"/>
      <c r="FL139" s="43"/>
      <c r="FM139" s="9"/>
      <c r="FN139" s="43"/>
      <c r="FP139" s="43"/>
      <c r="FQ139" s="9"/>
      <c r="FR139" s="43"/>
      <c r="FS139" s="9"/>
      <c r="FT139" s="43"/>
      <c r="FU139" s="9"/>
      <c r="FV139" s="43"/>
      <c r="FW139" s="9"/>
      <c r="FX139" s="43"/>
      <c r="FY139" s="9"/>
      <c r="FZ139" s="43"/>
      <c r="GA139" s="9"/>
      <c r="GB139" s="43"/>
      <c r="GC139" s="9"/>
      <c r="GD139" s="43"/>
      <c r="GE139" s="9"/>
      <c r="GF139" s="43"/>
      <c r="GG139" s="9"/>
      <c r="GH139" s="43"/>
      <c r="GI139" s="9"/>
      <c r="GJ139" s="43">
        <f>SUM(INDEX('egyeni-ranglista'!$1:$1048576,MATCH($A139,'egyeni-ranglista'!$A:$A,0),GJ$279):INDEX('egyeni-ranglista'!$1:$1048576,MATCH($A139,'egyeni-ranglista'!$A:$A,0),GJ$280))</f>
        <v>3.5366931208319152</v>
      </c>
      <c r="GK139" s="9" t="s">
        <v>1330</v>
      </c>
      <c r="GL139" s="43"/>
      <c r="GM139" s="9"/>
      <c r="GN139" s="43"/>
      <c r="GO139" s="9"/>
      <c r="GP139" s="43"/>
      <c r="GQ139" s="9"/>
      <c r="GR139" s="43"/>
      <c r="GS139" s="9"/>
      <c r="GT139" s="43"/>
      <c r="GU139" s="9"/>
      <c r="GV139" s="43"/>
      <c r="GW139" s="9"/>
      <c r="GX139" s="43"/>
      <c r="GY139" s="9"/>
      <c r="GZ139" s="43"/>
      <c r="HA139" s="9"/>
      <c r="HB139" s="43"/>
      <c r="HC139" s="9"/>
      <c r="HD139" s="43"/>
      <c r="HE139" s="9"/>
      <c r="HF139" s="43"/>
      <c r="HG139" s="9"/>
      <c r="HH139" s="43"/>
      <c r="HI139" s="9"/>
      <c r="HJ139" s="43"/>
      <c r="HK139" s="9"/>
      <c r="HL139" s="43"/>
      <c r="HM139" s="9"/>
      <c r="HN139" s="43"/>
      <c r="HO139" s="9"/>
      <c r="HP139" s="43">
        <f>SUM(INDEX('egyeni-ranglista'!$1:$1048576,MATCH($A139,'egyeni-ranglista'!$A:$A,0),HP$279):INDEX('egyeni-ranglista'!$1:$1048576,MATCH($A139,'egyeni-ranglista'!$A:$A,0),HP$280))</f>
        <v>2.3490645246768729</v>
      </c>
      <c r="HQ139" s="9" t="s">
        <v>1330</v>
      </c>
      <c r="HR139" s="43"/>
      <c r="HS139" s="9"/>
      <c r="HT139" s="43"/>
      <c r="HU139" s="9"/>
      <c r="HV139" s="43"/>
      <c r="HW139" s="9"/>
      <c r="HX139" s="43"/>
      <c r="HY139" s="9"/>
      <c r="HZ139" s="43"/>
      <c r="IA139" s="9"/>
      <c r="IB139" s="43"/>
      <c r="IC139" s="9"/>
      <c r="ID139" s="43"/>
      <c r="IE139" s="9"/>
      <c r="IF139" s="43"/>
      <c r="IG139" s="9"/>
      <c r="IH139" s="43"/>
      <c r="II139" s="9"/>
      <c r="IJ139" s="43"/>
      <c r="IK139" s="9"/>
      <c r="IL139" s="43"/>
      <c r="IM139" s="9"/>
      <c r="IN139" s="43"/>
      <c r="IO139" s="9"/>
      <c r="IP139" s="43"/>
      <c r="IQ139" s="9"/>
      <c r="IR139" s="43"/>
      <c r="IS139" s="9"/>
      <c r="IT139" s="43"/>
      <c r="IU139" s="9"/>
      <c r="IV139" s="43"/>
      <c r="IW139" s="9"/>
      <c r="IX139" s="43"/>
      <c r="IY139" s="9"/>
      <c r="IZ139" s="43"/>
      <c r="JA139" s="9"/>
      <c r="JB139" s="43"/>
      <c r="JC139" s="9"/>
      <c r="JD139" s="43"/>
      <c r="JE139" s="9"/>
      <c r="JF139" s="43"/>
      <c r="JG139" s="9"/>
      <c r="JH139" s="43"/>
      <c r="JI139" s="9"/>
      <c r="JJ139" s="43"/>
      <c r="JK139" s="9"/>
      <c r="JL139" s="43"/>
      <c r="JM139" s="9"/>
      <c r="JN139" s="43">
        <f>SUM(INDEX('egyeni-ranglista'!$1:$1048576,MATCH($A139,'egyeni-ranglista'!$A:$A,0),JN$279):INDEX('egyeni-ranglista'!$1:$1048576,MATCH($A139,'egyeni-ranglista'!$A:$A,0),JN$280))</f>
        <v>11.746331563835737</v>
      </c>
      <c r="JO139" s="9" t="s">
        <v>1330</v>
      </c>
      <c r="JP139" s="43"/>
      <c r="JQ139" s="9"/>
      <c r="JR139" s="43"/>
      <c r="JS139" s="9"/>
      <c r="JT139" s="43"/>
      <c r="JU139" s="9"/>
      <c r="JV139" s="43"/>
      <c r="JW139" s="9"/>
      <c r="JX139" s="43"/>
      <c r="JY139" s="9"/>
      <c r="JZ139" s="43"/>
      <c r="KA139" s="9"/>
      <c r="KB139" s="43"/>
      <c r="KC139" s="9"/>
      <c r="KD139" s="43"/>
      <c r="KE139" s="9"/>
      <c r="KF139" s="43"/>
      <c r="KG139" s="9"/>
      <c r="KH139" s="43"/>
      <c r="KI139" s="9"/>
      <c r="KJ139" s="43"/>
      <c r="KK139" s="9"/>
      <c r="KL139" s="43"/>
      <c r="KM139" s="9"/>
      <c r="KN139" s="43"/>
      <c r="KO139" s="9"/>
      <c r="KP139" s="43"/>
      <c r="KQ139" s="9"/>
      <c r="KR139" s="43">
        <f>SUM(INDEX('egyeni-ranglista'!$1:$1048576,MATCH($A139,'egyeni-ranglista'!$A:$A,0),KR$279):INDEX('egyeni-ranglista'!$1:$1048576,MATCH($A139,'egyeni-ranglista'!$A:$A,0),KR$280))</f>
        <v>9.397267039158864</v>
      </c>
      <c r="KS139" s="9" t="s">
        <v>1330</v>
      </c>
      <c r="KT139" s="43"/>
      <c r="KU139" s="9"/>
      <c r="KV139" s="43"/>
      <c r="KW139" s="9"/>
      <c r="KX139" s="43"/>
      <c r="KY139" s="9"/>
      <c r="KZ139" s="43"/>
      <c r="LA139" s="9"/>
      <c r="LB139" s="43"/>
      <c r="LC139" s="9"/>
      <c r="LD139" s="43"/>
      <c r="LE139" s="9"/>
      <c r="LF139" s="43"/>
      <c r="LG139" s="9"/>
      <c r="LH139" s="43"/>
      <c r="LI139" s="9"/>
      <c r="LJ139" s="43"/>
      <c r="LK139" s="9"/>
      <c r="LL139" s="43"/>
      <c r="LM139" s="9"/>
      <c r="LN139" s="43"/>
      <c r="LO139" s="9"/>
      <c r="LP139" s="43"/>
      <c r="LQ139" s="9"/>
      <c r="LR139" s="43"/>
      <c r="LS139" s="9"/>
      <c r="LT139" s="43"/>
      <c r="LU139" s="9"/>
      <c r="LV139" s="43"/>
      <c r="LW139" s="9"/>
      <c r="LX139" s="43"/>
      <c r="LY139" s="9"/>
      <c r="LZ139" s="43"/>
      <c r="MA139" s="9"/>
      <c r="MB139" s="43"/>
      <c r="MC139" s="9"/>
      <c r="MD139" s="43"/>
      <c r="ME139" s="9"/>
      <c r="MF139" s="43"/>
      <c r="MG139" s="9"/>
      <c r="MH139" s="43"/>
      <c r="MI139" s="9"/>
      <c r="MJ139" s="43"/>
      <c r="MK139" s="9"/>
      <c r="ML139" s="43"/>
      <c r="MM139" s="9"/>
      <c r="MN139" s="43"/>
      <c r="MO139" s="9"/>
      <c r="MP139" s="43"/>
      <c r="MQ139" s="9"/>
      <c r="MR139" s="43"/>
      <c r="MS139" s="9"/>
      <c r="MT139" s="43"/>
      <c r="MU139" s="9"/>
    </row>
    <row r="140" spans="1:359">
      <c r="A140" s="32" t="s">
        <v>824</v>
      </c>
      <c r="L140" s="43"/>
      <c r="M140" s="9"/>
      <c r="N140" s="43"/>
      <c r="O140" s="9"/>
      <c r="P140" s="43"/>
      <c r="R140" s="43"/>
      <c r="T140" s="43"/>
      <c r="V140" s="43"/>
      <c r="X140" s="43"/>
      <c r="Y140" s="9"/>
      <c r="Z140" s="43"/>
      <c r="AA140" s="9"/>
      <c r="AB140" s="43"/>
      <c r="AD140" s="43"/>
      <c r="AP140" s="43"/>
      <c r="AQ140" s="9"/>
      <c r="AR140" s="43"/>
      <c r="AS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43">
        <f>SUM(INDEX('egyeni-ranglista'!$1:$1048576,MATCH($A140,'egyeni-ranglista'!$A:$A,0),CZ$279):INDEX('egyeni-ranglista'!$1:$1048576,MATCH($A140,'egyeni-ranglista'!$A:$A,0),CZ$280))</f>
        <v>0</v>
      </c>
      <c r="DA140" s="9" t="s">
        <v>813</v>
      </c>
      <c r="DB140" s="43"/>
      <c r="DD140" s="43"/>
      <c r="DF140" s="43">
        <f>SUM(INDEX('egyeni-ranglista'!$1:$1048576,MATCH($A140,'egyeni-ranglista'!$A:$A,0),DF$279):INDEX('egyeni-ranglista'!$1:$1048576,MATCH($A140,'egyeni-ranglista'!$A:$A,0),DF$280))</f>
        <v>0</v>
      </c>
      <c r="DG140" s="9" t="s">
        <v>813</v>
      </c>
      <c r="DH140" s="43"/>
      <c r="DJ140" s="43"/>
      <c r="DL140" s="43"/>
      <c r="EB140" s="43"/>
      <c r="EC140" s="9"/>
      <c r="EF140" s="43">
        <f>SUM(INDEX('egyeni-ranglista'!$1:$1048576,MATCH($A140,'egyeni-ranglista'!$A:$A,0),EF$279):INDEX('egyeni-ranglista'!$1:$1048576,MATCH($A140,'egyeni-ranglista'!$A:$A,0),EF$280))</f>
        <v>0</v>
      </c>
      <c r="EG140" s="242" t="s">
        <v>1227</v>
      </c>
      <c r="EL140" s="43"/>
      <c r="EM140" s="9"/>
      <c r="FF140" s="9"/>
      <c r="FG140" s="9"/>
      <c r="FH140" s="9"/>
      <c r="FI140" s="9"/>
      <c r="FJ140" s="9"/>
      <c r="FK140" s="9"/>
      <c r="FL140" s="9"/>
      <c r="FM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43"/>
      <c r="HG140" s="9"/>
      <c r="HH140" s="43"/>
      <c r="HI140" s="9"/>
      <c r="HJ140" s="43"/>
      <c r="HK140" s="9"/>
      <c r="HL140" s="43"/>
      <c r="HM140" s="9"/>
      <c r="HN140" s="43"/>
      <c r="HO140" s="9"/>
      <c r="HP140" s="43"/>
      <c r="HQ140" s="9"/>
      <c r="HR140" s="43"/>
      <c r="HS140" s="9"/>
      <c r="HT140" s="43"/>
      <c r="HU140" s="9"/>
      <c r="HV140" s="43"/>
      <c r="HW140" s="9"/>
      <c r="HX140" s="43"/>
      <c r="HY140" s="9"/>
      <c r="HZ140" s="43"/>
      <c r="IA140" s="9"/>
      <c r="IB140" s="43"/>
      <c r="IC140" s="9"/>
      <c r="ID140" s="43"/>
      <c r="IE140" s="9"/>
      <c r="IF140" s="43"/>
      <c r="IG140" s="9"/>
      <c r="IH140" s="43"/>
      <c r="II140" s="9"/>
      <c r="IJ140" s="43"/>
      <c r="IK140" s="9"/>
      <c r="IL140" s="43"/>
      <c r="IM140" s="9"/>
      <c r="IN140" s="43"/>
      <c r="IO140" s="9"/>
      <c r="IP140" s="43"/>
      <c r="IQ140" s="9"/>
      <c r="IR140" s="43"/>
      <c r="IS140" s="9"/>
      <c r="IT140" s="43"/>
      <c r="IU140" s="9"/>
      <c r="IV140" s="43"/>
      <c r="IW140" s="9"/>
      <c r="IX140" s="43"/>
      <c r="IY140" s="9"/>
      <c r="IZ140" s="43"/>
      <c r="JA140" s="9"/>
      <c r="JB140" s="43"/>
      <c r="JC140" s="9"/>
      <c r="JD140" s="43"/>
      <c r="JE140" s="9"/>
      <c r="JF140" s="43"/>
      <c r="JG140" s="9"/>
      <c r="JH140" s="43"/>
      <c r="JI140" s="9"/>
      <c r="JJ140" s="43"/>
      <c r="JK140" s="9"/>
      <c r="JL140" s="43"/>
      <c r="JM140" s="9"/>
      <c r="JN140" s="43"/>
      <c r="JO140" s="9"/>
      <c r="JP140" s="43"/>
      <c r="JQ140" s="9"/>
      <c r="JR140" s="43"/>
      <c r="JS140" s="9"/>
      <c r="JT140" s="43"/>
      <c r="JU140" s="9"/>
      <c r="JV140" s="43"/>
      <c r="JW140" s="9"/>
      <c r="JX140" s="43"/>
      <c r="JY140" s="9"/>
      <c r="JZ140" s="43"/>
      <c r="KA140" s="9"/>
      <c r="KB140" s="43"/>
      <c r="KC140" s="9"/>
      <c r="KD140" s="43"/>
      <c r="KE140" s="9"/>
      <c r="KF140" s="43"/>
      <c r="KG140" s="9"/>
      <c r="KH140" s="43"/>
      <c r="KI140" s="9"/>
      <c r="KJ140" s="43"/>
      <c r="KK140" s="9"/>
      <c r="KL140" s="43"/>
      <c r="KM140" s="9"/>
      <c r="KN140" s="43"/>
      <c r="KO140" s="9"/>
      <c r="KP140" s="43"/>
      <c r="KQ140" s="9"/>
      <c r="KR140" s="43"/>
      <c r="KS140" s="9"/>
      <c r="KT140" s="43"/>
      <c r="KU140" s="9"/>
      <c r="KV140" s="43"/>
      <c r="KW140" s="9"/>
      <c r="KX140" s="43"/>
      <c r="KY140" s="9"/>
      <c r="KZ140" s="43"/>
      <c r="LA140" s="9"/>
      <c r="LB140" s="43"/>
      <c r="LC140" s="9"/>
      <c r="LD140" s="43"/>
      <c r="LE140" s="9"/>
      <c r="LF140" s="43"/>
      <c r="LG140" s="9"/>
      <c r="LH140" s="43"/>
      <c r="LI140" s="9"/>
      <c r="LJ140" s="43"/>
      <c r="LK140" s="9"/>
      <c r="LL140" s="43"/>
      <c r="LM140" s="9"/>
      <c r="LN140" s="43"/>
      <c r="LO140" s="9"/>
      <c r="LP140" s="43"/>
      <c r="LQ140" s="9"/>
      <c r="LR140" s="43"/>
      <c r="LS140" s="9"/>
      <c r="LT140" s="43"/>
      <c r="LU140" s="9"/>
      <c r="LV140" s="43"/>
      <c r="LW140" s="9"/>
      <c r="LX140" s="43"/>
      <c r="LY140" s="9"/>
      <c r="LZ140" s="43"/>
      <c r="MA140" s="9"/>
      <c r="MB140" s="43"/>
      <c r="MC140" s="9"/>
      <c r="MD140" s="43"/>
      <c r="ME140" s="9"/>
      <c r="MF140" s="43"/>
      <c r="MG140" s="9"/>
      <c r="MH140" s="43"/>
      <c r="MI140" s="9"/>
      <c r="MJ140" s="43"/>
      <c r="MK140" s="9"/>
      <c r="ML140" s="43"/>
      <c r="MM140" s="9"/>
      <c r="MN140" s="43"/>
      <c r="MO140" s="9"/>
      <c r="MP140" s="43"/>
      <c r="MQ140" s="9"/>
      <c r="MR140" s="43"/>
      <c r="MS140" s="9"/>
      <c r="MT140" s="43"/>
      <c r="MU140" s="9"/>
    </row>
    <row r="141" spans="1:359">
      <c r="A141" s="1" t="s">
        <v>49</v>
      </c>
      <c r="C141" s="9"/>
      <c r="D141" s="43">
        <v>13.5</v>
      </c>
      <c r="E141" s="13" t="s">
        <v>19</v>
      </c>
      <c r="F141" s="43">
        <v>16.633576981016329</v>
      </c>
      <c r="G141" s="13" t="s">
        <v>19</v>
      </c>
      <c r="H141" s="43" t="s">
        <v>206</v>
      </c>
      <c r="J141" s="43">
        <v>39.454980394810732</v>
      </c>
      <c r="K141" s="13" t="s">
        <v>19</v>
      </c>
      <c r="L141" s="43"/>
      <c r="M141" s="9"/>
      <c r="N141" s="43" t="s">
        <v>206</v>
      </c>
      <c r="P141" s="43" t="s">
        <v>206</v>
      </c>
      <c r="R141" s="43" t="s">
        <v>206</v>
      </c>
      <c r="T141" s="43">
        <v>39.454980394810732</v>
      </c>
      <c r="U141" s="13" t="s">
        <v>19</v>
      </c>
      <c r="V141" s="43"/>
      <c r="W141" s="9"/>
      <c r="X141" s="43"/>
      <c r="Y141" s="9"/>
      <c r="Z141" s="43"/>
      <c r="AA141" s="9"/>
      <c r="AB141" s="43" t="s">
        <v>206</v>
      </c>
      <c r="AD141" s="43" t="s">
        <v>206</v>
      </c>
      <c r="AP141" s="43">
        <f>SUM(INDEX('egyeni-ranglista'!$1:$1048576,MATCH($A141,'egyeni-ranglista'!$A:$A,0),AP$279):INDEX('egyeni-ranglista'!$1:$1048576,MATCH($A141,'egyeni-ranglista'!$A:$A,0),AP$280))</f>
        <v>34.422493338778153</v>
      </c>
      <c r="AQ141" s="13" t="s">
        <v>19</v>
      </c>
      <c r="AR141" s="43"/>
      <c r="AS141" s="9"/>
      <c r="BD141" s="43">
        <f>SUM(INDEX('egyeni-ranglista'!$1:$1048576,MATCH($A141,'egyeni-ranglista'!$A:$A,0),BD$279):INDEX('egyeni-ranglista'!$1:$1048576,MATCH($A141,'egyeni-ranglista'!$A:$A,0),BD$280))</f>
        <v>34.422493338778153</v>
      </c>
      <c r="BE141" s="13" t="s">
        <v>634</v>
      </c>
      <c r="BF141" s="43"/>
      <c r="BG141" s="9"/>
      <c r="BH141" s="43">
        <f>SUM(INDEX('egyeni-ranglista'!$1:$1048576,MATCH($A141,'egyeni-ranglista'!$A:$A,0),BH$279):INDEX('egyeni-ranglista'!$1:$1048576,MATCH($A141,'egyeni-ranglista'!$A:$A,0),BH$280))</f>
        <v>31.288916357761821</v>
      </c>
      <c r="BI141" s="13" t="s">
        <v>19</v>
      </c>
      <c r="BJ141" s="43"/>
      <c r="BK141" s="9"/>
      <c r="BL141" s="43"/>
      <c r="BM141" s="9"/>
      <c r="BN141" s="43">
        <f>SUM(INDEX('egyeni-ranglista'!$1:$1048576,MATCH($A141,'egyeni-ranglista'!$A:$A,0),BN$279):INDEX('egyeni-ranglista'!$1:$1048576,MATCH($A141,'egyeni-ranglista'!$A:$A,0),BN$280))</f>
        <v>8.4675129439674137</v>
      </c>
      <c r="BO141" s="13" t="s">
        <v>19</v>
      </c>
      <c r="BP141" s="43"/>
      <c r="BQ141" s="9"/>
      <c r="BR141" s="43"/>
      <c r="BS141" s="9"/>
      <c r="BT141" s="43"/>
      <c r="BU141" s="9"/>
      <c r="BV141" s="43">
        <f>SUM(INDEX('egyeni-ranglista'!$1:$1048576,MATCH($A141,'egyeni-ranglista'!$A:$A,0),BV$279):INDEX('egyeni-ranglista'!$1:$1048576,MATCH($A141,'egyeni-ranglista'!$A:$A,0),BV$280))</f>
        <v>8.4675129439674137</v>
      </c>
      <c r="BW141" s="13" t="s">
        <v>19</v>
      </c>
      <c r="BX141" s="43"/>
      <c r="BY141" s="9"/>
      <c r="BZ141" s="43"/>
      <c r="CA141" s="9"/>
      <c r="CB141" s="43"/>
      <c r="CC141" s="9"/>
      <c r="CD141" s="43"/>
      <c r="CE141" s="9"/>
      <c r="CF141" s="43">
        <f>SUM(INDEX('egyeni-ranglista'!$1:$1048576,MATCH($A141,'egyeni-ranglista'!$A:$A,0),CF$279):INDEX('egyeni-ranglista'!$1:$1048576,MATCH($A141,'egyeni-ranglista'!$A:$A,0),CF$280))</f>
        <v>7.991607870269287</v>
      </c>
      <c r="CG141" s="13" t="s">
        <v>19</v>
      </c>
      <c r="CH141" s="43"/>
      <c r="CI141" s="9"/>
      <c r="CJ141" s="43"/>
      <c r="CK141" s="9"/>
      <c r="CL141" s="43"/>
      <c r="CM141" s="9"/>
      <c r="CN141" s="43"/>
      <c r="CO141" s="9"/>
      <c r="CP141" s="43"/>
      <c r="CQ141" s="9"/>
      <c r="CR141" s="43"/>
      <c r="CS141" s="9"/>
      <c r="CT141" s="43"/>
      <c r="CU141" s="9"/>
      <c r="CV141" s="43"/>
      <c r="CW141" s="9"/>
      <c r="CX141" s="43"/>
      <c r="CY141" s="9"/>
      <c r="CZ141" s="43"/>
      <c r="DA141" s="9"/>
      <c r="DB141" s="43"/>
      <c r="DD141" s="43"/>
      <c r="DF141" s="43"/>
      <c r="DH141" s="43"/>
      <c r="DJ141" s="43"/>
      <c r="DL141" s="43"/>
      <c r="DN141" s="43">
        <f>SUM(INDEX('egyeni-ranglista'!$1:$1048576,MATCH($A141,'egyeni-ranglista'!$A:$A,0),DN$279):INDEX('egyeni-ranglista'!$1:$1048576,MATCH($A141,'egyeni-ranglista'!$A:$A,0),DN$280))</f>
        <v>12.482374041817479</v>
      </c>
      <c r="DO141" s="13" t="s">
        <v>634</v>
      </c>
      <c r="DP141" s="43"/>
      <c r="DQ141" s="9"/>
      <c r="DT141" s="43"/>
      <c r="DV141" s="43"/>
      <c r="DX141" s="43"/>
      <c r="DZ141" s="43"/>
      <c r="EB141" s="43"/>
      <c r="ED141" s="43"/>
      <c r="EF141" s="43"/>
      <c r="EH141" s="43"/>
      <c r="EJ141" s="43"/>
      <c r="EL141" s="43"/>
      <c r="EM141" s="9"/>
      <c r="EN141" s="43"/>
      <c r="EP141" s="43"/>
      <c r="ER141" s="43">
        <f>SUM(INDEX('egyeni-ranglista'!$1:$1048576,MATCH($A141,'egyeni-ranglista'!$A:$A,0),ER$279):INDEX('egyeni-ranglista'!$1:$1048576,MATCH($A141,'egyeni-ranglista'!$A:$A,0),ER$280))</f>
        <v>0</v>
      </c>
      <c r="ES141" s="274" t="s">
        <v>19</v>
      </c>
      <c r="ET141" s="43"/>
      <c r="EV141" s="43"/>
      <c r="EX141" s="43"/>
      <c r="EZ141" s="43"/>
      <c r="FB141" s="43"/>
      <c r="FD141" s="43"/>
      <c r="FF141" s="43"/>
      <c r="FG141" s="9"/>
      <c r="FH141" s="43"/>
      <c r="FI141" s="9"/>
      <c r="FJ141" s="43"/>
      <c r="FK141" s="9"/>
      <c r="FL141" s="43"/>
      <c r="FM141" s="9"/>
      <c r="FN141" s="43"/>
      <c r="FP141" s="43"/>
      <c r="FQ141" s="9"/>
      <c r="FR141" s="43"/>
      <c r="FS141" s="9"/>
      <c r="FT141" s="43"/>
      <c r="FU141" s="9"/>
      <c r="FV141" s="43">
        <f>SUM(INDEX('egyeni-ranglista'!$1:$1048576,MATCH($A141,'egyeni-ranglista'!$A:$A,0),FV$279):INDEX('egyeni-ranglista'!$1:$1048576,MATCH($A141,'egyeni-ranglista'!$A:$A,0),FV$280))</f>
        <v>0</v>
      </c>
      <c r="FW141" s="9" t="s">
        <v>96</v>
      </c>
      <c r="FX141" s="43"/>
      <c r="FY141" s="9"/>
      <c r="FZ141" s="43"/>
      <c r="GA141" s="9"/>
      <c r="GB141" s="43">
        <f>SUM(INDEX('egyeni-ranglista'!$1:$1048576,MATCH($A141,'egyeni-ranglista'!$A:$A,0),GB$279):INDEX('egyeni-ranglista'!$1:$1048576,MATCH($A141,'egyeni-ranglista'!$A:$A,0),GB$280))</f>
        <v>1.3832496750108252</v>
      </c>
      <c r="GC141" s="9" t="s">
        <v>96</v>
      </c>
      <c r="GD141" s="43"/>
      <c r="GE141" s="9"/>
      <c r="GF141" s="43"/>
      <c r="GG141" s="9"/>
      <c r="GH141" s="43"/>
      <c r="GI141" s="9"/>
      <c r="GJ141" s="43"/>
      <c r="GK141" s="9"/>
      <c r="GL141" s="43"/>
      <c r="GM141" s="9"/>
      <c r="GN141" s="43">
        <f>SUM(INDEX('egyeni-ranglista'!$1:$1048576,MATCH($A141,'egyeni-ranglista'!$A:$A,0),GN$279):INDEX('egyeni-ranglista'!$1:$1048576,MATCH($A141,'egyeni-ranglista'!$A:$A,0),GN$280))</f>
        <v>6.2767748178349176</v>
      </c>
      <c r="GO141" s="9" t="s">
        <v>1477</v>
      </c>
      <c r="GP141" s="43"/>
      <c r="GQ141" s="9"/>
      <c r="GR141" s="43"/>
      <c r="GS141" s="9"/>
      <c r="GT141" s="43"/>
      <c r="GU141" s="9"/>
      <c r="GV141" s="43"/>
      <c r="GW141" s="9"/>
      <c r="GX141" s="43"/>
      <c r="GY141" s="9"/>
      <c r="GZ141" s="43"/>
      <c r="HA141" s="9"/>
      <c r="HB141" s="43"/>
      <c r="HC141" s="9"/>
      <c r="HD141" s="43"/>
      <c r="HE141" s="9"/>
      <c r="HF141" s="43"/>
      <c r="HG141" s="9"/>
      <c r="HH141" s="43"/>
      <c r="HI141" s="9"/>
      <c r="HJ141" s="43"/>
      <c r="HK141" s="9"/>
      <c r="HL141" s="43"/>
      <c r="HM141" s="9"/>
      <c r="HN141" s="43"/>
      <c r="HO141" s="9"/>
      <c r="HP141" s="43">
        <f>SUM(INDEX('egyeni-ranglista'!$1:$1048576,MATCH($A141,'egyeni-ranglista'!$A:$A,0),HP$279):INDEX('egyeni-ranglista'!$1:$1048576,MATCH($A141,'egyeni-ranglista'!$A:$A,0),HP$280))</f>
        <v>9.8612620041918255</v>
      </c>
      <c r="HQ141" s="9" t="s">
        <v>96</v>
      </c>
      <c r="HR141" s="43"/>
      <c r="HS141" s="9"/>
      <c r="HT141" s="43"/>
      <c r="HU141" s="9"/>
      <c r="HV141" s="43"/>
      <c r="HW141" s="9"/>
      <c r="HX141" s="43"/>
      <c r="HY141" s="9"/>
      <c r="HZ141" s="43"/>
      <c r="IA141" s="9"/>
      <c r="IB141" s="43">
        <f>SUM(INDEX('egyeni-ranglista'!$1:$1048576,MATCH($A141,'egyeni-ranglista'!$A:$A,0),IB$279):INDEX('egyeni-ranglista'!$1:$1048576,MATCH($A141,'egyeni-ranglista'!$A:$A,0),IB$280))</f>
        <v>29.998262802389387</v>
      </c>
      <c r="IC141" s="9" t="s">
        <v>96</v>
      </c>
      <c r="ID141" s="43"/>
      <c r="IE141" s="9"/>
      <c r="IF141" s="43"/>
      <c r="IG141" s="9"/>
      <c r="IH141" s="43"/>
      <c r="II141" s="9"/>
      <c r="IJ141" s="43">
        <f>SUM(INDEX('egyeni-ranglista'!$1:$1048576,MATCH($A141,'egyeni-ranglista'!$A:$A,0),IJ$279):INDEX('egyeni-ranglista'!$1:$1048576,MATCH($A141,'egyeni-ranglista'!$A:$A,0),IJ$280))</f>
        <v>32.886396814297953</v>
      </c>
      <c r="IK141" s="9" t="s">
        <v>96</v>
      </c>
      <c r="IL141" s="43"/>
      <c r="IM141" s="9"/>
      <c r="IN141" s="43"/>
      <c r="IO141" s="9"/>
      <c r="IP141" s="43"/>
      <c r="IQ141" s="9"/>
      <c r="IR141" s="43"/>
      <c r="IS141" s="9"/>
      <c r="IT141" s="43"/>
      <c r="IU141" s="9"/>
      <c r="IV141" s="43"/>
      <c r="IW141" s="9"/>
      <c r="IX141" s="43"/>
      <c r="IY141" s="9"/>
      <c r="IZ141" s="43"/>
      <c r="JA141" s="9"/>
      <c r="JB141" s="43">
        <f>SUM(INDEX('egyeni-ranglista'!$1:$1048576,MATCH($A141,'egyeni-ranglista'!$A:$A,0),JB$279):INDEX('egyeni-ranglista'!$1:$1048576,MATCH($A141,'egyeni-ranglista'!$A:$A,0),JB$280))</f>
        <v>32.801259240659228</v>
      </c>
      <c r="JC141" s="9" t="s">
        <v>96</v>
      </c>
      <c r="JD141" s="43"/>
      <c r="JE141" s="9"/>
      <c r="JF141" s="43"/>
      <c r="JG141" s="9"/>
      <c r="JH141" s="43"/>
      <c r="JI141" s="9"/>
      <c r="JJ141" s="43"/>
      <c r="JK141" s="9"/>
      <c r="JL141" s="43"/>
      <c r="JM141" s="9"/>
      <c r="JN141" s="43"/>
      <c r="JO141" s="9"/>
      <c r="JP141" s="43"/>
      <c r="JQ141" s="9"/>
      <c r="JR141" s="43"/>
      <c r="JS141" s="9"/>
      <c r="JT141" s="43"/>
      <c r="JU141" s="9"/>
      <c r="JV141" s="43">
        <f>SUM(INDEX('egyeni-ranglista'!$1:$1048576,MATCH($A141,'egyeni-ranglista'!$A:$A,0),JV$279):INDEX('egyeni-ranglista'!$1:$1048576,MATCH($A141,'egyeni-ranglista'!$A:$A,0),JV$280))</f>
        <v>33.74920943451415</v>
      </c>
      <c r="JW141" s="9" t="s">
        <v>1477</v>
      </c>
      <c r="JX141" s="43"/>
      <c r="JY141" s="9"/>
      <c r="JZ141" s="43"/>
      <c r="KA141" s="9"/>
      <c r="KB141" s="43"/>
      <c r="KC141" s="9"/>
      <c r="KD141" s="43"/>
      <c r="KE141" s="9"/>
      <c r="KF141" s="43"/>
      <c r="KG141" s="9"/>
      <c r="KH141" s="43"/>
      <c r="KI141" s="9"/>
      <c r="KJ141" s="43"/>
      <c r="KK141" s="9"/>
      <c r="KL141" s="43"/>
      <c r="KM141" s="9"/>
      <c r="KN141" s="43"/>
      <c r="KO141" s="9"/>
      <c r="KP141" s="43"/>
      <c r="KQ141" s="9"/>
      <c r="KR141" s="43">
        <f>SUM(INDEX('egyeni-ranglista'!$1:$1048576,MATCH($A141,'egyeni-ranglista'!$A:$A,0),KR$279):INDEX('egyeni-ranglista'!$1:$1048576,MATCH($A141,'egyeni-ranglista'!$A:$A,0),KR$280))</f>
        <v>31.039444876983186</v>
      </c>
      <c r="KS141" s="9" t="s">
        <v>96</v>
      </c>
      <c r="KT141" s="43"/>
      <c r="KU141" s="9"/>
      <c r="KV141" s="43"/>
      <c r="KW141" s="9"/>
      <c r="KX141" s="43"/>
      <c r="KY141" s="9"/>
      <c r="KZ141" s="43"/>
      <c r="LA141" s="9"/>
      <c r="LB141" s="43"/>
      <c r="LC141" s="9"/>
      <c r="LD141" s="43"/>
      <c r="LE141" s="9"/>
      <c r="LF141" s="43"/>
      <c r="LG141" s="9"/>
      <c r="LH141" s="43"/>
      <c r="LI141" s="9"/>
      <c r="LJ141" s="43"/>
      <c r="LK141" s="9"/>
      <c r="LL141" s="43">
        <f>SUM(INDEX('egyeni-ranglista'!$1:$1048576,MATCH($A141,'egyeni-ranglista'!$A:$A,0),LL$279):INDEX('egyeni-ranglista'!$1:$1048576,MATCH($A141,'egyeni-ranglista'!$A:$A,0),LL$280))</f>
        <v>16.734297117460009</v>
      </c>
      <c r="LM141" s="9" t="s">
        <v>1613</v>
      </c>
      <c r="LN141" s="43"/>
      <c r="LO141" s="9"/>
      <c r="LP141" s="43"/>
      <c r="LQ141" s="9"/>
      <c r="LR141" s="43">
        <f>SUM(INDEX('egyeni-ranglista'!$1:$1048576,MATCH($A141,'egyeni-ranglista'!$A:$A,0),LR$279):INDEX('egyeni-ranglista'!$1:$1048576,MATCH($A141,'egyeni-ranglista'!$A:$A,0),LR$280))</f>
        <v>16.734297117460009</v>
      </c>
      <c r="LS141" s="9" t="s">
        <v>96</v>
      </c>
      <c r="LT141" s="43"/>
      <c r="LU141" s="9"/>
      <c r="LV141" s="43"/>
      <c r="LW141" s="9"/>
      <c r="LX141" s="43"/>
      <c r="LY141" s="9"/>
      <c r="LZ141" s="43"/>
      <c r="MA141" s="9"/>
      <c r="MB141" s="43">
        <f>SUM(INDEX('egyeni-ranglista'!$1:$1048576,MATCH($A141,'egyeni-ranglista'!$A:$A,0),MB$279):INDEX('egyeni-ranglista'!$1:$1048576,MATCH($A141,'egyeni-ranglista'!$A:$A,0),MB$280))</f>
        <v>9.5947096794088882</v>
      </c>
      <c r="MC141" s="9" t="s">
        <v>96</v>
      </c>
      <c r="MD141" s="43"/>
      <c r="ME141" s="9"/>
      <c r="MF141" s="43">
        <f>SUM(INDEX('egyeni-ranglista'!$1:$1048576,MATCH($A141,'egyeni-ranglista'!$A:$A,0),MF$279):INDEX('egyeni-ranglista'!$1:$1048576,MATCH($A141,'egyeni-ranglista'!$A:$A,0),MF$280))</f>
        <v>9.5947096794088882</v>
      </c>
      <c r="MG141" s="302" t="s">
        <v>96</v>
      </c>
      <c r="MH141" s="43"/>
      <c r="MI141" s="302"/>
      <c r="MJ141" s="43"/>
      <c r="MK141" s="9"/>
      <c r="ML141" s="43"/>
      <c r="MM141" s="9"/>
      <c r="MN141" s="43"/>
      <c r="MO141" s="9"/>
      <c r="MP141" s="43"/>
      <c r="MQ141" s="9"/>
      <c r="MR141" s="43"/>
      <c r="MS141" s="9"/>
      <c r="MT141" s="43"/>
      <c r="MU141" s="9"/>
    </row>
    <row r="142" spans="1:359">
      <c r="A142" s="1" t="s">
        <v>1276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T142" s="43"/>
      <c r="DV142" s="43"/>
      <c r="DX142" s="43"/>
      <c r="DZ142" s="43"/>
      <c r="EB142" s="43"/>
      <c r="ED142" s="43"/>
      <c r="EF142" s="43">
        <f>SUM(INDEX('egyeni-ranglista'!$1:$1048576,MATCH($A142,'egyeni-ranglista'!$A:$A,0),EF$279):INDEX('egyeni-ranglista'!$1:$1048576,MATCH($A142,'egyeni-ranglista'!$A:$A,0),EF$280))</f>
        <v>0</v>
      </c>
      <c r="EG142" s="257" t="s">
        <v>815</v>
      </c>
      <c r="EL142" s="43"/>
      <c r="EM142" s="9"/>
      <c r="EN142" s="43"/>
      <c r="ER142" s="43">
        <f>SUM(INDEX('egyeni-ranglista'!$1:$1048576,MATCH($A142,'egyeni-ranglista'!$A:$A,0),ER$279):INDEX('egyeni-ranglista'!$1:$1048576,MATCH($A142,'egyeni-ranglista'!$A:$A,0),ER$280))</f>
        <v>0</v>
      </c>
      <c r="ES142" s="273" t="s">
        <v>1329</v>
      </c>
      <c r="ET142" s="43"/>
      <c r="EV142" s="43"/>
      <c r="EX142" s="43"/>
      <c r="EZ142" s="43"/>
      <c r="FB142" s="43"/>
      <c r="FF142" s="9"/>
      <c r="FG142" s="9"/>
      <c r="FH142" s="9"/>
      <c r="FI142" s="9"/>
      <c r="FJ142" s="9"/>
      <c r="FK142" s="9"/>
      <c r="FL142" s="9"/>
      <c r="FM142" s="9"/>
      <c r="FP142" s="9"/>
      <c r="FQ142" s="9"/>
      <c r="FR142" s="43">
        <f>SUM(INDEX('egyeni-ranglista'!$1:$1048576,MATCH($A142,'egyeni-ranglista'!$A:$A,0),FR$279):INDEX('egyeni-ranglista'!$1:$1048576,MATCH($A142,'egyeni-ranglista'!$A:$A,0),FR$280))</f>
        <v>5.187149910553476</v>
      </c>
      <c r="FS142" s="9" t="s">
        <v>1329</v>
      </c>
      <c r="FT142" s="9"/>
      <c r="FU142" s="9"/>
      <c r="FV142" s="43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43"/>
      <c r="GM142" s="9"/>
      <c r="GN142" s="43">
        <f>SUM(INDEX('egyeni-ranglista'!$1:$1048576,MATCH($A142,'egyeni-ranglista'!$A:$A,0),GN$279):INDEX('egyeni-ranglista'!$1:$1048576,MATCH($A142,'egyeni-ranglista'!$A:$A,0),GN$280))</f>
        <v>5.187149910553476</v>
      </c>
      <c r="GO142" s="9" t="s">
        <v>1477</v>
      </c>
      <c r="GP142" s="43"/>
      <c r="GQ142" s="9"/>
      <c r="GR142" s="43"/>
      <c r="GS142" s="9"/>
      <c r="GT142" s="43"/>
      <c r="GU142" s="9"/>
      <c r="GV142" s="43"/>
      <c r="GW142" s="9"/>
      <c r="GX142" s="43"/>
      <c r="GY142" s="9"/>
      <c r="GZ142" s="43"/>
      <c r="HA142" s="9"/>
      <c r="HB142" s="43"/>
      <c r="HC142" s="9"/>
      <c r="HD142" s="43"/>
      <c r="HE142" s="9"/>
      <c r="HF142" s="43"/>
      <c r="HG142" s="9"/>
      <c r="HH142" s="43"/>
      <c r="HI142" s="9"/>
      <c r="HJ142" s="43"/>
      <c r="HK142" s="9"/>
      <c r="HL142" s="43"/>
      <c r="HM142" s="9"/>
      <c r="HN142" s="43">
        <f>SUM(INDEX('egyeni-ranglista'!$1:$1048576,MATCH($A142,'egyeni-ranglista'!$A:$A,0),HN$279):INDEX('egyeni-ranglista'!$1:$1048576,MATCH($A142,'egyeni-ranglista'!$A:$A,0),HN$280))</f>
        <v>3.584487186356907</v>
      </c>
      <c r="HO142" s="9" t="s">
        <v>1329</v>
      </c>
      <c r="HP142" s="43"/>
      <c r="HQ142" s="9"/>
      <c r="HR142" s="43"/>
      <c r="HS142" s="9"/>
      <c r="HT142" s="43"/>
      <c r="HU142" s="9"/>
      <c r="HV142" s="43"/>
      <c r="HW142" s="9"/>
      <c r="HX142" s="43"/>
      <c r="HY142" s="9"/>
      <c r="HZ142" s="43"/>
      <c r="IA142" s="9"/>
      <c r="IB142" s="43">
        <f>SUM(INDEX('egyeni-ranglista'!$1:$1048576,MATCH($A142,'egyeni-ranglista'!$A:$A,0),IB$279):INDEX('egyeni-ranglista'!$1:$1048576,MATCH($A142,'egyeni-ranglista'!$A:$A,0),IB$280))</f>
        <v>12.502198129701984</v>
      </c>
      <c r="IC142" s="9" t="s">
        <v>96</v>
      </c>
      <c r="ID142" s="43"/>
      <c r="IE142" s="9"/>
      <c r="IF142" s="43"/>
      <c r="IG142" s="9"/>
      <c r="IH142" s="43"/>
      <c r="II142" s="9"/>
      <c r="IJ142" s="43">
        <f>SUM(INDEX('egyeni-ranglista'!$1:$1048576,MATCH($A142,'egyeni-ranglista'!$A:$A,0),IJ$279):INDEX('egyeni-ranglista'!$1:$1048576,MATCH($A142,'egyeni-ranglista'!$A:$A,0),IJ$280))</f>
        <v>15.390332141610546</v>
      </c>
      <c r="IK142" s="9" t="s">
        <v>1329</v>
      </c>
      <c r="IL142" s="43"/>
      <c r="IM142" s="9"/>
      <c r="IN142" s="43"/>
      <c r="IO142" s="9"/>
      <c r="IP142" s="43"/>
      <c r="IQ142" s="9"/>
      <c r="IR142" s="43"/>
      <c r="IS142" s="9"/>
      <c r="IT142" s="43"/>
      <c r="IU142" s="9"/>
      <c r="IV142" s="43"/>
      <c r="IW142" s="9"/>
      <c r="IX142" s="43"/>
      <c r="IY142" s="9"/>
      <c r="IZ142" s="43"/>
      <c r="JA142" s="9"/>
      <c r="JB142" s="43">
        <f>SUM(INDEX('egyeni-ranglista'!$1:$1048576,MATCH($A142,'egyeni-ranglista'!$A:$A,0),JB$279):INDEX('egyeni-ranglista'!$1:$1048576,MATCH($A142,'egyeni-ranglista'!$A:$A,0),JB$280))</f>
        <v>15.390332141610546</v>
      </c>
      <c r="JC142" s="9" t="s">
        <v>1329</v>
      </c>
      <c r="JD142" s="43"/>
      <c r="JE142" s="9"/>
      <c r="JF142" s="43"/>
      <c r="JG142" s="9"/>
      <c r="JH142" s="43"/>
      <c r="JI142" s="9"/>
      <c r="JJ142" s="43"/>
      <c r="JK142" s="9"/>
      <c r="JL142" s="43"/>
      <c r="JM142" s="9"/>
      <c r="JN142" s="43"/>
      <c r="JO142" s="9"/>
      <c r="JP142" s="43"/>
      <c r="JQ142" s="9"/>
      <c r="JR142" s="43">
        <f>SUM(INDEX('egyeni-ranglista'!$1:$1048576,MATCH($A142,'egyeni-ranglista'!$A:$A,0),JR$279):INDEX('egyeni-ranglista'!$1:$1048576,MATCH($A142,'egyeni-ranglista'!$A:$A,0),JR$280))</f>
        <v>23.735296908294856</v>
      </c>
      <c r="JS142" s="1" t="s">
        <v>1329</v>
      </c>
      <c r="JT142" s="43"/>
      <c r="JU142" s="9"/>
      <c r="JV142" s="43">
        <f>SUM(INDEX('egyeni-ranglista'!$1:$1048576,MATCH($A142,'egyeni-ranglista'!$A:$A,0),JV$279):INDEX('egyeni-ranglista'!$1:$1048576,MATCH($A142,'egyeni-ranglista'!$A:$A,0),JV$280))</f>
        <v>25.805628943225244</v>
      </c>
      <c r="JW142" s="9" t="s">
        <v>1477</v>
      </c>
      <c r="JX142" s="43"/>
      <c r="JY142" s="9"/>
      <c r="JZ142" s="43"/>
      <c r="KA142" s="9"/>
      <c r="KB142" s="43"/>
      <c r="KC142" s="9"/>
      <c r="KD142" s="43"/>
      <c r="KE142" s="9"/>
      <c r="KF142" s="43"/>
      <c r="KG142" s="9"/>
      <c r="KH142" s="43"/>
      <c r="KI142" s="9"/>
      <c r="KJ142" s="43"/>
      <c r="KK142" s="9"/>
      <c r="KL142" s="43"/>
      <c r="KM142" s="9"/>
      <c r="KN142" s="43"/>
      <c r="KO142" s="9"/>
      <c r="KP142" s="43">
        <f>SUM(INDEX('egyeni-ranglista'!$1:$1048576,MATCH($A142,'egyeni-ranglista'!$A:$A,0),KP$279):INDEX('egyeni-ranglista'!$1:$1048576,MATCH($A142,'egyeni-ranglista'!$A:$A,0),KP$280))</f>
        <v>23.095864385694274</v>
      </c>
      <c r="KQ142" s="9" t="s">
        <v>1329</v>
      </c>
      <c r="KR142" s="43"/>
      <c r="KS142" s="9"/>
      <c r="KT142" s="43"/>
      <c r="KU142" s="9"/>
      <c r="KV142" s="43"/>
      <c r="KW142" s="9"/>
      <c r="KX142" s="43"/>
      <c r="KY142" s="9"/>
      <c r="KZ142" s="43"/>
      <c r="LA142" s="9"/>
      <c r="LB142" s="43"/>
      <c r="LC142" s="9"/>
      <c r="LD142" s="43"/>
      <c r="LE142" s="9"/>
      <c r="LF142" s="43"/>
      <c r="LG142" s="9"/>
      <c r="LH142" s="43"/>
      <c r="LI142" s="9"/>
      <c r="LJ142" s="43"/>
      <c r="LK142" s="9"/>
      <c r="LL142" s="43"/>
      <c r="LM142" s="9"/>
      <c r="LN142" s="43"/>
      <c r="LO142" s="9"/>
      <c r="LP142" s="43"/>
      <c r="LQ142" s="9"/>
      <c r="LR142" s="43">
        <f>SUM(INDEX('egyeni-ranglista'!$1:$1048576,MATCH($A142,'egyeni-ranglista'!$A:$A,0),LR$279):INDEX('egyeni-ranglista'!$1:$1048576,MATCH($A142,'egyeni-ranglista'!$A:$A,0),LR$280))</f>
        <v>19.281097101567465</v>
      </c>
      <c r="LS142" s="9" t="s">
        <v>96</v>
      </c>
      <c r="LT142" s="43"/>
      <c r="LU142" s="9"/>
      <c r="LV142" s="43"/>
      <c r="LW142" s="9"/>
      <c r="LX142" s="43"/>
      <c r="LY142" s="9"/>
      <c r="LZ142" s="43"/>
      <c r="MA142" s="9"/>
      <c r="MB142" s="43">
        <f>SUM(INDEX('egyeni-ranglista'!$1:$1048576,MATCH($A142,'egyeni-ranglista'!$A:$A,0),MB$279):INDEX('egyeni-ranglista'!$1:$1048576,MATCH($A142,'egyeni-ranglista'!$A:$A,0),MB$280))</f>
        <v>10.936132334883155</v>
      </c>
      <c r="MC142" s="9" t="s">
        <v>96</v>
      </c>
      <c r="MD142" s="43"/>
      <c r="ME142" s="9"/>
      <c r="MF142" s="43"/>
      <c r="MG142" s="9"/>
      <c r="MH142" s="43"/>
      <c r="MI142" s="9"/>
      <c r="MJ142" s="43"/>
      <c r="MK142" s="9"/>
      <c r="ML142" s="43"/>
      <c r="MM142" s="9"/>
      <c r="MN142" s="43"/>
      <c r="MO142" s="9"/>
      <c r="MP142" s="43">
        <f>SUM(INDEX('egyeni-ranglista'!$1:$1048576,MATCH($A142,'egyeni-ranglista'!$A:$A,0),MP$279):INDEX('egyeni-ranglista'!$1:$1048576,MATCH($A142,'egyeni-ranglista'!$A:$A,0),MP$280))</f>
        <v>7.9910776711268277</v>
      </c>
      <c r="MQ142" s="9" t="s">
        <v>1651</v>
      </c>
      <c r="MR142" s="43"/>
      <c r="MS142" s="9"/>
      <c r="MT142" s="43"/>
      <c r="MU142" s="9"/>
    </row>
    <row r="143" spans="1:359">
      <c r="A143" s="1" t="s">
        <v>1435</v>
      </c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T143" s="43"/>
      <c r="DV143" s="43"/>
      <c r="DX143" s="43"/>
      <c r="DZ143" s="43"/>
      <c r="EB143" s="43"/>
      <c r="ED143" s="43"/>
      <c r="EF143" s="43"/>
      <c r="EG143" s="257"/>
      <c r="EL143" s="43"/>
      <c r="EM143" s="9"/>
      <c r="EN143" s="43"/>
      <c r="ER143" s="43"/>
      <c r="ES143" s="273"/>
      <c r="ET143" s="43"/>
      <c r="EV143" s="43"/>
      <c r="EX143" s="43"/>
      <c r="EZ143" s="43"/>
      <c r="FB143" s="43"/>
      <c r="FF143" s="9"/>
      <c r="FG143" s="9"/>
      <c r="FH143" s="9"/>
      <c r="FI143" s="9"/>
      <c r="FJ143" s="9"/>
      <c r="FK143" s="9"/>
      <c r="FL143" s="9"/>
      <c r="FM143" s="9"/>
      <c r="FP143" s="9"/>
      <c r="FQ143" s="9"/>
      <c r="FR143" s="43"/>
      <c r="FS143" s="9"/>
      <c r="FT143" s="9"/>
      <c r="FU143" s="9"/>
      <c r="FV143" s="43"/>
      <c r="FW143" s="9"/>
      <c r="FX143" s="9"/>
      <c r="FY143" s="9"/>
      <c r="FZ143" s="9"/>
      <c r="GA143" s="9"/>
      <c r="GB143" s="43">
        <f>SUM(INDEX('egyeni-ranglista'!$1:$1048576,MATCH($A143,'egyeni-ranglista'!$A:$A,0),GB$279):INDEX('egyeni-ranglista'!$1:$1048576,MATCH($A143,'egyeni-ranglista'!$A:$A,0),GB$280))</f>
        <v>0</v>
      </c>
      <c r="GC143" s="9" t="s">
        <v>1295</v>
      </c>
      <c r="GD143" s="43"/>
      <c r="GE143" s="9"/>
      <c r="GF143" s="43"/>
      <c r="GG143" s="9"/>
      <c r="GH143" s="43"/>
      <c r="GI143" s="9"/>
      <c r="GJ143" s="43"/>
      <c r="GK143" s="9"/>
      <c r="GL143" s="43"/>
      <c r="GM143" s="9"/>
      <c r="GN143" s="43"/>
      <c r="GO143" s="9"/>
      <c r="GP143" s="43"/>
      <c r="GQ143" s="9"/>
      <c r="GR143" s="43"/>
      <c r="GS143" s="9"/>
      <c r="GT143" s="43"/>
      <c r="GU143" s="9"/>
      <c r="GV143" s="43"/>
      <c r="GW143" s="9"/>
      <c r="GX143" s="43"/>
      <c r="GY143" s="9"/>
      <c r="GZ143" s="43"/>
      <c r="HA143" s="9"/>
      <c r="HB143" s="43"/>
      <c r="HC143" s="9"/>
      <c r="HD143" s="43"/>
      <c r="HE143" s="9"/>
      <c r="HF143" s="43"/>
      <c r="HG143" s="9"/>
      <c r="HH143" s="43"/>
      <c r="HI143" s="9"/>
      <c r="HJ143" s="43"/>
      <c r="HK143" s="9"/>
      <c r="HL143" s="43"/>
      <c r="HM143" s="9"/>
      <c r="HN143" s="43">
        <f>SUM(INDEX('egyeni-ranglista'!$1:$1048576,MATCH($A143,'egyeni-ranglista'!$A:$A,0),HN$279):INDEX('egyeni-ranglista'!$1:$1048576,MATCH($A143,'egyeni-ranglista'!$A:$A,0),HN$280))</f>
        <v>1.7476875510086043</v>
      </c>
      <c r="HO143" s="9" t="s">
        <v>23</v>
      </c>
      <c r="HP143" s="43"/>
      <c r="HQ143" s="9"/>
      <c r="HR143" s="43"/>
      <c r="HS143" s="9"/>
      <c r="HT143" s="43"/>
      <c r="HU143" s="9"/>
      <c r="HV143" s="43">
        <f>SUM(INDEX('egyeni-ranglista'!$1:$1048576,MATCH($A143,'egyeni-ranglista'!$A:$A,0),HV$279):INDEX('egyeni-ranglista'!$1:$1048576,MATCH($A143,'egyeni-ranglista'!$A:$A,0),HV$280))</f>
        <v>8.1174810819693732</v>
      </c>
      <c r="HW143" s="9" t="s">
        <v>1435</v>
      </c>
      <c r="HX143" s="43"/>
      <c r="HY143" s="9"/>
      <c r="HZ143" s="43"/>
      <c r="IA143" s="9"/>
      <c r="IB143" s="43"/>
      <c r="IC143" s="9"/>
      <c r="ID143" s="43"/>
      <c r="IE143" s="9"/>
      <c r="IF143" s="43"/>
      <c r="IG143" s="9"/>
      <c r="IH143" s="43"/>
      <c r="II143" s="9"/>
      <c r="IJ143" s="43">
        <f>SUM(INDEX('egyeni-ranglista'!$1:$1048576,MATCH($A143,'egyeni-ranglista'!$A:$A,0),IJ$279):INDEX('egyeni-ranglista'!$1:$1048576,MATCH($A143,'egyeni-ranglista'!$A:$A,0),IJ$280))</f>
        <v>8.1174810819693732</v>
      </c>
      <c r="IK143" s="9" t="s">
        <v>23</v>
      </c>
      <c r="IL143" s="43"/>
      <c r="IM143" s="9"/>
      <c r="IN143" s="43"/>
      <c r="IO143" s="9"/>
      <c r="IP143" s="43"/>
      <c r="IQ143" s="9"/>
      <c r="IR143" s="43"/>
      <c r="IS143" s="9"/>
      <c r="IT143" s="43"/>
      <c r="IU143" s="9"/>
      <c r="IV143" s="43"/>
      <c r="IW143" s="9"/>
      <c r="IX143" s="43"/>
      <c r="IY143" s="9"/>
      <c r="IZ143" s="43"/>
      <c r="JA143" s="9"/>
      <c r="JB143" s="43">
        <f>SUM(INDEX('egyeni-ranglista'!$1:$1048576,MATCH($A143,'egyeni-ranglista'!$A:$A,0),JB$279):INDEX('egyeni-ranglista'!$1:$1048576,MATCH($A143,'egyeni-ranglista'!$A:$A,0),JB$280))</f>
        <v>8.1174810819693732</v>
      </c>
      <c r="JC143" s="9" t="s">
        <v>23</v>
      </c>
      <c r="JD143" s="43"/>
      <c r="JE143" s="9"/>
      <c r="JF143" s="43"/>
      <c r="JG143" s="9"/>
      <c r="JH143" s="43"/>
      <c r="JI143" s="9"/>
      <c r="JJ143" s="43"/>
      <c r="JK143" s="9"/>
      <c r="JL143" s="43"/>
      <c r="JM143" s="9"/>
      <c r="JN143" s="43"/>
      <c r="JO143" s="9"/>
      <c r="JP143" s="43"/>
      <c r="JQ143" s="9"/>
      <c r="JR143" s="43">
        <f>SUM(INDEX('egyeni-ranglista'!$1:$1048576,MATCH($A143,'egyeni-ranglista'!$A:$A,0),JR$279):INDEX('egyeni-ranglista'!$1:$1048576,MATCH($A143,'egyeni-ranglista'!$A:$A,0),JR$280))</f>
        <v>6.3697935309607692</v>
      </c>
      <c r="JS143" s="1" t="s">
        <v>1295</v>
      </c>
      <c r="JT143" s="43"/>
      <c r="JU143" s="9"/>
      <c r="JV143" s="43"/>
      <c r="JW143" s="9"/>
      <c r="JX143" s="43"/>
      <c r="JY143" s="9"/>
      <c r="JZ143" s="43"/>
      <c r="KA143" s="9"/>
      <c r="KB143" s="43"/>
      <c r="KC143" s="9"/>
      <c r="KD143" s="43">
        <f>SUM(INDEX('egyeni-ranglista'!$1:$1048576,MATCH($A143,'egyeni-ranglista'!$A:$A,0),KD$279):INDEX('egyeni-ranglista'!$1:$1048576,MATCH($A143,'egyeni-ranglista'!$A:$A,0),KD$280))</f>
        <v>6.5768267344538085</v>
      </c>
      <c r="KE143" s="9" t="s">
        <v>1295</v>
      </c>
      <c r="KF143" s="43"/>
      <c r="KG143" s="9"/>
      <c r="KH143" s="43"/>
      <c r="KI143" s="9"/>
      <c r="KJ143" s="43"/>
      <c r="KK143" s="9"/>
      <c r="KL143" s="43"/>
      <c r="KM143" s="9"/>
      <c r="KN143" s="43"/>
      <c r="KO143" s="9"/>
      <c r="KP143" s="43">
        <f>SUM(INDEX('egyeni-ranglista'!$1:$1048576,MATCH($A143,'egyeni-ranglista'!$A:$A,0),KP$279):INDEX('egyeni-ranglista'!$1:$1048576,MATCH($A143,'egyeni-ranglista'!$A:$A,0),KP$280))</f>
        <v>10.163839529365427</v>
      </c>
      <c r="KQ143" s="9" t="s">
        <v>1295</v>
      </c>
      <c r="KR143" s="43"/>
      <c r="KS143" s="9"/>
      <c r="KT143" s="43"/>
      <c r="KU143" s="9"/>
      <c r="KV143" s="43"/>
      <c r="KW143" s="9"/>
      <c r="KX143" s="43"/>
      <c r="KY143" s="9"/>
      <c r="KZ143" s="43">
        <f>SUM(INDEX('egyeni-ranglista'!$1:$1048576,MATCH($A143,'egyeni-ranglista'!$A:$A,0),KZ$279):INDEX('egyeni-ranglista'!$1:$1048576,MATCH($A143,'egyeni-ranglista'!$A:$A,0),KZ$280))</f>
        <v>18.154917200492257</v>
      </c>
      <c r="LA143" s="9" t="s">
        <v>1435</v>
      </c>
      <c r="LB143" s="43"/>
      <c r="LC143" s="9"/>
      <c r="LD143" s="43"/>
      <c r="LE143" s="9"/>
      <c r="LF143" s="43"/>
      <c r="LG143" s="9"/>
      <c r="LH143" s="43"/>
      <c r="LI143" s="9"/>
      <c r="LJ143" s="43"/>
      <c r="LK143" s="9"/>
      <c r="LL143" s="43"/>
      <c r="LM143" s="9"/>
      <c r="LN143" s="43"/>
      <c r="LO143" s="9"/>
      <c r="LP143" s="43"/>
      <c r="LQ143" s="9"/>
      <c r="LR143" s="43"/>
      <c r="LS143" s="9"/>
      <c r="LT143" s="43"/>
      <c r="LU143" s="9"/>
      <c r="LV143" s="43"/>
      <c r="LW143" s="9"/>
      <c r="LX143" s="43"/>
      <c r="LY143" s="9"/>
      <c r="LZ143" s="43"/>
      <c r="MA143" s="9"/>
      <c r="MB143" s="43">
        <f>SUM(INDEX('egyeni-ranglista'!$1:$1048576,MATCH($A143,'egyeni-ranglista'!$A:$A,0),MB$279):INDEX('egyeni-ranglista'!$1:$1048576,MATCH($A143,'egyeni-ranglista'!$A:$A,0),MB$280))</f>
        <v>11.785123669531485</v>
      </c>
      <c r="MC143" s="9" t="s">
        <v>1295</v>
      </c>
      <c r="MD143" s="43"/>
      <c r="ME143" s="9"/>
      <c r="MF143" s="43"/>
      <c r="MG143" s="9"/>
      <c r="MH143" s="43">
        <f>SUM(INDEX('egyeni-ranglista'!$1:$1048576,MATCH($A143,'egyeni-ranglista'!$A:$A,0),MH$279):INDEX('egyeni-ranglista'!$1:$1048576,MATCH($A143,'egyeni-ranglista'!$A:$A,0),MH$280))</f>
        <v>11.785123669531485</v>
      </c>
      <c r="MI143" s="9" t="s">
        <v>1295</v>
      </c>
      <c r="MJ143" s="43"/>
      <c r="MK143" s="9"/>
      <c r="ML143" s="43"/>
      <c r="MM143" s="9"/>
      <c r="MN143" s="43"/>
      <c r="MO143" s="9"/>
      <c r="MP143" s="43">
        <f>SUM(INDEX('egyeni-ranglista'!$1:$1048576,MATCH($A143,'egyeni-ranglista'!$A:$A,0),MP$279):INDEX('egyeni-ranglista'!$1:$1048576,MATCH($A143,'egyeni-ranglista'!$A:$A,0),MP$280))</f>
        <v>12.478935439839601</v>
      </c>
      <c r="MQ143" s="9" t="s">
        <v>1648</v>
      </c>
      <c r="MR143" s="43"/>
      <c r="MS143" s="9"/>
      <c r="MT143" s="43"/>
      <c r="MU143" s="9"/>
    </row>
    <row r="144" spans="1:359">
      <c r="A144" s="1" t="s">
        <v>1403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T144" s="43"/>
      <c r="DV144" s="43"/>
      <c r="DX144" s="43"/>
      <c r="DZ144" s="43"/>
      <c r="EB144" s="43"/>
      <c r="ED144" s="43"/>
      <c r="EF144" s="43"/>
      <c r="EG144" s="257"/>
      <c r="EL144" s="43"/>
      <c r="EM144" s="9"/>
      <c r="EN144" s="43"/>
      <c r="ER144" s="43"/>
      <c r="ES144" s="273"/>
      <c r="ET144" s="43"/>
      <c r="EV144" s="43"/>
      <c r="EX144" s="43"/>
      <c r="EZ144" s="43"/>
      <c r="FB144" s="43"/>
      <c r="FF144" s="9"/>
      <c r="FG144" s="9"/>
      <c r="FH144" s="9"/>
      <c r="FI144" s="9"/>
      <c r="FJ144" s="9"/>
      <c r="FK144" s="9"/>
      <c r="FL144" s="9"/>
      <c r="FM144" s="9"/>
      <c r="FP144" s="9"/>
      <c r="FQ144" s="9"/>
      <c r="FR144" s="43"/>
      <c r="FS144" s="9"/>
      <c r="FT144" s="9"/>
      <c r="FU144" s="9"/>
      <c r="FV144" s="43">
        <f>SUM(INDEX('egyeni-ranglista'!$1:$1048576,MATCH($A144,'egyeni-ranglista'!$A:$A,0),FV$279):INDEX('egyeni-ranglista'!$1:$1048576,MATCH($A144,'egyeni-ranglista'!$A:$A,0),FV$280))</f>
        <v>0</v>
      </c>
      <c r="FW144" s="9" t="s">
        <v>1394</v>
      </c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43"/>
      <c r="HG144" s="9"/>
      <c r="HH144" s="43"/>
      <c r="HI144" s="9"/>
      <c r="HJ144" s="43"/>
      <c r="HK144" s="9"/>
      <c r="HL144" s="43"/>
      <c r="HM144" s="9"/>
      <c r="HN144" s="43"/>
      <c r="HO144" s="9"/>
      <c r="HP144" s="43"/>
      <c r="HQ144" s="9"/>
      <c r="HR144" s="43"/>
      <c r="HS144" s="9"/>
      <c r="HT144" s="43"/>
      <c r="HU144" s="9"/>
      <c r="HV144" s="43"/>
      <c r="HW144" s="9"/>
      <c r="HX144" s="43"/>
      <c r="HY144" s="9"/>
      <c r="HZ144" s="43"/>
      <c r="IA144" s="9"/>
      <c r="IB144" s="43"/>
      <c r="IC144" s="9"/>
      <c r="ID144" s="43"/>
      <c r="IE144" s="9"/>
      <c r="IF144" s="43"/>
      <c r="IG144" s="9"/>
      <c r="IH144" s="43"/>
      <c r="II144" s="9"/>
      <c r="IJ144" s="43"/>
      <c r="IK144" s="9"/>
      <c r="IL144" s="43"/>
      <c r="IM144" s="9"/>
      <c r="IN144" s="43"/>
      <c r="IO144" s="9"/>
      <c r="IP144" s="43"/>
      <c r="IQ144" s="9"/>
      <c r="IR144" s="43"/>
      <c r="IS144" s="9"/>
      <c r="IT144" s="43"/>
      <c r="IU144" s="9"/>
      <c r="IV144" s="43"/>
      <c r="IW144" s="9"/>
      <c r="IX144" s="43"/>
      <c r="IY144" s="9"/>
      <c r="IZ144" s="43"/>
      <c r="JA144" s="9"/>
      <c r="JB144" s="43"/>
      <c r="JC144" s="9"/>
      <c r="JD144" s="43"/>
      <c r="JE144" s="9"/>
      <c r="JF144" s="43"/>
      <c r="JG144" s="9"/>
      <c r="JH144" s="43"/>
      <c r="JI144" s="9"/>
      <c r="JJ144" s="43"/>
      <c r="JK144" s="9"/>
      <c r="JL144" s="43"/>
      <c r="JM144" s="9"/>
      <c r="JN144" s="43"/>
      <c r="JO144" s="9"/>
      <c r="JP144" s="43"/>
      <c r="JQ144" s="9"/>
      <c r="JR144" s="43"/>
      <c r="JS144" s="9"/>
      <c r="JT144" s="43"/>
      <c r="JU144" s="9"/>
      <c r="JV144" s="43"/>
      <c r="JW144" s="9"/>
      <c r="JX144" s="43"/>
      <c r="JY144" s="9"/>
      <c r="JZ144" s="43"/>
      <c r="KA144" s="9"/>
      <c r="KB144" s="43"/>
      <c r="KC144" s="9"/>
      <c r="KD144" s="43"/>
      <c r="KE144" s="9"/>
      <c r="KF144" s="43"/>
      <c r="KG144" s="9"/>
      <c r="KH144" s="43"/>
      <c r="KI144" s="9"/>
      <c r="KJ144" s="43"/>
      <c r="KK144" s="9"/>
      <c r="KL144" s="43"/>
      <c r="KM144" s="9"/>
      <c r="KN144" s="43"/>
      <c r="KO144" s="9"/>
      <c r="KP144" s="43"/>
      <c r="KQ144" s="9"/>
      <c r="KR144" s="43"/>
      <c r="KS144" s="9"/>
      <c r="KT144" s="43"/>
      <c r="KU144" s="9"/>
      <c r="KV144" s="43"/>
      <c r="KW144" s="9"/>
      <c r="KX144" s="43"/>
      <c r="KY144" s="9"/>
      <c r="KZ144" s="43"/>
      <c r="LA144" s="9"/>
      <c r="LB144" s="43"/>
      <c r="LC144" s="9"/>
      <c r="LD144" s="43"/>
      <c r="LE144" s="9"/>
      <c r="LF144" s="43"/>
      <c r="LG144" s="9"/>
      <c r="LH144" s="43"/>
      <c r="LI144" s="9"/>
      <c r="LJ144" s="43"/>
      <c r="LK144" s="9"/>
      <c r="LL144" s="43"/>
      <c r="LM144" s="9"/>
      <c r="LN144" s="43"/>
      <c r="LO144" s="9"/>
      <c r="LP144" s="43"/>
      <c r="LQ144" s="9"/>
      <c r="LR144" s="43"/>
      <c r="LS144" s="9"/>
      <c r="LT144" s="43"/>
      <c r="LU144" s="9"/>
      <c r="LV144" s="43"/>
      <c r="LW144" s="9"/>
      <c r="LX144" s="43"/>
      <c r="LY144" s="9"/>
      <c r="LZ144" s="43"/>
      <c r="MA144" s="9"/>
      <c r="MB144" s="43"/>
      <c r="MC144" s="9"/>
      <c r="MD144" s="43"/>
      <c r="ME144" s="9"/>
      <c r="MF144" s="43"/>
      <c r="MG144" s="9"/>
      <c r="MH144" s="43"/>
      <c r="MI144" s="9"/>
      <c r="MJ144" s="43"/>
      <c r="MK144" s="9"/>
      <c r="ML144" s="43"/>
      <c r="MM144" s="9"/>
      <c r="MN144" s="43"/>
      <c r="MO144" s="9"/>
      <c r="MP144" s="43"/>
      <c r="MQ144" s="9"/>
      <c r="MR144" s="43"/>
      <c r="MS144" s="9"/>
      <c r="MT144" s="43"/>
      <c r="MU144" s="9"/>
    </row>
    <row r="145" spans="1:359">
      <c r="A145" s="1" t="s">
        <v>169</v>
      </c>
      <c r="B145" s="43" t="s">
        <v>206</v>
      </c>
      <c r="D145" s="43" t="s">
        <v>206</v>
      </c>
      <c r="F145" s="43" t="s">
        <v>206</v>
      </c>
      <c r="H145" s="43" t="s">
        <v>206</v>
      </c>
      <c r="J145" s="43">
        <v>5.6</v>
      </c>
      <c r="K145" s="49" t="s">
        <v>124</v>
      </c>
      <c r="L145" s="43">
        <f>SUM(INDEX('egyeni-ranglista'!$1:$1048576,MATCH($A145,'egyeni-ranglista'!$A:$A,0),L$279):INDEX('egyeni-ranglista'!$1:$1048576,MATCH($A145,'egyeni-ranglista'!$A:$A,0),L$280))</f>
        <v>5.6</v>
      </c>
      <c r="M145" s="1" t="s">
        <v>35</v>
      </c>
      <c r="N145" s="43">
        <v>7.6652240851793261</v>
      </c>
      <c r="O145" s="49" t="s">
        <v>124</v>
      </c>
      <c r="P145" s="43">
        <v>7.6652240851793261</v>
      </c>
      <c r="Q145" s="49" t="s">
        <v>124</v>
      </c>
      <c r="R145" s="43" t="s">
        <v>206</v>
      </c>
      <c r="T145" s="43" t="s">
        <v>206</v>
      </c>
      <c r="V145" s="43"/>
      <c r="W145" s="9"/>
      <c r="X145" s="43"/>
      <c r="Y145" s="9"/>
      <c r="Z145" s="43"/>
      <c r="AA145" s="9"/>
      <c r="AB145" s="43" t="s">
        <v>206</v>
      </c>
      <c r="AD145" s="43" t="s">
        <v>206</v>
      </c>
      <c r="AR145" s="9"/>
      <c r="AS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43">
        <f>SUM(INDEX('egyeni-ranglista'!$1:$1048576,MATCH($A145,'egyeni-ranglista'!$A:$A,0),BX$279):INDEX('egyeni-ranglista'!$1:$1048576,MATCH($A145,'egyeni-ranglista'!$A:$A,0),BX$280))</f>
        <v>2.0458468332043647</v>
      </c>
      <c r="BY145" s="49" t="s">
        <v>124</v>
      </c>
      <c r="BZ145" s="43"/>
      <c r="CA145" s="9"/>
      <c r="CB145" s="43">
        <f>SUM(INDEX('egyeni-ranglista'!$1:$1048576,MATCH($A145,'egyeni-ranglista'!$A:$A,0),CB$279):INDEX('egyeni-ranglista'!$1:$1048576,MATCH($A145,'egyeni-ranglista'!$A:$A,0),CB$280))</f>
        <v>4.3353933508806275</v>
      </c>
      <c r="CC145" s="49" t="s">
        <v>124</v>
      </c>
      <c r="CD145" s="43"/>
      <c r="CE145" s="9"/>
      <c r="CF145" s="43"/>
      <c r="CG145" s="9"/>
      <c r="CH145" s="43"/>
      <c r="CI145" s="9"/>
      <c r="CJ145" s="43"/>
      <c r="CK145" s="9"/>
      <c r="CL145" s="43"/>
      <c r="CM145" s="9"/>
      <c r="CN145" s="43"/>
      <c r="CO145" s="9"/>
      <c r="CP145" s="43"/>
      <c r="CQ145" s="9"/>
      <c r="CR145" s="43"/>
      <c r="CS145" s="9"/>
      <c r="CT145" s="43"/>
      <c r="CU145" s="9"/>
      <c r="CV145" s="43"/>
      <c r="CW145" s="9"/>
      <c r="CX145" s="43"/>
      <c r="CY145" s="9"/>
      <c r="CZ145" s="43"/>
      <c r="DA145" s="9"/>
      <c r="DB145" s="43"/>
      <c r="DD145" s="43"/>
      <c r="DF145" s="43"/>
      <c r="DH145" s="43"/>
      <c r="DJ145" s="43"/>
      <c r="DL145" s="43"/>
      <c r="DP145" s="9"/>
      <c r="DQ145" s="9"/>
      <c r="DT145" s="43">
        <f>SUM(INDEX('egyeni-ranglista'!$1:$1048576,MATCH($A145,'egyeni-ranglista'!$A:$A,0),DT$279):INDEX('egyeni-ranglista'!$1:$1048576,MATCH($A145,'egyeni-ranglista'!$A:$A,0),DT$280))</f>
        <v>5.11158223564337</v>
      </c>
      <c r="DU145" s="241" t="s">
        <v>124</v>
      </c>
      <c r="DZ145" s="43"/>
      <c r="EA145" s="9"/>
      <c r="EB145" s="43">
        <f>SUM(INDEX('egyeni-ranglista'!$1:$1048576,MATCH($A145,'egyeni-ranglista'!$A:$A,0),EB$279):INDEX('egyeni-ranglista'!$1:$1048576,MATCH($A145,'egyeni-ranglista'!$A:$A,0),EB$280))</f>
        <v>7.4727362838523419</v>
      </c>
      <c r="EC145" s="265" t="s">
        <v>124</v>
      </c>
      <c r="ED145" s="43"/>
      <c r="EE145" s="9"/>
      <c r="EF145" s="43">
        <f>SUM(INDEX('egyeni-ranglista'!$1:$1048576,MATCH($A145,'egyeni-ranglista'!$A:$A,0),EF$279):INDEX('egyeni-ranglista'!$1:$1048576,MATCH($A145,'egyeni-ranglista'!$A:$A,0),EF$280))</f>
        <v>9.7593253098239181</v>
      </c>
      <c r="EG145" s="240" t="s">
        <v>124</v>
      </c>
      <c r="EL145" s="43"/>
      <c r="EM145" s="9"/>
      <c r="EN145" s="43">
        <f>SUM(INDEX('egyeni-ranglista'!$1:$1048576,MATCH($A145,'egyeni-ranglista'!$A:$A,0),EN$279):INDEX('egyeni-ranglista'!$1:$1048576,MATCH($A145,'egyeni-ranglista'!$A:$A,0),EN$280))</f>
        <v>14.329747549050941</v>
      </c>
      <c r="EO145" s="241" t="s">
        <v>124</v>
      </c>
      <c r="ET145" s="43">
        <f>SUM(INDEX('egyeni-ranglista'!$1:$1048576,MATCH($A145,'egyeni-ranglista'!$A:$A,0),ET$279):INDEX('egyeni-ranglista'!$1:$1048576,MATCH($A145,'egyeni-ranglista'!$A:$A,0),ET$280))</f>
        <v>25.365223342734044</v>
      </c>
      <c r="EU145" s="265" t="s">
        <v>124</v>
      </c>
      <c r="FF145" s="43"/>
      <c r="FG145" s="9"/>
      <c r="FH145" s="43"/>
      <c r="FI145" s="9"/>
      <c r="FJ145" s="43">
        <f>SUM(INDEX('egyeni-ranglista'!$1:$1048576,MATCH($A145,'egyeni-ranglista'!$A:$A,0),FJ$279):INDEX('egyeni-ranglista'!$1:$1048576,MATCH($A145,'egyeni-ranglista'!$A:$A,0),FJ$280))</f>
        <v>25.365223342734044</v>
      </c>
      <c r="FK145" s="1" t="s">
        <v>169</v>
      </c>
      <c r="FL145" s="43"/>
      <c r="FM145" s="9"/>
      <c r="FP145" s="43"/>
      <c r="FQ145" s="9"/>
      <c r="FR145" s="43"/>
      <c r="FS145" s="9"/>
      <c r="FT145" s="43"/>
      <c r="FU145" s="9"/>
      <c r="FV145" s="43"/>
      <c r="FW145" s="9"/>
      <c r="FX145" s="43"/>
      <c r="FY145" s="9"/>
      <c r="FZ145" s="43"/>
      <c r="GA145" s="9"/>
      <c r="GB145" s="43"/>
      <c r="GC145" s="9"/>
      <c r="GD145" s="43"/>
      <c r="GE145" s="9"/>
      <c r="GF145" s="43"/>
      <c r="GG145" s="9"/>
      <c r="GH145" s="43"/>
      <c r="GI145" s="9"/>
      <c r="GJ145" s="43"/>
      <c r="GK145" s="9"/>
      <c r="GL145" s="43"/>
      <c r="GM145" s="9"/>
      <c r="GN145" s="43">
        <f>SUM(INDEX('egyeni-ranglista'!$1:$1048576,MATCH($A145,'egyeni-ranglista'!$A:$A,0),GN$279):INDEX('egyeni-ranglista'!$1:$1048576,MATCH($A145,'egyeni-ranglista'!$A:$A,0),GN$280))</f>
        <v>11.811664678445846</v>
      </c>
      <c r="GO145" s="9" t="s">
        <v>35</v>
      </c>
      <c r="GP145" s="43"/>
      <c r="GQ145" s="9"/>
      <c r="GR145" s="43"/>
      <c r="GS145" s="9"/>
      <c r="GT145" s="43"/>
      <c r="GU145" s="9"/>
      <c r="GV145" s="43"/>
      <c r="GW145" s="9"/>
      <c r="GX145" s="43"/>
      <c r="GY145" s="9"/>
      <c r="GZ145" s="43"/>
      <c r="HA145" s="9"/>
      <c r="HB145" s="43"/>
      <c r="HC145" s="9"/>
      <c r="HD145" s="43"/>
      <c r="HE145" s="9"/>
      <c r="HF145" s="43"/>
      <c r="HG145" s="9"/>
      <c r="HH145" s="43"/>
      <c r="HI145" s="9"/>
      <c r="HJ145" s="43"/>
      <c r="HK145" s="9"/>
      <c r="HL145" s="43"/>
      <c r="HM145" s="9"/>
      <c r="HN145" s="43"/>
      <c r="HO145" s="9"/>
      <c r="HP145" s="43">
        <f>SUM(INDEX('egyeni-ranglista'!$1:$1048576,MATCH($A145,'egyeni-ranglista'!$A:$A,0),HP$279):INDEX('egyeni-ranglista'!$1:$1048576,MATCH($A145,'egyeni-ranglista'!$A:$A,0),HP$280))</f>
        <v>0</v>
      </c>
      <c r="HQ145" s="9" t="s">
        <v>124</v>
      </c>
      <c r="HR145" s="43"/>
      <c r="HS145" s="9"/>
      <c r="HT145" s="43">
        <f>SUM(INDEX('egyeni-ranglista'!$1:$1048576,MATCH($A145,'egyeni-ranglista'!$A:$A,0),HT$279):INDEX('egyeni-ranglista'!$1:$1048576,MATCH($A145,'egyeni-ranglista'!$A:$A,0),HT$280))</f>
        <v>2.6849334397596749</v>
      </c>
      <c r="HU145" s="9" t="s">
        <v>169</v>
      </c>
      <c r="HV145" s="43"/>
      <c r="HW145" s="9"/>
      <c r="HX145" s="43"/>
      <c r="HY145" s="9"/>
      <c r="HZ145" s="43"/>
      <c r="IA145" s="9"/>
      <c r="IB145" s="43"/>
      <c r="IC145" s="9"/>
      <c r="ID145" s="43"/>
      <c r="IE145" s="9"/>
      <c r="IF145" s="43"/>
      <c r="IG145" s="9"/>
      <c r="IH145" s="43"/>
      <c r="II145" s="9"/>
      <c r="IJ145" s="43"/>
      <c r="IK145" s="9"/>
      <c r="IL145" s="43"/>
      <c r="IM145" s="9"/>
      <c r="IN145" s="43"/>
      <c r="IO145" s="9"/>
      <c r="IP145" s="43"/>
      <c r="IQ145" s="9"/>
      <c r="IR145" s="43"/>
      <c r="IS145" s="9"/>
      <c r="IT145" s="43"/>
      <c r="IU145" s="9"/>
      <c r="IV145" s="43"/>
      <c r="IW145" s="9"/>
      <c r="IX145" s="43"/>
      <c r="IY145" s="9"/>
      <c r="IZ145" s="43"/>
      <c r="JA145" s="9"/>
      <c r="JB145" s="43"/>
      <c r="JC145" s="9"/>
      <c r="JD145" s="43"/>
      <c r="JE145" s="9"/>
      <c r="JF145" s="43"/>
      <c r="JG145" s="9"/>
      <c r="JH145" s="43"/>
      <c r="JI145" s="9"/>
      <c r="JJ145" s="43"/>
      <c r="JK145" s="9"/>
      <c r="JL145" s="43"/>
      <c r="JM145" s="9"/>
      <c r="JN145" s="43"/>
      <c r="JO145" s="9"/>
      <c r="JP145" s="43"/>
      <c r="JQ145" s="9"/>
      <c r="JR145" s="43">
        <f>SUM(INDEX('egyeni-ranglista'!$1:$1048576,MATCH($A145,'egyeni-ranglista'!$A:$A,0),JR$279):INDEX('egyeni-ranglista'!$1:$1048576,MATCH($A145,'egyeni-ranglista'!$A:$A,0),JR$280))</f>
        <v>2.6849334397596749</v>
      </c>
      <c r="JS145" s="1" t="s">
        <v>124</v>
      </c>
      <c r="JT145" s="43"/>
      <c r="JU145" s="9"/>
      <c r="JV145" s="43"/>
      <c r="JW145" s="9"/>
      <c r="JX145" s="43"/>
      <c r="JY145" s="9"/>
      <c r="JZ145" s="43"/>
      <c r="KA145" s="9"/>
      <c r="KB145" s="43"/>
      <c r="KC145" s="9"/>
      <c r="KD145" s="43"/>
      <c r="KE145" s="9"/>
      <c r="KF145" s="43">
        <f>SUM(INDEX('egyeni-ranglista'!$1:$1048576,MATCH($A145,'egyeni-ranglista'!$A:$A,0),KF$279):INDEX('egyeni-ranglista'!$1:$1048576,MATCH($A145,'egyeni-ranglista'!$A:$A,0),KF$280))</f>
        <v>7.2396639166065304</v>
      </c>
      <c r="KG145" s="9" t="s">
        <v>124</v>
      </c>
      <c r="KH145" s="43"/>
      <c r="KI145" s="9"/>
      <c r="KJ145" s="43"/>
      <c r="KK145" s="9"/>
      <c r="KL145" s="43">
        <f>SUM(INDEX('egyeni-ranglista'!$1:$1048576,MATCH($A145,'egyeni-ranglista'!$A:$A,0),KL$279):INDEX('egyeni-ranglista'!$1:$1048576,MATCH($A145,'egyeni-ranglista'!$A:$A,0),KL$280))</f>
        <v>15.086901546959314</v>
      </c>
      <c r="KM145" s="9" t="s">
        <v>124</v>
      </c>
      <c r="KN145" s="43"/>
      <c r="KO145" s="9"/>
      <c r="KP145" s="43"/>
      <c r="KQ145" s="9"/>
      <c r="KR145" s="43"/>
      <c r="KS145" s="9"/>
      <c r="KT145" s="43"/>
      <c r="KU145" s="9"/>
      <c r="KV145" s="43"/>
      <c r="KW145" s="9"/>
      <c r="KX145" s="43">
        <f>SUM(INDEX('egyeni-ranglista'!$1:$1048576,MATCH($A145,'egyeni-ranglista'!$A:$A,0),KX$279):INDEX('egyeni-ranglista'!$1:$1048576,MATCH($A145,'egyeni-ranglista'!$A:$A,0),KX$280))</f>
        <v>28.899290152654231</v>
      </c>
      <c r="KY145" s="9" t="s">
        <v>169</v>
      </c>
      <c r="KZ145" s="43"/>
      <c r="LA145" s="9"/>
      <c r="LB145" s="43"/>
      <c r="LC145" s="9"/>
      <c r="LD145" s="43"/>
      <c r="LE145" s="9"/>
      <c r="LF145" s="43"/>
      <c r="LG145" s="9"/>
      <c r="LH145" s="43"/>
      <c r="LI145" s="9"/>
      <c r="LJ145" s="43"/>
      <c r="LK145" s="9"/>
      <c r="LL145" s="43"/>
      <c r="LM145" s="9"/>
      <c r="LN145" s="43"/>
      <c r="LO145" s="9"/>
      <c r="LP145" s="43"/>
      <c r="LQ145" s="9"/>
      <c r="LR145" s="43"/>
      <c r="LS145" s="9"/>
      <c r="LT145" s="43"/>
      <c r="LU145" s="9"/>
      <c r="LV145" s="43"/>
      <c r="LW145" s="9"/>
      <c r="LX145" s="43"/>
      <c r="LY145" s="9"/>
      <c r="LZ145" s="43"/>
      <c r="MA145" s="9"/>
      <c r="MB145" s="43">
        <f>SUM(INDEX('egyeni-ranglista'!$1:$1048576,MATCH($A145,'egyeni-ranglista'!$A:$A,0),MB$279):INDEX('egyeni-ranglista'!$1:$1048576,MATCH($A145,'egyeni-ranglista'!$A:$A,0),MB$280))</f>
        <v>26.214356712894556</v>
      </c>
      <c r="MC145" s="9" t="s">
        <v>124</v>
      </c>
      <c r="MD145" s="43"/>
      <c r="ME145" s="9"/>
      <c r="MF145" s="43"/>
      <c r="MG145" s="9"/>
      <c r="MH145" s="43">
        <f>SUM(INDEX('egyeni-ranglista'!$1:$1048576,MATCH($A145,'egyeni-ranglista'!$A:$A,0),MH$279):INDEX('egyeni-ranglista'!$1:$1048576,MATCH($A145,'egyeni-ranglista'!$A:$A,0),MH$280))</f>
        <v>32.181965361802703</v>
      </c>
      <c r="MI145" s="9" t="s">
        <v>124</v>
      </c>
      <c r="MJ145" s="43"/>
      <c r="MK145" s="9"/>
      <c r="ML145" s="43"/>
      <c r="MM145" s="9"/>
      <c r="MN145" s="43"/>
      <c r="MO145" s="9"/>
      <c r="MP145" s="43">
        <f>SUM(INDEX('egyeni-ranglista'!$1:$1048576,MATCH($A145,'egyeni-ranglista'!$A:$A,0),MP$279):INDEX('egyeni-ranglista'!$1:$1048576,MATCH($A145,'egyeni-ranglista'!$A:$A,0),MP$280))</f>
        <v>27.627234884955847</v>
      </c>
      <c r="MQ145" s="9" t="s">
        <v>1648</v>
      </c>
      <c r="MR145" s="43"/>
      <c r="MS145" s="9"/>
      <c r="MT145" s="43"/>
      <c r="MU145" s="9"/>
    </row>
    <row r="146" spans="1:359">
      <c r="A146" s="1" t="s">
        <v>78</v>
      </c>
      <c r="B146" s="43">
        <v>5</v>
      </c>
      <c r="C146" s="1" t="s">
        <v>261</v>
      </c>
      <c r="D146" s="43" t="s">
        <v>206</v>
      </c>
      <c r="F146" s="43">
        <v>14.512501329928716</v>
      </c>
      <c r="G146" s="1" t="s">
        <v>98</v>
      </c>
      <c r="H146" s="43" t="s">
        <v>206</v>
      </c>
      <c r="J146" s="43" t="s">
        <v>206</v>
      </c>
      <c r="L146" s="43"/>
      <c r="M146" s="9"/>
      <c r="N146" s="43" t="s">
        <v>206</v>
      </c>
      <c r="P146" s="43">
        <v>15.780357075139516</v>
      </c>
      <c r="Q146" s="1" t="s">
        <v>1230</v>
      </c>
      <c r="R146" s="43" t="s">
        <v>206</v>
      </c>
      <c r="T146" s="43" t="s">
        <v>206</v>
      </c>
      <c r="V146" s="43"/>
      <c r="W146" s="9"/>
      <c r="X146" s="43"/>
      <c r="Y146" s="9"/>
      <c r="Z146" s="43"/>
      <c r="AA146" s="9"/>
      <c r="AB146" s="43">
        <v>16.598695808421262</v>
      </c>
      <c r="AC146" s="1" t="s">
        <v>242</v>
      </c>
      <c r="AD146" s="43" t="s">
        <v>206</v>
      </c>
      <c r="AR146" s="9"/>
      <c r="AS146" s="9"/>
      <c r="BF146" s="9"/>
      <c r="BG146" s="9"/>
      <c r="BH146" s="43">
        <f>SUM(INDEX('egyeni-ranglista'!$1:$1048576,MATCH($A146,'egyeni-ranglista'!$A:$A,0),BH$279):INDEX('egyeni-ranglista'!$1:$1048576,MATCH($A146,'egyeni-ranglista'!$A:$A,0),BH$280))</f>
        <v>9.7212060707768142</v>
      </c>
      <c r="BI146" s="9" t="s">
        <v>1230</v>
      </c>
      <c r="BJ146" s="43"/>
      <c r="BK146" s="9"/>
      <c r="BL146" s="43"/>
      <c r="BM146" s="9"/>
      <c r="BN146" s="43">
        <f>SUM(INDEX('egyeni-ranglista'!$1:$1048576,MATCH($A146,'egyeni-ranglista'!$A:$A,0),BN$279):INDEX('egyeni-ranglista'!$1:$1048576,MATCH($A146,'egyeni-ranglista'!$A:$A,0),BN$280))</f>
        <v>8.4533503255660136</v>
      </c>
      <c r="BO146" s="9" t="s">
        <v>1230</v>
      </c>
      <c r="BP146" s="43"/>
      <c r="BQ146" s="9"/>
      <c r="BR146" s="43"/>
      <c r="BS146" s="9"/>
      <c r="BT146" s="43"/>
      <c r="BU146" s="9"/>
      <c r="BV146" s="43">
        <f>SUM(INDEX('egyeni-ranglista'!$1:$1048576,MATCH($A146,'egyeni-ranglista'!$A:$A,0),BV$279):INDEX('egyeni-ranglista'!$1:$1048576,MATCH($A146,'egyeni-ranglista'!$A:$A,0),BV$280))</f>
        <v>16.601448671667725</v>
      </c>
      <c r="BW146" s="1" t="s">
        <v>1233</v>
      </c>
      <c r="BX146" s="43"/>
      <c r="BY146" s="9"/>
      <c r="BZ146" s="43"/>
      <c r="CA146" s="9"/>
      <c r="CB146" s="43">
        <f>SUM(INDEX('egyeni-ranglista'!$1:$1048576,MATCH($A146,'egyeni-ranglista'!$A:$A,0),CB$279):INDEX('egyeni-ranglista'!$1:$1048576,MATCH($A146,'egyeni-ranglista'!$A:$A,0),CB$280))</f>
        <v>17.599384454356272</v>
      </c>
      <c r="CC146" s="9" t="s">
        <v>1230</v>
      </c>
      <c r="CD146" s="43"/>
      <c r="CE146" s="9"/>
      <c r="CF146" s="43"/>
      <c r="CG146" s="9"/>
      <c r="CH146" s="43"/>
      <c r="CI146" s="9"/>
      <c r="CJ146" s="43"/>
      <c r="CK146" s="9"/>
      <c r="CL146" s="43"/>
      <c r="CM146" s="9"/>
      <c r="CN146" s="43"/>
      <c r="CO146" s="9"/>
      <c r="CP146" s="43"/>
      <c r="CQ146" s="9"/>
      <c r="CR146" s="43"/>
      <c r="CS146" s="9"/>
      <c r="CT146" s="43"/>
      <c r="CU146" s="9"/>
      <c r="CV146" s="43">
        <f>SUM(INDEX('egyeni-ranglista'!$1:$1048576,MATCH($A146,'egyeni-ranglista'!$A:$A,0),CV$279):INDEX('egyeni-ranglista'!$1:$1048576,MATCH($A146,'egyeni-ranglista'!$A:$A,0),CV$280))</f>
        <v>11.102783226390695</v>
      </c>
      <c r="CW146" s="1" t="s">
        <v>78</v>
      </c>
      <c r="CX146" s="43"/>
      <c r="CY146" s="9"/>
      <c r="CZ146" s="43"/>
      <c r="DA146" s="9"/>
      <c r="DB146" s="43"/>
      <c r="DD146" s="43"/>
      <c r="DF146" s="43">
        <f>SUM(INDEX('egyeni-ranglista'!$1:$1048576,MATCH($A146,'egyeni-ranglista'!$A:$A,0),DF$279):INDEX('egyeni-ranglista'!$1:$1048576,MATCH($A146,'egyeni-ranglista'!$A:$A,0),DF$280))</f>
        <v>12.15587557059402</v>
      </c>
      <c r="DG146" s="1" t="s">
        <v>1230</v>
      </c>
      <c r="DH146" s="43"/>
      <c r="DJ146" s="43"/>
      <c r="DL146" s="43"/>
      <c r="DP146" s="43"/>
      <c r="DQ146" s="9"/>
      <c r="DT146" s="43">
        <f>SUM(INDEX('egyeni-ranglista'!$1:$1048576,MATCH($A146,'egyeni-ranglista'!$A:$A,0),DT$279):INDEX('egyeni-ranglista'!$1:$1048576,MATCH($A146,'egyeni-ranglista'!$A:$A,0),DT$280))</f>
        <v>18.376523884517326</v>
      </c>
      <c r="DU146" s="10" t="s">
        <v>1234</v>
      </c>
      <c r="DZ146" s="43"/>
      <c r="EA146" s="9"/>
      <c r="EB146" s="43"/>
      <c r="ED146" s="43"/>
      <c r="EE146" s="9"/>
      <c r="EF146" s="43"/>
      <c r="EH146" s="43"/>
      <c r="EJ146" s="43"/>
      <c r="EL146" s="43"/>
      <c r="EM146" s="9"/>
      <c r="EN146" s="43">
        <f>SUM(INDEX('egyeni-ranglista'!$1:$1048576,MATCH($A146,'egyeni-ranglista'!$A:$A,0),EN$279):INDEX('egyeni-ranglista'!$1:$1048576,MATCH($A146,'egyeni-ranglista'!$A:$A,0),EN$280))</f>
        <v>8.41215102244532</v>
      </c>
      <c r="EO146" s="10" t="s">
        <v>1230</v>
      </c>
      <c r="EP146" s="43"/>
      <c r="ER146" s="43"/>
      <c r="ET146" s="43"/>
      <c r="EV146" s="43"/>
      <c r="EX146" s="43"/>
      <c r="EZ146" s="43"/>
      <c r="FB146" s="43"/>
      <c r="FD146" s="43"/>
      <c r="FF146" s="43"/>
      <c r="FG146" s="9"/>
      <c r="FH146" s="43"/>
      <c r="FI146" s="9"/>
      <c r="FJ146" s="43">
        <f>SUM(INDEX('egyeni-ranglista'!$1:$1048576,MATCH($A146,'egyeni-ranglista'!$A:$A,0),FJ$279):INDEX('egyeni-ranglista'!$1:$1048576,MATCH($A146,'egyeni-ranglista'!$A:$A,0),FJ$280))</f>
        <v>11.998406529504969</v>
      </c>
      <c r="FK146" s="1" t="s">
        <v>78</v>
      </c>
      <c r="FL146" s="43"/>
      <c r="FM146" s="9"/>
      <c r="FN146" s="43"/>
      <c r="FP146" s="43"/>
      <c r="FQ146" s="9"/>
      <c r="FR146" s="43"/>
      <c r="FS146" s="9"/>
      <c r="FT146" s="43"/>
      <c r="FU146" s="9"/>
      <c r="FV146" s="43"/>
      <c r="FW146" s="9"/>
      <c r="FX146" s="43"/>
      <c r="FY146" s="9"/>
      <c r="FZ146" s="43"/>
      <c r="GA146" s="9"/>
      <c r="GB146" s="43">
        <f>SUM(INDEX('egyeni-ranglista'!$1:$1048576,MATCH($A146,'egyeni-ranglista'!$A:$A,0),GB$279):INDEX('egyeni-ranglista'!$1:$1048576,MATCH($A146,'egyeni-ranglista'!$A:$A,0),GB$280))</f>
        <v>4.7246658713783383</v>
      </c>
      <c r="GC146" s="9" t="s">
        <v>1438</v>
      </c>
      <c r="GD146" s="43"/>
      <c r="GE146" s="9"/>
      <c r="GF146" s="43"/>
      <c r="GG146" s="9"/>
      <c r="GH146" s="43"/>
      <c r="GI146" s="9"/>
      <c r="GJ146" s="43"/>
      <c r="GK146" s="9"/>
      <c r="GL146" s="43"/>
      <c r="GM146" s="9"/>
      <c r="GN146" s="43"/>
      <c r="GO146" s="9"/>
      <c r="GP146" s="43"/>
      <c r="GQ146" s="9"/>
      <c r="GR146" s="43"/>
      <c r="GS146" s="9"/>
      <c r="GT146" s="43"/>
      <c r="GU146" s="9"/>
      <c r="GV146" s="43"/>
      <c r="GW146" s="9"/>
      <c r="GX146" s="43"/>
      <c r="GY146" s="9"/>
      <c r="GZ146" s="43"/>
      <c r="HA146" s="9"/>
      <c r="HB146" s="43"/>
      <c r="HC146" s="9"/>
      <c r="HD146" s="43"/>
      <c r="HE146" s="9"/>
      <c r="HF146" s="43">
        <f>SUM(INDEX('egyeni-ranglista'!$1:$1048576,MATCH($A146,'egyeni-ranglista'!$A:$A,0),HF$279):INDEX('egyeni-ranglista'!$1:$1048576,MATCH($A146,'egyeni-ranglista'!$A:$A,0),HF$280))</f>
        <v>0</v>
      </c>
      <c r="HG146" s="9" t="s">
        <v>1230</v>
      </c>
      <c r="HH146" s="43"/>
      <c r="HI146" s="9"/>
      <c r="HJ146" s="43"/>
      <c r="HK146" s="9"/>
      <c r="HL146" s="43"/>
      <c r="HM146" s="9"/>
      <c r="HN146" s="43"/>
      <c r="HO146" s="9"/>
      <c r="HP146" s="43"/>
      <c r="HQ146" s="9"/>
      <c r="HR146" s="43"/>
      <c r="HS146" s="9"/>
      <c r="HT146" s="43">
        <f>SUM(INDEX('egyeni-ranglista'!$1:$1048576,MATCH($A146,'egyeni-ranglista'!$A:$A,0),HT$279):INDEX('egyeni-ranglista'!$1:$1048576,MATCH($A146,'egyeni-ranglista'!$A:$A,0),HT$280))</f>
        <v>10.732822342897867</v>
      </c>
      <c r="HU146" s="9" t="s">
        <v>78</v>
      </c>
      <c r="HV146" s="43"/>
      <c r="HW146" s="9"/>
      <c r="HX146" s="43"/>
      <c r="HY146" s="9"/>
      <c r="HZ146" s="43"/>
      <c r="IA146" s="9"/>
      <c r="IB146" s="43"/>
      <c r="IC146" s="9"/>
      <c r="ID146" s="43"/>
      <c r="IE146" s="9"/>
      <c r="IF146" s="43"/>
      <c r="IG146" s="9"/>
      <c r="IH146" s="43"/>
      <c r="II146" s="9"/>
      <c r="IJ146" s="43"/>
      <c r="IK146" s="9"/>
      <c r="IL146" s="43"/>
      <c r="IM146" s="9"/>
      <c r="IN146" s="43"/>
      <c r="IO146" s="9"/>
      <c r="IP146" s="43"/>
      <c r="IQ146" s="9"/>
      <c r="IR146" s="43"/>
      <c r="IS146" s="9"/>
      <c r="IT146" s="43"/>
      <c r="IU146" s="9"/>
      <c r="IV146" s="43"/>
      <c r="IW146" s="9"/>
      <c r="IX146" s="43"/>
      <c r="IY146" s="9"/>
      <c r="IZ146" s="43"/>
      <c r="JA146" s="9"/>
      <c r="JB146" s="43"/>
      <c r="JC146" s="9"/>
      <c r="JD146" s="43"/>
      <c r="JE146" s="9"/>
      <c r="JF146" s="43"/>
      <c r="JG146" s="9"/>
      <c r="JH146" s="43"/>
      <c r="JI146" s="9"/>
      <c r="JJ146" s="43"/>
      <c r="JK146" s="9"/>
      <c r="JL146" s="43"/>
      <c r="JM146" s="9"/>
      <c r="JN146" s="43"/>
      <c r="JO146" s="9"/>
      <c r="JP146" s="43"/>
      <c r="JQ146" s="9"/>
      <c r="JR146" s="43">
        <f>SUM(INDEX('egyeni-ranglista'!$1:$1048576,MATCH($A146,'egyeni-ranglista'!$A:$A,0),JR$279):INDEX('egyeni-ranglista'!$1:$1048576,MATCH($A146,'egyeni-ranglista'!$A:$A,0),JR$280))</f>
        <v>10.732822342897867</v>
      </c>
      <c r="JS146" s="1" t="s">
        <v>124</v>
      </c>
      <c r="JT146" s="43"/>
      <c r="JU146" s="9"/>
      <c r="JV146" s="43"/>
      <c r="JW146" s="9"/>
      <c r="JX146" s="43"/>
      <c r="JY146" s="9"/>
      <c r="JZ146" s="43"/>
      <c r="KA146" s="9"/>
      <c r="KB146" s="43"/>
      <c r="KC146" s="9"/>
      <c r="KD146" s="43"/>
      <c r="KE146" s="9"/>
      <c r="KF146" s="43"/>
      <c r="KG146" s="9"/>
      <c r="KH146" s="43"/>
      <c r="KI146" s="9"/>
      <c r="KJ146" s="43"/>
      <c r="KK146" s="9"/>
      <c r="KL146" s="43"/>
      <c r="KM146" s="9"/>
      <c r="KN146" s="43"/>
      <c r="KO146" s="9"/>
      <c r="KP146" s="43"/>
      <c r="KQ146" s="9"/>
      <c r="KR146" s="43"/>
      <c r="KS146" s="9"/>
      <c r="KT146" s="43"/>
      <c r="KU146" s="9"/>
      <c r="KV146" s="43"/>
      <c r="KW146" s="9"/>
      <c r="KX146" s="43"/>
      <c r="KY146" s="9"/>
      <c r="KZ146" s="43"/>
      <c r="LA146" s="9"/>
      <c r="LB146" s="43"/>
      <c r="LC146" s="9"/>
      <c r="LD146" s="43"/>
      <c r="LE146" s="9"/>
      <c r="LF146" s="43"/>
      <c r="LG146" s="9"/>
      <c r="LH146" s="43"/>
      <c r="LI146" s="9"/>
      <c r="LJ146" s="43"/>
      <c r="LK146" s="9"/>
      <c r="LL146" s="43"/>
      <c r="LM146" s="9"/>
      <c r="LN146" s="43"/>
      <c r="LO146" s="9"/>
      <c r="LP146" s="43"/>
      <c r="LQ146" s="9"/>
      <c r="LR146" s="43"/>
      <c r="LS146" s="9"/>
      <c r="LT146" s="43"/>
      <c r="LU146" s="9"/>
      <c r="LV146" s="43"/>
      <c r="LW146" s="9"/>
      <c r="LX146" s="43"/>
      <c r="LY146" s="9"/>
      <c r="LZ146" s="43"/>
      <c r="MA146" s="9"/>
      <c r="MB146" s="43"/>
      <c r="MC146" s="9"/>
      <c r="MD146" s="43"/>
      <c r="ME146" s="9"/>
      <c r="MF146" s="43"/>
      <c r="MG146" s="9"/>
      <c r="MH146" s="43"/>
      <c r="MI146" s="9"/>
      <c r="MJ146" s="43"/>
      <c r="MK146" s="9"/>
      <c r="ML146" s="43"/>
      <c r="MM146" s="9"/>
      <c r="MN146" s="43"/>
      <c r="MO146" s="9"/>
      <c r="MP146" s="43"/>
      <c r="MQ146" s="9"/>
      <c r="MR146" s="43"/>
      <c r="MS146" s="9"/>
      <c r="MT146" s="43"/>
      <c r="MU146" s="9"/>
    </row>
    <row r="147" spans="1:359">
      <c r="A147" s="1" t="s">
        <v>1439</v>
      </c>
      <c r="L147" s="43"/>
      <c r="M147" s="9"/>
      <c r="N147" s="43"/>
      <c r="P147" s="43"/>
      <c r="R147" s="43"/>
      <c r="T147" s="43"/>
      <c r="V147" s="43"/>
      <c r="W147" s="9"/>
      <c r="X147" s="43"/>
      <c r="Y147" s="9"/>
      <c r="Z147" s="43"/>
      <c r="AA147" s="9"/>
      <c r="AB147" s="43"/>
      <c r="AD147" s="43"/>
      <c r="AR147" s="9"/>
      <c r="AS147" s="9"/>
      <c r="BF147" s="9"/>
      <c r="BG147" s="9"/>
      <c r="BH147" s="43"/>
      <c r="BI147" s="9"/>
      <c r="BJ147" s="43"/>
      <c r="BK147" s="9"/>
      <c r="BL147" s="43"/>
      <c r="BM147" s="9"/>
      <c r="BN147" s="43"/>
      <c r="BO147" s="9"/>
      <c r="BP147" s="43"/>
      <c r="BQ147" s="9"/>
      <c r="BR147" s="43"/>
      <c r="BS147" s="9"/>
      <c r="BT147" s="43"/>
      <c r="BU147" s="9"/>
      <c r="BV147" s="43"/>
      <c r="BX147" s="43"/>
      <c r="BY147" s="9"/>
      <c r="BZ147" s="43"/>
      <c r="CA147" s="9"/>
      <c r="CB147" s="43"/>
      <c r="CC147" s="9"/>
      <c r="CD147" s="43"/>
      <c r="CE147" s="9"/>
      <c r="CF147" s="43"/>
      <c r="CG147" s="9"/>
      <c r="CH147" s="43"/>
      <c r="CI147" s="9"/>
      <c r="CJ147" s="43"/>
      <c r="CK147" s="9"/>
      <c r="CL147" s="43"/>
      <c r="CM147" s="9"/>
      <c r="CN147" s="43"/>
      <c r="CO147" s="9"/>
      <c r="CP147" s="43"/>
      <c r="CQ147" s="9"/>
      <c r="CR147" s="43"/>
      <c r="CS147" s="9"/>
      <c r="CT147" s="43"/>
      <c r="CU147" s="9"/>
      <c r="CV147" s="43"/>
      <c r="CX147" s="43"/>
      <c r="CY147" s="9"/>
      <c r="CZ147" s="43"/>
      <c r="DA147" s="9"/>
      <c r="DB147" s="43"/>
      <c r="DD147" s="43"/>
      <c r="DF147" s="43"/>
      <c r="DH147" s="43"/>
      <c r="DJ147" s="43"/>
      <c r="DL147" s="43"/>
      <c r="DP147" s="43"/>
      <c r="DQ147" s="9"/>
      <c r="DT147" s="43"/>
      <c r="DU147" s="10"/>
      <c r="DZ147" s="43"/>
      <c r="EA147" s="9"/>
      <c r="EB147" s="43"/>
      <c r="ED147" s="43"/>
      <c r="EE147" s="9"/>
      <c r="EF147" s="43"/>
      <c r="EH147" s="43"/>
      <c r="EJ147" s="43"/>
      <c r="EL147" s="43"/>
      <c r="EM147" s="9"/>
      <c r="EN147" s="43"/>
      <c r="EO147" s="10"/>
      <c r="EP147" s="43"/>
      <c r="ER147" s="43"/>
      <c r="ET147" s="43"/>
      <c r="EV147" s="43"/>
      <c r="EX147" s="43"/>
      <c r="EZ147" s="43"/>
      <c r="FB147" s="43"/>
      <c r="FD147" s="43"/>
      <c r="FF147" s="43"/>
      <c r="FG147" s="9"/>
      <c r="FH147" s="43"/>
      <c r="FI147" s="9"/>
      <c r="FJ147" s="43"/>
      <c r="FL147" s="43"/>
      <c r="FM147" s="9"/>
      <c r="FN147" s="43"/>
      <c r="FP147" s="43"/>
      <c r="FQ147" s="9"/>
      <c r="FR147" s="43"/>
      <c r="FS147" s="9"/>
      <c r="FT147" s="43"/>
      <c r="FU147" s="9"/>
      <c r="FV147" s="43"/>
      <c r="FW147" s="9"/>
      <c r="FX147" s="43"/>
      <c r="FY147" s="9"/>
      <c r="FZ147" s="43"/>
      <c r="GA147" s="9"/>
      <c r="GB147" s="43">
        <f>SUM(INDEX('egyeni-ranglista'!$1:$1048576,MATCH($A147,'egyeni-ranglista'!$A:$A,0),GB$279):INDEX('egyeni-ranglista'!$1:$1048576,MATCH($A147,'egyeni-ranglista'!$A:$A,0),GB$280))</f>
        <v>0</v>
      </c>
      <c r="GC147" s="9" t="s">
        <v>124</v>
      </c>
      <c r="GD147" s="43"/>
      <c r="GE147" s="9"/>
      <c r="GF147" s="43"/>
      <c r="GG147" s="9"/>
      <c r="GH147" s="43"/>
      <c r="GI147" s="9"/>
      <c r="GJ147" s="43"/>
      <c r="GK147" s="9"/>
      <c r="GL147" s="43"/>
      <c r="GM147" s="9"/>
      <c r="GN147" s="43"/>
      <c r="GO147" s="9"/>
      <c r="GP147" s="43"/>
      <c r="GQ147" s="9"/>
      <c r="GR147" s="43"/>
      <c r="GS147" s="9"/>
      <c r="GT147" s="43"/>
      <c r="GU147" s="9"/>
      <c r="GV147" s="43"/>
      <c r="GW147" s="9"/>
      <c r="GX147" s="43"/>
      <c r="GY147" s="9"/>
      <c r="GZ147" s="43"/>
      <c r="HA147" s="9"/>
      <c r="HB147" s="43"/>
      <c r="HC147" s="9"/>
      <c r="HD147" s="43"/>
      <c r="HE147" s="9"/>
      <c r="HF147" s="43"/>
      <c r="HG147" s="9"/>
      <c r="HH147" s="43"/>
      <c r="HI147" s="9"/>
      <c r="HJ147" s="43"/>
      <c r="HK147" s="9"/>
      <c r="HL147" s="43"/>
      <c r="HM147" s="9"/>
      <c r="HN147" s="43"/>
      <c r="HO147" s="9"/>
      <c r="HP147" s="43">
        <f>SUM(INDEX('egyeni-ranglista'!$1:$1048576,MATCH($A147,'egyeni-ranglista'!$A:$A,0),HP$279):INDEX('egyeni-ranglista'!$1:$1048576,MATCH($A147,'egyeni-ranglista'!$A:$A,0),HP$280))</f>
        <v>0</v>
      </c>
      <c r="HQ147" s="9" t="s">
        <v>1441</v>
      </c>
      <c r="HR147" s="43"/>
      <c r="HS147" s="9"/>
      <c r="HT147" s="43">
        <f>SUM(INDEX('egyeni-ranglista'!$1:$1048576,MATCH($A147,'egyeni-ranglista'!$A:$A,0),HT$279):INDEX('egyeni-ranglista'!$1:$1048576,MATCH($A147,'egyeni-ranglista'!$A:$A,0),HT$280))</f>
        <v>1.3424667198798375</v>
      </c>
      <c r="HU147" s="9" t="s">
        <v>1439</v>
      </c>
      <c r="HV147" s="43"/>
      <c r="HW147" s="9"/>
      <c r="HX147" s="43"/>
      <c r="HY147" s="9"/>
      <c r="HZ147" s="43"/>
      <c r="IA147" s="9"/>
      <c r="IB147" s="43"/>
      <c r="IC147" s="9"/>
      <c r="ID147" s="43"/>
      <c r="IE147" s="9"/>
      <c r="IF147" s="43"/>
      <c r="IG147" s="9"/>
      <c r="IH147" s="43"/>
      <c r="II147" s="9"/>
      <c r="IJ147" s="43">
        <f>SUM(INDEX('egyeni-ranglista'!$1:$1048576,MATCH($A147,'egyeni-ranglista'!$A:$A,0),IJ$279):INDEX('egyeni-ranglista'!$1:$1048576,MATCH($A147,'egyeni-ranglista'!$A:$A,0),IJ$280))</f>
        <v>1.3424667198798375</v>
      </c>
      <c r="IK147" s="9" t="s">
        <v>124</v>
      </c>
      <c r="IL147" s="43"/>
      <c r="IM147" s="9"/>
      <c r="IN147" s="43"/>
      <c r="IO147" s="9"/>
      <c r="IP147" s="43"/>
      <c r="IQ147" s="9"/>
      <c r="IR147" s="43"/>
      <c r="IS147" s="9"/>
      <c r="IT147" s="43"/>
      <c r="IU147" s="9"/>
      <c r="IV147" s="43"/>
      <c r="IW147" s="9"/>
      <c r="IX147" s="43"/>
      <c r="IY147" s="9"/>
      <c r="IZ147" s="43"/>
      <c r="JA147" s="9"/>
      <c r="JB147" s="43">
        <f>SUM(INDEX('egyeni-ranglista'!$1:$1048576,MATCH($A147,'egyeni-ranglista'!$A:$A,0),JB$279):INDEX('egyeni-ranglista'!$1:$1048576,MATCH($A147,'egyeni-ranglista'!$A:$A,0),JB$280))</f>
        <v>2.2078747874612406</v>
      </c>
      <c r="JC147" s="9" t="s">
        <v>124</v>
      </c>
      <c r="JD147" s="43"/>
      <c r="JE147" s="9"/>
      <c r="JF147" s="43"/>
      <c r="JG147" s="9"/>
      <c r="JH147" s="43"/>
      <c r="JI147" s="9"/>
      <c r="JJ147" s="43"/>
      <c r="JK147" s="9"/>
      <c r="JL147" s="43"/>
      <c r="JM147" s="9"/>
      <c r="JN147" s="43"/>
      <c r="JO147" s="9"/>
      <c r="JP147" s="43"/>
      <c r="JQ147" s="9"/>
      <c r="JR147" s="43"/>
      <c r="JS147" s="9"/>
      <c r="JT147" s="43"/>
      <c r="JU147" s="9"/>
      <c r="JV147" s="43"/>
      <c r="JW147" s="9"/>
      <c r="JX147" s="43"/>
      <c r="JY147" s="9"/>
      <c r="JZ147" s="43"/>
      <c r="KA147" s="9"/>
      <c r="KB147" s="43"/>
      <c r="KC147" s="9"/>
      <c r="KD147" s="43"/>
      <c r="KE147" s="9"/>
      <c r="KF147" s="43">
        <f>SUM(INDEX('egyeni-ranglista'!$1:$1048576,MATCH($A147,'egyeni-ranglista'!$A:$A,0),KF$279):INDEX('egyeni-ranglista'!$1:$1048576,MATCH($A147,'egyeni-ranglista'!$A:$A,0),KF$280))</f>
        <v>2.2078747874612406</v>
      </c>
      <c r="KG147" s="9" t="s">
        <v>124</v>
      </c>
      <c r="KH147" s="43"/>
      <c r="KI147" s="9"/>
      <c r="KJ147" s="43"/>
      <c r="KK147" s="9"/>
      <c r="KL147" s="43">
        <f>SUM(INDEX('egyeni-ranglista'!$1:$1048576,MATCH($A147,'egyeni-ranglista'!$A:$A,0),KL$279):INDEX('egyeni-ranglista'!$1:$1048576,MATCH($A147,'egyeni-ranglista'!$A:$A,0),KL$280))</f>
        <v>10.055112417814026</v>
      </c>
      <c r="KM147" s="9" t="s">
        <v>124</v>
      </c>
      <c r="KN147" s="43"/>
      <c r="KO147" s="9"/>
      <c r="KP147" s="43"/>
      <c r="KQ147" s="9"/>
      <c r="KR147" s="43"/>
      <c r="KS147" s="9"/>
      <c r="KT147" s="43"/>
      <c r="KU147" s="9"/>
      <c r="KV147" s="43"/>
      <c r="KW147" s="9"/>
      <c r="KX147" s="43">
        <f>SUM(INDEX('egyeni-ranglista'!$1:$1048576,MATCH($A147,'egyeni-ranglista'!$A:$A,0),KX$279):INDEX('egyeni-ranglista'!$1:$1048576,MATCH($A147,'egyeni-ranglista'!$A:$A,0),KX$280))</f>
        <v>23.867501023508943</v>
      </c>
      <c r="KY147" s="9" t="s">
        <v>1439</v>
      </c>
      <c r="KZ147" s="43"/>
      <c r="LA147" s="9"/>
      <c r="LB147" s="43"/>
      <c r="LC147" s="9"/>
      <c r="LD147" s="43"/>
      <c r="LE147" s="9"/>
      <c r="LF147" s="43"/>
      <c r="LG147" s="9"/>
      <c r="LH147" s="43"/>
      <c r="LI147" s="9"/>
      <c r="LJ147" s="43"/>
      <c r="LK147" s="9"/>
      <c r="LL147" s="43"/>
      <c r="LM147" s="9"/>
      <c r="LN147" s="43"/>
      <c r="LO147" s="9"/>
      <c r="LP147" s="43"/>
      <c r="LQ147" s="9"/>
      <c r="LR147" s="43"/>
      <c r="LS147" s="9"/>
      <c r="LT147" s="43"/>
      <c r="LU147" s="9"/>
      <c r="LV147" s="43"/>
      <c r="LW147" s="9"/>
      <c r="LX147" s="43"/>
      <c r="LY147" s="9"/>
      <c r="LZ147" s="43"/>
      <c r="MA147" s="9"/>
      <c r="MB147" s="43">
        <f>SUM(INDEX('egyeni-ranglista'!$1:$1048576,MATCH($A147,'egyeni-ranglista'!$A:$A,0),MB$279):INDEX('egyeni-ranglista'!$1:$1048576,MATCH($A147,'egyeni-ranglista'!$A:$A,0),MB$280))</f>
        <v>21.6596262360477</v>
      </c>
      <c r="MC147" s="9" t="s">
        <v>124</v>
      </c>
      <c r="MD147" s="43"/>
      <c r="ME147" s="9"/>
      <c r="MF147" s="43"/>
      <c r="MG147" s="9"/>
      <c r="MH147" s="43">
        <f>SUM(INDEX('egyeni-ranglista'!$1:$1048576,MATCH($A147,'egyeni-ranglista'!$A:$A,0),MH$279):INDEX('egyeni-ranglista'!$1:$1048576,MATCH($A147,'egyeni-ranglista'!$A:$A,0),MH$280))</f>
        <v>27.627234884955847</v>
      </c>
      <c r="MI147" s="9" t="s">
        <v>124</v>
      </c>
      <c r="MJ147" s="43"/>
      <c r="MK147" s="9"/>
      <c r="ML147" s="43"/>
      <c r="MM147" s="9"/>
      <c r="MN147" s="43"/>
      <c r="MO147" s="9"/>
      <c r="MP147" s="43">
        <f>SUM(INDEX('egyeni-ranglista'!$1:$1048576,MATCH($A147,'egyeni-ranglista'!$A:$A,0),MP$279):INDEX('egyeni-ranglista'!$1:$1048576,MATCH($A147,'egyeni-ranglista'!$A:$A,0),MP$280))</f>
        <v>27.627234884955847</v>
      </c>
      <c r="MQ147" s="9" t="s">
        <v>1647</v>
      </c>
      <c r="MR147" s="43"/>
      <c r="MS147" s="9"/>
      <c r="MT147" s="43"/>
      <c r="MU147" s="9"/>
    </row>
    <row r="148" spans="1:359">
      <c r="A148" s="32" t="s">
        <v>549</v>
      </c>
      <c r="L148" s="43"/>
      <c r="M148" s="9"/>
      <c r="N148" s="43"/>
      <c r="O148" s="9"/>
      <c r="P148" s="43"/>
      <c r="R148" s="43"/>
      <c r="T148" s="43"/>
      <c r="V148" s="43"/>
      <c r="X148" s="43"/>
      <c r="Y148" s="9"/>
      <c r="Z148" s="43"/>
      <c r="AA148" s="9"/>
      <c r="AB148" s="43"/>
      <c r="AD148" s="43"/>
      <c r="AP148" s="43">
        <f>SUM(INDEX('egyeni-ranglista'!$1:$1048576,MATCH($A148,'egyeni-ranglista'!$A:$A,0),AP$279):INDEX('egyeni-ranglista'!$1:$1048576,MATCH($A148,'egyeni-ranglista'!$A:$A,0),AP$280))</f>
        <v>0</v>
      </c>
      <c r="AQ148" s="9" t="s">
        <v>550</v>
      </c>
      <c r="AR148" s="43"/>
      <c r="AS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43"/>
      <c r="DD148" s="43"/>
      <c r="DF148" s="43"/>
      <c r="DH148" s="43"/>
      <c r="DJ148" s="43"/>
      <c r="DL148" s="43"/>
      <c r="DP148" s="9"/>
      <c r="DQ148" s="9"/>
      <c r="EB148" s="43"/>
      <c r="EF148" s="43"/>
      <c r="EH148" s="43"/>
      <c r="EJ148" s="43"/>
      <c r="EP148" s="43"/>
      <c r="ER148" s="43"/>
      <c r="ET148" s="43"/>
      <c r="EV148" s="43"/>
      <c r="EX148" s="43"/>
      <c r="EZ148" s="43"/>
      <c r="FB148" s="43"/>
      <c r="FD148" s="43"/>
      <c r="FF148" s="9"/>
      <c r="FG148" s="9"/>
      <c r="FH148" s="9"/>
      <c r="FI148" s="9"/>
      <c r="FJ148" s="9"/>
      <c r="FK148" s="9"/>
      <c r="FL148" s="9"/>
      <c r="FM148" s="9"/>
      <c r="FN148" s="43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43"/>
      <c r="HG148" s="9"/>
      <c r="HH148" s="43"/>
      <c r="HI148" s="9"/>
      <c r="HJ148" s="43"/>
      <c r="HK148" s="9"/>
      <c r="HL148" s="43"/>
      <c r="HM148" s="9"/>
      <c r="HN148" s="43"/>
      <c r="HO148" s="9"/>
      <c r="HP148" s="43"/>
      <c r="HQ148" s="9"/>
      <c r="HR148" s="43"/>
      <c r="HS148" s="9"/>
      <c r="HT148" s="43"/>
      <c r="HU148" s="9"/>
      <c r="HV148" s="43"/>
      <c r="HW148" s="9"/>
      <c r="HX148" s="43"/>
      <c r="HY148" s="9"/>
      <c r="HZ148" s="43"/>
      <c r="IA148" s="9"/>
      <c r="IB148" s="43"/>
      <c r="IC148" s="9"/>
      <c r="ID148" s="43"/>
      <c r="IE148" s="9"/>
      <c r="IF148" s="43"/>
      <c r="IG148" s="9"/>
      <c r="IH148" s="43"/>
      <c r="II148" s="9"/>
      <c r="IJ148" s="43"/>
      <c r="IK148" s="9"/>
      <c r="IL148" s="43"/>
      <c r="IM148" s="9"/>
      <c r="IN148" s="43"/>
      <c r="IO148" s="9"/>
      <c r="IP148" s="43"/>
      <c r="IQ148" s="9"/>
      <c r="IR148" s="43"/>
      <c r="IS148" s="9"/>
      <c r="IT148" s="43"/>
      <c r="IU148" s="9"/>
      <c r="IV148" s="43"/>
      <c r="IW148" s="9"/>
      <c r="IX148" s="43"/>
      <c r="IY148" s="9"/>
      <c r="IZ148" s="43"/>
      <c r="JA148" s="9"/>
      <c r="JB148" s="43"/>
      <c r="JC148" s="9"/>
      <c r="JD148" s="43"/>
      <c r="JE148" s="9"/>
      <c r="JF148" s="43"/>
      <c r="JG148" s="9"/>
      <c r="JH148" s="43"/>
      <c r="JI148" s="9"/>
      <c r="JJ148" s="43"/>
      <c r="JK148" s="9"/>
      <c r="JL148" s="43"/>
      <c r="JM148" s="9"/>
      <c r="JN148" s="43"/>
      <c r="JO148" s="9"/>
      <c r="JP148" s="43"/>
      <c r="JQ148" s="9"/>
      <c r="JR148" s="43"/>
      <c r="JS148" s="9"/>
      <c r="JT148" s="43"/>
      <c r="JU148" s="9"/>
      <c r="JV148" s="43"/>
      <c r="JW148" s="9"/>
      <c r="JX148" s="43"/>
      <c r="JY148" s="9"/>
      <c r="JZ148" s="43"/>
      <c r="KA148" s="9"/>
      <c r="KB148" s="43"/>
      <c r="KC148" s="9"/>
      <c r="KD148" s="43"/>
      <c r="KE148" s="9"/>
      <c r="KF148" s="43"/>
      <c r="KG148" s="9"/>
      <c r="KH148" s="43"/>
      <c r="KI148" s="9"/>
      <c r="KJ148" s="43"/>
      <c r="KK148" s="9"/>
      <c r="KL148" s="43"/>
      <c r="KM148" s="9"/>
      <c r="KN148" s="43"/>
      <c r="KO148" s="9"/>
      <c r="KP148" s="43"/>
      <c r="KQ148" s="9"/>
      <c r="KR148" s="43"/>
      <c r="KS148" s="9"/>
      <c r="KT148" s="43"/>
      <c r="KU148" s="9"/>
      <c r="KV148" s="43"/>
      <c r="KW148" s="9"/>
      <c r="KX148" s="43"/>
      <c r="KY148" s="9"/>
      <c r="KZ148" s="43"/>
      <c r="LA148" s="9"/>
      <c r="LB148" s="43"/>
      <c r="LC148" s="9"/>
      <c r="LD148" s="43"/>
      <c r="LE148" s="9"/>
      <c r="LF148" s="43"/>
      <c r="LG148" s="9"/>
      <c r="LH148" s="43"/>
      <c r="LI148" s="9"/>
      <c r="LJ148" s="43"/>
      <c r="LK148" s="9"/>
      <c r="LL148" s="43"/>
      <c r="LM148" s="9"/>
      <c r="LN148" s="43"/>
      <c r="LO148" s="9"/>
      <c r="LP148" s="43"/>
      <c r="LQ148" s="9"/>
      <c r="LR148" s="43"/>
      <c r="LS148" s="9"/>
      <c r="LT148" s="43"/>
      <c r="LU148" s="9"/>
      <c r="LV148" s="43"/>
      <c r="LW148" s="9"/>
      <c r="LX148" s="43"/>
      <c r="LY148" s="9"/>
      <c r="LZ148" s="43"/>
      <c r="MA148" s="9"/>
      <c r="MB148" s="43"/>
      <c r="MC148" s="9"/>
      <c r="MD148" s="43"/>
      <c r="ME148" s="9"/>
      <c r="MF148" s="43"/>
      <c r="MG148" s="9"/>
      <c r="MH148" s="43"/>
      <c r="MI148" s="9"/>
      <c r="MJ148" s="43"/>
      <c r="MK148" s="9"/>
      <c r="ML148" s="43"/>
      <c r="MM148" s="9"/>
      <c r="MN148" s="43"/>
      <c r="MO148" s="9"/>
      <c r="MP148" s="43"/>
      <c r="MQ148" s="9"/>
      <c r="MR148" s="43"/>
      <c r="MS148" s="9"/>
      <c r="MT148" s="43"/>
      <c r="MU148" s="9"/>
    </row>
    <row r="149" spans="1:359">
      <c r="A149" s="32" t="s">
        <v>1399</v>
      </c>
      <c r="L149" s="43"/>
      <c r="M149" s="9"/>
      <c r="N149" s="43"/>
      <c r="O149" s="9"/>
      <c r="P149" s="43"/>
      <c r="R149" s="43"/>
      <c r="T149" s="43"/>
      <c r="V149" s="43"/>
      <c r="X149" s="43"/>
      <c r="Y149" s="9"/>
      <c r="Z149" s="43"/>
      <c r="AA149" s="9"/>
      <c r="AB149" s="43"/>
      <c r="AD149" s="43"/>
      <c r="AP149" s="43"/>
      <c r="AQ149" s="9"/>
      <c r="AR149" s="43"/>
      <c r="AS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43"/>
      <c r="DD149" s="43"/>
      <c r="DF149" s="43"/>
      <c r="DH149" s="43"/>
      <c r="DJ149" s="43"/>
      <c r="DL149" s="43"/>
      <c r="DP149" s="9"/>
      <c r="DQ149" s="9"/>
      <c r="EB149" s="43"/>
      <c r="EF149" s="43"/>
      <c r="EH149" s="43"/>
      <c r="EJ149" s="43"/>
      <c r="EP149" s="43"/>
      <c r="ER149" s="43"/>
      <c r="ET149" s="43"/>
      <c r="EV149" s="43"/>
      <c r="EX149" s="43"/>
      <c r="EZ149" s="43"/>
      <c r="FB149" s="43"/>
      <c r="FD149" s="43"/>
      <c r="FF149" s="9"/>
      <c r="FG149" s="9"/>
      <c r="FH149" s="9"/>
      <c r="FI149" s="9"/>
      <c r="FJ149" s="9"/>
      <c r="FK149" s="9"/>
      <c r="FL149" s="9"/>
      <c r="FM149" s="9"/>
      <c r="FN149" s="43"/>
      <c r="FP149" s="9"/>
      <c r="FQ149" s="9"/>
      <c r="FR149" s="9"/>
      <c r="FS149" s="9"/>
      <c r="FT149" s="9"/>
      <c r="FU149" s="9"/>
      <c r="FV149" s="43">
        <f>SUM(INDEX('egyeni-ranglista'!$1:$1048576,MATCH($A149,'egyeni-ranglista'!$A:$A,0),FV$279):INDEX('egyeni-ranglista'!$1:$1048576,MATCH($A149,'egyeni-ranglista'!$A:$A,0),FV$280))</f>
        <v>0</v>
      </c>
      <c r="FW149" s="9" t="s">
        <v>1390</v>
      </c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43"/>
      <c r="HG149" s="9"/>
      <c r="HH149" s="43"/>
      <c r="HI149" s="9"/>
      <c r="HJ149" s="43"/>
      <c r="HK149" s="9"/>
      <c r="HL149" s="43"/>
      <c r="HM149" s="9"/>
      <c r="HN149" s="43"/>
      <c r="HO149" s="9"/>
      <c r="HP149" s="43"/>
      <c r="HQ149" s="9"/>
      <c r="HR149" s="43"/>
      <c r="HS149" s="9"/>
      <c r="HT149" s="43"/>
      <c r="HU149" s="9"/>
      <c r="HV149" s="43"/>
      <c r="HW149" s="9"/>
      <c r="HX149" s="43"/>
      <c r="HY149" s="9"/>
      <c r="HZ149" s="43"/>
      <c r="IA149" s="9"/>
      <c r="IB149" s="43"/>
      <c r="IC149" s="9"/>
      <c r="ID149" s="43"/>
      <c r="IE149" s="9"/>
      <c r="IF149" s="43"/>
      <c r="IG149" s="9"/>
      <c r="IH149" s="43"/>
      <c r="II149" s="9"/>
      <c r="IJ149" s="43"/>
      <c r="IK149" s="9"/>
      <c r="IL149" s="43"/>
      <c r="IM149" s="9"/>
      <c r="IN149" s="43"/>
      <c r="IO149" s="9"/>
      <c r="IP149" s="43"/>
      <c r="IQ149" s="9"/>
      <c r="IR149" s="43"/>
      <c r="IS149" s="9"/>
      <c r="IT149" s="43"/>
      <c r="IU149" s="9"/>
      <c r="IV149" s="43"/>
      <c r="IW149" s="9"/>
      <c r="IX149" s="43"/>
      <c r="IY149" s="9"/>
      <c r="IZ149" s="43"/>
      <c r="JA149" s="9"/>
      <c r="JB149" s="43"/>
      <c r="JC149" s="9"/>
      <c r="JD149" s="43"/>
      <c r="JE149" s="9"/>
      <c r="JF149" s="43"/>
      <c r="JG149" s="9"/>
      <c r="JH149" s="43"/>
      <c r="JI149" s="9"/>
      <c r="JJ149" s="43"/>
      <c r="JK149" s="9"/>
      <c r="JL149" s="43"/>
      <c r="JM149" s="9"/>
      <c r="JN149" s="43"/>
      <c r="JO149" s="9"/>
      <c r="JP149" s="43"/>
      <c r="JQ149" s="9"/>
      <c r="JR149" s="43"/>
      <c r="JS149" s="9"/>
      <c r="JT149" s="43"/>
      <c r="JU149" s="9"/>
      <c r="JV149" s="43"/>
      <c r="JW149" s="9"/>
      <c r="JX149" s="43"/>
      <c r="JY149" s="9"/>
      <c r="JZ149" s="43"/>
      <c r="KA149" s="9"/>
      <c r="KB149" s="43"/>
      <c r="KC149" s="9"/>
      <c r="KD149" s="43"/>
      <c r="KE149" s="9"/>
      <c r="KF149" s="43"/>
      <c r="KG149" s="9"/>
      <c r="KH149" s="43"/>
      <c r="KI149" s="9"/>
      <c r="KJ149" s="43"/>
      <c r="KK149" s="9"/>
      <c r="KL149" s="43"/>
      <c r="KM149" s="9"/>
      <c r="KN149" s="43"/>
      <c r="KO149" s="9"/>
      <c r="KP149" s="43"/>
      <c r="KQ149" s="9"/>
      <c r="KR149" s="43"/>
      <c r="KS149" s="9"/>
      <c r="KT149" s="43"/>
      <c r="KU149" s="9"/>
      <c r="KV149" s="43"/>
      <c r="KW149" s="9"/>
      <c r="KX149" s="43"/>
      <c r="KY149" s="9"/>
      <c r="KZ149" s="43"/>
      <c r="LA149" s="9"/>
      <c r="LB149" s="43"/>
      <c r="LC149" s="9"/>
      <c r="LD149" s="43"/>
      <c r="LE149" s="9"/>
      <c r="LF149" s="43"/>
      <c r="LG149" s="9"/>
      <c r="LH149" s="43"/>
      <c r="LI149" s="9"/>
      <c r="LJ149" s="43"/>
      <c r="LK149" s="9"/>
      <c r="LL149" s="43"/>
      <c r="LM149" s="9"/>
      <c r="LN149" s="43"/>
      <c r="LO149" s="9"/>
      <c r="LP149" s="43"/>
      <c r="LQ149" s="9"/>
      <c r="LR149" s="43"/>
      <c r="LS149" s="9"/>
      <c r="LT149" s="43"/>
      <c r="LU149" s="9"/>
      <c r="LV149" s="43"/>
      <c r="LW149" s="9"/>
      <c r="LX149" s="43"/>
      <c r="LY149" s="9"/>
      <c r="LZ149" s="43"/>
      <c r="MA149" s="9"/>
      <c r="MB149" s="43"/>
      <c r="MC149" s="9"/>
      <c r="MD149" s="43"/>
      <c r="ME149" s="9"/>
      <c r="MF149" s="43"/>
      <c r="MG149" s="9"/>
      <c r="MH149" s="43"/>
      <c r="MI149" s="9"/>
      <c r="MJ149" s="43"/>
      <c r="MK149" s="9"/>
      <c r="ML149" s="43"/>
      <c r="MM149" s="9"/>
      <c r="MN149" s="43"/>
      <c r="MO149" s="9"/>
      <c r="MP149" s="43"/>
      <c r="MQ149" s="9"/>
      <c r="MR149" s="43"/>
      <c r="MS149" s="9"/>
      <c r="MT149" s="43"/>
      <c r="MU149" s="9"/>
    </row>
    <row r="150" spans="1:359">
      <c r="A150" s="32" t="s">
        <v>1474</v>
      </c>
      <c r="L150" s="43"/>
      <c r="M150" s="9"/>
      <c r="N150" s="43"/>
      <c r="O150" s="9"/>
      <c r="P150" s="43"/>
      <c r="R150" s="43"/>
      <c r="T150" s="43"/>
      <c r="V150" s="43"/>
      <c r="X150" s="43"/>
      <c r="Y150" s="9"/>
      <c r="Z150" s="43"/>
      <c r="AA150" s="9"/>
      <c r="AB150" s="43"/>
      <c r="AD150" s="43"/>
      <c r="AP150" s="43"/>
      <c r="AQ150" s="9"/>
      <c r="AR150" s="43"/>
      <c r="AS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43"/>
      <c r="DD150" s="43"/>
      <c r="DF150" s="43"/>
      <c r="DH150" s="43"/>
      <c r="DJ150" s="43"/>
      <c r="DL150" s="43"/>
      <c r="DP150" s="9"/>
      <c r="DQ150" s="9"/>
      <c r="EB150" s="43"/>
      <c r="EF150" s="43"/>
      <c r="EH150" s="43"/>
      <c r="EJ150" s="43"/>
      <c r="EP150" s="43"/>
      <c r="ER150" s="43"/>
      <c r="ET150" s="43"/>
      <c r="EV150" s="43"/>
      <c r="EX150" s="43"/>
      <c r="EZ150" s="43"/>
      <c r="FB150" s="43"/>
      <c r="FD150" s="43"/>
      <c r="FF150" s="9"/>
      <c r="FG150" s="9"/>
      <c r="FH150" s="9"/>
      <c r="FI150" s="9"/>
      <c r="FJ150" s="9"/>
      <c r="FK150" s="9"/>
      <c r="FL150" s="9"/>
      <c r="FM150" s="9"/>
      <c r="FN150" s="43"/>
      <c r="FP150" s="9"/>
      <c r="FQ150" s="9"/>
      <c r="FR150" s="9"/>
      <c r="FS150" s="9"/>
      <c r="FT150" s="9"/>
      <c r="FU150" s="9"/>
      <c r="FV150" s="43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43">
        <f>SUM(INDEX('egyeni-ranglista'!$1:$1048576,MATCH($A150,'egyeni-ranglista'!$A:$A,0),GJ$279):INDEX('egyeni-ranglista'!$1:$1048576,MATCH($A150,'egyeni-ranglista'!$A:$A,0),GJ$280))</f>
        <v>0</v>
      </c>
      <c r="GK150" s="9" t="s">
        <v>1330</v>
      </c>
      <c r="GL150" s="43"/>
      <c r="GM150" s="9"/>
      <c r="GN150" s="43"/>
      <c r="GO150" s="9"/>
      <c r="GP150" s="43"/>
      <c r="GQ150" s="9"/>
      <c r="GR150" s="43"/>
      <c r="GS150" s="9"/>
      <c r="GT150" s="43"/>
      <c r="GU150" s="9"/>
      <c r="GV150" s="43"/>
      <c r="GW150" s="9"/>
      <c r="GX150" s="43"/>
      <c r="GY150" s="9"/>
      <c r="GZ150" s="43"/>
      <c r="HA150" s="9"/>
      <c r="HB150" s="43"/>
      <c r="HC150" s="9"/>
      <c r="HD150" s="43"/>
      <c r="HE150" s="9"/>
      <c r="HF150" s="43"/>
      <c r="HG150" s="9"/>
      <c r="HH150" s="43"/>
      <c r="HI150" s="9"/>
      <c r="HJ150" s="43"/>
      <c r="HK150" s="9"/>
      <c r="HL150" s="43"/>
      <c r="HM150" s="9"/>
      <c r="HN150" s="43"/>
      <c r="HO150" s="9"/>
      <c r="HP150" s="43">
        <f>SUM(INDEX('egyeni-ranglista'!$1:$1048576,MATCH($A150,'egyeni-ranglista'!$A:$A,0),HP$279):INDEX('egyeni-ranglista'!$1:$1048576,MATCH($A150,'egyeni-ranglista'!$A:$A,0),HP$280))</f>
        <v>2.3490645246768729</v>
      </c>
      <c r="HQ150" s="9" t="s">
        <v>1330</v>
      </c>
      <c r="HR150" s="43"/>
      <c r="HS150" s="9"/>
      <c r="HT150" s="43"/>
      <c r="HU150" s="9"/>
      <c r="HV150" s="43"/>
      <c r="HW150" s="9"/>
      <c r="HX150" s="43"/>
      <c r="HY150" s="9"/>
      <c r="HZ150" s="43"/>
      <c r="IA150" s="9"/>
      <c r="IB150" s="43"/>
      <c r="IC150" s="9"/>
      <c r="ID150" s="43"/>
      <c r="IE150" s="9"/>
      <c r="IF150" s="43"/>
      <c r="IG150" s="9"/>
      <c r="IH150" s="43"/>
      <c r="II150" s="9"/>
      <c r="IJ150" s="43"/>
      <c r="IK150" s="9"/>
      <c r="IL150" s="43"/>
      <c r="IM150" s="9"/>
      <c r="IN150" s="43"/>
      <c r="IO150" s="9"/>
      <c r="IP150" s="43"/>
      <c r="IQ150" s="9"/>
      <c r="IR150" s="43"/>
      <c r="IS150" s="9"/>
      <c r="IT150" s="43"/>
      <c r="IU150" s="9"/>
      <c r="IV150" s="43"/>
      <c r="IW150" s="9"/>
      <c r="IX150" s="43"/>
      <c r="IY150" s="9"/>
      <c r="IZ150" s="43"/>
      <c r="JA150" s="9"/>
      <c r="JB150" s="43"/>
      <c r="JC150" s="9"/>
      <c r="JD150" s="43"/>
      <c r="JE150" s="9"/>
      <c r="JF150" s="43"/>
      <c r="JG150" s="9"/>
      <c r="JH150" s="43"/>
      <c r="JI150" s="9"/>
      <c r="JJ150" s="43"/>
      <c r="JK150" s="9"/>
      <c r="JL150" s="43"/>
      <c r="JM150" s="9"/>
      <c r="JN150" s="43">
        <f>SUM(INDEX('egyeni-ranglista'!$1:$1048576,MATCH($A150,'egyeni-ranglista'!$A:$A,0),JN$279):INDEX('egyeni-ranglista'!$1:$1048576,MATCH($A150,'egyeni-ranglista'!$A:$A,0),JN$280))</f>
        <v>11.746331563835737</v>
      </c>
      <c r="JO150" s="9" t="s">
        <v>1330</v>
      </c>
      <c r="JP150" s="43"/>
      <c r="JQ150" s="9"/>
      <c r="JR150" s="43">
        <f>SUM(INDEX('egyeni-ranglista'!$1:$1048576,MATCH($A150,'egyeni-ranglista'!$A:$A,0),JR$279):INDEX('egyeni-ranglista'!$1:$1048576,MATCH($A150,'egyeni-ranglista'!$A:$A,0),JR$280))</f>
        <v>11.746331563835737</v>
      </c>
      <c r="JS150" s="1" t="s">
        <v>1551</v>
      </c>
      <c r="JT150" s="43"/>
      <c r="JU150" s="9"/>
      <c r="JV150" s="43"/>
      <c r="JW150" s="9"/>
      <c r="JX150" s="43"/>
      <c r="JY150" s="9"/>
      <c r="JZ150" s="43"/>
      <c r="KA150" s="9"/>
      <c r="KB150" s="43"/>
      <c r="KC150" s="9"/>
      <c r="KD150" s="43"/>
      <c r="KE150" s="9"/>
      <c r="KF150" s="43"/>
      <c r="KG150" s="9"/>
      <c r="KH150" s="43"/>
      <c r="KI150" s="9"/>
      <c r="KJ150" s="43"/>
      <c r="KK150" s="9"/>
      <c r="KL150" s="43"/>
      <c r="KM150" s="9"/>
      <c r="KN150" s="43"/>
      <c r="KO150" s="9"/>
      <c r="KP150" s="43"/>
      <c r="KQ150" s="9"/>
      <c r="KR150" s="43">
        <f>SUM(INDEX('egyeni-ranglista'!$1:$1048576,MATCH($A150,'egyeni-ranglista'!$A:$A,0),KR$279):INDEX('egyeni-ranglista'!$1:$1048576,MATCH($A150,'egyeni-ranglista'!$A:$A,0),KR$280))</f>
        <v>10.018366649637981</v>
      </c>
      <c r="KS150" s="9" t="s">
        <v>1330</v>
      </c>
      <c r="KT150" s="43"/>
      <c r="KU150" s="9"/>
      <c r="KV150" s="43"/>
      <c r="KW150" s="9"/>
      <c r="KX150" s="43"/>
      <c r="KY150" s="9"/>
      <c r="KZ150" s="43"/>
      <c r="LA150" s="9"/>
      <c r="LB150" s="43"/>
      <c r="LC150" s="9"/>
      <c r="LD150" s="43"/>
      <c r="LE150" s="9"/>
      <c r="LF150" s="43"/>
      <c r="LG150" s="9"/>
      <c r="LH150" s="43"/>
      <c r="LI150" s="9"/>
      <c r="LJ150" s="43"/>
      <c r="LK150" s="9"/>
      <c r="LL150" s="43"/>
      <c r="LM150" s="9"/>
      <c r="LN150" s="43"/>
      <c r="LO150" s="9"/>
      <c r="LP150" s="43"/>
      <c r="LQ150" s="9"/>
      <c r="LR150" s="43"/>
      <c r="LS150" s="9"/>
      <c r="LT150" s="43"/>
      <c r="LU150" s="9"/>
      <c r="LV150" s="43"/>
      <c r="LW150" s="9"/>
      <c r="LX150" s="43"/>
      <c r="LY150" s="9"/>
      <c r="LZ150" s="43"/>
      <c r="MA150" s="9"/>
      <c r="MB150" s="43"/>
      <c r="MC150" s="9"/>
      <c r="MD150" s="43"/>
      <c r="ME150" s="9"/>
      <c r="MF150" s="43"/>
      <c r="MG150" s="9"/>
      <c r="MH150" s="43"/>
      <c r="MI150" s="9"/>
      <c r="MJ150" s="43"/>
      <c r="MK150" s="9"/>
      <c r="ML150" s="43"/>
      <c r="MM150" s="9"/>
      <c r="MN150" s="43"/>
      <c r="MO150" s="9"/>
      <c r="MP150" s="43"/>
      <c r="MQ150" s="9"/>
      <c r="MR150" s="43"/>
      <c r="MS150" s="9"/>
      <c r="MT150" s="43"/>
      <c r="MU150" s="9"/>
    </row>
    <row r="151" spans="1:359">
      <c r="A151" s="32" t="s">
        <v>38</v>
      </c>
      <c r="C151" s="9"/>
      <c r="F151" s="43" t="s">
        <v>206</v>
      </c>
      <c r="H151" s="43" t="s">
        <v>206</v>
      </c>
      <c r="J151" s="43" t="s">
        <v>206</v>
      </c>
      <c r="L151" s="43"/>
      <c r="M151" s="9"/>
      <c r="N151" s="43" t="s">
        <v>206</v>
      </c>
      <c r="P151" s="43" t="s">
        <v>206</v>
      </c>
      <c r="R151" s="43" t="s">
        <v>206</v>
      </c>
      <c r="T151" s="43" t="s">
        <v>206</v>
      </c>
      <c r="V151" s="43"/>
      <c r="W151" s="9"/>
      <c r="X151" s="43"/>
      <c r="Y151" s="9"/>
      <c r="Z151" s="43"/>
      <c r="AA151" s="9"/>
      <c r="AB151" s="43">
        <v>0</v>
      </c>
      <c r="AC151" s="1" t="s">
        <v>152</v>
      </c>
      <c r="AD151" s="43" t="s">
        <v>206</v>
      </c>
      <c r="AP151" s="43">
        <f>SUM(INDEX('egyeni-ranglista'!$1:$1048576,MATCH($A151,'egyeni-ranglista'!$A:$A,0),AP$279):INDEX('egyeni-ranglista'!$1:$1048576,MATCH($A151,'egyeni-ranglista'!$A:$A,0),AP$280))</f>
        <v>0</v>
      </c>
      <c r="AQ151" s="1" t="s">
        <v>152</v>
      </c>
      <c r="AR151" s="43"/>
      <c r="AS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43"/>
      <c r="DD151" s="43"/>
      <c r="DF151" s="43"/>
      <c r="DH151" s="43"/>
      <c r="DJ151" s="43"/>
      <c r="DL151" s="43"/>
      <c r="DP151" s="9"/>
      <c r="DQ151" s="9"/>
      <c r="EB151" s="43"/>
      <c r="EF151" s="43"/>
      <c r="EG151" s="242"/>
      <c r="EH151" s="43"/>
      <c r="EI151" s="242"/>
      <c r="EJ151" s="43"/>
      <c r="EK151" s="242"/>
      <c r="EP151" s="43"/>
      <c r="EQ151" s="242"/>
      <c r="ER151" s="43"/>
      <c r="ES151" s="242"/>
      <c r="ET151" s="43"/>
      <c r="EV151" s="43"/>
      <c r="EX151" s="43"/>
      <c r="EZ151" s="43"/>
      <c r="FB151" s="43"/>
      <c r="FD151" s="43"/>
      <c r="FE151" s="242"/>
      <c r="FF151" s="9"/>
      <c r="FG151" s="9"/>
      <c r="FH151" s="9"/>
      <c r="FI151" s="9"/>
      <c r="FJ151" s="9"/>
      <c r="FK151" s="9"/>
      <c r="FL151" s="9"/>
      <c r="FM151" s="9"/>
      <c r="FN151" s="43"/>
      <c r="FO151" s="242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43"/>
      <c r="HG151" s="9"/>
      <c r="HH151" s="43"/>
      <c r="HI151" s="9"/>
      <c r="HJ151" s="43"/>
      <c r="HK151" s="9"/>
      <c r="HL151" s="43"/>
      <c r="HM151" s="9"/>
      <c r="HN151" s="43"/>
      <c r="HO151" s="9"/>
      <c r="HP151" s="43"/>
      <c r="HQ151" s="9"/>
      <c r="HR151" s="43"/>
      <c r="HS151" s="9"/>
      <c r="HT151" s="43"/>
      <c r="HU151" s="9"/>
      <c r="HV151" s="43"/>
      <c r="HW151" s="9"/>
      <c r="HX151" s="43"/>
      <c r="HY151" s="9"/>
      <c r="HZ151" s="43"/>
      <c r="IA151" s="9"/>
      <c r="IB151" s="43"/>
      <c r="IC151" s="9"/>
      <c r="ID151" s="43"/>
      <c r="IE151" s="9"/>
      <c r="IF151" s="43"/>
      <c r="IG151" s="9"/>
      <c r="IH151" s="43"/>
      <c r="II151" s="9"/>
      <c r="IJ151" s="43"/>
      <c r="IK151" s="9"/>
      <c r="IL151" s="43"/>
      <c r="IM151" s="9"/>
      <c r="IN151" s="43"/>
      <c r="IO151" s="9"/>
      <c r="IP151" s="43"/>
      <c r="IQ151" s="9"/>
      <c r="IR151" s="43"/>
      <c r="IS151" s="9"/>
      <c r="IT151" s="43"/>
      <c r="IU151" s="9"/>
      <c r="IV151" s="43"/>
      <c r="IW151" s="9"/>
      <c r="IX151" s="43"/>
      <c r="IY151" s="9"/>
      <c r="IZ151" s="43"/>
      <c r="JA151" s="9"/>
      <c r="JB151" s="43"/>
      <c r="JC151" s="9"/>
      <c r="JD151" s="43"/>
      <c r="JE151" s="9"/>
      <c r="JF151" s="43"/>
      <c r="JG151" s="9"/>
      <c r="JH151" s="43"/>
      <c r="JI151" s="9"/>
      <c r="JJ151" s="43"/>
      <c r="JK151" s="9"/>
      <c r="JL151" s="43"/>
      <c r="JM151" s="9"/>
      <c r="JN151" s="43"/>
      <c r="JO151" s="9"/>
      <c r="JP151" s="43"/>
      <c r="JQ151" s="9"/>
      <c r="JR151" s="43"/>
      <c r="JS151" s="9"/>
      <c r="JT151" s="43"/>
      <c r="JU151" s="9"/>
      <c r="JV151" s="43"/>
      <c r="JW151" s="9"/>
      <c r="JX151" s="43"/>
      <c r="JY151" s="9"/>
      <c r="JZ151" s="43"/>
      <c r="KA151" s="9"/>
      <c r="KB151" s="43"/>
      <c r="KC151" s="9"/>
      <c r="KD151" s="43"/>
      <c r="KE151" s="9"/>
      <c r="KF151" s="43"/>
      <c r="KG151" s="9"/>
      <c r="KH151" s="43"/>
      <c r="KI151" s="9"/>
      <c r="KJ151" s="43"/>
      <c r="KK151" s="9"/>
      <c r="KL151" s="43"/>
      <c r="KM151" s="9"/>
      <c r="KN151" s="43"/>
      <c r="KO151" s="9"/>
      <c r="KP151" s="43"/>
      <c r="KQ151" s="9"/>
      <c r="KR151" s="43"/>
      <c r="KS151" s="9"/>
      <c r="KT151" s="43"/>
      <c r="KU151" s="9"/>
      <c r="KV151" s="43"/>
      <c r="KW151" s="9"/>
      <c r="KX151" s="43"/>
      <c r="KY151" s="9"/>
      <c r="KZ151" s="43"/>
      <c r="LA151" s="9"/>
      <c r="LB151" s="43"/>
      <c r="LC151" s="9"/>
      <c r="LD151" s="43"/>
      <c r="LE151" s="9"/>
      <c r="LF151" s="43"/>
      <c r="LG151" s="9"/>
      <c r="LH151" s="43"/>
      <c r="LI151" s="9"/>
      <c r="LJ151" s="43"/>
      <c r="LK151" s="9"/>
      <c r="LL151" s="43"/>
      <c r="LM151" s="9"/>
      <c r="LN151" s="43"/>
      <c r="LO151" s="9"/>
      <c r="LP151" s="43"/>
      <c r="LQ151" s="9"/>
      <c r="LR151" s="43"/>
      <c r="LS151" s="9"/>
      <c r="LT151" s="43"/>
      <c r="LU151" s="9"/>
      <c r="LV151" s="43"/>
      <c r="LW151" s="9"/>
      <c r="LX151" s="43"/>
      <c r="LY151" s="9"/>
      <c r="LZ151" s="43"/>
      <c r="MA151" s="9"/>
      <c r="MB151" s="43"/>
      <c r="MC151" s="9"/>
      <c r="MD151" s="43"/>
      <c r="ME151" s="9"/>
      <c r="MF151" s="43"/>
      <c r="MG151" s="9"/>
      <c r="MH151" s="43"/>
      <c r="MI151" s="9"/>
      <c r="MJ151" s="43"/>
      <c r="MK151" s="9"/>
      <c r="ML151" s="43"/>
      <c r="MM151" s="9"/>
      <c r="MN151" s="43"/>
      <c r="MO151" s="9"/>
      <c r="MP151" s="43"/>
      <c r="MQ151" s="9"/>
      <c r="MR151" s="43"/>
      <c r="MS151" s="9"/>
      <c r="MT151" s="43"/>
      <c r="MU151" s="9"/>
    </row>
    <row r="152" spans="1:359">
      <c r="A152" s="32" t="s">
        <v>132</v>
      </c>
      <c r="C152" s="9"/>
      <c r="F152" s="43" t="s">
        <v>206</v>
      </c>
      <c r="G152" s="9"/>
      <c r="H152" s="43" t="s">
        <v>206</v>
      </c>
      <c r="I152" s="9"/>
      <c r="J152" s="43" t="s">
        <v>206</v>
      </c>
      <c r="K152" s="9"/>
      <c r="L152" s="43"/>
      <c r="M152" s="9"/>
      <c r="N152" s="43">
        <v>10</v>
      </c>
      <c r="O152" s="55" t="s">
        <v>125</v>
      </c>
      <c r="P152" s="43" t="s">
        <v>206</v>
      </c>
      <c r="R152" s="43">
        <v>10.479909771066627</v>
      </c>
      <c r="S152" s="55" t="s">
        <v>125</v>
      </c>
      <c r="T152" s="43" t="s">
        <v>206</v>
      </c>
      <c r="V152" s="43"/>
      <c r="W152" s="9"/>
      <c r="X152" s="43"/>
      <c r="Y152" s="9"/>
      <c r="Z152" s="43"/>
      <c r="AA152" s="9"/>
      <c r="AB152" s="43" t="s">
        <v>206</v>
      </c>
      <c r="AD152" s="43" t="s">
        <v>206</v>
      </c>
      <c r="AR152" s="9"/>
      <c r="AS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43">
        <f>SUM(INDEX('egyeni-ranglista'!$1:$1048576,MATCH($A152,'egyeni-ranglista'!$A:$A,0),CZ$279):INDEX('egyeni-ranglista'!$1:$1048576,MATCH($A152,'egyeni-ranglista'!$A:$A,0),CZ$280))</f>
        <v>0</v>
      </c>
      <c r="DA152" s="9" t="s">
        <v>813</v>
      </c>
      <c r="DB152" s="43"/>
      <c r="DD152" s="43"/>
      <c r="DF152" s="43">
        <f>SUM(INDEX('egyeni-ranglista'!$1:$1048576,MATCH($A152,'egyeni-ranglista'!$A:$A,0),DF$279):INDEX('egyeni-ranglista'!$1:$1048576,MATCH($A152,'egyeni-ranglista'!$A:$A,0),DF$280))</f>
        <v>0</v>
      </c>
      <c r="DG152" s="9" t="s">
        <v>813</v>
      </c>
      <c r="DH152" s="43"/>
      <c r="DJ152" s="43"/>
      <c r="DL152" s="43"/>
      <c r="DP152" s="9"/>
      <c r="DQ152" s="9"/>
      <c r="EB152" s="43"/>
      <c r="EF152" s="43"/>
      <c r="EH152" s="43"/>
      <c r="EJ152" s="43"/>
      <c r="EP152" s="43"/>
      <c r="ER152" s="43"/>
      <c r="ET152" s="43"/>
      <c r="EV152" s="43"/>
      <c r="EX152" s="43"/>
      <c r="EZ152" s="43"/>
      <c r="FB152" s="43"/>
      <c r="FD152" s="43"/>
      <c r="FF152" s="9"/>
      <c r="FG152" s="9"/>
      <c r="FH152" s="9"/>
      <c r="FI152" s="9"/>
      <c r="FJ152" s="9"/>
      <c r="FK152" s="9"/>
      <c r="FL152" s="9"/>
      <c r="FM152" s="9"/>
      <c r="FN152" s="43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43"/>
      <c r="HG152" s="9"/>
      <c r="HH152" s="43"/>
      <c r="HI152" s="9"/>
      <c r="HJ152" s="43"/>
      <c r="HK152" s="9"/>
      <c r="HL152" s="43"/>
      <c r="HM152" s="9"/>
      <c r="HN152" s="43"/>
      <c r="HO152" s="9"/>
      <c r="HP152" s="43"/>
      <c r="HQ152" s="9"/>
      <c r="HR152" s="43"/>
      <c r="HS152" s="9"/>
      <c r="HT152" s="43"/>
      <c r="HU152" s="9"/>
      <c r="HV152" s="43"/>
      <c r="HW152" s="9"/>
      <c r="HX152" s="43"/>
      <c r="HY152" s="9"/>
      <c r="HZ152" s="43"/>
      <c r="IA152" s="9"/>
      <c r="IB152" s="43"/>
      <c r="IC152" s="9"/>
      <c r="ID152" s="43"/>
      <c r="IE152" s="9"/>
      <c r="IF152" s="43"/>
      <c r="IG152" s="9"/>
      <c r="IH152" s="43"/>
      <c r="II152" s="9"/>
      <c r="IJ152" s="43"/>
      <c r="IK152" s="9"/>
      <c r="IL152" s="43"/>
      <c r="IM152" s="9"/>
      <c r="IN152" s="43"/>
      <c r="IO152" s="9"/>
      <c r="IP152" s="43"/>
      <c r="IQ152" s="9"/>
      <c r="IR152" s="43"/>
      <c r="IS152" s="9"/>
      <c r="IT152" s="43"/>
      <c r="IU152" s="9"/>
      <c r="IV152" s="43"/>
      <c r="IW152" s="9"/>
      <c r="IX152" s="43"/>
      <c r="IY152" s="9"/>
      <c r="IZ152" s="43"/>
      <c r="JA152" s="9"/>
      <c r="JB152" s="43"/>
      <c r="JC152" s="9"/>
      <c r="JD152" s="43"/>
      <c r="JE152" s="9"/>
      <c r="JF152" s="43"/>
      <c r="JG152" s="9"/>
      <c r="JH152" s="43"/>
      <c r="JI152" s="9"/>
      <c r="JJ152" s="43"/>
      <c r="JK152" s="9"/>
      <c r="JL152" s="43"/>
      <c r="JM152" s="9"/>
      <c r="JN152" s="43"/>
      <c r="JO152" s="9"/>
      <c r="JP152" s="43"/>
      <c r="JQ152" s="9"/>
      <c r="JR152" s="43"/>
      <c r="JS152" s="9"/>
      <c r="JT152" s="43"/>
      <c r="JU152" s="9"/>
      <c r="JV152" s="43"/>
      <c r="JW152" s="9"/>
      <c r="JX152" s="43"/>
      <c r="JY152" s="9"/>
      <c r="JZ152" s="43"/>
      <c r="KA152" s="9"/>
      <c r="KB152" s="43"/>
      <c r="KC152" s="9"/>
      <c r="KD152" s="43"/>
      <c r="KE152" s="9"/>
      <c r="KF152" s="43"/>
      <c r="KG152" s="9"/>
      <c r="KH152" s="43"/>
      <c r="KI152" s="9"/>
      <c r="KJ152" s="43"/>
      <c r="KK152" s="9"/>
      <c r="KL152" s="43"/>
      <c r="KM152" s="9"/>
      <c r="KN152" s="43"/>
      <c r="KO152" s="9"/>
      <c r="KP152" s="43"/>
      <c r="KQ152" s="9"/>
      <c r="KR152" s="43"/>
      <c r="KS152" s="9"/>
      <c r="KT152" s="43"/>
      <c r="KU152" s="9"/>
      <c r="KV152" s="43"/>
      <c r="KW152" s="9"/>
      <c r="KX152" s="43"/>
      <c r="KY152" s="9"/>
      <c r="KZ152" s="43"/>
      <c r="LA152" s="9"/>
      <c r="LB152" s="43"/>
      <c r="LC152" s="9"/>
      <c r="LD152" s="43"/>
      <c r="LE152" s="9"/>
      <c r="LF152" s="43"/>
      <c r="LG152" s="9"/>
      <c r="LH152" s="43"/>
      <c r="LI152" s="9"/>
      <c r="LJ152" s="43"/>
      <c r="LK152" s="9"/>
      <c r="LL152" s="43"/>
      <c r="LM152" s="9"/>
      <c r="LN152" s="43"/>
      <c r="LO152" s="9"/>
      <c r="LP152" s="43"/>
      <c r="LQ152" s="9"/>
      <c r="LR152" s="43"/>
      <c r="LS152" s="9"/>
      <c r="LT152" s="43"/>
      <c r="LU152" s="9"/>
      <c r="LV152" s="43"/>
      <c r="LW152" s="9"/>
      <c r="LX152" s="43"/>
      <c r="LY152" s="9"/>
      <c r="LZ152" s="43"/>
      <c r="MA152" s="9"/>
      <c r="MB152" s="43"/>
      <c r="MC152" s="9"/>
      <c r="MD152" s="43"/>
      <c r="ME152" s="9"/>
      <c r="MF152" s="43"/>
      <c r="MG152" s="9"/>
      <c r="MH152" s="43"/>
      <c r="MI152" s="9"/>
      <c r="MJ152" s="43"/>
      <c r="MK152" s="9"/>
      <c r="ML152" s="43"/>
      <c r="MM152" s="9"/>
      <c r="MN152" s="43"/>
      <c r="MO152" s="9"/>
      <c r="MP152" s="43"/>
      <c r="MQ152" s="9"/>
      <c r="MR152" s="43"/>
      <c r="MS152" s="9"/>
      <c r="MT152" s="43"/>
      <c r="MU152" s="9"/>
    </row>
    <row r="153" spans="1:359">
      <c r="A153" s="32" t="s">
        <v>39</v>
      </c>
      <c r="C153" s="9"/>
      <c r="F153" s="43" t="s">
        <v>206</v>
      </c>
      <c r="H153" s="43" t="s">
        <v>206</v>
      </c>
      <c r="J153" s="43" t="s">
        <v>206</v>
      </c>
      <c r="L153" s="43"/>
      <c r="M153" s="9"/>
      <c r="N153" s="43" t="s">
        <v>206</v>
      </c>
      <c r="P153" s="43" t="s">
        <v>206</v>
      </c>
      <c r="R153" s="43" t="s">
        <v>206</v>
      </c>
      <c r="T153" s="43" t="s">
        <v>206</v>
      </c>
      <c r="V153" s="43"/>
      <c r="W153" s="9"/>
      <c r="X153" s="43"/>
      <c r="Y153" s="9"/>
      <c r="Z153" s="43"/>
      <c r="AA153" s="9"/>
      <c r="AB153" s="43">
        <v>0</v>
      </c>
      <c r="AC153" s="1" t="s">
        <v>152</v>
      </c>
      <c r="AD153" s="43" t="s">
        <v>206</v>
      </c>
      <c r="AP153" s="43">
        <f>SUM(INDEX('egyeni-ranglista'!$1:$1048576,MATCH($A153,'egyeni-ranglista'!$A:$A,0),AP$279):INDEX('egyeni-ranglista'!$1:$1048576,MATCH($A153,'egyeni-ranglista'!$A:$A,0),AP$280))</f>
        <v>0</v>
      </c>
      <c r="AQ153" s="1" t="s">
        <v>152</v>
      </c>
      <c r="AR153" s="43"/>
      <c r="AS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43"/>
      <c r="DD153" s="43"/>
      <c r="DF153" s="43"/>
      <c r="DH153" s="43"/>
      <c r="DJ153" s="43"/>
      <c r="DL153" s="43"/>
      <c r="DP153" s="9"/>
      <c r="DQ153" s="9"/>
      <c r="EB153" s="43"/>
      <c r="EF153" s="43"/>
      <c r="EH153" s="43"/>
      <c r="EJ153" s="43"/>
      <c r="EP153" s="43"/>
      <c r="ER153" s="43"/>
      <c r="ET153" s="43"/>
      <c r="EV153" s="43"/>
      <c r="EX153" s="43"/>
      <c r="EZ153" s="43"/>
      <c r="FB153" s="43"/>
      <c r="FD153" s="43"/>
      <c r="FF153" s="9"/>
      <c r="FG153" s="9"/>
      <c r="FH153" s="9"/>
      <c r="FI153" s="9"/>
      <c r="FJ153" s="9"/>
      <c r="FK153" s="9"/>
      <c r="FL153" s="9"/>
      <c r="FM153" s="9"/>
      <c r="FN153" s="43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43"/>
      <c r="HG153" s="9"/>
      <c r="HH153" s="43"/>
      <c r="HI153" s="9"/>
      <c r="HJ153" s="43"/>
      <c r="HK153" s="9"/>
      <c r="HL153" s="43"/>
      <c r="HM153" s="9"/>
      <c r="HN153" s="43"/>
      <c r="HO153" s="9"/>
      <c r="HP153" s="43"/>
      <c r="HQ153" s="9"/>
      <c r="HR153" s="43"/>
      <c r="HS153" s="9"/>
      <c r="HT153" s="43"/>
      <c r="HU153" s="9"/>
      <c r="HV153" s="43"/>
      <c r="HW153" s="9"/>
      <c r="HX153" s="43"/>
      <c r="HY153" s="9"/>
      <c r="HZ153" s="43"/>
      <c r="IA153" s="9"/>
      <c r="IB153" s="43"/>
      <c r="IC153" s="9"/>
      <c r="ID153" s="43"/>
      <c r="IE153" s="9"/>
      <c r="IF153" s="43"/>
      <c r="IG153" s="9"/>
      <c r="IH153" s="43"/>
      <c r="II153" s="9"/>
      <c r="IJ153" s="43"/>
      <c r="IK153" s="9"/>
      <c r="IL153" s="43"/>
      <c r="IM153" s="9"/>
      <c r="IN153" s="43"/>
      <c r="IO153" s="9"/>
      <c r="IP153" s="43"/>
      <c r="IQ153" s="9"/>
      <c r="IR153" s="43"/>
      <c r="IS153" s="9"/>
      <c r="IT153" s="43"/>
      <c r="IU153" s="9"/>
      <c r="IV153" s="43"/>
      <c r="IW153" s="9"/>
      <c r="IX153" s="43"/>
      <c r="IY153" s="9"/>
      <c r="IZ153" s="43"/>
      <c r="JA153" s="9"/>
      <c r="JB153" s="43"/>
      <c r="JC153" s="9"/>
      <c r="JD153" s="43"/>
      <c r="JE153" s="9"/>
      <c r="JF153" s="43"/>
      <c r="JG153" s="9"/>
      <c r="JH153" s="43"/>
      <c r="JI153" s="9"/>
      <c r="JJ153" s="43"/>
      <c r="JK153" s="9"/>
      <c r="JL153" s="43"/>
      <c r="JM153" s="9"/>
      <c r="JN153" s="43"/>
      <c r="JO153" s="9"/>
      <c r="JP153" s="43"/>
      <c r="JQ153" s="9"/>
      <c r="JR153" s="43"/>
      <c r="JS153" s="9"/>
      <c r="JT153" s="43"/>
      <c r="JU153" s="9"/>
      <c r="JV153" s="43"/>
      <c r="JW153" s="9"/>
      <c r="JX153" s="43"/>
      <c r="JY153" s="9"/>
      <c r="JZ153" s="43"/>
      <c r="KA153" s="9"/>
      <c r="KB153" s="43"/>
      <c r="KC153" s="9"/>
      <c r="KD153" s="43"/>
      <c r="KE153" s="9"/>
      <c r="KF153" s="43"/>
      <c r="KG153" s="9"/>
      <c r="KH153" s="43"/>
      <c r="KI153" s="9"/>
      <c r="KJ153" s="43"/>
      <c r="KK153" s="9"/>
      <c r="KL153" s="43"/>
      <c r="KM153" s="9"/>
      <c r="KN153" s="43"/>
      <c r="KO153" s="9"/>
      <c r="KP153" s="43"/>
      <c r="KQ153" s="9"/>
      <c r="KR153" s="43"/>
      <c r="KS153" s="9"/>
      <c r="KT153" s="43"/>
      <c r="KU153" s="9"/>
      <c r="KV153" s="43"/>
      <c r="KW153" s="9"/>
      <c r="KX153" s="43"/>
      <c r="KY153" s="9"/>
      <c r="KZ153" s="43"/>
      <c r="LA153" s="9"/>
      <c r="LB153" s="43"/>
      <c r="LC153" s="9"/>
      <c r="LD153" s="43"/>
      <c r="LE153" s="9"/>
      <c r="LF153" s="43"/>
      <c r="LG153" s="9"/>
      <c r="LH153" s="43"/>
      <c r="LI153" s="9"/>
      <c r="LJ153" s="43"/>
      <c r="LK153" s="9"/>
      <c r="LL153" s="43"/>
      <c r="LM153" s="9"/>
      <c r="LN153" s="43"/>
      <c r="LO153" s="9"/>
      <c r="LP153" s="43"/>
      <c r="LQ153" s="9"/>
      <c r="LR153" s="43"/>
      <c r="LS153" s="9"/>
      <c r="LT153" s="43"/>
      <c r="LU153" s="9"/>
      <c r="LV153" s="43"/>
      <c r="LW153" s="9"/>
      <c r="LX153" s="43"/>
      <c r="LY153" s="9"/>
      <c r="LZ153" s="43"/>
      <c r="MA153" s="9"/>
      <c r="MB153" s="43"/>
      <c r="MC153" s="9"/>
      <c r="MD153" s="43"/>
      <c r="ME153" s="9"/>
      <c r="MF153" s="43"/>
      <c r="MG153" s="9"/>
      <c r="MH153" s="43"/>
      <c r="MI153" s="9"/>
      <c r="MJ153" s="43"/>
      <c r="MK153" s="9"/>
      <c r="ML153" s="43"/>
      <c r="MM153" s="9"/>
      <c r="MN153" s="43"/>
      <c r="MO153" s="9"/>
      <c r="MP153" s="43"/>
      <c r="MQ153" s="9"/>
      <c r="MR153" s="43"/>
      <c r="MS153" s="9"/>
      <c r="MT153" s="43"/>
      <c r="MU153" s="9"/>
    </row>
    <row r="154" spans="1:359">
      <c r="A154" s="32" t="s">
        <v>701</v>
      </c>
      <c r="L154" s="43"/>
      <c r="M154" s="9"/>
      <c r="N154" s="43"/>
      <c r="O154" s="9"/>
      <c r="P154" s="43"/>
      <c r="R154" s="43"/>
      <c r="T154" s="43"/>
      <c r="V154" s="43"/>
      <c r="X154" s="43"/>
      <c r="Y154" s="9"/>
      <c r="Z154" s="43"/>
      <c r="AA154" s="9"/>
      <c r="AB154" s="43"/>
      <c r="AD154" s="43"/>
      <c r="AP154" s="43"/>
      <c r="AQ154" s="9"/>
      <c r="AR154" s="43"/>
      <c r="AS154" s="9"/>
      <c r="BV154" s="43">
        <f>SUM(INDEX('egyeni-ranglista'!$1:$1048576,MATCH($A154,'egyeni-ranglista'!$A:$A,0),BV$279):INDEX('egyeni-ranglista'!$1:$1048576,MATCH($A154,'egyeni-ranglista'!$A:$A,0),BV$280))</f>
        <v>0</v>
      </c>
      <c r="BW154" s="1" t="s">
        <v>699</v>
      </c>
      <c r="BX154" s="43"/>
      <c r="BY154" s="9"/>
      <c r="BZ154" s="43"/>
      <c r="CA154" s="9"/>
      <c r="CB154" s="43"/>
      <c r="CC154" s="9"/>
      <c r="CD154" s="43"/>
      <c r="CE154" s="9"/>
      <c r="CF154" s="43"/>
      <c r="CG154" s="9"/>
      <c r="CH154" s="43"/>
      <c r="CI154" s="9"/>
      <c r="CJ154" s="43"/>
      <c r="CK154" s="9"/>
      <c r="CL154" s="43"/>
      <c r="CM154" s="9"/>
      <c r="CN154" s="43"/>
      <c r="CO154" s="9"/>
      <c r="CP154" s="43"/>
      <c r="CQ154" s="9"/>
      <c r="CR154" s="43"/>
      <c r="CS154" s="9"/>
      <c r="CT154" s="43"/>
      <c r="CU154" s="9"/>
      <c r="CV154" s="43"/>
      <c r="CW154" s="9"/>
      <c r="CX154" s="43"/>
      <c r="CY154" s="9"/>
      <c r="CZ154" s="43"/>
      <c r="DA154" s="9"/>
      <c r="DB154" s="43"/>
      <c r="DD154" s="43"/>
      <c r="DF154" s="43"/>
      <c r="DH154" s="43"/>
      <c r="DJ154" s="43"/>
      <c r="DL154" s="43"/>
      <c r="EB154" s="43"/>
      <c r="EF154" s="43"/>
      <c r="EH154" s="43"/>
      <c r="EJ154" s="43"/>
      <c r="EP154" s="43"/>
      <c r="ER154" s="43"/>
      <c r="ET154" s="43"/>
      <c r="EV154" s="43"/>
      <c r="EX154" s="43"/>
      <c r="EZ154" s="43"/>
      <c r="FB154" s="43"/>
      <c r="FD154" s="43"/>
      <c r="FF154" s="43"/>
      <c r="FG154" s="9"/>
      <c r="FH154" s="43"/>
      <c r="FI154" s="9"/>
      <c r="FJ154" s="43"/>
      <c r="FK154" s="9"/>
      <c r="FL154" s="43"/>
      <c r="FM154" s="9"/>
      <c r="FN154" s="43"/>
      <c r="FP154" s="43"/>
      <c r="FQ154" s="9"/>
      <c r="FR154" s="43"/>
      <c r="FS154" s="9"/>
      <c r="FT154" s="43"/>
      <c r="FU154" s="9"/>
      <c r="FV154" s="43"/>
      <c r="FW154" s="9"/>
      <c r="FX154" s="43"/>
      <c r="FY154" s="9"/>
      <c r="FZ154" s="43"/>
      <c r="GA154" s="9"/>
      <c r="GB154" s="43"/>
      <c r="GC154" s="9"/>
      <c r="GD154" s="43"/>
      <c r="GE154" s="9"/>
      <c r="GF154" s="43"/>
      <c r="GG154" s="9"/>
      <c r="GH154" s="43"/>
      <c r="GI154" s="9"/>
      <c r="GJ154" s="43"/>
      <c r="GK154" s="9"/>
      <c r="GL154" s="43"/>
      <c r="GM154" s="9"/>
      <c r="GN154" s="43"/>
      <c r="GO154" s="9"/>
      <c r="GP154" s="43"/>
      <c r="GQ154" s="9"/>
      <c r="GR154" s="43"/>
      <c r="GS154" s="9"/>
      <c r="GT154" s="43"/>
      <c r="GU154" s="9"/>
      <c r="GV154" s="43"/>
      <c r="GW154" s="9"/>
      <c r="GX154" s="43"/>
      <c r="GY154" s="9"/>
      <c r="GZ154" s="43"/>
      <c r="HA154" s="9"/>
      <c r="HB154" s="43"/>
      <c r="HC154" s="9"/>
      <c r="HD154" s="43"/>
      <c r="HE154" s="9"/>
      <c r="HF154" s="43"/>
      <c r="HG154" s="9"/>
      <c r="HH154" s="43"/>
      <c r="HI154" s="9"/>
      <c r="HJ154" s="43"/>
      <c r="HK154" s="9"/>
      <c r="HL154" s="43"/>
      <c r="HM154" s="9"/>
      <c r="HN154" s="43"/>
      <c r="HO154" s="9"/>
      <c r="HP154" s="43"/>
      <c r="HQ154" s="9"/>
      <c r="HR154" s="43"/>
      <c r="HS154" s="9"/>
      <c r="HT154" s="43"/>
      <c r="HU154" s="9"/>
      <c r="HV154" s="43"/>
      <c r="HW154" s="9"/>
      <c r="HX154" s="43"/>
      <c r="HY154" s="9"/>
      <c r="HZ154" s="43"/>
      <c r="IA154" s="9"/>
      <c r="IB154" s="43"/>
      <c r="IC154" s="9"/>
      <c r="ID154" s="43"/>
      <c r="IE154" s="9"/>
      <c r="IF154" s="43"/>
      <c r="IG154" s="9"/>
      <c r="IH154" s="43"/>
      <c r="II154" s="9"/>
      <c r="IJ154" s="43"/>
      <c r="IK154" s="9"/>
      <c r="IL154" s="43"/>
      <c r="IM154" s="9"/>
      <c r="IN154" s="43"/>
      <c r="IO154" s="9"/>
      <c r="IP154" s="43"/>
      <c r="IQ154" s="9"/>
      <c r="IR154" s="43"/>
      <c r="IS154" s="9"/>
      <c r="IT154" s="43"/>
      <c r="IU154" s="9"/>
      <c r="IV154" s="43"/>
      <c r="IW154" s="9"/>
      <c r="IX154" s="43"/>
      <c r="IY154" s="9"/>
      <c r="IZ154" s="43"/>
      <c r="JA154" s="9"/>
      <c r="JB154" s="43"/>
      <c r="JC154" s="9"/>
      <c r="JD154" s="43"/>
      <c r="JE154" s="9"/>
      <c r="JF154" s="43"/>
      <c r="JG154" s="9"/>
      <c r="JH154" s="43"/>
      <c r="JI154" s="9"/>
      <c r="JJ154" s="43"/>
      <c r="JK154" s="9"/>
      <c r="JL154" s="43"/>
      <c r="JM154" s="9"/>
      <c r="JN154" s="43"/>
      <c r="JO154" s="9"/>
      <c r="JP154" s="43"/>
      <c r="JQ154" s="9"/>
      <c r="JR154" s="43"/>
      <c r="JS154" s="9"/>
      <c r="JT154" s="43"/>
      <c r="JU154" s="9"/>
      <c r="JV154" s="43"/>
      <c r="JW154" s="9"/>
      <c r="JX154" s="43"/>
      <c r="JY154" s="9"/>
      <c r="JZ154" s="43"/>
      <c r="KA154" s="9"/>
      <c r="KB154" s="43"/>
      <c r="KC154" s="9"/>
      <c r="KD154" s="43"/>
      <c r="KE154" s="9"/>
      <c r="KF154" s="43"/>
      <c r="KG154" s="9"/>
      <c r="KH154" s="43"/>
      <c r="KI154" s="9"/>
      <c r="KJ154" s="43"/>
      <c r="KK154" s="9"/>
      <c r="KL154" s="43"/>
      <c r="KM154" s="9"/>
      <c r="KN154" s="43"/>
      <c r="KO154" s="9"/>
      <c r="KP154" s="43"/>
      <c r="KQ154" s="9"/>
      <c r="KR154" s="43"/>
      <c r="KS154" s="9"/>
      <c r="KT154" s="43"/>
      <c r="KU154" s="9"/>
      <c r="KV154" s="43"/>
      <c r="KW154" s="9"/>
      <c r="KX154" s="43"/>
      <c r="KY154" s="9"/>
      <c r="KZ154" s="43"/>
      <c r="LA154" s="9"/>
      <c r="LB154" s="43"/>
      <c r="LC154" s="9"/>
      <c r="LD154" s="43"/>
      <c r="LE154" s="9"/>
      <c r="LF154" s="43"/>
      <c r="LG154" s="9"/>
      <c r="LH154" s="43"/>
      <c r="LI154" s="9"/>
      <c r="LJ154" s="43"/>
      <c r="LK154" s="9"/>
      <c r="LL154" s="43"/>
      <c r="LM154" s="9"/>
      <c r="LN154" s="43"/>
      <c r="LO154" s="9"/>
      <c r="LP154" s="43"/>
      <c r="LQ154" s="9"/>
      <c r="LR154" s="43"/>
      <c r="LS154" s="9"/>
      <c r="LT154" s="43"/>
      <c r="LU154" s="9"/>
      <c r="LV154" s="43"/>
      <c r="LW154" s="9"/>
      <c r="LX154" s="43"/>
      <c r="LY154" s="9"/>
      <c r="LZ154" s="43"/>
      <c r="MA154" s="9"/>
      <c r="MB154" s="43"/>
      <c r="MC154" s="9"/>
      <c r="MD154" s="43"/>
      <c r="ME154" s="9"/>
      <c r="MF154" s="43"/>
      <c r="MG154" s="9"/>
      <c r="MH154" s="43"/>
      <c r="MI154" s="9"/>
      <c r="MJ154" s="43"/>
      <c r="MK154" s="9"/>
      <c r="ML154" s="43"/>
      <c r="MM154" s="9"/>
      <c r="MN154" s="43"/>
      <c r="MO154" s="9"/>
      <c r="MP154" s="43"/>
      <c r="MQ154" s="9"/>
      <c r="MR154" s="43"/>
      <c r="MS154" s="9"/>
      <c r="MT154" s="43"/>
      <c r="MU154" s="9"/>
    </row>
    <row r="155" spans="1:359">
      <c r="A155" s="32" t="s">
        <v>1209</v>
      </c>
      <c r="L155" s="43"/>
      <c r="M155" s="9"/>
      <c r="N155" s="43"/>
      <c r="O155" s="9"/>
      <c r="P155" s="43"/>
      <c r="R155" s="43"/>
      <c r="T155" s="43"/>
      <c r="V155" s="43"/>
      <c r="X155" s="43"/>
      <c r="Y155" s="9"/>
      <c r="Z155" s="43"/>
      <c r="AA155" s="9"/>
      <c r="AB155" s="43"/>
      <c r="AD155" s="43"/>
      <c r="AP155" s="43"/>
      <c r="AQ155" s="9"/>
      <c r="AR155" s="43"/>
      <c r="AS155" s="9"/>
      <c r="BV155" s="43"/>
      <c r="BX155" s="43"/>
      <c r="BY155" s="9"/>
      <c r="BZ155" s="43"/>
      <c r="CA155" s="9"/>
      <c r="CB155" s="43"/>
      <c r="CC155" s="9"/>
      <c r="CD155" s="43"/>
      <c r="CE155" s="9"/>
      <c r="CF155" s="43"/>
      <c r="CG155" s="9"/>
      <c r="CH155" s="43"/>
      <c r="CI155" s="9"/>
      <c r="CJ155" s="43"/>
      <c r="CK155" s="9"/>
      <c r="CL155" s="43"/>
      <c r="CM155" s="9"/>
      <c r="CN155" s="43"/>
      <c r="CO155" s="9"/>
      <c r="CP155" s="43"/>
      <c r="CQ155" s="9"/>
      <c r="CR155" s="43"/>
      <c r="CS155" s="9"/>
      <c r="CT155" s="43"/>
      <c r="CU155" s="9"/>
      <c r="CV155" s="43"/>
      <c r="CW155" s="9"/>
      <c r="CX155" s="43"/>
      <c r="CY155" s="9"/>
      <c r="CZ155" s="43"/>
      <c r="DA155" s="9"/>
      <c r="DB155" s="43"/>
      <c r="DD155" s="43"/>
      <c r="DF155" s="43">
        <f>SUM(INDEX('egyeni-ranglista'!$1:$1048576,MATCH($A155,'egyeni-ranglista'!$A:$A,0),DF$279):INDEX('egyeni-ranglista'!$1:$1048576,MATCH($A155,'egyeni-ranglista'!$A:$A,0),DF$280))</f>
        <v>0</v>
      </c>
      <c r="DG155" s="1" t="s">
        <v>1208</v>
      </c>
      <c r="DH155" s="43"/>
      <c r="DJ155" s="43"/>
      <c r="DL155" s="43"/>
      <c r="DT155" s="43">
        <f>SUM(INDEX('egyeni-ranglista'!$1:$1048576,MATCH($A155,'egyeni-ranglista'!$A:$A,0),DT$279):INDEX('egyeni-ranglista'!$1:$1048576,MATCH($A155,'egyeni-ranglista'!$A:$A,0),DT$280))</f>
        <v>0</v>
      </c>
      <c r="DU155" s="243" t="s">
        <v>1227</v>
      </c>
      <c r="DV155" s="43"/>
      <c r="DX155" s="43"/>
      <c r="DZ155" s="43"/>
      <c r="EA155" s="9"/>
      <c r="EB155" s="43">
        <f>SUM(INDEX('egyeni-ranglista'!$1:$1048576,MATCH($A155,'egyeni-ranglista'!$A:$A,0),EB$279):INDEX('egyeni-ranglista'!$1:$1048576,MATCH($A155,'egyeni-ranglista'!$A:$A,0),EB$280))</f>
        <v>0</v>
      </c>
      <c r="EC155" s="243" t="s">
        <v>1227</v>
      </c>
      <c r="ED155" s="43"/>
      <c r="EE155" s="9"/>
      <c r="EF155" s="43">
        <f>SUM(INDEX('egyeni-ranglista'!$1:$1048576,MATCH($A155,'egyeni-ranglista'!$A:$A,0),EF$279):INDEX('egyeni-ranglista'!$1:$1048576,MATCH($A155,'egyeni-ranglista'!$A:$A,0),EF$280))</f>
        <v>0.60199839789565479</v>
      </c>
      <c r="EG155" s="7" t="s">
        <v>1270</v>
      </c>
      <c r="EL155" s="43"/>
      <c r="EM155" s="9"/>
      <c r="EN155" s="43"/>
      <c r="EO155" s="243"/>
      <c r="ER155" s="43">
        <f>SUM(INDEX('egyeni-ranglista'!$1:$1048576,MATCH($A155,'egyeni-ranglista'!$A:$A,0),ER$279):INDEX('egyeni-ranglista'!$1:$1048576,MATCH($A155,'egyeni-ranglista'!$A:$A,0),ER$280))</f>
        <v>1.5160828457410593</v>
      </c>
      <c r="ES155" s="39" t="s">
        <v>1330</v>
      </c>
      <c r="FF155" s="43"/>
      <c r="FG155" s="9"/>
      <c r="FH155" s="43"/>
      <c r="FI155" s="9"/>
      <c r="FJ155" s="43"/>
      <c r="FK155" s="9"/>
      <c r="FL155" s="43"/>
      <c r="FM155" s="9"/>
      <c r="FP155" s="43"/>
      <c r="FQ155" s="9"/>
      <c r="FR155" s="43"/>
      <c r="FS155" s="9"/>
      <c r="FT155" s="43"/>
      <c r="FU155" s="9"/>
      <c r="FV155" s="43"/>
      <c r="FW155" s="9"/>
      <c r="FX155" s="43"/>
      <c r="FY155" s="9"/>
      <c r="FZ155" s="43"/>
      <c r="GA155" s="9"/>
      <c r="GB155" s="43"/>
      <c r="GC155" s="9"/>
      <c r="GD155" s="43"/>
      <c r="GE155" s="9"/>
      <c r="GF155" s="43">
        <f>SUM(INDEX('egyeni-ranglista'!$1:$1048576,MATCH($A155,'egyeni-ranglista'!$A:$A,0),GF$279):INDEX('egyeni-ranglista'!$1:$1048576,MATCH($A155,'egyeni-ranglista'!$A:$A,0),GF$280))</f>
        <v>5.052775966572975</v>
      </c>
      <c r="GG155" s="9" t="s">
        <v>96</v>
      </c>
      <c r="GH155" s="43"/>
      <c r="GI155" s="9"/>
      <c r="GJ155" s="43">
        <f>SUM(INDEX('egyeni-ranglista'!$1:$1048576,MATCH($A155,'egyeni-ranglista'!$A:$A,0),GJ$279):INDEX('egyeni-ranglista'!$1:$1048576,MATCH($A155,'egyeni-ranglista'!$A:$A,0),GJ$280))</f>
        <v>5.6339181820422404</v>
      </c>
      <c r="GK155" s="9" t="s">
        <v>1330</v>
      </c>
      <c r="GL155" s="43"/>
      <c r="GM155" s="9"/>
      <c r="GN155" s="43"/>
      <c r="GO155" s="9"/>
      <c r="GP155" s="43"/>
      <c r="GQ155" s="9"/>
      <c r="GR155" s="43"/>
      <c r="GS155" s="9"/>
      <c r="GT155" s="43"/>
      <c r="GU155" s="9"/>
      <c r="GV155" s="43"/>
      <c r="GW155" s="9"/>
      <c r="GX155" s="43"/>
      <c r="GY155" s="9"/>
      <c r="GZ155" s="43"/>
      <c r="HA155" s="9"/>
      <c r="HB155" s="43"/>
      <c r="HC155" s="9"/>
      <c r="HD155" s="43"/>
      <c r="HE155" s="9"/>
      <c r="HF155" s="43"/>
      <c r="HG155" s="9"/>
      <c r="HH155" s="43"/>
      <c r="HI155" s="9"/>
      <c r="HJ155" s="43"/>
      <c r="HK155" s="9"/>
      <c r="HL155" s="43"/>
      <c r="HM155" s="9"/>
      <c r="HN155" s="43"/>
      <c r="HO155" s="9"/>
      <c r="HP155" s="43">
        <f>SUM(INDEX('egyeni-ranglista'!$1:$1048576,MATCH($A155,'egyeni-ranglista'!$A:$A,0),HP$279):INDEX('egyeni-ranglista'!$1:$1048576,MATCH($A155,'egyeni-ranglista'!$A:$A,0),HP$280))</f>
        <v>4.4462895858871985</v>
      </c>
      <c r="HQ155" s="9" t="s">
        <v>1330</v>
      </c>
      <c r="HR155" s="43"/>
      <c r="HS155" s="9"/>
      <c r="HT155" s="43"/>
      <c r="HU155" s="9"/>
      <c r="HV155" s="43"/>
      <c r="HW155" s="9"/>
      <c r="HX155" s="43"/>
      <c r="HY155" s="9"/>
      <c r="HZ155" s="43"/>
      <c r="IA155" s="9"/>
      <c r="IB155" s="43">
        <f>SUM(INDEX('egyeni-ranglista'!$1:$1048576,MATCH($A155,'egyeni-ranglista'!$A:$A,0),IB$279):INDEX('egyeni-ranglista'!$1:$1048576,MATCH($A155,'egyeni-ranglista'!$A:$A,0),IB$280))</f>
        <v>13.843556625046062</v>
      </c>
      <c r="IC155" s="9" t="s">
        <v>96</v>
      </c>
      <c r="ID155" s="43"/>
      <c r="IE155" s="9"/>
      <c r="IF155" s="43"/>
      <c r="IG155" s="9"/>
      <c r="IH155" s="43"/>
      <c r="II155" s="9"/>
      <c r="IJ155" s="43">
        <f>SUM(INDEX('egyeni-ranglista'!$1:$1048576,MATCH($A155,'egyeni-ranglista'!$A:$A,0),IJ$279):INDEX('egyeni-ranglista'!$1:$1048576,MATCH($A155,'egyeni-ranglista'!$A:$A,0),IJ$280))</f>
        <v>16.731690636954625</v>
      </c>
      <c r="IK155" s="9" t="s">
        <v>96</v>
      </c>
      <c r="IL155" s="43"/>
      <c r="IM155" s="9"/>
      <c r="IN155" s="43"/>
      <c r="IO155" s="9"/>
      <c r="IP155" s="43"/>
      <c r="IQ155" s="9"/>
      <c r="IR155" s="43"/>
      <c r="IS155" s="9"/>
      <c r="IT155" s="43"/>
      <c r="IU155" s="9"/>
      <c r="IV155" s="43"/>
      <c r="IW155" s="9"/>
      <c r="IX155" s="43"/>
      <c r="IY155" s="9"/>
      <c r="IZ155" s="43"/>
      <c r="JA155" s="9"/>
      <c r="JB155" s="43"/>
      <c r="JC155" s="9"/>
      <c r="JD155" s="43"/>
      <c r="JE155" s="9"/>
      <c r="JF155" s="43"/>
      <c r="JG155" s="9"/>
      <c r="JH155" s="43"/>
      <c r="JI155" s="9"/>
      <c r="JJ155" s="43"/>
      <c r="JK155" s="9"/>
      <c r="JL155" s="43"/>
      <c r="JM155" s="9"/>
      <c r="JN155" s="43">
        <f>SUM(INDEX('egyeni-ranglista'!$1:$1048576,MATCH($A155,'egyeni-ranglista'!$A:$A,0),JN$279):INDEX('egyeni-ranglista'!$1:$1048576,MATCH($A155,'egyeni-ranglista'!$A:$A,0),JN$280))</f>
        <v>18.02980273832673</v>
      </c>
      <c r="JO155" s="9" t="s">
        <v>1330</v>
      </c>
      <c r="JP155" s="43"/>
      <c r="JQ155" s="9"/>
      <c r="JR155" s="43">
        <f>SUM(INDEX('egyeni-ranglista'!$1:$1048576,MATCH($A155,'egyeni-ranglista'!$A:$A,0),JR$279):INDEX('egyeni-ranglista'!$1:$1048576,MATCH($A155,'egyeni-ranglista'!$A:$A,0),JR$280))</f>
        <v>18.02980273832673</v>
      </c>
      <c r="JS155" s="1" t="s">
        <v>1553</v>
      </c>
      <c r="JT155" s="43"/>
      <c r="JU155" s="9"/>
      <c r="JV155" s="43"/>
      <c r="JW155" s="9"/>
      <c r="JX155" s="43"/>
      <c r="JY155" s="9"/>
      <c r="JZ155" s="43"/>
      <c r="KA155" s="9"/>
      <c r="KB155" s="43"/>
      <c r="KC155" s="9"/>
      <c r="KD155" s="43"/>
      <c r="KE155" s="9"/>
      <c r="KF155" s="43"/>
      <c r="KG155" s="9"/>
      <c r="KH155" s="43"/>
      <c r="KI155" s="9"/>
      <c r="KJ155" s="43"/>
      <c r="KK155" s="9"/>
      <c r="KL155" s="43"/>
      <c r="KM155" s="9"/>
      <c r="KN155" s="43"/>
      <c r="KO155" s="9"/>
      <c r="KP155" s="43"/>
      <c r="KQ155" s="9"/>
      <c r="KR155" s="43">
        <f>SUM(INDEX('egyeni-ranglista'!$1:$1048576,MATCH($A155,'egyeni-ranglista'!$A:$A,0),KR$279):INDEX('egyeni-ranglista'!$1:$1048576,MATCH($A155,'egyeni-ranglista'!$A:$A,0),KR$280))</f>
        <v>13.89406295767909</v>
      </c>
      <c r="KS155" s="9" t="s">
        <v>1330</v>
      </c>
      <c r="KT155" s="43"/>
      <c r="KU155" s="9"/>
      <c r="KV155" s="43"/>
      <c r="KW155" s="9"/>
      <c r="KX155" s="43"/>
      <c r="KY155" s="9"/>
      <c r="KZ155" s="43"/>
      <c r="LA155" s="9"/>
      <c r="LB155" s="43"/>
      <c r="LC155" s="9"/>
      <c r="LD155" s="43"/>
      <c r="LE155" s="9"/>
      <c r="LF155" s="43"/>
      <c r="LG155" s="9"/>
      <c r="LH155" s="43"/>
      <c r="LI155" s="9"/>
      <c r="LJ155" s="43"/>
      <c r="LK155" s="9"/>
      <c r="LL155" s="43">
        <f>SUM(INDEX('egyeni-ranglista'!$1:$1048576,MATCH($A155,'egyeni-ranglista'!$A:$A,0),LL$279):INDEX('egyeni-ranglista'!$1:$1048576,MATCH($A155,'egyeni-ranglista'!$A:$A,0),LL$280))</f>
        <v>5.0966567268448424</v>
      </c>
      <c r="LM155" s="9" t="s">
        <v>1607</v>
      </c>
      <c r="LN155" s="43"/>
      <c r="LO155" s="9"/>
      <c r="LP155" s="43"/>
      <c r="LQ155" s="9"/>
      <c r="LR155" s="43">
        <f>SUM(INDEX('egyeni-ranglista'!$1:$1048576,MATCH($A155,'egyeni-ranglista'!$A:$A,0),LR$279):INDEX('egyeni-ranglista'!$1:$1048576,MATCH($A155,'egyeni-ranglista'!$A:$A,0),LR$280))</f>
        <v>5.0966567268448424</v>
      </c>
      <c r="LS155" s="9" t="s">
        <v>96</v>
      </c>
      <c r="LT155" s="43"/>
      <c r="LU155" s="9"/>
      <c r="LV155" s="43"/>
      <c r="LW155" s="9"/>
      <c r="LX155" s="43"/>
      <c r="LY155" s="9"/>
      <c r="LZ155" s="43"/>
      <c r="MA155" s="9"/>
      <c r="MB155" s="43">
        <f>SUM(INDEX('egyeni-ranglista'!$1:$1048576,MATCH($A155,'egyeni-ranglista'!$A:$A,0),MB$279):INDEX('egyeni-ranglista'!$1:$1048576,MATCH($A155,'egyeni-ranglista'!$A:$A,0),MB$280))</f>
        <v>3.7985446254727377</v>
      </c>
      <c r="MC155" s="9" t="s">
        <v>1434</v>
      </c>
      <c r="MD155" s="43"/>
      <c r="ME155" s="9"/>
      <c r="MF155" s="43"/>
      <c r="MG155" s="9"/>
      <c r="MH155" s="43"/>
      <c r="MI155" s="9"/>
      <c r="MJ155" s="43"/>
      <c r="MK155" s="9"/>
      <c r="ML155" s="43"/>
      <c r="MM155" s="9"/>
      <c r="MN155" s="43"/>
      <c r="MO155" s="9"/>
      <c r="MP155" s="43"/>
      <c r="MQ155" s="9"/>
      <c r="MR155" s="43"/>
      <c r="MS155" s="9"/>
      <c r="MT155" s="43"/>
      <c r="MU155" s="9"/>
    </row>
    <row r="156" spans="1:359">
      <c r="A156" s="32" t="s">
        <v>157</v>
      </c>
      <c r="F156" s="43" t="s">
        <v>206</v>
      </c>
      <c r="H156" s="43" t="s">
        <v>206</v>
      </c>
      <c r="J156" s="43" t="s">
        <v>206</v>
      </c>
      <c r="L156" s="43"/>
      <c r="M156" s="9"/>
      <c r="N156" s="43" t="s">
        <v>206</v>
      </c>
      <c r="O156" s="9"/>
      <c r="P156" s="43">
        <f>SUM(INDEX('egyeni-ranglista'!$1:$1048576,MATCH($A156,'egyeni-ranglista'!$A:$A,0),P$279):INDEX('egyeni-ranglista'!$1:$1048576,MATCH($A156,'egyeni-ranglista'!$A:$A,0),P$280))</f>
        <v>0</v>
      </c>
      <c r="Q156" s="1" t="s">
        <v>1228</v>
      </c>
      <c r="R156" s="43" t="s">
        <v>206</v>
      </c>
      <c r="T156" s="43" t="s">
        <v>206</v>
      </c>
      <c r="V156" s="43"/>
      <c r="W156" s="9"/>
      <c r="X156" s="43"/>
      <c r="Y156" s="9"/>
      <c r="Z156" s="43"/>
      <c r="AA156" s="9"/>
      <c r="AB156" s="43" t="s">
        <v>206</v>
      </c>
      <c r="AD156" s="43" t="s">
        <v>206</v>
      </c>
      <c r="AP156" s="43">
        <f>SUM(INDEX('egyeni-ranglista'!$1:$1048576,MATCH($A156,'egyeni-ranglista'!$A:$A,0),AP$279):INDEX('egyeni-ranglista'!$1:$1048576,MATCH($A156,'egyeni-ranglista'!$A:$A,0),AP$280))</f>
        <v>14.730097199071423</v>
      </c>
      <c r="AQ156" s="1" t="s">
        <v>543</v>
      </c>
      <c r="AR156" s="43"/>
      <c r="AS156" s="9"/>
      <c r="BD156" s="43">
        <f>SUM(INDEX('egyeni-ranglista'!$1:$1048576,MATCH($A156,'egyeni-ranglista'!$A:$A,0),BD$279):INDEX('egyeni-ranglista'!$1:$1048576,MATCH($A156,'egyeni-ranglista'!$A:$A,0),BD$280))</f>
        <v>17.972266104330725</v>
      </c>
      <c r="BE156" s="9" t="s">
        <v>1228</v>
      </c>
      <c r="BF156" s="43"/>
      <c r="BG156" s="9"/>
      <c r="BH156" s="43">
        <f>SUM(INDEX('egyeni-ranglista'!$1:$1048576,MATCH($A156,'egyeni-ranglista'!$A:$A,0),BH$279):INDEX('egyeni-ranglista'!$1:$1048576,MATCH($A156,'egyeni-ranglista'!$A:$A,0),BH$280))</f>
        <v>27.157216921280863</v>
      </c>
      <c r="BI156" s="9" t="s">
        <v>1236</v>
      </c>
      <c r="BJ156" s="43"/>
      <c r="BK156" s="9"/>
      <c r="BL156" s="43"/>
      <c r="BM156" s="9"/>
      <c r="BN156" s="43"/>
      <c r="BO156" s="9"/>
      <c r="BP156" s="43"/>
      <c r="BQ156" s="9"/>
      <c r="BR156" s="43"/>
      <c r="BS156" s="9"/>
      <c r="BT156" s="43"/>
      <c r="BU156" s="9"/>
      <c r="BV156" s="43"/>
      <c r="BW156" s="9"/>
      <c r="BX156" s="43">
        <f>SUM(INDEX('egyeni-ranglista'!$1:$1048576,MATCH($A156,'egyeni-ranglista'!$A:$A,0),BX$279):INDEX('egyeni-ranglista'!$1:$1048576,MATCH($A156,'egyeni-ranglista'!$A:$A,0),BX$280))</f>
        <v>37.5836026129789</v>
      </c>
      <c r="BY156" s="51" t="s">
        <v>1236</v>
      </c>
      <c r="BZ156" s="43"/>
      <c r="CA156" s="9"/>
      <c r="CB156" s="43"/>
      <c r="CC156" s="9"/>
      <c r="CD156" s="43"/>
      <c r="CE156" s="9"/>
      <c r="CF156" s="43">
        <f>SUM(INDEX('egyeni-ranglista'!$1:$1048576,MATCH($A156,'egyeni-ranglista'!$A:$A,0),CF$279):INDEX('egyeni-ranglista'!$1:$1048576,MATCH($A156,'egyeni-ranglista'!$A:$A,0),CF$280))</f>
        <v>26.105050427067948</v>
      </c>
      <c r="CG156" s="51" t="s">
        <v>1236</v>
      </c>
      <c r="CH156" s="43"/>
      <c r="CI156" s="9"/>
      <c r="CJ156" s="43"/>
      <c r="CK156" s="9"/>
      <c r="CL156" s="43"/>
      <c r="CM156" s="9"/>
      <c r="CN156" s="43"/>
      <c r="CO156" s="9"/>
      <c r="CP156" s="43"/>
      <c r="CQ156" s="9"/>
      <c r="CR156" s="43"/>
      <c r="CS156" s="9"/>
      <c r="CT156" s="43"/>
      <c r="CU156" s="9"/>
      <c r="CV156" s="43"/>
      <c r="CW156" s="9"/>
      <c r="CX156" s="43"/>
      <c r="CY156" s="9"/>
      <c r="CZ156" s="43">
        <f>SUM(INDEX('egyeni-ranglista'!$1:$1048576,MATCH($A156,'egyeni-ranglista'!$A:$A,0),CZ$279):INDEX('egyeni-ranglista'!$1:$1048576,MATCH($A156,'egyeni-ranglista'!$A:$A,0),CZ$280))</f>
        <v>33.589660712981598</v>
      </c>
      <c r="DA156" s="51" t="s">
        <v>1228</v>
      </c>
      <c r="DB156" s="43"/>
      <c r="DD156" s="43"/>
      <c r="DF156" s="43"/>
      <c r="DH156" s="43"/>
      <c r="DJ156" s="43"/>
      <c r="DL156" s="43"/>
      <c r="DN156" s="43"/>
      <c r="DO156" s="9"/>
      <c r="DP156" s="43"/>
      <c r="DQ156" s="9"/>
      <c r="DT156" s="43"/>
      <c r="DU156" s="9"/>
      <c r="DV156" s="43"/>
      <c r="DW156" s="9"/>
      <c r="DX156" s="43"/>
      <c r="DY156" s="9"/>
      <c r="DZ156" s="43"/>
      <c r="EA156" s="9"/>
      <c r="EB156" s="43"/>
      <c r="ED156" s="43"/>
      <c r="EE156" s="9"/>
      <c r="EF156" s="43"/>
      <c r="EH156" s="43"/>
      <c r="EJ156" s="43"/>
      <c r="EL156" s="43"/>
      <c r="EM156" s="9"/>
      <c r="EN156" s="43">
        <f>SUM(INDEX('egyeni-ranglista'!$1:$1048576,MATCH($A156,'egyeni-ranglista'!$A:$A,0),EN$279):INDEX('egyeni-ranglista'!$1:$1048576,MATCH($A156,'egyeni-ranglista'!$A:$A,0),EN$280))</f>
        <v>11.389043382308131</v>
      </c>
      <c r="EO156" s="51" t="s">
        <v>1228</v>
      </c>
      <c r="EP156" s="43"/>
      <c r="ER156" s="43"/>
      <c r="ET156" s="43"/>
      <c r="EV156" s="43"/>
      <c r="EX156" s="43"/>
      <c r="EZ156" s="43"/>
      <c r="FB156" s="43"/>
      <c r="FD156" s="43"/>
      <c r="FF156" s="43"/>
      <c r="FG156" s="9"/>
      <c r="FH156" s="43"/>
      <c r="FI156" s="9"/>
      <c r="FJ156" s="43"/>
      <c r="FK156" s="9"/>
      <c r="FL156" s="43"/>
      <c r="FM156" s="9"/>
      <c r="FN156" s="43"/>
      <c r="FP156" s="43"/>
      <c r="FQ156" s="9"/>
      <c r="FR156" s="43"/>
      <c r="FS156" s="9"/>
      <c r="FT156" s="43"/>
      <c r="FU156" s="9"/>
      <c r="FV156" s="43"/>
      <c r="FW156" s="9"/>
      <c r="FX156" s="43"/>
      <c r="FY156" s="9"/>
      <c r="FZ156" s="43"/>
      <c r="GA156" s="9"/>
      <c r="GB156" s="43">
        <f>SUM(INDEX('egyeni-ranglista'!$1:$1048576,MATCH($A156,'egyeni-ranglista'!$A:$A,0),GB$279):INDEX('egyeni-ranglista'!$1:$1048576,MATCH($A156,'egyeni-ranglista'!$A:$A,0),GB$280))</f>
        <v>16.536330549824186</v>
      </c>
      <c r="GC156" s="1" t="s">
        <v>1228</v>
      </c>
      <c r="GD156" s="43"/>
      <c r="GF156" s="43"/>
      <c r="GH156" s="43"/>
      <c r="GJ156" s="43"/>
      <c r="GL156" s="43"/>
      <c r="GN156" s="43"/>
      <c r="GP156" s="43"/>
      <c r="GR156" s="43"/>
      <c r="GT156" s="43"/>
      <c r="GV156" s="43"/>
      <c r="GX156" s="43"/>
      <c r="GZ156" s="43"/>
      <c r="HB156" s="43"/>
      <c r="HD156" s="43"/>
      <c r="HF156" s="43"/>
      <c r="HH156" s="43"/>
      <c r="HJ156" s="43"/>
      <c r="HL156" s="43"/>
      <c r="HN156" s="43"/>
      <c r="HP156" s="43">
        <f>SUM(INDEX('egyeni-ranglista'!$1:$1048576,MATCH($A156,'egyeni-ranglista'!$A:$A,0),HP$279):INDEX('egyeni-ranglista'!$1:$1048576,MATCH($A156,'egyeni-ranglista'!$A:$A,0),HP$280))</f>
        <v>0</v>
      </c>
      <c r="HQ156" s="1" t="s">
        <v>1228</v>
      </c>
      <c r="HR156" s="43"/>
      <c r="HT156" s="43"/>
      <c r="HV156" s="43"/>
      <c r="HX156" s="43"/>
      <c r="HZ156" s="43"/>
      <c r="IB156" s="43"/>
      <c r="ID156" s="43"/>
      <c r="IF156" s="43"/>
      <c r="IH156" s="43"/>
      <c r="IJ156" s="43">
        <f>SUM(INDEX('egyeni-ranglista'!$1:$1048576,MATCH($A156,'egyeni-ranglista'!$A:$A,0),IJ$279):INDEX('egyeni-ranglista'!$1:$1048576,MATCH($A156,'egyeni-ranglista'!$A:$A,0),IJ$280))</f>
        <v>29.534267837356424</v>
      </c>
      <c r="IK156" s="1" t="s">
        <v>1442</v>
      </c>
      <c r="IL156" s="43"/>
      <c r="IN156" s="43">
        <f>SUM(INDEX('egyeni-ranglista'!$1:$1048576,MATCH($A156,'egyeni-ranglista'!$A:$A,0),IN$279):INDEX('egyeni-ranglista'!$1:$1048576,MATCH($A156,'egyeni-ranglista'!$A:$A,0),IN$280))</f>
        <v>31.048731955623879</v>
      </c>
      <c r="IO156" s="1" t="s">
        <v>1228</v>
      </c>
      <c r="IP156" s="43"/>
      <c r="IR156" s="43"/>
      <c r="IT156" s="43"/>
      <c r="IV156" s="43"/>
      <c r="IX156" s="43"/>
      <c r="IZ156" s="43"/>
      <c r="JB156" s="43"/>
      <c r="JD156" s="43"/>
      <c r="JF156" s="43">
        <f>SUM(INDEX('egyeni-ranglista'!$1:$1048576,MATCH($A156,'egyeni-ranglista'!$A:$A,0),JF$279):INDEX('egyeni-ranglista'!$1:$1048576,MATCH($A156,'egyeni-ranglista'!$A:$A,0),JF$280))</f>
        <v>36.060445591674316</v>
      </c>
      <c r="JG156" s="1" t="s">
        <v>1442</v>
      </c>
      <c r="JH156" s="43"/>
      <c r="JJ156" s="43"/>
      <c r="JL156" s="43"/>
      <c r="JN156" s="43"/>
      <c r="JP156" s="43"/>
      <c r="JR156" s="43">
        <f>SUM(INDEX('egyeni-ranglista'!$1:$1048576,MATCH($A156,'egyeni-ranglista'!$A:$A,0),JR$279):INDEX('egyeni-ranglista'!$1:$1048576,MATCH($A156,'egyeni-ranglista'!$A:$A,0),JR$280))</f>
        <v>39.963842546128944</v>
      </c>
      <c r="JS156" s="1" t="s">
        <v>1552</v>
      </c>
      <c r="JT156" s="43"/>
      <c r="JV156" s="43"/>
      <c r="JX156" s="43"/>
      <c r="JZ156" s="43"/>
      <c r="KB156" s="43"/>
      <c r="KD156" s="43"/>
      <c r="KF156" s="43"/>
      <c r="KH156" s="43"/>
      <c r="KJ156" s="43"/>
      <c r="KL156" s="43"/>
      <c r="KN156" s="43"/>
      <c r="KP156" s="43"/>
      <c r="KR156" s="43">
        <f>SUM(INDEX('egyeni-ranglista'!$1:$1048576,MATCH($A156,'egyeni-ranglista'!$A:$A,0),KR$279):INDEX('egyeni-ranglista'!$1:$1048576,MATCH($A156,'egyeni-ranglista'!$A:$A,0),KR$280))</f>
        <v>43.690440209003647</v>
      </c>
      <c r="KS156" s="1" t="s">
        <v>1228</v>
      </c>
      <c r="KT156" s="43"/>
      <c r="KV156" s="43"/>
      <c r="KX156" s="43"/>
      <c r="KZ156" s="43"/>
      <c r="LB156" s="43"/>
      <c r="LD156" s="43"/>
      <c r="LF156" s="43"/>
      <c r="LH156" s="43"/>
      <c r="LJ156" s="43"/>
      <c r="LL156" s="43"/>
      <c r="LN156" s="43"/>
      <c r="LP156" s="43"/>
      <c r="LR156" s="43"/>
      <c r="LT156" s="43"/>
      <c r="LV156" s="43"/>
      <c r="LX156" s="43"/>
      <c r="LZ156" s="43"/>
      <c r="MB156" s="43">
        <f>SUM(INDEX('egyeni-ranglista'!$1:$1048576,MATCH($A156,'egyeni-ranglista'!$A:$A,0),MB$279):INDEX('egyeni-ranglista'!$1:$1048576,MATCH($A156,'egyeni-ranglista'!$A:$A,0),MB$280))</f>
        <v>19.837976488145458</v>
      </c>
      <c r="MC156" s="1" t="s">
        <v>1228</v>
      </c>
      <c r="MD156" s="43"/>
      <c r="MF156" s="43"/>
      <c r="MH156" s="43"/>
      <c r="MJ156" s="43"/>
      <c r="ML156" s="43"/>
      <c r="MN156" s="43"/>
      <c r="MP156" s="43"/>
      <c r="MR156" s="43"/>
      <c r="MT156" s="43"/>
    </row>
    <row r="157" spans="1:359">
      <c r="A157" s="1" t="s">
        <v>99</v>
      </c>
      <c r="B157" s="43" t="s">
        <v>206</v>
      </c>
      <c r="D157" s="43" t="s">
        <v>206</v>
      </c>
      <c r="F157" s="43">
        <v>0</v>
      </c>
      <c r="G157" s="1" t="s">
        <v>98</v>
      </c>
      <c r="H157" s="43" t="s">
        <v>206</v>
      </c>
      <c r="J157" s="43" t="s">
        <v>206</v>
      </c>
      <c r="L157" s="43"/>
      <c r="M157" s="9"/>
      <c r="N157" s="43" t="s">
        <v>206</v>
      </c>
      <c r="P157" s="43">
        <v>1.2678557452108006</v>
      </c>
      <c r="Q157" s="1" t="s">
        <v>1230</v>
      </c>
      <c r="R157" s="43" t="s">
        <v>206</v>
      </c>
      <c r="T157" s="43" t="s">
        <v>206</v>
      </c>
      <c r="V157" s="43"/>
      <c r="W157" s="9"/>
      <c r="X157" s="43"/>
      <c r="Y157" s="9"/>
      <c r="Z157" s="43"/>
      <c r="AA157" s="9"/>
      <c r="AB157" s="43" t="s">
        <v>206</v>
      </c>
      <c r="AD157" s="43" t="s">
        <v>206</v>
      </c>
      <c r="AR157" s="9"/>
      <c r="AS157" s="9"/>
      <c r="BF157" s="9"/>
      <c r="BG157" s="9"/>
      <c r="BH157" s="43">
        <f>SUM(INDEX('egyeni-ranglista'!$1:$1048576,MATCH($A157,'egyeni-ranglista'!$A:$A,0),BH$279):INDEX('egyeni-ranglista'!$1:$1048576,MATCH($A157,'egyeni-ranglista'!$A:$A,0),BH$280))</f>
        <v>2.0861944784925464</v>
      </c>
      <c r="BI157" s="9" t="s">
        <v>1230</v>
      </c>
      <c r="BJ157" s="43"/>
      <c r="BK157" s="9"/>
      <c r="BL157" s="43"/>
      <c r="BM157" s="9"/>
      <c r="BN157" s="43">
        <f>SUM(INDEX('egyeni-ranglista'!$1:$1048576,MATCH($A157,'egyeni-ranglista'!$A:$A,0),BN$279):INDEX('egyeni-ranglista'!$1:$1048576,MATCH($A157,'egyeni-ranglista'!$A:$A,0),BN$280))</f>
        <v>0.81833873328174578</v>
      </c>
      <c r="BO157" s="9" t="s">
        <v>1230</v>
      </c>
      <c r="BP157" s="43"/>
      <c r="BQ157" s="9"/>
      <c r="BR157" s="43"/>
      <c r="BS157" s="9"/>
      <c r="BT157" s="43"/>
      <c r="BU157" s="9"/>
      <c r="BV157" s="43"/>
      <c r="BW157" s="9"/>
      <c r="BX157" s="43"/>
      <c r="BY157" s="9"/>
      <c r="BZ157" s="43"/>
      <c r="CA157" s="9"/>
      <c r="CB157" s="43">
        <f>SUM(INDEX('egyeni-ranglista'!$1:$1048576,MATCH($A157,'egyeni-ranglista'!$A:$A,0),CB$279):INDEX('egyeni-ranglista'!$1:$1048576,MATCH($A157,'egyeni-ranglista'!$A:$A,0),CB$280))</f>
        <v>8.1480983461017136</v>
      </c>
      <c r="CC157" s="9" t="s">
        <v>1230</v>
      </c>
      <c r="CD157" s="43"/>
      <c r="CE157" s="9"/>
      <c r="CF157" s="43"/>
      <c r="CG157" s="9"/>
      <c r="CH157" s="43"/>
      <c r="CI157" s="9"/>
      <c r="CJ157" s="43"/>
      <c r="CK157" s="9"/>
      <c r="CL157" s="43"/>
      <c r="CM157" s="9"/>
      <c r="CN157" s="43"/>
      <c r="CO157" s="9"/>
      <c r="CP157" s="43"/>
      <c r="CQ157" s="9"/>
      <c r="CR157" s="43"/>
      <c r="CS157" s="9"/>
      <c r="CT157" s="43"/>
      <c r="CU157" s="9"/>
      <c r="CV157" s="43">
        <f>SUM(INDEX('egyeni-ranglista'!$1:$1048576,MATCH($A157,'egyeni-ranglista'!$A:$A,0),CV$279):INDEX('egyeni-ranglista'!$1:$1048576,MATCH($A157,'egyeni-ranglista'!$A:$A,0),CV$280))</f>
        <v>9.2865087104204029</v>
      </c>
      <c r="CW157" s="1" t="s">
        <v>99</v>
      </c>
      <c r="CX157" s="43"/>
      <c r="CY157" s="9"/>
      <c r="CZ157" s="43"/>
      <c r="DA157" s="9"/>
      <c r="DB157" s="43"/>
      <c r="DD157" s="43"/>
      <c r="DF157" s="43">
        <f>SUM(INDEX('egyeni-ranglista'!$1:$1048576,MATCH($A157,'egyeni-ranglista'!$A:$A,0),DF$279):INDEX('egyeni-ranglista'!$1:$1048576,MATCH($A157,'egyeni-ranglista'!$A:$A,0),DF$280))</f>
        <v>9.2865087104204029</v>
      </c>
      <c r="DG157" s="1" t="s">
        <v>1230</v>
      </c>
      <c r="DH157" s="43"/>
      <c r="DJ157" s="43"/>
      <c r="DL157" s="43"/>
      <c r="DP157" s="43"/>
      <c r="DQ157" s="9"/>
      <c r="DT157" s="43">
        <f>SUM(INDEX('egyeni-ranglista'!$1:$1048576,MATCH($A157,'egyeni-ranglista'!$A:$A,0),DT$279):INDEX('egyeni-ranglista'!$1:$1048576,MATCH($A157,'egyeni-ranglista'!$A:$A,0),DT$280))</f>
        <v>15.507157024343709</v>
      </c>
      <c r="DU157" s="10" t="s">
        <v>1230</v>
      </c>
      <c r="DZ157" s="43"/>
      <c r="EA157" s="9"/>
      <c r="EB157" s="43"/>
      <c r="ED157" s="43"/>
      <c r="EE157" s="9"/>
      <c r="EF157" s="43"/>
      <c r="EH157" s="43"/>
      <c r="EJ157" s="43"/>
      <c r="EL157" s="43"/>
      <c r="EM157" s="9"/>
      <c r="EN157" s="43">
        <f>SUM(INDEX('egyeni-ranglista'!$1:$1048576,MATCH($A157,'egyeni-ranglista'!$A:$A,0),EN$279):INDEX('egyeni-ranglista'!$1:$1048576,MATCH($A157,'egyeni-ranglista'!$A:$A,0),EN$280))</f>
        <v>7.3590586782419951</v>
      </c>
      <c r="EO157" s="10" t="s">
        <v>1230</v>
      </c>
      <c r="EP157" s="43"/>
      <c r="ER157" s="43"/>
      <c r="ET157" s="43"/>
      <c r="EV157" s="43"/>
      <c r="EX157" s="43"/>
      <c r="EZ157" s="43"/>
      <c r="FB157" s="43"/>
      <c r="FD157" s="43"/>
      <c r="FF157" s="43"/>
      <c r="FG157" s="9"/>
      <c r="FH157" s="43"/>
      <c r="FI157" s="9"/>
      <c r="FJ157" s="43">
        <f>SUM(INDEX('egyeni-ranglista'!$1:$1048576,MATCH($A157,'egyeni-ranglista'!$A:$A,0),FJ$279):INDEX('egyeni-ranglista'!$1:$1048576,MATCH($A157,'egyeni-ranglista'!$A:$A,0),FJ$280))</f>
        <v>10.945314185301644</v>
      </c>
      <c r="FK157" s="1" t="s">
        <v>99</v>
      </c>
      <c r="FL157" s="43"/>
      <c r="FM157" s="9"/>
      <c r="FN157" s="43"/>
      <c r="FP157" s="43"/>
      <c r="FQ157" s="9"/>
      <c r="FR157" s="43">
        <f>SUM(INDEX('egyeni-ranglista'!$1:$1048576,MATCH($A157,'egyeni-ranglista'!$A:$A,0),FR$279):INDEX('egyeni-ranglista'!$1:$1048576,MATCH($A157,'egyeni-ranglista'!$A:$A,0),FR$280))</f>
        <v>10.945314185301644</v>
      </c>
      <c r="FS157" s="9" t="s">
        <v>1328</v>
      </c>
      <c r="FT157" s="43"/>
      <c r="FU157" s="9"/>
      <c r="FV157" s="43"/>
      <c r="FW157" s="9"/>
      <c r="FX157" s="43"/>
      <c r="FY157" s="9"/>
      <c r="FZ157" s="43"/>
      <c r="GA157" s="9"/>
      <c r="GB157" s="43">
        <f>SUM(INDEX('egyeni-ranglista'!$1:$1048576,MATCH($A157,'egyeni-ranglista'!$A:$A,0),GB$279):INDEX('egyeni-ranglista'!$1:$1048576,MATCH($A157,'egyeni-ranglista'!$A:$A,0),GB$280))</f>
        <v>5.7655018416670067</v>
      </c>
      <c r="GC157" s="9" t="s">
        <v>1328</v>
      </c>
      <c r="GD157" s="43"/>
      <c r="GE157" s="9"/>
      <c r="GF157" s="43"/>
      <c r="GG157" s="9"/>
      <c r="GH157" s="43"/>
      <c r="GI157" s="9"/>
      <c r="GJ157" s="43"/>
      <c r="GK157" s="9"/>
      <c r="GL157" s="43"/>
      <c r="GM157" s="9"/>
      <c r="GN157" s="43"/>
      <c r="GO157" s="9"/>
      <c r="GP157" s="43"/>
      <c r="GQ157" s="9"/>
      <c r="GR157" s="43"/>
      <c r="GS157" s="9"/>
      <c r="GT157" s="43"/>
      <c r="GU157" s="9"/>
      <c r="GV157" s="43"/>
      <c r="GW157" s="9"/>
      <c r="GX157" s="43"/>
      <c r="GY157" s="9"/>
      <c r="GZ157" s="43"/>
      <c r="HA157" s="9"/>
      <c r="HB157" s="43"/>
      <c r="HC157" s="9"/>
      <c r="HD157" s="43"/>
      <c r="HE157" s="9"/>
      <c r="HF157" s="43">
        <f>SUM(INDEX('egyeni-ranglista'!$1:$1048576,MATCH($A157,'egyeni-ranglista'!$A:$A,0),HF$279):INDEX('egyeni-ranglista'!$1:$1048576,MATCH($A157,'egyeni-ranglista'!$A:$A,0),HF$280))</f>
        <v>1.0408359702886685</v>
      </c>
      <c r="HG157" s="9" t="s">
        <v>1230</v>
      </c>
      <c r="HH157" s="43"/>
      <c r="HI157" s="9"/>
      <c r="HJ157" s="43"/>
      <c r="HK157" s="9"/>
      <c r="HL157" s="43"/>
      <c r="HM157" s="9"/>
      <c r="HN157" s="43"/>
      <c r="HO157" s="9"/>
      <c r="HP157" s="43"/>
      <c r="HQ157" s="9"/>
      <c r="HR157" s="43"/>
      <c r="HS157" s="9"/>
      <c r="HT157" s="43">
        <f>SUM(INDEX('egyeni-ranglista'!$1:$1048576,MATCH($A157,'egyeni-ranglista'!$A:$A,0),HT$279):INDEX('egyeni-ranglista'!$1:$1048576,MATCH($A157,'egyeni-ranglista'!$A:$A,0),HT$280))</f>
        <v>11.773658313186536</v>
      </c>
      <c r="HU157" s="9" t="s">
        <v>99</v>
      </c>
      <c r="HV157" s="43"/>
      <c r="HW157" s="9"/>
      <c r="HX157" s="43"/>
      <c r="HY157" s="9"/>
      <c r="HZ157" s="43"/>
      <c r="IA157" s="9"/>
      <c r="IB157" s="43"/>
      <c r="IC157" s="9"/>
      <c r="ID157" s="43"/>
      <c r="IE157" s="9"/>
      <c r="IF157" s="43"/>
      <c r="IG157" s="9"/>
      <c r="IH157" s="43"/>
      <c r="II157" s="9"/>
      <c r="IJ157" s="43"/>
      <c r="IK157" s="9"/>
      <c r="IL157" s="43"/>
      <c r="IM157" s="9"/>
      <c r="IN157" s="43"/>
      <c r="IO157" s="9"/>
      <c r="IP157" s="43"/>
      <c r="IQ157" s="9"/>
      <c r="IR157" s="43"/>
      <c r="IS157" s="9"/>
      <c r="IT157" s="43"/>
      <c r="IU157" s="9"/>
      <c r="IV157" s="43"/>
      <c r="IW157" s="9"/>
      <c r="IX157" s="43"/>
      <c r="IY157" s="9"/>
      <c r="IZ157" s="43"/>
      <c r="JA157" s="9"/>
      <c r="JB157" s="43"/>
      <c r="JC157" s="9"/>
      <c r="JD157" s="43"/>
      <c r="JE157" s="9"/>
      <c r="JF157" s="43"/>
      <c r="JG157" s="9"/>
      <c r="JH157" s="43"/>
      <c r="JI157" s="9"/>
      <c r="JJ157" s="43"/>
      <c r="JK157" s="9"/>
      <c r="JL157" s="43"/>
      <c r="JM157" s="9"/>
      <c r="JN157" s="43"/>
      <c r="JO157" s="9"/>
      <c r="JP157" s="43"/>
      <c r="JQ157" s="9"/>
      <c r="JR157" s="43"/>
      <c r="JS157" s="9"/>
      <c r="JT157" s="43"/>
      <c r="JU157" s="9"/>
      <c r="JV157" s="43"/>
      <c r="JW157" s="9"/>
      <c r="JX157" s="43"/>
      <c r="JY157" s="9"/>
      <c r="JZ157" s="43"/>
      <c r="KA157" s="9"/>
      <c r="KB157" s="43"/>
      <c r="KC157" s="9"/>
      <c r="KD157" s="43"/>
      <c r="KE157" s="9"/>
      <c r="KF157" s="43"/>
      <c r="KG157" s="9"/>
      <c r="KH157" s="43"/>
      <c r="KI157" s="9"/>
      <c r="KJ157" s="43"/>
      <c r="KK157" s="9"/>
      <c r="KL157" s="43"/>
      <c r="KM157" s="9"/>
      <c r="KN157" s="43"/>
      <c r="KO157" s="9"/>
      <c r="KP157" s="43"/>
      <c r="KQ157" s="9"/>
      <c r="KR157" s="43"/>
      <c r="KS157" s="9"/>
      <c r="KT157" s="43"/>
      <c r="KU157" s="9"/>
      <c r="KV157" s="43"/>
      <c r="KW157" s="9"/>
      <c r="KX157" s="43"/>
      <c r="KY157" s="9"/>
      <c r="KZ157" s="43"/>
      <c r="LA157" s="9"/>
      <c r="LB157" s="43"/>
      <c r="LC157" s="9"/>
      <c r="LD157" s="43"/>
      <c r="LE157" s="9"/>
      <c r="LF157" s="43"/>
      <c r="LG157" s="9"/>
      <c r="LH157" s="43"/>
      <c r="LI157" s="9"/>
      <c r="LJ157" s="43"/>
      <c r="LK157" s="9"/>
      <c r="LL157" s="43"/>
      <c r="LM157" s="9"/>
      <c r="LN157" s="43"/>
      <c r="LO157" s="9"/>
      <c r="LP157" s="43"/>
      <c r="LQ157" s="9"/>
      <c r="LR157" s="43"/>
      <c r="LS157" s="9"/>
      <c r="LT157" s="43"/>
      <c r="LU157" s="9"/>
      <c r="LV157" s="43"/>
      <c r="LW157" s="9"/>
      <c r="LX157" s="43"/>
      <c r="LY157" s="9"/>
      <c r="LZ157" s="43"/>
      <c r="MA157" s="9"/>
      <c r="MB157" s="43"/>
      <c r="MC157" s="9"/>
      <c r="MD157" s="43"/>
      <c r="ME157" s="9"/>
      <c r="MF157" s="43">
        <f>SUM(INDEX('egyeni-ranglista'!$1:$1048576,MATCH($A157,'egyeni-ranglista'!$A:$A,0),MF$279):INDEX('egyeni-ranglista'!$1:$1048576,MATCH($A157,'egyeni-ranglista'!$A:$A,0),MF$280))</f>
        <v>0</v>
      </c>
      <c r="MG157" s="9" t="s">
        <v>1434</v>
      </c>
      <c r="MH157" s="43"/>
      <c r="MI157" s="9"/>
      <c r="MJ157" s="43"/>
      <c r="MK157" s="9"/>
      <c r="ML157" s="43"/>
      <c r="MM157" s="9"/>
      <c r="MN157" s="43"/>
      <c r="MO157" s="9"/>
      <c r="MP157" s="43"/>
      <c r="MQ157" s="9"/>
      <c r="MR157" s="43"/>
      <c r="MS157" s="9"/>
      <c r="MT157" s="43"/>
      <c r="MU157" s="9"/>
    </row>
    <row r="158" spans="1:359">
      <c r="A158" s="1" t="s">
        <v>1229</v>
      </c>
      <c r="L158" s="43"/>
      <c r="M158" s="9"/>
      <c r="N158" s="43"/>
      <c r="P158" s="43"/>
      <c r="R158" s="43"/>
      <c r="T158" s="43"/>
      <c r="V158" s="43"/>
      <c r="W158" s="9"/>
      <c r="X158" s="43"/>
      <c r="Y158" s="9"/>
      <c r="Z158" s="43"/>
      <c r="AA158" s="9"/>
      <c r="AB158" s="43"/>
      <c r="AD158" s="43"/>
      <c r="AR158" s="9"/>
      <c r="AS158" s="9"/>
      <c r="BF158" s="9"/>
      <c r="BG158" s="9"/>
      <c r="BH158" s="43"/>
      <c r="BI158" s="9"/>
      <c r="BJ158" s="43"/>
      <c r="BK158" s="9"/>
      <c r="BL158" s="43"/>
      <c r="BM158" s="9"/>
      <c r="BN158" s="43"/>
      <c r="BO158" s="9"/>
      <c r="BP158" s="43"/>
      <c r="BQ158" s="9"/>
      <c r="BR158" s="43"/>
      <c r="BS158" s="9"/>
      <c r="BT158" s="43"/>
      <c r="BU158" s="9"/>
      <c r="BV158" s="43"/>
      <c r="BW158" s="9"/>
      <c r="BX158" s="43"/>
      <c r="BY158" s="9"/>
      <c r="BZ158" s="43"/>
      <c r="CA158" s="9"/>
      <c r="CB158" s="43"/>
      <c r="CC158" s="9"/>
      <c r="CD158" s="43"/>
      <c r="CE158" s="9"/>
      <c r="CF158" s="43"/>
      <c r="CG158" s="9"/>
      <c r="CH158" s="43"/>
      <c r="CI158" s="9"/>
      <c r="CJ158" s="43"/>
      <c r="CK158" s="9"/>
      <c r="CL158" s="43"/>
      <c r="CM158" s="9"/>
      <c r="CN158" s="43"/>
      <c r="CO158" s="9"/>
      <c r="CP158" s="43"/>
      <c r="CQ158" s="9"/>
      <c r="CR158" s="43"/>
      <c r="CS158" s="9"/>
      <c r="CT158" s="43"/>
      <c r="CU158" s="9"/>
      <c r="CV158" s="43"/>
      <c r="CX158" s="43"/>
      <c r="CY158" s="9"/>
      <c r="CZ158" s="43"/>
      <c r="DA158" s="9"/>
      <c r="DB158" s="43"/>
      <c r="DD158" s="43"/>
      <c r="DF158" s="43"/>
      <c r="DH158" s="43"/>
      <c r="DJ158" s="43"/>
      <c r="DL158" s="43"/>
      <c r="DP158" s="43"/>
      <c r="DQ158" s="9"/>
      <c r="DT158" s="43">
        <f>SUM(INDEX('egyeni-ranglista'!$1:$1048576,MATCH($A158,'egyeni-ranglista'!$A:$A,0),DT$279):INDEX('egyeni-ranglista'!$1:$1048576,MATCH($A158,'egyeni-ranglista'!$A:$A,0),DT$280))</f>
        <v>0</v>
      </c>
      <c r="DU158" s="243" t="s">
        <v>1227</v>
      </c>
      <c r="DV158" s="43"/>
      <c r="DX158" s="43"/>
      <c r="DZ158" s="43"/>
      <c r="EA158" s="9"/>
      <c r="EB158" s="43">
        <f>SUM(INDEX('egyeni-ranglista'!$1:$1048576,MATCH($A158,'egyeni-ranglista'!$A:$A,0),EB$279):INDEX('egyeni-ranglista'!$1:$1048576,MATCH($A158,'egyeni-ranglista'!$A:$A,0),EB$280))</f>
        <v>0</v>
      </c>
      <c r="EC158" s="1" t="s">
        <v>813</v>
      </c>
      <c r="ED158" s="43"/>
      <c r="EE158" s="9"/>
      <c r="EF158" s="43">
        <f>SUM(INDEX('egyeni-ranglista'!$1:$1048576,MATCH($A158,'egyeni-ranglista'!$A:$A,0),EF$279):INDEX('egyeni-ranglista'!$1:$1048576,MATCH($A158,'egyeni-ranglista'!$A:$A,0),EF$280))</f>
        <v>0</v>
      </c>
      <c r="EG158" s="242" t="s">
        <v>1227</v>
      </c>
      <c r="EL158" s="43"/>
      <c r="EM158" s="9"/>
      <c r="EN158" s="43"/>
      <c r="EO158" s="243"/>
      <c r="FF158" s="43"/>
      <c r="FG158" s="9"/>
      <c r="FH158" s="43"/>
      <c r="FI158" s="9"/>
      <c r="FJ158" s="43"/>
      <c r="FL158" s="43"/>
      <c r="FM158" s="9"/>
      <c r="FP158" s="43"/>
      <c r="FQ158" s="9"/>
      <c r="FR158" s="43"/>
      <c r="FS158" s="9"/>
      <c r="FT158" s="43"/>
      <c r="FU158" s="9"/>
      <c r="FV158" s="43">
        <f>SUM(INDEX('egyeni-ranglista'!$1:$1048576,MATCH($A158,'egyeni-ranglista'!$A:$A,0),FV$279):INDEX('egyeni-ranglista'!$1:$1048576,MATCH($A158,'egyeni-ranglista'!$A:$A,0),FV$280))</f>
        <v>0</v>
      </c>
      <c r="FW158" s="9" t="s">
        <v>1397</v>
      </c>
      <c r="FX158" s="43"/>
      <c r="FY158" s="9"/>
      <c r="FZ158" s="43"/>
      <c r="GA158" s="9"/>
      <c r="GB158" s="43"/>
      <c r="GC158" s="9"/>
      <c r="GD158" s="43"/>
      <c r="GE158" s="9"/>
      <c r="GF158" s="43"/>
      <c r="GG158" s="9"/>
      <c r="GH158" s="43"/>
      <c r="GI158" s="9"/>
      <c r="GJ158" s="43"/>
      <c r="GK158" s="9"/>
      <c r="GL158" s="43"/>
      <c r="GM158" s="9"/>
      <c r="GN158" s="43"/>
      <c r="GO158" s="9"/>
      <c r="GP158" s="43"/>
      <c r="GQ158" s="9"/>
      <c r="GR158" s="43"/>
      <c r="GS158" s="9"/>
      <c r="GT158" s="43"/>
      <c r="GU158" s="9"/>
      <c r="GV158" s="43"/>
      <c r="GW158" s="9"/>
      <c r="GX158" s="43"/>
      <c r="GY158" s="9"/>
      <c r="GZ158" s="43"/>
      <c r="HA158" s="9"/>
      <c r="HB158" s="43"/>
      <c r="HC158" s="9"/>
      <c r="HD158" s="43"/>
      <c r="HE158" s="9"/>
      <c r="HF158" s="43"/>
      <c r="HG158" s="9"/>
      <c r="HH158" s="43"/>
      <c r="HI158" s="9"/>
      <c r="HJ158" s="43"/>
      <c r="HK158" s="9"/>
      <c r="HL158" s="43"/>
      <c r="HM158" s="9"/>
      <c r="HN158" s="43"/>
      <c r="HO158" s="9"/>
      <c r="HP158" s="43"/>
      <c r="HQ158" s="9"/>
      <c r="HR158" s="43"/>
      <c r="HS158" s="9"/>
      <c r="HT158" s="43"/>
      <c r="HU158" s="9"/>
      <c r="HV158" s="43"/>
      <c r="HW158" s="9"/>
      <c r="HX158" s="43"/>
      <c r="HY158" s="9"/>
      <c r="HZ158" s="43"/>
      <c r="IA158" s="9"/>
      <c r="IB158" s="43"/>
      <c r="IC158" s="9"/>
      <c r="ID158" s="43"/>
      <c r="IE158" s="9"/>
      <c r="IF158" s="43"/>
      <c r="IG158" s="9"/>
      <c r="IH158" s="43"/>
      <c r="II158" s="9"/>
      <c r="IJ158" s="43"/>
      <c r="IK158" s="9"/>
      <c r="IL158" s="43"/>
      <c r="IM158" s="9"/>
      <c r="IN158" s="43"/>
      <c r="IO158" s="9"/>
      <c r="IP158" s="43"/>
      <c r="IQ158" s="9"/>
      <c r="IR158" s="43"/>
      <c r="IS158" s="9"/>
      <c r="IT158" s="43"/>
      <c r="IU158" s="9"/>
      <c r="IV158" s="43"/>
      <c r="IW158" s="9"/>
      <c r="IX158" s="43"/>
      <c r="IY158" s="9"/>
      <c r="IZ158" s="43"/>
      <c r="JA158" s="9"/>
      <c r="JB158" s="43"/>
      <c r="JC158" s="9"/>
      <c r="JD158" s="43"/>
      <c r="JE158" s="9"/>
      <c r="JF158" s="43"/>
      <c r="JG158" s="9"/>
      <c r="JH158" s="43"/>
      <c r="JI158" s="9"/>
      <c r="JJ158" s="43"/>
      <c r="JK158" s="9"/>
      <c r="JL158" s="43"/>
      <c r="JM158" s="9"/>
      <c r="JN158" s="43">
        <f>SUM(INDEX('egyeni-ranglista'!$1:$1048576,MATCH($A158,'egyeni-ranglista'!$A:$A,0),JN$279):INDEX('egyeni-ranglista'!$1:$1048576,MATCH($A158,'egyeni-ranglista'!$A:$A,0),JN$280))</f>
        <v>0</v>
      </c>
      <c r="JO158" s="9" t="s">
        <v>543</v>
      </c>
      <c r="JP158" s="43"/>
      <c r="JQ158" s="9"/>
      <c r="JR158" s="43"/>
      <c r="JS158" s="9"/>
      <c r="JT158" s="43"/>
      <c r="JU158" s="9"/>
      <c r="JV158" s="43"/>
      <c r="JW158" s="9"/>
      <c r="JX158" s="43"/>
      <c r="JY158" s="9"/>
      <c r="JZ158" s="43"/>
      <c r="KA158" s="9"/>
      <c r="KB158" s="43"/>
      <c r="KC158" s="9"/>
      <c r="KD158" s="43"/>
      <c r="KE158" s="9"/>
      <c r="KF158" s="43"/>
      <c r="KG158" s="9"/>
      <c r="KH158" s="43"/>
      <c r="KI158" s="9"/>
      <c r="KJ158" s="43"/>
      <c r="KK158" s="9"/>
      <c r="KL158" s="43">
        <f>SUM(INDEX('egyeni-ranglista'!$1:$1048576,MATCH($A158,'egyeni-ranglista'!$A:$A,0),KL$279):INDEX('egyeni-ranglista'!$1:$1048576,MATCH($A158,'egyeni-ranglista'!$A:$A,0),KL$280))</f>
        <v>0.59475641307087046</v>
      </c>
      <c r="KM158" s="1" t="s">
        <v>543</v>
      </c>
      <c r="KN158" s="43"/>
      <c r="KO158" s="9"/>
      <c r="KP158" s="43"/>
      <c r="KQ158" s="9"/>
      <c r="KR158" s="43"/>
      <c r="KS158" s="9"/>
      <c r="KT158" s="43"/>
      <c r="KU158" s="9"/>
      <c r="KV158" s="43"/>
      <c r="KW158" s="9"/>
      <c r="KX158" s="43"/>
      <c r="KY158" s="9"/>
      <c r="KZ158" s="43"/>
      <c r="LA158" s="9"/>
      <c r="LB158" s="43"/>
      <c r="LC158" s="9"/>
      <c r="LD158" s="43"/>
      <c r="LE158" s="9"/>
      <c r="LF158" s="43"/>
      <c r="LG158" s="9"/>
      <c r="LH158" s="43"/>
      <c r="LI158" s="9"/>
      <c r="LJ158" s="43"/>
      <c r="LK158" s="9"/>
      <c r="LL158" s="43"/>
      <c r="LM158" s="9"/>
      <c r="LN158" s="43"/>
      <c r="LO158" s="9"/>
      <c r="LP158" s="43"/>
      <c r="LQ158" s="9"/>
      <c r="LR158" s="43"/>
      <c r="LS158" s="9"/>
      <c r="LT158" s="43"/>
      <c r="LU158" s="9"/>
      <c r="LV158" s="43"/>
      <c r="LW158" s="9"/>
      <c r="LX158" s="43"/>
      <c r="LY158" s="9"/>
      <c r="LZ158" s="43"/>
      <c r="MA158" s="9"/>
      <c r="MB158" s="43"/>
      <c r="MC158" s="9"/>
      <c r="MD158" s="43"/>
      <c r="ME158" s="9"/>
      <c r="MF158" s="43"/>
      <c r="MG158" s="9"/>
      <c r="MH158" s="43"/>
      <c r="MI158" s="9"/>
      <c r="MJ158" s="43"/>
      <c r="MK158" s="9"/>
      <c r="ML158" s="43"/>
      <c r="MM158" s="9"/>
      <c r="MN158" s="43"/>
      <c r="MO158" s="9"/>
      <c r="MP158" s="43"/>
      <c r="MQ158" s="9"/>
      <c r="MR158" s="43"/>
      <c r="MS158" s="9"/>
      <c r="MT158" s="43"/>
      <c r="MU158" s="9"/>
    </row>
    <row r="159" spans="1:359">
      <c r="A159" s="1" t="s">
        <v>173</v>
      </c>
      <c r="B159" s="43" t="s">
        <v>206</v>
      </c>
      <c r="D159" s="43" t="s">
        <v>206</v>
      </c>
      <c r="F159" s="43">
        <f>SUM(INDEX('egyeni-ranglista'!$1:$1048576,MATCH($A159,'egyeni-ranglista'!$A:$A,0),F$279):INDEX('egyeni-ranglista'!$1:$1048576,MATCH($A159,'egyeni-ranglista'!$A:$A,0),F$280))</f>
        <v>0</v>
      </c>
      <c r="G159" s="1" t="s">
        <v>98</v>
      </c>
      <c r="H159" s="43" t="s">
        <v>206</v>
      </c>
      <c r="J159" s="43">
        <v>1.2678557452108006</v>
      </c>
      <c r="K159" s="51" t="s">
        <v>1228</v>
      </c>
      <c r="L159" s="43"/>
      <c r="M159" s="9"/>
      <c r="N159" s="43" t="s">
        <v>206</v>
      </c>
      <c r="P159" s="43">
        <v>12.481636732798542</v>
      </c>
      <c r="Q159" s="51" t="s">
        <v>1228</v>
      </c>
      <c r="R159" s="43" t="s">
        <v>206</v>
      </c>
      <c r="T159" s="43" t="s">
        <v>206</v>
      </c>
      <c r="V159" s="43"/>
      <c r="W159" s="9"/>
      <c r="X159" s="43"/>
      <c r="Y159" s="9"/>
      <c r="Z159" s="43"/>
      <c r="AA159" s="9"/>
      <c r="AB159" s="43" t="s">
        <v>206</v>
      </c>
      <c r="AD159" s="43" t="s">
        <v>206</v>
      </c>
      <c r="AP159" s="43">
        <f>SUM(INDEX('egyeni-ranglista'!$1:$1048576,MATCH($A159,'egyeni-ranglista'!$A:$A,0),AP$279):INDEX('egyeni-ranglista'!$1:$1048576,MATCH($A159,'egyeni-ranglista'!$A:$A,0),AP$280))</f>
        <v>27.211733931869965</v>
      </c>
      <c r="AQ159" s="51" t="s">
        <v>1228</v>
      </c>
      <c r="AR159" s="43"/>
      <c r="AS159" s="9"/>
      <c r="BD159" s="43">
        <f>SUM(INDEX('egyeni-ranglista'!$1:$1048576,MATCH($A159,'egyeni-ranglista'!$A:$A,0),BD$279):INDEX('egyeni-ranglista'!$1:$1048576,MATCH($A159,'egyeni-ranglista'!$A:$A,0),BD$280))</f>
        <v>31.750770399232984</v>
      </c>
      <c r="BE159" s="51" t="s">
        <v>1228</v>
      </c>
      <c r="BF159" s="43"/>
      <c r="BG159" s="9"/>
      <c r="BH159" s="43">
        <f>SUM(INDEX('egyeni-ranglista'!$1:$1048576,MATCH($A159,'egyeni-ranglista'!$A:$A,0),BH$279):INDEX('egyeni-ranglista'!$1:$1048576,MATCH($A159,'egyeni-ranglista'!$A:$A,0),BH$280))</f>
        <v>40.935721216183126</v>
      </c>
      <c r="BI159" s="51" t="s">
        <v>1228</v>
      </c>
      <c r="BJ159" s="43"/>
      <c r="BK159" s="9"/>
      <c r="BL159" s="43"/>
      <c r="BM159" s="9"/>
      <c r="BN159" s="43">
        <f>SUM(INDEX('egyeni-ranglista'!$1:$1048576,MATCH($A159,'egyeni-ranglista'!$A:$A,0),BN$279):INDEX('egyeni-ranglista'!$1:$1048576,MATCH($A159,'egyeni-ranglista'!$A:$A,0),BN$280))</f>
        <v>60.520636854368398</v>
      </c>
      <c r="BO159" s="51" t="s">
        <v>1228</v>
      </c>
      <c r="BP159" s="43"/>
      <c r="BQ159" s="9"/>
      <c r="BR159" s="43"/>
      <c r="BS159" s="9"/>
      <c r="BT159" s="43"/>
      <c r="BU159" s="9"/>
      <c r="BV159" s="43"/>
      <c r="BW159" s="9"/>
      <c r="BX159" s="43">
        <f>SUM(INDEX('egyeni-ranglista'!$1:$1048576,MATCH($A159,'egyeni-ranglista'!$A:$A,0),BX$279):INDEX('egyeni-ranglista'!$1:$1048576,MATCH($A159,'egyeni-ranglista'!$A:$A,0),BX$280))</f>
        <v>54.738921430848471</v>
      </c>
      <c r="BY159" s="51" t="s">
        <v>1228</v>
      </c>
      <c r="BZ159" s="43"/>
      <c r="CA159" s="9"/>
      <c r="CB159" s="43"/>
      <c r="CC159" s="9"/>
      <c r="CD159" s="43"/>
      <c r="CE159" s="9"/>
      <c r="CF159" s="43">
        <f>SUM(INDEX('egyeni-ranglista'!$1:$1048576,MATCH($A159,'egyeni-ranglista'!$A:$A,0),CF$279):INDEX('egyeni-ranglista'!$1:$1048576,MATCH($A159,'egyeni-ranglista'!$A:$A,0),CF$280))</f>
        <v>46.511914258097988</v>
      </c>
      <c r="CG159" s="51" t="s">
        <v>1228</v>
      </c>
      <c r="CH159" s="43"/>
      <c r="CI159" s="9"/>
      <c r="CJ159" s="43"/>
      <c r="CK159" s="9"/>
      <c r="CL159" s="43"/>
      <c r="CM159" s="9"/>
      <c r="CN159" s="43"/>
      <c r="CO159" s="9"/>
      <c r="CP159" s="43"/>
      <c r="CQ159" s="9"/>
      <c r="CR159" s="43"/>
      <c r="CS159" s="9"/>
      <c r="CT159" s="43"/>
      <c r="CU159" s="9"/>
      <c r="CV159" s="43"/>
      <c r="CW159" s="9"/>
      <c r="CX159" s="43"/>
      <c r="CY159" s="9"/>
      <c r="CZ159" s="43">
        <f>SUM(INDEX('egyeni-ranglista'!$1:$1048576,MATCH($A159,'egyeni-ranglista'!$A:$A,0),CZ$279):INDEX('egyeni-ranglista'!$1:$1048576,MATCH($A159,'egyeni-ranglista'!$A:$A,0),CZ$280))</f>
        <v>61.481134829925296</v>
      </c>
      <c r="DA159" s="51" t="s">
        <v>1228</v>
      </c>
      <c r="DB159" s="43"/>
      <c r="DD159" s="43"/>
      <c r="DF159" s="43"/>
      <c r="DH159" s="43"/>
      <c r="DJ159" s="43"/>
      <c r="DL159" s="43"/>
      <c r="DN159" s="43"/>
      <c r="DO159" s="51"/>
      <c r="DP159" s="43"/>
      <c r="DQ159" s="9"/>
      <c r="DT159" s="43"/>
      <c r="DU159" s="51"/>
      <c r="DV159" s="43"/>
      <c r="DW159" s="51"/>
      <c r="DX159" s="43"/>
      <c r="DY159" s="51"/>
      <c r="DZ159" s="43"/>
      <c r="EA159" s="51"/>
      <c r="EB159" s="43"/>
      <c r="ED159" s="43"/>
      <c r="EE159" s="51"/>
      <c r="EF159" s="43"/>
      <c r="EH159" s="43"/>
      <c r="EJ159" s="43"/>
      <c r="EL159" s="43"/>
      <c r="EM159" s="51"/>
      <c r="EN159" s="43">
        <f>SUM(INDEX('egyeni-ranglista'!$1:$1048576,MATCH($A159,'egyeni-ranglista'!$A:$A,0),EN$279):INDEX('egyeni-ranglista'!$1:$1048576,MATCH($A159,'egyeni-ranglista'!$A:$A,0),EN$280))</f>
        <v>18.873653668221785</v>
      </c>
      <c r="EO159" s="51" t="s">
        <v>1228</v>
      </c>
      <c r="EP159" s="43"/>
      <c r="ER159" s="43"/>
      <c r="ET159" s="43"/>
      <c r="EV159" s="43"/>
      <c r="EX159" s="43"/>
      <c r="EZ159" s="43"/>
      <c r="FB159" s="43"/>
      <c r="FD159" s="43"/>
      <c r="FF159" s="43"/>
      <c r="FG159" s="9"/>
      <c r="FH159" s="43"/>
      <c r="FI159" s="9"/>
      <c r="FJ159" s="43"/>
      <c r="FK159" s="9"/>
      <c r="FL159" s="43"/>
      <c r="FM159" s="9"/>
      <c r="FN159" s="43"/>
      <c r="FP159" s="43"/>
      <c r="FQ159" s="9"/>
      <c r="FR159" s="43">
        <f>SUM(INDEX('egyeni-ranglista'!$1:$1048576,MATCH($A159,'egyeni-ranglista'!$A:$A,0),FR$279):INDEX('egyeni-ranglista'!$1:$1048576,MATCH($A159,'egyeni-ranglista'!$A:$A,0),FR$280))</f>
        <v>16.536330549824186</v>
      </c>
      <c r="FS159" s="11" t="s">
        <v>543</v>
      </c>
      <c r="FT159" s="43"/>
      <c r="FU159" s="9"/>
      <c r="FV159" s="43">
        <f>SUM(INDEX('egyeni-ranglista'!$1:$1048576,MATCH($A159,'egyeni-ranglista'!$A:$A,0),FV$279):INDEX('egyeni-ranglista'!$1:$1048576,MATCH($A159,'egyeni-ranglista'!$A:$A,0),FV$280))</f>
        <v>20.179256445834525</v>
      </c>
      <c r="FW159" s="11" t="s">
        <v>1228</v>
      </c>
      <c r="FX159" s="43"/>
      <c r="FY159" s="9"/>
      <c r="FZ159" s="43"/>
      <c r="GA159" s="9"/>
      <c r="GB159" s="43">
        <f>SUM(INDEX('egyeni-ranglista'!$1:$1048576,MATCH($A159,'egyeni-ranglista'!$A:$A,0),GB$279):INDEX('egyeni-ranglista'!$1:$1048576,MATCH($A159,'egyeni-ranglista'!$A:$A,0),GB$280))</f>
        <v>27.09550482088865</v>
      </c>
      <c r="GC159" s="1" t="s">
        <v>1228</v>
      </c>
      <c r="GD159" s="43"/>
      <c r="GF159" s="43"/>
      <c r="GH159" s="43"/>
      <c r="GJ159" s="43"/>
      <c r="GL159" s="43"/>
      <c r="GN159" s="43"/>
      <c r="GP159" s="43"/>
      <c r="GR159" s="43"/>
      <c r="GT159" s="43"/>
      <c r="GV159" s="43"/>
      <c r="GX159" s="43"/>
      <c r="GZ159" s="43"/>
      <c r="HB159" s="43"/>
      <c r="HD159" s="43"/>
      <c r="HF159" s="43"/>
      <c r="HH159" s="43"/>
      <c r="HJ159" s="43"/>
      <c r="HL159" s="43"/>
      <c r="HN159" s="43"/>
      <c r="HP159" s="43">
        <f>SUM(INDEX('egyeni-ranglista'!$1:$1048576,MATCH($A159,'egyeni-ranglista'!$A:$A,0),HP$279):INDEX('egyeni-ranglista'!$1:$1048576,MATCH($A159,'egyeni-ranglista'!$A:$A,0),HP$280))</f>
        <v>10.559174271064466</v>
      </c>
      <c r="HQ159" s="1" t="s">
        <v>1228</v>
      </c>
      <c r="HR159" s="43"/>
      <c r="HT159" s="43"/>
      <c r="HV159" s="43"/>
      <c r="HX159" s="43"/>
      <c r="HZ159" s="43"/>
      <c r="IB159" s="43"/>
      <c r="ID159" s="43"/>
      <c r="IF159" s="43"/>
      <c r="IH159" s="43"/>
      <c r="IJ159" s="43">
        <f>SUM(INDEX('egyeni-ranglista'!$1:$1048576,MATCH($A159,'egyeni-ranglista'!$A:$A,0),IJ$279):INDEX('egyeni-ranglista'!$1:$1048576,MATCH($A159,'egyeni-ranglista'!$A:$A,0),IJ$280))</f>
        <v>36.450516212410548</v>
      </c>
      <c r="IK159" s="1" t="s">
        <v>1228</v>
      </c>
      <c r="IL159" s="43"/>
      <c r="IN159" s="43">
        <f>SUM(INDEX('egyeni-ranglista'!$1:$1048576,MATCH($A159,'egyeni-ranglista'!$A:$A,0),IN$279):INDEX('egyeni-ranglista'!$1:$1048576,MATCH($A159,'egyeni-ranglista'!$A:$A,0),IN$280))</f>
        <v>32.563196073891334</v>
      </c>
      <c r="IO159" s="1" t="s">
        <v>1228</v>
      </c>
      <c r="IP159" s="43"/>
      <c r="IR159" s="43"/>
      <c r="IT159" s="43"/>
      <c r="IV159" s="43"/>
      <c r="IX159" s="43"/>
      <c r="IZ159" s="43"/>
      <c r="JB159" s="43"/>
      <c r="JD159" s="43"/>
      <c r="JF159" s="43">
        <f>SUM(INDEX('egyeni-ranglista'!$1:$1048576,MATCH($A159,'egyeni-ranglista'!$A:$A,0),JF$279):INDEX('egyeni-ranglista'!$1:$1048576,MATCH($A159,'egyeni-ranglista'!$A:$A,0),JF$280))</f>
        <v>37.574909709941771</v>
      </c>
      <c r="JG159" s="1" t="s">
        <v>1228</v>
      </c>
      <c r="JH159" s="43"/>
      <c r="JJ159" s="43"/>
      <c r="JL159" s="43"/>
      <c r="JN159" s="43"/>
      <c r="JP159" s="43"/>
      <c r="JR159" s="43"/>
      <c r="JT159" s="43"/>
      <c r="JV159" s="43"/>
      <c r="JX159" s="43"/>
      <c r="JZ159" s="43"/>
      <c r="KB159" s="43"/>
      <c r="KD159" s="43"/>
      <c r="KF159" s="43"/>
      <c r="KH159" s="43"/>
      <c r="KJ159" s="43"/>
      <c r="KL159" s="43"/>
      <c r="KN159" s="43"/>
      <c r="KP159" s="43"/>
      <c r="KR159" s="43">
        <f>SUM(INDEX('egyeni-ranglista'!$1:$1048576,MATCH($A159,'egyeni-ranglista'!$A:$A,0),KR$279):INDEX('egyeni-ranglista'!$1:$1048576,MATCH($A159,'egyeni-ranglista'!$A:$A,0),KR$280))</f>
        <v>45.38170361885102</v>
      </c>
      <c r="KS159" s="1" t="s">
        <v>1228</v>
      </c>
      <c r="KT159" s="43"/>
      <c r="KV159" s="43"/>
      <c r="KX159" s="43"/>
      <c r="KZ159" s="43"/>
      <c r="LB159" s="43"/>
      <c r="LD159" s="43"/>
      <c r="LF159" s="43"/>
      <c r="LH159" s="43"/>
      <c r="LJ159" s="43"/>
      <c r="LL159" s="43">
        <f>SUM(INDEX('egyeni-ranglista'!$1:$1048576,MATCH($A159,'egyeni-ranglista'!$A:$A,0),LL$279):INDEX('egyeni-ranglista'!$1:$1048576,MATCH($A159,'egyeni-ranglista'!$A:$A,0),LL$280))</f>
        <v>28.05541765231073</v>
      </c>
      <c r="LM159" s="1" t="s">
        <v>1611</v>
      </c>
      <c r="LN159" s="43"/>
      <c r="LP159" s="43"/>
      <c r="LR159" s="43"/>
      <c r="LT159" s="43"/>
      <c r="LV159" s="43"/>
      <c r="LX159" s="43"/>
      <c r="LZ159" s="43"/>
      <c r="MB159" s="43">
        <f>SUM(INDEX('egyeni-ranglista'!$1:$1048576,MATCH($A159,'egyeni-ranglista'!$A:$A,0),MB$279):INDEX('egyeni-ranglista'!$1:$1048576,MATCH($A159,'egyeni-ranglista'!$A:$A,0),MB$280))</f>
        <v>20.598495565949239</v>
      </c>
      <c r="MC159" s="1" t="s">
        <v>1228</v>
      </c>
      <c r="MD159" s="43"/>
      <c r="MF159" s="43"/>
      <c r="MH159" s="43"/>
      <c r="MJ159" s="43"/>
      <c r="ML159" s="43"/>
      <c r="MN159" s="43"/>
      <c r="MP159" s="43"/>
      <c r="MR159" s="43"/>
      <c r="MT159" s="43"/>
    </row>
    <row r="160" spans="1:359">
      <c r="A160" s="32" t="s">
        <v>40</v>
      </c>
      <c r="C160" s="9"/>
      <c r="F160" s="43" t="s">
        <v>206</v>
      </c>
      <c r="H160" s="43" t="s">
        <v>206</v>
      </c>
      <c r="J160" s="43" t="s">
        <v>206</v>
      </c>
      <c r="L160" s="43"/>
      <c r="M160" s="9"/>
      <c r="N160" s="43" t="s">
        <v>206</v>
      </c>
      <c r="P160" s="43" t="s">
        <v>206</v>
      </c>
      <c r="R160" s="43" t="s">
        <v>206</v>
      </c>
      <c r="T160" s="43" t="s">
        <v>206</v>
      </c>
      <c r="V160" s="43"/>
      <c r="W160" s="9"/>
      <c r="X160" s="43"/>
      <c r="Y160" s="9"/>
      <c r="Z160" s="43"/>
      <c r="AA160" s="9"/>
      <c r="AB160" s="43">
        <v>0</v>
      </c>
      <c r="AC160" s="1" t="s">
        <v>152</v>
      </c>
      <c r="AD160" s="43" t="s">
        <v>206</v>
      </c>
      <c r="AP160" s="43">
        <f>SUM(INDEX('egyeni-ranglista'!$1:$1048576,MATCH($A160,'egyeni-ranglista'!$A:$A,0),AP$279):INDEX('egyeni-ranglista'!$1:$1048576,MATCH($A160,'egyeni-ranglista'!$A:$A,0),AP$280))</f>
        <v>0</v>
      </c>
      <c r="AQ160" s="1" t="s">
        <v>152</v>
      </c>
      <c r="AR160" s="43"/>
      <c r="AS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43">
        <f>SUM(INDEX('egyeni-ranglista'!$1:$1048576,MATCH($A160,'egyeni-ranglista'!$A:$A,0),CB$279):INDEX('egyeni-ranglista'!$1:$1048576,MATCH($A160,'egyeni-ranglista'!$A:$A,0),CB$280))</f>
        <v>0</v>
      </c>
      <c r="CC160" s="9" t="s">
        <v>708</v>
      </c>
      <c r="CD160" s="43"/>
      <c r="CE160" s="9"/>
      <c r="CF160" s="43"/>
      <c r="CG160" s="9"/>
      <c r="CH160" s="43"/>
      <c r="CI160" s="9"/>
      <c r="CJ160" s="43"/>
      <c r="CK160" s="9"/>
      <c r="CL160" s="43"/>
      <c r="CM160" s="9"/>
      <c r="CN160" s="43"/>
      <c r="CO160" s="9"/>
      <c r="CP160" s="43"/>
      <c r="CQ160" s="9"/>
      <c r="CR160" s="43"/>
      <c r="CS160" s="9"/>
      <c r="CT160" s="43"/>
      <c r="CU160" s="9"/>
      <c r="CV160" s="43"/>
      <c r="CW160" s="9"/>
      <c r="CX160" s="43"/>
      <c r="CY160" s="9"/>
      <c r="CZ160" s="43"/>
      <c r="DA160" s="9"/>
      <c r="DB160" s="43"/>
      <c r="DD160" s="43"/>
      <c r="DF160" s="43"/>
      <c r="DH160" s="43"/>
      <c r="DJ160" s="43"/>
      <c r="DL160" s="43"/>
      <c r="DP160" s="9"/>
      <c r="DQ160" s="9"/>
      <c r="EB160" s="43"/>
      <c r="EF160" s="43"/>
      <c r="EH160" s="43"/>
      <c r="EJ160" s="43"/>
      <c r="EP160" s="43"/>
      <c r="ER160" s="43"/>
      <c r="ET160" s="43"/>
      <c r="EV160" s="43"/>
      <c r="EX160" s="43"/>
      <c r="EZ160" s="43"/>
      <c r="FB160" s="43"/>
      <c r="FD160" s="43"/>
      <c r="FF160" s="43"/>
      <c r="FG160" s="9"/>
      <c r="FH160" s="43"/>
      <c r="FI160" s="9"/>
      <c r="FJ160" s="43"/>
      <c r="FK160" s="9"/>
      <c r="FL160" s="43"/>
      <c r="FM160" s="9"/>
      <c r="FN160" s="43"/>
      <c r="FP160" s="43"/>
      <c r="FQ160" s="9"/>
      <c r="FR160" s="43">
        <f>SUM(INDEX('egyeni-ranglista'!$1:$1048576,MATCH($A160,'egyeni-ranglista'!$A:$A,0),FR$279):INDEX('egyeni-ranglista'!$1:$1048576,MATCH($A160,'egyeni-ranglista'!$A:$A,0),FR$280))</f>
        <v>0</v>
      </c>
      <c r="FS160" s="11" t="s">
        <v>574</v>
      </c>
      <c r="FT160" s="43"/>
      <c r="FU160" s="9"/>
      <c r="FV160" s="43"/>
      <c r="FW160" s="11"/>
      <c r="FX160" s="43"/>
      <c r="FY160" s="9"/>
      <c r="FZ160" s="43"/>
      <c r="GA160" s="9"/>
      <c r="GB160" s="43"/>
      <c r="GC160" s="9"/>
      <c r="GD160" s="43"/>
      <c r="GE160" s="9"/>
      <c r="GF160" s="43"/>
      <c r="GG160" s="9"/>
      <c r="GH160" s="43"/>
      <c r="GI160" s="9"/>
      <c r="GJ160" s="43"/>
      <c r="GK160" s="9"/>
      <c r="GL160" s="43"/>
      <c r="GM160" s="9"/>
      <c r="GN160" s="43"/>
      <c r="GO160" s="9"/>
      <c r="GP160" s="43"/>
      <c r="GQ160" s="9"/>
      <c r="GR160" s="43"/>
      <c r="GS160" s="9"/>
      <c r="GT160" s="43"/>
      <c r="GU160" s="9"/>
      <c r="GV160" s="43"/>
      <c r="GW160" s="9"/>
      <c r="GX160" s="43"/>
      <c r="GY160" s="9"/>
      <c r="GZ160" s="43"/>
      <c r="HA160" s="9"/>
      <c r="HB160" s="43"/>
      <c r="HC160" s="9"/>
      <c r="HD160" s="43"/>
      <c r="HE160" s="9"/>
      <c r="HF160" s="43"/>
      <c r="HG160" s="9"/>
      <c r="HH160" s="43"/>
      <c r="HI160" s="9"/>
      <c r="HJ160" s="43"/>
      <c r="HK160" s="9"/>
      <c r="HL160" s="43"/>
      <c r="HM160" s="9"/>
      <c r="HN160" s="43"/>
      <c r="HO160" s="9"/>
      <c r="HP160" s="43"/>
      <c r="HQ160" s="9"/>
      <c r="HR160" s="43"/>
      <c r="HS160" s="9"/>
      <c r="HT160" s="43"/>
      <c r="HU160" s="9"/>
      <c r="HV160" s="43"/>
      <c r="HW160" s="9"/>
      <c r="HX160" s="43"/>
      <c r="HY160" s="9"/>
      <c r="HZ160" s="43"/>
      <c r="IA160" s="9"/>
      <c r="IB160" s="43"/>
      <c r="IC160" s="9"/>
      <c r="ID160" s="43"/>
      <c r="IE160" s="9"/>
      <c r="IF160" s="43"/>
      <c r="IG160" s="9"/>
      <c r="IH160" s="43"/>
      <c r="II160" s="9"/>
      <c r="IJ160" s="43"/>
      <c r="IK160" s="9"/>
      <c r="IL160" s="43"/>
      <c r="IM160" s="9"/>
      <c r="IN160" s="43"/>
      <c r="IO160" s="9"/>
      <c r="IP160" s="43"/>
      <c r="IQ160" s="9"/>
      <c r="IR160" s="43"/>
      <c r="IS160" s="9"/>
      <c r="IT160" s="43"/>
      <c r="IU160" s="9"/>
      <c r="IV160" s="43"/>
      <c r="IW160" s="9"/>
      <c r="IX160" s="43"/>
      <c r="IY160" s="9"/>
      <c r="IZ160" s="43"/>
      <c r="JA160" s="9"/>
      <c r="JB160" s="43"/>
      <c r="JC160" s="9"/>
      <c r="JD160" s="43"/>
      <c r="JE160" s="9"/>
      <c r="JF160" s="43"/>
      <c r="JG160" s="9"/>
      <c r="JH160" s="43"/>
      <c r="JI160" s="9"/>
      <c r="JJ160" s="43"/>
      <c r="JK160" s="9"/>
      <c r="JL160" s="43"/>
      <c r="JM160" s="9"/>
      <c r="JN160" s="43"/>
      <c r="JO160" s="9"/>
      <c r="JP160" s="43"/>
      <c r="JQ160" s="9"/>
      <c r="JR160" s="43"/>
      <c r="JS160" s="9"/>
      <c r="JT160" s="43"/>
      <c r="JU160" s="9"/>
      <c r="JV160" s="43"/>
      <c r="JW160" s="9"/>
      <c r="JX160" s="43"/>
      <c r="JY160" s="9"/>
      <c r="JZ160" s="43"/>
      <c r="KA160" s="9"/>
      <c r="KB160" s="43"/>
      <c r="KC160" s="9"/>
      <c r="KD160" s="43"/>
      <c r="KE160" s="9"/>
      <c r="KF160" s="43"/>
      <c r="KG160" s="9"/>
      <c r="KH160" s="43"/>
      <c r="KI160" s="9"/>
      <c r="KJ160" s="43"/>
      <c r="KK160" s="9"/>
      <c r="KL160" s="43"/>
      <c r="KM160" s="9"/>
      <c r="KN160" s="43"/>
      <c r="KO160" s="9"/>
      <c r="KP160" s="43"/>
      <c r="KQ160" s="9"/>
      <c r="KR160" s="43"/>
      <c r="KS160" s="9"/>
      <c r="KT160" s="43"/>
      <c r="KU160" s="9"/>
      <c r="KV160" s="43"/>
      <c r="KW160" s="9"/>
      <c r="KX160" s="43"/>
      <c r="KY160" s="9"/>
      <c r="KZ160" s="43"/>
      <c r="LA160" s="9"/>
      <c r="LB160" s="43"/>
      <c r="LC160" s="9"/>
      <c r="LD160" s="43"/>
      <c r="LE160" s="9"/>
      <c r="LF160" s="43"/>
      <c r="LG160" s="9"/>
      <c r="LH160" s="43"/>
      <c r="LI160" s="9"/>
      <c r="LJ160" s="43"/>
      <c r="LK160" s="9"/>
      <c r="LL160" s="43"/>
      <c r="LM160" s="9"/>
      <c r="LN160" s="43"/>
      <c r="LO160" s="9"/>
      <c r="LP160" s="43"/>
      <c r="LQ160" s="9"/>
      <c r="LR160" s="43"/>
      <c r="LS160" s="9"/>
      <c r="LT160" s="43"/>
      <c r="LU160" s="9"/>
      <c r="LV160" s="43"/>
      <c r="LW160" s="9"/>
      <c r="LX160" s="43"/>
      <c r="LY160" s="9"/>
      <c r="LZ160" s="43"/>
      <c r="MA160" s="9"/>
      <c r="MB160" s="43"/>
      <c r="MC160" s="9"/>
      <c r="MD160" s="43"/>
      <c r="ME160" s="9"/>
      <c r="MF160" s="43"/>
      <c r="MG160" s="9"/>
      <c r="MH160" s="43"/>
      <c r="MI160" s="9"/>
      <c r="MJ160" s="43"/>
      <c r="MK160" s="9"/>
      <c r="ML160" s="43"/>
      <c r="MM160" s="9"/>
      <c r="MN160" s="43"/>
      <c r="MO160" s="9"/>
      <c r="MP160" s="43"/>
      <c r="MQ160" s="9"/>
      <c r="MR160" s="43"/>
      <c r="MS160" s="9"/>
      <c r="MT160" s="43"/>
      <c r="MU160" s="9"/>
    </row>
    <row r="161" spans="1:359">
      <c r="A161" s="32" t="s">
        <v>544</v>
      </c>
      <c r="L161" s="43"/>
      <c r="M161" s="9"/>
      <c r="N161" s="43"/>
      <c r="O161" s="9"/>
      <c r="P161" s="43"/>
      <c r="R161" s="43"/>
      <c r="T161" s="43"/>
      <c r="V161" s="43"/>
      <c r="X161" s="43"/>
      <c r="Y161" s="9"/>
      <c r="Z161" s="43"/>
      <c r="AA161" s="9"/>
      <c r="AB161" s="43"/>
      <c r="AD161" s="43"/>
      <c r="AP161" s="43">
        <f>SUM(INDEX('egyeni-ranglista'!$1:$1048576,MATCH($A161,'egyeni-ranglista'!$A:$A,0),AP$279):INDEX('egyeni-ranglista'!$1:$1048576,MATCH($A161,'egyeni-ranglista'!$A:$A,0),AP$280))</f>
        <v>0</v>
      </c>
      <c r="AQ161" s="9" t="s">
        <v>543</v>
      </c>
      <c r="AR161" s="43"/>
      <c r="AS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43">
        <f>SUM(INDEX('egyeni-ranglista'!$1:$1048576,MATCH($A161,'egyeni-ranglista'!$A:$A,0),BX$279):INDEX('egyeni-ranglista'!$1:$1048576,MATCH($A161,'egyeni-ranglista'!$A:$A,0),BX$280))</f>
        <v>3.2421689052593003</v>
      </c>
      <c r="BY161" s="1" t="s">
        <v>574</v>
      </c>
      <c r="BZ161" s="43"/>
      <c r="CA161" s="9"/>
      <c r="CB161" s="43"/>
      <c r="CC161" s="9"/>
      <c r="CD161" s="43">
        <f>SUM(INDEX('egyeni-ranglista'!$1:$1048576,MATCH($A161,'egyeni-ranglista'!$A:$A,0),CD$279):INDEX('egyeni-ranglista'!$1:$1048576,MATCH($A161,'egyeni-ranglista'!$A:$A,0),CD$280))</f>
        <v>3.6757082403473631</v>
      </c>
      <c r="CE161" s="1" t="s">
        <v>574</v>
      </c>
      <c r="CF161" s="43"/>
      <c r="CG161" s="9"/>
      <c r="CH161" s="43"/>
      <c r="CI161" s="9"/>
      <c r="CJ161" s="43"/>
      <c r="CK161" s="9"/>
      <c r="CL161" s="43"/>
      <c r="CM161" s="9"/>
      <c r="CN161" s="43"/>
      <c r="CO161" s="9"/>
      <c r="CP161" s="43"/>
      <c r="CQ161" s="9"/>
      <c r="CR161" s="43"/>
      <c r="CS161" s="9"/>
      <c r="CT161" s="43"/>
      <c r="CU161" s="9"/>
      <c r="CV161" s="43"/>
      <c r="CW161" s="9"/>
      <c r="CX161" s="43"/>
      <c r="CY161" s="9"/>
      <c r="CZ161" s="43">
        <f>SUM(INDEX('egyeni-ranglista'!$1:$1048576,MATCH($A161,'egyeni-ranglista'!$A:$A,0),CZ$279):INDEX('egyeni-ranglista'!$1:$1048576,MATCH($A161,'egyeni-ranglista'!$A:$A,0),CZ$280))</f>
        <v>7.2514410396755</v>
      </c>
      <c r="DA161" s="1" t="s">
        <v>543</v>
      </c>
      <c r="DB161" s="43"/>
      <c r="DD161" s="43"/>
      <c r="DF161" s="43"/>
      <c r="DH161" s="43"/>
      <c r="DJ161" s="43"/>
      <c r="DL161" s="43"/>
      <c r="DN161" s="43">
        <f>SUM(INDEX('egyeni-ranglista'!$1:$1048576,MATCH($A161,'egyeni-ranglista'!$A:$A,0),DN$279):INDEX('egyeni-ranglista'!$1:$1048576,MATCH($A161,'egyeni-ranglista'!$A:$A,0),DN$280))</f>
        <v>9.4754784693684684</v>
      </c>
      <c r="DO161" s="1" t="s">
        <v>543</v>
      </c>
      <c r="DP161" s="9"/>
      <c r="DQ161" s="9"/>
      <c r="DT161" s="43">
        <f>SUM(INDEX('egyeni-ranglista'!$1:$1048576,MATCH($A161,'egyeni-ranglista'!$A:$A,0),DT$279):INDEX('egyeni-ranglista'!$1:$1048576,MATCH($A161,'egyeni-ranglista'!$A:$A,0),DT$280))</f>
        <v>11.009886598488228</v>
      </c>
      <c r="DU161" s="11" t="s">
        <v>543</v>
      </c>
      <c r="DZ161" s="43"/>
      <c r="EA161" s="9"/>
      <c r="EB161" s="43"/>
      <c r="ED161" s="43"/>
      <c r="EE161" s="9"/>
      <c r="EF161" s="43"/>
      <c r="EH161" s="43"/>
      <c r="EJ161" s="43"/>
      <c r="EL161" s="43"/>
      <c r="EM161" s="11"/>
      <c r="EN161" s="43"/>
      <c r="EO161" s="11"/>
      <c r="EP161" s="43"/>
      <c r="ER161" s="43"/>
      <c r="ET161" s="43"/>
      <c r="EV161" s="43"/>
      <c r="EX161" s="43"/>
      <c r="EZ161" s="43"/>
      <c r="FB161" s="43"/>
      <c r="FD161" s="43"/>
      <c r="FF161" s="43"/>
      <c r="FG161" s="9"/>
      <c r="FH161" s="43"/>
      <c r="FI161" s="9"/>
      <c r="FJ161" s="43"/>
      <c r="FK161" s="9"/>
      <c r="FL161" s="43"/>
      <c r="FM161" s="9"/>
      <c r="FN161" s="43"/>
      <c r="FP161" s="43"/>
      <c r="FQ161" s="9"/>
      <c r="FR161" s="43"/>
      <c r="FS161" s="9"/>
      <c r="FT161" s="43"/>
      <c r="FU161" s="9"/>
      <c r="FV161" s="43">
        <f>SUM(INDEX('egyeni-ranglista'!$1:$1048576,MATCH($A161,'egyeni-ranglista'!$A:$A,0),FV$279):INDEX('egyeni-ranglista'!$1:$1048576,MATCH($A161,'egyeni-ranglista'!$A:$A,0),FV$280))</f>
        <v>1.5344081291197593</v>
      </c>
      <c r="FW161" s="9" t="s">
        <v>574</v>
      </c>
      <c r="FX161" s="43"/>
      <c r="FY161" s="9"/>
      <c r="FZ161" s="43"/>
      <c r="GA161" s="9"/>
      <c r="GB161" s="43">
        <f>SUM(INDEX('egyeni-ranglista'!$1:$1048576,MATCH($A161,'egyeni-ranglista'!$A:$A,0),GB$279):INDEX('egyeni-ranglista'!$1:$1048576,MATCH($A161,'egyeni-ranglista'!$A:$A,0),GB$280))</f>
        <v>0</v>
      </c>
      <c r="GC161" s="1" t="s">
        <v>1442</v>
      </c>
      <c r="GD161" s="43"/>
      <c r="GF161" s="43"/>
      <c r="GH161" s="43"/>
      <c r="GJ161" s="43"/>
      <c r="GL161" s="43"/>
      <c r="GN161" s="43"/>
      <c r="GP161" s="43"/>
      <c r="GR161" s="43"/>
      <c r="GT161" s="43"/>
      <c r="GV161" s="43"/>
      <c r="GX161" s="43"/>
      <c r="GZ161" s="43"/>
      <c r="HB161" s="43"/>
      <c r="HD161" s="43"/>
      <c r="HF161" s="43"/>
      <c r="HH161" s="43"/>
      <c r="HJ161" s="43"/>
      <c r="HL161" s="43"/>
      <c r="HN161" s="43">
        <f>SUM(INDEX('egyeni-ranglista'!$1:$1048576,MATCH($A161,'egyeni-ranglista'!$A:$A,0),HN$279):INDEX('egyeni-ranglista'!$1:$1048576,MATCH($A161,'egyeni-ranglista'!$A:$A,0),HN$280))</f>
        <v>0</v>
      </c>
      <c r="HO161" s="1" t="s">
        <v>1504</v>
      </c>
      <c r="HP161" s="43"/>
      <c r="HR161" s="43"/>
      <c r="HT161" s="43"/>
      <c r="HV161" s="43"/>
      <c r="HX161" s="43"/>
      <c r="HZ161" s="43"/>
      <c r="IB161" s="43"/>
      <c r="ID161" s="43"/>
      <c r="IF161" s="43"/>
      <c r="IH161" s="43"/>
      <c r="IJ161" s="43"/>
      <c r="IL161" s="43"/>
      <c r="IN161" s="43"/>
      <c r="IP161" s="43"/>
      <c r="IR161" s="43"/>
      <c r="IT161" s="43"/>
      <c r="IV161" s="43"/>
      <c r="IX161" s="43"/>
      <c r="IZ161" s="43"/>
      <c r="JB161" s="43"/>
      <c r="JD161" s="43"/>
      <c r="JF161" s="43"/>
      <c r="JH161" s="43"/>
      <c r="JJ161" s="43"/>
      <c r="JL161" s="43"/>
      <c r="JN161" s="43"/>
      <c r="JP161" s="43"/>
      <c r="JR161" s="43"/>
      <c r="JT161" s="43"/>
      <c r="JV161" s="43"/>
      <c r="JX161" s="43"/>
      <c r="JZ161" s="43"/>
      <c r="KB161" s="43"/>
      <c r="KD161" s="43"/>
      <c r="KF161" s="43"/>
      <c r="KH161" s="43"/>
      <c r="KJ161" s="43"/>
      <c r="KL161" s="43">
        <f>SUM(INDEX('egyeni-ranglista'!$1:$1048576,MATCH($A161,'egyeni-ranglista'!$A:$A,0),KL$279):INDEX('egyeni-ranglista'!$1:$1048576,MATCH($A161,'egyeni-ranglista'!$A:$A,0),KL$280))</f>
        <v>9.5546902964411533</v>
      </c>
      <c r="KM161" s="1" t="s">
        <v>543</v>
      </c>
      <c r="KN161" s="43"/>
      <c r="KP161" s="43"/>
      <c r="KR161" s="43"/>
      <c r="KT161" s="43"/>
      <c r="KV161" s="43"/>
      <c r="KX161" s="43"/>
      <c r="KZ161" s="43"/>
      <c r="LB161" s="43"/>
      <c r="LD161" s="43"/>
      <c r="LF161" s="43"/>
      <c r="LH161" s="43"/>
      <c r="LJ161" s="43"/>
      <c r="LL161" s="43"/>
      <c r="LN161" s="43"/>
      <c r="LP161" s="43"/>
      <c r="LR161" s="43"/>
      <c r="LT161" s="43"/>
      <c r="LV161" s="43"/>
      <c r="LX161" s="43"/>
      <c r="LZ161" s="43"/>
      <c r="MB161" s="43"/>
      <c r="MD161" s="43"/>
      <c r="MF161" s="43"/>
      <c r="MH161" s="43"/>
      <c r="MJ161" s="43"/>
      <c r="ML161" s="43"/>
      <c r="MN161" s="43"/>
      <c r="MP161" s="43"/>
      <c r="MR161" s="43"/>
      <c r="MT161" s="43"/>
    </row>
    <row r="162" spans="1:359">
      <c r="A162" s="1" t="s">
        <v>185</v>
      </c>
      <c r="C162" s="9"/>
      <c r="D162" s="43">
        <v>0</v>
      </c>
      <c r="E162" s="50" t="s">
        <v>20</v>
      </c>
      <c r="F162" s="43">
        <f>SUM(INDEX('egyeni-ranglista'!$1:$1048576,MATCH($A162,'egyeni-ranglista'!$A:$A,0),F$279):INDEX('egyeni-ranglista'!$1:$1048576,MATCH($A162,'egyeni-ranglista'!$A:$A,0),F$280))</f>
        <v>1.3429615632927128</v>
      </c>
      <c r="G162" s="9" t="s">
        <v>97</v>
      </c>
      <c r="H162" s="43" t="s">
        <v>206</v>
      </c>
      <c r="J162" s="43" t="s">
        <v>206</v>
      </c>
      <c r="L162" s="43">
        <v>1.3429615632927128</v>
      </c>
      <c r="M162" s="50" t="s">
        <v>20</v>
      </c>
      <c r="N162" s="43">
        <v>2.7510688940967993</v>
      </c>
      <c r="O162" s="50" t="s">
        <v>20</v>
      </c>
      <c r="P162" s="43">
        <v>8.0300763758296974</v>
      </c>
      <c r="Q162" s="50" t="s">
        <v>20</v>
      </c>
      <c r="R162" s="43" t="s">
        <v>206</v>
      </c>
      <c r="T162" s="43" t="s">
        <v>206</v>
      </c>
      <c r="V162" s="43"/>
      <c r="W162" s="9"/>
      <c r="X162" s="43"/>
      <c r="Y162" s="9"/>
      <c r="Z162" s="43"/>
      <c r="AA162" s="9"/>
      <c r="AB162" s="43">
        <v>12.121770042238428</v>
      </c>
      <c r="AC162" s="92" t="s">
        <v>36</v>
      </c>
      <c r="AD162" s="43">
        <v>12.815862005173361</v>
      </c>
      <c r="AE162" s="92" t="s">
        <v>36</v>
      </c>
      <c r="AF162" s="43">
        <v>15.29939766785877</v>
      </c>
      <c r="AG162" s="1" t="s">
        <v>185</v>
      </c>
      <c r="AJ162" s="43">
        <v>15.87453257188273</v>
      </c>
      <c r="AK162" s="50" t="s">
        <v>20</v>
      </c>
      <c r="AL162" s="43"/>
      <c r="AN162" s="43"/>
      <c r="AP162" s="43">
        <f>SUM(INDEX('egyeni-ranglista'!$1:$1048576,MATCH($A162,'egyeni-ranglista'!$A:$A,0),AP$279):INDEX('egyeni-ranglista'!$1:$1048576,MATCH($A162,'egyeni-ranglista'!$A:$A,0),AP$280))</f>
        <v>19.602059930632905</v>
      </c>
      <c r="AQ162" s="50" t="s">
        <v>20</v>
      </c>
      <c r="AR162" s="43"/>
      <c r="AS162" s="9"/>
      <c r="BF162" s="9"/>
      <c r="BG162" s="9"/>
      <c r="BH162" s="9"/>
      <c r="BI162" s="9"/>
      <c r="BJ162" s="9"/>
      <c r="BK162" s="9"/>
      <c r="BL162" s="9"/>
      <c r="BM162" s="9"/>
      <c r="BN162" s="43">
        <f>SUM(INDEX('egyeni-ranglista'!$1:$1048576,MATCH($A162,'egyeni-ranglista'!$A:$A,0),BN$279):INDEX('egyeni-ranglista'!$1:$1048576,MATCH($A162,'egyeni-ranglista'!$A:$A,0),BN$280))</f>
        <v>18.259098367340194</v>
      </c>
      <c r="BO162" s="50" t="s">
        <v>20</v>
      </c>
      <c r="BP162" s="43"/>
      <c r="BQ162" s="9"/>
      <c r="BR162" s="43"/>
      <c r="BS162" s="9"/>
      <c r="BT162" s="43"/>
      <c r="BU162" s="9"/>
      <c r="BV162" s="43"/>
      <c r="BW162" s="9"/>
      <c r="BX162" s="43">
        <f>SUM(INDEX('egyeni-ranglista'!$1:$1048576,MATCH($A162,'egyeni-ranglista'!$A:$A,0),BX$279):INDEX('egyeni-ranglista'!$1:$1048576,MATCH($A162,'egyeni-ranglista'!$A:$A,0),BX$280))</f>
        <v>16.850991036536108</v>
      </c>
      <c r="BY162" s="50" t="s">
        <v>20</v>
      </c>
      <c r="BZ162" s="43"/>
      <c r="CA162" s="9"/>
      <c r="CB162" s="43">
        <f>SUM(INDEX('egyeni-ranglista'!$1:$1048576,MATCH($A162,'egyeni-ranglista'!$A:$A,0),CB$279):INDEX('egyeni-ranglista'!$1:$1048576,MATCH($A162,'egyeni-ranglista'!$A:$A,0),CB$280))</f>
        <v>7.4802898883944771</v>
      </c>
      <c r="CC162" s="50" t="s">
        <v>20</v>
      </c>
      <c r="CD162" s="43"/>
      <c r="CE162" s="9"/>
      <c r="CF162" s="43"/>
      <c r="CG162" s="9"/>
      <c r="CH162" s="43"/>
      <c r="CI162" s="9"/>
      <c r="CJ162" s="43"/>
      <c r="CK162" s="9"/>
      <c r="CL162" s="43"/>
      <c r="CM162" s="9"/>
      <c r="CN162" s="43"/>
      <c r="CO162" s="9"/>
      <c r="CP162" s="43"/>
      <c r="CQ162" s="9"/>
      <c r="CR162" s="43"/>
      <c r="CS162" s="9"/>
      <c r="CT162" s="43"/>
      <c r="CU162" s="9"/>
      <c r="CV162" s="43"/>
      <c r="CW162" s="9"/>
      <c r="CX162" s="43"/>
      <c r="CY162" s="9"/>
      <c r="CZ162" s="43">
        <f>SUM(INDEX('egyeni-ranglista'!$1:$1048576,MATCH($A162,'egyeni-ranglista'!$A:$A,0),CZ$279):INDEX('egyeni-ranglista'!$1:$1048576,MATCH($A162,'egyeni-ranglista'!$A:$A,0),CZ$280))</f>
        <v>5.5903806821807578</v>
      </c>
      <c r="DA162" s="6" t="s">
        <v>822</v>
      </c>
      <c r="DB162" s="43"/>
      <c r="DD162" s="43"/>
      <c r="DF162" s="43"/>
      <c r="DH162" s="43"/>
      <c r="DJ162" s="43"/>
      <c r="DL162" s="43"/>
      <c r="DP162" s="9"/>
      <c r="DQ162" s="9"/>
      <c r="DT162" s="43">
        <f>SUM(INDEX('egyeni-ranglista'!$1:$1048576,MATCH($A162,'egyeni-ranglista'!$A:$A,0),DT$279):INDEX('egyeni-ranglista'!$1:$1048576,MATCH($A162,'egyeni-ranglista'!$A:$A,0),DT$280))</f>
        <v>1.8628533234305811</v>
      </c>
      <c r="DU162" s="244" t="s">
        <v>96</v>
      </c>
      <c r="DV162" s="43"/>
      <c r="DX162" s="43"/>
      <c r="EB162" s="43"/>
      <c r="EF162" s="43">
        <f>SUM(INDEX('egyeni-ranglista'!$1:$1048576,MATCH($A162,'egyeni-ranglista'!$A:$A,0),EF$279):INDEX('egyeni-ranglista'!$1:$1048576,MATCH($A162,'egyeni-ranglista'!$A:$A,0),EF$280))</f>
        <v>7.3722127692515169</v>
      </c>
      <c r="EG162" s="242" t="s">
        <v>1227</v>
      </c>
      <c r="EL162" s="43"/>
      <c r="EM162" s="9"/>
      <c r="EN162" s="43">
        <f>SUM(INDEX('egyeni-ranglista'!$1:$1048576,MATCH($A162,'egyeni-ranglista'!$A:$A,0),EN$279):INDEX('egyeni-ranglista'!$1:$1048576,MATCH($A162,'egyeni-ranglista'!$A:$A,0),EN$280))</f>
        <v>7.3722127692515169</v>
      </c>
      <c r="EO162" s="244" t="s">
        <v>630</v>
      </c>
      <c r="FF162" s="43"/>
      <c r="FG162" s="9"/>
      <c r="FH162" s="43"/>
      <c r="FI162" s="9"/>
      <c r="FJ162" s="43"/>
      <c r="FK162" s="9"/>
      <c r="FL162" s="43"/>
      <c r="FM162" s="9"/>
      <c r="FP162" s="43"/>
      <c r="FQ162" s="9"/>
      <c r="FR162" s="43"/>
      <c r="FS162" s="9"/>
      <c r="FT162" s="43"/>
      <c r="FU162" s="9"/>
      <c r="FV162" s="43"/>
      <c r="FW162" s="9"/>
      <c r="FX162" s="43"/>
      <c r="FY162" s="9"/>
      <c r="FZ162" s="43"/>
      <c r="GA162" s="9"/>
      <c r="GB162" s="43"/>
      <c r="GC162" s="9"/>
      <c r="GD162" s="43"/>
      <c r="GE162" s="9"/>
      <c r="GF162" s="43"/>
      <c r="GG162" s="9"/>
      <c r="GH162" s="43"/>
      <c r="GI162" s="9"/>
      <c r="GJ162" s="43"/>
      <c r="GK162" s="9"/>
      <c r="GL162" s="43"/>
      <c r="GM162" s="9"/>
      <c r="GN162" s="43"/>
      <c r="GO162" s="9"/>
      <c r="GP162" s="43"/>
      <c r="GQ162" s="9"/>
      <c r="GR162" s="43"/>
      <c r="GS162" s="9"/>
      <c r="GT162" s="43"/>
      <c r="GU162" s="9"/>
      <c r="GV162" s="43"/>
      <c r="GW162" s="9"/>
      <c r="GX162" s="43"/>
      <c r="GY162" s="9"/>
      <c r="GZ162" s="43"/>
      <c r="HA162" s="9"/>
      <c r="HB162" s="43"/>
      <c r="HC162" s="9"/>
      <c r="HD162" s="43"/>
      <c r="HE162" s="9"/>
      <c r="HF162" s="43"/>
      <c r="HG162" s="9"/>
      <c r="HH162" s="43"/>
      <c r="HI162" s="9"/>
      <c r="HJ162" s="43"/>
      <c r="HK162" s="9"/>
      <c r="HL162" s="43"/>
      <c r="HM162" s="9"/>
      <c r="HN162" s="43"/>
      <c r="HO162" s="9"/>
      <c r="HP162" s="43"/>
      <c r="HQ162" s="9"/>
      <c r="HR162" s="43"/>
      <c r="HS162" s="9"/>
      <c r="HT162" s="43"/>
      <c r="HU162" s="9"/>
      <c r="HV162" s="43"/>
      <c r="HW162" s="9"/>
      <c r="HX162" s="43"/>
      <c r="HY162" s="9"/>
      <c r="HZ162" s="43"/>
      <c r="IA162" s="9"/>
      <c r="IB162" s="43"/>
      <c r="IC162" s="9"/>
      <c r="ID162" s="43"/>
      <c r="IE162" s="9"/>
      <c r="IF162" s="43"/>
      <c r="IG162" s="9"/>
      <c r="IH162" s="43"/>
      <c r="II162" s="9"/>
      <c r="IJ162" s="43"/>
      <c r="IK162" s="9"/>
      <c r="IL162" s="43"/>
      <c r="IM162" s="9"/>
      <c r="IN162" s="43"/>
      <c r="IO162" s="9"/>
      <c r="IP162" s="43"/>
      <c r="IQ162" s="9"/>
      <c r="IR162" s="43"/>
      <c r="IS162" s="9"/>
      <c r="IT162" s="43"/>
      <c r="IU162" s="9"/>
      <c r="IV162" s="43"/>
      <c r="IW162" s="9"/>
      <c r="IX162" s="43"/>
      <c r="IY162" s="9"/>
      <c r="IZ162" s="43"/>
      <c r="JA162" s="9"/>
      <c r="JB162" s="43"/>
      <c r="JC162" s="9"/>
      <c r="JD162" s="43"/>
      <c r="JE162" s="9"/>
      <c r="JF162" s="43"/>
      <c r="JG162" s="9"/>
      <c r="JH162" s="43"/>
      <c r="JI162" s="9"/>
      <c r="JJ162" s="43"/>
      <c r="JK162" s="9"/>
      <c r="JL162" s="43"/>
      <c r="JM162" s="9"/>
      <c r="JN162" s="43"/>
      <c r="JO162" s="9"/>
      <c r="JP162" s="43"/>
      <c r="JQ162" s="9"/>
      <c r="JR162" s="43"/>
      <c r="JS162" s="9"/>
      <c r="JT162" s="43"/>
      <c r="JU162" s="9"/>
      <c r="JV162" s="43"/>
      <c r="JW162" s="9"/>
      <c r="JX162" s="43"/>
      <c r="JY162" s="9"/>
      <c r="JZ162" s="43"/>
      <c r="KA162" s="9"/>
      <c r="KB162" s="43"/>
      <c r="KC162" s="9"/>
      <c r="KD162" s="43"/>
      <c r="KE162" s="9"/>
      <c r="KF162" s="43"/>
      <c r="KG162" s="9"/>
      <c r="KH162" s="43"/>
      <c r="KI162" s="9"/>
      <c r="KJ162" s="43"/>
      <c r="KK162" s="9"/>
      <c r="KL162" s="43"/>
      <c r="KM162" s="9"/>
      <c r="KN162" s="43"/>
      <c r="KO162" s="9"/>
      <c r="KP162" s="43"/>
      <c r="KQ162" s="9"/>
      <c r="KR162" s="43"/>
      <c r="KS162" s="9"/>
      <c r="KT162" s="43"/>
      <c r="KU162" s="9"/>
      <c r="KV162" s="43"/>
      <c r="KW162" s="9"/>
      <c r="KX162" s="43"/>
      <c r="KY162" s="9"/>
      <c r="KZ162" s="43"/>
      <c r="LA162" s="9"/>
      <c r="LB162" s="43"/>
      <c r="LC162" s="9"/>
      <c r="LD162" s="43"/>
      <c r="LE162" s="9"/>
      <c r="LF162" s="43"/>
      <c r="LG162" s="9"/>
      <c r="LH162" s="43"/>
      <c r="LI162" s="9"/>
      <c r="LJ162" s="43"/>
      <c r="LK162" s="9"/>
      <c r="LL162" s="43"/>
      <c r="LM162" s="9"/>
      <c r="LN162" s="43"/>
      <c r="LO162" s="9"/>
      <c r="LP162" s="43"/>
      <c r="LQ162" s="9"/>
      <c r="LR162" s="43"/>
      <c r="LS162" s="9"/>
      <c r="LT162" s="43"/>
      <c r="LU162" s="9"/>
      <c r="LV162" s="43"/>
      <c r="LW162" s="9"/>
      <c r="LX162" s="43"/>
      <c r="LY162" s="9"/>
      <c r="LZ162" s="43"/>
      <c r="MA162" s="9"/>
      <c r="MB162" s="43"/>
      <c r="MC162" s="9"/>
      <c r="MD162" s="43"/>
      <c r="ME162" s="9"/>
      <c r="MF162" s="43"/>
      <c r="MG162" s="9"/>
      <c r="MH162" s="43"/>
      <c r="MI162" s="9"/>
      <c r="MJ162" s="43"/>
      <c r="MK162" s="9"/>
      <c r="ML162" s="43"/>
      <c r="MM162" s="9"/>
      <c r="MN162" s="43"/>
      <c r="MO162" s="9"/>
      <c r="MP162" s="43"/>
      <c r="MQ162" s="9"/>
      <c r="MR162" s="43"/>
      <c r="MS162" s="9"/>
      <c r="MT162" s="43"/>
      <c r="MU162" s="9"/>
    </row>
    <row r="163" spans="1:359">
      <c r="A163" s="1" t="s">
        <v>168</v>
      </c>
      <c r="B163" s="43" t="s">
        <v>206</v>
      </c>
      <c r="D163" s="43" t="s">
        <v>206</v>
      </c>
      <c r="F163" s="43" t="s">
        <v>206</v>
      </c>
      <c r="H163" s="43" t="s">
        <v>206</v>
      </c>
      <c r="J163" s="43">
        <v>5.6</v>
      </c>
      <c r="K163" s="49" t="s">
        <v>124</v>
      </c>
      <c r="L163" s="43">
        <f>SUM(INDEX('egyeni-ranglista'!$1:$1048576,MATCH($A163,'egyeni-ranglista'!$A:$A,0),L$279):INDEX('egyeni-ranglista'!$1:$1048576,MATCH($A163,'egyeni-ranglista'!$A:$A,0),L$280))</f>
        <v>5.6</v>
      </c>
      <c r="M163" s="1" t="s">
        <v>35</v>
      </c>
      <c r="N163" s="43">
        <v>7.6652240851793261</v>
      </c>
      <c r="O163" s="49" t="s">
        <v>124</v>
      </c>
      <c r="P163" s="43">
        <v>7.6652240851793261</v>
      </c>
      <c r="Q163" s="49" t="s">
        <v>124</v>
      </c>
      <c r="R163" s="43" t="s">
        <v>206</v>
      </c>
      <c r="T163" s="43" t="s">
        <v>206</v>
      </c>
      <c r="V163" s="43"/>
      <c r="W163" s="9"/>
      <c r="X163" s="43"/>
      <c r="Y163" s="9"/>
      <c r="Z163" s="43"/>
      <c r="AA163" s="9"/>
      <c r="AB163" s="43"/>
      <c r="AC163" s="1" t="s">
        <v>35</v>
      </c>
      <c r="AD163" s="43" t="s">
        <v>206</v>
      </c>
      <c r="AR163" s="9"/>
      <c r="AS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43">
        <f>SUM(INDEX('egyeni-ranglista'!$1:$1048576,MATCH($A163,'egyeni-ranglista'!$A:$A,0),BX$279):INDEX('egyeni-ranglista'!$1:$1048576,MATCH($A163,'egyeni-ranglista'!$A:$A,0),BX$280))</f>
        <v>3.0869847776067649</v>
      </c>
      <c r="BY163" s="49" t="s">
        <v>706</v>
      </c>
      <c r="BZ163" s="43"/>
      <c r="CA163" s="9"/>
      <c r="CB163" s="43">
        <f>SUM(INDEX('egyeni-ranglista'!$1:$1048576,MATCH($A163,'egyeni-ranglista'!$A:$A,0),CB$279):INDEX('egyeni-ranglista'!$1:$1048576,MATCH($A163,'egyeni-ranglista'!$A:$A,0),CB$280))</f>
        <v>3.2088346198427136</v>
      </c>
      <c r="CC163" s="49" t="s">
        <v>706</v>
      </c>
      <c r="CD163" s="43"/>
      <c r="CE163" s="9"/>
      <c r="CF163" s="43"/>
      <c r="CG163" s="9"/>
      <c r="CH163" s="43"/>
      <c r="CI163" s="9"/>
      <c r="CJ163" s="43"/>
      <c r="CK163" s="9"/>
      <c r="CL163" s="43"/>
      <c r="CM163" s="9"/>
      <c r="CN163" s="43"/>
      <c r="CO163" s="9"/>
      <c r="CP163" s="43"/>
      <c r="CQ163" s="9"/>
      <c r="CR163" s="43"/>
      <c r="CS163" s="9"/>
      <c r="CT163" s="43"/>
      <c r="CU163" s="9"/>
      <c r="CV163" s="43">
        <f>SUM(INDEX('egyeni-ranglista'!$1:$1048576,MATCH($A163,'egyeni-ranglista'!$A:$A,0),CV$279):INDEX('egyeni-ranglista'!$1:$1048576,MATCH($A163,'egyeni-ranglista'!$A:$A,0),CV$280))</f>
        <v>2.555791117821685</v>
      </c>
      <c r="CW163" s="9" t="s">
        <v>168</v>
      </c>
      <c r="CX163" s="43"/>
      <c r="CY163" s="9"/>
      <c r="CZ163" s="43">
        <f>SUM(INDEX('egyeni-ranglista'!$1:$1048576,MATCH($A163,'egyeni-ranglista'!$A:$A,0),CZ$279):INDEX('egyeni-ranglista'!$1:$1048576,MATCH($A163,'egyeni-ranglista'!$A:$A,0),CZ$280))</f>
        <v>2.555791117821685</v>
      </c>
      <c r="DA163" s="49" t="s">
        <v>124</v>
      </c>
      <c r="DB163" s="43"/>
      <c r="DD163" s="43"/>
      <c r="DF163" s="43"/>
      <c r="DH163" s="43"/>
      <c r="DJ163" s="43"/>
      <c r="DL163" s="43"/>
      <c r="DN163" s="43">
        <f>SUM(INDEX('egyeni-ranglista'!$1:$1048576,MATCH($A163,'egyeni-ranglista'!$A:$A,0),DN$279):INDEX('egyeni-ranglista'!$1:$1048576,MATCH($A163,'egyeni-ranglista'!$A:$A,0),DN$280))</f>
        <v>2.555791117821685</v>
      </c>
      <c r="DO163" s="49" t="s">
        <v>124</v>
      </c>
      <c r="DP163" s="9"/>
      <c r="DQ163" s="9"/>
      <c r="DT163" s="43">
        <f>SUM(INDEX('egyeni-ranglista'!$1:$1048576,MATCH($A163,'egyeni-ranglista'!$A:$A,0),DT$279):INDEX('egyeni-ranglista'!$1:$1048576,MATCH($A163,'egyeni-ranglista'!$A:$A,0),DT$280))</f>
        <v>2.555791117821685</v>
      </c>
      <c r="DU163" s="240" t="s">
        <v>124</v>
      </c>
      <c r="DV163" s="43"/>
      <c r="DW163" s="43"/>
      <c r="DX163" s="43"/>
      <c r="DY163" s="43"/>
      <c r="DZ163" s="43"/>
      <c r="EA163" s="9"/>
      <c r="EB163" s="43">
        <f>SUM(INDEX('egyeni-ranglista'!$1:$1048576,MATCH($A163,'egyeni-ranglista'!$A:$A,0),EB$279):INDEX('egyeni-ranglista'!$1:$1048576,MATCH($A163,'egyeni-ranglista'!$A:$A,0),EB$280))</f>
        <v>4.9169451660306578</v>
      </c>
      <c r="EC163" s="240" t="s">
        <v>124</v>
      </c>
      <c r="ED163" s="43"/>
      <c r="EE163" s="9"/>
      <c r="EF163" s="43">
        <f>SUM(INDEX('egyeni-ranglista'!$1:$1048576,MATCH($A163,'egyeni-ranglista'!$A:$A,0),EF$279):INDEX('egyeni-ranglista'!$1:$1048576,MATCH($A163,'egyeni-ranglista'!$A:$A,0),EF$280))</f>
        <v>9.3712308674425451</v>
      </c>
      <c r="EG163" s="240" t="s">
        <v>124</v>
      </c>
      <c r="EL163" s="43"/>
      <c r="EM163" s="9"/>
      <c r="EN163" s="43">
        <f>SUM(INDEX('egyeni-ranglista'!$1:$1048576,MATCH($A163,'egyeni-ranglista'!$A:$A,0),EN$279):INDEX('egyeni-ranglista'!$1:$1048576,MATCH($A163,'egyeni-ranglista'!$A:$A,0),EN$280))</f>
        <v>13.941653106669568</v>
      </c>
      <c r="EO163" s="240" t="s">
        <v>124</v>
      </c>
      <c r="ET163" s="43">
        <f>SUM(INDEX('egyeni-ranglista'!$1:$1048576,MATCH($A163,'egyeni-ranglista'!$A:$A,0),ET$279):INDEX('egyeni-ranglista'!$1:$1048576,MATCH($A163,'egyeni-ranglista'!$A:$A,0),ET$280))</f>
        <v>25.365223342734044</v>
      </c>
      <c r="EU163" s="240" t="s">
        <v>124</v>
      </c>
      <c r="FF163" s="43"/>
      <c r="FG163" s="9"/>
      <c r="FH163" s="43"/>
      <c r="FI163" s="9"/>
      <c r="FJ163" s="43"/>
      <c r="FK163" s="9"/>
      <c r="FL163" s="43"/>
      <c r="FM163" s="9"/>
      <c r="FP163" s="43"/>
      <c r="FQ163" s="9"/>
      <c r="FR163" s="43"/>
      <c r="FS163" s="9"/>
      <c r="FT163" s="43"/>
      <c r="FU163" s="9"/>
      <c r="FV163" s="43"/>
      <c r="FW163" s="9"/>
      <c r="FX163" s="43"/>
      <c r="FY163" s="9"/>
      <c r="FZ163" s="43"/>
      <c r="GA163" s="9"/>
      <c r="GB163" s="43">
        <f>SUM(INDEX('egyeni-ranglista'!$1:$1048576,MATCH($A163,'egyeni-ranglista'!$A:$A,0),GB$279):INDEX('egyeni-ranglista'!$1:$1048576,MATCH($A163,'egyeni-ranglista'!$A:$A,0),GB$280))</f>
        <v>23.004069294525074</v>
      </c>
      <c r="GC163" s="9" t="s">
        <v>124</v>
      </c>
      <c r="GD163" s="43"/>
      <c r="GE163" s="9"/>
      <c r="GF163" s="43"/>
      <c r="GG163" s="9"/>
      <c r="GH163" s="43"/>
      <c r="GI163" s="9"/>
      <c r="GJ163" s="43"/>
      <c r="GK163" s="9"/>
      <c r="GL163" s="43"/>
      <c r="GM163" s="9"/>
      <c r="GN163" s="43"/>
      <c r="GO163" s="9"/>
      <c r="GP163" s="43"/>
      <c r="GQ163" s="9"/>
      <c r="GR163" s="43"/>
      <c r="GS163" s="9"/>
      <c r="GT163" s="43"/>
      <c r="GU163" s="9"/>
      <c r="GV163" s="43"/>
      <c r="GW163" s="9"/>
      <c r="GX163" s="43"/>
      <c r="GY163" s="9"/>
      <c r="GZ163" s="43"/>
      <c r="HA163" s="9"/>
      <c r="HB163" s="43"/>
      <c r="HC163" s="9"/>
      <c r="HD163" s="43"/>
      <c r="HE163" s="9"/>
      <c r="HF163" s="43"/>
      <c r="HG163" s="9"/>
      <c r="HH163" s="43"/>
      <c r="HI163" s="9"/>
      <c r="HJ163" s="43"/>
      <c r="HK163" s="9"/>
      <c r="HL163" s="43"/>
      <c r="HM163" s="9"/>
      <c r="HN163" s="43"/>
      <c r="HO163" s="9"/>
      <c r="HP163" s="43"/>
      <c r="HQ163" s="9"/>
      <c r="HR163" s="43"/>
      <c r="HS163" s="9"/>
      <c r="HT163" s="43"/>
      <c r="HU163" s="9"/>
      <c r="HV163" s="43"/>
      <c r="HW163" s="9"/>
      <c r="HX163" s="43"/>
      <c r="HY163" s="9"/>
      <c r="HZ163" s="43"/>
      <c r="IA163" s="9"/>
      <c r="IB163" s="43"/>
      <c r="IC163" s="9"/>
      <c r="ID163" s="43"/>
      <c r="IE163" s="9"/>
      <c r="IF163" s="43"/>
      <c r="IG163" s="9"/>
      <c r="IH163" s="43"/>
      <c r="II163" s="9"/>
      <c r="IJ163" s="43"/>
      <c r="IK163" s="9"/>
      <c r="IL163" s="43"/>
      <c r="IM163" s="9"/>
      <c r="IN163" s="43"/>
      <c r="IO163" s="9"/>
      <c r="IP163" s="43"/>
      <c r="IQ163" s="9"/>
      <c r="IR163" s="43"/>
      <c r="IS163" s="9"/>
      <c r="IT163" s="43"/>
      <c r="IU163" s="9"/>
      <c r="IV163" s="43"/>
      <c r="IW163" s="9"/>
      <c r="IX163" s="43"/>
      <c r="IY163" s="9"/>
      <c r="IZ163" s="43"/>
      <c r="JA163" s="9"/>
      <c r="JB163" s="43"/>
      <c r="JC163" s="9"/>
      <c r="JD163" s="43"/>
      <c r="JE163" s="9"/>
      <c r="JF163" s="43"/>
      <c r="JG163" s="9"/>
      <c r="JH163" s="43"/>
      <c r="JI163" s="9"/>
      <c r="JJ163" s="43"/>
      <c r="JK163" s="9"/>
      <c r="JL163" s="43"/>
      <c r="JM163" s="9"/>
      <c r="JN163" s="43"/>
      <c r="JO163" s="9"/>
      <c r="JP163" s="43"/>
      <c r="JQ163" s="9"/>
      <c r="JR163" s="43"/>
      <c r="JS163" s="9"/>
      <c r="JT163" s="43"/>
      <c r="JU163" s="9"/>
      <c r="JV163" s="43"/>
      <c r="JW163" s="9"/>
      <c r="JX163" s="43"/>
      <c r="JY163" s="9"/>
      <c r="JZ163" s="43"/>
      <c r="KA163" s="9"/>
      <c r="KB163" s="43"/>
      <c r="KC163" s="9"/>
      <c r="KD163" s="43"/>
      <c r="KE163" s="9"/>
      <c r="KF163" s="43"/>
      <c r="KG163" s="9"/>
      <c r="KH163" s="43"/>
      <c r="KI163" s="9"/>
      <c r="KJ163" s="43"/>
      <c r="KK163" s="9"/>
      <c r="KL163" s="43"/>
      <c r="KM163" s="9"/>
      <c r="KN163" s="43"/>
      <c r="KO163" s="9"/>
      <c r="KP163" s="43"/>
      <c r="KQ163" s="9"/>
      <c r="KR163" s="43"/>
      <c r="KS163" s="9"/>
      <c r="KT163" s="43"/>
      <c r="KU163" s="9"/>
      <c r="KV163" s="43"/>
      <c r="KW163" s="9"/>
      <c r="KX163" s="43"/>
      <c r="KY163" s="9"/>
      <c r="KZ163" s="43"/>
      <c r="LA163" s="9"/>
      <c r="LB163" s="43"/>
      <c r="LC163" s="9"/>
      <c r="LD163" s="43"/>
      <c r="LE163" s="9"/>
      <c r="LF163" s="43"/>
      <c r="LG163" s="9"/>
      <c r="LH163" s="43"/>
      <c r="LI163" s="9"/>
      <c r="LJ163" s="43"/>
      <c r="LK163" s="9"/>
      <c r="LL163" s="43"/>
      <c r="LM163" s="9"/>
      <c r="LN163" s="43"/>
      <c r="LO163" s="9"/>
      <c r="LP163" s="43"/>
      <c r="LQ163" s="9"/>
      <c r="LR163" s="43"/>
      <c r="LS163" s="9"/>
      <c r="LT163" s="43"/>
      <c r="LU163" s="9"/>
      <c r="LV163" s="43"/>
      <c r="LW163" s="9"/>
      <c r="LX163" s="43"/>
      <c r="LY163" s="9"/>
      <c r="LZ163" s="43"/>
      <c r="MA163" s="9"/>
      <c r="MB163" s="43"/>
      <c r="MC163" s="9"/>
      <c r="MD163" s="43"/>
      <c r="ME163" s="9"/>
      <c r="MF163" s="43"/>
      <c r="MG163" s="9"/>
      <c r="MH163" s="43"/>
      <c r="MI163" s="9"/>
      <c r="MJ163" s="43"/>
      <c r="MK163" s="9"/>
      <c r="ML163" s="43"/>
      <c r="MM163" s="9"/>
      <c r="MN163" s="43"/>
      <c r="MO163" s="9"/>
      <c r="MP163" s="43"/>
      <c r="MQ163" s="9"/>
      <c r="MR163" s="43"/>
      <c r="MS163" s="9"/>
      <c r="MT163" s="43"/>
      <c r="MU163" s="9"/>
    </row>
    <row r="164" spans="1:359">
      <c r="A164" s="32" t="s">
        <v>345</v>
      </c>
      <c r="L164" s="43"/>
      <c r="M164" s="9"/>
      <c r="N164" s="43"/>
      <c r="O164" s="9"/>
      <c r="P164" s="43"/>
      <c r="R164" s="43"/>
      <c r="T164" s="43"/>
      <c r="V164" s="43"/>
      <c r="X164" s="43"/>
      <c r="Y164" s="9"/>
      <c r="Z164" s="43">
        <v>0</v>
      </c>
      <c r="AA164" s="9" t="s">
        <v>337</v>
      </c>
      <c r="AB164" s="43"/>
      <c r="AD164" s="43"/>
      <c r="AR164" s="9"/>
      <c r="AS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43"/>
      <c r="DD164" s="43"/>
      <c r="DF164" s="43"/>
      <c r="DH164" s="43"/>
      <c r="DJ164" s="43"/>
      <c r="DL164" s="43"/>
      <c r="DP164" s="9"/>
      <c r="DQ164" s="9"/>
      <c r="EB164" s="43"/>
      <c r="EC164" s="9"/>
      <c r="EF164" s="43"/>
      <c r="EH164" s="43"/>
      <c r="EJ164" s="43"/>
      <c r="EP164" s="43"/>
      <c r="ER164" s="43"/>
      <c r="ES164" s="63"/>
      <c r="ET164" s="43"/>
      <c r="EU164" s="226"/>
      <c r="EV164" s="43"/>
      <c r="EW164" s="226"/>
      <c r="EX164" s="43"/>
      <c r="EY164" s="226"/>
      <c r="EZ164" s="43"/>
      <c r="FA164" s="226"/>
      <c r="FB164" s="43"/>
      <c r="FC164" s="226"/>
      <c r="FD164" s="43"/>
      <c r="FF164" s="9"/>
      <c r="FG164" s="9"/>
      <c r="FH164" s="9"/>
      <c r="FI164" s="9"/>
      <c r="FJ164" s="9"/>
      <c r="FK164" s="9"/>
      <c r="FL164" s="9"/>
      <c r="FM164" s="9"/>
      <c r="FN164" s="43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43"/>
      <c r="HG164" s="9"/>
      <c r="HH164" s="43"/>
      <c r="HI164" s="9"/>
      <c r="HJ164" s="43"/>
      <c r="HK164" s="9"/>
      <c r="HL164" s="43"/>
      <c r="HM164" s="9"/>
      <c r="HN164" s="43"/>
      <c r="HO164" s="9"/>
      <c r="HP164" s="43"/>
      <c r="HQ164" s="9"/>
      <c r="HR164" s="43"/>
      <c r="HS164" s="9"/>
      <c r="HT164" s="43"/>
      <c r="HU164" s="9"/>
      <c r="HV164" s="43"/>
      <c r="HW164" s="9"/>
      <c r="HX164" s="43"/>
      <c r="HY164" s="9"/>
      <c r="HZ164" s="43"/>
      <c r="IA164" s="9"/>
      <c r="IB164" s="43"/>
      <c r="IC164" s="9"/>
      <c r="ID164" s="43"/>
      <c r="IE164" s="9"/>
      <c r="IF164" s="43"/>
      <c r="IG164" s="9"/>
      <c r="IH164" s="43"/>
      <c r="II164" s="9"/>
      <c r="IJ164" s="43"/>
      <c r="IK164" s="9"/>
      <c r="IL164" s="43"/>
      <c r="IM164" s="9"/>
      <c r="IN164" s="43"/>
      <c r="IO164" s="9"/>
      <c r="IP164" s="43"/>
      <c r="IQ164" s="9"/>
      <c r="IR164" s="43"/>
      <c r="IS164" s="9"/>
      <c r="IT164" s="43"/>
      <c r="IU164" s="9"/>
      <c r="IV164" s="43"/>
      <c r="IW164" s="9"/>
      <c r="IX164" s="43"/>
      <c r="IY164" s="9"/>
      <c r="IZ164" s="43"/>
      <c r="JA164" s="9"/>
      <c r="JB164" s="43"/>
      <c r="JC164" s="9"/>
      <c r="JD164" s="43"/>
      <c r="JE164" s="9"/>
      <c r="JF164" s="43"/>
      <c r="JG164" s="9"/>
      <c r="JH164" s="43"/>
      <c r="JI164" s="9"/>
      <c r="JJ164" s="43"/>
      <c r="JK164" s="9"/>
      <c r="JL164" s="43"/>
      <c r="JM164" s="9"/>
      <c r="JN164" s="43"/>
      <c r="JO164" s="9"/>
      <c r="JP164" s="43"/>
      <c r="JQ164" s="9"/>
      <c r="JR164" s="43"/>
      <c r="JS164" s="9"/>
      <c r="JT164" s="43"/>
      <c r="JU164" s="9"/>
      <c r="JV164" s="43"/>
      <c r="JW164" s="9"/>
      <c r="JX164" s="43"/>
      <c r="JY164" s="9"/>
      <c r="JZ164" s="43"/>
      <c r="KA164" s="9"/>
      <c r="KB164" s="43"/>
      <c r="KC164" s="9"/>
      <c r="KD164" s="43"/>
      <c r="KE164" s="9"/>
      <c r="KF164" s="43"/>
      <c r="KG164" s="9"/>
      <c r="KH164" s="43"/>
      <c r="KI164" s="9"/>
      <c r="KJ164" s="43"/>
      <c r="KK164" s="9"/>
      <c r="KL164" s="43"/>
      <c r="KM164" s="9"/>
      <c r="KN164" s="43"/>
      <c r="KO164" s="9"/>
      <c r="KP164" s="43"/>
      <c r="KQ164" s="9"/>
      <c r="KR164" s="43"/>
      <c r="KS164" s="9"/>
      <c r="KT164" s="43"/>
      <c r="KU164" s="9"/>
      <c r="KV164" s="43"/>
      <c r="KW164" s="9"/>
      <c r="KX164" s="43"/>
      <c r="KY164" s="9"/>
      <c r="KZ164" s="43"/>
      <c r="LA164" s="9"/>
      <c r="LB164" s="43"/>
      <c r="LC164" s="9"/>
      <c r="LD164" s="43"/>
      <c r="LE164" s="9"/>
      <c r="LF164" s="43"/>
      <c r="LG164" s="9"/>
      <c r="LH164" s="43"/>
      <c r="LI164" s="9"/>
      <c r="LJ164" s="43"/>
      <c r="LK164" s="9"/>
      <c r="LL164" s="43"/>
      <c r="LM164" s="9"/>
      <c r="LN164" s="43"/>
      <c r="LO164" s="9"/>
      <c r="LP164" s="43"/>
      <c r="LQ164" s="9"/>
      <c r="LR164" s="43"/>
      <c r="LS164" s="9"/>
      <c r="LT164" s="43"/>
      <c r="LU164" s="9"/>
      <c r="LV164" s="43"/>
      <c r="LW164" s="9"/>
      <c r="LX164" s="43"/>
      <c r="LY164" s="9"/>
      <c r="LZ164" s="43"/>
      <c r="MA164" s="9"/>
      <c r="MB164" s="43"/>
      <c r="MC164" s="9"/>
      <c r="MD164" s="43"/>
      <c r="ME164" s="9"/>
      <c r="MF164" s="43"/>
      <c r="MG164" s="9"/>
      <c r="MH164" s="43"/>
      <c r="MI164" s="9"/>
      <c r="MJ164" s="43"/>
      <c r="MK164" s="9"/>
      <c r="ML164" s="43"/>
      <c r="MM164" s="9"/>
      <c r="MN164" s="43"/>
      <c r="MO164" s="9"/>
      <c r="MP164" s="43"/>
      <c r="MQ164" s="9"/>
      <c r="MR164" s="43"/>
      <c r="MS164" s="9"/>
      <c r="MT164" s="43"/>
      <c r="MU164" s="9"/>
    </row>
    <row r="165" spans="1:359">
      <c r="A165" s="32" t="s">
        <v>541</v>
      </c>
      <c r="L165" s="43"/>
      <c r="M165" s="9"/>
      <c r="N165" s="43"/>
      <c r="O165" s="9"/>
      <c r="P165" s="43"/>
      <c r="R165" s="43"/>
      <c r="T165" s="43"/>
      <c r="V165" s="43"/>
      <c r="X165" s="43"/>
      <c r="Y165" s="9"/>
      <c r="Z165" s="43"/>
      <c r="AA165" s="9"/>
      <c r="AB165" s="43"/>
      <c r="AD165" s="43"/>
      <c r="AP165" s="43">
        <f>SUM(INDEX('egyeni-ranglista'!$1:$1048576,MATCH($A165,'egyeni-ranglista'!$A:$A,0),AP$279):INDEX('egyeni-ranglista'!$1:$1048576,MATCH($A165,'egyeni-ranglista'!$A:$A,0),AP$280))</f>
        <v>0</v>
      </c>
      <c r="AQ165" s="9" t="s">
        <v>540</v>
      </c>
      <c r="AR165" s="43"/>
      <c r="AS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43"/>
      <c r="DD165" s="43"/>
      <c r="DF165" s="43"/>
      <c r="DH165" s="43"/>
      <c r="DJ165" s="43"/>
      <c r="DL165" s="43"/>
      <c r="DP165" s="9"/>
      <c r="DQ165" s="9"/>
      <c r="EB165" s="43"/>
      <c r="EF165" s="43"/>
      <c r="EH165" s="43"/>
      <c r="EJ165" s="43"/>
      <c r="EP165" s="43"/>
      <c r="ER165" s="43"/>
      <c r="ES165" s="63"/>
      <c r="ET165" s="43"/>
      <c r="EV165" s="43"/>
      <c r="EX165" s="43"/>
      <c r="EZ165" s="43"/>
      <c r="FB165" s="43"/>
      <c r="FD165" s="43"/>
      <c r="FF165" s="43"/>
      <c r="FG165" s="9"/>
      <c r="FH165" s="9"/>
      <c r="FI165" s="9"/>
      <c r="FJ165" s="9"/>
      <c r="FK165" s="9"/>
      <c r="FL165" s="9"/>
      <c r="FM165" s="9"/>
      <c r="FN165" s="43"/>
      <c r="FP165" s="43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43"/>
      <c r="HG165" s="9"/>
      <c r="HH165" s="43"/>
      <c r="HI165" s="9"/>
      <c r="HJ165" s="43"/>
      <c r="HK165" s="9"/>
      <c r="HL165" s="43"/>
      <c r="HM165" s="9"/>
      <c r="HN165" s="43"/>
      <c r="HO165" s="9"/>
      <c r="HP165" s="43"/>
      <c r="HQ165" s="9"/>
      <c r="HR165" s="43"/>
      <c r="HS165" s="9"/>
      <c r="HT165" s="43"/>
      <c r="HU165" s="9"/>
      <c r="HV165" s="43"/>
      <c r="HW165" s="9"/>
      <c r="HX165" s="43"/>
      <c r="HY165" s="9"/>
      <c r="HZ165" s="43"/>
      <c r="IA165" s="9"/>
      <c r="IB165" s="43"/>
      <c r="IC165" s="9"/>
      <c r="ID165" s="43"/>
      <c r="IE165" s="9"/>
      <c r="IF165" s="43"/>
      <c r="IG165" s="9"/>
      <c r="IH165" s="43"/>
      <c r="II165" s="9"/>
      <c r="IJ165" s="43"/>
      <c r="IK165" s="9"/>
      <c r="IL165" s="43"/>
      <c r="IM165" s="9"/>
      <c r="IN165" s="43"/>
      <c r="IO165" s="9"/>
      <c r="IP165" s="43"/>
      <c r="IQ165" s="9"/>
      <c r="IR165" s="43"/>
      <c r="IS165" s="9"/>
      <c r="IT165" s="43"/>
      <c r="IU165" s="9"/>
      <c r="IV165" s="43"/>
      <c r="IW165" s="9"/>
      <c r="IX165" s="43"/>
      <c r="IY165" s="9"/>
      <c r="IZ165" s="43"/>
      <c r="JA165" s="9"/>
      <c r="JB165" s="43"/>
      <c r="JC165" s="9"/>
      <c r="JD165" s="43"/>
      <c r="JE165" s="9"/>
      <c r="JF165" s="43"/>
      <c r="JG165" s="9"/>
      <c r="JH165" s="43"/>
      <c r="JI165" s="9"/>
      <c r="JJ165" s="43"/>
      <c r="JK165" s="9"/>
      <c r="JL165" s="43"/>
      <c r="JM165" s="9"/>
      <c r="JN165" s="43"/>
      <c r="JO165" s="9"/>
      <c r="JP165" s="43"/>
      <c r="JQ165" s="9"/>
      <c r="JR165" s="43"/>
      <c r="JS165" s="9"/>
      <c r="JT165" s="43"/>
      <c r="JU165" s="9"/>
      <c r="JV165" s="43"/>
      <c r="JW165" s="9"/>
      <c r="JX165" s="43"/>
      <c r="JY165" s="9"/>
      <c r="JZ165" s="43"/>
      <c r="KA165" s="9"/>
      <c r="KB165" s="43"/>
      <c r="KC165" s="9"/>
      <c r="KD165" s="43"/>
      <c r="KE165" s="9"/>
      <c r="KF165" s="43"/>
      <c r="KG165" s="9"/>
      <c r="KH165" s="43"/>
      <c r="KI165" s="9"/>
      <c r="KJ165" s="43"/>
      <c r="KK165" s="9"/>
      <c r="KL165" s="43"/>
      <c r="KM165" s="9"/>
      <c r="KN165" s="43"/>
      <c r="KO165" s="9"/>
      <c r="KP165" s="43"/>
      <c r="KQ165" s="9"/>
      <c r="KR165" s="43"/>
      <c r="KS165" s="9"/>
      <c r="KT165" s="43"/>
      <c r="KU165" s="9"/>
      <c r="KV165" s="43"/>
      <c r="KW165" s="9"/>
      <c r="KX165" s="43"/>
      <c r="KY165" s="9"/>
      <c r="KZ165" s="43"/>
      <c r="LA165" s="9"/>
      <c r="LB165" s="43"/>
      <c r="LC165" s="9"/>
      <c r="LD165" s="43"/>
      <c r="LE165" s="9"/>
      <c r="LF165" s="43"/>
      <c r="LG165" s="9"/>
      <c r="LH165" s="43"/>
      <c r="LI165" s="9"/>
      <c r="LJ165" s="43"/>
      <c r="LK165" s="9"/>
      <c r="LL165" s="43"/>
      <c r="LM165" s="9"/>
      <c r="LN165" s="43"/>
      <c r="LO165" s="9"/>
      <c r="LP165" s="43"/>
      <c r="LQ165" s="9"/>
      <c r="LR165" s="43"/>
      <c r="LS165" s="9"/>
      <c r="LT165" s="43"/>
      <c r="LU165" s="9"/>
      <c r="LV165" s="43"/>
      <c r="LW165" s="9"/>
      <c r="LX165" s="43"/>
      <c r="LY165" s="9"/>
      <c r="LZ165" s="43"/>
      <c r="MA165" s="9"/>
      <c r="MB165" s="43"/>
      <c r="MC165" s="9"/>
      <c r="MD165" s="43"/>
      <c r="ME165" s="9"/>
      <c r="MF165" s="43"/>
      <c r="MG165" s="9"/>
      <c r="MH165" s="43"/>
      <c r="MI165" s="9"/>
      <c r="MJ165" s="43"/>
      <c r="MK165" s="9"/>
      <c r="ML165" s="43"/>
      <c r="MM165" s="9"/>
      <c r="MN165" s="43"/>
      <c r="MO165" s="9"/>
      <c r="MP165" s="43"/>
      <c r="MQ165" s="9"/>
      <c r="MR165" s="43"/>
      <c r="MS165" s="9"/>
      <c r="MT165" s="43"/>
      <c r="MU165" s="9"/>
    </row>
    <row r="166" spans="1:359">
      <c r="A166" s="1" t="s">
        <v>104</v>
      </c>
      <c r="C166" s="9"/>
      <c r="D166" s="43">
        <v>44</v>
      </c>
      <c r="E166" s="16" t="s">
        <v>102</v>
      </c>
      <c r="F166" s="43">
        <v>48.476538544309044</v>
      </c>
      <c r="G166" s="1" t="s">
        <v>194</v>
      </c>
      <c r="H166" s="43">
        <v>48.476538544309044</v>
      </c>
      <c r="I166" s="1" t="s">
        <v>232</v>
      </c>
      <c r="J166" s="43">
        <v>55.273326503363236</v>
      </c>
      <c r="K166" s="16" t="s">
        <v>102</v>
      </c>
      <c r="L166" s="43"/>
      <c r="M166" s="9"/>
      <c r="N166" s="43" t="s">
        <v>206</v>
      </c>
      <c r="P166" s="43" t="s">
        <v>206</v>
      </c>
      <c r="R166" s="43">
        <v>82.186400873573817</v>
      </c>
      <c r="S166" s="16" t="s">
        <v>102</v>
      </c>
      <c r="T166" s="43" t="s">
        <v>206</v>
      </c>
      <c r="V166" s="43">
        <v>101.1377962592309</v>
      </c>
      <c r="W166" s="1" t="s">
        <v>232</v>
      </c>
      <c r="X166" s="43">
        <v>102.00142020112449</v>
      </c>
      <c r="Y166" s="9" t="s">
        <v>291</v>
      </c>
      <c r="Z166" s="43"/>
      <c r="AA166" s="9"/>
      <c r="AB166" s="43" t="s">
        <v>206</v>
      </c>
      <c r="AD166" s="43">
        <v>104.11922376463706</v>
      </c>
      <c r="AE166" s="1" t="s">
        <v>44</v>
      </c>
      <c r="AJ166" s="43">
        <v>110.32806292135058</v>
      </c>
      <c r="AK166" s="1" t="s">
        <v>324</v>
      </c>
      <c r="AL166" s="43"/>
      <c r="AN166" s="43"/>
      <c r="AP166" s="43">
        <f>SUM(INDEX('egyeni-ranglista'!$1:$1048576,MATCH($A166,'egyeni-ranglista'!$A:$A,0),AP$279):INDEX('egyeni-ranglista'!$1:$1048576,MATCH($A166,'egyeni-ranglista'!$A:$A,0),AP$280))</f>
        <v>66.328062921350579</v>
      </c>
      <c r="AQ166" s="1" t="s">
        <v>324</v>
      </c>
      <c r="AR166" s="43"/>
      <c r="AS166" s="9"/>
      <c r="AT166" s="43">
        <f>SUM(INDEX('egyeni-ranglista'!$1:$1048576,MATCH($A166,'egyeni-ranglista'!$A:$A,0),AT$279):INDEX('egyeni-ranglista'!$1:$1048576,MATCH($A166,'egyeni-ranglista'!$A:$A,0),AT$280))</f>
        <v>66.328062921350579</v>
      </c>
      <c r="AU166" s="1" t="s">
        <v>324</v>
      </c>
      <c r="AV166" s="43"/>
      <c r="AW166" s="9"/>
      <c r="AX166" s="43"/>
      <c r="AY166" s="9"/>
      <c r="AZ166" s="43"/>
      <c r="BA166" s="9"/>
      <c r="BB166" s="43"/>
      <c r="BC166" s="9"/>
      <c r="BD166" s="43">
        <f>SUM(INDEX('egyeni-ranglista'!$1:$1048576,MATCH($A166,'egyeni-ranglista'!$A:$A,0),BD$279):INDEX('egyeni-ranglista'!$1:$1048576,MATCH($A166,'egyeni-ranglista'!$A:$A,0),BD$280))</f>
        <v>66.328062921350579</v>
      </c>
      <c r="BE166" s="1" t="s">
        <v>324</v>
      </c>
      <c r="BF166" s="43"/>
      <c r="BG166" s="9"/>
      <c r="BH166" s="43">
        <f>SUM(INDEX('egyeni-ranglista'!$1:$1048576,MATCH($A166,'egyeni-ranglista'!$A:$A,0),BH$279):INDEX('egyeni-ranglista'!$1:$1048576,MATCH($A166,'egyeni-ranglista'!$A:$A,0),BH$280))</f>
        <v>61.851524377041542</v>
      </c>
      <c r="BI166" s="1" t="s">
        <v>324</v>
      </c>
      <c r="BJ166" s="43">
        <f>SUM(INDEX('egyeni-ranglista'!$1:$1048576,MATCH($A166,'egyeni-ranglista'!$A:$A,0),BJ$279):INDEX('egyeni-ranglista'!$1:$1048576,MATCH($A166,'egyeni-ranglista'!$A:$A,0),BJ$280))</f>
        <v>76.069323047538859</v>
      </c>
      <c r="BK166" s="1" t="s">
        <v>232</v>
      </c>
      <c r="BL166" s="43"/>
      <c r="BN166" s="43">
        <f>SUM(INDEX('egyeni-ranglista'!$1:$1048576,MATCH($A166,'egyeni-ranglista'!$A:$A,0),BN$279):INDEX('egyeni-ranglista'!$1:$1048576,MATCH($A166,'egyeni-ranglista'!$A:$A,0),BN$280))</f>
        <v>98.539121685157426</v>
      </c>
      <c r="BO166" s="1" t="s">
        <v>324</v>
      </c>
      <c r="BP166" s="43"/>
      <c r="BQ166" s="9"/>
      <c r="BR166" s="43"/>
      <c r="BS166" s="9"/>
      <c r="BT166" s="43"/>
      <c r="BU166" s="9"/>
      <c r="BV166" s="43">
        <f>SUM(INDEX('egyeni-ranglista'!$1:$1048576,MATCH($A166,'egyeni-ranglista'!$A:$A,0),BV$279):INDEX('egyeni-ranglista'!$1:$1048576,MATCH($A166,'egyeni-ranglista'!$A:$A,0),BV$280))</f>
        <v>66.458879025112992</v>
      </c>
      <c r="BW166" s="1" t="s">
        <v>324</v>
      </c>
      <c r="BX166" s="43"/>
      <c r="BY166" s="9"/>
      <c r="BZ166" s="43">
        <f>SUM(INDEX('egyeni-ranglista'!$1:$1048576,MATCH($A166,'egyeni-ranglista'!$A:$A,0),BZ$279):INDEX('egyeni-ranglista'!$1:$1048576,MATCH($A166,'egyeni-ranglista'!$A:$A,0),BZ$280))</f>
        <v>79.536055540099099</v>
      </c>
      <c r="CA166" s="1" t="s">
        <v>324</v>
      </c>
      <c r="CB166" s="43"/>
      <c r="CD166" s="43">
        <f>SUM(INDEX('egyeni-ranglista'!$1:$1048576,MATCH($A166,'egyeni-ranglista'!$A:$A,0),CD$279):INDEX('egyeni-ranglista'!$1:$1048576,MATCH($A166,'egyeni-ranglista'!$A:$A,0),CD$280))</f>
        <v>123.02805141299913</v>
      </c>
      <c r="CE166" s="1" t="s">
        <v>324</v>
      </c>
      <c r="CF166" s="43"/>
      <c r="CG166" s="9"/>
      <c r="CH166" s="43">
        <f>SUM(INDEX('egyeni-ranglista'!$1:$1048576,MATCH($A166,'egyeni-ranglista'!$A:$A,0),CH$279):INDEX('egyeni-ranglista'!$1:$1048576,MATCH($A166,'egyeni-ranglista'!$A:$A,0),CH$280))</f>
        <v>147.90970362626811</v>
      </c>
      <c r="CI166" s="9" t="s">
        <v>232</v>
      </c>
      <c r="CJ166" s="43">
        <f>SUM(INDEX('egyeni-ranglista'!$1:$1048576,MATCH($A166,'egyeni-ranglista'!$A:$A,0),CJ$279):INDEX('egyeni-ranglista'!$1:$1048576,MATCH($A166,'egyeni-ranglista'!$A:$A,0),CJ$280))</f>
        <v>149.24399930230155</v>
      </c>
      <c r="CK166" s="1" t="s">
        <v>324</v>
      </c>
      <c r="CL166" s="43"/>
      <c r="CN166" s="43">
        <f>SUM(INDEX('egyeni-ranglista'!$1:$1048576,MATCH($A166,'egyeni-ranglista'!$A:$A,0),CN$279):INDEX('egyeni-ranglista'!$1:$1048576,MATCH($A166,'egyeni-ranglista'!$A:$A,0),CN$280))</f>
        <v>147.12619573878897</v>
      </c>
      <c r="CO166" s="1" t="s">
        <v>324</v>
      </c>
      <c r="CP166" s="43"/>
      <c r="CR166" s="43">
        <f>SUM(INDEX('egyeni-ranglista'!$1:$1048576,MATCH($A166,'egyeni-ranglista'!$A:$A,0),CR$279):INDEX('egyeni-ranglista'!$1:$1048576,MATCH($A166,'egyeni-ranglista'!$A:$A,0),CR$280))</f>
        <v>145.0636635891224</v>
      </c>
      <c r="CS166" s="1" t="s">
        <v>243</v>
      </c>
      <c r="CT166" s="43"/>
      <c r="CU166" s="9"/>
      <c r="CV166" s="43"/>
      <c r="CW166" s="9"/>
      <c r="CX166" s="43"/>
      <c r="CY166" s="9"/>
      <c r="CZ166" s="43">
        <f>SUM(INDEX('egyeni-ranglista'!$1:$1048576,MATCH($A166,'egyeni-ranglista'!$A:$A,0),CZ$279):INDEX('egyeni-ranglista'!$1:$1048576,MATCH($A166,'egyeni-ranglista'!$A:$A,0),CZ$280))</f>
        <v>163.63758453395101</v>
      </c>
      <c r="DA166" s="1" t="s">
        <v>324</v>
      </c>
      <c r="DB166" s="43"/>
      <c r="DD166" s="43"/>
      <c r="DF166" s="43">
        <f>SUM(INDEX('egyeni-ranglista'!$1:$1048576,MATCH($A166,'egyeni-ranglista'!$A:$A,0),DF$279):INDEX('egyeni-ranglista'!$1:$1048576,MATCH($A166,'egyeni-ranglista'!$A:$A,0),DF$280))</f>
        <v>163.63758453395101</v>
      </c>
      <c r="DG166" s="1" t="s">
        <v>324</v>
      </c>
      <c r="DH166" s="43"/>
      <c r="DJ166" s="43"/>
      <c r="DL166" s="43"/>
      <c r="DN166" s="43">
        <f>SUM(INDEX('egyeni-ranglista'!$1:$1048576,MATCH($A166,'egyeni-ranglista'!$A:$A,0),DN$279):INDEX('egyeni-ranglista'!$1:$1048576,MATCH($A166,'egyeni-ranglista'!$A:$A,0),DN$280))</f>
        <v>167.78468340989988</v>
      </c>
      <c r="DO166" s="1" t="s">
        <v>324</v>
      </c>
      <c r="DP166" s="43"/>
      <c r="DQ166" s="63"/>
      <c r="DR166" s="43"/>
      <c r="DT166" s="43">
        <f>SUM(INDEX('egyeni-ranglista'!$1:$1048576,MATCH($A166,'egyeni-ranglista'!$A:$A,0),DT$279):INDEX('egyeni-ranglista'!$1:$1048576,MATCH($A166,'egyeni-ranglista'!$A:$A,0),DT$280))</f>
        <v>142.6051470701822</v>
      </c>
      <c r="DU166" s="16" t="s">
        <v>324</v>
      </c>
      <c r="DZ166" s="43">
        <f>SUM(INDEX('egyeni-ranglista'!$1:$1048576,MATCH($A166,'egyeni-ranglista'!$A:$A,0),DZ$279):INDEX('egyeni-ranglista'!$1:$1048576,MATCH($A166,'egyeni-ranglista'!$A:$A,0),DZ$280))</f>
        <v>148.84604089499175</v>
      </c>
      <c r="EA166" s="16" t="s">
        <v>324</v>
      </c>
      <c r="EB166" s="43">
        <f>SUM(INDEX('egyeni-ranglista'!$1:$1048576,MATCH($A166,'egyeni-ranglista'!$A:$A,0),EB$279):INDEX('egyeni-ranglista'!$1:$1048576,MATCH($A166,'egyeni-ranglista'!$A:$A,0),EB$280))</f>
        <v>186.54316768029008</v>
      </c>
      <c r="EC166" s="16" t="s">
        <v>324</v>
      </c>
      <c r="ED166" s="222"/>
      <c r="EE166" s="226"/>
      <c r="EF166" s="43"/>
      <c r="EL166" s="43">
        <f>SUM(INDEX('egyeni-ranglista'!$1:$1048576,MATCH($A166,'egyeni-ranglista'!$A:$A,0),EL$279):INDEX('egyeni-ranglista'!$1:$1048576,MATCH($A166,'egyeni-ranglista'!$A:$A,0),EL$280))</f>
        <v>134.93574758385478</v>
      </c>
      <c r="EM166" s="16" t="s">
        <v>324</v>
      </c>
      <c r="EN166" s="43"/>
      <c r="EO166" s="16"/>
      <c r="ET166" s="43"/>
      <c r="EV166" s="43"/>
      <c r="EX166" s="43"/>
      <c r="EZ166" s="43"/>
      <c r="FB166" s="43"/>
      <c r="FH166" s="43"/>
      <c r="FI166" s="9"/>
      <c r="FJ166" s="43"/>
      <c r="FK166" s="9"/>
      <c r="FL166" s="43">
        <f>SUM(INDEX('egyeni-ranglista'!$1:$1048576,MATCH($A166,'egyeni-ranglista'!$A:$A,0),FL$279):INDEX('egyeni-ranglista'!$1:$1048576,MATCH($A166,'egyeni-ranglista'!$A:$A,0),FL$280))</f>
        <v>145.56332773884492</v>
      </c>
      <c r="FM166" s="9" t="s">
        <v>104</v>
      </c>
      <c r="FR166" s="43">
        <f>SUM(INDEX('egyeni-ranglista'!$1:$1048576,MATCH($A166,'egyeni-ranglista'!$A:$A,0),FR$279):INDEX('egyeni-ranglista'!$1:$1048576,MATCH($A166,'egyeni-ranglista'!$A:$A,0),FR$280))</f>
        <v>147.51824276235155</v>
      </c>
      <c r="FS166" s="9" t="s">
        <v>324</v>
      </c>
      <c r="FT166" s="43"/>
      <c r="FU166" s="9"/>
      <c r="FV166" s="43">
        <f>SUM(INDEX('egyeni-ranglista'!$1:$1048576,MATCH($A166,'egyeni-ranglista'!$A:$A,0),FV$279):INDEX('egyeni-ranglista'!$1:$1048576,MATCH($A166,'egyeni-ranglista'!$A:$A,0),FV$280))</f>
        <v>148.57532373784602</v>
      </c>
      <c r="FW166" s="9" t="s">
        <v>324</v>
      </c>
      <c r="FX166" s="43">
        <f>SUM(INDEX('egyeni-ranglista'!$1:$1048576,MATCH($A166,'egyeni-ranglista'!$A:$A,0),FX$279):INDEX('egyeni-ranglista'!$1:$1048576,MATCH($A166,'egyeni-ranglista'!$A:$A,0),FX$280))</f>
        <v>139.14213728196407</v>
      </c>
      <c r="FY166" s="9" t="s">
        <v>232</v>
      </c>
      <c r="FZ166" s="43"/>
      <c r="GA166" s="9"/>
      <c r="GB166" s="43">
        <f>SUM(INDEX('egyeni-ranglista'!$1:$1048576,MATCH($A166,'egyeni-ranglista'!$A:$A,0),GB$279):INDEX('egyeni-ranglista'!$1:$1048576,MATCH($A166,'egyeni-ranglista'!$A:$A,0),GB$280))</f>
        <v>142.4129643345276</v>
      </c>
      <c r="GC166" s="9" t="s">
        <v>324</v>
      </c>
      <c r="GD166" s="43">
        <f>SUM(INDEX('egyeni-ranglista'!$1:$1048576,MATCH($A166,'egyeni-ranglista'!$A:$A,0),GD$279):INDEX('egyeni-ranglista'!$1:$1048576,MATCH($A166,'egyeni-ranglista'!$A:$A,0),GD$280))</f>
        <v>102.12478634029479</v>
      </c>
      <c r="GE166" s="9" t="s">
        <v>324</v>
      </c>
      <c r="GF166" s="43"/>
      <c r="GG166" s="9"/>
      <c r="GH166" s="43">
        <f>SUM(INDEX('egyeni-ranglista'!$1:$1048576,MATCH($A166,'egyeni-ranglista'!$A:$A,0),GH$279):INDEX('egyeni-ranglista'!$1:$1048576,MATCH($A166,'egyeni-ranglista'!$A:$A,0),GH$280))</f>
        <v>94.70024522053555</v>
      </c>
      <c r="GI166" s="9" t="s">
        <v>324</v>
      </c>
      <c r="GJ166" s="43"/>
      <c r="GK166" s="9"/>
      <c r="GL166" s="43"/>
      <c r="GM166" s="9"/>
      <c r="GN166" s="43"/>
      <c r="GO166" s="9"/>
      <c r="GP166" s="43"/>
      <c r="GQ166" s="9"/>
      <c r="GR166" s="43">
        <f>SUM(INDEX('egyeni-ranglista'!$1:$1048576,MATCH($A166,'egyeni-ranglista'!$A:$A,0),GR$279):INDEX('egyeni-ranglista'!$1:$1048576,MATCH($A166,'egyeni-ranglista'!$A:$A,0),GR$280))</f>
        <v>192.62304119380576</v>
      </c>
      <c r="GS166" s="9" t="s">
        <v>324</v>
      </c>
      <c r="GT166" s="43"/>
      <c r="GU166" s="9"/>
      <c r="GV166" s="43"/>
      <c r="GW166" s="9"/>
      <c r="GX166" s="43"/>
      <c r="GY166" s="9"/>
      <c r="GZ166" s="43">
        <f>SUM(INDEX('egyeni-ranglista'!$1:$1048576,MATCH($A166,'egyeni-ranglista'!$A:$A,0),GZ$279):INDEX('egyeni-ranglista'!$1:$1048576,MATCH($A166,'egyeni-ranglista'!$A:$A,0),GZ$280))</f>
        <v>160.90442582195337</v>
      </c>
      <c r="HA166" s="9" t="s">
        <v>324</v>
      </c>
      <c r="HB166" s="43"/>
      <c r="HC166" s="9"/>
      <c r="HD166" s="43"/>
      <c r="HE166" s="9"/>
      <c r="HF166" s="43"/>
      <c r="HG166" s="9"/>
      <c r="HH166" s="43"/>
      <c r="HI166" s="9"/>
      <c r="HJ166" s="43">
        <f>SUM(INDEX('egyeni-ranglista'!$1:$1048576,MATCH($A166,'egyeni-ranglista'!$A:$A,0),HJ$279):INDEX('egyeni-ranglista'!$1:$1048576,MATCH($A166,'egyeni-ranglista'!$A:$A,0),HJ$280))</f>
        <v>269.99524745709937</v>
      </c>
      <c r="HK166" s="9" t="s">
        <v>1498</v>
      </c>
      <c r="HL166" s="43"/>
      <c r="HM166" s="9"/>
      <c r="HN166" s="43">
        <f>SUM(INDEX('egyeni-ranglista'!$1:$1048576,MATCH($A166,'egyeni-ranglista'!$A:$A,0),HN$279):INDEX('egyeni-ranglista'!$1:$1048576,MATCH($A166,'egyeni-ranglista'!$A:$A,0),HN$280))</f>
        <v>272.48368765307373</v>
      </c>
      <c r="HO166" s="9" t="s">
        <v>324</v>
      </c>
      <c r="HP166" s="43"/>
      <c r="HQ166" s="9"/>
      <c r="HR166" s="43"/>
      <c r="HS166" s="9"/>
      <c r="HT166" s="43"/>
      <c r="HU166" s="9"/>
      <c r="HV166" s="43">
        <f>SUM(INDEX('egyeni-ranglista'!$1:$1048576,MATCH($A166,'egyeni-ranglista'!$A:$A,0),HV$279):INDEX('egyeni-ranglista'!$1:$1048576,MATCH($A166,'egyeni-ranglista'!$A:$A,0),HV$280))</f>
        <v>318.34620107599125</v>
      </c>
      <c r="HW166" s="9" t="s">
        <v>104</v>
      </c>
      <c r="HX166" s="43"/>
      <c r="HY166" s="9"/>
      <c r="HZ166" s="43"/>
      <c r="IA166" s="9"/>
      <c r="IB166" s="43">
        <f>SUM(INDEX('egyeni-ranglista'!$1:$1048576,MATCH($A166,'egyeni-ranglista'!$A:$A,0),IB$279):INDEX('egyeni-ranglista'!$1:$1048576,MATCH($A166,'egyeni-ranglista'!$A:$A,0),IB$280))</f>
        <v>317.24535019980203</v>
      </c>
      <c r="IC166" s="9" t="s">
        <v>1332</v>
      </c>
      <c r="ID166" s="43">
        <f>SUM(INDEX('egyeni-ranglista'!$1:$1048576,MATCH($A166,'egyeni-ranglista'!$A:$A,0),ID$279):INDEX('egyeni-ranglista'!$1:$1048576,MATCH($A166,'egyeni-ranglista'!$A:$A,0),ID$280))</f>
        <v>318.40060380456543</v>
      </c>
      <c r="IE166" s="9" t="s">
        <v>324</v>
      </c>
      <c r="IF166" s="43"/>
      <c r="IG166" s="9"/>
      <c r="IH166" s="43"/>
      <c r="II166" s="9"/>
      <c r="IJ166" s="43">
        <f>SUM(INDEX('egyeni-ranglista'!$1:$1048576,MATCH($A166,'egyeni-ranglista'!$A:$A,0),IJ$279):INDEX('egyeni-ranglista'!$1:$1048576,MATCH($A166,'egyeni-ranglista'!$A:$A,0),IJ$280))</f>
        <v>326.21489099535989</v>
      </c>
      <c r="IK166" s="9" t="s">
        <v>1525</v>
      </c>
      <c r="IL166" s="43">
        <f>SUM(INDEX('egyeni-ranglista'!$1:$1048576,MATCH($A166,'egyeni-ranglista'!$A:$A,0),IL$279):INDEX('egyeni-ranglista'!$1:$1048576,MATCH($A166,'egyeni-ranglista'!$A:$A,0),IL$280))</f>
        <v>324.14001648284369</v>
      </c>
      <c r="IM166" s="9" t="s">
        <v>324</v>
      </c>
      <c r="IN166" s="43"/>
      <c r="IO166" s="9"/>
      <c r="IP166" s="43"/>
      <c r="IQ166" s="9"/>
      <c r="IR166" s="43"/>
      <c r="IS166" s="9"/>
      <c r="IT166" s="43">
        <f>SUM(INDEX('egyeni-ranglista'!$1:$1048576,MATCH($A166,'egyeni-ranglista'!$A:$A,0),IT$279):INDEX('egyeni-ranglista'!$1:$1048576,MATCH($A166,'egyeni-ranglista'!$A:$A,0),IT$280))</f>
        <v>323.86944696911735</v>
      </c>
      <c r="IU166" s="9" t="s">
        <v>1525</v>
      </c>
      <c r="IV166" s="43"/>
      <c r="IW166" s="9"/>
      <c r="IX166" s="43"/>
      <c r="IY166" s="9"/>
      <c r="IZ166" s="43"/>
      <c r="JA166" s="9"/>
      <c r="JB166" s="43">
        <f>SUM(INDEX('egyeni-ranglista'!$1:$1048576,MATCH($A166,'egyeni-ranglista'!$A:$A,0),JB$279):INDEX('egyeni-ranglista'!$1:$1048576,MATCH($A166,'egyeni-ranglista'!$A:$A,0),JB$280))</f>
        <v>329.17599971493144</v>
      </c>
      <c r="JC166" s="9" t="s">
        <v>324</v>
      </c>
      <c r="JD166" s="43"/>
      <c r="JE166" s="9"/>
      <c r="JF166" s="43"/>
      <c r="JG166" s="9"/>
      <c r="JH166" s="43">
        <f>SUM(INDEX('egyeni-ranglista'!$1:$1048576,MATCH($A166,'egyeni-ranglista'!$A:$A,0),JH$279):INDEX('egyeni-ranglista'!$1:$1048576,MATCH($A166,'egyeni-ranglista'!$A:$A,0),JH$280))</f>
        <v>348.73174756894332</v>
      </c>
      <c r="JI166" s="9" t="s">
        <v>324</v>
      </c>
      <c r="JJ166" s="43"/>
      <c r="JK166" s="9"/>
      <c r="JL166" s="43"/>
      <c r="JM166" s="9"/>
      <c r="JN166" s="43"/>
      <c r="JO166" s="9"/>
      <c r="JP166" s="43"/>
      <c r="JQ166" s="9"/>
      <c r="JR166" s="43"/>
      <c r="JS166" s="9"/>
      <c r="JT166" s="43"/>
      <c r="JU166" s="9"/>
      <c r="JV166" s="43"/>
      <c r="JW166" s="9"/>
      <c r="JX166" s="43"/>
      <c r="JY166" s="9"/>
      <c r="JZ166" s="43"/>
      <c r="KA166" s="9"/>
      <c r="KB166" s="43"/>
      <c r="KC166" s="9"/>
      <c r="KD166" s="43"/>
      <c r="KE166" s="9"/>
      <c r="KF166" s="43"/>
      <c r="KG166" s="9"/>
      <c r="KH166" s="43"/>
      <c r="KI166" s="9"/>
      <c r="KJ166" s="43"/>
      <c r="KK166" s="9"/>
      <c r="KL166" s="43"/>
      <c r="KM166" s="9"/>
      <c r="KN166" s="43"/>
      <c r="KO166" s="9"/>
      <c r="KP166" s="43">
        <f>SUM(INDEX('egyeni-ranglista'!$1:$1048576,MATCH($A166,'egyeni-ranglista'!$A:$A,0),KP$279):INDEX('egyeni-ranglista'!$1:$1048576,MATCH($A166,'egyeni-ranglista'!$A:$A,0),KP$280))</f>
        <v>200.59660738061925</v>
      </c>
      <c r="KQ166" s="9" t="s">
        <v>324</v>
      </c>
      <c r="KR166" s="43"/>
      <c r="KS166" s="9"/>
      <c r="KT166" s="43"/>
      <c r="KU166" s="9"/>
      <c r="KV166" s="43"/>
      <c r="KW166" s="9"/>
      <c r="KX166" s="43"/>
      <c r="KY166" s="9"/>
      <c r="KZ166" s="43">
        <f>SUM(INDEX('egyeni-ranglista'!$1:$1048576,MATCH($A166,'egyeni-ranglista'!$A:$A,0),KZ$279):INDEX('egyeni-ranglista'!$1:$1048576,MATCH($A166,'egyeni-ranglista'!$A:$A,0),KZ$280))</f>
        <v>258.13236661273243</v>
      </c>
      <c r="LA166" s="9" t="s">
        <v>104</v>
      </c>
      <c r="LB166" s="43"/>
      <c r="LC166" s="9"/>
      <c r="LD166" s="43"/>
      <c r="LE166" s="9"/>
      <c r="LF166" s="43"/>
      <c r="LG166" s="9"/>
      <c r="LH166" s="43"/>
      <c r="LI166" s="9"/>
      <c r="LJ166" s="43"/>
      <c r="LK166" s="9"/>
      <c r="LL166" s="43">
        <f>SUM(INDEX('egyeni-ranglista'!$1:$1048576,MATCH($A166,'egyeni-ranglista'!$A:$A,0),LL$279):INDEX('egyeni-ranglista'!$1:$1048576,MATCH($A166,'egyeni-ranglista'!$A:$A,0),LL$280))</f>
        <v>208.48202787636052</v>
      </c>
      <c r="LM166" s="9" t="s">
        <v>324</v>
      </c>
      <c r="LN166" s="43">
        <f>SUM(INDEX('egyeni-ranglista'!$1:$1048576,MATCH($A166,'egyeni-ranglista'!$A:$A,0),LN$279):INDEX('egyeni-ranglista'!$1:$1048576,MATCH($A166,'egyeni-ranglista'!$A:$A,0),LN$280))</f>
        <v>221.68165298962492</v>
      </c>
      <c r="LO166" s="9" t="s">
        <v>324</v>
      </c>
      <c r="LP166" s="43"/>
      <c r="LQ166" s="9"/>
      <c r="LR166" s="43">
        <f>SUM(INDEX('egyeni-ranglista'!$1:$1048576,MATCH($A166,'egyeni-ranglista'!$A:$A,0),LR$279):INDEX('egyeni-ranglista'!$1:$1048576,MATCH($A166,'egyeni-ranglista'!$A:$A,0),LR$280))</f>
        <v>227.78484432162699</v>
      </c>
      <c r="LS166" s="9" t="s">
        <v>324</v>
      </c>
      <c r="LT166" s="43"/>
      <c r="LU166" s="9"/>
      <c r="LV166" s="43"/>
      <c r="LW166" s="9"/>
      <c r="LX166" s="43"/>
      <c r="LY166" s="9"/>
      <c r="LZ166" s="43"/>
      <c r="MA166" s="9"/>
      <c r="MB166" s="43">
        <f>SUM(INDEX('egyeni-ranglista'!$1:$1048576,MATCH($A166,'egyeni-ranglista'!$A:$A,0),MB$279):INDEX('egyeni-ranglista'!$1:$1048576,MATCH($A166,'egyeni-ranglista'!$A:$A,0),MB$280))</f>
        <v>188.49874771454367</v>
      </c>
      <c r="MC166" s="9" t="s">
        <v>324</v>
      </c>
      <c r="MD166" s="43"/>
      <c r="ME166" s="9"/>
      <c r="MF166" s="43"/>
      <c r="MG166" s="9"/>
      <c r="MH166" s="43"/>
      <c r="MI166" s="9"/>
      <c r="MJ166" s="43"/>
      <c r="MK166" s="9"/>
      <c r="ML166" s="43"/>
      <c r="MM166" s="9"/>
      <c r="MN166" s="43"/>
      <c r="MO166" s="9"/>
      <c r="MP166" s="43">
        <f>SUM(INDEX('egyeni-ranglista'!$1:$1048576,MATCH($A166,'egyeni-ranglista'!$A:$A,0),MP$279):INDEX('egyeni-ranglista'!$1:$1048576,MATCH($A166,'egyeni-ranglista'!$A:$A,0),MP$280))</f>
        <v>116.25541715387675</v>
      </c>
      <c r="MQ166" s="9" t="s">
        <v>1649</v>
      </c>
      <c r="MR166" s="43"/>
      <c r="MS166" s="9"/>
      <c r="MT166" s="43"/>
      <c r="MU166" s="9"/>
    </row>
    <row r="167" spans="1:359">
      <c r="A167" s="1" t="s">
        <v>92</v>
      </c>
      <c r="C167" s="9"/>
      <c r="D167" s="43">
        <v>6</v>
      </c>
      <c r="E167" s="1" t="s">
        <v>95</v>
      </c>
      <c r="F167" s="43">
        <v>12.714807816463566</v>
      </c>
      <c r="G167" s="1" t="s">
        <v>96</v>
      </c>
      <c r="H167" s="43">
        <v>12.714807816463566</v>
      </c>
      <c r="I167" s="1" t="s">
        <v>227</v>
      </c>
      <c r="J167" s="43" t="s">
        <v>206</v>
      </c>
      <c r="L167" s="43"/>
      <c r="M167" s="9"/>
      <c r="N167" s="43">
        <v>14.074165408274403</v>
      </c>
      <c r="O167" s="55" t="s">
        <v>125</v>
      </c>
      <c r="P167" s="43" t="s">
        <v>206</v>
      </c>
      <c r="R167" s="43">
        <v>14.55407517934103</v>
      </c>
      <c r="S167" s="55" t="s">
        <v>125</v>
      </c>
      <c r="T167" s="43" t="s">
        <v>206</v>
      </c>
      <c r="V167" s="43"/>
      <c r="W167" s="9"/>
      <c r="X167" s="43"/>
      <c r="Y167" s="9"/>
      <c r="Z167" s="43"/>
      <c r="AA167" s="9"/>
      <c r="AB167" s="43">
        <v>18.861210494263094</v>
      </c>
      <c r="AC167" s="54" t="s">
        <v>37</v>
      </c>
      <c r="AD167" s="43">
        <v>18.861210494263094</v>
      </c>
      <c r="AE167" s="54" t="s">
        <v>37</v>
      </c>
      <c r="AH167" s="43">
        <v>31.278888807690137</v>
      </c>
      <c r="AI167" s="1" t="s">
        <v>92</v>
      </c>
      <c r="AJ167" s="43">
        <v>32.159999765460711</v>
      </c>
      <c r="AK167" s="1" t="s">
        <v>323</v>
      </c>
      <c r="AL167" s="43"/>
      <c r="AN167" s="43"/>
      <c r="AO167" s="9" t="s">
        <v>498</v>
      </c>
      <c r="AP167" s="43"/>
      <c r="AQ167" s="9"/>
      <c r="AR167" s="43"/>
      <c r="AS167" s="9"/>
      <c r="AV167" s="43">
        <f>SUM(INDEX('egyeni-ranglista'!$1:$1048576,MATCH($A167,'egyeni-ranglista'!$A:$A,0),AV$279):INDEX('egyeni-ranglista'!$1:$1048576,MATCH($A167,'egyeni-ranglista'!$A:$A,0),AV$280))</f>
        <v>32.51926891658583</v>
      </c>
      <c r="AW167" s="1" t="s">
        <v>323</v>
      </c>
      <c r="AX167" s="43">
        <f>SUM(INDEX('egyeni-ranglista'!$1:$1048576,MATCH($A167,'egyeni-ranglista'!$A:$A,0),AX$279):INDEX('egyeni-ranglista'!$1:$1048576,MATCH($A167,'egyeni-ranglista'!$A:$A,0),AX$280))</f>
        <v>36.619039558787662</v>
      </c>
      <c r="AY167" s="9" t="s">
        <v>611</v>
      </c>
      <c r="BA167" s="9"/>
      <c r="BC167" s="9"/>
      <c r="BD167" s="43">
        <f>SUM(INDEX('egyeni-ranglista'!$1:$1048576,MATCH($A167,'egyeni-ranglista'!$A:$A,0),BD$279):INDEX('egyeni-ranglista'!$1:$1048576,MATCH($A167,'egyeni-ranglista'!$A:$A,0),BD$280))</f>
        <v>39.852999725180439</v>
      </c>
      <c r="BE167" s="1" t="s">
        <v>323</v>
      </c>
      <c r="BF167" s="43"/>
      <c r="BG167" s="9"/>
      <c r="BH167" s="43">
        <f>SUM(INDEX('egyeni-ranglista'!$1:$1048576,MATCH($A167,'egyeni-ranglista'!$A:$A,0),BH$279):INDEX('egyeni-ranglista'!$1:$1048576,MATCH($A167,'egyeni-ranglista'!$A:$A,0),BH$280))</f>
        <v>39.2614924533503</v>
      </c>
      <c r="BI167" s="9" t="s">
        <v>646</v>
      </c>
      <c r="BJ167" s="43">
        <f>SUM(INDEX('egyeni-ranglista'!$1:$1048576,MATCH($A167,'egyeni-ranglista'!$A:$A,0),BJ$279):INDEX('egyeni-ranglista'!$1:$1048576,MATCH($A167,'egyeni-ranglista'!$A:$A,0),BJ$280))</f>
        <v>40.209345698050122</v>
      </c>
      <c r="BK167" s="1" t="s">
        <v>227</v>
      </c>
      <c r="BL167" s="43"/>
      <c r="BN167" s="43"/>
      <c r="BP167" s="43">
        <f>SUM(INDEX('egyeni-ranglista'!$1:$1048576,MATCH($A167,'egyeni-ranglista'!$A:$A,0),BP$279):INDEX('egyeni-ranglista'!$1:$1048576,MATCH($A167,'egyeni-ranglista'!$A:$A,0),BP$280))</f>
        <v>45.999469490936107</v>
      </c>
      <c r="BQ167" s="9" t="s">
        <v>681</v>
      </c>
      <c r="BR167" s="43"/>
      <c r="BT167" s="43"/>
      <c r="BV167" s="43">
        <f>SUM(INDEX('egyeni-ranglista'!$1:$1048576,MATCH($A167,'egyeni-ranglista'!$A:$A,0),BV$279):INDEX('egyeni-ranglista'!$1:$1048576,MATCH($A167,'egyeni-ranglista'!$A:$A,0),BV$280))</f>
        <v>52.552122063732277</v>
      </c>
      <c r="BW167" s="8" t="s">
        <v>1</v>
      </c>
      <c r="BX167" s="43">
        <f>SUM(INDEX('egyeni-ranglista'!$1:$1048576,MATCH($A167,'egyeni-ranglista'!$A:$A,0),BX$279):INDEX('egyeni-ranglista'!$1:$1048576,MATCH($A167,'egyeni-ranglista'!$A:$A,0),BX$280))</f>
        <v>58.000945611643154</v>
      </c>
      <c r="BY167" s="9" t="s">
        <v>648</v>
      </c>
      <c r="BZ167" s="43"/>
      <c r="CA167" s="9"/>
      <c r="CB167" s="43"/>
      <c r="CC167" s="9"/>
      <c r="CD167" s="43">
        <f>SUM(INDEX('egyeni-ranglista'!$1:$1048576,MATCH($A167,'egyeni-ranglista'!$A:$A,0),CD$279):INDEX('egyeni-ranglista'!$1:$1048576,MATCH($A167,'egyeni-ranglista'!$A:$A,0),CD$280))</f>
        <v>54.297748863374615</v>
      </c>
      <c r="CE167" s="8" t="s">
        <v>1</v>
      </c>
      <c r="CF167" s="43"/>
      <c r="CG167" s="9"/>
      <c r="CH167" s="43">
        <f>SUM(INDEX('egyeni-ranglista'!$1:$1048576,MATCH($A167,'egyeni-ranglista'!$A:$A,0),CH$279):INDEX('egyeni-ranglista'!$1:$1048576,MATCH($A167,'egyeni-ranglista'!$A:$A,0),CH$280))</f>
        <v>65.024947261359017</v>
      </c>
      <c r="CI167" s="9" t="s">
        <v>227</v>
      </c>
      <c r="CJ167" s="43"/>
      <c r="CK167" s="9"/>
      <c r="CL167" s="43"/>
      <c r="CM167" s="9"/>
      <c r="CN167" s="43"/>
      <c r="CO167" s="9"/>
      <c r="CP167" s="43"/>
      <c r="CQ167" s="9"/>
      <c r="CR167" s="43"/>
      <c r="CS167" s="9"/>
      <c r="CT167" s="43"/>
      <c r="CU167" s="9"/>
      <c r="CV167" s="43"/>
      <c r="CW167" s="9"/>
      <c r="CX167" s="43"/>
      <c r="CY167" s="9"/>
      <c r="CZ167" s="43">
        <f>SUM(INDEX('egyeni-ranglista'!$1:$1048576,MATCH($A167,'egyeni-ranglista'!$A:$A,0),CZ$279):INDEX('egyeni-ranglista'!$1:$1048576,MATCH($A167,'egyeni-ranglista'!$A:$A,0),CZ$280))</f>
        <v>53.727601504211577</v>
      </c>
      <c r="DA167" s="9" t="s">
        <v>812</v>
      </c>
      <c r="DB167" s="43"/>
      <c r="DD167" s="43"/>
      <c r="DF167" s="43"/>
      <c r="DH167" s="43"/>
      <c r="DJ167" s="43"/>
      <c r="DL167" s="43"/>
      <c r="DN167" s="43"/>
      <c r="DP167" s="43"/>
      <c r="DT167" s="43"/>
      <c r="DV167" s="43"/>
      <c r="DX167" s="43"/>
      <c r="DZ167" s="43"/>
      <c r="EB167" s="43"/>
      <c r="EC167" s="9"/>
      <c r="ED167" s="43"/>
      <c r="EF167" s="43"/>
      <c r="EH167" s="43"/>
      <c r="EJ167" s="43"/>
      <c r="EL167" s="43"/>
      <c r="EN167" s="43"/>
      <c r="EP167" s="43"/>
      <c r="ER167" s="43"/>
      <c r="ES167" s="63"/>
      <c r="ET167" s="43"/>
      <c r="EV167" s="43"/>
      <c r="EX167" s="43"/>
      <c r="EZ167" s="43"/>
      <c r="FB167" s="43"/>
      <c r="FD167" s="43"/>
      <c r="FF167" s="43"/>
      <c r="FG167" s="9"/>
      <c r="FH167" s="43"/>
      <c r="FI167" s="9"/>
      <c r="FJ167" s="43"/>
      <c r="FK167" s="9"/>
      <c r="FL167" s="43"/>
      <c r="FM167" s="9"/>
      <c r="FN167" s="43"/>
      <c r="FP167" s="43"/>
      <c r="FQ167" s="9"/>
      <c r="FR167" s="43"/>
      <c r="FS167" s="9"/>
      <c r="FT167" s="43"/>
      <c r="FU167" s="9"/>
      <c r="FV167" s="43"/>
      <c r="FW167" s="9"/>
      <c r="FX167" s="43"/>
      <c r="FY167" s="9"/>
      <c r="FZ167" s="43"/>
      <c r="GA167" s="9"/>
      <c r="GB167" s="43"/>
      <c r="GC167" s="9"/>
      <c r="GD167" s="43"/>
      <c r="GE167" s="9"/>
      <c r="GF167" s="43"/>
      <c r="GG167" s="9"/>
      <c r="GH167" s="43"/>
      <c r="GI167" s="9"/>
      <c r="GJ167" s="43"/>
      <c r="GK167" s="9"/>
      <c r="GL167" s="43"/>
      <c r="GM167" s="9"/>
      <c r="GN167" s="43"/>
      <c r="GO167" s="9"/>
      <c r="GP167" s="43"/>
      <c r="GQ167" s="9"/>
      <c r="GR167" s="43"/>
      <c r="GS167" s="9"/>
      <c r="GT167" s="43"/>
      <c r="GU167" s="9"/>
      <c r="GV167" s="43"/>
      <c r="GW167" s="9"/>
      <c r="GX167" s="43"/>
      <c r="GY167" s="9"/>
      <c r="GZ167" s="43"/>
      <c r="HA167" s="9"/>
      <c r="HB167" s="43"/>
      <c r="HC167" s="9"/>
      <c r="HD167" s="43"/>
      <c r="HE167" s="9"/>
      <c r="HF167" s="43"/>
      <c r="HG167" s="9"/>
      <c r="HH167" s="43"/>
      <c r="HI167" s="9"/>
      <c r="HJ167" s="43"/>
      <c r="HK167" s="9"/>
      <c r="HL167" s="43"/>
      <c r="HM167" s="9"/>
      <c r="HN167" s="43"/>
      <c r="HO167" s="9"/>
      <c r="HP167" s="43"/>
      <c r="HQ167" s="9"/>
      <c r="HR167" s="43"/>
      <c r="HS167" s="9"/>
      <c r="HT167" s="43"/>
      <c r="HU167" s="9"/>
      <c r="HV167" s="43"/>
      <c r="HW167" s="9"/>
      <c r="HX167" s="43"/>
      <c r="HY167" s="9"/>
      <c r="HZ167" s="43"/>
      <c r="IA167" s="9"/>
      <c r="IB167" s="43"/>
      <c r="IC167" s="9"/>
      <c r="ID167" s="43"/>
      <c r="IE167" s="9"/>
      <c r="IF167" s="43"/>
      <c r="IG167" s="9"/>
      <c r="IH167" s="43"/>
      <c r="II167" s="9"/>
      <c r="IJ167" s="43"/>
      <c r="IK167" s="9"/>
      <c r="IL167" s="43"/>
      <c r="IM167" s="9"/>
      <c r="IN167" s="43"/>
      <c r="IO167" s="9"/>
      <c r="IP167" s="43"/>
      <c r="IQ167" s="9"/>
      <c r="IR167" s="43"/>
      <c r="IS167" s="9"/>
      <c r="IT167" s="43"/>
      <c r="IU167" s="9"/>
      <c r="IV167" s="43"/>
      <c r="IW167" s="9"/>
      <c r="IX167" s="43"/>
      <c r="IY167" s="9"/>
      <c r="IZ167" s="43"/>
      <c r="JA167" s="9"/>
      <c r="JB167" s="43"/>
      <c r="JC167" s="9"/>
      <c r="JD167" s="43"/>
      <c r="JE167" s="9"/>
      <c r="JF167" s="43"/>
      <c r="JG167" s="9"/>
      <c r="JH167" s="43"/>
      <c r="JI167" s="9"/>
      <c r="JJ167" s="43"/>
      <c r="JK167" s="9"/>
      <c r="JL167" s="43"/>
      <c r="JM167" s="9"/>
      <c r="JN167" s="43"/>
      <c r="JO167" s="9"/>
      <c r="JP167" s="43"/>
      <c r="JQ167" s="9"/>
      <c r="JR167" s="43"/>
      <c r="JS167" s="9"/>
      <c r="JT167" s="43"/>
      <c r="JU167" s="9"/>
      <c r="JV167" s="43"/>
      <c r="JW167" s="9"/>
      <c r="JX167" s="43"/>
      <c r="JY167" s="9"/>
      <c r="JZ167" s="43"/>
      <c r="KA167" s="9"/>
      <c r="KB167" s="43"/>
      <c r="KC167" s="9"/>
      <c r="KD167" s="43"/>
      <c r="KE167" s="9"/>
      <c r="KF167" s="43"/>
      <c r="KG167" s="9"/>
      <c r="KH167" s="43"/>
      <c r="KI167" s="9"/>
      <c r="KJ167" s="43"/>
      <c r="KK167" s="9"/>
      <c r="KL167" s="43"/>
      <c r="KM167" s="9"/>
      <c r="KN167" s="43"/>
      <c r="KO167" s="9"/>
      <c r="KP167" s="43"/>
      <c r="KQ167" s="9"/>
      <c r="KR167" s="43"/>
      <c r="KS167" s="9"/>
      <c r="KT167" s="43"/>
      <c r="KU167" s="9"/>
      <c r="KV167" s="43"/>
      <c r="KW167" s="9"/>
      <c r="KX167" s="43"/>
      <c r="KY167" s="9"/>
      <c r="KZ167" s="43"/>
      <c r="LA167" s="9"/>
      <c r="LB167" s="43"/>
      <c r="LC167" s="9"/>
      <c r="LD167" s="43"/>
      <c r="LE167" s="9"/>
      <c r="LF167" s="43"/>
      <c r="LG167" s="9"/>
      <c r="LH167" s="43"/>
      <c r="LI167" s="9"/>
      <c r="LJ167" s="43"/>
      <c r="LK167" s="9"/>
      <c r="LL167" s="43"/>
      <c r="LM167" s="9"/>
      <c r="LN167" s="43"/>
      <c r="LO167" s="9"/>
      <c r="LP167" s="43"/>
      <c r="LQ167" s="9"/>
      <c r="LR167" s="43"/>
      <c r="LS167" s="9"/>
      <c r="LT167" s="43"/>
      <c r="LU167" s="9"/>
      <c r="LV167" s="43"/>
      <c r="LW167" s="9"/>
      <c r="LX167" s="43"/>
      <c r="LY167" s="9"/>
      <c r="LZ167" s="43"/>
      <c r="MA167" s="9"/>
      <c r="MB167" s="43"/>
      <c r="MC167" s="9"/>
      <c r="MD167" s="43"/>
      <c r="ME167" s="9"/>
      <c r="MF167" s="43"/>
      <c r="MG167" s="9"/>
      <c r="MH167" s="43"/>
      <c r="MI167" s="9"/>
      <c r="MJ167" s="43"/>
      <c r="MK167" s="9"/>
      <c r="ML167" s="43"/>
      <c r="MM167" s="9"/>
      <c r="MN167" s="43"/>
      <c r="MO167" s="9"/>
      <c r="MP167" s="43"/>
      <c r="MQ167" s="9"/>
      <c r="MR167" s="43"/>
      <c r="MS167" s="9"/>
      <c r="MT167" s="43"/>
      <c r="MU167" s="9"/>
    </row>
    <row r="168" spans="1:359">
      <c r="A168" s="1" t="s">
        <v>55</v>
      </c>
      <c r="C168" s="9"/>
      <c r="D168" s="43">
        <v>0</v>
      </c>
      <c r="E168" s="53" t="s">
        <v>65</v>
      </c>
      <c r="F168" s="43" t="s">
        <v>206</v>
      </c>
      <c r="H168" s="43" t="s">
        <v>206</v>
      </c>
      <c r="J168" s="43" t="s">
        <v>206</v>
      </c>
      <c r="L168" s="43"/>
      <c r="M168" s="9"/>
      <c r="N168" s="43">
        <v>0</v>
      </c>
      <c r="O168" s="53" t="s">
        <v>65</v>
      </c>
      <c r="P168" s="43">
        <v>3.5993232829997033</v>
      </c>
      <c r="Q168" s="53" t="s">
        <v>65</v>
      </c>
      <c r="R168" s="43" t="s">
        <v>206</v>
      </c>
      <c r="T168" s="43" t="s">
        <v>206</v>
      </c>
      <c r="V168" s="43"/>
      <c r="W168" s="9"/>
      <c r="X168" s="43"/>
      <c r="Y168" s="9"/>
      <c r="Z168" s="43"/>
      <c r="AA168" s="9"/>
      <c r="AB168" s="43">
        <v>9.7368637826127955</v>
      </c>
      <c r="AC168" s="1" t="s">
        <v>34</v>
      </c>
      <c r="AD168" s="43" t="s">
        <v>206</v>
      </c>
      <c r="AJ168" s="43">
        <v>11.472093689950128</v>
      </c>
      <c r="AK168" s="53" t="s">
        <v>65</v>
      </c>
      <c r="AL168" s="43"/>
      <c r="AN168" s="43"/>
      <c r="AP168" s="43"/>
      <c r="AR168" s="43"/>
      <c r="AS168" s="9"/>
      <c r="AT168" s="43">
        <f>SUM(INDEX('egyeni-ranglista'!$1:$1048576,MATCH($A168,'egyeni-ranglista'!$A:$A,0),AT$279):INDEX('egyeni-ranglista'!$1:$1048576,MATCH($A168,'egyeni-ranglista'!$A:$A,0),AT$280))</f>
        <v>13.335857369325216</v>
      </c>
      <c r="AU168" s="53" t="s">
        <v>116</v>
      </c>
      <c r="AV168" s="43"/>
      <c r="AW168" s="9"/>
      <c r="AX168" s="43"/>
      <c r="AY168" s="9"/>
      <c r="AZ168" s="43"/>
      <c r="BA168" s="9"/>
      <c r="BB168" s="43"/>
      <c r="BC168" s="9"/>
      <c r="BD168" s="43">
        <f>SUM(INDEX('egyeni-ranglista'!$1:$1048576,MATCH($A168,'egyeni-ranglista'!$A:$A,0),BD$279):INDEX('egyeni-ranglista'!$1:$1048576,MATCH($A168,'egyeni-ranglista'!$A:$A,0),BD$280))</f>
        <v>18.364866152485359</v>
      </c>
      <c r="BE168" s="6" t="s">
        <v>96</v>
      </c>
      <c r="BF168" s="43"/>
      <c r="BG168" s="9"/>
      <c r="BH168" s="43">
        <f>SUM(INDEX('egyeni-ranglista'!$1:$1048576,MATCH($A168,'egyeni-ranglista'!$A:$A,0),BH$279):INDEX('egyeni-ranglista'!$1:$1048576,MATCH($A168,'egyeni-ranglista'!$A:$A,0),BH$280))</f>
        <v>21.426516424802074</v>
      </c>
      <c r="BI168" s="6" t="s">
        <v>96</v>
      </c>
      <c r="BJ168" s="43"/>
      <c r="BK168" s="9"/>
      <c r="BL168" s="43"/>
      <c r="BM168" s="9"/>
      <c r="BN168" s="43">
        <f>SUM(INDEX('egyeni-ranglista'!$1:$1048576,MATCH($A168,'egyeni-ranglista'!$A:$A,0),BN$279):INDEX('egyeni-ranglista'!$1:$1048576,MATCH($A168,'egyeni-ranglista'!$A:$A,0),BN$280))</f>
        <v>24.270076158901539</v>
      </c>
      <c r="BO168" s="6" t="s">
        <v>96</v>
      </c>
      <c r="BP168" s="43"/>
      <c r="BQ168" s="9"/>
      <c r="BR168" s="43"/>
      <c r="BS168" s="9"/>
      <c r="BT168" s="43"/>
      <c r="BU168" s="9"/>
      <c r="BV168" s="43">
        <f>SUM(INDEX('egyeni-ranglista'!$1:$1048576,MATCH($A168,'egyeni-ranglista'!$A:$A,0),BV$279):INDEX('egyeni-ranglista'!$1:$1048576,MATCH($A168,'egyeni-ranglista'!$A:$A,0),BV$280))</f>
        <v>28.072522053749005</v>
      </c>
      <c r="BW168" s="1" t="s">
        <v>699</v>
      </c>
      <c r="BX168" s="43">
        <f>SUM(INDEX('egyeni-ranglista'!$1:$1048576,MATCH($A168,'egyeni-ranglista'!$A:$A,0),BX$279):INDEX('egyeni-ranglista'!$1:$1048576,MATCH($A168,'egyeni-ranglista'!$A:$A,0),BX$280))</f>
        <v>29.888796569719297</v>
      </c>
      <c r="BY168" s="6" t="s">
        <v>96</v>
      </c>
      <c r="BZ168" s="43"/>
      <c r="CA168" s="9"/>
      <c r="CB168" s="43"/>
      <c r="CC168" s="9"/>
      <c r="CD168" s="43"/>
      <c r="CE168" s="9"/>
      <c r="CF168" s="43">
        <f>SUM(INDEX('egyeni-ranglista'!$1:$1048576,MATCH($A168,'egyeni-ranglista'!$A:$A,0),CF$279):INDEX('egyeni-ranglista'!$1:$1048576,MATCH($A168,'egyeni-ranglista'!$A:$A,0),CF$280))</f>
        <v>29.689798159043882</v>
      </c>
      <c r="CG168" s="6" t="s">
        <v>96</v>
      </c>
      <c r="CH168" s="43"/>
      <c r="CI168" s="9"/>
      <c r="CJ168" s="43"/>
      <c r="CK168" s="9"/>
      <c r="CL168" s="43"/>
      <c r="CM168" s="9"/>
      <c r="CN168" s="43"/>
      <c r="CO168" s="9"/>
      <c r="CP168" s="43"/>
      <c r="CQ168" s="9"/>
      <c r="CR168" s="43"/>
      <c r="CS168" s="9"/>
      <c r="CT168" s="43"/>
      <c r="CU168" s="9"/>
      <c r="CV168" s="43">
        <f>SUM(INDEX('egyeni-ranglista'!$1:$1048576,MATCH($A168,'egyeni-ranglista'!$A:$A,0),CV$279):INDEX('egyeni-ranglista'!$1:$1048576,MATCH($A168,'egyeni-ranglista'!$A:$A,0),CV$280))</f>
        <v>35.439178537620201</v>
      </c>
      <c r="CW168" s="1" t="s">
        <v>55</v>
      </c>
      <c r="CX168" s="43"/>
      <c r="CY168" s="9"/>
      <c r="CZ168" s="43">
        <f>SUM(INDEX('egyeni-ranglista'!$1:$1048576,MATCH($A168,'egyeni-ranglista'!$A:$A,0),CZ$279):INDEX('egyeni-ranglista'!$1:$1048576,MATCH($A168,'egyeni-ranglista'!$A:$A,0),CZ$280))</f>
        <v>35.439178537620201</v>
      </c>
      <c r="DA168" s="6" t="s">
        <v>822</v>
      </c>
      <c r="DB168" s="43"/>
      <c r="DD168" s="43"/>
      <c r="DF168" s="43">
        <f>SUM(INDEX('egyeni-ranglista'!$1:$1048576,MATCH($A168,'egyeni-ranglista'!$A:$A,0),DF$279):INDEX('egyeni-ranglista'!$1:$1048576,MATCH($A168,'egyeni-ranglista'!$A:$A,0),DF$280))</f>
        <v>28.546406075084974</v>
      </c>
      <c r="DG168" s="1" t="s">
        <v>1218</v>
      </c>
      <c r="DH168" s="43"/>
      <c r="DJ168" s="43"/>
      <c r="DL168" s="43"/>
      <c r="DN168" s="43">
        <f>SUM(INDEX('egyeni-ranglista'!$1:$1048576,MATCH($A168,'egyeni-ranglista'!$A:$A,0),DN$279):INDEX('egyeni-ranglista'!$1:$1048576,MATCH($A168,'egyeni-ranglista'!$A:$A,0),DN$280))</f>
        <v>25.484755802768259</v>
      </c>
      <c r="DO168" s="6" t="s">
        <v>97</v>
      </c>
      <c r="DP168" s="43"/>
      <c r="DQ168" s="9"/>
      <c r="DT168" s="43">
        <f>SUM(INDEX('egyeni-ranglista'!$1:$1048576,MATCH($A168,'egyeni-ranglista'!$A:$A,0),DT$279):INDEX('egyeni-ranglista'!$1:$1048576,MATCH($A168,'egyeni-ranglista'!$A:$A,0),DT$280))</f>
        <v>28.011624520587951</v>
      </c>
      <c r="DU168" s="7" t="s">
        <v>97</v>
      </c>
      <c r="DV168" s="43"/>
      <c r="DW168" s="9"/>
      <c r="DX168" s="43"/>
      <c r="DY168" s="9"/>
      <c r="DZ168" s="43"/>
      <c r="EA168" s="9"/>
      <c r="EB168" s="43">
        <f>SUM(INDEX('egyeni-ranglista'!$1:$1048576,MATCH($A168,'egyeni-ranglista'!$A:$A,0),EB$279):INDEX('egyeni-ranglista'!$1:$1048576,MATCH($A168,'egyeni-ranglista'!$A:$A,0),EB$280))</f>
        <v>34.198674350815054</v>
      </c>
      <c r="EC168" s="1" t="s">
        <v>813</v>
      </c>
      <c r="ED168" s="43"/>
      <c r="EE168" s="9"/>
      <c r="EF168" s="43">
        <f>SUM(INDEX('egyeni-ranglista'!$1:$1048576,MATCH($A168,'egyeni-ranglista'!$A:$A,0),EF$279):INDEX('egyeni-ranglista'!$1:$1048576,MATCH($A168,'egyeni-ranglista'!$A:$A,0),EF$280))</f>
        <v>24.660808978877672</v>
      </c>
      <c r="EG168" s="7" t="s">
        <v>97</v>
      </c>
      <c r="EH168" s="43"/>
      <c r="EI168" s="9"/>
      <c r="EJ168" s="43"/>
      <c r="EK168" s="9"/>
      <c r="EL168" s="43"/>
      <c r="EM168" s="9"/>
      <c r="EN168" s="43">
        <f>SUM(INDEX('egyeni-ranglista'!$1:$1048576,MATCH($A168,'egyeni-ranglista'!$A:$A,0),EN$279):INDEX('egyeni-ranglista'!$1:$1048576,MATCH($A168,'egyeni-ranglista'!$A:$A,0),EN$280))</f>
        <v>25.270198610774607</v>
      </c>
      <c r="EO168" s="7" t="s">
        <v>97</v>
      </c>
      <c r="EP168" s="43"/>
      <c r="EQ168" s="9"/>
      <c r="ER168" s="43"/>
      <c r="ES168" s="9"/>
      <c r="ET168" s="43"/>
      <c r="EU168" s="9"/>
      <c r="EV168" s="43"/>
      <c r="EW168" s="9"/>
      <c r="EX168" s="43"/>
      <c r="EY168" s="9"/>
      <c r="EZ168" s="43"/>
      <c r="FA168" s="9"/>
      <c r="FB168" s="43"/>
      <c r="FC168" s="9"/>
      <c r="FD168" s="43"/>
      <c r="FE168" s="9"/>
      <c r="FF168" s="43"/>
      <c r="FG168" s="9"/>
      <c r="FH168" s="43"/>
      <c r="FI168" s="9"/>
      <c r="FJ168" s="43"/>
      <c r="FL168" s="43"/>
      <c r="FM168" s="9"/>
      <c r="FN168" s="43"/>
      <c r="FO168" s="9"/>
      <c r="FP168" s="43"/>
      <c r="FQ168" s="9"/>
      <c r="FR168" s="43"/>
      <c r="FS168" s="9"/>
      <c r="FT168" s="43"/>
      <c r="FU168" s="9"/>
      <c r="FV168" s="43">
        <f>SUM(INDEX('egyeni-ranglista'!$1:$1048576,MATCH($A168,'egyeni-ranglista'!$A:$A,0),FV$279):INDEX('egyeni-ranglista'!$1:$1048576,MATCH($A168,'egyeni-ranglista'!$A:$A,0),FV$280))</f>
        <v>24.872587131928462</v>
      </c>
      <c r="FW168" s="9" t="s">
        <v>97</v>
      </c>
      <c r="FX168" s="43"/>
      <c r="FY168" s="9"/>
      <c r="FZ168" s="43"/>
      <c r="GA168" s="9"/>
      <c r="GB168" s="43">
        <f>SUM(INDEX('egyeni-ranglista'!$1:$1048576,MATCH($A168,'egyeni-ranglista'!$A:$A,0),GB$279):INDEX('egyeni-ranglista'!$1:$1048576,MATCH($A168,'egyeni-ranglista'!$A:$A,0),GB$280))</f>
        <v>7.6963884389644432</v>
      </c>
      <c r="GC168" s="9" t="s">
        <v>97</v>
      </c>
      <c r="GD168" s="43"/>
      <c r="GE168" s="9"/>
      <c r="GF168" s="43">
        <f>SUM(INDEX('egyeni-ranglista'!$1:$1048576,MATCH($A168,'egyeni-ranglista'!$A:$A,0),GF$279):INDEX('egyeni-ranglista'!$1:$1048576,MATCH($A168,'egyeni-ranglista'!$A:$A,0),GF$280))</f>
        <v>7.6963884389644432</v>
      </c>
      <c r="GG168" s="9" t="s">
        <v>96</v>
      </c>
      <c r="GH168" s="43"/>
      <c r="GI168" s="9"/>
      <c r="GJ168" s="43"/>
      <c r="GK168" s="9"/>
      <c r="GL168" s="43"/>
      <c r="GM168" s="9"/>
      <c r="GN168" s="43">
        <f>SUM(INDEX('egyeni-ranglista'!$1:$1048576,MATCH($A168,'egyeni-ranglista'!$A:$A,0),GN$279):INDEX('egyeni-ranglista'!$1:$1048576,MATCH($A168,'egyeni-ranglista'!$A:$A,0),GN$280))</f>
        <v>9.1842238682778312</v>
      </c>
      <c r="GO168" s="9" t="s">
        <v>1478</v>
      </c>
      <c r="GP168" s="43"/>
      <c r="GQ168" s="9"/>
      <c r="GR168" s="43"/>
      <c r="GS168" s="9"/>
      <c r="GT168" s="43"/>
      <c r="GU168" s="9"/>
      <c r="GV168" s="43"/>
      <c r="GW168" s="9"/>
      <c r="GX168" s="43"/>
      <c r="GY168" s="9"/>
      <c r="GZ168" s="43"/>
      <c r="HA168" s="9"/>
      <c r="HB168" s="43"/>
      <c r="HC168" s="9"/>
      <c r="HD168" s="43"/>
      <c r="HE168" s="9"/>
      <c r="HF168" s="43"/>
      <c r="HG168" s="9"/>
      <c r="HH168" s="43"/>
      <c r="HI168" s="9"/>
      <c r="HJ168" s="43"/>
      <c r="HK168" s="9"/>
      <c r="HL168" s="43"/>
      <c r="HM168" s="9"/>
      <c r="HN168" s="43"/>
      <c r="HO168" s="9"/>
      <c r="HP168" s="43">
        <f>SUM(INDEX('egyeni-ranglista'!$1:$1048576,MATCH($A168,'egyeni-ranglista'!$A:$A,0),HP$279):INDEX('egyeni-ranglista'!$1:$1048576,MATCH($A168,'egyeni-ranglista'!$A:$A,0),HP$280))</f>
        <v>4.4868831854482636</v>
      </c>
      <c r="HQ168" s="9" t="s">
        <v>97</v>
      </c>
      <c r="HR168" s="43"/>
      <c r="HS168" s="9"/>
      <c r="HT168" s="43"/>
      <c r="HU168" s="9"/>
      <c r="HV168" s="43"/>
      <c r="HW168" s="9"/>
      <c r="HX168" s="43"/>
      <c r="HY168" s="9"/>
      <c r="HZ168" s="43"/>
      <c r="IA168" s="9"/>
      <c r="IB168" s="43"/>
      <c r="IC168" s="9"/>
      <c r="ID168" s="43"/>
      <c r="IE168" s="9"/>
      <c r="IF168" s="43"/>
      <c r="IG168" s="9"/>
      <c r="IH168" s="43"/>
      <c r="II168" s="9"/>
      <c r="IJ168" s="43">
        <f>SUM(INDEX('egyeni-ranglista'!$1:$1048576,MATCH($A168,'egyeni-ranglista'!$A:$A,0),IJ$279):INDEX('egyeni-ranglista'!$1:$1048576,MATCH($A168,'egyeni-ranglista'!$A:$A,0),IJ$280))</f>
        <v>8.514283345087776</v>
      </c>
      <c r="IK168" s="9" t="s">
        <v>97</v>
      </c>
      <c r="IL168" s="43"/>
      <c r="IM168" s="9"/>
      <c r="IN168" s="43"/>
      <c r="IO168" s="9"/>
      <c r="IP168" s="43"/>
      <c r="IQ168" s="9"/>
      <c r="IR168" s="43"/>
      <c r="IS168" s="9"/>
      <c r="IT168" s="43"/>
      <c r="IU168" s="9"/>
      <c r="IV168" s="43"/>
      <c r="IW168" s="9"/>
      <c r="IX168" s="43"/>
      <c r="IY168" s="9"/>
      <c r="IZ168" s="43"/>
      <c r="JA168" s="9"/>
      <c r="JB168" s="43">
        <f>SUM(INDEX('egyeni-ranglista'!$1:$1048576,MATCH($A168,'egyeni-ranglista'!$A:$A,0),JB$279):INDEX('egyeni-ranglista'!$1:$1048576,MATCH($A168,'egyeni-ranglista'!$A:$A,0),JB$280))</f>
        <v>24.09162856155303</v>
      </c>
      <c r="JC168" s="9" t="s">
        <v>97</v>
      </c>
      <c r="JD168" s="43"/>
      <c r="JE168" s="9"/>
      <c r="JF168" s="43"/>
      <c r="JG168" s="9"/>
      <c r="JH168" s="43"/>
      <c r="JI168" s="9"/>
      <c r="JJ168" s="43"/>
      <c r="JK168" s="9"/>
      <c r="JL168" s="43"/>
      <c r="JM168" s="9"/>
      <c r="JN168" s="43"/>
      <c r="JO168" s="9"/>
      <c r="JP168" s="43"/>
      <c r="JQ168" s="9"/>
      <c r="JR168" s="43">
        <f>SUM(INDEX('egyeni-ranglista'!$1:$1048576,MATCH($A168,'egyeni-ranglista'!$A:$A,0),JR$279):INDEX('egyeni-ranglista'!$1:$1048576,MATCH($A168,'egyeni-ranglista'!$A:$A,0),JR$280))</f>
        <v>28.264110944895187</v>
      </c>
      <c r="JS168" s="1" t="s">
        <v>97</v>
      </c>
      <c r="JT168" s="43"/>
      <c r="JU168" s="9"/>
      <c r="JV168" s="43">
        <f>SUM(INDEX('egyeni-ranglista'!$1:$1048576,MATCH($A168,'egyeni-ranglista'!$A:$A,0),JV$279):INDEX('egyeni-ranglista'!$1:$1048576,MATCH($A168,'egyeni-ranglista'!$A:$A,0),JV$280))</f>
        <v>27.616118308136127</v>
      </c>
      <c r="JW168" s="9" t="s">
        <v>1478</v>
      </c>
      <c r="JX168" s="43"/>
      <c r="JY168" s="9"/>
      <c r="JZ168" s="43"/>
      <c r="KA168" s="9"/>
      <c r="KB168" s="43"/>
      <c r="KC168" s="9"/>
      <c r="KD168" s="43"/>
      <c r="KE168" s="9"/>
      <c r="KF168" s="43"/>
      <c r="KG168" s="9"/>
      <c r="KH168" s="43"/>
      <c r="KI168" s="9"/>
      <c r="KJ168" s="43"/>
      <c r="KK168" s="9"/>
      <c r="KL168" s="43"/>
      <c r="KM168" s="9"/>
      <c r="KN168" s="43"/>
      <c r="KO168" s="9"/>
      <c r="KP168" s="43"/>
      <c r="KQ168" s="9"/>
      <c r="KR168" s="43">
        <f>SUM(INDEX('egyeni-ranglista'!$1:$1048576,MATCH($A168,'egyeni-ranglista'!$A:$A,0),KR$279):INDEX('egyeni-ranglista'!$1:$1048576,MATCH($A168,'egyeni-ranglista'!$A:$A,0),KR$280))</f>
        <v>25.809608603115485</v>
      </c>
      <c r="KS168" s="9" t="s">
        <v>97</v>
      </c>
      <c r="KT168" s="43"/>
      <c r="KU168" s="9"/>
      <c r="KV168" s="43"/>
      <c r="KW168" s="9"/>
      <c r="KX168" s="43"/>
      <c r="KY168" s="9"/>
      <c r="KZ168" s="43"/>
      <c r="LA168" s="9"/>
      <c r="LB168" s="43"/>
      <c r="LC168" s="9"/>
      <c r="LD168" s="43"/>
      <c r="LE168" s="9"/>
      <c r="LF168" s="43"/>
      <c r="LG168" s="9"/>
      <c r="LH168" s="43"/>
      <c r="LI168" s="9"/>
      <c r="LJ168" s="43">
        <f>SUM(INDEX('egyeni-ranglista'!$1:$1048576,MATCH($A168,'egyeni-ranglista'!$A:$A,0),LJ$279):INDEX('egyeni-ranglista'!$1:$1048576,MATCH($A168,'egyeni-ranglista'!$A:$A,0),LJ$280))</f>
        <v>47.942169595224819</v>
      </c>
      <c r="LK168" s="9" t="s">
        <v>1464</v>
      </c>
      <c r="LL168" s="43">
        <f>SUM(INDEX('egyeni-ranglista'!$1:$1048576,MATCH($A168,'egyeni-ranglista'!$A:$A,0),LL$279):INDEX('egyeni-ranglista'!$1:$1048576,MATCH($A168,'egyeni-ranglista'!$A:$A,0),LL$280))</f>
        <v>48.576146372090435</v>
      </c>
      <c r="LM168" s="9" t="s">
        <v>1478</v>
      </c>
      <c r="LN168" s="43"/>
      <c r="LO168" s="9"/>
      <c r="LP168" s="43"/>
      <c r="LQ168" s="9"/>
      <c r="LR168" s="43">
        <f>SUM(INDEX('egyeni-ranglista'!$1:$1048576,MATCH($A168,'egyeni-ranglista'!$A:$A,0),LR$279):INDEX('egyeni-ranglista'!$1:$1048576,MATCH($A168,'egyeni-ranglista'!$A:$A,0),LR$280))</f>
        <v>48.576146372090435</v>
      </c>
      <c r="LS168" s="9" t="s">
        <v>97</v>
      </c>
      <c r="LT168" s="43"/>
      <c r="LU168" s="9"/>
      <c r="LV168" s="43"/>
      <c r="LW168" s="9"/>
      <c r="LX168" s="43"/>
      <c r="LY168" s="9"/>
      <c r="LZ168" s="43"/>
      <c r="MA168" s="9"/>
      <c r="MB168" s="43">
        <f>SUM(INDEX('egyeni-ranglista'!$1:$1048576,MATCH($A168,'egyeni-ranglista'!$A:$A,0),MB$279):INDEX('egyeni-ranglista'!$1:$1048576,MATCH($A168,'egyeni-ranglista'!$A:$A,0),MB$280))</f>
        <v>31.137352216170154</v>
      </c>
      <c r="MC168" s="9" t="s">
        <v>97</v>
      </c>
      <c r="MD168" s="43"/>
      <c r="ME168" s="9"/>
      <c r="MF168" s="43"/>
      <c r="MG168" s="9"/>
      <c r="MH168" s="43">
        <f>SUM(INDEX('egyeni-ranglista'!$1:$1048576,MATCH($A168,'egyeni-ranglista'!$A:$A,0),MH$279):INDEX('egyeni-ranglista'!$1:$1048576,MATCH($A168,'egyeni-ranglista'!$A:$A,0),MH$280))</f>
        <v>32.842383258715337</v>
      </c>
      <c r="MI168" s="9" t="s">
        <v>97</v>
      </c>
      <c r="MJ168" s="43"/>
      <c r="MK168" s="9"/>
      <c r="ML168" s="43"/>
      <c r="MM168" s="9"/>
      <c r="MN168" s="43"/>
      <c r="MO168" s="9"/>
      <c r="MP168" s="43"/>
      <c r="MQ168" s="9"/>
      <c r="MR168" s="43"/>
      <c r="MS168" s="9"/>
      <c r="MT168" s="43"/>
      <c r="MU168" s="9"/>
    </row>
    <row r="169" spans="1:359">
      <c r="A169" s="32" t="s">
        <v>551</v>
      </c>
      <c r="L169" s="43"/>
      <c r="M169" s="9"/>
      <c r="N169" s="43"/>
      <c r="O169" s="9"/>
      <c r="P169" s="43"/>
      <c r="R169" s="43"/>
      <c r="T169" s="43"/>
      <c r="V169" s="43"/>
      <c r="X169" s="43"/>
      <c r="Y169" s="9"/>
      <c r="Z169" s="43"/>
      <c r="AA169" s="9"/>
      <c r="AB169" s="43"/>
      <c r="AD169" s="43"/>
      <c r="AP169" s="43">
        <f>SUM(INDEX('egyeni-ranglista'!$1:$1048576,MATCH($A169,'egyeni-ranglista'!$A:$A,0),AP$279):INDEX('egyeni-ranglista'!$1:$1048576,MATCH($A169,'egyeni-ranglista'!$A:$A,0),AP$280))</f>
        <v>0</v>
      </c>
      <c r="AQ169" s="9" t="s">
        <v>558</v>
      </c>
      <c r="AR169" s="43"/>
      <c r="AS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43"/>
      <c r="DD169" s="43"/>
      <c r="DF169" s="43"/>
      <c r="DH169" s="43"/>
      <c r="DJ169" s="43"/>
      <c r="DL169" s="43"/>
      <c r="DP169" s="9"/>
      <c r="DQ169" s="9"/>
      <c r="EB169" s="43"/>
      <c r="EF169" s="43"/>
      <c r="EG169" s="226"/>
      <c r="EH169" s="43"/>
      <c r="EI169" s="226"/>
      <c r="EJ169" s="43"/>
      <c r="EK169" s="226"/>
      <c r="EP169" s="43"/>
      <c r="EQ169" s="226"/>
      <c r="ER169" s="43"/>
      <c r="ES169" s="63"/>
      <c r="ET169" s="43"/>
      <c r="EV169" s="43"/>
      <c r="EX169" s="43"/>
      <c r="EZ169" s="43"/>
      <c r="FB169" s="43"/>
      <c r="FD169" s="43"/>
      <c r="FE169" s="226"/>
      <c r="FF169" s="9"/>
      <c r="FG169" s="9"/>
      <c r="FH169" s="9"/>
      <c r="FI169" s="9"/>
      <c r="FJ169" s="9"/>
      <c r="FK169" s="9"/>
      <c r="FL169" s="9"/>
      <c r="FM169" s="9"/>
      <c r="FN169" s="43"/>
      <c r="FO169" s="226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43"/>
      <c r="HG169" s="9"/>
      <c r="HH169" s="43"/>
      <c r="HI169" s="9"/>
      <c r="HJ169" s="43"/>
      <c r="HK169" s="9"/>
      <c r="HL169" s="43"/>
      <c r="HM169" s="9"/>
      <c r="HN169" s="43"/>
      <c r="HO169" s="9"/>
      <c r="HP169" s="43"/>
      <c r="HQ169" s="9"/>
      <c r="HR169" s="43"/>
      <c r="HS169" s="9"/>
      <c r="HT169" s="43"/>
      <c r="HU169" s="9"/>
      <c r="HV169" s="43"/>
      <c r="HW169" s="9"/>
      <c r="HX169" s="43"/>
      <c r="HY169" s="9"/>
      <c r="HZ169" s="43"/>
      <c r="IA169" s="9"/>
      <c r="IB169" s="43"/>
      <c r="IC169" s="9"/>
      <c r="ID169" s="43"/>
      <c r="IE169" s="9"/>
      <c r="IF169" s="43"/>
      <c r="IG169" s="9"/>
      <c r="IH169" s="43"/>
      <c r="II169" s="9"/>
      <c r="IJ169" s="43"/>
      <c r="IK169" s="9"/>
      <c r="IL169" s="43"/>
      <c r="IM169" s="9"/>
      <c r="IN169" s="43"/>
      <c r="IO169" s="9"/>
      <c r="IP169" s="43"/>
      <c r="IQ169" s="9"/>
      <c r="IR169" s="43"/>
      <c r="IS169" s="9"/>
      <c r="IT169" s="43"/>
      <c r="IU169" s="9"/>
      <c r="IV169" s="43"/>
      <c r="IW169" s="9"/>
      <c r="IX169" s="43"/>
      <c r="IY169" s="9"/>
      <c r="IZ169" s="43"/>
      <c r="JA169" s="9"/>
      <c r="JB169" s="43"/>
      <c r="JC169" s="9"/>
      <c r="JD169" s="43"/>
      <c r="JE169" s="9"/>
      <c r="JF169" s="43"/>
      <c r="JG169" s="9"/>
      <c r="JH169" s="43"/>
      <c r="JI169" s="9"/>
      <c r="JJ169" s="43"/>
      <c r="JK169" s="9"/>
      <c r="JL169" s="43"/>
      <c r="JM169" s="9"/>
      <c r="JN169" s="43"/>
      <c r="JO169" s="9"/>
      <c r="JP169" s="43"/>
      <c r="JQ169" s="9"/>
      <c r="JR169" s="43"/>
      <c r="JS169" s="9"/>
      <c r="JT169" s="43"/>
      <c r="JU169" s="9"/>
      <c r="JV169" s="43"/>
      <c r="JW169" s="9"/>
      <c r="JX169" s="43"/>
      <c r="JY169" s="9"/>
      <c r="JZ169" s="43"/>
      <c r="KA169" s="9"/>
      <c r="KB169" s="43"/>
      <c r="KC169" s="9"/>
      <c r="KD169" s="43"/>
      <c r="KE169" s="9"/>
      <c r="KF169" s="43"/>
      <c r="KG169" s="9"/>
      <c r="KH169" s="43"/>
      <c r="KI169" s="9"/>
      <c r="KJ169" s="43"/>
      <c r="KK169" s="9"/>
      <c r="KL169" s="43"/>
      <c r="KM169" s="9"/>
      <c r="KN169" s="43"/>
      <c r="KO169" s="9"/>
      <c r="KP169" s="43"/>
      <c r="KQ169" s="9"/>
      <c r="KR169" s="43"/>
      <c r="KS169" s="9"/>
      <c r="KT169" s="43"/>
      <c r="KU169" s="9"/>
      <c r="KV169" s="43"/>
      <c r="KW169" s="9"/>
      <c r="KX169" s="43"/>
      <c r="KY169" s="9"/>
      <c r="KZ169" s="43"/>
      <c r="LA169" s="9"/>
      <c r="LB169" s="43"/>
      <c r="LC169" s="9"/>
      <c r="LD169" s="43"/>
      <c r="LE169" s="9"/>
      <c r="LF169" s="43"/>
      <c r="LG169" s="9"/>
      <c r="LH169" s="43"/>
      <c r="LI169" s="9"/>
      <c r="LJ169" s="43"/>
      <c r="LK169" s="9"/>
      <c r="LL169" s="43"/>
      <c r="LM169" s="9"/>
      <c r="LN169" s="43"/>
      <c r="LO169" s="9"/>
      <c r="LP169" s="43"/>
      <c r="LQ169" s="9"/>
      <c r="LR169" s="43"/>
      <c r="LS169" s="9"/>
      <c r="LT169" s="43"/>
      <c r="LU169" s="9"/>
      <c r="LV169" s="43"/>
      <c r="LW169" s="9"/>
      <c r="LX169" s="43"/>
      <c r="LY169" s="9"/>
      <c r="LZ169" s="43"/>
      <c r="MA169" s="9"/>
      <c r="MB169" s="43"/>
      <c r="MC169" s="9"/>
      <c r="MD169" s="43"/>
      <c r="ME169" s="9"/>
      <c r="MF169" s="43"/>
      <c r="MG169" s="9"/>
      <c r="MH169" s="43"/>
      <c r="MI169" s="9"/>
      <c r="MJ169" s="43"/>
      <c r="MK169" s="9"/>
      <c r="ML169" s="43"/>
      <c r="MM169" s="9"/>
      <c r="MN169" s="43"/>
      <c r="MO169" s="9"/>
      <c r="MP169" s="43"/>
      <c r="MQ169" s="9"/>
      <c r="MR169" s="43"/>
      <c r="MS169" s="9"/>
      <c r="MT169" s="43"/>
      <c r="MU169" s="9"/>
    </row>
    <row r="170" spans="1:359">
      <c r="A170" s="32" t="s">
        <v>552</v>
      </c>
      <c r="L170" s="43"/>
      <c r="M170" s="9"/>
      <c r="N170" s="43"/>
      <c r="O170" s="9"/>
      <c r="P170" s="43"/>
      <c r="R170" s="43"/>
      <c r="T170" s="43"/>
      <c r="V170" s="43"/>
      <c r="X170" s="43"/>
      <c r="Y170" s="9"/>
      <c r="Z170" s="43"/>
      <c r="AA170" s="9"/>
      <c r="AB170" s="43"/>
      <c r="AD170" s="43"/>
      <c r="AP170" s="43">
        <f>SUM(INDEX('egyeni-ranglista'!$1:$1048576,MATCH($A170,'egyeni-ranglista'!$A:$A,0),AP$279):INDEX('egyeni-ranglista'!$1:$1048576,MATCH($A170,'egyeni-ranglista'!$A:$A,0),AP$280))</f>
        <v>0</v>
      </c>
      <c r="AQ170" s="9" t="s">
        <v>558</v>
      </c>
      <c r="AR170" s="43"/>
      <c r="AS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43"/>
      <c r="DD170" s="43"/>
      <c r="DF170" s="43"/>
      <c r="DH170" s="43"/>
      <c r="DJ170" s="43"/>
      <c r="DL170" s="43"/>
      <c r="DP170" s="9"/>
      <c r="DQ170" s="106"/>
      <c r="EB170" s="43"/>
      <c r="EF170" s="43"/>
      <c r="EH170" s="43"/>
      <c r="EJ170" s="43"/>
      <c r="EP170" s="43"/>
      <c r="ER170" s="43"/>
      <c r="ET170" s="43"/>
      <c r="EV170" s="43"/>
      <c r="EX170" s="43"/>
      <c r="EZ170" s="43"/>
      <c r="FB170" s="43"/>
      <c r="FD170" s="43"/>
      <c r="FF170" s="9"/>
      <c r="FG170" s="9"/>
      <c r="FH170" s="9"/>
      <c r="FI170" s="9"/>
      <c r="FJ170" s="9"/>
      <c r="FK170" s="9"/>
      <c r="FL170" s="9"/>
      <c r="FM170" s="9"/>
      <c r="FN170" s="43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43"/>
      <c r="HG170" s="9"/>
      <c r="HH170" s="43"/>
      <c r="HI170" s="9"/>
      <c r="HJ170" s="43"/>
      <c r="HK170" s="9"/>
      <c r="HL170" s="43"/>
      <c r="HM170" s="9"/>
      <c r="HN170" s="43"/>
      <c r="HO170" s="9"/>
      <c r="HP170" s="43"/>
      <c r="HQ170" s="9"/>
      <c r="HR170" s="43"/>
      <c r="HS170" s="9"/>
      <c r="HT170" s="43"/>
      <c r="HU170" s="9"/>
      <c r="HV170" s="43"/>
      <c r="HW170" s="9"/>
      <c r="HX170" s="43"/>
      <c r="HY170" s="9"/>
      <c r="HZ170" s="43"/>
      <c r="IA170" s="9"/>
      <c r="IB170" s="43"/>
      <c r="IC170" s="9"/>
      <c r="ID170" s="43"/>
      <c r="IE170" s="9"/>
      <c r="IF170" s="43"/>
      <c r="IG170" s="9"/>
      <c r="IH170" s="43"/>
      <c r="II170" s="9"/>
      <c r="IJ170" s="43"/>
      <c r="IK170" s="9"/>
      <c r="IL170" s="43"/>
      <c r="IM170" s="9"/>
      <c r="IN170" s="43"/>
      <c r="IO170" s="9"/>
      <c r="IP170" s="43"/>
      <c r="IQ170" s="9"/>
      <c r="IR170" s="43"/>
      <c r="IS170" s="9"/>
      <c r="IT170" s="43"/>
      <c r="IU170" s="9"/>
      <c r="IV170" s="43"/>
      <c r="IW170" s="9"/>
      <c r="IX170" s="43"/>
      <c r="IY170" s="9"/>
      <c r="IZ170" s="43"/>
      <c r="JA170" s="9"/>
      <c r="JB170" s="43"/>
      <c r="JC170" s="9"/>
      <c r="JD170" s="43"/>
      <c r="JE170" s="9"/>
      <c r="JF170" s="43"/>
      <c r="JG170" s="9"/>
      <c r="JH170" s="43"/>
      <c r="JI170" s="9"/>
      <c r="JJ170" s="43"/>
      <c r="JK170" s="9"/>
      <c r="JL170" s="43"/>
      <c r="JM170" s="9"/>
      <c r="JN170" s="43"/>
      <c r="JO170" s="9"/>
      <c r="JP170" s="43"/>
      <c r="JQ170" s="9"/>
      <c r="JR170" s="43"/>
      <c r="JS170" s="9"/>
      <c r="JT170" s="43"/>
      <c r="JU170" s="9"/>
      <c r="JV170" s="43"/>
      <c r="JW170" s="9"/>
      <c r="JX170" s="43"/>
      <c r="JY170" s="9"/>
      <c r="JZ170" s="43"/>
      <c r="KA170" s="9"/>
      <c r="KB170" s="43"/>
      <c r="KC170" s="9"/>
      <c r="KD170" s="43"/>
      <c r="KE170" s="9"/>
      <c r="KF170" s="43"/>
      <c r="KG170" s="9"/>
      <c r="KH170" s="43"/>
      <c r="KI170" s="9"/>
      <c r="KJ170" s="43"/>
      <c r="KK170" s="9"/>
      <c r="KL170" s="43"/>
      <c r="KM170" s="9"/>
      <c r="KN170" s="43"/>
      <c r="KO170" s="9"/>
      <c r="KP170" s="43"/>
      <c r="KQ170" s="9"/>
      <c r="KR170" s="43"/>
      <c r="KS170" s="9"/>
      <c r="KT170" s="43"/>
      <c r="KU170" s="9"/>
      <c r="KV170" s="43"/>
      <c r="KW170" s="9"/>
      <c r="KX170" s="43"/>
      <c r="KY170" s="9"/>
      <c r="KZ170" s="43"/>
      <c r="LA170" s="9"/>
      <c r="LB170" s="43"/>
      <c r="LC170" s="9"/>
      <c r="LD170" s="43"/>
      <c r="LE170" s="9"/>
      <c r="LF170" s="43"/>
      <c r="LG170" s="9"/>
      <c r="LH170" s="43"/>
      <c r="LI170" s="9"/>
      <c r="LJ170" s="43"/>
      <c r="LK170" s="9"/>
      <c r="LL170" s="43"/>
      <c r="LM170" s="9"/>
      <c r="LN170" s="43"/>
      <c r="LO170" s="9"/>
      <c r="LP170" s="43"/>
      <c r="LQ170" s="9"/>
      <c r="LR170" s="43"/>
      <c r="LS170" s="9"/>
      <c r="LT170" s="43"/>
      <c r="LU170" s="9"/>
      <c r="LV170" s="43"/>
      <c r="LW170" s="9"/>
      <c r="LX170" s="43"/>
      <c r="LY170" s="9"/>
      <c r="LZ170" s="43"/>
      <c r="MA170" s="9"/>
      <c r="MB170" s="43"/>
      <c r="MC170" s="9"/>
      <c r="MD170" s="43"/>
      <c r="ME170" s="9"/>
      <c r="MF170" s="43"/>
      <c r="MG170" s="9"/>
      <c r="MH170" s="43"/>
      <c r="MI170" s="9"/>
      <c r="MJ170" s="43"/>
      <c r="MK170" s="9"/>
      <c r="ML170" s="43"/>
      <c r="MM170" s="9"/>
      <c r="MN170" s="43"/>
      <c r="MO170" s="9"/>
      <c r="MP170" s="43"/>
      <c r="MQ170" s="9"/>
      <c r="MR170" s="43"/>
      <c r="MS170" s="9"/>
      <c r="MT170" s="43"/>
      <c r="MU170" s="9"/>
    </row>
    <row r="171" spans="1:359">
      <c r="A171" s="32" t="s">
        <v>542</v>
      </c>
      <c r="L171" s="43"/>
      <c r="M171" s="9"/>
      <c r="N171" s="43"/>
      <c r="O171" s="9"/>
      <c r="P171" s="43"/>
      <c r="R171" s="43"/>
      <c r="T171" s="43"/>
      <c r="V171" s="43"/>
      <c r="W171" s="9"/>
      <c r="X171" s="43"/>
      <c r="Y171" s="9"/>
      <c r="Z171" s="43"/>
      <c r="AA171" s="9"/>
      <c r="AB171" s="43"/>
      <c r="AD171" s="43"/>
      <c r="AP171" s="43">
        <f>SUM(INDEX('egyeni-ranglista'!$1:$1048576,MATCH($A171,'egyeni-ranglista'!$A:$A,0),AP$279):INDEX('egyeni-ranglista'!$1:$1048576,MATCH($A171,'egyeni-ranglista'!$A:$A,0),AP$280))</f>
        <v>0</v>
      </c>
      <c r="AQ171" s="9" t="s">
        <v>1236</v>
      </c>
      <c r="AR171" s="43"/>
      <c r="AS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43"/>
      <c r="DD171" s="43"/>
      <c r="DF171" s="43"/>
      <c r="DH171" s="43"/>
      <c r="DJ171" s="43"/>
      <c r="DL171" s="43"/>
      <c r="DP171" s="9"/>
      <c r="DQ171" s="9"/>
      <c r="EB171" s="43"/>
      <c r="EF171" s="43"/>
      <c r="EH171" s="43"/>
      <c r="EJ171" s="43"/>
      <c r="EP171" s="43"/>
      <c r="ER171" s="43"/>
      <c r="ES171" s="63"/>
      <c r="ET171" s="43"/>
      <c r="EV171" s="43"/>
      <c r="EX171" s="43"/>
      <c r="EZ171" s="43"/>
      <c r="FB171" s="43"/>
      <c r="FD171" s="43"/>
      <c r="FF171" s="9"/>
      <c r="FG171" s="9"/>
      <c r="FH171" s="9"/>
      <c r="FI171" s="9"/>
      <c r="FJ171" s="9"/>
      <c r="FK171" s="9"/>
      <c r="FL171" s="9"/>
      <c r="FM171" s="9"/>
      <c r="FN171" s="43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43"/>
      <c r="HG171" s="9"/>
      <c r="HH171" s="43"/>
      <c r="HI171" s="9"/>
      <c r="HJ171" s="43"/>
      <c r="HK171" s="9"/>
      <c r="HL171" s="43"/>
      <c r="HM171" s="9"/>
      <c r="HN171" s="43"/>
      <c r="HO171" s="9"/>
      <c r="HP171" s="43"/>
      <c r="HQ171" s="9"/>
      <c r="HR171" s="43"/>
      <c r="HS171" s="9"/>
      <c r="HT171" s="43"/>
      <c r="HU171" s="9"/>
      <c r="HV171" s="43"/>
      <c r="HW171" s="9"/>
      <c r="HX171" s="43"/>
      <c r="HY171" s="9"/>
      <c r="HZ171" s="43"/>
      <c r="IA171" s="9"/>
      <c r="IB171" s="43"/>
      <c r="IC171" s="9"/>
      <c r="ID171" s="43"/>
      <c r="IE171" s="9"/>
      <c r="IF171" s="43"/>
      <c r="IG171" s="9"/>
      <c r="IH171" s="43"/>
      <c r="II171" s="9"/>
      <c r="IJ171" s="43"/>
      <c r="IK171" s="9"/>
      <c r="IL171" s="43"/>
      <c r="IM171" s="9"/>
      <c r="IN171" s="43"/>
      <c r="IO171" s="9"/>
      <c r="IP171" s="43"/>
      <c r="IQ171" s="9"/>
      <c r="IR171" s="43"/>
      <c r="IS171" s="9"/>
      <c r="IT171" s="43"/>
      <c r="IU171" s="9"/>
      <c r="IV171" s="43"/>
      <c r="IW171" s="9"/>
      <c r="IX171" s="43"/>
      <c r="IY171" s="9"/>
      <c r="IZ171" s="43"/>
      <c r="JA171" s="9"/>
      <c r="JB171" s="43"/>
      <c r="JC171" s="9"/>
      <c r="JD171" s="43"/>
      <c r="JE171" s="9"/>
      <c r="JF171" s="43"/>
      <c r="JG171" s="9"/>
      <c r="JH171" s="43"/>
      <c r="JI171" s="9"/>
      <c r="JJ171" s="43"/>
      <c r="JK171" s="9"/>
      <c r="JL171" s="43"/>
      <c r="JM171" s="9"/>
      <c r="JN171" s="43"/>
      <c r="JO171" s="9"/>
      <c r="JP171" s="43"/>
      <c r="JQ171" s="9"/>
      <c r="JR171" s="43"/>
      <c r="JS171" s="9"/>
      <c r="JT171" s="43"/>
      <c r="JU171" s="9"/>
      <c r="JV171" s="43"/>
      <c r="JW171" s="9"/>
      <c r="JX171" s="43"/>
      <c r="JY171" s="9"/>
      <c r="JZ171" s="43"/>
      <c r="KA171" s="9"/>
      <c r="KB171" s="43"/>
      <c r="KC171" s="9"/>
      <c r="KD171" s="43"/>
      <c r="KE171" s="9"/>
      <c r="KF171" s="43"/>
      <c r="KG171" s="9"/>
      <c r="KH171" s="43"/>
      <c r="KI171" s="9"/>
      <c r="KJ171" s="43"/>
      <c r="KK171" s="9"/>
      <c r="KL171" s="43"/>
      <c r="KM171" s="9"/>
      <c r="KN171" s="43"/>
      <c r="KO171" s="9"/>
      <c r="KP171" s="43"/>
      <c r="KQ171" s="9"/>
      <c r="KR171" s="43"/>
      <c r="KS171" s="9"/>
      <c r="KT171" s="43"/>
      <c r="KU171" s="9"/>
      <c r="KV171" s="43"/>
      <c r="KW171" s="9"/>
      <c r="KX171" s="43"/>
      <c r="KY171" s="9"/>
      <c r="KZ171" s="43"/>
      <c r="LA171" s="9"/>
      <c r="LB171" s="43"/>
      <c r="LC171" s="9"/>
      <c r="LD171" s="43"/>
      <c r="LE171" s="9"/>
      <c r="LF171" s="43"/>
      <c r="LG171" s="9"/>
      <c r="LH171" s="43"/>
      <c r="LI171" s="9"/>
      <c r="LJ171" s="43"/>
      <c r="LK171" s="9"/>
      <c r="LL171" s="43"/>
      <c r="LM171" s="9"/>
      <c r="LN171" s="43"/>
      <c r="LO171" s="9"/>
      <c r="LP171" s="43"/>
      <c r="LQ171" s="9"/>
      <c r="LR171" s="43"/>
      <c r="LS171" s="9"/>
      <c r="LT171" s="43"/>
      <c r="LU171" s="9"/>
      <c r="LV171" s="43"/>
      <c r="LW171" s="9"/>
      <c r="LX171" s="43"/>
      <c r="LY171" s="9"/>
      <c r="LZ171" s="43"/>
      <c r="MA171" s="9"/>
      <c r="MB171" s="43"/>
      <c r="MC171" s="9"/>
      <c r="MD171" s="43"/>
      <c r="ME171" s="9"/>
      <c r="MF171" s="43"/>
      <c r="MG171" s="9"/>
      <c r="MH171" s="43"/>
      <c r="MI171" s="9"/>
      <c r="MJ171" s="43"/>
      <c r="MK171" s="9"/>
      <c r="ML171" s="43"/>
      <c r="MM171" s="9"/>
      <c r="MN171" s="43"/>
      <c r="MO171" s="9"/>
      <c r="MP171" s="43"/>
      <c r="MQ171" s="9"/>
      <c r="MR171" s="43"/>
      <c r="MS171" s="9"/>
      <c r="MT171" s="43"/>
      <c r="MU171" s="9"/>
    </row>
    <row r="172" spans="1:359">
      <c r="A172" s="1" t="s">
        <v>84</v>
      </c>
      <c r="C172" s="9"/>
      <c r="D172" s="43" t="s">
        <v>206</v>
      </c>
      <c r="F172" s="43">
        <v>72</v>
      </c>
      <c r="G172" s="9" t="s">
        <v>1</v>
      </c>
      <c r="H172" s="43" t="s">
        <v>206</v>
      </c>
      <c r="J172" s="43">
        <v>73.901783617816207</v>
      </c>
      <c r="K172" s="9" t="s">
        <v>1</v>
      </c>
      <c r="L172" s="43"/>
      <c r="M172" s="9"/>
      <c r="N172" s="43" t="s">
        <v>206</v>
      </c>
      <c r="P172" s="43" t="s">
        <v>206</v>
      </c>
      <c r="R172" s="43">
        <f>SUM(INDEX('egyeni-ranglista'!$1:$1048576,MATCH($A172,'egyeni-ranglista'!$A:$A,0),R$279):INDEX('egyeni-ranglista'!$1:$1048576,MATCH($A172,'egyeni-ranglista'!$A:$A,0),R$280))</f>
        <v>73.901783617816207</v>
      </c>
      <c r="S172" s="9" t="s">
        <v>201</v>
      </c>
      <c r="T172" s="43" t="s">
        <v>206</v>
      </c>
      <c r="V172" s="43"/>
      <c r="W172" s="9"/>
      <c r="X172" s="43"/>
      <c r="Y172" s="9"/>
      <c r="Z172" s="43"/>
      <c r="AA172" s="9"/>
      <c r="AB172" s="43" t="s">
        <v>206</v>
      </c>
      <c r="AD172" s="43">
        <v>104.91315788525506</v>
      </c>
      <c r="AE172" s="1" t="s">
        <v>42</v>
      </c>
      <c r="AJ172" s="43">
        <v>149.61679981359242</v>
      </c>
      <c r="AK172" s="1" t="s">
        <v>322</v>
      </c>
      <c r="AL172" s="43"/>
      <c r="AN172" s="43"/>
      <c r="AP172" s="43"/>
      <c r="AR172" s="43"/>
      <c r="AS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43">
        <f>SUM(INDEX('egyeni-ranglista'!$1:$1048576,MATCH($A172,'egyeni-ranglista'!$A:$A,0),BV$279):INDEX('egyeni-ranglista'!$1:$1048576,MATCH($A172,'egyeni-ranglista'!$A:$A,0),BV$280))</f>
        <v>76.833274403401248</v>
      </c>
      <c r="BW172" s="8" t="s">
        <v>646</v>
      </c>
      <c r="BX172" s="43"/>
      <c r="BY172" s="9"/>
      <c r="BZ172" s="43"/>
      <c r="CA172" s="9"/>
      <c r="CB172" s="43"/>
      <c r="CC172" s="9"/>
      <c r="CD172" s="43">
        <f>SUM(INDEX('egyeni-ranglista'!$1:$1048576,MATCH($A172,'egyeni-ranglista'!$A:$A,0),CD$279):INDEX('egyeni-ranglista'!$1:$1048576,MATCH($A172,'egyeni-ranglista'!$A:$A,0),CD$280))</f>
        <v>48.54631190991784</v>
      </c>
      <c r="CE172" s="9" t="s">
        <v>712</v>
      </c>
      <c r="CF172" s="43"/>
      <c r="CG172" s="9"/>
      <c r="CH172" s="43"/>
      <c r="CI172" s="9"/>
      <c r="CJ172" s="43"/>
      <c r="CK172" s="9"/>
      <c r="CL172" s="43"/>
      <c r="CM172" s="9"/>
      <c r="CN172" s="43"/>
      <c r="CO172" s="9"/>
      <c r="CP172" s="43"/>
      <c r="CQ172" s="9"/>
      <c r="CR172" s="43"/>
      <c r="CS172" s="9"/>
      <c r="CT172" s="43"/>
      <c r="CU172" s="9"/>
      <c r="CV172" s="43"/>
      <c r="CW172" s="9"/>
      <c r="CX172" s="43"/>
      <c r="CY172" s="9"/>
      <c r="CZ172" s="43">
        <f>SUM(INDEX('egyeni-ranglista'!$1:$1048576,MATCH($A172,'egyeni-ranglista'!$A:$A,0),CZ$279):INDEX('egyeni-ranglista'!$1:$1048576,MATCH($A172,'egyeni-ranglista'!$A:$A,0),CZ$280))</f>
        <v>11.709282140102392</v>
      </c>
      <c r="DA172" s="1" t="s">
        <v>815</v>
      </c>
      <c r="DB172" s="43"/>
      <c r="DD172" s="43"/>
      <c r="DF172" s="43"/>
      <c r="DH172" s="43"/>
      <c r="DJ172" s="43"/>
      <c r="DL172" s="43"/>
      <c r="DN172" s="43">
        <f>SUM(INDEX('egyeni-ranglista'!$1:$1048576,MATCH($A172,'egyeni-ranglista'!$A:$A,0),DN$279):INDEX('egyeni-ranglista'!$1:$1048576,MATCH($A172,'egyeni-ranglista'!$A:$A,0),DN$280))</f>
        <v>10.59102393247734</v>
      </c>
      <c r="DO172" s="10" t="s">
        <v>201</v>
      </c>
      <c r="DP172" s="9"/>
      <c r="DQ172" s="9"/>
      <c r="DT172" s="43">
        <f>SUM(INDEX('egyeni-ranglista'!$1:$1048576,MATCH($A172,'egyeni-ranglista'!$A:$A,0),DT$279):INDEX('egyeni-ranglista'!$1:$1048576,MATCH($A172,'egyeni-ranglista'!$A:$A,0),DT$280))</f>
        <v>18.263064578076136</v>
      </c>
      <c r="DU172" s="10" t="s">
        <v>201</v>
      </c>
      <c r="DV172" s="43">
        <f>SUM(INDEX('egyeni-ranglista'!$1:$1048576,MATCH($A172,'egyeni-ranglista'!$A:$A,0),DV$279):INDEX('egyeni-ranglista'!$1:$1048576,MATCH($A172,'egyeni-ranglista'!$A:$A,0),DV$280))</f>
        <v>35.578194264941928</v>
      </c>
      <c r="DW172" s="10" t="s">
        <v>201</v>
      </c>
      <c r="DZ172" s="43"/>
      <c r="EA172" s="9"/>
      <c r="EB172" s="43"/>
      <c r="ED172" s="43"/>
      <c r="EE172" s="9"/>
      <c r="EF172" s="43"/>
      <c r="EH172" s="43"/>
      <c r="EJ172" s="43"/>
      <c r="EL172" s="43">
        <f>SUM(INDEX('egyeni-ranglista'!$1:$1048576,MATCH($A172,'egyeni-ranglista'!$A:$A,0),EL$279):INDEX('egyeni-ranglista'!$1:$1048576,MATCH($A172,'egyeni-ranglista'!$A:$A,0),EL$280))</f>
        <v>106.6173954909865</v>
      </c>
      <c r="EM172" s="10" t="s">
        <v>201</v>
      </c>
      <c r="EN172" s="43"/>
      <c r="EO172" s="10"/>
      <c r="EP172" s="43"/>
      <c r="ER172" s="43"/>
      <c r="ES172" s="63"/>
      <c r="FD172" s="43"/>
      <c r="FF172" s="43"/>
      <c r="FG172" s="9"/>
      <c r="FH172" s="43"/>
      <c r="FI172" s="9"/>
      <c r="FJ172" s="43"/>
      <c r="FK172" s="9"/>
      <c r="FL172" s="43">
        <f>SUM(INDEX('egyeni-ranglista'!$1:$1048576,MATCH($A172,'egyeni-ranglista'!$A:$A,0),FL$279):INDEX('egyeni-ranglista'!$1:$1048576,MATCH($A172,'egyeni-ranglista'!$A:$A,0),FL$280))</f>
        <v>135.67862662794676</v>
      </c>
      <c r="FM172" s="1" t="s">
        <v>84</v>
      </c>
      <c r="FN172" s="43"/>
      <c r="FP172" s="43"/>
      <c r="FQ172" s="9"/>
      <c r="FR172" s="43">
        <f>SUM(INDEX('egyeni-ranglista'!$1:$1048576,MATCH($A172,'egyeni-ranglista'!$A:$A,0),FR$279):INDEX('egyeni-ranglista'!$1:$1048576,MATCH($A172,'egyeni-ranglista'!$A:$A,0),FR$280))</f>
        <v>135.67862662794676</v>
      </c>
      <c r="FS172" s="9" t="s">
        <v>1388</v>
      </c>
      <c r="FT172" s="43"/>
      <c r="FU172" s="9"/>
      <c r="FV172" s="43">
        <f>SUM(INDEX('egyeni-ranglista'!$1:$1048576,MATCH($A172,'egyeni-ranglista'!$A:$A,0),FV$279):INDEX('egyeni-ranglista'!$1:$1048576,MATCH($A172,'egyeni-ranglista'!$A:$A,0),FV$280))</f>
        <v>135.67862662794676</v>
      </c>
      <c r="FW172" s="9" t="s">
        <v>712</v>
      </c>
      <c r="FX172" s="43"/>
      <c r="FY172" s="9"/>
      <c r="FZ172" s="43"/>
      <c r="GA172" s="9"/>
      <c r="GB172" s="43">
        <f>SUM(INDEX('egyeni-ranglista'!$1:$1048576,MATCH($A172,'egyeni-ranglista'!$A:$A,0),GB$279):INDEX('egyeni-ranglista'!$1:$1048576,MATCH($A172,'egyeni-ranglista'!$A:$A,0),GB$280))</f>
        <v>123.14070337057959</v>
      </c>
      <c r="GC172" s="9" t="s">
        <v>1433</v>
      </c>
      <c r="GD172" s="43"/>
      <c r="GE172" s="9"/>
      <c r="GF172" s="43"/>
      <c r="GG172" s="9"/>
      <c r="GH172" s="43"/>
      <c r="GI172" s="9"/>
      <c r="GJ172" s="43">
        <f>SUM(INDEX('egyeni-ranglista'!$1:$1048576,MATCH($A172,'egyeni-ranglista'!$A:$A,0),GJ$279):INDEX('egyeni-ranglista'!$1:$1048576,MATCH($A172,'egyeni-ranglista'!$A:$A,0),GJ$280))</f>
        <v>52.872465472596794</v>
      </c>
      <c r="GK172" s="9" t="s">
        <v>1466</v>
      </c>
      <c r="GL172" s="43"/>
      <c r="GM172" s="9"/>
      <c r="GN172" s="43">
        <f>SUM(INDEX('egyeni-ranglista'!$1:$1048576,MATCH($A172,'egyeni-ranglista'!$A:$A,0),GN$279):INDEX('egyeni-ranglista'!$1:$1048576,MATCH($A172,'egyeni-ranglista'!$A:$A,0),GN$280))</f>
        <v>53.879207411744027</v>
      </c>
      <c r="GO172" s="9" t="s">
        <v>42</v>
      </c>
      <c r="GP172" s="43"/>
      <c r="GQ172" s="9"/>
      <c r="GR172" s="43"/>
      <c r="GS172" s="9"/>
      <c r="GT172" s="43"/>
      <c r="GU172" s="9"/>
      <c r="GV172" s="43"/>
      <c r="GW172" s="9"/>
      <c r="GX172" s="43"/>
      <c r="GY172" s="9"/>
      <c r="GZ172" s="43"/>
      <c r="HA172" s="9"/>
      <c r="HB172" s="43"/>
      <c r="HC172" s="9"/>
      <c r="HD172" s="43"/>
      <c r="HE172" s="9"/>
      <c r="HF172" s="43"/>
      <c r="HG172" s="9"/>
      <c r="HH172" s="43"/>
      <c r="HI172" s="9"/>
      <c r="HJ172" s="43"/>
      <c r="HK172" s="9"/>
      <c r="HL172" s="43"/>
      <c r="HM172" s="9"/>
      <c r="HN172" s="43"/>
      <c r="HO172" s="9"/>
      <c r="HP172" s="43"/>
      <c r="HQ172" s="9"/>
      <c r="HR172" s="43"/>
      <c r="HS172" s="9"/>
      <c r="HT172" s="43"/>
      <c r="HU172" s="9"/>
      <c r="HV172" s="43"/>
      <c r="HW172" s="9"/>
      <c r="HX172" s="43"/>
      <c r="HY172" s="9"/>
      <c r="HZ172" s="43"/>
      <c r="IA172" s="9"/>
      <c r="IB172" s="43">
        <f>SUM(INDEX('egyeni-ranglista'!$1:$1048576,MATCH($A172,'egyeni-ranglista'!$A:$A,0),IB$279):INDEX('egyeni-ranglista'!$1:$1048576,MATCH($A172,'egyeni-ranglista'!$A:$A,0),IB$280))</f>
        <v>28.899654737451556</v>
      </c>
      <c r="IC172" s="9" t="s">
        <v>1518</v>
      </c>
      <c r="ID172" s="43"/>
      <c r="IE172" s="9"/>
      <c r="IF172" s="43"/>
      <c r="IG172" s="9"/>
      <c r="IH172" s="43"/>
      <c r="II172" s="9"/>
      <c r="IJ172" s="43">
        <f>SUM(INDEX('egyeni-ranglista'!$1:$1048576,MATCH($A172,'egyeni-ranglista'!$A:$A,0),IJ$279):INDEX('egyeni-ranglista'!$1:$1048576,MATCH($A172,'egyeni-ranglista'!$A:$A,0),IJ$280))</f>
        <v>34.67592276126868</v>
      </c>
      <c r="IK172" s="9" t="s">
        <v>1430</v>
      </c>
      <c r="IL172" s="43"/>
      <c r="IM172" s="9"/>
      <c r="IN172" s="43"/>
      <c r="IO172" s="9"/>
      <c r="IP172" s="43"/>
      <c r="IQ172" s="9"/>
      <c r="IR172" s="43"/>
      <c r="IS172" s="9"/>
      <c r="IT172" s="43"/>
      <c r="IU172" s="9"/>
      <c r="IV172" s="43"/>
      <c r="IW172" s="9"/>
      <c r="IX172" s="43"/>
      <c r="IY172" s="9"/>
      <c r="IZ172" s="43"/>
      <c r="JA172" s="9"/>
      <c r="JB172" s="43">
        <f>SUM(INDEX('egyeni-ranglista'!$1:$1048576,MATCH($A172,'egyeni-ranglista'!$A:$A,0),JB$279):INDEX('egyeni-ranglista'!$1:$1048576,MATCH($A172,'egyeni-ranglista'!$A:$A,0),JB$280))</f>
        <v>25.471955939601514</v>
      </c>
      <c r="JC172" s="9" t="s">
        <v>1503</v>
      </c>
      <c r="JD172" s="43"/>
      <c r="JE172" s="9"/>
      <c r="JF172" s="43"/>
      <c r="JG172" s="9"/>
      <c r="JH172" s="43"/>
      <c r="JI172" s="9"/>
      <c r="JJ172" s="43"/>
      <c r="JK172" s="9"/>
      <c r="JL172" s="43"/>
      <c r="JM172" s="9"/>
      <c r="JN172" s="43"/>
      <c r="JO172" s="9"/>
      <c r="JP172" s="43"/>
      <c r="JQ172" s="9"/>
      <c r="JR172" s="43"/>
      <c r="JS172" s="9"/>
      <c r="JT172" s="43"/>
      <c r="JU172" s="9"/>
      <c r="JV172" s="43">
        <f>SUM(INDEX('egyeni-ranglista'!$1:$1048576,MATCH($A172,'egyeni-ranglista'!$A:$A,0),JV$279):INDEX('egyeni-ranglista'!$1:$1048576,MATCH($A172,'egyeni-ranglista'!$A:$A,0),JV$280))</f>
        <v>25.142321281779232</v>
      </c>
      <c r="JW172" s="9" t="s">
        <v>1559</v>
      </c>
      <c r="JX172" s="43"/>
      <c r="JY172" s="9"/>
      <c r="JZ172" s="43"/>
      <c r="KA172" s="9"/>
      <c r="KB172" s="43"/>
      <c r="KC172" s="9"/>
      <c r="KD172" s="43"/>
      <c r="KE172" s="9"/>
      <c r="KF172" s="43"/>
      <c r="KG172" s="9"/>
      <c r="KH172" s="43"/>
      <c r="KI172" s="9"/>
      <c r="KJ172" s="43"/>
      <c r="KK172" s="9"/>
      <c r="KL172" s="43"/>
      <c r="KM172" s="9"/>
      <c r="KN172" s="43"/>
      <c r="KO172" s="9"/>
      <c r="KP172" s="43"/>
      <c r="KQ172" s="9"/>
      <c r="KR172" s="43"/>
      <c r="KS172" s="9"/>
      <c r="KT172" s="43"/>
      <c r="KU172" s="9"/>
      <c r="KV172" s="43"/>
      <c r="KW172" s="9"/>
      <c r="KX172" s="43"/>
      <c r="KY172" s="9"/>
      <c r="KZ172" s="43"/>
      <c r="LA172" s="9"/>
      <c r="LB172" s="43"/>
      <c r="LC172" s="9"/>
      <c r="LD172" s="43"/>
      <c r="LE172" s="9"/>
      <c r="LF172" s="43"/>
      <c r="LG172" s="9"/>
      <c r="LH172" s="43"/>
      <c r="LI172" s="9"/>
      <c r="LJ172" s="43"/>
      <c r="LK172" s="9"/>
      <c r="LL172" s="43">
        <f>SUM(INDEX('egyeni-ranglista'!$1:$1048576,MATCH($A172,'egyeni-ranglista'!$A:$A,0),LL$279):INDEX('egyeni-ranglista'!$1:$1048576,MATCH($A172,'egyeni-ranglista'!$A:$A,0),LL$280))</f>
        <v>10.333504732858881</v>
      </c>
      <c r="LM172" s="9" t="s">
        <v>1525</v>
      </c>
      <c r="LN172" s="43"/>
      <c r="LO172" s="9"/>
      <c r="LP172" s="43"/>
      <c r="LQ172" s="9"/>
      <c r="LR172" s="43"/>
      <c r="LS172" s="9"/>
      <c r="LT172" s="43"/>
      <c r="LU172" s="9"/>
      <c r="LV172" s="43"/>
      <c r="LW172" s="9"/>
      <c r="LX172" s="43"/>
      <c r="LY172" s="9"/>
      <c r="LZ172" s="43"/>
      <c r="MA172" s="9"/>
      <c r="MB172" s="43">
        <f>SUM(INDEX('egyeni-ranglista'!$1:$1048576,MATCH($A172,'egyeni-ranglista'!$A:$A,0),MB$279):INDEX('egyeni-ranglista'!$1:$1048576,MATCH($A172,'egyeni-ranglista'!$A:$A,0),MB$280))</f>
        <v>2.9157420960864644</v>
      </c>
      <c r="MC172" s="9" t="s">
        <v>1569</v>
      </c>
      <c r="MD172" s="43"/>
      <c r="ME172" s="9"/>
      <c r="MF172" s="43">
        <f>SUM(INDEX('egyeni-ranglista'!$1:$1048576,MATCH($A172,'egyeni-ranglista'!$A:$A,0),MF$279):INDEX('egyeni-ranglista'!$1:$1048576,MATCH($A172,'egyeni-ranglista'!$A:$A,0),MF$280))</f>
        <v>33.606300861899797</v>
      </c>
      <c r="MG172" s="9" t="s">
        <v>201</v>
      </c>
      <c r="MH172" s="43"/>
      <c r="MI172" s="9"/>
      <c r="MJ172" s="43"/>
      <c r="MK172" s="9"/>
      <c r="ML172" s="43"/>
      <c r="MM172" s="9"/>
      <c r="MN172" s="43"/>
      <c r="MO172" s="9"/>
      <c r="MP172" s="43"/>
      <c r="MQ172" s="9"/>
      <c r="MR172" s="43"/>
      <c r="MS172" s="9"/>
      <c r="MT172" s="43"/>
      <c r="MU172" s="9"/>
    </row>
    <row r="173" spans="1:359">
      <c r="A173" s="1" t="s">
        <v>1445</v>
      </c>
      <c r="C173" s="9"/>
      <c r="G173" s="9"/>
      <c r="K173" s="9"/>
      <c r="L173" s="43"/>
      <c r="M173" s="9"/>
      <c r="N173" s="43"/>
      <c r="P173" s="43"/>
      <c r="R173" s="43"/>
      <c r="S173" s="9"/>
      <c r="T173" s="43"/>
      <c r="V173" s="43"/>
      <c r="W173" s="9"/>
      <c r="X173" s="43"/>
      <c r="Y173" s="9"/>
      <c r="Z173" s="43"/>
      <c r="AA173" s="9"/>
      <c r="AB173" s="43"/>
      <c r="AD173" s="43"/>
      <c r="AJ173" s="43"/>
      <c r="AL173" s="43"/>
      <c r="AN173" s="43"/>
      <c r="AP173" s="43"/>
      <c r="AR173" s="43"/>
      <c r="AS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43"/>
      <c r="BW173" s="8"/>
      <c r="BX173" s="43"/>
      <c r="BY173" s="9"/>
      <c r="BZ173" s="43"/>
      <c r="CA173" s="9"/>
      <c r="CB173" s="43"/>
      <c r="CC173" s="9"/>
      <c r="CD173" s="43"/>
      <c r="CE173" s="9"/>
      <c r="CF173" s="43"/>
      <c r="CG173" s="9"/>
      <c r="CH173" s="43"/>
      <c r="CI173" s="9"/>
      <c r="CJ173" s="43"/>
      <c r="CK173" s="9"/>
      <c r="CL173" s="43"/>
      <c r="CM173" s="9"/>
      <c r="CN173" s="43"/>
      <c r="CO173" s="9"/>
      <c r="CP173" s="43"/>
      <c r="CQ173" s="9"/>
      <c r="CR173" s="43"/>
      <c r="CS173" s="9"/>
      <c r="CT173" s="43"/>
      <c r="CU173" s="9"/>
      <c r="CV173" s="43"/>
      <c r="CW173" s="9"/>
      <c r="CX173" s="43"/>
      <c r="CY173" s="9"/>
      <c r="CZ173" s="43"/>
      <c r="DB173" s="43"/>
      <c r="DD173" s="43"/>
      <c r="DF173" s="43"/>
      <c r="DH173" s="43"/>
      <c r="DJ173" s="43"/>
      <c r="DL173" s="43"/>
      <c r="DN173" s="43"/>
      <c r="DO173" s="10"/>
      <c r="DP173" s="9"/>
      <c r="DQ173" s="9"/>
      <c r="DT173" s="43"/>
      <c r="DU173" s="10"/>
      <c r="DV173" s="43"/>
      <c r="DW173" s="10"/>
      <c r="DZ173" s="43"/>
      <c r="EA173" s="9"/>
      <c r="EB173" s="43"/>
      <c r="ED173" s="43"/>
      <c r="EE173" s="9"/>
      <c r="EF173" s="43"/>
      <c r="EH173" s="43"/>
      <c r="EJ173" s="43"/>
      <c r="EL173" s="43"/>
      <c r="EM173" s="10"/>
      <c r="EN173" s="43"/>
      <c r="EO173" s="10"/>
      <c r="EP173" s="43"/>
      <c r="ER173" s="43"/>
      <c r="FD173" s="43"/>
      <c r="FF173" s="43"/>
      <c r="FG173" s="9"/>
      <c r="FH173" s="43"/>
      <c r="FI173" s="9"/>
      <c r="FJ173" s="43"/>
      <c r="FK173" s="9"/>
      <c r="FL173" s="43"/>
      <c r="FN173" s="43"/>
      <c r="FP173" s="43"/>
      <c r="FQ173" s="9"/>
      <c r="FR173" s="43"/>
      <c r="FS173" s="9"/>
      <c r="FT173" s="43"/>
      <c r="FU173" s="9"/>
      <c r="FV173" s="43"/>
      <c r="FW173" s="9"/>
      <c r="FX173" s="43"/>
      <c r="FY173" s="9"/>
      <c r="FZ173" s="43"/>
      <c r="GA173" s="9"/>
      <c r="GB173" s="43">
        <f>SUM(INDEX('egyeni-ranglista'!$1:$1048576,MATCH($A173,'egyeni-ranglista'!$A:$A,0),GB$279):INDEX('egyeni-ranglista'!$1:$1048576,MATCH($A173,'egyeni-ranglista'!$A:$A,0),GB$280))</f>
        <v>0</v>
      </c>
      <c r="GC173" s="9" t="s">
        <v>1446</v>
      </c>
      <c r="GD173" s="43"/>
      <c r="GE173" s="9"/>
      <c r="GF173" s="43"/>
      <c r="GG173" s="9"/>
      <c r="GH173" s="43"/>
      <c r="GI173" s="9"/>
      <c r="GJ173" s="43"/>
      <c r="GK173" s="9"/>
      <c r="GL173" s="43"/>
      <c r="GM173" s="9"/>
      <c r="GN173" s="43"/>
      <c r="GO173" s="9"/>
      <c r="GP173" s="43"/>
      <c r="GQ173" s="9"/>
      <c r="GR173" s="43"/>
      <c r="GS173" s="9"/>
      <c r="GT173" s="43"/>
      <c r="GU173" s="9"/>
      <c r="GV173" s="43"/>
      <c r="GW173" s="9"/>
      <c r="GX173" s="43">
        <f>SUM(INDEX('egyeni-ranglista'!$1:$1048576,MATCH($A173,'egyeni-ranglista'!$A:$A,0),GX$279):INDEX('egyeni-ranglista'!$1:$1048576,MATCH($A173,'egyeni-ranglista'!$A:$A,0),GX$280))</f>
        <v>0</v>
      </c>
      <c r="GY173" s="9" t="s">
        <v>1489</v>
      </c>
      <c r="GZ173" s="43"/>
      <c r="HA173" s="9"/>
      <c r="HB173" s="43"/>
      <c r="HC173" s="9"/>
      <c r="HD173" s="43"/>
      <c r="HE173" s="9"/>
      <c r="HF173" s="43">
        <f>SUM(INDEX('egyeni-ranglista'!$1:$1048576,MATCH($A173,'egyeni-ranglista'!$A:$A,0),HF$279):INDEX('egyeni-ranglista'!$1:$1048576,MATCH($A173,'egyeni-ranglista'!$A:$A,0),HF$280))</f>
        <v>2.3556811134844624</v>
      </c>
      <c r="HG173" s="9" t="s">
        <v>1365</v>
      </c>
      <c r="HH173" s="43"/>
      <c r="HI173" s="9"/>
      <c r="HJ173" s="43">
        <f>SUM(INDEX('egyeni-ranglista'!$1:$1048576,MATCH($A173,'egyeni-ranglista'!$A:$A,0),HJ$279):INDEX('egyeni-ranglista'!$1:$1048576,MATCH($A173,'egyeni-ranglista'!$A:$A,0),HJ$280))</f>
        <v>7.3643315401701344</v>
      </c>
      <c r="HK173" s="9" t="s">
        <v>1446</v>
      </c>
      <c r="HL173" s="43"/>
      <c r="HM173" s="9"/>
      <c r="HN173" s="43"/>
      <c r="HO173" s="9"/>
      <c r="HP173" s="43"/>
      <c r="HQ173" s="9"/>
      <c r="HR173" s="43"/>
      <c r="HS173" s="9"/>
      <c r="HT173" s="43"/>
      <c r="HU173" s="9"/>
      <c r="HV173" s="43"/>
      <c r="HW173" s="9"/>
      <c r="HX173" s="43"/>
      <c r="HY173" s="9"/>
      <c r="HZ173" s="43"/>
      <c r="IA173" s="9"/>
      <c r="IB173" s="43"/>
      <c r="IC173" s="9"/>
      <c r="ID173" s="43"/>
      <c r="IE173" s="9"/>
      <c r="IF173" s="43"/>
      <c r="IG173" s="9"/>
      <c r="IH173" s="43"/>
      <c r="II173" s="9"/>
      <c r="IJ173" s="43"/>
      <c r="IK173" s="9"/>
      <c r="IL173" s="43"/>
      <c r="IM173" s="9"/>
      <c r="IN173" s="43"/>
      <c r="IO173" s="9"/>
      <c r="IP173" s="43"/>
      <c r="IQ173" s="9"/>
      <c r="IR173" s="43"/>
      <c r="IS173" s="9"/>
      <c r="IT173" s="43"/>
      <c r="IU173" s="9"/>
      <c r="IV173" s="43"/>
      <c r="IW173" s="9"/>
      <c r="IX173" s="43"/>
      <c r="IY173" s="9"/>
      <c r="IZ173" s="43"/>
      <c r="JA173" s="9"/>
      <c r="JB173" s="43"/>
      <c r="JC173" s="9"/>
      <c r="JD173" s="43"/>
      <c r="JE173" s="9"/>
      <c r="JF173" s="43"/>
      <c r="JG173" s="9"/>
      <c r="JH173" s="43"/>
      <c r="JI173" s="9"/>
      <c r="JJ173" s="43"/>
      <c r="JK173" s="9"/>
      <c r="JL173" s="43"/>
      <c r="JM173" s="9"/>
      <c r="JN173" s="43"/>
      <c r="JO173" s="9"/>
      <c r="JP173" s="43"/>
      <c r="JQ173" s="9"/>
      <c r="JR173" s="43"/>
      <c r="JS173" s="9"/>
      <c r="JT173" s="43"/>
      <c r="JU173" s="9"/>
      <c r="JV173" s="43"/>
      <c r="JW173" s="9"/>
      <c r="JX173" s="43"/>
      <c r="JY173" s="9"/>
      <c r="JZ173" s="43"/>
      <c r="KA173" s="9"/>
      <c r="KB173" s="43"/>
      <c r="KC173" s="9"/>
      <c r="KD173" s="43"/>
      <c r="KE173" s="9"/>
      <c r="KF173" s="43"/>
      <c r="KG173" s="9"/>
      <c r="KH173" s="43"/>
      <c r="KI173" s="9"/>
      <c r="KJ173" s="43"/>
      <c r="KK173" s="9"/>
      <c r="KL173" s="43"/>
      <c r="KM173" s="9"/>
      <c r="KN173" s="43"/>
      <c r="KO173" s="9"/>
      <c r="KP173" s="43"/>
      <c r="KQ173" s="9"/>
      <c r="KR173" s="43"/>
      <c r="KS173" s="9"/>
      <c r="KT173" s="43"/>
      <c r="KU173" s="9"/>
      <c r="KV173" s="43"/>
      <c r="KW173" s="9"/>
      <c r="KX173" s="43"/>
      <c r="KY173" s="9"/>
      <c r="KZ173" s="43"/>
      <c r="LA173" s="9"/>
      <c r="LB173" s="43"/>
      <c r="LC173" s="9"/>
      <c r="LD173" s="43"/>
      <c r="LE173" s="9"/>
      <c r="LF173" s="43"/>
      <c r="LG173" s="9"/>
      <c r="LH173" s="43"/>
      <c r="LI173" s="9"/>
      <c r="LJ173" s="43"/>
      <c r="LK173" s="9"/>
      <c r="LL173" s="43"/>
      <c r="LM173" s="9"/>
      <c r="LN173" s="43"/>
      <c r="LO173" s="9"/>
      <c r="LP173" s="43"/>
      <c r="LQ173" s="9"/>
      <c r="LR173" s="43">
        <f>SUM(INDEX('egyeni-ranglista'!$1:$1048576,MATCH($A173,'egyeni-ranglista'!$A:$A,0),LR$279):INDEX('egyeni-ranglista'!$1:$1048576,MATCH($A173,'egyeni-ranglista'!$A:$A,0),LR$280))</f>
        <v>0</v>
      </c>
      <c r="LS173" s="9" t="s">
        <v>1570</v>
      </c>
      <c r="LT173" s="43"/>
      <c r="LU173" s="9"/>
      <c r="LV173" s="43">
        <f>SUM(INDEX('egyeni-ranglista'!$1:$1048576,MATCH($A173,'egyeni-ranglista'!$A:$A,0),LV$279):INDEX('egyeni-ranglista'!$1:$1048576,MATCH($A173,'egyeni-ranglista'!$A:$A,0),LV$280))</f>
        <v>0.69331003316613704</v>
      </c>
      <c r="LW173" s="9" t="s">
        <v>1627</v>
      </c>
      <c r="LX173" s="43"/>
      <c r="LY173" s="9"/>
      <c r="LZ173" s="43"/>
      <c r="MA173" s="9"/>
      <c r="MB173" s="43"/>
      <c r="MC173" s="9"/>
      <c r="MD173" s="43"/>
      <c r="ME173" s="9"/>
      <c r="MF173" s="43"/>
      <c r="MG173" s="9"/>
      <c r="MH173" s="43"/>
      <c r="MI173" s="9"/>
      <c r="MJ173" s="43"/>
      <c r="MK173" s="9"/>
      <c r="ML173" s="43"/>
      <c r="MM173" s="9"/>
      <c r="MN173" s="43"/>
      <c r="MO173" s="9"/>
      <c r="MP173" s="43"/>
      <c r="MQ173" s="9"/>
      <c r="MR173" s="43"/>
      <c r="MS173" s="9"/>
      <c r="MT173" s="43">
        <f>SUM(INDEX('egyeni-ranglista'!$1:$1048576,MATCH($A173,'egyeni-ranglista'!$A:$A,0),MT$279):INDEX('egyeni-ranglista'!$1:$1048576,MATCH($A173,'egyeni-ranglista'!$A:$A,0),MT$280))</f>
        <v>1.5129922207838771</v>
      </c>
      <c r="MU173" s="9" t="s">
        <v>1653</v>
      </c>
    </row>
    <row r="174" spans="1:359">
      <c r="A174" s="1" t="s">
        <v>61</v>
      </c>
      <c r="C174" s="9"/>
      <c r="D174" s="43" t="s">
        <v>206</v>
      </c>
      <c r="F174" s="43">
        <v>13.5</v>
      </c>
      <c r="G174" s="1" t="s">
        <v>194</v>
      </c>
      <c r="H174" s="43" t="s">
        <v>206</v>
      </c>
      <c r="J174" s="43" t="s">
        <v>206</v>
      </c>
      <c r="L174" s="43"/>
      <c r="M174" s="9"/>
      <c r="N174" s="43" t="s">
        <v>206</v>
      </c>
      <c r="P174" s="43" t="s">
        <v>206</v>
      </c>
      <c r="R174" s="43">
        <v>13.5</v>
      </c>
      <c r="S174" s="1" t="s">
        <v>0</v>
      </c>
      <c r="T174" s="43" t="s">
        <v>206</v>
      </c>
      <c r="V174" s="43"/>
      <c r="W174" s="9"/>
      <c r="X174" s="43"/>
      <c r="Y174" s="9"/>
      <c r="Z174" s="43"/>
      <c r="AA174" s="9"/>
      <c r="AB174" s="43" t="s">
        <v>206</v>
      </c>
      <c r="AD174" s="43" t="s">
        <v>206</v>
      </c>
      <c r="AJ174" s="43">
        <v>22.114270629844128</v>
      </c>
      <c r="AK174" s="1" t="s">
        <v>324</v>
      </c>
      <c r="AL174" s="43"/>
      <c r="AN174" s="43"/>
      <c r="AP174" s="43">
        <f>SUM(INDEX('egyeni-ranglista'!$1:$1048576,MATCH($A174,'egyeni-ranglista'!$A:$A,0),AP$279):INDEX('egyeni-ranglista'!$1:$1048576,MATCH($A174,'egyeni-ranglista'!$A:$A,0),AP$280))</f>
        <v>8.6142706298441283</v>
      </c>
      <c r="AQ174" s="1" t="s">
        <v>324</v>
      </c>
      <c r="AR174" s="43"/>
      <c r="AS174" s="9"/>
      <c r="BD174" s="43">
        <f>SUM(INDEX('egyeni-ranglista'!$1:$1048576,MATCH($A174,'egyeni-ranglista'!$A:$A,0),BD$279):INDEX('egyeni-ranglista'!$1:$1048576,MATCH($A174,'egyeni-ranglista'!$A:$A,0),BD$280))</f>
        <v>8.6142706298441283</v>
      </c>
      <c r="BE174" s="1" t="s">
        <v>324</v>
      </c>
      <c r="BF174" s="43"/>
      <c r="BG174" s="9"/>
      <c r="BH174" s="43">
        <f>SUM(INDEX('egyeni-ranglista'!$1:$1048576,MATCH($A174,'egyeni-ranglista'!$A:$A,0),BH$279):INDEX('egyeni-ranglista'!$1:$1048576,MATCH($A174,'egyeni-ranglista'!$A:$A,0),BH$280))</f>
        <v>8.6142706298441283</v>
      </c>
      <c r="BI174" s="1" t="s">
        <v>324</v>
      </c>
      <c r="BJ174" s="43"/>
      <c r="BK174" s="9"/>
      <c r="BL174" s="43"/>
      <c r="BM174" s="9"/>
      <c r="BN174" s="43"/>
      <c r="BO174" s="9"/>
      <c r="BP174" s="43"/>
      <c r="BQ174" s="9"/>
      <c r="BR174" s="43"/>
      <c r="BS174" s="9"/>
      <c r="BT174" s="43"/>
      <c r="BU174" s="9"/>
      <c r="BV174" s="43"/>
      <c r="BW174" s="9"/>
      <c r="BX174" s="43"/>
      <c r="BY174" s="9"/>
      <c r="BZ174" s="43"/>
      <c r="CA174" s="9"/>
      <c r="CB174" s="43"/>
      <c r="CC174" s="9"/>
      <c r="CD174" s="43">
        <f>SUM(INDEX('egyeni-ranglista'!$1:$1048576,MATCH($A174,'egyeni-ranglista'!$A:$A,0),CD$279):INDEX('egyeni-ranglista'!$1:$1048576,MATCH($A174,'egyeni-ranglista'!$A:$A,0),CD$280))</f>
        <v>14.217798670497324</v>
      </c>
      <c r="CE174" s="1" t="s">
        <v>324</v>
      </c>
      <c r="CF174" s="43"/>
      <c r="CG174" s="9"/>
      <c r="CH174" s="43"/>
      <c r="CI174" s="9"/>
      <c r="CJ174" s="43"/>
      <c r="CK174" s="9"/>
      <c r="CL174" s="43"/>
      <c r="CM174" s="9"/>
      <c r="CN174" s="43">
        <f>SUM(INDEX('egyeni-ranglista'!$1:$1048576,MATCH($A174,'egyeni-ranglista'!$A:$A,0),CN$279):INDEX('egyeni-ranglista'!$1:$1048576,MATCH($A174,'egyeni-ranglista'!$A:$A,0),CN$280))</f>
        <v>39.963074825659902</v>
      </c>
      <c r="CO174" s="1" t="s">
        <v>324</v>
      </c>
      <c r="CP174" s="43"/>
      <c r="CR174" s="43"/>
      <c r="CT174" s="43"/>
      <c r="CV174" s="43"/>
      <c r="CX174" s="43"/>
      <c r="CZ174" s="43">
        <f>SUM(INDEX('egyeni-ranglista'!$1:$1048576,MATCH($A174,'egyeni-ranglista'!$A:$A,0),CZ$279):INDEX('egyeni-ranglista'!$1:$1048576,MATCH($A174,'egyeni-ranglista'!$A:$A,0),CZ$280))</f>
        <v>44.109381832706838</v>
      </c>
      <c r="DA174" s="1" t="s">
        <v>324</v>
      </c>
      <c r="DB174" s="43"/>
      <c r="DD174" s="43"/>
      <c r="DF174" s="43"/>
      <c r="DH174" s="43"/>
      <c r="DJ174" s="43"/>
      <c r="DL174" s="43"/>
      <c r="DN174" s="43">
        <f>SUM(INDEX('egyeni-ranglista'!$1:$1048576,MATCH($A174,'egyeni-ranglista'!$A:$A,0),DN$279):INDEX('egyeni-ranglista'!$1:$1048576,MATCH($A174,'egyeni-ranglista'!$A:$A,0),DN$280))</f>
        <v>44.109381832706838</v>
      </c>
      <c r="DO174" s="1" t="s">
        <v>324</v>
      </c>
      <c r="DP174" s="43"/>
      <c r="DQ174" s="9"/>
      <c r="DR174" s="43"/>
      <c r="DT174" s="43">
        <f>SUM(INDEX('egyeni-ranglista'!$1:$1048576,MATCH($A174,'egyeni-ranglista'!$A:$A,0),DT$279):INDEX('egyeni-ranglista'!$1:$1048576,MATCH($A174,'egyeni-ranglista'!$A:$A,0),DT$280))</f>
        <v>41.399644130607719</v>
      </c>
      <c r="DU174" s="16" t="s">
        <v>324</v>
      </c>
      <c r="DV174" s="43"/>
      <c r="DW174" s="43"/>
      <c r="DX174" s="43"/>
      <c r="DY174" s="43"/>
      <c r="DZ174" s="43">
        <f>SUM(INDEX('egyeni-ranglista'!$1:$1048576,MATCH($A174,'egyeni-ranglista'!$A:$A,0),DZ$279):INDEX('egyeni-ranglista'!$1:$1048576,MATCH($A174,'egyeni-ranglista'!$A:$A,0),DZ$280))</f>
        <v>49.270157624637626</v>
      </c>
      <c r="EA174" s="16" t="s">
        <v>572</v>
      </c>
      <c r="EB174" s="43">
        <f>SUM(INDEX('egyeni-ranglista'!$1:$1048576,MATCH($A174,'egyeni-ranglista'!$A:$A,0),EB$279):INDEX('egyeni-ranglista'!$1:$1048576,MATCH($A174,'egyeni-ranglista'!$A:$A,0),EB$280))</f>
        <v>74.657309274779848</v>
      </c>
      <c r="EC174" s="16" t="s">
        <v>324</v>
      </c>
      <c r="ED174" s="43"/>
      <c r="EE174" s="9"/>
      <c r="EF174" s="43"/>
      <c r="EL174" s="43">
        <f>SUM(INDEX('egyeni-ranglista'!$1:$1048576,MATCH($A174,'egyeni-ranglista'!$A:$A,0),EL$279):INDEX('egyeni-ranglista'!$1:$1048576,MATCH($A174,'egyeni-ranglista'!$A:$A,0),EL$280))</f>
        <v>85.493280436901642</v>
      </c>
      <c r="EM174" s="16" t="s">
        <v>572</v>
      </c>
      <c r="EN174" s="43"/>
      <c r="EO174" s="16"/>
      <c r="FF174" s="43"/>
      <c r="FH174" s="43"/>
      <c r="FJ174" s="43"/>
      <c r="FL174" s="43">
        <f>SUM(INDEX('egyeni-ranglista'!$1:$1048576,MATCH($A174,'egyeni-ranglista'!$A:$A,0),FL$279):INDEX('egyeni-ranglista'!$1:$1048576,MATCH($A174,'egyeni-ranglista'!$A:$A,0),FL$280))</f>
        <v>85.815387243722967</v>
      </c>
      <c r="FM174" s="9" t="s">
        <v>61</v>
      </c>
      <c r="FP174" s="43"/>
      <c r="FR174" s="43">
        <f>SUM(INDEX('egyeni-ranglista'!$1:$1048576,MATCH($A174,'egyeni-ranglista'!$A:$A,0),FR$279):INDEX('egyeni-ranglista'!$1:$1048576,MATCH($A174,'egyeni-ranglista'!$A:$A,0),FR$280))</f>
        <v>86.988336257826958</v>
      </c>
      <c r="FS174" s="1" t="s">
        <v>324</v>
      </c>
      <c r="FT174" s="43"/>
      <c r="FV174" s="43">
        <f>SUM(INDEX('egyeni-ranglista'!$1:$1048576,MATCH($A174,'egyeni-ranglista'!$A:$A,0),FV$279):INDEX('egyeni-ranglista'!$1:$1048576,MATCH($A174,'egyeni-ranglista'!$A:$A,0),FV$280))</f>
        <v>92.192516109270301</v>
      </c>
      <c r="FW174" s="1" t="s">
        <v>572</v>
      </c>
      <c r="FX174" s="43"/>
      <c r="FZ174" s="43"/>
      <c r="GB174" s="43">
        <f>SUM(INDEX('egyeni-ranglista'!$1:$1048576,MATCH($A174,'egyeni-ranglista'!$A:$A,0),GB$279):INDEX('egyeni-ranglista'!$1:$1048576,MATCH($A174,'egyeni-ranglista'!$A:$A,0),GB$280))</f>
        <v>73.851378903100311</v>
      </c>
      <c r="GC174" s="9" t="s">
        <v>1432</v>
      </c>
      <c r="GD174" s="43">
        <f>SUM(INDEX('egyeni-ranglista'!$1:$1048576,MATCH($A174,'egyeni-ranglista'!$A:$A,0),GD$279):INDEX('egyeni-ranglista'!$1:$1048576,MATCH($A174,'egyeni-ranglista'!$A:$A,0),GD$280))</f>
        <v>53.707289905983899</v>
      </c>
      <c r="GE174" s="9" t="s">
        <v>1432</v>
      </c>
      <c r="GF174" s="43"/>
      <c r="GG174" s="9"/>
      <c r="GH174" s="43"/>
      <c r="GI174" s="9"/>
      <c r="GJ174" s="43"/>
      <c r="GK174" s="9"/>
      <c r="GL174" s="43"/>
      <c r="GM174" s="9"/>
      <c r="GN174" s="43"/>
      <c r="GO174" s="9"/>
      <c r="GP174" s="43"/>
      <c r="GQ174" s="9"/>
      <c r="GR174" s="43"/>
      <c r="GS174" s="9"/>
      <c r="GT174" s="43"/>
      <c r="GU174" s="9"/>
      <c r="GV174" s="43"/>
      <c r="GW174" s="9"/>
      <c r="GX174" s="43"/>
      <c r="GY174" s="9"/>
      <c r="GZ174" s="43"/>
      <c r="HA174" s="9"/>
      <c r="HB174" s="43"/>
      <c r="HC174" s="9"/>
      <c r="HD174" s="43"/>
      <c r="HE174" s="9"/>
      <c r="HF174" s="43"/>
      <c r="HG174" s="9"/>
      <c r="HH174" s="43"/>
      <c r="HI174" s="9"/>
      <c r="HJ174" s="43"/>
      <c r="HK174" s="9"/>
      <c r="HL174" s="43"/>
      <c r="HM174" s="9"/>
      <c r="HN174" s="43">
        <f>SUM(INDEX('egyeni-ranglista'!$1:$1048576,MATCH($A174,'egyeni-ranglista'!$A:$A,0),HN$279):INDEX('egyeni-ranglista'!$1:$1048576,MATCH($A174,'egyeni-ranglista'!$A:$A,0),HN$280))</f>
        <v>14.36334379601254</v>
      </c>
      <c r="HO174" s="9" t="s">
        <v>1432</v>
      </c>
      <c r="HP174" s="43"/>
      <c r="HQ174" s="9"/>
      <c r="HR174" s="43"/>
      <c r="HS174" s="9"/>
      <c r="HT174" s="43"/>
      <c r="HU174" s="9"/>
      <c r="HV174" s="43"/>
      <c r="HW174" s="9"/>
      <c r="HX174" s="43"/>
      <c r="HY174" s="9"/>
      <c r="HZ174" s="43"/>
      <c r="IA174" s="9"/>
      <c r="IB174" s="43"/>
      <c r="IC174" s="9"/>
      <c r="ID174" s="43"/>
      <c r="IE174" s="9"/>
      <c r="IF174" s="43"/>
      <c r="IG174" s="9"/>
      <c r="IH174" s="43"/>
      <c r="II174" s="9"/>
      <c r="IJ174" s="43"/>
      <c r="IK174" s="9"/>
      <c r="IL174" s="43"/>
      <c r="IM174" s="9"/>
      <c r="IN174" s="43"/>
      <c r="IO174" s="9"/>
      <c r="IP174" s="43"/>
      <c r="IQ174" s="9"/>
      <c r="IR174" s="43"/>
      <c r="IS174" s="9"/>
      <c r="IT174" s="43"/>
      <c r="IU174" s="9"/>
      <c r="IV174" s="43"/>
      <c r="IW174" s="9"/>
      <c r="IX174" s="43"/>
      <c r="IY174" s="9"/>
      <c r="IZ174" s="43"/>
      <c r="JA174" s="9"/>
      <c r="JB174" s="43"/>
      <c r="JC174" s="9"/>
      <c r="JD174" s="43"/>
      <c r="JE174" s="9"/>
      <c r="JF174" s="43"/>
      <c r="JG174" s="9"/>
      <c r="JH174" s="43"/>
      <c r="JI174" s="9"/>
      <c r="JJ174" s="43"/>
      <c r="JK174" s="9"/>
      <c r="JL174" s="43"/>
      <c r="JM174" s="9"/>
      <c r="JN174" s="43"/>
      <c r="JO174" s="9"/>
      <c r="JP174" s="43"/>
      <c r="JQ174" s="9"/>
      <c r="JR174" s="43"/>
      <c r="JS174" s="9"/>
      <c r="JT174" s="43"/>
      <c r="JU174" s="9"/>
      <c r="JV174" s="43"/>
      <c r="JW174" s="9"/>
      <c r="JX174" s="43"/>
      <c r="JY174" s="9"/>
      <c r="JZ174" s="43"/>
      <c r="KA174" s="9"/>
      <c r="KB174" s="43"/>
      <c r="KC174" s="9"/>
      <c r="KD174" s="43"/>
      <c r="KE174" s="9"/>
      <c r="KF174" s="43"/>
      <c r="KG174" s="9"/>
      <c r="KH174" s="43"/>
      <c r="KI174" s="9"/>
      <c r="KJ174" s="43"/>
      <c r="KK174" s="9"/>
      <c r="KL174" s="43">
        <f>SUM(INDEX('egyeni-ranglista'!$1:$1048576,MATCH($A174,'egyeni-ranglista'!$A:$A,0),KL$279):INDEX('egyeni-ranglista'!$1:$1048576,MATCH($A174,'egyeni-ranglista'!$A:$A,0),KL$280))</f>
        <v>22.931256711458765</v>
      </c>
      <c r="KM174" s="9" t="s">
        <v>1570</v>
      </c>
      <c r="KN174" s="43"/>
      <c r="KO174" s="9"/>
      <c r="KP174" s="43"/>
      <c r="KQ174" s="9"/>
      <c r="KR174" s="43"/>
      <c r="KS174" s="9"/>
      <c r="KT174" s="43"/>
      <c r="KU174" s="9"/>
      <c r="KV174" s="43"/>
      <c r="KW174" s="9"/>
      <c r="KX174" s="43"/>
      <c r="KY174" s="9"/>
      <c r="KZ174" s="43"/>
      <c r="LA174" s="9"/>
      <c r="LB174" s="43"/>
      <c r="LC174" s="9"/>
      <c r="LD174" s="43"/>
      <c r="LE174" s="9"/>
      <c r="LF174" s="43"/>
      <c r="LG174" s="9"/>
      <c r="LH174" s="43"/>
      <c r="LI174" s="9"/>
      <c r="LJ174" s="43"/>
      <c r="LK174" s="9"/>
      <c r="LL174" s="43"/>
      <c r="LM174" s="9"/>
      <c r="LN174" s="43"/>
      <c r="LO174" s="9"/>
      <c r="LP174" s="43"/>
      <c r="LQ174" s="9"/>
      <c r="LR174" s="43"/>
      <c r="LS174" s="9"/>
      <c r="LT174" s="43"/>
      <c r="LU174" s="9"/>
      <c r="LV174" s="43"/>
      <c r="LW174" s="9"/>
      <c r="LX174" s="43"/>
      <c r="LY174" s="9"/>
      <c r="LZ174" s="43"/>
      <c r="MA174" s="9"/>
      <c r="MB174" s="43"/>
      <c r="MC174" s="9"/>
      <c r="MD174" s="43"/>
      <c r="ME174" s="9"/>
      <c r="MF174" s="43"/>
      <c r="MG174" s="9"/>
      <c r="MH174" s="43"/>
      <c r="MI174" s="9"/>
      <c r="MJ174" s="43"/>
      <c r="MK174" s="9"/>
      <c r="ML174" s="43"/>
      <c r="MM174" s="9"/>
      <c r="MN174" s="43"/>
      <c r="MO174" s="9"/>
      <c r="MP174" s="43"/>
      <c r="MQ174" s="9"/>
      <c r="MR174" s="43"/>
      <c r="MS174" s="9"/>
      <c r="MT174" s="43"/>
      <c r="MU174" s="9"/>
    </row>
    <row r="175" spans="1:359">
      <c r="A175" s="1" t="s">
        <v>183</v>
      </c>
      <c r="C175" s="9"/>
      <c r="D175" s="43" t="s">
        <v>206</v>
      </c>
      <c r="F175" s="43">
        <v>55</v>
      </c>
      <c r="G175" s="1" t="s">
        <v>67</v>
      </c>
      <c r="H175" s="43" t="s">
        <v>206</v>
      </c>
      <c r="J175" s="43" t="s">
        <v>206</v>
      </c>
      <c r="L175" s="43"/>
      <c r="M175" s="9"/>
      <c r="N175" s="43" t="s">
        <v>206</v>
      </c>
      <c r="P175" s="43" t="s">
        <v>206</v>
      </c>
      <c r="R175" s="43" t="s">
        <v>206</v>
      </c>
      <c r="T175" s="43" t="s">
        <v>206</v>
      </c>
      <c r="V175" s="43"/>
      <c r="W175" s="9"/>
      <c r="X175" s="43"/>
      <c r="Y175" s="9"/>
      <c r="Z175" s="43"/>
      <c r="AA175" s="9"/>
      <c r="AB175" s="43" t="s">
        <v>206</v>
      </c>
      <c r="AD175" s="43" t="s">
        <v>206</v>
      </c>
      <c r="AR175" s="9"/>
      <c r="AS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43"/>
      <c r="DD175" s="43"/>
      <c r="DF175" s="43"/>
      <c r="DH175" s="43"/>
      <c r="DJ175" s="43"/>
      <c r="DL175" s="43"/>
      <c r="DP175" s="9"/>
      <c r="DQ175" s="9"/>
      <c r="EB175" s="43"/>
      <c r="EF175" s="43"/>
      <c r="EH175" s="43"/>
      <c r="EJ175" s="43"/>
      <c r="EP175" s="43"/>
      <c r="ER175" s="43"/>
      <c r="ET175" s="43"/>
      <c r="EV175" s="43"/>
      <c r="EX175" s="43"/>
      <c r="EZ175" s="43"/>
      <c r="FB175" s="43"/>
      <c r="FD175" s="43"/>
      <c r="FF175" s="9"/>
      <c r="FG175" s="9"/>
      <c r="FH175" s="9"/>
      <c r="FI175" s="9"/>
      <c r="FJ175" s="9"/>
      <c r="FK175" s="9"/>
      <c r="FL175" s="9"/>
      <c r="FM175" s="9"/>
      <c r="FN175" s="43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43"/>
      <c r="HG175" s="9"/>
      <c r="HH175" s="43"/>
      <c r="HI175" s="9"/>
      <c r="HJ175" s="43"/>
      <c r="HK175" s="9"/>
      <c r="HL175" s="43"/>
      <c r="HM175" s="9"/>
      <c r="HN175" s="43"/>
      <c r="HO175" s="9"/>
      <c r="HP175" s="43"/>
      <c r="HQ175" s="9"/>
      <c r="HR175" s="43"/>
      <c r="HS175" s="9"/>
      <c r="HT175" s="43"/>
      <c r="HU175" s="9"/>
      <c r="HV175" s="43"/>
      <c r="HW175" s="9"/>
      <c r="HX175" s="43"/>
      <c r="HY175" s="9"/>
      <c r="HZ175" s="43"/>
      <c r="IA175" s="9"/>
      <c r="IB175" s="43"/>
      <c r="IC175" s="9"/>
      <c r="ID175" s="43"/>
      <c r="IE175" s="9"/>
      <c r="IF175" s="43"/>
      <c r="IG175" s="9"/>
      <c r="IH175" s="43"/>
      <c r="II175" s="9"/>
      <c r="IJ175" s="43"/>
      <c r="IK175" s="9"/>
      <c r="IL175" s="43"/>
      <c r="IM175" s="9"/>
      <c r="IN175" s="43"/>
      <c r="IO175" s="9"/>
      <c r="IP175" s="43"/>
      <c r="IQ175" s="9"/>
      <c r="IR175" s="43"/>
      <c r="IS175" s="9"/>
      <c r="IT175" s="43"/>
      <c r="IU175" s="9"/>
      <c r="IV175" s="43"/>
      <c r="IW175" s="9"/>
      <c r="IX175" s="43"/>
      <c r="IY175" s="9"/>
      <c r="IZ175" s="43"/>
      <c r="JA175" s="9"/>
      <c r="JB175" s="43"/>
      <c r="JC175" s="9"/>
      <c r="JD175" s="43"/>
      <c r="JE175" s="9"/>
      <c r="JF175" s="43"/>
      <c r="JG175" s="9"/>
      <c r="JH175" s="43"/>
      <c r="JI175" s="9"/>
      <c r="JJ175" s="43"/>
      <c r="JK175" s="9"/>
      <c r="JL175" s="43"/>
      <c r="JM175" s="9"/>
      <c r="JN175" s="43"/>
      <c r="JO175" s="9"/>
      <c r="JP175" s="43"/>
      <c r="JQ175" s="9"/>
      <c r="JR175" s="43"/>
      <c r="JS175" s="9"/>
      <c r="JT175" s="43"/>
      <c r="JU175" s="9"/>
      <c r="JV175" s="43"/>
      <c r="JW175" s="9"/>
      <c r="JX175" s="43"/>
      <c r="JY175" s="9"/>
      <c r="JZ175" s="43"/>
      <c r="KA175" s="9"/>
      <c r="KB175" s="43"/>
      <c r="KC175" s="9"/>
      <c r="KD175" s="43"/>
      <c r="KE175" s="9"/>
      <c r="KF175" s="43"/>
      <c r="KG175" s="9"/>
      <c r="KH175" s="43"/>
      <c r="KI175" s="9"/>
      <c r="KJ175" s="43"/>
      <c r="KK175" s="9"/>
      <c r="KL175" s="43"/>
      <c r="KM175" s="9"/>
      <c r="KN175" s="43"/>
      <c r="KO175" s="9"/>
      <c r="KP175" s="43"/>
      <c r="KQ175" s="9"/>
      <c r="KR175" s="43"/>
      <c r="KS175" s="9"/>
      <c r="KT175" s="43"/>
      <c r="KU175" s="9"/>
      <c r="KV175" s="43"/>
      <c r="KW175" s="9"/>
      <c r="KX175" s="43"/>
      <c r="KY175" s="9"/>
      <c r="KZ175" s="43"/>
      <c r="LA175" s="9"/>
      <c r="LB175" s="43"/>
      <c r="LC175" s="9"/>
      <c r="LD175" s="43"/>
      <c r="LE175" s="9"/>
      <c r="LF175" s="43"/>
      <c r="LG175" s="9"/>
      <c r="LH175" s="43"/>
      <c r="LI175" s="9"/>
      <c r="LJ175" s="43"/>
      <c r="LK175" s="9"/>
      <c r="LL175" s="43"/>
      <c r="LM175" s="9"/>
      <c r="LN175" s="43"/>
      <c r="LO175" s="9"/>
      <c r="LP175" s="43"/>
      <c r="LQ175" s="9"/>
      <c r="LR175" s="43"/>
      <c r="LS175" s="9"/>
      <c r="LT175" s="43"/>
      <c r="LU175" s="9"/>
      <c r="LV175" s="43"/>
      <c r="LW175" s="9"/>
      <c r="LX175" s="43"/>
      <c r="LY175" s="9"/>
      <c r="LZ175" s="43"/>
      <c r="MA175" s="9"/>
      <c r="MB175" s="43"/>
      <c r="MC175" s="9"/>
      <c r="MD175" s="43"/>
      <c r="ME175" s="9"/>
      <c r="MF175" s="43"/>
      <c r="MG175" s="9"/>
      <c r="MH175" s="43"/>
      <c r="MI175" s="9"/>
      <c r="MJ175" s="43"/>
      <c r="MK175" s="9"/>
      <c r="ML175" s="43"/>
      <c r="MM175" s="9"/>
      <c r="MN175" s="43"/>
      <c r="MO175" s="9"/>
      <c r="MP175" s="43"/>
      <c r="MQ175" s="9"/>
      <c r="MR175" s="43"/>
      <c r="MS175" s="9"/>
      <c r="MT175" s="43"/>
      <c r="MU175" s="9"/>
    </row>
    <row r="176" spans="1:359">
      <c r="A176" s="1" t="s">
        <v>180</v>
      </c>
      <c r="C176" s="9"/>
      <c r="D176" s="43" t="s">
        <v>206</v>
      </c>
      <c r="F176" s="43">
        <v>55</v>
      </c>
      <c r="G176" s="1" t="s">
        <v>67</v>
      </c>
      <c r="H176" s="43" t="s">
        <v>206</v>
      </c>
      <c r="J176" s="43" t="s">
        <v>206</v>
      </c>
      <c r="L176" s="43"/>
      <c r="M176" s="9"/>
      <c r="N176" s="43" t="s">
        <v>206</v>
      </c>
      <c r="P176" s="43" t="s">
        <v>206</v>
      </c>
      <c r="R176" s="43" t="s">
        <v>206</v>
      </c>
      <c r="T176" s="43" t="s">
        <v>206</v>
      </c>
      <c r="V176" s="43"/>
      <c r="W176" s="9"/>
      <c r="X176" s="43"/>
      <c r="Y176" s="9"/>
      <c r="Z176" s="43"/>
      <c r="AA176" s="9"/>
      <c r="AB176" s="43" t="s">
        <v>206</v>
      </c>
      <c r="AD176" s="43" t="s">
        <v>206</v>
      </c>
      <c r="AR176" s="9"/>
      <c r="AS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43"/>
      <c r="DD176" s="43"/>
      <c r="DF176" s="43"/>
      <c r="DH176" s="43"/>
      <c r="DJ176" s="43"/>
      <c r="DL176" s="43"/>
      <c r="DP176" s="9"/>
      <c r="DQ176" s="9"/>
      <c r="EB176" s="43"/>
      <c r="EF176" s="43"/>
      <c r="EH176" s="43"/>
      <c r="EJ176" s="43"/>
      <c r="EP176" s="43"/>
      <c r="ER176" s="43"/>
      <c r="ET176" s="43"/>
      <c r="EV176" s="43"/>
      <c r="EX176" s="43"/>
      <c r="EZ176" s="43"/>
      <c r="FB176" s="43"/>
      <c r="FD176" s="43"/>
      <c r="FF176" s="9"/>
      <c r="FG176" s="9"/>
      <c r="FH176" s="9"/>
      <c r="FI176" s="9"/>
      <c r="FJ176" s="9"/>
      <c r="FK176" s="9"/>
      <c r="FL176" s="9"/>
      <c r="FM176" s="9"/>
      <c r="FN176" s="43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43"/>
      <c r="HG176" s="9"/>
      <c r="HH176" s="43"/>
      <c r="HI176" s="9"/>
      <c r="HJ176" s="43"/>
      <c r="HK176" s="9"/>
      <c r="HL176" s="43"/>
      <c r="HM176" s="9"/>
      <c r="HN176" s="43"/>
      <c r="HO176" s="9"/>
      <c r="HP176" s="43"/>
      <c r="HQ176" s="9"/>
      <c r="HR176" s="43"/>
      <c r="HS176" s="9"/>
      <c r="HT176" s="43"/>
      <c r="HU176" s="9"/>
      <c r="HV176" s="43"/>
      <c r="HW176" s="9"/>
      <c r="HX176" s="43"/>
      <c r="HY176" s="9"/>
      <c r="HZ176" s="43"/>
      <c r="IA176" s="9"/>
      <c r="IB176" s="43"/>
      <c r="IC176" s="9"/>
      <c r="ID176" s="43"/>
      <c r="IE176" s="9"/>
      <c r="IF176" s="43"/>
      <c r="IG176" s="9"/>
      <c r="IH176" s="43"/>
      <c r="II176" s="9"/>
      <c r="IJ176" s="43"/>
      <c r="IK176" s="9"/>
      <c r="IL176" s="43"/>
      <c r="IM176" s="9"/>
      <c r="IN176" s="43"/>
      <c r="IO176" s="9"/>
      <c r="IP176" s="43"/>
      <c r="IQ176" s="9"/>
      <c r="IR176" s="43"/>
      <c r="IS176" s="9"/>
      <c r="IT176" s="43"/>
      <c r="IU176" s="9"/>
      <c r="IV176" s="43"/>
      <c r="IW176" s="9"/>
      <c r="IX176" s="43"/>
      <c r="IY176" s="9"/>
      <c r="IZ176" s="43"/>
      <c r="JA176" s="9"/>
      <c r="JB176" s="43"/>
      <c r="JC176" s="9"/>
      <c r="JD176" s="43"/>
      <c r="JE176" s="9"/>
      <c r="JF176" s="43"/>
      <c r="JG176" s="9"/>
      <c r="JH176" s="43"/>
      <c r="JI176" s="9"/>
      <c r="JJ176" s="43"/>
      <c r="JK176" s="9"/>
      <c r="JL176" s="43"/>
      <c r="JM176" s="9"/>
      <c r="JN176" s="43"/>
      <c r="JO176" s="9"/>
      <c r="JP176" s="43"/>
      <c r="JQ176" s="9"/>
      <c r="JR176" s="43"/>
      <c r="JS176" s="9"/>
      <c r="JT176" s="43"/>
      <c r="JU176" s="9"/>
      <c r="JV176" s="43"/>
      <c r="JW176" s="9"/>
      <c r="JX176" s="43"/>
      <c r="JY176" s="9"/>
      <c r="JZ176" s="43"/>
      <c r="KA176" s="9"/>
      <c r="KB176" s="43"/>
      <c r="KC176" s="9"/>
      <c r="KD176" s="43"/>
      <c r="KE176" s="9"/>
      <c r="KF176" s="43"/>
      <c r="KG176" s="9"/>
      <c r="KH176" s="43"/>
      <c r="KI176" s="9"/>
      <c r="KJ176" s="43"/>
      <c r="KK176" s="9"/>
      <c r="KL176" s="43"/>
      <c r="KM176" s="9"/>
      <c r="KN176" s="43"/>
      <c r="KO176" s="9"/>
      <c r="KP176" s="43"/>
      <c r="KQ176" s="9"/>
      <c r="KR176" s="43"/>
      <c r="KS176" s="9"/>
      <c r="KT176" s="43"/>
      <c r="KU176" s="9"/>
      <c r="KV176" s="43"/>
      <c r="KW176" s="9"/>
      <c r="KX176" s="43"/>
      <c r="KY176" s="9"/>
      <c r="KZ176" s="43"/>
      <c r="LA176" s="9"/>
      <c r="LB176" s="43"/>
      <c r="LC176" s="9"/>
      <c r="LD176" s="43"/>
      <c r="LE176" s="9"/>
      <c r="LF176" s="43"/>
      <c r="LG176" s="9"/>
      <c r="LH176" s="43"/>
      <c r="LI176" s="9"/>
      <c r="LJ176" s="43"/>
      <c r="LK176" s="9"/>
      <c r="LL176" s="43"/>
      <c r="LM176" s="9"/>
      <c r="LN176" s="43"/>
      <c r="LO176" s="9"/>
      <c r="LP176" s="43"/>
      <c r="LQ176" s="9"/>
      <c r="LR176" s="43"/>
      <c r="LS176" s="9"/>
      <c r="LT176" s="43"/>
      <c r="LU176" s="9"/>
      <c r="LV176" s="43"/>
      <c r="LW176" s="9"/>
      <c r="LX176" s="43"/>
      <c r="LY176" s="9"/>
      <c r="LZ176" s="43"/>
      <c r="MA176" s="9"/>
      <c r="MB176" s="43"/>
      <c r="MC176" s="9"/>
      <c r="MD176" s="43"/>
      <c r="ME176" s="9"/>
      <c r="MF176" s="43"/>
      <c r="MG176" s="9"/>
      <c r="MH176" s="43"/>
      <c r="MI176" s="9"/>
      <c r="MJ176" s="43"/>
      <c r="MK176" s="9"/>
      <c r="ML176" s="43"/>
      <c r="MM176" s="9"/>
      <c r="MN176" s="43"/>
      <c r="MO176" s="9"/>
      <c r="MP176" s="43"/>
      <c r="MQ176" s="9"/>
      <c r="MR176" s="43"/>
      <c r="MS176" s="9"/>
      <c r="MT176" s="43"/>
      <c r="MU176" s="9"/>
    </row>
    <row r="177" spans="1:359">
      <c r="A177" s="32" t="s">
        <v>645</v>
      </c>
      <c r="L177" s="43"/>
      <c r="M177" s="9"/>
      <c r="N177" s="43"/>
      <c r="O177" s="9"/>
      <c r="P177" s="43"/>
      <c r="R177" s="43"/>
      <c r="T177" s="43"/>
      <c r="V177" s="43"/>
      <c r="X177" s="43"/>
      <c r="Y177" s="9"/>
      <c r="Z177" s="43"/>
      <c r="AA177" s="9"/>
      <c r="AB177" s="43"/>
      <c r="AD177" s="43"/>
      <c r="AP177" s="43"/>
      <c r="AQ177" s="9"/>
      <c r="AR177" s="43"/>
      <c r="AS177" s="9"/>
      <c r="BH177" s="43">
        <f>SUM(INDEX('egyeni-ranglista'!$1:$1048576,MATCH($A177,'egyeni-ranglista'!$A:$A,0),BH$279):INDEX('egyeni-ranglista'!$1:$1048576,MATCH($A177,'egyeni-ranglista'!$A:$A,0),BH$280))</f>
        <v>0</v>
      </c>
      <c r="BI177" s="1" t="s">
        <v>1234</v>
      </c>
      <c r="BJ177" s="43"/>
      <c r="BK177" s="9"/>
      <c r="BL177" s="43"/>
      <c r="BM177" s="9"/>
      <c r="BN177" s="43"/>
      <c r="BO177" s="9"/>
      <c r="BP177" s="43"/>
      <c r="BQ177" s="9"/>
      <c r="BR177" s="43"/>
      <c r="BS177" s="9"/>
      <c r="BT177" s="43"/>
      <c r="BU177" s="9"/>
      <c r="BV177" s="43"/>
      <c r="BW177" s="9"/>
      <c r="BX177" s="43"/>
      <c r="BY177" s="9"/>
      <c r="BZ177" s="43"/>
      <c r="CA177" s="9"/>
      <c r="CB177" s="43"/>
      <c r="CC177" s="9"/>
      <c r="CD177" s="43"/>
      <c r="CE177" s="9"/>
      <c r="CF177" s="43"/>
      <c r="CG177" s="9"/>
      <c r="CH177" s="43"/>
      <c r="CI177" s="9"/>
      <c r="CJ177" s="43"/>
      <c r="CK177" s="9"/>
      <c r="CL177" s="43"/>
      <c r="CM177" s="9"/>
      <c r="CN177" s="43"/>
      <c r="CO177" s="9"/>
      <c r="CP177" s="43"/>
      <c r="CQ177" s="9"/>
      <c r="CR177" s="43"/>
      <c r="CS177" s="9"/>
      <c r="CT177" s="43"/>
      <c r="CU177" s="9"/>
      <c r="CV177" s="43"/>
      <c r="CW177" s="9"/>
      <c r="CX177" s="43"/>
      <c r="CY177" s="9"/>
      <c r="CZ177" s="43"/>
      <c r="DA177" s="9"/>
      <c r="DB177" s="43"/>
      <c r="DD177" s="43"/>
      <c r="DF177" s="43"/>
      <c r="DH177" s="43"/>
      <c r="DJ177" s="43"/>
      <c r="DL177" s="43"/>
      <c r="DP177" s="43"/>
      <c r="DQ177" s="9"/>
      <c r="EB177" s="43"/>
      <c r="EF177" s="43"/>
      <c r="EH177" s="43"/>
      <c r="EJ177" s="43"/>
      <c r="EP177" s="43"/>
      <c r="ER177" s="43"/>
      <c r="ET177" s="43"/>
      <c r="EU177" s="9"/>
      <c r="EV177" s="43"/>
      <c r="EW177" s="9"/>
      <c r="EX177" s="43"/>
      <c r="EY177" s="9"/>
      <c r="EZ177" s="43"/>
      <c r="FA177" s="9"/>
      <c r="FB177" s="43"/>
      <c r="FC177" s="9"/>
      <c r="FD177" s="43"/>
      <c r="FF177" s="43"/>
      <c r="FG177" s="9"/>
      <c r="FH177" s="43"/>
      <c r="FI177" s="9"/>
      <c r="FJ177" s="43"/>
      <c r="FK177" s="9"/>
      <c r="FL177" s="43"/>
      <c r="FM177" s="9"/>
      <c r="FN177" s="43"/>
      <c r="FP177" s="43"/>
      <c r="FQ177" s="9"/>
      <c r="FR177" s="43"/>
      <c r="FS177" s="9"/>
      <c r="FT177" s="43"/>
      <c r="FU177" s="9"/>
      <c r="FV177" s="43"/>
      <c r="FW177" s="9"/>
      <c r="FX177" s="43"/>
      <c r="FY177" s="9"/>
      <c r="FZ177" s="43"/>
      <c r="GA177" s="9"/>
      <c r="GB177" s="43"/>
      <c r="GC177" s="9"/>
      <c r="GD177" s="43"/>
      <c r="GE177" s="9"/>
      <c r="GF177" s="43"/>
      <c r="GG177" s="9"/>
      <c r="GH177" s="43"/>
      <c r="GI177" s="9"/>
      <c r="GJ177" s="43"/>
      <c r="GK177" s="9"/>
      <c r="GL177" s="43"/>
      <c r="GM177" s="9"/>
      <c r="GN177" s="43"/>
      <c r="GO177" s="9"/>
      <c r="GP177" s="43"/>
      <c r="GQ177" s="9"/>
      <c r="GR177" s="43"/>
      <c r="GS177" s="9"/>
      <c r="GT177" s="43"/>
      <c r="GU177" s="9"/>
      <c r="GV177" s="43"/>
      <c r="GW177" s="9"/>
      <c r="GX177" s="43"/>
      <c r="GY177" s="9"/>
      <c r="GZ177" s="43"/>
      <c r="HA177" s="9"/>
      <c r="HB177" s="43"/>
      <c r="HC177" s="9"/>
      <c r="HD177" s="43"/>
      <c r="HE177" s="9"/>
      <c r="HF177" s="43"/>
      <c r="HG177" s="9"/>
      <c r="HH177" s="43"/>
      <c r="HI177" s="9"/>
      <c r="HJ177" s="43"/>
      <c r="HK177" s="9"/>
      <c r="HL177" s="43"/>
      <c r="HM177" s="9"/>
      <c r="HN177" s="43"/>
      <c r="HO177" s="9"/>
      <c r="HP177" s="43"/>
      <c r="HQ177" s="9"/>
      <c r="HR177" s="43"/>
      <c r="HS177" s="9"/>
      <c r="HT177" s="43"/>
      <c r="HU177" s="9"/>
      <c r="HV177" s="43"/>
      <c r="HW177" s="9"/>
      <c r="HX177" s="43"/>
      <c r="HY177" s="9"/>
      <c r="HZ177" s="43"/>
      <c r="IA177" s="9"/>
      <c r="IB177" s="43"/>
      <c r="IC177" s="9"/>
      <c r="ID177" s="43"/>
      <c r="IE177" s="9"/>
      <c r="IF177" s="43"/>
      <c r="IG177" s="9"/>
      <c r="IH177" s="43"/>
      <c r="II177" s="9"/>
      <c r="IJ177" s="43"/>
      <c r="IK177" s="9"/>
      <c r="IL177" s="43"/>
      <c r="IM177" s="9"/>
      <c r="IN177" s="43"/>
      <c r="IO177" s="9"/>
      <c r="IP177" s="43"/>
      <c r="IQ177" s="9"/>
      <c r="IR177" s="43"/>
      <c r="IS177" s="9"/>
      <c r="IT177" s="43"/>
      <c r="IU177" s="9"/>
      <c r="IV177" s="43"/>
      <c r="IW177" s="9"/>
      <c r="IX177" s="43"/>
      <c r="IY177" s="9"/>
      <c r="IZ177" s="43"/>
      <c r="JA177" s="9"/>
      <c r="JB177" s="43"/>
      <c r="JC177" s="9"/>
      <c r="JD177" s="43"/>
      <c r="JE177" s="9"/>
      <c r="JF177" s="43"/>
      <c r="JG177" s="9"/>
      <c r="JH177" s="43"/>
      <c r="JI177" s="9"/>
      <c r="JJ177" s="43"/>
      <c r="JK177" s="9"/>
      <c r="JL177" s="43"/>
      <c r="JM177" s="9"/>
      <c r="JN177" s="43"/>
      <c r="JO177" s="9"/>
      <c r="JP177" s="43"/>
      <c r="JQ177" s="9"/>
      <c r="JR177" s="43"/>
      <c r="JS177" s="9"/>
      <c r="JT177" s="43"/>
      <c r="JU177" s="9"/>
      <c r="JV177" s="43"/>
      <c r="JW177" s="9"/>
      <c r="JX177" s="43"/>
      <c r="JY177" s="9"/>
      <c r="JZ177" s="43"/>
      <c r="KA177" s="9"/>
      <c r="KB177" s="43"/>
      <c r="KC177" s="9"/>
      <c r="KD177" s="43"/>
      <c r="KE177" s="9"/>
      <c r="KF177" s="43"/>
      <c r="KG177" s="9"/>
      <c r="KH177" s="43"/>
      <c r="KI177" s="9"/>
      <c r="KJ177" s="43"/>
      <c r="KK177" s="9"/>
      <c r="KL177" s="43"/>
      <c r="KM177" s="9"/>
      <c r="KN177" s="43"/>
      <c r="KO177" s="9"/>
      <c r="KP177" s="43"/>
      <c r="KQ177" s="9"/>
      <c r="KR177" s="43"/>
      <c r="KS177" s="9"/>
      <c r="KT177" s="43"/>
      <c r="KU177" s="9"/>
      <c r="KV177" s="43"/>
      <c r="KW177" s="9"/>
      <c r="KX177" s="43"/>
      <c r="KY177" s="9"/>
      <c r="KZ177" s="43"/>
      <c r="LA177" s="9"/>
      <c r="LB177" s="43"/>
      <c r="LC177" s="9"/>
      <c r="LD177" s="43"/>
      <c r="LE177" s="9"/>
      <c r="LF177" s="43"/>
      <c r="LG177" s="9"/>
      <c r="LH177" s="43"/>
      <c r="LI177" s="9"/>
      <c r="LJ177" s="43"/>
      <c r="LK177" s="9"/>
      <c r="LL177" s="43"/>
      <c r="LM177" s="9"/>
      <c r="LN177" s="43"/>
      <c r="LO177" s="9"/>
      <c r="LP177" s="43"/>
      <c r="LQ177" s="9"/>
      <c r="LR177" s="43"/>
      <c r="LS177" s="9"/>
      <c r="LT177" s="43"/>
      <c r="LU177" s="9"/>
      <c r="LV177" s="43"/>
      <c r="LW177" s="9"/>
      <c r="LX177" s="43"/>
      <c r="LY177" s="9"/>
      <c r="LZ177" s="43"/>
      <c r="MA177" s="9"/>
      <c r="MB177" s="43"/>
      <c r="MC177" s="9"/>
      <c r="MD177" s="43"/>
      <c r="ME177" s="9"/>
      <c r="MF177" s="43"/>
      <c r="MG177" s="9"/>
      <c r="MH177" s="43"/>
      <c r="MI177" s="9"/>
      <c r="MJ177" s="43"/>
      <c r="MK177" s="9"/>
      <c r="ML177" s="43"/>
      <c r="MM177" s="9"/>
      <c r="MN177" s="43"/>
      <c r="MO177" s="9"/>
      <c r="MP177" s="43"/>
      <c r="MQ177" s="9"/>
      <c r="MR177" s="43"/>
      <c r="MS177" s="9"/>
      <c r="MT177" s="43"/>
      <c r="MU177" s="9"/>
    </row>
    <row r="178" spans="1:359">
      <c r="A178" s="32" t="s">
        <v>700</v>
      </c>
      <c r="L178" s="43"/>
      <c r="M178" s="9"/>
      <c r="N178" s="43"/>
      <c r="O178" s="9"/>
      <c r="P178" s="43"/>
      <c r="R178" s="43"/>
      <c r="T178" s="43"/>
      <c r="V178" s="43"/>
      <c r="X178" s="43"/>
      <c r="Y178" s="9"/>
      <c r="Z178" s="43"/>
      <c r="AA178" s="9"/>
      <c r="AB178" s="43"/>
      <c r="AD178" s="43"/>
      <c r="AP178" s="43"/>
      <c r="AQ178" s="9"/>
      <c r="AR178" s="43"/>
      <c r="AS178" s="9"/>
      <c r="BV178" s="43">
        <f>SUM(INDEX('egyeni-ranglista'!$1:$1048576,MATCH($A178,'egyeni-ranglista'!$A:$A,0),BV$279):INDEX('egyeni-ranglista'!$1:$1048576,MATCH($A178,'egyeni-ranglista'!$A:$A,0),BV$280))</f>
        <v>0</v>
      </c>
      <c r="BW178" s="1" t="s">
        <v>699</v>
      </c>
      <c r="BX178" s="43"/>
      <c r="BY178" s="9"/>
      <c r="BZ178" s="43"/>
      <c r="CA178" s="9"/>
      <c r="CB178" s="43"/>
      <c r="CC178" s="9"/>
      <c r="CD178" s="43"/>
      <c r="CE178" s="9"/>
      <c r="CF178" s="43"/>
      <c r="CG178" s="9"/>
      <c r="CH178" s="43"/>
      <c r="CI178" s="9"/>
      <c r="CJ178" s="43"/>
      <c r="CK178" s="9"/>
      <c r="CL178" s="43"/>
      <c r="CM178" s="9"/>
      <c r="CN178" s="43"/>
      <c r="CO178" s="9"/>
      <c r="CP178" s="43"/>
      <c r="CQ178" s="9"/>
      <c r="CR178" s="43"/>
      <c r="CS178" s="9"/>
      <c r="CT178" s="43"/>
      <c r="CU178" s="9"/>
      <c r="CV178" s="43"/>
      <c r="CW178" s="9"/>
      <c r="CX178" s="43">
        <f>SUM(INDEX('egyeni-ranglista'!$1:$1048576,MATCH($A178,'egyeni-ranglista'!$A:$A,0),CX$279):INDEX('egyeni-ranglista'!$1:$1048576,MATCH($A178,'egyeni-ranglista'!$A:$A,0),CX$280))</f>
        <v>1.8162745159702927</v>
      </c>
      <c r="CY178" s="32" t="s">
        <v>700</v>
      </c>
      <c r="CZ178" s="43">
        <f>SUM(INDEX('egyeni-ranglista'!$1:$1048576,MATCH($A178,'egyeni-ranglista'!$A:$A,0),CZ$279):INDEX('egyeni-ranglista'!$1:$1048576,MATCH($A178,'egyeni-ranglista'!$A:$A,0),CZ$280))</f>
        <v>1.8162745159702927</v>
      </c>
      <c r="DA178" s="9" t="s">
        <v>825</v>
      </c>
      <c r="DB178" s="43"/>
      <c r="DD178" s="43"/>
      <c r="DF178" s="43">
        <f>SUM(INDEX('egyeni-ranglista'!$1:$1048576,MATCH($A178,'egyeni-ranglista'!$A:$A,0),DF$279):INDEX('egyeni-ranglista'!$1:$1048576,MATCH($A178,'egyeni-ranglista'!$A:$A,0),DF$280))</f>
        <v>1.8162745159702927</v>
      </c>
      <c r="DG178" s="9" t="s">
        <v>825</v>
      </c>
      <c r="DH178" s="43"/>
      <c r="DJ178" s="43"/>
      <c r="DL178" s="43"/>
      <c r="DT178" s="43">
        <f>SUM(INDEX('egyeni-ranglista'!$1:$1048576,MATCH($A178,'egyeni-ranglista'!$A:$A,0),DT$279):INDEX('egyeni-ranglista'!$1:$1048576,MATCH($A178,'egyeni-ranglista'!$A:$A,0),DT$280))</f>
        <v>1.8162745159702927</v>
      </c>
      <c r="DU178" s="243" t="s">
        <v>1227</v>
      </c>
      <c r="DV178" s="43"/>
      <c r="DX178" s="43"/>
      <c r="DZ178" s="43"/>
      <c r="EA178" s="9"/>
      <c r="EB178" s="43">
        <f>SUM(INDEX('egyeni-ranglista'!$1:$1048576,MATCH($A178,'egyeni-ranglista'!$A:$A,0),EB$279):INDEX('egyeni-ranglista'!$1:$1048576,MATCH($A178,'egyeni-ranglista'!$A:$A,0),EB$280))</f>
        <v>0</v>
      </c>
      <c r="EC178" s="243" t="s">
        <v>813</v>
      </c>
      <c r="ED178" s="43"/>
      <c r="EE178" s="9"/>
      <c r="EF178" s="43">
        <f>SUM(INDEX('egyeni-ranglista'!$1:$1048576,MATCH($A178,'egyeni-ranglista'!$A:$A,0),EF$279):INDEX('egyeni-ranglista'!$1:$1048576,MATCH($A178,'egyeni-ranglista'!$A:$A,0),EF$280))</f>
        <v>0</v>
      </c>
      <c r="EG178" s="242" t="s">
        <v>1274</v>
      </c>
      <c r="EL178" s="43"/>
      <c r="EM178" s="9"/>
      <c r="EN178" s="43"/>
      <c r="EO178" s="243"/>
      <c r="ER178" s="43">
        <f>SUM(INDEX('egyeni-ranglista'!$1:$1048576,MATCH($A178,'egyeni-ranglista'!$A:$A,0),ER$279):INDEX('egyeni-ranglista'!$1:$1048576,MATCH($A178,'egyeni-ranglista'!$A:$A,0),ER$280))</f>
        <v>0</v>
      </c>
      <c r="ES178" s="277" t="s">
        <v>1329</v>
      </c>
      <c r="ET178" s="43"/>
      <c r="EV178" s="43"/>
      <c r="EX178" s="43"/>
      <c r="EZ178" s="43"/>
      <c r="FB178" s="43"/>
      <c r="FF178" s="43"/>
      <c r="FG178" s="9"/>
      <c r="FH178" s="43"/>
      <c r="FI178" s="9"/>
      <c r="FJ178" s="43"/>
      <c r="FK178" s="9"/>
      <c r="FL178" s="43">
        <f>SUM(INDEX('egyeni-ranglista'!$1:$1048576,MATCH($A178,'egyeni-ranglista'!$A:$A,0),FL$279):INDEX('egyeni-ranglista'!$1:$1048576,MATCH($A178,'egyeni-ranglista'!$A:$A,0),FL$280))</f>
        <v>5.187149910553476</v>
      </c>
      <c r="FM178" s="32" t="s">
        <v>700</v>
      </c>
      <c r="FP178" s="43"/>
      <c r="FQ178" s="9"/>
      <c r="FR178" s="43">
        <f>SUM(INDEX('egyeni-ranglista'!$1:$1048576,MATCH($A178,'egyeni-ranglista'!$A:$A,0),FR$279):INDEX('egyeni-ranglista'!$1:$1048576,MATCH($A178,'egyeni-ranglista'!$A:$A,0),FR$280))</f>
        <v>5.187149910553476</v>
      </c>
      <c r="FS178" s="9" t="s">
        <v>1329</v>
      </c>
      <c r="FT178" s="43"/>
      <c r="FU178" s="9"/>
      <c r="FV178" s="43">
        <f>SUM(INDEX('egyeni-ranglista'!$1:$1048576,MATCH($A178,'egyeni-ranglista'!$A:$A,0),FV$279):INDEX('egyeni-ranglista'!$1:$1048576,MATCH($A178,'egyeni-ranglista'!$A:$A,0),FV$280))</f>
        <v>5.187149910553476</v>
      </c>
      <c r="FW178" s="9" t="s">
        <v>644</v>
      </c>
      <c r="FX178" s="43"/>
      <c r="FY178" s="9"/>
      <c r="FZ178" s="43"/>
      <c r="GA178" s="9"/>
      <c r="GB178" s="43">
        <f>SUM(INDEX('egyeni-ranglista'!$1:$1048576,MATCH($A178,'egyeni-ranglista'!$A:$A,0),GB$279):INDEX('egyeni-ranglista'!$1:$1048576,MATCH($A178,'egyeni-ranglista'!$A:$A,0),GB$280))</f>
        <v>5.187149910553476</v>
      </c>
      <c r="GC178" s="9" t="s">
        <v>97</v>
      </c>
      <c r="GD178" s="43"/>
      <c r="GE178" s="9"/>
      <c r="GF178" s="43"/>
      <c r="GG178" s="9"/>
      <c r="GH178" s="43"/>
      <c r="GI178" s="9"/>
      <c r="GJ178" s="43"/>
      <c r="GK178" s="9"/>
      <c r="GL178" s="43"/>
      <c r="GM178" s="9"/>
      <c r="GN178" s="43">
        <f>SUM(INDEX('egyeni-ranglista'!$1:$1048576,MATCH($A178,'egyeni-ranglista'!$A:$A,0),GN$279):INDEX('egyeni-ranglista'!$1:$1048576,MATCH($A178,'egyeni-ranglista'!$A:$A,0),GN$280))</f>
        <v>5.187149910553476</v>
      </c>
      <c r="GO178" s="9" t="s">
        <v>1478</v>
      </c>
      <c r="GP178" s="43"/>
      <c r="GQ178" s="9"/>
      <c r="GR178" s="43"/>
      <c r="GS178" s="9"/>
      <c r="GT178" s="43"/>
      <c r="GU178" s="9"/>
      <c r="GV178" s="43"/>
      <c r="GW178" s="9"/>
      <c r="GX178" s="43"/>
      <c r="GY178" s="9"/>
      <c r="GZ178" s="43"/>
      <c r="HA178" s="9"/>
      <c r="HB178" s="43"/>
      <c r="HC178" s="9"/>
      <c r="HD178" s="43"/>
      <c r="HE178" s="9"/>
      <c r="HF178" s="43"/>
      <c r="HG178" s="9"/>
      <c r="HH178" s="43"/>
      <c r="HI178" s="9"/>
      <c r="HJ178" s="43"/>
      <c r="HK178" s="9"/>
      <c r="HL178" s="43"/>
      <c r="HM178" s="9"/>
      <c r="HN178" s="43">
        <f>SUM(INDEX('egyeni-ranglista'!$1:$1048576,MATCH($A178,'egyeni-ranglista'!$A:$A,0),HN$279):INDEX('egyeni-ranglista'!$1:$1048576,MATCH($A178,'egyeni-ranglista'!$A:$A,0),HN$280))</f>
        <v>2.389658124237938</v>
      </c>
      <c r="HO178" s="9" t="s">
        <v>1329</v>
      </c>
      <c r="HP178" s="43"/>
      <c r="HQ178" s="9"/>
      <c r="HR178" s="43"/>
      <c r="HS178" s="9"/>
      <c r="HT178" s="43"/>
      <c r="HU178" s="9"/>
      <c r="HV178" s="43"/>
      <c r="HW178" s="9"/>
      <c r="HX178" s="43"/>
      <c r="HY178" s="9"/>
      <c r="HZ178" s="43"/>
      <c r="IA178" s="9"/>
      <c r="IB178" s="43"/>
      <c r="IC178" s="9"/>
      <c r="ID178" s="43"/>
      <c r="IE178" s="9"/>
      <c r="IF178" s="43"/>
      <c r="IG178" s="9"/>
      <c r="IH178" s="43"/>
      <c r="II178" s="9"/>
      <c r="IJ178" s="43">
        <f>SUM(INDEX('egyeni-ranglista'!$1:$1048576,MATCH($A178,'egyeni-ranglista'!$A:$A,0),IJ$279):INDEX('egyeni-ranglista'!$1:$1048576,MATCH($A178,'egyeni-ranglista'!$A:$A,0),IJ$280))</f>
        <v>11.307369067583014</v>
      </c>
      <c r="IK178" s="9" t="s">
        <v>1329</v>
      </c>
      <c r="IL178" s="43"/>
      <c r="IM178" s="9"/>
      <c r="IN178" s="43"/>
      <c r="IO178" s="9"/>
      <c r="IP178" s="43"/>
      <c r="IQ178" s="9"/>
      <c r="IR178" s="43"/>
      <c r="IS178" s="9"/>
      <c r="IT178" s="43"/>
      <c r="IU178" s="9"/>
      <c r="IV178" s="43"/>
      <c r="IW178" s="9"/>
      <c r="IX178" s="43"/>
      <c r="IY178" s="9"/>
      <c r="IZ178" s="43"/>
      <c r="JA178" s="9"/>
      <c r="JB178" s="43">
        <f>SUM(INDEX('egyeni-ranglista'!$1:$1048576,MATCH($A178,'egyeni-ranglista'!$A:$A,0),JB$279):INDEX('egyeni-ranglista'!$1:$1048576,MATCH($A178,'egyeni-ranglista'!$A:$A,0),JB$280))</f>
        <v>11.307369067583014</v>
      </c>
      <c r="JC178" s="9" t="s">
        <v>1503</v>
      </c>
      <c r="JD178" s="43"/>
      <c r="JE178" s="9"/>
      <c r="JF178" s="43"/>
      <c r="JG178" s="9"/>
      <c r="JH178" s="43"/>
      <c r="JI178" s="9"/>
      <c r="JJ178" s="43"/>
      <c r="JK178" s="9"/>
      <c r="JL178" s="43"/>
      <c r="JM178" s="9"/>
      <c r="JN178" s="43"/>
      <c r="JO178" s="9"/>
      <c r="JP178" s="43"/>
      <c r="JQ178" s="9"/>
      <c r="JR178" s="43">
        <f>SUM(INDEX('egyeni-ranglista'!$1:$1048576,MATCH($A178,'egyeni-ranglista'!$A:$A,0),JR$279):INDEX('egyeni-ranglista'!$1:$1048576,MATCH($A178,'egyeni-ranglista'!$A:$A,0),JR$280))</f>
        <v>15.479851450925169</v>
      </c>
      <c r="JS178" s="1" t="s">
        <v>1329</v>
      </c>
      <c r="JT178" s="43"/>
      <c r="JU178" s="9"/>
      <c r="JV178" s="43">
        <f>SUM(INDEX('egyeni-ranglista'!$1:$1048576,MATCH($A178,'egyeni-ranglista'!$A:$A,0),JV$279):INDEX('egyeni-ranglista'!$1:$1048576,MATCH($A178,'egyeni-ranglista'!$A:$A,0),JV$280))</f>
        <v>17.550183485855559</v>
      </c>
      <c r="JW178" s="9" t="s">
        <v>1478</v>
      </c>
      <c r="JX178" s="43"/>
      <c r="JY178" s="9"/>
      <c r="JZ178" s="43"/>
      <c r="KA178" s="9"/>
      <c r="KB178" s="43"/>
      <c r="KC178" s="9"/>
      <c r="KD178" s="43"/>
      <c r="KE178" s="9"/>
      <c r="KF178" s="43"/>
      <c r="KG178" s="9"/>
      <c r="KH178" s="43"/>
      <c r="KI178" s="9"/>
      <c r="KJ178" s="43"/>
      <c r="KK178" s="9"/>
      <c r="KL178" s="43"/>
      <c r="KM178" s="9"/>
      <c r="KN178" s="43"/>
      <c r="KO178" s="9"/>
      <c r="KP178" s="43">
        <f>SUM(INDEX('egyeni-ranglista'!$1:$1048576,MATCH($A178,'egyeni-ranglista'!$A:$A,0),KP$279):INDEX('egyeni-ranglista'!$1:$1048576,MATCH($A178,'egyeni-ranglista'!$A:$A,0),KP$280))</f>
        <v>15.743673780834913</v>
      </c>
      <c r="KQ178" s="9" t="s">
        <v>1329</v>
      </c>
      <c r="KR178" s="43"/>
      <c r="KS178" s="9"/>
      <c r="KT178" s="43"/>
      <c r="KU178" s="9"/>
      <c r="KV178" s="43"/>
      <c r="KW178" s="9"/>
      <c r="KX178" s="43"/>
      <c r="KY178" s="9"/>
      <c r="KZ178" s="43"/>
      <c r="LA178" s="9"/>
      <c r="LB178" s="43"/>
      <c r="LC178" s="9"/>
      <c r="LD178" s="43"/>
      <c r="LE178" s="9"/>
      <c r="LF178" s="43"/>
      <c r="LG178" s="9"/>
      <c r="LH178" s="43"/>
      <c r="LI178" s="9"/>
      <c r="LJ178" s="43"/>
      <c r="LK178" s="9"/>
      <c r="LL178" s="43">
        <f>SUM(INDEX('egyeni-ranglista'!$1:$1048576,MATCH($A178,'egyeni-ranglista'!$A:$A,0),LL$279):INDEX('egyeni-ranglista'!$1:$1048576,MATCH($A178,'egyeni-ranglista'!$A:$A,0),LL$280))</f>
        <v>14.817040508616664</v>
      </c>
      <c r="LM178" s="9" t="s">
        <v>1478</v>
      </c>
      <c r="LN178" s="43"/>
      <c r="LO178" s="9"/>
      <c r="LP178" s="43"/>
      <c r="LQ178" s="9"/>
      <c r="LR178" s="43"/>
      <c r="LS178" s="9"/>
      <c r="LT178" s="43"/>
      <c r="LU178" s="9"/>
      <c r="LV178" s="43"/>
      <c r="LW178" s="9"/>
      <c r="LX178" s="43"/>
      <c r="LY178" s="9"/>
      <c r="LZ178" s="43"/>
      <c r="MA178" s="9"/>
      <c r="MB178" s="43"/>
      <c r="MC178" s="9"/>
      <c r="MD178" s="43"/>
      <c r="ME178" s="9"/>
      <c r="MF178" s="43"/>
      <c r="MG178" s="9"/>
      <c r="MH178" s="43"/>
      <c r="MI178" s="9"/>
      <c r="MJ178" s="43"/>
      <c r="MK178" s="9"/>
      <c r="ML178" s="43"/>
      <c r="MM178" s="9"/>
      <c r="MN178" s="43"/>
      <c r="MO178" s="9"/>
      <c r="MP178" s="43"/>
      <c r="MQ178" s="9"/>
      <c r="MR178" s="43"/>
      <c r="MS178" s="9"/>
      <c r="MT178" s="43"/>
      <c r="MU178" s="9"/>
    </row>
    <row r="179" spans="1:359">
      <c r="A179" s="32" t="s">
        <v>330</v>
      </c>
      <c r="L179" s="43"/>
      <c r="M179" s="9"/>
      <c r="N179" s="43"/>
      <c r="O179" s="9"/>
      <c r="P179" s="43"/>
      <c r="R179" s="43"/>
      <c r="T179" s="43"/>
      <c r="V179" s="43"/>
      <c r="X179" s="43"/>
      <c r="Y179" s="9"/>
      <c r="Z179" s="43"/>
      <c r="AA179" s="9"/>
      <c r="AB179" s="43"/>
      <c r="AD179" s="43"/>
      <c r="AJ179" s="43">
        <f>SUM(INDEX('egyeni-ranglista'!$1:$1048576,MATCH($A179,'egyeni-ranglista'!$A:$A,0),AJ$279):INDEX('egyeni-ranglista'!$1:$1048576,MATCH($A179,'egyeni-ranglista'!$A:$A,0),AJ$280))</f>
        <v>0</v>
      </c>
      <c r="AK179" s="9" t="s">
        <v>326</v>
      </c>
      <c r="AL179" s="43"/>
      <c r="AN179" s="43"/>
      <c r="AP179" s="43"/>
      <c r="AR179" s="43"/>
      <c r="AS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43"/>
      <c r="DA179" s="9"/>
      <c r="DB179" s="43"/>
      <c r="DD179" s="43"/>
      <c r="DF179" s="43"/>
      <c r="DH179" s="43"/>
      <c r="DJ179" s="43"/>
      <c r="DL179" s="43"/>
      <c r="DP179" s="9"/>
      <c r="DQ179" s="9"/>
      <c r="EB179" s="43"/>
      <c r="EF179" s="43"/>
      <c r="EH179" s="43"/>
      <c r="EJ179" s="43"/>
      <c r="EP179" s="43"/>
      <c r="ER179" s="43"/>
      <c r="ET179" s="43"/>
      <c r="EV179" s="43"/>
      <c r="EX179" s="43"/>
      <c r="EZ179" s="43"/>
      <c r="FB179" s="43"/>
      <c r="FD179" s="43"/>
      <c r="FF179" s="9"/>
      <c r="FG179" s="9"/>
      <c r="FH179" s="9"/>
      <c r="FI179" s="9"/>
      <c r="FJ179" s="9"/>
      <c r="FK179" s="9"/>
      <c r="FL179" s="9"/>
      <c r="FM179" s="9"/>
      <c r="FN179" s="43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43"/>
      <c r="HG179" s="9"/>
      <c r="HH179" s="43"/>
      <c r="HI179" s="9"/>
      <c r="HJ179" s="43"/>
      <c r="HK179" s="9"/>
      <c r="HL179" s="43"/>
      <c r="HM179" s="9"/>
      <c r="HN179" s="43"/>
      <c r="HO179" s="9"/>
      <c r="HP179" s="43"/>
      <c r="HQ179" s="9"/>
      <c r="HR179" s="43"/>
      <c r="HS179" s="9"/>
      <c r="HT179" s="43"/>
      <c r="HU179" s="9"/>
      <c r="HV179" s="43"/>
      <c r="HW179" s="9"/>
      <c r="HX179" s="43"/>
      <c r="HY179" s="9"/>
      <c r="HZ179" s="43"/>
      <c r="IA179" s="9"/>
      <c r="IB179" s="43"/>
      <c r="IC179" s="9"/>
      <c r="ID179" s="43"/>
      <c r="IE179" s="9"/>
      <c r="IF179" s="43"/>
      <c r="IG179" s="9"/>
      <c r="IH179" s="43"/>
      <c r="II179" s="9"/>
      <c r="IJ179" s="43"/>
      <c r="IK179" s="9"/>
      <c r="IL179" s="43"/>
      <c r="IM179" s="9"/>
      <c r="IN179" s="43"/>
      <c r="IO179" s="9"/>
      <c r="IP179" s="43"/>
      <c r="IQ179" s="9"/>
      <c r="IR179" s="43"/>
      <c r="IS179" s="9"/>
      <c r="IT179" s="43"/>
      <c r="IU179" s="9"/>
      <c r="IV179" s="43"/>
      <c r="IW179" s="9"/>
      <c r="IX179" s="43"/>
      <c r="IY179" s="9"/>
      <c r="IZ179" s="43"/>
      <c r="JA179" s="9"/>
      <c r="JB179" s="43"/>
      <c r="JC179" s="9"/>
      <c r="JD179" s="43"/>
      <c r="JE179" s="9"/>
      <c r="JF179" s="43"/>
      <c r="JG179" s="9"/>
      <c r="JH179" s="43"/>
      <c r="JI179" s="9"/>
      <c r="JJ179" s="43"/>
      <c r="JK179" s="9"/>
      <c r="JL179" s="43"/>
      <c r="JM179" s="9"/>
      <c r="JN179" s="43"/>
      <c r="JO179" s="9"/>
      <c r="JP179" s="43"/>
      <c r="JQ179" s="9"/>
      <c r="JR179" s="43"/>
      <c r="JS179" s="9"/>
      <c r="JT179" s="43"/>
      <c r="JU179" s="9"/>
      <c r="JV179" s="43"/>
      <c r="JW179" s="9"/>
      <c r="JX179" s="43"/>
      <c r="JY179" s="9"/>
      <c r="JZ179" s="43"/>
      <c r="KA179" s="9"/>
      <c r="KB179" s="43"/>
      <c r="KC179" s="9"/>
      <c r="KD179" s="43"/>
      <c r="KE179" s="9"/>
      <c r="KF179" s="43"/>
      <c r="KG179" s="9"/>
      <c r="KH179" s="43"/>
      <c r="KI179" s="9"/>
      <c r="KJ179" s="43"/>
      <c r="KK179" s="9"/>
      <c r="KL179" s="43"/>
      <c r="KM179" s="9"/>
      <c r="KN179" s="43"/>
      <c r="KO179" s="9"/>
      <c r="KP179" s="43"/>
      <c r="KQ179" s="9"/>
      <c r="KR179" s="43"/>
      <c r="KS179" s="9"/>
      <c r="KT179" s="43"/>
      <c r="KU179" s="9"/>
      <c r="KV179" s="43"/>
      <c r="KW179" s="9"/>
      <c r="KX179" s="43"/>
      <c r="KY179" s="9"/>
      <c r="KZ179" s="43"/>
      <c r="LA179" s="9"/>
      <c r="LB179" s="43"/>
      <c r="LC179" s="9"/>
      <c r="LD179" s="43"/>
      <c r="LE179" s="9"/>
      <c r="LF179" s="43"/>
      <c r="LG179" s="9"/>
      <c r="LH179" s="43"/>
      <c r="LI179" s="9"/>
      <c r="LJ179" s="43"/>
      <c r="LK179" s="9"/>
      <c r="LL179" s="43"/>
      <c r="LM179" s="9"/>
      <c r="LN179" s="43"/>
      <c r="LO179" s="9"/>
      <c r="LP179" s="43"/>
      <c r="LQ179" s="9"/>
      <c r="LR179" s="43"/>
      <c r="LS179" s="9"/>
      <c r="LT179" s="43"/>
      <c r="LU179" s="9"/>
      <c r="LV179" s="43"/>
      <c r="LW179" s="9"/>
      <c r="LX179" s="43"/>
      <c r="LY179" s="9"/>
      <c r="LZ179" s="43"/>
      <c r="MA179" s="9"/>
      <c r="MB179" s="43"/>
      <c r="MC179" s="9"/>
      <c r="MD179" s="43"/>
      <c r="ME179" s="9"/>
      <c r="MF179" s="43"/>
      <c r="MG179" s="9"/>
      <c r="MH179" s="43"/>
      <c r="MI179" s="9"/>
      <c r="MJ179" s="43"/>
      <c r="MK179" s="9"/>
      <c r="ML179" s="43"/>
      <c r="MM179" s="9"/>
      <c r="MN179" s="43"/>
      <c r="MO179" s="9"/>
      <c r="MP179" s="43"/>
      <c r="MQ179" s="9"/>
      <c r="MR179" s="43"/>
      <c r="MS179" s="9"/>
      <c r="MT179" s="43"/>
      <c r="MU179" s="9"/>
    </row>
    <row r="180" spans="1:359">
      <c r="A180" s="32" t="s">
        <v>26</v>
      </c>
      <c r="F180" s="43" t="s">
        <v>206</v>
      </c>
      <c r="H180" s="43" t="s">
        <v>206</v>
      </c>
      <c r="J180" s="43" t="s">
        <v>206</v>
      </c>
      <c r="L180" s="43" t="s">
        <v>206</v>
      </c>
      <c r="M180" s="9"/>
      <c r="N180" s="43" t="s">
        <v>206</v>
      </c>
      <c r="O180" s="9"/>
      <c r="P180" s="43" t="s">
        <v>206</v>
      </c>
      <c r="R180" s="43" t="s">
        <v>206</v>
      </c>
      <c r="T180" s="43">
        <v>12.5</v>
      </c>
      <c r="U180" s="1" t="s">
        <v>94</v>
      </c>
      <c r="V180" s="43"/>
      <c r="W180" s="9"/>
      <c r="X180" s="43"/>
      <c r="Y180" s="9"/>
      <c r="Z180" s="43"/>
      <c r="AA180" s="9"/>
      <c r="AB180" s="43" t="s">
        <v>206</v>
      </c>
      <c r="AD180" s="43" t="s">
        <v>206</v>
      </c>
      <c r="AR180" s="9"/>
      <c r="AS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43"/>
      <c r="DD180" s="43"/>
      <c r="DF180" s="43"/>
      <c r="DH180" s="43"/>
      <c r="DJ180" s="43"/>
      <c r="DL180" s="43"/>
      <c r="DP180" s="9"/>
      <c r="DQ180" s="9"/>
      <c r="EB180" s="43"/>
      <c r="EF180" s="43"/>
      <c r="EH180" s="43"/>
      <c r="EJ180" s="43"/>
      <c r="EP180" s="43"/>
      <c r="ER180" s="43"/>
      <c r="ET180" s="43"/>
      <c r="EU180" s="9"/>
      <c r="EV180" s="43"/>
      <c r="EW180" s="9"/>
      <c r="EX180" s="43"/>
      <c r="EY180" s="9"/>
      <c r="EZ180" s="43"/>
      <c r="FA180" s="9"/>
      <c r="FB180" s="43"/>
      <c r="FC180" s="9"/>
      <c r="FD180" s="43"/>
      <c r="FF180" s="9"/>
      <c r="FG180" s="9"/>
      <c r="FH180" s="9"/>
      <c r="FI180" s="9"/>
      <c r="FJ180" s="9"/>
      <c r="FK180" s="9"/>
      <c r="FL180" s="9"/>
      <c r="FM180" s="9"/>
      <c r="FN180" s="43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43"/>
      <c r="HG180" s="9"/>
      <c r="HH180" s="43"/>
      <c r="HI180" s="9"/>
      <c r="HJ180" s="43"/>
      <c r="HK180" s="9"/>
      <c r="HL180" s="43"/>
      <c r="HM180" s="9"/>
      <c r="HN180" s="43"/>
      <c r="HO180" s="9"/>
      <c r="HP180" s="43"/>
      <c r="HQ180" s="9"/>
      <c r="HR180" s="43"/>
      <c r="HS180" s="9"/>
      <c r="HT180" s="43"/>
      <c r="HU180" s="9"/>
      <c r="HV180" s="43"/>
      <c r="HW180" s="9"/>
      <c r="HX180" s="43"/>
      <c r="HY180" s="9"/>
      <c r="HZ180" s="43"/>
      <c r="IA180" s="9"/>
      <c r="IB180" s="43"/>
      <c r="IC180" s="9"/>
      <c r="ID180" s="43"/>
      <c r="IE180" s="9"/>
      <c r="IF180" s="43"/>
      <c r="IG180" s="9"/>
      <c r="IH180" s="43"/>
      <c r="II180" s="9"/>
      <c r="IJ180" s="43"/>
      <c r="IK180" s="9"/>
      <c r="IL180" s="43"/>
      <c r="IM180" s="9"/>
      <c r="IN180" s="43"/>
      <c r="IO180" s="9"/>
      <c r="IP180" s="43"/>
      <c r="IQ180" s="9"/>
      <c r="IR180" s="43"/>
      <c r="IS180" s="9"/>
      <c r="IT180" s="43"/>
      <c r="IU180" s="9"/>
      <c r="IV180" s="43"/>
      <c r="IW180" s="9"/>
      <c r="IX180" s="43"/>
      <c r="IY180" s="9"/>
      <c r="IZ180" s="43"/>
      <c r="JA180" s="9"/>
      <c r="JB180" s="43"/>
      <c r="JC180" s="9"/>
      <c r="JD180" s="43"/>
      <c r="JE180" s="9"/>
      <c r="JF180" s="43"/>
      <c r="JG180" s="9"/>
      <c r="JH180" s="43"/>
      <c r="JI180" s="9"/>
      <c r="JJ180" s="43"/>
      <c r="JK180" s="9"/>
      <c r="JL180" s="43"/>
      <c r="JM180" s="9"/>
      <c r="JN180" s="43"/>
      <c r="JO180" s="9"/>
      <c r="JP180" s="43"/>
      <c r="JQ180" s="9"/>
      <c r="JR180" s="43"/>
      <c r="JS180" s="9"/>
      <c r="JT180" s="43"/>
      <c r="JU180" s="9"/>
      <c r="JV180" s="43"/>
      <c r="JW180" s="9"/>
      <c r="JX180" s="43"/>
      <c r="JY180" s="9"/>
      <c r="JZ180" s="43"/>
      <c r="KA180" s="9"/>
      <c r="KB180" s="43"/>
      <c r="KC180" s="9"/>
      <c r="KD180" s="43"/>
      <c r="KE180" s="9"/>
      <c r="KF180" s="43"/>
      <c r="KG180" s="9"/>
      <c r="KH180" s="43"/>
      <c r="KI180" s="9"/>
      <c r="KJ180" s="43"/>
      <c r="KK180" s="9"/>
      <c r="KL180" s="43"/>
      <c r="KM180" s="9"/>
      <c r="KN180" s="43"/>
      <c r="KO180" s="9"/>
      <c r="KP180" s="43"/>
      <c r="KQ180" s="9"/>
      <c r="KR180" s="43"/>
      <c r="KS180" s="9"/>
      <c r="KT180" s="43"/>
      <c r="KU180" s="9"/>
      <c r="KV180" s="43"/>
      <c r="KW180" s="9"/>
      <c r="KX180" s="43"/>
      <c r="KY180" s="9"/>
      <c r="KZ180" s="43"/>
      <c r="LA180" s="9"/>
      <c r="LB180" s="43"/>
      <c r="LC180" s="9"/>
      <c r="LD180" s="43"/>
      <c r="LE180" s="9"/>
      <c r="LF180" s="43"/>
      <c r="LG180" s="9"/>
      <c r="LH180" s="43"/>
      <c r="LI180" s="9"/>
      <c r="LJ180" s="43"/>
      <c r="LK180" s="9"/>
      <c r="LL180" s="43"/>
      <c r="LM180" s="9"/>
      <c r="LN180" s="43"/>
      <c r="LO180" s="9"/>
      <c r="LP180" s="43"/>
      <c r="LQ180" s="9"/>
      <c r="LR180" s="43"/>
      <c r="LS180" s="9"/>
      <c r="LT180" s="43"/>
      <c r="LU180" s="9"/>
      <c r="LV180" s="43"/>
      <c r="LW180" s="9"/>
      <c r="LX180" s="43"/>
      <c r="LY180" s="9"/>
      <c r="LZ180" s="43"/>
      <c r="MA180" s="9"/>
      <c r="MB180" s="43"/>
      <c r="MC180" s="9"/>
      <c r="MD180" s="43"/>
      <c r="ME180" s="9"/>
      <c r="MF180" s="43"/>
      <c r="MG180" s="9"/>
      <c r="MH180" s="43"/>
      <c r="MI180" s="9"/>
      <c r="MJ180" s="43"/>
      <c r="MK180" s="9"/>
      <c r="ML180" s="43"/>
      <c r="MM180" s="9"/>
      <c r="MN180" s="43"/>
      <c r="MO180" s="9"/>
      <c r="MP180" s="43"/>
      <c r="MQ180" s="9"/>
      <c r="MR180" s="43"/>
      <c r="MS180" s="9"/>
      <c r="MT180" s="43"/>
      <c r="MU180" s="9"/>
    </row>
    <row r="181" spans="1:359">
      <c r="A181" s="1" t="s">
        <v>47</v>
      </c>
      <c r="C181" s="9"/>
      <c r="D181" s="43">
        <v>13.5</v>
      </c>
      <c r="E181" s="13" t="s">
        <v>19</v>
      </c>
      <c r="F181" s="43">
        <v>16.633576981016329</v>
      </c>
      <c r="G181" s="13" t="s">
        <v>19</v>
      </c>
      <c r="H181" s="43" t="s">
        <v>206</v>
      </c>
      <c r="J181" s="43">
        <v>39.454980394810732</v>
      </c>
      <c r="K181" s="13" t="s">
        <v>19</v>
      </c>
      <c r="L181" s="43"/>
      <c r="M181" s="9"/>
      <c r="N181" s="43" t="s">
        <v>206</v>
      </c>
      <c r="P181" s="43" t="s">
        <v>206</v>
      </c>
      <c r="R181" s="43" t="s">
        <v>206</v>
      </c>
      <c r="T181" s="43">
        <v>39.454980394810732</v>
      </c>
      <c r="U181" s="13" t="s">
        <v>19</v>
      </c>
      <c r="V181" s="43"/>
      <c r="W181" s="9"/>
      <c r="X181" s="43"/>
      <c r="Y181" s="9"/>
      <c r="Z181" s="43"/>
      <c r="AA181" s="9"/>
      <c r="AB181" s="43" t="s">
        <v>206</v>
      </c>
      <c r="AD181" s="43">
        <v>47.922493338778146</v>
      </c>
      <c r="AE181" s="1" t="s">
        <v>45</v>
      </c>
      <c r="AP181" s="43">
        <f>SUM(INDEX('egyeni-ranglista'!$1:$1048576,MATCH($A181,'egyeni-ranglista'!$A:$A,0),AP$279):INDEX('egyeni-ranglista'!$1:$1048576,MATCH($A181,'egyeni-ranglista'!$A:$A,0),AP$280))</f>
        <v>43.114868158177082</v>
      </c>
      <c r="AQ181" s="13" t="s">
        <v>19</v>
      </c>
      <c r="AR181" s="43"/>
      <c r="AS181" s="9"/>
      <c r="BF181" s="9"/>
      <c r="BG181" s="9"/>
      <c r="BH181" s="43">
        <f>SUM(INDEX('egyeni-ranglista'!$1:$1048576,MATCH($A181,'egyeni-ranglista'!$A:$A,0),BH$279):INDEX('egyeni-ranglista'!$1:$1048576,MATCH($A181,'egyeni-ranglista'!$A:$A,0),BH$280))</f>
        <v>39.981291177160749</v>
      </c>
      <c r="BI181" s="13" t="s">
        <v>649</v>
      </c>
      <c r="BJ181" s="43"/>
      <c r="BK181" s="9"/>
      <c r="BL181" s="43"/>
      <c r="BM181" s="9"/>
      <c r="BN181" s="43">
        <f>SUM(INDEX('egyeni-ranglista'!$1:$1048576,MATCH($A181,'egyeni-ranglista'!$A:$A,0),BN$279):INDEX('egyeni-ranglista'!$1:$1048576,MATCH($A181,'egyeni-ranglista'!$A:$A,0),BN$280))</f>
        <v>17.159887763366342</v>
      </c>
      <c r="BO181" s="13" t="s">
        <v>649</v>
      </c>
      <c r="BP181" s="43"/>
      <c r="BQ181" s="9"/>
      <c r="BR181" s="43"/>
      <c r="BS181" s="9"/>
      <c r="BT181" s="43"/>
      <c r="BU181" s="9"/>
      <c r="BV181" s="43">
        <f>SUM(INDEX('egyeni-ranglista'!$1:$1048576,MATCH($A181,'egyeni-ranglista'!$A:$A,0),BV$279):INDEX('egyeni-ranglista'!$1:$1048576,MATCH($A181,'egyeni-ranglista'!$A:$A,0),BV$280))</f>
        <v>17.159887763366342</v>
      </c>
      <c r="BW181" s="13" t="s">
        <v>649</v>
      </c>
      <c r="BX181" s="43">
        <f>SUM(INDEX('egyeni-ranglista'!$1:$1048576,MATCH($A181,'egyeni-ranglista'!$A:$A,0),BX$279):INDEX('egyeni-ranglista'!$1:$1048576,MATCH($A181,'egyeni-ranglista'!$A:$A,0),BX$280))</f>
        <v>21.155691698500984</v>
      </c>
      <c r="BY181" s="9" t="s">
        <v>576</v>
      </c>
      <c r="BZ181" s="43"/>
      <c r="CA181" s="9"/>
      <c r="CB181" s="43"/>
      <c r="CC181" s="9"/>
      <c r="CD181" s="43"/>
      <c r="CE181" s="9"/>
      <c r="CF181" s="43">
        <f>SUM(INDEX('egyeni-ranglista'!$1:$1048576,MATCH($A181,'egyeni-ranglista'!$A:$A,0),CF$279):INDEX('egyeni-ranglista'!$1:$1048576,MATCH($A181,'egyeni-ranglista'!$A:$A,0),CF$280))</f>
        <v>20.491886786118702</v>
      </c>
      <c r="CG181" s="9" t="s">
        <v>576</v>
      </c>
      <c r="CH181" s="43"/>
      <c r="CI181" s="9"/>
      <c r="CJ181" s="43"/>
      <c r="CK181" s="9"/>
      <c r="CL181" s="43"/>
      <c r="CM181" s="9"/>
      <c r="CN181" s="43"/>
      <c r="CO181" s="9"/>
      <c r="CP181" s="43"/>
      <c r="CQ181" s="9"/>
      <c r="CR181" s="43"/>
      <c r="CS181" s="9"/>
      <c r="CT181" s="43"/>
      <c r="CU181" s="9"/>
      <c r="CV181" s="43"/>
      <c r="CW181" s="9"/>
      <c r="CX181" s="43"/>
      <c r="CY181" s="9"/>
      <c r="CZ181" s="43">
        <f>SUM(INDEX('egyeni-ranglista'!$1:$1048576,MATCH($A181,'egyeni-ranglista'!$A:$A,0),CZ$279):INDEX('egyeni-ranglista'!$1:$1048576,MATCH($A181,'egyeni-ranglista'!$A:$A,0),CZ$280))</f>
        <v>38.744108996008919</v>
      </c>
      <c r="DA181" s="95" t="s">
        <v>576</v>
      </c>
      <c r="DB181" s="43"/>
      <c r="DD181" s="43"/>
      <c r="DF181" s="43">
        <f>SUM(INDEX('egyeni-ranglista'!$1:$1048576,MATCH($A181,'egyeni-ranglista'!$A:$A,0),DF$279):INDEX('egyeni-ranglista'!$1:$1048576,MATCH($A181,'egyeni-ranglista'!$A:$A,0),DF$280))</f>
        <v>47.333861808076769</v>
      </c>
      <c r="DG181" s="95" t="s">
        <v>236</v>
      </c>
      <c r="DH181" s="43"/>
      <c r="DJ181" s="43"/>
      <c r="DN181" s="43">
        <f>SUM(INDEX('egyeni-ranglista'!$1:$1048576,MATCH($A181,'egyeni-ranglista'!$A:$A,0),DN$279):INDEX('egyeni-ranglista'!$1:$1048576,MATCH($A181,'egyeni-ranglista'!$A:$A,0),DN$280))</f>
        <v>62.263417761492704</v>
      </c>
      <c r="DO181" s="95" t="s">
        <v>236</v>
      </c>
      <c r="DP181" s="43"/>
      <c r="DQ181" s="9"/>
      <c r="DR181" s="43">
        <f>SUM(INDEX('egyeni-ranglista'!$1:$1048576,MATCH($A181,'egyeni-ranglista'!$A:$A,0),DR$279):INDEX('egyeni-ranglista'!$1:$1048576,MATCH($A181,'egyeni-ranglista'!$A:$A,0),DR$280))</f>
        <v>66.099438084292103</v>
      </c>
      <c r="DS181" s="95" t="s">
        <v>236</v>
      </c>
      <c r="DT181" s="43">
        <f>SUM(INDEX('egyeni-ranglista'!$1:$1048576,MATCH($A181,'egyeni-ranglista'!$A:$A,0),DT$279):INDEX('egyeni-ranglista'!$1:$1048576,MATCH($A181,'egyeni-ranglista'!$A:$A,0),DT$280))</f>
        <v>68.099438084292103</v>
      </c>
      <c r="DU181" s="239" t="s">
        <v>576</v>
      </c>
      <c r="DV181" s="43"/>
      <c r="DX181" s="43">
        <f>SUM(INDEX('egyeni-ranglista'!$1:$1048576,MATCH($A181,'egyeni-ranglista'!$A:$A,0),DX$279):INDEX('egyeni-ranglista'!$1:$1048576,MATCH($A181,'egyeni-ranglista'!$A:$A,0),DX$280))</f>
        <v>70.067066457799584</v>
      </c>
      <c r="DY181" s="239" t="s">
        <v>236</v>
      </c>
      <c r="DZ181" s="43"/>
      <c r="EA181" s="9"/>
      <c r="EB181" s="43"/>
      <c r="ED181" s="43"/>
      <c r="EE181" s="9"/>
      <c r="EF181" s="43"/>
      <c r="EH181" s="43"/>
      <c r="EJ181" s="43"/>
      <c r="EL181" s="43"/>
      <c r="EM181" s="9"/>
      <c r="EN181" s="43">
        <f>SUM(INDEX('egyeni-ranglista'!$1:$1048576,MATCH($A181,'egyeni-ranglista'!$A:$A,0),EN$279):INDEX('egyeni-ranglista'!$1:$1048576,MATCH($A181,'egyeni-ranglista'!$A:$A,0),EN$280))</f>
        <v>87.865915965752606</v>
      </c>
      <c r="EO181" s="239" t="s">
        <v>576</v>
      </c>
      <c r="EP181" s="43"/>
      <c r="ER181" s="43"/>
      <c r="ET181" s="43"/>
      <c r="EV181" s="43"/>
      <c r="EX181" s="43"/>
      <c r="EZ181" s="43"/>
      <c r="FB181" s="43"/>
      <c r="FD181" s="43"/>
      <c r="FF181" s="43"/>
      <c r="FG181" s="9"/>
      <c r="FH181" s="43"/>
      <c r="FI181" s="9"/>
      <c r="FJ181" s="43"/>
      <c r="FK181" s="9"/>
      <c r="FL181" s="43"/>
      <c r="FM181" s="9"/>
      <c r="FN181" s="43"/>
      <c r="FP181" s="43"/>
      <c r="FQ181" s="9"/>
      <c r="FR181" s="43"/>
      <c r="FS181" s="9"/>
      <c r="FT181" s="43"/>
      <c r="FU181" s="9"/>
      <c r="FV181" s="43"/>
      <c r="FW181" s="9"/>
      <c r="FX181" s="43"/>
      <c r="FY181" s="9"/>
      <c r="FZ181" s="43"/>
      <c r="GA181" s="9"/>
      <c r="GB181" s="43"/>
      <c r="GC181" s="9"/>
      <c r="GD181" s="43"/>
      <c r="GE181" s="9"/>
      <c r="GF181" s="43"/>
      <c r="GG181" s="9"/>
      <c r="GH181" s="43"/>
      <c r="GI181" s="9"/>
      <c r="GJ181" s="43"/>
      <c r="GK181" s="9"/>
      <c r="GL181" s="43"/>
      <c r="GM181" s="9"/>
      <c r="GN181" s="43"/>
      <c r="GO181" s="9"/>
      <c r="GP181" s="43"/>
      <c r="GQ181" s="9"/>
      <c r="GR181" s="43"/>
      <c r="GS181" s="9"/>
      <c r="GT181" s="43"/>
      <c r="GU181" s="9"/>
      <c r="GV181" s="43"/>
      <c r="GW181" s="9"/>
      <c r="GX181" s="43"/>
      <c r="GY181" s="9"/>
      <c r="GZ181" s="43"/>
      <c r="HA181" s="9"/>
      <c r="HB181" s="43"/>
      <c r="HC181" s="9"/>
      <c r="HD181" s="43"/>
      <c r="HE181" s="9"/>
      <c r="HF181" s="43"/>
      <c r="HG181" s="9"/>
      <c r="HH181" s="43"/>
      <c r="HI181" s="9"/>
      <c r="HJ181" s="43"/>
      <c r="HK181" s="9"/>
      <c r="HL181" s="43"/>
      <c r="HM181" s="9"/>
      <c r="HN181" s="43"/>
      <c r="HO181" s="9"/>
      <c r="HP181" s="43"/>
      <c r="HQ181" s="9"/>
      <c r="HR181" s="43"/>
      <c r="HS181" s="9"/>
      <c r="HT181" s="43"/>
      <c r="HU181" s="9"/>
      <c r="HV181" s="43"/>
      <c r="HW181" s="9"/>
      <c r="HX181" s="43"/>
      <c r="HY181" s="9"/>
      <c r="HZ181" s="43"/>
      <c r="IA181" s="9"/>
      <c r="IB181" s="43"/>
      <c r="IC181" s="9"/>
      <c r="ID181" s="43"/>
      <c r="IE181" s="9"/>
      <c r="IF181" s="43"/>
      <c r="IG181" s="9"/>
      <c r="IH181" s="43"/>
      <c r="II181" s="9"/>
      <c r="IJ181" s="43"/>
      <c r="IK181" s="9"/>
      <c r="IL181" s="43"/>
      <c r="IM181" s="9"/>
      <c r="IN181" s="43"/>
      <c r="IO181" s="9"/>
      <c r="IP181" s="43"/>
      <c r="IQ181" s="9"/>
      <c r="IR181" s="43"/>
      <c r="IS181" s="9"/>
      <c r="IT181" s="43"/>
      <c r="IU181" s="9"/>
      <c r="IV181" s="43"/>
      <c r="IW181" s="9"/>
      <c r="IX181" s="43"/>
      <c r="IY181" s="9"/>
      <c r="IZ181" s="43"/>
      <c r="JA181" s="9"/>
      <c r="JB181" s="43"/>
      <c r="JC181" s="9"/>
      <c r="JD181" s="43"/>
      <c r="JE181" s="9"/>
      <c r="JF181" s="43"/>
      <c r="JG181" s="9"/>
      <c r="JH181" s="43"/>
      <c r="JI181" s="9"/>
      <c r="JJ181" s="43"/>
      <c r="JK181" s="9"/>
      <c r="JL181" s="43"/>
      <c r="JM181" s="9"/>
      <c r="JN181" s="43"/>
      <c r="JO181" s="9"/>
      <c r="JP181" s="43"/>
      <c r="JQ181" s="9"/>
      <c r="JR181" s="43"/>
      <c r="JS181" s="9"/>
      <c r="JT181" s="43"/>
      <c r="JU181" s="9"/>
      <c r="JV181" s="43"/>
      <c r="JW181" s="9"/>
      <c r="JX181" s="43"/>
      <c r="JY181" s="9"/>
      <c r="JZ181" s="43"/>
      <c r="KA181" s="9"/>
      <c r="KB181" s="43"/>
      <c r="KC181" s="9"/>
      <c r="KD181" s="43"/>
      <c r="KE181" s="9"/>
      <c r="KF181" s="43"/>
      <c r="KG181" s="9"/>
      <c r="KH181" s="43"/>
      <c r="KI181" s="9"/>
      <c r="KJ181" s="43"/>
      <c r="KK181" s="9"/>
      <c r="KL181" s="43"/>
      <c r="KM181" s="9"/>
      <c r="KN181" s="43"/>
      <c r="KO181" s="9"/>
      <c r="KP181" s="43"/>
      <c r="KQ181" s="9"/>
      <c r="KR181" s="43"/>
      <c r="KS181" s="9"/>
      <c r="KT181" s="43"/>
      <c r="KU181" s="9"/>
      <c r="KV181" s="43"/>
      <c r="KW181" s="9"/>
      <c r="KX181" s="43"/>
      <c r="KY181" s="9"/>
      <c r="KZ181" s="43"/>
      <c r="LA181" s="9"/>
      <c r="LB181" s="43"/>
      <c r="LC181" s="9"/>
      <c r="LD181" s="43"/>
      <c r="LE181" s="9"/>
      <c r="LF181" s="43"/>
      <c r="LG181" s="9"/>
      <c r="LH181" s="43"/>
      <c r="LI181" s="9"/>
      <c r="LJ181" s="43"/>
      <c r="LK181" s="9"/>
      <c r="LL181" s="43"/>
      <c r="LM181" s="9"/>
      <c r="LN181" s="43"/>
      <c r="LO181" s="9"/>
      <c r="LP181" s="43"/>
      <c r="LQ181" s="9"/>
      <c r="LR181" s="43"/>
      <c r="LS181" s="9"/>
      <c r="LT181" s="43"/>
      <c r="LU181" s="9"/>
      <c r="LV181" s="43"/>
      <c r="LW181" s="9"/>
      <c r="LX181" s="43"/>
      <c r="LY181" s="9"/>
      <c r="LZ181" s="43"/>
      <c r="MA181" s="9"/>
      <c r="MB181" s="43"/>
      <c r="MC181" s="9"/>
      <c r="MD181" s="43"/>
      <c r="ME181" s="9"/>
      <c r="MF181" s="43"/>
      <c r="MG181" s="9"/>
      <c r="MH181" s="43"/>
      <c r="MI181" s="9"/>
      <c r="MJ181" s="43"/>
      <c r="MK181" s="9"/>
      <c r="ML181" s="43"/>
      <c r="MM181" s="9"/>
      <c r="MN181" s="43"/>
      <c r="MO181" s="9"/>
      <c r="MP181" s="43"/>
      <c r="MQ181" s="9"/>
      <c r="MR181" s="43"/>
      <c r="MS181" s="9"/>
      <c r="MT181" s="43"/>
      <c r="MU181" s="9"/>
    </row>
    <row r="182" spans="1:359">
      <c r="A182" s="32" t="s">
        <v>158</v>
      </c>
      <c r="F182" s="43" t="s">
        <v>206</v>
      </c>
      <c r="H182" s="43" t="s">
        <v>206</v>
      </c>
      <c r="J182" s="43" t="s">
        <v>206</v>
      </c>
      <c r="L182" s="43"/>
      <c r="M182" s="9"/>
      <c r="N182" s="43" t="s">
        <v>206</v>
      </c>
      <c r="O182" s="9"/>
      <c r="P182" s="43">
        <v>0</v>
      </c>
      <c r="Q182" s="1" t="s">
        <v>1230</v>
      </c>
      <c r="R182" s="43" t="s">
        <v>206</v>
      </c>
      <c r="T182" s="43" t="s">
        <v>206</v>
      </c>
      <c r="V182" s="43"/>
      <c r="W182" s="9"/>
      <c r="X182" s="43"/>
      <c r="Y182" s="9"/>
      <c r="Z182" s="43"/>
      <c r="AA182" s="9"/>
      <c r="AB182" s="43" t="s">
        <v>206</v>
      </c>
      <c r="AD182" s="43" t="s">
        <v>206</v>
      </c>
      <c r="AR182" s="9"/>
      <c r="AS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43"/>
      <c r="DD182" s="43"/>
      <c r="DF182" s="43"/>
      <c r="DH182" s="43"/>
      <c r="DJ182" s="43"/>
      <c r="DL182" s="43"/>
      <c r="DP182" s="9"/>
      <c r="DQ182" s="9"/>
      <c r="EB182" s="43"/>
      <c r="EF182" s="43"/>
      <c r="EG182" s="9"/>
      <c r="EH182" s="43"/>
      <c r="EI182" s="9"/>
      <c r="EJ182" s="43"/>
      <c r="EK182" s="9"/>
      <c r="EP182" s="43"/>
      <c r="EQ182" s="9"/>
      <c r="ER182" s="43"/>
      <c r="ES182" s="106"/>
      <c r="ET182" s="43"/>
      <c r="EV182" s="43"/>
      <c r="EX182" s="43"/>
      <c r="EZ182" s="43"/>
      <c r="FB182" s="43"/>
      <c r="FD182" s="43"/>
      <c r="FE182" s="9"/>
      <c r="FF182" s="9"/>
      <c r="FG182" s="9"/>
      <c r="FH182" s="9"/>
      <c r="FI182" s="9"/>
      <c r="FJ182" s="9"/>
      <c r="FK182" s="9"/>
      <c r="FL182" s="9"/>
      <c r="FM182" s="9"/>
      <c r="FN182" s="43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43"/>
      <c r="HG182" s="9"/>
      <c r="HH182" s="43"/>
      <c r="HI182" s="9"/>
      <c r="HJ182" s="43"/>
      <c r="HK182" s="9"/>
      <c r="HL182" s="43"/>
      <c r="HM182" s="9"/>
      <c r="HN182" s="43"/>
      <c r="HO182" s="9"/>
      <c r="HP182" s="43"/>
      <c r="HQ182" s="9"/>
      <c r="HR182" s="43"/>
      <c r="HS182" s="9"/>
      <c r="HT182" s="43"/>
      <c r="HU182" s="9"/>
      <c r="HV182" s="43"/>
      <c r="HW182" s="9"/>
      <c r="HX182" s="43"/>
      <c r="HY182" s="9"/>
      <c r="HZ182" s="43"/>
      <c r="IA182" s="9"/>
      <c r="IB182" s="43"/>
      <c r="IC182" s="9"/>
      <c r="ID182" s="43"/>
      <c r="IE182" s="9"/>
      <c r="IF182" s="43"/>
      <c r="IG182" s="9"/>
      <c r="IH182" s="43"/>
      <c r="II182" s="9"/>
      <c r="IJ182" s="43"/>
      <c r="IK182" s="9"/>
      <c r="IL182" s="43"/>
      <c r="IM182" s="9"/>
      <c r="IN182" s="43"/>
      <c r="IO182" s="9"/>
      <c r="IP182" s="43"/>
      <c r="IQ182" s="9"/>
      <c r="IR182" s="43"/>
      <c r="IS182" s="9"/>
      <c r="IT182" s="43"/>
      <c r="IU182" s="9"/>
      <c r="IV182" s="43"/>
      <c r="IW182" s="9"/>
      <c r="IX182" s="43"/>
      <c r="IY182" s="9"/>
      <c r="IZ182" s="43"/>
      <c r="JA182" s="9"/>
      <c r="JB182" s="43"/>
      <c r="JC182" s="9"/>
      <c r="JD182" s="43"/>
      <c r="JE182" s="9"/>
      <c r="JF182" s="43"/>
      <c r="JG182" s="9"/>
      <c r="JH182" s="43"/>
      <c r="JI182" s="9"/>
      <c r="JJ182" s="43"/>
      <c r="JK182" s="9"/>
      <c r="JL182" s="43"/>
      <c r="JM182" s="9"/>
      <c r="JN182" s="43"/>
      <c r="JO182" s="9"/>
      <c r="JP182" s="43"/>
      <c r="JQ182" s="9"/>
      <c r="JR182" s="43"/>
      <c r="JS182" s="9"/>
      <c r="JT182" s="43"/>
      <c r="JU182" s="9"/>
      <c r="JV182" s="43"/>
      <c r="JW182" s="9"/>
      <c r="JX182" s="43"/>
      <c r="JY182" s="9"/>
      <c r="JZ182" s="43"/>
      <c r="KA182" s="9"/>
      <c r="KB182" s="43"/>
      <c r="KC182" s="9"/>
      <c r="KD182" s="43"/>
      <c r="KE182" s="9"/>
      <c r="KF182" s="43"/>
      <c r="KG182" s="9"/>
      <c r="KH182" s="43"/>
      <c r="KI182" s="9"/>
      <c r="KJ182" s="43"/>
      <c r="KK182" s="9"/>
      <c r="KL182" s="43"/>
      <c r="KM182" s="9"/>
      <c r="KN182" s="43"/>
      <c r="KO182" s="9"/>
      <c r="KP182" s="43"/>
      <c r="KQ182" s="9"/>
      <c r="KR182" s="43"/>
      <c r="KS182" s="9"/>
      <c r="KT182" s="43"/>
      <c r="KU182" s="9"/>
      <c r="KV182" s="43"/>
      <c r="KW182" s="9"/>
      <c r="KX182" s="43"/>
      <c r="KY182" s="9"/>
      <c r="KZ182" s="43"/>
      <c r="LA182" s="9"/>
      <c r="LB182" s="43"/>
      <c r="LC182" s="9"/>
      <c r="LD182" s="43"/>
      <c r="LE182" s="9"/>
      <c r="LF182" s="43"/>
      <c r="LG182" s="9"/>
      <c r="LH182" s="43"/>
      <c r="LI182" s="9"/>
      <c r="LJ182" s="43"/>
      <c r="LK182" s="9"/>
      <c r="LL182" s="43"/>
      <c r="LM182" s="9"/>
      <c r="LN182" s="43"/>
      <c r="LO182" s="9"/>
      <c r="LP182" s="43"/>
      <c r="LQ182" s="9"/>
      <c r="LR182" s="43"/>
      <c r="LS182" s="9"/>
      <c r="LT182" s="43"/>
      <c r="LU182" s="9"/>
      <c r="LV182" s="43"/>
      <c r="LW182" s="9"/>
      <c r="LX182" s="43"/>
      <c r="LY182" s="9"/>
      <c r="LZ182" s="43"/>
      <c r="MA182" s="9"/>
      <c r="MB182" s="43"/>
      <c r="MC182" s="9"/>
      <c r="MD182" s="43"/>
      <c r="ME182" s="9"/>
      <c r="MF182" s="43"/>
      <c r="MG182" s="9"/>
      <c r="MH182" s="43"/>
      <c r="MI182" s="9"/>
      <c r="MJ182" s="43"/>
      <c r="MK182" s="9"/>
      <c r="ML182" s="43"/>
      <c r="MM182" s="9"/>
      <c r="MN182" s="43"/>
      <c r="MO182" s="9"/>
      <c r="MP182" s="43"/>
      <c r="MQ182" s="9"/>
      <c r="MR182" s="43"/>
      <c r="MS182" s="9"/>
      <c r="MT182" s="43"/>
      <c r="MU182" s="9"/>
    </row>
    <row r="183" spans="1:359">
      <c r="A183" s="1" t="s">
        <v>48</v>
      </c>
      <c r="C183" s="9"/>
      <c r="D183" s="43">
        <v>13.5</v>
      </c>
      <c r="E183" s="13" t="s">
        <v>19</v>
      </c>
      <c r="F183" s="43">
        <v>16.633576981016329</v>
      </c>
      <c r="G183" s="13" t="s">
        <v>19</v>
      </c>
      <c r="H183" s="43" t="s">
        <v>206</v>
      </c>
      <c r="J183" s="43">
        <v>39.454980394810732</v>
      </c>
      <c r="K183" s="13" t="s">
        <v>19</v>
      </c>
      <c r="L183" s="43"/>
      <c r="M183" s="9"/>
      <c r="N183" s="43" t="s">
        <v>206</v>
      </c>
      <c r="P183" s="43" t="s">
        <v>206</v>
      </c>
      <c r="R183" s="43" t="s">
        <v>206</v>
      </c>
      <c r="T183" s="43">
        <v>39.454980394810732</v>
      </c>
      <c r="U183" s="13" t="s">
        <v>19</v>
      </c>
      <c r="V183" s="43"/>
      <c r="W183" s="9"/>
      <c r="X183" s="43"/>
      <c r="Y183" s="9"/>
      <c r="Z183" s="43"/>
      <c r="AA183" s="9"/>
      <c r="AB183" s="43">
        <v>47.922493338778146</v>
      </c>
      <c r="AC183" s="1" t="s">
        <v>33</v>
      </c>
      <c r="AD183" s="43" t="s">
        <v>206</v>
      </c>
      <c r="AP183" s="43">
        <f>SUM(INDEX('egyeni-ranglista'!$1:$1048576,MATCH($A183,'egyeni-ranglista'!$A:$A,0),AP$279):INDEX('egyeni-ranglista'!$1:$1048576,MATCH($A183,'egyeni-ranglista'!$A:$A,0),AP$280))</f>
        <v>37.892953153452822</v>
      </c>
      <c r="AQ183" s="13" t="s">
        <v>19</v>
      </c>
      <c r="AR183" s="43"/>
      <c r="AS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43"/>
      <c r="DD183" s="43"/>
      <c r="DF183" s="43"/>
      <c r="DH183" s="43"/>
      <c r="DJ183" s="43"/>
      <c r="DL183" s="43"/>
      <c r="DP183" s="9"/>
      <c r="DQ183" s="9"/>
      <c r="EB183" s="43"/>
      <c r="EF183" s="43"/>
      <c r="EH183" s="43"/>
      <c r="EJ183" s="43"/>
      <c r="EP183" s="43"/>
      <c r="ER183" s="43"/>
      <c r="ET183" s="43"/>
      <c r="EV183" s="43"/>
      <c r="EX183" s="43"/>
      <c r="EZ183" s="43"/>
      <c r="FB183" s="43"/>
      <c r="FD183" s="43"/>
      <c r="FF183" s="9"/>
      <c r="FG183" s="9"/>
      <c r="FH183" s="9"/>
      <c r="FI183" s="9"/>
      <c r="FJ183" s="9"/>
      <c r="FK183" s="9"/>
      <c r="FL183" s="9"/>
      <c r="FM183" s="9"/>
      <c r="FN183" s="43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43"/>
      <c r="HG183" s="9"/>
      <c r="HH183" s="43"/>
      <c r="HI183" s="9"/>
      <c r="HJ183" s="43"/>
      <c r="HK183" s="9"/>
      <c r="HL183" s="43"/>
      <c r="HM183" s="9"/>
      <c r="HN183" s="43"/>
      <c r="HO183" s="9"/>
      <c r="HP183" s="43"/>
      <c r="HQ183" s="9"/>
      <c r="HR183" s="43"/>
      <c r="HS183" s="9"/>
      <c r="HT183" s="43"/>
      <c r="HU183" s="9"/>
      <c r="HV183" s="43"/>
      <c r="HW183" s="9"/>
      <c r="HX183" s="43"/>
      <c r="HY183" s="9"/>
      <c r="HZ183" s="43"/>
      <c r="IA183" s="9"/>
      <c r="IB183" s="43"/>
      <c r="IC183" s="9"/>
      <c r="ID183" s="43"/>
      <c r="IE183" s="9"/>
      <c r="IF183" s="43"/>
      <c r="IG183" s="9"/>
      <c r="IH183" s="43"/>
      <c r="II183" s="9"/>
      <c r="IJ183" s="43"/>
      <c r="IK183" s="9"/>
      <c r="IL183" s="43"/>
      <c r="IM183" s="9"/>
      <c r="IN183" s="43"/>
      <c r="IO183" s="9"/>
      <c r="IP183" s="43"/>
      <c r="IQ183" s="9"/>
      <c r="IR183" s="43"/>
      <c r="IS183" s="9"/>
      <c r="IT183" s="43"/>
      <c r="IU183" s="9"/>
      <c r="IV183" s="43"/>
      <c r="IW183" s="9"/>
      <c r="IX183" s="43"/>
      <c r="IY183" s="9"/>
      <c r="IZ183" s="43"/>
      <c r="JA183" s="9"/>
      <c r="JB183" s="43"/>
      <c r="JC183" s="9"/>
      <c r="JD183" s="43"/>
      <c r="JE183" s="9"/>
      <c r="JF183" s="43"/>
      <c r="JG183" s="9"/>
      <c r="JH183" s="43"/>
      <c r="JI183" s="9"/>
      <c r="JJ183" s="43"/>
      <c r="JK183" s="9"/>
      <c r="JL183" s="43"/>
      <c r="JM183" s="9"/>
      <c r="JN183" s="43"/>
      <c r="JO183" s="9"/>
      <c r="JP183" s="43"/>
      <c r="JQ183" s="9"/>
      <c r="JR183" s="43"/>
      <c r="JS183" s="9"/>
      <c r="JT183" s="43"/>
      <c r="JU183" s="9"/>
      <c r="JV183" s="43"/>
      <c r="JW183" s="9"/>
      <c r="JX183" s="43"/>
      <c r="JY183" s="9"/>
      <c r="JZ183" s="43"/>
      <c r="KA183" s="9"/>
      <c r="KB183" s="43"/>
      <c r="KC183" s="9"/>
      <c r="KD183" s="43"/>
      <c r="KE183" s="9"/>
      <c r="KF183" s="43"/>
      <c r="KG183" s="9"/>
      <c r="KH183" s="43"/>
      <c r="KI183" s="9"/>
      <c r="KJ183" s="43"/>
      <c r="KK183" s="9"/>
      <c r="KL183" s="43"/>
      <c r="KM183" s="9"/>
      <c r="KN183" s="43"/>
      <c r="KO183" s="9"/>
      <c r="KP183" s="43"/>
      <c r="KQ183" s="9"/>
      <c r="KR183" s="43"/>
      <c r="KS183" s="9"/>
      <c r="KT183" s="43"/>
      <c r="KU183" s="9"/>
      <c r="KV183" s="43"/>
      <c r="KW183" s="9"/>
      <c r="KX183" s="43"/>
      <c r="KY183" s="9"/>
      <c r="KZ183" s="43"/>
      <c r="LA183" s="9"/>
      <c r="LB183" s="43"/>
      <c r="LC183" s="9"/>
      <c r="LD183" s="43"/>
      <c r="LE183" s="9"/>
      <c r="LF183" s="43"/>
      <c r="LG183" s="9"/>
      <c r="LH183" s="43"/>
      <c r="LI183" s="9"/>
      <c r="LJ183" s="43"/>
      <c r="LK183" s="9"/>
      <c r="LL183" s="43"/>
      <c r="LM183" s="9"/>
      <c r="LN183" s="43"/>
      <c r="LO183" s="9"/>
      <c r="LP183" s="43"/>
      <c r="LQ183" s="9"/>
      <c r="LR183" s="43"/>
      <c r="LS183" s="9"/>
      <c r="LT183" s="43"/>
      <c r="LU183" s="9"/>
      <c r="LV183" s="43"/>
      <c r="LW183" s="9"/>
      <c r="LX183" s="43"/>
      <c r="LY183" s="9"/>
      <c r="LZ183" s="43"/>
      <c r="MA183" s="9"/>
      <c r="MB183" s="43"/>
      <c r="MC183" s="9"/>
      <c r="MD183" s="43"/>
      <c r="ME183" s="9"/>
      <c r="MF183" s="43"/>
      <c r="MG183" s="9"/>
      <c r="MH183" s="43"/>
      <c r="MI183" s="9"/>
      <c r="MJ183" s="43"/>
      <c r="MK183" s="9"/>
      <c r="ML183" s="43"/>
      <c r="MM183" s="9"/>
      <c r="MN183" s="43"/>
      <c r="MO183" s="9"/>
      <c r="MP183" s="43"/>
      <c r="MQ183" s="9"/>
      <c r="MR183" s="43"/>
      <c r="MS183" s="9"/>
      <c r="MT183" s="43"/>
      <c r="MU183" s="9"/>
    </row>
    <row r="184" spans="1:359">
      <c r="A184" s="1" t="s">
        <v>130</v>
      </c>
      <c r="B184" s="43">
        <v>8.3000000000000007</v>
      </c>
      <c r="C184" s="109" t="s">
        <v>195</v>
      </c>
      <c r="D184" s="43">
        <v>8.3000000000000007</v>
      </c>
      <c r="E184" s="9" t="s">
        <v>97</v>
      </c>
      <c r="F184" s="43">
        <v>8.3000000000000007</v>
      </c>
      <c r="G184" s="109" t="s">
        <v>195</v>
      </c>
      <c r="H184" s="43" t="s">
        <v>206</v>
      </c>
      <c r="J184" s="43">
        <v>12.737495108237802</v>
      </c>
      <c r="K184" s="9" t="s">
        <v>97</v>
      </c>
      <c r="L184" s="43">
        <v>14.980251305755349</v>
      </c>
      <c r="M184" s="109" t="s">
        <v>195</v>
      </c>
      <c r="N184" s="43" t="s">
        <v>206</v>
      </c>
      <c r="P184" s="43" t="s">
        <v>206</v>
      </c>
      <c r="R184" s="43" t="s">
        <v>206</v>
      </c>
      <c r="T184" s="43">
        <v>18.359708899685156</v>
      </c>
      <c r="U184" s="9" t="s">
        <v>97</v>
      </c>
      <c r="V184" s="43"/>
      <c r="W184" s="9"/>
      <c r="X184" s="43"/>
      <c r="Y184" s="9"/>
      <c r="Z184" s="43"/>
      <c r="AA184" s="9"/>
      <c r="AB184" s="43" t="s">
        <v>206</v>
      </c>
      <c r="AD184" s="43" t="s">
        <v>206</v>
      </c>
      <c r="AF184" s="43"/>
      <c r="AH184" s="43"/>
      <c r="AJ184" s="43">
        <v>43.762247731587394</v>
      </c>
      <c r="AK184" s="1" t="s">
        <v>325</v>
      </c>
      <c r="AL184" s="43"/>
      <c r="AN184" s="43"/>
      <c r="AP184" s="43">
        <f>SUM(INDEX('egyeni-ranglista'!$1:$1048576,MATCH($A184,'egyeni-ranglista'!$A:$A,0),AP$279):INDEX('egyeni-ranglista'!$1:$1048576,MATCH($A184,'egyeni-ranglista'!$A:$A,0),AP$280))</f>
        <v>43.662807920837786</v>
      </c>
      <c r="AQ184" s="1" t="s">
        <v>538</v>
      </c>
      <c r="AR184" s="43"/>
      <c r="AS184" s="9"/>
      <c r="AX184" s="43">
        <f>SUM(INDEX('egyeni-ranglista'!$1:$1048576,MATCH($A184,'egyeni-ranglista'!$A:$A,0),AX$279):INDEX('egyeni-ranglista'!$1:$1048576,MATCH($A184,'egyeni-ranglista'!$A:$A,0),AX$280))</f>
        <v>43.662807920837786</v>
      </c>
      <c r="AY184" s="9" t="s">
        <v>611</v>
      </c>
      <c r="BD184" s="43">
        <f>SUM(INDEX('egyeni-ranglista'!$1:$1048576,MATCH($A184,'egyeni-ranglista'!$A:$A,0),BD$279):INDEX('egyeni-ranglista'!$1:$1048576,MATCH($A184,'egyeni-ranglista'!$A:$A,0),BD$280))</f>
        <v>46.896768087230562</v>
      </c>
      <c r="BE184" s="1" t="s">
        <v>631</v>
      </c>
      <c r="BF184" s="43"/>
      <c r="BG184" s="9"/>
      <c r="BH184" s="43">
        <f>SUM(INDEX('egyeni-ranglista'!$1:$1048576,MATCH($A184,'egyeni-ranglista'!$A:$A,0),BH$279):INDEX('egyeni-ranglista'!$1:$1048576,MATCH($A184,'egyeni-ranglista'!$A:$A,0),BH$280))</f>
        <v>46.896768087230562</v>
      </c>
      <c r="BI184" s="7" t="s">
        <v>97</v>
      </c>
      <c r="BJ184" s="43"/>
      <c r="BK184" s="9"/>
      <c r="BL184" s="43"/>
      <c r="BM184" s="9"/>
      <c r="BN184" s="43">
        <f>SUM(INDEX('egyeni-ranglista'!$1:$1048576,MATCH($A184,'egyeni-ranglista'!$A:$A,0),BN$279):INDEX('egyeni-ranglista'!$1:$1048576,MATCH($A184,'egyeni-ranglista'!$A:$A,0),BN$280))</f>
        <v>42.459272978992757</v>
      </c>
      <c r="BO184" s="7" t="s">
        <v>97</v>
      </c>
      <c r="BP184" s="43"/>
      <c r="BQ184" s="9"/>
      <c r="BR184" s="43"/>
      <c r="BS184" s="9"/>
      <c r="BT184" s="43"/>
      <c r="BU184" s="9"/>
      <c r="BV184" s="43"/>
      <c r="BW184" s="9"/>
      <c r="BX184" s="43">
        <f>SUM(INDEX('egyeni-ranglista'!$1:$1048576,MATCH($A184,'egyeni-ranglista'!$A:$A,0),BX$279):INDEX('egyeni-ranglista'!$1:$1048576,MATCH($A184,'egyeni-ranglista'!$A:$A,0),BX$280))</f>
        <v>36.837059187545407</v>
      </c>
      <c r="BY184" s="7" t="s">
        <v>97</v>
      </c>
      <c r="BZ184" s="43"/>
      <c r="CA184" s="9"/>
      <c r="CB184" s="43"/>
      <c r="CC184" s="9"/>
      <c r="CD184" s="43"/>
      <c r="CE184" s="9"/>
      <c r="CF184" s="43">
        <f>SUM(INDEX('egyeni-ranglista'!$1:$1048576,MATCH($A184,'egyeni-ranglista'!$A:$A,0),CF$279):INDEX('egyeni-ranglista'!$1:$1048576,MATCH($A184,'egyeni-ranglista'!$A:$A,0),CF$280))</f>
        <v>12.735138360907357</v>
      </c>
      <c r="CG184" s="7" t="s">
        <v>97</v>
      </c>
      <c r="CH184" s="43"/>
      <c r="CI184" s="9"/>
      <c r="CJ184" s="43"/>
      <c r="CK184" s="9"/>
      <c r="CL184" s="43"/>
      <c r="CM184" s="9"/>
      <c r="CN184" s="43"/>
      <c r="CO184" s="9"/>
      <c r="CP184" s="43"/>
      <c r="CQ184" s="9"/>
      <c r="CR184" s="43"/>
      <c r="CS184" s="9"/>
      <c r="CT184" s="43"/>
      <c r="CU184" s="9"/>
      <c r="CV184" s="43"/>
      <c r="CW184" s="9"/>
      <c r="CX184" s="43"/>
      <c r="CY184" s="9"/>
      <c r="CZ184" s="43">
        <f>SUM(INDEX('egyeni-ranglista'!$1:$1048576,MATCH($A184,'egyeni-ranglista'!$A:$A,0),CZ$279):INDEX('egyeni-ranglista'!$1:$1048576,MATCH($A184,'egyeni-ranglista'!$A:$A,0),CZ$280))</f>
        <v>23.213592761186469</v>
      </c>
      <c r="DA184" s="7" t="s">
        <v>97</v>
      </c>
      <c r="DB184" s="43"/>
      <c r="DD184" s="43"/>
      <c r="DF184" s="43"/>
      <c r="DH184" s="43"/>
      <c r="DJ184" s="43"/>
      <c r="DL184" s="43"/>
      <c r="DN184" s="43"/>
      <c r="DP184" s="43"/>
      <c r="DQ184" s="9"/>
      <c r="DT184" s="43">
        <f>SUM(INDEX('egyeni-ranglista'!$1:$1048576,MATCH($A184,'egyeni-ranglista'!$A:$A,0),DT$279):INDEX('egyeni-ranglista'!$1:$1048576,MATCH($A184,'egyeni-ranglista'!$A:$A,0),DT$280))</f>
        <v>11.779072405543301</v>
      </c>
      <c r="DU184" s="226" t="s">
        <v>1232</v>
      </c>
      <c r="DV184" s="43"/>
      <c r="DX184" s="43"/>
      <c r="DZ184" s="43"/>
      <c r="EA184" s="9"/>
      <c r="EB184" s="43"/>
      <c r="ED184" s="43"/>
      <c r="EE184" s="9"/>
      <c r="EL184" s="43"/>
      <c r="EM184" s="9"/>
      <c r="EN184" s="43"/>
      <c r="EO184" s="243"/>
      <c r="ER184" s="43">
        <f>SUM(INDEX('egyeni-ranglista'!$1:$1048576,MATCH($A184,'egyeni-ranglista'!$A:$A,0),ER$279):INDEX('egyeni-ranglista'!$1:$1048576,MATCH($A184,'egyeni-ranglista'!$A:$A,0),ER$280))</f>
        <v>0</v>
      </c>
      <c r="ES184" s="276" t="s">
        <v>1333</v>
      </c>
      <c r="ET184" s="43"/>
      <c r="EV184" s="43"/>
      <c r="EX184" s="43"/>
      <c r="EZ184" s="43"/>
      <c r="FB184" s="43"/>
      <c r="FF184" s="43"/>
      <c r="FG184" s="9"/>
      <c r="FH184" s="43"/>
      <c r="FI184" s="9"/>
      <c r="FJ184" s="43"/>
      <c r="FK184" s="9"/>
      <c r="FL184" s="43"/>
      <c r="FM184" s="9"/>
      <c r="FP184" s="43"/>
      <c r="FQ184" s="9"/>
      <c r="FR184" s="43"/>
      <c r="FS184" s="9"/>
      <c r="FT184" s="43"/>
      <c r="FU184" s="9"/>
      <c r="FV184" s="43">
        <f>SUM(INDEX('egyeni-ranglista'!$1:$1048576,MATCH($A184,'egyeni-ranglista'!$A:$A,0),FV$279):INDEX('egyeni-ranglista'!$1:$1048576,MATCH($A184,'egyeni-ranglista'!$A:$A,0),FV$280))</f>
        <v>0.47155908277758868</v>
      </c>
      <c r="FW184" s="9" t="s">
        <v>43</v>
      </c>
      <c r="FX184" s="43"/>
      <c r="FY184" s="9"/>
      <c r="FZ184" s="43"/>
      <c r="GA184" s="9"/>
      <c r="GB184" s="43">
        <f>SUM(INDEX('egyeni-ranglista'!$1:$1048576,MATCH($A184,'egyeni-ranglista'!$A:$A,0),GB$279):INDEX('egyeni-ranglista'!$1:$1048576,MATCH($A184,'egyeni-ranglista'!$A:$A,0),GB$280))</f>
        <v>5.3129329453154766</v>
      </c>
      <c r="GC184" s="9" t="s">
        <v>1333</v>
      </c>
      <c r="GD184" s="43"/>
      <c r="GE184" s="9"/>
      <c r="GF184" s="43"/>
      <c r="GG184" s="9"/>
      <c r="GH184" s="43"/>
      <c r="GI184" s="9"/>
      <c r="GJ184" s="43"/>
      <c r="GK184" s="9"/>
      <c r="GL184" s="43"/>
      <c r="GM184" s="9"/>
      <c r="GN184" s="43"/>
      <c r="GO184" s="9"/>
      <c r="GP184" s="43"/>
      <c r="GQ184" s="9"/>
      <c r="GR184" s="43"/>
      <c r="GS184" s="9"/>
      <c r="GT184" s="43"/>
      <c r="GU184" s="9"/>
      <c r="GV184" s="43"/>
      <c r="GW184" s="9"/>
      <c r="GX184" s="43"/>
      <c r="GY184" s="9"/>
      <c r="GZ184" s="43"/>
      <c r="HA184" s="9"/>
      <c r="HB184" s="43"/>
      <c r="HC184" s="9"/>
      <c r="HD184" s="43"/>
      <c r="HE184" s="9"/>
      <c r="HF184" s="43">
        <f>SUM(INDEX('egyeni-ranglista'!$1:$1048576,MATCH($A184,'egyeni-ranglista'!$A:$A,0),HF$279):INDEX('egyeni-ranglista'!$1:$1048576,MATCH($A184,'egyeni-ranglista'!$A:$A,0),HF$280))</f>
        <v>6.2395239033447716</v>
      </c>
      <c r="HG184" s="9" t="s">
        <v>1333</v>
      </c>
      <c r="HH184" s="43"/>
      <c r="HI184" s="9"/>
      <c r="HJ184" s="43"/>
      <c r="HK184" s="9"/>
      <c r="HL184" s="43"/>
      <c r="HM184" s="9"/>
      <c r="HN184" s="43"/>
      <c r="HO184" s="9"/>
      <c r="HP184" s="43"/>
      <c r="HQ184" s="9"/>
      <c r="HR184" s="43"/>
      <c r="HS184" s="9"/>
      <c r="HT184" s="43">
        <f>SUM(INDEX('egyeni-ranglista'!$1:$1048576,MATCH($A184,'egyeni-ranglista'!$A:$A,0),HT$279):INDEX('egyeni-ranglista'!$1:$1048576,MATCH($A184,'egyeni-ranglista'!$A:$A,0),HT$280))</f>
        <v>13.394738798610017</v>
      </c>
      <c r="HU184" s="9" t="s">
        <v>130</v>
      </c>
      <c r="HV184" s="43"/>
      <c r="HW184" s="9"/>
      <c r="HX184" s="43"/>
      <c r="HY184" s="9"/>
      <c r="HZ184" s="43"/>
      <c r="IA184" s="9"/>
      <c r="IB184" s="43"/>
      <c r="IC184" s="9"/>
      <c r="ID184" s="43"/>
      <c r="IE184" s="9"/>
      <c r="IF184" s="43"/>
      <c r="IG184" s="9"/>
      <c r="IH184" s="43"/>
      <c r="II184" s="9"/>
      <c r="IJ184" s="43"/>
      <c r="IK184" s="9"/>
      <c r="IL184" s="43"/>
      <c r="IM184" s="9"/>
      <c r="IN184" s="43"/>
      <c r="IO184" s="9"/>
      <c r="IP184" s="43"/>
      <c r="IQ184" s="9"/>
      <c r="IR184" s="43"/>
      <c r="IS184" s="9"/>
      <c r="IT184" s="43"/>
      <c r="IU184" s="9"/>
      <c r="IV184" s="43"/>
      <c r="IW184" s="9"/>
      <c r="IX184" s="43"/>
      <c r="IY184" s="9"/>
      <c r="IZ184" s="43"/>
      <c r="JA184" s="9"/>
      <c r="JB184" s="43">
        <f>SUM(INDEX('egyeni-ranglista'!$1:$1048576,MATCH($A184,'egyeni-ranglista'!$A:$A,0),JB$279):INDEX('egyeni-ranglista'!$1:$1048576,MATCH($A184,'egyeni-ranglista'!$A:$A,0),JB$280))</f>
        <v>8.5533649360721284</v>
      </c>
      <c r="JC184" s="9" t="s">
        <v>1333</v>
      </c>
      <c r="JD184" s="43"/>
      <c r="JE184" s="9"/>
      <c r="JF184" s="43"/>
      <c r="JG184" s="9"/>
      <c r="JH184" s="43"/>
      <c r="JI184" s="9"/>
      <c r="JJ184" s="43"/>
      <c r="JK184" s="9"/>
      <c r="JL184" s="43"/>
      <c r="JM184" s="9"/>
      <c r="JN184" s="43"/>
      <c r="JO184" s="9"/>
      <c r="JP184" s="43"/>
      <c r="JQ184" s="9"/>
      <c r="JR184" s="43"/>
      <c r="JS184" s="9"/>
      <c r="JT184" s="43"/>
      <c r="JU184" s="9"/>
      <c r="JV184" s="43"/>
      <c r="JW184" s="9"/>
      <c r="JX184" s="43"/>
      <c r="JY184" s="9"/>
      <c r="JZ184" s="43"/>
      <c r="KA184" s="9"/>
      <c r="KB184" s="43"/>
      <c r="KC184" s="9"/>
      <c r="KD184" s="43"/>
      <c r="KE184" s="9"/>
      <c r="KF184" s="43"/>
      <c r="KG184" s="9"/>
      <c r="KH184" s="43"/>
      <c r="KI184" s="9"/>
      <c r="KJ184" s="43"/>
      <c r="KK184" s="9"/>
      <c r="KL184" s="43">
        <f>SUM(INDEX('egyeni-ranglista'!$1:$1048576,MATCH($A184,'egyeni-ranglista'!$A:$A,0),KL$279):INDEX('egyeni-ranglista'!$1:$1048576,MATCH($A184,'egyeni-ranglista'!$A:$A,0),KL$280))</f>
        <v>7.155214895265245</v>
      </c>
      <c r="KM184" s="9" t="s">
        <v>1333</v>
      </c>
      <c r="KN184" s="43"/>
      <c r="KO184" s="9"/>
      <c r="KP184" s="43"/>
      <c r="KQ184" s="9"/>
      <c r="KR184" s="43"/>
      <c r="KS184" s="9"/>
      <c r="KT184" s="43"/>
      <c r="KU184" s="9"/>
      <c r="KV184" s="43"/>
      <c r="KW184" s="9"/>
      <c r="KX184" s="43"/>
      <c r="KY184" s="9"/>
      <c r="KZ184" s="43"/>
      <c r="LA184" s="9"/>
      <c r="LB184" s="43"/>
      <c r="LC184" s="9"/>
      <c r="LD184" s="43"/>
      <c r="LE184" s="9"/>
      <c r="LF184" s="43"/>
      <c r="LG184" s="9"/>
      <c r="LH184" s="43"/>
      <c r="LI184" s="9"/>
      <c r="LJ184" s="43"/>
      <c r="LK184" s="9"/>
      <c r="LL184" s="43"/>
      <c r="LM184" s="9"/>
      <c r="LN184" s="43"/>
      <c r="LO184" s="9"/>
      <c r="LP184" s="43"/>
      <c r="LQ184" s="9"/>
      <c r="LR184" s="43">
        <f>SUM(INDEX('egyeni-ranglista'!$1:$1048576,MATCH($A184,'egyeni-ranglista'!$A:$A,0),LR$279):INDEX('egyeni-ranglista'!$1:$1048576,MATCH($A184,'egyeni-ranglista'!$A:$A,0),LR$280))</f>
        <v>9.4175376857010775</v>
      </c>
      <c r="LS184" s="9" t="s">
        <v>1333</v>
      </c>
      <c r="LT184" s="43"/>
      <c r="LU184" s="9"/>
      <c r="LV184" s="43"/>
      <c r="LW184" s="9"/>
      <c r="LX184" s="43"/>
      <c r="LY184" s="9"/>
      <c r="LZ184" s="43"/>
      <c r="MA184" s="9"/>
      <c r="MB184" s="43">
        <f>SUM(INDEX('egyeni-ranglista'!$1:$1048576,MATCH($A184,'egyeni-ranglista'!$A:$A,0),MB$279):INDEX('egyeni-ranglista'!$1:$1048576,MATCH($A184,'egyeni-ranglista'!$A:$A,0),MB$280))</f>
        <v>12.652984507143051</v>
      </c>
      <c r="MC184" s="9" t="s">
        <v>1333</v>
      </c>
      <c r="MD184" s="43"/>
      <c r="ME184" s="9"/>
      <c r="MF184" s="43"/>
      <c r="MG184" s="9"/>
      <c r="MH184" s="43"/>
      <c r="MI184" s="9"/>
      <c r="MJ184" s="43"/>
      <c r="MK184" s="9"/>
      <c r="ML184" s="43"/>
      <c r="MM184" s="9"/>
      <c r="MN184" s="43"/>
      <c r="MO184" s="9"/>
      <c r="MP184" s="43"/>
      <c r="MQ184" s="9"/>
      <c r="MR184" s="43"/>
      <c r="MS184" s="9"/>
      <c r="MT184" s="43"/>
      <c r="MU184" s="9"/>
    </row>
    <row r="185" spans="1:359">
      <c r="A185" s="1" t="s">
        <v>186</v>
      </c>
      <c r="C185" s="9"/>
      <c r="D185" s="43">
        <v>0</v>
      </c>
      <c r="E185" s="50" t="s">
        <v>20</v>
      </c>
      <c r="F185" s="43" t="s">
        <v>206</v>
      </c>
      <c r="H185" s="43" t="s">
        <v>206</v>
      </c>
      <c r="J185" s="43" t="s">
        <v>206</v>
      </c>
      <c r="L185" s="43">
        <v>1.3429615632927128</v>
      </c>
      <c r="M185" s="50" t="s">
        <v>20</v>
      </c>
      <c r="N185" s="43">
        <v>2.7510688940967993</v>
      </c>
      <c r="O185" s="50" t="s">
        <v>20</v>
      </c>
      <c r="P185" s="43">
        <v>8.0300763758296974</v>
      </c>
      <c r="Q185" s="50" t="s">
        <v>20</v>
      </c>
      <c r="R185" s="43" t="s">
        <v>206</v>
      </c>
      <c r="T185" s="43" t="s">
        <v>206</v>
      </c>
      <c r="V185" s="43"/>
      <c r="W185" s="9"/>
      <c r="X185" s="43"/>
      <c r="Y185" s="9"/>
      <c r="Z185" s="43"/>
      <c r="AA185" s="9"/>
      <c r="AB185" s="43">
        <v>12.121770042238428</v>
      </c>
      <c r="AC185" s="92" t="s">
        <v>36</v>
      </c>
      <c r="AD185" s="43">
        <v>12.815862005173361</v>
      </c>
      <c r="AE185" s="92" t="s">
        <v>36</v>
      </c>
      <c r="AJ185" s="43">
        <v>15.29939766785877</v>
      </c>
      <c r="AK185" s="50" t="s">
        <v>20</v>
      </c>
      <c r="AL185" s="43"/>
      <c r="AN185" s="43"/>
      <c r="AP185" s="43">
        <f>SUM(INDEX('egyeni-ranglista'!$1:$1048576,MATCH($A185,'egyeni-ranglista'!$A:$A,0),AP$279):INDEX('egyeni-ranglista'!$1:$1048576,MATCH($A185,'egyeni-ranglista'!$A:$A,0),AP$280))</f>
        <v>19.026925026608946</v>
      </c>
      <c r="AQ185" s="50" t="s">
        <v>20</v>
      </c>
      <c r="AR185" s="43"/>
      <c r="AS185" s="9"/>
      <c r="BD185" s="43">
        <f>SUM(INDEX('egyeni-ranglista'!$1:$1048576,MATCH($A185,'egyeni-ranglista'!$A:$A,0),BD$279):INDEX('egyeni-ranglista'!$1:$1048576,MATCH($A185,'egyeni-ranglista'!$A:$A,0),BD$280))</f>
        <v>19.026925026608946</v>
      </c>
      <c r="BE185" s="1" t="s">
        <v>632</v>
      </c>
      <c r="BF185" s="43"/>
      <c r="BG185" s="9"/>
      <c r="BH185" s="43"/>
      <c r="BI185" s="9"/>
      <c r="BJ185" s="43"/>
      <c r="BK185" s="9"/>
      <c r="BL185" s="43"/>
      <c r="BM185" s="9"/>
      <c r="BN185" s="43">
        <f>SUM(INDEX('egyeni-ranglista'!$1:$1048576,MATCH($A185,'egyeni-ranglista'!$A:$A,0),BN$279):INDEX('egyeni-ranglista'!$1:$1048576,MATCH($A185,'egyeni-ranglista'!$A:$A,0),BN$280))</f>
        <v>17.683963463316232</v>
      </c>
      <c r="BO185" s="50" t="s">
        <v>20</v>
      </c>
      <c r="BP185" s="43"/>
      <c r="BQ185" s="9"/>
      <c r="BR185" s="43"/>
      <c r="BS185" s="9"/>
      <c r="BT185" s="43"/>
      <c r="BU185" s="9"/>
      <c r="BV185" s="43"/>
      <c r="BW185" s="9"/>
      <c r="BX185" s="43">
        <f>SUM(INDEX('egyeni-ranglista'!$1:$1048576,MATCH($A185,'egyeni-ranglista'!$A:$A,0),BX$279):INDEX('egyeni-ranglista'!$1:$1048576,MATCH($A185,'egyeni-ranglista'!$A:$A,0),BX$280))</f>
        <v>16.275856132512146</v>
      </c>
      <c r="BY185" s="50" t="s">
        <v>20</v>
      </c>
      <c r="BZ185" s="43"/>
      <c r="CA185" s="9"/>
      <c r="CB185" s="43">
        <f>SUM(INDEX('egyeni-ranglista'!$1:$1048576,MATCH($A185,'egyeni-ranglista'!$A:$A,0),CB$279):INDEX('egyeni-ranglista'!$1:$1048576,MATCH($A185,'egyeni-ranglista'!$A:$A,0),CB$280))</f>
        <v>6.905154984370518</v>
      </c>
      <c r="CC185" s="50" t="s">
        <v>20</v>
      </c>
      <c r="CD185" s="43"/>
      <c r="CE185" s="9"/>
      <c r="CF185" s="43"/>
      <c r="CG185" s="9"/>
      <c r="CH185" s="43"/>
      <c r="CI185" s="9"/>
      <c r="CJ185" s="43"/>
      <c r="CK185" s="9"/>
      <c r="CL185" s="43"/>
      <c r="CM185" s="9"/>
      <c r="CN185" s="43"/>
      <c r="CO185" s="9"/>
      <c r="CP185" s="43"/>
      <c r="CQ185" s="9"/>
      <c r="CR185" s="43"/>
      <c r="CS185" s="9"/>
      <c r="CT185" s="43"/>
      <c r="CU185" s="9"/>
      <c r="CV185" s="43"/>
      <c r="CW185" s="9"/>
      <c r="CX185" s="43"/>
      <c r="CY185" s="9"/>
      <c r="CZ185" s="43"/>
      <c r="DA185" s="9"/>
      <c r="DB185" s="43"/>
      <c r="DD185" s="43"/>
      <c r="DF185" s="43"/>
      <c r="DH185" s="43"/>
      <c r="DJ185" s="43"/>
      <c r="DL185" s="43"/>
      <c r="DN185" s="43"/>
      <c r="DP185" s="43"/>
      <c r="DQ185" s="9"/>
      <c r="DT185" s="43"/>
      <c r="DV185" s="43"/>
      <c r="DX185" s="43"/>
      <c r="DZ185" s="43"/>
      <c r="EB185" s="43"/>
      <c r="ED185" s="43"/>
      <c r="EF185" s="43"/>
      <c r="EH185" s="43"/>
      <c r="EJ185" s="43"/>
      <c r="EL185" s="43"/>
      <c r="EN185" s="43"/>
      <c r="EP185" s="43"/>
      <c r="ER185" s="43">
        <f>SUM(INDEX('egyeni-ranglista'!$1:$1048576,MATCH($A185,'egyeni-ranglista'!$A:$A,0),ER$279):INDEX('egyeni-ranglista'!$1:$1048576,MATCH($A185,'egyeni-ranglista'!$A:$A,0),ER$280))</f>
        <v>0</v>
      </c>
      <c r="ET185" s="43"/>
      <c r="EV185" s="43"/>
      <c r="EX185" s="43"/>
      <c r="EZ185" s="43"/>
      <c r="FB185" s="43"/>
      <c r="FD185" s="43"/>
      <c r="FF185" s="43"/>
      <c r="FG185" s="9"/>
      <c r="FH185" s="43"/>
      <c r="FI185" s="9"/>
      <c r="FJ185" s="43"/>
      <c r="FK185" s="9"/>
      <c r="FL185" s="43"/>
      <c r="FM185" s="9"/>
      <c r="FN185" s="43"/>
      <c r="FP185" s="43"/>
      <c r="FQ185" s="9"/>
      <c r="FR185" s="43"/>
      <c r="FS185" s="9"/>
      <c r="FT185" s="43"/>
      <c r="FU185" s="9"/>
      <c r="FV185" s="43"/>
      <c r="FW185" s="9"/>
      <c r="FX185" s="43"/>
      <c r="FY185" s="9"/>
      <c r="FZ185" s="43"/>
      <c r="GA185" s="9"/>
      <c r="GB185" s="43"/>
      <c r="GC185" s="9"/>
      <c r="GD185" s="43"/>
      <c r="GE185" s="9"/>
      <c r="GF185" s="43"/>
      <c r="GG185" s="9"/>
      <c r="GH185" s="43"/>
      <c r="GI185" s="9"/>
      <c r="GJ185" s="43"/>
      <c r="GK185" s="9"/>
      <c r="GL185" s="43"/>
      <c r="GM185" s="9"/>
      <c r="GN185" s="43"/>
      <c r="GO185" s="9"/>
      <c r="GP185" s="43"/>
      <c r="GQ185" s="9"/>
      <c r="GR185" s="43"/>
      <c r="GS185" s="9"/>
      <c r="GT185" s="43"/>
      <c r="GU185" s="9"/>
      <c r="GV185" s="43"/>
      <c r="GW185" s="9"/>
      <c r="GX185" s="43"/>
      <c r="GY185" s="9"/>
      <c r="GZ185" s="43"/>
      <c r="HA185" s="9"/>
      <c r="HB185" s="43"/>
      <c r="HC185" s="9"/>
      <c r="HD185" s="43"/>
      <c r="HE185" s="9"/>
      <c r="HF185" s="43"/>
      <c r="HG185" s="9"/>
      <c r="HH185" s="43"/>
      <c r="HI185" s="9"/>
      <c r="HJ185" s="43"/>
      <c r="HK185" s="9"/>
      <c r="HL185" s="43"/>
      <c r="HM185" s="9"/>
      <c r="HN185" s="43"/>
      <c r="HO185" s="9"/>
      <c r="HP185" s="43"/>
      <c r="HQ185" s="9"/>
      <c r="HR185" s="43"/>
      <c r="HS185" s="9"/>
      <c r="HT185" s="43"/>
      <c r="HU185" s="9"/>
      <c r="HV185" s="43"/>
      <c r="HW185" s="9"/>
      <c r="HX185" s="43"/>
      <c r="HY185" s="9"/>
      <c r="HZ185" s="43"/>
      <c r="IA185" s="9"/>
      <c r="IB185" s="43"/>
      <c r="IC185" s="9"/>
      <c r="ID185" s="43"/>
      <c r="IE185" s="9"/>
      <c r="IF185" s="43"/>
      <c r="IG185" s="9"/>
      <c r="IH185" s="43"/>
      <c r="II185" s="9"/>
      <c r="IJ185" s="43"/>
      <c r="IK185" s="9"/>
      <c r="IL185" s="43"/>
      <c r="IM185" s="9"/>
      <c r="IN185" s="43"/>
      <c r="IO185" s="9"/>
      <c r="IP185" s="43"/>
      <c r="IQ185" s="9"/>
      <c r="IR185" s="43"/>
      <c r="IS185" s="9"/>
      <c r="IT185" s="43"/>
      <c r="IU185" s="9"/>
      <c r="IV185" s="43"/>
      <c r="IW185" s="9"/>
      <c r="IX185" s="43"/>
      <c r="IY185" s="9"/>
      <c r="IZ185" s="43"/>
      <c r="JA185" s="9"/>
      <c r="JB185" s="43"/>
      <c r="JC185" s="9"/>
      <c r="JD185" s="43"/>
      <c r="JE185" s="9"/>
      <c r="JF185" s="43"/>
      <c r="JG185" s="9"/>
      <c r="JH185" s="43"/>
      <c r="JI185" s="9"/>
      <c r="JJ185" s="43"/>
      <c r="JK185" s="9"/>
      <c r="JL185" s="43"/>
      <c r="JM185" s="9"/>
      <c r="JN185" s="43"/>
      <c r="JO185" s="9"/>
      <c r="JP185" s="43"/>
      <c r="JQ185" s="9"/>
      <c r="JR185" s="43"/>
      <c r="JS185" s="9"/>
      <c r="JT185" s="43"/>
      <c r="JU185" s="9"/>
      <c r="JV185" s="43"/>
      <c r="JW185" s="9"/>
      <c r="JX185" s="43"/>
      <c r="JY185" s="9"/>
      <c r="JZ185" s="43"/>
      <c r="KA185" s="9"/>
      <c r="KB185" s="43"/>
      <c r="KC185" s="9"/>
      <c r="KD185" s="43"/>
      <c r="KE185" s="9"/>
      <c r="KF185" s="43"/>
      <c r="KG185" s="9"/>
      <c r="KH185" s="43"/>
      <c r="KI185" s="9"/>
      <c r="KJ185" s="43"/>
      <c r="KK185" s="9"/>
      <c r="KL185" s="43"/>
      <c r="KM185" s="9"/>
      <c r="KN185" s="43"/>
      <c r="KO185" s="9"/>
      <c r="KP185" s="43"/>
      <c r="KQ185" s="9"/>
      <c r="KR185" s="43"/>
      <c r="KS185" s="9"/>
      <c r="KT185" s="43"/>
      <c r="KU185" s="9"/>
      <c r="KV185" s="43"/>
      <c r="KW185" s="9"/>
      <c r="KX185" s="43"/>
      <c r="KY185" s="9"/>
      <c r="KZ185" s="43"/>
      <c r="LA185" s="9"/>
      <c r="LB185" s="43"/>
      <c r="LC185" s="9"/>
      <c r="LD185" s="43"/>
      <c r="LE185" s="9"/>
      <c r="LF185" s="43"/>
      <c r="LG185" s="9"/>
      <c r="LH185" s="43"/>
      <c r="LI185" s="9"/>
      <c r="LJ185" s="43"/>
      <c r="LK185" s="9"/>
      <c r="LL185" s="43"/>
      <c r="LM185" s="9"/>
      <c r="LN185" s="43"/>
      <c r="LO185" s="9"/>
      <c r="LP185" s="43"/>
      <c r="LQ185" s="9"/>
      <c r="LR185" s="43"/>
      <c r="LS185" s="9"/>
      <c r="LT185" s="43"/>
      <c r="LU185" s="9"/>
      <c r="LV185" s="43"/>
      <c r="LW185" s="9"/>
      <c r="LX185" s="43"/>
      <c r="LY185" s="9"/>
      <c r="LZ185" s="43"/>
      <c r="MA185" s="9"/>
      <c r="MB185" s="43"/>
      <c r="MC185" s="9"/>
      <c r="MD185" s="43"/>
      <c r="ME185" s="9"/>
      <c r="MF185" s="43"/>
      <c r="MG185" s="9"/>
      <c r="MH185" s="43"/>
      <c r="MI185" s="9"/>
      <c r="MJ185" s="43"/>
      <c r="MK185" s="9"/>
      <c r="ML185" s="43"/>
      <c r="MM185" s="9"/>
      <c r="MN185" s="43"/>
      <c r="MO185" s="9"/>
      <c r="MP185" s="43"/>
      <c r="MQ185" s="9"/>
      <c r="MR185" s="43"/>
      <c r="MS185" s="9"/>
      <c r="MT185" s="43"/>
      <c r="MU185" s="9"/>
    </row>
    <row r="186" spans="1:359">
      <c r="A186" s="1" t="s">
        <v>145</v>
      </c>
      <c r="C186" s="9"/>
      <c r="D186" s="43">
        <v>0</v>
      </c>
      <c r="E186" s="53" t="s">
        <v>65</v>
      </c>
      <c r="F186" s="43" t="s">
        <v>206</v>
      </c>
      <c r="H186" s="43" t="s">
        <v>206</v>
      </c>
      <c r="J186" s="43" t="s">
        <v>206</v>
      </c>
      <c r="L186" s="43"/>
      <c r="M186" s="9"/>
      <c r="N186" s="43">
        <v>0</v>
      </c>
      <c r="O186" s="53" t="s">
        <v>65</v>
      </c>
      <c r="P186" s="43">
        <v>3.5993232829997033</v>
      </c>
      <c r="Q186" s="53" t="s">
        <v>65</v>
      </c>
      <c r="R186" s="43" t="s">
        <v>206</v>
      </c>
      <c r="T186" s="43" t="s">
        <v>206</v>
      </c>
      <c r="V186" s="43"/>
      <c r="W186" s="9"/>
      <c r="X186" s="43"/>
      <c r="Y186" s="9"/>
      <c r="Z186" s="43"/>
      <c r="AA186" s="9"/>
      <c r="AB186" s="43">
        <v>9.7368637826127955</v>
      </c>
      <c r="AC186" s="1" t="s">
        <v>34</v>
      </c>
      <c r="AD186" s="43" t="s">
        <v>206</v>
      </c>
      <c r="AJ186" s="43">
        <v>11.472093689950128</v>
      </c>
      <c r="AK186" s="53" t="s">
        <v>65</v>
      </c>
      <c r="AL186" s="43"/>
      <c r="AN186" s="43"/>
      <c r="AP186" s="43">
        <f>SUM(INDEX('egyeni-ranglista'!$1:$1048576,MATCH($A186,'egyeni-ranglista'!$A:$A,0),AP$279):INDEX('egyeni-ranglista'!$1:$1048576,MATCH($A186,'egyeni-ranglista'!$A:$A,0),AP$280))</f>
        <v>13.335857369325216</v>
      </c>
      <c r="AQ186" s="1" t="s">
        <v>538</v>
      </c>
      <c r="AR186" s="43"/>
      <c r="AS186" s="9"/>
      <c r="AT186" s="43">
        <f>SUM(INDEX('egyeni-ranglista'!$1:$1048576,MATCH($A186,'egyeni-ranglista'!$A:$A,0),AT$279):INDEX('egyeni-ranglista'!$1:$1048576,MATCH($A186,'egyeni-ranglista'!$A:$A,0),AT$280))</f>
        <v>13.335857369325216</v>
      </c>
      <c r="AU186" s="9" t="s">
        <v>64</v>
      </c>
      <c r="AV186" s="43"/>
      <c r="AW186" s="9"/>
      <c r="AX186" s="43"/>
      <c r="AY186" s="9"/>
      <c r="AZ186" s="43"/>
      <c r="BA186" s="9"/>
      <c r="BB186" s="43"/>
      <c r="BC186" s="9"/>
      <c r="BD186" s="43"/>
      <c r="BE186" s="9"/>
      <c r="BF186" s="43"/>
      <c r="BG186" s="9"/>
      <c r="BH186" s="43">
        <f>SUM(INDEX('egyeni-ranglista'!$1:$1048576,MATCH($A186,'egyeni-ranglista'!$A:$A,0),BH$279):INDEX('egyeni-ranglista'!$1:$1048576,MATCH($A186,'egyeni-ranglista'!$A:$A,0),BH$280))</f>
        <v>16.856163517537315</v>
      </c>
      <c r="BI186" s="9" t="s">
        <v>97</v>
      </c>
      <c r="BJ186" s="43"/>
      <c r="BK186" s="9"/>
      <c r="BL186" s="43"/>
      <c r="BM186" s="9"/>
      <c r="BN186" s="43">
        <f>SUM(INDEX('egyeni-ranglista'!$1:$1048576,MATCH($A186,'egyeni-ranglista'!$A:$A,0),BN$279):INDEX('egyeni-ranglista'!$1:$1048576,MATCH($A186,'egyeni-ranglista'!$A:$A,0),BN$280))</f>
        <v>16.856163517537315</v>
      </c>
      <c r="BO186" s="9" t="s">
        <v>97</v>
      </c>
      <c r="BP186" s="43"/>
      <c r="BQ186" s="9"/>
      <c r="BR186" s="43"/>
      <c r="BS186" s="9"/>
      <c r="BT186" s="43"/>
      <c r="BU186" s="9"/>
      <c r="BV186" s="43"/>
      <c r="BW186" s="9"/>
      <c r="BX186" s="43"/>
      <c r="BY186" s="9"/>
      <c r="BZ186" s="43"/>
      <c r="CA186" s="9"/>
      <c r="CB186" s="43"/>
      <c r="CC186" s="9"/>
      <c r="CD186" s="43"/>
      <c r="CE186" s="9"/>
      <c r="CF186" s="43">
        <f>SUM(INDEX('egyeni-ranglista'!$1:$1048576,MATCH($A186,'egyeni-ranglista'!$A:$A,0),CF$279):INDEX('egyeni-ranglista'!$1:$1048576,MATCH($A186,'egyeni-ranglista'!$A:$A,0),CF$280))</f>
        <v>7.1192997349245211</v>
      </c>
      <c r="CG186" s="7" t="s">
        <v>644</v>
      </c>
      <c r="CH186" s="43"/>
      <c r="CI186" s="9"/>
      <c r="CJ186" s="43"/>
      <c r="CK186" s="9"/>
      <c r="CL186" s="43"/>
      <c r="CM186" s="9"/>
      <c r="CN186" s="43"/>
      <c r="CO186" s="9"/>
      <c r="CP186" s="43"/>
      <c r="CQ186" s="9"/>
      <c r="CR186" s="43"/>
      <c r="CS186" s="9"/>
      <c r="CT186" s="43"/>
      <c r="CU186" s="9"/>
      <c r="CV186" s="43"/>
      <c r="CW186" s="9"/>
      <c r="CX186" s="43"/>
      <c r="CY186" s="9"/>
      <c r="CZ186" s="43">
        <f>SUM(INDEX('egyeni-ranglista'!$1:$1048576,MATCH($A186,'egyeni-ranglista'!$A:$A,0),CZ$279):INDEX('egyeni-ranglista'!$1:$1048576,MATCH($A186,'egyeni-ranglista'!$A:$A,0),CZ$280))</f>
        <v>10.623297027726744</v>
      </c>
      <c r="DA186" s="7" t="s">
        <v>97</v>
      </c>
      <c r="DB186" s="43"/>
      <c r="DD186" s="43"/>
      <c r="DF186" s="43"/>
      <c r="DH186" s="43"/>
      <c r="DJ186" s="43"/>
      <c r="DL186" s="43"/>
      <c r="DN186" s="43"/>
      <c r="DO186" s="9"/>
      <c r="DP186" s="43"/>
      <c r="DQ186" s="9"/>
      <c r="DT186" s="43"/>
      <c r="DU186" s="9"/>
      <c r="DV186" s="43"/>
      <c r="DW186" s="9"/>
      <c r="DX186" s="43"/>
      <c r="DY186" s="9"/>
      <c r="DZ186" s="43"/>
      <c r="EA186" s="9"/>
      <c r="EB186" s="43"/>
      <c r="ED186" s="43"/>
      <c r="EE186" s="9"/>
      <c r="EF186" s="43"/>
      <c r="EH186" s="43"/>
      <c r="EJ186" s="43"/>
      <c r="EL186" s="43"/>
      <c r="EM186" s="9"/>
      <c r="EN186" s="43"/>
      <c r="EO186" s="9"/>
      <c r="EP186" s="43"/>
      <c r="ER186" s="43">
        <f>SUM(INDEX('egyeni-ranglista'!$1:$1048576,MATCH($A186,'egyeni-ranglista'!$A:$A,0),ER$279):INDEX('egyeni-ranglista'!$1:$1048576,MATCH($A186,'egyeni-ranglista'!$A:$A,0),ER$280))</f>
        <v>0</v>
      </c>
      <c r="ES186" s="276" t="s">
        <v>1333</v>
      </c>
      <c r="ET186" s="43"/>
      <c r="EV186" s="43"/>
      <c r="EX186" s="43"/>
      <c r="EZ186" s="43"/>
      <c r="FB186" s="43"/>
      <c r="FD186" s="43"/>
      <c r="FF186" s="43"/>
      <c r="FG186" s="9"/>
      <c r="FH186" s="43"/>
      <c r="FI186" s="9"/>
      <c r="FJ186" s="43"/>
      <c r="FK186" s="9"/>
      <c r="FL186" s="43"/>
      <c r="FM186" s="9"/>
      <c r="FN186" s="43"/>
      <c r="FP186" s="43"/>
      <c r="FQ186" s="9"/>
      <c r="FR186" s="43"/>
      <c r="FS186" s="9"/>
      <c r="FT186" s="43"/>
      <c r="FU186" s="9"/>
      <c r="FV186" s="43"/>
      <c r="FW186" s="9"/>
      <c r="FX186" s="43"/>
      <c r="FY186" s="9"/>
      <c r="FZ186" s="43"/>
      <c r="GA186" s="9"/>
      <c r="GB186" s="43">
        <f>SUM(INDEX('egyeni-ranglista'!$1:$1048576,MATCH($A186,'egyeni-ranglista'!$A:$A,0),GB$279):INDEX('egyeni-ranglista'!$1:$1048576,MATCH($A186,'egyeni-ranglista'!$A:$A,0),GB$280))</f>
        <v>0.47155908277758868</v>
      </c>
      <c r="GC186" s="9" t="s">
        <v>1333</v>
      </c>
      <c r="GD186" s="43"/>
      <c r="GE186" s="9"/>
      <c r="GF186" s="43"/>
      <c r="GG186" s="9"/>
      <c r="GH186" s="43"/>
      <c r="GI186" s="9"/>
      <c r="GJ186" s="43"/>
      <c r="GK186" s="9"/>
      <c r="GL186" s="43"/>
      <c r="GM186" s="9"/>
      <c r="GN186" s="43"/>
      <c r="GO186" s="9"/>
      <c r="GP186" s="43"/>
      <c r="GQ186" s="9"/>
      <c r="GR186" s="43"/>
      <c r="GS186" s="9"/>
      <c r="GT186" s="43"/>
      <c r="GU186" s="9"/>
      <c r="GV186" s="43"/>
      <c r="GW186" s="9"/>
      <c r="GX186" s="43"/>
      <c r="GY186" s="9"/>
      <c r="GZ186" s="43"/>
      <c r="HA186" s="9"/>
      <c r="HB186" s="43"/>
      <c r="HC186" s="9"/>
      <c r="HD186" s="43"/>
      <c r="HE186" s="9"/>
      <c r="HF186" s="43">
        <f>SUM(INDEX('egyeni-ranglista'!$1:$1048576,MATCH($A186,'egyeni-ranglista'!$A:$A,0),HF$279):INDEX('egyeni-ranglista'!$1:$1048576,MATCH($A186,'egyeni-ranglista'!$A:$A,0),HF$280))</f>
        <v>1.3981500408068834</v>
      </c>
      <c r="HG186" s="9" t="s">
        <v>1333</v>
      </c>
      <c r="HH186" s="43"/>
      <c r="HI186" s="9"/>
      <c r="HJ186" s="43"/>
      <c r="HK186" s="9"/>
      <c r="HL186" s="43"/>
      <c r="HM186" s="9"/>
      <c r="HN186" s="43"/>
      <c r="HO186" s="9"/>
      <c r="HP186" s="43"/>
      <c r="HQ186" s="9"/>
      <c r="HR186" s="43"/>
      <c r="HS186" s="9"/>
      <c r="HT186" s="43">
        <f>SUM(INDEX('egyeni-ranglista'!$1:$1048576,MATCH($A186,'egyeni-ranglista'!$A:$A,0),HT$279):INDEX('egyeni-ranglista'!$1:$1048576,MATCH($A186,'egyeni-ranglista'!$A:$A,0),HT$280))</f>
        <v>8.5533649360721284</v>
      </c>
      <c r="HU186" s="9" t="s">
        <v>145</v>
      </c>
      <c r="HV186" s="43"/>
      <c r="HW186" s="9"/>
      <c r="HX186" s="43"/>
      <c r="HY186" s="9"/>
      <c r="HZ186" s="43"/>
      <c r="IA186" s="9"/>
      <c r="IB186" s="43"/>
      <c r="IC186" s="9"/>
      <c r="ID186" s="43"/>
      <c r="IE186" s="9"/>
      <c r="IF186" s="43"/>
      <c r="IG186" s="9"/>
      <c r="IH186" s="43"/>
      <c r="II186" s="9"/>
      <c r="IJ186" s="43"/>
      <c r="IK186" s="9"/>
      <c r="IL186" s="43"/>
      <c r="IM186" s="9"/>
      <c r="IN186" s="43"/>
      <c r="IO186" s="9"/>
      <c r="IP186" s="43"/>
      <c r="IQ186" s="9"/>
      <c r="IR186" s="43"/>
      <c r="IS186" s="9"/>
      <c r="IT186" s="43"/>
      <c r="IU186" s="9"/>
      <c r="IV186" s="43"/>
      <c r="IW186" s="9"/>
      <c r="IX186" s="43"/>
      <c r="IY186" s="9"/>
      <c r="IZ186" s="43"/>
      <c r="JA186" s="9"/>
      <c r="JB186" s="43">
        <f>SUM(INDEX('egyeni-ranglista'!$1:$1048576,MATCH($A186,'egyeni-ranglista'!$A:$A,0),JB$279):INDEX('egyeni-ranglista'!$1:$1048576,MATCH($A186,'egyeni-ranglista'!$A:$A,0),JB$280))</f>
        <v>8.5533649360721284</v>
      </c>
      <c r="JC186" s="9" t="s">
        <v>1333</v>
      </c>
      <c r="JD186" s="43"/>
      <c r="JE186" s="9"/>
      <c r="JF186" s="43"/>
      <c r="JG186" s="9"/>
      <c r="JH186" s="43"/>
      <c r="JI186" s="9"/>
      <c r="JJ186" s="43"/>
      <c r="JK186" s="9"/>
      <c r="JL186" s="43"/>
      <c r="JM186" s="9"/>
      <c r="JN186" s="43"/>
      <c r="JO186" s="9"/>
      <c r="JP186" s="43"/>
      <c r="JQ186" s="9"/>
      <c r="JR186" s="43"/>
      <c r="JS186" s="9"/>
      <c r="JT186" s="43"/>
      <c r="JU186" s="9"/>
      <c r="JV186" s="43"/>
      <c r="JW186" s="9"/>
      <c r="JX186" s="43"/>
      <c r="JY186" s="9"/>
      <c r="JZ186" s="43"/>
      <c r="KA186" s="9"/>
      <c r="KB186" s="43"/>
      <c r="KC186" s="9"/>
      <c r="KD186" s="43"/>
      <c r="KE186" s="9"/>
      <c r="KF186" s="43"/>
      <c r="KG186" s="9"/>
      <c r="KH186" s="43"/>
      <c r="KI186" s="9"/>
      <c r="KJ186" s="43"/>
      <c r="KK186" s="9"/>
      <c r="KL186" s="43">
        <f>SUM(INDEX('egyeni-ranglista'!$1:$1048576,MATCH($A186,'egyeni-ranglista'!$A:$A,0),KL$279):INDEX('egyeni-ranglista'!$1:$1048576,MATCH($A186,'egyeni-ranglista'!$A:$A,0),KL$280))</f>
        <v>7.155214895265245</v>
      </c>
      <c r="KM186" s="9" t="s">
        <v>1333</v>
      </c>
      <c r="KN186" s="43"/>
      <c r="KO186" s="9"/>
      <c r="KP186" s="43"/>
      <c r="KQ186" s="9"/>
      <c r="KR186" s="43"/>
      <c r="KS186" s="9"/>
      <c r="KT186" s="43"/>
      <c r="KU186" s="9"/>
      <c r="KV186" s="43"/>
      <c r="KW186" s="9"/>
      <c r="KX186" s="43"/>
      <c r="KY186" s="9"/>
      <c r="KZ186" s="43"/>
      <c r="LA186" s="9"/>
      <c r="LB186" s="43"/>
      <c r="LC186" s="9"/>
      <c r="LD186" s="43"/>
      <c r="LE186" s="9"/>
      <c r="LF186" s="43"/>
      <c r="LG186" s="9"/>
      <c r="LH186" s="43"/>
      <c r="LI186" s="9"/>
      <c r="LJ186" s="43"/>
      <c r="LK186" s="9"/>
      <c r="LL186" s="43"/>
      <c r="LM186" s="9"/>
      <c r="LN186" s="43"/>
      <c r="LO186" s="9"/>
      <c r="LP186" s="43"/>
      <c r="LQ186" s="9"/>
      <c r="LR186" s="43"/>
      <c r="LS186" s="9"/>
      <c r="LT186" s="43"/>
      <c r="LU186" s="9"/>
      <c r="LV186" s="43"/>
      <c r="LW186" s="9"/>
      <c r="LX186" s="43"/>
      <c r="LY186" s="9"/>
      <c r="LZ186" s="43"/>
      <c r="MA186" s="9"/>
      <c r="MB186" s="43">
        <f>SUM(INDEX('egyeni-ranglista'!$1:$1048576,MATCH($A186,'egyeni-ranglista'!$A:$A,0),MB$279):INDEX('egyeni-ranglista'!$1:$1048576,MATCH($A186,'egyeni-ranglista'!$A:$A,0),MB$280))</f>
        <v>9.4175376857010775</v>
      </c>
      <c r="MC186" s="9" t="s">
        <v>1333</v>
      </c>
      <c r="MD186" s="43"/>
      <c r="ME186" s="9"/>
      <c r="MF186" s="43"/>
      <c r="MG186" s="9"/>
      <c r="MH186" s="43"/>
      <c r="MI186" s="9"/>
      <c r="MJ186" s="43"/>
      <c r="MK186" s="9"/>
      <c r="ML186" s="43"/>
      <c r="MM186" s="9"/>
      <c r="MN186" s="43"/>
      <c r="MO186" s="9"/>
      <c r="MP186" s="43"/>
      <c r="MQ186" s="9"/>
      <c r="MR186" s="43"/>
      <c r="MS186" s="9"/>
      <c r="MT186" s="43"/>
      <c r="MU186" s="9"/>
    </row>
    <row r="187" spans="1:359">
      <c r="A187" s="32" t="s">
        <v>70</v>
      </c>
      <c r="F187" s="43" t="s">
        <v>206</v>
      </c>
      <c r="H187" s="43" t="s">
        <v>206</v>
      </c>
      <c r="J187" s="43" t="s">
        <v>206</v>
      </c>
      <c r="L187" s="43" t="s">
        <v>206</v>
      </c>
      <c r="M187" s="9"/>
      <c r="N187" s="43" t="s">
        <v>206</v>
      </c>
      <c r="O187" s="9"/>
      <c r="P187" s="43" t="s">
        <v>206</v>
      </c>
      <c r="R187" s="43" t="s">
        <v>206</v>
      </c>
      <c r="T187" s="43">
        <v>12.5</v>
      </c>
      <c r="U187" s="1" t="s">
        <v>94</v>
      </c>
      <c r="V187" s="43" t="s">
        <v>206</v>
      </c>
      <c r="X187" s="43"/>
      <c r="Z187" s="43"/>
      <c r="AA187" s="9"/>
      <c r="AB187" s="43" t="s">
        <v>206</v>
      </c>
      <c r="AD187" s="43" t="s">
        <v>206</v>
      </c>
      <c r="AR187" s="9"/>
      <c r="AS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43"/>
      <c r="DD187" s="43"/>
      <c r="DF187" s="43"/>
      <c r="DH187" s="43"/>
      <c r="DJ187" s="43"/>
      <c r="DL187" s="43"/>
      <c r="DP187" s="9"/>
      <c r="DQ187" s="9"/>
      <c r="EB187" s="43"/>
      <c r="EF187" s="43"/>
      <c r="EG187" s="9"/>
      <c r="EH187" s="43"/>
      <c r="EI187" s="9"/>
      <c r="EJ187" s="43"/>
      <c r="EK187" s="9"/>
      <c r="EP187" s="43"/>
      <c r="EQ187" s="9"/>
      <c r="ER187" s="43">
        <f>SUM(INDEX('egyeni-ranglista'!$1:$1048576,MATCH($A187,'egyeni-ranglista'!$A:$A,0),ER$279):INDEX('egyeni-ranglista'!$1:$1048576,MATCH($A187,'egyeni-ranglista'!$A:$A,0),ER$280))</f>
        <v>0</v>
      </c>
      <c r="ES187" s="9"/>
      <c r="ET187" s="43"/>
      <c r="EV187" s="43"/>
      <c r="EX187" s="43"/>
      <c r="EZ187" s="43"/>
      <c r="FB187" s="43"/>
      <c r="FD187" s="43"/>
      <c r="FE187" s="9"/>
      <c r="FF187" s="9"/>
      <c r="FG187" s="9"/>
      <c r="FH187" s="9"/>
      <c r="FI187" s="9"/>
      <c r="FJ187" s="9"/>
      <c r="FK187" s="9"/>
      <c r="FL187" s="9"/>
      <c r="FM187" s="9"/>
      <c r="FN187" s="43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43"/>
      <c r="HG187" s="9"/>
      <c r="HH187" s="43"/>
      <c r="HI187" s="9"/>
      <c r="HJ187" s="43"/>
      <c r="HK187" s="9"/>
      <c r="HL187" s="43"/>
      <c r="HM187" s="9"/>
      <c r="HN187" s="43"/>
      <c r="HO187" s="9"/>
      <c r="HP187" s="43"/>
      <c r="HQ187" s="9"/>
      <c r="HR187" s="43"/>
      <c r="HS187" s="9"/>
      <c r="HT187" s="43"/>
      <c r="HU187" s="9"/>
      <c r="HV187" s="43"/>
      <c r="HW187" s="9"/>
      <c r="HX187" s="43"/>
      <c r="HY187" s="9"/>
      <c r="HZ187" s="43"/>
      <c r="IA187" s="9"/>
      <c r="IB187" s="43"/>
      <c r="IC187" s="9"/>
      <c r="ID187" s="43"/>
      <c r="IE187" s="9"/>
      <c r="IF187" s="43"/>
      <c r="IG187" s="9"/>
      <c r="IH187" s="43"/>
      <c r="II187" s="9"/>
      <c r="IJ187" s="43"/>
      <c r="IK187" s="9"/>
      <c r="IL187" s="43"/>
      <c r="IM187" s="9"/>
      <c r="IN187" s="43"/>
      <c r="IO187" s="9"/>
      <c r="IP187" s="43"/>
      <c r="IQ187" s="9"/>
      <c r="IR187" s="43"/>
      <c r="IS187" s="9"/>
      <c r="IT187" s="43"/>
      <c r="IU187" s="9"/>
      <c r="IV187" s="43"/>
      <c r="IW187" s="9"/>
      <c r="IX187" s="43"/>
      <c r="IY187" s="9"/>
      <c r="IZ187" s="43"/>
      <c r="JA187" s="9"/>
      <c r="JB187" s="43"/>
      <c r="JC187" s="9"/>
      <c r="JD187" s="43"/>
      <c r="JE187" s="9"/>
      <c r="JF187" s="43"/>
      <c r="JG187" s="9"/>
      <c r="JH187" s="43"/>
      <c r="JI187" s="9"/>
      <c r="JJ187" s="43"/>
      <c r="JK187" s="9"/>
      <c r="JL187" s="43"/>
      <c r="JM187" s="9"/>
      <c r="JN187" s="43"/>
      <c r="JO187" s="9"/>
      <c r="JP187" s="43"/>
      <c r="JQ187" s="9"/>
      <c r="JR187" s="43"/>
      <c r="JS187" s="9"/>
      <c r="JT187" s="43"/>
      <c r="JU187" s="9"/>
      <c r="JV187" s="43"/>
      <c r="JW187" s="9"/>
      <c r="JX187" s="43"/>
      <c r="JY187" s="9"/>
      <c r="JZ187" s="43"/>
      <c r="KA187" s="9"/>
      <c r="KB187" s="43"/>
      <c r="KC187" s="9"/>
      <c r="KD187" s="43"/>
      <c r="KE187" s="9"/>
      <c r="KF187" s="43"/>
      <c r="KG187" s="9"/>
      <c r="KH187" s="43"/>
      <c r="KI187" s="9"/>
      <c r="KJ187" s="43"/>
      <c r="KK187" s="9"/>
      <c r="KL187" s="43"/>
      <c r="KM187" s="9"/>
      <c r="KN187" s="43"/>
      <c r="KO187" s="9"/>
      <c r="KP187" s="43"/>
      <c r="KQ187" s="9"/>
      <c r="KR187" s="43"/>
      <c r="KS187" s="9"/>
      <c r="KT187" s="43"/>
      <c r="KU187" s="9"/>
      <c r="KV187" s="43"/>
      <c r="KW187" s="9"/>
      <c r="KX187" s="43"/>
      <c r="KY187" s="9"/>
      <c r="KZ187" s="43"/>
      <c r="LA187" s="9"/>
      <c r="LB187" s="43"/>
      <c r="LC187" s="9"/>
      <c r="LD187" s="43"/>
      <c r="LE187" s="9"/>
      <c r="LF187" s="43"/>
      <c r="LG187" s="9"/>
      <c r="LH187" s="43"/>
      <c r="LI187" s="9"/>
      <c r="LJ187" s="43"/>
      <c r="LK187" s="9"/>
      <c r="LL187" s="43"/>
      <c r="LM187" s="9"/>
      <c r="LN187" s="43"/>
      <c r="LO187" s="9"/>
      <c r="LP187" s="43"/>
      <c r="LQ187" s="9"/>
      <c r="LR187" s="43"/>
      <c r="LS187" s="9"/>
      <c r="LT187" s="43"/>
      <c r="LU187" s="9"/>
      <c r="LV187" s="43"/>
      <c r="LW187" s="9"/>
      <c r="LX187" s="43"/>
      <c r="LY187" s="9"/>
      <c r="LZ187" s="43"/>
      <c r="MA187" s="9"/>
      <c r="MB187" s="43"/>
      <c r="MC187" s="9"/>
      <c r="MD187" s="43"/>
      <c r="ME187" s="9"/>
      <c r="MF187" s="43"/>
      <c r="MG187" s="9"/>
      <c r="MH187" s="43"/>
      <c r="MI187" s="9"/>
      <c r="MJ187" s="43"/>
      <c r="MK187" s="9"/>
      <c r="ML187" s="43"/>
      <c r="MM187" s="9"/>
      <c r="MN187" s="43"/>
      <c r="MO187" s="9"/>
      <c r="MP187" s="43"/>
      <c r="MQ187" s="9"/>
      <c r="MR187" s="43"/>
      <c r="MS187" s="9"/>
      <c r="MT187" s="43"/>
      <c r="MU187" s="9"/>
    </row>
    <row r="188" spans="1:359">
      <c r="A188" s="1" t="s">
        <v>46</v>
      </c>
      <c r="C188" s="9"/>
      <c r="D188" s="43">
        <v>13.5</v>
      </c>
      <c r="E188" s="13" t="s">
        <v>19</v>
      </c>
      <c r="F188" s="43">
        <v>16.633576981016329</v>
      </c>
      <c r="G188" s="13" t="s">
        <v>19</v>
      </c>
      <c r="H188" s="43" t="s">
        <v>206</v>
      </c>
      <c r="J188" s="43">
        <v>39.454980394810732</v>
      </c>
      <c r="K188" s="13" t="s">
        <v>19</v>
      </c>
      <c r="L188" s="43"/>
      <c r="M188" s="9"/>
      <c r="N188" s="43">
        <v>39.454980394810732</v>
      </c>
      <c r="O188" s="1" t="s">
        <v>116</v>
      </c>
      <c r="P188" s="43" t="s">
        <v>206</v>
      </c>
      <c r="R188" s="43" t="s">
        <v>206</v>
      </c>
      <c r="T188" s="43">
        <v>41.854529250143869</v>
      </c>
      <c r="U188" s="13" t="s">
        <v>19</v>
      </c>
      <c r="V188" s="43"/>
      <c r="W188" s="9"/>
      <c r="X188" s="43"/>
      <c r="Y188" s="9"/>
      <c r="Z188" s="43"/>
      <c r="AA188" s="9"/>
      <c r="AB188" s="43" t="s">
        <v>206</v>
      </c>
      <c r="AD188" s="43">
        <f>SUM(INDEX('egyeni-ranglista'!$1:$1048576,MATCH($A188,'egyeni-ranglista'!$A:$A,0),AD$279):INDEX('egyeni-ranglista'!$1:$1048576,MATCH($A188,'egyeni-ranglista'!$A:$A,0),AD$280))</f>
        <v>50.322042194111283</v>
      </c>
      <c r="AE188" s="1" t="s">
        <v>116</v>
      </c>
      <c r="AP188" s="43">
        <f>SUM(INDEX('egyeni-ranglista'!$1:$1048576,MATCH($A188,'egyeni-ranglista'!$A:$A,0),AP$279):INDEX('egyeni-ranglista'!$1:$1048576,MATCH($A188,'egyeni-ranglista'!$A:$A,0),AP$280))</f>
        <v>55.448559664251846</v>
      </c>
      <c r="AQ188" s="13" t="s">
        <v>19</v>
      </c>
      <c r="AR188" s="43"/>
      <c r="AS188" s="9"/>
      <c r="BD188" s="43">
        <f>SUM(INDEX('egyeni-ranglista'!$1:$1048576,MATCH($A188,'egyeni-ranglista'!$A:$A,0),BD$279):INDEX('egyeni-ranglista'!$1:$1048576,MATCH($A188,'egyeni-ranglista'!$A:$A,0),BD$280))</f>
        <v>55.448559664251846</v>
      </c>
      <c r="BE188" s="13" t="s">
        <v>634</v>
      </c>
      <c r="BF188" s="43"/>
      <c r="BG188" s="9"/>
      <c r="BH188" s="43">
        <f>SUM(INDEX('egyeni-ranglista'!$1:$1048576,MATCH($A188,'egyeni-ranglista'!$A:$A,0),BH$279):INDEX('egyeni-ranglista'!$1:$1048576,MATCH($A188,'egyeni-ranglista'!$A:$A,0),BH$280))</f>
        <v>52.314982683235513</v>
      </c>
      <c r="BI188" s="13" t="s">
        <v>19</v>
      </c>
      <c r="BJ188" s="43"/>
      <c r="BK188" s="9"/>
      <c r="BL188" s="43"/>
      <c r="BM188" s="9"/>
      <c r="BN188" s="43"/>
      <c r="BO188" s="9"/>
      <c r="BP188" s="43"/>
      <c r="BQ188" s="9"/>
      <c r="BR188" s="43"/>
      <c r="BS188" s="9"/>
      <c r="BT188" s="43"/>
      <c r="BU188" s="9"/>
      <c r="BV188" s="43">
        <f>SUM(INDEX('egyeni-ranglista'!$1:$1048576,MATCH($A188,'egyeni-ranglista'!$A:$A,0),BV$279):INDEX('egyeni-ranglista'!$1:$1048576,MATCH($A188,'egyeni-ranglista'!$A:$A,0),BV$280))</f>
        <v>29.493579269441106</v>
      </c>
      <c r="BW188" s="13" t="s">
        <v>649</v>
      </c>
      <c r="BX188" s="43"/>
      <c r="BY188" s="9"/>
      <c r="BZ188" s="43"/>
      <c r="CA188" s="9"/>
      <c r="CB188" s="43"/>
      <c r="CC188" s="9"/>
      <c r="CD188" s="43"/>
      <c r="CE188" s="9"/>
      <c r="CF188" s="43">
        <f>SUM(INDEX('egyeni-ranglista'!$1:$1048576,MATCH($A188,'egyeni-ranglista'!$A:$A,0),CF$279):INDEX('egyeni-ranglista'!$1:$1048576,MATCH($A188,'egyeni-ranglista'!$A:$A,0),CF$280))</f>
        <v>22.622321405275201</v>
      </c>
      <c r="CG188" s="13" t="s">
        <v>649</v>
      </c>
      <c r="CH188" s="43"/>
      <c r="CI188" s="9"/>
      <c r="CJ188" s="43"/>
      <c r="CK188" s="9"/>
      <c r="CL188" s="43"/>
      <c r="CM188" s="9"/>
      <c r="CN188" s="43"/>
      <c r="CO188" s="9"/>
      <c r="CP188" s="43"/>
      <c r="CQ188" s="9"/>
      <c r="CR188" s="43"/>
      <c r="CS188" s="9"/>
      <c r="CT188" s="43"/>
      <c r="CU188" s="9"/>
      <c r="CV188" s="43"/>
      <c r="CW188" s="9"/>
      <c r="CX188" s="43"/>
      <c r="CY188" s="9"/>
      <c r="CZ188" s="43"/>
      <c r="DA188" s="9"/>
      <c r="DB188" s="43"/>
      <c r="DD188" s="43"/>
      <c r="DF188" s="43"/>
      <c r="DH188" s="43"/>
      <c r="DJ188" s="43"/>
      <c r="DL188" s="43"/>
      <c r="DN188" s="43"/>
      <c r="DO188" s="43"/>
      <c r="DP188" s="43"/>
      <c r="DQ188" s="9"/>
      <c r="DT188" s="43"/>
      <c r="DU188" s="43"/>
      <c r="DV188" s="43"/>
      <c r="DW188" s="43"/>
      <c r="DX188" s="43"/>
      <c r="DY188" s="43"/>
      <c r="DZ188" s="43"/>
      <c r="EA188" s="43"/>
      <c r="EB188" s="43"/>
      <c r="ED188" s="43"/>
      <c r="EE188" s="43"/>
      <c r="EF188" s="43"/>
      <c r="EH188" s="43"/>
      <c r="EJ188" s="43"/>
      <c r="EL188" s="43"/>
      <c r="EM188" s="43"/>
      <c r="EN188" s="43"/>
      <c r="EO188" s="43"/>
      <c r="EP188" s="43"/>
      <c r="ER188" s="43">
        <f>SUM(INDEX('egyeni-ranglista'!$1:$1048576,MATCH($A188,'egyeni-ranglista'!$A:$A,0),ER$279):INDEX('egyeni-ranglista'!$1:$1048576,MATCH($A188,'egyeni-ranglista'!$A:$A,0),ER$280))</f>
        <v>0</v>
      </c>
      <c r="ES188" s="274" t="s">
        <v>19</v>
      </c>
      <c r="ET188" s="43"/>
      <c r="EV188" s="43"/>
      <c r="EX188" s="43"/>
      <c r="EZ188" s="43"/>
      <c r="FB188" s="43"/>
      <c r="FD188" s="43"/>
      <c r="FF188" s="43"/>
      <c r="FG188" s="9"/>
      <c r="FH188" s="43"/>
      <c r="FI188" s="9"/>
      <c r="FJ188" s="43"/>
      <c r="FK188" s="9"/>
      <c r="FL188" s="43"/>
      <c r="FM188" s="9"/>
      <c r="FN188" s="43"/>
      <c r="FP188" s="43"/>
      <c r="FQ188" s="9"/>
      <c r="FR188" s="43"/>
      <c r="FS188" s="9"/>
      <c r="FT188" s="43"/>
      <c r="FU188" s="9"/>
      <c r="FV188" s="43"/>
      <c r="FW188" s="9"/>
      <c r="FX188" s="43"/>
      <c r="FY188" s="9"/>
      <c r="FZ188" s="43"/>
      <c r="GA188" s="9"/>
      <c r="GB188" s="43"/>
      <c r="GC188" s="9"/>
      <c r="GD188" s="43"/>
      <c r="GE188" s="9"/>
      <c r="GF188" s="43"/>
      <c r="GG188" s="9"/>
      <c r="GH188" s="43"/>
      <c r="GI188" s="9"/>
      <c r="GJ188" s="43"/>
      <c r="GK188" s="9"/>
      <c r="GL188" s="43"/>
      <c r="GM188" s="9"/>
      <c r="GN188" s="43"/>
      <c r="GO188" s="9"/>
      <c r="GP188" s="43"/>
      <c r="GQ188" s="9"/>
      <c r="GR188" s="43"/>
      <c r="GS188" s="9"/>
      <c r="GT188" s="43"/>
      <c r="GU188" s="9"/>
      <c r="GV188" s="43"/>
      <c r="GW188" s="9"/>
      <c r="GX188" s="43"/>
      <c r="GY188" s="9"/>
      <c r="GZ188" s="43"/>
      <c r="HA188" s="9"/>
      <c r="HB188" s="43"/>
      <c r="HC188" s="9"/>
      <c r="HD188" s="43"/>
      <c r="HE188" s="9"/>
      <c r="HF188" s="43"/>
      <c r="HG188" s="9"/>
      <c r="HH188" s="43"/>
      <c r="HI188" s="9"/>
      <c r="HJ188" s="43"/>
      <c r="HK188" s="9"/>
      <c r="HL188" s="43"/>
      <c r="HM188" s="9"/>
      <c r="HN188" s="43"/>
      <c r="HO188" s="9"/>
      <c r="HP188" s="43"/>
      <c r="HQ188" s="9"/>
      <c r="HR188" s="43"/>
      <c r="HS188" s="9"/>
      <c r="HT188" s="43"/>
      <c r="HU188" s="9"/>
      <c r="HV188" s="43"/>
      <c r="HW188" s="9"/>
      <c r="HX188" s="43"/>
      <c r="HY188" s="9"/>
      <c r="HZ188" s="43"/>
      <c r="IA188" s="9"/>
      <c r="IB188" s="43"/>
      <c r="IC188" s="9"/>
      <c r="ID188" s="43"/>
      <c r="IE188" s="9"/>
      <c r="IF188" s="43"/>
      <c r="IG188" s="9"/>
      <c r="IH188" s="43"/>
      <c r="II188" s="9"/>
      <c r="IJ188" s="43"/>
      <c r="IK188" s="9"/>
      <c r="IL188" s="43"/>
      <c r="IM188" s="9"/>
      <c r="IN188" s="43"/>
      <c r="IO188" s="9"/>
      <c r="IP188" s="43"/>
      <c r="IQ188" s="9"/>
      <c r="IR188" s="43"/>
      <c r="IS188" s="9"/>
      <c r="IT188" s="43"/>
      <c r="IU188" s="9"/>
      <c r="IV188" s="43"/>
      <c r="IW188" s="9"/>
      <c r="IX188" s="43"/>
      <c r="IY188" s="9"/>
      <c r="IZ188" s="43"/>
      <c r="JA188" s="9"/>
      <c r="JB188" s="43"/>
      <c r="JC188" s="9"/>
      <c r="JD188" s="43"/>
      <c r="JE188" s="9"/>
      <c r="JF188" s="43"/>
      <c r="JG188" s="9"/>
      <c r="JH188" s="43"/>
      <c r="JI188" s="9"/>
      <c r="JJ188" s="43"/>
      <c r="JK188" s="9"/>
      <c r="JL188" s="43"/>
      <c r="JM188" s="9"/>
      <c r="JN188" s="43"/>
      <c r="JO188" s="9"/>
      <c r="JP188" s="43"/>
      <c r="JQ188" s="9"/>
      <c r="JR188" s="43"/>
      <c r="JS188" s="9"/>
      <c r="JT188" s="43"/>
      <c r="JU188" s="9"/>
      <c r="JV188" s="43"/>
      <c r="JW188" s="9"/>
      <c r="JX188" s="43"/>
      <c r="JY188" s="9"/>
      <c r="JZ188" s="43"/>
      <c r="KA188" s="9"/>
      <c r="KB188" s="43"/>
      <c r="KC188" s="9"/>
      <c r="KD188" s="43"/>
      <c r="KE188" s="9"/>
      <c r="KF188" s="43"/>
      <c r="KG188" s="9"/>
      <c r="KH188" s="43"/>
      <c r="KI188" s="9"/>
      <c r="KJ188" s="43"/>
      <c r="KK188" s="9"/>
      <c r="KL188" s="43"/>
      <c r="KM188" s="9"/>
      <c r="KN188" s="43"/>
      <c r="KO188" s="9"/>
      <c r="KP188" s="43"/>
      <c r="KQ188" s="9"/>
      <c r="KR188" s="43"/>
      <c r="KS188" s="9"/>
      <c r="KT188" s="43"/>
      <c r="KU188" s="9"/>
      <c r="KV188" s="43"/>
      <c r="KW188" s="9"/>
      <c r="KX188" s="43"/>
      <c r="KY188" s="9"/>
      <c r="KZ188" s="43"/>
      <c r="LA188" s="9"/>
      <c r="LB188" s="43"/>
      <c r="LC188" s="9"/>
      <c r="LD188" s="43"/>
      <c r="LE188" s="9"/>
      <c r="LF188" s="43"/>
      <c r="LG188" s="9"/>
      <c r="LH188" s="43"/>
      <c r="LI188" s="9"/>
      <c r="LJ188" s="43"/>
      <c r="LK188" s="9"/>
      <c r="LL188" s="43"/>
      <c r="LM188" s="9"/>
      <c r="LN188" s="43"/>
      <c r="LO188" s="9"/>
      <c r="LP188" s="43"/>
      <c r="LQ188" s="9"/>
      <c r="LR188" s="43"/>
      <c r="LS188" s="9"/>
      <c r="LT188" s="43"/>
      <c r="LU188" s="9"/>
      <c r="LV188" s="43"/>
      <c r="LW188" s="9"/>
      <c r="LX188" s="43"/>
      <c r="LY188" s="9"/>
      <c r="LZ188" s="43"/>
      <c r="MA188" s="9"/>
      <c r="MB188" s="43"/>
      <c r="MC188" s="9"/>
      <c r="MD188" s="43"/>
      <c r="ME188" s="9"/>
      <c r="MF188" s="43"/>
      <c r="MG188" s="9"/>
      <c r="MH188" s="43"/>
      <c r="MI188" s="9"/>
      <c r="MJ188" s="43"/>
      <c r="MK188" s="9"/>
      <c r="ML188" s="43"/>
      <c r="MM188" s="9"/>
      <c r="MN188" s="43"/>
      <c r="MO188" s="9"/>
      <c r="MP188" s="43"/>
      <c r="MQ188" s="9"/>
      <c r="MR188" s="43"/>
      <c r="MS188" s="9"/>
      <c r="MT188" s="43"/>
      <c r="MU188" s="9"/>
    </row>
    <row r="189" spans="1:359">
      <c r="A189" s="32" t="s">
        <v>316</v>
      </c>
      <c r="L189" s="43"/>
      <c r="M189" s="9"/>
      <c r="N189" s="43"/>
      <c r="O189" s="9"/>
      <c r="P189" s="43"/>
      <c r="R189" s="43"/>
      <c r="T189" s="43"/>
      <c r="V189" s="43"/>
      <c r="X189" s="43"/>
      <c r="Y189" s="9"/>
      <c r="Z189" s="43">
        <v>0</v>
      </c>
      <c r="AA189" s="9" t="s">
        <v>320</v>
      </c>
      <c r="AB189" s="43"/>
      <c r="AD189" s="43"/>
      <c r="AR189" s="9"/>
      <c r="AS189" s="9"/>
      <c r="BD189" s="43"/>
      <c r="BE189" s="13" t="s">
        <v>634</v>
      </c>
      <c r="BF189" s="43"/>
      <c r="BG189" s="9"/>
      <c r="BH189" s="43"/>
      <c r="BI189" s="9"/>
      <c r="BJ189" s="43"/>
      <c r="BK189" s="9"/>
      <c r="BL189" s="43"/>
      <c r="BM189" s="9"/>
      <c r="BN189" s="43"/>
      <c r="BO189" s="9"/>
      <c r="BP189" s="43"/>
      <c r="BQ189" s="9"/>
      <c r="BR189" s="43"/>
      <c r="BS189" s="9"/>
      <c r="BT189" s="43"/>
      <c r="BU189" s="9"/>
      <c r="BV189" s="43"/>
      <c r="BW189" s="9"/>
      <c r="BX189" s="43"/>
      <c r="BY189" s="9"/>
      <c r="BZ189" s="43"/>
      <c r="CA189" s="9"/>
      <c r="CB189" s="43"/>
      <c r="CC189" s="9"/>
      <c r="CD189" s="43"/>
      <c r="CE189" s="9"/>
      <c r="CF189" s="43"/>
      <c r="CG189" s="9"/>
      <c r="CH189" s="43"/>
      <c r="CI189" s="9"/>
      <c r="CJ189" s="43"/>
      <c r="CK189" s="9"/>
      <c r="CL189" s="43"/>
      <c r="CM189" s="9"/>
      <c r="CN189" s="43"/>
      <c r="CO189" s="9"/>
      <c r="CP189" s="43"/>
      <c r="CQ189" s="9"/>
      <c r="CR189" s="43"/>
      <c r="CS189" s="9"/>
      <c r="CT189" s="43"/>
      <c r="CU189" s="9"/>
      <c r="CV189" s="43"/>
      <c r="CW189" s="9"/>
      <c r="CX189" s="43"/>
      <c r="CY189" s="9"/>
      <c r="CZ189" s="43"/>
      <c r="DA189" s="9"/>
      <c r="DB189" s="43"/>
      <c r="DD189" s="43"/>
      <c r="DF189" s="43"/>
      <c r="DH189" s="43"/>
      <c r="DJ189" s="43"/>
      <c r="DL189" s="43"/>
      <c r="DN189" s="43"/>
      <c r="DO189" s="43"/>
      <c r="DP189" s="43"/>
      <c r="DQ189" s="9"/>
      <c r="DT189" s="43"/>
      <c r="DU189" s="43"/>
      <c r="DV189" s="43"/>
      <c r="DW189" s="43"/>
      <c r="DX189" s="43"/>
      <c r="DY189" s="43"/>
      <c r="DZ189" s="43"/>
      <c r="EA189" s="43"/>
      <c r="EB189" s="43"/>
      <c r="ED189" s="43"/>
      <c r="EE189" s="43"/>
      <c r="EF189" s="43"/>
      <c r="EH189" s="43"/>
      <c r="EJ189" s="43"/>
      <c r="EL189" s="43"/>
      <c r="EM189" s="43"/>
      <c r="EN189" s="43"/>
      <c r="EO189" s="43"/>
      <c r="EP189" s="43"/>
      <c r="ER189" s="43">
        <f>SUM(INDEX('egyeni-ranglista'!$1:$1048576,MATCH($A189,'egyeni-ranglista'!$A:$A,0),ER$279):INDEX('egyeni-ranglista'!$1:$1048576,MATCH($A189,'egyeni-ranglista'!$A:$A,0),ER$280))</f>
        <v>0</v>
      </c>
      <c r="ES189" s="274" t="s">
        <v>19</v>
      </c>
      <c r="ET189" s="43"/>
      <c r="EV189" s="43"/>
      <c r="EX189" s="43"/>
      <c r="EZ189" s="43"/>
      <c r="FB189" s="43"/>
      <c r="FD189" s="43"/>
      <c r="FF189" s="43"/>
      <c r="FG189" s="9"/>
      <c r="FH189" s="43"/>
      <c r="FI189" s="9"/>
      <c r="FJ189" s="43"/>
      <c r="FK189" s="9"/>
      <c r="FL189" s="43"/>
      <c r="FM189" s="9"/>
      <c r="FN189" s="43"/>
      <c r="FP189" s="43"/>
      <c r="FQ189" s="9"/>
      <c r="FR189" s="43"/>
      <c r="FS189" s="9"/>
      <c r="FT189" s="43"/>
      <c r="FU189" s="9"/>
      <c r="FV189" s="43"/>
      <c r="FW189" s="9"/>
      <c r="FX189" s="43"/>
      <c r="FY189" s="9"/>
      <c r="FZ189" s="43"/>
      <c r="GA189" s="9"/>
      <c r="GB189" s="43"/>
      <c r="GC189" s="9"/>
      <c r="GD189" s="43"/>
      <c r="GE189" s="9"/>
      <c r="GF189" s="43"/>
      <c r="GG189" s="9"/>
      <c r="GH189" s="43"/>
      <c r="GI189" s="9"/>
      <c r="GJ189" s="43"/>
      <c r="GK189" s="9"/>
      <c r="GL189" s="43"/>
      <c r="GM189" s="9"/>
      <c r="GN189" s="43"/>
      <c r="GO189" s="9"/>
      <c r="GP189" s="43"/>
      <c r="GQ189" s="9"/>
      <c r="GR189" s="43"/>
      <c r="GS189" s="9"/>
      <c r="GT189" s="43"/>
      <c r="GU189" s="9"/>
      <c r="GV189" s="43"/>
      <c r="GW189" s="9"/>
      <c r="GX189" s="43"/>
      <c r="GY189" s="9"/>
      <c r="GZ189" s="43"/>
      <c r="HA189" s="9"/>
      <c r="HB189" s="43"/>
      <c r="HC189" s="9"/>
      <c r="HD189" s="43"/>
      <c r="HE189" s="9"/>
      <c r="HF189" s="43">
        <f>SUM(INDEX('egyeni-ranglista'!$1:$1048576,MATCH($A189,'egyeni-ranglista'!$A:$A,0),HF$279):INDEX('egyeni-ranglista'!$1:$1048576,MATCH($A189,'egyeni-ranglista'!$A:$A,0),HF$280))</f>
        <v>0</v>
      </c>
      <c r="HG189" s="9" t="s">
        <v>1494</v>
      </c>
      <c r="HH189" s="43"/>
      <c r="HI189" s="9"/>
      <c r="HJ189" s="43"/>
      <c r="HK189" s="9"/>
      <c r="HL189" s="43"/>
      <c r="HM189" s="9"/>
      <c r="HN189" s="43"/>
      <c r="HO189" s="9"/>
      <c r="HP189" s="43"/>
      <c r="HQ189" s="9"/>
      <c r="HR189" s="43"/>
      <c r="HS189" s="9"/>
      <c r="HT189" s="43"/>
      <c r="HU189" s="9"/>
      <c r="HV189" s="43"/>
      <c r="HW189" s="9"/>
      <c r="HX189" s="43"/>
      <c r="HY189" s="9"/>
      <c r="HZ189" s="43"/>
      <c r="IA189" s="9"/>
      <c r="IB189" s="43"/>
      <c r="IC189" s="9"/>
      <c r="ID189" s="43"/>
      <c r="IE189" s="9"/>
      <c r="IF189" s="43"/>
      <c r="IG189" s="9"/>
      <c r="IH189" s="43"/>
      <c r="II189" s="9"/>
      <c r="IJ189" s="43"/>
      <c r="IK189" s="9"/>
      <c r="IL189" s="43"/>
      <c r="IM189" s="9"/>
      <c r="IN189" s="43"/>
      <c r="IO189" s="9"/>
      <c r="IP189" s="43"/>
      <c r="IQ189" s="9"/>
      <c r="IR189" s="43"/>
      <c r="IS189" s="9"/>
      <c r="IT189" s="43"/>
      <c r="IU189" s="9"/>
      <c r="IV189" s="43"/>
      <c r="IW189" s="9"/>
      <c r="IX189" s="43"/>
      <c r="IY189" s="9"/>
      <c r="IZ189" s="43"/>
      <c r="JA189" s="9"/>
      <c r="JB189" s="43"/>
      <c r="JC189" s="9"/>
      <c r="JD189" s="43"/>
      <c r="JE189" s="9"/>
      <c r="JF189" s="43"/>
      <c r="JG189" s="9"/>
      <c r="JH189" s="43"/>
      <c r="JI189" s="9"/>
      <c r="JJ189" s="43"/>
      <c r="JK189" s="9"/>
      <c r="JL189" s="43"/>
      <c r="JM189" s="9"/>
      <c r="JN189" s="43"/>
      <c r="JO189" s="9"/>
      <c r="JP189" s="43"/>
      <c r="JQ189" s="9"/>
      <c r="JR189" s="43"/>
      <c r="JS189" s="9"/>
      <c r="JT189" s="43"/>
      <c r="JU189" s="9"/>
      <c r="JV189" s="43"/>
      <c r="JW189" s="9"/>
      <c r="JX189" s="43"/>
      <c r="JY189" s="9"/>
      <c r="JZ189" s="43"/>
      <c r="KA189" s="9"/>
      <c r="KB189" s="43"/>
      <c r="KC189" s="9"/>
      <c r="KD189" s="43"/>
      <c r="KE189" s="9"/>
      <c r="KF189" s="43"/>
      <c r="KG189" s="9"/>
      <c r="KH189" s="43"/>
      <c r="KI189" s="9"/>
      <c r="KJ189" s="43"/>
      <c r="KK189" s="9"/>
      <c r="KL189" s="43"/>
      <c r="KM189" s="9"/>
      <c r="KN189" s="43"/>
      <c r="KO189" s="9"/>
      <c r="KP189" s="43"/>
      <c r="KQ189" s="9"/>
      <c r="KR189" s="43"/>
      <c r="KS189" s="9"/>
      <c r="KT189" s="43"/>
      <c r="KU189" s="9"/>
      <c r="KV189" s="43"/>
      <c r="KW189" s="9"/>
      <c r="KX189" s="43"/>
      <c r="KY189" s="9"/>
      <c r="KZ189" s="43"/>
      <c r="LA189" s="9"/>
      <c r="LB189" s="43"/>
      <c r="LC189" s="9"/>
      <c r="LD189" s="43"/>
      <c r="LE189" s="9"/>
      <c r="LF189" s="43"/>
      <c r="LG189" s="9"/>
      <c r="LH189" s="43"/>
      <c r="LI189" s="9"/>
      <c r="LJ189" s="43"/>
      <c r="LK189" s="9"/>
      <c r="LL189" s="43"/>
      <c r="LM189" s="9"/>
      <c r="LN189" s="43"/>
      <c r="LO189" s="9"/>
      <c r="LP189" s="43"/>
      <c r="LQ189" s="9"/>
      <c r="LR189" s="43"/>
      <c r="LS189" s="9"/>
      <c r="LT189" s="43"/>
      <c r="LU189" s="9"/>
      <c r="LV189" s="43"/>
      <c r="LW189" s="9"/>
      <c r="LX189" s="43"/>
      <c r="LY189" s="9"/>
      <c r="LZ189" s="43"/>
      <c r="MA189" s="9"/>
      <c r="MB189" s="43"/>
      <c r="MC189" s="9"/>
      <c r="MD189" s="43"/>
      <c r="ME189" s="9"/>
      <c r="MF189" s="43"/>
      <c r="MG189" s="9"/>
      <c r="MH189" s="43"/>
      <c r="MI189" s="9"/>
      <c r="MJ189" s="43"/>
      <c r="MK189" s="9"/>
      <c r="ML189" s="43"/>
      <c r="MM189" s="9"/>
      <c r="MN189" s="43"/>
      <c r="MO189" s="9"/>
      <c r="MP189" s="43"/>
      <c r="MQ189" s="9"/>
      <c r="MR189" s="43"/>
      <c r="MS189" s="9"/>
      <c r="MT189" s="43"/>
      <c r="MU189" s="9"/>
    </row>
    <row r="190" spans="1:359">
      <c r="A190" s="1" t="s">
        <v>10</v>
      </c>
      <c r="C190" s="9"/>
      <c r="D190" s="43">
        <v>0</v>
      </c>
      <c r="E190" s="52" t="s">
        <v>64</v>
      </c>
      <c r="F190" s="43" t="s">
        <v>206</v>
      </c>
      <c r="H190" s="43" t="s">
        <v>206</v>
      </c>
      <c r="J190" s="43" t="s">
        <v>206</v>
      </c>
      <c r="L190" s="43"/>
      <c r="M190" s="9"/>
      <c r="N190" s="43">
        <v>0</v>
      </c>
      <c r="O190" s="52" t="s">
        <v>64</v>
      </c>
      <c r="P190" s="43" t="s">
        <v>206</v>
      </c>
      <c r="R190" s="43" t="s">
        <v>206</v>
      </c>
      <c r="T190" s="43">
        <v>0.7198646565999407</v>
      </c>
      <c r="U190" s="52" t="s">
        <v>64</v>
      </c>
      <c r="V190" s="43"/>
      <c r="W190" s="9"/>
      <c r="X190" s="43"/>
      <c r="Y190" s="9"/>
      <c r="Z190" s="43"/>
      <c r="AA190" s="9"/>
      <c r="AB190" s="43" t="s">
        <v>206</v>
      </c>
      <c r="AD190" s="43" t="s">
        <v>206</v>
      </c>
      <c r="AR190" s="9"/>
      <c r="AS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43"/>
      <c r="DD190" s="43"/>
      <c r="DF190" s="43"/>
      <c r="DH190" s="43"/>
      <c r="DJ190" s="43"/>
      <c r="DL190" s="43"/>
      <c r="DP190" s="9"/>
      <c r="DQ190" s="9"/>
      <c r="EB190" s="43"/>
      <c r="EF190" s="43"/>
      <c r="EH190" s="43"/>
      <c r="EJ190" s="43"/>
      <c r="EP190" s="43"/>
      <c r="ER190" s="43"/>
      <c r="ET190" s="43"/>
      <c r="EV190" s="43"/>
      <c r="EX190" s="43"/>
      <c r="EZ190" s="43"/>
      <c r="FB190" s="43"/>
      <c r="FD190" s="43"/>
      <c r="FF190" s="9"/>
      <c r="FG190" s="9"/>
      <c r="FH190" s="9"/>
      <c r="FI190" s="9"/>
      <c r="FJ190" s="9"/>
      <c r="FK190" s="9"/>
      <c r="FL190" s="9"/>
      <c r="FM190" s="9"/>
      <c r="FN190" s="43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43"/>
      <c r="HG190" s="9"/>
      <c r="HH190" s="43"/>
      <c r="HI190" s="9"/>
      <c r="HJ190" s="43"/>
      <c r="HK190" s="9"/>
      <c r="HL190" s="43"/>
      <c r="HM190" s="9"/>
      <c r="HN190" s="43"/>
      <c r="HO190" s="9"/>
      <c r="HP190" s="43"/>
      <c r="HQ190" s="9"/>
      <c r="HR190" s="43"/>
      <c r="HS190" s="9"/>
      <c r="HT190" s="43"/>
      <c r="HU190" s="9"/>
      <c r="HV190" s="43"/>
      <c r="HW190" s="9"/>
      <c r="HX190" s="43"/>
      <c r="HY190" s="9"/>
      <c r="HZ190" s="43"/>
      <c r="IA190" s="9"/>
      <c r="IB190" s="43"/>
      <c r="IC190" s="9"/>
      <c r="ID190" s="43"/>
      <c r="IE190" s="9"/>
      <c r="IF190" s="43"/>
      <c r="IG190" s="9"/>
      <c r="IH190" s="43"/>
      <c r="II190" s="9"/>
      <c r="IJ190" s="43"/>
      <c r="IK190" s="9"/>
      <c r="IL190" s="43"/>
      <c r="IM190" s="9"/>
      <c r="IN190" s="43"/>
      <c r="IO190" s="9"/>
      <c r="IP190" s="43"/>
      <c r="IQ190" s="9"/>
      <c r="IR190" s="43"/>
      <c r="IS190" s="9"/>
      <c r="IT190" s="43"/>
      <c r="IU190" s="9"/>
      <c r="IV190" s="43"/>
      <c r="IW190" s="9"/>
      <c r="IX190" s="43"/>
      <c r="IY190" s="9"/>
      <c r="IZ190" s="43"/>
      <c r="JA190" s="9"/>
      <c r="JB190" s="43"/>
      <c r="JC190" s="9"/>
      <c r="JD190" s="43"/>
      <c r="JE190" s="9"/>
      <c r="JF190" s="43"/>
      <c r="JG190" s="9"/>
      <c r="JH190" s="43"/>
      <c r="JI190" s="9"/>
      <c r="JJ190" s="43"/>
      <c r="JK190" s="9"/>
      <c r="JL190" s="43"/>
      <c r="JM190" s="9"/>
      <c r="JN190" s="43"/>
      <c r="JO190" s="9"/>
      <c r="JP190" s="43"/>
      <c r="JQ190" s="9"/>
      <c r="JR190" s="43"/>
      <c r="JS190" s="9"/>
      <c r="JT190" s="43"/>
      <c r="JU190" s="9"/>
      <c r="JV190" s="43"/>
      <c r="JW190" s="9"/>
      <c r="JX190" s="43"/>
      <c r="JY190" s="9"/>
      <c r="JZ190" s="43"/>
      <c r="KA190" s="9"/>
      <c r="KB190" s="43"/>
      <c r="KC190" s="9"/>
      <c r="KD190" s="43"/>
      <c r="KE190" s="9"/>
      <c r="KF190" s="43"/>
      <c r="KG190" s="9"/>
      <c r="KH190" s="43"/>
      <c r="KI190" s="9"/>
      <c r="KJ190" s="43"/>
      <c r="KK190" s="9"/>
      <c r="KL190" s="43"/>
      <c r="KM190" s="9"/>
      <c r="KN190" s="43"/>
      <c r="KO190" s="9"/>
      <c r="KP190" s="43"/>
      <c r="KQ190" s="9"/>
      <c r="KR190" s="43"/>
      <c r="KS190" s="9"/>
      <c r="KT190" s="43"/>
      <c r="KU190" s="9"/>
      <c r="KV190" s="43"/>
      <c r="KW190" s="9"/>
      <c r="KX190" s="43"/>
      <c r="KY190" s="9"/>
      <c r="KZ190" s="43"/>
      <c r="LA190" s="9"/>
      <c r="LB190" s="43"/>
      <c r="LC190" s="9"/>
      <c r="LD190" s="43"/>
      <c r="LE190" s="9"/>
      <c r="LF190" s="43"/>
      <c r="LG190" s="9"/>
      <c r="LH190" s="43"/>
      <c r="LI190" s="9"/>
      <c r="LJ190" s="43"/>
      <c r="LK190" s="9"/>
      <c r="LL190" s="43"/>
      <c r="LM190" s="9"/>
      <c r="LN190" s="43"/>
      <c r="LO190" s="9"/>
      <c r="LP190" s="43"/>
      <c r="LQ190" s="9"/>
      <c r="LR190" s="43"/>
      <c r="LS190" s="9"/>
      <c r="LT190" s="43"/>
      <c r="LU190" s="9"/>
      <c r="LV190" s="43"/>
      <c r="LW190" s="9"/>
      <c r="LX190" s="43"/>
      <c r="LY190" s="9"/>
      <c r="LZ190" s="43"/>
      <c r="MA190" s="9"/>
      <c r="MB190" s="43"/>
      <c r="MC190" s="9"/>
      <c r="MD190" s="43"/>
      <c r="ME190" s="9"/>
      <c r="MF190" s="43"/>
      <c r="MG190" s="9"/>
      <c r="MH190" s="43"/>
      <c r="MI190" s="9"/>
      <c r="MJ190" s="43"/>
      <c r="MK190" s="9"/>
      <c r="ML190" s="43"/>
      <c r="MM190" s="9"/>
      <c r="MN190" s="43"/>
      <c r="MO190" s="9"/>
      <c r="MP190" s="43"/>
      <c r="MQ190" s="9"/>
      <c r="MR190" s="43"/>
      <c r="MS190" s="9"/>
      <c r="MT190" s="43"/>
      <c r="MU190" s="9"/>
    </row>
    <row r="191" spans="1:359">
      <c r="A191" s="1" t="s">
        <v>196</v>
      </c>
      <c r="B191" s="43">
        <f>SUM(INDEX('egyeni-ranglista'!$1:$1048576,MATCH($A191,'egyeni-ranglista'!$A:$A,0),B$279):INDEX('egyeni-ranglista'!$1:$1048576,MATCH($A191,'egyeni-ranglista'!$A:$A,0),B$280))</f>
        <v>0</v>
      </c>
      <c r="C191" s="109" t="s">
        <v>195</v>
      </c>
      <c r="D191" s="43" t="s">
        <v>206</v>
      </c>
      <c r="F191" s="43">
        <v>0</v>
      </c>
      <c r="G191" s="109" t="s">
        <v>195</v>
      </c>
      <c r="H191" s="43" t="s">
        <v>206</v>
      </c>
      <c r="J191" s="43" t="s">
        <v>206</v>
      </c>
      <c r="L191" s="43">
        <f>SUM(INDEX('egyeni-ranglista'!$1:$1048576,MATCH($A191,'egyeni-ranglista'!$A:$A,0),L$279):INDEX('egyeni-ranglista'!$1:$1048576,MATCH($A191,'egyeni-ranglista'!$A:$A,0),L$280))</f>
        <v>4.437495108237802</v>
      </c>
      <c r="M191" s="109" t="s">
        <v>195</v>
      </c>
      <c r="N191" s="43" t="s">
        <v>206</v>
      </c>
      <c r="P191" s="43" t="s">
        <v>206</v>
      </c>
      <c r="R191" s="43" t="s">
        <v>206</v>
      </c>
      <c r="T191" s="43"/>
      <c r="U191" s="1" t="s">
        <v>236</v>
      </c>
      <c r="V191" s="43"/>
      <c r="W191" s="9"/>
      <c r="X191" s="43"/>
      <c r="Y191" s="9"/>
      <c r="Z191" s="43">
        <v>68.783045898732979</v>
      </c>
      <c r="AA191" s="9" t="s">
        <v>242</v>
      </c>
      <c r="AB191" s="43">
        <v>72.99929336138517</v>
      </c>
      <c r="AC191" s="1" t="s">
        <v>236</v>
      </c>
      <c r="AD191" s="43" t="s">
        <v>206</v>
      </c>
      <c r="AM191" s="9"/>
      <c r="AO191" s="9"/>
      <c r="AP191" s="43">
        <f>SUM(INDEX('egyeni-ranglista'!$1:$1048576,MATCH($A191,'egyeni-ranglista'!$A:$A,0),AP$279):INDEX('egyeni-ranglista'!$1:$1048576,MATCH($A191,'egyeni-ranglista'!$A:$A,0),AP$280))</f>
        <v>78.204983083397167</v>
      </c>
      <c r="AQ191" s="1" t="s">
        <v>537</v>
      </c>
      <c r="AR191" s="43"/>
      <c r="AS191" s="9"/>
      <c r="AT191" s="43">
        <f>SUM(INDEX('egyeni-ranglista'!$1:$1048576,MATCH($A191,'egyeni-ranglista'!$A:$A,0),AT$279):INDEX('egyeni-ranglista'!$1:$1048576,MATCH($A191,'egyeni-ranglista'!$A:$A,0),AT$280))</f>
        <v>84.689320893915763</v>
      </c>
      <c r="AU191" s="1" t="s">
        <v>1232</v>
      </c>
      <c r="AV191" s="43"/>
      <c r="AW191" s="9"/>
      <c r="AX191" s="43"/>
      <c r="AY191" s="9"/>
      <c r="AZ191" s="43"/>
      <c r="BA191" s="9"/>
      <c r="BB191" s="43"/>
      <c r="BC191" s="9"/>
      <c r="BD191" s="43"/>
      <c r="BE191" s="9"/>
      <c r="BF191" s="43"/>
      <c r="BG191" s="9"/>
      <c r="BH191" s="43">
        <f>SUM(INDEX('egyeni-ranglista'!$1:$1048576,MATCH($A191,'egyeni-ranglista'!$A:$A,0),BH$279):INDEX('egyeni-ranglista'!$1:$1048576,MATCH($A191,'egyeni-ranglista'!$A:$A,0),BH$280))</f>
        <v>85.695122650547788</v>
      </c>
      <c r="BI191" s="1" t="s">
        <v>1234</v>
      </c>
      <c r="BJ191" s="43"/>
      <c r="BK191" s="9"/>
      <c r="BL191" s="43"/>
      <c r="BM191" s="9"/>
      <c r="BN191" s="43"/>
      <c r="BO191" s="9"/>
      <c r="BP191" s="43"/>
      <c r="BQ191" s="9"/>
      <c r="BR191" s="43"/>
      <c r="BS191" s="9"/>
      <c r="BT191" s="43"/>
      <c r="BU191" s="9"/>
      <c r="BV191" s="43"/>
      <c r="BW191" s="9"/>
      <c r="BX191" s="43"/>
      <c r="BY191" s="9"/>
      <c r="BZ191" s="43"/>
      <c r="CA191" s="9"/>
      <c r="CB191" s="43"/>
      <c r="CC191" s="9"/>
      <c r="CD191" s="43"/>
      <c r="CE191" s="9"/>
      <c r="CF191" s="43"/>
      <c r="CG191" s="9"/>
      <c r="CH191" s="43"/>
      <c r="CI191" s="9"/>
      <c r="CJ191" s="43"/>
      <c r="CK191" s="9"/>
      <c r="CL191" s="43">
        <f>SUM(INDEX('egyeni-ranglista'!$1:$1048576,MATCH($A191,'egyeni-ranglista'!$A:$A,0),CL$279):INDEX('egyeni-ranglista'!$1:$1048576,MATCH($A191,'egyeni-ranglista'!$A:$A,0),CL$280))</f>
        <v>16.912076751814816</v>
      </c>
      <c r="CM191" s="1" t="s">
        <v>1232</v>
      </c>
      <c r="CN191" s="43"/>
      <c r="CP191" s="43"/>
      <c r="CR191" s="43"/>
      <c r="CT191" s="43"/>
      <c r="CV191" s="43"/>
      <c r="CX191" s="43"/>
      <c r="CZ191" s="43"/>
      <c r="DB191" s="43"/>
      <c r="DD191" s="43"/>
      <c r="DF191" s="43"/>
      <c r="DH191" s="43"/>
      <c r="DJ191" s="43"/>
      <c r="DL191" s="43"/>
      <c r="DN191" s="43"/>
      <c r="DO191" s="9"/>
      <c r="DP191" s="43"/>
      <c r="DQ191" s="9"/>
      <c r="DT191" s="43"/>
      <c r="DU191" s="9"/>
      <c r="DV191" s="43"/>
      <c r="DW191" s="9"/>
      <c r="DX191" s="43"/>
      <c r="DY191" s="9"/>
      <c r="DZ191" s="43"/>
      <c r="EA191" s="9"/>
      <c r="EB191" s="43"/>
      <c r="ED191" s="43"/>
      <c r="EE191" s="9"/>
      <c r="EF191" s="43"/>
      <c r="EH191" s="43"/>
      <c r="EJ191" s="43"/>
      <c r="EL191" s="43"/>
      <c r="EM191" s="9"/>
      <c r="EN191" s="43"/>
      <c r="EO191" s="9"/>
      <c r="EP191" s="43"/>
      <c r="ER191" s="43"/>
      <c r="ET191" s="43"/>
      <c r="EV191" s="43"/>
      <c r="EX191" s="43"/>
      <c r="EZ191" s="43"/>
      <c r="FB191" s="43"/>
      <c r="FD191" s="43"/>
      <c r="FF191" s="43"/>
      <c r="FH191" s="43"/>
      <c r="FJ191" s="43"/>
      <c r="FL191" s="43"/>
      <c r="FN191" s="43"/>
      <c r="FP191" s="43"/>
      <c r="FR191" s="43"/>
      <c r="FT191" s="43"/>
      <c r="FV191" s="43"/>
      <c r="FX191" s="43"/>
      <c r="FZ191" s="43"/>
      <c r="GB191" s="43"/>
      <c r="GD191" s="43"/>
      <c r="GF191" s="43"/>
      <c r="GH191" s="43"/>
      <c r="GJ191" s="43"/>
      <c r="GL191" s="43"/>
      <c r="GN191" s="43"/>
      <c r="GP191" s="43"/>
      <c r="GR191" s="43"/>
      <c r="GT191" s="43"/>
      <c r="GV191" s="43"/>
      <c r="GX191" s="43"/>
      <c r="GZ191" s="43"/>
      <c r="HB191" s="43"/>
      <c r="HD191" s="43"/>
      <c r="HF191" s="43"/>
      <c r="HH191" s="43"/>
      <c r="HJ191" s="43"/>
      <c r="HL191" s="43"/>
      <c r="HN191" s="43"/>
      <c r="HP191" s="43"/>
      <c r="HR191" s="43"/>
      <c r="HT191" s="43"/>
      <c r="HV191" s="43"/>
      <c r="HX191" s="43"/>
      <c r="HZ191" s="43"/>
      <c r="IB191" s="43"/>
      <c r="ID191" s="43"/>
      <c r="IF191" s="43"/>
      <c r="IH191" s="43"/>
      <c r="IJ191" s="43"/>
      <c r="IL191" s="43"/>
      <c r="IN191" s="43"/>
      <c r="IP191" s="43"/>
      <c r="IR191" s="43"/>
      <c r="IT191" s="43"/>
      <c r="IV191" s="43"/>
      <c r="IX191" s="43"/>
      <c r="IZ191" s="43"/>
      <c r="JB191" s="43"/>
      <c r="JD191" s="43"/>
      <c r="JF191" s="43"/>
      <c r="JH191" s="43"/>
      <c r="JJ191" s="43"/>
      <c r="JL191" s="43"/>
      <c r="JN191" s="43"/>
      <c r="JP191" s="43"/>
      <c r="JR191" s="43"/>
      <c r="JT191" s="43"/>
      <c r="JV191" s="43"/>
      <c r="JX191" s="43"/>
      <c r="JZ191" s="43"/>
      <c r="KB191" s="43"/>
      <c r="KD191" s="43"/>
      <c r="KF191" s="43"/>
      <c r="KH191" s="43"/>
      <c r="KJ191" s="43"/>
      <c r="KL191" s="43"/>
      <c r="KN191" s="43"/>
      <c r="KP191" s="43"/>
      <c r="KR191" s="43"/>
      <c r="KT191" s="43"/>
      <c r="KV191" s="43"/>
      <c r="KX191" s="43"/>
      <c r="KZ191" s="43"/>
      <c r="LB191" s="43"/>
      <c r="LD191" s="43"/>
      <c r="LF191" s="43"/>
      <c r="LH191" s="43"/>
      <c r="LJ191" s="43"/>
      <c r="LL191" s="43"/>
      <c r="LN191" s="43"/>
      <c r="LP191" s="43"/>
      <c r="LR191" s="43"/>
      <c r="LT191" s="43"/>
      <c r="LV191" s="43"/>
      <c r="LX191" s="43"/>
      <c r="LZ191" s="43"/>
      <c r="MB191" s="43"/>
      <c r="MD191" s="43"/>
      <c r="MF191" s="43"/>
      <c r="MH191" s="43"/>
      <c r="MJ191" s="43"/>
      <c r="ML191" s="43"/>
      <c r="MN191" s="43"/>
      <c r="MP191" s="43"/>
      <c r="MR191" s="43"/>
      <c r="MT191" s="43"/>
    </row>
    <row r="192" spans="1:359">
      <c r="A192" s="1" t="s">
        <v>27</v>
      </c>
      <c r="C192" s="9"/>
      <c r="E192" s="14"/>
      <c r="F192" s="43">
        <v>37.5</v>
      </c>
      <c r="G192" s="14" t="s">
        <v>22</v>
      </c>
      <c r="H192" s="43">
        <v>43.839278726054005</v>
      </c>
      <c r="I192" s="1" t="s">
        <v>226</v>
      </c>
      <c r="J192" s="43">
        <v>45.878315113770263</v>
      </c>
      <c r="K192" s="14" t="s">
        <v>22</v>
      </c>
      <c r="L192" s="43"/>
      <c r="M192" s="9"/>
      <c r="N192" s="43" t="s">
        <v>206</v>
      </c>
      <c r="P192" s="43" t="s">
        <v>206</v>
      </c>
      <c r="R192" s="43" t="s">
        <v>206</v>
      </c>
      <c r="T192" s="43">
        <v>62.325193895565619</v>
      </c>
      <c r="U192" s="14" t="s">
        <v>22</v>
      </c>
      <c r="V192" s="43"/>
      <c r="W192" s="9"/>
      <c r="X192" s="43"/>
      <c r="Y192" s="9"/>
      <c r="Z192" s="43"/>
      <c r="AA192" s="9"/>
      <c r="AD192" s="43" t="s">
        <v>206</v>
      </c>
      <c r="AL192" s="43"/>
      <c r="AN192" s="43"/>
      <c r="AR192" s="43"/>
      <c r="AS192" s="9"/>
      <c r="BF192" s="43"/>
      <c r="BG192" s="9"/>
      <c r="BH192" s="43">
        <f>SUM(INDEX('egyeni-ranglista'!$1:$1048576,MATCH($A192,'egyeni-ranglista'!$A:$A,0),BH$279):INDEX('egyeni-ranglista'!$1:$1048576,MATCH($A192,'egyeni-ranglista'!$A:$A,0),BH$280))</f>
        <v>41.760219783500446</v>
      </c>
      <c r="BI192" s="14" t="s">
        <v>22</v>
      </c>
      <c r="BJ192" s="43">
        <f>SUM(INDEX('egyeni-ranglista'!$1:$1048576,MATCH($A192,'egyeni-ranglista'!$A:$A,0),BJ$279):INDEX('egyeni-ranglista'!$1:$1048576,MATCH($A192,'egyeni-ranglista'!$A:$A,0),BJ$280))</f>
        <v>35.420941057446441</v>
      </c>
      <c r="BK192" s="1" t="s">
        <v>226</v>
      </c>
      <c r="BL192" s="43"/>
      <c r="BM192" s="9"/>
      <c r="BN192" s="43"/>
      <c r="BO192" s="9"/>
      <c r="BP192" s="43">
        <f>SUM(INDEX('egyeni-ranglista'!$1:$1048576,MATCH($A192,'egyeni-ranglista'!$A:$A,0),BP$279):INDEX('egyeni-ranglista'!$1:$1048576,MATCH($A192,'egyeni-ranglista'!$A:$A,0),BP$280))</f>
        <v>43.595449505011345</v>
      </c>
      <c r="BQ192" s="14" t="s">
        <v>22</v>
      </c>
      <c r="BR192" s="43"/>
      <c r="BS192" s="9"/>
      <c r="BT192" s="43"/>
      <c r="BU192" s="9"/>
      <c r="BV192" s="43">
        <f>SUM(INDEX('egyeni-ranglista'!$1:$1048576,MATCH($A192,'egyeni-ranglista'!$A:$A,0),BV$279):INDEX('egyeni-ranglista'!$1:$1048576,MATCH($A192,'egyeni-ranglista'!$A:$A,0),BV$280))</f>
        <v>29.332788247481382</v>
      </c>
      <c r="BW192" s="14" t="s">
        <v>22</v>
      </c>
      <c r="BX192" s="43">
        <f>SUM(INDEX('egyeni-ranglista'!$1:$1048576,MATCH($A192,'egyeni-ranglista'!$A:$A,0),BX$279):INDEX('egyeni-ranglista'!$1:$1048576,MATCH($A192,'egyeni-ranglista'!$A:$A,0),BX$280))</f>
        <v>31.875572569839793</v>
      </c>
      <c r="BY192" s="9" t="s">
        <v>22</v>
      </c>
      <c r="BZ192" s="43"/>
      <c r="CA192" s="9"/>
      <c r="CB192" s="43"/>
      <c r="CC192" s="9"/>
      <c r="CD192" s="43"/>
      <c r="CE192" s="9"/>
      <c r="CF192" s="43">
        <f>SUM(INDEX('egyeni-ranglista'!$1:$1048576,MATCH($A192,'egyeni-ranglista'!$A:$A,0),CF$279):INDEX('egyeni-ranglista'!$1:$1048576,MATCH($A192,'egyeni-ranglista'!$A:$A,0),CF$280))</f>
        <v>17.10824335734528</v>
      </c>
      <c r="CG192" s="14" t="s">
        <v>22</v>
      </c>
      <c r="CJ192" s="43"/>
      <c r="CK192" s="9"/>
      <c r="CL192" s="43"/>
      <c r="CM192" s="9"/>
      <c r="CN192" s="43"/>
      <c r="CO192" s="9"/>
      <c r="CP192" s="43"/>
      <c r="CQ192" s="9"/>
      <c r="CR192" s="43">
        <f>SUM(INDEX('egyeni-ranglista'!$1:$1048576,MATCH($A192,'egyeni-ranglista'!$A:$A,0),CR$279):INDEX('egyeni-ranglista'!$1:$1048576,MATCH($A192,'egyeni-ranglista'!$A:$A,0),CR$280))</f>
        <v>39.562074215086241</v>
      </c>
      <c r="CS192" s="53" t="s">
        <v>774</v>
      </c>
      <c r="CT192" s="43"/>
      <c r="CU192" s="9"/>
      <c r="CV192" s="43"/>
      <c r="CW192" s="9"/>
      <c r="CX192" s="43"/>
      <c r="CY192" s="9"/>
      <c r="DB192" s="43"/>
      <c r="DD192" s="43"/>
      <c r="DF192" s="43"/>
      <c r="DH192" s="43"/>
      <c r="DJ192" s="43"/>
      <c r="DL192" s="43">
        <f>SUM(INDEX('egyeni-ranglista'!$1:$1048576,MATCH($A192,'egyeni-ranglista'!$A:$A,0),DL$279):INDEX('egyeni-ranglista'!$1:$1048576,MATCH($A192,'egyeni-ranglista'!$A:$A,0),DL$280))</f>
        <v>52.226111222923926</v>
      </c>
      <c r="DM192" s="1" t="s">
        <v>1223</v>
      </c>
      <c r="DN192" s="43"/>
      <c r="DP192" s="43"/>
      <c r="DV192" s="43"/>
      <c r="DW192" s="9"/>
      <c r="DX192" s="43"/>
      <c r="DY192" s="9"/>
      <c r="DZ192" s="43"/>
      <c r="EA192" s="9"/>
      <c r="EB192" s="43"/>
      <c r="ED192" s="43"/>
      <c r="EE192" s="9"/>
      <c r="EF192" s="43">
        <f>SUM(INDEX('egyeni-ranglista'!$1:$1048576,MATCH($A192,'egyeni-ranglista'!$A:$A,0),EF$279):INDEX('egyeni-ranglista'!$1:$1048576,MATCH($A192,'egyeni-ranglista'!$A:$A,0),EF$280))</f>
        <v>38.794516231064968</v>
      </c>
      <c r="EG192" s="14" t="s">
        <v>22</v>
      </c>
      <c r="EH192" s="43"/>
      <c r="EI192" s="14" t="s">
        <v>22</v>
      </c>
      <c r="EL192" s="43"/>
      <c r="EM192" s="9"/>
      <c r="EN192" s="43">
        <f>SUM(INDEX('egyeni-ranglista'!$1:$1048576,MATCH($A192,'egyeni-ranglista'!$A:$A,0),EN$279):INDEX('egyeni-ranglista'!$1:$1048576,MATCH($A192,'egyeni-ranglista'!$A:$A,0),EN$280))</f>
        <v>70.980140019867491</v>
      </c>
      <c r="EO192" s="242" t="s">
        <v>648</v>
      </c>
      <c r="ES192" s="63"/>
      <c r="FF192" s="43"/>
      <c r="FG192" s="53"/>
      <c r="FH192" s="43"/>
      <c r="FI192" s="9"/>
      <c r="FJ192" s="43"/>
      <c r="FK192" s="9"/>
      <c r="FL192" s="43"/>
      <c r="FM192" s="9"/>
      <c r="FP192" s="43"/>
      <c r="FQ192" s="53"/>
      <c r="FR192" s="43"/>
      <c r="FS192" s="9"/>
      <c r="FT192" s="43"/>
      <c r="FU192" s="9"/>
      <c r="FV192" s="43">
        <f>SUM(INDEX('egyeni-ranglista'!$1:$1048576,MATCH($A192,'egyeni-ranglista'!$A:$A,0),FV$279):INDEX('egyeni-ranglista'!$1:$1048576,MATCH($A192,'egyeni-ranglista'!$A:$A,0),FV$280))</f>
        <v>49.903120806471293</v>
      </c>
      <c r="FW192" s="9" t="s">
        <v>646</v>
      </c>
      <c r="FX192" s="43">
        <f>SUM(INDEX('egyeni-ranglista'!$1:$1048576,MATCH($A192,'egyeni-ranglista'!$A:$A,0),FX$279):INDEX('egyeni-ranglista'!$1:$1048576,MATCH($A192,'egyeni-ranglista'!$A:$A,0),FX$280))</f>
        <v>55.090307087761886</v>
      </c>
      <c r="FY192" s="9" t="s">
        <v>226</v>
      </c>
      <c r="FZ192" s="43">
        <f>SUM(INDEX('egyeni-ranglista'!$1:$1048576,MATCH($A192,'egyeni-ranglista'!$A:$A,0),FZ$279):INDEX('egyeni-ranglista'!$1:$1048576,MATCH($A192,'egyeni-ranglista'!$A:$A,0),FZ$280))</f>
        <v>59.865167322016219</v>
      </c>
      <c r="GA192" s="9" t="s">
        <v>236</v>
      </c>
      <c r="GB192" s="43">
        <f>SUM(INDEX('egyeni-ranglista'!$1:$1048576,MATCH($A192,'egyeni-ranglista'!$A:$A,0),GB$279):INDEX('egyeni-ranglista'!$1:$1048576,MATCH($A192,'egyeni-ranglista'!$A:$A,0),GB$280))</f>
        <v>61.865167322016219</v>
      </c>
      <c r="GC192" s="37" t="s">
        <v>22</v>
      </c>
      <c r="GD192" s="43"/>
      <c r="GE192" s="37"/>
      <c r="GF192" s="43"/>
      <c r="GG192" s="37"/>
      <c r="GH192" s="43"/>
      <c r="GI192" s="37"/>
      <c r="GJ192" s="43"/>
      <c r="GK192" s="37"/>
      <c r="GL192" s="43"/>
      <c r="GM192" s="37"/>
      <c r="GN192" s="43"/>
      <c r="GO192" s="37"/>
      <c r="GP192" s="43"/>
      <c r="GQ192" s="37"/>
      <c r="GR192" s="43"/>
      <c r="GS192" s="37"/>
      <c r="GT192" s="43"/>
      <c r="GU192" s="37"/>
      <c r="GV192" s="43"/>
      <c r="GW192" s="37"/>
      <c r="GX192" s="43"/>
      <c r="GY192" s="37"/>
      <c r="GZ192" s="43"/>
      <c r="HA192" s="37"/>
      <c r="HB192" s="43"/>
      <c r="HC192" s="37"/>
      <c r="HD192" s="43"/>
      <c r="HE192" s="37"/>
      <c r="HF192" s="43"/>
      <c r="HG192" s="37"/>
      <c r="HH192" s="43">
        <f>SUM(INDEX('egyeni-ranglista'!$1:$1048576,MATCH($A192,'egyeni-ranglista'!$A:$A,0),HH$279):INDEX('egyeni-ranglista'!$1:$1048576,MATCH($A192,'egyeni-ranglista'!$A:$A,0),HH$280))</f>
        <v>37.128747250068827</v>
      </c>
      <c r="HI192" s="37" t="s">
        <v>22</v>
      </c>
      <c r="HJ192" s="43"/>
      <c r="HK192" s="37"/>
      <c r="HL192" s="43"/>
      <c r="HM192" s="37"/>
      <c r="HN192" s="43"/>
      <c r="HO192" s="37"/>
      <c r="HP192" s="43">
        <f>SUM(INDEX('egyeni-ranglista'!$1:$1048576,MATCH($A192,'egyeni-ranglista'!$A:$A,0),HP$279):INDEX('egyeni-ranglista'!$1:$1048576,MATCH($A192,'egyeni-ranglista'!$A:$A,0),HP$280))</f>
        <v>49.454524139753936</v>
      </c>
      <c r="HQ192" s="37" t="s">
        <v>22</v>
      </c>
      <c r="HR192" s="43"/>
      <c r="HS192" s="37"/>
      <c r="HT192" s="43"/>
      <c r="HU192" s="37"/>
      <c r="HV192" s="43"/>
      <c r="HW192" s="37"/>
      <c r="HX192" s="43"/>
      <c r="HY192" s="37"/>
      <c r="HZ192" s="43"/>
      <c r="IA192" s="37"/>
      <c r="IB192" s="43"/>
      <c r="IC192" s="37"/>
      <c r="ID192" s="43"/>
      <c r="IE192" s="37"/>
      <c r="IF192" s="43"/>
      <c r="IG192" s="37"/>
      <c r="IH192" s="43"/>
      <c r="II192" s="37"/>
      <c r="IJ192" s="43">
        <f>SUM(INDEX('egyeni-ranglista'!$1:$1048576,MATCH($A192,'egyeni-ranglista'!$A:$A,0),IJ$279):INDEX('egyeni-ranglista'!$1:$1048576,MATCH($A192,'egyeni-ranglista'!$A:$A,0),IJ$280))</f>
        <v>62.87919133855231</v>
      </c>
      <c r="IK192" s="37" t="s">
        <v>22</v>
      </c>
      <c r="IL192" s="43"/>
      <c r="IM192" s="37"/>
      <c r="IN192" s="43"/>
      <c r="IO192" s="37"/>
      <c r="IP192" s="43"/>
      <c r="IQ192" s="37"/>
      <c r="IR192" s="43"/>
      <c r="IS192" s="37"/>
      <c r="IT192" s="43"/>
      <c r="IU192" s="37"/>
      <c r="IV192" s="43"/>
      <c r="IW192" s="37"/>
      <c r="IX192" s="43">
        <f>SUM(INDEX('egyeni-ranglista'!$1:$1048576,MATCH($A192,'egyeni-ranglista'!$A:$A,0),IX$279):INDEX('egyeni-ranglista'!$1:$1048576,MATCH($A192,'egyeni-ranglista'!$A:$A,0),IX$280))</f>
        <v>57.407705329867909</v>
      </c>
      <c r="IY192" s="37" t="s">
        <v>226</v>
      </c>
      <c r="IZ192" s="43">
        <f>SUM(INDEX('egyeni-ranglista'!$1:$1048576,MATCH($A192,'egyeni-ranglista'!$A:$A,0),IZ$279):INDEX('egyeni-ranglista'!$1:$1048576,MATCH($A192,'egyeni-ranglista'!$A:$A,0),IZ$280))</f>
        <v>61.125144896665894</v>
      </c>
      <c r="JA192" s="37" t="s">
        <v>22</v>
      </c>
      <c r="JB192" s="43">
        <f>SUM(INDEX('egyeni-ranglista'!$1:$1048576,MATCH($A192,'egyeni-ranglista'!$A:$A,0),JB$279):INDEX('egyeni-ranglista'!$1:$1048576,MATCH($A192,'egyeni-ranglista'!$A:$A,0),JB$280))</f>
        <v>76.125144896665887</v>
      </c>
      <c r="JC192" s="37" t="s">
        <v>22</v>
      </c>
      <c r="JD192" s="43"/>
      <c r="JE192" s="37"/>
      <c r="JF192" s="43"/>
      <c r="JG192" s="37"/>
      <c r="JH192" s="43"/>
      <c r="JI192" s="37"/>
      <c r="JJ192" s="43"/>
      <c r="JK192" s="37"/>
      <c r="JL192" s="43"/>
      <c r="JM192" s="37"/>
      <c r="JN192" s="43"/>
      <c r="JO192" s="37"/>
      <c r="JP192" s="43"/>
      <c r="JQ192" s="37"/>
      <c r="JR192" s="43"/>
      <c r="JS192" s="37"/>
      <c r="JT192" s="43"/>
      <c r="JU192" s="37"/>
      <c r="JV192" s="43">
        <f>SUM(INDEX('egyeni-ranglista'!$1:$1048576,MATCH($A192,'egyeni-ranglista'!$A:$A,0),JV$279):INDEX('egyeni-ranglista'!$1:$1048576,MATCH($A192,'egyeni-ranglista'!$A:$A,0),JV$280))</f>
        <v>69.317366648847468</v>
      </c>
      <c r="JW192" s="37" t="s">
        <v>1558</v>
      </c>
      <c r="JX192" s="43"/>
      <c r="JY192" s="37"/>
      <c r="JZ192" s="43"/>
      <c r="KA192" s="37"/>
      <c r="KB192" s="43"/>
      <c r="KC192" s="37"/>
      <c r="KD192" s="43"/>
      <c r="KE192" s="37"/>
      <c r="KF192" s="43"/>
      <c r="KG192" s="37"/>
      <c r="KH192" s="43"/>
      <c r="KI192" s="37"/>
      <c r="KJ192" s="43"/>
      <c r="KK192" s="37"/>
      <c r="KL192" s="43"/>
      <c r="KM192" s="37"/>
      <c r="KN192" s="43"/>
      <c r="KO192" s="37"/>
      <c r="KP192" s="43"/>
      <c r="KQ192" s="37"/>
      <c r="KR192" s="43">
        <f>SUM(INDEX('egyeni-ranglista'!$1:$1048576,MATCH($A192,'egyeni-ranglista'!$A:$A,0),KR$279):INDEX('egyeni-ranglista'!$1:$1048576,MATCH($A192,'egyeni-ranglista'!$A:$A,0),KR$280))</f>
        <v>75.731999260237686</v>
      </c>
      <c r="KS192" s="37" t="s">
        <v>22</v>
      </c>
      <c r="KT192" s="43"/>
      <c r="KU192" s="37"/>
      <c r="KV192" s="43"/>
      <c r="KW192" s="37"/>
      <c r="KX192" s="43"/>
      <c r="KY192" s="37"/>
      <c r="KZ192" s="43"/>
      <c r="LA192" s="37"/>
      <c r="LB192" s="43"/>
      <c r="LC192" s="37"/>
      <c r="LD192" s="43"/>
      <c r="LE192" s="37"/>
      <c r="LF192" s="43"/>
      <c r="LG192" s="37"/>
      <c r="LH192" s="43"/>
      <c r="LI192" s="37"/>
      <c r="LJ192" s="43"/>
      <c r="LK192" s="37"/>
      <c r="LL192" s="43">
        <f>SUM(INDEX('egyeni-ranglista'!$1:$1048576,MATCH($A192,'egyeni-ranglista'!$A:$A,0),LL$279):INDEX('egyeni-ranglista'!$1:$1048576,MATCH($A192,'egyeni-ranglista'!$A:$A,0),LL$280))</f>
        <v>112.76546193595144</v>
      </c>
      <c r="LM192" s="37" t="s">
        <v>22</v>
      </c>
      <c r="LN192" s="43"/>
      <c r="LO192" s="37"/>
      <c r="LP192" s="43"/>
      <c r="LQ192" s="37"/>
      <c r="LR192" s="43"/>
      <c r="LS192" s="37"/>
      <c r="LT192" s="43"/>
      <c r="LU192" s="37"/>
      <c r="LV192" s="43"/>
      <c r="LW192" s="37"/>
      <c r="LX192" s="43">
        <f>SUM(INDEX('egyeni-ranglista'!$1:$1048576,MATCH($A192,'egyeni-ranglista'!$A:$A,0),LX$279):INDEX('egyeni-ranglista'!$1:$1048576,MATCH($A192,'egyeni-ranglista'!$A:$A,0),LX$280))</f>
        <v>96.313258655650799</v>
      </c>
      <c r="LY192" s="37" t="s">
        <v>22</v>
      </c>
      <c r="LZ192" s="43"/>
      <c r="MA192" s="37"/>
      <c r="MB192" s="43">
        <f>SUM(INDEX('egyeni-ranglista'!$1:$1048576,MATCH($A192,'egyeni-ranglista'!$A:$A,0),MB$279):INDEX('egyeni-ranglista'!$1:$1048576,MATCH($A192,'egyeni-ranglista'!$A:$A,0),MB$280))</f>
        <v>84.304088406205878</v>
      </c>
      <c r="MC192" s="37" t="s">
        <v>22</v>
      </c>
      <c r="MD192" s="43"/>
      <c r="ME192" s="37"/>
      <c r="MF192" s="43"/>
      <c r="MG192" s="37"/>
      <c r="MH192" s="43">
        <f>SUM(INDEX('egyeni-ranglista'!$1:$1048576,MATCH($A192,'egyeni-ranglista'!$A:$A,0),MH$279):INDEX('egyeni-ranglista'!$1:$1048576,MATCH($A192,'egyeni-ranglista'!$A:$A,0),MH$280))</f>
        <v>88.566666012568845</v>
      </c>
      <c r="MI192" s="37" t="s">
        <v>1640</v>
      </c>
      <c r="MJ192" s="43"/>
      <c r="MK192" s="37"/>
      <c r="ML192" s="43"/>
      <c r="MM192" s="37"/>
      <c r="MN192" s="43"/>
      <c r="MO192" s="37"/>
      <c r="MP192" s="43">
        <f>SUM(INDEX('egyeni-ranglista'!$1:$1048576,MATCH($A192,'egyeni-ranglista'!$A:$A,0),MP$279):INDEX('egyeni-ranglista'!$1:$1048576,MATCH($A192,'egyeni-ranglista'!$A:$A,0),MP$280))</f>
        <v>90.079469170628769</v>
      </c>
      <c r="MQ192" s="37" t="s">
        <v>1558</v>
      </c>
      <c r="MR192" s="43"/>
      <c r="MS192" s="37"/>
      <c r="MT192" s="43"/>
      <c r="MU192" s="37"/>
    </row>
    <row r="193" spans="1:359">
      <c r="A193" s="1" t="s">
        <v>30</v>
      </c>
      <c r="C193" s="9"/>
      <c r="D193" s="43">
        <v>30</v>
      </c>
      <c r="E193" s="8" t="s">
        <v>1</v>
      </c>
      <c r="F193" s="43">
        <f>SUM(INDEX('egyeni-ranglista'!$1:$1048576,MATCH($A193,'egyeni-ranglista'!$A:$A,0),F$279):INDEX('egyeni-ranglista'!$1:$1048576,MATCH($A193,'egyeni-ranglista'!$A:$A,0),F$280))</f>
        <v>30.895307708861807</v>
      </c>
      <c r="G193" s="8" t="s">
        <v>1</v>
      </c>
      <c r="H193" s="43">
        <v>32.797091326678007</v>
      </c>
      <c r="I193" s="1" t="s">
        <v>226</v>
      </c>
      <c r="J193" s="43">
        <v>34.836127714394266</v>
      </c>
      <c r="K193" s="8" t="s">
        <v>1</v>
      </c>
      <c r="L193" s="43"/>
      <c r="M193" s="9"/>
      <c r="N193" s="43" t="s">
        <v>206</v>
      </c>
      <c r="P193" s="43" t="s">
        <v>206</v>
      </c>
      <c r="R193" s="43">
        <v>34.836127714394266</v>
      </c>
      <c r="S193" s="8" t="s">
        <v>1</v>
      </c>
      <c r="T193" s="43" t="s">
        <v>206</v>
      </c>
      <c r="V193" s="43"/>
      <c r="W193" s="9"/>
      <c r="X193" s="43"/>
      <c r="Y193" s="9"/>
      <c r="Z193" s="43"/>
      <c r="AA193" s="9"/>
      <c r="AB193" s="43" t="s">
        <v>206</v>
      </c>
      <c r="AD193" s="43">
        <v>47.757533659160458</v>
      </c>
      <c r="AE193" s="1" t="s">
        <v>45</v>
      </c>
      <c r="AJ193" s="43">
        <v>56.449908478559387</v>
      </c>
      <c r="AK193" s="8" t="s">
        <v>1</v>
      </c>
      <c r="AL193" s="43"/>
      <c r="AN193" s="43"/>
      <c r="AP193" s="43">
        <f>SUM(INDEX('egyeni-ranglista'!$1:$1048576,MATCH($A193,'egyeni-ranglista'!$A:$A,0),AP$279):INDEX('egyeni-ranglista'!$1:$1048576,MATCH($A193,'egyeni-ranglista'!$A:$A,0),AP$280))</f>
        <v>32.041199516684649</v>
      </c>
      <c r="AQ193" s="9" t="s">
        <v>545</v>
      </c>
      <c r="AR193" s="43"/>
      <c r="AS193" s="9"/>
      <c r="AV193" s="43">
        <f>SUM(INDEX('egyeni-ranglista'!$1:$1048576,MATCH($A193,'egyeni-ranglista'!$A:$A,0),AV$279):INDEX('egyeni-ranglista'!$1:$1048576,MATCH($A193,'egyeni-ranglista'!$A:$A,0),AV$280))</f>
        <v>41.767706232462551</v>
      </c>
      <c r="AW193" s="1" t="s">
        <v>323</v>
      </c>
      <c r="AX193" s="43">
        <f>SUM(INDEX('egyeni-ranglista'!$1:$1048576,MATCH($A193,'egyeni-ranglista'!$A:$A,0),AX$279):INDEX('egyeni-ranglista'!$1:$1048576,MATCH($A193,'egyeni-ranglista'!$A:$A,0),AX$280))</f>
        <v>45.867476874664384</v>
      </c>
      <c r="AY193" s="9" t="s">
        <v>611</v>
      </c>
      <c r="BA193" s="9"/>
      <c r="BC193" s="9"/>
      <c r="BD193" s="43">
        <f>SUM(INDEX('egyeni-ranglista'!$1:$1048576,MATCH($A193,'egyeni-ranglista'!$A:$A,0),BD$279):INDEX('egyeni-ranglista'!$1:$1048576,MATCH($A193,'egyeni-ranglista'!$A:$A,0),BD$280))</f>
        <v>49.10143704105716</v>
      </c>
      <c r="BE193" s="8" t="s">
        <v>1</v>
      </c>
      <c r="BF193" s="43"/>
      <c r="BG193" s="9"/>
      <c r="BH193" s="43">
        <f>SUM(INDEX('egyeni-ranglista'!$1:$1048576,MATCH($A193,'egyeni-ranglista'!$A:$A,0),BH$279):INDEX('egyeni-ranglista'!$1:$1048576,MATCH($A193,'egyeni-ranglista'!$A:$A,0),BH$280))</f>
        <v>49.430789441122037</v>
      </c>
      <c r="BI193" s="8" t="s">
        <v>1</v>
      </c>
      <c r="BJ193" s="43">
        <f>SUM(INDEX('egyeni-ranglista'!$1:$1048576,MATCH($A193,'egyeni-ranglista'!$A:$A,0),BJ$279):INDEX('egyeni-ranglista'!$1:$1048576,MATCH($A193,'egyeni-ranglista'!$A:$A,0),BJ$280))</f>
        <v>49.424712312705481</v>
      </c>
      <c r="BK193" s="1" t="s">
        <v>226</v>
      </c>
      <c r="BL193" s="43"/>
      <c r="BN193" s="43"/>
      <c r="BP193" s="43">
        <f>SUM(INDEX('egyeni-ranglista'!$1:$1048576,MATCH($A193,'egyeni-ranglista'!$A:$A,0),BP$279):INDEX('egyeni-ranglista'!$1:$1048576,MATCH($A193,'egyeni-ranglista'!$A:$A,0),BP$280))</f>
        <v>57.599220760270384</v>
      </c>
      <c r="BQ193" s="9" t="s">
        <v>681</v>
      </c>
      <c r="BR193" s="43"/>
      <c r="BT193" s="43"/>
      <c r="BV193" s="43">
        <f>SUM(INDEX('egyeni-ranglista'!$1:$1048576,MATCH($A193,'egyeni-ranglista'!$A:$A,0),BV$279):INDEX('egyeni-ranglista'!$1:$1048576,MATCH($A193,'egyeni-ranglista'!$A:$A,0),BV$280))</f>
        <v>64.151873333066547</v>
      </c>
      <c r="BW193" s="8" t="s">
        <v>1</v>
      </c>
      <c r="BX193" s="43">
        <f>SUM(INDEX('egyeni-ranglista'!$1:$1048576,MATCH($A193,'egyeni-ranglista'!$A:$A,0),BX$279):INDEX('egyeni-ranglista'!$1:$1048576,MATCH($A193,'egyeni-ranglista'!$A:$A,0),BX$280))</f>
        <v>69.600696880977424</v>
      </c>
      <c r="BY193" s="9" t="s">
        <v>22</v>
      </c>
      <c r="BZ193" s="43"/>
      <c r="CA193" s="9"/>
      <c r="CB193" s="43"/>
      <c r="CC193" s="9"/>
      <c r="CD193" s="43">
        <f>SUM(INDEX('egyeni-ranglista'!$1:$1048576,MATCH($A193,'egyeni-ranglista'!$A:$A,0),CD$279):INDEX('egyeni-ranglista'!$1:$1048576,MATCH($A193,'egyeni-ranglista'!$A:$A,0),CD$280))</f>
        <v>58.846987611651564</v>
      </c>
      <c r="CE193" s="8" t="s">
        <v>1</v>
      </c>
      <c r="CF193" s="43"/>
      <c r="CG193" s="9"/>
      <c r="CH193" s="43"/>
      <c r="CI193" s="9"/>
      <c r="CJ193" s="43"/>
      <c r="CK193" s="9"/>
      <c r="CL193" s="43"/>
      <c r="CM193" s="9"/>
      <c r="CN193" s="43"/>
      <c r="CO193" s="9"/>
      <c r="CP193" s="43"/>
      <c r="CQ193" s="9"/>
      <c r="CR193" s="43">
        <f>SUM(INDEX('egyeni-ranglista'!$1:$1048576,MATCH($A193,'egyeni-ranglista'!$A:$A,0),CR$279):INDEX('egyeni-ranglista'!$1:$1048576,MATCH($A193,'egyeni-ranglista'!$A:$A,0),CR$280))</f>
        <v>60.881811190237038</v>
      </c>
      <c r="CS193" s="53" t="s">
        <v>774</v>
      </c>
      <c r="CT193" s="43"/>
      <c r="CU193" s="9"/>
      <c r="CV193" s="43"/>
      <c r="CW193" s="9"/>
      <c r="CX193" s="43">
        <f>SUM(INDEX('egyeni-ranglista'!$1:$1048576,MATCH($A193,'egyeni-ranglista'!$A:$A,0),CX$279):INDEX('egyeni-ranglista'!$1:$1048576,MATCH($A193,'egyeni-ranglista'!$A:$A,0),CX$280))</f>
        <v>73.545848198074722</v>
      </c>
      <c r="CY193" s="1" t="s">
        <v>30</v>
      </c>
      <c r="CZ193" s="43"/>
      <c r="DB193" s="43"/>
      <c r="DD193" s="43"/>
      <c r="DF193" s="43"/>
      <c r="DH193" s="43"/>
      <c r="DJ193" s="43"/>
      <c r="DL193" s="43">
        <f>SUM(INDEX('egyeni-ranglista'!$1:$1048576,MATCH($A193,'egyeni-ranglista'!$A:$A,0),DL$279):INDEX('egyeni-ranglista'!$1:$1048576,MATCH($A193,'egyeni-ranglista'!$A:$A,0),DL$280))</f>
        <v>53.414925145778867</v>
      </c>
      <c r="DM193" s="1" t="s">
        <v>1223</v>
      </c>
      <c r="DN193" s="43">
        <f>SUM(INDEX('egyeni-ranglista'!$1:$1048576,MATCH($A193,'egyeni-ranglista'!$A:$A,0),DN$279):INDEX('egyeni-ranglista'!$1:$1048576,MATCH($A193,'egyeni-ranglista'!$A:$A,0),DN$280))</f>
        <v>55.866913402338504</v>
      </c>
      <c r="DO193" s="8" t="s">
        <v>1</v>
      </c>
      <c r="DP193" s="43"/>
      <c r="DT193" s="43">
        <f>SUM(INDEX('egyeni-ranglista'!$1:$1048576,MATCH($A193,'egyeni-ranglista'!$A:$A,0),DT$279):INDEX('egyeni-ranglista'!$1:$1048576,MATCH($A193,'egyeni-ranglista'!$A:$A,0),DT$280))</f>
        <v>60.63615149797505</v>
      </c>
      <c r="DU193" s="242" t="s">
        <v>648</v>
      </c>
      <c r="DV193" s="43"/>
      <c r="DW193" s="9"/>
      <c r="DX193" s="43"/>
      <c r="DY193" s="9"/>
      <c r="DZ193" s="43"/>
      <c r="EA193" s="9"/>
      <c r="EB193" s="43"/>
      <c r="ED193" s="43"/>
      <c r="EE193" s="9"/>
      <c r="EF193" s="43"/>
      <c r="EH193" s="43"/>
      <c r="EJ193" s="43"/>
      <c r="EL193" s="43">
        <f>SUM(INDEX('egyeni-ranglista'!$1:$1048576,MATCH($A193,'egyeni-ranglista'!$A:$A,0),EL$279):INDEX('egyeni-ranglista'!$1:$1048576,MATCH($A193,'egyeni-ranglista'!$A:$A,0),EL$280))</f>
        <v>60.633902991081527</v>
      </c>
      <c r="EM193" s="8" t="s">
        <v>1</v>
      </c>
      <c r="EN193" s="43"/>
      <c r="EO193" s="242"/>
      <c r="EP193" s="43"/>
      <c r="ER193" s="43"/>
      <c r="FD193" s="43"/>
      <c r="FH193" s="43"/>
      <c r="FI193" s="9"/>
      <c r="FJ193" s="43"/>
      <c r="FK193" s="9"/>
      <c r="FL193" s="43"/>
      <c r="FN193" s="43"/>
      <c r="FR193" s="43"/>
      <c r="FS193" s="9"/>
      <c r="FT193" s="43"/>
      <c r="FU193" s="9"/>
      <c r="FV193" s="43">
        <f>SUM(INDEX('egyeni-ranglista'!$1:$1048576,MATCH($A193,'egyeni-ranglista'!$A:$A,0),FV$279):INDEX('egyeni-ranglista'!$1:$1048576,MATCH($A193,'egyeni-ranglista'!$A:$A,0),FV$280))</f>
        <v>56.223488683763563</v>
      </c>
      <c r="FW193" s="9" t="s">
        <v>1</v>
      </c>
      <c r="FX193" s="43">
        <f>SUM(INDEX('egyeni-ranglista'!$1:$1048576,MATCH($A193,'egyeni-ranglista'!$A:$A,0),FX$279):INDEX('egyeni-ranglista'!$1:$1048576,MATCH($A193,'egyeni-ranglista'!$A:$A,0),FX$280))</f>
        <v>49.719371826027398</v>
      </c>
      <c r="FY193" s="9" t="s">
        <v>226</v>
      </c>
      <c r="FZ193" s="43"/>
      <c r="GA193" s="9"/>
      <c r="GB193" s="43"/>
      <c r="GC193" s="9"/>
      <c r="GD193" s="43"/>
      <c r="GE193" s="9"/>
      <c r="GF193" s="43"/>
      <c r="GG193" s="9"/>
      <c r="GH193" s="43"/>
      <c r="GI193" s="9"/>
      <c r="GJ193" s="43"/>
      <c r="GK193" s="9"/>
      <c r="GL193" s="43"/>
      <c r="GM193" s="9"/>
      <c r="GN193" s="43"/>
      <c r="GO193" s="9"/>
      <c r="GP193" s="43"/>
      <c r="GQ193" s="9"/>
      <c r="GR193" s="43"/>
      <c r="GS193" s="9"/>
      <c r="GT193" s="43"/>
      <c r="GU193" s="9"/>
      <c r="GV193" s="43"/>
      <c r="GW193" s="9"/>
      <c r="GX193" s="43"/>
      <c r="GY193" s="9"/>
      <c r="GZ193" s="43"/>
      <c r="HA193" s="9"/>
      <c r="HB193" s="43"/>
      <c r="HC193" s="9"/>
      <c r="HD193" s="43"/>
      <c r="HE193" s="9"/>
      <c r="HF193" s="43"/>
      <c r="HG193" s="9"/>
      <c r="HH193" s="43"/>
      <c r="HI193" s="9"/>
      <c r="HJ193" s="43"/>
      <c r="HK193" s="9"/>
      <c r="HL193" s="43"/>
      <c r="HM193" s="9"/>
      <c r="HN193" s="43">
        <f>SUM(INDEX('egyeni-ranglista'!$1:$1048576,MATCH($A193,'egyeni-ranglista'!$A:$A,0),HN$279):INDEX('egyeni-ranglista'!$1:$1048576,MATCH($A193,'egyeni-ranglista'!$A:$A,0),HN$280))</f>
        <v>15.14923279683552</v>
      </c>
      <c r="HO193" s="9" t="s">
        <v>1</v>
      </c>
      <c r="HP193" s="43"/>
      <c r="HQ193" s="9"/>
      <c r="HR193" s="43"/>
      <c r="HS193" s="9"/>
      <c r="HT193" s="43"/>
      <c r="HU193" s="9"/>
      <c r="HV193" s="43"/>
      <c r="HW193" s="9"/>
      <c r="HX193" s="43"/>
      <c r="HY193" s="9"/>
      <c r="HZ193" s="43"/>
      <c r="IA193" s="9"/>
      <c r="IB193" s="43"/>
      <c r="IC193" s="9"/>
      <c r="ID193" s="43"/>
      <c r="IE193" s="9"/>
      <c r="IF193" s="43"/>
      <c r="IG193" s="9"/>
      <c r="IH193" s="43"/>
      <c r="II193" s="9"/>
      <c r="IJ193" s="43">
        <f>SUM(INDEX('egyeni-ranglista'!$1:$1048576,MATCH($A193,'egyeni-ranglista'!$A:$A,0),IJ$279):INDEX('egyeni-ranglista'!$1:$1048576,MATCH($A193,'egyeni-ranglista'!$A:$A,0),IJ$280))</f>
        <v>43.176324333062901</v>
      </c>
      <c r="IK193" s="9" t="s">
        <v>22</v>
      </c>
      <c r="IL193" s="43"/>
      <c r="IM193" s="9"/>
      <c r="IN193" s="43"/>
      <c r="IO193" s="9"/>
      <c r="IP193" s="43"/>
      <c r="IQ193" s="9"/>
      <c r="IR193" s="43"/>
      <c r="IS193" s="9"/>
      <c r="IT193" s="43"/>
      <c r="IU193" s="9"/>
      <c r="IV193" s="43"/>
      <c r="IW193" s="9"/>
      <c r="IX193" s="43">
        <f>SUM(INDEX('egyeni-ranglista'!$1:$1048576,MATCH($A193,'egyeni-ranglista'!$A:$A,0),IX$279):INDEX('egyeni-ranglista'!$1:$1048576,MATCH($A193,'egyeni-ranglista'!$A:$A,0),IX$280))</f>
        <v>34.517652043087907</v>
      </c>
      <c r="IY193" s="9" t="s">
        <v>226</v>
      </c>
      <c r="IZ193" s="43"/>
      <c r="JA193" s="9"/>
      <c r="JB193" s="43"/>
      <c r="JC193" s="9"/>
      <c r="JD193" s="43"/>
      <c r="JE193" s="9"/>
      <c r="JF193" s="43"/>
      <c r="JG193" s="9"/>
      <c r="JH193" s="43"/>
      <c r="JI193" s="9"/>
      <c r="JJ193" s="43"/>
      <c r="JK193" s="9"/>
      <c r="JL193" s="43"/>
      <c r="JM193" s="9"/>
      <c r="JN193" s="43"/>
      <c r="JO193" s="9"/>
      <c r="JP193" s="43"/>
      <c r="JQ193" s="9"/>
      <c r="JR193" s="43"/>
      <c r="JS193" s="9"/>
      <c r="JT193" s="43"/>
      <c r="JU193" s="9"/>
      <c r="JV193" s="43">
        <f>SUM(INDEX('egyeni-ranglista'!$1:$1048576,MATCH($A193,'egyeni-ranglista'!$A:$A,0),JV$279):INDEX('egyeni-ranglista'!$1:$1048576,MATCH($A193,'egyeni-ranglista'!$A:$A,0),JV$280))</f>
        <v>38.235091609885892</v>
      </c>
      <c r="JW193" s="9" t="s">
        <v>1558</v>
      </c>
      <c r="JX193" s="43"/>
      <c r="JY193" s="9"/>
      <c r="JZ193" s="43"/>
      <c r="KA193" s="9"/>
      <c r="KB193" s="43"/>
      <c r="KC193" s="9"/>
      <c r="KD193" s="43"/>
      <c r="KE193" s="9"/>
      <c r="KF193" s="43"/>
      <c r="KG193" s="9"/>
      <c r="KH193" s="43"/>
      <c r="KI193" s="9"/>
      <c r="KJ193" s="43"/>
      <c r="KK193" s="9"/>
      <c r="KL193" s="43"/>
      <c r="KM193" s="9"/>
      <c r="KN193" s="43"/>
      <c r="KO193" s="9"/>
      <c r="KP193" s="43">
        <f>SUM(INDEX('egyeni-ranglista'!$1:$1048576,MATCH($A193,'egyeni-ranglista'!$A:$A,0),KP$279):INDEX('egyeni-ranglista'!$1:$1048576,MATCH($A193,'egyeni-ranglista'!$A:$A,0),KP$280))</f>
        <v>44.649724221276117</v>
      </c>
      <c r="KQ193" s="9" t="s">
        <v>1</v>
      </c>
      <c r="KR193" s="43"/>
      <c r="KS193" s="9"/>
      <c r="KT193" s="43"/>
      <c r="KU193" s="9"/>
      <c r="KV193" s="43"/>
      <c r="KW193" s="9"/>
      <c r="KX193" s="43"/>
      <c r="KY193" s="9"/>
      <c r="KZ193" s="43"/>
      <c r="LA193" s="9"/>
      <c r="LB193" s="43"/>
      <c r="LC193" s="9"/>
      <c r="LD193" s="43"/>
      <c r="LE193" s="9"/>
      <c r="LF193" s="43"/>
      <c r="LG193" s="9"/>
      <c r="LH193" s="43"/>
      <c r="LI193" s="9"/>
      <c r="LJ193" s="43"/>
      <c r="LK193" s="9"/>
      <c r="LL193" s="43"/>
      <c r="LM193" s="9"/>
      <c r="LN193" s="43"/>
      <c r="LO193" s="9"/>
      <c r="LP193" s="43"/>
      <c r="LQ193" s="9"/>
      <c r="LR193" s="43"/>
      <c r="LS193" s="9"/>
      <c r="LT193" s="43"/>
      <c r="LU193" s="9"/>
      <c r="LV193" s="43"/>
      <c r="LW193" s="9"/>
      <c r="LX193" s="43"/>
      <c r="LY193" s="9"/>
      <c r="LZ193" s="43"/>
      <c r="MA193" s="9"/>
      <c r="MB193" s="43"/>
      <c r="MC193" s="9"/>
      <c r="MD193" s="43"/>
      <c r="ME193" s="9"/>
      <c r="MF193" s="43"/>
      <c r="MG193" s="9"/>
      <c r="MH193" s="43">
        <f>SUM(INDEX('egyeni-ranglista'!$1:$1048576,MATCH($A193,'egyeni-ranglista'!$A:$A,0),MH$279):INDEX('egyeni-ranglista'!$1:$1048576,MATCH($A193,'egyeni-ranglista'!$A:$A,0),MH$280))</f>
        <v>41.575374364348264</v>
      </c>
      <c r="MI193" s="9" t="s">
        <v>1640</v>
      </c>
      <c r="MJ193" s="43"/>
      <c r="MK193" s="9"/>
      <c r="ML193" s="43"/>
      <c r="MM193" s="9"/>
      <c r="MN193" s="43"/>
      <c r="MO193" s="9"/>
      <c r="MP193" s="43">
        <f>SUM(INDEX('egyeni-ranglista'!$1:$1048576,MATCH($A193,'egyeni-ranglista'!$A:$A,0),MP$279):INDEX('egyeni-ranglista'!$1:$1048576,MATCH($A193,'egyeni-ranglista'!$A:$A,0),MP$280))</f>
        <v>43.088177522408202</v>
      </c>
      <c r="MQ193" s="9" t="s">
        <v>1558</v>
      </c>
      <c r="MR193" s="43"/>
      <c r="MS193" s="9"/>
      <c r="MT193" s="43"/>
      <c r="MU193" s="9"/>
    </row>
    <row r="194" spans="1:359">
      <c r="A194" s="1" t="s">
        <v>59</v>
      </c>
      <c r="C194" s="9"/>
      <c r="E194" s="8"/>
      <c r="G194" s="8"/>
      <c r="K194" s="8"/>
      <c r="L194" s="43"/>
      <c r="M194" s="9"/>
      <c r="N194" s="43"/>
      <c r="P194" s="43"/>
      <c r="R194" s="43"/>
      <c r="S194" s="8"/>
      <c r="T194" s="43"/>
      <c r="V194" s="43"/>
      <c r="W194" s="9"/>
      <c r="X194" s="43"/>
      <c r="Y194" s="9"/>
      <c r="Z194" s="43"/>
      <c r="AA194" s="9"/>
      <c r="AB194" s="43"/>
      <c r="AD194" s="43"/>
      <c r="AJ194" s="43"/>
      <c r="AK194" s="8"/>
      <c r="AL194" s="43"/>
      <c r="AN194" s="43"/>
      <c r="AP194" s="43"/>
      <c r="AQ194" s="9"/>
      <c r="AR194" s="43"/>
      <c r="AS194" s="9"/>
      <c r="AY194" s="9"/>
      <c r="BA194" s="9"/>
      <c r="BC194" s="9"/>
      <c r="BD194" s="43"/>
      <c r="BE194" s="8"/>
      <c r="BF194" s="43"/>
      <c r="BG194" s="9"/>
      <c r="BH194" s="43"/>
      <c r="BI194" s="8"/>
      <c r="BJ194" s="43"/>
      <c r="BL194" s="43"/>
      <c r="BN194" s="43"/>
      <c r="BP194" s="43"/>
      <c r="BQ194" s="9"/>
      <c r="BR194" s="43"/>
      <c r="BT194" s="43"/>
      <c r="BV194" s="43"/>
      <c r="BW194" s="8"/>
      <c r="BX194" s="43"/>
      <c r="BY194" s="9"/>
      <c r="BZ194" s="43"/>
      <c r="CA194" s="9"/>
      <c r="CB194" s="43"/>
      <c r="CC194" s="9"/>
      <c r="CD194" s="43"/>
      <c r="CE194" s="8"/>
      <c r="CF194" s="43"/>
      <c r="CG194" s="9"/>
      <c r="CH194" s="43"/>
      <c r="CI194" s="9"/>
      <c r="CJ194" s="43"/>
      <c r="CK194" s="9"/>
      <c r="CL194" s="43"/>
      <c r="CM194" s="9"/>
      <c r="CN194" s="43"/>
      <c r="CO194" s="9"/>
      <c r="CP194" s="43"/>
      <c r="CQ194" s="9"/>
      <c r="CR194" s="43"/>
      <c r="CS194" s="53"/>
      <c r="CT194" s="43"/>
      <c r="CU194" s="9"/>
      <c r="CV194" s="43"/>
      <c r="CW194" s="9"/>
      <c r="CX194" s="43"/>
      <c r="CZ194" s="43"/>
      <c r="DB194" s="43"/>
      <c r="DD194" s="43"/>
      <c r="DF194" s="43"/>
      <c r="DH194" s="43"/>
      <c r="DJ194" s="43"/>
      <c r="DL194" s="43"/>
      <c r="DN194" s="43"/>
      <c r="DP194" s="43"/>
      <c r="DT194" s="43">
        <f>SUM(INDEX('egyeni-ranglista'!$1:$1048576,MATCH($A194,'egyeni-ranglista'!$A:$A,0),DT$279):INDEX('egyeni-ranglista'!$1:$1048576,MATCH($A194,'egyeni-ranglista'!$A:$A,0),DT$280))</f>
        <v>0</v>
      </c>
      <c r="DU194" s="244" t="s">
        <v>630</v>
      </c>
      <c r="DV194" s="43"/>
      <c r="DW194" s="9"/>
      <c r="DX194" s="43"/>
      <c r="DY194" s="9"/>
      <c r="EB194" s="43"/>
      <c r="EL194" s="43"/>
      <c r="EM194" s="9"/>
      <c r="FF194" s="43"/>
      <c r="FG194" s="53"/>
      <c r="FH194" s="43"/>
      <c r="FI194" s="9"/>
      <c r="FJ194" s="43"/>
      <c r="FK194" s="9"/>
      <c r="FL194" s="43"/>
      <c r="FP194" s="43"/>
      <c r="FQ194" s="53"/>
      <c r="FR194" s="43"/>
      <c r="FS194" s="9"/>
      <c r="FT194" s="43"/>
      <c r="FU194" s="9"/>
      <c r="FV194" s="43"/>
      <c r="FW194" s="9"/>
      <c r="FX194" s="43"/>
      <c r="FY194" s="9"/>
      <c r="FZ194" s="43"/>
      <c r="GA194" s="9"/>
      <c r="GB194" s="43"/>
      <c r="GC194" s="9"/>
      <c r="GD194" s="43"/>
      <c r="GE194" s="9"/>
      <c r="GF194" s="43"/>
      <c r="GG194" s="9"/>
      <c r="GH194" s="43"/>
      <c r="GI194" s="9"/>
      <c r="GJ194" s="43"/>
      <c r="GK194" s="9"/>
      <c r="GL194" s="43"/>
      <c r="GM194" s="9"/>
      <c r="GN194" s="43"/>
      <c r="GO194" s="9"/>
      <c r="GP194" s="43"/>
      <c r="GQ194" s="9"/>
      <c r="GR194" s="43"/>
      <c r="GS194" s="9"/>
      <c r="GT194" s="43"/>
      <c r="GU194" s="9"/>
      <c r="GV194" s="43"/>
      <c r="GW194" s="9"/>
      <c r="GX194" s="43"/>
      <c r="GY194" s="9"/>
      <c r="GZ194" s="43"/>
      <c r="HA194" s="9"/>
      <c r="HB194" s="43"/>
      <c r="HC194" s="9"/>
      <c r="HD194" s="43"/>
      <c r="HE194" s="9"/>
      <c r="HF194" s="43"/>
      <c r="HG194" s="9"/>
      <c r="HH194" s="43"/>
      <c r="HI194" s="9"/>
      <c r="HJ194" s="43"/>
      <c r="HK194" s="9"/>
      <c r="HL194" s="43"/>
      <c r="HM194" s="9"/>
      <c r="HN194" s="43"/>
      <c r="HO194" s="9"/>
      <c r="HP194" s="43"/>
      <c r="HQ194" s="9"/>
      <c r="HR194" s="43"/>
      <c r="HS194" s="9"/>
      <c r="HT194" s="43"/>
      <c r="HU194" s="9"/>
      <c r="HV194" s="43"/>
      <c r="HW194" s="9"/>
      <c r="HX194" s="43"/>
      <c r="HY194" s="9"/>
      <c r="HZ194" s="43"/>
      <c r="IA194" s="9"/>
      <c r="IB194" s="43"/>
      <c r="IC194" s="9"/>
      <c r="ID194" s="43"/>
      <c r="IE194" s="9"/>
      <c r="IF194" s="43"/>
      <c r="IG194" s="9"/>
      <c r="IH194" s="43"/>
      <c r="II194" s="9"/>
      <c r="IJ194" s="43"/>
      <c r="IK194" s="9"/>
      <c r="IL194" s="43"/>
      <c r="IM194" s="9"/>
      <c r="IN194" s="43"/>
      <c r="IO194" s="9"/>
      <c r="IP194" s="43"/>
      <c r="IQ194" s="9"/>
      <c r="IR194" s="43"/>
      <c r="IS194" s="9"/>
      <c r="IT194" s="43"/>
      <c r="IU194" s="9"/>
      <c r="IV194" s="43"/>
      <c r="IW194" s="9"/>
      <c r="IX194" s="43"/>
      <c r="IY194" s="9"/>
      <c r="IZ194" s="43"/>
      <c r="JA194" s="9"/>
      <c r="JB194" s="43"/>
      <c r="JC194" s="9"/>
      <c r="JD194" s="43"/>
      <c r="JE194" s="9"/>
      <c r="JF194" s="43"/>
      <c r="JG194" s="9"/>
      <c r="JH194" s="43"/>
      <c r="JI194" s="9"/>
      <c r="JJ194" s="43"/>
      <c r="JK194" s="9"/>
      <c r="JL194" s="43"/>
      <c r="JM194" s="9"/>
      <c r="JN194" s="43"/>
      <c r="JO194" s="9"/>
      <c r="JP194" s="43"/>
      <c r="JQ194" s="9"/>
      <c r="JR194" s="43"/>
      <c r="JS194" s="9"/>
      <c r="JT194" s="43"/>
      <c r="JU194" s="9"/>
      <c r="JV194" s="43"/>
      <c r="JW194" s="9"/>
      <c r="JX194" s="43"/>
      <c r="JY194" s="9"/>
      <c r="JZ194" s="43"/>
      <c r="KA194" s="9"/>
      <c r="KB194" s="43"/>
      <c r="KC194" s="9"/>
      <c r="KD194" s="43"/>
      <c r="KE194" s="9"/>
      <c r="KF194" s="43"/>
      <c r="KG194" s="9"/>
      <c r="KH194" s="43"/>
      <c r="KI194" s="9"/>
      <c r="KJ194" s="43"/>
      <c r="KK194" s="9"/>
      <c r="KL194" s="43"/>
      <c r="KM194" s="9"/>
      <c r="KN194" s="43"/>
      <c r="KO194" s="9"/>
      <c r="KP194" s="43"/>
      <c r="KQ194" s="9"/>
      <c r="KR194" s="43"/>
      <c r="KS194" s="9"/>
      <c r="KT194" s="43"/>
      <c r="KU194" s="9"/>
      <c r="KV194" s="43"/>
      <c r="KW194" s="9"/>
      <c r="KX194" s="43"/>
      <c r="KY194" s="9"/>
      <c r="KZ194" s="43"/>
      <c r="LA194" s="9"/>
      <c r="LB194" s="43"/>
      <c r="LC194" s="9"/>
      <c r="LD194" s="43"/>
      <c r="LE194" s="9"/>
      <c r="LF194" s="43"/>
      <c r="LG194" s="9"/>
      <c r="LH194" s="43"/>
      <c r="LI194" s="9"/>
      <c r="LJ194" s="43"/>
      <c r="LK194" s="9"/>
      <c r="LL194" s="43"/>
      <c r="LM194" s="9"/>
      <c r="LN194" s="43"/>
      <c r="LO194" s="9"/>
      <c r="LP194" s="43"/>
      <c r="LQ194" s="9"/>
      <c r="LR194" s="43"/>
      <c r="LS194" s="9"/>
      <c r="LT194" s="43"/>
      <c r="LU194" s="9"/>
      <c r="LV194" s="43"/>
      <c r="LW194" s="9"/>
      <c r="LX194" s="43"/>
      <c r="LY194" s="9"/>
      <c r="LZ194" s="43"/>
      <c r="MA194" s="9"/>
      <c r="MB194" s="43"/>
      <c r="MC194" s="9"/>
      <c r="MD194" s="43"/>
      <c r="ME194" s="9"/>
      <c r="MF194" s="43"/>
      <c r="MG194" s="9"/>
      <c r="MH194" s="43"/>
      <c r="MI194" s="9"/>
      <c r="MJ194" s="43"/>
      <c r="MK194" s="9"/>
      <c r="ML194" s="43"/>
      <c r="MM194" s="9"/>
      <c r="MN194" s="43"/>
      <c r="MO194" s="9"/>
      <c r="MP194" s="43"/>
      <c r="MQ194" s="9"/>
      <c r="MR194" s="43"/>
      <c r="MS194" s="9"/>
      <c r="MT194" s="43"/>
      <c r="MU194" s="9"/>
    </row>
    <row r="195" spans="1:359">
      <c r="A195" s="1" t="s">
        <v>144</v>
      </c>
      <c r="C195" s="9"/>
      <c r="D195" s="43">
        <v>0</v>
      </c>
      <c r="E195" s="1" t="s">
        <v>65</v>
      </c>
      <c r="F195" s="43" t="s">
        <v>206</v>
      </c>
      <c r="H195" s="43" t="s">
        <v>206</v>
      </c>
      <c r="J195" s="43" t="s">
        <v>206</v>
      </c>
      <c r="L195" s="43"/>
      <c r="M195" s="9"/>
      <c r="N195" s="43" t="s">
        <v>206</v>
      </c>
      <c r="P195" s="43">
        <v>0</v>
      </c>
      <c r="Q195" s="1" t="s">
        <v>65</v>
      </c>
      <c r="R195" s="43" t="s">
        <v>206</v>
      </c>
      <c r="T195" s="43" t="s">
        <v>206</v>
      </c>
      <c r="V195" s="43"/>
      <c r="W195" s="9"/>
      <c r="X195" s="43"/>
      <c r="Y195" s="9"/>
      <c r="Z195" s="43"/>
      <c r="AA195" s="9"/>
      <c r="AB195" s="43" t="s">
        <v>206</v>
      </c>
      <c r="AD195" s="43" t="s">
        <v>206</v>
      </c>
      <c r="AJ195" s="43">
        <v>6.1375404996130927</v>
      </c>
      <c r="AK195" s="1" t="s">
        <v>65</v>
      </c>
      <c r="AL195" s="43"/>
      <c r="AN195" s="43"/>
      <c r="AP195" s="43"/>
      <c r="AR195" s="43"/>
      <c r="AS195" s="9"/>
      <c r="BF195" s="9"/>
      <c r="BG195" s="9"/>
      <c r="BH195" s="43"/>
      <c r="BI195" s="14" t="s">
        <v>648</v>
      </c>
      <c r="BJ195" s="43"/>
      <c r="BK195" s="9"/>
      <c r="BL195" s="43"/>
      <c r="BM195" s="9"/>
      <c r="BN195" s="43"/>
      <c r="BO195" s="9"/>
      <c r="BP195" s="43"/>
      <c r="BQ195" s="9"/>
      <c r="BR195" s="43"/>
      <c r="BS195" s="9"/>
      <c r="BT195" s="43"/>
      <c r="BU195" s="9"/>
      <c r="BV195" s="43"/>
      <c r="BW195" s="9"/>
      <c r="BX195" s="43"/>
      <c r="BY195" s="9"/>
      <c r="BZ195" s="43"/>
      <c r="CA195" s="9"/>
      <c r="CB195" s="43"/>
      <c r="CC195" s="9"/>
      <c r="CD195" s="43"/>
      <c r="CE195" s="9"/>
      <c r="CF195" s="43"/>
      <c r="CG195" s="9"/>
      <c r="CH195" s="43"/>
      <c r="CI195" s="9"/>
      <c r="CJ195" s="43"/>
      <c r="CK195" s="9"/>
      <c r="CL195" s="43"/>
      <c r="CM195" s="9"/>
      <c r="CN195" s="43"/>
      <c r="CO195" s="9"/>
      <c r="CP195" s="43"/>
      <c r="CQ195" s="9"/>
      <c r="CR195" s="43"/>
      <c r="CS195" s="9"/>
      <c r="CT195" s="43"/>
      <c r="CU195" s="9"/>
      <c r="CV195" s="43"/>
      <c r="CW195" s="9"/>
      <c r="CX195" s="43"/>
      <c r="CY195" s="9"/>
      <c r="CZ195" s="43"/>
      <c r="DA195" s="9"/>
      <c r="DB195" s="43"/>
      <c r="DD195" s="43"/>
      <c r="DF195" s="43"/>
      <c r="DH195" s="43"/>
      <c r="DJ195" s="43"/>
      <c r="DL195" s="43"/>
      <c r="DP195" s="43"/>
      <c r="DQ195" s="106"/>
      <c r="EB195" s="43"/>
      <c r="EC195" s="9"/>
      <c r="EF195" s="43"/>
      <c r="EH195" s="43"/>
      <c r="EJ195" s="43"/>
      <c r="EP195" s="43"/>
      <c r="ER195" s="43"/>
      <c r="ET195" s="43"/>
      <c r="EV195" s="43"/>
      <c r="EX195" s="43"/>
      <c r="EZ195" s="43"/>
      <c r="FB195" s="43"/>
      <c r="FD195" s="43"/>
      <c r="FF195" s="43"/>
      <c r="FG195" s="9"/>
      <c r="FH195" s="43"/>
      <c r="FI195" s="9"/>
      <c r="FJ195" s="43"/>
      <c r="FK195" s="9"/>
      <c r="FL195" s="43"/>
      <c r="FM195" s="9"/>
      <c r="FN195" s="43"/>
      <c r="FP195" s="43"/>
      <c r="FQ195" s="9"/>
      <c r="FR195" s="43"/>
      <c r="FS195" s="9"/>
      <c r="FT195" s="43"/>
      <c r="FU195" s="9"/>
      <c r="FV195" s="43"/>
      <c r="FW195" s="9"/>
      <c r="FX195" s="43"/>
      <c r="FY195" s="9"/>
      <c r="FZ195" s="43"/>
      <c r="GA195" s="9"/>
      <c r="GB195" s="43"/>
      <c r="GC195" s="9"/>
      <c r="GD195" s="43"/>
      <c r="GE195" s="9"/>
      <c r="GF195" s="43"/>
      <c r="GG195" s="9"/>
      <c r="GH195" s="43"/>
      <c r="GI195" s="9"/>
      <c r="GJ195" s="43"/>
      <c r="GK195" s="9"/>
      <c r="GL195" s="43"/>
      <c r="GM195" s="9"/>
      <c r="GN195" s="43"/>
      <c r="GO195" s="9"/>
      <c r="GP195" s="43"/>
      <c r="GQ195" s="9"/>
      <c r="GR195" s="43"/>
      <c r="GS195" s="9"/>
      <c r="GT195" s="43"/>
      <c r="GU195" s="9"/>
      <c r="GV195" s="43"/>
      <c r="GW195" s="9"/>
      <c r="GX195" s="43"/>
      <c r="GY195" s="9"/>
      <c r="GZ195" s="43"/>
      <c r="HA195" s="9"/>
      <c r="HB195" s="43"/>
      <c r="HC195" s="9"/>
      <c r="HD195" s="43"/>
      <c r="HE195" s="9"/>
      <c r="HF195" s="43"/>
      <c r="HG195" s="9"/>
      <c r="HH195" s="43"/>
      <c r="HI195" s="9"/>
      <c r="HJ195" s="43"/>
      <c r="HK195" s="9"/>
      <c r="HL195" s="43"/>
      <c r="HM195" s="9"/>
      <c r="HN195" s="43"/>
      <c r="HO195" s="9"/>
      <c r="HP195" s="43"/>
      <c r="HQ195" s="9"/>
      <c r="HR195" s="43"/>
      <c r="HS195" s="9"/>
      <c r="HT195" s="43"/>
      <c r="HU195" s="9"/>
      <c r="HV195" s="43"/>
      <c r="HW195" s="9"/>
      <c r="HX195" s="43"/>
      <c r="HY195" s="9"/>
      <c r="HZ195" s="43"/>
      <c r="IA195" s="9"/>
      <c r="IB195" s="43"/>
      <c r="IC195" s="9"/>
      <c r="ID195" s="43"/>
      <c r="IE195" s="9"/>
      <c r="IF195" s="43"/>
      <c r="IG195" s="9"/>
      <c r="IH195" s="43"/>
      <c r="II195" s="9"/>
      <c r="IJ195" s="43"/>
      <c r="IK195" s="9"/>
      <c r="IL195" s="43"/>
      <c r="IM195" s="9"/>
      <c r="IN195" s="43"/>
      <c r="IO195" s="9"/>
      <c r="IP195" s="43"/>
      <c r="IQ195" s="9"/>
      <c r="IR195" s="43"/>
      <c r="IS195" s="9"/>
      <c r="IT195" s="43"/>
      <c r="IU195" s="9"/>
      <c r="IV195" s="43"/>
      <c r="IW195" s="9"/>
      <c r="IX195" s="43"/>
      <c r="IY195" s="9"/>
      <c r="IZ195" s="43"/>
      <c r="JA195" s="9"/>
      <c r="JB195" s="43"/>
      <c r="JC195" s="9"/>
      <c r="JD195" s="43"/>
      <c r="JE195" s="9"/>
      <c r="JF195" s="43"/>
      <c r="JG195" s="9"/>
      <c r="JH195" s="43"/>
      <c r="JI195" s="9"/>
      <c r="JJ195" s="43"/>
      <c r="JK195" s="9"/>
      <c r="JL195" s="43"/>
      <c r="JM195" s="9"/>
      <c r="JN195" s="43"/>
      <c r="JO195" s="9"/>
      <c r="JP195" s="43"/>
      <c r="JQ195" s="9"/>
      <c r="JR195" s="43"/>
      <c r="JS195" s="9"/>
      <c r="JT195" s="43"/>
      <c r="JU195" s="9"/>
      <c r="JV195" s="43"/>
      <c r="JW195" s="9"/>
      <c r="JX195" s="43"/>
      <c r="JY195" s="9"/>
      <c r="JZ195" s="43"/>
      <c r="KA195" s="9"/>
      <c r="KB195" s="43"/>
      <c r="KC195" s="9"/>
      <c r="KD195" s="43"/>
      <c r="KE195" s="9"/>
      <c r="KF195" s="43"/>
      <c r="KG195" s="9"/>
      <c r="KH195" s="43"/>
      <c r="KI195" s="9"/>
      <c r="KJ195" s="43"/>
      <c r="KK195" s="9"/>
      <c r="KL195" s="43"/>
      <c r="KM195" s="9"/>
      <c r="KN195" s="43"/>
      <c r="KO195" s="9"/>
      <c r="KP195" s="43"/>
      <c r="KQ195" s="9"/>
      <c r="KR195" s="43"/>
      <c r="KS195" s="9"/>
      <c r="KT195" s="43"/>
      <c r="KU195" s="9"/>
      <c r="KV195" s="43"/>
      <c r="KW195" s="9"/>
      <c r="KX195" s="43"/>
      <c r="KY195" s="9"/>
      <c r="KZ195" s="43"/>
      <c r="LA195" s="9"/>
      <c r="LB195" s="43"/>
      <c r="LC195" s="9"/>
      <c r="LD195" s="43"/>
      <c r="LE195" s="9"/>
      <c r="LF195" s="43"/>
      <c r="LG195" s="9"/>
      <c r="LH195" s="43"/>
      <c r="LI195" s="9"/>
      <c r="LJ195" s="43"/>
      <c r="LK195" s="9"/>
      <c r="LL195" s="43"/>
      <c r="LM195" s="9"/>
      <c r="LN195" s="43"/>
      <c r="LO195" s="9"/>
      <c r="LP195" s="43"/>
      <c r="LQ195" s="9"/>
      <c r="LR195" s="43"/>
      <c r="LS195" s="9"/>
      <c r="LT195" s="43"/>
      <c r="LU195" s="9"/>
      <c r="LV195" s="43"/>
      <c r="LW195" s="9"/>
      <c r="LX195" s="43"/>
      <c r="LY195" s="9"/>
      <c r="LZ195" s="43"/>
      <c r="MA195" s="9"/>
      <c r="MB195" s="43"/>
      <c r="MC195" s="9"/>
      <c r="MD195" s="43"/>
      <c r="ME195" s="9"/>
      <c r="MF195" s="43"/>
      <c r="MG195" s="9"/>
      <c r="MH195" s="43"/>
      <c r="MI195" s="9"/>
      <c r="MJ195" s="43"/>
      <c r="MK195" s="9"/>
      <c r="ML195" s="43"/>
      <c r="MM195" s="9"/>
      <c r="MN195" s="43"/>
      <c r="MO195" s="9"/>
      <c r="MP195" s="43"/>
      <c r="MQ195" s="9"/>
      <c r="MR195" s="43"/>
      <c r="MS195" s="9"/>
      <c r="MT195" s="43"/>
      <c r="MU195" s="9"/>
    </row>
    <row r="196" spans="1:359">
      <c r="A196" s="1" t="s">
        <v>114</v>
      </c>
      <c r="B196" s="43" t="s">
        <v>206</v>
      </c>
      <c r="D196" s="43" t="s">
        <v>206</v>
      </c>
      <c r="F196" s="43">
        <v>17.5</v>
      </c>
      <c r="G196" s="1" t="s">
        <v>98</v>
      </c>
      <c r="H196" s="43" t="s">
        <v>206</v>
      </c>
      <c r="J196" s="43" t="s">
        <v>206</v>
      </c>
      <c r="L196" s="43"/>
      <c r="M196" s="9"/>
      <c r="N196" s="43" t="s">
        <v>206</v>
      </c>
      <c r="P196" s="43" t="s">
        <v>206</v>
      </c>
      <c r="R196" s="43" t="s">
        <v>206</v>
      </c>
      <c r="T196" s="43" t="s">
        <v>206</v>
      </c>
      <c r="V196" s="43"/>
      <c r="W196" s="9"/>
      <c r="X196" s="43"/>
      <c r="Y196" s="9"/>
      <c r="Z196" s="43"/>
      <c r="AA196" s="9"/>
      <c r="AB196" s="43">
        <v>18.767855745210802</v>
      </c>
      <c r="AC196" s="1" t="s">
        <v>33</v>
      </c>
      <c r="AD196" s="43" t="s">
        <v>206</v>
      </c>
      <c r="AP196" s="43">
        <f>SUM(INDEX('egyeni-ranglista'!$1:$1048576,MATCH($A196,'egyeni-ranglista'!$A:$A,0),AP$279):INDEX('egyeni-ranglista'!$1:$1048576,MATCH($A196,'egyeni-ranglista'!$A:$A,0),AP$280))</f>
        <v>4.7383155598854678</v>
      </c>
      <c r="AQ196" s="1" t="s">
        <v>538</v>
      </c>
      <c r="AR196" s="43"/>
      <c r="AS196" s="9"/>
      <c r="BD196" s="43">
        <f>SUM(INDEX('egyeni-ranglista'!$1:$1048576,MATCH($A196,'egyeni-ranglista'!$A:$A,0),BD$279):INDEX('egyeni-ranglista'!$1:$1048576,MATCH($A196,'egyeni-ranglista'!$A:$A,0),BD$280))</f>
        <v>4.7383155598854678</v>
      </c>
      <c r="BE196" s="9" t="s">
        <v>87</v>
      </c>
      <c r="BF196" s="43"/>
      <c r="BG196" s="9"/>
      <c r="BH196" s="43"/>
      <c r="BI196" s="9" t="s">
        <v>570</v>
      </c>
      <c r="BJ196" s="43"/>
      <c r="BK196" s="9"/>
      <c r="BL196" s="43"/>
      <c r="BM196" s="9"/>
      <c r="BN196" s="43"/>
      <c r="BO196" s="9"/>
      <c r="BP196" s="43"/>
      <c r="BQ196" s="9"/>
      <c r="BR196" s="43"/>
      <c r="BS196" s="9"/>
      <c r="BT196" s="43"/>
      <c r="BU196" s="9"/>
      <c r="BV196" s="43"/>
      <c r="BW196" s="9"/>
      <c r="BX196" s="43">
        <f>SUM(INDEX('egyeni-ranglista'!$1:$1048576,MATCH($A196,'egyeni-ranglista'!$A:$A,0),BX$279):INDEX('egyeni-ranglista'!$1:$1048576,MATCH($A196,'egyeni-ranglista'!$A:$A,0),BX$280))</f>
        <v>19.311354124617761</v>
      </c>
      <c r="BY196" s="9" t="s">
        <v>87</v>
      </c>
      <c r="BZ196" s="43"/>
      <c r="CA196" s="9"/>
      <c r="CB196" s="43"/>
      <c r="CC196" s="9"/>
      <c r="CD196" s="43"/>
      <c r="CE196" s="9"/>
      <c r="CF196" s="43"/>
      <c r="CG196" s="15" t="s">
        <v>87</v>
      </c>
      <c r="CH196" s="43"/>
      <c r="CI196" s="9"/>
      <c r="CJ196" s="43"/>
      <c r="CK196" s="9"/>
      <c r="CL196" s="43"/>
      <c r="CM196" s="9"/>
      <c r="CN196" s="43"/>
      <c r="CO196" s="9"/>
      <c r="CP196" s="43"/>
      <c r="CQ196" s="9"/>
      <c r="CR196" s="43">
        <f>SUM(INDEX('egyeni-ranglista'!$1:$1048576,MATCH($A196,'egyeni-ranglista'!$A:$A,0),CR$279):INDEX('egyeni-ranglista'!$1:$1048576,MATCH($A196,'egyeni-ranglista'!$A:$A,0),CR$280))</f>
        <v>21.869513769924993</v>
      </c>
      <c r="CS196" s="141" t="s">
        <v>43</v>
      </c>
      <c r="CT196" s="43"/>
      <c r="CU196" s="9"/>
      <c r="CV196" s="43"/>
      <c r="CW196" s="9"/>
      <c r="CX196" s="43"/>
      <c r="CY196" s="9"/>
      <c r="CZ196" s="43">
        <f>SUM(INDEX('egyeni-ranglista'!$1:$1048576,MATCH($A196,'egyeni-ranglista'!$A:$A,0),CZ$279):INDEX('egyeni-ranglista'!$1:$1048576,MATCH($A196,'egyeni-ranglista'!$A:$A,0),CZ$280))</f>
        <v>26.090859439204223</v>
      </c>
      <c r="DA196" s="141" t="s">
        <v>777</v>
      </c>
      <c r="DB196" s="43"/>
      <c r="DD196" s="43"/>
      <c r="DF196" s="43"/>
      <c r="DH196" s="43"/>
      <c r="DJ196" s="43"/>
      <c r="DL196" s="43"/>
      <c r="DN196" s="43">
        <f>SUM(INDEX('egyeni-ranglista'!$1:$1048576,MATCH($A196,'egyeni-ranglista'!$A:$A,0),DN$279):INDEX('egyeni-ranglista'!$1:$1048576,MATCH($A196,'egyeni-ranglista'!$A:$A,0),DN$280))</f>
        <v>12.619598241010683</v>
      </c>
      <c r="DO196" s="9" t="s">
        <v>87</v>
      </c>
      <c r="DP196" s="43"/>
      <c r="DQ196" s="9"/>
      <c r="DT196" s="43">
        <f>SUM(INDEX('egyeni-ranglista'!$1:$1048576,MATCH($A196,'egyeni-ranglista'!$A:$A,0),DT$279):INDEX('egyeni-ranglista'!$1:$1048576,MATCH($A196,'egyeni-ranglista'!$A:$A,0),DT$280))</f>
        <v>10.249965129261129</v>
      </c>
      <c r="DU196" s="242"/>
      <c r="DV196" s="43"/>
      <c r="DX196" s="43"/>
      <c r="DZ196" s="43"/>
      <c r="EA196" s="9"/>
      <c r="EB196" s="43"/>
      <c r="ED196" s="43"/>
      <c r="EE196" s="9"/>
      <c r="EF196" s="43"/>
      <c r="EH196" s="43"/>
      <c r="EJ196" s="43"/>
      <c r="EL196" s="43"/>
      <c r="EM196" s="9"/>
      <c r="EN196" s="43"/>
      <c r="EO196" s="242"/>
      <c r="EP196" s="43"/>
      <c r="ER196" s="43">
        <f>SUM(INDEX('egyeni-ranglista'!$1:$1048576,MATCH($A196,'egyeni-ranglista'!$A:$A,0),ER$279):INDEX('egyeni-ranglista'!$1:$1048576,MATCH($A196,'egyeni-ranglista'!$A:$A,0),ER$280))</f>
        <v>4.2213456692792288</v>
      </c>
      <c r="ES196" s="276" t="s">
        <v>87</v>
      </c>
      <c r="ET196" s="43"/>
      <c r="EV196" s="43"/>
      <c r="EX196" s="43"/>
      <c r="EZ196" s="43"/>
      <c r="FB196" s="43"/>
      <c r="FD196" s="43"/>
      <c r="FF196" s="43"/>
      <c r="FG196" s="9"/>
      <c r="FH196" s="43"/>
      <c r="FI196" s="9"/>
      <c r="FJ196" s="43"/>
      <c r="FK196" s="9"/>
      <c r="FL196" s="43"/>
      <c r="FM196" s="9"/>
      <c r="FN196" s="43"/>
      <c r="FP196" s="43"/>
      <c r="FQ196" s="9"/>
      <c r="FR196" s="43"/>
      <c r="FS196" s="9"/>
      <c r="FT196" s="43"/>
      <c r="FU196" s="9"/>
      <c r="FV196" s="43"/>
      <c r="FW196" s="9"/>
      <c r="FX196" s="43"/>
      <c r="FY196" s="9"/>
      <c r="FZ196" s="43"/>
      <c r="GA196" s="9"/>
      <c r="GB196" s="43"/>
      <c r="GC196" s="9"/>
      <c r="GD196" s="43"/>
      <c r="GE196" s="9"/>
      <c r="GF196" s="43"/>
      <c r="GG196" s="9"/>
      <c r="GH196" s="43"/>
      <c r="GI196" s="9"/>
      <c r="GJ196" s="43">
        <f>SUM(INDEX('egyeni-ranglista'!$1:$1048576,MATCH($A196,'egyeni-ranglista'!$A:$A,0),GJ$279):INDEX('egyeni-ranglista'!$1:$1048576,MATCH($A196,'egyeni-ranglista'!$A:$A,0),GJ$280))</f>
        <v>1.6504567897215605</v>
      </c>
      <c r="GK196" s="9" t="s">
        <v>1471</v>
      </c>
      <c r="GL196" s="43"/>
      <c r="GM196" s="9"/>
      <c r="GN196" s="43">
        <f>SUM(INDEX('egyeni-ranglista'!$1:$1048576,MATCH($A196,'egyeni-ranglista'!$A:$A,0),GN$279):INDEX('egyeni-ranglista'!$1:$1048576,MATCH($A196,'egyeni-ranglista'!$A:$A,0),GN$280))</f>
        <v>2.4894084056775867</v>
      </c>
      <c r="GO196" s="9" t="s">
        <v>1359</v>
      </c>
      <c r="GP196" s="43"/>
      <c r="GQ196" s="9"/>
      <c r="GR196" s="43"/>
      <c r="GS196" s="9"/>
      <c r="GT196" s="43"/>
      <c r="GU196" s="9"/>
      <c r="GV196" s="43"/>
      <c r="GW196" s="9"/>
      <c r="GX196" s="43"/>
      <c r="GY196" s="9"/>
      <c r="GZ196" s="43"/>
      <c r="HA196" s="9"/>
      <c r="HB196" s="43"/>
      <c r="HC196" s="9"/>
      <c r="HD196" s="43"/>
      <c r="HE196" s="9"/>
      <c r="HF196" s="43">
        <f>SUM(INDEX('egyeni-ranglista'!$1:$1048576,MATCH($A196,'egyeni-ranglista'!$A:$A,0),HF$279):INDEX('egyeni-ranglista'!$1:$1048576,MATCH($A196,'egyeni-ranglista'!$A:$A,0),HF$280))</f>
        <v>18.761387547740561</v>
      </c>
      <c r="HG196" s="9" t="s">
        <v>1471</v>
      </c>
      <c r="HH196" s="43"/>
      <c r="HI196" s="9"/>
      <c r="HJ196" s="43"/>
      <c r="HK196" s="9"/>
      <c r="HL196" s="43"/>
      <c r="HM196" s="9"/>
      <c r="HN196" s="43"/>
      <c r="HO196" s="9"/>
      <c r="HP196" s="43"/>
      <c r="HQ196" s="9"/>
      <c r="HR196" s="43"/>
      <c r="HS196" s="9"/>
      <c r="HT196" s="43"/>
      <c r="HU196" s="9"/>
      <c r="HV196" s="43"/>
      <c r="HW196" s="9"/>
      <c r="HX196" s="43"/>
      <c r="HY196" s="9"/>
      <c r="HZ196" s="43"/>
      <c r="IA196" s="9"/>
      <c r="IB196" s="43">
        <f>SUM(INDEX('egyeni-ranglista'!$1:$1048576,MATCH($A196,'egyeni-ranglista'!$A:$A,0),IB$279):INDEX('egyeni-ranglista'!$1:$1048576,MATCH($A196,'egyeni-ranglista'!$A:$A,0),IB$280))</f>
        <v>31.640774359218</v>
      </c>
      <c r="IC196" s="9" t="s">
        <v>1471</v>
      </c>
      <c r="ID196" s="43"/>
      <c r="IE196" s="9"/>
      <c r="IF196" s="43"/>
      <c r="IG196" s="9"/>
      <c r="IH196" s="43"/>
      <c r="II196" s="9"/>
      <c r="IJ196" s="43">
        <f>SUM(INDEX('egyeni-ranglista'!$1:$1048576,MATCH($A196,'egyeni-ranglista'!$A:$A,0),IJ$279):INDEX('egyeni-ranglista'!$1:$1048576,MATCH($A196,'egyeni-ranglista'!$A:$A,0),IJ$280))</f>
        <v>37.994669185416839</v>
      </c>
      <c r="IK196" s="9" t="s">
        <v>1444</v>
      </c>
      <c r="IL196" s="43"/>
      <c r="IM196" s="9"/>
      <c r="IN196" s="43"/>
      <c r="IO196" s="9"/>
      <c r="IP196" s="43"/>
      <c r="IQ196" s="9"/>
      <c r="IR196" s="43"/>
      <c r="IS196" s="9"/>
      <c r="IT196" s="43"/>
      <c r="IU196" s="9"/>
      <c r="IV196" s="43"/>
      <c r="IW196" s="9"/>
      <c r="IX196" s="43"/>
      <c r="IY196" s="9"/>
      <c r="IZ196" s="43"/>
      <c r="JA196" s="9"/>
      <c r="JB196" s="43">
        <f>SUM(INDEX('egyeni-ranglista'!$1:$1048576,MATCH($A196,'egyeni-ranglista'!$A:$A,0),JB$279):INDEX('egyeni-ranglista'!$1:$1048576,MATCH($A196,'egyeni-ranglista'!$A:$A,0),JB$280))</f>
        <v>37.994669185416839</v>
      </c>
      <c r="JC196" s="9" t="s">
        <v>1332</v>
      </c>
      <c r="JD196" s="43"/>
      <c r="JE196" s="9"/>
      <c r="JF196" s="43"/>
      <c r="JG196" s="9"/>
      <c r="JH196" s="43"/>
      <c r="JI196" s="9"/>
      <c r="JJ196" s="43"/>
      <c r="JK196" s="9"/>
      <c r="JL196" s="43"/>
      <c r="JM196" s="9"/>
      <c r="JN196" s="43"/>
      <c r="JO196" s="9"/>
      <c r="JP196" s="43"/>
      <c r="JQ196" s="9"/>
      <c r="JR196" s="43"/>
      <c r="JS196" s="9"/>
      <c r="JT196" s="43"/>
      <c r="JU196" s="9"/>
      <c r="JV196" s="43"/>
      <c r="JW196" s="9"/>
      <c r="JX196" s="43"/>
      <c r="JY196" s="9"/>
      <c r="JZ196" s="43"/>
      <c r="KA196" s="9"/>
      <c r="KB196" s="43"/>
      <c r="KC196" s="9"/>
      <c r="KD196" s="43"/>
      <c r="KE196" s="9"/>
      <c r="KF196" s="43"/>
      <c r="KG196" s="9"/>
      <c r="KH196" s="43"/>
      <c r="KI196" s="9"/>
      <c r="KJ196" s="43"/>
      <c r="KK196" s="9"/>
      <c r="KL196" s="43"/>
      <c r="KM196" s="9"/>
      <c r="KN196" s="43"/>
      <c r="KO196" s="9"/>
      <c r="KP196" s="43"/>
      <c r="KQ196" s="9"/>
      <c r="KR196" s="43">
        <f>SUM(INDEX('egyeni-ranglista'!$1:$1048576,MATCH($A196,'egyeni-ranglista'!$A:$A,0),KR$279):INDEX('egyeni-ranglista'!$1:$1048576,MATCH($A196,'egyeni-ranglista'!$A:$A,0),KR$280))</f>
        <v>31.750728787702741</v>
      </c>
      <c r="KS196" s="9" t="s">
        <v>1471</v>
      </c>
      <c r="KT196" s="43"/>
      <c r="KU196" s="9"/>
      <c r="KV196" s="43"/>
      <c r="KW196" s="9"/>
      <c r="KX196" s="43"/>
      <c r="KY196" s="9"/>
      <c r="KZ196" s="43"/>
      <c r="LA196" s="9"/>
      <c r="LB196" s="43"/>
      <c r="LC196" s="9"/>
      <c r="LD196" s="43"/>
      <c r="LE196" s="9"/>
      <c r="LF196" s="43"/>
      <c r="LG196" s="9"/>
      <c r="LH196" s="43"/>
      <c r="LI196" s="9"/>
      <c r="LJ196" s="43"/>
      <c r="LK196" s="9"/>
      <c r="LL196" s="43"/>
      <c r="LM196" s="9"/>
      <c r="LN196" s="43"/>
      <c r="LO196" s="9"/>
      <c r="LP196" s="43"/>
      <c r="LQ196" s="9"/>
      <c r="LR196" s="43"/>
      <c r="LS196" s="9"/>
      <c r="LT196" s="43"/>
      <c r="LU196" s="9"/>
      <c r="LV196" s="43"/>
      <c r="LW196" s="9"/>
      <c r="LX196" s="43"/>
      <c r="LY196" s="9"/>
      <c r="LZ196" s="43"/>
      <c r="MA196" s="9"/>
      <c r="MB196" s="43"/>
      <c r="MC196" s="9"/>
      <c r="MD196" s="43"/>
      <c r="ME196" s="9"/>
      <c r="MF196" s="43"/>
      <c r="MG196" s="9"/>
      <c r="MH196" s="43"/>
      <c r="MI196" s="9"/>
      <c r="MJ196" s="43"/>
      <c r="MK196" s="9"/>
      <c r="ML196" s="43"/>
      <c r="MM196" s="9"/>
      <c r="MN196" s="43"/>
      <c r="MO196" s="9"/>
      <c r="MP196" s="43"/>
      <c r="MQ196" s="9"/>
      <c r="MR196" s="43"/>
      <c r="MS196" s="9"/>
      <c r="MT196" s="43"/>
      <c r="MU196" s="9"/>
    </row>
    <row r="197" spans="1:359">
      <c r="A197" s="1" t="s">
        <v>28</v>
      </c>
      <c r="C197" s="9"/>
      <c r="D197" s="43">
        <v>37.5</v>
      </c>
      <c r="E197" s="14" t="s">
        <v>22</v>
      </c>
      <c r="F197" s="43">
        <v>39.738269272154518</v>
      </c>
      <c r="G197" s="14" t="s">
        <v>22</v>
      </c>
      <c r="H197" s="43">
        <v>46.077547998208523</v>
      </c>
      <c r="I197" s="1" t="s">
        <v>225</v>
      </c>
      <c r="J197" s="43">
        <v>46.077547998208523</v>
      </c>
      <c r="K197" s="14" t="s">
        <v>22</v>
      </c>
      <c r="L197" s="43"/>
      <c r="M197" s="9"/>
      <c r="N197" s="43" t="s">
        <v>206</v>
      </c>
      <c r="P197" s="43" t="s">
        <v>206</v>
      </c>
      <c r="R197" s="43" t="s">
        <v>206</v>
      </c>
      <c r="T197" s="43" t="s">
        <v>206</v>
      </c>
      <c r="V197" s="43"/>
      <c r="W197" s="9"/>
      <c r="X197" s="43"/>
      <c r="Y197" s="9"/>
      <c r="Z197" s="43"/>
      <c r="AA197" s="9"/>
      <c r="AB197" s="43" t="s">
        <v>206</v>
      </c>
      <c r="AD197" s="43" t="s">
        <v>206</v>
      </c>
      <c r="AP197" s="43">
        <f>SUM(INDEX('egyeni-ranglista'!$1:$1048576,MATCH($A197,'egyeni-ranglista'!$A:$A,0),AP$279):INDEX('egyeni-ranglista'!$1:$1048576,MATCH($A197,'egyeni-ranglista'!$A:$A,0),AP$280))</f>
        <v>25.024426780003878</v>
      </c>
      <c r="AQ197" s="9" t="s">
        <v>567</v>
      </c>
      <c r="AR197" s="43"/>
      <c r="AS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43"/>
      <c r="DD197" s="43"/>
      <c r="DF197" s="43"/>
      <c r="DH197" s="43"/>
      <c r="DJ197" s="43"/>
      <c r="DL197" s="43"/>
      <c r="DN197" s="43">
        <f>SUM(INDEX('egyeni-ranglista'!$1:$1048576,MATCH($A197,'egyeni-ranglista'!$A:$A,0),DN$279):INDEX('egyeni-ranglista'!$1:$1048576,MATCH($A197,'egyeni-ranglista'!$A:$A,0),DN$280))</f>
        <v>0</v>
      </c>
      <c r="DO197" s="8" t="s">
        <v>1</v>
      </c>
      <c r="DP197" s="9"/>
      <c r="DQ197" s="9"/>
      <c r="DT197" s="43">
        <f>SUM(INDEX('egyeni-ranglista'!$1:$1048576,MATCH($A197,'egyeni-ranglista'!$A:$A,0),DT$279):INDEX('egyeni-ranglista'!$1:$1048576,MATCH($A197,'egyeni-ranglista'!$A:$A,0),DT$280))</f>
        <v>16.878489420317354</v>
      </c>
      <c r="DU197" s="251" t="s">
        <v>22</v>
      </c>
      <c r="EB197" s="43"/>
      <c r="EF197" s="43">
        <f>SUM(INDEX('egyeni-ranglista'!$1:$1048576,MATCH($A197,'egyeni-ranglista'!$A:$A,0),EF$279):INDEX('egyeni-ranglista'!$1:$1048576,MATCH($A197,'egyeni-ranglista'!$A:$A,0),EF$280))</f>
        <v>45.212337998825021</v>
      </c>
      <c r="EG197" s="14" t="s">
        <v>22</v>
      </c>
      <c r="EH197" s="43"/>
      <c r="EL197" s="43"/>
      <c r="EM197" s="9"/>
      <c r="EN197" s="43">
        <f>SUM(INDEX('egyeni-ranglista'!$1:$1048576,MATCH($A197,'egyeni-ranglista'!$A:$A,0),EN$279):INDEX('egyeni-ranglista'!$1:$1048576,MATCH($A197,'egyeni-ranglista'!$A:$A,0),EN$280))</f>
        <v>56.181351372969878</v>
      </c>
      <c r="EO197" s="251" t="s">
        <v>22</v>
      </c>
      <c r="FF197" s="9"/>
      <c r="FG197" s="9"/>
      <c r="FH197" s="9"/>
      <c r="FI197" s="9"/>
      <c r="FJ197" s="43">
        <f>SUM(INDEX('egyeni-ranglista'!$1:$1048576,MATCH($A197,'egyeni-ranglista'!$A:$A,0),FJ$279):INDEX('egyeni-ranglista'!$1:$1048576,MATCH($A197,'egyeni-ranglista'!$A:$A,0),FJ$280))</f>
        <v>91.61634540830741</v>
      </c>
      <c r="FK197" s="1" t="s">
        <v>28</v>
      </c>
      <c r="FL197" s="9"/>
      <c r="FM197" s="9"/>
      <c r="FP197" s="9"/>
      <c r="FQ197" s="9"/>
      <c r="FR197" s="43">
        <f>SUM(INDEX('egyeni-ranglista'!$1:$1048576,MATCH($A197,'egyeni-ranglista'!$A:$A,0),FR$279):INDEX('egyeni-ranglista'!$1:$1048576,MATCH($A197,'egyeni-ranglista'!$A:$A,0),FR$280))</f>
        <v>91.61634540830741</v>
      </c>
      <c r="FS197" s="9" t="s">
        <v>1290</v>
      </c>
      <c r="FT197" s="9"/>
      <c r="FU197" s="9"/>
      <c r="FV197" s="43">
        <f>SUM(INDEX('egyeni-ranglista'!$1:$1048576,MATCH($A197,'egyeni-ranglista'!$A:$A,0),FV$279):INDEX('egyeni-ranglista'!$1:$1048576,MATCH($A197,'egyeni-ranglista'!$A:$A,0),FV$280))</f>
        <v>110.35139287350344</v>
      </c>
      <c r="FW197" s="9" t="s">
        <v>1290</v>
      </c>
      <c r="FX197" s="9"/>
      <c r="FY197" s="9"/>
      <c r="FZ197" s="43">
        <f>SUM(INDEX('egyeni-ranglista'!$1:$1048576,MATCH($A197,'egyeni-ranglista'!$A:$A,0),FZ$279):INDEX('egyeni-ranglista'!$1:$1048576,MATCH($A197,'egyeni-ranglista'!$A:$A,0),FZ$280))</f>
        <v>108.68864987830517</v>
      </c>
      <c r="GA197" s="9" t="s">
        <v>1290</v>
      </c>
      <c r="GB197" s="43"/>
      <c r="GC197" s="9"/>
      <c r="GD197" s="43"/>
      <c r="GE197" s="9"/>
      <c r="GF197" s="43"/>
      <c r="GG197" s="9"/>
      <c r="GH197" s="43"/>
      <c r="GI197" s="9"/>
      <c r="GJ197" s="43">
        <f>SUM(INDEX('egyeni-ranglista'!$1:$1048576,MATCH($A197,'egyeni-ranglista'!$A:$A,0),GJ$279):INDEX('egyeni-ranglista'!$1:$1048576,MATCH($A197,'egyeni-ranglista'!$A:$A,0),GJ$280))</f>
        <v>71.385787925652636</v>
      </c>
      <c r="GK197" s="9" t="s">
        <v>1290</v>
      </c>
      <c r="GL197" s="43"/>
      <c r="GM197" s="9"/>
      <c r="GN197" s="43"/>
      <c r="GO197" s="9"/>
      <c r="GP197" s="43"/>
      <c r="GQ197" s="9"/>
      <c r="GR197" s="43"/>
      <c r="GS197" s="9"/>
      <c r="GT197" s="43"/>
      <c r="GU197" s="9"/>
      <c r="GV197" s="43"/>
      <c r="GW197" s="9"/>
      <c r="GX197" s="43"/>
      <c r="GY197" s="9"/>
      <c r="GZ197" s="43"/>
      <c r="HA197" s="9"/>
      <c r="HB197" s="43"/>
      <c r="HC197" s="9"/>
      <c r="HD197" s="43"/>
      <c r="HE197" s="9"/>
      <c r="HF197" s="43"/>
      <c r="HG197" s="9"/>
      <c r="HH197" s="43"/>
      <c r="HI197" s="9"/>
      <c r="HJ197" s="43"/>
      <c r="HK197" s="9"/>
      <c r="HL197" s="43"/>
      <c r="HM197" s="9"/>
      <c r="HN197" s="43"/>
      <c r="HO197" s="9"/>
      <c r="HP197" s="43">
        <f>SUM(INDEX('egyeni-ranglista'!$1:$1048576,MATCH($A197,'egyeni-ranglista'!$A:$A,0),HP$279):INDEX('egyeni-ranglista'!$1:$1048576,MATCH($A197,'egyeni-ranglista'!$A:$A,0),HP$280))</f>
        <v>35.950793890315111</v>
      </c>
      <c r="HQ197" s="9" t="s">
        <v>1505</v>
      </c>
      <c r="HR197" s="43"/>
      <c r="HS197" s="9"/>
      <c r="HT197" s="43"/>
      <c r="HU197" s="9"/>
      <c r="HV197" s="43"/>
      <c r="HW197" s="9"/>
      <c r="HX197" s="43"/>
      <c r="HY197" s="9"/>
      <c r="HZ197" s="43"/>
      <c r="IA197" s="9"/>
      <c r="IB197" s="43"/>
      <c r="IC197" s="9"/>
      <c r="ID197" s="43"/>
      <c r="IE197" s="9"/>
      <c r="IF197" s="43"/>
      <c r="IG197" s="9"/>
      <c r="IH197" s="43"/>
      <c r="II197" s="9"/>
      <c r="IJ197" s="43"/>
      <c r="IK197" s="9"/>
      <c r="IL197" s="43"/>
      <c r="IM197" s="9"/>
      <c r="IN197" s="43"/>
      <c r="IO197" s="9"/>
      <c r="IP197" s="43"/>
      <c r="IQ197" s="9"/>
      <c r="IR197" s="43"/>
      <c r="IS197" s="9"/>
      <c r="IT197" s="43"/>
      <c r="IU197" s="9"/>
      <c r="IV197" s="43"/>
      <c r="IW197" s="9"/>
      <c r="IX197" s="43">
        <f>SUM(INDEX('egyeni-ranglista'!$1:$1048576,MATCH($A197,'egyeni-ranglista'!$A:$A,0),IX$279):INDEX('egyeni-ranglista'!$1:$1048576,MATCH($A197,'egyeni-ranglista'!$A:$A,0),IX$280))</f>
        <v>24.164400957837074</v>
      </c>
      <c r="IY197" s="9" t="s">
        <v>225</v>
      </c>
      <c r="IZ197" s="43"/>
      <c r="JA197" s="9"/>
      <c r="JB197" s="43"/>
      <c r="JC197" s="9"/>
      <c r="JD197" s="43"/>
      <c r="JE197" s="9"/>
      <c r="JF197" s="43"/>
      <c r="JG197" s="9"/>
      <c r="JH197" s="43"/>
      <c r="JI197" s="9"/>
      <c r="JJ197" s="43"/>
      <c r="JK197" s="9"/>
      <c r="JL197" s="43"/>
      <c r="JM197" s="9"/>
      <c r="JN197" s="43"/>
      <c r="JO197" s="9"/>
      <c r="JP197" s="43"/>
      <c r="JQ197" s="9"/>
      <c r="JR197" s="43"/>
      <c r="JS197" s="9"/>
      <c r="JT197" s="43"/>
      <c r="JU197" s="9"/>
      <c r="JV197" s="43">
        <f>SUM(INDEX('egyeni-ranglista'!$1:$1048576,MATCH($A197,'egyeni-ranglista'!$A:$A,0),JV$279):INDEX('egyeni-ranglista'!$1:$1048576,MATCH($A197,'egyeni-ranglista'!$A:$A,0),JV$280))</f>
        <v>29.368816351354255</v>
      </c>
      <c r="JW197" s="9" t="s">
        <v>1559</v>
      </c>
      <c r="JX197" s="43"/>
      <c r="JY197" s="9"/>
      <c r="JZ197" s="43"/>
      <c r="KA197" s="9"/>
      <c r="KB197" s="43"/>
      <c r="KC197" s="9"/>
      <c r="KD197" s="43"/>
      <c r="KE197" s="9"/>
      <c r="KF197" s="43"/>
      <c r="KG197" s="9"/>
      <c r="KH197" s="43"/>
      <c r="KI197" s="9"/>
      <c r="KJ197" s="43"/>
      <c r="KK197" s="9"/>
      <c r="KL197" s="43"/>
      <c r="KM197" s="9"/>
      <c r="KN197" s="43"/>
      <c r="KO197" s="9"/>
      <c r="KP197" s="43"/>
      <c r="KQ197" s="9"/>
      <c r="KR197" s="43">
        <f>SUM(INDEX('egyeni-ranglista'!$1:$1048576,MATCH($A197,'egyeni-ranglista'!$A:$A,0),KR$279):INDEX('egyeni-ranglista'!$1:$1048576,MATCH($A197,'egyeni-ranglista'!$A:$A,0),KR$280))</f>
        <v>32.284558447440716</v>
      </c>
      <c r="KS197" s="9" t="s">
        <v>1505</v>
      </c>
      <c r="KT197" s="43"/>
      <c r="KU197" s="9"/>
      <c r="KV197" s="43"/>
      <c r="KW197" s="9"/>
      <c r="KX197" s="43"/>
      <c r="KY197" s="9"/>
      <c r="KZ197" s="43"/>
      <c r="LA197" s="9"/>
      <c r="LB197" s="43"/>
      <c r="LC197" s="9"/>
      <c r="LD197" s="43"/>
      <c r="LE197" s="9"/>
      <c r="LF197" s="43"/>
      <c r="LG197" s="9"/>
      <c r="LH197" s="43"/>
      <c r="LI197" s="9"/>
      <c r="LJ197" s="43"/>
      <c r="LK197" s="9"/>
      <c r="LL197" s="43"/>
      <c r="LM197" s="9"/>
      <c r="LN197" s="43"/>
      <c r="LO197" s="9"/>
      <c r="LP197" s="43"/>
      <c r="LQ197" s="9"/>
      <c r="LR197" s="43"/>
      <c r="LS197" s="9"/>
      <c r="LT197" s="43"/>
      <c r="LU197" s="9"/>
      <c r="LV197" s="43"/>
      <c r="LW197" s="9"/>
      <c r="LX197" s="43"/>
      <c r="LY197" s="9"/>
      <c r="LZ197" s="43"/>
      <c r="MA197" s="9"/>
      <c r="MB197" s="43"/>
      <c r="MC197" s="9"/>
      <c r="MD197" s="43"/>
      <c r="ME197" s="9"/>
      <c r="MF197" s="43"/>
      <c r="MG197" s="9"/>
      <c r="MH197" s="43"/>
      <c r="MI197" s="9"/>
      <c r="MJ197" s="43"/>
      <c r="MK197" s="9"/>
      <c r="ML197" s="43"/>
      <c r="MM197" s="9"/>
      <c r="MN197" s="43"/>
      <c r="MO197" s="9"/>
      <c r="MP197" s="43"/>
      <c r="MQ197" s="9"/>
      <c r="MR197" s="43"/>
      <c r="MS197" s="9"/>
      <c r="MT197" s="43"/>
      <c r="MU197" s="9"/>
    </row>
    <row r="198" spans="1:359">
      <c r="A198" s="1" t="s">
        <v>190</v>
      </c>
      <c r="C198" s="9"/>
      <c r="D198" s="43">
        <f>SUM(INDEX('egyeni-ranglista'!$1:$1048576,MATCH($A198,'egyeni-ranglista'!$A:$A,0),D$279):INDEX('egyeni-ranglista'!$1:$1048576,MATCH($A198,'egyeni-ranglista'!$A:$A,0),D$280))</f>
        <v>0</v>
      </c>
      <c r="E198" s="1" t="s">
        <v>102</v>
      </c>
      <c r="F198" s="43" t="s">
        <v>206</v>
      </c>
      <c r="H198" s="43" t="s">
        <v>206</v>
      </c>
      <c r="J198" s="43" t="s">
        <v>206</v>
      </c>
      <c r="L198" s="43"/>
      <c r="M198" s="9"/>
      <c r="N198" s="43" t="s">
        <v>206</v>
      </c>
      <c r="P198" s="43" t="s">
        <v>206</v>
      </c>
      <c r="R198" s="43" t="s">
        <v>206</v>
      </c>
      <c r="T198" s="43" t="s">
        <v>206</v>
      </c>
      <c r="V198" s="43"/>
      <c r="W198" s="9"/>
      <c r="X198" s="43">
        <v>4.4765385443090429</v>
      </c>
      <c r="Y198" s="9" t="s">
        <v>291</v>
      </c>
      <c r="Z198" s="43"/>
      <c r="AA198" s="9"/>
      <c r="AB198" s="43" t="s">
        <v>206</v>
      </c>
      <c r="AD198" s="43" t="s">
        <v>206</v>
      </c>
      <c r="AJ198" s="43">
        <f>SUM(INDEX('egyeni-ranglista'!$1:$1048576,MATCH($A198,'egyeni-ranglista'!$A:$A,0),AJ$279):INDEX('egyeni-ranglista'!$1:$1048576,MATCH($A198,'egyeni-ranglista'!$A:$A,0),AJ$280))</f>
        <v>6.5943421078216149</v>
      </c>
      <c r="AK198" s="1" t="s">
        <v>324</v>
      </c>
      <c r="AL198" s="43"/>
      <c r="AN198" s="43"/>
      <c r="AP198" s="43">
        <f>SUM(INDEX('egyeni-ranglista'!$1:$1048576,MATCH($A198,'egyeni-ranglista'!$A:$A,0),AP$279):INDEX('egyeni-ranglista'!$1:$1048576,MATCH($A198,'egyeni-ranglista'!$A:$A,0),AP$280))</f>
        <v>6.5943421078216149</v>
      </c>
      <c r="AQ198" s="1" t="s">
        <v>572</v>
      </c>
      <c r="AR198" s="43"/>
      <c r="AS198" s="9"/>
      <c r="AT198" s="43">
        <f>SUM(INDEX('egyeni-ranglista'!$1:$1048576,MATCH($A198,'egyeni-ranglista'!$A:$A,0),AT$279):INDEX('egyeni-ranglista'!$1:$1048576,MATCH($A198,'egyeni-ranglista'!$A:$A,0),AT$280))</f>
        <v>6.5943421078216149</v>
      </c>
      <c r="AU198" s="1" t="s">
        <v>572</v>
      </c>
      <c r="AV198" s="43"/>
      <c r="AW198" s="9"/>
      <c r="AX198" s="43"/>
      <c r="AY198" s="9"/>
      <c r="AZ198" s="43"/>
      <c r="BA198" s="9"/>
      <c r="BB198" s="43"/>
      <c r="BC198" s="9"/>
      <c r="BD198" s="43">
        <f>SUM(INDEX('egyeni-ranglista'!$1:$1048576,MATCH($A198,'egyeni-ranglista'!$A:$A,0),BD$279):INDEX('egyeni-ranglista'!$1:$1048576,MATCH($A198,'egyeni-ranglista'!$A:$A,0),BD$280))</f>
        <v>6.5943421078216149</v>
      </c>
      <c r="BE198" s="1" t="s">
        <v>324</v>
      </c>
      <c r="BF198" s="43"/>
      <c r="BG198" s="9"/>
      <c r="BH198" s="43">
        <f>SUM(INDEX('egyeni-ranglista'!$1:$1048576,MATCH($A198,'egyeni-ranglista'!$A:$A,0),BH$279):INDEX('egyeni-ranglista'!$1:$1048576,MATCH($A198,'egyeni-ranglista'!$A:$A,0),BH$280))</f>
        <v>2.117803563512572</v>
      </c>
      <c r="BI198" s="1" t="s">
        <v>324</v>
      </c>
      <c r="BJ198" s="43"/>
      <c r="BK198" s="9"/>
      <c r="BL198" s="43"/>
      <c r="BM198" s="9"/>
      <c r="BN198" s="43"/>
      <c r="BO198" s="9"/>
      <c r="BP198" s="43"/>
      <c r="BQ198" s="9"/>
      <c r="BR198" s="43"/>
      <c r="BS198" s="9"/>
      <c r="BT198" s="43"/>
      <c r="BU198" s="9"/>
      <c r="BV198" s="43"/>
      <c r="BW198" s="9"/>
      <c r="BX198" s="43"/>
      <c r="BY198" s="9"/>
      <c r="BZ198" s="43"/>
      <c r="CA198" s="9"/>
      <c r="CB198" s="43"/>
      <c r="CC198" s="9"/>
      <c r="CD198" s="43">
        <f>SUM(INDEX('egyeni-ranglista'!$1:$1048576,MATCH($A198,'egyeni-ranglista'!$A:$A,0),CD$279):INDEX('egyeni-ranglista'!$1:$1048576,MATCH($A198,'egyeni-ranglista'!$A:$A,0),CD$280))</f>
        <v>16.335602234009897</v>
      </c>
      <c r="CE198" s="1" t="s">
        <v>572</v>
      </c>
      <c r="CF198" s="43"/>
      <c r="CG198" s="9"/>
      <c r="CH198" s="43"/>
      <c r="CI198" s="9"/>
      <c r="CJ198" s="43">
        <f>SUM(INDEX('egyeni-ranglista'!$1:$1048576,MATCH($A198,'egyeni-ranglista'!$A:$A,0),CJ$279):INDEX('egyeni-ranglista'!$1:$1048576,MATCH($A198,'egyeni-ranglista'!$A:$A,0),CJ$280))</f>
        <v>29.20824031159119</v>
      </c>
      <c r="CK198" s="1" t="s">
        <v>324</v>
      </c>
      <c r="CL198" s="43"/>
      <c r="CN198" s="43">
        <f>SUM(INDEX('egyeni-ranglista'!$1:$1048576,MATCH($A198,'egyeni-ranglista'!$A:$A,0),CN$279):INDEX('egyeni-ranglista'!$1:$1048576,MATCH($A198,'egyeni-ranglista'!$A:$A,0),CN$280))</f>
        <v>27.090436748078616</v>
      </c>
      <c r="CO198" s="1" t="s">
        <v>572</v>
      </c>
      <c r="CP198" s="43"/>
      <c r="CR198" s="43"/>
      <c r="CT198" s="43"/>
      <c r="CV198" s="43"/>
      <c r="CX198" s="43"/>
      <c r="CZ198" s="43">
        <f>SUM(INDEX('egyeni-ranglista'!$1:$1048576,MATCH($A198,'egyeni-ranglista'!$A:$A,0),CZ$279):INDEX('egyeni-ranglista'!$1:$1048576,MATCH($A198,'egyeni-ranglista'!$A:$A,0),CZ$280))</f>
        <v>29.163590251602084</v>
      </c>
      <c r="DA198" s="1" t="s">
        <v>572</v>
      </c>
      <c r="DB198" s="43"/>
      <c r="DD198" s="43"/>
      <c r="DF198" s="43">
        <f>SUM(INDEX('egyeni-ranglista'!$1:$1048576,MATCH($A198,'egyeni-ranglista'!$A:$A,0),DF$279):INDEX('egyeni-ranglista'!$1:$1048576,MATCH($A198,'egyeni-ranglista'!$A:$A,0),DF$280))</f>
        <v>29.163590251602084</v>
      </c>
      <c r="DG198" s="1" t="s">
        <v>324</v>
      </c>
      <c r="DH198" s="43"/>
      <c r="DJ198" s="43"/>
      <c r="DL198" s="43"/>
      <c r="DN198" s="43">
        <f>SUM(INDEX('egyeni-ranglista'!$1:$1048576,MATCH($A198,'egyeni-ranglista'!$A:$A,0),DN$279):INDEX('egyeni-ranglista'!$1:$1048576,MATCH($A198,'egyeni-ranglista'!$A:$A,0),DN$280))</f>
        <v>33.310689127550958</v>
      </c>
      <c r="DO198" s="1" t="s">
        <v>324</v>
      </c>
      <c r="DP198" s="43"/>
      <c r="DQ198" s="9"/>
      <c r="DR198" s="43"/>
      <c r="DT198" s="43">
        <f>SUM(INDEX('egyeni-ranglista'!$1:$1048576,MATCH($A198,'egyeni-ranglista'!$A:$A,0),DT$279):INDEX('egyeni-ranglista'!$1:$1048576,MATCH($A198,'egyeni-ranglista'!$A:$A,0),DT$280))</f>
        <v>30.600951425451825</v>
      </c>
      <c r="DU198" s="16" t="s">
        <v>572</v>
      </c>
      <c r="DV198" s="43"/>
      <c r="DX198" s="43"/>
      <c r="DY198" s="9"/>
      <c r="DZ198" s="43">
        <f>SUM(INDEX('egyeni-ranglista'!$1:$1048576,MATCH($A198,'egyeni-ranglista'!$A:$A,0),DZ$279):INDEX('egyeni-ranglista'!$1:$1048576,MATCH($A198,'egyeni-ranglista'!$A:$A,0),DZ$280))</f>
        <v>34.536208172466779</v>
      </c>
      <c r="EA198" s="16" t="s">
        <v>324</v>
      </c>
      <c r="EB198" s="43">
        <f>SUM(INDEX('egyeni-ranglista'!$1:$1048576,MATCH($A198,'egyeni-ranglista'!$A:$A,0),EB$279):INDEX('egyeni-ranglista'!$1:$1048576,MATCH($A198,'egyeni-ranglista'!$A:$A,0),EB$280))</f>
        <v>85.310511472751216</v>
      </c>
      <c r="EC198" s="16" t="s">
        <v>572</v>
      </c>
      <c r="ED198" s="43">
        <f>SUM(INDEX('egyeni-ranglista'!$1:$1048576,MATCH($A198,'egyeni-ranglista'!$A:$A,0),ED$279):INDEX('egyeni-ranglista'!$1:$1048576,MATCH($A198,'egyeni-ranglista'!$A:$A,0),ED$280))</f>
        <v>90.728497053812106</v>
      </c>
      <c r="EE198" s="16" t="s">
        <v>324</v>
      </c>
      <c r="EF198" s="43"/>
      <c r="EH198" s="43"/>
      <c r="EK198" s="43"/>
      <c r="EL198" s="43">
        <f>SUM(INDEX('egyeni-ranglista'!$1:$1048576,MATCH($A198,'egyeni-ranglista'!$A:$A,0),EL$279):INDEX('egyeni-ranglista'!$1:$1048576,MATCH($A198,'egyeni-ranglista'!$A:$A,0),EL$280))</f>
        <v>135.44619807548065</v>
      </c>
      <c r="EM198" s="16" t="s">
        <v>324</v>
      </c>
      <c r="EN198" s="43"/>
      <c r="EO198" s="16"/>
      <c r="EP198" s="43"/>
      <c r="ER198" s="43"/>
      <c r="ET198" s="43"/>
      <c r="EV198" s="43"/>
      <c r="EX198" s="43"/>
      <c r="EZ198" s="43"/>
      <c r="FB198" s="43"/>
      <c r="FD198" s="43"/>
      <c r="FF198" s="43"/>
      <c r="FH198" s="43"/>
      <c r="FJ198" s="43"/>
      <c r="FL198" s="43">
        <f>SUM(INDEX('egyeni-ranglista'!$1:$1048576,MATCH($A198,'egyeni-ranglista'!$A:$A,0),FL$279):INDEX('egyeni-ranglista'!$1:$1048576,MATCH($A198,'egyeni-ranglista'!$A:$A,0),FL$280))</f>
        <v>180.92778643243764</v>
      </c>
      <c r="FM198" s="1" t="s">
        <v>190</v>
      </c>
      <c r="FN198" s="43"/>
      <c r="FP198" s="43"/>
      <c r="FR198" s="43">
        <f>SUM(INDEX('egyeni-ranglista'!$1:$1048576,MATCH($A198,'egyeni-ranglista'!$A:$A,0),FR$279):INDEX('egyeni-ranglista'!$1:$1048576,MATCH($A198,'egyeni-ranglista'!$A:$A,0),FR$280))</f>
        <v>181.70975244184029</v>
      </c>
      <c r="FS198" s="1" t="s">
        <v>324</v>
      </c>
      <c r="FT198" s="43"/>
      <c r="FV198" s="43">
        <f>SUM(INDEX('egyeni-ranglista'!$1:$1048576,MATCH($A198,'egyeni-ranglista'!$A:$A,0),FV$279):INDEX('egyeni-ranglista'!$1:$1048576,MATCH($A198,'egyeni-ranglista'!$A:$A,0),FV$280))</f>
        <v>182.76683341733471</v>
      </c>
      <c r="FW198" s="1" t="s">
        <v>324</v>
      </c>
      <c r="FX198" s="43">
        <f>SUM(INDEX('egyeni-ranglista'!$1:$1048576,MATCH($A198,'egyeni-ranglista'!$A:$A,0),FX$279):INDEX('egyeni-ranglista'!$1:$1048576,MATCH($A198,'egyeni-ranglista'!$A:$A,0),FX$280))</f>
        <v>173.33364696145276</v>
      </c>
      <c r="FY198" s="1" t="s">
        <v>1409</v>
      </c>
      <c r="FZ198" s="43"/>
      <c r="GB198" s="43">
        <f>SUM(INDEX('egyeni-ranglista'!$1:$1048576,MATCH($A198,'egyeni-ranglista'!$A:$A,0),GB$279):INDEX('egyeni-ranglista'!$1:$1048576,MATCH($A198,'egyeni-ranglista'!$A:$A,0),GB$280))</f>
        <v>169.39839021443782</v>
      </c>
      <c r="GC198" s="9" t="s">
        <v>324</v>
      </c>
      <c r="GD198" s="43">
        <f>SUM(INDEX('egyeni-ranglista'!$1:$1048576,MATCH($A198,'egyeni-ranglista'!$A:$A,0),GD$279):INDEX('egyeni-ranglista'!$1:$1048576,MATCH($A198,'egyeni-ranglista'!$A:$A,0),GD$280))</f>
        <v>129.110212220205</v>
      </c>
      <c r="GE198" s="9" t="s">
        <v>324</v>
      </c>
      <c r="GF198" s="43"/>
      <c r="GG198" s="9"/>
      <c r="GH198" s="43"/>
      <c r="GI198" s="9"/>
      <c r="GJ198" s="43"/>
      <c r="GK198" s="9"/>
      <c r="GL198" s="43"/>
      <c r="GM198" s="9"/>
      <c r="GN198" s="43"/>
      <c r="GO198" s="9"/>
      <c r="GP198" s="43"/>
      <c r="GQ198" s="9"/>
      <c r="GR198" s="43"/>
      <c r="GS198" s="9"/>
      <c r="GT198" s="43"/>
      <c r="GU198" s="9"/>
      <c r="GV198" s="43"/>
      <c r="GW198" s="9"/>
      <c r="GX198" s="43"/>
      <c r="GY198" s="9"/>
      <c r="GZ198" s="43"/>
      <c r="HA198" s="9"/>
      <c r="HB198" s="43"/>
      <c r="HC198" s="9"/>
      <c r="HD198" s="43"/>
      <c r="HE198" s="9"/>
      <c r="HF198" s="43"/>
      <c r="HG198" s="9"/>
      <c r="HH198" s="43"/>
      <c r="HI198" s="9"/>
      <c r="HJ198" s="43"/>
      <c r="HK198" s="9"/>
      <c r="HL198" s="43"/>
      <c r="HM198" s="9"/>
      <c r="HN198" s="43">
        <f>SUM(INDEX('egyeni-ranglista'!$1:$1048576,MATCH($A198,'egyeni-ranglista'!$A:$A,0),HN$279):INDEX('egyeni-ranglista'!$1:$1048576,MATCH($A198,'egyeni-ranglista'!$A:$A,0),HN$280))</f>
        <v>21.95857572177642</v>
      </c>
      <c r="HO198" s="9" t="s">
        <v>324</v>
      </c>
      <c r="HP198" s="43"/>
      <c r="HQ198" s="9"/>
      <c r="HR198" s="43"/>
      <c r="HS198" s="9"/>
      <c r="HT198" s="43"/>
      <c r="HU198" s="9"/>
      <c r="HV198" s="43">
        <f>SUM(INDEX('egyeni-ranglista'!$1:$1048576,MATCH($A198,'egyeni-ranglista'!$A:$A,0),HV$279):INDEX('egyeni-ranglista'!$1:$1048576,MATCH($A198,'egyeni-ranglista'!$A:$A,0),HV$280))</f>
        <v>67.821089144693957</v>
      </c>
      <c r="HW198" s="9" t="s">
        <v>190</v>
      </c>
      <c r="HX198" s="43"/>
      <c r="HY198" s="9"/>
      <c r="HZ198" s="43"/>
      <c r="IA198" s="9"/>
      <c r="IB198" s="43"/>
      <c r="IC198" s="9"/>
      <c r="ID198" s="43">
        <f>SUM(INDEX('egyeni-ranglista'!$1:$1048576,MATCH($A198,'egyeni-ranglista'!$A:$A,0),ID$279):INDEX('egyeni-ranglista'!$1:$1048576,MATCH($A198,'egyeni-ranglista'!$A:$A,0),ID$280))</f>
        <v>61.834943283847949</v>
      </c>
      <c r="IE198" s="9" t="s">
        <v>324</v>
      </c>
      <c r="IF198" s="43"/>
      <c r="IG198" s="9"/>
      <c r="IH198" s="43"/>
      <c r="II198" s="9"/>
      <c r="IJ198" s="43"/>
      <c r="IK198" s="9"/>
      <c r="IL198" s="43">
        <f>SUM(INDEX('egyeni-ranglista'!$1:$1048576,MATCH($A198,'egyeni-ranglista'!$A:$A,0),IL$279):INDEX('egyeni-ranglista'!$1:$1048576,MATCH($A198,'egyeni-ranglista'!$A:$A,0),IL$280))</f>
        <v>67.574355962126177</v>
      </c>
      <c r="IM198" s="9" t="s">
        <v>324</v>
      </c>
      <c r="IN198" s="43"/>
      <c r="IO198" s="9"/>
      <c r="IP198" s="43"/>
      <c r="IQ198" s="9"/>
      <c r="IR198" s="43"/>
      <c r="IS198" s="9"/>
      <c r="IT198" s="43"/>
      <c r="IU198" s="9"/>
      <c r="IV198" s="43"/>
      <c r="IW198" s="9"/>
      <c r="IX198" s="43"/>
      <c r="IY198" s="9"/>
      <c r="IZ198" s="43"/>
      <c r="JA198" s="9"/>
      <c r="JB198" s="43">
        <f>SUM(INDEX('egyeni-ranglista'!$1:$1048576,MATCH($A198,'egyeni-ranglista'!$A:$A,0),JB$279):INDEX('egyeni-ranglista'!$1:$1048576,MATCH($A198,'egyeni-ranglista'!$A:$A,0),JB$280))</f>
        <v>78.445126994993259</v>
      </c>
      <c r="JC198" s="9" t="s">
        <v>324</v>
      </c>
      <c r="JD198" s="43"/>
      <c r="JE198" s="9"/>
      <c r="JF198" s="43"/>
      <c r="JG198" s="9"/>
      <c r="JH198" s="43">
        <f>SUM(INDEX('egyeni-ranglista'!$1:$1048576,MATCH($A198,'egyeni-ranglista'!$A:$A,0),JH$279):INDEX('egyeni-ranglista'!$1:$1048576,MATCH($A198,'egyeni-ranglista'!$A:$A,0),JH$280))</f>
        <v>98.000874849005157</v>
      </c>
      <c r="JI198" s="9" t="s">
        <v>324</v>
      </c>
      <c r="JJ198" s="43"/>
      <c r="JK198" s="9"/>
      <c r="JL198" s="43"/>
      <c r="JM198" s="9"/>
      <c r="JN198" s="43"/>
      <c r="JO198" s="9"/>
      <c r="JP198" s="43"/>
      <c r="JQ198" s="9"/>
      <c r="JR198" s="43"/>
      <c r="JS198" s="9"/>
      <c r="JT198" s="43"/>
      <c r="JU198" s="9"/>
      <c r="JV198" s="43"/>
      <c r="JW198" s="9"/>
      <c r="JX198" s="43"/>
      <c r="JY198" s="9"/>
      <c r="JZ198" s="43"/>
      <c r="KA198" s="9"/>
      <c r="KB198" s="43"/>
      <c r="KC198" s="9"/>
      <c r="KD198" s="43"/>
      <c r="KE198" s="9"/>
      <c r="KF198" s="43"/>
      <c r="KG198" s="9"/>
      <c r="KH198" s="43"/>
      <c r="KI198" s="9"/>
      <c r="KJ198" s="43"/>
      <c r="KK198" s="9"/>
      <c r="KL198" s="43"/>
      <c r="KM198" s="9"/>
      <c r="KN198" s="43"/>
      <c r="KO198" s="9"/>
      <c r="KP198" s="43">
        <f>SUM(INDEX('egyeni-ranglista'!$1:$1048576,MATCH($A198,'egyeni-ranglista'!$A:$A,0),KP$279):INDEX('egyeni-ranglista'!$1:$1048576,MATCH($A198,'egyeni-ranglista'!$A:$A,0),KP$280))</f>
        <v>185.58811683530655</v>
      </c>
      <c r="KQ198" s="9" t="s">
        <v>324</v>
      </c>
      <c r="KR198" s="43"/>
      <c r="KS198" s="9"/>
      <c r="KT198" s="43"/>
      <c r="KU198" s="9"/>
      <c r="KV198" s="43"/>
      <c r="KW198" s="9"/>
      <c r="KX198" s="43"/>
      <c r="KY198" s="9"/>
      <c r="KZ198" s="43">
        <f>SUM(INDEX('egyeni-ranglista'!$1:$1048576,MATCH($A198,'egyeni-ranglista'!$A:$A,0),KZ$279):INDEX('egyeni-ranglista'!$1:$1048576,MATCH($A198,'egyeni-ranglista'!$A:$A,0),KZ$280))</f>
        <v>243.1238760674197</v>
      </c>
      <c r="LA198" s="9" t="s">
        <v>190</v>
      </c>
      <c r="LB198" s="43"/>
      <c r="LC198" s="9"/>
      <c r="LD198" s="43"/>
      <c r="LE198" s="9"/>
      <c r="LF198" s="43"/>
      <c r="LG198" s="9"/>
      <c r="LH198" s="43"/>
      <c r="LI198" s="9"/>
      <c r="LJ198" s="43"/>
      <c r="LK198" s="9"/>
      <c r="LL198" s="43">
        <f>SUM(INDEX('egyeni-ranglista'!$1:$1048576,MATCH($A198,'egyeni-ranglista'!$A:$A,0),LL$279):INDEX('egyeni-ranglista'!$1:$1048576,MATCH($A198,'egyeni-ranglista'!$A:$A,0),LL$280))</f>
        <v>197.26136264450219</v>
      </c>
      <c r="LM198" s="9" t="s">
        <v>324</v>
      </c>
      <c r="LN198" s="43">
        <f>SUM(INDEX('egyeni-ranglista'!$1:$1048576,MATCH($A198,'egyeni-ranglista'!$A:$A,0),LN$279):INDEX('egyeni-ranglista'!$1:$1048576,MATCH($A198,'egyeni-ranglista'!$A:$A,0),LN$280))</f>
        <v>210.46098775776659</v>
      </c>
      <c r="LO198" s="9" t="s">
        <v>324</v>
      </c>
      <c r="LP198" s="43"/>
      <c r="LQ198" s="9"/>
      <c r="LR198" s="43">
        <f>SUM(INDEX('egyeni-ranglista'!$1:$1048576,MATCH($A198,'egyeni-ranglista'!$A:$A,0),LR$279):INDEX('egyeni-ranglista'!$1:$1048576,MATCH($A198,'egyeni-ranglista'!$A:$A,0),LR$280))</f>
        <v>216.56417908976866</v>
      </c>
      <c r="LS198" s="9" t="s">
        <v>324</v>
      </c>
      <c r="LT198" s="43"/>
      <c r="LU198" s="9"/>
      <c r="LV198" s="43"/>
      <c r="LW198" s="9"/>
      <c r="LX198" s="43"/>
      <c r="LY198" s="9"/>
      <c r="LZ198" s="43"/>
      <c r="MA198" s="9"/>
      <c r="MB198" s="43">
        <f>SUM(INDEX('egyeni-ranglista'!$1:$1048576,MATCH($A198,'egyeni-ranglista'!$A:$A,0),MB$279):INDEX('egyeni-ranglista'!$1:$1048576,MATCH($A198,'egyeni-ranglista'!$A:$A,0),MB$280))</f>
        <v>182.58463522849942</v>
      </c>
      <c r="MC198" s="9" t="s">
        <v>324</v>
      </c>
      <c r="MD198" s="43"/>
      <c r="ME198" s="9"/>
      <c r="MF198" s="43"/>
      <c r="MG198" s="9"/>
      <c r="MH198" s="43"/>
      <c r="MI198" s="9"/>
      <c r="MJ198" s="43"/>
      <c r="MK198" s="9"/>
      <c r="ML198" s="43"/>
      <c r="MM198" s="9"/>
      <c r="MN198" s="43"/>
      <c r="MO198" s="9"/>
      <c r="MP198" s="43"/>
      <c r="MQ198" s="9"/>
      <c r="MR198" s="43"/>
      <c r="MS198" s="9"/>
      <c r="MT198" s="43"/>
      <c r="MU198" s="9"/>
    </row>
    <row r="199" spans="1:359">
      <c r="A199" s="32" t="s">
        <v>711</v>
      </c>
      <c r="L199" s="43"/>
      <c r="M199" s="9"/>
      <c r="N199" s="43"/>
      <c r="O199" s="9"/>
      <c r="P199" s="43"/>
      <c r="R199" s="43"/>
      <c r="T199" s="43"/>
      <c r="V199" s="43"/>
      <c r="X199" s="43"/>
      <c r="Y199" s="9"/>
      <c r="Z199" s="43"/>
      <c r="AA199" s="9"/>
      <c r="AB199" s="43"/>
      <c r="AD199" s="43"/>
      <c r="AP199" s="43"/>
      <c r="AQ199" s="9"/>
      <c r="AR199" s="43"/>
      <c r="AS199" s="9"/>
      <c r="BZ199" s="9"/>
      <c r="CA199" s="9"/>
      <c r="CB199" s="43">
        <f>SUM(INDEX('egyeni-ranglista'!$1:$1048576,MATCH($A199,'egyeni-ranglista'!$A:$A,0),CB$279):INDEX('egyeni-ranglista'!$1:$1048576,MATCH($A199,'egyeni-ranglista'!$A:$A,0),CB$280))</f>
        <v>0</v>
      </c>
      <c r="CC199" s="9" t="s">
        <v>708</v>
      </c>
      <c r="CD199" s="43"/>
      <c r="CE199" s="9"/>
      <c r="CF199" s="43"/>
      <c r="CG199" s="9"/>
      <c r="CH199" s="43"/>
      <c r="CI199" s="9"/>
      <c r="CJ199" s="43"/>
      <c r="CK199" s="9"/>
      <c r="CL199" s="43"/>
      <c r="CM199" s="9"/>
      <c r="CN199" s="43"/>
      <c r="CO199" s="9"/>
      <c r="CP199" s="43"/>
      <c r="CQ199" s="9"/>
      <c r="CR199" s="43"/>
      <c r="CS199" s="9"/>
      <c r="CT199" s="43"/>
      <c r="CU199" s="9"/>
      <c r="CV199" s="43"/>
      <c r="CW199" s="9"/>
      <c r="CX199" s="43"/>
      <c r="CY199" s="9"/>
      <c r="CZ199" s="43"/>
      <c r="DA199" s="9"/>
      <c r="DB199" s="43"/>
      <c r="DD199" s="43"/>
      <c r="DF199" s="43"/>
      <c r="DH199" s="43"/>
      <c r="DJ199" s="43"/>
      <c r="DL199" s="43"/>
      <c r="DT199" s="43">
        <f>SUM(INDEX('egyeni-ranglista'!$1:$1048576,MATCH($A199,'egyeni-ranglista'!$A:$A,0),DT$279):INDEX('egyeni-ranglista'!$1:$1048576,MATCH($A199,'egyeni-ranglista'!$A:$A,0),DT$280))</f>
        <v>0.51745925650849478</v>
      </c>
      <c r="DU199" s="238" t="s">
        <v>644</v>
      </c>
      <c r="DV199" s="43"/>
      <c r="DX199" s="43"/>
      <c r="DZ199" s="43"/>
      <c r="EA199" s="9"/>
      <c r="EB199" s="43"/>
      <c r="ED199" s="43"/>
      <c r="EE199" s="9"/>
      <c r="EF199" s="43">
        <f>SUM(INDEX('egyeni-ranglista'!$1:$1048576,MATCH($A199,'egyeni-ranglista'!$A:$A,0),EF$279):INDEX('egyeni-ranglista'!$1:$1048576,MATCH($A199,'egyeni-ranglista'!$A:$A,0),EF$280))</f>
        <v>6.4203443770309256</v>
      </c>
      <c r="EG199" s="7" t="s">
        <v>644</v>
      </c>
      <c r="EH199" s="43"/>
      <c r="EI199" s="9"/>
      <c r="EJ199" s="43"/>
      <c r="EK199" s="9"/>
      <c r="EL199" s="43"/>
      <c r="EM199" s="9"/>
      <c r="EN199" s="43">
        <f>SUM(INDEX('egyeni-ranglista'!$1:$1048576,MATCH($A199,'egyeni-ranglista'!$A:$A,0),EN$279):INDEX('egyeni-ranglista'!$1:$1048576,MATCH($A199,'egyeni-ranglista'!$A:$A,0),EN$280))</f>
        <v>6.725039192979394</v>
      </c>
      <c r="EO199" s="238" t="s">
        <v>644</v>
      </c>
      <c r="FF199" s="43"/>
      <c r="FG199" s="9"/>
      <c r="FH199" s="43"/>
      <c r="FI199" s="9"/>
      <c r="FJ199" s="43"/>
      <c r="FK199" s="9"/>
      <c r="FL199" s="43"/>
      <c r="FM199" s="9"/>
      <c r="FP199" s="43"/>
      <c r="FQ199" s="9"/>
      <c r="FR199" s="43"/>
      <c r="FS199" s="9"/>
      <c r="FT199" s="43"/>
      <c r="FU199" s="9"/>
      <c r="FV199" s="43">
        <f>SUM(INDEX('egyeni-ranglista'!$1:$1048576,MATCH($A199,'egyeni-ranglista'!$A:$A,0),FV$279):INDEX('egyeni-ranglista'!$1:$1048576,MATCH($A199,'egyeni-ranglista'!$A:$A,0),FV$280))</f>
        <v>9.7510793400046527</v>
      </c>
      <c r="FW199" s="9" t="s">
        <v>97</v>
      </c>
      <c r="FX199" s="43"/>
      <c r="FY199" s="9"/>
      <c r="FZ199" s="43"/>
      <c r="GA199" s="9"/>
      <c r="GB199" s="43">
        <f>SUM(INDEX('egyeni-ranglista'!$1:$1048576,MATCH($A199,'egyeni-ranglista'!$A:$A,0),GB$279):INDEX('egyeni-ranglista'!$1:$1048576,MATCH($A199,'egyeni-ranglista'!$A:$A,0),GB$280))</f>
        <v>3.8481942194822216</v>
      </c>
      <c r="GC199" s="9" t="s">
        <v>1443</v>
      </c>
      <c r="GD199" s="43"/>
      <c r="GE199" s="9"/>
      <c r="GF199" s="43"/>
      <c r="GG199" s="9"/>
      <c r="GH199" s="43"/>
      <c r="GI199" s="9"/>
      <c r="GJ199" s="43"/>
      <c r="GK199" s="9"/>
      <c r="GL199" s="43"/>
      <c r="GM199" s="9"/>
      <c r="GN199" s="43"/>
      <c r="GO199" s="9"/>
      <c r="GP199" s="43"/>
      <c r="GQ199" s="9"/>
      <c r="GR199" s="43"/>
      <c r="GS199" s="9"/>
      <c r="GT199" s="43"/>
      <c r="GU199" s="9"/>
      <c r="GV199" s="43"/>
      <c r="GW199" s="9"/>
      <c r="GX199" s="43"/>
      <c r="GY199" s="9"/>
      <c r="GZ199" s="43"/>
      <c r="HA199" s="9"/>
      <c r="HB199" s="43"/>
      <c r="HC199" s="9"/>
      <c r="HD199" s="43"/>
      <c r="HE199" s="9"/>
      <c r="HF199" s="43"/>
      <c r="HG199" s="9"/>
      <c r="HH199" s="43"/>
      <c r="HI199" s="9"/>
      <c r="HJ199" s="43"/>
      <c r="HK199" s="9"/>
      <c r="HL199" s="43"/>
      <c r="HM199" s="9"/>
      <c r="HN199" s="43"/>
      <c r="HO199" s="9"/>
      <c r="HP199" s="43">
        <f>SUM(INDEX('egyeni-ranglista'!$1:$1048576,MATCH($A199,'egyeni-ranglista'!$A:$A,0),HP$279):INDEX('egyeni-ranglista'!$1:$1048576,MATCH($A199,'egyeni-ranglista'!$A:$A,0),HP$280))</f>
        <v>0</v>
      </c>
      <c r="HQ199" s="9" t="s">
        <v>1443</v>
      </c>
      <c r="HR199" s="43"/>
      <c r="HS199" s="9"/>
      <c r="HT199" s="43"/>
      <c r="HU199" s="9"/>
      <c r="HV199" s="43"/>
      <c r="HW199" s="9"/>
      <c r="HX199" s="43"/>
      <c r="HY199" s="9"/>
      <c r="HZ199" s="43"/>
      <c r="IA199" s="9"/>
      <c r="IB199" s="43"/>
      <c r="IC199" s="9"/>
      <c r="ID199" s="43"/>
      <c r="IE199" s="9"/>
      <c r="IF199" s="43"/>
      <c r="IG199" s="9"/>
      <c r="IH199" s="43"/>
      <c r="II199" s="9"/>
      <c r="IJ199" s="43">
        <f>SUM(INDEX('egyeni-ranglista'!$1:$1048576,MATCH($A199,'egyeni-ranglista'!$A:$A,0),IJ$279):INDEX('egyeni-ranglista'!$1:$1048576,MATCH($A199,'egyeni-ranglista'!$A:$A,0),IJ$280))</f>
        <v>2.0137000798197562</v>
      </c>
      <c r="IK199" s="9" t="s">
        <v>1443</v>
      </c>
      <c r="IL199" s="43"/>
      <c r="IM199" s="9"/>
      <c r="IN199" s="43"/>
      <c r="IO199" s="9"/>
      <c r="IP199" s="43"/>
      <c r="IQ199" s="9"/>
      <c r="IR199" s="43"/>
      <c r="IS199" s="9"/>
      <c r="IT199" s="43"/>
      <c r="IU199" s="9"/>
      <c r="IV199" s="43"/>
      <c r="IW199" s="9"/>
      <c r="IX199" s="43"/>
      <c r="IY199" s="9"/>
      <c r="IZ199" s="43"/>
      <c r="JA199" s="9"/>
      <c r="JB199" s="43">
        <f>SUM(INDEX('egyeni-ranglista'!$1:$1048576,MATCH($A199,'egyeni-ranglista'!$A:$A,0),JB$279):INDEX('egyeni-ranglista'!$1:$1048576,MATCH($A199,'egyeni-ranglista'!$A:$A,0),JB$280))</f>
        <v>9.8023726880523832</v>
      </c>
      <c r="JC199" s="9" t="s">
        <v>1443</v>
      </c>
      <c r="JD199" s="43"/>
      <c r="JE199" s="9"/>
      <c r="JF199" s="43"/>
      <c r="JG199" s="9"/>
      <c r="JH199" s="43"/>
      <c r="JI199" s="9"/>
      <c r="JJ199" s="43"/>
      <c r="JK199" s="9"/>
      <c r="JL199" s="43"/>
      <c r="JM199" s="9"/>
      <c r="JN199" s="43"/>
      <c r="JO199" s="9"/>
      <c r="JP199" s="43"/>
      <c r="JQ199" s="9"/>
      <c r="JR199" s="43"/>
      <c r="JS199" s="9"/>
      <c r="JT199" s="43"/>
      <c r="JU199" s="9"/>
      <c r="JV199" s="43"/>
      <c r="JW199" s="9"/>
      <c r="JX199" s="43"/>
      <c r="JY199" s="9"/>
      <c r="JZ199" s="43"/>
      <c r="KA199" s="9"/>
      <c r="KB199" s="43"/>
      <c r="KC199" s="9"/>
      <c r="KD199" s="43"/>
      <c r="KE199" s="9"/>
      <c r="KF199" s="43"/>
      <c r="KG199" s="9"/>
      <c r="KH199" s="43"/>
      <c r="KI199" s="9"/>
      <c r="KJ199" s="43"/>
      <c r="KK199" s="9"/>
      <c r="KL199" s="43"/>
      <c r="KM199" s="9"/>
      <c r="KN199" s="43"/>
      <c r="KO199" s="9"/>
      <c r="KP199" s="43"/>
      <c r="KQ199" s="9"/>
      <c r="KR199" s="43">
        <f>SUM(INDEX('egyeni-ranglista'!$1:$1048576,MATCH($A199,'egyeni-ranglista'!$A:$A,0),KR$279):INDEX('egyeni-ranglista'!$1:$1048576,MATCH($A199,'egyeni-ranglista'!$A:$A,0),KR$280))</f>
        <v>11.888613879723462</v>
      </c>
      <c r="KS199" s="9" t="s">
        <v>1443</v>
      </c>
      <c r="KT199" s="43"/>
      <c r="KU199" s="9"/>
      <c r="KV199" s="43"/>
      <c r="KW199" s="9"/>
      <c r="KX199" s="43"/>
      <c r="KY199" s="9"/>
      <c r="KZ199" s="43"/>
      <c r="LA199" s="9"/>
      <c r="LB199" s="43"/>
      <c r="LC199" s="9"/>
      <c r="LD199" s="43"/>
      <c r="LE199" s="9"/>
      <c r="LF199" s="43"/>
      <c r="LG199" s="9"/>
      <c r="LH199" s="43"/>
      <c r="LI199" s="9"/>
      <c r="LJ199" s="43"/>
      <c r="LK199" s="9"/>
      <c r="LL199" s="43"/>
      <c r="LM199" s="9"/>
      <c r="LN199" s="43"/>
      <c r="LO199" s="9"/>
      <c r="LP199" s="43"/>
      <c r="LQ199" s="9"/>
      <c r="LR199" s="43"/>
      <c r="LS199" s="9"/>
      <c r="LT199" s="43"/>
      <c r="LU199" s="9"/>
      <c r="LV199" s="43"/>
      <c r="LW199" s="9"/>
      <c r="LX199" s="43"/>
      <c r="LY199" s="9"/>
      <c r="LZ199" s="43"/>
      <c r="MA199" s="9"/>
      <c r="MB199" s="43">
        <f>SUM(INDEX('egyeni-ranglista'!$1:$1048576,MATCH($A199,'egyeni-ranglista'!$A:$A,0),MB$279):INDEX('egyeni-ranglista'!$1:$1048576,MATCH($A199,'egyeni-ranglista'!$A:$A,0),MB$280))</f>
        <v>13.079980575874425</v>
      </c>
      <c r="MC199" s="9" t="s">
        <v>1443</v>
      </c>
      <c r="MD199" s="43"/>
      <c r="ME199" s="9"/>
      <c r="MF199" s="43"/>
      <c r="MG199" s="9"/>
      <c r="MH199" s="43">
        <f>SUM(INDEX('egyeni-ranglista'!$1:$1048576,MATCH($A199,'egyeni-ranglista'!$A:$A,0),MH$279):INDEX('egyeni-ranglista'!$1:$1048576,MATCH($A199,'egyeni-ranglista'!$A:$A,0),MH$280))</f>
        <v>13.932496097147016</v>
      </c>
      <c r="MI199" s="9" t="s">
        <v>1443</v>
      </c>
      <c r="MJ199" s="43"/>
      <c r="MK199" s="9"/>
      <c r="ML199" s="43"/>
      <c r="MM199" s="9"/>
      <c r="MN199" s="43"/>
      <c r="MO199" s="9"/>
      <c r="MP199" s="43"/>
      <c r="MQ199" s="9"/>
      <c r="MR199" s="43"/>
      <c r="MS199" s="9"/>
      <c r="MT199" s="43"/>
      <c r="MU199" s="9"/>
    </row>
    <row r="200" spans="1:359">
      <c r="A200" s="32" t="s">
        <v>731</v>
      </c>
      <c r="L200" s="43"/>
      <c r="M200" s="9"/>
      <c r="N200" s="43"/>
      <c r="O200" s="9"/>
      <c r="P200" s="43"/>
      <c r="R200" s="43"/>
      <c r="T200" s="43"/>
      <c r="V200" s="43"/>
      <c r="X200" s="43"/>
      <c r="Y200" s="9"/>
      <c r="Z200" s="43"/>
      <c r="AA200" s="9"/>
      <c r="AB200" s="43"/>
      <c r="AD200" s="43"/>
      <c r="AP200" s="43"/>
      <c r="AQ200" s="9"/>
      <c r="AR200" s="43"/>
      <c r="AS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43">
        <f>SUM(INDEX('egyeni-ranglista'!$1:$1048576,MATCH($A200,'egyeni-ranglista'!$A:$A,0),CJ$279):INDEX('egyeni-ranglista'!$1:$1048576,MATCH($A200,'egyeni-ranglista'!$A:$A,0),CJ$280))</f>
        <v>0</v>
      </c>
      <c r="CK200" s="9" t="s">
        <v>734</v>
      </c>
      <c r="CL200" s="43"/>
      <c r="CM200" s="9"/>
      <c r="CN200" s="43"/>
      <c r="CO200" s="9"/>
      <c r="CP200" s="43"/>
      <c r="CQ200" s="9"/>
      <c r="CR200" s="43"/>
      <c r="CS200" s="9"/>
      <c r="CT200" s="43"/>
      <c r="CU200" s="9"/>
      <c r="CV200" s="43"/>
      <c r="CW200" s="9"/>
      <c r="CX200" s="43"/>
      <c r="CY200" s="9"/>
      <c r="CZ200" s="43"/>
      <c r="DA200" s="9"/>
      <c r="DB200" s="43"/>
      <c r="DD200" s="43"/>
      <c r="DF200" s="43"/>
      <c r="DH200" s="43"/>
      <c r="DJ200" s="43"/>
      <c r="DL200" s="43"/>
      <c r="EB200" s="43"/>
      <c r="EC200" s="9"/>
      <c r="EF200" s="43"/>
      <c r="EH200" s="43"/>
      <c r="EJ200" s="43"/>
      <c r="EP200" s="43"/>
      <c r="ER200" s="43"/>
      <c r="ET200" s="43"/>
      <c r="EV200" s="43"/>
      <c r="EX200" s="43"/>
      <c r="EZ200" s="43"/>
      <c r="FB200" s="43"/>
      <c r="FD200" s="43"/>
      <c r="FF200" s="43"/>
      <c r="FG200" s="9"/>
      <c r="FH200" s="43"/>
      <c r="FI200" s="9"/>
      <c r="FJ200" s="43"/>
      <c r="FK200" s="9"/>
      <c r="FL200" s="43"/>
      <c r="FM200" s="9"/>
      <c r="FN200" s="43"/>
      <c r="FP200" s="43"/>
      <c r="FQ200" s="9"/>
      <c r="FR200" s="43"/>
      <c r="FS200" s="9"/>
      <c r="FT200" s="43"/>
      <c r="FU200" s="9"/>
      <c r="FV200" s="43"/>
      <c r="FW200" s="9"/>
      <c r="FX200" s="43"/>
      <c r="FY200" s="9"/>
      <c r="FZ200" s="43"/>
      <c r="GA200" s="9"/>
      <c r="GB200" s="43"/>
      <c r="GC200" s="9"/>
      <c r="GD200" s="43"/>
      <c r="GE200" s="9"/>
      <c r="GF200" s="43"/>
      <c r="GG200" s="9"/>
      <c r="GH200" s="43"/>
      <c r="GI200" s="9"/>
      <c r="GJ200" s="43"/>
      <c r="GK200" s="9"/>
      <c r="GL200" s="43"/>
      <c r="GM200" s="9"/>
      <c r="GN200" s="43"/>
      <c r="GO200" s="9"/>
      <c r="GP200" s="43"/>
      <c r="GQ200" s="9"/>
      <c r="GR200" s="43"/>
      <c r="GS200" s="9"/>
      <c r="GT200" s="43"/>
      <c r="GU200" s="9"/>
      <c r="GV200" s="43"/>
      <c r="GW200" s="9"/>
      <c r="GX200" s="43"/>
      <c r="GY200" s="9"/>
      <c r="GZ200" s="43"/>
      <c r="HA200" s="9"/>
      <c r="HB200" s="43"/>
      <c r="HC200" s="9"/>
      <c r="HD200" s="43"/>
      <c r="HE200" s="9"/>
      <c r="HF200" s="43"/>
      <c r="HG200" s="9"/>
      <c r="HH200" s="43"/>
      <c r="HI200" s="9"/>
      <c r="HJ200" s="43"/>
      <c r="HK200" s="9"/>
      <c r="HL200" s="43"/>
      <c r="HM200" s="9"/>
      <c r="HN200" s="43"/>
      <c r="HO200" s="9"/>
      <c r="HP200" s="43"/>
      <c r="HQ200" s="9"/>
      <c r="HR200" s="43"/>
      <c r="HS200" s="9"/>
      <c r="HT200" s="43"/>
      <c r="HU200" s="9"/>
      <c r="HV200" s="43"/>
      <c r="HW200" s="9"/>
      <c r="HX200" s="43"/>
      <c r="HY200" s="9"/>
      <c r="HZ200" s="43"/>
      <c r="IA200" s="9"/>
      <c r="IB200" s="43"/>
      <c r="IC200" s="9"/>
      <c r="ID200" s="43"/>
      <c r="IE200" s="9"/>
      <c r="IF200" s="43"/>
      <c r="IG200" s="9"/>
      <c r="IH200" s="43"/>
      <c r="II200" s="9"/>
      <c r="IJ200" s="43"/>
      <c r="IK200" s="9"/>
      <c r="IL200" s="43"/>
      <c r="IM200" s="9"/>
      <c r="IN200" s="43"/>
      <c r="IO200" s="9"/>
      <c r="IP200" s="43"/>
      <c r="IQ200" s="9"/>
      <c r="IR200" s="43"/>
      <c r="IS200" s="9"/>
      <c r="IT200" s="43"/>
      <c r="IU200" s="9"/>
      <c r="IV200" s="43"/>
      <c r="IW200" s="9"/>
      <c r="IX200" s="43"/>
      <c r="IY200" s="9"/>
      <c r="IZ200" s="43"/>
      <c r="JA200" s="9"/>
      <c r="JB200" s="43"/>
      <c r="JC200" s="9"/>
      <c r="JD200" s="43"/>
      <c r="JE200" s="9"/>
      <c r="JF200" s="43"/>
      <c r="JG200" s="9"/>
      <c r="JH200" s="43"/>
      <c r="JI200" s="9"/>
      <c r="JJ200" s="43"/>
      <c r="JK200" s="9"/>
      <c r="JL200" s="43"/>
      <c r="JM200" s="9"/>
      <c r="JN200" s="43"/>
      <c r="JO200" s="9"/>
      <c r="JP200" s="43"/>
      <c r="JQ200" s="9"/>
      <c r="JR200" s="43"/>
      <c r="JS200" s="9"/>
      <c r="JT200" s="43"/>
      <c r="JU200" s="9"/>
      <c r="JV200" s="43"/>
      <c r="JW200" s="9"/>
      <c r="JX200" s="43"/>
      <c r="JY200" s="9"/>
      <c r="JZ200" s="43"/>
      <c r="KA200" s="9"/>
      <c r="KB200" s="43"/>
      <c r="KC200" s="9"/>
      <c r="KD200" s="43"/>
      <c r="KE200" s="9"/>
      <c r="KF200" s="43"/>
      <c r="KG200" s="9"/>
      <c r="KH200" s="43"/>
      <c r="KI200" s="9"/>
      <c r="KJ200" s="43"/>
      <c r="KK200" s="9"/>
      <c r="KL200" s="43"/>
      <c r="KM200" s="9"/>
      <c r="KN200" s="43"/>
      <c r="KO200" s="9"/>
      <c r="KP200" s="43"/>
      <c r="KQ200" s="9"/>
      <c r="KR200" s="43"/>
      <c r="KS200" s="9"/>
      <c r="KT200" s="43"/>
      <c r="KU200" s="9"/>
      <c r="KV200" s="43"/>
      <c r="KW200" s="9"/>
      <c r="KX200" s="43"/>
      <c r="KY200" s="9"/>
      <c r="KZ200" s="43"/>
      <c r="LA200" s="9"/>
      <c r="LB200" s="43"/>
      <c r="LC200" s="9"/>
      <c r="LD200" s="43"/>
      <c r="LE200" s="9"/>
      <c r="LF200" s="43"/>
      <c r="LG200" s="9"/>
      <c r="LH200" s="43"/>
      <c r="LI200" s="9"/>
      <c r="LJ200" s="43"/>
      <c r="LK200" s="9"/>
      <c r="LL200" s="43"/>
      <c r="LM200" s="9"/>
      <c r="LN200" s="43"/>
      <c r="LO200" s="9"/>
      <c r="LP200" s="43"/>
      <c r="LQ200" s="9"/>
      <c r="LR200" s="43"/>
      <c r="LS200" s="9"/>
      <c r="LT200" s="43"/>
      <c r="LU200" s="9"/>
      <c r="LV200" s="43"/>
      <c r="LW200" s="9"/>
      <c r="LX200" s="43"/>
      <c r="LY200" s="9"/>
      <c r="LZ200" s="43"/>
      <c r="MA200" s="9"/>
      <c r="MB200" s="43"/>
      <c r="MC200" s="9"/>
      <c r="MD200" s="43"/>
      <c r="ME200" s="9"/>
      <c r="MF200" s="43"/>
      <c r="MG200" s="9"/>
      <c r="MH200" s="43"/>
      <c r="MI200" s="9"/>
      <c r="MJ200" s="43"/>
      <c r="MK200" s="9"/>
      <c r="ML200" s="43"/>
      <c r="MM200" s="9"/>
      <c r="MN200" s="43"/>
      <c r="MO200" s="9"/>
      <c r="MP200" s="43"/>
      <c r="MQ200" s="9"/>
      <c r="MR200" s="43"/>
      <c r="MS200" s="9"/>
      <c r="MT200" s="43"/>
      <c r="MU200" s="9"/>
    </row>
    <row r="201" spans="1:359">
      <c r="A201" s="32" t="s">
        <v>344</v>
      </c>
      <c r="L201" s="43"/>
      <c r="M201" s="9"/>
      <c r="N201" s="43"/>
      <c r="O201" s="9"/>
      <c r="P201" s="43"/>
      <c r="R201" s="43"/>
      <c r="T201" s="43"/>
      <c r="V201" s="43"/>
      <c r="X201" s="43"/>
      <c r="Y201" s="9"/>
      <c r="Z201" s="43">
        <v>0</v>
      </c>
      <c r="AA201" s="9" t="s">
        <v>337</v>
      </c>
      <c r="AB201" s="43"/>
      <c r="AD201" s="43"/>
      <c r="AR201" s="9"/>
      <c r="AS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43"/>
      <c r="DD201" s="43"/>
      <c r="DF201" s="43"/>
      <c r="DH201" s="43"/>
      <c r="DJ201" s="43"/>
      <c r="DL201" s="43"/>
      <c r="DP201" s="9"/>
      <c r="DQ201" s="9"/>
      <c r="EB201" s="43"/>
      <c r="EF201" s="43"/>
      <c r="EH201" s="43"/>
      <c r="EJ201" s="43"/>
      <c r="EP201" s="43"/>
      <c r="ER201" s="43"/>
      <c r="ET201" s="43"/>
      <c r="EV201" s="43"/>
      <c r="EX201" s="43"/>
      <c r="EZ201" s="43"/>
      <c r="FB201" s="43"/>
      <c r="FD201" s="43"/>
      <c r="FF201" s="9"/>
      <c r="FG201" s="9"/>
      <c r="FH201" s="9"/>
      <c r="FI201" s="9"/>
      <c r="FJ201" s="9"/>
      <c r="FK201" s="9"/>
      <c r="FL201" s="9"/>
      <c r="FM201" s="9"/>
      <c r="FN201" s="43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43"/>
      <c r="HG201" s="9"/>
      <c r="HH201" s="43"/>
      <c r="HI201" s="9"/>
      <c r="HJ201" s="43"/>
      <c r="HK201" s="9"/>
      <c r="HL201" s="43"/>
      <c r="HM201" s="9"/>
      <c r="HN201" s="43"/>
      <c r="HO201" s="9"/>
      <c r="HP201" s="43"/>
      <c r="HQ201" s="9"/>
      <c r="HR201" s="43"/>
      <c r="HS201" s="9"/>
      <c r="HT201" s="43"/>
      <c r="HU201" s="9"/>
      <c r="HV201" s="43"/>
      <c r="HW201" s="9"/>
      <c r="HX201" s="43"/>
      <c r="HY201" s="9"/>
      <c r="HZ201" s="43"/>
      <c r="IA201" s="9"/>
      <c r="IB201" s="43"/>
      <c r="IC201" s="9"/>
      <c r="ID201" s="43"/>
      <c r="IE201" s="9"/>
      <c r="IF201" s="43"/>
      <c r="IG201" s="9"/>
      <c r="IH201" s="43"/>
      <c r="II201" s="9"/>
      <c r="IJ201" s="43"/>
      <c r="IK201" s="9"/>
      <c r="IL201" s="43"/>
      <c r="IM201" s="9"/>
      <c r="IN201" s="43"/>
      <c r="IO201" s="9"/>
      <c r="IP201" s="43"/>
      <c r="IQ201" s="9"/>
      <c r="IR201" s="43"/>
      <c r="IS201" s="9"/>
      <c r="IT201" s="43"/>
      <c r="IU201" s="9"/>
      <c r="IV201" s="43"/>
      <c r="IW201" s="9"/>
      <c r="IX201" s="43"/>
      <c r="IY201" s="9"/>
      <c r="IZ201" s="43"/>
      <c r="JA201" s="9"/>
      <c r="JB201" s="43"/>
      <c r="JC201" s="9"/>
      <c r="JD201" s="43"/>
      <c r="JE201" s="9"/>
      <c r="JF201" s="43"/>
      <c r="JG201" s="9"/>
      <c r="JH201" s="43"/>
      <c r="JI201" s="9"/>
      <c r="JJ201" s="43"/>
      <c r="JK201" s="9"/>
      <c r="JL201" s="43"/>
      <c r="JM201" s="9"/>
      <c r="JN201" s="43"/>
      <c r="JO201" s="9"/>
      <c r="JP201" s="43"/>
      <c r="JQ201" s="9"/>
      <c r="JR201" s="43"/>
      <c r="JS201" s="9"/>
      <c r="JT201" s="43"/>
      <c r="JU201" s="9"/>
      <c r="JV201" s="43"/>
      <c r="JW201" s="9"/>
      <c r="JX201" s="43"/>
      <c r="JY201" s="9"/>
      <c r="JZ201" s="43"/>
      <c r="KA201" s="9"/>
      <c r="KB201" s="43"/>
      <c r="KC201" s="9"/>
      <c r="KD201" s="43"/>
      <c r="KE201" s="9"/>
      <c r="KF201" s="43"/>
      <c r="KG201" s="9"/>
      <c r="KH201" s="43"/>
      <c r="KI201" s="9"/>
      <c r="KJ201" s="43"/>
      <c r="KK201" s="9"/>
      <c r="KL201" s="43"/>
      <c r="KM201" s="9"/>
      <c r="KN201" s="43"/>
      <c r="KO201" s="9"/>
      <c r="KP201" s="43"/>
      <c r="KQ201" s="9"/>
      <c r="KR201" s="43"/>
      <c r="KS201" s="9"/>
      <c r="KT201" s="43"/>
      <c r="KU201" s="9"/>
      <c r="KV201" s="43"/>
      <c r="KW201" s="9"/>
      <c r="KX201" s="43"/>
      <c r="KY201" s="9"/>
      <c r="KZ201" s="43"/>
      <c r="LA201" s="9"/>
      <c r="LB201" s="43"/>
      <c r="LC201" s="9"/>
      <c r="LD201" s="43"/>
      <c r="LE201" s="9"/>
      <c r="LF201" s="43"/>
      <c r="LG201" s="9"/>
      <c r="LH201" s="43"/>
      <c r="LI201" s="9"/>
      <c r="LJ201" s="43"/>
      <c r="LK201" s="9"/>
      <c r="LL201" s="43"/>
      <c r="LM201" s="9"/>
      <c r="LN201" s="43"/>
      <c r="LO201" s="9"/>
      <c r="LP201" s="43"/>
      <c r="LQ201" s="9"/>
      <c r="LR201" s="43"/>
      <c r="LS201" s="9"/>
      <c r="LT201" s="43"/>
      <c r="LU201" s="9"/>
      <c r="LV201" s="43"/>
      <c r="LW201" s="9"/>
      <c r="LX201" s="43"/>
      <c r="LY201" s="9"/>
      <c r="LZ201" s="43"/>
      <c r="MA201" s="9"/>
      <c r="MB201" s="43"/>
      <c r="MC201" s="9"/>
      <c r="MD201" s="43"/>
      <c r="ME201" s="9"/>
      <c r="MF201" s="43"/>
      <c r="MG201" s="9"/>
      <c r="MH201" s="43"/>
      <c r="MI201" s="9"/>
      <c r="MJ201" s="43"/>
      <c r="MK201" s="9"/>
      <c r="ML201" s="43"/>
      <c r="MM201" s="9"/>
      <c r="MN201" s="43"/>
      <c r="MO201" s="9"/>
      <c r="MP201" s="43"/>
      <c r="MQ201" s="9"/>
      <c r="MR201" s="43"/>
      <c r="MS201" s="9"/>
      <c r="MT201" s="43"/>
      <c r="MU201" s="9"/>
    </row>
    <row r="202" spans="1:359">
      <c r="A202" s="32" t="s">
        <v>553</v>
      </c>
      <c r="L202" s="43"/>
      <c r="M202" s="9"/>
      <c r="N202" s="43"/>
      <c r="O202" s="9"/>
      <c r="P202" s="43"/>
      <c r="R202" s="43"/>
      <c r="T202" s="43"/>
      <c r="V202" s="43"/>
      <c r="X202" s="43"/>
      <c r="Y202" s="9"/>
      <c r="Z202" s="43"/>
      <c r="AA202" s="9"/>
      <c r="AB202" s="43"/>
      <c r="AD202" s="43"/>
      <c r="AP202" s="43">
        <f>SUM(INDEX('egyeni-ranglista'!$1:$1048576,MATCH($A202,'egyeni-ranglista'!$A:$A,0),AP$279):INDEX('egyeni-ranglista'!$1:$1048576,MATCH($A202,'egyeni-ranglista'!$A:$A,0),AP$280))</f>
        <v>0</v>
      </c>
      <c r="AQ202" s="9" t="s">
        <v>558</v>
      </c>
      <c r="AR202" s="43"/>
      <c r="AS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43"/>
      <c r="DD202" s="43"/>
      <c r="DF202" s="43"/>
      <c r="DH202" s="43"/>
      <c r="DJ202" s="43"/>
      <c r="DL202" s="43"/>
      <c r="DP202" s="9"/>
      <c r="DQ202" s="9"/>
      <c r="EB202" s="43"/>
      <c r="EF202" s="43"/>
      <c r="EH202" s="43"/>
      <c r="EJ202" s="43"/>
      <c r="EP202" s="43"/>
      <c r="ER202" s="43"/>
      <c r="ET202" s="43"/>
      <c r="EV202" s="43"/>
      <c r="EX202" s="43"/>
      <c r="EZ202" s="43"/>
      <c r="FB202" s="43"/>
      <c r="FD202" s="43"/>
      <c r="FF202" s="9"/>
      <c r="FG202" s="9"/>
      <c r="FH202" s="9"/>
      <c r="FI202" s="9"/>
      <c r="FJ202" s="9"/>
      <c r="FK202" s="9"/>
      <c r="FL202" s="9"/>
      <c r="FM202" s="9"/>
      <c r="FN202" s="43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43"/>
      <c r="HG202" s="9"/>
      <c r="HH202" s="43"/>
      <c r="HI202" s="9"/>
      <c r="HJ202" s="43"/>
      <c r="HK202" s="9"/>
      <c r="HL202" s="43"/>
      <c r="HM202" s="9"/>
      <c r="HN202" s="43"/>
      <c r="HO202" s="9"/>
      <c r="HP202" s="43"/>
      <c r="HQ202" s="9"/>
      <c r="HR202" s="43"/>
      <c r="HS202" s="9"/>
      <c r="HT202" s="43"/>
      <c r="HU202" s="9"/>
      <c r="HV202" s="43"/>
      <c r="HW202" s="9"/>
      <c r="HX202" s="43"/>
      <c r="HY202" s="9"/>
      <c r="HZ202" s="43"/>
      <c r="IA202" s="9"/>
      <c r="IB202" s="43"/>
      <c r="IC202" s="9"/>
      <c r="ID202" s="43"/>
      <c r="IE202" s="9"/>
      <c r="IF202" s="43"/>
      <c r="IG202" s="9"/>
      <c r="IH202" s="43"/>
      <c r="II202" s="9"/>
      <c r="IJ202" s="43"/>
      <c r="IK202" s="9"/>
      <c r="IL202" s="43"/>
      <c r="IM202" s="9"/>
      <c r="IN202" s="43"/>
      <c r="IO202" s="9"/>
      <c r="IP202" s="43"/>
      <c r="IQ202" s="9"/>
      <c r="IR202" s="43"/>
      <c r="IS202" s="9"/>
      <c r="IT202" s="43"/>
      <c r="IU202" s="9"/>
      <c r="IV202" s="43"/>
      <c r="IW202" s="9"/>
      <c r="IX202" s="43"/>
      <c r="IY202" s="9"/>
      <c r="IZ202" s="43"/>
      <c r="JA202" s="9"/>
      <c r="JB202" s="43"/>
      <c r="JC202" s="9"/>
      <c r="JD202" s="43"/>
      <c r="JE202" s="9"/>
      <c r="JF202" s="43"/>
      <c r="JG202" s="9"/>
      <c r="JH202" s="43"/>
      <c r="JI202" s="9"/>
      <c r="JJ202" s="43"/>
      <c r="JK202" s="9"/>
      <c r="JL202" s="43"/>
      <c r="JM202" s="9"/>
      <c r="JN202" s="43"/>
      <c r="JO202" s="9"/>
      <c r="JP202" s="43"/>
      <c r="JQ202" s="9"/>
      <c r="JR202" s="43"/>
      <c r="JS202" s="9"/>
      <c r="JT202" s="43"/>
      <c r="JU202" s="9"/>
      <c r="JV202" s="43"/>
      <c r="JW202" s="9"/>
      <c r="JX202" s="43"/>
      <c r="JY202" s="9"/>
      <c r="JZ202" s="43"/>
      <c r="KA202" s="9"/>
      <c r="KB202" s="43"/>
      <c r="KC202" s="9"/>
      <c r="KD202" s="43"/>
      <c r="KE202" s="9"/>
      <c r="KF202" s="43"/>
      <c r="KG202" s="9"/>
      <c r="KH202" s="43"/>
      <c r="KI202" s="9"/>
      <c r="KJ202" s="43"/>
      <c r="KK202" s="9"/>
      <c r="KL202" s="43"/>
      <c r="KM202" s="9"/>
      <c r="KN202" s="43"/>
      <c r="KO202" s="9"/>
      <c r="KP202" s="43"/>
      <c r="KQ202" s="9"/>
      <c r="KR202" s="43"/>
      <c r="KS202" s="9"/>
      <c r="KT202" s="43"/>
      <c r="KU202" s="9"/>
      <c r="KV202" s="43"/>
      <c r="KW202" s="9"/>
      <c r="KX202" s="43"/>
      <c r="KY202" s="9"/>
      <c r="KZ202" s="43"/>
      <c r="LA202" s="9"/>
      <c r="LB202" s="43"/>
      <c r="LC202" s="9"/>
      <c r="LD202" s="43"/>
      <c r="LE202" s="9"/>
      <c r="LF202" s="43"/>
      <c r="LG202" s="9"/>
      <c r="LH202" s="43"/>
      <c r="LI202" s="9"/>
      <c r="LJ202" s="43"/>
      <c r="LK202" s="9"/>
      <c r="LL202" s="43"/>
      <c r="LM202" s="9"/>
      <c r="LN202" s="43"/>
      <c r="LO202" s="9"/>
      <c r="LP202" s="43"/>
      <c r="LQ202" s="9"/>
      <c r="LR202" s="43"/>
      <c r="LS202" s="9"/>
      <c r="LT202" s="43"/>
      <c r="LU202" s="9"/>
      <c r="LV202" s="43"/>
      <c r="LW202" s="9"/>
      <c r="LX202" s="43"/>
      <c r="LY202" s="9"/>
      <c r="LZ202" s="43"/>
      <c r="MA202" s="9"/>
      <c r="MB202" s="43"/>
      <c r="MC202" s="9"/>
      <c r="MD202" s="43"/>
      <c r="ME202" s="9"/>
      <c r="MF202" s="43"/>
      <c r="MG202" s="9"/>
      <c r="MH202" s="43"/>
      <c r="MI202" s="9"/>
      <c r="MJ202" s="43"/>
      <c r="MK202" s="9"/>
      <c r="ML202" s="43"/>
      <c r="MM202" s="9"/>
      <c r="MN202" s="43"/>
      <c r="MO202" s="9"/>
      <c r="MP202" s="43"/>
      <c r="MQ202" s="9"/>
      <c r="MR202" s="43"/>
      <c r="MS202" s="9"/>
      <c r="MT202" s="43"/>
      <c r="MU202" s="9"/>
    </row>
    <row r="203" spans="1:359">
      <c r="A203" s="32" t="s">
        <v>1404</v>
      </c>
      <c r="L203" s="43"/>
      <c r="M203" s="9"/>
      <c r="N203" s="43"/>
      <c r="O203" s="9"/>
      <c r="P203" s="43"/>
      <c r="R203" s="43"/>
      <c r="T203" s="43"/>
      <c r="V203" s="43"/>
      <c r="X203" s="43"/>
      <c r="Y203" s="9"/>
      <c r="Z203" s="43"/>
      <c r="AA203" s="9"/>
      <c r="AB203" s="43"/>
      <c r="AD203" s="43"/>
      <c r="AP203" s="43"/>
      <c r="AQ203" s="9"/>
      <c r="AR203" s="43"/>
      <c r="AS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43"/>
      <c r="DD203" s="43"/>
      <c r="DF203" s="43"/>
      <c r="DH203" s="43"/>
      <c r="DJ203" s="43"/>
      <c r="DL203" s="43"/>
      <c r="DP203" s="9"/>
      <c r="DQ203" s="9"/>
      <c r="EB203" s="43"/>
      <c r="EF203" s="43"/>
      <c r="EH203" s="43"/>
      <c r="EJ203" s="43"/>
      <c r="EP203" s="43"/>
      <c r="ER203" s="43"/>
      <c r="ET203" s="43"/>
      <c r="EV203" s="43"/>
      <c r="EX203" s="43"/>
      <c r="EZ203" s="43"/>
      <c r="FB203" s="43"/>
      <c r="FD203" s="43"/>
      <c r="FF203" s="9"/>
      <c r="FG203" s="9"/>
      <c r="FH203" s="9"/>
      <c r="FI203" s="9"/>
      <c r="FJ203" s="9"/>
      <c r="FK203" s="9"/>
      <c r="FL203" s="9"/>
      <c r="FM203" s="9"/>
      <c r="FN203" s="43"/>
      <c r="FP203" s="9"/>
      <c r="FQ203" s="9"/>
      <c r="FR203" s="9"/>
      <c r="FS203" s="9"/>
      <c r="FT203" s="9"/>
      <c r="FU203" s="9"/>
      <c r="FV203" s="43">
        <f>SUM(INDEX('egyeni-ranglista'!$1:$1048576,MATCH($A203,'egyeni-ranglista'!$A:$A,0),FV$279):INDEX('egyeni-ranglista'!$1:$1048576,MATCH($A203,'egyeni-ranglista'!$A:$A,0),FV$280))</f>
        <v>0</v>
      </c>
      <c r="FW203" s="9" t="s">
        <v>1394</v>
      </c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43"/>
      <c r="HG203" s="9"/>
      <c r="HH203" s="43"/>
      <c r="HI203" s="9"/>
      <c r="HJ203" s="43"/>
      <c r="HK203" s="9"/>
      <c r="HL203" s="43"/>
      <c r="HM203" s="9"/>
      <c r="HN203" s="43"/>
      <c r="HO203" s="9"/>
      <c r="HP203" s="43"/>
      <c r="HQ203" s="9"/>
      <c r="HR203" s="43"/>
      <c r="HS203" s="9"/>
      <c r="HT203" s="43"/>
      <c r="HU203" s="9"/>
      <c r="HV203" s="43"/>
      <c r="HW203" s="9"/>
      <c r="HX203" s="43"/>
      <c r="HY203" s="9"/>
      <c r="HZ203" s="43"/>
      <c r="IA203" s="9"/>
      <c r="IB203" s="43"/>
      <c r="IC203" s="9"/>
      <c r="ID203" s="43"/>
      <c r="IE203" s="9"/>
      <c r="IF203" s="43"/>
      <c r="IG203" s="9"/>
      <c r="IH203" s="43"/>
      <c r="II203" s="9"/>
      <c r="IJ203" s="43"/>
      <c r="IK203" s="9"/>
      <c r="IL203" s="43"/>
      <c r="IM203" s="9"/>
      <c r="IN203" s="43"/>
      <c r="IO203" s="9"/>
      <c r="IP203" s="43"/>
      <c r="IQ203" s="9"/>
      <c r="IR203" s="43"/>
      <c r="IS203" s="9"/>
      <c r="IT203" s="43"/>
      <c r="IU203" s="9"/>
      <c r="IV203" s="43"/>
      <c r="IW203" s="9"/>
      <c r="IX203" s="43"/>
      <c r="IY203" s="9"/>
      <c r="IZ203" s="43"/>
      <c r="JA203" s="9"/>
      <c r="JB203" s="43"/>
      <c r="JC203" s="9"/>
      <c r="JD203" s="43"/>
      <c r="JE203" s="9"/>
      <c r="JF203" s="43"/>
      <c r="JG203" s="9"/>
      <c r="JH203" s="43"/>
      <c r="JI203" s="9"/>
      <c r="JJ203" s="43"/>
      <c r="JK203" s="9"/>
      <c r="JL203" s="43"/>
      <c r="JM203" s="9"/>
      <c r="JN203" s="43"/>
      <c r="JO203" s="9"/>
      <c r="JP203" s="43"/>
      <c r="JQ203" s="9"/>
      <c r="JR203" s="43"/>
      <c r="JS203" s="9"/>
      <c r="JT203" s="43"/>
      <c r="JU203" s="9"/>
      <c r="JV203" s="43"/>
      <c r="JW203" s="9"/>
      <c r="JX203" s="43"/>
      <c r="JY203" s="9"/>
      <c r="JZ203" s="43"/>
      <c r="KA203" s="9"/>
      <c r="KB203" s="43"/>
      <c r="KC203" s="9"/>
      <c r="KD203" s="43"/>
      <c r="KE203" s="9"/>
      <c r="KF203" s="43"/>
      <c r="KG203" s="9"/>
      <c r="KH203" s="43"/>
      <c r="KI203" s="9"/>
      <c r="KJ203" s="43"/>
      <c r="KK203" s="9"/>
      <c r="KL203" s="43"/>
      <c r="KM203" s="9"/>
      <c r="KN203" s="43"/>
      <c r="KO203" s="9"/>
      <c r="KP203" s="43"/>
      <c r="KQ203" s="9"/>
      <c r="KR203" s="43"/>
      <c r="KS203" s="9"/>
      <c r="KT203" s="43"/>
      <c r="KU203" s="9"/>
      <c r="KV203" s="43"/>
      <c r="KW203" s="9"/>
      <c r="KX203" s="43"/>
      <c r="KY203" s="9"/>
      <c r="KZ203" s="43"/>
      <c r="LA203" s="9"/>
      <c r="LB203" s="43"/>
      <c r="LC203" s="9"/>
      <c r="LD203" s="43"/>
      <c r="LE203" s="9"/>
      <c r="LF203" s="43"/>
      <c r="LG203" s="9"/>
      <c r="LH203" s="43"/>
      <c r="LI203" s="9"/>
      <c r="LJ203" s="43"/>
      <c r="LK203" s="9"/>
      <c r="LL203" s="43">
        <f>SUM(INDEX('egyeni-ranglista'!$1:$1048576,MATCH($A203,'egyeni-ranglista'!$A:$A,0),LL$279):INDEX('egyeni-ranglista'!$1:$1048576,MATCH($A203,'egyeni-ranglista'!$A:$A,0),LL$280))</f>
        <v>0</v>
      </c>
      <c r="LM203" s="9" t="s">
        <v>1607</v>
      </c>
      <c r="LN203" s="43"/>
      <c r="LO203" s="9"/>
      <c r="LP203" s="43"/>
      <c r="LQ203" s="9"/>
      <c r="LR203" s="43"/>
      <c r="LS203" s="9"/>
      <c r="LT203" s="43"/>
      <c r="LU203" s="9"/>
      <c r="LV203" s="43"/>
      <c r="LW203" s="9"/>
      <c r="LX203" s="43"/>
      <c r="LY203" s="9"/>
      <c r="LZ203" s="43"/>
      <c r="MA203" s="9"/>
      <c r="MB203" s="43"/>
      <c r="MC203" s="9"/>
      <c r="MD203" s="43"/>
      <c r="ME203" s="9"/>
      <c r="MF203" s="43"/>
      <c r="MG203" s="9"/>
      <c r="MH203" s="43"/>
      <c r="MI203" s="9"/>
      <c r="MJ203" s="43"/>
      <c r="MK203" s="9"/>
      <c r="ML203" s="43"/>
      <c r="MM203" s="9"/>
      <c r="MN203" s="43"/>
      <c r="MO203" s="9"/>
      <c r="MP203" s="43"/>
      <c r="MQ203" s="9"/>
      <c r="MR203" s="43"/>
      <c r="MS203" s="9"/>
      <c r="MT203" s="43"/>
      <c r="MU203" s="9"/>
    </row>
    <row r="204" spans="1:359">
      <c r="A204" s="32" t="s">
        <v>312</v>
      </c>
      <c r="L204" s="43"/>
      <c r="M204" s="9"/>
      <c r="N204" s="43"/>
      <c r="O204" s="9"/>
      <c r="P204" s="43"/>
      <c r="R204" s="43"/>
      <c r="T204" s="43"/>
      <c r="V204" s="43"/>
      <c r="X204" s="43"/>
      <c r="Y204" s="9"/>
      <c r="Z204" s="43">
        <v>0</v>
      </c>
      <c r="AA204" s="9" t="s">
        <v>313</v>
      </c>
      <c r="AB204" s="43"/>
      <c r="AD204" s="43"/>
      <c r="AJ204" s="43">
        <f>SUM(INDEX('egyeni-ranglista'!$1:$1048576,MATCH($A204,'egyeni-ranglista'!$A:$A,0),AJ$279):INDEX('egyeni-ranglista'!$1:$1048576,MATCH($A204,'egyeni-ranglista'!$A:$A,0),AJ$280))</f>
        <v>2.5765956716207805</v>
      </c>
      <c r="AK204" s="1" t="s">
        <v>325</v>
      </c>
      <c r="AL204" s="43"/>
      <c r="AN204" s="43"/>
      <c r="AP204" s="43"/>
      <c r="AR204" s="43"/>
      <c r="AS204" s="9"/>
      <c r="BD204" s="43">
        <f>SUM(INDEX('egyeni-ranglista'!$1:$1048576,MATCH($A204,'egyeni-ranglista'!$A:$A,0),BD$279):INDEX('egyeni-ranglista'!$1:$1048576,MATCH($A204,'egyeni-ranglista'!$A:$A,0),BD$280))</f>
        <v>10.777155860871169</v>
      </c>
      <c r="BE204" s="9" t="s">
        <v>313</v>
      </c>
      <c r="BF204" s="43"/>
      <c r="BG204" s="9"/>
      <c r="BH204" s="43"/>
      <c r="BI204" s="9"/>
      <c r="BJ204" s="43"/>
      <c r="BK204" s="9"/>
      <c r="BL204" s="43"/>
      <c r="BM204" s="9"/>
      <c r="BN204" s="43"/>
      <c r="BO204" s="9"/>
      <c r="BP204" s="43"/>
      <c r="BQ204" s="9"/>
      <c r="BR204" s="43"/>
      <c r="BS204" s="9"/>
      <c r="BT204" s="43"/>
      <c r="BU204" s="9"/>
      <c r="BV204" s="43"/>
      <c r="BW204" s="9"/>
      <c r="BX204" s="43"/>
      <c r="BY204" s="9"/>
      <c r="BZ204" s="43"/>
      <c r="CA204" s="9"/>
      <c r="CB204" s="43"/>
      <c r="CC204" s="9"/>
      <c r="CD204" s="43"/>
      <c r="CE204" s="9"/>
      <c r="CF204" s="43">
        <f>SUM(INDEX('egyeni-ranglista'!$1:$1048576,MATCH($A204,'egyeni-ranglista'!$A:$A,0),CF$279):INDEX('egyeni-ranglista'!$1:$1048576,MATCH($A204,'egyeni-ranglista'!$A:$A,0),CF$280))</f>
        <v>10.777155860871169</v>
      </c>
      <c r="CG204" s="14" t="s">
        <v>648</v>
      </c>
      <c r="CH204" s="43"/>
      <c r="CI204" s="9"/>
      <c r="CJ204" s="43"/>
      <c r="CK204" s="9"/>
      <c r="CL204" s="43"/>
      <c r="CM204" s="9"/>
      <c r="CN204" s="43"/>
      <c r="CO204" s="9"/>
      <c r="CP204" s="43"/>
      <c r="CQ204" s="9"/>
      <c r="CR204" s="43"/>
      <c r="CS204" s="9"/>
      <c r="CT204" s="43"/>
      <c r="CU204" s="9"/>
      <c r="CV204" s="43"/>
      <c r="CW204" s="9"/>
      <c r="CX204" s="43"/>
      <c r="CY204" s="9"/>
      <c r="CZ204" s="43">
        <f>SUM(INDEX('egyeni-ranglista'!$1:$1048576,MATCH($A204,'egyeni-ranglista'!$A:$A,0),CZ$279):INDEX('egyeni-ranglista'!$1:$1048576,MATCH($A204,'egyeni-ranglista'!$A:$A,0),CZ$280))</f>
        <v>19.427475618120866</v>
      </c>
      <c r="DA204" s="1" t="s">
        <v>818</v>
      </c>
      <c r="DB204" s="43"/>
      <c r="DD204" s="43"/>
      <c r="DF204" s="43"/>
      <c r="DH204" s="43"/>
      <c r="DJ204" s="43"/>
      <c r="DL204" s="43"/>
      <c r="DN204" s="43"/>
      <c r="DO204" s="9"/>
      <c r="DP204" s="43"/>
      <c r="DQ204" s="9"/>
      <c r="DT204" s="43">
        <f>SUM(INDEX('egyeni-ranglista'!$1:$1048576,MATCH($A204,'egyeni-ranglista'!$A:$A,0),DT$279):INDEX('egyeni-ranglista'!$1:$1048576,MATCH($A204,'egyeni-ranglista'!$A:$A,0),DT$280))</f>
        <v>19.035781621659432</v>
      </c>
      <c r="DU204" s="226" t="s">
        <v>1232</v>
      </c>
      <c r="DV204" s="43"/>
      <c r="DW204" s="9"/>
      <c r="DX204" s="43"/>
      <c r="DY204" s="9"/>
      <c r="DZ204" s="43"/>
      <c r="EA204" s="9"/>
      <c r="EB204" s="43">
        <f>SUM(INDEX('egyeni-ranglista'!$1:$1048576,MATCH($A204,'egyeni-ranglista'!$A:$A,0),EB$279):INDEX('egyeni-ranglista'!$1:$1048576,MATCH($A204,'egyeni-ranglista'!$A:$A,0),EB$280))</f>
        <v>19.035781621659432</v>
      </c>
      <c r="EC204" s="226" t="s">
        <v>1232</v>
      </c>
      <c r="ED204" s="43"/>
      <c r="EE204" s="9"/>
      <c r="EL204" s="43"/>
      <c r="EM204" s="9"/>
      <c r="EN204" s="43">
        <f>SUM(INDEX('egyeni-ranglista'!$1:$1048576,MATCH($A204,'egyeni-ranglista'!$A:$A,0),EN$279):INDEX('egyeni-ranglista'!$1:$1048576,MATCH($A204,'egyeni-ranglista'!$A:$A,0),EN$280))</f>
        <v>19.938779218502912</v>
      </c>
      <c r="EO204" s="242" t="s">
        <v>648</v>
      </c>
      <c r="ER204" s="43">
        <f>SUM(INDEX('egyeni-ranglista'!$1:$1048576,MATCH($A204,'egyeni-ranglista'!$A:$A,0),ER$279):INDEX('egyeni-ranglista'!$1:$1048576,MATCH($A204,'egyeni-ranglista'!$A:$A,0),ER$280))</f>
        <v>26.429360807301201</v>
      </c>
      <c r="ES204" s="274" t="s">
        <v>19</v>
      </c>
      <c r="ET204" s="43"/>
      <c r="EV204" s="43"/>
      <c r="EX204" s="43"/>
      <c r="EZ204" s="43"/>
      <c r="FB204" s="43"/>
      <c r="FF204" s="43"/>
      <c r="FG204" s="9"/>
      <c r="FH204" s="43"/>
      <c r="FI204" s="9"/>
      <c r="FJ204" s="43">
        <f>SUM(INDEX('egyeni-ranglista'!$1:$1048576,MATCH($A204,'egyeni-ranglista'!$A:$A,0),FJ$279):INDEX('egyeni-ranglista'!$1:$1048576,MATCH($A204,'egyeni-ranglista'!$A:$A,0),FJ$280))</f>
        <v>26.429360807301201</v>
      </c>
      <c r="FK204" s="32" t="s">
        <v>312</v>
      </c>
      <c r="FL204" s="43"/>
      <c r="FM204" s="9"/>
      <c r="FP204" s="43"/>
      <c r="FQ204" s="9"/>
      <c r="FR204" s="43"/>
      <c r="FS204" s="9"/>
      <c r="FT204" s="43"/>
      <c r="FU204" s="9"/>
      <c r="FV204" s="43">
        <f>SUM(INDEX('egyeni-ranglista'!$1:$1048576,MATCH($A204,'egyeni-ranglista'!$A:$A,0),FV$279):INDEX('egyeni-ranglista'!$1:$1048576,MATCH($A204,'egyeni-ranglista'!$A:$A,0),FV$280))</f>
        <v>18.620494614512246</v>
      </c>
      <c r="FW204" s="9" t="s">
        <v>96</v>
      </c>
      <c r="FX204" s="43"/>
      <c r="FY204" s="9"/>
      <c r="FZ204" s="43"/>
      <c r="GA204" s="9"/>
      <c r="GB204" s="43">
        <f>SUM(INDEX('egyeni-ranglista'!$1:$1048576,MATCH($A204,'egyeni-ranglista'!$A:$A,0),GB$279):INDEX('egyeni-ranglista'!$1:$1048576,MATCH($A204,'egyeni-ranglista'!$A:$A,0),GB$280))</f>
        <v>20.00374428952307</v>
      </c>
      <c r="GC204" s="9" t="s">
        <v>96</v>
      </c>
      <c r="GD204" s="43"/>
      <c r="GE204" s="9"/>
      <c r="GF204" s="43">
        <f>SUM(INDEX('egyeni-ranglista'!$1:$1048576,MATCH($A204,'egyeni-ranglista'!$A:$A,0),GF$279):INDEX('egyeni-ranglista'!$1:$1048576,MATCH($A204,'egyeni-ranglista'!$A:$A,0),GF$280))</f>
        <v>24.897269432347162</v>
      </c>
      <c r="GG204" s="9" t="s">
        <v>1367</v>
      </c>
      <c r="GH204" s="43"/>
      <c r="GI204" s="9"/>
      <c r="GJ204" s="43"/>
      <c r="GK204" s="9"/>
      <c r="GL204" s="43"/>
      <c r="GM204" s="9"/>
      <c r="GN204" s="43"/>
      <c r="GO204" s="9"/>
      <c r="GP204" s="43"/>
      <c r="GQ204" s="9"/>
      <c r="GR204" s="43"/>
      <c r="GS204" s="9"/>
      <c r="GT204" s="43"/>
      <c r="GU204" s="9"/>
      <c r="GV204" s="43"/>
      <c r="GW204" s="9"/>
      <c r="GX204" s="43">
        <f>SUM(INDEX('egyeni-ranglista'!$1:$1048576,MATCH($A204,'egyeni-ranglista'!$A:$A,0),GX$279):INDEX('egyeni-ranglista'!$1:$1048576,MATCH($A204,'egyeni-ranglista'!$A:$A,0),GX$280))</f>
        <v>6.2767748178349176</v>
      </c>
      <c r="GY204" s="9" t="s">
        <v>1487</v>
      </c>
      <c r="GZ204" s="43"/>
      <c r="HA204" s="9"/>
      <c r="HB204" s="43"/>
      <c r="HC204" s="9"/>
      <c r="HD204" s="43"/>
      <c r="HE204" s="9"/>
      <c r="HF204" s="43"/>
      <c r="HG204" s="9"/>
      <c r="HH204" s="43"/>
      <c r="HI204" s="9"/>
      <c r="HJ204" s="43"/>
      <c r="HK204" s="9"/>
      <c r="HL204" s="43"/>
      <c r="HM204" s="9"/>
      <c r="HN204" s="43"/>
      <c r="HO204" s="9"/>
      <c r="HP204" s="43">
        <f>SUM(INDEX('egyeni-ranglista'!$1:$1048576,MATCH($A204,'egyeni-ranglista'!$A:$A,0),HP$279):INDEX('egyeni-ranglista'!$1:$1048576,MATCH($A204,'egyeni-ranglista'!$A:$A,0),HP$280))</f>
        <v>10.988137044803842</v>
      </c>
      <c r="HQ204" s="9" t="s">
        <v>1434</v>
      </c>
      <c r="HR204" s="43">
        <f>SUM(INDEX('egyeni-ranglista'!$1:$1048576,MATCH($A204,'egyeni-ranglista'!$A:$A,0),HR$279):INDEX('egyeni-ranglista'!$1:$1048576,MATCH($A204,'egyeni-ranglista'!$A:$A,0),HR$280))</f>
        <v>21.056637443902623</v>
      </c>
      <c r="HS204" s="9" t="s">
        <v>1510</v>
      </c>
      <c r="HT204" s="43"/>
      <c r="HU204" s="9"/>
      <c r="HV204" s="43"/>
      <c r="HW204" s="9"/>
      <c r="HX204" s="43"/>
      <c r="HY204" s="9"/>
      <c r="HZ204" s="43"/>
      <c r="IA204" s="9"/>
      <c r="IB204" s="43">
        <f>SUM(INDEX('egyeni-ranglista'!$1:$1048576,MATCH($A204,'egyeni-ranglista'!$A:$A,0),IB$279):INDEX('egyeni-ranglista'!$1:$1048576,MATCH($A204,'egyeni-ranglista'!$A:$A,0),IB$280))</f>
        <v>21.832036990534196</v>
      </c>
      <c r="IC204" s="9" t="s">
        <v>736</v>
      </c>
      <c r="ID204" s="43"/>
      <c r="IE204" s="9"/>
      <c r="IF204" s="43"/>
      <c r="IG204" s="9"/>
      <c r="IH204" s="43"/>
      <c r="II204" s="9"/>
      <c r="IJ204" s="43">
        <f>SUM(INDEX('egyeni-ranglista'!$1:$1048576,MATCH($A204,'egyeni-ranglista'!$A:$A,0),IJ$279):INDEX('egyeni-ranglista'!$1:$1048576,MATCH($A204,'egyeni-ranglista'!$A:$A,0),IJ$280))</f>
        <v>23.564917397679334</v>
      </c>
      <c r="IK204" s="1" t="s">
        <v>1231</v>
      </c>
      <c r="IL204" s="43"/>
      <c r="IN204" s="43"/>
      <c r="IP204" s="43"/>
      <c r="IR204" s="43"/>
      <c r="IT204" s="43"/>
      <c r="IV204" s="43"/>
      <c r="IX204" s="43"/>
      <c r="IZ204" s="43"/>
      <c r="JB204" s="43">
        <f>SUM(INDEX('egyeni-ranglista'!$1:$1048576,MATCH($A204,'egyeni-ranglista'!$A:$A,0),JB$279):INDEX('egyeni-ranglista'!$1:$1048576,MATCH($A204,'egyeni-ranglista'!$A:$A,0),JB$280))</f>
        <v>26.508708060575525</v>
      </c>
      <c r="JC204" s="1" t="s">
        <v>1367</v>
      </c>
      <c r="JD204" s="43"/>
      <c r="JF204" s="43"/>
      <c r="JH204" s="43"/>
      <c r="JJ204" s="43"/>
      <c r="JL204" s="43">
        <f>SUM(INDEX('egyeni-ranglista'!$1:$1048576,MATCH($A204,'egyeni-ranglista'!$A:$A,0),JL$279):INDEX('egyeni-ranglista'!$1:$1048576,MATCH($A204,'egyeni-ranglista'!$A:$A,0),JL$280))</f>
        <v>21.615182917751429</v>
      </c>
      <c r="JM204" s="1" t="s">
        <v>1231</v>
      </c>
      <c r="JN204" s="43">
        <f>SUM(INDEX('egyeni-ranglista'!$1:$1048576,MATCH($A204,'egyeni-ranglista'!$A:$A,0),JN$279):INDEX('egyeni-ranglista'!$1:$1048576,MATCH($A204,'egyeni-ranglista'!$A:$A,0),JN$280))</f>
        <v>44.315870736699736</v>
      </c>
      <c r="JO204" s="1" t="s">
        <v>1547</v>
      </c>
      <c r="JP204" s="43"/>
      <c r="JR204" s="43"/>
      <c r="JT204" s="43"/>
      <c r="JV204" s="43"/>
      <c r="JX204" s="43"/>
      <c r="JZ204" s="43"/>
      <c r="KB204" s="43"/>
      <c r="KD204" s="43"/>
      <c r="KF204" s="43"/>
      <c r="KH204" s="43"/>
      <c r="KJ204" s="43"/>
      <c r="KL204" s="43"/>
      <c r="KN204" s="43"/>
      <c r="KP204" s="43"/>
      <c r="KR204" s="43">
        <f>SUM(INDEX('egyeni-ranglista'!$1:$1048576,MATCH($A204,'egyeni-ranglista'!$A:$A,0),KR$279):INDEX('egyeni-ranglista'!$1:$1048576,MATCH($A204,'egyeni-ranglista'!$A:$A,0),KR$280))</f>
        <v>42.875668781620597</v>
      </c>
      <c r="KS204" s="1" t="s">
        <v>1290</v>
      </c>
      <c r="KT204" s="43"/>
      <c r="KV204" s="43"/>
      <c r="KX204" s="43"/>
      <c r="KZ204" s="43"/>
      <c r="LB204" s="43"/>
      <c r="LD204" s="43">
        <f>SUM(INDEX('egyeni-ranglista'!$1:$1048576,MATCH($A204,'egyeni-ranglista'!$A:$A,0),LD$279):INDEX('egyeni-ranglista'!$1:$1048576,MATCH($A204,'egyeni-ranglista'!$A:$A,0),LD$280))</f>
        <v>81.243611804185576</v>
      </c>
      <c r="LE204" s="1" t="s">
        <v>1367</v>
      </c>
      <c r="LF204" s="43">
        <f>SUM(INDEX('egyeni-ranglista'!$1:$1048576,MATCH($A204,'egyeni-ranglista'!$A:$A,0),LF$279):INDEX('egyeni-ranglista'!$1:$1048576,MATCH($A204,'egyeni-ranglista'!$A:$A,0),LF$280))</f>
        <v>85.695688914799646</v>
      </c>
      <c r="LG204" s="1" t="s">
        <v>1510</v>
      </c>
      <c r="LH204" s="43"/>
      <c r="LJ204" s="43">
        <f>SUM(INDEX('egyeni-ranglista'!$1:$1048576,MATCH($A204,'egyeni-ranglista'!$A:$A,0),LJ$279):INDEX('egyeni-ranglista'!$1:$1048576,MATCH($A204,'egyeni-ranglista'!$A:$A,0),LJ$280))</f>
        <v>78.143569621843554</v>
      </c>
      <c r="LK204" s="1" t="s">
        <v>1231</v>
      </c>
      <c r="LL204" s="43"/>
      <c r="LN204" s="43"/>
      <c r="LP204" s="43"/>
      <c r="LR204" s="43">
        <f>SUM(INDEX('egyeni-ranglista'!$1:$1048576,MATCH($A204,'egyeni-ranglista'!$A:$A,0),LR$279):INDEX('egyeni-ranglista'!$1:$1048576,MATCH($A204,'egyeni-ranglista'!$A:$A,0),LR$280))</f>
        <v>77.995631156862459</v>
      </c>
      <c r="LS204" s="1" t="s">
        <v>1231</v>
      </c>
      <c r="LT204" s="43"/>
      <c r="LV204" s="43"/>
      <c r="LX204" s="43"/>
      <c r="LZ204" s="43"/>
      <c r="MB204" s="43">
        <f>SUM(INDEX('egyeni-ranglista'!$1:$1048576,MATCH($A204,'egyeni-ranglista'!$A:$A,0),MB$279):INDEX('egyeni-ranglista'!$1:$1048576,MATCH($A204,'egyeni-ranglista'!$A:$A,0),MB$280))</f>
        <v>83.837137972058784</v>
      </c>
      <c r="MC204" s="1" t="s">
        <v>1231</v>
      </c>
      <c r="MD204" s="43">
        <f>SUM(INDEX('egyeni-ranglista'!$1:$1048576,MATCH($A204,'egyeni-ranglista'!$A:$A,0),MD$279):INDEX('egyeni-ranglista'!$1:$1048576,MATCH($A204,'egyeni-ranglista'!$A:$A,0),MD$280))</f>
        <v>63.693996716928254</v>
      </c>
      <c r="ME204" s="9" t="s">
        <v>1510</v>
      </c>
      <c r="MF204" s="43">
        <f>SUM(INDEX('egyeni-ranglista'!$1:$1048576,MATCH($A204,'egyeni-ranglista'!$A:$A,0),MF$279):INDEX('egyeni-ranglista'!$1:$1048576,MATCH($A204,'egyeni-ranglista'!$A:$A,0),MF$280))</f>
        <v>62.030008671020582</v>
      </c>
      <c r="MG204" s="1" t="s">
        <v>1547</v>
      </c>
      <c r="MH204" s="43"/>
      <c r="MJ204" s="43"/>
      <c r="ML204" s="43">
        <f>SUM(INDEX('egyeni-ranglista'!$1:$1048576,MATCH($A204,'egyeni-ranglista'!$A:$A,0),ML$279):INDEX('egyeni-ranglista'!$1:$1048576,MATCH($A204,'egyeni-ranglista'!$A:$A,0),ML$280))</f>
        <v>64.669183665583176</v>
      </c>
      <c r="MM204" s="1" t="s">
        <v>1231</v>
      </c>
      <c r="MN204" s="43"/>
      <c r="MP204" s="43"/>
      <c r="MR204" s="43"/>
      <c r="MT204" s="43"/>
    </row>
    <row r="205" spans="1:359">
      <c r="A205" s="32" t="s">
        <v>740</v>
      </c>
      <c r="L205" s="43"/>
      <c r="M205" s="9"/>
      <c r="N205" s="43"/>
      <c r="O205" s="9"/>
      <c r="P205" s="43"/>
      <c r="R205" s="43"/>
      <c r="T205" s="43"/>
      <c r="V205" s="43"/>
      <c r="X205" s="43"/>
      <c r="Y205" s="9"/>
      <c r="Z205" s="43"/>
      <c r="AA205" s="9"/>
      <c r="AB205" s="43"/>
      <c r="AD205" s="43"/>
      <c r="AP205" s="43"/>
      <c r="AQ205" s="9"/>
      <c r="AR205" s="43"/>
      <c r="AS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43">
        <f>SUM(INDEX('egyeni-ranglista'!$1:$1048576,MATCH($A205,'egyeni-ranglista'!$A:$A,0),CL$279):INDEX('egyeni-ranglista'!$1:$1048576,MATCH($A205,'egyeni-ranglista'!$A:$A,0),CL$280))</f>
        <v>0</v>
      </c>
      <c r="CM205" s="9" t="s">
        <v>742</v>
      </c>
      <c r="CN205" s="43"/>
      <c r="CO205" s="9"/>
      <c r="CP205" s="43"/>
      <c r="CQ205" s="9"/>
      <c r="CR205" s="43"/>
      <c r="CS205" s="9"/>
      <c r="CT205" s="43"/>
      <c r="CU205" s="9"/>
      <c r="CV205" s="43"/>
      <c r="CW205" s="9"/>
      <c r="CX205" s="43"/>
      <c r="CY205" s="9"/>
      <c r="CZ205" s="43"/>
      <c r="DA205" s="9"/>
      <c r="DB205" s="43"/>
      <c r="DD205" s="43"/>
      <c r="DF205" s="43"/>
      <c r="DH205" s="43"/>
      <c r="DJ205" s="43"/>
      <c r="DL205" s="43"/>
      <c r="EB205" s="43"/>
      <c r="EF205" s="43"/>
      <c r="EH205" s="43"/>
      <c r="EJ205" s="43"/>
      <c r="EP205" s="43"/>
      <c r="ER205" s="43"/>
      <c r="ET205" s="43"/>
      <c r="EV205" s="43"/>
      <c r="EX205" s="43"/>
      <c r="EZ205" s="43"/>
      <c r="FB205" s="43"/>
      <c r="FD205" s="43"/>
      <c r="FF205" s="43"/>
      <c r="FG205" s="9"/>
      <c r="FH205" s="43"/>
      <c r="FI205" s="9"/>
      <c r="FJ205" s="43"/>
      <c r="FK205" s="9"/>
      <c r="FL205" s="43"/>
      <c r="FM205" s="9"/>
      <c r="FN205" s="43"/>
      <c r="FP205" s="43"/>
      <c r="FQ205" s="9"/>
      <c r="FR205" s="43"/>
      <c r="FS205" s="9"/>
      <c r="FT205" s="43"/>
      <c r="FU205" s="9"/>
      <c r="FV205" s="43"/>
      <c r="FW205" s="9"/>
      <c r="FX205" s="43"/>
      <c r="FY205" s="9"/>
      <c r="FZ205" s="43"/>
      <c r="GA205" s="9"/>
      <c r="GB205" s="43"/>
      <c r="GC205" s="9"/>
      <c r="GD205" s="43"/>
      <c r="GE205" s="9"/>
      <c r="GF205" s="43"/>
      <c r="GG205" s="9"/>
      <c r="GH205" s="43"/>
      <c r="GI205" s="9"/>
      <c r="GJ205" s="43"/>
      <c r="GK205" s="9"/>
      <c r="GL205" s="43"/>
      <c r="GM205" s="9"/>
      <c r="GN205" s="43"/>
      <c r="GO205" s="9"/>
      <c r="GP205" s="43"/>
      <c r="GQ205" s="9"/>
      <c r="GR205" s="43"/>
      <c r="GS205" s="9"/>
      <c r="GT205" s="43"/>
      <c r="GU205" s="9"/>
      <c r="GV205" s="43"/>
      <c r="GW205" s="9"/>
      <c r="GX205" s="43"/>
      <c r="GY205" s="9"/>
      <c r="GZ205" s="43"/>
      <c r="HA205" s="9"/>
      <c r="HB205" s="43"/>
      <c r="HC205" s="9"/>
      <c r="HD205" s="43"/>
      <c r="HE205" s="9"/>
      <c r="HF205" s="43"/>
      <c r="HG205" s="9"/>
      <c r="HH205" s="43"/>
      <c r="HI205" s="9"/>
      <c r="HJ205" s="43"/>
      <c r="HK205" s="9"/>
      <c r="HL205" s="43"/>
      <c r="HM205" s="9"/>
      <c r="HN205" s="43"/>
      <c r="HO205" s="9"/>
      <c r="HP205" s="43"/>
      <c r="HQ205" s="9"/>
      <c r="HR205" s="43"/>
      <c r="HS205" s="9"/>
      <c r="HT205" s="43"/>
      <c r="HU205" s="9"/>
      <c r="HV205" s="43"/>
      <c r="HW205" s="9"/>
      <c r="HX205" s="43"/>
      <c r="HY205" s="9"/>
      <c r="HZ205" s="43"/>
      <c r="IA205" s="9"/>
      <c r="IB205" s="43"/>
      <c r="IC205" s="9"/>
      <c r="ID205" s="43"/>
      <c r="IE205" s="9"/>
      <c r="IF205" s="43"/>
      <c r="IG205" s="9"/>
      <c r="IH205" s="43"/>
      <c r="II205" s="9"/>
      <c r="IJ205" s="43"/>
      <c r="IK205" s="9"/>
      <c r="IL205" s="43"/>
      <c r="IM205" s="9"/>
      <c r="IN205" s="43"/>
      <c r="IO205" s="9"/>
      <c r="IP205" s="43"/>
      <c r="IQ205" s="9"/>
      <c r="IR205" s="43"/>
      <c r="IS205" s="9"/>
      <c r="IT205" s="43"/>
      <c r="IU205" s="9"/>
      <c r="IV205" s="43"/>
      <c r="IW205" s="9"/>
      <c r="IX205" s="43"/>
      <c r="IY205" s="9"/>
      <c r="IZ205" s="43"/>
      <c r="JA205" s="9"/>
      <c r="JB205" s="43"/>
      <c r="JC205" s="9"/>
      <c r="JD205" s="43"/>
      <c r="JE205" s="9"/>
      <c r="JF205" s="43"/>
      <c r="JG205" s="9"/>
      <c r="JH205" s="43"/>
      <c r="JI205" s="9"/>
      <c r="JJ205" s="43"/>
      <c r="JK205" s="9"/>
      <c r="JL205" s="43"/>
      <c r="JM205" s="9"/>
      <c r="JN205" s="43"/>
      <c r="JO205" s="9"/>
      <c r="JP205" s="43"/>
      <c r="JQ205" s="9"/>
      <c r="JR205" s="43"/>
      <c r="JS205" s="9"/>
      <c r="JT205" s="43"/>
      <c r="JU205" s="9"/>
      <c r="JV205" s="43"/>
      <c r="JW205" s="9"/>
      <c r="JX205" s="43"/>
      <c r="JY205" s="9"/>
      <c r="JZ205" s="43"/>
      <c r="KA205" s="9"/>
      <c r="KB205" s="43"/>
      <c r="KC205" s="9"/>
      <c r="KD205" s="43"/>
      <c r="KE205" s="9"/>
      <c r="KF205" s="43"/>
      <c r="KG205" s="9"/>
      <c r="KH205" s="43"/>
      <c r="KI205" s="9"/>
      <c r="KJ205" s="43"/>
      <c r="KK205" s="9"/>
      <c r="KL205" s="43"/>
      <c r="KM205" s="9"/>
      <c r="KN205" s="43"/>
      <c r="KO205" s="9"/>
      <c r="KP205" s="43"/>
      <c r="KQ205" s="9"/>
      <c r="KR205" s="43"/>
      <c r="KS205" s="9"/>
      <c r="KT205" s="43"/>
      <c r="KU205" s="9"/>
      <c r="KV205" s="43"/>
      <c r="KW205" s="9"/>
      <c r="KX205" s="43"/>
      <c r="KY205" s="9"/>
      <c r="KZ205" s="43"/>
      <c r="LA205" s="9"/>
      <c r="LB205" s="43"/>
      <c r="LC205" s="9"/>
      <c r="LD205" s="43"/>
      <c r="LE205" s="9"/>
      <c r="LF205" s="43"/>
      <c r="LG205" s="9"/>
      <c r="LH205" s="43"/>
      <c r="LI205" s="9"/>
      <c r="LJ205" s="43"/>
      <c r="LK205" s="9"/>
      <c r="LL205" s="43"/>
      <c r="LM205" s="9"/>
      <c r="LN205" s="43"/>
      <c r="LO205" s="9"/>
      <c r="LP205" s="43"/>
      <c r="LQ205" s="9"/>
      <c r="LR205" s="43"/>
      <c r="LS205" s="9"/>
      <c r="LT205" s="43"/>
      <c r="LU205" s="9"/>
      <c r="LV205" s="43"/>
      <c r="LW205" s="9"/>
      <c r="LX205" s="43"/>
      <c r="LY205" s="9"/>
      <c r="LZ205" s="43"/>
      <c r="MA205" s="9"/>
      <c r="MB205" s="43"/>
      <c r="MC205" s="9"/>
      <c r="MD205" s="43"/>
      <c r="ME205" s="9"/>
      <c r="MF205" s="43"/>
      <c r="MG205" s="9"/>
      <c r="MH205" s="43"/>
      <c r="MI205" s="9"/>
      <c r="MJ205" s="43"/>
      <c r="MK205" s="9"/>
      <c r="ML205" s="43"/>
      <c r="MM205" s="9"/>
      <c r="MN205" s="43"/>
      <c r="MO205" s="9"/>
      <c r="MP205" s="43"/>
      <c r="MQ205" s="9"/>
      <c r="MR205" s="43"/>
      <c r="MS205" s="9"/>
      <c r="MT205" s="43"/>
      <c r="MU205" s="9"/>
    </row>
    <row r="206" spans="1:359">
      <c r="A206" s="1" t="s">
        <v>51</v>
      </c>
      <c r="C206" s="9"/>
      <c r="D206" s="43">
        <v>25</v>
      </c>
      <c r="E206" s="14" t="s">
        <v>22</v>
      </c>
      <c r="F206" s="43">
        <v>27.238269272154522</v>
      </c>
      <c r="G206" s="14" t="s">
        <v>22</v>
      </c>
      <c r="H206" s="43">
        <v>33.577547998208523</v>
      </c>
      <c r="I206" s="1" t="s">
        <v>228</v>
      </c>
      <c r="J206" s="43">
        <v>33.577547998208523</v>
      </c>
      <c r="K206" s="14" t="s">
        <v>22</v>
      </c>
      <c r="L206" s="43"/>
      <c r="M206" s="9"/>
      <c r="N206" s="43" t="s">
        <v>206</v>
      </c>
      <c r="P206" s="43" t="s">
        <v>206</v>
      </c>
      <c r="R206" s="43" t="s">
        <v>206</v>
      </c>
      <c r="T206" s="43">
        <v>50.024426780003878</v>
      </c>
      <c r="U206" s="14" t="s">
        <v>22</v>
      </c>
      <c r="V206" s="43"/>
      <c r="W206" s="9"/>
      <c r="X206" s="43"/>
      <c r="Y206" s="9"/>
      <c r="Z206" s="43"/>
      <c r="AA206" s="9"/>
      <c r="AB206" s="43" t="s">
        <v>206</v>
      </c>
      <c r="AD206" s="43" t="s">
        <v>206</v>
      </c>
      <c r="AJ206" s="43">
        <v>66.959452667938706</v>
      </c>
      <c r="AK206" s="1" t="s">
        <v>323</v>
      </c>
      <c r="AL206" s="43"/>
      <c r="AN206" s="43"/>
      <c r="AP206" s="43">
        <f>SUM(INDEX('egyeni-ranglista'!$1:$1048576,MATCH($A206,'egyeni-ranglista'!$A:$A,0),AP$279):INDEX('egyeni-ranglista'!$1:$1048576,MATCH($A206,'egyeni-ranglista'!$A:$A,0),AP$280))</f>
        <v>44.568721819063832</v>
      </c>
      <c r="AQ206" s="9" t="s">
        <v>37</v>
      </c>
      <c r="AR206" s="43"/>
      <c r="AS206" s="9"/>
      <c r="BD206" s="43">
        <f>SUM(INDEX('egyeni-ranglista'!$1:$1048576,MATCH($A206,'egyeni-ranglista'!$A:$A,0),BD$279):INDEX('egyeni-ranglista'!$1:$1048576,MATCH($A206,'egyeni-ranglista'!$A:$A,0),BD$280))</f>
        <v>58.834265002204752</v>
      </c>
      <c r="BE206" s="1" t="s">
        <v>323</v>
      </c>
      <c r="BF206" s="43"/>
      <c r="BG206" s="9"/>
      <c r="BH206" s="43">
        <f>SUM(INDEX('egyeni-ranglista'!$1:$1048576,MATCH($A206,'egyeni-ranglista'!$A:$A,0),BH$279):INDEX('egyeni-ranglista'!$1:$1048576,MATCH($A206,'egyeni-ranglista'!$A:$A,0),BH$280))</f>
        <v>62.719296274683657</v>
      </c>
      <c r="BI206" s="14" t="s">
        <v>22</v>
      </c>
      <c r="BJ206" s="43"/>
      <c r="BK206" s="9"/>
      <c r="BL206" s="43"/>
      <c r="BM206" s="9"/>
      <c r="BN206" s="43"/>
      <c r="BO206" s="9"/>
      <c r="BP206" s="43">
        <f>SUM(INDEX('egyeni-ranglista'!$1:$1048576,MATCH($A206,'egyeni-ranglista'!$A:$A,0),BP$279):INDEX('egyeni-ranglista'!$1:$1048576,MATCH($A206,'egyeni-ranglista'!$A:$A,0),BP$280))</f>
        <v>56.380017548629652</v>
      </c>
      <c r="BQ206" s="14" t="s">
        <v>22</v>
      </c>
      <c r="BR206" s="43"/>
      <c r="BS206" s="9"/>
      <c r="BT206" s="43"/>
      <c r="BU206" s="9"/>
      <c r="BV206" s="43">
        <f>SUM(INDEX('egyeni-ranglista'!$1:$1048576,MATCH($A206,'egyeni-ranglista'!$A:$A,0),BV$279):INDEX('egyeni-ranglista'!$1:$1048576,MATCH($A206,'egyeni-ranglista'!$A:$A,0),BV$280))</f>
        <v>42.117356291099696</v>
      </c>
      <c r="BW206" s="14" t="s">
        <v>22</v>
      </c>
      <c r="BX206" s="43">
        <f>SUM(INDEX('egyeni-ranglista'!$1:$1048576,MATCH($A206,'egyeni-ranglista'!$A:$A,0),BX$279):INDEX('egyeni-ranglista'!$1:$1048576,MATCH($A206,'egyeni-ranglista'!$A:$A,0),BX$280))</f>
        <v>44.660140613458104</v>
      </c>
      <c r="BY206" s="14" t="s">
        <v>22</v>
      </c>
      <c r="BZ206" s="43"/>
      <c r="CA206" s="9"/>
      <c r="CB206" s="43"/>
      <c r="CC206" s="9"/>
      <c r="CD206" s="43"/>
      <c r="CE206" s="9"/>
      <c r="CF206" s="43">
        <f>SUM(INDEX('egyeni-ranglista'!$1:$1048576,MATCH($A206,'egyeni-ranglista'!$A:$A,0),CF$279):INDEX('egyeni-ranglista'!$1:$1048576,MATCH($A206,'egyeni-ranglista'!$A:$A,0),CF$280))</f>
        <v>29.892811400963588</v>
      </c>
      <c r="CG206" s="14" t="s">
        <v>22</v>
      </c>
      <c r="CH206" s="43"/>
      <c r="CI206" s="9"/>
      <c r="CJ206" s="43"/>
      <c r="CK206" s="9"/>
      <c r="CL206" s="43"/>
      <c r="CM206" s="9"/>
      <c r="CN206" s="43"/>
      <c r="CO206" s="9"/>
      <c r="CP206" s="43"/>
      <c r="CQ206" s="9"/>
      <c r="CR206" s="43"/>
      <c r="CS206" s="9"/>
      <c r="CT206" s="43"/>
      <c r="CU206" s="9"/>
      <c r="CV206" s="43"/>
      <c r="CW206" s="9"/>
      <c r="CX206" s="43"/>
      <c r="CY206" s="9"/>
      <c r="CZ206" s="43">
        <f>SUM(INDEX('egyeni-ranglista'!$1:$1048576,MATCH($A206,'egyeni-ranglista'!$A:$A,0),CZ$279):INDEX('egyeni-ranglista'!$1:$1048576,MATCH($A206,'egyeni-ranglista'!$A:$A,0),CZ$280))</f>
        <v>52.346642258704549</v>
      </c>
      <c r="DA206" s="9" t="s">
        <v>812</v>
      </c>
      <c r="DB206" s="43"/>
      <c r="DD206" s="43"/>
      <c r="DF206" s="43"/>
      <c r="DH206" s="43"/>
      <c r="DJ206" s="43"/>
      <c r="DL206" s="43"/>
      <c r="DN206" s="43"/>
      <c r="DP206" s="43"/>
      <c r="DQ206" s="9"/>
      <c r="DT206" s="43">
        <f>SUM(INDEX('egyeni-ranglista'!$1:$1048576,MATCH($A206,'egyeni-ranglista'!$A:$A,0),DT$279):INDEX('egyeni-ranglista'!$1:$1048576,MATCH($A206,'egyeni-ranglista'!$A:$A,0),DT$280))</f>
        <v>30.910302618362863</v>
      </c>
      <c r="DU206" s="242" t="s">
        <v>22</v>
      </c>
      <c r="DV206" s="43"/>
      <c r="DX206" s="43"/>
      <c r="DZ206" s="43"/>
      <c r="EA206" s="9"/>
      <c r="EB206" s="43"/>
      <c r="ED206" s="43"/>
      <c r="EE206" s="9"/>
      <c r="EF206" s="43">
        <f>SUM(INDEX('egyeni-ranglista'!$1:$1048576,MATCH($A206,'egyeni-ranglista'!$A:$A,0),EF$279):INDEX('egyeni-ranglista'!$1:$1048576,MATCH($A206,'egyeni-ranglista'!$A:$A,0),EF$280))</f>
        <v>52.349452674806415</v>
      </c>
      <c r="EG206" s="14" t="s">
        <v>22</v>
      </c>
      <c r="EH206" s="43">
        <f>SUM(INDEX('egyeni-ranglista'!$1:$1048576,MATCH($A206,'egyeni-ranglista'!$A:$A,0),EH$279):INDEX('egyeni-ranglista'!$1:$1048576,MATCH($A206,'egyeni-ranglista'!$A:$A,0),EH$280))</f>
        <v>63.318466048951272</v>
      </c>
      <c r="EI206" s="14" t="s">
        <v>22</v>
      </c>
      <c r="EL206" s="43"/>
      <c r="EM206" s="9"/>
      <c r="EN206" s="43">
        <f>SUM(INDEX('egyeni-ranglista'!$1:$1048576,MATCH($A206,'egyeni-ranglista'!$A:$A,0),EN$279):INDEX('egyeni-ranglista'!$1:$1048576,MATCH($A206,'egyeni-ranglista'!$A:$A,0),EN$280))</f>
        <v>84.535076463608931</v>
      </c>
      <c r="EO206" s="242" t="s">
        <v>22</v>
      </c>
      <c r="FF206" s="43"/>
      <c r="FG206" s="9"/>
      <c r="FH206" s="43"/>
      <c r="FI206" s="9"/>
      <c r="FJ206" s="43"/>
      <c r="FK206" s="9"/>
      <c r="FL206" s="43"/>
      <c r="FM206" s="9"/>
      <c r="FP206" s="43"/>
      <c r="FQ206" s="9"/>
      <c r="FR206" s="43"/>
      <c r="FS206" s="9"/>
      <c r="FT206" s="43"/>
      <c r="FU206" s="9"/>
      <c r="FV206" s="43"/>
      <c r="FW206" s="9"/>
      <c r="FX206" s="43"/>
      <c r="FY206" s="9"/>
      <c r="FZ206" s="43"/>
      <c r="GA206" s="9"/>
      <c r="GB206" s="43">
        <f>SUM(INDEX('egyeni-ranglista'!$1:$1048576,MATCH($A206,'egyeni-ranglista'!$A:$A,0),GB$279):INDEX('egyeni-ranglista'!$1:$1048576,MATCH($A206,'egyeni-ranglista'!$A:$A,0),GB$280))</f>
        <v>67.620617824140055</v>
      </c>
      <c r="GC206" s="37" t="s">
        <v>22</v>
      </c>
      <c r="GD206" s="43"/>
      <c r="GE206" s="37"/>
      <c r="GF206" s="43"/>
      <c r="GG206" s="37"/>
      <c r="GH206" s="43"/>
      <c r="GI206" s="37"/>
      <c r="GJ206" s="43"/>
      <c r="GK206" s="37"/>
      <c r="GL206" s="43"/>
      <c r="GM206" s="37"/>
      <c r="GN206" s="43"/>
      <c r="GO206" s="37"/>
      <c r="GP206" s="43"/>
      <c r="GQ206" s="37"/>
      <c r="GR206" s="43"/>
      <c r="GS206" s="37"/>
      <c r="GT206" s="43"/>
      <c r="GU206" s="37"/>
      <c r="GV206" s="43"/>
      <c r="GW206" s="37"/>
      <c r="GX206" s="43"/>
      <c r="GY206" s="37"/>
      <c r="GZ206" s="43"/>
      <c r="HA206" s="37"/>
      <c r="HB206" s="43"/>
      <c r="HC206" s="37"/>
      <c r="HD206" s="43"/>
      <c r="HE206" s="37"/>
      <c r="HF206" s="43"/>
      <c r="HG206" s="37"/>
      <c r="HH206" s="43">
        <f>SUM(INDEX('egyeni-ranglista'!$1:$1048576,MATCH($A206,'egyeni-ranglista'!$A:$A,0),HH$279):INDEX('egyeni-ranglista'!$1:$1048576,MATCH($A206,'egyeni-ranglista'!$A:$A,0),HH$280))</f>
        <v>25.1667007345239</v>
      </c>
      <c r="HI206" s="37" t="s">
        <v>22</v>
      </c>
      <c r="HJ206" s="43"/>
      <c r="HK206" s="37"/>
      <c r="HL206" s="43"/>
      <c r="HM206" s="37"/>
      <c r="HN206" s="43"/>
      <c r="HO206" s="37"/>
      <c r="HP206" s="43">
        <f>SUM(INDEX('egyeni-ranglista'!$1:$1048576,MATCH($A206,'egyeni-ranglista'!$A:$A,0),HP$279):INDEX('egyeni-ranglista'!$1:$1048576,MATCH($A206,'egyeni-ranglista'!$A:$A,0),HP$280))</f>
        <v>37.492477624209009</v>
      </c>
      <c r="HQ206" s="37" t="s">
        <v>22</v>
      </c>
      <c r="HR206" s="43"/>
      <c r="HS206" s="37"/>
      <c r="HT206" s="43"/>
      <c r="HU206" s="37"/>
      <c r="HV206" s="43"/>
      <c r="HW206" s="37"/>
      <c r="HX206" s="43"/>
      <c r="HY206" s="37"/>
      <c r="HZ206" s="43"/>
      <c r="IA206" s="37"/>
      <c r="IB206" s="43"/>
      <c r="IC206" s="37"/>
      <c r="ID206" s="43"/>
      <c r="IE206" s="37"/>
      <c r="IF206" s="43"/>
      <c r="IG206" s="37"/>
      <c r="IH206" s="43"/>
      <c r="II206" s="37"/>
      <c r="IJ206" s="43">
        <f>SUM(INDEX('egyeni-ranglista'!$1:$1048576,MATCH($A206,'egyeni-ranglista'!$A:$A,0),IJ$279):INDEX('egyeni-ranglista'!$1:$1048576,MATCH($A206,'egyeni-ranglista'!$A:$A,0),IJ$280))</f>
        <v>50.917144823007384</v>
      </c>
      <c r="IK206" s="37" t="s">
        <v>201</v>
      </c>
      <c r="IL206" s="43"/>
      <c r="IM206" s="37"/>
      <c r="IN206" s="43"/>
      <c r="IO206" s="37"/>
      <c r="IP206" s="43"/>
      <c r="IQ206" s="37"/>
      <c r="IR206" s="43"/>
      <c r="IS206" s="37"/>
      <c r="IT206" s="43"/>
      <c r="IU206" s="37"/>
      <c r="IV206" s="43"/>
      <c r="IW206" s="37"/>
      <c r="IX206" s="43"/>
      <c r="IY206" s="37"/>
      <c r="IZ206" s="43"/>
      <c r="JA206" s="37"/>
      <c r="JB206" s="43">
        <f>SUM(INDEX('egyeni-ranglista'!$1:$1048576,MATCH($A206,'egyeni-ranglista'!$A:$A,0),JB$279):INDEX('egyeni-ranglista'!$1:$1048576,MATCH($A206,'egyeni-ranglista'!$A:$A,0),JB$280))</f>
        <v>50.917144823007384</v>
      </c>
      <c r="JC206" s="37" t="s">
        <v>1430</v>
      </c>
      <c r="JD206" s="43"/>
      <c r="JE206" s="37"/>
      <c r="JF206" s="43"/>
      <c r="JG206" s="37"/>
      <c r="JH206" s="43"/>
      <c r="JI206" s="37"/>
      <c r="JJ206" s="43"/>
      <c r="JK206" s="37"/>
      <c r="JL206" s="43"/>
      <c r="JM206" s="37"/>
      <c r="JN206" s="43"/>
      <c r="JO206" s="37"/>
      <c r="JP206" s="43"/>
      <c r="JQ206" s="37"/>
      <c r="JR206" s="43"/>
      <c r="JS206" s="37"/>
      <c r="JT206" s="43"/>
      <c r="JU206" s="37"/>
      <c r="JV206" s="43"/>
      <c r="JW206" s="37"/>
      <c r="JX206" s="43"/>
      <c r="JY206" s="37"/>
      <c r="JZ206" s="43"/>
      <c r="KA206" s="37"/>
      <c r="KB206" s="43"/>
      <c r="KC206" s="37"/>
      <c r="KD206" s="43"/>
      <c r="KE206" s="37"/>
      <c r="KF206" s="43"/>
      <c r="KG206" s="37"/>
      <c r="KH206" s="43"/>
      <c r="KI206" s="37"/>
      <c r="KJ206" s="43"/>
      <c r="KK206" s="37"/>
      <c r="KL206" s="43"/>
      <c r="KM206" s="37"/>
      <c r="KN206" s="43"/>
      <c r="KO206" s="37"/>
      <c r="KP206" s="43"/>
      <c r="KQ206" s="37"/>
      <c r="KR206" s="43">
        <f>SUM(INDEX('egyeni-ranglista'!$1:$1048576,MATCH($A206,'egyeni-ranglista'!$A:$A,0),KR$279):INDEX('egyeni-ranglista'!$1:$1048576,MATCH($A206,'egyeni-ranglista'!$A:$A,0),KR$280))</f>
        <v>34.929905331836224</v>
      </c>
      <c r="KS206" s="37" t="s">
        <v>1430</v>
      </c>
      <c r="KT206" s="43"/>
      <c r="KU206" s="37"/>
      <c r="KV206" s="43"/>
      <c r="KW206" s="37"/>
      <c r="KX206" s="43"/>
      <c r="KY206" s="37"/>
      <c r="KZ206" s="43"/>
      <c r="LA206" s="37"/>
      <c r="LB206" s="43"/>
      <c r="LC206" s="37"/>
      <c r="LD206" s="43"/>
      <c r="LE206" s="37"/>
      <c r="LF206" s="43"/>
      <c r="LG206" s="37"/>
      <c r="LH206" s="43"/>
      <c r="LI206" s="37"/>
      <c r="LJ206" s="43">
        <f>SUM(INDEX('egyeni-ranglista'!$1:$1048576,MATCH($A206,'egyeni-ranglista'!$A:$A,0),LJ$279):INDEX('egyeni-ranglista'!$1:$1048576,MATCH($A206,'egyeni-ranglista'!$A:$A,0),LJ$280))</f>
        <v>40.571414625451354</v>
      </c>
      <c r="LK206" s="37" t="s">
        <v>812</v>
      </c>
      <c r="LL206" s="43"/>
      <c r="LM206" s="37"/>
      <c r="LN206" s="43"/>
      <c r="LO206" s="37"/>
      <c r="LP206" s="43"/>
      <c r="LQ206" s="37"/>
      <c r="LR206" s="43"/>
      <c r="LS206" s="37"/>
      <c r="LT206" s="43"/>
      <c r="LU206" s="37"/>
      <c r="LV206" s="43"/>
      <c r="LW206" s="37"/>
      <c r="LX206" s="43"/>
      <c r="LY206" s="37"/>
      <c r="LZ206" s="43"/>
      <c r="MA206" s="37"/>
      <c r="MB206" s="43"/>
      <c r="MC206" s="37"/>
      <c r="MD206" s="43"/>
      <c r="ME206" s="37"/>
      <c r="MF206" s="43"/>
      <c r="MG206" s="37"/>
      <c r="MH206" s="43"/>
      <c r="MI206" s="37"/>
      <c r="MJ206" s="43"/>
      <c r="MK206" s="37"/>
      <c r="ML206" s="43"/>
      <c r="MM206" s="37"/>
      <c r="MN206" s="43"/>
      <c r="MO206" s="37"/>
      <c r="MP206" s="43">
        <f>SUM(INDEX('egyeni-ranglista'!$1:$1048576,MATCH($A206,'egyeni-ranglista'!$A:$A,0),MP$279):INDEX('egyeni-ranglista'!$1:$1048576,MATCH($A206,'egyeni-ranglista'!$A:$A,0),MP$280))</f>
        <v>34.5618372664267</v>
      </c>
      <c r="MQ206" s="37" t="s">
        <v>1651</v>
      </c>
      <c r="MR206" s="43"/>
      <c r="MS206" s="37"/>
      <c r="MT206" s="43"/>
      <c r="MU206" s="37"/>
    </row>
    <row r="207" spans="1:359">
      <c r="A207" s="1" t="s">
        <v>1455</v>
      </c>
      <c r="C207" s="9"/>
      <c r="E207" s="14"/>
      <c r="G207" s="14"/>
      <c r="K207" s="14"/>
      <c r="L207" s="43"/>
      <c r="M207" s="9"/>
      <c r="N207" s="43"/>
      <c r="P207" s="43"/>
      <c r="R207" s="43"/>
      <c r="T207" s="43"/>
      <c r="U207" s="14"/>
      <c r="V207" s="43"/>
      <c r="W207" s="9"/>
      <c r="X207" s="43"/>
      <c r="Y207" s="9"/>
      <c r="Z207" s="43"/>
      <c r="AA207" s="9"/>
      <c r="AB207" s="43"/>
      <c r="AD207" s="43"/>
      <c r="AJ207" s="43"/>
      <c r="AL207" s="43"/>
      <c r="AN207" s="43"/>
      <c r="AP207" s="43"/>
      <c r="AQ207" s="9"/>
      <c r="AR207" s="43"/>
      <c r="AS207" s="9"/>
      <c r="BD207" s="43"/>
      <c r="BF207" s="43"/>
      <c r="BG207" s="9"/>
      <c r="BH207" s="43"/>
      <c r="BI207" s="14"/>
      <c r="BJ207" s="43"/>
      <c r="BK207" s="9"/>
      <c r="BL207" s="43"/>
      <c r="BM207" s="9"/>
      <c r="BN207" s="43"/>
      <c r="BO207" s="9"/>
      <c r="BP207" s="43"/>
      <c r="BQ207" s="14"/>
      <c r="BR207" s="43"/>
      <c r="BS207" s="9"/>
      <c r="BT207" s="43"/>
      <c r="BU207" s="9"/>
      <c r="BV207" s="43"/>
      <c r="BW207" s="14"/>
      <c r="BX207" s="43"/>
      <c r="BY207" s="14"/>
      <c r="BZ207" s="43"/>
      <c r="CA207" s="9"/>
      <c r="CB207" s="43"/>
      <c r="CC207" s="9"/>
      <c r="CD207" s="43"/>
      <c r="CE207" s="9"/>
      <c r="CF207" s="43"/>
      <c r="CG207" s="14"/>
      <c r="CH207" s="43"/>
      <c r="CI207" s="9"/>
      <c r="CJ207" s="43"/>
      <c r="CK207" s="9"/>
      <c r="CL207" s="43"/>
      <c r="CM207" s="9"/>
      <c r="CN207" s="43"/>
      <c r="CO207" s="9"/>
      <c r="CP207" s="43"/>
      <c r="CQ207" s="9"/>
      <c r="CR207" s="43"/>
      <c r="CS207" s="9"/>
      <c r="CT207" s="43"/>
      <c r="CU207" s="9"/>
      <c r="CV207" s="43"/>
      <c r="CW207" s="9"/>
      <c r="CX207" s="43"/>
      <c r="CY207" s="9"/>
      <c r="CZ207" s="43"/>
      <c r="DA207" s="9"/>
      <c r="DB207" s="43"/>
      <c r="DD207" s="43"/>
      <c r="DF207" s="43"/>
      <c r="DH207" s="43"/>
      <c r="DJ207" s="43"/>
      <c r="DL207" s="43"/>
      <c r="DN207" s="43"/>
      <c r="DP207" s="43"/>
      <c r="DQ207" s="9"/>
      <c r="DT207" s="43"/>
      <c r="DU207" s="242"/>
      <c r="DV207" s="43"/>
      <c r="DX207" s="43"/>
      <c r="DZ207" s="43"/>
      <c r="EA207" s="9"/>
      <c r="EB207" s="43"/>
      <c r="ED207" s="43"/>
      <c r="EE207" s="9"/>
      <c r="EF207" s="43"/>
      <c r="EG207" s="14"/>
      <c r="EH207" s="43"/>
      <c r="EI207" s="14"/>
      <c r="EL207" s="43"/>
      <c r="EM207" s="9"/>
      <c r="EN207" s="43"/>
      <c r="EO207" s="242"/>
      <c r="FF207" s="43"/>
      <c r="FG207" s="9"/>
      <c r="FH207" s="43"/>
      <c r="FI207" s="9"/>
      <c r="FJ207" s="43"/>
      <c r="FK207" s="9"/>
      <c r="FL207" s="43"/>
      <c r="FM207" s="9"/>
      <c r="FP207" s="43"/>
      <c r="FQ207" s="9"/>
      <c r="FR207" s="43"/>
      <c r="FS207" s="9"/>
      <c r="FT207" s="43"/>
      <c r="FU207" s="9"/>
      <c r="FV207" s="43"/>
      <c r="FW207" s="9"/>
      <c r="FX207" s="43"/>
      <c r="FY207" s="9"/>
      <c r="FZ207" s="43"/>
      <c r="GA207" s="9"/>
      <c r="GB207" s="43"/>
      <c r="GC207" s="37"/>
      <c r="GD207" s="43"/>
      <c r="GE207" s="37"/>
      <c r="GF207" s="43">
        <f>SUM(INDEX('egyeni-ranglista'!$1:$1048576,MATCH($A207,'egyeni-ranglista'!$A:$A,0),GF$279):INDEX('egyeni-ranglista'!$1:$1048576,MATCH($A207,'egyeni-ranglista'!$A:$A,0),GF$280))</f>
        <v>0</v>
      </c>
      <c r="GG207" s="37" t="s">
        <v>1448</v>
      </c>
      <c r="GH207" s="43"/>
      <c r="GI207" s="37"/>
      <c r="GJ207" s="43"/>
      <c r="GK207" s="37"/>
      <c r="GL207" s="43"/>
      <c r="GM207" s="37"/>
      <c r="GN207" s="43"/>
      <c r="GO207" s="37"/>
      <c r="GP207" s="43"/>
      <c r="GQ207" s="37"/>
      <c r="GR207" s="43"/>
      <c r="GS207" s="37"/>
      <c r="GT207" s="43"/>
      <c r="GU207" s="37"/>
      <c r="GV207" s="43"/>
      <c r="GW207" s="37"/>
      <c r="GX207" s="43"/>
      <c r="GY207" s="37"/>
      <c r="GZ207" s="43"/>
      <c r="HA207" s="37"/>
      <c r="HB207" s="43"/>
      <c r="HC207" s="37"/>
      <c r="HD207" s="43"/>
      <c r="HE207" s="37"/>
      <c r="HF207" s="43"/>
      <c r="HG207" s="37"/>
      <c r="HH207" s="43"/>
      <c r="HI207" s="37"/>
      <c r="HJ207" s="43"/>
      <c r="HK207" s="37"/>
      <c r="HL207" s="43"/>
      <c r="HM207" s="37"/>
      <c r="HN207" s="43">
        <f>SUM(INDEX('egyeni-ranglista'!$1:$1048576,MATCH($A207,'egyeni-ranglista'!$A:$A,0),HN$279):INDEX('egyeni-ranglista'!$1:$1048576,MATCH($A207,'egyeni-ranglista'!$A:$A,0),HN$280))</f>
        <v>15.379650448875717</v>
      </c>
      <c r="HO207" s="37" t="s">
        <v>1</v>
      </c>
      <c r="HP207" s="43"/>
      <c r="HQ207" s="37"/>
      <c r="HR207" s="43"/>
      <c r="HS207" s="37"/>
      <c r="HT207" s="43"/>
      <c r="HU207" s="37"/>
      <c r="HV207" s="43">
        <f>SUM(INDEX('egyeni-ranglista'!$1:$1048576,MATCH($A207,'egyeni-ranglista'!$A:$A,0),HV$279):INDEX('egyeni-ranglista'!$1:$1048576,MATCH($A207,'egyeni-ranglista'!$A:$A,0),HV$280))</f>
        <v>43.406741985103096</v>
      </c>
      <c r="HW207" s="37" t="s">
        <v>1455</v>
      </c>
      <c r="HX207" s="43">
        <f>SUM(INDEX('egyeni-ranglista'!$1:$1048576,MATCH($A207,'egyeni-ranglista'!$A:$A,0),HX$279):INDEX('egyeni-ranglista'!$1:$1048576,MATCH($A207,'egyeni-ranglista'!$A:$A,0),HX$280))</f>
        <v>43.406741985103096</v>
      </c>
      <c r="HY207" s="37" t="s">
        <v>1448</v>
      </c>
      <c r="HZ207" s="43"/>
      <c r="IA207" s="37"/>
      <c r="IB207" s="43">
        <f>SUM(INDEX('egyeni-ranglista'!$1:$1048576,MATCH($A207,'egyeni-ranglista'!$A:$A,0),IB$279):INDEX('egyeni-ranglista'!$1:$1048576,MATCH($A207,'egyeni-ranglista'!$A:$A,0),IB$280))</f>
        <v>88.406741985103096</v>
      </c>
      <c r="IC207" s="37" t="s">
        <v>1448</v>
      </c>
      <c r="ID207" s="43"/>
      <c r="IE207" s="37"/>
      <c r="IF207" s="43"/>
      <c r="IG207" s="37"/>
      <c r="IH207" s="43"/>
      <c r="II207" s="37"/>
      <c r="IJ207" s="43">
        <f>SUM(INDEX('egyeni-ranglista'!$1:$1048576,MATCH($A207,'egyeni-ranglista'!$A:$A,0),IJ$279):INDEX('egyeni-ranglista'!$1:$1048576,MATCH($A207,'egyeni-ranglista'!$A:$A,0),IJ$280))</f>
        <v>92.450129601775089</v>
      </c>
      <c r="IK207" s="37" t="s">
        <v>1448</v>
      </c>
      <c r="IL207" s="43"/>
      <c r="IM207" s="37"/>
      <c r="IN207" s="43"/>
      <c r="IO207" s="37"/>
      <c r="IP207" s="43"/>
      <c r="IQ207" s="37"/>
      <c r="IR207" s="43"/>
      <c r="IS207" s="37"/>
      <c r="IT207" s="43"/>
      <c r="IU207" s="37"/>
      <c r="IV207" s="43"/>
      <c r="IW207" s="37"/>
      <c r="IX207" s="43">
        <f>SUM(INDEX('egyeni-ranglista'!$1:$1048576,MATCH($A207,'egyeni-ranglista'!$A:$A,0),IX$279):INDEX('egyeni-ranglista'!$1:$1048576,MATCH($A207,'egyeni-ranglista'!$A:$A,0),IX$280))</f>
        <v>101.96961834517052</v>
      </c>
      <c r="IY207" s="37" t="s">
        <v>1537</v>
      </c>
      <c r="IZ207" s="43"/>
      <c r="JA207" s="37"/>
      <c r="JB207" s="43"/>
      <c r="JC207" s="37"/>
      <c r="JD207" s="43"/>
      <c r="JE207" s="37"/>
      <c r="JF207" s="43"/>
      <c r="JG207" s="37"/>
      <c r="JH207" s="43"/>
      <c r="JI207" s="37"/>
      <c r="JJ207" s="43">
        <f>SUM(INDEX('egyeni-ranglista'!$1:$1048576,MATCH($A207,'egyeni-ranglista'!$A:$A,0),JJ$279):INDEX('egyeni-ranglista'!$1:$1048576,MATCH($A207,'egyeni-ranglista'!$A:$A,0),JJ$280))</f>
        <v>104.20008208524931</v>
      </c>
      <c r="JK207" s="37" t="s">
        <v>1448</v>
      </c>
      <c r="JL207" s="43"/>
      <c r="JM207" s="37"/>
      <c r="JN207" s="43">
        <f>SUM(INDEX('egyeni-ranglista'!$1:$1048576,MATCH($A207,'egyeni-ranglista'!$A:$A,0),JN$279):INDEX('egyeni-ranglista'!$1:$1048576,MATCH($A207,'egyeni-ranglista'!$A:$A,0),JN$280))</f>
        <v>118.77740624766332</v>
      </c>
      <c r="JO207" s="37" t="s">
        <v>1448</v>
      </c>
      <c r="JP207" s="43"/>
      <c r="JQ207" s="37"/>
      <c r="JR207" s="43">
        <f>SUM(INDEX('egyeni-ranglista'!$1:$1048576,MATCH($A207,'egyeni-ranglista'!$A:$A,0),JR$279):INDEX('egyeni-ranglista'!$1:$1048576,MATCH($A207,'egyeni-ranglista'!$A:$A,0),JR$280))</f>
        <v>129.48302168293898</v>
      </c>
      <c r="JS207" s="37" t="s">
        <v>1448</v>
      </c>
      <c r="JT207" s="43"/>
      <c r="JU207" s="37"/>
      <c r="JV207" s="43">
        <f>SUM(INDEX('egyeni-ranglista'!$1:$1048576,MATCH($A207,'egyeni-ranglista'!$A:$A,0),JV$279):INDEX('egyeni-ranglista'!$1:$1048576,MATCH($A207,'egyeni-ranglista'!$A:$A,0),JV$280))</f>
        <v>115.13853725152848</v>
      </c>
      <c r="JW207" s="37" t="s">
        <v>1448</v>
      </c>
      <c r="JX207" s="43"/>
      <c r="JY207" s="37"/>
      <c r="JZ207" s="43"/>
      <c r="KA207" s="37"/>
      <c r="KB207" s="43"/>
      <c r="KC207" s="37"/>
      <c r="KD207" s="43"/>
      <c r="KE207" s="37"/>
      <c r="KF207" s="43"/>
      <c r="KG207" s="37"/>
      <c r="KH207" s="43"/>
      <c r="KI207" s="37"/>
      <c r="KJ207" s="43"/>
      <c r="KK207" s="37"/>
      <c r="KL207" s="43"/>
      <c r="KM207" s="37"/>
      <c r="KN207" s="43"/>
      <c r="KO207" s="37"/>
      <c r="KP207" s="43">
        <f>SUM(INDEX('egyeni-ranglista'!$1:$1048576,MATCH($A207,'egyeni-ranglista'!$A:$A,0),KP$279):INDEX('egyeni-ranglista'!$1:$1048576,MATCH($A207,'egyeni-ranglista'!$A:$A,0),KP$280))</f>
        <v>119.51215039565817</v>
      </c>
      <c r="KQ207" s="37" t="s">
        <v>1</v>
      </c>
      <c r="KR207" s="43"/>
      <c r="KS207" s="37"/>
      <c r="KT207" s="43"/>
      <c r="KU207" s="37"/>
      <c r="KV207" s="43"/>
      <c r="KW207" s="37"/>
      <c r="KX207" s="43"/>
      <c r="KY207" s="37"/>
      <c r="KZ207" s="43">
        <f>SUM(INDEX('egyeni-ranglista'!$1:$1048576,MATCH($A207,'egyeni-ranglista'!$A:$A,0),KZ$279):INDEX('egyeni-ranglista'!$1:$1048576,MATCH($A207,'egyeni-ranglista'!$A:$A,0),KZ$280))</f>
        <v>154.6728921486162</v>
      </c>
      <c r="LA207" s="37" t="s">
        <v>1455</v>
      </c>
      <c r="LB207" s="43"/>
      <c r="LC207" s="37"/>
      <c r="LD207" s="43"/>
      <c r="LE207" s="37"/>
      <c r="LF207" s="43"/>
      <c r="LG207" s="37"/>
      <c r="LH207" s="43"/>
      <c r="LI207" s="37"/>
      <c r="LJ207" s="43">
        <f>SUM(INDEX('egyeni-ranglista'!$1:$1048576,MATCH($A207,'egyeni-ranglista'!$A:$A,0),LJ$279):INDEX('egyeni-ranglista'!$1:$1048576,MATCH($A207,'egyeni-ranglista'!$A:$A,0),LJ$280))</f>
        <v>84.334033560590754</v>
      </c>
      <c r="LK207" s="37" t="s">
        <v>812</v>
      </c>
      <c r="LL207" s="43"/>
      <c r="LM207" s="37"/>
      <c r="LN207" s="43"/>
      <c r="LO207" s="37"/>
      <c r="LP207" s="43">
        <f>SUM(INDEX('egyeni-ranglista'!$1:$1048576,MATCH($A207,'egyeni-ranglista'!$A:$A,0),LP$279):INDEX('egyeni-ranglista'!$1:$1048576,MATCH($A207,'egyeni-ranglista'!$A:$A,0),LP$280))</f>
        <v>83.460529828246848</v>
      </c>
      <c r="LQ207" s="37" t="s">
        <v>1448</v>
      </c>
      <c r="LR207" s="43"/>
      <c r="LS207" s="37"/>
      <c r="LT207" s="43"/>
      <c r="LU207" s="37"/>
      <c r="LV207" s="43"/>
      <c r="LW207" s="37"/>
      <c r="LX207" s="43"/>
      <c r="LY207" s="37"/>
      <c r="LZ207" s="43"/>
      <c r="MA207" s="37"/>
      <c r="MB207" s="43">
        <f>SUM(INDEX('egyeni-ranglista'!$1:$1048576,MATCH($A207,'egyeni-ranglista'!$A:$A,0),MB$279):INDEX('egyeni-ranglista'!$1:$1048576,MATCH($A207,'egyeni-ranglista'!$A:$A,0),MB$280))</f>
        <v>81.173191056776176</v>
      </c>
      <c r="MC207" s="37" t="s">
        <v>1</v>
      </c>
      <c r="MD207" s="43">
        <f>SUM(INDEX('egyeni-ranglista'!$1:$1048576,MATCH($A207,'egyeni-ranglista'!$A:$A,0),MD$279):INDEX('egyeni-ranglista'!$1:$1048576,MATCH($A207,'egyeni-ranglista'!$A:$A,0),MD$280))</f>
        <v>75.121022107088095</v>
      </c>
      <c r="ME207" s="37" t="s">
        <v>1537</v>
      </c>
      <c r="MF207" s="43">
        <f>SUM(INDEX('egyeni-ranglista'!$1:$1048576,MATCH($A207,'egyeni-ranglista'!$A:$A,0),MF$279):INDEX('egyeni-ranglista'!$1:$1048576,MATCH($A207,'egyeni-ranglista'!$A:$A,0),MF$280))</f>
        <v>70.04050946274981</v>
      </c>
      <c r="MG207" s="37" t="s">
        <v>1448</v>
      </c>
      <c r="MH207" s="43">
        <f>SUM(INDEX('egyeni-ranglista'!$1:$1048576,MATCH($A207,'egyeni-ranglista'!$A:$A,0),MH$279):INDEX('egyeni-ranglista'!$1:$1048576,MATCH($A207,'egyeni-ranglista'!$A:$A,0),MH$280))</f>
        <v>78.677809444954647</v>
      </c>
      <c r="MI207" s="37" t="s">
        <v>1448</v>
      </c>
      <c r="MJ207" s="43"/>
      <c r="MK207" s="37"/>
      <c r="ML207" s="43"/>
      <c r="MM207" s="37"/>
      <c r="MN207" s="43"/>
      <c r="MO207" s="37"/>
      <c r="MP207" s="43">
        <f>SUM(INDEX('egyeni-ranglista'!$1:$1048576,MATCH($A207,'egyeni-ranglista'!$A:$A,0),MP$279):INDEX('egyeni-ranglista'!$1:$1048576,MATCH($A207,'egyeni-ranglista'!$A:$A,0),MP$280))</f>
        <v>86.241197906096389</v>
      </c>
      <c r="MQ207" s="37" t="s">
        <v>1448</v>
      </c>
      <c r="MR207" s="43"/>
      <c r="MS207" s="37"/>
      <c r="MT207" s="43"/>
      <c r="MU207" s="37"/>
    </row>
    <row r="208" spans="1:359">
      <c r="A208" s="32" t="s">
        <v>809</v>
      </c>
      <c r="L208" s="43"/>
      <c r="M208" s="9"/>
      <c r="N208" s="43"/>
      <c r="O208" s="9"/>
      <c r="P208" s="43"/>
      <c r="R208" s="43"/>
      <c r="T208" s="43"/>
      <c r="V208" s="43"/>
      <c r="X208" s="43"/>
      <c r="Y208" s="9"/>
      <c r="Z208" s="43"/>
      <c r="AA208" s="9"/>
      <c r="AB208" s="43"/>
      <c r="AD208" s="43"/>
      <c r="AP208" s="43"/>
      <c r="AQ208" s="9"/>
      <c r="AR208" s="43"/>
      <c r="AS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43">
        <f>SUM(INDEX('egyeni-ranglista'!$1:$1048576,MATCH($A208,'egyeni-ranglista'!$A:$A,0),CX$279):INDEX('egyeni-ranglista'!$1:$1048576,MATCH($A208,'egyeni-ranglista'!$A:$A,0),CX$280))</f>
        <v>0</v>
      </c>
      <c r="CY208" s="9" t="s">
        <v>809</v>
      </c>
      <c r="CZ208" s="43">
        <f>SUM(INDEX('egyeni-ranglista'!$1:$1048576,MATCH($A208,'egyeni-ranglista'!$A:$A,0),CZ$279):INDEX('egyeni-ranglista'!$1:$1048576,MATCH($A208,'egyeni-ranglista'!$A:$A,0),CZ$280))</f>
        <v>0</v>
      </c>
      <c r="DA208" s="9" t="s">
        <v>813</v>
      </c>
      <c r="DB208" s="43"/>
      <c r="DD208" s="43"/>
      <c r="DF208" s="43">
        <f>SUM(INDEX('egyeni-ranglista'!$1:$1048576,MATCH($A208,'egyeni-ranglista'!$A:$A,0),DF$279):INDEX('egyeni-ranglista'!$1:$1048576,MATCH($A208,'egyeni-ranglista'!$A:$A,0),DF$280))</f>
        <v>0</v>
      </c>
      <c r="DG208" s="9" t="s">
        <v>813</v>
      </c>
      <c r="DH208" s="43"/>
      <c r="DJ208" s="43"/>
      <c r="DL208" s="43"/>
      <c r="DT208" s="43">
        <f>SUM(INDEX('egyeni-ranglista'!$1:$1048576,MATCH($A208,'egyeni-ranglista'!$A:$A,0),DT$279):INDEX('egyeni-ranglista'!$1:$1048576,MATCH($A208,'egyeni-ranglista'!$A:$A,0),DT$280))</f>
        <v>0</v>
      </c>
      <c r="DU208" s="243" t="s">
        <v>1227</v>
      </c>
      <c r="DV208" s="43"/>
      <c r="DX208" s="43"/>
      <c r="DZ208" s="43"/>
      <c r="EA208" s="9"/>
      <c r="EB208" s="43">
        <f>SUM(INDEX('egyeni-ranglista'!$1:$1048576,MATCH($A208,'egyeni-ranglista'!$A:$A,0),EB$279):INDEX('egyeni-ranglista'!$1:$1048576,MATCH($A208,'egyeni-ranglista'!$A:$A,0),EB$280))</f>
        <v>0</v>
      </c>
      <c r="EC208" s="243" t="s">
        <v>813</v>
      </c>
      <c r="ED208" s="43"/>
      <c r="EE208" s="9"/>
      <c r="EF208" s="43">
        <f>SUM(INDEX('egyeni-ranglista'!$1:$1048576,MATCH($A208,'egyeni-ranglista'!$A:$A,0),EF$279):INDEX('egyeni-ranglista'!$1:$1048576,MATCH($A208,'egyeni-ranglista'!$A:$A,0),EF$280))</f>
        <v>0</v>
      </c>
      <c r="EG208" s="242" t="s">
        <v>1227</v>
      </c>
      <c r="EL208" s="43"/>
      <c r="EM208" s="9"/>
      <c r="EN208" s="43"/>
      <c r="EO208" s="243"/>
      <c r="ER208" s="43">
        <f>SUM(INDEX('egyeni-ranglista'!$1:$1048576,MATCH($A208,'egyeni-ranglista'!$A:$A,0),ER$279):INDEX('egyeni-ranglista'!$1:$1048576,MATCH($A208,'egyeni-ranglista'!$A:$A,0),ER$280))</f>
        <v>0</v>
      </c>
      <c r="ES208" s="273" t="s">
        <v>1329</v>
      </c>
      <c r="ET208" s="43"/>
      <c r="EV208" s="43"/>
      <c r="EX208" s="43"/>
      <c r="EZ208" s="43"/>
      <c r="FB208" s="43"/>
      <c r="FF208" s="9"/>
      <c r="FG208" s="9"/>
      <c r="FH208" s="9"/>
      <c r="FI208" s="9"/>
      <c r="FJ208" s="9"/>
      <c r="FK208" s="9"/>
      <c r="FL208" s="43"/>
      <c r="FM208" s="9"/>
      <c r="FP208" s="9"/>
      <c r="FQ208" s="9"/>
      <c r="FR208" s="43">
        <f>SUM(INDEX('egyeni-ranglista'!$1:$1048576,MATCH($A208,'egyeni-ranglista'!$A:$A,0),FR$279):INDEX('egyeni-ranglista'!$1:$1048576,MATCH($A208,'egyeni-ranglista'!$A:$A,0),FR$280))</f>
        <v>5.187149910553476</v>
      </c>
      <c r="FS208" s="9" t="s">
        <v>1388</v>
      </c>
      <c r="FT208" s="9"/>
      <c r="FU208" s="9"/>
      <c r="FV208" s="43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43"/>
      <c r="GM208" s="9"/>
      <c r="GN208" s="43">
        <f>SUM(INDEX('egyeni-ranglista'!$1:$1048576,MATCH($A208,'egyeni-ranglista'!$A:$A,0),GN$279):INDEX('egyeni-ranglista'!$1:$1048576,MATCH($A208,'egyeni-ranglista'!$A:$A,0),GN$280))</f>
        <v>5.187149910553476</v>
      </c>
      <c r="GO208" s="9" t="s">
        <v>1478</v>
      </c>
      <c r="GP208" s="43"/>
      <c r="GQ208" s="9"/>
      <c r="GR208" s="43"/>
      <c r="GS208" s="9"/>
      <c r="GT208" s="43"/>
      <c r="GU208" s="9"/>
      <c r="GV208" s="43"/>
      <c r="GW208" s="9"/>
      <c r="GX208" s="43"/>
      <c r="GY208" s="9"/>
      <c r="GZ208" s="43"/>
      <c r="HA208" s="9"/>
      <c r="HB208" s="43"/>
      <c r="HC208" s="9"/>
      <c r="HD208" s="43"/>
      <c r="HE208" s="9"/>
      <c r="HF208" s="43"/>
      <c r="HG208" s="9"/>
      <c r="HH208" s="43"/>
      <c r="HI208" s="9"/>
      <c r="HJ208" s="43"/>
      <c r="HK208" s="9"/>
      <c r="HL208" s="43"/>
      <c r="HM208" s="9"/>
      <c r="HN208" s="43"/>
      <c r="HO208" s="9"/>
      <c r="HP208" s="43"/>
      <c r="HQ208" s="9"/>
      <c r="HR208" s="43"/>
      <c r="HS208" s="9"/>
      <c r="HT208" s="43"/>
      <c r="HU208" s="9"/>
      <c r="HV208" s="43"/>
      <c r="HW208" s="9"/>
      <c r="HX208" s="43"/>
      <c r="HY208" s="9"/>
      <c r="HZ208" s="43"/>
      <c r="IA208" s="9"/>
      <c r="IB208" s="43"/>
      <c r="IC208" s="9"/>
      <c r="ID208" s="43"/>
      <c r="IE208" s="9"/>
      <c r="IF208" s="43"/>
      <c r="IG208" s="9"/>
      <c r="IH208" s="43"/>
      <c r="II208" s="9"/>
      <c r="IJ208" s="43">
        <f>SUM(INDEX('egyeni-ranglista'!$1:$1048576,MATCH($A208,'egyeni-ranglista'!$A:$A,0),IJ$279):INDEX('egyeni-ranglista'!$1:$1048576,MATCH($A208,'egyeni-ranglista'!$A:$A,0),IJ$280))</f>
        <v>2.389658124237938</v>
      </c>
      <c r="IK208" s="9" t="s">
        <v>1329</v>
      </c>
      <c r="IL208" s="43"/>
      <c r="IM208" s="9"/>
      <c r="IN208" s="43"/>
      <c r="IO208" s="9"/>
      <c r="IP208" s="43"/>
      <c r="IQ208" s="9"/>
      <c r="IR208" s="43"/>
      <c r="IS208" s="9"/>
      <c r="IT208" s="43"/>
      <c r="IU208" s="9"/>
      <c r="IV208" s="43"/>
      <c r="IW208" s="9"/>
      <c r="IX208" s="43"/>
      <c r="IY208" s="9"/>
      <c r="IZ208" s="43"/>
      <c r="JA208" s="9"/>
      <c r="JB208" s="43">
        <f>SUM(INDEX('egyeni-ranglista'!$1:$1048576,MATCH($A208,'egyeni-ranglista'!$A:$A,0),JB$279):INDEX('egyeni-ranglista'!$1:$1048576,MATCH($A208,'egyeni-ranglista'!$A:$A,0),JB$280))</f>
        <v>2.389658124237938</v>
      </c>
      <c r="JC208" s="9" t="s">
        <v>1329</v>
      </c>
      <c r="JD208" s="43"/>
      <c r="JE208" s="9"/>
      <c r="JF208" s="43"/>
      <c r="JG208" s="9"/>
      <c r="JH208" s="43"/>
      <c r="JI208" s="9"/>
      <c r="JJ208" s="43"/>
      <c r="JK208" s="9"/>
      <c r="JL208" s="43">
        <f>SUM(INDEX('egyeni-ranglista'!$1:$1048576,MATCH($A208,'egyeni-ranglista'!$A:$A,0),JL$279):INDEX('egyeni-ranglista'!$1:$1048576,MATCH($A208,'egyeni-ranglista'!$A:$A,0),JL$280))</f>
        <v>10.734622890922248</v>
      </c>
      <c r="JM208" s="9" t="s">
        <v>1542</v>
      </c>
      <c r="JN208" s="43">
        <f>SUM(INDEX('egyeni-ranglista'!$1:$1048576,MATCH($A208,'egyeni-ranglista'!$A:$A,0),JN$279):INDEX('egyeni-ranglista'!$1:$1048576,MATCH($A208,'egyeni-ranglista'!$A:$A,0),JN$280))</f>
        <v>17.040369507296777</v>
      </c>
      <c r="JO208" s="9" t="s">
        <v>543</v>
      </c>
      <c r="JP208" s="43"/>
      <c r="JQ208" s="9"/>
      <c r="JR208" s="43"/>
      <c r="JS208" s="9"/>
      <c r="JT208" s="43"/>
      <c r="JU208" s="9"/>
      <c r="JV208" s="43"/>
      <c r="JW208" s="9"/>
      <c r="JX208" s="43"/>
      <c r="JY208" s="9"/>
      <c r="JZ208" s="43"/>
      <c r="KA208" s="9"/>
      <c r="KB208" s="43"/>
      <c r="KC208" s="9"/>
      <c r="KD208" s="43"/>
      <c r="KE208" s="9"/>
      <c r="KF208" s="43"/>
      <c r="KG208" s="9"/>
      <c r="KH208" s="43"/>
      <c r="KI208" s="9"/>
      <c r="KJ208" s="43"/>
      <c r="KK208" s="9"/>
      <c r="KL208" s="43"/>
      <c r="KM208" s="9"/>
      <c r="KN208" s="43"/>
      <c r="KO208" s="9"/>
      <c r="KP208" s="43">
        <f>SUM(INDEX('egyeni-ranglista'!$1:$1048576,MATCH($A208,'egyeni-ranglista'!$A:$A,0),KP$279):INDEX('egyeni-ranglista'!$1:$1048576,MATCH($A208,'egyeni-ranglista'!$A:$A,0),KP$280))</f>
        <v>15.245467796129709</v>
      </c>
      <c r="KQ208" s="9" t="s">
        <v>1503</v>
      </c>
      <c r="KR208" s="43"/>
      <c r="KS208" s="9"/>
      <c r="KT208" s="43"/>
      <c r="KU208" s="9"/>
      <c r="KV208" s="43"/>
      <c r="KW208" s="9"/>
      <c r="KX208" s="43"/>
      <c r="KY208" s="9"/>
      <c r="KZ208" s="43">
        <f>SUM(INDEX('egyeni-ranglista'!$1:$1048576,MATCH($A208,'egyeni-ranglista'!$A:$A,0),KZ$279):INDEX('egyeni-ranglista'!$1:$1048576,MATCH($A208,'egyeni-ranglista'!$A:$A,0),KZ$280))</f>
        <v>19.241006631693125</v>
      </c>
      <c r="LA208" s="9" t="s">
        <v>809</v>
      </c>
      <c r="LB208" s="43"/>
      <c r="LC208" s="9"/>
      <c r="LD208" s="43"/>
      <c r="LE208" s="9"/>
      <c r="LF208" s="43"/>
      <c r="LG208" s="9"/>
      <c r="LH208" s="43"/>
      <c r="LI208" s="9"/>
      <c r="LJ208" s="43"/>
      <c r="LK208" s="9"/>
      <c r="LL208" s="43">
        <f>SUM(INDEX('egyeni-ranglista'!$1:$1048576,MATCH($A208,'egyeni-ranglista'!$A:$A,0),LL$279):INDEX('egyeni-ranglista'!$1:$1048576,MATCH($A208,'egyeni-ranglista'!$A:$A,0),LL$280))</f>
        <v>19.241006631693125</v>
      </c>
      <c r="LM208" s="9" t="s">
        <v>1478</v>
      </c>
      <c r="LN208" s="43"/>
      <c r="LO208" s="9"/>
      <c r="LP208" s="43"/>
      <c r="LQ208" s="9"/>
      <c r="LR208" s="43"/>
      <c r="LS208" s="9"/>
      <c r="LT208" s="43"/>
      <c r="LU208" s="9"/>
      <c r="LV208" s="43"/>
      <c r="LW208" s="9"/>
      <c r="LX208" s="43"/>
      <c r="LY208" s="9"/>
      <c r="LZ208" s="43"/>
      <c r="MA208" s="9"/>
      <c r="MB208" s="43"/>
      <c r="MC208" s="9"/>
      <c r="MD208" s="43"/>
      <c r="ME208" s="9"/>
      <c r="MF208" s="43"/>
      <c r="MG208" s="9"/>
      <c r="MH208" s="43"/>
      <c r="MI208" s="9"/>
      <c r="MJ208" s="43"/>
      <c r="MK208" s="9"/>
      <c r="ML208" s="43"/>
      <c r="MM208" s="9"/>
      <c r="MN208" s="43"/>
      <c r="MO208" s="9"/>
      <c r="MP208" s="43"/>
      <c r="MQ208" s="9"/>
      <c r="MR208" s="43"/>
      <c r="MS208" s="9"/>
      <c r="MT208" s="43"/>
      <c r="MU208" s="9"/>
    </row>
    <row r="209" spans="1:359">
      <c r="A209" s="32" t="s">
        <v>709</v>
      </c>
      <c r="L209" s="43"/>
      <c r="M209" s="9"/>
      <c r="N209" s="43"/>
      <c r="O209" s="9"/>
      <c r="P209" s="43"/>
      <c r="R209" s="43"/>
      <c r="T209" s="43"/>
      <c r="V209" s="43"/>
      <c r="X209" s="43"/>
      <c r="Y209" s="9"/>
      <c r="Z209" s="43"/>
      <c r="AA209" s="9"/>
      <c r="AB209" s="43"/>
      <c r="AD209" s="43"/>
      <c r="AP209" s="43"/>
      <c r="AQ209" s="9"/>
      <c r="AR209" s="43"/>
      <c r="AS209" s="9"/>
      <c r="BZ209" s="9"/>
      <c r="CA209" s="9"/>
      <c r="CB209" s="43">
        <f>SUM(INDEX('egyeni-ranglista'!$1:$1048576,MATCH($A209,'egyeni-ranglista'!$A:$A,0),CB$279):INDEX('egyeni-ranglista'!$1:$1048576,MATCH($A209,'egyeni-ranglista'!$A:$A,0),CB$280))</f>
        <v>0</v>
      </c>
      <c r="CC209" s="9" t="s">
        <v>708</v>
      </c>
      <c r="CD209" s="43"/>
      <c r="CE209" s="9"/>
      <c r="CF209" s="43"/>
      <c r="CG209" s="9"/>
      <c r="CH209" s="43"/>
      <c r="CI209" s="9"/>
      <c r="CJ209" s="43"/>
      <c r="CK209" s="9"/>
      <c r="CL209" s="43"/>
      <c r="CM209" s="9"/>
      <c r="CN209" s="43"/>
      <c r="CO209" s="9"/>
      <c r="CP209" s="43"/>
      <c r="CQ209" s="9"/>
      <c r="CR209" s="43"/>
      <c r="CS209" s="9"/>
      <c r="CT209" s="43"/>
      <c r="CU209" s="9"/>
      <c r="CV209" s="43"/>
      <c r="CW209" s="9"/>
      <c r="CX209" s="43"/>
      <c r="CY209" s="9"/>
      <c r="CZ209" s="43"/>
      <c r="DA209" s="9"/>
      <c r="DB209" s="43"/>
      <c r="DD209" s="43"/>
      <c r="DF209" s="43"/>
      <c r="DH209" s="43"/>
      <c r="DJ209" s="43"/>
      <c r="DL209" s="43"/>
      <c r="EB209" s="43"/>
      <c r="EF209" s="43"/>
      <c r="EH209" s="43"/>
      <c r="EJ209" s="43"/>
      <c r="EP209" s="43"/>
      <c r="ER209" s="43"/>
      <c r="ET209" s="43"/>
      <c r="EU209" s="3"/>
      <c r="EV209" s="43"/>
      <c r="EW209" s="3"/>
      <c r="EX209" s="43"/>
      <c r="EY209" s="3"/>
      <c r="EZ209" s="43"/>
      <c r="FA209" s="3"/>
      <c r="FB209" s="43"/>
      <c r="FC209" s="3"/>
      <c r="FD209" s="43"/>
      <c r="FF209" s="43"/>
      <c r="FG209" s="9"/>
      <c r="FH209" s="43"/>
      <c r="FI209" s="9"/>
      <c r="FJ209" s="43"/>
      <c r="FK209" s="9"/>
      <c r="FL209" s="43"/>
      <c r="FM209" s="9"/>
      <c r="FN209" s="43"/>
      <c r="FP209" s="43"/>
      <c r="FQ209" s="9"/>
      <c r="FR209" s="43"/>
      <c r="FS209" s="9"/>
      <c r="FT209" s="43"/>
      <c r="FU209" s="9"/>
      <c r="FV209" s="43"/>
      <c r="FW209" s="9"/>
      <c r="FX209" s="43"/>
      <c r="FY209" s="9"/>
      <c r="FZ209" s="43"/>
      <c r="GA209" s="9"/>
      <c r="GB209" s="43"/>
      <c r="GC209" s="9"/>
      <c r="GD209" s="43"/>
      <c r="GE209" s="9"/>
      <c r="GF209" s="43"/>
      <c r="GG209" s="9"/>
      <c r="GH209" s="43"/>
      <c r="GI209" s="9"/>
      <c r="GJ209" s="43"/>
      <c r="GK209" s="9"/>
      <c r="GL209" s="43"/>
      <c r="GM209" s="9"/>
      <c r="GN209" s="43"/>
      <c r="GO209" s="9"/>
      <c r="GP209" s="43"/>
      <c r="GQ209" s="9"/>
      <c r="GR209" s="43"/>
      <c r="GS209" s="9"/>
      <c r="GT209" s="43"/>
      <c r="GU209" s="9"/>
      <c r="GV209" s="43"/>
      <c r="GW209" s="9"/>
      <c r="GX209" s="43"/>
      <c r="GY209" s="9"/>
      <c r="GZ209" s="43"/>
      <c r="HA209" s="9"/>
      <c r="HB209" s="43"/>
      <c r="HC209" s="9"/>
      <c r="HD209" s="43"/>
      <c r="HE209" s="9"/>
      <c r="HF209" s="43"/>
      <c r="HG209" s="9"/>
      <c r="HH209" s="43"/>
      <c r="HI209" s="9"/>
      <c r="HJ209" s="43"/>
      <c r="HK209" s="9"/>
      <c r="HL209" s="43"/>
      <c r="HM209" s="9"/>
      <c r="HN209" s="43"/>
      <c r="HO209" s="9"/>
      <c r="HP209" s="43"/>
      <c r="HQ209" s="9"/>
      <c r="HR209" s="43"/>
      <c r="HS209" s="9"/>
      <c r="HT209" s="43"/>
      <c r="HU209" s="9"/>
      <c r="HV209" s="43"/>
      <c r="HW209" s="9"/>
      <c r="HX209" s="43"/>
      <c r="HY209" s="9"/>
      <c r="HZ209" s="43"/>
      <c r="IA209" s="9"/>
      <c r="IB209" s="43"/>
      <c r="IC209" s="9"/>
      <c r="ID209" s="43"/>
      <c r="IE209" s="9"/>
      <c r="IF209" s="43"/>
      <c r="IG209" s="9"/>
      <c r="IH209" s="43"/>
      <c r="II209" s="9"/>
      <c r="IJ209" s="43"/>
      <c r="IK209" s="9"/>
      <c r="IL209" s="43"/>
      <c r="IM209" s="9"/>
      <c r="IN209" s="43"/>
      <c r="IO209" s="9"/>
      <c r="IP209" s="43"/>
      <c r="IQ209" s="9"/>
      <c r="IR209" s="43"/>
      <c r="IS209" s="9"/>
      <c r="IT209" s="43"/>
      <c r="IU209" s="9"/>
      <c r="IV209" s="43"/>
      <c r="IW209" s="9"/>
      <c r="IX209" s="43"/>
      <c r="IY209" s="9"/>
      <c r="IZ209" s="43"/>
      <c r="JA209" s="9"/>
      <c r="JB209" s="43"/>
      <c r="JC209" s="9"/>
      <c r="JD209" s="43"/>
      <c r="JE209" s="9"/>
      <c r="JF209" s="43"/>
      <c r="JG209" s="9"/>
      <c r="JH209" s="43"/>
      <c r="JI209" s="9"/>
      <c r="JJ209" s="43"/>
      <c r="JK209" s="9"/>
      <c r="JL209" s="43"/>
      <c r="JM209" s="9"/>
      <c r="JN209" s="43"/>
      <c r="JO209" s="9"/>
      <c r="JP209" s="43"/>
      <c r="JQ209" s="9"/>
      <c r="JR209" s="43"/>
      <c r="JS209" s="9"/>
      <c r="JT209" s="43"/>
      <c r="JU209" s="9"/>
      <c r="JV209" s="43"/>
      <c r="JW209" s="9"/>
      <c r="JX209" s="43"/>
      <c r="JY209" s="9"/>
      <c r="JZ209" s="43"/>
      <c r="KA209" s="9"/>
      <c r="KB209" s="43"/>
      <c r="KC209" s="9"/>
      <c r="KD209" s="43"/>
      <c r="KE209" s="9"/>
      <c r="KF209" s="43"/>
      <c r="KG209" s="9"/>
      <c r="KH209" s="43"/>
      <c r="KI209" s="9"/>
      <c r="KJ209" s="43"/>
      <c r="KK209" s="9"/>
      <c r="KL209" s="43"/>
      <c r="KM209" s="9"/>
      <c r="KN209" s="43"/>
      <c r="KO209" s="9"/>
      <c r="KP209" s="43"/>
      <c r="KQ209" s="9"/>
      <c r="KR209" s="43"/>
      <c r="KS209" s="9"/>
      <c r="KT209" s="43"/>
      <c r="KU209" s="9"/>
      <c r="KV209" s="43"/>
      <c r="KW209" s="9"/>
      <c r="KX209" s="43"/>
      <c r="KY209" s="9"/>
      <c r="KZ209" s="43"/>
      <c r="LA209" s="9"/>
      <c r="LB209" s="43"/>
      <c r="LC209" s="9"/>
      <c r="LD209" s="43"/>
      <c r="LE209" s="9"/>
      <c r="LF209" s="43"/>
      <c r="LG209" s="9"/>
      <c r="LH209" s="43"/>
      <c r="LI209" s="9"/>
      <c r="LJ209" s="43"/>
      <c r="LK209" s="9"/>
      <c r="LL209" s="43"/>
      <c r="LM209" s="9"/>
      <c r="LN209" s="43"/>
      <c r="LO209" s="9"/>
      <c r="LP209" s="43"/>
      <c r="LQ209" s="9"/>
      <c r="LR209" s="43"/>
      <c r="LS209" s="9"/>
      <c r="LT209" s="43"/>
      <c r="LU209" s="9"/>
      <c r="LV209" s="43"/>
      <c r="LW209" s="9"/>
      <c r="LX209" s="43"/>
      <c r="LY209" s="9"/>
      <c r="LZ209" s="43"/>
      <c r="MA209" s="9"/>
      <c r="MB209" s="43"/>
      <c r="MC209" s="9"/>
      <c r="MD209" s="43"/>
      <c r="ME209" s="9"/>
      <c r="MF209" s="43"/>
      <c r="MG209" s="9"/>
      <c r="MH209" s="43"/>
      <c r="MI209" s="9"/>
      <c r="MJ209" s="43"/>
      <c r="MK209" s="9"/>
      <c r="ML209" s="43"/>
      <c r="MM209" s="9"/>
      <c r="MN209" s="43"/>
      <c r="MO209" s="9"/>
      <c r="MP209" s="43"/>
      <c r="MQ209" s="9"/>
      <c r="MR209" s="43"/>
      <c r="MS209" s="9"/>
      <c r="MT209" s="43"/>
      <c r="MU209" s="9"/>
    </row>
    <row r="210" spans="1:359">
      <c r="A210" s="1" t="s">
        <v>174</v>
      </c>
      <c r="B210" s="43" t="s">
        <v>206</v>
      </c>
      <c r="D210" s="43" t="s">
        <v>206</v>
      </c>
      <c r="F210" s="43" t="s">
        <v>206</v>
      </c>
      <c r="H210" s="43" t="s">
        <v>206</v>
      </c>
      <c r="J210" s="43">
        <v>5</v>
      </c>
      <c r="K210" s="51" t="s">
        <v>1228</v>
      </c>
      <c r="L210" s="43"/>
      <c r="M210" s="9"/>
      <c r="N210" s="43" t="s">
        <v>206</v>
      </c>
      <c r="P210" s="43">
        <v>16.213780987587739</v>
      </c>
      <c r="Q210" s="51" t="s">
        <v>1228</v>
      </c>
      <c r="R210" s="43" t="s">
        <v>206</v>
      </c>
      <c r="T210" s="43" t="s">
        <v>206</v>
      </c>
      <c r="V210" s="43"/>
      <c r="W210" s="9"/>
      <c r="X210" s="43"/>
      <c r="Y210" s="9"/>
      <c r="Z210" s="43"/>
      <c r="AA210" s="9"/>
      <c r="AB210" s="43" t="s">
        <v>206</v>
      </c>
      <c r="AD210" s="43">
        <v>30.943878186659163</v>
      </c>
      <c r="AE210" s="1" t="s">
        <v>44</v>
      </c>
      <c r="AP210" s="43">
        <f>SUM(INDEX('egyeni-ranglista'!$1:$1048576,MATCH($A210,'egyeni-ranglista'!$A:$A,0),AP$279):INDEX('egyeni-ranglista'!$1:$1048576,MATCH($A210,'egyeni-ranglista'!$A:$A,0),AP$280))</f>
        <v>32.152717343372686</v>
      </c>
      <c r="AQ210" s="51" t="s">
        <v>1228</v>
      </c>
      <c r="AR210" s="43"/>
      <c r="AS210" s="9"/>
      <c r="BF210" s="9"/>
      <c r="BG210" s="9"/>
      <c r="BH210" s="43">
        <f>SUM(INDEX('egyeni-ranglista'!$1:$1048576,MATCH($A210,'egyeni-ranglista'!$A:$A,0),BH$279):INDEX('egyeni-ranglista'!$1:$1048576,MATCH($A210,'egyeni-ranglista'!$A:$A,0),BH$280))</f>
        <v>36.691753810735705</v>
      </c>
      <c r="BI210" s="51" t="s">
        <v>1228</v>
      </c>
      <c r="BJ210" s="43"/>
      <c r="BK210" s="9"/>
      <c r="BL210" s="43"/>
      <c r="BM210" s="9"/>
      <c r="BN210" s="43">
        <f>SUM(INDEX('egyeni-ranglista'!$1:$1048576,MATCH($A210,'egyeni-ranglista'!$A:$A,0),BN$279):INDEX('egyeni-ranglista'!$1:$1048576,MATCH($A210,'egyeni-ranglista'!$A:$A,0),BN$280))</f>
        <v>57.544525194131779</v>
      </c>
      <c r="BO210" s="51" t="s">
        <v>1228</v>
      </c>
      <c r="BP210" s="43"/>
      <c r="BQ210" s="9"/>
      <c r="BR210" s="43"/>
      <c r="BS210" s="9"/>
      <c r="BT210" s="43"/>
      <c r="BU210" s="9"/>
      <c r="BV210" s="43"/>
      <c r="BW210" s="9"/>
      <c r="BX210" s="43">
        <f>SUM(INDEX('egyeni-ranglista'!$1:$1048576,MATCH($A210,'egyeni-ranglista'!$A:$A,0),BX$279):INDEX('egyeni-ranglista'!$1:$1048576,MATCH($A210,'egyeni-ranglista'!$A:$A,0),BX$280))</f>
        <v>51.762809770611852</v>
      </c>
      <c r="BY210" s="51" t="s">
        <v>1228</v>
      </c>
      <c r="BZ210" s="43"/>
      <c r="CA210" s="9"/>
      <c r="CB210" s="43"/>
      <c r="CC210" s="9"/>
      <c r="CD210" s="43"/>
      <c r="CE210" s="9"/>
      <c r="CF210" s="43">
        <f>SUM(INDEX('egyeni-ranglista'!$1:$1048576,MATCH($A210,'egyeni-ranglista'!$A:$A,0),CF$279):INDEX('egyeni-ranglista'!$1:$1048576,MATCH($A210,'egyeni-ranglista'!$A:$A,0),CF$280))</f>
        <v>43.53580259786137</v>
      </c>
      <c r="CG210" s="51" t="s">
        <v>1228</v>
      </c>
      <c r="CH210" s="43"/>
      <c r="CI210" s="9"/>
      <c r="CJ210" s="43"/>
      <c r="CK210" s="9"/>
      <c r="CL210" s="43"/>
      <c r="CM210" s="9"/>
      <c r="CN210" s="43"/>
      <c r="CO210" s="9"/>
      <c r="CP210" s="43"/>
      <c r="CQ210" s="9"/>
      <c r="CR210" s="43"/>
      <c r="CS210" s="9"/>
      <c r="CT210" s="43"/>
      <c r="CU210" s="9"/>
      <c r="CV210" s="43"/>
      <c r="CW210" s="9"/>
      <c r="CX210" s="43"/>
      <c r="CY210" s="9"/>
      <c r="CZ210" s="43">
        <f>SUM(INDEX('egyeni-ranglista'!$1:$1048576,MATCH($A210,'egyeni-ranglista'!$A:$A,0),CZ$279):INDEX('egyeni-ranglista'!$1:$1048576,MATCH($A210,'egyeni-ranglista'!$A:$A,0),CZ$280))</f>
        <v>52.296184012975147</v>
      </c>
      <c r="DA210" s="51" t="s">
        <v>1228</v>
      </c>
      <c r="DB210" s="43"/>
      <c r="DD210" s="43"/>
      <c r="DF210" s="43"/>
      <c r="DH210" s="43"/>
      <c r="DJ210" s="43"/>
      <c r="DL210" s="43"/>
      <c r="DP210" s="43"/>
      <c r="DQ210" s="9"/>
      <c r="EB210" s="43"/>
      <c r="EF210" s="43">
        <f>SUM(INDEX('egyeni-ranglista'!$1:$1048576,MATCH($A210,'egyeni-ranglista'!$A:$A,0),EF$279):INDEX('egyeni-ranglista'!$1:$1048576,MATCH($A210,'egyeni-ranglista'!$A:$A,0),EF$280))</f>
        <v>18.873653668221785</v>
      </c>
      <c r="EG210" s="11" t="s">
        <v>543</v>
      </c>
      <c r="EL210" s="43"/>
      <c r="EM210" s="9"/>
      <c r="EN210" s="43">
        <f>SUM(INDEX('egyeni-ranglista'!$1:$1048576,MATCH($A210,'egyeni-ranglista'!$A:$A,0),EN$279):INDEX('egyeni-ranglista'!$1:$1048576,MATCH($A210,'egyeni-ranglista'!$A:$A,0),EN$280))</f>
        <v>20.397127747964127</v>
      </c>
      <c r="EO210" s="51" t="s">
        <v>1228</v>
      </c>
      <c r="FF210" s="43"/>
      <c r="FG210" s="9"/>
      <c r="FH210" s="43"/>
      <c r="FI210" s="9"/>
      <c r="FJ210" s="43">
        <f>SUM(INDEX('egyeni-ranglista'!$1:$1048576,MATCH($A210,'egyeni-ranglista'!$A:$A,0),FJ$279):INDEX('egyeni-ranglista'!$1:$1048576,MATCH($A210,'egyeni-ranglista'!$A:$A,0),FJ$280))</f>
        <v>21.964237725961006</v>
      </c>
      <c r="FK210" s="1" t="s">
        <v>174</v>
      </c>
      <c r="FL210" s="43"/>
      <c r="FM210" s="9"/>
      <c r="FP210" s="43"/>
      <c r="FQ210" s="9"/>
      <c r="FR210" s="43">
        <f>SUM(INDEX('egyeni-ranglista'!$1:$1048576,MATCH($A210,'egyeni-ranglista'!$A:$A,0),FR$279):INDEX('egyeni-ranglista'!$1:$1048576,MATCH($A210,'egyeni-ranglista'!$A:$A,0),FR$280))</f>
        <v>18.059804629566528</v>
      </c>
      <c r="FS210" s="9" t="s">
        <v>736</v>
      </c>
      <c r="FT210" s="43"/>
      <c r="FU210" s="9"/>
      <c r="FV210" s="43">
        <f>SUM(INDEX('egyeni-ranglista'!$1:$1048576,MATCH($A210,'egyeni-ranglista'!$A:$A,0),FV$279):INDEX('egyeni-ranglista'!$1:$1048576,MATCH($A210,'egyeni-ranglista'!$A:$A,0),FV$280))</f>
        <v>18.059804629566528</v>
      </c>
      <c r="FW210" s="9" t="s">
        <v>1228</v>
      </c>
      <c r="FX210" s="43"/>
      <c r="FY210" s="9"/>
      <c r="FZ210" s="43"/>
      <c r="GA210" s="9"/>
      <c r="GB210" s="43">
        <f>SUM(INDEX('egyeni-ranglista'!$1:$1048576,MATCH($A210,'egyeni-ranglista'!$A:$A,0),GB$279):INDEX('egyeni-ranglista'!$1:$1048576,MATCH($A210,'egyeni-ranglista'!$A:$A,0),GB$280))</f>
        <v>24.976053004620653</v>
      </c>
      <c r="GC210" s="1" t="s">
        <v>1228</v>
      </c>
      <c r="GD210" s="43"/>
      <c r="GF210" s="43"/>
      <c r="GH210" s="43"/>
      <c r="GJ210" s="43"/>
      <c r="GL210" s="43"/>
      <c r="GN210" s="43"/>
      <c r="GP210" s="43"/>
      <c r="GR210" s="43"/>
      <c r="GT210" s="43"/>
      <c r="GV210" s="43"/>
      <c r="GX210" s="43"/>
      <c r="GZ210" s="43"/>
      <c r="HB210" s="43"/>
      <c r="HD210" s="43"/>
      <c r="HF210" s="43"/>
      <c r="HH210" s="43"/>
      <c r="HJ210" s="43"/>
      <c r="HL210" s="43"/>
      <c r="HN210" s="43"/>
      <c r="HP210" s="43">
        <f>SUM(INDEX('egyeni-ranglista'!$1:$1048576,MATCH($A210,'egyeni-ranglista'!$A:$A,0),HP$279):INDEX('egyeni-ranglista'!$1:$1048576,MATCH($A210,'egyeni-ranglista'!$A:$A,0),HP$280))</f>
        <v>6.9162483750541259</v>
      </c>
      <c r="HQ210" s="1" t="s">
        <v>1228</v>
      </c>
      <c r="HR210" s="43"/>
      <c r="HT210" s="43">
        <f>SUM(INDEX('egyeni-ranglista'!$1:$1048576,MATCH($A210,'egyeni-ranglista'!$A:$A,0),HT$279):INDEX('egyeni-ranglista'!$1:$1048576,MATCH($A210,'egyeni-ranglista'!$A:$A,0),HT$280))</f>
        <v>36.450516212410548</v>
      </c>
      <c r="HU210" s="1" t="s">
        <v>174</v>
      </c>
      <c r="HV210" s="43"/>
      <c r="HX210" s="43"/>
      <c r="HZ210" s="43"/>
      <c r="IB210" s="43">
        <f>SUM(INDEX('egyeni-ranglista'!$1:$1048576,MATCH($A210,'egyeni-ranglista'!$A:$A,0),IB$279):INDEX('egyeni-ranglista'!$1:$1048576,MATCH($A210,'egyeni-ranglista'!$A:$A,0),IB$280))</f>
        <v>36.450516212410548</v>
      </c>
      <c r="IC210" s="1" t="s">
        <v>1517</v>
      </c>
      <c r="ID210" s="43"/>
      <c r="IF210" s="43"/>
      <c r="IH210" s="43"/>
      <c r="IJ210" s="43">
        <f>SUM(INDEX('egyeni-ranglista'!$1:$1048576,MATCH($A210,'egyeni-ranglista'!$A:$A,0),IJ$279):INDEX('egyeni-ranglista'!$1:$1048576,MATCH($A210,'egyeni-ranglista'!$A:$A,0),IJ$280))</f>
        <v>57.245081098152198</v>
      </c>
      <c r="IK210" s="1" t="s">
        <v>1228</v>
      </c>
      <c r="IL210" s="43"/>
      <c r="IN210" s="43">
        <f>SUM(INDEX('egyeni-ranglista'!$1:$1048576,MATCH($A210,'egyeni-ranglista'!$A:$A,0),IN$279):INDEX('egyeni-ranglista'!$1:$1048576,MATCH($A210,'egyeni-ranglista'!$A:$A,0),IN$280))</f>
        <v>53.357760959632984</v>
      </c>
      <c r="IO210" s="1" t="s">
        <v>1228</v>
      </c>
      <c r="IP210" s="43"/>
      <c r="IR210" s="43"/>
      <c r="IT210" s="43"/>
      <c r="IV210" s="43"/>
      <c r="IX210" s="43"/>
      <c r="IZ210" s="43"/>
      <c r="JB210" s="43"/>
      <c r="JD210" s="43"/>
      <c r="JF210" s="43">
        <f>SUM(INDEX('egyeni-ranglista'!$1:$1048576,MATCH($A210,'egyeni-ranglista'!$A:$A,0),JF$279):INDEX('egyeni-ranglista'!$1:$1048576,MATCH($A210,'egyeni-ranglista'!$A:$A,0),JF$280))</f>
        <v>58.369474595683421</v>
      </c>
      <c r="JG210" s="1" t="s">
        <v>1228</v>
      </c>
      <c r="JH210" s="43"/>
      <c r="JJ210" s="43"/>
      <c r="JL210" s="43"/>
      <c r="JN210" s="43"/>
      <c r="JP210" s="43"/>
      <c r="JR210" s="43">
        <f>SUM(INDEX('egyeni-ranglista'!$1:$1048576,MATCH($A210,'egyeni-ranglista'!$A:$A,0),JR$279):INDEX('egyeni-ranglista'!$1:$1048576,MATCH($A210,'egyeni-ranglista'!$A:$A,0),JR$280))</f>
        <v>66.17626850459267</v>
      </c>
      <c r="JS210" s="1" t="s">
        <v>1464</v>
      </c>
      <c r="JT210" s="43"/>
      <c r="JV210" s="43"/>
      <c r="JX210" s="43"/>
      <c r="JZ210" s="43"/>
      <c r="KB210" s="43"/>
      <c r="KD210" s="43"/>
      <c r="KF210" s="43"/>
      <c r="KH210" s="43"/>
      <c r="KJ210" s="43"/>
      <c r="KL210" s="43"/>
      <c r="KN210" s="43"/>
      <c r="KP210" s="43"/>
      <c r="KR210" s="43">
        <f>SUM(INDEX('egyeni-ranglista'!$1:$1048576,MATCH($A210,'egyeni-ranglista'!$A:$A,0),KR$279):INDEX('egyeni-ranglista'!$1:$1048576,MATCH($A210,'egyeni-ranglista'!$A:$A,0),KR$280))</f>
        <v>73.629463830342075</v>
      </c>
      <c r="KS210" s="1" t="s">
        <v>1228</v>
      </c>
      <c r="KT210" s="43"/>
      <c r="KV210" s="43"/>
      <c r="KX210" s="43">
        <f>SUM(INDEX('egyeni-ranglista'!$1:$1048576,MATCH($A210,'egyeni-ranglista'!$A:$A,0),KX$279):INDEX('egyeni-ranglista'!$1:$1048576,MATCH($A210,'egyeni-ranglista'!$A:$A,0),KX$280))</f>
        <v>85.837445701158202</v>
      </c>
      <c r="KY210" s="1" t="s">
        <v>174</v>
      </c>
      <c r="KZ210" s="43"/>
      <c r="LB210" s="43"/>
      <c r="LD210" s="43"/>
      <c r="LF210" s="43"/>
      <c r="LH210" s="43"/>
      <c r="LJ210" s="43"/>
      <c r="LL210" s="43">
        <f>SUM(INDEX('egyeni-ranglista'!$1:$1048576,MATCH($A210,'egyeni-ranglista'!$A:$A,0),LL$279):INDEX('egyeni-ranglista'!$1:$1048576,MATCH($A210,'egyeni-ranglista'!$A:$A,0),LL$280))</f>
        <v>35.508612978060128</v>
      </c>
      <c r="LM210" s="1" t="s">
        <v>1606</v>
      </c>
      <c r="LN210" s="43"/>
      <c r="LP210" s="43"/>
      <c r="LR210" s="43">
        <f>SUM(INDEX('egyeni-ranglista'!$1:$1048576,MATCH($A210,'egyeni-ranglista'!$A:$A,0),LR$279):INDEX('egyeni-ranglista'!$1:$1048576,MATCH($A210,'egyeni-ranglista'!$A:$A,0),LR$280))</f>
        <v>36.676052550507841</v>
      </c>
      <c r="LS210" s="1" t="s">
        <v>1434</v>
      </c>
      <c r="LT210" s="43"/>
      <c r="LV210" s="43"/>
      <c r="LX210" s="43"/>
      <c r="LZ210" s="43"/>
      <c r="MB210" s="43">
        <f>SUM(INDEX('egyeni-ranglista'!$1:$1048576,MATCH($A210,'egyeni-ranglista'!$A:$A,0),MB$279):INDEX('egyeni-ranglista'!$1:$1048576,MATCH($A210,'egyeni-ranglista'!$A:$A,0),MB$280))</f>
        <v>28.635410677922497</v>
      </c>
      <c r="MC210" s="1" t="s">
        <v>1228</v>
      </c>
      <c r="MD210" s="43"/>
      <c r="MF210" s="43"/>
      <c r="MH210" s="43"/>
      <c r="MJ210" s="43"/>
      <c r="ML210" s="43"/>
      <c r="MN210" s="43"/>
      <c r="MP210" s="43"/>
      <c r="MR210" s="43"/>
      <c r="MT210" s="43"/>
    </row>
    <row r="211" spans="1:359">
      <c r="A211" s="32" t="s">
        <v>162</v>
      </c>
      <c r="C211" s="9"/>
      <c r="F211" s="43" t="s">
        <v>206</v>
      </c>
      <c r="H211" s="43" t="s">
        <v>206</v>
      </c>
      <c r="J211" s="43" t="s">
        <v>206</v>
      </c>
      <c r="L211" s="43"/>
      <c r="M211" s="9"/>
      <c r="N211" s="43" t="s">
        <v>206</v>
      </c>
      <c r="P211" s="43" t="s">
        <v>206</v>
      </c>
      <c r="R211" s="43">
        <v>20</v>
      </c>
      <c r="S211" s="1" t="s">
        <v>0</v>
      </c>
      <c r="T211" s="43" t="s">
        <v>206</v>
      </c>
      <c r="V211" s="43"/>
      <c r="W211" s="9"/>
      <c r="X211" s="43"/>
      <c r="Y211" s="9"/>
      <c r="Z211" s="43"/>
      <c r="AA211" s="9"/>
      <c r="AB211" s="43" t="s">
        <v>206</v>
      </c>
      <c r="AD211" s="43">
        <v>28.614270629844128</v>
      </c>
      <c r="AE211" s="1" t="s">
        <v>44</v>
      </c>
      <c r="AP211" s="43">
        <f>SUM(INDEX('egyeni-ranglista'!$1:$1048576,MATCH($A211,'egyeni-ranglista'!$A:$A,0),AP$279):INDEX('egyeni-ranglista'!$1:$1048576,MATCH($A211,'egyeni-ranglista'!$A:$A,0),AP$280))</f>
        <v>14.823109786557648</v>
      </c>
      <c r="AQ211" s="1" t="s">
        <v>543</v>
      </c>
      <c r="AR211" s="43"/>
      <c r="AS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43">
        <f>SUM(INDEX('egyeni-ranglista'!$1:$1048576,MATCH($A211,'egyeni-ranglista'!$A:$A,0),BX$279):INDEX('egyeni-ranglista'!$1:$1048576,MATCH($A211,'egyeni-ranglista'!$A:$A,0),BX$280))</f>
        <v>18.06527869181695</v>
      </c>
      <c r="BY211" s="1" t="s">
        <v>543</v>
      </c>
      <c r="BZ211" s="43"/>
      <c r="CA211" s="9"/>
      <c r="CB211" s="43"/>
      <c r="CC211" s="9"/>
      <c r="CD211" s="43">
        <f>SUM(INDEX('egyeni-ranglista'!$1:$1048576,MATCH($A211,'egyeni-ranglista'!$A:$A,0),CD$279):INDEX('egyeni-ranglista'!$1:$1048576,MATCH($A211,'egyeni-ranglista'!$A:$A,0),CD$280))</f>
        <v>10.318086732148947</v>
      </c>
      <c r="CE211" s="1" t="s">
        <v>543</v>
      </c>
      <c r="CF211" s="43"/>
      <c r="CG211" s="9"/>
      <c r="CH211" s="43"/>
      <c r="CI211" s="9"/>
      <c r="CJ211" s="43"/>
      <c r="CK211" s="9"/>
      <c r="CL211" s="43"/>
      <c r="CM211" s="9"/>
      <c r="CN211" s="43"/>
      <c r="CO211" s="9"/>
      <c r="CP211" s="43"/>
      <c r="CQ211" s="9"/>
      <c r="CR211" s="43">
        <f>SUM(INDEX('egyeni-ranglista'!$1:$1048576,MATCH($A211,'egyeni-ranglista'!$A:$A,0),CR$279):INDEX('egyeni-ranglista'!$1:$1048576,MATCH($A211,'egyeni-ranglista'!$A:$A,0),CR$280))</f>
        <v>11.260713174091698</v>
      </c>
      <c r="CS211" s="1" t="s">
        <v>44</v>
      </c>
      <c r="CT211" s="43"/>
      <c r="CU211" s="9"/>
      <c r="CV211" s="43"/>
      <c r="CW211" s="9"/>
      <c r="CX211" s="43">
        <f>SUM(INDEX('egyeni-ranglista'!$1:$1048576,MATCH($A211,'egyeni-ranglista'!$A:$A,0),CX$279):INDEX('egyeni-ranglista'!$1:$1048576,MATCH($A211,'egyeni-ranglista'!$A:$A,0),CX$280))</f>
        <v>17.170597111082618</v>
      </c>
      <c r="CY211" s="32" t="s">
        <v>162</v>
      </c>
      <c r="CZ211" s="43">
        <f>SUM(INDEX('egyeni-ranglista'!$1:$1048576,MATCH($A211,'egyeni-ranglista'!$A:$A,0),CZ$279):INDEX('egyeni-ranglista'!$1:$1048576,MATCH($A211,'egyeni-ranglista'!$A:$A,0),CZ$280))</f>
        <v>17.170597111082618</v>
      </c>
      <c r="DA211" s="1" t="s">
        <v>574</v>
      </c>
      <c r="DB211" s="43"/>
      <c r="DD211" s="43"/>
      <c r="DF211" s="43"/>
      <c r="DH211" s="43"/>
      <c r="DJ211" s="43"/>
      <c r="DL211" s="43"/>
      <c r="DN211" s="43">
        <f>SUM(INDEX('egyeni-ranglista'!$1:$1048576,MATCH($A211,'egyeni-ranglista'!$A:$A,0),DN$279):INDEX('egyeni-ranglista'!$1:$1048576,MATCH($A211,'egyeni-ranglista'!$A:$A,0),DN$280))</f>
        <v>16.661531373299454</v>
      </c>
      <c r="DO211" s="1" t="s">
        <v>574</v>
      </c>
      <c r="DP211" s="9"/>
      <c r="DQ211" s="9"/>
      <c r="DT211" s="43">
        <f>SUM(INDEX('egyeni-ranglista'!$1:$1048576,MATCH($A211,'egyeni-ranglista'!$A:$A,0),DT$279):INDEX('egyeni-ranglista'!$1:$1048576,MATCH($A211,'egyeni-ranglista'!$A:$A,0),DT$280))</f>
        <v>17.428735437859334</v>
      </c>
      <c r="DU211" s="11" t="s">
        <v>574</v>
      </c>
      <c r="DZ211" s="43"/>
      <c r="EA211" s="9"/>
      <c r="EB211" s="43"/>
      <c r="ED211" s="43"/>
      <c r="EE211" s="9"/>
      <c r="EF211" s="43">
        <f>SUM(INDEX('egyeni-ranglista'!$1:$1048576,MATCH($A211,'egyeni-ranglista'!$A:$A,0),EF$279):INDEX('egyeni-ranglista'!$1:$1048576,MATCH($A211,'egyeni-ranglista'!$A:$A,0),EF$280))</f>
        <v>16.561656767683207</v>
      </c>
      <c r="EG211" s="11" t="s">
        <v>574</v>
      </c>
      <c r="EL211" s="43">
        <f>SUM(INDEX('egyeni-ranglista'!$1:$1048576,MATCH($A211,'egyeni-ranglista'!$A:$A,0),EL$279):INDEX('egyeni-ranglista'!$1:$1048576,MATCH($A211,'egyeni-ranglista'!$A:$A,0),EL$280))</f>
        <v>17.323393807554378</v>
      </c>
      <c r="EM211" s="11" t="s">
        <v>543</v>
      </c>
      <c r="EN211" s="43"/>
      <c r="EO211" s="11"/>
      <c r="FF211" s="43"/>
      <c r="FH211" s="43"/>
      <c r="FI211" s="9"/>
      <c r="FJ211" s="43"/>
      <c r="FK211" s="9"/>
      <c r="FL211" s="43"/>
      <c r="FM211" s="32"/>
      <c r="FP211" s="43"/>
      <c r="FR211" s="43">
        <f>SUM(INDEX('egyeni-ranglista'!$1:$1048576,MATCH($A211,'egyeni-ranglista'!$A:$A,0),FR$279):INDEX('egyeni-ranglista'!$1:$1048576,MATCH($A211,'egyeni-ranglista'!$A:$A,0),FR$280))</f>
        <v>13.27870942572083</v>
      </c>
      <c r="FS211" s="11" t="s">
        <v>543</v>
      </c>
      <c r="FT211" s="43"/>
      <c r="FU211" s="9"/>
      <c r="FV211" s="43">
        <f>SUM(INDEX('egyeni-ranglista'!$1:$1048576,MATCH($A211,'egyeni-ranglista'!$A:$A,0),FV$279):INDEX('egyeni-ranglista'!$1:$1048576,MATCH($A211,'egyeni-ranglista'!$A:$A,0),FV$280))</f>
        <v>16.92163532173117</v>
      </c>
      <c r="FW211" s="11" t="s">
        <v>543</v>
      </c>
      <c r="FX211" s="43"/>
      <c r="FY211" s="9"/>
      <c r="FZ211" s="43"/>
      <c r="GA211" s="9"/>
      <c r="GB211" s="43">
        <f>SUM(INDEX('egyeni-ranglista'!$1:$1048576,MATCH($A211,'egyeni-ranglista'!$A:$A,0),GB$279):INDEX('egyeni-ranglista'!$1:$1048576,MATCH($A211,'egyeni-ranglista'!$A:$A,0),GB$280))</f>
        <v>16.154431257171293</v>
      </c>
      <c r="GC211" s="1" t="s">
        <v>1442</v>
      </c>
      <c r="GD211" s="43"/>
      <c r="GF211" s="43"/>
      <c r="GH211" s="43"/>
      <c r="GJ211" s="43"/>
      <c r="GL211" s="43"/>
      <c r="GN211" s="43"/>
      <c r="GP211" s="43"/>
      <c r="GR211" s="43"/>
      <c r="GT211" s="43"/>
      <c r="GV211" s="43"/>
      <c r="GX211" s="43"/>
      <c r="GZ211" s="43"/>
      <c r="HB211" s="43"/>
      <c r="HD211" s="43"/>
      <c r="HF211" s="43"/>
      <c r="HH211" s="43"/>
      <c r="HJ211" s="43"/>
      <c r="HL211" s="43"/>
      <c r="HN211" s="43">
        <f>SUM(INDEX('egyeni-ranglista'!$1:$1048576,MATCH($A211,'egyeni-ranglista'!$A:$A,0),HN$279):INDEX('egyeni-ranglista'!$1:$1048576,MATCH($A211,'egyeni-ranglista'!$A:$A,0),HN$280))</f>
        <v>3.6429258960103401</v>
      </c>
      <c r="HO211" s="1" t="s">
        <v>543</v>
      </c>
      <c r="HP211" s="43"/>
      <c r="HR211" s="43"/>
      <c r="HT211" s="43"/>
      <c r="HV211" s="43">
        <f>SUM(INDEX('egyeni-ranglista'!$1:$1048576,MATCH($A211,'egyeni-ranglista'!$A:$A,0),HV$279):INDEX('egyeni-ranglista'!$1:$1048576,MATCH($A211,'egyeni-ranglista'!$A:$A,0),HV$280))</f>
        <v>22.752306488892646</v>
      </c>
      <c r="HW211" s="1" t="s">
        <v>162</v>
      </c>
      <c r="HX211" s="43"/>
      <c r="HZ211" s="43"/>
      <c r="IB211" s="43"/>
      <c r="ID211" s="43"/>
      <c r="IF211" s="43"/>
      <c r="IH211" s="43"/>
      <c r="IJ211" s="43"/>
      <c r="IL211" s="43"/>
      <c r="IN211" s="43"/>
      <c r="IP211" s="43"/>
      <c r="IR211" s="43"/>
      <c r="IT211" s="43"/>
      <c r="IV211" s="43"/>
      <c r="IX211" s="43"/>
      <c r="IZ211" s="43"/>
      <c r="JB211" s="43"/>
      <c r="JD211" s="43"/>
      <c r="JF211" s="43"/>
      <c r="JH211" s="43"/>
      <c r="JJ211" s="43"/>
      <c r="JL211" s="43"/>
      <c r="JN211" s="43">
        <f>SUM(INDEX('egyeni-ranglista'!$1:$1048576,MATCH($A211,'egyeni-ranglista'!$A:$A,0),JN$279):INDEX('egyeni-ranglista'!$1:$1048576,MATCH($A211,'egyeni-ranglista'!$A:$A,0),JN$280))</f>
        <v>19.109380592882307</v>
      </c>
      <c r="JO211" s="1" t="s">
        <v>543</v>
      </c>
      <c r="JP211" s="43"/>
      <c r="JR211" s="43"/>
      <c r="JT211" s="43"/>
      <c r="JV211" s="43"/>
      <c r="JX211" s="43"/>
      <c r="JZ211" s="43"/>
      <c r="KB211" s="43"/>
      <c r="KD211" s="43"/>
      <c r="KF211" s="43"/>
      <c r="KH211" s="43"/>
      <c r="KJ211" s="43"/>
      <c r="KL211" s="43">
        <f>SUM(INDEX('egyeni-ranglista'!$1:$1048576,MATCH($A211,'egyeni-ranglista'!$A:$A,0),KL$279):INDEX('egyeni-ranglista'!$1:$1048576,MATCH($A211,'egyeni-ranglista'!$A:$A,0),KL$280))</f>
        <v>19.704137005953179</v>
      </c>
      <c r="KM211" s="1" t="s">
        <v>543</v>
      </c>
      <c r="KN211" s="43"/>
      <c r="KP211" s="43"/>
      <c r="KR211" s="43"/>
      <c r="KT211" s="43"/>
      <c r="KV211" s="43"/>
      <c r="KX211" s="43"/>
      <c r="KZ211" s="43">
        <f>SUM(INDEX('egyeni-ranglista'!$1:$1048576,MATCH($A211,'egyeni-ranglista'!$A:$A,0),KZ$279):INDEX('egyeni-ranglista'!$1:$1048576,MATCH($A211,'egyeni-ranglista'!$A:$A,0),KZ$280))</f>
        <v>25.982495463087233</v>
      </c>
      <c r="LA211" s="1" t="s">
        <v>162</v>
      </c>
      <c r="LB211" s="43"/>
      <c r="LD211" s="43"/>
      <c r="LF211" s="43"/>
      <c r="LH211" s="43"/>
      <c r="LJ211" s="43"/>
      <c r="LL211" s="43">
        <f>SUM(INDEX('egyeni-ranglista'!$1:$1048576,MATCH($A211,'egyeni-ranglista'!$A:$A,0),LL$279):INDEX('egyeni-ranglista'!$1:$1048576,MATCH($A211,'egyeni-ranglista'!$A:$A,0),LL$280))</f>
        <v>6.8731148702049225</v>
      </c>
      <c r="LM211" s="1" t="s">
        <v>1606</v>
      </c>
      <c r="LN211" s="43"/>
      <c r="LP211" s="43"/>
      <c r="LR211" s="43"/>
      <c r="LT211" s="43"/>
      <c r="LV211" s="43"/>
      <c r="LX211" s="43"/>
      <c r="LZ211" s="43"/>
      <c r="MB211" s="43">
        <f>SUM(INDEX('egyeni-ranglista'!$1:$1048576,MATCH($A211,'egyeni-ranglista'!$A:$A,0),MB$279):INDEX('egyeni-ranglista'!$1:$1048576,MATCH($A211,'egyeni-ranglista'!$A:$A,0),MB$280))</f>
        <v>8.0405544426526365</v>
      </c>
      <c r="MC211" s="1" t="s">
        <v>1442</v>
      </c>
      <c r="MD211" s="43"/>
      <c r="MF211" s="43"/>
      <c r="MH211" s="43"/>
      <c r="MJ211" s="43"/>
      <c r="ML211" s="43"/>
      <c r="MN211" s="43"/>
      <c r="MP211" s="43"/>
      <c r="MR211" s="43"/>
      <c r="MT211" s="43"/>
    </row>
    <row r="212" spans="1:359">
      <c r="A212" s="32" t="s">
        <v>25</v>
      </c>
      <c r="C212" s="9"/>
      <c r="E212" s="9"/>
      <c r="F212" s="43" t="s">
        <v>206</v>
      </c>
      <c r="G212" s="9"/>
      <c r="H212" s="43" t="s">
        <v>206</v>
      </c>
      <c r="I212" s="9"/>
      <c r="J212" s="43" t="s">
        <v>206</v>
      </c>
      <c r="K212" s="9"/>
      <c r="L212" s="43"/>
      <c r="M212" s="9"/>
      <c r="N212" s="43" t="s">
        <v>206</v>
      </c>
      <c r="O212" s="9"/>
      <c r="P212" s="43" t="s">
        <v>206</v>
      </c>
      <c r="Q212" s="9"/>
      <c r="R212" s="43" t="s">
        <v>206</v>
      </c>
      <c r="S212" s="9"/>
      <c r="T212" s="43">
        <v>50.024426780003878</v>
      </c>
      <c r="U212" s="32" t="s">
        <v>64</v>
      </c>
      <c r="V212" s="43"/>
      <c r="W212" s="9"/>
      <c r="X212" s="43"/>
      <c r="Y212" s="9"/>
      <c r="Z212" s="43"/>
      <c r="AA212" s="9"/>
      <c r="AB212" s="43" t="s">
        <v>206</v>
      </c>
      <c r="AC212" s="9"/>
      <c r="AD212" s="43" t="s">
        <v>206</v>
      </c>
      <c r="AR212" s="9"/>
      <c r="AS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43"/>
      <c r="DD212" s="43"/>
      <c r="DF212" s="43"/>
      <c r="DH212" s="43"/>
      <c r="DJ212" s="43"/>
      <c r="DL212" s="43"/>
      <c r="DP212" s="9"/>
      <c r="DQ212" s="9"/>
      <c r="EB212" s="43"/>
      <c r="EF212" s="43"/>
      <c r="EH212" s="43"/>
      <c r="EJ212" s="43"/>
      <c r="EP212" s="43"/>
      <c r="ER212" s="43"/>
      <c r="ET212" s="43"/>
      <c r="EV212" s="43"/>
      <c r="EX212" s="43"/>
      <c r="EZ212" s="43"/>
      <c r="FB212" s="43"/>
      <c r="FD212" s="43"/>
      <c r="FF212" s="9"/>
      <c r="FG212" s="9"/>
      <c r="FH212" s="9"/>
      <c r="FI212" s="9"/>
      <c r="FJ212" s="9"/>
      <c r="FK212" s="9"/>
      <c r="FL212" s="9"/>
      <c r="FM212" s="9"/>
      <c r="FN212" s="43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43"/>
      <c r="HG212" s="9"/>
      <c r="HH212" s="43"/>
      <c r="HI212" s="9"/>
      <c r="HJ212" s="43"/>
      <c r="HK212" s="9"/>
      <c r="HL212" s="43"/>
      <c r="HM212" s="9"/>
      <c r="HN212" s="43"/>
      <c r="HO212" s="9"/>
      <c r="HP212" s="43"/>
      <c r="HQ212" s="9"/>
      <c r="HR212" s="43"/>
      <c r="HS212" s="9"/>
      <c r="HT212" s="43"/>
      <c r="HU212" s="9"/>
      <c r="HV212" s="43"/>
      <c r="HW212" s="9"/>
      <c r="HX212" s="43"/>
      <c r="HY212" s="9"/>
      <c r="HZ212" s="43"/>
      <c r="IA212" s="9"/>
      <c r="IB212" s="43"/>
      <c r="IC212" s="9"/>
      <c r="ID212" s="43"/>
      <c r="IE212" s="9"/>
      <c r="IF212" s="43"/>
      <c r="IG212" s="9"/>
      <c r="IH212" s="43"/>
      <c r="II212" s="9"/>
      <c r="IJ212" s="43"/>
      <c r="IK212" s="9"/>
      <c r="IL212" s="43"/>
      <c r="IM212" s="9"/>
      <c r="IN212" s="43"/>
      <c r="IO212" s="9"/>
      <c r="IP212" s="43"/>
      <c r="IQ212" s="9"/>
      <c r="IR212" s="43"/>
      <c r="IS212" s="9"/>
      <c r="IT212" s="43"/>
      <c r="IU212" s="9"/>
      <c r="IV212" s="43"/>
      <c r="IW212" s="9"/>
      <c r="IX212" s="43"/>
      <c r="IY212" s="9"/>
      <c r="IZ212" s="43"/>
      <c r="JA212" s="9"/>
      <c r="JB212" s="43"/>
      <c r="JC212" s="9"/>
      <c r="JD212" s="43"/>
      <c r="JE212" s="9"/>
      <c r="JF212" s="43"/>
      <c r="JG212" s="9"/>
      <c r="JH212" s="43"/>
      <c r="JI212" s="9"/>
      <c r="JJ212" s="43"/>
      <c r="JK212" s="9"/>
      <c r="JL212" s="43"/>
      <c r="JM212" s="9"/>
      <c r="JN212" s="43"/>
      <c r="JO212" s="9"/>
      <c r="JP212" s="43"/>
      <c r="JQ212" s="9"/>
      <c r="JR212" s="43"/>
      <c r="JS212" s="9"/>
      <c r="JT212" s="43"/>
      <c r="JU212" s="9"/>
      <c r="JV212" s="43"/>
      <c r="JW212" s="9"/>
      <c r="JX212" s="43"/>
      <c r="JY212" s="9"/>
      <c r="JZ212" s="43"/>
      <c r="KA212" s="9"/>
      <c r="KB212" s="43"/>
      <c r="KC212" s="9"/>
      <c r="KD212" s="43"/>
      <c r="KE212" s="9"/>
      <c r="KF212" s="43"/>
      <c r="KG212" s="9"/>
      <c r="KH212" s="43"/>
      <c r="KI212" s="9"/>
      <c r="KJ212" s="43"/>
      <c r="KK212" s="9"/>
      <c r="KL212" s="43"/>
      <c r="KM212" s="9"/>
      <c r="KN212" s="43"/>
      <c r="KO212" s="9"/>
      <c r="KP212" s="43"/>
      <c r="KQ212" s="9"/>
      <c r="KR212" s="43"/>
      <c r="KS212" s="9"/>
      <c r="KT212" s="43"/>
      <c r="KU212" s="9"/>
      <c r="KV212" s="43"/>
      <c r="KW212" s="9"/>
      <c r="KX212" s="43"/>
      <c r="KY212" s="9"/>
      <c r="KZ212" s="43"/>
      <c r="LA212" s="9"/>
      <c r="LB212" s="43"/>
      <c r="LC212" s="9"/>
      <c r="LD212" s="43"/>
      <c r="LE212" s="9"/>
      <c r="LF212" s="43"/>
      <c r="LG212" s="9"/>
      <c r="LH212" s="43"/>
      <c r="LI212" s="9"/>
      <c r="LJ212" s="43"/>
      <c r="LK212" s="9"/>
      <c r="LL212" s="43"/>
      <c r="LM212" s="9"/>
      <c r="LN212" s="43"/>
      <c r="LO212" s="9"/>
      <c r="LP212" s="43"/>
      <c r="LQ212" s="9"/>
      <c r="LR212" s="43"/>
      <c r="LS212" s="9"/>
      <c r="LT212" s="43"/>
      <c r="LU212" s="9"/>
      <c r="LV212" s="43"/>
      <c r="LW212" s="9"/>
      <c r="LX212" s="43"/>
      <c r="LY212" s="9"/>
      <c r="LZ212" s="43"/>
      <c r="MA212" s="9"/>
      <c r="MB212" s="43"/>
      <c r="MC212" s="9"/>
      <c r="MD212" s="43"/>
      <c r="ME212" s="9"/>
      <c r="MF212" s="43"/>
      <c r="MG212" s="9"/>
      <c r="MH212" s="43"/>
      <c r="MI212" s="9"/>
      <c r="MJ212" s="43"/>
      <c r="MK212" s="9"/>
      <c r="ML212" s="43"/>
      <c r="MM212" s="9"/>
      <c r="MN212" s="43"/>
      <c r="MO212" s="9"/>
      <c r="MP212" s="43"/>
      <c r="MQ212" s="9"/>
      <c r="MR212" s="43"/>
      <c r="MS212" s="9"/>
      <c r="MT212" s="43"/>
      <c r="MU212" s="9"/>
    </row>
    <row r="213" spans="1:359">
      <c r="A213" s="32" t="s">
        <v>340</v>
      </c>
      <c r="L213" s="43"/>
      <c r="M213" s="9"/>
      <c r="N213" s="43"/>
      <c r="O213" s="9"/>
      <c r="P213" s="43"/>
      <c r="R213" s="43"/>
      <c r="T213" s="43"/>
      <c r="V213" s="43"/>
      <c r="X213" s="43"/>
      <c r="Y213" s="9"/>
      <c r="Z213" s="43">
        <v>0</v>
      </c>
      <c r="AA213" s="9" t="s">
        <v>336</v>
      </c>
      <c r="AB213" s="43"/>
      <c r="AD213" s="43"/>
      <c r="AJ213" s="43"/>
      <c r="AK213" s="9"/>
      <c r="AL213" s="43"/>
      <c r="AN213" s="43"/>
      <c r="AP213" s="43"/>
      <c r="AR213" s="43"/>
      <c r="AS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43"/>
      <c r="DD213" s="43"/>
      <c r="DF213" s="43"/>
      <c r="DH213" s="43"/>
      <c r="DJ213" s="43"/>
      <c r="DL213" s="43"/>
      <c r="DP213" s="9"/>
      <c r="DQ213" s="9"/>
      <c r="EB213" s="43"/>
      <c r="EF213" s="43"/>
      <c r="EH213" s="43"/>
      <c r="EJ213" s="43"/>
      <c r="EP213" s="43"/>
      <c r="ER213" s="43"/>
      <c r="ET213" s="43"/>
      <c r="EV213" s="43"/>
      <c r="EX213" s="43"/>
      <c r="EZ213" s="43"/>
      <c r="FB213" s="43"/>
      <c r="FD213" s="43"/>
      <c r="FF213" s="9"/>
      <c r="FG213" s="9"/>
      <c r="FH213" s="9"/>
      <c r="FI213" s="9"/>
      <c r="FJ213" s="9"/>
      <c r="FK213" s="9"/>
      <c r="FL213" s="9"/>
      <c r="FM213" s="9"/>
      <c r="FN213" s="43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43"/>
      <c r="HG213" s="9"/>
      <c r="HH213" s="43"/>
      <c r="HI213" s="9"/>
      <c r="HJ213" s="43"/>
      <c r="HK213" s="9"/>
      <c r="HL213" s="43"/>
      <c r="HM213" s="9"/>
      <c r="HN213" s="43"/>
      <c r="HO213" s="9"/>
      <c r="HP213" s="43"/>
      <c r="HQ213" s="9"/>
      <c r="HR213" s="43"/>
      <c r="HS213" s="9"/>
      <c r="HT213" s="43"/>
      <c r="HU213" s="9"/>
      <c r="HV213" s="43"/>
      <c r="HW213" s="9"/>
      <c r="HX213" s="43"/>
      <c r="HY213" s="9"/>
      <c r="HZ213" s="43"/>
      <c r="IA213" s="9"/>
      <c r="IB213" s="43"/>
      <c r="IC213" s="9"/>
      <c r="ID213" s="43"/>
      <c r="IE213" s="9"/>
      <c r="IF213" s="43"/>
      <c r="IG213" s="9"/>
      <c r="IH213" s="43"/>
      <c r="II213" s="9"/>
      <c r="IJ213" s="43"/>
      <c r="IK213" s="9"/>
      <c r="IL213" s="43"/>
      <c r="IM213" s="9"/>
      <c r="IN213" s="43"/>
      <c r="IO213" s="9"/>
      <c r="IP213" s="43"/>
      <c r="IQ213" s="9"/>
      <c r="IR213" s="43"/>
      <c r="IS213" s="9"/>
      <c r="IT213" s="43"/>
      <c r="IU213" s="9"/>
      <c r="IV213" s="43"/>
      <c r="IW213" s="9"/>
      <c r="IX213" s="43"/>
      <c r="IY213" s="9"/>
      <c r="IZ213" s="43"/>
      <c r="JA213" s="9"/>
      <c r="JB213" s="43"/>
      <c r="JC213" s="9"/>
      <c r="JD213" s="43"/>
      <c r="JE213" s="9"/>
      <c r="JF213" s="43"/>
      <c r="JG213" s="9"/>
      <c r="JH213" s="43"/>
      <c r="JI213" s="9"/>
      <c r="JJ213" s="43"/>
      <c r="JK213" s="9"/>
      <c r="JL213" s="43"/>
      <c r="JM213" s="9"/>
      <c r="JN213" s="43"/>
      <c r="JO213" s="9"/>
      <c r="JP213" s="43"/>
      <c r="JQ213" s="9"/>
      <c r="JR213" s="43"/>
      <c r="JS213" s="9"/>
      <c r="JT213" s="43"/>
      <c r="JU213" s="9"/>
      <c r="JV213" s="43"/>
      <c r="JW213" s="9"/>
      <c r="JX213" s="43"/>
      <c r="JY213" s="9"/>
      <c r="JZ213" s="43"/>
      <c r="KA213" s="9"/>
      <c r="KB213" s="43"/>
      <c r="KC213" s="9"/>
      <c r="KD213" s="43"/>
      <c r="KE213" s="9"/>
      <c r="KF213" s="43"/>
      <c r="KG213" s="9"/>
      <c r="KH213" s="43"/>
      <c r="KI213" s="9"/>
      <c r="KJ213" s="43"/>
      <c r="KK213" s="9"/>
      <c r="KL213" s="43"/>
      <c r="KM213" s="9"/>
      <c r="KN213" s="43"/>
      <c r="KO213" s="9"/>
      <c r="KP213" s="43"/>
      <c r="KQ213" s="9"/>
      <c r="KR213" s="43"/>
      <c r="KS213" s="9"/>
      <c r="KT213" s="43"/>
      <c r="KU213" s="9"/>
      <c r="KV213" s="43"/>
      <c r="KW213" s="9"/>
      <c r="KX213" s="43"/>
      <c r="KY213" s="9"/>
      <c r="KZ213" s="43"/>
      <c r="LA213" s="9"/>
      <c r="LB213" s="43"/>
      <c r="LC213" s="9"/>
      <c r="LD213" s="43"/>
      <c r="LE213" s="9"/>
      <c r="LF213" s="43"/>
      <c r="LG213" s="9"/>
      <c r="LH213" s="43"/>
      <c r="LI213" s="9"/>
      <c r="LJ213" s="43"/>
      <c r="LK213" s="9"/>
      <c r="LL213" s="43"/>
      <c r="LM213" s="9"/>
      <c r="LN213" s="43"/>
      <c r="LO213" s="9"/>
      <c r="LP213" s="43"/>
      <c r="LQ213" s="9"/>
      <c r="LR213" s="43"/>
      <c r="LS213" s="9"/>
      <c r="LT213" s="43"/>
      <c r="LU213" s="9"/>
      <c r="LV213" s="43"/>
      <c r="LW213" s="9"/>
      <c r="LX213" s="43"/>
      <c r="LY213" s="9"/>
      <c r="LZ213" s="43"/>
      <c r="MA213" s="9"/>
      <c r="MB213" s="43"/>
      <c r="MC213" s="9"/>
      <c r="MD213" s="43"/>
      <c r="ME213" s="9"/>
      <c r="MF213" s="43"/>
      <c r="MG213" s="9"/>
      <c r="MH213" s="43"/>
      <c r="MI213" s="9"/>
      <c r="MJ213" s="43"/>
      <c r="MK213" s="9"/>
      <c r="ML213" s="43"/>
      <c r="MM213" s="9"/>
      <c r="MN213" s="43"/>
      <c r="MO213" s="9"/>
      <c r="MP213" s="43"/>
      <c r="MQ213" s="9"/>
      <c r="MR213" s="43"/>
      <c r="MS213" s="9"/>
      <c r="MT213" s="43"/>
      <c r="MU213" s="9"/>
    </row>
    <row r="214" spans="1:359">
      <c r="A214" s="32" t="s">
        <v>726</v>
      </c>
      <c r="L214" s="43"/>
      <c r="M214" s="9"/>
      <c r="N214" s="43"/>
      <c r="O214" s="9"/>
      <c r="P214" s="43"/>
      <c r="R214" s="43"/>
      <c r="T214" s="43"/>
      <c r="V214" s="43"/>
      <c r="X214" s="43"/>
      <c r="Y214" s="9"/>
      <c r="Z214" s="43"/>
      <c r="AA214" s="9"/>
      <c r="AB214" s="43"/>
      <c r="AD214" s="43"/>
      <c r="AP214" s="43"/>
      <c r="AQ214" s="9"/>
      <c r="AR214" s="43"/>
      <c r="AS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43">
        <f>SUM(INDEX('egyeni-ranglista'!$1:$1048576,MATCH($A214,'egyeni-ranglista'!$A:$A,0),CJ$279):INDEX('egyeni-ranglista'!$1:$1048576,MATCH($A214,'egyeni-ranglista'!$A:$A,0),CJ$280))</f>
        <v>0</v>
      </c>
      <c r="CK214" s="9" t="s">
        <v>735</v>
      </c>
      <c r="CL214" s="43"/>
      <c r="CM214" s="9"/>
      <c r="CN214" s="43"/>
      <c r="CO214" s="9"/>
      <c r="CP214" s="43"/>
      <c r="CQ214" s="9"/>
      <c r="CR214" s="43"/>
      <c r="CS214" s="9"/>
      <c r="CT214" s="43"/>
      <c r="CU214" s="9"/>
      <c r="CV214" s="43"/>
      <c r="CW214" s="9"/>
      <c r="CX214" s="43"/>
      <c r="CY214" s="9"/>
      <c r="CZ214" s="43"/>
      <c r="DA214" s="9"/>
      <c r="DB214" s="43"/>
      <c r="DD214" s="43"/>
      <c r="DF214" s="43"/>
      <c r="DH214" s="43"/>
      <c r="DJ214" s="43"/>
      <c r="DL214" s="43"/>
      <c r="EB214" s="43"/>
      <c r="EF214" s="43"/>
      <c r="EG214" s="3"/>
      <c r="EH214" s="43"/>
      <c r="EI214" s="3"/>
      <c r="EJ214" s="43"/>
      <c r="EK214" s="3"/>
      <c r="EP214" s="43"/>
      <c r="EQ214" s="3"/>
      <c r="ER214" s="43"/>
      <c r="ES214" s="3"/>
      <c r="ET214" s="43"/>
      <c r="EV214" s="43"/>
      <c r="EX214" s="43"/>
      <c r="EZ214" s="43"/>
      <c r="FB214" s="43"/>
      <c r="FD214" s="43"/>
      <c r="FE214" s="3"/>
      <c r="FF214" s="43"/>
      <c r="FG214" s="9"/>
      <c r="FH214" s="43"/>
      <c r="FI214" s="9"/>
      <c r="FJ214" s="43"/>
      <c r="FK214" s="9"/>
      <c r="FL214" s="43"/>
      <c r="FM214" s="9"/>
      <c r="FN214" s="43"/>
      <c r="FO214" s="3"/>
      <c r="FP214" s="43"/>
      <c r="FQ214" s="9"/>
      <c r="FR214" s="43"/>
      <c r="FS214" s="9"/>
      <c r="FT214" s="43"/>
      <c r="FU214" s="9"/>
      <c r="FV214" s="43"/>
      <c r="FW214" s="9"/>
      <c r="FX214" s="43"/>
      <c r="FY214" s="9"/>
      <c r="FZ214" s="43"/>
      <c r="GA214" s="9"/>
      <c r="GB214" s="43"/>
      <c r="GC214" s="9"/>
      <c r="GD214" s="43"/>
      <c r="GE214" s="9"/>
      <c r="GF214" s="43"/>
      <c r="GG214" s="9"/>
      <c r="GH214" s="43"/>
      <c r="GI214" s="9"/>
      <c r="GJ214" s="43"/>
      <c r="GK214" s="9"/>
      <c r="GL214" s="43"/>
      <c r="GM214" s="9"/>
      <c r="GN214" s="43"/>
      <c r="GO214" s="9"/>
      <c r="GP214" s="43"/>
      <c r="GQ214" s="9"/>
      <c r="GR214" s="43"/>
      <c r="GS214" s="9"/>
      <c r="GT214" s="43"/>
      <c r="GU214" s="9"/>
      <c r="GV214" s="43"/>
      <c r="GW214" s="9"/>
      <c r="GX214" s="43"/>
      <c r="GY214" s="9"/>
      <c r="GZ214" s="43"/>
      <c r="HA214" s="9"/>
      <c r="HB214" s="43"/>
      <c r="HC214" s="9"/>
      <c r="HD214" s="43"/>
      <c r="HE214" s="9"/>
      <c r="HF214" s="43"/>
      <c r="HG214" s="9"/>
      <c r="HH214" s="43"/>
      <c r="HI214" s="9"/>
      <c r="HJ214" s="43"/>
      <c r="HK214" s="9"/>
      <c r="HL214" s="43"/>
      <c r="HM214" s="9"/>
      <c r="HN214" s="43"/>
      <c r="HO214" s="9"/>
      <c r="HP214" s="43"/>
      <c r="HQ214" s="9"/>
      <c r="HR214" s="43"/>
      <c r="HS214" s="9"/>
      <c r="HT214" s="43"/>
      <c r="HU214" s="9"/>
      <c r="HV214" s="43"/>
      <c r="HW214" s="9"/>
      <c r="HX214" s="43"/>
      <c r="HY214" s="9"/>
      <c r="HZ214" s="43"/>
      <c r="IA214" s="9"/>
      <c r="IB214" s="43"/>
      <c r="IC214" s="9"/>
      <c r="ID214" s="43"/>
      <c r="IE214" s="9"/>
      <c r="IF214" s="43"/>
      <c r="IG214" s="9"/>
      <c r="IH214" s="43"/>
      <c r="II214" s="9"/>
      <c r="IJ214" s="43"/>
      <c r="IK214" s="9"/>
      <c r="IL214" s="43"/>
      <c r="IM214" s="9"/>
      <c r="IN214" s="43"/>
      <c r="IO214" s="9"/>
      <c r="IP214" s="43"/>
      <c r="IQ214" s="9"/>
      <c r="IR214" s="43"/>
      <c r="IS214" s="9"/>
      <c r="IT214" s="43"/>
      <c r="IU214" s="9"/>
      <c r="IV214" s="43"/>
      <c r="IW214" s="9"/>
      <c r="IX214" s="43"/>
      <c r="IY214" s="9"/>
      <c r="IZ214" s="43"/>
      <c r="JA214" s="9"/>
      <c r="JB214" s="43"/>
      <c r="JC214" s="9"/>
      <c r="JD214" s="43"/>
      <c r="JE214" s="9"/>
      <c r="JF214" s="43"/>
      <c r="JG214" s="9"/>
      <c r="JH214" s="43"/>
      <c r="JI214" s="9"/>
      <c r="JJ214" s="43"/>
      <c r="JK214" s="9"/>
      <c r="JL214" s="43"/>
      <c r="JM214" s="9"/>
      <c r="JN214" s="43"/>
      <c r="JO214" s="9"/>
      <c r="JP214" s="43"/>
      <c r="JQ214" s="9"/>
      <c r="JR214" s="43"/>
      <c r="JS214" s="9"/>
      <c r="JT214" s="43"/>
      <c r="JU214" s="9"/>
      <c r="JV214" s="43"/>
      <c r="JW214" s="9"/>
      <c r="JX214" s="43"/>
      <c r="JY214" s="9"/>
      <c r="JZ214" s="43"/>
      <c r="KA214" s="9"/>
      <c r="KB214" s="43"/>
      <c r="KC214" s="9"/>
      <c r="KD214" s="43"/>
      <c r="KE214" s="9"/>
      <c r="KF214" s="43"/>
      <c r="KG214" s="9"/>
      <c r="KH214" s="43"/>
      <c r="KI214" s="9"/>
      <c r="KJ214" s="43"/>
      <c r="KK214" s="9"/>
      <c r="KL214" s="43"/>
      <c r="KM214" s="9"/>
      <c r="KN214" s="43"/>
      <c r="KO214" s="9"/>
      <c r="KP214" s="43"/>
      <c r="KQ214" s="9"/>
      <c r="KR214" s="43"/>
      <c r="KS214" s="9"/>
      <c r="KT214" s="43"/>
      <c r="KU214" s="9"/>
      <c r="KV214" s="43"/>
      <c r="KW214" s="9"/>
      <c r="KX214" s="43"/>
      <c r="KY214" s="9"/>
      <c r="KZ214" s="43"/>
      <c r="LA214" s="9"/>
      <c r="LB214" s="43"/>
      <c r="LC214" s="9"/>
      <c r="LD214" s="43"/>
      <c r="LE214" s="9"/>
      <c r="LF214" s="43"/>
      <c r="LG214" s="9"/>
      <c r="LH214" s="43"/>
      <c r="LI214" s="9"/>
      <c r="LJ214" s="43"/>
      <c r="LK214" s="9"/>
      <c r="LL214" s="43"/>
      <c r="LM214" s="9"/>
      <c r="LN214" s="43"/>
      <c r="LO214" s="9"/>
      <c r="LP214" s="43"/>
      <c r="LQ214" s="9"/>
      <c r="LR214" s="43"/>
      <c r="LS214" s="9"/>
      <c r="LT214" s="43"/>
      <c r="LU214" s="9"/>
      <c r="LV214" s="43"/>
      <c r="LW214" s="9"/>
      <c r="LX214" s="43"/>
      <c r="LY214" s="9"/>
      <c r="LZ214" s="43"/>
      <c r="MA214" s="9"/>
      <c r="MB214" s="43"/>
      <c r="MC214" s="9"/>
      <c r="MD214" s="43"/>
      <c r="ME214" s="9"/>
      <c r="MF214" s="43"/>
      <c r="MG214" s="9"/>
      <c r="MH214" s="43"/>
      <c r="MI214" s="9"/>
      <c r="MJ214" s="43"/>
      <c r="MK214" s="9"/>
      <c r="ML214" s="43"/>
      <c r="MM214" s="9"/>
      <c r="MN214" s="43"/>
      <c r="MO214" s="9"/>
      <c r="MP214" s="43"/>
      <c r="MQ214" s="9"/>
      <c r="MR214" s="43"/>
      <c r="MS214" s="9"/>
      <c r="MT214" s="43"/>
      <c r="MU214" s="9"/>
    </row>
    <row r="215" spans="1:359">
      <c r="A215" s="32" t="s">
        <v>318</v>
      </c>
      <c r="L215" s="43"/>
      <c r="M215" s="9"/>
      <c r="N215" s="43"/>
      <c r="O215" s="9"/>
      <c r="P215" s="43"/>
      <c r="R215" s="43"/>
      <c r="T215" s="43"/>
      <c r="V215" s="43"/>
      <c r="X215" s="43"/>
      <c r="Y215" s="9"/>
      <c r="Z215" s="43">
        <v>0</v>
      </c>
      <c r="AA215" s="9" t="s">
        <v>320</v>
      </c>
      <c r="AB215" s="43"/>
      <c r="AD215" s="43"/>
      <c r="AR215" s="9"/>
      <c r="AS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43"/>
      <c r="DD215" s="43"/>
      <c r="DF215" s="43"/>
      <c r="DH215" s="43"/>
      <c r="DJ215" s="43"/>
      <c r="DL215" s="43"/>
      <c r="DP215" s="9"/>
      <c r="DQ215" s="9"/>
      <c r="EB215" s="43"/>
      <c r="EF215" s="43"/>
      <c r="EH215" s="43"/>
      <c r="EJ215" s="43"/>
      <c r="EP215" s="43"/>
      <c r="ER215" s="43"/>
      <c r="ET215" s="43"/>
      <c r="EV215" s="43"/>
      <c r="EX215" s="43"/>
      <c r="EZ215" s="43"/>
      <c r="FB215" s="43"/>
      <c r="FD215" s="43"/>
      <c r="FF215" s="9"/>
      <c r="FG215" s="9"/>
      <c r="FH215" s="9"/>
      <c r="FI215" s="9"/>
      <c r="FJ215" s="9"/>
      <c r="FK215" s="9"/>
      <c r="FL215" s="9"/>
      <c r="FM215" s="9"/>
      <c r="FN215" s="43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43"/>
      <c r="HG215" s="9"/>
      <c r="HH215" s="43"/>
      <c r="HI215" s="9"/>
      <c r="HJ215" s="43"/>
      <c r="HK215" s="9"/>
      <c r="HL215" s="43"/>
      <c r="HM215" s="9"/>
      <c r="HN215" s="43"/>
      <c r="HO215" s="9"/>
      <c r="HP215" s="43"/>
      <c r="HQ215" s="9"/>
      <c r="HR215" s="43"/>
      <c r="HS215" s="9"/>
      <c r="HT215" s="43"/>
      <c r="HU215" s="9"/>
      <c r="HV215" s="43"/>
      <c r="HW215" s="9"/>
      <c r="HX215" s="43"/>
      <c r="HY215" s="9"/>
      <c r="HZ215" s="43"/>
      <c r="IA215" s="9"/>
      <c r="IB215" s="43"/>
      <c r="IC215" s="9"/>
      <c r="ID215" s="43"/>
      <c r="IE215" s="9"/>
      <c r="IF215" s="43"/>
      <c r="IG215" s="9"/>
      <c r="IH215" s="43"/>
      <c r="II215" s="9"/>
      <c r="IJ215" s="43"/>
      <c r="IK215" s="9"/>
      <c r="IL215" s="43"/>
      <c r="IM215" s="9"/>
      <c r="IN215" s="43"/>
      <c r="IO215" s="9"/>
      <c r="IP215" s="43"/>
      <c r="IQ215" s="9"/>
      <c r="IR215" s="43"/>
      <c r="IS215" s="9"/>
      <c r="IT215" s="43"/>
      <c r="IU215" s="9"/>
      <c r="IV215" s="43"/>
      <c r="IW215" s="9"/>
      <c r="IX215" s="43"/>
      <c r="IY215" s="9"/>
      <c r="IZ215" s="43"/>
      <c r="JA215" s="9"/>
      <c r="JB215" s="43"/>
      <c r="JC215" s="9"/>
      <c r="JD215" s="43"/>
      <c r="JE215" s="9"/>
      <c r="JF215" s="43"/>
      <c r="JG215" s="9"/>
      <c r="JH215" s="43"/>
      <c r="JI215" s="9"/>
      <c r="JJ215" s="43"/>
      <c r="JK215" s="9"/>
      <c r="JL215" s="43"/>
      <c r="JM215" s="9"/>
      <c r="JN215" s="43"/>
      <c r="JO215" s="9"/>
      <c r="JP215" s="43"/>
      <c r="JQ215" s="9"/>
      <c r="JR215" s="43"/>
      <c r="JS215" s="9"/>
      <c r="JT215" s="43"/>
      <c r="JU215" s="9"/>
      <c r="JV215" s="43"/>
      <c r="JW215" s="9"/>
      <c r="JX215" s="43"/>
      <c r="JY215" s="9"/>
      <c r="JZ215" s="43"/>
      <c r="KA215" s="9"/>
      <c r="KB215" s="43"/>
      <c r="KC215" s="9"/>
      <c r="KD215" s="43"/>
      <c r="KE215" s="9"/>
      <c r="KF215" s="43"/>
      <c r="KG215" s="9"/>
      <c r="KH215" s="43"/>
      <c r="KI215" s="9"/>
      <c r="KJ215" s="43"/>
      <c r="KK215" s="9"/>
      <c r="KL215" s="43"/>
      <c r="KM215" s="9"/>
      <c r="KN215" s="43"/>
      <c r="KO215" s="9"/>
      <c r="KP215" s="43"/>
      <c r="KQ215" s="9"/>
      <c r="KR215" s="43"/>
      <c r="KS215" s="9"/>
      <c r="KT215" s="43"/>
      <c r="KU215" s="9"/>
      <c r="KV215" s="43"/>
      <c r="KW215" s="9"/>
      <c r="KX215" s="43"/>
      <c r="KY215" s="9"/>
      <c r="KZ215" s="43"/>
      <c r="LA215" s="9"/>
      <c r="LB215" s="43"/>
      <c r="LC215" s="9"/>
      <c r="LD215" s="43"/>
      <c r="LE215" s="9"/>
      <c r="LF215" s="43"/>
      <c r="LG215" s="9"/>
      <c r="LH215" s="43"/>
      <c r="LI215" s="9"/>
      <c r="LJ215" s="43"/>
      <c r="LK215" s="9"/>
      <c r="LL215" s="43"/>
      <c r="LM215" s="9"/>
      <c r="LN215" s="43"/>
      <c r="LO215" s="9"/>
      <c r="LP215" s="43"/>
      <c r="LQ215" s="9"/>
      <c r="LR215" s="43"/>
      <c r="LS215" s="9"/>
      <c r="LT215" s="43"/>
      <c r="LU215" s="9"/>
      <c r="LV215" s="43"/>
      <c r="LW215" s="9"/>
      <c r="LX215" s="43"/>
      <c r="LY215" s="9"/>
      <c r="LZ215" s="43"/>
      <c r="MA215" s="9"/>
      <c r="MB215" s="43"/>
      <c r="MC215" s="9"/>
      <c r="MD215" s="43"/>
      <c r="ME215" s="9"/>
      <c r="MF215" s="43"/>
      <c r="MG215" s="9"/>
      <c r="MH215" s="43"/>
      <c r="MI215" s="9"/>
      <c r="MJ215" s="43"/>
      <c r="MK215" s="9"/>
      <c r="ML215" s="43"/>
      <c r="MM215" s="9"/>
      <c r="MN215" s="43"/>
      <c r="MO215" s="9"/>
      <c r="MP215" s="43"/>
      <c r="MQ215" s="9"/>
      <c r="MR215" s="43"/>
      <c r="MS215" s="9"/>
      <c r="MT215" s="43"/>
      <c r="MU215" s="9"/>
    </row>
    <row r="216" spans="1:359">
      <c r="A216" s="32" t="s">
        <v>160</v>
      </c>
      <c r="L216" s="43"/>
      <c r="M216" s="9"/>
      <c r="N216" s="43"/>
      <c r="O216" s="9"/>
      <c r="P216" s="43"/>
      <c r="R216" s="43"/>
      <c r="T216" s="43"/>
      <c r="V216" s="43"/>
      <c r="X216" s="43"/>
      <c r="Y216" s="9"/>
      <c r="Z216" s="43"/>
      <c r="AA216" s="9"/>
      <c r="AB216" s="43"/>
      <c r="AD216" s="43"/>
      <c r="AP216" s="43">
        <f>SUM(INDEX('egyeni-ranglista'!$1:$1048576,MATCH($A216,'egyeni-ranglista'!$A:$A,0),AP$279):INDEX('egyeni-ranglista'!$1:$1048576,MATCH($A216,'egyeni-ranglista'!$A:$A,0),AP$280))</f>
        <v>0</v>
      </c>
      <c r="AQ216" s="9" t="s">
        <v>574</v>
      </c>
      <c r="AR216" s="43"/>
      <c r="AS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43"/>
      <c r="DD216" s="43"/>
      <c r="DF216" s="43"/>
      <c r="DH216" s="43"/>
      <c r="DJ216" s="43"/>
      <c r="DL216" s="43"/>
      <c r="DP216" s="9"/>
      <c r="DQ216" s="9"/>
      <c r="EB216" s="43"/>
      <c r="EF216" s="43"/>
      <c r="EH216" s="43"/>
      <c r="EJ216" s="43"/>
      <c r="EP216" s="43"/>
      <c r="ER216" s="43"/>
      <c r="ET216" s="43"/>
      <c r="EV216" s="43"/>
      <c r="EX216" s="43"/>
      <c r="EZ216" s="43"/>
      <c r="FB216" s="43"/>
      <c r="FD216" s="43"/>
      <c r="FF216" s="9"/>
      <c r="FG216" s="9"/>
      <c r="FH216" s="9"/>
      <c r="FI216" s="9"/>
      <c r="FJ216" s="9"/>
      <c r="FK216" s="9"/>
      <c r="FL216" s="9"/>
      <c r="FM216" s="9"/>
      <c r="FN216" s="43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43"/>
      <c r="HG216" s="9"/>
      <c r="HH216" s="43"/>
      <c r="HI216" s="9"/>
      <c r="HJ216" s="43"/>
      <c r="HK216" s="9"/>
      <c r="HL216" s="43"/>
      <c r="HM216" s="9"/>
      <c r="HN216" s="43"/>
      <c r="HO216" s="9"/>
      <c r="HP216" s="43"/>
      <c r="HQ216" s="9"/>
      <c r="HR216" s="43"/>
      <c r="HS216" s="9"/>
      <c r="HT216" s="43"/>
      <c r="HU216" s="9"/>
      <c r="HV216" s="43"/>
      <c r="HW216" s="9"/>
      <c r="HX216" s="43"/>
      <c r="HY216" s="9"/>
      <c r="HZ216" s="43"/>
      <c r="IA216" s="9"/>
      <c r="IB216" s="43"/>
      <c r="IC216" s="9"/>
      <c r="ID216" s="43"/>
      <c r="IE216" s="9"/>
      <c r="IF216" s="43"/>
      <c r="IG216" s="9"/>
      <c r="IH216" s="43"/>
      <c r="II216" s="9"/>
      <c r="IJ216" s="43"/>
      <c r="IK216" s="9"/>
      <c r="IL216" s="43"/>
      <c r="IM216" s="9"/>
      <c r="IN216" s="43"/>
      <c r="IO216" s="9"/>
      <c r="IP216" s="43"/>
      <c r="IQ216" s="9"/>
      <c r="IR216" s="43"/>
      <c r="IS216" s="9"/>
      <c r="IT216" s="43"/>
      <c r="IU216" s="9"/>
      <c r="IV216" s="43"/>
      <c r="IW216" s="9"/>
      <c r="IX216" s="43"/>
      <c r="IY216" s="9"/>
      <c r="IZ216" s="43"/>
      <c r="JA216" s="9"/>
      <c r="JB216" s="43"/>
      <c r="JC216" s="9"/>
      <c r="JD216" s="43"/>
      <c r="JE216" s="9"/>
      <c r="JF216" s="43"/>
      <c r="JG216" s="9"/>
      <c r="JH216" s="43"/>
      <c r="JI216" s="9"/>
      <c r="JJ216" s="43"/>
      <c r="JK216" s="9"/>
      <c r="JL216" s="43"/>
      <c r="JM216" s="9"/>
      <c r="JN216" s="43"/>
      <c r="JO216" s="9"/>
      <c r="JP216" s="43"/>
      <c r="JQ216" s="9"/>
      <c r="JR216" s="43"/>
      <c r="JS216" s="9"/>
      <c r="JT216" s="43"/>
      <c r="JU216" s="9"/>
      <c r="JV216" s="43"/>
      <c r="JW216" s="9"/>
      <c r="JX216" s="43"/>
      <c r="JY216" s="9"/>
      <c r="JZ216" s="43"/>
      <c r="KA216" s="9"/>
      <c r="KB216" s="43"/>
      <c r="KC216" s="9"/>
      <c r="KD216" s="43"/>
      <c r="KE216" s="9"/>
      <c r="KF216" s="43"/>
      <c r="KG216" s="9"/>
      <c r="KH216" s="43"/>
      <c r="KI216" s="9"/>
      <c r="KJ216" s="43"/>
      <c r="KK216" s="9"/>
      <c r="KL216" s="43"/>
      <c r="KM216" s="9"/>
      <c r="KN216" s="43"/>
      <c r="KO216" s="9"/>
      <c r="KP216" s="43"/>
      <c r="KQ216" s="9"/>
      <c r="KR216" s="43"/>
      <c r="KS216" s="9"/>
      <c r="KT216" s="43"/>
      <c r="KU216" s="9"/>
      <c r="KV216" s="43"/>
      <c r="KW216" s="9"/>
      <c r="KX216" s="43"/>
      <c r="KY216" s="9"/>
      <c r="KZ216" s="43"/>
      <c r="LA216" s="9"/>
      <c r="LB216" s="43"/>
      <c r="LC216" s="9"/>
      <c r="LD216" s="43"/>
      <c r="LE216" s="9"/>
      <c r="LF216" s="43"/>
      <c r="LG216" s="9"/>
      <c r="LH216" s="43"/>
      <c r="LI216" s="9"/>
      <c r="LJ216" s="43"/>
      <c r="LK216" s="9"/>
      <c r="LL216" s="43"/>
      <c r="LM216" s="9"/>
      <c r="LN216" s="43"/>
      <c r="LO216" s="9"/>
      <c r="LP216" s="43"/>
      <c r="LQ216" s="9"/>
      <c r="LR216" s="43"/>
      <c r="LS216" s="9"/>
      <c r="LT216" s="43"/>
      <c r="LU216" s="9"/>
      <c r="LV216" s="43"/>
      <c r="LW216" s="9"/>
      <c r="LX216" s="43"/>
      <c r="LY216" s="9"/>
      <c r="LZ216" s="43"/>
      <c r="MA216" s="9"/>
      <c r="MB216" s="43"/>
      <c r="MC216" s="9"/>
      <c r="MD216" s="43"/>
      <c r="ME216" s="9"/>
      <c r="MF216" s="43"/>
      <c r="MG216" s="9"/>
      <c r="MH216" s="43"/>
      <c r="MI216" s="9"/>
      <c r="MJ216" s="43"/>
      <c r="MK216" s="9"/>
      <c r="ML216" s="43"/>
      <c r="MM216" s="9"/>
      <c r="MN216" s="43"/>
      <c r="MO216" s="9"/>
      <c r="MP216" s="43"/>
      <c r="MQ216" s="9"/>
      <c r="MR216" s="43"/>
      <c r="MS216" s="9"/>
      <c r="MT216" s="43"/>
      <c r="MU216" s="9"/>
    </row>
    <row r="217" spans="1:359">
      <c r="A217" s="32" t="s">
        <v>2</v>
      </c>
      <c r="L217" s="43"/>
      <c r="M217" s="9"/>
      <c r="N217" s="43"/>
      <c r="P217" s="43"/>
      <c r="R217" s="43"/>
      <c r="T217" s="43"/>
      <c r="V217" s="43"/>
      <c r="W217" s="9"/>
      <c r="X217" s="43"/>
      <c r="Y217" s="9"/>
      <c r="Z217" s="43"/>
      <c r="AA217" s="9"/>
      <c r="AB217" s="43"/>
      <c r="AD217" s="43"/>
      <c r="AJ217" s="43">
        <v>0</v>
      </c>
      <c r="AK217" s="1" t="s">
        <v>322</v>
      </c>
      <c r="AL217" s="43"/>
      <c r="AN217" s="43"/>
      <c r="AP217" s="43"/>
      <c r="AR217" s="43"/>
      <c r="AS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43">
        <f>SUM(INDEX('egyeni-ranglista'!$1:$1048576,MATCH($A217,'egyeni-ranglista'!$A:$A,0),CR$279):INDEX('egyeni-ranglista'!$1:$1048576,MATCH($A217,'egyeni-ranglista'!$A:$A,0),CR$280))</f>
        <v>1.1182582076250529</v>
      </c>
      <c r="CS217" s="1" t="s">
        <v>775</v>
      </c>
      <c r="CT217" s="43"/>
      <c r="CU217" s="9"/>
      <c r="CV217" s="43"/>
      <c r="CW217" s="9"/>
      <c r="CX217" s="43"/>
      <c r="CY217" s="9"/>
      <c r="CZ217" s="43">
        <f>SUM(INDEX('egyeni-ranglista'!$1:$1048576,MATCH($A217,'egyeni-ranglista'!$A:$A,0),CZ$279):INDEX('egyeni-ranglista'!$1:$1048576,MATCH($A217,'egyeni-ranglista'!$A:$A,0),CZ$280))</f>
        <v>4.0732001761205128</v>
      </c>
      <c r="DA217" s="1" t="s">
        <v>815</v>
      </c>
      <c r="DB217" s="43"/>
      <c r="DD217" s="43"/>
      <c r="DF217" s="43"/>
      <c r="DH217" s="43">
        <f>SUM(INDEX('egyeni-ranglista'!$1:$1048576,MATCH($A217,'egyeni-ranglista'!$A:$A,0),DH$279):INDEX('egyeni-ranglista'!$1:$1048576,MATCH($A217,'egyeni-ranglista'!$A:$A,0),DH$280))</f>
        <v>2.9549419684954601</v>
      </c>
      <c r="DI217" s="226" t="s">
        <v>812</v>
      </c>
      <c r="DJ217" s="43"/>
      <c r="DK217" s="226"/>
      <c r="DL217" s="43"/>
      <c r="DM217" s="226"/>
      <c r="DP217" s="9"/>
      <c r="DQ217" s="9"/>
      <c r="EB217" s="43"/>
      <c r="EF217" s="43">
        <f>SUM(INDEX('egyeni-ranglista'!$1:$1048576,MATCH($A217,'egyeni-ranglista'!$A:$A,0),EF$279):INDEX('egyeni-ranglista'!$1:$1048576,MATCH($A217,'egyeni-ranglista'!$A:$A,0),EF$280))</f>
        <v>3.6417399335385268</v>
      </c>
      <c r="EG217" s="257" t="s">
        <v>815</v>
      </c>
      <c r="EL217" s="43"/>
      <c r="EM217" s="9"/>
      <c r="ER217" s="43">
        <f>SUM(INDEX('egyeni-ranglista'!$1:$1048576,MATCH($A217,'egyeni-ranglista'!$A:$A,0),ER$279):INDEX('egyeni-ranglista'!$1:$1048576,MATCH($A217,'egyeni-ranglista'!$A:$A,0),ER$280))</f>
        <v>3.6417399335385268</v>
      </c>
      <c r="ES217" s="277" t="s">
        <v>1329</v>
      </c>
      <c r="FF217" s="43"/>
      <c r="FH217" s="43"/>
      <c r="FI217" s="9"/>
      <c r="FJ217" s="43"/>
      <c r="FK217" s="9"/>
      <c r="FL217" s="43"/>
      <c r="FM217" s="9"/>
      <c r="FP217" s="43"/>
      <c r="FR217" s="43">
        <f>SUM(INDEX('egyeni-ranglista'!$1:$1048576,MATCH($A217,'egyeni-ranglista'!$A:$A,0),FR$279):INDEX('egyeni-ranglista'!$1:$1048576,MATCH($A217,'egyeni-ranglista'!$A:$A,0),FR$280))</f>
        <v>5.8739478755965422</v>
      </c>
      <c r="FS217" s="9" t="s">
        <v>1329</v>
      </c>
      <c r="FT217" s="43"/>
      <c r="FU217" s="9"/>
      <c r="FV217" s="43"/>
      <c r="FW217" s="9"/>
      <c r="FX217" s="43"/>
      <c r="FY217" s="9"/>
      <c r="FZ217" s="43"/>
      <c r="GA217" s="9"/>
      <c r="GB217" s="43"/>
      <c r="GC217" s="9"/>
      <c r="GD217" s="43"/>
      <c r="GE217" s="9"/>
      <c r="GF217" s="43"/>
      <c r="GG217" s="9"/>
      <c r="GH217" s="43"/>
      <c r="GI217" s="9"/>
      <c r="GJ217" s="43"/>
      <c r="GK217" s="9"/>
      <c r="GL217" s="43"/>
      <c r="GM217" s="9"/>
      <c r="GN217" s="43"/>
      <c r="GO217" s="9"/>
      <c r="GP217" s="43"/>
      <c r="GQ217" s="9"/>
      <c r="GR217" s="43"/>
      <c r="GS217" s="9"/>
      <c r="GT217" s="43"/>
      <c r="GU217" s="9"/>
      <c r="GV217" s="43"/>
      <c r="GW217" s="9"/>
      <c r="GX217" s="43"/>
      <c r="GY217" s="9"/>
      <c r="GZ217" s="43"/>
      <c r="HA217" s="9"/>
      <c r="HB217" s="43"/>
      <c r="HC217" s="9"/>
      <c r="HD217" s="43"/>
      <c r="HE217" s="9"/>
      <c r="HF217" s="43"/>
      <c r="HG217" s="9"/>
      <c r="HH217" s="43"/>
      <c r="HI217" s="9"/>
      <c r="HJ217" s="43"/>
      <c r="HK217" s="9"/>
      <c r="HL217" s="43"/>
      <c r="HM217" s="9"/>
      <c r="HN217" s="43">
        <f>SUM(INDEX('egyeni-ranglista'!$1:$1048576,MATCH($A217,'egyeni-ranglista'!$A:$A,0),HN$279):INDEX('egyeni-ranglista'!$1:$1048576,MATCH($A217,'egyeni-ranglista'!$A:$A,0),HN$280))</f>
        <v>0</v>
      </c>
      <c r="HO217" s="9" t="s">
        <v>1329</v>
      </c>
      <c r="HP217" s="43"/>
      <c r="HQ217" s="9"/>
      <c r="HR217" s="43"/>
      <c r="HS217" s="9"/>
      <c r="HT217" s="43"/>
      <c r="HU217" s="9"/>
      <c r="HV217" s="43"/>
      <c r="HW217" s="9"/>
      <c r="HX217" s="43"/>
      <c r="HY217" s="9"/>
      <c r="HZ217" s="43"/>
      <c r="IA217" s="9"/>
      <c r="IB217" s="43">
        <f>SUM(INDEX('egyeni-ranglista'!$1:$1048576,MATCH($A217,'egyeni-ranglista'!$A:$A,0),IB$279):INDEX('egyeni-ranglista'!$1:$1048576,MATCH($A217,'egyeni-ranglista'!$A:$A,0),IB$280))</f>
        <v>8.9177109433450763</v>
      </c>
      <c r="IC217" s="9" t="s">
        <v>1517</v>
      </c>
      <c r="ID217" s="43"/>
      <c r="IE217" s="9"/>
      <c r="IF217" s="43"/>
      <c r="IG217" s="9"/>
      <c r="IH217" s="43"/>
      <c r="II217" s="9"/>
      <c r="IJ217" s="43">
        <f>SUM(INDEX('egyeni-ranglista'!$1:$1048576,MATCH($A217,'egyeni-ranglista'!$A:$A,0),IJ$279):INDEX('egyeni-ranglista'!$1:$1048576,MATCH($A217,'egyeni-ranglista'!$A:$A,0),IJ$280))</f>
        <v>29.712275829086728</v>
      </c>
      <c r="IK217" s="9" t="s">
        <v>1329</v>
      </c>
      <c r="IL217" s="43"/>
      <c r="IM217" s="9"/>
      <c r="IN217" s="43"/>
      <c r="IO217" s="9"/>
      <c r="IP217" s="43"/>
      <c r="IQ217" s="9"/>
      <c r="IR217" s="43"/>
      <c r="IS217" s="9"/>
      <c r="IT217" s="43"/>
      <c r="IU217" s="9"/>
      <c r="IV217" s="43"/>
      <c r="IW217" s="9"/>
      <c r="IX217" s="43"/>
      <c r="IY217" s="9"/>
      <c r="IZ217" s="43"/>
      <c r="JA217" s="9"/>
      <c r="JB217" s="43">
        <f>SUM(INDEX('egyeni-ranglista'!$1:$1048576,MATCH($A217,'egyeni-ranglista'!$A:$A,0),JB$279):INDEX('egyeni-ranglista'!$1:$1048576,MATCH($A217,'egyeni-ranglista'!$A:$A,0),JB$280))</f>
        <v>29.712275829086728</v>
      </c>
      <c r="JC217" s="9" t="s">
        <v>1329</v>
      </c>
      <c r="JD217" s="43"/>
      <c r="JE217" s="9"/>
      <c r="JF217" s="43"/>
      <c r="JG217" s="9"/>
      <c r="JH217" s="43"/>
      <c r="JI217" s="9"/>
      <c r="JJ217" s="43"/>
      <c r="JK217" s="9"/>
      <c r="JL217" s="43"/>
      <c r="JM217" s="9"/>
      <c r="JN217" s="43"/>
      <c r="JO217" s="9"/>
      <c r="JP217" s="43"/>
      <c r="JQ217" s="9"/>
      <c r="JR217" s="43">
        <f>SUM(INDEX('egyeni-ranglista'!$1:$1048576,MATCH($A217,'egyeni-ranglista'!$A:$A,0),JR$279):INDEX('egyeni-ranglista'!$1:$1048576,MATCH($A217,'egyeni-ranglista'!$A:$A,0),JR$280))</f>
        <v>38.057240595771034</v>
      </c>
      <c r="JS217" s="1" t="s">
        <v>1329</v>
      </c>
      <c r="JT217" s="43"/>
      <c r="JU217" s="9"/>
      <c r="JV217" s="43">
        <f>SUM(INDEX('egyeni-ranglista'!$1:$1048576,MATCH($A217,'egyeni-ranglista'!$A:$A,0),JV$279):INDEX('egyeni-ranglista'!$1:$1048576,MATCH($A217,'egyeni-ranglista'!$A:$A,0),JV$280))</f>
        <v>40.127572630701422</v>
      </c>
      <c r="JW217" s="9" t="s">
        <v>1477</v>
      </c>
      <c r="JX217" s="43"/>
      <c r="JY217" s="9"/>
      <c r="JZ217" s="43"/>
      <c r="KA217" s="9"/>
      <c r="KB217" s="43"/>
      <c r="KC217" s="9"/>
      <c r="KD217" s="43"/>
      <c r="KE217" s="9"/>
      <c r="KF217" s="43"/>
      <c r="KG217" s="9"/>
      <c r="KH217" s="43"/>
      <c r="KI217" s="9"/>
      <c r="KJ217" s="43"/>
      <c r="KK217" s="9"/>
      <c r="KL217" s="43"/>
      <c r="KM217" s="9"/>
      <c r="KN217" s="43"/>
      <c r="KO217" s="9"/>
      <c r="KP217" s="43">
        <f>SUM(INDEX('egyeni-ranglista'!$1:$1048576,MATCH($A217,'egyeni-ranglista'!$A:$A,0),KP$279):INDEX('egyeni-ranglista'!$1:$1048576,MATCH($A217,'egyeni-ranglista'!$A:$A,0),KP$280))</f>
        <v>41.002295259527365</v>
      </c>
      <c r="KQ217" s="9" t="s">
        <v>1329</v>
      </c>
      <c r="KR217" s="43"/>
      <c r="KS217" s="9"/>
      <c r="KT217" s="43"/>
      <c r="KU217" s="9"/>
      <c r="KV217" s="43"/>
      <c r="KW217" s="9"/>
      <c r="KX217" s="43"/>
      <c r="KY217" s="9"/>
      <c r="KZ217" s="43"/>
      <c r="LA217" s="9"/>
      <c r="LB217" s="43"/>
      <c r="LC217" s="9"/>
      <c r="LD217" s="43"/>
      <c r="LE217" s="9"/>
      <c r="LF217" s="43"/>
      <c r="LG217" s="9"/>
      <c r="LH217" s="43"/>
      <c r="LI217" s="9"/>
      <c r="LJ217" s="43"/>
      <c r="LK217" s="9"/>
      <c r="LL217" s="43"/>
      <c r="LM217" s="9"/>
      <c r="LN217" s="43"/>
      <c r="LO217" s="9"/>
      <c r="LP217" s="43"/>
      <c r="LQ217" s="9"/>
      <c r="LR217" s="43"/>
      <c r="LS217" s="9"/>
      <c r="LT217" s="43"/>
      <c r="LU217" s="9"/>
      <c r="LV217" s="43"/>
      <c r="LW217" s="9"/>
      <c r="LX217" s="43"/>
      <c r="LY217" s="9"/>
      <c r="LZ217" s="43"/>
      <c r="MA217" s="9"/>
      <c r="MB217" s="43"/>
      <c r="MC217" s="9"/>
      <c r="MD217" s="43"/>
      <c r="ME217" s="9"/>
      <c r="MF217" s="43"/>
      <c r="MG217" s="9"/>
      <c r="MH217" s="43"/>
      <c r="MI217" s="9"/>
      <c r="MJ217" s="43"/>
      <c r="MK217" s="9"/>
      <c r="ML217" s="43"/>
      <c r="MM217" s="9"/>
      <c r="MN217" s="43"/>
      <c r="MO217" s="9"/>
      <c r="MP217" s="43"/>
      <c r="MQ217" s="9"/>
      <c r="MR217" s="43"/>
      <c r="MS217" s="9"/>
      <c r="MT217" s="43"/>
      <c r="MU217" s="9"/>
    </row>
    <row r="218" spans="1:359">
      <c r="A218" s="32" t="s">
        <v>1473</v>
      </c>
      <c r="L218" s="43"/>
      <c r="M218" s="9"/>
      <c r="N218" s="43"/>
      <c r="P218" s="43"/>
      <c r="R218" s="43"/>
      <c r="T218" s="43"/>
      <c r="V218" s="43"/>
      <c r="W218" s="9"/>
      <c r="X218" s="43"/>
      <c r="Y218" s="9"/>
      <c r="Z218" s="43"/>
      <c r="AA218" s="9"/>
      <c r="AB218" s="43"/>
      <c r="AD218" s="43"/>
      <c r="AJ218" s="43"/>
      <c r="AL218" s="43"/>
      <c r="AN218" s="43"/>
      <c r="AP218" s="43"/>
      <c r="AR218" s="43"/>
      <c r="AS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43"/>
      <c r="CT218" s="43"/>
      <c r="CU218" s="9"/>
      <c r="CV218" s="43"/>
      <c r="CW218" s="9"/>
      <c r="CX218" s="43"/>
      <c r="CY218" s="9"/>
      <c r="CZ218" s="43"/>
      <c r="DB218" s="43"/>
      <c r="DD218" s="43"/>
      <c r="DF218" s="43"/>
      <c r="DH218" s="43"/>
      <c r="DI218" s="226"/>
      <c r="DJ218" s="43"/>
      <c r="DK218" s="226"/>
      <c r="DL218" s="43"/>
      <c r="DM218" s="226"/>
      <c r="DP218" s="9"/>
      <c r="DQ218" s="9"/>
      <c r="EB218" s="43"/>
      <c r="EF218" s="43"/>
      <c r="EG218" s="257"/>
      <c r="EL218" s="43"/>
      <c r="EM218" s="9"/>
      <c r="ER218" s="43"/>
      <c r="ES218" s="277"/>
      <c r="FF218" s="43"/>
      <c r="FH218" s="43"/>
      <c r="FI218" s="9"/>
      <c r="FJ218" s="43"/>
      <c r="FK218" s="9"/>
      <c r="FL218" s="43"/>
      <c r="FM218" s="9"/>
      <c r="FP218" s="43"/>
      <c r="FR218" s="43"/>
      <c r="FS218" s="9"/>
      <c r="FT218" s="43"/>
      <c r="FU218" s="9"/>
      <c r="FV218" s="43"/>
      <c r="FW218" s="9"/>
      <c r="FX218" s="43"/>
      <c r="FY218" s="9"/>
      <c r="FZ218" s="43"/>
      <c r="GA218" s="9"/>
      <c r="GB218" s="43"/>
      <c r="GC218" s="9"/>
      <c r="GD218" s="43"/>
      <c r="GE218" s="9"/>
      <c r="GF218" s="43"/>
      <c r="GG218" s="9"/>
      <c r="GH218" s="43"/>
      <c r="GI218" s="9"/>
      <c r="GJ218" s="43">
        <f>SUM(INDEX('egyeni-ranglista'!$1:$1048576,MATCH($A218,'egyeni-ranglista'!$A:$A,0),GJ$279):INDEX('egyeni-ranglista'!$1:$1048576,MATCH($A218,'egyeni-ranglista'!$A:$A,0),GJ$280))</f>
        <v>0</v>
      </c>
      <c r="GK218" s="9" t="s">
        <v>1472</v>
      </c>
      <c r="GL218" s="43"/>
      <c r="GM218" s="9"/>
      <c r="GN218" s="43"/>
      <c r="GO218" s="9"/>
      <c r="GP218" s="43"/>
      <c r="GQ218" s="9"/>
      <c r="GR218" s="43"/>
      <c r="GS218" s="9"/>
      <c r="GT218" s="43"/>
      <c r="GU218" s="9"/>
      <c r="GV218" s="43"/>
      <c r="GW218" s="9"/>
      <c r="GX218" s="43"/>
      <c r="GY218" s="9"/>
      <c r="GZ218" s="43"/>
      <c r="HA218" s="9"/>
      <c r="HB218" s="43"/>
      <c r="HC218" s="9"/>
      <c r="HD218" s="43"/>
      <c r="HE218" s="9"/>
      <c r="HF218" s="43"/>
      <c r="HG218" s="9"/>
      <c r="HH218" s="43"/>
      <c r="HI218" s="9"/>
      <c r="HJ218" s="43"/>
      <c r="HK218" s="9"/>
      <c r="HL218" s="43"/>
      <c r="HM218" s="9"/>
      <c r="HN218" s="43"/>
      <c r="HO218" s="9"/>
      <c r="HP218" s="43">
        <f>SUM(INDEX('egyeni-ranglista'!$1:$1048576,MATCH($A218,'egyeni-ranglista'!$A:$A,0),HP$279):INDEX('egyeni-ranglista'!$1:$1048576,MATCH($A218,'egyeni-ranglista'!$A:$A,0),HP$280))</f>
        <v>1.1745322623384364</v>
      </c>
      <c r="HQ218" s="9" t="s">
        <v>1472</v>
      </c>
      <c r="HR218" s="43"/>
      <c r="HS218" s="9"/>
      <c r="HT218" s="43"/>
      <c r="HU218" s="9"/>
      <c r="HV218" s="43"/>
      <c r="HW218" s="9"/>
      <c r="HX218" s="43"/>
      <c r="HY218" s="9"/>
      <c r="HZ218" s="43"/>
      <c r="IA218" s="9"/>
      <c r="IB218" s="43"/>
      <c r="IC218" s="9"/>
      <c r="ID218" s="43"/>
      <c r="IE218" s="9"/>
      <c r="IF218" s="43"/>
      <c r="IG218" s="9"/>
      <c r="IH218" s="43"/>
      <c r="II218" s="9"/>
      <c r="IJ218" s="43"/>
      <c r="IK218" s="9"/>
      <c r="IL218" s="43"/>
      <c r="IM218" s="9"/>
      <c r="IN218" s="43"/>
      <c r="IO218" s="9"/>
      <c r="IP218" s="43"/>
      <c r="IQ218" s="9"/>
      <c r="IR218" s="43"/>
      <c r="IS218" s="9"/>
      <c r="IT218" s="43"/>
      <c r="IU218" s="9"/>
      <c r="IV218" s="43"/>
      <c r="IW218" s="9"/>
      <c r="IX218" s="43"/>
      <c r="IY218" s="9"/>
      <c r="IZ218" s="43"/>
      <c r="JA218" s="9"/>
      <c r="JB218" s="43"/>
      <c r="JC218" s="9"/>
      <c r="JD218" s="43"/>
      <c r="JE218" s="9"/>
      <c r="JF218" s="43"/>
      <c r="JG218" s="9"/>
      <c r="JH218" s="43"/>
      <c r="JI218" s="9"/>
      <c r="JJ218" s="43"/>
      <c r="JK218" s="9"/>
      <c r="JL218" s="43"/>
      <c r="JM218" s="9"/>
      <c r="JN218" s="43"/>
      <c r="JO218" s="9"/>
      <c r="JP218" s="43"/>
      <c r="JQ218" s="9"/>
      <c r="JR218" s="43">
        <f>SUM(INDEX('egyeni-ranglista'!$1:$1048576,MATCH($A218,'egyeni-ranglista'!$A:$A,0),JR$279):INDEX('egyeni-ranglista'!$1:$1048576,MATCH($A218,'egyeni-ranglista'!$A:$A,0),JR$280))</f>
        <v>5.8731657819178684</v>
      </c>
      <c r="JS218" s="1" t="s">
        <v>1551</v>
      </c>
      <c r="JT218" s="43"/>
      <c r="JU218" s="9"/>
      <c r="JV218" s="43"/>
      <c r="JW218" s="9"/>
      <c r="JX218" s="43"/>
      <c r="JY218" s="9"/>
      <c r="JZ218" s="43"/>
      <c r="KA218" s="9"/>
      <c r="KB218" s="43"/>
      <c r="KC218" s="9"/>
      <c r="KD218" s="43"/>
      <c r="KE218" s="9"/>
      <c r="KF218" s="43"/>
      <c r="KG218" s="9"/>
      <c r="KH218" s="43"/>
      <c r="KI218" s="9"/>
      <c r="KJ218" s="43"/>
      <c r="KK218" s="9"/>
      <c r="KL218" s="43"/>
      <c r="KM218" s="9"/>
      <c r="KN218" s="43"/>
      <c r="KO218" s="9"/>
      <c r="KP218" s="43"/>
      <c r="KQ218" s="9"/>
      <c r="KR218" s="43">
        <f>SUM(INDEX('egyeni-ranglista'!$1:$1048576,MATCH($A218,'egyeni-ranglista'!$A:$A,0),KR$279):INDEX('egyeni-ranglista'!$1:$1048576,MATCH($A218,'egyeni-ranglista'!$A:$A,0),KR$280))</f>
        <v>5.3197331300585482</v>
      </c>
      <c r="KS218" s="9" t="s">
        <v>1472</v>
      </c>
      <c r="KT218" s="43"/>
      <c r="KU218" s="9"/>
      <c r="KV218" s="43"/>
      <c r="KW218" s="9"/>
      <c r="KX218" s="43"/>
      <c r="KY218" s="9"/>
      <c r="KZ218" s="43"/>
      <c r="LA218" s="9"/>
      <c r="LB218" s="43"/>
      <c r="LC218" s="9"/>
      <c r="LD218" s="43"/>
      <c r="LE218" s="9"/>
      <c r="LF218" s="43"/>
      <c r="LG218" s="9"/>
      <c r="LH218" s="43"/>
      <c r="LI218" s="9"/>
      <c r="LJ218" s="43"/>
      <c r="LK218" s="9"/>
      <c r="LL218" s="43"/>
      <c r="LM218" s="9"/>
      <c r="LN218" s="43"/>
      <c r="LO218" s="9"/>
      <c r="LP218" s="43"/>
      <c r="LQ218" s="9"/>
      <c r="LR218" s="43"/>
      <c r="LS218" s="9"/>
      <c r="LT218" s="43"/>
      <c r="LU218" s="9"/>
      <c r="LV218" s="43"/>
      <c r="LW218" s="9"/>
      <c r="LX218" s="43"/>
      <c r="LY218" s="9"/>
      <c r="LZ218" s="43"/>
      <c r="MA218" s="9"/>
      <c r="MB218" s="43"/>
      <c r="MC218" s="9"/>
      <c r="MD218" s="43"/>
      <c r="ME218" s="9"/>
      <c r="MF218" s="43"/>
      <c r="MG218" s="9"/>
      <c r="MH218" s="43"/>
      <c r="MI218" s="9"/>
      <c r="MJ218" s="43"/>
      <c r="MK218" s="9"/>
      <c r="ML218" s="43"/>
      <c r="MM218" s="9"/>
      <c r="MN218" s="43"/>
      <c r="MO218" s="9"/>
      <c r="MP218" s="43"/>
      <c r="MQ218" s="9"/>
      <c r="MR218" s="43"/>
      <c r="MS218" s="9"/>
      <c r="MT218" s="43"/>
      <c r="MU218" s="9"/>
    </row>
    <row r="219" spans="1:359">
      <c r="A219" s="1" t="s">
        <v>191</v>
      </c>
      <c r="C219" s="9"/>
      <c r="D219" s="43">
        <v>0</v>
      </c>
      <c r="E219" s="1" t="s">
        <v>23</v>
      </c>
      <c r="F219" s="43" t="s">
        <v>206</v>
      </c>
      <c r="H219" s="43" t="s">
        <v>206</v>
      </c>
      <c r="J219" s="43" t="s">
        <v>206</v>
      </c>
      <c r="L219" s="43"/>
      <c r="M219" s="9"/>
      <c r="N219" s="43">
        <v>6</v>
      </c>
      <c r="O219" s="1" t="s">
        <v>23</v>
      </c>
      <c r="P219" s="43" t="s">
        <v>206</v>
      </c>
      <c r="R219" s="43" t="s">
        <v>206</v>
      </c>
      <c r="T219" s="43" t="s">
        <v>206</v>
      </c>
      <c r="V219" s="43"/>
      <c r="W219" s="9"/>
      <c r="X219" s="43"/>
      <c r="Y219" s="9"/>
      <c r="Z219" s="43"/>
      <c r="AA219" s="9"/>
      <c r="AB219" s="43" t="s">
        <v>206</v>
      </c>
      <c r="AD219" s="43" t="s">
        <v>206</v>
      </c>
      <c r="AR219" s="9"/>
      <c r="AS219" s="9"/>
      <c r="BF219" s="9"/>
      <c r="BG219" s="9"/>
      <c r="BH219" s="43">
        <f>SUM(INDEX('egyeni-ranglista'!$1:$1048576,MATCH($A219,'egyeni-ranglista'!$A:$A,0),BH$279):INDEX('egyeni-ranglista'!$1:$1048576,MATCH($A219,'egyeni-ranglista'!$A:$A,0),BH$280))</f>
        <v>0</v>
      </c>
      <c r="BI219" s="1" t="s">
        <v>647</v>
      </c>
      <c r="BJ219" s="43"/>
      <c r="BK219" s="9"/>
      <c r="BL219" s="43"/>
      <c r="BM219" s="9"/>
      <c r="BN219" s="43"/>
      <c r="BO219" s="9"/>
      <c r="BP219" s="43"/>
      <c r="BQ219" s="9"/>
      <c r="BR219" s="43"/>
      <c r="BS219" s="9"/>
      <c r="BT219" s="43"/>
      <c r="BU219" s="9"/>
      <c r="BV219" s="43"/>
      <c r="BW219" s="9"/>
      <c r="BX219" s="43">
        <f>SUM(INDEX('egyeni-ranglista'!$1:$1048576,MATCH($A219,'egyeni-ranglista'!$A:$A,0),BX$279):INDEX('egyeni-ranglista'!$1:$1048576,MATCH($A219,'egyeni-ranglista'!$A:$A,0),BX$280))</f>
        <v>0</v>
      </c>
      <c r="BY219" s="9" t="s">
        <v>647</v>
      </c>
      <c r="BZ219" s="43"/>
      <c r="CA219" s="9"/>
      <c r="CB219" s="43"/>
      <c r="CC219" s="9"/>
      <c r="CD219" s="43">
        <f>SUM(INDEX('egyeni-ranglista'!$1:$1048576,MATCH($A219,'egyeni-ranglista'!$A:$A,0),CD$279):INDEX('egyeni-ranglista'!$1:$1048576,MATCH($A219,'egyeni-ranglista'!$A:$A,0),CD$280))</f>
        <v>0</v>
      </c>
      <c r="CE219" s="9" t="s">
        <v>647</v>
      </c>
      <c r="CF219" s="43"/>
      <c r="CG219" s="9"/>
      <c r="CH219" s="43"/>
      <c r="CI219" s="9"/>
      <c r="CJ219" s="43"/>
      <c r="CK219" s="9"/>
      <c r="CL219" s="43"/>
      <c r="CM219" s="9"/>
      <c r="CN219" s="43"/>
      <c r="CO219" s="9"/>
      <c r="CP219" s="43"/>
      <c r="CQ219" s="9"/>
      <c r="CR219" s="43"/>
      <c r="CS219" s="9"/>
      <c r="CT219" s="43"/>
      <c r="CU219" s="9"/>
      <c r="CV219" s="43"/>
      <c r="CW219" s="9"/>
      <c r="CX219" s="43">
        <f>SUM(INDEX('egyeni-ranglista'!$1:$1048576,MATCH($A219,'egyeni-ranglista'!$A:$A,0),CX$279):INDEX('egyeni-ranglista'!$1:$1048576,MATCH($A219,'egyeni-ranglista'!$A:$A,0),CX$280))</f>
        <v>1.7878663996640682</v>
      </c>
      <c r="CY219" s="1" t="s">
        <v>191</v>
      </c>
      <c r="CZ219" s="43">
        <f>SUM(INDEX('egyeni-ranglista'!$1:$1048576,MATCH($A219,'egyeni-ranglista'!$A:$A,0),CZ$279):INDEX('egyeni-ranglista'!$1:$1048576,MATCH($A219,'egyeni-ranglista'!$A:$A,0),CZ$280))</f>
        <v>2.1239471343576577</v>
      </c>
      <c r="DA219" s="11" t="s">
        <v>23</v>
      </c>
      <c r="DB219" s="43"/>
      <c r="DD219" s="43"/>
      <c r="DF219" s="43">
        <f>SUM(INDEX('egyeni-ranglista'!$1:$1048576,MATCH($A219,'egyeni-ranglista'!$A:$A,0),DF$279):INDEX('egyeni-ranglista'!$1:$1048576,MATCH($A219,'egyeni-ranglista'!$A:$A,0),DF$280))</f>
        <v>2.1239471343576577</v>
      </c>
      <c r="DG219" s="11" t="s">
        <v>23</v>
      </c>
      <c r="DH219" s="43"/>
      <c r="DJ219" s="43"/>
      <c r="DL219" s="43"/>
      <c r="DN219" s="43">
        <f>SUM(INDEX('egyeni-ranglista'!$1:$1048576,MATCH($A219,'egyeni-ranglista'!$A:$A,0),DN$279):INDEX('egyeni-ranglista'!$1:$1048576,MATCH($A219,'egyeni-ranglista'!$A:$A,0),DN$280))</f>
        <v>5.0269163475218672</v>
      </c>
      <c r="DO219" s="11" t="s">
        <v>23</v>
      </c>
      <c r="DP219" s="43"/>
      <c r="DQ219" s="9"/>
      <c r="DT219" s="43">
        <f>SUM(INDEX('egyeni-ranglista'!$1:$1048576,MATCH($A219,'egyeni-ranglista'!$A:$A,0),DT$279):INDEX('egyeni-ranglista'!$1:$1048576,MATCH($A219,'egyeni-ranglista'!$A:$A,0),DT$280))</f>
        <v>7.3285285412015062</v>
      </c>
      <c r="DU219" s="55" t="s">
        <v>23</v>
      </c>
      <c r="DZ219" s="43"/>
      <c r="EA219" s="9"/>
      <c r="EB219" s="43">
        <f>SUM(INDEX('egyeni-ranglista'!$1:$1048576,MATCH($A219,'egyeni-ranglista'!$A:$A,0),EB$279):INDEX('egyeni-ranglista'!$1:$1048576,MATCH($A219,'egyeni-ranglista'!$A:$A,0),EB$280))</f>
        <v>8.9026312400074872</v>
      </c>
      <c r="EC219" s="55" t="s">
        <v>23</v>
      </c>
      <c r="ED219" s="43"/>
      <c r="EE219" s="9"/>
      <c r="EF219" s="43">
        <f>SUM(INDEX('egyeni-ranglista'!$1:$1048576,MATCH($A219,'egyeni-ranglista'!$A:$A,0),EF$279):INDEX('egyeni-ranglista'!$1:$1048576,MATCH($A219,'egyeni-ranglista'!$A:$A,0),EF$280))</f>
        <v>8.9026312400074872</v>
      </c>
      <c r="EG219" s="55" t="s">
        <v>23</v>
      </c>
      <c r="EL219" s="43">
        <f>SUM(INDEX('egyeni-ranglista'!$1:$1048576,MATCH($A219,'egyeni-ranglista'!$A:$A,0),EL$279):INDEX('egyeni-ranglista'!$1:$1048576,MATCH($A219,'egyeni-ranglista'!$A:$A,0),EL$280))</f>
        <v>11.949579399492169</v>
      </c>
      <c r="EM219" s="55" t="s">
        <v>23</v>
      </c>
      <c r="EN219" s="43"/>
      <c r="EO219" s="55"/>
      <c r="EV219" s="43">
        <f>SUM(INDEX('egyeni-ranglista'!$1:$1048576,MATCH($A219,'egyeni-ranglista'!$A:$A,0),EV$279):INDEX('egyeni-ranglista'!$1:$1048576,MATCH($A219,'egyeni-ranglista'!$A:$A,0),EV$280))</f>
        <v>26.947096315956358</v>
      </c>
      <c r="EW219" s="55" t="s">
        <v>647</v>
      </c>
      <c r="FF219" s="43"/>
      <c r="FG219" s="9"/>
      <c r="FH219" s="43"/>
      <c r="FI219" s="9"/>
      <c r="FJ219" s="43"/>
      <c r="FK219" s="9"/>
      <c r="FL219" s="43">
        <f>SUM(INDEX('egyeni-ranglista'!$1:$1048576,MATCH($A219,'egyeni-ranglista'!$A:$A,0),FL$279):INDEX('egyeni-ranglista'!$1:$1048576,MATCH($A219,'egyeni-ranglista'!$A:$A,0),FL$280))</f>
        <v>29.51347017069358</v>
      </c>
      <c r="FM219" s="1" t="s">
        <v>191</v>
      </c>
      <c r="FP219" s="43"/>
      <c r="FQ219" s="9"/>
      <c r="FR219" s="43"/>
      <c r="FS219" s="9"/>
      <c r="FT219" s="43"/>
      <c r="FU219" s="9"/>
      <c r="FV219" s="43"/>
      <c r="FW219" s="9"/>
      <c r="FX219" s="43"/>
      <c r="FY219" s="9"/>
      <c r="FZ219" s="43"/>
      <c r="GA219" s="9"/>
      <c r="GB219" s="43">
        <f>SUM(INDEX('egyeni-ranglista'!$1:$1048576,MATCH($A219,'egyeni-ranglista'!$A:$A,0),GB$279):INDEX('egyeni-ranglista'!$1:$1048576,MATCH($A219,'egyeni-ranglista'!$A:$A,0),GB$280))</f>
        <v>22.398705330350161</v>
      </c>
      <c r="GC219" s="9" t="s">
        <v>23</v>
      </c>
      <c r="GD219" s="43"/>
      <c r="GE219" s="9"/>
      <c r="GF219" s="43"/>
      <c r="GG219" s="9"/>
      <c r="GH219" s="43"/>
      <c r="GI219" s="9"/>
      <c r="GJ219" s="43"/>
      <c r="GK219" s="9"/>
      <c r="GL219" s="43"/>
      <c r="GM219" s="9"/>
      <c r="GN219" s="43"/>
      <c r="GO219" s="9"/>
      <c r="GP219" s="43"/>
      <c r="GQ219" s="9"/>
      <c r="GR219" s="43"/>
      <c r="GS219" s="9"/>
      <c r="GT219" s="43"/>
      <c r="GU219" s="9"/>
      <c r="GV219" s="43"/>
      <c r="GW219" s="9"/>
      <c r="GX219" s="43"/>
      <c r="GY219" s="9"/>
      <c r="GZ219" s="43"/>
      <c r="HA219" s="9"/>
      <c r="HB219" s="43"/>
      <c r="HC219" s="9"/>
      <c r="HD219" s="43"/>
      <c r="HE219" s="9"/>
      <c r="HF219" s="43"/>
      <c r="HG219" s="9"/>
      <c r="HH219" s="43"/>
      <c r="HI219" s="9"/>
      <c r="HJ219" s="43"/>
      <c r="HK219" s="9"/>
      <c r="HL219" s="43"/>
      <c r="HM219" s="9"/>
      <c r="HN219" s="43"/>
      <c r="HO219" s="9"/>
      <c r="HP219" s="43"/>
      <c r="HQ219" s="9"/>
      <c r="HR219" s="43"/>
      <c r="HS219" s="9"/>
      <c r="HT219" s="43"/>
      <c r="HU219" s="9"/>
      <c r="HV219" s="43"/>
      <c r="HW219" s="9"/>
      <c r="HX219" s="43"/>
      <c r="HY219" s="9"/>
      <c r="HZ219" s="43"/>
      <c r="IA219" s="9"/>
      <c r="IB219" s="43"/>
      <c r="IC219" s="9"/>
      <c r="ID219" s="43"/>
      <c r="IE219" s="9"/>
      <c r="IF219" s="43"/>
      <c r="IG219" s="9"/>
      <c r="IH219" s="43"/>
      <c r="II219" s="9"/>
      <c r="IJ219" s="43">
        <f>SUM(INDEX('egyeni-ranglista'!$1:$1048576,MATCH($A219,'egyeni-ranglista'!$A:$A,0),IJ$279):INDEX('egyeni-ranglista'!$1:$1048576,MATCH($A219,'egyeni-ranglista'!$A:$A,0),IJ$280))</f>
        <v>3.4953751020172086</v>
      </c>
      <c r="IK219" s="9" t="s">
        <v>1295</v>
      </c>
      <c r="IL219" s="43"/>
      <c r="IM219" s="9"/>
      <c r="IN219" s="43"/>
      <c r="IO219" s="9"/>
      <c r="IP219" s="43"/>
      <c r="IQ219" s="9"/>
      <c r="IR219" s="43"/>
      <c r="IS219" s="9"/>
      <c r="IT219" s="43"/>
      <c r="IU219" s="9"/>
      <c r="IV219" s="43"/>
      <c r="IW219" s="9"/>
      <c r="IX219" s="43"/>
      <c r="IY219" s="9"/>
      <c r="IZ219" s="43"/>
      <c r="JA219" s="9"/>
      <c r="JB219" s="43">
        <f>SUM(INDEX('egyeni-ranglista'!$1:$1048576,MATCH($A219,'egyeni-ranglista'!$A:$A,0),JB$279):INDEX('egyeni-ranglista'!$1:$1048576,MATCH($A219,'egyeni-ranglista'!$A:$A,0),JB$280))</f>
        <v>3.4953751020172086</v>
      </c>
      <c r="JC219" s="9" t="s">
        <v>124</v>
      </c>
      <c r="JD219" s="43"/>
      <c r="JE219" s="9"/>
      <c r="JF219" s="43"/>
      <c r="JG219" s="9"/>
      <c r="JH219" s="43"/>
      <c r="JI219" s="9"/>
      <c r="JJ219" s="43"/>
      <c r="JK219" s="9"/>
      <c r="JL219" s="43"/>
      <c r="JM219" s="9"/>
      <c r="JN219" s="43"/>
      <c r="JO219" s="9"/>
      <c r="JP219" s="43"/>
      <c r="JQ219" s="9"/>
      <c r="JR219" s="43">
        <f>SUM(INDEX('egyeni-ranglista'!$1:$1048576,MATCH($A219,'egyeni-ranglista'!$A:$A,0),JR$279):INDEX('egyeni-ranglista'!$1:$1048576,MATCH($A219,'egyeni-ranglista'!$A:$A,0),JR$280))</f>
        <v>0</v>
      </c>
      <c r="JS219" s="1" t="s">
        <v>23</v>
      </c>
      <c r="JT219" s="43"/>
      <c r="JU219" s="9"/>
      <c r="JV219" s="43"/>
      <c r="JW219" s="9"/>
      <c r="JX219" s="43"/>
      <c r="JY219" s="9"/>
      <c r="JZ219" s="43"/>
      <c r="KA219" s="9"/>
      <c r="KB219" s="43"/>
      <c r="KC219" s="9"/>
      <c r="KD219" s="43">
        <f>SUM(INDEX('egyeni-ranglista'!$1:$1048576,MATCH($A219,'egyeni-ranglista'!$A:$A,0),KD$279):INDEX('egyeni-ranglista'!$1:$1048576,MATCH($A219,'egyeni-ranglista'!$A:$A,0),KD$280))</f>
        <v>0.41406640698607777</v>
      </c>
      <c r="KE219" s="9" t="s">
        <v>23</v>
      </c>
      <c r="KF219" s="43"/>
      <c r="KG219" s="9"/>
      <c r="KH219" s="43"/>
      <c r="KI219" s="9"/>
      <c r="KJ219" s="43"/>
      <c r="KK219" s="9"/>
      <c r="KL219" s="43"/>
      <c r="KM219" s="9"/>
      <c r="KN219" s="43"/>
      <c r="KO219" s="9"/>
      <c r="KP219" s="43">
        <f>SUM(INDEX('egyeni-ranglista'!$1:$1048576,MATCH($A219,'egyeni-ranglista'!$A:$A,0),KP$279):INDEX('egyeni-ranglista'!$1:$1048576,MATCH($A219,'egyeni-ranglista'!$A:$A,0),KP$280))</f>
        <v>7.5880919968093155</v>
      </c>
      <c r="KQ219" s="9" t="s">
        <v>23</v>
      </c>
      <c r="KR219" s="43"/>
      <c r="KS219" s="9"/>
      <c r="KT219" s="43"/>
      <c r="KU219" s="9"/>
      <c r="KV219" s="43"/>
      <c r="KW219" s="9"/>
      <c r="KX219" s="43"/>
      <c r="KY219" s="9"/>
      <c r="KZ219" s="43">
        <f>SUM(INDEX('egyeni-ranglista'!$1:$1048576,MATCH($A219,'egyeni-ranglista'!$A:$A,0),KZ$279):INDEX('egyeni-ranglista'!$1:$1048576,MATCH($A219,'egyeni-ranglista'!$A:$A,0),KZ$280))</f>
        <v>23.57024733906297</v>
      </c>
      <c r="LA219" s="9" t="s">
        <v>191</v>
      </c>
      <c r="LB219" s="43"/>
      <c r="LC219" s="9"/>
      <c r="LD219" s="43"/>
      <c r="LE219" s="9"/>
      <c r="LF219" s="43"/>
      <c r="LG219" s="9"/>
      <c r="LH219" s="43"/>
      <c r="LI219" s="9"/>
      <c r="LJ219" s="43"/>
      <c r="LK219" s="9"/>
      <c r="LL219" s="43"/>
      <c r="LM219" s="9"/>
      <c r="LN219" s="43"/>
      <c r="LO219" s="9"/>
      <c r="LP219" s="43"/>
      <c r="LQ219" s="9"/>
      <c r="LR219" s="43"/>
      <c r="LS219" s="9"/>
      <c r="LT219" s="43"/>
      <c r="LU219" s="9"/>
      <c r="LV219" s="43"/>
      <c r="LW219" s="9"/>
      <c r="LX219" s="43"/>
      <c r="LY219" s="9"/>
      <c r="LZ219" s="43"/>
      <c r="MA219" s="9"/>
      <c r="MB219" s="43">
        <f>SUM(INDEX('egyeni-ranglista'!$1:$1048576,MATCH($A219,'egyeni-ranglista'!$A:$A,0),MB$279):INDEX('egyeni-ranglista'!$1:$1048576,MATCH($A219,'egyeni-ranglista'!$A:$A,0),MB$280))</f>
        <v>23.57024733906297</v>
      </c>
      <c r="MC219" s="9" t="s">
        <v>23</v>
      </c>
      <c r="MD219" s="43"/>
      <c r="ME219" s="9"/>
      <c r="MF219" s="43"/>
      <c r="MG219" s="9"/>
      <c r="MH219" s="43">
        <f>SUM(INDEX('egyeni-ranglista'!$1:$1048576,MATCH($A219,'egyeni-ranglista'!$A:$A,0),MH$279):INDEX('egyeni-ranglista'!$1:$1048576,MATCH($A219,'egyeni-ranglista'!$A:$A,0),MH$280))</f>
        <v>23.57024733906297</v>
      </c>
      <c r="MI219" s="9" t="s">
        <v>23</v>
      </c>
      <c r="MJ219" s="43"/>
      <c r="MK219" s="9"/>
      <c r="ML219" s="43"/>
      <c r="MM219" s="9"/>
      <c r="MN219" s="43"/>
      <c r="MO219" s="9"/>
      <c r="MP219" s="43">
        <f>SUM(INDEX('egyeni-ranglista'!$1:$1048576,MATCH($A219,'egyeni-ranglista'!$A:$A,0),MP$279):INDEX('egyeni-ranglista'!$1:$1048576,MATCH($A219,'egyeni-ranglista'!$A:$A,0),MP$280))</f>
        <v>24.957870879679202</v>
      </c>
      <c r="MQ219" s="9" t="s">
        <v>1648</v>
      </c>
      <c r="MR219" s="43"/>
      <c r="MS219" s="9"/>
      <c r="MT219" s="43"/>
      <c r="MU219" s="9"/>
    </row>
    <row r="220" spans="1:359">
      <c r="A220" s="32" t="s">
        <v>555</v>
      </c>
      <c r="L220" s="43"/>
      <c r="M220" s="9"/>
      <c r="N220" s="43"/>
      <c r="O220" s="9"/>
      <c r="P220" s="43"/>
      <c r="R220" s="43"/>
      <c r="T220" s="43"/>
      <c r="V220" s="43"/>
      <c r="X220" s="43"/>
      <c r="Y220" s="9"/>
      <c r="Z220" s="43"/>
      <c r="AA220" s="9"/>
      <c r="AB220" s="43"/>
      <c r="AD220" s="43"/>
      <c r="AP220" s="43">
        <f>SUM(INDEX('egyeni-ranglista'!$1:$1048576,MATCH($A220,'egyeni-ranglista'!$A:$A,0),AP$279):INDEX('egyeni-ranglista'!$1:$1048576,MATCH($A220,'egyeni-ranglista'!$A:$A,0),AP$280))</f>
        <v>0</v>
      </c>
      <c r="AQ220" s="9" t="s">
        <v>575</v>
      </c>
      <c r="AR220" s="43"/>
      <c r="AS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43"/>
      <c r="DD220" s="43"/>
      <c r="DF220" s="43"/>
      <c r="DH220" s="43"/>
      <c r="DJ220" s="43"/>
      <c r="DL220" s="43"/>
      <c r="DP220" s="9"/>
      <c r="DQ220" s="9"/>
      <c r="EB220" s="43"/>
      <c r="EF220" s="43"/>
      <c r="EH220" s="43"/>
      <c r="EJ220" s="43"/>
      <c r="EP220" s="43"/>
      <c r="ER220" s="43"/>
      <c r="ET220" s="43"/>
      <c r="EV220" s="43"/>
      <c r="EX220" s="43"/>
      <c r="EZ220" s="43"/>
      <c r="FB220" s="43"/>
      <c r="FD220" s="43"/>
      <c r="FF220" s="9"/>
      <c r="FG220" s="9"/>
      <c r="FH220" s="9"/>
      <c r="FI220" s="9"/>
      <c r="FJ220" s="9"/>
      <c r="FK220" s="9"/>
      <c r="FL220" s="9"/>
      <c r="FM220" s="9"/>
      <c r="FN220" s="43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43"/>
      <c r="HG220" s="9"/>
      <c r="HH220" s="43"/>
      <c r="HI220" s="9"/>
      <c r="HJ220" s="43"/>
      <c r="HK220" s="9"/>
      <c r="HL220" s="43"/>
      <c r="HM220" s="9"/>
      <c r="HN220" s="43"/>
      <c r="HO220" s="9"/>
      <c r="HP220" s="43"/>
      <c r="HQ220" s="9"/>
      <c r="HR220" s="43"/>
      <c r="HS220" s="9"/>
      <c r="HT220" s="43"/>
      <c r="HU220" s="9"/>
      <c r="HV220" s="43"/>
      <c r="HW220" s="9"/>
      <c r="HX220" s="43"/>
      <c r="HY220" s="9"/>
      <c r="HZ220" s="43"/>
      <c r="IA220" s="9"/>
      <c r="IB220" s="43"/>
      <c r="IC220" s="9"/>
      <c r="ID220" s="43"/>
      <c r="IE220" s="9"/>
      <c r="IF220" s="43"/>
      <c r="IG220" s="9"/>
      <c r="IH220" s="43"/>
      <c r="II220" s="9"/>
      <c r="IJ220" s="43"/>
      <c r="IK220" s="9"/>
      <c r="IL220" s="43"/>
      <c r="IM220" s="9"/>
      <c r="IN220" s="43"/>
      <c r="IO220" s="9"/>
      <c r="IP220" s="43"/>
      <c r="IQ220" s="9"/>
      <c r="IR220" s="43"/>
      <c r="IS220" s="9"/>
      <c r="IT220" s="43"/>
      <c r="IU220" s="9"/>
      <c r="IV220" s="43"/>
      <c r="IW220" s="9"/>
      <c r="IX220" s="43"/>
      <c r="IY220" s="9"/>
      <c r="IZ220" s="43"/>
      <c r="JA220" s="9"/>
      <c r="JB220" s="43"/>
      <c r="JC220" s="9"/>
      <c r="JD220" s="43"/>
      <c r="JE220" s="9"/>
      <c r="JF220" s="43"/>
      <c r="JG220" s="9"/>
      <c r="JH220" s="43"/>
      <c r="JI220" s="9"/>
      <c r="JJ220" s="43"/>
      <c r="JK220" s="9"/>
      <c r="JL220" s="43"/>
      <c r="JM220" s="9"/>
      <c r="JN220" s="43"/>
      <c r="JO220" s="9"/>
      <c r="JP220" s="43"/>
      <c r="JQ220" s="9"/>
      <c r="JR220" s="43"/>
      <c r="JS220" s="9"/>
      <c r="JT220" s="43"/>
      <c r="JU220" s="9"/>
      <c r="JV220" s="43"/>
      <c r="JW220" s="9"/>
      <c r="JX220" s="43"/>
      <c r="JY220" s="9"/>
      <c r="JZ220" s="43"/>
      <c r="KA220" s="9"/>
      <c r="KB220" s="43"/>
      <c r="KC220" s="9"/>
      <c r="KD220" s="43"/>
      <c r="KE220" s="9"/>
      <c r="KF220" s="43"/>
      <c r="KG220" s="9"/>
      <c r="KH220" s="43"/>
      <c r="KI220" s="9"/>
      <c r="KJ220" s="43"/>
      <c r="KK220" s="9"/>
      <c r="KL220" s="43"/>
      <c r="KM220" s="9"/>
      <c r="KN220" s="43"/>
      <c r="KO220" s="9"/>
      <c r="KP220" s="43"/>
      <c r="KQ220" s="9"/>
      <c r="KR220" s="43"/>
      <c r="KS220" s="9"/>
      <c r="KT220" s="43"/>
      <c r="KU220" s="9"/>
      <c r="KV220" s="43"/>
      <c r="KW220" s="9"/>
      <c r="KX220" s="43"/>
      <c r="KY220" s="9"/>
      <c r="KZ220" s="43"/>
      <c r="LA220" s="9"/>
      <c r="LB220" s="43"/>
      <c r="LC220" s="9"/>
      <c r="LD220" s="43"/>
      <c r="LE220" s="9"/>
      <c r="LF220" s="43"/>
      <c r="LG220" s="9"/>
      <c r="LH220" s="43"/>
      <c r="LI220" s="9"/>
      <c r="LJ220" s="43"/>
      <c r="LK220" s="9"/>
      <c r="LL220" s="43"/>
      <c r="LM220" s="9"/>
      <c r="LN220" s="43"/>
      <c r="LO220" s="9"/>
      <c r="LP220" s="43"/>
      <c r="LQ220" s="9"/>
      <c r="LR220" s="43"/>
      <c r="LS220" s="9"/>
      <c r="LT220" s="43"/>
      <c r="LU220" s="9"/>
      <c r="LV220" s="43"/>
      <c r="LW220" s="9"/>
      <c r="LX220" s="43"/>
      <c r="LY220" s="9"/>
      <c r="LZ220" s="43"/>
      <c r="MA220" s="9"/>
      <c r="MB220" s="43"/>
      <c r="MC220" s="9"/>
      <c r="MD220" s="43"/>
      <c r="ME220" s="9"/>
      <c r="MF220" s="43"/>
      <c r="MG220" s="9"/>
      <c r="MH220" s="43"/>
      <c r="MI220" s="9"/>
      <c r="MJ220" s="43"/>
      <c r="MK220" s="9"/>
      <c r="ML220" s="43"/>
      <c r="MM220" s="9"/>
      <c r="MN220" s="43"/>
      <c r="MO220" s="9"/>
      <c r="MP220" s="43"/>
      <c r="MQ220" s="9"/>
      <c r="MR220" s="43"/>
      <c r="MS220" s="9"/>
      <c r="MT220" s="43"/>
      <c r="MU220" s="9"/>
    </row>
    <row r="221" spans="1:359">
      <c r="A221" s="32" t="s">
        <v>554</v>
      </c>
      <c r="L221" s="43"/>
      <c r="M221" s="9"/>
      <c r="N221" s="43"/>
      <c r="O221" s="9"/>
      <c r="P221" s="43"/>
      <c r="R221" s="43"/>
      <c r="T221" s="43"/>
      <c r="V221" s="43"/>
      <c r="X221" s="43"/>
      <c r="Y221" s="9"/>
      <c r="Z221" s="43"/>
      <c r="AA221" s="9"/>
      <c r="AB221" s="43"/>
      <c r="AD221" s="43"/>
      <c r="AP221" s="43">
        <f>SUM(INDEX('egyeni-ranglista'!$1:$1048576,MATCH($A221,'egyeni-ranglista'!$A:$A,0),AP$279):INDEX('egyeni-ranglista'!$1:$1048576,MATCH($A221,'egyeni-ranglista'!$A:$A,0),AP$280))</f>
        <v>0</v>
      </c>
      <c r="AQ221" s="9" t="s">
        <v>558</v>
      </c>
      <c r="AR221" s="43"/>
      <c r="AS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43"/>
      <c r="DD221" s="43"/>
      <c r="DF221" s="43"/>
      <c r="DH221" s="43"/>
      <c r="DJ221" s="43"/>
      <c r="DL221" s="43"/>
      <c r="DP221" s="9"/>
      <c r="DQ221" s="9"/>
      <c r="EB221" s="43"/>
      <c r="EF221" s="43"/>
      <c r="EH221" s="43"/>
      <c r="EJ221" s="43"/>
      <c r="EP221" s="43"/>
      <c r="ER221" s="43"/>
      <c r="ES221" s="63"/>
      <c r="ET221" s="43"/>
      <c r="EV221" s="43"/>
      <c r="EX221" s="43"/>
      <c r="EZ221" s="43"/>
      <c r="FB221" s="43"/>
      <c r="FD221" s="43"/>
      <c r="FF221" s="9"/>
      <c r="FG221" s="9"/>
      <c r="FH221" s="9"/>
      <c r="FI221" s="9"/>
      <c r="FJ221" s="9"/>
      <c r="FK221" s="9"/>
      <c r="FL221" s="9"/>
      <c r="FM221" s="9"/>
      <c r="FN221" s="43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43"/>
      <c r="HG221" s="9"/>
      <c r="HH221" s="43"/>
      <c r="HI221" s="9"/>
      <c r="HJ221" s="43"/>
      <c r="HK221" s="9"/>
      <c r="HL221" s="43"/>
      <c r="HM221" s="9"/>
      <c r="HN221" s="43"/>
      <c r="HO221" s="9"/>
      <c r="HP221" s="43"/>
      <c r="HQ221" s="9"/>
      <c r="HR221" s="43"/>
      <c r="HS221" s="9"/>
      <c r="HT221" s="43"/>
      <c r="HU221" s="9"/>
      <c r="HV221" s="43"/>
      <c r="HW221" s="9"/>
      <c r="HX221" s="43"/>
      <c r="HY221" s="9"/>
      <c r="HZ221" s="43"/>
      <c r="IA221" s="9"/>
      <c r="IB221" s="43"/>
      <c r="IC221" s="9"/>
      <c r="ID221" s="43"/>
      <c r="IE221" s="9"/>
      <c r="IF221" s="43"/>
      <c r="IG221" s="9"/>
      <c r="IH221" s="43"/>
      <c r="II221" s="9"/>
      <c r="IJ221" s="43"/>
      <c r="IK221" s="9"/>
      <c r="IL221" s="43"/>
      <c r="IM221" s="9"/>
      <c r="IN221" s="43"/>
      <c r="IO221" s="9"/>
      <c r="IP221" s="43"/>
      <c r="IQ221" s="9"/>
      <c r="IR221" s="43"/>
      <c r="IS221" s="9"/>
      <c r="IT221" s="43"/>
      <c r="IU221" s="9"/>
      <c r="IV221" s="43"/>
      <c r="IW221" s="9"/>
      <c r="IX221" s="43"/>
      <c r="IY221" s="9"/>
      <c r="IZ221" s="43"/>
      <c r="JA221" s="9"/>
      <c r="JB221" s="43"/>
      <c r="JC221" s="9"/>
      <c r="JD221" s="43"/>
      <c r="JE221" s="9"/>
      <c r="JF221" s="43"/>
      <c r="JG221" s="9"/>
      <c r="JH221" s="43"/>
      <c r="JI221" s="9"/>
      <c r="JJ221" s="43"/>
      <c r="JK221" s="9"/>
      <c r="JL221" s="43"/>
      <c r="JM221" s="9"/>
      <c r="JN221" s="43"/>
      <c r="JO221" s="9"/>
      <c r="JP221" s="43"/>
      <c r="JQ221" s="9"/>
      <c r="JR221" s="43"/>
      <c r="JS221" s="9"/>
      <c r="JT221" s="43"/>
      <c r="JU221" s="9"/>
      <c r="JV221" s="43"/>
      <c r="JW221" s="9"/>
      <c r="JX221" s="43"/>
      <c r="JY221" s="9"/>
      <c r="JZ221" s="43"/>
      <c r="KA221" s="9"/>
      <c r="KB221" s="43"/>
      <c r="KC221" s="9"/>
      <c r="KD221" s="43"/>
      <c r="KE221" s="9"/>
      <c r="KF221" s="43"/>
      <c r="KG221" s="9"/>
      <c r="KH221" s="43"/>
      <c r="KI221" s="9"/>
      <c r="KJ221" s="43"/>
      <c r="KK221" s="9"/>
      <c r="KL221" s="43"/>
      <c r="KM221" s="9"/>
      <c r="KN221" s="43"/>
      <c r="KO221" s="9"/>
      <c r="KP221" s="43"/>
      <c r="KQ221" s="9"/>
      <c r="KR221" s="43"/>
      <c r="KS221" s="9"/>
      <c r="KT221" s="43"/>
      <c r="KU221" s="9"/>
      <c r="KV221" s="43"/>
      <c r="KW221" s="9"/>
      <c r="KX221" s="43"/>
      <c r="KY221" s="9"/>
      <c r="KZ221" s="43"/>
      <c r="LA221" s="9"/>
      <c r="LB221" s="43"/>
      <c r="LC221" s="9"/>
      <c r="LD221" s="43"/>
      <c r="LE221" s="9"/>
      <c r="LF221" s="43"/>
      <c r="LG221" s="9"/>
      <c r="LH221" s="43"/>
      <c r="LI221" s="9"/>
      <c r="LJ221" s="43"/>
      <c r="LK221" s="9"/>
      <c r="LL221" s="43"/>
      <c r="LM221" s="9"/>
      <c r="LN221" s="43"/>
      <c r="LO221" s="9"/>
      <c r="LP221" s="43"/>
      <c r="LQ221" s="9"/>
      <c r="LR221" s="43"/>
      <c r="LS221" s="9"/>
      <c r="LT221" s="43"/>
      <c r="LU221" s="9"/>
      <c r="LV221" s="43"/>
      <c r="LW221" s="9"/>
      <c r="LX221" s="43"/>
      <c r="LY221" s="9"/>
      <c r="LZ221" s="43"/>
      <c r="MA221" s="9"/>
      <c r="MB221" s="43"/>
      <c r="MC221" s="9"/>
      <c r="MD221" s="43"/>
      <c r="ME221" s="9"/>
      <c r="MF221" s="43"/>
      <c r="MG221" s="9"/>
      <c r="MH221" s="43"/>
      <c r="MI221" s="9"/>
      <c r="MJ221" s="43"/>
      <c r="MK221" s="9"/>
      <c r="ML221" s="43"/>
      <c r="MM221" s="9"/>
      <c r="MN221" s="43"/>
      <c r="MO221" s="9"/>
      <c r="MP221" s="43"/>
      <c r="MQ221" s="9"/>
      <c r="MR221" s="43"/>
      <c r="MS221" s="9"/>
      <c r="MT221" s="43"/>
      <c r="MU221" s="9"/>
    </row>
    <row r="222" spans="1:359">
      <c r="A222" s="32" t="s">
        <v>90</v>
      </c>
      <c r="C222" s="9"/>
      <c r="F222" s="43" t="s">
        <v>206</v>
      </c>
      <c r="G222" s="9"/>
      <c r="H222" s="43" t="s">
        <v>206</v>
      </c>
      <c r="I222" s="9"/>
      <c r="J222" s="43" t="s">
        <v>206</v>
      </c>
      <c r="K222" s="9"/>
      <c r="L222" s="43"/>
      <c r="M222" s="9"/>
      <c r="N222" s="43">
        <v>6</v>
      </c>
      <c r="O222" s="53" t="s">
        <v>116</v>
      </c>
      <c r="P222" s="43" t="s">
        <v>206</v>
      </c>
      <c r="R222" s="43" t="s">
        <v>206</v>
      </c>
      <c r="T222" s="43" t="s">
        <v>206</v>
      </c>
      <c r="V222" s="43"/>
      <c r="W222" s="9"/>
      <c r="X222" s="43"/>
      <c r="Y222" s="9"/>
      <c r="Z222" s="43"/>
      <c r="AA222" s="9"/>
      <c r="AB222" s="43">
        <v>21.606869834186906</v>
      </c>
      <c r="AC222" s="53" t="s">
        <v>116</v>
      </c>
      <c r="AD222" s="43">
        <v>21.606869834186906</v>
      </c>
      <c r="AE222" s="53" t="s">
        <v>116</v>
      </c>
      <c r="AR222" s="9"/>
      <c r="AS222" s="9"/>
      <c r="AT222" s="43">
        <f>SUM(INDEX('egyeni-ranglista'!$1:$1048576,MATCH($A222,'egyeni-ranglista'!$A:$A,0),AT$279):INDEX('egyeni-ranglista'!$1:$1048576,MATCH($A222,'egyeni-ranglista'!$A:$A,0),AT$280))</f>
        <v>33.519721658302494</v>
      </c>
      <c r="AU222" s="53" t="s">
        <v>116</v>
      </c>
      <c r="AV222" s="43"/>
      <c r="AW222" s="9"/>
      <c r="AX222" s="43"/>
      <c r="AY222" s="9"/>
      <c r="AZ222" s="43"/>
      <c r="BA222" s="9"/>
      <c r="BB222" s="43"/>
      <c r="BC222" s="9"/>
      <c r="BD222" s="43"/>
      <c r="BE222" s="9"/>
      <c r="BF222" s="43"/>
      <c r="BG222" s="9"/>
      <c r="BH222" s="43"/>
      <c r="BI222" s="9"/>
      <c r="BJ222" s="43"/>
      <c r="BK222" s="9"/>
      <c r="BL222" s="43"/>
      <c r="BM222" s="9"/>
      <c r="BN222" s="43"/>
      <c r="BO222" s="9"/>
      <c r="BP222" s="43"/>
      <c r="BQ222" s="9"/>
      <c r="BR222" s="43"/>
      <c r="BS222" s="9"/>
      <c r="BT222" s="43"/>
      <c r="BU222" s="9"/>
      <c r="BV222" s="43"/>
      <c r="BW222" s="9"/>
      <c r="BX222" s="43"/>
      <c r="BY222" s="9"/>
      <c r="BZ222" s="43"/>
      <c r="CA222" s="9"/>
      <c r="CB222" s="43"/>
      <c r="CC222" s="9"/>
      <c r="CD222" s="43"/>
      <c r="CE222" s="9"/>
      <c r="CF222" s="43"/>
      <c r="CG222" s="9"/>
      <c r="CH222" s="43"/>
      <c r="CI222" s="9"/>
      <c r="CJ222" s="43"/>
      <c r="CK222" s="9"/>
      <c r="CL222" s="43"/>
      <c r="CM222" s="9"/>
      <c r="CN222" s="43"/>
      <c r="CO222" s="9"/>
      <c r="CP222" s="43"/>
      <c r="CQ222" s="9"/>
      <c r="CR222" s="43">
        <f>SUM(INDEX('egyeni-ranglista'!$1:$1048576,MATCH($A222,'egyeni-ranglista'!$A:$A,0),CR$279):INDEX('egyeni-ranglista'!$1:$1048576,MATCH($A222,'egyeni-ranglista'!$A:$A,0),CR$280))</f>
        <v>5.0290087831601413</v>
      </c>
      <c r="CS222" s="53" t="s">
        <v>116</v>
      </c>
      <c r="CT222" s="43"/>
      <c r="CU222" s="9"/>
      <c r="CV222" s="43"/>
      <c r="CW222" s="9"/>
      <c r="CX222" s="43"/>
      <c r="CY222" s="9"/>
      <c r="CZ222" s="43"/>
      <c r="DA222" s="9"/>
      <c r="DB222" s="43"/>
      <c r="DD222" s="43"/>
      <c r="DF222" s="43"/>
      <c r="DH222" s="43"/>
      <c r="DJ222" s="43"/>
      <c r="DL222" s="43"/>
      <c r="DN222" s="43"/>
      <c r="DO222" s="9"/>
      <c r="DP222" s="43"/>
      <c r="DQ222" s="9"/>
      <c r="DT222" s="43"/>
      <c r="DU222" s="9"/>
      <c r="DV222" s="43"/>
      <c r="DW222" s="9"/>
      <c r="DX222" s="43"/>
      <c r="DY222" s="9"/>
      <c r="DZ222" s="43"/>
      <c r="EA222" s="9"/>
      <c r="EB222" s="43"/>
      <c r="ED222" s="43"/>
      <c r="EE222" s="9"/>
      <c r="EF222" s="43"/>
      <c r="EH222" s="43"/>
      <c r="EJ222" s="43"/>
      <c r="EL222" s="43"/>
      <c r="EM222" s="9"/>
      <c r="EN222" s="43"/>
      <c r="EO222" s="9"/>
      <c r="EP222" s="43"/>
      <c r="ER222" s="43"/>
      <c r="ET222" s="43"/>
      <c r="EV222" s="43"/>
      <c r="EX222" s="43"/>
      <c r="EZ222" s="43"/>
      <c r="FB222" s="43"/>
      <c r="FD222" s="43"/>
      <c r="FF222" s="43"/>
      <c r="FG222" s="9"/>
      <c r="FH222" s="43"/>
      <c r="FI222" s="9"/>
      <c r="FJ222" s="43"/>
      <c r="FK222" s="9"/>
      <c r="FL222" s="43"/>
      <c r="FM222" s="9"/>
      <c r="FN222" s="43"/>
      <c r="FP222" s="43"/>
      <c r="FQ222" s="9"/>
      <c r="FR222" s="43"/>
      <c r="FS222" s="9"/>
      <c r="FT222" s="43"/>
      <c r="FU222" s="9"/>
      <c r="FV222" s="43"/>
      <c r="FW222" s="9"/>
      <c r="FX222" s="43"/>
      <c r="FY222" s="9"/>
      <c r="FZ222" s="43"/>
      <c r="GA222" s="9"/>
      <c r="GB222" s="43"/>
      <c r="GC222" s="9"/>
      <c r="GD222" s="43"/>
      <c r="GE222" s="9"/>
      <c r="GF222" s="43"/>
      <c r="GG222" s="9"/>
      <c r="GH222" s="43"/>
      <c r="GI222" s="9"/>
      <c r="GJ222" s="43"/>
      <c r="GK222" s="9"/>
      <c r="GL222" s="43"/>
      <c r="GM222" s="9"/>
      <c r="GN222" s="43"/>
      <c r="GO222" s="9"/>
      <c r="GP222" s="43"/>
      <c r="GQ222" s="9"/>
      <c r="GR222" s="43"/>
      <c r="GS222" s="9"/>
      <c r="GT222" s="43"/>
      <c r="GU222" s="9"/>
      <c r="GV222" s="43"/>
      <c r="GW222" s="9"/>
      <c r="GX222" s="43"/>
      <c r="GY222" s="9"/>
      <c r="GZ222" s="43"/>
      <c r="HA222" s="9"/>
      <c r="HB222" s="43"/>
      <c r="HC222" s="9"/>
      <c r="HD222" s="43"/>
      <c r="HE222" s="9"/>
      <c r="HF222" s="43"/>
      <c r="HG222" s="9"/>
      <c r="HH222" s="43"/>
      <c r="HI222" s="9"/>
      <c r="HJ222" s="43"/>
      <c r="HK222" s="9"/>
      <c r="HL222" s="43"/>
      <c r="HM222" s="9"/>
      <c r="HN222" s="43"/>
      <c r="HO222" s="9"/>
      <c r="HP222" s="43"/>
      <c r="HQ222" s="9"/>
      <c r="HR222" s="43"/>
      <c r="HS222" s="9"/>
      <c r="HT222" s="43"/>
      <c r="HU222" s="9"/>
      <c r="HV222" s="43"/>
      <c r="HW222" s="9"/>
      <c r="HX222" s="43"/>
      <c r="HY222" s="9"/>
      <c r="HZ222" s="43"/>
      <c r="IA222" s="9"/>
      <c r="IB222" s="43"/>
      <c r="IC222" s="9"/>
      <c r="ID222" s="43"/>
      <c r="IE222" s="9"/>
      <c r="IF222" s="43"/>
      <c r="IG222" s="9"/>
      <c r="IH222" s="43"/>
      <c r="II222" s="9"/>
      <c r="IJ222" s="43"/>
      <c r="IK222" s="9"/>
      <c r="IL222" s="43"/>
      <c r="IM222" s="9"/>
      <c r="IN222" s="43"/>
      <c r="IO222" s="9"/>
      <c r="IP222" s="43"/>
      <c r="IQ222" s="9"/>
      <c r="IR222" s="43"/>
      <c r="IS222" s="9"/>
      <c r="IT222" s="43"/>
      <c r="IU222" s="9"/>
      <c r="IV222" s="43"/>
      <c r="IW222" s="9"/>
      <c r="IX222" s="43"/>
      <c r="IY222" s="9"/>
      <c r="IZ222" s="43"/>
      <c r="JA222" s="9"/>
      <c r="JB222" s="43"/>
      <c r="JC222" s="9"/>
      <c r="JD222" s="43"/>
      <c r="JE222" s="9"/>
      <c r="JF222" s="43"/>
      <c r="JG222" s="9"/>
      <c r="JH222" s="43"/>
      <c r="JI222" s="9"/>
      <c r="JJ222" s="43"/>
      <c r="JK222" s="9"/>
      <c r="JL222" s="43"/>
      <c r="JM222" s="9"/>
      <c r="JN222" s="43"/>
      <c r="JO222" s="9"/>
      <c r="JP222" s="43"/>
      <c r="JQ222" s="9"/>
      <c r="JR222" s="43"/>
      <c r="JS222" s="9"/>
      <c r="JT222" s="43"/>
      <c r="JU222" s="9"/>
      <c r="JV222" s="43"/>
      <c r="JW222" s="9"/>
      <c r="JX222" s="43"/>
      <c r="JY222" s="9"/>
      <c r="JZ222" s="43"/>
      <c r="KA222" s="9"/>
      <c r="KB222" s="43"/>
      <c r="KC222" s="9"/>
      <c r="KD222" s="43"/>
      <c r="KE222" s="9"/>
      <c r="KF222" s="43"/>
      <c r="KG222" s="9"/>
      <c r="KH222" s="43"/>
      <c r="KI222" s="9"/>
      <c r="KJ222" s="43"/>
      <c r="KK222" s="9"/>
      <c r="KL222" s="43"/>
      <c r="KM222" s="9"/>
      <c r="KN222" s="43"/>
      <c r="KO222" s="9"/>
      <c r="KP222" s="43"/>
      <c r="KQ222" s="9"/>
      <c r="KR222" s="43"/>
      <c r="KS222" s="9"/>
      <c r="KT222" s="43"/>
      <c r="KU222" s="9"/>
      <c r="KV222" s="43"/>
      <c r="KW222" s="9"/>
      <c r="KX222" s="43"/>
      <c r="KY222" s="9"/>
      <c r="KZ222" s="43"/>
      <c r="LA222" s="9"/>
      <c r="LB222" s="43"/>
      <c r="LC222" s="9"/>
      <c r="LD222" s="43"/>
      <c r="LE222" s="9"/>
      <c r="LF222" s="43"/>
      <c r="LG222" s="9"/>
      <c r="LH222" s="43"/>
      <c r="LI222" s="9"/>
      <c r="LJ222" s="43"/>
      <c r="LK222" s="9"/>
      <c r="LL222" s="43"/>
      <c r="LM222" s="9"/>
      <c r="LN222" s="43"/>
      <c r="LO222" s="9"/>
      <c r="LP222" s="43"/>
      <c r="LQ222" s="9"/>
      <c r="LR222" s="43"/>
      <c r="LS222" s="9"/>
      <c r="LT222" s="43"/>
      <c r="LU222" s="9"/>
      <c r="LV222" s="43"/>
      <c r="LW222" s="9"/>
      <c r="LX222" s="43"/>
      <c r="LY222" s="9"/>
      <c r="LZ222" s="43"/>
      <c r="MA222" s="9"/>
      <c r="MB222" s="43"/>
      <c r="MC222" s="9"/>
      <c r="MD222" s="43"/>
      <c r="ME222" s="9"/>
      <c r="MF222" s="43"/>
      <c r="MG222" s="9"/>
      <c r="MH222" s="43"/>
      <c r="MI222" s="9"/>
      <c r="MJ222" s="43"/>
      <c r="MK222" s="9"/>
      <c r="ML222" s="43"/>
      <c r="MM222" s="9"/>
      <c r="MN222" s="43"/>
      <c r="MO222" s="9"/>
      <c r="MP222" s="43"/>
      <c r="MQ222" s="9"/>
      <c r="MR222" s="43"/>
      <c r="MS222" s="9"/>
      <c r="MT222" s="43"/>
      <c r="MU222" s="9"/>
    </row>
    <row r="223" spans="1:359">
      <c r="A223" s="1" t="s">
        <v>113</v>
      </c>
      <c r="C223" s="9"/>
      <c r="D223" s="43">
        <v>0</v>
      </c>
      <c r="E223" s="1" t="s">
        <v>65</v>
      </c>
      <c r="F223" s="43" t="s">
        <v>206</v>
      </c>
      <c r="H223" s="43" t="s">
        <v>206</v>
      </c>
      <c r="J223" s="43" t="s">
        <v>206</v>
      </c>
      <c r="L223" s="43"/>
      <c r="M223" s="9"/>
      <c r="N223" s="43" t="s">
        <v>206</v>
      </c>
      <c r="P223" s="43">
        <v>0</v>
      </c>
      <c r="Q223" s="1" t="s">
        <v>65</v>
      </c>
      <c r="R223" s="43" t="s">
        <v>206</v>
      </c>
      <c r="T223" s="43" t="s">
        <v>206</v>
      </c>
      <c r="V223" s="43"/>
      <c r="W223" s="9"/>
      <c r="X223" s="43"/>
      <c r="Y223" s="9"/>
      <c r="Z223" s="43"/>
      <c r="AA223" s="9"/>
      <c r="AB223" s="43" t="s">
        <v>206</v>
      </c>
      <c r="AD223" s="43" t="s">
        <v>206</v>
      </c>
      <c r="AJ223" s="43">
        <v>6.1375404996130927</v>
      </c>
      <c r="AK223" s="1" t="s">
        <v>65</v>
      </c>
      <c r="AL223" s="43"/>
      <c r="AN223" s="43"/>
      <c r="AP223" s="43"/>
      <c r="AR223" s="43"/>
      <c r="AS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43"/>
      <c r="DD223" s="43"/>
      <c r="DF223" s="43"/>
      <c r="DH223" s="43"/>
      <c r="DJ223" s="43"/>
      <c r="DL223" s="43"/>
      <c r="DP223" s="9"/>
      <c r="DQ223" s="9"/>
      <c r="EB223" s="43"/>
      <c r="EF223" s="43"/>
      <c r="EH223" s="43"/>
      <c r="EJ223" s="43"/>
      <c r="EP223" s="43"/>
      <c r="ER223" s="43"/>
      <c r="ET223" s="43"/>
      <c r="EV223" s="43"/>
      <c r="EX223" s="43"/>
      <c r="EZ223" s="43"/>
      <c r="FB223" s="43"/>
      <c r="FD223" s="43"/>
      <c r="FF223" s="9"/>
      <c r="FG223" s="9"/>
      <c r="FH223" s="9"/>
      <c r="FI223" s="9"/>
      <c r="FJ223" s="9"/>
      <c r="FK223" s="9"/>
      <c r="FL223" s="9"/>
      <c r="FM223" s="9"/>
      <c r="FN223" s="43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43"/>
      <c r="HG223" s="9"/>
      <c r="HH223" s="43"/>
      <c r="HI223" s="9"/>
      <c r="HJ223" s="43"/>
      <c r="HK223" s="9"/>
      <c r="HL223" s="43"/>
      <c r="HM223" s="9"/>
      <c r="HN223" s="43"/>
      <c r="HO223" s="9"/>
      <c r="HP223" s="43"/>
      <c r="HQ223" s="9"/>
      <c r="HR223" s="43"/>
      <c r="HS223" s="9"/>
      <c r="HT223" s="43"/>
      <c r="HU223" s="9"/>
      <c r="HV223" s="43"/>
      <c r="HW223" s="9"/>
      <c r="HX223" s="43"/>
      <c r="HY223" s="9"/>
      <c r="HZ223" s="43"/>
      <c r="IA223" s="9"/>
      <c r="IB223" s="43"/>
      <c r="IC223" s="9"/>
      <c r="ID223" s="43"/>
      <c r="IE223" s="9"/>
      <c r="IF223" s="43"/>
      <c r="IG223" s="9"/>
      <c r="IH223" s="43"/>
      <c r="II223" s="9"/>
      <c r="IJ223" s="43"/>
      <c r="IK223" s="9"/>
      <c r="IL223" s="43"/>
      <c r="IM223" s="9"/>
      <c r="IN223" s="43"/>
      <c r="IO223" s="9"/>
      <c r="IP223" s="43"/>
      <c r="IQ223" s="9"/>
      <c r="IR223" s="43"/>
      <c r="IS223" s="9"/>
      <c r="IT223" s="43"/>
      <c r="IU223" s="9"/>
      <c r="IV223" s="43"/>
      <c r="IW223" s="9"/>
      <c r="IX223" s="43"/>
      <c r="IY223" s="9"/>
      <c r="IZ223" s="43"/>
      <c r="JA223" s="9"/>
      <c r="JB223" s="43"/>
      <c r="JC223" s="9"/>
      <c r="JD223" s="43"/>
      <c r="JE223" s="9"/>
      <c r="JF223" s="43"/>
      <c r="JG223" s="9"/>
      <c r="JH223" s="43"/>
      <c r="JI223" s="9"/>
      <c r="JJ223" s="43"/>
      <c r="JK223" s="9"/>
      <c r="JL223" s="43"/>
      <c r="JM223" s="9"/>
      <c r="JN223" s="43"/>
      <c r="JO223" s="9"/>
      <c r="JP223" s="43"/>
      <c r="JQ223" s="9"/>
      <c r="JR223" s="43"/>
      <c r="JS223" s="9"/>
      <c r="JT223" s="43"/>
      <c r="JU223" s="9"/>
      <c r="JV223" s="43"/>
      <c r="JW223" s="9"/>
      <c r="JX223" s="43"/>
      <c r="JY223" s="9"/>
      <c r="JZ223" s="43"/>
      <c r="KA223" s="9"/>
      <c r="KB223" s="43"/>
      <c r="KC223" s="9"/>
      <c r="KD223" s="43"/>
      <c r="KE223" s="9"/>
      <c r="KF223" s="43"/>
      <c r="KG223" s="9"/>
      <c r="KH223" s="43"/>
      <c r="KI223" s="9"/>
      <c r="KJ223" s="43"/>
      <c r="KK223" s="9"/>
      <c r="KL223" s="43"/>
      <c r="KM223" s="9"/>
      <c r="KN223" s="43"/>
      <c r="KO223" s="9"/>
      <c r="KP223" s="43"/>
      <c r="KQ223" s="9"/>
      <c r="KR223" s="43"/>
      <c r="KS223" s="9"/>
      <c r="KT223" s="43"/>
      <c r="KU223" s="9"/>
      <c r="KV223" s="43"/>
      <c r="KW223" s="9"/>
      <c r="KX223" s="43"/>
      <c r="KY223" s="9"/>
      <c r="KZ223" s="43"/>
      <c r="LA223" s="9"/>
      <c r="LB223" s="43"/>
      <c r="LC223" s="9"/>
      <c r="LD223" s="43"/>
      <c r="LE223" s="9"/>
      <c r="LF223" s="43"/>
      <c r="LG223" s="9"/>
      <c r="LH223" s="43"/>
      <c r="LI223" s="9"/>
      <c r="LJ223" s="43"/>
      <c r="LK223" s="9"/>
      <c r="LL223" s="43"/>
      <c r="LM223" s="9"/>
      <c r="LN223" s="43"/>
      <c r="LO223" s="9"/>
      <c r="LP223" s="43"/>
      <c r="LQ223" s="9"/>
      <c r="LR223" s="43"/>
      <c r="LS223" s="9"/>
      <c r="LT223" s="43"/>
      <c r="LU223" s="9"/>
      <c r="LV223" s="43"/>
      <c r="LW223" s="9"/>
      <c r="LX223" s="43"/>
      <c r="LY223" s="9"/>
      <c r="LZ223" s="43"/>
      <c r="MA223" s="9"/>
      <c r="MB223" s="43"/>
      <c r="MC223" s="9"/>
      <c r="MD223" s="43"/>
      <c r="ME223" s="9"/>
      <c r="MF223" s="43"/>
      <c r="MG223" s="9"/>
      <c r="MH223" s="43"/>
      <c r="MI223" s="9"/>
      <c r="MJ223" s="43"/>
      <c r="MK223" s="9"/>
      <c r="ML223" s="43"/>
      <c r="MM223" s="9"/>
      <c r="MN223" s="43"/>
      <c r="MO223" s="9"/>
      <c r="MP223" s="43"/>
      <c r="MQ223" s="9"/>
      <c r="MR223" s="43"/>
      <c r="MS223" s="9"/>
      <c r="MT223" s="43"/>
      <c r="MU223" s="9"/>
    </row>
    <row r="224" spans="1:359">
      <c r="A224" s="1" t="s">
        <v>1354</v>
      </c>
      <c r="C224" s="9"/>
      <c r="L224" s="43"/>
      <c r="M224" s="9"/>
      <c r="N224" s="43"/>
      <c r="P224" s="43"/>
      <c r="R224" s="43"/>
      <c r="T224" s="43"/>
      <c r="V224" s="43"/>
      <c r="W224" s="9"/>
      <c r="X224" s="43"/>
      <c r="Y224" s="9"/>
      <c r="Z224" s="43"/>
      <c r="AA224" s="9"/>
      <c r="AB224" s="43"/>
      <c r="AD224" s="43"/>
      <c r="AJ224" s="43"/>
      <c r="AL224" s="43"/>
      <c r="AN224" s="43"/>
      <c r="AP224" s="43"/>
      <c r="AR224" s="43"/>
      <c r="AS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43"/>
      <c r="DD224" s="43"/>
      <c r="DF224" s="43"/>
      <c r="DH224" s="43"/>
      <c r="DJ224" s="43"/>
      <c r="DL224" s="43"/>
      <c r="DP224" s="9"/>
      <c r="DQ224" s="9"/>
      <c r="EB224" s="43"/>
      <c r="EF224" s="43"/>
      <c r="EH224" s="43"/>
      <c r="EJ224" s="43"/>
      <c r="EP224" s="43"/>
      <c r="ER224" s="43">
        <f>SUM(INDEX('egyeni-ranglista'!$1:$1048576,MATCH($A224,'egyeni-ranglista'!$A:$A,0),ER$279):INDEX('egyeni-ranglista'!$1:$1048576,MATCH($A224,'egyeni-ranglista'!$A:$A,0),ER$280))</f>
        <v>0</v>
      </c>
      <c r="ES224" s="276" t="s">
        <v>1333</v>
      </c>
      <c r="ET224" s="43"/>
      <c r="EV224" s="43"/>
      <c r="EX224" s="43"/>
      <c r="EZ224" s="43"/>
      <c r="FB224" s="43"/>
      <c r="FD224" s="43"/>
      <c r="FF224" s="9"/>
      <c r="FG224" s="9"/>
      <c r="FH224" s="9"/>
      <c r="FI224" s="9"/>
      <c r="FJ224" s="9"/>
      <c r="FK224" s="9"/>
      <c r="FL224" s="9"/>
      <c r="FM224" s="9"/>
      <c r="FN224" s="43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43">
        <f>SUM(INDEX('egyeni-ranglista'!$1:$1048576,MATCH($A224,'egyeni-ranglista'!$A:$A,0),GB$279):INDEX('egyeni-ranglista'!$1:$1048576,MATCH($A224,'egyeni-ranglista'!$A:$A,0),GB$280))</f>
        <v>0.47155908277758868</v>
      </c>
      <c r="GC224" s="9" t="s">
        <v>1333</v>
      </c>
      <c r="GD224" s="43"/>
      <c r="GE224" s="9"/>
      <c r="GF224" s="43"/>
      <c r="GG224" s="9"/>
      <c r="GH224" s="43"/>
      <c r="GI224" s="9"/>
      <c r="GJ224" s="43"/>
      <c r="GK224" s="9"/>
      <c r="GL224" s="43"/>
      <c r="GM224" s="9"/>
      <c r="GN224" s="43"/>
      <c r="GO224" s="9"/>
      <c r="GP224" s="43"/>
      <c r="GQ224" s="9"/>
      <c r="GR224" s="43"/>
      <c r="GS224" s="9"/>
      <c r="GT224" s="43"/>
      <c r="GU224" s="9"/>
      <c r="GV224" s="43"/>
      <c r="GW224" s="9"/>
      <c r="GX224" s="43"/>
      <c r="GY224" s="9"/>
      <c r="GZ224" s="43"/>
      <c r="HA224" s="9"/>
      <c r="HB224" s="43"/>
      <c r="HC224" s="9"/>
      <c r="HD224" s="43"/>
      <c r="HE224" s="9"/>
      <c r="HF224" s="43">
        <f>SUM(INDEX('egyeni-ranglista'!$1:$1048576,MATCH($A224,'egyeni-ranglista'!$A:$A,0),HF$279):INDEX('egyeni-ranglista'!$1:$1048576,MATCH($A224,'egyeni-ranglista'!$A:$A,0),HF$280))</f>
        <v>1.3981500408068834</v>
      </c>
      <c r="HG224" s="9" t="s">
        <v>1436</v>
      </c>
      <c r="HH224" s="43"/>
      <c r="HI224" s="9"/>
      <c r="HJ224" s="43"/>
      <c r="HK224" s="9"/>
      <c r="HL224" s="43"/>
      <c r="HM224" s="9"/>
      <c r="HN224" s="43"/>
      <c r="HO224" s="9"/>
      <c r="HP224" s="43"/>
      <c r="HQ224" s="9"/>
      <c r="HR224" s="43"/>
      <c r="HS224" s="9"/>
      <c r="HT224" s="43"/>
      <c r="HU224" s="9"/>
      <c r="HV224" s="43"/>
      <c r="HW224" s="9"/>
      <c r="HX224" s="43"/>
      <c r="HY224" s="9"/>
      <c r="HZ224" s="43"/>
      <c r="IA224" s="9"/>
      <c r="IB224" s="43"/>
      <c r="IC224" s="9"/>
      <c r="ID224" s="43"/>
      <c r="IE224" s="9"/>
      <c r="IF224" s="43"/>
      <c r="IG224" s="9"/>
      <c r="IH224" s="43"/>
      <c r="II224" s="9"/>
      <c r="IJ224" s="43"/>
      <c r="IK224" s="9"/>
      <c r="IL224" s="43"/>
      <c r="IM224" s="9"/>
      <c r="IN224" s="43"/>
      <c r="IO224" s="9"/>
      <c r="IP224" s="43"/>
      <c r="IQ224" s="9"/>
      <c r="IR224" s="43"/>
      <c r="IS224" s="9"/>
      <c r="IT224" s="43"/>
      <c r="IU224" s="9"/>
      <c r="IV224" s="43"/>
      <c r="IW224" s="9"/>
      <c r="IX224" s="43"/>
      <c r="IY224" s="9"/>
      <c r="IZ224" s="43"/>
      <c r="JA224" s="9"/>
      <c r="JB224" s="43">
        <f>SUM(INDEX('egyeni-ranglista'!$1:$1048576,MATCH($A224,'egyeni-ranglista'!$A:$A,0),JB$279):INDEX('egyeni-ranglista'!$1:$1048576,MATCH($A224,'egyeni-ranglista'!$A:$A,0),JB$280))</f>
        <v>4.9757574884395055</v>
      </c>
      <c r="JC224" s="9" t="s">
        <v>1436</v>
      </c>
      <c r="JD224" s="43"/>
      <c r="JE224" s="9"/>
      <c r="JF224" s="43"/>
      <c r="JG224" s="9"/>
      <c r="JH224" s="43"/>
      <c r="JI224" s="9"/>
      <c r="JJ224" s="43"/>
      <c r="JK224" s="9"/>
      <c r="JL224" s="43"/>
      <c r="JM224" s="9"/>
      <c r="JN224" s="43"/>
      <c r="JO224" s="9"/>
      <c r="JP224" s="43"/>
      <c r="JQ224" s="9"/>
      <c r="JR224" s="43"/>
      <c r="JS224" s="9"/>
      <c r="JT224" s="43"/>
      <c r="JU224" s="9"/>
      <c r="JV224" s="43"/>
      <c r="JW224" s="9"/>
      <c r="JX224" s="43"/>
      <c r="JY224" s="9"/>
      <c r="JZ224" s="43"/>
      <c r="KA224" s="9"/>
      <c r="KB224" s="43"/>
      <c r="KC224" s="9"/>
      <c r="KD224" s="43"/>
      <c r="KE224" s="9"/>
      <c r="KF224" s="43"/>
      <c r="KG224" s="9"/>
      <c r="KH224" s="43"/>
      <c r="KI224" s="9"/>
      <c r="KJ224" s="43"/>
      <c r="KK224" s="9"/>
      <c r="KL224" s="43"/>
      <c r="KM224" s="9"/>
      <c r="KN224" s="43"/>
      <c r="KO224" s="9"/>
      <c r="KP224" s="43"/>
      <c r="KQ224" s="9"/>
      <c r="KR224" s="43"/>
      <c r="KS224" s="9"/>
      <c r="KT224" s="43"/>
      <c r="KU224" s="9"/>
      <c r="KV224" s="43"/>
      <c r="KW224" s="9"/>
      <c r="KX224" s="43"/>
      <c r="KY224" s="9"/>
      <c r="KZ224" s="43"/>
      <c r="LA224" s="9"/>
      <c r="LB224" s="43"/>
      <c r="LC224" s="9"/>
      <c r="LD224" s="43"/>
      <c r="LE224" s="9"/>
      <c r="LF224" s="43"/>
      <c r="LG224" s="9"/>
      <c r="LH224" s="43"/>
      <c r="LI224" s="9"/>
      <c r="LJ224" s="43"/>
      <c r="LK224" s="9"/>
      <c r="LL224" s="43"/>
      <c r="LM224" s="9"/>
      <c r="LN224" s="43"/>
      <c r="LO224" s="9"/>
      <c r="LP224" s="43"/>
      <c r="LQ224" s="9"/>
      <c r="LR224" s="43"/>
      <c r="LS224" s="9"/>
      <c r="LT224" s="43"/>
      <c r="LU224" s="9"/>
      <c r="LV224" s="43"/>
      <c r="LW224" s="9"/>
      <c r="LX224" s="43"/>
      <c r="LY224" s="9"/>
      <c r="LZ224" s="43"/>
      <c r="MA224" s="9"/>
      <c r="MB224" s="43"/>
      <c r="MC224" s="9"/>
      <c r="MD224" s="43"/>
      <c r="ME224" s="9"/>
      <c r="MF224" s="43"/>
      <c r="MG224" s="9"/>
      <c r="MH224" s="43"/>
      <c r="MI224" s="9"/>
      <c r="MJ224" s="43"/>
      <c r="MK224" s="9"/>
      <c r="ML224" s="43"/>
      <c r="MM224" s="9"/>
      <c r="MN224" s="43"/>
      <c r="MO224" s="9"/>
      <c r="MP224" s="43"/>
      <c r="MQ224" s="9"/>
      <c r="MR224" s="43"/>
      <c r="MS224" s="9"/>
      <c r="MT224" s="43"/>
      <c r="MU224" s="9"/>
    </row>
    <row r="225" spans="1:359">
      <c r="A225" s="1" t="s">
        <v>118</v>
      </c>
      <c r="C225" s="9"/>
      <c r="D225" s="43">
        <v>17.5</v>
      </c>
      <c r="E225" s="52" t="s">
        <v>64</v>
      </c>
      <c r="F225" s="43">
        <v>17.5</v>
      </c>
      <c r="G225" s="1" t="s">
        <v>96</v>
      </c>
      <c r="H225" s="43" t="s">
        <v>206</v>
      </c>
      <c r="J225" s="43" t="s">
        <v>206</v>
      </c>
      <c r="L225" s="43"/>
      <c r="M225" s="9"/>
      <c r="N225" s="43">
        <v>17.5</v>
      </c>
      <c r="O225" s="52" t="s">
        <v>64</v>
      </c>
      <c r="P225" s="43" t="s">
        <v>206</v>
      </c>
      <c r="R225" s="43" t="s">
        <v>206</v>
      </c>
      <c r="T225" s="43">
        <v>18.219864656599942</v>
      </c>
      <c r="U225" s="52" t="s">
        <v>64</v>
      </c>
      <c r="V225" s="43"/>
      <c r="W225" s="9"/>
      <c r="X225" s="43"/>
      <c r="Y225" s="9"/>
      <c r="Z225" s="43"/>
      <c r="AA225" s="9"/>
      <c r="AB225" s="43">
        <v>21.606869834186906</v>
      </c>
      <c r="AC225" s="1" t="s">
        <v>34</v>
      </c>
      <c r="AD225" s="43" t="s">
        <v>206</v>
      </c>
      <c r="AR225" s="9"/>
      <c r="AS225" s="9"/>
      <c r="AT225" s="43">
        <f>SUM(INDEX('egyeni-ranglista'!$1:$1048576,MATCH($A225,'egyeni-ranglista'!$A:$A,0),AT$279):INDEX('egyeni-ranglista'!$1:$1048576,MATCH($A225,'egyeni-ranglista'!$A:$A,0),AT$280))</f>
        <v>5.8420997415242395</v>
      </c>
      <c r="AU225" s="52" t="s">
        <v>64</v>
      </c>
      <c r="AV225" s="43"/>
      <c r="AW225" s="9"/>
      <c r="AX225" s="43"/>
      <c r="AY225" s="9"/>
      <c r="AZ225" s="43"/>
      <c r="BA225" s="9"/>
      <c r="BB225" s="43"/>
      <c r="BC225" s="9"/>
      <c r="BD225" s="43"/>
      <c r="BE225" s="9"/>
      <c r="BF225" s="43"/>
      <c r="BG225" s="9"/>
      <c r="BH225" s="43">
        <f>SUM(INDEX('egyeni-ranglista'!$1:$1048576,MATCH($A225,'egyeni-ranglista'!$A:$A,0),BH$279):INDEX('egyeni-ranglista'!$1:$1048576,MATCH($A225,'egyeni-ranglista'!$A:$A,0),BH$280))</f>
        <v>9.3624058897363387</v>
      </c>
      <c r="BI225" s="13" t="s">
        <v>649</v>
      </c>
      <c r="BJ225" s="43"/>
      <c r="BK225" s="9"/>
      <c r="BL225" s="43"/>
      <c r="BM225" s="9"/>
      <c r="BN225" s="43">
        <f>SUM(INDEX('egyeni-ranglista'!$1:$1048576,MATCH($A225,'egyeni-ranglista'!$A:$A,0),BN$279):INDEX('egyeni-ranglista'!$1:$1048576,MATCH($A225,'egyeni-ranglista'!$A:$A,0),BN$280))</f>
        <v>9.3624058897363387</v>
      </c>
      <c r="BO225" s="13" t="s">
        <v>19</v>
      </c>
      <c r="BP225" s="43"/>
      <c r="BQ225" s="9"/>
      <c r="BR225" s="43"/>
      <c r="BS225" s="9"/>
      <c r="BT225" s="43"/>
      <c r="BU225" s="9"/>
      <c r="BV225" s="43">
        <f>SUM(INDEX('egyeni-ranglista'!$1:$1048576,MATCH($A225,'egyeni-ranglista'!$A:$A,0),BV$279):INDEX('egyeni-ranglista'!$1:$1048576,MATCH($A225,'egyeni-ranglista'!$A:$A,0),BV$280))</f>
        <v>9.3624058897363387</v>
      </c>
      <c r="BW225" s="13" t="s">
        <v>19</v>
      </c>
      <c r="BX225" s="43"/>
      <c r="BY225" s="9"/>
      <c r="BZ225" s="43"/>
      <c r="CA225" s="9"/>
      <c r="CB225" s="43"/>
      <c r="CC225" s="9"/>
      <c r="CD225" s="43"/>
      <c r="CE225" s="9"/>
      <c r="CF225" s="43">
        <f>SUM(INDEX('egyeni-ranglista'!$1:$1048576,MATCH($A225,'egyeni-ranglista'!$A:$A,0),CF$279):INDEX('egyeni-ranglista'!$1:$1048576,MATCH($A225,'egyeni-ranglista'!$A:$A,0),CF$280))</f>
        <v>13.247143925818719</v>
      </c>
      <c r="CG225" s="13" t="s">
        <v>19</v>
      </c>
      <c r="CH225" s="43"/>
      <c r="CI225" s="9"/>
      <c r="CJ225" s="43"/>
      <c r="CK225" s="9"/>
      <c r="CL225" s="43"/>
      <c r="CM225" s="9"/>
      <c r="CN225" s="43"/>
      <c r="CO225" s="9"/>
      <c r="CP225" s="43"/>
      <c r="CQ225" s="9"/>
      <c r="CR225" s="43"/>
      <c r="CS225" s="9"/>
      <c r="CT225" s="43"/>
      <c r="CU225" s="9"/>
      <c r="CV225" s="43"/>
      <c r="CW225" s="9"/>
      <c r="CX225" s="43"/>
      <c r="CY225" s="9"/>
      <c r="CZ225" s="43"/>
      <c r="DA225" s="9"/>
      <c r="DB225" s="43"/>
      <c r="DD225" s="43"/>
      <c r="DF225" s="43"/>
      <c r="DH225" s="43"/>
      <c r="DJ225" s="43"/>
      <c r="DL225" s="43"/>
      <c r="DN225" s="43"/>
      <c r="DO225" s="9"/>
      <c r="DP225" s="43"/>
      <c r="DQ225" s="9"/>
      <c r="DT225" s="43"/>
      <c r="DU225" s="9"/>
      <c r="DV225" s="43"/>
      <c r="DW225" s="9"/>
      <c r="DX225" s="43"/>
      <c r="DY225" s="9"/>
      <c r="DZ225" s="43"/>
      <c r="EA225" s="9"/>
      <c r="EB225" s="43"/>
      <c r="ED225" s="43"/>
      <c r="EE225" s="9"/>
      <c r="EF225" s="43"/>
      <c r="EH225" s="43"/>
      <c r="EJ225" s="43"/>
      <c r="EL225" s="43"/>
      <c r="EM225" s="9"/>
      <c r="EN225" s="43"/>
      <c r="EO225" s="9"/>
      <c r="EP225" s="43"/>
      <c r="ER225" s="43"/>
      <c r="ET225" s="43"/>
      <c r="EV225" s="43"/>
      <c r="EX225" s="43"/>
      <c r="EZ225" s="43"/>
      <c r="FB225" s="43"/>
      <c r="FD225" s="43"/>
      <c r="FF225" s="43"/>
      <c r="FG225" s="9"/>
      <c r="FH225" s="43"/>
      <c r="FI225" s="9"/>
      <c r="FJ225" s="43"/>
      <c r="FK225" s="9"/>
      <c r="FL225" s="43"/>
      <c r="FM225" s="9"/>
      <c r="FN225" s="43"/>
      <c r="FP225" s="43"/>
      <c r="FQ225" s="9"/>
      <c r="FR225" s="43"/>
      <c r="FS225" s="9"/>
      <c r="FT225" s="43"/>
      <c r="FU225" s="9"/>
      <c r="FV225" s="43"/>
      <c r="FW225" s="9"/>
      <c r="FX225" s="43"/>
      <c r="FY225" s="9"/>
      <c r="FZ225" s="43"/>
      <c r="GA225" s="9"/>
      <c r="GB225" s="43"/>
      <c r="GC225" s="9"/>
      <c r="GD225" s="43"/>
      <c r="GE225" s="9"/>
      <c r="GF225" s="43"/>
      <c r="GG225" s="9"/>
      <c r="GH225" s="43"/>
      <c r="GI225" s="9"/>
      <c r="GJ225" s="43"/>
      <c r="GK225" s="9"/>
      <c r="GL225" s="43"/>
      <c r="GM225" s="9"/>
      <c r="GN225" s="43"/>
      <c r="GO225" s="9"/>
      <c r="GP225" s="43"/>
      <c r="GQ225" s="9"/>
      <c r="GR225" s="43"/>
      <c r="GS225" s="9"/>
      <c r="GT225" s="43"/>
      <c r="GU225" s="9"/>
      <c r="GV225" s="43"/>
      <c r="GW225" s="9"/>
      <c r="GX225" s="43"/>
      <c r="GY225" s="9"/>
      <c r="GZ225" s="43"/>
      <c r="HA225" s="9"/>
      <c r="HB225" s="43"/>
      <c r="HC225" s="9"/>
      <c r="HD225" s="43"/>
      <c r="HE225" s="9"/>
      <c r="HF225" s="43"/>
      <c r="HG225" s="9"/>
      <c r="HH225" s="43"/>
      <c r="HI225" s="9"/>
      <c r="HJ225" s="43"/>
      <c r="HK225" s="9"/>
      <c r="HL225" s="43"/>
      <c r="HM225" s="9"/>
      <c r="HN225" s="43"/>
      <c r="HO225" s="9"/>
      <c r="HP225" s="43"/>
      <c r="HQ225" s="9"/>
      <c r="HR225" s="43"/>
      <c r="HS225" s="9"/>
      <c r="HT225" s="43"/>
      <c r="HU225" s="9"/>
      <c r="HV225" s="43"/>
      <c r="HW225" s="9"/>
      <c r="HX225" s="43"/>
      <c r="HY225" s="9"/>
      <c r="HZ225" s="43"/>
      <c r="IA225" s="9"/>
      <c r="IB225" s="43"/>
      <c r="IC225" s="9"/>
      <c r="ID225" s="43"/>
      <c r="IE225" s="9"/>
      <c r="IF225" s="43"/>
      <c r="IG225" s="9"/>
      <c r="IH225" s="43"/>
      <c r="II225" s="9"/>
      <c r="IJ225" s="43"/>
      <c r="IK225" s="9"/>
      <c r="IL225" s="43"/>
      <c r="IM225" s="9"/>
      <c r="IN225" s="43"/>
      <c r="IO225" s="9"/>
      <c r="IP225" s="43"/>
      <c r="IQ225" s="9"/>
      <c r="IR225" s="43"/>
      <c r="IS225" s="9"/>
      <c r="IT225" s="43"/>
      <c r="IU225" s="9"/>
      <c r="IV225" s="43"/>
      <c r="IW225" s="9"/>
      <c r="IX225" s="43"/>
      <c r="IY225" s="9"/>
      <c r="IZ225" s="43"/>
      <c r="JA225" s="9"/>
      <c r="JB225" s="43"/>
      <c r="JC225" s="9"/>
      <c r="JD225" s="43"/>
      <c r="JE225" s="9"/>
      <c r="JF225" s="43"/>
      <c r="JG225" s="9"/>
      <c r="JH225" s="43"/>
      <c r="JI225" s="9"/>
      <c r="JJ225" s="43"/>
      <c r="JK225" s="9"/>
      <c r="JL225" s="43"/>
      <c r="JM225" s="9"/>
      <c r="JN225" s="43"/>
      <c r="JO225" s="9"/>
      <c r="JP225" s="43"/>
      <c r="JQ225" s="9"/>
      <c r="JR225" s="43"/>
      <c r="JS225" s="9"/>
      <c r="JT225" s="43"/>
      <c r="JU225" s="9"/>
      <c r="JV225" s="43"/>
      <c r="JW225" s="9"/>
      <c r="JX225" s="43"/>
      <c r="JY225" s="9"/>
      <c r="JZ225" s="43"/>
      <c r="KA225" s="9"/>
      <c r="KB225" s="43"/>
      <c r="KC225" s="9"/>
      <c r="KD225" s="43"/>
      <c r="KE225" s="9"/>
      <c r="KF225" s="43"/>
      <c r="KG225" s="9"/>
      <c r="KH225" s="43"/>
      <c r="KI225" s="9"/>
      <c r="KJ225" s="43"/>
      <c r="KK225" s="9"/>
      <c r="KL225" s="43"/>
      <c r="KM225" s="9"/>
      <c r="KN225" s="43"/>
      <c r="KO225" s="9"/>
      <c r="KP225" s="43"/>
      <c r="KQ225" s="9"/>
      <c r="KR225" s="43"/>
      <c r="KS225" s="9"/>
      <c r="KT225" s="43"/>
      <c r="KU225" s="9"/>
      <c r="KV225" s="43"/>
      <c r="KW225" s="9"/>
      <c r="KX225" s="43"/>
      <c r="KY225" s="9"/>
      <c r="KZ225" s="43"/>
      <c r="LA225" s="9"/>
      <c r="LB225" s="43"/>
      <c r="LC225" s="9"/>
      <c r="LD225" s="43"/>
      <c r="LE225" s="9"/>
      <c r="LF225" s="43"/>
      <c r="LG225" s="9"/>
      <c r="LH225" s="43"/>
      <c r="LI225" s="9"/>
      <c r="LJ225" s="43"/>
      <c r="LK225" s="9"/>
      <c r="LL225" s="43"/>
      <c r="LM225" s="9"/>
      <c r="LN225" s="43"/>
      <c r="LO225" s="9"/>
      <c r="LP225" s="43"/>
      <c r="LQ225" s="9"/>
      <c r="LR225" s="43"/>
      <c r="LS225" s="9"/>
      <c r="LT225" s="43"/>
      <c r="LU225" s="9"/>
      <c r="LV225" s="43"/>
      <c r="LW225" s="9"/>
      <c r="LX225" s="43"/>
      <c r="LY225" s="9"/>
      <c r="LZ225" s="43"/>
      <c r="MA225" s="9"/>
      <c r="MB225" s="43"/>
      <c r="MC225" s="9"/>
      <c r="MD225" s="43"/>
      <c r="ME225" s="9"/>
      <c r="MF225" s="43"/>
      <c r="MG225" s="9"/>
      <c r="MH225" s="43"/>
      <c r="MI225" s="9"/>
      <c r="MJ225" s="43"/>
      <c r="MK225" s="9"/>
      <c r="ML225" s="43"/>
      <c r="MM225" s="9"/>
      <c r="MN225" s="43"/>
      <c r="MO225" s="9"/>
      <c r="MP225" s="43"/>
      <c r="MQ225" s="9"/>
      <c r="MR225" s="43"/>
      <c r="MS225" s="9"/>
      <c r="MT225" s="43"/>
      <c r="MU225" s="9"/>
    </row>
    <row r="226" spans="1:359">
      <c r="A226" s="32" t="s">
        <v>741</v>
      </c>
      <c r="L226" s="43"/>
      <c r="M226" s="9"/>
      <c r="N226" s="43"/>
      <c r="O226" s="9"/>
      <c r="P226" s="43"/>
      <c r="R226" s="43"/>
      <c r="T226" s="43"/>
      <c r="V226" s="43"/>
      <c r="X226" s="43"/>
      <c r="Y226" s="9"/>
      <c r="Z226" s="43"/>
      <c r="AA226" s="9"/>
      <c r="AB226" s="43"/>
      <c r="AD226" s="43"/>
      <c r="AP226" s="43"/>
      <c r="AQ226" s="9"/>
      <c r="AR226" s="43"/>
      <c r="AS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43">
        <f>SUM(INDEX('egyeni-ranglista'!$1:$1048576,MATCH($A226,'egyeni-ranglista'!$A:$A,0),CL$279):INDEX('egyeni-ranglista'!$1:$1048576,MATCH($A226,'egyeni-ranglista'!$A:$A,0),CL$280))</f>
        <v>0</v>
      </c>
      <c r="CM226" s="9" t="s">
        <v>742</v>
      </c>
      <c r="CN226" s="43"/>
      <c r="CO226" s="9"/>
      <c r="CP226" s="43"/>
      <c r="CQ226" s="9"/>
      <c r="CR226" s="43"/>
      <c r="CS226" s="9"/>
      <c r="CT226" s="43"/>
      <c r="CU226" s="9"/>
      <c r="CV226" s="43"/>
      <c r="CW226" s="9"/>
      <c r="CX226" s="43"/>
      <c r="CY226" s="9"/>
      <c r="CZ226" s="43"/>
      <c r="DA226" s="9"/>
      <c r="DB226" s="43"/>
      <c r="DD226" s="43"/>
      <c r="DF226" s="43"/>
      <c r="DH226" s="43"/>
      <c r="DJ226" s="43"/>
      <c r="DL226" s="43"/>
      <c r="EB226" s="43"/>
      <c r="EF226" s="43"/>
      <c r="EH226" s="43"/>
      <c r="EJ226" s="43"/>
      <c r="EP226" s="43"/>
      <c r="ER226" s="43"/>
      <c r="ET226" s="43"/>
      <c r="EV226" s="43"/>
      <c r="EX226" s="43"/>
      <c r="EZ226" s="43"/>
      <c r="FB226" s="43"/>
      <c r="FD226" s="43"/>
      <c r="FF226" s="43"/>
      <c r="FG226" s="9"/>
      <c r="FH226" s="43"/>
      <c r="FI226" s="9"/>
      <c r="FJ226" s="43"/>
      <c r="FK226" s="9"/>
      <c r="FL226" s="43"/>
      <c r="FM226" s="9"/>
      <c r="FN226" s="43"/>
      <c r="FP226" s="43"/>
      <c r="FQ226" s="9"/>
      <c r="FR226" s="43"/>
      <c r="FS226" s="9"/>
      <c r="FT226" s="43"/>
      <c r="FU226" s="9"/>
      <c r="FV226" s="43"/>
      <c r="FW226" s="9"/>
      <c r="FX226" s="43"/>
      <c r="FY226" s="9"/>
      <c r="FZ226" s="43"/>
      <c r="GA226" s="9"/>
      <c r="GB226" s="43"/>
      <c r="GC226" s="9"/>
      <c r="GD226" s="43"/>
      <c r="GE226" s="9"/>
      <c r="GF226" s="43"/>
      <c r="GG226" s="9"/>
      <c r="GH226" s="43"/>
      <c r="GI226" s="9"/>
      <c r="GJ226" s="43"/>
      <c r="GK226" s="9"/>
      <c r="GL226" s="43"/>
      <c r="GM226" s="9"/>
      <c r="GN226" s="43"/>
      <c r="GO226" s="9"/>
      <c r="GP226" s="43"/>
      <c r="GQ226" s="9"/>
      <c r="GR226" s="43"/>
      <c r="GS226" s="9"/>
      <c r="GT226" s="43"/>
      <c r="GU226" s="9"/>
      <c r="GV226" s="43"/>
      <c r="GW226" s="9"/>
      <c r="GX226" s="43"/>
      <c r="GY226" s="9"/>
      <c r="GZ226" s="43"/>
      <c r="HA226" s="9"/>
      <c r="HB226" s="43"/>
      <c r="HC226" s="9"/>
      <c r="HD226" s="43"/>
      <c r="HE226" s="9"/>
      <c r="HF226" s="43"/>
      <c r="HG226" s="9"/>
      <c r="HH226" s="43"/>
      <c r="HI226" s="9"/>
      <c r="HJ226" s="43"/>
      <c r="HK226" s="9"/>
      <c r="HL226" s="43"/>
      <c r="HM226" s="9"/>
      <c r="HN226" s="43"/>
      <c r="HO226" s="9"/>
      <c r="HP226" s="43"/>
      <c r="HQ226" s="9"/>
      <c r="HR226" s="43"/>
      <c r="HS226" s="9"/>
      <c r="HT226" s="43"/>
      <c r="HU226" s="9"/>
      <c r="HV226" s="43"/>
      <c r="HW226" s="9"/>
      <c r="HX226" s="43"/>
      <c r="HY226" s="9"/>
      <c r="HZ226" s="43"/>
      <c r="IA226" s="9"/>
      <c r="IB226" s="43"/>
      <c r="IC226" s="9"/>
      <c r="ID226" s="43"/>
      <c r="IE226" s="9"/>
      <c r="IF226" s="43"/>
      <c r="IG226" s="9"/>
      <c r="IH226" s="43"/>
      <c r="II226" s="9"/>
      <c r="IJ226" s="43"/>
      <c r="IK226" s="9"/>
      <c r="IL226" s="43"/>
      <c r="IM226" s="9"/>
      <c r="IN226" s="43"/>
      <c r="IO226" s="9"/>
      <c r="IP226" s="43"/>
      <c r="IQ226" s="9"/>
      <c r="IR226" s="43"/>
      <c r="IS226" s="9"/>
      <c r="IT226" s="43"/>
      <c r="IU226" s="9"/>
      <c r="IV226" s="43"/>
      <c r="IW226" s="9"/>
      <c r="IX226" s="43"/>
      <c r="IY226" s="9"/>
      <c r="IZ226" s="43"/>
      <c r="JA226" s="9"/>
      <c r="JB226" s="43"/>
      <c r="JC226" s="9"/>
      <c r="JD226" s="43"/>
      <c r="JE226" s="9"/>
      <c r="JF226" s="43"/>
      <c r="JG226" s="9"/>
      <c r="JH226" s="43"/>
      <c r="JI226" s="9"/>
      <c r="JJ226" s="43"/>
      <c r="JK226" s="9"/>
      <c r="JL226" s="43"/>
      <c r="JM226" s="9"/>
      <c r="JN226" s="43"/>
      <c r="JO226" s="9"/>
      <c r="JP226" s="43"/>
      <c r="JQ226" s="9"/>
      <c r="JR226" s="43"/>
      <c r="JS226" s="9"/>
      <c r="JT226" s="43"/>
      <c r="JU226" s="9"/>
      <c r="JV226" s="43"/>
      <c r="JW226" s="9"/>
      <c r="JX226" s="43"/>
      <c r="JY226" s="9"/>
      <c r="JZ226" s="43"/>
      <c r="KA226" s="9"/>
      <c r="KB226" s="43"/>
      <c r="KC226" s="9"/>
      <c r="KD226" s="43"/>
      <c r="KE226" s="9"/>
      <c r="KF226" s="43"/>
      <c r="KG226" s="9"/>
      <c r="KH226" s="43"/>
      <c r="KI226" s="9"/>
      <c r="KJ226" s="43"/>
      <c r="KK226" s="9"/>
      <c r="KL226" s="43"/>
      <c r="KM226" s="9"/>
      <c r="KN226" s="43"/>
      <c r="KO226" s="9"/>
      <c r="KP226" s="43"/>
      <c r="KQ226" s="9"/>
      <c r="KR226" s="43"/>
      <c r="KS226" s="9"/>
      <c r="KT226" s="43"/>
      <c r="KU226" s="9"/>
      <c r="KV226" s="43"/>
      <c r="KW226" s="9"/>
      <c r="KX226" s="43"/>
      <c r="KY226" s="9"/>
      <c r="KZ226" s="43"/>
      <c r="LA226" s="9"/>
      <c r="LB226" s="43"/>
      <c r="LC226" s="9"/>
      <c r="LD226" s="43"/>
      <c r="LE226" s="9"/>
      <c r="LF226" s="43"/>
      <c r="LG226" s="9"/>
      <c r="LH226" s="43"/>
      <c r="LI226" s="9"/>
      <c r="LJ226" s="43"/>
      <c r="LK226" s="9"/>
      <c r="LL226" s="43"/>
      <c r="LM226" s="9"/>
      <c r="LN226" s="43"/>
      <c r="LO226" s="9"/>
      <c r="LP226" s="43"/>
      <c r="LQ226" s="9"/>
      <c r="LR226" s="43"/>
      <c r="LS226" s="9"/>
      <c r="LT226" s="43"/>
      <c r="LU226" s="9"/>
      <c r="LV226" s="43"/>
      <c r="LW226" s="9"/>
      <c r="LX226" s="43"/>
      <c r="LY226" s="9"/>
      <c r="LZ226" s="43"/>
      <c r="MA226" s="9"/>
      <c r="MB226" s="43"/>
      <c r="MC226" s="9"/>
      <c r="MD226" s="43"/>
      <c r="ME226" s="9"/>
      <c r="MF226" s="43"/>
      <c r="MG226" s="9"/>
      <c r="MH226" s="43"/>
      <c r="MI226" s="9"/>
      <c r="MJ226" s="43"/>
      <c r="MK226" s="9"/>
      <c r="ML226" s="43"/>
      <c r="MM226" s="9"/>
      <c r="MN226" s="43"/>
      <c r="MO226" s="9"/>
      <c r="MP226" s="43"/>
      <c r="MQ226" s="9"/>
      <c r="MR226" s="43"/>
      <c r="MS226" s="9"/>
      <c r="MT226" s="43"/>
      <c r="MU226" s="9"/>
    </row>
    <row r="227" spans="1:359">
      <c r="A227" s="32" t="s">
        <v>1495</v>
      </c>
      <c r="L227" s="43"/>
      <c r="M227" s="9"/>
      <c r="N227" s="43"/>
      <c r="O227" s="9"/>
      <c r="P227" s="43"/>
      <c r="R227" s="43"/>
      <c r="T227" s="43"/>
      <c r="V227" s="43"/>
      <c r="X227" s="43"/>
      <c r="Y227" s="9"/>
      <c r="Z227" s="43"/>
      <c r="AA227" s="9"/>
      <c r="AB227" s="43"/>
      <c r="AD227" s="43"/>
      <c r="AP227" s="43"/>
      <c r="AQ227" s="9"/>
      <c r="AR227" s="43"/>
      <c r="AS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43">
        <f>SUM(INDEX('egyeni-ranglista'!$1:$1048576,MATCH($A227,'egyeni-ranglista'!$A:$A,0),CL$279):INDEX('egyeni-ranglista'!$1:$1048576,MATCH($A227,'egyeni-ranglista'!$A:$A,0),CL$280))</f>
        <v>0</v>
      </c>
      <c r="CM227" s="9" t="s">
        <v>742</v>
      </c>
      <c r="CN227" s="43"/>
      <c r="CO227" s="9"/>
      <c r="CP227" s="43"/>
      <c r="CQ227" s="9"/>
      <c r="CR227" s="43"/>
      <c r="CS227" s="9"/>
      <c r="CT227" s="43"/>
      <c r="CU227" s="9"/>
      <c r="CV227" s="43"/>
      <c r="CW227" s="9"/>
      <c r="CX227" s="43"/>
      <c r="CY227" s="9"/>
      <c r="CZ227" s="43"/>
      <c r="DA227" s="9"/>
      <c r="DB227" s="43"/>
      <c r="DD227" s="43"/>
      <c r="DF227" s="43"/>
      <c r="DH227" s="43"/>
      <c r="DJ227" s="43"/>
      <c r="DL227" s="43"/>
      <c r="EB227" s="43"/>
      <c r="EF227" s="43"/>
      <c r="EH227" s="43"/>
      <c r="EJ227" s="43"/>
      <c r="EP227" s="43"/>
      <c r="ER227" s="43"/>
      <c r="ET227" s="43"/>
      <c r="EV227" s="43"/>
      <c r="EX227" s="43"/>
      <c r="EZ227" s="43"/>
      <c r="FB227" s="43"/>
      <c r="FD227" s="43"/>
      <c r="FF227" s="43"/>
      <c r="FG227" s="9"/>
      <c r="FH227" s="43"/>
      <c r="FI227" s="9"/>
      <c r="FJ227" s="43"/>
      <c r="FK227" s="9"/>
      <c r="FL227" s="43"/>
      <c r="FM227" s="9"/>
      <c r="FN227" s="43"/>
      <c r="FP227" s="43"/>
      <c r="FQ227" s="9"/>
      <c r="FR227" s="43"/>
      <c r="FS227" s="9"/>
      <c r="FT227" s="43"/>
      <c r="FU227" s="9"/>
      <c r="FV227" s="43"/>
      <c r="FW227" s="9"/>
      <c r="FX227" s="43"/>
      <c r="FY227" s="9"/>
      <c r="FZ227" s="43"/>
      <c r="GA227" s="9"/>
      <c r="GB227" s="43"/>
      <c r="GC227" s="9"/>
      <c r="GD227" s="43"/>
      <c r="GE227" s="9"/>
      <c r="GF227" s="43"/>
      <c r="GG227" s="9"/>
      <c r="GH227" s="43"/>
      <c r="GI227" s="9"/>
      <c r="GJ227" s="43"/>
      <c r="GK227" s="9"/>
      <c r="GL227" s="43"/>
      <c r="GM227" s="9"/>
      <c r="GN227" s="43"/>
      <c r="GO227" s="9"/>
      <c r="GP227" s="43"/>
      <c r="GQ227" s="9"/>
      <c r="GR227" s="43"/>
      <c r="GS227" s="9"/>
      <c r="GT227" s="43"/>
      <c r="GU227" s="9"/>
      <c r="GV227" s="43"/>
      <c r="GW227" s="9"/>
      <c r="GX227" s="43"/>
      <c r="GY227" s="9"/>
      <c r="GZ227" s="43"/>
      <c r="HA227" s="9"/>
      <c r="HB227" s="43"/>
      <c r="HC227" s="9"/>
      <c r="HD227" s="43"/>
      <c r="HE227" s="9"/>
      <c r="HF227" s="43">
        <f>SUM(INDEX('egyeni-ranglista'!$1:$1048576,MATCH($A227,'egyeni-ranglista'!$A:$A,0),HF$279):INDEX('egyeni-ranglista'!$1:$1048576,MATCH($A227,'egyeni-ranglista'!$A:$A,0),HF$280))</f>
        <v>0</v>
      </c>
      <c r="HG227" s="9" t="s">
        <v>1493</v>
      </c>
      <c r="HH227" s="43"/>
      <c r="HI227" s="9"/>
      <c r="HJ227" s="43"/>
      <c r="HK227" s="9"/>
      <c r="HL227" s="43">
        <f>SUM(INDEX('egyeni-ranglista'!$1:$1048576,MATCH($A227,'egyeni-ranglista'!$A:$A,0),HL$279):INDEX('egyeni-ranglista'!$1:$1048576,MATCH($A227,'egyeni-ranglista'!$A:$A,0),HL$280))</f>
        <v>15.741472769583538</v>
      </c>
      <c r="HM227" s="9" t="s">
        <v>1493</v>
      </c>
      <c r="HN227" s="43"/>
      <c r="HO227" s="9"/>
      <c r="HP227" s="43"/>
      <c r="HQ227" s="9"/>
      <c r="HR227" s="43"/>
      <c r="HS227" s="9"/>
      <c r="HT227" s="43">
        <f>SUM(INDEX('egyeni-ranglista'!$1:$1048576,MATCH($A227,'egyeni-ranglista'!$A:$A,0),HT$279):INDEX('egyeni-ranglista'!$1:$1048576,MATCH($A227,'egyeni-ranglista'!$A:$A,0),HT$280))</f>
        <v>17.12243641113859</v>
      </c>
      <c r="HU227" s="9" t="s">
        <v>1495</v>
      </c>
      <c r="HV227" s="43"/>
      <c r="HW227" s="9"/>
      <c r="HX227" s="43"/>
      <c r="HY227" s="9"/>
      <c r="HZ227" s="43"/>
      <c r="IA227" s="9"/>
      <c r="IB227" s="43"/>
      <c r="IC227" s="9"/>
      <c r="ID227" s="43"/>
      <c r="IE227" s="9"/>
      <c r="IF227" s="43"/>
      <c r="IG227" s="9"/>
      <c r="IH227" s="43"/>
      <c r="II227" s="9"/>
      <c r="IJ227" s="43"/>
      <c r="IK227" s="9"/>
      <c r="IL227" s="43"/>
      <c r="IM227" s="9"/>
      <c r="IN227" s="43"/>
      <c r="IO227" s="9"/>
      <c r="IP227" s="43"/>
      <c r="IQ227" s="9"/>
      <c r="IR227" s="43"/>
      <c r="IS227" s="9"/>
      <c r="IT227" s="43"/>
      <c r="IU227" s="9"/>
      <c r="IV227" s="43"/>
      <c r="IW227" s="9"/>
      <c r="IX227" s="43"/>
      <c r="IY227" s="9"/>
      <c r="IZ227" s="43"/>
      <c r="JA227" s="9"/>
      <c r="JB227" s="43">
        <f>SUM(INDEX('egyeni-ranglista'!$1:$1048576,MATCH($A227,'egyeni-ranglista'!$A:$A,0),JB$279):INDEX('egyeni-ranglista'!$1:$1048576,MATCH($A227,'egyeni-ranglista'!$A:$A,0),JB$280))</f>
        <v>17.12243641113859</v>
      </c>
      <c r="JC227" s="9" t="s">
        <v>1493</v>
      </c>
      <c r="JD227" s="43"/>
      <c r="JE227" s="9"/>
      <c r="JF227" s="43"/>
      <c r="JG227" s="9"/>
      <c r="JH227" s="43"/>
      <c r="JI227" s="9"/>
      <c r="JJ227" s="43"/>
      <c r="JK227" s="9"/>
      <c r="JL227" s="43"/>
      <c r="JM227" s="9"/>
      <c r="JN227" s="43"/>
      <c r="JO227" s="9"/>
      <c r="JP227" s="43"/>
      <c r="JQ227" s="9"/>
      <c r="JR227" s="43"/>
      <c r="JS227" s="9"/>
      <c r="JT227" s="43"/>
      <c r="JU227" s="9"/>
      <c r="JV227" s="43"/>
      <c r="JW227" s="9"/>
      <c r="JX227" s="43"/>
      <c r="JY227" s="9"/>
      <c r="JZ227" s="43"/>
      <c r="KA227" s="9"/>
      <c r="KB227" s="43"/>
      <c r="KC227" s="9"/>
      <c r="KD227" s="43"/>
      <c r="KE227" s="9"/>
      <c r="KF227" s="43"/>
      <c r="KG227" s="9"/>
      <c r="KH227" s="43"/>
      <c r="KI227" s="9"/>
      <c r="KJ227" s="43"/>
      <c r="KK227" s="9"/>
      <c r="KL227" s="43"/>
      <c r="KM227" s="9"/>
      <c r="KN227" s="43"/>
      <c r="KO227" s="9"/>
      <c r="KP227" s="43"/>
      <c r="KQ227" s="9"/>
      <c r="KR227" s="43">
        <f>SUM(INDEX('egyeni-ranglista'!$1:$1048576,MATCH($A227,'egyeni-ranglista'!$A:$A,0),KR$279):INDEX('egyeni-ranglista'!$1:$1048576,MATCH($A227,'egyeni-ranglista'!$A:$A,0),KR$280))</f>
        <v>19.625925841143882</v>
      </c>
      <c r="KS227" s="9" t="s">
        <v>1493</v>
      </c>
      <c r="KT227" s="43"/>
      <c r="KU227" s="9"/>
      <c r="KV227" s="43"/>
      <c r="KW227" s="9"/>
      <c r="KX227" s="43"/>
      <c r="KY227" s="9"/>
      <c r="KZ227" s="43"/>
      <c r="LA227" s="9"/>
      <c r="LB227" s="43"/>
      <c r="LC227" s="9"/>
      <c r="LD227" s="43">
        <f>SUM(INDEX('egyeni-ranglista'!$1:$1048576,MATCH($A227,'egyeni-ranglista'!$A:$A,0),LD$279):INDEX('egyeni-ranglista'!$1:$1048576,MATCH($A227,'egyeni-ranglista'!$A:$A,0),LD$280))</f>
        <v>21.324427172726242</v>
      </c>
      <c r="LE227" s="9" t="s">
        <v>1493</v>
      </c>
      <c r="LF227" s="43"/>
      <c r="LG227" s="9"/>
      <c r="LH227" s="43"/>
      <c r="LI227" s="9"/>
      <c r="LJ227" s="43"/>
      <c r="LK227" s="9"/>
      <c r="LL227" s="43">
        <f>SUM(INDEX('egyeni-ranglista'!$1:$1048576,MATCH($A227,'egyeni-ranglista'!$A:$A,0),LL$279):INDEX('egyeni-ranglista'!$1:$1048576,MATCH($A227,'egyeni-ranglista'!$A:$A,0),LL$280))</f>
        <v>27.228680621266932</v>
      </c>
      <c r="LM227" s="9" t="s">
        <v>1231</v>
      </c>
      <c r="LN227" s="43"/>
      <c r="LO227" s="9"/>
      <c r="LP227" s="43"/>
      <c r="LQ227" s="9"/>
      <c r="LR227" s="43">
        <f>SUM(INDEX('egyeni-ranglista'!$1:$1048576,MATCH($A227,'egyeni-ranglista'!$A:$A,0),LR$279):INDEX('egyeni-ranglista'!$1:$1048576,MATCH($A227,'egyeni-ranglista'!$A:$A,0),LR$280))</f>
        <v>33.0658784835055</v>
      </c>
      <c r="LS227" s="9" t="s">
        <v>1547</v>
      </c>
      <c r="LT227" s="43"/>
      <c r="LU227" s="9"/>
      <c r="LV227" s="43"/>
      <c r="LW227" s="9"/>
      <c r="LX227" s="43"/>
      <c r="LY227" s="9"/>
      <c r="LZ227" s="43"/>
      <c r="MA227" s="9"/>
      <c r="MB227" s="43">
        <f>SUM(INDEX('egyeni-ranglista'!$1:$1048576,MATCH($A227,'egyeni-ranglista'!$A:$A,0),MB$279):INDEX('egyeni-ranglista'!$1:$1048576,MATCH($A227,'egyeni-ranglista'!$A:$A,0),MB$280))</f>
        <v>35.646662630051885</v>
      </c>
      <c r="MC227" s="9" t="s">
        <v>1547</v>
      </c>
      <c r="MD227" s="43"/>
      <c r="ME227" s="9"/>
      <c r="MF227" s="43"/>
      <c r="MG227" s="9"/>
      <c r="MH227" s="43"/>
      <c r="MI227" s="9"/>
      <c r="MJ227" s="43"/>
      <c r="MK227" s="9"/>
      <c r="ML227" s="43"/>
      <c r="MM227" s="9"/>
      <c r="MN227" s="43"/>
      <c r="MO227" s="9"/>
      <c r="MP227" s="43"/>
      <c r="MQ227" s="9"/>
      <c r="MR227" s="43"/>
      <c r="MS227" s="9"/>
      <c r="MT227" s="43"/>
      <c r="MU227" s="9"/>
    </row>
    <row r="228" spans="1:359">
      <c r="A228" s="32" t="s">
        <v>823</v>
      </c>
      <c r="L228" s="43"/>
      <c r="M228" s="9"/>
      <c r="N228" s="43"/>
      <c r="O228" s="9"/>
      <c r="P228" s="43"/>
      <c r="R228" s="43"/>
      <c r="T228" s="43"/>
      <c r="V228" s="43"/>
      <c r="X228" s="43"/>
      <c r="Y228" s="9"/>
      <c r="Z228" s="43"/>
      <c r="AA228" s="9"/>
      <c r="AB228" s="43"/>
      <c r="AD228" s="43"/>
      <c r="AP228" s="43"/>
      <c r="AQ228" s="9"/>
      <c r="AR228" s="43"/>
      <c r="AS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43">
        <f>SUM(INDEX('egyeni-ranglista'!$1:$1048576,MATCH($A228,'egyeni-ranglista'!$A:$A,0),CZ$279):INDEX('egyeni-ranglista'!$1:$1048576,MATCH($A228,'egyeni-ranglista'!$A:$A,0),CZ$280))</f>
        <v>0</v>
      </c>
      <c r="DA228" s="9" t="s">
        <v>813</v>
      </c>
      <c r="DB228" s="43"/>
      <c r="DD228" s="43"/>
      <c r="DF228" s="43">
        <f>SUM(INDEX('egyeni-ranglista'!$1:$1048576,MATCH($A228,'egyeni-ranglista'!$A:$A,0),DF$279):INDEX('egyeni-ranglista'!$1:$1048576,MATCH($A228,'egyeni-ranglista'!$A:$A,0),DF$280))</f>
        <v>0</v>
      </c>
      <c r="DG228" s="9" t="s">
        <v>813</v>
      </c>
      <c r="DH228" s="43"/>
      <c r="DJ228" s="43"/>
      <c r="DL228" s="43"/>
      <c r="EB228" s="43"/>
      <c r="EF228" s="43"/>
      <c r="EH228" s="43"/>
      <c r="EJ228" s="43"/>
      <c r="EP228" s="43"/>
      <c r="ER228" s="43"/>
      <c r="ES228" s="63"/>
      <c r="ET228" s="43"/>
      <c r="EV228" s="43"/>
      <c r="EX228" s="43"/>
      <c r="EZ228" s="43"/>
      <c r="FB228" s="43"/>
      <c r="FD228" s="43"/>
      <c r="FF228" s="9"/>
      <c r="FG228" s="9"/>
      <c r="FH228" s="9"/>
      <c r="FI228" s="9"/>
      <c r="FJ228" s="9"/>
      <c r="FK228" s="9"/>
      <c r="FL228" s="9"/>
      <c r="FM228" s="9"/>
      <c r="FN228" s="43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43"/>
      <c r="HG228" s="9"/>
      <c r="HH228" s="43"/>
      <c r="HI228" s="9"/>
      <c r="HJ228" s="43"/>
      <c r="HK228" s="9"/>
      <c r="HL228" s="43"/>
      <c r="HM228" s="9"/>
      <c r="HN228" s="43"/>
      <c r="HO228" s="9"/>
      <c r="HP228" s="43"/>
      <c r="HQ228" s="9"/>
      <c r="HR228" s="43"/>
      <c r="HS228" s="9"/>
      <c r="HT228" s="43"/>
      <c r="HU228" s="9"/>
      <c r="HV228" s="43"/>
      <c r="HW228" s="9"/>
      <c r="HX228" s="43"/>
      <c r="HY228" s="9"/>
      <c r="HZ228" s="43"/>
      <c r="IA228" s="9"/>
      <c r="IB228" s="43"/>
      <c r="IC228" s="9"/>
      <c r="ID228" s="43"/>
      <c r="IE228" s="9"/>
      <c r="IF228" s="43"/>
      <c r="IG228" s="9"/>
      <c r="IH228" s="43"/>
      <c r="II228" s="9"/>
      <c r="IJ228" s="43"/>
      <c r="IK228" s="9"/>
      <c r="IL228" s="43"/>
      <c r="IM228" s="9"/>
      <c r="IN228" s="43"/>
      <c r="IO228" s="9"/>
      <c r="IP228" s="43"/>
      <c r="IQ228" s="9"/>
      <c r="IR228" s="43"/>
      <c r="IS228" s="9"/>
      <c r="IT228" s="43"/>
      <c r="IU228" s="9"/>
      <c r="IV228" s="43"/>
      <c r="IW228" s="9"/>
      <c r="IX228" s="43"/>
      <c r="IY228" s="9"/>
      <c r="IZ228" s="43"/>
      <c r="JA228" s="9"/>
      <c r="JB228" s="43"/>
      <c r="JC228" s="9"/>
      <c r="JD228" s="43"/>
      <c r="JE228" s="9"/>
      <c r="JF228" s="43"/>
      <c r="JG228" s="9"/>
      <c r="JH228" s="43"/>
      <c r="JI228" s="9"/>
      <c r="JJ228" s="43"/>
      <c r="JK228" s="9"/>
      <c r="JL228" s="43"/>
      <c r="JM228" s="9"/>
      <c r="JN228" s="43"/>
      <c r="JO228" s="9"/>
      <c r="JP228" s="43"/>
      <c r="JQ228" s="9"/>
      <c r="JR228" s="43"/>
      <c r="JS228" s="9"/>
      <c r="JT228" s="43"/>
      <c r="JU228" s="9"/>
      <c r="JV228" s="43"/>
      <c r="JW228" s="9"/>
      <c r="JX228" s="43"/>
      <c r="JY228" s="9"/>
      <c r="JZ228" s="43"/>
      <c r="KA228" s="9"/>
      <c r="KB228" s="43"/>
      <c r="KC228" s="9"/>
      <c r="KD228" s="43"/>
      <c r="KE228" s="9"/>
      <c r="KF228" s="43"/>
      <c r="KG228" s="9"/>
      <c r="KH228" s="43"/>
      <c r="KI228" s="9"/>
      <c r="KJ228" s="43"/>
      <c r="KK228" s="9"/>
      <c r="KL228" s="43"/>
      <c r="KM228" s="9"/>
      <c r="KN228" s="43"/>
      <c r="KO228" s="9"/>
      <c r="KP228" s="43"/>
      <c r="KQ228" s="9"/>
      <c r="KR228" s="43"/>
      <c r="KS228" s="9"/>
      <c r="KT228" s="43"/>
      <c r="KU228" s="9"/>
      <c r="KV228" s="43"/>
      <c r="KW228" s="9"/>
      <c r="KX228" s="43"/>
      <c r="KY228" s="9"/>
      <c r="KZ228" s="43"/>
      <c r="LA228" s="9"/>
      <c r="LB228" s="43"/>
      <c r="LC228" s="9"/>
      <c r="LD228" s="43"/>
      <c r="LE228" s="9"/>
      <c r="LF228" s="43"/>
      <c r="LG228" s="9"/>
      <c r="LH228" s="43"/>
      <c r="LI228" s="9"/>
      <c r="LJ228" s="43"/>
      <c r="LK228" s="9"/>
      <c r="LL228" s="43"/>
      <c r="LM228" s="9"/>
      <c r="LN228" s="43"/>
      <c r="LO228" s="9"/>
      <c r="LP228" s="43"/>
      <c r="LQ228" s="9"/>
      <c r="LR228" s="43"/>
      <c r="LS228" s="9"/>
      <c r="LT228" s="43"/>
      <c r="LU228" s="9"/>
      <c r="LV228" s="43"/>
      <c r="LW228" s="9"/>
      <c r="LX228" s="43"/>
      <c r="LY228" s="9"/>
      <c r="LZ228" s="43"/>
      <c r="MA228" s="9"/>
      <c r="MB228" s="43"/>
      <c r="MC228" s="9"/>
      <c r="MD228" s="43"/>
      <c r="ME228" s="9"/>
      <c r="MF228" s="43"/>
      <c r="MG228" s="9"/>
      <c r="MH228" s="43"/>
      <c r="MI228" s="9"/>
      <c r="MJ228" s="43"/>
      <c r="MK228" s="9"/>
      <c r="ML228" s="43"/>
      <c r="MM228" s="9"/>
      <c r="MN228" s="43"/>
      <c r="MO228" s="9"/>
      <c r="MP228" s="43"/>
      <c r="MQ228" s="9"/>
      <c r="MR228" s="43"/>
      <c r="MS228" s="9"/>
      <c r="MT228" s="43"/>
      <c r="MU228" s="9"/>
    </row>
    <row r="229" spans="1:359">
      <c r="A229" s="32" t="s">
        <v>1398</v>
      </c>
      <c r="L229" s="43"/>
      <c r="M229" s="9"/>
      <c r="N229" s="43"/>
      <c r="O229" s="9"/>
      <c r="P229" s="43"/>
      <c r="R229" s="43"/>
      <c r="T229" s="43"/>
      <c r="V229" s="43"/>
      <c r="X229" s="43"/>
      <c r="Y229" s="9"/>
      <c r="Z229" s="43"/>
      <c r="AA229" s="9"/>
      <c r="AB229" s="43"/>
      <c r="AD229" s="43"/>
      <c r="AP229" s="43"/>
      <c r="AQ229" s="9"/>
      <c r="AR229" s="43"/>
      <c r="AS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43"/>
      <c r="DA229" s="9"/>
      <c r="DB229" s="43"/>
      <c r="DD229" s="43"/>
      <c r="DF229" s="43"/>
      <c r="DG229" s="9"/>
      <c r="DH229" s="43"/>
      <c r="DJ229" s="43"/>
      <c r="DL229" s="43"/>
      <c r="EB229" s="43"/>
      <c r="EF229" s="43"/>
      <c r="EH229" s="43"/>
      <c r="EJ229" s="43"/>
      <c r="EP229" s="43"/>
      <c r="ER229" s="43"/>
      <c r="ET229" s="43"/>
      <c r="EV229" s="43"/>
      <c r="EX229" s="43"/>
      <c r="EZ229" s="43"/>
      <c r="FB229" s="43"/>
      <c r="FD229" s="43"/>
      <c r="FF229" s="9"/>
      <c r="FG229" s="9"/>
      <c r="FH229" s="9"/>
      <c r="FI229" s="9"/>
      <c r="FJ229" s="9"/>
      <c r="FK229" s="9"/>
      <c r="FL229" s="9"/>
      <c r="FM229" s="9"/>
      <c r="FN229" s="43"/>
      <c r="FP229" s="9"/>
      <c r="FQ229" s="9"/>
      <c r="FR229" s="9"/>
      <c r="FS229" s="9"/>
      <c r="FT229" s="9"/>
      <c r="FU229" s="9"/>
      <c r="FV229" s="43">
        <f>SUM(INDEX('egyeni-ranglista'!$1:$1048576,MATCH($A229,'egyeni-ranglista'!$A:$A,0),FV$279):INDEX('egyeni-ranglista'!$1:$1048576,MATCH($A229,'egyeni-ranglista'!$A:$A,0),FV$280))</f>
        <v>0</v>
      </c>
      <c r="FW229" s="9" t="s">
        <v>1390</v>
      </c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43"/>
      <c r="HG229" s="9"/>
      <c r="HH229" s="43"/>
      <c r="HI229" s="9"/>
      <c r="HJ229" s="43"/>
      <c r="HK229" s="9"/>
      <c r="HL229" s="43"/>
      <c r="HM229" s="9"/>
      <c r="HN229" s="43"/>
      <c r="HO229" s="9"/>
      <c r="HP229" s="43"/>
      <c r="HQ229" s="9"/>
      <c r="HR229" s="43"/>
      <c r="HS229" s="9"/>
      <c r="HT229" s="43"/>
      <c r="HU229" s="9"/>
      <c r="HV229" s="43"/>
      <c r="HW229" s="9"/>
      <c r="HX229" s="43"/>
      <c r="HY229" s="9"/>
      <c r="HZ229" s="43"/>
      <c r="IA229" s="9"/>
      <c r="IB229" s="43"/>
      <c r="IC229" s="9"/>
      <c r="ID229" s="43"/>
      <c r="IE229" s="9"/>
      <c r="IF229" s="43"/>
      <c r="IG229" s="9"/>
      <c r="IH229" s="43"/>
      <c r="II229" s="9"/>
      <c r="IJ229" s="43"/>
      <c r="IK229" s="9"/>
      <c r="IL229" s="43"/>
      <c r="IM229" s="9"/>
      <c r="IN229" s="43"/>
      <c r="IO229" s="9"/>
      <c r="IP229" s="43"/>
      <c r="IQ229" s="9"/>
      <c r="IR229" s="43"/>
      <c r="IS229" s="9"/>
      <c r="IT229" s="43"/>
      <c r="IU229" s="9"/>
      <c r="IV229" s="43"/>
      <c r="IW229" s="9"/>
      <c r="IX229" s="43"/>
      <c r="IY229" s="9"/>
      <c r="IZ229" s="43"/>
      <c r="JA229" s="9"/>
      <c r="JB229" s="43"/>
      <c r="JC229" s="9"/>
      <c r="JD229" s="43"/>
      <c r="JE229" s="9"/>
      <c r="JF229" s="43"/>
      <c r="JG229" s="9"/>
      <c r="JH229" s="43"/>
      <c r="JI229" s="9"/>
      <c r="JJ229" s="43"/>
      <c r="JK229" s="9"/>
      <c r="JL229" s="43"/>
      <c r="JM229" s="9"/>
      <c r="JN229" s="43"/>
      <c r="JO229" s="9"/>
      <c r="JP229" s="43"/>
      <c r="JQ229" s="9"/>
      <c r="JR229" s="43"/>
      <c r="JS229" s="9"/>
      <c r="JT229" s="43"/>
      <c r="JU229" s="9"/>
      <c r="JV229" s="43"/>
      <c r="JW229" s="9"/>
      <c r="JX229" s="43"/>
      <c r="JY229" s="9"/>
      <c r="JZ229" s="43"/>
      <c r="KA229" s="9"/>
      <c r="KB229" s="43"/>
      <c r="KC229" s="9"/>
      <c r="KD229" s="43"/>
      <c r="KE229" s="9"/>
      <c r="KF229" s="43"/>
      <c r="KG229" s="9"/>
      <c r="KH229" s="43"/>
      <c r="KI229" s="9"/>
      <c r="KJ229" s="43"/>
      <c r="KK229" s="9"/>
      <c r="KL229" s="43"/>
      <c r="KM229" s="9"/>
      <c r="KN229" s="43"/>
      <c r="KO229" s="9"/>
      <c r="KP229" s="43"/>
      <c r="KQ229" s="9"/>
      <c r="KR229" s="43"/>
      <c r="KS229" s="9"/>
      <c r="KT229" s="43"/>
      <c r="KU229" s="9"/>
      <c r="KV229" s="43"/>
      <c r="KW229" s="9"/>
      <c r="KX229" s="43"/>
      <c r="KY229" s="9"/>
      <c r="KZ229" s="43"/>
      <c r="LA229" s="9"/>
      <c r="LB229" s="43"/>
      <c r="LC229" s="9"/>
      <c r="LD229" s="43"/>
      <c r="LE229" s="9"/>
      <c r="LF229" s="43"/>
      <c r="LG229" s="9"/>
      <c r="LH229" s="43"/>
      <c r="LI229" s="9"/>
      <c r="LJ229" s="43"/>
      <c r="LK229" s="9"/>
      <c r="LL229" s="43"/>
      <c r="LM229" s="9"/>
      <c r="LN229" s="43"/>
      <c r="LO229" s="9"/>
      <c r="LP229" s="43"/>
      <c r="LQ229" s="9"/>
      <c r="LR229" s="43"/>
      <c r="LS229" s="9"/>
      <c r="LT229" s="43"/>
      <c r="LU229" s="9"/>
      <c r="LV229" s="43"/>
      <c r="LW229" s="9"/>
      <c r="LX229" s="43"/>
      <c r="LY229" s="9"/>
      <c r="LZ229" s="43"/>
      <c r="MA229" s="9"/>
      <c r="MB229" s="43"/>
      <c r="MC229" s="9"/>
      <c r="MD229" s="43"/>
      <c r="ME229" s="9"/>
      <c r="MF229" s="43"/>
      <c r="MG229" s="9"/>
      <c r="MH229" s="43"/>
      <c r="MI229" s="9"/>
      <c r="MJ229" s="43"/>
      <c r="MK229" s="9"/>
      <c r="ML229" s="43"/>
      <c r="MM229" s="9"/>
      <c r="MN229" s="43"/>
      <c r="MO229" s="9"/>
      <c r="MP229" s="43"/>
      <c r="MQ229" s="9"/>
      <c r="MR229" s="43"/>
      <c r="MS229" s="9"/>
      <c r="MT229" s="43"/>
      <c r="MU229" s="9"/>
    </row>
    <row r="230" spans="1:359">
      <c r="A230" s="1" t="s">
        <v>73</v>
      </c>
      <c r="C230" s="9"/>
      <c r="D230" s="112">
        <v>7.5</v>
      </c>
      <c r="E230" s="15" t="s">
        <v>87</v>
      </c>
      <c r="F230" s="43" t="s">
        <v>206</v>
      </c>
      <c r="H230" s="43" t="s">
        <v>206</v>
      </c>
      <c r="J230" s="43">
        <v>7.5</v>
      </c>
      <c r="K230" s="15" t="s">
        <v>87</v>
      </c>
      <c r="L230" s="43"/>
      <c r="M230" s="9"/>
      <c r="N230" s="43" t="s">
        <v>206</v>
      </c>
      <c r="P230" s="43" t="s">
        <v>206</v>
      </c>
      <c r="R230" s="43" t="s">
        <v>206</v>
      </c>
      <c r="T230" s="43">
        <v>11.23792699586258</v>
      </c>
      <c r="U230" s="15" t="s">
        <v>87</v>
      </c>
      <c r="V230" s="43"/>
      <c r="W230" s="9"/>
      <c r="X230" s="43"/>
      <c r="Y230" s="9"/>
      <c r="Z230" s="43"/>
      <c r="AA230" s="9"/>
      <c r="AB230" s="43" t="s">
        <v>206</v>
      </c>
      <c r="AD230" s="43">
        <v>23.092445117416958</v>
      </c>
      <c r="AE230" s="141" t="s">
        <v>43</v>
      </c>
      <c r="AJ230" s="43">
        <v>26.817748611445069</v>
      </c>
      <c r="AK230" s="141" t="s">
        <v>43</v>
      </c>
      <c r="AL230" s="43"/>
      <c r="AN230" s="43"/>
      <c r="AP230" s="43">
        <f>SUM(INDEX('egyeni-ranglista'!$1:$1048576,MATCH($A230,'egyeni-ranglista'!$A:$A,0),AP$279):INDEX('egyeni-ranglista'!$1:$1048576,MATCH($A230,'egyeni-ranglista'!$A:$A,0),AP$280))</f>
        <v>32.73684710294571</v>
      </c>
      <c r="AQ230" s="15" t="s">
        <v>87</v>
      </c>
      <c r="AR230" s="43"/>
      <c r="AS230" s="9"/>
      <c r="BD230" s="43">
        <f>SUM(INDEX('egyeni-ranglista'!$1:$1048576,MATCH($A230,'egyeni-ranglista'!$A:$A,0),BD$279):INDEX('egyeni-ranglista'!$1:$1048576,MATCH($A230,'egyeni-ranglista'!$A:$A,0),BD$280))</f>
        <v>32.73684710294571</v>
      </c>
      <c r="BE230" s="13" t="s">
        <v>635</v>
      </c>
      <c r="BF230" s="43"/>
      <c r="BG230" s="9"/>
      <c r="BH230" s="43">
        <f>SUM(INDEX('egyeni-ranglista'!$1:$1048576,MATCH($A230,'egyeni-ranglista'!$A:$A,0),BH$279):INDEX('egyeni-ranglista'!$1:$1048576,MATCH($A230,'egyeni-ranglista'!$A:$A,0),BH$280))</f>
        <v>32.73684710294571</v>
      </c>
      <c r="BI230" s="15" t="s">
        <v>87</v>
      </c>
      <c r="BJ230" s="43"/>
      <c r="BK230" s="9"/>
      <c r="BL230" s="43"/>
      <c r="BM230" s="9"/>
      <c r="BN230" s="43"/>
      <c r="BO230" s="9"/>
      <c r="BP230" s="43"/>
      <c r="BQ230" s="9"/>
      <c r="BR230" s="43"/>
      <c r="BS230" s="9"/>
      <c r="BT230" s="43"/>
      <c r="BU230" s="9"/>
      <c r="BV230" s="43"/>
      <c r="BW230" s="9"/>
      <c r="BX230" s="43">
        <f>SUM(INDEX('egyeni-ranglista'!$1:$1048576,MATCH($A230,'egyeni-ranglista'!$A:$A,0),BX$279):INDEX('egyeni-ranglista'!$1:$1048576,MATCH($A230,'egyeni-ranglista'!$A:$A,0),BX$280))</f>
        <v>33.738186330582238</v>
      </c>
      <c r="BY230" s="15" t="s">
        <v>570</v>
      </c>
      <c r="BZ230" s="43"/>
      <c r="CA230" s="9"/>
      <c r="CB230" s="43"/>
      <c r="CC230" s="9"/>
      <c r="CD230" s="43"/>
      <c r="CE230" s="9"/>
      <c r="CF230" s="43">
        <f>SUM(INDEX('egyeni-ranglista'!$1:$1048576,MATCH($A230,'egyeni-ranglista'!$A:$A,0),CF$279):INDEX('egyeni-ranglista'!$1:$1048576,MATCH($A230,'egyeni-ranglista'!$A:$A,0),CF$280))</f>
        <v>23.401055881836076</v>
      </c>
      <c r="CG230" s="15" t="s">
        <v>87</v>
      </c>
      <c r="CH230" s="43"/>
      <c r="CI230" s="9"/>
      <c r="CJ230" s="43"/>
      <c r="CK230" s="9"/>
      <c r="CL230" s="43"/>
      <c r="CM230" s="9"/>
      <c r="CN230" s="43"/>
      <c r="CO230" s="9"/>
      <c r="CP230" s="43"/>
      <c r="CQ230" s="9"/>
      <c r="CR230" s="43"/>
      <c r="CS230" s="9"/>
      <c r="CT230" s="43"/>
      <c r="CU230" s="9"/>
      <c r="CV230" s="43"/>
      <c r="CW230" s="9"/>
      <c r="CX230" s="43"/>
      <c r="CY230" s="9"/>
      <c r="CZ230" s="43"/>
      <c r="DA230" s="9"/>
      <c r="DB230" s="43"/>
      <c r="DD230" s="43"/>
      <c r="DF230" s="43"/>
      <c r="DH230" s="43"/>
      <c r="DJ230" s="43"/>
      <c r="DL230" s="43"/>
      <c r="DN230" s="43"/>
      <c r="DO230" s="9"/>
      <c r="DP230" s="43"/>
      <c r="DQ230" s="9"/>
      <c r="DT230" s="43">
        <f>SUM(INDEX('egyeni-ranglista'!$1:$1048576,MATCH($A230,'egyeni-ranglista'!$A:$A,0),DT$279):INDEX('egyeni-ranglista'!$1:$1048576,MATCH($A230,'egyeni-ranglista'!$A:$A,0),DT$280))</f>
        <v>4.5112317871736805</v>
      </c>
      <c r="DU230" s="16" t="s">
        <v>569</v>
      </c>
      <c r="DZ230" s="43"/>
      <c r="EA230" s="9"/>
      <c r="EB230" s="43"/>
      <c r="ED230" s="43"/>
      <c r="EE230" s="9"/>
      <c r="EF230" s="43"/>
      <c r="EH230" s="43"/>
      <c r="EJ230" s="43"/>
      <c r="EL230" s="43"/>
      <c r="EM230" s="9"/>
      <c r="EN230" s="43"/>
      <c r="EO230" s="16"/>
      <c r="EP230" s="43"/>
      <c r="ER230" s="43">
        <f>SUM(INDEX('egyeni-ranglista'!$1:$1048576,MATCH($A230,'egyeni-ranglista'!$A:$A,0),ER$279):INDEX('egyeni-ranglista'!$1:$1048576,MATCH($A230,'egyeni-ranglista'!$A:$A,0),ER$280))</f>
        <v>0</v>
      </c>
      <c r="ES230" s="276" t="s">
        <v>87</v>
      </c>
      <c r="ET230" s="43"/>
      <c r="EV230" s="43"/>
      <c r="EX230" s="43"/>
      <c r="EZ230" s="43"/>
      <c r="FB230" s="43"/>
      <c r="FD230" s="43"/>
      <c r="FF230" s="43"/>
      <c r="FG230" s="9"/>
      <c r="FH230" s="43"/>
      <c r="FI230" s="9"/>
      <c r="FJ230" s="43"/>
      <c r="FK230" s="9"/>
      <c r="FL230" s="43"/>
      <c r="FM230" s="9"/>
      <c r="FN230" s="43"/>
      <c r="FP230" s="43"/>
      <c r="FQ230" s="9"/>
      <c r="FR230" s="43"/>
      <c r="FS230" s="9"/>
      <c r="FT230" s="43"/>
      <c r="FU230" s="9"/>
      <c r="FV230" s="43">
        <f>SUM(INDEX('egyeni-ranglista'!$1:$1048576,MATCH($A230,'egyeni-ranglista'!$A:$A,0),FV$279):INDEX('egyeni-ranglista'!$1:$1048576,MATCH($A230,'egyeni-ranglista'!$A:$A,0),FV$280))</f>
        <v>1.6504567897215605</v>
      </c>
      <c r="FW230" s="9" t="s">
        <v>43</v>
      </c>
      <c r="FX230" s="43"/>
      <c r="FY230" s="9"/>
      <c r="FZ230" s="43"/>
      <c r="GA230" s="9"/>
      <c r="GB230" s="43">
        <f>SUM(INDEX('egyeni-ranglista'!$1:$1048576,MATCH($A230,'egyeni-ranglista'!$A:$A,0),GB$279):INDEX('egyeni-ranglista'!$1:$1048576,MATCH($A230,'egyeni-ranglista'!$A:$A,0),GB$280))</f>
        <v>6.4918306522594484</v>
      </c>
      <c r="GC230" s="9" t="s">
        <v>43</v>
      </c>
      <c r="GD230" s="43"/>
      <c r="GE230" s="9"/>
      <c r="GF230" s="43">
        <f>SUM(INDEX('egyeni-ranglista'!$1:$1048576,MATCH($A230,'egyeni-ranglista'!$A:$A,0),GF$279):INDEX('egyeni-ranglista'!$1:$1048576,MATCH($A230,'egyeni-ranglista'!$A:$A,0),GF$280))</f>
        <v>6.4918306522594484</v>
      </c>
      <c r="GG230" s="9" t="s">
        <v>43</v>
      </c>
      <c r="GH230" s="43"/>
      <c r="GI230" s="9"/>
      <c r="GJ230" s="43">
        <f>SUM(INDEX('egyeni-ranglista'!$1:$1048576,MATCH($A230,'egyeni-ranglista'!$A:$A,0),GJ$279):INDEX('egyeni-ranglista'!$1:$1048576,MATCH($A230,'egyeni-ranglista'!$A:$A,0),GJ$280))</f>
        <v>13.482580856293865</v>
      </c>
      <c r="GK230" s="9" t="s">
        <v>87</v>
      </c>
      <c r="GL230" s="43"/>
      <c r="GM230" s="9"/>
      <c r="GN230" s="43"/>
      <c r="GO230" s="9"/>
      <c r="GP230" s="43"/>
      <c r="GQ230" s="9"/>
      <c r="GR230" s="43"/>
      <c r="GS230" s="9"/>
      <c r="GT230" s="43"/>
      <c r="GU230" s="9"/>
      <c r="GV230" s="43"/>
      <c r="GW230" s="9"/>
      <c r="GX230" s="43"/>
      <c r="GY230" s="9"/>
      <c r="GZ230" s="43"/>
      <c r="HA230" s="9"/>
      <c r="HB230" s="43"/>
      <c r="HC230" s="9"/>
      <c r="HD230" s="43"/>
      <c r="HE230" s="9"/>
      <c r="HF230" s="43">
        <f>SUM(INDEX('egyeni-ranglista'!$1:$1048576,MATCH($A230,'egyeni-ranglista'!$A:$A,0),HF$279):INDEX('egyeni-ranglista'!$1:$1048576,MATCH($A230,'egyeni-ranglista'!$A:$A,0),HF$280))</f>
        <v>13.510027298484356</v>
      </c>
      <c r="HG230" s="9" t="s">
        <v>87</v>
      </c>
      <c r="HH230" s="43"/>
      <c r="HI230" s="9"/>
      <c r="HJ230" s="43"/>
      <c r="HK230" s="9"/>
      <c r="HL230" s="43"/>
      <c r="HM230" s="9"/>
      <c r="HN230" s="43"/>
      <c r="HO230" s="9"/>
      <c r="HP230" s="43"/>
      <c r="HQ230" s="9"/>
      <c r="HR230" s="43"/>
      <c r="HS230" s="9"/>
      <c r="HT230" s="43"/>
      <c r="HU230" s="9"/>
      <c r="HV230" s="43"/>
      <c r="HW230" s="9"/>
      <c r="HX230" s="43"/>
      <c r="HY230" s="9"/>
      <c r="HZ230" s="43"/>
      <c r="IA230" s="9"/>
      <c r="IB230" s="43">
        <f>SUM(INDEX('egyeni-ranglista'!$1:$1048576,MATCH($A230,'egyeni-ranglista'!$A:$A,0),IB$279):INDEX('egyeni-ranglista'!$1:$1048576,MATCH($A230,'egyeni-ranglista'!$A:$A,0),IB$280))</f>
        <v>39.268800921439237</v>
      </c>
      <c r="IC230" s="9" t="s">
        <v>87</v>
      </c>
      <c r="ID230" s="43"/>
      <c r="IE230" s="9"/>
      <c r="IF230" s="43"/>
      <c r="IG230" s="9"/>
      <c r="IH230" s="43"/>
      <c r="II230" s="9"/>
      <c r="IJ230" s="43">
        <f>SUM(INDEX('egyeni-ranglista'!$1:$1048576,MATCH($A230,'egyeni-ranglista'!$A:$A,0),IJ$279):INDEX('egyeni-ranglista'!$1:$1048576,MATCH($A230,'egyeni-ranglista'!$A:$A,0),IJ$280))</f>
        <v>51.976590573836916</v>
      </c>
      <c r="IK230" s="9" t="s">
        <v>43</v>
      </c>
      <c r="IL230" s="43"/>
      <c r="IM230" s="9"/>
      <c r="IN230" s="43"/>
      <c r="IO230" s="9"/>
      <c r="IP230" s="43"/>
      <c r="IQ230" s="9"/>
      <c r="IR230" s="43"/>
      <c r="IS230" s="9"/>
      <c r="IT230" s="43"/>
      <c r="IU230" s="9"/>
      <c r="IV230" s="43"/>
      <c r="IW230" s="9"/>
      <c r="IX230" s="43"/>
      <c r="IY230" s="9"/>
      <c r="IZ230" s="43"/>
      <c r="JA230" s="9"/>
      <c r="JB230" s="43">
        <f>SUM(INDEX('egyeni-ranglista'!$1:$1048576,MATCH($A230,'egyeni-ranglista'!$A:$A,0),JB$279):INDEX('egyeni-ranglista'!$1:$1048576,MATCH($A230,'egyeni-ranglista'!$A:$A,0),JB$280))</f>
        <v>47.135216711299023</v>
      </c>
      <c r="JC230" s="9" t="s">
        <v>87</v>
      </c>
      <c r="JD230" s="43"/>
      <c r="JE230" s="9"/>
      <c r="JF230" s="43"/>
      <c r="JG230" s="9"/>
      <c r="JH230" s="43"/>
      <c r="JI230" s="9"/>
      <c r="JJ230" s="43"/>
      <c r="JK230" s="9"/>
      <c r="JL230" s="43"/>
      <c r="JM230" s="9"/>
      <c r="JN230" s="43">
        <f>SUM(INDEX('egyeni-ranglista'!$1:$1048576,MATCH($A230,'egyeni-ranglista'!$A:$A,0),JN$279):INDEX('egyeni-ranglista'!$1:$1048576,MATCH($A230,'egyeni-ranglista'!$A:$A,0),JN$280))</f>
        <v>47.135216711299023</v>
      </c>
      <c r="JO230" s="9" t="s">
        <v>43</v>
      </c>
      <c r="JP230" s="43"/>
      <c r="JQ230" s="9"/>
      <c r="JR230" s="43"/>
      <c r="JS230" s="9"/>
      <c r="JT230" s="43"/>
      <c r="JU230" s="9"/>
      <c r="JV230" s="43"/>
      <c r="JW230" s="9"/>
      <c r="JX230" s="43"/>
      <c r="JY230" s="9"/>
      <c r="JZ230" s="43"/>
      <c r="KA230" s="9"/>
      <c r="KB230" s="43"/>
      <c r="KC230" s="9"/>
      <c r="KD230" s="43"/>
      <c r="KE230" s="9"/>
      <c r="KF230" s="43"/>
      <c r="KG230" s="9"/>
      <c r="KH230" s="43"/>
      <c r="KI230" s="9"/>
      <c r="KJ230" s="43"/>
      <c r="KK230" s="9"/>
      <c r="KL230" s="43"/>
      <c r="KM230" s="9"/>
      <c r="KN230" s="43"/>
      <c r="KO230" s="9"/>
      <c r="KP230" s="43"/>
      <c r="KQ230" s="9"/>
      <c r="KR230" s="43">
        <f>SUM(INDEX('egyeni-ranglista'!$1:$1048576,MATCH($A230,'egyeni-ranglista'!$A:$A,0),KR$279):INDEX('egyeni-ranglista'!$1:$1048576,MATCH($A230,'egyeni-ranglista'!$A:$A,0),KR$280))</f>
        <v>39.953454308029734</v>
      </c>
      <c r="KS230" s="9" t="s">
        <v>87</v>
      </c>
      <c r="KT230" s="43"/>
      <c r="KU230" s="9"/>
      <c r="KV230" s="43"/>
      <c r="KW230" s="9"/>
      <c r="KX230" s="43"/>
      <c r="KY230" s="9"/>
      <c r="KZ230" s="43"/>
      <c r="LA230" s="9"/>
      <c r="LB230" s="43"/>
      <c r="LC230" s="9"/>
      <c r="LD230" s="43"/>
      <c r="LE230" s="9"/>
      <c r="LF230" s="43"/>
      <c r="LG230" s="9"/>
      <c r="LH230" s="43"/>
      <c r="LI230" s="9"/>
      <c r="LJ230" s="43"/>
      <c r="LK230" s="9"/>
      <c r="LL230" s="43">
        <f>SUM(INDEX('egyeni-ranglista'!$1:$1048576,MATCH($A230,'egyeni-ranglista'!$A:$A,0),LL$279):INDEX('egyeni-ranglista'!$1:$1048576,MATCH($A230,'egyeni-ranglista'!$A:$A,0),LL$280))</f>
        <v>6.7188832630269459</v>
      </c>
      <c r="LM230" s="9" t="s">
        <v>87</v>
      </c>
      <c r="LN230" s="43"/>
      <c r="LO230" s="9"/>
      <c r="LP230" s="43"/>
      <c r="LQ230" s="9"/>
      <c r="LR230" s="43">
        <f>SUM(INDEX('egyeni-ranglista'!$1:$1048576,MATCH($A230,'egyeni-ranglista'!$A:$A,0),LR$279):INDEX('egyeni-ranglista'!$1:$1048576,MATCH($A230,'egyeni-ranglista'!$A:$A,0),LR$280))</f>
        <v>10.804921766593946</v>
      </c>
      <c r="LS230" s="9" t="s">
        <v>87</v>
      </c>
      <c r="LT230" s="43"/>
      <c r="LU230" s="9"/>
      <c r="LV230" s="43"/>
      <c r="LW230" s="9"/>
      <c r="LX230" s="43"/>
      <c r="LY230" s="9"/>
      <c r="LZ230" s="43"/>
      <c r="MA230" s="9"/>
      <c r="MB230" s="43">
        <f>SUM(INDEX('egyeni-ranglista'!$1:$1048576,MATCH($A230,'egyeni-ranglista'!$A:$A,0),MB$279):INDEX('egyeni-ranglista'!$1:$1048576,MATCH($A230,'egyeni-ranglista'!$A:$A,0),MB$280))</f>
        <v>15.426988654368193</v>
      </c>
      <c r="MC230" s="9" t="s">
        <v>87</v>
      </c>
      <c r="MD230" s="43"/>
      <c r="ME230" s="9"/>
      <c r="MF230" s="43"/>
      <c r="MG230" s="9"/>
      <c r="MH230" s="43"/>
      <c r="MI230" s="9"/>
      <c r="MJ230" s="43"/>
      <c r="MK230" s="9"/>
      <c r="ML230" s="43"/>
      <c r="MM230" s="9"/>
      <c r="MN230" s="43"/>
      <c r="MO230" s="9"/>
      <c r="MP230" s="43"/>
      <c r="MQ230" s="9"/>
      <c r="MR230" s="43"/>
      <c r="MS230" s="9"/>
      <c r="MT230" s="43"/>
      <c r="MU230" s="9"/>
    </row>
    <row r="231" spans="1:359">
      <c r="A231" s="1" t="s">
        <v>292</v>
      </c>
      <c r="C231" s="9"/>
      <c r="L231" s="43"/>
      <c r="M231" s="9"/>
      <c r="N231" s="43"/>
      <c r="P231" s="43"/>
      <c r="R231" s="43"/>
      <c r="T231" s="43"/>
      <c r="V231" s="43"/>
      <c r="W231" s="9"/>
      <c r="X231" s="43">
        <v>0</v>
      </c>
      <c r="Y231" s="9" t="s">
        <v>291</v>
      </c>
      <c r="Z231" s="43"/>
      <c r="AA231" s="9"/>
      <c r="AB231" s="43"/>
      <c r="AD231" s="43"/>
      <c r="AR231" s="9"/>
      <c r="AS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43"/>
      <c r="DD231" s="43"/>
      <c r="DF231" s="43"/>
      <c r="DH231" s="43"/>
      <c r="DJ231" s="43"/>
      <c r="DL231" s="43"/>
      <c r="DP231" s="9"/>
      <c r="DQ231" s="9"/>
      <c r="EB231" s="43"/>
      <c r="EF231" s="43"/>
      <c r="EH231" s="43"/>
      <c r="EJ231" s="43"/>
      <c r="EP231" s="43"/>
      <c r="ER231" s="43"/>
      <c r="FD231" s="43"/>
      <c r="FF231" s="9"/>
      <c r="FG231" s="9"/>
      <c r="FH231" s="9"/>
      <c r="FI231" s="9"/>
      <c r="FJ231" s="9"/>
      <c r="FK231" s="9"/>
      <c r="FL231" s="9"/>
      <c r="FM231" s="9"/>
      <c r="FN231" s="43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43"/>
      <c r="HG231" s="9"/>
      <c r="HH231" s="43"/>
      <c r="HI231" s="9"/>
      <c r="HJ231" s="43"/>
      <c r="HK231" s="9"/>
      <c r="HL231" s="43"/>
      <c r="HM231" s="9"/>
      <c r="HN231" s="43"/>
      <c r="HO231" s="9"/>
      <c r="HP231" s="43"/>
      <c r="HQ231" s="9"/>
      <c r="HR231" s="43"/>
      <c r="HS231" s="9"/>
      <c r="HT231" s="43"/>
      <c r="HU231" s="9"/>
      <c r="HV231" s="43"/>
      <c r="HW231" s="9"/>
      <c r="HX231" s="43"/>
      <c r="HY231" s="9"/>
      <c r="HZ231" s="43"/>
      <c r="IA231" s="9"/>
      <c r="IB231" s="43"/>
      <c r="IC231" s="9"/>
      <c r="ID231" s="43"/>
      <c r="IE231" s="9"/>
      <c r="IF231" s="43"/>
      <c r="IG231" s="9"/>
      <c r="IH231" s="43"/>
      <c r="II231" s="9"/>
      <c r="IJ231" s="43"/>
      <c r="IK231" s="9"/>
      <c r="IL231" s="43"/>
      <c r="IM231" s="9"/>
      <c r="IN231" s="43"/>
      <c r="IO231" s="9"/>
      <c r="IP231" s="43"/>
      <c r="IQ231" s="9"/>
      <c r="IR231" s="43"/>
      <c r="IS231" s="9"/>
      <c r="IT231" s="43"/>
      <c r="IU231" s="9"/>
      <c r="IV231" s="43"/>
      <c r="IW231" s="9"/>
      <c r="IX231" s="43"/>
      <c r="IY231" s="9"/>
      <c r="IZ231" s="43"/>
      <c r="JA231" s="9"/>
      <c r="JB231" s="43"/>
      <c r="JC231" s="9"/>
      <c r="JD231" s="43"/>
      <c r="JE231" s="9"/>
      <c r="JF231" s="43"/>
      <c r="JG231" s="9"/>
      <c r="JH231" s="43"/>
      <c r="JI231" s="9"/>
      <c r="JJ231" s="43"/>
      <c r="JK231" s="9"/>
      <c r="JL231" s="43"/>
      <c r="JM231" s="9"/>
      <c r="JN231" s="43"/>
      <c r="JO231" s="9"/>
      <c r="JP231" s="43"/>
      <c r="JQ231" s="9"/>
      <c r="JR231" s="43"/>
      <c r="JS231" s="9"/>
      <c r="JT231" s="43"/>
      <c r="JU231" s="9"/>
      <c r="JV231" s="43"/>
      <c r="JW231" s="9"/>
      <c r="JX231" s="43"/>
      <c r="JY231" s="9"/>
      <c r="JZ231" s="43"/>
      <c r="KA231" s="9"/>
      <c r="KB231" s="43"/>
      <c r="KC231" s="9"/>
      <c r="KD231" s="43"/>
      <c r="KE231" s="9"/>
      <c r="KF231" s="43"/>
      <c r="KG231" s="9"/>
      <c r="KH231" s="43"/>
      <c r="KI231" s="9"/>
      <c r="KJ231" s="43"/>
      <c r="KK231" s="9"/>
      <c r="KL231" s="43"/>
      <c r="KM231" s="9"/>
      <c r="KN231" s="43"/>
      <c r="KO231" s="9"/>
      <c r="KP231" s="43"/>
      <c r="KQ231" s="9"/>
      <c r="KR231" s="43"/>
      <c r="KS231" s="9"/>
      <c r="KT231" s="43"/>
      <c r="KU231" s="9"/>
      <c r="KV231" s="43"/>
      <c r="KW231" s="9"/>
      <c r="KX231" s="43"/>
      <c r="KY231" s="9"/>
      <c r="KZ231" s="43"/>
      <c r="LA231" s="9"/>
      <c r="LB231" s="43"/>
      <c r="LC231" s="9"/>
      <c r="LD231" s="43"/>
      <c r="LE231" s="9"/>
      <c r="LF231" s="43"/>
      <c r="LG231" s="9"/>
      <c r="LH231" s="43"/>
      <c r="LI231" s="9"/>
      <c r="LJ231" s="43"/>
      <c r="LK231" s="9"/>
      <c r="LL231" s="43"/>
      <c r="LM231" s="9"/>
      <c r="LN231" s="43"/>
      <c r="LO231" s="9"/>
      <c r="LP231" s="43"/>
      <c r="LQ231" s="9"/>
      <c r="LR231" s="43"/>
      <c r="LS231" s="9"/>
      <c r="LT231" s="43"/>
      <c r="LU231" s="9"/>
      <c r="LV231" s="43"/>
      <c r="LW231" s="9"/>
      <c r="LX231" s="43"/>
      <c r="LY231" s="9"/>
      <c r="LZ231" s="43"/>
      <c r="MA231" s="9"/>
      <c r="MB231" s="43"/>
      <c r="MC231" s="9"/>
      <c r="MD231" s="43"/>
      <c r="ME231" s="9"/>
      <c r="MF231" s="43"/>
      <c r="MG231" s="9"/>
      <c r="MH231" s="43"/>
      <c r="MI231" s="9"/>
      <c r="MJ231" s="43"/>
      <c r="MK231" s="9"/>
      <c r="ML231" s="43"/>
      <c r="MM231" s="9"/>
      <c r="MN231" s="43"/>
      <c r="MO231" s="9"/>
      <c r="MP231" s="43"/>
      <c r="MQ231" s="9"/>
      <c r="MR231" s="43"/>
      <c r="MS231" s="9"/>
      <c r="MT231" s="43"/>
      <c r="MU231" s="9"/>
    </row>
    <row r="232" spans="1:359" ht="13.5" thickBot="1">
      <c r="A232" s="32" t="s">
        <v>1272</v>
      </c>
      <c r="L232" s="43"/>
      <c r="M232" s="9"/>
      <c r="N232" s="43"/>
      <c r="O232" s="9"/>
      <c r="P232" s="43"/>
      <c r="R232" s="43"/>
      <c r="T232" s="43"/>
      <c r="V232" s="43"/>
      <c r="X232" s="43"/>
      <c r="Y232" s="9"/>
      <c r="Z232" s="43"/>
      <c r="AA232" s="9"/>
      <c r="AB232" s="43"/>
      <c r="AD232" s="43"/>
      <c r="AR232" s="9"/>
      <c r="AS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43"/>
      <c r="DD232" s="43"/>
      <c r="DF232" s="43">
        <f>SUM(INDEX('egyeni-ranglista'!$1:$1048576,MATCH($A232,'egyeni-ranglista'!$A:$A,0),DF$279):INDEX('egyeni-ranglista'!$1:$1048576,MATCH($A232,'egyeni-ranglista'!$A:$A,0),DF$280))</f>
        <v>0</v>
      </c>
      <c r="DG232" s="1" t="s">
        <v>1208</v>
      </c>
      <c r="DH232" s="43"/>
      <c r="DJ232" s="43"/>
      <c r="DL232" s="43"/>
      <c r="DP232" s="9"/>
      <c r="DQ232" s="107"/>
      <c r="EB232" s="43"/>
      <c r="EF232" s="43">
        <f>SUM(INDEX('egyeni-ranglista'!$1:$1048576,MATCH($A232,'egyeni-ranglista'!$A:$A,0),EF$279):INDEX('egyeni-ranglista'!$1:$1048576,MATCH($A232,'egyeni-ranglista'!$A:$A,0),EF$280))</f>
        <v>0</v>
      </c>
      <c r="EG232" s="7" t="s">
        <v>1270</v>
      </c>
      <c r="ER232" s="43">
        <f>SUM(INDEX('egyeni-ranglista'!$1:$1048576,MATCH($A232,'egyeni-ranglista'!$A:$A,0),ER$279):INDEX('egyeni-ranglista'!$1:$1048576,MATCH($A232,'egyeni-ranglista'!$A:$A,0),ER$280))</f>
        <v>0.91408444784540466</v>
      </c>
      <c r="ES232" s="39" t="s">
        <v>1330</v>
      </c>
      <c r="ET232" s="43"/>
      <c r="EV232" s="43"/>
      <c r="EX232" s="43"/>
      <c r="EZ232" s="43"/>
      <c r="FB232" s="43"/>
      <c r="FF232" s="9"/>
      <c r="FG232" s="9"/>
      <c r="FH232" s="9"/>
      <c r="FI232" s="9"/>
      <c r="FJ232" s="9"/>
      <c r="FK232" s="9"/>
      <c r="FL232" s="9"/>
      <c r="FM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43">
        <f>SUM(INDEX('egyeni-ranglista'!$1:$1048576,MATCH($A232,'egyeni-ranglista'!$A:$A,0),GJ$279):INDEX('egyeni-ranglista'!$1:$1048576,MATCH($A232,'egyeni-ranglista'!$A:$A,0),GJ$280))</f>
        <v>3.5366931208319152</v>
      </c>
      <c r="GK232" s="9" t="s">
        <v>1472</v>
      </c>
      <c r="GL232" s="43"/>
      <c r="GM232" s="9"/>
      <c r="GN232" s="43"/>
      <c r="GO232" s="9"/>
      <c r="GP232" s="43"/>
      <c r="GQ232" s="9"/>
      <c r="GR232" s="43"/>
      <c r="GS232" s="9"/>
      <c r="GT232" s="43"/>
      <c r="GU232" s="9"/>
      <c r="GV232" s="43"/>
      <c r="GW232" s="9"/>
      <c r="GX232" s="43"/>
      <c r="GY232" s="9"/>
      <c r="GZ232" s="43"/>
      <c r="HA232" s="9"/>
      <c r="HB232" s="43"/>
      <c r="HC232" s="9"/>
      <c r="HD232" s="43"/>
      <c r="HE232" s="9"/>
      <c r="HF232" s="43"/>
      <c r="HG232" s="9"/>
      <c r="HH232" s="43"/>
      <c r="HI232" s="9"/>
      <c r="HJ232" s="43"/>
      <c r="HK232" s="9"/>
      <c r="HL232" s="43"/>
      <c r="HM232" s="9"/>
      <c r="HN232" s="43"/>
      <c r="HO232" s="9"/>
      <c r="HP232" s="43">
        <f>SUM(INDEX('egyeni-ranglista'!$1:$1048576,MATCH($A232,'egyeni-ranglista'!$A:$A,0),HP$279):INDEX('egyeni-ranglista'!$1:$1048576,MATCH($A232,'egyeni-ranglista'!$A:$A,0),HP$280))</f>
        <v>1.1745322623384364</v>
      </c>
      <c r="HQ232" s="9" t="s">
        <v>1434</v>
      </c>
      <c r="HR232" s="43"/>
      <c r="HS232" s="9"/>
      <c r="HT232" s="43"/>
      <c r="HU232" s="9"/>
      <c r="HV232" s="43"/>
      <c r="HW232" s="9"/>
      <c r="HX232" s="43"/>
      <c r="HY232" s="9"/>
      <c r="HZ232" s="43"/>
      <c r="IA232" s="9"/>
      <c r="IB232" s="43"/>
      <c r="IC232" s="9"/>
      <c r="ID232" s="43"/>
      <c r="IE232" s="9"/>
      <c r="IF232" s="43"/>
      <c r="IG232" s="9"/>
      <c r="IH232" s="43"/>
      <c r="II232" s="9"/>
      <c r="IJ232" s="43"/>
      <c r="IK232" s="9"/>
      <c r="IL232" s="43"/>
      <c r="IM232" s="9"/>
      <c r="IN232" s="43"/>
      <c r="IO232" s="9"/>
      <c r="IP232" s="43"/>
      <c r="IQ232" s="9"/>
      <c r="IR232" s="43"/>
      <c r="IS232" s="9"/>
      <c r="IT232" s="43"/>
      <c r="IU232" s="9"/>
      <c r="IV232" s="43"/>
      <c r="IW232" s="9"/>
      <c r="IX232" s="43"/>
      <c r="IY232" s="9"/>
      <c r="IZ232" s="43"/>
      <c r="JA232" s="9"/>
      <c r="JB232" s="43"/>
      <c r="JC232" s="9"/>
      <c r="JD232" s="43"/>
      <c r="JE232" s="9"/>
      <c r="JF232" s="43"/>
      <c r="JG232" s="9"/>
      <c r="JH232" s="43"/>
      <c r="JI232" s="9"/>
      <c r="JJ232" s="43"/>
      <c r="JK232" s="9"/>
      <c r="JL232" s="43"/>
      <c r="JM232" s="9"/>
      <c r="JN232" s="43"/>
      <c r="JO232" s="9"/>
      <c r="JP232" s="43"/>
      <c r="JQ232" s="9"/>
      <c r="JR232" s="43"/>
      <c r="JS232" s="9"/>
      <c r="JT232" s="43"/>
      <c r="JU232" s="9"/>
      <c r="JV232" s="43"/>
      <c r="JW232" s="9"/>
      <c r="JX232" s="43"/>
      <c r="JY232" s="9"/>
      <c r="JZ232" s="43"/>
      <c r="KA232" s="9"/>
      <c r="KB232" s="43"/>
      <c r="KC232" s="9"/>
      <c r="KD232" s="43"/>
      <c r="KE232" s="9"/>
      <c r="KF232" s="43"/>
      <c r="KG232" s="9"/>
      <c r="KH232" s="43"/>
      <c r="KI232" s="9"/>
      <c r="KJ232" s="43"/>
      <c r="KK232" s="9"/>
      <c r="KL232" s="43"/>
      <c r="KM232" s="9"/>
      <c r="KN232" s="43"/>
      <c r="KO232" s="9"/>
      <c r="KP232" s="43"/>
      <c r="KQ232" s="9"/>
      <c r="KR232" s="43"/>
      <c r="KS232" s="9"/>
      <c r="KT232" s="43"/>
      <c r="KU232" s="9"/>
      <c r="KV232" s="43"/>
      <c r="KW232" s="9"/>
      <c r="KX232" s="43"/>
      <c r="KY232" s="9"/>
      <c r="KZ232" s="43"/>
      <c r="LA232" s="9"/>
      <c r="LB232" s="43"/>
      <c r="LC232" s="9"/>
      <c r="LD232" s="43"/>
      <c r="LE232" s="9"/>
      <c r="LF232" s="43"/>
      <c r="LG232" s="9"/>
      <c r="LH232" s="43"/>
      <c r="LI232" s="9"/>
      <c r="LJ232" s="43"/>
      <c r="LK232" s="9"/>
      <c r="LL232" s="43"/>
      <c r="LM232" s="9"/>
      <c r="LN232" s="43"/>
      <c r="LO232" s="9"/>
      <c r="LP232" s="43"/>
      <c r="LQ232" s="9"/>
      <c r="LR232" s="43"/>
      <c r="LS232" s="9"/>
      <c r="LT232" s="43"/>
      <c r="LU232" s="9"/>
      <c r="LV232" s="43"/>
      <c r="LW232" s="9"/>
      <c r="LX232" s="43"/>
      <c r="LY232" s="9"/>
      <c r="LZ232" s="43"/>
      <c r="MA232" s="9"/>
      <c r="MB232" s="43"/>
      <c r="MC232" s="9"/>
      <c r="MD232" s="43"/>
      <c r="ME232" s="9"/>
      <c r="MF232" s="43"/>
      <c r="MG232" s="9"/>
      <c r="MH232" s="43"/>
      <c r="MI232" s="9"/>
      <c r="MJ232" s="43"/>
      <c r="MK232" s="9"/>
      <c r="ML232" s="43"/>
      <c r="MM232" s="9"/>
      <c r="MN232" s="43"/>
      <c r="MO232" s="9"/>
      <c r="MP232" s="43"/>
      <c r="MQ232" s="9"/>
      <c r="MR232" s="43"/>
      <c r="MS232" s="9"/>
      <c r="MT232" s="43"/>
      <c r="MU232" s="9"/>
    </row>
    <row r="233" spans="1:359">
      <c r="A233" s="32" t="s">
        <v>298</v>
      </c>
      <c r="L233" s="43"/>
      <c r="M233" s="9"/>
      <c r="N233" s="43"/>
      <c r="O233" s="9"/>
      <c r="P233" s="43"/>
      <c r="R233" s="43"/>
      <c r="T233" s="43"/>
      <c r="V233" s="43"/>
      <c r="X233" s="43"/>
      <c r="Y233" s="9" t="s">
        <v>293</v>
      </c>
      <c r="Z233" s="43"/>
      <c r="AA233" s="9"/>
      <c r="AB233" s="43"/>
      <c r="AD233" s="43"/>
      <c r="AR233" s="9"/>
      <c r="AS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43"/>
      <c r="DD233" s="43"/>
      <c r="DF233" s="43"/>
      <c r="DH233" s="43"/>
      <c r="DJ233" s="43"/>
      <c r="DL233" s="43"/>
      <c r="DP233" s="9"/>
      <c r="DQ233" s="9"/>
      <c r="EB233" s="43"/>
      <c r="EF233" s="43"/>
      <c r="EH233" s="43"/>
      <c r="EJ233" s="43"/>
      <c r="EP233" s="43"/>
      <c r="ER233" s="43"/>
      <c r="FD233" s="43"/>
      <c r="FF233" s="9"/>
      <c r="FG233" s="9"/>
      <c r="FH233" s="9"/>
      <c r="FI233" s="9"/>
      <c r="FJ233" s="9"/>
      <c r="FK233" s="9"/>
      <c r="FL233" s="9"/>
      <c r="FM233" s="9"/>
      <c r="FN233" s="43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43"/>
      <c r="HG233" s="9"/>
      <c r="HH233" s="43"/>
      <c r="HI233" s="9"/>
      <c r="HJ233" s="43"/>
      <c r="HK233" s="9"/>
      <c r="HL233" s="43"/>
      <c r="HM233" s="9"/>
      <c r="HN233" s="43"/>
      <c r="HO233" s="9"/>
      <c r="HP233" s="43"/>
      <c r="HQ233" s="9"/>
      <c r="HR233" s="43"/>
      <c r="HS233" s="9"/>
      <c r="HT233" s="43"/>
      <c r="HU233" s="9"/>
      <c r="HV233" s="43"/>
      <c r="HW233" s="9"/>
      <c r="HX233" s="43"/>
      <c r="HY233" s="9"/>
      <c r="HZ233" s="43"/>
      <c r="IA233" s="9"/>
      <c r="IB233" s="43"/>
      <c r="IC233" s="9"/>
      <c r="ID233" s="43"/>
      <c r="IE233" s="9"/>
      <c r="IF233" s="43"/>
      <c r="IG233" s="9"/>
      <c r="IH233" s="43"/>
      <c r="II233" s="9"/>
      <c r="IJ233" s="43"/>
      <c r="IK233" s="9"/>
      <c r="IL233" s="43"/>
      <c r="IM233" s="9"/>
      <c r="IN233" s="43"/>
      <c r="IO233" s="9"/>
      <c r="IP233" s="43"/>
      <c r="IQ233" s="9"/>
      <c r="IR233" s="43"/>
      <c r="IS233" s="9"/>
      <c r="IT233" s="43"/>
      <c r="IU233" s="9"/>
      <c r="IV233" s="43"/>
      <c r="IW233" s="9"/>
      <c r="IX233" s="43"/>
      <c r="IY233" s="9"/>
      <c r="IZ233" s="43"/>
      <c r="JA233" s="9"/>
      <c r="JB233" s="43"/>
      <c r="JC233" s="9"/>
      <c r="JD233" s="43"/>
      <c r="JE233" s="9"/>
      <c r="JF233" s="43"/>
      <c r="JG233" s="9"/>
      <c r="JH233" s="43"/>
      <c r="JI233" s="9"/>
      <c r="JJ233" s="43"/>
      <c r="JK233" s="9"/>
      <c r="JL233" s="43"/>
      <c r="JM233" s="9"/>
      <c r="JN233" s="43"/>
      <c r="JO233" s="9"/>
      <c r="JP233" s="43"/>
      <c r="JQ233" s="9"/>
      <c r="JR233" s="43"/>
      <c r="JS233" s="9"/>
      <c r="JT233" s="43"/>
      <c r="JU233" s="9"/>
      <c r="JV233" s="43"/>
      <c r="JW233" s="9"/>
      <c r="JX233" s="43"/>
      <c r="JY233" s="9"/>
      <c r="JZ233" s="43"/>
      <c r="KA233" s="9"/>
      <c r="KB233" s="43"/>
      <c r="KC233" s="9"/>
      <c r="KD233" s="43"/>
      <c r="KE233" s="9"/>
      <c r="KF233" s="43"/>
      <c r="KG233" s="9"/>
      <c r="KH233" s="43"/>
      <c r="KI233" s="9"/>
      <c r="KJ233" s="43"/>
      <c r="KK233" s="9"/>
      <c r="KL233" s="43"/>
      <c r="KM233" s="9"/>
      <c r="KN233" s="43"/>
      <c r="KO233" s="9"/>
      <c r="KP233" s="43"/>
      <c r="KQ233" s="9"/>
      <c r="KR233" s="43"/>
      <c r="KS233" s="9"/>
      <c r="KT233" s="43"/>
      <c r="KU233" s="9"/>
      <c r="KV233" s="43"/>
      <c r="KW233" s="9"/>
      <c r="KX233" s="43"/>
      <c r="KY233" s="9"/>
      <c r="KZ233" s="43"/>
      <c r="LA233" s="9"/>
      <c r="LB233" s="43"/>
      <c r="LC233" s="9"/>
      <c r="LD233" s="43"/>
      <c r="LE233" s="9"/>
      <c r="LF233" s="43"/>
      <c r="LG233" s="9"/>
      <c r="LH233" s="43"/>
      <c r="LI233" s="9"/>
      <c r="LJ233" s="43"/>
      <c r="LK233" s="9"/>
      <c r="LL233" s="43"/>
      <c r="LM233" s="9"/>
      <c r="LN233" s="43"/>
      <c r="LO233" s="9"/>
      <c r="LP233" s="43"/>
      <c r="LQ233" s="9"/>
      <c r="LR233" s="43"/>
      <c r="LS233" s="9"/>
      <c r="LT233" s="43"/>
      <c r="LU233" s="9"/>
      <c r="LV233" s="43"/>
      <c r="LW233" s="9"/>
      <c r="LX233" s="43"/>
      <c r="LY233" s="9"/>
      <c r="LZ233" s="43"/>
      <c r="MA233" s="9"/>
      <c r="MB233" s="43"/>
      <c r="MC233" s="9"/>
      <c r="MD233" s="43"/>
      <c r="ME233" s="9"/>
      <c r="MF233" s="43"/>
      <c r="MG233" s="9"/>
      <c r="MH233" s="43"/>
      <c r="MI233" s="9"/>
      <c r="MJ233" s="43"/>
      <c r="MK233" s="9"/>
      <c r="ML233" s="43"/>
      <c r="MM233" s="9"/>
      <c r="MN233" s="43"/>
      <c r="MO233" s="9"/>
      <c r="MP233" s="43"/>
      <c r="MQ233" s="9"/>
      <c r="MR233" s="43"/>
      <c r="MS233" s="9"/>
      <c r="MT233" s="43"/>
      <c r="MU233" s="9"/>
    </row>
    <row r="234" spans="1:359">
      <c r="A234" s="9" t="s">
        <v>81</v>
      </c>
      <c r="C234" s="9"/>
      <c r="E234" s="9"/>
      <c r="F234" s="43" t="s">
        <v>206</v>
      </c>
      <c r="G234" s="9"/>
      <c r="H234" s="43" t="s">
        <v>206</v>
      </c>
      <c r="I234" s="9"/>
      <c r="J234" s="43" t="s">
        <v>206</v>
      </c>
      <c r="K234" s="9"/>
      <c r="L234" s="43"/>
      <c r="M234" s="9"/>
      <c r="N234" s="43">
        <v>0</v>
      </c>
      <c r="O234" s="95" t="s">
        <v>236</v>
      </c>
      <c r="P234" s="43" t="s">
        <v>206</v>
      </c>
      <c r="Q234" s="9"/>
      <c r="R234" s="43" t="s">
        <v>206</v>
      </c>
      <c r="S234" s="9"/>
      <c r="T234" s="43">
        <v>8.6383758791992875</v>
      </c>
      <c r="U234" s="95" t="s">
        <v>236</v>
      </c>
      <c r="V234" s="43"/>
      <c r="W234" s="9"/>
      <c r="X234" s="43"/>
      <c r="Y234" s="9"/>
      <c r="Z234" s="43"/>
      <c r="AA234" s="9"/>
      <c r="AB234" s="43">
        <v>69.604469075764655</v>
      </c>
      <c r="AC234" s="95" t="s">
        <v>236</v>
      </c>
      <c r="AD234" s="43" t="s">
        <v>206</v>
      </c>
      <c r="AE234" s="9"/>
      <c r="AF234" s="9"/>
      <c r="AG234" s="9"/>
      <c r="AH234" s="9"/>
      <c r="AI234" s="9"/>
      <c r="AJ234" s="43">
        <v>74.810158797776651</v>
      </c>
      <c r="AK234" s="9" t="s">
        <v>326</v>
      </c>
      <c r="AL234" s="43">
        <v>74.810158797776651</v>
      </c>
      <c r="AM234" s="95" t="s">
        <v>236</v>
      </c>
      <c r="AN234" s="43"/>
      <c r="AO234" s="9"/>
      <c r="AP234" s="43"/>
      <c r="AQ234" s="9"/>
      <c r="AR234" s="43"/>
      <c r="AS234" s="9"/>
      <c r="AT234" s="43">
        <v>74.810158797776651</v>
      </c>
      <c r="AU234" s="95" t="s">
        <v>236</v>
      </c>
      <c r="AV234" s="43"/>
      <c r="AW234" s="9"/>
      <c r="AX234" s="43"/>
      <c r="AY234" s="9"/>
      <c r="AZ234" s="43"/>
      <c r="BA234" s="9"/>
      <c r="BB234" s="43"/>
      <c r="BC234" s="9"/>
      <c r="BD234" s="43"/>
      <c r="BE234" s="9"/>
      <c r="BF234" s="43">
        <f>SUM(INDEX('egyeni-ranglista'!$1:$1048576,MATCH($A234,'egyeni-ranglista'!$A:$A,0),BF$279):INDEX('egyeni-ranglista'!$1:$1048576,MATCH($A234,'egyeni-ranglista'!$A:$A,0),BF$280))</f>
        <v>87.353671972516864</v>
      </c>
      <c r="BG234" s="95" t="s">
        <v>236</v>
      </c>
      <c r="BH234" s="43">
        <f>SUM(INDEX('egyeni-ranglista'!$1:$1048576,MATCH($A234,'egyeni-ranglista'!$A:$A,0),BH$279):INDEX('egyeni-ranglista'!$1:$1048576,MATCH($A234,'egyeni-ranglista'!$A:$A,0),BH$280))</f>
        <v>97.586553238305981</v>
      </c>
      <c r="BI234" s="95" t="s">
        <v>236</v>
      </c>
      <c r="BJ234" s="43"/>
      <c r="BK234" s="9"/>
      <c r="BL234" s="43">
        <f>SUM(INDEX('egyeni-ranglista'!$1:$1048576,MATCH($A234,'egyeni-ranglista'!$A:$A,0),BL$279):INDEX('egyeni-ranglista'!$1:$1048576,MATCH($A234,'egyeni-ranglista'!$A:$A,0),BL$280))</f>
        <v>104.22152595120474</v>
      </c>
      <c r="BM234" s="95" t="s">
        <v>236</v>
      </c>
      <c r="BN234" s="43"/>
      <c r="BO234" s="9"/>
      <c r="BP234" s="43"/>
      <c r="BQ234" s="9"/>
      <c r="BR234" s="43">
        <f>SUM(INDEX('egyeni-ranglista'!$1:$1048576,MATCH($A234,'egyeni-ranglista'!$A:$A,0),BR$279):INDEX('egyeni-ranglista'!$1:$1048576,MATCH($A234,'egyeni-ranglista'!$A:$A,0),BR$280))</f>
        <v>118.05379559619875</v>
      </c>
      <c r="BS234" s="95" t="s">
        <v>236</v>
      </c>
      <c r="BT234" s="43"/>
      <c r="BU234" s="9"/>
      <c r="BV234" s="43"/>
      <c r="BW234" s="9"/>
      <c r="BX234" s="43">
        <f>SUM(INDEX('egyeni-ranglista'!$1:$1048576,MATCH($A234,'egyeni-ranglista'!$A:$A,0),BX$279):INDEX('egyeni-ranglista'!$1:$1048576,MATCH($A234,'egyeni-ranglista'!$A:$A,0),BX$280))</f>
        <v>180.70189986160159</v>
      </c>
      <c r="BY234" s="95" t="s">
        <v>236</v>
      </c>
      <c r="BZ234" s="43"/>
      <c r="CA234" s="9"/>
      <c r="CB234" s="43"/>
      <c r="CC234" s="9"/>
      <c r="CD234" s="43"/>
      <c r="CE234" s="9"/>
      <c r="CF234" s="43">
        <f>SUM(INDEX('egyeni-ranglista'!$1:$1048576,MATCH($A234,'egyeni-ranglista'!$A:$A,0),CF$279):INDEX('egyeni-ranglista'!$1:$1048576,MATCH($A234,'egyeni-ranglista'!$A:$A,0),CF$280))</f>
        <v>126.70484684900723</v>
      </c>
      <c r="CG234" s="95" t="s">
        <v>236</v>
      </c>
      <c r="CH234" s="43"/>
      <c r="CI234" s="9"/>
      <c r="CJ234" s="43"/>
      <c r="CK234" s="9"/>
      <c r="CL234" s="43"/>
      <c r="CM234" s="9"/>
      <c r="CN234" s="43"/>
      <c r="CO234" s="9"/>
      <c r="CP234" s="43"/>
      <c r="CQ234" s="9"/>
      <c r="CR234" s="43"/>
      <c r="CS234" s="9"/>
      <c r="CT234" s="43"/>
      <c r="CU234" s="9"/>
      <c r="CV234" s="43"/>
      <c r="CW234" s="9"/>
      <c r="CX234" s="43"/>
      <c r="CY234" s="9"/>
      <c r="CZ234" s="43">
        <f>SUM(INDEX('egyeni-ranglista'!$1:$1048576,MATCH($A234,'egyeni-ranglista'!$A:$A,0),CZ$279):INDEX('egyeni-ranglista'!$1:$1048576,MATCH($A234,'egyeni-ranglista'!$A:$A,0),CZ$280))</f>
        <v>175.3883511855735</v>
      </c>
      <c r="DA234" s="95" t="s">
        <v>236</v>
      </c>
      <c r="DB234" s="43"/>
      <c r="DD234" s="43"/>
      <c r="DF234" s="43">
        <f>SUM(INDEX('egyeni-ranglista'!$1:$1048576,MATCH($A234,'egyeni-ranglista'!$A:$A,0),DF$279):INDEX('egyeni-ranglista'!$1:$1048576,MATCH($A234,'egyeni-ranglista'!$A:$A,0),DF$280))</f>
        <v>180.024343634969</v>
      </c>
      <c r="DG234" s="95" t="s">
        <v>576</v>
      </c>
      <c r="DH234" s="43"/>
      <c r="DJ234" s="43"/>
      <c r="DL234" s="43"/>
      <c r="DN234" s="43">
        <f>SUM(INDEX('egyeni-ranglista'!$1:$1048576,MATCH($A234,'egyeni-ranglista'!$A:$A,0),DN$279):INDEX('egyeni-ranglista'!$1:$1048576,MATCH($A234,'egyeni-ranglista'!$A:$A,0),DN$280))</f>
        <v>177.25624034588782</v>
      </c>
      <c r="DO234" s="95" t="s">
        <v>236</v>
      </c>
      <c r="DP234" s="43">
        <f>SUM(INDEX('egyeni-ranglista'!$1:$1048576,MATCH($A234,'egyeni-ranglista'!$A:$A,0),DP$279):INDEX('egyeni-ranglista'!$1:$1048576,MATCH($A234,'egyeni-ranglista'!$A:$A,0),DP$280))</f>
        <v>174.45728795578847</v>
      </c>
      <c r="DQ234" s="1" t="s">
        <v>1263</v>
      </c>
      <c r="DT234" s="43"/>
      <c r="DV234" s="43"/>
      <c r="DX234" s="43"/>
      <c r="DZ234" s="43"/>
      <c r="EA234" s="9"/>
      <c r="EB234" s="43"/>
      <c r="ED234" s="43"/>
      <c r="EE234" s="9"/>
      <c r="EF234" s="43"/>
      <c r="EH234" s="43"/>
      <c r="EJ234" s="43"/>
      <c r="EL234" s="43"/>
      <c r="EM234" s="9"/>
      <c r="EN234" s="43">
        <f>SUM(INDEX('egyeni-ranglista'!$1:$1048576,MATCH($A234,'egyeni-ranglista'!$A:$A,0),EN$279):INDEX('egyeni-ranglista'!$1:$1048576,MATCH($A234,'egyeni-ranglista'!$A:$A,0),EN$280))</f>
        <v>82.369497982221361</v>
      </c>
      <c r="EO234" s="239" t="s">
        <v>236</v>
      </c>
      <c r="FF234" s="43"/>
      <c r="FG234" s="9"/>
      <c r="FH234" s="43"/>
      <c r="FI234" s="9"/>
      <c r="FJ234" s="43"/>
      <c r="FK234" s="9"/>
      <c r="FL234" s="43"/>
      <c r="FM234" s="9"/>
      <c r="FP234" s="43"/>
      <c r="FQ234" s="9"/>
      <c r="FR234" s="43"/>
      <c r="FS234" s="9"/>
      <c r="FT234" s="43"/>
      <c r="FU234" s="9"/>
      <c r="FV234" s="43"/>
      <c r="FW234" s="9"/>
      <c r="FX234" s="43">
        <f>SUM(INDEX('egyeni-ranglista'!$1:$1048576,MATCH($A234,'egyeni-ranglista'!$A:$A,0),FX$279):INDEX('egyeni-ranglista'!$1:$1048576,MATCH($A234,'egyeni-ranglista'!$A:$A,0),FX$280))</f>
        <v>51.971324585161717</v>
      </c>
      <c r="FY234" s="9" t="s">
        <v>1263</v>
      </c>
      <c r="FZ234" s="43"/>
      <c r="GA234" s="9"/>
      <c r="GB234" s="43">
        <f>SUM(INDEX('egyeni-ranglista'!$1:$1048576,MATCH($A234,'egyeni-ranglista'!$A:$A,0),GB$279):INDEX('egyeni-ranglista'!$1:$1048576,MATCH($A234,'egyeni-ranglista'!$A:$A,0),GB$280))</f>
        <v>75.845625756433378</v>
      </c>
      <c r="GC234" s="37" t="s">
        <v>1430</v>
      </c>
      <c r="GD234" s="43"/>
      <c r="GE234" s="37"/>
      <c r="GF234" s="43"/>
      <c r="GG234" s="37"/>
      <c r="GH234" s="43"/>
      <c r="GI234" s="37"/>
      <c r="GJ234" s="43"/>
      <c r="GK234" s="37"/>
      <c r="GL234" s="43"/>
      <c r="GM234" s="37"/>
      <c r="GN234" s="43"/>
      <c r="GO234" s="37"/>
      <c r="GP234" s="43"/>
      <c r="GQ234" s="37"/>
      <c r="GR234" s="43"/>
      <c r="GS234" s="37"/>
      <c r="GT234" s="43"/>
      <c r="GU234" s="37"/>
      <c r="GV234" s="43"/>
      <c r="GW234" s="37"/>
      <c r="GX234" s="43"/>
      <c r="GY234" s="37"/>
      <c r="GZ234" s="43"/>
      <c r="HA234" s="37"/>
      <c r="HB234" s="43"/>
      <c r="HC234" s="37"/>
      <c r="HD234" s="43"/>
      <c r="HE234" s="37"/>
      <c r="HF234" s="43"/>
      <c r="HG234" s="37"/>
      <c r="HH234" s="43"/>
      <c r="HI234" s="37"/>
      <c r="HJ234" s="43"/>
      <c r="HK234" s="37"/>
      <c r="HL234" s="43"/>
      <c r="HM234" s="37"/>
      <c r="HN234" s="43"/>
      <c r="HO234" s="37"/>
      <c r="HP234" s="43"/>
      <c r="HQ234" s="37"/>
      <c r="HR234" s="43"/>
      <c r="HS234" s="37"/>
      <c r="HT234" s="43"/>
      <c r="HU234" s="37"/>
      <c r="HV234" s="43"/>
      <c r="HW234" s="37"/>
      <c r="HX234" s="43"/>
      <c r="HY234" s="37"/>
      <c r="HZ234" s="43"/>
      <c r="IA234" s="37"/>
      <c r="IB234" s="43"/>
      <c r="IC234" s="37"/>
      <c r="ID234" s="43"/>
      <c r="IE234" s="37"/>
      <c r="IF234" s="43"/>
      <c r="IG234" s="37"/>
      <c r="IH234" s="43"/>
      <c r="II234" s="37"/>
      <c r="IJ234" s="43"/>
      <c r="IK234" s="37"/>
      <c r="IL234" s="43"/>
      <c r="IM234" s="37"/>
      <c r="IN234" s="43"/>
      <c r="IO234" s="37"/>
      <c r="IP234" s="43"/>
      <c r="IQ234" s="37"/>
      <c r="IR234" s="43"/>
      <c r="IS234" s="37"/>
      <c r="IT234" s="43"/>
      <c r="IU234" s="37"/>
      <c r="IV234" s="43"/>
      <c r="IW234" s="37"/>
      <c r="IX234" s="43"/>
      <c r="IY234" s="37"/>
      <c r="IZ234" s="43"/>
      <c r="JA234" s="37"/>
      <c r="JB234" s="43">
        <f>SUM(INDEX('egyeni-ranglista'!$1:$1048576,MATCH($A234,'egyeni-ranglista'!$A:$A,0),JB$279):INDEX('egyeni-ranglista'!$1:$1048576,MATCH($A234,'egyeni-ranglista'!$A:$A,0),JB$280))</f>
        <v>12.58335036726195</v>
      </c>
      <c r="JC234" s="37" t="s">
        <v>22</v>
      </c>
      <c r="JD234" s="43"/>
      <c r="JE234" s="37"/>
      <c r="JF234" s="43"/>
      <c r="JG234" s="37"/>
      <c r="JH234" s="43"/>
      <c r="JI234" s="37"/>
      <c r="JJ234" s="43"/>
      <c r="JK234" s="37"/>
      <c r="JL234" s="43"/>
      <c r="JM234" s="37"/>
      <c r="JN234" s="43"/>
      <c r="JO234" s="37"/>
      <c r="JP234" s="43"/>
      <c r="JQ234" s="37"/>
      <c r="JR234" s="43"/>
      <c r="JS234" s="37"/>
      <c r="JT234" s="43"/>
      <c r="JU234" s="37"/>
      <c r="JV234" s="43"/>
      <c r="JW234" s="37"/>
      <c r="JX234" s="43"/>
      <c r="JY234" s="37"/>
      <c r="JZ234" s="43"/>
      <c r="KA234" s="37"/>
      <c r="KB234" s="43"/>
      <c r="KC234" s="37"/>
      <c r="KD234" s="43"/>
      <c r="KE234" s="37"/>
      <c r="KF234" s="43"/>
      <c r="KG234" s="37"/>
      <c r="KH234" s="43"/>
      <c r="KI234" s="37"/>
      <c r="KJ234" s="43"/>
      <c r="KK234" s="37"/>
      <c r="KL234" s="43"/>
      <c r="KM234" s="37"/>
      <c r="KN234" s="43"/>
      <c r="KO234" s="37"/>
      <c r="KP234" s="43"/>
      <c r="KQ234" s="37"/>
      <c r="KR234" s="43">
        <f>SUM(INDEX('egyeni-ranglista'!$1:$1048576,MATCH($A234,'egyeni-ranglista'!$A:$A,0),KR$279):INDEX('egyeni-ranglista'!$1:$1048576,MATCH($A234,'egyeni-ranglista'!$A:$A,0),KR$280))</f>
        <v>18.358922486705481</v>
      </c>
      <c r="KS234" s="37" t="s">
        <v>22</v>
      </c>
      <c r="KT234" s="43"/>
      <c r="KU234" s="37"/>
      <c r="KV234" s="43"/>
      <c r="KW234" s="37"/>
      <c r="KX234" s="43"/>
      <c r="KY234" s="37"/>
      <c r="KZ234" s="43"/>
      <c r="LA234" s="37"/>
      <c r="LB234" s="43"/>
      <c r="LC234" s="37"/>
      <c r="LD234" s="43"/>
      <c r="LE234" s="37"/>
      <c r="LF234" s="43"/>
      <c r="LG234" s="37"/>
      <c r="LH234" s="43"/>
      <c r="LI234" s="37"/>
      <c r="LJ234" s="43"/>
      <c r="LK234" s="37"/>
      <c r="LL234" s="43">
        <f>SUM(INDEX('egyeni-ranglista'!$1:$1048576,MATCH($A234,'egyeni-ranglista'!$A:$A,0),LL$279):INDEX('egyeni-ranglista'!$1:$1048576,MATCH($A234,'egyeni-ranglista'!$A:$A,0),LL$280))</f>
        <v>81.142829250902707</v>
      </c>
      <c r="LM234" s="37" t="s">
        <v>22</v>
      </c>
      <c r="LN234" s="43"/>
      <c r="LO234" s="37"/>
      <c r="LP234" s="43"/>
      <c r="LQ234" s="37"/>
      <c r="LR234" s="43"/>
      <c r="LS234" s="37"/>
      <c r="LT234" s="43"/>
      <c r="LU234" s="37"/>
      <c r="LV234" s="43"/>
      <c r="LW234" s="37"/>
      <c r="LX234" s="43">
        <f>SUM(INDEX('egyeni-ranglista'!$1:$1048576,MATCH($A234,'egyeni-ranglista'!$A:$A,0),LX$279):INDEX('egyeni-ranglista'!$1:$1048576,MATCH($A234,'egyeni-ranglista'!$A:$A,0),LX$280))</f>
        <v>89.898626044260567</v>
      </c>
      <c r="LY234" s="37" t="s">
        <v>22</v>
      </c>
      <c r="LZ234" s="43"/>
      <c r="MA234" s="37"/>
      <c r="MB234" s="43">
        <f>SUM(INDEX('egyeni-ranglista'!$1:$1048576,MATCH($A234,'egyeni-ranglista'!$A:$A,0),MB$279):INDEX('egyeni-ranglista'!$1:$1048576,MATCH($A234,'egyeni-ranglista'!$A:$A,0),MB$280))</f>
        <v>77.889455794815646</v>
      </c>
      <c r="MC234" s="37" t="s">
        <v>22</v>
      </c>
      <c r="MD234" s="43"/>
      <c r="ME234" s="37"/>
      <c r="MF234" s="43"/>
      <c r="MG234" s="37"/>
      <c r="MH234" s="43"/>
      <c r="MI234" s="37"/>
      <c r="MJ234" s="43"/>
      <c r="MK234" s="37"/>
      <c r="ML234" s="43"/>
      <c r="MM234" s="37"/>
      <c r="MN234" s="43"/>
      <c r="MO234" s="37"/>
      <c r="MP234" s="43"/>
      <c r="MQ234" s="37"/>
      <c r="MR234" s="43"/>
      <c r="MS234" s="37"/>
      <c r="MT234" s="43"/>
      <c r="MU234" s="37"/>
    </row>
    <row r="235" spans="1:359">
      <c r="A235" s="9" t="s">
        <v>1271</v>
      </c>
      <c r="C235" s="9"/>
      <c r="E235" s="9"/>
      <c r="G235" s="9"/>
      <c r="I235" s="9"/>
      <c r="K235" s="9"/>
      <c r="L235" s="43"/>
      <c r="M235" s="9"/>
      <c r="N235" s="43"/>
      <c r="O235" s="95"/>
      <c r="P235" s="43"/>
      <c r="Q235" s="9"/>
      <c r="R235" s="43"/>
      <c r="S235" s="9"/>
      <c r="T235" s="43"/>
      <c r="U235" s="95"/>
      <c r="V235" s="43"/>
      <c r="W235" s="9"/>
      <c r="X235" s="43"/>
      <c r="Y235" s="9"/>
      <c r="Z235" s="43"/>
      <c r="AA235" s="9"/>
      <c r="AB235" s="43"/>
      <c r="AC235" s="95"/>
      <c r="AD235" s="43"/>
      <c r="AE235" s="9"/>
      <c r="AF235" s="9"/>
      <c r="AG235" s="9"/>
      <c r="AH235" s="9"/>
      <c r="AI235" s="9"/>
      <c r="AJ235" s="43"/>
      <c r="AK235" s="9"/>
      <c r="AL235" s="43"/>
      <c r="AM235" s="95"/>
      <c r="AN235" s="43"/>
      <c r="AO235" s="9"/>
      <c r="AP235" s="43"/>
      <c r="AQ235" s="9"/>
      <c r="AR235" s="43"/>
      <c r="AS235" s="9"/>
      <c r="AT235" s="43"/>
      <c r="AU235" s="95"/>
      <c r="AV235" s="43"/>
      <c r="AW235" s="9"/>
      <c r="AX235" s="43"/>
      <c r="AY235" s="9"/>
      <c r="AZ235" s="43"/>
      <c r="BA235" s="9"/>
      <c r="BB235" s="43"/>
      <c r="BC235" s="9"/>
      <c r="BD235" s="43"/>
      <c r="BE235" s="9"/>
      <c r="BF235" s="43"/>
      <c r="BG235" s="95"/>
      <c r="BH235" s="43"/>
      <c r="BI235" s="95"/>
      <c r="BJ235" s="43"/>
      <c r="BK235" s="9"/>
      <c r="BL235" s="43"/>
      <c r="BM235" s="95"/>
      <c r="BN235" s="43"/>
      <c r="BO235" s="9"/>
      <c r="BP235" s="43"/>
      <c r="BQ235" s="9"/>
      <c r="BR235" s="43"/>
      <c r="BS235" s="95"/>
      <c r="BT235" s="43"/>
      <c r="BU235" s="9"/>
      <c r="BV235" s="43"/>
      <c r="BW235" s="9"/>
      <c r="BX235" s="43"/>
      <c r="BY235" s="95"/>
      <c r="BZ235" s="43"/>
      <c r="CA235" s="9"/>
      <c r="CB235" s="43"/>
      <c r="CC235" s="9"/>
      <c r="CD235" s="43"/>
      <c r="CE235" s="9"/>
      <c r="CF235" s="43"/>
      <c r="CG235" s="95"/>
      <c r="CH235" s="43"/>
      <c r="CI235" s="9"/>
      <c r="CJ235" s="43"/>
      <c r="CK235" s="9"/>
      <c r="CL235" s="43"/>
      <c r="CM235" s="9"/>
      <c r="CN235" s="43"/>
      <c r="CO235" s="9"/>
      <c r="CP235" s="43"/>
      <c r="CQ235" s="9"/>
      <c r="CR235" s="43"/>
      <c r="CS235" s="9"/>
      <c r="CT235" s="43"/>
      <c r="CU235" s="9"/>
      <c r="CV235" s="43"/>
      <c r="CW235" s="9"/>
      <c r="CX235" s="43"/>
      <c r="CY235" s="9"/>
      <c r="CZ235" s="43"/>
      <c r="DA235" s="95"/>
      <c r="DB235" s="43"/>
      <c r="DD235" s="43"/>
      <c r="DF235" s="43"/>
      <c r="DG235" s="95"/>
      <c r="DH235" s="43"/>
      <c r="DJ235" s="43"/>
      <c r="DL235" s="43"/>
      <c r="DN235" s="43"/>
      <c r="DO235" s="95"/>
      <c r="DP235" s="43"/>
      <c r="DT235" s="43"/>
      <c r="DV235" s="43"/>
      <c r="DX235" s="43"/>
      <c r="DZ235" s="43"/>
      <c r="EA235" s="9"/>
      <c r="EB235" s="43"/>
      <c r="ED235" s="43"/>
      <c r="EE235" s="9"/>
      <c r="EF235" s="43">
        <f>SUM(INDEX('egyeni-ranglista'!$1:$1048576,MATCH($A235,'egyeni-ranglista'!$A:$A,0),EF$279):INDEX('egyeni-ranglista'!$1:$1048576,MATCH($A235,'egyeni-ranglista'!$A:$A,0),EF$280))</f>
        <v>0</v>
      </c>
      <c r="EG235" s="257" t="s">
        <v>815</v>
      </c>
      <c r="EL235" s="43"/>
      <c r="EM235" s="9"/>
      <c r="EN235" s="43"/>
      <c r="ER235" s="43">
        <f>SUM(INDEX('egyeni-ranglista'!$1:$1048576,MATCH($A235,'egyeni-ranglista'!$A:$A,0),ER$279):INDEX('egyeni-ranglista'!$1:$1048576,MATCH($A235,'egyeni-ranglista'!$A:$A,0),ER$280))</f>
        <v>0</v>
      </c>
      <c r="ES235" s="273" t="s">
        <v>1329</v>
      </c>
      <c r="FF235" s="43"/>
      <c r="FG235" s="9"/>
      <c r="FH235" s="43"/>
      <c r="FI235" s="9"/>
      <c r="FJ235" s="43"/>
      <c r="FK235" s="9"/>
      <c r="FL235" s="43"/>
      <c r="FM235" s="9"/>
      <c r="FP235" s="43"/>
      <c r="FQ235" s="9"/>
      <c r="FR235" s="43">
        <f>SUM(INDEX('egyeni-ranglista'!$1:$1048576,MATCH($A235,'egyeni-ranglista'!$A:$A,0),FR$279):INDEX('egyeni-ranglista'!$1:$1048576,MATCH($A235,'egyeni-ranglista'!$A:$A,0),FR$280))</f>
        <v>0</v>
      </c>
      <c r="FS235" s="9" t="s">
        <v>1329</v>
      </c>
      <c r="FT235" s="43"/>
      <c r="FU235" s="9"/>
      <c r="FV235" s="43"/>
      <c r="FW235" s="9"/>
      <c r="FX235" s="43"/>
      <c r="FY235" s="9"/>
      <c r="FZ235" s="43"/>
      <c r="GA235" s="9"/>
      <c r="GB235" s="43"/>
      <c r="GC235" s="9"/>
      <c r="GD235" s="43"/>
      <c r="GE235" s="9"/>
      <c r="GF235" s="43"/>
      <c r="GG235" s="9"/>
      <c r="GH235" s="43"/>
      <c r="GI235" s="9"/>
      <c r="GJ235" s="43"/>
      <c r="GK235" s="9"/>
      <c r="GL235" s="43"/>
      <c r="GM235" s="9"/>
      <c r="GN235" s="43"/>
      <c r="GO235" s="9"/>
      <c r="GP235" s="43"/>
      <c r="GQ235" s="9"/>
      <c r="GR235" s="43"/>
      <c r="GS235" s="9"/>
      <c r="GT235" s="43"/>
      <c r="GU235" s="9"/>
      <c r="GV235" s="43"/>
      <c r="GW235" s="9"/>
      <c r="GX235" s="43"/>
      <c r="GY235" s="9"/>
      <c r="GZ235" s="43"/>
      <c r="HA235" s="9"/>
      <c r="HB235" s="43"/>
      <c r="HC235" s="9"/>
      <c r="HD235" s="43"/>
      <c r="HE235" s="9"/>
      <c r="HF235" s="43"/>
      <c r="HG235" s="9"/>
      <c r="HH235" s="43"/>
      <c r="HI235" s="9"/>
      <c r="HJ235" s="43"/>
      <c r="HK235" s="9"/>
      <c r="HL235" s="43"/>
      <c r="HM235" s="9"/>
      <c r="HN235" s="43"/>
      <c r="HO235" s="9"/>
      <c r="HP235" s="43"/>
      <c r="HQ235" s="9"/>
      <c r="HR235" s="43"/>
      <c r="HS235" s="9"/>
      <c r="HT235" s="43"/>
      <c r="HU235" s="9"/>
      <c r="HV235" s="43"/>
      <c r="HW235" s="9"/>
      <c r="HX235" s="43"/>
      <c r="HY235" s="9"/>
      <c r="HZ235" s="43"/>
      <c r="IA235" s="9"/>
      <c r="IB235" s="43"/>
      <c r="IC235" s="9"/>
      <c r="ID235" s="43"/>
      <c r="IE235" s="9"/>
      <c r="IF235" s="43"/>
      <c r="IG235" s="9"/>
      <c r="IH235" s="43"/>
      <c r="II235" s="9"/>
      <c r="IJ235" s="43">
        <f>SUM(INDEX('egyeni-ranglista'!$1:$1048576,MATCH($A235,'egyeni-ranglista'!$A:$A,0),IJ$279):INDEX('egyeni-ranglista'!$1:$1048576,MATCH($A235,'egyeni-ranglista'!$A:$A,0),IJ$280))</f>
        <v>0</v>
      </c>
      <c r="IK235" s="9" t="s">
        <v>1503</v>
      </c>
      <c r="IL235" s="43"/>
      <c r="IM235" s="9"/>
      <c r="IN235" s="43"/>
      <c r="IO235" s="9"/>
      <c r="IP235" s="43"/>
      <c r="IQ235" s="9"/>
      <c r="IR235" s="43"/>
      <c r="IS235" s="9"/>
      <c r="IT235" s="43"/>
      <c r="IU235" s="9"/>
      <c r="IV235" s="43"/>
      <c r="IW235" s="9"/>
      <c r="IX235" s="43"/>
      <c r="IY235" s="9"/>
      <c r="IZ235" s="43"/>
      <c r="JA235" s="9"/>
      <c r="JB235" s="43">
        <f>SUM(INDEX('egyeni-ranglista'!$1:$1048576,MATCH($A235,'egyeni-ranglista'!$A:$A,0),JB$279):INDEX('egyeni-ranglista'!$1:$1048576,MATCH($A235,'egyeni-ranglista'!$A:$A,0),JB$280))</f>
        <v>0</v>
      </c>
      <c r="JC235" s="9" t="s">
        <v>1329</v>
      </c>
      <c r="JD235" s="43"/>
      <c r="JE235" s="9"/>
      <c r="JF235" s="43"/>
      <c r="JG235" s="9"/>
      <c r="JH235" s="43"/>
      <c r="JI235" s="9"/>
      <c r="JJ235" s="43"/>
      <c r="JK235" s="9"/>
      <c r="JL235" s="43"/>
      <c r="JM235" s="9"/>
      <c r="JN235" s="43"/>
      <c r="JO235" s="9"/>
      <c r="JP235" s="43"/>
      <c r="JQ235" s="9"/>
      <c r="JR235" s="43">
        <f>SUM(INDEX('egyeni-ranglista'!$1:$1048576,MATCH($A235,'egyeni-ranglista'!$A:$A,0),JR$279):INDEX('egyeni-ranglista'!$1:$1048576,MATCH($A235,'egyeni-ranglista'!$A:$A,0),JR$280))</f>
        <v>8.3449647666843099</v>
      </c>
      <c r="JS235" s="1" t="s">
        <v>1329</v>
      </c>
      <c r="JT235" s="43"/>
      <c r="JU235" s="9"/>
      <c r="JV235" s="43"/>
      <c r="JW235" s="9"/>
      <c r="JX235" s="43"/>
      <c r="JY235" s="9"/>
      <c r="JZ235" s="43"/>
      <c r="KA235" s="9"/>
      <c r="KB235" s="43"/>
      <c r="KC235" s="9"/>
      <c r="KD235" s="43"/>
      <c r="KE235" s="9"/>
      <c r="KF235" s="43"/>
      <c r="KG235" s="9"/>
      <c r="KH235" s="43"/>
      <c r="KI235" s="9"/>
      <c r="KJ235" s="43"/>
      <c r="KK235" s="9"/>
      <c r="KL235" s="43"/>
      <c r="KM235" s="9"/>
      <c r="KN235" s="43"/>
      <c r="KO235" s="9"/>
      <c r="KP235" s="43">
        <f>SUM(INDEX('egyeni-ranglista'!$1:$1048576,MATCH($A235,'egyeni-ranglista'!$A:$A,0),KP$279):INDEX('egyeni-ranglista'!$1:$1048576,MATCH($A235,'egyeni-ranglista'!$A:$A,0),KP$280))</f>
        <v>10.415296801614698</v>
      </c>
      <c r="KQ235" s="9" t="s">
        <v>1329</v>
      </c>
      <c r="KR235" s="43"/>
      <c r="KS235" s="9"/>
      <c r="KT235" s="43"/>
      <c r="KU235" s="9"/>
      <c r="KV235" s="43"/>
      <c r="KW235" s="9"/>
      <c r="KX235" s="43"/>
      <c r="KY235" s="9"/>
      <c r="KZ235" s="43"/>
      <c r="LA235" s="9"/>
      <c r="LB235" s="43"/>
      <c r="LC235" s="9"/>
      <c r="LD235" s="43"/>
      <c r="LE235" s="9"/>
      <c r="LF235" s="43"/>
      <c r="LG235" s="9"/>
      <c r="LH235" s="43"/>
      <c r="LI235" s="9"/>
      <c r="LJ235" s="43"/>
      <c r="LK235" s="9"/>
      <c r="LL235" s="43"/>
      <c r="LM235" s="9"/>
      <c r="LN235" s="43"/>
      <c r="LO235" s="9"/>
      <c r="LP235" s="43"/>
      <c r="LQ235" s="9"/>
      <c r="LR235" s="43"/>
      <c r="LS235" s="9"/>
      <c r="LT235" s="43"/>
      <c r="LU235" s="9"/>
      <c r="LV235" s="43"/>
      <c r="LW235" s="9"/>
      <c r="LX235" s="43"/>
      <c r="LY235" s="9"/>
      <c r="LZ235" s="43"/>
      <c r="MA235" s="9"/>
      <c r="MB235" s="43">
        <f>SUM(INDEX('egyeni-ranglista'!$1:$1048576,MATCH($A235,'egyeni-ranglista'!$A:$A,0),MB$279):INDEX('egyeni-ranglista'!$1:$1048576,MATCH($A235,'egyeni-ranglista'!$A:$A,0),MB$280))</f>
        <v>10.061409706057216</v>
      </c>
      <c r="MC235" s="9" t="s">
        <v>1434</v>
      </c>
      <c r="MD235" s="43"/>
      <c r="ME235" s="9"/>
      <c r="MF235" s="43"/>
      <c r="MG235" s="9"/>
      <c r="MH235" s="43"/>
      <c r="MI235" s="9"/>
      <c r="MJ235" s="43"/>
      <c r="MK235" s="9"/>
      <c r="ML235" s="43"/>
      <c r="MM235" s="9"/>
      <c r="MN235" s="43"/>
      <c r="MO235" s="9"/>
      <c r="MP235" s="43"/>
      <c r="MQ235" s="9"/>
      <c r="MR235" s="43"/>
      <c r="MS235" s="9"/>
      <c r="MT235" s="43"/>
      <c r="MU235" s="9"/>
    </row>
    <row r="236" spans="1:359">
      <c r="A236" s="9" t="s">
        <v>1440</v>
      </c>
      <c r="C236" s="9"/>
      <c r="E236" s="9"/>
      <c r="G236" s="9"/>
      <c r="I236" s="9"/>
      <c r="K236" s="9"/>
      <c r="L236" s="43"/>
      <c r="M236" s="9"/>
      <c r="N236" s="43"/>
      <c r="O236" s="95"/>
      <c r="P236" s="43"/>
      <c r="Q236" s="9"/>
      <c r="R236" s="43"/>
      <c r="S236" s="9"/>
      <c r="T236" s="43"/>
      <c r="U236" s="95"/>
      <c r="V236" s="43"/>
      <c r="W236" s="9"/>
      <c r="X236" s="43"/>
      <c r="Y236" s="9"/>
      <c r="Z236" s="43"/>
      <c r="AA236" s="9"/>
      <c r="AB236" s="43"/>
      <c r="AC236" s="95"/>
      <c r="AD236" s="43"/>
      <c r="AE236" s="9"/>
      <c r="AF236" s="9"/>
      <c r="AG236" s="9"/>
      <c r="AH236" s="9"/>
      <c r="AI236" s="9"/>
      <c r="AJ236" s="43"/>
      <c r="AK236" s="9"/>
      <c r="AL236" s="43"/>
      <c r="AM236" s="95"/>
      <c r="AN236" s="43"/>
      <c r="AO236" s="9"/>
      <c r="AP236" s="43"/>
      <c r="AQ236" s="9"/>
      <c r="AR236" s="43"/>
      <c r="AS236" s="9"/>
      <c r="AT236" s="43"/>
      <c r="AU236" s="95"/>
      <c r="AV236" s="43"/>
      <c r="AW236" s="9"/>
      <c r="AX236" s="43"/>
      <c r="AY236" s="9"/>
      <c r="AZ236" s="43"/>
      <c r="BA236" s="9"/>
      <c r="BB236" s="43"/>
      <c r="BC236" s="9"/>
      <c r="BD236" s="43"/>
      <c r="BE236" s="9"/>
      <c r="BF236" s="43"/>
      <c r="BG236" s="95"/>
      <c r="BH236" s="43"/>
      <c r="BI236" s="95"/>
      <c r="BJ236" s="43"/>
      <c r="BK236" s="9"/>
      <c r="BL236" s="43"/>
      <c r="BM236" s="95"/>
      <c r="BN236" s="43"/>
      <c r="BO236" s="9"/>
      <c r="BP236" s="43"/>
      <c r="BQ236" s="9"/>
      <c r="BR236" s="43"/>
      <c r="BS236" s="95"/>
      <c r="BT236" s="43"/>
      <c r="BU236" s="9"/>
      <c r="BV236" s="43"/>
      <c r="BW236" s="9"/>
      <c r="BX236" s="43"/>
      <c r="BY236" s="95"/>
      <c r="BZ236" s="43"/>
      <c r="CA236" s="9"/>
      <c r="CB236" s="43"/>
      <c r="CC236" s="9"/>
      <c r="CD236" s="43"/>
      <c r="CE236" s="9"/>
      <c r="CF236" s="43"/>
      <c r="CG236" s="95"/>
      <c r="CH236" s="43"/>
      <c r="CI236" s="9"/>
      <c r="CJ236" s="43"/>
      <c r="CK236" s="9"/>
      <c r="CL236" s="43"/>
      <c r="CM236" s="9"/>
      <c r="CN236" s="43"/>
      <c r="CO236" s="9"/>
      <c r="CP236" s="43"/>
      <c r="CQ236" s="9"/>
      <c r="CR236" s="43"/>
      <c r="CS236" s="9"/>
      <c r="CT236" s="43"/>
      <c r="CU236" s="9"/>
      <c r="CV236" s="43"/>
      <c r="CW236" s="9"/>
      <c r="CX236" s="43"/>
      <c r="CY236" s="9"/>
      <c r="CZ236" s="43"/>
      <c r="DA236" s="95"/>
      <c r="DB236" s="43"/>
      <c r="DD236" s="43"/>
      <c r="DF236" s="43"/>
      <c r="DG236" s="95"/>
      <c r="DH236" s="43"/>
      <c r="DJ236" s="43"/>
      <c r="DL236" s="43"/>
      <c r="DN236" s="43"/>
      <c r="DO236" s="95"/>
      <c r="DP236" s="43"/>
      <c r="DT236" s="43"/>
      <c r="DV236" s="43"/>
      <c r="DX236" s="43"/>
      <c r="DZ236" s="43"/>
      <c r="EA236" s="9"/>
      <c r="EB236" s="43"/>
      <c r="ED236" s="43"/>
      <c r="EE236" s="9"/>
      <c r="EF236" s="43"/>
      <c r="EG236" s="257"/>
      <c r="EL236" s="43"/>
      <c r="EM236" s="9"/>
      <c r="EN236" s="43"/>
      <c r="ER236" s="43"/>
      <c r="ES236" s="273"/>
      <c r="FF236" s="43"/>
      <c r="FG236" s="9"/>
      <c r="FH236" s="43"/>
      <c r="FI236" s="9"/>
      <c r="FJ236" s="43"/>
      <c r="FK236" s="9"/>
      <c r="FL236" s="43"/>
      <c r="FM236" s="9"/>
      <c r="FP236" s="43"/>
      <c r="FQ236" s="9"/>
      <c r="FR236" s="43"/>
      <c r="FS236" s="9"/>
      <c r="FT236" s="43"/>
      <c r="FU236" s="9"/>
      <c r="FV236" s="43"/>
      <c r="FW236" s="9"/>
      <c r="FX236" s="43"/>
      <c r="FY236" s="9"/>
      <c r="FZ236" s="43"/>
      <c r="GA236" s="9"/>
      <c r="GB236" s="43">
        <f>SUM(INDEX('egyeni-ranglista'!$1:$1048576,MATCH($A236,'egyeni-ranglista'!$A:$A,0),GB$279):INDEX('egyeni-ranglista'!$1:$1048576,MATCH($A236,'egyeni-ranglista'!$A:$A,0),GB$280))</f>
        <v>0</v>
      </c>
      <c r="GC236" s="9" t="s">
        <v>1441</v>
      </c>
      <c r="GD236" s="43"/>
      <c r="GE236" s="9"/>
      <c r="GF236" s="43"/>
      <c r="GG236" s="9"/>
      <c r="GH236" s="43"/>
      <c r="GI236" s="9"/>
      <c r="GJ236" s="43"/>
      <c r="GK236" s="9"/>
      <c r="GL236" s="43"/>
      <c r="GM236" s="9"/>
      <c r="GN236" s="43"/>
      <c r="GO236" s="9"/>
      <c r="GP236" s="43"/>
      <c r="GQ236" s="9"/>
      <c r="GR236" s="43"/>
      <c r="GS236" s="9"/>
      <c r="GT236" s="43"/>
      <c r="GU236" s="9"/>
      <c r="GV236" s="43"/>
      <c r="GW236" s="9"/>
      <c r="GX236" s="43"/>
      <c r="GY236" s="9"/>
      <c r="GZ236" s="43"/>
      <c r="HA236" s="9"/>
      <c r="HB236" s="43"/>
      <c r="HC236" s="9"/>
      <c r="HD236" s="43"/>
      <c r="HE236" s="9"/>
      <c r="HF236" s="43"/>
      <c r="HG236" s="9"/>
      <c r="HH236" s="43"/>
      <c r="HI236" s="9"/>
      <c r="HJ236" s="43"/>
      <c r="HK236" s="9"/>
      <c r="HL236" s="43"/>
      <c r="HM236" s="9"/>
      <c r="HN236" s="43"/>
      <c r="HO236" s="9"/>
      <c r="HP236" s="43">
        <f>SUM(INDEX('egyeni-ranglista'!$1:$1048576,MATCH($A236,'egyeni-ranglista'!$A:$A,0),HP$279):INDEX('egyeni-ranglista'!$1:$1048576,MATCH($A236,'egyeni-ranglista'!$A:$A,0),HP$280))</f>
        <v>0</v>
      </c>
      <c r="HQ236" s="9" t="s">
        <v>124</v>
      </c>
      <c r="HR236" s="43"/>
      <c r="HS236" s="9"/>
      <c r="HT236" s="43"/>
      <c r="HU236" s="9"/>
      <c r="HV236" s="43"/>
      <c r="HW236" s="9"/>
      <c r="HX236" s="43"/>
      <c r="HY236" s="9"/>
      <c r="HZ236" s="43"/>
      <c r="IA236" s="9"/>
      <c r="IB236" s="43"/>
      <c r="IC236" s="9"/>
      <c r="ID236" s="43"/>
      <c r="IE236" s="9"/>
      <c r="IF236" s="43"/>
      <c r="IG236" s="9"/>
      <c r="IH236" s="43"/>
      <c r="II236" s="9"/>
      <c r="IJ236" s="43">
        <f>SUM(INDEX('egyeni-ranglista'!$1:$1048576,MATCH($A236,'egyeni-ranglista'!$A:$A,0),IJ$279):INDEX('egyeni-ranglista'!$1:$1048576,MATCH($A236,'egyeni-ranglista'!$A:$A,0),IJ$280))</f>
        <v>2.6849334397596749</v>
      </c>
      <c r="IK236" s="9" t="s">
        <v>124</v>
      </c>
      <c r="IL236" s="43"/>
      <c r="IM236" s="9"/>
      <c r="IN236" s="43"/>
      <c r="IO236" s="9"/>
      <c r="IP236" s="43"/>
      <c r="IQ236" s="9"/>
      <c r="IR236" s="43"/>
      <c r="IS236" s="9"/>
      <c r="IT236" s="43"/>
      <c r="IU236" s="9"/>
      <c r="IV236" s="43"/>
      <c r="IW236" s="9"/>
      <c r="IX236" s="43"/>
      <c r="IY236" s="9"/>
      <c r="IZ236" s="43"/>
      <c r="JA236" s="9"/>
      <c r="JB236" s="43">
        <f>SUM(INDEX('egyeni-ranglista'!$1:$1048576,MATCH($A236,'egyeni-ranglista'!$A:$A,0),JB$279):INDEX('egyeni-ranglista'!$1:$1048576,MATCH($A236,'egyeni-ranglista'!$A:$A,0),JB$280))</f>
        <v>3.550341507341078</v>
      </c>
      <c r="JC236" s="9" t="s">
        <v>124</v>
      </c>
      <c r="JD236" s="43"/>
      <c r="JE236" s="9"/>
      <c r="JF236" s="43"/>
      <c r="JG236" s="9"/>
      <c r="JH236" s="43"/>
      <c r="JI236" s="9"/>
      <c r="JJ236" s="43"/>
      <c r="JK236" s="9"/>
      <c r="JL236" s="43"/>
      <c r="JM236" s="9"/>
      <c r="JN236" s="43"/>
      <c r="JO236" s="9"/>
      <c r="JP236" s="43"/>
      <c r="JQ236" s="9"/>
      <c r="JR236" s="43">
        <f>SUM(INDEX('egyeni-ranglista'!$1:$1048576,MATCH($A236,'egyeni-ranglista'!$A:$A,0),JR$279):INDEX('egyeni-ranglista'!$1:$1048576,MATCH($A236,'egyeni-ranglista'!$A:$A,0),JR$280))</f>
        <v>3.550341507341078</v>
      </c>
      <c r="JS236" s="1" t="s">
        <v>1441</v>
      </c>
      <c r="JT236" s="43"/>
      <c r="JU236" s="9"/>
      <c r="JV236" s="43"/>
      <c r="JW236" s="9"/>
      <c r="JX236" s="43"/>
      <c r="JY236" s="9"/>
      <c r="JZ236" s="43"/>
      <c r="KA236" s="9"/>
      <c r="KB236" s="43"/>
      <c r="KC236" s="9"/>
      <c r="KD236" s="43"/>
      <c r="KE236" s="9"/>
      <c r="KF236" s="43">
        <f>SUM(INDEX('egyeni-ranglista'!$1:$1048576,MATCH($A236,'egyeni-ranglista'!$A:$A,0),KF$279):INDEX('egyeni-ranglista'!$1:$1048576,MATCH($A236,'egyeni-ranglista'!$A:$A,0),KF$280))</f>
        <v>5.8277067457645053</v>
      </c>
      <c r="KG236" s="9" t="s">
        <v>1441</v>
      </c>
      <c r="KH236" s="43"/>
      <c r="KI236" s="9"/>
      <c r="KJ236" s="43"/>
      <c r="KK236" s="9"/>
      <c r="KL236" s="43">
        <f>SUM(INDEX('egyeni-ranglista'!$1:$1048576,MATCH($A236,'egyeni-ranglista'!$A:$A,0),KL$279):INDEX('egyeni-ranglista'!$1:$1048576,MATCH($A236,'egyeni-ranglista'!$A:$A,0),KL$280))</f>
        <v>9.7513255609408986</v>
      </c>
      <c r="KM236" s="9" t="s">
        <v>1441</v>
      </c>
      <c r="KN236" s="43"/>
      <c r="KO236" s="9"/>
      <c r="KP236" s="43"/>
      <c r="KQ236" s="9"/>
      <c r="KR236" s="43"/>
      <c r="KS236" s="9"/>
      <c r="KT236" s="43"/>
      <c r="KU236" s="9"/>
      <c r="KV236" s="43"/>
      <c r="KW236" s="9"/>
      <c r="KX236" s="43">
        <f>SUM(INDEX('egyeni-ranglista'!$1:$1048576,MATCH($A236,'egyeni-ranglista'!$A:$A,0),KX$279):INDEX('egyeni-ranglista'!$1:$1048576,MATCH($A236,'egyeni-ranglista'!$A:$A,0),KX$280))</f>
        <v>16.657519863788355</v>
      </c>
      <c r="KY236" s="9" t="s">
        <v>1440</v>
      </c>
      <c r="KZ236" s="43"/>
      <c r="LA236" s="9"/>
      <c r="LB236" s="43"/>
      <c r="LC236" s="9"/>
      <c r="LD236" s="43"/>
      <c r="LE236" s="9"/>
      <c r="LF236" s="43"/>
      <c r="LG236" s="9"/>
      <c r="LH236" s="43"/>
      <c r="LI236" s="9"/>
      <c r="LJ236" s="43"/>
      <c r="LK236" s="9"/>
      <c r="LL236" s="43"/>
      <c r="LM236" s="9"/>
      <c r="LN236" s="43"/>
      <c r="LO236" s="9"/>
      <c r="LP236" s="43"/>
      <c r="LQ236" s="9"/>
      <c r="LR236" s="43"/>
      <c r="LS236" s="9"/>
      <c r="LT236" s="43"/>
      <c r="LU236" s="9"/>
      <c r="LV236" s="43"/>
      <c r="LW236" s="9"/>
      <c r="LX236" s="43"/>
      <c r="LY236" s="9"/>
      <c r="LZ236" s="43"/>
      <c r="MA236" s="9"/>
      <c r="MB236" s="43">
        <f>SUM(INDEX('egyeni-ranglista'!$1:$1048576,MATCH($A236,'egyeni-ranglista'!$A:$A,0),MB$279):INDEX('egyeni-ranglista'!$1:$1048576,MATCH($A236,'egyeni-ranglista'!$A:$A,0),MB$280))</f>
        <v>13.107178356447278</v>
      </c>
      <c r="MC236" s="9" t="s">
        <v>1441</v>
      </c>
      <c r="MD236" s="43"/>
      <c r="ME236" s="9"/>
      <c r="MF236" s="43"/>
      <c r="MG236" s="9"/>
      <c r="MH236" s="43">
        <f>SUM(INDEX('egyeni-ranglista'!$1:$1048576,MATCH($A236,'egyeni-ranglista'!$A:$A,0),MH$279):INDEX('egyeni-ranglista'!$1:$1048576,MATCH($A236,'egyeni-ranglista'!$A:$A,0),MH$280))</f>
        <v>16.090982680901352</v>
      </c>
      <c r="MI236" s="9" t="s">
        <v>124</v>
      </c>
      <c r="MJ236" s="43"/>
      <c r="MK236" s="9"/>
      <c r="ML236" s="43"/>
      <c r="MM236" s="9"/>
      <c r="MN236" s="43"/>
      <c r="MO236" s="9"/>
      <c r="MP236" s="43"/>
      <c r="MQ236" s="9"/>
      <c r="MR236" s="43"/>
      <c r="MS236" s="9"/>
      <c r="MT236" s="43"/>
      <c r="MU236" s="9"/>
    </row>
    <row r="237" spans="1:359">
      <c r="A237" s="32" t="s">
        <v>327</v>
      </c>
      <c r="L237" s="43"/>
      <c r="M237" s="9"/>
      <c r="N237" s="43"/>
      <c r="O237" s="9"/>
      <c r="P237" s="43"/>
      <c r="R237" s="43"/>
      <c r="T237" s="43"/>
      <c r="V237" s="43"/>
      <c r="X237" s="43"/>
      <c r="Y237" s="9"/>
      <c r="Z237" s="43"/>
      <c r="AA237" s="9"/>
      <c r="AB237" s="43"/>
      <c r="AD237" s="43"/>
      <c r="AJ237" s="43">
        <v>0</v>
      </c>
      <c r="AK237" s="9" t="s">
        <v>326</v>
      </c>
      <c r="AL237" s="43"/>
      <c r="AN237" s="43"/>
      <c r="AP237" s="43"/>
      <c r="AR237" s="43"/>
      <c r="AS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43">
        <f>SUM(INDEX('egyeni-ranglista'!$1:$1048576,MATCH($A237,'egyeni-ranglista'!$A:$A,0),BR$279):INDEX('egyeni-ranglista'!$1:$1048576,MATCH($A237,'egyeni-ranglista'!$A:$A,0),BR$280))</f>
        <v>0</v>
      </c>
      <c r="BS237" s="9" t="s">
        <v>576</v>
      </c>
      <c r="BT237" s="9"/>
      <c r="BU237" s="9"/>
      <c r="BV237" s="9"/>
      <c r="BW237" s="9"/>
      <c r="BX237" s="43">
        <f>SUM(INDEX('egyeni-ranglista'!$1:$1048576,MATCH($A237,'egyeni-ranglista'!$A:$A,0),BX$279):INDEX('egyeni-ranglista'!$1:$1048576,MATCH($A237,'egyeni-ranglista'!$A:$A,0),BX$280))</f>
        <v>31.324052132701421</v>
      </c>
      <c r="BY237" s="9" t="s">
        <v>576</v>
      </c>
      <c r="BZ237" s="43"/>
      <c r="CA237" s="9"/>
      <c r="CB237" s="43"/>
      <c r="CC237" s="9"/>
      <c r="CD237" s="43"/>
      <c r="CE237" s="9"/>
      <c r="CF237" s="43">
        <f>SUM(INDEX('egyeni-ranglista'!$1:$1048576,MATCH($A237,'egyeni-ranglista'!$A:$A,0),CF$279):INDEX('egyeni-ranglista'!$1:$1048576,MATCH($A237,'egyeni-ranglista'!$A:$A,0),CF$280))</f>
        <v>39.127760164286549</v>
      </c>
      <c r="CG237" s="9" t="s">
        <v>576</v>
      </c>
      <c r="CH237" s="43"/>
      <c r="CI237" s="9"/>
      <c r="CJ237" s="43"/>
      <c r="CK237" s="9"/>
      <c r="CL237" s="43"/>
      <c r="CM237" s="9"/>
      <c r="CN237" s="43"/>
      <c r="CO237" s="9"/>
      <c r="CP237" s="43"/>
      <c r="CQ237" s="9"/>
      <c r="CR237" s="43"/>
      <c r="CS237" s="9"/>
      <c r="CT237" s="43"/>
      <c r="CU237" s="9"/>
      <c r="CV237" s="43"/>
      <c r="CW237" s="9"/>
      <c r="CX237" s="43"/>
      <c r="CY237" s="9"/>
      <c r="CZ237" s="43">
        <f>SUM(INDEX('egyeni-ranglista'!$1:$1048576,MATCH($A237,'egyeni-ranglista'!$A:$A,0),CZ$279):INDEX('egyeni-ranglista'!$1:$1048576,MATCH($A237,'egyeni-ranglista'!$A:$A,0),CZ$280))</f>
        <v>66.072357193575698</v>
      </c>
      <c r="DA237" s="9" t="s">
        <v>326</v>
      </c>
      <c r="DB237" s="43"/>
      <c r="DD237" s="43"/>
      <c r="DF237" s="43"/>
      <c r="DH237" s="43"/>
      <c r="DJ237" s="43"/>
      <c r="DL237" s="43"/>
      <c r="DP237" s="9"/>
      <c r="DQ237" s="9"/>
      <c r="EB237" s="43"/>
      <c r="EF237" s="43"/>
      <c r="EH237" s="43"/>
      <c r="EJ237" s="43"/>
      <c r="EN237" s="43">
        <f>SUM(INDEX('egyeni-ranglista'!$1:$1048576,MATCH($A237,'egyeni-ranglista'!$A:$A,0),EN$279):INDEX('egyeni-ranglista'!$1:$1048576,MATCH($A237,'egyeni-ranglista'!$A:$A,0),EN$280))</f>
        <v>26.944597029289145</v>
      </c>
      <c r="EO237" s="239" t="s">
        <v>576</v>
      </c>
      <c r="EP237" s="43"/>
      <c r="ER237" s="43"/>
      <c r="ET237" s="43"/>
      <c r="EV237" s="43"/>
      <c r="EX237" s="43"/>
      <c r="EZ237" s="43"/>
      <c r="FB237" s="43"/>
      <c r="FD237" s="43"/>
      <c r="FF237" s="43"/>
      <c r="FG237" s="9"/>
      <c r="FH237" s="43"/>
      <c r="FI237" s="9"/>
      <c r="FJ237" s="43"/>
      <c r="FK237" s="9"/>
      <c r="FL237" s="43"/>
      <c r="FM237" s="9"/>
      <c r="FN237" s="43"/>
      <c r="FP237" s="43"/>
      <c r="FQ237" s="9"/>
      <c r="FR237" s="43"/>
      <c r="FS237" s="9"/>
      <c r="FT237" s="43"/>
      <c r="FU237" s="9"/>
      <c r="FV237" s="43"/>
      <c r="FW237" s="9"/>
      <c r="FX237" s="43"/>
      <c r="FY237" s="9"/>
      <c r="FZ237" s="43"/>
      <c r="GA237" s="9"/>
      <c r="GB237" s="43"/>
      <c r="GC237" s="9"/>
      <c r="GD237" s="43"/>
      <c r="GE237" s="9"/>
      <c r="GF237" s="43"/>
      <c r="GG237" s="9"/>
      <c r="GH237" s="43"/>
      <c r="GI237" s="9"/>
      <c r="GJ237" s="43"/>
      <c r="GK237" s="9"/>
      <c r="GL237" s="43"/>
      <c r="GM237" s="9"/>
      <c r="GN237" s="43"/>
      <c r="GO237" s="9"/>
      <c r="GP237" s="43"/>
      <c r="GQ237" s="9"/>
      <c r="GR237" s="43"/>
      <c r="GS237" s="9"/>
      <c r="GT237" s="43"/>
      <c r="GU237" s="9"/>
      <c r="GV237" s="43"/>
      <c r="GW237" s="9"/>
      <c r="GX237" s="43"/>
      <c r="GY237" s="9"/>
      <c r="GZ237" s="43"/>
      <c r="HA237" s="9"/>
      <c r="HB237" s="43"/>
      <c r="HC237" s="9"/>
      <c r="HD237" s="43"/>
      <c r="HE237" s="9"/>
      <c r="HF237" s="43"/>
      <c r="HG237" s="9"/>
      <c r="HH237" s="43"/>
      <c r="HI237" s="9"/>
      <c r="HJ237" s="43"/>
      <c r="HK237" s="9"/>
      <c r="HL237" s="43"/>
      <c r="HM237" s="9"/>
      <c r="HN237" s="43"/>
      <c r="HO237" s="9"/>
      <c r="HP237" s="43"/>
      <c r="HQ237" s="9"/>
      <c r="HR237" s="43"/>
      <c r="HS237" s="9"/>
      <c r="HT237" s="43"/>
      <c r="HU237" s="9"/>
      <c r="HV237" s="43"/>
      <c r="HW237" s="9"/>
      <c r="HX237" s="43"/>
      <c r="HY237" s="9"/>
      <c r="HZ237" s="43"/>
      <c r="IA237" s="9"/>
      <c r="IB237" s="43"/>
      <c r="IC237" s="9"/>
      <c r="ID237" s="43"/>
      <c r="IE237" s="9"/>
      <c r="IF237" s="43"/>
      <c r="IG237" s="9"/>
      <c r="IH237" s="43"/>
      <c r="II237" s="9"/>
      <c r="IJ237" s="43"/>
      <c r="IK237" s="9"/>
      <c r="IL237" s="43"/>
      <c r="IM237" s="9"/>
      <c r="IN237" s="43"/>
      <c r="IO237" s="9"/>
      <c r="IP237" s="43"/>
      <c r="IQ237" s="9"/>
      <c r="IR237" s="43"/>
      <c r="IS237" s="9"/>
      <c r="IT237" s="43"/>
      <c r="IU237" s="9"/>
      <c r="IV237" s="43"/>
      <c r="IW237" s="9"/>
      <c r="IX237" s="43"/>
      <c r="IY237" s="9"/>
      <c r="IZ237" s="43"/>
      <c r="JA237" s="9"/>
      <c r="JB237" s="43"/>
      <c r="JC237" s="9"/>
      <c r="JD237" s="43"/>
      <c r="JE237" s="9"/>
      <c r="JF237" s="43"/>
      <c r="JG237" s="9"/>
      <c r="JH237" s="43"/>
      <c r="JI237" s="9"/>
      <c r="JJ237" s="43"/>
      <c r="JK237" s="9"/>
      <c r="JL237" s="43"/>
      <c r="JM237" s="9"/>
      <c r="JN237" s="43"/>
      <c r="JO237" s="9"/>
      <c r="JP237" s="43"/>
      <c r="JQ237" s="9"/>
      <c r="JR237" s="43"/>
      <c r="JS237" s="9"/>
      <c r="JT237" s="43"/>
      <c r="JU237" s="9"/>
      <c r="JV237" s="43"/>
      <c r="JW237" s="9"/>
      <c r="JX237" s="43"/>
      <c r="JY237" s="9"/>
      <c r="JZ237" s="43"/>
      <c r="KA237" s="9"/>
      <c r="KB237" s="43"/>
      <c r="KC237" s="9"/>
      <c r="KD237" s="43"/>
      <c r="KE237" s="9"/>
      <c r="KF237" s="43"/>
      <c r="KG237" s="9"/>
      <c r="KH237" s="43"/>
      <c r="KI237" s="9"/>
      <c r="KJ237" s="43"/>
      <c r="KK237" s="9"/>
      <c r="KL237" s="43"/>
      <c r="KM237" s="9"/>
      <c r="KN237" s="43"/>
      <c r="KO237" s="9"/>
      <c r="KP237" s="43"/>
      <c r="KQ237" s="9"/>
      <c r="KR237" s="43"/>
      <c r="KS237" s="9"/>
      <c r="KT237" s="43"/>
      <c r="KU237" s="9"/>
      <c r="KV237" s="43"/>
      <c r="KW237" s="9"/>
      <c r="KX237" s="43"/>
      <c r="KY237" s="9"/>
      <c r="KZ237" s="43"/>
      <c r="LA237" s="9"/>
      <c r="LB237" s="43"/>
      <c r="LC237" s="9"/>
      <c r="LD237" s="43"/>
      <c r="LE237" s="9"/>
      <c r="LF237" s="43"/>
      <c r="LG237" s="9"/>
      <c r="LH237" s="43"/>
      <c r="LI237" s="9"/>
      <c r="LJ237" s="43"/>
      <c r="LK237" s="9"/>
      <c r="LL237" s="43"/>
      <c r="LM237" s="9"/>
      <c r="LN237" s="43"/>
      <c r="LO237" s="9"/>
      <c r="LP237" s="43"/>
      <c r="LQ237" s="9"/>
      <c r="LR237" s="43"/>
      <c r="LS237" s="9"/>
      <c r="LT237" s="43"/>
      <c r="LU237" s="9"/>
      <c r="LV237" s="43"/>
      <c r="LW237" s="9"/>
      <c r="LX237" s="43"/>
      <c r="LY237" s="9"/>
      <c r="LZ237" s="43"/>
      <c r="MA237" s="9"/>
      <c r="MB237" s="43"/>
      <c r="MC237" s="9"/>
      <c r="MD237" s="43"/>
      <c r="ME237" s="9"/>
      <c r="MF237" s="43"/>
      <c r="MG237" s="9"/>
      <c r="MH237" s="43"/>
      <c r="MI237" s="9"/>
      <c r="MJ237" s="43"/>
      <c r="MK237" s="9"/>
      <c r="ML237" s="43"/>
      <c r="MM237" s="9"/>
      <c r="MN237" s="43"/>
      <c r="MO237" s="9"/>
      <c r="MP237" s="43"/>
      <c r="MQ237" s="9"/>
      <c r="MR237" s="43"/>
      <c r="MS237" s="9"/>
      <c r="MT237" s="43"/>
      <c r="MU237" s="9"/>
    </row>
    <row r="238" spans="1:359">
      <c r="A238" s="32" t="s">
        <v>317</v>
      </c>
      <c r="L238" s="43"/>
      <c r="M238" s="9"/>
      <c r="N238" s="43"/>
      <c r="O238" s="9"/>
      <c r="P238" s="43"/>
      <c r="R238" s="43"/>
      <c r="T238" s="43"/>
      <c r="V238" s="43"/>
      <c r="X238" s="43"/>
      <c r="Y238" s="9"/>
      <c r="Z238" s="43">
        <v>0</v>
      </c>
      <c r="AA238" s="9" t="s">
        <v>320</v>
      </c>
      <c r="AB238" s="43"/>
      <c r="AD238" s="43"/>
      <c r="AR238" s="9"/>
      <c r="AS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43"/>
      <c r="DD238" s="43"/>
      <c r="DF238" s="43"/>
      <c r="DH238" s="43"/>
      <c r="DJ238" s="43"/>
      <c r="DL238" s="43"/>
      <c r="DP238" s="9"/>
      <c r="DQ238" s="9"/>
      <c r="EB238" s="43"/>
      <c r="EF238" s="43"/>
      <c r="EH238" s="43"/>
      <c r="EJ238" s="43"/>
      <c r="EP238" s="43"/>
      <c r="ER238" s="43"/>
      <c r="ES238" s="63"/>
      <c r="FD238" s="43"/>
      <c r="FF238" s="9"/>
      <c r="FG238" s="9"/>
      <c r="FH238" s="9"/>
      <c r="FI238" s="9"/>
      <c r="FJ238" s="9"/>
      <c r="FK238" s="9"/>
      <c r="FL238" s="9"/>
      <c r="FM238" s="9"/>
      <c r="FN238" s="43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43"/>
      <c r="HG238" s="9"/>
      <c r="HH238" s="43"/>
      <c r="HI238" s="9"/>
      <c r="HJ238" s="43"/>
      <c r="HK238" s="9"/>
      <c r="HL238" s="43"/>
      <c r="HM238" s="9"/>
      <c r="HN238" s="43"/>
      <c r="HO238" s="9"/>
      <c r="HP238" s="43"/>
      <c r="HQ238" s="9"/>
      <c r="HR238" s="43"/>
      <c r="HS238" s="9"/>
      <c r="HT238" s="43"/>
      <c r="HU238" s="9"/>
      <c r="HV238" s="43"/>
      <c r="HW238" s="9"/>
      <c r="HX238" s="43"/>
      <c r="HY238" s="9"/>
      <c r="HZ238" s="43"/>
      <c r="IA238" s="9"/>
      <c r="IB238" s="43"/>
      <c r="IC238" s="9"/>
      <c r="ID238" s="43"/>
      <c r="IE238" s="9"/>
      <c r="IF238" s="43"/>
      <c r="IG238" s="9"/>
      <c r="IH238" s="43"/>
      <c r="II238" s="9"/>
      <c r="IJ238" s="43"/>
      <c r="IK238" s="9"/>
      <c r="IL238" s="43"/>
      <c r="IM238" s="9"/>
      <c r="IN238" s="43"/>
      <c r="IO238" s="9"/>
      <c r="IP238" s="43"/>
      <c r="IQ238" s="9"/>
      <c r="IR238" s="43"/>
      <c r="IS238" s="9"/>
      <c r="IT238" s="43"/>
      <c r="IU238" s="9"/>
      <c r="IV238" s="43"/>
      <c r="IW238" s="9"/>
      <c r="IX238" s="43"/>
      <c r="IY238" s="9"/>
      <c r="IZ238" s="43"/>
      <c r="JA238" s="9"/>
      <c r="JB238" s="43"/>
      <c r="JC238" s="9"/>
      <c r="JD238" s="43"/>
      <c r="JE238" s="9"/>
      <c r="JF238" s="43"/>
      <c r="JG238" s="9"/>
      <c r="JH238" s="43"/>
      <c r="JI238" s="9"/>
      <c r="JJ238" s="43"/>
      <c r="JK238" s="9"/>
      <c r="JL238" s="43"/>
      <c r="JM238" s="9"/>
      <c r="JN238" s="43"/>
      <c r="JO238" s="9"/>
      <c r="JP238" s="43"/>
      <c r="JQ238" s="9"/>
      <c r="JR238" s="43"/>
      <c r="JS238" s="9"/>
      <c r="JT238" s="43"/>
      <c r="JU238" s="9"/>
      <c r="JV238" s="43"/>
      <c r="JW238" s="9"/>
      <c r="JX238" s="43"/>
      <c r="JY238" s="9"/>
      <c r="JZ238" s="43"/>
      <c r="KA238" s="9"/>
      <c r="KB238" s="43"/>
      <c r="KC238" s="9"/>
      <c r="KD238" s="43"/>
      <c r="KE238" s="9"/>
      <c r="KF238" s="43"/>
      <c r="KG238" s="9"/>
      <c r="KH238" s="43"/>
      <c r="KI238" s="9"/>
      <c r="KJ238" s="43"/>
      <c r="KK238" s="9"/>
      <c r="KL238" s="43"/>
      <c r="KM238" s="9"/>
      <c r="KN238" s="43"/>
      <c r="KO238" s="9"/>
      <c r="KP238" s="43"/>
      <c r="KQ238" s="9"/>
      <c r="KR238" s="43"/>
      <c r="KS238" s="9"/>
      <c r="KT238" s="43"/>
      <c r="KU238" s="9"/>
      <c r="KV238" s="43"/>
      <c r="KW238" s="9"/>
      <c r="KX238" s="43"/>
      <c r="KY238" s="9"/>
      <c r="KZ238" s="43"/>
      <c r="LA238" s="9"/>
      <c r="LB238" s="43"/>
      <c r="LC238" s="9"/>
      <c r="LD238" s="43"/>
      <c r="LE238" s="9"/>
      <c r="LF238" s="43"/>
      <c r="LG238" s="9"/>
      <c r="LH238" s="43"/>
      <c r="LI238" s="9"/>
      <c r="LJ238" s="43"/>
      <c r="LK238" s="9"/>
      <c r="LL238" s="43"/>
      <c r="LM238" s="9"/>
      <c r="LN238" s="43"/>
      <c r="LO238" s="9"/>
      <c r="LP238" s="43"/>
      <c r="LQ238" s="9"/>
      <c r="LR238" s="43"/>
      <c r="LS238" s="9"/>
      <c r="LT238" s="43"/>
      <c r="LU238" s="9"/>
      <c r="LV238" s="43"/>
      <c r="LW238" s="9"/>
      <c r="LX238" s="43"/>
      <c r="LY238" s="9"/>
      <c r="LZ238" s="43"/>
      <c r="MA238" s="9"/>
      <c r="MB238" s="43"/>
      <c r="MC238" s="9"/>
      <c r="MD238" s="43"/>
      <c r="ME238" s="9"/>
      <c r="MF238" s="43"/>
      <c r="MG238" s="9"/>
      <c r="MH238" s="43"/>
      <c r="MI238" s="9"/>
      <c r="MJ238" s="43"/>
      <c r="MK238" s="9"/>
      <c r="ML238" s="43"/>
      <c r="MM238" s="9"/>
      <c r="MN238" s="43"/>
      <c r="MO238" s="9"/>
      <c r="MP238" s="43"/>
      <c r="MQ238" s="9"/>
      <c r="MR238" s="43"/>
      <c r="MS238" s="9"/>
      <c r="MT238" s="43"/>
      <c r="MU238" s="9"/>
    </row>
    <row r="239" spans="1:359">
      <c r="A239" s="32" t="s">
        <v>1499</v>
      </c>
      <c r="L239" s="43"/>
      <c r="M239" s="9"/>
      <c r="N239" s="43"/>
      <c r="O239" s="9"/>
      <c r="P239" s="43"/>
      <c r="R239" s="43"/>
      <c r="T239" s="43"/>
      <c r="V239" s="43"/>
      <c r="X239" s="43"/>
      <c r="Y239" s="9"/>
      <c r="Z239" s="43">
        <v>0</v>
      </c>
      <c r="AA239" s="9" t="s">
        <v>320</v>
      </c>
      <c r="AB239" s="43"/>
      <c r="AD239" s="43"/>
      <c r="AR239" s="9"/>
      <c r="AS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43"/>
      <c r="DD239" s="43"/>
      <c r="DF239" s="43"/>
      <c r="DH239" s="43"/>
      <c r="DJ239" s="43"/>
      <c r="DL239" s="43"/>
      <c r="DP239" s="9"/>
      <c r="DQ239" s="9"/>
      <c r="EB239" s="43"/>
      <c r="EF239" s="43"/>
      <c r="EH239" s="43"/>
      <c r="EJ239" s="43"/>
      <c r="EP239" s="43"/>
      <c r="ER239" s="43"/>
      <c r="ES239" s="63"/>
      <c r="FD239" s="43"/>
      <c r="FF239" s="9"/>
      <c r="FG239" s="9"/>
      <c r="FH239" s="9"/>
      <c r="FI239" s="9"/>
      <c r="FJ239" s="9"/>
      <c r="FK239" s="9"/>
      <c r="FL239" s="9"/>
      <c r="FM239" s="9"/>
      <c r="FN239" s="43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43"/>
      <c r="HG239" s="9"/>
      <c r="HH239" s="43"/>
      <c r="HI239" s="9"/>
      <c r="HJ239" s="43">
        <f>SUM(INDEX('egyeni-ranglista'!$1:$1048576,MATCH($A239,'egyeni-ranglista'!$A:$A,0),HJ$279):INDEX('egyeni-ranglista'!$1:$1048576,MATCH($A239,'egyeni-ranglista'!$A:$A,0),HJ$280))</f>
        <v>0</v>
      </c>
      <c r="HK239" s="9" t="s">
        <v>1498</v>
      </c>
      <c r="HL239" s="43"/>
      <c r="HM239" s="9"/>
      <c r="HN239" s="43"/>
      <c r="HO239" s="9"/>
      <c r="HP239" s="43"/>
      <c r="HQ239" s="9"/>
      <c r="HR239" s="43"/>
      <c r="HS239" s="9"/>
      <c r="HT239" s="43"/>
      <c r="HU239" s="9"/>
      <c r="HV239" s="43"/>
      <c r="HW239" s="9"/>
      <c r="HX239" s="43"/>
      <c r="HY239" s="9"/>
      <c r="HZ239" s="43"/>
      <c r="IA239" s="9"/>
      <c r="IB239" s="43"/>
      <c r="IC239" s="9"/>
      <c r="ID239" s="43"/>
      <c r="IE239" s="9"/>
      <c r="IF239" s="43"/>
      <c r="IG239" s="9"/>
      <c r="IH239" s="43"/>
      <c r="II239" s="9"/>
      <c r="IJ239" s="43"/>
      <c r="IK239" s="9"/>
      <c r="IL239" s="43"/>
      <c r="IM239" s="9"/>
      <c r="IN239" s="43"/>
      <c r="IO239" s="9"/>
      <c r="IP239" s="43"/>
      <c r="IQ239" s="9"/>
      <c r="IR239" s="43"/>
      <c r="IS239" s="9"/>
      <c r="IT239" s="43"/>
      <c r="IU239" s="9"/>
      <c r="IV239" s="43"/>
      <c r="IW239" s="9"/>
      <c r="IX239" s="43"/>
      <c r="IY239" s="9"/>
      <c r="IZ239" s="43"/>
      <c r="JA239" s="9"/>
      <c r="JB239" s="43"/>
      <c r="JC239" s="9"/>
      <c r="JD239" s="43"/>
      <c r="JE239" s="9"/>
      <c r="JF239" s="43"/>
      <c r="JG239" s="9"/>
      <c r="JH239" s="43"/>
      <c r="JI239" s="9"/>
      <c r="JJ239" s="43"/>
      <c r="JK239" s="9"/>
      <c r="JL239" s="43"/>
      <c r="JM239" s="9"/>
      <c r="JN239" s="43"/>
      <c r="JO239" s="9"/>
      <c r="JP239" s="43"/>
      <c r="JQ239" s="9"/>
      <c r="JR239" s="43"/>
      <c r="JS239" s="9"/>
      <c r="JT239" s="43"/>
      <c r="JU239" s="9"/>
      <c r="JV239" s="43"/>
      <c r="JW239" s="9"/>
      <c r="JX239" s="43"/>
      <c r="JY239" s="9"/>
      <c r="JZ239" s="43"/>
      <c r="KA239" s="9"/>
      <c r="KB239" s="43"/>
      <c r="KC239" s="9"/>
      <c r="KD239" s="43"/>
      <c r="KE239" s="9"/>
      <c r="KF239" s="43"/>
      <c r="KG239" s="9"/>
      <c r="KH239" s="43"/>
      <c r="KI239" s="9"/>
      <c r="KJ239" s="43"/>
      <c r="KK239" s="9"/>
      <c r="KL239" s="43"/>
      <c r="KM239" s="9"/>
      <c r="KN239" s="43"/>
      <c r="KO239" s="9"/>
      <c r="KP239" s="43"/>
      <c r="KQ239" s="9"/>
      <c r="KR239" s="43"/>
      <c r="KS239" s="9"/>
      <c r="KT239" s="43"/>
      <c r="KU239" s="9"/>
      <c r="KV239" s="43"/>
      <c r="KW239" s="9"/>
      <c r="KX239" s="43"/>
      <c r="KY239" s="9"/>
      <c r="KZ239" s="43"/>
      <c r="LA239" s="9"/>
      <c r="LB239" s="43"/>
      <c r="LC239" s="9"/>
      <c r="LD239" s="43"/>
      <c r="LE239" s="9"/>
      <c r="LF239" s="43"/>
      <c r="LG239" s="9"/>
      <c r="LH239" s="43"/>
      <c r="LI239" s="9"/>
      <c r="LJ239" s="43"/>
      <c r="LK239" s="9"/>
      <c r="LL239" s="43"/>
      <c r="LM239" s="9"/>
      <c r="LN239" s="43"/>
      <c r="LO239" s="9"/>
      <c r="LP239" s="43"/>
      <c r="LQ239" s="9"/>
      <c r="LR239" s="43"/>
      <c r="LS239" s="9"/>
      <c r="LT239" s="43"/>
      <c r="LU239" s="9"/>
      <c r="LV239" s="43"/>
      <c r="LW239" s="9"/>
      <c r="LX239" s="43"/>
      <c r="LY239" s="9"/>
      <c r="LZ239" s="43"/>
      <c r="MA239" s="9"/>
      <c r="MB239" s="43"/>
      <c r="MC239" s="9"/>
      <c r="MD239" s="43"/>
      <c r="ME239" s="9"/>
      <c r="MF239" s="43"/>
      <c r="MG239" s="9"/>
      <c r="MH239" s="43"/>
      <c r="MI239" s="9"/>
      <c r="MJ239" s="43"/>
      <c r="MK239" s="9"/>
      <c r="ML239" s="43"/>
      <c r="MM239" s="9"/>
      <c r="MN239" s="43"/>
      <c r="MO239" s="9"/>
      <c r="MP239" s="43"/>
      <c r="MQ239" s="9"/>
      <c r="MR239" s="43"/>
      <c r="MS239" s="9"/>
      <c r="MT239" s="43"/>
      <c r="MU239" s="9"/>
    </row>
    <row r="240" spans="1:359">
      <c r="A240" s="32" t="s">
        <v>1500</v>
      </c>
      <c r="L240" s="43"/>
      <c r="M240" s="9"/>
      <c r="N240" s="43"/>
      <c r="O240" s="9"/>
      <c r="P240" s="43"/>
      <c r="R240" s="43"/>
      <c r="T240" s="43"/>
      <c r="V240" s="43"/>
      <c r="X240" s="43"/>
      <c r="Y240" s="9"/>
      <c r="Z240" s="43">
        <v>0</v>
      </c>
      <c r="AA240" s="9" t="s">
        <v>320</v>
      </c>
      <c r="AB240" s="43"/>
      <c r="AD240" s="43"/>
      <c r="AR240" s="9"/>
      <c r="AS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43"/>
      <c r="DD240" s="43"/>
      <c r="DF240" s="43"/>
      <c r="DH240" s="43"/>
      <c r="DJ240" s="43"/>
      <c r="DL240" s="43"/>
      <c r="DP240" s="9"/>
      <c r="DQ240" s="9"/>
      <c r="EB240" s="43"/>
      <c r="EF240" s="43"/>
      <c r="EH240" s="43"/>
      <c r="EJ240" s="43"/>
      <c r="EP240" s="43"/>
      <c r="ER240" s="43"/>
      <c r="ES240" s="63"/>
      <c r="FD240" s="43"/>
      <c r="FF240" s="9"/>
      <c r="FG240" s="9"/>
      <c r="FH240" s="9"/>
      <c r="FI240" s="9"/>
      <c r="FJ240" s="9"/>
      <c r="FK240" s="9"/>
      <c r="FL240" s="9"/>
      <c r="FM240" s="9"/>
      <c r="FN240" s="43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43"/>
      <c r="HG240" s="9"/>
      <c r="HH240" s="43"/>
      <c r="HI240" s="9"/>
      <c r="HJ240" s="43"/>
      <c r="HK240" s="9"/>
      <c r="HL240" s="43">
        <f>SUM(INDEX('egyeni-ranglista'!$1:$1048576,MATCH($A240,'egyeni-ranglista'!$A:$A,0),HL$279):INDEX('egyeni-ranglista'!$1:$1048576,MATCH($A240,'egyeni-ranglista'!$A:$A,0),HL$280))</f>
        <v>0</v>
      </c>
      <c r="HM240" s="9" t="s">
        <v>1494</v>
      </c>
      <c r="HN240" s="43"/>
      <c r="HO240" s="9"/>
      <c r="HP240" s="43"/>
      <c r="HQ240" s="9"/>
      <c r="HR240" s="43"/>
      <c r="HS240" s="9"/>
      <c r="HT240" s="43"/>
      <c r="HU240" s="9"/>
      <c r="HV240" s="43"/>
      <c r="HW240" s="9"/>
      <c r="HX240" s="43"/>
      <c r="HY240" s="9"/>
      <c r="HZ240" s="43"/>
      <c r="IA240" s="9"/>
      <c r="IB240" s="43"/>
      <c r="IC240" s="9"/>
      <c r="ID240" s="43"/>
      <c r="IE240" s="9"/>
      <c r="IF240" s="43"/>
      <c r="IG240" s="9"/>
      <c r="IH240" s="43"/>
      <c r="II240" s="9"/>
      <c r="IJ240" s="43"/>
      <c r="IK240" s="9"/>
      <c r="IL240" s="43"/>
      <c r="IM240" s="9"/>
      <c r="IN240" s="43"/>
      <c r="IO240" s="9"/>
      <c r="IP240" s="43"/>
      <c r="IQ240" s="9"/>
      <c r="IR240" s="43"/>
      <c r="IS240" s="9"/>
      <c r="IT240" s="43"/>
      <c r="IU240" s="9"/>
      <c r="IV240" s="43"/>
      <c r="IW240" s="9"/>
      <c r="IX240" s="43"/>
      <c r="IY240" s="9"/>
      <c r="IZ240" s="43"/>
      <c r="JA240" s="9"/>
      <c r="JB240" s="43"/>
      <c r="JC240" s="9"/>
      <c r="JD240" s="43"/>
      <c r="JE240" s="9"/>
      <c r="JF240" s="43"/>
      <c r="JG240" s="9"/>
      <c r="JH240" s="43"/>
      <c r="JI240" s="9"/>
      <c r="JJ240" s="43"/>
      <c r="JK240" s="9"/>
      <c r="JL240" s="43"/>
      <c r="JM240" s="9"/>
      <c r="JN240" s="43"/>
      <c r="JO240" s="9"/>
      <c r="JP240" s="43"/>
      <c r="JQ240" s="9"/>
      <c r="JR240" s="43"/>
      <c r="JS240" s="9"/>
      <c r="JT240" s="43"/>
      <c r="JU240" s="9"/>
      <c r="JV240" s="43"/>
      <c r="JW240" s="9"/>
      <c r="JX240" s="43"/>
      <c r="JY240" s="9"/>
      <c r="JZ240" s="43"/>
      <c r="KA240" s="9"/>
      <c r="KB240" s="43"/>
      <c r="KC240" s="9"/>
      <c r="KD240" s="43"/>
      <c r="KE240" s="9"/>
      <c r="KF240" s="43"/>
      <c r="KG240" s="9"/>
      <c r="KH240" s="43"/>
      <c r="KI240" s="9"/>
      <c r="KJ240" s="43"/>
      <c r="KK240" s="9"/>
      <c r="KL240" s="43"/>
      <c r="KM240" s="9"/>
      <c r="KN240" s="43"/>
      <c r="KO240" s="9"/>
      <c r="KP240" s="43"/>
      <c r="KQ240" s="9"/>
      <c r="KR240" s="43"/>
      <c r="KS240" s="9"/>
      <c r="KT240" s="43"/>
      <c r="KU240" s="9"/>
      <c r="KV240" s="43"/>
      <c r="KW240" s="9"/>
      <c r="KX240" s="43"/>
      <c r="KY240" s="9"/>
      <c r="KZ240" s="43"/>
      <c r="LA240" s="9"/>
      <c r="LB240" s="43"/>
      <c r="LC240" s="9"/>
      <c r="LD240" s="43"/>
      <c r="LE240" s="9"/>
      <c r="LF240" s="43"/>
      <c r="LG240" s="9"/>
      <c r="LH240" s="43"/>
      <c r="LI240" s="9"/>
      <c r="LJ240" s="43"/>
      <c r="LK240" s="9"/>
      <c r="LL240" s="43"/>
      <c r="LM240" s="9"/>
      <c r="LN240" s="43"/>
      <c r="LO240" s="9"/>
      <c r="LP240" s="43"/>
      <c r="LQ240" s="9"/>
      <c r="LR240" s="43"/>
      <c r="LS240" s="9"/>
      <c r="LT240" s="43"/>
      <c r="LU240" s="9"/>
      <c r="LV240" s="43"/>
      <c r="LW240" s="9"/>
      <c r="LX240" s="43"/>
      <c r="LY240" s="9"/>
      <c r="LZ240" s="43"/>
      <c r="MA240" s="9"/>
      <c r="MB240" s="43"/>
      <c r="MC240" s="9"/>
      <c r="MD240" s="43"/>
      <c r="ME240" s="9"/>
      <c r="MF240" s="43"/>
      <c r="MG240" s="9"/>
      <c r="MH240" s="43"/>
      <c r="MI240" s="9"/>
      <c r="MJ240" s="43"/>
      <c r="MK240" s="9"/>
      <c r="ML240" s="43"/>
      <c r="MM240" s="9"/>
      <c r="MN240" s="43"/>
      <c r="MO240" s="9"/>
      <c r="MP240" s="43"/>
      <c r="MQ240" s="9"/>
      <c r="MR240" s="43"/>
      <c r="MS240" s="9"/>
      <c r="MT240" s="43"/>
      <c r="MU240" s="9"/>
    </row>
    <row r="241" spans="1:359">
      <c r="A241" s="32" t="s">
        <v>1514</v>
      </c>
      <c r="L241" s="43"/>
      <c r="M241" s="9"/>
      <c r="N241" s="43"/>
      <c r="O241" s="9"/>
      <c r="P241" s="43"/>
      <c r="R241" s="43"/>
      <c r="T241" s="43"/>
      <c r="V241" s="43"/>
      <c r="X241" s="43"/>
      <c r="Y241" s="9"/>
      <c r="Z241" s="43">
        <v>0</v>
      </c>
      <c r="AA241" s="9" t="s">
        <v>320</v>
      </c>
      <c r="AB241" s="43"/>
      <c r="AD241" s="43"/>
      <c r="AR241" s="9"/>
      <c r="AS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43"/>
      <c r="DD241" s="43"/>
      <c r="DF241" s="43"/>
      <c r="DH241" s="43"/>
      <c r="DJ241" s="43"/>
      <c r="DL241" s="43"/>
      <c r="DP241" s="9"/>
      <c r="DQ241" s="9"/>
      <c r="EB241" s="43"/>
      <c r="EF241" s="43"/>
      <c r="EH241" s="43"/>
      <c r="EJ241" s="43"/>
      <c r="EP241" s="43"/>
      <c r="ER241" s="43"/>
      <c r="ES241" s="63"/>
      <c r="FD241" s="43"/>
      <c r="FF241" s="9"/>
      <c r="FG241" s="9"/>
      <c r="FH241" s="9"/>
      <c r="FI241" s="9"/>
      <c r="FJ241" s="9"/>
      <c r="FK241" s="9"/>
      <c r="FL241" s="9"/>
      <c r="FM241" s="9"/>
      <c r="FN241" s="43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43"/>
      <c r="HG241" s="9"/>
      <c r="HH241" s="43"/>
      <c r="HI241" s="9"/>
      <c r="HJ241" s="43"/>
      <c r="HK241" s="9"/>
      <c r="HL241" s="43"/>
      <c r="HM241" s="9"/>
      <c r="HN241" s="43"/>
      <c r="HO241" s="9"/>
      <c r="HP241" s="43"/>
      <c r="HQ241" s="9"/>
      <c r="HR241" s="43"/>
      <c r="HS241" s="9"/>
      <c r="HT241" s="43"/>
      <c r="HU241" s="9"/>
      <c r="HV241" s="43">
        <f>SUM(INDEX('egyeni-ranglista'!$1:$1048576,MATCH($A241,'egyeni-ranglista'!$A:$A,0),HV$279):INDEX('egyeni-ranglista'!$1:$1048576,MATCH($A241,'egyeni-ranglista'!$A:$A,0),HV$280))</f>
        <v>0</v>
      </c>
      <c r="HW241" s="9" t="s">
        <v>1514</v>
      </c>
      <c r="HX241" s="43"/>
      <c r="HY241" s="9"/>
      <c r="HZ241" s="43"/>
      <c r="IA241" s="9"/>
      <c r="IB241" s="43"/>
      <c r="IC241" s="9"/>
      <c r="ID241" s="43"/>
      <c r="IE241" s="9"/>
      <c r="IF241" s="43"/>
      <c r="IG241" s="9"/>
      <c r="IH241" s="43"/>
      <c r="II241" s="9"/>
      <c r="IJ241" s="43"/>
      <c r="IK241" s="9"/>
      <c r="IL241" s="43"/>
      <c r="IM241" s="9"/>
      <c r="IN241" s="43"/>
      <c r="IO241" s="9"/>
      <c r="IP241" s="43"/>
      <c r="IQ241" s="9"/>
      <c r="IR241" s="43"/>
      <c r="IS241" s="9"/>
      <c r="IT241" s="43"/>
      <c r="IU241" s="9"/>
      <c r="IV241" s="43"/>
      <c r="IW241" s="9"/>
      <c r="IX241" s="43"/>
      <c r="IY241" s="9"/>
      <c r="IZ241" s="43"/>
      <c r="JA241" s="9"/>
      <c r="JB241" s="43"/>
      <c r="JC241" s="9"/>
      <c r="JD241" s="43"/>
      <c r="JE241" s="9"/>
      <c r="JF241" s="43"/>
      <c r="JG241" s="9"/>
      <c r="JH241" s="43"/>
      <c r="JI241" s="9"/>
      <c r="JJ241" s="43"/>
      <c r="JK241" s="9"/>
      <c r="JL241" s="43"/>
      <c r="JM241" s="9"/>
      <c r="JN241" s="43"/>
      <c r="JO241" s="9"/>
      <c r="JP241" s="43"/>
      <c r="JQ241" s="9"/>
      <c r="JR241" s="43"/>
      <c r="JS241" s="9"/>
      <c r="JT241" s="43"/>
      <c r="JU241" s="9"/>
      <c r="JV241" s="43"/>
      <c r="JW241" s="9"/>
      <c r="JX241" s="43"/>
      <c r="JY241" s="9"/>
      <c r="JZ241" s="43"/>
      <c r="KA241" s="9"/>
      <c r="KB241" s="43"/>
      <c r="KC241" s="9"/>
      <c r="KD241" s="43"/>
      <c r="KE241" s="9"/>
      <c r="KF241" s="43"/>
      <c r="KG241" s="9"/>
      <c r="KH241" s="43"/>
      <c r="KI241" s="9"/>
      <c r="KJ241" s="43"/>
      <c r="KK241" s="9"/>
      <c r="KL241" s="43"/>
      <c r="KM241" s="9"/>
      <c r="KN241" s="43"/>
      <c r="KO241" s="9"/>
      <c r="KP241" s="43"/>
      <c r="KQ241" s="9"/>
      <c r="KR241" s="43"/>
      <c r="KS241" s="9"/>
      <c r="KT241" s="43"/>
      <c r="KU241" s="9"/>
      <c r="KV241" s="43"/>
      <c r="KW241" s="9"/>
      <c r="KX241" s="43"/>
      <c r="KY241" s="9"/>
      <c r="KZ241" s="43"/>
      <c r="LA241" s="9"/>
      <c r="LB241" s="43"/>
      <c r="LC241" s="9"/>
      <c r="LD241" s="43"/>
      <c r="LE241" s="9"/>
      <c r="LF241" s="43"/>
      <c r="LG241" s="9"/>
      <c r="LH241" s="43"/>
      <c r="LI241" s="9"/>
      <c r="LJ241" s="43"/>
      <c r="LK241" s="9"/>
      <c r="LL241" s="43"/>
      <c r="LM241" s="9"/>
      <c r="LN241" s="43"/>
      <c r="LO241" s="9"/>
      <c r="LP241" s="43"/>
      <c r="LQ241" s="9"/>
      <c r="LR241" s="43"/>
      <c r="LS241" s="9"/>
      <c r="LT241" s="43"/>
      <c r="LU241" s="9"/>
      <c r="LV241" s="43"/>
      <c r="LW241" s="9"/>
      <c r="LX241" s="43"/>
      <c r="LY241" s="9"/>
      <c r="LZ241" s="43"/>
      <c r="MA241" s="9"/>
      <c r="MB241" s="43"/>
      <c r="MC241" s="9"/>
      <c r="MD241" s="43"/>
      <c r="ME241" s="9"/>
      <c r="MF241" s="43"/>
      <c r="MG241" s="9"/>
      <c r="MH241" s="43"/>
      <c r="MI241" s="9"/>
      <c r="MJ241" s="43"/>
      <c r="MK241" s="9"/>
      <c r="ML241" s="43"/>
      <c r="MM241" s="9"/>
      <c r="MN241" s="43"/>
      <c r="MO241" s="9"/>
      <c r="MP241" s="43"/>
      <c r="MQ241" s="9"/>
      <c r="MR241" s="43"/>
      <c r="MS241" s="9"/>
      <c r="MT241" s="43"/>
      <c r="MU241" s="9"/>
    </row>
    <row r="242" spans="1:359">
      <c r="A242" s="32" t="s">
        <v>1548</v>
      </c>
      <c r="L242" s="43"/>
      <c r="M242" s="9"/>
      <c r="N242" s="43"/>
      <c r="O242" s="9"/>
      <c r="P242" s="43"/>
      <c r="R242" s="43"/>
      <c r="T242" s="43"/>
      <c r="V242" s="43"/>
      <c r="X242" s="43"/>
      <c r="Y242" s="9"/>
      <c r="Z242" s="43"/>
      <c r="AA242" s="9"/>
      <c r="AB242" s="43"/>
      <c r="AD242" s="43"/>
      <c r="AR242" s="9"/>
      <c r="AS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43"/>
      <c r="DD242" s="43"/>
      <c r="DF242" s="43"/>
      <c r="DH242" s="43"/>
      <c r="DJ242" s="43"/>
      <c r="DL242" s="43"/>
      <c r="DP242" s="9"/>
      <c r="DQ242" s="9"/>
      <c r="EB242" s="43"/>
      <c r="EF242" s="43"/>
      <c r="EH242" s="43"/>
      <c r="EJ242" s="43"/>
      <c r="EP242" s="43"/>
      <c r="ER242" s="43"/>
      <c r="FD242" s="43"/>
      <c r="FF242" s="9"/>
      <c r="FG242" s="9"/>
      <c r="FH242" s="9"/>
      <c r="FI242" s="9"/>
      <c r="FJ242" s="9"/>
      <c r="FK242" s="9"/>
      <c r="FL242" s="9"/>
      <c r="FM242" s="9"/>
      <c r="FN242" s="43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43"/>
      <c r="HG242" s="9"/>
      <c r="HH242" s="43"/>
      <c r="HI242" s="9"/>
      <c r="HJ242" s="43"/>
      <c r="HK242" s="9"/>
      <c r="HL242" s="43"/>
      <c r="HM242" s="9"/>
      <c r="HN242" s="43"/>
      <c r="HO242" s="9"/>
      <c r="HP242" s="43"/>
      <c r="HQ242" s="9"/>
      <c r="HR242" s="43"/>
      <c r="HS242" s="9"/>
      <c r="HT242" s="43"/>
      <c r="HU242" s="9"/>
      <c r="HV242" s="43"/>
      <c r="HW242" s="9"/>
      <c r="HX242" s="43"/>
      <c r="HY242" s="9"/>
      <c r="HZ242" s="43"/>
      <c r="IA242" s="9"/>
      <c r="IB242" s="43"/>
      <c r="IC242" s="9"/>
      <c r="ID242" s="43"/>
      <c r="IE242" s="9"/>
      <c r="IF242" s="43"/>
      <c r="IG242" s="9"/>
      <c r="IH242" s="43"/>
      <c r="II242" s="9"/>
      <c r="IJ242" s="43"/>
      <c r="IK242" s="9"/>
      <c r="IL242" s="43"/>
      <c r="IM242" s="9"/>
      <c r="IN242" s="43"/>
      <c r="IO242" s="9"/>
      <c r="IP242" s="43"/>
      <c r="IQ242" s="9"/>
      <c r="IR242" s="43"/>
      <c r="IS242" s="9"/>
      <c r="IT242" s="43"/>
      <c r="IU242" s="9"/>
      <c r="IV242" s="43"/>
      <c r="IW242" s="9"/>
      <c r="IX242" s="43"/>
      <c r="IY242" s="9"/>
      <c r="IZ242" s="43"/>
      <c r="JA242" s="9"/>
      <c r="JB242" s="43"/>
      <c r="JC242" s="9"/>
      <c r="JD242" s="43"/>
      <c r="JE242" s="9"/>
      <c r="JF242" s="43"/>
      <c r="JG242" s="9"/>
      <c r="JH242" s="43"/>
      <c r="JI242" s="9"/>
      <c r="JJ242" s="43"/>
      <c r="JK242" s="9"/>
      <c r="JL242" s="43"/>
      <c r="JM242" s="9"/>
      <c r="JN242" s="43">
        <f>SUM(INDEX('egyeni-ranglista'!$1:$1048576,MATCH($A242,'egyeni-ranglista'!$A:$A,0),JN$279):INDEX('egyeni-ranglista'!$1:$1048576,MATCH($A242,'egyeni-ranglista'!$A:$A,0),JN$280))</f>
        <v>0</v>
      </c>
      <c r="JO242" s="9" t="s">
        <v>1472</v>
      </c>
      <c r="JP242" s="43"/>
      <c r="JQ242" s="9"/>
      <c r="JR242" s="43">
        <f>SUM(INDEX('egyeni-ranglista'!$1:$1048576,MATCH($A242,'egyeni-ranglista'!$A:$A,0),JR$279):INDEX('egyeni-ranglista'!$1:$1048576,MATCH($A242,'egyeni-ranglista'!$A:$A,0),JR$280))</f>
        <v>0</v>
      </c>
      <c r="JS242" s="1" t="s">
        <v>1551</v>
      </c>
      <c r="JT242" s="43"/>
      <c r="JU242" s="9"/>
      <c r="JV242" s="43"/>
      <c r="JW242" s="9"/>
      <c r="JX242" s="43"/>
      <c r="JY242" s="9"/>
      <c r="JZ242" s="43"/>
      <c r="KA242" s="9"/>
      <c r="KB242" s="43"/>
      <c r="KC242" s="9"/>
      <c r="KD242" s="43"/>
      <c r="KE242" s="9"/>
      <c r="KF242" s="43"/>
      <c r="KG242" s="9"/>
      <c r="KH242" s="43"/>
      <c r="KI242" s="9"/>
      <c r="KJ242" s="43"/>
      <c r="KK242" s="9"/>
      <c r="KL242" s="43"/>
      <c r="KM242" s="9"/>
      <c r="KN242" s="43"/>
      <c r="KO242" s="9"/>
      <c r="KP242" s="43"/>
      <c r="KQ242" s="9"/>
      <c r="KR242" s="43">
        <f>SUM(INDEX('egyeni-ranglista'!$1:$1048576,MATCH($A242,'egyeni-ranglista'!$A:$A,0),KR$279):INDEX('egyeni-ranglista'!$1:$1048576,MATCH($A242,'egyeni-ranglista'!$A:$A,0),KR$280))</f>
        <v>0.62109961047911655</v>
      </c>
      <c r="KS242" s="9" t="s">
        <v>1330</v>
      </c>
      <c r="KT242" s="43"/>
      <c r="KU242" s="9"/>
      <c r="KV242" s="43"/>
      <c r="KW242" s="9"/>
      <c r="KX242" s="43"/>
      <c r="KY242" s="9"/>
      <c r="KZ242" s="43"/>
      <c r="LA242" s="9"/>
      <c r="LB242" s="43"/>
      <c r="LC242" s="9"/>
      <c r="LD242" s="43"/>
      <c r="LE242" s="9"/>
      <c r="LF242" s="43"/>
      <c r="LG242" s="9"/>
      <c r="LH242" s="43"/>
      <c r="LI242" s="9"/>
      <c r="LJ242" s="43"/>
      <c r="LK242" s="9"/>
      <c r="LL242" s="43"/>
      <c r="LM242" s="9"/>
      <c r="LN242" s="43"/>
      <c r="LO242" s="9"/>
      <c r="LP242" s="43"/>
      <c r="LQ242" s="9"/>
      <c r="LR242" s="43"/>
      <c r="LS242" s="9"/>
      <c r="LT242" s="43"/>
      <c r="LU242" s="9"/>
      <c r="LV242" s="43"/>
      <c r="LW242" s="9"/>
      <c r="LX242" s="43"/>
      <c r="LY242" s="9"/>
      <c r="LZ242" s="43"/>
      <c r="MA242" s="9"/>
      <c r="MB242" s="43"/>
      <c r="MC242" s="9"/>
      <c r="MD242" s="43"/>
      <c r="ME242" s="9"/>
      <c r="MF242" s="43"/>
      <c r="MG242" s="9"/>
      <c r="MH242" s="43"/>
      <c r="MI242" s="9"/>
      <c r="MJ242" s="43"/>
      <c r="MK242" s="9"/>
      <c r="ML242" s="43"/>
      <c r="MM242" s="9"/>
      <c r="MN242" s="43"/>
      <c r="MO242" s="9"/>
      <c r="MP242" s="43"/>
      <c r="MQ242" s="9"/>
      <c r="MR242" s="43"/>
      <c r="MS242" s="9"/>
      <c r="MT242" s="43"/>
      <c r="MU242" s="9"/>
    </row>
    <row r="243" spans="1:359">
      <c r="A243" s="32" t="s">
        <v>1549</v>
      </c>
      <c r="L243" s="43"/>
      <c r="M243" s="9"/>
      <c r="N243" s="43"/>
      <c r="O243" s="9"/>
      <c r="P243" s="43"/>
      <c r="R243" s="43"/>
      <c r="T243" s="43"/>
      <c r="V243" s="43"/>
      <c r="X243" s="43"/>
      <c r="Y243" s="9"/>
      <c r="Z243" s="43"/>
      <c r="AA243" s="9"/>
      <c r="AB243" s="43"/>
      <c r="AD243" s="43"/>
      <c r="AR243" s="9"/>
      <c r="AS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43"/>
      <c r="DD243" s="43"/>
      <c r="DF243" s="43"/>
      <c r="DH243" s="43"/>
      <c r="DJ243" s="43"/>
      <c r="DL243" s="43"/>
      <c r="DP243" s="9"/>
      <c r="DQ243" s="9"/>
      <c r="EB243" s="43"/>
      <c r="EF243" s="43"/>
      <c r="EH243" s="43"/>
      <c r="EJ243" s="43"/>
      <c r="EP243" s="43"/>
      <c r="ER243" s="43"/>
      <c r="FD243" s="43"/>
      <c r="FF243" s="9"/>
      <c r="FG243" s="9"/>
      <c r="FH243" s="9"/>
      <c r="FI243" s="9"/>
      <c r="FJ243" s="9"/>
      <c r="FK243" s="9"/>
      <c r="FL243" s="9"/>
      <c r="FM243" s="9"/>
      <c r="FN243" s="43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43"/>
      <c r="HG243" s="9"/>
      <c r="HH243" s="43"/>
      <c r="HI243" s="9"/>
      <c r="HJ243" s="43"/>
      <c r="HK243" s="9"/>
      <c r="HL243" s="43"/>
      <c r="HM243" s="9"/>
      <c r="HN243" s="43"/>
      <c r="HO243" s="9"/>
      <c r="HP243" s="43"/>
      <c r="HQ243" s="9"/>
      <c r="HR243" s="43"/>
      <c r="HS243" s="9"/>
      <c r="HT243" s="43"/>
      <c r="HU243" s="9"/>
      <c r="HV243" s="43"/>
      <c r="HW243" s="9"/>
      <c r="HX243" s="43"/>
      <c r="HY243" s="9"/>
      <c r="HZ243" s="43"/>
      <c r="IA243" s="9"/>
      <c r="IB243" s="43"/>
      <c r="IC243" s="9"/>
      <c r="ID243" s="43"/>
      <c r="IE243" s="9"/>
      <c r="IF243" s="43"/>
      <c r="IG243" s="9"/>
      <c r="IH243" s="43"/>
      <c r="II243" s="9"/>
      <c r="IJ243" s="43"/>
      <c r="IK243" s="9"/>
      <c r="IL243" s="43"/>
      <c r="IM243" s="9"/>
      <c r="IN243" s="43"/>
      <c r="IO243" s="9"/>
      <c r="IP243" s="43"/>
      <c r="IQ243" s="9"/>
      <c r="IR243" s="43"/>
      <c r="IS243" s="9"/>
      <c r="IT243" s="43"/>
      <c r="IU243" s="9"/>
      <c r="IV243" s="43"/>
      <c r="IW243" s="9"/>
      <c r="IX243" s="43"/>
      <c r="IY243" s="9"/>
      <c r="IZ243" s="43"/>
      <c r="JA243" s="9"/>
      <c r="JB243" s="43"/>
      <c r="JC243" s="9"/>
      <c r="JD243" s="43"/>
      <c r="JE243" s="9"/>
      <c r="JF243" s="43"/>
      <c r="JG243" s="9"/>
      <c r="JH243" s="43"/>
      <c r="JI243" s="9"/>
      <c r="JJ243" s="43"/>
      <c r="JK243" s="9"/>
      <c r="JL243" s="43"/>
      <c r="JM243" s="9"/>
      <c r="JN243" s="43">
        <f>SUM(INDEX('egyeni-ranglista'!$1:$1048576,MATCH($A243,'egyeni-ranglista'!$A:$A,0),JN$279):INDEX('egyeni-ranglista'!$1:$1048576,MATCH($A243,'egyeni-ranglista'!$A:$A,0),JN$280))</f>
        <v>0</v>
      </c>
      <c r="JO243" s="9" t="s">
        <v>1472</v>
      </c>
      <c r="JP243" s="43"/>
      <c r="JQ243" s="9"/>
      <c r="JR243" s="43"/>
      <c r="JS243" s="9"/>
      <c r="JT243" s="43"/>
      <c r="JU243" s="9"/>
      <c r="JV243" s="43"/>
      <c r="JW243" s="9"/>
      <c r="JX243" s="43"/>
      <c r="JY243" s="9"/>
      <c r="JZ243" s="43"/>
      <c r="KA243" s="9"/>
      <c r="KB243" s="43"/>
      <c r="KC243" s="9"/>
      <c r="KD243" s="43"/>
      <c r="KE243" s="9"/>
      <c r="KF243" s="43"/>
      <c r="KG243" s="9"/>
      <c r="KH243" s="43"/>
      <c r="KI243" s="9"/>
      <c r="KJ243" s="43"/>
      <c r="KK243" s="9"/>
      <c r="KL243" s="43"/>
      <c r="KM243" s="9"/>
      <c r="KN243" s="43"/>
      <c r="KO243" s="9"/>
      <c r="KP243" s="43"/>
      <c r="KQ243" s="9"/>
      <c r="KR243" s="43"/>
      <c r="KS243" s="9"/>
      <c r="KT243" s="43"/>
      <c r="KU243" s="9"/>
      <c r="KV243" s="43"/>
      <c r="KW243" s="9"/>
      <c r="KX243" s="43"/>
      <c r="KY243" s="9"/>
      <c r="KZ243" s="43"/>
      <c r="LA243" s="9"/>
      <c r="LB243" s="43"/>
      <c r="LC243" s="9"/>
      <c r="LD243" s="43"/>
      <c r="LE243" s="9"/>
      <c r="LF243" s="43"/>
      <c r="LG243" s="9"/>
      <c r="LH243" s="43"/>
      <c r="LI243" s="9"/>
      <c r="LJ243" s="43"/>
      <c r="LK243" s="9"/>
      <c r="LL243" s="43"/>
      <c r="LM243" s="9"/>
      <c r="LN243" s="43"/>
      <c r="LO243" s="9"/>
      <c r="LP243" s="43"/>
      <c r="LQ243" s="9"/>
      <c r="LR243" s="43"/>
      <c r="LS243" s="9"/>
      <c r="LT243" s="43"/>
      <c r="LU243" s="9"/>
      <c r="LV243" s="43"/>
      <c r="LW243" s="9"/>
      <c r="LX243" s="43"/>
      <c r="LY243" s="9"/>
      <c r="LZ243" s="43"/>
      <c r="MA243" s="9"/>
      <c r="MB243" s="43"/>
      <c r="MC243" s="9"/>
      <c r="MD243" s="43"/>
      <c r="ME243" s="9"/>
      <c r="MF243" s="43"/>
      <c r="MG243" s="9"/>
      <c r="MH243" s="43"/>
      <c r="MI243" s="9"/>
      <c r="MJ243" s="43"/>
      <c r="MK243" s="9"/>
      <c r="ML243" s="43"/>
      <c r="MM243" s="9"/>
      <c r="MN243" s="43"/>
      <c r="MO243" s="9"/>
      <c r="MP243" s="43"/>
      <c r="MQ243" s="9"/>
      <c r="MR243" s="43"/>
      <c r="MS243" s="9"/>
      <c r="MT243" s="43"/>
      <c r="MU243" s="9"/>
    </row>
    <row r="244" spans="1:359">
      <c r="A244" s="32" t="s">
        <v>1571</v>
      </c>
      <c r="L244" s="43"/>
      <c r="M244" s="9"/>
      <c r="N244" s="43"/>
      <c r="O244" s="9"/>
      <c r="P244" s="43"/>
      <c r="R244" s="43"/>
      <c r="T244" s="43"/>
      <c r="V244" s="43"/>
      <c r="X244" s="43"/>
      <c r="Y244" s="9"/>
      <c r="Z244" s="43"/>
      <c r="AA244" s="9"/>
      <c r="AB244" s="43"/>
      <c r="AD244" s="43"/>
      <c r="AR244" s="9"/>
      <c r="AS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43"/>
      <c r="DD244" s="43"/>
      <c r="DF244" s="43"/>
      <c r="DH244" s="43"/>
      <c r="DJ244" s="43"/>
      <c r="DL244" s="43"/>
      <c r="DP244" s="9"/>
      <c r="DQ244" s="9"/>
      <c r="EB244" s="43"/>
      <c r="EF244" s="43"/>
      <c r="EH244" s="43"/>
      <c r="EJ244" s="43"/>
      <c r="EP244" s="43"/>
      <c r="ER244" s="43"/>
      <c r="FD244" s="43"/>
      <c r="FF244" s="9"/>
      <c r="FG244" s="9"/>
      <c r="FH244" s="9"/>
      <c r="FI244" s="9"/>
      <c r="FJ244" s="9"/>
      <c r="FK244" s="9"/>
      <c r="FL244" s="9"/>
      <c r="FM244" s="9"/>
      <c r="FN244" s="43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43"/>
      <c r="HG244" s="9"/>
      <c r="HH244" s="43"/>
      <c r="HI244" s="9"/>
      <c r="HJ244" s="43"/>
      <c r="HK244" s="9"/>
      <c r="HL244" s="43"/>
      <c r="HM244" s="9"/>
      <c r="HN244" s="43"/>
      <c r="HO244" s="9"/>
      <c r="HP244" s="43"/>
      <c r="HQ244" s="9"/>
      <c r="HR244" s="43"/>
      <c r="HS244" s="9"/>
      <c r="HT244" s="43"/>
      <c r="HU244" s="9"/>
      <c r="HV244" s="43"/>
      <c r="HW244" s="9"/>
      <c r="HX244" s="43"/>
      <c r="HY244" s="9"/>
      <c r="HZ244" s="43"/>
      <c r="IA244" s="9"/>
      <c r="IB244" s="43"/>
      <c r="IC244" s="9"/>
      <c r="ID244" s="43"/>
      <c r="IE244" s="9"/>
      <c r="IF244" s="43"/>
      <c r="IG244" s="9"/>
      <c r="IH244" s="43"/>
      <c r="II244" s="9"/>
      <c r="IJ244" s="43"/>
      <c r="IK244" s="9"/>
      <c r="IL244" s="43"/>
      <c r="IM244" s="9"/>
      <c r="IN244" s="43"/>
      <c r="IO244" s="9"/>
      <c r="IP244" s="43"/>
      <c r="IQ244" s="9"/>
      <c r="IR244" s="43"/>
      <c r="IS244" s="9"/>
      <c r="IT244" s="43"/>
      <c r="IU244" s="9"/>
      <c r="IV244" s="43"/>
      <c r="IW244" s="9"/>
      <c r="IX244" s="43"/>
      <c r="IY244" s="9"/>
      <c r="IZ244" s="43"/>
      <c r="JA244" s="9"/>
      <c r="JB244" s="43"/>
      <c r="JC244" s="9"/>
      <c r="JD244" s="43"/>
      <c r="JE244" s="9"/>
      <c r="JF244" s="43"/>
      <c r="JG244" s="9"/>
      <c r="JH244" s="43"/>
      <c r="JI244" s="9"/>
      <c r="JJ244" s="43"/>
      <c r="JK244" s="9"/>
      <c r="JL244" s="43"/>
      <c r="JM244" s="9"/>
      <c r="JN244" s="43">
        <f>SUM(INDEX('egyeni-ranglista'!$1:$1048576,MATCH($A244,'egyeni-ranglista'!$A:$A,0),JN$279):INDEX('egyeni-ranglista'!$1:$1048576,MATCH($A244,'egyeni-ranglista'!$A:$A,0),JN$280))</f>
        <v>0</v>
      </c>
      <c r="JO244" s="9" t="s">
        <v>1472</v>
      </c>
      <c r="JP244" s="43"/>
      <c r="JQ244" s="9"/>
      <c r="JR244" s="43"/>
      <c r="JS244" s="9"/>
      <c r="JT244" s="43"/>
      <c r="JU244" s="9"/>
      <c r="JV244" s="43"/>
      <c r="JW244" s="9"/>
      <c r="JX244" s="43"/>
      <c r="JY244" s="9"/>
      <c r="JZ244" s="43"/>
      <c r="KA244" s="9"/>
      <c r="KB244" s="43"/>
      <c r="KC244" s="9"/>
      <c r="KD244" s="43"/>
      <c r="KE244" s="9"/>
      <c r="KF244" s="43"/>
      <c r="KG244" s="9"/>
      <c r="KH244" s="43"/>
      <c r="KI244" s="9"/>
      <c r="KJ244" s="43"/>
      <c r="KK244" s="9"/>
      <c r="KL244" s="43">
        <f>SUM(INDEX('egyeni-ranglista'!$1:$1048576,MATCH($A244,'egyeni-ranglista'!$A:$A,0),KL$279):INDEX('egyeni-ranglista'!$1:$1048576,MATCH($A244,'egyeni-ranglista'!$A:$A,0),KL$280))</f>
        <v>0</v>
      </c>
      <c r="KM244" s="9" t="s">
        <v>1436</v>
      </c>
      <c r="KN244" s="43"/>
      <c r="KO244" s="9"/>
      <c r="KP244" s="43"/>
      <c r="KQ244" s="9"/>
      <c r="KR244" s="43"/>
      <c r="KS244" s="9"/>
      <c r="KT244" s="43"/>
      <c r="KU244" s="9"/>
      <c r="KV244" s="43"/>
      <c r="KW244" s="9"/>
      <c r="KX244" s="43"/>
      <c r="KY244" s="9"/>
      <c r="KZ244" s="43"/>
      <c r="LA244" s="9"/>
      <c r="LB244" s="43"/>
      <c r="LC244" s="9"/>
      <c r="LD244" s="43"/>
      <c r="LE244" s="9"/>
      <c r="LF244" s="43"/>
      <c r="LG244" s="9"/>
      <c r="LH244" s="43"/>
      <c r="LI244" s="9"/>
      <c r="LJ244" s="43"/>
      <c r="LK244" s="9"/>
      <c r="LL244" s="43"/>
      <c r="LM244" s="9"/>
      <c r="LN244" s="43"/>
      <c r="LO244" s="9"/>
      <c r="LP244" s="43"/>
      <c r="LQ244" s="9"/>
      <c r="LR244" s="43"/>
      <c r="LS244" s="9"/>
      <c r="LT244" s="43"/>
      <c r="LU244" s="9"/>
      <c r="LV244" s="43"/>
      <c r="LW244" s="9"/>
      <c r="LX244" s="43"/>
      <c r="LY244" s="9"/>
      <c r="LZ244" s="43"/>
      <c r="MA244" s="9"/>
      <c r="MB244" s="43"/>
      <c r="MC244" s="9"/>
      <c r="MD244" s="43"/>
      <c r="ME244" s="9"/>
      <c r="MF244" s="43"/>
      <c r="MG244" s="9"/>
      <c r="MH244" s="43"/>
      <c r="MI244" s="9"/>
      <c r="MJ244" s="43"/>
      <c r="MK244" s="9"/>
      <c r="ML244" s="43"/>
      <c r="MM244" s="9"/>
      <c r="MN244" s="43"/>
      <c r="MO244" s="9"/>
      <c r="MP244" s="43"/>
      <c r="MQ244" s="9"/>
      <c r="MR244" s="43"/>
      <c r="MS244" s="9"/>
      <c r="MT244" s="43"/>
      <c r="MU244" s="9"/>
    </row>
    <row r="245" spans="1:359">
      <c r="A245" s="32" t="s">
        <v>1572</v>
      </c>
      <c r="L245" s="43"/>
      <c r="M245" s="9"/>
      <c r="N245" s="43"/>
      <c r="O245" s="9"/>
      <c r="P245" s="43"/>
      <c r="R245" s="43"/>
      <c r="T245" s="43"/>
      <c r="V245" s="43"/>
      <c r="X245" s="43"/>
      <c r="Y245" s="9"/>
      <c r="Z245" s="43"/>
      <c r="AA245" s="9"/>
      <c r="AB245" s="43"/>
      <c r="AD245" s="43"/>
      <c r="AR245" s="9"/>
      <c r="AS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43"/>
      <c r="DD245" s="43"/>
      <c r="DF245" s="43"/>
      <c r="DH245" s="43"/>
      <c r="DJ245" s="43"/>
      <c r="DL245" s="43"/>
      <c r="DP245" s="9"/>
      <c r="DQ245" s="9"/>
      <c r="EB245" s="43"/>
      <c r="EF245" s="43"/>
      <c r="EH245" s="43"/>
      <c r="EJ245" s="43"/>
      <c r="EP245" s="43"/>
      <c r="ER245" s="43"/>
      <c r="FD245" s="43"/>
      <c r="FF245" s="9"/>
      <c r="FG245" s="9"/>
      <c r="FH245" s="9"/>
      <c r="FI245" s="9"/>
      <c r="FJ245" s="9"/>
      <c r="FK245" s="9"/>
      <c r="FL245" s="9"/>
      <c r="FM245" s="9"/>
      <c r="FN245" s="43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43"/>
      <c r="HG245" s="9"/>
      <c r="HH245" s="43"/>
      <c r="HI245" s="9"/>
      <c r="HJ245" s="43"/>
      <c r="HK245" s="9"/>
      <c r="HL245" s="43"/>
      <c r="HM245" s="9"/>
      <c r="HN245" s="43"/>
      <c r="HO245" s="9"/>
      <c r="HP245" s="43"/>
      <c r="HQ245" s="9"/>
      <c r="HR245" s="43"/>
      <c r="HS245" s="9"/>
      <c r="HT245" s="43"/>
      <c r="HU245" s="9"/>
      <c r="HV245" s="43"/>
      <c r="HW245" s="9"/>
      <c r="HX245" s="43"/>
      <c r="HY245" s="9"/>
      <c r="HZ245" s="43"/>
      <c r="IA245" s="9"/>
      <c r="IB245" s="43"/>
      <c r="IC245" s="9"/>
      <c r="ID245" s="43"/>
      <c r="IE245" s="9"/>
      <c r="IF245" s="43"/>
      <c r="IG245" s="9"/>
      <c r="IH245" s="43"/>
      <c r="II245" s="9"/>
      <c r="IJ245" s="43"/>
      <c r="IK245" s="9"/>
      <c r="IL245" s="43"/>
      <c r="IM245" s="9"/>
      <c r="IN245" s="43"/>
      <c r="IO245" s="9"/>
      <c r="IP245" s="43"/>
      <c r="IQ245" s="9"/>
      <c r="IR245" s="43"/>
      <c r="IS245" s="9"/>
      <c r="IT245" s="43"/>
      <c r="IU245" s="9"/>
      <c r="IV245" s="43"/>
      <c r="IW245" s="9"/>
      <c r="IX245" s="43"/>
      <c r="IY245" s="9"/>
      <c r="IZ245" s="43"/>
      <c r="JA245" s="9"/>
      <c r="JB245" s="43"/>
      <c r="JC245" s="9"/>
      <c r="JD245" s="43"/>
      <c r="JE245" s="9"/>
      <c r="JF245" s="43"/>
      <c r="JG245" s="9"/>
      <c r="JH245" s="43"/>
      <c r="JI245" s="9"/>
      <c r="JJ245" s="43"/>
      <c r="JK245" s="9"/>
      <c r="JL245" s="43"/>
      <c r="JM245" s="9"/>
      <c r="JN245" s="43">
        <f>SUM(INDEX('egyeni-ranglista'!$1:$1048576,MATCH($A245,'egyeni-ranglista'!$A:$A,0),JN$279):INDEX('egyeni-ranglista'!$1:$1048576,MATCH($A245,'egyeni-ranglista'!$A:$A,0),JN$280))</f>
        <v>0</v>
      </c>
      <c r="JO245" s="9" t="s">
        <v>1472</v>
      </c>
      <c r="JP245" s="43"/>
      <c r="JQ245" s="9"/>
      <c r="JR245" s="43"/>
      <c r="JS245" s="9"/>
      <c r="JT245" s="43"/>
      <c r="JU245" s="9"/>
      <c r="JV245" s="43"/>
      <c r="JW245" s="9"/>
      <c r="JX245" s="43"/>
      <c r="JY245" s="9"/>
      <c r="JZ245" s="43"/>
      <c r="KA245" s="9"/>
      <c r="KB245" s="43"/>
      <c r="KC245" s="9"/>
      <c r="KD245" s="43"/>
      <c r="KE245" s="9"/>
      <c r="KF245" s="43"/>
      <c r="KG245" s="9"/>
      <c r="KH245" s="43"/>
      <c r="KI245" s="9"/>
      <c r="KJ245" s="43"/>
      <c r="KK245" s="9"/>
      <c r="KL245" s="43">
        <f>SUM(INDEX('egyeni-ranglista'!$1:$1048576,MATCH($A245,'egyeni-ranglista'!$A:$A,0),KL$279):INDEX('egyeni-ranglista'!$1:$1048576,MATCH($A245,'egyeni-ranglista'!$A:$A,0),KL$280))</f>
        <v>0</v>
      </c>
      <c r="KM245" s="9" t="s">
        <v>1436</v>
      </c>
      <c r="KN245" s="43"/>
      <c r="KO245" s="9"/>
      <c r="KP245" s="43"/>
      <c r="KQ245" s="9"/>
      <c r="KR245" s="43"/>
      <c r="KS245" s="9"/>
      <c r="KT245" s="43"/>
      <c r="KU245" s="9"/>
      <c r="KV245" s="43"/>
      <c r="KW245" s="9"/>
      <c r="KX245" s="43"/>
      <c r="KY245" s="9"/>
      <c r="KZ245" s="43"/>
      <c r="LA245" s="9"/>
      <c r="LB245" s="43"/>
      <c r="LC245" s="9"/>
      <c r="LD245" s="43"/>
      <c r="LE245" s="9"/>
      <c r="LF245" s="43"/>
      <c r="LG245" s="9"/>
      <c r="LH245" s="43"/>
      <c r="LI245" s="9"/>
      <c r="LJ245" s="43"/>
      <c r="LK245" s="9"/>
      <c r="LL245" s="43"/>
      <c r="LM245" s="9"/>
      <c r="LN245" s="43"/>
      <c r="LO245" s="9"/>
      <c r="LP245" s="43"/>
      <c r="LQ245" s="9"/>
      <c r="LR245" s="43"/>
      <c r="LS245" s="9"/>
      <c r="LT245" s="43"/>
      <c r="LU245" s="9"/>
      <c r="LV245" s="43"/>
      <c r="LW245" s="9"/>
      <c r="LX245" s="43"/>
      <c r="LY245" s="9"/>
      <c r="LZ245" s="43"/>
      <c r="MA245" s="9"/>
      <c r="MB245" s="43"/>
      <c r="MC245" s="9"/>
      <c r="MD245" s="43"/>
      <c r="ME245" s="9"/>
      <c r="MF245" s="43"/>
      <c r="MG245" s="9"/>
      <c r="MH245" s="43"/>
      <c r="MI245" s="9"/>
      <c r="MJ245" s="43"/>
      <c r="MK245" s="9"/>
      <c r="ML245" s="43"/>
      <c r="MM245" s="9"/>
      <c r="MN245" s="43"/>
      <c r="MO245" s="9"/>
      <c r="MP245" s="43"/>
      <c r="MQ245" s="9"/>
      <c r="MR245" s="43"/>
      <c r="MS245" s="9"/>
      <c r="MT245" s="43"/>
      <c r="MU245" s="9"/>
    </row>
    <row r="246" spans="1:359">
      <c r="A246" s="1" t="s">
        <v>1583</v>
      </c>
      <c r="L246" s="43"/>
      <c r="M246" s="9"/>
      <c r="N246" s="43"/>
      <c r="O246" s="9"/>
      <c r="P246" s="43"/>
      <c r="R246" s="43"/>
      <c r="T246" s="43"/>
      <c r="V246" s="43"/>
      <c r="X246" s="43"/>
      <c r="Y246" s="9"/>
      <c r="Z246" s="43"/>
      <c r="AA246" s="9"/>
      <c r="AB246" s="43"/>
      <c r="AD246" s="43"/>
      <c r="AR246" s="9"/>
      <c r="AS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43"/>
      <c r="DD246" s="43"/>
      <c r="DF246" s="43"/>
      <c r="DH246" s="43"/>
      <c r="DJ246" s="43"/>
      <c r="DL246" s="43"/>
      <c r="DP246" s="9"/>
      <c r="DQ246" s="9"/>
      <c r="EB246" s="43"/>
      <c r="EF246" s="43"/>
      <c r="EH246" s="43"/>
      <c r="EJ246" s="43"/>
      <c r="EP246" s="43"/>
      <c r="ER246" s="43"/>
      <c r="FD246" s="43"/>
      <c r="FF246" s="9"/>
      <c r="FG246" s="9"/>
      <c r="FH246" s="9"/>
      <c r="FI246" s="9"/>
      <c r="FJ246" s="9"/>
      <c r="FK246" s="9"/>
      <c r="FL246" s="9"/>
      <c r="FM246" s="9"/>
      <c r="FN246" s="43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43"/>
      <c r="HG246" s="9"/>
      <c r="HH246" s="43"/>
      <c r="HI246" s="9"/>
      <c r="HJ246" s="43"/>
      <c r="HK246" s="9"/>
      <c r="HL246" s="43"/>
      <c r="HM246" s="9"/>
      <c r="HN246" s="43"/>
      <c r="HO246" s="9"/>
      <c r="HP246" s="43"/>
      <c r="HQ246" s="9"/>
      <c r="HR246" s="43"/>
      <c r="HS246" s="9"/>
      <c r="HT246" s="43"/>
      <c r="HU246" s="9"/>
      <c r="HV246" s="43"/>
      <c r="HW246" s="9"/>
      <c r="HX246" s="43"/>
      <c r="HY246" s="9"/>
      <c r="HZ246" s="43"/>
      <c r="IA246" s="9"/>
      <c r="IB246" s="43"/>
      <c r="IC246" s="9"/>
      <c r="ID246" s="43"/>
      <c r="IE246" s="9"/>
      <c r="IF246" s="43"/>
      <c r="IG246" s="9"/>
      <c r="IH246" s="43"/>
      <c r="II246" s="9"/>
      <c r="IJ246" s="43"/>
      <c r="IK246" s="9"/>
      <c r="IL246" s="43"/>
      <c r="IM246" s="9"/>
      <c r="IN246" s="43"/>
      <c r="IO246" s="9"/>
      <c r="IP246" s="43"/>
      <c r="IQ246" s="9"/>
      <c r="IR246" s="43"/>
      <c r="IS246" s="9"/>
      <c r="IT246" s="43"/>
      <c r="IU246" s="9"/>
      <c r="IV246" s="43"/>
      <c r="IW246" s="9"/>
      <c r="IX246" s="43"/>
      <c r="IY246" s="9"/>
      <c r="IZ246" s="43"/>
      <c r="JA246" s="9"/>
      <c r="JB246" s="43"/>
      <c r="JC246" s="9"/>
      <c r="JD246" s="43"/>
      <c r="JE246" s="9"/>
      <c r="JF246" s="43"/>
      <c r="JG246" s="9"/>
      <c r="JH246" s="43"/>
      <c r="JI246" s="9"/>
      <c r="JJ246" s="43"/>
      <c r="JK246" s="9"/>
      <c r="JL246" s="43"/>
      <c r="JM246" s="9"/>
      <c r="JN246" s="43"/>
      <c r="JO246" s="9"/>
      <c r="JP246" s="43"/>
      <c r="JQ246" s="9"/>
      <c r="JR246" s="43"/>
      <c r="JS246" s="9"/>
      <c r="JT246" s="43"/>
      <c r="JU246" s="9"/>
      <c r="JV246" s="43"/>
      <c r="JW246" s="9"/>
      <c r="JX246" s="43"/>
      <c r="JY246" s="9"/>
      <c r="JZ246" s="43"/>
      <c r="KA246" s="9"/>
      <c r="KB246" s="43"/>
      <c r="KC246" s="9"/>
      <c r="KD246" s="43"/>
      <c r="KE246" s="9"/>
      <c r="KF246" s="43"/>
      <c r="KG246" s="9"/>
      <c r="KH246" s="43"/>
      <c r="KI246" s="9"/>
      <c r="KJ246" s="43"/>
      <c r="KK246" s="9"/>
      <c r="KL246" s="43"/>
      <c r="KM246" s="9"/>
      <c r="KN246" s="43"/>
      <c r="KO246" s="9"/>
      <c r="KP246" s="43"/>
      <c r="KQ246" s="9"/>
      <c r="KR246" s="43"/>
      <c r="KS246" s="9"/>
      <c r="KT246" s="43"/>
      <c r="KU246" s="9"/>
      <c r="KV246" s="43"/>
      <c r="KW246" s="9"/>
      <c r="KX246" s="43"/>
      <c r="KY246" s="9"/>
      <c r="KZ246" s="43"/>
      <c r="LA246" s="9"/>
      <c r="LB246" s="43">
        <f>SUM(INDEX('egyeni-ranglista'!$1:$1048576,MATCH($A246,'egyeni-ranglista'!$A:$A,0),LB$279):INDEX('egyeni-ranglista'!$1:$1048576,MATCH($A246,'egyeni-ranglista'!$A:$A,0),LB$280))</f>
        <v>0</v>
      </c>
      <c r="LC246" s="9" t="s">
        <v>1579</v>
      </c>
      <c r="LD246" s="43"/>
      <c r="LE246" s="9"/>
      <c r="LF246" s="43"/>
      <c r="LG246" s="9"/>
      <c r="LH246" s="43"/>
      <c r="LI246" s="9"/>
      <c r="LJ246" s="43"/>
      <c r="LK246" s="9"/>
      <c r="LL246" s="43"/>
      <c r="LM246" s="9"/>
      <c r="LN246" s="43"/>
      <c r="LO246" s="9"/>
      <c r="LP246" s="43"/>
      <c r="LQ246" s="9"/>
      <c r="LR246" s="43"/>
      <c r="LS246" s="9"/>
      <c r="LT246" s="43"/>
      <c r="LU246" s="9"/>
      <c r="LV246" s="43"/>
      <c r="LW246" s="9"/>
      <c r="LX246" s="43"/>
      <c r="LY246" s="9"/>
      <c r="LZ246" s="43"/>
      <c r="MA246" s="9"/>
      <c r="MB246" s="43"/>
      <c r="MC246" s="9"/>
      <c r="MD246" s="43"/>
      <c r="ME246" s="9"/>
      <c r="MF246" s="43"/>
      <c r="MG246" s="9"/>
      <c r="MH246" s="43"/>
      <c r="MI246" s="9"/>
      <c r="MJ246" s="43"/>
      <c r="MK246" s="9"/>
      <c r="ML246" s="43"/>
      <c r="MM246" s="9"/>
      <c r="MN246" s="43"/>
      <c r="MO246" s="9"/>
      <c r="MP246" s="43"/>
      <c r="MQ246" s="9"/>
      <c r="MR246" s="43"/>
      <c r="MS246" s="9"/>
      <c r="MT246" s="43"/>
      <c r="MU246" s="9"/>
    </row>
    <row r="247" spans="1:359">
      <c r="A247" s="1" t="s">
        <v>1584</v>
      </c>
      <c r="L247" s="43"/>
      <c r="M247" s="9"/>
      <c r="N247" s="43"/>
      <c r="O247" s="9"/>
      <c r="P247" s="43"/>
      <c r="R247" s="43"/>
      <c r="T247" s="43"/>
      <c r="V247" s="43"/>
      <c r="X247" s="43"/>
      <c r="Y247" s="9"/>
      <c r="Z247" s="43"/>
      <c r="AA247" s="9"/>
      <c r="AB247" s="43"/>
      <c r="AD247" s="43"/>
      <c r="AR247" s="9"/>
      <c r="AS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43"/>
      <c r="DD247" s="43"/>
      <c r="DF247" s="43"/>
      <c r="DH247" s="43"/>
      <c r="DJ247" s="43"/>
      <c r="DL247" s="43"/>
      <c r="DP247" s="9"/>
      <c r="DQ247" s="9"/>
      <c r="EB247" s="43"/>
      <c r="EF247" s="43"/>
      <c r="EH247" s="43"/>
      <c r="EJ247" s="43"/>
      <c r="EP247" s="43"/>
      <c r="ER247" s="43"/>
      <c r="FD247" s="43"/>
      <c r="FF247" s="9"/>
      <c r="FG247" s="9"/>
      <c r="FH247" s="9"/>
      <c r="FI247" s="9"/>
      <c r="FJ247" s="9"/>
      <c r="FK247" s="9"/>
      <c r="FL247" s="9"/>
      <c r="FM247" s="9"/>
      <c r="FN247" s="43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43"/>
      <c r="HG247" s="9"/>
      <c r="HH247" s="43"/>
      <c r="HI247" s="9"/>
      <c r="HJ247" s="43"/>
      <c r="HK247" s="9"/>
      <c r="HL247" s="43"/>
      <c r="HM247" s="9"/>
      <c r="HN247" s="43"/>
      <c r="HO247" s="9"/>
      <c r="HP247" s="43"/>
      <c r="HQ247" s="9"/>
      <c r="HR247" s="43"/>
      <c r="HS247" s="9"/>
      <c r="HT247" s="43"/>
      <c r="HU247" s="9"/>
      <c r="HV247" s="43"/>
      <c r="HW247" s="9"/>
      <c r="HX247" s="43"/>
      <c r="HY247" s="9"/>
      <c r="HZ247" s="43"/>
      <c r="IA247" s="9"/>
      <c r="IB247" s="43"/>
      <c r="IC247" s="9"/>
      <c r="ID247" s="43"/>
      <c r="IE247" s="9"/>
      <c r="IF247" s="43"/>
      <c r="IG247" s="9"/>
      <c r="IH247" s="43"/>
      <c r="II247" s="9"/>
      <c r="IJ247" s="43"/>
      <c r="IK247" s="9"/>
      <c r="IL247" s="43"/>
      <c r="IM247" s="9"/>
      <c r="IN247" s="43"/>
      <c r="IO247" s="9"/>
      <c r="IP247" s="43"/>
      <c r="IQ247" s="9"/>
      <c r="IR247" s="43"/>
      <c r="IS247" s="9"/>
      <c r="IT247" s="43"/>
      <c r="IU247" s="9"/>
      <c r="IV247" s="43"/>
      <c r="IW247" s="9"/>
      <c r="IX247" s="43"/>
      <c r="IY247" s="9"/>
      <c r="IZ247" s="43"/>
      <c r="JA247" s="9"/>
      <c r="JB247" s="43"/>
      <c r="JC247" s="9"/>
      <c r="JD247" s="43"/>
      <c r="JE247" s="9"/>
      <c r="JF247" s="43"/>
      <c r="JG247" s="9"/>
      <c r="JH247" s="43"/>
      <c r="JI247" s="9"/>
      <c r="JJ247" s="43"/>
      <c r="JK247" s="9"/>
      <c r="JL247" s="43"/>
      <c r="JM247" s="9"/>
      <c r="JN247" s="43"/>
      <c r="JO247" s="9"/>
      <c r="JP247" s="43"/>
      <c r="JQ247" s="9"/>
      <c r="JR247" s="43"/>
      <c r="JS247" s="9"/>
      <c r="JT247" s="43"/>
      <c r="JU247" s="9"/>
      <c r="JV247" s="43"/>
      <c r="JW247" s="9"/>
      <c r="JX247" s="43"/>
      <c r="JY247" s="9"/>
      <c r="JZ247" s="43"/>
      <c r="KA247" s="9"/>
      <c r="KB247" s="43"/>
      <c r="KC247" s="9"/>
      <c r="KD247" s="43"/>
      <c r="KE247" s="9"/>
      <c r="KF247" s="43"/>
      <c r="KG247" s="9"/>
      <c r="KH247" s="43"/>
      <c r="KI247" s="9"/>
      <c r="KJ247" s="43"/>
      <c r="KK247" s="9"/>
      <c r="KL247" s="43"/>
      <c r="KM247" s="9"/>
      <c r="KN247" s="43"/>
      <c r="KO247" s="9"/>
      <c r="KP247" s="43"/>
      <c r="KQ247" s="9"/>
      <c r="KR247" s="43"/>
      <c r="KS247" s="9"/>
      <c r="KT247" s="43"/>
      <c r="KU247" s="9"/>
      <c r="KV247" s="43"/>
      <c r="KW247" s="9"/>
      <c r="KX247" s="43"/>
      <c r="KY247" s="9"/>
      <c r="KZ247" s="43"/>
      <c r="LA247" s="9"/>
      <c r="LB247" s="43">
        <f>SUM(INDEX('egyeni-ranglista'!$1:$1048576,MATCH($A247,'egyeni-ranglista'!$A:$A,0),LB$279):INDEX('egyeni-ranglista'!$1:$1048576,MATCH($A247,'egyeni-ranglista'!$A:$A,0),LB$280))</f>
        <v>0</v>
      </c>
      <c r="LC247" s="9" t="s">
        <v>1579</v>
      </c>
      <c r="LD247" s="43"/>
      <c r="LE247" s="9"/>
      <c r="LF247" s="43"/>
      <c r="LG247" s="9"/>
      <c r="LH247" s="43"/>
      <c r="LI247" s="9"/>
      <c r="LJ247" s="43"/>
      <c r="LK247" s="9"/>
      <c r="LL247" s="43"/>
      <c r="LM247" s="9"/>
      <c r="LN247" s="43"/>
      <c r="LO247" s="9"/>
      <c r="LP247" s="43"/>
      <c r="LQ247" s="9"/>
      <c r="LR247" s="43"/>
      <c r="LS247" s="9"/>
      <c r="LT247" s="43"/>
      <c r="LU247" s="9"/>
      <c r="LV247" s="43"/>
      <c r="LW247" s="9"/>
      <c r="LX247" s="43"/>
      <c r="LY247" s="9"/>
      <c r="LZ247" s="43"/>
      <c r="MA247" s="9"/>
      <c r="MB247" s="43"/>
      <c r="MC247" s="9"/>
      <c r="MD247" s="43"/>
      <c r="ME247" s="9"/>
      <c r="MF247" s="43"/>
      <c r="MG247" s="9"/>
      <c r="MH247" s="43"/>
      <c r="MI247" s="9"/>
      <c r="MJ247" s="43"/>
      <c r="MK247" s="9"/>
      <c r="ML247" s="43"/>
      <c r="MM247" s="9"/>
      <c r="MN247" s="43"/>
      <c r="MO247" s="9"/>
      <c r="MP247" s="43"/>
      <c r="MQ247" s="9"/>
      <c r="MR247" s="43"/>
      <c r="MS247" s="9"/>
      <c r="MT247" s="43"/>
      <c r="MU247" s="9"/>
    </row>
    <row r="248" spans="1:359">
      <c r="A248" s="1" t="s">
        <v>1585</v>
      </c>
      <c r="L248" s="43"/>
      <c r="M248" s="9"/>
      <c r="N248" s="43"/>
      <c r="O248" s="9"/>
      <c r="P248" s="43"/>
      <c r="R248" s="43"/>
      <c r="T248" s="43"/>
      <c r="V248" s="43"/>
      <c r="X248" s="43"/>
      <c r="Y248" s="9"/>
      <c r="Z248" s="43"/>
      <c r="AA248" s="9"/>
      <c r="AB248" s="43"/>
      <c r="AD248" s="43"/>
      <c r="AR248" s="9"/>
      <c r="AS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43"/>
      <c r="DD248" s="43"/>
      <c r="DF248" s="43"/>
      <c r="DH248" s="43"/>
      <c r="DJ248" s="43"/>
      <c r="DL248" s="43"/>
      <c r="DP248" s="9"/>
      <c r="DQ248" s="9"/>
      <c r="EB248" s="43"/>
      <c r="EF248" s="43"/>
      <c r="EH248" s="43"/>
      <c r="EJ248" s="43"/>
      <c r="EP248" s="43"/>
      <c r="ER248" s="43"/>
      <c r="FD248" s="43"/>
      <c r="FF248" s="9"/>
      <c r="FG248" s="9"/>
      <c r="FH248" s="9"/>
      <c r="FI248" s="9"/>
      <c r="FJ248" s="9"/>
      <c r="FK248" s="9"/>
      <c r="FL248" s="9"/>
      <c r="FM248" s="9"/>
      <c r="FN248" s="43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43"/>
      <c r="HG248" s="9"/>
      <c r="HH248" s="43"/>
      <c r="HI248" s="9"/>
      <c r="HJ248" s="43"/>
      <c r="HK248" s="9"/>
      <c r="HL248" s="43"/>
      <c r="HM248" s="9"/>
      <c r="HN248" s="43"/>
      <c r="HO248" s="9"/>
      <c r="HP248" s="43"/>
      <c r="HQ248" s="9"/>
      <c r="HR248" s="43"/>
      <c r="HS248" s="9"/>
      <c r="HT248" s="43"/>
      <c r="HU248" s="9"/>
      <c r="HV248" s="43"/>
      <c r="HW248" s="9"/>
      <c r="HX248" s="43"/>
      <c r="HY248" s="9"/>
      <c r="HZ248" s="43"/>
      <c r="IA248" s="9"/>
      <c r="IB248" s="43"/>
      <c r="IC248" s="9"/>
      <c r="ID248" s="43"/>
      <c r="IE248" s="9"/>
      <c r="IF248" s="43"/>
      <c r="IG248" s="9"/>
      <c r="IH248" s="43"/>
      <c r="II248" s="9"/>
      <c r="IJ248" s="43"/>
      <c r="IK248" s="9"/>
      <c r="IL248" s="43"/>
      <c r="IM248" s="9"/>
      <c r="IN248" s="43"/>
      <c r="IO248" s="9"/>
      <c r="IP248" s="43"/>
      <c r="IQ248" s="9"/>
      <c r="IR248" s="43"/>
      <c r="IS248" s="9"/>
      <c r="IT248" s="43"/>
      <c r="IU248" s="9"/>
      <c r="IV248" s="43"/>
      <c r="IW248" s="9"/>
      <c r="IX248" s="43"/>
      <c r="IY248" s="9"/>
      <c r="IZ248" s="43"/>
      <c r="JA248" s="9"/>
      <c r="JB248" s="43"/>
      <c r="JC248" s="9"/>
      <c r="JD248" s="43"/>
      <c r="JE248" s="9"/>
      <c r="JF248" s="43"/>
      <c r="JG248" s="9"/>
      <c r="JH248" s="43"/>
      <c r="JI248" s="9"/>
      <c r="JJ248" s="43"/>
      <c r="JK248" s="9"/>
      <c r="JL248" s="43"/>
      <c r="JM248" s="9"/>
      <c r="JN248" s="43"/>
      <c r="JO248" s="9"/>
      <c r="JP248" s="43"/>
      <c r="JQ248" s="9"/>
      <c r="JR248" s="43"/>
      <c r="JS248" s="9"/>
      <c r="JT248" s="43"/>
      <c r="JU248" s="9"/>
      <c r="JV248" s="43"/>
      <c r="JW248" s="9"/>
      <c r="JX248" s="43"/>
      <c r="JY248" s="9"/>
      <c r="JZ248" s="43"/>
      <c r="KA248" s="9"/>
      <c r="KB248" s="43"/>
      <c r="KC248" s="9"/>
      <c r="KD248" s="43"/>
      <c r="KE248" s="9"/>
      <c r="KF248" s="43"/>
      <c r="KG248" s="9"/>
      <c r="KH248" s="43"/>
      <c r="KI248" s="9"/>
      <c r="KJ248" s="43"/>
      <c r="KK248" s="9"/>
      <c r="KL248" s="43"/>
      <c r="KM248" s="9"/>
      <c r="KN248" s="43"/>
      <c r="KO248" s="9"/>
      <c r="KP248" s="43"/>
      <c r="KQ248" s="9"/>
      <c r="KR248" s="43"/>
      <c r="KS248" s="9"/>
      <c r="KT248" s="43"/>
      <c r="KU248" s="9"/>
      <c r="KV248" s="43"/>
      <c r="KW248" s="9"/>
      <c r="KX248" s="43"/>
      <c r="KY248" s="9"/>
      <c r="KZ248" s="43"/>
      <c r="LA248" s="9"/>
      <c r="LB248" s="43">
        <f>SUM(INDEX('egyeni-ranglista'!$1:$1048576,MATCH($A248,'egyeni-ranglista'!$A:$A,0),LB$279):INDEX('egyeni-ranglista'!$1:$1048576,MATCH($A248,'egyeni-ranglista'!$A:$A,0),LB$280))</f>
        <v>0</v>
      </c>
      <c r="LC248" s="9" t="s">
        <v>1602</v>
      </c>
      <c r="LD248" s="43"/>
      <c r="LE248" s="9"/>
      <c r="LF248" s="43"/>
      <c r="LG248" s="9"/>
      <c r="LH248" s="43"/>
      <c r="LI248" s="9"/>
      <c r="LJ248" s="43"/>
      <c r="LK248" s="9"/>
      <c r="LL248" s="43"/>
      <c r="LM248" s="9"/>
      <c r="LN248" s="43"/>
      <c r="LO248" s="9"/>
      <c r="LP248" s="43"/>
      <c r="LQ248" s="9"/>
      <c r="LR248" s="43"/>
      <c r="LS248" s="9"/>
      <c r="LT248" s="43"/>
      <c r="LU248" s="9"/>
      <c r="LV248" s="43"/>
      <c r="LW248" s="9"/>
      <c r="LX248" s="43"/>
      <c r="LY248" s="9"/>
      <c r="LZ248" s="43"/>
      <c r="MA248" s="9"/>
      <c r="MB248" s="43"/>
      <c r="MC248" s="9"/>
      <c r="MD248" s="43"/>
      <c r="ME248" s="9"/>
      <c r="MF248" s="43"/>
      <c r="MG248" s="9"/>
      <c r="MH248" s="43"/>
      <c r="MI248" s="9"/>
      <c r="MJ248" s="43"/>
      <c r="MK248" s="9"/>
      <c r="ML248" s="43"/>
      <c r="MM248" s="9"/>
      <c r="MN248" s="43"/>
      <c r="MO248" s="9"/>
      <c r="MP248" s="43"/>
      <c r="MQ248" s="9"/>
      <c r="MR248" s="43"/>
      <c r="MS248" s="9"/>
      <c r="MT248" s="43"/>
      <c r="MU248" s="9"/>
    </row>
    <row r="249" spans="1:359">
      <c r="A249" s="1" t="s">
        <v>1586</v>
      </c>
      <c r="L249" s="43"/>
      <c r="M249" s="9"/>
      <c r="N249" s="43"/>
      <c r="O249" s="9"/>
      <c r="P249" s="43"/>
      <c r="R249" s="43"/>
      <c r="T249" s="43"/>
      <c r="V249" s="43"/>
      <c r="X249" s="43"/>
      <c r="Y249" s="9"/>
      <c r="Z249" s="43"/>
      <c r="AA249" s="9"/>
      <c r="AB249" s="43"/>
      <c r="AD249" s="43"/>
      <c r="AR249" s="9"/>
      <c r="AS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43"/>
      <c r="DD249" s="43"/>
      <c r="DF249" s="43"/>
      <c r="DH249" s="43"/>
      <c r="DJ249" s="43"/>
      <c r="DL249" s="43"/>
      <c r="DP249" s="9"/>
      <c r="DQ249" s="9"/>
      <c r="EB249" s="43"/>
      <c r="EF249" s="43"/>
      <c r="EH249" s="43"/>
      <c r="EJ249" s="43"/>
      <c r="EP249" s="43"/>
      <c r="ER249" s="43"/>
      <c r="FD249" s="43"/>
      <c r="FF249" s="9"/>
      <c r="FG249" s="9"/>
      <c r="FH249" s="9"/>
      <c r="FI249" s="9"/>
      <c r="FJ249" s="9"/>
      <c r="FK249" s="9"/>
      <c r="FL249" s="9"/>
      <c r="FM249" s="9"/>
      <c r="FN249" s="43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43"/>
      <c r="HG249" s="9"/>
      <c r="HH249" s="43"/>
      <c r="HI249" s="9"/>
      <c r="HJ249" s="43"/>
      <c r="HK249" s="9"/>
      <c r="HL249" s="43"/>
      <c r="HM249" s="9"/>
      <c r="HN249" s="43"/>
      <c r="HO249" s="9"/>
      <c r="HP249" s="43"/>
      <c r="HQ249" s="9"/>
      <c r="HR249" s="43"/>
      <c r="HS249" s="9"/>
      <c r="HT249" s="43"/>
      <c r="HU249" s="9"/>
      <c r="HV249" s="43"/>
      <c r="HW249" s="9"/>
      <c r="HX249" s="43"/>
      <c r="HY249" s="9"/>
      <c r="HZ249" s="43"/>
      <c r="IA249" s="9"/>
      <c r="IB249" s="43"/>
      <c r="IC249" s="9"/>
      <c r="ID249" s="43"/>
      <c r="IE249" s="9"/>
      <c r="IF249" s="43"/>
      <c r="IG249" s="9"/>
      <c r="IH249" s="43"/>
      <c r="II249" s="9"/>
      <c r="IJ249" s="43"/>
      <c r="IK249" s="9"/>
      <c r="IL249" s="43"/>
      <c r="IM249" s="9"/>
      <c r="IN249" s="43"/>
      <c r="IO249" s="9"/>
      <c r="IP249" s="43"/>
      <c r="IQ249" s="9"/>
      <c r="IR249" s="43"/>
      <c r="IS249" s="9"/>
      <c r="IT249" s="43"/>
      <c r="IU249" s="9"/>
      <c r="IV249" s="43"/>
      <c r="IW249" s="9"/>
      <c r="IX249" s="43"/>
      <c r="IY249" s="9"/>
      <c r="IZ249" s="43"/>
      <c r="JA249" s="9"/>
      <c r="JB249" s="43"/>
      <c r="JC249" s="9"/>
      <c r="JD249" s="43"/>
      <c r="JE249" s="9"/>
      <c r="JF249" s="43"/>
      <c r="JG249" s="9"/>
      <c r="JH249" s="43"/>
      <c r="JI249" s="9"/>
      <c r="JJ249" s="43"/>
      <c r="JK249" s="9"/>
      <c r="JL249" s="43"/>
      <c r="JM249" s="9"/>
      <c r="JN249" s="43"/>
      <c r="JO249" s="9"/>
      <c r="JP249" s="43"/>
      <c r="JQ249" s="9"/>
      <c r="JR249" s="43"/>
      <c r="JS249" s="9"/>
      <c r="JT249" s="43"/>
      <c r="JU249" s="9"/>
      <c r="JV249" s="43"/>
      <c r="JW249" s="9"/>
      <c r="JX249" s="43"/>
      <c r="JY249" s="9"/>
      <c r="JZ249" s="43"/>
      <c r="KA249" s="9"/>
      <c r="KB249" s="43"/>
      <c r="KC249" s="9"/>
      <c r="KD249" s="43"/>
      <c r="KE249" s="9"/>
      <c r="KF249" s="43"/>
      <c r="KG249" s="9"/>
      <c r="KH249" s="43"/>
      <c r="KI249" s="9"/>
      <c r="KJ249" s="43"/>
      <c r="KK249" s="9"/>
      <c r="KL249" s="43"/>
      <c r="KM249" s="9"/>
      <c r="KN249" s="43"/>
      <c r="KO249" s="9"/>
      <c r="KP249" s="43"/>
      <c r="KQ249" s="9"/>
      <c r="KR249" s="43"/>
      <c r="KS249" s="9"/>
      <c r="KT249" s="43"/>
      <c r="KU249" s="9"/>
      <c r="KV249" s="43"/>
      <c r="KW249" s="9"/>
      <c r="KX249" s="43"/>
      <c r="KY249" s="9"/>
      <c r="KZ249" s="43"/>
      <c r="LA249" s="9"/>
      <c r="LB249" s="43">
        <f>SUM(INDEX('egyeni-ranglista'!$1:$1048576,MATCH($A249,'egyeni-ranglista'!$A:$A,0),LB$279):INDEX('egyeni-ranglista'!$1:$1048576,MATCH($A249,'egyeni-ranglista'!$A:$A,0),LB$280))</f>
        <v>0</v>
      </c>
      <c r="LC249" s="9" t="s">
        <v>1602</v>
      </c>
      <c r="LD249" s="43"/>
      <c r="LE249" s="9"/>
      <c r="LF249" s="43"/>
      <c r="LG249" s="9"/>
      <c r="LH249" s="43"/>
      <c r="LI249" s="9"/>
      <c r="LJ249" s="43"/>
      <c r="LK249" s="9"/>
      <c r="LL249" s="43"/>
      <c r="LM249" s="9"/>
      <c r="LN249" s="43"/>
      <c r="LO249" s="9"/>
      <c r="LP249" s="43"/>
      <c r="LQ249" s="9"/>
      <c r="LR249" s="43"/>
      <c r="LS249" s="9"/>
      <c r="LT249" s="43"/>
      <c r="LU249" s="9"/>
      <c r="LV249" s="43"/>
      <c r="LW249" s="9"/>
      <c r="LX249" s="43"/>
      <c r="LY249" s="9"/>
      <c r="LZ249" s="43"/>
      <c r="MA249" s="9"/>
      <c r="MB249" s="43"/>
      <c r="MC249" s="9"/>
      <c r="MD249" s="43"/>
      <c r="ME249" s="9"/>
      <c r="MF249" s="43"/>
      <c r="MG249" s="9"/>
      <c r="MH249" s="43"/>
      <c r="MI249" s="9"/>
      <c r="MJ249" s="43"/>
      <c r="MK249" s="9"/>
      <c r="ML249" s="43"/>
      <c r="MM249" s="9"/>
      <c r="MN249" s="43"/>
      <c r="MO249" s="9"/>
      <c r="MP249" s="43"/>
      <c r="MQ249" s="9"/>
      <c r="MR249" s="43"/>
      <c r="MS249" s="9"/>
      <c r="MT249" s="43"/>
      <c r="MU249" s="9"/>
    </row>
    <row r="250" spans="1:359">
      <c r="A250" s="1" t="s">
        <v>1587</v>
      </c>
      <c r="L250" s="43"/>
      <c r="M250" s="9"/>
      <c r="N250" s="43"/>
      <c r="O250" s="9"/>
      <c r="P250" s="43"/>
      <c r="R250" s="43"/>
      <c r="T250" s="43"/>
      <c r="V250" s="43"/>
      <c r="X250" s="43"/>
      <c r="Y250" s="9"/>
      <c r="Z250" s="43"/>
      <c r="AA250" s="9"/>
      <c r="AB250" s="43"/>
      <c r="AD250" s="43"/>
      <c r="AR250" s="9"/>
      <c r="AS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43"/>
      <c r="DD250" s="43"/>
      <c r="DF250" s="43"/>
      <c r="DH250" s="43"/>
      <c r="DJ250" s="43"/>
      <c r="DL250" s="43"/>
      <c r="DP250" s="9"/>
      <c r="DQ250" s="9"/>
      <c r="EB250" s="43"/>
      <c r="EF250" s="43"/>
      <c r="EH250" s="43"/>
      <c r="EJ250" s="43"/>
      <c r="EP250" s="43"/>
      <c r="ER250" s="43"/>
      <c r="FD250" s="43"/>
      <c r="FF250" s="9"/>
      <c r="FG250" s="9"/>
      <c r="FH250" s="9"/>
      <c r="FI250" s="9"/>
      <c r="FJ250" s="9"/>
      <c r="FK250" s="9"/>
      <c r="FL250" s="9"/>
      <c r="FM250" s="9"/>
      <c r="FN250" s="43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43"/>
      <c r="HG250" s="9"/>
      <c r="HH250" s="43"/>
      <c r="HI250" s="9"/>
      <c r="HJ250" s="43"/>
      <c r="HK250" s="9"/>
      <c r="HL250" s="43"/>
      <c r="HM250" s="9"/>
      <c r="HN250" s="43"/>
      <c r="HO250" s="9"/>
      <c r="HP250" s="43"/>
      <c r="HQ250" s="9"/>
      <c r="HR250" s="43"/>
      <c r="HS250" s="9"/>
      <c r="HT250" s="43"/>
      <c r="HU250" s="9"/>
      <c r="HV250" s="43"/>
      <c r="HW250" s="9"/>
      <c r="HX250" s="43"/>
      <c r="HY250" s="9"/>
      <c r="HZ250" s="43"/>
      <c r="IA250" s="9"/>
      <c r="IB250" s="43"/>
      <c r="IC250" s="9"/>
      <c r="ID250" s="43"/>
      <c r="IE250" s="9"/>
      <c r="IF250" s="43"/>
      <c r="IG250" s="9"/>
      <c r="IH250" s="43"/>
      <c r="II250" s="9"/>
      <c r="IJ250" s="43"/>
      <c r="IK250" s="9"/>
      <c r="IL250" s="43"/>
      <c r="IM250" s="9"/>
      <c r="IN250" s="43"/>
      <c r="IO250" s="9"/>
      <c r="IP250" s="43"/>
      <c r="IQ250" s="9"/>
      <c r="IR250" s="43"/>
      <c r="IS250" s="9"/>
      <c r="IT250" s="43"/>
      <c r="IU250" s="9"/>
      <c r="IV250" s="43"/>
      <c r="IW250" s="9"/>
      <c r="IX250" s="43"/>
      <c r="IY250" s="9"/>
      <c r="IZ250" s="43"/>
      <c r="JA250" s="9"/>
      <c r="JB250" s="43"/>
      <c r="JC250" s="9"/>
      <c r="JD250" s="43"/>
      <c r="JE250" s="9"/>
      <c r="JF250" s="43"/>
      <c r="JG250" s="9"/>
      <c r="JH250" s="43"/>
      <c r="JI250" s="9"/>
      <c r="JJ250" s="43"/>
      <c r="JK250" s="9"/>
      <c r="JL250" s="43"/>
      <c r="JM250" s="9"/>
      <c r="JN250" s="43"/>
      <c r="JO250" s="9"/>
      <c r="JP250" s="43"/>
      <c r="JQ250" s="9"/>
      <c r="JR250" s="43"/>
      <c r="JS250" s="9"/>
      <c r="JT250" s="43"/>
      <c r="JU250" s="9"/>
      <c r="JV250" s="43"/>
      <c r="JW250" s="9"/>
      <c r="JX250" s="43"/>
      <c r="JY250" s="9"/>
      <c r="JZ250" s="43"/>
      <c r="KA250" s="9"/>
      <c r="KB250" s="43"/>
      <c r="KC250" s="9"/>
      <c r="KD250" s="43"/>
      <c r="KE250" s="9"/>
      <c r="KF250" s="43"/>
      <c r="KG250" s="9"/>
      <c r="KH250" s="43"/>
      <c r="KI250" s="9"/>
      <c r="KJ250" s="43"/>
      <c r="KK250" s="9"/>
      <c r="KL250" s="43"/>
      <c r="KM250" s="9"/>
      <c r="KN250" s="43"/>
      <c r="KO250" s="9"/>
      <c r="KP250" s="43"/>
      <c r="KQ250" s="9"/>
      <c r="KR250" s="43"/>
      <c r="KS250" s="9"/>
      <c r="KT250" s="43"/>
      <c r="KU250" s="9"/>
      <c r="KV250" s="43"/>
      <c r="KW250" s="9"/>
      <c r="KX250" s="43"/>
      <c r="KY250" s="9"/>
      <c r="KZ250" s="43"/>
      <c r="LA250" s="9"/>
      <c r="LB250" s="43">
        <f>SUM(INDEX('egyeni-ranglista'!$1:$1048576,MATCH($A250,'egyeni-ranglista'!$A:$A,0),LB$279):INDEX('egyeni-ranglista'!$1:$1048576,MATCH($A250,'egyeni-ranglista'!$A:$A,0),LB$280))</f>
        <v>0</v>
      </c>
      <c r="LC250" s="9" t="s">
        <v>1332</v>
      </c>
      <c r="LD250" s="43"/>
      <c r="LE250" s="9"/>
      <c r="LF250" s="43"/>
      <c r="LG250" s="9"/>
      <c r="LH250" s="43"/>
      <c r="LI250" s="9"/>
      <c r="LJ250" s="43"/>
      <c r="LK250" s="9"/>
      <c r="LL250" s="43"/>
      <c r="LM250" s="9"/>
      <c r="LN250" s="43"/>
      <c r="LO250" s="9"/>
      <c r="LP250" s="43"/>
      <c r="LQ250" s="9"/>
      <c r="LR250" s="43"/>
      <c r="LS250" s="9"/>
      <c r="LT250" s="43"/>
      <c r="LU250" s="9"/>
      <c r="LV250" s="43"/>
      <c r="LW250" s="9"/>
      <c r="LX250" s="43"/>
      <c r="LY250" s="9"/>
      <c r="LZ250" s="43"/>
      <c r="MA250" s="9"/>
      <c r="MB250" s="43"/>
      <c r="MC250" s="9"/>
      <c r="MD250" s="43"/>
      <c r="ME250" s="9"/>
      <c r="MF250" s="43"/>
      <c r="MG250" s="9"/>
      <c r="MH250" s="43"/>
      <c r="MI250" s="9"/>
      <c r="MJ250" s="43"/>
      <c r="MK250" s="9"/>
      <c r="ML250" s="43"/>
      <c r="MM250" s="9"/>
      <c r="MN250" s="43"/>
      <c r="MO250" s="9"/>
      <c r="MP250" s="43"/>
      <c r="MQ250" s="9"/>
      <c r="MR250" s="43"/>
      <c r="MS250" s="9"/>
      <c r="MT250" s="43"/>
      <c r="MU250" s="9"/>
    </row>
    <row r="251" spans="1:359">
      <c r="A251" s="1" t="s">
        <v>1588</v>
      </c>
      <c r="L251" s="43"/>
      <c r="M251" s="9"/>
      <c r="N251" s="43"/>
      <c r="O251" s="9"/>
      <c r="P251" s="43"/>
      <c r="R251" s="43"/>
      <c r="T251" s="43"/>
      <c r="V251" s="43"/>
      <c r="X251" s="43"/>
      <c r="Y251" s="9"/>
      <c r="Z251" s="43"/>
      <c r="AA251" s="9"/>
      <c r="AB251" s="43"/>
      <c r="AD251" s="43"/>
      <c r="AR251" s="9"/>
      <c r="AS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43"/>
      <c r="DD251" s="43"/>
      <c r="DF251" s="43"/>
      <c r="DH251" s="43"/>
      <c r="DJ251" s="43"/>
      <c r="DL251" s="43"/>
      <c r="DP251" s="9"/>
      <c r="DQ251" s="9"/>
      <c r="EB251" s="43"/>
      <c r="EF251" s="43"/>
      <c r="EH251" s="43"/>
      <c r="EJ251" s="43"/>
      <c r="EP251" s="43"/>
      <c r="ER251" s="43"/>
      <c r="FD251" s="43"/>
      <c r="FF251" s="9"/>
      <c r="FG251" s="9"/>
      <c r="FH251" s="9"/>
      <c r="FI251" s="9"/>
      <c r="FJ251" s="9"/>
      <c r="FK251" s="9"/>
      <c r="FL251" s="9"/>
      <c r="FM251" s="9"/>
      <c r="FN251" s="43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43"/>
      <c r="HG251" s="9"/>
      <c r="HH251" s="43"/>
      <c r="HI251" s="9"/>
      <c r="HJ251" s="43"/>
      <c r="HK251" s="9"/>
      <c r="HL251" s="43"/>
      <c r="HM251" s="9"/>
      <c r="HN251" s="43"/>
      <c r="HO251" s="9"/>
      <c r="HP251" s="43"/>
      <c r="HQ251" s="9"/>
      <c r="HR251" s="43"/>
      <c r="HS251" s="9"/>
      <c r="HT251" s="43"/>
      <c r="HU251" s="9"/>
      <c r="HV251" s="43"/>
      <c r="HW251" s="9"/>
      <c r="HX251" s="43"/>
      <c r="HY251" s="9"/>
      <c r="HZ251" s="43"/>
      <c r="IA251" s="9"/>
      <c r="IB251" s="43"/>
      <c r="IC251" s="9"/>
      <c r="ID251" s="43"/>
      <c r="IE251" s="9"/>
      <c r="IF251" s="43"/>
      <c r="IG251" s="9"/>
      <c r="IH251" s="43"/>
      <c r="II251" s="9"/>
      <c r="IJ251" s="43"/>
      <c r="IK251" s="9"/>
      <c r="IL251" s="43"/>
      <c r="IM251" s="9"/>
      <c r="IN251" s="43"/>
      <c r="IO251" s="9"/>
      <c r="IP251" s="43"/>
      <c r="IQ251" s="9"/>
      <c r="IR251" s="43"/>
      <c r="IS251" s="9"/>
      <c r="IT251" s="43"/>
      <c r="IU251" s="9"/>
      <c r="IV251" s="43"/>
      <c r="IW251" s="9"/>
      <c r="IX251" s="43"/>
      <c r="IY251" s="9"/>
      <c r="IZ251" s="43"/>
      <c r="JA251" s="9"/>
      <c r="JB251" s="43"/>
      <c r="JC251" s="9"/>
      <c r="JD251" s="43"/>
      <c r="JE251" s="9"/>
      <c r="JF251" s="43"/>
      <c r="JG251" s="9"/>
      <c r="JH251" s="43"/>
      <c r="JI251" s="9"/>
      <c r="JJ251" s="43"/>
      <c r="JK251" s="9"/>
      <c r="JL251" s="43"/>
      <c r="JM251" s="9"/>
      <c r="JN251" s="43"/>
      <c r="JO251" s="9"/>
      <c r="JP251" s="43"/>
      <c r="JQ251" s="9"/>
      <c r="JR251" s="43"/>
      <c r="JS251" s="9"/>
      <c r="JT251" s="43"/>
      <c r="JU251" s="9"/>
      <c r="JV251" s="43"/>
      <c r="JW251" s="9"/>
      <c r="JX251" s="43"/>
      <c r="JY251" s="9"/>
      <c r="JZ251" s="43"/>
      <c r="KA251" s="9"/>
      <c r="KB251" s="43"/>
      <c r="KC251" s="9"/>
      <c r="KD251" s="43"/>
      <c r="KE251" s="9"/>
      <c r="KF251" s="43"/>
      <c r="KG251" s="9"/>
      <c r="KH251" s="43"/>
      <c r="KI251" s="9"/>
      <c r="KJ251" s="43"/>
      <c r="KK251" s="9"/>
      <c r="KL251" s="43"/>
      <c r="KM251" s="9"/>
      <c r="KN251" s="43"/>
      <c r="KO251" s="9"/>
      <c r="KP251" s="43"/>
      <c r="KQ251" s="9"/>
      <c r="KR251" s="43"/>
      <c r="KS251" s="9"/>
      <c r="KT251" s="43"/>
      <c r="KU251" s="9"/>
      <c r="KV251" s="43"/>
      <c r="KW251" s="9"/>
      <c r="KX251" s="43"/>
      <c r="KY251" s="9"/>
      <c r="KZ251" s="43"/>
      <c r="LA251" s="9"/>
      <c r="LB251" s="43">
        <f>SUM(INDEX('egyeni-ranglista'!$1:$1048576,MATCH($A251,'egyeni-ranglista'!$A:$A,0),LB$279):INDEX('egyeni-ranglista'!$1:$1048576,MATCH($A251,'egyeni-ranglista'!$A:$A,0),LB$280))</f>
        <v>0</v>
      </c>
      <c r="LC251" s="9" t="s">
        <v>1498</v>
      </c>
      <c r="LD251" s="43"/>
      <c r="LE251" s="9"/>
      <c r="LF251" s="43"/>
      <c r="LG251" s="9"/>
      <c r="LH251" s="43"/>
      <c r="LI251" s="9"/>
      <c r="LJ251" s="43"/>
      <c r="LK251" s="9"/>
      <c r="LL251" s="43"/>
      <c r="LM251" s="9"/>
      <c r="LN251" s="43"/>
      <c r="LO251" s="9"/>
      <c r="LP251" s="43"/>
      <c r="LQ251" s="9"/>
      <c r="LR251" s="43"/>
      <c r="LS251" s="9"/>
      <c r="LT251" s="43"/>
      <c r="LU251" s="9"/>
      <c r="LV251" s="43"/>
      <c r="LW251" s="9"/>
      <c r="LX251" s="43"/>
      <c r="LY251" s="9"/>
      <c r="LZ251" s="43"/>
      <c r="MA251" s="9"/>
      <c r="MB251" s="43"/>
      <c r="MC251" s="9"/>
      <c r="MD251" s="43"/>
      <c r="ME251" s="9"/>
      <c r="MF251" s="43"/>
      <c r="MG251" s="9"/>
      <c r="MH251" s="43"/>
      <c r="MI251" s="9"/>
      <c r="MJ251" s="43"/>
      <c r="MK251" s="9"/>
      <c r="ML251" s="43"/>
      <c r="MM251" s="9"/>
      <c r="MN251" s="43"/>
      <c r="MO251" s="9"/>
      <c r="MP251" s="43"/>
      <c r="MQ251" s="9"/>
      <c r="MR251" s="43"/>
      <c r="MS251" s="9"/>
      <c r="MT251" s="43"/>
      <c r="MU251" s="9"/>
    </row>
    <row r="252" spans="1:359">
      <c r="A252" s="1" t="s">
        <v>1589</v>
      </c>
      <c r="L252" s="43"/>
      <c r="M252" s="9"/>
      <c r="N252" s="43"/>
      <c r="O252" s="9"/>
      <c r="P252" s="43"/>
      <c r="R252" s="43"/>
      <c r="T252" s="43"/>
      <c r="V252" s="43"/>
      <c r="X252" s="43"/>
      <c r="Y252" s="9"/>
      <c r="Z252" s="43"/>
      <c r="AA252" s="9"/>
      <c r="AB252" s="43"/>
      <c r="AD252" s="43"/>
      <c r="AR252" s="9"/>
      <c r="AS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43"/>
      <c r="DD252" s="43"/>
      <c r="DF252" s="43"/>
      <c r="DH252" s="43"/>
      <c r="DJ252" s="43"/>
      <c r="DL252" s="43"/>
      <c r="DP252" s="9"/>
      <c r="DQ252" s="9"/>
      <c r="EB252" s="43"/>
      <c r="EF252" s="43"/>
      <c r="EH252" s="43"/>
      <c r="EJ252" s="43"/>
      <c r="EP252" s="43"/>
      <c r="ER252" s="43"/>
      <c r="FD252" s="43"/>
      <c r="FF252" s="9"/>
      <c r="FG252" s="9"/>
      <c r="FH252" s="9"/>
      <c r="FI252" s="9"/>
      <c r="FJ252" s="9"/>
      <c r="FK252" s="9"/>
      <c r="FL252" s="9"/>
      <c r="FM252" s="9"/>
      <c r="FN252" s="43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43"/>
      <c r="HG252" s="9"/>
      <c r="HH252" s="43"/>
      <c r="HI252" s="9"/>
      <c r="HJ252" s="43"/>
      <c r="HK252" s="9"/>
      <c r="HL252" s="43"/>
      <c r="HM252" s="9"/>
      <c r="HN252" s="43"/>
      <c r="HO252" s="9"/>
      <c r="HP252" s="43"/>
      <c r="HQ252" s="9"/>
      <c r="HR252" s="43"/>
      <c r="HS252" s="9"/>
      <c r="HT252" s="43"/>
      <c r="HU252" s="9"/>
      <c r="HV252" s="43"/>
      <c r="HW252" s="9"/>
      <c r="HX252" s="43"/>
      <c r="HY252" s="9"/>
      <c r="HZ252" s="43"/>
      <c r="IA252" s="9"/>
      <c r="IB252" s="43"/>
      <c r="IC252" s="9"/>
      <c r="ID252" s="43"/>
      <c r="IE252" s="9"/>
      <c r="IF252" s="43"/>
      <c r="IG252" s="9"/>
      <c r="IH252" s="43"/>
      <c r="II252" s="9"/>
      <c r="IJ252" s="43"/>
      <c r="IK252" s="9"/>
      <c r="IL252" s="43"/>
      <c r="IM252" s="9"/>
      <c r="IN252" s="43"/>
      <c r="IO252" s="9"/>
      <c r="IP252" s="43"/>
      <c r="IQ252" s="9"/>
      <c r="IR252" s="43"/>
      <c r="IS252" s="9"/>
      <c r="IT252" s="43"/>
      <c r="IU252" s="9"/>
      <c r="IV252" s="43"/>
      <c r="IW252" s="9"/>
      <c r="IX252" s="43"/>
      <c r="IY252" s="9"/>
      <c r="IZ252" s="43"/>
      <c r="JA252" s="9"/>
      <c r="JB252" s="43"/>
      <c r="JC252" s="9"/>
      <c r="JD252" s="43"/>
      <c r="JE252" s="9"/>
      <c r="JF252" s="43"/>
      <c r="JG252" s="9"/>
      <c r="JH252" s="43"/>
      <c r="JI252" s="9"/>
      <c r="JJ252" s="43"/>
      <c r="JK252" s="9"/>
      <c r="JL252" s="43"/>
      <c r="JM252" s="9"/>
      <c r="JN252" s="43"/>
      <c r="JO252" s="9"/>
      <c r="JP252" s="43"/>
      <c r="JQ252" s="9"/>
      <c r="JR252" s="43"/>
      <c r="JS252" s="9"/>
      <c r="JT252" s="43"/>
      <c r="JU252" s="9"/>
      <c r="JV252" s="43"/>
      <c r="JW252" s="9"/>
      <c r="JX252" s="43"/>
      <c r="JY252" s="9"/>
      <c r="JZ252" s="43"/>
      <c r="KA252" s="9"/>
      <c r="KB252" s="43"/>
      <c r="KC252" s="9"/>
      <c r="KD252" s="43"/>
      <c r="KE252" s="9"/>
      <c r="KF252" s="43"/>
      <c r="KG252" s="9"/>
      <c r="KH252" s="43"/>
      <c r="KI252" s="9"/>
      <c r="KJ252" s="43"/>
      <c r="KK252" s="9"/>
      <c r="KL252" s="43"/>
      <c r="KM252" s="9"/>
      <c r="KN252" s="43"/>
      <c r="KO252" s="9"/>
      <c r="KP252" s="43"/>
      <c r="KQ252" s="9"/>
      <c r="KR252" s="43"/>
      <c r="KS252" s="9"/>
      <c r="KT252" s="43"/>
      <c r="KU252" s="9"/>
      <c r="KV252" s="43"/>
      <c r="KW252" s="9"/>
      <c r="KX252" s="43"/>
      <c r="KY252" s="9"/>
      <c r="KZ252" s="43"/>
      <c r="LA252" s="9"/>
      <c r="LB252" s="43">
        <f>SUM(INDEX('egyeni-ranglista'!$1:$1048576,MATCH($A252,'egyeni-ranglista'!$A:$A,0),LB$279):INDEX('egyeni-ranglista'!$1:$1048576,MATCH($A252,'egyeni-ranglista'!$A:$A,0),LB$280))</f>
        <v>0</v>
      </c>
      <c r="LC252" s="9" t="s">
        <v>1498</v>
      </c>
      <c r="LD252" s="43"/>
      <c r="LE252" s="9"/>
      <c r="LF252" s="43"/>
      <c r="LG252" s="9"/>
      <c r="LH252" s="43"/>
      <c r="LI252" s="9"/>
      <c r="LJ252" s="43"/>
      <c r="LK252" s="9"/>
      <c r="LL252" s="43"/>
      <c r="LM252" s="9"/>
      <c r="LN252" s="43"/>
      <c r="LO252" s="9"/>
      <c r="LP252" s="43"/>
      <c r="LQ252" s="9"/>
      <c r="LR252" s="43"/>
      <c r="LS252" s="9"/>
      <c r="LT252" s="43"/>
      <c r="LU252" s="9"/>
      <c r="LV252" s="43"/>
      <c r="LW252" s="9"/>
      <c r="LX252" s="43"/>
      <c r="LY252" s="9"/>
      <c r="LZ252" s="43"/>
      <c r="MA252" s="9"/>
      <c r="MB252" s="43"/>
      <c r="MC252" s="9"/>
      <c r="MD252" s="43"/>
      <c r="ME252" s="9"/>
      <c r="MF252" s="43"/>
      <c r="MG252" s="9"/>
      <c r="MH252" s="43"/>
      <c r="MI252" s="9"/>
      <c r="MJ252" s="43"/>
      <c r="MK252" s="9"/>
      <c r="ML252" s="43"/>
      <c r="MM252" s="9"/>
      <c r="MN252" s="43"/>
      <c r="MO252" s="9"/>
      <c r="MP252" s="43"/>
      <c r="MQ252" s="9"/>
      <c r="MR252" s="43"/>
      <c r="MS252" s="9"/>
      <c r="MT252" s="43"/>
      <c r="MU252" s="9"/>
    </row>
    <row r="253" spans="1:359">
      <c r="A253" s="1" t="s">
        <v>1590</v>
      </c>
      <c r="L253" s="43"/>
      <c r="M253" s="9"/>
      <c r="N253" s="43"/>
      <c r="O253" s="9"/>
      <c r="P253" s="43"/>
      <c r="R253" s="43"/>
      <c r="T253" s="43"/>
      <c r="V253" s="43"/>
      <c r="X253" s="43"/>
      <c r="Y253" s="9"/>
      <c r="Z253" s="43"/>
      <c r="AA253" s="9"/>
      <c r="AB253" s="43"/>
      <c r="AD253" s="43"/>
      <c r="AR253" s="9"/>
      <c r="AS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43"/>
      <c r="DD253" s="43"/>
      <c r="DF253" s="43"/>
      <c r="DH253" s="43"/>
      <c r="DJ253" s="43"/>
      <c r="DL253" s="43"/>
      <c r="DP253" s="9"/>
      <c r="DQ253" s="9"/>
      <c r="EB253" s="43"/>
      <c r="EF253" s="43"/>
      <c r="EH253" s="43"/>
      <c r="EJ253" s="43"/>
      <c r="EP253" s="43"/>
      <c r="ER253" s="43"/>
      <c r="FD253" s="43"/>
      <c r="FF253" s="9"/>
      <c r="FG253" s="9"/>
      <c r="FH253" s="9"/>
      <c r="FI253" s="9"/>
      <c r="FJ253" s="9"/>
      <c r="FK253" s="9"/>
      <c r="FL253" s="9"/>
      <c r="FM253" s="9"/>
      <c r="FN253" s="43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43"/>
      <c r="HG253" s="9"/>
      <c r="HH253" s="43"/>
      <c r="HI253" s="9"/>
      <c r="HJ253" s="43"/>
      <c r="HK253" s="9"/>
      <c r="HL253" s="43"/>
      <c r="HM253" s="9"/>
      <c r="HN253" s="43"/>
      <c r="HO253" s="9"/>
      <c r="HP253" s="43"/>
      <c r="HQ253" s="9"/>
      <c r="HR253" s="43"/>
      <c r="HS253" s="9"/>
      <c r="HT253" s="43"/>
      <c r="HU253" s="9"/>
      <c r="HV253" s="43"/>
      <c r="HW253" s="9"/>
      <c r="HX253" s="43"/>
      <c r="HY253" s="9"/>
      <c r="HZ253" s="43"/>
      <c r="IA253" s="9"/>
      <c r="IB253" s="43"/>
      <c r="IC253" s="9"/>
      <c r="ID253" s="43"/>
      <c r="IE253" s="9"/>
      <c r="IF253" s="43"/>
      <c r="IG253" s="9"/>
      <c r="IH253" s="43"/>
      <c r="II253" s="9"/>
      <c r="IJ253" s="43"/>
      <c r="IK253" s="9"/>
      <c r="IL253" s="43"/>
      <c r="IM253" s="9"/>
      <c r="IN253" s="43"/>
      <c r="IO253" s="9"/>
      <c r="IP253" s="43"/>
      <c r="IQ253" s="9"/>
      <c r="IR253" s="43"/>
      <c r="IS253" s="9"/>
      <c r="IT253" s="43"/>
      <c r="IU253" s="9"/>
      <c r="IV253" s="43"/>
      <c r="IW253" s="9"/>
      <c r="IX253" s="43"/>
      <c r="IY253" s="9"/>
      <c r="IZ253" s="43"/>
      <c r="JA253" s="9"/>
      <c r="JB253" s="43"/>
      <c r="JC253" s="9"/>
      <c r="JD253" s="43"/>
      <c r="JE253" s="9"/>
      <c r="JF253" s="43"/>
      <c r="JG253" s="9"/>
      <c r="JH253" s="43"/>
      <c r="JI253" s="9"/>
      <c r="JJ253" s="43"/>
      <c r="JK253" s="9"/>
      <c r="JL253" s="43"/>
      <c r="JM253" s="9"/>
      <c r="JN253" s="43"/>
      <c r="JO253" s="9"/>
      <c r="JP253" s="43"/>
      <c r="JQ253" s="9"/>
      <c r="JR253" s="43"/>
      <c r="JS253" s="9"/>
      <c r="JT253" s="43"/>
      <c r="JU253" s="9"/>
      <c r="JV253" s="43"/>
      <c r="JW253" s="9"/>
      <c r="JX253" s="43"/>
      <c r="JY253" s="9"/>
      <c r="JZ253" s="43"/>
      <c r="KA253" s="9"/>
      <c r="KB253" s="43"/>
      <c r="KC253" s="9"/>
      <c r="KD253" s="43"/>
      <c r="KE253" s="9"/>
      <c r="KF253" s="43"/>
      <c r="KG253" s="9"/>
      <c r="KH253" s="43"/>
      <c r="KI253" s="9"/>
      <c r="KJ253" s="43"/>
      <c r="KK253" s="9"/>
      <c r="KL253" s="43"/>
      <c r="KM253" s="9"/>
      <c r="KN253" s="43"/>
      <c r="KO253" s="9"/>
      <c r="KP253" s="43"/>
      <c r="KQ253" s="9"/>
      <c r="KR253" s="43"/>
      <c r="KS253" s="9"/>
      <c r="KT253" s="43"/>
      <c r="KU253" s="9"/>
      <c r="KV253" s="43"/>
      <c r="KW253" s="9"/>
      <c r="KX253" s="43"/>
      <c r="KY253" s="9"/>
      <c r="KZ253" s="43"/>
      <c r="LA253" s="9"/>
      <c r="LB253" s="43">
        <f>SUM(INDEX('egyeni-ranglista'!$1:$1048576,MATCH($A253,'egyeni-ranglista'!$A:$A,0),LB$279):INDEX('egyeni-ranglista'!$1:$1048576,MATCH($A253,'egyeni-ranglista'!$A:$A,0),LB$280))</f>
        <v>0</v>
      </c>
      <c r="LC253" s="9" t="s">
        <v>1580</v>
      </c>
      <c r="LD253" s="43"/>
      <c r="LE253" s="9"/>
      <c r="LF253" s="43"/>
      <c r="LG253" s="9"/>
      <c r="LH253" s="43"/>
      <c r="LI253" s="9"/>
      <c r="LJ253" s="43"/>
      <c r="LK253" s="9"/>
      <c r="LL253" s="43"/>
      <c r="LM253" s="9"/>
      <c r="LN253" s="43"/>
      <c r="LO253" s="9"/>
      <c r="LP253" s="43"/>
      <c r="LQ253" s="9"/>
      <c r="LR253" s="43"/>
      <c r="LS253" s="9"/>
      <c r="LT253" s="43"/>
      <c r="LU253" s="9"/>
      <c r="LV253" s="43"/>
      <c r="LW253" s="9"/>
      <c r="LX253" s="43"/>
      <c r="LY253" s="9"/>
      <c r="LZ253" s="43"/>
      <c r="MA253" s="9"/>
      <c r="MB253" s="43"/>
      <c r="MC253" s="9"/>
      <c r="MD253" s="43"/>
      <c r="ME253" s="9"/>
      <c r="MF253" s="43"/>
      <c r="MG253" s="9"/>
      <c r="MH253" s="43"/>
      <c r="MI253" s="9"/>
      <c r="MJ253" s="43"/>
      <c r="MK253" s="9"/>
      <c r="ML253" s="43"/>
      <c r="MM253" s="9"/>
      <c r="MN253" s="43"/>
      <c r="MO253" s="9"/>
      <c r="MP253" s="43"/>
      <c r="MQ253" s="9"/>
      <c r="MR253" s="43"/>
      <c r="MS253" s="9"/>
      <c r="MT253" s="43"/>
      <c r="MU253" s="9"/>
    </row>
    <row r="254" spans="1:359">
      <c r="A254" s="1" t="s">
        <v>1591</v>
      </c>
      <c r="L254" s="43"/>
      <c r="M254" s="9"/>
      <c r="N254" s="43"/>
      <c r="O254" s="9"/>
      <c r="P254" s="43"/>
      <c r="R254" s="43"/>
      <c r="T254" s="43"/>
      <c r="V254" s="43"/>
      <c r="X254" s="43"/>
      <c r="Y254" s="9"/>
      <c r="Z254" s="43"/>
      <c r="AA254" s="9"/>
      <c r="AB254" s="43"/>
      <c r="AD254" s="43"/>
      <c r="AR254" s="9"/>
      <c r="AS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43"/>
      <c r="DD254" s="43"/>
      <c r="DF254" s="43"/>
      <c r="DH254" s="43"/>
      <c r="DJ254" s="43"/>
      <c r="DL254" s="43"/>
      <c r="DP254" s="9"/>
      <c r="DQ254" s="9"/>
      <c r="EB254" s="43"/>
      <c r="EF254" s="43"/>
      <c r="EH254" s="43"/>
      <c r="EJ254" s="43"/>
      <c r="EP254" s="43"/>
      <c r="ER254" s="43"/>
      <c r="FD254" s="43"/>
      <c r="FF254" s="9"/>
      <c r="FG254" s="9"/>
      <c r="FH254" s="9"/>
      <c r="FI254" s="9"/>
      <c r="FJ254" s="9"/>
      <c r="FK254" s="9"/>
      <c r="FL254" s="9"/>
      <c r="FM254" s="9"/>
      <c r="FN254" s="43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43"/>
      <c r="HG254" s="9"/>
      <c r="HH254" s="43"/>
      <c r="HI254" s="9"/>
      <c r="HJ254" s="43"/>
      <c r="HK254" s="9"/>
      <c r="HL254" s="43"/>
      <c r="HM254" s="9"/>
      <c r="HN254" s="43"/>
      <c r="HO254" s="9"/>
      <c r="HP254" s="43"/>
      <c r="HQ254" s="9"/>
      <c r="HR254" s="43"/>
      <c r="HS254" s="9"/>
      <c r="HT254" s="43"/>
      <c r="HU254" s="9"/>
      <c r="HV254" s="43"/>
      <c r="HW254" s="9"/>
      <c r="HX254" s="43"/>
      <c r="HY254" s="9"/>
      <c r="HZ254" s="43"/>
      <c r="IA254" s="9"/>
      <c r="IB254" s="43"/>
      <c r="IC254" s="9"/>
      <c r="ID254" s="43"/>
      <c r="IE254" s="9"/>
      <c r="IF254" s="43"/>
      <c r="IG254" s="9"/>
      <c r="IH254" s="43"/>
      <c r="II254" s="9"/>
      <c r="IJ254" s="43"/>
      <c r="IK254" s="9"/>
      <c r="IL254" s="43"/>
      <c r="IM254" s="9"/>
      <c r="IN254" s="43"/>
      <c r="IO254" s="9"/>
      <c r="IP254" s="43"/>
      <c r="IQ254" s="9"/>
      <c r="IR254" s="43"/>
      <c r="IS254" s="9"/>
      <c r="IT254" s="43"/>
      <c r="IU254" s="9"/>
      <c r="IV254" s="43"/>
      <c r="IW254" s="9"/>
      <c r="IX254" s="43"/>
      <c r="IY254" s="9"/>
      <c r="IZ254" s="43"/>
      <c r="JA254" s="9"/>
      <c r="JB254" s="43"/>
      <c r="JC254" s="9"/>
      <c r="JD254" s="43"/>
      <c r="JE254" s="9"/>
      <c r="JF254" s="43"/>
      <c r="JG254" s="9"/>
      <c r="JH254" s="43"/>
      <c r="JI254" s="9"/>
      <c r="JJ254" s="43"/>
      <c r="JK254" s="9"/>
      <c r="JL254" s="43"/>
      <c r="JM254" s="9"/>
      <c r="JN254" s="43"/>
      <c r="JO254" s="9"/>
      <c r="JP254" s="43"/>
      <c r="JQ254" s="9"/>
      <c r="JR254" s="43"/>
      <c r="JS254" s="9"/>
      <c r="JT254" s="43"/>
      <c r="JU254" s="9"/>
      <c r="JV254" s="43"/>
      <c r="JW254" s="9"/>
      <c r="JX254" s="43"/>
      <c r="JY254" s="9"/>
      <c r="JZ254" s="43"/>
      <c r="KA254" s="9"/>
      <c r="KB254" s="43"/>
      <c r="KC254" s="9"/>
      <c r="KD254" s="43"/>
      <c r="KE254" s="9"/>
      <c r="KF254" s="43"/>
      <c r="KG254" s="9"/>
      <c r="KH254" s="43"/>
      <c r="KI254" s="9"/>
      <c r="KJ254" s="43"/>
      <c r="KK254" s="9"/>
      <c r="KL254" s="43"/>
      <c r="KM254" s="9"/>
      <c r="KN254" s="43"/>
      <c r="KO254" s="9"/>
      <c r="KP254" s="43"/>
      <c r="KQ254" s="9"/>
      <c r="KR254" s="43"/>
      <c r="KS254" s="9"/>
      <c r="KT254" s="43"/>
      <c r="KU254" s="9"/>
      <c r="KV254" s="43"/>
      <c r="KW254" s="9"/>
      <c r="KX254" s="43"/>
      <c r="KY254" s="9"/>
      <c r="KZ254" s="43"/>
      <c r="LA254" s="9"/>
      <c r="LB254" s="43">
        <f>SUM(INDEX('egyeni-ranglista'!$1:$1048576,MATCH($A254,'egyeni-ranglista'!$A:$A,0),LB$279):INDEX('egyeni-ranglista'!$1:$1048576,MATCH($A254,'egyeni-ranglista'!$A:$A,0),LB$280))</f>
        <v>0</v>
      </c>
      <c r="LC254" s="9" t="s">
        <v>1580</v>
      </c>
      <c r="LD254" s="43"/>
      <c r="LE254" s="9"/>
      <c r="LF254" s="43"/>
      <c r="LG254" s="9"/>
      <c r="LH254" s="43"/>
      <c r="LI254" s="9"/>
      <c r="LJ254" s="43"/>
      <c r="LK254" s="9"/>
      <c r="LL254" s="43"/>
      <c r="LM254" s="9"/>
      <c r="LN254" s="43"/>
      <c r="LO254" s="9"/>
      <c r="LP254" s="43"/>
      <c r="LQ254" s="9"/>
      <c r="LR254" s="43"/>
      <c r="LS254" s="9"/>
      <c r="LT254" s="43"/>
      <c r="LU254" s="9"/>
      <c r="LV254" s="43"/>
      <c r="LW254" s="9"/>
      <c r="LX254" s="43"/>
      <c r="LY254" s="9"/>
      <c r="LZ254" s="43"/>
      <c r="MA254" s="9"/>
      <c r="MB254" s="43"/>
      <c r="MC254" s="9"/>
      <c r="MD254" s="43"/>
      <c r="ME254" s="9"/>
      <c r="MF254" s="43"/>
      <c r="MG254" s="9"/>
      <c r="MH254" s="43"/>
      <c r="MI254" s="9"/>
      <c r="MJ254" s="43"/>
      <c r="MK254" s="9"/>
      <c r="ML254" s="43"/>
      <c r="MM254" s="9"/>
      <c r="MN254" s="43"/>
      <c r="MO254" s="9"/>
      <c r="MP254" s="43"/>
      <c r="MQ254" s="9"/>
      <c r="MR254" s="43"/>
      <c r="MS254" s="9"/>
      <c r="MT254" s="43"/>
      <c r="MU254" s="9"/>
    </row>
    <row r="255" spans="1:359">
      <c r="A255" s="1" t="s">
        <v>1592</v>
      </c>
      <c r="L255" s="43"/>
      <c r="M255" s="9"/>
      <c r="N255" s="43"/>
      <c r="O255" s="9"/>
      <c r="P255" s="43"/>
      <c r="R255" s="43"/>
      <c r="T255" s="43"/>
      <c r="V255" s="43"/>
      <c r="X255" s="43"/>
      <c r="Y255" s="9"/>
      <c r="Z255" s="43"/>
      <c r="AA255" s="9"/>
      <c r="AB255" s="43"/>
      <c r="AD255" s="43"/>
      <c r="AR255" s="9"/>
      <c r="AS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43"/>
      <c r="DD255" s="43"/>
      <c r="DF255" s="43"/>
      <c r="DH255" s="43"/>
      <c r="DJ255" s="43"/>
      <c r="DL255" s="43"/>
      <c r="DP255" s="9"/>
      <c r="DQ255" s="9"/>
      <c r="EB255" s="43"/>
      <c r="EF255" s="43"/>
      <c r="EH255" s="43"/>
      <c r="EJ255" s="43"/>
      <c r="EP255" s="43"/>
      <c r="ER255" s="43"/>
      <c r="FD255" s="43"/>
      <c r="FF255" s="9"/>
      <c r="FG255" s="9"/>
      <c r="FH255" s="9"/>
      <c r="FI255" s="9"/>
      <c r="FJ255" s="9"/>
      <c r="FK255" s="9"/>
      <c r="FL255" s="9"/>
      <c r="FM255" s="9"/>
      <c r="FN255" s="43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43"/>
      <c r="HG255" s="9"/>
      <c r="HH255" s="43"/>
      <c r="HI255" s="9"/>
      <c r="HJ255" s="43"/>
      <c r="HK255" s="9"/>
      <c r="HL255" s="43"/>
      <c r="HM255" s="9"/>
      <c r="HN255" s="43"/>
      <c r="HO255" s="9"/>
      <c r="HP255" s="43"/>
      <c r="HQ255" s="9"/>
      <c r="HR255" s="43"/>
      <c r="HS255" s="9"/>
      <c r="HT255" s="43"/>
      <c r="HU255" s="9"/>
      <c r="HV255" s="43"/>
      <c r="HW255" s="9"/>
      <c r="HX255" s="43"/>
      <c r="HY255" s="9"/>
      <c r="HZ255" s="43"/>
      <c r="IA255" s="9"/>
      <c r="IB255" s="43"/>
      <c r="IC255" s="9"/>
      <c r="ID255" s="43"/>
      <c r="IE255" s="9"/>
      <c r="IF255" s="43"/>
      <c r="IG255" s="9"/>
      <c r="IH255" s="43"/>
      <c r="II255" s="9"/>
      <c r="IJ255" s="43"/>
      <c r="IK255" s="9"/>
      <c r="IL255" s="43"/>
      <c r="IM255" s="9"/>
      <c r="IN255" s="43"/>
      <c r="IO255" s="9"/>
      <c r="IP255" s="43"/>
      <c r="IQ255" s="9"/>
      <c r="IR255" s="43"/>
      <c r="IS255" s="9"/>
      <c r="IT255" s="43"/>
      <c r="IU255" s="9"/>
      <c r="IV255" s="43"/>
      <c r="IW255" s="9"/>
      <c r="IX255" s="43"/>
      <c r="IY255" s="9"/>
      <c r="IZ255" s="43"/>
      <c r="JA255" s="9"/>
      <c r="JB255" s="43"/>
      <c r="JC255" s="9"/>
      <c r="JD255" s="43"/>
      <c r="JE255" s="9"/>
      <c r="JF255" s="43"/>
      <c r="JG255" s="9"/>
      <c r="JH255" s="43"/>
      <c r="JI255" s="9"/>
      <c r="JJ255" s="43"/>
      <c r="JK255" s="9"/>
      <c r="JL255" s="43"/>
      <c r="JM255" s="9"/>
      <c r="JN255" s="43"/>
      <c r="JO255" s="9"/>
      <c r="JP255" s="43"/>
      <c r="JQ255" s="9"/>
      <c r="JR255" s="43"/>
      <c r="JS255" s="9"/>
      <c r="JT255" s="43"/>
      <c r="JU255" s="9"/>
      <c r="JV255" s="43"/>
      <c r="JW255" s="9"/>
      <c r="JX255" s="43"/>
      <c r="JY255" s="9"/>
      <c r="JZ255" s="43"/>
      <c r="KA255" s="9"/>
      <c r="KB255" s="43"/>
      <c r="KC255" s="9"/>
      <c r="KD255" s="43"/>
      <c r="KE255" s="9"/>
      <c r="KF255" s="43"/>
      <c r="KG255" s="9"/>
      <c r="KH255" s="43"/>
      <c r="KI255" s="9"/>
      <c r="KJ255" s="43"/>
      <c r="KK255" s="9"/>
      <c r="KL255" s="43"/>
      <c r="KM255" s="9"/>
      <c r="KN255" s="43"/>
      <c r="KO255" s="9"/>
      <c r="KP255" s="43"/>
      <c r="KQ255" s="9"/>
      <c r="KR255" s="43"/>
      <c r="KS255" s="9"/>
      <c r="KT255" s="43"/>
      <c r="KU255" s="9"/>
      <c r="KV255" s="43"/>
      <c r="KW255" s="9"/>
      <c r="KX255" s="43"/>
      <c r="KY255" s="9"/>
      <c r="KZ255" s="43"/>
      <c r="LA255" s="9"/>
      <c r="LB255" s="43">
        <f>SUM(INDEX('egyeni-ranglista'!$1:$1048576,MATCH($A255,'egyeni-ranglista'!$A:$A,0),LB$279):INDEX('egyeni-ranglista'!$1:$1048576,MATCH($A255,'egyeni-ranglista'!$A:$A,0),LB$280))</f>
        <v>0</v>
      </c>
      <c r="LC255" s="9" t="s">
        <v>1580</v>
      </c>
      <c r="LD255" s="43"/>
      <c r="LE255" s="9"/>
      <c r="LF255" s="43"/>
      <c r="LG255" s="9"/>
      <c r="LH255" s="43"/>
      <c r="LI255" s="9"/>
      <c r="LJ255" s="43"/>
      <c r="LK255" s="9"/>
      <c r="LL255" s="43"/>
      <c r="LM255" s="9"/>
      <c r="LN255" s="43"/>
      <c r="LO255" s="9"/>
      <c r="LP255" s="43"/>
      <c r="LQ255" s="9"/>
      <c r="LR255" s="43"/>
      <c r="LS255" s="9"/>
      <c r="LT255" s="43"/>
      <c r="LU255" s="9"/>
      <c r="LV255" s="43"/>
      <c r="LW255" s="9"/>
      <c r="LX255" s="43"/>
      <c r="LY255" s="9"/>
      <c r="LZ255" s="43"/>
      <c r="MA255" s="9"/>
      <c r="MB255" s="43"/>
      <c r="MC255" s="9"/>
      <c r="MD255" s="43"/>
      <c r="ME255" s="9"/>
      <c r="MF255" s="43"/>
      <c r="MG255" s="9"/>
      <c r="MH255" s="43"/>
      <c r="MI255" s="9"/>
      <c r="MJ255" s="43"/>
      <c r="MK255" s="9"/>
      <c r="ML255" s="43"/>
      <c r="MM255" s="9"/>
      <c r="MN255" s="43"/>
      <c r="MO255" s="9"/>
      <c r="MP255" s="43"/>
      <c r="MQ255" s="9"/>
      <c r="MR255" s="43"/>
      <c r="MS255" s="9"/>
      <c r="MT255" s="43"/>
      <c r="MU255" s="9"/>
    </row>
    <row r="256" spans="1:359">
      <c r="A256" s="1" t="s">
        <v>1593</v>
      </c>
      <c r="L256" s="43"/>
      <c r="M256" s="9"/>
      <c r="N256" s="43"/>
      <c r="O256" s="9"/>
      <c r="P256" s="43"/>
      <c r="R256" s="43"/>
      <c r="T256" s="43"/>
      <c r="V256" s="43"/>
      <c r="X256" s="43"/>
      <c r="Y256" s="9"/>
      <c r="Z256" s="43"/>
      <c r="AA256" s="9"/>
      <c r="AB256" s="43"/>
      <c r="AD256" s="43"/>
      <c r="AR256" s="9"/>
      <c r="AS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43"/>
      <c r="DD256" s="43"/>
      <c r="DF256" s="43"/>
      <c r="DH256" s="43"/>
      <c r="DJ256" s="43"/>
      <c r="DL256" s="43"/>
      <c r="DP256" s="9"/>
      <c r="DQ256" s="9"/>
      <c r="EB256" s="43"/>
      <c r="EF256" s="43"/>
      <c r="EH256" s="43"/>
      <c r="EJ256" s="43"/>
      <c r="EP256" s="43"/>
      <c r="ER256" s="43"/>
      <c r="FD256" s="43"/>
      <c r="FF256" s="9"/>
      <c r="FG256" s="9"/>
      <c r="FH256" s="9"/>
      <c r="FI256" s="9"/>
      <c r="FJ256" s="9"/>
      <c r="FK256" s="9"/>
      <c r="FL256" s="9"/>
      <c r="FM256" s="9"/>
      <c r="FN256" s="43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43"/>
      <c r="HG256" s="9"/>
      <c r="HH256" s="43"/>
      <c r="HI256" s="9"/>
      <c r="HJ256" s="43"/>
      <c r="HK256" s="9"/>
      <c r="HL256" s="43"/>
      <c r="HM256" s="9"/>
      <c r="HN256" s="43"/>
      <c r="HO256" s="9"/>
      <c r="HP256" s="43"/>
      <c r="HQ256" s="9"/>
      <c r="HR256" s="43"/>
      <c r="HS256" s="9"/>
      <c r="HT256" s="43"/>
      <c r="HU256" s="9"/>
      <c r="HV256" s="43"/>
      <c r="HW256" s="9"/>
      <c r="HX256" s="43"/>
      <c r="HY256" s="9"/>
      <c r="HZ256" s="43"/>
      <c r="IA256" s="9"/>
      <c r="IB256" s="43"/>
      <c r="IC256" s="9"/>
      <c r="ID256" s="43"/>
      <c r="IE256" s="9"/>
      <c r="IF256" s="43"/>
      <c r="IG256" s="9"/>
      <c r="IH256" s="43"/>
      <c r="II256" s="9"/>
      <c r="IJ256" s="43"/>
      <c r="IK256" s="9"/>
      <c r="IL256" s="43"/>
      <c r="IM256" s="9"/>
      <c r="IN256" s="43"/>
      <c r="IO256" s="9"/>
      <c r="IP256" s="43"/>
      <c r="IQ256" s="9"/>
      <c r="IR256" s="43"/>
      <c r="IS256" s="9"/>
      <c r="IT256" s="43"/>
      <c r="IU256" s="9"/>
      <c r="IV256" s="43"/>
      <c r="IW256" s="9"/>
      <c r="IX256" s="43"/>
      <c r="IY256" s="9"/>
      <c r="IZ256" s="43"/>
      <c r="JA256" s="9"/>
      <c r="JB256" s="43"/>
      <c r="JC256" s="9"/>
      <c r="JD256" s="43"/>
      <c r="JE256" s="9"/>
      <c r="JF256" s="43"/>
      <c r="JG256" s="9"/>
      <c r="JH256" s="43"/>
      <c r="JI256" s="9"/>
      <c r="JJ256" s="43"/>
      <c r="JK256" s="9"/>
      <c r="JL256" s="43"/>
      <c r="JM256" s="9"/>
      <c r="JN256" s="43"/>
      <c r="JO256" s="9"/>
      <c r="JP256" s="43"/>
      <c r="JQ256" s="9"/>
      <c r="JR256" s="43"/>
      <c r="JS256" s="9"/>
      <c r="JT256" s="43"/>
      <c r="JU256" s="9"/>
      <c r="JV256" s="43"/>
      <c r="JW256" s="9"/>
      <c r="JX256" s="43"/>
      <c r="JY256" s="9"/>
      <c r="JZ256" s="43"/>
      <c r="KA256" s="9"/>
      <c r="KB256" s="43"/>
      <c r="KC256" s="9"/>
      <c r="KD256" s="43"/>
      <c r="KE256" s="9"/>
      <c r="KF256" s="43"/>
      <c r="KG256" s="9"/>
      <c r="KH256" s="43"/>
      <c r="KI256" s="9"/>
      <c r="KJ256" s="43"/>
      <c r="KK256" s="9"/>
      <c r="KL256" s="43"/>
      <c r="KM256" s="9"/>
      <c r="KN256" s="43"/>
      <c r="KO256" s="9"/>
      <c r="KP256" s="43"/>
      <c r="KQ256" s="9"/>
      <c r="KR256" s="43"/>
      <c r="KS256" s="9"/>
      <c r="KT256" s="43"/>
      <c r="KU256" s="9"/>
      <c r="KV256" s="43"/>
      <c r="KW256" s="9"/>
      <c r="KX256" s="43"/>
      <c r="KY256" s="9"/>
      <c r="KZ256" s="43"/>
      <c r="LA256" s="9"/>
      <c r="LB256" s="43">
        <f>SUM(INDEX('egyeni-ranglista'!$1:$1048576,MATCH($A256,'egyeni-ranglista'!$A:$A,0),LB$279):INDEX('egyeni-ranglista'!$1:$1048576,MATCH($A256,'egyeni-ranglista'!$A:$A,0),LB$280))</f>
        <v>0</v>
      </c>
      <c r="LC256" s="9" t="s">
        <v>1580</v>
      </c>
      <c r="LD256" s="43"/>
      <c r="LE256" s="9"/>
      <c r="LF256" s="43"/>
      <c r="LG256" s="9"/>
      <c r="LH256" s="43"/>
      <c r="LI256" s="9"/>
      <c r="LJ256" s="43"/>
      <c r="LK256" s="9"/>
      <c r="LL256" s="43"/>
      <c r="LM256" s="9"/>
      <c r="LN256" s="43"/>
      <c r="LO256" s="9"/>
      <c r="LP256" s="43"/>
      <c r="LQ256" s="9"/>
      <c r="LR256" s="43"/>
      <c r="LS256" s="9"/>
      <c r="LT256" s="43"/>
      <c r="LU256" s="9"/>
      <c r="LV256" s="43"/>
      <c r="LW256" s="9"/>
      <c r="LX256" s="43"/>
      <c r="LY256" s="9"/>
      <c r="LZ256" s="43"/>
      <c r="MA256" s="9"/>
      <c r="MB256" s="43"/>
      <c r="MC256" s="9"/>
      <c r="MD256" s="43"/>
      <c r="ME256" s="9"/>
      <c r="MF256" s="43"/>
      <c r="MG256" s="9"/>
      <c r="MH256" s="43"/>
      <c r="MI256" s="9"/>
      <c r="MJ256" s="43"/>
      <c r="MK256" s="9"/>
      <c r="ML256" s="43"/>
      <c r="MM256" s="9"/>
      <c r="MN256" s="43"/>
      <c r="MO256" s="9"/>
      <c r="MP256" s="43"/>
      <c r="MQ256" s="9"/>
      <c r="MR256" s="43"/>
      <c r="MS256" s="9"/>
      <c r="MT256" s="43"/>
      <c r="MU256" s="9"/>
    </row>
    <row r="257" spans="1:359">
      <c r="A257" s="1" t="s">
        <v>1594</v>
      </c>
      <c r="L257" s="43"/>
      <c r="M257" s="9"/>
      <c r="N257" s="43"/>
      <c r="O257" s="9"/>
      <c r="P257" s="43"/>
      <c r="R257" s="43"/>
      <c r="T257" s="43"/>
      <c r="V257" s="43"/>
      <c r="X257" s="43"/>
      <c r="Y257" s="9"/>
      <c r="Z257" s="43"/>
      <c r="AA257" s="9"/>
      <c r="AB257" s="43"/>
      <c r="AD257" s="43"/>
      <c r="AR257" s="9"/>
      <c r="AS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43"/>
      <c r="DD257" s="43"/>
      <c r="DF257" s="43"/>
      <c r="DH257" s="43"/>
      <c r="DJ257" s="43"/>
      <c r="DL257" s="43"/>
      <c r="DP257" s="9"/>
      <c r="DQ257" s="9"/>
      <c r="EB257" s="43"/>
      <c r="EF257" s="43"/>
      <c r="EH257" s="43"/>
      <c r="EJ257" s="43"/>
      <c r="EP257" s="43"/>
      <c r="ER257" s="43"/>
      <c r="FD257" s="43"/>
      <c r="FF257" s="9"/>
      <c r="FG257" s="9"/>
      <c r="FH257" s="9"/>
      <c r="FI257" s="9"/>
      <c r="FJ257" s="9"/>
      <c r="FK257" s="9"/>
      <c r="FL257" s="9"/>
      <c r="FM257" s="9"/>
      <c r="FN257" s="43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43"/>
      <c r="HG257" s="9"/>
      <c r="HH257" s="43"/>
      <c r="HI257" s="9"/>
      <c r="HJ257" s="43"/>
      <c r="HK257" s="9"/>
      <c r="HL257" s="43"/>
      <c r="HM257" s="9"/>
      <c r="HN257" s="43"/>
      <c r="HO257" s="9"/>
      <c r="HP257" s="43"/>
      <c r="HQ257" s="9"/>
      <c r="HR257" s="43"/>
      <c r="HS257" s="9"/>
      <c r="HT257" s="43"/>
      <c r="HU257" s="9"/>
      <c r="HV257" s="43"/>
      <c r="HW257" s="9"/>
      <c r="HX257" s="43"/>
      <c r="HY257" s="9"/>
      <c r="HZ257" s="43"/>
      <c r="IA257" s="9"/>
      <c r="IB257" s="43"/>
      <c r="IC257" s="9"/>
      <c r="ID257" s="43"/>
      <c r="IE257" s="9"/>
      <c r="IF257" s="43"/>
      <c r="IG257" s="9"/>
      <c r="IH257" s="43"/>
      <c r="II257" s="9"/>
      <c r="IJ257" s="43"/>
      <c r="IK257" s="9"/>
      <c r="IL257" s="43"/>
      <c r="IM257" s="9"/>
      <c r="IN257" s="43"/>
      <c r="IO257" s="9"/>
      <c r="IP257" s="43"/>
      <c r="IQ257" s="9"/>
      <c r="IR257" s="43"/>
      <c r="IS257" s="9"/>
      <c r="IT257" s="43"/>
      <c r="IU257" s="9"/>
      <c r="IV257" s="43"/>
      <c r="IW257" s="9"/>
      <c r="IX257" s="43"/>
      <c r="IY257" s="9"/>
      <c r="IZ257" s="43"/>
      <c r="JA257" s="9"/>
      <c r="JB257" s="43"/>
      <c r="JC257" s="9"/>
      <c r="JD257" s="43"/>
      <c r="JE257" s="9"/>
      <c r="JF257" s="43"/>
      <c r="JG257" s="9"/>
      <c r="JH257" s="43"/>
      <c r="JI257" s="9"/>
      <c r="JJ257" s="43"/>
      <c r="JK257" s="9"/>
      <c r="JL257" s="43"/>
      <c r="JM257" s="9"/>
      <c r="JN257" s="43"/>
      <c r="JO257" s="9"/>
      <c r="JP257" s="43"/>
      <c r="JQ257" s="9"/>
      <c r="JR257" s="43"/>
      <c r="JS257" s="9"/>
      <c r="JT257" s="43"/>
      <c r="JU257" s="9"/>
      <c r="JV257" s="43"/>
      <c r="JW257" s="9"/>
      <c r="JX257" s="43"/>
      <c r="JY257" s="9"/>
      <c r="JZ257" s="43"/>
      <c r="KA257" s="9"/>
      <c r="KB257" s="43"/>
      <c r="KC257" s="9"/>
      <c r="KD257" s="43"/>
      <c r="KE257" s="9"/>
      <c r="KF257" s="43"/>
      <c r="KG257" s="9"/>
      <c r="KH257" s="43"/>
      <c r="KI257" s="9"/>
      <c r="KJ257" s="43"/>
      <c r="KK257" s="9"/>
      <c r="KL257" s="43"/>
      <c r="KM257" s="9"/>
      <c r="KN257" s="43"/>
      <c r="KO257" s="9"/>
      <c r="KP257" s="43"/>
      <c r="KQ257" s="9"/>
      <c r="KR257" s="43"/>
      <c r="KS257" s="9"/>
      <c r="KT257" s="43"/>
      <c r="KU257" s="9"/>
      <c r="KV257" s="43"/>
      <c r="KW257" s="9"/>
      <c r="KX257" s="43"/>
      <c r="KY257" s="9"/>
      <c r="KZ257" s="43"/>
      <c r="LA257" s="9"/>
      <c r="LB257" s="43"/>
      <c r="LC257" s="9"/>
      <c r="LD257" s="43">
        <f>SUM(INDEX('egyeni-ranglista'!$1:$1048576,MATCH($A257,'egyeni-ranglista'!$A:$A,0),LD$279):INDEX('egyeni-ranglista'!$1:$1048576,MATCH($A257,'egyeni-ranglista'!$A:$A,0),LD$280))</f>
        <v>0</v>
      </c>
      <c r="LE257" s="9" t="s">
        <v>1582</v>
      </c>
      <c r="LF257" s="43"/>
      <c r="LG257" s="9"/>
      <c r="LH257" s="43"/>
      <c r="LI257" s="9"/>
      <c r="LJ257" s="43"/>
      <c r="LK257" s="9"/>
      <c r="LL257" s="43"/>
      <c r="LM257" s="9"/>
      <c r="LN257" s="43"/>
      <c r="LO257" s="9"/>
      <c r="LP257" s="43"/>
      <c r="LQ257" s="9"/>
      <c r="LR257" s="43"/>
      <c r="LS257" s="9"/>
      <c r="LT257" s="43"/>
      <c r="LU257" s="9"/>
      <c r="LV257" s="43"/>
      <c r="LW257" s="9"/>
      <c r="LX257" s="43"/>
      <c r="LY257" s="9"/>
      <c r="LZ257" s="43"/>
      <c r="MA257" s="9"/>
      <c r="MB257" s="43"/>
      <c r="MC257" s="9"/>
      <c r="MD257" s="43"/>
      <c r="ME257" s="9"/>
      <c r="MF257" s="43"/>
      <c r="MG257" s="9"/>
      <c r="MH257" s="43"/>
      <c r="MI257" s="9"/>
      <c r="MJ257" s="43"/>
      <c r="MK257" s="9"/>
      <c r="ML257" s="43"/>
      <c r="MM257" s="9"/>
      <c r="MN257" s="43"/>
      <c r="MO257" s="9"/>
      <c r="MP257" s="43"/>
      <c r="MQ257" s="9"/>
      <c r="MR257" s="43"/>
      <c r="MS257" s="9"/>
      <c r="MT257" s="43"/>
      <c r="MU257" s="9"/>
    </row>
    <row r="258" spans="1:359">
      <c r="A258" s="1" t="s">
        <v>1595</v>
      </c>
      <c r="L258" s="43"/>
      <c r="M258" s="9"/>
      <c r="N258" s="43"/>
      <c r="O258" s="9"/>
      <c r="P258" s="43"/>
      <c r="R258" s="43"/>
      <c r="T258" s="43"/>
      <c r="V258" s="43"/>
      <c r="X258" s="43"/>
      <c r="Y258" s="9"/>
      <c r="Z258" s="43"/>
      <c r="AA258" s="9"/>
      <c r="AB258" s="43"/>
      <c r="AD258" s="43"/>
      <c r="AR258" s="9"/>
      <c r="AS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43"/>
      <c r="DD258" s="43"/>
      <c r="DF258" s="43"/>
      <c r="DH258" s="43"/>
      <c r="DJ258" s="43"/>
      <c r="DL258" s="43"/>
      <c r="DP258" s="9"/>
      <c r="DQ258" s="9"/>
      <c r="EB258" s="43"/>
      <c r="EF258" s="43"/>
      <c r="EH258" s="43"/>
      <c r="EJ258" s="43"/>
      <c r="EP258" s="43"/>
      <c r="ER258" s="43"/>
      <c r="FD258" s="43"/>
      <c r="FF258" s="9"/>
      <c r="FG258" s="9"/>
      <c r="FH258" s="9"/>
      <c r="FI258" s="9"/>
      <c r="FJ258" s="9"/>
      <c r="FK258" s="9"/>
      <c r="FL258" s="9"/>
      <c r="FM258" s="9"/>
      <c r="FN258" s="43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43"/>
      <c r="HG258" s="9"/>
      <c r="HH258" s="43"/>
      <c r="HI258" s="9"/>
      <c r="HJ258" s="43"/>
      <c r="HK258" s="9"/>
      <c r="HL258" s="43"/>
      <c r="HM258" s="9"/>
      <c r="HN258" s="43"/>
      <c r="HO258" s="9"/>
      <c r="HP258" s="43"/>
      <c r="HQ258" s="9"/>
      <c r="HR258" s="43"/>
      <c r="HS258" s="9"/>
      <c r="HT258" s="43"/>
      <c r="HU258" s="9"/>
      <c r="HV258" s="43"/>
      <c r="HW258" s="9"/>
      <c r="HX258" s="43"/>
      <c r="HY258" s="9"/>
      <c r="HZ258" s="43"/>
      <c r="IA258" s="9"/>
      <c r="IB258" s="43"/>
      <c r="IC258" s="9"/>
      <c r="ID258" s="43"/>
      <c r="IE258" s="9"/>
      <c r="IF258" s="43"/>
      <c r="IG258" s="9"/>
      <c r="IH258" s="43"/>
      <c r="II258" s="9"/>
      <c r="IJ258" s="43"/>
      <c r="IK258" s="9"/>
      <c r="IL258" s="43"/>
      <c r="IM258" s="9"/>
      <c r="IN258" s="43"/>
      <c r="IO258" s="9"/>
      <c r="IP258" s="43"/>
      <c r="IQ258" s="9"/>
      <c r="IR258" s="43"/>
      <c r="IS258" s="9"/>
      <c r="IT258" s="43"/>
      <c r="IU258" s="9"/>
      <c r="IV258" s="43"/>
      <c r="IW258" s="9"/>
      <c r="IX258" s="43"/>
      <c r="IY258" s="9"/>
      <c r="IZ258" s="43"/>
      <c r="JA258" s="9"/>
      <c r="JB258" s="43"/>
      <c r="JC258" s="9"/>
      <c r="JD258" s="43"/>
      <c r="JE258" s="9"/>
      <c r="JF258" s="43"/>
      <c r="JG258" s="9"/>
      <c r="JH258" s="43"/>
      <c r="JI258" s="9"/>
      <c r="JJ258" s="43"/>
      <c r="JK258" s="9"/>
      <c r="JL258" s="43"/>
      <c r="JM258" s="9"/>
      <c r="JN258" s="43"/>
      <c r="JO258" s="9"/>
      <c r="JP258" s="43"/>
      <c r="JQ258" s="9"/>
      <c r="JR258" s="43"/>
      <c r="JS258" s="9"/>
      <c r="JT258" s="43"/>
      <c r="JU258" s="9"/>
      <c r="JV258" s="43"/>
      <c r="JW258" s="9"/>
      <c r="JX258" s="43"/>
      <c r="JY258" s="9"/>
      <c r="JZ258" s="43"/>
      <c r="KA258" s="9"/>
      <c r="KB258" s="43"/>
      <c r="KC258" s="9"/>
      <c r="KD258" s="43"/>
      <c r="KE258" s="9"/>
      <c r="KF258" s="43"/>
      <c r="KG258" s="9"/>
      <c r="KH258" s="43"/>
      <c r="KI258" s="9"/>
      <c r="KJ258" s="43"/>
      <c r="KK258" s="9"/>
      <c r="KL258" s="43"/>
      <c r="KM258" s="9"/>
      <c r="KN258" s="43"/>
      <c r="KO258" s="9"/>
      <c r="KP258" s="43"/>
      <c r="KQ258" s="9"/>
      <c r="KR258" s="43"/>
      <c r="KS258" s="9"/>
      <c r="KT258" s="43"/>
      <c r="KU258" s="9"/>
      <c r="KV258" s="43"/>
      <c r="KW258" s="9"/>
      <c r="KX258" s="43"/>
      <c r="KY258" s="9"/>
      <c r="KZ258" s="43"/>
      <c r="LA258" s="9"/>
      <c r="LB258" s="43"/>
      <c r="LC258" s="9"/>
      <c r="LD258" s="43">
        <f>SUM(INDEX('egyeni-ranglista'!$1:$1048576,MATCH($A258,'egyeni-ranglista'!$A:$A,0),LD$279):INDEX('egyeni-ranglista'!$1:$1048576,MATCH($A258,'egyeni-ranglista'!$A:$A,0),LD$280))</f>
        <v>0</v>
      </c>
      <c r="LE258" s="9" t="s">
        <v>1582</v>
      </c>
      <c r="LF258" s="43"/>
      <c r="LG258" s="9"/>
      <c r="LH258" s="43"/>
      <c r="LI258" s="9"/>
      <c r="LJ258" s="43"/>
      <c r="LK258" s="9"/>
      <c r="LL258" s="43"/>
      <c r="LM258" s="9"/>
      <c r="LN258" s="43"/>
      <c r="LO258" s="9"/>
      <c r="LP258" s="43"/>
      <c r="LQ258" s="9"/>
      <c r="LR258" s="43"/>
      <c r="LS258" s="9"/>
      <c r="LT258" s="43"/>
      <c r="LU258" s="9"/>
      <c r="LV258" s="43"/>
      <c r="LW258" s="9"/>
      <c r="LX258" s="43"/>
      <c r="LY258" s="9"/>
      <c r="LZ258" s="43"/>
      <c r="MA258" s="9"/>
      <c r="MB258" s="43"/>
      <c r="MC258" s="9"/>
      <c r="MD258" s="43"/>
      <c r="ME258" s="9"/>
      <c r="MF258" s="43"/>
      <c r="MG258" s="9"/>
      <c r="MH258" s="43"/>
      <c r="MI258" s="9"/>
      <c r="MJ258" s="43"/>
      <c r="MK258" s="9"/>
      <c r="ML258" s="43"/>
      <c r="MM258" s="9"/>
      <c r="MN258" s="43"/>
      <c r="MO258" s="9"/>
      <c r="MP258" s="43"/>
      <c r="MQ258" s="9"/>
      <c r="MR258" s="43"/>
      <c r="MS258" s="9"/>
      <c r="MT258" s="43"/>
      <c r="MU258" s="9"/>
    </row>
    <row r="259" spans="1:359">
      <c r="A259" s="1" t="s">
        <v>1596</v>
      </c>
      <c r="L259" s="43"/>
      <c r="M259" s="9"/>
      <c r="N259" s="43"/>
      <c r="O259" s="9"/>
      <c r="P259" s="43"/>
      <c r="R259" s="43"/>
      <c r="T259" s="43"/>
      <c r="V259" s="43"/>
      <c r="X259" s="43"/>
      <c r="Y259" s="9"/>
      <c r="Z259" s="43"/>
      <c r="AA259" s="9"/>
      <c r="AB259" s="43"/>
      <c r="AD259" s="43"/>
      <c r="AR259" s="9"/>
      <c r="AS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43"/>
      <c r="DD259" s="43"/>
      <c r="DF259" s="43"/>
      <c r="DH259" s="43"/>
      <c r="DJ259" s="43"/>
      <c r="DL259" s="43"/>
      <c r="DP259" s="9"/>
      <c r="DQ259" s="9"/>
      <c r="EB259" s="43"/>
      <c r="EF259" s="43"/>
      <c r="EH259" s="43"/>
      <c r="EJ259" s="43"/>
      <c r="EP259" s="43"/>
      <c r="ER259" s="43"/>
      <c r="FD259" s="43"/>
      <c r="FF259" s="9"/>
      <c r="FG259" s="9"/>
      <c r="FH259" s="9"/>
      <c r="FI259" s="9"/>
      <c r="FJ259" s="9"/>
      <c r="FK259" s="9"/>
      <c r="FL259" s="9"/>
      <c r="FM259" s="9"/>
      <c r="FN259" s="43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43"/>
      <c r="HG259" s="9"/>
      <c r="HH259" s="43"/>
      <c r="HI259" s="9"/>
      <c r="HJ259" s="43"/>
      <c r="HK259" s="9"/>
      <c r="HL259" s="43"/>
      <c r="HM259" s="9"/>
      <c r="HN259" s="43"/>
      <c r="HO259" s="9"/>
      <c r="HP259" s="43"/>
      <c r="HQ259" s="9"/>
      <c r="HR259" s="43"/>
      <c r="HS259" s="9"/>
      <c r="HT259" s="43"/>
      <c r="HU259" s="9"/>
      <c r="HV259" s="43"/>
      <c r="HW259" s="9"/>
      <c r="HX259" s="43"/>
      <c r="HY259" s="9"/>
      <c r="HZ259" s="43"/>
      <c r="IA259" s="9"/>
      <c r="IB259" s="43"/>
      <c r="IC259" s="9"/>
      <c r="ID259" s="43"/>
      <c r="IE259" s="9"/>
      <c r="IF259" s="43"/>
      <c r="IG259" s="9"/>
      <c r="IH259" s="43"/>
      <c r="II259" s="9"/>
      <c r="IJ259" s="43"/>
      <c r="IK259" s="9"/>
      <c r="IL259" s="43"/>
      <c r="IM259" s="9"/>
      <c r="IN259" s="43"/>
      <c r="IO259" s="9"/>
      <c r="IP259" s="43"/>
      <c r="IQ259" s="9"/>
      <c r="IR259" s="43"/>
      <c r="IS259" s="9"/>
      <c r="IT259" s="43"/>
      <c r="IU259" s="9"/>
      <c r="IV259" s="43"/>
      <c r="IW259" s="9"/>
      <c r="IX259" s="43"/>
      <c r="IY259" s="9"/>
      <c r="IZ259" s="43"/>
      <c r="JA259" s="9"/>
      <c r="JB259" s="43"/>
      <c r="JC259" s="9"/>
      <c r="JD259" s="43"/>
      <c r="JE259" s="9"/>
      <c r="JF259" s="43"/>
      <c r="JG259" s="9"/>
      <c r="JH259" s="43"/>
      <c r="JI259" s="9"/>
      <c r="JJ259" s="43"/>
      <c r="JK259" s="9"/>
      <c r="JL259" s="43"/>
      <c r="JM259" s="9"/>
      <c r="JN259" s="43"/>
      <c r="JO259" s="9"/>
      <c r="JP259" s="43"/>
      <c r="JQ259" s="9"/>
      <c r="JR259" s="43"/>
      <c r="JS259" s="9"/>
      <c r="JT259" s="43"/>
      <c r="JU259" s="9"/>
      <c r="JV259" s="43"/>
      <c r="JW259" s="9"/>
      <c r="JX259" s="43"/>
      <c r="JY259" s="9"/>
      <c r="JZ259" s="43"/>
      <c r="KA259" s="9"/>
      <c r="KB259" s="43"/>
      <c r="KC259" s="9"/>
      <c r="KD259" s="43"/>
      <c r="KE259" s="9"/>
      <c r="KF259" s="43"/>
      <c r="KG259" s="9"/>
      <c r="KH259" s="43"/>
      <c r="KI259" s="9"/>
      <c r="KJ259" s="43"/>
      <c r="KK259" s="9"/>
      <c r="KL259" s="43"/>
      <c r="KM259" s="9"/>
      <c r="KN259" s="43"/>
      <c r="KO259" s="9"/>
      <c r="KP259" s="43"/>
      <c r="KQ259" s="9"/>
      <c r="KR259" s="43"/>
      <c r="KS259" s="9"/>
      <c r="KT259" s="43"/>
      <c r="KU259" s="9"/>
      <c r="KV259" s="43"/>
      <c r="KW259" s="9"/>
      <c r="KX259" s="43"/>
      <c r="KY259" s="9"/>
      <c r="KZ259" s="43"/>
      <c r="LA259" s="9"/>
      <c r="LB259" s="43"/>
      <c r="LC259" s="9"/>
      <c r="LD259" s="43">
        <f>SUM(INDEX('egyeni-ranglista'!$1:$1048576,MATCH($A259,'egyeni-ranglista'!$A:$A,0),LD$279):INDEX('egyeni-ranglista'!$1:$1048576,MATCH($A259,'egyeni-ranglista'!$A:$A,0),LD$280))</f>
        <v>0</v>
      </c>
      <c r="LE259" s="9" t="s">
        <v>1582</v>
      </c>
      <c r="LF259" s="43"/>
      <c r="LG259" s="9"/>
      <c r="LH259" s="43"/>
      <c r="LI259" s="9"/>
      <c r="LJ259" s="43"/>
      <c r="LK259" s="9"/>
      <c r="LL259" s="43"/>
      <c r="LM259" s="9"/>
      <c r="LN259" s="43"/>
      <c r="LO259" s="9"/>
      <c r="LP259" s="43"/>
      <c r="LQ259" s="9"/>
      <c r="LR259" s="43"/>
      <c r="LS259" s="9"/>
      <c r="LT259" s="43"/>
      <c r="LU259" s="9"/>
      <c r="LV259" s="43"/>
      <c r="LW259" s="9"/>
      <c r="LX259" s="43"/>
      <c r="LY259" s="9"/>
      <c r="LZ259" s="43"/>
      <c r="MA259" s="9"/>
      <c r="MB259" s="43"/>
      <c r="MC259" s="9"/>
      <c r="MD259" s="43"/>
      <c r="ME259" s="9"/>
      <c r="MF259" s="43"/>
      <c r="MG259" s="9"/>
      <c r="MH259" s="43"/>
      <c r="MI259" s="9"/>
      <c r="MJ259" s="43"/>
      <c r="MK259" s="9"/>
      <c r="ML259" s="43"/>
      <c r="MM259" s="9"/>
      <c r="MN259" s="43"/>
      <c r="MO259" s="9"/>
      <c r="MP259" s="43"/>
      <c r="MQ259" s="9"/>
      <c r="MR259" s="43"/>
      <c r="MS259" s="9"/>
      <c r="MT259" s="43"/>
      <c r="MU259" s="9"/>
    </row>
    <row r="260" spans="1:359">
      <c r="A260" s="1" t="s">
        <v>1597</v>
      </c>
      <c r="L260" s="43"/>
      <c r="M260" s="9"/>
      <c r="N260" s="43"/>
      <c r="O260" s="9"/>
      <c r="P260" s="43"/>
      <c r="R260" s="43"/>
      <c r="T260" s="43"/>
      <c r="V260" s="43"/>
      <c r="X260" s="43"/>
      <c r="Y260" s="9"/>
      <c r="Z260" s="43"/>
      <c r="AA260" s="9"/>
      <c r="AB260" s="43"/>
      <c r="AD260" s="43"/>
      <c r="AR260" s="9"/>
      <c r="AS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43"/>
      <c r="DD260" s="43"/>
      <c r="DF260" s="43"/>
      <c r="DH260" s="43"/>
      <c r="DJ260" s="43"/>
      <c r="DL260" s="43"/>
      <c r="DP260" s="9"/>
      <c r="DQ260" s="9"/>
      <c r="EB260" s="43"/>
      <c r="EF260" s="43"/>
      <c r="EH260" s="43"/>
      <c r="EJ260" s="43"/>
      <c r="EP260" s="43"/>
      <c r="ER260" s="43"/>
      <c r="FD260" s="43"/>
      <c r="FF260" s="9"/>
      <c r="FG260" s="9"/>
      <c r="FH260" s="9"/>
      <c r="FI260" s="9"/>
      <c r="FJ260" s="9"/>
      <c r="FK260" s="9"/>
      <c r="FL260" s="9"/>
      <c r="FM260" s="9"/>
      <c r="FN260" s="43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43"/>
      <c r="HG260" s="9"/>
      <c r="HH260" s="43"/>
      <c r="HI260" s="9"/>
      <c r="HJ260" s="43"/>
      <c r="HK260" s="9"/>
      <c r="HL260" s="43"/>
      <c r="HM260" s="9"/>
      <c r="HN260" s="43"/>
      <c r="HO260" s="9"/>
      <c r="HP260" s="43"/>
      <c r="HQ260" s="9"/>
      <c r="HR260" s="43"/>
      <c r="HS260" s="9"/>
      <c r="HT260" s="43"/>
      <c r="HU260" s="9"/>
      <c r="HV260" s="43"/>
      <c r="HW260" s="9"/>
      <c r="HX260" s="43"/>
      <c r="HY260" s="9"/>
      <c r="HZ260" s="43"/>
      <c r="IA260" s="9"/>
      <c r="IB260" s="43"/>
      <c r="IC260" s="9"/>
      <c r="ID260" s="43"/>
      <c r="IE260" s="9"/>
      <c r="IF260" s="43"/>
      <c r="IG260" s="9"/>
      <c r="IH260" s="43"/>
      <c r="II260" s="9"/>
      <c r="IJ260" s="43"/>
      <c r="IK260" s="9"/>
      <c r="IL260" s="43"/>
      <c r="IM260" s="9"/>
      <c r="IN260" s="43"/>
      <c r="IO260" s="9"/>
      <c r="IP260" s="43"/>
      <c r="IQ260" s="9"/>
      <c r="IR260" s="43"/>
      <c r="IS260" s="9"/>
      <c r="IT260" s="43"/>
      <c r="IU260" s="9"/>
      <c r="IV260" s="43"/>
      <c r="IW260" s="9"/>
      <c r="IX260" s="43"/>
      <c r="IY260" s="9"/>
      <c r="IZ260" s="43"/>
      <c r="JA260" s="9"/>
      <c r="JB260" s="43"/>
      <c r="JC260" s="9"/>
      <c r="JD260" s="43"/>
      <c r="JE260" s="9"/>
      <c r="JF260" s="43"/>
      <c r="JG260" s="9"/>
      <c r="JH260" s="43"/>
      <c r="JI260" s="9"/>
      <c r="JJ260" s="43"/>
      <c r="JK260" s="9"/>
      <c r="JL260" s="43"/>
      <c r="JM260" s="9"/>
      <c r="JN260" s="43"/>
      <c r="JO260" s="9"/>
      <c r="JP260" s="43"/>
      <c r="JQ260" s="9"/>
      <c r="JR260" s="43"/>
      <c r="JS260" s="9"/>
      <c r="JT260" s="43"/>
      <c r="JU260" s="9"/>
      <c r="JV260" s="43"/>
      <c r="JW260" s="9"/>
      <c r="JX260" s="43"/>
      <c r="JY260" s="9"/>
      <c r="JZ260" s="43"/>
      <c r="KA260" s="9"/>
      <c r="KB260" s="43"/>
      <c r="KC260" s="9"/>
      <c r="KD260" s="43"/>
      <c r="KE260" s="9"/>
      <c r="KF260" s="43"/>
      <c r="KG260" s="9"/>
      <c r="KH260" s="43"/>
      <c r="KI260" s="9"/>
      <c r="KJ260" s="43"/>
      <c r="KK260" s="9"/>
      <c r="KL260" s="43"/>
      <c r="KM260" s="9"/>
      <c r="KN260" s="43"/>
      <c r="KO260" s="9"/>
      <c r="KP260" s="43"/>
      <c r="KQ260" s="9"/>
      <c r="KR260" s="43"/>
      <c r="KS260" s="9"/>
      <c r="KT260" s="43"/>
      <c r="KU260" s="9"/>
      <c r="KV260" s="43"/>
      <c r="KW260" s="9"/>
      <c r="KX260" s="43"/>
      <c r="KY260" s="9"/>
      <c r="KZ260" s="43"/>
      <c r="LA260" s="9"/>
      <c r="LB260" s="43"/>
      <c r="LC260" s="9"/>
      <c r="LD260" s="43">
        <f>SUM(INDEX('egyeni-ranglista'!$1:$1048576,MATCH($A260,'egyeni-ranglista'!$A:$A,0),LD$279):INDEX('egyeni-ranglista'!$1:$1048576,MATCH($A260,'egyeni-ranglista'!$A:$A,0),LD$280))</f>
        <v>0</v>
      </c>
      <c r="LE260" s="9" t="s">
        <v>1582</v>
      </c>
      <c r="LF260" s="43"/>
      <c r="LG260" s="9"/>
      <c r="LH260" s="43"/>
      <c r="LI260" s="9"/>
      <c r="LJ260" s="43"/>
      <c r="LK260" s="9"/>
      <c r="LL260" s="43"/>
      <c r="LM260" s="9"/>
      <c r="LN260" s="43"/>
      <c r="LO260" s="9"/>
      <c r="LP260" s="43"/>
      <c r="LQ260" s="9"/>
      <c r="LR260" s="43"/>
      <c r="LS260" s="9"/>
      <c r="LT260" s="43"/>
      <c r="LU260" s="9"/>
      <c r="LV260" s="43"/>
      <c r="LW260" s="9"/>
      <c r="LX260" s="43"/>
      <c r="LY260" s="9"/>
      <c r="LZ260" s="43"/>
      <c r="MA260" s="9"/>
      <c r="MB260" s="43"/>
      <c r="MC260" s="9"/>
      <c r="MD260" s="43"/>
      <c r="ME260" s="9"/>
      <c r="MF260" s="43"/>
      <c r="MG260" s="9"/>
      <c r="MH260" s="43"/>
      <c r="MI260" s="9"/>
      <c r="MJ260" s="43"/>
      <c r="MK260" s="9"/>
      <c r="ML260" s="43"/>
      <c r="MM260" s="9"/>
      <c r="MN260" s="43"/>
      <c r="MO260" s="9"/>
      <c r="MP260" s="43"/>
      <c r="MQ260" s="9"/>
      <c r="MR260" s="43"/>
      <c r="MS260" s="9"/>
      <c r="MT260" s="43"/>
      <c r="MU260" s="9"/>
    </row>
    <row r="261" spans="1:359">
      <c r="A261" s="1" t="s">
        <v>1598</v>
      </c>
      <c r="L261" s="43"/>
      <c r="M261" s="9"/>
      <c r="N261" s="43"/>
      <c r="O261" s="9"/>
      <c r="P261" s="43"/>
      <c r="R261" s="43"/>
      <c r="T261" s="43"/>
      <c r="V261" s="43"/>
      <c r="X261" s="43"/>
      <c r="Y261" s="9"/>
      <c r="Z261" s="43"/>
      <c r="AA261" s="9"/>
      <c r="AB261" s="43"/>
      <c r="AD261" s="43"/>
      <c r="AR261" s="9"/>
      <c r="AS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43"/>
      <c r="DD261" s="43"/>
      <c r="DF261" s="43"/>
      <c r="DH261" s="43"/>
      <c r="DJ261" s="43"/>
      <c r="DL261" s="43"/>
      <c r="DP261" s="9"/>
      <c r="DQ261" s="9"/>
      <c r="EB261" s="43"/>
      <c r="EF261" s="43"/>
      <c r="EH261" s="43"/>
      <c r="EJ261" s="43"/>
      <c r="EP261" s="43"/>
      <c r="ER261" s="43"/>
      <c r="FD261" s="43"/>
      <c r="FF261" s="9"/>
      <c r="FG261" s="9"/>
      <c r="FH261" s="9"/>
      <c r="FI261" s="9"/>
      <c r="FJ261" s="9"/>
      <c r="FK261" s="9"/>
      <c r="FL261" s="9"/>
      <c r="FM261" s="9"/>
      <c r="FN261" s="43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43"/>
      <c r="HG261" s="9"/>
      <c r="HH261" s="43"/>
      <c r="HI261" s="9"/>
      <c r="HJ261" s="43"/>
      <c r="HK261" s="9"/>
      <c r="HL261" s="43"/>
      <c r="HM261" s="9"/>
      <c r="HN261" s="43"/>
      <c r="HO261" s="9"/>
      <c r="HP261" s="43"/>
      <c r="HQ261" s="9"/>
      <c r="HR261" s="43"/>
      <c r="HS261" s="9"/>
      <c r="HT261" s="43"/>
      <c r="HU261" s="9"/>
      <c r="HV261" s="43"/>
      <c r="HW261" s="9"/>
      <c r="HX261" s="43"/>
      <c r="HY261" s="9"/>
      <c r="HZ261" s="43"/>
      <c r="IA261" s="9"/>
      <c r="IB261" s="43"/>
      <c r="IC261" s="9"/>
      <c r="ID261" s="43"/>
      <c r="IE261" s="9"/>
      <c r="IF261" s="43"/>
      <c r="IG261" s="9"/>
      <c r="IH261" s="43"/>
      <c r="II261" s="9"/>
      <c r="IJ261" s="43"/>
      <c r="IK261" s="9"/>
      <c r="IL261" s="43"/>
      <c r="IM261" s="9"/>
      <c r="IN261" s="43"/>
      <c r="IO261" s="9"/>
      <c r="IP261" s="43"/>
      <c r="IQ261" s="9"/>
      <c r="IR261" s="43"/>
      <c r="IS261" s="9"/>
      <c r="IT261" s="43"/>
      <c r="IU261" s="9"/>
      <c r="IV261" s="43"/>
      <c r="IW261" s="9"/>
      <c r="IX261" s="43"/>
      <c r="IY261" s="9"/>
      <c r="IZ261" s="43"/>
      <c r="JA261" s="9"/>
      <c r="JB261" s="43"/>
      <c r="JC261" s="9"/>
      <c r="JD261" s="43"/>
      <c r="JE261" s="9"/>
      <c r="JF261" s="43"/>
      <c r="JG261" s="9"/>
      <c r="JH261" s="43"/>
      <c r="JI261" s="9"/>
      <c r="JJ261" s="43"/>
      <c r="JK261" s="9"/>
      <c r="JL261" s="43"/>
      <c r="JM261" s="9"/>
      <c r="JN261" s="43"/>
      <c r="JO261" s="9"/>
      <c r="JP261" s="43"/>
      <c r="JQ261" s="9"/>
      <c r="JR261" s="43"/>
      <c r="JS261" s="9"/>
      <c r="JT261" s="43"/>
      <c r="JU261" s="9"/>
      <c r="JV261" s="43"/>
      <c r="JW261" s="9"/>
      <c r="JX261" s="43"/>
      <c r="JY261" s="9"/>
      <c r="JZ261" s="43"/>
      <c r="KA261" s="9"/>
      <c r="KB261" s="43"/>
      <c r="KC261" s="9"/>
      <c r="KD261" s="43"/>
      <c r="KE261" s="9"/>
      <c r="KF261" s="43"/>
      <c r="KG261" s="9"/>
      <c r="KH261" s="43"/>
      <c r="KI261" s="9"/>
      <c r="KJ261" s="43"/>
      <c r="KK261" s="9"/>
      <c r="KL261" s="43"/>
      <c r="KM261" s="9"/>
      <c r="KN261" s="43"/>
      <c r="KO261" s="9"/>
      <c r="KP261" s="43"/>
      <c r="KQ261" s="9"/>
      <c r="KR261" s="43"/>
      <c r="KS261" s="9"/>
      <c r="KT261" s="43"/>
      <c r="KU261" s="9"/>
      <c r="KV261" s="43"/>
      <c r="KW261" s="9"/>
      <c r="KX261" s="43"/>
      <c r="KY261" s="9"/>
      <c r="KZ261" s="43"/>
      <c r="LA261" s="9"/>
      <c r="LB261" s="43"/>
      <c r="LC261" s="9"/>
      <c r="LD261" s="43">
        <f>SUM(INDEX('egyeni-ranglista'!$1:$1048576,MATCH($A261,'egyeni-ranglista'!$A:$A,0),LD$279):INDEX('egyeni-ranglista'!$1:$1048576,MATCH($A261,'egyeni-ranglista'!$A:$A,0),LD$280))</f>
        <v>0</v>
      </c>
      <c r="LE261" s="9" t="s">
        <v>1494</v>
      </c>
      <c r="LF261" s="43"/>
      <c r="LG261" s="9"/>
      <c r="LH261" s="43"/>
      <c r="LI261" s="9"/>
      <c r="LJ261" s="43"/>
      <c r="LK261" s="9"/>
      <c r="LL261" s="43"/>
      <c r="LM261" s="9"/>
      <c r="LN261" s="43"/>
      <c r="LO261" s="9"/>
      <c r="LP261" s="43"/>
      <c r="LQ261" s="9"/>
      <c r="LR261" s="43"/>
      <c r="LS261" s="9"/>
      <c r="LT261" s="43"/>
      <c r="LU261" s="9"/>
      <c r="LV261" s="43"/>
      <c r="LW261" s="9"/>
      <c r="LX261" s="43"/>
      <c r="LY261" s="9"/>
      <c r="LZ261" s="43"/>
      <c r="MA261" s="9"/>
      <c r="MB261" s="43"/>
      <c r="MC261" s="9"/>
      <c r="MD261" s="43"/>
      <c r="ME261" s="9"/>
      <c r="MF261" s="43"/>
      <c r="MG261" s="9"/>
      <c r="MH261" s="43"/>
      <c r="MI261" s="9"/>
      <c r="MJ261" s="43"/>
      <c r="MK261" s="9"/>
      <c r="ML261" s="43"/>
      <c r="MM261" s="9"/>
      <c r="MN261" s="43"/>
      <c r="MO261" s="9"/>
      <c r="MP261" s="43"/>
      <c r="MQ261" s="9"/>
      <c r="MR261" s="43"/>
      <c r="MS261" s="9"/>
      <c r="MT261" s="43"/>
      <c r="MU261" s="9"/>
    </row>
    <row r="262" spans="1:359">
      <c r="A262" s="1" t="s">
        <v>1599</v>
      </c>
      <c r="L262" s="43"/>
      <c r="M262" s="9"/>
      <c r="N262" s="43"/>
      <c r="O262" s="9"/>
      <c r="P262" s="43"/>
      <c r="R262" s="43"/>
      <c r="T262" s="43"/>
      <c r="V262" s="43"/>
      <c r="X262" s="43"/>
      <c r="Y262" s="9"/>
      <c r="Z262" s="43"/>
      <c r="AA262" s="9"/>
      <c r="AB262" s="43"/>
      <c r="AD262" s="43"/>
      <c r="AR262" s="9"/>
      <c r="AS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43"/>
      <c r="DD262" s="43"/>
      <c r="DF262" s="43"/>
      <c r="DH262" s="43"/>
      <c r="DJ262" s="43"/>
      <c r="DL262" s="43"/>
      <c r="DP262" s="9"/>
      <c r="DQ262" s="9"/>
      <c r="EB262" s="43"/>
      <c r="EF262" s="43"/>
      <c r="EH262" s="43"/>
      <c r="EJ262" s="43"/>
      <c r="EP262" s="43"/>
      <c r="ER262" s="43"/>
      <c r="FD262" s="43"/>
      <c r="FF262" s="9"/>
      <c r="FG262" s="9"/>
      <c r="FH262" s="9"/>
      <c r="FI262" s="9"/>
      <c r="FJ262" s="9"/>
      <c r="FK262" s="9"/>
      <c r="FL262" s="9"/>
      <c r="FM262" s="9"/>
      <c r="FN262" s="43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43"/>
      <c r="HG262" s="9"/>
      <c r="HH262" s="43"/>
      <c r="HI262" s="9"/>
      <c r="HJ262" s="43"/>
      <c r="HK262" s="9"/>
      <c r="HL262" s="43"/>
      <c r="HM262" s="9"/>
      <c r="HN262" s="43"/>
      <c r="HO262" s="9"/>
      <c r="HP262" s="43"/>
      <c r="HQ262" s="9"/>
      <c r="HR262" s="43"/>
      <c r="HS262" s="9"/>
      <c r="HT262" s="43"/>
      <c r="HU262" s="9"/>
      <c r="HV262" s="43"/>
      <c r="HW262" s="9"/>
      <c r="HX262" s="43"/>
      <c r="HY262" s="9"/>
      <c r="HZ262" s="43"/>
      <c r="IA262" s="9"/>
      <c r="IB262" s="43"/>
      <c r="IC262" s="9"/>
      <c r="ID262" s="43"/>
      <c r="IE262" s="9"/>
      <c r="IF262" s="43"/>
      <c r="IG262" s="9"/>
      <c r="IH262" s="43"/>
      <c r="II262" s="9"/>
      <c r="IJ262" s="43"/>
      <c r="IK262" s="9"/>
      <c r="IL262" s="43"/>
      <c r="IM262" s="9"/>
      <c r="IN262" s="43"/>
      <c r="IO262" s="9"/>
      <c r="IP262" s="43"/>
      <c r="IQ262" s="9"/>
      <c r="IR262" s="43"/>
      <c r="IS262" s="9"/>
      <c r="IT262" s="43"/>
      <c r="IU262" s="9"/>
      <c r="IV262" s="43"/>
      <c r="IW262" s="9"/>
      <c r="IX262" s="43"/>
      <c r="IY262" s="9"/>
      <c r="IZ262" s="43"/>
      <c r="JA262" s="9"/>
      <c r="JB262" s="43"/>
      <c r="JC262" s="9"/>
      <c r="JD262" s="43"/>
      <c r="JE262" s="9"/>
      <c r="JF262" s="43"/>
      <c r="JG262" s="9"/>
      <c r="JH262" s="43"/>
      <c r="JI262" s="9"/>
      <c r="JJ262" s="43"/>
      <c r="JK262" s="9"/>
      <c r="JL262" s="43"/>
      <c r="JM262" s="9"/>
      <c r="JN262" s="43"/>
      <c r="JO262" s="9"/>
      <c r="JP262" s="43"/>
      <c r="JQ262" s="9"/>
      <c r="JR262" s="43"/>
      <c r="JS262" s="9"/>
      <c r="JT262" s="43"/>
      <c r="JU262" s="9"/>
      <c r="JV262" s="43"/>
      <c r="JW262" s="9"/>
      <c r="JX262" s="43"/>
      <c r="JY262" s="9"/>
      <c r="JZ262" s="43"/>
      <c r="KA262" s="9"/>
      <c r="KB262" s="43"/>
      <c r="KC262" s="9"/>
      <c r="KD262" s="43"/>
      <c r="KE262" s="9"/>
      <c r="KF262" s="43"/>
      <c r="KG262" s="9"/>
      <c r="KH262" s="43"/>
      <c r="KI262" s="9"/>
      <c r="KJ262" s="43"/>
      <c r="KK262" s="9"/>
      <c r="KL262" s="43"/>
      <c r="KM262" s="9"/>
      <c r="KN262" s="43"/>
      <c r="KO262" s="9"/>
      <c r="KP262" s="43"/>
      <c r="KQ262" s="9"/>
      <c r="KR262" s="43"/>
      <c r="KS262" s="9"/>
      <c r="KT262" s="43"/>
      <c r="KU262" s="9"/>
      <c r="KV262" s="43"/>
      <c r="KW262" s="9"/>
      <c r="KX262" s="43"/>
      <c r="KY262" s="9"/>
      <c r="KZ262" s="43"/>
      <c r="LA262" s="9"/>
      <c r="LB262" s="43"/>
      <c r="LC262" s="9"/>
      <c r="LD262" s="43">
        <f>SUM(INDEX('egyeni-ranglista'!$1:$1048576,MATCH($A262,'egyeni-ranglista'!$A:$A,0),LD$279):INDEX('egyeni-ranglista'!$1:$1048576,MATCH($A262,'egyeni-ranglista'!$A:$A,0),LD$280))</f>
        <v>0</v>
      </c>
      <c r="LE262" s="9" t="s">
        <v>1367</v>
      </c>
      <c r="LF262" s="43"/>
      <c r="LG262" s="9"/>
      <c r="LH262" s="43"/>
      <c r="LI262" s="9"/>
      <c r="LJ262" s="43"/>
      <c r="LK262" s="9"/>
      <c r="LL262" s="43"/>
      <c r="LM262" s="9"/>
      <c r="LN262" s="43"/>
      <c r="LO262" s="9"/>
      <c r="LP262" s="43"/>
      <c r="LQ262" s="9"/>
      <c r="LR262" s="43"/>
      <c r="LS262" s="9"/>
      <c r="LT262" s="43"/>
      <c r="LU262" s="9"/>
      <c r="LV262" s="43">
        <f>SUM(INDEX('egyeni-ranglista'!$1:$1048576,MATCH($A262,'egyeni-ranglista'!$A:$A,0),LV$279):INDEX('egyeni-ranglista'!$1:$1048576,MATCH($A262,'egyeni-ranglista'!$A:$A,0),LV$280))</f>
        <v>4.4520771106140655</v>
      </c>
      <c r="LW262" s="9" t="s">
        <v>1627</v>
      </c>
      <c r="LX262" s="43"/>
      <c r="LY262" s="9"/>
      <c r="LZ262" s="43"/>
      <c r="MA262" s="9"/>
      <c r="MB262" s="43"/>
      <c r="MC262" s="9"/>
      <c r="MD262" s="43"/>
      <c r="ME262" s="9"/>
      <c r="MF262" s="43"/>
      <c r="MG262" s="9"/>
      <c r="MH262" s="43"/>
      <c r="MI262" s="9"/>
      <c r="MJ262" s="43"/>
      <c r="MK262" s="9"/>
      <c r="ML262" s="43"/>
      <c r="MM262" s="9"/>
      <c r="MN262" s="43"/>
      <c r="MO262" s="9"/>
      <c r="MP262" s="43"/>
      <c r="MQ262" s="9"/>
      <c r="MR262" s="43"/>
      <c r="MS262" s="9"/>
      <c r="MT262" s="43"/>
      <c r="MU262" s="9"/>
    </row>
    <row r="263" spans="1:359">
      <c r="A263" s="1" t="s">
        <v>1600</v>
      </c>
      <c r="L263" s="43"/>
      <c r="M263" s="9"/>
      <c r="N263" s="43"/>
      <c r="O263" s="9"/>
      <c r="P263" s="43"/>
      <c r="R263" s="43"/>
      <c r="T263" s="43"/>
      <c r="V263" s="43"/>
      <c r="X263" s="43"/>
      <c r="Y263" s="9"/>
      <c r="Z263" s="43"/>
      <c r="AA263" s="9"/>
      <c r="AB263" s="43"/>
      <c r="AD263" s="43"/>
      <c r="AR263" s="9"/>
      <c r="AS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43"/>
      <c r="DD263" s="43"/>
      <c r="DF263" s="43"/>
      <c r="DH263" s="43"/>
      <c r="DJ263" s="43"/>
      <c r="DL263" s="43"/>
      <c r="DP263" s="9"/>
      <c r="DQ263" s="9"/>
      <c r="EB263" s="43"/>
      <c r="EF263" s="43"/>
      <c r="EH263" s="43"/>
      <c r="EJ263" s="43"/>
      <c r="EP263" s="43"/>
      <c r="ER263" s="43"/>
      <c r="FD263" s="43"/>
      <c r="FF263" s="9"/>
      <c r="FG263" s="9"/>
      <c r="FH263" s="9"/>
      <c r="FI263" s="9"/>
      <c r="FJ263" s="9"/>
      <c r="FK263" s="9"/>
      <c r="FL263" s="9"/>
      <c r="FM263" s="9"/>
      <c r="FN263" s="43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43"/>
      <c r="HG263" s="9"/>
      <c r="HH263" s="43"/>
      <c r="HI263" s="9"/>
      <c r="HJ263" s="43"/>
      <c r="HK263" s="9"/>
      <c r="HL263" s="43"/>
      <c r="HM263" s="9"/>
      <c r="HN263" s="43"/>
      <c r="HO263" s="9"/>
      <c r="HP263" s="43"/>
      <c r="HQ263" s="9"/>
      <c r="HR263" s="43"/>
      <c r="HS263" s="9"/>
      <c r="HT263" s="43"/>
      <c r="HU263" s="9"/>
      <c r="HV263" s="43"/>
      <c r="HW263" s="9"/>
      <c r="HX263" s="43"/>
      <c r="HY263" s="9"/>
      <c r="HZ263" s="43"/>
      <c r="IA263" s="9"/>
      <c r="IB263" s="43"/>
      <c r="IC263" s="9"/>
      <c r="ID263" s="43"/>
      <c r="IE263" s="9"/>
      <c r="IF263" s="43"/>
      <c r="IG263" s="9"/>
      <c r="IH263" s="43"/>
      <c r="II263" s="9"/>
      <c r="IJ263" s="43"/>
      <c r="IK263" s="9"/>
      <c r="IL263" s="43"/>
      <c r="IM263" s="9"/>
      <c r="IN263" s="43"/>
      <c r="IO263" s="9"/>
      <c r="IP263" s="43"/>
      <c r="IQ263" s="9"/>
      <c r="IR263" s="43"/>
      <c r="IS263" s="9"/>
      <c r="IT263" s="43"/>
      <c r="IU263" s="9"/>
      <c r="IV263" s="43"/>
      <c r="IW263" s="9"/>
      <c r="IX263" s="43"/>
      <c r="IY263" s="9"/>
      <c r="IZ263" s="43"/>
      <c r="JA263" s="9"/>
      <c r="JB263" s="43"/>
      <c r="JC263" s="9"/>
      <c r="JD263" s="43"/>
      <c r="JE263" s="9"/>
      <c r="JF263" s="43"/>
      <c r="JG263" s="9"/>
      <c r="JH263" s="43"/>
      <c r="JI263" s="9"/>
      <c r="JJ263" s="43"/>
      <c r="JK263" s="9"/>
      <c r="JL263" s="43"/>
      <c r="JM263" s="9"/>
      <c r="JN263" s="43"/>
      <c r="JO263" s="9"/>
      <c r="JP263" s="43"/>
      <c r="JQ263" s="9"/>
      <c r="JR263" s="43"/>
      <c r="JS263" s="9"/>
      <c r="JT263" s="43"/>
      <c r="JU263" s="9"/>
      <c r="JV263" s="43"/>
      <c r="JW263" s="9"/>
      <c r="JX263" s="43"/>
      <c r="JY263" s="9"/>
      <c r="JZ263" s="43"/>
      <c r="KA263" s="9"/>
      <c r="KB263" s="43"/>
      <c r="KC263" s="9"/>
      <c r="KD263" s="43"/>
      <c r="KE263" s="9"/>
      <c r="KF263" s="43"/>
      <c r="KG263" s="9"/>
      <c r="KH263" s="43"/>
      <c r="KI263" s="9"/>
      <c r="KJ263" s="43"/>
      <c r="KK263" s="9"/>
      <c r="KL263" s="43"/>
      <c r="KM263" s="9"/>
      <c r="KN263" s="43"/>
      <c r="KO263" s="9"/>
      <c r="KP263" s="43"/>
      <c r="KQ263" s="9"/>
      <c r="KR263" s="43"/>
      <c r="KS263" s="9"/>
      <c r="KT263" s="43"/>
      <c r="KU263" s="9"/>
      <c r="KV263" s="43"/>
      <c r="KW263" s="9"/>
      <c r="KX263" s="43"/>
      <c r="KY263" s="9"/>
      <c r="KZ263" s="43"/>
      <c r="LA263" s="9"/>
      <c r="LB263" s="43"/>
      <c r="LC263" s="9"/>
      <c r="LD263" s="43">
        <f>SUM(INDEX('egyeni-ranglista'!$1:$1048576,MATCH($A263,'egyeni-ranglista'!$A:$A,0),LD$279):INDEX('egyeni-ranglista'!$1:$1048576,MATCH($A263,'egyeni-ranglista'!$A:$A,0),LD$280))</f>
        <v>0</v>
      </c>
      <c r="LE263" s="9" t="s">
        <v>1581</v>
      </c>
      <c r="LF263" s="43"/>
      <c r="LG263" s="9"/>
      <c r="LH263" s="43"/>
      <c r="LI263" s="9"/>
      <c r="LJ263" s="43"/>
      <c r="LK263" s="9"/>
      <c r="LL263" s="43"/>
      <c r="LM263" s="9"/>
      <c r="LN263" s="43"/>
      <c r="LO263" s="9"/>
      <c r="LP263" s="43"/>
      <c r="LQ263" s="9"/>
      <c r="LR263" s="43"/>
      <c r="LS263" s="9"/>
      <c r="LT263" s="43"/>
      <c r="LU263" s="9"/>
      <c r="LV263" s="43"/>
      <c r="LW263" s="9"/>
      <c r="LX263" s="43"/>
      <c r="LY263" s="9"/>
      <c r="LZ263" s="43"/>
      <c r="MA263" s="9"/>
      <c r="MB263" s="43"/>
      <c r="MC263" s="9"/>
      <c r="MD263" s="43"/>
      <c r="ME263" s="9"/>
      <c r="MF263" s="43"/>
      <c r="MG263" s="9"/>
      <c r="MH263" s="43"/>
      <c r="MI263" s="9"/>
      <c r="MJ263" s="43"/>
      <c r="MK263" s="9"/>
      <c r="ML263" s="43"/>
      <c r="MM263" s="9"/>
      <c r="MN263" s="43"/>
      <c r="MO263" s="9"/>
      <c r="MP263" s="43"/>
      <c r="MQ263" s="9"/>
      <c r="MR263" s="43"/>
      <c r="MS263" s="9"/>
      <c r="MT263" s="43"/>
      <c r="MU263" s="9"/>
    </row>
    <row r="264" spans="1:359">
      <c r="A264" s="1" t="s">
        <v>1601</v>
      </c>
      <c r="L264" s="43"/>
      <c r="M264" s="9"/>
      <c r="N264" s="43"/>
      <c r="O264" s="9"/>
      <c r="P264" s="43"/>
      <c r="R264" s="43"/>
      <c r="T264" s="43"/>
      <c r="V264" s="43"/>
      <c r="X264" s="43"/>
      <c r="Y264" s="9"/>
      <c r="Z264" s="43"/>
      <c r="AA264" s="9"/>
      <c r="AB264" s="43"/>
      <c r="AD264" s="43"/>
      <c r="AR264" s="9"/>
      <c r="AS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43"/>
      <c r="DD264" s="43"/>
      <c r="DF264" s="43"/>
      <c r="DH264" s="43"/>
      <c r="DJ264" s="43"/>
      <c r="DL264" s="43"/>
      <c r="DP264" s="9"/>
      <c r="DQ264" s="9"/>
      <c r="EB264" s="43"/>
      <c r="EF264" s="43"/>
      <c r="EH264" s="43"/>
      <c r="EJ264" s="43"/>
      <c r="EP264" s="43"/>
      <c r="ER264" s="43"/>
      <c r="FD264" s="43"/>
      <c r="FF264" s="9"/>
      <c r="FG264" s="9"/>
      <c r="FH264" s="9"/>
      <c r="FI264" s="9"/>
      <c r="FJ264" s="9"/>
      <c r="FK264" s="9"/>
      <c r="FL264" s="9"/>
      <c r="FM264" s="9"/>
      <c r="FN264" s="43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43"/>
      <c r="HG264" s="9"/>
      <c r="HH264" s="43"/>
      <c r="HI264" s="9"/>
      <c r="HJ264" s="43"/>
      <c r="HK264" s="9"/>
      <c r="HL264" s="43"/>
      <c r="HM264" s="9"/>
      <c r="HN264" s="43"/>
      <c r="HO264" s="9"/>
      <c r="HP264" s="43"/>
      <c r="HQ264" s="9"/>
      <c r="HR264" s="43"/>
      <c r="HS264" s="9"/>
      <c r="HT264" s="43"/>
      <c r="HU264" s="9"/>
      <c r="HV264" s="43"/>
      <c r="HW264" s="9"/>
      <c r="HX264" s="43"/>
      <c r="HY264" s="9"/>
      <c r="HZ264" s="43"/>
      <c r="IA264" s="9"/>
      <c r="IB264" s="43"/>
      <c r="IC264" s="9"/>
      <c r="ID264" s="43"/>
      <c r="IE264" s="9"/>
      <c r="IF264" s="43"/>
      <c r="IG264" s="9"/>
      <c r="IH264" s="43"/>
      <c r="II264" s="9"/>
      <c r="IJ264" s="43"/>
      <c r="IK264" s="9"/>
      <c r="IL264" s="43"/>
      <c r="IM264" s="9"/>
      <c r="IN264" s="43"/>
      <c r="IO264" s="9"/>
      <c r="IP264" s="43"/>
      <c r="IQ264" s="9"/>
      <c r="IR264" s="43"/>
      <c r="IS264" s="9"/>
      <c r="IT264" s="43"/>
      <c r="IU264" s="9"/>
      <c r="IV264" s="43"/>
      <c r="IW264" s="9"/>
      <c r="IX264" s="43"/>
      <c r="IY264" s="9"/>
      <c r="IZ264" s="43"/>
      <c r="JA264" s="9"/>
      <c r="JB264" s="43"/>
      <c r="JC264" s="9"/>
      <c r="JD264" s="43"/>
      <c r="JE264" s="9"/>
      <c r="JF264" s="43"/>
      <c r="JG264" s="9"/>
      <c r="JH264" s="43"/>
      <c r="JI264" s="9"/>
      <c r="JJ264" s="43"/>
      <c r="JK264" s="9"/>
      <c r="JL264" s="43"/>
      <c r="JM264" s="9"/>
      <c r="JN264" s="43"/>
      <c r="JO264" s="9"/>
      <c r="JP264" s="43"/>
      <c r="JQ264" s="9"/>
      <c r="JR264" s="43"/>
      <c r="JS264" s="9"/>
      <c r="JT264" s="43"/>
      <c r="JU264" s="9"/>
      <c r="JV264" s="43"/>
      <c r="JW264" s="9"/>
      <c r="JX264" s="43"/>
      <c r="JY264" s="9"/>
      <c r="JZ264" s="43"/>
      <c r="KA264" s="9"/>
      <c r="KB264" s="43"/>
      <c r="KC264" s="9"/>
      <c r="KD264" s="43"/>
      <c r="KE264" s="9"/>
      <c r="KF264" s="43"/>
      <c r="KG264" s="9"/>
      <c r="KH264" s="43"/>
      <c r="KI264" s="9"/>
      <c r="KJ264" s="43"/>
      <c r="KK264" s="9"/>
      <c r="KL264" s="43"/>
      <c r="KM264" s="9"/>
      <c r="KN264" s="43"/>
      <c r="KO264" s="9"/>
      <c r="KP264" s="43"/>
      <c r="KQ264" s="9"/>
      <c r="KR264" s="43"/>
      <c r="KS264" s="9"/>
      <c r="KT264" s="43"/>
      <c r="KU264" s="9"/>
      <c r="KV264" s="43"/>
      <c r="KW264" s="9"/>
      <c r="KX264" s="43"/>
      <c r="KY264" s="9"/>
      <c r="KZ264" s="43"/>
      <c r="LA264" s="9"/>
      <c r="LB264" s="43"/>
      <c r="LC264" s="9"/>
      <c r="LD264" s="43">
        <f>SUM(INDEX('egyeni-ranglista'!$1:$1048576,MATCH($A264,'egyeni-ranglista'!$A:$A,0),LD$279):INDEX('egyeni-ranglista'!$1:$1048576,MATCH($A264,'egyeni-ranglista'!$A:$A,0),LD$280))</f>
        <v>0</v>
      </c>
      <c r="LE264" s="9" t="s">
        <v>1581</v>
      </c>
      <c r="LF264" s="43"/>
      <c r="LG264" s="9"/>
      <c r="LH264" s="43"/>
      <c r="LI264" s="9"/>
      <c r="LJ264" s="43"/>
      <c r="LK264" s="9"/>
      <c r="LL264" s="43"/>
      <c r="LM264" s="9"/>
      <c r="LN264" s="43"/>
      <c r="LO264" s="9"/>
      <c r="LP264" s="43"/>
      <c r="LQ264" s="9"/>
      <c r="LR264" s="43">
        <f>SUM(INDEX('egyeni-ranglista'!$1:$1048576,MATCH($A264,'egyeni-ranglista'!$A:$A,0),LR$279):INDEX('egyeni-ranglista'!$1:$1048576,MATCH($A264,'egyeni-ranglista'!$A:$A,0),LR$280))</f>
        <v>3.0355071208732261</v>
      </c>
      <c r="LS264" s="9" t="s">
        <v>1333</v>
      </c>
      <c r="LT264" s="43"/>
      <c r="LU264" s="9"/>
      <c r="LV264" s="43"/>
      <c r="LW264" s="9"/>
      <c r="LX264" s="43"/>
      <c r="LY264" s="9"/>
      <c r="LZ264" s="43"/>
      <c r="MA264" s="9"/>
      <c r="MB264" s="43">
        <f>SUM(INDEX('egyeni-ranglista'!$1:$1048576,MATCH($A264,'egyeni-ranglista'!$A:$A,0),MB$279):INDEX('egyeni-ranglista'!$1:$1048576,MATCH($A264,'egyeni-ranglista'!$A:$A,0),MB$280))</f>
        <v>6.2709539423151988</v>
      </c>
      <c r="MC264" s="9" t="s">
        <v>1436</v>
      </c>
      <c r="MD264" s="43"/>
      <c r="ME264" s="9"/>
      <c r="MF264" s="43"/>
      <c r="MG264" s="9"/>
      <c r="MH264" s="43"/>
      <c r="MI264" s="9"/>
      <c r="MJ264" s="43"/>
      <c r="MK264" s="9"/>
      <c r="ML264" s="43"/>
      <c r="MM264" s="9"/>
      <c r="MN264" s="43"/>
      <c r="MO264" s="9"/>
      <c r="MP264" s="43"/>
      <c r="MQ264" s="9"/>
      <c r="MR264" s="43"/>
      <c r="MS264" s="9"/>
      <c r="MT264" s="43"/>
      <c r="MU264" s="9"/>
    </row>
    <row r="265" spans="1:359">
      <c r="A265" s="32" t="s">
        <v>1614</v>
      </c>
      <c r="L265" s="43"/>
      <c r="M265" s="9"/>
      <c r="N265" s="43"/>
      <c r="O265" s="9"/>
      <c r="P265" s="43"/>
      <c r="R265" s="43"/>
      <c r="T265" s="43"/>
      <c r="V265" s="43"/>
      <c r="X265" s="43"/>
      <c r="Y265" s="9"/>
      <c r="Z265" s="43"/>
      <c r="AA265" s="9"/>
      <c r="AB265" s="43"/>
      <c r="AD265" s="43"/>
      <c r="AR265" s="9"/>
      <c r="AS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43"/>
      <c r="DD265" s="43"/>
      <c r="DF265" s="43"/>
      <c r="DH265" s="43"/>
      <c r="DJ265" s="43"/>
      <c r="DL265" s="43"/>
      <c r="DP265" s="9"/>
      <c r="DQ265" s="9"/>
      <c r="EB265" s="43"/>
      <c r="EF265" s="43"/>
      <c r="EH265" s="43"/>
      <c r="EJ265" s="43"/>
      <c r="EP265" s="43"/>
      <c r="ER265" s="43"/>
      <c r="FD265" s="43"/>
      <c r="FF265" s="9"/>
      <c r="FG265" s="9"/>
      <c r="FH265" s="9"/>
      <c r="FI265" s="9"/>
      <c r="FJ265" s="9"/>
      <c r="FK265" s="9"/>
      <c r="FL265" s="9"/>
      <c r="FM265" s="9"/>
      <c r="FN265" s="43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43"/>
      <c r="HG265" s="9"/>
      <c r="HH265" s="43"/>
      <c r="HI265" s="9"/>
      <c r="HJ265" s="43"/>
      <c r="HK265" s="9"/>
      <c r="HL265" s="43"/>
      <c r="HM265" s="9"/>
      <c r="HN265" s="43"/>
      <c r="HO265" s="9"/>
      <c r="HP265" s="43"/>
      <c r="HQ265" s="9"/>
      <c r="HR265" s="43"/>
      <c r="HS265" s="9"/>
      <c r="HT265" s="43"/>
      <c r="HU265" s="9"/>
      <c r="HV265" s="43"/>
      <c r="HW265" s="9"/>
      <c r="HX265" s="43"/>
      <c r="HY265" s="9"/>
      <c r="HZ265" s="43"/>
      <c r="IA265" s="9"/>
      <c r="IB265" s="43"/>
      <c r="IC265" s="9"/>
      <c r="ID265" s="43"/>
      <c r="IE265" s="9"/>
      <c r="IF265" s="43"/>
      <c r="IG265" s="9"/>
      <c r="IH265" s="43"/>
      <c r="II265" s="9"/>
      <c r="IJ265" s="43"/>
      <c r="IK265" s="9"/>
      <c r="IL265" s="43"/>
      <c r="IM265" s="9"/>
      <c r="IN265" s="43"/>
      <c r="IO265" s="9"/>
      <c r="IP265" s="43"/>
      <c r="IQ265" s="9"/>
      <c r="IR265" s="43"/>
      <c r="IS265" s="9"/>
      <c r="IT265" s="43"/>
      <c r="IU265" s="9"/>
      <c r="IV265" s="43"/>
      <c r="IW265" s="9"/>
      <c r="IX265" s="43"/>
      <c r="IY265" s="9"/>
      <c r="IZ265" s="43"/>
      <c r="JA265" s="9"/>
      <c r="JB265" s="43"/>
      <c r="JC265" s="9"/>
      <c r="JD265" s="43"/>
      <c r="JE265" s="9"/>
      <c r="JF265" s="43"/>
      <c r="JG265" s="9"/>
      <c r="JH265" s="43"/>
      <c r="JI265" s="9"/>
      <c r="JJ265" s="43"/>
      <c r="JK265" s="9"/>
      <c r="JL265" s="43"/>
      <c r="JM265" s="9"/>
      <c r="JN265" s="43"/>
      <c r="JO265" s="9"/>
      <c r="JP265" s="43"/>
      <c r="JQ265" s="9"/>
      <c r="JR265" s="43"/>
      <c r="JS265" s="9"/>
      <c r="JT265" s="43"/>
      <c r="JU265" s="9"/>
      <c r="JV265" s="43"/>
      <c r="JW265" s="9"/>
      <c r="JX265" s="43"/>
      <c r="JY265" s="9"/>
      <c r="JZ265" s="43"/>
      <c r="KA265" s="9"/>
      <c r="KB265" s="43"/>
      <c r="KC265" s="9"/>
      <c r="KD265" s="43"/>
      <c r="KE265" s="9"/>
      <c r="KF265" s="43"/>
      <c r="KG265" s="9"/>
      <c r="KH265" s="43"/>
      <c r="KI265" s="9"/>
      <c r="KJ265" s="43"/>
      <c r="KK265" s="9"/>
      <c r="KL265" s="43"/>
      <c r="KM265" s="9"/>
      <c r="KN265" s="43"/>
      <c r="KO265" s="9"/>
      <c r="KP265" s="43"/>
      <c r="KQ265" s="9"/>
      <c r="KR265" s="43"/>
      <c r="KS265" s="9"/>
      <c r="KT265" s="43"/>
      <c r="KU265" s="9"/>
      <c r="KV265" s="43"/>
      <c r="KW265" s="9"/>
      <c r="KX265" s="43"/>
      <c r="KY265" s="9"/>
      <c r="KZ265" s="43"/>
      <c r="LA265" s="9"/>
      <c r="LB265" s="43"/>
      <c r="LC265" s="9"/>
      <c r="LD265" s="43"/>
      <c r="LE265" s="9"/>
      <c r="LF265" s="43"/>
      <c r="LG265" s="9"/>
      <c r="LH265" s="43"/>
      <c r="LI265" s="9"/>
      <c r="LJ265" s="43"/>
      <c r="LK265" s="9"/>
      <c r="LL265" s="43">
        <f>SUM(INDEX('egyeni-ranglista'!$1:$1048576,MATCH($A265,'egyeni-ranglista'!$A:$A,0),LL$279):INDEX('egyeni-ranglista'!$1:$1048576,MATCH($A265,'egyeni-ranglista'!$A:$A,0),LL$280))</f>
        <v>0</v>
      </c>
      <c r="LM265" s="9" t="s">
        <v>1607</v>
      </c>
      <c r="LN265" s="43"/>
      <c r="LO265" s="9"/>
      <c r="LP265" s="43"/>
      <c r="LQ265" s="9"/>
      <c r="LR265" s="43"/>
      <c r="LS265" s="9"/>
      <c r="LT265" s="43"/>
      <c r="LU265" s="9"/>
      <c r="LV265" s="43">
        <f>SUM(INDEX('egyeni-ranglista'!$1:$1048576,MATCH($A265,'egyeni-ranglista'!$A:$A,0),LV$279):INDEX('egyeni-ranglista'!$1:$1048576,MATCH($A265,'egyeni-ranglista'!$A:$A,0),LV$280))</f>
        <v>0</v>
      </c>
      <c r="LW265" s="9" t="s">
        <v>1626</v>
      </c>
      <c r="LX265" s="43"/>
      <c r="LY265" s="9"/>
      <c r="LZ265" s="43"/>
      <c r="MA265" s="9"/>
      <c r="MB265" s="43">
        <f>SUM(INDEX('egyeni-ranglista'!$1:$1048576,MATCH($A265,'egyeni-ranglista'!$A:$A,0),MB$279):INDEX('egyeni-ranglista'!$1:$1048576,MATCH($A265,'egyeni-ranglista'!$A:$A,0),MB$280))</f>
        <v>1.1709745537396286</v>
      </c>
      <c r="MC265" s="9" t="s">
        <v>1436</v>
      </c>
      <c r="MD265" s="43"/>
      <c r="ME265" s="9"/>
      <c r="MF265" s="43"/>
      <c r="MG265" s="9"/>
      <c r="MH265" s="43">
        <f>SUM(INDEX('egyeni-ranglista'!$1:$1048576,MATCH($A265,'egyeni-ranglista'!$A:$A,0),MH$279):INDEX('egyeni-ranglista'!$1:$1048576,MATCH($A265,'egyeni-ranglista'!$A:$A,0),MH$280))</f>
        <v>1.1709745537396286</v>
      </c>
      <c r="MI265" s="9" t="s">
        <v>1640</v>
      </c>
      <c r="MJ265" s="43"/>
      <c r="MK265" s="9"/>
      <c r="ML265" s="43"/>
      <c r="MM265" s="9"/>
      <c r="MN265" s="43"/>
      <c r="MO265" s="9"/>
      <c r="MP265" s="43">
        <f>SUM(INDEX('egyeni-ranglista'!$1:$1048576,MATCH($A265,'egyeni-ranglista'!$A:$A,0),MP$279):INDEX('egyeni-ranglista'!$1:$1048576,MATCH($A265,'egyeni-ranglista'!$A:$A,0),MP$280))</f>
        <v>9.098410323189789</v>
      </c>
      <c r="MQ265" s="9" t="s">
        <v>1651</v>
      </c>
      <c r="MR265" s="43"/>
      <c r="MS265" s="9"/>
      <c r="MT265" s="43"/>
      <c r="MU265" s="9"/>
    </row>
    <row r="266" spans="1:359">
      <c r="A266" s="32" t="s">
        <v>1615</v>
      </c>
      <c r="L266" s="43"/>
      <c r="M266" s="9"/>
      <c r="N266" s="43"/>
      <c r="O266" s="9"/>
      <c r="P266" s="43"/>
      <c r="R266" s="43"/>
      <c r="T266" s="43"/>
      <c r="V266" s="43"/>
      <c r="X266" s="43"/>
      <c r="Y266" s="9"/>
      <c r="Z266" s="43"/>
      <c r="AA266" s="9"/>
      <c r="AB266" s="43"/>
      <c r="AD266" s="43"/>
      <c r="AR266" s="9"/>
      <c r="AS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43"/>
      <c r="DD266" s="43"/>
      <c r="DF266" s="43"/>
      <c r="DH266" s="43"/>
      <c r="DJ266" s="43"/>
      <c r="DL266" s="43"/>
      <c r="DP266" s="9"/>
      <c r="DQ266" s="9"/>
      <c r="EB266" s="43"/>
      <c r="EF266" s="43"/>
      <c r="EH266" s="43"/>
      <c r="EJ266" s="43"/>
      <c r="EP266" s="43"/>
      <c r="ER266" s="43"/>
      <c r="FD266" s="43"/>
      <c r="FF266" s="9"/>
      <c r="FG266" s="9"/>
      <c r="FH266" s="9"/>
      <c r="FI266" s="9"/>
      <c r="FJ266" s="9"/>
      <c r="FK266" s="9"/>
      <c r="FL266" s="9"/>
      <c r="FM266" s="9"/>
      <c r="FN266" s="43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43"/>
      <c r="HG266" s="9"/>
      <c r="HH266" s="43"/>
      <c r="HI266" s="9"/>
      <c r="HJ266" s="43"/>
      <c r="HK266" s="9"/>
      <c r="HL266" s="43"/>
      <c r="HM266" s="9"/>
      <c r="HN266" s="43"/>
      <c r="HO266" s="9"/>
      <c r="HP266" s="43"/>
      <c r="HQ266" s="9"/>
      <c r="HR266" s="43"/>
      <c r="HS266" s="9"/>
      <c r="HT266" s="43"/>
      <c r="HU266" s="9"/>
      <c r="HV266" s="43"/>
      <c r="HW266" s="9"/>
      <c r="HX266" s="43"/>
      <c r="HY266" s="9"/>
      <c r="HZ266" s="43"/>
      <c r="IA266" s="9"/>
      <c r="IB266" s="43"/>
      <c r="IC266" s="9"/>
      <c r="ID266" s="43"/>
      <c r="IE266" s="9"/>
      <c r="IF266" s="43"/>
      <c r="IG266" s="9"/>
      <c r="IH266" s="43"/>
      <c r="II266" s="9"/>
      <c r="IJ266" s="43"/>
      <c r="IK266" s="9"/>
      <c r="IL266" s="43"/>
      <c r="IM266" s="9"/>
      <c r="IN266" s="43"/>
      <c r="IO266" s="9"/>
      <c r="IP266" s="43"/>
      <c r="IQ266" s="9"/>
      <c r="IR266" s="43"/>
      <c r="IS266" s="9"/>
      <c r="IT266" s="43"/>
      <c r="IU266" s="9"/>
      <c r="IV266" s="43"/>
      <c r="IW266" s="9"/>
      <c r="IX266" s="43"/>
      <c r="IY266" s="9"/>
      <c r="IZ266" s="43"/>
      <c r="JA266" s="9"/>
      <c r="JB266" s="43"/>
      <c r="JC266" s="9"/>
      <c r="JD266" s="43"/>
      <c r="JE266" s="9"/>
      <c r="JF266" s="43"/>
      <c r="JG266" s="9"/>
      <c r="JH266" s="43"/>
      <c r="JI266" s="9"/>
      <c r="JJ266" s="43"/>
      <c r="JK266" s="9"/>
      <c r="JL266" s="43"/>
      <c r="JM266" s="9"/>
      <c r="JN266" s="43"/>
      <c r="JO266" s="9"/>
      <c r="JP266" s="43"/>
      <c r="JQ266" s="9"/>
      <c r="JR266" s="43"/>
      <c r="JS266" s="9"/>
      <c r="JT266" s="43"/>
      <c r="JU266" s="9"/>
      <c r="JV266" s="43"/>
      <c r="JW266" s="9"/>
      <c r="JX266" s="43"/>
      <c r="JY266" s="9"/>
      <c r="JZ266" s="43"/>
      <c r="KA266" s="9"/>
      <c r="KB266" s="43"/>
      <c r="KC266" s="9"/>
      <c r="KD266" s="43"/>
      <c r="KE266" s="9"/>
      <c r="KF266" s="43"/>
      <c r="KG266" s="9"/>
      <c r="KH266" s="43"/>
      <c r="KI266" s="9"/>
      <c r="KJ266" s="43"/>
      <c r="KK266" s="9"/>
      <c r="KL266" s="43"/>
      <c r="KM266" s="9"/>
      <c r="KN266" s="43"/>
      <c r="KO266" s="9"/>
      <c r="KP266" s="43"/>
      <c r="KQ266" s="9"/>
      <c r="KR266" s="43"/>
      <c r="KS266" s="9"/>
      <c r="KT266" s="43"/>
      <c r="KU266" s="9"/>
      <c r="KV266" s="43"/>
      <c r="KW266" s="9"/>
      <c r="KX266" s="43"/>
      <c r="KY266" s="9"/>
      <c r="KZ266" s="43"/>
      <c r="LA266" s="9"/>
      <c r="LB266" s="43"/>
      <c r="LC266" s="9"/>
      <c r="LD266" s="43"/>
      <c r="LE266" s="9"/>
      <c r="LF266" s="43"/>
      <c r="LG266" s="9"/>
      <c r="LH266" s="43"/>
      <c r="LI266" s="9"/>
      <c r="LJ266" s="43"/>
      <c r="LK266" s="9"/>
      <c r="LL266" s="43">
        <f>SUM(INDEX('egyeni-ranglista'!$1:$1048576,MATCH($A266,'egyeni-ranglista'!$A:$A,0),LL$279):INDEX('egyeni-ranglista'!$1:$1048576,MATCH($A266,'egyeni-ranglista'!$A:$A,0),LL$280))</f>
        <v>0</v>
      </c>
      <c r="LM266" s="9" t="s">
        <v>1608</v>
      </c>
      <c r="LN266" s="43"/>
      <c r="LO266" s="9"/>
      <c r="LP266" s="43"/>
      <c r="LQ266" s="9"/>
      <c r="LR266" s="43">
        <f>SUM(INDEX('egyeni-ranglista'!$1:$1048576,MATCH($A266,'egyeni-ranglista'!$A:$A,0),LR$279):INDEX('egyeni-ranglista'!$1:$1048576,MATCH($A266,'egyeni-ranglista'!$A:$A,0),LR$280))</f>
        <v>0</v>
      </c>
      <c r="LS266" s="9" t="s">
        <v>1608</v>
      </c>
      <c r="LT266" s="43"/>
      <c r="LU266" s="9"/>
      <c r="LV266" s="43"/>
      <c r="LW266" s="9"/>
      <c r="LX266" s="43"/>
      <c r="LY266" s="9"/>
      <c r="LZ266" s="43"/>
      <c r="MA266" s="9"/>
      <c r="MB266" s="43">
        <f>SUM(INDEX('egyeni-ranglista'!$1:$1048576,MATCH($A266,'egyeni-ranglista'!$A:$A,0),MB$279):INDEX('egyeni-ranglista'!$1:$1048576,MATCH($A266,'egyeni-ranglista'!$A:$A,0),MB$280))</f>
        <v>0</v>
      </c>
      <c r="MC266" s="9" t="s">
        <v>1608</v>
      </c>
      <c r="MD266" s="43"/>
      <c r="ME266" s="9"/>
      <c r="MF266" s="43"/>
      <c r="MG266" s="9"/>
      <c r="MH266" s="43"/>
      <c r="MI266" s="9"/>
      <c r="MJ266" s="43"/>
      <c r="MK266" s="9"/>
      <c r="ML266" s="43"/>
      <c r="MM266" s="9"/>
      <c r="MN266" s="43"/>
      <c r="MO266" s="9"/>
      <c r="MP266" s="43"/>
      <c r="MQ266" s="9"/>
      <c r="MR266" s="43"/>
      <c r="MS266" s="9"/>
      <c r="MT266" s="43"/>
      <c r="MU266" s="9"/>
    </row>
    <row r="267" spans="1:359">
      <c r="A267" s="32" t="s">
        <v>1617</v>
      </c>
      <c r="L267" s="43"/>
      <c r="M267" s="9"/>
      <c r="N267" s="43"/>
      <c r="O267" s="9"/>
      <c r="P267" s="43"/>
      <c r="R267" s="43"/>
      <c r="T267" s="43"/>
      <c r="V267" s="43"/>
      <c r="X267" s="43"/>
      <c r="Y267" s="9"/>
      <c r="Z267" s="43"/>
      <c r="AA267" s="9"/>
      <c r="AB267" s="43"/>
      <c r="AD267" s="43"/>
      <c r="AR267" s="9"/>
      <c r="AS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43"/>
      <c r="DD267" s="43"/>
      <c r="DF267" s="43"/>
      <c r="DH267" s="43"/>
      <c r="DJ267" s="43"/>
      <c r="DL267" s="43"/>
      <c r="DP267" s="9"/>
      <c r="DQ267" s="9"/>
      <c r="EB267" s="43"/>
      <c r="EF267" s="43"/>
      <c r="EH267" s="43"/>
      <c r="EJ267" s="43"/>
      <c r="EP267" s="43"/>
      <c r="ER267" s="43"/>
      <c r="FD267" s="43"/>
      <c r="FF267" s="9"/>
      <c r="FG267" s="9"/>
      <c r="FH267" s="9"/>
      <c r="FI267" s="9"/>
      <c r="FJ267" s="9"/>
      <c r="FK267" s="9"/>
      <c r="FL267" s="9"/>
      <c r="FM267" s="9"/>
      <c r="FN267" s="43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43"/>
      <c r="HG267" s="9"/>
      <c r="HH267" s="43"/>
      <c r="HI267" s="9"/>
      <c r="HJ267" s="43"/>
      <c r="HK267" s="9"/>
      <c r="HL267" s="43"/>
      <c r="HM267" s="9"/>
      <c r="HN267" s="43"/>
      <c r="HO267" s="9"/>
      <c r="HP267" s="43"/>
      <c r="HQ267" s="9"/>
      <c r="HR267" s="43"/>
      <c r="HS267" s="9"/>
      <c r="HT267" s="43"/>
      <c r="HU267" s="9"/>
      <c r="HV267" s="43"/>
      <c r="HW267" s="9"/>
      <c r="HX267" s="43"/>
      <c r="HY267" s="9"/>
      <c r="HZ267" s="43"/>
      <c r="IA267" s="9"/>
      <c r="IB267" s="43"/>
      <c r="IC267" s="9"/>
      <c r="ID267" s="43"/>
      <c r="IE267" s="9"/>
      <c r="IF267" s="43"/>
      <c r="IG267" s="9"/>
      <c r="IH267" s="43"/>
      <c r="II267" s="9"/>
      <c r="IJ267" s="43"/>
      <c r="IK267" s="9"/>
      <c r="IL267" s="43"/>
      <c r="IM267" s="9"/>
      <c r="IN267" s="43"/>
      <c r="IO267" s="9"/>
      <c r="IP267" s="43"/>
      <c r="IQ267" s="9"/>
      <c r="IR267" s="43"/>
      <c r="IS267" s="9"/>
      <c r="IT267" s="43"/>
      <c r="IU267" s="9"/>
      <c r="IV267" s="43"/>
      <c r="IW267" s="9"/>
      <c r="IX267" s="43"/>
      <c r="IY267" s="9"/>
      <c r="IZ267" s="43"/>
      <c r="JA267" s="9"/>
      <c r="JB267" s="43"/>
      <c r="JC267" s="9"/>
      <c r="JD267" s="43"/>
      <c r="JE267" s="9"/>
      <c r="JF267" s="43"/>
      <c r="JG267" s="9"/>
      <c r="JH267" s="43"/>
      <c r="JI267" s="9"/>
      <c r="JJ267" s="43"/>
      <c r="JK267" s="9"/>
      <c r="JL267" s="43"/>
      <c r="JM267" s="9"/>
      <c r="JN267" s="43"/>
      <c r="JO267" s="9"/>
      <c r="JP267" s="43"/>
      <c r="JQ267" s="9"/>
      <c r="JR267" s="43"/>
      <c r="JS267" s="9"/>
      <c r="JT267" s="43"/>
      <c r="JU267" s="9"/>
      <c r="JV267" s="43"/>
      <c r="JW267" s="9"/>
      <c r="JX267" s="43"/>
      <c r="JY267" s="9"/>
      <c r="JZ267" s="43"/>
      <c r="KA267" s="9"/>
      <c r="KB267" s="43"/>
      <c r="KC267" s="9"/>
      <c r="KD267" s="43"/>
      <c r="KE267" s="9"/>
      <c r="KF267" s="43"/>
      <c r="KG267" s="9"/>
      <c r="KH267" s="43"/>
      <c r="KI267" s="9"/>
      <c r="KJ267" s="43"/>
      <c r="KK267" s="9"/>
      <c r="KL267" s="43"/>
      <c r="KM267" s="9"/>
      <c r="KN267" s="43"/>
      <c r="KO267" s="9"/>
      <c r="KP267" s="43"/>
      <c r="KQ267" s="9"/>
      <c r="KR267" s="43"/>
      <c r="KS267" s="9"/>
      <c r="KT267" s="43"/>
      <c r="KU267" s="9"/>
      <c r="KV267" s="43"/>
      <c r="KW267" s="9"/>
      <c r="KX267" s="43"/>
      <c r="KY267" s="9"/>
      <c r="KZ267" s="43"/>
      <c r="LA267" s="9"/>
      <c r="LB267" s="43"/>
      <c r="LC267" s="9"/>
      <c r="LD267" s="43"/>
      <c r="LE267" s="9"/>
      <c r="LF267" s="43"/>
      <c r="LG267" s="9"/>
      <c r="LH267" s="43"/>
      <c r="LI267" s="9"/>
      <c r="LJ267" s="43"/>
      <c r="LK267" s="9"/>
      <c r="LL267" s="43">
        <f>SUM(INDEX('egyeni-ranglista'!$1:$1048576,MATCH($A267,'egyeni-ranglista'!$A:$A,0),LL$279):INDEX('egyeni-ranglista'!$1:$1048576,MATCH($A267,'egyeni-ranglista'!$A:$A,0),LL$280))</f>
        <v>0</v>
      </c>
      <c r="LM267" s="9" t="s">
        <v>1608</v>
      </c>
      <c r="LN267" s="43"/>
      <c r="LO267" s="9"/>
      <c r="LP267" s="43"/>
      <c r="LQ267" s="9"/>
      <c r="LR267" s="43">
        <f>SUM(INDEX('egyeni-ranglista'!$1:$1048576,MATCH($A267,'egyeni-ranglista'!$A:$A,0),LR$279):INDEX('egyeni-ranglista'!$1:$1048576,MATCH($A267,'egyeni-ranglista'!$A:$A,0),LR$280))</f>
        <v>0</v>
      </c>
      <c r="LS267" s="9" t="s">
        <v>1608</v>
      </c>
      <c r="LT267" s="43"/>
      <c r="LU267" s="9"/>
      <c r="LV267" s="43"/>
      <c r="LW267" s="9"/>
      <c r="LX267" s="43"/>
      <c r="LY267" s="9"/>
      <c r="LZ267" s="43"/>
      <c r="MA267" s="9"/>
      <c r="MB267" s="43">
        <f>SUM(INDEX('egyeni-ranglista'!$1:$1048576,MATCH($A267,'egyeni-ranglista'!$A:$A,0),MB$279):INDEX('egyeni-ranglista'!$1:$1048576,MATCH($A267,'egyeni-ranglista'!$A:$A,0),MB$280))</f>
        <v>0</v>
      </c>
      <c r="MC267" s="9" t="s">
        <v>1608</v>
      </c>
      <c r="MD267" s="43"/>
      <c r="ME267" s="9"/>
      <c r="MF267" s="43"/>
      <c r="MG267" s="9"/>
      <c r="MH267" s="43"/>
      <c r="MI267" s="9"/>
      <c r="MJ267" s="43"/>
      <c r="MK267" s="9"/>
      <c r="ML267" s="43"/>
      <c r="MM267" s="9"/>
      <c r="MN267" s="43"/>
      <c r="MO267" s="9"/>
      <c r="MP267" s="43"/>
      <c r="MQ267" s="9"/>
      <c r="MR267" s="43"/>
      <c r="MS267" s="9"/>
      <c r="MT267" s="43"/>
      <c r="MU267" s="9"/>
    </row>
    <row r="268" spans="1:359">
      <c r="A268" s="32" t="s">
        <v>1618</v>
      </c>
      <c r="L268" s="43"/>
      <c r="M268" s="9"/>
      <c r="N268" s="43"/>
      <c r="O268" s="9"/>
      <c r="P268" s="43"/>
      <c r="R268" s="43"/>
      <c r="T268" s="43"/>
      <c r="V268" s="43"/>
      <c r="X268" s="43"/>
      <c r="Y268" s="9"/>
      <c r="Z268" s="43"/>
      <c r="AA268" s="9"/>
      <c r="AB268" s="43"/>
      <c r="AD268" s="43"/>
      <c r="AR268" s="9"/>
      <c r="AS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43"/>
      <c r="DD268" s="43"/>
      <c r="DF268" s="43"/>
      <c r="DH268" s="43"/>
      <c r="DJ268" s="43"/>
      <c r="DL268" s="43"/>
      <c r="DP268" s="9"/>
      <c r="DQ268" s="9"/>
      <c r="EB268" s="43"/>
      <c r="EF268" s="43"/>
      <c r="EH268" s="43"/>
      <c r="EJ268" s="43"/>
      <c r="EP268" s="43"/>
      <c r="ER268" s="43"/>
      <c r="FD268" s="43"/>
      <c r="FF268" s="9"/>
      <c r="FG268" s="9"/>
      <c r="FH268" s="9"/>
      <c r="FI268" s="9"/>
      <c r="FJ268" s="9"/>
      <c r="FK268" s="9"/>
      <c r="FL268" s="9"/>
      <c r="FM268" s="9"/>
      <c r="FN268" s="43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43"/>
      <c r="HG268" s="9"/>
      <c r="HH268" s="43"/>
      <c r="HI268" s="9"/>
      <c r="HJ268" s="43"/>
      <c r="HK268" s="9"/>
      <c r="HL268" s="43"/>
      <c r="HM268" s="9"/>
      <c r="HN268" s="43"/>
      <c r="HO268" s="9"/>
      <c r="HP268" s="43"/>
      <c r="HQ268" s="9"/>
      <c r="HR268" s="43"/>
      <c r="HS268" s="9"/>
      <c r="HT268" s="43"/>
      <c r="HU268" s="9"/>
      <c r="HV268" s="43"/>
      <c r="HW268" s="9"/>
      <c r="HX268" s="43"/>
      <c r="HY268" s="9"/>
      <c r="HZ268" s="43"/>
      <c r="IA268" s="9"/>
      <c r="IB268" s="43"/>
      <c r="IC268" s="9"/>
      <c r="ID268" s="43"/>
      <c r="IE268" s="9"/>
      <c r="IF268" s="43"/>
      <c r="IG268" s="9"/>
      <c r="IH268" s="43"/>
      <c r="II268" s="9"/>
      <c r="IJ268" s="43"/>
      <c r="IK268" s="9"/>
      <c r="IL268" s="43"/>
      <c r="IM268" s="9"/>
      <c r="IN268" s="43"/>
      <c r="IO268" s="9"/>
      <c r="IP268" s="43"/>
      <c r="IQ268" s="9"/>
      <c r="IR268" s="43"/>
      <c r="IS268" s="9"/>
      <c r="IT268" s="43"/>
      <c r="IU268" s="9"/>
      <c r="IV268" s="43"/>
      <c r="IW268" s="9"/>
      <c r="IX268" s="43"/>
      <c r="IY268" s="9"/>
      <c r="IZ268" s="43"/>
      <c r="JA268" s="9"/>
      <c r="JB268" s="43"/>
      <c r="JC268" s="9"/>
      <c r="JD268" s="43"/>
      <c r="JE268" s="9"/>
      <c r="JF268" s="43"/>
      <c r="JG268" s="9"/>
      <c r="JH268" s="43"/>
      <c r="JI268" s="9"/>
      <c r="JJ268" s="43"/>
      <c r="JK268" s="9"/>
      <c r="JL268" s="43"/>
      <c r="JM268" s="9"/>
      <c r="JN268" s="43"/>
      <c r="JO268" s="9"/>
      <c r="JP268" s="43"/>
      <c r="JQ268" s="9"/>
      <c r="JR268" s="43"/>
      <c r="JS268" s="9"/>
      <c r="JT268" s="43"/>
      <c r="JU268" s="9"/>
      <c r="JV268" s="43"/>
      <c r="JW268" s="9"/>
      <c r="JX268" s="43"/>
      <c r="JY268" s="9"/>
      <c r="JZ268" s="43"/>
      <c r="KA268" s="9"/>
      <c r="KB268" s="43"/>
      <c r="KC268" s="9"/>
      <c r="KD268" s="43"/>
      <c r="KE268" s="9"/>
      <c r="KF268" s="43"/>
      <c r="KG268" s="9"/>
      <c r="KH268" s="43"/>
      <c r="KI268" s="9"/>
      <c r="KJ268" s="43"/>
      <c r="KK268" s="9"/>
      <c r="KL268" s="43"/>
      <c r="KM268" s="9"/>
      <c r="KN268" s="43"/>
      <c r="KO268" s="9"/>
      <c r="KP268" s="43"/>
      <c r="KQ268" s="9"/>
      <c r="KR268" s="43"/>
      <c r="KS268" s="9"/>
      <c r="KT268" s="43"/>
      <c r="KU268" s="9"/>
      <c r="KV268" s="43"/>
      <c r="KW268" s="9"/>
      <c r="KX268" s="43"/>
      <c r="KY268" s="9"/>
      <c r="KZ268" s="43"/>
      <c r="LA268" s="9"/>
      <c r="LB268" s="43"/>
      <c r="LC268" s="9"/>
      <c r="LD268" s="43"/>
      <c r="LE268" s="9"/>
      <c r="LF268" s="43"/>
      <c r="LG268" s="9"/>
      <c r="LH268" s="43"/>
      <c r="LI268" s="9"/>
      <c r="LJ268" s="43"/>
      <c r="LK268" s="9"/>
      <c r="LL268" s="43">
        <f>SUM(INDEX('egyeni-ranglista'!$1:$1048576,MATCH($A268,'egyeni-ranglista'!$A:$A,0),LL$279):INDEX('egyeni-ranglista'!$1:$1048576,MATCH($A268,'egyeni-ranglista'!$A:$A,0),LL$280))</f>
        <v>0</v>
      </c>
      <c r="LM268" s="9" t="s">
        <v>1608</v>
      </c>
      <c r="LN268" s="43"/>
      <c r="LO268" s="9"/>
      <c r="LP268" s="43"/>
      <c r="LQ268" s="9"/>
      <c r="LR268" s="43"/>
      <c r="LS268" s="9"/>
      <c r="LT268" s="43"/>
      <c r="LU268" s="9"/>
      <c r="LV268" s="43"/>
      <c r="LW268" s="9"/>
      <c r="LX268" s="43"/>
      <c r="LY268" s="9"/>
      <c r="LZ268" s="43"/>
      <c r="MA268" s="9"/>
      <c r="MB268" s="43"/>
      <c r="MC268" s="9"/>
      <c r="MD268" s="43"/>
      <c r="ME268" s="9"/>
      <c r="MF268" s="43"/>
      <c r="MG268" s="9"/>
      <c r="MH268" s="43"/>
      <c r="MI268" s="9"/>
      <c r="MJ268" s="43"/>
      <c r="MK268" s="9"/>
      <c r="ML268" s="43"/>
      <c r="MM268" s="9"/>
      <c r="MN268" s="43"/>
      <c r="MO268" s="9"/>
      <c r="MP268" s="43"/>
      <c r="MQ268" s="9"/>
      <c r="MR268" s="43"/>
      <c r="MS268" s="9"/>
      <c r="MT268" s="43"/>
      <c r="MU268" s="9"/>
    </row>
    <row r="269" spans="1:359">
      <c r="A269" s="32" t="s">
        <v>1616</v>
      </c>
      <c r="L269" s="43"/>
      <c r="M269" s="9"/>
      <c r="N269" s="43"/>
      <c r="O269" s="9"/>
      <c r="P269" s="43"/>
      <c r="R269" s="43"/>
      <c r="T269" s="43"/>
      <c r="V269" s="43"/>
      <c r="X269" s="43"/>
      <c r="Y269" s="9"/>
      <c r="Z269" s="43"/>
      <c r="AA269" s="9"/>
      <c r="AB269" s="43"/>
      <c r="AD269" s="43"/>
      <c r="AR269" s="9"/>
      <c r="AS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43"/>
      <c r="DD269" s="43"/>
      <c r="DF269" s="43"/>
      <c r="DH269" s="43"/>
      <c r="DJ269" s="43"/>
      <c r="DL269" s="43"/>
      <c r="DP269" s="9"/>
      <c r="DQ269" s="9"/>
      <c r="EB269" s="43"/>
      <c r="EF269" s="43"/>
      <c r="EH269" s="43"/>
      <c r="EJ269" s="43"/>
      <c r="EP269" s="43"/>
      <c r="ER269" s="43"/>
      <c r="FD269" s="43"/>
      <c r="FF269" s="9"/>
      <c r="FG269" s="9"/>
      <c r="FH269" s="9"/>
      <c r="FI269" s="9"/>
      <c r="FJ269" s="9"/>
      <c r="FK269" s="9"/>
      <c r="FL269" s="9"/>
      <c r="FM269" s="9"/>
      <c r="FN269" s="43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43"/>
      <c r="HG269" s="9"/>
      <c r="HH269" s="43"/>
      <c r="HI269" s="9"/>
      <c r="HJ269" s="43"/>
      <c r="HK269" s="9"/>
      <c r="HL269" s="43"/>
      <c r="HM269" s="9"/>
      <c r="HN269" s="43"/>
      <c r="HO269" s="9"/>
      <c r="HP269" s="43"/>
      <c r="HQ269" s="9"/>
      <c r="HR269" s="43"/>
      <c r="HS269" s="9"/>
      <c r="HT269" s="43"/>
      <c r="HU269" s="9"/>
      <c r="HV269" s="43"/>
      <c r="HW269" s="9"/>
      <c r="HX269" s="43"/>
      <c r="HY269" s="9"/>
      <c r="HZ269" s="43"/>
      <c r="IA269" s="9"/>
      <c r="IB269" s="43"/>
      <c r="IC269" s="9"/>
      <c r="ID269" s="43"/>
      <c r="IE269" s="9"/>
      <c r="IF269" s="43"/>
      <c r="IG269" s="9"/>
      <c r="IH269" s="43"/>
      <c r="II269" s="9"/>
      <c r="IJ269" s="43"/>
      <c r="IK269" s="9"/>
      <c r="IL269" s="43"/>
      <c r="IM269" s="9"/>
      <c r="IN269" s="43"/>
      <c r="IO269" s="9"/>
      <c r="IP269" s="43"/>
      <c r="IQ269" s="9"/>
      <c r="IR269" s="43"/>
      <c r="IS269" s="9"/>
      <c r="IT269" s="43"/>
      <c r="IU269" s="9"/>
      <c r="IV269" s="43"/>
      <c r="IW269" s="9"/>
      <c r="IX269" s="43"/>
      <c r="IY269" s="9"/>
      <c r="IZ269" s="43"/>
      <c r="JA269" s="9"/>
      <c r="JB269" s="43"/>
      <c r="JC269" s="9"/>
      <c r="JD269" s="43"/>
      <c r="JE269" s="9"/>
      <c r="JF269" s="43"/>
      <c r="JG269" s="9"/>
      <c r="JH269" s="43"/>
      <c r="JI269" s="9"/>
      <c r="JJ269" s="43"/>
      <c r="JK269" s="9"/>
      <c r="JL269" s="43"/>
      <c r="JM269" s="9"/>
      <c r="JN269" s="43"/>
      <c r="JO269" s="9"/>
      <c r="JP269" s="43"/>
      <c r="JQ269" s="9"/>
      <c r="JR269" s="43"/>
      <c r="JS269" s="9"/>
      <c r="JT269" s="43"/>
      <c r="JU269" s="9"/>
      <c r="JV269" s="43"/>
      <c r="JW269" s="9"/>
      <c r="JX269" s="43"/>
      <c r="JY269" s="9"/>
      <c r="JZ269" s="43"/>
      <c r="KA269" s="9"/>
      <c r="KB269" s="43"/>
      <c r="KC269" s="9"/>
      <c r="KD269" s="43"/>
      <c r="KE269" s="9"/>
      <c r="KF269" s="43"/>
      <c r="KG269" s="9"/>
      <c r="KH269" s="43"/>
      <c r="KI269" s="9"/>
      <c r="KJ269" s="43"/>
      <c r="KK269" s="9"/>
      <c r="KL269" s="43"/>
      <c r="KM269" s="9"/>
      <c r="KN269" s="43"/>
      <c r="KO269" s="9"/>
      <c r="KP269" s="43"/>
      <c r="KQ269" s="9"/>
      <c r="KR269" s="43"/>
      <c r="KS269" s="9"/>
      <c r="KT269" s="43"/>
      <c r="KU269" s="9"/>
      <c r="KV269" s="43"/>
      <c r="KW269" s="9"/>
      <c r="KX269" s="43"/>
      <c r="KY269" s="9"/>
      <c r="KZ269" s="43"/>
      <c r="LA269" s="9"/>
      <c r="LB269" s="43"/>
      <c r="LC269" s="9"/>
      <c r="LD269" s="43"/>
      <c r="LE269" s="9"/>
      <c r="LF269" s="43"/>
      <c r="LG269" s="9"/>
      <c r="LH269" s="43"/>
      <c r="LI269" s="9"/>
      <c r="LJ269" s="43"/>
      <c r="LK269" s="9"/>
      <c r="LL269" s="43">
        <f>SUM(INDEX('egyeni-ranglista'!$1:$1048576,MATCH($A269,'egyeni-ranglista'!$A:$A,0),LL$279):INDEX('egyeni-ranglista'!$1:$1048576,MATCH($A269,'egyeni-ranglista'!$A:$A,0),LL$280))</f>
        <v>0</v>
      </c>
      <c r="LM269" s="9" t="s">
        <v>1608</v>
      </c>
      <c r="LN269" s="43"/>
      <c r="LO269" s="9"/>
      <c r="LP269" s="43"/>
      <c r="LQ269" s="9"/>
      <c r="LR269" s="43">
        <f>SUM(INDEX('egyeni-ranglista'!$1:$1048576,MATCH($A269,'egyeni-ranglista'!$A:$A,0),LR$279):INDEX('egyeni-ranglista'!$1:$1048576,MATCH($A269,'egyeni-ranglista'!$A:$A,0),LR$280))</f>
        <v>0</v>
      </c>
      <c r="LS269" s="9" t="s">
        <v>1608</v>
      </c>
      <c r="LT269" s="43"/>
      <c r="LU269" s="9"/>
      <c r="LV269" s="43"/>
      <c r="LW269" s="9"/>
      <c r="LX269" s="43"/>
      <c r="LY269" s="9"/>
      <c r="LZ269" s="43"/>
      <c r="MA269" s="9"/>
      <c r="MB269" s="43">
        <f>SUM(INDEX('egyeni-ranglista'!$1:$1048576,MATCH($A269,'egyeni-ranglista'!$A:$A,0),MB$279):INDEX('egyeni-ranglista'!$1:$1048576,MATCH($A269,'egyeni-ranglista'!$A:$A,0),MB$280))</f>
        <v>0</v>
      </c>
      <c r="MC269" s="9" t="s">
        <v>1608</v>
      </c>
      <c r="MD269" s="43"/>
      <c r="ME269" s="9"/>
      <c r="MF269" s="43"/>
      <c r="MG269" s="9"/>
      <c r="MH269" s="43"/>
      <c r="MI269" s="9"/>
      <c r="MJ269" s="43"/>
      <c r="MK269" s="9"/>
      <c r="ML269" s="43"/>
      <c r="MM269" s="9"/>
      <c r="MN269" s="43"/>
      <c r="MO269" s="9"/>
      <c r="MP269" s="43"/>
      <c r="MQ269" s="9"/>
      <c r="MR269" s="43"/>
      <c r="MS269" s="9"/>
      <c r="MT269" s="43"/>
      <c r="MU269" s="9"/>
    </row>
    <row r="270" spans="1:359">
      <c r="A270" s="32" t="s">
        <v>1623</v>
      </c>
      <c r="L270" s="43"/>
      <c r="M270" s="9"/>
      <c r="N270" s="43"/>
      <c r="O270" s="9"/>
      <c r="P270" s="43"/>
      <c r="R270" s="43"/>
      <c r="T270" s="43"/>
      <c r="V270" s="43"/>
      <c r="X270" s="43"/>
      <c r="Y270" s="9"/>
      <c r="Z270" s="43"/>
      <c r="AA270" s="9"/>
      <c r="AB270" s="43"/>
      <c r="AD270" s="43"/>
      <c r="AR270" s="9"/>
      <c r="AS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43"/>
      <c r="DD270" s="43"/>
      <c r="DF270" s="43"/>
      <c r="DH270" s="43"/>
      <c r="DJ270" s="43"/>
      <c r="DL270" s="43"/>
      <c r="DP270" s="9"/>
      <c r="DQ270" s="9"/>
      <c r="EB270" s="43"/>
      <c r="EF270" s="43"/>
      <c r="EH270" s="43"/>
      <c r="EJ270" s="43"/>
      <c r="EP270" s="43"/>
      <c r="ER270" s="43"/>
      <c r="FD270" s="43"/>
      <c r="FF270" s="9"/>
      <c r="FG270" s="9"/>
      <c r="FH270" s="9"/>
      <c r="FI270" s="9"/>
      <c r="FJ270" s="9"/>
      <c r="FK270" s="9"/>
      <c r="FL270" s="9"/>
      <c r="FM270" s="9"/>
      <c r="FN270" s="43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43"/>
      <c r="HG270" s="9"/>
      <c r="HH270" s="43"/>
      <c r="HI270" s="9"/>
      <c r="HJ270" s="43"/>
      <c r="HK270" s="9"/>
      <c r="HL270" s="43"/>
      <c r="HM270" s="9"/>
      <c r="HN270" s="43"/>
      <c r="HO270" s="9"/>
      <c r="HP270" s="43"/>
      <c r="HQ270" s="9"/>
      <c r="HR270" s="43"/>
      <c r="HS270" s="9"/>
      <c r="HT270" s="43"/>
      <c r="HU270" s="9"/>
      <c r="HV270" s="43"/>
      <c r="HW270" s="9"/>
      <c r="HX270" s="43"/>
      <c r="HY270" s="9"/>
      <c r="HZ270" s="43"/>
      <c r="IA270" s="9"/>
      <c r="IB270" s="43"/>
      <c r="IC270" s="9"/>
      <c r="ID270" s="43"/>
      <c r="IE270" s="9"/>
      <c r="IF270" s="43"/>
      <c r="IG270" s="9"/>
      <c r="IH270" s="43"/>
      <c r="II270" s="9"/>
      <c r="IJ270" s="43"/>
      <c r="IK270" s="9"/>
      <c r="IL270" s="43"/>
      <c r="IM270" s="9"/>
      <c r="IN270" s="43"/>
      <c r="IO270" s="9"/>
      <c r="IP270" s="43"/>
      <c r="IQ270" s="9"/>
      <c r="IR270" s="43"/>
      <c r="IS270" s="9"/>
      <c r="IT270" s="43"/>
      <c r="IU270" s="9"/>
      <c r="IV270" s="43"/>
      <c r="IW270" s="9"/>
      <c r="IX270" s="43"/>
      <c r="IY270" s="9"/>
      <c r="IZ270" s="43"/>
      <c r="JA270" s="9"/>
      <c r="JB270" s="43"/>
      <c r="JC270" s="9"/>
      <c r="JD270" s="43"/>
      <c r="JE270" s="9"/>
      <c r="JF270" s="43"/>
      <c r="JG270" s="9"/>
      <c r="JH270" s="43"/>
      <c r="JI270" s="9"/>
      <c r="JJ270" s="43"/>
      <c r="JK270" s="9"/>
      <c r="JL270" s="43"/>
      <c r="JM270" s="9"/>
      <c r="JN270" s="43"/>
      <c r="JO270" s="9"/>
      <c r="JP270" s="43"/>
      <c r="JQ270" s="9"/>
      <c r="JR270" s="43"/>
      <c r="JS270" s="9"/>
      <c r="JT270" s="43"/>
      <c r="JU270" s="9"/>
      <c r="JV270" s="43"/>
      <c r="JW270" s="9"/>
      <c r="JX270" s="43"/>
      <c r="JY270" s="9"/>
      <c r="JZ270" s="43"/>
      <c r="KA270" s="9"/>
      <c r="KB270" s="43"/>
      <c r="KC270" s="9"/>
      <c r="KD270" s="43"/>
      <c r="KE270" s="9"/>
      <c r="KF270" s="43"/>
      <c r="KG270" s="9"/>
      <c r="KH270" s="43"/>
      <c r="KI270" s="9"/>
      <c r="KJ270" s="43"/>
      <c r="KK270" s="9"/>
      <c r="KL270" s="43"/>
      <c r="KM270" s="9"/>
      <c r="KN270" s="43"/>
      <c r="KO270" s="9"/>
      <c r="KP270" s="43"/>
      <c r="KQ270" s="9"/>
      <c r="KR270" s="43"/>
      <c r="KS270" s="9"/>
      <c r="KT270" s="43"/>
      <c r="KU270" s="9"/>
      <c r="KV270" s="43"/>
      <c r="KW270" s="9"/>
      <c r="KX270" s="43"/>
      <c r="KY270" s="9"/>
      <c r="KZ270" s="43"/>
      <c r="LA270" s="9"/>
      <c r="LB270" s="43"/>
      <c r="LC270" s="9"/>
      <c r="LD270" s="43"/>
      <c r="LE270" s="9"/>
      <c r="LF270" s="43"/>
      <c r="LG270" s="9"/>
      <c r="LH270" s="43"/>
      <c r="LI270" s="9"/>
      <c r="LJ270" s="43"/>
      <c r="LK270" s="9"/>
      <c r="LL270" s="43"/>
      <c r="LM270" s="9"/>
      <c r="LN270" s="43"/>
      <c r="LO270" s="9"/>
      <c r="LP270" s="43"/>
      <c r="LQ270" s="9"/>
      <c r="LR270" s="43">
        <f>SUM(INDEX('egyeni-ranglista'!$1:$1048576,MATCH($A270,'egyeni-ranglista'!$A:$A,0),LR$279):INDEX('egyeni-ranglista'!$1:$1048576,MATCH($A270,'egyeni-ranglista'!$A:$A,0),LR$280))</f>
        <v>0</v>
      </c>
      <c r="LS270" s="9" t="s">
        <v>1333</v>
      </c>
      <c r="LT270" s="43"/>
      <c r="LU270" s="9"/>
      <c r="LV270" s="43"/>
      <c r="LW270" s="9"/>
      <c r="LX270" s="43"/>
      <c r="LY270" s="9"/>
      <c r="LZ270" s="43"/>
      <c r="MA270" s="9"/>
      <c r="MB270" s="43">
        <f>SUM(INDEX('egyeni-ranglista'!$1:$1048576,MATCH($A270,'egyeni-ranglista'!$A:$A,0),MB$279):INDEX('egyeni-ranglista'!$1:$1048576,MATCH($A270,'egyeni-ranglista'!$A:$A,0),MB$280))</f>
        <v>3.2354468214419732</v>
      </c>
      <c r="MC270" s="9" t="s">
        <v>1333</v>
      </c>
      <c r="MD270" s="43"/>
      <c r="ME270" s="9"/>
      <c r="MF270" s="43"/>
      <c r="MG270" s="9"/>
      <c r="MH270" s="43"/>
      <c r="MI270" s="9"/>
      <c r="MJ270" s="43"/>
      <c r="MK270" s="9"/>
      <c r="ML270" s="43"/>
      <c r="MM270" s="9"/>
      <c r="MN270" s="43"/>
      <c r="MO270" s="9"/>
      <c r="MP270" s="43"/>
      <c r="MQ270" s="9"/>
      <c r="MR270" s="43"/>
      <c r="MS270" s="9"/>
      <c r="MT270" s="43"/>
      <c r="MU270" s="9"/>
    </row>
    <row r="271" spans="1:359">
      <c r="A271" s="32" t="s">
        <v>1631</v>
      </c>
      <c r="L271" s="43"/>
      <c r="M271" s="9"/>
      <c r="N271" s="43"/>
      <c r="O271" s="9"/>
      <c r="P271" s="43"/>
      <c r="R271" s="43"/>
      <c r="T271" s="43"/>
      <c r="V271" s="43"/>
      <c r="X271" s="43"/>
      <c r="Y271" s="9"/>
      <c r="Z271" s="43"/>
      <c r="AA271" s="9"/>
      <c r="AB271" s="43"/>
      <c r="AD271" s="43"/>
      <c r="AR271" s="9"/>
      <c r="AS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43"/>
      <c r="DD271" s="43"/>
      <c r="DF271" s="43"/>
      <c r="DH271" s="43"/>
      <c r="DJ271" s="43"/>
      <c r="DL271" s="43"/>
      <c r="DP271" s="9"/>
      <c r="DQ271" s="9"/>
      <c r="EB271" s="43"/>
      <c r="EF271" s="43"/>
      <c r="EH271" s="43"/>
      <c r="EJ271" s="43"/>
      <c r="EP271" s="43"/>
      <c r="ER271" s="43"/>
      <c r="FD271" s="43"/>
      <c r="FF271" s="9"/>
      <c r="FG271" s="9"/>
      <c r="FH271" s="9"/>
      <c r="FI271" s="9"/>
      <c r="FJ271" s="9"/>
      <c r="FK271" s="9"/>
      <c r="FL271" s="9"/>
      <c r="FM271" s="9"/>
      <c r="FN271" s="43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43"/>
      <c r="HG271" s="9"/>
      <c r="HH271" s="43"/>
      <c r="HI271" s="9"/>
      <c r="HJ271" s="43"/>
      <c r="HK271" s="9"/>
      <c r="HL271" s="43"/>
      <c r="HM271" s="9"/>
      <c r="HN271" s="43"/>
      <c r="HO271" s="9"/>
      <c r="HP271" s="43"/>
      <c r="HQ271" s="9"/>
      <c r="HR271" s="43"/>
      <c r="HS271" s="9"/>
      <c r="HT271" s="43"/>
      <c r="HU271" s="9"/>
      <c r="HV271" s="43"/>
      <c r="HW271" s="9"/>
      <c r="HX271" s="43"/>
      <c r="HY271" s="9"/>
      <c r="HZ271" s="43"/>
      <c r="IA271" s="9"/>
      <c r="IB271" s="43"/>
      <c r="IC271" s="9"/>
      <c r="ID271" s="43"/>
      <c r="IE271" s="9"/>
      <c r="IF271" s="43"/>
      <c r="IG271" s="9"/>
      <c r="IH271" s="43"/>
      <c r="II271" s="9"/>
      <c r="IJ271" s="43"/>
      <c r="IK271" s="9"/>
      <c r="IL271" s="43"/>
      <c r="IM271" s="9"/>
      <c r="IN271" s="43"/>
      <c r="IO271" s="9"/>
      <c r="IP271" s="43"/>
      <c r="IQ271" s="9"/>
      <c r="IR271" s="43"/>
      <c r="IS271" s="9"/>
      <c r="IT271" s="43"/>
      <c r="IU271" s="9"/>
      <c r="IV271" s="43"/>
      <c r="IW271" s="9"/>
      <c r="IX271" s="43"/>
      <c r="IY271" s="9"/>
      <c r="IZ271" s="43"/>
      <c r="JA271" s="9"/>
      <c r="JB271" s="43"/>
      <c r="JC271" s="9"/>
      <c r="JD271" s="43"/>
      <c r="JE271" s="9"/>
      <c r="JF271" s="43"/>
      <c r="JG271" s="9"/>
      <c r="JH271" s="43"/>
      <c r="JI271" s="9"/>
      <c r="JJ271" s="43"/>
      <c r="JK271" s="9"/>
      <c r="JL271" s="43"/>
      <c r="JM271" s="9"/>
      <c r="JN271" s="43"/>
      <c r="JO271" s="9"/>
      <c r="JP271" s="43"/>
      <c r="JQ271" s="9"/>
      <c r="JR271" s="43"/>
      <c r="JS271" s="9"/>
      <c r="JT271" s="43"/>
      <c r="JU271" s="9"/>
      <c r="JV271" s="43"/>
      <c r="JW271" s="9"/>
      <c r="JX271" s="43"/>
      <c r="JY271" s="9"/>
      <c r="JZ271" s="43"/>
      <c r="KA271" s="9"/>
      <c r="KB271" s="43"/>
      <c r="KC271" s="9"/>
      <c r="KD271" s="43"/>
      <c r="KE271" s="9"/>
      <c r="KF271" s="43"/>
      <c r="KG271" s="9"/>
      <c r="KH271" s="43"/>
      <c r="KI271" s="9"/>
      <c r="KJ271" s="43"/>
      <c r="KK271" s="9"/>
      <c r="KL271" s="43"/>
      <c r="KM271" s="9"/>
      <c r="KN271" s="43"/>
      <c r="KO271" s="9"/>
      <c r="KP271" s="43"/>
      <c r="KQ271" s="9"/>
      <c r="KR271" s="43"/>
      <c r="KS271" s="9"/>
      <c r="KT271" s="43"/>
      <c r="KU271" s="9"/>
      <c r="KV271" s="43"/>
      <c r="KW271" s="9"/>
      <c r="KX271" s="43"/>
      <c r="KY271" s="9"/>
      <c r="KZ271" s="43"/>
      <c r="LA271" s="9"/>
      <c r="LB271" s="43"/>
      <c r="LC271" s="9"/>
      <c r="LD271" s="43"/>
      <c r="LE271" s="9"/>
      <c r="LF271" s="43"/>
      <c r="LG271" s="9"/>
      <c r="LH271" s="43"/>
      <c r="LI271" s="9"/>
      <c r="LJ271" s="43"/>
      <c r="LK271" s="9"/>
      <c r="LL271" s="43"/>
      <c r="LM271" s="9"/>
      <c r="LN271" s="43"/>
      <c r="LO271" s="9"/>
      <c r="LP271" s="43"/>
      <c r="LQ271" s="9"/>
      <c r="LR271" s="43"/>
      <c r="LS271" s="9"/>
      <c r="LT271" s="43"/>
      <c r="LU271" s="9"/>
      <c r="LV271" s="43"/>
      <c r="LW271" s="9"/>
      <c r="LX271" s="43"/>
      <c r="LY271" s="9"/>
      <c r="LZ271" s="43"/>
      <c r="MA271" s="9"/>
      <c r="MB271" s="43">
        <f>SUM(INDEX('egyeni-ranglista'!$1:$1048576,MATCH($A271,'egyeni-ranglista'!$A:$A,0),MB$279):INDEX('egyeni-ranglista'!$1:$1048576,MATCH($A271,'egyeni-ranglista'!$A:$A,0),MB$280))</f>
        <v>0</v>
      </c>
      <c r="MC271" s="9" t="s">
        <v>1446</v>
      </c>
      <c r="MD271" s="43"/>
      <c r="ME271" s="9"/>
      <c r="MF271" s="43"/>
      <c r="MG271" s="9"/>
      <c r="MH271" s="43"/>
      <c r="MI271" s="9"/>
      <c r="MJ271" s="43"/>
      <c r="MK271" s="9"/>
      <c r="ML271" s="43"/>
      <c r="MM271" s="9"/>
      <c r="MN271" s="43"/>
      <c r="MO271" s="9"/>
      <c r="MP271" s="43"/>
      <c r="MQ271" s="9"/>
      <c r="MR271" s="43"/>
      <c r="MS271" s="9"/>
      <c r="MT271" s="43"/>
      <c r="MU271" s="9"/>
    </row>
    <row r="272" spans="1:359">
      <c r="A272" s="32" t="s">
        <v>5</v>
      </c>
      <c r="L272" s="43"/>
      <c r="M272" s="9"/>
      <c r="N272" s="43"/>
      <c r="O272" s="9"/>
      <c r="P272" s="43"/>
      <c r="R272" s="43"/>
      <c r="T272" s="43"/>
      <c r="V272" s="43"/>
      <c r="X272" s="43"/>
      <c r="Y272" s="9"/>
      <c r="Z272" s="43"/>
      <c r="AA272" s="9"/>
      <c r="AB272" s="43"/>
      <c r="AD272" s="43"/>
      <c r="AR272" s="9"/>
      <c r="AS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43"/>
      <c r="DD272" s="43"/>
      <c r="DF272" s="43"/>
      <c r="DH272" s="43"/>
      <c r="DJ272" s="43"/>
      <c r="DL272" s="43"/>
      <c r="DP272" s="9"/>
      <c r="DQ272" s="9"/>
      <c r="EB272" s="43"/>
      <c r="EF272" s="43"/>
      <c r="EH272" s="43"/>
      <c r="EJ272" s="43"/>
      <c r="EP272" s="43"/>
      <c r="ER272" s="43"/>
      <c r="FD272" s="43"/>
      <c r="FF272" s="9"/>
      <c r="FG272" s="9"/>
      <c r="FH272" s="9"/>
      <c r="FI272" s="9"/>
      <c r="FJ272" s="9"/>
      <c r="FK272" s="9"/>
      <c r="FL272" s="9"/>
      <c r="FM272" s="9"/>
      <c r="FN272" s="43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43"/>
      <c r="HG272" s="9"/>
      <c r="HH272" s="43"/>
      <c r="HI272" s="9"/>
      <c r="HJ272" s="43"/>
      <c r="HK272" s="9"/>
      <c r="HL272" s="43"/>
      <c r="HM272" s="9"/>
      <c r="HN272" s="43"/>
      <c r="HO272" s="9"/>
      <c r="HP272" s="43"/>
      <c r="HQ272" s="9"/>
      <c r="HR272" s="43"/>
      <c r="HS272" s="9"/>
      <c r="HT272" s="43"/>
      <c r="HU272" s="9"/>
      <c r="HV272" s="43"/>
      <c r="HW272" s="9"/>
      <c r="HX272" s="43"/>
      <c r="HY272" s="9"/>
      <c r="HZ272" s="43"/>
      <c r="IA272" s="9"/>
      <c r="IB272" s="43"/>
      <c r="IC272" s="9"/>
      <c r="ID272" s="43"/>
      <c r="IE272" s="9"/>
      <c r="IF272" s="43"/>
      <c r="IG272" s="9"/>
      <c r="IH272" s="43"/>
      <c r="II272" s="9"/>
      <c r="IJ272" s="43"/>
      <c r="IK272" s="9"/>
      <c r="IL272" s="43"/>
      <c r="IM272" s="9"/>
      <c r="IN272" s="43"/>
      <c r="IO272" s="9"/>
      <c r="IP272" s="43"/>
      <c r="IQ272" s="9"/>
      <c r="IR272" s="43"/>
      <c r="IS272" s="9"/>
      <c r="IT272" s="43"/>
      <c r="IU272" s="9"/>
      <c r="IV272" s="43"/>
      <c r="IW272" s="9"/>
      <c r="IX272" s="43"/>
      <c r="IY272" s="9"/>
      <c r="IZ272" s="43"/>
      <c r="JA272" s="9"/>
      <c r="JB272" s="43"/>
      <c r="JC272" s="9"/>
      <c r="JD272" s="43"/>
      <c r="JE272" s="9"/>
      <c r="JF272" s="43"/>
      <c r="JG272" s="9"/>
      <c r="JH272" s="43"/>
      <c r="JI272" s="9"/>
      <c r="JJ272" s="43"/>
      <c r="JK272" s="9"/>
      <c r="JL272" s="43"/>
      <c r="JM272" s="9"/>
      <c r="JN272" s="43"/>
      <c r="JO272" s="9"/>
      <c r="JP272" s="43"/>
      <c r="JQ272" s="9"/>
      <c r="JR272" s="43"/>
      <c r="JS272" s="9"/>
      <c r="JT272" s="43"/>
      <c r="JU272" s="9"/>
      <c r="JV272" s="43"/>
      <c r="JW272" s="9"/>
      <c r="JX272" s="43"/>
      <c r="JY272" s="9"/>
      <c r="JZ272" s="43"/>
      <c r="KA272" s="9"/>
      <c r="KB272" s="43"/>
      <c r="KC272" s="9"/>
      <c r="KD272" s="43"/>
      <c r="KE272" s="9"/>
      <c r="KF272" s="43"/>
      <c r="KG272" s="9"/>
      <c r="KH272" s="43"/>
      <c r="KI272" s="9"/>
      <c r="KJ272" s="43"/>
      <c r="KK272" s="9"/>
      <c r="KL272" s="43"/>
      <c r="KM272" s="9"/>
      <c r="KN272" s="43"/>
      <c r="KO272" s="9"/>
      <c r="KP272" s="43"/>
      <c r="KQ272" s="9"/>
      <c r="KR272" s="43"/>
      <c r="KS272" s="9"/>
      <c r="KT272" s="43"/>
      <c r="KU272" s="9"/>
      <c r="KV272" s="43"/>
      <c r="KW272" s="9"/>
      <c r="KX272" s="43"/>
      <c r="KY272" s="9"/>
      <c r="KZ272" s="43"/>
      <c r="LA272" s="9"/>
      <c r="LB272" s="43"/>
      <c r="LC272" s="9"/>
      <c r="LD272" s="43"/>
      <c r="LE272" s="9"/>
      <c r="LF272" s="43"/>
      <c r="LG272" s="9"/>
      <c r="LH272" s="43"/>
      <c r="LI272" s="9"/>
      <c r="LJ272" s="43"/>
      <c r="LK272" s="9"/>
      <c r="LL272" s="43"/>
      <c r="LM272" s="9"/>
      <c r="LN272" s="43"/>
      <c r="LO272" s="9"/>
      <c r="LP272" s="43"/>
      <c r="LQ272" s="9"/>
      <c r="LR272" s="43"/>
      <c r="LS272" s="9"/>
      <c r="LT272" s="43"/>
      <c r="LU272" s="9"/>
      <c r="LV272" s="43"/>
      <c r="LW272" s="9"/>
      <c r="LX272" s="43"/>
      <c r="LY272" s="9"/>
      <c r="LZ272" s="43"/>
      <c r="MA272" s="9"/>
      <c r="MB272" s="43"/>
      <c r="MC272" s="9"/>
      <c r="MD272" s="43"/>
      <c r="ME272" s="9"/>
      <c r="MF272" s="43">
        <f>SUM(INDEX('egyeni-ranglista'!$1:$1048576,MATCH($A272,'egyeni-ranglista'!$A:$A,0),MF$279):INDEX('egyeni-ranglista'!$1:$1048576,MATCH($A272,'egyeni-ranglista'!$A:$A,0),MF$280))</f>
        <v>0</v>
      </c>
      <c r="MG272" s="9" t="s">
        <v>1433</v>
      </c>
      <c r="MH272" s="43"/>
      <c r="MI272" s="9"/>
      <c r="MJ272" s="43"/>
      <c r="MK272" s="9"/>
      <c r="ML272" s="43"/>
      <c r="MM272" s="9"/>
      <c r="MN272" s="43"/>
      <c r="MO272" s="9"/>
      <c r="MP272" s="43"/>
      <c r="MQ272" s="9"/>
      <c r="MR272" s="43"/>
      <c r="MS272" s="9"/>
      <c r="MT272" s="43"/>
      <c r="MU272" s="9"/>
    </row>
    <row r="273" spans="1:359">
      <c r="A273" s="32" t="s">
        <v>1654</v>
      </c>
      <c r="L273" s="43"/>
      <c r="M273" s="9"/>
      <c r="N273" s="43"/>
      <c r="O273" s="9"/>
      <c r="P273" s="43"/>
      <c r="R273" s="43"/>
      <c r="T273" s="43"/>
      <c r="V273" s="43"/>
      <c r="X273" s="43"/>
      <c r="Y273" s="9"/>
      <c r="Z273" s="43"/>
      <c r="AA273" s="9"/>
      <c r="AB273" s="43"/>
      <c r="AD273" s="43"/>
      <c r="AR273" s="9"/>
      <c r="AS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43"/>
      <c r="DD273" s="43"/>
      <c r="DF273" s="43"/>
      <c r="DH273" s="43"/>
      <c r="DJ273" s="43"/>
      <c r="DL273" s="43"/>
      <c r="DP273" s="9"/>
      <c r="DQ273" s="9"/>
      <c r="EB273" s="43"/>
      <c r="EF273" s="43"/>
      <c r="EH273" s="43"/>
      <c r="EJ273" s="43"/>
      <c r="EP273" s="43"/>
      <c r="ER273" s="43"/>
      <c r="FD273" s="43"/>
      <c r="FF273" s="9"/>
      <c r="FG273" s="9"/>
      <c r="FH273" s="9"/>
      <c r="FI273" s="9"/>
      <c r="FJ273" s="9"/>
      <c r="FK273" s="9"/>
      <c r="FL273" s="9"/>
      <c r="FM273" s="9"/>
      <c r="FN273" s="43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43"/>
      <c r="HG273" s="9"/>
      <c r="HH273" s="43"/>
      <c r="HI273" s="9"/>
      <c r="HJ273" s="43"/>
      <c r="HK273" s="9"/>
      <c r="HL273" s="43"/>
      <c r="HM273" s="9"/>
      <c r="HN273" s="43"/>
      <c r="HO273" s="9"/>
      <c r="HP273" s="43"/>
      <c r="HQ273" s="9"/>
      <c r="HR273" s="43"/>
      <c r="HS273" s="9"/>
      <c r="HT273" s="43"/>
      <c r="HU273" s="9"/>
      <c r="HV273" s="43"/>
      <c r="HW273" s="9"/>
      <c r="HX273" s="43"/>
      <c r="HY273" s="9"/>
      <c r="HZ273" s="43"/>
      <c r="IA273" s="9"/>
      <c r="IB273" s="43"/>
      <c r="IC273" s="9"/>
      <c r="ID273" s="43"/>
      <c r="IE273" s="9"/>
      <c r="IF273" s="43"/>
      <c r="IG273" s="9"/>
      <c r="IH273" s="43"/>
      <c r="II273" s="9"/>
      <c r="IJ273" s="43"/>
      <c r="IK273" s="9"/>
      <c r="IL273" s="43"/>
      <c r="IM273" s="9"/>
      <c r="IN273" s="43"/>
      <c r="IO273" s="9"/>
      <c r="IP273" s="43"/>
      <c r="IQ273" s="9"/>
      <c r="IR273" s="43"/>
      <c r="IS273" s="9"/>
      <c r="IT273" s="43"/>
      <c r="IU273" s="9"/>
      <c r="IV273" s="43"/>
      <c r="IW273" s="9"/>
      <c r="IX273" s="43"/>
      <c r="IY273" s="9"/>
      <c r="IZ273" s="43"/>
      <c r="JA273" s="9"/>
      <c r="JB273" s="43"/>
      <c r="JC273" s="9"/>
      <c r="JD273" s="43"/>
      <c r="JE273" s="9"/>
      <c r="JF273" s="43"/>
      <c r="JG273" s="9"/>
      <c r="JH273" s="43"/>
      <c r="JI273" s="9"/>
      <c r="JJ273" s="43"/>
      <c r="JK273" s="9"/>
      <c r="JL273" s="43"/>
      <c r="JM273" s="9"/>
      <c r="JN273" s="43"/>
      <c r="JO273" s="9"/>
      <c r="JP273" s="43"/>
      <c r="JQ273" s="9"/>
      <c r="JR273" s="43"/>
      <c r="JS273" s="9"/>
      <c r="JT273" s="43"/>
      <c r="JU273" s="9"/>
      <c r="JV273" s="43"/>
      <c r="JW273" s="9"/>
      <c r="JX273" s="43"/>
      <c r="JY273" s="9"/>
      <c r="JZ273" s="43"/>
      <c r="KA273" s="9"/>
      <c r="KB273" s="43"/>
      <c r="KC273" s="9"/>
      <c r="KD273" s="43"/>
      <c r="KE273" s="9"/>
      <c r="KF273" s="43"/>
      <c r="KG273" s="9"/>
      <c r="KH273" s="43"/>
      <c r="KI273" s="9"/>
      <c r="KJ273" s="43"/>
      <c r="KK273" s="9"/>
      <c r="KL273" s="43"/>
      <c r="KM273" s="9"/>
      <c r="KN273" s="43"/>
      <c r="KO273" s="9"/>
      <c r="KP273" s="43"/>
      <c r="KQ273" s="9"/>
      <c r="KR273" s="43"/>
      <c r="KS273" s="9"/>
      <c r="KT273" s="43"/>
      <c r="KU273" s="9"/>
      <c r="KV273" s="43"/>
      <c r="KW273" s="9"/>
      <c r="KX273" s="43"/>
      <c r="KY273" s="9"/>
      <c r="KZ273" s="43"/>
      <c r="LA273" s="9"/>
      <c r="LB273" s="43"/>
      <c r="LC273" s="9"/>
      <c r="LD273" s="43"/>
      <c r="LE273" s="9"/>
      <c r="LF273" s="43"/>
      <c r="LG273" s="9"/>
      <c r="LH273" s="43"/>
      <c r="LI273" s="9"/>
      <c r="LJ273" s="43"/>
      <c r="LK273" s="9"/>
      <c r="LL273" s="43"/>
      <c r="LM273" s="9"/>
      <c r="LN273" s="43"/>
      <c r="LO273" s="9"/>
      <c r="LP273" s="43"/>
      <c r="LQ273" s="9"/>
      <c r="LR273" s="43"/>
      <c r="LS273" s="9"/>
      <c r="LT273" s="43"/>
      <c r="LU273" s="9"/>
      <c r="LV273" s="43"/>
      <c r="LW273" s="9"/>
      <c r="LX273" s="43"/>
      <c r="LY273" s="9"/>
      <c r="LZ273" s="43"/>
      <c r="MA273" s="9"/>
      <c r="MB273" s="43"/>
      <c r="MC273" s="9"/>
      <c r="MD273" s="43"/>
      <c r="ME273" s="9"/>
      <c r="MF273" s="43"/>
      <c r="MG273" s="9"/>
      <c r="MH273" s="43"/>
      <c r="MI273" s="9"/>
      <c r="MJ273" s="43"/>
      <c r="MK273" s="9"/>
      <c r="ML273" s="43"/>
      <c r="MM273" s="9"/>
      <c r="MN273" s="43"/>
      <c r="MO273" s="9"/>
      <c r="MP273" s="43"/>
      <c r="MQ273" s="9"/>
      <c r="MR273" s="43"/>
      <c r="MS273" s="9"/>
      <c r="MT273" s="43">
        <f>SUM(INDEX('egyeni-ranglista'!$1:$1048576,MATCH($A273,'egyeni-ranglista'!$A:$A,0),MT$279):INDEX('egyeni-ranglista'!$1:$1048576,MATCH($A273,'egyeni-ranglista'!$A:$A,0),MT$280))</f>
        <v>0</v>
      </c>
      <c r="MU273" s="9" t="s">
        <v>1653</v>
      </c>
    </row>
    <row r="274" spans="1:359">
      <c r="A274" s="32"/>
      <c r="L274" s="43"/>
      <c r="M274" s="9"/>
      <c r="N274" s="43"/>
      <c r="O274" s="9"/>
      <c r="P274" s="43"/>
      <c r="R274" s="43"/>
      <c r="T274" s="43"/>
      <c r="V274" s="43"/>
      <c r="X274" s="43"/>
      <c r="Y274" s="9"/>
      <c r="Z274" s="43"/>
      <c r="AA274" s="9"/>
      <c r="AB274" s="43"/>
      <c r="AD274" s="43"/>
      <c r="AR274" s="9"/>
      <c r="AS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43"/>
      <c r="DD274" s="43"/>
      <c r="DF274" s="43"/>
      <c r="DH274" s="43"/>
      <c r="DJ274" s="43"/>
      <c r="DL274" s="43"/>
      <c r="DP274" s="9"/>
      <c r="DQ274" s="9"/>
      <c r="EB274" s="43"/>
      <c r="EF274" s="43"/>
      <c r="EH274" s="43"/>
      <c r="EJ274" s="43"/>
      <c r="EP274" s="43"/>
      <c r="ER274" s="43"/>
      <c r="FD274" s="43"/>
      <c r="FF274" s="9"/>
      <c r="FG274" s="9"/>
      <c r="FH274" s="9"/>
      <c r="FI274" s="9"/>
      <c r="FJ274" s="9"/>
      <c r="FK274" s="9"/>
      <c r="FL274" s="9"/>
      <c r="FM274" s="9"/>
      <c r="FN274" s="43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43"/>
      <c r="HG274" s="9"/>
      <c r="HH274" s="43"/>
      <c r="HI274" s="9"/>
      <c r="HJ274" s="43"/>
      <c r="HK274" s="9"/>
      <c r="HL274" s="43"/>
      <c r="HM274" s="9"/>
      <c r="HN274" s="43"/>
      <c r="HO274" s="9"/>
      <c r="HP274" s="43"/>
      <c r="HQ274" s="9"/>
      <c r="HR274" s="43"/>
      <c r="HS274" s="9"/>
      <c r="HT274" s="43"/>
      <c r="HU274" s="9"/>
      <c r="HV274" s="43"/>
      <c r="HW274" s="9"/>
      <c r="HX274" s="43"/>
      <c r="HY274" s="9"/>
      <c r="HZ274" s="43"/>
      <c r="IA274" s="9"/>
      <c r="IB274" s="43"/>
      <c r="IC274" s="9"/>
      <c r="ID274" s="43"/>
      <c r="IE274" s="9"/>
      <c r="IF274" s="43"/>
      <c r="IG274" s="9"/>
      <c r="IH274" s="43"/>
      <c r="II274" s="9"/>
      <c r="IJ274" s="43"/>
      <c r="IK274" s="9"/>
      <c r="IL274" s="43"/>
      <c r="IM274" s="9"/>
      <c r="IN274" s="43"/>
      <c r="IO274" s="9"/>
      <c r="IP274" s="43"/>
      <c r="IQ274" s="9"/>
      <c r="IR274" s="43"/>
      <c r="IS274" s="9"/>
      <c r="IT274" s="43"/>
      <c r="IU274" s="9"/>
      <c r="IV274" s="43"/>
      <c r="IW274" s="9"/>
      <c r="IX274" s="43"/>
      <c r="IY274" s="9"/>
      <c r="IZ274" s="43"/>
      <c r="JA274" s="9"/>
      <c r="JB274" s="43"/>
      <c r="JC274" s="9"/>
      <c r="JD274" s="43"/>
      <c r="JE274" s="9"/>
      <c r="JF274" s="43"/>
      <c r="JG274" s="9"/>
      <c r="JH274" s="43"/>
      <c r="JI274" s="9"/>
      <c r="JJ274" s="43"/>
      <c r="JK274" s="9"/>
      <c r="JL274" s="43"/>
      <c r="JM274" s="9"/>
      <c r="JN274" s="43"/>
      <c r="JO274" s="9"/>
      <c r="JP274" s="43"/>
      <c r="JQ274" s="9"/>
      <c r="JR274" s="43"/>
      <c r="JS274" s="9"/>
      <c r="JT274" s="43"/>
      <c r="JU274" s="9"/>
      <c r="JV274" s="43"/>
      <c r="JW274" s="9"/>
      <c r="JX274" s="43"/>
      <c r="JY274" s="9"/>
      <c r="JZ274" s="43"/>
      <c r="KA274" s="9"/>
      <c r="KB274" s="43"/>
      <c r="KC274" s="9"/>
      <c r="KD274" s="43"/>
      <c r="KE274" s="9"/>
      <c r="KF274" s="43"/>
      <c r="KG274" s="9"/>
      <c r="KH274" s="43"/>
      <c r="KI274" s="9"/>
      <c r="KJ274" s="43"/>
      <c r="KK274" s="9"/>
      <c r="KL274" s="43"/>
      <c r="KM274" s="9"/>
      <c r="KN274" s="43"/>
      <c r="KO274" s="9"/>
      <c r="KP274" s="43"/>
      <c r="KQ274" s="9"/>
      <c r="KR274" s="43"/>
      <c r="KS274" s="9"/>
      <c r="KT274" s="43"/>
      <c r="KU274" s="9"/>
      <c r="KV274" s="43"/>
      <c r="KW274" s="9"/>
      <c r="KX274" s="43"/>
      <c r="KY274" s="9"/>
      <c r="KZ274" s="43"/>
      <c r="LA274" s="9"/>
      <c r="LB274" s="43"/>
      <c r="LC274" s="9"/>
      <c r="LD274" s="43"/>
      <c r="LE274" s="9"/>
      <c r="LF274" s="43"/>
      <c r="LG274" s="9"/>
      <c r="LH274" s="43"/>
      <c r="LI274" s="9"/>
      <c r="LJ274" s="43"/>
      <c r="LK274" s="9"/>
      <c r="LL274" s="43"/>
      <c r="LM274" s="9"/>
      <c r="LN274" s="43"/>
      <c r="LO274" s="9"/>
      <c r="LP274" s="43"/>
      <c r="LQ274" s="9"/>
      <c r="LR274" s="43"/>
      <c r="LS274" s="9"/>
      <c r="LT274" s="43"/>
      <c r="LU274" s="9"/>
      <c r="LV274" s="43"/>
      <c r="LW274" s="9"/>
      <c r="LX274" s="43"/>
      <c r="LY274" s="9"/>
      <c r="LZ274" s="43"/>
      <c r="MA274" s="9"/>
      <c r="MB274" s="43"/>
      <c r="MC274" s="9"/>
      <c r="MD274" s="43"/>
      <c r="ME274" s="9"/>
      <c r="MF274" s="43"/>
      <c r="MG274" s="9"/>
      <c r="MH274" s="43"/>
      <c r="MI274" s="9"/>
      <c r="MJ274" s="43"/>
      <c r="MK274" s="9"/>
      <c r="ML274" s="43"/>
      <c r="MM274" s="9"/>
      <c r="MN274" s="43"/>
      <c r="MO274" s="9"/>
      <c r="MP274" s="43"/>
      <c r="MQ274" s="9"/>
      <c r="MR274" s="43"/>
      <c r="MS274" s="9"/>
      <c r="MT274" s="43"/>
      <c r="MU274" s="9"/>
    </row>
    <row r="275" spans="1:359">
      <c r="H275" s="43" t="s">
        <v>206</v>
      </c>
      <c r="P275" s="43" t="s">
        <v>206</v>
      </c>
      <c r="R275" s="43" t="s">
        <v>206</v>
      </c>
      <c r="T275" s="43" t="s">
        <v>206</v>
      </c>
      <c r="V275" s="43" t="s">
        <v>206</v>
      </c>
      <c r="X275" s="43" t="s">
        <v>206</v>
      </c>
      <c r="Z275" s="43" t="s">
        <v>206</v>
      </c>
      <c r="AB275" s="43" t="s">
        <v>206</v>
      </c>
      <c r="AD275" s="43" t="s">
        <v>206</v>
      </c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D275" s="226"/>
      <c r="DF275" s="226"/>
      <c r="DH275" s="9"/>
      <c r="DJ275" s="9"/>
      <c r="DL275" s="9"/>
      <c r="FF275" s="9"/>
      <c r="FG275" s="9"/>
      <c r="FH275" s="9"/>
      <c r="FI275" s="9"/>
      <c r="FJ275" s="9"/>
      <c r="FK275" s="9"/>
      <c r="FL275" s="9"/>
      <c r="FM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</row>
    <row r="276" spans="1:359" s="3" customFormat="1">
      <c r="A276" s="19" t="s">
        <v>204</v>
      </c>
      <c r="B276" s="44">
        <f>SUM(B3:B275)</f>
        <v>859.19999999999993</v>
      </c>
      <c r="D276" s="44">
        <f>SUM(D3:D275)</f>
        <v>1136.5977338014679</v>
      </c>
      <c r="F276" s="44">
        <f>SUM(F3:F275)</f>
        <v>1738.8380741218273</v>
      </c>
      <c r="H276" s="44">
        <f>SUM(H3:H275)</f>
        <v>1164.8269574096887</v>
      </c>
      <c r="J276" s="44">
        <f>SUM(J3:J275)</f>
        <v>1874.9853647622822</v>
      </c>
      <c r="L276" s="44">
        <f>SUM(L3:L275)</f>
        <v>174.78802227453727</v>
      </c>
      <c r="N276" s="44">
        <f>SUM(N3:N275)</f>
        <v>831.39804431665812</v>
      </c>
      <c r="P276" s="44">
        <f>SUM(P3:P275)</f>
        <v>200.68541990355732</v>
      </c>
      <c r="R276" s="44">
        <f>SUM(R3:R275)</f>
        <v>1130.2401647386771</v>
      </c>
      <c r="T276" s="44">
        <f>SUM(T3:T275)</f>
        <v>1503.7032139435837</v>
      </c>
      <c r="V276" s="44">
        <f>SUM(V3:V275)</f>
        <v>1020.4379879646543</v>
      </c>
      <c r="X276" s="44">
        <f>SUM(X3:X275)</f>
        <v>349.64814246687274</v>
      </c>
      <c r="Z276" s="44">
        <f>SUM(Z3:Z275)</f>
        <v>182.31190883502538</v>
      </c>
      <c r="AB276" s="44">
        <f>SUM(AB3:AB275)</f>
        <v>1839.1456453756211</v>
      </c>
      <c r="AD276" s="44">
        <f>SUM(AD3:AD275)</f>
        <v>2754.8044077484765</v>
      </c>
      <c r="AF276" s="44">
        <f>SUM(AF3:AF275)</f>
        <v>605.64381732161701</v>
      </c>
      <c r="AH276" s="44">
        <f>SUM(AH3:AH275)</f>
        <v>432.99705877711926</v>
      </c>
      <c r="AJ276" s="44">
        <f>SUM(AJ3:AJ275)</f>
        <v>1874.9446544063683</v>
      </c>
      <c r="AL276" s="44">
        <f>SUM(AL3:AL275)</f>
        <v>74.810158797776651</v>
      </c>
      <c r="AN276" s="44">
        <f>SUM(AN3:AN275)</f>
        <v>74.826987993635498</v>
      </c>
      <c r="AP276" s="44">
        <f>SUM(AP3:AP275)</f>
        <v>1963.6565597258509</v>
      </c>
      <c r="AR276" s="44">
        <f>SUM(AR3:AR275)</f>
        <v>0</v>
      </c>
      <c r="AT276" s="44">
        <f>SUM(AT3:AT275)</f>
        <v>1866.2534421228174</v>
      </c>
      <c r="AV276" s="44">
        <f>SUM(AV3:AV275)</f>
        <v>74.286975149048374</v>
      </c>
      <c r="AX276" s="44">
        <f>SUM(AX3:AX275)</f>
        <v>126.14932435428983</v>
      </c>
      <c r="AZ276" s="44">
        <f>SUM(AZ3:AZ275)</f>
        <v>0</v>
      </c>
      <c r="BB276" s="44">
        <f>SUM(BB3:BB275)</f>
        <v>0</v>
      </c>
      <c r="BD276" s="44">
        <f>SUM(BD3:BD275)</f>
        <v>2561.1014829649566</v>
      </c>
      <c r="BF276" s="44">
        <f>SUM(BF3:BF275)</f>
        <v>87.353671972516864</v>
      </c>
      <c r="BH276" s="44">
        <f>SUM(BH3:BH275)</f>
        <v>3539.6277847650153</v>
      </c>
      <c r="BJ276" s="44">
        <f>SUM(BJ3:BJ275)</f>
        <v>1447.66062681171</v>
      </c>
      <c r="BL276" s="44">
        <f>SUM(BL3:BL275)</f>
        <v>104.22152595120474</v>
      </c>
      <c r="BN276" s="44">
        <f>SUM(BN3:BN275)</f>
        <v>2526.6989245013501</v>
      </c>
      <c r="BP276" s="44">
        <f>SUM(BP3:BP275)</f>
        <v>203.57415730484752</v>
      </c>
      <c r="BR276" s="44">
        <f>SUM(BR3:BR275)</f>
        <v>118.05379559619875</v>
      </c>
      <c r="BT276" s="44">
        <f>SUM(BT3:BT275)</f>
        <v>0</v>
      </c>
      <c r="BV276" s="44">
        <f>SUM(BV3:BV275)</f>
        <v>1322.960028379392</v>
      </c>
      <c r="BX276" s="44">
        <f>SUM(BX3:BX275)</f>
        <v>2153.094871626216</v>
      </c>
      <c r="BZ276" s="44">
        <f>SUM(BZ3:BZ275)</f>
        <v>79.536055540099099</v>
      </c>
      <c r="CA276" s="159"/>
      <c r="CB276" s="44">
        <f>SUM(CB3:CB275)</f>
        <v>104.04761078300827</v>
      </c>
      <c r="CC276" s="159"/>
      <c r="CD276" s="44">
        <f>SUM(CD3:CD275)</f>
        <v>1437.9739076613578</v>
      </c>
      <c r="CE276" s="159"/>
      <c r="CF276" s="44">
        <f>SUM(CF3:CF275)</f>
        <v>2106.9449069365396</v>
      </c>
      <c r="CG276" s="159"/>
      <c r="CH276" s="44">
        <f>SUM(CH3:CH275)</f>
        <v>2149.9191444250537</v>
      </c>
      <c r="CI276" s="159"/>
      <c r="CJ276" s="44">
        <f>SUM(CJ3:CJ275)</f>
        <v>472.96107185449642</v>
      </c>
      <c r="CK276" s="159"/>
      <c r="CL276" s="44">
        <f>SUM(CL3:CL275)</f>
        <v>244.10847698796812</v>
      </c>
      <c r="CM276" s="159"/>
      <c r="CN276" s="44">
        <f>SUM(CN3:CN275)</f>
        <v>214.17970731252748</v>
      </c>
      <c r="CO276" s="159"/>
      <c r="CP276" s="44">
        <f>SUM(CP3:CP275)</f>
        <v>0</v>
      </c>
      <c r="CQ276" s="159"/>
      <c r="CR276" s="44">
        <f>SUM(CR3:CR275)</f>
        <v>2453.1667595398153</v>
      </c>
      <c r="CS276" s="159"/>
      <c r="CT276" s="44">
        <f>SUM(CT3:CT275)</f>
        <v>0</v>
      </c>
      <c r="CU276" s="159"/>
      <c r="CV276" s="44">
        <f>SUM(CV3:CV275)</f>
        <v>909.45586661567995</v>
      </c>
      <c r="CW276" s="159"/>
      <c r="CX276" s="44">
        <f>SUM(CX3:CX275)</f>
        <v>1020.8996268016276</v>
      </c>
      <c r="CY276" s="159"/>
      <c r="CZ276" s="44">
        <f>SUM(CZ3:CZ275)</f>
        <v>3416.4854892193753</v>
      </c>
      <c r="DA276" s="159"/>
      <c r="DB276" s="44">
        <f>SUM(DB3:DB275)</f>
        <v>891.44595098340028</v>
      </c>
      <c r="DC276" s="159"/>
      <c r="DD276" s="44">
        <f>SUM(DD3:DD275)</f>
        <v>1180.1406233629805</v>
      </c>
      <c r="DE276" s="159"/>
      <c r="DF276" s="44">
        <f>SUM(DF3:DF275)</f>
        <v>1701.4486323793044</v>
      </c>
      <c r="DG276" s="159"/>
      <c r="DH276" s="44">
        <f>SUM(DH3:DH275)</f>
        <v>1300.9018607875753</v>
      </c>
      <c r="DI276" s="159"/>
      <c r="DJ276" s="44">
        <f>SUM(DJ3:DJ275)</f>
        <v>1150.4598966678845</v>
      </c>
      <c r="DK276" s="159"/>
      <c r="DL276" s="44">
        <f>SUM(DL3:DL275)</f>
        <v>752.97811184668728</v>
      </c>
      <c r="DM276" s="159"/>
      <c r="DN276" s="44">
        <f>SUM(DN3:DN275)</f>
        <v>3395.1152016790297</v>
      </c>
      <c r="DP276" s="44">
        <f>SUM(DP3:DP275)</f>
        <v>2543.8387263271684</v>
      </c>
      <c r="DR276" s="44">
        <f>SUM(DR3:DR275)</f>
        <v>499.26149638048179</v>
      </c>
      <c r="DT276" s="44">
        <f>SUM(DT3:DT275)</f>
        <v>2839.9718486380125</v>
      </c>
      <c r="DV276" s="44">
        <f>SUM(DV3:DV275)</f>
        <v>698.34205270006134</v>
      </c>
      <c r="DX276" s="44">
        <f>SUM(DX3:DX275)</f>
        <v>768.35375729456325</v>
      </c>
      <c r="DZ276" s="44">
        <f>SUM(DZ3:DZ238)</f>
        <v>717.70323397837001</v>
      </c>
      <c r="EB276" s="44">
        <f>SUM(EB3:EB238)</f>
        <v>1213.9957002751821</v>
      </c>
      <c r="ED276" s="44">
        <f>SUM(ED3:ED238)</f>
        <v>878.29353608015526</v>
      </c>
      <c r="EF276" s="44">
        <f>SUM(EF3:EF238)</f>
        <v>1380.6385703323544</v>
      </c>
      <c r="EH276" s="44">
        <f>SUM(EH3:EH238)</f>
        <v>63.318466048951272</v>
      </c>
      <c r="EJ276" s="44">
        <f>SUM(EJ3:EJ238)</f>
        <v>1250.8248318831997</v>
      </c>
      <c r="EL276" s="44">
        <f>SUM(EL3:EL275)</f>
        <v>2283.0165662040963</v>
      </c>
      <c r="EN276" s="44">
        <f>SUM(EN3:EN275)</f>
        <v>2249.1423566836729</v>
      </c>
      <c r="EP276" s="44">
        <f>SUM(EP3:EP238)</f>
        <v>1454.1362792796833</v>
      </c>
      <c r="ER276" s="44">
        <f>SUM(ER3:ER238)</f>
        <v>74.081246037543039</v>
      </c>
      <c r="ET276" s="44">
        <f>SUM(ET3:ET238)</f>
        <v>114.44438856921843</v>
      </c>
      <c r="EV276" s="44">
        <f>SUM(EV3:EV238)</f>
        <v>137.58475541776164</v>
      </c>
      <c r="EX276" s="44">
        <f>SUM(EX3:EX238)</f>
        <v>648.25847796309699</v>
      </c>
      <c r="EZ276" s="44">
        <f>SUM(EZ3:EZ238)</f>
        <v>67.746878460083707</v>
      </c>
      <c r="FB276" s="44">
        <f>SUM(FB3:FB238)</f>
        <v>2262.1441920776128</v>
      </c>
      <c r="FD276" s="44">
        <f>SUM(FD3:FD238)</f>
        <v>1602.7165651777066</v>
      </c>
      <c r="FF276" s="44">
        <f>SUM(FF3:FF275)</f>
        <v>4294.6422412786369</v>
      </c>
      <c r="FG276" s="159"/>
      <c r="FH276" s="44">
        <f>SUM(FH3:FH275)</f>
        <v>1997.7937008294195</v>
      </c>
      <c r="FI276" s="159"/>
      <c r="FJ276" s="44">
        <f>SUM(FJ3:FJ275)</f>
        <v>1710.2799190642654</v>
      </c>
      <c r="FK276" s="159"/>
      <c r="FL276" s="44">
        <f>SUM(FL3:FL275)</f>
        <v>2611.2260164103627</v>
      </c>
      <c r="FM276" s="159"/>
      <c r="FN276" s="44">
        <f>SUM(FN3:FN238)</f>
        <v>1643.6533633965614</v>
      </c>
      <c r="FP276" s="44">
        <f>SUM(FP3:FP275)</f>
        <v>1643.0300968279766</v>
      </c>
      <c r="FQ276" s="159"/>
      <c r="FR276" s="44">
        <f>SUM(FR3:FR275)</f>
        <v>1981.9592393296887</v>
      </c>
      <c r="FS276" s="159"/>
      <c r="FT276" s="44">
        <f>SUM(FT3:FT275)</f>
        <v>1667.3756850632708</v>
      </c>
      <c r="FU276" s="159"/>
      <c r="FV276" s="44">
        <f>SUM(FV3:FV275)</f>
        <v>4523.2950630430878</v>
      </c>
      <c r="FW276" s="159"/>
      <c r="FX276" s="44">
        <f>SUM(FX3:FX275)</f>
        <v>3956.9959330848601</v>
      </c>
      <c r="FY276" s="159"/>
      <c r="FZ276" s="44">
        <f>SUM(FZ3:FZ275)</f>
        <v>1559.5249253378322</v>
      </c>
      <c r="GA276" s="159"/>
      <c r="GB276" s="44">
        <f>SUM(GB3:GB275)</f>
        <v>3320.3075805371541</v>
      </c>
      <c r="GC276" s="159"/>
      <c r="GD276" s="44">
        <f>SUM(GD3:GD275)</f>
        <v>1132.9192514332194</v>
      </c>
      <c r="GE276" s="159"/>
      <c r="GF276" s="44">
        <f>SUM(GF3:GF275)</f>
        <v>799.57159239067255</v>
      </c>
      <c r="GG276" s="159"/>
      <c r="GH276" s="44">
        <f>SUM(GH3:GH275)</f>
        <v>941.28273763153652</v>
      </c>
      <c r="GI276" s="159"/>
      <c r="GJ276" s="44">
        <f>SUM(GJ3:GJ275)</f>
        <v>1526.3008150100213</v>
      </c>
      <c r="GK276" s="159"/>
      <c r="GL276" s="44">
        <f>SUM(GL3:GL275)</f>
        <v>1834.6325141329903</v>
      </c>
      <c r="GM276" s="159"/>
      <c r="GN276" s="44">
        <f>SUM(GN3:GN275)</f>
        <v>4124.2804806079239</v>
      </c>
      <c r="GO276" s="159"/>
      <c r="GP276" s="44">
        <f>SUM(GP3:GP275)</f>
        <v>529.04328731941723</v>
      </c>
      <c r="GQ276" s="159"/>
      <c r="GR276" s="44">
        <f>SUM(GR3:GR275)</f>
        <v>1390.1257257708735</v>
      </c>
      <c r="GS276" s="159"/>
      <c r="GT276" s="44">
        <f>SUM(GT3:GT275)</f>
        <v>2216.8040639986752</v>
      </c>
      <c r="GU276" s="159"/>
      <c r="GV276" s="44">
        <f>SUM(GV3:GV275)</f>
        <v>476.88976963689703</v>
      </c>
      <c r="GW276" s="159"/>
      <c r="GX276" s="44">
        <f>SUM(GX3:GX275)</f>
        <v>100.19208874739732</v>
      </c>
      <c r="GY276" s="159"/>
      <c r="GZ276" s="44">
        <f>SUM(GZ3:GZ275)</f>
        <v>1417.4638773398619</v>
      </c>
      <c r="HA276" s="159"/>
      <c r="HB276" s="44">
        <f>SUM(HB3:HB275)</f>
        <v>2306.4368577882574</v>
      </c>
      <c r="HC276" s="159"/>
      <c r="HD276" s="44">
        <f>SUM(HD3:HD275)</f>
        <v>561.10098826477088</v>
      </c>
      <c r="HE276" s="159"/>
      <c r="HF276" s="44">
        <f>SUM(HF3:HF275)</f>
        <v>503.14137458073037</v>
      </c>
      <c r="HG276" s="159"/>
      <c r="HH276" s="44">
        <f>SUM(HH3:HH275)</f>
        <v>223.57581098216383</v>
      </c>
      <c r="HI276" s="159"/>
      <c r="HJ276" s="44">
        <f>SUM(HJ3:HJ275)</f>
        <v>601.14474422202454</v>
      </c>
      <c r="HK276" s="159"/>
      <c r="HL276" s="44">
        <f>SUM(HL3:HL275)</f>
        <v>163.6856907756405</v>
      </c>
      <c r="HM276" s="159"/>
      <c r="HN276" s="44">
        <f>SUM(HN3:HN275)</f>
        <v>2233.2979971547038</v>
      </c>
      <c r="HO276" s="159"/>
      <c r="HP276" s="44">
        <f>SUM(HP3:HP275)</f>
        <v>1315.6879448808468</v>
      </c>
      <c r="HQ276" s="159"/>
      <c r="HR276" s="44">
        <f>SUM(HR3:HR275)</f>
        <v>519.55960107734802</v>
      </c>
      <c r="HS276" s="159"/>
      <c r="HT276" s="44">
        <f>SUM(HT3:HT275)</f>
        <v>1362.3148921835218</v>
      </c>
      <c r="HU276" s="159"/>
      <c r="HV276" s="44">
        <f>SUM(HV3:HV275)</f>
        <v>2392.4619650995287</v>
      </c>
      <c r="HW276" s="159"/>
      <c r="HX276" s="44">
        <f>SUM(HX3:HX275)</f>
        <v>283.02950349572683</v>
      </c>
      <c r="HY276" s="159"/>
      <c r="HZ276" s="44">
        <f>SUM(HZ3:HZ275)</f>
        <v>1228.1490927890704</v>
      </c>
      <c r="IA276" s="159"/>
      <c r="IB276" s="44">
        <f>SUM(IB3:IB275)</f>
        <v>3202.2404190057978</v>
      </c>
      <c r="IC276" s="159"/>
      <c r="ID276" s="44">
        <f>SUM(ID3:ID275)</f>
        <v>1645.7250645314871</v>
      </c>
      <c r="IE276" s="159"/>
      <c r="IF276" s="44">
        <f>SUM(IF3:IF275)</f>
        <v>497.56602235806338</v>
      </c>
      <c r="IG276" s="159"/>
      <c r="IH276" s="44">
        <f>SUM(IH3:IH275)</f>
        <v>1285.8982981891324</v>
      </c>
      <c r="II276" s="159"/>
      <c r="IJ276" s="44">
        <f>SUM(IJ3:IJ275)</f>
        <v>2433.0292683271914</v>
      </c>
      <c r="IK276" s="159"/>
      <c r="IL276" s="44">
        <f>SUM(IL3:IL275)</f>
        <v>1690.5737353644927</v>
      </c>
      <c r="IM276" s="159"/>
      <c r="IN276" s="44">
        <f>SUM(IN3:IN275)</f>
        <v>166.1137716256595</v>
      </c>
      <c r="IO276" s="159"/>
      <c r="IP276" s="44">
        <f>SUM(IP3:IP275)</f>
        <v>549.08053909083901</v>
      </c>
      <c r="IQ276" s="159"/>
      <c r="IR276" s="44">
        <f>SUM(IR3:IR275)</f>
        <v>576.61425619610213</v>
      </c>
      <c r="IS276" s="159"/>
      <c r="IT276" s="44">
        <f>SUM(IT3:IT275)</f>
        <v>389.04650531525579</v>
      </c>
      <c r="IU276" s="159"/>
      <c r="IV276" s="44">
        <f>SUM(IV3:IV275)</f>
        <v>115.77243383618095</v>
      </c>
      <c r="IW276" s="159"/>
      <c r="IX276" s="44">
        <f>SUM(IX3:IX275)</f>
        <v>2383.0951107316387</v>
      </c>
      <c r="IY276" s="159"/>
      <c r="IZ276" s="44">
        <f>SUM(IZ3:IZ275)</f>
        <v>338.85874416976787</v>
      </c>
      <c r="JA276" s="159"/>
      <c r="JB276" s="44">
        <f>SUM(JB3:JB275)</f>
        <v>3861.3706579345599</v>
      </c>
      <c r="JC276" s="159"/>
      <c r="JD276" s="44">
        <f>SUM(JD3:JD275)</f>
        <v>613.95556548047853</v>
      </c>
      <c r="JE276" s="159"/>
      <c r="JF276" s="44">
        <f>SUM(JF3:JF275)</f>
        <v>218.79358504791927</v>
      </c>
      <c r="JG276" s="159"/>
      <c r="JH276" s="44">
        <f>SUM(JH3:JH275)</f>
        <v>1775.9000527236792</v>
      </c>
      <c r="JI276" s="159"/>
      <c r="JJ276" s="44">
        <f>SUM(JJ3:JJ275)</f>
        <v>530.79352950693146</v>
      </c>
      <c r="JK276" s="159"/>
      <c r="JL276" s="44">
        <f>SUM(JL3:JL275)</f>
        <v>280.87063816533407</v>
      </c>
      <c r="JM276" s="159"/>
      <c r="JN276" s="44">
        <f>SUM(JN3:JN275)</f>
        <v>1622.3953361202528</v>
      </c>
      <c r="JO276" s="159"/>
      <c r="JP276" s="44">
        <f>SUM(JP3:JP275)</f>
        <v>648.95556548047853</v>
      </c>
      <c r="JQ276" s="159"/>
      <c r="JR276" s="44">
        <f>SUM(JR3:JR275)</f>
        <v>1284.0222939524735</v>
      </c>
      <c r="JS276" s="159"/>
      <c r="JT276" s="44">
        <f>SUM(JT3:JT275)</f>
        <v>1714.0343623565313</v>
      </c>
      <c r="JU276" s="159"/>
      <c r="JV276" s="44">
        <f>SUM(JV3:JV275)</f>
        <v>1805.2539180428228</v>
      </c>
      <c r="JW276" s="159"/>
      <c r="JX276" s="44">
        <f>SUM(JX3:JX275)</f>
        <v>1451.0357465363231</v>
      </c>
      <c r="JY276" s="159"/>
      <c r="JZ276" s="44">
        <f>SUM(JZ3:JZ275)</f>
        <v>822.11339246885677</v>
      </c>
      <c r="KA276" s="159"/>
      <c r="KB276" s="44">
        <f>SUM(KB3:KB275)</f>
        <v>132.36545298680551</v>
      </c>
      <c r="KC276" s="159"/>
      <c r="KD276" s="44">
        <f>SUM(KD3:KD275)</f>
        <v>27.92562137449772</v>
      </c>
      <c r="KE276" s="159"/>
      <c r="KF276" s="44">
        <f>SUM(KF3:KF275)</f>
        <v>31.485389418208143</v>
      </c>
      <c r="KG276" s="159"/>
      <c r="KH276" s="44">
        <f>SUM(KH3:KH275)</f>
        <v>1159.6702063875996</v>
      </c>
      <c r="KI276" s="159"/>
      <c r="KJ276" s="44">
        <f>SUM(KJ3:KJ275)</f>
        <v>546.29335923809913</v>
      </c>
      <c r="KK276" s="159"/>
      <c r="KL276" s="44">
        <f>SUM(KL3:KL275)</f>
        <v>868.00319920676634</v>
      </c>
      <c r="KM276" s="159"/>
      <c r="KN276" s="44">
        <f>SUM(KN3:KN275)</f>
        <v>578.04006976441485</v>
      </c>
      <c r="KO276" s="159"/>
      <c r="KP276" s="44">
        <f>SUM(KP3:KP275)</f>
        <v>2223.0853114986653</v>
      </c>
      <c r="KQ276" s="159"/>
      <c r="KR276" s="44">
        <f>SUM(KR3:KR275)</f>
        <v>1967.3710095580782</v>
      </c>
      <c r="KS276" s="159"/>
      <c r="KT276" s="44">
        <f>SUM(KT3:KT275)</f>
        <v>815.60186787992757</v>
      </c>
      <c r="KU276" s="159"/>
      <c r="KV276" s="44">
        <f>SUM(KV3:KV275)</f>
        <v>655.60252403051231</v>
      </c>
      <c r="KW276" s="159"/>
      <c r="KX276" s="44">
        <f>SUM(KX3:KX275)</f>
        <v>1685.2411050831702</v>
      </c>
      <c r="KY276" s="159"/>
      <c r="KZ276" s="44">
        <f>SUM(KZ3:KZ275)</f>
        <v>1981.8694545088897</v>
      </c>
      <c r="LA276" s="159"/>
      <c r="LB276" s="44">
        <f>SUM(LB3:LB275)</f>
        <v>352.20155117790347</v>
      </c>
      <c r="LC276" s="159"/>
      <c r="LD276" s="44">
        <f>SUM(LD3:LD275)</f>
        <v>474.58138554781988</v>
      </c>
      <c r="LE276" s="159"/>
      <c r="LF276" s="44">
        <f>SUM(LF3:LF275)</f>
        <v>517.02260319234676</v>
      </c>
      <c r="LG276" s="159"/>
      <c r="LH276" s="44">
        <f>SUM(LH3:LH275)</f>
        <v>668.51821286521692</v>
      </c>
      <c r="LI276" s="159"/>
      <c r="LJ276" s="44">
        <f>SUM(LJ3:LJ275)</f>
        <v>844.37571600193667</v>
      </c>
      <c r="LK276" s="159"/>
      <c r="LL276" s="44">
        <f>SUM(LL3:LL275)</f>
        <v>2929.005479705203</v>
      </c>
      <c r="LM276" s="159"/>
      <c r="LN276" s="44">
        <f>SUM(LN3:LN275)</f>
        <v>1151.467340264521</v>
      </c>
      <c r="LO276" s="159"/>
      <c r="LP276" s="44">
        <f>SUM(LP3:LP275)</f>
        <v>448.59079760764803</v>
      </c>
      <c r="LQ276" s="159"/>
      <c r="LR276" s="44">
        <f>SUM(LR3:LR275)</f>
        <v>2359.5600388678822</v>
      </c>
      <c r="LS276" s="159"/>
      <c r="LT276" s="44">
        <f>SUM(LT3:LT275)</f>
        <v>195.35121994924549</v>
      </c>
      <c r="LU276" s="159"/>
      <c r="LV276" s="44">
        <f>SUM(LV3:LV275)</f>
        <v>336.37019584677927</v>
      </c>
      <c r="LW276" s="159"/>
      <c r="LX276" s="44">
        <f>SUM(LX3:LX275)</f>
        <v>441.8748300621404</v>
      </c>
      <c r="LY276" s="159"/>
      <c r="LZ276" s="44">
        <f>SUM(LZ3:LZ275)</f>
        <v>508.8964425135315</v>
      </c>
      <c r="MA276" s="159"/>
      <c r="MB276" s="44">
        <f>SUM(MB3:MB275)</f>
        <v>3391.7011593838888</v>
      </c>
      <c r="MC276" s="159"/>
      <c r="MD276" s="44">
        <f>SUM(MD3:MD275)</f>
        <v>1803.0091300169172</v>
      </c>
      <c r="ME276" s="159"/>
      <c r="MF276" s="44">
        <f>SUM(MF3:MF275)</f>
        <v>989.6373215576242</v>
      </c>
      <c r="MG276" s="159"/>
      <c r="MH276" s="44">
        <f>SUM(MH3:MH275)</f>
        <v>1002.5873980728624</v>
      </c>
      <c r="MI276" s="159"/>
      <c r="MJ276" s="44">
        <f>SUM(MJ3:MJ275)</f>
        <v>129.55441713296034</v>
      </c>
      <c r="MK276" s="159"/>
      <c r="ML276" s="44">
        <f>SUM(ML3:ML275)</f>
        <v>353.95428470575666</v>
      </c>
      <c r="MM276" s="159"/>
      <c r="MN276" s="44">
        <f>SUM(MN3:MN275)</f>
        <v>552.75464264888751</v>
      </c>
      <c r="MO276" s="159"/>
      <c r="MP276" s="44">
        <f>SUM(MP3:MP275)</f>
        <v>1998.7860319616293</v>
      </c>
      <c r="MQ276" s="159"/>
      <c r="MR276" s="44">
        <f>SUM(MR3:MR275)</f>
        <v>540.67739905914391</v>
      </c>
      <c r="MS276" s="159"/>
      <c r="MT276" s="44">
        <f>SUM(MT3:MT275)</f>
        <v>144.07912201754144</v>
      </c>
      <c r="MU276" s="159"/>
    </row>
    <row r="278" spans="1:359">
      <c r="A278" s="1" t="s">
        <v>272</v>
      </c>
      <c r="C278" s="1" t="str">
        <f>C2&amp;C1</f>
        <v>Szezonnyitó kupa39692</v>
      </c>
      <c r="E278" s="1" t="str">
        <f>E2&amp;E1</f>
        <v>Újpest Kupa39727</v>
      </c>
      <c r="G278" s="1" t="str">
        <f>G2&amp;G1</f>
        <v>HCC39741</v>
      </c>
      <c r="I278" s="1" t="str">
        <f>I2&amp;I1</f>
        <v>Vegyes páros OB39770</v>
      </c>
      <c r="K278" s="1" t="str">
        <f>K2&amp;K1</f>
        <v>MKK39776</v>
      </c>
      <c r="M278" s="1" t="str">
        <f>M2&amp;M1</f>
        <v>Évzáró kupa39797</v>
      </c>
      <c r="O278" s="1" t="str">
        <f>O2&amp;O1</f>
        <v>Évnyitó kupa39818</v>
      </c>
      <c r="Q278" s="1" t="str">
        <f>Q2&amp;Q1</f>
        <v>OCSB férfi "B"39867</v>
      </c>
      <c r="S278" s="1" t="str">
        <f>S2&amp;S1</f>
        <v>OCSB női "A"39867</v>
      </c>
      <c r="U278" s="1" t="str">
        <f>U2&amp;U1</f>
        <v>OCSB férfi "A"39867</v>
      </c>
      <c r="W278" s="1" t="str">
        <f>W2&amp;W1</f>
        <v>HMDCC39881</v>
      </c>
      <c r="Y278" s="1" t="str">
        <f>Y2&amp;Y1</f>
        <v>IFI női OB39909</v>
      </c>
      <c r="AA278" s="1" t="str">
        <f>AA2&amp;AA1</f>
        <v>IFI férfi OB39909</v>
      </c>
      <c r="AC278" s="1" t="str">
        <f>AC2&amp;AC1</f>
        <v>Tavasz kupa39923</v>
      </c>
      <c r="AE278" s="1" t="str">
        <f>AE2&amp;AE1</f>
        <v>Vegyes OB39938</v>
      </c>
      <c r="AG278" s="1" t="str">
        <f>AG2&amp;AG1</f>
        <v>Egyéni férfi OB39965</v>
      </c>
      <c r="AI278" s="1" t="str">
        <f>AI2&amp;AI1</f>
        <v>Egyéni női OB39965</v>
      </c>
      <c r="AK278" s="1" t="str">
        <f>AK2&amp;AK1</f>
        <v>Szezonzáró verseny39972</v>
      </c>
      <c r="AM278" s="1" t="str">
        <f>AM2&amp;AM1</f>
        <v>Cortina Int.39986</v>
      </c>
      <c r="AO278" s="1" t="str">
        <f>AO2&amp;AO1</f>
        <v>49th Garmisch40007</v>
      </c>
      <c r="AQ278" s="1" t="str">
        <f>AQ2&amp;AQ1</f>
        <v>Debrecen40021</v>
      </c>
      <c r="AS278" s="1" t="str">
        <f>AS2&amp;AS1</f>
        <v>Riga open 201340049</v>
      </c>
      <c r="AU278" s="1" t="str">
        <f>AU2&amp;AU1</f>
        <v>Szezonnyitó kupa40056</v>
      </c>
      <c r="AW278" s="1" t="str">
        <f>AW2&amp;AW1</f>
        <v>Mentor Torun Cup 201340056</v>
      </c>
      <c r="AY278" s="1" t="str">
        <f>AY2&amp;AY1</f>
        <v>EECC 201340063</v>
      </c>
      <c r="BA278" s="1" t="str">
        <f>BA2&amp;BA1</f>
        <v>Kitzbühel40063</v>
      </c>
      <c r="BC278" s="1" t="str">
        <f>BC2&amp;BC1</f>
        <v>EMCC 2013 Edinburgh40076</v>
      </c>
      <c r="BE278" s="1" t="str">
        <f>BE2&amp;BE1</f>
        <v>Újpest Kupa40084</v>
      </c>
      <c r="BG278" s="1" t="str">
        <f>BG2&amp;BG1</f>
        <v>October Fest Garmisch40084</v>
      </c>
      <c r="BI278" s="1" t="str">
        <f>BI2&amp;BI1</f>
        <v>MKK40105</v>
      </c>
      <c r="BK278" s="1" t="str">
        <f>BK2&amp;BK1</f>
        <v>Vegyes Páros OB40112</v>
      </c>
      <c r="BM278" s="1" t="str">
        <f>BM2&amp;BM1</f>
        <v>Bern Intern Consolation40119</v>
      </c>
      <c r="BO278" s="1" t="str">
        <f>BO2&amp;BO1</f>
        <v>HCC40126</v>
      </c>
      <c r="BQ278" s="1" t="str">
        <f>BQ2&amp;BQ1</f>
        <v>Oedtsee Trophy40140</v>
      </c>
      <c r="BS278" s="1" t="str">
        <f>BS2&amp;BS1</f>
        <v>ECC B  Men40146</v>
      </c>
      <c r="BU278" s="1" t="str">
        <f>BU2&amp;BU1</f>
        <v>ECC B Women40146</v>
      </c>
      <c r="BW278" s="1" t="str">
        <f>BW2&amp;BW1</f>
        <v>Évzáró kupa40161</v>
      </c>
      <c r="BY278" s="1" t="str">
        <f>BY2&amp;BY1</f>
        <v>Évnyitó kupa40182</v>
      </c>
      <c r="CA278" s="1" t="str">
        <f>CA2&amp;CA1</f>
        <v>EJCC Women40185</v>
      </c>
      <c r="CC278" s="1" t="str">
        <f>CC2&amp;CC1</f>
        <v>OCSB férfi "B"40246</v>
      </c>
      <c r="CE278" s="1" t="str">
        <f>CE2&amp;CE1</f>
        <v>OCSB női "A"40246</v>
      </c>
      <c r="CG278" s="1" t="str">
        <f>CG2&amp;CG1</f>
        <v>OCSB férfi "A"40246</v>
      </c>
      <c r="CI278" s="1" t="str">
        <f>CI2&amp;CI1</f>
        <v>HMDCC40259</v>
      </c>
      <c r="CK278" s="1" t="str">
        <f>CK2&amp;CK1</f>
        <v>IFI női OB40266</v>
      </c>
      <c r="CM278" s="1" t="str">
        <f>CM2&amp;CM1</f>
        <v>IFI férfi OB40266</v>
      </c>
      <c r="CO278" s="1" t="str">
        <f>CO2&amp;CO1</f>
        <v>Silesian GP40280</v>
      </c>
      <c r="CQ278" s="1" t="str">
        <f>CQ2&amp;CQ1</f>
        <v>WMDCC 201440297</v>
      </c>
      <c r="CS278" s="1" t="str">
        <f>CS2&amp;CS1</f>
        <v>Vegyes OB40309</v>
      </c>
      <c r="CU278" s="1" t="str">
        <f>CU2&amp;CU1</f>
        <v>Savona Cup40315</v>
      </c>
      <c r="CW278" s="1" t="str">
        <f>CW2&amp;CW1</f>
        <v>Egyéni férfi OB40322</v>
      </c>
      <c r="CY278" s="1" t="str">
        <f>CY2&amp;CY1</f>
        <v>Egyéni női OB40322</v>
      </c>
      <c r="DA278" s="1" t="str">
        <f>DA2&amp;DA1</f>
        <v>Szezonzáró kupa40336</v>
      </c>
      <c r="DC278" s="1" t="str">
        <f>DC2&amp;DC1</f>
        <v>Zoetermeer Sweetlake Summer Cup40406</v>
      </c>
      <c r="DE278" s="1" t="str">
        <f>DE2&amp;DE1</f>
        <v>Riga open 201440413</v>
      </c>
      <c r="DG278" s="1" t="str">
        <f>DG2&amp;DG1</f>
        <v>Szezonnyitó kupa40427</v>
      </c>
      <c r="DI278" s="1" t="str">
        <f>DI2&amp;DI1</f>
        <v>Kitzbühel40427</v>
      </c>
      <c r="DK278" s="1" t="str">
        <f>DK2&amp;DK1</f>
        <v>EMCC 201440440</v>
      </c>
      <c r="DM278" s="1" t="str">
        <f>DM2&amp;DM1</f>
        <v>Octoberfest Turnier 201440449</v>
      </c>
      <c r="DO278" s="1" t="str">
        <f>DO2&amp;DO1</f>
        <v>Újpest Kupa40455</v>
      </c>
      <c r="DQ278" s="1" t="str">
        <f>DQ2&amp;DQ1</f>
        <v>Vegyes Páros OB40477</v>
      </c>
      <c r="DS278" s="1" t="str">
        <f>DS2&amp;DS1</f>
        <v>Bern Intern Consolation40484</v>
      </c>
      <c r="DU278" s="1" t="str">
        <f>DU2&amp;DU1</f>
        <v>Magyar Kupa40490</v>
      </c>
      <c r="DW278" s="1" t="str">
        <f>DW2&amp;DW1</f>
        <v>Wetzikon 40497</v>
      </c>
      <c r="DY278" s="1" t="str">
        <f>DY2&amp;DY1</f>
        <v>ECC B  Men40511</v>
      </c>
      <c r="EA278" s="1" t="str">
        <f>EA2&amp;EA1</f>
        <v>ECC B Women40511</v>
      </c>
      <c r="EC278" s="1" t="str">
        <f>EC2&amp;EC1</f>
        <v>Évzáró kupa40532</v>
      </c>
      <c r="EE278" s="1" t="str">
        <f>EE2&amp;EE1</f>
        <v>EJCC Women40553</v>
      </c>
      <c r="EG278" s="1" t="str">
        <f>EG2&amp;EG1</f>
        <v>Évnyitó kupa40553</v>
      </c>
      <c r="EI278" s="1" t="str">
        <f>EI2&amp;EI1</f>
        <v>Berlin Cup40561</v>
      </c>
      <c r="EK278" s="1" t="str">
        <f>EK2&amp;EK1</f>
        <v>Aarau Mixed Doubles40581</v>
      </c>
      <c r="EM278" s="1" t="str">
        <f>EM2&amp;EM1</f>
        <v>OCSB női "A"40595</v>
      </c>
      <c r="EO278" s="1" t="str">
        <f>EO2&amp;EO1</f>
        <v>OCSB férfi "A"40595</v>
      </c>
      <c r="EQ278" s="1" t="str">
        <f>EQ2&amp;EQ1</f>
        <v>Letící Kameny40602</v>
      </c>
      <c r="ES278" s="1" t="str">
        <f>ES2&amp;ES1</f>
        <v>OCSB férfi "B"40623</v>
      </c>
      <c r="EU278" s="1" t="str">
        <f>EU2&amp;EU1</f>
        <v>Deaflympics 2015 Men40637</v>
      </c>
      <c r="EW278" s="1" t="str">
        <f>EW2&amp;EW1</f>
        <v>Deaflympics 2015 Women40637</v>
      </c>
      <c r="EY278" s="1" t="str">
        <f>EY2&amp;EY1</f>
        <v>IFI női OB40643</v>
      </c>
      <c r="FA278" s="1" t="str">
        <f>FA2&amp;FA1</f>
        <v>IFI férfi OB40643</v>
      </c>
      <c r="FC278" s="1" t="str">
        <f>FC2&amp;FC1</f>
        <v>VIII Mixed-Doubles Curling Cup40644</v>
      </c>
      <c r="FE278" s="1" t="str">
        <f>FE2&amp;FE1</f>
        <v>WMDCC 201540657</v>
      </c>
      <c r="FG278" s="1" t="str">
        <f>FG2&amp;FG1</f>
        <v>Vegyes OB40665</v>
      </c>
      <c r="FI278" s="1" t="str">
        <f>FI2&amp;FI1</f>
        <v>Savona Cup40679</v>
      </c>
      <c r="FK278" s="1" t="str">
        <f>FK2&amp;FK1</f>
        <v>Egyéni férfi OB40685</v>
      </c>
      <c r="FM278" s="1" t="str">
        <f>FM2&amp;FM1</f>
        <v>Egyéni női OB40685</v>
      </c>
      <c r="FO278" s="1" t="str">
        <f>FO2&amp;FO1</f>
        <v>Zoetermeer Sweetlake Summer Cup40770</v>
      </c>
      <c r="FQ278" s="1" t="str">
        <f>FQ2&amp;FQ1</f>
        <v>Tallin Season Starter 201540784</v>
      </c>
      <c r="FS278" s="1" t="str">
        <f>FS2&amp;FS1</f>
        <v>Szezonnyitó kupa40791</v>
      </c>
      <c r="FU278" s="1" t="str">
        <f>FU2&amp;FU1</f>
        <v>Kitzbühel40791</v>
      </c>
      <c r="FW278" s="1" t="str">
        <f>FW2&amp;FW1</f>
        <v>Újpest Kupa40819</v>
      </c>
      <c r="FY278" s="1" t="str">
        <f>FY2&amp;FY1</f>
        <v>Vegyes Páros OB40841</v>
      </c>
      <c r="GA278" s="1" t="str">
        <f>GA2&amp;GA1</f>
        <v>Bern Intern Consolation40847</v>
      </c>
      <c r="GC278" s="1" t="str">
        <f>GC2&amp;GC1</f>
        <v>Magyar Kupa40861</v>
      </c>
      <c r="GE278" s="1" t="str">
        <f>GE2&amp;GE1</f>
        <v>5th Yichun International Ladies40894</v>
      </c>
      <c r="GG278" s="1" t="str">
        <f>GG2&amp;GG1</f>
        <v>Évzáró Kupa40895</v>
      </c>
      <c r="GI278" s="1" t="str">
        <f>GI2&amp;GI1</f>
        <v>WJCC Women40916</v>
      </c>
      <c r="GK278" s="1" t="str">
        <f>GK2&amp;GK1</f>
        <v>FTC Kupa40924</v>
      </c>
      <c r="GM278" s="1" t="str">
        <f>GM2&amp;GM1</f>
        <v>Dutch Masters Mixed Doubles40924</v>
      </c>
      <c r="GO278" s="1" t="str">
        <f>GO2&amp;GO1</f>
        <v>Vegyes OB40938</v>
      </c>
      <c r="GQ278" s="1" t="str">
        <f>GQ2&amp;GQ1</f>
        <v>Aarau Mixed Doubles40945</v>
      </c>
      <c r="GS278" s="1" t="str">
        <f>GS2&amp;GS1</f>
        <v>Junior Masters Geneva Women40952</v>
      </c>
      <c r="GU278" s="1" t="str">
        <f>GU2&amp;GU1</f>
        <v>Slovakian Mixed Doubles40959</v>
      </c>
      <c r="GW278" s="1" t="str">
        <f>GW2&amp;GW1</f>
        <v>Dumfries Mixed Doubles40966</v>
      </c>
      <c r="GY278" s="1" t="str">
        <f>GY2&amp;GY1</f>
        <v>Olympic Hopes40973</v>
      </c>
      <c r="HA278" s="1" t="str">
        <f>HA2&amp;HA1</f>
        <v>WJCC A Women40980</v>
      </c>
      <c r="HC278" s="1" t="str">
        <f>HC2&amp;HC1</f>
        <v>IX Mixed-Doubles Curling Cup40987</v>
      </c>
      <c r="HE278" s="1" t="str">
        <f>HE2&amp;HE1</f>
        <v>Latvian Mixed-Doubles Curling Cup40994</v>
      </c>
      <c r="HG278" s="1" t="str">
        <f>HG2&amp;HG1</f>
        <v>OCSB férfi "B"41008</v>
      </c>
      <c r="HI278" s="1" t="str">
        <f>HI2&amp;HI1</f>
        <v>VIII. Czechoslovak Open41015</v>
      </c>
      <c r="HK278" s="1" t="str">
        <f>HK2&amp;HK1</f>
        <v>IFI női OB41022</v>
      </c>
      <c r="HM278" s="1" t="str">
        <f>HM2&amp;HM1</f>
        <v>IFI férfi OB41022</v>
      </c>
      <c r="HO278" s="1" t="str">
        <f>HO2&amp;HO1</f>
        <v>OCSB női "A"41037</v>
      </c>
      <c r="HQ278" s="1" t="str">
        <f>HQ2&amp;HQ1</f>
        <v>OCSB férfi "A"41037</v>
      </c>
      <c r="HS278" s="1" t="str">
        <f>HS2&amp;HS1</f>
        <v>Ifi Vegyes Páros OB41044</v>
      </c>
      <c r="HU278" s="1" t="str">
        <f>HU2&amp;HU1</f>
        <v>Egyéni férfi OB41049</v>
      </c>
      <c r="HW278" s="1" t="str">
        <f>HW2&amp;HW1</f>
        <v>Egyéni női OB41049</v>
      </c>
      <c r="HY278" s="1" t="str">
        <f>HY2&amp;HY1</f>
        <v>52. Internationales Sommerturnier Garmisch41099</v>
      </c>
      <c r="IA278" s="1" t="str">
        <f>IA2&amp;IA1</f>
        <v>Eurotours Austrian Curling Open41156</v>
      </c>
      <c r="IC278" s="1" t="str">
        <f>IC2&amp;IC1</f>
        <v>Szezonnyitó kupa41162</v>
      </c>
      <c r="IE278" s="1" t="str">
        <f>IE2&amp;IE1</f>
        <v>Kolibris Curling Cup41169</v>
      </c>
      <c r="IG278" s="1" t="str">
        <f>IG2&amp;IG1</f>
        <v>Tallinn Mixed-doubles International41176</v>
      </c>
      <c r="II278" s="1" t="str">
        <f>II2&amp;II1</f>
        <v>SYS-TEK International Bonspiel41183</v>
      </c>
      <c r="IK278" s="1" t="str">
        <f>IK2&amp;IK1</f>
        <v>V. Újpest Kupa41183</v>
      </c>
      <c r="IM278" s="1" t="str">
        <f>IM2&amp;IM1</f>
        <v>Tallinn Cup41190</v>
      </c>
      <c r="IO278" s="1" t="str">
        <f>IO2&amp;IO1</f>
        <v>44. International Curling Tournament Chamonix41197</v>
      </c>
      <c r="IQ278" s="1" t="str">
        <f>IQ2&amp;IQ1</f>
        <v>Service Experts Doubles Classic41197</v>
      </c>
      <c r="IS278" s="1" t="str">
        <f>IS2&amp;IS1</f>
        <v>CCT Austrian MD Cup 41204</v>
      </c>
      <c r="IU278" s="1" t="str">
        <f>IU2&amp;IU1</f>
        <v>2nd EJCT Prague Junior Cup lány41211</v>
      </c>
      <c r="IW278" s="1" t="str">
        <f>IW2&amp;IW1</f>
        <v>2nd EJCT Prague Junior Cup fiú41211</v>
      </c>
      <c r="IY278" s="1" t="str">
        <f>IY2&amp;IY1</f>
        <v>Vegyes Páros OB41213</v>
      </c>
      <c r="JA278" s="1" t="str">
        <f>JA2&amp;JA1</f>
        <v>Bern Inter Consolation Cup41218</v>
      </c>
      <c r="JC278" s="1" t="str">
        <f>JC2&amp;JC1</f>
        <v>Magyar Kupa41225</v>
      </c>
      <c r="JE278" s="1" t="str">
        <f>JE2&amp;JE1</f>
        <v>Bern Mixed-doubles CCT41232</v>
      </c>
      <c r="JG278" s="1" t="str">
        <f>JG2&amp;JG1</f>
        <v>ECC B  Men41237</v>
      </c>
      <c r="JI278" s="1" t="str">
        <f>JI2&amp;JI1</f>
        <v>ECC B Women41237</v>
      </c>
      <c r="JK278" s="1" t="str">
        <f>JK2&amp;JK1</f>
        <v>Torneo Internazionale41246</v>
      </c>
      <c r="JM278" s="1" t="str">
        <f>JM2&amp;JM1</f>
        <v>11. Gstaad Cup41246</v>
      </c>
      <c r="JO278" s="1" t="str">
        <f>JO2&amp;JO1</f>
        <v>Évzáró Kupa41260</v>
      </c>
      <c r="JQ278" s="1" t="str">
        <f>JQ2&amp;JQ1</f>
        <v>Limmattal Mixed-doubles CCT41260</v>
      </c>
      <c r="JS278" s="1" t="str">
        <f>JS2&amp;JS1</f>
        <v>FTC Kupa41281</v>
      </c>
      <c r="JU278" s="1" t="str">
        <f>JU2&amp;JU1</f>
        <v>Dutch Masters Mixed-doubles CCT41288</v>
      </c>
      <c r="JW278" s="1" t="str">
        <f>JW2&amp;JW1</f>
        <v>Vegyes-csapat OB41296</v>
      </c>
      <c r="JY278" s="1" t="str">
        <f>JY2&amp;JY1</f>
        <v>International MD Trophy Aarau41309</v>
      </c>
      <c r="KA278" s="1" t="str">
        <f>KA2&amp;KA1</f>
        <v>CCT Slovakian MD Cup 201741323</v>
      </c>
      <c r="KC278" s="1" t="str">
        <f>KC2&amp;KC1</f>
        <v>Olympic Hopes41344</v>
      </c>
      <c r="KE278" s="1" t="str">
        <f>KE2&amp;KE1</f>
        <v>Siket VB nők41344</v>
      </c>
      <c r="KG278" s="1" t="str">
        <f>KG2&amp;KG1</f>
        <v>Siket VB férfi41344</v>
      </c>
      <c r="KI278" s="1" t="str">
        <f>KI2&amp;KI1</f>
        <v>X. Mixed-Doubles Curling Cup41351</v>
      </c>
      <c r="KK278" s="1" t="str">
        <f>KK2&amp;KK1</f>
        <v>CCT Dumfries41358</v>
      </c>
      <c r="KM278" s="1" t="str">
        <f>KM2&amp;KM1</f>
        <v>OCSB férfi "B"41358</v>
      </c>
      <c r="KO278" s="1" t="str">
        <f>KO2&amp;KO1</f>
        <v>CCT Riga41365</v>
      </c>
      <c r="KQ278" s="1" t="str">
        <f>KQ2&amp;KQ1</f>
        <v>OCSB női "A"41366</v>
      </c>
      <c r="KS278" s="1" t="str">
        <f>KS2&amp;KS1</f>
        <v>OCSB férfi "A"41366</v>
      </c>
      <c r="KU278" s="1" t="str">
        <f>KU2&amp;KU1</f>
        <v>Latvian MD Curling Cup41372</v>
      </c>
      <c r="KW278" s="1" t="str">
        <f>KW2&amp;KW1</f>
        <v>CCT MD Tallinn41372</v>
      </c>
      <c r="KY278" s="1" t="str">
        <f>KY2&amp;KY1</f>
        <v>Egyéni férfi OB41378</v>
      </c>
      <c r="LA278" s="1" t="str">
        <f>LA2&amp;LA1</f>
        <v>Egyéni női OB41378</v>
      </c>
      <c r="LC278" s="1" t="str">
        <f>LC2&amp;LC1</f>
        <v>IFI női OB41386</v>
      </c>
      <c r="LE278" s="1" t="str">
        <f>LE2&amp;LE1</f>
        <v>IFI férfi OB41386</v>
      </c>
      <c r="LG278" s="1" t="str">
        <f>LG2&amp;LG1</f>
        <v>Ifi Vegyes Páros OB41400</v>
      </c>
      <c r="LI278" s="1" t="str">
        <f>LI2&amp;LI1</f>
        <v>New Zealand Winter Games41512</v>
      </c>
      <c r="LK278" s="1" t="str">
        <f>LK2&amp;LK1</f>
        <v>Eurotours Austrian Curling Open41519</v>
      </c>
      <c r="LM278" s="1" t="str">
        <f>LM2&amp;LM1</f>
        <v>Szezonnyitó kupa41526</v>
      </c>
      <c r="LO278" s="1" t="str">
        <f>LO2&amp;LO1</f>
        <v>17. Kolibris Cup41540</v>
      </c>
      <c r="LQ278" s="1" t="str">
        <f>LQ2&amp;LQ1</f>
        <v>SYS-TEK - Pinerolo41547</v>
      </c>
      <c r="LS278" s="1" t="str">
        <f>LS2&amp;LS1</f>
        <v>Újpest Kupa41547</v>
      </c>
      <c r="LU278" s="1" t="str">
        <f>LU2&amp;LU1</f>
        <v>CCT Austrian Mixed Doubles Curling Cup41568</v>
      </c>
      <c r="LW278" s="1" t="str">
        <f>LW2&amp;LW1</f>
        <v>Vegyes-páros OB B liga41569</v>
      </c>
      <c r="LY278" s="1" t="str">
        <f>LY2&amp;LY1</f>
        <v>CC Bern Inter Consolation cup41582</v>
      </c>
      <c r="MA278" s="1" t="str">
        <f>MA2&amp;MA1</f>
        <v xml:space="preserve"> Sochi World Curling Tour41589</v>
      </c>
      <c r="MC278" s="1" t="str">
        <f>MC2&amp;MC1</f>
        <v>Magyar Kupa 201741589</v>
      </c>
      <c r="ME278" s="1" t="str">
        <f>ME2&amp;ME1</f>
        <v>2017. évi Vegyes Páros OB41619</v>
      </c>
      <c r="MG278" s="1" t="str">
        <f>MG2&amp;MG1</f>
        <v>2017. évi Évzáró Kupa41624</v>
      </c>
      <c r="MI278" s="1" t="str">
        <f>MI2&amp;MI1</f>
        <v>2018. évi Fradi Kupa41645</v>
      </c>
      <c r="MK278" s="1" t="str">
        <f>MK2&amp;MK1</f>
        <v>WJCC B Women41648</v>
      </c>
      <c r="MM278" s="1" t="str">
        <f>MM2&amp;MM1</f>
        <v>WJCC B Men41648</v>
      </c>
      <c r="MO278" s="1" t="str">
        <f>MO2&amp;MO1</f>
        <v>World Curling Tour - Hollandia41652</v>
      </c>
      <c r="MQ278" s="1" t="str">
        <f>MQ2&amp;MQ1</f>
        <v>2018. évi Vegyes-csapat OB41296</v>
      </c>
      <c r="MS278" s="1" t="str">
        <f>MS2&amp;MS1</f>
        <v>World Curling Tour - Gavle41666</v>
      </c>
      <c r="MU278" s="1" t="str">
        <f>MU2&amp;MU1</f>
        <v>Olympic Hopes41673</v>
      </c>
    </row>
    <row r="279" spans="1:359">
      <c r="A279" s="1" t="s">
        <v>273</v>
      </c>
      <c r="B279" s="111">
        <v>5</v>
      </c>
      <c r="D279" s="43">
        <f>B279</f>
        <v>5</v>
      </c>
      <c r="F279" s="43">
        <f>D279</f>
        <v>5</v>
      </c>
      <c r="H279" s="43">
        <f>F279</f>
        <v>5</v>
      </c>
      <c r="J279" s="43">
        <f>H279</f>
        <v>5</v>
      </c>
      <c r="L279" s="43">
        <f>J279</f>
        <v>5</v>
      </c>
      <c r="N279" s="43">
        <f>L279</f>
        <v>5</v>
      </c>
      <c r="P279" s="43">
        <f>N279</f>
        <v>5</v>
      </c>
      <c r="R279" s="43">
        <f>P279</f>
        <v>5</v>
      </c>
      <c r="T279" s="43">
        <f>R279</f>
        <v>5</v>
      </c>
      <c r="V279" s="43">
        <f>T279</f>
        <v>5</v>
      </c>
      <c r="X279" s="43">
        <f>V279</f>
        <v>5</v>
      </c>
      <c r="Z279" s="43">
        <f>X279</f>
        <v>5</v>
      </c>
      <c r="AB279" s="43">
        <f>Z279</f>
        <v>5</v>
      </c>
      <c r="AD279" s="43">
        <f>AB279</f>
        <v>5</v>
      </c>
      <c r="AF279" s="43">
        <f>AD279</f>
        <v>5</v>
      </c>
      <c r="AH279" s="43">
        <f>AF279</f>
        <v>5</v>
      </c>
      <c r="AJ279" s="43">
        <f>AH279</f>
        <v>5</v>
      </c>
      <c r="AL279" s="43">
        <v>6</v>
      </c>
      <c r="AN279" s="43">
        <v>6</v>
      </c>
      <c r="AP279" s="111">
        <v>6</v>
      </c>
      <c r="AR279" s="111">
        <v>6</v>
      </c>
      <c r="AT279" s="111">
        <v>6</v>
      </c>
      <c r="AV279" s="111">
        <v>6</v>
      </c>
      <c r="AX279" s="111">
        <v>7</v>
      </c>
      <c r="AZ279" s="111">
        <v>7</v>
      </c>
      <c r="BB279" s="111">
        <v>7</v>
      </c>
      <c r="BD279" s="111">
        <v>7</v>
      </c>
      <c r="BF279" s="111">
        <v>7</v>
      </c>
      <c r="BH279" s="111">
        <v>8</v>
      </c>
      <c r="BJ279" s="111">
        <v>9</v>
      </c>
      <c r="BL279" s="111">
        <v>9</v>
      </c>
      <c r="BN279" s="111">
        <v>9</v>
      </c>
      <c r="BP279" s="111">
        <v>10</v>
      </c>
      <c r="BR279" s="111">
        <v>11</v>
      </c>
      <c r="BT279" s="111">
        <v>11</v>
      </c>
      <c r="BV279" s="111">
        <v>11</v>
      </c>
      <c r="BX279" s="111">
        <v>12</v>
      </c>
      <c r="BZ279" s="111">
        <v>13</v>
      </c>
      <c r="CB279" s="111">
        <v>16</v>
      </c>
      <c r="CD279" s="111">
        <v>16</v>
      </c>
      <c r="CF279" s="111">
        <v>16</v>
      </c>
      <c r="CH279" s="111">
        <v>17</v>
      </c>
      <c r="CJ279" s="111">
        <v>17</v>
      </c>
      <c r="CL279" s="111">
        <v>17</v>
      </c>
      <c r="CN279" s="111">
        <v>19</v>
      </c>
      <c r="CP279" s="111">
        <v>20</v>
      </c>
      <c r="CR279" s="111">
        <v>21</v>
      </c>
      <c r="CT279" s="111">
        <v>21</v>
      </c>
      <c r="CV279" s="111">
        <v>21</v>
      </c>
      <c r="CX279" s="111">
        <v>21</v>
      </c>
      <c r="CZ279" s="111">
        <v>23</v>
      </c>
      <c r="DB279" s="111">
        <v>27</v>
      </c>
      <c r="DD279" s="111">
        <v>27</v>
      </c>
      <c r="DF279" s="111">
        <v>30</v>
      </c>
      <c r="DH279" s="111">
        <v>30</v>
      </c>
      <c r="DJ279" s="111">
        <v>32</v>
      </c>
      <c r="DL279" s="111">
        <v>33</v>
      </c>
      <c r="DN279" s="111">
        <v>35</v>
      </c>
      <c r="DP279" s="111">
        <v>36</v>
      </c>
      <c r="DR279" s="111">
        <v>37</v>
      </c>
      <c r="DT279" s="111">
        <v>38</v>
      </c>
      <c r="DV279" s="111">
        <v>39</v>
      </c>
      <c r="DX279" s="111">
        <v>40</v>
      </c>
      <c r="DZ279" s="111">
        <v>40</v>
      </c>
      <c r="EB279" s="111">
        <v>43</v>
      </c>
      <c r="ED279" s="111">
        <v>45</v>
      </c>
      <c r="EF279" s="111">
        <v>45</v>
      </c>
      <c r="EH279" s="111">
        <v>45</v>
      </c>
      <c r="EJ279" s="111">
        <v>45</v>
      </c>
      <c r="EL279" s="111">
        <v>45</v>
      </c>
      <c r="EN279" s="111">
        <v>45</v>
      </c>
      <c r="EP279" s="111">
        <v>45</v>
      </c>
      <c r="ER279" s="111">
        <v>48</v>
      </c>
      <c r="ET279" s="111">
        <v>51</v>
      </c>
      <c r="EV279" s="111">
        <v>51</v>
      </c>
      <c r="EX279" s="111">
        <v>51</v>
      </c>
      <c r="EZ279" s="111">
        <v>51</v>
      </c>
      <c r="FB279" s="111">
        <v>51</v>
      </c>
      <c r="FD279" s="111">
        <v>52</v>
      </c>
      <c r="FF279" s="111">
        <v>53</v>
      </c>
      <c r="FH279" s="111">
        <v>54</v>
      </c>
      <c r="FJ279" s="111">
        <v>55</v>
      </c>
      <c r="FL279" s="111">
        <v>55</v>
      </c>
      <c r="FN279" s="111">
        <v>58</v>
      </c>
      <c r="FP279" s="111">
        <v>60</v>
      </c>
      <c r="FR279" s="111">
        <v>60</v>
      </c>
      <c r="FT279" s="111">
        <v>60</v>
      </c>
      <c r="FV279" s="111">
        <v>64</v>
      </c>
      <c r="FX279" s="111">
        <v>65</v>
      </c>
      <c r="FZ279" s="111">
        <v>66</v>
      </c>
      <c r="GB279" s="111">
        <v>68</v>
      </c>
      <c r="GD279" s="111">
        <v>71</v>
      </c>
      <c r="GF279" s="111">
        <v>71</v>
      </c>
      <c r="GH279" s="111">
        <v>72</v>
      </c>
      <c r="GJ279" s="111">
        <v>74</v>
      </c>
      <c r="GL279" s="111">
        <v>74</v>
      </c>
      <c r="GN279" s="111">
        <v>75</v>
      </c>
      <c r="GP279" s="111">
        <v>75</v>
      </c>
      <c r="GR279" s="111">
        <v>76</v>
      </c>
      <c r="GT279" s="111">
        <v>76</v>
      </c>
      <c r="GV279" s="111">
        <v>78</v>
      </c>
      <c r="GX279" s="111">
        <v>79</v>
      </c>
      <c r="GZ279" s="111">
        <v>79</v>
      </c>
      <c r="HB279" s="111">
        <v>79</v>
      </c>
      <c r="HD279" s="111">
        <v>80</v>
      </c>
      <c r="HF279" s="111">
        <v>82</v>
      </c>
      <c r="HH279" s="111">
        <v>85</v>
      </c>
      <c r="HJ279" s="111">
        <v>85</v>
      </c>
      <c r="HL279" s="111">
        <v>85</v>
      </c>
      <c r="HN279" s="111">
        <v>87</v>
      </c>
      <c r="HP279" s="111">
        <v>87</v>
      </c>
      <c r="HR279" s="111">
        <v>87</v>
      </c>
      <c r="HT279" s="111">
        <v>88</v>
      </c>
      <c r="HV279" s="111">
        <v>88</v>
      </c>
      <c r="HX279" s="111">
        <v>90</v>
      </c>
      <c r="HZ279" s="111">
        <v>92</v>
      </c>
      <c r="IB279" s="111">
        <v>94</v>
      </c>
      <c r="ID279" s="111">
        <v>94</v>
      </c>
      <c r="IF279" s="111">
        <v>94</v>
      </c>
      <c r="IH279" s="111">
        <v>94</v>
      </c>
      <c r="IJ279" s="111">
        <v>94</v>
      </c>
      <c r="IL279" s="111">
        <v>95</v>
      </c>
      <c r="IN279" s="111">
        <v>95</v>
      </c>
      <c r="IP279" s="111">
        <v>95</v>
      </c>
      <c r="IR279" s="111">
        <v>95</v>
      </c>
      <c r="IT279" s="111">
        <v>96</v>
      </c>
      <c r="IV279" s="111">
        <v>96</v>
      </c>
      <c r="IX279" s="111">
        <v>97</v>
      </c>
      <c r="IZ279" s="111">
        <v>97</v>
      </c>
      <c r="JB279" s="111">
        <v>97</v>
      </c>
      <c r="JD279" s="111">
        <v>98</v>
      </c>
      <c r="JF279" s="111">
        <v>98</v>
      </c>
      <c r="JH279" s="111">
        <v>98</v>
      </c>
      <c r="JJ279" s="111">
        <v>98</v>
      </c>
      <c r="JL279" s="111">
        <v>98</v>
      </c>
      <c r="JN279" s="111">
        <v>98</v>
      </c>
      <c r="JP279" s="111">
        <v>98</v>
      </c>
      <c r="JR279" s="111">
        <v>99</v>
      </c>
      <c r="JT279" s="111">
        <v>101</v>
      </c>
      <c r="JV279" s="111">
        <v>103</v>
      </c>
      <c r="JX279" s="111">
        <v>104</v>
      </c>
      <c r="JZ279" s="111">
        <v>106</v>
      </c>
      <c r="KB279" s="111">
        <v>109</v>
      </c>
      <c r="KD279" s="111">
        <v>109</v>
      </c>
      <c r="KF279" s="111">
        <v>109</v>
      </c>
      <c r="KH279" s="111">
        <v>110</v>
      </c>
      <c r="KJ279" s="111">
        <v>111</v>
      </c>
      <c r="KL279" s="111">
        <v>111</v>
      </c>
      <c r="KN279" s="111">
        <v>112</v>
      </c>
      <c r="KP279" s="111">
        <v>112</v>
      </c>
      <c r="KR279" s="111">
        <v>112</v>
      </c>
      <c r="KT279" s="111">
        <v>112</v>
      </c>
      <c r="KV279" s="111">
        <v>112</v>
      </c>
      <c r="KX279" s="111">
        <v>113</v>
      </c>
      <c r="KZ279" s="111">
        <v>113</v>
      </c>
      <c r="LB279" s="111">
        <v>114</v>
      </c>
      <c r="LD279" s="111">
        <v>114</v>
      </c>
      <c r="LF279" s="111">
        <v>116</v>
      </c>
      <c r="LH279" s="111">
        <v>122</v>
      </c>
      <c r="LJ279" s="111">
        <v>122</v>
      </c>
      <c r="LL279" s="111">
        <v>124</v>
      </c>
      <c r="LN279" s="111">
        <v>125</v>
      </c>
      <c r="LP279" s="111">
        <v>125</v>
      </c>
      <c r="LR279" s="111">
        <v>125</v>
      </c>
      <c r="LT279" s="111">
        <v>132</v>
      </c>
      <c r="LV279" s="111">
        <v>132</v>
      </c>
      <c r="LX279" s="111">
        <v>136</v>
      </c>
      <c r="LZ279" s="111">
        <v>137</v>
      </c>
      <c r="MB279" s="111">
        <v>137</v>
      </c>
      <c r="MD279" s="111">
        <v>142</v>
      </c>
      <c r="MF279" s="111">
        <v>144</v>
      </c>
      <c r="MH279" s="111">
        <v>144</v>
      </c>
      <c r="MJ279" s="111">
        <v>145</v>
      </c>
      <c r="ML279" s="111">
        <v>145</v>
      </c>
      <c r="MN279" s="111">
        <v>145</v>
      </c>
      <c r="MP279" s="111">
        <v>147</v>
      </c>
      <c r="MR279" s="111">
        <v>147</v>
      </c>
      <c r="MT279" s="111">
        <v>147</v>
      </c>
    </row>
    <row r="280" spans="1:359">
      <c r="A280" s="1" t="s">
        <v>274</v>
      </c>
      <c r="B280" s="111">
        <v>5</v>
      </c>
      <c r="D280" s="43">
        <f>MATCH(C278,'egyeni-ranglista'!322:322,0)</f>
        <v>6</v>
      </c>
      <c r="F280" s="43">
        <f>MATCH(E278,'egyeni-ranglista'!322:322,0)</f>
        <v>7</v>
      </c>
      <c r="H280" s="43">
        <f>MATCH(G278,'egyeni-ranglista'!322:322,0)</f>
        <v>8</v>
      </c>
      <c r="J280" s="43">
        <f>MATCH(I278,'egyeni-ranglista'!322:322,0)</f>
        <v>9</v>
      </c>
      <c r="L280" s="43">
        <f>MATCH(K278,'egyeni-ranglista'!322:322,0)</f>
        <v>10</v>
      </c>
      <c r="N280" s="43">
        <f>MATCH(M278,'egyeni-ranglista'!322:322,0)</f>
        <v>11</v>
      </c>
      <c r="P280" s="43">
        <f>MATCH(O278,'egyeni-ranglista'!322:322,0)</f>
        <v>12</v>
      </c>
      <c r="R280" s="115">
        <f>P280</f>
        <v>12</v>
      </c>
      <c r="T280" s="115">
        <f>R280</f>
        <v>12</v>
      </c>
      <c r="V280" s="43">
        <f>MATCH(U278,'egyeni-ranglista'!322:322,0)</f>
        <v>15</v>
      </c>
      <c r="X280" s="43">
        <f>MATCH(W278,'egyeni-ranglista'!322:322,0)</f>
        <v>16</v>
      </c>
      <c r="Z280" s="43">
        <f>X280</f>
        <v>16</v>
      </c>
      <c r="AB280" s="43">
        <f>MATCH(AA278,'egyeni-ranglista'!322:322,0)</f>
        <v>18</v>
      </c>
      <c r="AD280" s="43">
        <f>MATCH(AC278,'egyeni-ranglista'!322:322,0)</f>
        <v>19</v>
      </c>
      <c r="AF280" s="43">
        <f>MATCH(AE278,'egyeni-ranglista'!322:322,0)</f>
        <v>20</v>
      </c>
      <c r="AH280" s="115">
        <f>AF280</f>
        <v>20</v>
      </c>
      <c r="AJ280" s="43">
        <f>MATCH(AI278,'egyeni-ranglista'!322:322,0)</f>
        <v>22</v>
      </c>
      <c r="AL280" s="43">
        <f>MATCH(AK278,'egyeni-ranglista'!322:322,0)</f>
        <v>23</v>
      </c>
      <c r="AN280" s="43">
        <f>MATCH(AM278,'egyeni-ranglista'!322:322,0)</f>
        <v>24</v>
      </c>
      <c r="AP280" s="43">
        <f>MATCH(AO278,'egyeni-ranglista'!322:322,0)</f>
        <v>25</v>
      </c>
      <c r="AR280" s="43">
        <f>MATCH(AQ278,'egyeni-ranglista'!322:322,0)</f>
        <v>26</v>
      </c>
      <c r="AT280" s="43">
        <f>MATCH(AS278,'egyeni-ranglista'!322:322,0)</f>
        <v>27</v>
      </c>
      <c r="AV280" s="43">
        <f>MATCH(AU278,'egyeni-ranglista'!322:322,0)</f>
        <v>28</v>
      </c>
      <c r="AX280" s="43">
        <f>MATCH(AW278,'egyeni-ranglista'!322:322,0)</f>
        <v>29</v>
      </c>
      <c r="AZ280" s="43">
        <f>MATCH(AY278,'egyeni-ranglista'!322:322,0)</f>
        <v>30</v>
      </c>
      <c r="BB280" s="43">
        <f>MATCH(BA278,'egyeni-ranglista'!322:322,0)</f>
        <v>31</v>
      </c>
      <c r="BD280" s="43">
        <f>MATCH(BC278,'egyeni-ranglista'!322:322,0)</f>
        <v>32</v>
      </c>
      <c r="BF280" s="43">
        <f>MATCH(BE278,'egyeni-ranglista'!322:322,0)</f>
        <v>33</v>
      </c>
      <c r="BH280" s="43">
        <f>MATCH(BG278,'egyeni-ranglista'!322:322,0)</f>
        <v>34</v>
      </c>
      <c r="BJ280" s="43">
        <f>MATCH(BI278,'egyeni-ranglista'!322:322,0)</f>
        <v>35</v>
      </c>
      <c r="BL280" s="43">
        <f>MATCH(BK278,'egyeni-ranglista'!322:322,0)</f>
        <v>36</v>
      </c>
      <c r="BN280" s="43">
        <f>MATCH(BM278,'egyeni-ranglista'!322:322,0)</f>
        <v>37</v>
      </c>
      <c r="BP280" s="43">
        <f>MATCH(BO278,'egyeni-ranglista'!322:322,0)</f>
        <v>38</v>
      </c>
      <c r="BR280" s="43">
        <f>MATCH(BQ278,'egyeni-ranglista'!322:322,0)</f>
        <v>39</v>
      </c>
      <c r="BT280" s="43">
        <f>MATCH(BS278,'egyeni-ranglista'!322:322,0)</f>
        <v>40</v>
      </c>
      <c r="BV280" s="43">
        <f>MATCH(BU278,'egyeni-ranglista'!322:322,0)</f>
        <v>41</v>
      </c>
      <c r="BX280" s="43">
        <f>MATCH(BW278,'egyeni-ranglista'!322:322,0)</f>
        <v>42</v>
      </c>
      <c r="BZ280" s="43">
        <f>MATCH(BY278,'egyeni-ranglista'!322:322,0)</f>
        <v>43</v>
      </c>
      <c r="CB280" s="43">
        <f>MATCH(CA278,'egyeni-ranglista'!322:322,0)</f>
        <v>44</v>
      </c>
      <c r="CD280" s="111">
        <v>44</v>
      </c>
      <c r="CF280" s="111">
        <v>44</v>
      </c>
      <c r="CH280" s="43">
        <f>MATCH(CG278,'egyeni-ranglista'!322:322,0)</f>
        <v>46</v>
      </c>
      <c r="CJ280" s="43">
        <f>MATCH(CI278,'egyeni-ranglista'!322:322,0)</f>
        <v>48</v>
      </c>
      <c r="CL280" s="111">
        <v>48</v>
      </c>
      <c r="CN280" s="43">
        <f>MATCH(CM278,'egyeni-ranglista'!322:322,0)</f>
        <v>50</v>
      </c>
      <c r="CP280" s="43">
        <f>MATCH(CO278,'egyeni-ranglista'!322:322,0)</f>
        <v>51</v>
      </c>
      <c r="CR280" s="43">
        <f>MATCH(CQ278,'egyeni-ranglista'!322:322,0)</f>
        <v>52</v>
      </c>
      <c r="CT280" s="43">
        <f>MATCH(CS278,'egyeni-ranglista'!322:322,0)</f>
        <v>53</v>
      </c>
      <c r="CV280" s="43">
        <f>MATCH(CU278,'egyeni-ranglista'!322:322,0)</f>
        <v>54</v>
      </c>
      <c r="CX280" s="43">
        <f>MATCH(CW278,'egyeni-ranglista'!322:322,0)</f>
        <v>55</v>
      </c>
      <c r="CZ280" s="43">
        <f>MATCH(CY278,'egyeni-ranglista'!322:322,0)</f>
        <v>56</v>
      </c>
      <c r="DB280" s="43">
        <f>MATCH(DA278,'egyeni-ranglista'!322:322,0)</f>
        <v>57</v>
      </c>
      <c r="DD280" s="43">
        <f>MATCH(DC278,'egyeni-ranglista'!322:322,0)</f>
        <v>58</v>
      </c>
      <c r="DF280" s="43">
        <f>MATCH(DE278,'egyeni-ranglista'!322:322,0)</f>
        <v>59</v>
      </c>
      <c r="DH280" s="43">
        <f>MATCH(DG278,'egyeni-ranglista'!322:322,0)</f>
        <v>60</v>
      </c>
      <c r="DJ280" s="43">
        <v>61</v>
      </c>
      <c r="DL280" s="43">
        <v>62</v>
      </c>
      <c r="DN280" s="43">
        <v>63</v>
      </c>
      <c r="DP280" s="43">
        <f>MATCH(DO278,'egyeni-ranglista'!322:322,0)</f>
        <v>64</v>
      </c>
      <c r="DR280" s="43">
        <v>65</v>
      </c>
      <c r="DT280" s="43">
        <v>66</v>
      </c>
      <c r="DV280" s="43">
        <v>67</v>
      </c>
      <c r="DX280" s="43">
        <v>68</v>
      </c>
      <c r="DZ280" s="43">
        <v>68</v>
      </c>
      <c r="EB280" s="43">
        <v>70</v>
      </c>
      <c r="ED280" s="43">
        <v>71</v>
      </c>
      <c r="EF280" s="43">
        <v>71</v>
      </c>
      <c r="EH280" s="43">
        <v>73</v>
      </c>
      <c r="EJ280" s="43">
        <v>74</v>
      </c>
      <c r="EL280" s="43">
        <v>75</v>
      </c>
      <c r="EN280" s="43">
        <v>75</v>
      </c>
      <c r="EP280" s="43">
        <v>77</v>
      </c>
      <c r="ER280" s="43">
        <v>78</v>
      </c>
      <c r="ET280" s="43">
        <v>79</v>
      </c>
      <c r="EV280" s="43">
        <v>79</v>
      </c>
      <c r="EX280" s="43">
        <v>81</v>
      </c>
      <c r="EZ280" s="43">
        <v>81</v>
      </c>
      <c r="FB280" s="43">
        <v>83</v>
      </c>
      <c r="FD280" s="43">
        <v>84</v>
      </c>
      <c r="FF280" s="43">
        <v>85</v>
      </c>
      <c r="FH280" s="43">
        <v>86</v>
      </c>
      <c r="FJ280" s="43">
        <v>87</v>
      </c>
      <c r="FL280" s="43">
        <v>87</v>
      </c>
      <c r="FN280" s="43">
        <v>89</v>
      </c>
      <c r="FP280" s="43">
        <v>90</v>
      </c>
      <c r="FR280" s="43">
        <v>91</v>
      </c>
      <c r="FT280" s="43">
        <v>91</v>
      </c>
      <c r="FV280" s="43">
        <v>93</v>
      </c>
      <c r="FX280" s="43">
        <v>94</v>
      </c>
      <c r="FZ280" s="43">
        <v>95</v>
      </c>
      <c r="GB280" s="43">
        <v>96</v>
      </c>
      <c r="GD280" s="43">
        <v>97</v>
      </c>
      <c r="GF280" s="43">
        <v>98</v>
      </c>
      <c r="GH280" s="43">
        <v>99</v>
      </c>
      <c r="GJ280" s="43">
        <v>100</v>
      </c>
      <c r="GL280" s="43">
        <v>100</v>
      </c>
      <c r="GN280" s="43">
        <v>102</v>
      </c>
      <c r="GP280" s="43">
        <v>103</v>
      </c>
      <c r="GR280" s="43">
        <v>104</v>
      </c>
      <c r="GT280" s="43">
        <v>105</v>
      </c>
      <c r="GV280" s="43">
        <v>106</v>
      </c>
      <c r="GX280" s="43">
        <v>107</v>
      </c>
      <c r="GZ280" s="43">
        <v>108</v>
      </c>
      <c r="HB280" s="43">
        <v>109</v>
      </c>
      <c r="HD280" s="43">
        <v>110</v>
      </c>
      <c r="HF280" s="43">
        <v>111</v>
      </c>
      <c r="HH280" s="43">
        <v>112</v>
      </c>
      <c r="HJ280" s="43">
        <v>113</v>
      </c>
      <c r="HL280" s="43">
        <v>114</v>
      </c>
      <c r="HN280" s="43">
        <v>115</v>
      </c>
      <c r="HP280" s="43">
        <v>115</v>
      </c>
      <c r="HR280" s="43">
        <v>117</v>
      </c>
      <c r="HT280" s="43">
        <v>118</v>
      </c>
      <c r="HV280" s="43">
        <v>118</v>
      </c>
      <c r="HX280" s="43">
        <v>120</v>
      </c>
      <c r="HZ280" s="43">
        <v>121</v>
      </c>
      <c r="IB280" s="43">
        <v>122</v>
      </c>
      <c r="ID280" s="43">
        <v>123</v>
      </c>
      <c r="IF280" s="43">
        <v>124</v>
      </c>
      <c r="IH280" s="43">
        <v>125</v>
      </c>
      <c r="IJ280" s="43">
        <v>125</v>
      </c>
      <c r="IL280" s="43">
        <v>127</v>
      </c>
      <c r="IN280" s="43">
        <v>128</v>
      </c>
      <c r="IP280" s="43">
        <v>129</v>
      </c>
      <c r="IR280" s="43">
        <v>130</v>
      </c>
      <c r="IT280" s="43">
        <v>131</v>
      </c>
      <c r="IV280" s="43">
        <v>131</v>
      </c>
      <c r="IX280" s="43">
        <v>133</v>
      </c>
      <c r="IZ280" s="43">
        <v>134</v>
      </c>
      <c r="JB280" s="43">
        <v>135</v>
      </c>
      <c r="JD280" s="43">
        <v>136</v>
      </c>
      <c r="JF280" s="43">
        <v>137</v>
      </c>
      <c r="JH280" s="43">
        <v>137</v>
      </c>
      <c r="JJ280" s="43">
        <v>139</v>
      </c>
      <c r="JL280" s="43">
        <v>139</v>
      </c>
      <c r="JN280" s="43">
        <v>141</v>
      </c>
      <c r="JP280" s="43">
        <v>141</v>
      </c>
      <c r="JR280" s="43">
        <v>143</v>
      </c>
      <c r="JT280" s="43">
        <v>144</v>
      </c>
      <c r="JV280" s="43">
        <v>145</v>
      </c>
      <c r="JX280" s="43">
        <v>146</v>
      </c>
      <c r="JZ280" s="43">
        <v>147</v>
      </c>
      <c r="KB280" s="43">
        <v>148</v>
      </c>
      <c r="KD280" s="43">
        <v>148</v>
      </c>
      <c r="KF280" s="43">
        <v>148</v>
      </c>
      <c r="KH280" s="43">
        <v>151</v>
      </c>
      <c r="KJ280" s="43">
        <v>152</v>
      </c>
      <c r="KL280" s="43">
        <v>152</v>
      </c>
      <c r="KN280" s="43">
        <v>154</v>
      </c>
      <c r="KP280" s="43">
        <v>155</v>
      </c>
      <c r="KR280" s="43">
        <v>155</v>
      </c>
      <c r="KT280" s="43">
        <v>157</v>
      </c>
      <c r="KV280" s="43">
        <v>157</v>
      </c>
      <c r="KX280" s="43">
        <v>159</v>
      </c>
      <c r="KZ280" s="43">
        <v>159</v>
      </c>
      <c r="LB280" s="43">
        <v>161</v>
      </c>
      <c r="LD280" s="43">
        <v>161</v>
      </c>
      <c r="LF280" s="43">
        <v>163</v>
      </c>
      <c r="LH280" s="43">
        <v>164</v>
      </c>
      <c r="LJ280" s="43">
        <v>165</v>
      </c>
      <c r="LL280" s="43">
        <v>166</v>
      </c>
      <c r="LN280" s="43">
        <v>167</v>
      </c>
      <c r="LP280" s="43">
        <v>168</v>
      </c>
      <c r="LR280" s="43">
        <v>168</v>
      </c>
      <c r="LT280" s="43">
        <v>170</v>
      </c>
      <c r="LV280" s="43">
        <v>171</v>
      </c>
      <c r="LX280" s="43">
        <v>172</v>
      </c>
      <c r="LZ280" s="43">
        <v>173</v>
      </c>
      <c r="MB280" s="43">
        <v>173</v>
      </c>
      <c r="MD280" s="43">
        <v>175</v>
      </c>
      <c r="MF280" s="43">
        <v>176</v>
      </c>
      <c r="MH280" s="43">
        <v>177</v>
      </c>
      <c r="MJ280" s="43">
        <v>178</v>
      </c>
      <c r="ML280" s="43">
        <v>178</v>
      </c>
      <c r="MN280" s="43">
        <v>180</v>
      </c>
      <c r="MP280" s="43">
        <v>181</v>
      </c>
      <c r="MR280" s="43">
        <v>182</v>
      </c>
      <c r="MT280" s="43">
        <v>183</v>
      </c>
    </row>
    <row r="281" spans="1:359">
      <c r="B281" s="1">
        <v>2</v>
      </c>
      <c r="C281" s="1">
        <f>B281+1</f>
        <v>3</v>
      </c>
      <c r="D281" s="1">
        <f t="shared" ref="D281:BO281" si="0">C281+1</f>
        <v>4</v>
      </c>
      <c r="E281" s="1">
        <f t="shared" si="0"/>
        <v>5</v>
      </c>
      <c r="F281" s="1">
        <f t="shared" si="0"/>
        <v>6</v>
      </c>
      <c r="G281" s="1">
        <f t="shared" si="0"/>
        <v>7</v>
      </c>
      <c r="H281" s="1">
        <f t="shared" si="0"/>
        <v>8</v>
      </c>
      <c r="I281" s="1">
        <f t="shared" si="0"/>
        <v>9</v>
      </c>
      <c r="J281" s="1">
        <f t="shared" si="0"/>
        <v>10</v>
      </c>
      <c r="K281" s="1">
        <f t="shared" si="0"/>
        <v>11</v>
      </c>
      <c r="L281" s="1">
        <f t="shared" si="0"/>
        <v>12</v>
      </c>
      <c r="M281" s="1">
        <f t="shared" si="0"/>
        <v>13</v>
      </c>
      <c r="N281" s="1">
        <f t="shared" si="0"/>
        <v>14</v>
      </c>
      <c r="O281" s="1">
        <f t="shared" si="0"/>
        <v>15</v>
      </c>
      <c r="P281" s="1">
        <f t="shared" si="0"/>
        <v>16</v>
      </c>
      <c r="Q281" s="1">
        <f t="shared" si="0"/>
        <v>17</v>
      </c>
      <c r="R281" s="1">
        <f t="shared" si="0"/>
        <v>18</v>
      </c>
      <c r="S281" s="1">
        <f t="shared" si="0"/>
        <v>19</v>
      </c>
      <c r="T281" s="1">
        <f t="shared" si="0"/>
        <v>20</v>
      </c>
      <c r="U281" s="1">
        <f t="shared" si="0"/>
        <v>21</v>
      </c>
      <c r="V281" s="1">
        <f t="shared" si="0"/>
        <v>22</v>
      </c>
      <c r="W281" s="1">
        <f t="shared" si="0"/>
        <v>23</v>
      </c>
      <c r="X281" s="1">
        <f t="shared" si="0"/>
        <v>24</v>
      </c>
      <c r="Y281" s="1">
        <f t="shared" si="0"/>
        <v>25</v>
      </c>
      <c r="Z281" s="1">
        <f t="shared" si="0"/>
        <v>26</v>
      </c>
      <c r="AA281" s="1">
        <f t="shared" si="0"/>
        <v>27</v>
      </c>
      <c r="AB281" s="1">
        <f t="shared" si="0"/>
        <v>28</v>
      </c>
      <c r="AC281" s="1">
        <f t="shared" si="0"/>
        <v>29</v>
      </c>
      <c r="AD281" s="1">
        <f t="shared" si="0"/>
        <v>30</v>
      </c>
      <c r="AE281" s="1">
        <f t="shared" si="0"/>
        <v>31</v>
      </c>
      <c r="AF281" s="1">
        <f t="shared" si="0"/>
        <v>32</v>
      </c>
      <c r="AG281" s="1">
        <f t="shared" si="0"/>
        <v>33</v>
      </c>
      <c r="AH281" s="1">
        <f t="shared" si="0"/>
        <v>34</v>
      </c>
      <c r="AI281" s="1">
        <f t="shared" si="0"/>
        <v>35</v>
      </c>
      <c r="AJ281" s="1">
        <f t="shared" si="0"/>
        <v>36</v>
      </c>
      <c r="AK281" s="1">
        <f t="shared" si="0"/>
        <v>37</v>
      </c>
      <c r="AL281" s="1">
        <f t="shared" si="0"/>
        <v>38</v>
      </c>
      <c r="AM281" s="1">
        <f t="shared" si="0"/>
        <v>39</v>
      </c>
      <c r="AN281" s="1">
        <f t="shared" si="0"/>
        <v>40</v>
      </c>
      <c r="AO281" s="1">
        <f t="shared" si="0"/>
        <v>41</v>
      </c>
      <c r="AP281" s="1">
        <f t="shared" si="0"/>
        <v>42</v>
      </c>
      <c r="AQ281" s="1">
        <f t="shared" si="0"/>
        <v>43</v>
      </c>
      <c r="AR281" s="1">
        <f t="shared" si="0"/>
        <v>44</v>
      </c>
      <c r="AS281" s="1">
        <f t="shared" si="0"/>
        <v>45</v>
      </c>
      <c r="AT281" s="1">
        <f t="shared" si="0"/>
        <v>46</v>
      </c>
      <c r="AU281" s="1">
        <f t="shared" si="0"/>
        <v>47</v>
      </c>
      <c r="AV281" s="1">
        <f t="shared" si="0"/>
        <v>48</v>
      </c>
      <c r="AW281" s="1">
        <f t="shared" si="0"/>
        <v>49</v>
      </c>
      <c r="AX281" s="1">
        <f t="shared" si="0"/>
        <v>50</v>
      </c>
      <c r="AY281" s="1">
        <f t="shared" si="0"/>
        <v>51</v>
      </c>
      <c r="AZ281" s="1">
        <f t="shared" si="0"/>
        <v>52</v>
      </c>
      <c r="BA281" s="1">
        <f t="shared" si="0"/>
        <v>53</v>
      </c>
      <c r="BB281" s="1">
        <f t="shared" si="0"/>
        <v>54</v>
      </c>
      <c r="BC281" s="1">
        <f t="shared" si="0"/>
        <v>55</v>
      </c>
      <c r="BD281" s="1">
        <f t="shared" si="0"/>
        <v>56</v>
      </c>
      <c r="BE281" s="1">
        <f t="shared" si="0"/>
        <v>57</v>
      </c>
      <c r="BF281" s="1">
        <f t="shared" si="0"/>
        <v>58</v>
      </c>
      <c r="BG281" s="1">
        <f t="shared" si="0"/>
        <v>59</v>
      </c>
      <c r="BH281" s="1">
        <f t="shared" si="0"/>
        <v>60</v>
      </c>
      <c r="BI281" s="1">
        <f t="shared" si="0"/>
        <v>61</v>
      </c>
      <c r="BJ281" s="1">
        <f t="shared" si="0"/>
        <v>62</v>
      </c>
      <c r="BK281" s="1">
        <f t="shared" si="0"/>
        <v>63</v>
      </c>
      <c r="BL281" s="1">
        <f t="shared" si="0"/>
        <v>64</v>
      </c>
      <c r="BM281" s="1">
        <f t="shared" si="0"/>
        <v>65</v>
      </c>
      <c r="BN281" s="1">
        <f t="shared" si="0"/>
        <v>66</v>
      </c>
      <c r="BO281" s="1">
        <f t="shared" si="0"/>
        <v>67</v>
      </c>
      <c r="BP281" s="1">
        <f t="shared" ref="BP281:DE281" si="1">BO281+1</f>
        <v>68</v>
      </c>
      <c r="BQ281" s="1">
        <f>BP281+1</f>
        <v>69</v>
      </c>
      <c r="BR281" s="1">
        <f t="shared" si="1"/>
        <v>70</v>
      </c>
      <c r="BS281" s="1">
        <f t="shared" si="1"/>
        <v>71</v>
      </c>
      <c r="BT281" s="1">
        <f t="shared" si="1"/>
        <v>72</v>
      </c>
      <c r="BU281" s="1">
        <f t="shared" si="1"/>
        <v>73</v>
      </c>
      <c r="BV281" s="1">
        <f t="shared" si="1"/>
        <v>74</v>
      </c>
      <c r="BW281" s="1">
        <f t="shared" si="1"/>
        <v>75</v>
      </c>
      <c r="BX281" s="1">
        <f t="shared" si="1"/>
        <v>76</v>
      </c>
      <c r="BY281" s="1">
        <f t="shared" si="1"/>
        <v>77</v>
      </c>
      <c r="BZ281" s="1">
        <f t="shared" si="1"/>
        <v>78</v>
      </c>
      <c r="CA281" s="1">
        <f t="shared" si="1"/>
        <v>79</v>
      </c>
      <c r="CB281" s="1">
        <f t="shared" si="1"/>
        <v>80</v>
      </c>
      <c r="CC281" s="1">
        <f t="shared" si="1"/>
        <v>81</v>
      </c>
      <c r="CD281" s="1">
        <f t="shared" si="1"/>
        <v>82</v>
      </c>
      <c r="CE281" s="1">
        <f t="shared" si="1"/>
        <v>83</v>
      </c>
      <c r="CF281" s="1">
        <f t="shared" si="1"/>
        <v>84</v>
      </c>
      <c r="CG281" s="1">
        <f t="shared" si="1"/>
        <v>85</v>
      </c>
      <c r="CH281" s="1">
        <f t="shared" si="1"/>
        <v>86</v>
      </c>
      <c r="CI281" s="1">
        <f t="shared" si="1"/>
        <v>87</v>
      </c>
      <c r="CJ281" s="1">
        <f t="shared" si="1"/>
        <v>88</v>
      </c>
      <c r="CK281" s="1">
        <f t="shared" si="1"/>
        <v>89</v>
      </c>
      <c r="CL281" s="1">
        <f t="shared" si="1"/>
        <v>90</v>
      </c>
      <c r="CM281" s="1">
        <f t="shared" si="1"/>
        <v>91</v>
      </c>
      <c r="CN281" s="1">
        <f t="shared" si="1"/>
        <v>92</v>
      </c>
      <c r="CO281" s="1">
        <f t="shared" si="1"/>
        <v>93</v>
      </c>
      <c r="CP281" s="1">
        <f t="shared" si="1"/>
        <v>94</v>
      </c>
      <c r="CQ281" s="1">
        <f t="shared" si="1"/>
        <v>95</v>
      </c>
      <c r="CR281" s="1">
        <f t="shared" si="1"/>
        <v>96</v>
      </c>
      <c r="CS281" s="1">
        <f t="shared" si="1"/>
        <v>97</v>
      </c>
      <c r="CT281" s="1">
        <f t="shared" si="1"/>
        <v>98</v>
      </c>
      <c r="CU281" s="1">
        <f t="shared" si="1"/>
        <v>99</v>
      </c>
      <c r="CV281" s="1">
        <f t="shared" si="1"/>
        <v>100</v>
      </c>
      <c r="CW281" s="1">
        <f t="shared" si="1"/>
        <v>101</v>
      </c>
      <c r="CX281" s="1">
        <f t="shared" si="1"/>
        <v>102</v>
      </c>
      <c r="CY281" s="1">
        <f t="shared" si="1"/>
        <v>103</v>
      </c>
      <c r="CZ281" s="1">
        <f t="shared" si="1"/>
        <v>104</v>
      </c>
      <c r="DA281" s="1">
        <f t="shared" si="1"/>
        <v>105</v>
      </c>
      <c r="DB281" s="1">
        <f t="shared" si="1"/>
        <v>106</v>
      </c>
      <c r="DC281" s="1">
        <f t="shared" si="1"/>
        <v>107</v>
      </c>
      <c r="DD281" s="1">
        <f t="shared" si="1"/>
        <v>108</v>
      </c>
      <c r="DE281" s="1">
        <f t="shared" si="1"/>
        <v>109</v>
      </c>
      <c r="DF281" s="1">
        <f t="shared" ref="DF281:DM281" si="2">DE281+1</f>
        <v>110</v>
      </c>
      <c r="DG281" s="1">
        <f t="shared" si="2"/>
        <v>111</v>
      </c>
      <c r="DH281" s="1">
        <f t="shared" si="2"/>
        <v>112</v>
      </c>
      <c r="DI281" s="1">
        <f t="shared" si="2"/>
        <v>113</v>
      </c>
      <c r="DJ281" s="1">
        <f t="shared" si="2"/>
        <v>114</v>
      </c>
      <c r="DK281" s="1">
        <f t="shared" si="2"/>
        <v>115</v>
      </c>
      <c r="DL281" s="1">
        <f t="shared" si="2"/>
        <v>116</v>
      </c>
      <c r="DM281" s="1">
        <f t="shared" si="2"/>
        <v>117</v>
      </c>
      <c r="DN281" s="1">
        <f>DM281+1</f>
        <v>118</v>
      </c>
      <c r="DO281" s="1">
        <f>DN281+1</f>
        <v>119</v>
      </c>
      <c r="DP281" s="1">
        <f t="shared" ref="DP281:EC281" si="3">DO281+1</f>
        <v>120</v>
      </c>
      <c r="DQ281" s="1">
        <f t="shared" si="3"/>
        <v>121</v>
      </c>
      <c r="DR281" s="1">
        <f t="shared" si="3"/>
        <v>122</v>
      </c>
      <c r="DS281" s="1">
        <f t="shared" si="3"/>
        <v>123</v>
      </c>
      <c r="DT281" s="1">
        <f t="shared" si="3"/>
        <v>124</v>
      </c>
      <c r="DU281" s="1">
        <f t="shared" si="3"/>
        <v>125</v>
      </c>
      <c r="DV281" s="1">
        <f t="shared" si="3"/>
        <v>126</v>
      </c>
      <c r="DW281" s="1">
        <f t="shared" si="3"/>
        <v>127</v>
      </c>
      <c r="DX281" s="1">
        <f t="shared" si="3"/>
        <v>128</v>
      </c>
      <c r="DY281" s="1">
        <f t="shared" si="3"/>
        <v>129</v>
      </c>
      <c r="DZ281" s="1">
        <f t="shared" si="3"/>
        <v>130</v>
      </c>
      <c r="EA281" s="1">
        <f t="shared" si="3"/>
        <v>131</v>
      </c>
      <c r="EB281" s="1">
        <f t="shared" si="3"/>
        <v>132</v>
      </c>
      <c r="EC281" s="1">
        <f t="shared" si="3"/>
        <v>133</v>
      </c>
      <c r="ED281" s="1">
        <f t="shared" ref="ED281:EQ281" si="4">EC281+1</f>
        <v>134</v>
      </c>
      <c r="EE281" s="1">
        <f t="shared" si="4"/>
        <v>135</v>
      </c>
      <c r="EF281" s="1">
        <f t="shared" si="4"/>
        <v>136</v>
      </c>
      <c r="EG281" s="1">
        <f t="shared" si="4"/>
        <v>137</v>
      </c>
      <c r="EH281" s="1">
        <f t="shared" si="4"/>
        <v>138</v>
      </c>
      <c r="EI281" s="1">
        <f t="shared" si="4"/>
        <v>139</v>
      </c>
      <c r="EJ281" s="1">
        <f t="shared" si="4"/>
        <v>140</v>
      </c>
      <c r="EK281" s="1">
        <f t="shared" si="4"/>
        <v>141</v>
      </c>
      <c r="EL281" s="1">
        <f t="shared" si="4"/>
        <v>142</v>
      </c>
      <c r="EM281" s="1">
        <f t="shared" si="4"/>
        <v>143</v>
      </c>
      <c r="EN281" s="1">
        <f t="shared" si="4"/>
        <v>144</v>
      </c>
      <c r="EO281" s="1">
        <f t="shared" si="4"/>
        <v>145</v>
      </c>
      <c r="EP281" s="1">
        <f t="shared" si="4"/>
        <v>146</v>
      </c>
      <c r="EQ281" s="1">
        <f t="shared" si="4"/>
        <v>147</v>
      </c>
      <c r="ER281" s="1">
        <f t="shared" ref="ER281" si="5">EQ281+1</f>
        <v>148</v>
      </c>
      <c r="ES281" s="1">
        <f t="shared" ref="ES281" si="6">ER281+1</f>
        <v>149</v>
      </c>
      <c r="ET281" s="1">
        <f t="shared" ref="ET281" si="7">ES281+1</f>
        <v>150</v>
      </c>
      <c r="EU281" s="1">
        <f t="shared" ref="EU281" si="8">ET281+1</f>
        <v>151</v>
      </c>
      <c r="EV281" s="1">
        <f t="shared" ref="EV281" si="9">EU281+1</f>
        <v>152</v>
      </c>
      <c r="EW281" s="1">
        <f t="shared" ref="EW281" si="10">EV281+1</f>
        <v>153</v>
      </c>
      <c r="EX281" s="1">
        <f t="shared" ref="EX281" si="11">EW281+1</f>
        <v>154</v>
      </c>
      <c r="EY281" s="1">
        <f t="shared" ref="EY281" si="12">EX281+1</f>
        <v>155</v>
      </c>
      <c r="EZ281" s="1">
        <f t="shared" ref="EZ281" si="13">EY281+1</f>
        <v>156</v>
      </c>
      <c r="FA281" s="1">
        <f t="shared" ref="FA281" si="14">EZ281+1</f>
        <v>157</v>
      </c>
      <c r="FB281" s="1">
        <f t="shared" ref="FB281" si="15">FA281+1</f>
        <v>158</v>
      </c>
      <c r="FC281" s="1">
        <f t="shared" ref="FC281" si="16">FB281+1</f>
        <v>159</v>
      </c>
      <c r="FD281" s="1">
        <f t="shared" ref="FD281" si="17">FC281+1</f>
        <v>160</v>
      </c>
      <c r="FE281" s="1">
        <f t="shared" ref="FE281" si="18">FD281+1</f>
        <v>161</v>
      </c>
      <c r="FF281" s="1">
        <f t="shared" ref="FF281" si="19">FE281+1</f>
        <v>162</v>
      </c>
      <c r="FG281" s="1">
        <f t="shared" ref="FG281" si="20">FF281+1</f>
        <v>163</v>
      </c>
      <c r="FH281" s="1">
        <f t="shared" ref="FH281" si="21">FG281+1</f>
        <v>164</v>
      </c>
      <c r="FI281" s="1">
        <f t="shared" ref="FI281" si="22">FH281+1</f>
        <v>165</v>
      </c>
      <c r="FJ281" s="1">
        <f t="shared" ref="FJ281" si="23">FI281+1</f>
        <v>166</v>
      </c>
      <c r="FK281" s="1">
        <f t="shared" ref="FK281" si="24">FJ281+1</f>
        <v>167</v>
      </c>
      <c r="FL281" s="1">
        <f t="shared" ref="FL281" si="25">FK281+1</f>
        <v>168</v>
      </c>
      <c r="FM281" s="1">
        <f t="shared" ref="FM281" si="26">FL281+1</f>
        <v>169</v>
      </c>
      <c r="FN281" s="1">
        <f t="shared" ref="FN281" si="27">FM281+1</f>
        <v>170</v>
      </c>
      <c r="FO281" s="1">
        <f t="shared" ref="FO281" si="28">FN281+1</f>
        <v>171</v>
      </c>
      <c r="FP281" s="1">
        <f t="shared" ref="FP281" si="29">FO281+1</f>
        <v>172</v>
      </c>
      <c r="FQ281" s="1">
        <f t="shared" ref="FQ281" si="30">FP281+1</f>
        <v>173</v>
      </c>
      <c r="FR281" s="1">
        <f t="shared" ref="FR281" si="31">FQ281+1</f>
        <v>174</v>
      </c>
      <c r="FS281" s="1">
        <f t="shared" ref="FS281" si="32">FR281+1</f>
        <v>175</v>
      </c>
      <c r="FT281" s="1">
        <f t="shared" ref="FT281" si="33">FS281+1</f>
        <v>176</v>
      </c>
      <c r="FU281" s="1">
        <f t="shared" ref="FU281" si="34">FT281+1</f>
        <v>177</v>
      </c>
      <c r="FV281" s="1">
        <f t="shared" ref="FV281" si="35">FU281+1</f>
        <v>178</v>
      </c>
      <c r="FW281" s="1">
        <f t="shared" ref="FW281" si="36">FV281+1</f>
        <v>179</v>
      </c>
      <c r="FX281" s="1">
        <f t="shared" ref="FX281" si="37">FW281+1</f>
        <v>180</v>
      </c>
      <c r="FY281" s="1">
        <f t="shared" ref="FY281" si="38">FX281+1</f>
        <v>181</v>
      </c>
      <c r="FZ281" s="1">
        <f t="shared" ref="FZ281" si="39">FY281+1</f>
        <v>182</v>
      </c>
      <c r="GA281" s="1">
        <f t="shared" ref="GA281" si="40">FZ281+1</f>
        <v>183</v>
      </c>
      <c r="GB281" s="1">
        <f t="shared" ref="GB281" si="41">GA281+1</f>
        <v>184</v>
      </c>
      <c r="GC281" s="1">
        <f t="shared" ref="GC281" si="42">GB281+1</f>
        <v>185</v>
      </c>
      <c r="GD281" s="1">
        <f t="shared" ref="GD281" si="43">GC281+1</f>
        <v>186</v>
      </c>
      <c r="GE281" s="1">
        <f t="shared" ref="GE281" si="44">GD281+1</f>
        <v>187</v>
      </c>
      <c r="GF281" s="1">
        <f>GE281+1</f>
        <v>188</v>
      </c>
      <c r="GG281" s="1">
        <f t="shared" ref="GG281" si="45">GF281+1</f>
        <v>189</v>
      </c>
      <c r="GH281" s="1">
        <f>GG281+1</f>
        <v>190</v>
      </c>
      <c r="GI281" s="1">
        <f t="shared" ref="GI281" si="46">GH281+1</f>
        <v>191</v>
      </c>
      <c r="GJ281" s="1">
        <f>GI281+1</f>
        <v>192</v>
      </c>
      <c r="GK281" s="1">
        <f t="shared" ref="GK281" si="47">GJ281+1</f>
        <v>193</v>
      </c>
      <c r="GL281" s="1">
        <f t="shared" ref="GL281" si="48">GK281+1</f>
        <v>194</v>
      </c>
      <c r="GM281" s="1">
        <f t="shared" ref="GM281" si="49">GL281+1</f>
        <v>195</v>
      </c>
      <c r="GN281" s="1">
        <f t="shared" ref="GN281" si="50">GM281+1</f>
        <v>196</v>
      </c>
      <c r="GO281" s="1">
        <f t="shared" ref="GO281" si="51">GN281+1</f>
        <v>197</v>
      </c>
      <c r="GP281" s="1">
        <f t="shared" ref="GP281" si="52">GO281+1</f>
        <v>198</v>
      </c>
      <c r="GQ281" s="1">
        <f t="shared" ref="GQ281" si="53">GP281+1</f>
        <v>199</v>
      </c>
      <c r="GR281" s="1">
        <f t="shared" ref="GR281" si="54">GQ281+1</f>
        <v>200</v>
      </c>
      <c r="GS281" s="1">
        <f t="shared" ref="GS281" si="55">GR281+1</f>
        <v>201</v>
      </c>
      <c r="GT281" s="1">
        <f t="shared" ref="GT281" si="56">GS281+1</f>
        <v>202</v>
      </c>
      <c r="GU281" s="1">
        <f t="shared" ref="GU281" si="57">GT281+1</f>
        <v>203</v>
      </c>
      <c r="GV281" s="1">
        <f t="shared" ref="GV281" si="58">GU281+1</f>
        <v>204</v>
      </c>
      <c r="GW281" s="1">
        <f t="shared" ref="GW281" si="59">GV281+1</f>
        <v>205</v>
      </c>
      <c r="GX281" s="1">
        <f t="shared" ref="GX281" si="60">GW281+1</f>
        <v>206</v>
      </c>
      <c r="GY281" s="1">
        <f t="shared" ref="GY281" si="61">GX281+1</f>
        <v>207</v>
      </c>
      <c r="GZ281" s="1">
        <f t="shared" ref="GZ281" si="62">GY281+1</f>
        <v>208</v>
      </c>
      <c r="HA281" s="1">
        <f t="shared" ref="HA281" si="63">GZ281+1</f>
        <v>209</v>
      </c>
      <c r="HB281" s="1">
        <f t="shared" ref="HB281" si="64">HA281+1</f>
        <v>210</v>
      </c>
      <c r="HC281" s="1">
        <f t="shared" ref="HC281" si="65">HB281+1</f>
        <v>211</v>
      </c>
      <c r="HD281" s="1">
        <f t="shared" ref="HD281" si="66">HC281+1</f>
        <v>212</v>
      </c>
      <c r="HE281" s="1">
        <f t="shared" ref="HE281" si="67">HD281+1</f>
        <v>213</v>
      </c>
      <c r="HF281" s="1">
        <f t="shared" ref="HF281" si="68">HE281+1</f>
        <v>214</v>
      </c>
      <c r="HG281" s="1">
        <f t="shared" ref="HG281" si="69">HF281+1</f>
        <v>215</v>
      </c>
      <c r="HH281" s="1">
        <f t="shared" ref="HH281" si="70">HG281+1</f>
        <v>216</v>
      </c>
      <c r="HI281" s="1">
        <f t="shared" ref="HI281" si="71">HH281+1</f>
        <v>217</v>
      </c>
      <c r="HJ281" s="1">
        <f t="shared" ref="HJ281" si="72">HI281+1</f>
        <v>218</v>
      </c>
      <c r="HK281" s="1">
        <f t="shared" ref="HK281" si="73">HJ281+1</f>
        <v>219</v>
      </c>
      <c r="HL281" s="1">
        <f t="shared" ref="HL281" si="74">HK281+1</f>
        <v>220</v>
      </c>
      <c r="HM281" s="1">
        <f t="shared" ref="HM281" si="75">HL281+1</f>
        <v>221</v>
      </c>
      <c r="HN281" s="1">
        <f t="shared" ref="HN281" si="76">HM281+1</f>
        <v>222</v>
      </c>
      <c r="HO281" s="1">
        <f t="shared" ref="HO281" si="77">HN281+1</f>
        <v>223</v>
      </c>
      <c r="HP281" s="1">
        <f t="shared" ref="HP281" si="78">HO281+1</f>
        <v>224</v>
      </c>
      <c r="HQ281" s="1">
        <f t="shared" ref="HQ281" si="79">HP281+1</f>
        <v>225</v>
      </c>
      <c r="HR281" s="1">
        <f t="shared" ref="HR281" si="80">HQ281+1</f>
        <v>226</v>
      </c>
      <c r="HS281" s="1">
        <f t="shared" ref="HS281" si="81">HR281+1</f>
        <v>227</v>
      </c>
      <c r="HT281" s="1">
        <f t="shared" ref="HT281" si="82">HS281+1</f>
        <v>228</v>
      </c>
      <c r="HU281" s="1">
        <f t="shared" ref="HU281" si="83">HT281+1</f>
        <v>229</v>
      </c>
      <c r="HV281" s="1">
        <f t="shared" ref="HV281" si="84">HU281+1</f>
        <v>230</v>
      </c>
      <c r="HW281" s="1">
        <f t="shared" ref="HW281" si="85">HV281+1</f>
        <v>231</v>
      </c>
      <c r="HX281" s="1">
        <f t="shared" ref="HX281" si="86">HW281+1</f>
        <v>232</v>
      </c>
      <c r="HY281" s="1">
        <f t="shared" ref="HY281" si="87">HX281+1</f>
        <v>233</v>
      </c>
      <c r="HZ281" s="1">
        <f t="shared" ref="HZ281" si="88">HY281+1</f>
        <v>234</v>
      </c>
      <c r="IA281" s="1">
        <f t="shared" ref="IA281" si="89">HZ281+1</f>
        <v>235</v>
      </c>
      <c r="IB281" s="1">
        <f t="shared" ref="IB281" si="90">IA281+1</f>
        <v>236</v>
      </c>
      <c r="IC281" s="1">
        <f t="shared" ref="IC281" si="91">IB281+1</f>
        <v>237</v>
      </c>
      <c r="ID281" s="1">
        <f t="shared" ref="ID281" si="92">IC281+1</f>
        <v>238</v>
      </c>
      <c r="IE281" s="1">
        <f t="shared" ref="IE281" si="93">ID281+1</f>
        <v>239</v>
      </c>
      <c r="IF281" s="1">
        <f t="shared" ref="IF281" si="94">IE281+1</f>
        <v>240</v>
      </c>
      <c r="IG281" s="1">
        <f t="shared" ref="IG281" si="95">IF281+1</f>
        <v>241</v>
      </c>
      <c r="IH281" s="1">
        <f t="shared" ref="IH281" si="96">IG281+1</f>
        <v>242</v>
      </c>
      <c r="II281" s="1">
        <f t="shared" ref="II281" si="97">IH281+1</f>
        <v>243</v>
      </c>
      <c r="IJ281" s="1">
        <f t="shared" ref="IJ281" si="98">II281+1</f>
        <v>244</v>
      </c>
      <c r="IK281" s="1">
        <f t="shared" ref="IK281" si="99">IJ281+1</f>
        <v>245</v>
      </c>
      <c r="IL281" s="1">
        <f t="shared" ref="IL281" si="100">IK281+1</f>
        <v>246</v>
      </c>
      <c r="IM281" s="1">
        <f t="shared" ref="IM281" si="101">IL281+1</f>
        <v>247</v>
      </c>
      <c r="IN281" s="1">
        <f t="shared" ref="IN281" si="102">IM281+1</f>
        <v>248</v>
      </c>
      <c r="IO281" s="1">
        <f t="shared" ref="IO281" si="103">IN281+1</f>
        <v>249</v>
      </c>
      <c r="IP281" s="1">
        <f t="shared" ref="IP281" si="104">IO281+1</f>
        <v>250</v>
      </c>
      <c r="IQ281" s="1">
        <f t="shared" ref="IQ281" si="105">IP281+1</f>
        <v>251</v>
      </c>
      <c r="IR281" s="1">
        <f t="shared" ref="IR281" si="106">IQ281+1</f>
        <v>252</v>
      </c>
      <c r="IS281" s="1">
        <f t="shared" ref="IS281" si="107">IR281+1</f>
        <v>253</v>
      </c>
      <c r="IT281" s="1">
        <f t="shared" ref="IT281" si="108">IS281+1</f>
        <v>254</v>
      </c>
      <c r="IU281" s="1">
        <f t="shared" ref="IU281" si="109">IT281+1</f>
        <v>255</v>
      </c>
      <c r="IV281" s="1">
        <f t="shared" ref="IV281" si="110">IU281+1</f>
        <v>256</v>
      </c>
      <c r="IW281" s="1">
        <f t="shared" ref="IW281" si="111">IV281+1</f>
        <v>257</v>
      </c>
      <c r="IX281" s="1">
        <f t="shared" ref="IX281" si="112">IW281+1</f>
        <v>258</v>
      </c>
      <c r="IY281" s="1">
        <f t="shared" ref="IY281" si="113">IX281+1</f>
        <v>259</v>
      </c>
      <c r="IZ281" s="1">
        <f t="shared" ref="IZ281" si="114">IY281+1</f>
        <v>260</v>
      </c>
      <c r="JA281" s="1">
        <f t="shared" ref="JA281" si="115">IZ281+1</f>
        <v>261</v>
      </c>
      <c r="JB281" s="1">
        <f t="shared" ref="JB281" si="116">JA281+1</f>
        <v>262</v>
      </c>
      <c r="JC281" s="1">
        <f t="shared" ref="JC281" si="117">JB281+1</f>
        <v>263</v>
      </c>
      <c r="JD281" s="1">
        <f t="shared" ref="JD281" si="118">JC281+1</f>
        <v>264</v>
      </c>
      <c r="JE281" s="1">
        <f t="shared" ref="JE281" si="119">JD281+1</f>
        <v>265</v>
      </c>
      <c r="JF281" s="1">
        <f t="shared" ref="JF281" si="120">JE281+1</f>
        <v>266</v>
      </c>
      <c r="JG281" s="1">
        <f t="shared" ref="JG281" si="121">JF281+1</f>
        <v>267</v>
      </c>
      <c r="JH281" s="1">
        <f t="shared" ref="JH281" si="122">JG281+1</f>
        <v>268</v>
      </c>
      <c r="JI281" s="1">
        <f t="shared" ref="JI281" si="123">JH281+1</f>
        <v>269</v>
      </c>
      <c r="JJ281" s="1">
        <f t="shared" ref="JJ281" si="124">JI281+1</f>
        <v>270</v>
      </c>
      <c r="JK281" s="1">
        <f t="shared" ref="JK281" si="125">JJ281+1</f>
        <v>271</v>
      </c>
      <c r="JL281" s="1">
        <f t="shared" ref="JL281" si="126">JK281+1</f>
        <v>272</v>
      </c>
      <c r="JM281" s="1">
        <f t="shared" ref="JM281" si="127">JL281+1</f>
        <v>273</v>
      </c>
      <c r="JN281" s="1">
        <f t="shared" ref="JN281" si="128">JM281+1</f>
        <v>274</v>
      </c>
      <c r="JO281" s="1">
        <f t="shared" ref="JO281" si="129">JN281+1</f>
        <v>275</v>
      </c>
      <c r="JP281" s="1">
        <f t="shared" ref="JP281" si="130">JO281+1</f>
        <v>276</v>
      </c>
      <c r="JQ281" s="1">
        <f t="shared" ref="JQ281" si="131">JP281+1</f>
        <v>277</v>
      </c>
      <c r="JR281" s="1">
        <f>JQ281+1</f>
        <v>278</v>
      </c>
      <c r="JS281" s="1">
        <f t="shared" ref="JS281" si="132">JR281+1</f>
        <v>279</v>
      </c>
      <c r="JT281" s="1">
        <f t="shared" ref="JT281" si="133">JS281+1</f>
        <v>280</v>
      </c>
      <c r="JU281" s="1">
        <f t="shared" ref="JU281" si="134">JT281+1</f>
        <v>281</v>
      </c>
      <c r="JV281" s="1">
        <f t="shared" ref="JV281" si="135">JU281+1</f>
        <v>282</v>
      </c>
      <c r="JW281" s="1">
        <f t="shared" ref="JW281" si="136">JV281+1</f>
        <v>283</v>
      </c>
      <c r="JX281" s="1">
        <f t="shared" ref="JX281" si="137">JW281+1</f>
        <v>284</v>
      </c>
      <c r="JY281" s="1">
        <f t="shared" ref="JY281" si="138">JX281+1</f>
        <v>285</v>
      </c>
      <c r="JZ281" s="1">
        <f t="shared" ref="JZ281" si="139">JY281+1</f>
        <v>286</v>
      </c>
      <c r="KA281" s="1">
        <f t="shared" ref="KA281" si="140">JZ281+1</f>
        <v>287</v>
      </c>
      <c r="KB281" s="1">
        <f t="shared" ref="KB281" si="141">KA281+1</f>
        <v>288</v>
      </c>
      <c r="KC281" s="1">
        <f t="shared" ref="KC281" si="142">KB281+1</f>
        <v>289</v>
      </c>
      <c r="KD281" s="1">
        <f t="shared" ref="KD281" si="143">KC281+1</f>
        <v>290</v>
      </c>
      <c r="KE281" s="1">
        <f t="shared" ref="KE281" si="144">KD281+1</f>
        <v>291</v>
      </c>
      <c r="KF281" s="1">
        <f t="shared" ref="KF281" si="145">KE281+1</f>
        <v>292</v>
      </c>
      <c r="KG281" s="1">
        <f t="shared" ref="KG281" si="146">KF281+1</f>
        <v>293</v>
      </c>
      <c r="KH281" s="1">
        <f t="shared" ref="KH281" si="147">KG281+1</f>
        <v>294</v>
      </c>
      <c r="KI281" s="1">
        <f t="shared" ref="KI281" si="148">KH281+1</f>
        <v>295</v>
      </c>
      <c r="KJ281" s="1">
        <f t="shared" ref="KJ281" si="149">KI281+1</f>
        <v>296</v>
      </c>
      <c r="KK281" s="1">
        <f t="shared" ref="KK281" si="150">KJ281+1</f>
        <v>297</v>
      </c>
      <c r="KL281" s="1">
        <f t="shared" ref="KL281" si="151">KK281+1</f>
        <v>298</v>
      </c>
      <c r="KM281" s="1">
        <f t="shared" ref="KM281" si="152">KL281+1</f>
        <v>299</v>
      </c>
      <c r="KN281" s="1">
        <f t="shared" ref="KN281" si="153">KM281+1</f>
        <v>300</v>
      </c>
      <c r="KO281" s="1">
        <f t="shared" ref="KO281" si="154">KN281+1</f>
        <v>301</v>
      </c>
      <c r="KP281" s="1">
        <f t="shared" ref="KP281" si="155">KO281+1</f>
        <v>302</v>
      </c>
      <c r="KQ281" s="1">
        <f t="shared" ref="KQ281" si="156">KP281+1</f>
        <v>303</v>
      </c>
      <c r="KR281" s="1">
        <f t="shared" ref="KR281" si="157">KQ281+1</f>
        <v>304</v>
      </c>
      <c r="KS281" s="1">
        <f t="shared" ref="KS281" si="158">KR281+1</f>
        <v>305</v>
      </c>
      <c r="KT281" s="1">
        <f t="shared" ref="KT281" si="159">KS281+1</f>
        <v>306</v>
      </c>
      <c r="KU281" s="1">
        <f t="shared" ref="KU281" si="160">KT281+1</f>
        <v>307</v>
      </c>
      <c r="KV281" s="1">
        <f t="shared" ref="KV281" si="161">KU281+1</f>
        <v>308</v>
      </c>
      <c r="KW281" s="1">
        <f t="shared" ref="KW281" si="162">KV281+1</f>
        <v>309</v>
      </c>
      <c r="KX281" s="1">
        <f t="shared" ref="KX281" si="163">KW281+1</f>
        <v>310</v>
      </c>
      <c r="KY281" s="1">
        <f t="shared" ref="KY281" si="164">KX281+1</f>
        <v>311</v>
      </c>
      <c r="KZ281" s="1">
        <f t="shared" ref="KZ281" si="165">KY281+1</f>
        <v>312</v>
      </c>
      <c r="LA281" s="1">
        <f t="shared" ref="LA281" si="166">KZ281+1</f>
        <v>313</v>
      </c>
      <c r="LB281" s="1">
        <f t="shared" ref="LB281" si="167">LA281+1</f>
        <v>314</v>
      </c>
      <c r="LC281" s="1">
        <f t="shared" ref="LC281" si="168">LB281+1</f>
        <v>315</v>
      </c>
      <c r="LD281" s="1">
        <f t="shared" ref="LD281" si="169">LC281+1</f>
        <v>316</v>
      </c>
      <c r="LE281" s="1">
        <f t="shared" ref="LE281" si="170">LD281+1</f>
        <v>317</v>
      </c>
      <c r="LF281" s="1">
        <f t="shared" ref="LF281" si="171">LE281+1</f>
        <v>318</v>
      </c>
      <c r="LG281" s="1">
        <f t="shared" ref="LG281" si="172">LF281+1</f>
        <v>319</v>
      </c>
      <c r="LH281" s="1">
        <f t="shared" ref="LH281" si="173">LG281+1</f>
        <v>320</v>
      </c>
      <c r="LI281" s="1">
        <f t="shared" ref="LI281" si="174">LH281+1</f>
        <v>321</v>
      </c>
      <c r="LJ281" s="1">
        <f t="shared" ref="LJ281" si="175">LI281+1</f>
        <v>322</v>
      </c>
      <c r="LK281" s="1">
        <f t="shared" ref="LK281" si="176">LJ281+1</f>
        <v>323</v>
      </c>
      <c r="LL281" s="1">
        <f t="shared" ref="LL281" si="177">LK281+1</f>
        <v>324</v>
      </c>
      <c r="LM281" s="1">
        <f t="shared" ref="LM281" si="178">LL281+1</f>
        <v>325</v>
      </c>
      <c r="LN281" s="1">
        <f t="shared" ref="LN281" si="179">LM281+1</f>
        <v>326</v>
      </c>
      <c r="LO281" s="1">
        <f t="shared" ref="LO281" si="180">LN281+1</f>
        <v>327</v>
      </c>
      <c r="LP281" s="1">
        <f t="shared" ref="LP281" si="181">LO281+1</f>
        <v>328</v>
      </c>
      <c r="LQ281" s="1">
        <f t="shared" ref="LQ281" si="182">LP281+1</f>
        <v>329</v>
      </c>
      <c r="LR281" s="1">
        <f t="shared" ref="LR281" si="183">LQ281+1</f>
        <v>330</v>
      </c>
      <c r="LS281" s="1">
        <f t="shared" ref="LS281" si="184">LR281+1</f>
        <v>331</v>
      </c>
      <c r="LT281" s="1">
        <f t="shared" ref="LT281" si="185">LS281+1</f>
        <v>332</v>
      </c>
      <c r="LU281" s="1">
        <f t="shared" ref="LU281" si="186">LT281+1</f>
        <v>333</v>
      </c>
      <c r="LV281" s="1">
        <f t="shared" ref="LV281" si="187">LU281+1</f>
        <v>334</v>
      </c>
      <c r="LW281" s="1">
        <f t="shared" ref="LW281" si="188">LV281+1</f>
        <v>335</v>
      </c>
      <c r="LX281" s="1">
        <f t="shared" ref="LX281" si="189">LU281+1</f>
        <v>334</v>
      </c>
      <c r="LY281" s="1">
        <f t="shared" ref="LY281" si="190">LX281+1</f>
        <v>335</v>
      </c>
      <c r="LZ281" s="1">
        <f t="shared" ref="LZ281" si="191">LW281+1</f>
        <v>336</v>
      </c>
      <c r="MA281" s="1">
        <f t="shared" ref="MA281" si="192">LZ281+1</f>
        <v>337</v>
      </c>
      <c r="MB281" s="1">
        <f t="shared" ref="MB281" si="193">MA281+1</f>
        <v>338</v>
      </c>
      <c r="MC281" s="1">
        <f t="shared" ref="MC281" si="194">MB281+1</f>
        <v>339</v>
      </c>
      <c r="MD281" s="1">
        <f t="shared" ref="MD281" si="195">MC281+1</f>
        <v>340</v>
      </c>
      <c r="ME281" s="1">
        <f t="shared" ref="ME281" si="196">MD281+1</f>
        <v>341</v>
      </c>
      <c r="MF281" s="1">
        <f t="shared" ref="MF281" si="197">ME281+1</f>
        <v>342</v>
      </c>
      <c r="MG281" s="1">
        <f t="shared" ref="MG281" si="198">MF281+1</f>
        <v>343</v>
      </c>
      <c r="MH281" s="1">
        <f t="shared" ref="MH281" si="199">MG281+1</f>
        <v>344</v>
      </c>
      <c r="MI281" s="1">
        <f t="shared" ref="MI281" si="200">MH281+1</f>
        <v>345</v>
      </c>
      <c r="MJ281" s="1">
        <f t="shared" ref="MJ281" si="201">MI281+1</f>
        <v>346</v>
      </c>
      <c r="MK281" s="1">
        <f t="shared" ref="MK281" si="202">MJ281+1</f>
        <v>347</v>
      </c>
      <c r="ML281" s="1">
        <f t="shared" ref="ML281" si="203">MK281+1</f>
        <v>348</v>
      </c>
      <c r="MM281" s="1">
        <f t="shared" ref="MM281" si="204">ML281+1</f>
        <v>349</v>
      </c>
      <c r="MN281" s="1">
        <f t="shared" ref="MN281" si="205">MM281+1</f>
        <v>350</v>
      </c>
      <c r="MO281" s="1">
        <f t="shared" ref="MO281" si="206">MN281+1</f>
        <v>351</v>
      </c>
      <c r="MP281" s="1">
        <f t="shared" ref="MP281" si="207">MO281+1</f>
        <v>352</v>
      </c>
      <c r="MQ281" s="1">
        <f t="shared" ref="MQ281" si="208">MP281+1</f>
        <v>353</v>
      </c>
      <c r="MR281" s="1">
        <f t="shared" ref="MR281" si="209">MQ281+1</f>
        <v>354</v>
      </c>
      <c r="MS281" s="1">
        <f t="shared" ref="MS281" si="210">MR281+1</f>
        <v>355</v>
      </c>
      <c r="MT281" s="1">
        <f>MS281+1</f>
        <v>356</v>
      </c>
      <c r="MU281" s="1">
        <f t="shared" ref="MU281" si="211">MT281+1</f>
        <v>357</v>
      </c>
    </row>
  </sheetData>
  <sheetProtection algorithmName="SHA-512" hashValue="+xSyP7g9zksLH5Jbnl1AWnBaLWld9CXbMzXU6No9FvCwwb8iqxwl3KeDdgUOzK39rJAUqXV1AzYvqYAHd8FCpA==" saltValue="YixykVMxD3+OywuZJLgslg==" spinCount="100000" sheet="1" objects="1" scenarios="1"/>
  <autoFilter ref="A2:FM238">
    <sortState ref="A3:FM225">
      <sortCondition ref="FA2:FA22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workbookViewId="0"/>
  </sheetViews>
  <sheetFormatPr defaultColWidth="8.75" defaultRowHeight="12.75"/>
  <cols>
    <col min="1" max="1" width="23.375" bestFit="1" customWidth="1"/>
  </cols>
  <sheetData>
    <row r="1" spans="1:2">
      <c r="A1" s="18" t="s">
        <v>211</v>
      </c>
    </row>
    <row r="3" spans="1:2">
      <c r="A3" s="23" t="s">
        <v>212</v>
      </c>
      <c r="B3" s="23" t="s">
        <v>93</v>
      </c>
    </row>
    <row r="4" spans="1:2">
      <c r="A4" s="284" t="s">
        <v>234</v>
      </c>
      <c r="B4" s="24">
        <v>1</v>
      </c>
    </row>
    <row r="5" spans="1:2">
      <c r="A5" s="27" t="s">
        <v>233</v>
      </c>
      <c r="B5" s="24">
        <v>0.7</v>
      </c>
    </row>
    <row r="6" spans="1:2">
      <c r="A6" s="27" t="s">
        <v>213</v>
      </c>
      <c r="B6" s="24">
        <v>0.5</v>
      </c>
    </row>
    <row r="7" spans="1:2">
      <c r="A7" s="27" t="s">
        <v>214</v>
      </c>
      <c r="B7" s="24">
        <v>0.4</v>
      </c>
    </row>
    <row r="8" spans="1:2">
      <c r="A8" s="284" t="s">
        <v>215</v>
      </c>
      <c r="B8" s="24">
        <v>0.5</v>
      </c>
    </row>
    <row r="9" spans="1:2">
      <c r="A9" s="27" t="s">
        <v>299</v>
      </c>
      <c r="B9" s="24">
        <v>0.3</v>
      </c>
    </row>
    <row r="10" spans="1:2">
      <c r="A10" s="27" t="s">
        <v>300</v>
      </c>
      <c r="B10" s="108">
        <v>0.2</v>
      </c>
    </row>
    <row r="11" spans="1:2">
      <c r="A11" s="232" t="s">
        <v>1220</v>
      </c>
      <c r="B11" s="108">
        <v>0.1</v>
      </c>
    </row>
    <row r="13" spans="1:2">
      <c r="A13" s="18" t="s">
        <v>216</v>
      </c>
    </row>
    <row r="14" spans="1:2">
      <c r="A14" s="18"/>
    </row>
    <row r="15" spans="1:2">
      <c r="A15" s="23" t="s">
        <v>63</v>
      </c>
      <c r="B15" s="23" t="s">
        <v>217</v>
      </c>
    </row>
    <row r="16" spans="1:2">
      <c r="A16" s="24">
        <v>1</v>
      </c>
      <c r="B16" s="25">
        <v>0.36</v>
      </c>
    </row>
    <row r="17" spans="1:2">
      <c r="A17" s="24">
        <v>2</v>
      </c>
      <c r="B17" s="26">
        <v>0.22</v>
      </c>
    </row>
    <row r="18" spans="1:2">
      <c r="A18" s="24">
        <v>3</v>
      </c>
      <c r="B18" s="26">
        <v>0.15</v>
      </c>
    </row>
    <row r="19" spans="1:2">
      <c r="A19" s="24">
        <v>4</v>
      </c>
      <c r="B19" s="26">
        <v>0.1</v>
      </c>
    </row>
    <row r="20" spans="1:2">
      <c r="A20" s="24">
        <v>5</v>
      </c>
      <c r="B20" s="26">
        <v>7.0000000000000007E-2</v>
      </c>
    </row>
    <row r="21" spans="1:2">
      <c r="A21" s="24">
        <v>6</v>
      </c>
      <c r="B21" s="26">
        <v>0.05</v>
      </c>
    </row>
    <row r="22" spans="1:2">
      <c r="A22" s="24">
        <v>7</v>
      </c>
      <c r="B22" s="26">
        <v>0.03</v>
      </c>
    </row>
    <row r="23" spans="1:2">
      <c r="A23" s="24">
        <v>8</v>
      </c>
      <c r="B23" s="26">
        <v>0.02</v>
      </c>
    </row>
    <row r="24" spans="1:2">
      <c r="A24" s="27" t="s">
        <v>218</v>
      </c>
      <c r="B24" s="26">
        <f>SUM(B16:B23)</f>
        <v>1</v>
      </c>
    </row>
    <row r="27" spans="1:2">
      <c r="A27" t="s">
        <v>244</v>
      </c>
    </row>
    <row r="28" spans="1:2">
      <c r="A28" t="s">
        <v>245</v>
      </c>
    </row>
    <row r="29" spans="1:2">
      <c r="A29" s="18" t="s">
        <v>246</v>
      </c>
    </row>
    <row r="30" spans="1:2">
      <c r="A30" t="s">
        <v>247</v>
      </c>
    </row>
    <row r="31" spans="1:2">
      <c r="A31" t="s">
        <v>248</v>
      </c>
    </row>
    <row r="32" spans="1:2">
      <c r="A32" s="18" t="s">
        <v>256</v>
      </c>
    </row>
    <row r="33" spans="1:8">
      <c r="A33" s="18" t="s">
        <v>255</v>
      </c>
    </row>
    <row r="34" spans="1:8">
      <c r="A34" s="18" t="s">
        <v>257</v>
      </c>
    </row>
    <row r="39" spans="1:8">
      <c r="G39" s="225"/>
      <c r="H39" s="225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J1" zoomScale="90" zoomScaleNormal="90" zoomScalePageLayoutView="90" workbookViewId="0">
      <selection activeCell="M10" sqref="M10"/>
    </sheetView>
  </sheetViews>
  <sheetFormatPr defaultColWidth="8.75" defaultRowHeight="12.75"/>
  <cols>
    <col min="1" max="1" width="14.875" bestFit="1" customWidth="1"/>
    <col min="2" max="2" width="19" bestFit="1" customWidth="1"/>
    <col min="3" max="3" width="14.875" bestFit="1" customWidth="1"/>
    <col min="4" max="4" width="19" bestFit="1" customWidth="1"/>
    <col min="5" max="5" width="14.875" bestFit="1" customWidth="1"/>
    <col min="6" max="6" width="19" bestFit="1" customWidth="1"/>
    <col min="7" max="7" width="14.875" bestFit="1" customWidth="1"/>
    <col min="8" max="8" width="19" bestFit="1" customWidth="1"/>
    <col min="9" max="9" width="16.375" bestFit="1" customWidth="1"/>
    <col min="10" max="10" width="19" bestFit="1" customWidth="1"/>
    <col min="11" max="11" width="16.375" bestFit="1" customWidth="1"/>
    <col min="12" max="12" width="19" bestFit="1" customWidth="1"/>
    <col min="13" max="13" width="16.375" bestFit="1" customWidth="1"/>
    <col min="14" max="14" width="19" bestFit="1" customWidth="1"/>
    <col min="15" max="15" width="16.375" bestFit="1" customWidth="1"/>
    <col min="16" max="16" width="19" bestFit="1" customWidth="1"/>
  </cols>
  <sheetData>
    <row r="1" spans="1:20">
      <c r="A1" s="56"/>
      <c r="B1" s="57" t="s">
        <v>418</v>
      </c>
      <c r="C1" s="56"/>
      <c r="D1" s="57" t="s">
        <v>423</v>
      </c>
      <c r="E1" s="56"/>
      <c r="F1" s="57" t="s">
        <v>424</v>
      </c>
      <c r="G1" s="56"/>
      <c r="H1" s="57" t="s">
        <v>425</v>
      </c>
      <c r="I1" s="56"/>
      <c r="J1" s="57" t="s">
        <v>426</v>
      </c>
      <c r="K1" s="56"/>
      <c r="L1" s="57" t="s">
        <v>427</v>
      </c>
      <c r="M1" s="56"/>
      <c r="N1" s="57" t="s">
        <v>428</v>
      </c>
      <c r="O1" s="56"/>
      <c r="P1" s="57" t="s">
        <v>429</v>
      </c>
      <c r="Q1" t="s">
        <v>415</v>
      </c>
      <c r="R1" t="s">
        <v>414</v>
      </c>
      <c r="S1" t="s">
        <v>417</v>
      </c>
      <c r="T1" t="s">
        <v>416</v>
      </c>
    </row>
    <row r="2" spans="1:20">
      <c r="A2" s="65"/>
      <c r="B2" s="40"/>
      <c r="C2" s="65"/>
      <c r="D2" s="40"/>
      <c r="E2" s="65"/>
      <c r="F2" s="40"/>
      <c r="G2" s="65"/>
      <c r="H2" s="40"/>
      <c r="I2" s="65"/>
      <c r="J2" s="40"/>
      <c r="K2" s="65"/>
      <c r="L2" s="40"/>
      <c r="M2" s="65"/>
      <c r="N2" s="40"/>
      <c r="O2" s="65"/>
      <c r="P2" s="40"/>
    </row>
    <row r="3" spans="1:20">
      <c r="A3" s="59" t="s">
        <v>252</v>
      </c>
      <c r="B3" s="40" t="s">
        <v>101</v>
      </c>
      <c r="C3" s="59" t="s">
        <v>252</v>
      </c>
      <c r="D3" s="40" t="s">
        <v>9</v>
      </c>
      <c r="E3" s="59" t="s">
        <v>252</v>
      </c>
      <c r="F3" s="40" t="s">
        <v>101</v>
      </c>
      <c r="G3" s="59" t="s">
        <v>252</v>
      </c>
      <c r="H3" s="40" t="s">
        <v>9</v>
      </c>
      <c r="I3" s="59" t="s">
        <v>252</v>
      </c>
      <c r="J3" s="40" t="s">
        <v>101</v>
      </c>
      <c r="K3" s="59" t="s">
        <v>252</v>
      </c>
      <c r="L3" s="40" t="s">
        <v>9</v>
      </c>
      <c r="M3" s="59" t="s">
        <v>252</v>
      </c>
      <c r="N3" s="40" t="s">
        <v>253</v>
      </c>
      <c r="O3" s="59" t="s">
        <v>252</v>
      </c>
      <c r="P3" s="40" t="s">
        <v>253</v>
      </c>
      <c r="Q3" t="s">
        <v>404</v>
      </c>
      <c r="R3">
        <v>12</v>
      </c>
      <c r="S3" s="153">
        <f>'WCF 2012-2013'!$I$15</f>
        <v>2.4664273367903205E-2</v>
      </c>
      <c r="T3" s="154">
        <f t="shared" ref="T3:T12" si="0">R3*S3</f>
        <v>0.29597128041483844</v>
      </c>
    </row>
    <row r="4" spans="1:20">
      <c r="A4" s="59" t="s">
        <v>254</v>
      </c>
      <c r="B4" s="104">
        <v>1</v>
      </c>
      <c r="C4" s="59" t="s">
        <v>254</v>
      </c>
      <c r="D4" s="105">
        <f>'WCF 2012-2013'!$E$55/'WCF 2012-2013'!$D$55</f>
        <v>0.98025276461295419</v>
      </c>
      <c r="E4" s="59" t="s">
        <v>254</v>
      </c>
      <c r="F4" s="104">
        <v>1</v>
      </c>
      <c r="G4" s="59" t="s">
        <v>254</v>
      </c>
      <c r="H4" s="105">
        <f>'WCF 2012-2013'!$E$56/'WCF 2012-2013'!$D$56</f>
        <v>0.93782673637042568</v>
      </c>
      <c r="I4" s="59" t="s">
        <v>254</v>
      </c>
      <c r="J4" s="104">
        <v>1</v>
      </c>
      <c r="K4" s="59" t="s">
        <v>254</v>
      </c>
      <c r="L4" s="105">
        <f>'WCF 2012-2013'!$E$56/'WCF 2012-2013'!$D$56</f>
        <v>0.93782673637042568</v>
      </c>
      <c r="M4" s="59" t="s">
        <v>254</v>
      </c>
      <c r="N4" s="104">
        <v>1</v>
      </c>
      <c r="O4" s="59" t="s">
        <v>254</v>
      </c>
      <c r="P4" s="104">
        <v>1</v>
      </c>
      <c r="Q4" t="s">
        <v>405</v>
      </c>
      <c r="R4">
        <v>2</v>
      </c>
      <c r="S4" s="153">
        <f>'WCF 2012-2013'!$I$12</f>
        <v>5.0392235075122992E-2</v>
      </c>
      <c r="T4" s="154">
        <f t="shared" si="0"/>
        <v>0.10078447015024598</v>
      </c>
    </row>
    <row r="5" spans="1:20">
      <c r="A5" s="61" t="s">
        <v>207</v>
      </c>
      <c r="B5" s="21">
        <f>SUM(B12:B23)</f>
        <v>5694</v>
      </c>
      <c r="C5" s="61" t="s">
        <v>207</v>
      </c>
      <c r="D5" s="21">
        <f>SUM(D13:D23)</f>
        <v>4852</v>
      </c>
      <c r="E5" s="61" t="s">
        <v>207</v>
      </c>
      <c r="F5" s="21">
        <f>SUM(F12:F21)</f>
        <v>4128</v>
      </c>
      <c r="G5" s="61" t="s">
        <v>207</v>
      </c>
      <c r="H5" s="21">
        <f>SUM(H12:H21)</f>
        <v>3936</v>
      </c>
      <c r="I5" s="61" t="s">
        <v>207</v>
      </c>
      <c r="J5" s="21">
        <f>SUM(J12:J27)</f>
        <v>1123</v>
      </c>
      <c r="K5" s="61" t="s">
        <v>207</v>
      </c>
      <c r="L5" s="21">
        <f>SUM(L12:L23)</f>
        <v>930</v>
      </c>
      <c r="M5" s="61" t="s">
        <v>207</v>
      </c>
      <c r="N5" s="21">
        <f>SUM(N12:N35)</f>
        <v>10071</v>
      </c>
      <c r="O5" s="61" t="s">
        <v>207</v>
      </c>
      <c r="P5" s="21">
        <f>SUM(P12:P35)</f>
        <v>13920</v>
      </c>
      <c r="Q5" t="s">
        <v>406</v>
      </c>
      <c r="R5">
        <v>1</v>
      </c>
      <c r="S5" s="153">
        <f>'WCF 2012-2013'!$I$22</f>
        <v>1.3827948411115542E-2</v>
      </c>
      <c r="T5" s="154">
        <f t="shared" si="0"/>
        <v>1.3827948411115542E-2</v>
      </c>
    </row>
    <row r="6" spans="1:20">
      <c r="A6" s="61" t="s">
        <v>208</v>
      </c>
      <c r="B6" s="48">
        <f>'WCF 2012-2013'!$D$55</f>
        <v>7596</v>
      </c>
      <c r="C6" s="61" t="s">
        <v>208</v>
      </c>
      <c r="D6" s="48">
        <f>'WCF 2012-2013'!$E$55</f>
        <v>7446</v>
      </c>
      <c r="E6" s="61" t="s">
        <v>208</v>
      </c>
      <c r="F6" s="48">
        <f>'WCF 2012-2013'!$D$55</f>
        <v>7596</v>
      </c>
      <c r="G6" s="61" t="s">
        <v>208</v>
      </c>
      <c r="H6" s="48">
        <f>'WCF 2012-2013'!$E$55</f>
        <v>7446</v>
      </c>
      <c r="I6" s="61" t="s">
        <v>208</v>
      </c>
      <c r="J6" s="48">
        <f>'WCF 2012-2013'!$D$55</f>
        <v>7596</v>
      </c>
      <c r="K6" s="61" t="s">
        <v>208</v>
      </c>
      <c r="L6" s="48">
        <f>'WCF 2012-2013'!$E$55</f>
        <v>7446</v>
      </c>
      <c r="M6" s="61" t="s">
        <v>208</v>
      </c>
      <c r="N6" s="48">
        <f>'WCF 2012-2013'!$F$55</f>
        <v>15042</v>
      </c>
      <c r="O6" s="61" t="s">
        <v>208</v>
      </c>
      <c r="P6" s="48">
        <f>'WCF 2012-2013'!$F$55</f>
        <v>15042</v>
      </c>
      <c r="Q6" t="s">
        <v>407</v>
      </c>
      <c r="R6">
        <v>2</v>
      </c>
      <c r="S6" s="153">
        <f>'WCF 2012-2013'!$I$13</f>
        <v>3.5833000930727298E-2</v>
      </c>
      <c r="T6" s="154">
        <f t="shared" si="0"/>
        <v>7.1666001861454595E-2</v>
      </c>
    </row>
    <row r="7" spans="1:20">
      <c r="A7" s="61" t="s">
        <v>210</v>
      </c>
      <c r="B7" s="31">
        <f>B5/B6</f>
        <v>0.74960505529225907</v>
      </c>
      <c r="C7" s="61" t="s">
        <v>210</v>
      </c>
      <c r="D7" s="31">
        <f>D5/D6</f>
        <v>0.65162503357507384</v>
      </c>
      <c r="E7" s="61" t="s">
        <v>210</v>
      </c>
      <c r="F7" s="31">
        <f>F5/F6</f>
        <v>0.54344391785150081</v>
      </c>
      <c r="G7" s="61" t="s">
        <v>210</v>
      </c>
      <c r="H7" s="31">
        <f>H5/H6</f>
        <v>0.52860596293311846</v>
      </c>
      <c r="I7" s="61" t="s">
        <v>210</v>
      </c>
      <c r="J7" s="31">
        <f>J5/J6</f>
        <v>0.14784096893101634</v>
      </c>
      <c r="K7" s="61" t="s">
        <v>210</v>
      </c>
      <c r="L7" s="31">
        <f>L5/L6</f>
        <v>0.12489927477840451</v>
      </c>
      <c r="M7" s="61" t="s">
        <v>210</v>
      </c>
      <c r="N7" s="31">
        <f>N5/N6</f>
        <v>0.66952532907857998</v>
      </c>
      <c r="O7" s="61" t="s">
        <v>210</v>
      </c>
      <c r="P7" s="31">
        <f>P5/P6</f>
        <v>0.92540885520542482</v>
      </c>
      <c r="Q7" t="s">
        <v>408</v>
      </c>
      <c r="R7">
        <v>2</v>
      </c>
      <c r="S7" s="153">
        <f>'WCF 2012-2013'!$I$42</f>
        <v>1.3960909453530116E-3</v>
      </c>
      <c r="T7" s="154">
        <f t="shared" si="0"/>
        <v>2.7921818907060232E-3</v>
      </c>
    </row>
    <row r="8" spans="1:20">
      <c r="A8" s="61" t="s">
        <v>212</v>
      </c>
      <c r="B8" s="41" t="s">
        <v>234</v>
      </c>
      <c r="C8" s="61" t="s">
        <v>212</v>
      </c>
      <c r="D8" s="41" t="s">
        <v>234</v>
      </c>
      <c r="E8" s="61" t="s">
        <v>212</v>
      </c>
      <c r="F8" s="41" t="s">
        <v>234</v>
      </c>
      <c r="G8" s="61" t="s">
        <v>212</v>
      </c>
      <c r="H8" s="41" t="s">
        <v>234</v>
      </c>
      <c r="I8" s="61" t="s">
        <v>212</v>
      </c>
      <c r="J8" s="41" t="s">
        <v>234</v>
      </c>
      <c r="K8" s="61" t="s">
        <v>212</v>
      </c>
      <c r="L8" s="41" t="s">
        <v>234</v>
      </c>
      <c r="M8" s="61" t="s">
        <v>212</v>
      </c>
      <c r="N8" s="41" t="s">
        <v>234</v>
      </c>
      <c r="O8" s="61" t="s">
        <v>212</v>
      </c>
      <c r="P8" s="41" t="s">
        <v>234</v>
      </c>
      <c r="Q8" t="s">
        <v>409</v>
      </c>
      <c r="R8">
        <v>1</v>
      </c>
      <c r="S8" s="153">
        <f>'WCF 2012-2013'!$I$30</f>
        <v>8.1106235872889249E-3</v>
      </c>
      <c r="T8" s="154">
        <f t="shared" si="0"/>
        <v>8.1106235872889249E-3</v>
      </c>
    </row>
    <row r="9" spans="1:20">
      <c r="A9" s="61" t="s">
        <v>219</v>
      </c>
      <c r="B9" s="22">
        <f>VLOOKUP(B8,szabalyok!$A$3:$B$11,2,FALSE)</f>
        <v>1</v>
      </c>
      <c r="C9" s="61" t="s">
        <v>219</v>
      </c>
      <c r="D9" s="22">
        <f>VLOOKUP(D8,szabalyok!$A$3:$B$11,2,FALSE)</f>
        <v>1</v>
      </c>
      <c r="E9" s="61" t="s">
        <v>219</v>
      </c>
      <c r="F9" s="22">
        <f>VLOOKUP(F8,szabalyok!$A$3:$B$11,2,FALSE)</f>
        <v>1</v>
      </c>
      <c r="G9" s="61" t="s">
        <v>219</v>
      </c>
      <c r="H9" s="22">
        <f>VLOOKUP(H8,szabalyok!$A$3:$B$11,2,FALSE)</f>
        <v>1</v>
      </c>
      <c r="I9" s="61" t="s">
        <v>219</v>
      </c>
      <c r="J9" s="22">
        <f>VLOOKUP(J8,szabalyok!$A$3:$B$11,2,FALSE)</f>
        <v>1</v>
      </c>
      <c r="K9" s="61" t="s">
        <v>219</v>
      </c>
      <c r="L9" s="22">
        <f>VLOOKUP(L8,szabalyok!$A$3:$B$11,2,FALSE)</f>
        <v>1</v>
      </c>
      <c r="M9" s="61" t="s">
        <v>219</v>
      </c>
      <c r="N9" s="22">
        <f>VLOOKUP(N8,szabalyok!$A$3:$B$11,2,FALSE)</f>
        <v>1</v>
      </c>
      <c r="O9" s="61" t="s">
        <v>219</v>
      </c>
      <c r="P9" s="22">
        <f>VLOOKUP(P8,szabalyok!$A$3:$B$11,2,FALSE)</f>
        <v>1</v>
      </c>
      <c r="Q9" t="s">
        <v>410</v>
      </c>
      <c r="R9">
        <v>1</v>
      </c>
      <c r="S9" s="153">
        <f>'WCF 2012-2013'!$I$26</f>
        <v>1.0703363914373088E-2</v>
      </c>
      <c r="T9" s="154">
        <f t="shared" si="0"/>
        <v>1.0703363914373088E-2</v>
      </c>
    </row>
    <row r="10" spans="1:20">
      <c r="A10" s="61" t="s">
        <v>220</v>
      </c>
      <c r="B10" s="29">
        <f>10000*B4*B7*B9</f>
        <v>7496.0505529225911</v>
      </c>
      <c r="C10" s="61" t="s">
        <v>220</v>
      </c>
      <c r="D10" s="29">
        <f>10000*D4*D7*D9</f>
        <v>6387.5724065297518</v>
      </c>
      <c r="E10" s="61" t="s">
        <v>220</v>
      </c>
      <c r="F10" s="29">
        <f>10000*F4*F7*F9</f>
        <v>5434.4391785150083</v>
      </c>
      <c r="G10" s="61" t="s">
        <v>220</v>
      </c>
      <c r="H10" s="29">
        <f>10000*H4*H7*H9</f>
        <v>4957.4080504351268</v>
      </c>
      <c r="I10" s="61" t="s">
        <v>220</v>
      </c>
      <c r="J10" s="29">
        <f>10000*J4*J7*J9</f>
        <v>1478.4096893101635</v>
      </c>
      <c r="K10" s="61" t="s">
        <v>220</v>
      </c>
      <c r="L10" s="29">
        <f>10000*L4*L7*L9</f>
        <v>1171.3387924046413</v>
      </c>
      <c r="M10" s="61" t="s">
        <v>220</v>
      </c>
      <c r="N10" s="29">
        <f>2500*N4*N7*N9</f>
        <v>1673.8133226964499</v>
      </c>
      <c r="O10" s="61" t="s">
        <v>220</v>
      </c>
      <c r="P10" s="29">
        <f>5000*P4*P7*P9</f>
        <v>4627.0442760271244</v>
      </c>
      <c r="Q10" t="s">
        <v>411</v>
      </c>
      <c r="R10">
        <v>1</v>
      </c>
      <c r="S10" s="153">
        <f>'WCF 2012-2013'!$I$19</f>
        <v>1.6420688738199709E-2</v>
      </c>
      <c r="T10" s="154">
        <f t="shared" si="0"/>
        <v>1.6420688738199709E-2</v>
      </c>
    </row>
    <row r="11" spans="1:20">
      <c r="Q11" t="s">
        <v>412</v>
      </c>
      <c r="R11">
        <v>1</v>
      </c>
      <c r="S11" s="153">
        <f>'WCF 2012-2013'!$I$5</f>
        <v>0.10051854806541684</v>
      </c>
      <c r="T11" s="154">
        <f t="shared" si="0"/>
        <v>0.10051854806541684</v>
      </c>
    </row>
    <row r="12" spans="1:20">
      <c r="A12" t="s">
        <v>347</v>
      </c>
      <c r="B12">
        <f>VLOOKUP(A12,'WCF 2012-2013'!$B:$F,3,FALSE)</f>
        <v>932</v>
      </c>
      <c r="C12" t="s">
        <v>349</v>
      </c>
      <c r="D12">
        <f>VLOOKUP(C12,'WCF 2012-2013'!$B:$F,4,FALSE)</f>
        <v>838</v>
      </c>
      <c r="E12" t="s">
        <v>358</v>
      </c>
      <c r="F12">
        <f>VLOOKUP(E12,'WCF 2012-2013'!$B:$F,3,FALSE)</f>
        <v>151</v>
      </c>
      <c r="G12" t="s">
        <v>349</v>
      </c>
      <c r="H12">
        <f>VLOOKUP(G12,'WCF 2012-2013'!$B:$F,4,FALSE)</f>
        <v>838</v>
      </c>
      <c r="I12" t="s">
        <v>361</v>
      </c>
      <c r="J12">
        <f>VLOOKUP(I12,'WCF 2012-2013'!$B:$F,3,FALSE)</f>
        <v>123</v>
      </c>
      <c r="K12" t="s">
        <v>361</v>
      </c>
      <c r="L12">
        <f>VLOOKUP(K12,'WCF 2012-2013'!$B:$F,4,FALSE)</f>
        <v>120</v>
      </c>
      <c r="M12" t="s">
        <v>349</v>
      </c>
      <c r="N12">
        <f>VLOOKUP(M12,'WCF 2012-2013'!$B:$F,5,FALSE)</f>
        <v>1512</v>
      </c>
      <c r="O12" t="s">
        <v>347</v>
      </c>
      <c r="P12">
        <f>VLOOKUP(O12,'WCF 2012-2013'!$B:$F,5,FALSE)</f>
        <v>1701</v>
      </c>
      <c r="Q12" t="s">
        <v>413</v>
      </c>
      <c r="R12">
        <v>1</v>
      </c>
      <c r="S12" s="153">
        <f>'WCF 2012-2013'!$I$20</f>
        <v>1.6154766653370563E-2</v>
      </c>
      <c r="T12" s="154">
        <f t="shared" si="0"/>
        <v>1.6154766653370563E-2</v>
      </c>
    </row>
    <row r="13" spans="1:20">
      <c r="A13" t="s">
        <v>348</v>
      </c>
      <c r="B13">
        <f>VLOOKUP(A13,'WCF 2012-2013'!$B:$F,3,FALSE)</f>
        <v>740</v>
      </c>
      <c r="C13" t="s">
        <v>347</v>
      </c>
      <c r="D13">
        <f>VLOOKUP(C13,'WCF 2012-2013'!$B:$F,4,FALSE)</f>
        <v>769</v>
      </c>
      <c r="E13" t="s">
        <v>348</v>
      </c>
      <c r="F13">
        <f>VLOOKUP(E13,'WCF 2012-2013'!$B:$F,3,FALSE)</f>
        <v>740</v>
      </c>
      <c r="G13" t="s">
        <v>360</v>
      </c>
      <c r="H13">
        <f>VLOOKUP(G13,'WCF 2012-2013'!$B:$F,4,FALSE)</f>
        <v>189</v>
      </c>
      <c r="I13" t="s">
        <v>365</v>
      </c>
      <c r="J13">
        <f>VLOOKUP(I13,'WCF 2012-2013'!$B:$F,3,FALSE)</f>
        <v>109</v>
      </c>
      <c r="K13" t="s">
        <v>366</v>
      </c>
      <c r="L13">
        <f>VLOOKUP(K13,'WCF 2012-2013'!$B:$F,4,FALSE)</f>
        <v>111</v>
      </c>
      <c r="M13" t="s">
        <v>348</v>
      </c>
      <c r="N13">
        <f>VLOOKUP(M13,'WCF 2012-2013'!$B:$F,5,FALSE)</f>
        <v>1317</v>
      </c>
      <c r="O13" t="s">
        <v>349</v>
      </c>
      <c r="P13">
        <f>VLOOKUP(O13,'WCF 2012-2013'!$B:$F,5,FALSE)</f>
        <v>1512</v>
      </c>
      <c r="R13">
        <f>SUM(R3:R12)</f>
        <v>24</v>
      </c>
      <c r="T13" s="154">
        <f>SUM(T3:T12)</f>
        <v>0.63694987368700973</v>
      </c>
    </row>
    <row r="14" spans="1:20">
      <c r="A14" t="s">
        <v>349</v>
      </c>
      <c r="B14">
        <f>VLOOKUP(A14,'WCF 2012-2013'!$B:$F,3,FALSE)</f>
        <v>674</v>
      </c>
      <c r="C14" t="s">
        <v>351</v>
      </c>
      <c r="D14">
        <f>VLOOKUP(C14,'WCF 2012-2013'!$B:$F,4,FALSE)</f>
        <v>604</v>
      </c>
      <c r="E14" t="s">
        <v>349</v>
      </c>
      <c r="F14">
        <f>VLOOKUP(E14,'WCF 2012-2013'!$B:$F,3,FALSE)</f>
        <v>674</v>
      </c>
      <c r="G14" t="s">
        <v>351</v>
      </c>
      <c r="H14">
        <f>VLOOKUP(G14,'WCF 2012-2013'!$B:$F,4,FALSE)</f>
        <v>604</v>
      </c>
      <c r="I14" t="s">
        <v>366</v>
      </c>
      <c r="J14">
        <f>VLOOKUP(I14,'WCF 2012-2013'!$B:$F,3,FALSE)</f>
        <v>97</v>
      </c>
      <c r="K14" t="s">
        <v>373</v>
      </c>
      <c r="L14">
        <f>VLOOKUP(K14,'WCF 2012-2013'!$B:$F,4,FALSE)</f>
        <v>102</v>
      </c>
      <c r="M14" t="s">
        <v>351</v>
      </c>
      <c r="N14">
        <f>VLOOKUP(M14,'WCF 2012-2013'!$B:$F,5,FALSE)</f>
        <v>1073</v>
      </c>
      <c r="O14" t="s">
        <v>348</v>
      </c>
      <c r="P14">
        <f>VLOOKUP(O14,'WCF 2012-2013'!$B:$F,5,FALSE)</f>
        <v>1317</v>
      </c>
    </row>
    <row r="15" spans="1:20">
      <c r="A15" t="s">
        <v>350</v>
      </c>
      <c r="B15">
        <f>VLOOKUP(A15,'WCF 2012-2013'!$B:$F,3,FALSE)</f>
        <v>660</v>
      </c>
      <c r="C15" t="s">
        <v>348</v>
      </c>
      <c r="D15">
        <f>VLOOKUP(C15,'WCF 2012-2013'!$B:$F,4,FALSE)</f>
        <v>577</v>
      </c>
      <c r="E15" t="s">
        <v>350</v>
      </c>
      <c r="F15">
        <f>VLOOKUP(E15,'WCF 2012-2013'!$B:$F,3,FALSE)</f>
        <v>660</v>
      </c>
      <c r="G15" t="s">
        <v>348</v>
      </c>
      <c r="H15">
        <f>VLOOKUP(G15,'WCF 2012-2013'!$B:$F,4,FALSE)</f>
        <v>577</v>
      </c>
      <c r="I15" t="s">
        <v>367</v>
      </c>
      <c r="J15">
        <f>VLOOKUP(I15,'WCF 2012-2013'!$B:$F,3,FALSE)</f>
        <v>92</v>
      </c>
      <c r="K15" t="s">
        <v>368</v>
      </c>
      <c r="L15">
        <f>VLOOKUP(K15,'WCF 2012-2013'!$B:$F,4,FALSE)</f>
        <v>94</v>
      </c>
      <c r="M15" t="s">
        <v>352</v>
      </c>
      <c r="N15">
        <f>VLOOKUP(M15,'WCF 2012-2013'!$B:$F,5,FALSE)</f>
        <v>888</v>
      </c>
      <c r="O15" t="s">
        <v>351</v>
      </c>
      <c r="P15">
        <f>VLOOKUP(O15,'WCF 2012-2013'!$B:$F,5,FALSE)</f>
        <v>1073</v>
      </c>
    </row>
    <row r="16" spans="1:20">
      <c r="A16" t="s">
        <v>351</v>
      </c>
      <c r="B16">
        <f>VLOOKUP(A16,'WCF 2012-2013'!$B:$F,3,FALSE)</f>
        <v>469</v>
      </c>
      <c r="C16" t="s">
        <v>353</v>
      </c>
      <c r="D16">
        <f>VLOOKUP(C16,'WCF 2012-2013'!$B:$F,4,FALSE)</f>
        <v>532</v>
      </c>
      <c r="E16" t="s">
        <v>351</v>
      </c>
      <c r="F16">
        <f>VLOOKUP(E16,'WCF 2012-2013'!$B:$F,3,FALSE)</f>
        <v>469</v>
      </c>
      <c r="G16" t="s">
        <v>350</v>
      </c>
      <c r="H16">
        <f>VLOOKUP(G16,'WCF 2012-2013'!$B:$F,4,FALSE)</f>
        <v>162</v>
      </c>
      <c r="I16" t="s">
        <v>368</v>
      </c>
      <c r="J16">
        <f>VLOOKUP(I16,'WCF 2012-2013'!$B:$F,3,FALSE)</f>
        <v>86</v>
      </c>
      <c r="K16" t="s">
        <v>372</v>
      </c>
      <c r="L16">
        <f>VLOOKUP(K16,'WCF 2012-2013'!$B:$F,4,FALSE)</f>
        <v>86</v>
      </c>
      <c r="M16" t="s">
        <v>350</v>
      </c>
      <c r="N16">
        <f>VLOOKUP(M16,'WCF 2012-2013'!$B:$F,5,FALSE)</f>
        <v>822</v>
      </c>
      <c r="O16" t="s">
        <v>353</v>
      </c>
      <c r="P16">
        <f>VLOOKUP(O16,'WCF 2012-2013'!$B:$F,5,FALSE)</f>
        <v>928</v>
      </c>
    </row>
    <row r="17" spans="1:16">
      <c r="A17" t="s">
        <v>352</v>
      </c>
      <c r="B17">
        <f>VLOOKUP(A17,'WCF 2012-2013'!$B:$F,3,FALSE)</f>
        <v>418</v>
      </c>
      <c r="C17" t="s">
        <v>352</v>
      </c>
      <c r="D17">
        <f>VLOOKUP(C17,'WCF 2012-2013'!$B:$F,4,FALSE)</f>
        <v>470</v>
      </c>
      <c r="E17" t="s">
        <v>352</v>
      </c>
      <c r="F17">
        <f>VLOOKUP(E17,'WCF 2012-2013'!$B:$F,3,FALSE)</f>
        <v>418</v>
      </c>
      <c r="G17" t="s">
        <v>352</v>
      </c>
      <c r="H17">
        <f>VLOOKUP(G17,'WCF 2012-2013'!$B:$F,4,FALSE)</f>
        <v>470</v>
      </c>
      <c r="I17" t="s">
        <v>369</v>
      </c>
      <c r="J17">
        <f>VLOOKUP(I17,'WCF 2012-2013'!$B:$F,3,FALSE)</f>
        <v>82</v>
      </c>
      <c r="K17" t="s">
        <v>375</v>
      </c>
      <c r="L17">
        <f>VLOOKUP(K17,'WCF 2012-2013'!$B:$F,4,FALSE)</f>
        <v>75</v>
      </c>
      <c r="M17" t="s">
        <v>356</v>
      </c>
      <c r="N17">
        <f>VLOOKUP(M17,'WCF 2012-2013'!$B:$F,5,FALSE)</f>
        <v>758</v>
      </c>
      <c r="O17" t="s">
        <v>352</v>
      </c>
      <c r="P17">
        <f>VLOOKUP(O17,'WCF 2012-2013'!$B:$F,5,FALSE)</f>
        <v>888</v>
      </c>
    </row>
    <row r="18" spans="1:16">
      <c r="A18" t="s">
        <v>353</v>
      </c>
      <c r="B18">
        <f>VLOOKUP(A18,'WCF 2012-2013'!$B:$F,3,FALSE)</f>
        <v>396</v>
      </c>
      <c r="C18" t="s">
        <v>354</v>
      </c>
      <c r="D18">
        <f>VLOOKUP(C18,'WCF 2012-2013'!$B:$F,4,FALSE)</f>
        <v>454</v>
      </c>
      <c r="E18" t="s">
        <v>355</v>
      </c>
      <c r="F18">
        <f>VLOOKUP(E18,'WCF 2012-2013'!$B:$F,3,FALSE)</f>
        <v>331</v>
      </c>
      <c r="G18" t="s">
        <v>357</v>
      </c>
      <c r="H18">
        <f>VLOOKUP(G18,'WCF 2012-2013'!$B:$F,4,FALSE)</f>
        <v>143</v>
      </c>
      <c r="I18" t="s">
        <v>371</v>
      </c>
      <c r="J18">
        <f>VLOOKUP(I18,'WCF 2012-2013'!$B:$F,3,FALSE)</f>
        <v>70</v>
      </c>
      <c r="K18" t="s">
        <v>376</v>
      </c>
      <c r="L18">
        <f>VLOOKUP(K18,'WCF 2012-2013'!$B:$F,4,FALSE)</f>
        <v>72</v>
      </c>
      <c r="M18" t="s">
        <v>358</v>
      </c>
      <c r="N18">
        <f>VLOOKUP(M18,'WCF 2012-2013'!$B:$F,5,FALSE)</f>
        <v>539</v>
      </c>
      <c r="O18" t="s">
        <v>350</v>
      </c>
      <c r="P18">
        <f>VLOOKUP(O18,'WCF 2012-2013'!$B:$F,5,FALSE)</f>
        <v>822</v>
      </c>
    </row>
    <row r="19" spans="1:16">
      <c r="A19" t="s">
        <v>354</v>
      </c>
      <c r="B19">
        <f>VLOOKUP(A19,'WCF 2012-2013'!$B:$F,3,FALSE)</f>
        <v>366</v>
      </c>
      <c r="C19" t="s">
        <v>356</v>
      </c>
      <c r="D19">
        <f>VLOOKUP(C19,'WCF 2012-2013'!$B:$F,4,FALSE)</f>
        <v>427</v>
      </c>
      <c r="E19" t="s">
        <v>356</v>
      </c>
      <c r="F19">
        <f>VLOOKUP(E19,'WCF 2012-2013'!$B:$F,3,FALSE)</f>
        <v>331</v>
      </c>
      <c r="G19" t="s">
        <v>356</v>
      </c>
      <c r="H19">
        <f>VLOOKUP(G19,'WCF 2012-2013'!$B:$F,4,FALSE)</f>
        <v>427</v>
      </c>
      <c r="I19" t="s">
        <v>370</v>
      </c>
      <c r="J19">
        <f>VLOOKUP(I19,'WCF 2012-2013'!$B:$F,3,FALSE)</f>
        <v>70</v>
      </c>
      <c r="K19" t="s">
        <v>371</v>
      </c>
      <c r="L19">
        <f>VLOOKUP(K19,'WCF 2012-2013'!$B:$F,4,FALSE)</f>
        <v>70</v>
      </c>
      <c r="M19" t="s">
        <v>357</v>
      </c>
      <c r="N19">
        <f>VLOOKUP(M19,'WCF 2012-2013'!$B:$F,5,FALSE)</f>
        <v>371</v>
      </c>
      <c r="O19" t="s">
        <v>354</v>
      </c>
      <c r="P19">
        <f>VLOOKUP(O19,'WCF 2012-2013'!$B:$F,5,FALSE)</f>
        <v>820</v>
      </c>
    </row>
    <row r="20" spans="1:16">
      <c r="A20" t="s">
        <v>355</v>
      </c>
      <c r="B20">
        <f>VLOOKUP(A20,'WCF 2012-2013'!$B:$F,3,FALSE)</f>
        <v>331</v>
      </c>
      <c r="C20" t="s">
        <v>358</v>
      </c>
      <c r="D20">
        <f>VLOOKUP(C20,'WCF 2012-2013'!$B:$F,4,FALSE)</f>
        <v>388</v>
      </c>
      <c r="E20" t="s">
        <v>357</v>
      </c>
      <c r="F20">
        <f>VLOOKUP(E20,'WCF 2012-2013'!$B:$F,3,FALSE)</f>
        <v>228</v>
      </c>
      <c r="G20" t="s">
        <v>358</v>
      </c>
      <c r="H20">
        <f>VLOOKUP(G20,'WCF 2012-2013'!$B:$F,4,FALSE)</f>
        <v>388</v>
      </c>
      <c r="I20" t="s">
        <v>372</v>
      </c>
      <c r="J20">
        <f>VLOOKUP(I20,'WCF 2012-2013'!$B:$F,3,FALSE)</f>
        <v>68</v>
      </c>
      <c r="K20" t="s">
        <v>367</v>
      </c>
      <c r="L20">
        <f>VLOOKUP(K20,'WCF 2012-2013'!$B:$F,4,FALSE)</f>
        <v>69</v>
      </c>
      <c r="M20" t="s">
        <v>355</v>
      </c>
      <c r="N20">
        <f>VLOOKUP(M20,'WCF 2012-2013'!$B:$F,5,FALSE)</f>
        <v>356</v>
      </c>
      <c r="O20" t="s">
        <v>356</v>
      </c>
      <c r="P20">
        <f>VLOOKUP(O20,'WCF 2012-2013'!$B:$F,5,FALSE)</f>
        <v>758</v>
      </c>
    </row>
    <row r="21" spans="1:16">
      <c r="A21" t="s">
        <v>356</v>
      </c>
      <c r="B21">
        <f>VLOOKUP(A21,'WCF 2012-2013'!$B:$F,3,FALSE)</f>
        <v>331</v>
      </c>
      <c r="C21" t="s">
        <v>362</v>
      </c>
      <c r="D21">
        <f>VLOOKUP(C21,'WCF 2012-2013'!$B:$F,4,FALSE)</f>
        <v>280</v>
      </c>
      <c r="E21" t="s">
        <v>360</v>
      </c>
      <c r="F21">
        <f>VLOOKUP(E21,'WCF 2012-2013'!$B:$F,3,FALSE)</f>
        <v>126</v>
      </c>
      <c r="G21" t="s">
        <v>365</v>
      </c>
      <c r="H21">
        <f>VLOOKUP(G21,'WCF 2012-2013'!$B:$F,4,FALSE)</f>
        <v>138</v>
      </c>
      <c r="I21" t="s">
        <v>373</v>
      </c>
      <c r="J21">
        <f>VLOOKUP(I21,'WCF 2012-2013'!$B:$F,3,FALSE)</f>
        <v>63</v>
      </c>
      <c r="K21" t="s">
        <v>381</v>
      </c>
      <c r="L21">
        <f>VLOOKUP(K21,'WCF 2012-2013'!$B:$F,4,FALSE)</f>
        <v>50</v>
      </c>
      <c r="M21" t="s">
        <v>360</v>
      </c>
      <c r="N21">
        <f>VLOOKUP(M21,'WCF 2012-2013'!$B:$F,5,FALSE)</f>
        <v>315</v>
      </c>
      <c r="O21" t="s">
        <v>358</v>
      </c>
      <c r="P21">
        <f>VLOOKUP(O21,'WCF 2012-2013'!$B:$F,5,FALSE)</f>
        <v>539</v>
      </c>
    </row>
    <row r="22" spans="1:16">
      <c r="A22" t="s">
        <v>357</v>
      </c>
      <c r="B22">
        <f>VLOOKUP(A22,'WCF 2012-2013'!$B:$F,3,FALSE)</f>
        <v>228</v>
      </c>
      <c r="C22" t="s">
        <v>360</v>
      </c>
      <c r="D22">
        <f>VLOOKUP(C22,'WCF 2012-2013'!$B:$F,4,FALSE)</f>
        <v>189</v>
      </c>
      <c r="I22" t="s">
        <v>374</v>
      </c>
      <c r="J22">
        <f>VLOOKUP(I22,'WCF 2012-2013'!$B:$F,3,FALSE)</f>
        <v>55</v>
      </c>
      <c r="K22" t="s">
        <v>377</v>
      </c>
      <c r="L22">
        <f>VLOOKUP(K22,'WCF 2012-2013'!$B:$F,4,FALSE)</f>
        <v>44</v>
      </c>
      <c r="M22" t="s">
        <v>365</v>
      </c>
      <c r="N22">
        <f>VLOOKUP(M22,'WCF 2012-2013'!$B:$F,5,FALSE)</f>
        <v>247</v>
      </c>
      <c r="O22" t="s">
        <v>362</v>
      </c>
      <c r="P22">
        <f>VLOOKUP(O22,'WCF 2012-2013'!$B:$F,5,FALSE)</f>
        <v>399</v>
      </c>
    </row>
    <row r="23" spans="1:16">
      <c r="A23" t="s">
        <v>359</v>
      </c>
      <c r="B23">
        <f>VLOOKUP(A23,'WCF 2012-2013'!$B:$F,3,FALSE)</f>
        <v>149</v>
      </c>
      <c r="C23" t="s">
        <v>350</v>
      </c>
      <c r="D23">
        <f>VLOOKUP(C23,'WCF 2012-2013'!$B:$F,4,FALSE)</f>
        <v>162</v>
      </c>
      <c r="I23" t="s">
        <v>375</v>
      </c>
      <c r="J23">
        <f>VLOOKUP(I23,'WCF 2012-2013'!$B:$F,3,FALSE)</f>
        <v>51</v>
      </c>
      <c r="K23" t="s">
        <v>374</v>
      </c>
      <c r="L23">
        <f>VLOOKUP(K23,'WCF 2012-2013'!$B:$F,4,FALSE)</f>
        <v>37</v>
      </c>
      <c r="M23" t="s">
        <v>361</v>
      </c>
      <c r="N23">
        <f>VLOOKUP(M23,'WCF 2012-2013'!$B:$F,5,FALSE)</f>
        <v>243</v>
      </c>
      <c r="O23" t="s">
        <v>357</v>
      </c>
      <c r="P23">
        <f>VLOOKUP(O23,'WCF 2012-2013'!$B:$F,5,FALSE)</f>
        <v>371</v>
      </c>
    </row>
    <row r="24" spans="1:16">
      <c r="I24" t="s">
        <v>376</v>
      </c>
      <c r="J24">
        <f>VLOOKUP(I24,'WCF 2012-2013'!$B:$F,3,FALSE)</f>
        <v>50</v>
      </c>
      <c r="M24" t="s">
        <v>366</v>
      </c>
      <c r="N24">
        <f>VLOOKUP(M24,'WCF 2012-2013'!$B:$F,5,FALSE)</f>
        <v>208</v>
      </c>
      <c r="O24" t="s">
        <v>355</v>
      </c>
      <c r="P24">
        <f>VLOOKUP(O24,'WCF 2012-2013'!$B:$F,5,FALSE)</f>
        <v>356</v>
      </c>
    </row>
    <row r="25" spans="1:16">
      <c r="I25" t="s">
        <v>377</v>
      </c>
      <c r="J25">
        <f>VLOOKUP(I25,'WCF 2012-2013'!$B:$F,3,FALSE)</f>
        <v>49</v>
      </c>
      <c r="M25" t="s">
        <v>368</v>
      </c>
      <c r="N25">
        <f>VLOOKUP(M25,'WCF 2012-2013'!$B:$F,5,FALSE)</f>
        <v>180</v>
      </c>
      <c r="O25" t="s">
        <v>363</v>
      </c>
      <c r="P25">
        <f>VLOOKUP(O25,'WCF 2012-2013'!$B:$F,5,FALSE)</f>
        <v>351</v>
      </c>
    </row>
    <row r="26" spans="1:16">
      <c r="I26" t="s">
        <v>379</v>
      </c>
      <c r="J26">
        <f>VLOOKUP(I26,'WCF 2012-2013'!$B:$F,3,FALSE)</f>
        <v>33</v>
      </c>
      <c r="M26" t="s">
        <v>373</v>
      </c>
      <c r="N26">
        <f>VLOOKUP(M26,'WCF 2012-2013'!$B:$F,5,FALSE)</f>
        <v>165</v>
      </c>
      <c r="O26" t="s">
        <v>360</v>
      </c>
      <c r="P26">
        <f>VLOOKUP(O26,'WCF 2012-2013'!$B:$F,5,FALSE)</f>
        <v>315</v>
      </c>
    </row>
    <row r="27" spans="1:16">
      <c r="I27" t="s">
        <v>380</v>
      </c>
      <c r="J27">
        <f>VLOOKUP(I27,'WCF 2012-2013'!$B:$F,3,FALSE)</f>
        <v>25</v>
      </c>
      <c r="M27" t="s">
        <v>367</v>
      </c>
      <c r="N27">
        <f>VLOOKUP(M27,'WCF 2012-2013'!$B:$F,5,FALSE)</f>
        <v>161</v>
      </c>
      <c r="O27" t="s">
        <v>365</v>
      </c>
      <c r="P27">
        <f>VLOOKUP(O27,'WCF 2012-2013'!$B:$F,5,FALSE)</f>
        <v>247</v>
      </c>
    </row>
    <row r="28" spans="1:16">
      <c r="M28" t="s">
        <v>372</v>
      </c>
      <c r="N28">
        <f>VLOOKUP(M28,'WCF 2012-2013'!$B:$F,5,FALSE)</f>
        <v>154</v>
      </c>
      <c r="O28" t="s">
        <v>361</v>
      </c>
      <c r="P28">
        <f>VLOOKUP(O28,'WCF 2012-2013'!$B:$F,5,FALSE)</f>
        <v>243</v>
      </c>
    </row>
    <row r="29" spans="1:16">
      <c r="M29" t="s">
        <v>371</v>
      </c>
      <c r="N29">
        <f>VLOOKUP(M29,'WCF 2012-2013'!$B:$F,5,FALSE)</f>
        <v>140</v>
      </c>
      <c r="O29" t="s">
        <v>359</v>
      </c>
      <c r="P29">
        <f>VLOOKUP(O29,'WCF 2012-2013'!$B:$F,5,FALSE)</f>
        <v>239</v>
      </c>
    </row>
    <row r="30" spans="1:16">
      <c r="M30" t="s">
        <v>375</v>
      </c>
      <c r="N30">
        <f>VLOOKUP(M30,'WCF 2012-2013'!$B:$F,5,FALSE)</f>
        <v>126</v>
      </c>
      <c r="O30" t="s">
        <v>366</v>
      </c>
      <c r="P30">
        <f>VLOOKUP(O30,'WCF 2012-2013'!$B:$F,5,FALSE)</f>
        <v>208</v>
      </c>
    </row>
    <row r="31" spans="1:16">
      <c r="M31" t="s">
        <v>376</v>
      </c>
      <c r="N31">
        <f>VLOOKUP(M31,'WCF 2012-2013'!$B:$F,5,FALSE)</f>
        <v>122</v>
      </c>
      <c r="O31" t="s">
        <v>368</v>
      </c>
      <c r="P31">
        <f>VLOOKUP(O31,'WCF 2012-2013'!$B:$F,5,FALSE)</f>
        <v>180</v>
      </c>
    </row>
    <row r="32" spans="1:16">
      <c r="M32" t="s">
        <v>369</v>
      </c>
      <c r="N32">
        <f>VLOOKUP(M32,'WCF 2012-2013'!$B:$F,5,FALSE)</f>
        <v>113</v>
      </c>
      <c r="O32" t="s">
        <v>364</v>
      </c>
      <c r="P32">
        <f>VLOOKUP(O32,'WCF 2012-2013'!$B:$F,5,FALSE)</f>
        <v>173</v>
      </c>
    </row>
    <row r="33" spans="13:16">
      <c r="M33" t="s">
        <v>377</v>
      </c>
      <c r="N33">
        <f>VLOOKUP(M33,'WCF 2012-2013'!$B:$F,5,FALSE)</f>
        <v>93</v>
      </c>
      <c r="O33" t="s">
        <v>373</v>
      </c>
      <c r="P33">
        <f>VLOOKUP(O33,'WCF 2012-2013'!$B:$F,5,FALSE)</f>
        <v>165</v>
      </c>
    </row>
    <row r="34" spans="13:16">
      <c r="M34" t="s">
        <v>374</v>
      </c>
      <c r="N34">
        <f>VLOOKUP(M34,'WCF 2012-2013'!$B:$F,5,FALSE)</f>
        <v>92</v>
      </c>
      <c r="O34" t="s">
        <v>367</v>
      </c>
      <c r="P34">
        <f>VLOOKUP(O34,'WCF 2012-2013'!$B:$F,5,FALSE)</f>
        <v>161</v>
      </c>
    </row>
    <row r="35" spans="13:16">
      <c r="M35" t="s">
        <v>370</v>
      </c>
      <c r="N35">
        <f>VLOOKUP(M35,'WCF 2012-2013'!$B:$F,5,FALSE)</f>
        <v>76</v>
      </c>
      <c r="O35" t="s">
        <v>372</v>
      </c>
      <c r="P35">
        <f>VLOOKUP(O35,'WCF 2012-2013'!$B:$F,5,FALSE)</f>
        <v>154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workbookViewId="0">
      <selection sqref="A1:G1048576"/>
    </sheetView>
  </sheetViews>
  <sheetFormatPr defaultColWidth="11" defaultRowHeight="12.75"/>
  <sheetData>
    <row r="1" spans="2:6" ht="15">
      <c r="B1" s="263" t="s">
        <v>1456</v>
      </c>
    </row>
    <row r="3" spans="2:6">
      <c r="B3" s="261" t="s">
        <v>1280</v>
      </c>
      <c r="E3" s="292" t="s">
        <v>1283</v>
      </c>
      <c r="F3" s="292" t="s">
        <v>1479</v>
      </c>
    </row>
    <row r="4" spans="2:6">
      <c r="B4" s="262" t="s">
        <v>391</v>
      </c>
      <c r="C4" t="s">
        <v>879</v>
      </c>
      <c r="D4" t="s">
        <v>419</v>
      </c>
      <c r="E4" s="262">
        <v>0</v>
      </c>
      <c r="F4" s="153">
        <f t="shared" ref="F4:F35" si="0">E4/$E$61</f>
        <v>0</v>
      </c>
    </row>
    <row r="5" spans="2:6">
      <c r="B5" s="262" t="s">
        <v>364</v>
      </c>
      <c r="C5" t="s">
        <v>886</v>
      </c>
      <c r="D5" t="s">
        <v>420</v>
      </c>
      <c r="E5" s="262">
        <v>104</v>
      </c>
      <c r="F5" s="153">
        <f t="shared" si="0"/>
        <v>1.7105263157894738E-2</v>
      </c>
    </row>
    <row r="6" spans="2:6">
      <c r="B6" s="262" t="s">
        <v>373</v>
      </c>
      <c r="C6" t="s">
        <v>887</v>
      </c>
      <c r="D6" t="s">
        <v>419</v>
      </c>
      <c r="E6" s="262">
        <v>226</v>
      </c>
      <c r="F6" s="153">
        <f t="shared" si="0"/>
        <v>3.7171052631578945E-2</v>
      </c>
    </row>
    <row r="7" spans="2:6">
      <c r="B7" s="262" t="s">
        <v>380</v>
      </c>
      <c r="C7" t="s">
        <v>898</v>
      </c>
      <c r="D7" t="s">
        <v>419</v>
      </c>
      <c r="E7" s="262">
        <v>15</v>
      </c>
      <c r="F7" s="153">
        <f t="shared" si="0"/>
        <v>2.4671052631578946E-3</v>
      </c>
    </row>
    <row r="8" spans="2:6">
      <c r="B8" s="262" t="s">
        <v>370</v>
      </c>
      <c r="C8" t="s">
        <v>859</v>
      </c>
      <c r="D8" t="s">
        <v>419</v>
      </c>
      <c r="E8" s="262">
        <v>0</v>
      </c>
      <c r="F8" s="153">
        <f t="shared" si="0"/>
        <v>0</v>
      </c>
    </row>
    <row r="9" spans="2:6">
      <c r="B9" s="262" t="s">
        <v>390</v>
      </c>
      <c r="C9" t="s">
        <v>901</v>
      </c>
      <c r="D9" t="s">
        <v>420</v>
      </c>
      <c r="E9" s="262">
        <v>11</v>
      </c>
      <c r="F9" s="153">
        <f t="shared" si="0"/>
        <v>1.8092105263157895E-3</v>
      </c>
    </row>
    <row r="10" spans="2:6">
      <c r="B10" s="262" t="s">
        <v>845</v>
      </c>
      <c r="C10" t="s">
        <v>904</v>
      </c>
      <c r="D10" t="s">
        <v>419</v>
      </c>
      <c r="E10" s="262">
        <v>0</v>
      </c>
      <c r="F10" s="153">
        <f t="shared" si="0"/>
        <v>0</v>
      </c>
    </row>
    <row r="11" spans="2:6">
      <c r="B11" s="262" t="s">
        <v>347</v>
      </c>
      <c r="C11" t="s">
        <v>907</v>
      </c>
      <c r="D11" t="s">
        <v>420</v>
      </c>
      <c r="E11" s="262">
        <v>307</v>
      </c>
      <c r="F11" s="153">
        <f t="shared" si="0"/>
        <v>5.0493421052631576E-2</v>
      </c>
    </row>
    <row r="12" spans="2:6">
      <c r="B12" s="262" t="s">
        <v>353</v>
      </c>
      <c r="C12" t="s">
        <v>912</v>
      </c>
      <c r="D12" t="s">
        <v>420</v>
      </c>
      <c r="E12" s="262">
        <v>215</v>
      </c>
      <c r="F12" s="153">
        <f t="shared" si="0"/>
        <v>3.5361842105263157E-2</v>
      </c>
    </row>
    <row r="13" spans="2:6">
      <c r="B13" s="262" t="s">
        <v>378</v>
      </c>
      <c r="C13" t="s">
        <v>1384</v>
      </c>
      <c r="D13" t="s">
        <v>420</v>
      </c>
      <c r="E13" s="262">
        <v>0</v>
      </c>
      <c r="F13" s="153">
        <f t="shared" si="0"/>
        <v>0</v>
      </c>
    </row>
    <row r="14" spans="2:6">
      <c r="B14" s="262" t="s">
        <v>377</v>
      </c>
      <c r="C14" t="s">
        <v>612</v>
      </c>
      <c r="D14" t="s">
        <v>419</v>
      </c>
      <c r="E14" s="262">
        <v>0</v>
      </c>
      <c r="F14" s="153">
        <f t="shared" si="0"/>
        <v>0</v>
      </c>
    </row>
    <row r="15" spans="2:6">
      <c r="B15" s="262" t="s">
        <v>357</v>
      </c>
      <c r="C15" t="s">
        <v>404</v>
      </c>
      <c r="D15" t="s">
        <v>419</v>
      </c>
      <c r="E15" s="262">
        <v>259</v>
      </c>
      <c r="F15" s="153">
        <f t="shared" si="0"/>
        <v>4.2598684210526316E-2</v>
      </c>
    </row>
    <row r="16" spans="2:6">
      <c r="B16" s="262" t="s">
        <v>352</v>
      </c>
      <c r="C16" t="s">
        <v>922</v>
      </c>
      <c r="D16" t="s">
        <v>419</v>
      </c>
      <c r="E16" s="262">
        <v>213</v>
      </c>
      <c r="F16" s="153">
        <f t="shared" si="0"/>
        <v>3.5032894736842103E-2</v>
      </c>
    </row>
    <row r="17" spans="2:6">
      <c r="B17" s="262" t="s">
        <v>371</v>
      </c>
      <c r="C17" t="s">
        <v>856</v>
      </c>
      <c r="D17" t="s">
        <v>419</v>
      </c>
      <c r="E17" s="262">
        <v>250</v>
      </c>
      <c r="F17" s="153">
        <f t="shared" si="0"/>
        <v>4.1118421052631582E-2</v>
      </c>
    </row>
    <row r="18" spans="2:6">
      <c r="B18" s="262" t="s">
        <v>368</v>
      </c>
      <c r="C18" s="292" t="s">
        <v>937</v>
      </c>
      <c r="D18" t="s">
        <v>419</v>
      </c>
      <c r="E18" s="262">
        <v>73</v>
      </c>
      <c r="F18" s="153">
        <f t="shared" si="0"/>
        <v>1.200657894736842E-2</v>
      </c>
    </row>
    <row r="19" spans="2:6">
      <c r="B19" s="262" t="s">
        <v>372</v>
      </c>
      <c r="C19" t="s">
        <v>930</v>
      </c>
      <c r="D19" t="s">
        <v>419</v>
      </c>
      <c r="E19" s="262">
        <v>207</v>
      </c>
      <c r="F19" s="153">
        <f t="shared" si="0"/>
        <v>3.4046052631578949E-2</v>
      </c>
    </row>
    <row r="20" spans="2:6">
      <c r="B20" s="262" t="s">
        <v>361</v>
      </c>
      <c r="C20" t="s">
        <v>413</v>
      </c>
      <c r="D20" t="s">
        <v>419</v>
      </c>
      <c r="E20" s="262">
        <v>131</v>
      </c>
      <c r="F20" s="153">
        <f t="shared" si="0"/>
        <v>2.1546052631578948E-2</v>
      </c>
    </row>
    <row r="21" spans="2:6">
      <c r="B21" s="262" t="s">
        <v>355</v>
      </c>
      <c r="C21" t="s">
        <v>933</v>
      </c>
      <c r="D21" t="s">
        <v>419</v>
      </c>
      <c r="E21" s="262">
        <v>133</v>
      </c>
      <c r="F21" s="153">
        <f t="shared" si="0"/>
        <v>2.1874999999999999E-2</v>
      </c>
    </row>
    <row r="22" spans="2:6">
      <c r="B22" s="262" t="s">
        <v>847</v>
      </c>
      <c r="C22" t="s">
        <v>939</v>
      </c>
      <c r="D22" t="s">
        <v>419</v>
      </c>
      <c r="E22" s="262">
        <v>0</v>
      </c>
      <c r="F22" s="153">
        <f t="shared" si="0"/>
        <v>0</v>
      </c>
    </row>
    <row r="23" spans="2:6">
      <c r="B23" s="262" t="s">
        <v>356</v>
      </c>
      <c r="C23" t="s">
        <v>405</v>
      </c>
      <c r="D23" t="s">
        <v>419</v>
      </c>
      <c r="E23" s="262">
        <v>14</v>
      </c>
      <c r="F23" s="153">
        <f t="shared" si="0"/>
        <v>2.3026315789473682E-3</v>
      </c>
    </row>
    <row r="24" spans="2:6">
      <c r="B24" s="262" t="s">
        <v>383</v>
      </c>
      <c r="C24" t="s">
        <v>942</v>
      </c>
      <c r="D24" t="s">
        <v>419</v>
      </c>
      <c r="E24" s="262">
        <v>0</v>
      </c>
      <c r="F24" s="153">
        <f t="shared" si="0"/>
        <v>0</v>
      </c>
    </row>
    <row r="25" spans="2:6">
      <c r="B25" s="262" t="s">
        <v>1158</v>
      </c>
      <c r="C25" t="s">
        <v>948</v>
      </c>
      <c r="D25" t="s">
        <v>419</v>
      </c>
      <c r="E25" s="262">
        <v>0</v>
      </c>
      <c r="F25" s="153">
        <f t="shared" si="0"/>
        <v>0</v>
      </c>
    </row>
    <row r="26" spans="2:6">
      <c r="B26" s="262" t="s">
        <v>366</v>
      </c>
      <c r="C26" t="s">
        <v>406</v>
      </c>
      <c r="D26" t="s">
        <v>419</v>
      </c>
      <c r="E26" s="262">
        <v>553</v>
      </c>
      <c r="F26" s="153">
        <f t="shared" si="0"/>
        <v>9.0953947368421051E-2</v>
      </c>
    </row>
    <row r="27" spans="2:6">
      <c r="B27" s="262" t="s">
        <v>369</v>
      </c>
      <c r="C27" t="s">
        <v>952</v>
      </c>
      <c r="D27" t="s">
        <v>419</v>
      </c>
      <c r="E27" s="262">
        <v>16</v>
      </c>
      <c r="F27" s="153">
        <f t="shared" si="0"/>
        <v>2.631578947368421E-3</v>
      </c>
    </row>
    <row r="28" spans="2:6">
      <c r="B28" s="262" t="s">
        <v>382</v>
      </c>
      <c r="C28" t="s">
        <v>954</v>
      </c>
      <c r="D28" t="s">
        <v>419</v>
      </c>
      <c r="E28" s="262">
        <v>0</v>
      </c>
      <c r="F28" s="153">
        <f t="shared" si="0"/>
        <v>0</v>
      </c>
    </row>
    <row r="29" spans="2:6">
      <c r="B29" s="262" t="s">
        <v>849</v>
      </c>
      <c r="C29" t="s">
        <v>955</v>
      </c>
      <c r="D29" t="s">
        <v>420</v>
      </c>
      <c r="E29" s="262">
        <v>0</v>
      </c>
      <c r="F29" s="153">
        <f t="shared" si="0"/>
        <v>0</v>
      </c>
    </row>
    <row r="30" spans="2:6">
      <c r="B30" s="262" t="s">
        <v>360</v>
      </c>
      <c r="C30" t="s">
        <v>858</v>
      </c>
      <c r="D30" t="s">
        <v>419</v>
      </c>
      <c r="E30" s="262">
        <v>162</v>
      </c>
      <c r="F30" s="153">
        <f t="shared" si="0"/>
        <v>2.6644736842105263E-2</v>
      </c>
    </row>
    <row r="31" spans="2:6">
      <c r="B31" s="262" t="s">
        <v>362</v>
      </c>
      <c r="C31" t="s">
        <v>960</v>
      </c>
      <c r="D31" t="s">
        <v>420</v>
      </c>
      <c r="E31" s="262">
        <v>168</v>
      </c>
      <c r="F31" s="153">
        <f t="shared" si="0"/>
        <v>2.763157894736842E-2</v>
      </c>
    </row>
    <row r="32" spans="2:6">
      <c r="B32" s="262" t="s">
        <v>387</v>
      </c>
      <c r="C32" t="s">
        <v>408</v>
      </c>
      <c r="D32" t="s">
        <v>419</v>
      </c>
      <c r="E32" s="262">
        <v>8</v>
      </c>
      <c r="F32" s="153">
        <f t="shared" si="0"/>
        <v>1.3157894736842105E-3</v>
      </c>
    </row>
    <row r="33" spans="2:6">
      <c r="B33" s="262" t="s">
        <v>363</v>
      </c>
      <c r="C33" t="s">
        <v>964</v>
      </c>
      <c r="D33" t="s">
        <v>420</v>
      </c>
      <c r="E33" s="262">
        <v>116</v>
      </c>
      <c r="F33" s="153">
        <f t="shared" si="0"/>
        <v>1.9078947368421053E-2</v>
      </c>
    </row>
    <row r="34" spans="2:6">
      <c r="B34" s="262" t="s">
        <v>393</v>
      </c>
      <c r="C34" t="s">
        <v>1205</v>
      </c>
      <c r="D34" t="s">
        <v>419</v>
      </c>
      <c r="E34" s="262">
        <v>0</v>
      </c>
      <c r="F34" s="153">
        <f t="shared" si="0"/>
        <v>0</v>
      </c>
    </row>
    <row r="35" spans="2:6">
      <c r="B35" s="262" t="s">
        <v>365</v>
      </c>
      <c r="C35" t="s">
        <v>411</v>
      </c>
      <c r="D35" t="s">
        <v>419</v>
      </c>
      <c r="E35" s="262">
        <v>124</v>
      </c>
      <c r="F35" s="153">
        <f t="shared" si="0"/>
        <v>2.0394736842105264E-2</v>
      </c>
    </row>
    <row r="36" spans="2:6">
      <c r="B36" s="262" t="s">
        <v>394</v>
      </c>
      <c r="C36" t="s">
        <v>973</v>
      </c>
      <c r="D36" t="s">
        <v>419</v>
      </c>
      <c r="E36" s="262">
        <v>0</v>
      </c>
      <c r="F36" s="153">
        <f t="shared" ref="F36:F57" si="1">E36/$E$61</f>
        <v>0</v>
      </c>
    </row>
    <row r="37" spans="2:6">
      <c r="B37" s="262" t="s">
        <v>379</v>
      </c>
      <c r="C37" t="s">
        <v>974</v>
      </c>
      <c r="D37" t="s">
        <v>419</v>
      </c>
      <c r="E37" s="262">
        <v>0</v>
      </c>
      <c r="F37" s="153">
        <f t="shared" si="1"/>
        <v>0</v>
      </c>
    </row>
    <row r="38" spans="2:6">
      <c r="B38" s="262" t="s">
        <v>386</v>
      </c>
      <c r="C38" t="s">
        <v>857</v>
      </c>
      <c r="D38" t="s">
        <v>419</v>
      </c>
      <c r="E38" s="262">
        <v>0</v>
      </c>
      <c r="F38" s="153">
        <f t="shared" si="1"/>
        <v>0</v>
      </c>
    </row>
    <row r="39" spans="2:6">
      <c r="B39" s="262" t="s">
        <v>395</v>
      </c>
      <c r="C39" t="s">
        <v>982</v>
      </c>
      <c r="D39" t="s">
        <v>420</v>
      </c>
      <c r="E39" s="262">
        <v>0</v>
      </c>
      <c r="F39" s="153">
        <f t="shared" si="1"/>
        <v>0</v>
      </c>
    </row>
    <row r="40" spans="2:6">
      <c r="B40" s="262" t="s">
        <v>367</v>
      </c>
      <c r="C40" t="s">
        <v>410</v>
      </c>
      <c r="D40" t="s">
        <v>419</v>
      </c>
      <c r="E40" s="262">
        <v>49</v>
      </c>
      <c r="F40" s="153">
        <f t="shared" si="1"/>
        <v>8.0592105263157902E-3</v>
      </c>
    </row>
    <row r="41" spans="2:6">
      <c r="B41" s="262" t="s">
        <v>350</v>
      </c>
      <c r="C41" t="s">
        <v>998</v>
      </c>
      <c r="D41" t="s">
        <v>420</v>
      </c>
      <c r="E41" s="262">
        <v>381</v>
      </c>
      <c r="F41" s="153">
        <f t="shared" si="1"/>
        <v>6.266447368421052E-2</v>
      </c>
    </row>
    <row r="42" spans="2:6">
      <c r="B42" s="262" t="s">
        <v>359</v>
      </c>
      <c r="C42" t="s">
        <v>1000</v>
      </c>
      <c r="D42" t="s">
        <v>419</v>
      </c>
      <c r="E42" s="262">
        <v>197</v>
      </c>
      <c r="F42" s="153">
        <f t="shared" si="1"/>
        <v>3.2401315789473681E-2</v>
      </c>
    </row>
    <row r="43" spans="2:6">
      <c r="B43" s="262" t="s">
        <v>375</v>
      </c>
      <c r="C43" t="s">
        <v>610</v>
      </c>
      <c r="D43" t="s">
        <v>419</v>
      </c>
      <c r="E43" s="262">
        <v>45</v>
      </c>
      <c r="F43" s="153">
        <f t="shared" si="1"/>
        <v>7.4013157894736838E-3</v>
      </c>
    </row>
    <row r="44" spans="2:6">
      <c r="B44" s="262" t="s">
        <v>1104</v>
      </c>
      <c r="C44" t="s">
        <v>1287</v>
      </c>
      <c r="D44" t="s">
        <v>420</v>
      </c>
      <c r="E44" s="262">
        <v>0</v>
      </c>
      <c r="F44" s="153">
        <f t="shared" si="1"/>
        <v>0</v>
      </c>
    </row>
    <row r="45" spans="2:6">
      <c r="B45" s="262" t="s">
        <v>389</v>
      </c>
      <c r="C45" t="s">
        <v>1014</v>
      </c>
      <c r="D45" t="s">
        <v>419</v>
      </c>
      <c r="E45" s="262">
        <v>39</v>
      </c>
      <c r="F45" s="153">
        <f t="shared" si="1"/>
        <v>6.4144736842105263E-3</v>
      </c>
    </row>
    <row r="46" spans="2:6">
      <c r="B46" s="262" t="s">
        <v>358</v>
      </c>
      <c r="C46" t="s">
        <v>407</v>
      </c>
      <c r="D46" t="s">
        <v>419</v>
      </c>
      <c r="E46" s="262">
        <v>349</v>
      </c>
      <c r="F46" s="153">
        <f t="shared" si="1"/>
        <v>5.7401315789473682E-2</v>
      </c>
    </row>
    <row r="47" spans="2:6">
      <c r="B47" s="262" t="s">
        <v>851</v>
      </c>
      <c r="C47" t="s">
        <v>1204</v>
      </c>
      <c r="D47" t="s">
        <v>419</v>
      </c>
      <c r="E47" s="262">
        <v>210</v>
      </c>
      <c r="F47" s="153">
        <f t="shared" si="1"/>
        <v>3.453947368421053E-2</v>
      </c>
    </row>
    <row r="48" spans="2:6">
      <c r="B48" s="262" t="s">
        <v>388</v>
      </c>
      <c r="C48" t="s">
        <v>613</v>
      </c>
      <c r="D48" t="s">
        <v>419</v>
      </c>
      <c r="E48" s="262">
        <v>35</v>
      </c>
      <c r="F48" s="153">
        <f t="shared" si="1"/>
        <v>5.7565789473684207E-3</v>
      </c>
    </row>
    <row r="49" spans="1:21">
      <c r="B49" s="262" t="s">
        <v>385</v>
      </c>
      <c r="C49" t="s">
        <v>1026</v>
      </c>
      <c r="D49" t="s">
        <v>419</v>
      </c>
      <c r="E49" s="262">
        <v>0</v>
      </c>
      <c r="F49" s="153">
        <f t="shared" si="1"/>
        <v>0</v>
      </c>
    </row>
    <row r="50" spans="1:21">
      <c r="B50" s="262" t="s">
        <v>351</v>
      </c>
      <c r="C50" t="s">
        <v>1030</v>
      </c>
      <c r="D50" t="s">
        <v>419</v>
      </c>
      <c r="E50" s="262">
        <v>486</v>
      </c>
      <c r="F50" s="153">
        <f t="shared" si="1"/>
        <v>7.9934210526315788E-2</v>
      </c>
    </row>
    <row r="51" spans="1:21">
      <c r="B51" s="262" t="s">
        <v>376</v>
      </c>
      <c r="C51" t="s">
        <v>409</v>
      </c>
      <c r="D51" t="s">
        <v>419</v>
      </c>
      <c r="E51" s="262">
        <v>69</v>
      </c>
      <c r="F51" s="153">
        <f t="shared" si="1"/>
        <v>1.1348684210526316E-2</v>
      </c>
    </row>
    <row r="52" spans="1:21">
      <c r="B52" s="262" t="s">
        <v>349</v>
      </c>
      <c r="C52" t="s">
        <v>412</v>
      </c>
      <c r="D52" t="s">
        <v>419</v>
      </c>
      <c r="E52" s="262">
        <v>605</v>
      </c>
      <c r="F52" s="153">
        <f t="shared" si="1"/>
        <v>9.9506578947368418E-2</v>
      </c>
    </row>
    <row r="53" spans="1:21">
      <c r="B53" s="262" t="s">
        <v>381</v>
      </c>
      <c r="C53" t="s">
        <v>1044</v>
      </c>
      <c r="D53" t="s">
        <v>419</v>
      </c>
      <c r="E53" s="262">
        <v>31</v>
      </c>
      <c r="F53" s="153">
        <f t="shared" si="1"/>
        <v>5.098684210526316E-3</v>
      </c>
    </row>
    <row r="54" spans="1:21">
      <c r="B54" s="262" t="s">
        <v>850</v>
      </c>
      <c r="C54" t="s">
        <v>1048</v>
      </c>
      <c r="D54" t="s">
        <v>419</v>
      </c>
      <c r="E54" s="262">
        <v>0</v>
      </c>
      <c r="F54" s="153">
        <f t="shared" si="1"/>
        <v>0</v>
      </c>
    </row>
    <row r="55" spans="1:21">
      <c r="B55" s="262" t="s">
        <v>354</v>
      </c>
      <c r="C55" t="s">
        <v>354</v>
      </c>
      <c r="D55" t="s">
        <v>420</v>
      </c>
      <c r="E55" s="262">
        <v>258</v>
      </c>
      <c r="F55" s="153">
        <f t="shared" si="1"/>
        <v>4.243421052631579E-2</v>
      </c>
    </row>
    <row r="56" spans="1:21">
      <c r="B56" s="262" t="s">
        <v>396</v>
      </c>
      <c r="C56" t="s">
        <v>1288</v>
      </c>
      <c r="D56" t="s">
        <v>420</v>
      </c>
      <c r="E56" s="262">
        <v>0</v>
      </c>
      <c r="F56" s="153">
        <f t="shared" si="1"/>
        <v>0</v>
      </c>
    </row>
    <row r="57" spans="1:21">
      <c r="B57" s="262" t="s">
        <v>374</v>
      </c>
      <c r="C57" t="s">
        <v>855</v>
      </c>
      <c r="D57" t="s">
        <v>419</v>
      </c>
      <c r="E57" s="262">
        <v>21</v>
      </c>
      <c r="F57" s="153">
        <f t="shared" si="1"/>
        <v>3.4539473684210525E-3</v>
      </c>
    </row>
    <row r="61" spans="1:21">
      <c r="A61" t="s">
        <v>306</v>
      </c>
      <c r="E61">
        <f>SUM(E4:E59)</f>
        <v>6080</v>
      </c>
      <c r="F61" s="153">
        <f>SUM(F4:F59)</f>
        <v>0.99999999999999989</v>
      </c>
    </row>
    <row r="62" spans="1:21">
      <c r="A62" t="s">
        <v>421</v>
      </c>
      <c r="E62">
        <f>SUMIF(B7:B59,B59,E7:E59)</f>
        <v>0</v>
      </c>
      <c r="F62" s="153"/>
      <c r="Q62" s="213"/>
      <c r="R62" s="213"/>
      <c r="S62" s="213"/>
      <c r="T62" s="213"/>
      <c r="U62" s="213"/>
    </row>
    <row r="63" spans="1:21">
      <c r="A63" t="s">
        <v>422</v>
      </c>
      <c r="E63">
        <f>SUMIF(B7:B59,B58,E7:E59)</f>
        <v>0</v>
      </c>
      <c r="F63" s="153"/>
      <c r="Q63" s="213"/>
      <c r="R63" s="213"/>
      <c r="S63" s="213"/>
      <c r="T63" s="213"/>
      <c r="U63" s="213"/>
    </row>
    <row r="64" spans="1:21">
      <c r="Q64" s="213"/>
      <c r="R64" s="213"/>
      <c r="S64" s="213"/>
      <c r="T64" s="213"/>
      <c r="U64" s="213"/>
    </row>
  </sheetData>
  <autoFilter ref="B3:F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"/>
  <sheetViews>
    <sheetView topLeftCell="A37" workbookViewId="0">
      <selection activeCell="E64" sqref="E64"/>
    </sheetView>
  </sheetViews>
  <sheetFormatPr defaultRowHeight="12.75"/>
  <cols>
    <col min="2" max="2" width="20.5" customWidth="1"/>
    <col min="3" max="3" width="9.25" customWidth="1"/>
    <col min="4" max="4" width="12.125" customWidth="1"/>
    <col min="5" max="5" width="9.5" customWidth="1"/>
    <col min="6" max="6" width="11" customWidth="1"/>
  </cols>
  <sheetData>
    <row r="1" spans="2:6" ht="15">
      <c r="B1" s="263" t="s">
        <v>1550</v>
      </c>
    </row>
    <row r="3" spans="2:6">
      <c r="B3" s="261" t="s">
        <v>1280</v>
      </c>
      <c r="E3" s="292" t="s">
        <v>1283</v>
      </c>
      <c r="F3" s="292" t="s">
        <v>1479</v>
      </c>
    </row>
    <row r="4" spans="2:6">
      <c r="B4" s="262" t="s">
        <v>391</v>
      </c>
      <c r="C4" t="s">
        <v>879</v>
      </c>
      <c r="D4" t="s">
        <v>419</v>
      </c>
      <c r="E4" s="262">
        <v>0</v>
      </c>
      <c r="F4" s="153">
        <f t="shared" ref="F4:F59" si="0">E4/$E$63</f>
        <v>0</v>
      </c>
    </row>
    <row r="5" spans="2:6">
      <c r="B5" s="262" t="s">
        <v>364</v>
      </c>
      <c r="C5" t="s">
        <v>886</v>
      </c>
      <c r="D5" t="s">
        <v>420</v>
      </c>
      <c r="E5" s="262">
        <v>73</v>
      </c>
      <c r="F5" s="153">
        <f t="shared" si="0"/>
        <v>1.1698717948717949E-2</v>
      </c>
    </row>
    <row r="6" spans="2:6">
      <c r="B6" s="262" t="s">
        <v>373</v>
      </c>
      <c r="C6" t="s">
        <v>887</v>
      </c>
      <c r="D6" t="s">
        <v>419</v>
      </c>
      <c r="E6" s="262">
        <v>175</v>
      </c>
      <c r="F6" s="153">
        <f t="shared" si="0"/>
        <v>2.8044871794871796E-2</v>
      </c>
    </row>
    <row r="7" spans="2:6">
      <c r="B7" s="262" t="s">
        <v>380</v>
      </c>
      <c r="C7" t="s">
        <v>898</v>
      </c>
      <c r="D7" t="s">
        <v>419</v>
      </c>
      <c r="E7" s="262">
        <v>43</v>
      </c>
      <c r="F7" s="153">
        <f t="shared" si="0"/>
        <v>6.8910256410256408E-3</v>
      </c>
    </row>
    <row r="8" spans="2:6">
      <c r="B8" s="262" t="s">
        <v>370</v>
      </c>
      <c r="C8" t="s">
        <v>859</v>
      </c>
      <c r="D8" t="s">
        <v>419</v>
      </c>
      <c r="E8" s="262">
        <v>1</v>
      </c>
      <c r="F8" s="153">
        <f t="shared" si="0"/>
        <v>1.6025641025641026E-4</v>
      </c>
    </row>
    <row r="9" spans="2:6">
      <c r="B9" s="262" t="s">
        <v>390</v>
      </c>
      <c r="C9" t="s">
        <v>901</v>
      </c>
      <c r="D9" t="s">
        <v>420</v>
      </c>
      <c r="E9" s="262">
        <v>26</v>
      </c>
      <c r="F9" s="153">
        <f t="shared" si="0"/>
        <v>4.1666666666666666E-3</v>
      </c>
    </row>
    <row r="10" spans="2:6">
      <c r="B10" s="262" t="s">
        <v>845</v>
      </c>
      <c r="C10" t="s">
        <v>904</v>
      </c>
      <c r="D10" t="s">
        <v>419</v>
      </c>
      <c r="E10" s="262">
        <v>30</v>
      </c>
      <c r="F10" s="153">
        <f t="shared" si="0"/>
        <v>4.807692307692308E-3</v>
      </c>
    </row>
    <row r="11" spans="2:6">
      <c r="B11" s="262" t="s">
        <v>347</v>
      </c>
      <c r="C11" t="s">
        <v>907</v>
      </c>
      <c r="D11" t="s">
        <v>420</v>
      </c>
      <c r="E11" s="262">
        <v>457</v>
      </c>
      <c r="F11" s="153">
        <f t="shared" si="0"/>
        <v>7.3237179487179491E-2</v>
      </c>
    </row>
    <row r="12" spans="2:6">
      <c r="B12" s="262" t="s">
        <v>353</v>
      </c>
      <c r="C12" t="s">
        <v>912</v>
      </c>
      <c r="D12" t="s">
        <v>420</v>
      </c>
      <c r="E12" s="262">
        <v>416</v>
      </c>
      <c r="F12" s="153">
        <f t="shared" si="0"/>
        <v>6.6666666666666666E-2</v>
      </c>
    </row>
    <row r="13" spans="2:6">
      <c r="B13" s="262" t="s">
        <v>378</v>
      </c>
      <c r="C13" t="s">
        <v>1384</v>
      </c>
      <c r="D13" t="s">
        <v>420</v>
      </c>
      <c r="E13" s="262">
        <v>0</v>
      </c>
      <c r="F13" s="153">
        <f t="shared" si="0"/>
        <v>0</v>
      </c>
    </row>
    <row r="14" spans="2:6">
      <c r="B14" s="262" t="s">
        <v>377</v>
      </c>
      <c r="C14" t="s">
        <v>612</v>
      </c>
      <c r="D14" t="s">
        <v>419</v>
      </c>
      <c r="E14" s="262">
        <v>2</v>
      </c>
      <c r="F14" s="153">
        <f t="shared" si="0"/>
        <v>3.2051282051282051E-4</v>
      </c>
    </row>
    <row r="15" spans="2:6">
      <c r="B15" s="262" t="s">
        <v>357</v>
      </c>
      <c r="C15" t="s">
        <v>404</v>
      </c>
      <c r="D15" t="s">
        <v>419</v>
      </c>
      <c r="E15" s="262">
        <v>288</v>
      </c>
      <c r="F15" s="153">
        <f t="shared" si="0"/>
        <v>4.6153846153846156E-2</v>
      </c>
    </row>
    <row r="16" spans="2:6">
      <c r="B16" s="262" t="s">
        <v>352</v>
      </c>
      <c r="C16" t="s">
        <v>922</v>
      </c>
      <c r="D16" t="s">
        <v>419</v>
      </c>
      <c r="E16" s="262">
        <v>133</v>
      </c>
      <c r="F16" s="153">
        <f t="shared" si="0"/>
        <v>2.1314102564102565E-2</v>
      </c>
    </row>
    <row r="17" spans="2:6">
      <c r="B17" s="262" t="s">
        <v>371</v>
      </c>
      <c r="C17" t="s">
        <v>856</v>
      </c>
      <c r="D17" t="s">
        <v>419</v>
      </c>
      <c r="E17" s="262">
        <v>157</v>
      </c>
      <c r="F17" s="153">
        <f t="shared" si="0"/>
        <v>2.5160256410256411E-2</v>
      </c>
    </row>
    <row r="18" spans="2:6">
      <c r="B18" s="262" t="s">
        <v>368</v>
      </c>
      <c r="C18" s="292" t="s">
        <v>937</v>
      </c>
      <c r="D18" t="s">
        <v>419</v>
      </c>
      <c r="E18" s="262">
        <v>138</v>
      </c>
      <c r="F18" s="153">
        <f t="shared" si="0"/>
        <v>2.2115384615384617E-2</v>
      </c>
    </row>
    <row r="19" spans="2:6">
      <c r="B19" s="262" t="s">
        <v>372</v>
      </c>
      <c r="C19" t="s">
        <v>930</v>
      </c>
      <c r="D19" t="s">
        <v>419</v>
      </c>
      <c r="E19" s="262">
        <v>196</v>
      </c>
      <c r="F19" s="153">
        <f t="shared" si="0"/>
        <v>3.141025641025641E-2</v>
      </c>
    </row>
    <row r="20" spans="2:6">
      <c r="B20" s="262" t="s">
        <v>361</v>
      </c>
      <c r="C20" t="s">
        <v>413</v>
      </c>
      <c r="D20" t="s">
        <v>419</v>
      </c>
      <c r="E20" s="262">
        <v>234</v>
      </c>
      <c r="F20" s="153">
        <f t="shared" si="0"/>
        <v>3.7499999999999999E-2</v>
      </c>
    </row>
    <row r="21" spans="2:6">
      <c r="B21" s="262" t="s">
        <v>355</v>
      </c>
      <c r="C21" t="s">
        <v>933</v>
      </c>
      <c r="D21" t="s">
        <v>419</v>
      </c>
      <c r="E21" s="262">
        <v>59</v>
      </c>
      <c r="F21" s="153">
        <f t="shared" si="0"/>
        <v>9.4551282051282045E-3</v>
      </c>
    </row>
    <row r="22" spans="2:6">
      <c r="B22" s="262" t="s">
        <v>847</v>
      </c>
      <c r="C22" t="s">
        <v>939</v>
      </c>
      <c r="D22" t="s">
        <v>419</v>
      </c>
      <c r="E22" s="262">
        <v>0</v>
      </c>
      <c r="F22" s="153">
        <f t="shared" si="0"/>
        <v>0</v>
      </c>
    </row>
    <row r="23" spans="2:6">
      <c r="B23" s="262" t="s">
        <v>356</v>
      </c>
      <c r="C23" t="s">
        <v>405</v>
      </c>
      <c r="D23" t="s">
        <v>419</v>
      </c>
      <c r="E23" s="262">
        <v>36</v>
      </c>
      <c r="F23" s="153">
        <f t="shared" si="0"/>
        <v>5.7692307692307696E-3</v>
      </c>
    </row>
    <row r="24" spans="2:6">
      <c r="B24" s="262" t="s">
        <v>383</v>
      </c>
      <c r="C24" t="s">
        <v>942</v>
      </c>
      <c r="D24" t="s">
        <v>419</v>
      </c>
      <c r="E24" s="262">
        <v>0</v>
      </c>
      <c r="F24" s="153">
        <f t="shared" si="0"/>
        <v>0</v>
      </c>
    </row>
    <row r="25" spans="2:6">
      <c r="B25" s="262" t="s">
        <v>874</v>
      </c>
      <c r="C25" t="s">
        <v>946</v>
      </c>
      <c r="D25" t="s">
        <v>420</v>
      </c>
      <c r="E25" s="262">
        <v>0</v>
      </c>
      <c r="F25" s="153">
        <f t="shared" ref="F25" si="1">E25/$E$63</f>
        <v>0</v>
      </c>
    </row>
    <row r="26" spans="2:6">
      <c r="B26" s="262" t="s">
        <v>1158</v>
      </c>
      <c r="C26" t="s">
        <v>948</v>
      </c>
      <c r="D26" t="s">
        <v>419</v>
      </c>
      <c r="E26" s="262">
        <v>0</v>
      </c>
      <c r="F26" s="153">
        <f t="shared" si="0"/>
        <v>0</v>
      </c>
    </row>
    <row r="27" spans="2:6">
      <c r="B27" s="262" t="s">
        <v>366</v>
      </c>
      <c r="C27" t="s">
        <v>406</v>
      </c>
      <c r="D27" t="s">
        <v>419</v>
      </c>
      <c r="E27" s="262">
        <v>351</v>
      </c>
      <c r="F27" s="153">
        <f t="shared" si="0"/>
        <v>5.6250000000000001E-2</v>
      </c>
    </row>
    <row r="28" spans="2:6">
      <c r="B28" s="262" t="s">
        <v>369</v>
      </c>
      <c r="C28" t="s">
        <v>952</v>
      </c>
      <c r="D28" t="s">
        <v>419</v>
      </c>
      <c r="E28" s="262">
        <v>85</v>
      </c>
      <c r="F28" s="153">
        <f t="shared" si="0"/>
        <v>1.3621794871794872E-2</v>
      </c>
    </row>
    <row r="29" spans="2:6">
      <c r="B29" s="262" t="s">
        <v>382</v>
      </c>
      <c r="C29" t="s">
        <v>954</v>
      </c>
      <c r="D29" t="s">
        <v>419</v>
      </c>
      <c r="E29" s="262">
        <v>0</v>
      </c>
      <c r="F29" s="153">
        <f t="shared" si="0"/>
        <v>0</v>
      </c>
    </row>
    <row r="30" spans="2:6">
      <c r="B30" s="262" t="s">
        <v>849</v>
      </c>
      <c r="C30" t="s">
        <v>955</v>
      </c>
      <c r="D30" t="s">
        <v>420</v>
      </c>
      <c r="E30" s="262">
        <v>20</v>
      </c>
      <c r="F30" s="153">
        <f t="shared" si="0"/>
        <v>3.205128205128205E-3</v>
      </c>
    </row>
    <row r="31" spans="2:6">
      <c r="B31" s="262" t="s">
        <v>360</v>
      </c>
      <c r="C31" t="s">
        <v>858</v>
      </c>
      <c r="D31" t="s">
        <v>419</v>
      </c>
      <c r="E31" s="262">
        <v>147</v>
      </c>
      <c r="F31" s="153">
        <f t="shared" si="0"/>
        <v>2.3557692307692307E-2</v>
      </c>
    </row>
    <row r="32" spans="2:6">
      <c r="B32" s="262" t="s">
        <v>362</v>
      </c>
      <c r="C32" t="s">
        <v>960</v>
      </c>
      <c r="D32" t="s">
        <v>420</v>
      </c>
      <c r="E32" s="262">
        <v>123</v>
      </c>
      <c r="F32" s="153">
        <f t="shared" si="0"/>
        <v>1.9711538461538461E-2</v>
      </c>
    </row>
    <row r="33" spans="2:6">
      <c r="B33" s="262" t="s">
        <v>387</v>
      </c>
      <c r="C33" t="s">
        <v>408</v>
      </c>
      <c r="D33" t="s">
        <v>419</v>
      </c>
      <c r="E33" s="262">
        <v>6</v>
      </c>
      <c r="F33" s="153">
        <f t="shared" si="0"/>
        <v>9.6153846153846159E-4</v>
      </c>
    </row>
    <row r="34" spans="2:6">
      <c r="B34" s="262" t="s">
        <v>363</v>
      </c>
      <c r="C34" t="s">
        <v>964</v>
      </c>
      <c r="D34" t="s">
        <v>420</v>
      </c>
      <c r="E34" s="262">
        <v>201</v>
      </c>
      <c r="F34" s="153">
        <f t="shared" si="0"/>
        <v>3.2211538461538458E-2</v>
      </c>
    </row>
    <row r="35" spans="2:6">
      <c r="B35" s="262" t="s">
        <v>393</v>
      </c>
      <c r="C35" t="s">
        <v>1205</v>
      </c>
      <c r="D35" t="s">
        <v>419</v>
      </c>
      <c r="E35" s="262">
        <v>0</v>
      </c>
      <c r="F35" s="153">
        <f t="shared" si="0"/>
        <v>0</v>
      </c>
    </row>
    <row r="36" spans="2:6">
      <c r="B36" s="262" t="s">
        <v>365</v>
      </c>
      <c r="C36" t="s">
        <v>411</v>
      </c>
      <c r="D36" t="s">
        <v>419</v>
      </c>
      <c r="E36" s="262">
        <v>156</v>
      </c>
      <c r="F36" s="153">
        <f t="shared" si="0"/>
        <v>2.5000000000000001E-2</v>
      </c>
    </row>
    <row r="37" spans="2:6">
      <c r="B37" s="262" t="s">
        <v>394</v>
      </c>
      <c r="C37" t="s">
        <v>973</v>
      </c>
      <c r="D37" t="s">
        <v>419</v>
      </c>
      <c r="E37" s="262">
        <v>0</v>
      </c>
      <c r="F37" s="153">
        <f t="shared" si="0"/>
        <v>0</v>
      </c>
    </row>
    <row r="38" spans="2:6">
      <c r="B38" s="262" t="s">
        <v>379</v>
      </c>
      <c r="C38" t="s">
        <v>974</v>
      </c>
      <c r="D38" t="s">
        <v>419</v>
      </c>
      <c r="E38" s="262">
        <v>14</v>
      </c>
      <c r="F38" s="153">
        <f t="shared" si="0"/>
        <v>2.2435897435897434E-3</v>
      </c>
    </row>
    <row r="39" spans="2:6">
      <c r="B39" s="262" t="s">
        <v>386</v>
      </c>
      <c r="C39" t="s">
        <v>857</v>
      </c>
      <c r="D39" t="s">
        <v>419</v>
      </c>
      <c r="E39" s="262">
        <v>6</v>
      </c>
      <c r="F39" s="153">
        <f t="shared" si="0"/>
        <v>9.6153846153846159E-4</v>
      </c>
    </row>
    <row r="40" spans="2:6">
      <c r="B40" s="262" t="s">
        <v>1131</v>
      </c>
      <c r="C40" t="s">
        <v>981</v>
      </c>
      <c r="D40" t="s">
        <v>420</v>
      </c>
      <c r="E40" s="262">
        <v>0</v>
      </c>
      <c r="F40" s="153">
        <f t="shared" ref="F40" si="2">E40/$E$63</f>
        <v>0</v>
      </c>
    </row>
    <row r="41" spans="2:6">
      <c r="B41" s="262" t="s">
        <v>395</v>
      </c>
      <c r="C41" t="s">
        <v>982</v>
      </c>
      <c r="D41" t="s">
        <v>420</v>
      </c>
      <c r="E41" s="262">
        <v>0</v>
      </c>
      <c r="F41" s="153">
        <f t="shared" si="0"/>
        <v>0</v>
      </c>
    </row>
    <row r="42" spans="2:6">
      <c r="B42" s="262" t="s">
        <v>367</v>
      </c>
      <c r="C42" t="s">
        <v>410</v>
      </c>
      <c r="D42" t="s">
        <v>419</v>
      </c>
      <c r="E42" s="262">
        <v>28</v>
      </c>
      <c r="F42" s="153">
        <f t="shared" si="0"/>
        <v>4.4871794871794869E-3</v>
      </c>
    </row>
    <row r="43" spans="2:6">
      <c r="B43" s="262" t="s">
        <v>350</v>
      </c>
      <c r="C43" t="s">
        <v>998</v>
      </c>
      <c r="D43" t="s">
        <v>420</v>
      </c>
      <c r="E43" s="262">
        <v>388</v>
      </c>
      <c r="F43" s="153">
        <f t="shared" si="0"/>
        <v>6.2179487179487181E-2</v>
      </c>
    </row>
    <row r="44" spans="2:6">
      <c r="B44" s="262" t="s">
        <v>359</v>
      </c>
      <c r="C44" t="s">
        <v>1000</v>
      </c>
      <c r="D44" t="s">
        <v>419</v>
      </c>
      <c r="E44" s="262">
        <v>115</v>
      </c>
      <c r="F44" s="153">
        <f t="shared" si="0"/>
        <v>1.842948717948718E-2</v>
      </c>
    </row>
    <row r="45" spans="2:6">
      <c r="B45" s="262" t="s">
        <v>375</v>
      </c>
      <c r="C45" t="s">
        <v>610</v>
      </c>
      <c r="D45" t="s">
        <v>419</v>
      </c>
      <c r="E45" s="262">
        <v>48</v>
      </c>
      <c r="F45" s="153">
        <f t="shared" si="0"/>
        <v>7.6923076923076927E-3</v>
      </c>
    </row>
    <row r="46" spans="2:6">
      <c r="B46" s="262" t="s">
        <v>1104</v>
      </c>
      <c r="C46" t="s">
        <v>1287</v>
      </c>
      <c r="D46" t="s">
        <v>420</v>
      </c>
      <c r="E46" s="262">
        <v>1</v>
      </c>
      <c r="F46" s="153">
        <f t="shared" si="0"/>
        <v>1.6025641025641026E-4</v>
      </c>
    </row>
    <row r="47" spans="2:6">
      <c r="B47" s="262" t="s">
        <v>389</v>
      </c>
      <c r="C47" t="s">
        <v>1014</v>
      </c>
      <c r="D47" t="s">
        <v>419</v>
      </c>
      <c r="E47" s="262">
        <v>27</v>
      </c>
      <c r="F47" s="153">
        <f t="shared" si="0"/>
        <v>4.3269230769230772E-3</v>
      </c>
    </row>
    <row r="48" spans="2:6">
      <c r="B48" s="262" t="s">
        <v>358</v>
      </c>
      <c r="C48" t="s">
        <v>407</v>
      </c>
      <c r="D48" t="s">
        <v>419</v>
      </c>
      <c r="E48" s="262">
        <v>403</v>
      </c>
      <c r="F48" s="153">
        <f t="shared" si="0"/>
        <v>6.458333333333334E-2</v>
      </c>
    </row>
    <row r="49" spans="1:6">
      <c r="B49" s="262" t="s">
        <v>851</v>
      </c>
      <c r="C49" t="s">
        <v>1204</v>
      </c>
      <c r="D49" t="s">
        <v>419</v>
      </c>
      <c r="E49" s="262">
        <v>283</v>
      </c>
      <c r="F49" s="153">
        <f t="shared" si="0"/>
        <v>4.5352564102564101E-2</v>
      </c>
    </row>
    <row r="50" spans="1:6">
      <c r="B50" s="262" t="s">
        <v>388</v>
      </c>
      <c r="C50" t="s">
        <v>613</v>
      </c>
      <c r="D50" t="s">
        <v>419</v>
      </c>
      <c r="E50" s="262">
        <v>48</v>
      </c>
      <c r="F50" s="153">
        <f t="shared" si="0"/>
        <v>7.6923076923076927E-3</v>
      </c>
    </row>
    <row r="51" spans="1:6">
      <c r="B51" s="262" t="s">
        <v>385</v>
      </c>
      <c r="C51" t="s">
        <v>1026</v>
      </c>
      <c r="D51" t="s">
        <v>419</v>
      </c>
      <c r="E51" s="262">
        <v>2</v>
      </c>
      <c r="F51" s="153">
        <f t="shared" si="0"/>
        <v>3.2051282051282051E-4</v>
      </c>
    </row>
    <row r="52" spans="1:6">
      <c r="B52" s="262" t="s">
        <v>351</v>
      </c>
      <c r="C52" t="s">
        <v>1030</v>
      </c>
      <c r="D52" t="s">
        <v>419</v>
      </c>
      <c r="E52" s="262">
        <v>449</v>
      </c>
      <c r="F52" s="153">
        <f t="shared" si="0"/>
        <v>7.1955128205128199E-2</v>
      </c>
    </row>
    <row r="53" spans="1:6">
      <c r="B53" s="262" t="s">
        <v>376</v>
      </c>
      <c r="C53" t="s">
        <v>409</v>
      </c>
      <c r="D53" t="s">
        <v>419</v>
      </c>
      <c r="E53" s="262">
        <v>102</v>
      </c>
      <c r="F53" s="153">
        <f t="shared" si="0"/>
        <v>1.6346153846153847E-2</v>
      </c>
    </row>
    <row r="54" spans="1:6">
      <c r="B54" s="262" t="s">
        <v>349</v>
      </c>
      <c r="C54" t="s">
        <v>412</v>
      </c>
      <c r="D54" t="s">
        <v>419</v>
      </c>
      <c r="E54" s="262">
        <v>350</v>
      </c>
      <c r="F54" s="153">
        <f t="shared" si="0"/>
        <v>5.6089743589743592E-2</v>
      </c>
    </row>
    <row r="55" spans="1:6">
      <c r="B55" s="262" t="s">
        <v>381</v>
      </c>
      <c r="C55" t="s">
        <v>1044</v>
      </c>
      <c r="D55" t="s">
        <v>419</v>
      </c>
      <c r="E55" s="262">
        <v>56</v>
      </c>
      <c r="F55" s="153">
        <f t="shared" si="0"/>
        <v>8.9743589743589737E-3</v>
      </c>
    </row>
    <row r="56" spans="1:6">
      <c r="B56" s="262" t="s">
        <v>850</v>
      </c>
      <c r="C56" t="s">
        <v>1048</v>
      </c>
      <c r="D56" t="s">
        <v>419</v>
      </c>
      <c r="E56" s="262">
        <v>0</v>
      </c>
      <c r="F56" s="153">
        <f t="shared" si="0"/>
        <v>0</v>
      </c>
    </row>
    <row r="57" spans="1:6">
      <c r="B57" s="262" t="s">
        <v>354</v>
      </c>
      <c r="C57" t="s">
        <v>354</v>
      </c>
      <c r="D57" t="s">
        <v>420</v>
      </c>
      <c r="E57" s="262">
        <v>333</v>
      </c>
      <c r="F57" s="153">
        <f t="shared" si="0"/>
        <v>5.3365384615384613E-2</v>
      </c>
    </row>
    <row r="58" spans="1:6">
      <c r="B58" s="262" t="s">
        <v>396</v>
      </c>
      <c r="C58" t="s">
        <v>1288</v>
      </c>
      <c r="D58" t="s">
        <v>420</v>
      </c>
      <c r="E58" s="262">
        <v>0</v>
      </c>
      <c r="F58" s="153">
        <f t="shared" si="0"/>
        <v>0</v>
      </c>
    </row>
    <row r="59" spans="1:6">
      <c r="B59" s="262" t="s">
        <v>374</v>
      </c>
      <c r="C59" t="s">
        <v>855</v>
      </c>
      <c r="D59" t="s">
        <v>419</v>
      </c>
      <c r="E59" s="262">
        <v>34</v>
      </c>
      <c r="F59" s="153">
        <f t="shared" si="0"/>
        <v>5.4487179487179484E-3</v>
      </c>
    </row>
    <row r="63" spans="1:6">
      <c r="A63" t="s">
        <v>306</v>
      </c>
      <c r="E63">
        <f>SUM(E4:E61)</f>
        <v>6240</v>
      </c>
      <c r="F63" s="153">
        <f>SUM(F4:F61)</f>
        <v>0.99999999999999989</v>
      </c>
    </row>
    <row r="64" spans="1:6">
      <c r="A64" t="s">
        <v>421</v>
      </c>
      <c r="E64">
        <f>SUMIF(B7:B61,B61,E7:E61)</f>
        <v>0</v>
      </c>
      <c r="F64" s="153"/>
    </row>
    <row r="65" spans="1:6">
      <c r="A65" t="s">
        <v>422</v>
      </c>
      <c r="E65">
        <f>SUMIF(B7:B61,B60,E7:E61)</f>
        <v>0</v>
      </c>
      <c r="F65" s="15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workbookViewId="0">
      <selection activeCell="B1" sqref="B1"/>
    </sheetView>
  </sheetViews>
  <sheetFormatPr defaultRowHeight="12.75"/>
  <cols>
    <col min="2" max="2" width="21.5" bestFit="1" customWidth="1"/>
    <col min="3" max="3" width="7.625" customWidth="1"/>
    <col min="4" max="4" width="11.5" customWidth="1"/>
    <col min="5" max="5" width="8.25" customWidth="1"/>
    <col min="10" max="10" width="13.875" bestFit="1" customWidth="1"/>
  </cols>
  <sheetData>
    <row r="1" spans="2:10" ht="15">
      <c r="B1" s="263" t="s">
        <v>1646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5</v>
      </c>
      <c r="F4" s="262">
        <v>0</v>
      </c>
      <c r="G4">
        <f t="shared" ref="G4:G38" si="0">SUM(E4:F4)</f>
        <v>5</v>
      </c>
      <c r="H4" s="153">
        <f t="shared" ref="H4:H35" si="1">E4/$E$67</f>
        <v>7.5483091787439613E-4</v>
      </c>
      <c r="I4" s="153">
        <f t="shared" ref="I4:I35" si="2">F4/$F$67</f>
        <v>0</v>
      </c>
      <c r="J4" s="153">
        <f t="shared" ref="J4:J35" si="3">G4/$G$67</f>
        <v>3.8340618050762977E-4</v>
      </c>
    </row>
    <row r="5" spans="2:10">
      <c r="B5" s="262" t="s">
        <v>1203</v>
      </c>
      <c r="C5" t="s">
        <v>876</v>
      </c>
      <c r="D5" t="s">
        <v>420</v>
      </c>
      <c r="E5" s="262">
        <v>0</v>
      </c>
      <c r="F5" s="262">
        <v>0</v>
      </c>
      <c r="G5">
        <f t="shared" ref="G5" si="4">SUM(E5:F5)</f>
        <v>0</v>
      </c>
      <c r="H5" s="153">
        <f t="shared" si="1"/>
        <v>0</v>
      </c>
      <c r="I5" s="153">
        <f t="shared" si="2"/>
        <v>0</v>
      </c>
      <c r="J5" s="153">
        <f t="shared" si="3"/>
        <v>0</v>
      </c>
    </row>
    <row r="6" spans="2:10">
      <c r="B6" s="262" t="s">
        <v>364</v>
      </c>
      <c r="C6" t="s">
        <v>886</v>
      </c>
      <c r="D6" t="s">
        <v>420</v>
      </c>
      <c r="E6" s="262">
        <v>65</v>
      </c>
      <c r="F6" s="262">
        <v>49</v>
      </c>
      <c r="G6">
        <f t="shared" si="0"/>
        <v>114</v>
      </c>
      <c r="H6" s="153">
        <f t="shared" si="1"/>
        <v>9.81280193236715E-3</v>
      </c>
      <c r="I6" s="153">
        <f t="shared" si="2"/>
        <v>7.6359669627551812E-3</v>
      </c>
      <c r="J6" s="153">
        <f t="shared" si="3"/>
        <v>8.7416609155739587E-3</v>
      </c>
    </row>
    <row r="7" spans="2:10">
      <c r="B7" s="262" t="s">
        <v>373</v>
      </c>
      <c r="C7" t="s">
        <v>887</v>
      </c>
      <c r="D7" t="s">
        <v>419</v>
      </c>
      <c r="E7" s="262">
        <v>111</v>
      </c>
      <c r="F7" s="262">
        <v>59</v>
      </c>
      <c r="G7">
        <f t="shared" si="0"/>
        <v>170</v>
      </c>
      <c r="H7" s="153">
        <f t="shared" si="1"/>
        <v>1.6757246376811596E-2</v>
      </c>
      <c r="I7" s="153">
        <f t="shared" si="2"/>
        <v>9.1943275673990969E-3</v>
      </c>
      <c r="J7" s="153">
        <f t="shared" si="3"/>
        <v>1.3035810137259412E-2</v>
      </c>
    </row>
    <row r="8" spans="2:10">
      <c r="B8" s="262" t="s">
        <v>380</v>
      </c>
      <c r="C8" t="s">
        <v>898</v>
      </c>
      <c r="D8" t="s">
        <v>419</v>
      </c>
      <c r="E8" s="262">
        <v>22</v>
      </c>
      <c r="F8" s="262">
        <v>64</v>
      </c>
      <c r="G8">
        <f t="shared" si="0"/>
        <v>86</v>
      </c>
      <c r="H8" s="153">
        <f t="shared" si="1"/>
        <v>3.321256038647343E-3</v>
      </c>
      <c r="I8" s="153">
        <f t="shared" si="2"/>
        <v>9.9735078697210534E-3</v>
      </c>
      <c r="J8" s="153">
        <f t="shared" si="3"/>
        <v>6.5945863047312319E-3</v>
      </c>
    </row>
    <row r="9" spans="2:10">
      <c r="B9" s="262" t="s">
        <v>370</v>
      </c>
      <c r="C9" t="s">
        <v>859</v>
      </c>
      <c r="D9" t="s">
        <v>419</v>
      </c>
      <c r="E9" s="262">
        <v>45</v>
      </c>
      <c r="F9" s="262">
        <v>0</v>
      </c>
      <c r="G9">
        <f t="shared" si="0"/>
        <v>45</v>
      </c>
      <c r="H9" s="153">
        <f t="shared" si="1"/>
        <v>6.793478260869565E-3</v>
      </c>
      <c r="I9" s="153">
        <f t="shared" si="2"/>
        <v>0</v>
      </c>
      <c r="J9" s="153">
        <f t="shared" si="3"/>
        <v>3.450655624568668E-3</v>
      </c>
    </row>
    <row r="10" spans="2:10">
      <c r="B10" s="262" t="s">
        <v>390</v>
      </c>
      <c r="C10" t="s">
        <v>901</v>
      </c>
      <c r="D10" t="s">
        <v>420</v>
      </c>
      <c r="E10" s="262">
        <v>14</v>
      </c>
      <c r="F10" s="262">
        <v>0</v>
      </c>
      <c r="G10">
        <f t="shared" si="0"/>
        <v>14</v>
      </c>
      <c r="H10" s="153">
        <f t="shared" si="1"/>
        <v>2.113526570048309E-3</v>
      </c>
      <c r="I10" s="153">
        <f t="shared" si="2"/>
        <v>0</v>
      </c>
      <c r="J10" s="153">
        <f t="shared" si="3"/>
        <v>1.0735373054213634E-3</v>
      </c>
    </row>
    <row r="11" spans="2:10">
      <c r="B11" s="262" t="s">
        <v>845</v>
      </c>
      <c r="C11" t="s">
        <v>904</v>
      </c>
      <c r="D11" t="s">
        <v>419</v>
      </c>
      <c r="E11" s="262">
        <v>17</v>
      </c>
      <c r="F11" s="262">
        <v>0</v>
      </c>
      <c r="G11">
        <f t="shared" si="0"/>
        <v>17</v>
      </c>
      <c r="H11" s="153">
        <f t="shared" si="1"/>
        <v>2.566425120772947E-3</v>
      </c>
      <c r="I11" s="153">
        <f t="shared" si="2"/>
        <v>0</v>
      </c>
      <c r="J11" s="153">
        <f t="shared" si="3"/>
        <v>1.3035810137259412E-3</v>
      </c>
    </row>
    <row r="12" spans="2:10">
      <c r="B12" s="262" t="s">
        <v>347</v>
      </c>
      <c r="C12" t="s">
        <v>907</v>
      </c>
      <c r="D12" t="s">
        <v>420</v>
      </c>
      <c r="E12" s="262">
        <v>631</v>
      </c>
      <c r="F12" s="262">
        <v>652</v>
      </c>
      <c r="G12">
        <f t="shared" si="0"/>
        <v>1283</v>
      </c>
      <c r="H12" s="153">
        <f t="shared" si="1"/>
        <v>9.5259661835748799E-2</v>
      </c>
      <c r="I12" s="153">
        <f t="shared" si="2"/>
        <v>0.10160511142278324</v>
      </c>
      <c r="J12" s="153">
        <f t="shared" si="3"/>
        <v>9.8382025918257801E-2</v>
      </c>
    </row>
    <row r="13" spans="2:10">
      <c r="B13" s="262" t="s">
        <v>353</v>
      </c>
      <c r="C13" t="s">
        <v>912</v>
      </c>
      <c r="D13" t="s">
        <v>420</v>
      </c>
      <c r="E13" s="262">
        <v>348</v>
      </c>
      <c r="F13" s="262">
        <v>266</v>
      </c>
      <c r="G13">
        <f t="shared" si="0"/>
        <v>614</v>
      </c>
      <c r="H13" s="153">
        <f t="shared" si="1"/>
        <v>5.2536231884057968E-2</v>
      </c>
      <c r="I13" s="153">
        <f t="shared" si="2"/>
        <v>4.1452392083528126E-2</v>
      </c>
      <c r="J13" s="153">
        <f t="shared" si="3"/>
        <v>4.7082278966336939E-2</v>
      </c>
    </row>
    <row r="14" spans="2:10">
      <c r="B14" s="262" t="s">
        <v>378</v>
      </c>
      <c r="C14" t="s">
        <v>1384</v>
      </c>
      <c r="D14" t="s">
        <v>420</v>
      </c>
      <c r="E14" s="262">
        <v>59</v>
      </c>
      <c r="F14" s="262">
        <v>0</v>
      </c>
      <c r="G14">
        <f t="shared" si="0"/>
        <v>59</v>
      </c>
      <c r="H14" s="153">
        <f t="shared" si="1"/>
        <v>8.9070048309178741E-3</v>
      </c>
      <c r="I14" s="153">
        <f t="shared" si="2"/>
        <v>0</v>
      </c>
      <c r="J14" s="153">
        <f t="shared" si="3"/>
        <v>4.5241929299900318E-3</v>
      </c>
    </row>
    <row r="15" spans="2:10">
      <c r="B15" s="262" t="s">
        <v>377</v>
      </c>
      <c r="C15" t="s">
        <v>612</v>
      </c>
      <c r="D15" t="s">
        <v>419</v>
      </c>
      <c r="E15" s="262">
        <v>34</v>
      </c>
      <c r="F15" s="262">
        <v>37</v>
      </c>
      <c r="G15">
        <f t="shared" si="0"/>
        <v>71</v>
      </c>
      <c r="H15" s="153">
        <f t="shared" si="1"/>
        <v>5.132850241545894E-3</v>
      </c>
      <c r="I15" s="153">
        <f t="shared" si="2"/>
        <v>5.7659342371824841E-3</v>
      </c>
      <c r="J15" s="153">
        <f t="shared" si="3"/>
        <v>5.4443677632083432E-3</v>
      </c>
    </row>
    <row r="16" spans="2:10">
      <c r="B16" s="262" t="s">
        <v>357</v>
      </c>
      <c r="C16" t="s">
        <v>404</v>
      </c>
      <c r="D16" t="s">
        <v>419</v>
      </c>
      <c r="E16" s="262">
        <v>160</v>
      </c>
      <c r="F16" s="262">
        <v>197</v>
      </c>
      <c r="G16">
        <f t="shared" si="0"/>
        <v>357</v>
      </c>
      <c r="H16" s="153">
        <f t="shared" si="1"/>
        <v>2.4154589371980676E-2</v>
      </c>
      <c r="I16" s="153">
        <f t="shared" si="2"/>
        <v>3.0699703911485118E-2</v>
      </c>
      <c r="J16" s="153">
        <f t="shared" si="3"/>
        <v>2.7375201288244767E-2</v>
      </c>
    </row>
    <row r="17" spans="2:10">
      <c r="B17" s="262" t="s">
        <v>352</v>
      </c>
      <c r="C17" t="s">
        <v>922</v>
      </c>
      <c r="D17" t="s">
        <v>419</v>
      </c>
      <c r="E17" s="262">
        <v>285</v>
      </c>
      <c r="F17" s="262">
        <v>285</v>
      </c>
      <c r="G17">
        <f t="shared" si="0"/>
        <v>570</v>
      </c>
      <c r="H17" s="153">
        <f t="shared" si="1"/>
        <v>4.3025362318840576E-2</v>
      </c>
      <c r="I17" s="153">
        <f t="shared" si="2"/>
        <v>4.441327723235157E-2</v>
      </c>
      <c r="J17" s="153">
        <f t="shared" si="3"/>
        <v>4.3708304577869797E-2</v>
      </c>
    </row>
    <row r="18" spans="2:10">
      <c r="B18" s="262" t="s">
        <v>371</v>
      </c>
      <c r="C18" t="s">
        <v>856</v>
      </c>
      <c r="D18" t="s">
        <v>419</v>
      </c>
      <c r="E18" s="262">
        <v>60</v>
      </c>
      <c r="F18" s="262">
        <v>61</v>
      </c>
      <c r="G18">
        <f t="shared" si="0"/>
        <v>121</v>
      </c>
      <c r="H18" s="153">
        <f t="shared" si="1"/>
        <v>9.057971014492754E-3</v>
      </c>
      <c r="I18" s="153">
        <f t="shared" si="2"/>
        <v>9.5059996883278784E-3</v>
      </c>
      <c r="J18" s="153">
        <f t="shared" si="3"/>
        <v>9.2784295682846411E-3</v>
      </c>
    </row>
    <row r="19" spans="2:10">
      <c r="B19" s="262" t="s">
        <v>368</v>
      </c>
      <c r="C19" s="292" t="s">
        <v>937</v>
      </c>
      <c r="D19" t="s">
        <v>419</v>
      </c>
      <c r="E19" s="262">
        <v>76</v>
      </c>
      <c r="F19" s="262">
        <v>93</v>
      </c>
      <c r="G19">
        <f t="shared" si="0"/>
        <v>169</v>
      </c>
      <c r="H19" s="153">
        <f t="shared" si="1"/>
        <v>1.1473429951690822E-2</v>
      </c>
      <c r="I19" s="153">
        <f t="shared" si="2"/>
        <v>1.4492753623188406E-2</v>
      </c>
      <c r="J19" s="153">
        <f t="shared" si="3"/>
        <v>1.2959128901157886E-2</v>
      </c>
    </row>
    <row r="20" spans="2:10">
      <c r="B20" s="262" t="s">
        <v>372</v>
      </c>
      <c r="C20" t="s">
        <v>930</v>
      </c>
      <c r="D20" t="s">
        <v>419</v>
      </c>
      <c r="E20" s="262">
        <v>48</v>
      </c>
      <c r="F20" s="262">
        <v>113</v>
      </c>
      <c r="G20">
        <f t="shared" si="0"/>
        <v>161</v>
      </c>
      <c r="H20" s="153">
        <f t="shared" si="1"/>
        <v>7.246376811594203E-3</v>
      </c>
      <c r="I20" s="153">
        <f t="shared" si="2"/>
        <v>1.7609474832476234E-2</v>
      </c>
      <c r="J20" s="153">
        <f t="shared" si="3"/>
        <v>1.2345679012345678E-2</v>
      </c>
    </row>
    <row r="21" spans="2:10">
      <c r="B21" s="262" t="s">
        <v>361</v>
      </c>
      <c r="C21" t="s">
        <v>413</v>
      </c>
      <c r="D21" t="s">
        <v>419</v>
      </c>
      <c r="E21" s="262">
        <v>201</v>
      </c>
      <c r="F21" s="262">
        <v>144</v>
      </c>
      <c r="G21">
        <f t="shared" si="0"/>
        <v>345</v>
      </c>
      <c r="H21" s="153">
        <f t="shared" si="1"/>
        <v>3.0344202898550724E-2</v>
      </c>
      <c r="I21" s="153">
        <f t="shared" si="2"/>
        <v>2.244039270687237E-2</v>
      </c>
      <c r="J21" s="153">
        <f t="shared" si="3"/>
        <v>2.6455026455026454E-2</v>
      </c>
    </row>
    <row r="22" spans="2:10">
      <c r="B22" s="262" t="s">
        <v>355</v>
      </c>
      <c r="C22" t="s">
        <v>933</v>
      </c>
      <c r="D22" t="s">
        <v>419</v>
      </c>
      <c r="E22" s="262">
        <v>58</v>
      </c>
      <c r="F22" s="262">
        <v>12</v>
      </c>
      <c r="G22">
        <f t="shared" si="0"/>
        <v>70</v>
      </c>
      <c r="H22" s="153">
        <f t="shared" si="1"/>
        <v>8.7560386473429959E-3</v>
      </c>
      <c r="I22" s="153">
        <f t="shared" si="2"/>
        <v>1.8700327255726976E-3</v>
      </c>
      <c r="J22" s="153">
        <f t="shared" si="3"/>
        <v>5.3676865271068174E-3</v>
      </c>
    </row>
    <row r="23" spans="2:10">
      <c r="B23" s="262" t="s">
        <v>847</v>
      </c>
      <c r="C23" t="s">
        <v>939</v>
      </c>
      <c r="D23" t="s">
        <v>419</v>
      </c>
      <c r="E23" s="262">
        <v>0</v>
      </c>
      <c r="F23" s="262">
        <v>0</v>
      </c>
      <c r="G23">
        <f t="shared" si="0"/>
        <v>0</v>
      </c>
      <c r="H23" s="153">
        <f t="shared" si="1"/>
        <v>0</v>
      </c>
      <c r="I23" s="153">
        <f t="shared" si="2"/>
        <v>0</v>
      </c>
      <c r="J23" s="153">
        <f t="shared" si="3"/>
        <v>0</v>
      </c>
    </row>
    <row r="24" spans="2:10">
      <c r="B24" s="262" t="s">
        <v>356</v>
      </c>
      <c r="C24" t="s">
        <v>405</v>
      </c>
      <c r="D24" t="s">
        <v>419</v>
      </c>
      <c r="E24" s="262">
        <v>229</v>
      </c>
      <c r="F24" s="262">
        <v>227</v>
      </c>
      <c r="G24">
        <f t="shared" si="0"/>
        <v>456</v>
      </c>
      <c r="H24" s="153">
        <f t="shared" si="1"/>
        <v>3.4571256038647344E-2</v>
      </c>
      <c r="I24" s="153">
        <f t="shared" si="2"/>
        <v>3.5374785725416864E-2</v>
      </c>
      <c r="J24" s="153">
        <f t="shared" si="3"/>
        <v>3.4966643662295835E-2</v>
      </c>
    </row>
    <row r="25" spans="2:10">
      <c r="B25" s="262" t="s">
        <v>383</v>
      </c>
      <c r="C25" t="s">
        <v>942</v>
      </c>
      <c r="D25" t="s">
        <v>419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874</v>
      </c>
      <c r="C26" t="s">
        <v>946</v>
      </c>
      <c r="D26" t="s">
        <v>420</v>
      </c>
      <c r="E26" s="262">
        <v>0</v>
      </c>
      <c r="F26" s="262">
        <v>0</v>
      </c>
      <c r="G26">
        <f t="shared" si="0"/>
        <v>0</v>
      </c>
      <c r="H26" s="153">
        <f t="shared" si="1"/>
        <v>0</v>
      </c>
      <c r="I26" s="153">
        <f t="shared" si="2"/>
        <v>0</v>
      </c>
      <c r="J26" s="153">
        <f t="shared" si="3"/>
        <v>0</v>
      </c>
    </row>
    <row r="27" spans="2:10">
      <c r="B27" s="262" t="s">
        <v>1158</v>
      </c>
      <c r="C27" t="s">
        <v>948</v>
      </c>
      <c r="D27" t="s">
        <v>419</v>
      </c>
      <c r="E27" s="262">
        <v>24</v>
      </c>
      <c r="F27" s="262">
        <v>43</v>
      </c>
      <c r="G27">
        <f t="shared" si="0"/>
        <v>67</v>
      </c>
      <c r="H27" s="153">
        <f t="shared" si="1"/>
        <v>3.6231884057971015E-3</v>
      </c>
      <c r="I27" s="153">
        <f t="shared" si="2"/>
        <v>6.7009505999688331E-3</v>
      </c>
      <c r="J27" s="153">
        <f t="shared" si="3"/>
        <v>5.1376428188022391E-3</v>
      </c>
    </row>
    <row r="28" spans="2:10">
      <c r="B28" s="262" t="s">
        <v>366</v>
      </c>
      <c r="C28" t="s">
        <v>406</v>
      </c>
      <c r="D28" t="s">
        <v>419</v>
      </c>
      <c r="E28" s="262">
        <v>73</v>
      </c>
      <c r="F28" s="262">
        <v>117</v>
      </c>
      <c r="G28">
        <f t="shared" si="0"/>
        <v>190</v>
      </c>
      <c r="H28" s="153">
        <f t="shared" si="1"/>
        <v>1.1020531400966184E-2</v>
      </c>
      <c r="I28" s="153">
        <f t="shared" si="2"/>
        <v>1.82328190743338E-2</v>
      </c>
      <c r="J28" s="153">
        <f t="shared" si="3"/>
        <v>1.4569434859289932E-2</v>
      </c>
    </row>
    <row r="29" spans="2:10">
      <c r="B29" s="262" t="s">
        <v>369</v>
      </c>
      <c r="C29" t="s">
        <v>952</v>
      </c>
      <c r="D29" t="s">
        <v>419</v>
      </c>
      <c r="E29" s="262">
        <v>28</v>
      </c>
      <c r="F29" s="262">
        <v>34</v>
      </c>
      <c r="G29">
        <f t="shared" si="0"/>
        <v>62</v>
      </c>
      <c r="H29" s="153">
        <f t="shared" si="1"/>
        <v>4.227053140096618E-3</v>
      </c>
      <c r="I29" s="153">
        <f t="shared" si="2"/>
        <v>5.29842605578931E-3</v>
      </c>
      <c r="J29" s="153">
        <f t="shared" si="3"/>
        <v>4.7542366382946092E-3</v>
      </c>
    </row>
    <row r="30" spans="2:10">
      <c r="B30" s="262" t="s">
        <v>382</v>
      </c>
      <c r="C30" t="s">
        <v>954</v>
      </c>
      <c r="D30" t="s">
        <v>419</v>
      </c>
      <c r="E30" s="262">
        <v>6</v>
      </c>
      <c r="F30" s="262">
        <v>0</v>
      </c>
      <c r="G30">
        <f t="shared" si="0"/>
        <v>6</v>
      </c>
      <c r="H30" s="153">
        <f t="shared" si="1"/>
        <v>9.0579710144927537E-4</v>
      </c>
      <c r="I30" s="153">
        <f t="shared" si="2"/>
        <v>0</v>
      </c>
      <c r="J30" s="153">
        <f t="shared" si="3"/>
        <v>4.6008741660915573E-4</v>
      </c>
    </row>
    <row r="31" spans="2:10">
      <c r="B31" s="262" t="s">
        <v>849</v>
      </c>
      <c r="C31" t="s">
        <v>955</v>
      </c>
      <c r="D31" t="s">
        <v>420</v>
      </c>
      <c r="E31" s="262">
        <v>75</v>
      </c>
      <c r="F31" s="262">
        <v>0</v>
      </c>
      <c r="G31">
        <f t="shared" si="0"/>
        <v>75</v>
      </c>
      <c r="H31" s="153">
        <f t="shared" si="1"/>
        <v>1.1322463768115942E-2</v>
      </c>
      <c r="I31" s="153">
        <f t="shared" si="2"/>
        <v>0</v>
      </c>
      <c r="J31" s="153">
        <f t="shared" si="3"/>
        <v>5.7510927076144464E-3</v>
      </c>
    </row>
    <row r="32" spans="2:10">
      <c r="B32" s="262" t="s">
        <v>360</v>
      </c>
      <c r="C32" t="s">
        <v>858</v>
      </c>
      <c r="D32" t="s">
        <v>419</v>
      </c>
      <c r="E32" s="262">
        <v>182</v>
      </c>
      <c r="F32" s="262">
        <v>174</v>
      </c>
      <c r="G32">
        <f t="shared" si="0"/>
        <v>356</v>
      </c>
      <c r="H32" s="153">
        <f t="shared" si="1"/>
        <v>2.747584541062802E-2</v>
      </c>
      <c r="I32" s="153">
        <f t="shared" si="2"/>
        <v>2.7115474520804116E-2</v>
      </c>
      <c r="J32" s="153">
        <f t="shared" si="3"/>
        <v>2.7298520052143241E-2</v>
      </c>
    </row>
    <row r="33" spans="2:10">
      <c r="B33" s="262" t="s">
        <v>362</v>
      </c>
      <c r="C33" t="s">
        <v>960</v>
      </c>
      <c r="D33" t="s">
        <v>420</v>
      </c>
      <c r="E33" s="262">
        <v>302</v>
      </c>
      <c r="F33" s="262">
        <v>349</v>
      </c>
      <c r="G33">
        <f t="shared" si="0"/>
        <v>651</v>
      </c>
      <c r="H33" s="153">
        <f t="shared" si="1"/>
        <v>4.5591787439613528E-2</v>
      </c>
      <c r="I33" s="153">
        <f t="shared" si="2"/>
        <v>5.4386785102072621E-2</v>
      </c>
      <c r="J33" s="153">
        <f t="shared" si="3"/>
        <v>4.9919484702093397E-2</v>
      </c>
    </row>
    <row r="34" spans="2:10">
      <c r="B34" s="262" t="s">
        <v>387</v>
      </c>
      <c r="C34" t="s">
        <v>408</v>
      </c>
      <c r="D34" t="s">
        <v>419</v>
      </c>
      <c r="E34" s="262">
        <v>18</v>
      </c>
      <c r="F34" s="262">
        <v>26</v>
      </c>
      <c r="G34">
        <f t="shared" si="0"/>
        <v>44</v>
      </c>
      <c r="H34" s="153">
        <f t="shared" si="1"/>
        <v>2.717391304347826E-3</v>
      </c>
      <c r="I34" s="153">
        <f t="shared" si="2"/>
        <v>4.0517375720741777E-3</v>
      </c>
      <c r="J34" s="153">
        <f t="shared" si="3"/>
        <v>3.3739743884671422E-3</v>
      </c>
    </row>
    <row r="35" spans="2:10">
      <c r="B35" s="262" t="s">
        <v>363</v>
      </c>
      <c r="C35" t="s">
        <v>964</v>
      </c>
      <c r="D35" t="s">
        <v>420</v>
      </c>
      <c r="E35" s="262">
        <v>147</v>
      </c>
      <c r="F35" s="262">
        <v>319</v>
      </c>
      <c r="G35">
        <f t="shared" si="0"/>
        <v>466</v>
      </c>
      <c r="H35" s="153">
        <f t="shared" si="1"/>
        <v>2.2192028985507248E-2</v>
      </c>
      <c r="I35" s="153">
        <f t="shared" si="2"/>
        <v>4.9711703288140875E-2</v>
      </c>
      <c r="J35" s="153">
        <f t="shared" si="3"/>
        <v>3.5733456023311093E-2</v>
      </c>
    </row>
    <row r="36" spans="2:10">
      <c r="B36" s="262" t="s">
        <v>393</v>
      </c>
      <c r="C36" t="s">
        <v>1205</v>
      </c>
      <c r="D36" t="s">
        <v>419</v>
      </c>
      <c r="E36" s="262">
        <v>0</v>
      </c>
      <c r="F36" s="262">
        <v>0</v>
      </c>
      <c r="G36">
        <f t="shared" si="0"/>
        <v>0</v>
      </c>
      <c r="H36" s="153">
        <f t="shared" ref="H36:H63" si="5">E36/$E$67</f>
        <v>0</v>
      </c>
      <c r="I36" s="153">
        <f t="shared" ref="I36:I63" si="6">F36/$F$67</f>
        <v>0</v>
      </c>
      <c r="J36" s="153">
        <f t="shared" ref="J36:J63" si="7">G36/$G$67</f>
        <v>0</v>
      </c>
    </row>
    <row r="37" spans="2:10">
      <c r="B37" s="262" t="s">
        <v>1147</v>
      </c>
      <c r="C37" t="s">
        <v>962</v>
      </c>
      <c r="D37" t="s">
        <v>420</v>
      </c>
      <c r="E37" s="262">
        <v>0</v>
      </c>
      <c r="F37" s="262">
        <v>0</v>
      </c>
      <c r="G37">
        <f t="shared" ref="G37" si="8">SUM(E37:F37)</f>
        <v>0</v>
      </c>
      <c r="H37" s="153">
        <f t="shared" si="5"/>
        <v>0</v>
      </c>
      <c r="I37" s="153">
        <f t="shared" si="6"/>
        <v>0</v>
      </c>
      <c r="J37" s="153">
        <f t="shared" si="7"/>
        <v>0</v>
      </c>
    </row>
    <row r="38" spans="2:10">
      <c r="B38" s="262" t="s">
        <v>365</v>
      </c>
      <c r="C38" t="s">
        <v>411</v>
      </c>
      <c r="D38" t="s">
        <v>419</v>
      </c>
      <c r="E38" s="262">
        <v>97</v>
      </c>
      <c r="F38" s="262">
        <v>114</v>
      </c>
      <c r="G38">
        <f t="shared" si="0"/>
        <v>211</v>
      </c>
      <c r="H38" s="153">
        <f t="shared" si="5"/>
        <v>1.4643719806763286E-2</v>
      </c>
      <c r="I38" s="153">
        <f t="shared" si="6"/>
        <v>1.7765310892940627E-2</v>
      </c>
      <c r="J38" s="153">
        <f t="shared" si="7"/>
        <v>1.6179740817421975E-2</v>
      </c>
    </row>
    <row r="39" spans="2:10">
      <c r="B39" s="262" t="s">
        <v>394</v>
      </c>
      <c r="C39" t="s">
        <v>973</v>
      </c>
      <c r="D39" t="s">
        <v>419</v>
      </c>
      <c r="E39" s="262">
        <v>0</v>
      </c>
      <c r="F39" s="262">
        <v>0</v>
      </c>
      <c r="G39">
        <f t="shared" ref="G39:G63" si="9">SUM(E39:F39)</f>
        <v>0</v>
      </c>
      <c r="H39" s="153">
        <f t="shared" si="5"/>
        <v>0</v>
      </c>
      <c r="I39" s="153">
        <f t="shared" si="6"/>
        <v>0</v>
      </c>
      <c r="J39" s="153">
        <f t="shared" si="7"/>
        <v>0</v>
      </c>
    </row>
    <row r="40" spans="2:10">
      <c r="B40" s="262" t="s">
        <v>379</v>
      </c>
      <c r="C40" t="s">
        <v>974</v>
      </c>
      <c r="D40" t="s">
        <v>419</v>
      </c>
      <c r="E40" s="262">
        <v>58</v>
      </c>
      <c r="F40" s="262">
        <v>42</v>
      </c>
      <c r="G40">
        <f t="shared" si="9"/>
        <v>100</v>
      </c>
      <c r="H40" s="153">
        <f t="shared" si="5"/>
        <v>8.7560386473429959E-3</v>
      </c>
      <c r="I40" s="153">
        <f t="shared" si="6"/>
        <v>6.5451145395044414E-3</v>
      </c>
      <c r="J40" s="153">
        <f t="shared" si="7"/>
        <v>7.6681236101525958E-3</v>
      </c>
    </row>
    <row r="41" spans="2:10">
      <c r="B41" s="262" t="s">
        <v>386</v>
      </c>
      <c r="C41" t="s">
        <v>857</v>
      </c>
      <c r="D41" t="s">
        <v>419</v>
      </c>
      <c r="E41" s="262">
        <v>11</v>
      </c>
      <c r="F41" s="262">
        <v>0</v>
      </c>
      <c r="G41">
        <f t="shared" si="9"/>
        <v>11</v>
      </c>
      <c r="H41" s="153">
        <f t="shared" si="5"/>
        <v>1.6606280193236715E-3</v>
      </c>
      <c r="I41" s="153">
        <f t="shared" si="6"/>
        <v>0</v>
      </c>
      <c r="J41" s="153">
        <f t="shared" si="7"/>
        <v>8.4349359711678555E-4</v>
      </c>
    </row>
    <row r="42" spans="2:10">
      <c r="B42" s="262" t="s">
        <v>1131</v>
      </c>
      <c r="C42" t="s">
        <v>981</v>
      </c>
      <c r="D42" t="s">
        <v>420</v>
      </c>
      <c r="E42" s="262">
        <v>0</v>
      </c>
      <c r="F42" s="262">
        <v>0</v>
      </c>
      <c r="G42">
        <f t="shared" si="9"/>
        <v>0</v>
      </c>
      <c r="H42" s="153">
        <f t="shared" si="5"/>
        <v>0</v>
      </c>
      <c r="I42" s="153">
        <f t="shared" si="6"/>
        <v>0</v>
      </c>
      <c r="J42" s="153">
        <f t="shared" si="7"/>
        <v>0</v>
      </c>
    </row>
    <row r="43" spans="2:10">
      <c r="B43" s="262" t="s">
        <v>395</v>
      </c>
      <c r="C43" t="s">
        <v>982</v>
      </c>
      <c r="D43" t="s">
        <v>420</v>
      </c>
      <c r="E43" s="262">
        <v>0</v>
      </c>
      <c r="F43" s="262">
        <v>0</v>
      </c>
      <c r="G43">
        <f t="shared" si="9"/>
        <v>0</v>
      </c>
      <c r="H43" s="153">
        <f t="shared" si="5"/>
        <v>0</v>
      </c>
      <c r="I43" s="153">
        <f t="shared" si="6"/>
        <v>0</v>
      </c>
      <c r="J43" s="153">
        <f t="shared" si="7"/>
        <v>0</v>
      </c>
    </row>
    <row r="44" spans="2:10">
      <c r="B44" s="262" t="s">
        <v>367</v>
      </c>
      <c r="C44" t="s">
        <v>410</v>
      </c>
      <c r="D44" t="s">
        <v>419</v>
      </c>
      <c r="E44" s="262">
        <v>149</v>
      </c>
      <c r="F44" s="262">
        <v>72</v>
      </c>
      <c r="G44">
        <f t="shared" si="9"/>
        <v>221</v>
      </c>
      <c r="H44" s="153">
        <f t="shared" si="5"/>
        <v>2.2493961352657004E-2</v>
      </c>
      <c r="I44" s="153">
        <f t="shared" si="6"/>
        <v>1.1220196353436185E-2</v>
      </c>
      <c r="J44" s="153">
        <f t="shared" si="7"/>
        <v>1.6946553178437237E-2</v>
      </c>
    </row>
    <row r="45" spans="2:10">
      <c r="B45" s="262" t="s">
        <v>350</v>
      </c>
      <c r="C45" t="s">
        <v>998</v>
      </c>
      <c r="D45" t="s">
        <v>420</v>
      </c>
      <c r="E45" s="262">
        <v>442</v>
      </c>
      <c r="F45" s="262">
        <v>125</v>
      </c>
      <c r="G45">
        <f t="shared" si="9"/>
        <v>567</v>
      </c>
      <c r="H45" s="153">
        <f t="shared" si="5"/>
        <v>6.6727053140096623E-2</v>
      </c>
      <c r="I45" s="153">
        <f t="shared" si="6"/>
        <v>1.9479507558048934E-2</v>
      </c>
      <c r="J45" s="153">
        <f t="shared" si="7"/>
        <v>4.3478260869565216E-2</v>
      </c>
    </row>
    <row r="46" spans="2:10">
      <c r="B46" s="262" t="s">
        <v>359</v>
      </c>
      <c r="C46" t="s">
        <v>1000</v>
      </c>
      <c r="D46" t="s">
        <v>419</v>
      </c>
      <c r="E46" s="262">
        <v>69</v>
      </c>
      <c r="F46" s="262">
        <v>72</v>
      </c>
      <c r="G46">
        <f t="shared" si="9"/>
        <v>141</v>
      </c>
      <c r="H46" s="153">
        <f t="shared" si="5"/>
        <v>1.0416666666666666E-2</v>
      </c>
      <c r="I46" s="153">
        <f t="shared" si="6"/>
        <v>1.1220196353436185E-2</v>
      </c>
      <c r="J46" s="153">
        <f t="shared" si="7"/>
        <v>1.0812054290315161E-2</v>
      </c>
    </row>
    <row r="47" spans="2:10">
      <c r="B47" s="262" t="s">
        <v>375</v>
      </c>
      <c r="C47" t="s">
        <v>610</v>
      </c>
      <c r="D47" t="s">
        <v>419</v>
      </c>
      <c r="E47" s="262">
        <v>81</v>
      </c>
      <c r="F47" s="262">
        <v>71</v>
      </c>
      <c r="G47">
        <f t="shared" si="9"/>
        <v>152</v>
      </c>
      <c r="H47" s="153">
        <f t="shared" si="5"/>
        <v>1.2228260869565218E-2</v>
      </c>
      <c r="I47" s="153">
        <f t="shared" si="6"/>
        <v>1.1064360292971793E-2</v>
      </c>
      <c r="J47" s="153">
        <f t="shared" si="7"/>
        <v>1.1655547887431946E-2</v>
      </c>
    </row>
    <row r="48" spans="2:10">
      <c r="B48" s="262" t="s">
        <v>1107</v>
      </c>
      <c r="C48" t="s">
        <v>1010</v>
      </c>
      <c r="D48" t="s">
        <v>419</v>
      </c>
      <c r="E48" s="262">
        <v>0</v>
      </c>
      <c r="F48" s="262">
        <v>0</v>
      </c>
      <c r="G48">
        <f t="shared" ref="G48" si="10">SUM(E48:F48)</f>
        <v>0</v>
      </c>
      <c r="H48" s="153">
        <f t="shared" si="5"/>
        <v>0</v>
      </c>
      <c r="I48" s="153">
        <f t="shared" si="6"/>
        <v>0</v>
      </c>
      <c r="J48" s="153">
        <f t="shared" si="7"/>
        <v>0</v>
      </c>
    </row>
    <row r="49" spans="2:10">
      <c r="B49" s="262" t="s">
        <v>1104</v>
      </c>
      <c r="C49" t="s">
        <v>1287</v>
      </c>
      <c r="D49" t="s">
        <v>420</v>
      </c>
      <c r="E49" s="262">
        <v>10</v>
      </c>
      <c r="F49" s="262">
        <v>6</v>
      </c>
      <c r="G49">
        <f t="shared" si="9"/>
        <v>16</v>
      </c>
      <c r="H49" s="153">
        <f t="shared" si="5"/>
        <v>1.5096618357487923E-3</v>
      </c>
      <c r="I49" s="153">
        <f t="shared" si="6"/>
        <v>9.3501636278634881E-4</v>
      </c>
      <c r="J49" s="153">
        <f t="shared" si="7"/>
        <v>1.2268997776244152E-3</v>
      </c>
    </row>
    <row r="50" spans="2:10">
      <c r="B50" s="262" t="s">
        <v>389</v>
      </c>
      <c r="C50" t="s">
        <v>1014</v>
      </c>
      <c r="D50" t="s">
        <v>419</v>
      </c>
      <c r="E50" s="262">
        <v>18</v>
      </c>
      <c r="F50" s="262">
        <v>22</v>
      </c>
      <c r="G50">
        <f t="shared" si="9"/>
        <v>40</v>
      </c>
      <c r="H50" s="153">
        <f t="shared" si="5"/>
        <v>2.717391304347826E-3</v>
      </c>
      <c r="I50" s="153">
        <f t="shared" si="6"/>
        <v>3.4283933302166119E-3</v>
      </c>
      <c r="J50" s="153">
        <f t="shared" si="7"/>
        <v>3.0672494440610381E-3</v>
      </c>
    </row>
    <row r="51" spans="2:10">
      <c r="B51" s="262" t="s">
        <v>358</v>
      </c>
      <c r="C51" t="s">
        <v>407</v>
      </c>
      <c r="D51" t="s">
        <v>419</v>
      </c>
      <c r="E51" s="262">
        <v>244</v>
      </c>
      <c r="F51" s="262">
        <v>514</v>
      </c>
      <c r="G51">
        <f t="shared" si="9"/>
        <v>758</v>
      </c>
      <c r="H51" s="153">
        <f t="shared" si="5"/>
        <v>3.6835748792270528E-2</v>
      </c>
      <c r="I51" s="153">
        <f t="shared" si="6"/>
        <v>8.0099735078697207E-2</v>
      </c>
      <c r="J51" s="153">
        <f t="shared" si="7"/>
        <v>5.8124376964956675E-2</v>
      </c>
    </row>
    <row r="52" spans="2:10">
      <c r="B52" s="262" t="s">
        <v>1144</v>
      </c>
      <c r="C52" t="s">
        <v>965</v>
      </c>
      <c r="D52" t="s">
        <v>420</v>
      </c>
      <c r="E52" s="262">
        <v>0</v>
      </c>
      <c r="F52" s="262">
        <v>0</v>
      </c>
      <c r="G52">
        <f t="shared" ref="G52" si="11">SUM(E52:F52)</f>
        <v>0</v>
      </c>
      <c r="H52" s="153">
        <f t="shared" si="5"/>
        <v>0</v>
      </c>
      <c r="I52" s="153">
        <f t="shared" si="6"/>
        <v>0</v>
      </c>
      <c r="J52" s="153">
        <f t="shared" si="7"/>
        <v>0</v>
      </c>
    </row>
    <row r="53" spans="2:10">
      <c r="B53" s="262" t="s">
        <v>851</v>
      </c>
      <c r="C53" t="s">
        <v>1204</v>
      </c>
      <c r="D53" t="s">
        <v>419</v>
      </c>
      <c r="E53" s="262">
        <v>402</v>
      </c>
      <c r="F53" s="262">
        <v>500</v>
      </c>
      <c r="G53">
        <f t="shared" si="9"/>
        <v>902</v>
      </c>
      <c r="H53" s="153">
        <f t="shared" si="5"/>
        <v>6.0688405797101448E-2</v>
      </c>
      <c r="I53" s="153">
        <f t="shared" si="6"/>
        <v>7.7918030232195734E-2</v>
      </c>
      <c r="J53" s="153">
        <f t="shared" si="7"/>
        <v>6.9166474963576419E-2</v>
      </c>
    </row>
    <row r="54" spans="2:10">
      <c r="B54" s="262" t="s">
        <v>388</v>
      </c>
      <c r="C54" t="s">
        <v>613</v>
      </c>
      <c r="D54" t="s">
        <v>419</v>
      </c>
      <c r="E54" s="262">
        <v>44</v>
      </c>
      <c r="F54" s="262">
        <v>40</v>
      </c>
      <c r="G54">
        <f t="shared" si="9"/>
        <v>84</v>
      </c>
      <c r="H54" s="153">
        <f t="shared" si="5"/>
        <v>6.642512077294686E-3</v>
      </c>
      <c r="I54" s="153">
        <f t="shared" si="6"/>
        <v>6.2334424185756581E-3</v>
      </c>
      <c r="J54" s="153">
        <f t="shared" si="7"/>
        <v>6.4412238325281803E-3</v>
      </c>
    </row>
    <row r="55" spans="2:10">
      <c r="B55" s="262" t="s">
        <v>385</v>
      </c>
      <c r="C55" t="s">
        <v>1026</v>
      </c>
      <c r="D55" t="s">
        <v>419</v>
      </c>
      <c r="E55" s="262">
        <v>16</v>
      </c>
      <c r="F55" s="262">
        <v>0</v>
      </c>
      <c r="G55">
        <f t="shared" si="9"/>
        <v>16</v>
      </c>
      <c r="H55" s="153">
        <f t="shared" si="5"/>
        <v>2.4154589371980675E-3</v>
      </c>
      <c r="I55" s="153">
        <f t="shared" si="6"/>
        <v>0</v>
      </c>
      <c r="J55" s="153">
        <f t="shared" si="7"/>
        <v>1.2268997776244152E-3</v>
      </c>
    </row>
    <row r="56" spans="2:10">
      <c r="B56" s="262" t="s">
        <v>351</v>
      </c>
      <c r="C56" t="s">
        <v>1030</v>
      </c>
      <c r="D56" t="s">
        <v>419</v>
      </c>
      <c r="E56" s="262">
        <v>410</v>
      </c>
      <c r="F56" s="262">
        <v>548</v>
      </c>
      <c r="G56">
        <f t="shared" si="9"/>
        <v>958</v>
      </c>
      <c r="H56" s="153">
        <f t="shared" si="5"/>
        <v>6.189613526570048E-2</v>
      </c>
      <c r="I56" s="153">
        <f t="shared" si="6"/>
        <v>8.5398161134486519E-2</v>
      </c>
      <c r="J56" s="153">
        <f t="shared" si="7"/>
        <v>7.3460624185261864E-2</v>
      </c>
    </row>
    <row r="57" spans="2:10">
      <c r="B57" s="262" t="s">
        <v>376</v>
      </c>
      <c r="C57" t="s">
        <v>409</v>
      </c>
      <c r="D57" t="s">
        <v>419</v>
      </c>
      <c r="E57" s="262">
        <v>86</v>
      </c>
      <c r="F57" s="262">
        <v>62</v>
      </c>
      <c r="G57">
        <f t="shared" si="9"/>
        <v>148</v>
      </c>
      <c r="H57" s="153">
        <f t="shared" si="5"/>
        <v>1.2983091787439614E-2</v>
      </c>
      <c r="I57" s="153">
        <f t="shared" si="6"/>
        <v>9.6618357487922701E-3</v>
      </c>
      <c r="J57" s="153">
        <f t="shared" si="7"/>
        <v>1.1348822943025841E-2</v>
      </c>
    </row>
    <row r="58" spans="2:10">
      <c r="B58" s="262" t="s">
        <v>349</v>
      </c>
      <c r="C58" t="s">
        <v>412</v>
      </c>
      <c r="D58" t="s">
        <v>419</v>
      </c>
      <c r="E58" s="262">
        <v>620</v>
      </c>
      <c r="F58" s="262">
        <v>454</v>
      </c>
      <c r="G58">
        <f t="shared" si="9"/>
        <v>1074</v>
      </c>
      <c r="H58" s="153">
        <f t="shared" si="5"/>
        <v>9.359903381642512E-2</v>
      </c>
      <c r="I58" s="153">
        <f t="shared" si="6"/>
        <v>7.0749571450833729E-2</v>
      </c>
      <c r="J58" s="153">
        <f t="shared" si="7"/>
        <v>8.2355647573038884E-2</v>
      </c>
    </row>
    <row r="59" spans="2:10">
      <c r="B59" s="262" t="s">
        <v>381</v>
      </c>
      <c r="C59" t="s">
        <v>1044</v>
      </c>
      <c r="D59" t="s">
        <v>419</v>
      </c>
      <c r="E59" s="262">
        <v>80</v>
      </c>
      <c r="F59" s="262">
        <v>109</v>
      </c>
      <c r="G59">
        <f t="shared" si="9"/>
        <v>189</v>
      </c>
      <c r="H59" s="153">
        <f t="shared" si="5"/>
        <v>1.2077294685990338E-2</v>
      </c>
      <c r="I59" s="153">
        <f t="shared" si="6"/>
        <v>1.6986130590618671E-2</v>
      </c>
      <c r="J59" s="153">
        <f t="shared" si="7"/>
        <v>1.4492753623188406E-2</v>
      </c>
    </row>
    <row r="60" spans="2:10">
      <c r="B60" s="262" t="s">
        <v>850</v>
      </c>
      <c r="C60" t="s">
        <v>1048</v>
      </c>
      <c r="D60" t="s">
        <v>419</v>
      </c>
      <c r="E60" s="262">
        <v>0</v>
      </c>
      <c r="F60" s="262">
        <v>0</v>
      </c>
      <c r="G60">
        <f t="shared" si="9"/>
        <v>0</v>
      </c>
      <c r="H60" s="153">
        <f t="shared" si="5"/>
        <v>0</v>
      </c>
      <c r="I60" s="153">
        <f t="shared" si="6"/>
        <v>0</v>
      </c>
      <c r="J60" s="153">
        <f t="shared" si="7"/>
        <v>0</v>
      </c>
    </row>
    <row r="61" spans="2:10">
      <c r="B61" s="262" t="s">
        <v>354</v>
      </c>
      <c r="C61" t="s">
        <v>354</v>
      </c>
      <c r="D61" t="s">
        <v>420</v>
      </c>
      <c r="E61" s="262">
        <v>411</v>
      </c>
      <c r="F61" s="262">
        <v>345</v>
      </c>
      <c r="G61">
        <f t="shared" si="9"/>
        <v>756</v>
      </c>
      <c r="H61" s="153">
        <f t="shared" si="5"/>
        <v>6.204710144927536E-2</v>
      </c>
      <c r="I61" s="153">
        <f t="shared" si="6"/>
        <v>5.3763440860215055E-2</v>
      </c>
      <c r="J61" s="153">
        <f t="shared" si="7"/>
        <v>5.7971014492753624E-2</v>
      </c>
    </row>
    <row r="62" spans="2:10">
      <c r="B62" s="262" t="s">
        <v>396</v>
      </c>
      <c r="C62" t="s">
        <v>1288</v>
      </c>
      <c r="D62" t="s">
        <v>420</v>
      </c>
      <c r="E62" s="262">
        <v>0</v>
      </c>
      <c r="F62" s="262">
        <v>0</v>
      </c>
      <c r="G62">
        <f t="shared" si="9"/>
        <v>0</v>
      </c>
      <c r="H62" s="153">
        <f t="shared" si="5"/>
        <v>0</v>
      </c>
      <c r="I62" s="153">
        <f t="shared" si="6"/>
        <v>0</v>
      </c>
      <c r="J62" s="153">
        <f t="shared" si="7"/>
        <v>0</v>
      </c>
    </row>
    <row r="63" spans="2:10">
      <c r="B63" s="262" t="s">
        <v>374</v>
      </c>
      <c r="C63" t="s">
        <v>855</v>
      </c>
      <c r="D63" t="s">
        <v>419</v>
      </c>
      <c r="E63" s="262">
        <v>53</v>
      </c>
      <c r="F63" s="262">
        <v>0</v>
      </c>
      <c r="G63">
        <f t="shared" si="9"/>
        <v>53</v>
      </c>
      <c r="H63" s="153">
        <f t="shared" si="5"/>
        <v>8.0012077294685999E-3</v>
      </c>
      <c r="I63" s="153">
        <f t="shared" si="6"/>
        <v>0</v>
      </c>
      <c r="J63" s="153">
        <f t="shared" si="7"/>
        <v>4.0641055133808753E-3</v>
      </c>
    </row>
    <row r="67" spans="1:10">
      <c r="A67" t="s">
        <v>306</v>
      </c>
      <c r="E67">
        <f>SUM(E4:E65)</f>
        <v>6624</v>
      </c>
      <c r="F67">
        <f>SUM(F4:F65)</f>
        <v>6417</v>
      </c>
      <c r="G67">
        <f>SUM(E67:F67)</f>
        <v>13041</v>
      </c>
      <c r="H67" s="153">
        <f>SUM(H4:H65)</f>
        <v>0.99999999999999989</v>
      </c>
      <c r="I67" s="153">
        <f>SUM(I4:I65)</f>
        <v>1</v>
      </c>
      <c r="J67" s="153">
        <f>SUM(J4:J65)</f>
        <v>1</v>
      </c>
    </row>
    <row r="68" spans="1:10">
      <c r="A68" t="s">
        <v>421</v>
      </c>
      <c r="E68">
        <f>SUMIF(B8:B65,B65,E8:E65)</f>
        <v>0</v>
      </c>
      <c r="F68">
        <f>SUMIF(E8:E65,E65,F8:F65)</f>
        <v>0</v>
      </c>
      <c r="G68">
        <f>SUM(E68:F68)</f>
        <v>0</v>
      </c>
      <c r="H68" s="153"/>
      <c r="I68" s="153"/>
    </row>
    <row r="69" spans="1:10">
      <c r="A69" t="s">
        <v>422</v>
      </c>
      <c r="E69">
        <f>SUMIF(B8:B65,B64,E8:E65)</f>
        <v>0</v>
      </c>
      <c r="F69">
        <f>SUMIF(E8:E65,E64,F8:F65)</f>
        <v>0</v>
      </c>
      <c r="G69">
        <f>SUM(E69:F69)</f>
        <v>0</v>
      </c>
      <c r="H69" s="153"/>
      <c r="I69" s="153"/>
    </row>
    <row r="71" spans="1:10">
      <c r="F71">
        <f>F67/E67</f>
        <v>0.96875</v>
      </c>
    </row>
  </sheetData>
  <autoFilter ref="B3:J6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15</vt:i4>
      </vt:variant>
      <vt:variant>
        <vt:lpstr>Névvel ellátott tartományok</vt:lpstr>
      </vt:variant>
      <vt:variant>
        <vt:i4>1</vt:i4>
      </vt:variant>
    </vt:vector>
  </HeadingPairs>
  <TitlesOfParts>
    <vt:vector size="16" baseType="lpstr">
      <vt:lpstr>csapat-ranglista</vt:lpstr>
      <vt:lpstr>egyeni-ranglista</vt:lpstr>
      <vt:lpstr>versenyek</vt:lpstr>
      <vt:lpstr>csapatok</vt:lpstr>
      <vt:lpstr>szabalyok</vt:lpstr>
      <vt:lpstr>kiemelt-versenyek</vt:lpstr>
      <vt:lpstr>WCF 2015-2016 MD</vt:lpstr>
      <vt:lpstr>WCF 2016-2017 MD</vt:lpstr>
      <vt:lpstr>WCF 2017-2018</vt:lpstr>
      <vt:lpstr>WCF 2016-2017</vt:lpstr>
      <vt:lpstr>WCF 2015-2016</vt:lpstr>
      <vt:lpstr>WCF 2014-2015</vt:lpstr>
      <vt:lpstr>WCF 2013-2014</vt:lpstr>
      <vt:lpstr>WCF 2012-2013</vt:lpstr>
      <vt:lpstr>REF</vt:lpstr>
      <vt:lpstr>'csapat-ranglista'!Kritériumok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 iMac</dc:creator>
  <cp:lastModifiedBy>Bálint</cp:lastModifiedBy>
  <cp:lastPrinted>2012-10-05T09:11:15Z</cp:lastPrinted>
  <dcterms:created xsi:type="dcterms:W3CDTF">2012-09-05T13:25:43Z</dcterms:created>
  <dcterms:modified xsi:type="dcterms:W3CDTF">2018-02-10T09:46:38Z</dcterms:modified>
</cp:coreProperties>
</file>